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670" firstSheet="5" activeTab="9"/>
  </bookViews>
  <sheets>
    <sheet name="Explaination sheet" sheetId="2" state="hidden" r:id="rId1"/>
    <sheet name="STD_01122025" sheetId="15" state="hidden" r:id="rId2"/>
    <sheet name="Unit" sheetId="13" state="hidden" r:id="rId3"/>
    <sheet name="List" sheetId="14" r:id="rId4"/>
    <sheet name="NP sum" sheetId="19" r:id="rId5"/>
    <sheet name="Np Quality" sheetId="11" r:id="rId6"/>
    <sheet name="Np PL4 Stock" sheetId="12" r:id="rId7"/>
    <sheet name="PL1 Raw Data" sheetId="10" r:id="rId8"/>
    <sheet name="Tank Management Raw Data" sheetId="16" r:id="rId9"/>
    <sheet name="Raw Data" sheetId="17" r:id="rId10"/>
    <sheet name="Daily customer report " sheetId="18" state="hidden" r:id="rId11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5" hidden="1">'Np Quality'!$B$1:$M$2020</definedName>
    <definedName name="_xlnm._FilterDatabase" localSheetId="6" hidden="1">'Np PL4 Stock'!$A$1:$Y$2501</definedName>
    <definedName name="_xlnm._FilterDatabase" localSheetId="7" hidden="1">'PL1 Raw Data'!$A$1:$AJ$2000</definedName>
    <definedName name="_xlnm._FilterDatabase" localSheetId="8" hidden="1">'Tank Management Raw Data'!$A$1:$R$1001</definedName>
    <definedName name="_xlnm._FilterDatabase" localSheetId="9" hidden="1">'Raw Data'!$A$1:$CR$2003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Sort" hidden="1">#REF!</definedName>
    <definedName name="Cause">'H:\Users\charo\OneDrive\Desktop\Pondy1 - Daily record 2021.xlsx'!TableSubMainCause[Sub Main Cause]</definedName>
    <definedName name="CPHatcheryPL4" hidden="1">#REF!</definedName>
    <definedName name="CustomerFeedback" localSheetId="0">'H:\Users\charo\OneDrive\Desktop\Pondy1 - Daily record 2021.xlsx'!TableCustomerFeedback[Customer Feedback]</definedName>
    <definedName name="CustomerFeedback">'H:\Users\charo\OneDrive\Desktop\Pondy1 - Daily record 2021.xlsx'!TableCustomerFeedback[Customer Feedback]</definedName>
    <definedName name="CustomerStatus" localSheetId="0">'H:\Users\charo\OneDrive\Desktop\Pondy1 - Daily record 2021.xlsx'!TableCustomerStatus[Customer status]</definedName>
    <definedName name="CustomerStatus">'H:\Users\charo\OneDrive\Desktop\Pondy1 - Daily record 2021.xlsx'!TableCustomerStatus[Customer status]</definedName>
    <definedName name="FirstPassStatus" localSheetId="0">'H:\Users\charo\OneDrive\Desktop\Pondy1 - Daily record 2021.xlsx'!Table1stPassStatus[1stPassStatus]</definedName>
    <definedName name="FirstPassStatus">'H:\Users\charo\OneDrive\Desktop\Pondy1 - Daily record 2021.xlsx'!Table1stPassStatus[1stPassStatus]</definedName>
    <definedName name="Gudur" localSheetId="0">'H:\Users\charo\OneDrive\Desktop\Pondy1 - Daily record 2021.xlsx'!TableMatGD[Gudur]</definedName>
    <definedName name="Gudur">'H:\Users\charo\OneDrive\Desktop\Pondy1 - Daily record 2021.xlsx'!TableMatGD[Gudur]</definedName>
    <definedName name="Hatchery" localSheetId="0">'H:\Users\charo\OneDrive\Desktop\Pondy1 - Daily record 2021.xlsx'!TableHatchery[Hatchery]</definedName>
    <definedName name="Hatchery">'H:\Users\charo\OneDrive\Desktop\Pondy1 - Daily record 2021.xlsx'!TableHatchery[Hatchery]</definedName>
    <definedName name="MainCause" localSheetId="0">'H:\Users\charo\OneDrive\Desktop\Pondy1 - Daily record 2021.xlsx'!TableMainCause[Main Cause]</definedName>
    <definedName name="MainCause">'H:\Users\charo\OneDrive\Desktop\Pondy1 - Daily record 2021.xlsx'!TableMainCause[Main Cause]</definedName>
    <definedName name="MarketArea" localSheetId="10">'[1]Pondy1 - Daily record 2020_Revi'!#REF!</definedName>
    <definedName name="MarketArea" localSheetId="0">'H:\Users\charo\OneDrive\Desktop\Pondy1 - Daily record 2021.xlsx'!TableMarketArea[MarketArea]</definedName>
    <definedName name="MarketArea">'H:\Users\charo\OneDrive\Desktop\Pondy1 - Daily record 2021.xlsx'!TableMarketArea[MarketArea]</definedName>
    <definedName name="Maturation" localSheetId="0">'H:\Users\charo\OneDrive\Desktop\Pondy1 - Daily record 2021.xlsx'!TableMat[Maturation]</definedName>
    <definedName name="Maturation">'H:\Users\charo\OneDrive\Desktop\Pondy1 - Daily record 2021.xlsx'!TableMat[Maturation]</definedName>
    <definedName name="MType" localSheetId="0">'H:\Users\charo\OneDrive\Desktop\Pondy1 - Daily record 2021.xlsx'!TableMType[Management Type]</definedName>
    <definedName name="MType">'H:\Users\charo\OneDrive\Desktop\Pondy1 - Daily record 2021.xlsx'!TableMType[Management Type]</definedName>
    <definedName name="Nellore" localSheetId="0">'H:\Users\charo\OneDrive\Desktop\Pondy1 - Daily record 2021.xlsx'!TableMatNL[Nellore]</definedName>
    <definedName name="Nellore">'H:\Users\charo\OneDrive\Desktop\Pondy1 - Daily record 2021.xlsx'!TableMatNL[Nellore]</definedName>
    <definedName name="NpStage" localSheetId="0">'H:\Users\charo\OneDrive\Desktop\Pondy1 - Daily record 2021.xlsx'!TableNPStage[NpStage]</definedName>
    <definedName name="NpStage">'H:\Users\charo\OneDrive\Desktop\Pondy1 - Daily record 2021.xlsx'!TableNPStage[NpStage]</definedName>
    <definedName name="Ongole" localSheetId="0">'H:\Users\charo\OneDrive\Desktop\Pondy1 - Daily record 2021.xlsx'!TableMatOG[Ongole]</definedName>
    <definedName name="Ongole">'H:\Users\charo\OneDrive\Desktop\Pondy1 - Daily record 2021.xlsx'!TableMatOG[Ongole]</definedName>
    <definedName name="PackingType" localSheetId="0">'H:\Users\charo\OneDrive\Desktop\Pondy1 - Daily record 2021.xlsx'!TablePackingType[Packing Type]</definedName>
    <definedName name="PackingType">'H:\Users\charo\OneDrive\Desktop\Pondy1 - Daily record 2021.xlsx'!TablePackingType[Packing Type]</definedName>
    <definedName name="Parameter" localSheetId="0">'H:\Users\charo\OneDrive\Desktop\Pondy1 - Daily record 2021.xlsx'!TableParameter[Parameter]</definedName>
    <definedName name="Parameter">'H:\Users\charo\OneDrive\Desktop\Pondy1 - Daily record 2021.xlsx'!TableParameter[Parameter]</definedName>
    <definedName name="Pondy" localSheetId="0">'H:\Users\charo\OneDrive\Desktop\Pondy1 - Daily record 2021.xlsx'!TableMatPD[Pondy]</definedName>
    <definedName name="Pondy">'H:\Users\charo\OneDrive\Desktop\Pondy1 - Daily record 2021.xlsx'!TableMatPD[Pondy]</definedName>
    <definedName name="Pondy1">'H:\Users\kampol\DATA 2020\Daily Record 2020\Ongole\Ongole - Daily Record_Revise.xlsx'!TableMatPD[Pondy1]</definedName>
    <definedName name="PortDest" localSheetId="10">'[1]Pondy1 - Daily record 2020_Revi'!#REF!</definedName>
    <definedName name="PortDest" localSheetId="0">'H:\Users\charo\OneDrive\Desktop\Pondy1 - Daily record 2021.xlsx'!TablePortDest[PortDest]</definedName>
    <definedName name="PortDest">'H:\Users\charo\OneDrive\Desktop\Pondy1 - Daily record 2021.xlsx'!TablePortDest[PortDest]</definedName>
    <definedName name="ProductStatus" localSheetId="0">'H:\Users\charo\OneDrive\Desktop\Pondy1 - Daily record 2021.xlsx'!TableProductStatus[Product status]</definedName>
    <definedName name="ProductStatus">'H:\Users\charo\OneDrive\Desktop\Pondy1 - Daily record 2021.xlsx'!TableProductStatus[Product status]</definedName>
    <definedName name="SellingStatus" localSheetId="0">'H:\Users\charo\OneDrive\Desktop\Pondy1 - Daily record 2021.xlsx'!TableSellingStatus[Selling status]</definedName>
    <definedName name="SellingStatus">'H:\Users\charo\OneDrive\Desktop\Pondy1 - Daily record 2021.xlsx'!TableSellingStatus[Selling status]</definedName>
    <definedName name="SubMainCause" localSheetId="0">'H:\Users\charo\OneDrive\Desktop\Pondy1 - Daily record 2021.xlsx'!TableSubMainCause[Sub Main Cause]</definedName>
    <definedName name="SubMainCause">'H:\Users\charo\OneDrive\Desktop\Pondy1 - Daily record 2021.xlsx'!TableSubMainCause[Sub Main Cause]</definedName>
    <definedName name="Territory" localSheetId="0">'H:\Users\charo\OneDrive\Desktop\Pondy1 - Daily record 2021.xlsx'!TableTerritory[Territory]</definedName>
    <definedName name="Territory">'H:\Users\charo\OneDrive\Desktop\Pondy1 - Daily record 2021.xlsx'!TableTerritory[Territory]</definedName>
    <definedName name="Transportation" localSheetId="10">'[1]Pondy1 - Daily record 2020_Revi'!#REF!</definedName>
    <definedName name="Transportation" localSheetId="0">'H:\Users\charo\OneDrive\Desktop\Pondy1 - Daily record 2021.xlsx'!TableTransportation[Transportation]</definedName>
    <definedName name="Transportation">'H:\Users\charo\OneDrive\Desktop\Pondy1 - Daily record 2021.xlsx'!TableTransportation[Transportation]</definedName>
    <definedName name="TypeOfProduct" localSheetId="0">'H:\Users\charo\OneDrive\Desktop\Pondy1 - Daily record 2021.xlsx'!TableTypeOfProduct[Type of Product]</definedName>
    <definedName name="TypeOfProduct">'H:\Users\charo\OneDrive\Desktop\Pondy1 - Daily record 2021.xlsx'!TableTypeOfProduct[Type of Product]</definedName>
    <definedName name="Unit" localSheetId="0">'H:\Users\charo\OneDrive\Desktop\Pondy1 - Daily record 2021.xlsx'!TableUnit[Unit]</definedName>
    <definedName name="Unit">'H:\Users\charo\OneDrive\Desktop\Pondy1 - Daily record 2021.xlsx'!TableUnit[Unit]</definedName>
    <definedName name="Vijaya1" localSheetId="0">'H:\Users\charo\OneDrive\Desktop\Pondy1 - Daily record 2021.xlsx'!TableMatVJ1[Vijaya1]</definedName>
    <definedName name="Vijaya1">'H:\Users\charo\OneDrive\Desktop\Pondy1 - Daily record 2021.xlsx'!TableMatVJ1[Vijaya1]</definedName>
    <definedName name="Vijaya2" localSheetId="0">'H:\Users\charo\OneDrive\Desktop\Pondy1 - Daily record 2021.xlsx'!TableMatVJ2[Vijaya2]</definedName>
    <definedName name="Vijaya2">'H:\Users\charo\OneDrive\Desktop\Pondy1 - Daily record 2021.xlsx'!TableMatVJ2[Vijaya2]</definedName>
    <definedName name="ดเดดแก" hidden="1">#REF!</definedName>
  </definedNames>
  <calcPr calcId="144525"/>
  <pivotCaches>
    <pivotCache cacheId="0" r:id="rId13"/>
    <pivotCache cacheId="1" r:id="rId14"/>
    <pivotCache cacheId="2" r:id="rId15"/>
  </pivotCaches>
</workbook>
</file>

<file path=xl/sharedStrings.xml><?xml version="1.0" encoding="utf-8"?>
<sst xmlns="http://schemas.openxmlformats.org/spreadsheetml/2006/main" count="34700" uniqueCount="848">
  <si>
    <t>Type of Product</t>
  </si>
  <si>
    <t>Product status</t>
  </si>
  <si>
    <t>Detail of Product</t>
  </si>
  <si>
    <t>PL4</t>
  </si>
  <si>
    <t>Np - PL4</t>
  </si>
  <si>
    <t>Nauplius stocking and culture up  to PL4 and PL4 Transfer to CP hatchery .</t>
  </si>
  <si>
    <t>Np - PL4 Seed Bank</t>
  </si>
  <si>
    <t xml:space="preserve">Nauplius stocking  and culture up to PL4   then   sell to  Dealer. </t>
  </si>
  <si>
    <t>( Dealer  will  culture   till  4-7 days and sell to his customer)</t>
  </si>
  <si>
    <t>Flight</t>
  </si>
  <si>
    <t>Np - PL10 Flight</t>
  </si>
  <si>
    <t>Np stocking to culture to PL10 or sell to customer after pass the flight standard</t>
  </si>
  <si>
    <t>PL4 - PL10 Flight</t>
  </si>
  <si>
    <t>PL4 stocking to culture to PL10 or sell to customer after pass the flight standard</t>
  </si>
  <si>
    <t>PL12</t>
  </si>
  <si>
    <t>Np - PL12</t>
  </si>
  <si>
    <t>Np stocking  and culture to PL12 or sell to customer after pass the PL-QC  standard</t>
  </si>
  <si>
    <t>PL4 - PL12</t>
  </si>
  <si>
    <t>PL4 stocking  and culture to PL12 or sell to customer after pass the PL-QC  standard</t>
  </si>
  <si>
    <t>SuperPL</t>
  </si>
  <si>
    <t>Np - SuperPL</t>
  </si>
  <si>
    <t>Nauplius stocking and culture up  to Super PL and sell to customer</t>
  </si>
  <si>
    <t>PL4 - SuperPL</t>
  </si>
  <si>
    <t>PL4 stocking and culture up  to Super PL and sell to customer</t>
  </si>
  <si>
    <t>Start Date</t>
  </si>
  <si>
    <t>Parameter</t>
  </si>
  <si>
    <t>STD PL4</t>
  </si>
  <si>
    <t>formular</t>
  </si>
  <si>
    <t>STD PL12</t>
  </si>
  <si>
    <t>STD SuperPL</t>
  </si>
  <si>
    <t>STD Flight</t>
  </si>
  <si>
    <t>DOC</t>
  </si>
  <si>
    <t>-</t>
  </si>
  <si>
    <t>TL</t>
  </si>
  <si>
    <t>%CV</t>
  </si>
  <si>
    <t>%TL</t>
  </si>
  <si>
    <t>%ST</t>
  </si>
  <si>
    <t>GVC</t>
  </si>
  <si>
    <t>ND</t>
  </si>
  <si>
    <t>LB</t>
  </si>
  <si>
    <t>Tank No.</t>
  </si>
  <si>
    <t>Volumn</t>
  </si>
  <si>
    <t>A1-01</t>
  </si>
  <si>
    <t>Vijaya2</t>
  </si>
  <si>
    <t>A1-02</t>
  </si>
  <si>
    <t>Unit</t>
  </si>
  <si>
    <t>Water Volume</t>
  </si>
  <si>
    <t>Tank Volume</t>
  </si>
  <si>
    <t>A1-03</t>
  </si>
  <si>
    <t>(Ton)</t>
  </si>
  <si>
    <t>A1-04</t>
  </si>
  <si>
    <t>A</t>
  </si>
  <si>
    <t>1 - 10</t>
  </si>
  <si>
    <t>A1-05</t>
  </si>
  <si>
    <t>11 - 20</t>
  </si>
  <si>
    <t>A1-06</t>
  </si>
  <si>
    <t>B</t>
  </si>
  <si>
    <t>1 - 8</t>
  </si>
  <si>
    <t>A1-07</t>
  </si>
  <si>
    <t>C</t>
  </si>
  <si>
    <t>A1-08</t>
  </si>
  <si>
    <t>D</t>
  </si>
  <si>
    <t>A1-09</t>
  </si>
  <si>
    <t>E</t>
  </si>
  <si>
    <t>1 - 12</t>
  </si>
  <si>
    <t>A1-10</t>
  </si>
  <si>
    <t>Revise : 151218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</si>
  <si>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</si>
  <si>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</si>
  <si>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</si>
  <si>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</si>
  <si>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</si>
  <si>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</si>
  <si>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</si>
  <si>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</si>
  <si>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</si>
  <si>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</si>
  <si>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B1-01</t>
  </si>
  <si>
    <t>B1-02</t>
  </si>
  <si>
    <t>B1-03</t>
  </si>
  <si>
    <t>B1-04</t>
  </si>
  <si>
    <t>B1-05</t>
  </si>
  <si>
    <t>B1-06</t>
  </si>
  <si>
    <t>B1-07</t>
  </si>
  <si>
    <t>B1-08</t>
  </si>
  <si>
    <t>C1-01</t>
  </si>
  <si>
    <t>C1-02</t>
  </si>
  <si>
    <t>C1-03</t>
  </si>
  <si>
    <t>C1-04</t>
  </si>
  <si>
    <t>C1-05</t>
  </si>
  <si>
    <t>C1-06</t>
  </si>
  <si>
    <t>C1-07</t>
  </si>
  <si>
    <t>C1-08</t>
  </si>
  <si>
    <t>D1-01</t>
  </si>
  <si>
    <t>D1-02</t>
  </si>
  <si>
    <t>D1-03</t>
  </si>
  <si>
    <t>D1-04</t>
  </si>
  <si>
    <t>D1-05</t>
  </si>
  <si>
    <t>D1-06</t>
  </si>
  <si>
    <t>D1-07</t>
  </si>
  <si>
    <t>D1-08</t>
  </si>
  <si>
    <t>D1-09</t>
  </si>
  <si>
    <t>D1-10</t>
  </si>
  <si>
    <t>E1-01</t>
  </si>
  <si>
    <t>E1-02</t>
  </si>
  <si>
    <t>E1-03</t>
  </si>
  <si>
    <t>E1-04</t>
  </si>
  <si>
    <t>E1-05</t>
  </si>
  <si>
    <t>E1-06</t>
  </si>
  <si>
    <t>E1-07</t>
  </si>
  <si>
    <t>E1-08</t>
  </si>
  <si>
    <t>E1-09</t>
  </si>
  <si>
    <t>E1-10</t>
  </si>
  <si>
    <t>E1-11</t>
  </si>
  <si>
    <t>E1-12</t>
  </si>
  <si>
    <t>Hatchery</t>
  </si>
  <si>
    <t>Maturation</t>
  </si>
  <si>
    <t>Brooder Source</t>
  </si>
  <si>
    <t>Gudur</t>
  </si>
  <si>
    <t>Nellore</t>
  </si>
  <si>
    <t>Ongole</t>
  </si>
  <si>
    <t>Pondy</t>
  </si>
  <si>
    <t>Vijaya1</t>
  </si>
  <si>
    <t>NpStage</t>
  </si>
  <si>
    <t>MarketArea</t>
  </si>
  <si>
    <t>Customer status</t>
  </si>
  <si>
    <t>Selling status</t>
  </si>
  <si>
    <t>Customer Feedback</t>
  </si>
  <si>
    <t>Packing Type</t>
  </si>
  <si>
    <t>1stPassStatus</t>
  </si>
  <si>
    <t>Management Type</t>
  </si>
  <si>
    <t>Main Cause</t>
  </si>
  <si>
    <t>Sub Main Cause</t>
  </si>
  <si>
    <t>Territory</t>
  </si>
  <si>
    <t>Transportation</t>
  </si>
  <si>
    <t>PortDest</t>
  </si>
  <si>
    <t>FB</t>
  </si>
  <si>
    <t>CP-Rocket</t>
  </si>
  <si>
    <t>GD-MA1</t>
  </si>
  <si>
    <t>NL-MA1</t>
  </si>
  <si>
    <t>OG-MA1</t>
  </si>
  <si>
    <t>PD-MA1</t>
  </si>
  <si>
    <t>V1-MA1</t>
  </si>
  <si>
    <t>V2-MA1</t>
  </si>
  <si>
    <t>A1</t>
  </si>
  <si>
    <t>Np2</t>
  </si>
  <si>
    <t>CENTRAL-1</t>
  </si>
  <si>
    <t>CP Hatchery</t>
  </si>
  <si>
    <t>Pass: Sold</t>
  </si>
  <si>
    <t>Satisfied</t>
  </si>
  <si>
    <t>QPASS Tank</t>
  </si>
  <si>
    <t>Pass</t>
  </si>
  <si>
    <t>Drain</t>
  </si>
  <si>
    <t>Out of order</t>
  </si>
  <si>
    <t>EHP</t>
  </si>
  <si>
    <t>North</t>
  </si>
  <si>
    <t>Kolkata</t>
  </si>
  <si>
    <t>Gujarat2</t>
  </si>
  <si>
    <t>CP-Kong</t>
  </si>
  <si>
    <t>GD-MA2</t>
  </si>
  <si>
    <t>NL-MB1</t>
  </si>
  <si>
    <t>OG-MA2</t>
  </si>
  <si>
    <t>PD-MB1</t>
  </si>
  <si>
    <t>V1-MB1</t>
  </si>
  <si>
    <t>V2-MB1</t>
  </si>
  <si>
    <t>B1</t>
  </si>
  <si>
    <t>Np4</t>
  </si>
  <si>
    <t>CENTRAL-2</t>
  </si>
  <si>
    <t>CP Farm</t>
  </si>
  <si>
    <t>Claim</t>
  </si>
  <si>
    <t>Weak &amp; Die</t>
  </si>
  <si>
    <t>Mini QPASS Tank</t>
  </si>
  <si>
    <t>Fail</t>
  </si>
  <si>
    <t>Shift</t>
  </si>
  <si>
    <t>Out of Standard</t>
  </si>
  <si>
    <t>Not pass QC</t>
  </si>
  <si>
    <t>VPA</t>
  </si>
  <si>
    <t>Central</t>
  </si>
  <si>
    <t>Vehicle</t>
  </si>
  <si>
    <t>Surat</t>
  </si>
  <si>
    <t>Pondy1</t>
  </si>
  <si>
    <t>SyAqua</t>
  </si>
  <si>
    <t>GD-MB1</t>
  </si>
  <si>
    <t>NL-MC1</t>
  </si>
  <si>
    <t>OG-MB1</t>
  </si>
  <si>
    <t>PD-MC1</t>
  </si>
  <si>
    <t>V1-MC1</t>
  </si>
  <si>
    <t>C1</t>
  </si>
  <si>
    <t>CENTRAL-3</t>
  </si>
  <si>
    <t>Customer</t>
  </si>
  <si>
    <t>Seed Support</t>
  </si>
  <si>
    <t>Size Variation</t>
  </si>
  <si>
    <t>Plastic Bag</t>
  </si>
  <si>
    <t>Mix</t>
  </si>
  <si>
    <t>Return &amp; weak</t>
  </si>
  <si>
    <t>Drain with AHPND</t>
  </si>
  <si>
    <t>South</t>
  </si>
  <si>
    <t>Mumbai</t>
  </si>
  <si>
    <t>Pondy2</t>
  </si>
  <si>
    <t>Konabay</t>
  </si>
  <si>
    <t>GD-MB2</t>
  </si>
  <si>
    <t>NL-MD1</t>
  </si>
  <si>
    <t>OG-MB2</t>
  </si>
  <si>
    <t>PD-MD1</t>
  </si>
  <si>
    <t>V1-MD1</t>
  </si>
  <si>
    <t>D1</t>
  </si>
  <si>
    <t>CENTRAL-4</t>
  </si>
  <si>
    <t>Fail: Sold with Approved letter</t>
  </si>
  <si>
    <t>Shortage</t>
  </si>
  <si>
    <t>Separate</t>
  </si>
  <si>
    <t>Other damage</t>
  </si>
  <si>
    <t>Drain with EHP</t>
  </si>
  <si>
    <t>West</t>
  </si>
  <si>
    <t>SIS</t>
  </si>
  <si>
    <t>GD-MC1</t>
  </si>
  <si>
    <t>E1</t>
  </si>
  <si>
    <t>CENTRAL-5</t>
  </si>
  <si>
    <t>Fail: Sold without Approved letter</t>
  </si>
  <si>
    <t>Reject</t>
  </si>
  <si>
    <t>Size Selection</t>
  </si>
  <si>
    <t>Drain with GVC</t>
  </si>
  <si>
    <t>G1</t>
  </si>
  <si>
    <t>CENTRAL-6</t>
  </si>
  <si>
    <t>Drain with Deformity</t>
  </si>
  <si>
    <t>CENTRAL-7</t>
  </si>
  <si>
    <t>Drain with other virus</t>
  </si>
  <si>
    <t>CENTRAL-8</t>
  </si>
  <si>
    <t>Size</t>
  </si>
  <si>
    <t>Stress test</t>
  </si>
  <si>
    <t>CENTRAL-9</t>
  </si>
  <si>
    <t>Salinity</t>
  </si>
  <si>
    <t>DoC Over</t>
  </si>
  <si>
    <t>AMP</t>
  </si>
  <si>
    <t>CENTRAL-10</t>
  </si>
  <si>
    <t>Melanize</t>
  </si>
  <si>
    <t>Gujarat1</t>
  </si>
  <si>
    <t>WB-1</t>
  </si>
  <si>
    <t>Claim Np 100%</t>
  </si>
  <si>
    <t>Necrosis</t>
  </si>
  <si>
    <t>Gold River</t>
  </si>
  <si>
    <t>WB-2</t>
  </si>
  <si>
    <t>Weak at Zoea stage</t>
  </si>
  <si>
    <t>Ectoparasite</t>
  </si>
  <si>
    <t>WB-3</t>
  </si>
  <si>
    <t>Weak at Mysis stage</t>
  </si>
  <si>
    <t>Pale Color</t>
  </si>
  <si>
    <t>WB-4</t>
  </si>
  <si>
    <t>Weak at PL stage</t>
  </si>
  <si>
    <t>Deform PL</t>
  </si>
  <si>
    <t>North WB</t>
  </si>
  <si>
    <t>Cause of WQ</t>
  </si>
  <si>
    <t>Tubular / Lipid</t>
  </si>
  <si>
    <t>Assam</t>
  </si>
  <si>
    <t>Reduce/Less Density</t>
  </si>
  <si>
    <t>Bihar</t>
  </si>
  <si>
    <t>Cause of Fungi</t>
  </si>
  <si>
    <t xml:space="preserve"> NER</t>
  </si>
  <si>
    <t>Drain with QA</t>
  </si>
  <si>
    <t>NOD-1</t>
  </si>
  <si>
    <t>Drain with Company Policy</t>
  </si>
  <si>
    <t>NOD-2</t>
  </si>
  <si>
    <t>SOD-1</t>
  </si>
  <si>
    <t>SOD-2</t>
  </si>
  <si>
    <t>Gujarat-N</t>
  </si>
  <si>
    <t>Gujarat-S</t>
  </si>
  <si>
    <t xml:space="preserve"> UP</t>
  </si>
  <si>
    <t>Rajasthan</t>
  </si>
  <si>
    <t>Haryana</t>
  </si>
  <si>
    <t>Panjab</t>
  </si>
  <si>
    <t>MP</t>
  </si>
  <si>
    <t>South Westhern</t>
  </si>
  <si>
    <t>SIM-1</t>
  </si>
  <si>
    <t>SIM-2</t>
  </si>
  <si>
    <t>SIM-3</t>
  </si>
  <si>
    <t>SIM-4</t>
  </si>
  <si>
    <t>SIM-5</t>
  </si>
  <si>
    <t>SIM-6</t>
  </si>
  <si>
    <t>SIM-7</t>
  </si>
  <si>
    <t>SIM-8</t>
  </si>
  <si>
    <t>SIM-9</t>
  </si>
  <si>
    <t>SIM-10</t>
  </si>
  <si>
    <t>SIM-11</t>
  </si>
  <si>
    <t>SIM-12</t>
  </si>
  <si>
    <t>CENTRAL-11</t>
  </si>
  <si>
    <t>CENTRAL-12</t>
  </si>
  <si>
    <t>CENTRAL-13</t>
  </si>
  <si>
    <t>CENTRAL-14</t>
  </si>
  <si>
    <t>AP5A</t>
  </si>
  <si>
    <t>AP5B</t>
  </si>
  <si>
    <t>AP6A</t>
  </si>
  <si>
    <t>AP6B</t>
  </si>
  <si>
    <t>AP7A</t>
  </si>
  <si>
    <t>AP7B</t>
  </si>
  <si>
    <t>AP7C</t>
  </si>
  <si>
    <t>AP8A</t>
  </si>
  <si>
    <t>AP8B</t>
  </si>
  <si>
    <t>TN1</t>
  </si>
  <si>
    <t>TN2A</t>
  </si>
  <si>
    <t>TN2B</t>
  </si>
  <si>
    <t>TN3A</t>
  </si>
  <si>
    <t>TN3B</t>
  </si>
  <si>
    <t>KA</t>
  </si>
  <si>
    <t>KL</t>
  </si>
  <si>
    <t>Year</t>
  </si>
  <si>
    <t>Month</t>
  </si>
  <si>
    <t>(All)</t>
  </si>
  <si>
    <t>Row Labels</t>
  </si>
  <si>
    <t>Sum of No.Np/PL4 Transfer (Mil)</t>
  </si>
  <si>
    <t>Grand Total</t>
  </si>
  <si>
    <t>Months</t>
  </si>
  <si>
    <t>Sep</t>
  </si>
  <si>
    <t>Sum of Total PL Selling (Mil.)</t>
  </si>
  <si>
    <t>Sum of Total PL Production (Mil.)</t>
  </si>
  <si>
    <t>Sum of Field1</t>
  </si>
  <si>
    <t>Sum of Field2</t>
  </si>
  <si>
    <t>Feb</t>
  </si>
  <si>
    <t>Mar</t>
  </si>
  <si>
    <t>Apr</t>
  </si>
  <si>
    <t>May</t>
  </si>
  <si>
    <t>Jul</t>
  </si>
  <si>
    <t>Aug</t>
  </si>
  <si>
    <t>MAT-Date</t>
  </si>
  <si>
    <t>Date</t>
  </si>
  <si>
    <t>MAT Unit</t>
  </si>
  <si>
    <t>Np Stage</t>
  </si>
  <si>
    <t>%FER</t>
  </si>
  <si>
    <t>%HAT</t>
  </si>
  <si>
    <t>%Deformity</t>
  </si>
  <si>
    <r>
      <rPr>
        <b/>
        <sz val="11"/>
        <color theme="0"/>
        <rFont val="Arial"/>
        <charset val="134"/>
      </rPr>
      <t>Size(</t>
    </r>
    <r>
      <rPr>
        <b/>
        <sz val="12"/>
        <color theme="0"/>
        <rFont val="Calibri"/>
        <charset val="134"/>
      </rPr>
      <t>µ</t>
    </r>
    <r>
      <rPr>
        <b/>
        <sz val="11"/>
        <color theme="0"/>
        <rFont val="Arial"/>
        <charset val="134"/>
      </rPr>
      <t>m)</t>
    </r>
  </si>
  <si>
    <t>Fungus (24 hrs)</t>
  </si>
  <si>
    <t>Fungus (48 hrs)</t>
  </si>
  <si>
    <t>%CV &lt;5.0</t>
  </si>
  <si>
    <t>PCR STD</t>
  </si>
  <si>
    <t>Bacteria STD</t>
  </si>
  <si>
    <t>Actual Np (Mill.)</t>
  </si>
  <si>
    <t>Np Transfer (mill.)</t>
  </si>
  <si>
    <t>Np drained (Mill.) (Good quality)</t>
  </si>
  <si>
    <t>Np drained (Mill.) (Non quality)</t>
  </si>
  <si>
    <t>Pondy 1</t>
  </si>
  <si>
    <t>Vijaya 1</t>
  </si>
  <si>
    <t>Vijaya 2</t>
  </si>
  <si>
    <t>NP3</t>
  </si>
  <si>
    <t xml:space="preserve">Pass </t>
  </si>
  <si>
    <t>V1-MB1-45721</t>
  </si>
  <si>
    <t>V1-MB1-45722</t>
  </si>
  <si>
    <t>V1-MD1-45722</t>
  </si>
  <si>
    <t>SYAQUA</t>
  </si>
  <si>
    <t>V1-MA1-45829</t>
  </si>
  <si>
    <t>V1-MC1-45829</t>
  </si>
  <si>
    <t>Tank #Crop</t>
  </si>
  <si>
    <t>Count Tank #Crop</t>
  </si>
  <si>
    <t>Management Date</t>
  </si>
  <si>
    <t>Np / PL4 Stocking Date</t>
  </si>
  <si>
    <t>DoC at Stocking</t>
  </si>
  <si>
    <t>Crop</t>
  </si>
  <si>
    <t>No.Np/PL4 Transfer (Mil)</t>
  </si>
  <si>
    <t>Size(µm)</t>
  </si>
  <si>
    <t>Remark</t>
  </si>
  <si>
    <t>Np Code</t>
  </si>
  <si>
    <t>B Source</t>
  </si>
  <si>
    <t>Actual Np (mill.)</t>
  </si>
  <si>
    <t>Closed Date</t>
  </si>
  <si>
    <t>Free np(Experiment)</t>
  </si>
  <si>
    <t>Drain( Zoea-2)</t>
  </si>
  <si>
    <t>Drain( due to over production)</t>
  </si>
  <si>
    <t>Drain( Zoea-1)</t>
  </si>
  <si>
    <t>Np stocking date</t>
  </si>
  <si>
    <t>PL1 Date</t>
  </si>
  <si>
    <t>Mat Code</t>
  </si>
  <si>
    <t>Total volume (Ton.)</t>
  </si>
  <si>
    <t>Np stocking Actual</t>
  </si>
  <si>
    <t>Np stocking bill</t>
  </si>
  <si>
    <t>Actual density/L</t>
  </si>
  <si>
    <t>DoC</t>
  </si>
  <si>
    <t>%PL1</t>
  </si>
  <si>
    <t>TL (mm.)</t>
  </si>
  <si>
    <t>YVC</t>
  </si>
  <si>
    <r>
      <rPr>
        <b/>
        <sz val="11"/>
        <color theme="0"/>
        <rFont val="Arial"/>
        <charset val="134"/>
      </rPr>
      <t>H</t>
    </r>
    <r>
      <rPr>
        <b/>
        <vertAlign val="subscript"/>
        <sz val="11"/>
        <color theme="0"/>
        <rFont val="Arial"/>
        <charset val="134"/>
      </rPr>
      <t>2</t>
    </r>
    <r>
      <rPr>
        <b/>
        <sz val="11"/>
        <color theme="0"/>
        <rFont val="Arial"/>
        <charset val="134"/>
      </rPr>
      <t>S</t>
    </r>
  </si>
  <si>
    <t>ASDD</t>
  </si>
  <si>
    <t>SUD</t>
  </si>
  <si>
    <t>DOC10 Date</t>
  </si>
  <si>
    <t>TL (mm.) DOC10</t>
  </si>
  <si>
    <t>%CV DOC10</t>
  </si>
  <si>
    <t>DOC13 Date</t>
  </si>
  <si>
    <t>TL (mm.) DOC13</t>
  </si>
  <si>
    <t>%CV DOC13</t>
  </si>
  <si>
    <t>%TL DOC13</t>
  </si>
  <si>
    <t>ASDD DOC13</t>
  </si>
  <si>
    <t>SUD DOC13</t>
  </si>
  <si>
    <t>Weight (pcs/g)</t>
  </si>
  <si>
    <t>PL1 Estimation (mill.)</t>
  </si>
  <si>
    <t>Experiment tank</t>
  </si>
  <si>
    <t>Compensated Np(48%)</t>
  </si>
  <si>
    <t>Compensated Np(40%)</t>
  </si>
  <si>
    <t>Compensated Np(52%)</t>
  </si>
  <si>
    <t>Compensated Np(41%)</t>
  </si>
  <si>
    <t>Compensated Np(71%)</t>
  </si>
  <si>
    <t>Np Stocking Date</t>
  </si>
  <si>
    <t>No.Np/PL4 Stocking (Mil)</t>
  </si>
  <si>
    <t>Final Tank</t>
  </si>
  <si>
    <t>Weight (g)</t>
  </si>
  <si>
    <t>PL / g</t>
  </si>
  <si>
    <t>Total PL (pcs)</t>
  </si>
  <si>
    <t>Cause</t>
  </si>
  <si>
    <t>Parameter not Pass</t>
  </si>
  <si>
    <t>Due to no order</t>
  </si>
  <si>
    <t>Zoea-1,2 Conversion Problem</t>
  </si>
  <si>
    <t>Due to Over Production</t>
  </si>
  <si>
    <t>Zoea-1 Conversion Problem</t>
  </si>
  <si>
    <t>Tank #Crop-SellingDate</t>
  </si>
  <si>
    <t>Selling date</t>
  </si>
  <si>
    <t>Tank</t>
  </si>
  <si>
    <t>NP/PL Stocking</t>
  </si>
  <si>
    <t>Np (Mil)</t>
  </si>
  <si>
    <t>Volume</t>
  </si>
  <si>
    <t>ST-density</t>
  </si>
  <si>
    <t>Sold-density</t>
  </si>
  <si>
    <t>%SR Selling</t>
  </si>
  <si>
    <t>%SR Production</t>
  </si>
  <si>
    <t>DOC-1st Pass QC</t>
  </si>
  <si>
    <t>TL-1st Pass QC</t>
  </si>
  <si>
    <t>%CV-1st Pass QC</t>
  </si>
  <si>
    <t>%TL-1st Pass QC</t>
  </si>
  <si>
    <t>Weight (pcs/g)-1st Pass QC</t>
  </si>
  <si>
    <t>%ST-1st Pass QC</t>
  </si>
  <si>
    <t>%Found Lipid-1st Pass QC</t>
  </si>
  <si>
    <t>%Lipid abundant-1st Pass QC</t>
  </si>
  <si>
    <t>%Tubular -1st Pass QC</t>
  </si>
  <si>
    <t>%Melanization-1st Pass QC</t>
  </si>
  <si>
    <t>%Founling-1st Pass QC</t>
  </si>
  <si>
    <t>%Necrosis-1st Pass QC</t>
  </si>
  <si>
    <t>MGR</t>
  </si>
  <si>
    <t>GV-1st Pass QC</t>
  </si>
  <si>
    <t>YV-1st Pass QC</t>
  </si>
  <si>
    <t>LB-1st Pass QC</t>
  </si>
  <si>
    <r>
      <rPr>
        <b/>
        <sz val="11"/>
        <color theme="0"/>
        <rFont val="Arial"/>
        <charset val="134"/>
      </rPr>
      <t>H</t>
    </r>
    <r>
      <rPr>
        <b/>
        <vertAlign val="subscript"/>
        <sz val="11"/>
        <color theme="0"/>
        <rFont val="Arial"/>
        <charset val="134"/>
      </rPr>
      <t>2</t>
    </r>
    <r>
      <rPr>
        <b/>
        <sz val="11"/>
        <color theme="0"/>
        <rFont val="Arial"/>
        <charset val="134"/>
      </rPr>
      <t>S-1st Pass QC</t>
    </r>
  </si>
  <si>
    <t>PCR - 1st Pass QC</t>
  </si>
  <si>
    <t>VPA - 1st Pass QC</t>
  </si>
  <si>
    <t>1st Pass Status</t>
  </si>
  <si>
    <t>PL/DOC-Packing</t>
  </si>
  <si>
    <t>TL-Packing</t>
  </si>
  <si>
    <t>%CV-Packing</t>
  </si>
  <si>
    <t>%TL-Packing</t>
  </si>
  <si>
    <t>Weight (pcs/g)-Packing</t>
  </si>
  <si>
    <t>%ST-Packing</t>
  </si>
  <si>
    <t>GV-Packing</t>
  </si>
  <si>
    <t>YV-Packing</t>
  </si>
  <si>
    <t>LB-Packing</t>
  </si>
  <si>
    <r>
      <rPr>
        <b/>
        <sz val="11"/>
        <color theme="0"/>
        <rFont val="Arial"/>
        <charset val="134"/>
      </rPr>
      <t>H</t>
    </r>
    <r>
      <rPr>
        <b/>
        <vertAlign val="subscript"/>
        <sz val="11"/>
        <color theme="0"/>
        <rFont val="Arial"/>
        <charset val="134"/>
      </rPr>
      <t>2</t>
    </r>
    <r>
      <rPr>
        <b/>
        <sz val="11"/>
        <color theme="0"/>
        <rFont val="Arial"/>
        <charset val="134"/>
      </rPr>
      <t>S-Packing</t>
    </r>
  </si>
  <si>
    <t>VPA-Packing</t>
  </si>
  <si>
    <t>%ASDD-Mysis</t>
  </si>
  <si>
    <t>%ASDD-DOC10-12</t>
  </si>
  <si>
    <t>%ASD-Sell</t>
  </si>
  <si>
    <t>%SUD-Mysis</t>
  </si>
  <si>
    <t>%SUD-DOC10-12</t>
  </si>
  <si>
    <t>%SUD-Sell</t>
  </si>
  <si>
    <t>WSSV</t>
  </si>
  <si>
    <t>IHHNV</t>
  </si>
  <si>
    <t>TSV</t>
  </si>
  <si>
    <t>Customer Name</t>
  </si>
  <si>
    <t>Market Code</t>
  </si>
  <si>
    <t>Market Area</t>
  </si>
  <si>
    <t>Flight / Vehicle</t>
  </si>
  <si>
    <t>Port Destination</t>
  </si>
  <si>
    <t>Packing Salinity</t>
  </si>
  <si>
    <t>INV</t>
  </si>
  <si>
    <t>PL-Invoice (Mil.)</t>
  </si>
  <si>
    <t>PL-Promotion (Mil.)</t>
  </si>
  <si>
    <t>Total PL Selling (Mil.)</t>
  </si>
  <si>
    <t>Extra in Bag (Mil.)</t>
  </si>
  <si>
    <t>Total PL Production (Mil.)</t>
  </si>
  <si>
    <t>Weight (mg/pcs)</t>
  </si>
  <si>
    <t>No. of Plastic Bags / QPASS Tank</t>
  </si>
  <si>
    <t>Total weight (g)</t>
  </si>
  <si>
    <t>PL / Bag</t>
  </si>
  <si>
    <t>No. of Boxes  / QPASS Tank</t>
  </si>
  <si>
    <t>Customer Status</t>
  </si>
  <si>
    <t>Selling Status</t>
  </si>
  <si>
    <t>Customer Feedback Reason</t>
  </si>
  <si>
    <t>CV Code / Customer Code</t>
  </si>
  <si>
    <t xml:space="preserve"> KASTURI AQUA LIFE PRODUCTS PVT.LTD</t>
  </si>
  <si>
    <t>KOLKATA</t>
  </si>
  <si>
    <t>MAA SANTOSHI ENTERPRISES</t>
  </si>
  <si>
    <t>CONTAI</t>
  </si>
  <si>
    <t>KAMALA AQUATIC PRIVATE LIMITED</t>
  </si>
  <si>
    <t>BHADRAK</t>
  </si>
  <si>
    <t>TAPAN KUMAR  DAS</t>
  </si>
  <si>
    <t>ASHOK KUMAR  SAMAL</t>
  </si>
  <si>
    <t>BALASORE</t>
  </si>
  <si>
    <t>BABITA NAYAK</t>
  </si>
  <si>
    <t xml:space="preserve">DILIP RAY </t>
  </si>
  <si>
    <t>MANDAL AQUA FEED CENTRE</t>
  </si>
  <si>
    <t>MITHUN  MANNA</t>
  </si>
  <si>
    <t>ROHINI AQUA FEED CENTRE</t>
  </si>
  <si>
    <t>SAMIKSHYA AQUA CULTURE</t>
  </si>
  <si>
    <t>KENDERAPADA</t>
  </si>
  <si>
    <t>SRINIVASA REDDY</t>
  </si>
  <si>
    <t>SRIKAKULAM</t>
  </si>
  <si>
    <t>T NARISHIMA RAJU</t>
  </si>
  <si>
    <t xml:space="preserve">ASISH AQUA </t>
  </si>
  <si>
    <t>MOPIDEVI SREEDHER</t>
  </si>
  <si>
    <t>MACHILIPATNAM</t>
  </si>
  <si>
    <t>GEETANJALI TRADERS</t>
  </si>
  <si>
    <t>KARUNAKAR ROUTH</t>
  </si>
  <si>
    <t>MATANGINI AQUA</t>
  </si>
  <si>
    <t>MITTANA  SRINUVASA REDDY</t>
  </si>
  <si>
    <t>246104305100131</t>
  </si>
  <si>
    <t>PIJUSHKANTI GIRI</t>
  </si>
  <si>
    <t>SUSANTHA PARIDA</t>
  </si>
  <si>
    <t>246104305100130</t>
  </si>
  <si>
    <t>BASANTH ENTERPRIZES</t>
  </si>
  <si>
    <t>JANA AJITH  KUMAR JENA</t>
  </si>
  <si>
    <t>NAKKA VENKATESWARALU</t>
  </si>
  <si>
    <t>KAKINADA</t>
  </si>
  <si>
    <t>TAPARAV SOLUTION</t>
  </si>
  <si>
    <t>AKSHAYA ENTERPRISES</t>
  </si>
  <si>
    <t>MAA SHITALA ENTERPRISE</t>
  </si>
  <si>
    <t>SHAMBHU CHARAN MANDAL</t>
  </si>
  <si>
    <t>SRINUVASA BABU</t>
  </si>
  <si>
    <t>YANAM</t>
  </si>
  <si>
    <t>DAS FISH FOOD CENTRE</t>
  </si>
  <si>
    <t>IFB AGRO</t>
  </si>
  <si>
    <t>PRIYARANJAN SWAIN</t>
  </si>
  <si>
    <t>PARADEEP</t>
  </si>
  <si>
    <t>ASISH MAITY</t>
  </si>
  <si>
    <t>GAYATHRI TRADERS</t>
  </si>
  <si>
    <t>KHATUA AQUA</t>
  </si>
  <si>
    <t>RANJIT ENTERPRISES</t>
  </si>
  <si>
    <t>BIJAY KUMAR SAHO</t>
  </si>
  <si>
    <t>KANIKA  MARINE</t>
  </si>
  <si>
    <t>UDAY KUMAR PRADHAN</t>
  </si>
  <si>
    <t>NARAYAN JANA</t>
  </si>
  <si>
    <t>PRABODH KUMAR BAG</t>
  </si>
  <si>
    <t>PRADEEP KUMAR MAITY</t>
  </si>
  <si>
    <t>RAJASRI SEA FOOD CENTRE</t>
  </si>
  <si>
    <t>VELAGAPUDI SURESH</t>
  </si>
  <si>
    <t xml:space="preserve">BAPATLA </t>
  </si>
  <si>
    <t>SUKUMAR  SAMAL</t>
  </si>
  <si>
    <t>246104305100173</t>
  </si>
  <si>
    <t>246104305100172</t>
  </si>
  <si>
    <t>BIBEKANANDA  BEHERA</t>
  </si>
  <si>
    <t>CHIPPALA ASHOK  KUMAR</t>
  </si>
  <si>
    <t>REPALLE</t>
  </si>
  <si>
    <t>MAA SITHALA AQUA SOLUTION</t>
  </si>
  <si>
    <t>SAMANTA AQUA FEED CENTRE</t>
  </si>
  <si>
    <t>CPF INDIA  PRIVATE LIMITED</t>
  </si>
  <si>
    <t>KOMARIGIRIPATNAM</t>
  </si>
  <si>
    <t>TAPAN  KUMAR  MOHAPATRA</t>
  </si>
  <si>
    <t>246104305100187</t>
  </si>
  <si>
    <t>MANORANJAN MAITY</t>
  </si>
  <si>
    <t>BODA HARIPAD DAS</t>
  </si>
  <si>
    <t>MADHAB CHANDRA NAYAK</t>
  </si>
  <si>
    <t>PATEL ENTERPRIZES</t>
  </si>
  <si>
    <t>SURAT</t>
  </si>
  <si>
    <t>RAW PRAWN FISH CULTURE AND SUPPLIER</t>
  </si>
  <si>
    <t>K LAXMAN SWAMY</t>
  </si>
  <si>
    <t>BHIMAVARAM</t>
  </si>
  <si>
    <t>KOKANTI RATNAKAR  BABU</t>
  </si>
  <si>
    <t>O JAYA RAJU</t>
  </si>
  <si>
    <t>AVANIGADDA</t>
  </si>
  <si>
    <t>VEERA BRAMHAM</t>
  </si>
  <si>
    <t>CHINMAYA DAS</t>
  </si>
  <si>
    <t>SATIMA ENTERPRISES</t>
  </si>
  <si>
    <t>246104305100216</t>
  </si>
  <si>
    <t>246104305100214</t>
  </si>
  <si>
    <t>246104305100215</t>
  </si>
  <si>
    <t>THAMMAYYA DEVADIGA</t>
  </si>
  <si>
    <t>246104305100213</t>
  </si>
  <si>
    <t>DEV KUMAR MANDAL</t>
  </si>
  <si>
    <t>MAA DURGA AQUATIC</t>
  </si>
  <si>
    <t>NAKULA MUDULI</t>
  </si>
  <si>
    <t>SUBAS BHUYAN</t>
  </si>
  <si>
    <t>G SURYANARYAN RAJU</t>
  </si>
  <si>
    <t>VEERAVASARAM</t>
  </si>
  <si>
    <t>P SRINIVASU</t>
  </si>
  <si>
    <t>PALAKOLLU</t>
  </si>
  <si>
    <t>V NAGA SRINUVAS</t>
  </si>
  <si>
    <t>AMALAPURAM</t>
  </si>
  <si>
    <t>SURUSATA TRADER</t>
  </si>
  <si>
    <t>KALI CHARAN BEHERA</t>
  </si>
  <si>
    <t>SHAI  LUCKY STORE</t>
  </si>
  <si>
    <t xml:space="preserve">DIBYAJYOTI JENA </t>
  </si>
  <si>
    <t>256104305100003</t>
  </si>
  <si>
    <t>LILIRANI SAHU</t>
  </si>
  <si>
    <t>256104305100004</t>
  </si>
  <si>
    <t xml:space="preserve">JISHU RANJAN KATUVA </t>
  </si>
  <si>
    <t>256104305100009</t>
  </si>
  <si>
    <t>MANDALI BEAILI</t>
  </si>
  <si>
    <t>256104305100010</t>
  </si>
  <si>
    <t>256104305100008</t>
  </si>
  <si>
    <t>KONKAN AQUA EXPORTS</t>
  </si>
  <si>
    <t>256104305100011</t>
  </si>
  <si>
    <t>GOBARDHAN MALIK</t>
  </si>
  <si>
    <t>256104305100012</t>
  </si>
  <si>
    <t>256104305100013</t>
  </si>
  <si>
    <t>256104305100014</t>
  </si>
  <si>
    <t>256104305100016</t>
  </si>
  <si>
    <t>256104305100015</t>
  </si>
  <si>
    <t>JAYANTA KUMAR DEY</t>
  </si>
  <si>
    <t>256104305100018</t>
  </si>
  <si>
    <t>MAA GITA AQUA CENTRE</t>
  </si>
  <si>
    <t>256104305100017</t>
  </si>
  <si>
    <t>MANIK KUMAR MONDAL</t>
  </si>
  <si>
    <t>256104305100019</t>
  </si>
  <si>
    <t>TAPAN KUMAR MOHAPATRA</t>
  </si>
  <si>
    <t>256104305100021</t>
  </si>
  <si>
    <t>TETALI BHAGYALAKSHMI</t>
  </si>
  <si>
    <t>256104305100020</t>
  </si>
  <si>
    <t>256104305100022</t>
  </si>
  <si>
    <t>DIBYAJYOTI JENA</t>
  </si>
  <si>
    <t>256104305100023</t>
  </si>
  <si>
    <t>256104305100028</t>
  </si>
  <si>
    <t>256104305100027</t>
  </si>
  <si>
    <t>SANTANU KUMAR PRAMANIK</t>
  </si>
  <si>
    <t>256104305100025</t>
  </si>
  <si>
    <t>256104305100026</t>
  </si>
  <si>
    <t>TAPAN KUMAR BARMAN</t>
  </si>
  <si>
    <t>256104305100024</t>
  </si>
  <si>
    <t>256104308100001</t>
  </si>
  <si>
    <t>256104305100029</t>
  </si>
  <si>
    <t>FIVE STAR AQUA MARINE</t>
  </si>
  <si>
    <t>256104305100030</t>
  </si>
  <si>
    <t>ODUGU MASTAN</t>
  </si>
  <si>
    <t>256104305100033</t>
  </si>
  <si>
    <t>256104305100031</t>
  </si>
  <si>
    <t>256104305100032</t>
  </si>
  <si>
    <t>256104305100034</t>
  </si>
  <si>
    <t>256104305100038</t>
  </si>
  <si>
    <t>256104305100039</t>
  </si>
  <si>
    <t>256104305100036</t>
  </si>
  <si>
    <t>256104305100035</t>
  </si>
  <si>
    <t>256104305100037</t>
  </si>
  <si>
    <t>GOTTUMUKKALA SURYANARAYANA RAJU</t>
  </si>
  <si>
    <t>JAYAMANGALA KALYANI</t>
  </si>
  <si>
    <t>ELURU</t>
  </si>
  <si>
    <t>256104305100042</t>
  </si>
  <si>
    <t>256104305100040</t>
  </si>
  <si>
    <t>256104305100041</t>
  </si>
  <si>
    <t>SUKANTA KUMAR PANIGRAHI</t>
  </si>
  <si>
    <t>256104305100050</t>
  </si>
  <si>
    <t>256104305100054</t>
  </si>
  <si>
    <t>BURRALA VENKATA NARASIMHARAJU</t>
  </si>
  <si>
    <t>KAIKALURU</t>
  </si>
  <si>
    <t>256104305100055</t>
  </si>
  <si>
    <t>MR.VADREVU RAMESH</t>
  </si>
  <si>
    <t>AMARA LAXMI</t>
  </si>
  <si>
    <t>KONADA</t>
  </si>
  <si>
    <t>256104305100061</t>
  </si>
  <si>
    <t>256104305100062</t>
  </si>
  <si>
    <t>256104305100063</t>
  </si>
  <si>
    <t>CHEKURI NAGARAJU</t>
  </si>
  <si>
    <t>less count Compensation qty(1.04 mill)</t>
  </si>
  <si>
    <t>256104305300003</t>
  </si>
  <si>
    <t>NEKKNTI SRINIVASARAO</t>
  </si>
  <si>
    <t>256104305100065</t>
  </si>
  <si>
    <t>256104305100066</t>
  </si>
  <si>
    <t>256104305100067</t>
  </si>
  <si>
    <t>RASMITA SAHU</t>
  </si>
  <si>
    <t>BERHAMPUR</t>
  </si>
  <si>
    <t>256104305100068</t>
  </si>
  <si>
    <t>MATTAPARTHI VENKATARATHNAM</t>
  </si>
  <si>
    <t>256104305100069</t>
  </si>
  <si>
    <t>SAGARIKA MALLICK</t>
  </si>
  <si>
    <t>256104305100070</t>
  </si>
  <si>
    <t>MAA NANDA RANI TRADERS</t>
  </si>
  <si>
    <t>256104305100076</t>
  </si>
  <si>
    <t>256104305100077</t>
  </si>
  <si>
    <t>CHITTARANJAN GAYAN</t>
  </si>
  <si>
    <t>Compensation qty( 0.138 mill)</t>
  </si>
  <si>
    <t>256104305300002</t>
  </si>
  <si>
    <t>Compensation qty( 0.108 mill)</t>
  </si>
  <si>
    <t>256104305300004</t>
  </si>
  <si>
    <t>256104305100080</t>
  </si>
  <si>
    <t>SADHAN KUMAR RAY</t>
  </si>
  <si>
    <t>256104305100079</t>
  </si>
  <si>
    <t>256104305100081</t>
  </si>
  <si>
    <t>MAMMON MARINES PVT LTD</t>
  </si>
  <si>
    <t>256104305100082</t>
  </si>
  <si>
    <t>K.S.B. GANESH</t>
  </si>
  <si>
    <t>256104305100084</t>
  </si>
  <si>
    <t>256104305100083</t>
  </si>
  <si>
    <t>BASUDEV FEED AGENCY</t>
  </si>
  <si>
    <t>256104305100087</t>
  </si>
  <si>
    <t>256104305100085</t>
  </si>
  <si>
    <t>256104305100088</t>
  </si>
  <si>
    <t>SWARUP MAITI</t>
  </si>
  <si>
    <t>256104305100086</t>
  </si>
  <si>
    <t>256104305100089</t>
  </si>
  <si>
    <t>KOPILLA RAMBABU</t>
  </si>
  <si>
    <t>GANAPAVARAM</t>
  </si>
  <si>
    <t>256104305100093</t>
  </si>
  <si>
    <t>LANKE NARASIMHA RAO</t>
  </si>
  <si>
    <t>256104305100092</t>
  </si>
  <si>
    <t>Senthil kumar</t>
  </si>
  <si>
    <t>256104305100090</t>
  </si>
  <si>
    <t>256104305100091</t>
  </si>
  <si>
    <t>256104305100094</t>
  </si>
  <si>
    <t>256104305100095</t>
  </si>
  <si>
    <t>256104305100098</t>
  </si>
  <si>
    <t>256104305100097</t>
  </si>
  <si>
    <t>256104305100096</t>
  </si>
  <si>
    <t>BASANTI ENTERPRISES</t>
  </si>
  <si>
    <t>256104305100102</t>
  </si>
  <si>
    <t>DILLIP KUMAR DASH</t>
  </si>
  <si>
    <t>256104305100100</t>
  </si>
  <si>
    <t>256104305100101</t>
  </si>
  <si>
    <t>256104305100099</t>
  </si>
  <si>
    <t>RUDHARAJU GOPALARAJU</t>
  </si>
  <si>
    <t>256104305100105</t>
  </si>
  <si>
    <t>SABBINENI SRINIVASARAO</t>
  </si>
  <si>
    <t>256104305100104</t>
  </si>
  <si>
    <t>SUKUMAR SAMAL</t>
  </si>
  <si>
    <t>256104305100103</t>
  </si>
  <si>
    <t>256104305100106</t>
  </si>
  <si>
    <t>256104305100107</t>
  </si>
  <si>
    <t>less count Compensation qty( 0.05 mill)</t>
  </si>
  <si>
    <t>256104305300005</t>
  </si>
  <si>
    <t>256104305100108</t>
  </si>
  <si>
    <t>OGIRALA PRASANTH KUMAR</t>
  </si>
  <si>
    <t>256104305100110</t>
  </si>
  <si>
    <t>256104305100109</t>
  </si>
  <si>
    <t>OCEANIC FOOD</t>
  </si>
  <si>
    <t>PARAPATI APPALARAJU</t>
  </si>
  <si>
    <t>SURESH PALADUGU</t>
  </si>
  <si>
    <t>GHANTASALA NAGARJUNA</t>
  </si>
  <si>
    <t>MAHESH BALE</t>
  </si>
  <si>
    <t>RAKESH MAITY</t>
  </si>
  <si>
    <t>KESHAB NAYAK</t>
  </si>
  <si>
    <t>GOURAHARI SHIT</t>
  </si>
  <si>
    <t>KOKKILIGADDA GOPALA KRISHNA</t>
  </si>
  <si>
    <t>MOGALIPUVVU RAGHU BABU</t>
  </si>
  <si>
    <t>MOPIDEVI SRINIVASARAO</t>
  </si>
  <si>
    <t>PALLI RAMA KRISHNA</t>
  </si>
  <si>
    <t>DEEPAK PARIDA</t>
  </si>
  <si>
    <t>GANNABATTULA VEERANJANEYULU</t>
  </si>
  <si>
    <t>MEEGADA SAMBASIVARAO</t>
  </si>
  <si>
    <t>BASWANI SURESH</t>
  </si>
  <si>
    <t>INDUKURI V K VARA PRASADA RAJU</t>
  </si>
  <si>
    <t>PALA MAHESWARARAO</t>
  </si>
  <si>
    <t xml:space="preserve">PHANI KUMAR </t>
  </si>
  <si>
    <t>KAGITA LAKSHMANARAO</t>
  </si>
  <si>
    <t>KUCHIPUDI BASAVA PUNNAIAH</t>
  </si>
  <si>
    <t>Mortality Compensation qty( 0.2446 mill)</t>
  </si>
  <si>
    <t>256104305300006</t>
  </si>
  <si>
    <t>ADABALA RANGA</t>
  </si>
  <si>
    <t>GAK FARMS PVT LTD</t>
  </si>
  <si>
    <t>BERHAMAPURAM</t>
  </si>
  <si>
    <t>MANGALABRATA PRADHAN</t>
  </si>
  <si>
    <t>SUGGU TULASIRAM</t>
  </si>
  <si>
    <t>RUDHRARAJU VENKATA SATYARAMARAJU</t>
  </si>
  <si>
    <t>KALIDINDI MURALI KRISHNAM RAJU</t>
  </si>
  <si>
    <t>MANCHYALA VENKANNA</t>
  </si>
  <si>
    <t>BIMAN KUMAR  GIRI</t>
  </si>
  <si>
    <t>SRIMAN NARAYANA</t>
  </si>
  <si>
    <t>SURUSTA TRADERS</t>
  </si>
  <si>
    <t>NANDAMUDI SARATH KUMAR</t>
  </si>
  <si>
    <t>RAYUDU RAVINDRA BABU</t>
  </si>
  <si>
    <t>SUTANU MAITI</t>
  </si>
  <si>
    <t>DEBASISH BERA</t>
  </si>
  <si>
    <t>less count Compensation qty( 0.16 mill)</t>
  </si>
  <si>
    <t>256104305300007</t>
  </si>
  <si>
    <t>SANKARMANOJ MEDEPALLI</t>
  </si>
  <si>
    <t>AJITHKUMAR JANA</t>
  </si>
  <si>
    <t>JAYANTA BEHERA</t>
  </si>
  <si>
    <t>M VENKATESWARA VARMA</t>
  </si>
  <si>
    <t>PARADEEPA</t>
  </si>
  <si>
    <t>CHANDRA VARMA. K. K.</t>
  </si>
  <si>
    <t>REYAPUREDDY VEERA VENKATA NAGASATY</t>
  </si>
  <si>
    <t>SURUSATA TRADERS</t>
  </si>
  <si>
    <t>AJAY KUMAR DALAI</t>
  </si>
  <si>
    <t>SANTOSH KUMAR MANDAL</t>
  </si>
  <si>
    <t>PAKA VENU GOPALA RAO</t>
  </si>
  <si>
    <t>MAA SHITALA AQUA SOLUTIONS</t>
  </si>
  <si>
    <t>RAJASHRI SEA FOOD CENTRE</t>
  </si>
  <si>
    <t>SRINIVASA RAO. M</t>
  </si>
  <si>
    <t>BODDU SRINIVASARAO</t>
  </si>
  <si>
    <t>CHAPARALA BALARAMAKRISHNA</t>
  </si>
  <si>
    <t>DIPAK PARIDA</t>
  </si>
  <si>
    <t>srIKAKULAM</t>
  </si>
  <si>
    <t>central</t>
  </si>
  <si>
    <t>KETALA SRINIVAS</t>
  </si>
  <si>
    <t>TALASILA LAKSHMI TULASI</t>
  </si>
  <si>
    <t>CHEGONDI NAGARAJU</t>
  </si>
  <si>
    <t>TALAPANTI NAGA SURESH</t>
  </si>
  <si>
    <t>SAGIRAJU V S NARAYANA</t>
  </si>
  <si>
    <t>REYAPUREDDY VEERA VENKATA NAGA SATYANARAYANA</t>
  </si>
  <si>
    <t>KISHORE KUMAR SAHOO</t>
  </si>
  <si>
    <t>less count Compensation qty( 0.1554 mill)</t>
  </si>
  <si>
    <t>256104305300009</t>
  </si>
  <si>
    <t>KAMBHAMPATI NAGA PEDDIRAJU</t>
  </si>
  <si>
    <t>PATA SARIPALLI GAGANA BALA</t>
  </si>
  <si>
    <t>MR NARAHARISETTI VASUDEVA RAO</t>
  </si>
  <si>
    <t>PERABATTULA VEERAKRISHNA</t>
  </si>
  <si>
    <t>MR  CH SRIRAMA RAJU</t>
  </si>
  <si>
    <t>AKIVIDU</t>
  </si>
  <si>
    <t>PARAPATI  APPALARAJU</t>
  </si>
  <si>
    <t>PARAPATI  BHASKARARAO</t>
  </si>
  <si>
    <t>PARAPATI BHASKARARAO</t>
  </si>
  <si>
    <t>NIRAKAR BISWAL</t>
  </si>
  <si>
    <t>KUNCHANAPALLI VENKATASWAMI</t>
  </si>
  <si>
    <t>KOTA MOHAN KUMAR</t>
  </si>
  <si>
    <t>SUSHANTA JANA</t>
  </si>
  <si>
    <t>RAMESHCHANDRA BARIK</t>
  </si>
  <si>
    <t>UDDISA SIVA SANKARAVARA PRASAD</t>
  </si>
  <si>
    <t>mortality_ Compensation qty( 0.40 mill)</t>
  </si>
  <si>
    <t>256104305300010</t>
  </si>
  <si>
    <t>mortality_ Compensation qty( 0.475 mill)</t>
  </si>
  <si>
    <t>MAHESWAR MALLICK</t>
  </si>
  <si>
    <t>MURALI KRISHNA.K</t>
  </si>
  <si>
    <t>PANCHANAN BERA</t>
  </si>
  <si>
    <t>BHANU ENTERPRISES</t>
  </si>
  <si>
    <t>RUDRARAJU GOPALA KRISHNA RAJU</t>
  </si>
  <si>
    <t>SUSHANTA KUMAR PAUL</t>
  </si>
  <si>
    <t>SATYANARAYANA AQUATICS</t>
  </si>
  <si>
    <t>BAVISETTI SATYANARAYANA</t>
  </si>
  <si>
    <t>RAMAPADA SENAPATI</t>
  </si>
  <si>
    <t>PRABODHKUMAR BAG</t>
  </si>
  <si>
    <t>DEV KUMAR  MANDAL</t>
  </si>
  <si>
    <t>SUSANTA PARIDA</t>
  </si>
  <si>
    <t>IFB AGRO INDUSTRIES LIMITED</t>
  </si>
  <si>
    <t>NITAI CHARAN MANDAL</t>
  </si>
  <si>
    <t>ACRESWAY</t>
  </si>
  <si>
    <t>KOTIKALAPUDI SURYA BALA GANESH</t>
  </si>
  <si>
    <t>BHUBANESHWARI AQUATICS PVT LTD</t>
  </si>
  <si>
    <t>LAKSHMI AQUATIC FEEDS AND SOLUTIONS</t>
  </si>
  <si>
    <t>RABINARAYAN PANDA</t>
  </si>
  <si>
    <t xml:space="preserve">SWORUP KUMAR SINGH </t>
  </si>
  <si>
    <t>mortality_ Compensation qty( 0.381334 mill)</t>
  </si>
  <si>
    <t>256104305300011</t>
  </si>
  <si>
    <t>mortality_ Compensation qty( 0.381333 mill)</t>
  </si>
  <si>
    <t>SUDARSAN LENKA</t>
  </si>
  <si>
    <t>BHAKTA RANJAN PATTNAIK</t>
  </si>
  <si>
    <t>JANA AJIT KUMAR JENA</t>
  </si>
  <si>
    <t>SUJITH KUMAR DAS</t>
  </si>
  <si>
    <t>BIBEKANANDA BEHERA</t>
  </si>
  <si>
    <t>AKULA SAI KRISHNA</t>
  </si>
  <si>
    <t>SAMIKSHYA AQUACULTURE</t>
  </si>
  <si>
    <t>GOURAHARI BEHERA</t>
  </si>
  <si>
    <t xml:space="preserve"> </t>
  </si>
  <si>
    <t>(Multiple Items)</t>
  </si>
  <si>
    <t>(blank)</t>
  </si>
  <si>
    <t>TL Packing</t>
  </si>
  <si>
    <t>%CV Packing</t>
  </si>
  <si>
    <t>PL Invoice (Mil.)</t>
  </si>
  <si>
    <t>PL Promotion (Mil.)</t>
  </si>
  <si>
    <t>Total PL-Selling (Mil.)</t>
  </si>
  <si>
    <t>Packing-Salinity</t>
  </si>
  <si>
    <t>%SR-Selling</t>
  </si>
</sst>
</file>

<file path=xl/styles.xml><?xml version="1.0" encoding="utf-8"?>
<styleSheet xmlns="http://schemas.openxmlformats.org/spreadsheetml/2006/main">
  <numFmts count="19">
    <numFmt numFmtId="176" formatCode="_-* #,##0.00_-;\-* #,##0.00_-;_-* &quot;-&quot;??_-;_-@_-"/>
    <numFmt numFmtId="177" formatCode="0.00;[Red]0.00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  <numFmt numFmtId="179" formatCode="0.000_ "/>
    <numFmt numFmtId="180" formatCode="_ * #,##0_ ;_ * \-#,##0_ ;_ * &quot;-&quot;_ ;_ @_ "/>
    <numFmt numFmtId="181" formatCode="[$-1010409]d\ mmm\ yy;@"/>
    <numFmt numFmtId="182" formatCode="#,##0;[Red]#,##0"/>
    <numFmt numFmtId="183" formatCode="0;[Red]0"/>
    <numFmt numFmtId="184" formatCode="0_ "/>
    <numFmt numFmtId="185" formatCode="#,##0.000000"/>
    <numFmt numFmtId="186" formatCode="0.0_ "/>
    <numFmt numFmtId="187" formatCode="#,##0.000"/>
    <numFmt numFmtId="188" formatCode="[$-107041E]d\ mmm\ yy;@"/>
    <numFmt numFmtId="189" formatCode="0.00_ "/>
    <numFmt numFmtId="190" formatCode="dd/mm/yyyy"/>
    <numFmt numFmtId="191" formatCode="0_);[Red]\(0\)"/>
    <numFmt numFmtId="192" formatCode="#,##0.00;[Red]#,##0.00"/>
  </numFmts>
  <fonts count="38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1"/>
      <color theme="0"/>
      <name val="Arial"/>
      <charset val="134"/>
    </font>
    <font>
      <sz val="11"/>
      <color rgb="FF0000FF"/>
      <name val="Arial"/>
      <charset val="134"/>
    </font>
    <font>
      <sz val="11"/>
      <name val="Arial"/>
      <charset val="134"/>
    </font>
    <font>
      <b/>
      <sz val="11"/>
      <color rgb="FFFFFF00"/>
      <name val="Arial"/>
      <charset val="134"/>
    </font>
    <font>
      <sz val="11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4"/>
      <name val="Cordia New"/>
      <charset val="134"/>
    </font>
    <font>
      <b/>
      <vertAlign val="subscript"/>
      <sz val="11"/>
      <color theme="0"/>
      <name val="Arial"/>
      <charset val="134"/>
    </font>
    <font>
      <b/>
      <sz val="12"/>
      <color theme="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theme="9" tint="0.7993713187047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1">
    <xf numFmtId="0" fontId="0" fillId="0" borderId="0"/>
    <xf numFmtId="0" fontId="27" fillId="1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8" fillId="13" borderId="62" applyNumberFormat="0" applyAlignment="0" applyProtection="0">
      <alignment vertical="center"/>
    </xf>
    <xf numFmtId="0" fontId="17" fillId="0" borderId="61" applyNumberFormat="0" applyFill="0" applyAlignment="0" applyProtection="0">
      <alignment vertical="center"/>
    </xf>
    <xf numFmtId="0" fontId="0" fillId="14" borderId="6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0"/>
    <xf numFmtId="0" fontId="23" fillId="0" borderId="0" applyNumberFormat="0" applyFill="0" applyBorder="0" applyAlignment="0" applyProtection="0">
      <alignment vertical="center"/>
    </xf>
    <xf numFmtId="0" fontId="20" fillId="0" borderId="61" applyNumberFormat="0" applyFill="0" applyAlignment="0" applyProtection="0">
      <alignment vertical="center"/>
    </xf>
    <xf numFmtId="0" fontId="19" fillId="0" borderId="6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12" borderId="60" applyNumberFormat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9" fillId="15" borderId="66" applyNumberForma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5" fillId="15" borderId="60" applyNumberFormat="0" applyAlignment="0" applyProtection="0">
      <alignment vertical="center"/>
    </xf>
    <xf numFmtId="0" fontId="21" fillId="0" borderId="64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0" fillId="0" borderId="0"/>
    <xf numFmtId="0" fontId="33" fillId="29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31" fillId="0" borderId="0"/>
    <xf numFmtId="0" fontId="27" fillId="33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0" borderId="0"/>
    <xf numFmtId="0" fontId="27" fillId="40" borderId="0" applyNumberFormat="0" applyBorder="0" applyAlignment="0" applyProtection="0">
      <alignment vertical="center"/>
    </xf>
    <xf numFmtId="0" fontId="1" fillId="0" borderId="0"/>
    <xf numFmtId="0" fontId="27" fillId="41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  <xf numFmtId="0" fontId="27" fillId="1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176" fontId="35" fillId="0" borderId="0" applyFont="0" applyFill="0" applyBorder="0" applyAlignment="0" applyProtection="0"/>
    <xf numFmtId="0" fontId="28" fillId="38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35" fillId="0" borderId="0"/>
    <xf numFmtId="0" fontId="35" fillId="0" borderId="0"/>
    <xf numFmtId="0" fontId="31" fillId="0" borderId="0"/>
  </cellStyleXfs>
  <cellXfs count="520">
    <xf numFmtId="0" fontId="0" fillId="0" borderId="0" xfId="0"/>
    <xf numFmtId="0" fontId="1" fillId="0" borderId="0" xfId="40" applyAlignment="1">
      <alignment wrapText="1"/>
    </xf>
    <xf numFmtId="0" fontId="1" fillId="0" borderId="0" xfId="40" applyAlignment="1">
      <alignment horizontal="center" vertical="center"/>
    </xf>
    <xf numFmtId="0" fontId="1" fillId="0" borderId="0" xfId="40" applyAlignment="1">
      <alignment horizontal="center"/>
    </xf>
    <xf numFmtId="0" fontId="1" fillId="0" borderId="0" xfId="40"/>
    <xf numFmtId="0" fontId="1" fillId="0" borderId="0" xfId="40" applyAlignment="1">
      <alignment horizontal="left"/>
    </xf>
    <xf numFmtId="1" fontId="1" fillId="0" borderId="0" xfId="40" applyNumberFormat="1" applyAlignment="1">
      <alignment horizontal="center"/>
    </xf>
    <xf numFmtId="177" fontId="1" fillId="0" borderId="0" xfId="40" applyNumberFormat="1"/>
    <xf numFmtId="182" fontId="1" fillId="0" borderId="0" xfId="40" applyNumberFormat="1"/>
    <xf numFmtId="1" fontId="1" fillId="0" borderId="0" xfId="40" applyNumberFormat="1"/>
    <xf numFmtId="0" fontId="0" fillId="2" borderId="0" xfId="0" applyFill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83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" fontId="0" fillId="0" borderId="0" xfId="0" applyNumberFormat="1"/>
    <xf numFmtId="18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82" fontId="0" fillId="0" borderId="0" xfId="0" applyNumberFormat="1" applyAlignment="1">
      <alignment horizontal="center"/>
    </xf>
    <xf numFmtId="18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30" applyFont="1" applyFill="1" applyProtection="1">
      <protection locked="0"/>
    </xf>
    <xf numFmtId="0" fontId="2" fillId="3" borderId="0" xfId="30" applyFont="1" applyFill="1" applyProtection="1">
      <protection locked="0"/>
    </xf>
    <xf numFmtId="0" fontId="2" fillId="0" borderId="0" xfId="30" applyFont="1"/>
    <xf numFmtId="0" fontId="2" fillId="0" borderId="0" xfId="30" applyFont="1" applyProtection="1">
      <protection locked="0"/>
    </xf>
    <xf numFmtId="181" fontId="2" fillId="0" borderId="0" xfId="30" applyNumberFormat="1" applyFont="1" applyProtection="1">
      <protection locked="0"/>
    </xf>
    <xf numFmtId="3" fontId="2" fillId="0" borderId="0" xfId="30" applyNumberFormat="1" applyFont="1" applyProtection="1">
      <protection locked="0"/>
    </xf>
    <xf numFmtId="181" fontId="2" fillId="0" borderId="0" xfId="30" applyNumberFormat="1" applyFont="1"/>
    <xf numFmtId="4" fontId="2" fillId="0" borderId="0" xfId="30" applyNumberFormat="1" applyFont="1"/>
    <xf numFmtId="3" fontId="2" fillId="0" borderId="0" xfId="30" applyNumberFormat="1" applyFont="1"/>
    <xf numFmtId="10" fontId="2" fillId="0" borderId="0" xfId="30" applyNumberFormat="1" applyFont="1"/>
    <xf numFmtId="4" fontId="2" fillId="0" borderId="0" xfId="30" applyNumberFormat="1" applyFont="1" applyProtection="1">
      <protection locked="0"/>
    </xf>
    <xf numFmtId="11" fontId="2" fillId="0" borderId="0" xfId="30" applyNumberFormat="1" applyFont="1" applyProtection="1">
      <protection locked="0"/>
    </xf>
    <xf numFmtId="0" fontId="2" fillId="0" borderId="0" xfId="30" applyFont="1" applyAlignment="1" applyProtection="1">
      <alignment horizontal="center"/>
      <protection locked="0"/>
    </xf>
    <xf numFmtId="1" fontId="2" fillId="0" borderId="0" xfId="30" applyNumberFormat="1" applyFont="1" applyProtection="1">
      <protection locked="0"/>
    </xf>
    <xf numFmtId="185" fontId="2" fillId="0" borderId="0" xfId="30" applyNumberFormat="1" applyFont="1"/>
    <xf numFmtId="188" fontId="3" fillId="3" borderId="1" xfId="59" applyNumberFormat="1" applyFont="1" applyFill="1" applyBorder="1" applyAlignment="1">
      <alignment horizontal="center" vertical="center" wrapText="1"/>
    </xf>
    <xf numFmtId="188" fontId="3" fillId="3" borderId="2" xfId="59" applyNumberFormat="1" applyFont="1" applyFill="1" applyBorder="1" applyAlignment="1">
      <alignment horizontal="center" vertical="center" wrapText="1"/>
    </xf>
    <xf numFmtId="49" fontId="4" fillId="5" borderId="1" xfId="59" applyNumberFormat="1" applyFont="1" applyFill="1" applyBorder="1" applyAlignment="1" applyProtection="1">
      <alignment horizontal="center" vertical="center" wrapText="1"/>
      <protection locked="0"/>
    </xf>
    <xf numFmtId="181" fontId="4" fillId="5" borderId="3" xfId="59" applyNumberFormat="1" applyFont="1" applyFill="1" applyBorder="1" applyAlignment="1" applyProtection="1">
      <alignment horizontal="center" vertical="center" wrapText="1"/>
      <protection locked="0"/>
    </xf>
    <xf numFmtId="49" fontId="4" fillId="5" borderId="3" xfId="59" applyNumberFormat="1" applyFont="1" applyFill="1" applyBorder="1" applyAlignment="1" applyProtection="1">
      <alignment horizontal="center" vertical="center" wrapText="1"/>
      <protection locked="0"/>
    </xf>
    <xf numFmtId="188" fontId="4" fillId="5" borderId="3" xfId="59" applyNumberFormat="1" applyFont="1" applyFill="1" applyBorder="1" applyAlignment="1" applyProtection="1">
      <alignment horizontal="center" vertical="center" wrapText="1"/>
      <protection locked="0"/>
    </xf>
    <xf numFmtId="3" fontId="4" fillId="5" borderId="3" xfId="59" applyNumberFormat="1" applyFont="1" applyFill="1" applyBorder="1" applyAlignment="1" applyProtection="1">
      <alignment horizontal="center" vertical="center" wrapText="1"/>
      <protection locked="0"/>
    </xf>
    <xf numFmtId="181" fontId="5" fillId="6" borderId="4" xfId="59" applyNumberFormat="1" applyFont="1" applyFill="1" applyBorder="1" applyAlignment="1">
      <alignment horizontal="center" vertical="center"/>
    </xf>
    <xf numFmtId="0" fontId="5" fillId="6" borderId="5" xfId="59" applyFont="1" applyFill="1" applyBorder="1" applyAlignment="1">
      <alignment horizontal="center" vertical="center"/>
    </xf>
    <xf numFmtId="0" fontId="6" fillId="4" borderId="6" xfId="59" applyFont="1" applyFill="1" applyBorder="1" applyAlignment="1" applyProtection="1">
      <alignment horizontal="center"/>
      <protection locked="0"/>
    </xf>
    <xf numFmtId="181" fontId="6" fillId="4" borderId="7" xfId="59" applyNumberFormat="1" applyFont="1" applyFill="1" applyBorder="1" applyAlignment="1" applyProtection="1">
      <alignment horizontal="center" vertical="center"/>
      <protection locked="0"/>
    </xf>
    <xf numFmtId="49" fontId="6" fillId="4" borderId="7" xfId="30" applyNumberFormat="1" applyFont="1" applyFill="1" applyBorder="1" applyAlignment="1" applyProtection="1">
      <alignment horizontal="center" vertical="center"/>
      <protection locked="0"/>
    </xf>
    <xf numFmtId="190" fontId="6" fillId="4" borderId="7" xfId="30" applyNumberFormat="1" applyFont="1" applyFill="1" applyBorder="1" applyAlignment="1" applyProtection="1">
      <alignment horizontal="center" vertical="center"/>
      <protection locked="0"/>
    </xf>
    <xf numFmtId="0" fontId="6" fillId="4" borderId="7" xfId="30" applyFont="1" applyFill="1" applyBorder="1" applyAlignment="1" applyProtection="1">
      <alignment horizontal="center" vertical="center"/>
      <protection locked="0"/>
    </xf>
    <xf numFmtId="0" fontId="5" fillId="6" borderId="4" xfId="59" applyFont="1" applyFill="1" applyBorder="1" applyAlignment="1">
      <alignment horizontal="center" vertical="center"/>
    </xf>
    <xf numFmtId="3" fontId="6" fillId="4" borderId="7" xfId="30" applyNumberFormat="1" applyFont="1" applyFill="1" applyBorder="1" applyAlignment="1" applyProtection="1">
      <alignment horizontal="center" vertical="center"/>
      <protection locked="0"/>
    </xf>
    <xf numFmtId="181" fontId="3" fillId="3" borderId="3" xfId="59" applyNumberFormat="1" applyFont="1" applyFill="1" applyBorder="1" applyAlignment="1">
      <alignment horizontal="center" vertical="center" wrapText="1"/>
    </xf>
    <xf numFmtId="4" fontId="3" fillId="3" borderId="3" xfId="59" applyNumberFormat="1" applyFont="1" applyFill="1" applyBorder="1" applyAlignment="1">
      <alignment horizontal="center" vertical="center" wrapText="1"/>
    </xf>
    <xf numFmtId="3" fontId="3" fillId="3" borderId="3" xfId="59" applyNumberFormat="1" applyFont="1" applyFill="1" applyBorder="1" applyAlignment="1">
      <alignment horizontal="center" vertical="center" wrapText="1"/>
    </xf>
    <xf numFmtId="0" fontId="3" fillId="3" borderId="3" xfId="59" applyFont="1" applyFill="1" applyBorder="1" applyAlignment="1">
      <alignment horizontal="center" vertical="center" wrapText="1"/>
    </xf>
    <xf numFmtId="3" fontId="6" fillId="4" borderId="7" xfId="59" applyNumberFormat="1" applyFont="1" applyFill="1" applyBorder="1" applyAlignment="1" applyProtection="1">
      <alignment horizontal="center" vertical="center"/>
      <protection locked="0"/>
    </xf>
    <xf numFmtId="181" fontId="5" fillId="6" borderId="7" xfId="59" applyNumberFormat="1" applyFont="1" applyFill="1" applyBorder="1" applyAlignment="1">
      <alignment horizontal="center" vertical="center"/>
    </xf>
    <xf numFmtId="4" fontId="5" fillId="6" borderId="7" xfId="59" applyNumberFormat="1" applyFont="1" applyFill="1" applyBorder="1" applyAlignment="1">
      <alignment horizontal="center" vertical="center"/>
    </xf>
    <xf numFmtId="3" fontId="5" fillId="6" borderId="7" xfId="59" applyNumberFormat="1" applyFont="1" applyFill="1" applyBorder="1" applyAlignment="1">
      <alignment horizontal="center" vertical="center"/>
    </xf>
    <xf numFmtId="0" fontId="5" fillId="6" borderId="7" xfId="59" applyFont="1" applyFill="1" applyBorder="1" applyAlignment="1">
      <alignment horizontal="left" vertical="center"/>
    </xf>
    <xf numFmtId="0" fontId="6" fillId="4" borderId="7" xfId="59" applyFont="1" applyFill="1" applyBorder="1" applyAlignment="1" applyProtection="1">
      <alignment horizontal="center" vertical="center"/>
      <protection locked="0"/>
    </xf>
    <xf numFmtId="10" fontId="3" fillId="3" borderId="3" xfId="56" applyNumberFormat="1" applyFont="1" applyFill="1" applyBorder="1" applyAlignment="1" applyProtection="1">
      <alignment horizontal="center" vertical="center" wrapText="1"/>
    </xf>
    <xf numFmtId="4" fontId="4" fillId="5" borderId="3" xfId="59" applyNumberFormat="1" applyFont="1" applyFill="1" applyBorder="1" applyAlignment="1" applyProtection="1">
      <alignment horizontal="center" vertical="center" wrapText="1"/>
      <protection locked="0"/>
    </xf>
    <xf numFmtId="10" fontId="5" fillId="6" borderId="7" xfId="56" applyNumberFormat="1" applyFont="1" applyFill="1" applyBorder="1" applyAlignment="1" applyProtection="1">
      <alignment horizontal="center" vertical="center"/>
    </xf>
    <xf numFmtId="2" fontId="6" fillId="4" borderId="7" xfId="59" applyNumberFormat="1" applyFont="1" applyFill="1" applyBorder="1" applyAlignment="1" applyProtection="1">
      <alignment horizontal="center" vertical="center"/>
      <protection locked="0"/>
    </xf>
    <xf numFmtId="1" fontId="6" fillId="4" borderId="7" xfId="59" applyNumberFormat="1" applyFont="1" applyFill="1" applyBorder="1" applyAlignment="1" applyProtection="1">
      <alignment horizontal="center" vertical="center"/>
      <protection locked="0"/>
    </xf>
    <xf numFmtId="184" fontId="6" fillId="4" borderId="7" xfId="59" applyNumberFormat="1" applyFont="1" applyFill="1" applyBorder="1" applyAlignment="1" applyProtection="1">
      <alignment horizontal="center" vertical="center"/>
      <protection locked="0"/>
    </xf>
    <xf numFmtId="0" fontId="6" fillId="4" borderId="7" xfId="59" applyNumberFormat="1" applyFont="1" applyFill="1" applyBorder="1" applyAlignment="1" applyProtection="1">
      <alignment horizontal="center" vertical="center"/>
      <protection locked="0"/>
    </xf>
    <xf numFmtId="11" fontId="4" fillId="5" borderId="3" xfId="17" applyNumberFormat="1" applyFont="1" applyFill="1" applyBorder="1" applyAlignment="1" applyProtection="1">
      <alignment horizontal="center" vertical="center" wrapText="1"/>
      <protection locked="0"/>
    </xf>
    <xf numFmtId="11" fontId="6" fillId="4" borderId="7" xfId="59" applyNumberFormat="1" applyFont="1" applyFill="1" applyBorder="1" applyAlignment="1" applyProtection="1">
      <alignment horizontal="center" vertical="center"/>
      <protection locked="0"/>
    </xf>
    <xf numFmtId="11" fontId="4" fillId="5" borderId="2" xfId="17" applyNumberFormat="1" applyFont="1" applyFill="1" applyBorder="1" applyAlignment="1" applyProtection="1">
      <alignment horizontal="center" vertical="center" wrapText="1"/>
      <protection locked="0"/>
    </xf>
    <xf numFmtId="11" fontId="3" fillId="3" borderId="2" xfId="17" applyNumberFormat="1" applyFont="1" applyFill="1" applyBorder="1" applyAlignment="1">
      <alignment horizontal="center" vertical="center" wrapText="1"/>
    </xf>
    <xf numFmtId="4" fontId="4" fillId="7" borderId="3" xfId="17" applyNumberFormat="1" applyFont="1" applyFill="1" applyBorder="1" applyAlignment="1" applyProtection="1">
      <alignment horizontal="center" vertical="center" wrapText="1"/>
      <protection locked="0"/>
    </xf>
    <xf numFmtId="11" fontId="5" fillId="6" borderId="7" xfId="59" applyNumberFormat="1" applyFont="1" applyFill="1" applyBorder="1" applyAlignment="1">
      <alignment horizontal="center" vertical="center"/>
    </xf>
    <xf numFmtId="3" fontId="4" fillId="7" borderId="3" xfId="17" applyNumberFormat="1" applyFont="1" applyFill="1" applyBorder="1" applyAlignment="1" applyProtection="1">
      <alignment horizontal="center" vertical="center" wrapText="1"/>
      <protection locked="0"/>
    </xf>
    <xf numFmtId="3" fontId="4" fillId="7" borderId="3" xfId="59" applyNumberFormat="1" applyFont="1" applyFill="1" applyBorder="1" applyAlignment="1" applyProtection="1">
      <alignment horizontal="center" vertical="center" wrapText="1"/>
      <protection locked="0"/>
    </xf>
    <xf numFmtId="11" fontId="4" fillId="7" borderId="3" xfId="17" applyNumberFormat="1" applyFont="1" applyFill="1" applyBorder="1" applyAlignment="1" applyProtection="1">
      <alignment horizontal="center" vertical="center" wrapText="1"/>
      <protection locked="0"/>
    </xf>
    <xf numFmtId="11" fontId="4" fillId="7" borderId="2" xfId="17" applyNumberFormat="1" applyFont="1" applyFill="1" applyBorder="1" applyAlignment="1" applyProtection="1">
      <alignment horizontal="center" vertical="center" wrapText="1"/>
      <protection locked="0"/>
    </xf>
    <xf numFmtId="10" fontId="4" fillId="5" borderId="3" xfId="17" applyNumberFormat="1" applyFont="1" applyFill="1" applyBorder="1" applyAlignment="1" applyProtection="1">
      <alignment horizontal="center" vertical="center" wrapText="1"/>
      <protection locked="0"/>
    </xf>
    <xf numFmtId="49" fontId="7" fillId="5" borderId="3" xfId="59" applyNumberFormat="1" applyFont="1" applyFill="1" applyBorder="1" applyAlignment="1" applyProtection="1">
      <alignment horizontal="center" vertical="center" wrapText="1"/>
      <protection locked="0"/>
    </xf>
    <xf numFmtId="10" fontId="6" fillId="4" borderId="7" xfId="59" applyNumberFormat="1" applyFont="1" applyFill="1" applyBorder="1" applyAlignment="1" applyProtection="1">
      <alignment horizontal="center" vertical="center"/>
      <protection locked="0"/>
    </xf>
    <xf numFmtId="0" fontId="6" fillId="4" borderId="7" xfId="59" applyFont="1" applyFill="1" applyBorder="1" applyAlignment="1" applyProtection="1">
      <alignment horizontal="left" vertical="center"/>
      <protection locked="0"/>
    </xf>
    <xf numFmtId="49" fontId="6" fillId="4" borderId="7" xfId="59" applyNumberFormat="1" applyFont="1" applyFill="1" applyBorder="1" applyAlignment="1" applyProtection="1">
      <alignment horizontal="center" vertical="center"/>
      <protection locked="0"/>
    </xf>
    <xf numFmtId="0" fontId="6" fillId="4" borderId="7" xfId="59" applyNumberFormat="1" applyFont="1" applyFill="1" applyBorder="1" applyAlignment="1" applyProtection="1">
      <alignment horizontal="left" vertical="center"/>
      <protection locked="0"/>
    </xf>
    <xf numFmtId="49" fontId="2" fillId="0" borderId="0" xfId="30" applyNumberFormat="1" applyFont="1" applyBorder="1" applyAlignment="1" applyProtection="1">
      <alignment horizontal="center"/>
      <protection locked="0"/>
    </xf>
    <xf numFmtId="1" fontId="4" fillId="5" borderId="3" xfId="59" applyNumberFormat="1" applyFont="1" applyFill="1" applyBorder="1" applyAlignment="1" applyProtection="1">
      <alignment horizontal="center" vertical="center" wrapText="1"/>
      <protection locked="0"/>
    </xf>
    <xf numFmtId="3" fontId="4" fillId="5" borderId="2" xfId="59" applyNumberFormat="1" applyFont="1" applyFill="1" applyBorder="1" applyAlignment="1" applyProtection="1">
      <alignment horizontal="center" vertical="center" wrapText="1"/>
      <protection locked="0"/>
    </xf>
    <xf numFmtId="185" fontId="3" fillId="3" borderId="2" xfId="59" applyNumberFormat="1" applyFont="1" applyFill="1" applyBorder="1" applyAlignment="1">
      <alignment horizontal="center" vertical="center" wrapText="1"/>
    </xf>
    <xf numFmtId="187" fontId="6" fillId="4" borderId="7" xfId="52" applyNumberFormat="1" applyFont="1" applyFill="1" applyBorder="1" applyAlignment="1" applyProtection="1">
      <alignment horizontal="right" vertical="center"/>
      <protection locked="0"/>
    </xf>
    <xf numFmtId="187" fontId="6" fillId="4" borderId="7" xfId="59" applyNumberFormat="1" applyFont="1" applyFill="1" applyBorder="1" applyAlignment="1" applyProtection="1">
      <alignment horizontal="right" vertical="center"/>
      <protection locked="0"/>
    </xf>
    <xf numFmtId="187" fontId="5" fillId="6" borderId="7" xfId="59" applyNumberFormat="1" applyFont="1" applyFill="1" applyBorder="1" applyAlignment="1">
      <alignment horizontal="right" vertical="center"/>
    </xf>
    <xf numFmtId="187" fontId="6" fillId="4" borderId="6" xfId="59" applyNumberFormat="1" applyFont="1" applyFill="1" applyBorder="1" applyAlignment="1" applyProtection="1">
      <alignment horizontal="right" vertical="center"/>
      <protection locked="0"/>
    </xf>
    <xf numFmtId="4" fontId="3" fillId="3" borderId="2" xfId="60" applyNumberFormat="1" applyFont="1" applyFill="1" applyBorder="1" applyAlignment="1">
      <alignment horizontal="center" vertical="center" wrapText="1"/>
    </xf>
    <xf numFmtId="3" fontId="4" fillId="5" borderId="8" xfId="60" applyNumberFormat="1" applyFont="1" applyFill="1" applyBorder="1" applyAlignment="1" applyProtection="1">
      <alignment horizontal="center" vertical="center" wrapText="1"/>
      <protection locked="0"/>
    </xf>
    <xf numFmtId="3" fontId="3" fillId="3" borderId="9" xfId="60" applyNumberFormat="1" applyFont="1" applyFill="1" applyBorder="1" applyAlignment="1">
      <alignment horizontal="center" vertical="center" wrapText="1"/>
    </xf>
    <xf numFmtId="3" fontId="7" fillId="5" borderId="8" xfId="60" applyNumberFormat="1" applyFont="1" applyFill="1" applyBorder="1" applyAlignment="1" applyProtection="1">
      <alignment horizontal="center" vertical="center" wrapText="1"/>
      <protection locked="0"/>
    </xf>
    <xf numFmtId="3" fontId="4" fillId="5" borderId="3" xfId="60" applyNumberFormat="1" applyFont="1" applyFill="1" applyBorder="1" applyAlignment="1" applyProtection="1">
      <alignment horizontal="center" vertical="center" wrapText="1"/>
      <protection locked="0"/>
    </xf>
    <xf numFmtId="187" fontId="5" fillId="6" borderId="6" xfId="52" applyNumberFormat="1" applyFont="1" applyFill="1" applyBorder="1" applyAlignment="1" applyProtection="1">
      <alignment horizontal="right" vertical="center"/>
    </xf>
    <xf numFmtId="4" fontId="5" fillId="6" borderId="7" xfId="52" applyNumberFormat="1" applyFont="1" applyFill="1" applyBorder="1" applyAlignment="1" applyProtection="1">
      <alignment horizontal="center" vertical="center"/>
    </xf>
    <xf numFmtId="3" fontId="6" fillId="4" borderId="7" xfId="52" applyNumberFormat="1" applyFont="1" applyFill="1" applyBorder="1" applyAlignment="1" applyProtection="1">
      <alignment horizontal="center" vertical="center"/>
      <protection locked="0"/>
    </xf>
    <xf numFmtId="3" fontId="5" fillId="6" borderId="7" xfId="52" applyNumberFormat="1" applyFont="1" applyFill="1" applyBorder="1" applyAlignment="1" applyProtection="1">
      <alignment horizontal="right" vertical="center"/>
    </xf>
    <xf numFmtId="3" fontId="6" fillId="4" borderId="7" xfId="52" applyNumberFormat="1" applyFont="1" applyFill="1" applyBorder="1" applyAlignment="1" applyProtection="1">
      <alignment horizontal="right" vertical="center"/>
      <protection locked="0"/>
    </xf>
    <xf numFmtId="10" fontId="6" fillId="4" borderId="7" xfId="52" applyNumberFormat="1" applyFont="1" applyFill="1" applyBorder="1" applyAlignment="1" applyProtection="1">
      <alignment horizontal="center" vertical="center"/>
      <protection locked="0"/>
    </xf>
    <xf numFmtId="10" fontId="6" fillId="4" borderId="6" xfId="52" applyNumberFormat="1" applyFont="1" applyFill="1" applyBorder="1" applyAlignment="1" applyProtection="1">
      <alignment horizontal="left" vertical="center"/>
      <protection locked="0"/>
    </xf>
    <xf numFmtId="191" fontId="6" fillId="4" borderId="7" xfId="52" applyNumberFormat="1" applyFont="1" applyFill="1" applyBorder="1" applyAlignment="1" applyProtection="1">
      <alignment horizontal="center" vertical="center"/>
      <protection locked="0"/>
    </xf>
    <xf numFmtId="3" fontId="4" fillId="5" borderId="2" xfId="60" applyNumberFormat="1" applyFont="1" applyFill="1" applyBorder="1" applyAlignment="1" applyProtection="1">
      <alignment horizontal="center" vertical="center" wrapText="1"/>
      <protection locked="0"/>
    </xf>
    <xf numFmtId="0" fontId="4" fillId="5" borderId="10" xfId="60" applyFont="1" applyFill="1" applyBorder="1" applyAlignment="1" applyProtection="1">
      <alignment horizontal="center" vertical="center" wrapText="1"/>
      <protection locked="0"/>
    </xf>
    <xf numFmtId="0" fontId="4" fillId="5" borderId="11" xfId="60" applyFont="1" applyFill="1" applyBorder="1" applyAlignment="1" applyProtection="1">
      <alignment horizontal="center" vertical="center" wrapText="1"/>
      <protection locked="0"/>
    </xf>
    <xf numFmtId="3" fontId="6" fillId="4" borderId="7" xfId="52" applyNumberFormat="1" applyFont="1" applyFill="1" applyBorder="1" applyAlignment="1" applyProtection="1">
      <alignment horizontal="left" vertical="center"/>
      <protection locked="0"/>
    </xf>
    <xf numFmtId="0" fontId="6" fillId="4" borderId="5" xfId="52" applyNumberFormat="1" applyFont="1" applyFill="1" applyBorder="1" applyAlignment="1" applyProtection="1">
      <alignment horizontal="left" vertical="center"/>
      <protection locked="0"/>
    </xf>
    <xf numFmtId="0" fontId="2" fillId="0" borderId="12" xfId="30" applyFont="1" applyBorder="1" applyAlignment="1" applyProtection="1">
      <alignment horizontal="center"/>
      <protection locked="0"/>
    </xf>
    <xf numFmtId="0" fontId="2" fillId="0" borderId="12" xfId="30" applyNumberFormat="1" applyFont="1" applyBorder="1" applyAlignment="1" applyProtection="1">
      <alignment horizontal="center"/>
      <protection locked="0"/>
    </xf>
    <xf numFmtId="0" fontId="2" fillId="0" borderId="12" xfId="30" applyFont="1" applyBorder="1" applyAlignment="1" applyProtection="1">
      <alignment horizontal="center" vertical="center"/>
      <protection locked="0"/>
    </xf>
    <xf numFmtId="0" fontId="0" fillId="0" borderId="0" xfId="0" applyBorder="1"/>
    <xf numFmtId="49" fontId="2" fillId="0" borderId="7" xfId="30" applyNumberFormat="1" applyFont="1" applyBorder="1" applyAlignment="1" applyProtection="1">
      <alignment horizontal="center"/>
      <protection locked="0"/>
    </xf>
    <xf numFmtId="49" fontId="6" fillId="4" borderId="0" xfId="59" applyNumberFormat="1" applyFont="1" applyFill="1" applyBorder="1" applyAlignment="1" applyProtection="1">
      <alignment horizontal="center" vertical="center"/>
      <protection locked="0"/>
    </xf>
    <xf numFmtId="187" fontId="2" fillId="0" borderId="6" xfId="30" applyNumberFormat="1" applyFont="1" applyBorder="1" applyProtection="1">
      <protection locked="0"/>
    </xf>
    <xf numFmtId="187" fontId="6" fillId="4" borderId="0" xfId="59" applyNumberFormat="1" applyFont="1" applyFill="1" applyBorder="1" applyAlignment="1" applyProtection="1">
      <alignment horizontal="right" vertical="center"/>
      <protection locked="0"/>
    </xf>
    <xf numFmtId="1" fontId="6" fillId="4" borderId="7" xfId="52" applyNumberFormat="1" applyFont="1" applyFill="1" applyBorder="1" applyAlignment="1" applyProtection="1">
      <alignment horizontal="center" vertical="center"/>
      <protection locked="0"/>
    </xf>
    <xf numFmtId="0" fontId="6" fillId="4" borderId="5" xfId="52" applyNumberFormat="1" applyFont="1" applyFill="1" applyBorder="1" applyAlignment="1" applyProtection="1">
      <alignment horizontal="center" vertical="center"/>
      <protection locked="0"/>
    </xf>
    <xf numFmtId="0" fontId="2" fillId="4" borderId="12" xfId="30" applyFont="1" applyFill="1" applyBorder="1" applyAlignment="1" applyProtection="1">
      <alignment horizontal="center"/>
      <protection locked="0"/>
    </xf>
    <xf numFmtId="0" fontId="5" fillId="4" borderId="4" xfId="59" applyFont="1" applyFill="1" applyBorder="1" applyAlignment="1">
      <alignment horizontal="center" vertical="center"/>
    </xf>
    <xf numFmtId="0" fontId="5" fillId="4" borderId="5" xfId="59" applyFont="1" applyFill="1" applyBorder="1" applyAlignment="1">
      <alignment horizontal="center" vertical="center"/>
    </xf>
    <xf numFmtId="0" fontId="6" fillId="4" borderId="7" xfId="30" applyNumberFormat="1" applyFont="1" applyFill="1" applyBorder="1" applyAlignment="1" applyProtection="1">
      <alignment horizontal="center" vertical="center"/>
      <protection locked="0"/>
    </xf>
    <xf numFmtId="0" fontId="2" fillId="0" borderId="0" xfId="30" applyFont="1" applyBorder="1" applyProtection="1">
      <protection locked="0"/>
    </xf>
    <xf numFmtId="3" fontId="5" fillId="4" borderId="7" xfId="52" applyNumberFormat="1" applyFont="1" applyFill="1" applyBorder="1" applyAlignment="1" applyProtection="1">
      <alignment horizontal="right" vertical="center"/>
    </xf>
    <xf numFmtId="0" fontId="8" fillId="4" borderId="7" xfId="52" applyNumberFormat="1" applyFont="1" applyFill="1" applyBorder="1" applyAlignment="1" applyProtection="1">
      <alignment horizontal="center" vertical="center"/>
      <protection locked="0"/>
    </xf>
    <xf numFmtId="0" fontId="2" fillId="4" borderId="5" xfId="52" applyNumberFormat="1" applyFont="1" applyFill="1" applyBorder="1" applyAlignment="1" applyProtection="1">
      <alignment horizontal="left" vertical="center"/>
      <protection locked="0"/>
    </xf>
    <xf numFmtId="0" fontId="8" fillId="4" borderId="5" xfId="52" applyNumberFormat="1" applyFont="1" applyFill="1" applyBorder="1" applyAlignment="1" applyProtection="1">
      <alignment horizontal="left" vertical="center"/>
      <protection locked="0"/>
    </xf>
    <xf numFmtId="0" fontId="2" fillId="0" borderId="0" xfId="30" applyFont="1" applyBorder="1"/>
    <xf numFmtId="0" fontId="2" fillId="4" borderId="12" xfId="30" applyNumberFormat="1" applyFont="1" applyFill="1" applyBorder="1" applyAlignment="1" applyProtection="1">
      <alignment horizontal="center"/>
      <protection locked="0"/>
    </xf>
    <xf numFmtId="187" fontId="2" fillId="0" borderId="0" xfId="30" applyNumberFormat="1" applyFont="1" applyBorder="1" applyProtection="1">
      <protection locked="0"/>
    </xf>
    <xf numFmtId="0" fontId="5" fillId="3" borderId="4" xfId="59" applyFont="1" applyFill="1" applyBorder="1" applyAlignment="1">
      <alignment horizontal="center" vertical="center"/>
    </xf>
    <xf numFmtId="0" fontId="5" fillId="3" borderId="5" xfId="59" applyFont="1" applyFill="1" applyBorder="1" applyAlignment="1">
      <alignment horizontal="center" vertical="center"/>
    </xf>
    <xf numFmtId="0" fontId="6" fillId="4" borderId="7" xfId="52" applyNumberFormat="1" applyFont="1" applyFill="1" applyBorder="1" applyAlignment="1" applyProtection="1">
      <alignment horizontal="right" vertical="center"/>
      <protection locked="0"/>
    </xf>
    <xf numFmtId="0" fontId="6" fillId="4" borderId="0" xfId="59" applyFont="1" applyFill="1" applyBorder="1" applyAlignment="1" applyProtection="1">
      <alignment horizontal="left" vertical="center"/>
      <protection locked="0"/>
    </xf>
    <xf numFmtId="0" fontId="2" fillId="0" borderId="7" xfId="30" applyFont="1" applyBorder="1" applyProtection="1">
      <protection locked="0"/>
    </xf>
    <xf numFmtId="191" fontId="6" fillId="4" borderId="7" xfId="59" applyNumberFormat="1" applyFont="1" applyFill="1" applyBorder="1" applyAlignment="1" applyProtection="1">
      <alignment horizontal="center" vertical="center"/>
      <protection locked="0"/>
    </xf>
    <xf numFmtId="0" fontId="6" fillId="4" borderId="7" xfId="52" applyNumberFormat="1" applyFont="1" applyFill="1" applyBorder="1" applyAlignment="1" applyProtection="1">
      <alignment horizontal="center" vertical="center"/>
      <protection locked="0"/>
    </xf>
    <xf numFmtId="1" fontId="6" fillId="4" borderId="7" xfId="59" applyNumberFormat="1" applyFont="1" applyFill="1" applyBorder="1" applyAlignment="1" applyProtection="1">
      <alignment horizontal="left" vertical="center"/>
      <protection locked="0"/>
    </xf>
    <xf numFmtId="49" fontId="6" fillId="4" borderId="7" xfId="59" applyNumberFormat="1" applyFont="1" applyFill="1" applyBorder="1" applyAlignment="1" applyProtection="1">
      <alignment vertical="center"/>
      <protection locked="0"/>
    </xf>
    <xf numFmtId="10" fontId="8" fillId="4" borderId="7" xfId="52" applyNumberFormat="1" applyFont="1" applyFill="1" applyBorder="1" applyAlignment="1" applyProtection="1">
      <alignment horizontal="center" vertical="center"/>
      <protection locked="0"/>
    </xf>
    <xf numFmtId="3" fontId="6" fillId="0" borderId="7" xfId="59" applyNumberFormat="1" applyFont="1" applyFill="1" applyBorder="1" applyAlignment="1" applyProtection="1">
      <alignment horizontal="center" vertical="center"/>
      <protection locked="0"/>
    </xf>
    <xf numFmtId="4" fontId="6" fillId="4" borderId="7" xfId="59" applyNumberFormat="1" applyFont="1" applyFill="1" applyBorder="1" applyAlignment="1" applyProtection="1">
      <alignment horizontal="center" vertical="center"/>
      <protection locked="0"/>
    </xf>
    <xf numFmtId="189" fontId="6" fillId="4" borderId="7" xfId="59" applyNumberFormat="1" applyFont="1" applyFill="1" applyBorder="1" applyAlignment="1" applyProtection="1">
      <alignment horizontal="center" vertical="center"/>
      <protection locked="0"/>
    </xf>
    <xf numFmtId="187" fontId="6" fillId="4" borderId="7" xfId="59" applyNumberFormat="1" applyFont="1" applyFill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1" fontId="2" fillId="0" borderId="0" xfId="30" applyNumberFormat="1" applyFont="1" applyAlignment="1" applyProtection="1">
      <alignment horizontal="center"/>
      <protection locked="0"/>
    </xf>
    <xf numFmtId="187" fontId="2" fillId="0" borderId="0" xfId="30" applyNumberFormat="1" applyFont="1" applyProtection="1">
      <protection locked="0"/>
    </xf>
    <xf numFmtId="49" fontId="6" fillId="4" borderId="4" xfId="59" applyNumberFormat="1" applyFont="1" applyFill="1" applyBorder="1" applyAlignment="1" applyProtection="1">
      <alignment horizontal="center" vertical="center"/>
      <protection locked="0"/>
    </xf>
    <xf numFmtId="49" fontId="6" fillId="4" borderId="13" xfId="59" applyNumberFormat="1" applyFont="1" applyFill="1" applyBorder="1" applyAlignment="1" applyProtection="1">
      <alignment horizontal="center" vertical="center"/>
      <protection locked="0"/>
    </xf>
    <xf numFmtId="181" fontId="6" fillId="4" borderId="14" xfId="59" applyNumberFormat="1" applyFont="1" applyFill="1" applyBorder="1" applyAlignment="1" applyProtection="1">
      <alignment horizontal="center" vertical="center"/>
      <protection locked="0"/>
    </xf>
    <xf numFmtId="49" fontId="6" fillId="4" borderId="14" xfId="30" applyNumberFormat="1" applyFont="1" applyFill="1" applyBorder="1" applyAlignment="1" applyProtection="1">
      <alignment horizontal="center" vertical="center"/>
      <protection locked="0"/>
    </xf>
    <xf numFmtId="190" fontId="6" fillId="4" borderId="14" xfId="30" applyNumberFormat="1" applyFont="1" applyFill="1" applyBorder="1" applyAlignment="1" applyProtection="1">
      <alignment horizontal="center" vertical="center"/>
      <protection locked="0"/>
    </xf>
    <xf numFmtId="3" fontId="6" fillId="4" borderId="14" xfId="59" applyNumberFormat="1" applyFont="1" applyFill="1" applyBorder="1" applyAlignment="1" applyProtection="1">
      <alignment horizontal="center" vertical="center"/>
      <protection locked="0"/>
    </xf>
    <xf numFmtId="49" fontId="6" fillId="4" borderId="15" xfId="59" applyNumberFormat="1" applyFont="1" applyFill="1" applyBorder="1" applyAlignment="1" applyProtection="1">
      <alignment horizontal="center" vertical="center"/>
      <protection locked="0"/>
    </xf>
    <xf numFmtId="181" fontId="6" fillId="4" borderId="6" xfId="59" applyNumberFormat="1" applyFont="1" applyFill="1" applyBorder="1" applyAlignment="1" applyProtection="1">
      <alignment horizontal="center" vertical="center"/>
      <protection locked="0"/>
    </xf>
    <xf numFmtId="3" fontId="6" fillId="4" borderId="6" xfId="59" applyNumberFormat="1" applyFont="1" applyFill="1" applyBorder="1" applyAlignment="1" applyProtection="1">
      <alignment horizontal="center" vertical="center"/>
      <protection locked="0"/>
    </xf>
    <xf numFmtId="190" fontId="6" fillId="4" borderId="6" xfId="30" applyNumberFormat="1" applyFont="1" applyFill="1" applyBorder="1" applyAlignment="1" applyProtection="1">
      <alignment horizontal="center" vertical="center"/>
      <protection locked="0"/>
    </xf>
    <xf numFmtId="4" fontId="6" fillId="4" borderId="14" xfId="59" applyNumberFormat="1" applyFont="1" applyFill="1" applyBorder="1" applyAlignment="1" applyProtection="1">
      <alignment horizontal="center" vertical="center"/>
      <protection locked="0"/>
    </xf>
    <xf numFmtId="4" fontId="6" fillId="4" borderId="6" xfId="59" applyNumberFormat="1" applyFont="1" applyFill="1" applyBorder="1" applyAlignment="1" applyProtection="1">
      <alignment horizontal="center" vertical="center"/>
      <protection locked="0"/>
    </xf>
    <xf numFmtId="11" fontId="6" fillId="4" borderId="14" xfId="59" applyNumberFormat="1" applyFont="1" applyFill="1" applyBorder="1" applyAlignment="1" applyProtection="1">
      <alignment horizontal="center" vertical="center"/>
      <protection locked="0"/>
    </xf>
    <xf numFmtId="11" fontId="6" fillId="4" borderId="6" xfId="59" applyNumberFormat="1" applyFont="1" applyFill="1" applyBorder="1" applyAlignment="1" applyProtection="1">
      <alignment horizontal="center" vertical="center"/>
      <protection locked="0"/>
    </xf>
    <xf numFmtId="10" fontId="6" fillId="4" borderId="14" xfId="59" applyNumberFormat="1" applyFont="1" applyFill="1" applyBorder="1" applyAlignment="1" applyProtection="1">
      <alignment horizontal="center" vertical="center"/>
      <protection locked="0"/>
    </xf>
    <xf numFmtId="10" fontId="6" fillId="4" borderId="6" xfId="59" applyNumberFormat="1" applyFont="1" applyFill="1" applyBorder="1" applyAlignment="1" applyProtection="1">
      <alignment horizontal="center" vertical="center"/>
      <protection locked="0"/>
    </xf>
    <xf numFmtId="0" fontId="6" fillId="4" borderId="14" xfId="59" applyFont="1" applyFill="1" applyBorder="1" applyAlignment="1" applyProtection="1">
      <alignment horizontal="left" vertical="center"/>
      <protection locked="0"/>
    </xf>
    <xf numFmtId="49" fontId="6" fillId="4" borderId="14" xfId="59" applyNumberFormat="1" applyFont="1" applyFill="1" applyBorder="1" applyAlignment="1" applyProtection="1">
      <alignment horizontal="center" vertical="center"/>
      <protection locked="0"/>
    </xf>
    <xf numFmtId="0" fontId="6" fillId="4" borderId="6" xfId="59" applyFont="1" applyFill="1" applyBorder="1" applyAlignment="1" applyProtection="1">
      <alignment horizontal="left" vertical="center"/>
      <protection locked="0"/>
    </xf>
    <xf numFmtId="49" fontId="6" fillId="4" borderId="6" xfId="59" applyNumberFormat="1" applyFont="1" applyFill="1" applyBorder="1" applyAlignment="1" applyProtection="1">
      <alignment horizontal="center" vertical="center"/>
      <protection locked="0"/>
    </xf>
    <xf numFmtId="1" fontId="6" fillId="4" borderId="14" xfId="59" applyNumberFormat="1" applyFont="1" applyFill="1" applyBorder="1" applyAlignment="1" applyProtection="1">
      <alignment horizontal="center" vertical="center"/>
      <protection locked="0"/>
    </xf>
    <xf numFmtId="187" fontId="6" fillId="4" borderId="14" xfId="52" applyNumberFormat="1" applyFont="1" applyFill="1" applyBorder="1" applyAlignment="1" applyProtection="1">
      <alignment horizontal="right" vertical="center"/>
      <protection locked="0"/>
    </xf>
    <xf numFmtId="187" fontId="6" fillId="4" borderId="14" xfId="59" applyNumberFormat="1" applyFont="1" applyFill="1" applyBorder="1" applyAlignment="1" applyProtection="1">
      <alignment horizontal="right" vertical="center"/>
      <protection locked="0"/>
    </xf>
    <xf numFmtId="1" fontId="6" fillId="4" borderId="6" xfId="59" applyNumberFormat="1" applyFont="1" applyFill="1" applyBorder="1" applyAlignment="1" applyProtection="1">
      <alignment horizontal="center" vertical="center"/>
      <protection locked="0"/>
    </xf>
    <xf numFmtId="187" fontId="6" fillId="4" borderId="6" xfId="52" applyNumberFormat="1" applyFont="1" applyFill="1" applyBorder="1" applyAlignment="1" applyProtection="1">
      <alignment horizontal="right" vertical="center"/>
      <protection locked="0"/>
    </xf>
    <xf numFmtId="4" fontId="5" fillId="6" borderId="14" xfId="52" applyNumberFormat="1" applyFont="1" applyFill="1" applyBorder="1" applyAlignment="1" applyProtection="1">
      <alignment horizontal="center" vertical="center"/>
    </xf>
    <xf numFmtId="3" fontId="6" fillId="4" borderId="14" xfId="52" applyNumberFormat="1" applyFont="1" applyFill="1" applyBorder="1" applyAlignment="1" applyProtection="1">
      <alignment horizontal="center" vertical="center"/>
      <protection locked="0"/>
    </xf>
    <xf numFmtId="3" fontId="5" fillId="6" borderId="14" xfId="52" applyNumberFormat="1" applyFont="1" applyFill="1" applyBorder="1" applyAlignment="1" applyProtection="1">
      <alignment horizontal="right" vertical="center"/>
    </xf>
    <xf numFmtId="3" fontId="6" fillId="4" borderId="14" xfId="52" applyNumberFormat="1" applyFont="1" applyFill="1" applyBorder="1" applyAlignment="1" applyProtection="1">
      <alignment horizontal="right" vertical="center"/>
      <protection locked="0"/>
    </xf>
    <xf numFmtId="10" fontId="6" fillId="4" borderId="14" xfId="52" applyNumberFormat="1" applyFont="1" applyFill="1" applyBorder="1" applyAlignment="1" applyProtection="1">
      <alignment horizontal="center" vertical="center"/>
      <protection locked="0"/>
    </xf>
    <xf numFmtId="10" fontId="6" fillId="4" borderId="14" xfId="52" applyNumberFormat="1" applyFont="1" applyFill="1" applyBorder="1" applyAlignment="1" applyProtection="1">
      <alignment horizontal="left" vertical="center"/>
      <protection locked="0"/>
    </xf>
    <xf numFmtId="4" fontId="5" fillId="6" borderId="6" xfId="52" applyNumberFormat="1" applyFont="1" applyFill="1" applyBorder="1" applyAlignment="1" applyProtection="1">
      <alignment horizontal="center" vertical="center"/>
    </xf>
    <xf numFmtId="3" fontId="6" fillId="4" borderId="6" xfId="52" applyNumberFormat="1" applyFont="1" applyFill="1" applyBorder="1" applyAlignment="1" applyProtection="1">
      <alignment horizontal="center" vertical="center"/>
      <protection locked="0"/>
    </xf>
    <xf numFmtId="3" fontId="5" fillId="6" borderId="6" xfId="52" applyNumberFormat="1" applyFont="1" applyFill="1" applyBorder="1" applyAlignment="1" applyProtection="1">
      <alignment horizontal="right" vertical="center"/>
    </xf>
    <xf numFmtId="3" fontId="6" fillId="4" borderId="6" xfId="52" applyNumberFormat="1" applyFont="1" applyFill="1" applyBorder="1" applyAlignment="1" applyProtection="1">
      <alignment horizontal="right" vertical="center"/>
      <protection locked="0"/>
    </xf>
    <xf numFmtId="10" fontId="6" fillId="4" borderId="6" xfId="52" applyNumberFormat="1" applyFont="1" applyFill="1" applyBorder="1" applyAlignment="1" applyProtection="1">
      <alignment horizontal="center" vertical="center"/>
      <protection locked="0"/>
    </xf>
    <xf numFmtId="3" fontId="6" fillId="4" borderId="14" xfId="52" applyNumberFormat="1" applyFont="1" applyFill="1" applyBorder="1" applyAlignment="1" applyProtection="1">
      <alignment horizontal="left" vertical="center"/>
      <protection locked="0"/>
    </xf>
    <xf numFmtId="0" fontId="6" fillId="4" borderId="16" xfId="52" applyNumberFormat="1" applyFont="1" applyFill="1" applyBorder="1" applyAlignment="1" applyProtection="1">
      <alignment horizontal="left" vertical="center"/>
      <protection locked="0"/>
    </xf>
    <xf numFmtId="3" fontId="6" fillId="4" borderId="6" xfId="52" applyNumberFormat="1" applyFont="1" applyFill="1" applyBorder="1" applyAlignment="1" applyProtection="1">
      <alignment horizontal="left" vertical="center"/>
      <protection locked="0"/>
    </xf>
    <xf numFmtId="0" fontId="6" fillId="4" borderId="17" xfId="52" applyNumberFormat="1" applyFont="1" applyFill="1" applyBorder="1" applyAlignment="1" applyProtection="1">
      <alignment horizontal="left" vertical="center"/>
      <protection locked="0"/>
    </xf>
    <xf numFmtId="10" fontId="3" fillId="3" borderId="6" xfId="52" applyNumberFormat="1" applyFont="1" applyFill="1" applyBorder="1" applyAlignment="1" applyProtection="1">
      <alignment horizontal="left" vertical="center"/>
      <protection locked="0"/>
    </xf>
    <xf numFmtId="0" fontId="3" fillId="3" borderId="5" xfId="52" applyNumberFormat="1" applyFont="1" applyFill="1" applyBorder="1" applyAlignment="1" applyProtection="1">
      <alignment horizontal="left" vertical="center"/>
      <protection locked="0"/>
    </xf>
    <xf numFmtId="49" fontId="6" fillId="4" borderId="6" xfId="30" applyNumberFormat="1" applyFont="1" applyFill="1" applyBorder="1" applyAlignment="1" applyProtection="1">
      <alignment horizontal="center" vertical="center"/>
      <protection locked="0"/>
    </xf>
    <xf numFmtId="0" fontId="6" fillId="4" borderId="18" xfId="59" applyFont="1" applyFill="1" applyBorder="1" applyAlignment="1" applyProtection="1">
      <alignment horizontal="left" vertical="center"/>
      <protection locked="0"/>
    </xf>
    <xf numFmtId="49" fontId="6" fillId="4" borderId="19" xfId="59" applyNumberFormat="1" applyFont="1" applyFill="1" applyBorder="1" applyAlignment="1" applyProtection="1">
      <alignment horizontal="center" vertical="center"/>
      <protection locked="0"/>
    </xf>
    <xf numFmtId="181" fontId="6" fillId="4" borderId="20" xfId="59" applyNumberFormat="1" applyFont="1" applyFill="1" applyBorder="1" applyAlignment="1" applyProtection="1">
      <alignment horizontal="center" vertical="center"/>
      <protection locked="0"/>
    </xf>
    <xf numFmtId="49" fontId="6" fillId="4" borderId="20" xfId="30" applyNumberFormat="1" applyFont="1" applyFill="1" applyBorder="1" applyAlignment="1" applyProtection="1">
      <alignment horizontal="center" vertical="center"/>
      <protection locked="0"/>
    </xf>
    <xf numFmtId="190" fontId="6" fillId="4" borderId="20" xfId="30" applyNumberFormat="1" applyFont="1" applyFill="1" applyBorder="1" applyAlignment="1" applyProtection="1">
      <alignment horizontal="center" vertical="center"/>
      <protection locked="0"/>
    </xf>
    <xf numFmtId="3" fontId="6" fillId="4" borderId="20" xfId="59" applyNumberFormat="1" applyFont="1" applyFill="1" applyBorder="1" applyAlignment="1" applyProtection="1">
      <alignment horizontal="center" vertical="center"/>
      <protection locked="0"/>
    </xf>
    <xf numFmtId="3" fontId="6" fillId="0" borderId="20" xfId="59" applyNumberFormat="1" applyFont="1" applyBorder="1" applyAlignment="1" applyProtection="1">
      <alignment horizontal="center" vertical="center"/>
      <protection locked="0"/>
    </xf>
    <xf numFmtId="4" fontId="6" fillId="4" borderId="20" xfId="59" applyNumberFormat="1" applyFont="1" applyFill="1" applyBorder="1" applyAlignment="1" applyProtection="1">
      <alignment horizontal="center" vertical="center"/>
      <protection locked="0"/>
    </xf>
    <xf numFmtId="11" fontId="6" fillId="4" borderId="20" xfId="59" applyNumberFormat="1" applyFont="1" applyFill="1" applyBorder="1" applyAlignment="1" applyProtection="1">
      <alignment horizontal="center" vertical="center"/>
      <protection locked="0"/>
    </xf>
    <xf numFmtId="10" fontId="6" fillId="4" borderId="20" xfId="59" applyNumberFormat="1" applyFont="1" applyFill="1" applyBorder="1" applyAlignment="1" applyProtection="1">
      <alignment horizontal="center" vertical="center"/>
      <protection locked="0"/>
    </xf>
    <xf numFmtId="49" fontId="6" fillId="4" borderId="20" xfId="59" applyNumberFormat="1" applyFont="1" applyFill="1" applyBorder="1" applyAlignment="1" applyProtection="1">
      <alignment horizontal="left" vertical="center"/>
      <protection locked="0"/>
    </xf>
    <xf numFmtId="49" fontId="6" fillId="4" borderId="20" xfId="59" applyNumberFormat="1" applyFont="1" applyFill="1" applyBorder="1" applyAlignment="1" applyProtection="1">
      <alignment horizontal="center" vertical="center"/>
      <protection locked="0"/>
    </xf>
    <xf numFmtId="187" fontId="6" fillId="4" borderId="20" xfId="52" applyNumberFormat="1" applyFont="1" applyFill="1" applyBorder="1" applyAlignment="1" applyProtection="1">
      <alignment horizontal="right" vertical="center"/>
      <protection locked="0"/>
    </xf>
    <xf numFmtId="187" fontId="6" fillId="4" borderId="20" xfId="59" applyNumberFormat="1" applyFont="1" applyFill="1" applyBorder="1" applyAlignment="1" applyProtection="1">
      <alignment horizontal="right" vertical="center"/>
      <protection locked="0"/>
    </xf>
    <xf numFmtId="187" fontId="6" fillId="4" borderId="21" xfId="59" applyNumberFormat="1" applyFont="1" applyFill="1" applyBorder="1" applyAlignment="1" applyProtection="1">
      <alignment horizontal="right" vertical="center"/>
      <protection locked="0"/>
    </xf>
    <xf numFmtId="4" fontId="5" fillId="6" borderId="20" xfId="52" applyNumberFormat="1" applyFont="1" applyFill="1" applyBorder="1" applyAlignment="1" applyProtection="1">
      <alignment horizontal="center" vertical="center"/>
    </xf>
    <xf numFmtId="3" fontId="6" fillId="4" borderId="20" xfId="52" applyNumberFormat="1" applyFont="1" applyFill="1" applyBorder="1" applyAlignment="1" applyProtection="1">
      <alignment horizontal="center" vertical="center"/>
      <protection locked="0"/>
    </xf>
    <xf numFmtId="3" fontId="5" fillId="6" borderId="20" xfId="52" applyNumberFormat="1" applyFont="1" applyFill="1" applyBorder="1" applyAlignment="1" applyProtection="1">
      <alignment horizontal="right" vertical="center"/>
    </xf>
    <xf numFmtId="3" fontId="6" fillId="4" borderId="20" xfId="52" applyNumberFormat="1" applyFont="1" applyFill="1" applyBorder="1" applyAlignment="1" applyProtection="1">
      <alignment horizontal="right" vertical="center"/>
      <protection locked="0"/>
    </xf>
    <xf numFmtId="10" fontId="6" fillId="4" borderId="20" xfId="52" applyNumberFormat="1" applyFont="1" applyFill="1" applyBorder="1" applyAlignment="1" applyProtection="1">
      <alignment horizontal="center" vertical="center"/>
      <protection locked="0"/>
    </xf>
    <xf numFmtId="10" fontId="6" fillId="4" borderId="21" xfId="52" applyNumberFormat="1" applyFont="1" applyFill="1" applyBorder="1" applyAlignment="1" applyProtection="1">
      <alignment horizontal="left" vertical="center"/>
      <protection locked="0"/>
    </xf>
    <xf numFmtId="3" fontId="6" fillId="4" borderId="20" xfId="52" applyNumberFormat="1" applyFont="1" applyFill="1" applyBorder="1" applyAlignment="1" applyProtection="1">
      <alignment horizontal="left" vertical="center"/>
      <protection locked="0"/>
    </xf>
    <xf numFmtId="0" fontId="2" fillId="0" borderId="22" xfId="30" applyFont="1" applyBorder="1" applyAlignment="1" applyProtection="1">
      <alignment horizontal="left" vertical="center"/>
      <protection locked="0"/>
    </xf>
    <xf numFmtId="0" fontId="2" fillId="0" borderId="23" xfId="30" applyFont="1" applyBorder="1" applyAlignment="1" applyProtection="1">
      <alignment horizontal="center"/>
      <protection locked="0"/>
    </xf>
    <xf numFmtId="0" fontId="5" fillId="0" borderId="0" xfId="46" applyFont="1" applyAlignment="1">
      <alignment horizontal="center"/>
    </xf>
    <xf numFmtId="0" fontId="2" fillId="0" borderId="0" xfId="46" applyFont="1" applyAlignment="1" applyProtection="1">
      <alignment horizontal="center"/>
      <protection locked="0"/>
    </xf>
    <xf numFmtId="181" fontId="2" fillId="0" borderId="0" xfId="46" applyNumberFormat="1" applyFont="1" applyAlignment="1" applyProtection="1">
      <alignment horizontal="center"/>
      <protection locked="0"/>
    </xf>
    <xf numFmtId="181" fontId="5" fillId="0" borderId="0" xfId="46" applyNumberFormat="1" applyFont="1" applyAlignment="1">
      <alignment horizontal="center"/>
    </xf>
    <xf numFmtId="3" fontId="2" fillId="0" borderId="0" xfId="46" applyNumberFormat="1" applyFont="1" applyAlignment="1" applyProtection="1">
      <alignment horizontal="center"/>
      <protection locked="0"/>
    </xf>
    <xf numFmtId="3" fontId="5" fillId="0" borderId="0" xfId="46" applyNumberFormat="1" applyFont="1" applyAlignment="1">
      <alignment horizontal="center"/>
    </xf>
    <xf numFmtId="4" fontId="5" fillId="0" borderId="0" xfId="46" applyNumberFormat="1" applyFont="1" applyAlignment="1">
      <alignment horizontal="center"/>
    </xf>
    <xf numFmtId="0" fontId="2" fillId="0" borderId="0" xfId="46" applyFont="1" applyAlignment="1" applyProtection="1">
      <alignment horizontal="left"/>
      <protection locked="0"/>
    </xf>
    <xf numFmtId="0" fontId="3" fillId="3" borderId="1" xfId="46" applyFont="1" applyFill="1" applyBorder="1" applyAlignment="1">
      <alignment horizontal="center"/>
    </xf>
    <xf numFmtId="0" fontId="4" fillId="5" borderId="1" xfId="46" applyFont="1" applyFill="1" applyBorder="1" applyAlignment="1" applyProtection="1">
      <alignment horizontal="center"/>
      <protection locked="0"/>
    </xf>
    <xf numFmtId="181" fontId="4" fillId="5" borderId="3" xfId="46" applyNumberFormat="1" applyFont="1" applyFill="1" applyBorder="1" applyAlignment="1" applyProtection="1">
      <alignment horizontal="center"/>
      <protection locked="0"/>
    </xf>
    <xf numFmtId="181" fontId="3" fillId="3" borderId="3" xfId="46" applyNumberFormat="1" applyFont="1" applyFill="1" applyBorder="1" applyAlignment="1">
      <alignment horizontal="center"/>
    </xf>
    <xf numFmtId="3" fontId="4" fillId="5" borderId="3" xfId="46" applyNumberFormat="1" applyFont="1" applyFill="1" applyBorder="1" applyAlignment="1" applyProtection="1">
      <alignment horizontal="center"/>
      <protection locked="0"/>
    </xf>
    <xf numFmtId="0" fontId="4" fillId="5" borderId="3" xfId="46" applyFont="1" applyFill="1" applyBorder="1" applyAlignment="1" applyProtection="1">
      <alignment horizontal="center"/>
      <protection locked="0"/>
    </xf>
    <xf numFmtId="3" fontId="3" fillId="3" borderId="3" xfId="46" applyNumberFormat="1" applyFont="1" applyFill="1" applyBorder="1" applyAlignment="1">
      <alignment horizontal="center"/>
    </xf>
    <xf numFmtId="0" fontId="5" fillId="6" borderId="4" xfId="46" applyFont="1" applyFill="1" applyBorder="1" applyAlignment="1">
      <alignment horizontal="center"/>
    </xf>
    <xf numFmtId="0" fontId="6" fillId="4" borderId="4" xfId="59" applyFont="1" applyFill="1" applyBorder="1" applyAlignment="1" applyProtection="1">
      <alignment horizontal="center" vertical="center"/>
      <protection locked="0"/>
    </xf>
    <xf numFmtId="181" fontId="2" fillId="0" borderId="7" xfId="46" applyNumberFormat="1" applyFont="1" applyBorder="1" applyAlignment="1" applyProtection="1">
      <alignment horizontal="center"/>
      <protection locked="0"/>
    </xf>
    <xf numFmtId="181" fontId="5" fillId="6" borderId="7" xfId="46" applyNumberFormat="1" applyFont="1" applyFill="1" applyBorder="1" applyAlignment="1">
      <alignment horizontal="center"/>
    </xf>
    <xf numFmtId="3" fontId="2" fillId="0" borderId="7" xfId="46" applyNumberFormat="1" applyFont="1" applyBorder="1" applyAlignment="1" applyProtection="1">
      <alignment horizontal="center"/>
      <protection locked="0"/>
    </xf>
    <xf numFmtId="0" fontId="2" fillId="0" borderId="7" xfId="46" applyFont="1" applyBorder="1" applyAlignment="1" applyProtection="1">
      <alignment horizontal="center"/>
      <protection locked="0"/>
    </xf>
    <xf numFmtId="1" fontId="2" fillId="0" borderId="7" xfId="46" applyNumberFormat="1" applyFont="1" applyBorder="1" applyAlignment="1" applyProtection="1">
      <alignment horizontal="center"/>
      <protection locked="0"/>
    </xf>
    <xf numFmtId="3" fontId="5" fillId="6" borderId="7" xfId="46" applyNumberFormat="1" applyFont="1" applyFill="1" applyBorder="1" applyAlignment="1">
      <alignment horizontal="center"/>
    </xf>
    <xf numFmtId="3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4" fontId="3" fillId="3" borderId="3" xfId="46" applyNumberFormat="1" applyFont="1" applyFill="1" applyBorder="1" applyAlignment="1">
      <alignment horizontal="center"/>
    </xf>
    <xf numFmtId="4" fontId="5" fillId="6" borderId="7" xfId="46" applyNumberFormat="1" applyFont="1" applyFill="1" applyBorder="1" applyAlignment="1">
      <alignment horizontal="center"/>
    </xf>
    <xf numFmtId="0" fontId="2" fillId="4" borderId="7" xfId="46" applyFont="1" applyFill="1" applyBorder="1" applyAlignment="1" applyProtection="1">
      <alignment horizontal="center"/>
      <protection locked="0"/>
    </xf>
    <xf numFmtId="0" fontId="4" fillId="5" borderId="10" xfId="46" applyFont="1" applyFill="1" applyBorder="1" applyAlignment="1" applyProtection="1">
      <alignment horizontal="center"/>
      <protection locked="0"/>
    </xf>
    <xf numFmtId="0" fontId="2" fillId="0" borderId="12" xfId="46" applyFont="1" applyBorder="1" applyAlignment="1" applyProtection="1">
      <alignment horizontal="left"/>
      <protection locked="0"/>
    </xf>
    <xf numFmtId="0" fontId="2" fillId="0" borderId="12" xfId="46" applyFont="1" applyBorder="1" applyAlignment="1" applyProtection="1">
      <alignment horizontal="center"/>
      <protection locked="0"/>
    </xf>
    <xf numFmtId="0" fontId="5" fillId="6" borderId="19" xfId="46" applyFont="1" applyFill="1" applyBorder="1" applyAlignment="1">
      <alignment horizontal="center"/>
    </xf>
    <xf numFmtId="181" fontId="2" fillId="0" borderId="20" xfId="46" applyNumberFormat="1" applyFont="1" applyBorder="1" applyAlignment="1" applyProtection="1">
      <alignment horizontal="center"/>
      <protection locked="0"/>
    </xf>
    <xf numFmtId="3" fontId="2" fillId="0" borderId="20" xfId="46" applyNumberFormat="1" applyFont="1" applyBorder="1" applyAlignment="1" applyProtection="1">
      <alignment horizontal="center"/>
      <protection locked="0"/>
    </xf>
    <xf numFmtId="0" fontId="2" fillId="0" borderId="20" xfId="46" applyFont="1" applyBorder="1" applyAlignment="1" applyProtection="1">
      <alignment horizontal="center"/>
      <protection locked="0"/>
    </xf>
    <xf numFmtId="3" fontId="5" fillId="6" borderId="20" xfId="46" applyNumberFormat="1" applyFont="1" applyFill="1" applyBorder="1" applyAlignment="1">
      <alignment horizontal="center"/>
    </xf>
    <xf numFmtId="0" fontId="2" fillId="0" borderId="23" xfId="46" applyFont="1" applyBorder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181" fontId="2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5" fillId="0" borderId="0" xfId="0" applyNumberFormat="1" applyFont="1" applyAlignment="1">
      <alignment horizontal="center" vertical="center"/>
    </xf>
    <xf numFmtId="0" fontId="2" fillId="0" borderId="6" xfId="0" applyFont="1" applyBorder="1" applyAlignment="1" applyProtection="1">
      <alignment horizontal="center"/>
      <protection locked="0"/>
    </xf>
    <xf numFmtId="3" fontId="5" fillId="0" borderId="24" xfId="0" applyNumberFormat="1" applyFont="1" applyBorder="1" applyAlignment="1">
      <alignment horizontal="center" vertical="center"/>
    </xf>
    <xf numFmtId="9" fontId="2" fillId="0" borderId="0" xfId="0" applyNumberFormat="1" applyFont="1" applyAlignment="1" applyProtection="1">
      <alignment horizontal="center" vertical="center"/>
      <protection locked="0"/>
    </xf>
    <xf numFmtId="4" fontId="2" fillId="0" borderId="0" xfId="0" applyNumberFormat="1" applyFont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/>
      <protection locked="0"/>
    </xf>
    <xf numFmtId="11" fontId="5" fillId="0" borderId="0" xfId="0" applyNumberFormat="1" applyFont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181" fontId="6" fillId="0" borderId="24" xfId="6" applyNumberFormat="1" applyFont="1" applyBorder="1" applyAlignment="1" applyProtection="1">
      <alignment horizontal="center" vertical="center"/>
      <protection locked="0"/>
    </xf>
    <xf numFmtId="0" fontId="2" fillId="6" borderId="0" xfId="6" applyNumberFormat="1" applyFont="1" applyFill="1" applyBorder="1" applyAlignment="1" applyProtection="1">
      <alignment horizontal="center" vertical="center"/>
      <protection locked="0"/>
    </xf>
    <xf numFmtId="0" fontId="6" fillId="0" borderId="0" xfId="6" applyNumberFormat="1" applyFont="1" applyBorder="1" applyAlignment="1" applyProtection="1">
      <alignment horizontal="center" vertical="center"/>
      <protection locked="0"/>
    </xf>
    <xf numFmtId="10" fontId="6" fillId="0" borderId="25" xfId="6" applyNumberFormat="1" applyFont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8" borderId="9" xfId="34" applyFont="1" applyFill="1" applyBorder="1" applyAlignment="1">
      <alignment horizontal="center" vertical="center" wrapText="1"/>
    </xf>
    <xf numFmtId="181" fontId="4" fillId="5" borderId="3" xfId="0" applyNumberFormat="1" applyFont="1" applyFill="1" applyBorder="1" applyAlignment="1" applyProtection="1">
      <alignment horizontal="center" vertical="center"/>
      <protection locked="0"/>
    </xf>
    <xf numFmtId="3" fontId="4" fillId="5" borderId="3" xfId="0" applyNumberFormat="1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3" fontId="3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5" fillId="6" borderId="4" xfId="0" applyFont="1" applyFill="1" applyBorder="1" applyAlignment="1">
      <alignment horizontal="center"/>
    </xf>
    <xf numFmtId="0" fontId="2" fillId="0" borderId="15" xfId="0" applyFont="1" applyBorder="1" applyAlignment="1" applyProtection="1">
      <alignment horizontal="center" vertical="center"/>
      <protection locked="0"/>
    </xf>
    <xf numFmtId="181" fontId="2" fillId="0" borderId="7" xfId="0" applyNumberFormat="1" applyFont="1" applyBorder="1" applyAlignment="1" applyProtection="1">
      <alignment horizontal="center" vertical="center"/>
      <protection locked="0"/>
    </xf>
    <xf numFmtId="3" fontId="5" fillId="6" borderId="7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3" fillId="3" borderId="26" xfId="0" applyNumberFormat="1" applyFont="1" applyFill="1" applyBorder="1" applyAlignment="1">
      <alignment horizontal="center" vertical="center"/>
    </xf>
    <xf numFmtId="9" fontId="4" fillId="5" borderId="27" xfId="0" applyNumberFormat="1" applyFont="1" applyFill="1" applyBorder="1" applyAlignment="1" applyProtection="1">
      <alignment horizontal="center" vertical="center"/>
      <protection locked="0"/>
    </xf>
    <xf numFmtId="4" fontId="4" fillId="5" borderId="27" xfId="0" applyNumberFormat="1" applyFont="1" applyFill="1" applyBorder="1" applyAlignment="1" applyProtection="1">
      <alignment horizontal="center" vertical="center"/>
      <protection locked="0"/>
    </xf>
    <xf numFmtId="2" fontId="2" fillId="0" borderId="7" xfId="0" applyNumberFormat="1" applyFont="1" applyBorder="1" applyAlignment="1" applyProtection="1">
      <alignment horizontal="center" vertical="center"/>
      <protection locked="0"/>
    </xf>
    <xf numFmtId="4" fontId="2" fillId="0" borderId="7" xfId="0" applyNumberFormat="1" applyFont="1" applyBorder="1" applyAlignment="1" applyProtection="1">
      <alignment horizontal="center" vertical="center"/>
      <protection locked="0"/>
    </xf>
    <xf numFmtId="3" fontId="5" fillId="6" borderId="5" xfId="0" applyNumberFormat="1" applyFont="1" applyFill="1" applyBorder="1" applyAlignment="1">
      <alignment horizontal="center" vertical="center"/>
    </xf>
    <xf numFmtId="3" fontId="5" fillId="6" borderId="28" xfId="0" applyNumberFormat="1" applyFont="1" applyFill="1" applyBorder="1" applyAlignment="1">
      <alignment horizontal="center" vertical="center"/>
    </xf>
    <xf numFmtId="9" fontId="2" fillId="0" borderId="7" xfId="0" applyNumberFormat="1" applyFont="1" applyBorder="1" applyAlignment="1" applyProtection="1">
      <alignment horizontal="center" vertical="center"/>
      <protection locked="0"/>
    </xf>
    <xf numFmtId="189" fontId="2" fillId="0" borderId="7" xfId="0" applyNumberFormat="1" applyFont="1" applyBorder="1" applyAlignment="1" applyProtection="1">
      <alignment horizontal="center" vertical="center"/>
      <protection locked="0"/>
    </xf>
    <xf numFmtId="10" fontId="4" fillId="5" borderId="27" xfId="0" applyNumberFormat="1" applyFont="1" applyFill="1" applyBorder="1" applyAlignment="1" applyProtection="1">
      <alignment horizontal="center" vertical="center"/>
      <protection locked="0"/>
    </xf>
    <xf numFmtId="11" fontId="4" fillId="5" borderId="27" xfId="0" applyNumberFormat="1" applyFont="1" applyFill="1" applyBorder="1" applyAlignment="1" applyProtection="1">
      <alignment horizontal="center" vertical="center"/>
      <protection locked="0"/>
    </xf>
    <xf numFmtId="11" fontId="4" fillId="5" borderId="29" xfId="34" applyNumberFormat="1" applyFont="1" applyFill="1" applyBorder="1" applyAlignment="1" applyProtection="1">
      <alignment horizontal="center" vertical="center"/>
      <protection locked="0"/>
    </xf>
    <xf numFmtId="11" fontId="4" fillId="5" borderId="30" xfId="34" applyNumberFormat="1" applyFont="1" applyFill="1" applyBorder="1" applyAlignment="1" applyProtection="1">
      <alignment horizontal="center" vertical="center"/>
      <protection locked="0"/>
    </xf>
    <xf numFmtId="181" fontId="4" fillId="5" borderId="26" xfId="34" applyNumberFormat="1" applyFont="1" applyFill="1" applyBorder="1" applyAlignment="1" applyProtection="1">
      <alignment horizontal="center" vertical="center"/>
      <protection locked="0"/>
    </xf>
    <xf numFmtId="10" fontId="2" fillId="0" borderId="7" xfId="0" applyNumberFormat="1" applyFont="1" applyBorder="1" applyAlignment="1" applyProtection="1">
      <alignment horizontal="center" vertical="center"/>
      <protection locked="0"/>
    </xf>
    <xf numFmtId="11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31" xfId="0" applyNumberFormat="1" applyFont="1" applyBorder="1" applyAlignment="1" applyProtection="1">
      <alignment horizontal="center" vertical="center"/>
      <protection locked="0"/>
    </xf>
    <xf numFmtId="181" fontId="6" fillId="0" borderId="32" xfId="6" applyNumberFormat="1" applyFont="1" applyBorder="1" applyAlignment="1" applyProtection="1">
      <alignment horizontal="center" vertical="center"/>
      <protection locked="0"/>
    </xf>
    <xf numFmtId="0" fontId="3" fillId="3" borderId="27" xfId="34" applyFont="1" applyFill="1" applyBorder="1" applyAlignment="1" applyProtection="1">
      <alignment horizontal="center" vertical="center"/>
      <protection locked="0"/>
    </xf>
    <xf numFmtId="0" fontId="4" fillId="5" borderId="33" xfId="6" applyNumberFormat="1" applyFont="1" applyFill="1" applyBorder="1" applyAlignment="1" applyProtection="1">
      <alignment horizontal="center" vertical="center"/>
      <protection locked="0"/>
    </xf>
    <xf numFmtId="10" fontId="4" fillId="5" borderId="30" xfId="6" applyNumberFormat="1" applyFont="1" applyFill="1" applyBorder="1" applyAlignment="1" applyProtection="1">
      <alignment horizontal="center" vertical="center"/>
      <protection locked="0"/>
    </xf>
    <xf numFmtId="181" fontId="4" fillId="5" borderId="3" xfId="34" applyNumberFormat="1" applyFont="1" applyFill="1" applyBorder="1" applyAlignment="1" applyProtection="1">
      <alignment horizontal="center" vertical="center"/>
      <protection locked="0"/>
    </xf>
    <xf numFmtId="3" fontId="3" fillId="3" borderId="3" xfId="34" applyNumberFormat="1" applyFont="1" applyFill="1" applyBorder="1" applyAlignment="1" applyProtection="1">
      <alignment horizontal="center" vertical="center"/>
      <protection locked="0"/>
    </xf>
    <xf numFmtId="4" fontId="4" fillId="5" borderId="3" xfId="34" applyNumberFormat="1" applyFont="1" applyFill="1" applyBorder="1" applyAlignment="1" applyProtection="1">
      <alignment horizontal="center" vertical="center"/>
      <protection locked="0"/>
    </xf>
    <xf numFmtId="10" fontId="4" fillId="5" borderId="3" xfId="34" applyNumberFormat="1" applyFont="1" applyFill="1" applyBorder="1" applyAlignment="1" applyProtection="1">
      <alignment horizontal="center" vertical="center"/>
      <protection locked="0"/>
    </xf>
    <xf numFmtId="9" fontId="4" fillId="5" borderId="2" xfId="34" applyNumberFormat="1" applyFont="1" applyFill="1" applyBorder="1" applyAlignment="1" applyProtection="1">
      <alignment horizontal="center" vertical="center"/>
      <protection locked="0"/>
    </xf>
    <xf numFmtId="0" fontId="5" fillId="6" borderId="17" xfId="6" applyNumberFormat="1" applyFont="1" applyFill="1" applyBorder="1" applyAlignment="1" applyProtection="1">
      <alignment horizontal="center" vertical="center"/>
      <protection locked="0"/>
    </xf>
    <xf numFmtId="2" fontId="6" fillId="0" borderId="17" xfId="6" applyNumberFormat="1" applyFont="1" applyBorder="1" applyAlignment="1" applyProtection="1">
      <alignment horizontal="center" vertical="center"/>
      <protection locked="0"/>
    </xf>
    <xf numFmtId="10" fontId="6" fillId="0" borderId="34" xfId="6" applyNumberFormat="1" applyFont="1" applyBorder="1" applyAlignment="1" applyProtection="1">
      <alignment horizontal="center" vertical="center"/>
      <protection locked="0"/>
    </xf>
    <xf numFmtId="181" fontId="2" fillId="0" borderId="6" xfId="0" applyNumberFormat="1" applyFont="1" applyBorder="1" applyAlignment="1" applyProtection="1">
      <alignment horizontal="center" vertical="center"/>
      <protection locked="0"/>
    </xf>
    <xf numFmtId="3" fontId="5" fillId="6" borderId="7" xfId="0" applyNumberFormat="1" applyFont="1" applyFill="1" applyBorder="1" applyAlignment="1" applyProtection="1">
      <alignment horizontal="center" vertical="center"/>
      <protection locked="0"/>
    </xf>
    <xf numFmtId="189" fontId="2" fillId="0" borderId="6" xfId="0" applyNumberFormat="1" applyFont="1" applyBorder="1" applyAlignment="1" applyProtection="1">
      <alignment horizontal="center" vertical="center"/>
      <protection locked="0"/>
    </xf>
    <xf numFmtId="10" fontId="2" fillId="0" borderId="6" xfId="0" applyNumberFormat="1" applyFont="1" applyBorder="1" applyAlignment="1" applyProtection="1">
      <alignment horizontal="center" vertical="center"/>
      <protection locked="0"/>
    </xf>
    <xf numFmtId="184" fontId="2" fillId="0" borderId="7" xfId="0" applyNumberFormat="1" applyFont="1" applyBorder="1" applyAlignment="1" applyProtection="1">
      <alignment horizontal="center" vertical="center"/>
      <protection locked="0"/>
    </xf>
    <xf numFmtId="189" fontId="6" fillId="0" borderId="17" xfId="6" applyNumberFormat="1" applyFont="1" applyBorder="1" applyAlignment="1" applyProtection="1">
      <alignment horizontal="center" vertical="center"/>
      <protection locked="0"/>
    </xf>
    <xf numFmtId="1" fontId="2" fillId="0" borderId="5" xfId="0" applyNumberFormat="1" applyFont="1" applyBorder="1" applyAlignment="1" applyProtection="1">
      <alignment horizontal="center" vertical="center"/>
      <protection locked="0"/>
    </xf>
    <xf numFmtId="9" fontId="2" fillId="0" borderId="5" xfId="0" applyNumberFormat="1" applyFont="1" applyBorder="1" applyAlignment="1" applyProtection="1">
      <alignment horizontal="center" vertical="center"/>
      <protection locked="0"/>
    </xf>
    <xf numFmtId="184" fontId="2" fillId="0" borderId="5" xfId="0" applyNumberFormat="1" applyFont="1" applyBorder="1" applyAlignment="1" applyProtection="1">
      <alignment horizontal="center" vertical="center"/>
      <protection locked="0"/>
    </xf>
    <xf numFmtId="0" fontId="6" fillId="0" borderId="17" xfId="6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11" fontId="4" fillId="5" borderId="2" xfId="34" applyNumberFormat="1" applyFont="1" applyFill="1" applyBorder="1" applyAlignment="1" applyProtection="1">
      <alignment horizontal="center" vertical="center"/>
      <protection locked="0"/>
    </xf>
    <xf numFmtId="11" fontId="4" fillId="5" borderId="3" xfId="34" applyNumberFormat="1" applyFont="1" applyFill="1" applyBorder="1" applyAlignment="1" applyProtection="1">
      <alignment horizontal="center" vertical="center"/>
      <protection locked="0"/>
    </xf>
    <xf numFmtId="0" fontId="4" fillId="5" borderId="10" xfId="0" applyFont="1" applyFill="1" applyBorder="1" applyAlignment="1" applyProtection="1">
      <alignment horizontal="center" vertical="center"/>
      <protection locked="0"/>
    </xf>
    <xf numFmtId="0" fontId="4" fillId="5" borderId="11" xfId="0" applyFont="1" applyFill="1" applyBorder="1" applyAlignment="1" applyProtection="1">
      <alignment horizontal="center" vertical="center"/>
      <protection locked="0"/>
    </xf>
    <xf numFmtId="9" fontId="5" fillId="0" borderId="17" xfId="0" applyNumberFormat="1" applyFont="1" applyBorder="1" applyAlignment="1" applyProtection="1">
      <alignment horizontal="center" vertical="center"/>
      <protection locked="0"/>
    </xf>
    <xf numFmtId="9" fontId="5" fillId="0" borderId="6" xfId="0" applyNumberFormat="1" applyFont="1" applyBorder="1" applyAlignment="1" applyProtection="1">
      <alignment horizontal="center" vertical="center"/>
      <protection locked="0"/>
    </xf>
    <xf numFmtId="3" fontId="5" fillId="6" borderId="5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1" fontId="5" fillId="0" borderId="17" xfId="0" applyNumberFormat="1" applyFont="1" applyBorder="1" applyAlignment="1" applyProtection="1">
      <alignment horizontal="center" vertical="center"/>
      <protection locked="0"/>
    </xf>
    <xf numFmtId="11" fontId="5" fillId="0" borderId="6" xfId="0" applyNumberFormat="1" applyFont="1" applyBorder="1" applyAlignment="1" applyProtection="1">
      <alignment horizontal="center" vertical="center"/>
      <protection locked="0"/>
    </xf>
    <xf numFmtId="0" fontId="5" fillId="6" borderId="5" xfId="0" applyFont="1" applyFill="1" applyBorder="1" applyAlignment="1" applyProtection="1">
      <alignment horizontal="center" vertical="center"/>
      <protection locked="0"/>
    </xf>
    <xf numFmtId="192" fontId="2" fillId="0" borderId="7" xfId="0" applyNumberFormat="1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3" fontId="5" fillId="0" borderId="17" xfId="0" applyNumberFormat="1" applyFont="1" applyBorder="1" applyAlignment="1" applyProtection="1">
      <alignment horizontal="center" vertical="center"/>
      <protection locked="0"/>
    </xf>
    <xf numFmtId="0" fontId="6" fillId="4" borderId="15" xfId="59" applyFont="1" applyFill="1" applyBorder="1" applyAlignment="1" applyProtection="1">
      <alignment horizontal="center" vertical="center"/>
      <protection locked="0"/>
    </xf>
    <xf numFmtId="0" fontId="2" fillId="0" borderId="15" xfId="0" applyNumberFormat="1" applyFont="1" applyBorder="1" applyAlignment="1" applyProtection="1">
      <alignment horizontal="center" vertical="center"/>
      <protection locked="0"/>
    </xf>
    <xf numFmtId="10" fontId="6" fillId="0" borderId="7" xfId="6" applyNumberFormat="1" applyFont="1" applyBorder="1" applyAlignment="1" applyProtection="1">
      <alignment horizontal="center" vertical="center"/>
      <protection locked="0"/>
    </xf>
    <xf numFmtId="0" fontId="2" fillId="0" borderId="7" xfId="0" applyNumberFormat="1" applyFont="1" applyBorder="1" applyAlignment="1" applyProtection="1">
      <alignment horizontal="center" vertical="center"/>
      <protection locked="0"/>
    </xf>
    <xf numFmtId="9" fontId="2" fillId="0" borderId="6" xfId="0" applyNumberFormat="1" applyFont="1" applyBorder="1" applyAlignment="1" applyProtection="1">
      <alignment horizontal="center" vertical="center"/>
      <protection locked="0"/>
    </xf>
    <xf numFmtId="11" fontId="5" fillId="0" borderId="31" xfId="0" applyNumberFormat="1" applyFont="1" applyBorder="1" applyAlignment="1" applyProtection="1">
      <alignment horizontal="center" vertical="center"/>
      <protection locked="0"/>
    </xf>
    <xf numFmtId="9" fontId="5" fillId="0" borderId="35" xfId="0" applyNumberFormat="1" applyFont="1" applyBorder="1" applyAlignment="1" applyProtection="1">
      <alignment horizontal="center" vertical="center"/>
      <protection locked="0"/>
    </xf>
    <xf numFmtId="9" fontId="5" fillId="0" borderId="34" xfId="0" applyNumberFormat="1" applyFont="1" applyBorder="1" applyAlignment="1" applyProtection="1">
      <alignment horizontal="center" vertical="center"/>
      <protection locked="0"/>
    </xf>
    <xf numFmtId="181" fontId="6" fillId="0" borderId="36" xfId="6" applyNumberFormat="1" applyFont="1" applyBorder="1" applyAlignment="1" applyProtection="1">
      <alignment horizontal="center" vertical="center"/>
      <protection locked="0"/>
    </xf>
    <xf numFmtId="189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0" fontId="2" fillId="0" borderId="7" xfId="0" applyNumberFormat="1" applyFont="1" applyFill="1" applyBorder="1" applyAlignment="1" applyProtection="1">
      <alignment horizontal="center" vertical="center"/>
      <protection locked="0"/>
    </xf>
    <xf numFmtId="189" fontId="6" fillId="0" borderId="37" xfId="0" applyNumberFormat="1" applyFont="1" applyBorder="1" applyAlignment="1" applyProtection="1">
      <alignment horizontal="center" vertical="center"/>
      <protection locked="0"/>
    </xf>
    <xf numFmtId="11" fontId="5" fillId="0" borderId="35" xfId="0" applyNumberFormat="1" applyFont="1" applyBorder="1" applyAlignment="1" applyProtection="1">
      <alignment horizontal="center" vertical="center"/>
      <protection locked="0"/>
    </xf>
    <xf numFmtId="11" fontId="5" fillId="0" borderId="34" xfId="0" applyNumberFormat="1" applyFont="1" applyBorder="1" applyAlignment="1" applyProtection="1">
      <alignment horizontal="center" vertical="center"/>
      <protection locked="0"/>
    </xf>
    <xf numFmtId="2" fontId="5" fillId="0" borderId="35" xfId="0" applyNumberFormat="1" applyFont="1" applyBorder="1" applyAlignment="1" applyProtection="1">
      <alignment horizontal="center" vertical="center"/>
      <protection locked="0"/>
    </xf>
    <xf numFmtId="2" fontId="5" fillId="0" borderId="34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5" fillId="6" borderId="19" xfId="0" applyFont="1" applyFill="1" applyBorder="1" applyAlignment="1">
      <alignment horizontal="center"/>
    </xf>
    <xf numFmtId="0" fontId="2" fillId="0" borderId="38" xfId="0" applyFont="1" applyBorder="1" applyAlignment="1" applyProtection="1">
      <alignment horizontal="center" vertical="center"/>
      <protection locked="0"/>
    </xf>
    <xf numFmtId="3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3" fontId="2" fillId="0" borderId="39" xfId="0" applyNumberFormat="1" applyFont="1" applyBorder="1" applyAlignment="1" applyProtection="1">
      <alignment horizontal="center" vertical="center"/>
      <protection locked="0"/>
    </xf>
    <xf numFmtId="9" fontId="2" fillId="0" borderId="21" xfId="0" applyNumberFormat="1" applyFont="1" applyBorder="1" applyAlignment="1" applyProtection="1">
      <alignment horizontal="center" vertical="center"/>
      <protection locked="0"/>
    </xf>
    <xf numFmtId="4" fontId="2" fillId="0" borderId="20" xfId="0" applyNumberFormat="1" applyFont="1" applyBorder="1" applyAlignment="1" applyProtection="1">
      <alignment horizontal="center" vertical="center"/>
      <protection locked="0"/>
    </xf>
    <xf numFmtId="10" fontId="2" fillId="0" borderId="20" xfId="0" applyNumberFormat="1" applyFont="1" applyBorder="1" applyAlignment="1" applyProtection="1">
      <alignment horizontal="center" vertical="center"/>
      <protection locked="0"/>
    </xf>
    <xf numFmtId="11" fontId="5" fillId="0" borderId="21" xfId="0" applyNumberFormat="1" applyFont="1" applyBorder="1" applyAlignment="1" applyProtection="1">
      <alignment horizontal="center" vertical="center"/>
      <protection locked="0"/>
    </xf>
    <xf numFmtId="11" fontId="5" fillId="0" borderId="20" xfId="0" applyNumberFormat="1" applyFont="1" applyBorder="1" applyAlignment="1" applyProtection="1">
      <alignment horizontal="center" vertical="center"/>
      <protection locked="0"/>
    </xf>
    <xf numFmtId="11" fontId="5" fillId="0" borderId="40" xfId="0" applyNumberFormat="1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181" fontId="5" fillId="0" borderId="0" xfId="0" applyNumberFormat="1" applyFont="1" applyAlignment="1">
      <alignment horizontal="center" vertical="center"/>
    </xf>
    <xf numFmtId="1" fontId="2" fillId="0" borderId="0" xfId="0" applyNumberFormat="1" applyFont="1" applyAlignment="1" applyProtection="1">
      <alignment horizontal="center" vertical="center"/>
      <protection locked="0"/>
    </xf>
    <xf numFmtId="9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1" fontId="3" fillId="3" borderId="1" xfId="0" applyNumberFormat="1" applyFont="1" applyFill="1" applyBorder="1" applyAlignment="1" applyProtection="1">
      <alignment horizontal="center" vertical="center"/>
      <protection locked="0"/>
    </xf>
    <xf numFmtId="181" fontId="3" fillId="3" borderId="3" xfId="0" applyNumberFormat="1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 applyProtection="1">
      <alignment horizontal="center" vertical="center"/>
      <protection locked="0"/>
    </xf>
    <xf numFmtId="0" fontId="5" fillId="6" borderId="4" xfId="0" applyFont="1" applyFill="1" applyBorder="1" applyAlignment="1" applyProtection="1">
      <alignment horizontal="center" vertical="center"/>
      <protection locked="0"/>
    </xf>
    <xf numFmtId="1" fontId="5" fillId="6" borderId="4" xfId="0" applyNumberFormat="1" applyFont="1" applyFill="1" applyBorder="1" applyAlignment="1" applyProtection="1">
      <alignment horizontal="center" vertical="center"/>
      <protection locked="0"/>
    </xf>
    <xf numFmtId="181" fontId="5" fillId="6" borderId="7" xfId="0" applyNumberFormat="1" applyFont="1" applyFill="1" applyBorder="1" applyAlignment="1">
      <alignment horizontal="center" vertical="center"/>
    </xf>
    <xf numFmtId="1" fontId="2" fillId="0" borderId="6" xfId="0" applyNumberFormat="1" applyFont="1" applyBorder="1" applyAlignment="1" applyProtection="1">
      <alignment horizontal="center" vertical="center"/>
      <protection locked="0"/>
    </xf>
    <xf numFmtId="3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1" fontId="2" fillId="0" borderId="7" xfId="0" applyNumberFormat="1" applyFont="1" applyBorder="1" applyAlignment="1" applyProtection="1">
      <alignment horizontal="center" vertical="center"/>
      <protection locked="0"/>
    </xf>
    <xf numFmtId="4" fontId="4" fillId="5" borderId="3" xfId="0" applyNumberFormat="1" applyFont="1" applyFill="1" applyBorder="1" applyAlignment="1" applyProtection="1">
      <alignment horizontal="center" vertical="center"/>
      <protection locked="0"/>
    </xf>
    <xf numFmtId="9" fontId="3" fillId="3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2" fillId="4" borderId="12" xfId="0" applyFont="1" applyFill="1" applyBorder="1" applyAlignment="1" applyProtection="1">
      <alignment horizontal="center" vertical="center"/>
      <protection locked="0"/>
    </xf>
    <xf numFmtId="0" fontId="8" fillId="0" borderId="4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4" fontId="2" fillId="4" borderId="7" xfId="0" applyNumberFormat="1" applyFont="1" applyFill="1" applyBorder="1" applyAlignment="1" applyProtection="1">
      <alignment horizontal="center" vertical="center"/>
      <protection locked="0"/>
    </xf>
    <xf numFmtId="0" fontId="2" fillId="4" borderId="7" xfId="0" applyFont="1" applyFill="1" applyBorder="1" applyAlignment="1" applyProtection="1">
      <alignment horizontal="center" vertical="center"/>
      <protection locked="0"/>
    </xf>
    <xf numFmtId="0" fontId="2" fillId="4" borderId="12" xfId="0" applyFont="1" applyFill="1" applyBorder="1" applyAlignment="1" applyProtection="1">
      <alignment horizontal="left" vertical="center"/>
      <protection locked="0"/>
    </xf>
    <xf numFmtId="0" fontId="6" fillId="0" borderId="37" xfId="0" applyFont="1" applyBorder="1" applyAlignment="1">
      <alignment horizontal="center" vertical="center"/>
    </xf>
    <xf numFmtId="189" fontId="6" fillId="0" borderId="37" xfId="0" applyNumberFormat="1" applyFont="1" applyBorder="1" applyAlignment="1">
      <alignment horizontal="center" vertical="center"/>
    </xf>
    <xf numFmtId="179" fontId="6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5" fillId="6" borderId="19" xfId="0" applyFont="1" applyFill="1" applyBorder="1" applyAlignment="1" applyProtection="1">
      <alignment horizontal="center" vertical="center"/>
      <protection locked="0"/>
    </xf>
    <xf numFmtId="1" fontId="5" fillId="6" borderId="19" xfId="0" applyNumberFormat="1" applyFont="1" applyFill="1" applyBorder="1" applyAlignment="1" applyProtection="1">
      <alignment horizontal="center" vertical="center"/>
      <protection locked="0"/>
    </xf>
    <xf numFmtId="0" fontId="6" fillId="4" borderId="19" xfId="59" applyFont="1" applyFill="1" applyBorder="1" applyAlignment="1" applyProtection="1">
      <alignment horizontal="center" vertical="center"/>
      <protection locked="0"/>
    </xf>
    <xf numFmtId="181" fontId="2" fillId="0" borderId="20" xfId="0" applyNumberFormat="1" applyFont="1" applyBorder="1" applyAlignment="1" applyProtection="1">
      <alignment horizontal="center" vertical="center"/>
      <protection locked="0"/>
    </xf>
    <xf numFmtId="181" fontId="5" fillId="6" borderId="20" xfId="0" applyNumberFormat="1" applyFont="1" applyFill="1" applyBorder="1" applyAlignment="1">
      <alignment horizontal="center" vertical="center"/>
    </xf>
    <xf numFmtId="1" fontId="2" fillId="0" borderId="20" xfId="0" applyNumberFormat="1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81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3" borderId="45" xfId="0" applyFont="1" applyFill="1" applyBorder="1" applyAlignment="1">
      <alignment horizontal="center" vertical="center"/>
    </xf>
    <xf numFmtId="181" fontId="4" fillId="5" borderId="46" xfId="0" applyNumberFormat="1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7" xfId="0" applyFont="1" applyFill="1" applyBorder="1" applyAlignment="1" applyProtection="1">
      <alignment horizontal="center" vertical="center"/>
      <protection locked="0"/>
    </xf>
    <xf numFmtId="9" fontId="4" fillId="5" borderId="47" xfId="0" applyNumberFormat="1" applyFont="1" applyFill="1" applyBorder="1" applyAlignment="1">
      <alignment horizontal="center" vertical="center"/>
    </xf>
    <xf numFmtId="0" fontId="8" fillId="0" borderId="48" xfId="0" applyFont="1" applyBorder="1" applyAlignment="1">
      <alignment horizontal="center"/>
    </xf>
    <xf numFmtId="181" fontId="2" fillId="0" borderId="7" xfId="0" applyNumberFormat="1" applyFont="1" applyBorder="1" applyAlignment="1">
      <alignment horizontal="center"/>
    </xf>
    <xf numFmtId="0" fontId="6" fillId="4" borderId="7" xfId="59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181" fontId="2" fillId="0" borderId="15" xfId="0" applyNumberFormat="1" applyFont="1" applyBorder="1" applyAlignment="1">
      <alignment horizontal="center"/>
    </xf>
    <xf numFmtId="0" fontId="6" fillId="4" borderId="6" xfId="59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81" fontId="2" fillId="4" borderId="15" xfId="0" applyNumberFormat="1" applyFont="1" applyFill="1" applyBorder="1" applyAlignment="1">
      <alignment horizontal="center"/>
    </xf>
    <xf numFmtId="3" fontId="4" fillId="5" borderId="47" xfId="0" applyNumberFormat="1" applyFont="1" applyFill="1" applyBorder="1" applyAlignment="1">
      <alignment horizontal="center" vertical="center"/>
    </xf>
    <xf numFmtId="10" fontId="4" fillId="5" borderId="11" xfId="0" applyNumberFormat="1" applyFont="1" applyFill="1" applyBorder="1" applyAlignment="1">
      <alignment horizontal="center" vertical="center"/>
    </xf>
    <xf numFmtId="10" fontId="4" fillId="5" borderId="40" xfId="0" applyNumberFormat="1" applyFont="1" applyFill="1" applyBorder="1" applyAlignment="1">
      <alignment horizontal="center" vertical="center"/>
    </xf>
    <xf numFmtId="2" fontId="7" fillId="9" borderId="7" xfId="38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2" fontId="2" fillId="0" borderId="7" xfId="38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10" fontId="2" fillId="0" borderId="5" xfId="6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192" fontId="2" fillId="0" borderId="7" xfId="0" applyNumberFormat="1" applyFont="1" applyBorder="1" applyAlignment="1">
      <alignment horizontal="center"/>
    </xf>
    <xf numFmtId="189" fontId="2" fillId="0" borderId="7" xfId="0" applyNumberFormat="1" applyFont="1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2" fontId="2" fillId="0" borderId="0" xfId="38" applyNumberFormat="1" applyFont="1" applyAlignment="1">
      <alignment horizontal="center" vertical="center"/>
    </xf>
    <xf numFmtId="2" fontId="2" fillId="0" borderId="0" xfId="38" applyNumberFormat="1" applyFont="1" applyAlignment="1">
      <alignment horizontal="center"/>
    </xf>
    <xf numFmtId="186" fontId="2" fillId="0" borderId="0" xfId="0" applyNumberFormat="1" applyFont="1" applyAlignment="1">
      <alignment horizontal="center"/>
    </xf>
    <xf numFmtId="0" fontId="2" fillId="0" borderId="0" xfId="38" applyFont="1" applyAlignment="1">
      <alignment horizontal="center" vertical="center"/>
    </xf>
    <xf numFmtId="0" fontId="2" fillId="0" borderId="0" xfId="38" applyFont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189" fontId="2" fillId="0" borderId="0" xfId="0" applyNumberFormat="1" applyFont="1" applyAlignment="1">
      <alignment horizontal="center"/>
    </xf>
    <xf numFmtId="2" fontId="2" fillId="0" borderId="0" xfId="0" applyNumberFormat="1" applyFont="1" applyBorder="1" applyAlignment="1">
      <alignment horizontal="center"/>
    </xf>
    <xf numFmtId="189" fontId="2" fillId="4" borderId="7" xfId="0" applyNumberFormat="1" applyFont="1" applyFill="1" applyBorder="1" applyAlignment="1">
      <alignment horizontal="center"/>
    </xf>
    <xf numFmtId="181" fontId="2" fillId="0" borderId="4" xfId="0" applyNumberFormat="1" applyFont="1" applyBorder="1" applyAlignment="1">
      <alignment horizontal="center"/>
    </xf>
    <xf numFmtId="181" fontId="2" fillId="0" borderId="50" xfId="0" applyNumberFormat="1" applyFont="1" applyBorder="1" applyAlignment="1">
      <alignment horizontal="center"/>
    </xf>
    <xf numFmtId="0" fontId="6" fillId="4" borderId="39" xfId="59" applyFont="1" applyFill="1" applyBorder="1" applyAlignment="1">
      <alignment horizontal="center"/>
    </xf>
    <xf numFmtId="9" fontId="2" fillId="0" borderId="39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3" fontId="2" fillId="0" borderId="39" xfId="0" applyNumberFormat="1" applyFont="1" applyBorder="1" applyAlignment="1">
      <alignment horizontal="center"/>
    </xf>
    <xf numFmtId="10" fontId="2" fillId="0" borderId="51" xfId="0" applyNumberFormat="1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181" fontId="2" fillId="0" borderId="19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1" xfId="0" applyFont="1" applyBorder="1" applyAlignment="1" applyProtection="1">
      <alignment horizontal="center" vertical="center"/>
      <protection locked="0"/>
    </xf>
    <xf numFmtId="9" fontId="2" fillId="0" borderId="20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10" fontId="2" fillId="0" borderId="2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4" fontId="0" fillId="0" borderId="0" xfId="0" applyNumberFormat="1"/>
    <xf numFmtId="0" fontId="9" fillId="0" borderId="0" xfId="0" applyFont="1"/>
    <xf numFmtId="0" fontId="9" fillId="3" borderId="0" xfId="0" applyFont="1" applyFill="1"/>
    <xf numFmtId="0" fontId="10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2" fillId="0" borderId="0" xfId="0" applyFont="1"/>
    <xf numFmtId="0" fontId="0" fillId="0" borderId="0" xfId="38"/>
    <xf numFmtId="3" fontId="0" fillId="0" borderId="0" xfId="38" applyNumberFormat="1"/>
    <xf numFmtId="0" fontId="9" fillId="3" borderId="0" xfId="30" applyFont="1" applyFill="1"/>
    <xf numFmtId="3" fontId="9" fillId="3" borderId="0" xfId="30" applyNumberFormat="1" applyFont="1" applyFill="1"/>
    <xf numFmtId="0" fontId="0" fillId="0" borderId="0" xfId="30"/>
    <xf numFmtId="3" fontId="0" fillId="0" borderId="0" xfId="30" applyNumberFormat="1"/>
    <xf numFmtId="0" fontId="9" fillId="0" borderId="53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4" borderId="56" xfId="0" applyFont="1" applyFill="1" applyBorder="1" applyAlignment="1">
      <alignment horizontal="center"/>
    </xf>
    <xf numFmtId="0" fontId="9" fillId="4" borderId="57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16" fontId="0" fillId="0" borderId="58" xfId="0" applyNumberFormat="1" applyBorder="1" applyAlignment="1">
      <alignment horizontal="center"/>
    </xf>
    <xf numFmtId="0" fontId="0" fillId="0" borderId="57" xfId="0" applyBorder="1" applyAlignment="1">
      <alignment horizontal="center"/>
    </xf>
    <xf numFmtId="16" fontId="0" fillId="0" borderId="57" xfId="0" applyNumberFormat="1" applyBorder="1" applyAlignment="1">
      <alignment horizontal="center"/>
    </xf>
    <xf numFmtId="0" fontId="0" fillId="0" borderId="0" xfId="38" applyFont="1"/>
    <xf numFmtId="190" fontId="0" fillId="0" borderId="0" xfId="38" applyNumberFormat="1"/>
    <xf numFmtId="0" fontId="0" fillId="0" borderId="0" xfId="38" applyAlignment="1">
      <alignment vertical="center"/>
    </xf>
    <xf numFmtId="0" fontId="0" fillId="0" borderId="0" xfId="38" applyAlignment="1">
      <alignment horizontal="right" vertical="center"/>
    </xf>
    <xf numFmtId="0" fontId="0" fillId="3" borderId="0" xfId="38" applyFill="1" applyAlignment="1">
      <alignment horizontal="right" vertical="center"/>
    </xf>
    <xf numFmtId="0" fontId="13" fillId="3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3" fillId="11" borderId="0" xfId="0" applyFont="1" applyFill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7" xfId="0" applyFont="1" applyBorder="1" applyAlignment="1">
      <alignment horizontal="left" vertical="center"/>
    </xf>
    <xf numFmtId="0" fontId="14" fillId="0" borderId="39" xfId="0" applyFont="1" applyBorder="1"/>
    <xf numFmtId="0" fontId="14" fillId="0" borderId="6" xfId="0" applyFont="1" applyBorder="1"/>
    <xf numFmtId="0" fontId="14" fillId="0" borderId="39" xfId="0" applyFont="1" applyBorder="1" applyAlignment="1">
      <alignment horizontal="center" vertical="center"/>
    </xf>
    <xf numFmtId="0" fontId="14" fillId="0" borderId="7" xfId="0" applyFont="1" applyBorder="1"/>
    <xf numFmtId="0" fontId="14" fillId="0" borderId="6" xfId="0" applyFont="1" applyBorder="1" applyAlignment="1">
      <alignment horizontal="center" vertical="center"/>
    </xf>
    <xf numFmtId="16" fontId="0" fillId="0" borderId="58" xfId="0" applyNumberFormat="1" applyBorder="1" applyAlignment="1" quotePrefix="1">
      <alignment horizontal="center"/>
    </xf>
    <xf numFmtId="16" fontId="0" fillId="0" borderId="57" xfId="0" applyNumberFormat="1" applyBorder="1" applyAlignment="1" quotePrefix="1">
      <alignment horizontal="center"/>
    </xf>
    <xf numFmtId="0" fontId="6" fillId="4" borderId="7" xfId="59" applyFont="1" applyFill="1" applyBorder="1" applyAlignment="1" applyProtection="1" quotePrefix="1">
      <alignment horizontal="center" vertical="center"/>
      <protection locked="0"/>
    </xf>
    <xf numFmtId="1" fontId="6" fillId="4" borderId="7" xfId="59" applyNumberFormat="1" applyFont="1" applyFill="1" applyBorder="1" applyAlignment="1" applyProtection="1" quotePrefix="1">
      <alignment horizontal="center" vertical="center"/>
      <protection locked="0"/>
    </xf>
    <xf numFmtId="0" fontId="6" fillId="4" borderId="5" xfId="52" applyNumberFormat="1" applyFont="1" applyFill="1" applyBorder="1" applyAlignment="1" applyProtection="1" quotePrefix="1">
      <alignment horizontal="center" vertical="center"/>
      <protection locked="0"/>
    </xf>
    <xf numFmtId="0" fontId="6" fillId="4" borderId="5" xfId="52" applyNumberFormat="1" applyFont="1" applyFill="1" applyBorder="1" applyAlignment="1" applyProtection="1" quotePrefix="1">
      <alignment horizontal="left" vertical="center"/>
      <protection locked="0"/>
    </xf>
  </cellXfs>
  <cellStyles count="6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Normal_Form-TB1-QC-2007" xfId="17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ปกติ 20" xfId="30"/>
    <cellStyle name="Bad" xfId="31" builtinId="27"/>
    <cellStyle name="Neutral" xfId="32" builtinId="28"/>
    <cellStyle name="Accent1" xfId="33" builtinId="29"/>
    <cellStyle name="Normal 2" xfId="34"/>
    <cellStyle name="20% - Accent5" xfId="35" builtinId="46"/>
    <cellStyle name="60% - Accent1" xfId="36" builtinId="32"/>
    <cellStyle name="Accent2" xfId="37" builtinId="33"/>
    <cellStyle name="Normal 2 5" xfId="38"/>
    <cellStyle name="20% - Accent2" xfId="39" builtinId="34"/>
    <cellStyle name="Normal 61" xfId="40"/>
    <cellStyle name="20% - Accent6" xfId="41" builtinId="50"/>
    <cellStyle name="60% - Accent2" xfId="42" builtinId="36"/>
    <cellStyle name="Accent3" xfId="43" builtinId="37"/>
    <cellStyle name="20% - Accent3" xfId="44" builtinId="38"/>
    <cellStyle name="Accent4" xfId="45" builtinId="41"/>
    <cellStyle name="Normal 49" xfId="46"/>
    <cellStyle name="20% - Accent4" xfId="47" builtinId="42"/>
    <cellStyle name="40% - Accent4" xfId="48" builtinId="43"/>
    <cellStyle name="Accent5" xfId="49" builtinId="45"/>
    <cellStyle name="40% - Accent5" xfId="50" builtinId="47"/>
    <cellStyle name="60% - Accent5" xfId="51" builtinId="48"/>
    <cellStyle name="เครื่องหมายจุลภาค_Internal form_04" xfId="52"/>
    <cellStyle name="Accent6" xfId="53" builtinId="49"/>
    <cellStyle name="40% - Accent6" xfId="54" builtinId="51"/>
    <cellStyle name="60% - Accent6" xfId="55" builtinId="52"/>
    <cellStyle name="Comma 7" xfId="56"/>
    <cellStyle name="Normal 77" xfId="57"/>
    <cellStyle name="ปกติ_FR-QA edit_FR-QA _เริ่มใช้ 010652_FR-QA-07 &amp; FR-QA-08" xfId="58"/>
    <cellStyle name="ปกติ_Internal form_04" xfId="59"/>
    <cellStyle name="ปกติ_สรุปคุณภาพลูกกุ้งปี 2548" xfId="60"/>
  </cellStyles>
  <dxfs count="120">
    <dxf>
      <numFmt numFmtId="193" formatCode="#,##0.0"/>
    </dxf>
    <dxf>
      <numFmt numFmtId="4" formatCode="#,##0.0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83" formatCode="0;[Red]0"/>
    </dxf>
    <dxf>
      <numFmt numFmtId="177" formatCode="0.00;[Red]0.00"/>
    </dxf>
    <dxf>
      <numFmt numFmtId="177" formatCode="0.00;[Red]0.00"/>
    </dxf>
    <dxf>
      <alignment horizontal="center"/>
    </dxf>
    <dxf>
      <alignment horizontal="center"/>
    </dxf>
    <dxf>
      <numFmt numFmtId="194" formatCode="0.0"/>
    </dxf>
    <dxf>
      <numFmt numFmtId="195" formatCode="0.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82" formatCode="#,##0;[Red]#,##0"/>
    </dxf>
    <dxf>
      <numFmt numFmtId="182" formatCode="#,##0;[Red]#,##0"/>
    </dxf>
    <dxf>
      <fill>
        <patternFill patternType="solid">
          <bgColor rgb="FFFFFF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" formatCode="0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theme="9" tint="0.799371318704794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alignment vertical="center"/>
    </dxf>
    <dxf>
      <alignment vertical="center"/>
    </dxf>
    <dxf>
      <alignment vertical="center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alignment vertical="center"/>
    </dxf>
    <dxf>
      <alignment vertic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center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</dxfs>
  <tableStyles count="0" defaultTableStyle="TableStyleMedium2" defaultPivotStyle="PivotStyleLight16"/>
  <colors>
    <mruColors>
      <color rgb="00054FF5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9.xml"/><Relationship Id="rId23" Type="http://schemas.openxmlformats.org/officeDocument/2006/relationships/externalLink" Target="externalLinks/externalLink8.xml"/><Relationship Id="rId22" Type="http://schemas.openxmlformats.org/officeDocument/2006/relationships/externalLink" Target="externalLinks/externalLink7.xml"/><Relationship Id="rId21" Type="http://schemas.openxmlformats.org/officeDocument/2006/relationships/externalLink" Target="externalLinks/externalLink6.xml"/><Relationship Id="rId20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18" Type="http://schemas.openxmlformats.org/officeDocument/2006/relationships/externalLink" Target="externalLinks/externalLink3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d.docs.live.net\Users\IT\Downloads\Pondy1%20-%20Daily%20record%202020_Revise_Updateed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TANAKALA%20GANESH\OneDrive\Desktop\daily%20situation-2025\Vijaya2_Daily_Record_V_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haro\OneDrive\Desktop\Vijaya1_Daily_Record_V_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C%20India%202025\VJ%201&amp;2\00000000000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anesh.gop\Desktop\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dell\Desktop\Daily\Vijaya1_Daily_Record_V_202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C%20India%202025\VJ%201&amp;2\0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haro\OneDrive\Desktop\Pondy1%20-%20Daily%20record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C%20India%202026\VJ1&amp;2\Vijaya1_Daily_Record_V_2026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anesh.gop\Downloads\IM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kampol\Downloads\AMP%20-%20Daily%20Record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C%20India%202026\VJ1&amp;2\Vijaya1_Daily_Record_V_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C%20India%202026\VJ1&amp;2\Vijaya1_Daily_Record_V_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C%20India%202026\VJ1&amp;2\Vijaya1_Daily_Record_V_2026%2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ganesh.gop\Downloads\Vijaya2__Record_V_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Vijaya1_Daily_Record_V_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ondy1 - Daily record 2020_Revi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Explaination sheet"/>
      <sheetName val="STD_01122025"/>
      <sheetName val="Unit"/>
      <sheetName val="List"/>
      <sheetName val="NP sum"/>
      <sheetName val="Np Quality"/>
      <sheetName val="Np PL4 Stock"/>
      <sheetName val="PL1 Raw Data"/>
      <sheetName val="Tank Management Raw Data"/>
      <sheetName val="Raw Data"/>
      <sheetName val="Daily customer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557.6795460648" refreshedBy="charo" recordCount="2004">
  <cacheSource type="worksheet">
    <worksheetSource ref="C1:CF1048576" sheet="Raw Data"/>
  </cacheSource>
  <cacheFields count="79">
    <cacheField name="Hatchery" numFmtId="0">
      <sharedItems containsBlank="1" count="2">
        <m/>
        <s v="Pondy1" u="1"/>
      </sharedItems>
    </cacheField>
    <cacheField name="Selling date" numFmtId="181">
      <sharedItems containsString="0" containsBlank="1" containsNonDate="0" containsDate="1" minDate="2020-12-27T00:00:00" maxDate="2021-12-21T00:00:00" count="251">
        <m/>
        <d v="2021-05-05T00:00:00" u="1"/>
        <d v="2021-10-28T00:00:00" u="1"/>
        <d v="2021-01-18T00:00:00" u="1"/>
        <d v="2021-08-07T00:00:00" u="1"/>
        <d v="2021-04-20T00:00:00" u="1"/>
        <d v="2021-07-22T00:00:00" u="1"/>
        <d v="2021-05-01T00:00:00" u="1"/>
        <d v="2021-10-24T00:00:00" u="1"/>
        <d v="2021-01-14T00:00:00" u="1"/>
        <d v="2021-08-03T00:00:00" u="1"/>
        <d v="2021-04-16T00:00:00" u="1"/>
        <d v="2021-11-05T00:00:00" u="1"/>
        <d v="2021-07-18T00:00:00" u="1"/>
        <d v="2021-03-31T00:00:00" u="1"/>
        <d v="2021-10-20T00:00:00" u="1"/>
        <d v="2021-01-10T00:00:00" u="1"/>
        <d v="2021-04-12T00:00:00" u="1"/>
        <d v="2021-07-14T00:00:00" u="1"/>
        <d v="2021-03-27T00:00:00" u="1"/>
        <d v="2021-10-16T00:00:00" u="1"/>
        <d v="2021-06-29T00:00:00" u="1"/>
        <d v="2021-04-08T00:00:00" u="1"/>
        <d v="2021-03-23T00:00:00" u="1"/>
        <d v="2021-10-12T00:00:00" u="1"/>
        <d v="2021-01-02T00:00:00" u="1"/>
        <d v="2021-06-25T00:00:00" u="1"/>
        <d v="2021-04-04T00:00:00" u="1"/>
        <d v="2020-12-29T00:00:00" u="1"/>
        <d v="2021-07-06T00:00:00" u="1"/>
        <d v="2021-03-19T00:00:00" u="1"/>
        <d v="2021-10-08T00:00:00" u="1"/>
        <d v="2021-06-21T00:00:00" u="1"/>
        <d v="2021-09-23T00:00:00" u="1"/>
        <d v="2021-07-02T00:00:00" u="1"/>
        <d v="2021-03-15T00:00:00" u="1"/>
        <d v="2021-10-04T00:00:00" u="1"/>
        <d v="2021-09-19T00:00:00" u="1"/>
        <d v="2021-12-21T00:00:00" u="1"/>
        <d v="2021-03-11T00:00:00" u="1"/>
        <d v="2021-02-26T00:00:00" u="1"/>
        <d v="2021-09-15T00:00:00" u="1"/>
        <d v="2021-12-17T00:00:00" u="1"/>
        <d v="2021-03-07T00:00:00" u="1"/>
        <d v="2021-08-30T00:00:00" u="1"/>
        <d v="2021-02-22T00:00:00" u="1"/>
        <d v="2021-03-03T00:00:00" u="1"/>
        <d v="2021-08-26T00:00:00" u="1"/>
        <d v="2021-02-18T00:00:00" u="1"/>
        <d v="2021-09-07T00:00:00" u="1"/>
        <d v="2021-08-22T00:00:00" u="1"/>
        <d v="2021-09-03T00:00:00" u="1"/>
        <d v="2021-08-18T00:00:00" u="1"/>
        <d v="2021-02-10T00:00:00" u="1"/>
        <d v="2021-05-12T00:00:00" u="1"/>
        <d v="2021-08-14T00:00:00" u="1"/>
        <d v="2021-04-27T00:00:00" u="1"/>
        <d v="2021-02-06T00:00:00" u="1"/>
        <d v="2021-07-29T00:00:00" u="1"/>
        <d v="2021-05-08T00:00:00" u="1"/>
        <d v="2021-10-31T00:00:00" u="1"/>
        <d v="2021-01-21T00:00:00" u="1"/>
        <d v="2021-08-10T00:00:00" u="1"/>
        <d v="2021-04-23T00:00:00" u="1"/>
        <d v="2021-02-02T00:00:00" u="1"/>
        <d v="2021-07-25T00:00:00" u="1"/>
        <d v="2021-05-04T00:00:00" u="1"/>
        <d v="2021-10-27T00:00:00" u="1"/>
        <d v="2021-08-06T00:00:00" u="1"/>
        <d v="2021-04-19T00:00:00" u="1"/>
        <d v="2021-11-08T00:00:00" u="1"/>
        <d v="2021-10-23T00:00:00" u="1"/>
        <d v="2021-01-13T00:00:00" u="1"/>
        <d v="2021-08-02T00:00:00" u="1"/>
        <d v="2021-04-15T00:00:00" u="1"/>
        <d v="2021-07-17T00:00:00" u="1"/>
        <d v="2021-03-30T00:00:00" u="1"/>
        <d v="2021-10-19T00:00:00" u="1"/>
        <d v="2021-01-09T00:00:00" u="1"/>
        <d v="2021-04-11T00:00:00" u="1"/>
        <d v="2021-07-13T00:00:00" u="1"/>
        <d v="2021-03-26T00:00:00" u="1"/>
        <d v="2021-10-15T00:00:00" u="1"/>
        <d v="2021-01-05T00:00:00" u="1"/>
        <d v="2021-06-28T00:00:00" u="1"/>
        <d v="2021-04-07T00:00:00" u="1"/>
        <d v="2021-09-30T00:00:00" u="1"/>
        <d v="2021-07-09T00:00:00" u="1"/>
        <d v="2021-03-22T00:00:00" u="1"/>
        <d v="2021-10-11T00:00:00" u="1"/>
        <d v="2021-06-24T00:00:00" u="1"/>
        <d v="2021-04-03T00:00:00" u="1"/>
        <d v="2021-09-26T00:00:00" u="1"/>
        <d v="2020-12-28T00:00:00" u="1"/>
        <d v="2021-07-05T00:00:00" u="1"/>
        <d v="2021-03-18T00:00:00" u="1"/>
        <d v="2021-10-07T00:00:00" u="1"/>
        <d v="2021-09-22T00:00:00" u="1"/>
        <d v="2021-07-01T00:00:00" u="1"/>
        <d v="2021-10-03T00:00:00" u="1"/>
        <d v="2021-06-16T00:00:00" u="1"/>
        <d v="2021-09-18T00:00:00" u="1"/>
        <d v="2021-12-20T00:00:00" u="1"/>
        <d v="2021-03-10T00:00:00" u="1"/>
        <d v="2021-02-25T00:00:00" u="1"/>
        <d v="2021-09-14T00:00:00" u="1"/>
        <d v="2021-12-16T00:00:00" u="1"/>
        <d v="2021-03-06T00:00:00" u="1"/>
        <d v="2021-08-29T00:00:00" u="1"/>
        <d v="2021-02-21T00:00:00" u="1"/>
        <d v="2021-09-10T00:00:00" u="1"/>
        <d v="2021-08-25T00:00:00" u="1"/>
        <d v="2021-02-17T00:00:00" u="1"/>
        <d v="2021-09-06T00:00:00" u="1"/>
        <d v="2021-08-21T00:00:00" u="1"/>
        <d v="2021-02-13T00:00:00" u="1"/>
        <d v="2021-09-02T00:00:00" u="1"/>
        <d v="2021-01-28T00:00:00" u="1"/>
        <d v="2021-08-17T00:00:00" u="1"/>
        <d v="2021-04-30T00:00:00" u="1"/>
        <d v="2021-02-09T00:00:00" u="1"/>
        <d v="2021-05-11T00:00:00" u="1"/>
        <d v="2021-01-24T00:00:00" u="1"/>
        <d v="2021-08-13T00:00:00" u="1"/>
        <d v="2021-02-05T00:00:00" u="1"/>
        <d v="2021-07-28T00:00:00" u="1"/>
        <d v="2021-10-30T00:00:00" u="1"/>
        <d v="2021-01-20T00:00:00" u="1"/>
        <d v="2021-08-09T00:00:00" u="1"/>
        <d v="2021-04-22T00:00:00" u="1"/>
        <d v="2021-07-24T00:00:00" u="1"/>
        <d v="2021-05-03T00:00:00" u="1"/>
        <d v="2021-10-26T00:00:00" u="1"/>
        <d v="2021-08-05T00:00:00" u="1"/>
        <d v="2021-04-18T00:00:00" u="1"/>
        <d v="2021-07-20T00:00:00" u="1"/>
        <d v="2021-10-22T00:00:00" u="1"/>
        <d v="2021-01-12T00:00:00" u="1"/>
        <d v="2021-08-01T00:00:00" u="1"/>
        <d v="2021-04-14T00:00:00" u="1"/>
        <d v="2021-11-03T00:00:00" u="1"/>
        <d v="2021-07-16T00:00:00" u="1"/>
        <d v="2021-03-29T00:00:00" u="1"/>
        <d v="2021-10-18T00:00:00" u="1"/>
        <d v="2021-01-08T00:00:00" u="1"/>
        <d v="2021-04-10T00:00:00" u="1"/>
        <d v="2021-03-25T00:00:00" u="1"/>
        <d v="2021-01-04T00:00:00" u="1"/>
        <d v="2021-09-29T00:00:00" u="1"/>
        <d v="2020-12-31T00:00:00" u="1"/>
        <d v="2021-07-08T00:00:00" u="1"/>
        <d v="2021-03-21T00:00:00" u="1"/>
        <d v="2021-10-10T00:00:00" u="1"/>
        <d v="2021-06-23T00:00:00" u="1"/>
        <d v="2021-04-02T00:00:00" u="1"/>
        <d v="2021-09-25T00:00:00" u="1"/>
        <d v="2020-12-27T00:00:00" u="1"/>
        <d v="2021-07-04T00:00:00" u="1"/>
        <d v="2021-03-17T00:00:00" u="1"/>
        <d v="2021-10-06T00:00:00" u="1"/>
        <d v="2021-06-19T00:00:00" u="1"/>
        <d v="2021-10-02T00:00:00" u="1"/>
        <d v="2021-06-15T00:00:00" u="1"/>
        <d v="2021-09-17T00:00:00" u="1"/>
        <d v="2021-12-19T00:00:00" u="1"/>
        <d v="2021-02-24T00:00:00" u="1"/>
        <d v="2021-09-13T00:00:00" u="1"/>
        <d v="2021-12-15T00:00:00" u="1"/>
        <d v="2021-03-05T00:00:00" u="1"/>
        <d v="2021-08-28T00:00:00" u="1"/>
        <d v="2021-02-20T00:00:00" u="1"/>
        <d v="2021-09-09T00:00:00" u="1"/>
        <d v="2021-03-01T00:00:00" u="1"/>
        <d v="2021-08-24T00:00:00" u="1"/>
        <d v="2021-02-16T00:00:00" u="1"/>
        <d v="2021-09-05T00:00:00" u="1"/>
        <d v="2021-05-18T00:00:00" u="1"/>
        <d v="2021-08-20T00:00:00" u="1"/>
        <d v="2021-02-12T00:00:00" u="1"/>
        <d v="2021-09-01T00:00:00" u="1"/>
        <d v="2021-05-14T00:00:00" u="1"/>
        <d v="2021-01-27T00:00:00" u="1"/>
        <d v="2021-08-16T00:00:00" u="1"/>
        <d v="2021-04-29T00:00:00" u="1"/>
        <d v="2021-02-08T00:00:00" u="1"/>
        <d v="2021-07-31T00:00:00" u="1"/>
        <d v="2021-05-10T00:00:00" u="1"/>
        <d v="2021-01-23T00:00:00" u="1"/>
        <d v="2021-08-12T00:00:00" u="1"/>
        <d v="2021-02-04T00:00:00" u="1"/>
        <d v="2021-07-27T00:00:00" u="1"/>
        <d v="2021-01-19T00:00:00" u="1"/>
        <d v="2021-08-08T00:00:00" u="1"/>
        <d v="2021-04-21T00:00:00" u="1"/>
        <d v="2021-07-23T00:00:00" u="1"/>
        <d v="2021-10-25T00:00:00" u="1"/>
        <d v="2021-01-15T00:00:00" u="1"/>
        <d v="2021-04-17T00:00:00" u="1"/>
        <d v="2021-07-19T00:00:00" u="1"/>
        <d v="2021-01-11T00:00:00" u="1"/>
        <d v="2021-04-13T00:00:00" u="1"/>
        <d v="2021-07-15T00:00:00" u="1"/>
        <d v="2021-03-28T00:00:00" u="1"/>
        <d v="2021-10-17T00:00:00" u="1"/>
        <d v="2021-06-30T00:00:00" u="1"/>
        <d v="2021-04-09T00:00:00" u="1"/>
        <d v="2021-03-24T00:00:00" u="1"/>
        <d v="2021-10-13T00:00:00" u="1"/>
        <d v="2021-01-03T00:00:00" u="1"/>
        <d v="2021-06-26T00:00:00" u="1"/>
        <d v="2021-04-05T00:00:00" u="1"/>
        <d v="2021-09-28T00:00:00" u="1"/>
        <d v="2021-07-07T00:00:00" u="1"/>
        <d v="2021-03-20T00:00:00" u="1"/>
        <d v="2021-10-09T00:00:00" u="1"/>
        <d v="2021-06-22T00:00:00" u="1"/>
        <d v="2021-09-24T00:00:00" u="1"/>
        <d v="2021-07-03T00:00:00" u="1"/>
        <d v="2021-03-16T00:00:00" u="1"/>
        <d v="2021-10-05T00:00:00" u="1"/>
        <d v="2021-06-18T00:00:00" u="1"/>
        <d v="2021-09-20T00:00:00" u="1"/>
        <d v="2021-03-12T00:00:00" u="1"/>
        <d v="2021-10-01T00:00:00" u="1"/>
        <d v="2021-06-14T00:00:00" u="1"/>
        <d v="2021-02-27T00:00:00" u="1"/>
        <d v="2021-09-16T00:00:00" u="1"/>
        <d v="2021-12-18T00:00:00" u="1"/>
        <d v="2021-03-08T00:00:00" u="1"/>
        <d v="2021-08-31T00:00:00" u="1"/>
        <d v="2021-02-23T00:00:00" u="1"/>
        <d v="2021-09-12T00:00:00" u="1"/>
        <d v="2021-03-04T00:00:00" u="1"/>
        <d v="2021-08-27T00:00:00" u="1"/>
        <d v="2021-02-19T00:00:00" u="1"/>
        <d v="2021-08-23T00:00:00" u="1"/>
        <d v="2021-02-15T00:00:00" u="1"/>
        <d v="2021-09-04T00:00:00" u="1"/>
        <d v="2021-05-17T00:00:00" u="1"/>
        <d v="2021-08-19T00:00:00" u="1"/>
        <d v="2021-02-11T00:00:00" u="1"/>
        <d v="2021-08-15T00:00:00" u="1"/>
        <d v="2021-04-28T00:00:00" u="1"/>
        <d v="2021-02-07T00:00:00" u="1"/>
        <d v="2021-07-30T00:00:00" u="1"/>
        <d v="2021-05-09T00:00:00" u="1"/>
        <d v="2021-01-22T00:00:00" u="1"/>
        <d v="2021-08-11T00:00:00" u="1"/>
        <d v="2021-04-24T00:00:00" u="1"/>
        <d v="2021-02-03T00:00:00" u="1"/>
        <d v="2021-07-26T00:00:00" u="1"/>
      </sharedItems>
    </cacheField>
    <cacheField name="Type of Product" numFmtId="0">
      <sharedItems containsBlank="1" count="4">
        <m/>
        <s v="PL12" u="1"/>
        <s v="PL4" u="1"/>
        <s v="Flight" u="1"/>
      </sharedItems>
    </cacheField>
    <cacheField name="Product status" numFmtId="0">
      <sharedItems containsBlank="1" count="5">
        <m/>
        <s v="Np - PL12" u="1"/>
        <s v="Np - PL4" u="1"/>
        <s v="Np - PL4 Seed Bank" u="1"/>
        <s v="Np - PL10 Flight" u="1"/>
      </sharedItems>
    </cacheField>
    <cacheField name="Crop" numFmtId="3"/>
    <cacheField name="Unit" numFmtId="0">
      <sharedItems containsBlank="1" count="11">
        <m/>
        <s v="J2" u="1"/>
        <s v="D1" u="1"/>
        <s v="B2" u="1"/>
        <s v="I1" u="1"/>
        <s v="E1" u="1"/>
        <s v="A1" u="1"/>
        <s v="J1" u="1"/>
        <s v="B1" u="1"/>
        <s v="G1" u="1"/>
        <s v="A2" u="1"/>
      </sharedItems>
    </cacheField>
    <cacheField name="Tank" numFmtId="3">
      <sharedItems containsString="0" containsBlank="1" containsNumber="1" containsInteger="1" minValue="1" maxValue="14" count="15">
        <m/>
        <n v="13" u="1"/>
        <n v="5" u="1"/>
        <n v="14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NP/PL Stocking" numFmtId="181"/>
    <cacheField name="Np (Mil)" numFmtId="4"/>
    <cacheField name="Volume" numFmtId="3"/>
    <cacheField name="MAT Unit" numFmtId="0"/>
    <cacheField name="ST-density" numFmtId="3"/>
    <cacheField name="Sold-density" numFmtId="3"/>
    <cacheField name="%SR Selling" numFmtId="10"/>
    <cacheField name="%SR Production" numFmtId="10"/>
    <cacheField name="DOC-1st Pass QC" numFmtId="3"/>
    <cacheField name="TL-1st Pass QC" numFmtId="0"/>
    <cacheField name="%CV-1st Pass QC" numFmtId="0"/>
    <cacheField name="%TL-1st Pass QC" numFmtId="3"/>
    <cacheField name="Weight (pcs/g)-1st Pass QC" numFmtId="3"/>
    <cacheField name="%ST-1st Pass QC" numFmtId="3"/>
    <cacheField name="%Found Lipid-1st Pass QC" numFmtId="3"/>
    <cacheField name="%Lipid abundant-1st Pass QC" numFmtId="3"/>
    <cacheField name="%Tubular -1st Pass QC" numFmtId="3"/>
    <cacheField name="%Melanization-1st Pass QC" numFmtId="3"/>
    <cacheField name="%Founling-1st Pass QC" numFmtId="3"/>
    <cacheField name="%Necrosis-1st Pass QC" numFmtId="3"/>
    <cacheField name="GV-1st Pass QC" numFmtId="0"/>
    <cacheField name="YV-1st Pass QC" numFmtId="11"/>
    <cacheField name="LB-1st Pass QC" numFmtId="0"/>
    <cacheField name="H2S-1st Pass QC" numFmtId="0"/>
    <cacheField name="PCR - 1st Pass QC" numFmtId="0"/>
    <cacheField name="VPA - 1st Pass QC" numFmtId="0"/>
    <cacheField name="1st Pass Status" numFmtId="0">
      <sharedItems containsBlank="1" count="2">
        <s v=""/>
        <m/>
      </sharedItems>
    </cacheField>
    <cacheField name="PL/DOC-Packing" numFmtId="3"/>
    <cacheField name="TL-Packing" numFmtId="4"/>
    <cacheField name="%CV-Packing" numFmtId="4"/>
    <cacheField name="%TL-Packing" numFmtId="3"/>
    <cacheField name="Weight (pcs/g)-Packing" numFmtId="3"/>
    <cacheField name="%ST-Packing" numFmtId="3"/>
    <cacheField name="GV-Packing" numFmtId="11"/>
    <cacheField name="YV-Packing" numFmtId="11"/>
    <cacheField name="LB-Packing" numFmtId="11"/>
    <cacheField name="H2S-Packing" numFmtId="11"/>
    <cacheField name="VPA-Packing" numFmtId="0"/>
    <cacheField name="%ASDD-Mysis" numFmtId="0"/>
    <cacheField name="%ASDD-DOC10-12" numFmtId="0"/>
    <cacheField name="%ASD-Sell" numFmtId="3"/>
    <cacheField name="%SUD-Mysis" numFmtId="0"/>
    <cacheField name="%SUD-DOC10-12" numFmtId="0"/>
    <cacheField name="%SUD-Sell" numFmtId="3"/>
    <cacheField name="WSSV" numFmtId="0"/>
    <cacheField name="IHHNV" numFmtId="0"/>
    <cacheField name="TSV" numFmtId="0"/>
    <cacheField name="EHP" numFmtId="0"/>
    <cacheField name="Customer Name" numFmtId="0">
      <sharedItems containsBlank="1" count="438">
        <m/>
        <s v="PIJUSHKANTI GIRI" u="1"/>
        <s v="OCEAN AQUA SOLUTION" u="1"/>
        <s v="SRIVENKATA SAI AQUA FEEDS AND CHEM" u="1"/>
        <s v="SHAIK BASHA" u="1"/>
        <s v="MUNGARA UDAY SANKAR" u="1"/>
        <s v="PARAMASIVAM G" u="1"/>
        <s v="SANNAREDDY SRINIVASULU REDDY" u="1"/>
        <s v="P R VENUGOPALAN" u="1"/>
        <s v="R Hema Sudharshan Aqua Needs" u="1"/>
        <s v="DEVARAJ" u="1"/>
        <s v="MADHUSUDHANA RAO SARVEPALLI" u="1"/>
        <s v="IFB AGRO INDUSTRIES LIMITED" u="1"/>
        <s v="DUVURU SUBBA RAMIREDDY" u="1"/>
        <s v="MOHANDOSS K" u="1"/>
        <s v="Rhema sudharsan aqua needs" u="1"/>
        <s v="SVCHEMICALS" u="1"/>
        <s v="SUHASINI KANUPARTHY" u="1"/>
        <s v="PARAMESWARY . R" u="1"/>
        <s v="MANICKYAM" u="1"/>
        <s v="TKB FISH &amp; FEED TRADERS CO" u="1"/>
        <s v="R KISHORE" u="1"/>
        <s v="KANUMURU SAINATH REDDY" u="1"/>
        <s v="RAJENDHIRAN" u="1"/>
        <s v="YOGESH MAHALINGAM" u="1"/>
        <s v="RAJENDRA PADANKAR" u="1"/>
        <s v="GODDATI SIVAIAH" u="1"/>
        <s v="PUCHALAPALLI NIRANJAN" u="1"/>
        <s v="MATURU VIVEK" u="1"/>
        <s v="MARUBOUNA SRINIVASULU" u="1"/>
        <s v="ISHTATI RAGHURAMULU" u="1"/>
        <s v="HEROCKONA SEA FOODS PRIVATE LIM" u="1"/>
        <s v="Nandini Enterprises" u="1"/>
        <s v="SOUTHERN TROPICAL FOODSPRIVATE " u="1"/>
        <s v="NISAM A K" u="1"/>
        <s v="SRINIVASULU REDDY KODURU" u="1"/>
        <s v="CH BUJJIREDDY" u="1"/>
        <s v="AMBATI SURESH" u="1"/>
        <s v="MURTHY RAJU. K.R.K" u="1"/>
        <s v="MOHAMED BASEER M" u="1"/>
        <s v="RADHA KRISHNAIAH." u="1"/>
        <s v="SRK AQUA FEEDS AND NEEDS" u="1"/>
        <s v="SRIVENKATA SAI AQUA FEEDS ANDCHE" u="1"/>
        <s v="JAYASEELAN B" u="1"/>
        <s v="SV CHEMICALS" u="1"/>
        <s v="R RUBY FERNANDOZ" u="1"/>
        <s v="Ismail" u="1"/>
        <s v="D NAGESH REDDY" u="1"/>
        <s v="DINESH PATEL" u="1"/>
        <s v="KODURU THIRUPATHI" u="1"/>
        <s v="KRISHNA RAJU" u="1"/>
        <s v="MAYUR" u="1"/>
        <s v="ROSH PAUL" u="1"/>
        <s v="KONDURU VENKATESWARLU" u="1"/>
        <s v="SURISETTY VENKATESWARLU" u="1"/>
        <s v="RAJENDIRAN R" u="1"/>
        <s v="D CHANDRA SEKHAR REDDY" u="1"/>
        <s v="SS Aqua Needs" u="1"/>
        <s v="BIRENDRASHOK SEAFOODS PRIVATE LIM" u="1"/>
        <s v="ANUP DAS" u="1"/>
        <s v="N T RADHAMOHAN" u="1"/>
        <s v="DUVVURU VIJAY SENAREDY" u="1"/>
        <s v="DIVI HARIBABU" u="1"/>
        <s v="M SHAJAHAN" u="1"/>
        <s v="BKV Farm" u="1"/>
        <s v="SRINIVASULU REDDY" u="1"/>
        <s v="BATHULA SRINIVASULU" u="1"/>
        <s v="PRABODH KUMAR BAG" u="1"/>
        <s v="M SAKTHIVEL" u="1"/>
        <s v="RELIANCE AQUA FARM" u="1"/>
        <s v="SIVA SAI SEA FOODS" u="1"/>
        <s v="Jayanta Kumar Dey" u="1"/>
        <s v="NECTAR AQUA" u="1"/>
        <s v="MUNGAMURI HARIBABU" u="1"/>
        <s v="BALAMURALI " u="1"/>
        <s v="DESIREDDY DIVYA" u="1"/>
        <s v="MASTANAIAH. T" u="1"/>
        <s v="V. SRINIVASULU" u="1"/>
        <s v="CHEVURU SUBRAMANYAM" u="1"/>
        <s v="THATIPARTHI RUDRA MURTHY" u="1"/>
        <s v="KARTHICK RAJENDRAN" u="1"/>
        <s v="SANDEEP GUNDAVARAPU" u="1"/>
        <s v="KALA" u="1"/>
        <s v="KAMANI AQUA FARMS" u="1"/>
        <s v="MAVILLA BABU" u="1"/>
        <s v="BIRENDRASHOK SEA FOODS" u="1"/>
        <s v="AQUA PLANT" u="1"/>
        <s v="SWARUP MAITI" u="1"/>
        <s v="FATHIMA ABDUL JABBAR" u="1"/>
        <s v="GURUSWAMI MUTHUSWAMY" u="1"/>
        <s v="SANAMPUDI SURENDRAREDDY" u="1"/>
        <s v="RAJASHRI SEA FOOD CENTRE" u="1"/>
        <s v="Haris" u="1"/>
        <s v="P ASWINI" u="1"/>
        <s v="SURISETTY NAGASUMAN" u="1"/>
        <s v="BAIJU" u="1"/>
        <s v="RAVURU UDAYABHASKARREDDY" u="1"/>
        <s v="THINNELAPUDI SASI KANTH" u="1"/>
        <s v="SOMAIAHGARI RAMANAIAH" u="1"/>
        <s v="SAKTHIVEL THAMBIRAN" u="1"/>
        <s v="AQUASHINE INTEGRATED FARMSLLP" u="1"/>
        <s v="RAMALINGAM" u="1"/>
        <s v="LAILAVATHAMMA VEDANAPARTI" u="1"/>
        <s v="BLUE BAY AQUA" u="1"/>
        <s v="M BAKKIYARAJ" u="1"/>
        <s v="T HARIKRISHNA" u="1"/>
        <s v="MULAGALA MARUTHI RAO" u="1"/>
        <s v="NAMASIVAYAN " u="1"/>
        <s v="Shajagan" u="1"/>
        <s v="SOWPARNIKA SOUHARDA SAHAKARINIY" u="1"/>
        <s v="N KARTHIK" u="1"/>
        <s v="MAHIDHAR GUDURU" u="1"/>
        <s v="MATANGINI AQUQ" u="1"/>
        <s v="Balasubraamanyam" u="1"/>
        <s v="SS FISHERIES AND FARMING" u="1"/>
        <s v="RAVURU PREMSI GOWTHAM" u="1"/>
        <s v="MUCHUMALLA VENKATESH" u="1"/>
        <s v="HEMASUDHARSAN AQUA NEEDS" u="1"/>
        <s v="MAADURGA AQUATIC" u="1"/>
        <s v="PATIL BHASKAR VIJAY" u="1"/>
        <s v="NILAKSH AGRO LLP" u="1"/>
        <s v="Dr Ravi Kumar" u="1"/>
        <s v="KASTURI AQUA LIFE PRODUCT PVT.LTD" u="1"/>
        <s v="FOUR A TRADERS" u="1"/>
        <s v="Anandhi" u="1"/>
        <s v="Kavali Vijay Kumar" u="1"/>
        <s v="LINGAREDDY VENUGOPAL REDDY" u="1"/>
        <s v="S R M BIO GARDEN" u="1"/>
        <s v="VAVILI VENKATESWARLU" u="1"/>
        <s v="SATHISHKUMAR" u="1"/>
        <s v="SAI KRISHNA A" u="1"/>
        <s v="THAMMAYYA DEVADIGA" u="1"/>
        <s v="PRIYA AQUA " u="1"/>
        <s v="B EDUKODALU" u="1"/>
        <s v="SHAIK RAFI" u="1"/>
        <s v="CHETHAN RAJN" u="1"/>
        <s v="SUDHARSHAN REDDY" u="1"/>
        <s v="SATHISH REDDY" u="1"/>
        <s v="PASUPATI AQUATICS PVT LTD" u="1"/>
        <s v="VASIREDDY RAMAIAH" u="1"/>
        <s v="SUKHPAL SINGH AQUA CULTURE" u="1"/>
        <s v="Jaharjyothi Mandal" u="1"/>
        <s v="M/S JC AQUA" u="1"/>
        <s v="NARNE SATEESH BABU" u="1"/>
        <s v="PILLI RAMAKRISHNA REDDY" u="1"/>
        <s v="NUTHALAPATI MUNIBABU" u="1"/>
        <s v="BALASUBRAMANIAN KUMAR" u="1"/>
        <s v="E P SAL" u="1"/>
        <s v="NALLAPARAJU VENKATA NAGA SATYANA" u="1"/>
        <s v="DUVVRU DEVASENA" u="1"/>
        <s v="ANBAGHAGAN VEERAPPA" u="1"/>
        <s v="PRASANTH GURUVAPAN ANACHI" u="1"/>
        <s v="AVULA JAKARAIAH" u="1"/>
        <s v="KASUNURI PRASAD" u="1"/>
        <s v="BALI REDDY NARAYANA REDDY" u="1"/>
        <s v="BALA MURALI" u="1"/>
        <s v="MAA SANTOSHI ENTERPRISES" u="1"/>
        <s v="KAMIREDDY KIRAN" u="1"/>
        <s v="RADHA KRISHNAIAH. K" u="1"/>
        <s v="SUNDARBAN AQUA FEED CENTRE" u="1"/>
        <s v="NAMASIVAYAN D" u="1"/>
        <s v="DINTAKURTHI SATISH BABU" u="1"/>
        <s v="BUDIGI SREEDEVI" u="1"/>
        <s v="DANDEKAR JAHIR AHAMAD A" u="1"/>
        <s v="DINESH" u="1"/>
        <s v="THUPILI ADHI SESHAREDDY" u="1"/>
        <s v="RISHI PAL" u="1"/>
        <s v="KAP Sea Foods" u="1"/>
        <s v="HARINATHA REDDY PALLAMPARTHI" u="1"/>
        <s v="WAVE AQUA" u="1"/>
        <s v="KUNANI RAJAIAH" u="1"/>
        <s v="DEVIREDDY VENKATAPRASAD REDDY" u="1"/>
        <s v="VENKATESHWARALU" u="1"/>
        <s v="MAVULURU UTTAM KUMAR" u="1"/>
        <s v="KAKARALA S C BOSE" u="1"/>
        <s v="SRI VITTALINGESWARA AGROAQUA FARM" u="1"/>
        <s v="JOSY KV" u="1"/>
        <s v="Birendra Ashok" u="1"/>
        <s v="VIJAY KUMAR REDDY. L" u="1"/>
        <s v="VAYALA YANADAIAH" u="1"/>
        <s v="SIDDAVARAPU APARNA REDDY" u="1"/>
        <s v="CHIDIPOTU HANUMANTHA RAO" u="1"/>
        <s v="D PALANIRAJA" u="1"/>
        <s v="ANBAZHAGAN" u="1"/>
        <s v="YANNABATTINA SRINIVASULU" u="1"/>
        <s v="GANDHI A" u="1"/>
        <s v="MOHAN REDDY" u="1"/>
        <s v="KALYANI" u="1"/>
        <s v="PAGADALA MUNEIAH" u="1"/>
        <s v="E Subba Moger" u="1"/>
        <s v="Amalapuram CPF Hatchery" u="1"/>
        <s v="NUNS RAJU" u="1"/>
        <s v="SHAIK FIROZ" u="1"/>
        <s v="INTENSAQUATICA TOTAL PVT. LTD" u="1"/>
        <s v="NARALA RAVINDRA REDDY" u="1"/>
        <s v="UMMADISETTY SRINIVASULU" u="1"/>
        <s v="ASF" u="1"/>
        <s v="VEDICHERLA HARIKA" u="1"/>
        <s v="NANDINI ENTERPRISE" u="1"/>
        <s v="HEMA SUDHARAN AQUA" u="1"/>
        <s v="ABHILASH" u="1"/>
        <s v="MADHA SULAMAIAH" u="1"/>
        <s v="BOTTIKAYALA SURESH" u="1"/>
        <s v="PITTALA MOHAN BABU" u="1"/>
        <s v="KJN Aqua" u="1"/>
        <s v="Gujarat CPF Hatchery" u="1"/>
        <s v="Arora Trick Tripal" u="1"/>
        <s v="MAHABALESWAR" u="1"/>
        <s v="SURESH VEERASAMY" u="1"/>
        <s v="KULANDAIA" u="1"/>
        <s v="SUKHAKARTA AQUA FARM" u="1"/>
        <s v="PATAN SAMREEN ALLIAS RAZIYA" u="1"/>
        <s v="ARAVA BHARTH" u="1"/>
        <s v="BHASKARAIAH HUF KANUPARTHI" u="1"/>
        <s v="MADDELA LAKSHMINARASAIAH" u="1"/>
        <s v="SRIVENKATA SAI AQUA FEEDS ANDCHEM" u="1"/>
        <s v="PENCHILAIAH" u="1"/>
        <s v="R.HEMA-SUDHARSAN AQUA NEEDS" u="1"/>
        <s v="SUTANU MAITI" u="1"/>
        <s v="SEASON AQUATICS" u="1"/>
        <s v="Rajalakshmi" u="1"/>
        <s v="AVULA VENKATA RAO" u="1"/>
        <s v="Senthil kumar" u="1"/>
        <s v="GAJULA RAGHU RAMAIAH" u="1"/>
        <s v="KUNCHI SRIHARI PRASAD" u="1"/>
        <s v="MOHAN SATHIYAMOORTHY" u="1"/>
        <s v="SUDHAMOY MAITY" u="1"/>
        <s v="AMEEN KHAN" u="1"/>
        <s v="PASUPATI AQUATICS PVT. LTD." u="1"/>
        <s v="MAAGITA AQUA CENTRE" u="1"/>
        <s v="WEST COAST FROZEN FOODS PVT LTD" u="1"/>
        <s v="N SYAMSUNDAR RAO" u="1"/>
        <s v="GUNDALA MALLIKARJUNA" u="1"/>
        <s v="TAMILMARAN SUBRAMANI" u="1"/>
        <s v="KRISHNAREDDY LAKSHMI THULASI" u="1"/>
        <s v="PATEL ENTERPRISE" u="1"/>
        <s v="VAVILI PRASANNA KUMAR" u="1"/>
        <s v="DUVVURU PADMANABHA REDDY" u="1"/>
        <s v="SRI SATYANARAYANA SALT INDUSTRIES" u="1"/>
        <s v="BATTHALA EDUKONDALU" u="1"/>
        <s v="VK AQUA FARM" u="1"/>
        <s v="KALIKI SIVASANKAR REDDY" u="1"/>
        <s v="KOTA REDDY. N" u="1"/>
        <s v="Murthy Raju Krk" u="1"/>
        <s v="ANNABATHINA SUDHEER" u="1"/>
        <s v="P S KRISHNAKUMAR" u="1"/>
        <s v="METTA SUBBA REDDY" u="1"/>
        <s v="K A P SEA FOODS" u="1"/>
        <s v="K MANOJ KUMAR REDDY" u="1"/>
        <s v="Gircure pharmaceuticals" u="1"/>
        <s v="IFB AGRO INDUSTRIES" u="1"/>
        <s v="DUVVURU SREEDHAR REDDY" u="1"/>
        <s v="G SURESH" u="1"/>
        <s v="Amman Sea Foods" u="1"/>
        <s v="ABHIRAMI" u="1"/>
        <s v="BIRENDRASHOK SEAFOODS PRIVATE" u="1"/>
        <s v="RANGANATHANR" u="1"/>
        <s v="DUVVURU NARAYANA REDDY" u="1"/>
        <s v="CHILLAKURU SURESH REDDY" u="1"/>
        <s v="RADHA KRISHNAIAH" u="1"/>
        <s v="MOHAMED ILYAS" u="1"/>
        <s v="THAI TRADERS" u="1"/>
        <s v="PRADEEP REDDY PARVATAREDDY" u="1"/>
        <s v="SUBBA RAO" u="1"/>
        <s v="SANNAREDDY KRISHNAPRASAD" u="1"/>
        <s v="GODDETI SUNIL" u="1"/>
        <s v="SHAIK SALEEM" u="1"/>
        <s v="BALASUBRAMANIYAN PALANISAMI" u="1"/>
        <s v="VELAPALEM V SESHA REDDY" u="1"/>
        <s v="THERUVAYI THIRUPALU" u="1"/>
        <s v="Sri Vittalingeswara Agro" u="1"/>
        <s v="VELUGU SURAESH" u="1"/>
        <s v="SHAIK SIRAJ" u="1"/>
        <s v="PASUPATI AQUATICS PVT. LTD" u="1"/>
        <s v="AMBATI SURES" u="1"/>
        <s v="KOTA KOTESWARA REDDY" u="1"/>
        <s v="BALASUBRAMANIYAN PALANISAMY" u="1"/>
        <s v="G Sandeep" u="1"/>
        <s v="SHAKIR MOHMAD" u="1"/>
        <s v="D Narayana Reddy" u="1"/>
        <s v="RAMIREDDY VIJAYA BHANU REDDY" u="1"/>
        <s v="KAVALI VIJAYA KUMAR" u="1"/>
        <s v="VENKATASAI AQUA" u="1"/>
        <s v="VYSAKH YETHEENDRADAS" u="1"/>
        <s v="BALAMURALI K" u="1"/>
        <s v="JC AQUA SEA FOODS" u="1"/>
        <s v="PRAPHIL K V" u="1"/>
        <s v="PITTI SRINIVASULU REDDY" u="1"/>
        <s v="SHAIK RAFEE" u="1"/>
        <s v="PRIYA AQUA SERVICES" u="1"/>
        <s v="KASTURI AQUA LIFE PRODUCTS PVT.LTD" u="1"/>
        <s v="SHAIK KALEESHA" u="1"/>
        <s v="MAA DURGA AQUATIC" u="1"/>
        <s v="MUNGAPATI V L SAILAJA" u="1"/>
        <s v="BALIREDDY NARAYANA REDDY" u="1"/>
        <s v="KSR AQUA" u="1"/>
        <s v="MANDAL AQUA FEED CENTRE" u="1"/>
        <s v="UNNIKRISHNAN" u="1"/>
        <s v="EDARA SUDHAKAR" u="1"/>
        <s v="RAGALA SURESH" u="1"/>
        <s v="GOLLAPOTHU MASTHAN" u="1"/>
        <s v="S V CHEMICALS" u="1"/>
        <s v="CHILIKURA SULOCHANA REDDY" u="1"/>
        <s v="SRIVENKATA SAI AQUA FEEDS" u="1"/>
        <s v="MARAMREDDY MANOJKUMAR" u="1"/>
        <s v="MANNEMALA SRIKRISHNA" u="1"/>
        <s v="K S R AQUA FARMS" u="1"/>
        <s v="K HARISH BABU" u="1"/>
        <s v="Sumuktha Sea Foods" u="1"/>
        <s v="UPPUTURI NARAYANA RAO" u="1"/>
        <s v="Nandhini Enterprises" u="1"/>
        <s v="GADDAM MADHU BABU" u="1"/>
        <s v="RAVIKUMAR RAMANUJAM" u="1"/>
        <s v="PASUPATICS PVT LTD" u="1"/>
        <s v="AVULA VENKATESWARLU" u="1"/>
        <s v="AYINDLA VENKATAESWRLU" u="1"/>
        <s v="Uday Baskhar Reddy" u="1"/>
        <s v="APPANI SURESH" u="1"/>
        <s v="S SUBAITHA BEGAM" u="1"/>
        <s v="AMANCHI VENKATA SUBBA RAO" u="1"/>
        <s v="SAKTHIVEL" u="1"/>
        <s v="SEASON AQUATIC FOODS" u="1"/>
        <s v="PURAM ANJANEYULU" u="1"/>
        <s v="Vasireddy Ranga Reddy" u="1"/>
        <s v="SUBRAMANIYAKUMAR CHOKKALINGAM" u="1"/>
        <s v="M VIVEK" u="1"/>
        <s v="Mariyappan" u="1"/>
        <s v="BALAKRISHNAN V" u="1"/>
        <s v="Naryana reddy" u="1"/>
        <s v="ABHILASH RAJA" u="1"/>
        <s v="Matangani Aqua" u="1"/>
        <s v="KALLURU PRABHAKAR" u="1"/>
        <s v="DAS FISH FOOD CENTRE" u="1"/>
        <s v="KUNCHI KALYANI" u="1"/>
        <s v="SOMAIAHGAARI JAYARAM" u="1"/>
        <s v="UMAMAHESWARI RAVIKUMAR" u="1"/>
        <s v="YALLANGARI YANADAIAH" u="1"/>
        <s v="CHINTHAMREDDY SRINIVASULU REDDY" u="1"/>
        <s v="BAKTAVATSALA REDDY.K" u="1"/>
        <s v="SANNAREDDY KIRAN KUMAR" u="1"/>
        <s v="AVULA RAMAKRISHNA" u="1"/>
        <s v="KATTUBOYINA JAYACHANDRA" u="1"/>
        <s v="MATANGINI AQUA" u="1"/>
        <s v="JAYAMOORTHI" u="1"/>
        <s v="BHUBANESHWARI SEAFOOD PRIVATE LIM" u="1"/>
        <s v="PULLA UMA MAHESWARA RAO" u="1"/>
        <s v="D VENKATESWARLU" u="1"/>
        <s v="DINESH ALVA" u="1"/>
        <s v="PRUDHVI AQUA FARMS" u="1"/>
        <s v="JAHARJYOTI MANDAL" u="1"/>
        <s v="H ABUTHAHIR" u="1"/>
        <s v="PEDDI RAJU RUDRARAJU" u="1"/>
        <s v="PRABHAVATI C BANDEKAR" u="1"/>
        <s v="ABUTHA HAIR" u="1"/>
        <s v="Mekala Rami Reddy" u="1"/>
        <s v="K MANICKAM" u="1"/>
        <s v="GOPI B" u="1"/>
        <s v="SRINIVASULU.K" u="1"/>
        <s v="PONNADI VENKATARAMANA" u="1"/>
        <s v="KATTACHANDDASEKHAR REDDY" u="1"/>
        <s v="KOLLURI VARALAKSHMI" u="1"/>
        <s v="Govindha Swamy" u="1"/>
        <s v="SRIVENKATA SAI AQUA FEEDS " u="1"/>
        <s v="SIDDAVARAPU RAJESHKUMAR REDDY" u="1"/>
        <s v="BALASUBRAMANIAN " u="1"/>
        <s v="SENTHILKUMAR NATARAJAN" u="1"/>
        <s v="WEST COAST FROZEN FOODS PVT  LTD" u="1"/>
        <s v="BIMAN KUMAR GIRI" u="1"/>
        <s v="KOTA REDDY. R" u="1"/>
        <s v="GODDATI KALPANA" u="1"/>
        <s v="PRAJWAL PEDNEKAR" u="1"/>
        <s v="Birendra ashok SeaFoods Pvt.ltd" u="1"/>
        <s v="BALAMURALI  K" u="1"/>
        <s v="GOPAL M NAIK" u="1"/>
        <s v="ROHINI AQUA FEED CENTRE" u="1"/>
        <s v="WEST COAST FROZEN FOODS " u="1"/>
        <s v="VALIPI SREENIVASALU" u="1"/>
        <s v="ERAPPA SUBBA MOGER" u="1"/>
        <s v="MANIK KUMAR MONDAL" u="1"/>
        <s v="THUMMURU RAVI CHANDRA" u="1"/>
        <s v="PAGADALA USHA KUMARI" u="1"/>
        <s v="BHUBANESHIWARI SEAFOOD PRIVATE LIM" u="1"/>
        <s v="MUPPAL PAKIRISAMY" u="1"/>
        <s v="B VENKATARAMANAIAH" u="1"/>
        <s v="REENAS MUHAMMED HUDIFA" u="1"/>
        <s v="ANBAGHAGAN VEERAPPAN" u="1"/>
        <s v="ANIL V GAONKAR" u="1"/>
        <s v="SURANNA" u="1"/>
        <s v="AAMULURU SAIKIRAN" u="1"/>
        <s v="MARAMREDDY CHIRANJEEVI REDDY" u="1"/>
        <s v="MANOJI SEA FOODS" u="1"/>
        <s v="NUVVURU SUBBA REDDY" u="1"/>
        <s v="VAVILI NAGARAJU" u="1"/>
        <s v="Baskhar Patil" u="1"/>
        <s v="PENUBOLU AQUA SEA FOODS" u="1"/>
        <s v="TANKAM RAMANJANEYULU" u="1"/>
        <s v="VEDANAPARTHI SANKEERTH KUMAR" u="1"/>
        <s v="SRI SAI GANESH TRAVELS" u="1"/>
        <s v="Balasubramanyam" u="1"/>
        <s v="PATAN THAHARA" u="1"/>
        <s v="GOBINDA BAG" u="1"/>
        <s v="KRISHNA REDDY M" u="1"/>
        <s v="M PRASAD" u="1"/>
        <s v="MAA GITA AQUA CENTRE" u="1"/>
        <s v="HAFEES PERUNILATH ABOOBACKER" u="1"/>
        <s v="BEENA VAIDYA SALES CORPORATION" u="1"/>
        <s v="RELIANCE ENTERPRISES" u="1"/>
        <s v="CHELLATH PUTHUKAYI PRAKASHAN" u="1"/>
        <s v="Kasturi aqua life products pvt ltd" u="1"/>
        <s v="CHILLAKURU MAHITH REDDY" u="1"/>
        <s v="SRNINIVASARAJU" u="1"/>
        <s v="NANJAN SIVAKUMAR" u="1"/>
        <s v="THINNALAPUDI CHANDRASEKHAR REDDY" u="1"/>
        <s v="RAMAN" u="1"/>
        <s v="Vasi Reddy" u="1"/>
        <s v="HARISH S" u="1"/>
        <s v="VAYILA NAGARAJU" u="1"/>
        <s v="MEDALA JAYARAMAIAH" u="1"/>
        <s v="Kanupuru Sreedhar Reddy" u="1"/>
        <s v="GNANAMANI" u="1"/>
        <s v="PRADIP SAHOO" u="1"/>
        <s v="DAS FISH FOODS" u="1"/>
        <s v="Karthik" u="1"/>
        <s v="Narayanan Reddy" u="1"/>
        <s v="PAMBALA ASWINI" u="1"/>
        <s v="PATHAPATI RAVI" u="1"/>
        <s v="MOHAMMED KASHIFA JALAL" u="1"/>
        <s v="Pasupathi Aquatics" u="1"/>
        <s v="AQUATECH FEED &amp; SEAFOODS PVT. LTD" u="1"/>
        <s v="MOHANAN" u="1"/>
        <s v="QUEEN AQUA FARM" u="1"/>
        <s v="VIJAYKUMAR REDDY" u="1"/>
        <s v="RAJAIAH" u="1"/>
        <s v="DSR AQUA TRADERS" u="1"/>
        <s v="KONDURU MADHAVA" u="1"/>
        <s v="MAYUR B" u="1"/>
        <s v="LAKSHMAIAH YADAVALLI" u="1"/>
        <s v="AQUAVITA MARINE LLP" u="1"/>
      </sharedItems>
    </cacheField>
    <cacheField name="Market Area" numFmtId="0"/>
    <cacheField name="LOP No." numFmtId="0"/>
    <cacheField name="Territory" numFmtId="0">
      <sharedItems containsBlank="1" count="5">
        <m/>
        <s v="East " u="1"/>
        <s v="West" u="1"/>
        <s v="North" u="1"/>
        <s v="South" u="1"/>
      </sharedItems>
    </cacheField>
    <cacheField name="Flight / Vehicle" numFmtId="0"/>
    <cacheField name="Port Destination" numFmtId="0"/>
    <cacheField name="Packing Salinity" numFmtId="3"/>
    <cacheField name="INV" numFmtId="0">
      <sharedItems containsString="0" containsBlank="1" containsNumber="1" containsInteger="1" minValue="206108305100296" maxValue="216108308300008" count="757">
        <m/>
        <n v="206108305100514" u="1"/>
        <n v="206108305100451" u="1"/>
        <n v="206108305100388" u="1"/>
        <n v="206108305100325" u="1"/>
        <n v="216108305100517" u="1"/>
        <n v="216108305100454" u="1"/>
        <n v="216108305100391" u="1"/>
        <n v="216108305100328" u="1"/>
        <n v="216108305100265" u="1"/>
        <n v="216108305100202" u="1"/>
        <n v="216108305100139" u="1"/>
        <n v="216108305100076" u="1"/>
        <n v="216108305100013" u="1"/>
        <n v="206108305100515" u="1"/>
        <n v="206108305100452" u="1"/>
        <n v="206108305100389" u="1"/>
        <n v="206108305100326" u="1"/>
        <n v="216108305100518" u="1"/>
        <n v="216108305100455" u="1"/>
        <n v="216108305100392" u="1"/>
        <n v="216108305100329" u="1"/>
        <n v="216108305100266" u="1"/>
        <n v="216108305100203" u="1"/>
        <n v="216108305100140" u="1"/>
        <n v="216108305100077" u="1"/>
        <n v="216108305100014" u="1"/>
        <n v="206108305100516" u="1"/>
        <n v="206108305100453" u="1"/>
        <n v="206108305100390" u="1"/>
        <n v="206108305100327" u="1"/>
        <n v="216108308100176" u="1"/>
        <n v="216108305100519" u="1"/>
        <n v="216108305100456" u="1"/>
        <n v="216108305100393" u="1"/>
        <n v="216108305100330" u="1"/>
        <n v="206108308100363" u="1"/>
        <n v="216108305100267" u="1"/>
        <n v="216108305100204" u="1"/>
        <n v="216108305100141" u="1"/>
        <n v="216108305100078" u="1"/>
        <n v="216108305100015" u="1"/>
        <n v="206108305100454" u="1"/>
        <n v="206108305100391" u="1"/>
        <n v="206108305100328" u="1"/>
        <n v="216108308100051" u="1"/>
        <n v="216108305100520" u="1"/>
        <n v="216108305100457" u="1"/>
        <n v="216108305100394" u="1"/>
        <n v="216108305100331" u="1"/>
        <n v="206108308100364" u="1"/>
        <n v="216108305100268" u="1"/>
        <n v="216108305100205" u="1"/>
        <n v="216108305100142" u="1"/>
        <n v="216108305100079" u="1"/>
        <n v="216108305100016" u="1"/>
        <n v="206108305100518" u="1"/>
        <n v="206108305100455" u="1"/>
        <n v="206108305100392" u="1"/>
        <n v="206108305100329" u="1"/>
        <n v="216108305100521" u="1"/>
        <n v="216108305100458" u="1"/>
        <n v="216108305100395" u="1"/>
        <n v="216108305100332" u="1"/>
        <n v="216108305100269" u="1"/>
        <n v="216108305100206" u="1"/>
        <n v="216108305100143" u="1"/>
        <n v="216108305100080" u="1"/>
        <n v="216108305100017" u="1"/>
        <n v="206108305100519" u="1"/>
        <n v="206108305100456" u="1"/>
        <n v="206108305100393" u="1"/>
        <n v="206108305100330" u="1"/>
        <n v="216108308100179" u="1"/>
        <n v="216108305100522" u="1"/>
        <n v="216108305100459" u="1"/>
        <n v="216108305100396" u="1"/>
        <n v="216108305100333" u="1"/>
        <n v="216108305100270" u="1"/>
        <n v="216108305100207" u="1"/>
        <n v="216108305100144" u="1"/>
        <n v="216108305100081" u="1"/>
        <n v="216108305100018" u="1"/>
        <n v="206108305100520" u="1"/>
        <n v="206108305100457" u="1"/>
        <n v="206108305100394" u="1"/>
        <n v="206108305100331" u="1"/>
        <n v="216108308100180" u="1"/>
        <n v="216108305100523" u="1"/>
        <n v="216108305100460" u="1"/>
        <n v="216108305100397" u="1"/>
        <n v="216108305100334" u="1"/>
        <n v="216108305100271" u="1"/>
        <n v="216108305100208" u="1"/>
        <n v="216108305100145" u="1"/>
        <n v="216108305100082" u="1"/>
        <n v="216108305100019" u="1"/>
        <n v="206108305100521" u="1"/>
        <n v="206108305100458" u="1"/>
        <n v="206108305100395" u="1"/>
        <n v="206108305100332" u="1"/>
        <n v="216108308100118" u="1"/>
        <n v="216108305100524" u="1"/>
        <n v="216108305100461" u="1"/>
        <n v="216108305100398" u="1"/>
        <n v="216108305100335" u="1"/>
        <n v="216108305100272" u="1"/>
        <n v="216108305100209" u="1"/>
        <n v="216108305100146" u="1"/>
        <n v="216108305100083" u="1"/>
        <n v="216108305100020" u="1"/>
        <n v="206108305100522" u="1"/>
        <n v="206108305100396" u="1"/>
        <n v="206108305100333" u="1"/>
        <n v="216108305100462" u="1"/>
        <n v="216108305100336" u="1"/>
        <n v="216108305100273" u="1"/>
        <n v="216108305100210" u="1"/>
        <n v="216108305100147" u="1"/>
        <n v="216108305100084" u="1"/>
        <n v="216108305100021" u="1"/>
        <n v="206108305100523" u="1"/>
        <n v="206108305100460" u="1"/>
        <n v="206108305100397" u="1"/>
        <n v="206108305100334" u="1"/>
        <n v="216108305100463" u="1"/>
        <n v="216108305100400" u="1"/>
        <n v="216108305100337" u="1"/>
        <n v="216108305100274" u="1"/>
        <n v="216108305100211" u="1"/>
        <n v="216108305100148" u="1"/>
        <n v="216108305100085" u="1"/>
        <n v="216108305100022" u="1"/>
        <n v="206108305100524" u="1"/>
        <n v="206108305100461" u="1"/>
        <n v="206108305100398" u="1"/>
        <n v="206108305100335" u="1"/>
        <n v="216108305100464" u="1"/>
        <n v="216108305100401" u="1"/>
        <n v="216108305100338" u="1"/>
        <n v="216108305100275" u="1"/>
        <n v="216108305100212" u="1"/>
        <n v="216108305100149" u="1"/>
        <n v="216108305100086" u="1"/>
        <n v="216108305100023" u="1"/>
        <n v="206108305100525" u="1"/>
        <n v="206108305100462" u="1"/>
        <n v="206108305100399" u="1"/>
        <n v="206108305100336" u="1"/>
        <n v="216108305100465" u="1"/>
        <n v="216108305100402" u="1"/>
        <n v="216108305100339" u="1"/>
        <n v="216108305100276" u="1"/>
        <n v="216108305100213" u="1"/>
        <n v="216108305100150" u="1"/>
        <n v="216108305100087" u="1"/>
        <n v="216108305100024" u="1"/>
        <n v="206108305100526" u="1"/>
        <n v="206108305100463" u="1"/>
        <n v="206108305100400" u="1"/>
        <n v="206108305100337" u="1"/>
        <n v="216108305100466" u="1"/>
        <n v="216108305100403" u="1"/>
        <n v="216108305100340" u="1"/>
        <n v="216108305100277" u="1"/>
        <n v="216108305100214" u="1"/>
        <n v="216108305100151" u="1"/>
        <n v="216108305100088" u="1"/>
        <n v="206108305100464" u="1"/>
        <n v="206108305100401" u="1"/>
        <n v="206108305100338" u="1"/>
        <n v="216108305100467" u="1"/>
        <n v="216108305100404" u="1"/>
        <n v="216108305100341" u="1"/>
        <n v="216108305100278" u="1"/>
        <n v="216108305100215" u="1"/>
        <n v="216108305100152" u="1"/>
        <n v="216108305100089" u="1"/>
        <n v="216108305100026" u="1"/>
        <n v="206108305100528" u="1"/>
        <n v="206108305100465" u="1"/>
        <n v="206108305100402" u="1"/>
        <n v="206108305100339" u="1"/>
        <n v="216108305100468" u="1"/>
        <n v="216108305100405" u="1"/>
        <n v="216108305100342" u="1"/>
        <n v="216108305100279" u="1"/>
        <n v="216108305100216" u="1"/>
        <n v="216108305100090" u="1"/>
        <n v="216108305100027" u="1"/>
        <n v="206108305100529" u="1"/>
        <n v="206108305100403" u="1"/>
        <n v="206108305100340" u="1"/>
        <n v="216108308100126" u="1"/>
        <n v="216108305100469" u="1"/>
        <n v="216108305100406" u="1"/>
        <n v="216108305100343" u="1"/>
        <n v="216108305100280" u="1"/>
        <n v="216108305100217" u="1"/>
        <n v="216108305100154" u="1"/>
        <n v="216108305100091" u="1"/>
        <n v="216108305100028" u="1"/>
        <n v="206108305100530" u="1"/>
        <n v="206108305100467" u="1"/>
        <n v="206108305100404" u="1"/>
        <n v="206108305100341" u="1"/>
        <n v="216108305100470" u="1"/>
        <n v="216108305100407" u="1"/>
        <n v="216108305100344" u="1"/>
        <n v="216108305100281" u="1"/>
        <n v="216108305100218" u="1"/>
        <n v="216108305100155" u="1"/>
        <n v="216108305100092" u="1"/>
        <n v="216108305100029" u="1"/>
        <n v="206108305100531" u="1"/>
        <n v="206108305100468" u="1"/>
        <n v="206108305100405" u="1"/>
        <n v="206108305100342" u="1"/>
        <n v="216108305100471" u="1"/>
        <n v="216108305100408" u="1"/>
        <n v="216108305100345" u="1"/>
        <n v="216108305100282" u="1"/>
        <n v="216108305100219" u="1"/>
        <n v="216108305100156" u="1"/>
        <n v="216108305100093" u="1"/>
        <n v="216108305100030" u="1"/>
        <n v="206108305100532" u="1"/>
        <n v="206108305100469" u="1"/>
        <n v="206108305100406" u="1"/>
        <n v="206108305100343" u="1"/>
        <n v="216108305100472" u="1"/>
        <n v="216108305100409" u="1"/>
        <n v="216108305100346" u="1"/>
        <n v="216108305100283" u="1"/>
        <n v="216108305100220" u="1"/>
        <n v="216108305100157" u="1"/>
        <n v="216108305100094" u="1"/>
        <n v="216108305100031" u="1"/>
        <n v="206108305100533" u="1"/>
        <n v="206108305100470" u="1"/>
        <n v="206108305100407" u="1"/>
        <n v="206108305100344" u="1"/>
        <n v="216108305100473" u="1"/>
        <n v="216108305100410" u="1"/>
        <n v="216108305100347" u="1"/>
        <n v="216108305100284" u="1"/>
        <n v="216108305100221" u="1"/>
        <n v="216108305100158" u="1"/>
        <n v="216108305100032" u="1"/>
        <n v="206108305100534" u="1"/>
        <n v="206108305100471" u="1"/>
        <n v="206108305100408" u="1"/>
        <n v="206108305100345" u="1"/>
        <n v="216108305100474" u="1"/>
        <n v="216108305100411" u="1"/>
        <n v="216108305100348" u="1"/>
        <n v="216108305100285" u="1"/>
        <n v="216108305100222" u="1"/>
        <n v="216108305100159" u="1"/>
        <n v="216108305100096" u="1"/>
        <n v="216108305100033" u="1"/>
        <n v="206108305100535" u="1"/>
        <n v="206108305100409" u="1"/>
        <n v="206108305100346" u="1"/>
        <n v="216108305100475" u="1"/>
        <n v="216108305100412" u="1"/>
        <n v="216108305100349" u="1"/>
        <n v="216108305100286" u="1"/>
        <n v="216108305100223" u="1"/>
        <n v="216108305100160" u="1"/>
        <n v="216108305100097" u="1"/>
        <n v="216108305100034" u="1"/>
        <n v="206108305100536" u="1"/>
        <n v="206108305100473" u="1"/>
        <n v="206108305100410" u="1"/>
        <n v="206108305100347" u="1"/>
        <n v="216108308100070" u="1"/>
        <n v="216108308100007" u="1"/>
        <n v="216108305100476" u="1"/>
        <n v="216108305100413" u="1"/>
        <n v="216108305100350" u="1"/>
        <n v="216108305100287" u="1"/>
        <n v="216108305100224" u="1"/>
        <n v="216108305100161" u="1"/>
        <n v="216108305100098" u="1"/>
        <n v="216108305100035" u="1"/>
        <n v="206108305100537" u="1"/>
        <n v="206108305100474" u="1"/>
        <n v="206108305100348" u="1"/>
        <n v="216108305100477" u="1"/>
        <n v="216108305100414" u="1"/>
        <n v="216108305100351" u="1"/>
        <n v="216108305100288" u="1"/>
        <n v="216108305100225" u="1"/>
        <n v="216108305100162" u="1"/>
        <n v="216108305100099" u="1"/>
        <n v="216108305100036" u="1"/>
        <n v="206108305100475" u="1"/>
        <n v="206108305100412" u="1"/>
        <n v="206108305100349" u="1"/>
        <n v="216108305100478" u="1"/>
        <n v="216108305100415" u="1"/>
        <n v="216108305100352" u="1"/>
        <n v="216108305100289" u="1"/>
        <n v="216108305100226" u="1"/>
        <n v="216108305100163" u="1"/>
        <n v="216108305100100" u="1"/>
        <n v="216108305100037" u="1"/>
        <n v="206108305100476" u="1"/>
        <n v="206108305100413" u="1"/>
        <n v="206108305100350" u="1"/>
        <n v="216108308300008" u="1"/>
        <n v="216108305100479" u="1"/>
        <n v="216108305100416" u="1"/>
        <n v="216108305100353" u="1"/>
        <n v="216108305100290" u="1"/>
        <n v="216108305100227" u="1"/>
        <n v="216108305100164" u="1"/>
        <n v="216108305100101" u="1"/>
        <n v="216108305100038" u="1"/>
        <n v="206108305100477" u="1"/>
        <n v="206108305100414" u="1"/>
        <n v="206108305100351" u="1"/>
        <n v="216108305100480" u="1"/>
        <n v="216108305100417" u="1"/>
        <n v="216108305100354" u="1"/>
        <n v="216108305100291" u="1"/>
        <n v="216108305100228" u="1"/>
        <n v="216108305100165" u="1"/>
        <n v="216108305100039" u="1"/>
        <n v="206108305100478" u="1"/>
        <n v="206108305100415" u="1"/>
        <n v="206108305100352" u="1"/>
        <n v="216108305100481" u="1"/>
        <n v="216108305100418" u="1"/>
        <n v="216108305100355" u="1"/>
        <n v="216108305100292" u="1"/>
        <n v="216108305100229" u="1"/>
        <n v="216108305100103" u="1"/>
        <n v="216108305100040" u="1"/>
        <n v="206108305100479" u="1"/>
        <n v="206108305100416" u="1"/>
        <n v="206108305100353" u="1"/>
        <n v="216108305100482" u="1"/>
        <n v="216108305100419" u="1"/>
        <n v="216108305100356" u="1"/>
        <n v="216108305100293" u="1"/>
        <n v="216108305100230" u="1"/>
        <n v="216108305100167" u="1"/>
        <n v="216108305100104" u="1"/>
        <n v="216108305100041" u="1"/>
        <n v="206108305100480" u="1"/>
        <n v="206108305100417" u="1"/>
        <n v="206108305100354" u="1"/>
        <n v="216108305100483" u="1"/>
        <n v="216108305100420" u="1"/>
        <n v="216108305100357" u="1"/>
        <n v="216108305100294" u="1"/>
        <n v="216108305100231" u="1"/>
        <n v="216108305100168" u="1"/>
        <n v="216108305100105" u="1"/>
        <n v="216108305100042" u="1"/>
        <n v="206108305100481" u="1"/>
        <n v="206108305100418" u="1"/>
        <n v="206108305100355" u="1"/>
        <n v="216108305100484" u="1"/>
        <n v="216108305100421" u="1"/>
        <n v="216108305100358" u="1"/>
        <n v="216108305100295" u="1"/>
        <n v="216108305100232" u="1"/>
        <n v="216108305100169" u="1"/>
        <n v="216108305100106" u="1"/>
        <n v="216108305100043" u="1"/>
        <n v="206108305100482" u="1"/>
        <n v="206108305100419" u="1"/>
        <n v="206108305100356" u="1"/>
        <n v="216108305100485" u="1"/>
        <n v="216108305100422" u="1"/>
        <n v="216108305100359" u="1"/>
        <n v="216108305100296" u="1"/>
        <n v="206108308100329" u="1"/>
        <n v="216108305100233" u="1"/>
        <n v="216108305100170" u="1"/>
        <n v="216108305100107" u="1"/>
        <n v="216108305100044" u="1"/>
        <n v="206108305100483" u="1"/>
        <n v="206108305100420" u="1"/>
        <n v="206108305100357" u="1"/>
        <n v="216108305100486" u="1"/>
        <n v="216108305100423" u="1"/>
        <n v="216108305100360" u="1"/>
        <n v="216108305100297" u="1"/>
        <n v="216108305100234" u="1"/>
        <n v="216108305100171" u="1"/>
        <n v="216108305100108" u="1"/>
        <n v="216108305100045" u="1"/>
        <n v="206108305100484" u="1"/>
        <n v="206108305100421" u="1"/>
        <n v="206108305100358" u="1"/>
        <n v="216108305100487" u="1"/>
        <n v="216108305100424" u="1"/>
        <n v="216108305100361" u="1"/>
        <n v="216108305100298" u="1"/>
        <n v="216108305100235" u="1"/>
        <n v="216108305100172" u="1"/>
        <n v="216108305100109" u="1"/>
        <n v="216108305100046" u="1"/>
        <n v="206108305100485" u="1"/>
        <n v="206108305100422" u="1"/>
        <n v="206108305100359" u="1"/>
        <n v="206108305100296" u="1"/>
        <n v="216108305100488" u="1"/>
        <n v="216108305100425" u="1"/>
        <n v="216108305100362" u="1"/>
        <n v="216108305100299" u="1"/>
        <n v="216108305100236" u="1"/>
        <n v="216108305100173" u="1"/>
        <n v="216108305100110" u="1"/>
        <n v="216108305100047" u="1"/>
        <n v="206108305100486" u="1"/>
        <n v="206108305100423" u="1"/>
        <n v="206108305100360" u="1"/>
        <n v="206108305100297" u="1"/>
        <n v="216108305100489" u="1"/>
        <n v="216108305100426" u="1"/>
        <n v="216108305100363" u="1"/>
        <n v="216108305100300" u="1"/>
        <n v="216108305100237" u="1"/>
        <n v="216108305100174" u="1"/>
        <n v="216108305100111" u="1"/>
        <n v="216108305100048" u="1"/>
        <n v="206108305100487" u="1"/>
        <n v="206108305100424" u="1"/>
        <n v="206108305100361" u="1"/>
        <n v="216108305100490" u="1"/>
        <n v="216108305100427" u="1"/>
        <n v="216108305100364" u="1"/>
        <n v="216108305100301" u="1"/>
        <n v="206108308100334" u="1"/>
        <n v="216108305100238" u="1"/>
        <n v="216108305100175" u="1"/>
        <n v="216108305100112" u="1"/>
        <n v="216108305100049" u="1"/>
        <n v="206108305100425" u="1"/>
        <n v="206108305100362" u="1"/>
        <n v="206108305100299" u="1"/>
        <n v="216108305100491" u="1"/>
        <n v="216108305100428" u="1"/>
        <n v="216108305100365" u="1"/>
        <n v="216108305100302" u="1"/>
        <n v="216108305100239" u="1"/>
        <n v="216108305100176" u="1"/>
        <n v="216108305100113" u="1"/>
        <n v="206108305100489" u="1"/>
        <n v="206108305100426" u="1"/>
        <n v="206108305100363" u="1"/>
        <n v="206108305100300" u="1"/>
        <n v="216108305100492" u="1"/>
        <n v="216108305100429" u="1"/>
        <n v="216108305100366" u="1"/>
        <n v="216108305100303" u="1"/>
        <n v="216108305100240" u="1"/>
        <n v="216108305100114" u="1"/>
        <n v="216108305100051" u="1"/>
        <n v="206108305100427" u="1"/>
        <n v="206108305100364" u="1"/>
        <n v="206108305100301" u="1"/>
        <n v="216108305100493" u="1"/>
        <n v="216108305100430" u="1"/>
        <n v="216108305100367" u="1"/>
        <n v="216108305100304" u="1"/>
        <n v="216108305100241" u="1"/>
        <n v="216108305100178" u="1"/>
        <n v="216108305100115" u="1"/>
        <n v="216108305100052" u="1"/>
        <n v="206108305100491" u="1"/>
        <n v="206108305100428" u="1"/>
        <n v="206108305100365" u="1"/>
        <n v="206108305100302" u="1"/>
        <n v="216108305100494" u="1"/>
        <n v="216108305100431" u="1"/>
        <n v="216108305100368" u="1"/>
        <n v="216108305100305" u="1"/>
        <n v="216108305100242" u="1"/>
        <n v="216108305100179" u="1"/>
        <n v="216108305100116" u="1"/>
        <n v="216108305100053" u="1"/>
        <n v="206108305100492" u="1"/>
        <n v="206108305100429" u="1"/>
        <n v="206108305100366" u="1"/>
        <n v="206108305100303" u="1"/>
        <n v="216108305100495" u="1"/>
        <n v="216108305100432" u="1"/>
        <n v="216108305100369" u="1"/>
        <n v="216108305100306" u="1"/>
        <n v="216108305100243" u="1"/>
        <n v="216108305100180" u="1"/>
        <n v="216108305100117" u="1"/>
        <n v="216108305100054" u="1"/>
        <n v="206108305100493" u="1"/>
        <n v="206108305100430" u="1"/>
        <n v="206108305100367" u="1"/>
        <n v="216108305100496" u="1"/>
        <n v="216108305100433" u="1"/>
        <n v="216108305100370" u="1"/>
        <n v="216108305100307" u="1"/>
        <n v="216108305100244" u="1"/>
        <n v="216108305100181" u="1"/>
        <n v="216108305100118" u="1"/>
        <n v="216108305100055" u="1"/>
        <n v="206108305100494" u="1"/>
        <n v="206108305100368" u="1"/>
        <n v="216108305100497" u="1"/>
        <n v="216108305100434" u="1"/>
        <n v="216108305100371" u="1"/>
        <n v="216108305100308" u="1"/>
        <n v="216108305100245" u="1"/>
        <n v="216108305100182" u="1"/>
        <n v="216108305100119" u="1"/>
        <n v="216108305100056" u="1"/>
        <n v="206108305100495" u="1"/>
        <n v="206108305100432" u="1"/>
        <n v="206108305100369" u="1"/>
        <n v="216108305100498" u="1"/>
        <n v="216108305100435" u="1"/>
        <n v="216108305100372" u="1"/>
        <n v="216108305100309" u="1"/>
        <n v="216108305100246" u="1"/>
        <n v="216108305100183" u="1"/>
        <n v="216108305100120" u="1"/>
        <n v="216108305100057" u="1"/>
        <n v="206108305100496" u="1"/>
        <n v="206108305100433" u="1"/>
        <n v="206108305100370" u="1"/>
        <n v="206108305100307" u="1"/>
        <n v="216108305100499" u="1"/>
        <n v="216108305100436" u="1"/>
        <n v="216108305100373" u="1"/>
        <n v="216108305100310" u="1"/>
        <n v="216108305100247" u="1"/>
        <n v="216108305100184" u="1"/>
        <n v="216108305100121" u="1"/>
        <n v="216108305100058" u="1"/>
        <n v="206108305100497" u="1"/>
        <n v="206108305100434" u="1"/>
        <n v="206108305100371" u="1"/>
        <n v="206108305100308" u="1"/>
        <n v="216108308100094" u="1"/>
        <n v="216108305100500" u="1"/>
        <n v="216108305100437" u="1"/>
        <n v="216108305100374" u="1"/>
        <n v="216108305100311" u="1"/>
        <n v="206108308100344" u="1"/>
        <n v="216108305100248" u="1"/>
        <n v="216108305100185" u="1"/>
        <n v="216108305100122" u="1"/>
        <n v="216108305100059" u="1"/>
        <n v="206108305100435" u="1"/>
        <n v="206108305100372" u="1"/>
        <n v="206108305100309" u="1"/>
        <n v="216108305100501" u="1"/>
        <n v="216108305100438" u="1"/>
        <n v="216108305100375" u="1"/>
        <n v="216108305100312" u="1"/>
        <n v="206108308100345" u="1"/>
        <n v="216108305100249" u="1"/>
        <n v="216108305100186" u="1"/>
        <n v="216108305100060" u="1"/>
        <n v="206108305100499" u="1"/>
        <n v="206108305100373" u="1"/>
        <n v="206108305100310" u="1"/>
        <n v="216108305100502" u="1"/>
        <n v="216108305100439" u="1"/>
        <n v="216108305100376" u="1"/>
        <n v="216108305100313" u="1"/>
        <n v="206108308100346" u="1"/>
        <n v="216108305100250" u="1"/>
        <n v="216108305100187" u="1"/>
        <n v="216108305100124" u="1"/>
        <n v="216108305100061" u="1"/>
        <n v="206108305100500" u="1"/>
        <n v="206108305100437" u="1"/>
        <n v="206108305100374" u="1"/>
        <n v="206108305100311" u="1"/>
        <n v="216108305100503" u="1"/>
        <n v="216108305100440" u="1"/>
        <n v="216108305100377" u="1"/>
        <n v="216108305100314" u="1"/>
        <n v="216108305100251" u="1"/>
        <n v="216108305100188" u="1"/>
        <n v="216108305100062" u="1"/>
        <n v="206108305100501" u="1"/>
        <n v="206108305100438" u="1"/>
        <n v="206108305100375" u="1"/>
        <n v="206108305100312" u="1"/>
        <n v="216108305100504" u="1"/>
        <n v="216108305100441" u="1"/>
        <n v="216108305100378" u="1"/>
        <n v="216108305100315" u="1"/>
        <n v="216108305100252" u="1"/>
        <n v="216108305100189" u="1"/>
        <n v="216108305100126" u="1"/>
        <n v="216108305100063" u="1"/>
        <n v="206108305100502" u="1"/>
        <n v="206108305100439" u="1"/>
        <n v="206108305100376" u="1"/>
        <n v="206108305100313" u="1"/>
        <n v="216108305100505" u="1"/>
        <n v="216108305100442" u="1"/>
        <n v="216108305100379" u="1"/>
        <n v="216108305100316" u="1"/>
        <n v="216108305100253" u="1"/>
        <n v="216108305100190" u="1"/>
        <n v="216108305100064" u="1"/>
        <n v="206108305100503" u="1"/>
        <n v="206108305100440" u="1"/>
        <n v="206108305100377" u="1"/>
        <n v="206108305100314" u="1"/>
        <n v="216108305100506" u="1"/>
        <n v="216108305100443" u="1"/>
        <n v="216108305100380" u="1"/>
        <n v="216108305100317" u="1"/>
        <n v="216108305100254" u="1"/>
        <n v="216108305100191" u="1"/>
        <n v="216108305100128" u="1"/>
        <n v="216108305100065" u="1"/>
        <n v="206108305100504" u="1"/>
        <n v="206108305100441" u="1"/>
        <n v="206108305100378" u="1"/>
        <n v="206108305100315" u="1"/>
        <n v="216108308100038" u="1"/>
        <n v="216108305100507" u="1"/>
        <n v="216108305100444" u="1"/>
        <n v="216108305100381" u="1"/>
        <n v="216108305100318" u="1"/>
        <n v="206108308100351" u="1"/>
        <n v="216108305100255" u="1"/>
        <n v="216108305100192" u="1"/>
        <n v="216108305100129" u="1"/>
        <n v="216108305100066" u="1"/>
        <n v="206108305100505" u="1"/>
        <n v="206108305100442" u="1"/>
        <n v="206108305100379" u="1"/>
        <n v="206108305100316" u="1"/>
        <n v="216108305100508" u="1"/>
        <n v="216108305100445" u="1"/>
        <n v="216108305100382" u="1"/>
        <n v="216108305100319" u="1"/>
        <n v="216108305100256" u="1"/>
        <n v="216108305100193" u="1"/>
        <n v="216108305100130" u="1"/>
        <n v="216108305100067" u="1"/>
        <n v="206108305100506" u="1"/>
        <n v="206108305100443" u="1"/>
        <n v="206108305100380" u="1"/>
        <n v="206108305100317" u="1"/>
        <n v="216108305100509" u="1"/>
        <n v="216108305100446" u="1"/>
        <n v="216108305100383" u="1"/>
        <n v="216108305100320" u="1"/>
        <n v="216108305100257" u="1"/>
        <n v="216108305100194" u="1"/>
        <n v="216108305100131" u="1"/>
        <n v="216108305100068" u="1"/>
        <n v="216108305100005" u="1"/>
        <n v="206108305100507" u="1"/>
        <n v="206108305100444" u="1"/>
        <n v="206108305100381" u="1"/>
        <n v="206108305100318" u="1"/>
        <n v="216108305100510" u="1"/>
        <n v="216108305100447" u="1"/>
        <n v="216108305100384" u="1"/>
        <n v="216108305100321" u="1"/>
        <n v="216108305100258" u="1"/>
        <n v="216108305100195" u="1"/>
        <n v="216108305100132" u="1"/>
        <n v="216108305100069" u="1"/>
        <n v="216108305100006" u="1"/>
        <n v="206108305100508" u="1"/>
        <n v="206108305100445" u="1"/>
        <n v="206108305100382" u="1"/>
        <n v="206108305100319" u="1"/>
        <n v="216108305100511" u="1"/>
        <n v="216108305100448" u="1"/>
        <n v="216108305100385" u="1"/>
        <n v="216108305100322" u="1"/>
        <n v="216108305100259" u="1"/>
        <n v="216108305100196" u="1"/>
        <n v="216108305100133" u="1"/>
        <n v="216108305100070" u="1"/>
        <n v="216108305100007" u="1"/>
        <n v="206108305100509" u="1"/>
        <n v="206108305100446" u="1"/>
        <n v="206108305100383" u="1"/>
        <n v="206108305100320" u="1"/>
        <n v="216108305100512" u="1"/>
        <n v="216108305100449" u="1"/>
        <n v="216108305100386" u="1"/>
        <n v="216108305100323" u="1"/>
        <n v="216108305100260" u="1"/>
        <n v="216108305100197" u="1"/>
        <n v="216108305100134" u="1"/>
        <n v="216108305100071" u="1"/>
        <n v="216108305100008" u="1"/>
        <n v="206108305100510" u="1"/>
        <n v="206108305100447" u="1"/>
        <n v="206108305100384" u="1"/>
        <n v="206108305100321" u="1"/>
        <n v="216108305100513" u="1"/>
        <n v="216108305100450" u="1"/>
        <n v="216108305100387" u="1"/>
        <n v="216108305100324" u="1"/>
        <n v="206108308100357" u="1"/>
        <n v="216108305100261" u="1"/>
        <n v="216108305100198" u="1"/>
        <n v="216108305100135" u="1"/>
        <n v="216108305100072" u="1"/>
        <n v="216108305100009" u="1"/>
        <n v="206108305100511" u="1"/>
        <n v="206108305100448" u="1"/>
        <n v="206108305100385" u="1"/>
        <n v="206108305100322" u="1"/>
        <n v="216108305100514" u="1"/>
        <n v="216108305100451" u="1"/>
        <n v="216108305100388" u="1"/>
        <n v="216108305100325" u="1"/>
        <n v="206108308100358" u="1"/>
        <n v="216108305100262" u="1"/>
        <n v="216108305100199" u="1"/>
        <n v="216108305100136" u="1"/>
        <n v="216108305100073" u="1"/>
        <n v="216108305100010" u="1"/>
        <n v="206108305100512" u="1"/>
        <n v="206108305100449" u="1"/>
        <n v="206108305100386" u="1"/>
        <n v="206108305100323" u="1"/>
        <n v="216108305100515" u="1"/>
        <n v="216108305100452" u="1"/>
        <n v="216108305100389" u="1"/>
        <n v="216108305100326" u="1"/>
        <n v="216108305100263" u="1"/>
        <n v="216108305100200" u="1"/>
        <n v="216108305100137" u="1"/>
        <n v="216108305100074" u="1"/>
        <n v="206108305100513" u="1"/>
        <n v="206108305100450" u="1"/>
        <n v="206108305100387" u="1"/>
        <n v="206108305100324" u="1"/>
        <n v="216108305100516" u="1"/>
        <n v="216108305100453" u="1"/>
        <n v="216108305100390" u="1"/>
        <n v="216108305100327" u="1"/>
        <n v="216108305100264" u="1"/>
        <n v="216108305100201" u="1"/>
        <n v="216108305100138" u="1"/>
        <n v="216108305100075" u="1"/>
        <n v="216108305100012" u="1"/>
      </sharedItems>
    </cacheField>
    <cacheField name="PL-Invoice (Mil.)" numFmtId="3"/>
    <cacheField name="PL-Promotion (Mil.)" numFmtId="3"/>
    <cacheField name="Total PL Selling (Mil.)" numFmtId="3"/>
    <cacheField name="Extra in Bag (Mil.)" numFmtId="3"/>
    <cacheField name="Total PL Production (Mil.)" numFmtId="3"/>
    <cacheField name="Weight (mg/pcs)" numFmtId="4"/>
    <cacheField name="No. of Plastic Bags / QPASS Tank" numFmtId="3"/>
    <cacheField name="Total weight (g)" numFmtId="3"/>
    <cacheField name="PL / Bag" numFmtId="3"/>
    <cacheField name="No. of Boxes  / QPASS Tank" numFmtId="3"/>
    <cacheField name="Customer Status" numFmtId="0">
      <sharedItems containsBlank="1" count="4">
        <m/>
        <s v="CP Farm" u="1"/>
        <s v="CP Hatchery" u="1"/>
        <s v="Customer" u="1"/>
      </sharedItems>
    </cacheField>
    <cacheField name="Selling Status" numFmtId="0"/>
    <cacheField name="Customer Feedback" numFmtId="0"/>
    <cacheField name="Customer Feedback Reason" numFmtId="0"/>
    <cacheField name="Packing Type" numFmtId="0"/>
    <cacheField name="Remark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933.5793778935" refreshedBy="LAP160819NHT001" recordCount="605">
  <cacheSource type="worksheet">
    <worksheetSource ref="C1:CG606" sheet="Raw Data"/>
  </cacheSource>
  <cacheFields count="86">
    <cacheField name="Hatchery" numFmtId="0">
      <sharedItems count="1">
        <s v="Vijaya2"/>
      </sharedItems>
    </cacheField>
    <cacheField name="Selling date" numFmtId="181">
      <sharedItems containsSemiMixedTypes="0" containsString="0" containsNonDate="0" containsDate="1" minDate="2025-02-07T00:00:00" maxDate="2025-09-30T00:00:00" count="146">
        <d v="2025-02-07T00:00:00"/>
        <d v="2025-02-08T00:00:00"/>
        <d v="2025-02-09T00:00:00"/>
        <d v="2025-02-10T00:00:00"/>
        <d v="2025-02-11T00:00:00"/>
        <d v="2025-02-12T00:00:00"/>
        <d v="2025-02-18T00:00:00"/>
        <d v="2025-02-19T00:00:00"/>
        <d v="2025-02-20T00:00:00"/>
        <d v="2025-02-21T00:00:00"/>
        <d v="2025-02-22T00:00:00"/>
        <d v="2025-02-24T00:00:00"/>
        <d v="2025-02-25T00:00:00"/>
        <d v="2025-02-26T00:00:00"/>
        <d v="2025-02-27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5T00:00:00"/>
        <d v="2025-03-26T00:00:00"/>
        <d v="2025-03-27T00:00:00"/>
        <d v="2025-03-29T00:00:00"/>
        <d v="2025-03-30T00:00:00"/>
        <d v="2025-03-31T00:00:00"/>
        <d v="2025-04-03T00:00:00"/>
        <d v="2025-04-05T00:00:00"/>
        <d v="2025-04-06T00:00:00"/>
        <d v="2025-04-08T00:00:00"/>
        <d v="2025-04-09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20T00:00:00"/>
        <d v="2025-04-22T00:00:00"/>
        <d v="2025-04-25T00:00:00"/>
        <d v="2025-04-26T00:00:00"/>
        <d v="2025-05-01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19T00:00:00"/>
        <d v="2025-05-20T00:00:00"/>
        <d v="2025-05-21T00:00:00"/>
        <d v="2025-05-22T00:00:00"/>
        <d v="2025-05-25T00:00:00"/>
        <d v="2025-05-26T00:00:00"/>
        <d v="2025-05-27T00:00:00"/>
        <d v="2025-05-28T00:00:00"/>
        <d v="2025-05-29T00:00:00"/>
        <d v="2025-05-30T00:00:00"/>
        <d v="2025-07-04T00:00:00"/>
        <d v="2025-07-05T00:00:00"/>
        <d v="2025-07-06T00:00:00"/>
        <d v="2025-07-07T00:00:00"/>
        <d v="2025-07-08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8T00:00:00"/>
        <d v="2025-08-29T00:00:00"/>
        <d v="2025-09-02T00:00:00"/>
        <d v="2025-09-04T00:00:00"/>
        <d v="2025-09-05T00:00:00"/>
        <d v="2025-09-07T00:00:00"/>
        <d v="2025-09-10T00:00:00"/>
        <d v="2025-09-11T00:00:00"/>
        <d v="2025-09-13T00:00:00"/>
        <d v="2025-09-15T00:00:00"/>
        <d v="2025-09-16T00:00:00"/>
        <d v="2025-09-19T00:00:00"/>
        <d v="2025-09-22T00:00:00"/>
        <d v="2025-09-23T00:00:00"/>
        <d v="2025-09-25T00:00:00"/>
        <d v="2025-09-26T00:00:00"/>
        <d v="2025-09-27T00:00:00"/>
        <d v="2025-09-30T00:00:00"/>
      </sharedItems>
      <fieldGroup base="1">
        <rangePr groupBy="days" startDate="2025-02-07T00:00:00" endDate="2025-09-30T00:00:00" groupInterval="1"/>
        <groupItems count="368">
          <s v="&lt;07-02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10-2025"/>
        </groupItems>
      </fieldGroup>
    </cacheField>
    <cacheField name="Type of Product" numFmtId="0"/>
    <cacheField name="Product status" numFmtId="190"/>
    <cacheField name="Crop" numFmtId="0"/>
    <cacheField name="Unit" numFmtId="0"/>
    <cacheField name="Tank" numFmtId="0"/>
    <cacheField name="NP/PL Stocking" numFmtId="181"/>
    <cacheField name="Np (Mil)" numFmtId="4"/>
    <cacheField name="Volume" numFmtId="3"/>
    <cacheField name="MAT Unit" numFmtId="0"/>
    <cacheField name="Brooder Source" numFmtId="0">
      <sharedItems count="3">
        <s v="Konabay"/>
        <s v="SIS"/>
        <s v="SyAqua"/>
      </sharedItems>
    </cacheField>
    <cacheField name="ST-density" numFmtId="3"/>
    <cacheField name="Sold-density" numFmtId="3"/>
    <cacheField name="%SR Selling" numFmtId="10"/>
    <cacheField name="%SR Production" numFmtId="10"/>
    <cacheField name="DOC-1st Pass QC" numFmtId="0"/>
    <cacheField name="TL-1st Pass QC" numFmtId="0"/>
    <cacheField name="%CV-1st Pass QC" numFmtId="0"/>
    <cacheField name="%TL-1st Pass QC" numFmtId="0"/>
    <cacheField name="Weight (pcs/g)-1st Pass QC" numFmtId="0"/>
    <cacheField name="%ST-1st Pass QC" numFmtId="0"/>
    <cacheField name="%Found Lipid-1st Pass QC" numFmtId="0"/>
    <cacheField name="%Lipid abundant-1st Pass QC" numFmtId="0"/>
    <cacheField name="%Tubular -1st Pass QC" numFmtId="3"/>
    <cacheField name="%Melanization-1st Pass QC" numFmtId="3"/>
    <cacheField name="%Founling-1st Pass QC" numFmtId="3"/>
    <cacheField name="%Necrosis-1st Pass QC" numFmtId="3"/>
    <cacheField name="MGR" numFmtId="3"/>
    <cacheField name="GV-1st Pass QC" numFmtId="11"/>
    <cacheField name="YV-1st Pass QC" numFmtId="11"/>
    <cacheField name="LB-1st Pass QC" numFmtId="11"/>
    <cacheField name="H2S-1st Pass QC" numFmtId="11"/>
    <cacheField name="PCR - 1st Pass QC" numFmtId="11"/>
    <cacheField name="VPA - 1st Pass QC" numFmtId="11"/>
    <cacheField name="1st Pass Status" numFmtId="11"/>
    <cacheField name="PL/DOC-Packing" numFmtId="3"/>
    <cacheField name="TL-Packing" numFmtId="0"/>
    <cacheField name="%CV-Packing" numFmtId="0"/>
    <cacheField name="%TL-Packing" numFmtId="0"/>
    <cacheField name="Weight (pcs/g)-Packing" numFmtId="0"/>
    <cacheField name="%ST-Packing" numFmtId="0"/>
    <cacheField name="MGR2" numFmtId="3"/>
    <cacheField name="GV-Packing" numFmtId="11"/>
    <cacheField name="YV-Packing" numFmtId="11"/>
    <cacheField name="LB-Packing" numFmtId="11"/>
    <cacheField name="H2S-Packing" numFmtId="11"/>
    <cacheField name="VPA-Packing" numFmtId="0"/>
    <cacheField name="%ASDD-Mysis" numFmtId="3"/>
    <cacheField name="%ASDD-DOC10-12" numFmtId="3"/>
    <cacheField name="%ASD-Sell" numFmtId="3"/>
    <cacheField name="%SUD-Mysis" numFmtId="3"/>
    <cacheField name="%SUD-DOC10-12" numFmtId="3"/>
    <cacheField name="%SUD-Sell" numFmtId="3"/>
    <cacheField name="WSSV" numFmtId="10"/>
    <cacheField name="IHHNV" numFmtId="10"/>
    <cacheField name="TSV" numFmtId="10"/>
    <cacheField name="EHP" numFmtId="10"/>
    <cacheField name="Customer Name" numFmtId="0"/>
    <cacheField name="Market Code" numFmtId="0"/>
    <cacheField name="Market Area" numFmtId="0"/>
    <cacheField name="Territory" numFmtId="49"/>
    <cacheField name="Flight / Vehicle" numFmtId="0"/>
    <cacheField name="Port Destination" numFmtId="0"/>
    <cacheField name="Packing Salinity" numFmtId="0"/>
    <cacheField name="INV" numFmtId="0"/>
    <cacheField name="PL-Invoice (Mil.)" numFmtId="0"/>
    <cacheField name="PL-Promotion (Mil.)" numFmtId="3"/>
    <cacheField name="Total PL Selling (Mil.)" numFmtId="3"/>
    <cacheField name="Extra in Bag (Mil.)" numFmtId="0"/>
    <cacheField name="Total PL Production (Mil.)" numFmtId="3"/>
    <cacheField name="Weight (mg/pcs)" numFmtId="4"/>
    <cacheField name="No. of Plastic Bags / QPASS Tank" numFmtId="0"/>
    <cacheField name="Total weight (g)" numFmtId="3"/>
    <cacheField name="PL / Bag" numFmtId="0"/>
    <cacheField name="No. of Boxes  / QPASS Tank" numFmtId="3"/>
    <cacheField name="Customer Status" numFmtId="10"/>
    <cacheField name="Selling Status" numFmtId="10"/>
    <cacheField name="Customer Feedback" numFmtId="3"/>
    <cacheField name="Customer Feedback Reason" numFmtId="0"/>
    <cacheField name="Packing Type" numFmtId="3"/>
    <cacheField name="Remark" numFmtId="0"/>
    <cacheField name="CV Code / Customer Code" numFmtId="0"/>
    <cacheField name="Months" numFmtId="0" databaseField="0">
      <fieldGroup base="1">
        <rangePr groupBy="months" startDate="2025-02-07T00:00:00" endDate="2025-10-01T00:00:00" groupInterval="1"/>
        <groupItems count="14">
          <s v="&lt;07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0-2025"/>
        </groupItems>
      </fieldGroup>
    </cacheField>
    <cacheField name="Field1" numFmtId="0" formula="'Total PL Selling (Mil.)'/10^6" databaseField="0"/>
    <cacheField name="Field2" numFmtId="0" formula="'Total PL Production (Mil.)'/10^6" databaseFiel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936.5389314815" refreshedBy="LAP160819NHT001" recordCount="386">
  <cacheSource type="worksheet">
    <worksheetSource ref="C1:Y387" sheet="Np PL4 Stock"/>
  </cacheSource>
  <cacheFields count="22">
    <cacheField name="Hatchery" numFmtId="0"/>
    <cacheField name="Management Date" numFmtId="181"/>
    <cacheField name="Np / PL4 Stocking Date" numFmtId="181"/>
    <cacheField name="DoC at Stocking" numFmtId="1"/>
    <cacheField name="Crop" numFmtId="3"/>
    <cacheField name="Unit" numFmtId="0"/>
    <cacheField name="Tank No." numFmtId="0"/>
    <cacheField name="Np Stage" numFmtId="0"/>
    <cacheField name="Maturation" numFmtId="0"/>
    <cacheField name="MAT Unit" numFmtId="0"/>
    <cacheField name="Brooder Source" numFmtId="0">
      <sharedItems count="3">
        <s v="Konabay"/>
        <s v="SIS"/>
        <s v="SyAqua"/>
      </sharedItems>
    </cacheField>
    <cacheField name="No.Np/PL4 Transfer (Mil)" numFmtId="4"/>
    <cacheField name="%FER" numFmtId="9"/>
    <cacheField name="%HAT" numFmtId="9"/>
    <cacheField name="%Deformity" numFmtId="9"/>
    <cacheField name="Size(µm)" numFmtId="3"/>
    <cacheField name="Remark" numFmtId="0"/>
    <cacheField name="Np Code" numFmtId="0"/>
    <cacheField name="B Source" numFmtId="0"/>
    <cacheField name="Closed Date" numFmtId="181"/>
    <cacheField name="Month" numFmtId="0">
      <sharedItems containsSemiMixedTypes="0" containsString="0" containsNumber="1" containsInteger="1" minValue="0" maxValue="9" count="7">
        <n v="2"/>
        <n v="3"/>
        <n v="4"/>
        <n v="5"/>
        <n v="7"/>
        <n v="8"/>
        <n v="9"/>
      </sharedItems>
    </cacheField>
    <cacheField name="Year" numFmtId="0">
      <sharedItems containsSemiMixedTypes="0" containsString="0" containsNumber="1" containsInteger="1" minValue="0" maxValue="2025" count="1">
        <n v="20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4"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  <r>
    <x v="4294967295"/>
    <x v="4294967295"/>
    <x v="4294967295"/>
    <x v="4294967295"/>
    <m/>
    <x v="4294967295"/>
    <x v="4294967295"/>
    <m/>
    <m/>
    <m/>
    <m/>
    <m/>
    <m/>
    <m/>
    <m/>
    <m/>
    <m/>
    <m/>
    <m/>
    <m/>
    <m/>
    <m/>
    <m/>
    <m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x v="4294967295"/>
    <m/>
    <m/>
    <x v="4294967295"/>
    <m/>
    <m/>
    <m/>
    <x v="4294967295"/>
    <m/>
    <m/>
    <m/>
    <m/>
    <m/>
    <m/>
    <m/>
    <m/>
    <m/>
    <m/>
    <x v="4294967295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05"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294967295"/>
    <x v="4294967295"/>
    <m/>
    <m/>
    <m/>
    <m/>
    <m/>
    <m/>
    <m/>
    <m/>
    <m/>
    <x v="4294967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86"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  <r>
    <m/>
    <m/>
    <m/>
    <m/>
    <m/>
    <m/>
    <m/>
    <m/>
    <m/>
    <m/>
    <x v="4294967295"/>
    <m/>
    <m/>
    <m/>
    <m/>
    <m/>
    <m/>
    <m/>
    <m/>
    <m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4:B8" firstHeaderRow="1" firstDataRow="1" firstDataCol="1" rowPageCount="2" colPageCount="1"/>
  <pivotFields count="22">
    <pivotField showAll="0"/>
    <pivotField numFmtId="181" showAll="0"/>
    <pivotField numFmtId="181" showAll="0"/>
    <pivotField numFmtId="1" showAll="0"/>
    <pivotField numFmtId="3" showAll="0"/>
    <pivotField showAll="0"/>
    <pivotField numFmtId="3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4" showAll="0"/>
    <pivotField showAll="0"/>
    <pivotField showAll="0"/>
    <pivotField showAll="0"/>
    <pivotField numFmtId="3" showAll="0"/>
    <pivotField showAll="0"/>
    <pivotField showAll="0"/>
    <pivotField showAll="0"/>
    <pivotField numFmtId="181" showAll="0"/>
    <pivotField axis="axisPage" defaultSubtotal="0" multipleItemSelectionAllowed="1" showAll="0">
      <items count="7">
        <item x="0"/>
        <item x="1"/>
        <item x="2"/>
        <item x="3"/>
        <item x="4"/>
        <item x="5"/>
        <item x="6"/>
      </items>
    </pivotField>
    <pivotField axis="axisPage" defaultSubtotal="0" multipleItemSelectionAllowed="1" showAll="0">
      <items count="1">
        <item x="0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21"/>
    <pageField fld="20"/>
  </pageFields>
  <dataFields count="1">
    <dataField name="Sum of No.Np/PL4 Transfer (Mil)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15:C18" firstHeaderRow="0" firstDataRow="1" firstDataCol="1" rowPageCount="1" colPageCount="1"/>
  <pivotFields count="86">
    <pivotField showAll="0">
      <items count="2">
        <item x="0"/>
        <item t="default"/>
      </items>
    </pivotField>
    <pivotField numFmtId="181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showAll="0"/>
    <pivotField showAll="0"/>
    <pivotField showAll="0"/>
    <pivotField showAll="0"/>
    <pivotField numFmtId="181" showAll="0"/>
    <pivotField numFmtId="4" showAll="0"/>
    <pivotField numFmtId="3" showAll="0"/>
    <pivotField showAll="0"/>
    <pivotField axis="axisRow" showAll="0">
      <items count="4">
        <item x="0"/>
        <item x="1"/>
        <item x="2"/>
        <item t="default"/>
      </items>
    </pivotField>
    <pivotField numFmtId="3" showAll="0"/>
    <pivotField numFmtId="3" showAll="0"/>
    <pivotField numFmtId="10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numFmtId="11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dataField="1" numFmtId="3" showAll="0"/>
    <pivotField numFmtId="4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axis="axisPage" defaultSubtotal="0" multipleItemSelectionAllowed="1" showAl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h="1" sd="0" x="11"/>
        <item h="1" sd="0" x="12"/>
        <item h="1" sd="0" x="13"/>
      </items>
    </pivotField>
    <pivotField dragToCol="0" dragToPage="0" dragToRow="0" defaultSubtotal="0" showAll="0"/>
    <pivotField dragToCol="0" dragToPage="0" dragToRow="0" defaultSubtotal="0" showAll="0"/>
  </pivotFields>
  <rowFields count="1">
    <field x="1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83"/>
  </pageFields>
  <dataFields count="2">
    <dataField name="Sum of Total PL Selling (Mil.)" fld="68" baseField="0" baseItem="0"/>
    <dataField name="Sum of Total PL Production (Mil.)" fld="7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1:C39" firstHeaderRow="0" firstDataRow="1" firstDataCol="1" rowPageCount="1" colPageCount="1"/>
  <pivotFields count="86">
    <pivotField axis="axisPage" multipleItemSelectionAllowed="1" showAll="0">
      <items count="2">
        <item x="0"/>
        <item t="default"/>
      </items>
    </pivotField>
    <pivotField numFmtId="181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/>
    <pivotField showAll="0"/>
    <pivotField showAll="0"/>
    <pivotField showAll="0"/>
    <pivotField showAll="0"/>
    <pivotField numFmtId="181" showAll="0"/>
    <pivotField numFmtId="4" showAll="0"/>
    <pivotField numFmtId="3" showAll="0"/>
    <pivotField showAll="0"/>
    <pivotField showAll="0">
      <items count="4">
        <item x="0"/>
        <item x="1"/>
        <item x="2"/>
        <item t="default"/>
      </items>
    </pivotField>
    <pivotField numFmtId="3" showAll="0"/>
    <pivotField numFmtId="3" showAll="0"/>
    <pivotField numFmtId="10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showAll="0"/>
    <pivotField numFmtId="11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1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showAll="0"/>
    <pivotField numFmtId="3" showAll="0"/>
    <pivotField numFmtId="4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defaultSubtotal="0" showAll="0"/>
    <pivotField axis="axisRow" defaultSubtotal="0" multipleItemSelectionAllowed="1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ataField="1" dragToCol="0" dragToPage="0" dragToRow="0" defaultSubtotal="0" showAll="0"/>
    <pivotField dataField="1" dragToCol="0" dragToPage="0" dragToRow="0" defaultSubtotal="0" showAll="0"/>
  </pivotFields>
  <rowFields count="1">
    <field x="83"/>
  </rowFields>
  <rowItems count="8">
    <i>
      <x v="2"/>
    </i>
    <i>
      <x v="3"/>
    </i>
    <i>
      <x v="4"/>
    </i>
    <i>
      <x v="5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0"/>
  </pageFields>
  <dataFields count="2">
    <dataField name="Sum of Field1" fld="84" baseField="0" baseItem="0" numFmtId="3"/>
    <dataField name="Sum of Field2" fld="85" baseField="0" baseItem="0" numFmtId="3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6" useAutoFormatting="1" compact="0" indent="0" compactData="0" showDrill="1" multipleFieldFilters="0">
  <location ref="A8:N9" firstHeaderRow="0" firstDataRow="1" firstDataCol="6" rowPageCount="5" colPageCount="1"/>
  <pivotFields count="79">
    <pivotField axis="axisPage" compact="0" defaultSubtotal="0" outline="0" multipleItemSelectionAllowed="1" showAll="0">
      <items count="2">
        <item m="1" x="1"/>
        <item h="1" x="0"/>
      </items>
    </pivotField>
    <pivotField axis="axisPage" compact="0" defaultSubtotal="0" outline="0" multipleItemSelectionAllowed="1" showAll="0">
      <items count="251">
        <item h="1" m="1" x="156"/>
        <item h="1" m="1" x="93"/>
        <item h="1" m="1" x="28"/>
        <item h="1" m="1" x="149"/>
        <item h="1" m="1" x="25"/>
        <item h="1" m="1" x="208"/>
        <item h="1" m="1" x="147"/>
        <item h="1" m="1" x="83"/>
        <item h="1" m="1" x="144"/>
        <item h="1" m="1" x="78"/>
        <item h="1" m="1" x="16"/>
        <item h="1" m="1" x="199"/>
        <item h="1" m="1" x="137"/>
        <item h="1" m="1" x="72"/>
        <item h="1" m="1" x="9"/>
        <item h="1" m="1" x="196"/>
        <item h="1" m="1" x="3"/>
        <item h="1" m="1" x="191"/>
        <item h="1" m="1" x="127"/>
        <item h="1" m="1" x="61"/>
        <item h="1" m="1" x="246"/>
        <item h="1" m="1" x="187"/>
        <item h="1" m="1" x="122"/>
        <item h="1" m="1" x="181"/>
        <item h="1" m="1" x="117"/>
        <item h="1" m="1" x="64"/>
        <item h="1" m="1" x="249"/>
        <item h="1" m="1" x="189"/>
        <item h="1" m="1" x="124"/>
        <item h="1" m="1" x="57"/>
        <item h="1" m="1" x="243"/>
        <item h="1" m="1" x="184"/>
        <item h="1" m="1" x="120"/>
        <item h="1" m="1" x="53"/>
        <item h="1" m="1" x="240"/>
        <item h="1" m="1" x="178"/>
        <item h="1" m="1" x="115"/>
        <item h="1" m="1" x="236"/>
        <item h="1" m="1" x="174"/>
        <item h="1" m="1" x="112"/>
        <item h="1" m="1" x="48"/>
        <item h="1" m="1" x="234"/>
        <item h="1" m="1" x="170"/>
        <item h="1" m="1" x="109"/>
        <item h="1" m="1" x="45"/>
        <item h="1" m="1" x="230"/>
        <item h="1" m="1" x="165"/>
        <item h="1" m="1" x="104"/>
        <item h="1" m="1" x="40"/>
        <item h="1" m="1" x="225"/>
        <item h="1" m="1" x="172"/>
        <item h="1" m="1" x="46"/>
        <item h="1" m="1" x="232"/>
        <item h="1" m="1" x="168"/>
        <item h="1" m="1" x="107"/>
        <item h="1" m="1" x="43"/>
        <item h="1" m="1" x="228"/>
        <item h="1" m="1" x="103"/>
        <item h="1" m="1" x="39"/>
        <item h="1" m="1" x="222"/>
        <item h="1" m="1" x="35"/>
        <item h="1" m="1" x="218"/>
        <item h="1" m="1" x="158"/>
        <item h="1" m="1" x="95"/>
        <item h="1" m="1" x="30"/>
        <item h="1" m="1" x="213"/>
        <item h="1" m="1" x="151"/>
        <item h="1" m="1" x="88"/>
        <item h="1" m="1" x="23"/>
        <item h="1" m="1" x="206"/>
        <item h="1" m="1" x="146"/>
        <item h="1" m="1" x="81"/>
        <item h="1" m="1" x="19"/>
        <item h="1" m="1" x="202"/>
        <item h="1" m="1" x="142"/>
        <item h="1" m="1" x="76"/>
        <item h="1" m="1" x="14"/>
        <item h="1" m="1" x="154"/>
        <item h="1" m="1" x="91"/>
        <item h="1" m="1" x="27"/>
        <item h="1" m="1" x="210"/>
        <item h="1" m="1" x="85"/>
        <item h="1" m="1" x="22"/>
        <item h="1" m="1" x="205"/>
        <item h="1" m="1" x="145"/>
        <item h="1" m="1" x="79"/>
        <item h="1" m="1" x="17"/>
        <item h="1" m="1" x="200"/>
        <item h="1" m="1" x="139"/>
        <item h="1" m="1" x="74"/>
        <item h="1" m="1" x="11"/>
        <item h="1" m="1" x="197"/>
        <item h="1" m="1" x="134"/>
        <item h="1" m="1" x="69"/>
        <item h="1" m="1" x="5"/>
        <item h="1" m="1" x="193"/>
        <item h="1" m="1" x="129"/>
        <item h="1" m="1" x="63"/>
        <item h="1" m="1" x="248"/>
        <item h="1" m="1" x="56"/>
        <item h="1" m="1" x="242"/>
        <item h="1" m="1" x="183"/>
        <item h="1" m="1" x="119"/>
        <item h="1" m="1" x="7"/>
        <item h="1" m="1" x="131"/>
        <item h="1" m="1" x="66"/>
        <item h="1" m="1" x="1"/>
        <item h="1" m="1" x="59"/>
        <item h="1" m="1" x="245"/>
        <item h="1" m="1" x="186"/>
        <item h="1" m="1" x="121"/>
        <item h="1" m="1" x="54"/>
        <item h="1" m="1" x="180"/>
        <item h="1" m="1" x="238"/>
        <item h="1" m="1" x="176"/>
        <item h="1" m="1" x="224"/>
        <item h="1" m="1" x="162"/>
        <item h="1" m="1" x="100"/>
        <item h="1" m="1" x="220"/>
        <item h="1" m="1" x="160"/>
        <item h="1" m="1" x="32"/>
        <item h="1" m="1" x="215"/>
        <item h="1" m="1" x="153"/>
        <item h="1" m="1" x="90"/>
        <item h="1" m="1" x="26"/>
        <item h="1" m="1" x="209"/>
        <item h="1" m="1" x="84"/>
        <item h="1" m="1" x="21"/>
        <item h="1" m="1" x="204"/>
        <item h="1" m="1" x="98"/>
        <item h="1" m="1" x="34"/>
        <item h="1" m="1" x="217"/>
        <item h="1" m="1" x="157"/>
        <item h="1" m="1" x="94"/>
        <item h="1" m="1" x="29"/>
        <item h="1" m="1" x="212"/>
        <item h="1" m="1" x="150"/>
        <item h="1" m="1" x="87"/>
        <item h="1" m="1" x="80"/>
        <item h="1" m="1" x="18"/>
        <item h="1" m="1" x="201"/>
        <item h="1" m="1" x="141"/>
        <item h="1" m="1" x="75"/>
        <item h="1" m="1" x="13"/>
        <item h="1" m="1" x="198"/>
        <item h="1" m="1" x="135"/>
        <item h="1" m="1" x="6"/>
        <item h="1" m="1" x="194"/>
        <item h="1" m="1" x="130"/>
        <item h="1" m="1" x="65"/>
        <item h="1" m="1" x="250"/>
        <item h="1" m="1" x="190"/>
        <item h="1" m="1" x="125"/>
        <item h="1" m="1" x="58"/>
        <item h="1" m="1" x="244"/>
        <item h="1" m="1" x="185"/>
        <item h="1" m="1" x="138"/>
        <item h="1" m="1" x="73"/>
        <item h="1" m="1" x="10"/>
        <item h="1" m="1" x="133"/>
        <item h="1" m="1" x="68"/>
        <item h="1" m="1" x="4"/>
        <item h="1" m="1" x="192"/>
        <item h="1" m="1" x="128"/>
        <item h="1" m="1" x="62"/>
        <item h="1" m="1" x="247"/>
        <item h="1" m="1" x="188"/>
        <item h="1" m="1" x="123"/>
        <item h="1" m="1" x="55"/>
        <item h="1" m="1" x="241"/>
        <item h="1" m="1" x="182"/>
        <item h="1" m="1" x="118"/>
        <item h="1" m="1" x="52"/>
        <item h="1" m="1" x="239"/>
        <item h="1" m="1" x="177"/>
        <item h="1" m="1" x="114"/>
        <item h="1" m="1" x="235"/>
        <item h="1" m="1" x="50"/>
        <item h="1" m="1" x="173"/>
        <item h="1" m="1" x="111"/>
        <item h="1" m="1" x="47"/>
        <item h="1" m="1" x="233"/>
        <item h="1" m="1" x="169"/>
        <item h="1" m="1" x="108"/>
        <item h="1" m="1" x="44"/>
        <item h="1" m="1" x="229"/>
        <item h="1" m="1" x="179"/>
        <item h="1" m="1" x="116"/>
        <item h="1" m="1" x="51"/>
        <item h="1" m="1" x="237"/>
        <item h="1" m="1" x="175"/>
        <item h="1" m="1" x="113"/>
        <item h="1" m="1" x="49"/>
        <item h="1" m="1" x="171"/>
        <item h="1" m="1" x="110"/>
        <item h="1" m="1" x="231"/>
        <item h="1" m="1" x="166"/>
        <item h="1" m="1" x="105"/>
        <item h="1" m="1" x="41"/>
        <item h="1" m="1" x="226"/>
        <item h="1" m="1" x="163"/>
        <item h="1" m="1" x="101"/>
        <item h="1" m="1" x="37"/>
        <item h="1" m="1" x="221"/>
        <item h="1" m="1" x="97"/>
        <item h="1" m="1" x="33"/>
        <item h="1" m="1" x="216"/>
        <item h="1" m="1" x="155"/>
        <item h="1" m="1" x="92"/>
        <item h="1" m="1" x="211"/>
        <item h="1" m="1" x="148"/>
        <item h="1" m="1" x="86"/>
        <item h="1" m="1" x="223"/>
        <item h="1" m="1" x="161"/>
        <item h="1" m="1" x="99"/>
        <item h="1" m="1" x="36"/>
        <item h="1" m="1" x="219"/>
        <item h="1" m="1" x="159"/>
        <item h="1" m="1" x="96"/>
        <item h="1" m="1" x="31"/>
        <item h="1" m="1" x="214"/>
        <item h="1" m="1" x="152"/>
        <item h="1" m="1" x="89"/>
        <item h="1" m="1" x="24"/>
        <item h="1" m="1" x="207"/>
        <item h="1" m="1" x="82"/>
        <item h="1" m="1" x="20"/>
        <item h="1" m="1" x="203"/>
        <item h="1" m="1" x="143"/>
        <item h="1" m="1" x="77"/>
        <item h="1" m="1" x="15"/>
        <item h="1" m="1" x="136"/>
        <item h="1" m="1" x="71"/>
        <item h="1" m="1" x="8"/>
        <item h="1" m="1" x="195"/>
        <item h="1" m="1" x="132"/>
        <item h="1" m="1" x="67"/>
        <item h="1" m="1" x="2"/>
        <item h="1" m="1" x="126"/>
        <item h="1" m="1" x="60"/>
        <item h="1" m="1" x="140"/>
        <item h="1" m="1" x="12"/>
        <item h="1" m="1" x="70"/>
        <item h="1" m="1" x="167"/>
        <item h="1" m="1" x="106"/>
        <item h="1" m="1" x="42"/>
        <item h="1" m="1" x="227"/>
        <item h="1" x="0"/>
        <item h="1" m="1" x="164"/>
        <item h="1" m="1" x="102"/>
        <item m="1" x="38"/>
      </items>
    </pivotField>
    <pivotField axis="axisPage" compact="0" defaultSubtotal="0" outline="0" showAll="0">
      <items count="4">
        <item m="1" x="3"/>
        <item m="1" x="1"/>
        <item m="1" x="2"/>
        <item x="0"/>
      </items>
    </pivotField>
    <pivotField axis="axisPage" compact="0" defaultSubtotal="0" outline="0" showAll="0">
      <items count="5">
        <item m="1" x="4"/>
        <item m="1" x="1"/>
        <item m="1" x="2"/>
        <item m="1" x="3"/>
        <item x="0"/>
      </items>
    </pivotField>
    <pivotField compact="0" defaultSubtotal="0" outline="0" showAll="0"/>
    <pivotField axis="axisRow" compact="0" defaultSubtotal="0" outline="0" showAll="0">
      <items count="11">
        <item m="1" x="6"/>
        <item m="1" x="10"/>
        <item m="1" x="8"/>
        <item m="1" x="3"/>
        <item m="1" x="2"/>
        <item m="1" x="5"/>
        <item m="1" x="9"/>
        <item m="1" x="4"/>
        <item m="1" x="7"/>
        <item m="1" x="1"/>
        <item x="0"/>
      </items>
    </pivotField>
    <pivotField axis="axisRow" compact="0" defaultSubtotal="0" outline="0" showAll="0">
      <items count="15">
        <item m="1" x="7"/>
        <item m="1" x="4"/>
        <item m="1" x="8"/>
        <item m="1" x="13"/>
        <item m="1" x="2"/>
        <item m="1" x="5"/>
        <item m="1" x="6"/>
        <item m="1" x="9"/>
        <item m="1" x="10"/>
        <item m="1" x="11"/>
        <item m="1" x="12"/>
        <item m="1" x="14"/>
        <item m="1" x="1"/>
        <item m="1" x="3"/>
        <item x="0"/>
      </items>
    </pivotField>
    <pivotField compact="0" defaultSubtotal="0" outline="0" numFmtId="181" showAll="0"/>
    <pivotField compact="0" defaultSubtotal="0" outline="0" numFmtId="4" showAll="0"/>
    <pivotField compact="0" defaultSubtotal="0" outline="0" showAll="0"/>
    <pivotField compact="0" defaultSubtotal="0" outline="0" showAll="0"/>
    <pivotField compact="0" defaultSubtotal="0" outline="0" numFmtId="3" showAll="0"/>
    <pivotField compact="0" defaultSubtotal="0" outline="0" numFmtId="3" showAll="0"/>
    <pivotField dataField="1" compact="0" outline="0" showAll="0"/>
    <pivotField compact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2">
        <item x="0"/>
        <item x="1"/>
      </items>
    </pivotField>
    <pivotField dataField="1" compact="0" defaultSubtotal="0" outline="0" showAll="0"/>
    <pivotField dataField="1" compact="0" defaultSubtotal="0" outline="0" showAll="0"/>
    <pivotField dataField="1"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Row" compact="0" defaultSubtotal="0" outline="0" showAll="0">
      <items count="438">
        <item m="1" x="388"/>
        <item m="1" x="329"/>
        <item m="1" x="254"/>
        <item m="1" x="353"/>
        <item m="1" x="319"/>
        <item m="1" x="274"/>
        <item m="1" x="37"/>
        <item m="1" x="227"/>
        <item m="1" x="253"/>
        <item m="1" x="124"/>
        <item m="1" x="150"/>
        <item m="1" x="385"/>
        <item m="1" x="183"/>
        <item m="1" x="386"/>
        <item m="1" x="244"/>
        <item m="1" x="59"/>
        <item m="1" x="317"/>
        <item m="1" x="86"/>
        <item m="1" x="100"/>
        <item m="1" x="428"/>
        <item m="1" x="437"/>
        <item m="1" x="212"/>
        <item m="1" x="206"/>
        <item m="1" x="196"/>
        <item m="1" x="152"/>
        <item m="1" x="221"/>
        <item m="1" x="314"/>
        <item m="1" x="95"/>
        <item m="1" x="338"/>
        <item m="1" x="155"/>
        <item m="1" x="327"/>
        <item m="1" x="74"/>
        <item m="1" x="372"/>
        <item m="1" x="284"/>
        <item m="1" x="113"/>
        <item m="1" x="364"/>
        <item m="1" x="146"/>
        <item m="1" x="267"/>
        <item m="1" x="276"/>
        <item m="1" x="398"/>
        <item m="1" x="154"/>
        <item m="1" x="294"/>
        <item m="1" x="393"/>
        <item m="1" x="66"/>
        <item m="1" x="239"/>
        <item m="1" x="405"/>
        <item m="1" x="213"/>
        <item m="1" x="381"/>
        <item m="1" x="344"/>
        <item m="1" x="367"/>
        <item m="1" x="177"/>
        <item m="1" x="371"/>
        <item m="1" x="255"/>
        <item m="1" x="58"/>
        <item m="1" x="64"/>
        <item m="1" x="103"/>
        <item m="1" x="202"/>
        <item m="1" x="36"/>
        <item m="1" x="407"/>
        <item m="1" x="135"/>
        <item m="1" x="78"/>
        <item m="1" x="181"/>
        <item m="1" x="302"/>
        <item m="1" x="409"/>
        <item m="1" x="258"/>
        <item m="1" x="337"/>
        <item m="1" x="56"/>
        <item m="1" x="47"/>
        <item m="1" x="279"/>
        <item m="1" x="182"/>
        <item m="1" x="346"/>
        <item m="1" x="163"/>
        <item m="1" x="332"/>
        <item m="1" x="421"/>
        <item m="1" x="75"/>
        <item m="1" x="10"/>
        <item m="1" x="171"/>
        <item m="1" x="164"/>
        <item m="1" x="347"/>
        <item m="1" x="48"/>
        <item m="1" x="161"/>
        <item m="1" x="62"/>
        <item m="1" x="121"/>
        <item m="1" x="433"/>
        <item m="1" x="13"/>
        <item m="1" x="149"/>
        <item m="1" x="257"/>
        <item m="1" x="237"/>
        <item m="1" x="251"/>
        <item m="1" x="61"/>
        <item m="1" x="147"/>
        <item m="1" x="189"/>
        <item m="1" x="298"/>
        <item m="1" x="377"/>
        <item m="1" x="88"/>
        <item m="1" x="123"/>
        <item m="1" x="277"/>
        <item m="1" x="252"/>
        <item m="1" x="311"/>
        <item m="1" x="223"/>
        <item m="1" x="185"/>
        <item m="1" x="249"/>
        <item m="1" x="419"/>
        <item m="1" x="400"/>
        <item m="1" x="369"/>
        <item m="1" x="26"/>
        <item m="1" x="265"/>
        <item m="1" x="300"/>
        <item m="1" x="373"/>
        <item m="1" x="356"/>
        <item m="1" x="361"/>
        <item m="1" x="232"/>
        <item m="1" x="89"/>
        <item m="1" x="350"/>
        <item m="1" x="404"/>
        <item m="1" x="92"/>
        <item m="1" x="415"/>
        <item m="1" x="199"/>
        <item m="1" x="117"/>
        <item m="1" x="31"/>
        <item m="1" x="250"/>
        <item m="1" x="12"/>
        <item m="1" x="193"/>
        <item m="1" x="30"/>
        <item m="1" x="46"/>
        <item m="1" x="141"/>
        <item m="1" x="349"/>
        <item m="1" x="343"/>
        <item m="1" x="71"/>
        <item m="1" x="43"/>
        <item m="1" x="285"/>
        <item m="1" x="176"/>
        <item m="1" x="247"/>
        <item m="1" x="355"/>
        <item m="1" x="248"/>
        <item m="1" x="306"/>
        <item m="1" x="174"/>
        <item m="1" x="82"/>
        <item m="1" x="241"/>
        <item m="1" x="331"/>
        <item m="1" x="187"/>
        <item m="1" x="83"/>
        <item m="1" x="157"/>
        <item m="1" x="22"/>
        <item m="1" x="167"/>
        <item m="1" x="422"/>
        <item m="1" x="122"/>
        <item m="1" x="408"/>
        <item m="1" x="290"/>
        <item m="1" x="153"/>
        <item m="1" x="341"/>
        <item m="1" x="125"/>
        <item m="1" x="281"/>
        <item m="1" x="204"/>
        <item m="1" x="49"/>
        <item m="1" x="360"/>
        <item m="1" x="434"/>
        <item m="1" x="53"/>
        <item m="1" x="275"/>
        <item m="1" x="242"/>
        <item m="1" x="368"/>
        <item m="1" x="50"/>
        <item m="1" x="401"/>
        <item m="1" x="295"/>
        <item m="1" x="209"/>
        <item m="1" x="170"/>
        <item m="1" x="333"/>
        <item m="1" x="224"/>
        <item m="1" x="102"/>
        <item m="1" x="436"/>
        <item m="1" x="126"/>
        <item m="1" x="104"/>
        <item m="1" x="402"/>
        <item m="1" x="68"/>
        <item m="1" x="63"/>
        <item m="1" x="325"/>
        <item m="1" x="142"/>
        <item m="1" x="292"/>
        <item m="1" x="403"/>
        <item m="1" x="156"/>
        <item m="1" x="118"/>
        <item m="1" x="229"/>
        <item m="1" x="214"/>
        <item m="1" x="201"/>
        <item m="1" x="11"/>
        <item m="1" x="207"/>
        <item m="1" x="111"/>
        <item m="1" x="296"/>
        <item m="1" x="19"/>
        <item m="1" x="378"/>
        <item m="1" x="305"/>
        <item m="1" x="390"/>
        <item m="1" x="389"/>
        <item m="1" x="304"/>
        <item m="1" x="326"/>
        <item m="1" x="29"/>
        <item m="1" x="76"/>
        <item m="1" x="330"/>
        <item m="1" x="342"/>
        <item m="1" x="112"/>
        <item m="1" x="28"/>
        <item m="1" x="84"/>
        <item m="1" x="173"/>
        <item m="1" x="51"/>
        <item m="1" x="435"/>
        <item m="1" x="417"/>
        <item m="1" x="354"/>
        <item m="1" x="246"/>
        <item m="1" x="39"/>
        <item m="1" x="260"/>
        <item m="1" x="426"/>
        <item m="1" x="186"/>
        <item m="1" x="225"/>
        <item m="1" x="429"/>
        <item m="1" x="14"/>
        <item m="1" x="106"/>
        <item m="1" x="73"/>
        <item m="1" x="293"/>
        <item m="1" x="5"/>
        <item m="1" x="382"/>
        <item m="1" x="243"/>
        <item m="1" x="38"/>
        <item m="1" x="110"/>
        <item m="1" x="231"/>
        <item m="1" x="60"/>
        <item m="1" x="107"/>
        <item m="1" x="160"/>
        <item m="1" x="310"/>
        <item m="1" x="198"/>
        <item m="1" x="32"/>
        <item m="1" x="411"/>
        <item m="1" x="194"/>
        <item m="1" x="423"/>
        <item m="1" x="143"/>
        <item m="1" x="328"/>
        <item m="1" x="72"/>
        <item m="1" x="120"/>
        <item m="1" x="34"/>
        <item m="1" x="145"/>
        <item m="1" x="391"/>
        <item m="1" x="2"/>
        <item m="1" x="93"/>
        <item m="1" x="8"/>
        <item m="1" x="245"/>
        <item m="1" x="188"/>
        <item m="1" x="380"/>
        <item m="1" x="424"/>
        <item m="1" x="6"/>
        <item m="1" x="18"/>
        <item m="1" x="427"/>
        <item m="1" x="138"/>
        <item m="1" x="273"/>
        <item m="1" x="228"/>
        <item m="1" x="313"/>
        <item m="1" x="211"/>
        <item m="1" x="399"/>
        <item m="1" x="235"/>
        <item m="1" x="425"/>
        <item m="1" x="119"/>
        <item m="1" x="351"/>
        <item m="1" x="216"/>
        <item m="1" x="1"/>
        <item m="1" x="144"/>
        <item m="1" x="203"/>
        <item m="1" x="287"/>
        <item m="1" x="358"/>
        <item m="1" x="67"/>
        <item m="1" x="262"/>
        <item m="1" x="420"/>
        <item m="1" x="370"/>
        <item m="1" x="286"/>
        <item m="1" x="151"/>
        <item m="1" x="132"/>
        <item m="1" x="289"/>
        <item m="1" x="348"/>
        <item m="1" x="345"/>
        <item m="1" x="322"/>
        <item m="1" x="430"/>
        <item m="1" x="9"/>
        <item m="1" x="21"/>
        <item m="1" x="45"/>
        <item m="1" x="217"/>
        <item m="1" x="259"/>
        <item m="1" x="40"/>
        <item m="1" x="158"/>
        <item m="1" x="299"/>
        <item m="1" x="432"/>
        <item m="1" x="220"/>
        <item m="1" x="91"/>
        <item m="1" x="23"/>
        <item m="1" x="55"/>
        <item m="1" x="25"/>
        <item m="1" x="101"/>
        <item m="1" x="413"/>
        <item m="1" x="256"/>
        <item m="1" x="312"/>
        <item m="1" x="115"/>
        <item m="1" x="96"/>
        <item m="1" x="384"/>
        <item m="1" x="69"/>
        <item m="1" x="406"/>
        <item m="1" x="15"/>
        <item m="1" x="166"/>
        <item m="1" x="374"/>
        <item m="1" x="52"/>
        <item m="1" x="127"/>
        <item m="1" x="318"/>
        <item m="1" x="301"/>
        <item m="1" x="320"/>
        <item m="1" x="99"/>
        <item m="1" x="90"/>
        <item m="1" x="81"/>
        <item m="1" x="339"/>
        <item m="1" x="264"/>
        <item m="1" x="7"/>
        <item m="1" x="137"/>
        <item m="1" x="129"/>
        <item m="1" x="321"/>
        <item m="1" x="219"/>
        <item m="1" x="222"/>
        <item m="1" x="365"/>
        <item m="1" x="4"/>
        <item m="1" x="192"/>
        <item m="1" x="291"/>
        <item m="1" x="288"/>
        <item m="1" x="134"/>
        <item m="1" x="266"/>
        <item m="1" x="272"/>
        <item m="1" x="108"/>
        <item m="1" x="278"/>
        <item m="1" x="363"/>
        <item m="1" x="70"/>
        <item m="1" x="334"/>
        <item m="1" x="98"/>
        <item m="1" x="33"/>
        <item m="1" x="109"/>
        <item m="1" x="397"/>
        <item m="1" x="238"/>
        <item m="1" x="270"/>
        <item m="1" x="175"/>
        <item m="1" x="65"/>
        <item m="1" x="35"/>
        <item m="1" x="357"/>
        <item m="1" x="303"/>
        <item m="1" x="362"/>
        <item m="1" x="3"/>
        <item m="1" x="42"/>
        <item m="1" x="215"/>
        <item m="1" x="41"/>
        <item m="1" x="410"/>
        <item m="1" x="57"/>
        <item m="1" x="114"/>
        <item m="1" x="263"/>
        <item m="1" x="324"/>
        <item m="1" x="226"/>
        <item m="1" x="136"/>
        <item m="1" x="17"/>
        <item m="1" x="210"/>
        <item m="1" x="140"/>
        <item m="1" x="308"/>
        <item m="1" x="159"/>
        <item m="1" x="387"/>
        <item m="1" x="208"/>
        <item m="1" x="54"/>
        <item m="1" x="218"/>
        <item m="1" x="44"/>
        <item m="1" x="16"/>
        <item m="1" x="87"/>
        <item m="1" x="105"/>
        <item m="1" x="233"/>
        <item m="1" x="261"/>
        <item m="1" x="131"/>
        <item m="1" x="79"/>
        <item m="1" x="269"/>
        <item m="1" x="412"/>
        <item m="1" x="97"/>
        <item m="1" x="379"/>
        <item m="1" x="165"/>
        <item m="1" x="20"/>
        <item m="1" x="316"/>
        <item m="1" x="335"/>
        <item m="1" x="195"/>
        <item m="1" x="297"/>
        <item m="1" x="309"/>
        <item m="1" x="77"/>
        <item m="1" x="376"/>
        <item m="1" x="414"/>
        <item m="1" x="139"/>
        <item m="1" x="323"/>
        <item m="1" x="392"/>
        <item m="1" x="236"/>
        <item m="1" x="128"/>
        <item m="1" x="179"/>
        <item m="1" x="416"/>
        <item m="1" x="396"/>
        <item m="1" x="197"/>
        <item m="1" x="271"/>
        <item m="1" x="282"/>
        <item m="1" x="172"/>
        <item m="1" x="178"/>
        <item m="1" x="431"/>
        <item m="1" x="240"/>
        <item m="1" x="283"/>
        <item m="1" x="169"/>
        <item m="1" x="375"/>
        <item m="1" x="366"/>
        <item m="1" x="230"/>
        <item m="1" x="336"/>
        <item m="1" x="24"/>
        <item x="0"/>
        <item m="1" x="130"/>
        <item m="1" x="162"/>
        <item m="1" x="200"/>
        <item m="1" x="268"/>
        <item m="1" x="418"/>
        <item m="1" x="205"/>
        <item m="1" x="359"/>
        <item m="1" x="234"/>
        <item m="1" x="180"/>
        <item m="1" x="85"/>
        <item m="1" x="394"/>
        <item m="1" x="80"/>
        <item m="1" x="280"/>
        <item m="1" x="190"/>
        <item m="1" x="148"/>
        <item m="1" x="168"/>
        <item m="1" x="352"/>
        <item m="1" x="307"/>
        <item m="1" x="383"/>
        <item m="1" x="133"/>
        <item m="1" x="191"/>
        <item m="1" x="395"/>
        <item m="1" x="184"/>
        <item m="1" x="27"/>
        <item m="1" x="94"/>
        <item m="1" x="315"/>
        <item m="1" x="116"/>
        <item m="1" x="340"/>
      </items>
    </pivotField>
    <pivotField compact="0" defaultSubtotal="0" outline="0" showAll="0"/>
    <pivotField compact="0" defaultSubtotal="0" outline="0" showAll="0"/>
    <pivotField axis="axisRow" compact="0" defaultSubtotal="0" outline="0" showAll="0">
      <items count="5">
        <item m="1" x="1"/>
        <item m="1" x="3"/>
        <item m="1" x="4"/>
        <item m="1" x="2"/>
        <item x="0"/>
      </items>
    </pivotField>
    <pivotField compact="0" defaultSubtotal="0" outline="0" showAll="0"/>
    <pivotField compact="0" defaultSubtotal="0" outline="0" showAll="0"/>
    <pivotField dataField="1" compact="0" defaultSubtotal="0" outline="0" showAll="0"/>
    <pivotField axis="axisRow" compact="0" defaultSubtotal="0" outline="0" showAll="0">
      <items count="757">
        <item m="1" x="534"/>
        <item m="1" x="546"/>
        <item m="1" x="559"/>
        <item m="1" x="570"/>
        <item m="1" x="583"/>
        <item m="1" x="594"/>
        <item m="1" x="606"/>
        <item m="1" x="617"/>
        <item m="1" x="629"/>
        <item m="1" x="643"/>
        <item m="1" x="655"/>
        <item m="1" x="668"/>
        <item m="1" x="681"/>
        <item m="1" x="694"/>
        <item m="1" x="707"/>
        <item m="1" x="721"/>
        <item m="1" x="735"/>
        <item m="1" x="747"/>
        <item m="1" x="4"/>
        <item m="1" x="17"/>
        <item m="1" x="30"/>
        <item m="1" x="44"/>
        <item m="1" x="59"/>
        <item m="1" x="72"/>
        <item m="1" x="86"/>
        <item m="1" x="100"/>
        <item m="1" x="113"/>
        <item m="1" x="124"/>
        <item m="1" x="136"/>
        <item m="1" x="148"/>
        <item m="1" x="160"/>
        <item m="1" x="170"/>
        <item m="1" x="182"/>
        <item m="1" x="192"/>
        <item m="1" x="205"/>
        <item m="1" x="217"/>
        <item m="1" x="229"/>
        <item m="1" x="241"/>
        <item m="1" x="252"/>
        <item m="1" x="263"/>
        <item m="1" x="275"/>
        <item m="1" x="288"/>
        <item m="1" x="299"/>
        <item m="1" x="310"/>
        <item m="1" x="322"/>
        <item m="1" x="332"/>
        <item m="1" x="342"/>
        <item m="1" x="353"/>
        <item m="1" x="364"/>
        <item m="1" x="375"/>
        <item m="1" x="387"/>
        <item m="1" x="398"/>
        <item m="1" x="409"/>
        <item m="1" x="421"/>
        <item m="1" x="433"/>
        <item m="1" x="444"/>
        <item m="1" x="455"/>
        <item m="1" x="465"/>
        <item m="1" x="477"/>
        <item m="1" x="489"/>
        <item m="1" x="501"/>
        <item m="1" x="511"/>
        <item m="1" x="522"/>
        <item m="1" x="533"/>
        <item m="1" x="545"/>
        <item m="1" x="558"/>
        <item m="1" x="569"/>
        <item m="1" x="582"/>
        <item m="1" x="593"/>
        <item m="1" x="605"/>
        <item m="1" x="616"/>
        <item m="1" x="628"/>
        <item m="1" x="642"/>
        <item m="1" x="654"/>
        <item m="1" x="667"/>
        <item m="1" x="680"/>
        <item m="1" x="693"/>
        <item m="1" x="706"/>
        <item m="1" x="720"/>
        <item m="1" x="734"/>
        <item m="1" x="746"/>
        <item m="1" x="3"/>
        <item m="1" x="16"/>
        <item m="1" x="29"/>
        <item m="1" x="43"/>
        <item m="1" x="58"/>
        <item m="1" x="71"/>
        <item m="1" x="85"/>
        <item m="1" x="99"/>
        <item m="1" x="112"/>
        <item m="1" x="123"/>
        <item m="1" x="135"/>
        <item m="1" x="147"/>
        <item m="1" x="159"/>
        <item m="1" x="169"/>
        <item m="1" x="181"/>
        <item m="1" x="191"/>
        <item m="1" x="204"/>
        <item m="1" x="216"/>
        <item m="1" x="228"/>
        <item m="1" x="240"/>
        <item m="1" x="251"/>
        <item m="1" x="262"/>
        <item m="1" x="274"/>
        <item m="1" x="298"/>
        <item m="1" x="309"/>
        <item m="1" x="321"/>
        <item m="1" x="331"/>
        <item m="1" x="341"/>
        <item m="1" x="352"/>
        <item m="1" x="363"/>
        <item m="1" x="374"/>
        <item m="1" x="386"/>
        <item m="1" x="397"/>
        <item m="1" x="408"/>
        <item m="1" x="420"/>
        <item m="1" x="432"/>
        <item m="1" x="443"/>
        <item m="1" x="454"/>
        <item m="1" x="464"/>
        <item m="1" x="476"/>
        <item m="1" x="488"/>
        <item m="1" x="500"/>
        <item m="1" x="521"/>
        <item m="1" x="532"/>
        <item m="1" x="544"/>
        <item m="1" x="557"/>
        <item m="1" x="581"/>
        <item m="1" x="592"/>
        <item m="1" x="604"/>
        <item m="1" x="615"/>
        <item m="1" x="627"/>
        <item m="1" x="641"/>
        <item m="1" x="653"/>
        <item m="1" x="666"/>
        <item m="1" x="679"/>
        <item m="1" x="692"/>
        <item m="1" x="705"/>
        <item m="1" x="719"/>
        <item m="1" x="733"/>
        <item m="1" x="745"/>
        <item m="1" x="2"/>
        <item m="1" x="15"/>
        <item m="1" x="28"/>
        <item m="1" x="42"/>
        <item m="1" x="57"/>
        <item m="1" x="70"/>
        <item m="1" x="84"/>
        <item m="1" x="98"/>
        <item m="1" x="122"/>
        <item m="1" x="134"/>
        <item m="1" x="146"/>
        <item m="1" x="158"/>
        <item m="1" x="168"/>
        <item m="1" x="180"/>
        <item m="1" x="203"/>
        <item m="1" x="215"/>
        <item m="1" x="227"/>
        <item m="1" x="239"/>
        <item m="1" x="250"/>
        <item m="1" x="273"/>
        <item m="1" x="287"/>
        <item m="1" x="297"/>
        <item m="1" x="308"/>
        <item m="1" x="320"/>
        <item m="1" x="330"/>
        <item m="1" x="340"/>
        <item m="1" x="351"/>
        <item m="1" x="362"/>
        <item m="1" x="373"/>
        <item m="1" x="385"/>
        <item m="1" x="396"/>
        <item m="1" x="407"/>
        <item m="1" x="419"/>
        <item m="1" x="431"/>
        <item m="1" x="453"/>
        <item m="1" x="475"/>
        <item m="1" x="487"/>
        <item m="1" x="499"/>
        <item m="1" x="510"/>
        <item m="1" x="520"/>
        <item m="1" x="531"/>
        <item m="1" x="543"/>
        <item m="1" x="568"/>
        <item m="1" x="580"/>
        <item m="1" x="591"/>
        <item m="1" x="603"/>
        <item m="1" x="614"/>
        <item m="1" x="626"/>
        <item m="1" x="640"/>
        <item m="1" x="652"/>
        <item m="1" x="665"/>
        <item m="1" x="678"/>
        <item m="1" x="691"/>
        <item m="1" x="704"/>
        <item m="1" x="718"/>
        <item m="1" x="732"/>
        <item m="1" x="744"/>
        <item m="1" x="1"/>
        <item m="1" x="14"/>
        <item m="1" x="27"/>
        <item m="1" x="56"/>
        <item m="1" x="69"/>
        <item m="1" x="83"/>
        <item m="1" x="97"/>
        <item m="1" x="111"/>
        <item m="1" x="121"/>
        <item m="1" x="133"/>
        <item m="1" x="145"/>
        <item m="1" x="157"/>
        <item m="1" x="179"/>
        <item m="1" x="190"/>
        <item m="1" x="202"/>
        <item m="1" x="214"/>
        <item m="1" x="226"/>
        <item m="1" x="238"/>
        <item m="1" x="249"/>
        <item m="1" x="261"/>
        <item m="1" x="272"/>
        <item m="1" x="286"/>
        <item m="1" x="380"/>
        <item m="1" x="438"/>
        <item m="1" x="552"/>
        <item m="1" x="564"/>
        <item m="1" x="575"/>
        <item m="1" x="635"/>
        <item m="1" x="712"/>
        <item m="1" x="726"/>
        <item m="1" x="36"/>
        <item m="1" x="50"/>
        <item m="1" x="664"/>
        <item m="1" x="677"/>
        <item m="1" x="690"/>
        <item m="1" x="703"/>
        <item m="1" x="717"/>
        <item m="1" x="731"/>
        <item m="1" x="756"/>
        <item m="1" x="13"/>
        <item m="1" x="26"/>
        <item m="1" x="41"/>
        <item m="1" x="55"/>
        <item m="1" x="68"/>
        <item m="1" x="82"/>
        <item m="1" x="96"/>
        <item m="1" x="110"/>
        <item m="1" x="120"/>
        <item m="1" x="132"/>
        <item m="1" x="144"/>
        <item m="1" x="156"/>
        <item m="1" x="178"/>
        <item m="1" x="189"/>
        <item m="1" x="201"/>
        <item m="1" x="213"/>
        <item m="1" x="225"/>
        <item m="1" x="237"/>
        <item m="1" x="248"/>
        <item m="1" x="260"/>
        <item m="1" x="271"/>
        <item m="1" x="285"/>
        <item m="1" x="296"/>
        <item m="1" x="307"/>
        <item m="1" x="319"/>
        <item m="1" x="329"/>
        <item m="1" x="339"/>
        <item m="1" x="350"/>
        <item m="1" x="361"/>
        <item m="1" x="372"/>
        <item m="1" x="384"/>
        <item m="1" x="395"/>
        <item m="1" x="406"/>
        <item m="1" x="418"/>
        <item m="1" x="430"/>
        <item m="1" x="442"/>
        <item m="1" x="463"/>
        <item m="1" x="474"/>
        <item m="1" x="486"/>
        <item m="1" x="498"/>
        <item m="1" x="509"/>
        <item m="1" x="519"/>
        <item m="1" x="530"/>
        <item m="1" x="542"/>
        <item m="1" x="556"/>
        <item m="1" x="567"/>
        <item m="1" x="579"/>
        <item m="1" x="590"/>
        <item m="1" x="602"/>
        <item m="1" x="613"/>
        <item m="1" x="625"/>
        <item m="1" x="639"/>
        <item m="1" x="651"/>
        <item m="1" x="663"/>
        <item m="1" x="676"/>
        <item m="1" x="689"/>
        <item m="1" x="702"/>
        <item m="1" x="716"/>
        <item m="1" x="730"/>
        <item m="1" x="743"/>
        <item m="1" x="755"/>
        <item m="1" x="12"/>
        <item m="1" x="25"/>
        <item m="1" x="40"/>
        <item m="1" x="54"/>
        <item m="1" x="67"/>
        <item m="1" x="81"/>
        <item m="1" x="95"/>
        <item m="1" x="109"/>
        <item m="1" x="119"/>
        <item m="1" x="131"/>
        <item m="1" x="143"/>
        <item m="1" x="155"/>
        <item m="1" x="167"/>
        <item m="1" x="177"/>
        <item m="1" x="188"/>
        <item m="1" x="200"/>
        <item m="1" x="212"/>
        <item m="1" x="224"/>
        <item m="1" x="236"/>
        <item m="1" x="259"/>
        <item m="1" x="270"/>
        <item m="1" x="284"/>
        <item m="1" x="295"/>
        <item m="1" x="306"/>
        <item m="1" x="318"/>
        <item m="1" x="338"/>
        <item m="1" x="349"/>
        <item m="1" x="360"/>
        <item m="1" x="371"/>
        <item m="1" x="383"/>
        <item m="1" x="394"/>
        <item m="1" x="405"/>
        <item m="1" x="417"/>
        <item m="1" x="429"/>
        <item m="1" x="441"/>
        <item m="1" x="452"/>
        <item m="1" x="462"/>
        <item m="1" x="473"/>
        <item m="1" x="485"/>
        <item m="1" x="497"/>
        <item m="1" x="508"/>
        <item m="1" x="518"/>
        <item m="1" x="529"/>
        <item m="1" x="541"/>
        <item m="1" x="555"/>
        <item m="1" x="578"/>
        <item m="1" x="601"/>
        <item m="1" x="624"/>
        <item m="1" x="638"/>
        <item m="1" x="650"/>
        <item m="1" x="662"/>
        <item m="1" x="675"/>
        <item m="1" x="688"/>
        <item m="1" x="701"/>
        <item m="1" x="715"/>
        <item m="1" x="729"/>
        <item m="1" x="742"/>
        <item m="1" x="754"/>
        <item m="1" x="11"/>
        <item m="1" x="24"/>
        <item m="1" x="39"/>
        <item m="1" x="53"/>
        <item m="1" x="66"/>
        <item m="1" x="80"/>
        <item m="1" x="94"/>
        <item m="1" x="108"/>
        <item m="1" x="118"/>
        <item m="1" x="130"/>
        <item m="1" x="142"/>
        <item m="1" x="154"/>
        <item m="1" x="166"/>
        <item m="1" x="176"/>
        <item m="1" x="199"/>
        <item m="1" x="211"/>
        <item m="1" x="223"/>
        <item m="1" x="235"/>
        <item m="1" x="247"/>
        <item m="1" x="258"/>
        <item m="1" x="269"/>
        <item m="1" x="283"/>
        <item m="1" x="294"/>
        <item m="1" x="305"/>
        <item m="1" x="317"/>
        <item m="1" x="328"/>
        <item m="1" x="348"/>
        <item m="1" x="359"/>
        <item m="1" x="370"/>
        <item m="1" x="382"/>
        <item m="1" x="393"/>
        <item m="1" x="404"/>
        <item m="1" x="416"/>
        <item m="1" x="428"/>
        <item m="1" x="440"/>
        <item m="1" x="451"/>
        <item m="1" x="484"/>
        <item m="1" x="496"/>
        <item m="1" x="507"/>
        <item m="1" x="517"/>
        <item m="1" x="528"/>
        <item m="1" x="540"/>
        <item m="1" x="554"/>
        <item m="1" x="566"/>
        <item m="1" x="577"/>
        <item m="1" x="589"/>
        <item m="1" x="600"/>
        <item m="1" x="612"/>
        <item m="1" x="623"/>
        <item m="1" x="637"/>
        <item m="1" x="649"/>
        <item m="1" x="661"/>
        <item m="1" x="674"/>
        <item m="1" x="687"/>
        <item m="1" x="700"/>
        <item m="1" x="714"/>
        <item m="1" x="728"/>
        <item m="1" x="741"/>
        <item m="1" x="753"/>
        <item m="1" x="10"/>
        <item m="1" x="23"/>
        <item m="1" x="38"/>
        <item m="1" x="52"/>
        <item m="1" x="65"/>
        <item m="1" x="79"/>
        <item m="1" x="93"/>
        <item m="1" x="107"/>
        <item m="1" x="129"/>
        <item m="1" x="153"/>
        <item m="1" x="165"/>
        <item m="1" x="175"/>
        <item m="1" x="187"/>
        <item m="1" x="198"/>
        <item m="1" x="210"/>
        <item m="1" x="222"/>
        <item m="1" x="234"/>
        <item m="1" x="246"/>
        <item m="1" x="257"/>
        <item m="1" x="268"/>
        <item m="1" x="282"/>
        <item m="1" x="293"/>
        <item m="1" x="304"/>
        <item m="1" x="316"/>
        <item m="1" x="327"/>
        <item m="1" x="337"/>
        <item m="1" x="347"/>
        <item m="1" x="358"/>
        <item m="1" x="369"/>
        <item m="1" x="381"/>
        <item m="1" x="392"/>
        <item m="1" x="403"/>
        <item m="1" x="415"/>
        <item m="1" x="427"/>
        <item m="1" x="439"/>
        <item m="1" x="450"/>
        <item m="1" x="461"/>
        <item m="1" x="471"/>
        <item m="1" x="483"/>
        <item m="1" x="495"/>
        <item m="1" x="506"/>
        <item m="1" x="516"/>
        <item m="1" x="527"/>
        <item m="1" x="539"/>
        <item m="1" x="553"/>
        <item m="1" x="565"/>
        <item m="1" x="576"/>
        <item m="1" x="588"/>
        <item m="1" x="599"/>
        <item m="1" x="611"/>
        <item m="1" x="622"/>
        <item m="1" x="636"/>
        <item m="1" x="648"/>
        <item m="1" x="660"/>
        <item m="1" x="673"/>
        <item m="1" x="686"/>
        <item m="1" x="699"/>
        <item m="1" x="713"/>
        <item m="1" x="727"/>
        <item m="1" x="740"/>
        <item m="1" x="752"/>
        <item m="1" x="9"/>
        <item m="1" x="22"/>
        <item m="1" x="37"/>
        <item m="1" x="51"/>
        <item m="1" x="64"/>
        <item m="1" x="78"/>
        <item m="1" x="92"/>
        <item m="1" x="106"/>
        <item m="1" x="116"/>
        <item m="1" x="128"/>
        <item m="1" x="140"/>
        <item m="1" x="152"/>
        <item m="1" x="164"/>
        <item m="1" x="174"/>
        <item m="1" x="186"/>
        <item m="1" x="197"/>
        <item m="1" x="209"/>
        <item m="1" x="221"/>
        <item m="1" x="233"/>
        <item m="1" x="245"/>
        <item m="1" x="256"/>
        <item m="1" x="267"/>
        <item m="1" x="281"/>
        <item m="1" x="292"/>
        <item m="1" x="303"/>
        <item m="1" x="315"/>
        <item m="1" x="326"/>
        <item m="1" x="336"/>
        <item m="1" x="346"/>
        <item m="1" x="357"/>
        <item m="1" x="368"/>
        <item m="1" x="379"/>
        <item m="1" x="391"/>
        <item m="1" x="402"/>
        <item m="1" x="414"/>
        <item m="1" x="426"/>
        <item m="1" x="437"/>
        <item m="1" x="449"/>
        <item m="1" x="460"/>
        <item m="1" x="470"/>
        <item m="1" x="482"/>
        <item m="1" x="494"/>
        <item m="1" x="505"/>
        <item m="1" x="515"/>
        <item m="1" x="526"/>
        <item m="1" x="538"/>
        <item m="1" x="551"/>
        <item m="1" x="563"/>
        <item m="1" x="574"/>
        <item m="1" x="587"/>
        <item m="1" x="598"/>
        <item m="1" x="610"/>
        <item m="1" x="621"/>
        <item m="1" x="634"/>
        <item m="1" x="647"/>
        <item m="1" x="659"/>
        <item m="1" x="672"/>
        <item m="1" x="685"/>
        <item m="1" x="698"/>
        <item m="1" x="711"/>
        <item m="1" x="725"/>
        <item m="1" x="739"/>
        <item m="1" x="751"/>
        <item m="1" x="8"/>
        <item m="1" x="21"/>
        <item m="1" x="35"/>
        <item m="1" x="49"/>
        <item m="1" x="63"/>
        <item m="1" x="77"/>
        <item m="1" x="91"/>
        <item m="1" x="105"/>
        <item m="1" x="115"/>
        <item m="1" x="127"/>
        <item m="1" x="139"/>
        <item m="1" x="151"/>
        <item m="1" x="163"/>
        <item m="1" x="173"/>
        <item m="1" x="185"/>
        <item m="1" x="196"/>
        <item m="1" x="208"/>
        <item m="1" x="220"/>
        <item m="1" x="232"/>
        <item m="1" x="244"/>
        <item m="1" x="255"/>
        <item m="1" x="266"/>
        <item m="1" x="280"/>
        <item m="1" x="291"/>
        <item m="1" x="302"/>
        <item m="1" x="314"/>
        <item m="1" x="325"/>
        <item m="1" x="335"/>
        <item m="1" x="345"/>
        <item m="1" x="356"/>
        <item m="1" x="367"/>
        <item m="1" x="378"/>
        <item m="1" x="390"/>
        <item m="1" x="401"/>
        <item m="1" x="413"/>
        <item m="1" x="425"/>
        <item m="1" x="436"/>
        <item m="1" x="448"/>
        <item m="1" x="459"/>
        <item m="1" x="469"/>
        <item m="1" x="481"/>
        <item m="1" x="493"/>
        <item m="1" x="504"/>
        <item m="1" x="514"/>
        <item m="1" x="525"/>
        <item m="1" x="537"/>
        <item m="1" x="550"/>
        <item m="1" x="562"/>
        <item m="1" x="573"/>
        <item m="1" x="586"/>
        <item m="1" x="597"/>
        <item m="1" x="609"/>
        <item m="1" x="620"/>
        <item m="1" x="633"/>
        <item m="1" x="646"/>
        <item m="1" x="658"/>
        <item m="1" x="671"/>
        <item m="1" x="684"/>
        <item m="1" x="697"/>
        <item m="1" x="710"/>
        <item m="1" x="724"/>
        <item m="1" x="738"/>
        <item m="1" x="750"/>
        <item m="1" x="7"/>
        <item m="1" x="20"/>
        <item m="1" x="34"/>
        <item m="1" x="48"/>
        <item m="1" x="62"/>
        <item m="1" x="76"/>
        <item m="1" x="90"/>
        <item m="1" x="104"/>
        <item m="1" x="126"/>
        <item m="1" x="138"/>
        <item m="1" x="150"/>
        <item m="1" x="162"/>
        <item m="1" x="172"/>
        <item m="1" x="184"/>
        <item m="1" x="195"/>
        <item m="1" x="207"/>
        <item m="1" x="219"/>
        <item m="1" x="231"/>
        <item m="1" x="243"/>
        <item m="1" x="254"/>
        <item m="1" x="265"/>
        <item m="1" x="279"/>
        <item m="1" x="290"/>
        <item m="1" x="301"/>
        <item m="1" x="313"/>
        <item m="1" x="324"/>
        <item m="1" x="334"/>
        <item m="1" x="344"/>
        <item m="1" x="355"/>
        <item m="1" x="366"/>
        <item m="1" x="377"/>
        <item m="1" x="389"/>
        <item m="1" x="400"/>
        <item m="1" x="412"/>
        <item m="1" x="424"/>
        <item m="1" x="435"/>
        <item m="1" x="447"/>
        <item m="1" x="458"/>
        <item m="1" x="468"/>
        <item m="1" x="480"/>
        <item m="1" x="492"/>
        <item m="1" x="503"/>
        <item m="1" x="513"/>
        <item m="1" x="524"/>
        <item m="1" x="536"/>
        <item m="1" x="549"/>
        <item m="1" x="561"/>
        <item m="1" x="572"/>
        <item m="1" x="585"/>
        <item m="1" x="596"/>
        <item m="1" x="608"/>
        <item m="1" x="619"/>
        <item m="1" x="632"/>
        <item m="1" x="645"/>
        <item m="1" x="657"/>
        <item m="1" x="670"/>
        <item m="1" x="683"/>
        <item m="1" x="696"/>
        <item m="1" x="709"/>
        <item m="1" x="723"/>
        <item m="1" x="737"/>
        <item m="1" x="749"/>
        <item m="1" x="6"/>
        <item m="1" x="19"/>
        <item m="1" x="33"/>
        <item m="1" x="47"/>
        <item m="1" x="61"/>
        <item m="1" x="75"/>
        <item m="1" x="89"/>
        <item m="1" x="103"/>
        <item m="1" x="114"/>
        <item m="1" x="125"/>
        <item m="1" x="137"/>
        <item m="1" x="149"/>
        <item m="1" x="161"/>
        <item m="1" x="171"/>
        <item m="1" x="183"/>
        <item m="1" x="194"/>
        <item m="1" x="206"/>
        <item m="1" x="218"/>
        <item m="1" x="230"/>
        <item m="1" x="242"/>
        <item m="1" x="253"/>
        <item m="1" x="264"/>
        <item m="1" x="278"/>
        <item m="1" x="289"/>
        <item m="1" x="300"/>
        <item m="1" x="312"/>
        <item m="1" x="323"/>
        <item m="1" x="333"/>
        <item m="1" x="343"/>
        <item m="1" x="354"/>
        <item m="1" x="365"/>
        <item m="1" x="376"/>
        <item m="1" x="388"/>
        <item m="1" x="399"/>
        <item m="1" x="411"/>
        <item m="1" x="423"/>
        <item m="1" x="434"/>
        <item m="1" x="446"/>
        <item m="1" x="457"/>
        <item m="1" x="467"/>
        <item m="1" x="479"/>
        <item m="1" x="491"/>
        <item m="1" x="502"/>
        <item m="1" x="512"/>
        <item m="1" x="523"/>
        <item m="1" x="535"/>
        <item m="1" x="548"/>
        <item m="1" x="560"/>
        <item m="1" x="571"/>
        <item m="1" x="584"/>
        <item m="1" x="595"/>
        <item m="1" x="277"/>
        <item m="1" x="630"/>
        <item m="1" x="45"/>
        <item m="1" x="276"/>
        <item m="1" x="547"/>
        <item m="1" x="101"/>
        <item m="1" x="193"/>
        <item m="1" x="31"/>
        <item m="1" x="73"/>
        <item m="1" x="87"/>
        <item m="1" x="311"/>
        <item x="0"/>
        <item m="1" x="410"/>
        <item m="1" x="422"/>
        <item m="1" x="445"/>
        <item m="1" x="456"/>
        <item m="1" x="466"/>
        <item m="1" x="478"/>
        <item m="1" x="490"/>
        <item m="1" x="472"/>
        <item m="1" x="117"/>
        <item m="1" x="141"/>
        <item m="1" x="607"/>
        <item m="1" x="656"/>
        <item m="1" x="644"/>
        <item m="1" x="618"/>
        <item m="1" x="631"/>
        <item m="1" x="669"/>
        <item m="1" x="682"/>
        <item m="1" x="695"/>
        <item m="1" x="708"/>
        <item m="1" x="722"/>
        <item m="1" x="736"/>
        <item m="1" x="748"/>
        <item m="1" x="5"/>
        <item m="1" x="18"/>
        <item m="1" x="32"/>
        <item m="1" x="46"/>
        <item m="1" x="60"/>
        <item m="1" x="74"/>
        <item m="1" x="88"/>
        <item m="1" x="102"/>
      </items>
    </pivotField>
    <pivotField dataField="1" compact="0" defaultSubtotal="0" outline="0" showAll="0"/>
    <pivotField dataField="1" compact="0" defaultSubtotal="0" outline="0" showAll="0"/>
    <pivotField dataField="1"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Page" compact="0" defaultSubtotal="0" outline="0" multipleItemSelectionAllowed="1" showAll="0">
      <items count="4">
        <item m="1" x="1"/>
        <item h="1" m="1" x="2"/>
        <item m="1" x="3"/>
        <item x="0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</pivotFields>
  <rowFields count="6">
    <field x="58"/>
    <field x="5"/>
    <field x="6"/>
    <field x="55"/>
    <field x="62"/>
    <field x="33"/>
  </rowFields>
  <rowItems count="1"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5">
    <pageField fld="1"/>
    <pageField fld="2"/>
    <pageField fld="0"/>
    <pageField fld="3"/>
    <pageField fld="73"/>
  </pageFields>
  <dataFields count="8">
    <dataField name="DOC" fld="34" subtotal="average" baseField="0" baseItem="0" numFmtId="183"/>
    <dataField name="TL Packing" fld="35" subtotal="average" baseField="0" baseItem="0" numFmtId="177"/>
    <dataField name="%CV Packing" fld="36" subtotal="average" baseField="0" baseItem="0" numFmtId="177"/>
    <dataField name="PL Invoice (Mil.)" fld="63" baseField="0" baseItem="0" numFmtId="182"/>
    <dataField name="PL Promotion (Mil.)" fld="64" baseField="0" baseItem="0" numFmtId="182"/>
    <dataField name="Total PL-Selling (Mil.)" fld="65" baseField="0" baseItem="0" numFmtId="182"/>
    <dataField name="Packing-Salinity" fld="61" subtotal="average" baseField="0" baseItem="0" numFmtId="1"/>
    <dataField name="%SR-Selling" fld="13" subtotal="average" baseField="58" baseItem="0"/>
  </dataFields>
  <formats count="93">
    <format dxfId="2">
      <pivotArea field="55" type="button" dataOnly="0" labelOnly="1" outline="0" fieldPosition="0"/>
    </format>
    <format dxfId="3">
      <pivotArea dataOnly="0" labelOnly="1" outline="0" fieldPosition="0">
        <references count="1">
          <reference field="5" count="1">
            <x v="3"/>
          </reference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2">
          <reference field="5" count="1" selected="0">
            <x v="3"/>
          </reference>
          <reference field="6" count="1">
            <x v="0"/>
          </reference>
        </references>
      </pivotArea>
    </format>
    <format dxfId="6">
      <pivotArea dataOnly="0" labelOnly="1" outline="0" fieldPosition="0">
        <references count="2">
          <reference field="5" count="1" selected="0">
            <x v="3"/>
          </reference>
          <reference field="6" count="1">
            <x v="1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8">
      <pivotArea field="58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55" type="button" dataOnly="0" labelOnly="1" outline="0" fieldPosition="0"/>
    </format>
    <format dxfId="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3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24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25">
      <pivotArea grandRow="1" outline="0" collapsedLevelsAreSubtotals="1" fieldPosition="0">
        <references count="1">
          <reference field="4294967294" count="1" selected="0">
            <x v="5"/>
          </reference>
        </references>
      </pivotArea>
    </format>
    <format dxfId="26">
      <pivotArea field="55" type="button" dataOnly="0" labelOnly="1" outline="0" fieldPosition="0"/>
    </format>
    <format dxfId="27">
      <pivotArea dataOnly="0" labelOnly="1" outline="0" fieldPosition="0">
        <references count="1">
          <reference field="58" count="1">
            <x v="0"/>
          </reference>
        </references>
      </pivotArea>
    </format>
    <format dxfId="28">
      <pivotArea dataOnly="0" labelOnly="1" outline="0" fieldPosition="0">
        <references count="1">
          <reference field="58" count="1">
            <x v="2"/>
          </reference>
        </references>
      </pivotArea>
    </format>
    <format dxfId="29">
      <pivotArea dataOnly="0" labelOnly="1" grandRow="1" outline="0" fieldPosition="0"/>
    </format>
    <format dxfId="30">
      <pivotArea dataOnly="0" labelOnly="1" outline="0" fieldPosition="0">
        <references count="2">
          <reference field="5" count="1">
            <x v="3"/>
          </reference>
          <reference field="58" count="1" selected="0">
            <x v="0"/>
          </reference>
        </references>
      </pivotArea>
    </format>
    <format dxfId="31">
      <pivotArea dataOnly="0" labelOnly="1" outline="0" fieldPosition="0">
        <references count="2">
          <reference field="5" count="1">
            <x v="3"/>
          </reference>
          <reference field="58" count="1" selected="0">
            <x v="2"/>
          </reference>
        </references>
      </pivotArea>
    </format>
    <format dxfId="32">
      <pivotArea dataOnly="0" labelOnly="1" outline="0" fieldPosition="0">
        <references count="3">
          <reference field="5" count="1" selected="0">
            <x v="3"/>
          </reference>
          <reference field="6" count="1">
            <x v="1"/>
          </reference>
          <reference field="58" count="1" selected="0">
            <x v="0"/>
          </reference>
        </references>
      </pivotArea>
    </format>
    <format dxfId="33">
      <pivotArea dataOnly="0" labelOnly="1" outline="0" fieldPosition="0">
        <references count="3">
          <reference field="5" count="1" selected="0">
            <x v="3"/>
          </reference>
          <reference field="6" count="1">
            <x v="0"/>
          </reference>
          <reference field="58" count="1" selected="0">
            <x v="2"/>
          </reference>
        </references>
      </pivotArea>
    </format>
    <format dxfId="34">
      <pivotArea field="62" type="button" dataOnly="0" labelOnly="1" outline="0" fieldPosition="0"/>
    </format>
    <format dxfId="35">
      <pivotArea field="62" type="button" dataOnly="0" labelOnly="1" outline="0" fieldPosition="0"/>
    </format>
    <format dxfId="36">
      <pivotArea field="62" type="button" dataOnly="0" labelOnly="1" outline="0" fieldPosition="0"/>
    </format>
    <format dxfId="37">
      <pivotArea dataOnly="0" labelOnly="1" grandRow="1" outline="0" fieldPosition="0"/>
    </format>
    <format dxfId="38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5"/>
          </reference>
          <reference field="55" count="1" selected="0">
            <x v="184"/>
          </reference>
          <reference field="58" count="1" selected="0">
            <x v="2"/>
          </reference>
          <reference field="62" count="1">
            <x v="711"/>
          </reference>
        </references>
      </pivotArea>
    </format>
    <format dxfId="39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5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0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7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1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9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2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11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3">
      <pivotArea field="62" type="button" dataOnly="0" labelOnly="1" outline="0" fieldPosition="0"/>
    </format>
    <format dxfId="44">
      <pivotArea dataOnly="0" labelOnly="1" grandRow="1" outline="0" fieldPosition="0"/>
    </format>
    <format dxfId="45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5"/>
          </reference>
          <reference field="55" count="1" selected="0">
            <x v="184"/>
          </reference>
          <reference field="58" count="1" selected="0">
            <x v="2"/>
          </reference>
          <reference field="62" count="1">
            <x v="711"/>
          </reference>
        </references>
      </pivotArea>
    </format>
    <format dxfId="46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5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7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7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8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9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49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11"/>
          </reference>
          <reference field="55" count="1" selected="0">
            <x v="315"/>
          </reference>
          <reference field="58" count="1" selected="0">
            <x v="2"/>
          </reference>
          <reference field="62" count="1">
            <x v="710"/>
          </reference>
        </references>
      </pivotArea>
    </format>
    <format dxfId="50">
      <pivotArea field="62" type="button" dataOnly="0" labelOnly="1" outline="0" fieldPosition="0"/>
    </format>
    <format dxfId="51">
      <pivotArea dataOnly="0" labelOnly="1" grandRow="1" outline="0" fieldPosition="0"/>
    </format>
    <format dxfId="52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55" count="1" selected="0">
            <x v="427"/>
          </reference>
          <reference field="58" count="1" selected="0">
            <x v="2"/>
          </reference>
          <reference field="62" count="1">
            <x v="744"/>
          </reference>
        </references>
      </pivotArea>
    </format>
    <format dxfId="53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55" count="1" selected="0">
            <x v="429"/>
          </reference>
          <reference field="58" count="1" selected="0">
            <x v="2"/>
          </reference>
          <reference field="62" count="1">
            <x v="746"/>
          </reference>
        </references>
      </pivotArea>
    </format>
    <format dxfId="54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2"/>
          </reference>
          <reference field="55" count="1" selected="0">
            <x v="427"/>
          </reference>
          <reference field="58" count="1" selected="0">
            <x v="2"/>
          </reference>
          <reference field="62" count="1">
            <x v="744"/>
          </reference>
        </references>
      </pivotArea>
    </format>
    <format dxfId="55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3"/>
          </reference>
          <reference field="55" count="1" selected="0">
            <x v="428"/>
          </reference>
          <reference field="58" count="1" selected="0">
            <x v="2"/>
          </reference>
          <reference field="62" count="1">
            <x v="745"/>
          </reference>
        </references>
      </pivotArea>
    </format>
    <format dxfId="56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8"/>
          </reference>
          <reference field="55" count="1" selected="0">
            <x v="430"/>
          </reference>
          <reference field="58" count="1" selected="0">
            <x v="2"/>
          </reference>
          <reference field="62" count="1">
            <x v="747"/>
          </reference>
        </references>
      </pivotArea>
    </format>
    <format dxfId="57">
      <pivotArea field="62" type="button" dataOnly="0" labelOnly="1" outline="0" fieldPosition="0"/>
    </format>
    <format dxfId="58">
      <pivotArea dataOnly="0" labelOnly="1" grandRow="1" outline="0" fieldPosition="0"/>
    </format>
    <format dxfId="59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55" count="1" selected="0">
            <x v="427"/>
          </reference>
          <reference field="58" count="1" selected="0">
            <x v="2"/>
          </reference>
          <reference field="62" count="1">
            <x v="744"/>
          </reference>
        </references>
      </pivotArea>
    </format>
    <format dxfId="60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55" count="1" selected="0">
            <x v="429"/>
          </reference>
          <reference field="58" count="1" selected="0">
            <x v="2"/>
          </reference>
          <reference field="62" count="1">
            <x v="746"/>
          </reference>
        </references>
      </pivotArea>
    </format>
    <format dxfId="61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2"/>
          </reference>
          <reference field="55" count="1" selected="0">
            <x v="427"/>
          </reference>
          <reference field="58" count="1" selected="0">
            <x v="2"/>
          </reference>
          <reference field="62" count="1">
            <x v="744"/>
          </reference>
        </references>
      </pivotArea>
    </format>
    <format dxfId="62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3"/>
          </reference>
          <reference field="55" count="1" selected="0">
            <x v="428"/>
          </reference>
          <reference field="58" count="1" selected="0">
            <x v="2"/>
          </reference>
          <reference field="62" count="1">
            <x v="745"/>
          </reference>
        </references>
      </pivotArea>
    </format>
    <format dxfId="63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8"/>
          </reference>
          <reference field="55" count="1" selected="0">
            <x v="430"/>
          </reference>
          <reference field="58" count="1" selected="0">
            <x v="2"/>
          </reference>
          <reference field="62" count="1">
            <x v="747"/>
          </reference>
        </references>
      </pivotArea>
    </format>
    <format dxfId="64">
      <pivotArea dataOnly="0" labelOnly="1" outline="0" fieldPosition="0">
        <references count="1">
          <reference field="1" count="0"/>
        </references>
      </pivotArea>
    </format>
    <format dxfId="65">
      <pivotArea dataOnly="0" labelOnly="1" outline="0" fieldPosition="0">
        <references count="1">
          <reference field="1" count="0"/>
        </references>
      </pivotArea>
    </format>
    <format dxfId="66">
      <pivotArea field="62" type="button" dataOnly="0" labelOnly="1" outline="0" fieldPosition="0"/>
    </format>
    <format dxfId="67">
      <pivotArea dataOnly="0" labelOnly="1" grandRow="1" outline="0" fieldPosition="0"/>
    </format>
    <format dxfId="68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0"/>
          </reference>
          <reference field="55" count="1" selected="0">
            <x v="437"/>
          </reference>
          <reference field="58" count="1" selected="0">
            <x v="2"/>
          </reference>
          <reference field="62" count="1">
            <x v="756"/>
          </reference>
        </references>
      </pivotArea>
    </format>
    <format dxfId="69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3"/>
          </reference>
          <reference field="55" count="1" selected="0">
            <x v="437"/>
          </reference>
          <reference field="58" count="1" selected="0">
            <x v="2"/>
          </reference>
          <reference field="62" count="1">
            <x v="756"/>
          </reference>
        </references>
      </pivotArea>
    </format>
    <format dxfId="70">
      <pivotArea field="58" type="button" dataOnly="0" labelOnly="1" outline="0" fieldPosition="0"/>
    </format>
    <format dxfId="71">
      <pivotArea field="5" type="button" dataOnly="0" labelOnly="1" outline="0" fieldPosition="0"/>
    </format>
    <format dxfId="72">
      <pivotArea field="6" type="button" dataOnly="0" labelOnly="1" outline="0" fieldPosition="0"/>
    </format>
    <format dxfId="73">
      <pivotArea field="55" type="button" dataOnly="0" labelOnly="1" outline="0" fieldPosition="0"/>
    </format>
    <format dxfId="74">
      <pivotArea field="62" type="button" dataOnly="0" labelOnly="1" outline="0" fieldPosition="0"/>
    </format>
    <format dxfId="7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76">
      <pivotArea field="58" type="button" dataOnly="0" labelOnly="1" outline="0" fieldPosition="0"/>
    </format>
    <format dxfId="77">
      <pivotArea field="5" type="button" dataOnly="0" labelOnly="1" outline="0" fieldPosition="0"/>
    </format>
    <format dxfId="78">
      <pivotArea field="6" type="button" dataOnly="0" labelOnly="1" outline="0" fieldPosition="0"/>
    </format>
    <format dxfId="79">
      <pivotArea field="55" type="button" dataOnly="0" labelOnly="1" outline="0" fieldPosition="0"/>
    </format>
    <format dxfId="80">
      <pivotArea field="62" type="button" dataOnly="0" labelOnly="1" outline="0" fieldPosition="0"/>
    </format>
    <format dxfId="8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82">
      <pivotArea outline="0" collapsedLevelsAreSubtotals="1" fieldPosition="0"/>
    </format>
    <format dxfId="83">
      <pivotArea dataOnly="0" labelOnly="1" outline="0" fieldPosition="0">
        <references count="1">
          <reference field="58" count="1">
            <x v="2"/>
          </reference>
        </references>
      </pivotArea>
    </format>
    <format dxfId="84">
      <pivotArea dataOnly="0" labelOnly="1" grandRow="1" outline="0" fieldPosition="0"/>
    </format>
    <format dxfId="85">
      <pivotArea dataOnly="0" labelOnly="1" outline="0" fieldPosition="0">
        <references count="2">
          <reference field="5" count="2">
            <x v="5"/>
            <x v="6"/>
          </reference>
          <reference field="58" count="1" selected="0">
            <x v="2"/>
          </reference>
        </references>
      </pivotArea>
    </format>
    <format dxfId="86">
      <pivotArea dataOnly="0" labelOnly="1" outline="0" fieldPosition="0">
        <references count="3">
          <reference field="5" count="1" selected="0">
            <x v="5"/>
          </reference>
          <reference field="6" count="1">
            <x v="0"/>
          </reference>
          <reference field="58" count="1" selected="0">
            <x v="2"/>
          </reference>
        </references>
      </pivotArea>
    </format>
    <format dxfId="87">
      <pivotArea dataOnly="0" labelOnly="1" outline="0" fieldPosition="0">
        <references count="3">
          <reference field="5" count="1" selected="0">
            <x v="6"/>
          </reference>
          <reference field="6" count="1">
            <x v="3"/>
          </reference>
          <reference field="58" count="1" selected="0">
            <x v="2"/>
          </reference>
        </references>
      </pivotArea>
    </format>
    <format dxfId="88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0"/>
          </reference>
          <reference field="55" count="1">
            <x v="437"/>
          </reference>
          <reference field="58" count="1" selected="0">
            <x v="2"/>
          </reference>
        </references>
      </pivotArea>
    </format>
    <format dxfId="89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0"/>
          </reference>
          <reference field="55" count="1" selected="0">
            <x v="437"/>
          </reference>
          <reference field="58" count="1" selected="0">
            <x v="2"/>
          </reference>
          <reference field="62" count="1">
            <x v="756"/>
          </reference>
        </references>
      </pivotArea>
    </format>
    <format dxfId="90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3"/>
          </reference>
          <reference field="55" count="1" selected="0">
            <x v="437"/>
          </reference>
          <reference field="58" count="1" selected="0">
            <x v="2"/>
          </reference>
          <reference field="62" count="1">
            <x v="756"/>
          </reference>
        </references>
      </pivotArea>
    </format>
    <format dxfId="91">
      <pivotArea field="33" type="button" dataOnly="0" labelOnly="1" outline="0" fieldPosition="0"/>
    </format>
    <format dxfId="92">
      <pivotArea field="33" type="button" dataOnly="0" labelOnly="1" outline="0" fieldPosition="0"/>
    </format>
    <format dxfId="93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94">
      <pivotArea dataOnly="0" labelOnly="1" outline="0" fieldPosition="0">
        <references count="1">
          <reference field="4294967294" count="1">
            <x v="7"/>
          </reference>
        </references>
      </pivotArea>
    </format>
  </formats>
  <pivotTableStyleInfo name="PivotStyleMedium1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Hatchery" displayName="TableHatchery" ref="A1:A13" totalsRowShown="0">
  <autoFilter ref="A1:A13"/>
  <tableColumns count="1">
    <tableColumn id="1" name="Hatchery" dataDxfId="9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Mat" displayName="TableMat" ref="B1:B7" totalsRowShown="0">
  <autoFilter ref="B1:B7"/>
  <tableColumns count="1">
    <tableColumn id="1" name="Maturation" dataDxfId="9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MatGD" displayName="TableMatGD" ref="D1:D6" totalsRowShown="0">
  <autoFilter ref="D1:D6"/>
  <tableColumns count="1">
    <tableColumn id="1" name="Gudur" dataDxfId="9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eMatNL" displayName="TableMatNL" ref="E1:E5" totalsRowShown="0">
  <autoFilter ref="E1:E5"/>
  <tableColumns count="1">
    <tableColumn id="1" name="Nellore" dataDxfId="9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MatOG" displayName="TableMatOG" ref="F1:F5" totalsRowShown="0">
  <autoFilter ref="F1:F5"/>
  <tableColumns count="1">
    <tableColumn id="1" name="Ongole" dataDxfId="9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MatPD" displayName="TableMatPD" ref="G1:G5" totalsRowShown="0">
  <autoFilter ref="G1:G5"/>
  <tableColumns count="1">
    <tableColumn id="1" name="Pondy" dataDxfId="10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leMatVJ1" displayName="TableMatVJ1" ref="H1:H5" totalsRowShown="0">
  <autoFilter ref="H1:H5"/>
  <tableColumns count="1">
    <tableColumn id="1" name="Vijaya1" dataDxfId="10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MatVJ2" displayName="TableMatVJ2" ref="I1:I3" totalsRowShown="0">
  <autoFilter ref="I1:I3"/>
  <tableColumns count="1">
    <tableColumn id="1" name="Vijaya2" dataDxfId="10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leUnit" displayName="TableUnit" ref="J1:J7" totalsRowShown="0">
  <autoFilter ref="J1:J7"/>
  <tableColumns count="1">
    <tableColumn id="1" name="Unit" dataDxfId="10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eNPStage" displayName="TableNPStage" ref="K1:K3" totalsRowShown="0">
  <autoFilter ref="K1:K3"/>
  <tableColumns count="1">
    <tableColumn id="1" name="NpStage" dataDxfId="10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eTypeOfProduct" displayName="TableTypeOfProduct" ref="L1:L5" totalsRowShown="0">
  <autoFilter ref="L1:L5"/>
  <tableColumns count="1">
    <tableColumn id="1" name="Type of Product" dataDxfId="10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ableProductStatus" displayName="TableProductStatus" ref="M1:M9" totalsRowShown="0">
  <autoFilter ref="M1:M9"/>
  <tableColumns count="1">
    <tableColumn id="1" name="Product status" dataDxfId="106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eMarketArea" displayName="TableMarketArea" ref="N1:N63" totalsRowShown="0">
  <autoFilter ref="N1:N63"/>
  <tableColumns count="1">
    <tableColumn id="1" name="MarketArea" dataDxfId="107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leCustomerStatus" displayName="TableCustomerStatus" ref="O1:O4" totalsRowShown="0">
  <autoFilter ref="O1:O4"/>
  <tableColumns count="1">
    <tableColumn id="1" name="Customer status" dataDxfId="10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ableSellingStatus" displayName="TableSellingStatus" ref="P1:P6" totalsRowShown="0">
  <autoFilter ref="P1:P6"/>
  <tableColumns count="1">
    <tableColumn id="1" name="Selling status" dataDxfId="109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ableCustomerFeedback" displayName="TableCustomerFeedback" ref="Q1:Q6" totalsRowShown="0">
  <autoFilter ref="Q1:Q6"/>
  <tableColumns count="1">
    <tableColumn id="1" name="Customer Feedback" dataDxfId="110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ePackingType" displayName="TablePackingType" ref="R1:R4" totalsRowShown="0">
  <autoFilter ref="R1:R4"/>
  <tableColumns count="1">
    <tableColumn id="1" name="Packing Type" dataDxfId="111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able1stPassStatus" displayName="Table1stPassStatus" ref="S1:S3" totalsRowShown="0">
  <autoFilter ref="S1:S3"/>
  <tableColumns count="1">
    <tableColumn id="1" name="1stPassStatus" dataDxfId="11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eParameter" displayName="TableParameter" ref="AA1:AA16" totalsRowShown="0">
  <autoFilter ref="AA1:AA16"/>
  <tableColumns count="1">
    <tableColumn id="1" name="Parameter" dataDxfId="113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ableMainCause" displayName="TableMainCause" ref="Y1:Y6" totalsRowShown="0">
  <autoFilter ref="Y1:Y6"/>
  <tableColumns count="1">
    <tableColumn id="1" name="Main Cause" dataDxfId="114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ableSubMainCause" displayName="TableSubMainCause" ref="Z1:Z21" totalsRowShown="0">
  <autoFilter ref="Z1:Z21"/>
  <tableColumns count="1">
    <tableColumn id="1" name="Sub Main Cause" dataDxfId="115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ableMType" displayName="TableMType" ref="X1:X5" totalsRowShown="0">
  <autoFilter ref="X1:X5"/>
  <tableColumns count="1">
    <tableColumn id="1" name="Management Type" dataDxfId="116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eTerritory" displayName="TableTerritory" ref="AB1:AB5" totalsRowShown="0">
  <autoFilter ref="AB1:AB5"/>
  <tableColumns count="1">
    <tableColumn id="1" name="Territory" dataDxfId="117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ableTransportation" displayName="TableTransportation" ref="AC1:AC3" totalsRowShown="0">
  <autoFilter ref="AC1:AC3"/>
  <tableColumns count="1">
    <tableColumn id="1" name="Transportation" dataDxfId="118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ablePortDest" displayName="TablePortDest" ref="AD1:AD4" totalsRowShown="0">
  <autoFilter ref="AD1:AD4"/>
  <tableColumns count="1">
    <tableColumn id="1" name="PortDest" dataDxfId="1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table" Target="../tables/table9.xml"/><Relationship Id="rId8" Type="http://schemas.openxmlformats.org/officeDocument/2006/relationships/table" Target="../tables/table8.xml"/><Relationship Id="rId7" Type="http://schemas.openxmlformats.org/officeDocument/2006/relationships/table" Target="../tables/table7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3" Type="http://schemas.openxmlformats.org/officeDocument/2006/relationships/table" Target="../tables/table3.xml"/><Relationship Id="rId25" Type="http://schemas.openxmlformats.org/officeDocument/2006/relationships/table" Target="../tables/table25.xml"/><Relationship Id="rId24" Type="http://schemas.openxmlformats.org/officeDocument/2006/relationships/table" Target="../tables/table24.xml"/><Relationship Id="rId23" Type="http://schemas.openxmlformats.org/officeDocument/2006/relationships/table" Target="../tables/table23.xml"/><Relationship Id="rId22" Type="http://schemas.openxmlformats.org/officeDocument/2006/relationships/table" Target="../tables/table22.xml"/><Relationship Id="rId21" Type="http://schemas.openxmlformats.org/officeDocument/2006/relationships/table" Target="../tables/table21.xml"/><Relationship Id="rId20" Type="http://schemas.openxmlformats.org/officeDocument/2006/relationships/table" Target="../tables/table20.xml"/><Relationship Id="rId2" Type="http://schemas.openxmlformats.org/officeDocument/2006/relationships/table" Target="../tables/table2.xml"/><Relationship Id="rId19" Type="http://schemas.openxmlformats.org/officeDocument/2006/relationships/table" Target="../tables/table19.xml"/><Relationship Id="rId18" Type="http://schemas.openxmlformats.org/officeDocument/2006/relationships/table" Target="../tables/table18.xml"/><Relationship Id="rId17" Type="http://schemas.openxmlformats.org/officeDocument/2006/relationships/table" Target="../tables/table17.xml"/><Relationship Id="rId16" Type="http://schemas.openxmlformats.org/officeDocument/2006/relationships/table" Target="../tables/table16.xml"/><Relationship Id="rId15" Type="http://schemas.openxmlformats.org/officeDocument/2006/relationships/table" Target="../tables/table15.xml"/><Relationship Id="rId14" Type="http://schemas.openxmlformats.org/officeDocument/2006/relationships/table" Target="../tables/table14.xml"/><Relationship Id="rId13" Type="http://schemas.openxmlformats.org/officeDocument/2006/relationships/table" Target="../tables/table13.xml"/><Relationship Id="rId12" Type="http://schemas.openxmlformats.org/officeDocument/2006/relationships/table" Target="../tables/table12.xml"/><Relationship Id="rId11" Type="http://schemas.openxmlformats.org/officeDocument/2006/relationships/table" Target="../tables/table11.xml"/><Relationship Id="rId10" Type="http://schemas.openxmlformats.org/officeDocument/2006/relationships/table" Target="../tables/table10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16" sqref="C16"/>
    </sheetView>
  </sheetViews>
  <sheetFormatPr defaultColWidth="8.85714285714286" defaultRowHeight="15" outlineLevelCol="2"/>
  <cols>
    <col min="1" max="1" width="20.2857142857143" customWidth="1"/>
    <col min="2" max="2" width="21.4285714285714" customWidth="1"/>
    <col min="3" max="3" width="86" customWidth="1"/>
  </cols>
  <sheetData>
    <row r="1" ht="24" customHeight="1" spans="1:3">
      <c r="A1" s="509" t="s">
        <v>0</v>
      </c>
      <c r="B1" s="510" t="s">
        <v>1</v>
      </c>
      <c r="C1" s="511" t="s">
        <v>2</v>
      </c>
    </row>
    <row r="2" ht="19.7" customHeight="1" spans="1:3">
      <c r="A2" s="512" t="s">
        <v>3</v>
      </c>
      <c r="B2" s="513" t="s">
        <v>4</v>
      </c>
      <c r="C2" s="513" t="s">
        <v>5</v>
      </c>
    </row>
    <row r="3" ht="19.7" customHeight="1" spans="1:3">
      <c r="A3" s="512"/>
      <c r="B3" s="514" t="s">
        <v>6</v>
      </c>
      <c r="C3" s="515" t="s">
        <v>7</v>
      </c>
    </row>
    <row r="4" ht="19.7" customHeight="1" spans="1:3">
      <c r="A4" s="512"/>
      <c r="B4" s="514"/>
      <c r="C4" s="516" t="s">
        <v>8</v>
      </c>
    </row>
    <row r="5" ht="28.35" customHeight="1" spans="1:3">
      <c r="A5" s="517" t="s">
        <v>9</v>
      </c>
      <c r="B5" s="513" t="s">
        <v>10</v>
      </c>
      <c r="C5" s="518" t="s">
        <v>11</v>
      </c>
    </row>
    <row r="6" ht="28.35" customHeight="1" spans="1:3">
      <c r="A6" s="519"/>
      <c r="B6" s="513" t="s">
        <v>12</v>
      </c>
      <c r="C6" s="518" t="s">
        <v>13</v>
      </c>
    </row>
    <row r="7" ht="19.7" customHeight="1" spans="1:3">
      <c r="A7" s="512" t="s">
        <v>14</v>
      </c>
      <c r="B7" s="513" t="s">
        <v>15</v>
      </c>
      <c r="C7" s="518" t="s">
        <v>16</v>
      </c>
    </row>
    <row r="8" ht="19.7" customHeight="1" spans="1:3">
      <c r="A8" s="512"/>
      <c r="B8" s="513" t="s">
        <v>17</v>
      </c>
      <c r="C8" s="518" t="s">
        <v>18</v>
      </c>
    </row>
    <row r="9" ht="19.7" customHeight="1" spans="1:3">
      <c r="A9" s="517" t="s">
        <v>19</v>
      </c>
      <c r="B9" s="513" t="s">
        <v>20</v>
      </c>
      <c r="C9" s="513" t="s">
        <v>21</v>
      </c>
    </row>
    <row r="10" ht="19.7" customHeight="1" spans="1:3">
      <c r="A10" s="519"/>
      <c r="B10" s="513" t="s">
        <v>22</v>
      </c>
      <c r="C10" s="513" t="s">
        <v>23</v>
      </c>
    </row>
  </sheetData>
  <mergeCells count="5">
    <mergeCell ref="A2:A4"/>
    <mergeCell ref="A5:A6"/>
    <mergeCell ref="A7:A8"/>
    <mergeCell ref="A9:A10"/>
    <mergeCell ref="B3:B4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G15" sqref="G15"/>
    </sheetView>
  </sheetViews>
  <sheetFormatPr defaultColWidth="9" defaultRowHeight="15" outlineLevelRow="7"/>
  <cols>
    <col min="1" max="1" width="9.28571428571429" customWidth="1"/>
    <col min="2" max="2" width="10.8571428571429" customWidth="1"/>
    <col min="3" max="4" width="8.85714285714286" customWidth="1"/>
    <col min="5" max="6" width="10" customWidth="1"/>
    <col min="7" max="7" width="13" customWidth="1"/>
    <col min="9" max="9" width="13" customWidth="1"/>
  </cols>
  <sheetData>
    <row r="1" spans="1:10">
      <c r="A1" s="479" t="s">
        <v>24</v>
      </c>
      <c r="B1" s="483" t="s">
        <v>25</v>
      </c>
      <c r="C1" s="484" t="s">
        <v>26</v>
      </c>
      <c r="D1" s="484" t="s">
        <v>27</v>
      </c>
      <c r="E1" s="484" t="s">
        <v>28</v>
      </c>
      <c r="F1" s="484" t="s">
        <v>27</v>
      </c>
      <c r="G1" s="484" t="s">
        <v>29</v>
      </c>
      <c r="H1" s="484" t="s">
        <v>27</v>
      </c>
      <c r="I1" s="484" t="s">
        <v>30</v>
      </c>
      <c r="J1" s="484" t="s">
        <v>27</v>
      </c>
    </row>
    <row r="2" spans="1:10">
      <c r="A2" s="505">
        <v>44896</v>
      </c>
      <c r="B2" s="506" t="s">
        <v>31</v>
      </c>
      <c r="C2" s="507" t="s">
        <v>32</v>
      </c>
      <c r="D2" s="507"/>
      <c r="E2" s="507">
        <v>16</v>
      </c>
      <c r="F2" s="507">
        <v>23</v>
      </c>
      <c r="G2" s="507" t="s">
        <v>32</v>
      </c>
      <c r="H2" s="489"/>
      <c r="I2" s="507" t="s">
        <v>32</v>
      </c>
      <c r="J2" s="507"/>
    </row>
    <row r="3" spans="1:10">
      <c r="A3" s="489"/>
      <c r="B3" s="506" t="s">
        <v>33</v>
      </c>
      <c r="C3" s="508">
        <v>6</v>
      </c>
      <c r="D3" s="508">
        <v>5.999</v>
      </c>
      <c r="E3" s="507">
        <v>7.5</v>
      </c>
      <c r="F3" s="507">
        <v>7.499</v>
      </c>
      <c r="G3" s="507">
        <v>11</v>
      </c>
      <c r="H3" s="507">
        <v>10.999</v>
      </c>
      <c r="I3" s="508">
        <v>7</v>
      </c>
      <c r="J3" s="508">
        <v>6.999</v>
      </c>
    </row>
    <row r="4" spans="1:10">
      <c r="A4" s="489"/>
      <c r="B4" s="506" t="s">
        <v>34</v>
      </c>
      <c r="C4" s="508">
        <v>7</v>
      </c>
      <c r="D4" s="508">
        <v>7.001</v>
      </c>
      <c r="E4" s="507">
        <v>10</v>
      </c>
      <c r="F4" s="507">
        <v>10.001</v>
      </c>
      <c r="G4" s="507">
        <v>15</v>
      </c>
      <c r="H4" s="507">
        <v>15.001</v>
      </c>
      <c r="I4" s="508">
        <v>8</v>
      </c>
      <c r="J4" s="508">
        <v>8.001</v>
      </c>
    </row>
    <row r="5" spans="1:10">
      <c r="A5" s="489"/>
      <c r="B5" s="506" t="s">
        <v>35</v>
      </c>
      <c r="C5" s="507" t="s">
        <v>32</v>
      </c>
      <c r="D5" s="507"/>
      <c r="E5" s="507">
        <v>70</v>
      </c>
      <c r="F5" s="507">
        <v>69.999</v>
      </c>
      <c r="G5" s="507">
        <v>99</v>
      </c>
      <c r="H5" s="507">
        <v>98.999</v>
      </c>
      <c r="I5" s="507" t="s">
        <v>32</v>
      </c>
      <c r="J5" s="507"/>
    </row>
    <row r="6" spans="1:10">
      <c r="A6" s="489"/>
      <c r="B6" s="506" t="s">
        <v>36</v>
      </c>
      <c r="C6" s="508">
        <v>80</v>
      </c>
      <c r="D6" s="508">
        <v>79.999</v>
      </c>
      <c r="E6" s="507">
        <v>90</v>
      </c>
      <c r="F6" s="507">
        <v>89.999</v>
      </c>
      <c r="G6" s="507">
        <v>90</v>
      </c>
      <c r="H6" s="507">
        <v>89.999</v>
      </c>
      <c r="I6" s="508">
        <v>85</v>
      </c>
      <c r="J6" s="508">
        <v>84.999</v>
      </c>
    </row>
    <row r="7" spans="1:10">
      <c r="A7" s="489"/>
      <c r="B7" s="506" t="s">
        <v>37</v>
      </c>
      <c r="C7" s="507" t="s">
        <v>38</v>
      </c>
      <c r="D7" s="507" t="s">
        <v>38</v>
      </c>
      <c r="E7" s="507" t="s">
        <v>38</v>
      </c>
      <c r="F7" s="507">
        <v>1</v>
      </c>
      <c r="G7" s="507" t="s">
        <v>38</v>
      </c>
      <c r="H7" s="507"/>
      <c r="I7" s="507" t="s">
        <v>38</v>
      </c>
      <c r="J7" s="507"/>
    </row>
    <row r="8" spans="1:10">
      <c r="A8" s="489"/>
      <c r="B8" s="506" t="s">
        <v>39</v>
      </c>
      <c r="C8" s="507" t="s">
        <v>38</v>
      </c>
      <c r="D8" s="507"/>
      <c r="E8" s="507" t="s">
        <v>38</v>
      </c>
      <c r="F8" s="507">
        <v>1</v>
      </c>
      <c r="G8" s="507" t="s">
        <v>38</v>
      </c>
      <c r="H8" s="489"/>
      <c r="I8" s="507" t="s">
        <v>38</v>
      </c>
      <c r="J8" s="507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D58" sqref="D58"/>
    </sheetView>
  </sheetViews>
  <sheetFormatPr defaultColWidth="9" defaultRowHeight="15" outlineLevelCol="7"/>
  <cols>
    <col min="1" max="1" width="9" style="489"/>
    <col min="2" max="2" width="9" style="490"/>
    <col min="3" max="4" width="9" style="489"/>
    <col min="5" max="5" width="13" style="489" customWidth="1"/>
    <col min="6" max="6" width="15.4285714285714" style="489" customWidth="1"/>
    <col min="7" max="7" width="13.7142857142857" style="489" customWidth="1"/>
    <col min="8" max="8" width="9" style="490"/>
    <col min="9" max="16384" width="9" style="489"/>
  </cols>
  <sheetData>
    <row r="1" ht="15.75" spans="1:3">
      <c r="A1" s="491" t="s">
        <v>40</v>
      </c>
      <c r="B1" s="492" t="s">
        <v>41</v>
      </c>
      <c r="C1" s="493"/>
    </row>
    <row r="2" ht="15.75" spans="1:7">
      <c r="A2" s="493" t="s">
        <v>42</v>
      </c>
      <c r="B2" s="494">
        <v>16</v>
      </c>
      <c r="C2" s="493"/>
      <c r="D2" s="495" t="s">
        <v>43</v>
      </c>
      <c r="E2" s="496"/>
      <c r="F2" s="496"/>
      <c r="G2" s="497"/>
    </row>
    <row r="3" spans="1:7">
      <c r="A3" s="493" t="s">
        <v>44</v>
      </c>
      <c r="B3" s="494">
        <v>16</v>
      </c>
      <c r="C3" s="493"/>
      <c r="D3" s="498" t="s">
        <v>45</v>
      </c>
      <c r="E3" s="498" t="s">
        <v>40</v>
      </c>
      <c r="F3" s="498" t="s">
        <v>46</v>
      </c>
      <c r="G3" s="498" t="s">
        <v>47</v>
      </c>
    </row>
    <row r="4" ht="15.75" spans="1:7">
      <c r="A4" s="493" t="s">
        <v>48</v>
      </c>
      <c r="B4" s="494">
        <v>16</v>
      </c>
      <c r="C4" s="493"/>
      <c r="D4" s="499"/>
      <c r="E4" s="499"/>
      <c r="F4" s="499" t="s">
        <v>49</v>
      </c>
      <c r="G4" s="499" t="s">
        <v>49</v>
      </c>
    </row>
    <row r="5" spans="1:8">
      <c r="A5" s="493" t="s">
        <v>50</v>
      </c>
      <c r="B5" s="494">
        <v>16</v>
      </c>
      <c r="C5" s="493"/>
      <c r="D5" s="500" t="s">
        <v>51</v>
      </c>
      <c r="E5" s="520" t="s">
        <v>52</v>
      </c>
      <c r="F5" s="500">
        <v>16</v>
      </c>
      <c r="G5" s="500">
        <v>18</v>
      </c>
      <c r="H5" s="490">
        <f t="shared" ref="H5:H10" si="0">(RIGHT(E5,2)-LEFT(E5,2)+1)*F5</f>
        <v>160</v>
      </c>
    </row>
    <row r="6" spans="1:8">
      <c r="A6" s="493" t="s">
        <v>53</v>
      </c>
      <c r="B6" s="494">
        <v>16</v>
      </c>
      <c r="C6" s="493"/>
      <c r="D6" s="500"/>
      <c r="E6" s="520" t="s">
        <v>54</v>
      </c>
      <c r="F6" s="500">
        <v>8</v>
      </c>
      <c r="G6" s="500">
        <v>10</v>
      </c>
      <c r="H6" s="490">
        <f t="shared" si="0"/>
        <v>80</v>
      </c>
    </row>
    <row r="7" spans="1:8">
      <c r="A7" s="493" t="s">
        <v>55</v>
      </c>
      <c r="B7" s="494">
        <v>16</v>
      </c>
      <c r="C7" s="493"/>
      <c r="D7" s="500" t="s">
        <v>56</v>
      </c>
      <c r="E7" s="520" t="s">
        <v>57</v>
      </c>
      <c r="F7" s="500">
        <v>12</v>
      </c>
      <c r="G7" s="500">
        <v>10</v>
      </c>
      <c r="H7" s="490">
        <f t="shared" si="0"/>
        <v>96</v>
      </c>
    </row>
    <row r="8" spans="1:8">
      <c r="A8" s="493" t="s">
        <v>58</v>
      </c>
      <c r="B8" s="494">
        <v>16</v>
      </c>
      <c r="C8" s="493"/>
      <c r="D8" s="500" t="s">
        <v>59</v>
      </c>
      <c r="E8" s="520" t="s">
        <v>57</v>
      </c>
      <c r="F8" s="500">
        <v>20</v>
      </c>
      <c r="G8" s="500">
        <v>20</v>
      </c>
      <c r="H8" s="490">
        <f t="shared" si="0"/>
        <v>160</v>
      </c>
    </row>
    <row r="9" spans="1:8">
      <c r="A9" s="493" t="s">
        <v>60</v>
      </c>
      <c r="B9" s="494">
        <v>16</v>
      </c>
      <c r="C9" s="493"/>
      <c r="D9" s="500" t="s">
        <v>61</v>
      </c>
      <c r="E9" s="520" t="s">
        <v>52</v>
      </c>
      <c r="F9" s="500">
        <v>20</v>
      </c>
      <c r="G9" s="500">
        <v>20</v>
      </c>
      <c r="H9" s="490">
        <f t="shared" si="0"/>
        <v>200</v>
      </c>
    </row>
    <row r="10" ht="15.75" spans="1:8">
      <c r="A10" s="493" t="s">
        <v>62</v>
      </c>
      <c r="B10" s="494">
        <v>16</v>
      </c>
      <c r="C10" s="493"/>
      <c r="D10" s="502" t="s">
        <v>63</v>
      </c>
      <c r="E10" s="521" t="s">
        <v>64</v>
      </c>
      <c r="F10" s="502">
        <v>10</v>
      </c>
      <c r="G10" s="502">
        <v>20</v>
      </c>
      <c r="H10" s="490">
        <f t="shared" si="0"/>
        <v>120</v>
      </c>
    </row>
    <row r="11" spans="1:8">
      <c r="A11" s="493" t="s">
        <v>65</v>
      </c>
      <c r="B11" s="494">
        <v>16</v>
      </c>
      <c r="C11" s="493"/>
      <c r="D11" s="504" t="s">
        <v>66</v>
      </c>
      <c r="H11" s="490">
        <f>SUM(H5:H10)</f>
        <v>816</v>
      </c>
    </row>
    <row r="12" spans="1:3">
      <c r="A12" s="493" t="s">
        <v>67</v>
      </c>
      <c r="B12" s="494">
        <v>8</v>
      </c>
      <c r="C12" s="493"/>
    </row>
    <row r="13" spans="1:3">
      <c r="A13" s="493" t="s">
        <v>68</v>
      </c>
      <c r="B13" s="494">
        <v>8</v>
      </c>
      <c r="C13" s="493"/>
    </row>
    <row r="14" spans="1:3">
      <c r="A14" s="493" t="s">
        <v>69</v>
      </c>
      <c r="B14" s="494">
        <v>8</v>
      </c>
      <c r="C14" s="493"/>
    </row>
    <row r="15" spans="1:3">
      <c r="A15" s="493" t="s">
        <v>70</v>
      </c>
      <c r="B15" s="494">
        <v>8</v>
      </c>
      <c r="C15" s="493"/>
    </row>
    <row r="16" spans="1:3">
      <c r="A16" s="493" t="s">
        <v>71</v>
      </c>
      <c r="B16" s="494">
        <v>8</v>
      </c>
      <c r="C16" s="493"/>
    </row>
    <row r="17" spans="1:3">
      <c r="A17" s="493" t="s">
        <v>72</v>
      </c>
      <c r="B17" s="494">
        <v>8</v>
      </c>
      <c r="C17" s="493"/>
    </row>
    <row r="18" spans="1:3">
      <c r="A18" s="493" t="s">
        <v>73</v>
      </c>
      <c r="B18" s="494">
        <v>8</v>
      </c>
      <c r="C18" s="493"/>
    </row>
    <row r="19" spans="1:3">
      <c r="A19" s="493" t="s">
        <v>74</v>
      </c>
      <c r="B19" s="494">
        <v>8</v>
      </c>
      <c r="C19" s="493"/>
    </row>
    <row r="20" spans="1:3">
      <c r="A20" s="493" t="s">
        <v>75</v>
      </c>
      <c r="B20" s="494">
        <v>8</v>
      </c>
      <c r="C20" s="493"/>
    </row>
    <row r="21" spans="1:3">
      <c r="A21" s="493" t="s">
        <v>76</v>
      </c>
      <c r="B21" s="494">
        <v>8</v>
      </c>
      <c r="C21" s="493"/>
    </row>
    <row r="22" spans="1:3">
      <c r="A22" s="493" t="s">
        <v>77</v>
      </c>
      <c r="B22" s="494">
        <v>12</v>
      </c>
      <c r="C22" s="493"/>
    </row>
    <row r="23" spans="1:3">
      <c r="A23" s="493" t="s">
        <v>78</v>
      </c>
      <c r="B23" s="494">
        <v>12</v>
      </c>
      <c r="C23" s="493"/>
    </row>
    <row r="24" spans="1:3">
      <c r="A24" s="493" t="s">
        <v>79</v>
      </c>
      <c r="B24" s="494">
        <v>12</v>
      </c>
      <c r="C24" s="493"/>
    </row>
    <row r="25" spans="1:3">
      <c r="A25" s="493" t="s">
        <v>80</v>
      </c>
      <c r="B25" s="494">
        <v>12</v>
      </c>
      <c r="C25" s="493"/>
    </row>
    <row r="26" spans="1:3">
      <c r="A26" s="493" t="s">
        <v>81</v>
      </c>
      <c r="B26" s="494">
        <v>12</v>
      </c>
      <c r="C26" s="493"/>
    </row>
    <row r="27" spans="1:3">
      <c r="A27" s="493" t="s">
        <v>82</v>
      </c>
      <c r="B27" s="494">
        <v>12</v>
      </c>
      <c r="C27" s="493"/>
    </row>
    <row r="28" spans="1:3">
      <c r="A28" s="493" t="s">
        <v>83</v>
      </c>
      <c r="B28" s="494">
        <v>12</v>
      </c>
      <c r="C28" s="493"/>
    </row>
    <row r="29" spans="1:3">
      <c r="A29" s="493" t="s">
        <v>84</v>
      </c>
      <c r="B29" s="494">
        <v>12</v>
      </c>
      <c r="C29" s="493"/>
    </row>
    <row r="30" spans="1:3">
      <c r="A30" s="493" t="s">
        <v>85</v>
      </c>
      <c r="B30" s="494">
        <v>20</v>
      </c>
      <c r="C30" s="493"/>
    </row>
    <row r="31" spans="1:3">
      <c r="A31" s="493" t="s">
        <v>86</v>
      </c>
      <c r="B31" s="494">
        <v>20</v>
      </c>
      <c r="C31" s="493"/>
    </row>
    <row r="32" spans="1:3">
      <c r="A32" s="493" t="s">
        <v>87</v>
      </c>
      <c r="B32" s="494">
        <v>20</v>
      </c>
      <c r="C32" s="493"/>
    </row>
    <row r="33" spans="1:3">
      <c r="A33" s="493" t="s">
        <v>88</v>
      </c>
      <c r="B33" s="494">
        <v>20</v>
      </c>
      <c r="C33" s="493"/>
    </row>
    <row r="34" spans="1:3">
      <c r="A34" s="493" t="s">
        <v>89</v>
      </c>
      <c r="B34" s="494">
        <v>20</v>
      </c>
      <c r="C34" s="493"/>
    </row>
    <row r="35" spans="1:3">
      <c r="A35" s="493" t="s">
        <v>90</v>
      </c>
      <c r="B35" s="494">
        <v>20</v>
      </c>
      <c r="C35" s="493"/>
    </row>
    <row r="36" spans="1:3">
      <c r="A36" s="493" t="s">
        <v>91</v>
      </c>
      <c r="B36" s="494">
        <v>20</v>
      </c>
      <c r="C36" s="493"/>
    </row>
    <row r="37" spans="1:3">
      <c r="A37" s="493" t="s">
        <v>92</v>
      </c>
      <c r="B37" s="494">
        <v>20</v>
      </c>
      <c r="C37" s="493"/>
    </row>
    <row r="38" spans="1:2">
      <c r="A38" s="489" t="s">
        <v>93</v>
      </c>
      <c r="B38" s="494">
        <v>20</v>
      </c>
    </row>
    <row r="39" spans="1:2">
      <c r="A39" s="489" t="s">
        <v>94</v>
      </c>
      <c r="B39" s="494">
        <v>20</v>
      </c>
    </row>
    <row r="40" spans="1:2">
      <c r="A40" s="489" t="s">
        <v>95</v>
      </c>
      <c r="B40" s="494">
        <v>20</v>
      </c>
    </row>
    <row r="41" spans="1:2">
      <c r="A41" s="489" t="s">
        <v>96</v>
      </c>
      <c r="B41" s="494">
        <v>20</v>
      </c>
    </row>
    <row r="42" spans="1:2">
      <c r="A42" s="489" t="s">
        <v>97</v>
      </c>
      <c r="B42" s="494">
        <v>20</v>
      </c>
    </row>
    <row r="43" spans="1:2">
      <c r="A43" s="489" t="s">
        <v>98</v>
      </c>
      <c r="B43" s="494">
        <v>20</v>
      </c>
    </row>
    <row r="44" spans="1:2">
      <c r="A44" s="489" t="s">
        <v>99</v>
      </c>
      <c r="B44" s="494">
        <v>20</v>
      </c>
    </row>
    <row r="45" spans="1:2">
      <c r="A45" s="489" t="s">
        <v>100</v>
      </c>
      <c r="B45" s="494">
        <v>20</v>
      </c>
    </row>
    <row r="46" spans="1:2">
      <c r="A46" s="489" t="s">
        <v>101</v>
      </c>
      <c r="B46" s="494">
        <v>20</v>
      </c>
    </row>
    <row r="47" spans="1:2">
      <c r="A47" s="489" t="s">
        <v>102</v>
      </c>
      <c r="B47" s="494">
        <v>20</v>
      </c>
    </row>
    <row r="48" spans="1:2">
      <c r="A48" s="489" t="s">
        <v>103</v>
      </c>
      <c r="B48" s="490">
        <v>10</v>
      </c>
    </row>
    <row r="49" spans="1:2">
      <c r="A49" s="489" t="s">
        <v>104</v>
      </c>
      <c r="B49" s="490">
        <v>10</v>
      </c>
    </row>
    <row r="50" spans="1:2">
      <c r="A50" s="489" t="s">
        <v>105</v>
      </c>
      <c r="B50" s="490">
        <v>10</v>
      </c>
    </row>
    <row r="51" spans="1:2">
      <c r="A51" s="489" t="s">
        <v>106</v>
      </c>
      <c r="B51" s="490">
        <v>10</v>
      </c>
    </row>
    <row r="52" spans="1:2">
      <c r="A52" s="489" t="s">
        <v>107</v>
      </c>
      <c r="B52" s="490">
        <v>10</v>
      </c>
    </row>
    <row r="53" spans="1:2">
      <c r="A53" s="489" t="s">
        <v>108</v>
      </c>
      <c r="B53" s="490">
        <v>10</v>
      </c>
    </row>
    <row r="54" spans="1:2">
      <c r="A54" s="489" t="s">
        <v>109</v>
      </c>
      <c r="B54" s="490">
        <v>10</v>
      </c>
    </row>
    <row r="55" spans="1:2">
      <c r="A55" s="489" t="s">
        <v>110</v>
      </c>
      <c r="B55" s="490">
        <v>10</v>
      </c>
    </row>
    <row r="56" spans="1:2">
      <c r="A56" s="489" t="s">
        <v>111</v>
      </c>
      <c r="B56" s="490">
        <v>10</v>
      </c>
    </row>
    <row r="57" spans="1:2">
      <c r="A57" s="489" t="s">
        <v>112</v>
      </c>
      <c r="B57" s="490">
        <v>10</v>
      </c>
    </row>
    <row r="58" spans="1:2">
      <c r="A58" s="489" t="s">
        <v>113</v>
      </c>
      <c r="B58" s="490">
        <v>10</v>
      </c>
    </row>
    <row r="59" spans="1:2">
      <c r="A59" s="489" t="s">
        <v>114</v>
      </c>
      <c r="B59" s="490">
        <v>10</v>
      </c>
    </row>
    <row r="60" spans="2:2">
      <c r="B60" s="490">
        <f>SUM(B2:B59)</f>
        <v>816</v>
      </c>
    </row>
  </sheetData>
  <mergeCells count="1">
    <mergeCell ref="D2:G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3"/>
  <sheetViews>
    <sheetView topLeftCell="A43" workbookViewId="0">
      <selection activeCell="N44" sqref="N44:N63"/>
    </sheetView>
  </sheetViews>
  <sheetFormatPr defaultColWidth="9" defaultRowHeight="15"/>
  <cols>
    <col min="1" max="1" width="12.4285714285714" customWidth="1"/>
    <col min="2" max="3" width="12.2857142857143" customWidth="1"/>
    <col min="5" max="5" width="9.28571428571429" customWidth="1"/>
    <col min="8" max="9" width="9.14285714285714" customWidth="1"/>
    <col min="11" max="11" width="9.85714285714286" customWidth="1"/>
    <col min="12" max="12" width="15.7142857142857" customWidth="1"/>
    <col min="13" max="15" width="16.4285714285714" customWidth="1"/>
    <col min="16" max="16" width="28.8571428571429" customWidth="1"/>
    <col min="17" max="17" width="19.2857142857143" customWidth="1"/>
    <col min="18" max="18" width="14" customWidth="1"/>
    <col min="19" max="19" width="14.1428571428571" customWidth="1"/>
    <col min="20" max="20" width="10.8571428571429" customWidth="1"/>
    <col min="21" max="21" width="8.85714285714286" customWidth="1"/>
    <col min="22" max="22" width="10" customWidth="1"/>
    <col min="23" max="23" width="13" customWidth="1"/>
    <col min="24" max="24" width="17.8571428571429" customWidth="1"/>
    <col min="25" max="25" width="13" customWidth="1"/>
    <col min="26" max="26" width="22" customWidth="1"/>
    <col min="27" max="27" width="12.1428571428571" customWidth="1"/>
    <col min="29" max="29" width="15" customWidth="1"/>
  </cols>
  <sheetData>
    <row r="1" spans="1:30">
      <c r="A1" s="479" t="s">
        <v>115</v>
      </c>
      <c r="B1" s="479" t="s">
        <v>116</v>
      </c>
      <c r="C1" s="479" t="s">
        <v>117</v>
      </c>
      <c r="D1" s="479" t="s">
        <v>118</v>
      </c>
      <c r="E1" s="479" t="s">
        <v>119</v>
      </c>
      <c r="F1" s="479" t="s">
        <v>120</v>
      </c>
      <c r="G1" s="479" t="s">
        <v>121</v>
      </c>
      <c r="H1" s="479" t="s">
        <v>122</v>
      </c>
      <c r="I1" s="479" t="s">
        <v>43</v>
      </c>
      <c r="J1" s="480" t="s">
        <v>45</v>
      </c>
      <c r="K1" s="479" t="s">
        <v>123</v>
      </c>
      <c r="L1" s="479" t="s">
        <v>0</v>
      </c>
      <c r="M1" s="479" t="s">
        <v>1</v>
      </c>
      <c r="N1" s="479" t="s">
        <v>124</v>
      </c>
      <c r="O1" s="479" t="s">
        <v>125</v>
      </c>
      <c r="P1" s="479" t="s">
        <v>126</v>
      </c>
      <c r="Q1" s="479" t="s">
        <v>127</v>
      </c>
      <c r="R1" s="479" t="s">
        <v>128</v>
      </c>
      <c r="S1" s="479" t="s">
        <v>129</v>
      </c>
      <c r="T1" s="483" t="s">
        <v>25</v>
      </c>
      <c r="U1" s="484" t="s">
        <v>26</v>
      </c>
      <c r="V1" s="484" t="s">
        <v>28</v>
      </c>
      <c r="W1" s="484" t="s">
        <v>29</v>
      </c>
      <c r="X1" s="479" t="s">
        <v>130</v>
      </c>
      <c r="Y1" s="479" t="s">
        <v>131</v>
      </c>
      <c r="Z1" s="479" t="s">
        <v>132</v>
      </c>
      <c r="AA1" s="479" t="s">
        <v>25</v>
      </c>
      <c r="AB1" s="479" t="s">
        <v>133</v>
      </c>
      <c r="AC1" s="479" t="s">
        <v>134</v>
      </c>
      <c r="AD1" s="479" t="s">
        <v>135</v>
      </c>
    </row>
    <row r="2" spans="1:30">
      <c r="A2" t="s">
        <v>136</v>
      </c>
      <c r="B2" t="s">
        <v>118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3</v>
      </c>
      <c r="M2" t="s">
        <v>4</v>
      </c>
      <c r="N2" s="481" t="s">
        <v>146</v>
      </c>
      <c r="O2" t="s">
        <v>147</v>
      </c>
      <c r="P2" t="s">
        <v>148</v>
      </c>
      <c r="Q2" s="485" t="s">
        <v>149</v>
      </c>
      <c r="R2" t="s">
        <v>150</v>
      </c>
      <c r="S2" t="s">
        <v>151</v>
      </c>
      <c r="T2" s="486" t="s">
        <v>31</v>
      </c>
      <c r="U2" s="487" t="s">
        <v>32</v>
      </c>
      <c r="V2" s="487">
        <v>21</v>
      </c>
      <c r="W2" s="487" t="s">
        <v>32</v>
      </c>
      <c r="X2" t="s">
        <v>152</v>
      </c>
      <c r="Y2" t="s">
        <v>153</v>
      </c>
      <c r="Z2" t="s">
        <v>153</v>
      </c>
      <c r="AA2" t="s">
        <v>154</v>
      </c>
      <c r="AB2" t="s">
        <v>155</v>
      </c>
      <c r="AC2" t="s">
        <v>9</v>
      </c>
      <c r="AD2" t="s">
        <v>156</v>
      </c>
    </row>
    <row r="3" spans="1:30">
      <c r="A3" t="s">
        <v>157</v>
      </c>
      <c r="B3" t="s">
        <v>119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  <c r="L3" t="s">
        <v>14</v>
      </c>
      <c r="M3" t="s">
        <v>6</v>
      </c>
      <c r="N3" t="s">
        <v>167</v>
      </c>
      <c r="O3" t="s">
        <v>168</v>
      </c>
      <c r="P3" t="s">
        <v>169</v>
      </c>
      <c r="Q3" s="485" t="s">
        <v>170</v>
      </c>
      <c r="R3" t="s">
        <v>171</v>
      </c>
      <c r="S3" t="s">
        <v>172</v>
      </c>
      <c r="T3" s="486" t="s">
        <v>33</v>
      </c>
      <c r="U3" s="487">
        <v>6</v>
      </c>
      <c r="V3" s="487">
        <v>8.5</v>
      </c>
      <c r="W3" s="487">
        <v>11</v>
      </c>
      <c r="X3" t="s">
        <v>173</v>
      </c>
      <c r="Y3" t="s">
        <v>174</v>
      </c>
      <c r="Z3" t="s">
        <v>175</v>
      </c>
      <c r="AA3" t="s">
        <v>176</v>
      </c>
      <c r="AB3" t="s">
        <v>177</v>
      </c>
      <c r="AC3" t="s">
        <v>178</v>
      </c>
      <c r="AD3" t="s">
        <v>179</v>
      </c>
    </row>
    <row r="4" spans="1:30">
      <c r="A4" t="s">
        <v>180</v>
      </c>
      <c r="B4" t="s">
        <v>120</v>
      </c>
      <c r="C4" t="s">
        <v>181</v>
      </c>
      <c r="D4" t="s">
        <v>182</v>
      </c>
      <c r="E4" t="s">
        <v>183</v>
      </c>
      <c r="F4" t="s">
        <v>184</v>
      </c>
      <c r="G4" t="s">
        <v>185</v>
      </c>
      <c r="H4" t="s">
        <v>186</v>
      </c>
      <c r="J4" t="s">
        <v>187</v>
      </c>
      <c r="L4" t="s">
        <v>19</v>
      </c>
      <c r="M4" t="s">
        <v>10</v>
      </c>
      <c r="N4" t="s">
        <v>188</v>
      </c>
      <c r="O4" t="s">
        <v>189</v>
      </c>
      <c r="P4" t="s">
        <v>190</v>
      </c>
      <c r="Q4" s="485" t="s">
        <v>191</v>
      </c>
      <c r="R4" t="s">
        <v>192</v>
      </c>
      <c r="T4" s="486" t="s">
        <v>34</v>
      </c>
      <c r="U4" s="487">
        <v>10</v>
      </c>
      <c r="V4" s="487">
        <v>11</v>
      </c>
      <c r="W4" s="487">
        <v>15</v>
      </c>
      <c r="X4" t="s">
        <v>193</v>
      </c>
      <c r="Y4" t="s">
        <v>194</v>
      </c>
      <c r="Z4" t="s">
        <v>195</v>
      </c>
      <c r="AA4" t="s">
        <v>37</v>
      </c>
      <c r="AB4" t="s">
        <v>196</v>
      </c>
      <c r="AD4" t="s">
        <v>197</v>
      </c>
    </row>
    <row r="5" spans="1:28">
      <c r="A5" t="s">
        <v>198</v>
      </c>
      <c r="B5" t="s">
        <v>180</v>
      </c>
      <c r="C5" t="s">
        <v>199</v>
      </c>
      <c r="D5" t="s">
        <v>200</v>
      </c>
      <c r="E5" t="s">
        <v>201</v>
      </c>
      <c r="F5" t="s">
        <v>202</v>
      </c>
      <c r="G5" t="s">
        <v>203</v>
      </c>
      <c r="H5" t="s">
        <v>204</v>
      </c>
      <c r="J5" t="s">
        <v>205</v>
      </c>
      <c r="L5" t="s">
        <v>9</v>
      </c>
      <c r="M5" t="s">
        <v>12</v>
      </c>
      <c r="N5" t="s">
        <v>206</v>
      </c>
      <c r="P5" t="s">
        <v>207</v>
      </c>
      <c r="Q5" s="485" t="s">
        <v>208</v>
      </c>
      <c r="T5" s="486" t="s">
        <v>35</v>
      </c>
      <c r="U5" s="487" t="s">
        <v>32</v>
      </c>
      <c r="V5" s="487">
        <v>80</v>
      </c>
      <c r="W5" s="487">
        <v>99</v>
      </c>
      <c r="X5" t="s">
        <v>209</v>
      </c>
      <c r="Y5" t="s">
        <v>210</v>
      </c>
      <c r="Z5" t="s">
        <v>211</v>
      </c>
      <c r="AA5" t="s">
        <v>39</v>
      </c>
      <c r="AB5" t="s">
        <v>212</v>
      </c>
    </row>
    <row r="6" spans="1:27">
      <c r="A6" t="s">
        <v>118</v>
      </c>
      <c r="B6" t="s">
        <v>122</v>
      </c>
      <c r="C6" t="s">
        <v>213</v>
      </c>
      <c r="D6" t="s">
        <v>214</v>
      </c>
      <c r="J6" t="s">
        <v>215</v>
      </c>
      <c r="M6" s="481" t="s">
        <v>15</v>
      </c>
      <c r="N6" t="s">
        <v>216</v>
      </c>
      <c r="P6" t="s">
        <v>217</v>
      </c>
      <c r="Q6" s="485" t="s">
        <v>218</v>
      </c>
      <c r="T6" s="486" t="s">
        <v>36</v>
      </c>
      <c r="U6" s="487" t="s">
        <v>32</v>
      </c>
      <c r="V6" s="487">
        <v>90</v>
      </c>
      <c r="W6" s="487">
        <v>90</v>
      </c>
      <c r="Y6" t="s">
        <v>219</v>
      </c>
      <c r="Z6" t="s">
        <v>220</v>
      </c>
      <c r="AA6" t="s">
        <v>33</v>
      </c>
    </row>
    <row r="7" spans="1:27">
      <c r="A7" t="s">
        <v>119</v>
      </c>
      <c r="B7" t="s">
        <v>43</v>
      </c>
      <c r="J7" t="s">
        <v>221</v>
      </c>
      <c r="M7" t="s">
        <v>17</v>
      </c>
      <c r="N7" t="s">
        <v>222</v>
      </c>
      <c r="Q7" s="488"/>
      <c r="T7" s="486" t="s">
        <v>37</v>
      </c>
      <c r="U7" s="487" t="s">
        <v>32</v>
      </c>
      <c r="V7" s="487">
        <v>1000</v>
      </c>
      <c r="W7" s="487">
        <v>1000</v>
      </c>
      <c r="Z7" t="s">
        <v>223</v>
      </c>
      <c r="AA7" t="s">
        <v>35</v>
      </c>
    </row>
    <row r="8" spans="1:27">
      <c r="A8" t="s">
        <v>120</v>
      </c>
      <c r="M8" t="s">
        <v>20</v>
      </c>
      <c r="N8" t="s">
        <v>224</v>
      </c>
      <c r="T8" s="486" t="s">
        <v>39</v>
      </c>
      <c r="U8" s="487" t="s">
        <v>32</v>
      </c>
      <c r="V8" s="487" t="s">
        <v>38</v>
      </c>
      <c r="W8" s="487" t="s">
        <v>38</v>
      </c>
      <c r="Z8" t="s">
        <v>225</v>
      </c>
      <c r="AA8" t="s">
        <v>34</v>
      </c>
    </row>
    <row r="9" spans="1:27">
      <c r="A9" t="s">
        <v>122</v>
      </c>
      <c r="J9" s="481"/>
      <c r="M9" t="s">
        <v>22</v>
      </c>
      <c r="N9" t="s">
        <v>226</v>
      </c>
      <c r="Z9" t="s">
        <v>227</v>
      </c>
      <c r="AA9" t="s">
        <v>228</v>
      </c>
    </row>
    <row r="10" spans="1:27">
      <c r="A10" t="s">
        <v>43</v>
      </c>
      <c r="J10" s="481"/>
      <c r="N10" t="s">
        <v>229</v>
      </c>
      <c r="Z10" t="s">
        <v>230</v>
      </c>
      <c r="AA10" t="s">
        <v>231</v>
      </c>
    </row>
    <row r="11" spans="1:27">
      <c r="A11" t="s">
        <v>232</v>
      </c>
      <c r="N11" t="s">
        <v>233</v>
      </c>
      <c r="Z11" t="s">
        <v>208</v>
      </c>
      <c r="AA11" t="s">
        <v>234</v>
      </c>
    </row>
    <row r="12" spans="1:27">
      <c r="A12" t="s">
        <v>235</v>
      </c>
      <c r="N12" t="s">
        <v>236</v>
      </c>
      <c r="Z12" t="s">
        <v>237</v>
      </c>
      <c r="AA12" t="s">
        <v>238</v>
      </c>
    </row>
    <row r="13" spans="1:27">
      <c r="A13" t="s">
        <v>239</v>
      </c>
      <c r="N13" t="s">
        <v>240</v>
      </c>
      <c r="Z13" t="s">
        <v>241</v>
      </c>
      <c r="AA13" t="s">
        <v>242</v>
      </c>
    </row>
    <row r="14" spans="14:27">
      <c r="N14" t="s">
        <v>243</v>
      </c>
      <c r="Z14" t="s">
        <v>244</v>
      </c>
      <c r="AA14" t="s">
        <v>245</v>
      </c>
    </row>
    <row r="15" spans="14:27">
      <c r="N15" t="s">
        <v>246</v>
      </c>
      <c r="Z15" t="s">
        <v>247</v>
      </c>
      <c r="AA15" t="s">
        <v>248</v>
      </c>
    </row>
    <row r="16" spans="14:27">
      <c r="N16" t="s">
        <v>249</v>
      </c>
      <c r="Z16" t="s">
        <v>250</v>
      </c>
      <c r="AA16" t="s">
        <v>251</v>
      </c>
    </row>
    <row r="17" spans="12:26">
      <c r="L17" s="479"/>
      <c r="N17" t="s">
        <v>252</v>
      </c>
      <c r="Z17" t="s">
        <v>253</v>
      </c>
    </row>
    <row r="18" spans="14:26">
      <c r="N18" t="s">
        <v>254</v>
      </c>
      <c r="Z18" t="s">
        <v>255</v>
      </c>
    </row>
    <row r="19" spans="14:26">
      <c r="N19" t="s">
        <v>256</v>
      </c>
      <c r="Z19" t="s">
        <v>257</v>
      </c>
    </row>
    <row r="20" spans="14:26">
      <c r="N20" t="s">
        <v>258</v>
      </c>
      <c r="Z20" t="s">
        <v>259</v>
      </c>
    </row>
    <row r="21" spans="14:26">
      <c r="N21" t="s">
        <v>260</v>
      </c>
      <c r="Z21" t="s">
        <v>219</v>
      </c>
    </row>
    <row r="22" spans="14:14">
      <c r="N22" s="481" t="s">
        <v>261</v>
      </c>
    </row>
    <row r="23" spans="14:14">
      <c r="N23" s="481" t="s">
        <v>262</v>
      </c>
    </row>
    <row r="24" spans="14:14">
      <c r="N24" s="481" t="s">
        <v>263</v>
      </c>
    </row>
    <row r="25" spans="14:14">
      <c r="N25" s="481" t="s">
        <v>264</v>
      </c>
    </row>
    <row r="26" spans="14:14">
      <c r="N26" s="481" t="s">
        <v>265</v>
      </c>
    </row>
    <row r="27" spans="14:14">
      <c r="N27" s="481" t="s">
        <v>266</v>
      </c>
    </row>
    <row r="28" spans="14:14">
      <c r="N28" s="481" t="s">
        <v>267</v>
      </c>
    </row>
    <row r="29" spans="14:14">
      <c r="N29" s="481" t="s">
        <v>268</v>
      </c>
    </row>
    <row r="30" spans="14:14">
      <c r="N30" s="481" t="s">
        <v>269</v>
      </c>
    </row>
    <row r="31" spans="14:14">
      <c r="N31" s="481" t="s">
        <v>270</v>
      </c>
    </row>
    <row r="32" spans="14:14">
      <c r="N32" s="481" t="s">
        <v>271</v>
      </c>
    </row>
    <row r="33" spans="14:14">
      <c r="N33" s="481" t="s">
        <v>272</v>
      </c>
    </row>
    <row r="34" spans="14:14">
      <c r="N34" s="481" t="s">
        <v>273</v>
      </c>
    </row>
    <row r="35" spans="14:14">
      <c r="N35" s="481" t="s">
        <v>274</v>
      </c>
    </row>
    <row r="36" spans="14:14">
      <c r="N36" s="481" t="s">
        <v>275</v>
      </c>
    </row>
    <row r="37" spans="14:14">
      <c r="N37" s="481" t="s">
        <v>276</v>
      </c>
    </row>
    <row r="38" spans="14:14">
      <c r="N38" s="481" t="s">
        <v>277</v>
      </c>
    </row>
    <row r="39" spans="14:14">
      <c r="N39" s="481" t="s">
        <v>278</v>
      </c>
    </row>
    <row r="40" spans="14:14">
      <c r="N40" s="481" t="s">
        <v>279</v>
      </c>
    </row>
    <row r="41" spans="14:14">
      <c r="N41" s="481" t="s">
        <v>280</v>
      </c>
    </row>
    <row r="42" spans="14:14">
      <c r="N42" s="481" t="s">
        <v>281</v>
      </c>
    </row>
    <row r="43" spans="14:14">
      <c r="N43" s="481" t="s">
        <v>282</v>
      </c>
    </row>
    <row r="44" spans="14:14">
      <c r="N44" s="482" t="s">
        <v>283</v>
      </c>
    </row>
    <row r="45" spans="14:14">
      <c r="N45" s="482" t="s">
        <v>284</v>
      </c>
    </row>
    <row r="46" spans="14:14">
      <c r="N46" s="482" t="s">
        <v>285</v>
      </c>
    </row>
    <row r="47" spans="14:14">
      <c r="N47" s="482" t="s">
        <v>286</v>
      </c>
    </row>
    <row r="48" spans="14:14">
      <c r="N48" s="482" t="s">
        <v>287</v>
      </c>
    </row>
    <row r="49" spans="14:14">
      <c r="N49" s="482" t="s">
        <v>288</v>
      </c>
    </row>
    <row r="50" spans="14:14">
      <c r="N50" s="482" t="s">
        <v>289</v>
      </c>
    </row>
    <row r="51" spans="14:14">
      <c r="N51" s="482" t="s">
        <v>290</v>
      </c>
    </row>
    <row r="52" spans="14:14">
      <c r="N52" s="482" t="s">
        <v>291</v>
      </c>
    </row>
    <row r="53" spans="14:14">
      <c r="N53" s="482" t="s">
        <v>292</v>
      </c>
    </row>
    <row r="54" spans="14:14">
      <c r="N54" s="482" t="s">
        <v>293</v>
      </c>
    </row>
    <row r="55" spans="14:14">
      <c r="N55" s="482" t="s">
        <v>294</v>
      </c>
    </row>
    <row r="56" spans="14:14">
      <c r="N56" s="482" t="s">
        <v>295</v>
      </c>
    </row>
    <row r="57" spans="14:14">
      <c r="N57" s="482" t="s">
        <v>296</v>
      </c>
    </row>
    <row r="58" spans="14:14">
      <c r="N58" s="482" t="s">
        <v>297</v>
      </c>
    </row>
    <row r="59" spans="14:14">
      <c r="N59" s="482" t="s">
        <v>298</v>
      </c>
    </row>
    <row r="60" spans="14:14">
      <c r="N60" s="482" t="s">
        <v>299</v>
      </c>
    </row>
    <row r="61" spans="14:14">
      <c r="N61" s="482" t="s">
        <v>300</v>
      </c>
    </row>
    <row r="62" spans="14:14">
      <c r="N62" s="482" t="s">
        <v>301</v>
      </c>
    </row>
    <row r="63" spans="14:14">
      <c r="N63" s="482" t="s">
        <v>302</v>
      </c>
    </row>
  </sheetData>
  <pageMargins left="0.7" right="0.7" top="0.75" bottom="0.75" header="0.3" footer="0.3"/>
  <pageSetup paperSize="1" orientation="portrait"/>
  <headerFooter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opLeftCell="A10" workbookViewId="0">
      <selection activeCell="G40" sqref="G40"/>
    </sheetView>
  </sheetViews>
  <sheetFormatPr defaultColWidth="9" defaultRowHeight="15"/>
  <cols>
    <col min="1" max="1" width="13.1428571428571" customWidth="1"/>
    <col min="2" max="2" width="26.8571428571429" customWidth="1"/>
    <col min="3" max="3" width="30.7142857142857" customWidth="1"/>
    <col min="12" max="12" width="11" customWidth="1"/>
  </cols>
  <sheetData>
    <row r="1" spans="1:2">
      <c r="A1" t="s">
        <v>303</v>
      </c>
      <c r="B1" s="476">
        <v>2025</v>
      </c>
    </row>
    <row r="2" spans="1:2">
      <c r="A2" t="s">
        <v>304</v>
      </c>
      <c r="B2" t="s">
        <v>305</v>
      </c>
    </row>
    <row r="3" spans="12:12">
      <c r="L3">
        <v>8072235052</v>
      </c>
    </row>
    <row r="4" spans="1:2">
      <c r="A4" t="s">
        <v>306</v>
      </c>
      <c r="B4" t="s">
        <v>307</v>
      </c>
    </row>
    <row r="5" spans="1:2">
      <c r="A5" s="476" t="s">
        <v>199</v>
      </c>
      <c r="B5" s="477">
        <v>119.3</v>
      </c>
    </row>
    <row r="6" spans="1:2">
      <c r="A6" s="476" t="s">
        <v>213</v>
      </c>
      <c r="B6" s="477">
        <v>265.692</v>
      </c>
    </row>
    <row r="7" spans="1:2">
      <c r="A7" s="476" t="s">
        <v>181</v>
      </c>
      <c r="B7" s="477">
        <v>106.7</v>
      </c>
    </row>
    <row r="8" spans="1:2">
      <c r="A8" s="476" t="s">
        <v>308</v>
      </c>
      <c r="B8" s="477">
        <v>491.692</v>
      </c>
    </row>
    <row r="13" spans="1:2">
      <c r="A13" t="s">
        <v>309</v>
      </c>
      <c r="B13" t="s">
        <v>310</v>
      </c>
    </row>
    <row r="15" spans="1:3">
      <c r="A15" t="s">
        <v>306</v>
      </c>
      <c r="B15" t="s">
        <v>311</v>
      </c>
      <c r="C15" t="s">
        <v>312</v>
      </c>
    </row>
    <row r="16" spans="1:9">
      <c r="A16" s="476" t="s">
        <v>213</v>
      </c>
      <c r="B16" s="477">
        <v>7903000</v>
      </c>
      <c r="C16" s="477">
        <v>11837001.7777778</v>
      </c>
      <c r="E16">
        <v>92166131.7</v>
      </c>
      <c r="F16">
        <v>122216930.839378</v>
      </c>
      <c r="H16">
        <f>E16/10^6</f>
        <v>92.1661317</v>
      </c>
      <c r="I16">
        <f>F16/10^6</f>
        <v>122.216930839378</v>
      </c>
    </row>
    <row r="17" spans="1:9">
      <c r="A17" s="476" t="s">
        <v>181</v>
      </c>
      <c r="B17" s="477">
        <v>12880700</v>
      </c>
      <c r="C17" s="477">
        <v>19486112.6833333</v>
      </c>
      <c r="E17">
        <v>173181439.4</v>
      </c>
      <c r="F17">
        <v>240436543.116353</v>
      </c>
      <c r="H17">
        <f t="shared" ref="H17:H19" si="0">E17/10^6</f>
        <v>173.1814394</v>
      </c>
      <c r="I17">
        <f t="shared" ref="I17:I19" si="1">F17/10^6</f>
        <v>240.436543116353</v>
      </c>
    </row>
    <row r="18" spans="1:9">
      <c r="A18" s="476" t="s">
        <v>308</v>
      </c>
      <c r="B18" s="477">
        <v>20783700</v>
      </c>
      <c r="C18" s="477">
        <v>31323114.4611111</v>
      </c>
      <c r="E18">
        <v>1300000</v>
      </c>
      <c r="F18">
        <v>1830600</v>
      </c>
      <c r="H18">
        <f t="shared" si="0"/>
        <v>1.3</v>
      </c>
      <c r="I18">
        <f t="shared" si="1"/>
        <v>1.8306</v>
      </c>
    </row>
    <row r="19" spans="5:9">
      <c r="E19">
        <v>266647571.1</v>
      </c>
      <c r="F19">
        <v>364484073.95573</v>
      </c>
      <c r="H19">
        <f t="shared" si="0"/>
        <v>266.6475711</v>
      </c>
      <c r="I19">
        <f t="shared" si="1"/>
        <v>364.48407395573</v>
      </c>
    </row>
    <row r="24" spans="2:3">
      <c r="B24">
        <f ca="1">GETPIVOTDATA("Sum of Total PL Selling (Mil.)",$A$15)/10^6</f>
        <v>20.7837</v>
      </c>
      <c r="C24">
        <f ca="1">GETPIVOTDATA("Sum of Total PL Production (Mil.)",$A$15)/10^6</f>
        <v>31.3231144611111</v>
      </c>
    </row>
    <row r="29" spans="1:2">
      <c r="A29" t="s">
        <v>115</v>
      </c>
      <c r="B29" t="s">
        <v>43</v>
      </c>
    </row>
    <row r="31" spans="1:3">
      <c r="A31" t="s">
        <v>306</v>
      </c>
      <c r="B31" t="s">
        <v>313</v>
      </c>
      <c r="C31" t="s">
        <v>314</v>
      </c>
    </row>
    <row r="32" spans="1:3">
      <c r="A32" s="476" t="s">
        <v>315</v>
      </c>
      <c r="B32" s="478">
        <v>50.7150807</v>
      </c>
      <c r="C32" s="478">
        <v>65.9220320333333</v>
      </c>
    </row>
    <row r="33" spans="1:3">
      <c r="A33" s="476" t="s">
        <v>316</v>
      </c>
      <c r="B33" s="478">
        <v>79.6078323</v>
      </c>
      <c r="C33" s="478">
        <v>105.094073843481</v>
      </c>
    </row>
    <row r="34" spans="1:3">
      <c r="A34" s="476" t="s">
        <v>317</v>
      </c>
      <c r="B34" s="478">
        <v>31.0980684</v>
      </c>
      <c r="C34" s="478">
        <v>43.8054601606667</v>
      </c>
    </row>
    <row r="35" spans="1:3">
      <c r="A35" s="476" t="s">
        <v>318</v>
      </c>
      <c r="B35" s="478">
        <v>44.565872</v>
      </c>
      <c r="C35" s="478">
        <v>64.6708772164444</v>
      </c>
    </row>
    <row r="36" spans="1:3">
      <c r="A36" s="476" t="s">
        <v>319</v>
      </c>
      <c r="B36" s="478">
        <v>73.0106005</v>
      </c>
      <c r="C36" s="478">
        <v>94.115051592381</v>
      </c>
    </row>
    <row r="37" spans="1:3">
      <c r="A37" s="476" t="s">
        <v>320</v>
      </c>
      <c r="B37" s="478">
        <v>45.515725</v>
      </c>
      <c r="C37" s="478">
        <v>61.2795792967778</v>
      </c>
    </row>
    <row r="38" spans="1:3">
      <c r="A38" s="476" t="s">
        <v>310</v>
      </c>
      <c r="B38" s="478">
        <v>20.7837</v>
      </c>
      <c r="C38" s="478">
        <v>31.3231144611111</v>
      </c>
    </row>
    <row r="39" spans="1:3">
      <c r="A39" s="476" t="s">
        <v>308</v>
      </c>
      <c r="B39" s="478">
        <v>345.2968789</v>
      </c>
      <c r="C39" s="478">
        <v>466.210188604195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2021"/>
  <sheetViews>
    <sheetView workbookViewId="0">
      <pane xSplit="1" ySplit="1" topLeftCell="B234" activePane="bottomRight" state="frozen"/>
      <selection/>
      <selection pane="topRight"/>
      <selection pane="bottomLeft"/>
      <selection pane="bottomRight" activeCell="G269" sqref="G269"/>
    </sheetView>
  </sheetViews>
  <sheetFormatPr defaultColWidth="9.14285714285714" defaultRowHeight="14.25"/>
  <cols>
    <col min="1" max="1" width="10.4285714285714" style="416" hidden="1" customWidth="1"/>
    <col min="2" max="2" width="11.4285714285714" style="417" customWidth="1"/>
    <col min="3" max="3" width="14.1428571428571" style="415" customWidth="1"/>
    <col min="4" max="4" width="17.1428571428571" style="415" customWidth="1"/>
    <col min="5" max="5" width="15.7142857142857" style="415" customWidth="1"/>
    <col min="6" max="6" width="11.8571428571429" style="415" customWidth="1"/>
    <col min="7" max="7" width="16.8571428571429" style="418" customWidth="1"/>
    <col min="8" max="8" width="17.8571428571429" style="418" customWidth="1"/>
    <col min="9" max="9" width="13.8571428571429" style="418" customWidth="1"/>
    <col min="10" max="10" width="10.4285714285714" style="419" customWidth="1"/>
    <col min="11" max="12" width="16.8571428571429" style="419" customWidth="1"/>
    <col min="13" max="13" width="15" style="420" customWidth="1"/>
    <col min="14" max="14" width="11.7142857142857" style="415" customWidth="1"/>
    <col min="15" max="15" width="15.5714285714286" style="415" customWidth="1"/>
    <col min="16" max="17" width="16.7142857142857" style="421" customWidth="1"/>
    <col min="18" max="19" width="11.7142857142857" style="415" customWidth="1"/>
    <col min="20" max="23" width="9.14285714285714" style="421" customWidth="1"/>
    <col min="24" max="24" width="11.7142857142857" style="421" customWidth="1"/>
    <col min="25" max="25" width="13.7142857142857" style="415" customWidth="1"/>
    <col min="26" max="16384" width="9.14285714285714" style="415"/>
  </cols>
  <sheetData>
    <row r="1" s="414" customFormat="1" ht="45" customHeight="1" spans="1:28">
      <c r="A1" s="422" t="s">
        <v>321</v>
      </c>
      <c r="B1" s="423" t="s">
        <v>322</v>
      </c>
      <c r="C1" s="424" t="s">
        <v>116</v>
      </c>
      <c r="D1" s="424" t="s">
        <v>323</v>
      </c>
      <c r="E1" s="424" t="s">
        <v>117</v>
      </c>
      <c r="F1" s="425" t="s">
        <v>324</v>
      </c>
      <c r="G1" s="426" t="s">
        <v>325</v>
      </c>
      <c r="H1" s="426" t="s">
        <v>326</v>
      </c>
      <c r="I1" s="426" t="s">
        <v>327</v>
      </c>
      <c r="J1" s="436" t="s">
        <v>328</v>
      </c>
      <c r="K1" s="436" t="s">
        <v>329</v>
      </c>
      <c r="L1" s="436" t="s">
        <v>330</v>
      </c>
      <c r="M1" s="437" t="s">
        <v>331</v>
      </c>
      <c r="N1" s="438" t="s">
        <v>332</v>
      </c>
      <c r="O1" s="438" t="s">
        <v>333</v>
      </c>
      <c r="P1" s="439" t="s">
        <v>334</v>
      </c>
      <c r="Q1" s="439" t="s">
        <v>335</v>
      </c>
      <c r="R1" s="439" t="s">
        <v>336</v>
      </c>
      <c r="S1" s="439" t="s">
        <v>337</v>
      </c>
      <c r="T1" s="451" t="s">
        <v>338</v>
      </c>
      <c r="U1" s="451" t="s">
        <v>136</v>
      </c>
      <c r="V1" s="451" t="s">
        <v>339</v>
      </c>
      <c r="W1" s="451" t="s">
        <v>340</v>
      </c>
      <c r="X1" s="451" t="s">
        <v>189</v>
      </c>
      <c r="Y1" s="454"/>
      <c r="Z1" s="454"/>
      <c r="AA1" s="454" t="s">
        <v>332</v>
      </c>
      <c r="AB1" s="454" t="s">
        <v>333</v>
      </c>
    </row>
    <row r="2" spans="1:28">
      <c r="A2" s="427" t="str">
        <f t="shared" ref="A2:A16" si="0">D2&amp;"-"&amp;B2</f>
        <v>PD-MA1-45683</v>
      </c>
      <c r="B2" s="428">
        <v>45683</v>
      </c>
      <c r="C2" s="429" t="s">
        <v>180</v>
      </c>
      <c r="D2" s="430" t="s">
        <v>141</v>
      </c>
      <c r="E2" s="430" t="s">
        <v>199</v>
      </c>
      <c r="F2" s="244" t="s">
        <v>341</v>
      </c>
      <c r="G2" s="431" t="s">
        <v>32</v>
      </c>
      <c r="H2" s="431" t="s">
        <v>32</v>
      </c>
      <c r="I2" s="431">
        <v>0.01</v>
      </c>
      <c r="J2" s="440">
        <v>385</v>
      </c>
      <c r="K2" s="440" t="s">
        <v>38</v>
      </c>
      <c r="L2" s="440" t="s">
        <v>38</v>
      </c>
      <c r="M2" s="441">
        <v>0.0172</v>
      </c>
      <c r="N2" s="442" t="s">
        <v>151</v>
      </c>
      <c r="O2" s="442" t="s">
        <v>342</v>
      </c>
      <c r="P2" s="443"/>
      <c r="Q2" s="443"/>
      <c r="R2" s="443"/>
      <c r="S2" s="443"/>
      <c r="T2" s="452"/>
      <c r="U2" s="452"/>
      <c r="V2" s="452"/>
      <c r="W2" s="452"/>
      <c r="X2" s="452"/>
      <c r="Y2" s="455"/>
      <c r="Z2" s="455"/>
      <c r="AA2" s="455" t="s">
        <v>151</v>
      </c>
      <c r="AB2" s="455" t="s">
        <v>342</v>
      </c>
    </row>
    <row r="3" spans="1:28">
      <c r="A3" s="427" t="str">
        <f t="shared" si="0"/>
        <v>PD-MA1-45684</v>
      </c>
      <c r="B3" s="428">
        <v>45684</v>
      </c>
      <c r="C3" s="429" t="s">
        <v>180</v>
      </c>
      <c r="D3" s="430" t="s">
        <v>141</v>
      </c>
      <c r="E3" s="430" t="s">
        <v>199</v>
      </c>
      <c r="F3" s="244" t="s">
        <v>341</v>
      </c>
      <c r="G3" s="431" t="s">
        <v>32</v>
      </c>
      <c r="H3" s="431" t="s">
        <v>32</v>
      </c>
      <c r="I3" s="431">
        <v>0.02</v>
      </c>
      <c r="J3" s="440">
        <v>387</v>
      </c>
      <c r="K3" s="440" t="s">
        <v>38</v>
      </c>
      <c r="L3" s="440" t="s">
        <v>38</v>
      </c>
      <c r="M3" s="441">
        <v>0.0172</v>
      </c>
      <c r="N3" s="442" t="s">
        <v>151</v>
      </c>
      <c r="O3" s="442" t="s">
        <v>342</v>
      </c>
      <c r="P3" s="443"/>
      <c r="Q3" s="443"/>
      <c r="R3" s="443"/>
      <c r="S3" s="443"/>
      <c r="T3" s="452"/>
      <c r="U3" s="452"/>
      <c r="V3" s="452"/>
      <c r="W3" s="452"/>
      <c r="X3" s="452"/>
      <c r="Y3" s="455"/>
      <c r="Z3" s="455"/>
      <c r="AA3" s="455" t="s">
        <v>172</v>
      </c>
      <c r="AB3" s="455" t="s">
        <v>172</v>
      </c>
    </row>
    <row r="4" spans="1:19">
      <c r="A4" s="427" t="str">
        <f t="shared" si="0"/>
        <v>PD-MC1-45684</v>
      </c>
      <c r="B4" s="428">
        <v>45684</v>
      </c>
      <c r="C4" s="429" t="s">
        <v>180</v>
      </c>
      <c r="D4" s="430" t="s">
        <v>185</v>
      </c>
      <c r="E4" s="430" t="s">
        <v>199</v>
      </c>
      <c r="F4" s="244" t="s">
        <v>341</v>
      </c>
      <c r="G4" s="431" t="s">
        <v>32</v>
      </c>
      <c r="H4" s="431" t="s">
        <v>32</v>
      </c>
      <c r="I4" s="431">
        <v>0.02</v>
      </c>
      <c r="J4" s="444">
        <v>390</v>
      </c>
      <c r="K4" s="440" t="s">
        <v>38</v>
      </c>
      <c r="L4" s="440" t="s">
        <v>38</v>
      </c>
      <c r="M4" s="441">
        <v>0.0164</v>
      </c>
      <c r="N4" s="442" t="s">
        <v>151</v>
      </c>
      <c r="O4" s="442" t="s">
        <v>342</v>
      </c>
      <c r="P4" s="445"/>
      <c r="Q4" s="445"/>
      <c r="R4" s="430"/>
      <c r="S4" s="430"/>
    </row>
    <row r="5" spans="1:19">
      <c r="A5" s="427" t="str">
        <f t="shared" si="0"/>
        <v>V1-MD1-45684</v>
      </c>
      <c r="B5" s="428">
        <v>45684</v>
      </c>
      <c r="C5" s="429" t="s">
        <v>122</v>
      </c>
      <c r="D5" s="430" t="s">
        <v>204</v>
      </c>
      <c r="E5" s="430" t="s">
        <v>199</v>
      </c>
      <c r="F5" s="244" t="s">
        <v>166</v>
      </c>
      <c r="G5" s="431">
        <v>0.8</v>
      </c>
      <c r="H5" s="431">
        <v>0.8</v>
      </c>
      <c r="I5" s="431">
        <v>0.01</v>
      </c>
      <c r="J5" s="444">
        <v>480</v>
      </c>
      <c r="K5" s="440" t="s">
        <v>38</v>
      </c>
      <c r="L5" s="440" t="s">
        <v>38</v>
      </c>
      <c r="M5" s="441">
        <v>0.0169</v>
      </c>
      <c r="N5" s="442" t="s">
        <v>151</v>
      </c>
      <c r="O5" s="442" t="s">
        <v>342</v>
      </c>
      <c r="P5" s="445"/>
      <c r="Q5" s="445"/>
      <c r="R5" s="430"/>
      <c r="S5" s="430"/>
    </row>
    <row r="6" spans="1:19">
      <c r="A6" s="427" t="str">
        <f t="shared" si="0"/>
        <v>V1-MD1-45685</v>
      </c>
      <c r="B6" s="428">
        <v>45685</v>
      </c>
      <c r="C6" s="429" t="s">
        <v>122</v>
      </c>
      <c r="D6" s="430" t="s">
        <v>204</v>
      </c>
      <c r="E6" s="430" t="s">
        <v>199</v>
      </c>
      <c r="F6" s="244" t="s">
        <v>166</v>
      </c>
      <c r="G6" s="431">
        <v>0.9</v>
      </c>
      <c r="H6" s="431">
        <v>0.9</v>
      </c>
      <c r="I6" s="431">
        <v>0</v>
      </c>
      <c r="J6" s="440">
        <v>487</v>
      </c>
      <c r="K6" s="440" t="s">
        <v>38</v>
      </c>
      <c r="L6" s="440" t="s">
        <v>38</v>
      </c>
      <c r="M6" s="441">
        <v>0.0175</v>
      </c>
      <c r="N6" s="442" t="s">
        <v>151</v>
      </c>
      <c r="O6" s="442" t="s">
        <v>342</v>
      </c>
      <c r="P6" s="445"/>
      <c r="Q6" s="445"/>
      <c r="R6" s="430"/>
      <c r="S6" s="430"/>
    </row>
    <row r="7" spans="1:19">
      <c r="A7" s="427" t="str">
        <f t="shared" si="0"/>
        <v>V1-MD1-45686</v>
      </c>
      <c r="B7" s="428">
        <v>45686</v>
      </c>
      <c r="C7" s="429" t="s">
        <v>122</v>
      </c>
      <c r="D7" s="430" t="s">
        <v>204</v>
      </c>
      <c r="E7" s="430" t="s">
        <v>199</v>
      </c>
      <c r="F7" s="244" t="s">
        <v>166</v>
      </c>
      <c r="G7" s="431">
        <v>0.9</v>
      </c>
      <c r="H7" s="431">
        <v>0.9</v>
      </c>
      <c r="I7" s="431">
        <v>0.01</v>
      </c>
      <c r="J7" s="440">
        <v>490</v>
      </c>
      <c r="K7" s="440" t="s">
        <v>38</v>
      </c>
      <c r="L7" s="440" t="s">
        <v>38</v>
      </c>
      <c r="M7" s="441">
        <v>0.0182</v>
      </c>
      <c r="N7" s="442" t="s">
        <v>151</v>
      </c>
      <c r="O7" s="442" t="s">
        <v>342</v>
      </c>
      <c r="P7" s="445"/>
      <c r="Q7" s="445"/>
      <c r="R7" s="430"/>
      <c r="S7" s="430"/>
    </row>
    <row r="8" spans="1:19">
      <c r="A8" s="427" t="str">
        <f t="shared" si="0"/>
        <v>PD-MA1-45687</v>
      </c>
      <c r="B8" s="428">
        <v>45687</v>
      </c>
      <c r="C8" s="429" t="s">
        <v>180</v>
      </c>
      <c r="D8" s="430" t="s">
        <v>141</v>
      </c>
      <c r="E8" s="430" t="s">
        <v>199</v>
      </c>
      <c r="F8" s="244" t="s">
        <v>341</v>
      </c>
      <c r="G8" s="431" t="s">
        <v>32</v>
      </c>
      <c r="H8" s="431" t="s">
        <v>32</v>
      </c>
      <c r="I8" s="431">
        <v>0.02</v>
      </c>
      <c r="J8" s="440">
        <v>388</v>
      </c>
      <c r="K8" s="440" t="s">
        <v>38</v>
      </c>
      <c r="L8" s="440" t="s">
        <v>38</v>
      </c>
      <c r="M8" s="441">
        <v>0.0173</v>
      </c>
      <c r="N8" s="442" t="s">
        <v>151</v>
      </c>
      <c r="O8" s="442" t="s">
        <v>342</v>
      </c>
      <c r="P8" s="445"/>
      <c r="Q8" s="445"/>
      <c r="R8" s="430"/>
      <c r="S8" s="430"/>
    </row>
    <row r="9" spans="1:19">
      <c r="A9" s="427" t="str">
        <f t="shared" si="0"/>
        <v>PD-MC1-45687</v>
      </c>
      <c r="B9" s="428">
        <v>45687</v>
      </c>
      <c r="C9" s="429" t="s">
        <v>180</v>
      </c>
      <c r="D9" s="430" t="s">
        <v>185</v>
      </c>
      <c r="E9" s="430" t="s">
        <v>199</v>
      </c>
      <c r="F9" s="244" t="s">
        <v>341</v>
      </c>
      <c r="G9" s="431" t="s">
        <v>32</v>
      </c>
      <c r="H9" s="431" t="s">
        <v>32</v>
      </c>
      <c r="I9" s="431">
        <v>0.01</v>
      </c>
      <c r="J9" s="440">
        <v>390</v>
      </c>
      <c r="K9" s="440" t="s">
        <v>38</v>
      </c>
      <c r="L9" s="440" t="s">
        <v>38</v>
      </c>
      <c r="M9" s="441">
        <v>0.0188</v>
      </c>
      <c r="N9" s="442" t="s">
        <v>151</v>
      </c>
      <c r="O9" s="442" t="s">
        <v>342</v>
      </c>
      <c r="P9" s="445"/>
      <c r="Q9" s="445"/>
      <c r="R9" s="430"/>
      <c r="S9" s="430"/>
    </row>
    <row r="10" spans="1:19">
      <c r="A10" s="427" t="str">
        <f t="shared" si="0"/>
        <v>V1-MD1-45687</v>
      </c>
      <c r="B10" s="428">
        <v>45687</v>
      </c>
      <c r="C10" s="429" t="s">
        <v>122</v>
      </c>
      <c r="D10" s="430" t="s">
        <v>204</v>
      </c>
      <c r="E10" s="430" t="s">
        <v>199</v>
      </c>
      <c r="F10" s="244" t="s">
        <v>166</v>
      </c>
      <c r="G10" s="431">
        <v>0.8</v>
      </c>
      <c r="H10" s="431">
        <v>0.8</v>
      </c>
      <c r="I10" s="431">
        <v>0.01</v>
      </c>
      <c r="J10" s="440">
        <v>480</v>
      </c>
      <c r="K10" s="440" t="s">
        <v>38</v>
      </c>
      <c r="L10" s="440" t="s">
        <v>38</v>
      </c>
      <c r="M10" s="441">
        <v>0.0202</v>
      </c>
      <c r="N10" s="442" t="s">
        <v>151</v>
      </c>
      <c r="O10" s="442" t="s">
        <v>342</v>
      </c>
      <c r="P10" s="445"/>
      <c r="Q10" s="445"/>
      <c r="R10" s="430"/>
      <c r="S10" s="430"/>
    </row>
    <row r="11" spans="1:19">
      <c r="A11" s="427" t="str">
        <f t="shared" si="0"/>
        <v>V1-MD1-45688</v>
      </c>
      <c r="B11" s="428">
        <v>45688</v>
      </c>
      <c r="C11" s="429" t="s">
        <v>122</v>
      </c>
      <c r="D11" s="430" t="s">
        <v>204</v>
      </c>
      <c r="E11" s="430" t="s">
        <v>199</v>
      </c>
      <c r="F11" s="244" t="s">
        <v>166</v>
      </c>
      <c r="G11" s="431">
        <v>0.9</v>
      </c>
      <c r="H11" s="431">
        <v>0.9</v>
      </c>
      <c r="I11" s="431">
        <v>0</v>
      </c>
      <c r="J11" s="440">
        <v>490</v>
      </c>
      <c r="K11" s="440" t="s">
        <v>38</v>
      </c>
      <c r="L11" s="440" t="s">
        <v>38</v>
      </c>
      <c r="M11" s="441">
        <v>0.0192</v>
      </c>
      <c r="N11" s="442" t="s">
        <v>151</v>
      </c>
      <c r="O11" s="442" t="s">
        <v>342</v>
      </c>
      <c r="P11" s="445"/>
      <c r="Q11" s="445"/>
      <c r="R11" s="430"/>
      <c r="S11" s="430"/>
    </row>
    <row r="12" spans="1:19">
      <c r="A12" s="427" t="str">
        <f t="shared" si="0"/>
        <v>V1-MB1-45694</v>
      </c>
      <c r="B12" s="428">
        <v>45694</v>
      </c>
      <c r="C12" s="429" t="s">
        <v>122</v>
      </c>
      <c r="D12" s="430" t="s">
        <v>163</v>
      </c>
      <c r="E12" s="430" t="s">
        <v>213</v>
      </c>
      <c r="F12" s="244" t="s">
        <v>166</v>
      </c>
      <c r="G12" s="431">
        <v>0.9</v>
      </c>
      <c r="H12" s="431">
        <v>0.9</v>
      </c>
      <c r="I12" s="431">
        <v>0</v>
      </c>
      <c r="J12" s="440">
        <v>486</v>
      </c>
      <c r="K12" s="440" t="s">
        <v>38</v>
      </c>
      <c r="L12" s="440" t="s">
        <v>38</v>
      </c>
      <c r="M12" s="446">
        <v>0.0184</v>
      </c>
      <c r="N12" s="442" t="s">
        <v>151</v>
      </c>
      <c r="O12" s="442" t="s">
        <v>342</v>
      </c>
      <c r="P12" s="445"/>
      <c r="Q12" s="445"/>
      <c r="R12" s="430"/>
      <c r="S12" s="430"/>
    </row>
    <row r="13" spans="1:19">
      <c r="A13" s="427" t="str">
        <f t="shared" si="0"/>
        <v>V1-MD1-45694</v>
      </c>
      <c r="B13" s="428">
        <v>45694</v>
      </c>
      <c r="C13" s="429" t="s">
        <v>122</v>
      </c>
      <c r="D13" s="430" t="s">
        <v>204</v>
      </c>
      <c r="E13" s="430" t="s">
        <v>199</v>
      </c>
      <c r="F13" s="244" t="s">
        <v>166</v>
      </c>
      <c r="G13" s="431">
        <v>0.9</v>
      </c>
      <c r="H13" s="431">
        <v>0.9</v>
      </c>
      <c r="I13" s="431">
        <v>0</v>
      </c>
      <c r="J13" s="440">
        <v>480</v>
      </c>
      <c r="K13" s="440" t="s">
        <v>38</v>
      </c>
      <c r="L13" s="440" t="s">
        <v>38</v>
      </c>
      <c r="M13" s="446">
        <v>0.019</v>
      </c>
      <c r="N13" s="442" t="s">
        <v>151</v>
      </c>
      <c r="O13" s="442" t="s">
        <v>342</v>
      </c>
      <c r="P13" s="445"/>
      <c r="Q13" s="445"/>
      <c r="R13" s="430"/>
      <c r="S13" s="430"/>
    </row>
    <row r="14" spans="1:19">
      <c r="A14" s="427" t="str">
        <f t="shared" si="0"/>
        <v>PD-MA1-45695</v>
      </c>
      <c r="B14" s="428">
        <v>45695</v>
      </c>
      <c r="C14" s="429" t="s">
        <v>180</v>
      </c>
      <c r="D14" s="430" t="s">
        <v>141</v>
      </c>
      <c r="E14" s="430" t="s">
        <v>199</v>
      </c>
      <c r="F14" s="244" t="s">
        <v>341</v>
      </c>
      <c r="G14" s="431" t="s">
        <v>32</v>
      </c>
      <c r="H14" s="431" t="s">
        <v>32</v>
      </c>
      <c r="I14" s="431">
        <v>0.01</v>
      </c>
      <c r="J14" s="440">
        <v>395</v>
      </c>
      <c r="K14" s="440" t="s">
        <v>38</v>
      </c>
      <c r="L14" s="440" t="s">
        <v>38</v>
      </c>
      <c r="M14" s="446">
        <v>0.0175</v>
      </c>
      <c r="N14" s="442" t="s">
        <v>151</v>
      </c>
      <c r="O14" s="442" t="s">
        <v>342</v>
      </c>
      <c r="P14" s="445"/>
      <c r="Q14" s="445"/>
      <c r="R14" s="430"/>
      <c r="S14" s="430"/>
    </row>
    <row r="15" spans="1:19">
      <c r="A15" s="427" t="str">
        <f t="shared" si="0"/>
        <v>V1-MB1-45695</v>
      </c>
      <c r="B15" s="428">
        <v>45695</v>
      </c>
      <c r="C15" s="429" t="s">
        <v>122</v>
      </c>
      <c r="D15" s="430" t="s">
        <v>163</v>
      </c>
      <c r="E15" s="430" t="s">
        <v>213</v>
      </c>
      <c r="F15" s="244" t="s">
        <v>166</v>
      </c>
      <c r="G15" s="431">
        <v>0.9</v>
      </c>
      <c r="H15" s="431">
        <v>0.9</v>
      </c>
      <c r="I15" s="431">
        <v>0</v>
      </c>
      <c r="J15" s="440">
        <v>490</v>
      </c>
      <c r="K15" s="440" t="s">
        <v>38</v>
      </c>
      <c r="L15" s="440" t="s">
        <v>38</v>
      </c>
      <c r="M15" s="446">
        <v>0.0186</v>
      </c>
      <c r="N15" s="442" t="s">
        <v>151</v>
      </c>
      <c r="O15" s="442" t="s">
        <v>342</v>
      </c>
      <c r="P15" s="445"/>
      <c r="Q15" s="445"/>
      <c r="R15" s="430"/>
      <c r="S15" s="430"/>
    </row>
    <row r="16" spans="1:19">
      <c r="A16" s="427" t="str">
        <f t="shared" si="0"/>
        <v>V1-MD1-45695</v>
      </c>
      <c r="B16" s="428">
        <v>45695</v>
      </c>
      <c r="C16" s="429" t="s">
        <v>122</v>
      </c>
      <c r="D16" s="430" t="s">
        <v>204</v>
      </c>
      <c r="E16" s="430" t="s">
        <v>199</v>
      </c>
      <c r="F16" s="244" t="s">
        <v>166</v>
      </c>
      <c r="G16" s="431">
        <v>0.9</v>
      </c>
      <c r="H16" s="431">
        <v>0.9</v>
      </c>
      <c r="I16" s="431">
        <v>0</v>
      </c>
      <c r="J16" s="440">
        <v>483</v>
      </c>
      <c r="K16" s="440" t="s">
        <v>38</v>
      </c>
      <c r="L16" s="440" t="s">
        <v>38</v>
      </c>
      <c r="M16" s="446">
        <v>0.0193</v>
      </c>
      <c r="N16" s="442" t="s">
        <v>151</v>
      </c>
      <c r="O16" s="442" t="s">
        <v>342</v>
      </c>
      <c r="P16" s="445"/>
      <c r="Q16" s="445"/>
      <c r="R16" s="430"/>
      <c r="S16" s="430"/>
    </row>
    <row r="17" spans="1:19">
      <c r="A17" s="427"/>
      <c r="B17" s="428">
        <v>45696</v>
      </c>
      <c r="C17" s="429" t="s">
        <v>180</v>
      </c>
      <c r="D17" s="430" t="s">
        <v>141</v>
      </c>
      <c r="E17" s="430" t="s">
        <v>199</v>
      </c>
      <c r="F17" s="244" t="s">
        <v>341</v>
      </c>
      <c r="G17" s="431" t="s">
        <v>32</v>
      </c>
      <c r="H17" s="431" t="s">
        <v>32</v>
      </c>
      <c r="I17" s="431">
        <v>0.02</v>
      </c>
      <c r="J17" s="440">
        <v>386</v>
      </c>
      <c r="K17" s="440" t="s">
        <v>38</v>
      </c>
      <c r="L17" s="440" t="s">
        <v>38</v>
      </c>
      <c r="M17" s="446">
        <v>0.016</v>
      </c>
      <c r="N17" s="442" t="s">
        <v>151</v>
      </c>
      <c r="O17" s="442" t="s">
        <v>342</v>
      </c>
      <c r="P17" s="445"/>
      <c r="Q17" s="445"/>
      <c r="R17" s="430"/>
      <c r="S17" s="430"/>
    </row>
    <row r="18" spans="1:19">
      <c r="A18" s="427" t="str">
        <f t="shared" ref="A18:A34" si="1">D18&amp;"-"&amp;B18</f>
        <v>V1-MB1-45696</v>
      </c>
      <c r="B18" s="428">
        <v>45696</v>
      </c>
      <c r="C18" s="429" t="s">
        <v>122</v>
      </c>
      <c r="D18" s="430" t="s">
        <v>163</v>
      </c>
      <c r="E18" s="430" t="s">
        <v>213</v>
      </c>
      <c r="F18" s="244" t="s">
        <v>166</v>
      </c>
      <c r="G18" s="431">
        <v>0.9</v>
      </c>
      <c r="H18" s="431">
        <v>0.9</v>
      </c>
      <c r="I18" s="431">
        <v>0</v>
      </c>
      <c r="J18" s="440">
        <v>490</v>
      </c>
      <c r="K18" s="440" t="s">
        <v>38</v>
      </c>
      <c r="L18" s="440" t="s">
        <v>38</v>
      </c>
      <c r="M18" s="446">
        <v>0.0172</v>
      </c>
      <c r="N18" s="442" t="s">
        <v>151</v>
      </c>
      <c r="O18" s="442" t="s">
        <v>342</v>
      </c>
      <c r="P18" s="445"/>
      <c r="Q18" s="445"/>
      <c r="R18" s="430"/>
      <c r="S18" s="430"/>
    </row>
    <row r="19" spans="1:19">
      <c r="A19" s="427" t="str">
        <f t="shared" si="1"/>
        <v>V1-MD1-45696</v>
      </c>
      <c r="B19" s="428">
        <v>45696</v>
      </c>
      <c r="C19" s="429" t="s">
        <v>122</v>
      </c>
      <c r="D19" s="430" t="s">
        <v>204</v>
      </c>
      <c r="E19" s="430" t="s">
        <v>199</v>
      </c>
      <c r="F19" s="244" t="s">
        <v>166</v>
      </c>
      <c r="G19" s="431">
        <v>0.9</v>
      </c>
      <c r="H19" s="431">
        <v>0.9</v>
      </c>
      <c r="I19" s="431">
        <v>0</v>
      </c>
      <c r="J19" s="440">
        <v>486</v>
      </c>
      <c r="K19" s="440" t="s">
        <v>38</v>
      </c>
      <c r="L19" s="440" t="s">
        <v>38</v>
      </c>
      <c r="M19" s="446">
        <v>0.018</v>
      </c>
      <c r="N19" s="442" t="s">
        <v>151</v>
      </c>
      <c r="O19" s="442" t="s">
        <v>342</v>
      </c>
      <c r="P19" s="445"/>
      <c r="Q19" s="445"/>
      <c r="R19" s="430"/>
      <c r="S19" s="430"/>
    </row>
    <row r="20" spans="1:19">
      <c r="A20" s="427" t="str">
        <f t="shared" si="1"/>
        <v>V1-MB1-45697</v>
      </c>
      <c r="B20" s="428">
        <v>45697</v>
      </c>
      <c r="C20" s="429" t="s">
        <v>122</v>
      </c>
      <c r="D20" s="430" t="s">
        <v>163</v>
      </c>
      <c r="E20" s="430" t="s">
        <v>213</v>
      </c>
      <c r="F20" s="244" t="s">
        <v>166</v>
      </c>
      <c r="G20" s="431">
        <v>0.9</v>
      </c>
      <c r="H20" s="431">
        <v>0.9</v>
      </c>
      <c r="I20" s="431">
        <v>0</v>
      </c>
      <c r="J20" s="440">
        <v>488</v>
      </c>
      <c r="K20" s="440" t="s">
        <v>38</v>
      </c>
      <c r="L20" s="440" t="s">
        <v>38</v>
      </c>
      <c r="M20" s="446">
        <v>0.0191</v>
      </c>
      <c r="N20" s="442" t="s">
        <v>151</v>
      </c>
      <c r="O20" s="442" t="s">
        <v>342</v>
      </c>
      <c r="P20" s="445"/>
      <c r="Q20" s="445"/>
      <c r="R20" s="430"/>
      <c r="S20" s="430"/>
    </row>
    <row r="21" spans="1:19">
      <c r="A21" s="427" t="str">
        <f t="shared" si="1"/>
        <v>V1-MD1-45697</v>
      </c>
      <c r="B21" s="428">
        <v>45697</v>
      </c>
      <c r="C21" s="429" t="s">
        <v>122</v>
      </c>
      <c r="D21" s="430" t="s">
        <v>204</v>
      </c>
      <c r="E21" s="430" t="s">
        <v>199</v>
      </c>
      <c r="F21" s="244" t="s">
        <v>166</v>
      </c>
      <c r="G21" s="431">
        <v>0.9</v>
      </c>
      <c r="H21" s="431">
        <v>0.9</v>
      </c>
      <c r="I21" s="431">
        <v>0.01</v>
      </c>
      <c r="J21" s="440">
        <v>478</v>
      </c>
      <c r="K21" s="440" t="s">
        <v>38</v>
      </c>
      <c r="L21" s="440" t="s">
        <v>38</v>
      </c>
      <c r="M21" s="446">
        <v>0.0188</v>
      </c>
      <c r="N21" s="442" t="s">
        <v>151</v>
      </c>
      <c r="O21" s="442" t="s">
        <v>342</v>
      </c>
      <c r="P21" s="445"/>
      <c r="Q21" s="445"/>
      <c r="R21" s="430"/>
      <c r="S21" s="430"/>
    </row>
    <row r="22" spans="1:19">
      <c r="A22" s="427" t="str">
        <f t="shared" si="1"/>
        <v>PD-MA1-45699</v>
      </c>
      <c r="B22" s="428">
        <v>45699</v>
      </c>
      <c r="C22" s="429" t="s">
        <v>180</v>
      </c>
      <c r="D22" s="430" t="s">
        <v>141</v>
      </c>
      <c r="E22" s="430" t="s">
        <v>199</v>
      </c>
      <c r="F22" s="244" t="s">
        <v>166</v>
      </c>
      <c r="G22" s="431" t="s">
        <v>32</v>
      </c>
      <c r="H22" s="431" t="s">
        <v>32</v>
      </c>
      <c r="I22" s="431">
        <v>0.01</v>
      </c>
      <c r="J22" s="440">
        <v>474</v>
      </c>
      <c r="K22" s="440" t="s">
        <v>38</v>
      </c>
      <c r="L22" s="440" t="s">
        <v>38</v>
      </c>
      <c r="M22" s="441">
        <v>0.0169</v>
      </c>
      <c r="N22" s="442" t="s">
        <v>151</v>
      </c>
      <c r="O22" s="442" t="s">
        <v>342</v>
      </c>
      <c r="P22" s="445"/>
      <c r="Q22" s="445"/>
      <c r="R22" s="430"/>
      <c r="S22" s="430"/>
    </row>
    <row r="23" spans="1:19">
      <c r="A23" s="427" t="str">
        <f t="shared" si="1"/>
        <v>V1-MB1-45699</v>
      </c>
      <c r="B23" s="428">
        <v>45699</v>
      </c>
      <c r="C23" s="429" t="s">
        <v>122</v>
      </c>
      <c r="D23" s="430" t="s">
        <v>163</v>
      </c>
      <c r="E23" s="430" t="s">
        <v>213</v>
      </c>
      <c r="F23" s="244" t="s">
        <v>166</v>
      </c>
      <c r="G23" s="431">
        <v>0.9</v>
      </c>
      <c r="H23" s="431">
        <v>0.9</v>
      </c>
      <c r="I23" s="431">
        <v>0</v>
      </c>
      <c r="J23" s="440">
        <v>490</v>
      </c>
      <c r="K23" s="440" t="s">
        <v>38</v>
      </c>
      <c r="L23" s="440" t="s">
        <v>38</v>
      </c>
      <c r="M23" s="441">
        <v>0.0188</v>
      </c>
      <c r="N23" s="442" t="s">
        <v>151</v>
      </c>
      <c r="O23" s="442" t="s">
        <v>342</v>
      </c>
      <c r="P23" s="445"/>
      <c r="Q23" s="445"/>
      <c r="R23" s="430"/>
      <c r="S23" s="430"/>
    </row>
    <row r="24" spans="1:19">
      <c r="A24" s="427" t="str">
        <f t="shared" si="1"/>
        <v>PD-MA1-45700</v>
      </c>
      <c r="B24" s="428">
        <v>45700</v>
      </c>
      <c r="C24" s="429" t="s">
        <v>180</v>
      </c>
      <c r="D24" s="430" t="s">
        <v>141</v>
      </c>
      <c r="E24" s="430" t="s">
        <v>199</v>
      </c>
      <c r="F24" s="244" t="s">
        <v>166</v>
      </c>
      <c r="G24" s="431" t="s">
        <v>32</v>
      </c>
      <c r="H24" s="431" t="s">
        <v>32</v>
      </c>
      <c r="I24" s="431">
        <v>0</v>
      </c>
      <c r="J24" s="440">
        <v>476</v>
      </c>
      <c r="K24" s="440" t="s">
        <v>38</v>
      </c>
      <c r="L24" s="440" t="s">
        <v>38</v>
      </c>
      <c r="M24" s="441">
        <v>0.0159</v>
      </c>
      <c r="N24" s="442" t="s">
        <v>151</v>
      </c>
      <c r="O24" s="442" t="s">
        <v>342</v>
      </c>
      <c r="P24" s="445"/>
      <c r="Q24" s="445"/>
      <c r="R24" s="430"/>
      <c r="S24" s="430"/>
    </row>
    <row r="25" spans="1:19">
      <c r="A25" s="427" t="str">
        <f t="shared" si="1"/>
        <v>V1-MB1-45700</v>
      </c>
      <c r="B25" s="428">
        <v>45700</v>
      </c>
      <c r="C25" s="429" t="s">
        <v>122</v>
      </c>
      <c r="D25" s="430" t="s">
        <v>163</v>
      </c>
      <c r="E25" s="430" t="s">
        <v>213</v>
      </c>
      <c r="F25" s="244" t="s">
        <v>166</v>
      </c>
      <c r="G25" s="431">
        <v>0.9</v>
      </c>
      <c r="H25" s="431">
        <v>0.9</v>
      </c>
      <c r="I25" s="431">
        <v>0.01</v>
      </c>
      <c r="J25" s="440">
        <v>486</v>
      </c>
      <c r="K25" s="440" t="s">
        <v>38</v>
      </c>
      <c r="L25" s="440" t="s">
        <v>38</v>
      </c>
      <c r="M25" s="441">
        <v>0.0182</v>
      </c>
      <c r="N25" s="442" t="s">
        <v>151</v>
      </c>
      <c r="O25" s="442" t="s">
        <v>342</v>
      </c>
      <c r="P25" s="445"/>
      <c r="Q25" s="445"/>
      <c r="R25" s="430"/>
      <c r="S25" s="430"/>
    </row>
    <row r="26" spans="1:19">
      <c r="A26" s="427" t="str">
        <f t="shared" si="1"/>
        <v>V1-MD1-45700</v>
      </c>
      <c r="B26" s="428">
        <v>45700</v>
      </c>
      <c r="C26" s="429" t="s">
        <v>122</v>
      </c>
      <c r="D26" s="430" t="s">
        <v>204</v>
      </c>
      <c r="E26" s="430" t="s">
        <v>199</v>
      </c>
      <c r="F26" s="244" t="s">
        <v>166</v>
      </c>
      <c r="G26" s="431">
        <v>0.9</v>
      </c>
      <c r="H26" s="431">
        <v>0.9</v>
      </c>
      <c r="I26" s="431">
        <v>0</v>
      </c>
      <c r="J26" s="440">
        <v>480</v>
      </c>
      <c r="K26" s="440" t="s">
        <v>38</v>
      </c>
      <c r="L26" s="440" t="s">
        <v>38</v>
      </c>
      <c r="M26" s="441">
        <v>0.0177</v>
      </c>
      <c r="N26" s="442" t="s">
        <v>151</v>
      </c>
      <c r="O26" s="442" t="s">
        <v>342</v>
      </c>
      <c r="P26" s="445"/>
      <c r="Q26" s="445"/>
      <c r="R26" s="430"/>
      <c r="S26" s="430"/>
    </row>
    <row r="27" spans="1:19">
      <c r="A27" s="427" t="str">
        <f t="shared" si="1"/>
        <v>V1-MB1-45701</v>
      </c>
      <c r="B27" s="432">
        <v>45701</v>
      </c>
      <c r="C27" s="433" t="s">
        <v>122</v>
      </c>
      <c r="D27" s="397" t="s">
        <v>163</v>
      </c>
      <c r="E27" s="397" t="s">
        <v>213</v>
      </c>
      <c r="F27" s="387" t="s">
        <v>166</v>
      </c>
      <c r="G27" s="431">
        <v>0.9</v>
      </c>
      <c r="H27" s="431">
        <v>0.9</v>
      </c>
      <c r="I27" s="431">
        <v>0</v>
      </c>
      <c r="J27" s="440">
        <v>490</v>
      </c>
      <c r="K27" s="440" t="s">
        <v>38</v>
      </c>
      <c r="L27" s="440" t="s">
        <v>38</v>
      </c>
      <c r="M27" s="441">
        <v>0.0198</v>
      </c>
      <c r="N27" s="442" t="s">
        <v>151</v>
      </c>
      <c r="O27" s="442" t="s">
        <v>342</v>
      </c>
      <c r="P27" s="445"/>
      <c r="Q27" s="445"/>
      <c r="R27" s="430"/>
      <c r="S27" s="430"/>
    </row>
    <row r="28" spans="1:19">
      <c r="A28" s="427" t="str">
        <f t="shared" si="1"/>
        <v>V1-MD1-45701</v>
      </c>
      <c r="B28" s="432">
        <v>45701</v>
      </c>
      <c r="C28" s="433" t="s">
        <v>122</v>
      </c>
      <c r="D28" s="397" t="s">
        <v>204</v>
      </c>
      <c r="E28" s="397" t="s">
        <v>199</v>
      </c>
      <c r="F28" s="387" t="s">
        <v>166</v>
      </c>
      <c r="G28" s="431">
        <v>0.9</v>
      </c>
      <c r="H28" s="431">
        <v>0.9</v>
      </c>
      <c r="I28" s="431">
        <v>0</v>
      </c>
      <c r="J28" s="440">
        <v>486</v>
      </c>
      <c r="K28" s="440" t="s">
        <v>38</v>
      </c>
      <c r="L28" s="440" t="s">
        <v>38</v>
      </c>
      <c r="M28" s="441">
        <v>0.0181</v>
      </c>
      <c r="N28" s="442" t="s">
        <v>151</v>
      </c>
      <c r="O28" s="442" t="s">
        <v>342</v>
      </c>
      <c r="P28" s="445"/>
      <c r="Q28" s="445"/>
      <c r="R28" s="430"/>
      <c r="S28" s="430"/>
    </row>
    <row r="29" spans="1:19">
      <c r="A29" s="427" t="str">
        <f t="shared" si="1"/>
        <v>V1-MB1-45705</v>
      </c>
      <c r="B29" s="432">
        <v>45705</v>
      </c>
      <c r="C29" s="433" t="s">
        <v>122</v>
      </c>
      <c r="D29" s="397" t="s">
        <v>163</v>
      </c>
      <c r="E29" s="397" t="s">
        <v>213</v>
      </c>
      <c r="F29" s="387" t="s">
        <v>166</v>
      </c>
      <c r="G29" s="431">
        <v>0.9</v>
      </c>
      <c r="H29" s="431">
        <v>0.9</v>
      </c>
      <c r="I29" s="431">
        <v>0</v>
      </c>
      <c r="J29" s="440">
        <v>492</v>
      </c>
      <c r="K29" s="440" t="s">
        <v>38</v>
      </c>
      <c r="L29" s="440" t="s">
        <v>38</v>
      </c>
      <c r="M29" s="441">
        <v>0.0179</v>
      </c>
      <c r="N29" s="442" t="s">
        <v>151</v>
      </c>
      <c r="O29" s="442" t="s">
        <v>342</v>
      </c>
      <c r="P29" s="445"/>
      <c r="Q29" s="445"/>
      <c r="R29" s="430"/>
      <c r="S29" s="430"/>
    </row>
    <row r="30" spans="1:19">
      <c r="A30" s="427" t="str">
        <f t="shared" si="1"/>
        <v>V1-MD1-45705</v>
      </c>
      <c r="B30" s="432">
        <v>45705</v>
      </c>
      <c r="C30" s="433" t="s">
        <v>122</v>
      </c>
      <c r="D30" s="397" t="s">
        <v>204</v>
      </c>
      <c r="E30" s="397" t="s">
        <v>199</v>
      </c>
      <c r="F30" s="387" t="s">
        <v>166</v>
      </c>
      <c r="G30" s="431">
        <v>0.9</v>
      </c>
      <c r="H30" s="431">
        <v>0.9</v>
      </c>
      <c r="I30" s="431">
        <v>0</v>
      </c>
      <c r="J30" s="430">
        <v>484</v>
      </c>
      <c r="K30" s="440" t="s">
        <v>38</v>
      </c>
      <c r="L30" s="440" t="s">
        <v>38</v>
      </c>
      <c r="M30" s="441">
        <v>0.0165</v>
      </c>
      <c r="N30" s="442" t="s">
        <v>151</v>
      </c>
      <c r="O30" s="442" t="s">
        <v>342</v>
      </c>
      <c r="P30" s="445"/>
      <c r="Q30" s="445"/>
      <c r="R30" s="430"/>
      <c r="S30" s="430"/>
    </row>
    <row r="31" spans="1:19">
      <c r="A31" s="427" t="str">
        <f t="shared" si="1"/>
        <v>V1-MB1-45706</v>
      </c>
      <c r="B31" s="432">
        <v>45706</v>
      </c>
      <c r="C31" s="433" t="s">
        <v>122</v>
      </c>
      <c r="D31" s="397" t="s">
        <v>163</v>
      </c>
      <c r="E31" s="397" t="s">
        <v>213</v>
      </c>
      <c r="F31" s="387" t="s">
        <v>166</v>
      </c>
      <c r="G31" s="431">
        <v>0.9</v>
      </c>
      <c r="H31" s="431">
        <v>0.9</v>
      </c>
      <c r="I31" s="431">
        <v>0</v>
      </c>
      <c r="J31" s="440">
        <v>492</v>
      </c>
      <c r="K31" s="440" t="s">
        <v>38</v>
      </c>
      <c r="L31" s="440" t="s">
        <v>38</v>
      </c>
      <c r="M31" s="441">
        <v>0.0173</v>
      </c>
      <c r="N31" s="442" t="s">
        <v>151</v>
      </c>
      <c r="O31" s="442" t="s">
        <v>342</v>
      </c>
      <c r="P31" s="445"/>
      <c r="Q31" s="445"/>
      <c r="R31" s="430"/>
      <c r="S31" s="430"/>
    </row>
    <row r="32" spans="1:19">
      <c r="A32" s="427" t="str">
        <f t="shared" si="1"/>
        <v>V1-MD1-45706</v>
      </c>
      <c r="B32" s="432">
        <v>45706</v>
      </c>
      <c r="C32" s="433" t="s">
        <v>122</v>
      </c>
      <c r="D32" s="397" t="s">
        <v>204</v>
      </c>
      <c r="E32" s="434" t="s">
        <v>199</v>
      </c>
      <c r="F32" s="387" t="s">
        <v>166</v>
      </c>
      <c r="G32" s="431">
        <v>0.9</v>
      </c>
      <c r="H32" s="431">
        <v>0.9</v>
      </c>
      <c r="I32" s="431">
        <v>0</v>
      </c>
      <c r="J32" s="440">
        <v>486</v>
      </c>
      <c r="K32" s="440" t="s">
        <v>38</v>
      </c>
      <c r="L32" s="440" t="s">
        <v>38</v>
      </c>
      <c r="M32" s="441">
        <v>0.0167</v>
      </c>
      <c r="N32" s="442" t="s">
        <v>151</v>
      </c>
      <c r="O32" s="442" t="s">
        <v>342</v>
      </c>
      <c r="P32" s="445"/>
      <c r="Q32" s="445"/>
      <c r="R32" s="430"/>
      <c r="S32" s="430"/>
    </row>
    <row r="33" spans="1:19">
      <c r="A33" s="427" t="str">
        <f t="shared" si="1"/>
        <v>V1-MD1-45707</v>
      </c>
      <c r="B33" s="432">
        <v>45707</v>
      </c>
      <c r="C33" s="433" t="s">
        <v>122</v>
      </c>
      <c r="D33" s="397" t="s">
        <v>204</v>
      </c>
      <c r="E33" s="397" t="s">
        <v>199</v>
      </c>
      <c r="F33" s="387" t="s">
        <v>166</v>
      </c>
      <c r="G33" s="431">
        <v>0.9</v>
      </c>
      <c r="H33" s="431">
        <v>0.9</v>
      </c>
      <c r="I33" s="431">
        <v>0</v>
      </c>
      <c r="J33" s="440">
        <v>482</v>
      </c>
      <c r="K33" s="440" t="s">
        <v>38</v>
      </c>
      <c r="L33" s="440" t="s">
        <v>38</v>
      </c>
      <c r="M33" s="446">
        <v>0.0171</v>
      </c>
      <c r="N33" s="442" t="s">
        <v>151</v>
      </c>
      <c r="O33" s="442" t="s">
        <v>342</v>
      </c>
      <c r="P33" s="445"/>
      <c r="Q33" s="445"/>
      <c r="R33" s="430"/>
      <c r="S33" s="430"/>
    </row>
    <row r="34" spans="1:19">
      <c r="A34" s="427" t="str">
        <f t="shared" si="1"/>
        <v>V1-MD1-45708</v>
      </c>
      <c r="B34" s="432">
        <v>45708</v>
      </c>
      <c r="C34" s="433" t="s">
        <v>122</v>
      </c>
      <c r="D34" s="397" t="s">
        <v>204</v>
      </c>
      <c r="E34" s="397" t="s">
        <v>199</v>
      </c>
      <c r="F34" s="387" t="s">
        <v>166</v>
      </c>
      <c r="G34" s="431">
        <v>0.9</v>
      </c>
      <c r="H34" s="431">
        <v>0.9</v>
      </c>
      <c r="I34" s="431">
        <v>0</v>
      </c>
      <c r="J34" s="440">
        <v>488</v>
      </c>
      <c r="K34" s="440" t="s">
        <v>38</v>
      </c>
      <c r="L34" s="440" t="s">
        <v>38</v>
      </c>
      <c r="M34" s="446">
        <v>0.0175</v>
      </c>
      <c r="N34" s="442" t="s">
        <v>151</v>
      </c>
      <c r="O34" s="442" t="s">
        <v>342</v>
      </c>
      <c r="P34" s="445"/>
      <c r="Q34" s="445"/>
      <c r="R34" s="430"/>
      <c r="S34" s="430"/>
    </row>
    <row r="35" spans="1:19">
      <c r="A35" s="427" t="str">
        <f t="shared" ref="A35:A40" si="2">D35&amp;"-"&amp;B35</f>
        <v>V1-MD1-45708</v>
      </c>
      <c r="B35" s="432">
        <v>45708</v>
      </c>
      <c r="C35" s="433" t="s">
        <v>122</v>
      </c>
      <c r="D35" s="397" t="s">
        <v>204</v>
      </c>
      <c r="E35" s="434" t="s">
        <v>199</v>
      </c>
      <c r="F35" s="387" t="s">
        <v>166</v>
      </c>
      <c r="G35" s="431">
        <v>0.9</v>
      </c>
      <c r="H35" s="431">
        <v>0.9</v>
      </c>
      <c r="I35" s="431">
        <v>0</v>
      </c>
      <c r="J35" s="440">
        <v>488</v>
      </c>
      <c r="K35" s="440" t="s">
        <v>38</v>
      </c>
      <c r="L35" s="440" t="s">
        <v>38</v>
      </c>
      <c r="M35" s="441">
        <v>0.0175</v>
      </c>
      <c r="N35" s="442" t="s">
        <v>151</v>
      </c>
      <c r="O35" s="442" t="s">
        <v>342</v>
      </c>
      <c r="P35" s="445"/>
      <c r="Q35" s="445"/>
      <c r="R35" s="430"/>
      <c r="S35" s="430"/>
    </row>
    <row r="36" spans="1:19">
      <c r="A36" s="427" t="str">
        <f t="shared" si="2"/>
        <v>PD-MA1-45709</v>
      </c>
      <c r="B36" s="432">
        <v>45709</v>
      </c>
      <c r="C36" s="433" t="s">
        <v>180</v>
      </c>
      <c r="D36" s="397" t="s">
        <v>141</v>
      </c>
      <c r="E36" s="397" t="s">
        <v>199</v>
      </c>
      <c r="F36" s="387" t="s">
        <v>166</v>
      </c>
      <c r="G36" s="431" t="s">
        <v>32</v>
      </c>
      <c r="H36" s="431" t="s">
        <v>32</v>
      </c>
      <c r="I36" s="431">
        <v>0.02</v>
      </c>
      <c r="J36" s="440">
        <v>472</v>
      </c>
      <c r="K36" s="440" t="s">
        <v>38</v>
      </c>
      <c r="L36" s="440" t="s">
        <v>38</v>
      </c>
      <c r="M36" s="441">
        <v>0.0161</v>
      </c>
      <c r="N36" s="442" t="s">
        <v>151</v>
      </c>
      <c r="O36" s="442" t="s">
        <v>342</v>
      </c>
      <c r="P36" s="445"/>
      <c r="Q36" s="445"/>
      <c r="R36" s="430"/>
      <c r="S36" s="430"/>
    </row>
    <row r="37" spans="1:19">
      <c r="A37" s="427" t="str">
        <f t="shared" si="2"/>
        <v>V1-MB1-45710</v>
      </c>
      <c r="B37" s="432">
        <v>45710</v>
      </c>
      <c r="C37" s="433" t="s">
        <v>122</v>
      </c>
      <c r="D37" s="433" t="s">
        <v>163</v>
      </c>
      <c r="E37" s="397" t="s">
        <v>213</v>
      </c>
      <c r="F37" s="387" t="s">
        <v>166</v>
      </c>
      <c r="G37" s="431">
        <v>0.9</v>
      </c>
      <c r="H37" s="431">
        <v>0.9</v>
      </c>
      <c r="I37" s="431">
        <v>0</v>
      </c>
      <c r="J37" s="440">
        <v>498</v>
      </c>
      <c r="K37" s="440" t="s">
        <v>38</v>
      </c>
      <c r="L37" s="440" t="s">
        <v>38</v>
      </c>
      <c r="M37" s="441">
        <v>0.0189</v>
      </c>
      <c r="N37" s="442" t="s">
        <v>151</v>
      </c>
      <c r="O37" s="442" t="s">
        <v>342</v>
      </c>
      <c r="P37" s="445"/>
      <c r="Q37" s="445"/>
      <c r="R37" s="430"/>
      <c r="S37" s="430"/>
    </row>
    <row r="38" spans="1:19">
      <c r="A38" s="427" t="str">
        <f t="shared" si="2"/>
        <v>V1-MD1-45710</v>
      </c>
      <c r="B38" s="432">
        <v>45710</v>
      </c>
      <c r="C38" s="433" t="s">
        <v>122</v>
      </c>
      <c r="D38" s="433" t="s">
        <v>204</v>
      </c>
      <c r="E38" s="397" t="s">
        <v>199</v>
      </c>
      <c r="F38" s="387" t="s">
        <v>166</v>
      </c>
      <c r="G38" s="431">
        <v>0.9</v>
      </c>
      <c r="H38" s="431">
        <v>0.9</v>
      </c>
      <c r="I38" s="431">
        <v>0</v>
      </c>
      <c r="J38" s="440">
        <v>488</v>
      </c>
      <c r="K38" s="440" t="s">
        <v>38</v>
      </c>
      <c r="L38" s="440" t="s">
        <v>38</v>
      </c>
      <c r="M38" s="441">
        <v>0.0163</v>
      </c>
      <c r="N38" s="442" t="s">
        <v>151</v>
      </c>
      <c r="O38" s="442" t="s">
        <v>342</v>
      </c>
      <c r="P38" s="445"/>
      <c r="Q38" s="445"/>
      <c r="R38" s="430"/>
      <c r="S38" s="430"/>
    </row>
    <row r="39" spans="1:19">
      <c r="A39" s="427" t="str">
        <f t="shared" si="2"/>
        <v>V1-MB1-45711</v>
      </c>
      <c r="B39" s="432">
        <v>45711</v>
      </c>
      <c r="C39" s="433" t="s">
        <v>122</v>
      </c>
      <c r="D39" s="433" t="s">
        <v>163</v>
      </c>
      <c r="E39" s="397" t="s">
        <v>213</v>
      </c>
      <c r="F39" s="387" t="s">
        <v>166</v>
      </c>
      <c r="G39" s="431">
        <v>0.9</v>
      </c>
      <c r="H39" s="431">
        <v>0.9</v>
      </c>
      <c r="I39" s="431">
        <v>0</v>
      </c>
      <c r="J39" s="440">
        <v>495</v>
      </c>
      <c r="K39" s="440" t="s">
        <v>38</v>
      </c>
      <c r="L39" s="440" t="s">
        <v>38</v>
      </c>
      <c r="M39" s="441">
        <v>0.0191</v>
      </c>
      <c r="N39" s="442" t="s">
        <v>151</v>
      </c>
      <c r="O39" s="442" t="s">
        <v>342</v>
      </c>
      <c r="P39" s="445"/>
      <c r="Q39" s="445"/>
      <c r="R39" s="430"/>
      <c r="S39" s="430"/>
    </row>
    <row r="40" ht="13.15" customHeight="1" spans="1:19">
      <c r="A40" s="427" t="str">
        <f t="shared" si="2"/>
        <v>V1-MD1-45711</v>
      </c>
      <c r="B40" s="432">
        <v>45711</v>
      </c>
      <c r="C40" s="433" t="s">
        <v>122</v>
      </c>
      <c r="D40" s="433" t="s">
        <v>204</v>
      </c>
      <c r="E40" s="397" t="s">
        <v>199</v>
      </c>
      <c r="F40" s="387" t="s">
        <v>166</v>
      </c>
      <c r="G40" s="431">
        <v>0.9</v>
      </c>
      <c r="H40" s="431">
        <v>0.9</v>
      </c>
      <c r="I40" s="431">
        <v>0</v>
      </c>
      <c r="J40" s="440">
        <v>486</v>
      </c>
      <c r="K40" s="440" t="s">
        <v>38</v>
      </c>
      <c r="L40" s="440" t="s">
        <v>38</v>
      </c>
      <c r="M40" s="441">
        <v>0.0172</v>
      </c>
      <c r="N40" s="442" t="s">
        <v>151</v>
      </c>
      <c r="O40" s="442" t="s">
        <v>342</v>
      </c>
      <c r="P40" s="445"/>
      <c r="Q40" s="445"/>
      <c r="R40" s="430"/>
      <c r="S40" s="430"/>
    </row>
    <row r="41" ht="13.15" customHeight="1" spans="1:19">
      <c r="A41" s="427" t="str">
        <f t="shared" ref="A41:A42" si="3">D41&amp;"-"&amp;B41</f>
        <v>PD-MB1-45716</v>
      </c>
      <c r="B41" s="432">
        <v>45716</v>
      </c>
      <c r="C41" s="433" t="s">
        <v>180</v>
      </c>
      <c r="D41" s="433" t="s">
        <v>162</v>
      </c>
      <c r="E41" s="397" t="s">
        <v>181</v>
      </c>
      <c r="F41" s="387" t="s">
        <v>166</v>
      </c>
      <c r="G41" s="431" t="s">
        <v>32</v>
      </c>
      <c r="H41" s="431" t="s">
        <v>32</v>
      </c>
      <c r="I41" s="431">
        <v>0.01</v>
      </c>
      <c r="J41" s="440">
        <v>470</v>
      </c>
      <c r="K41" s="440" t="s">
        <v>38</v>
      </c>
      <c r="L41" s="440" t="s">
        <v>38</v>
      </c>
      <c r="M41" s="441">
        <v>0.0192</v>
      </c>
      <c r="N41" s="442" t="s">
        <v>151</v>
      </c>
      <c r="O41" s="442" t="s">
        <v>342</v>
      </c>
      <c r="P41" s="445"/>
      <c r="Q41" s="445"/>
      <c r="R41" s="430"/>
      <c r="S41" s="430"/>
    </row>
    <row r="42" spans="1:19">
      <c r="A42" s="427" t="str">
        <f t="shared" si="3"/>
        <v>V1-MB1-45716</v>
      </c>
      <c r="B42" s="432">
        <v>45716</v>
      </c>
      <c r="C42" s="433" t="s">
        <v>122</v>
      </c>
      <c r="D42" s="433" t="s">
        <v>163</v>
      </c>
      <c r="E42" s="397" t="s">
        <v>213</v>
      </c>
      <c r="F42" s="387" t="s">
        <v>166</v>
      </c>
      <c r="G42" s="431">
        <v>0.9</v>
      </c>
      <c r="H42" s="431">
        <v>0.9</v>
      </c>
      <c r="I42" s="431">
        <v>0</v>
      </c>
      <c r="J42" s="440">
        <v>498</v>
      </c>
      <c r="K42" s="440" t="s">
        <v>38</v>
      </c>
      <c r="L42" s="440" t="s">
        <v>38</v>
      </c>
      <c r="M42" s="441">
        <v>0.0189</v>
      </c>
      <c r="N42" s="442" t="s">
        <v>151</v>
      </c>
      <c r="O42" s="442" t="s">
        <v>342</v>
      </c>
      <c r="P42" s="445"/>
      <c r="Q42" s="445"/>
      <c r="R42" s="430"/>
      <c r="S42" s="430"/>
    </row>
    <row r="43" spans="1:19">
      <c r="A43" s="427"/>
      <c r="B43" s="432">
        <v>45716</v>
      </c>
      <c r="C43" s="433" t="s">
        <v>122</v>
      </c>
      <c r="D43" s="397" t="s">
        <v>204</v>
      </c>
      <c r="E43" s="397" t="s">
        <v>199</v>
      </c>
      <c r="F43" s="387" t="s">
        <v>166</v>
      </c>
      <c r="G43" s="431">
        <v>0.9</v>
      </c>
      <c r="H43" s="431">
        <v>0.9</v>
      </c>
      <c r="I43" s="431">
        <v>0</v>
      </c>
      <c r="J43" s="440">
        <v>492</v>
      </c>
      <c r="K43" s="440" t="s">
        <v>38</v>
      </c>
      <c r="L43" s="440" t="s">
        <v>38</v>
      </c>
      <c r="M43" s="446">
        <v>0.0165</v>
      </c>
      <c r="N43" s="442" t="s">
        <v>151</v>
      </c>
      <c r="O43" s="442" t="s">
        <v>342</v>
      </c>
      <c r="P43" s="445"/>
      <c r="Q43" s="445"/>
      <c r="R43" s="430"/>
      <c r="S43" s="430"/>
    </row>
    <row r="44" spans="1:19">
      <c r="A44" s="427" t="str">
        <f t="shared" ref="A44:A71" si="4">D44&amp;"-"&amp;B44</f>
        <v>V1-MB1-45717</v>
      </c>
      <c r="B44" s="432">
        <v>45717</v>
      </c>
      <c r="C44" s="433" t="s">
        <v>122</v>
      </c>
      <c r="D44" s="433" t="s">
        <v>163</v>
      </c>
      <c r="E44" s="397" t="s">
        <v>213</v>
      </c>
      <c r="F44" s="387" t="s">
        <v>166</v>
      </c>
      <c r="G44" s="431">
        <v>0.9</v>
      </c>
      <c r="H44" s="431">
        <v>0.9</v>
      </c>
      <c r="I44" s="431">
        <v>0</v>
      </c>
      <c r="J44" s="440">
        <v>496</v>
      </c>
      <c r="K44" s="440" t="s">
        <v>38</v>
      </c>
      <c r="L44" s="440" t="s">
        <v>38</v>
      </c>
      <c r="M44" s="441">
        <v>0.0196</v>
      </c>
      <c r="N44" s="442" t="s">
        <v>151</v>
      </c>
      <c r="O44" s="442" t="s">
        <v>342</v>
      </c>
      <c r="P44" s="445"/>
      <c r="Q44" s="445"/>
      <c r="R44" s="430"/>
      <c r="S44" s="430"/>
    </row>
    <row r="45" spans="1:19">
      <c r="A45" s="427" t="str">
        <f t="shared" si="4"/>
        <v>V1-MD1-45717</v>
      </c>
      <c r="B45" s="432">
        <v>45717</v>
      </c>
      <c r="C45" s="433" t="s">
        <v>122</v>
      </c>
      <c r="D45" s="433" t="s">
        <v>204</v>
      </c>
      <c r="E45" s="397" t="s">
        <v>199</v>
      </c>
      <c r="F45" s="387" t="s">
        <v>166</v>
      </c>
      <c r="G45" s="431">
        <v>0.9</v>
      </c>
      <c r="H45" s="431">
        <v>0.9</v>
      </c>
      <c r="I45" s="431">
        <v>0</v>
      </c>
      <c r="J45" s="440">
        <v>490</v>
      </c>
      <c r="K45" s="440" t="s">
        <v>38</v>
      </c>
      <c r="L45" s="440" t="s">
        <v>38</v>
      </c>
      <c r="M45" s="441">
        <v>0.0175</v>
      </c>
      <c r="N45" s="442" t="s">
        <v>151</v>
      </c>
      <c r="O45" s="442" t="s">
        <v>342</v>
      </c>
      <c r="P45" s="445"/>
      <c r="Q45" s="445"/>
      <c r="R45" s="430"/>
      <c r="S45" s="430"/>
    </row>
    <row r="46" spans="1:19">
      <c r="A46" s="427" t="str">
        <f t="shared" si="4"/>
        <v>V1-MD1-45718</v>
      </c>
      <c r="B46" s="432">
        <v>45718</v>
      </c>
      <c r="C46" s="433" t="s">
        <v>122</v>
      </c>
      <c r="D46" s="397" t="s">
        <v>204</v>
      </c>
      <c r="E46" s="397" t="s">
        <v>199</v>
      </c>
      <c r="F46" s="387" t="s">
        <v>166</v>
      </c>
      <c r="G46" s="431">
        <v>0.9</v>
      </c>
      <c r="H46" s="431">
        <v>0.9</v>
      </c>
      <c r="I46" s="431">
        <v>0</v>
      </c>
      <c r="J46" s="440">
        <v>489</v>
      </c>
      <c r="K46" s="440" t="s">
        <v>38</v>
      </c>
      <c r="L46" s="440" t="s">
        <v>38</v>
      </c>
      <c r="M46" s="441">
        <v>0.0178</v>
      </c>
      <c r="N46" s="442" t="s">
        <v>151</v>
      </c>
      <c r="O46" s="442" t="s">
        <v>342</v>
      </c>
      <c r="P46" s="445"/>
      <c r="Q46" s="445"/>
      <c r="R46" s="430"/>
      <c r="S46" s="430"/>
    </row>
    <row r="47" spans="1:19">
      <c r="A47" s="427" t="str">
        <f t="shared" si="4"/>
        <v>V1-MB1-45721</v>
      </c>
      <c r="B47" s="432">
        <v>45721</v>
      </c>
      <c r="C47" s="433" t="s">
        <v>122</v>
      </c>
      <c r="D47" s="397" t="s">
        <v>163</v>
      </c>
      <c r="E47" s="397" t="s">
        <v>213</v>
      </c>
      <c r="F47" s="387" t="s">
        <v>166</v>
      </c>
      <c r="G47" s="431">
        <v>0.9</v>
      </c>
      <c r="H47" s="431">
        <v>0.9</v>
      </c>
      <c r="I47" s="431">
        <v>0</v>
      </c>
      <c r="J47" s="440">
        <v>496</v>
      </c>
      <c r="K47" s="440" t="s">
        <v>38</v>
      </c>
      <c r="L47" s="440" t="s">
        <v>38</v>
      </c>
      <c r="M47" s="441">
        <v>0.0174</v>
      </c>
      <c r="N47" s="442" t="s">
        <v>151</v>
      </c>
      <c r="O47" s="442" t="s">
        <v>342</v>
      </c>
      <c r="P47" s="445"/>
      <c r="Q47" s="445"/>
      <c r="R47" s="430"/>
      <c r="S47" s="430"/>
    </row>
    <row r="48" spans="1:19">
      <c r="A48" s="427" t="str">
        <f t="shared" si="4"/>
        <v>V1-MD1-45721</v>
      </c>
      <c r="B48" s="432">
        <v>45721</v>
      </c>
      <c r="C48" s="433" t="s">
        <v>122</v>
      </c>
      <c r="D48" s="397" t="s">
        <v>204</v>
      </c>
      <c r="E48" s="397" t="s">
        <v>199</v>
      </c>
      <c r="F48" s="387" t="s">
        <v>166</v>
      </c>
      <c r="G48" s="431">
        <v>0.9</v>
      </c>
      <c r="H48" s="431">
        <v>0.9</v>
      </c>
      <c r="I48" s="431">
        <v>0</v>
      </c>
      <c r="J48" s="440">
        <v>491</v>
      </c>
      <c r="K48" s="440" t="s">
        <v>38</v>
      </c>
      <c r="L48" s="440" t="s">
        <v>38</v>
      </c>
      <c r="M48" s="446">
        <v>0.0178</v>
      </c>
      <c r="N48" s="442" t="s">
        <v>151</v>
      </c>
      <c r="O48" s="442" t="s">
        <v>342</v>
      </c>
      <c r="P48" s="445"/>
      <c r="Q48" s="445"/>
      <c r="R48" s="430"/>
      <c r="S48" s="430"/>
    </row>
    <row r="49" spans="1:19">
      <c r="A49" s="427" t="str">
        <f t="shared" si="4"/>
        <v>V1-MB1-45722</v>
      </c>
      <c r="B49" s="432">
        <v>45722</v>
      </c>
      <c r="C49" s="433" t="s">
        <v>122</v>
      </c>
      <c r="D49" s="397" t="s">
        <v>163</v>
      </c>
      <c r="E49" s="397" t="s">
        <v>213</v>
      </c>
      <c r="F49" s="387" t="s">
        <v>166</v>
      </c>
      <c r="G49" s="431">
        <v>0.9</v>
      </c>
      <c r="H49" s="431">
        <v>0.9</v>
      </c>
      <c r="I49" s="431">
        <v>0</v>
      </c>
      <c r="J49" s="440">
        <v>494</v>
      </c>
      <c r="K49" s="440" t="s">
        <v>38</v>
      </c>
      <c r="L49" s="440" t="s">
        <v>38</v>
      </c>
      <c r="M49" s="441">
        <v>0.018</v>
      </c>
      <c r="N49" s="442" t="s">
        <v>151</v>
      </c>
      <c r="O49" s="442" t="s">
        <v>342</v>
      </c>
      <c r="P49" s="447"/>
      <c r="Q49" s="448"/>
      <c r="R49" s="430"/>
      <c r="S49" s="430"/>
    </row>
    <row r="50" spans="1:19">
      <c r="A50" s="427" t="str">
        <f t="shared" si="4"/>
        <v>V1-MD1-45722</v>
      </c>
      <c r="B50" s="432">
        <v>45722</v>
      </c>
      <c r="C50" s="433" t="s">
        <v>122</v>
      </c>
      <c r="D50" s="397" t="s">
        <v>204</v>
      </c>
      <c r="E50" s="397" t="s">
        <v>199</v>
      </c>
      <c r="F50" s="387" t="s">
        <v>166</v>
      </c>
      <c r="G50" s="431">
        <v>0.9</v>
      </c>
      <c r="H50" s="431">
        <v>0.9</v>
      </c>
      <c r="I50" s="431">
        <v>0</v>
      </c>
      <c r="J50" s="440">
        <v>490</v>
      </c>
      <c r="K50" s="440" t="s">
        <v>38</v>
      </c>
      <c r="L50" s="440" t="s">
        <v>38</v>
      </c>
      <c r="M50" s="441">
        <v>0.0177</v>
      </c>
      <c r="N50" s="442" t="s">
        <v>151</v>
      </c>
      <c r="O50" s="442" t="s">
        <v>342</v>
      </c>
      <c r="P50" s="447"/>
      <c r="Q50" s="448"/>
      <c r="R50" s="430"/>
      <c r="S50" s="430"/>
    </row>
    <row r="51" spans="1:19">
      <c r="A51" s="427" t="str">
        <f t="shared" si="4"/>
        <v>V1-MB1-45723</v>
      </c>
      <c r="B51" s="432">
        <v>45723</v>
      </c>
      <c r="C51" s="433" t="s">
        <v>122</v>
      </c>
      <c r="D51" s="397" t="s">
        <v>163</v>
      </c>
      <c r="E51" s="397" t="s">
        <v>213</v>
      </c>
      <c r="F51" s="387" t="s">
        <v>166</v>
      </c>
      <c r="G51" s="431">
        <v>0.9</v>
      </c>
      <c r="H51" s="431">
        <v>0.9</v>
      </c>
      <c r="I51" s="431">
        <v>0</v>
      </c>
      <c r="J51" s="440">
        <v>496</v>
      </c>
      <c r="K51" s="440" t="s">
        <v>38</v>
      </c>
      <c r="L51" s="440" t="s">
        <v>38</v>
      </c>
      <c r="M51" s="441">
        <v>0.0183</v>
      </c>
      <c r="N51" s="442" t="s">
        <v>151</v>
      </c>
      <c r="O51" s="442" t="s">
        <v>342</v>
      </c>
      <c r="P51" s="448"/>
      <c r="Q51" s="448"/>
      <c r="R51" s="430"/>
      <c r="S51" s="430"/>
    </row>
    <row r="52" spans="1:19">
      <c r="A52" s="427" t="str">
        <f t="shared" si="4"/>
        <v>V1-MB1-45724</v>
      </c>
      <c r="B52" s="432">
        <v>45724</v>
      </c>
      <c r="C52" s="433" t="s">
        <v>122</v>
      </c>
      <c r="D52" s="397" t="s">
        <v>163</v>
      </c>
      <c r="E52" s="397" t="s">
        <v>213</v>
      </c>
      <c r="F52" s="387" t="s">
        <v>166</v>
      </c>
      <c r="G52" s="431">
        <v>0.9</v>
      </c>
      <c r="H52" s="431">
        <v>0.9</v>
      </c>
      <c r="I52" s="431">
        <v>0</v>
      </c>
      <c r="J52" s="440">
        <v>497</v>
      </c>
      <c r="K52" s="440" t="s">
        <v>38</v>
      </c>
      <c r="L52" s="440" t="s">
        <v>38</v>
      </c>
      <c r="M52" s="441">
        <v>0.0192</v>
      </c>
      <c r="N52" s="442" t="s">
        <v>151</v>
      </c>
      <c r="O52" s="442" t="s">
        <v>342</v>
      </c>
      <c r="P52" s="448"/>
      <c r="Q52" s="448"/>
      <c r="R52" s="430"/>
      <c r="S52" s="430"/>
    </row>
    <row r="53" spans="1:19">
      <c r="A53" s="427" t="str">
        <f t="shared" si="4"/>
        <v>V1-MD1-45724</v>
      </c>
      <c r="B53" s="432">
        <v>45724</v>
      </c>
      <c r="C53" s="433" t="s">
        <v>122</v>
      </c>
      <c r="D53" s="397" t="s">
        <v>204</v>
      </c>
      <c r="E53" s="397" t="s">
        <v>199</v>
      </c>
      <c r="F53" s="387" t="s">
        <v>166</v>
      </c>
      <c r="G53" s="431">
        <v>0.9</v>
      </c>
      <c r="H53" s="431">
        <v>0.9</v>
      </c>
      <c r="I53" s="431">
        <v>0</v>
      </c>
      <c r="J53" s="440">
        <v>492</v>
      </c>
      <c r="K53" s="440" t="s">
        <v>38</v>
      </c>
      <c r="L53" s="440" t="s">
        <v>38</v>
      </c>
      <c r="M53" s="441">
        <v>0.0187</v>
      </c>
      <c r="N53" s="442" t="s">
        <v>151</v>
      </c>
      <c r="O53" s="442" t="s">
        <v>342</v>
      </c>
      <c r="P53" s="448"/>
      <c r="Q53" s="445"/>
      <c r="R53" s="430"/>
      <c r="S53" s="430"/>
    </row>
    <row r="54" spans="1:19">
      <c r="A54" s="427" t="str">
        <f t="shared" si="4"/>
        <v>PD-MA1-45730</v>
      </c>
      <c r="B54" s="432">
        <v>45730</v>
      </c>
      <c r="C54" s="433" t="s">
        <v>180</v>
      </c>
      <c r="D54" s="397" t="s">
        <v>141</v>
      </c>
      <c r="E54" s="397" t="s">
        <v>199</v>
      </c>
      <c r="F54" s="387" t="s">
        <v>166</v>
      </c>
      <c r="G54" s="431" t="s">
        <v>32</v>
      </c>
      <c r="H54" s="431" t="s">
        <v>32</v>
      </c>
      <c r="I54" s="431">
        <v>0.01</v>
      </c>
      <c r="J54" s="440">
        <v>470</v>
      </c>
      <c r="K54" s="440" t="s">
        <v>38</v>
      </c>
      <c r="L54" s="440" t="s">
        <v>38</v>
      </c>
      <c r="M54" s="441">
        <v>0.0192</v>
      </c>
      <c r="N54" s="442" t="s">
        <v>151</v>
      </c>
      <c r="O54" s="442" t="s">
        <v>342</v>
      </c>
      <c r="P54" s="445"/>
      <c r="Q54" s="445"/>
      <c r="R54" s="430"/>
      <c r="S54" s="430"/>
    </row>
    <row r="55" spans="1:19">
      <c r="A55" s="427" t="str">
        <f t="shared" si="4"/>
        <v>PD-MB1-45730</v>
      </c>
      <c r="B55" s="432">
        <v>45730</v>
      </c>
      <c r="C55" s="433" t="s">
        <v>180</v>
      </c>
      <c r="D55" s="397" t="s">
        <v>162</v>
      </c>
      <c r="E55" s="397" t="s">
        <v>181</v>
      </c>
      <c r="F55" s="387" t="s">
        <v>166</v>
      </c>
      <c r="G55" s="431" t="s">
        <v>32</v>
      </c>
      <c r="H55" s="431" t="s">
        <v>32</v>
      </c>
      <c r="I55" s="431">
        <v>0.01</v>
      </c>
      <c r="J55" s="440">
        <v>472</v>
      </c>
      <c r="K55" s="440" t="s">
        <v>38</v>
      </c>
      <c r="L55" s="440" t="s">
        <v>38</v>
      </c>
      <c r="M55" s="441">
        <v>0.0185</v>
      </c>
      <c r="N55" s="442" t="s">
        <v>151</v>
      </c>
      <c r="O55" s="442" t="s">
        <v>342</v>
      </c>
      <c r="P55" s="445"/>
      <c r="Q55" s="445"/>
      <c r="R55" s="430"/>
      <c r="S55" s="430"/>
    </row>
    <row r="56" spans="1:19">
      <c r="A56" s="427" t="str">
        <f t="shared" si="4"/>
        <v>V1-MB1-45731</v>
      </c>
      <c r="B56" s="432">
        <v>45731</v>
      </c>
      <c r="C56" s="433" t="s">
        <v>122</v>
      </c>
      <c r="D56" s="397" t="s">
        <v>163</v>
      </c>
      <c r="E56" s="397" t="s">
        <v>213</v>
      </c>
      <c r="F56" s="387" t="s">
        <v>166</v>
      </c>
      <c r="G56" s="431">
        <v>0.9</v>
      </c>
      <c r="H56" s="431">
        <v>0.9</v>
      </c>
      <c r="I56" s="431">
        <v>0</v>
      </c>
      <c r="J56" s="440">
        <v>497</v>
      </c>
      <c r="K56" s="440" t="s">
        <v>38</v>
      </c>
      <c r="L56" s="440" t="s">
        <v>38</v>
      </c>
      <c r="M56" s="441">
        <v>0.0184</v>
      </c>
      <c r="N56" s="442" t="s">
        <v>151</v>
      </c>
      <c r="O56" s="442" t="s">
        <v>342</v>
      </c>
      <c r="P56" s="445"/>
      <c r="Q56" s="445"/>
      <c r="R56" s="430"/>
      <c r="S56" s="430"/>
    </row>
    <row r="57" spans="1:19">
      <c r="A57" s="427" t="str">
        <f t="shared" si="4"/>
        <v>V1-MD1-45731</v>
      </c>
      <c r="B57" s="432">
        <v>45731</v>
      </c>
      <c r="C57" s="433" t="s">
        <v>122</v>
      </c>
      <c r="D57" s="397" t="s">
        <v>204</v>
      </c>
      <c r="E57" s="397" t="s">
        <v>199</v>
      </c>
      <c r="F57" s="387" t="s">
        <v>166</v>
      </c>
      <c r="G57" s="431">
        <v>0.9</v>
      </c>
      <c r="H57" s="431">
        <v>0.9</v>
      </c>
      <c r="I57" s="431">
        <v>0</v>
      </c>
      <c r="J57" s="440">
        <v>493</v>
      </c>
      <c r="K57" s="440" t="s">
        <v>38</v>
      </c>
      <c r="L57" s="440" t="s">
        <v>38</v>
      </c>
      <c r="M57" s="441">
        <v>0.0171</v>
      </c>
      <c r="N57" s="442" t="s">
        <v>151</v>
      </c>
      <c r="O57" s="442" t="s">
        <v>342</v>
      </c>
      <c r="P57" s="445"/>
      <c r="Q57" s="445"/>
      <c r="R57" s="430"/>
      <c r="S57" s="430"/>
    </row>
    <row r="58" s="415" customFormat="1" spans="1:19">
      <c r="A58" s="427" t="str">
        <f t="shared" si="4"/>
        <v>V1-MB1-45732</v>
      </c>
      <c r="B58" s="435">
        <v>45732</v>
      </c>
      <c r="C58" s="433" t="s">
        <v>122</v>
      </c>
      <c r="D58" s="397" t="s">
        <v>163</v>
      </c>
      <c r="E58" s="397" t="s">
        <v>213</v>
      </c>
      <c r="F58" s="387" t="s">
        <v>166</v>
      </c>
      <c r="G58" s="431">
        <v>0.9</v>
      </c>
      <c r="H58" s="431">
        <v>0.9</v>
      </c>
      <c r="I58" s="431">
        <v>0</v>
      </c>
      <c r="J58" s="440">
        <v>498</v>
      </c>
      <c r="K58" s="440" t="s">
        <v>38</v>
      </c>
      <c r="L58" s="440" t="s">
        <v>38</v>
      </c>
      <c r="M58" s="441">
        <v>0.0192</v>
      </c>
      <c r="N58" s="442" t="s">
        <v>151</v>
      </c>
      <c r="O58" s="442" t="s">
        <v>342</v>
      </c>
      <c r="P58" s="449"/>
      <c r="Q58" s="449"/>
      <c r="R58" s="430"/>
      <c r="S58" s="430"/>
    </row>
    <row r="59" s="415" customFormat="1" spans="1:19">
      <c r="A59" s="427" t="str">
        <f t="shared" si="4"/>
        <v>V1-MD1-45732</v>
      </c>
      <c r="B59" s="435">
        <v>45732</v>
      </c>
      <c r="C59" s="433" t="s">
        <v>122</v>
      </c>
      <c r="D59" s="433" t="s">
        <v>204</v>
      </c>
      <c r="E59" s="397" t="s">
        <v>199</v>
      </c>
      <c r="F59" s="387" t="s">
        <v>166</v>
      </c>
      <c r="G59" s="431">
        <v>0.9</v>
      </c>
      <c r="H59" s="431">
        <v>0.9</v>
      </c>
      <c r="I59" s="431">
        <v>0</v>
      </c>
      <c r="J59" s="440">
        <v>490</v>
      </c>
      <c r="K59" s="440" t="s">
        <v>38</v>
      </c>
      <c r="L59" s="440" t="s">
        <v>38</v>
      </c>
      <c r="M59" s="450">
        <v>0.0188</v>
      </c>
      <c r="N59" s="442" t="s">
        <v>151</v>
      </c>
      <c r="O59" s="442" t="s">
        <v>342</v>
      </c>
      <c r="P59" s="430"/>
      <c r="Q59" s="449"/>
      <c r="R59" s="430"/>
      <c r="S59" s="430"/>
    </row>
    <row r="60" s="415" customFormat="1" spans="1:19">
      <c r="A60" s="427" t="str">
        <f t="shared" si="4"/>
        <v>V1-MB1-45738</v>
      </c>
      <c r="B60" s="435">
        <v>45738</v>
      </c>
      <c r="C60" s="433" t="s">
        <v>122</v>
      </c>
      <c r="D60" s="397" t="s">
        <v>163</v>
      </c>
      <c r="E60" s="397" t="s">
        <v>213</v>
      </c>
      <c r="F60" s="387" t="s">
        <v>166</v>
      </c>
      <c r="G60" s="431">
        <v>0.9</v>
      </c>
      <c r="H60" s="431">
        <v>0.9</v>
      </c>
      <c r="I60" s="431">
        <v>0</v>
      </c>
      <c r="J60" s="440">
        <v>497</v>
      </c>
      <c r="K60" s="440" t="s">
        <v>38</v>
      </c>
      <c r="L60" s="440" t="s">
        <v>38</v>
      </c>
      <c r="M60" s="441">
        <v>0.0187</v>
      </c>
      <c r="N60" s="442" t="s">
        <v>151</v>
      </c>
      <c r="O60" s="442" t="s">
        <v>342</v>
      </c>
      <c r="P60" s="449"/>
      <c r="Q60" s="449"/>
      <c r="R60" s="430"/>
      <c r="S60" s="430"/>
    </row>
    <row r="61" s="415" customFormat="1" spans="1:23">
      <c r="A61" s="427" t="str">
        <f t="shared" si="4"/>
        <v>V1-MD1-45738</v>
      </c>
      <c r="B61" s="435">
        <v>45738</v>
      </c>
      <c r="C61" s="433" t="s">
        <v>122</v>
      </c>
      <c r="D61" s="433" t="s">
        <v>204</v>
      </c>
      <c r="E61" s="397" t="s">
        <v>199</v>
      </c>
      <c r="F61" s="387" t="s">
        <v>166</v>
      </c>
      <c r="G61" s="431">
        <v>0.9</v>
      </c>
      <c r="H61" s="431">
        <v>0.9</v>
      </c>
      <c r="I61" s="431">
        <v>0</v>
      </c>
      <c r="J61" s="440">
        <v>493</v>
      </c>
      <c r="K61" s="440" t="s">
        <v>38</v>
      </c>
      <c r="L61" s="440" t="s">
        <v>38</v>
      </c>
      <c r="M61" s="450">
        <v>0.019</v>
      </c>
      <c r="N61" s="442" t="s">
        <v>151</v>
      </c>
      <c r="O61" s="442" t="s">
        <v>342</v>
      </c>
      <c r="P61" s="430"/>
      <c r="Q61" s="449"/>
      <c r="R61" s="430"/>
      <c r="S61" s="430"/>
      <c r="W61" s="453"/>
    </row>
    <row r="62" spans="1:19">
      <c r="A62" s="427" t="str">
        <f t="shared" si="4"/>
        <v>V1-MB1-45739</v>
      </c>
      <c r="B62" s="432">
        <v>45739</v>
      </c>
      <c r="C62" s="433" t="s">
        <v>122</v>
      </c>
      <c r="D62" s="397" t="s">
        <v>163</v>
      </c>
      <c r="E62" s="397" t="s">
        <v>213</v>
      </c>
      <c r="F62" s="387" t="s">
        <v>166</v>
      </c>
      <c r="G62" s="431">
        <v>0.9</v>
      </c>
      <c r="H62" s="431">
        <v>0.9</v>
      </c>
      <c r="I62" s="431">
        <v>0</v>
      </c>
      <c r="J62" s="440">
        <v>497</v>
      </c>
      <c r="K62" s="440" t="s">
        <v>38</v>
      </c>
      <c r="L62" s="440" t="s">
        <v>38</v>
      </c>
      <c r="M62" s="441">
        <v>0.0179</v>
      </c>
      <c r="N62" s="442" t="s">
        <v>151</v>
      </c>
      <c r="O62" s="442" t="s">
        <v>342</v>
      </c>
      <c r="P62" s="445"/>
      <c r="Q62" s="445"/>
      <c r="R62" s="430"/>
      <c r="S62" s="430"/>
    </row>
    <row r="63" spans="1:19">
      <c r="A63" s="427" t="str">
        <f t="shared" si="4"/>
        <v>V1-MD1-45739</v>
      </c>
      <c r="B63" s="432">
        <v>45739</v>
      </c>
      <c r="C63" s="433" t="s">
        <v>122</v>
      </c>
      <c r="D63" s="397" t="s">
        <v>204</v>
      </c>
      <c r="E63" s="397" t="s">
        <v>199</v>
      </c>
      <c r="F63" s="387" t="s">
        <v>166</v>
      </c>
      <c r="G63" s="431">
        <v>0.9</v>
      </c>
      <c r="H63" s="431">
        <v>0.9</v>
      </c>
      <c r="I63" s="431">
        <v>0</v>
      </c>
      <c r="J63" s="440">
        <v>494</v>
      </c>
      <c r="K63" s="440" t="s">
        <v>38</v>
      </c>
      <c r="L63" s="440" t="s">
        <v>38</v>
      </c>
      <c r="M63" s="441">
        <v>0.0186</v>
      </c>
      <c r="N63" s="442" t="s">
        <v>151</v>
      </c>
      <c r="O63" s="442" t="s">
        <v>342</v>
      </c>
      <c r="P63" s="445"/>
      <c r="Q63" s="445"/>
      <c r="R63" s="430"/>
      <c r="S63" s="430"/>
    </row>
    <row r="64" spans="1:19">
      <c r="A64" s="427" t="str">
        <f t="shared" si="4"/>
        <v>V1-MB1-45740</v>
      </c>
      <c r="B64" s="432">
        <v>45740</v>
      </c>
      <c r="C64" s="433" t="s">
        <v>122</v>
      </c>
      <c r="D64" s="397" t="s">
        <v>163</v>
      </c>
      <c r="E64" s="397" t="s">
        <v>213</v>
      </c>
      <c r="F64" s="387" t="s">
        <v>166</v>
      </c>
      <c r="G64" s="431">
        <v>0.9</v>
      </c>
      <c r="H64" s="431">
        <v>0.9</v>
      </c>
      <c r="I64" s="431">
        <v>0.01</v>
      </c>
      <c r="J64" s="440">
        <v>495</v>
      </c>
      <c r="K64" s="440" t="s">
        <v>38</v>
      </c>
      <c r="L64" s="440" t="s">
        <v>38</v>
      </c>
      <c r="M64" s="441">
        <v>0.0181</v>
      </c>
      <c r="N64" s="442" t="s">
        <v>151</v>
      </c>
      <c r="O64" s="442" t="s">
        <v>342</v>
      </c>
      <c r="P64" s="445"/>
      <c r="Q64" s="445"/>
      <c r="R64" s="430"/>
      <c r="S64" s="430"/>
    </row>
    <row r="65" spans="1:19">
      <c r="A65" s="427" t="str">
        <f t="shared" si="4"/>
        <v>V1-MD1-45740</v>
      </c>
      <c r="B65" s="432">
        <v>45740</v>
      </c>
      <c r="C65" s="433" t="s">
        <v>122</v>
      </c>
      <c r="D65" s="397" t="s">
        <v>204</v>
      </c>
      <c r="E65" s="397" t="s">
        <v>199</v>
      </c>
      <c r="F65" s="387" t="s">
        <v>166</v>
      </c>
      <c r="G65" s="431">
        <v>0.9</v>
      </c>
      <c r="H65" s="431">
        <v>0.9</v>
      </c>
      <c r="I65" s="431">
        <v>0</v>
      </c>
      <c r="J65" s="440">
        <v>490</v>
      </c>
      <c r="K65" s="440" t="s">
        <v>38</v>
      </c>
      <c r="L65" s="440" t="s">
        <v>38</v>
      </c>
      <c r="M65" s="441">
        <v>0.0188</v>
      </c>
      <c r="N65" s="442" t="s">
        <v>151</v>
      </c>
      <c r="O65" s="442" t="s">
        <v>342</v>
      </c>
      <c r="P65" s="445"/>
      <c r="Q65" s="445"/>
      <c r="R65" s="430"/>
      <c r="S65" s="430"/>
    </row>
    <row r="66" spans="1:19">
      <c r="A66" s="427" t="str">
        <f t="shared" si="4"/>
        <v>V1-MB1-45744</v>
      </c>
      <c r="B66" s="432">
        <v>45744</v>
      </c>
      <c r="C66" s="433" t="s">
        <v>122</v>
      </c>
      <c r="D66" s="397" t="s">
        <v>163</v>
      </c>
      <c r="E66" s="397" t="s">
        <v>213</v>
      </c>
      <c r="F66" s="387" t="s">
        <v>166</v>
      </c>
      <c r="G66" s="431">
        <v>0.9</v>
      </c>
      <c r="H66" s="431">
        <v>0.9</v>
      </c>
      <c r="I66" s="431">
        <v>0</v>
      </c>
      <c r="J66" s="440">
        <v>498</v>
      </c>
      <c r="K66" s="440" t="s">
        <v>38</v>
      </c>
      <c r="L66" s="440" t="s">
        <v>38</v>
      </c>
      <c r="M66" s="441">
        <v>0.0183</v>
      </c>
      <c r="N66" s="442" t="s">
        <v>151</v>
      </c>
      <c r="O66" s="442" t="s">
        <v>342</v>
      </c>
      <c r="P66" s="445"/>
      <c r="Q66" s="445"/>
      <c r="R66" s="430"/>
      <c r="S66" s="430"/>
    </row>
    <row r="67" spans="1:19">
      <c r="A67" s="427" t="str">
        <f t="shared" si="4"/>
        <v>V1-MD1-45744</v>
      </c>
      <c r="B67" s="432">
        <v>45744</v>
      </c>
      <c r="C67" s="433" t="s">
        <v>122</v>
      </c>
      <c r="D67" s="397" t="s">
        <v>204</v>
      </c>
      <c r="E67" s="397" t="s">
        <v>199</v>
      </c>
      <c r="F67" s="387" t="s">
        <v>166</v>
      </c>
      <c r="G67" s="431">
        <v>0.9</v>
      </c>
      <c r="H67" s="431">
        <v>0.9</v>
      </c>
      <c r="I67" s="431">
        <v>0</v>
      </c>
      <c r="J67" s="440">
        <v>494</v>
      </c>
      <c r="K67" s="440" t="s">
        <v>38</v>
      </c>
      <c r="L67" s="440" t="s">
        <v>38</v>
      </c>
      <c r="M67" s="441">
        <v>0.0186</v>
      </c>
      <c r="N67" s="442" t="s">
        <v>151</v>
      </c>
      <c r="O67" s="442" t="s">
        <v>342</v>
      </c>
      <c r="P67" s="445"/>
      <c r="Q67" s="445"/>
      <c r="R67" s="430"/>
      <c r="S67" s="430"/>
    </row>
    <row r="68" spans="1:19">
      <c r="A68" s="427" t="str">
        <f t="shared" si="4"/>
        <v>V1-MB1-45745</v>
      </c>
      <c r="B68" s="432">
        <v>45745</v>
      </c>
      <c r="C68" s="433" t="s">
        <v>122</v>
      </c>
      <c r="D68" s="397" t="s">
        <v>163</v>
      </c>
      <c r="E68" s="397" t="s">
        <v>213</v>
      </c>
      <c r="F68" s="387" t="s">
        <v>166</v>
      </c>
      <c r="G68" s="431">
        <v>0.9</v>
      </c>
      <c r="H68" s="431">
        <v>0.9</v>
      </c>
      <c r="I68" s="431">
        <v>0</v>
      </c>
      <c r="J68" s="440">
        <v>497</v>
      </c>
      <c r="K68" s="440" t="s">
        <v>38</v>
      </c>
      <c r="L68" s="440" t="s">
        <v>38</v>
      </c>
      <c r="M68" s="441">
        <v>0.0189</v>
      </c>
      <c r="N68" s="442" t="s">
        <v>151</v>
      </c>
      <c r="O68" s="442" t="s">
        <v>342</v>
      </c>
      <c r="P68" s="445"/>
      <c r="Q68" s="445"/>
      <c r="R68" s="430"/>
      <c r="S68" s="430"/>
    </row>
    <row r="69" spans="1:19">
      <c r="A69" s="427" t="str">
        <f t="shared" si="4"/>
        <v>V1-MD1-45745</v>
      </c>
      <c r="B69" s="432">
        <v>45745</v>
      </c>
      <c r="C69" s="433" t="s">
        <v>122</v>
      </c>
      <c r="D69" s="397" t="s">
        <v>204</v>
      </c>
      <c r="E69" s="397" t="s">
        <v>199</v>
      </c>
      <c r="F69" s="387" t="s">
        <v>166</v>
      </c>
      <c r="G69" s="431">
        <v>0.9</v>
      </c>
      <c r="H69" s="431">
        <v>0.9</v>
      </c>
      <c r="I69" s="431">
        <v>0</v>
      </c>
      <c r="J69" s="440">
        <v>494</v>
      </c>
      <c r="K69" s="440" t="s">
        <v>38</v>
      </c>
      <c r="L69" s="440" t="s">
        <v>38</v>
      </c>
      <c r="M69" s="450">
        <v>0.0194</v>
      </c>
      <c r="N69" s="442" t="s">
        <v>151</v>
      </c>
      <c r="O69" s="442" t="s">
        <v>342</v>
      </c>
      <c r="P69" s="445"/>
      <c r="Q69" s="445"/>
      <c r="R69" s="445"/>
      <c r="S69" s="430"/>
    </row>
    <row r="70" spans="1:19">
      <c r="A70" s="427" t="str">
        <f t="shared" si="4"/>
        <v>V1-MB1-45746</v>
      </c>
      <c r="B70" s="432">
        <v>45746</v>
      </c>
      <c r="C70" s="433" t="s">
        <v>122</v>
      </c>
      <c r="D70" s="397" t="s">
        <v>163</v>
      </c>
      <c r="E70" s="397" t="s">
        <v>213</v>
      </c>
      <c r="F70" s="387" t="s">
        <v>166</v>
      </c>
      <c r="G70" s="431">
        <v>0.9</v>
      </c>
      <c r="H70" s="431">
        <v>0.9</v>
      </c>
      <c r="I70" s="431">
        <v>0</v>
      </c>
      <c r="J70" s="440">
        <v>497</v>
      </c>
      <c r="K70" s="440" t="s">
        <v>38</v>
      </c>
      <c r="L70" s="440" t="s">
        <v>38</v>
      </c>
      <c r="M70" s="450">
        <v>0.0188</v>
      </c>
      <c r="N70" s="442" t="s">
        <v>151</v>
      </c>
      <c r="O70" s="442" t="s">
        <v>342</v>
      </c>
      <c r="P70" s="445"/>
      <c r="Q70" s="445"/>
      <c r="R70" s="430"/>
      <c r="S70" s="430"/>
    </row>
    <row r="71" spans="1:19">
      <c r="A71" s="427" t="str">
        <f t="shared" si="4"/>
        <v>V1-MD1-45746</v>
      </c>
      <c r="B71" s="432">
        <v>45746</v>
      </c>
      <c r="C71" s="433" t="s">
        <v>122</v>
      </c>
      <c r="D71" s="397" t="s">
        <v>204</v>
      </c>
      <c r="E71" s="397" t="s">
        <v>199</v>
      </c>
      <c r="F71" s="387" t="s">
        <v>166</v>
      </c>
      <c r="G71" s="431">
        <v>0.9</v>
      </c>
      <c r="H71" s="431">
        <v>0.9</v>
      </c>
      <c r="I71" s="431">
        <v>0</v>
      </c>
      <c r="J71" s="440">
        <v>493</v>
      </c>
      <c r="K71" s="440" t="s">
        <v>38</v>
      </c>
      <c r="L71" s="440" t="s">
        <v>38</v>
      </c>
      <c r="M71" s="450">
        <v>0.019</v>
      </c>
      <c r="N71" s="442" t="s">
        <v>151</v>
      </c>
      <c r="O71" s="442" t="s">
        <v>342</v>
      </c>
      <c r="P71" s="445"/>
      <c r="Q71" s="445"/>
      <c r="R71" s="430"/>
      <c r="S71" s="430"/>
    </row>
    <row r="72" spans="1:19">
      <c r="A72" s="427" t="str">
        <f t="shared" ref="A72:A134" si="5">D72&amp;"-"&amp;B72</f>
        <v>V1-MB1-45752</v>
      </c>
      <c r="B72" s="432">
        <v>45752</v>
      </c>
      <c r="C72" s="433" t="s">
        <v>122</v>
      </c>
      <c r="D72" s="397" t="s">
        <v>163</v>
      </c>
      <c r="E72" s="397" t="s">
        <v>213</v>
      </c>
      <c r="F72" s="387" t="s">
        <v>166</v>
      </c>
      <c r="G72" s="431">
        <v>0.9</v>
      </c>
      <c r="H72" s="431">
        <v>0.9</v>
      </c>
      <c r="I72" s="431">
        <v>0</v>
      </c>
      <c r="J72" s="440">
        <v>497</v>
      </c>
      <c r="K72" s="440" t="s">
        <v>38</v>
      </c>
      <c r="L72" s="440" t="s">
        <v>38</v>
      </c>
      <c r="M72" s="450">
        <v>0.018</v>
      </c>
      <c r="N72" s="442" t="s">
        <v>151</v>
      </c>
      <c r="O72" s="442" t="s">
        <v>342</v>
      </c>
      <c r="P72" s="445"/>
      <c r="Q72" s="445"/>
      <c r="R72" s="430"/>
      <c r="S72" s="430"/>
    </row>
    <row r="73" spans="1:19">
      <c r="A73" s="427" t="str">
        <f t="shared" si="5"/>
        <v>V1-MB1-45753</v>
      </c>
      <c r="B73" s="432">
        <v>45753</v>
      </c>
      <c r="C73" s="433" t="s">
        <v>122</v>
      </c>
      <c r="D73" s="397" t="s">
        <v>163</v>
      </c>
      <c r="E73" s="397" t="s">
        <v>213</v>
      </c>
      <c r="F73" s="387" t="s">
        <v>166</v>
      </c>
      <c r="G73" s="431">
        <v>0.9</v>
      </c>
      <c r="H73" s="431">
        <v>0.9</v>
      </c>
      <c r="I73" s="431">
        <v>0</v>
      </c>
      <c r="J73" s="440">
        <v>496</v>
      </c>
      <c r="K73" s="440" t="s">
        <v>38</v>
      </c>
      <c r="L73" s="440" t="s">
        <v>38</v>
      </c>
      <c r="M73" s="450">
        <v>0.0191</v>
      </c>
      <c r="N73" s="442" t="s">
        <v>151</v>
      </c>
      <c r="O73" s="442" t="s">
        <v>342</v>
      </c>
      <c r="P73" s="445"/>
      <c r="Q73" s="445"/>
      <c r="R73" s="430"/>
      <c r="S73" s="430"/>
    </row>
    <row r="74" spans="1:19">
      <c r="A74" s="427" t="str">
        <f t="shared" si="5"/>
        <v>V1-MB1-45754</v>
      </c>
      <c r="B74" s="432">
        <v>45754</v>
      </c>
      <c r="C74" s="433" t="s">
        <v>122</v>
      </c>
      <c r="D74" s="397" t="s">
        <v>163</v>
      </c>
      <c r="E74" s="397" t="s">
        <v>213</v>
      </c>
      <c r="F74" s="387" t="s">
        <v>166</v>
      </c>
      <c r="G74" s="431">
        <v>0.9</v>
      </c>
      <c r="H74" s="431">
        <v>0.9</v>
      </c>
      <c r="I74" s="431">
        <v>0</v>
      </c>
      <c r="J74" s="440">
        <v>497</v>
      </c>
      <c r="K74" s="440" t="s">
        <v>38</v>
      </c>
      <c r="L74" s="440" t="s">
        <v>38</v>
      </c>
      <c r="M74" s="450">
        <v>0.0187</v>
      </c>
      <c r="N74" s="442" t="s">
        <v>151</v>
      </c>
      <c r="O74" s="442" t="s">
        <v>342</v>
      </c>
      <c r="P74" s="445"/>
      <c r="Q74" s="445"/>
      <c r="R74" s="430"/>
      <c r="S74" s="430"/>
    </row>
    <row r="75" spans="1:19">
      <c r="A75" s="427" t="str">
        <f t="shared" si="5"/>
        <v>V1-MB1-45764</v>
      </c>
      <c r="B75" s="432">
        <v>45764</v>
      </c>
      <c r="C75" s="433" t="s">
        <v>122</v>
      </c>
      <c r="D75" s="397" t="s">
        <v>163</v>
      </c>
      <c r="E75" s="397" t="s">
        <v>213</v>
      </c>
      <c r="F75" s="387" t="s">
        <v>166</v>
      </c>
      <c r="G75" s="431">
        <v>0.9</v>
      </c>
      <c r="H75" s="431">
        <v>0.9</v>
      </c>
      <c r="I75" s="431">
        <v>0</v>
      </c>
      <c r="J75" s="440">
        <v>496</v>
      </c>
      <c r="K75" s="440" t="s">
        <v>38</v>
      </c>
      <c r="L75" s="440" t="s">
        <v>38</v>
      </c>
      <c r="M75" s="450">
        <v>0.0178</v>
      </c>
      <c r="N75" s="442" t="s">
        <v>151</v>
      </c>
      <c r="O75" s="442" t="s">
        <v>342</v>
      </c>
      <c r="P75" s="445"/>
      <c r="Q75" s="445"/>
      <c r="R75" s="430"/>
      <c r="S75" s="430"/>
    </row>
    <row r="76" spans="1:19">
      <c r="A76" s="427" t="str">
        <f t="shared" si="5"/>
        <v>V1-MB1-45765</v>
      </c>
      <c r="B76" s="432">
        <v>45765</v>
      </c>
      <c r="C76" s="433" t="s">
        <v>122</v>
      </c>
      <c r="D76" s="397" t="s">
        <v>163</v>
      </c>
      <c r="E76" s="397" t="s">
        <v>213</v>
      </c>
      <c r="F76" s="387" t="s">
        <v>166</v>
      </c>
      <c r="G76" s="431">
        <v>0.9</v>
      </c>
      <c r="H76" s="431">
        <v>0.9</v>
      </c>
      <c r="I76" s="431">
        <v>0</v>
      </c>
      <c r="J76" s="440">
        <v>497</v>
      </c>
      <c r="K76" s="440" t="s">
        <v>38</v>
      </c>
      <c r="L76" s="440" t="s">
        <v>38</v>
      </c>
      <c r="M76" s="450">
        <v>0.0183</v>
      </c>
      <c r="N76" s="442" t="s">
        <v>151</v>
      </c>
      <c r="O76" s="442" t="s">
        <v>342</v>
      </c>
      <c r="P76" s="445"/>
      <c r="Q76" s="445"/>
      <c r="R76" s="430"/>
      <c r="S76" s="430"/>
    </row>
    <row r="77" spans="1:19">
      <c r="A77" s="427" t="str">
        <f t="shared" si="5"/>
        <v>V1-MB1-45766</v>
      </c>
      <c r="B77" s="432">
        <v>45766</v>
      </c>
      <c r="C77" s="433" t="s">
        <v>122</v>
      </c>
      <c r="D77" s="397" t="s">
        <v>163</v>
      </c>
      <c r="E77" s="397" t="s">
        <v>213</v>
      </c>
      <c r="F77" s="387" t="s">
        <v>166</v>
      </c>
      <c r="G77" s="431">
        <v>0.9</v>
      </c>
      <c r="H77" s="431">
        <v>0.9</v>
      </c>
      <c r="I77" s="431">
        <v>0</v>
      </c>
      <c r="J77" s="440">
        <v>497</v>
      </c>
      <c r="K77" s="440" t="s">
        <v>38</v>
      </c>
      <c r="L77" s="440" t="s">
        <v>38</v>
      </c>
      <c r="M77" s="450">
        <v>0.0175</v>
      </c>
      <c r="N77" s="442" t="s">
        <v>151</v>
      </c>
      <c r="O77" s="442" t="s">
        <v>342</v>
      </c>
      <c r="P77" s="445"/>
      <c r="Q77" s="445"/>
      <c r="R77" s="430"/>
      <c r="S77" s="430"/>
    </row>
    <row r="78" spans="1:19">
      <c r="A78" s="427" t="str">
        <f t="shared" si="5"/>
        <v>V1-MB1-45767</v>
      </c>
      <c r="B78" s="432">
        <v>45767</v>
      </c>
      <c r="C78" s="433" t="s">
        <v>122</v>
      </c>
      <c r="D78" s="397" t="s">
        <v>163</v>
      </c>
      <c r="E78" s="397" t="s">
        <v>213</v>
      </c>
      <c r="F78" s="387" t="s">
        <v>166</v>
      </c>
      <c r="G78" s="431">
        <v>0.9</v>
      </c>
      <c r="H78" s="431">
        <v>0.9</v>
      </c>
      <c r="I78" s="431">
        <v>0</v>
      </c>
      <c r="J78" s="440">
        <v>497</v>
      </c>
      <c r="K78" s="440" t="s">
        <v>38</v>
      </c>
      <c r="L78" s="440" t="s">
        <v>38</v>
      </c>
      <c r="M78" s="450">
        <v>0.0177</v>
      </c>
      <c r="N78" s="442" t="s">
        <v>151</v>
      </c>
      <c r="O78" s="442" t="s">
        <v>342</v>
      </c>
      <c r="P78" s="445"/>
      <c r="Q78" s="445"/>
      <c r="R78" s="430"/>
      <c r="S78" s="430"/>
    </row>
    <row r="79" spans="1:19">
      <c r="A79" s="427" t="str">
        <f t="shared" si="5"/>
        <v>V1-MB1-45768</v>
      </c>
      <c r="B79" s="432">
        <v>45768</v>
      </c>
      <c r="C79" s="433" t="s">
        <v>122</v>
      </c>
      <c r="D79" s="397" t="s">
        <v>163</v>
      </c>
      <c r="E79" s="397" t="s">
        <v>213</v>
      </c>
      <c r="F79" s="387" t="s">
        <v>166</v>
      </c>
      <c r="G79" s="431">
        <v>0.9</v>
      </c>
      <c r="H79" s="431">
        <v>0.9</v>
      </c>
      <c r="I79" s="431">
        <v>0</v>
      </c>
      <c r="J79" s="440">
        <v>496</v>
      </c>
      <c r="K79" s="440" t="s">
        <v>38</v>
      </c>
      <c r="L79" s="440" t="s">
        <v>38</v>
      </c>
      <c r="M79" s="450">
        <v>0.0169</v>
      </c>
      <c r="N79" s="442" t="s">
        <v>151</v>
      </c>
      <c r="O79" s="442" t="s">
        <v>342</v>
      </c>
      <c r="P79" s="445"/>
      <c r="Q79" s="445"/>
      <c r="R79" s="430"/>
      <c r="S79" s="430"/>
    </row>
    <row r="80" spans="1:19">
      <c r="A80" s="427" t="str">
        <f t="shared" si="5"/>
        <v>V1-MB1-45772</v>
      </c>
      <c r="B80" s="432">
        <v>45772</v>
      </c>
      <c r="C80" s="433" t="s">
        <v>122</v>
      </c>
      <c r="D80" s="397" t="s">
        <v>163</v>
      </c>
      <c r="E80" s="397" t="s">
        <v>213</v>
      </c>
      <c r="F80" s="387" t="s">
        <v>166</v>
      </c>
      <c r="G80" s="431">
        <v>0.9</v>
      </c>
      <c r="H80" s="431">
        <v>0.9</v>
      </c>
      <c r="I80" s="431">
        <v>0</v>
      </c>
      <c r="J80" s="440">
        <v>496</v>
      </c>
      <c r="K80" s="440" t="s">
        <v>38</v>
      </c>
      <c r="L80" s="440" t="s">
        <v>38</v>
      </c>
      <c r="M80" s="450">
        <v>0.0172</v>
      </c>
      <c r="N80" s="442" t="s">
        <v>151</v>
      </c>
      <c r="O80" s="442" t="s">
        <v>342</v>
      </c>
      <c r="P80" s="445"/>
      <c r="Q80" s="445"/>
      <c r="R80" s="430"/>
      <c r="S80" s="430"/>
    </row>
    <row r="81" spans="1:19">
      <c r="A81" s="427" t="str">
        <f t="shared" si="5"/>
        <v>V1-MB1-45773</v>
      </c>
      <c r="B81" s="432">
        <v>45773</v>
      </c>
      <c r="C81" s="433" t="s">
        <v>122</v>
      </c>
      <c r="D81" s="397" t="s">
        <v>163</v>
      </c>
      <c r="E81" s="397" t="s">
        <v>213</v>
      </c>
      <c r="F81" s="387" t="s">
        <v>166</v>
      </c>
      <c r="G81" s="431">
        <v>0.9</v>
      </c>
      <c r="H81" s="431">
        <v>0.9</v>
      </c>
      <c r="I81" s="431">
        <v>0</v>
      </c>
      <c r="J81" s="440">
        <v>497</v>
      </c>
      <c r="K81" s="440" t="s">
        <v>38</v>
      </c>
      <c r="L81" s="440" t="s">
        <v>38</v>
      </c>
      <c r="M81" s="450">
        <v>0.0182</v>
      </c>
      <c r="N81" s="442" t="s">
        <v>151</v>
      </c>
      <c r="O81" s="442" t="s">
        <v>342</v>
      </c>
      <c r="P81" s="445"/>
      <c r="Q81" s="445"/>
      <c r="R81" s="430"/>
      <c r="S81" s="430"/>
    </row>
    <row r="82" spans="1:19">
      <c r="A82" s="427" t="str">
        <f t="shared" si="5"/>
        <v>V1-MB1-45774</v>
      </c>
      <c r="B82" s="432">
        <v>45774</v>
      </c>
      <c r="C82" s="433" t="s">
        <v>122</v>
      </c>
      <c r="D82" s="397" t="s">
        <v>163</v>
      </c>
      <c r="E82" s="397" t="s">
        <v>213</v>
      </c>
      <c r="F82" s="387" t="s">
        <v>166</v>
      </c>
      <c r="G82" s="431">
        <v>0.9</v>
      </c>
      <c r="H82" s="431">
        <v>0.9</v>
      </c>
      <c r="I82" s="431">
        <v>0</v>
      </c>
      <c r="J82" s="440">
        <v>496</v>
      </c>
      <c r="K82" s="440" t="s">
        <v>38</v>
      </c>
      <c r="L82" s="440" t="s">
        <v>38</v>
      </c>
      <c r="M82" s="450">
        <v>0.0173</v>
      </c>
      <c r="N82" s="442" t="s">
        <v>151</v>
      </c>
      <c r="O82" s="442" t="s">
        <v>342</v>
      </c>
      <c r="P82" s="445"/>
      <c r="Q82" s="445"/>
      <c r="R82" s="430"/>
      <c r="S82" s="430"/>
    </row>
    <row r="83" spans="1:19">
      <c r="A83" s="427" t="str">
        <f t="shared" si="5"/>
        <v>V1-MB1-45775</v>
      </c>
      <c r="B83" s="432">
        <v>45775</v>
      </c>
      <c r="C83" s="433" t="s">
        <v>122</v>
      </c>
      <c r="D83" s="397" t="s">
        <v>163</v>
      </c>
      <c r="E83" s="397" t="s">
        <v>213</v>
      </c>
      <c r="F83" s="387" t="s">
        <v>166</v>
      </c>
      <c r="G83" s="431">
        <v>0.9</v>
      </c>
      <c r="H83" s="431">
        <v>0.9</v>
      </c>
      <c r="I83" s="431">
        <v>0</v>
      </c>
      <c r="J83" s="440">
        <v>497</v>
      </c>
      <c r="K83" s="440" t="s">
        <v>38</v>
      </c>
      <c r="L83" s="440" t="s">
        <v>38</v>
      </c>
      <c r="M83" s="450">
        <v>0.0185</v>
      </c>
      <c r="N83" s="442" t="s">
        <v>151</v>
      </c>
      <c r="O83" s="442" t="s">
        <v>342</v>
      </c>
      <c r="P83" s="445"/>
      <c r="Q83" s="445"/>
      <c r="R83" s="430"/>
      <c r="S83" s="430"/>
    </row>
    <row r="84" spans="1:19">
      <c r="A84" s="427" t="str">
        <f t="shared" si="5"/>
        <v>V1-MB1-45776</v>
      </c>
      <c r="B84" s="432">
        <v>45776</v>
      </c>
      <c r="C84" s="433" t="s">
        <v>122</v>
      </c>
      <c r="D84" s="397" t="s">
        <v>163</v>
      </c>
      <c r="E84" s="397" t="s">
        <v>213</v>
      </c>
      <c r="F84" s="387" t="s">
        <v>166</v>
      </c>
      <c r="G84" s="431">
        <v>0.9</v>
      </c>
      <c r="H84" s="431">
        <v>0.9</v>
      </c>
      <c r="I84" s="431">
        <v>0</v>
      </c>
      <c r="J84" s="440">
        <v>497</v>
      </c>
      <c r="K84" s="440" t="s">
        <v>38</v>
      </c>
      <c r="L84" s="440" t="s">
        <v>38</v>
      </c>
      <c r="M84" s="441">
        <v>0.017</v>
      </c>
      <c r="N84" s="442" t="s">
        <v>151</v>
      </c>
      <c r="O84" s="442" t="s">
        <v>342</v>
      </c>
      <c r="P84" s="445"/>
      <c r="R84" s="430"/>
      <c r="S84" s="430"/>
    </row>
    <row r="85" spans="1:19">
      <c r="A85" s="427" t="str">
        <f t="shared" si="5"/>
        <v>V1-MB1-45777</v>
      </c>
      <c r="B85" s="432">
        <v>45777</v>
      </c>
      <c r="C85" s="433" t="s">
        <v>122</v>
      </c>
      <c r="D85" s="397" t="s">
        <v>163</v>
      </c>
      <c r="E85" s="397" t="s">
        <v>213</v>
      </c>
      <c r="F85" s="387" t="s">
        <v>166</v>
      </c>
      <c r="G85" s="431">
        <v>0.9</v>
      </c>
      <c r="H85" s="431">
        <v>0.9</v>
      </c>
      <c r="I85" s="431">
        <v>0</v>
      </c>
      <c r="J85" s="440">
        <v>496</v>
      </c>
      <c r="K85" s="440" t="s">
        <v>38</v>
      </c>
      <c r="L85" s="440" t="s">
        <v>38</v>
      </c>
      <c r="M85" s="450">
        <v>0.0186</v>
      </c>
      <c r="N85" s="442" t="s">
        <v>151</v>
      </c>
      <c r="O85" s="442" t="s">
        <v>342</v>
      </c>
      <c r="P85" s="445"/>
      <c r="Q85" s="445"/>
      <c r="R85" s="430"/>
      <c r="S85" s="430"/>
    </row>
    <row r="86" spans="1:19">
      <c r="A86" s="427" t="str">
        <f t="shared" si="5"/>
        <v>V1-MB1-45778</v>
      </c>
      <c r="B86" s="432">
        <v>45778</v>
      </c>
      <c r="C86" s="433" t="s">
        <v>122</v>
      </c>
      <c r="D86" s="397" t="s">
        <v>163</v>
      </c>
      <c r="E86" s="397" t="s">
        <v>213</v>
      </c>
      <c r="F86" s="387" t="s">
        <v>166</v>
      </c>
      <c r="G86" s="431">
        <v>0.9</v>
      </c>
      <c r="H86" s="431">
        <v>0.9</v>
      </c>
      <c r="I86" s="431">
        <v>0</v>
      </c>
      <c r="J86" s="440">
        <v>497</v>
      </c>
      <c r="K86" s="440" t="s">
        <v>38</v>
      </c>
      <c r="L86" s="440" t="s">
        <v>38</v>
      </c>
      <c r="M86" s="450">
        <v>0.0192</v>
      </c>
      <c r="N86" s="442" t="s">
        <v>151</v>
      </c>
      <c r="O86" s="442" t="s">
        <v>342</v>
      </c>
      <c r="P86" s="445"/>
      <c r="Q86" s="445"/>
      <c r="R86" s="430"/>
      <c r="S86" s="430"/>
    </row>
    <row r="87" spans="1:19">
      <c r="A87" s="427" t="str">
        <f t="shared" si="5"/>
        <v>V1-MA1-45782</v>
      </c>
      <c r="B87" s="432">
        <v>45782</v>
      </c>
      <c r="C87" s="433" t="s">
        <v>122</v>
      </c>
      <c r="D87" s="397" t="s">
        <v>142</v>
      </c>
      <c r="E87" s="397" t="s">
        <v>213</v>
      </c>
      <c r="F87" s="387" t="s">
        <v>166</v>
      </c>
      <c r="G87" s="431">
        <v>0.9</v>
      </c>
      <c r="H87" s="431">
        <v>0.9</v>
      </c>
      <c r="I87" s="431">
        <v>0</v>
      </c>
      <c r="J87" s="440">
        <v>489</v>
      </c>
      <c r="K87" s="440" t="s">
        <v>38</v>
      </c>
      <c r="L87" s="440" t="s">
        <v>38</v>
      </c>
      <c r="M87" s="450">
        <v>0.018</v>
      </c>
      <c r="N87" s="442" t="s">
        <v>151</v>
      </c>
      <c r="O87" s="442" t="s">
        <v>342</v>
      </c>
      <c r="P87" s="445"/>
      <c r="Q87" s="445"/>
      <c r="R87" s="430"/>
      <c r="S87" s="430"/>
    </row>
    <row r="88" spans="1:19">
      <c r="A88" s="427" t="str">
        <f t="shared" si="5"/>
        <v>V1-MA1-45783</v>
      </c>
      <c r="B88" s="432">
        <v>45783</v>
      </c>
      <c r="C88" s="433" t="s">
        <v>122</v>
      </c>
      <c r="D88" s="397" t="s">
        <v>142</v>
      </c>
      <c r="E88" s="397" t="s">
        <v>213</v>
      </c>
      <c r="F88" s="387" t="s">
        <v>166</v>
      </c>
      <c r="G88" s="431">
        <v>0.9</v>
      </c>
      <c r="H88" s="431">
        <v>0.9</v>
      </c>
      <c r="I88" s="431">
        <v>0</v>
      </c>
      <c r="J88" s="440">
        <v>490</v>
      </c>
      <c r="K88" s="440" t="s">
        <v>38</v>
      </c>
      <c r="L88" s="440" t="s">
        <v>38</v>
      </c>
      <c r="M88" s="450">
        <v>0.0184</v>
      </c>
      <c r="N88" s="442" t="s">
        <v>151</v>
      </c>
      <c r="O88" s="442" t="s">
        <v>342</v>
      </c>
      <c r="P88" s="445"/>
      <c r="Q88" s="445"/>
      <c r="R88" s="430"/>
      <c r="S88" s="430"/>
    </row>
    <row r="89" spans="1:19">
      <c r="A89" s="427" t="str">
        <f t="shared" si="5"/>
        <v>V1-MA1-45784</v>
      </c>
      <c r="B89" s="432">
        <v>45784</v>
      </c>
      <c r="C89" s="433" t="s">
        <v>122</v>
      </c>
      <c r="D89" s="397" t="s">
        <v>142</v>
      </c>
      <c r="E89" s="397" t="s">
        <v>213</v>
      </c>
      <c r="F89" s="387" t="s">
        <v>166</v>
      </c>
      <c r="G89" s="431">
        <v>0.9</v>
      </c>
      <c r="H89" s="431">
        <v>0.9</v>
      </c>
      <c r="I89" s="431">
        <v>0</v>
      </c>
      <c r="J89" s="440">
        <v>491</v>
      </c>
      <c r="K89" s="440" t="s">
        <v>38</v>
      </c>
      <c r="L89" s="440" t="s">
        <v>38</v>
      </c>
      <c r="M89" s="450">
        <v>0.0188</v>
      </c>
      <c r="N89" s="442" t="s">
        <v>151</v>
      </c>
      <c r="O89" s="442" t="s">
        <v>342</v>
      </c>
      <c r="P89" s="445"/>
      <c r="Q89" s="445"/>
      <c r="R89" s="449"/>
      <c r="S89" s="430"/>
    </row>
    <row r="90" spans="1:19">
      <c r="A90" s="427" t="str">
        <f t="shared" si="5"/>
        <v>V1-MA1-45785</v>
      </c>
      <c r="B90" s="432">
        <v>45785</v>
      </c>
      <c r="C90" s="433" t="s">
        <v>122</v>
      </c>
      <c r="D90" s="397" t="s">
        <v>142</v>
      </c>
      <c r="E90" s="397" t="s">
        <v>213</v>
      </c>
      <c r="F90" s="387" t="s">
        <v>166</v>
      </c>
      <c r="G90" s="431">
        <v>0.9</v>
      </c>
      <c r="H90" s="431">
        <v>0.9</v>
      </c>
      <c r="I90" s="431">
        <v>0</v>
      </c>
      <c r="J90" s="440">
        <v>490</v>
      </c>
      <c r="K90" s="440" t="s">
        <v>38</v>
      </c>
      <c r="L90" s="440" t="s">
        <v>38</v>
      </c>
      <c r="M90" s="450">
        <v>0.0178</v>
      </c>
      <c r="N90" s="442" t="s">
        <v>151</v>
      </c>
      <c r="O90" s="442" t="s">
        <v>342</v>
      </c>
      <c r="P90" s="445"/>
      <c r="Q90" s="445"/>
      <c r="R90" s="430"/>
      <c r="S90" s="430"/>
    </row>
    <row r="91" spans="1:19">
      <c r="A91" s="427" t="str">
        <f t="shared" si="5"/>
        <v>V1-MA1-45788</v>
      </c>
      <c r="B91" s="432">
        <v>45788</v>
      </c>
      <c r="C91" s="433" t="s">
        <v>122</v>
      </c>
      <c r="D91" s="397" t="s">
        <v>142</v>
      </c>
      <c r="E91" s="397" t="s">
        <v>213</v>
      </c>
      <c r="F91" s="387" t="s">
        <v>166</v>
      </c>
      <c r="G91" s="431">
        <v>0.9</v>
      </c>
      <c r="H91" s="431">
        <v>0.9</v>
      </c>
      <c r="I91" s="431">
        <v>0</v>
      </c>
      <c r="J91" s="440">
        <v>492</v>
      </c>
      <c r="K91" s="440" t="s">
        <v>38</v>
      </c>
      <c r="L91" s="440" t="s">
        <v>38</v>
      </c>
      <c r="M91" s="450">
        <v>0.0181</v>
      </c>
      <c r="N91" s="442" t="s">
        <v>151</v>
      </c>
      <c r="O91" s="442" t="s">
        <v>342</v>
      </c>
      <c r="P91" s="445"/>
      <c r="Q91" s="445"/>
      <c r="R91" s="430"/>
      <c r="S91" s="430"/>
    </row>
    <row r="92" spans="1:19">
      <c r="A92" s="427" t="str">
        <f t="shared" si="5"/>
        <v>V1-MA1-45789</v>
      </c>
      <c r="B92" s="432">
        <v>45789</v>
      </c>
      <c r="C92" s="433" t="s">
        <v>122</v>
      </c>
      <c r="D92" s="397" t="s">
        <v>142</v>
      </c>
      <c r="E92" s="397" t="s">
        <v>213</v>
      </c>
      <c r="F92" s="387" t="s">
        <v>166</v>
      </c>
      <c r="G92" s="431">
        <v>0.9</v>
      </c>
      <c r="H92" s="431">
        <v>0.9</v>
      </c>
      <c r="I92" s="431">
        <v>0</v>
      </c>
      <c r="J92" s="440">
        <v>493</v>
      </c>
      <c r="K92" s="440" t="s">
        <v>38</v>
      </c>
      <c r="L92" s="440" t="s">
        <v>38</v>
      </c>
      <c r="M92" s="450">
        <v>0.0172</v>
      </c>
      <c r="N92" s="442" t="s">
        <v>151</v>
      </c>
      <c r="O92" s="442" t="s">
        <v>342</v>
      </c>
      <c r="P92" s="445"/>
      <c r="Q92" s="445"/>
      <c r="R92" s="430"/>
      <c r="S92" s="430"/>
    </row>
    <row r="93" spans="1:19">
      <c r="A93" s="427" t="str">
        <f t="shared" si="5"/>
        <v>V1-MA1-45790</v>
      </c>
      <c r="B93" s="432">
        <v>45790</v>
      </c>
      <c r="C93" s="433" t="s">
        <v>122</v>
      </c>
      <c r="D93" s="397" t="s">
        <v>142</v>
      </c>
      <c r="E93" s="397" t="s">
        <v>213</v>
      </c>
      <c r="F93" s="387" t="s">
        <v>166</v>
      </c>
      <c r="G93" s="431">
        <v>0.9</v>
      </c>
      <c r="H93" s="431">
        <v>0.9</v>
      </c>
      <c r="I93" s="431">
        <v>0</v>
      </c>
      <c r="J93" s="440">
        <v>493</v>
      </c>
      <c r="K93" s="440" t="s">
        <v>38</v>
      </c>
      <c r="L93" s="440" t="s">
        <v>38</v>
      </c>
      <c r="M93" s="450">
        <v>0.0185</v>
      </c>
      <c r="N93" s="442" t="s">
        <v>151</v>
      </c>
      <c r="O93" s="442" t="s">
        <v>342</v>
      </c>
      <c r="P93" s="445"/>
      <c r="Q93" s="445"/>
      <c r="R93" s="430"/>
      <c r="S93" s="430"/>
    </row>
    <row r="94" spans="1:19">
      <c r="A94" s="427" t="str">
        <f t="shared" si="5"/>
        <v>V1-MA1-45791</v>
      </c>
      <c r="B94" s="432">
        <v>45791</v>
      </c>
      <c r="C94" s="433" t="s">
        <v>122</v>
      </c>
      <c r="D94" s="397" t="s">
        <v>142</v>
      </c>
      <c r="E94" s="397" t="s">
        <v>213</v>
      </c>
      <c r="F94" s="387" t="s">
        <v>166</v>
      </c>
      <c r="G94" s="431">
        <v>0.9</v>
      </c>
      <c r="H94" s="431">
        <v>0.9</v>
      </c>
      <c r="I94" s="431">
        <v>0</v>
      </c>
      <c r="J94" s="440">
        <v>494</v>
      </c>
      <c r="K94" s="440" t="s">
        <v>38</v>
      </c>
      <c r="L94" s="440" t="s">
        <v>38</v>
      </c>
      <c r="M94" s="450">
        <v>0.018</v>
      </c>
      <c r="N94" s="442" t="s">
        <v>151</v>
      </c>
      <c r="O94" s="442" t="s">
        <v>342</v>
      </c>
      <c r="P94" s="445"/>
      <c r="Q94" s="445"/>
      <c r="R94" s="430"/>
      <c r="S94" s="430"/>
    </row>
    <row r="95" spans="1:19">
      <c r="A95" s="427" t="str">
        <f t="shared" si="5"/>
        <v>V1-MA1-45830</v>
      </c>
      <c r="B95" s="432">
        <v>45830</v>
      </c>
      <c r="C95" s="433" t="s">
        <v>122</v>
      </c>
      <c r="D95" s="397" t="s">
        <v>142</v>
      </c>
      <c r="E95" s="397" t="s">
        <v>213</v>
      </c>
      <c r="F95" s="387" t="s">
        <v>166</v>
      </c>
      <c r="G95" s="431">
        <v>0.98</v>
      </c>
      <c r="H95" s="431">
        <v>0.98</v>
      </c>
      <c r="I95" s="431">
        <v>0</v>
      </c>
      <c r="J95" s="440">
        <v>494</v>
      </c>
      <c r="K95" s="440" t="s">
        <v>38</v>
      </c>
      <c r="L95" s="440" t="s">
        <v>38</v>
      </c>
      <c r="M95" s="450">
        <v>0.018</v>
      </c>
      <c r="N95" s="442" t="s">
        <v>151</v>
      </c>
      <c r="O95" s="442" t="s">
        <v>342</v>
      </c>
      <c r="P95" s="445"/>
      <c r="Q95" s="445"/>
      <c r="R95" s="430"/>
      <c r="S95" s="430"/>
    </row>
    <row r="96" spans="1:19">
      <c r="A96" s="427" t="str">
        <f t="shared" si="5"/>
        <v>V1-MC1-45830</v>
      </c>
      <c r="B96" s="432">
        <v>45830</v>
      </c>
      <c r="C96" s="433" t="s">
        <v>122</v>
      </c>
      <c r="D96" s="397" t="s">
        <v>186</v>
      </c>
      <c r="E96" s="397" t="s">
        <v>181</v>
      </c>
      <c r="F96" s="387" t="s">
        <v>166</v>
      </c>
      <c r="G96" s="431">
        <v>0.98</v>
      </c>
      <c r="H96" s="431">
        <v>0.98</v>
      </c>
      <c r="I96" s="431">
        <v>0</v>
      </c>
      <c r="J96" s="440">
        <v>495</v>
      </c>
      <c r="K96" s="440" t="s">
        <v>38</v>
      </c>
      <c r="L96" s="440" t="s">
        <v>38</v>
      </c>
      <c r="M96" s="450">
        <v>0.0175</v>
      </c>
      <c r="N96" s="442" t="s">
        <v>151</v>
      </c>
      <c r="O96" s="442" t="s">
        <v>342</v>
      </c>
      <c r="P96" s="445"/>
      <c r="Q96" s="445"/>
      <c r="R96" s="430"/>
      <c r="S96" s="430"/>
    </row>
    <row r="97" spans="1:19">
      <c r="A97" s="427" t="str">
        <f t="shared" si="5"/>
        <v>V1-MA1-45831</v>
      </c>
      <c r="B97" s="432">
        <v>45831</v>
      </c>
      <c r="C97" s="433" t="s">
        <v>122</v>
      </c>
      <c r="D97" s="397" t="s">
        <v>142</v>
      </c>
      <c r="E97" s="397" t="s">
        <v>213</v>
      </c>
      <c r="F97" s="387" t="s">
        <v>166</v>
      </c>
      <c r="G97" s="431">
        <v>0.95</v>
      </c>
      <c r="H97" s="431">
        <v>0.95</v>
      </c>
      <c r="I97" s="431">
        <v>0</v>
      </c>
      <c r="J97" s="440">
        <v>495</v>
      </c>
      <c r="K97" s="440" t="s">
        <v>38</v>
      </c>
      <c r="L97" s="440" t="s">
        <v>38</v>
      </c>
      <c r="M97" s="450">
        <v>0.0181</v>
      </c>
      <c r="N97" s="442" t="s">
        <v>151</v>
      </c>
      <c r="O97" s="442" t="s">
        <v>342</v>
      </c>
      <c r="P97" s="445"/>
      <c r="Q97" s="445"/>
      <c r="R97" s="430"/>
      <c r="S97" s="430"/>
    </row>
    <row r="98" spans="1:19">
      <c r="A98" s="427" t="str">
        <f t="shared" si="5"/>
        <v>V1-MB1-45831</v>
      </c>
      <c r="B98" s="432">
        <v>45831</v>
      </c>
      <c r="C98" s="433" t="s">
        <v>122</v>
      </c>
      <c r="D98" s="397" t="s">
        <v>163</v>
      </c>
      <c r="E98" s="397" t="s">
        <v>213</v>
      </c>
      <c r="F98" s="387" t="s">
        <v>166</v>
      </c>
      <c r="G98" s="431">
        <v>0.95</v>
      </c>
      <c r="H98" s="431">
        <v>0.95</v>
      </c>
      <c r="I98" s="431">
        <v>0</v>
      </c>
      <c r="J98" s="440">
        <v>497</v>
      </c>
      <c r="K98" s="440" t="s">
        <v>38</v>
      </c>
      <c r="L98" s="440" t="s">
        <v>38</v>
      </c>
      <c r="M98" s="450">
        <v>0.0177</v>
      </c>
      <c r="N98" s="442" t="s">
        <v>151</v>
      </c>
      <c r="O98" s="442" t="s">
        <v>342</v>
      </c>
      <c r="P98" s="445"/>
      <c r="Q98" s="445"/>
      <c r="R98" s="449"/>
      <c r="S98" s="430"/>
    </row>
    <row r="99" spans="1:19">
      <c r="A99" s="427" t="str">
        <f t="shared" si="5"/>
        <v>V1-MC1-45831</v>
      </c>
      <c r="B99" s="432">
        <v>45831</v>
      </c>
      <c r="C99" s="433" t="s">
        <v>122</v>
      </c>
      <c r="D99" s="397" t="s">
        <v>186</v>
      </c>
      <c r="E99" s="397" t="s">
        <v>181</v>
      </c>
      <c r="F99" s="387" t="s">
        <v>166</v>
      </c>
      <c r="G99" s="431">
        <v>0.95</v>
      </c>
      <c r="H99" s="431">
        <v>0.95</v>
      </c>
      <c r="I99" s="431">
        <v>0</v>
      </c>
      <c r="J99" s="440">
        <v>497</v>
      </c>
      <c r="K99" s="440" t="s">
        <v>38</v>
      </c>
      <c r="L99" s="440" t="s">
        <v>38</v>
      </c>
      <c r="M99" s="450">
        <v>0.0174</v>
      </c>
      <c r="N99" s="442" t="s">
        <v>151</v>
      </c>
      <c r="O99" s="442" t="s">
        <v>342</v>
      </c>
      <c r="P99" s="445"/>
      <c r="Q99" s="445"/>
      <c r="R99" s="430"/>
      <c r="S99" s="430"/>
    </row>
    <row r="100" spans="1:19">
      <c r="A100" s="427" t="str">
        <f t="shared" si="5"/>
        <v>V1-MB1-45832</v>
      </c>
      <c r="B100" s="432">
        <v>45832</v>
      </c>
      <c r="C100" s="433" t="s">
        <v>122</v>
      </c>
      <c r="D100" s="397" t="s">
        <v>163</v>
      </c>
      <c r="E100" s="397" t="s">
        <v>213</v>
      </c>
      <c r="F100" s="387" t="s">
        <v>166</v>
      </c>
      <c r="G100" s="431">
        <v>0.98</v>
      </c>
      <c r="H100" s="431">
        <v>0.98</v>
      </c>
      <c r="I100" s="431">
        <v>0</v>
      </c>
      <c r="J100" s="440">
        <v>493</v>
      </c>
      <c r="K100" s="440" t="s">
        <v>38</v>
      </c>
      <c r="L100" s="440" t="s">
        <v>38</v>
      </c>
      <c r="M100" s="450">
        <v>0.0198</v>
      </c>
      <c r="N100" s="442" t="s">
        <v>151</v>
      </c>
      <c r="O100" s="442" t="s">
        <v>342</v>
      </c>
      <c r="P100" s="445"/>
      <c r="Q100" s="445"/>
      <c r="R100" s="449"/>
      <c r="S100" s="430"/>
    </row>
    <row r="101" spans="1:19">
      <c r="A101" s="427" t="str">
        <f t="shared" si="5"/>
        <v>V1-MC1-45832</v>
      </c>
      <c r="B101" s="432">
        <v>45832</v>
      </c>
      <c r="C101" s="433" t="s">
        <v>122</v>
      </c>
      <c r="D101" s="397" t="s">
        <v>186</v>
      </c>
      <c r="E101" s="397" t="s">
        <v>181</v>
      </c>
      <c r="F101" s="387" t="s">
        <v>166</v>
      </c>
      <c r="G101" s="431">
        <v>0.98</v>
      </c>
      <c r="H101" s="431">
        <v>0.98</v>
      </c>
      <c r="I101" s="431">
        <v>0</v>
      </c>
      <c r="J101" s="440">
        <v>497</v>
      </c>
      <c r="K101" s="440" t="s">
        <v>38</v>
      </c>
      <c r="L101" s="440" t="s">
        <v>38</v>
      </c>
      <c r="M101" s="450">
        <v>0.0173</v>
      </c>
      <c r="N101" s="442" t="s">
        <v>151</v>
      </c>
      <c r="O101" s="442" t="s">
        <v>342</v>
      </c>
      <c r="P101" s="445"/>
      <c r="Q101" s="445"/>
      <c r="R101" s="430"/>
      <c r="S101" s="430"/>
    </row>
    <row r="102" spans="1:19">
      <c r="A102" s="427" t="str">
        <f t="shared" si="5"/>
        <v>V1-MB1-45833</v>
      </c>
      <c r="B102" s="432">
        <v>45833</v>
      </c>
      <c r="C102" s="433" t="s">
        <v>122</v>
      </c>
      <c r="D102" s="397" t="s">
        <v>163</v>
      </c>
      <c r="E102" s="397" t="s">
        <v>213</v>
      </c>
      <c r="F102" s="387" t="s">
        <v>166</v>
      </c>
      <c r="G102" s="431">
        <v>0.9</v>
      </c>
      <c r="H102" s="431">
        <v>0.9</v>
      </c>
      <c r="I102" s="431">
        <v>0</v>
      </c>
      <c r="J102" s="440">
        <v>492</v>
      </c>
      <c r="K102" s="440" t="s">
        <v>38</v>
      </c>
      <c r="L102" s="440" t="s">
        <v>38</v>
      </c>
      <c r="M102" s="450">
        <v>0.0178</v>
      </c>
      <c r="N102" s="442" t="s">
        <v>151</v>
      </c>
      <c r="O102" s="442" t="s">
        <v>342</v>
      </c>
      <c r="P102" s="445"/>
      <c r="Q102" s="445"/>
      <c r="R102" s="449"/>
      <c r="S102" s="430"/>
    </row>
    <row r="103" spans="1:19">
      <c r="A103" s="427" t="str">
        <f t="shared" si="5"/>
        <v>V1-MA1-45837</v>
      </c>
      <c r="B103" s="432">
        <v>45837</v>
      </c>
      <c r="C103" s="433" t="s">
        <v>122</v>
      </c>
      <c r="D103" s="397" t="s">
        <v>142</v>
      </c>
      <c r="E103" s="397" t="s">
        <v>213</v>
      </c>
      <c r="F103" s="387" t="s">
        <v>166</v>
      </c>
      <c r="G103" s="431">
        <v>0.9</v>
      </c>
      <c r="H103" s="431">
        <v>0.9</v>
      </c>
      <c r="I103" s="431">
        <v>0</v>
      </c>
      <c r="J103" s="440">
        <v>492</v>
      </c>
      <c r="K103" s="440" t="s">
        <v>38</v>
      </c>
      <c r="L103" s="440" t="s">
        <v>38</v>
      </c>
      <c r="M103" s="450">
        <v>0.0189</v>
      </c>
      <c r="N103" s="442" t="s">
        <v>151</v>
      </c>
      <c r="O103" s="442" t="s">
        <v>342</v>
      </c>
      <c r="P103" s="445"/>
      <c r="Q103" s="445"/>
      <c r="R103" s="449"/>
      <c r="S103" s="430"/>
    </row>
    <row r="104" spans="1:19">
      <c r="A104" s="427" t="str">
        <f t="shared" si="5"/>
        <v>V1-MB1-45837</v>
      </c>
      <c r="B104" s="432">
        <v>45837</v>
      </c>
      <c r="C104" s="433" t="s">
        <v>122</v>
      </c>
      <c r="D104" s="397" t="s">
        <v>163</v>
      </c>
      <c r="E104" s="397" t="s">
        <v>213</v>
      </c>
      <c r="F104" s="387" t="s">
        <v>166</v>
      </c>
      <c r="G104" s="431">
        <v>0.9</v>
      </c>
      <c r="H104" s="431">
        <v>0.9</v>
      </c>
      <c r="I104" s="431">
        <v>0</v>
      </c>
      <c r="J104" s="440">
        <v>490</v>
      </c>
      <c r="K104" s="440" t="s">
        <v>38</v>
      </c>
      <c r="L104" s="440" t="s">
        <v>38</v>
      </c>
      <c r="M104" s="450">
        <v>0.0177</v>
      </c>
      <c r="N104" s="442" t="s">
        <v>151</v>
      </c>
      <c r="O104" s="442" t="s">
        <v>342</v>
      </c>
      <c r="P104" s="445"/>
      <c r="Q104" s="445"/>
      <c r="R104" s="449"/>
      <c r="S104" s="430"/>
    </row>
    <row r="105" spans="1:19">
      <c r="A105" s="427" t="str">
        <f t="shared" si="5"/>
        <v>V1-MC1-45837</v>
      </c>
      <c r="B105" s="432">
        <v>45837</v>
      </c>
      <c r="C105" s="433" t="s">
        <v>122</v>
      </c>
      <c r="D105" s="397" t="s">
        <v>186</v>
      </c>
      <c r="E105" s="397" t="s">
        <v>181</v>
      </c>
      <c r="F105" s="387" t="s">
        <v>166</v>
      </c>
      <c r="G105" s="431">
        <v>0.9</v>
      </c>
      <c r="H105" s="431">
        <v>0.9</v>
      </c>
      <c r="I105" s="431">
        <v>0</v>
      </c>
      <c r="J105" s="440">
        <v>498</v>
      </c>
      <c r="K105" s="440" t="s">
        <v>38</v>
      </c>
      <c r="L105" s="440" t="s">
        <v>38</v>
      </c>
      <c r="M105" s="450">
        <v>0.0169</v>
      </c>
      <c r="N105" s="442" t="s">
        <v>151</v>
      </c>
      <c r="O105" s="442" t="s">
        <v>342</v>
      </c>
      <c r="P105" s="445"/>
      <c r="Q105" s="445"/>
      <c r="R105" s="449"/>
      <c r="S105" s="430"/>
    </row>
    <row r="106" spans="1:19">
      <c r="A106" s="427" t="str">
        <f t="shared" si="5"/>
        <v>V1-MA1-45838</v>
      </c>
      <c r="B106" s="432">
        <v>45838</v>
      </c>
      <c r="C106" s="433" t="s">
        <v>122</v>
      </c>
      <c r="D106" s="397" t="s">
        <v>142</v>
      </c>
      <c r="E106" s="397" t="s">
        <v>213</v>
      </c>
      <c r="F106" s="387" t="s">
        <v>166</v>
      </c>
      <c r="G106" s="431">
        <v>0.9</v>
      </c>
      <c r="H106" s="431">
        <v>0.9</v>
      </c>
      <c r="I106" s="431">
        <v>0</v>
      </c>
      <c r="J106" s="440">
        <v>492</v>
      </c>
      <c r="K106" s="440" t="s">
        <v>38</v>
      </c>
      <c r="L106" s="440" t="s">
        <v>38</v>
      </c>
      <c r="M106" s="450">
        <v>0.018</v>
      </c>
      <c r="N106" s="442" t="s">
        <v>151</v>
      </c>
      <c r="O106" s="442" t="s">
        <v>342</v>
      </c>
      <c r="P106" s="445"/>
      <c r="Q106" s="445"/>
      <c r="R106" s="449"/>
      <c r="S106" s="430"/>
    </row>
    <row r="107" spans="1:19">
      <c r="A107" s="427" t="str">
        <f t="shared" si="5"/>
        <v>V1-MB1-45838</v>
      </c>
      <c r="B107" s="432">
        <v>45838</v>
      </c>
      <c r="C107" s="433" t="s">
        <v>122</v>
      </c>
      <c r="D107" s="397" t="s">
        <v>163</v>
      </c>
      <c r="E107" s="397" t="s">
        <v>213</v>
      </c>
      <c r="F107" s="387" t="s">
        <v>166</v>
      </c>
      <c r="G107" s="431">
        <v>0.9</v>
      </c>
      <c r="H107" s="431">
        <v>0.9</v>
      </c>
      <c r="I107" s="431">
        <v>0</v>
      </c>
      <c r="J107" s="440">
        <v>490</v>
      </c>
      <c r="K107" s="440" t="s">
        <v>38</v>
      </c>
      <c r="L107" s="440" t="s">
        <v>38</v>
      </c>
      <c r="M107" s="450">
        <v>0.0176</v>
      </c>
      <c r="N107" s="442" t="s">
        <v>151</v>
      </c>
      <c r="O107" s="442" t="s">
        <v>342</v>
      </c>
      <c r="P107" s="445"/>
      <c r="Q107" s="445"/>
      <c r="R107" s="449"/>
      <c r="S107" s="430"/>
    </row>
    <row r="108" spans="1:19">
      <c r="A108" s="427" t="str">
        <f t="shared" si="5"/>
        <v>V1-MC1-45838</v>
      </c>
      <c r="B108" s="432">
        <v>45838</v>
      </c>
      <c r="C108" s="433" t="s">
        <v>122</v>
      </c>
      <c r="D108" s="397" t="s">
        <v>186</v>
      </c>
      <c r="E108" s="397" t="s">
        <v>181</v>
      </c>
      <c r="F108" s="387" t="s">
        <v>166</v>
      </c>
      <c r="G108" s="431">
        <v>0.9</v>
      </c>
      <c r="H108" s="431">
        <v>0.9</v>
      </c>
      <c r="I108" s="431">
        <v>0</v>
      </c>
      <c r="J108" s="440">
        <v>494</v>
      </c>
      <c r="K108" s="440" t="s">
        <v>38</v>
      </c>
      <c r="L108" s="440" t="s">
        <v>38</v>
      </c>
      <c r="M108" s="450">
        <v>0.0171</v>
      </c>
      <c r="N108" s="442" t="s">
        <v>151</v>
      </c>
      <c r="O108" s="442" t="s">
        <v>342</v>
      </c>
      <c r="P108" s="445"/>
      <c r="Q108" s="445"/>
      <c r="R108" s="430"/>
      <c r="S108" s="430"/>
    </row>
    <row r="109" spans="1:19">
      <c r="A109" s="427" t="str">
        <f t="shared" si="5"/>
        <v>V1-MA1-45839</v>
      </c>
      <c r="B109" s="432">
        <v>45839</v>
      </c>
      <c r="C109" s="433" t="s">
        <v>122</v>
      </c>
      <c r="D109" s="397" t="s">
        <v>142</v>
      </c>
      <c r="E109" s="397" t="s">
        <v>213</v>
      </c>
      <c r="F109" s="387" t="s">
        <v>166</v>
      </c>
      <c r="G109" s="431">
        <v>0.9</v>
      </c>
      <c r="H109" s="431">
        <v>0.9</v>
      </c>
      <c r="I109" s="431">
        <v>0</v>
      </c>
      <c r="J109" s="440">
        <v>492</v>
      </c>
      <c r="K109" s="440" t="s">
        <v>38</v>
      </c>
      <c r="L109" s="440" t="s">
        <v>38</v>
      </c>
      <c r="M109" s="450">
        <v>0.0181</v>
      </c>
      <c r="N109" s="442" t="s">
        <v>151</v>
      </c>
      <c r="O109" s="442" t="s">
        <v>342</v>
      </c>
      <c r="P109" s="445"/>
      <c r="Q109" s="445"/>
      <c r="R109" s="430"/>
      <c r="S109" s="430"/>
    </row>
    <row r="110" spans="1:19">
      <c r="A110" s="427" t="str">
        <f t="shared" si="5"/>
        <v>V1-MB1-45839</v>
      </c>
      <c r="B110" s="432">
        <v>45839</v>
      </c>
      <c r="C110" s="433" t="s">
        <v>122</v>
      </c>
      <c r="D110" s="397" t="s">
        <v>163</v>
      </c>
      <c r="E110" s="397" t="s">
        <v>213</v>
      </c>
      <c r="F110" s="387" t="s">
        <v>166</v>
      </c>
      <c r="G110" s="431">
        <v>0.9</v>
      </c>
      <c r="H110" s="431">
        <v>0.9</v>
      </c>
      <c r="I110" s="431">
        <v>0</v>
      </c>
      <c r="J110" s="440">
        <v>490</v>
      </c>
      <c r="K110" s="440" t="s">
        <v>38</v>
      </c>
      <c r="L110" s="440" t="s">
        <v>38</v>
      </c>
      <c r="M110" s="450">
        <v>0.0178</v>
      </c>
      <c r="N110" s="442" t="s">
        <v>151</v>
      </c>
      <c r="O110" s="442" t="s">
        <v>342</v>
      </c>
      <c r="P110" s="445"/>
      <c r="Q110" s="445"/>
      <c r="R110" s="449"/>
      <c r="S110" s="430"/>
    </row>
    <row r="111" spans="1:19">
      <c r="A111" s="427" t="str">
        <f t="shared" si="5"/>
        <v>V1-MC1-45839</v>
      </c>
      <c r="B111" s="432">
        <v>45839</v>
      </c>
      <c r="C111" s="433" t="s">
        <v>122</v>
      </c>
      <c r="D111" s="397" t="s">
        <v>186</v>
      </c>
      <c r="E111" s="397" t="s">
        <v>181</v>
      </c>
      <c r="F111" s="387" t="s">
        <v>166</v>
      </c>
      <c r="G111" s="431">
        <v>0.9</v>
      </c>
      <c r="H111" s="431">
        <v>0.9</v>
      </c>
      <c r="I111" s="431">
        <v>0</v>
      </c>
      <c r="J111" s="440">
        <v>497</v>
      </c>
      <c r="K111" s="440" t="s">
        <v>38</v>
      </c>
      <c r="L111" s="440" t="s">
        <v>38</v>
      </c>
      <c r="M111" s="450">
        <v>0.0165</v>
      </c>
      <c r="N111" s="442" t="s">
        <v>151</v>
      </c>
      <c r="O111" s="442" t="s">
        <v>342</v>
      </c>
      <c r="P111" s="445"/>
      <c r="Q111" s="445"/>
      <c r="R111" s="449"/>
      <c r="S111" s="430"/>
    </row>
    <row r="112" spans="1:19">
      <c r="A112" s="427" t="str">
        <f t="shared" si="5"/>
        <v>V1-MA1-45844</v>
      </c>
      <c r="B112" s="432">
        <v>45844</v>
      </c>
      <c r="C112" s="433" t="s">
        <v>122</v>
      </c>
      <c r="D112" s="397" t="s">
        <v>142</v>
      </c>
      <c r="E112" s="397" t="s">
        <v>213</v>
      </c>
      <c r="F112" s="387" t="s">
        <v>166</v>
      </c>
      <c r="G112" s="431">
        <v>0.98</v>
      </c>
      <c r="H112" s="431">
        <v>0.98</v>
      </c>
      <c r="I112" s="431">
        <v>0</v>
      </c>
      <c r="J112" s="440">
        <v>497</v>
      </c>
      <c r="K112" s="440" t="s">
        <v>38</v>
      </c>
      <c r="L112" s="440" t="s">
        <v>38</v>
      </c>
      <c r="M112" s="450">
        <v>0.0168</v>
      </c>
      <c r="N112" s="442" t="s">
        <v>151</v>
      </c>
      <c r="O112" s="442" t="s">
        <v>342</v>
      </c>
      <c r="P112" s="445"/>
      <c r="Q112" s="445"/>
      <c r="R112" s="430"/>
      <c r="S112" s="430"/>
    </row>
    <row r="113" spans="1:19">
      <c r="A113" s="427" t="str">
        <f t="shared" si="5"/>
        <v>V1-MC1-45844</v>
      </c>
      <c r="B113" s="432">
        <v>45844</v>
      </c>
      <c r="C113" s="433" t="s">
        <v>122</v>
      </c>
      <c r="D113" s="397" t="s">
        <v>186</v>
      </c>
      <c r="E113" s="397" t="s">
        <v>181</v>
      </c>
      <c r="F113" s="387" t="s">
        <v>166</v>
      </c>
      <c r="G113" s="431">
        <v>0.98</v>
      </c>
      <c r="H113" s="431">
        <v>0.98</v>
      </c>
      <c r="I113" s="431">
        <v>0</v>
      </c>
      <c r="J113" s="440">
        <v>498</v>
      </c>
      <c r="K113" s="440" t="s">
        <v>38</v>
      </c>
      <c r="L113" s="440" t="s">
        <v>38</v>
      </c>
      <c r="M113" s="450">
        <v>0.0165</v>
      </c>
      <c r="N113" s="442" t="s">
        <v>151</v>
      </c>
      <c r="O113" s="442" t="s">
        <v>342</v>
      </c>
      <c r="P113" s="445"/>
      <c r="Q113" s="445"/>
      <c r="R113" s="430"/>
      <c r="S113" s="430"/>
    </row>
    <row r="114" spans="1:19">
      <c r="A114" s="427" t="s">
        <v>343</v>
      </c>
      <c r="B114" s="432">
        <v>45845</v>
      </c>
      <c r="C114" s="433" t="s">
        <v>122</v>
      </c>
      <c r="D114" s="397" t="s">
        <v>142</v>
      </c>
      <c r="E114" s="397" t="s">
        <v>213</v>
      </c>
      <c r="F114" s="387" t="s">
        <v>166</v>
      </c>
      <c r="G114" s="431">
        <v>0.98</v>
      </c>
      <c r="H114" s="431">
        <v>0.98</v>
      </c>
      <c r="I114" s="431">
        <v>0</v>
      </c>
      <c r="J114" s="440">
        <v>492</v>
      </c>
      <c r="K114" s="440" t="s">
        <v>38</v>
      </c>
      <c r="L114" s="440" t="s">
        <v>38</v>
      </c>
      <c r="M114" s="450">
        <v>0.0189</v>
      </c>
      <c r="N114" s="442" t="s">
        <v>151</v>
      </c>
      <c r="O114" s="442" t="s">
        <v>342</v>
      </c>
      <c r="P114" s="445"/>
      <c r="Q114" s="445"/>
      <c r="R114" s="449"/>
      <c r="S114" s="430"/>
    </row>
    <row r="115" spans="1:19">
      <c r="A115" s="427" t="s">
        <v>344</v>
      </c>
      <c r="B115" s="432">
        <v>45845</v>
      </c>
      <c r="C115" s="433" t="s">
        <v>122</v>
      </c>
      <c r="D115" s="397" t="s">
        <v>186</v>
      </c>
      <c r="E115" s="397" t="s">
        <v>181</v>
      </c>
      <c r="F115" s="387" t="s">
        <v>166</v>
      </c>
      <c r="G115" s="431">
        <v>0.98</v>
      </c>
      <c r="H115" s="431">
        <v>0.98</v>
      </c>
      <c r="I115" s="431">
        <v>0</v>
      </c>
      <c r="J115" s="440">
        <v>494</v>
      </c>
      <c r="K115" s="440" t="s">
        <v>38</v>
      </c>
      <c r="L115" s="440" t="s">
        <v>38</v>
      </c>
      <c r="M115" s="450">
        <v>0.0172</v>
      </c>
      <c r="N115" s="442" t="s">
        <v>151</v>
      </c>
      <c r="O115" s="442" t="s">
        <v>342</v>
      </c>
      <c r="P115" s="445"/>
      <c r="Q115" s="445"/>
      <c r="R115" s="449"/>
      <c r="S115" s="430"/>
    </row>
    <row r="116" spans="1:19">
      <c r="A116" s="427" t="s">
        <v>345</v>
      </c>
      <c r="B116" s="432">
        <v>45846</v>
      </c>
      <c r="C116" s="433" t="s">
        <v>122</v>
      </c>
      <c r="D116" s="397" t="s">
        <v>142</v>
      </c>
      <c r="E116" s="397" t="s">
        <v>213</v>
      </c>
      <c r="F116" s="387" t="s">
        <v>166</v>
      </c>
      <c r="G116" s="431">
        <v>0.98</v>
      </c>
      <c r="H116" s="431">
        <v>0.98</v>
      </c>
      <c r="I116" s="431">
        <v>0</v>
      </c>
      <c r="J116" s="440">
        <v>488</v>
      </c>
      <c r="K116" s="440" t="s">
        <v>38</v>
      </c>
      <c r="L116" s="440" t="s">
        <v>38</v>
      </c>
      <c r="M116" s="450">
        <v>0.0197</v>
      </c>
      <c r="N116" s="442" t="s">
        <v>151</v>
      </c>
      <c r="O116" s="442" t="s">
        <v>342</v>
      </c>
      <c r="P116" s="445"/>
      <c r="Q116" s="445"/>
      <c r="R116" s="449"/>
      <c r="S116" s="430"/>
    </row>
    <row r="117" spans="1:19">
      <c r="A117" s="427" t="str">
        <f t="shared" si="5"/>
        <v>V1-MC1-45846</v>
      </c>
      <c r="B117" s="432">
        <v>45846</v>
      </c>
      <c r="C117" s="433" t="s">
        <v>122</v>
      </c>
      <c r="D117" s="397" t="s">
        <v>186</v>
      </c>
      <c r="E117" s="397" t="s">
        <v>181</v>
      </c>
      <c r="F117" s="387" t="s">
        <v>166</v>
      </c>
      <c r="G117" s="431">
        <v>0.98</v>
      </c>
      <c r="H117" s="431">
        <v>0.98</v>
      </c>
      <c r="I117" s="431">
        <v>0</v>
      </c>
      <c r="J117" s="440">
        <v>490</v>
      </c>
      <c r="K117" s="440" t="s">
        <v>38</v>
      </c>
      <c r="L117" s="440" t="s">
        <v>38</v>
      </c>
      <c r="M117" s="450">
        <v>0.0164</v>
      </c>
      <c r="N117" s="442" t="s">
        <v>151</v>
      </c>
      <c r="O117" s="442" t="s">
        <v>342</v>
      </c>
      <c r="P117" s="445"/>
      <c r="Q117" s="445"/>
      <c r="R117" s="449"/>
      <c r="S117" s="430"/>
    </row>
    <row r="118" spans="1:19">
      <c r="A118" s="427" t="str">
        <f t="shared" si="5"/>
        <v>V1-MA1-45847</v>
      </c>
      <c r="B118" s="432">
        <v>45847</v>
      </c>
      <c r="C118" s="433" t="s">
        <v>122</v>
      </c>
      <c r="D118" s="397" t="s">
        <v>142</v>
      </c>
      <c r="E118" s="397" t="s">
        <v>213</v>
      </c>
      <c r="F118" s="387" t="s">
        <v>166</v>
      </c>
      <c r="G118" s="431">
        <v>0.98</v>
      </c>
      <c r="H118" s="431">
        <v>0.98</v>
      </c>
      <c r="I118" s="431">
        <v>0</v>
      </c>
      <c r="J118" s="440">
        <v>490</v>
      </c>
      <c r="K118" s="440" t="s">
        <v>38</v>
      </c>
      <c r="L118" s="440" t="s">
        <v>38</v>
      </c>
      <c r="M118" s="450">
        <v>0.0176</v>
      </c>
      <c r="N118" s="442" t="s">
        <v>151</v>
      </c>
      <c r="O118" s="442" t="s">
        <v>342</v>
      </c>
      <c r="P118" s="445"/>
      <c r="Q118" s="445"/>
      <c r="R118" s="449"/>
      <c r="S118" s="430"/>
    </row>
    <row r="119" spans="1:19">
      <c r="A119" s="427" t="str">
        <f t="shared" si="5"/>
        <v>V1-MC1-45847</v>
      </c>
      <c r="B119" s="432">
        <v>45847</v>
      </c>
      <c r="C119" s="433" t="s">
        <v>122</v>
      </c>
      <c r="D119" s="397" t="s">
        <v>186</v>
      </c>
      <c r="E119" s="397" t="s">
        <v>181</v>
      </c>
      <c r="F119" s="387" t="s">
        <v>166</v>
      </c>
      <c r="G119" s="431">
        <v>0.98</v>
      </c>
      <c r="H119" s="431">
        <v>0.98</v>
      </c>
      <c r="I119" s="431">
        <v>0</v>
      </c>
      <c r="J119" s="440">
        <v>492</v>
      </c>
      <c r="K119" s="440" t="s">
        <v>38</v>
      </c>
      <c r="L119" s="440" t="s">
        <v>38</v>
      </c>
      <c r="M119" s="450">
        <v>0.0168</v>
      </c>
      <c r="N119" s="442" t="s">
        <v>151</v>
      </c>
      <c r="O119" s="442" t="s">
        <v>342</v>
      </c>
      <c r="P119" s="445"/>
      <c r="Q119" s="445"/>
      <c r="R119" s="449"/>
      <c r="S119" s="430"/>
    </row>
    <row r="120" spans="1:19">
      <c r="A120" s="427" t="str">
        <f t="shared" si="5"/>
        <v>V1-MA1-45853</v>
      </c>
      <c r="B120" s="432">
        <v>45853</v>
      </c>
      <c r="C120" s="433" t="s">
        <v>122</v>
      </c>
      <c r="D120" s="397" t="s">
        <v>142</v>
      </c>
      <c r="E120" s="397" t="s">
        <v>213</v>
      </c>
      <c r="F120" s="387" t="s">
        <v>166</v>
      </c>
      <c r="G120" s="431">
        <v>0.98</v>
      </c>
      <c r="H120" s="431">
        <v>0.98</v>
      </c>
      <c r="I120" s="431">
        <v>0</v>
      </c>
      <c r="J120" s="440">
        <v>497</v>
      </c>
      <c r="K120" s="440" t="s">
        <v>38</v>
      </c>
      <c r="L120" s="440" t="s">
        <v>38</v>
      </c>
      <c r="M120" s="450">
        <v>0.0178</v>
      </c>
      <c r="N120" s="442" t="s">
        <v>151</v>
      </c>
      <c r="O120" s="442" t="s">
        <v>342</v>
      </c>
      <c r="P120" s="445"/>
      <c r="Q120" s="445"/>
      <c r="R120" s="449"/>
      <c r="S120" s="430"/>
    </row>
    <row r="121" spans="1:19">
      <c r="A121" s="427" t="str">
        <f t="shared" si="5"/>
        <v>V1-MC1-45853</v>
      </c>
      <c r="B121" s="432">
        <v>45853</v>
      </c>
      <c r="C121" s="433" t="s">
        <v>122</v>
      </c>
      <c r="D121" s="397" t="s">
        <v>186</v>
      </c>
      <c r="E121" s="397" t="s">
        <v>346</v>
      </c>
      <c r="F121" s="387" t="s">
        <v>166</v>
      </c>
      <c r="G121" s="431">
        <v>0.98</v>
      </c>
      <c r="H121" s="431">
        <v>0.98</v>
      </c>
      <c r="I121" s="431">
        <v>0</v>
      </c>
      <c r="J121" s="440">
        <v>498</v>
      </c>
      <c r="K121" s="440" t="s">
        <v>38</v>
      </c>
      <c r="L121" s="440" t="s">
        <v>38</v>
      </c>
      <c r="M121" s="450">
        <v>0.0182</v>
      </c>
      <c r="N121" s="442" t="s">
        <v>151</v>
      </c>
      <c r="O121" s="442" t="s">
        <v>342</v>
      </c>
      <c r="P121" s="445"/>
      <c r="Q121" s="445"/>
      <c r="R121" s="449"/>
      <c r="S121" s="430"/>
    </row>
    <row r="122" spans="1:19">
      <c r="A122" s="427" t="str">
        <f t="shared" si="5"/>
        <v>V1-MA1-45854</v>
      </c>
      <c r="B122" s="432">
        <v>45854</v>
      </c>
      <c r="C122" s="433" t="s">
        <v>122</v>
      </c>
      <c r="D122" s="397" t="s">
        <v>142</v>
      </c>
      <c r="E122" s="397" t="s">
        <v>213</v>
      </c>
      <c r="F122" s="387" t="s">
        <v>166</v>
      </c>
      <c r="G122" s="431">
        <v>0.98</v>
      </c>
      <c r="H122" s="431">
        <v>0.98</v>
      </c>
      <c r="I122" s="431">
        <v>0</v>
      </c>
      <c r="J122" s="440">
        <v>497</v>
      </c>
      <c r="K122" s="440" t="s">
        <v>38</v>
      </c>
      <c r="L122" s="440" t="s">
        <v>38</v>
      </c>
      <c r="M122" s="450">
        <v>0.0173</v>
      </c>
      <c r="N122" s="442" t="s">
        <v>151</v>
      </c>
      <c r="O122" s="442" t="s">
        <v>342</v>
      </c>
      <c r="P122" s="445"/>
      <c r="Q122" s="445"/>
      <c r="R122" s="449"/>
      <c r="S122" s="430"/>
    </row>
    <row r="123" spans="1:19">
      <c r="A123" s="427" t="str">
        <f t="shared" si="5"/>
        <v>V1-MC1-45854</v>
      </c>
      <c r="B123" s="432">
        <v>45854</v>
      </c>
      <c r="C123" s="433" t="s">
        <v>122</v>
      </c>
      <c r="D123" s="397" t="s">
        <v>186</v>
      </c>
      <c r="E123" s="397" t="s">
        <v>346</v>
      </c>
      <c r="F123" s="387" t="s">
        <v>166</v>
      </c>
      <c r="G123" s="431">
        <v>0.98</v>
      </c>
      <c r="H123" s="431">
        <v>0.98</v>
      </c>
      <c r="I123" s="431">
        <v>0</v>
      </c>
      <c r="J123" s="440">
        <v>498</v>
      </c>
      <c r="K123" s="440" t="s">
        <v>38</v>
      </c>
      <c r="L123" s="440" t="s">
        <v>38</v>
      </c>
      <c r="M123" s="450">
        <v>0.0167</v>
      </c>
      <c r="N123" s="442" t="s">
        <v>151</v>
      </c>
      <c r="O123" s="442" t="s">
        <v>342</v>
      </c>
      <c r="P123" s="445"/>
      <c r="Q123" s="445"/>
      <c r="R123" s="449"/>
      <c r="S123" s="430"/>
    </row>
    <row r="124" spans="1:19">
      <c r="A124" s="427" t="str">
        <f t="shared" si="5"/>
        <v>V1-MA1-45855</v>
      </c>
      <c r="B124" s="432">
        <v>45855</v>
      </c>
      <c r="C124" s="433" t="s">
        <v>122</v>
      </c>
      <c r="D124" s="397" t="s">
        <v>142</v>
      </c>
      <c r="E124" s="397" t="s">
        <v>213</v>
      </c>
      <c r="F124" s="387" t="s">
        <v>166</v>
      </c>
      <c r="G124" s="431">
        <v>0.98</v>
      </c>
      <c r="H124" s="431">
        <v>0.98</v>
      </c>
      <c r="I124" s="431">
        <v>0</v>
      </c>
      <c r="J124" s="440">
        <v>494</v>
      </c>
      <c r="K124" s="440" t="s">
        <v>38</v>
      </c>
      <c r="L124" s="440" t="s">
        <v>38</v>
      </c>
      <c r="M124" s="450">
        <v>0.0174</v>
      </c>
      <c r="N124" s="442" t="s">
        <v>151</v>
      </c>
      <c r="O124" s="442" t="s">
        <v>342</v>
      </c>
      <c r="P124" s="445"/>
      <c r="Q124" s="445"/>
      <c r="R124" s="449"/>
      <c r="S124" s="430"/>
    </row>
    <row r="125" spans="1:19">
      <c r="A125" s="427" t="str">
        <f t="shared" si="5"/>
        <v>V1-MC1-45855</v>
      </c>
      <c r="B125" s="432">
        <v>45855</v>
      </c>
      <c r="C125" s="433" t="s">
        <v>122</v>
      </c>
      <c r="D125" s="397" t="s">
        <v>186</v>
      </c>
      <c r="E125" s="397" t="s">
        <v>346</v>
      </c>
      <c r="F125" s="387" t="s">
        <v>166</v>
      </c>
      <c r="G125" s="431">
        <v>0.98</v>
      </c>
      <c r="H125" s="431">
        <v>0.98</v>
      </c>
      <c r="I125" s="431">
        <v>0</v>
      </c>
      <c r="J125" s="440">
        <v>492</v>
      </c>
      <c r="K125" s="440" t="s">
        <v>38</v>
      </c>
      <c r="L125" s="440" t="s">
        <v>38</v>
      </c>
      <c r="M125" s="450">
        <v>0.018</v>
      </c>
      <c r="N125" s="442" t="s">
        <v>151</v>
      </c>
      <c r="O125" s="442" t="s">
        <v>342</v>
      </c>
      <c r="P125" s="445"/>
      <c r="Q125" s="445"/>
      <c r="R125" s="449"/>
      <c r="S125" s="430"/>
    </row>
    <row r="126" spans="1:19">
      <c r="A126" s="427" t="str">
        <f t="shared" si="5"/>
        <v>V1-MC1-45856</v>
      </c>
      <c r="B126" s="432">
        <v>45856</v>
      </c>
      <c r="C126" s="433" t="s">
        <v>122</v>
      </c>
      <c r="D126" s="397" t="s">
        <v>186</v>
      </c>
      <c r="E126" s="397" t="s">
        <v>346</v>
      </c>
      <c r="F126" s="387" t="s">
        <v>166</v>
      </c>
      <c r="G126" s="431">
        <v>0.98</v>
      </c>
      <c r="H126" s="431">
        <v>0.98</v>
      </c>
      <c r="I126" s="431">
        <v>0</v>
      </c>
      <c r="J126" s="440">
        <v>496</v>
      </c>
      <c r="K126" s="440" t="s">
        <v>38</v>
      </c>
      <c r="L126" s="440" t="s">
        <v>38</v>
      </c>
      <c r="M126" s="450">
        <v>0.019</v>
      </c>
      <c r="N126" s="442" t="s">
        <v>151</v>
      </c>
      <c r="O126" s="442" t="s">
        <v>342</v>
      </c>
      <c r="P126" s="445"/>
      <c r="Q126" s="445"/>
      <c r="R126" s="449"/>
      <c r="S126" s="430"/>
    </row>
    <row r="127" spans="1:19">
      <c r="A127" s="427" t="str">
        <f t="shared" si="5"/>
        <v>V1-MC1-45857</v>
      </c>
      <c r="B127" s="432">
        <v>45857</v>
      </c>
      <c r="C127" s="433" t="s">
        <v>122</v>
      </c>
      <c r="D127" s="397" t="s">
        <v>186</v>
      </c>
      <c r="E127" s="397" t="s">
        <v>346</v>
      </c>
      <c r="F127" s="387" t="s">
        <v>166</v>
      </c>
      <c r="G127" s="431">
        <v>0.98</v>
      </c>
      <c r="H127" s="431">
        <v>0.98</v>
      </c>
      <c r="I127" s="431">
        <v>0</v>
      </c>
      <c r="J127" s="440">
        <v>494</v>
      </c>
      <c r="K127" s="440" t="s">
        <v>38</v>
      </c>
      <c r="L127" s="440" t="s">
        <v>38</v>
      </c>
      <c r="M127" s="450">
        <v>0.0183</v>
      </c>
      <c r="N127" s="442" t="s">
        <v>151</v>
      </c>
      <c r="O127" s="442" t="s">
        <v>342</v>
      </c>
      <c r="P127" s="445"/>
      <c r="Q127" s="445"/>
      <c r="R127" s="449"/>
      <c r="S127" s="430"/>
    </row>
    <row r="128" spans="1:19">
      <c r="A128" s="427" t="str">
        <f t="shared" si="5"/>
        <v>V1-MA1-45865</v>
      </c>
      <c r="B128" s="432">
        <v>45865</v>
      </c>
      <c r="C128" s="433" t="s">
        <v>122</v>
      </c>
      <c r="D128" s="397" t="s">
        <v>142</v>
      </c>
      <c r="E128" s="397" t="s">
        <v>213</v>
      </c>
      <c r="F128" s="387" t="s">
        <v>166</v>
      </c>
      <c r="G128" s="431">
        <v>0.98</v>
      </c>
      <c r="H128" s="431">
        <v>0.98</v>
      </c>
      <c r="I128" s="431">
        <v>0</v>
      </c>
      <c r="J128" s="440">
        <v>496</v>
      </c>
      <c r="K128" s="440" t="s">
        <v>38</v>
      </c>
      <c r="L128" s="440" t="s">
        <v>38</v>
      </c>
      <c r="M128" s="450">
        <v>0.0169</v>
      </c>
      <c r="N128" s="442" t="s">
        <v>151</v>
      </c>
      <c r="O128" s="442" t="s">
        <v>342</v>
      </c>
      <c r="P128" s="445"/>
      <c r="Q128" s="445"/>
      <c r="R128" s="449"/>
      <c r="S128" s="430"/>
    </row>
    <row r="129" spans="1:19">
      <c r="A129" s="427" t="str">
        <f t="shared" si="5"/>
        <v>V1-MC1-45865</v>
      </c>
      <c r="B129" s="432">
        <v>45865</v>
      </c>
      <c r="C129" s="433" t="s">
        <v>122</v>
      </c>
      <c r="D129" s="397" t="s">
        <v>186</v>
      </c>
      <c r="E129" s="397" t="s">
        <v>346</v>
      </c>
      <c r="F129" s="387" t="s">
        <v>166</v>
      </c>
      <c r="G129" s="431">
        <v>0.98</v>
      </c>
      <c r="H129" s="431">
        <v>0.98</v>
      </c>
      <c r="I129" s="431">
        <v>0</v>
      </c>
      <c r="J129" s="440">
        <v>494</v>
      </c>
      <c r="K129" s="440" t="s">
        <v>38</v>
      </c>
      <c r="L129" s="440" t="s">
        <v>38</v>
      </c>
      <c r="M129" s="450">
        <v>0.0176</v>
      </c>
      <c r="N129" s="442" t="s">
        <v>151</v>
      </c>
      <c r="O129" s="442" t="s">
        <v>342</v>
      </c>
      <c r="P129" s="445"/>
      <c r="Q129" s="445"/>
      <c r="R129" s="430"/>
      <c r="S129" s="430"/>
    </row>
    <row r="130" spans="1:19">
      <c r="A130" s="427" t="str">
        <f t="shared" si="5"/>
        <v>V1-MA1-45866</v>
      </c>
      <c r="B130" s="432">
        <v>45866</v>
      </c>
      <c r="C130" s="433" t="s">
        <v>122</v>
      </c>
      <c r="D130" s="397" t="s">
        <v>142</v>
      </c>
      <c r="E130" s="397" t="s">
        <v>213</v>
      </c>
      <c r="F130" s="387" t="s">
        <v>166</v>
      </c>
      <c r="G130" s="431">
        <v>0.98</v>
      </c>
      <c r="H130" s="431">
        <v>0.98</v>
      </c>
      <c r="I130" s="431">
        <v>0.01</v>
      </c>
      <c r="J130" s="440">
        <v>490</v>
      </c>
      <c r="K130" s="440" t="s">
        <v>38</v>
      </c>
      <c r="L130" s="440" t="s">
        <v>38</v>
      </c>
      <c r="M130" s="450">
        <v>0.0173</v>
      </c>
      <c r="N130" s="442" t="s">
        <v>151</v>
      </c>
      <c r="O130" s="442" t="s">
        <v>342</v>
      </c>
      <c r="P130" s="445"/>
      <c r="Q130" s="445"/>
      <c r="R130" s="430"/>
      <c r="S130" s="430"/>
    </row>
    <row r="131" spans="1:19">
      <c r="A131" s="427" t="str">
        <f t="shared" si="5"/>
        <v>V1-MC1-45866</v>
      </c>
      <c r="B131" s="432">
        <v>45866</v>
      </c>
      <c r="C131" s="433" t="s">
        <v>122</v>
      </c>
      <c r="D131" s="397" t="s">
        <v>186</v>
      </c>
      <c r="E131" s="397" t="s">
        <v>346</v>
      </c>
      <c r="F131" s="387" t="s">
        <v>166</v>
      </c>
      <c r="G131" s="431">
        <v>0.98</v>
      </c>
      <c r="H131" s="431">
        <v>0.98</v>
      </c>
      <c r="I131" s="431">
        <v>0.01</v>
      </c>
      <c r="J131" s="440">
        <v>492</v>
      </c>
      <c r="K131" s="440" t="s">
        <v>38</v>
      </c>
      <c r="L131" s="440" t="s">
        <v>38</v>
      </c>
      <c r="M131" s="450">
        <v>0.0181</v>
      </c>
      <c r="N131" s="442" t="s">
        <v>151</v>
      </c>
      <c r="O131" s="442" t="s">
        <v>342</v>
      </c>
      <c r="P131" s="445"/>
      <c r="Q131" s="445"/>
      <c r="R131" s="430"/>
      <c r="S131" s="430"/>
    </row>
    <row r="132" spans="1:19">
      <c r="A132" s="427" t="str">
        <f t="shared" si="5"/>
        <v>V1-MA1-45867</v>
      </c>
      <c r="B132" s="432">
        <v>45867</v>
      </c>
      <c r="C132" s="433" t="s">
        <v>122</v>
      </c>
      <c r="D132" s="397" t="s">
        <v>142</v>
      </c>
      <c r="E132" s="397" t="s">
        <v>213</v>
      </c>
      <c r="F132" s="387" t="s">
        <v>166</v>
      </c>
      <c r="G132" s="431">
        <v>0.98</v>
      </c>
      <c r="H132" s="431">
        <v>0.98</v>
      </c>
      <c r="I132" s="431">
        <v>0</v>
      </c>
      <c r="J132" s="440">
        <v>494</v>
      </c>
      <c r="K132" s="440" t="s">
        <v>38</v>
      </c>
      <c r="L132" s="440" t="s">
        <v>38</v>
      </c>
      <c r="M132" s="450">
        <v>0.018</v>
      </c>
      <c r="N132" s="442" t="s">
        <v>151</v>
      </c>
      <c r="O132" s="442" t="s">
        <v>342</v>
      </c>
      <c r="P132" s="445"/>
      <c r="Q132" s="445"/>
      <c r="R132" s="449"/>
      <c r="S132" s="430"/>
    </row>
    <row r="133" spans="1:19">
      <c r="A133" s="427" t="str">
        <f t="shared" si="5"/>
        <v>V1-MC1-45867</v>
      </c>
      <c r="B133" s="432">
        <v>45867</v>
      </c>
      <c r="C133" s="433" t="s">
        <v>122</v>
      </c>
      <c r="D133" s="397" t="s">
        <v>186</v>
      </c>
      <c r="E133" s="397" t="s">
        <v>346</v>
      </c>
      <c r="F133" s="387" t="s">
        <v>166</v>
      </c>
      <c r="G133" s="431">
        <v>0.98</v>
      </c>
      <c r="H133" s="431">
        <v>0.98</v>
      </c>
      <c r="I133" s="431">
        <v>0.01</v>
      </c>
      <c r="J133" s="440">
        <v>496</v>
      </c>
      <c r="K133" s="440" t="s">
        <v>38</v>
      </c>
      <c r="L133" s="440" t="s">
        <v>38</v>
      </c>
      <c r="M133" s="450">
        <v>0.019</v>
      </c>
      <c r="N133" s="442" t="s">
        <v>151</v>
      </c>
      <c r="O133" s="442" t="s">
        <v>342</v>
      </c>
      <c r="P133" s="445"/>
      <c r="Q133" s="445"/>
      <c r="R133" s="449"/>
      <c r="S133" s="430"/>
    </row>
    <row r="134" spans="1:19">
      <c r="A134" s="427" t="str">
        <f t="shared" si="5"/>
        <v>V1-MA1-45868</v>
      </c>
      <c r="B134" s="432">
        <v>45868</v>
      </c>
      <c r="C134" s="433" t="s">
        <v>122</v>
      </c>
      <c r="D134" s="397" t="s">
        <v>142</v>
      </c>
      <c r="E134" s="397" t="s">
        <v>213</v>
      </c>
      <c r="F134" s="387" t="s">
        <v>166</v>
      </c>
      <c r="G134" s="431">
        <v>0.98</v>
      </c>
      <c r="H134" s="431">
        <v>0.98</v>
      </c>
      <c r="I134" s="431">
        <v>0</v>
      </c>
      <c r="J134" s="440">
        <v>490</v>
      </c>
      <c r="K134" s="440" t="s">
        <v>38</v>
      </c>
      <c r="L134" s="440" t="s">
        <v>38</v>
      </c>
      <c r="M134" s="450">
        <v>0.0175</v>
      </c>
      <c r="N134" s="442" t="s">
        <v>151</v>
      </c>
      <c r="O134" s="442" t="s">
        <v>342</v>
      </c>
      <c r="P134" s="445"/>
      <c r="Q134" s="445"/>
      <c r="R134" s="449"/>
      <c r="S134" s="430"/>
    </row>
    <row r="135" spans="1:19">
      <c r="A135" s="427" t="str">
        <f t="shared" ref="A135:A198" si="6">D135&amp;"-"&amp;B135</f>
        <v>V1-MC1-45868</v>
      </c>
      <c r="B135" s="432">
        <v>45868</v>
      </c>
      <c r="C135" s="433" t="s">
        <v>122</v>
      </c>
      <c r="D135" s="397" t="s">
        <v>186</v>
      </c>
      <c r="E135" s="397" t="s">
        <v>346</v>
      </c>
      <c r="F135" s="387" t="s">
        <v>166</v>
      </c>
      <c r="G135" s="431">
        <v>0.98</v>
      </c>
      <c r="H135" s="431">
        <v>0.98</v>
      </c>
      <c r="I135" s="431">
        <v>0</v>
      </c>
      <c r="J135" s="440">
        <v>493</v>
      </c>
      <c r="K135" s="440" t="s">
        <v>38</v>
      </c>
      <c r="L135" s="440" t="s">
        <v>38</v>
      </c>
      <c r="M135" s="450">
        <v>0.0182</v>
      </c>
      <c r="N135" s="442" t="s">
        <v>151</v>
      </c>
      <c r="O135" s="442" t="s">
        <v>342</v>
      </c>
      <c r="P135" s="445"/>
      <c r="Q135" s="445"/>
      <c r="R135" s="449"/>
      <c r="S135" s="430"/>
    </row>
    <row r="136" spans="1:19">
      <c r="A136" s="427" t="str">
        <f t="shared" si="6"/>
        <v>V1-MA1-45873</v>
      </c>
      <c r="B136" s="432">
        <v>45873</v>
      </c>
      <c r="C136" s="433" t="s">
        <v>122</v>
      </c>
      <c r="D136" s="397" t="s">
        <v>142</v>
      </c>
      <c r="E136" s="397" t="s">
        <v>213</v>
      </c>
      <c r="F136" s="387" t="s">
        <v>166</v>
      </c>
      <c r="G136" s="431">
        <v>0.98</v>
      </c>
      <c r="H136" s="431">
        <v>0.98</v>
      </c>
      <c r="I136" s="431">
        <v>0.01</v>
      </c>
      <c r="J136" s="440">
        <v>492</v>
      </c>
      <c r="K136" s="440" t="s">
        <v>38</v>
      </c>
      <c r="L136" s="440" t="s">
        <v>38</v>
      </c>
      <c r="M136" s="450">
        <v>0.0168</v>
      </c>
      <c r="N136" s="442" t="s">
        <v>151</v>
      </c>
      <c r="O136" s="442" t="s">
        <v>342</v>
      </c>
      <c r="P136" s="445"/>
      <c r="Q136" s="445"/>
      <c r="R136" s="449"/>
      <c r="S136" s="430"/>
    </row>
    <row r="137" spans="1:19">
      <c r="A137" s="427" t="str">
        <f t="shared" si="6"/>
        <v>V1-MC1-45873</v>
      </c>
      <c r="B137" s="432">
        <v>45873</v>
      </c>
      <c r="C137" s="433" t="s">
        <v>122</v>
      </c>
      <c r="D137" s="397" t="s">
        <v>186</v>
      </c>
      <c r="E137" s="397" t="s">
        <v>346</v>
      </c>
      <c r="F137" s="387" t="s">
        <v>166</v>
      </c>
      <c r="G137" s="431">
        <v>0.98</v>
      </c>
      <c r="H137" s="431">
        <v>0.98</v>
      </c>
      <c r="I137" s="431">
        <v>0.01</v>
      </c>
      <c r="J137" s="440">
        <v>490</v>
      </c>
      <c r="K137" s="440" t="s">
        <v>38</v>
      </c>
      <c r="L137" s="440" t="s">
        <v>38</v>
      </c>
      <c r="M137" s="450">
        <v>0.0179</v>
      </c>
      <c r="N137" s="442" t="s">
        <v>151</v>
      </c>
      <c r="O137" s="442" t="s">
        <v>342</v>
      </c>
      <c r="P137" s="445"/>
      <c r="Q137" s="445"/>
      <c r="R137" s="449"/>
      <c r="S137" s="430"/>
    </row>
    <row r="138" spans="1:19">
      <c r="A138" s="427" t="str">
        <f t="shared" si="6"/>
        <v>V1-MA1-45874</v>
      </c>
      <c r="B138" s="432">
        <v>45874</v>
      </c>
      <c r="C138" s="433" t="s">
        <v>122</v>
      </c>
      <c r="D138" s="397" t="s">
        <v>142</v>
      </c>
      <c r="E138" s="397" t="s">
        <v>213</v>
      </c>
      <c r="F138" s="387" t="s">
        <v>166</v>
      </c>
      <c r="G138" s="431">
        <v>0.98</v>
      </c>
      <c r="H138" s="431">
        <v>0.98</v>
      </c>
      <c r="I138" s="431">
        <v>0</v>
      </c>
      <c r="J138" s="440">
        <v>492</v>
      </c>
      <c r="K138" s="440" t="s">
        <v>38</v>
      </c>
      <c r="L138" s="440" t="s">
        <v>38</v>
      </c>
      <c r="M138" s="450">
        <v>0.0184</v>
      </c>
      <c r="N138" s="442" t="s">
        <v>151</v>
      </c>
      <c r="O138" s="442" t="s">
        <v>342</v>
      </c>
      <c r="P138" s="445"/>
      <c r="Q138" s="445"/>
      <c r="R138" s="449"/>
      <c r="S138" s="430"/>
    </row>
    <row r="139" spans="1:19">
      <c r="A139" s="427" t="str">
        <f t="shared" si="6"/>
        <v>V1-MC1-45874</v>
      </c>
      <c r="B139" s="432">
        <v>45874</v>
      </c>
      <c r="C139" s="433" t="s">
        <v>122</v>
      </c>
      <c r="D139" s="397" t="s">
        <v>186</v>
      </c>
      <c r="E139" s="397" t="s">
        <v>346</v>
      </c>
      <c r="F139" s="387" t="s">
        <v>166</v>
      </c>
      <c r="G139" s="431">
        <v>0.98</v>
      </c>
      <c r="H139" s="431">
        <v>0.98</v>
      </c>
      <c r="I139" s="431">
        <v>0</v>
      </c>
      <c r="J139" s="440">
        <v>497</v>
      </c>
      <c r="K139" s="440" t="s">
        <v>38</v>
      </c>
      <c r="L139" s="440" t="s">
        <v>38</v>
      </c>
      <c r="M139" s="450">
        <v>0.0171</v>
      </c>
      <c r="N139" s="442" t="s">
        <v>151</v>
      </c>
      <c r="O139" s="442" t="s">
        <v>342</v>
      </c>
      <c r="P139" s="445"/>
      <c r="Q139" s="445"/>
      <c r="R139" s="449"/>
      <c r="S139" s="430"/>
    </row>
    <row r="140" spans="1:19">
      <c r="A140" s="427" t="str">
        <f t="shared" si="6"/>
        <v>V1-MA1-45875</v>
      </c>
      <c r="B140" s="432">
        <v>45875</v>
      </c>
      <c r="C140" s="433" t="s">
        <v>122</v>
      </c>
      <c r="D140" s="397" t="s">
        <v>142</v>
      </c>
      <c r="E140" s="397" t="s">
        <v>213</v>
      </c>
      <c r="F140" s="387" t="s">
        <v>166</v>
      </c>
      <c r="G140" s="431">
        <v>0.98</v>
      </c>
      <c r="H140" s="431">
        <v>0.98</v>
      </c>
      <c r="I140" s="431">
        <v>0</v>
      </c>
      <c r="J140" s="440">
        <v>490</v>
      </c>
      <c r="K140" s="440" t="s">
        <v>38</v>
      </c>
      <c r="L140" s="440" t="s">
        <v>38</v>
      </c>
      <c r="M140" s="450">
        <v>0.0192</v>
      </c>
      <c r="N140" s="442" t="s">
        <v>151</v>
      </c>
      <c r="O140" s="442" t="s">
        <v>342</v>
      </c>
      <c r="P140" s="445"/>
      <c r="Q140" s="445"/>
      <c r="R140" s="449"/>
      <c r="S140" s="430"/>
    </row>
    <row r="141" spans="1:19">
      <c r="A141" s="427" t="str">
        <f t="shared" si="6"/>
        <v>V1-MC1-45875</v>
      </c>
      <c r="B141" s="432">
        <v>45875</v>
      </c>
      <c r="C141" s="433" t="s">
        <v>122</v>
      </c>
      <c r="D141" s="397" t="s">
        <v>186</v>
      </c>
      <c r="E141" s="397" t="s">
        <v>346</v>
      </c>
      <c r="F141" s="387" t="s">
        <v>166</v>
      </c>
      <c r="G141" s="431">
        <v>0.98</v>
      </c>
      <c r="H141" s="431">
        <v>0.98</v>
      </c>
      <c r="I141" s="431">
        <v>0</v>
      </c>
      <c r="J141" s="440">
        <v>494</v>
      </c>
      <c r="K141" s="440" t="s">
        <v>38</v>
      </c>
      <c r="L141" s="440" t="s">
        <v>38</v>
      </c>
      <c r="M141" s="450">
        <v>0.0196</v>
      </c>
      <c r="N141" s="442" t="s">
        <v>151</v>
      </c>
      <c r="O141" s="442" t="s">
        <v>342</v>
      </c>
      <c r="P141" s="445"/>
      <c r="Q141" s="445"/>
      <c r="R141" s="449"/>
      <c r="S141" s="430"/>
    </row>
    <row r="142" spans="1:19">
      <c r="A142" s="427" t="str">
        <f t="shared" si="6"/>
        <v>V1-MA1-45876</v>
      </c>
      <c r="B142" s="432">
        <v>45876</v>
      </c>
      <c r="C142" s="433" t="s">
        <v>122</v>
      </c>
      <c r="D142" s="397" t="s">
        <v>142</v>
      </c>
      <c r="E142" s="397" t="s">
        <v>213</v>
      </c>
      <c r="F142" s="387" t="s">
        <v>166</v>
      </c>
      <c r="G142" s="431">
        <v>0.98</v>
      </c>
      <c r="H142" s="431">
        <v>0.98</v>
      </c>
      <c r="I142" s="431">
        <v>0</v>
      </c>
      <c r="J142" s="440">
        <v>492</v>
      </c>
      <c r="K142" s="440" t="s">
        <v>38</v>
      </c>
      <c r="L142" s="440" t="s">
        <v>38</v>
      </c>
      <c r="M142" s="450">
        <v>0.0178</v>
      </c>
      <c r="N142" s="442" t="s">
        <v>151</v>
      </c>
      <c r="O142" s="442" t="s">
        <v>342</v>
      </c>
      <c r="P142" s="445"/>
      <c r="Q142" s="445"/>
      <c r="R142" s="449"/>
      <c r="S142" s="430"/>
    </row>
    <row r="143" spans="1:19">
      <c r="A143" s="427" t="str">
        <f t="shared" si="6"/>
        <v>V1-MC1-45876</v>
      </c>
      <c r="B143" s="432">
        <v>45876</v>
      </c>
      <c r="C143" s="433" t="s">
        <v>122</v>
      </c>
      <c r="D143" s="397" t="s">
        <v>186</v>
      </c>
      <c r="E143" s="397" t="s">
        <v>346</v>
      </c>
      <c r="F143" s="387" t="s">
        <v>166</v>
      </c>
      <c r="G143" s="431">
        <v>0.98</v>
      </c>
      <c r="H143" s="431">
        <v>0.98</v>
      </c>
      <c r="I143" s="431">
        <v>0</v>
      </c>
      <c r="J143" s="440">
        <v>490</v>
      </c>
      <c r="K143" s="440" t="s">
        <v>38</v>
      </c>
      <c r="L143" s="440" t="s">
        <v>38</v>
      </c>
      <c r="M143" s="450">
        <v>0.019</v>
      </c>
      <c r="N143" s="442" t="s">
        <v>151</v>
      </c>
      <c r="O143" s="442" t="s">
        <v>342</v>
      </c>
      <c r="P143" s="445"/>
      <c r="Q143" s="445"/>
      <c r="R143" s="449"/>
      <c r="S143" s="430"/>
    </row>
    <row r="144" spans="1:19">
      <c r="A144" s="427" t="str">
        <f t="shared" si="6"/>
        <v>V1-MA1-45877</v>
      </c>
      <c r="B144" s="432">
        <v>45877</v>
      </c>
      <c r="C144" s="433" t="s">
        <v>122</v>
      </c>
      <c r="D144" s="397" t="s">
        <v>142</v>
      </c>
      <c r="E144" s="397" t="s">
        <v>213</v>
      </c>
      <c r="F144" s="387" t="s">
        <v>166</v>
      </c>
      <c r="G144" s="431">
        <v>0.98</v>
      </c>
      <c r="H144" s="431">
        <v>0.98</v>
      </c>
      <c r="I144" s="431">
        <v>0</v>
      </c>
      <c r="J144" s="440">
        <v>497</v>
      </c>
      <c r="K144" s="440" t="s">
        <v>38</v>
      </c>
      <c r="L144" s="440" t="s">
        <v>38</v>
      </c>
      <c r="M144" s="450">
        <v>0.0176</v>
      </c>
      <c r="N144" s="442" t="s">
        <v>151</v>
      </c>
      <c r="O144" s="442" t="s">
        <v>342</v>
      </c>
      <c r="P144" s="445"/>
      <c r="Q144" s="445"/>
      <c r="R144" s="449"/>
      <c r="S144" s="430"/>
    </row>
    <row r="145" spans="1:19">
      <c r="A145" s="427" t="str">
        <f t="shared" si="6"/>
        <v>V1-MC1-45877</v>
      </c>
      <c r="B145" s="432">
        <v>45877</v>
      </c>
      <c r="C145" s="433" t="s">
        <v>122</v>
      </c>
      <c r="D145" s="397" t="s">
        <v>186</v>
      </c>
      <c r="E145" s="397" t="s">
        <v>346</v>
      </c>
      <c r="F145" s="387" t="s">
        <v>166</v>
      </c>
      <c r="G145" s="431">
        <v>0.98</v>
      </c>
      <c r="H145" s="431">
        <v>0.98</v>
      </c>
      <c r="I145" s="431">
        <v>0</v>
      </c>
      <c r="J145" s="440">
        <v>498</v>
      </c>
      <c r="K145" s="440" t="s">
        <v>38</v>
      </c>
      <c r="L145" s="440" t="s">
        <v>38</v>
      </c>
      <c r="M145" s="450">
        <v>0.0183</v>
      </c>
      <c r="N145" s="442" t="s">
        <v>151</v>
      </c>
      <c r="O145" s="442" t="s">
        <v>342</v>
      </c>
      <c r="P145" s="445"/>
      <c r="Q145" s="445"/>
      <c r="R145" s="449"/>
      <c r="S145" s="430"/>
    </row>
    <row r="146" spans="1:19">
      <c r="A146" s="427" t="str">
        <f t="shared" si="6"/>
        <v>V1-MA1-45878</v>
      </c>
      <c r="B146" s="432">
        <v>45878</v>
      </c>
      <c r="C146" s="433" t="s">
        <v>122</v>
      </c>
      <c r="D146" s="397" t="s">
        <v>142</v>
      </c>
      <c r="E146" s="397" t="s">
        <v>213</v>
      </c>
      <c r="F146" s="387" t="s">
        <v>166</v>
      </c>
      <c r="G146" s="431">
        <v>0.98</v>
      </c>
      <c r="H146" s="431">
        <v>0.98</v>
      </c>
      <c r="I146" s="431">
        <v>0</v>
      </c>
      <c r="J146" s="440">
        <v>490</v>
      </c>
      <c r="K146" s="440" t="s">
        <v>38</v>
      </c>
      <c r="L146" s="440" t="s">
        <v>38</v>
      </c>
      <c r="M146" s="450">
        <v>0.0181</v>
      </c>
      <c r="N146" s="442" t="s">
        <v>151</v>
      </c>
      <c r="O146" s="442" t="s">
        <v>342</v>
      </c>
      <c r="P146" s="445"/>
      <c r="Q146" s="445"/>
      <c r="R146" s="449"/>
      <c r="S146" s="430"/>
    </row>
    <row r="147" spans="1:19">
      <c r="A147" s="427" t="str">
        <f t="shared" si="6"/>
        <v>V1-MC1-45878</v>
      </c>
      <c r="B147" s="432">
        <v>45878</v>
      </c>
      <c r="C147" s="433" t="s">
        <v>122</v>
      </c>
      <c r="D147" s="397" t="s">
        <v>186</v>
      </c>
      <c r="E147" s="397" t="s">
        <v>346</v>
      </c>
      <c r="F147" s="387" t="s">
        <v>166</v>
      </c>
      <c r="G147" s="431">
        <v>0.98</v>
      </c>
      <c r="H147" s="431">
        <v>0.98</v>
      </c>
      <c r="I147" s="431">
        <v>0</v>
      </c>
      <c r="J147" s="440">
        <v>495</v>
      </c>
      <c r="K147" s="440" t="s">
        <v>38</v>
      </c>
      <c r="L147" s="440" t="s">
        <v>38</v>
      </c>
      <c r="M147" s="450">
        <v>0.0175</v>
      </c>
      <c r="N147" s="442" t="s">
        <v>151</v>
      </c>
      <c r="O147" s="442" t="s">
        <v>342</v>
      </c>
      <c r="P147" s="445"/>
      <c r="Q147" s="445"/>
      <c r="R147" s="449"/>
      <c r="S147" s="430"/>
    </row>
    <row r="148" spans="1:19">
      <c r="A148" s="427" t="str">
        <f t="shared" si="6"/>
        <v>V1-MA1-45885</v>
      </c>
      <c r="B148" s="432">
        <v>45885</v>
      </c>
      <c r="C148" s="433" t="s">
        <v>122</v>
      </c>
      <c r="D148" s="397" t="s">
        <v>142</v>
      </c>
      <c r="E148" s="397" t="s">
        <v>213</v>
      </c>
      <c r="F148" s="387" t="s">
        <v>166</v>
      </c>
      <c r="G148" s="431">
        <v>0.98</v>
      </c>
      <c r="H148" s="431">
        <v>0.98</v>
      </c>
      <c r="I148" s="431">
        <v>0</v>
      </c>
      <c r="J148" s="440">
        <v>494</v>
      </c>
      <c r="K148" s="440" t="s">
        <v>38</v>
      </c>
      <c r="L148" s="440" t="s">
        <v>38</v>
      </c>
      <c r="M148" s="450">
        <v>0.0176</v>
      </c>
      <c r="N148" s="442" t="s">
        <v>151</v>
      </c>
      <c r="O148" s="442" t="s">
        <v>342</v>
      </c>
      <c r="P148" s="445"/>
      <c r="Q148" s="445"/>
      <c r="R148" s="449"/>
      <c r="S148" s="430"/>
    </row>
    <row r="149" spans="1:19">
      <c r="A149" s="427" t="str">
        <f t="shared" si="6"/>
        <v>V1-MC1-45885</v>
      </c>
      <c r="B149" s="432">
        <v>45885</v>
      </c>
      <c r="C149" s="433" t="s">
        <v>122</v>
      </c>
      <c r="D149" s="397" t="s">
        <v>186</v>
      </c>
      <c r="E149" s="397" t="s">
        <v>346</v>
      </c>
      <c r="F149" s="387" t="s">
        <v>166</v>
      </c>
      <c r="G149" s="431">
        <v>0.98</v>
      </c>
      <c r="H149" s="431">
        <v>0.98</v>
      </c>
      <c r="I149" s="431">
        <v>0</v>
      </c>
      <c r="J149" s="440">
        <v>490</v>
      </c>
      <c r="K149" s="440" t="s">
        <v>38</v>
      </c>
      <c r="L149" s="440" t="s">
        <v>38</v>
      </c>
      <c r="M149" s="450">
        <v>0.0183</v>
      </c>
      <c r="N149" s="442" t="s">
        <v>151</v>
      </c>
      <c r="O149" s="442" t="s">
        <v>342</v>
      </c>
      <c r="P149" s="445"/>
      <c r="Q149" s="445"/>
      <c r="R149" s="449"/>
      <c r="S149" s="430"/>
    </row>
    <row r="150" spans="1:19">
      <c r="A150" s="427" t="str">
        <f t="shared" si="6"/>
        <v>V1-MA1-45886</v>
      </c>
      <c r="B150" s="432">
        <v>45886</v>
      </c>
      <c r="C150" s="433" t="s">
        <v>122</v>
      </c>
      <c r="D150" s="397" t="s">
        <v>142</v>
      </c>
      <c r="E150" s="397" t="s">
        <v>213</v>
      </c>
      <c r="F150" s="387" t="s">
        <v>166</v>
      </c>
      <c r="G150" s="431">
        <v>0.98</v>
      </c>
      <c r="H150" s="431">
        <v>0.98</v>
      </c>
      <c r="I150" s="431">
        <v>0</v>
      </c>
      <c r="J150" s="440">
        <v>492</v>
      </c>
      <c r="K150" s="440" t="s">
        <v>38</v>
      </c>
      <c r="L150" s="440" t="s">
        <v>38</v>
      </c>
      <c r="M150" s="450">
        <v>0.018</v>
      </c>
      <c r="N150" s="442" t="s">
        <v>151</v>
      </c>
      <c r="O150" s="442" t="s">
        <v>342</v>
      </c>
      <c r="P150" s="445"/>
      <c r="Q150" s="445"/>
      <c r="R150" s="449"/>
      <c r="S150" s="430"/>
    </row>
    <row r="151" spans="1:19">
      <c r="A151" s="427" t="str">
        <f t="shared" si="6"/>
        <v>V1-MC1-45886</v>
      </c>
      <c r="B151" s="432">
        <v>45886</v>
      </c>
      <c r="C151" s="433" t="s">
        <v>122</v>
      </c>
      <c r="D151" s="397" t="s">
        <v>186</v>
      </c>
      <c r="E151" s="397" t="s">
        <v>346</v>
      </c>
      <c r="F151" s="387" t="s">
        <v>166</v>
      </c>
      <c r="G151" s="431">
        <v>0.98</v>
      </c>
      <c r="H151" s="431">
        <v>0.98</v>
      </c>
      <c r="I151" s="431">
        <v>0</v>
      </c>
      <c r="J151" s="440">
        <v>494</v>
      </c>
      <c r="K151" s="440" t="s">
        <v>38</v>
      </c>
      <c r="L151" s="440" t="s">
        <v>38</v>
      </c>
      <c r="M151" s="450">
        <v>0.0182</v>
      </c>
      <c r="N151" s="442" t="s">
        <v>151</v>
      </c>
      <c r="O151" s="442" t="s">
        <v>342</v>
      </c>
      <c r="P151" s="445"/>
      <c r="Q151" s="445"/>
      <c r="R151" s="449"/>
      <c r="S151" s="430"/>
    </row>
    <row r="152" spans="1:19">
      <c r="A152" s="427" t="str">
        <f t="shared" si="6"/>
        <v>V1-MA1-45887</v>
      </c>
      <c r="B152" s="432">
        <v>45887</v>
      </c>
      <c r="C152" s="433" t="s">
        <v>122</v>
      </c>
      <c r="D152" s="397" t="s">
        <v>142</v>
      </c>
      <c r="E152" s="397" t="s">
        <v>213</v>
      </c>
      <c r="F152" s="387" t="s">
        <v>166</v>
      </c>
      <c r="G152" s="431">
        <v>0.98</v>
      </c>
      <c r="H152" s="431">
        <v>0.98</v>
      </c>
      <c r="I152" s="431">
        <v>0</v>
      </c>
      <c r="J152" s="440">
        <v>490</v>
      </c>
      <c r="K152" s="440" t="s">
        <v>38</v>
      </c>
      <c r="L152" s="440" t="s">
        <v>38</v>
      </c>
      <c r="M152" s="450">
        <v>0.0179</v>
      </c>
      <c r="N152" s="442" t="s">
        <v>151</v>
      </c>
      <c r="O152" s="442" t="s">
        <v>342</v>
      </c>
      <c r="P152" s="445"/>
      <c r="Q152" s="445"/>
      <c r="R152" s="449"/>
      <c r="S152" s="430"/>
    </row>
    <row r="153" spans="1:19">
      <c r="A153" s="427" t="str">
        <f t="shared" si="6"/>
        <v>V1-MC1-45887</v>
      </c>
      <c r="B153" s="432">
        <v>45887</v>
      </c>
      <c r="C153" s="433" t="s">
        <v>122</v>
      </c>
      <c r="D153" s="397" t="s">
        <v>186</v>
      </c>
      <c r="E153" s="397" t="s">
        <v>346</v>
      </c>
      <c r="F153" s="387" t="s">
        <v>166</v>
      </c>
      <c r="G153" s="431">
        <v>0.98</v>
      </c>
      <c r="H153" s="431">
        <v>0.98</v>
      </c>
      <c r="I153" s="431">
        <v>0</v>
      </c>
      <c r="J153" s="440">
        <v>496</v>
      </c>
      <c r="K153" s="440" t="s">
        <v>38</v>
      </c>
      <c r="L153" s="440" t="s">
        <v>38</v>
      </c>
      <c r="M153" s="450">
        <v>0.0165</v>
      </c>
      <c r="N153" s="442" t="s">
        <v>151</v>
      </c>
      <c r="O153" s="442" t="s">
        <v>342</v>
      </c>
      <c r="P153" s="445"/>
      <c r="Q153" s="445"/>
      <c r="R153" s="449"/>
      <c r="S153" s="430"/>
    </row>
    <row r="154" spans="1:19">
      <c r="A154" s="427" t="str">
        <f t="shared" si="6"/>
        <v>V1-MA1-45888</v>
      </c>
      <c r="B154" s="432">
        <v>45888</v>
      </c>
      <c r="C154" s="433" t="s">
        <v>122</v>
      </c>
      <c r="D154" s="397" t="s">
        <v>142</v>
      </c>
      <c r="E154" s="397" t="s">
        <v>213</v>
      </c>
      <c r="F154" s="387" t="s">
        <v>166</v>
      </c>
      <c r="G154" s="431">
        <v>0.98</v>
      </c>
      <c r="H154" s="431">
        <v>0.98</v>
      </c>
      <c r="I154" s="431">
        <v>0</v>
      </c>
      <c r="J154" s="440">
        <v>492</v>
      </c>
      <c r="K154" s="440" t="s">
        <v>38</v>
      </c>
      <c r="L154" s="440" t="s">
        <v>38</v>
      </c>
      <c r="M154" s="450">
        <v>0.0176</v>
      </c>
      <c r="N154" s="442" t="s">
        <v>151</v>
      </c>
      <c r="O154" s="442" t="s">
        <v>342</v>
      </c>
      <c r="P154" s="445"/>
      <c r="Q154" s="445"/>
      <c r="R154" s="449"/>
      <c r="S154" s="430"/>
    </row>
    <row r="155" spans="1:19">
      <c r="A155" s="427" t="str">
        <f t="shared" si="6"/>
        <v>V1-MC1-45888</v>
      </c>
      <c r="B155" s="432">
        <v>45888</v>
      </c>
      <c r="C155" s="433" t="s">
        <v>122</v>
      </c>
      <c r="D155" s="397" t="s">
        <v>186</v>
      </c>
      <c r="E155" s="397" t="s">
        <v>346</v>
      </c>
      <c r="F155" s="387" t="s">
        <v>166</v>
      </c>
      <c r="G155" s="431">
        <v>0.98</v>
      </c>
      <c r="H155" s="431">
        <v>0.98</v>
      </c>
      <c r="I155" s="431">
        <v>0</v>
      </c>
      <c r="J155" s="440">
        <v>498</v>
      </c>
      <c r="K155" s="440" t="s">
        <v>38</v>
      </c>
      <c r="L155" s="440" t="s">
        <v>38</v>
      </c>
      <c r="M155" s="450">
        <v>0.0167</v>
      </c>
      <c r="N155" s="442" t="s">
        <v>151</v>
      </c>
      <c r="O155" s="442" t="s">
        <v>342</v>
      </c>
      <c r="P155" s="445"/>
      <c r="Q155" s="445"/>
      <c r="R155" s="449"/>
      <c r="S155" s="430"/>
    </row>
    <row r="156" spans="1:19">
      <c r="A156" s="427" t="str">
        <f t="shared" si="6"/>
        <v>V1-MA1-45889</v>
      </c>
      <c r="B156" s="432">
        <v>45889</v>
      </c>
      <c r="C156" s="433" t="s">
        <v>122</v>
      </c>
      <c r="D156" s="397" t="s">
        <v>142</v>
      </c>
      <c r="E156" s="397" t="s">
        <v>213</v>
      </c>
      <c r="F156" s="387" t="s">
        <v>166</v>
      </c>
      <c r="G156" s="431">
        <v>0.98</v>
      </c>
      <c r="H156" s="431">
        <v>0.98</v>
      </c>
      <c r="I156" s="431">
        <v>0</v>
      </c>
      <c r="J156" s="440">
        <v>489</v>
      </c>
      <c r="K156" s="440" t="s">
        <v>38</v>
      </c>
      <c r="L156" s="440" t="s">
        <v>38</v>
      </c>
      <c r="M156" s="450">
        <v>0.0189</v>
      </c>
      <c r="N156" s="442" t="s">
        <v>151</v>
      </c>
      <c r="O156" s="442" t="s">
        <v>342</v>
      </c>
      <c r="P156" s="445"/>
      <c r="Q156" s="445"/>
      <c r="R156" s="449"/>
      <c r="S156" s="430"/>
    </row>
    <row r="157" spans="1:19">
      <c r="A157" s="427" t="str">
        <f t="shared" si="6"/>
        <v>V1-MC1-45889</v>
      </c>
      <c r="B157" s="432">
        <v>45889</v>
      </c>
      <c r="C157" s="433" t="s">
        <v>122</v>
      </c>
      <c r="D157" s="397" t="s">
        <v>186</v>
      </c>
      <c r="E157" s="397" t="s">
        <v>346</v>
      </c>
      <c r="F157" s="387" t="s">
        <v>166</v>
      </c>
      <c r="G157" s="431">
        <v>0.98</v>
      </c>
      <c r="H157" s="431">
        <v>0.98</v>
      </c>
      <c r="I157" s="431">
        <v>0</v>
      </c>
      <c r="J157" s="440">
        <v>496</v>
      </c>
      <c r="K157" s="440" t="s">
        <v>38</v>
      </c>
      <c r="L157" s="440" t="s">
        <v>38</v>
      </c>
      <c r="M157" s="450">
        <v>0.0174</v>
      </c>
      <c r="N157" s="442" t="s">
        <v>151</v>
      </c>
      <c r="O157" s="442" t="s">
        <v>342</v>
      </c>
      <c r="P157" s="445"/>
      <c r="Q157" s="445"/>
      <c r="R157" s="449"/>
      <c r="S157" s="430"/>
    </row>
    <row r="158" spans="1:19">
      <c r="A158" s="427" t="str">
        <f t="shared" si="6"/>
        <v>V1-MA1-45894</v>
      </c>
      <c r="B158" s="432">
        <v>45894</v>
      </c>
      <c r="C158" s="433" t="s">
        <v>122</v>
      </c>
      <c r="D158" s="397" t="s">
        <v>142</v>
      </c>
      <c r="E158" s="397" t="s">
        <v>213</v>
      </c>
      <c r="F158" s="387" t="s">
        <v>166</v>
      </c>
      <c r="G158" s="431">
        <v>0.98</v>
      </c>
      <c r="H158" s="431">
        <v>0.98</v>
      </c>
      <c r="I158" s="431">
        <v>0</v>
      </c>
      <c r="J158" s="440">
        <v>488</v>
      </c>
      <c r="K158" s="440" t="s">
        <v>38</v>
      </c>
      <c r="L158" s="440" t="s">
        <v>38</v>
      </c>
      <c r="M158" s="450">
        <v>0.0181</v>
      </c>
      <c r="N158" s="442" t="s">
        <v>151</v>
      </c>
      <c r="O158" s="442" t="s">
        <v>342</v>
      </c>
      <c r="P158" s="445"/>
      <c r="Q158" s="445"/>
      <c r="R158" s="449"/>
      <c r="S158" s="430"/>
    </row>
    <row r="159" spans="1:19">
      <c r="A159" s="427" t="str">
        <f t="shared" si="6"/>
        <v>V1-MC1-45894</v>
      </c>
      <c r="B159" s="432">
        <v>45894</v>
      </c>
      <c r="C159" s="433" t="s">
        <v>122</v>
      </c>
      <c r="D159" s="397" t="s">
        <v>186</v>
      </c>
      <c r="E159" s="397" t="s">
        <v>346</v>
      </c>
      <c r="F159" s="387" t="s">
        <v>166</v>
      </c>
      <c r="G159" s="431">
        <v>0.98</v>
      </c>
      <c r="H159" s="431">
        <v>0.98</v>
      </c>
      <c r="I159" s="431">
        <v>0</v>
      </c>
      <c r="J159" s="444">
        <v>492</v>
      </c>
      <c r="K159" s="440" t="s">
        <v>38</v>
      </c>
      <c r="L159" s="440" t="s">
        <v>38</v>
      </c>
      <c r="M159" s="450">
        <v>0.0186</v>
      </c>
      <c r="N159" s="442" t="s">
        <v>151</v>
      </c>
      <c r="O159" s="442" t="s">
        <v>342</v>
      </c>
      <c r="P159" s="445"/>
      <c r="Q159" s="445"/>
      <c r="R159" s="449"/>
      <c r="S159" s="430"/>
    </row>
    <row r="160" spans="1:19">
      <c r="A160" s="427" t="str">
        <f t="shared" si="6"/>
        <v>V1-MA1-45895</v>
      </c>
      <c r="B160" s="432">
        <v>45895</v>
      </c>
      <c r="C160" s="433" t="s">
        <v>122</v>
      </c>
      <c r="D160" s="397" t="s">
        <v>142</v>
      </c>
      <c r="E160" s="397" t="s">
        <v>213</v>
      </c>
      <c r="F160" s="387" t="s">
        <v>166</v>
      </c>
      <c r="G160" s="431">
        <v>0.98</v>
      </c>
      <c r="H160" s="431">
        <v>0.98</v>
      </c>
      <c r="I160" s="431">
        <v>0</v>
      </c>
      <c r="J160" s="440">
        <v>490</v>
      </c>
      <c r="K160" s="440" t="s">
        <v>38</v>
      </c>
      <c r="L160" s="440" t="s">
        <v>38</v>
      </c>
      <c r="M160" s="450">
        <v>0.0182</v>
      </c>
      <c r="N160" s="442" t="s">
        <v>151</v>
      </c>
      <c r="O160" s="442" t="s">
        <v>342</v>
      </c>
      <c r="P160" s="445"/>
      <c r="Q160" s="445"/>
      <c r="R160" s="449"/>
      <c r="S160" s="430"/>
    </row>
    <row r="161" spans="1:19">
      <c r="A161" s="427" t="str">
        <f t="shared" si="6"/>
        <v>V1-MC1-45895</v>
      </c>
      <c r="B161" s="432">
        <v>45895</v>
      </c>
      <c r="C161" s="433" t="s">
        <v>122</v>
      </c>
      <c r="D161" s="397" t="s">
        <v>186</v>
      </c>
      <c r="E161" s="397" t="s">
        <v>346</v>
      </c>
      <c r="F161" s="387" t="s">
        <v>166</v>
      </c>
      <c r="G161" s="431">
        <v>0.98</v>
      </c>
      <c r="H161" s="431">
        <v>0.98</v>
      </c>
      <c r="I161" s="431">
        <v>0.01</v>
      </c>
      <c r="J161" s="444">
        <v>494</v>
      </c>
      <c r="K161" s="440" t="s">
        <v>38</v>
      </c>
      <c r="L161" s="440" t="s">
        <v>38</v>
      </c>
      <c r="M161" s="450">
        <v>0.01787</v>
      </c>
      <c r="N161" s="442" t="s">
        <v>151</v>
      </c>
      <c r="O161" s="442" t="s">
        <v>342</v>
      </c>
      <c r="P161" s="445"/>
      <c r="Q161" s="445"/>
      <c r="R161" s="449"/>
      <c r="S161" s="430"/>
    </row>
    <row r="162" spans="1:19">
      <c r="A162" s="427" t="str">
        <f t="shared" si="6"/>
        <v>V1-MA1-45896</v>
      </c>
      <c r="B162" s="432">
        <v>45896</v>
      </c>
      <c r="C162" s="433" t="s">
        <v>122</v>
      </c>
      <c r="D162" s="397" t="s">
        <v>142</v>
      </c>
      <c r="E162" s="397" t="s">
        <v>213</v>
      </c>
      <c r="F162" s="387" t="s">
        <v>166</v>
      </c>
      <c r="G162" s="431">
        <v>0.98</v>
      </c>
      <c r="H162" s="431">
        <v>0.98</v>
      </c>
      <c r="I162" s="431">
        <v>0</v>
      </c>
      <c r="J162" s="440">
        <v>490</v>
      </c>
      <c r="K162" s="440" t="s">
        <v>38</v>
      </c>
      <c r="L162" s="440" t="s">
        <v>38</v>
      </c>
      <c r="M162" s="450">
        <v>0.019</v>
      </c>
      <c r="N162" s="442" t="s">
        <v>151</v>
      </c>
      <c r="O162" s="442" t="s">
        <v>342</v>
      </c>
      <c r="P162" s="445"/>
      <c r="Q162" s="445"/>
      <c r="R162" s="449"/>
      <c r="S162" s="430"/>
    </row>
    <row r="163" spans="1:19">
      <c r="A163" s="427" t="str">
        <f t="shared" si="6"/>
        <v>V1-MC1-45896</v>
      </c>
      <c r="B163" s="432">
        <v>45896</v>
      </c>
      <c r="C163" s="433" t="s">
        <v>122</v>
      </c>
      <c r="D163" s="397" t="s">
        <v>186</v>
      </c>
      <c r="E163" s="397" t="s">
        <v>346</v>
      </c>
      <c r="F163" s="387" t="s">
        <v>166</v>
      </c>
      <c r="G163" s="431">
        <v>0.98</v>
      </c>
      <c r="H163" s="431">
        <v>0.98</v>
      </c>
      <c r="I163" s="431">
        <v>0</v>
      </c>
      <c r="J163" s="444">
        <v>492</v>
      </c>
      <c r="K163" s="440" t="s">
        <v>38</v>
      </c>
      <c r="L163" s="440" t="s">
        <v>38</v>
      </c>
      <c r="M163" s="450">
        <v>0.0185</v>
      </c>
      <c r="N163" s="442" t="s">
        <v>151</v>
      </c>
      <c r="O163" s="442" t="s">
        <v>342</v>
      </c>
      <c r="P163" s="445"/>
      <c r="Q163" s="445"/>
      <c r="R163" s="449"/>
      <c r="S163" s="430"/>
    </row>
    <row r="164" spans="1:19">
      <c r="A164" s="427" t="str">
        <f t="shared" si="6"/>
        <v>V1-MA1-45897</v>
      </c>
      <c r="B164" s="432">
        <v>45897</v>
      </c>
      <c r="C164" s="433" t="s">
        <v>122</v>
      </c>
      <c r="D164" s="397" t="s">
        <v>142</v>
      </c>
      <c r="E164" s="397" t="s">
        <v>213</v>
      </c>
      <c r="F164" s="387" t="s">
        <v>166</v>
      </c>
      <c r="G164" s="431">
        <v>0.98</v>
      </c>
      <c r="H164" s="431">
        <v>0.98</v>
      </c>
      <c r="I164" s="431">
        <v>0</v>
      </c>
      <c r="J164" s="440">
        <v>488</v>
      </c>
      <c r="K164" s="440" t="s">
        <v>38</v>
      </c>
      <c r="L164" s="440" t="s">
        <v>38</v>
      </c>
      <c r="M164" s="450">
        <v>0.0186</v>
      </c>
      <c r="N164" s="442" t="s">
        <v>151</v>
      </c>
      <c r="O164" s="442" t="s">
        <v>342</v>
      </c>
      <c r="P164" s="445"/>
      <c r="Q164" s="445"/>
      <c r="R164" s="449"/>
      <c r="S164" s="430"/>
    </row>
    <row r="165" spans="1:19">
      <c r="A165" s="427" t="str">
        <f t="shared" si="6"/>
        <v>V1-MC1-45897</v>
      </c>
      <c r="B165" s="432">
        <v>45897</v>
      </c>
      <c r="C165" s="433" t="s">
        <v>122</v>
      </c>
      <c r="D165" s="397" t="s">
        <v>186</v>
      </c>
      <c r="E165" s="397" t="s">
        <v>346</v>
      </c>
      <c r="F165" s="387" t="s">
        <v>166</v>
      </c>
      <c r="G165" s="431">
        <v>0.98</v>
      </c>
      <c r="H165" s="431">
        <v>0.98</v>
      </c>
      <c r="I165" s="431">
        <v>0</v>
      </c>
      <c r="J165" s="444">
        <v>490</v>
      </c>
      <c r="K165" s="440" t="s">
        <v>38</v>
      </c>
      <c r="L165" s="440" t="s">
        <v>38</v>
      </c>
      <c r="M165" s="450">
        <v>0.0191</v>
      </c>
      <c r="N165" s="442" t="s">
        <v>151</v>
      </c>
      <c r="O165" s="442" t="s">
        <v>342</v>
      </c>
      <c r="P165" s="445"/>
      <c r="Q165" s="445"/>
      <c r="R165" s="449"/>
      <c r="S165" s="430"/>
    </row>
    <row r="166" spans="1:19">
      <c r="A166" s="427" t="str">
        <f t="shared" si="6"/>
        <v>V1-MA1-45899</v>
      </c>
      <c r="B166" s="432">
        <v>45899</v>
      </c>
      <c r="C166" s="433" t="s">
        <v>122</v>
      </c>
      <c r="D166" s="397" t="s">
        <v>142</v>
      </c>
      <c r="E166" s="397" t="s">
        <v>213</v>
      </c>
      <c r="F166" s="387" t="s">
        <v>166</v>
      </c>
      <c r="G166" s="431">
        <v>0.98</v>
      </c>
      <c r="H166" s="431">
        <v>0.98</v>
      </c>
      <c r="I166" s="431">
        <v>0.01</v>
      </c>
      <c r="J166" s="440">
        <v>486</v>
      </c>
      <c r="K166" s="440" t="s">
        <v>38</v>
      </c>
      <c r="L166" s="440" t="s">
        <v>38</v>
      </c>
      <c r="M166" s="450">
        <v>0.0184</v>
      </c>
      <c r="N166" s="442" t="s">
        <v>151</v>
      </c>
      <c r="O166" s="442" t="s">
        <v>342</v>
      </c>
      <c r="P166" s="445"/>
      <c r="Q166" s="445"/>
      <c r="R166" s="449"/>
      <c r="S166" s="430"/>
    </row>
    <row r="167" spans="1:19">
      <c r="A167" s="427" t="str">
        <f t="shared" si="6"/>
        <v>V1-MC1-45899</v>
      </c>
      <c r="B167" s="432">
        <v>45899</v>
      </c>
      <c r="C167" s="433" t="s">
        <v>122</v>
      </c>
      <c r="D167" s="397" t="s">
        <v>186</v>
      </c>
      <c r="E167" s="397" t="s">
        <v>346</v>
      </c>
      <c r="F167" s="387" t="s">
        <v>166</v>
      </c>
      <c r="G167" s="431">
        <v>0.98</v>
      </c>
      <c r="H167" s="431">
        <v>0.98</v>
      </c>
      <c r="I167" s="431">
        <v>0</v>
      </c>
      <c r="J167" s="444">
        <v>490</v>
      </c>
      <c r="K167" s="440" t="s">
        <v>38</v>
      </c>
      <c r="L167" s="440" t="s">
        <v>38</v>
      </c>
      <c r="M167" s="450">
        <v>0.0192</v>
      </c>
      <c r="N167" s="442" t="s">
        <v>151</v>
      </c>
      <c r="O167" s="442" t="s">
        <v>342</v>
      </c>
      <c r="P167" s="445"/>
      <c r="Q167" s="445"/>
      <c r="R167" s="449"/>
      <c r="S167" s="430"/>
    </row>
    <row r="168" spans="1:19">
      <c r="A168" s="427" t="str">
        <f t="shared" si="6"/>
        <v>V1-MC1-45904</v>
      </c>
      <c r="B168" s="432">
        <v>45904</v>
      </c>
      <c r="C168" s="433" t="s">
        <v>122</v>
      </c>
      <c r="D168" s="397" t="s">
        <v>186</v>
      </c>
      <c r="E168" s="397" t="s">
        <v>346</v>
      </c>
      <c r="F168" s="387" t="s">
        <v>166</v>
      </c>
      <c r="G168" s="431">
        <v>0.98</v>
      </c>
      <c r="H168" s="431">
        <v>0.98</v>
      </c>
      <c r="I168" s="431">
        <v>0</v>
      </c>
      <c r="J168" s="440">
        <v>490</v>
      </c>
      <c r="K168" s="440" t="s">
        <v>38</v>
      </c>
      <c r="L168" s="440" t="s">
        <v>38</v>
      </c>
      <c r="M168" s="450">
        <v>0.0194</v>
      </c>
      <c r="N168" s="457" t="s">
        <v>151</v>
      </c>
      <c r="O168" s="430" t="s">
        <v>342</v>
      </c>
      <c r="P168" s="445"/>
      <c r="Q168" s="445"/>
      <c r="R168" s="449"/>
      <c r="S168" s="430"/>
    </row>
    <row r="169" spans="1:19">
      <c r="A169" s="427" t="str">
        <f t="shared" si="6"/>
        <v>V1-MC1-45905</v>
      </c>
      <c r="B169" s="432">
        <v>45905</v>
      </c>
      <c r="C169" s="433" t="s">
        <v>122</v>
      </c>
      <c r="D169" s="397" t="s">
        <v>186</v>
      </c>
      <c r="E169" s="397" t="s">
        <v>346</v>
      </c>
      <c r="F169" s="387" t="s">
        <v>166</v>
      </c>
      <c r="G169" s="431">
        <v>0.98</v>
      </c>
      <c r="H169" s="431">
        <v>0.98</v>
      </c>
      <c r="I169" s="431">
        <v>0.01</v>
      </c>
      <c r="J169" s="440">
        <v>497</v>
      </c>
      <c r="K169" s="440" t="s">
        <v>38</v>
      </c>
      <c r="L169" s="440" t="s">
        <v>38</v>
      </c>
      <c r="M169" s="450">
        <v>0.0186</v>
      </c>
      <c r="N169" s="457" t="s">
        <v>151</v>
      </c>
      <c r="O169" s="430" t="s">
        <v>342</v>
      </c>
      <c r="P169" s="445"/>
      <c r="Q169" s="445"/>
      <c r="R169" s="449"/>
      <c r="S169" s="430"/>
    </row>
    <row r="170" spans="1:19">
      <c r="A170" s="427" t="str">
        <f t="shared" si="6"/>
        <v>V1-MC1-45906</v>
      </c>
      <c r="B170" s="432">
        <v>45906</v>
      </c>
      <c r="C170" s="433" t="s">
        <v>122</v>
      </c>
      <c r="D170" s="397" t="s">
        <v>186</v>
      </c>
      <c r="E170" s="397" t="s">
        <v>346</v>
      </c>
      <c r="F170" s="387" t="s">
        <v>166</v>
      </c>
      <c r="G170" s="431">
        <v>0.98</v>
      </c>
      <c r="H170" s="431">
        <v>0.98</v>
      </c>
      <c r="I170" s="431">
        <v>0</v>
      </c>
      <c r="J170" s="440">
        <v>496</v>
      </c>
      <c r="K170" s="440" t="s">
        <v>38</v>
      </c>
      <c r="L170" s="440" t="s">
        <v>38</v>
      </c>
      <c r="M170" s="450">
        <v>0.0178</v>
      </c>
      <c r="N170" s="457" t="s">
        <v>151</v>
      </c>
      <c r="O170" s="430" t="s">
        <v>342</v>
      </c>
      <c r="P170" s="445"/>
      <c r="Q170" s="445"/>
      <c r="R170" s="449"/>
      <c r="S170" s="430"/>
    </row>
    <row r="171" spans="1:19">
      <c r="A171" s="427" t="str">
        <f t="shared" si="6"/>
        <v>V1-MC1-45907</v>
      </c>
      <c r="B171" s="432">
        <v>45907</v>
      </c>
      <c r="C171" s="433" t="s">
        <v>122</v>
      </c>
      <c r="D171" s="397" t="s">
        <v>186</v>
      </c>
      <c r="E171" s="397" t="s">
        <v>346</v>
      </c>
      <c r="F171" s="387" t="s">
        <v>166</v>
      </c>
      <c r="G171" s="431">
        <v>0.98</v>
      </c>
      <c r="H171" s="431">
        <v>0.98</v>
      </c>
      <c r="I171" s="431">
        <v>0.01</v>
      </c>
      <c r="J171" s="440">
        <v>499</v>
      </c>
      <c r="K171" s="440" t="s">
        <v>38</v>
      </c>
      <c r="L171" s="440" t="s">
        <v>38</v>
      </c>
      <c r="M171" s="450">
        <v>0.0184</v>
      </c>
      <c r="N171" s="457" t="s">
        <v>151</v>
      </c>
      <c r="O171" s="430" t="s">
        <v>342</v>
      </c>
      <c r="P171" s="445"/>
      <c r="Q171" s="445"/>
      <c r="R171" s="449"/>
      <c r="S171" s="430"/>
    </row>
    <row r="172" spans="1:19">
      <c r="A172" s="427" t="str">
        <f t="shared" si="6"/>
        <v>V1-MC1-45908</v>
      </c>
      <c r="B172" s="432">
        <v>45908</v>
      </c>
      <c r="C172" s="433" t="s">
        <v>122</v>
      </c>
      <c r="D172" s="397" t="s">
        <v>186</v>
      </c>
      <c r="E172" s="397" t="s">
        <v>346</v>
      </c>
      <c r="F172" s="387" t="s">
        <v>166</v>
      </c>
      <c r="G172" s="431">
        <v>0.98</v>
      </c>
      <c r="H172" s="431">
        <v>0.98</v>
      </c>
      <c r="I172" s="431">
        <v>0</v>
      </c>
      <c r="J172" s="440">
        <v>498</v>
      </c>
      <c r="K172" s="440" t="s">
        <v>38</v>
      </c>
      <c r="L172" s="440" t="s">
        <v>38</v>
      </c>
      <c r="M172" s="450">
        <v>0.0176</v>
      </c>
      <c r="N172" s="457" t="s">
        <v>151</v>
      </c>
      <c r="O172" s="430" t="s">
        <v>342</v>
      </c>
      <c r="P172" s="445"/>
      <c r="Q172" s="445"/>
      <c r="R172" s="449"/>
      <c r="S172" s="430"/>
    </row>
    <row r="173" spans="1:19">
      <c r="A173" s="427" t="str">
        <f>D173&amp;"-"&amp;B174</f>
        <v>V1-MB1-46026</v>
      </c>
      <c r="B173" s="428">
        <v>46025</v>
      </c>
      <c r="C173" s="433" t="s">
        <v>122</v>
      </c>
      <c r="D173" s="397" t="s">
        <v>163</v>
      </c>
      <c r="E173" s="397" t="s">
        <v>213</v>
      </c>
      <c r="F173" s="387" t="s">
        <v>166</v>
      </c>
      <c r="G173" s="431">
        <v>0.9</v>
      </c>
      <c r="H173" s="431">
        <v>0.9</v>
      </c>
      <c r="I173" s="431">
        <v>0</v>
      </c>
      <c r="J173" s="440">
        <v>490</v>
      </c>
      <c r="K173" s="440" t="s">
        <v>38</v>
      </c>
      <c r="L173" s="440" t="s">
        <v>38</v>
      </c>
      <c r="M173" s="450">
        <v>0.0152</v>
      </c>
      <c r="N173" s="430" t="s">
        <v>151</v>
      </c>
      <c r="O173" s="430" t="s">
        <v>342</v>
      </c>
      <c r="P173" s="445"/>
      <c r="Q173" s="445"/>
      <c r="R173" s="449"/>
      <c r="S173" s="430"/>
    </row>
    <row r="174" spans="1:19">
      <c r="A174" s="427" t="e">
        <f>D174&amp;"-"&amp;#REF!</f>
        <v>#REF!</v>
      </c>
      <c r="B174" s="432">
        <v>46026</v>
      </c>
      <c r="C174" s="433" t="s">
        <v>122</v>
      </c>
      <c r="D174" s="397" t="s">
        <v>163</v>
      </c>
      <c r="E174" s="397" t="s">
        <v>213</v>
      </c>
      <c r="F174" s="387" t="s">
        <v>166</v>
      </c>
      <c r="G174" s="431">
        <v>0.9</v>
      </c>
      <c r="H174" s="431">
        <v>0.9</v>
      </c>
      <c r="I174" s="431">
        <v>0</v>
      </c>
      <c r="J174" s="440">
        <v>486</v>
      </c>
      <c r="K174" s="440" t="s">
        <v>38</v>
      </c>
      <c r="L174" s="440" t="s">
        <v>38</v>
      </c>
      <c r="M174" s="450">
        <v>0.0168</v>
      </c>
      <c r="N174" s="430" t="s">
        <v>151</v>
      </c>
      <c r="O174" s="430" t="s">
        <v>342</v>
      </c>
      <c r="P174" s="445"/>
      <c r="Q174" s="445"/>
      <c r="R174" s="449"/>
      <c r="S174" s="430"/>
    </row>
    <row r="175" spans="1:19">
      <c r="A175" s="427" t="str">
        <f t="shared" si="6"/>
        <v>V1-MB1-46027</v>
      </c>
      <c r="B175" s="432">
        <v>46027</v>
      </c>
      <c r="C175" s="433" t="s">
        <v>122</v>
      </c>
      <c r="D175" s="397" t="s">
        <v>163</v>
      </c>
      <c r="E175" s="397" t="s">
        <v>213</v>
      </c>
      <c r="F175" s="387" t="s">
        <v>166</v>
      </c>
      <c r="G175" s="431">
        <v>0.9</v>
      </c>
      <c r="H175" s="431">
        <v>0.9</v>
      </c>
      <c r="I175" s="431">
        <v>0</v>
      </c>
      <c r="J175" s="444">
        <v>482</v>
      </c>
      <c r="K175" s="440" t="s">
        <v>38</v>
      </c>
      <c r="L175" s="440" t="s">
        <v>38</v>
      </c>
      <c r="M175" s="450">
        <v>0.016</v>
      </c>
      <c r="N175" s="430" t="s">
        <v>151</v>
      </c>
      <c r="O175" s="430" t="s">
        <v>342</v>
      </c>
      <c r="P175" s="445"/>
      <c r="Q175" s="445"/>
      <c r="R175" s="449"/>
      <c r="S175" s="430"/>
    </row>
    <row r="176" spans="1:19">
      <c r="A176" s="427" t="str">
        <f t="shared" si="6"/>
        <v>V1-MB1-46028</v>
      </c>
      <c r="B176" s="432">
        <v>46028</v>
      </c>
      <c r="C176" s="433" t="s">
        <v>122</v>
      </c>
      <c r="D176" s="397" t="s">
        <v>163</v>
      </c>
      <c r="E176" s="397" t="s">
        <v>213</v>
      </c>
      <c r="F176" s="387" t="s">
        <v>166</v>
      </c>
      <c r="G176" s="431">
        <v>0.9</v>
      </c>
      <c r="H176" s="431">
        <v>0.9</v>
      </c>
      <c r="I176" s="431">
        <v>0.01</v>
      </c>
      <c r="J176" s="444">
        <v>484</v>
      </c>
      <c r="K176" s="440" t="s">
        <v>38</v>
      </c>
      <c r="L176" s="440" t="s">
        <v>38</v>
      </c>
      <c r="M176" s="450">
        <v>0.0163</v>
      </c>
      <c r="N176" s="430" t="s">
        <v>151</v>
      </c>
      <c r="O176" s="430" t="s">
        <v>342</v>
      </c>
      <c r="P176" s="445"/>
      <c r="Q176" s="445"/>
      <c r="R176" s="449"/>
      <c r="S176" s="430"/>
    </row>
    <row r="177" spans="1:19">
      <c r="A177" s="427" t="str">
        <f t="shared" si="6"/>
        <v>V1-MA1-46033</v>
      </c>
      <c r="B177" s="432">
        <v>46033</v>
      </c>
      <c r="C177" s="433" t="s">
        <v>122</v>
      </c>
      <c r="D177" s="397" t="s">
        <v>142</v>
      </c>
      <c r="E177" s="397" t="s">
        <v>213</v>
      </c>
      <c r="F177" s="387" t="s">
        <v>166</v>
      </c>
      <c r="G177" s="431">
        <v>0.9</v>
      </c>
      <c r="H177" s="431">
        <v>0.9</v>
      </c>
      <c r="I177" s="431">
        <v>0</v>
      </c>
      <c r="J177" s="444">
        <v>480</v>
      </c>
      <c r="K177" s="440" t="s">
        <v>38</v>
      </c>
      <c r="L177" s="440" t="s">
        <v>38</v>
      </c>
      <c r="M177" s="450">
        <v>0.0159</v>
      </c>
      <c r="N177" s="430" t="s">
        <v>151</v>
      </c>
      <c r="O177" s="430" t="s">
        <v>342</v>
      </c>
      <c r="P177" s="445"/>
      <c r="Q177" s="445"/>
      <c r="R177" s="449"/>
      <c r="S177" s="430"/>
    </row>
    <row r="178" spans="1:19">
      <c r="A178" s="427" t="str">
        <f t="shared" si="6"/>
        <v>V1-MB1-46033</v>
      </c>
      <c r="B178" s="432">
        <v>46033</v>
      </c>
      <c r="C178" s="433" t="s">
        <v>122</v>
      </c>
      <c r="D178" s="397" t="s">
        <v>163</v>
      </c>
      <c r="E178" s="397" t="s">
        <v>213</v>
      </c>
      <c r="F178" s="387" t="s">
        <v>166</v>
      </c>
      <c r="G178" s="431">
        <v>0.9</v>
      </c>
      <c r="H178" s="431">
        <v>0.9</v>
      </c>
      <c r="I178" s="431">
        <v>0.01</v>
      </c>
      <c r="J178" s="444">
        <v>483</v>
      </c>
      <c r="K178" s="440" t="s">
        <v>38</v>
      </c>
      <c r="L178" s="440" t="s">
        <v>38</v>
      </c>
      <c r="M178" s="450">
        <v>0.0165</v>
      </c>
      <c r="N178" s="430" t="s">
        <v>151</v>
      </c>
      <c r="O178" s="430" t="s">
        <v>342</v>
      </c>
      <c r="P178" s="445"/>
      <c r="Q178" s="445"/>
      <c r="R178" s="449"/>
      <c r="S178" s="430"/>
    </row>
    <row r="179" spans="1:19">
      <c r="A179" s="427" t="str">
        <f t="shared" si="6"/>
        <v>V1-MA1-46034</v>
      </c>
      <c r="B179" s="432">
        <v>46034</v>
      </c>
      <c r="C179" s="433" t="s">
        <v>122</v>
      </c>
      <c r="D179" s="397" t="s">
        <v>142</v>
      </c>
      <c r="E179" s="397" t="s">
        <v>213</v>
      </c>
      <c r="F179" s="387" t="s">
        <v>166</v>
      </c>
      <c r="G179" s="431">
        <v>0.9</v>
      </c>
      <c r="H179" s="431">
        <v>0.9</v>
      </c>
      <c r="I179" s="431">
        <v>0</v>
      </c>
      <c r="J179" s="444">
        <v>478</v>
      </c>
      <c r="K179" s="440" t="s">
        <v>38</v>
      </c>
      <c r="L179" s="440" t="s">
        <v>38</v>
      </c>
      <c r="M179" s="450">
        <v>0.0168</v>
      </c>
      <c r="N179" s="430" t="s">
        <v>151</v>
      </c>
      <c r="O179" s="430" t="s">
        <v>342</v>
      </c>
      <c r="P179" s="445"/>
      <c r="Q179" s="445"/>
      <c r="R179" s="449"/>
      <c r="S179" s="430"/>
    </row>
    <row r="180" spans="1:19">
      <c r="A180" s="427" t="str">
        <f t="shared" si="6"/>
        <v>V1-MB1-46034</v>
      </c>
      <c r="B180" s="432">
        <v>46034</v>
      </c>
      <c r="C180" s="433" t="s">
        <v>122</v>
      </c>
      <c r="D180" s="397" t="s">
        <v>163</v>
      </c>
      <c r="E180" s="397" t="s">
        <v>213</v>
      </c>
      <c r="F180" s="387" t="s">
        <v>166</v>
      </c>
      <c r="G180" s="431">
        <v>0.9</v>
      </c>
      <c r="H180" s="431">
        <v>0.9</v>
      </c>
      <c r="I180" s="431">
        <v>0</v>
      </c>
      <c r="J180" s="444">
        <v>482</v>
      </c>
      <c r="K180" s="440" t="s">
        <v>38</v>
      </c>
      <c r="L180" s="440" t="s">
        <v>38</v>
      </c>
      <c r="M180" s="450">
        <v>0.0172</v>
      </c>
      <c r="N180" s="430" t="s">
        <v>151</v>
      </c>
      <c r="O180" s="430" t="s">
        <v>342</v>
      </c>
      <c r="P180" s="445"/>
      <c r="Q180" s="445"/>
      <c r="R180" s="449"/>
      <c r="S180" s="430"/>
    </row>
    <row r="181" spans="1:19">
      <c r="A181" s="427" t="str">
        <f t="shared" si="6"/>
        <v>V1-MA1-46035</v>
      </c>
      <c r="B181" s="432">
        <v>46035</v>
      </c>
      <c r="C181" s="433" t="s">
        <v>122</v>
      </c>
      <c r="D181" s="397" t="s">
        <v>142</v>
      </c>
      <c r="E181" s="397" t="s">
        <v>213</v>
      </c>
      <c r="F181" s="397" t="s">
        <v>166</v>
      </c>
      <c r="G181" s="345">
        <v>0.9</v>
      </c>
      <c r="H181" s="431">
        <v>0.9</v>
      </c>
      <c r="I181" s="431">
        <v>0</v>
      </c>
      <c r="J181" s="430">
        <v>470</v>
      </c>
      <c r="K181" s="440" t="s">
        <v>38</v>
      </c>
      <c r="L181" s="440" t="s">
        <v>38</v>
      </c>
      <c r="M181" s="442">
        <v>0.0163</v>
      </c>
      <c r="N181" s="430" t="s">
        <v>151</v>
      </c>
      <c r="O181" s="430" t="s">
        <v>342</v>
      </c>
      <c r="P181" s="445"/>
      <c r="Q181" s="445"/>
      <c r="R181" s="449"/>
      <c r="S181" s="430"/>
    </row>
    <row r="182" spans="1:19">
      <c r="A182" s="427" t="str">
        <f t="shared" si="6"/>
        <v>V1-MB1-46035</v>
      </c>
      <c r="B182" s="432">
        <v>46035</v>
      </c>
      <c r="C182" s="433" t="s">
        <v>122</v>
      </c>
      <c r="D182" s="397" t="s">
        <v>163</v>
      </c>
      <c r="E182" s="397" t="s">
        <v>213</v>
      </c>
      <c r="F182" s="397" t="s">
        <v>166</v>
      </c>
      <c r="G182" s="345">
        <v>0.9</v>
      </c>
      <c r="H182" s="431">
        <v>0.9</v>
      </c>
      <c r="I182" s="431">
        <v>0</v>
      </c>
      <c r="J182" s="430">
        <v>474</v>
      </c>
      <c r="K182" s="440" t="s">
        <v>38</v>
      </c>
      <c r="L182" s="440" t="s">
        <v>38</v>
      </c>
      <c r="M182" s="442">
        <v>0.0159</v>
      </c>
      <c r="N182" s="430" t="s">
        <v>151</v>
      </c>
      <c r="O182" s="430" t="s">
        <v>342</v>
      </c>
      <c r="P182" s="445"/>
      <c r="Q182" s="445"/>
      <c r="R182" s="449"/>
      <c r="S182" s="430"/>
    </row>
    <row r="183" spans="1:19">
      <c r="A183" s="427" t="str">
        <f t="shared" si="6"/>
        <v>V1-MA1-46036</v>
      </c>
      <c r="B183" s="432">
        <v>46036</v>
      </c>
      <c r="C183" s="433" t="s">
        <v>122</v>
      </c>
      <c r="D183" s="397" t="s">
        <v>142</v>
      </c>
      <c r="E183" s="397" t="s">
        <v>213</v>
      </c>
      <c r="F183" s="387" t="s">
        <v>166</v>
      </c>
      <c r="G183" s="431">
        <v>0.9</v>
      </c>
      <c r="H183" s="431">
        <v>0.9</v>
      </c>
      <c r="I183" s="431">
        <v>0</v>
      </c>
      <c r="J183" s="440">
        <v>478</v>
      </c>
      <c r="K183" s="440" t="s">
        <v>38</v>
      </c>
      <c r="L183" s="440" t="s">
        <v>38</v>
      </c>
      <c r="M183" s="450">
        <v>0.0168</v>
      </c>
      <c r="N183" s="430" t="s">
        <v>151</v>
      </c>
      <c r="O183" s="430" t="s">
        <v>342</v>
      </c>
      <c r="P183" s="445"/>
      <c r="Q183" s="445"/>
      <c r="R183" s="449"/>
      <c r="S183" s="430"/>
    </row>
    <row r="184" spans="1:19">
      <c r="A184" s="427" t="str">
        <f t="shared" si="6"/>
        <v>V1-MB1-46036</v>
      </c>
      <c r="B184" s="432">
        <v>46036</v>
      </c>
      <c r="C184" s="433" t="s">
        <v>122</v>
      </c>
      <c r="D184" s="397" t="s">
        <v>163</v>
      </c>
      <c r="E184" s="397" t="s">
        <v>213</v>
      </c>
      <c r="F184" s="387" t="s">
        <v>166</v>
      </c>
      <c r="G184" s="431">
        <v>0.9</v>
      </c>
      <c r="H184" s="431">
        <v>0.9</v>
      </c>
      <c r="I184" s="431">
        <v>0</v>
      </c>
      <c r="J184" s="440">
        <v>480</v>
      </c>
      <c r="K184" s="440" t="s">
        <v>38</v>
      </c>
      <c r="L184" s="440" t="s">
        <v>38</v>
      </c>
      <c r="M184" s="450">
        <v>0.0149</v>
      </c>
      <c r="N184" s="430" t="s">
        <v>151</v>
      </c>
      <c r="O184" s="430" t="s">
        <v>342</v>
      </c>
      <c r="P184" s="445"/>
      <c r="Q184" s="445"/>
      <c r="R184" s="449"/>
      <c r="S184" s="430"/>
    </row>
    <row r="185" spans="1:19">
      <c r="A185" s="427" t="str">
        <f t="shared" si="6"/>
        <v>V1-MA1-46039</v>
      </c>
      <c r="B185" s="432">
        <v>46039</v>
      </c>
      <c r="C185" s="433" t="s">
        <v>122</v>
      </c>
      <c r="D185" s="397" t="s">
        <v>142</v>
      </c>
      <c r="E185" s="397" t="s">
        <v>213</v>
      </c>
      <c r="F185" s="456" t="s">
        <v>166</v>
      </c>
      <c r="G185" s="345">
        <v>0.9</v>
      </c>
      <c r="H185" s="431">
        <v>0.9</v>
      </c>
      <c r="I185" s="431">
        <v>0</v>
      </c>
      <c r="J185" s="440">
        <v>470</v>
      </c>
      <c r="K185" s="440" t="s">
        <v>38</v>
      </c>
      <c r="L185" s="440" t="s">
        <v>38</v>
      </c>
      <c r="M185" s="442">
        <v>0.0161</v>
      </c>
      <c r="N185" s="430" t="s">
        <v>151</v>
      </c>
      <c r="O185" s="430" t="s">
        <v>342</v>
      </c>
      <c r="P185" s="445"/>
      <c r="Q185" s="445"/>
      <c r="R185" s="449"/>
      <c r="S185" s="430"/>
    </row>
    <row r="186" spans="1:19">
      <c r="A186" s="427" t="str">
        <f t="shared" si="6"/>
        <v>V1-MB1-46039</v>
      </c>
      <c r="B186" s="432">
        <v>46039</v>
      </c>
      <c r="C186" s="433" t="s">
        <v>122</v>
      </c>
      <c r="D186" s="397" t="s">
        <v>163</v>
      </c>
      <c r="E186" s="397" t="s">
        <v>213</v>
      </c>
      <c r="F186" s="456" t="s">
        <v>166</v>
      </c>
      <c r="G186" s="345">
        <v>0.9</v>
      </c>
      <c r="H186" s="431">
        <v>0.9</v>
      </c>
      <c r="I186" s="431">
        <v>0</v>
      </c>
      <c r="J186" s="440">
        <v>472</v>
      </c>
      <c r="K186" s="440" t="s">
        <v>38</v>
      </c>
      <c r="L186" s="440" t="s">
        <v>38</v>
      </c>
      <c r="M186" s="450">
        <v>0.0158</v>
      </c>
      <c r="N186" s="430" t="s">
        <v>151</v>
      </c>
      <c r="O186" s="430" t="s">
        <v>342</v>
      </c>
      <c r="P186" s="445"/>
      <c r="Q186" s="445"/>
      <c r="R186" s="449"/>
      <c r="S186" s="430"/>
    </row>
    <row r="187" spans="1:19">
      <c r="A187" s="427" t="str">
        <f t="shared" si="6"/>
        <v>V1-MA1-46040</v>
      </c>
      <c r="B187" s="432">
        <v>46040</v>
      </c>
      <c r="C187" s="433" t="s">
        <v>122</v>
      </c>
      <c r="D187" s="397" t="s">
        <v>142</v>
      </c>
      <c r="E187" s="397" t="s">
        <v>213</v>
      </c>
      <c r="F187" s="397" t="s">
        <v>166</v>
      </c>
      <c r="G187" s="345">
        <v>0.9</v>
      </c>
      <c r="H187" s="431">
        <v>0.9</v>
      </c>
      <c r="I187" s="431">
        <v>0</v>
      </c>
      <c r="J187" s="440">
        <v>470</v>
      </c>
      <c r="K187" s="440" t="s">
        <v>38</v>
      </c>
      <c r="L187" s="440" t="s">
        <v>38</v>
      </c>
      <c r="M187" s="450">
        <v>0.0172</v>
      </c>
      <c r="N187" s="430" t="s">
        <v>151</v>
      </c>
      <c r="O187" s="430" t="s">
        <v>342</v>
      </c>
      <c r="P187" s="445"/>
      <c r="Q187" s="445"/>
      <c r="R187" s="449"/>
      <c r="S187" s="430"/>
    </row>
    <row r="188" spans="1:19">
      <c r="A188" s="427" t="str">
        <f t="shared" si="6"/>
        <v>V1-MB1-46040</v>
      </c>
      <c r="B188" s="432">
        <v>46040</v>
      </c>
      <c r="C188" s="433" t="s">
        <v>122</v>
      </c>
      <c r="D188" s="397" t="s">
        <v>163</v>
      </c>
      <c r="E188" s="397" t="s">
        <v>213</v>
      </c>
      <c r="F188" s="397" t="s">
        <v>166</v>
      </c>
      <c r="G188" s="345">
        <v>0.9</v>
      </c>
      <c r="H188" s="431">
        <v>0.9</v>
      </c>
      <c r="I188" s="431">
        <v>0</v>
      </c>
      <c r="J188" s="440">
        <v>468</v>
      </c>
      <c r="K188" s="440" t="s">
        <v>38</v>
      </c>
      <c r="L188" s="440" t="s">
        <v>38</v>
      </c>
      <c r="M188" s="450">
        <v>0.0183</v>
      </c>
      <c r="N188" s="430" t="s">
        <v>151</v>
      </c>
      <c r="O188" s="430" t="s">
        <v>342</v>
      </c>
      <c r="P188" s="445"/>
      <c r="Q188" s="445"/>
      <c r="R188" s="449"/>
      <c r="S188" s="430"/>
    </row>
    <row r="189" spans="1:19">
      <c r="A189" s="427" t="str">
        <f t="shared" si="6"/>
        <v>V1-MA1-46041</v>
      </c>
      <c r="B189" s="432">
        <v>46041</v>
      </c>
      <c r="C189" s="433" t="s">
        <v>122</v>
      </c>
      <c r="D189" s="397" t="s">
        <v>142</v>
      </c>
      <c r="E189" s="397" t="s">
        <v>213</v>
      </c>
      <c r="F189" s="387" t="s">
        <v>166</v>
      </c>
      <c r="G189" s="431">
        <v>0.9</v>
      </c>
      <c r="H189" s="431">
        <v>0.9</v>
      </c>
      <c r="I189" s="431">
        <v>0</v>
      </c>
      <c r="J189" s="444">
        <v>476</v>
      </c>
      <c r="K189" s="440" t="s">
        <v>38</v>
      </c>
      <c r="L189" s="440" t="s">
        <v>38</v>
      </c>
      <c r="M189" s="450">
        <v>0.0168</v>
      </c>
      <c r="N189" s="430" t="s">
        <v>151</v>
      </c>
      <c r="O189" s="430" t="s">
        <v>342</v>
      </c>
      <c r="P189" s="445"/>
      <c r="Q189" s="445"/>
      <c r="R189" s="449"/>
      <c r="S189" s="430"/>
    </row>
    <row r="190" spans="1:19">
      <c r="A190" s="427" t="str">
        <f t="shared" si="6"/>
        <v>V1-MB1-46041</v>
      </c>
      <c r="B190" s="432">
        <v>46041</v>
      </c>
      <c r="C190" s="433" t="s">
        <v>122</v>
      </c>
      <c r="D190" s="397" t="s">
        <v>163</v>
      </c>
      <c r="E190" s="397" t="s">
        <v>213</v>
      </c>
      <c r="F190" s="387" t="s">
        <v>166</v>
      </c>
      <c r="G190" s="431">
        <v>0.9</v>
      </c>
      <c r="H190" s="431">
        <v>0.9</v>
      </c>
      <c r="I190" s="431">
        <v>0</v>
      </c>
      <c r="J190" s="444">
        <v>478</v>
      </c>
      <c r="K190" s="440" t="s">
        <v>38</v>
      </c>
      <c r="L190" s="440" t="s">
        <v>38</v>
      </c>
      <c r="M190" s="450">
        <v>0.0157</v>
      </c>
      <c r="N190" s="430" t="s">
        <v>151</v>
      </c>
      <c r="O190" s="430" t="s">
        <v>342</v>
      </c>
      <c r="P190" s="445"/>
      <c r="Q190" s="445"/>
      <c r="R190" s="449"/>
      <c r="S190" s="430"/>
    </row>
    <row r="191" spans="1:19">
      <c r="A191" s="427" t="str">
        <f t="shared" si="6"/>
        <v>V1-MA1-46042</v>
      </c>
      <c r="B191" s="432">
        <v>46042</v>
      </c>
      <c r="C191" s="433" t="s">
        <v>122</v>
      </c>
      <c r="D191" s="397" t="s">
        <v>142</v>
      </c>
      <c r="E191" s="397" t="s">
        <v>213</v>
      </c>
      <c r="F191" s="397" t="s">
        <v>166</v>
      </c>
      <c r="G191" s="345">
        <v>0.9</v>
      </c>
      <c r="H191" s="431">
        <v>0.9</v>
      </c>
      <c r="I191" s="431">
        <v>0</v>
      </c>
      <c r="J191" s="440">
        <v>482</v>
      </c>
      <c r="K191" s="440" t="s">
        <v>38</v>
      </c>
      <c r="L191" s="440" t="s">
        <v>38</v>
      </c>
      <c r="M191" s="450">
        <v>0.0159</v>
      </c>
      <c r="N191" s="430" t="s">
        <v>151</v>
      </c>
      <c r="O191" s="430" t="s">
        <v>342</v>
      </c>
      <c r="P191" s="445"/>
      <c r="Q191" s="445"/>
      <c r="R191" s="449"/>
      <c r="S191" s="430"/>
    </row>
    <row r="192" spans="1:19">
      <c r="A192" s="427" t="str">
        <f t="shared" si="6"/>
        <v>V1-MB1-46042</v>
      </c>
      <c r="B192" s="432">
        <v>46042</v>
      </c>
      <c r="C192" s="433" t="s">
        <v>122</v>
      </c>
      <c r="D192" s="397" t="s">
        <v>163</v>
      </c>
      <c r="E192" s="397" t="s">
        <v>213</v>
      </c>
      <c r="F192" s="397" t="s">
        <v>166</v>
      </c>
      <c r="G192" s="345">
        <v>0.9</v>
      </c>
      <c r="H192" s="431">
        <v>0.9</v>
      </c>
      <c r="I192" s="431">
        <v>0</v>
      </c>
      <c r="J192" s="440">
        <v>484</v>
      </c>
      <c r="K192" s="440" t="s">
        <v>38</v>
      </c>
      <c r="L192" s="440" t="s">
        <v>38</v>
      </c>
      <c r="M192" s="450">
        <v>0.0162</v>
      </c>
      <c r="N192" s="430" t="s">
        <v>151</v>
      </c>
      <c r="O192" s="430" t="s">
        <v>342</v>
      </c>
      <c r="P192" s="445"/>
      <c r="Q192" s="445"/>
      <c r="R192" s="449"/>
      <c r="S192" s="430"/>
    </row>
    <row r="193" spans="1:19">
      <c r="A193" s="427" t="str">
        <f t="shared" si="6"/>
        <v>V1-MA1-46043</v>
      </c>
      <c r="B193" s="432">
        <v>46043</v>
      </c>
      <c r="C193" s="433" t="s">
        <v>122</v>
      </c>
      <c r="D193" s="397" t="s">
        <v>142</v>
      </c>
      <c r="E193" s="397" t="s">
        <v>213</v>
      </c>
      <c r="F193" s="397" t="s">
        <v>166</v>
      </c>
      <c r="G193" s="345">
        <v>0.9</v>
      </c>
      <c r="H193" s="431">
        <v>0.9</v>
      </c>
      <c r="I193" s="431">
        <v>0</v>
      </c>
      <c r="J193" s="440">
        <v>480</v>
      </c>
      <c r="K193" s="440" t="s">
        <v>38</v>
      </c>
      <c r="L193" s="440" t="s">
        <v>38</v>
      </c>
      <c r="M193" s="450">
        <v>0.017</v>
      </c>
      <c r="N193" s="430" t="s">
        <v>151</v>
      </c>
      <c r="O193" s="430" t="s">
        <v>342</v>
      </c>
      <c r="P193" s="445"/>
      <c r="Q193" s="445"/>
      <c r="R193" s="449"/>
      <c r="S193" s="430"/>
    </row>
    <row r="194" spans="1:19">
      <c r="A194" s="427" t="str">
        <f t="shared" si="6"/>
        <v>V1-MB1-46043</v>
      </c>
      <c r="B194" s="432">
        <v>46043</v>
      </c>
      <c r="C194" s="433" t="s">
        <v>122</v>
      </c>
      <c r="D194" s="397" t="s">
        <v>163</v>
      </c>
      <c r="E194" s="397" t="s">
        <v>213</v>
      </c>
      <c r="F194" s="397" t="s">
        <v>166</v>
      </c>
      <c r="G194" s="345">
        <v>0.9</v>
      </c>
      <c r="H194" s="431">
        <v>0.9</v>
      </c>
      <c r="I194" s="431">
        <v>0</v>
      </c>
      <c r="J194" s="440">
        <v>478</v>
      </c>
      <c r="K194" s="440" t="s">
        <v>38</v>
      </c>
      <c r="L194" s="440" t="s">
        <v>38</v>
      </c>
      <c r="M194" s="450">
        <v>0.0164</v>
      </c>
      <c r="N194" s="430" t="s">
        <v>151</v>
      </c>
      <c r="O194" s="430" t="s">
        <v>342</v>
      </c>
      <c r="P194" s="445"/>
      <c r="Q194" s="445"/>
      <c r="R194" s="449"/>
      <c r="S194" s="430"/>
    </row>
    <row r="195" spans="1:19">
      <c r="A195" s="427" t="str">
        <f t="shared" si="6"/>
        <v>V1-MA1-46049</v>
      </c>
      <c r="B195" s="432">
        <v>46049</v>
      </c>
      <c r="C195" s="433" t="s">
        <v>122</v>
      </c>
      <c r="D195" s="397" t="s">
        <v>142</v>
      </c>
      <c r="E195" s="397" t="s">
        <v>213</v>
      </c>
      <c r="F195" s="397" t="s">
        <v>166</v>
      </c>
      <c r="G195" s="345">
        <v>0.9</v>
      </c>
      <c r="H195" s="431">
        <v>0.9</v>
      </c>
      <c r="I195" s="431">
        <v>0.01</v>
      </c>
      <c r="J195" s="440">
        <v>474</v>
      </c>
      <c r="K195" s="440" t="s">
        <v>38</v>
      </c>
      <c r="L195" s="440" t="s">
        <v>38</v>
      </c>
      <c r="M195" s="450">
        <v>0.0168</v>
      </c>
      <c r="N195" s="430" t="s">
        <v>151</v>
      </c>
      <c r="O195" s="430" t="s">
        <v>342</v>
      </c>
      <c r="P195" s="445"/>
      <c r="Q195" s="445"/>
      <c r="R195" s="449"/>
      <c r="S195" s="430"/>
    </row>
    <row r="196" spans="1:19">
      <c r="A196" s="427" t="str">
        <f t="shared" si="6"/>
        <v>V1-MB1-46049</v>
      </c>
      <c r="B196" s="432">
        <v>46049</v>
      </c>
      <c r="C196" s="433" t="s">
        <v>122</v>
      </c>
      <c r="D196" s="397" t="s">
        <v>163</v>
      </c>
      <c r="E196" s="397" t="s">
        <v>213</v>
      </c>
      <c r="F196" s="397" t="s">
        <v>166</v>
      </c>
      <c r="G196" s="345">
        <v>0.9</v>
      </c>
      <c r="H196" s="431">
        <v>0.9</v>
      </c>
      <c r="I196" s="431">
        <v>0</v>
      </c>
      <c r="J196" s="440">
        <v>478</v>
      </c>
      <c r="K196" s="440" t="s">
        <v>38</v>
      </c>
      <c r="L196" s="440" t="s">
        <v>38</v>
      </c>
      <c r="M196" s="450">
        <v>0.0173</v>
      </c>
      <c r="N196" s="430" t="s">
        <v>151</v>
      </c>
      <c r="O196" s="430" t="s">
        <v>342</v>
      </c>
      <c r="P196" s="445"/>
      <c r="Q196" s="445"/>
      <c r="R196" s="449"/>
      <c r="S196" s="430"/>
    </row>
    <row r="197" spans="1:19">
      <c r="A197" s="427" t="str">
        <f t="shared" si="6"/>
        <v>V1-MA1-46050</v>
      </c>
      <c r="B197" s="432">
        <v>46050</v>
      </c>
      <c r="C197" s="433" t="s">
        <v>122</v>
      </c>
      <c r="D197" s="397" t="s">
        <v>142</v>
      </c>
      <c r="E197" s="397" t="s">
        <v>213</v>
      </c>
      <c r="F197" s="397" t="s">
        <v>166</v>
      </c>
      <c r="G197" s="345">
        <v>0.9</v>
      </c>
      <c r="H197" s="431">
        <v>0.9</v>
      </c>
      <c r="I197" s="431">
        <v>0.01</v>
      </c>
      <c r="J197" s="440">
        <v>472</v>
      </c>
      <c r="K197" s="440" t="s">
        <v>38</v>
      </c>
      <c r="L197" s="440" t="s">
        <v>38</v>
      </c>
      <c r="M197" s="450">
        <v>0.0178</v>
      </c>
      <c r="N197" s="430" t="s">
        <v>151</v>
      </c>
      <c r="O197" s="430" t="s">
        <v>342</v>
      </c>
      <c r="P197" s="445"/>
      <c r="Q197" s="445"/>
      <c r="R197" s="449"/>
      <c r="S197" s="430"/>
    </row>
    <row r="198" spans="1:19">
      <c r="A198" s="427" t="str">
        <f t="shared" si="6"/>
        <v>V1-MB1-46050</v>
      </c>
      <c r="B198" s="432">
        <v>46050</v>
      </c>
      <c r="C198" s="433" t="s">
        <v>122</v>
      </c>
      <c r="D198" s="397" t="s">
        <v>163</v>
      </c>
      <c r="E198" s="397" t="s">
        <v>213</v>
      </c>
      <c r="F198" s="397" t="s">
        <v>166</v>
      </c>
      <c r="G198" s="345">
        <v>0.9</v>
      </c>
      <c r="H198" s="431">
        <v>0.9</v>
      </c>
      <c r="I198" s="431">
        <v>0.01</v>
      </c>
      <c r="J198" s="440">
        <v>470</v>
      </c>
      <c r="K198" s="440" t="s">
        <v>38</v>
      </c>
      <c r="L198" s="440" t="s">
        <v>38</v>
      </c>
      <c r="M198" s="450">
        <v>0.017</v>
      </c>
      <c r="N198" s="430" t="s">
        <v>151</v>
      </c>
      <c r="O198" s="430" t="s">
        <v>342</v>
      </c>
      <c r="P198" s="445"/>
      <c r="Q198" s="445"/>
      <c r="R198" s="449"/>
      <c r="S198" s="430"/>
    </row>
    <row r="199" spans="1:19">
      <c r="A199" s="427" t="str">
        <f t="shared" ref="A199:A222" si="7">D199&amp;"-"&amp;B199</f>
        <v>V1-MA1-46051</v>
      </c>
      <c r="B199" s="432">
        <v>46051</v>
      </c>
      <c r="C199" s="433" t="s">
        <v>122</v>
      </c>
      <c r="D199" s="397" t="s">
        <v>142</v>
      </c>
      <c r="E199" s="397" t="s">
        <v>213</v>
      </c>
      <c r="F199" s="397" t="s">
        <v>166</v>
      </c>
      <c r="G199" s="345">
        <v>0.9</v>
      </c>
      <c r="H199" s="431">
        <v>0.9</v>
      </c>
      <c r="I199" s="431">
        <v>0.01</v>
      </c>
      <c r="J199" s="440">
        <v>472</v>
      </c>
      <c r="K199" s="440" t="s">
        <v>38</v>
      </c>
      <c r="L199" s="440" t="s">
        <v>38</v>
      </c>
      <c r="M199" s="450">
        <v>0.018</v>
      </c>
      <c r="N199" s="430" t="s">
        <v>151</v>
      </c>
      <c r="O199" s="430" t="s">
        <v>342</v>
      </c>
      <c r="P199" s="445"/>
      <c r="Q199" s="445"/>
      <c r="R199" s="449"/>
      <c r="S199" s="430"/>
    </row>
    <row r="200" spans="1:19">
      <c r="A200" s="427" t="str">
        <f t="shared" si="7"/>
        <v>V1-MB1-46051</v>
      </c>
      <c r="B200" s="432">
        <v>46051</v>
      </c>
      <c r="C200" s="433" t="s">
        <v>122</v>
      </c>
      <c r="D200" s="397" t="s">
        <v>163</v>
      </c>
      <c r="E200" s="397" t="s">
        <v>213</v>
      </c>
      <c r="F200" s="397" t="s">
        <v>166</v>
      </c>
      <c r="G200" s="345">
        <v>0.9</v>
      </c>
      <c r="H200" s="431">
        <v>0.9</v>
      </c>
      <c r="I200" s="431">
        <v>0</v>
      </c>
      <c r="J200" s="440">
        <v>474</v>
      </c>
      <c r="K200" s="440" t="s">
        <v>38</v>
      </c>
      <c r="L200" s="440" t="s">
        <v>38</v>
      </c>
      <c r="M200" s="450">
        <v>0.0176</v>
      </c>
      <c r="N200" s="430" t="s">
        <v>151</v>
      </c>
      <c r="O200" s="430" t="s">
        <v>342</v>
      </c>
      <c r="P200" s="445"/>
      <c r="Q200" s="445"/>
      <c r="R200" s="449"/>
      <c r="S200" s="430"/>
    </row>
    <row r="201" spans="1:19">
      <c r="A201" s="427" t="str">
        <f t="shared" si="7"/>
        <v>V1-MA1-46056</v>
      </c>
      <c r="B201" s="432">
        <v>46056</v>
      </c>
      <c r="C201" s="433" t="s">
        <v>122</v>
      </c>
      <c r="D201" s="397" t="s">
        <v>142</v>
      </c>
      <c r="E201" s="397" t="s">
        <v>213</v>
      </c>
      <c r="F201" s="397" t="s">
        <v>166</v>
      </c>
      <c r="G201" s="345">
        <v>0.9</v>
      </c>
      <c r="H201" s="431">
        <v>0.9</v>
      </c>
      <c r="I201" s="431">
        <v>0.01</v>
      </c>
      <c r="J201" s="440">
        <v>460</v>
      </c>
      <c r="K201" s="440" t="s">
        <v>38</v>
      </c>
      <c r="L201" s="440" t="s">
        <v>38</v>
      </c>
      <c r="M201" s="450">
        <v>0.0158</v>
      </c>
      <c r="N201" s="430" t="s">
        <v>151</v>
      </c>
      <c r="O201" s="430" t="s">
        <v>342</v>
      </c>
      <c r="P201" s="445"/>
      <c r="Q201" s="445"/>
      <c r="R201" s="449"/>
      <c r="S201" s="430"/>
    </row>
    <row r="202" spans="1:19">
      <c r="A202" s="427" t="str">
        <f t="shared" si="7"/>
        <v>V1-MB1-46056</v>
      </c>
      <c r="B202" s="432">
        <v>46056</v>
      </c>
      <c r="C202" s="433" t="s">
        <v>122</v>
      </c>
      <c r="D202" s="397" t="s">
        <v>163</v>
      </c>
      <c r="E202" s="397" t="s">
        <v>213</v>
      </c>
      <c r="F202" s="397" t="s">
        <v>166</v>
      </c>
      <c r="G202" s="345">
        <v>0.9</v>
      </c>
      <c r="H202" s="431">
        <v>0.9</v>
      </c>
      <c r="I202" s="431">
        <v>0.01</v>
      </c>
      <c r="J202" s="440">
        <v>464</v>
      </c>
      <c r="K202" s="440" t="s">
        <v>38</v>
      </c>
      <c r="L202" s="440" t="s">
        <v>38</v>
      </c>
      <c r="M202" s="450">
        <v>0.0166</v>
      </c>
      <c r="N202" s="430" t="s">
        <v>151</v>
      </c>
      <c r="O202" s="430" t="s">
        <v>342</v>
      </c>
      <c r="P202" s="445"/>
      <c r="Q202" s="445"/>
      <c r="R202" s="449"/>
      <c r="S202" s="430"/>
    </row>
    <row r="203" spans="1:19">
      <c r="A203" s="427" t="str">
        <f t="shared" si="7"/>
        <v>V1-MA1-46057</v>
      </c>
      <c r="B203" s="432">
        <v>46057</v>
      </c>
      <c r="C203" s="433" t="s">
        <v>122</v>
      </c>
      <c r="D203" s="397" t="s">
        <v>142</v>
      </c>
      <c r="E203" s="397" t="s">
        <v>213</v>
      </c>
      <c r="F203" s="397" t="s">
        <v>166</v>
      </c>
      <c r="G203" s="345">
        <v>0.9</v>
      </c>
      <c r="H203" s="431">
        <v>0.9</v>
      </c>
      <c r="I203" s="431">
        <v>0.01</v>
      </c>
      <c r="J203" s="440">
        <v>462</v>
      </c>
      <c r="K203" s="440" t="s">
        <v>38</v>
      </c>
      <c r="L203" s="440" t="s">
        <v>38</v>
      </c>
      <c r="M203" s="450">
        <v>0.0169</v>
      </c>
      <c r="N203" s="430" t="s">
        <v>151</v>
      </c>
      <c r="O203" s="430" t="s">
        <v>342</v>
      </c>
      <c r="P203" s="445"/>
      <c r="Q203" s="445"/>
      <c r="R203" s="430"/>
      <c r="S203" s="430"/>
    </row>
    <row r="204" spans="1:19">
      <c r="A204" s="427" t="str">
        <f t="shared" si="7"/>
        <v>V1-MB1-46057</v>
      </c>
      <c r="B204" s="432">
        <v>46057</v>
      </c>
      <c r="C204" s="433" t="s">
        <v>122</v>
      </c>
      <c r="D204" s="397" t="s">
        <v>163</v>
      </c>
      <c r="E204" s="397" t="s">
        <v>213</v>
      </c>
      <c r="F204" s="397" t="s">
        <v>166</v>
      </c>
      <c r="G204" s="345">
        <v>0.9</v>
      </c>
      <c r="H204" s="431">
        <v>0.9</v>
      </c>
      <c r="I204" s="431">
        <v>0.01</v>
      </c>
      <c r="J204" s="440">
        <v>468</v>
      </c>
      <c r="K204" s="440" t="s">
        <v>38</v>
      </c>
      <c r="L204" s="440" t="s">
        <v>38</v>
      </c>
      <c r="M204" s="450">
        <v>0.0159</v>
      </c>
      <c r="N204" s="430" t="s">
        <v>151</v>
      </c>
      <c r="O204" s="430" t="s">
        <v>342</v>
      </c>
      <c r="P204" s="445"/>
      <c r="Q204" s="445"/>
      <c r="R204" s="430"/>
      <c r="S204" s="430"/>
    </row>
    <row r="205" spans="1:25">
      <c r="A205" s="427" t="str">
        <f t="shared" si="7"/>
        <v>V1-MA1-46062</v>
      </c>
      <c r="B205" s="432">
        <v>46062</v>
      </c>
      <c r="C205" s="429" t="s">
        <v>122</v>
      </c>
      <c r="D205" s="397" t="s">
        <v>142</v>
      </c>
      <c r="E205" s="397" t="s">
        <v>213</v>
      </c>
      <c r="F205" s="387" t="s">
        <v>166</v>
      </c>
      <c r="G205" s="431">
        <v>0.9</v>
      </c>
      <c r="H205" s="431">
        <v>0.9</v>
      </c>
      <c r="I205" s="431">
        <v>0</v>
      </c>
      <c r="J205" s="440">
        <v>475</v>
      </c>
      <c r="K205" s="440" t="s">
        <v>38</v>
      </c>
      <c r="L205" s="440" t="s">
        <v>38</v>
      </c>
      <c r="M205" s="450">
        <v>0.0169</v>
      </c>
      <c r="N205" s="430" t="s">
        <v>151</v>
      </c>
      <c r="O205" s="430" t="s">
        <v>342</v>
      </c>
      <c r="P205" s="445"/>
      <c r="Q205" s="445"/>
      <c r="R205" s="430"/>
      <c r="S205" s="430"/>
      <c r="Y205" s="419"/>
    </row>
    <row r="206" spans="1:25">
      <c r="A206" s="427" t="str">
        <f t="shared" si="7"/>
        <v>V1-MB1-46062</v>
      </c>
      <c r="B206" s="432">
        <v>46062</v>
      </c>
      <c r="C206" s="429" t="s">
        <v>122</v>
      </c>
      <c r="D206" s="397" t="s">
        <v>163</v>
      </c>
      <c r="E206" s="397" t="s">
        <v>213</v>
      </c>
      <c r="F206" s="387" t="s">
        <v>166</v>
      </c>
      <c r="G206" s="431">
        <v>0.9</v>
      </c>
      <c r="H206" s="431">
        <v>0.9</v>
      </c>
      <c r="I206" s="431">
        <v>0</v>
      </c>
      <c r="J206" s="440">
        <v>477</v>
      </c>
      <c r="K206" s="440" t="s">
        <v>38</v>
      </c>
      <c r="L206" s="440" t="s">
        <v>38</v>
      </c>
      <c r="M206" s="450">
        <v>0.0188</v>
      </c>
      <c r="N206" s="430" t="s">
        <v>151</v>
      </c>
      <c r="O206" s="430" t="s">
        <v>342</v>
      </c>
      <c r="P206" s="445"/>
      <c r="Q206" s="445"/>
      <c r="R206" s="430"/>
      <c r="S206" s="430"/>
      <c r="Y206" s="419"/>
    </row>
    <row r="207" spans="1:25">
      <c r="A207" s="427" t="str">
        <f t="shared" si="7"/>
        <v>V1-MA1-46063</v>
      </c>
      <c r="B207" s="432">
        <v>46063</v>
      </c>
      <c r="C207" s="433" t="s">
        <v>122</v>
      </c>
      <c r="D207" s="397" t="s">
        <v>142</v>
      </c>
      <c r="E207" s="397" t="s">
        <v>213</v>
      </c>
      <c r="F207" s="397" t="s">
        <v>166</v>
      </c>
      <c r="G207" s="345">
        <v>0.9</v>
      </c>
      <c r="H207" s="431">
        <v>0.9</v>
      </c>
      <c r="I207" s="431">
        <v>0.01</v>
      </c>
      <c r="J207" s="440">
        <v>470</v>
      </c>
      <c r="K207" s="440" t="s">
        <v>38</v>
      </c>
      <c r="L207" s="440" t="s">
        <v>38</v>
      </c>
      <c r="M207" s="450">
        <v>0.0174</v>
      </c>
      <c r="N207" s="430" t="s">
        <v>151</v>
      </c>
      <c r="O207" s="430" t="s">
        <v>342</v>
      </c>
      <c r="P207" s="445"/>
      <c r="Q207" s="445"/>
      <c r="R207" s="430"/>
      <c r="S207" s="430"/>
      <c r="Y207" s="419"/>
    </row>
    <row r="208" spans="1:19">
      <c r="A208" s="427" t="str">
        <f t="shared" si="7"/>
        <v>V1-MB1-46063</v>
      </c>
      <c r="B208" s="432">
        <v>46063</v>
      </c>
      <c r="C208" s="433" t="s">
        <v>122</v>
      </c>
      <c r="D208" s="397" t="s">
        <v>163</v>
      </c>
      <c r="E208" s="397" t="s">
        <v>213</v>
      </c>
      <c r="F208" s="397" t="s">
        <v>166</v>
      </c>
      <c r="G208" s="345">
        <v>0.9</v>
      </c>
      <c r="H208" s="431">
        <v>0.9</v>
      </c>
      <c r="I208" s="431">
        <v>0</v>
      </c>
      <c r="J208" s="440">
        <v>474</v>
      </c>
      <c r="K208" s="440" t="s">
        <v>38</v>
      </c>
      <c r="L208" s="440" t="s">
        <v>38</v>
      </c>
      <c r="M208" s="450">
        <v>0.0168</v>
      </c>
      <c r="N208" s="430" t="s">
        <v>151</v>
      </c>
      <c r="O208" s="430" t="s">
        <v>342</v>
      </c>
      <c r="P208" s="445"/>
      <c r="Q208" s="445"/>
      <c r="R208" s="430"/>
      <c r="S208" s="430"/>
    </row>
    <row r="209" spans="1:19">
      <c r="A209" s="427" t="str">
        <f t="shared" si="7"/>
        <v>V1-MA1-46066</v>
      </c>
      <c r="B209" s="432">
        <v>46066</v>
      </c>
      <c r="C209" s="433" t="s">
        <v>122</v>
      </c>
      <c r="D209" s="397" t="s">
        <v>142</v>
      </c>
      <c r="E209" s="397" t="s">
        <v>213</v>
      </c>
      <c r="F209" s="397" t="s">
        <v>166</v>
      </c>
      <c r="G209" s="345">
        <v>0.9</v>
      </c>
      <c r="H209" s="431">
        <v>0.9</v>
      </c>
      <c r="I209" s="431">
        <v>0.01</v>
      </c>
      <c r="J209" s="440">
        <v>470</v>
      </c>
      <c r="K209" s="440" t="s">
        <v>38</v>
      </c>
      <c r="L209" s="440" t="s">
        <v>38</v>
      </c>
      <c r="M209" s="450">
        <v>0.018</v>
      </c>
      <c r="N209" s="430" t="s">
        <v>151</v>
      </c>
      <c r="O209" s="430" t="s">
        <v>342</v>
      </c>
      <c r="P209" s="445"/>
      <c r="Q209" s="445"/>
      <c r="R209" s="430"/>
      <c r="S209" s="430"/>
    </row>
    <row r="210" spans="1:25">
      <c r="A210" s="427" t="str">
        <f t="shared" si="7"/>
        <v>V1-MB1-46066</v>
      </c>
      <c r="B210" s="432">
        <v>46066</v>
      </c>
      <c r="C210" s="433" t="s">
        <v>122</v>
      </c>
      <c r="D210" s="397" t="s">
        <v>163</v>
      </c>
      <c r="E210" s="397" t="s">
        <v>213</v>
      </c>
      <c r="F210" s="397" t="s">
        <v>166</v>
      </c>
      <c r="G210" s="345">
        <v>0.9</v>
      </c>
      <c r="H210" s="431">
        <v>0.9</v>
      </c>
      <c r="I210" s="431">
        <v>0.01</v>
      </c>
      <c r="J210" s="440">
        <v>472</v>
      </c>
      <c r="K210" s="440" t="s">
        <v>38</v>
      </c>
      <c r="L210" s="440" t="s">
        <v>38</v>
      </c>
      <c r="M210" s="450">
        <v>0.0172</v>
      </c>
      <c r="N210" s="430" t="s">
        <v>151</v>
      </c>
      <c r="O210" s="430" t="s">
        <v>342</v>
      </c>
      <c r="P210" s="445"/>
      <c r="Q210" s="445"/>
      <c r="R210" s="430"/>
      <c r="S210" s="430"/>
      <c r="Y210" s="419"/>
    </row>
    <row r="211" spans="1:19">
      <c r="A211" s="427" t="str">
        <f t="shared" si="7"/>
        <v>V1-MA1-46067</v>
      </c>
      <c r="B211" s="432">
        <v>46067</v>
      </c>
      <c r="C211" s="433" t="s">
        <v>122</v>
      </c>
      <c r="D211" s="397" t="s">
        <v>142</v>
      </c>
      <c r="E211" s="397" t="s">
        <v>213</v>
      </c>
      <c r="F211" s="387" t="s">
        <v>166</v>
      </c>
      <c r="G211" s="431">
        <v>0.9</v>
      </c>
      <c r="H211" s="431">
        <v>0.9</v>
      </c>
      <c r="I211" s="431">
        <v>0.01</v>
      </c>
      <c r="J211" s="440">
        <v>466</v>
      </c>
      <c r="K211" s="440" t="s">
        <v>38</v>
      </c>
      <c r="L211" s="440" t="s">
        <v>38</v>
      </c>
      <c r="M211" s="450">
        <v>0.0167</v>
      </c>
      <c r="N211" s="430" t="s">
        <v>151</v>
      </c>
      <c r="O211" s="430" t="s">
        <v>342</v>
      </c>
      <c r="P211" s="445"/>
      <c r="Q211" s="445"/>
      <c r="R211" s="430"/>
      <c r="S211" s="430"/>
    </row>
    <row r="212" spans="1:19">
      <c r="A212" s="427" t="str">
        <f t="shared" si="7"/>
        <v>V1-MB1-46067</v>
      </c>
      <c r="B212" s="432">
        <v>46067</v>
      </c>
      <c r="C212" s="433" t="s">
        <v>122</v>
      </c>
      <c r="D212" s="397" t="s">
        <v>163</v>
      </c>
      <c r="E212" s="397" t="s">
        <v>213</v>
      </c>
      <c r="F212" s="387" t="s">
        <v>166</v>
      </c>
      <c r="G212" s="431">
        <v>0.9</v>
      </c>
      <c r="H212" s="431">
        <v>0.9</v>
      </c>
      <c r="I212" s="431">
        <v>0.02</v>
      </c>
      <c r="J212" s="440">
        <v>470</v>
      </c>
      <c r="K212" s="440" t="s">
        <v>38</v>
      </c>
      <c r="L212" s="440" t="s">
        <v>38</v>
      </c>
      <c r="M212" s="450">
        <v>0.0173</v>
      </c>
      <c r="N212" s="430" t="s">
        <v>151</v>
      </c>
      <c r="O212" s="430" t="s">
        <v>342</v>
      </c>
      <c r="P212" s="445"/>
      <c r="Q212" s="445"/>
      <c r="R212" s="430"/>
      <c r="S212" s="430"/>
    </row>
    <row r="213" spans="1:25">
      <c r="A213" s="427" t="str">
        <f t="shared" si="7"/>
        <v>V1-MA1-46071</v>
      </c>
      <c r="B213" s="432">
        <v>46071</v>
      </c>
      <c r="C213" s="433" t="s">
        <v>122</v>
      </c>
      <c r="D213" s="397" t="s">
        <v>142</v>
      </c>
      <c r="E213" s="397" t="s">
        <v>213</v>
      </c>
      <c r="F213" s="397" t="s">
        <v>166</v>
      </c>
      <c r="G213" s="345">
        <v>0.9</v>
      </c>
      <c r="H213" s="431">
        <v>0.9</v>
      </c>
      <c r="I213" s="431">
        <v>0.01</v>
      </c>
      <c r="J213" s="440">
        <v>468</v>
      </c>
      <c r="K213" s="440" t="s">
        <v>38</v>
      </c>
      <c r="L213" s="440" t="s">
        <v>38</v>
      </c>
      <c r="M213" s="450">
        <v>0.0168</v>
      </c>
      <c r="N213" s="430" t="s">
        <v>151</v>
      </c>
      <c r="O213" s="430" t="s">
        <v>342</v>
      </c>
      <c r="P213" s="445"/>
      <c r="Q213" s="445"/>
      <c r="R213" s="430"/>
      <c r="S213" s="430"/>
      <c r="Y213" s="419"/>
    </row>
    <row r="214" spans="1:19">
      <c r="A214" s="427" t="str">
        <f t="shared" si="7"/>
        <v>V1-MB1-46071</v>
      </c>
      <c r="B214" s="432">
        <v>46071</v>
      </c>
      <c r="C214" s="433" t="s">
        <v>122</v>
      </c>
      <c r="D214" s="397" t="s">
        <v>163</v>
      </c>
      <c r="E214" s="397" t="s">
        <v>213</v>
      </c>
      <c r="F214" s="387" t="s">
        <v>166</v>
      </c>
      <c r="G214" s="431">
        <v>0.9</v>
      </c>
      <c r="H214" s="431">
        <v>0.9</v>
      </c>
      <c r="I214" s="431">
        <v>0.02</v>
      </c>
      <c r="J214" s="440">
        <v>472</v>
      </c>
      <c r="K214" s="440" t="s">
        <v>38</v>
      </c>
      <c r="L214" s="440" t="s">
        <v>38</v>
      </c>
      <c r="M214" s="450">
        <v>0.0173</v>
      </c>
      <c r="N214" s="430" t="s">
        <v>151</v>
      </c>
      <c r="O214" s="430" t="s">
        <v>342</v>
      </c>
      <c r="P214" s="445"/>
      <c r="Q214" s="445"/>
      <c r="R214" s="430"/>
      <c r="S214" s="430"/>
    </row>
    <row r="215" spans="1:19">
      <c r="A215" s="427" t="str">
        <f t="shared" si="7"/>
        <v>V1-MA1-46072</v>
      </c>
      <c r="B215" s="432">
        <v>46072</v>
      </c>
      <c r="C215" s="433" t="s">
        <v>122</v>
      </c>
      <c r="D215" s="397" t="s">
        <v>142</v>
      </c>
      <c r="E215" s="397" t="s">
        <v>213</v>
      </c>
      <c r="F215" s="387" t="s">
        <v>166</v>
      </c>
      <c r="G215" s="431">
        <v>0.9</v>
      </c>
      <c r="H215" s="431">
        <v>0.9</v>
      </c>
      <c r="I215" s="431">
        <v>0.01</v>
      </c>
      <c r="J215" s="440">
        <v>470</v>
      </c>
      <c r="K215" s="440" t="s">
        <v>38</v>
      </c>
      <c r="L215" s="440" t="s">
        <v>38</v>
      </c>
      <c r="M215" s="450">
        <v>0.0169</v>
      </c>
      <c r="N215" s="430" t="s">
        <v>151</v>
      </c>
      <c r="O215" s="430" t="s">
        <v>342</v>
      </c>
      <c r="P215" s="445"/>
      <c r="Q215" s="445"/>
      <c r="R215" s="430"/>
      <c r="S215" s="430"/>
    </row>
    <row r="216" spans="1:25">
      <c r="A216" s="427" t="str">
        <f t="shared" si="7"/>
        <v>V1-MB1-46072</v>
      </c>
      <c r="B216" s="432">
        <v>46072</v>
      </c>
      <c r="C216" s="433" t="s">
        <v>122</v>
      </c>
      <c r="D216" s="397" t="s">
        <v>163</v>
      </c>
      <c r="E216" s="397" t="s">
        <v>213</v>
      </c>
      <c r="F216" s="387" t="s">
        <v>166</v>
      </c>
      <c r="G216" s="431">
        <v>0.9</v>
      </c>
      <c r="H216" s="431">
        <v>0.9</v>
      </c>
      <c r="I216" s="431">
        <v>0.01</v>
      </c>
      <c r="J216" s="440">
        <v>469</v>
      </c>
      <c r="K216" s="440" t="s">
        <v>38</v>
      </c>
      <c r="L216" s="440" t="s">
        <v>38</v>
      </c>
      <c r="M216" s="450">
        <v>0.0174</v>
      </c>
      <c r="N216" s="430" t="s">
        <v>151</v>
      </c>
      <c r="O216" s="430" t="s">
        <v>342</v>
      </c>
      <c r="P216" s="445"/>
      <c r="Q216" s="445"/>
      <c r="R216" s="430"/>
      <c r="S216" s="430"/>
      <c r="Y216" s="419"/>
    </row>
    <row r="217" spans="1:19">
      <c r="A217" s="427" t="str">
        <f t="shared" si="7"/>
        <v>V1-MA1-46073</v>
      </c>
      <c r="B217" s="432">
        <v>46073</v>
      </c>
      <c r="C217" s="433" t="s">
        <v>122</v>
      </c>
      <c r="D217" s="397" t="s">
        <v>142</v>
      </c>
      <c r="E217" s="397" t="s">
        <v>213</v>
      </c>
      <c r="F217" s="387" t="s">
        <v>166</v>
      </c>
      <c r="G217" s="431">
        <v>0.9</v>
      </c>
      <c r="H217" s="431">
        <v>0.9</v>
      </c>
      <c r="I217" s="431">
        <v>0.01</v>
      </c>
      <c r="J217" s="440">
        <v>474</v>
      </c>
      <c r="K217" s="440" t="s">
        <v>38</v>
      </c>
      <c r="L217" s="440" t="s">
        <v>38</v>
      </c>
      <c r="M217" s="450">
        <v>0.018</v>
      </c>
      <c r="N217" s="430" t="s">
        <v>151</v>
      </c>
      <c r="O217" s="430" t="s">
        <v>342</v>
      </c>
      <c r="P217" s="445"/>
      <c r="Q217" s="445"/>
      <c r="R217" s="430"/>
      <c r="S217" s="430"/>
    </row>
    <row r="218" spans="1:19">
      <c r="A218" s="427" t="str">
        <f t="shared" si="7"/>
        <v>V1-MB1-46073</v>
      </c>
      <c r="B218" s="432">
        <v>46073</v>
      </c>
      <c r="C218" s="433" t="s">
        <v>122</v>
      </c>
      <c r="D218" s="397" t="s">
        <v>163</v>
      </c>
      <c r="E218" s="397" t="s">
        <v>213</v>
      </c>
      <c r="F218" s="387" t="s">
        <v>166</v>
      </c>
      <c r="G218" s="431">
        <v>0.9</v>
      </c>
      <c r="H218" s="431">
        <v>0.9</v>
      </c>
      <c r="I218" s="431">
        <v>0</v>
      </c>
      <c r="J218" s="440">
        <v>470</v>
      </c>
      <c r="K218" s="440" t="s">
        <v>38</v>
      </c>
      <c r="L218" s="440" t="s">
        <v>38</v>
      </c>
      <c r="M218" s="450">
        <v>0.0172</v>
      </c>
      <c r="N218" s="430" t="s">
        <v>151</v>
      </c>
      <c r="O218" s="430" t="s">
        <v>342</v>
      </c>
      <c r="P218" s="445"/>
      <c r="Q218" s="445"/>
      <c r="R218" s="430"/>
      <c r="S218" s="430"/>
    </row>
    <row r="219" spans="1:25">
      <c r="A219" s="427" t="str">
        <f t="shared" si="7"/>
        <v>V1-MA1-46078</v>
      </c>
      <c r="B219" s="432">
        <v>46078</v>
      </c>
      <c r="C219" s="433" t="s">
        <v>122</v>
      </c>
      <c r="D219" s="397" t="s">
        <v>142</v>
      </c>
      <c r="E219" s="397" t="s">
        <v>213</v>
      </c>
      <c r="F219" s="397" t="s">
        <v>166</v>
      </c>
      <c r="G219" s="345">
        <v>0.9</v>
      </c>
      <c r="H219" s="431">
        <v>0.9</v>
      </c>
      <c r="I219" s="431">
        <v>0.01</v>
      </c>
      <c r="J219" s="430">
        <v>469</v>
      </c>
      <c r="K219" s="440" t="s">
        <v>38</v>
      </c>
      <c r="L219" s="440" t="s">
        <v>38</v>
      </c>
      <c r="M219" s="450">
        <v>0.0193</v>
      </c>
      <c r="N219" s="430" t="s">
        <v>151</v>
      </c>
      <c r="O219" s="430" t="s">
        <v>342</v>
      </c>
      <c r="P219" s="445"/>
      <c r="Q219" s="445"/>
      <c r="R219" s="430"/>
      <c r="S219" s="430"/>
      <c r="Y219" s="419"/>
    </row>
    <row r="220" spans="1:25">
      <c r="A220" s="427" t="str">
        <f t="shared" si="7"/>
        <v>V1-MB1-46078</v>
      </c>
      <c r="B220" s="432">
        <v>46078</v>
      </c>
      <c r="C220" s="433" t="s">
        <v>122</v>
      </c>
      <c r="D220" s="397" t="s">
        <v>163</v>
      </c>
      <c r="E220" s="397" t="s">
        <v>213</v>
      </c>
      <c r="F220" s="397" t="s">
        <v>166</v>
      </c>
      <c r="G220" s="345">
        <v>0.9</v>
      </c>
      <c r="H220" s="431">
        <v>0.9</v>
      </c>
      <c r="I220" s="431">
        <v>0</v>
      </c>
      <c r="J220" s="440">
        <v>474</v>
      </c>
      <c r="K220" s="440" t="s">
        <v>38</v>
      </c>
      <c r="L220" s="440" t="s">
        <v>38</v>
      </c>
      <c r="M220" s="450">
        <v>0.0187</v>
      </c>
      <c r="N220" s="430" t="s">
        <v>151</v>
      </c>
      <c r="O220" s="430" t="s">
        <v>342</v>
      </c>
      <c r="P220" s="445"/>
      <c r="Q220" s="445"/>
      <c r="R220" s="430"/>
      <c r="S220" s="430"/>
      <c r="Y220" s="419"/>
    </row>
    <row r="221" spans="1:25">
      <c r="A221" s="427" t="str">
        <f t="shared" si="7"/>
        <v>V1-MA1-46079</v>
      </c>
      <c r="B221" s="432">
        <v>46079</v>
      </c>
      <c r="C221" s="433" t="s">
        <v>122</v>
      </c>
      <c r="D221" s="397" t="s">
        <v>142</v>
      </c>
      <c r="E221" s="397" t="s">
        <v>213</v>
      </c>
      <c r="F221" s="397" t="s">
        <v>166</v>
      </c>
      <c r="G221" s="345">
        <v>0.9</v>
      </c>
      <c r="H221" s="431">
        <v>0.9</v>
      </c>
      <c r="I221" s="431">
        <v>0.01</v>
      </c>
      <c r="J221" s="440">
        <v>460</v>
      </c>
      <c r="K221" s="440" t="s">
        <v>38</v>
      </c>
      <c r="L221" s="440" t="s">
        <v>38</v>
      </c>
      <c r="M221" s="450">
        <v>0.0162</v>
      </c>
      <c r="N221" s="430" t="s">
        <v>151</v>
      </c>
      <c r="O221" s="430" t="s">
        <v>342</v>
      </c>
      <c r="P221" s="445"/>
      <c r="Q221" s="445"/>
      <c r="R221" s="430"/>
      <c r="S221" s="430"/>
      <c r="Y221" s="419"/>
    </row>
    <row r="222" spans="1:25">
      <c r="A222" s="427" t="str">
        <f t="shared" si="7"/>
        <v>V1-MB1-46079</v>
      </c>
      <c r="B222" s="432">
        <v>46079</v>
      </c>
      <c r="C222" s="433" t="s">
        <v>122</v>
      </c>
      <c r="D222" s="397" t="s">
        <v>163</v>
      </c>
      <c r="E222" s="397" t="s">
        <v>213</v>
      </c>
      <c r="F222" s="397" t="s">
        <v>166</v>
      </c>
      <c r="G222" s="345">
        <v>0.9</v>
      </c>
      <c r="H222" s="431">
        <v>0.9</v>
      </c>
      <c r="I222" s="431">
        <v>0</v>
      </c>
      <c r="J222" s="440">
        <v>462</v>
      </c>
      <c r="K222" s="440" t="s">
        <v>38</v>
      </c>
      <c r="L222" s="440" t="s">
        <v>38</v>
      </c>
      <c r="M222" s="450">
        <v>0.0173</v>
      </c>
      <c r="N222" s="430" t="s">
        <v>151</v>
      </c>
      <c r="O222" s="430" t="s">
        <v>342</v>
      </c>
      <c r="P222" s="445"/>
      <c r="Q222" s="445"/>
      <c r="R222" s="430"/>
      <c r="S222" s="430"/>
      <c r="Y222" s="419"/>
    </row>
    <row r="223" spans="1:25">
      <c r="A223" s="427"/>
      <c r="B223" s="432">
        <v>46084</v>
      </c>
      <c r="C223" s="433" t="s">
        <v>122</v>
      </c>
      <c r="D223" s="397" t="s">
        <v>142</v>
      </c>
      <c r="E223" s="397" t="s">
        <v>213</v>
      </c>
      <c r="F223" s="397" t="s">
        <v>166</v>
      </c>
      <c r="G223" s="345">
        <v>0.9</v>
      </c>
      <c r="H223" s="431">
        <v>0.9</v>
      </c>
      <c r="I223" s="431">
        <v>0.02</v>
      </c>
      <c r="J223" s="440">
        <v>473</v>
      </c>
      <c r="K223" s="440" t="s">
        <v>38</v>
      </c>
      <c r="L223" s="440" t="s">
        <v>38</v>
      </c>
      <c r="M223" s="450">
        <v>0.0184</v>
      </c>
      <c r="N223" s="430" t="s">
        <v>151</v>
      </c>
      <c r="O223" s="430" t="s">
        <v>342</v>
      </c>
      <c r="P223" s="445"/>
      <c r="Q223" s="445"/>
      <c r="R223" s="430"/>
      <c r="S223" s="430"/>
      <c r="Y223" s="419"/>
    </row>
    <row r="224" spans="1:19">
      <c r="A224" s="427" t="str">
        <f t="shared" ref="A224:A231" si="8">D224&amp;"-"&amp;B224</f>
        <v>V1-MB1-46084</v>
      </c>
      <c r="B224" s="432">
        <v>46084</v>
      </c>
      <c r="C224" s="433" t="s">
        <v>122</v>
      </c>
      <c r="D224" s="397" t="s">
        <v>163</v>
      </c>
      <c r="E224" s="397" t="s">
        <v>213</v>
      </c>
      <c r="F224" s="387" t="s">
        <v>166</v>
      </c>
      <c r="G224" s="345">
        <v>0.9</v>
      </c>
      <c r="H224" s="431">
        <v>0.9</v>
      </c>
      <c r="I224" s="431">
        <v>0.02</v>
      </c>
      <c r="J224" s="440">
        <v>498</v>
      </c>
      <c r="K224" s="440" t="s">
        <v>38</v>
      </c>
      <c r="L224" s="440" t="s">
        <v>38</v>
      </c>
      <c r="M224" s="450">
        <v>0.019</v>
      </c>
      <c r="N224" s="430" t="s">
        <v>151</v>
      </c>
      <c r="O224" s="430" t="s">
        <v>342</v>
      </c>
      <c r="P224" s="445"/>
      <c r="Q224" s="445"/>
      <c r="R224" s="430"/>
      <c r="S224" s="430"/>
    </row>
    <row r="225" spans="1:19">
      <c r="A225" s="427" t="str">
        <f t="shared" si="8"/>
        <v>V1-MA1-46085</v>
      </c>
      <c r="B225" s="432">
        <v>46085</v>
      </c>
      <c r="C225" s="429" t="s">
        <v>122</v>
      </c>
      <c r="D225" s="397" t="s">
        <v>142</v>
      </c>
      <c r="E225" s="397" t="s">
        <v>213</v>
      </c>
      <c r="F225" s="387" t="s">
        <v>166</v>
      </c>
      <c r="G225" s="431">
        <v>0.9</v>
      </c>
      <c r="H225" s="431">
        <v>0.9</v>
      </c>
      <c r="I225" s="431">
        <v>0.02</v>
      </c>
      <c r="J225" s="440">
        <v>470</v>
      </c>
      <c r="K225" s="440" t="s">
        <v>38</v>
      </c>
      <c r="L225" s="440" t="s">
        <v>38</v>
      </c>
      <c r="M225" s="450">
        <v>0.0172</v>
      </c>
      <c r="N225" s="430" t="s">
        <v>151</v>
      </c>
      <c r="O225" s="430" t="s">
        <v>342</v>
      </c>
      <c r="P225" s="445"/>
      <c r="Q225" s="445"/>
      <c r="R225" s="430"/>
      <c r="S225" s="430"/>
    </row>
    <row r="226" spans="1:19">
      <c r="A226" s="427" t="str">
        <f t="shared" si="8"/>
        <v>V1-MB1-46085</v>
      </c>
      <c r="B226" s="432">
        <v>46085</v>
      </c>
      <c r="C226" s="429" t="s">
        <v>122</v>
      </c>
      <c r="D226" s="397" t="s">
        <v>163</v>
      </c>
      <c r="E226" s="397" t="s">
        <v>213</v>
      </c>
      <c r="F226" s="387" t="s">
        <v>166</v>
      </c>
      <c r="G226" s="431">
        <v>0.9</v>
      </c>
      <c r="H226" s="431">
        <v>0.9</v>
      </c>
      <c r="I226" s="431">
        <v>0.02</v>
      </c>
      <c r="J226" s="440">
        <v>476</v>
      </c>
      <c r="K226" s="440" t="s">
        <v>38</v>
      </c>
      <c r="L226" s="440" t="s">
        <v>38</v>
      </c>
      <c r="M226" s="450">
        <v>0.0186</v>
      </c>
      <c r="N226" s="430" t="s">
        <v>151</v>
      </c>
      <c r="O226" s="430" t="s">
        <v>342</v>
      </c>
      <c r="P226" s="445"/>
      <c r="Q226" s="445"/>
      <c r="R226" s="430"/>
      <c r="S226" s="430"/>
    </row>
    <row r="227" spans="1:25">
      <c r="A227" s="427" t="str">
        <f t="shared" si="8"/>
        <v>V1-MA1-46088</v>
      </c>
      <c r="B227" s="432">
        <v>46088</v>
      </c>
      <c r="C227" s="429" t="s">
        <v>122</v>
      </c>
      <c r="D227" s="397" t="s">
        <v>142</v>
      </c>
      <c r="E227" s="397" t="s">
        <v>213</v>
      </c>
      <c r="F227" s="387" t="s">
        <v>166</v>
      </c>
      <c r="G227" s="431">
        <v>0.9</v>
      </c>
      <c r="H227" s="431">
        <v>0.9</v>
      </c>
      <c r="I227" s="431">
        <v>0.01</v>
      </c>
      <c r="J227" s="440">
        <v>470</v>
      </c>
      <c r="K227" s="440" t="s">
        <v>38</v>
      </c>
      <c r="L227" s="440" t="s">
        <v>38</v>
      </c>
      <c r="M227" s="450">
        <v>0.0185</v>
      </c>
      <c r="N227" s="430" t="s">
        <v>151</v>
      </c>
      <c r="O227" s="430" t="s">
        <v>342</v>
      </c>
      <c r="P227" s="445"/>
      <c r="Q227" s="445"/>
      <c r="R227" s="430"/>
      <c r="S227" s="430"/>
      <c r="Y227" s="419"/>
    </row>
    <row r="228" spans="1:19">
      <c r="A228" s="427" t="str">
        <f t="shared" si="8"/>
        <v>V1-MB1-46088</v>
      </c>
      <c r="B228" s="432">
        <v>46088</v>
      </c>
      <c r="C228" s="429" t="s">
        <v>122</v>
      </c>
      <c r="D228" s="397" t="s">
        <v>163</v>
      </c>
      <c r="E228" s="397" t="s">
        <v>213</v>
      </c>
      <c r="F228" s="387" t="s">
        <v>166</v>
      </c>
      <c r="G228" s="431">
        <v>0.9</v>
      </c>
      <c r="H228" s="431">
        <v>0.9</v>
      </c>
      <c r="I228" s="431">
        <v>0.01</v>
      </c>
      <c r="J228" s="440">
        <v>474</v>
      </c>
      <c r="K228" s="440" t="s">
        <v>38</v>
      </c>
      <c r="L228" s="440" t="s">
        <v>38</v>
      </c>
      <c r="M228" s="450">
        <v>0.0174</v>
      </c>
      <c r="N228" s="430" t="s">
        <v>151</v>
      </c>
      <c r="O228" s="430" t="s">
        <v>342</v>
      </c>
      <c r="P228" s="445"/>
      <c r="Q228" s="445"/>
      <c r="R228" s="430"/>
      <c r="S228" s="430"/>
    </row>
    <row r="229" spans="1:19">
      <c r="A229" s="427" t="str">
        <f t="shared" si="8"/>
        <v>V1-MA1-46089</v>
      </c>
      <c r="B229" s="432">
        <v>46089</v>
      </c>
      <c r="C229" s="429" t="s">
        <v>122</v>
      </c>
      <c r="D229" s="397" t="s">
        <v>142</v>
      </c>
      <c r="E229" s="397" t="s">
        <v>213</v>
      </c>
      <c r="F229" s="387" t="s">
        <v>166</v>
      </c>
      <c r="G229" s="431">
        <v>0.9</v>
      </c>
      <c r="H229" s="431">
        <v>0.9</v>
      </c>
      <c r="I229" s="431">
        <v>0</v>
      </c>
      <c r="J229" s="440">
        <v>474</v>
      </c>
      <c r="K229" s="440" t="s">
        <v>38</v>
      </c>
      <c r="L229" s="440" t="s">
        <v>38</v>
      </c>
      <c r="M229" s="450">
        <v>0.0181</v>
      </c>
      <c r="N229" s="430" t="s">
        <v>151</v>
      </c>
      <c r="O229" s="430" t="s">
        <v>342</v>
      </c>
      <c r="P229" s="445"/>
      <c r="Q229" s="445"/>
      <c r="R229" s="430"/>
      <c r="S229" s="430"/>
    </row>
    <row r="230" spans="1:19">
      <c r="A230" s="427" t="str">
        <f t="shared" si="8"/>
        <v>V1-MB1-46089</v>
      </c>
      <c r="B230" s="432">
        <v>46089</v>
      </c>
      <c r="C230" s="429" t="s">
        <v>122</v>
      </c>
      <c r="D230" s="397" t="s">
        <v>163</v>
      </c>
      <c r="E230" s="397" t="s">
        <v>213</v>
      </c>
      <c r="F230" s="387" t="s">
        <v>166</v>
      </c>
      <c r="G230" s="431">
        <v>0.9</v>
      </c>
      <c r="H230" s="431">
        <v>0.9</v>
      </c>
      <c r="I230" s="431">
        <v>0</v>
      </c>
      <c r="J230" s="440">
        <v>480</v>
      </c>
      <c r="K230" s="440" t="s">
        <v>38</v>
      </c>
      <c r="L230" s="440" t="s">
        <v>38</v>
      </c>
      <c r="M230" s="450">
        <v>0.0176</v>
      </c>
      <c r="N230" s="430" t="s">
        <v>151</v>
      </c>
      <c r="O230" s="430" t="s">
        <v>342</v>
      </c>
      <c r="P230" s="445"/>
      <c r="Q230" s="445"/>
      <c r="R230" s="430"/>
      <c r="S230" s="430"/>
    </row>
    <row r="231" spans="1:25">
      <c r="A231" s="427" t="str">
        <f t="shared" si="8"/>
        <v>V1-MB1-46089</v>
      </c>
      <c r="B231" s="432">
        <v>46089</v>
      </c>
      <c r="C231" s="429" t="s">
        <v>122</v>
      </c>
      <c r="D231" s="397" t="s">
        <v>163</v>
      </c>
      <c r="E231" s="397" t="s">
        <v>213</v>
      </c>
      <c r="F231" s="387" t="s">
        <v>166</v>
      </c>
      <c r="G231" s="431">
        <v>0.9</v>
      </c>
      <c r="H231" s="431">
        <v>0.9</v>
      </c>
      <c r="I231" s="431">
        <v>0</v>
      </c>
      <c r="J231" s="440">
        <v>480</v>
      </c>
      <c r="K231" s="440" t="s">
        <v>38</v>
      </c>
      <c r="L231" s="440" t="s">
        <v>38</v>
      </c>
      <c r="M231" s="450">
        <v>0.0176</v>
      </c>
      <c r="N231" s="430" t="s">
        <v>151</v>
      </c>
      <c r="O231" s="430" t="s">
        <v>342</v>
      </c>
      <c r="P231" s="445"/>
      <c r="Q231" s="445"/>
      <c r="R231" s="430"/>
      <c r="S231" s="430"/>
      <c r="Y231" s="419"/>
    </row>
    <row r="232" spans="1:19">
      <c r="A232" s="290">
        <v>0.7</v>
      </c>
      <c r="B232" s="432">
        <v>46090</v>
      </c>
      <c r="C232" s="429" t="s">
        <v>122</v>
      </c>
      <c r="D232" s="397" t="s">
        <v>142</v>
      </c>
      <c r="E232" s="397" t="s">
        <v>213</v>
      </c>
      <c r="F232" s="387" t="s">
        <v>166</v>
      </c>
      <c r="G232" s="431">
        <v>0.9</v>
      </c>
      <c r="H232" s="431">
        <v>0.9</v>
      </c>
      <c r="I232" s="431">
        <v>0</v>
      </c>
      <c r="J232" s="430">
        <v>464</v>
      </c>
      <c r="K232" s="440" t="s">
        <v>38</v>
      </c>
      <c r="L232" s="440" t="s">
        <v>38</v>
      </c>
      <c r="M232" s="450">
        <v>0.018</v>
      </c>
      <c r="N232" s="430" t="s">
        <v>151</v>
      </c>
      <c r="O232" s="430" t="s">
        <v>342</v>
      </c>
      <c r="P232" s="445"/>
      <c r="Q232" s="445"/>
      <c r="R232" s="430"/>
      <c r="S232" s="430"/>
    </row>
    <row r="233" spans="1:25">
      <c r="A233" s="290"/>
      <c r="B233" s="432">
        <v>46090</v>
      </c>
      <c r="C233" s="429" t="s">
        <v>122</v>
      </c>
      <c r="D233" s="397" t="s">
        <v>163</v>
      </c>
      <c r="E233" s="397" t="s">
        <v>213</v>
      </c>
      <c r="F233" s="387" t="s">
        <v>166</v>
      </c>
      <c r="G233" s="431">
        <v>0.9</v>
      </c>
      <c r="H233" s="431">
        <v>0.9</v>
      </c>
      <c r="I233" s="431">
        <v>0</v>
      </c>
      <c r="J233" s="430">
        <v>478</v>
      </c>
      <c r="K233" s="440" t="s">
        <v>38</v>
      </c>
      <c r="L233" s="440" t="s">
        <v>38</v>
      </c>
      <c r="M233" s="450">
        <v>0.0174</v>
      </c>
      <c r="N233" s="430" t="s">
        <v>151</v>
      </c>
      <c r="O233" s="430" t="s">
        <v>342</v>
      </c>
      <c r="P233" s="445"/>
      <c r="Q233" s="445"/>
      <c r="R233" s="430"/>
      <c r="S233" s="430"/>
      <c r="Y233" s="419"/>
    </row>
    <row r="234" spans="1:19">
      <c r="A234" s="290">
        <v>0.7</v>
      </c>
      <c r="B234" s="432">
        <v>46093</v>
      </c>
      <c r="C234" s="429" t="s">
        <v>122</v>
      </c>
      <c r="D234" s="397" t="s">
        <v>142</v>
      </c>
      <c r="E234" s="397" t="s">
        <v>213</v>
      </c>
      <c r="F234" s="387" t="s">
        <v>166</v>
      </c>
      <c r="G234" s="431">
        <v>0.9</v>
      </c>
      <c r="H234" s="431">
        <v>0.9</v>
      </c>
      <c r="I234" s="431">
        <v>0</v>
      </c>
      <c r="J234" s="440">
        <v>468</v>
      </c>
      <c r="K234" s="440" t="s">
        <v>38</v>
      </c>
      <c r="L234" s="440" t="s">
        <v>38</v>
      </c>
      <c r="M234" s="450">
        <v>0.0192</v>
      </c>
      <c r="N234" s="430" t="s">
        <v>151</v>
      </c>
      <c r="O234" s="430" t="s">
        <v>342</v>
      </c>
      <c r="P234" s="445"/>
      <c r="Q234" s="445"/>
      <c r="R234" s="430"/>
      <c r="S234" s="430"/>
    </row>
    <row r="235" spans="1:19">
      <c r="A235" s="290">
        <v>0.7</v>
      </c>
      <c r="B235" s="432">
        <v>46093</v>
      </c>
      <c r="C235" s="429" t="s">
        <v>122</v>
      </c>
      <c r="D235" s="397" t="s">
        <v>163</v>
      </c>
      <c r="E235" s="397" t="s">
        <v>213</v>
      </c>
      <c r="F235" s="387" t="s">
        <v>166</v>
      </c>
      <c r="G235" s="431">
        <v>0.9</v>
      </c>
      <c r="H235" s="431">
        <v>0.9</v>
      </c>
      <c r="I235" s="431">
        <v>0</v>
      </c>
      <c r="J235" s="440">
        <v>472</v>
      </c>
      <c r="K235" s="440" t="s">
        <v>38</v>
      </c>
      <c r="L235" s="440" t="s">
        <v>38</v>
      </c>
      <c r="M235" s="450">
        <v>0.0189</v>
      </c>
      <c r="N235" s="430" t="s">
        <v>151</v>
      </c>
      <c r="O235" s="430" t="s">
        <v>342</v>
      </c>
      <c r="P235" s="445"/>
      <c r="Q235" s="445"/>
      <c r="R235" s="430"/>
      <c r="S235" s="430"/>
    </row>
    <row r="236" spans="1:25">
      <c r="A236" s="290">
        <v>0.7</v>
      </c>
      <c r="B236" s="432">
        <v>46094</v>
      </c>
      <c r="C236" s="429" t="s">
        <v>122</v>
      </c>
      <c r="D236" s="397" t="s">
        <v>142</v>
      </c>
      <c r="E236" s="397" t="s">
        <v>213</v>
      </c>
      <c r="F236" s="387" t="s">
        <v>166</v>
      </c>
      <c r="G236" s="431">
        <v>0.9</v>
      </c>
      <c r="H236" s="431">
        <v>0.9</v>
      </c>
      <c r="I236" s="431">
        <v>0.01</v>
      </c>
      <c r="J236" s="440">
        <v>472</v>
      </c>
      <c r="K236" s="440" t="s">
        <v>38</v>
      </c>
      <c r="L236" s="440" t="s">
        <v>38</v>
      </c>
      <c r="M236" s="450">
        <v>0.0195</v>
      </c>
      <c r="N236" s="430" t="s">
        <v>151</v>
      </c>
      <c r="O236" s="430" t="s">
        <v>342</v>
      </c>
      <c r="P236" s="445"/>
      <c r="Q236" s="445"/>
      <c r="R236" s="430"/>
      <c r="S236" s="430"/>
      <c r="Y236" s="419"/>
    </row>
    <row r="237" spans="1:19">
      <c r="A237" s="290">
        <v>0.7</v>
      </c>
      <c r="B237" s="432">
        <v>46094</v>
      </c>
      <c r="C237" s="429" t="s">
        <v>122</v>
      </c>
      <c r="D237" s="397" t="s">
        <v>163</v>
      </c>
      <c r="E237" s="397" t="s">
        <v>213</v>
      </c>
      <c r="F237" s="387" t="s">
        <v>166</v>
      </c>
      <c r="G237" s="431">
        <v>0.9</v>
      </c>
      <c r="H237" s="431">
        <v>0.9</v>
      </c>
      <c r="I237" s="431">
        <v>0.01</v>
      </c>
      <c r="J237" s="440">
        <v>476</v>
      </c>
      <c r="K237" s="440" t="s">
        <v>38</v>
      </c>
      <c r="L237" s="440" t="s">
        <v>38</v>
      </c>
      <c r="M237" s="450">
        <v>0.018</v>
      </c>
      <c r="N237" s="430" t="s">
        <v>151</v>
      </c>
      <c r="O237" s="430" t="s">
        <v>342</v>
      </c>
      <c r="P237" s="445"/>
      <c r="Q237" s="445"/>
      <c r="R237" s="430"/>
      <c r="S237" s="430"/>
    </row>
    <row r="238" spans="1:19">
      <c r="A238" s="290">
        <v>0.7</v>
      </c>
      <c r="B238" s="432">
        <v>46095</v>
      </c>
      <c r="C238" s="429" t="s">
        <v>122</v>
      </c>
      <c r="D238" s="397" t="s">
        <v>142</v>
      </c>
      <c r="E238" s="397" t="s">
        <v>213</v>
      </c>
      <c r="F238" s="387" t="s">
        <v>166</v>
      </c>
      <c r="G238" s="431">
        <v>0.9</v>
      </c>
      <c r="H238" s="431">
        <v>0.9</v>
      </c>
      <c r="I238" s="431">
        <v>0.01</v>
      </c>
      <c r="J238" s="440">
        <v>474</v>
      </c>
      <c r="K238" s="440" t="s">
        <v>38</v>
      </c>
      <c r="L238" s="440" t="s">
        <v>38</v>
      </c>
      <c r="M238" s="450">
        <v>0.0198</v>
      </c>
      <c r="N238" s="430" t="s">
        <v>151</v>
      </c>
      <c r="O238" s="430" t="s">
        <v>342</v>
      </c>
      <c r="P238" s="445"/>
      <c r="Q238" s="445"/>
      <c r="R238" s="430"/>
      <c r="S238" s="430"/>
    </row>
    <row r="239" spans="1:19">
      <c r="A239" s="290">
        <v>0.8</v>
      </c>
      <c r="B239" s="432">
        <v>46095</v>
      </c>
      <c r="C239" s="429" t="s">
        <v>122</v>
      </c>
      <c r="D239" s="397" t="s">
        <v>163</v>
      </c>
      <c r="E239" s="397" t="s">
        <v>213</v>
      </c>
      <c r="F239" s="387" t="s">
        <v>166</v>
      </c>
      <c r="G239" s="431">
        <v>0.9</v>
      </c>
      <c r="H239" s="431">
        <v>0.9</v>
      </c>
      <c r="I239" s="431">
        <v>0</v>
      </c>
      <c r="J239" s="440">
        <v>478</v>
      </c>
      <c r="K239" s="440" t="s">
        <v>38</v>
      </c>
      <c r="L239" s="440" t="s">
        <v>38</v>
      </c>
      <c r="M239" s="450">
        <v>0.0195</v>
      </c>
      <c r="N239" s="430" t="s">
        <v>151</v>
      </c>
      <c r="O239" s="430" t="s">
        <v>342</v>
      </c>
      <c r="P239" s="445"/>
      <c r="Q239" s="445"/>
      <c r="R239" s="430"/>
      <c r="S239" s="430"/>
    </row>
    <row r="240" spans="1:25">
      <c r="A240" s="290">
        <v>0.7</v>
      </c>
      <c r="B240" s="432">
        <v>46097</v>
      </c>
      <c r="C240" s="429" t="s">
        <v>122</v>
      </c>
      <c r="D240" s="397" t="s">
        <v>142</v>
      </c>
      <c r="E240" s="397" t="s">
        <v>213</v>
      </c>
      <c r="F240" s="387" t="s">
        <v>166</v>
      </c>
      <c r="G240" s="431">
        <v>0.9</v>
      </c>
      <c r="H240" s="431">
        <v>0.9</v>
      </c>
      <c r="I240" s="431">
        <v>0.02</v>
      </c>
      <c r="J240" s="440">
        <v>472</v>
      </c>
      <c r="K240" s="440" t="s">
        <v>38</v>
      </c>
      <c r="L240" s="440" t="s">
        <v>38</v>
      </c>
      <c r="M240" s="450">
        <v>0.0189</v>
      </c>
      <c r="N240" s="430" t="s">
        <v>151</v>
      </c>
      <c r="O240" s="430" t="s">
        <v>342</v>
      </c>
      <c r="P240" s="445"/>
      <c r="Q240" s="445"/>
      <c r="R240" s="430"/>
      <c r="S240" s="430"/>
      <c r="Y240" s="419"/>
    </row>
    <row r="241" spans="1:19">
      <c r="A241" s="290">
        <v>49</v>
      </c>
      <c r="B241" s="432">
        <v>46097</v>
      </c>
      <c r="C241" s="429" t="s">
        <v>122</v>
      </c>
      <c r="D241" s="397" t="s">
        <v>163</v>
      </c>
      <c r="E241" s="397" t="s">
        <v>213</v>
      </c>
      <c r="F241" s="387" t="s">
        <v>166</v>
      </c>
      <c r="G241" s="431">
        <v>0.9</v>
      </c>
      <c r="H241" s="431">
        <v>0.9</v>
      </c>
      <c r="I241" s="431">
        <v>0.01</v>
      </c>
      <c r="J241" s="440">
        <v>476</v>
      </c>
      <c r="K241" s="440" t="s">
        <v>38</v>
      </c>
      <c r="L241" s="440" t="s">
        <v>38</v>
      </c>
      <c r="M241" s="450">
        <v>0.0197</v>
      </c>
      <c r="N241" s="430" t="s">
        <v>151</v>
      </c>
      <c r="O241" s="430" t="s">
        <v>342</v>
      </c>
      <c r="P241" s="445"/>
      <c r="Q241" s="445"/>
      <c r="R241" s="430"/>
      <c r="S241" s="430"/>
    </row>
    <row r="242" spans="1:19">
      <c r="A242" s="290">
        <v>0.8</v>
      </c>
      <c r="B242" s="432">
        <v>46098</v>
      </c>
      <c r="C242" s="429" t="s">
        <v>122</v>
      </c>
      <c r="D242" s="397" t="s">
        <v>142</v>
      </c>
      <c r="E242" s="397" t="s">
        <v>213</v>
      </c>
      <c r="F242" s="387" t="s">
        <v>166</v>
      </c>
      <c r="G242" s="431">
        <v>0.9</v>
      </c>
      <c r="H242" s="431">
        <v>0.9</v>
      </c>
      <c r="I242" s="431">
        <v>0</v>
      </c>
      <c r="J242" s="440">
        <v>472</v>
      </c>
      <c r="K242" s="440" t="s">
        <v>38</v>
      </c>
      <c r="L242" s="440" t="s">
        <v>38</v>
      </c>
      <c r="M242" s="450">
        <v>0.0188</v>
      </c>
      <c r="N242" s="430" t="s">
        <v>151</v>
      </c>
      <c r="O242" s="430" t="s">
        <v>342</v>
      </c>
      <c r="P242" s="445"/>
      <c r="Q242" s="445"/>
      <c r="R242" s="449"/>
      <c r="S242" s="430"/>
    </row>
    <row r="243" spans="1:19">
      <c r="A243" s="290">
        <v>0.7</v>
      </c>
      <c r="B243" s="432">
        <v>46098</v>
      </c>
      <c r="C243" s="429" t="s">
        <v>122</v>
      </c>
      <c r="D243" s="397" t="s">
        <v>163</v>
      </c>
      <c r="E243" s="397" t="s">
        <v>213</v>
      </c>
      <c r="F243" s="387" t="s">
        <v>166</v>
      </c>
      <c r="G243" s="431">
        <v>0.9</v>
      </c>
      <c r="H243" s="431">
        <v>0.9</v>
      </c>
      <c r="I243" s="431">
        <v>0</v>
      </c>
      <c r="J243" s="440">
        <v>476</v>
      </c>
      <c r="K243" s="440" t="s">
        <v>38</v>
      </c>
      <c r="L243" s="440" t="s">
        <v>38</v>
      </c>
      <c r="M243" s="450">
        <v>0.0182</v>
      </c>
      <c r="N243" s="430" t="s">
        <v>151</v>
      </c>
      <c r="O243" s="430" t="s">
        <v>342</v>
      </c>
      <c r="P243" s="445"/>
      <c r="Q243" s="445"/>
      <c r="R243" s="449"/>
      <c r="S243" s="430"/>
    </row>
    <row r="244" spans="1:25">
      <c r="A244" s="290">
        <v>49</v>
      </c>
      <c r="B244" s="432">
        <v>46099</v>
      </c>
      <c r="C244" s="429" t="s">
        <v>122</v>
      </c>
      <c r="D244" s="397" t="s">
        <v>142</v>
      </c>
      <c r="E244" s="397" t="s">
        <v>213</v>
      </c>
      <c r="F244" s="387" t="s">
        <v>166</v>
      </c>
      <c r="G244" s="431">
        <v>0.9</v>
      </c>
      <c r="H244" s="431">
        <v>0.9</v>
      </c>
      <c r="I244" s="431">
        <v>0.01</v>
      </c>
      <c r="J244" s="440">
        <v>470</v>
      </c>
      <c r="K244" s="440" t="s">
        <v>38</v>
      </c>
      <c r="L244" s="440" t="s">
        <v>38</v>
      </c>
      <c r="M244" s="450">
        <v>0.0186</v>
      </c>
      <c r="N244" s="430" t="s">
        <v>151</v>
      </c>
      <c r="O244" s="430" t="s">
        <v>342</v>
      </c>
      <c r="P244" s="445"/>
      <c r="Q244" s="445"/>
      <c r="R244" s="430"/>
      <c r="S244" s="430"/>
      <c r="Y244" s="419"/>
    </row>
    <row r="245" spans="1:25">
      <c r="A245" s="290">
        <v>0.8</v>
      </c>
      <c r="B245" s="432">
        <v>46099</v>
      </c>
      <c r="C245" s="429" t="s">
        <v>122</v>
      </c>
      <c r="D245" s="397" t="s">
        <v>163</v>
      </c>
      <c r="E245" s="397" t="s">
        <v>213</v>
      </c>
      <c r="F245" s="387" t="s">
        <v>166</v>
      </c>
      <c r="G245" s="431">
        <v>0.9</v>
      </c>
      <c r="H245" s="431">
        <v>0.9</v>
      </c>
      <c r="I245" s="431">
        <v>0</v>
      </c>
      <c r="J245" s="440">
        <v>474</v>
      </c>
      <c r="K245" s="440" t="s">
        <v>38</v>
      </c>
      <c r="L245" s="440" t="s">
        <v>38</v>
      </c>
      <c r="M245" s="450">
        <v>0.0177</v>
      </c>
      <c r="N245" s="430" t="s">
        <v>151</v>
      </c>
      <c r="O245" s="430" t="s">
        <v>342</v>
      </c>
      <c r="P245" s="445"/>
      <c r="Q245" s="445"/>
      <c r="R245" s="430"/>
      <c r="S245" s="430"/>
      <c r="Y245" s="419"/>
    </row>
    <row r="246" spans="1:19">
      <c r="A246" s="290">
        <v>0.7</v>
      </c>
      <c r="B246" s="432">
        <v>46100</v>
      </c>
      <c r="C246" s="429" t="s">
        <v>122</v>
      </c>
      <c r="D246" s="397" t="s">
        <v>142</v>
      </c>
      <c r="E246" s="397" t="s">
        <v>213</v>
      </c>
      <c r="F246" s="387" t="s">
        <v>166</v>
      </c>
      <c r="G246" s="431">
        <v>0.9</v>
      </c>
      <c r="H246" s="431">
        <v>0.9</v>
      </c>
      <c r="I246" s="431">
        <v>0.01</v>
      </c>
      <c r="J246" s="440">
        <v>478</v>
      </c>
      <c r="K246" s="440" t="s">
        <v>38</v>
      </c>
      <c r="L246" s="440" t="s">
        <v>38</v>
      </c>
      <c r="M246" s="450">
        <v>0.0196</v>
      </c>
      <c r="N246" s="430" t="s">
        <v>151</v>
      </c>
      <c r="O246" s="430" t="s">
        <v>342</v>
      </c>
      <c r="P246" s="445"/>
      <c r="Q246" s="445"/>
      <c r="R246" s="430"/>
      <c r="S246" s="430"/>
    </row>
    <row r="247" spans="1:19">
      <c r="A247" s="290">
        <v>0.86</v>
      </c>
      <c r="B247" s="432">
        <v>46100</v>
      </c>
      <c r="C247" s="429" t="s">
        <v>122</v>
      </c>
      <c r="D247" s="397" t="s">
        <v>163</v>
      </c>
      <c r="E247" s="397" t="s">
        <v>213</v>
      </c>
      <c r="F247" s="387" t="s">
        <v>166</v>
      </c>
      <c r="G247" s="431">
        <v>0.9</v>
      </c>
      <c r="H247" s="431">
        <v>0.9</v>
      </c>
      <c r="I247" s="431">
        <v>0</v>
      </c>
      <c r="J247" s="440">
        <v>476</v>
      </c>
      <c r="K247" s="440" t="s">
        <v>38</v>
      </c>
      <c r="L247" s="440" t="s">
        <v>38</v>
      </c>
      <c r="M247" s="450">
        <v>0.0189</v>
      </c>
      <c r="N247" s="430" t="s">
        <v>151</v>
      </c>
      <c r="O247" s="430" t="s">
        <v>342</v>
      </c>
      <c r="P247" s="445"/>
      <c r="Q247" s="445"/>
      <c r="R247" s="430"/>
      <c r="S247" s="430"/>
    </row>
    <row r="248" spans="1:19">
      <c r="A248" s="290">
        <v>0.86</v>
      </c>
      <c r="B248" s="432">
        <v>46101</v>
      </c>
      <c r="C248" s="429" t="s">
        <v>122</v>
      </c>
      <c r="D248" s="397" t="s">
        <v>142</v>
      </c>
      <c r="E248" s="397" t="s">
        <v>213</v>
      </c>
      <c r="F248" s="387" t="s">
        <v>166</v>
      </c>
      <c r="G248" s="431">
        <v>0.9</v>
      </c>
      <c r="H248" s="431">
        <v>0.9</v>
      </c>
      <c r="I248" s="431">
        <v>0</v>
      </c>
      <c r="J248" s="440">
        <v>472</v>
      </c>
      <c r="K248" s="440" t="s">
        <v>38</v>
      </c>
      <c r="L248" s="440" t="s">
        <v>38</v>
      </c>
      <c r="M248" s="450">
        <v>0.0189</v>
      </c>
      <c r="N248" s="430" t="s">
        <v>151</v>
      </c>
      <c r="O248" s="430" t="s">
        <v>342</v>
      </c>
      <c r="P248" s="445"/>
      <c r="Q248" s="445"/>
      <c r="R248" s="430"/>
      <c r="S248" s="430"/>
    </row>
    <row r="249" spans="1:19">
      <c r="A249" s="290">
        <v>0.86</v>
      </c>
      <c r="B249" s="432">
        <v>46101</v>
      </c>
      <c r="C249" s="429" t="s">
        <v>122</v>
      </c>
      <c r="D249" s="397" t="s">
        <v>163</v>
      </c>
      <c r="E249" s="397" t="s">
        <v>213</v>
      </c>
      <c r="F249" s="387" t="s">
        <v>166</v>
      </c>
      <c r="G249" s="431">
        <v>0.9</v>
      </c>
      <c r="H249" s="431">
        <v>0.9</v>
      </c>
      <c r="I249" s="431">
        <v>0</v>
      </c>
      <c r="J249" s="440">
        <v>480</v>
      </c>
      <c r="K249" s="440" t="s">
        <v>38</v>
      </c>
      <c r="L249" s="440" t="s">
        <v>38</v>
      </c>
      <c r="M249" s="450">
        <v>0.0188</v>
      </c>
      <c r="N249" s="430" t="s">
        <v>151</v>
      </c>
      <c r="O249" s="430" t="s">
        <v>342</v>
      </c>
      <c r="P249" s="445"/>
      <c r="Q249" s="445"/>
      <c r="R249" s="430"/>
      <c r="S249" s="430"/>
    </row>
    <row r="250" spans="1:19">
      <c r="A250" s="290">
        <v>0.86</v>
      </c>
      <c r="B250" s="432">
        <v>46102</v>
      </c>
      <c r="C250" s="429" t="s">
        <v>122</v>
      </c>
      <c r="D250" s="397" t="s">
        <v>142</v>
      </c>
      <c r="E250" s="397" t="s">
        <v>213</v>
      </c>
      <c r="F250" s="387" t="s">
        <v>166</v>
      </c>
      <c r="G250" s="431">
        <v>0.9</v>
      </c>
      <c r="H250" s="431">
        <v>0.9</v>
      </c>
      <c r="I250" s="431">
        <v>0</v>
      </c>
      <c r="J250" s="440">
        <v>478</v>
      </c>
      <c r="K250" s="440" t="s">
        <v>38</v>
      </c>
      <c r="L250" s="440" t="s">
        <v>38</v>
      </c>
      <c r="M250" s="450">
        <v>0.0212</v>
      </c>
      <c r="N250" s="430" t="s">
        <v>151</v>
      </c>
      <c r="O250" s="430" t="s">
        <v>342</v>
      </c>
      <c r="P250" s="445"/>
      <c r="Q250" s="445"/>
      <c r="R250" s="430"/>
      <c r="S250" s="430"/>
    </row>
    <row r="251" spans="1:19">
      <c r="A251" s="290">
        <v>0.86</v>
      </c>
      <c r="B251" s="432">
        <v>46102</v>
      </c>
      <c r="C251" s="429" t="s">
        <v>122</v>
      </c>
      <c r="D251" s="397" t="s">
        <v>163</v>
      </c>
      <c r="E251" s="397" t="s">
        <v>213</v>
      </c>
      <c r="F251" s="387" t="s">
        <v>166</v>
      </c>
      <c r="G251" s="431">
        <v>0.9</v>
      </c>
      <c r="H251" s="431">
        <v>0.9</v>
      </c>
      <c r="I251" s="431">
        <v>0</v>
      </c>
      <c r="J251" s="440">
        <v>476</v>
      </c>
      <c r="K251" s="440" t="s">
        <v>38</v>
      </c>
      <c r="L251" s="440" t="s">
        <v>38</v>
      </c>
      <c r="M251" s="450">
        <v>0.0188</v>
      </c>
      <c r="N251" s="430" t="s">
        <v>151</v>
      </c>
      <c r="O251" s="430" t="s">
        <v>342</v>
      </c>
      <c r="P251" s="445"/>
      <c r="Q251" s="445"/>
      <c r="R251" s="430"/>
      <c r="S251" s="430"/>
    </row>
    <row r="252" spans="1:19">
      <c r="A252" s="290">
        <v>0.7</v>
      </c>
      <c r="B252" s="432"/>
      <c r="C252" s="433"/>
      <c r="D252" s="397"/>
      <c r="E252" s="397"/>
      <c r="F252" s="387"/>
      <c r="G252" s="431"/>
      <c r="H252" s="431"/>
      <c r="I252" s="431"/>
      <c r="J252" s="430"/>
      <c r="K252" s="440"/>
      <c r="L252" s="440"/>
      <c r="M252" s="450"/>
      <c r="N252" s="430"/>
      <c r="O252" s="430"/>
      <c r="P252" s="445"/>
      <c r="Q252" s="445"/>
      <c r="R252" s="430"/>
      <c r="S252" s="430"/>
    </row>
    <row r="253" spans="1:19">
      <c r="A253" s="427" t="str">
        <f>D253&amp;"-"&amp;B253</f>
        <v>-</v>
      </c>
      <c r="B253" s="432"/>
      <c r="C253" s="433"/>
      <c r="D253" s="397"/>
      <c r="E253" s="397"/>
      <c r="F253" s="387"/>
      <c r="G253" s="345"/>
      <c r="H253" s="431"/>
      <c r="I253" s="431"/>
      <c r="J253" s="430"/>
      <c r="K253" s="440"/>
      <c r="L253" s="440"/>
      <c r="M253" s="450"/>
      <c r="N253" s="430"/>
      <c r="O253" s="430"/>
      <c r="P253" s="445"/>
      <c r="Q253" s="445"/>
      <c r="R253" s="430"/>
      <c r="S253" s="430"/>
    </row>
    <row r="254" spans="1:19">
      <c r="A254" s="290">
        <v>0.86</v>
      </c>
      <c r="B254" s="432"/>
      <c r="C254" s="433"/>
      <c r="D254" s="397"/>
      <c r="E254" s="397"/>
      <c r="F254" s="387"/>
      <c r="G254" s="431"/>
      <c r="H254" s="431"/>
      <c r="I254" s="431"/>
      <c r="J254" s="440"/>
      <c r="K254" s="440"/>
      <c r="L254" s="440"/>
      <c r="M254" s="450"/>
      <c r="N254" s="430"/>
      <c r="O254" s="430"/>
      <c r="P254" s="445"/>
      <c r="Q254" s="445"/>
      <c r="R254" s="430"/>
      <c r="S254" s="430"/>
    </row>
    <row r="255" spans="1:19">
      <c r="A255" s="290">
        <v>0.86</v>
      </c>
      <c r="B255" s="432"/>
      <c r="C255" s="433"/>
      <c r="D255" s="397"/>
      <c r="E255" s="397"/>
      <c r="F255" s="387"/>
      <c r="G255" s="345"/>
      <c r="H255" s="431"/>
      <c r="I255" s="431"/>
      <c r="J255" s="430"/>
      <c r="K255" s="440"/>
      <c r="L255" s="440"/>
      <c r="M255" s="450"/>
      <c r="N255" s="430"/>
      <c r="O255" s="430"/>
      <c r="P255" s="445"/>
      <c r="Q255" s="445"/>
      <c r="R255" s="430"/>
      <c r="S255" s="430"/>
    </row>
    <row r="256" spans="1:19">
      <c r="A256" s="290">
        <v>0.7</v>
      </c>
      <c r="B256" s="432"/>
      <c r="C256" s="433"/>
      <c r="D256" s="397"/>
      <c r="E256" s="397"/>
      <c r="F256" s="387"/>
      <c r="G256" s="431"/>
      <c r="H256" s="431"/>
      <c r="I256" s="431"/>
      <c r="J256" s="430"/>
      <c r="K256" s="440"/>
      <c r="L256" s="440"/>
      <c r="M256" s="450"/>
      <c r="N256" s="430"/>
      <c r="O256" s="430"/>
      <c r="P256" s="445"/>
      <c r="Q256" s="445"/>
      <c r="R256" s="430"/>
      <c r="S256" s="430"/>
    </row>
    <row r="257" spans="1:19">
      <c r="A257" s="427" t="str">
        <f>D257&amp;"-"&amp;B257</f>
        <v>-</v>
      </c>
      <c r="B257" s="432"/>
      <c r="C257" s="433"/>
      <c r="D257" s="397"/>
      <c r="E257" s="397"/>
      <c r="F257" s="387"/>
      <c r="G257" s="345"/>
      <c r="H257" s="431"/>
      <c r="I257" s="431"/>
      <c r="J257" s="430"/>
      <c r="K257" s="440"/>
      <c r="L257" s="440"/>
      <c r="M257" s="450"/>
      <c r="N257" s="430"/>
      <c r="O257" s="430"/>
      <c r="P257" s="445"/>
      <c r="Q257" s="445"/>
      <c r="R257" s="430"/>
      <c r="S257" s="430"/>
    </row>
    <row r="258" spans="1:19">
      <c r="A258" s="427" t="str">
        <f t="shared" ref="A258:A264" si="9">D258&amp;"-"&amp;B258</f>
        <v>-</v>
      </c>
      <c r="B258" s="432"/>
      <c r="C258" s="433"/>
      <c r="D258" s="397"/>
      <c r="E258" s="397"/>
      <c r="F258" s="387"/>
      <c r="G258" s="431"/>
      <c r="H258" s="431"/>
      <c r="I258" s="431"/>
      <c r="J258" s="430"/>
      <c r="K258" s="440"/>
      <c r="L258" s="440"/>
      <c r="M258" s="450"/>
      <c r="N258" s="430"/>
      <c r="O258" s="430"/>
      <c r="P258" s="445"/>
      <c r="Q258" s="445"/>
      <c r="R258" s="430"/>
      <c r="S258" s="430"/>
    </row>
    <row r="259" spans="1:19">
      <c r="A259" s="427" t="str">
        <f t="shared" si="9"/>
        <v>-</v>
      </c>
      <c r="B259" s="432"/>
      <c r="C259" s="433"/>
      <c r="D259" s="397"/>
      <c r="E259" s="397"/>
      <c r="F259" s="387"/>
      <c r="G259" s="345"/>
      <c r="H259" s="431"/>
      <c r="I259" s="431"/>
      <c r="J259" s="430"/>
      <c r="K259" s="440"/>
      <c r="L259" s="440"/>
      <c r="M259" s="450"/>
      <c r="N259" s="430"/>
      <c r="O259" s="430"/>
      <c r="P259" s="445"/>
      <c r="Q259" s="445"/>
      <c r="R259" s="430"/>
      <c r="S259" s="430"/>
    </row>
    <row r="260" spans="1:19">
      <c r="A260" s="427" t="str">
        <f t="shared" si="9"/>
        <v>-</v>
      </c>
      <c r="B260" s="432"/>
      <c r="C260" s="433"/>
      <c r="D260" s="397"/>
      <c r="E260" s="397"/>
      <c r="F260" s="387"/>
      <c r="G260" s="431"/>
      <c r="H260" s="431"/>
      <c r="I260" s="431"/>
      <c r="J260" s="430"/>
      <c r="K260" s="440"/>
      <c r="L260" s="440"/>
      <c r="M260" s="450"/>
      <c r="N260" s="430"/>
      <c r="O260" s="430"/>
      <c r="P260" s="445"/>
      <c r="Q260" s="445"/>
      <c r="R260" s="430"/>
      <c r="S260" s="430"/>
    </row>
    <row r="261" spans="1:19">
      <c r="A261" s="427" t="str">
        <f t="shared" si="9"/>
        <v>-</v>
      </c>
      <c r="B261" s="432"/>
      <c r="C261" s="433"/>
      <c r="D261" s="397"/>
      <c r="E261" s="397"/>
      <c r="F261" s="387"/>
      <c r="G261" s="345"/>
      <c r="H261" s="431"/>
      <c r="I261" s="431"/>
      <c r="J261" s="440"/>
      <c r="K261" s="440"/>
      <c r="L261" s="440"/>
      <c r="M261" s="450"/>
      <c r="N261" s="430"/>
      <c r="O261" s="430"/>
      <c r="P261" s="445"/>
      <c r="Q261" s="445"/>
      <c r="R261" s="430"/>
      <c r="S261" s="430"/>
    </row>
    <row r="262" spans="1:19">
      <c r="A262" s="427" t="str">
        <f t="shared" si="9"/>
        <v>-</v>
      </c>
      <c r="B262" s="432"/>
      <c r="C262" s="433"/>
      <c r="D262" s="397"/>
      <c r="E262" s="397"/>
      <c r="F262" s="387"/>
      <c r="G262" s="431"/>
      <c r="H262" s="431"/>
      <c r="I262" s="431"/>
      <c r="J262" s="440"/>
      <c r="K262" s="440"/>
      <c r="L262" s="440"/>
      <c r="M262" s="450"/>
      <c r="N262" s="430"/>
      <c r="O262" s="430"/>
      <c r="P262" s="445"/>
      <c r="Q262" s="445"/>
      <c r="R262" s="430"/>
      <c r="S262" s="430"/>
    </row>
    <row r="263" spans="1:19">
      <c r="A263" s="427" t="str">
        <f t="shared" si="9"/>
        <v>-</v>
      </c>
      <c r="B263" s="432"/>
      <c r="C263" s="433"/>
      <c r="D263" s="397"/>
      <c r="E263" s="397"/>
      <c r="F263" s="387"/>
      <c r="G263" s="345"/>
      <c r="H263" s="431"/>
      <c r="I263" s="431"/>
      <c r="J263" s="440"/>
      <c r="K263" s="440"/>
      <c r="L263" s="440"/>
      <c r="M263" s="450"/>
      <c r="N263" s="430"/>
      <c r="O263" s="430"/>
      <c r="P263" s="445"/>
      <c r="Q263" s="445"/>
      <c r="R263" s="430"/>
      <c r="S263" s="430"/>
    </row>
    <row r="264" spans="1:19">
      <c r="A264" s="427" t="str">
        <f t="shared" si="9"/>
        <v>-</v>
      </c>
      <c r="B264" s="432"/>
      <c r="C264" s="433"/>
      <c r="D264" s="397"/>
      <c r="E264" s="397"/>
      <c r="F264" s="387"/>
      <c r="G264" s="431"/>
      <c r="H264" s="431"/>
      <c r="I264" s="431"/>
      <c r="J264" s="430"/>
      <c r="K264" s="440"/>
      <c r="L264" s="440"/>
      <c r="M264" s="450"/>
      <c r="N264" s="430"/>
      <c r="O264" s="430"/>
      <c r="P264" s="445"/>
      <c r="Q264" s="445"/>
      <c r="R264" s="430"/>
      <c r="S264" s="430"/>
    </row>
    <row r="265" spans="1:19">
      <c r="A265" s="427" t="s">
        <v>347</v>
      </c>
      <c r="B265" s="432"/>
      <c r="C265" s="433"/>
      <c r="D265" s="397"/>
      <c r="E265" s="397"/>
      <c r="F265" s="387"/>
      <c r="G265" s="345"/>
      <c r="H265" s="431"/>
      <c r="I265" s="431"/>
      <c r="J265" s="440"/>
      <c r="K265" s="440"/>
      <c r="L265" s="440"/>
      <c r="M265" s="450"/>
      <c r="N265" s="430"/>
      <c r="O265" s="430"/>
      <c r="P265" s="445"/>
      <c r="Q265" s="445"/>
      <c r="R265" s="430"/>
      <c r="S265" s="430"/>
    </row>
    <row r="266" spans="1:19">
      <c r="A266" s="427" t="s">
        <v>348</v>
      </c>
      <c r="B266" s="432"/>
      <c r="C266" s="433"/>
      <c r="D266" s="397"/>
      <c r="E266" s="397"/>
      <c r="F266" s="387"/>
      <c r="G266" s="345"/>
      <c r="H266" s="431"/>
      <c r="I266" s="431"/>
      <c r="J266" s="440"/>
      <c r="K266" s="440"/>
      <c r="L266" s="440"/>
      <c r="M266" s="450"/>
      <c r="N266" s="430"/>
      <c r="O266" s="430"/>
      <c r="P266" s="445"/>
      <c r="Q266" s="445"/>
      <c r="R266" s="430"/>
      <c r="S266" s="430"/>
    </row>
    <row r="267" spans="1:19">
      <c r="A267" s="427" t="str">
        <f t="shared" ref="A267:A295" si="10">D267&amp;"-"&amp;B267</f>
        <v>-</v>
      </c>
      <c r="B267" s="432"/>
      <c r="C267" s="433"/>
      <c r="D267" s="397"/>
      <c r="E267" s="397"/>
      <c r="F267" s="387"/>
      <c r="G267" s="431"/>
      <c r="H267" s="431"/>
      <c r="I267" s="431"/>
      <c r="J267" s="440"/>
      <c r="K267" s="440"/>
      <c r="L267" s="440"/>
      <c r="M267" s="450"/>
      <c r="N267" s="430"/>
      <c r="O267" s="430"/>
      <c r="P267" s="445"/>
      <c r="Q267" s="445"/>
      <c r="R267" s="430"/>
      <c r="S267" s="430"/>
    </row>
    <row r="268" spans="1:19">
      <c r="A268" s="427" t="str">
        <f t="shared" si="10"/>
        <v>-</v>
      </c>
      <c r="B268" s="432"/>
      <c r="C268" s="433"/>
      <c r="D268" s="397"/>
      <c r="E268" s="397"/>
      <c r="F268" s="387"/>
      <c r="G268" s="431"/>
      <c r="H268" s="431"/>
      <c r="I268" s="431"/>
      <c r="J268" s="440"/>
      <c r="K268" s="440"/>
      <c r="L268" s="440"/>
      <c r="M268" s="450"/>
      <c r="N268" s="430"/>
      <c r="O268" s="430"/>
      <c r="P268" s="445"/>
      <c r="Q268" s="445"/>
      <c r="R268" s="430"/>
      <c r="S268" s="430"/>
    </row>
    <row r="269" spans="1:19">
      <c r="A269" s="427" t="str">
        <f t="shared" si="10"/>
        <v>-</v>
      </c>
      <c r="B269" s="432"/>
      <c r="C269" s="433"/>
      <c r="D269" s="397"/>
      <c r="E269" s="397"/>
      <c r="F269" s="387"/>
      <c r="G269" s="431"/>
      <c r="H269" s="431"/>
      <c r="I269" s="431"/>
      <c r="J269" s="440"/>
      <c r="K269" s="440"/>
      <c r="L269" s="440"/>
      <c r="M269" s="450"/>
      <c r="N269" s="430"/>
      <c r="O269" s="430"/>
      <c r="P269" s="445"/>
      <c r="Q269" s="445"/>
      <c r="R269" s="430"/>
      <c r="S269" s="430"/>
    </row>
    <row r="270" spans="1:24">
      <c r="A270" s="427" t="str">
        <f t="shared" si="10"/>
        <v>-</v>
      </c>
      <c r="B270" s="432"/>
      <c r="C270" s="433"/>
      <c r="D270" s="397"/>
      <c r="E270" s="397"/>
      <c r="F270" s="387"/>
      <c r="G270" s="431"/>
      <c r="H270" s="431"/>
      <c r="I270" s="431"/>
      <c r="J270" s="430"/>
      <c r="K270" s="440"/>
      <c r="L270" s="440"/>
      <c r="M270" s="450"/>
      <c r="N270" s="430"/>
      <c r="O270" s="430"/>
      <c r="P270" s="430"/>
      <c r="Q270" s="449"/>
      <c r="R270" s="430"/>
      <c r="S270" s="430"/>
      <c r="U270" s="415"/>
      <c r="V270" s="415"/>
      <c r="W270" s="458"/>
      <c r="X270" s="415"/>
    </row>
    <row r="271" spans="1:24">
      <c r="A271" s="427" t="str">
        <f t="shared" si="10"/>
        <v>-</v>
      </c>
      <c r="B271" s="432"/>
      <c r="C271" s="433"/>
      <c r="D271" s="397"/>
      <c r="E271" s="397"/>
      <c r="F271" s="387"/>
      <c r="G271" s="431"/>
      <c r="H271" s="431"/>
      <c r="I271" s="431"/>
      <c r="J271" s="430"/>
      <c r="K271" s="440"/>
      <c r="L271" s="440"/>
      <c r="M271" s="450"/>
      <c r="N271" s="430"/>
      <c r="O271" s="430"/>
      <c r="P271" s="449"/>
      <c r="Q271" s="449"/>
      <c r="R271" s="430"/>
      <c r="S271" s="430"/>
      <c r="U271" s="415"/>
      <c r="V271" s="415"/>
      <c r="W271" s="458"/>
      <c r="X271" s="415"/>
    </row>
    <row r="272" spans="1:19">
      <c r="A272" s="427" t="str">
        <f t="shared" si="10"/>
        <v>-</v>
      </c>
      <c r="B272" s="432"/>
      <c r="C272" s="433"/>
      <c r="D272" s="397"/>
      <c r="E272" s="397"/>
      <c r="F272" s="387"/>
      <c r="G272" s="431"/>
      <c r="H272" s="431"/>
      <c r="I272" s="431"/>
      <c r="J272" s="440"/>
      <c r="K272" s="440"/>
      <c r="L272" s="440"/>
      <c r="M272" s="450"/>
      <c r="N272" s="430"/>
      <c r="O272" s="430"/>
      <c r="P272" s="445"/>
      <c r="Q272" s="445"/>
      <c r="R272" s="449"/>
      <c r="S272" s="430"/>
    </row>
    <row r="273" spans="1:19">
      <c r="A273" s="427" t="str">
        <f t="shared" si="10"/>
        <v>-</v>
      </c>
      <c r="B273" s="432"/>
      <c r="C273" s="433"/>
      <c r="D273" s="397"/>
      <c r="E273" s="397"/>
      <c r="F273" s="387"/>
      <c r="G273" s="431"/>
      <c r="H273" s="431"/>
      <c r="I273" s="431"/>
      <c r="J273" s="440"/>
      <c r="K273" s="440"/>
      <c r="L273" s="440"/>
      <c r="M273" s="450"/>
      <c r="N273" s="430"/>
      <c r="O273" s="430"/>
      <c r="P273" s="445"/>
      <c r="Q273" s="445"/>
      <c r="R273" s="430"/>
      <c r="S273" s="430"/>
    </row>
    <row r="274" spans="1:19">
      <c r="A274" s="427" t="str">
        <f t="shared" si="10"/>
        <v>-</v>
      </c>
      <c r="B274" s="432"/>
      <c r="C274" s="433"/>
      <c r="D274" s="397"/>
      <c r="E274" s="397"/>
      <c r="F274" s="387"/>
      <c r="G274" s="431"/>
      <c r="H274" s="431"/>
      <c r="I274" s="431"/>
      <c r="J274" s="440"/>
      <c r="K274" s="440"/>
      <c r="L274" s="440"/>
      <c r="M274" s="450"/>
      <c r="N274" s="430"/>
      <c r="O274" s="430"/>
      <c r="P274" s="445"/>
      <c r="Q274" s="445"/>
      <c r="R274" s="430"/>
      <c r="S274" s="430"/>
    </row>
    <row r="275" spans="1:19">
      <c r="A275" s="427" t="str">
        <f t="shared" si="10"/>
        <v>-</v>
      </c>
      <c r="B275" s="432"/>
      <c r="C275" s="433"/>
      <c r="D275" s="397"/>
      <c r="E275" s="397"/>
      <c r="F275" s="387"/>
      <c r="G275" s="431"/>
      <c r="H275" s="431"/>
      <c r="I275" s="431"/>
      <c r="J275" s="440"/>
      <c r="K275" s="440"/>
      <c r="L275" s="440"/>
      <c r="M275" s="450"/>
      <c r="N275" s="430"/>
      <c r="O275" s="430"/>
      <c r="P275" s="445"/>
      <c r="Q275" s="445"/>
      <c r="R275" s="430"/>
      <c r="S275" s="430"/>
    </row>
    <row r="276" spans="1:19">
      <c r="A276" s="427" t="str">
        <f t="shared" si="10"/>
        <v>-</v>
      </c>
      <c r="B276" s="432"/>
      <c r="C276" s="433"/>
      <c r="D276" s="397"/>
      <c r="E276" s="397"/>
      <c r="F276" s="387"/>
      <c r="G276" s="431"/>
      <c r="H276" s="431"/>
      <c r="I276" s="431"/>
      <c r="J276" s="440"/>
      <c r="K276" s="440"/>
      <c r="L276" s="440"/>
      <c r="M276" s="450"/>
      <c r="N276" s="430"/>
      <c r="O276" s="430"/>
      <c r="P276" s="445"/>
      <c r="Q276" s="445"/>
      <c r="R276" s="430"/>
      <c r="S276" s="430"/>
    </row>
    <row r="277" spans="1:19">
      <c r="A277" s="427" t="str">
        <f t="shared" si="10"/>
        <v>-</v>
      </c>
      <c r="B277" s="432"/>
      <c r="C277" s="433"/>
      <c r="D277" s="397"/>
      <c r="E277" s="397"/>
      <c r="F277" s="387"/>
      <c r="G277" s="431"/>
      <c r="H277" s="431"/>
      <c r="I277" s="431"/>
      <c r="J277" s="440"/>
      <c r="K277" s="440"/>
      <c r="L277" s="440"/>
      <c r="M277" s="450"/>
      <c r="N277" s="430"/>
      <c r="O277" s="430"/>
      <c r="P277" s="445"/>
      <c r="Q277" s="445"/>
      <c r="R277" s="430"/>
      <c r="S277" s="430"/>
    </row>
    <row r="278" spans="1:19">
      <c r="A278" s="427" t="str">
        <f t="shared" si="10"/>
        <v>-</v>
      </c>
      <c r="B278" s="432"/>
      <c r="C278" s="433"/>
      <c r="D278" s="397"/>
      <c r="E278" s="397"/>
      <c r="F278" s="387"/>
      <c r="G278" s="431"/>
      <c r="H278" s="431"/>
      <c r="I278" s="431"/>
      <c r="J278" s="440"/>
      <c r="K278" s="440"/>
      <c r="L278" s="440"/>
      <c r="M278" s="450"/>
      <c r="N278" s="430"/>
      <c r="O278" s="430"/>
      <c r="P278" s="445"/>
      <c r="Q278" s="445"/>
      <c r="R278" s="430"/>
      <c r="S278" s="430"/>
    </row>
    <row r="279" spans="1:19">
      <c r="A279" s="427" t="str">
        <f t="shared" si="10"/>
        <v>-</v>
      </c>
      <c r="B279" s="432"/>
      <c r="C279" s="433"/>
      <c r="D279" s="397"/>
      <c r="E279" s="397"/>
      <c r="F279" s="387"/>
      <c r="G279" s="431"/>
      <c r="H279" s="431"/>
      <c r="I279" s="431"/>
      <c r="J279" s="440"/>
      <c r="K279" s="440"/>
      <c r="L279" s="440"/>
      <c r="M279" s="450"/>
      <c r="N279" s="430"/>
      <c r="O279" s="430"/>
      <c r="P279" s="445"/>
      <c r="Q279" s="445"/>
      <c r="R279" s="430"/>
      <c r="S279" s="430"/>
    </row>
    <row r="280" spans="1:19">
      <c r="A280" s="427" t="str">
        <f t="shared" si="10"/>
        <v>-</v>
      </c>
      <c r="B280" s="432"/>
      <c r="C280" s="433"/>
      <c r="D280" s="397"/>
      <c r="E280" s="397"/>
      <c r="F280" s="387"/>
      <c r="G280" s="431"/>
      <c r="H280" s="431"/>
      <c r="I280" s="431"/>
      <c r="J280" s="440"/>
      <c r="K280" s="440"/>
      <c r="L280" s="440"/>
      <c r="M280" s="450"/>
      <c r="N280" s="430"/>
      <c r="O280" s="430"/>
      <c r="P280" s="445"/>
      <c r="Q280" s="445"/>
      <c r="R280" s="430"/>
      <c r="S280" s="430"/>
    </row>
    <row r="281" spans="1:19">
      <c r="A281" s="427" t="str">
        <f t="shared" si="10"/>
        <v>-</v>
      </c>
      <c r="B281" s="432"/>
      <c r="C281" s="433"/>
      <c r="D281" s="397"/>
      <c r="E281" s="397"/>
      <c r="F281" s="387"/>
      <c r="G281" s="431"/>
      <c r="H281" s="431"/>
      <c r="I281" s="431"/>
      <c r="J281" s="440"/>
      <c r="K281" s="440"/>
      <c r="L281" s="440"/>
      <c r="M281" s="450"/>
      <c r="N281" s="430"/>
      <c r="O281" s="430"/>
      <c r="P281" s="445"/>
      <c r="Q281" s="445"/>
      <c r="R281" s="430"/>
      <c r="S281" s="430"/>
    </row>
    <row r="282" spans="1:19">
      <c r="A282" s="427" t="str">
        <f t="shared" si="10"/>
        <v>-</v>
      </c>
      <c r="B282" s="432"/>
      <c r="C282" s="433"/>
      <c r="D282" s="397"/>
      <c r="E282" s="397"/>
      <c r="F282" s="387"/>
      <c r="G282" s="431"/>
      <c r="H282" s="431"/>
      <c r="I282" s="431"/>
      <c r="J282" s="440"/>
      <c r="K282" s="440"/>
      <c r="L282" s="440"/>
      <c r="M282" s="450"/>
      <c r="N282" s="430"/>
      <c r="O282" s="430"/>
      <c r="P282" s="445"/>
      <c r="Q282" s="445"/>
      <c r="R282" s="430"/>
      <c r="S282" s="430"/>
    </row>
    <row r="283" spans="1:19">
      <c r="A283" s="427" t="str">
        <f t="shared" si="10"/>
        <v>-</v>
      </c>
      <c r="B283" s="432"/>
      <c r="C283" s="433"/>
      <c r="D283" s="397"/>
      <c r="E283" s="397"/>
      <c r="F283" s="387"/>
      <c r="G283" s="431"/>
      <c r="H283" s="431"/>
      <c r="I283" s="431"/>
      <c r="J283" s="430"/>
      <c r="K283" s="440"/>
      <c r="L283" s="440"/>
      <c r="M283" s="450"/>
      <c r="N283" s="430"/>
      <c r="O283" s="430"/>
      <c r="P283" s="445"/>
      <c r="Q283" s="445"/>
      <c r="R283" s="449"/>
      <c r="S283" s="430"/>
    </row>
    <row r="284" spans="1:19">
      <c r="A284" s="427" t="str">
        <f t="shared" si="10"/>
        <v>-</v>
      </c>
      <c r="B284" s="432"/>
      <c r="C284" s="433"/>
      <c r="D284" s="397"/>
      <c r="E284" s="397"/>
      <c r="F284" s="387"/>
      <c r="G284" s="431"/>
      <c r="H284" s="431"/>
      <c r="I284" s="431"/>
      <c r="J284" s="440"/>
      <c r="K284" s="440"/>
      <c r="L284" s="440"/>
      <c r="M284" s="450"/>
      <c r="N284" s="430"/>
      <c r="O284" s="430"/>
      <c r="P284" s="445"/>
      <c r="Q284" s="445"/>
      <c r="R284" s="449"/>
      <c r="S284" s="430"/>
    </row>
    <row r="285" spans="1:19">
      <c r="A285" s="427" t="str">
        <f t="shared" si="10"/>
        <v>-</v>
      </c>
      <c r="B285" s="432"/>
      <c r="C285" s="433"/>
      <c r="D285" s="397"/>
      <c r="E285" s="397"/>
      <c r="F285" s="387"/>
      <c r="G285" s="431"/>
      <c r="H285" s="431"/>
      <c r="I285" s="431"/>
      <c r="J285" s="440"/>
      <c r="K285" s="440"/>
      <c r="L285" s="440"/>
      <c r="M285" s="450"/>
      <c r="N285" s="430"/>
      <c r="O285" s="430"/>
      <c r="P285" s="445"/>
      <c r="Q285" s="445"/>
      <c r="R285" s="449"/>
      <c r="S285" s="430"/>
    </row>
    <row r="286" spans="1:19">
      <c r="A286" s="427" t="str">
        <f t="shared" si="10"/>
        <v>-</v>
      </c>
      <c r="B286" s="432"/>
      <c r="C286" s="433"/>
      <c r="D286" s="397"/>
      <c r="E286" s="397"/>
      <c r="F286" s="387"/>
      <c r="G286" s="431"/>
      <c r="H286" s="431"/>
      <c r="I286" s="431"/>
      <c r="J286" s="440"/>
      <c r="K286" s="440"/>
      <c r="L286" s="440"/>
      <c r="M286" s="450"/>
      <c r="N286" s="430"/>
      <c r="O286" s="430"/>
      <c r="P286" s="445"/>
      <c r="Q286" s="445"/>
      <c r="R286" s="430"/>
      <c r="S286" s="430"/>
    </row>
    <row r="287" spans="1:19">
      <c r="A287" s="427" t="str">
        <f t="shared" si="10"/>
        <v>-</v>
      </c>
      <c r="B287" s="432"/>
      <c r="C287" s="433"/>
      <c r="D287" s="397"/>
      <c r="E287" s="397"/>
      <c r="F287" s="387"/>
      <c r="G287" s="431"/>
      <c r="H287" s="431"/>
      <c r="I287" s="431"/>
      <c r="J287" s="440"/>
      <c r="K287" s="440"/>
      <c r="L287" s="440"/>
      <c r="M287" s="450"/>
      <c r="N287" s="430"/>
      <c r="O287" s="430"/>
      <c r="P287" s="445"/>
      <c r="Q287" s="445"/>
      <c r="R287" s="430"/>
      <c r="S287" s="430"/>
    </row>
    <row r="288" spans="1:19">
      <c r="A288" s="427" t="str">
        <f t="shared" si="10"/>
        <v>-</v>
      </c>
      <c r="B288" s="432"/>
      <c r="C288" s="433"/>
      <c r="D288" s="397"/>
      <c r="E288" s="397"/>
      <c r="F288" s="387"/>
      <c r="G288" s="431"/>
      <c r="H288" s="431"/>
      <c r="I288" s="431"/>
      <c r="J288" s="440"/>
      <c r="K288" s="440"/>
      <c r="L288" s="440"/>
      <c r="M288" s="450"/>
      <c r="N288" s="430"/>
      <c r="O288" s="430"/>
      <c r="P288" s="445"/>
      <c r="Q288" s="445"/>
      <c r="R288" s="430"/>
      <c r="S288" s="430"/>
    </row>
    <row r="289" spans="1:19">
      <c r="A289" s="427" t="str">
        <f t="shared" si="10"/>
        <v>-</v>
      </c>
      <c r="B289" s="432"/>
      <c r="C289" s="433"/>
      <c r="D289" s="397"/>
      <c r="E289" s="397"/>
      <c r="F289" s="387"/>
      <c r="G289" s="431"/>
      <c r="H289" s="431"/>
      <c r="I289" s="431"/>
      <c r="J289" s="440"/>
      <c r="K289" s="440"/>
      <c r="L289" s="440"/>
      <c r="M289" s="450"/>
      <c r="N289" s="430"/>
      <c r="O289" s="430"/>
      <c r="P289" s="445"/>
      <c r="Q289" s="445"/>
      <c r="R289" s="430"/>
      <c r="S289" s="430"/>
    </row>
    <row r="290" spans="1:19">
      <c r="A290" s="427" t="str">
        <f t="shared" si="10"/>
        <v>-</v>
      </c>
      <c r="B290" s="432"/>
      <c r="C290" s="433"/>
      <c r="D290" s="397"/>
      <c r="E290" s="397"/>
      <c r="F290" s="387"/>
      <c r="G290" s="431"/>
      <c r="H290" s="431"/>
      <c r="I290" s="431"/>
      <c r="J290" s="440"/>
      <c r="K290" s="440"/>
      <c r="L290" s="440"/>
      <c r="M290" s="450"/>
      <c r="N290" s="430"/>
      <c r="O290" s="430"/>
      <c r="P290" s="445"/>
      <c r="Q290" s="445"/>
      <c r="R290" s="430"/>
      <c r="S290" s="430"/>
    </row>
    <row r="291" spans="1:19">
      <c r="A291" s="427" t="str">
        <f t="shared" si="10"/>
        <v>-</v>
      </c>
      <c r="B291" s="432"/>
      <c r="C291" s="433"/>
      <c r="D291" s="397"/>
      <c r="E291" s="397"/>
      <c r="F291" s="387"/>
      <c r="G291" s="431"/>
      <c r="H291" s="431"/>
      <c r="I291" s="431"/>
      <c r="J291" s="440"/>
      <c r="K291" s="440"/>
      <c r="L291" s="440"/>
      <c r="M291" s="450"/>
      <c r="N291" s="430"/>
      <c r="O291" s="430"/>
      <c r="P291" s="445"/>
      <c r="Q291" s="445"/>
      <c r="R291" s="430"/>
      <c r="S291" s="430"/>
    </row>
    <row r="292" spans="1:19">
      <c r="A292" s="427" t="str">
        <f t="shared" si="10"/>
        <v>-</v>
      </c>
      <c r="B292" s="432"/>
      <c r="C292" s="433"/>
      <c r="D292" s="397"/>
      <c r="E292" s="397"/>
      <c r="F292" s="387"/>
      <c r="G292" s="431"/>
      <c r="H292" s="431"/>
      <c r="I292" s="431"/>
      <c r="J292" s="440"/>
      <c r="K292" s="440"/>
      <c r="L292" s="440"/>
      <c r="M292" s="450"/>
      <c r="N292" s="430"/>
      <c r="O292" s="430"/>
      <c r="P292" s="445"/>
      <c r="Q292" s="445"/>
      <c r="R292" s="430"/>
      <c r="S292" s="430"/>
    </row>
    <row r="293" spans="1:19">
      <c r="A293" s="427" t="str">
        <f t="shared" si="10"/>
        <v>-</v>
      </c>
      <c r="B293" s="432"/>
      <c r="C293" s="433"/>
      <c r="D293" s="397"/>
      <c r="E293" s="397"/>
      <c r="F293" s="387"/>
      <c r="G293" s="431"/>
      <c r="H293" s="431"/>
      <c r="I293" s="431"/>
      <c r="J293" s="440"/>
      <c r="K293" s="440"/>
      <c r="L293" s="440"/>
      <c r="M293" s="450"/>
      <c r="N293" s="430"/>
      <c r="O293" s="430"/>
      <c r="P293" s="445"/>
      <c r="Q293" s="445"/>
      <c r="R293" s="430"/>
      <c r="S293" s="430"/>
    </row>
    <row r="294" spans="1:19">
      <c r="A294" s="427" t="str">
        <f t="shared" si="10"/>
        <v>-</v>
      </c>
      <c r="B294" s="432"/>
      <c r="C294" s="433"/>
      <c r="D294" s="397"/>
      <c r="E294" s="397"/>
      <c r="F294" s="387"/>
      <c r="G294" s="431"/>
      <c r="H294" s="431"/>
      <c r="I294" s="431"/>
      <c r="J294" s="440"/>
      <c r="K294" s="440"/>
      <c r="L294" s="440"/>
      <c r="M294" s="450"/>
      <c r="N294" s="430"/>
      <c r="O294" s="430"/>
      <c r="P294" s="445"/>
      <c r="Q294" s="445"/>
      <c r="R294" s="430"/>
      <c r="S294" s="430"/>
    </row>
    <row r="295" spans="1:19">
      <c r="A295" s="427" t="str">
        <f t="shared" si="10"/>
        <v>-</v>
      </c>
      <c r="B295" s="432"/>
      <c r="C295" s="433"/>
      <c r="D295" s="397"/>
      <c r="E295" s="397"/>
      <c r="F295" s="387"/>
      <c r="G295" s="431"/>
      <c r="H295" s="431"/>
      <c r="I295" s="431"/>
      <c r="J295" s="440"/>
      <c r="K295" s="440"/>
      <c r="L295" s="440"/>
      <c r="M295" s="450"/>
      <c r="N295" s="430"/>
      <c r="O295" s="430"/>
      <c r="P295" s="445"/>
      <c r="Q295" s="445"/>
      <c r="R295" s="449"/>
      <c r="S295" s="430"/>
    </row>
    <row r="296" spans="1:19">
      <c r="A296" s="427" t="str">
        <f t="shared" ref="A296:A327" si="11">D296&amp;"-"&amp;B296</f>
        <v>-</v>
      </c>
      <c r="B296" s="432"/>
      <c r="C296" s="433"/>
      <c r="D296" s="397"/>
      <c r="E296" s="397"/>
      <c r="F296" s="387"/>
      <c r="G296" s="431"/>
      <c r="H296" s="431"/>
      <c r="I296" s="431"/>
      <c r="J296" s="440"/>
      <c r="K296" s="440"/>
      <c r="L296" s="440"/>
      <c r="M296" s="450"/>
      <c r="N296" s="430"/>
      <c r="O296" s="430"/>
      <c r="P296" s="445"/>
      <c r="Q296" s="445"/>
      <c r="R296" s="449"/>
      <c r="S296" s="430"/>
    </row>
    <row r="297" spans="1:19">
      <c r="A297" s="427" t="str">
        <f t="shared" si="11"/>
        <v>-</v>
      </c>
      <c r="B297" s="432"/>
      <c r="C297" s="433"/>
      <c r="D297" s="397"/>
      <c r="E297" s="397"/>
      <c r="F297" s="387"/>
      <c r="G297" s="431"/>
      <c r="H297" s="431"/>
      <c r="I297" s="431"/>
      <c r="J297" s="440"/>
      <c r="K297" s="440"/>
      <c r="L297" s="440"/>
      <c r="M297" s="450"/>
      <c r="N297" s="430"/>
      <c r="O297" s="430"/>
      <c r="P297" s="445"/>
      <c r="Q297" s="445"/>
      <c r="R297" s="449"/>
      <c r="S297" s="430"/>
    </row>
    <row r="298" spans="1:19">
      <c r="A298" s="427" t="str">
        <f t="shared" si="11"/>
        <v>-</v>
      </c>
      <c r="B298" s="432"/>
      <c r="C298" s="433"/>
      <c r="D298" s="397"/>
      <c r="E298" s="397"/>
      <c r="F298" s="387"/>
      <c r="G298" s="431"/>
      <c r="H298" s="431"/>
      <c r="I298" s="431"/>
      <c r="J298" s="440"/>
      <c r="K298" s="440"/>
      <c r="L298" s="440"/>
      <c r="M298" s="450"/>
      <c r="N298" s="430"/>
      <c r="O298" s="430"/>
      <c r="P298" s="445"/>
      <c r="Q298" s="445"/>
      <c r="R298" s="449"/>
      <c r="S298" s="430"/>
    </row>
    <row r="299" spans="1:19">
      <c r="A299" s="427" t="str">
        <f t="shared" si="11"/>
        <v>-</v>
      </c>
      <c r="B299" s="432"/>
      <c r="C299" s="433"/>
      <c r="D299" s="397"/>
      <c r="E299" s="397"/>
      <c r="F299" s="387"/>
      <c r="G299" s="431"/>
      <c r="H299" s="431"/>
      <c r="I299" s="431"/>
      <c r="J299" s="440"/>
      <c r="K299" s="440"/>
      <c r="L299" s="440"/>
      <c r="M299" s="450"/>
      <c r="N299" s="430"/>
      <c r="O299" s="430"/>
      <c r="P299" s="445"/>
      <c r="Q299" s="445"/>
      <c r="R299" s="449"/>
      <c r="S299" s="430"/>
    </row>
    <row r="300" spans="1:19">
      <c r="A300" s="427" t="str">
        <f t="shared" si="11"/>
        <v>-</v>
      </c>
      <c r="B300" s="432"/>
      <c r="C300" s="433"/>
      <c r="D300" s="397"/>
      <c r="E300" s="397"/>
      <c r="F300" s="387"/>
      <c r="G300" s="431"/>
      <c r="H300" s="431"/>
      <c r="I300" s="431"/>
      <c r="J300" s="440"/>
      <c r="K300" s="440"/>
      <c r="L300" s="440"/>
      <c r="M300" s="450"/>
      <c r="N300" s="430"/>
      <c r="O300" s="430"/>
      <c r="P300" s="445"/>
      <c r="Q300" s="445"/>
      <c r="R300" s="449"/>
      <c r="S300" s="430"/>
    </row>
    <row r="301" spans="1:19">
      <c r="A301" s="427" t="str">
        <f t="shared" si="11"/>
        <v>-</v>
      </c>
      <c r="B301" s="432"/>
      <c r="C301" s="433"/>
      <c r="D301" s="397"/>
      <c r="E301" s="397"/>
      <c r="F301" s="387"/>
      <c r="G301" s="431"/>
      <c r="H301" s="431"/>
      <c r="I301" s="431"/>
      <c r="J301" s="440"/>
      <c r="K301" s="440"/>
      <c r="L301" s="440"/>
      <c r="M301" s="450"/>
      <c r="N301" s="430"/>
      <c r="O301" s="430"/>
      <c r="P301" s="445"/>
      <c r="Q301" s="445"/>
      <c r="R301" s="449"/>
      <c r="S301" s="430"/>
    </row>
    <row r="302" spans="1:19">
      <c r="A302" s="427" t="str">
        <f t="shared" si="11"/>
        <v>-</v>
      </c>
      <c r="B302" s="432"/>
      <c r="C302" s="433"/>
      <c r="D302" s="397"/>
      <c r="E302" s="397"/>
      <c r="F302" s="387"/>
      <c r="G302" s="431"/>
      <c r="H302" s="431"/>
      <c r="I302" s="431"/>
      <c r="J302" s="440"/>
      <c r="K302" s="440"/>
      <c r="L302" s="440"/>
      <c r="M302" s="450"/>
      <c r="N302" s="430"/>
      <c r="O302" s="430"/>
      <c r="P302" s="445"/>
      <c r="Q302" s="445"/>
      <c r="R302" s="449"/>
      <c r="S302" s="430"/>
    </row>
    <row r="303" spans="1:19">
      <c r="A303" s="427" t="str">
        <f t="shared" si="11"/>
        <v>-</v>
      </c>
      <c r="B303" s="432"/>
      <c r="C303" s="433"/>
      <c r="D303" s="397"/>
      <c r="E303" s="397"/>
      <c r="F303" s="387"/>
      <c r="G303" s="431"/>
      <c r="H303" s="431"/>
      <c r="I303" s="431"/>
      <c r="J303" s="440"/>
      <c r="K303" s="440"/>
      <c r="L303" s="440"/>
      <c r="M303" s="450"/>
      <c r="N303" s="430"/>
      <c r="O303" s="430"/>
      <c r="P303" s="445"/>
      <c r="Q303" s="445"/>
      <c r="R303" s="449"/>
      <c r="S303" s="430"/>
    </row>
    <row r="304" spans="1:19">
      <c r="A304" s="427" t="str">
        <f t="shared" si="11"/>
        <v>-</v>
      </c>
      <c r="B304" s="432"/>
      <c r="C304" s="433"/>
      <c r="D304" s="397"/>
      <c r="E304" s="397"/>
      <c r="F304" s="387"/>
      <c r="G304" s="431"/>
      <c r="H304" s="431"/>
      <c r="I304" s="431"/>
      <c r="J304" s="440"/>
      <c r="K304" s="440"/>
      <c r="L304" s="440"/>
      <c r="M304" s="450"/>
      <c r="N304" s="430"/>
      <c r="O304" s="430"/>
      <c r="P304" s="445"/>
      <c r="Q304" s="445"/>
      <c r="R304" s="449"/>
      <c r="S304" s="430"/>
    </row>
    <row r="305" spans="1:19">
      <c r="A305" s="427" t="str">
        <f t="shared" si="11"/>
        <v>-</v>
      </c>
      <c r="B305" s="432"/>
      <c r="C305" s="433"/>
      <c r="D305" s="397"/>
      <c r="E305" s="397"/>
      <c r="F305" s="387"/>
      <c r="G305" s="431"/>
      <c r="H305" s="431"/>
      <c r="I305" s="431"/>
      <c r="J305" s="440"/>
      <c r="K305" s="440"/>
      <c r="L305" s="440"/>
      <c r="M305" s="450"/>
      <c r="N305" s="430"/>
      <c r="O305" s="430"/>
      <c r="P305" s="445"/>
      <c r="Q305" s="445"/>
      <c r="R305" s="449"/>
      <c r="S305" s="430"/>
    </row>
    <row r="306" spans="1:23">
      <c r="A306" s="427" t="str">
        <f t="shared" si="11"/>
        <v>-</v>
      </c>
      <c r="B306" s="432"/>
      <c r="C306" s="433"/>
      <c r="D306" s="397"/>
      <c r="E306" s="397"/>
      <c r="F306" s="387"/>
      <c r="G306" s="431"/>
      <c r="H306" s="431"/>
      <c r="I306" s="431"/>
      <c r="J306" s="440"/>
      <c r="K306" s="440"/>
      <c r="L306" s="440"/>
      <c r="M306" s="450"/>
      <c r="N306" s="430"/>
      <c r="O306" s="430"/>
      <c r="P306" s="445"/>
      <c r="Q306" s="445"/>
      <c r="R306" s="449"/>
      <c r="S306" s="430"/>
      <c r="W306" s="459"/>
    </row>
    <row r="307" spans="1:23">
      <c r="A307" s="427" t="str">
        <f t="shared" si="11"/>
        <v>-</v>
      </c>
      <c r="B307" s="432"/>
      <c r="C307" s="433"/>
      <c r="D307" s="397"/>
      <c r="E307" s="397"/>
      <c r="F307" s="387"/>
      <c r="G307" s="431"/>
      <c r="H307" s="431"/>
      <c r="I307" s="431"/>
      <c r="J307" s="440"/>
      <c r="K307" s="440"/>
      <c r="L307" s="440"/>
      <c r="M307" s="450"/>
      <c r="N307" s="430"/>
      <c r="O307" s="430"/>
      <c r="P307" s="445"/>
      <c r="Q307" s="445"/>
      <c r="R307" s="449"/>
      <c r="S307" s="430"/>
      <c r="W307" s="459"/>
    </row>
    <row r="308" spans="1:23">
      <c r="A308" s="427" t="str">
        <f t="shared" si="11"/>
        <v>-</v>
      </c>
      <c r="B308" s="432"/>
      <c r="C308" s="433"/>
      <c r="D308" s="397"/>
      <c r="E308" s="397"/>
      <c r="F308" s="387"/>
      <c r="G308" s="431"/>
      <c r="H308" s="431"/>
      <c r="I308" s="431"/>
      <c r="J308" s="440"/>
      <c r="K308" s="440"/>
      <c r="L308" s="440"/>
      <c r="M308" s="450"/>
      <c r="N308" s="430"/>
      <c r="O308" s="430"/>
      <c r="P308" s="445"/>
      <c r="Q308" s="445"/>
      <c r="R308" s="449"/>
      <c r="S308" s="430"/>
      <c r="W308" s="459"/>
    </row>
    <row r="309" spans="1:23">
      <c r="A309" s="427" t="str">
        <f t="shared" si="11"/>
        <v>-</v>
      </c>
      <c r="B309" s="432"/>
      <c r="C309" s="433"/>
      <c r="D309" s="397"/>
      <c r="E309" s="397"/>
      <c r="F309" s="387"/>
      <c r="G309" s="431"/>
      <c r="H309" s="431"/>
      <c r="I309" s="431"/>
      <c r="J309" s="440"/>
      <c r="K309" s="440"/>
      <c r="L309" s="440"/>
      <c r="M309" s="450"/>
      <c r="N309" s="430"/>
      <c r="O309" s="430"/>
      <c r="P309" s="445"/>
      <c r="Q309" s="445"/>
      <c r="R309" s="449"/>
      <c r="S309" s="430"/>
      <c r="W309" s="459"/>
    </row>
    <row r="310" spans="1:23">
      <c r="A310" s="427" t="str">
        <f t="shared" si="11"/>
        <v>-</v>
      </c>
      <c r="B310" s="432"/>
      <c r="C310" s="433"/>
      <c r="D310" s="397"/>
      <c r="E310" s="397"/>
      <c r="F310" s="387"/>
      <c r="G310" s="431"/>
      <c r="H310" s="431"/>
      <c r="I310" s="431"/>
      <c r="J310" s="440"/>
      <c r="K310" s="440"/>
      <c r="L310" s="440"/>
      <c r="M310" s="450"/>
      <c r="N310" s="430"/>
      <c r="O310" s="430"/>
      <c r="P310" s="445"/>
      <c r="Q310" s="445"/>
      <c r="R310" s="449"/>
      <c r="S310" s="430"/>
      <c r="W310" s="459"/>
    </row>
    <row r="311" spans="1:23">
      <c r="A311" s="427" t="str">
        <f t="shared" si="11"/>
        <v>-</v>
      </c>
      <c r="B311" s="432"/>
      <c r="C311" s="433"/>
      <c r="D311" s="397"/>
      <c r="E311" s="397"/>
      <c r="F311" s="387"/>
      <c r="G311" s="431"/>
      <c r="H311" s="431"/>
      <c r="I311" s="431"/>
      <c r="J311" s="440"/>
      <c r="K311" s="440"/>
      <c r="L311" s="440"/>
      <c r="M311" s="450"/>
      <c r="N311" s="430"/>
      <c r="O311" s="430"/>
      <c r="P311" s="445"/>
      <c r="Q311" s="445"/>
      <c r="R311" s="449"/>
      <c r="S311" s="430"/>
      <c r="W311" s="459"/>
    </row>
    <row r="312" spans="1:23">
      <c r="A312" s="427" t="str">
        <f t="shared" si="11"/>
        <v>-</v>
      </c>
      <c r="B312" s="432"/>
      <c r="C312" s="433"/>
      <c r="D312" s="397"/>
      <c r="E312" s="397"/>
      <c r="F312" s="387"/>
      <c r="G312" s="431"/>
      <c r="H312" s="431"/>
      <c r="I312" s="431"/>
      <c r="J312" s="440"/>
      <c r="K312" s="440"/>
      <c r="L312" s="440"/>
      <c r="M312" s="450"/>
      <c r="N312" s="430"/>
      <c r="O312" s="430"/>
      <c r="P312" s="445"/>
      <c r="Q312" s="445"/>
      <c r="R312" s="460"/>
      <c r="S312" s="430"/>
      <c r="W312" s="459"/>
    </row>
    <row r="313" spans="1:23">
      <c r="A313" s="427" t="str">
        <f t="shared" si="11"/>
        <v>-</v>
      </c>
      <c r="B313" s="432"/>
      <c r="C313" s="433"/>
      <c r="D313" s="397"/>
      <c r="E313" s="397"/>
      <c r="F313" s="387"/>
      <c r="G313" s="431"/>
      <c r="H313" s="431"/>
      <c r="I313" s="431"/>
      <c r="J313" s="440"/>
      <c r="K313" s="440"/>
      <c r="L313" s="440"/>
      <c r="M313" s="450"/>
      <c r="N313" s="430"/>
      <c r="O313" s="430"/>
      <c r="P313" s="445"/>
      <c r="Q313" s="445"/>
      <c r="R313" s="449"/>
      <c r="S313" s="430"/>
      <c r="W313" s="459"/>
    </row>
    <row r="314" spans="1:19">
      <c r="A314" s="427" t="str">
        <f t="shared" si="11"/>
        <v>-</v>
      </c>
      <c r="B314" s="432"/>
      <c r="C314" s="433"/>
      <c r="D314" s="397"/>
      <c r="E314" s="397"/>
      <c r="F314" s="387"/>
      <c r="G314" s="431"/>
      <c r="H314" s="431"/>
      <c r="I314" s="431"/>
      <c r="J314" s="440"/>
      <c r="K314" s="440"/>
      <c r="L314" s="440"/>
      <c r="M314" s="450"/>
      <c r="N314" s="430"/>
      <c r="O314" s="430"/>
      <c r="P314" s="445"/>
      <c r="Q314" s="445"/>
      <c r="R314" s="449"/>
      <c r="S314" s="430"/>
    </row>
    <row r="315" spans="1:19">
      <c r="A315" s="427" t="str">
        <f t="shared" si="11"/>
        <v>-</v>
      </c>
      <c r="B315" s="432"/>
      <c r="C315" s="433"/>
      <c r="D315" s="397"/>
      <c r="E315" s="397"/>
      <c r="F315" s="387"/>
      <c r="G315" s="431"/>
      <c r="H315" s="431"/>
      <c r="I315" s="431"/>
      <c r="J315" s="440"/>
      <c r="K315" s="440"/>
      <c r="L315" s="440"/>
      <c r="M315" s="450"/>
      <c r="N315" s="430"/>
      <c r="O315" s="430"/>
      <c r="P315" s="445"/>
      <c r="Q315" s="445"/>
      <c r="R315" s="449"/>
      <c r="S315" s="430"/>
    </row>
    <row r="316" spans="1:19">
      <c r="A316" s="427" t="str">
        <f t="shared" si="11"/>
        <v>-</v>
      </c>
      <c r="B316" s="432"/>
      <c r="C316" s="433"/>
      <c r="D316" s="397"/>
      <c r="E316" s="397"/>
      <c r="F316" s="387"/>
      <c r="G316" s="431"/>
      <c r="H316" s="431"/>
      <c r="I316" s="431"/>
      <c r="J316" s="440"/>
      <c r="K316" s="440"/>
      <c r="L316" s="440"/>
      <c r="M316" s="450"/>
      <c r="N316" s="430"/>
      <c r="O316" s="430"/>
      <c r="P316" s="445"/>
      <c r="Q316" s="445"/>
      <c r="R316" s="449"/>
      <c r="S316" s="430"/>
    </row>
    <row r="317" spans="1:19">
      <c r="A317" s="427" t="str">
        <f t="shared" si="11"/>
        <v>-</v>
      </c>
      <c r="B317" s="432"/>
      <c r="C317" s="433"/>
      <c r="D317" s="397"/>
      <c r="E317" s="397"/>
      <c r="F317" s="387"/>
      <c r="G317" s="431"/>
      <c r="H317" s="431"/>
      <c r="I317" s="431"/>
      <c r="J317" s="440"/>
      <c r="K317" s="440"/>
      <c r="L317" s="440"/>
      <c r="M317" s="450"/>
      <c r="N317" s="430"/>
      <c r="O317" s="430"/>
      <c r="P317" s="445"/>
      <c r="Q317" s="445"/>
      <c r="R317" s="449"/>
      <c r="S317" s="430"/>
    </row>
    <row r="318" spans="1:19">
      <c r="A318" s="427" t="str">
        <f t="shared" si="11"/>
        <v>-</v>
      </c>
      <c r="B318" s="432"/>
      <c r="C318" s="433"/>
      <c r="D318" s="397"/>
      <c r="E318" s="397"/>
      <c r="F318" s="387"/>
      <c r="G318" s="431"/>
      <c r="H318" s="431"/>
      <c r="I318" s="431"/>
      <c r="J318" s="440"/>
      <c r="K318" s="440"/>
      <c r="L318" s="440"/>
      <c r="M318" s="450"/>
      <c r="N318" s="430"/>
      <c r="O318" s="430"/>
      <c r="P318" s="445"/>
      <c r="Q318" s="445"/>
      <c r="R318" s="430"/>
      <c r="S318" s="430"/>
    </row>
    <row r="319" spans="1:19">
      <c r="A319" s="427" t="str">
        <f t="shared" si="11"/>
        <v>-</v>
      </c>
      <c r="B319" s="432"/>
      <c r="C319" s="433"/>
      <c r="D319" s="397"/>
      <c r="E319" s="397"/>
      <c r="F319" s="387"/>
      <c r="G319" s="431"/>
      <c r="H319" s="431"/>
      <c r="I319" s="431"/>
      <c r="J319" s="440"/>
      <c r="K319" s="440"/>
      <c r="L319" s="440"/>
      <c r="M319" s="450"/>
      <c r="N319" s="430"/>
      <c r="O319" s="430"/>
      <c r="P319" s="445"/>
      <c r="Q319" s="445"/>
      <c r="R319" s="430"/>
      <c r="S319" s="430"/>
    </row>
    <row r="320" spans="1:19">
      <c r="A320" s="427" t="str">
        <f t="shared" si="11"/>
        <v>-</v>
      </c>
      <c r="B320" s="432"/>
      <c r="C320" s="433"/>
      <c r="D320" s="397"/>
      <c r="E320" s="397"/>
      <c r="F320" s="387"/>
      <c r="G320" s="431"/>
      <c r="H320" s="431"/>
      <c r="I320" s="431"/>
      <c r="J320" s="440"/>
      <c r="K320" s="440"/>
      <c r="L320" s="440"/>
      <c r="M320" s="450"/>
      <c r="N320" s="430"/>
      <c r="O320" s="430"/>
      <c r="P320" s="445"/>
      <c r="Q320" s="445"/>
      <c r="R320" s="430"/>
      <c r="S320" s="430"/>
    </row>
    <row r="321" spans="1:19">
      <c r="A321" s="427" t="str">
        <f t="shared" si="11"/>
        <v>-</v>
      </c>
      <c r="B321" s="432"/>
      <c r="C321" s="433"/>
      <c r="D321" s="397"/>
      <c r="E321" s="397"/>
      <c r="F321" s="387"/>
      <c r="G321" s="431"/>
      <c r="H321" s="431"/>
      <c r="I321" s="431"/>
      <c r="J321" s="440"/>
      <c r="K321" s="440"/>
      <c r="L321" s="440"/>
      <c r="M321" s="450"/>
      <c r="N321" s="430"/>
      <c r="O321" s="430"/>
      <c r="P321" s="445"/>
      <c r="Q321" s="445"/>
      <c r="R321" s="430"/>
      <c r="S321" s="430"/>
    </row>
    <row r="322" spans="1:19">
      <c r="A322" s="427" t="str">
        <f t="shared" si="11"/>
        <v>-</v>
      </c>
      <c r="B322" s="432"/>
      <c r="C322" s="433"/>
      <c r="D322" s="397"/>
      <c r="E322" s="397"/>
      <c r="F322" s="387"/>
      <c r="G322" s="431"/>
      <c r="H322" s="431"/>
      <c r="I322" s="431"/>
      <c r="J322" s="440"/>
      <c r="K322" s="440"/>
      <c r="L322" s="440"/>
      <c r="M322" s="450"/>
      <c r="N322" s="430"/>
      <c r="O322" s="430"/>
      <c r="P322" s="445"/>
      <c r="Q322" s="445"/>
      <c r="R322" s="430"/>
      <c r="S322" s="430"/>
    </row>
    <row r="323" spans="1:19">
      <c r="A323" s="427" t="str">
        <f t="shared" si="11"/>
        <v>-</v>
      </c>
      <c r="B323" s="432"/>
      <c r="C323" s="433"/>
      <c r="D323" s="397"/>
      <c r="E323" s="397"/>
      <c r="F323" s="387"/>
      <c r="G323" s="431"/>
      <c r="H323" s="431"/>
      <c r="I323" s="431"/>
      <c r="J323" s="440"/>
      <c r="K323" s="440"/>
      <c r="L323" s="440"/>
      <c r="M323" s="450"/>
      <c r="N323" s="430"/>
      <c r="O323" s="430"/>
      <c r="P323" s="445"/>
      <c r="Q323" s="445"/>
      <c r="R323" s="430"/>
      <c r="S323" s="430"/>
    </row>
    <row r="324" spans="1:19">
      <c r="A324" s="427" t="str">
        <f t="shared" si="11"/>
        <v>-</v>
      </c>
      <c r="B324" s="432"/>
      <c r="C324" s="433"/>
      <c r="D324" s="397"/>
      <c r="E324" s="397"/>
      <c r="F324" s="387"/>
      <c r="G324" s="431"/>
      <c r="H324" s="431"/>
      <c r="I324" s="431"/>
      <c r="J324" s="440"/>
      <c r="K324" s="440"/>
      <c r="L324" s="440"/>
      <c r="M324" s="450"/>
      <c r="N324" s="430"/>
      <c r="O324" s="430"/>
      <c r="P324" s="445"/>
      <c r="Q324" s="445"/>
      <c r="R324" s="430"/>
      <c r="S324" s="430"/>
    </row>
    <row r="325" spans="1:19">
      <c r="A325" s="427" t="str">
        <f t="shared" si="11"/>
        <v>-</v>
      </c>
      <c r="B325" s="432"/>
      <c r="C325" s="433"/>
      <c r="D325" s="397"/>
      <c r="E325" s="397"/>
      <c r="F325" s="387"/>
      <c r="G325" s="431"/>
      <c r="H325" s="431"/>
      <c r="I325" s="431"/>
      <c r="J325" s="440"/>
      <c r="K325" s="440"/>
      <c r="L325" s="440"/>
      <c r="M325" s="450"/>
      <c r="N325" s="430"/>
      <c r="O325" s="430"/>
      <c r="P325" s="445"/>
      <c r="Q325" s="445"/>
      <c r="R325" s="430"/>
      <c r="S325" s="430"/>
    </row>
    <row r="326" spans="1:19">
      <c r="A326" s="427" t="str">
        <f t="shared" si="11"/>
        <v>-</v>
      </c>
      <c r="B326" s="432"/>
      <c r="C326" s="433"/>
      <c r="D326" s="397"/>
      <c r="E326" s="397"/>
      <c r="F326" s="387"/>
      <c r="G326" s="431"/>
      <c r="H326" s="431"/>
      <c r="I326" s="431"/>
      <c r="J326" s="440"/>
      <c r="K326" s="440"/>
      <c r="L326" s="440"/>
      <c r="M326" s="450"/>
      <c r="N326" s="430"/>
      <c r="O326" s="430"/>
      <c r="P326" s="445"/>
      <c r="Q326" s="445"/>
      <c r="R326" s="430"/>
      <c r="S326" s="430"/>
    </row>
    <row r="327" spans="1:19">
      <c r="A327" s="427" t="str">
        <f t="shared" si="11"/>
        <v>-</v>
      </c>
      <c r="B327" s="432"/>
      <c r="C327" s="433"/>
      <c r="D327" s="397"/>
      <c r="E327" s="397"/>
      <c r="F327" s="387"/>
      <c r="G327" s="431"/>
      <c r="H327" s="431"/>
      <c r="I327" s="431"/>
      <c r="J327" s="440"/>
      <c r="K327" s="440"/>
      <c r="L327" s="440"/>
      <c r="M327" s="450"/>
      <c r="N327" s="430"/>
      <c r="O327" s="430"/>
      <c r="P327" s="445"/>
      <c r="Q327" s="445"/>
      <c r="R327" s="430"/>
      <c r="S327" s="430"/>
    </row>
    <row r="328" spans="1:19">
      <c r="A328" s="427" t="str">
        <f t="shared" ref="A328:A387" si="12">D328&amp;"-"&amp;B328</f>
        <v>-</v>
      </c>
      <c r="B328" s="432"/>
      <c r="C328" s="433"/>
      <c r="D328" s="397"/>
      <c r="E328" s="397"/>
      <c r="F328" s="387"/>
      <c r="G328" s="431"/>
      <c r="H328" s="431"/>
      <c r="I328" s="431"/>
      <c r="J328" s="440"/>
      <c r="K328" s="440"/>
      <c r="L328" s="440"/>
      <c r="M328" s="450"/>
      <c r="N328" s="430"/>
      <c r="O328" s="430"/>
      <c r="P328" s="445"/>
      <c r="Q328" s="445"/>
      <c r="R328" s="430"/>
      <c r="S328" s="430"/>
    </row>
    <row r="329" spans="1:19">
      <c r="A329" s="427" t="str">
        <f t="shared" si="12"/>
        <v>-</v>
      </c>
      <c r="B329" s="432"/>
      <c r="C329" s="433"/>
      <c r="D329" s="397"/>
      <c r="E329" s="397"/>
      <c r="F329" s="387"/>
      <c r="G329" s="431"/>
      <c r="H329" s="431"/>
      <c r="I329" s="431"/>
      <c r="J329" s="440"/>
      <c r="K329" s="440"/>
      <c r="L329" s="440"/>
      <c r="M329" s="450"/>
      <c r="N329" s="430"/>
      <c r="O329" s="430"/>
      <c r="P329" s="445"/>
      <c r="Q329" s="445"/>
      <c r="R329" s="430"/>
      <c r="S329" s="430"/>
    </row>
    <row r="330" spans="1:19">
      <c r="A330" s="427" t="str">
        <f t="shared" si="12"/>
        <v>-</v>
      </c>
      <c r="B330" s="432"/>
      <c r="C330" s="433"/>
      <c r="D330" s="397"/>
      <c r="E330" s="397"/>
      <c r="F330" s="387"/>
      <c r="G330" s="431"/>
      <c r="H330" s="431"/>
      <c r="I330" s="431"/>
      <c r="J330" s="440"/>
      <c r="K330" s="440"/>
      <c r="L330" s="440"/>
      <c r="M330" s="450"/>
      <c r="N330" s="430"/>
      <c r="O330" s="430"/>
      <c r="P330" s="445"/>
      <c r="Q330" s="445"/>
      <c r="R330" s="430"/>
      <c r="S330" s="430"/>
    </row>
    <row r="331" spans="1:19">
      <c r="A331" s="427" t="str">
        <f t="shared" si="12"/>
        <v>-</v>
      </c>
      <c r="B331" s="432"/>
      <c r="C331" s="433"/>
      <c r="D331" s="397"/>
      <c r="E331" s="397"/>
      <c r="F331" s="387"/>
      <c r="G331" s="431"/>
      <c r="H331" s="431"/>
      <c r="I331" s="431"/>
      <c r="J331" s="440"/>
      <c r="K331" s="440"/>
      <c r="L331" s="440"/>
      <c r="M331" s="450"/>
      <c r="N331" s="430"/>
      <c r="O331" s="430"/>
      <c r="P331" s="445"/>
      <c r="Q331" s="445"/>
      <c r="R331" s="430"/>
      <c r="S331" s="430"/>
    </row>
    <row r="332" spans="1:19">
      <c r="A332" s="427" t="str">
        <f t="shared" si="12"/>
        <v>-</v>
      </c>
      <c r="B332" s="432"/>
      <c r="C332" s="433"/>
      <c r="D332" s="397"/>
      <c r="E332" s="397"/>
      <c r="F332" s="387"/>
      <c r="G332" s="431"/>
      <c r="H332" s="431"/>
      <c r="I332" s="431"/>
      <c r="J332" s="440"/>
      <c r="K332" s="440"/>
      <c r="L332" s="440"/>
      <c r="M332" s="450"/>
      <c r="N332" s="430"/>
      <c r="O332" s="430"/>
      <c r="P332" s="445"/>
      <c r="Q332" s="445"/>
      <c r="R332" s="430"/>
      <c r="S332" s="430"/>
    </row>
    <row r="333" spans="1:19">
      <c r="A333" s="427" t="str">
        <f t="shared" si="12"/>
        <v>-</v>
      </c>
      <c r="B333" s="432"/>
      <c r="C333" s="433"/>
      <c r="D333" s="397"/>
      <c r="E333" s="397"/>
      <c r="F333" s="387"/>
      <c r="G333" s="431"/>
      <c r="H333" s="431"/>
      <c r="I333" s="431"/>
      <c r="J333" s="440"/>
      <c r="K333" s="440"/>
      <c r="L333" s="440"/>
      <c r="M333" s="450"/>
      <c r="N333" s="430"/>
      <c r="O333" s="430"/>
      <c r="P333" s="445"/>
      <c r="Q333" s="445"/>
      <c r="R333" s="430"/>
      <c r="S333" s="430"/>
    </row>
    <row r="334" spans="1:19">
      <c r="A334" s="427" t="str">
        <f t="shared" si="12"/>
        <v>-</v>
      </c>
      <c r="B334" s="432"/>
      <c r="C334" s="433"/>
      <c r="D334" s="397"/>
      <c r="E334" s="397"/>
      <c r="F334" s="387"/>
      <c r="G334" s="431"/>
      <c r="H334" s="431"/>
      <c r="I334" s="431"/>
      <c r="J334" s="440"/>
      <c r="K334" s="440"/>
      <c r="L334" s="440"/>
      <c r="M334" s="450"/>
      <c r="N334" s="430"/>
      <c r="O334" s="430"/>
      <c r="P334" s="445"/>
      <c r="Q334" s="445"/>
      <c r="R334" s="430"/>
      <c r="S334" s="430"/>
    </row>
    <row r="335" spans="1:19">
      <c r="A335" s="427" t="str">
        <f t="shared" si="12"/>
        <v>-</v>
      </c>
      <c r="B335" s="432"/>
      <c r="C335" s="433"/>
      <c r="D335" s="397"/>
      <c r="E335" s="397"/>
      <c r="F335" s="387"/>
      <c r="G335" s="431"/>
      <c r="H335" s="431"/>
      <c r="I335" s="431"/>
      <c r="J335" s="440"/>
      <c r="K335" s="440"/>
      <c r="L335" s="440"/>
      <c r="M335" s="450"/>
      <c r="N335" s="430"/>
      <c r="O335" s="430"/>
      <c r="P335" s="445"/>
      <c r="Q335" s="445"/>
      <c r="R335" s="430"/>
      <c r="S335" s="430"/>
    </row>
    <row r="336" spans="1:19">
      <c r="A336" s="427" t="str">
        <f t="shared" si="12"/>
        <v>-</v>
      </c>
      <c r="B336" s="432"/>
      <c r="C336" s="433"/>
      <c r="D336" s="397"/>
      <c r="E336" s="397"/>
      <c r="F336" s="387"/>
      <c r="G336" s="431"/>
      <c r="H336" s="431"/>
      <c r="I336" s="431"/>
      <c r="J336" s="440"/>
      <c r="K336" s="440"/>
      <c r="L336" s="440"/>
      <c r="M336" s="450"/>
      <c r="N336" s="430"/>
      <c r="O336" s="430"/>
      <c r="P336" s="445"/>
      <c r="Q336" s="445"/>
      <c r="R336" s="430"/>
      <c r="S336" s="430"/>
    </row>
    <row r="337" spans="1:19">
      <c r="A337" s="427" t="str">
        <f t="shared" si="12"/>
        <v>-</v>
      </c>
      <c r="B337" s="432"/>
      <c r="C337" s="433"/>
      <c r="D337" s="397"/>
      <c r="E337" s="397"/>
      <c r="F337" s="387"/>
      <c r="G337" s="431"/>
      <c r="H337" s="431"/>
      <c r="I337" s="431"/>
      <c r="J337" s="440"/>
      <c r="K337" s="440"/>
      <c r="L337" s="440"/>
      <c r="M337" s="450"/>
      <c r="N337" s="430"/>
      <c r="O337" s="430"/>
      <c r="P337" s="445"/>
      <c r="Q337" s="445"/>
      <c r="R337" s="430"/>
      <c r="S337" s="430"/>
    </row>
    <row r="338" spans="1:19">
      <c r="A338" s="427" t="str">
        <f t="shared" si="12"/>
        <v>-</v>
      </c>
      <c r="B338" s="432"/>
      <c r="C338" s="433"/>
      <c r="D338" s="397"/>
      <c r="E338" s="397"/>
      <c r="F338" s="387"/>
      <c r="G338" s="431"/>
      <c r="H338" s="431"/>
      <c r="I338" s="431"/>
      <c r="J338" s="440"/>
      <c r="K338" s="440"/>
      <c r="L338" s="440"/>
      <c r="M338" s="450"/>
      <c r="N338" s="430"/>
      <c r="O338" s="430"/>
      <c r="P338" s="445"/>
      <c r="Q338" s="445"/>
      <c r="R338" s="430"/>
      <c r="S338" s="430"/>
    </row>
    <row r="339" spans="1:19">
      <c r="A339" s="427" t="str">
        <f t="shared" si="12"/>
        <v>-</v>
      </c>
      <c r="B339" s="432"/>
      <c r="C339" s="433"/>
      <c r="D339" s="397"/>
      <c r="E339" s="397"/>
      <c r="F339" s="387"/>
      <c r="G339" s="431"/>
      <c r="H339" s="431"/>
      <c r="I339" s="431"/>
      <c r="J339" s="440"/>
      <c r="K339" s="440"/>
      <c r="L339" s="440"/>
      <c r="M339" s="450"/>
      <c r="N339" s="430"/>
      <c r="O339" s="430"/>
      <c r="P339" s="445"/>
      <c r="Q339" s="445"/>
      <c r="R339" s="430"/>
      <c r="S339" s="430"/>
    </row>
    <row r="340" spans="1:19">
      <c r="A340" s="427" t="str">
        <f t="shared" si="12"/>
        <v>-</v>
      </c>
      <c r="B340" s="432"/>
      <c r="C340" s="433"/>
      <c r="D340" s="397"/>
      <c r="E340" s="397"/>
      <c r="F340" s="387"/>
      <c r="G340" s="431"/>
      <c r="H340" s="431"/>
      <c r="I340" s="431"/>
      <c r="J340" s="440"/>
      <c r="K340" s="440"/>
      <c r="L340" s="440"/>
      <c r="M340" s="450"/>
      <c r="N340" s="430"/>
      <c r="O340" s="430"/>
      <c r="P340" s="445"/>
      <c r="Q340" s="445"/>
      <c r="R340" s="430"/>
      <c r="S340" s="430"/>
    </row>
    <row r="341" spans="1:19">
      <c r="A341" s="427" t="str">
        <f t="shared" si="12"/>
        <v>-</v>
      </c>
      <c r="B341" s="432"/>
      <c r="C341" s="433"/>
      <c r="D341" s="397"/>
      <c r="E341" s="397"/>
      <c r="F341" s="387"/>
      <c r="G341" s="431"/>
      <c r="H341" s="431"/>
      <c r="I341" s="431"/>
      <c r="J341" s="440"/>
      <c r="K341" s="440"/>
      <c r="L341" s="440"/>
      <c r="M341" s="450"/>
      <c r="N341" s="430"/>
      <c r="O341" s="430"/>
      <c r="P341" s="445"/>
      <c r="Q341" s="445"/>
      <c r="R341" s="430"/>
      <c r="S341" s="430"/>
    </row>
    <row r="342" spans="1:19">
      <c r="A342" s="427" t="str">
        <f t="shared" si="12"/>
        <v>-</v>
      </c>
      <c r="B342" s="432"/>
      <c r="C342" s="433"/>
      <c r="D342" s="397"/>
      <c r="E342" s="397"/>
      <c r="F342" s="387"/>
      <c r="G342" s="431"/>
      <c r="H342" s="431"/>
      <c r="I342" s="431"/>
      <c r="J342" s="440"/>
      <c r="K342" s="440"/>
      <c r="L342" s="440"/>
      <c r="M342" s="450"/>
      <c r="N342" s="430"/>
      <c r="O342" s="430"/>
      <c r="P342" s="445"/>
      <c r="Q342" s="445"/>
      <c r="R342" s="449"/>
      <c r="S342" s="430"/>
    </row>
    <row r="343" spans="1:19">
      <c r="A343" s="427" t="str">
        <f t="shared" si="12"/>
        <v>-</v>
      </c>
      <c r="B343" s="432"/>
      <c r="C343" s="433"/>
      <c r="D343" s="397"/>
      <c r="E343" s="397"/>
      <c r="F343" s="387"/>
      <c r="G343" s="431"/>
      <c r="H343" s="431"/>
      <c r="I343" s="431"/>
      <c r="J343" s="440"/>
      <c r="K343" s="440"/>
      <c r="L343" s="440"/>
      <c r="M343" s="450"/>
      <c r="N343" s="430"/>
      <c r="O343" s="430"/>
      <c r="P343" s="445"/>
      <c r="Q343" s="445"/>
      <c r="R343" s="449"/>
      <c r="S343" s="430"/>
    </row>
    <row r="344" spans="1:19">
      <c r="A344" s="427" t="str">
        <f t="shared" si="12"/>
        <v>-</v>
      </c>
      <c r="B344" s="432"/>
      <c r="C344" s="433"/>
      <c r="D344" s="397"/>
      <c r="E344" s="397"/>
      <c r="F344" s="387"/>
      <c r="G344" s="431"/>
      <c r="H344" s="431"/>
      <c r="I344" s="431"/>
      <c r="J344" s="440"/>
      <c r="K344" s="440"/>
      <c r="L344" s="440"/>
      <c r="M344" s="450"/>
      <c r="N344" s="430"/>
      <c r="O344" s="430"/>
      <c r="P344" s="445"/>
      <c r="Q344" s="445"/>
      <c r="R344" s="449"/>
      <c r="S344" s="430"/>
    </row>
    <row r="345" spans="1:19">
      <c r="A345" s="427" t="str">
        <f t="shared" si="12"/>
        <v>-</v>
      </c>
      <c r="B345" s="432"/>
      <c r="C345" s="433"/>
      <c r="D345" s="397"/>
      <c r="E345" s="397"/>
      <c r="F345" s="387"/>
      <c r="G345" s="431"/>
      <c r="H345" s="431"/>
      <c r="I345" s="431"/>
      <c r="J345" s="440"/>
      <c r="K345" s="440"/>
      <c r="L345" s="440"/>
      <c r="M345" s="450"/>
      <c r="N345" s="430"/>
      <c r="O345" s="430"/>
      <c r="P345" s="445"/>
      <c r="Q345" s="445"/>
      <c r="R345" s="449"/>
      <c r="S345" s="430"/>
    </row>
    <row r="346" spans="1:19">
      <c r="A346" s="427" t="str">
        <f t="shared" si="12"/>
        <v>-</v>
      </c>
      <c r="B346" s="432"/>
      <c r="C346" s="433"/>
      <c r="D346" s="397"/>
      <c r="E346" s="397"/>
      <c r="F346" s="387"/>
      <c r="G346" s="431"/>
      <c r="H346" s="431"/>
      <c r="I346" s="431"/>
      <c r="J346" s="440"/>
      <c r="K346" s="440"/>
      <c r="L346" s="440"/>
      <c r="M346" s="450"/>
      <c r="N346" s="430"/>
      <c r="O346" s="430"/>
      <c r="P346" s="445"/>
      <c r="Q346" s="445"/>
      <c r="R346" s="449"/>
      <c r="S346" s="430"/>
    </row>
    <row r="347" spans="1:19">
      <c r="A347" s="427" t="str">
        <f t="shared" si="12"/>
        <v>-</v>
      </c>
      <c r="B347" s="432"/>
      <c r="C347" s="433"/>
      <c r="D347" s="397"/>
      <c r="E347" s="397"/>
      <c r="F347" s="387"/>
      <c r="G347" s="431"/>
      <c r="H347" s="431"/>
      <c r="I347" s="431"/>
      <c r="J347" s="440"/>
      <c r="K347" s="440"/>
      <c r="L347" s="440"/>
      <c r="M347" s="450"/>
      <c r="N347" s="430"/>
      <c r="O347" s="430"/>
      <c r="P347" s="445"/>
      <c r="Q347" s="445"/>
      <c r="R347" s="449"/>
      <c r="S347" s="430"/>
    </row>
    <row r="348" spans="1:19">
      <c r="A348" s="427" t="str">
        <f t="shared" si="12"/>
        <v>-</v>
      </c>
      <c r="B348" s="432"/>
      <c r="C348" s="433"/>
      <c r="D348" s="397"/>
      <c r="E348" s="397"/>
      <c r="F348" s="387"/>
      <c r="G348" s="431"/>
      <c r="H348" s="431"/>
      <c r="I348" s="431"/>
      <c r="J348" s="440"/>
      <c r="K348" s="440"/>
      <c r="L348" s="440"/>
      <c r="M348" s="450"/>
      <c r="N348" s="430"/>
      <c r="O348" s="430"/>
      <c r="P348" s="445"/>
      <c r="Q348" s="445"/>
      <c r="R348" s="449"/>
      <c r="S348" s="430"/>
    </row>
    <row r="349" spans="1:19">
      <c r="A349" s="427" t="str">
        <f t="shared" si="12"/>
        <v>-</v>
      </c>
      <c r="B349" s="432"/>
      <c r="C349" s="433"/>
      <c r="D349" s="397"/>
      <c r="E349" s="397"/>
      <c r="F349" s="387"/>
      <c r="G349" s="431"/>
      <c r="H349" s="431"/>
      <c r="I349" s="431"/>
      <c r="J349" s="440"/>
      <c r="K349" s="440"/>
      <c r="L349" s="440"/>
      <c r="M349" s="450"/>
      <c r="N349" s="430"/>
      <c r="O349" s="430"/>
      <c r="P349" s="445"/>
      <c r="Q349" s="445"/>
      <c r="R349" s="449"/>
      <c r="S349" s="430"/>
    </row>
    <row r="350" spans="1:19">
      <c r="A350" s="427" t="str">
        <f t="shared" si="12"/>
        <v>-</v>
      </c>
      <c r="B350" s="432"/>
      <c r="C350" s="433"/>
      <c r="D350" s="397"/>
      <c r="E350" s="397"/>
      <c r="F350" s="387"/>
      <c r="G350" s="431"/>
      <c r="H350" s="431"/>
      <c r="I350" s="431"/>
      <c r="J350" s="440"/>
      <c r="K350" s="440"/>
      <c r="L350" s="440"/>
      <c r="M350" s="450"/>
      <c r="N350" s="430"/>
      <c r="O350" s="430"/>
      <c r="P350" s="445"/>
      <c r="Q350" s="445"/>
      <c r="R350" s="449"/>
      <c r="S350" s="430"/>
    </row>
    <row r="351" spans="1:19">
      <c r="A351" s="427" t="str">
        <f t="shared" si="12"/>
        <v>-</v>
      </c>
      <c r="B351" s="432"/>
      <c r="C351" s="433"/>
      <c r="D351" s="397"/>
      <c r="E351" s="397"/>
      <c r="F351" s="387"/>
      <c r="G351" s="431"/>
      <c r="H351" s="431"/>
      <c r="I351" s="431"/>
      <c r="J351" s="440"/>
      <c r="K351" s="440"/>
      <c r="L351" s="440"/>
      <c r="M351" s="450"/>
      <c r="N351" s="430"/>
      <c r="O351" s="430"/>
      <c r="P351" s="445"/>
      <c r="Q351" s="445"/>
      <c r="R351" s="449"/>
      <c r="S351" s="430"/>
    </row>
    <row r="352" spans="1:19">
      <c r="A352" s="427" t="str">
        <f t="shared" si="12"/>
        <v>-</v>
      </c>
      <c r="B352" s="432"/>
      <c r="C352" s="433"/>
      <c r="D352" s="397"/>
      <c r="E352" s="397"/>
      <c r="F352" s="387"/>
      <c r="G352" s="431"/>
      <c r="H352" s="431"/>
      <c r="I352" s="431"/>
      <c r="J352" s="440"/>
      <c r="K352" s="440"/>
      <c r="L352" s="440"/>
      <c r="M352" s="450"/>
      <c r="N352" s="430"/>
      <c r="O352" s="430"/>
      <c r="P352" s="445"/>
      <c r="Q352" s="445"/>
      <c r="R352" s="449"/>
      <c r="S352" s="430"/>
    </row>
    <row r="353" spans="1:19">
      <c r="A353" s="427" t="str">
        <f t="shared" si="12"/>
        <v>-</v>
      </c>
      <c r="B353" s="432"/>
      <c r="C353" s="433"/>
      <c r="D353" s="397"/>
      <c r="E353" s="397"/>
      <c r="F353" s="387"/>
      <c r="G353" s="431"/>
      <c r="H353" s="431"/>
      <c r="I353" s="431"/>
      <c r="J353" s="440"/>
      <c r="K353" s="440"/>
      <c r="L353" s="440"/>
      <c r="M353" s="450"/>
      <c r="N353" s="430"/>
      <c r="O353" s="430"/>
      <c r="P353" s="445"/>
      <c r="Q353" s="445"/>
      <c r="R353" s="449"/>
      <c r="S353" s="430"/>
    </row>
    <row r="354" spans="1:19">
      <c r="A354" s="427" t="str">
        <f t="shared" si="12"/>
        <v>-</v>
      </c>
      <c r="B354" s="432"/>
      <c r="C354" s="433"/>
      <c r="D354" s="397"/>
      <c r="E354" s="397"/>
      <c r="F354" s="387"/>
      <c r="G354" s="431"/>
      <c r="H354" s="431"/>
      <c r="I354" s="431"/>
      <c r="J354" s="440"/>
      <c r="K354" s="440"/>
      <c r="L354" s="440"/>
      <c r="M354" s="450"/>
      <c r="N354" s="430"/>
      <c r="O354" s="430"/>
      <c r="P354" s="445"/>
      <c r="Q354" s="445"/>
      <c r="R354" s="449"/>
      <c r="S354" s="430"/>
    </row>
    <row r="355" spans="1:19">
      <c r="A355" s="427" t="str">
        <f t="shared" si="12"/>
        <v>-</v>
      </c>
      <c r="B355" s="432"/>
      <c r="C355" s="433"/>
      <c r="D355" s="397"/>
      <c r="E355" s="397"/>
      <c r="F355" s="387"/>
      <c r="G355" s="431"/>
      <c r="H355" s="431"/>
      <c r="I355" s="431"/>
      <c r="J355" s="440"/>
      <c r="K355" s="440"/>
      <c r="L355" s="440"/>
      <c r="M355" s="450"/>
      <c r="N355" s="430"/>
      <c r="O355" s="430"/>
      <c r="P355" s="445"/>
      <c r="Q355" s="445"/>
      <c r="R355" s="449"/>
      <c r="S355" s="430"/>
    </row>
    <row r="356" spans="1:19">
      <c r="A356" s="427" t="str">
        <f t="shared" si="12"/>
        <v>-</v>
      </c>
      <c r="B356" s="432"/>
      <c r="C356" s="433"/>
      <c r="D356" s="397"/>
      <c r="E356" s="397"/>
      <c r="F356" s="387"/>
      <c r="G356" s="431"/>
      <c r="H356" s="431"/>
      <c r="I356" s="431"/>
      <c r="J356" s="440"/>
      <c r="K356" s="440"/>
      <c r="L356" s="440"/>
      <c r="M356" s="450"/>
      <c r="N356" s="430"/>
      <c r="O356" s="430"/>
      <c r="P356" s="445"/>
      <c r="Q356" s="445"/>
      <c r="R356" s="430"/>
      <c r="S356" s="430"/>
    </row>
    <row r="357" spans="1:19">
      <c r="A357" s="427" t="str">
        <f t="shared" si="12"/>
        <v>-</v>
      </c>
      <c r="B357" s="432"/>
      <c r="C357" s="433"/>
      <c r="D357" s="397"/>
      <c r="E357" s="397"/>
      <c r="F357" s="387"/>
      <c r="G357" s="431"/>
      <c r="H357" s="431"/>
      <c r="I357" s="431"/>
      <c r="J357" s="440"/>
      <c r="K357" s="440"/>
      <c r="L357" s="440"/>
      <c r="M357" s="450"/>
      <c r="N357" s="430"/>
      <c r="O357" s="430"/>
      <c r="P357" s="445"/>
      <c r="Q357" s="445"/>
      <c r="R357" s="449"/>
      <c r="S357" s="430"/>
    </row>
    <row r="358" spans="1:19">
      <c r="A358" s="427" t="str">
        <f t="shared" si="12"/>
        <v>-</v>
      </c>
      <c r="B358" s="432"/>
      <c r="C358" s="433"/>
      <c r="D358" s="397"/>
      <c r="E358" s="397"/>
      <c r="F358" s="387"/>
      <c r="G358" s="431"/>
      <c r="H358" s="431"/>
      <c r="I358" s="431"/>
      <c r="J358" s="440"/>
      <c r="K358" s="440"/>
      <c r="L358" s="440"/>
      <c r="M358" s="450"/>
      <c r="N358" s="430"/>
      <c r="O358" s="430"/>
      <c r="P358" s="445"/>
      <c r="Q358" s="445"/>
      <c r="R358" s="449"/>
      <c r="S358" s="430"/>
    </row>
    <row r="359" spans="1:19">
      <c r="A359" s="427" t="str">
        <f t="shared" si="12"/>
        <v>-</v>
      </c>
      <c r="B359" s="432"/>
      <c r="C359" s="433"/>
      <c r="D359" s="397"/>
      <c r="E359" s="397"/>
      <c r="F359" s="387"/>
      <c r="G359" s="431"/>
      <c r="H359" s="431"/>
      <c r="I359" s="431"/>
      <c r="J359" s="440"/>
      <c r="K359" s="440"/>
      <c r="L359" s="440"/>
      <c r="M359" s="450"/>
      <c r="N359" s="430"/>
      <c r="O359" s="430"/>
      <c r="P359" s="445"/>
      <c r="Q359" s="445"/>
      <c r="R359" s="449"/>
      <c r="S359" s="430"/>
    </row>
    <row r="360" spans="1:19">
      <c r="A360" s="427" t="str">
        <f t="shared" si="12"/>
        <v>-</v>
      </c>
      <c r="B360" s="432"/>
      <c r="C360" s="433"/>
      <c r="D360" s="397"/>
      <c r="E360" s="397"/>
      <c r="F360" s="387"/>
      <c r="G360" s="431"/>
      <c r="H360" s="431"/>
      <c r="I360" s="431"/>
      <c r="J360" s="440"/>
      <c r="K360" s="440"/>
      <c r="L360" s="440"/>
      <c r="M360" s="450"/>
      <c r="N360" s="430"/>
      <c r="O360" s="430"/>
      <c r="P360" s="445"/>
      <c r="Q360" s="445"/>
      <c r="R360" s="449"/>
      <c r="S360" s="430"/>
    </row>
    <row r="361" spans="1:19">
      <c r="A361" s="427" t="str">
        <f t="shared" si="12"/>
        <v>-</v>
      </c>
      <c r="B361" s="432"/>
      <c r="C361" s="433"/>
      <c r="D361" s="397"/>
      <c r="E361" s="397"/>
      <c r="F361" s="387"/>
      <c r="G361" s="431"/>
      <c r="H361" s="431"/>
      <c r="I361" s="431"/>
      <c r="J361" s="440"/>
      <c r="K361" s="440"/>
      <c r="L361" s="440"/>
      <c r="M361" s="450"/>
      <c r="N361" s="430"/>
      <c r="O361" s="430"/>
      <c r="P361" s="445"/>
      <c r="Q361" s="445"/>
      <c r="R361" s="449"/>
      <c r="S361" s="430"/>
    </row>
    <row r="362" spans="1:19">
      <c r="A362" s="427" t="str">
        <f t="shared" si="12"/>
        <v>-</v>
      </c>
      <c r="B362" s="432"/>
      <c r="C362" s="433"/>
      <c r="D362" s="397"/>
      <c r="E362" s="397"/>
      <c r="F362" s="387"/>
      <c r="G362" s="431"/>
      <c r="H362" s="431"/>
      <c r="I362" s="431"/>
      <c r="J362" s="440"/>
      <c r="K362" s="440"/>
      <c r="L362" s="440"/>
      <c r="M362" s="450"/>
      <c r="N362" s="430"/>
      <c r="O362" s="430"/>
      <c r="P362" s="445"/>
      <c r="Q362" s="445"/>
      <c r="R362" s="449"/>
      <c r="S362" s="430"/>
    </row>
    <row r="363" spans="1:19">
      <c r="A363" s="427" t="str">
        <f t="shared" si="12"/>
        <v>-</v>
      </c>
      <c r="B363" s="432"/>
      <c r="C363" s="433"/>
      <c r="D363" s="397"/>
      <c r="E363" s="397"/>
      <c r="F363" s="387"/>
      <c r="G363" s="431"/>
      <c r="H363" s="431"/>
      <c r="I363" s="431"/>
      <c r="J363" s="440"/>
      <c r="K363" s="440"/>
      <c r="L363" s="440"/>
      <c r="M363" s="450"/>
      <c r="N363" s="430"/>
      <c r="O363" s="430"/>
      <c r="P363" s="445"/>
      <c r="Q363" s="445"/>
      <c r="R363" s="449"/>
      <c r="S363" s="430"/>
    </row>
    <row r="364" spans="1:19">
      <c r="A364" s="427" t="str">
        <f t="shared" si="12"/>
        <v>-</v>
      </c>
      <c r="B364" s="432"/>
      <c r="C364" s="433"/>
      <c r="D364" s="397"/>
      <c r="E364" s="397"/>
      <c r="F364" s="387"/>
      <c r="G364" s="431"/>
      <c r="H364" s="431"/>
      <c r="I364" s="431"/>
      <c r="J364" s="440"/>
      <c r="K364" s="440"/>
      <c r="L364" s="440"/>
      <c r="M364" s="450"/>
      <c r="N364" s="430"/>
      <c r="O364" s="430"/>
      <c r="P364" s="445"/>
      <c r="Q364" s="445"/>
      <c r="R364" s="430"/>
      <c r="S364" s="430"/>
    </row>
    <row r="365" spans="1:19">
      <c r="A365" s="427" t="str">
        <f t="shared" si="12"/>
        <v>-</v>
      </c>
      <c r="B365" s="432"/>
      <c r="C365" s="433"/>
      <c r="D365" s="397"/>
      <c r="E365" s="397"/>
      <c r="F365" s="387"/>
      <c r="G365" s="431"/>
      <c r="H365" s="431"/>
      <c r="I365" s="431"/>
      <c r="J365" s="440"/>
      <c r="K365" s="440"/>
      <c r="L365" s="440"/>
      <c r="M365" s="450"/>
      <c r="N365" s="430"/>
      <c r="O365" s="430"/>
      <c r="P365" s="445"/>
      <c r="Q365" s="445"/>
      <c r="R365" s="449"/>
      <c r="S365" s="430"/>
    </row>
    <row r="366" spans="1:19">
      <c r="A366" s="427" t="str">
        <f t="shared" si="12"/>
        <v>-</v>
      </c>
      <c r="B366" s="432"/>
      <c r="C366" s="433"/>
      <c r="D366" s="397"/>
      <c r="E366" s="397"/>
      <c r="F366" s="387"/>
      <c r="G366" s="431"/>
      <c r="H366" s="431"/>
      <c r="I366" s="431"/>
      <c r="J366" s="440"/>
      <c r="K366" s="440"/>
      <c r="L366" s="440"/>
      <c r="M366" s="450"/>
      <c r="N366" s="430"/>
      <c r="O366" s="430"/>
      <c r="P366" s="445"/>
      <c r="Q366" s="445"/>
      <c r="R366" s="430"/>
      <c r="S366" s="430"/>
    </row>
    <row r="367" spans="1:19">
      <c r="A367" s="427" t="str">
        <f t="shared" si="12"/>
        <v>-</v>
      </c>
      <c r="B367" s="432"/>
      <c r="C367" s="433"/>
      <c r="D367" s="397"/>
      <c r="E367" s="397"/>
      <c r="F367" s="387"/>
      <c r="G367" s="431"/>
      <c r="H367" s="431"/>
      <c r="I367" s="431"/>
      <c r="J367" s="440"/>
      <c r="K367" s="440"/>
      <c r="L367" s="440"/>
      <c r="M367" s="450"/>
      <c r="N367" s="430"/>
      <c r="O367" s="430"/>
      <c r="P367" s="445"/>
      <c r="Q367" s="445"/>
      <c r="R367" s="449"/>
      <c r="S367" s="430"/>
    </row>
    <row r="368" spans="1:19">
      <c r="A368" s="427" t="str">
        <f t="shared" si="12"/>
        <v>-</v>
      </c>
      <c r="B368" s="432"/>
      <c r="C368" s="433"/>
      <c r="D368" s="397"/>
      <c r="E368" s="397"/>
      <c r="F368" s="387"/>
      <c r="G368" s="431"/>
      <c r="H368" s="431"/>
      <c r="I368" s="431"/>
      <c r="J368" s="440"/>
      <c r="K368" s="440"/>
      <c r="L368" s="440"/>
      <c r="M368" s="441"/>
      <c r="N368" s="430"/>
      <c r="O368" s="430"/>
      <c r="P368" s="445"/>
      <c r="Q368" s="445"/>
      <c r="R368" s="430"/>
      <c r="S368" s="430"/>
    </row>
    <row r="369" spans="1:19">
      <c r="A369" s="427" t="str">
        <f t="shared" si="12"/>
        <v>-</v>
      </c>
      <c r="B369" s="432"/>
      <c r="C369" s="433"/>
      <c r="D369" s="397"/>
      <c r="E369" s="397"/>
      <c r="F369" s="387"/>
      <c r="G369" s="431"/>
      <c r="H369" s="431"/>
      <c r="I369" s="431"/>
      <c r="J369" s="440"/>
      <c r="K369" s="440"/>
      <c r="L369" s="440"/>
      <c r="M369" s="441"/>
      <c r="N369" s="430"/>
      <c r="O369" s="430"/>
      <c r="P369" s="445"/>
      <c r="Q369" s="445"/>
      <c r="R369" s="449"/>
      <c r="S369" s="430"/>
    </row>
    <row r="370" spans="1:19">
      <c r="A370" s="427" t="str">
        <f t="shared" si="12"/>
        <v>-</v>
      </c>
      <c r="B370" s="432"/>
      <c r="C370" s="433"/>
      <c r="D370" s="397"/>
      <c r="E370" s="397"/>
      <c r="F370" s="387"/>
      <c r="G370" s="431"/>
      <c r="H370" s="431"/>
      <c r="I370" s="431"/>
      <c r="J370" s="440"/>
      <c r="K370" s="440"/>
      <c r="L370" s="440"/>
      <c r="M370" s="441"/>
      <c r="N370" s="430"/>
      <c r="O370" s="430"/>
      <c r="P370" s="445"/>
      <c r="Q370" s="445"/>
      <c r="R370" s="430"/>
      <c r="S370" s="430"/>
    </row>
    <row r="371" spans="1:19">
      <c r="A371" s="427" t="str">
        <f t="shared" si="12"/>
        <v>-</v>
      </c>
      <c r="B371" s="432"/>
      <c r="C371" s="433"/>
      <c r="D371" s="397"/>
      <c r="E371" s="397"/>
      <c r="F371" s="387"/>
      <c r="G371" s="431"/>
      <c r="H371" s="431"/>
      <c r="I371" s="431"/>
      <c r="J371" s="440"/>
      <c r="K371" s="440"/>
      <c r="L371" s="440"/>
      <c r="M371" s="441"/>
      <c r="N371" s="430"/>
      <c r="O371" s="430"/>
      <c r="P371" s="445"/>
      <c r="Q371" s="445"/>
      <c r="R371" s="449"/>
      <c r="S371" s="430"/>
    </row>
    <row r="372" spans="1:19">
      <c r="A372" s="427" t="str">
        <f t="shared" si="12"/>
        <v>-</v>
      </c>
      <c r="B372" s="432"/>
      <c r="C372" s="433"/>
      <c r="D372" s="397"/>
      <c r="E372" s="397"/>
      <c r="F372" s="387"/>
      <c r="G372" s="431"/>
      <c r="H372" s="431"/>
      <c r="I372" s="431"/>
      <c r="J372" s="440"/>
      <c r="K372" s="440"/>
      <c r="L372" s="440"/>
      <c r="M372" s="441"/>
      <c r="N372" s="430"/>
      <c r="O372" s="430"/>
      <c r="P372" s="445"/>
      <c r="Q372" s="445"/>
      <c r="R372" s="430"/>
      <c r="S372" s="430"/>
    </row>
    <row r="373" spans="1:19">
      <c r="A373" s="427" t="str">
        <f t="shared" si="12"/>
        <v>-</v>
      </c>
      <c r="B373" s="432"/>
      <c r="C373" s="433"/>
      <c r="D373" s="397"/>
      <c r="E373" s="397"/>
      <c r="F373" s="387"/>
      <c r="G373" s="431"/>
      <c r="H373" s="431"/>
      <c r="I373" s="431"/>
      <c r="J373" s="440"/>
      <c r="K373" s="440"/>
      <c r="L373" s="440"/>
      <c r="M373" s="441"/>
      <c r="N373" s="430"/>
      <c r="O373" s="430"/>
      <c r="P373" s="445"/>
      <c r="Q373" s="445"/>
      <c r="R373" s="449"/>
      <c r="S373" s="430"/>
    </row>
    <row r="374" spans="1:19">
      <c r="A374" s="427" t="str">
        <f t="shared" si="12"/>
        <v>-</v>
      </c>
      <c r="B374" s="432"/>
      <c r="C374" s="433"/>
      <c r="D374" s="397"/>
      <c r="E374" s="397"/>
      <c r="F374" s="387"/>
      <c r="G374" s="431"/>
      <c r="H374" s="431"/>
      <c r="I374" s="431"/>
      <c r="J374" s="440"/>
      <c r="K374" s="440"/>
      <c r="L374" s="440"/>
      <c r="M374" s="441"/>
      <c r="N374" s="430"/>
      <c r="O374" s="430"/>
      <c r="P374" s="445"/>
      <c r="Q374" s="445"/>
      <c r="R374" s="449"/>
      <c r="S374" s="430"/>
    </row>
    <row r="375" spans="1:19">
      <c r="A375" s="427" t="str">
        <f t="shared" si="12"/>
        <v>-</v>
      </c>
      <c r="B375" s="432"/>
      <c r="C375" s="433"/>
      <c r="D375" s="397"/>
      <c r="E375" s="397"/>
      <c r="F375" s="387"/>
      <c r="G375" s="431"/>
      <c r="H375" s="431"/>
      <c r="I375" s="431"/>
      <c r="J375" s="440"/>
      <c r="K375" s="440"/>
      <c r="L375" s="440"/>
      <c r="M375" s="441"/>
      <c r="N375" s="430"/>
      <c r="O375" s="430"/>
      <c r="P375" s="445"/>
      <c r="Q375" s="445"/>
      <c r="R375" s="449"/>
      <c r="S375" s="430"/>
    </row>
    <row r="376" spans="1:19">
      <c r="A376" s="427" t="str">
        <f t="shared" si="12"/>
        <v>-</v>
      </c>
      <c r="B376" s="432"/>
      <c r="C376" s="433"/>
      <c r="D376" s="397"/>
      <c r="E376" s="397"/>
      <c r="F376" s="387"/>
      <c r="G376" s="431"/>
      <c r="H376" s="431"/>
      <c r="I376" s="431"/>
      <c r="J376" s="440"/>
      <c r="K376" s="440"/>
      <c r="L376" s="440"/>
      <c r="M376" s="441"/>
      <c r="N376" s="430"/>
      <c r="O376" s="430"/>
      <c r="P376" s="445"/>
      <c r="Q376" s="445"/>
      <c r="R376" s="430"/>
      <c r="S376" s="430"/>
    </row>
    <row r="377" spans="1:19">
      <c r="A377" s="427" t="str">
        <f t="shared" si="12"/>
        <v>-</v>
      </c>
      <c r="B377" s="432"/>
      <c r="C377" s="433"/>
      <c r="D377" s="397"/>
      <c r="E377" s="397"/>
      <c r="F377" s="387"/>
      <c r="G377" s="431"/>
      <c r="H377" s="431"/>
      <c r="I377" s="431"/>
      <c r="J377" s="440"/>
      <c r="K377" s="440"/>
      <c r="L377" s="440"/>
      <c r="M377" s="441"/>
      <c r="N377" s="430"/>
      <c r="O377" s="430"/>
      <c r="P377" s="445"/>
      <c r="Q377" s="445"/>
      <c r="R377" s="449"/>
      <c r="S377" s="430"/>
    </row>
    <row r="378" spans="1:19">
      <c r="A378" s="427" t="str">
        <f t="shared" si="12"/>
        <v>-</v>
      </c>
      <c r="B378" s="432"/>
      <c r="C378" s="433"/>
      <c r="D378" s="397"/>
      <c r="E378" s="397"/>
      <c r="F378" s="387"/>
      <c r="G378" s="431"/>
      <c r="H378" s="431"/>
      <c r="I378" s="431"/>
      <c r="J378" s="440"/>
      <c r="K378" s="440"/>
      <c r="L378" s="440"/>
      <c r="M378" s="441"/>
      <c r="N378" s="430"/>
      <c r="O378" s="430"/>
      <c r="P378" s="445"/>
      <c r="Q378" s="445"/>
      <c r="R378" s="430"/>
      <c r="S378" s="430"/>
    </row>
    <row r="379" spans="1:19">
      <c r="A379" s="427" t="str">
        <f t="shared" si="12"/>
        <v>-</v>
      </c>
      <c r="B379" s="432"/>
      <c r="C379" s="433"/>
      <c r="D379" s="397"/>
      <c r="E379" s="397"/>
      <c r="F379" s="387"/>
      <c r="G379" s="431"/>
      <c r="H379" s="431"/>
      <c r="I379" s="431"/>
      <c r="J379" s="440"/>
      <c r="K379" s="440"/>
      <c r="L379" s="440"/>
      <c r="M379" s="441"/>
      <c r="N379" s="430"/>
      <c r="O379" s="430"/>
      <c r="P379" s="445"/>
      <c r="Q379" s="445"/>
      <c r="R379" s="449"/>
      <c r="S379" s="430"/>
    </row>
    <row r="380" spans="1:22">
      <c r="A380" s="427" t="str">
        <f t="shared" si="12"/>
        <v>-</v>
      </c>
      <c r="B380" s="432"/>
      <c r="C380" s="433"/>
      <c r="D380" s="397"/>
      <c r="E380" s="397"/>
      <c r="F380" s="387"/>
      <c r="G380" s="431"/>
      <c r="H380" s="431"/>
      <c r="I380" s="431"/>
      <c r="J380" s="440"/>
      <c r="K380" s="440"/>
      <c r="L380" s="440"/>
      <c r="M380" s="441"/>
      <c r="N380" s="430"/>
      <c r="O380" s="430"/>
      <c r="P380" s="445"/>
      <c r="Q380" s="445"/>
      <c r="R380" s="430"/>
      <c r="S380" s="430"/>
      <c r="V380" s="459"/>
    </row>
    <row r="381" spans="1:22">
      <c r="A381" s="427" t="str">
        <f t="shared" si="12"/>
        <v>-</v>
      </c>
      <c r="B381" s="432"/>
      <c r="C381" s="433"/>
      <c r="D381" s="397"/>
      <c r="E381" s="397"/>
      <c r="F381" s="387"/>
      <c r="G381" s="431"/>
      <c r="H381" s="431"/>
      <c r="I381" s="431"/>
      <c r="J381" s="440"/>
      <c r="K381" s="440"/>
      <c r="L381" s="440"/>
      <c r="M381" s="441"/>
      <c r="N381" s="430"/>
      <c r="O381" s="430"/>
      <c r="P381" s="445"/>
      <c r="Q381" s="445"/>
      <c r="R381" s="449"/>
      <c r="S381" s="430"/>
      <c r="V381" s="459"/>
    </row>
    <row r="382" spans="1:19">
      <c r="A382" s="427" t="str">
        <f t="shared" si="12"/>
        <v>-</v>
      </c>
      <c r="B382" s="432"/>
      <c r="C382" s="433"/>
      <c r="D382" s="397"/>
      <c r="E382" s="397"/>
      <c r="F382" s="387"/>
      <c r="G382" s="431"/>
      <c r="H382" s="431"/>
      <c r="I382" s="431"/>
      <c r="J382" s="440"/>
      <c r="K382" s="440"/>
      <c r="L382" s="440"/>
      <c r="M382" s="441"/>
      <c r="N382" s="430"/>
      <c r="O382" s="430"/>
      <c r="P382" s="445"/>
      <c r="Q382" s="445"/>
      <c r="R382" s="430"/>
      <c r="S382" s="430"/>
    </row>
    <row r="383" spans="1:19">
      <c r="A383" s="427" t="str">
        <f t="shared" si="12"/>
        <v>-</v>
      </c>
      <c r="B383" s="432"/>
      <c r="C383" s="433"/>
      <c r="D383" s="397"/>
      <c r="E383" s="397"/>
      <c r="F383" s="387"/>
      <c r="G383" s="431"/>
      <c r="H383" s="431"/>
      <c r="I383" s="431"/>
      <c r="J383" s="440"/>
      <c r="K383" s="440"/>
      <c r="L383" s="440"/>
      <c r="M383" s="441"/>
      <c r="N383" s="430"/>
      <c r="O383" s="430"/>
      <c r="P383" s="445"/>
      <c r="Q383" s="445"/>
      <c r="R383" s="449"/>
      <c r="S383" s="430"/>
    </row>
    <row r="384" spans="1:19">
      <c r="A384" s="427" t="str">
        <f t="shared" si="12"/>
        <v>-</v>
      </c>
      <c r="B384" s="432"/>
      <c r="C384" s="433"/>
      <c r="D384" s="397"/>
      <c r="E384" s="397"/>
      <c r="F384" s="387"/>
      <c r="G384" s="431"/>
      <c r="H384" s="431"/>
      <c r="I384" s="431"/>
      <c r="J384" s="440"/>
      <c r="K384" s="440"/>
      <c r="L384" s="440"/>
      <c r="M384" s="450"/>
      <c r="N384" s="430"/>
      <c r="O384" s="430"/>
      <c r="P384" s="445"/>
      <c r="Q384" s="445"/>
      <c r="R384" s="430"/>
      <c r="S384" s="430"/>
    </row>
    <row r="385" spans="1:19">
      <c r="A385" s="427" t="str">
        <f t="shared" si="12"/>
        <v>-</v>
      </c>
      <c r="B385" s="432"/>
      <c r="C385" s="433"/>
      <c r="D385" s="397"/>
      <c r="E385" s="397"/>
      <c r="F385" s="387"/>
      <c r="G385" s="431"/>
      <c r="H385" s="431"/>
      <c r="I385" s="431"/>
      <c r="J385" s="440"/>
      <c r="K385" s="440"/>
      <c r="L385" s="440"/>
      <c r="M385" s="441"/>
      <c r="N385" s="430"/>
      <c r="O385" s="430"/>
      <c r="P385" s="445"/>
      <c r="Q385" s="445"/>
      <c r="R385" s="449"/>
      <c r="S385" s="430"/>
    </row>
    <row r="386" spans="1:19">
      <c r="A386" s="427" t="str">
        <f t="shared" si="12"/>
        <v>-</v>
      </c>
      <c r="B386" s="432"/>
      <c r="C386" s="433"/>
      <c r="D386" s="397"/>
      <c r="E386" s="397"/>
      <c r="F386" s="387"/>
      <c r="G386" s="431"/>
      <c r="H386" s="431"/>
      <c r="I386" s="431"/>
      <c r="J386" s="440"/>
      <c r="K386" s="440"/>
      <c r="L386" s="440"/>
      <c r="M386" s="441"/>
      <c r="N386" s="430"/>
      <c r="O386" s="430"/>
      <c r="P386" s="445"/>
      <c r="Q386" s="445"/>
      <c r="R386" s="430"/>
      <c r="S386" s="430"/>
    </row>
    <row r="387" spans="1:19">
      <c r="A387" s="427" t="str">
        <f t="shared" si="12"/>
        <v>-</v>
      </c>
      <c r="B387" s="432"/>
      <c r="C387" s="433"/>
      <c r="D387" s="397"/>
      <c r="E387" s="397"/>
      <c r="F387" s="387"/>
      <c r="G387" s="431"/>
      <c r="H387" s="431"/>
      <c r="I387" s="431"/>
      <c r="J387" s="440"/>
      <c r="K387" s="440"/>
      <c r="L387" s="440"/>
      <c r="M387" s="441"/>
      <c r="N387" s="430"/>
      <c r="O387" s="430"/>
      <c r="P387" s="445"/>
      <c r="Q387" s="445"/>
      <c r="R387" s="449"/>
      <c r="S387" s="430"/>
    </row>
    <row r="388" spans="1:19">
      <c r="A388" s="427"/>
      <c r="B388" s="432"/>
      <c r="C388" s="433"/>
      <c r="D388" s="397"/>
      <c r="E388" s="397"/>
      <c r="F388" s="387"/>
      <c r="G388" s="431"/>
      <c r="H388" s="431"/>
      <c r="I388" s="431"/>
      <c r="J388" s="440"/>
      <c r="K388" s="440"/>
      <c r="L388" s="440"/>
      <c r="M388" s="450"/>
      <c r="N388" s="430"/>
      <c r="O388" s="430"/>
      <c r="P388" s="445"/>
      <c r="Q388" s="445"/>
      <c r="R388" s="449"/>
      <c r="S388" s="430"/>
    </row>
    <row r="389" spans="1:19">
      <c r="A389" s="427"/>
      <c r="B389" s="432"/>
      <c r="C389" s="433"/>
      <c r="D389" s="397"/>
      <c r="E389" s="397"/>
      <c r="F389" s="387"/>
      <c r="G389" s="431"/>
      <c r="H389" s="431"/>
      <c r="I389" s="431"/>
      <c r="J389" s="440"/>
      <c r="K389" s="440"/>
      <c r="L389" s="440"/>
      <c r="M389" s="450"/>
      <c r="N389" s="430"/>
      <c r="O389" s="430"/>
      <c r="P389" s="445"/>
      <c r="Q389" s="445"/>
      <c r="R389" s="449"/>
      <c r="S389" s="430"/>
    </row>
    <row r="390" spans="1:19">
      <c r="A390" s="427"/>
      <c r="B390" s="432"/>
      <c r="C390" s="433"/>
      <c r="D390" s="397"/>
      <c r="E390" s="397"/>
      <c r="F390" s="387"/>
      <c r="G390" s="431"/>
      <c r="H390" s="431"/>
      <c r="I390" s="431"/>
      <c r="J390" s="440"/>
      <c r="K390" s="440"/>
      <c r="L390" s="440"/>
      <c r="M390" s="450"/>
      <c r="N390" s="430"/>
      <c r="O390" s="430"/>
      <c r="P390" s="445"/>
      <c r="Q390" s="445"/>
      <c r="R390" s="449"/>
      <c r="S390" s="430"/>
    </row>
    <row r="391" spans="1:19">
      <c r="A391" s="427"/>
      <c r="B391" s="432"/>
      <c r="C391" s="433"/>
      <c r="D391" s="397"/>
      <c r="E391" s="397"/>
      <c r="F391" s="387"/>
      <c r="G391" s="431"/>
      <c r="H391" s="431"/>
      <c r="I391" s="431"/>
      <c r="J391" s="440"/>
      <c r="K391" s="440"/>
      <c r="L391" s="440"/>
      <c r="M391" s="450"/>
      <c r="N391" s="430"/>
      <c r="O391" s="430"/>
      <c r="P391" s="445"/>
      <c r="Q391" s="445"/>
      <c r="R391" s="449"/>
      <c r="S391" s="430"/>
    </row>
    <row r="392" spans="1:19">
      <c r="A392" s="427"/>
      <c r="B392" s="432"/>
      <c r="C392" s="433"/>
      <c r="D392" s="397"/>
      <c r="E392" s="397"/>
      <c r="F392" s="387"/>
      <c r="G392" s="431"/>
      <c r="H392" s="431"/>
      <c r="I392" s="431"/>
      <c r="J392" s="440"/>
      <c r="K392" s="440"/>
      <c r="L392" s="440"/>
      <c r="M392" s="441"/>
      <c r="N392" s="430"/>
      <c r="O392" s="430"/>
      <c r="P392" s="445"/>
      <c r="Q392" s="445"/>
      <c r="R392" s="449"/>
      <c r="S392" s="430"/>
    </row>
    <row r="393" spans="1:19">
      <c r="A393" s="427"/>
      <c r="B393" s="432"/>
      <c r="C393" s="433"/>
      <c r="D393" s="397"/>
      <c r="E393" s="397"/>
      <c r="F393" s="387"/>
      <c r="G393" s="431"/>
      <c r="H393" s="431"/>
      <c r="I393" s="431"/>
      <c r="J393" s="440"/>
      <c r="K393" s="440"/>
      <c r="L393" s="440"/>
      <c r="M393" s="441"/>
      <c r="N393" s="430"/>
      <c r="O393" s="430"/>
      <c r="P393" s="445"/>
      <c r="Q393" s="445"/>
      <c r="R393" s="449"/>
      <c r="S393" s="430"/>
    </row>
    <row r="394" spans="1:19">
      <c r="A394" s="427"/>
      <c r="B394" s="432"/>
      <c r="C394" s="433"/>
      <c r="D394" s="397"/>
      <c r="E394" s="397"/>
      <c r="F394" s="387"/>
      <c r="G394" s="431"/>
      <c r="H394" s="431"/>
      <c r="I394" s="431"/>
      <c r="J394" s="440"/>
      <c r="K394" s="440"/>
      <c r="L394" s="440"/>
      <c r="M394" s="441"/>
      <c r="N394" s="430"/>
      <c r="O394" s="430"/>
      <c r="P394" s="445"/>
      <c r="Q394" s="445"/>
      <c r="R394" s="449"/>
      <c r="S394" s="430"/>
    </row>
    <row r="395" spans="1:19">
      <c r="A395" s="427"/>
      <c r="B395" s="432"/>
      <c r="C395" s="433"/>
      <c r="D395" s="397"/>
      <c r="E395" s="397"/>
      <c r="F395" s="387"/>
      <c r="G395" s="431"/>
      <c r="H395" s="431"/>
      <c r="I395" s="431"/>
      <c r="J395" s="440"/>
      <c r="K395" s="440"/>
      <c r="L395" s="440"/>
      <c r="M395" s="441"/>
      <c r="N395" s="430"/>
      <c r="O395" s="430"/>
      <c r="P395" s="445"/>
      <c r="Q395" s="445"/>
      <c r="R395" s="449"/>
      <c r="S395" s="430"/>
    </row>
    <row r="396" spans="1:19">
      <c r="A396" s="427"/>
      <c r="B396" s="432"/>
      <c r="C396" s="433"/>
      <c r="D396" s="397"/>
      <c r="E396" s="397"/>
      <c r="F396" s="387"/>
      <c r="G396" s="431"/>
      <c r="H396" s="431"/>
      <c r="I396" s="431"/>
      <c r="J396" s="440"/>
      <c r="K396" s="440"/>
      <c r="L396" s="440"/>
      <c r="M396" s="441"/>
      <c r="N396" s="430"/>
      <c r="O396" s="430"/>
      <c r="P396" s="445"/>
      <c r="Q396" s="445"/>
      <c r="R396" s="449"/>
      <c r="S396" s="430"/>
    </row>
    <row r="397" spans="1:19">
      <c r="A397" s="427"/>
      <c r="B397" s="432"/>
      <c r="C397" s="433"/>
      <c r="D397" s="397"/>
      <c r="E397" s="397"/>
      <c r="F397" s="387"/>
      <c r="G397" s="431"/>
      <c r="H397" s="431"/>
      <c r="I397" s="431"/>
      <c r="J397" s="440"/>
      <c r="K397" s="440"/>
      <c r="L397" s="440"/>
      <c r="M397" s="441"/>
      <c r="N397" s="430"/>
      <c r="O397" s="430"/>
      <c r="P397" s="445"/>
      <c r="Q397" s="445"/>
      <c r="R397" s="449"/>
      <c r="S397" s="430"/>
    </row>
    <row r="398" spans="1:19">
      <c r="A398" s="427"/>
      <c r="B398" s="432"/>
      <c r="C398" s="433"/>
      <c r="D398" s="397"/>
      <c r="E398" s="397"/>
      <c r="F398" s="387"/>
      <c r="G398" s="431"/>
      <c r="H398" s="431"/>
      <c r="I398" s="431"/>
      <c r="J398" s="440"/>
      <c r="K398" s="440"/>
      <c r="L398" s="440"/>
      <c r="M398" s="441"/>
      <c r="N398" s="430"/>
      <c r="O398" s="430"/>
      <c r="P398" s="445"/>
      <c r="Q398" s="445"/>
      <c r="R398" s="449"/>
      <c r="S398" s="430"/>
    </row>
    <row r="399" spans="1:19">
      <c r="A399" s="427"/>
      <c r="B399" s="432"/>
      <c r="C399" s="433"/>
      <c r="D399" s="397"/>
      <c r="E399" s="397"/>
      <c r="F399" s="387"/>
      <c r="G399" s="431"/>
      <c r="H399" s="431"/>
      <c r="I399" s="431"/>
      <c r="J399" s="440"/>
      <c r="K399" s="440"/>
      <c r="L399" s="440"/>
      <c r="M399" s="441"/>
      <c r="N399" s="430"/>
      <c r="O399" s="430"/>
      <c r="P399" s="445"/>
      <c r="Q399" s="445"/>
      <c r="R399" s="449"/>
      <c r="S399" s="430"/>
    </row>
    <row r="400" spans="1:19">
      <c r="A400" s="427"/>
      <c r="B400" s="432"/>
      <c r="C400" s="433"/>
      <c r="D400" s="397"/>
      <c r="E400" s="397"/>
      <c r="F400" s="387"/>
      <c r="G400" s="431"/>
      <c r="H400" s="431"/>
      <c r="I400" s="431"/>
      <c r="J400" s="440"/>
      <c r="K400" s="440"/>
      <c r="L400" s="440"/>
      <c r="M400" s="441"/>
      <c r="N400" s="430"/>
      <c r="O400" s="430"/>
      <c r="P400" s="445"/>
      <c r="Q400" s="445"/>
      <c r="R400" s="449"/>
      <c r="S400" s="430"/>
    </row>
    <row r="401" spans="1:19">
      <c r="A401" s="427"/>
      <c r="B401" s="432"/>
      <c r="C401" s="433"/>
      <c r="D401" s="397"/>
      <c r="E401" s="397"/>
      <c r="F401" s="387"/>
      <c r="G401" s="431"/>
      <c r="H401" s="431"/>
      <c r="I401" s="431"/>
      <c r="J401" s="440"/>
      <c r="K401" s="440"/>
      <c r="L401" s="440"/>
      <c r="M401" s="441"/>
      <c r="N401" s="430"/>
      <c r="O401" s="430"/>
      <c r="P401" s="445"/>
      <c r="Q401" s="445"/>
      <c r="R401" s="449"/>
      <c r="S401" s="430"/>
    </row>
    <row r="402" spans="1:19">
      <c r="A402" s="427"/>
      <c r="B402" s="432"/>
      <c r="C402" s="433"/>
      <c r="D402" s="397"/>
      <c r="E402" s="397"/>
      <c r="F402" s="387"/>
      <c r="G402" s="431"/>
      <c r="H402" s="431"/>
      <c r="I402" s="431"/>
      <c r="J402" s="440"/>
      <c r="K402" s="440"/>
      <c r="L402" s="440"/>
      <c r="M402" s="441"/>
      <c r="N402" s="430"/>
      <c r="O402" s="430"/>
      <c r="P402" s="445"/>
      <c r="Q402" s="445"/>
      <c r="R402" s="449"/>
      <c r="S402" s="430"/>
    </row>
    <row r="403" spans="1:19">
      <c r="A403" s="427"/>
      <c r="B403" s="432"/>
      <c r="C403" s="433"/>
      <c r="D403" s="397"/>
      <c r="E403" s="397"/>
      <c r="F403" s="387"/>
      <c r="G403" s="431"/>
      <c r="H403" s="431"/>
      <c r="I403" s="431"/>
      <c r="J403" s="440"/>
      <c r="K403" s="440"/>
      <c r="L403" s="440"/>
      <c r="M403" s="441"/>
      <c r="N403" s="430"/>
      <c r="O403" s="430"/>
      <c r="P403" s="445"/>
      <c r="Q403" s="445"/>
      <c r="R403" s="449"/>
      <c r="S403" s="430"/>
    </row>
    <row r="404" spans="1:19">
      <c r="A404" s="427"/>
      <c r="B404" s="432"/>
      <c r="C404" s="433"/>
      <c r="D404" s="397"/>
      <c r="E404" s="397"/>
      <c r="F404" s="387"/>
      <c r="G404" s="431"/>
      <c r="H404" s="431"/>
      <c r="I404" s="431"/>
      <c r="J404" s="440"/>
      <c r="K404" s="440"/>
      <c r="L404" s="440"/>
      <c r="M404" s="441"/>
      <c r="N404" s="430"/>
      <c r="O404" s="430"/>
      <c r="P404" s="445"/>
      <c r="Q404" s="445"/>
      <c r="R404" s="449"/>
      <c r="S404" s="430"/>
    </row>
    <row r="405" spans="1:19">
      <c r="A405" s="427"/>
      <c r="B405" s="432"/>
      <c r="C405" s="433"/>
      <c r="D405" s="397"/>
      <c r="E405" s="397"/>
      <c r="F405" s="387"/>
      <c r="G405" s="431"/>
      <c r="H405" s="431"/>
      <c r="I405" s="431"/>
      <c r="J405" s="440"/>
      <c r="K405" s="440"/>
      <c r="L405" s="440"/>
      <c r="M405" s="441"/>
      <c r="N405" s="430"/>
      <c r="O405" s="430"/>
      <c r="P405" s="445"/>
      <c r="Q405" s="445"/>
      <c r="R405" s="449"/>
      <c r="S405" s="430"/>
    </row>
    <row r="406" spans="1:19">
      <c r="A406" s="427"/>
      <c r="B406" s="432"/>
      <c r="C406" s="433"/>
      <c r="D406" s="397"/>
      <c r="E406" s="397"/>
      <c r="F406" s="387"/>
      <c r="G406" s="431"/>
      <c r="H406" s="431"/>
      <c r="I406" s="431"/>
      <c r="J406" s="440"/>
      <c r="K406" s="440"/>
      <c r="L406" s="440"/>
      <c r="M406" s="441"/>
      <c r="N406" s="430"/>
      <c r="O406" s="430"/>
      <c r="P406" s="445"/>
      <c r="Q406" s="445"/>
      <c r="R406" s="449"/>
      <c r="S406" s="430"/>
    </row>
    <row r="407" spans="1:19">
      <c r="A407" s="427"/>
      <c r="B407" s="432"/>
      <c r="C407" s="433"/>
      <c r="D407" s="397"/>
      <c r="E407" s="397"/>
      <c r="F407" s="387"/>
      <c r="G407" s="431"/>
      <c r="H407" s="431"/>
      <c r="I407" s="431"/>
      <c r="J407" s="440"/>
      <c r="K407" s="440"/>
      <c r="L407" s="440"/>
      <c r="M407" s="441"/>
      <c r="N407" s="430"/>
      <c r="O407" s="430"/>
      <c r="P407" s="445"/>
      <c r="Q407" s="445"/>
      <c r="R407" s="449"/>
      <c r="S407" s="430"/>
    </row>
    <row r="408" spans="1:19">
      <c r="A408" s="427" t="str">
        <f>D408&amp;"-"&amp;B408</f>
        <v>-</v>
      </c>
      <c r="B408" s="432"/>
      <c r="C408" s="433"/>
      <c r="D408" s="397"/>
      <c r="E408" s="397"/>
      <c r="F408" s="387"/>
      <c r="G408" s="431"/>
      <c r="H408" s="431"/>
      <c r="I408" s="431"/>
      <c r="J408" s="440"/>
      <c r="K408" s="440"/>
      <c r="L408" s="440"/>
      <c r="M408" s="441"/>
      <c r="N408" s="430"/>
      <c r="O408" s="430"/>
      <c r="P408" s="445"/>
      <c r="Q408" s="445"/>
      <c r="R408" s="430"/>
      <c r="S408" s="430"/>
    </row>
    <row r="409" spans="1:19">
      <c r="A409" s="427" t="str">
        <f>D409&amp;"-"&amp;B409</f>
        <v>-</v>
      </c>
      <c r="B409" s="432"/>
      <c r="C409" s="433"/>
      <c r="D409" s="397"/>
      <c r="E409" s="397"/>
      <c r="F409" s="387"/>
      <c r="G409" s="431"/>
      <c r="H409" s="431"/>
      <c r="I409" s="431"/>
      <c r="J409" s="440"/>
      <c r="K409" s="440"/>
      <c r="L409" s="440"/>
      <c r="M409" s="441"/>
      <c r="N409" s="430"/>
      <c r="O409" s="430"/>
      <c r="P409" s="445"/>
      <c r="Q409" s="445"/>
      <c r="R409" s="430"/>
      <c r="S409" s="430"/>
    </row>
    <row r="410" spans="1:19">
      <c r="A410" s="427" t="str">
        <f>D410&amp;"-"&amp;B410</f>
        <v>-</v>
      </c>
      <c r="B410" s="432"/>
      <c r="C410" s="433"/>
      <c r="D410" s="397"/>
      <c r="E410" s="397"/>
      <c r="F410" s="387"/>
      <c r="G410" s="431"/>
      <c r="H410" s="431"/>
      <c r="I410" s="431"/>
      <c r="J410" s="440"/>
      <c r="K410" s="440"/>
      <c r="L410" s="440"/>
      <c r="M410" s="441"/>
      <c r="N410" s="430"/>
      <c r="O410" s="430"/>
      <c r="P410" s="445"/>
      <c r="Q410" s="445"/>
      <c r="R410" s="430"/>
      <c r="S410" s="430"/>
    </row>
    <row r="411" spans="1:19">
      <c r="A411" s="427" t="str">
        <f>D411&amp;"-"&amp;B411</f>
        <v>-</v>
      </c>
      <c r="B411" s="432"/>
      <c r="C411" s="433"/>
      <c r="D411" s="397"/>
      <c r="E411" s="397"/>
      <c r="F411" s="387"/>
      <c r="G411" s="431"/>
      <c r="H411" s="431"/>
      <c r="I411" s="431"/>
      <c r="J411" s="440"/>
      <c r="K411" s="440"/>
      <c r="L411" s="440"/>
      <c r="M411" s="441"/>
      <c r="N411" s="430"/>
      <c r="O411" s="430"/>
      <c r="P411" s="445"/>
      <c r="Q411" s="445"/>
      <c r="R411" s="430"/>
      <c r="S411" s="430"/>
    </row>
    <row r="412" spans="1:19">
      <c r="A412" s="427" t="str">
        <f t="shared" ref="A412:A475" si="13">D412&amp;"-"&amp;B412</f>
        <v>-</v>
      </c>
      <c r="B412" s="432"/>
      <c r="C412" s="433"/>
      <c r="D412" s="397"/>
      <c r="E412" s="397"/>
      <c r="F412" s="387"/>
      <c r="G412" s="431"/>
      <c r="H412" s="431"/>
      <c r="I412" s="431"/>
      <c r="J412" s="440"/>
      <c r="K412" s="440"/>
      <c r="L412" s="440"/>
      <c r="M412" s="441"/>
      <c r="N412" s="430"/>
      <c r="O412" s="430"/>
      <c r="P412" s="445"/>
      <c r="Q412" s="445"/>
      <c r="R412" s="430"/>
      <c r="S412" s="430"/>
    </row>
    <row r="413" spans="1:19">
      <c r="A413" s="427" t="str">
        <f t="shared" si="13"/>
        <v>-</v>
      </c>
      <c r="B413" s="432"/>
      <c r="C413" s="433"/>
      <c r="D413" s="397"/>
      <c r="E413" s="397"/>
      <c r="F413" s="387"/>
      <c r="G413" s="431"/>
      <c r="H413" s="431"/>
      <c r="I413" s="431"/>
      <c r="J413" s="440"/>
      <c r="K413" s="440"/>
      <c r="L413" s="440"/>
      <c r="M413" s="441"/>
      <c r="N413" s="430"/>
      <c r="O413" s="430"/>
      <c r="P413" s="445"/>
      <c r="Q413" s="445"/>
      <c r="R413" s="430"/>
      <c r="S413" s="430"/>
    </row>
    <row r="414" spans="1:19">
      <c r="A414" s="427" t="str">
        <f t="shared" si="13"/>
        <v>-</v>
      </c>
      <c r="B414" s="432"/>
      <c r="C414" s="433"/>
      <c r="D414" s="397"/>
      <c r="E414" s="397"/>
      <c r="F414" s="387"/>
      <c r="G414" s="431"/>
      <c r="H414" s="431"/>
      <c r="I414" s="431"/>
      <c r="J414" s="440"/>
      <c r="K414" s="440"/>
      <c r="L414" s="440"/>
      <c r="M414" s="441"/>
      <c r="N414" s="430"/>
      <c r="O414" s="430"/>
      <c r="P414" s="445"/>
      <c r="Q414" s="445"/>
      <c r="R414" s="430"/>
      <c r="S414" s="430"/>
    </row>
    <row r="415" spans="1:13">
      <c r="A415" s="427" t="str">
        <f t="shared" si="13"/>
        <v>-</v>
      </c>
      <c r="B415" s="432"/>
      <c r="C415" s="433"/>
      <c r="D415" s="397"/>
      <c r="E415" s="397"/>
      <c r="F415" s="387"/>
      <c r="G415" s="431"/>
      <c r="H415" s="431"/>
      <c r="I415" s="431"/>
      <c r="J415" s="440"/>
      <c r="K415" s="440"/>
      <c r="L415" s="440"/>
      <c r="M415" s="450"/>
    </row>
    <row r="416" spans="1:13">
      <c r="A416" s="427" t="str">
        <f t="shared" si="13"/>
        <v>-</v>
      </c>
      <c r="B416" s="432"/>
      <c r="C416" s="433"/>
      <c r="D416" s="397"/>
      <c r="E416" s="397"/>
      <c r="F416" s="387"/>
      <c r="G416" s="431"/>
      <c r="H416" s="431"/>
      <c r="I416" s="431"/>
      <c r="J416" s="440"/>
      <c r="K416" s="440"/>
      <c r="L416" s="440"/>
      <c r="M416" s="450"/>
    </row>
    <row r="417" spans="1:13">
      <c r="A417" s="427" t="str">
        <f t="shared" si="13"/>
        <v>-</v>
      </c>
      <c r="B417" s="432"/>
      <c r="C417" s="433"/>
      <c r="D417" s="397"/>
      <c r="E417" s="397"/>
      <c r="F417" s="387"/>
      <c r="G417" s="431"/>
      <c r="H417" s="431"/>
      <c r="I417" s="431"/>
      <c r="J417" s="440"/>
      <c r="K417" s="440"/>
      <c r="L417" s="440"/>
      <c r="M417" s="450"/>
    </row>
    <row r="418" spans="1:13">
      <c r="A418" s="427" t="str">
        <f t="shared" si="13"/>
        <v>-</v>
      </c>
      <c r="B418" s="432"/>
      <c r="C418" s="433"/>
      <c r="D418" s="397"/>
      <c r="E418" s="397"/>
      <c r="F418" s="387"/>
      <c r="G418" s="431"/>
      <c r="H418" s="431"/>
      <c r="I418" s="431"/>
      <c r="J418" s="440"/>
      <c r="K418" s="440"/>
      <c r="L418" s="440"/>
      <c r="M418" s="450"/>
    </row>
    <row r="419" spans="1:13">
      <c r="A419" s="427" t="str">
        <f t="shared" si="13"/>
        <v>-</v>
      </c>
      <c r="B419" s="432"/>
      <c r="C419" s="433"/>
      <c r="D419" s="397"/>
      <c r="E419" s="397"/>
      <c r="F419" s="387"/>
      <c r="G419" s="431"/>
      <c r="H419" s="431"/>
      <c r="I419" s="431"/>
      <c r="J419" s="440"/>
      <c r="K419" s="440"/>
      <c r="L419" s="440"/>
      <c r="M419" s="450"/>
    </row>
    <row r="420" spans="1:13">
      <c r="A420" s="427" t="str">
        <f t="shared" si="13"/>
        <v>-</v>
      </c>
      <c r="B420" s="432"/>
      <c r="C420" s="433"/>
      <c r="D420" s="397"/>
      <c r="E420" s="397"/>
      <c r="F420" s="387"/>
      <c r="G420" s="431"/>
      <c r="H420" s="431"/>
      <c r="I420" s="431"/>
      <c r="J420" s="440"/>
      <c r="K420" s="440"/>
      <c r="L420" s="440"/>
      <c r="M420" s="450"/>
    </row>
    <row r="421" spans="1:13">
      <c r="A421" s="427" t="str">
        <f t="shared" si="13"/>
        <v>-</v>
      </c>
      <c r="B421" s="432"/>
      <c r="C421" s="433"/>
      <c r="D421" s="397"/>
      <c r="E421" s="397"/>
      <c r="F421" s="387"/>
      <c r="G421" s="431"/>
      <c r="H421" s="431"/>
      <c r="I421" s="431"/>
      <c r="J421" s="440"/>
      <c r="K421" s="440"/>
      <c r="L421" s="440"/>
      <c r="M421" s="450"/>
    </row>
    <row r="422" spans="1:13">
      <c r="A422" s="427" t="str">
        <f t="shared" si="13"/>
        <v>-</v>
      </c>
      <c r="B422" s="432"/>
      <c r="C422" s="433"/>
      <c r="D422" s="397"/>
      <c r="E422" s="397"/>
      <c r="F422" s="387"/>
      <c r="G422" s="431"/>
      <c r="H422" s="431"/>
      <c r="I422" s="431"/>
      <c r="J422" s="440"/>
      <c r="K422" s="440"/>
      <c r="L422" s="440"/>
      <c r="M422" s="450"/>
    </row>
    <row r="423" spans="1:13">
      <c r="A423" s="427" t="str">
        <f t="shared" si="13"/>
        <v>-</v>
      </c>
      <c r="B423" s="432"/>
      <c r="C423" s="433"/>
      <c r="D423" s="397"/>
      <c r="E423" s="397"/>
      <c r="F423" s="387"/>
      <c r="G423" s="431"/>
      <c r="H423" s="431"/>
      <c r="I423" s="431"/>
      <c r="J423" s="440"/>
      <c r="K423" s="440"/>
      <c r="L423" s="440"/>
      <c r="M423" s="450"/>
    </row>
    <row r="424" spans="1:13">
      <c r="A424" s="427" t="str">
        <f t="shared" si="13"/>
        <v>-</v>
      </c>
      <c r="B424" s="432"/>
      <c r="C424" s="433"/>
      <c r="D424" s="397"/>
      <c r="E424" s="397"/>
      <c r="F424" s="387"/>
      <c r="G424" s="431"/>
      <c r="H424" s="431"/>
      <c r="I424" s="431"/>
      <c r="J424" s="440"/>
      <c r="K424" s="440"/>
      <c r="L424" s="440"/>
      <c r="M424" s="450"/>
    </row>
    <row r="425" spans="1:13">
      <c r="A425" s="427" t="str">
        <f t="shared" si="13"/>
        <v>-</v>
      </c>
      <c r="B425" s="432"/>
      <c r="C425" s="433"/>
      <c r="D425" s="397"/>
      <c r="E425" s="397"/>
      <c r="F425" s="387"/>
      <c r="G425" s="431"/>
      <c r="H425" s="431"/>
      <c r="I425" s="431"/>
      <c r="J425" s="440"/>
      <c r="K425" s="440"/>
      <c r="L425" s="440"/>
      <c r="M425" s="450"/>
    </row>
    <row r="426" spans="1:13">
      <c r="A426" s="427" t="str">
        <f t="shared" si="13"/>
        <v>-</v>
      </c>
      <c r="B426" s="432"/>
      <c r="C426" s="433"/>
      <c r="D426" s="397"/>
      <c r="E426" s="397"/>
      <c r="F426" s="387"/>
      <c r="G426" s="431"/>
      <c r="H426" s="431"/>
      <c r="I426" s="431"/>
      <c r="J426" s="440"/>
      <c r="K426" s="440"/>
      <c r="L426" s="440"/>
      <c r="M426" s="450"/>
    </row>
    <row r="427" spans="1:13">
      <c r="A427" s="427" t="str">
        <f t="shared" si="13"/>
        <v>-</v>
      </c>
      <c r="B427" s="432"/>
      <c r="C427" s="433"/>
      <c r="D427" s="397"/>
      <c r="E427" s="397"/>
      <c r="F427" s="387"/>
      <c r="G427" s="431"/>
      <c r="H427" s="431"/>
      <c r="I427" s="431"/>
      <c r="J427" s="440"/>
      <c r="K427" s="440"/>
      <c r="L427" s="440"/>
      <c r="M427" s="450"/>
    </row>
    <row r="428" spans="1:13">
      <c r="A428" s="427" t="str">
        <f t="shared" si="13"/>
        <v>-</v>
      </c>
      <c r="B428" s="432"/>
      <c r="C428" s="433"/>
      <c r="D428" s="397"/>
      <c r="E428" s="397"/>
      <c r="F428" s="387"/>
      <c r="G428" s="431"/>
      <c r="H428" s="431"/>
      <c r="I428" s="431"/>
      <c r="J428" s="440"/>
      <c r="K428" s="440"/>
      <c r="L428" s="440"/>
      <c r="M428" s="450"/>
    </row>
    <row r="429" spans="1:13">
      <c r="A429" s="427" t="str">
        <f t="shared" si="13"/>
        <v>-</v>
      </c>
      <c r="B429" s="432"/>
      <c r="C429" s="433"/>
      <c r="D429" s="397"/>
      <c r="E429" s="397"/>
      <c r="F429" s="387"/>
      <c r="G429" s="431"/>
      <c r="H429" s="431"/>
      <c r="I429" s="431"/>
      <c r="J429" s="440"/>
      <c r="K429" s="440"/>
      <c r="L429" s="440"/>
      <c r="M429" s="450"/>
    </row>
    <row r="430" spans="1:13">
      <c r="A430" s="427" t="str">
        <f t="shared" si="13"/>
        <v>-</v>
      </c>
      <c r="B430" s="432"/>
      <c r="C430" s="433"/>
      <c r="D430" s="397"/>
      <c r="E430" s="397"/>
      <c r="F430" s="387"/>
      <c r="G430" s="431"/>
      <c r="H430" s="431"/>
      <c r="I430" s="431"/>
      <c r="J430" s="440"/>
      <c r="K430" s="440"/>
      <c r="L430" s="440"/>
      <c r="M430" s="450"/>
    </row>
    <row r="431" spans="1:13">
      <c r="A431" s="427" t="str">
        <f t="shared" si="13"/>
        <v>-</v>
      </c>
      <c r="B431" s="432"/>
      <c r="C431" s="433"/>
      <c r="D431" s="397"/>
      <c r="E431" s="397"/>
      <c r="F431" s="387"/>
      <c r="G431" s="431"/>
      <c r="H431" s="431"/>
      <c r="I431" s="431"/>
      <c r="J431" s="440"/>
      <c r="K431" s="440"/>
      <c r="L431" s="440"/>
      <c r="M431" s="450"/>
    </row>
    <row r="432" spans="1:13">
      <c r="A432" s="427" t="str">
        <f t="shared" si="13"/>
        <v>-</v>
      </c>
      <c r="B432" s="432"/>
      <c r="C432" s="433"/>
      <c r="D432" s="397"/>
      <c r="E432" s="397"/>
      <c r="F432" s="387"/>
      <c r="G432" s="431"/>
      <c r="H432" s="431"/>
      <c r="I432" s="431"/>
      <c r="J432" s="440"/>
      <c r="K432" s="440"/>
      <c r="L432" s="440"/>
      <c r="M432" s="450"/>
    </row>
    <row r="433" spans="1:13">
      <c r="A433" s="427" t="str">
        <f t="shared" si="13"/>
        <v>-</v>
      </c>
      <c r="B433" s="432"/>
      <c r="C433" s="433"/>
      <c r="D433" s="397"/>
      <c r="E433" s="397"/>
      <c r="F433" s="387"/>
      <c r="G433" s="431"/>
      <c r="H433" s="431"/>
      <c r="I433" s="431"/>
      <c r="J433" s="440"/>
      <c r="K433" s="440"/>
      <c r="L433" s="440"/>
      <c r="M433" s="450"/>
    </row>
    <row r="434" spans="1:13">
      <c r="A434" s="427" t="str">
        <f t="shared" si="13"/>
        <v>-</v>
      </c>
      <c r="B434" s="432"/>
      <c r="C434" s="433"/>
      <c r="D434" s="397"/>
      <c r="E434" s="397"/>
      <c r="F434" s="387"/>
      <c r="G434" s="431"/>
      <c r="H434" s="431"/>
      <c r="I434" s="431"/>
      <c r="J434" s="440"/>
      <c r="K434" s="440"/>
      <c r="L434" s="440"/>
      <c r="M434" s="450"/>
    </row>
    <row r="435" spans="1:13">
      <c r="A435" s="427" t="str">
        <f t="shared" si="13"/>
        <v>-</v>
      </c>
      <c r="B435" s="432"/>
      <c r="C435" s="433"/>
      <c r="D435" s="397"/>
      <c r="E435" s="397"/>
      <c r="F435" s="387"/>
      <c r="G435" s="431"/>
      <c r="H435" s="431"/>
      <c r="I435" s="431"/>
      <c r="J435" s="440"/>
      <c r="K435" s="440"/>
      <c r="L435" s="440"/>
      <c r="M435" s="450"/>
    </row>
    <row r="436" spans="1:13">
      <c r="A436" s="427" t="str">
        <f t="shared" si="13"/>
        <v>-</v>
      </c>
      <c r="B436" s="432"/>
      <c r="C436" s="433"/>
      <c r="D436" s="397"/>
      <c r="E436" s="397"/>
      <c r="F436" s="387"/>
      <c r="G436" s="431"/>
      <c r="H436" s="431"/>
      <c r="I436" s="431"/>
      <c r="J436" s="440"/>
      <c r="K436" s="440"/>
      <c r="L436" s="440"/>
      <c r="M436" s="450"/>
    </row>
    <row r="437" spans="1:13">
      <c r="A437" s="427" t="str">
        <f t="shared" si="13"/>
        <v>-</v>
      </c>
      <c r="B437" s="432"/>
      <c r="C437" s="433"/>
      <c r="D437" s="397"/>
      <c r="E437" s="397"/>
      <c r="F437" s="387"/>
      <c r="G437" s="431"/>
      <c r="H437" s="431"/>
      <c r="I437" s="431"/>
      <c r="J437" s="440"/>
      <c r="K437" s="440"/>
      <c r="L437" s="440"/>
      <c r="M437" s="450"/>
    </row>
    <row r="438" spans="1:13">
      <c r="A438" s="427" t="str">
        <f t="shared" si="13"/>
        <v>-</v>
      </c>
      <c r="B438" s="432"/>
      <c r="C438" s="433"/>
      <c r="D438" s="397"/>
      <c r="E438" s="397"/>
      <c r="F438" s="387"/>
      <c r="G438" s="431"/>
      <c r="H438" s="431"/>
      <c r="I438" s="431"/>
      <c r="J438" s="440"/>
      <c r="K438" s="440"/>
      <c r="L438" s="440"/>
      <c r="M438" s="450"/>
    </row>
    <row r="439" spans="1:13">
      <c r="A439" s="427" t="str">
        <f t="shared" si="13"/>
        <v>-</v>
      </c>
      <c r="B439" s="432"/>
      <c r="C439" s="433"/>
      <c r="D439" s="397"/>
      <c r="E439" s="397"/>
      <c r="F439" s="387"/>
      <c r="G439" s="431"/>
      <c r="H439" s="431"/>
      <c r="I439" s="431"/>
      <c r="J439" s="440"/>
      <c r="K439" s="440"/>
      <c r="L439" s="440"/>
      <c r="M439" s="450"/>
    </row>
    <row r="440" spans="1:13">
      <c r="A440" s="427" t="str">
        <f t="shared" si="13"/>
        <v>-</v>
      </c>
      <c r="B440" s="432"/>
      <c r="C440" s="433"/>
      <c r="D440" s="397"/>
      <c r="E440" s="397"/>
      <c r="F440" s="387"/>
      <c r="G440" s="431"/>
      <c r="H440" s="431"/>
      <c r="I440" s="431"/>
      <c r="J440" s="440"/>
      <c r="K440" s="440"/>
      <c r="L440" s="440"/>
      <c r="M440" s="450"/>
    </row>
    <row r="441" spans="1:13">
      <c r="A441" s="427" t="str">
        <f t="shared" si="13"/>
        <v>-</v>
      </c>
      <c r="B441" s="432"/>
      <c r="C441" s="433"/>
      <c r="D441" s="397"/>
      <c r="E441" s="397"/>
      <c r="F441" s="387"/>
      <c r="G441" s="431"/>
      <c r="H441" s="431"/>
      <c r="I441" s="431"/>
      <c r="J441" s="440"/>
      <c r="K441" s="440"/>
      <c r="L441" s="440"/>
      <c r="M441" s="450"/>
    </row>
    <row r="442" spans="1:13">
      <c r="A442" s="427" t="str">
        <f t="shared" si="13"/>
        <v>-</v>
      </c>
      <c r="B442" s="432"/>
      <c r="C442" s="433"/>
      <c r="D442" s="397"/>
      <c r="E442" s="397"/>
      <c r="F442" s="387"/>
      <c r="G442" s="431"/>
      <c r="H442" s="431"/>
      <c r="I442" s="431"/>
      <c r="J442" s="440"/>
      <c r="K442" s="440"/>
      <c r="L442" s="440"/>
      <c r="M442" s="450"/>
    </row>
    <row r="443" spans="1:13">
      <c r="A443" s="427" t="str">
        <f t="shared" si="13"/>
        <v>-</v>
      </c>
      <c r="B443" s="432"/>
      <c r="C443" s="433"/>
      <c r="D443" s="397"/>
      <c r="E443" s="397"/>
      <c r="F443" s="387"/>
      <c r="G443" s="431"/>
      <c r="H443" s="431"/>
      <c r="I443" s="431"/>
      <c r="J443" s="440"/>
      <c r="K443" s="440"/>
      <c r="L443" s="440"/>
      <c r="M443" s="450"/>
    </row>
    <row r="444" spans="1:13">
      <c r="A444" s="427" t="str">
        <f t="shared" si="13"/>
        <v>-</v>
      </c>
      <c r="B444" s="432"/>
      <c r="C444" s="433"/>
      <c r="D444" s="397"/>
      <c r="E444" s="397"/>
      <c r="F444" s="387"/>
      <c r="G444" s="431"/>
      <c r="H444" s="431"/>
      <c r="I444" s="431"/>
      <c r="J444" s="440"/>
      <c r="K444" s="440"/>
      <c r="L444" s="440"/>
      <c r="M444" s="450"/>
    </row>
    <row r="445" spans="1:13">
      <c r="A445" s="427" t="str">
        <f t="shared" si="13"/>
        <v>-</v>
      </c>
      <c r="B445" s="432"/>
      <c r="C445" s="429"/>
      <c r="D445" s="397"/>
      <c r="E445" s="397"/>
      <c r="F445" s="387"/>
      <c r="G445" s="431"/>
      <c r="H445" s="431"/>
      <c r="I445" s="431"/>
      <c r="J445" s="440"/>
      <c r="K445" s="440"/>
      <c r="L445" s="440"/>
      <c r="M445" s="450"/>
    </row>
    <row r="446" spans="1:13">
      <c r="A446" s="427" t="str">
        <f t="shared" si="13"/>
        <v>-</v>
      </c>
      <c r="B446" s="432"/>
      <c r="C446" s="429"/>
      <c r="D446" s="397"/>
      <c r="E446" s="397"/>
      <c r="F446" s="387"/>
      <c r="G446" s="431"/>
      <c r="H446" s="431"/>
      <c r="I446" s="431"/>
      <c r="J446" s="440"/>
      <c r="K446" s="440"/>
      <c r="L446" s="440"/>
      <c r="M446" s="450"/>
    </row>
    <row r="447" spans="1:13">
      <c r="A447" s="427" t="str">
        <f t="shared" si="13"/>
        <v>-</v>
      </c>
      <c r="B447" s="432"/>
      <c r="C447" s="429"/>
      <c r="D447" s="397"/>
      <c r="E447" s="397"/>
      <c r="F447" s="387"/>
      <c r="G447" s="431"/>
      <c r="H447" s="431"/>
      <c r="I447" s="431"/>
      <c r="J447" s="440"/>
      <c r="K447" s="440"/>
      <c r="L447" s="440"/>
      <c r="M447" s="450"/>
    </row>
    <row r="448" spans="1:13">
      <c r="A448" s="427" t="str">
        <f t="shared" si="13"/>
        <v>-</v>
      </c>
      <c r="B448" s="432"/>
      <c r="C448" s="429"/>
      <c r="D448" s="397"/>
      <c r="E448" s="397"/>
      <c r="F448" s="387"/>
      <c r="G448" s="431"/>
      <c r="H448" s="431"/>
      <c r="I448" s="431"/>
      <c r="J448" s="440"/>
      <c r="K448" s="440"/>
      <c r="L448" s="440"/>
      <c r="M448" s="450"/>
    </row>
    <row r="449" spans="1:13">
      <c r="A449" s="427" t="str">
        <f t="shared" si="13"/>
        <v>-</v>
      </c>
      <c r="B449" s="432"/>
      <c r="C449" s="429"/>
      <c r="D449" s="397"/>
      <c r="E449" s="397"/>
      <c r="F449" s="387"/>
      <c r="G449" s="431"/>
      <c r="H449" s="431"/>
      <c r="I449" s="431"/>
      <c r="J449" s="440"/>
      <c r="K449" s="440"/>
      <c r="L449" s="440"/>
      <c r="M449" s="450"/>
    </row>
    <row r="450" spans="1:13">
      <c r="A450" s="427" t="str">
        <f t="shared" si="13"/>
        <v>-</v>
      </c>
      <c r="B450" s="432"/>
      <c r="C450" s="429"/>
      <c r="D450" s="397"/>
      <c r="E450" s="397"/>
      <c r="F450" s="387"/>
      <c r="G450" s="431"/>
      <c r="H450" s="431"/>
      <c r="I450" s="431"/>
      <c r="J450" s="440"/>
      <c r="K450" s="440"/>
      <c r="L450" s="440"/>
      <c r="M450" s="450"/>
    </row>
    <row r="451" spans="1:13">
      <c r="A451" s="427" t="str">
        <f t="shared" si="13"/>
        <v>-</v>
      </c>
      <c r="B451" s="432"/>
      <c r="C451" s="429"/>
      <c r="D451" s="397"/>
      <c r="E451" s="397"/>
      <c r="F451" s="387"/>
      <c r="G451" s="431"/>
      <c r="H451" s="431"/>
      <c r="I451" s="431"/>
      <c r="J451" s="440"/>
      <c r="K451" s="440"/>
      <c r="L451" s="440"/>
      <c r="M451" s="450"/>
    </row>
    <row r="452" spans="1:13">
      <c r="A452" s="427" t="str">
        <f t="shared" si="13"/>
        <v>-</v>
      </c>
      <c r="B452" s="432"/>
      <c r="C452" s="429"/>
      <c r="D452" s="397"/>
      <c r="E452" s="397"/>
      <c r="F452" s="387"/>
      <c r="G452" s="431"/>
      <c r="H452" s="431"/>
      <c r="I452" s="431"/>
      <c r="J452" s="440"/>
      <c r="K452" s="440"/>
      <c r="L452" s="440"/>
      <c r="M452" s="450"/>
    </row>
    <row r="453" spans="1:13">
      <c r="A453" s="427" t="str">
        <f t="shared" si="13"/>
        <v>-</v>
      </c>
      <c r="B453" s="432"/>
      <c r="C453" s="429"/>
      <c r="D453" s="397"/>
      <c r="E453" s="397"/>
      <c r="F453" s="387"/>
      <c r="G453" s="431"/>
      <c r="H453" s="431"/>
      <c r="I453" s="431"/>
      <c r="J453" s="440"/>
      <c r="K453" s="440"/>
      <c r="L453" s="440"/>
      <c r="M453" s="450"/>
    </row>
    <row r="454" spans="1:13">
      <c r="A454" s="427" t="str">
        <f t="shared" si="13"/>
        <v>-</v>
      </c>
      <c r="B454" s="432"/>
      <c r="C454" s="429"/>
      <c r="D454" s="397"/>
      <c r="E454" s="397"/>
      <c r="F454" s="387"/>
      <c r="G454" s="431"/>
      <c r="H454" s="431"/>
      <c r="I454" s="431"/>
      <c r="J454" s="440"/>
      <c r="K454" s="440"/>
      <c r="L454" s="440"/>
      <c r="M454" s="450"/>
    </row>
    <row r="455" spans="1:13">
      <c r="A455" s="427" t="str">
        <f t="shared" si="13"/>
        <v>-</v>
      </c>
      <c r="B455" s="432"/>
      <c r="C455" s="429"/>
      <c r="D455" s="397"/>
      <c r="E455" s="397"/>
      <c r="F455" s="387"/>
      <c r="G455" s="431"/>
      <c r="H455" s="431"/>
      <c r="I455" s="431"/>
      <c r="J455" s="440"/>
      <c r="K455" s="440"/>
      <c r="L455" s="440"/>
      <c r="M455" s="450"/>
    </row>
    <row r="456" spans="1:13">
      <c r="A456" s="427" t="str">
        <f t="shared" si="13"/>
        <v>-</v>
      </c>
      <c r="B456" s="432"/>
      <c r="C456" s="429"/>
      <c r="D456" s="397"/>
      <c r="E456" s="397"/>
      <c r="F456" s="387"/>
      <c r="G456" s="431"/>
      <c r="H456" s="431"/>
      <c r="I456" s="431"/>
      <c r="J456" s="440"/>
      <c r="K456" s="440"/>
      <c r="L456" s="440"/>
      <c r="M456" s="450"/>
    </row>
    <row r="457" spans="1:13">
      <c r="A457" s="427" t="str">
        <f t="shared" si="13"/>
        <v>-</v>
      </c>
      <c r="B457" s="432"/>
      <c r="C457" s="429"/>
      <c r="D457" s="397"/>
      <c r="E457" s="397"/>
      <c r="F457" s="387"/>
      <c r="G457" s="431"/>
      <c r="H457" s="431"/>
      <c r="I457" s="431"/>
      <c r="J457" s="440"/>
      <c r="K457" s="440"/>
      <c r="L457" s="440"/>
      <c r="M457" s="450"/>
    </row>
    <row r="458" spans="1:13">
      <c r="A458" s="427" t="str">
        <f t="shared" si="13"/>
        <v>-</v>
      </c>
      <c r="B458" s="432"/>
      <c r="C458" s="429"/>
      <c r="D458" s="397"/>
      <c r="E458" s="397"/>
      <c r="F458" s="387"/>
      <c r="G458" s="431"/>
      <c r="H458" s="431"/>
      <c r="I458" s="431"/>
      <c r="J458" s="440"/>
      <c r="K458" s="440"/>
      <c r="L458" s="440"/>
      <c r="M458" s="450"/>
    </row>
    <row r="459" spans="1:13">
      <c r="A459" s="427" t="str">
        <f t="shared" si="13"/>
        <v>-</v>
      </c>
      <c r="B459" s="432"/>
      <c r="C459" s="429"/>
      <c r="D459" s="397"/>
      <c r="E459" s="397"/>
      <c r="F459" s="387"/>
      <c r="G459" s="431"/>
      <c r="H459" s="431"/>
      <c r="I459" s="431"/>
      <c r="J459" s="440"/>
      <c r="K459" s="440"/>
      <c r="L459" s="440"/>
      <c r="M459" s="450"/>
    </row>
    <row r="460" spans="1:13">
      <c r="A460" s="427" t="str">
        <f t="shared" si="13"/>
        <v>-</v>
      </c>
      <c r="B460" s="432"/>
      <c r="C460" s="429"/>
      <c r="D460" s="397"/>
      <c r="E460" s="397"/>
      <c r="F460" s="387"/>
      <c r="G460" s="431"/>
      <c r="H460" s="431"/>
      <c r="I460" s="431"/>
      <c r="J460" s="440"/>
      <c r="K460" s="440"/>
      <c r="L460" s="440"/>
      <c r="M460" s="450"/>
    </row>
    <row r="461" spans="1:13">
      <c r="A461" s="427" t="str">
        <f t="shared" si="13"/>
        <v>-</v>
      </c>
      <c r="B461" s="432"/>
      <c r="C461" s="429"/>
      <c r="D461" s="397"/>
      <c r="E461" s="397"/>
      <c r="F461" s="387"/>
      <c r="G461" s="431"/>
      <c r="H461" s="431"/>
      <c r="I461" s="431"/>
      <c r="J461" s="440"/>
      <c r="K461" s="440"/>
      <c r="L461" s="440"/>
      <c r="M461" s="450"/>
    </row>
    <row r="462" spans="1:13">
      <c r="A462" s="427" t="str">
        <f t="shared" si="13"/>
        <v>-</v>
      </c>
      <c r="B462" s="432"/>
      <c r="C462" s="429"/>
      <c r="D462" s="397"/>
      <c r="E462" s="397"/>
      <c r="F462" s="387"/>
      <c r="G462" s="431"/>
      <c r="H462" s="431"/>
      <c r="I462" s="431"/>
      <c r="J462" s="440"/>
      <c r="K462" s="440"/>
      <c r="L462" s="440"/>
      <c r="M462" s="450"/>
    </row>
    <row r="463" spans="1:13">
      <c r="A463" s="427" t="str">
        <f t="shared" si="13"/>
        <v>-</v>
      </c>
      <c r="B463" s="432"/>
      <c r="C463" s="429"/>
      <c r="D463" s="397"/>
      <c r="E463" s="397"/>
      <c r="F463" s="387"/>
      <c r="G463" s="431"/>
      <c r="H463" s="431"/>
      <c r="I463" s="431"/>
      <c r="J463" s="440"/>
      <c r="K463" s="440"/>
      <c r="L463" s="440"/>
      <c r="M463" s="450"/>
    </row>
    <row r="464" spans="1:13">
      <c r="A464" s="427" t="str">
        <f t="shared" si="13"/>
        <v>-</v>
      </c>
      <c r="B464" s="432"/>
      <c r="C464" s="429"/>
      <c r="D464" s="397"/>
      <c r="E464" s="397"/>
      <c r="F464" s="387"/>
      <c r="G464" s="431"/>
      <c r="H464" s="431"/>
      <c r="I464" s="431"/>
      <c r="J464" s="440"/>
      <c r="K464" s="440"/>
      <c r="L464" s="440"/>
      <c r="M464" s="450"/>
    </row>
    <row r="465" spans="1:13">
      <c r="A465" s="427" t="str">
        <f t="shared" si="13"/>
        <v>-</v>
      </c>
      <c r="B465" s="432"/>
      <c r="C465" s="429"/>
      <c r="D465" s="397"/>
      <c r="E465" s="397"/>
      <c r="F465" s="387"/>
      <c r="G465" s="431"/>
      <c r="H465" s="431"/>
      <c r="I465" s="431"/>
      <c r="J465" s="440"/>
      <c r="K465" s="440"/>
      <c r="L465" s="440"/>
      <c r="M465" s="450"/>
    </row>
    <row r="466" spans="1:13">
      <c r="A466" s="427" t="str">
        <f t="shared" si="13"/>
        <v>-</v>
      </c>
      <c r="B466" s="432"/>
      <c r="C466" s="429"/>
      <c r="D466" s="397"/>
      <c r="E466" s="397"/>
      <c r="F466" s="387"/>
      <c r="G466" s="431"/>
      <c r="H466" s="431"/>
      <c r="I466" s="431"/>
      <c r="J466" s="440"/>
      <c r="K466" s="440"/>
      <c r="L466" s="440"/>
      <c r="M466" s="450"/>
    </row>
    <row r="467" spans="1:13">
      <c r="A467" s="427" t="str">
        <f t="shared" si="13"/>
        <v>-</v>
      </c>
      <c r="B467" s="432"/>
      <c r="C467" s="429"/>
      <c r="D467" s="397"/>
      <c r="E467" s="397"/>
      <c r="F467" s="387"/>
      <c r="G467" s="431"/>
      <c r="H467" s="431"/>
      <c r="I467" s="431"/>
      <c r="J467" s="440"/>
      <c r="K467" s="440"/>
      <c r="L467" s="440"/>
      <c r="M467" s="450"/>
    </row>
    <row r="468" spans="1:13">
      <c r="A468" s="427" t="str">
        <f t="shared" si="13"/>
        <v>-</v>
      </c>
      <c r="B468" s="432"/>
      <c r="C468" s="429"/>
      <c r="D468" s="397"/>
      <c r="E468" s="397"/>
      <c r="F468" s="387"/>
      <c r="G468" s="431"/>
      <c r="H468" s="431"/>
      <c r="I468" s="431"/>
      <c r="J468" s="440"/>
      <c r="K468" s="440"/>
      <c r="L468" s="440"/>
      <c r="M468" s="450"/>
    </row>
    <row r="469" spans="1:13">
      <c r="A469" s="427" t="str">
        <f t="shared" si="13"/>
        <v>-</v>
      </c>
      <c r="B469" s="432"/>
      <c r="C469" s="429"/>
      <c r="D469" s="397"/>
      <c r="E469" s="397"/>
      <c r="F469" s="387"/>
      <c r="G469" s="431"/>
      <c r="H469" s="431"/>
      <c r="I469" s="431"/>
      <c r="J469" s="440"/>
      <c r="K469" s="440"/>
      <c r="L469" s="440"/>
      <c r="M469" s="450"/>
    </row>
    <row r="470" spans="1:13">
      <c r="A470" s="427" t="str">
        <f t="shared" si="13"/>
        <v>-</v>
      </c>
      <c r="B470" s="432"/>
      <c r="C470" s="429"/>
      <c r="D470" s="397"/>
      <c r="E470" s="397"/>
      <c r="F470" s="387"/>
      <c r="G470" s="431"/>
      <c r="H470" s="431"/>
      <c r="I470" s="431"/>
      <c r="J470" s="440"/>
      <c r="K470" s="440"/>
      <c r="L470" s="440"/>
      <c r="M470" s="450"/>
    </row>
    <row r="471" spans="1:13">
      <c r="A471" s="427" t="str">
        <f t="shared" si="13"/>
        <v>-</v>
      </c>
      <c r="B471" s="432"/>
      <c r="C471" s="429"/>
      <c r="D471" s="397"/>
      <c r="E471" s="397"/>
      <c r="F471" s="387"/>
      <c r="G471" s="431"/>
      <c r="H471" s="431"/>
      <c r="I471" s="431"/>
      <c r="J471" s="440"/>
      <c r="K471" s="440"/>
      <c r="L471" s="440"/>
      <c r="M471" s="450"/>
    </row>
    <row r="472" spans="1:13">
      <c r="A472" s="427" t="str">
        <f t="shared" si="13"/>
        <v>-</v>
      </c>
      <c r="B472" s="432"/>
      <c r="C472" s="429"/>
      <c r="D472" s="397"/>
      <c r="E472" s="397"/>
      <c r="F472" s="387"/>
      <c r="G472" s="431"/>
      <c r="H472" s="431"/>
      <c r="I472" s="431"/>
      <c r="J472" s="440"/>
      <c r="K472" s="440"/>
      <c r="L472" s="440"/>
      <c r="M472" s="450"/>
    </row>
    <row r="473" spans="1:13">
      <c r="A473" s="427" t="str">
        <f t="shared" si="13"/>
        <v>-</v>
      </c>
      <c r="B473" s="432"/>
      <c r="C473" s="429"/>
      <c r="D473" s="397"/>
      <c r="E473" s="397"/>
      <c r="F473" s="387"/>
      <c r="G473" s="431"/>
      <c r="H473" s="431"/>
      <c r="I473" s="431"/>
      <c r="J473" s="440"/>
      <c r="K473" s="440"/>
      <c r="L473" s="440"/>
      <c r="M473" s="450"/>
    </row>
    <row r="474" spans="1:13">
      <c r="A474" s="427" t="str">
        <f t="shared" si="13"/>
        <v>-</v>
      </c>
      <c r="B474" s="432"/>
      <c r="C474" s="429"/>
      <c r="D474" s="397"/>
      <c r="E474" s="397"/>
      <c r="F474" s="387"/>
      <c r="G474" s="431"/>
      <c r="H474" s="431"/>
      <c r="I474" s="431"/>
      <c r="J474" s="440"/>
      <c r="K474" s="440"/>
      <c r="L474" s="440"/>
      <c r="M474" s="450"/>
    </row>
    <row r="475" spans="1:13">
      <c r="A475" s="427" t="str">
        <f t="shared" si="13"/>
        <v>-</v>
      </c>
      <c r="B475" s="432"/>
      <c r="C475" s="429"/>
      <c r="D475" s="397"/>
      <c r="E475" s="397"/>
      <c r="F475" s="387"/>
      <c r="G475" s="431"/>
      <c r="H475" s="431"/>
      <c r="I475" s="431"/>
      <c r="J475" s="440"/>
      <c r="K475" s="440"/>
      <c r="L475" s="440"/>
      <c r="M475" s="450"/>
    </row>
    <row r="476" spans="1:13">
      <c r="A476" s="427" t="str">
        <f t="shared" ref="A476:A539" si="14">D476&amp;"-"&amp;B476</f>
        <v>-</v>
      </c>
      <c r="B476" s="432"/>
      <c r="C476" s="429"/>
      <c r="D476" s="397"/>
      <c r="E476" s="397"/>
      <c r="F476" s="387"/>
      <c r="G476" s="431"/>
      <c r="H476" s="431"/>
      <c r="I476" s="431"/>
      <c r="J476" s="440"/>
      <c r="K476" s="440"/>
      <c r="L476" s="440"/>
      <c r="M476" s="450"/>
    </row>
    <row r="477" spans="1:13">
      <c r="A477" s="427" t="str">
        <f t="shared" si="14"/>
        <v>-</v>
      </c>
      <c r="B477" s="432"/>
      <c r="C477" s="429"/>
      <c r="D477" s="397"/>
      <c r="E477" s="397"/>
      <c r="F477" s="387"/>
      <c r="G477" s="431"/>
      <c r="H477" s="431"/>
      <c r="I477" s="431"/>
      <c r="J477" s="440"/>
      <c r="K477" s="440"/>
      <c r="L477" s="440"/>
      <c r="M477" s="450"/>
    </row>
    <row r="478" spans="1:13">
      <c r="A478" s="427" t="str">
        <f t="shared" si="14"/>
        <v>-</v>
      </c>
      <c r="B478" s="432"/>
      <c r="C478" s="429"/>
      <c r="D478" s="397"/>
      <c r="E478" s="397"/>
      <c r="F478" s="387"/>
      <c r="G478" s="431"/>
      <c r="H478" s="431"/>
      <c r="I478" s="431"/>
      <c r="J478" s="440"/>
      <c r="K478" s="440"/>
      <c r="L478" s="440"/>
      <c r="M478" s="450"/>
    </row>
    <row r="479" spans="1:13">
      <c r="A479" s="427" t="str">
        <f t="shared" si="14"/>
        <v>-</v>
      </c>
      <c r="B479" s="432"/>
      <c r="C479" s="429"/>
      <c r="D479" s="397"/>
      <c r="E479" s="397"/>
      <c r="F479" s="387"/>
      <c r="G479" s="431"/>
      <c r="H479" s="431"/>
      <c r="I479" s="431"/>
      <c r="J479" s="440"/>
      <c r="K479" s="440"/>
      <c r="L479" s="440"/>
      <c r="M479" s="450"/>
    </row>
    <row r="480" spans="1:13">
      <c r="A480" s="427" t="str">
        <f t="shared" si="14"/>
        <v>-</v>
      </c>
      <c r="B480" s="432"/>
      <c r="C480" s="429"/>
      <c r="D480" s="397"/>
      <c r="E480" s="397"/>
      <c r="F480" s="387"/>
      <c r="G480" s="431"/>
      <c r="H480" s="431"/>
      <c r="I480" s="431"/>
      <c r="J480" s="440"/>
      <c r="K480" s="440"/>
      <c r="L480" s="440"/>
      <c r="M480" s="450"/>
    </row>
    <row r="481" spans="1:13">
      <c r="A481" s="427" t="str">
        <f t="shared" si="14"/>
        <v>-</v>
      </c>
      <c r="B481" s="432"/>
      <c r="C481" s="429"/>
      <c r="D481" s="397"/>
      <c r="E481" s="397"/>
      <c r="F481" s="387"/>
      <c r="G481" s="431"/>
      <c r="H481" s="431"/>
      <c r="I481" s="431"/>
      <c r="J481" s="440"/>
      <c r="K481" s="440"/>
      <c r="L481" s="440"/>
      <c r="M481" s="450"/>
    </row>
    <row r="482" spans="1:13">
      <c r="A482" s="427" t="str">
        <f t="shared" si="14"/>
        <v>-</v>
      </c>
      <c r="B482" s="432"/>
      <c r="C482" s="429"/>
      <c r="D482" s="397"/>
      <c r="E482" s="397"/>
      <c r="F482" s="387"/>
      <c r="G482" s="431"/>
      <c r="H482" s="431"/>
      <c r="I482" s="431"/>
      <c r="J482" s="440"/>
      <c r="K482" s="440"/>
      <c r="L482" s="440"/>
      <c r="M482" s="450"/>
    </row>
    <row r="483" spans="1:13">
      <c r="A483" s="427" t="str">
        <f t="shared" si="14"/>
        <v>-</v>
      </c>
      <c r="B483" s="432"/>
      <c r="C483" s="429"/>
      <c r="D483" s="397"/>
      <c r="E483" s="397"/>
      <c r="F483" s="387"/>
      <c r="G483" s="431"/>
      <c r="H483" s="431"/>
      <c r="I483" s="431"/>
      <c r="J483" s="440"/>
      <c r="K483" s="440"/>
      <c r="L483" s="440"/>
      <c r="M483" s="450"/>
    </row>
    <row r="484" spans="1:13">
      <c r="A484" s="427" t="str">
        <f t="shared" si="14"/>
        <v>-</v>
      </c>
      <c r="B484" s="432"/>
      <c r="C484" s="429"/>
      <c r="D484" s="397"/>
      <c r="E484" s="397"/>
      <c r="F484" s="387"/>
      <c r="G484" s="431"/>
      <c r="H484" s="431"/>
      <c r="I484" s="431"/>
      <c r="J484" s="440"/>
      <c r="K484" s="440"/>
      <c r="L484" s="440"/>
      <c r="M484" s="450"/>
    </row>
    <row r="485" spans="1:13">
      <c r="A485" s="427" t="str">
        <f t="shared" si="14"/>
        <v>-</v>
      </c>
      <c r="B485" s="432"/>
      <c r="C485" s="429"/>
      <c r="D485" s="397"/>
      <c r="E485" s="397"/>
      <c r="F485" s="387"/>
      <c r="G485" s="431"/>
      <c r="H485" s="431"/>
      <c r="I485" s="431"/>
      <c r="J485" s="440"/>
      <c r="K485" s="440"/>
      <c r="L485" s="440"/>
      <c r="M485" s="450"/>
    </row>
    <row r="486" spans="1:13">
      <c r="A486" s="427" t="str">
        <f t="shared" si="14"/>
        <v>-</v>
      </c>
      <c r="B486" s="432"/>
      <c r="C486" s="429"/>
      <c r="D486" s="397"/>
      <c r="E486" s="397"/>
      <c r="F486" s="387"/>
      <c r="G486" s="431"/>
      <c r="H486" s="431"/>
      <c r="I486" s="431"/>
      <c r="J486" s="440"/>
      <c r="K486" s="440"/>
      <c r="L486" s="440"/>
      <c r="M486" s="450"/>
    </row>
    <row r="487" spans="1:13">
      <c r="A487" s="427" t="str">
        <f t="shared" si="14"/>
        <v>-</v>
      </c>
      <c r="B487" s="432"/>
      <c r="C487" s="429"/>
      <c r="D487" s="397"/>
      <c r="E487" s="397"/>
      <c r="F487" s="387"/>
      <c r="G487" s="431"/>
      <c r="H487" s="431"/>
      <c r="I487" s="431"/>
      <c r="J487" s="440"/>
      <c r="K487" s="440"/>
      <c r="L487" s="440"/>
      <c r="M487" s="450"/>
    </row>
    <row r="488" spans="1:13">
      <c r="A488" s="427" t="str">
        <f t="shared" si="14"/>
        <v>-</v>
      </c>
      <c r="B488" s="432"/>
      <c r="C488" s="429"/>
      <c r="D488" s="397"/>
      <c r="E488" s="397"/>
      <c r="F488" s="387"/>
      <c r="G488" s="431"/>
      <c r="H488" s="431"/>
      <c r="I488" s="431"/>
      <c r="J488" s="440"/>
      <c r="K488" s="440"/>
      <c r="L488" s="440"/>
      <c r="M488" s="450"/>
    </row>
    <row r="489" spans="1:13">
      <c r="A489" s="427" t="str">
        <f t="shared" si="14"/>
        <v>-</v>
      </c>
      <c r="B489" s="432"/>
      <c r="C489" s="429"/>
      <c r="D489" s="397"/>
      <c r="E489" s="397"/>
      <c r="F489" s="387"/>
      <c r="G489" s="431"/>
      <c r="H489" s="431"/>
      <c r="I489" s="431"/>
      <c r="J489" s="440"/>
      <c r="K489" s="440"/>
      <c r="L489" s="440"/>
      <c r="M489" s="450"/>
    </row>
    <row r="490" spans="1:13">
      <c r="A490" s="427" t="str">
        <f t="shared" si="14"/>
        <v>-</v>
      </c>
      <c r="B490" s="432"/>
      <c r="C490" s="429"/>
      <c r="D490" s="397"/>
      <c r="E490" s="397"/>
      <c r="F490" s="387"/>
      <c r="G490" s="431"/>
      <c r="H490" s="431"/>
      <c r="I490" s="431"/>
      <c r="J490" s="440"/>
      <c r="K490" s="440"/>
      <c r="L490" s="440"/>
      <c r="M490" s="450"/>
    </row>
    <row r="491" spans="1:13">
      <c r="A491" s="427" t="str">
        <f t="shared" si="14"/>
        <v>-</v>
      </c>
      <c r="B491" s="432"/>
      <c r="C491" s="429"/>
      <c r="D491" s="397"/>
      <c r="E491" s="397"/>
      <c r="F491" s="387"/>
      <c r="G491" s="431"/>
      <c r="H491" s="431"/>
      <c r="I491" s="431"/>
      <c r="J491" s="440"/>
      <c r="K491" s="440"/>
      <c r="L491" s="440"/>
      <c r="M491" s="450"/>
    </row>
    <row r="492" spans="1:13">
      <c r="A492" s="427" t="str">
        <f t="shared" si="14"/>
        <v>-</v>
      </c>
      <c r="B492" s="432"/>
      <c r="C492" s="429"/>
      <c r="D492" s="397"/>
      <c r="E492" s="397"/>
      <c r="F492" s="387"/>
      <c r="G492" s="431"/>
      <c r="H492" s="431"/>
      <c r="I492" s="431"/>
      <c r="J492" s="440"/>
      <c r="K492" s="440"/>
      <c r="L492" s="440"/>
      <c r="M492" s="450"/>
    </row>
    <row r="493" spans="1:13">
      <c r="A493" s="427" t="str">
        <f t="shared" si="14"/>
        <v>-</v>
      </c>
      <c r="B493" s="432"/>
      <c r="C493" s="429"/>
      <c r="D493" s="397"/>
      <c r="E493" s="397"/>
      <c r="F493" s="387"/>
      <c r="G493" s="431"/>
      <c r="H493" s="431"/>
      <c r="I493" s="431"/>
      <c r="J493" s="440"/>
      <c r="K493" s="440"/>
      <c r="L493" s="440"/>
      <c r="M493" s="450"/>
    </row>
    <row r="494" spans="1:13">
      <c r="A494" s="427" t="str">
        <f t="shared" si="14"/>
        <v>-</v>
      </c>
      <c r="B494" s="432"/>
      <c r="C494" s="429"/>
      <c r="D494" s="397"/>
      <c r="E494" s="397"/>
      <c r="F494" s="387"/>
      <c r="G494" s="431"/>
      <c r="H494" s="431"/>
      <c r="I494" s="431"/>
      <c r="J494" s="440"/>
      <c r="K494" s="440"/>
      <c r="L494" s="440"/>
      <c r="M494" s="450"/>
    </row>
    <row r="495" spans="1:13">
      <c r="A495" s="427" t="str">
        <f t="shared" si="14"/>
        <v>-</v>
      </c>
      <c r="B495" s="432"/>
      <c r="C495" s="429"/>
      <c r="D495" s="397"/>
      <c r="E495" s="397"/>
      <c r="F495" s="387"/>
      <c r="G495" s="431"/>
      <c r="H495" s="431"/>
      <c r="I495" s="431"/>
      <c r="J495" s="440"/>
      <c r="K495" s="440"/>
      <c r="L495" s="440"/>
      <c r="M495" s="450"/>
    </row>
    <row r="496" spans="1:13">
      <c r="A496" s="427" t="str">
        <f t="shared" si="14"/>
        <v>-</v>
      </c>
      <c r="B496" s="432"/>
      <c r="C496" s="429"/>
      <c r="D496" s="397"/>
      <c r="E496" s="397"/>
      <c r="F496" s="387"/>
      <c r="G496" s="431"/>
      <c r="H496" s="431"/>
      <c r="I496" s="431"/>
      <c r="J496" s="440"/>
      <c r="K496" s="440"/>
      <c r="L496" s="440"/>
      <c r="M496" s="450"/>
    </row>
    <row r="497" spans="1:13">
      <c r="A497" s="427" t="str">
        <f t="shared" si="14"/>
        <v>-</v>
      </c>
      <c r="B497" s="432"/>
      <c r="C497" s="429"/>
      <c r="D497" s="397"/>
      <c r="E497" s="397"/>
      <c r="F497" s="387"/>
      <c r="G497" s="431"/>
      <c r="H497" s="431"/>
      <c r="I497" s="431"/>
      <c r="J497" s="440"/>
      <c r="K497" s="440"/>
      <c r="L497" s="440"/>
      <c r="M497" s="450"/>
    </row>
    <row r="498" spans="1:13">
      <c r="A498" s="427" t="str">
        <f t="shared" si="14"/>
        <v>-</v>
      </c>
      <c r="B498" s="432"/>
      <c r="C498" s="429"/>
      <c r="D498" s="397"/>
      <c r="E498" s="397"/>
      <c r="F498" s="387"/>
      <c r="G498" s="431"/>
      <c r="H498" s="431"/>
      <c r="I498" s="431"/>
      <c r="J498" s="440"/>
      <c r="K498" s="440"/>
      <c r="L498" s="440"/>
      <c r="M498" s="450"/>
    </row>
    <row r="499" spans="1:13">
      <c r="A499" s="427" t="str">
        <f t="shared" si="14"/>
        <v>-</v>
      </c>
      <c r="B499" s="432"/>
      <c r="C499" s="429"/>
      <c r="D499" s="397"/>
      <c r="E499" s="397"/>
      <c r="F499" s="387"/>
      <c r="G499" s="431"/>
      <c r="H499" s="431"/>
      <c r="I499" s="431"/>
      <c r="J499" s="440"/>
      <c r="K499" s="440"/>
      <c r="L499" s="440"/>
      <c r="M499" s="450"/>
    </row>
    <row r="500" spans="1:13">
      <c r="A500" s="427" t="str">
        <f t="shared" si="14"/>
        <v>-</v>
      </c>
      <c r="B500" s="432"/>
      <c r="C500" s="429"/>
      <c r="D500" s="397"/>
      <c r="E500" s="397"/>
      <c r="F500" s="387"/>
      <c r="G500" s="431"/>
      <c r="H500" s="431"/>
      <c r="I500" s="431"/>
      <c r="J500" s="440"/>
      <c r="K500" s="440"/>
      <c r="L500" s="440"/>
      <c r="M500" s="450"/>
    </row>
    <row r="501" spans="1:13">
      <c r="A501" s="427" t="str">
        <f t="shared" si="14"/>
        <v>-</v>
      </c>
      <c r="B501" s="432"/>
      <c r="C501" s="429"/>
      <c r="D501" s="397"/>
      <c r="E501" s="397"/>
      <c r="F501" s="387"/>
      <c r="G501" s="431"/>
      <c r="H501" s="431"/>
      <c r="I501" s="431"/>
      <c r="J501" s="440"/>
      <c r="K501" s="440"/>
      <c r="L501" s="440"/>
      <c r="M501" s="450"/>
    </row>
    <row r="502" spans="1:13">
      <c r="A502" s="427" t="str">
        <f t="shared" si="14"/>
        <v>-</v>
      </c>
      <c r="B502" s="432"/>
      <c r="C502" s="429"/>
      <c r="D502" s="397"/>
      <c r="E502" s="397"/>
      <c r="F502" s="387"/>
      <c r="G502" s="431"/>
      <c r="H502" s="431"/>
      <c r="I502" s="431"/>
      <c r="J502" s="440"/>
      <c r="K502" s="440"/>
      <c r="L502" s="440"/>
      <c r="M502" s="450"/>
    </row>
    <row r="503" spans="1:13">
      <c r="A503" s="427" t="str">
        <f t="shared" si="14"/>
        <v>-</v>
      </c>
      <c r="B503" s="432"/>
      <c r="C503" s="429"/>
      <c r="D503" s="397"/>
      <c r="E503" s="397"/>
      <c r="F503" s="387"/>
      <c r="G503" s="431"/>
      <c r="H503" s="431"/>
      <c r="I503" s="431"/>
      <c r="J503" s="440"/>
      <c r="K503" s="440"/>
      <c r="L503" s="440"/>
      <c r="M503" s="450"/>
    </row>
    <row r="504" spans="1:13">
      <c r="A504" s="427" t="str">
        <f t="shared" si="14"/>
        <v>-</v>
      </c>
      <c r="B504" s="432"/>
      <c r="C504" s="429"/>
      <c r="D504" s="397"/>
      <c r="E504" s="397"/>
      <c r="F504" s="387"/>
      <c r="G504" s="431"/>
      <c r="H504" s="431"/>
      <c r="I504" s="431"/>
      <c r="J504" s="440"/>
      <c r="K504" s="440"/>
      <c r="L504" s="440"/>
      <c r="M504" s="450"/>
    </row>
    <row r="505" spans="1:13">
      <c r="A505" s="427" t="str">
        <f t="shared" si="14"/>
        <v>-</v>
      </c>
      <c r="B505" s="432"/>
      <c r="C505" s="429"/>
      <c r="D505" s="397"/>
      <c r="E505" s="397"/>
      <c r="F505" s="387"/>
      <c r="G505" s="431"/>
      <c r="H505" s="431"/>
      <c r="I505" s="431"/>
      <c r="J505" s="440"/>
      <c r="K505" s="440"/>
      <c r="L505" s="440"/>
      <c r="M505" s="450"/>
    </row>
    <row r="506" spans="1:13">
      <c r="A506" s="427" t="str">
        <f t="shared" si="14"/>
        <v>-</v>
      </c>
      <c r="B506" s="432"/>
      <c r="C506" s="429"/>
      <c r="D506" s="397"/>
      <c r="E506" s="397"/>
      <c r="F506" s="387"/>
      <c r="G506" s="431"/>
      <c r="H506" s="431"/>
      <c r="I506" s="431"/>
      <c r="J506" s="440"/>
      <c r="K506" s="440"/>
      <c r="L506" s="440"/>
      <c r="M506" s="450"/>
    </row>
    <row r="507" spans="1:13">
      <c r="A507" s="427" t="str">
        <f t="shared" si="14"/>
        <v>-</v>
      </c>
      <c r="B507" s="432"/>
      <c r="C507" s="429"/>
      <c r="D507" s="397"/>
      <c r="E507" s="397"/>
      <c r="F507" s="387"/>
      <c r="G507" s="431"/>
      <c r="H507" s="431"/>
      <c r="I507" s="431"/>
      <c r="J507" s="440"/>
      <c r="K507" s="440"/>
      <c r="L507" s="440"/>
      <c r="M507" s="450"/>
    </row>
    <row r="508" spans="1:13">
      <c r="A508" s="427" t="str">
        <f t="shared" si="14"/>
        <v>-</v>
      </c>
      <c r="B508" s="432"/>
      <c r="C508" s="429"/>
      <c r="D508" s="397"/>
      <c r="E508" s="397"/>
      <c r="F508" s="387"/>
      <c r="G508" s="431"/>
      <c r="H508" s="431"/>
      <c r="I508" s="431"/>
      <c r="J508" s="440"/>
      <c r="K508" s="440"/>
      <c r="L508" s="440"/>
      <c r="M508" s="450"/>
    </row>
    <row r="509" spans="1:13">
      <c r="A509" s="427" t="str">
        <f t="shared" si="14"/>
        <v>-</v>
      </c>
      <c r="B509" s="432"/>
      <c r="C509" s="429"/>
      <c r="D509" s="397"/>
      <c r="E509" s="397"/>
      <c r="F509" s="387"/>
      <c r="G509" s="431"/>
      <c r="H509" s="431"/>
      <c r="I509" s="431"/>
      <c r="J509" s="440"/>
      <c r="K509" s="440"/>
      <c r="L509" s="440"/>
      <c r="M509" s="450"/>
    </row>
    <row r="510" spans="1:13">
      <c r="A510" s="427" t="str">
        <f t="shared" si="14"/>
        <v>-</v>
      </c>
      <c r="B510" s="432"/>
      <c r="C510" s="429"/>
      <c r="D510" s="397"/>
      <c r="E510" s="397"/>
      <c r="F510" s="387"/>
      <c r="G510" s="431"/>
      <c r="H510" s="431"/>
      <c r="I510" s="431"/>
      <c r="J510" s="440"/>
      <c r="K510" s="440"/>
      <c r="L510" s="440"/>
      <c r="M510" s="450"/>
    </row>
    <row r="511" spans="1:13">
      <c r="A511" s="427" t="str">
        <f t="shared" si="14"/>
        <v>-</v>
      </c>
      <c r="B511" s="432"/>
      <c r="C511" s="429"/>
      <c r="D511" s="397"/>
      <c r="E511" s="397"/>
      <c r="F511" s="387"/>
      <c r="G511" s="431"/>
      <c r="H511" s="431"/>
      <c r="I511" s="431"/>
      <c r="J511" s="440"/>
      <c r="K511" s="440"/>
      <c r="L511" s="440"/>
      <c r="M511" s="450"/>
    </row>
    <row r="512" spans="1:13">
      <c r="A512" s="427" t="str">
        <f t="shared" si="14"/>
        <v>-</v>
      </c>
      <c r="B512" s="432"/>
      <c r="C512" s="429"/>
      <c r="D512" s="397"/>
      <c r="E512" s="397"/>
      <c r="F512" s="387"/>
      <c r="G512" s="431"/>
      <c r="H512" s="431"/>
      <c r="I512" s="431"/>
      <c r="J512" s="440"/>
      <c r="K512" s="440"/>
      <c r="L512" s="440"/>
      <c r="M512" s="450"/>
    </row>
    <row r="513" spans="1:13">
      <c r="A513" s="427" t="str">
        <f t="shared" si="14"/>
        <v>-</v>
      </c>
      <c r="B513" s="432"/>
      <c r="C513" s="429"/>
      <c r="D513" s="397"/>
      <c r="E513" s="397"/>
      <c r="F513" s="387"/>
      <c r="G513" s="431"/>
      <c r="H513" s="431"/>
      <c r="I513" s="431"/>
      <c r="J513" s="440"/>
      <c r="K513" s="440"/>
      <c r="L513" s="440"/>
      <c r="M513" s="450"/>
    </row>
    <row r="514" spans="1:13">
      <c r="A514" s="427" t="str">
        <f t="shared" si="14"/>
        <v>-</v>
      </c>
      <c r="B514" s="432"/>
      <c r="C514" s="429"/>
      <c r="D514" s="397"/>
      <c r="E514" s="397"/>
      <c r="F514" s="387"/>
      <c r="G514" s="431"/>
      <c r="H514" s="431"/>
      <c r="I514" s="431"/>
      <c r="J514" s="440"/>
      <c r="K514" s="440"/>
      <c r="L514" s="440"/>
      <c r="M514" s="450"/>
    </row>
    <row r="515" spans="1:13">
      <c r="A515" s="427" t="str">
        <f t="shared" si="14"/>
        <v>-</v>
      </c>
      <c r="B515" s="432"/>
      <c r="C515" s="429"/>
      <c r="D515" s="397"/>
      <c r="E515" s="397"/>
      <c r="F515" s="387"/>
      <c r="G515" s="431"/>
      <c r="H515" s="431"/>
      <c r="I515" s="431"/>
      <c r="J515" s="440"/>
      <c r="K515" s="440"/>
      <c r="L515" s="440"/>
      <c r="M515" s="450"/>
    </row>
    <row r="516" spans="1:13">
      <c r="A516" s="427" t="str">
        <f t="shared" si="14"/>
        <v>-</v>
      </c>
      <c r="B516" s="432"/>
      <c r="C516" s="429"/>
      <c r="D516" s="397"/>
      <c r="E516" s="397"/>
      <c r="F516" s="387"/>
      <c r="G516" s="431"/>
      <c r="H516" s="431"/>
      <c r="I516" s="431"/>
      <c r="J516" s="440"/>
      <c r="K516" s="440"/>
      <c r="L516" s="440"/>
      <c r="M516" s="450"/>
    </row>
    <row r="517" spans="1:13">
      <c r="A517" s="427" t="str">
        <f t="shared" si="14"/>
        <v>-</v>
      </c>
      <c r="B517" s="432"/>
      <c r="C517" s="429"/>
      <c r="D517" s="397"/>
      <c r="E517" s="397"/>
      <c r="F517" s="387"/>
      <c r="G517" s="431"/>
      <c r="H517" s="431"/>
      <c r="I517" s="431"/>
      <c r="J517" s="440"/>
      <c r="K517" s="440"/>
      <c r="L517" s="440"/>
      <c r="M517" s="450"/>
    </row>
    <row r="518" spans="1:13">
      <c r="A518" s="427" t="str">
        <f t="shared" si="14"/>
        <v>-</v>
      </c>
      <c r="B518" s="432"/>
      <c r="C518" s="429"/>
      <c r="D518" s="397"/>
      <c r="E518" s="397"/>
      <c r="F518" s="387"/>
      <c r="G518" s="431"/>
      <c r="H518" s="431"/>
      <c r="I518" s="431"/>
      <c r="J518" s="440"/>
      <c r="K518" s="440"/>
      <c r="L518" s="440"/>
      <c r="M518" s="450"/>
    </row>
    <row r="519" spans="1:13">
      <c r="A519" s="427" t="str">
        <f t="shared" si="14"/>
        <v>-</v>
      </c>
      <c r="B519" s="432"/>
      <c r="C519" s="429"/>
      <c r="D519" s="397"/>
      <c r="E519" s="397"/>
      <c r="F519" s="387"/>
      <c r="G519" s="431"/>
      <c r="H519" s="431"/>
      <c r="I519" s="431"/>
      <c r="J519" s="440"/>
      <c r="K519" s="440"/>
      <c r="L519" s="440"/>
      <c r="M519" s="450"/>
    </row>
    <row r="520" spans="1:13">
      <c r="A520" s="427" t="str">
        <f t="shared" si="14"/>
        <v>-</v>
      </c>
      <c r="B520" s="432"/>
      <c r="C520" s="429"/>
      <c r="D520" s="397"/>
      <c r="E520" s="397"/>
      <c r="F520" s="387"/>
      <c r="G520" s="431"/>
      <c r="H520" s="431"/>
      <c r="I520" s="431"/>
      <c r="J520" s="440"/>
      <c r="K520" s="440"/>
      <c r="L520" s="440"/>
      <c r="M520" s="450"/>
    </row>
    <row r="521" spans="1:13">
      <c r="A521" s="427" t="str">
        <f t="shared" si="14"/>
        <v>-</v>
      </c>
      <c r="B521" s="432"/>
      <c r="C521" s="429"/>
      <c r="D521" s="397"/>
      <c r="E521" s="397"/>
      <c r="F521" s="387"/>
      <c r="G521" s="431"/>
      <c r="H521" s="431"/>
      <c r="I521" s="431"/>
      <c r="J521" s="440"/>
      <c r="K521" s="440"/>
      <c r="L521" s="440"/>
      <c r="M521" s="450"/>
    </row>
    <row r="522" spans="1:13">
      <c r="A522" s="427" t="str">
        <f t="shared" si="14"/>
        <v>-</v>
      </c>
      <c r="B522" s="432"/>
      <c r="C522" s="429"/>
      <c r="D522" s="397"/>
      <c r="E522" s="397"/>
      <c r="F522" s="387"/>
      <c r="G522" s="431"/>
      <c r="H522" s="431"/>
      <c r="I522" s="431"/>
      <c r="J522" s="440"/>
      <c r="K522" s="440"/>
      <c r="L522" s="440"/>
      <c r="M522" s="450"/>
    </row>
    <row r="523" spans="1:13">
      <c r="A523" s="427" t="str">
        <f t="shared" si="14"/>
        <v>-</v>
      </c>
      <c r="B523" s="432"/>
      <c r="C523" s="429"/>
      <c r="D523" s="397"/>
      <c r="E523" s="397"/>
      <c r="F523" s="387"/>
      <c r="G523" s="431"/>
      <c r="H523" s="431"/>
      <c r="I523" s="431"/>
      <c r="J523" s="440"/>
      <c r="K523" s="440"/>
      <c r="L523" s="440"/>
      <c r="M523" s="450"/>
    </row>
    <row r="524" spans="1:13">
      <c r="A524" s="427" t="str">
        <f t="shared" si="14"/>
        <v>-</v>
      </c>
      <c r="B524" s="432"/>
      <c r="C524" s="429"/>
      <c r="D524" s="397"/>
      <c r="E524" s="397"/>
      <c r="F524" s="387"/>
      <c r="G524" s="431"/>
      <c r="H524" s="431"/>
      <c r="I524" s="431"/>
      <c r="J524" s="440"/>
      <c r="K524" s="440"/>
      <c r="L524" s="440"/>
      <c r="M524" s="450"/>
    </row>
    <row r="525" spans="1:13">
      <c r="A525" s="427" t="str">
        <f t="shared" si="14"/>
        <v>-</v>
      </c>
      <c r="B525" s="432"/>
      <c r="C525" s="429"/>
      <c r="D525" s="397"/>
      <c r="E525" s="397"/>
      <c r="F525" s="387"/>
      <c r="G525" s="431"/>
      <c r="H525" s="431"/>
      <c r="I525" s="431"/>
      <c r="J525" s="440"/>
      <c r="K525" s="440"/>
      <c r="L525" s="440"/>
      <c r="M525" s="450"/>
    </row>
    <row r="526" spans="1:13">
      <c r="A526" s="427" t="str">
        <f t="shared" si="14"/>
        <v>-</v>
      </c>
      <c r="B526" s="432"/>
      <c r="C526" s="429"/>
      <c r="D526" s="397"/>
      <c r="E526" s="397"/>
      <c r="F526" s="387"/>
      <c r="G526" s="431"/>
      <c r="H526" s="431"/>
      <c r="I526" s="431"/>
      <c r="J526" s="440"/>
      <c r="K526" s="440"/>
      <c r="L526" s="440"/>
      <c r="M526" s="450"/>
    </row>
    <row r="527" spans="1:13">
      <c r="A527" s="427" t="str">
        <f t="shared" si="14"/>
        <v>-</v>
      </c>
      <c r="B527" s="432"/>
      <c r="C527" s="429"/>
      <c r="D527" s="397"/>
      <c r="E527" s="397"/>
      <c r="F527" s="387"/>
      <c r="G527" s="431"/>
      <c r="H527" s="431"/>
      <c r="I527" s="431"/>
      <c r="J527" s="440"/>
      <c r="K527" s="440"/>
      <c r="L527" s="440"/>
      <c r="M527" s="450"/>
    </row>
    <row r="528" spans="1:13">
      <c r="A528" s="427" t="str">
        <f t="shared" si="14"/>
        <v>-</v>
      </c>
      <c r="B528" s="432"/>
      <c r="C528" s="429"/>
      <c r="D528" s="397"/>
      <c r="E528" s="397"/>
      <c r="F528" s="387"/>
      <c r="G528" s="431"/>
      <c r="H528" s="431"/>
      <c r="I528" s="431"/>
      <c r="J528" s="440"/>
      <c r="K528" s="440"/>
      <c r="L528" s="440"/>
      <c r="M528" s="450"/>
    </row>
    <row r="529" spans="1:13">
      <c r="A529" s="427" t="str">
        <f t="shared" si="14"/>
        <v>-</v>
      </c>
      <c r="B529" s="432"/>
      <c r="C529" s="429"/>
      <c r="D529" s="397"/>
      <c r="E529" s="397"/>
      <c r="F529" s="387"/>
      <c r="G529" s="431"/>
      <c r="H529" s="431"/>
      <c r="I529" s="431"/>
      <c r="J529" s="440"/>
      <c r="K529" s="440"/>
      <c r="L529" s="440"/>
      <c r="M529" s="450"/>
    </row>
    <row r="530" spans="1:13">
      <c r="A530" s="427" t="str">
        <f t="shared" si="14"/>
        <v>-</v>
      </c>
      <c r="B530" s="432"/>
      <c r="C530" s="429"/>
      <c r="D530" s="397"/>
      <c r="E530" s="397"/>
      <c r="F530" s="387"/>
      <c r="G530" s="431"/>
      <c r="H530" s="431"/>
      <c r="I530" s="431"/>
      <c r="J530" s="440"/>
      <c r="K530" s="440"/>
      <c r="L530" s="440"/>
      <c r="M530" s="450"/>
    </row>
    <row r="531" spans="1:13">
      <c r="A531" s="427" t="str">
        <f t="shared" si="14"/>
        <v>-</v>
      </c>
      <c r="B531" s="432"/>
      <c r="C531" s="429"/>
      <c r="D531" s="397"/>
      <c r="E531" s="397"/>
      <c r="F531" s="387"/>
      <c r="G531" s="431"/>
      <c r="H531" s="431"/>
      <c r="I531" s="431"/>
      <c r="J531" s="440"/>
      <c r="K531" s="440"/>
      <c r="L531" s="440"/>
      <c r="M531" s="450"/>
    </row>
    <row r="532" spans="1:13">
      <c r="A532" s="427" t="str">
        <f t="shared" si="14"/>
        <v>-</v>
      </c>
      <c r="B532" s="432"/>
      <c r="C532" s="429"/>
      <c r="D532" s="397"/>
      <c r="E532" s="397"/>
      <c r="F532" s="387"/>
      <c r="G532" s="431"/>
      <c r="H532" s="431"/>
      <c r="I532" s="431"/>
      <c r="J532" s="440"/>
      <c r="K532" s="440"/>
      <c r="L532" s="440"/>
      <c r="M532" s="450"/>
    </row>
    <row r="533" spans="1:13">
      <c r="A533" s="427" t="str">
        <f t="shared" si="14"/>
        <v>-</v>
      </c>
      <c r="B533" s="432"/>
      <c r="C533" s="429"/>
      <c r="D533" s="397"/>
      <c r="E533" s="397"/>
      <c r="F533" s="387"/>
      <c r="G533" s="431"/>
      <c r="H533" s="431"/>
      <c r="I533" s="431"/>
      <c r="J533" s="440"/>
      <c r="K533" s="440"/>
      <c r="L533" s="440"/>
      <c r="M533" s="450"/>
    </row>
    <row r="534" spans="1:13">
      <c r="A534" s="427" t="str">
        <f t="shared" si="14"/>
        <v>-</v>
      </c>
      <c r="B534" s="432"/>
      <c r="C534" s="429"/>
      <c r="D534" s="397"/>
      <c r="E534" s="397"/>
      <c r="F534" s="387"/>
      <c r="G534" s="431"/>
      <c r="H534" s="431"/>
      <c r="I534" s="431"/>
      <c r="J534" s="440"/>
      <c r="K534" s="440"/>
      <c r="L534" s="440"/>
      <c r="M534" s="450"/>
    </row>
    <row r="535" spans="1:13">
      <c r="A535" s="427" t="str">
        <f t="shared" si="14"/>
        <v>-</v>
      </c>
      <c r="B535" s="432"/>
      <c r="C535" s="429"/>
      <c r="D535" s="397"/>
      <c r="E535" s="397"/>
      <c r="F535" s="387"/>
      <c r="G535" s="431"/>
      <c r="H535" s="431"/>
      <c r="I535" s="431"/>
      <c r="J535" s="440"/>
      <c r="K535" s="440"/>
      <c r="L535" s="440"/>
      <c r="M535" s="450"/>
    </row>
    <row r="536" spans="1:13">
      <c r="A536" s="427" t="str">
        <f t="shared" si="14"/>
        <v>-</v>
      </c>
      <c r="B536" s="432"/>
      <c r="C536" s="429"/>
      <c r="D536" s="397"/>
      <c r="E536" s="397"/>
      <c r="F536" s="387"/>
      <c r="G536" s="431"/>
      <c r="H536" s="431"/>
      <c r="I536" s="431"/>
      <c r="J536" s="440"/>
      <c r="K536" s="440"/>
      <c r="L536" s="440"/>
      <c r="M536" s="450"/>
    </row>
    <row r="537" spans="1:13">
      <c r="A537" s="427" t="str">
        <f t="shared" si="14"/>
        <v>-</v>
      </c>
      <c r="B537" s="432"/>
      <c r="C537" s="429"/>
      <c r="D537" s="397"/>
      <c r="E537" s="397"/>
      <c r="F537" s="387"/>
      <c r="G537" s="431"/>
      <c r="H537" s="431"/>
      <c r="I537" s="431"/>
      <c r="J537" s="440"/>
      <c r="K537" s="440"/>
      <c r="L537" s="440"/>
      <c r="M537" s="450"/>
    </row>
    <row r="538" spans="1:13">
      <c r="A538" s="427" t="str">
        <f t="shared" si="14"/>
        <v>-</v>
      </c>
      <c r="B538" s="432"/>
      <c r="C538" s="429"/>
      <c r="D538" s="397"/>
      <c r="E538" s="397"/>
      <c r="F538" s="387"/>
      <c r="G538" s="431"/>
      <c r="H538" s="431"/>
      <c r="I538" s="431"/>
      <c r="J538" s="440"/>
      <c r="K538" s="440"/>
      <c r="L538" s="440"/>
      <c r="M538" s="450"/>
    </row>
    <row r="539" spans="1:13">
      <c r="A539" s="427" t="str">
        <f t="shared" si="14"/>
        <v>-</v>
      </c>
      <c r="B539" s="432"/>
      <c r="C539" s="429"/>
      <c r="D539" s="397"/>
      <c r="E539" s="397"/>
      <c r="F539" s="387"/>
      <c r="G539" s="431"/>
      <c r="H539" s="431"/>
      <c r="I539" s="431"/>
      <c r="J539" s="440"/>
      <c r="K539" s="440"/>
      <c r="L539" s="440"/>
      <c r="M539" s="450"/>
    </row>
    <row r="540" spans="1:13">
      <c r="A540" s="427" t="str">
        <f t="shared" ref="A540:A603" si="15">D540&amp;"-"&amp;B540</f>
        <v>-</v>
      </c>
      <c r="B540" s="432"/>
      <c r="C540" s="429"/>
      <c r="D540" s="397"/>
      <c r="E540" s="397"/>
      <c r="F540" s="387"/>
      <c r="G540" s="431"/>
      <c r="H540" s="431"/>
      <c r="I540" s="431"/>
      <c r="J540" s="440"/>
      <c r="K540" s="440"/>
      <c r="L540" s="440"/>
      <c r="M540" s="450"/>
    </row>
    <row r="541" spans="1:13">
      <c r="A541" s="427" t="str">
        <f t="shared" si="15"/>
        <v>-</v>
      </c>
      <c r="B541" s="432"/>
      <c r="C541" s="429"/>
      <c r="D541" s="397"/>
      <c r="E541" s="397"/>
      <c r="F541" s="387"/>
      <c r="G541" s="431"/>
      <c r="H541" s="431"/>
      <c r="I541" s="431"/>
      <c r="J541" s="440"/>
      <c r="K541" s="440"/>
      <c r="L541" s="440"/>
      <c r="M541" s="450"/>
    </row>
    <row r="542" spans="1:13">
      <c r="A542" s="427" t="str">
        <f t="shared" si="15"/>
        <v>-</v>
      </c>
      <c r="B542" s="432"/>
      <c r="C542" s="429"/>
      <c r="D542" s="397"/>
      <c r="E542" s="397"/>
      <c r="F542" s="387"/>
      <c r="G542" s="431"/>
      <c r="H542" s="431"/>
      <c r="I542" s="431"/>
      <c r="J542" s="440"/>
      <c r="K542" s="440"/>
      <c r="L542" s="440"/>
      <c r="M542" s="450"/>
    </row>
    <row r="543" spans="1:13">
      <c r="A543" s="427" t="str">
        <f t="shared" si="15"/>
        <v>-</v>
      </c>
      <c r="B543" s="432"/>
      <c r="C543" s="429"/>
      <c r="D543" s="397"/>
      <c r="E543" s="397"/>
      <c r="F543" s="387"/>
      <c r="G543" s="431"/>
      <c r="H543" s="431"/>
      <c r="I543" s="431"/>
      <c r="J543" s="440"/>
      <c r="K543" s="440"/>
      <c r="L543" s="440"/>
      <c r="M543" s="450"/>
    </row>
    <row r="544" spans="1:13">
      <c r="A544" s="427" t="str">
        <f t="shared" si="15"/>
        <v>-</v>
      </c>
      <c r="B544" s="432"/>
      <c r="C544" s="429"/>
      <c r="D544" s="397"/>
      <c r="E544" s="397"/>
      <c r="F544" s="387"/>
      <c r="G544" s="431"/>
      <c r="H544" s="431"/>
      <c r="I544" s="431"/>
      <c r="J544" s="440"/>
      <c r="K544" s="440"/>
      <c r="L544" s="440"/>
      <c r="M544" s="450"/>
    </row>
    <row r="545" spans="1:13">
      <c r="A545" s="427" t="str">
        <f t="shared" si="15"/>
        <v>-</v>
      </c>
      <c r="B545" s="432"/>
      <c r="C545" s="429"/>
      <c r="D545" s="397"/>
      <c r="E545" s="397"/>
      <c r="F545" s="387"/>
      <c r="G545" s="431"/>
      <c r="H545" s="431"/>
      <c r="I545" s="431"/>
      <c r="J545" s="440"/>
      <c r="K545" s="440"/>
      <c r="L545" s="440"/>
      <c r="M545" s="450"/>
    </row>
    <row r="546" spans="1:13">
      <c r="A546" s="427" t="str">
        <f t="shared" si="15"/>
        <v>-</v>
      </c>
      <c r="B546" s="432"/>
      <c r="C546" s="429"/>
      <c r="D546" s="397"/>
      <c r="E546" s="397"/>
      <c r="F546" s="387"/>
      <c r="G546" s="431"/>
      <c r="H546" s="431"/>
      <c r="I546" s="431"/>
      <c r="J546" s="440"/>
      <c r="K546" s="440"/>
      <c r="L546" s="440"/>
      <c r="M546" s="450"/>
    </row>
    <row r="547" spans="1:13">
      <c r="A547" s="427" t="str">
        <f t="shared" si="15"/>
        <v>-</v>
      </c>
      <c r="B547" s="432"/>
      <c r="C547" s="429"/>
      <c r="D547" s="397"/>
      <c r="E547" s="397"/>
      <c r="F547" s="387"/>
      <c r="G547" s="431"/>
      <c r="H547" s="431"/>
      <c r="I547" s="431"/>
      <c r="J547" s="440"/>
      <c r="K547" s="440"/>
      <c r="L547" s="440"/>
      <c r="M547" s="450"/>
    </row>
    <row r="548" spans="1:13">
      <c r="A548" s="427" t="str">
        <f t="shared" si="15"/>
        <v>-</v>
      </c>
      <c r="B548" s="432"/>
      <c r="C548" s="429"/>
      <c r="D548" s="397"/>
      <c r="E548" s="397"/>
      <c r="F548" s="387"/>
      <c r="G548" s="431"/>
      <c r="H548" s="431"/>
      <c r="I548" s="431"/>
      <c r="J548" s="440"/>
      <c r="K548" s="440"/>
      <c r="L548" s="440"/>
      <c r="M548" s="450"/>
    </row>
    <row r="549" spans="1:13">
      <c r="A549" s="427" t="str">
        <f t="shared" si="15"/>
        <v>-</v>
      </c>
      <c r="B549" s="432"/>
      <c r="C549" s="429"/>
      <c r="D549" s="397"/>
      <c r="E549" s="397"/>
      <c r="F549" s="387"/>
      <c r="G549" s="431"/>
      <c r="H549" s="431"/>
      <c r="I549" s="431"/>
      <c r="J549" s="440"/>
      <c r="K549" s="440"/>
      <c r="L549" s="440"/>
      <c r="M549" s="450"/>
    </row>
    <row r="550" spans="1:13">
      <c r="A550" s="427" t="str">
        <f t="shared" si="15"/>
        <v>-</v>
      </c>
      <c r="B550" s="432"/>
      <c r="C550" s="429"/>
      <c r="D550" s="397"/>
      <c r="E550" s="397"/>
      <c r="F550" s="387"/>
      <c r="G550" s="431"/>
      <c r="H550" s="431"/>
      <c r="I550" s="431"/>
      <c r="J550" s="440"/>
      <c r="K550" s="440"/>
      <c r="L550" s="440"/>
      <c r="M550" s="450"/>
    </row>
    <row r="551" spans="1:13">
      <c r="A551" s="427" t="str">
        <f t="shared" si="15"/>
        <v>-</v>
      </c>
      <c r="B551" s="432"/>
      <c r="C551" s="429"/>
      <c r="D551" s="397"/>
      <c r="E551" s="397"/>
      <c r="F551" s="387"/>
      <c r="G551" s="431"/>
      <c r="H551" s="431"/>
      <c r="I551" s="431"/>
      <c r="J551" s="440"/>
      <c r="K551" s="440"/>
      <c r="L551" s="440"/>
      <c r="M551" s="450"/>
    </row>
    <row r="552" spans="1:13">
      <c r="A552" s="427" t="str">
        <f t="shared" si="15"/>
        <v>-</v>
      </c>
      <c r="B552" s="432"/>
      <c r="C552" s="429"/>
      <c r="D552" s="397"/>
      <c r="E552" s="397"/>
      <c r="F552" s="387"/>
      <c r="G552" s="431"/>
      <c r="H552" s="431"/>
      <c r="I552" s="431"/>
      <c r="J552" s="440"/>
      <c r="K552" s="440"/>
      <c r="L552" s="440"/>
      <c r="M552" s="450"/>
    </row>
    <row r="553" spans="1:13">
      <c r="A553" s="427" t="str">
        <f t="shared" si="15"/>
        <v>-</v>
      </c>
      <c r="B553" s="432"/>
      <c r="C553" s="429"/>
      <c r="D553" s="397"/>
      <c r="E553" s="397"/>
      <c r="F553" s="387"/>
      <c r="G553" s="431"/>
      <c r="H553" s="431"/>
      <c r="I553" s="431"/>
      <c r="J553" s="440"/>
      <c r="K553" s="440"/>
      <c r="L553" s="440"/>
      <c r="M553" s="450"/>
    </row>
    <row r="554" spans="1:13">
      <c r="A554" s="427" t="str">
        <f t="shared" si="15"/>
        <v>-</v>
      </c>
      <c r="B554" s="432"/>
      <c r="C554" s="429"/>
      <c r="D554" s="397"/>
      <c r="E554" s="397"/>
      <c r="F554" s="387"/>
      <c r="G554" s="431"/>
      <c r="H554" s="431"/>
      <c r="I554" s="431"/>
      <c r="J554" s="440"/>
      <c r="K554" s="440"/>
      <c r="L554" s="440"/>
      <c r="M554" s="450"/>
    </row>
    <row r="555" spans="1:13">
      <c r="A555" s="427" t="str">
        <f t="shared" si="15"/>
        <v>-</v>
      </c>
      <c r="B555" s="432"/>
      <c r="C555" s="429"/>
      <c r="D555" s="397"/>
      <c r="E555" s="397"/>
      <c r="F555" s="387"/>
      <c r="G555" s="431"/>
      <c r="H555" s="431"/>
      <c r="I555" s="431"/>
      <c r="J555" s="440"/>
      <c r="K555" s="440"/>
      <c r="L555" s="440"/>
      <c r="M555" s="450"/>
    </row>
    <row r="556" spans="1:13">
      <c r="A556" s="427" t="str">
        <f t="shared" si="15"/>
        <v>-</v>
      </c>
      <c r="B556" s="432"/>
      <c r="C556" s="429"/>
      <c r="D556" s="397"/>
      <c r="E556" s="397"/>
      <c r="F556" s="387"/>
      <c r="G556" s="431"/>
      <c r="H556" s="431"/>
      <c r="I556" s="431"/>
      <c r="J556" s="440"/>
      <c r="K556" s="440"/>
      <c r="L556" s="440"/>
      <c r="M556" s="450"/>
    </row>
    <row r="557" spans="1:13">
      <c r="A557" s="427" t="str">
        <f t="shared" si="15"/>
        <v>-</v>
      </c>
      <c r="B557" s="432"/>
      <c r="C557" s="429"/>
      <c r="D557" s="397"/>
      <c r="E557" s="397"/>
      <c r="F557" s="387"/>
      <c r="G557" s="431"/>
      <c r="H557" s="431"/>
      <c r="I557" s="431"/>
      <c r="J557" s="440"/>
      <c r="K557" s="440"/>
      <c r="L557" s="440"/>
      <c r="M557" s="450"/>
    </row>
    <row r="558" spans="1:13">
      <c r="A558" s="427" t="str">
        <f t="shared" si="15"/>
        <v>-</v>
      </c>
      <c r="B558" s="432"/>
      <c r="C558" s="429"/>
      <c r="D558" s="397"/>
      <c r="E558" s="397"/>
      <c r="F558" s="387"/>
      <c r="G558" s="431"/>
      <c r="H558" s="431"/>
      <c r="I558" s="431"/>
      <c r="J558" s="440"/>
      <c r="K558" s="440"/>
      <c r="L558" s="440"/>
      <c r="M558" s="450"/>
    </row>
    <row r="559" spans="1:13">
      <c r="A559" s="427" t="str">
        <f t="shared" si="15"/>
        <v>-</v>
      </c>
      <c r="B559" s="432"/>
      <c r="C559" s="429"/>
      <c r="D559" s="397"/>
      <c r="E559" s="397"/>
      <c r="F559" s="387"/>
      <c r="G559" s="431"/>
      <c r="H559" s="431"/>
      <c r="I559" s="431"/>
      <c r="J559" s="440"/>
      <c r="K559" s="440"/>
      <c r="L559" s="440"/>
      <c r="M559" s="450"/>
    </row>
    <row r="560" spans="1:13">
      <c r="A560" s="427" t="str">
        <f t="shared" si="15"/>
        <v>-</v>
      </c>
      <c r="B560" s="432"/>
      <c r="C560" s="429"/>
      <c r="D560" s="397"/>
      <c r="E560" s="397"/>
      <c r="F560" s="387"/>
      <c r="G560" s="431"/>
      <c r="H560" s="431"/>
      <c r="I560" s="431"/>
      <c r="J560" s="440"/>
      <c r="K560" s="440"/>
      <c r="L560" s="440"/>
      <c r="M560" s="450"/>
    </row>
    <row r="561" spans="1:13">
      <c r="A561" s="427" t="str">
        <f t="shared" si="15"/>
        <v>-</v>
      </c>
      <c r="B561" s="432"/>
      <c r="C561" s="429"/>
      <c r="D561" s="397"/>
      <c r="E561" s="397"/>
      <c r="F561" s="387"/>
      <c r="G561" s="431"/>
      <c r="H561" s="431"/>
      <c r="I561" s="431"/>
      <c r="J561" s="440"/>
      <c r="K561" s="440"/>
      <c r="L561" s="440"/>
      <c r="M561" s="450"/>
    </row>
    <row r="562" spans="1:13">
      <c r="A562" s="427" t="str">
        <f t="shared" si="15"/>
        <v>-</v>
      </c>
      <c r="B562" s="432"/>
      <c r="C562" s="429"/>
      <c r="D562" s="397"/>
      <c r="E562" s="397"/>
      <c r="F562" s="387"/>
      <c r="G562" s="431"/>
      <c r="H562" s="431"/>
      <c r="I562" s="431"/>
      <c r="J562" s="440"/>
      <c r="K562" s="440"/>
      <c r="L562" s="440"/>
      <c r="M562" s="450"/>
    </row>
    <row r="563" spans="1:13">
      <c r="A563" s="427" t="str">
        <f t="shared" si="15"/>
        <v>-</v>
      </c>
      <c r="B563" s="432"/>
      <c r="C563" s="429"/>
      <c r="D563" s="397"/>
      <c r="E563" s="397"/>
      <c r="F563" s="387"/>
      <c r="G563" s="431"/>
      <c r="H563" s="431"/>
      <c r="I563" s="431"/>
      <c r="J563" s="440"/>
      <c r="K563" s="440"/>
      <c r="L563" s="440"/>
      <c r="M563" s="450"/>
    </row>
    <row r="564" spans="1:13">
      <c r="A564" s="427" t="str">
        <f t="shared" si="15"/>
        <v>-</v>
      </c>
      <c r="B564" s="432"/>
      <c r="C564" s="429"/>
      <c r="D564" s="397"/>
      <c r="E564" s="397"/>
      <c r="F564" s="387"/>
      <c r="G564" s="431"/>
      <c r="H564" s="431"/>
      <c r="I564" s="431"/>
      <c r="J564" s="440"/>
      <c r="K564" s="440"/>
      <c r="L564" s="440"/>
      <c r="M564" s="450"/>
    </row>
    <row r="565" spans="1:13">
      <c r="A565" s="427" t="str">
        <f t="shared" si="15"/>
        <v>-</v>
      </c>
      <c r="B565" s="432"/>
      <c r="C565" s="429"/>
      <c r="D565" s="397"/>
      <c r="E565" s="397"/>
      <c r="F565" s="387"/>
      <c r="G565" s="431"/>
      <c r="H565" s="431"/>
      <c r="I565" s="431"/>
      <c r="J565" s="440"/>
      <c r="K565" s="440"/>
      <c r="L565" s="440"/>
      <c r="M565" s="450"/>
    </row>
    <row r="566" spans="1:13">
      <c r="A566" s="427" t="str">
        <f t="shared" si="15"/>
        <v>-</v>
      </c>
      <c r="B566" s="432"/>
      <c r="C566" s="429"/>
      <c r="D566" s="397"/>
      <c r="E566" s="397"/>
      <c r="F566" s="387"/>
      <c r="G566" s="431"/>
      <c r="H566" s="431"/>
      <c r="I566" s="431"/>
      <c r="J566" s="440"/>
      <c r="K566" s="440"/>
      <c r="L566" s="440"/>
      <c r="M566" s="450"/>
    </row>
    <row r="567" spans="1:13">
      <c r="A567" s="427" t="str">
        <f t="shared" si="15"/>
        <v>-</v>
      </c>
      <c r="B567" s="432"/>
      <c r="C567" s="429"/>
      <c r="D567" s="397"/>
      <c r="E567" s="397"/>
      <c r="F567" s="387"/>
      <c r="G567" s="431"/>
      <c r="H567" s="431"/>
      <c r="I567" s="431"/>
      <c r="J567" s="440"/>
      <c r="K567" s="440"/>
      <c r="L567" s="440"/>
      <c r="M567" s="450"/>
    </row>
    <row r="568" spans="1:13">
      <c r="A568" s="427" t="str">
        <f t="shared" si="15"/>
        <v>-</v>
      </c>
      <c r="B568" s="432"/>
      <c r="C568" s="429"/>
      <c r="D568" s="397"/>
      <c r="E568" s="397"/>
      <c r="F568" s="387"/>
      <c r="G568" s="431"/>
      <c r="H568" s="431"/>
      <c r="I568" s="431"/>
      <c r="J568" s="440"/>
      <c r="K568" s="440"/>
      <c r="L568" s="440"/>
      <c r="M568" s="450"/>
    </row>
    <row r="569" spans="1:13">
      <c r="A569" s="427" t="str">
        <f t="shared" si="15"/>
        <v>-</v>
      </c>
      <c r="B569" s="432"/>
      <c r="C569" s="429"/>
      <c r="D569" s="397"/>
      <c r="E569" s="397"/>
      <c r="F569" s="387"/>
      <c r="G569" s="431"/>
      <c r="H569" s="431"/>
      <c r="I569" s="431"/>
      <c r="J569" s="440"/>
      <c r="K569" s="440"/>
      <c r="L569" s="440"/>
      <c r="M569" s="450"/>
    </row>
    <row r="570" spans="1:13">
      <c r="A570" s="427" t="str">
        <f t="shared" si="15"/>
        <v>-</v>
      </c>
      <c r="B570" s="432"/>
      <c r="C570" s="429"/>
      <c r="D570" s="397"/>
      <c r="E570" s="397"/>
      <c r="F570" s="387"/>
      <c r="G570" s="431"/>
      <c r="H570" s="431"/>
      <c r="I570" s="431"/>
      <c r="J570" s="440"/>
      <c r="K570" s="440"/>
      <c r="L570" s="440"/>
      <c r="M570" s="450"/>
    </row>
    <row r="571" spans="1:13">
      <c r="A571" s="427" t="str">
        <f t="shared" si="15"/>
        <v>-</v>
      </c>
      <c r="B571" s="432"/>
      <c r="C571" s="429"/>
      <c r="D571" s="397"/>
      <c r="E571" s="397"/>
      <c r="F571" s="387"/>
      <c r="G571" s="431"/>
      <c r="H571" s="431"/>
      <c r="I571" s="431"/>
      <c r="J571" s="440"/>
      <c r="K571" s="440"/>
      <c r="L571" s="440"/>
      <c r="M571" s="450"/>
    </row>
    <row r="572" spans="1:13">
      <c r="A572" s="427" t="str">
        <f t="shared" si="15"/>
        <v>-</v>
      </c>
      <c r="B572" s="432"/>
      <c r="C572" s="429"/>
      <c r="D572" s="397"/>
      <c r="E572" s="397"/>
      <c r="F572" s="387"/>
      <c r="G572" s="431"/>
      <c r="H572" s="431"/>
      <c r="I572" s="431"/>
      <c r="J572" s="440"/>
      <c r="K572" s="440"/>
      <c r="L572" s="440"/>
      <c r="M572" s="450"/>
    </row>
    <row r="573" spans="1:13">
      <c r="A573" s="427" t="str">
        <f t="shared" si="15"/>
        <v>-</v>
      </c>
      <c r="B573" s="432"/>
      <c r="C573" s="429"/>
      <c r="D573" s="397"/>
      <c r="E573" s="397"/>
      <c r="F573" s="387"/>
      <c r="G573" s="431"/>
      <c r="H573" s="431"/>
      <c r="I573" s="431"/>
      <c r="J573" s="440"/>
      <c r="K573" s="440"/>
      <c r="L573" s="440"/>
      <c r="M573" s="450"/>
    </row>
    <row r="574" spans="1:13">
      <c r="A574" s="427" t="str">
        <f t="shared" si="15"/>
        <v>-</v>
      </c>
      <c r="B574" s="432"/>
      <c r="C574" s="429"/>
      <c r="D574" s="397"/>
      <c r="E574" s="397"/>
      <c r="F574" s="387"/>
      <c r="G574" s="431"/>
      <c r="H574" s="431"/>
      <c r="I574" s="431"/>
      <c r="J574" s="440"/>
      <c r="K574" s="440"/>
      <c r="L574" s="440"/>
      <c r="M574" s="450"/>
    </row>
    <row r="575" spans="1:13">
      <c r="A575" s="427" t="str">
        <f t="shared" si="15"/>
        <v>-</v>
      </c>
      <c r="B575" s="432"/>
      <c r="C575" s="429"/>
      <c r="D575" s="397"/>
      <c r="E575" s="397"/>
      <c r="F575" s="387"/>
      <c r="G575" s="431"/>
      <c r="H575" s="431"/>
      <c r="I575" s="431"/>
      <c r="J575" s="440"/>
      <c r="K575" s="440"/>
      <c r="L575" s="440"/>
      <c r="M575" s="450"/>
    </row>
    <row r="576" spans="1:13">
      <c r="A576" s="427" t="str">
        <f t="shared" si="15"/>
        <v>-</v>
      </c>
      <c r="B576" s="432"/>
      <c r="C576" s="429"/>
      <c r="D576" s="397"/>
      <c r="E576" s="397"/>
      <c r="F576" s="387"/>
      <c r="G576" s="431"/>
      <c r="H576" s="431"/>
      <c r="I576" s="431"/>
      <c r="J576" s="440"/>
      <c r="K576" s="440"/>
      <c r="L576" s="440"/>
      <c r="M576" s="450"/>
    </row>
    <row r="577" spans="1:13">
      <c r="A577" s="427" t="str">
        <f t="shared" si="15"/>
        <v>-</v>
      </c>
      <c r="B577" s="432"/>
      <c r="C577" s="429"/>
      <c r="D577" s="397"/>
      <c r="E577" s="397"/>
      <c r="F577" s="387"/>
      <c r="G577" s="431"/>
      <c r="H577" s="431"/>
      <c r="I577" s="431"/>
      <c r="J577" s="440"/>
      <c r="K577" s="440"/>
      <c r="L577" s="440"/>
      <c r="M577" s="450"/>
    </row>
    <row r="578" spans="1:13">
      <c r="A578" s="427" t="str">
        <f t="shared" si="15"/>
        <v>-</v>
      </c>
      <c r="B578" s="432"/>
      <c r="C578" s="429"/>
      <c r="D578" s="397"/>
      <c r="E578" s="397"/>
      <c r="F578" s="387"/>
      <c r="G578" s="431"/>
      <c r="H578" s="431"/>
      <c r="I578" s="431"/>
      <c r="J578" s="440"/>
      <c r="K578" s="440"/>
      <c r="L578" s="440"/>
      <c r="M578" s="450"/>
    </row>
    <row r="579" spans="1:13">
      <c r="A579" s="427" t="str">
        <f t="shared" si="15"/>
        <v>-</v>
      </c>
      <c r="B579" s="432"/>
      <c r="C579" s="429"/>
      <c r="D579" s="397"/>
      <c r="E579" s="397"/>
      <c r="F579" s="387"/>
      <c r="G579" s="431"/>
      <c r="H579" s="431"/>
      <c r="I579" s="431"/>
      <c r="J579" s="440"/>
      <c r="K579" s="440"/>
      <c r="L579" s="440"/>
      <c r="M579" s="450"/>
    </row>
    <row r="580" spans="1:13">
      <c r="A580" s="427" t="str">
        <f t="shared" si="15"/>
        <v>-</v>
      </c>
      <c r="B580" s="432"/>
      <c r="C580" s="429"/>
      <c r="D580" s="397"/>
      <c r="E580" s="397"/>
      <c r="F580" s="387"/>
      <c r="G580" s="431"/>
      <c r="H580" s="431"/>
      <c r="I580" s="431"/>
      <c r="J580" s="440"/>
      <c r="K580" s="440"/>
      <c r="L580" s="440"/>
      <c r="M580" s="450"/>
    </row>
    <row r="581" spans="1:13">
      <c r="A581" s="427" t="str">
        <f t="shared" si="15"/>
        <v>-</v>
      </c>
      <c r="B581" s="432"/>
      <c r="C581" s="429"/>
      <c r="D581" s="397"/>
      <c r="E581" s="397"/>
      <c r="F581" s="387"/>
      <c r="G581" s="431"/>
      <c r="H581" s="431"/>
      <c r="I581" s="431"/>
      <c r="J581" s="440"/>
      <c r="K581" s="440"/>
      <c r="L581" s="440"/>
      <c r="M581" s="450"/>
    </row>
    <row r="582" spans="1:13">
      <c r="A582" s="427" t="str">
        <f t="shared" si="15"/>
        <v>-</v>
      </c>
      <c r="B582" s="432"/>
      <c r="C582" s="429"/>
      <c r="D582" s="397"/>
      <c r="E582" s="397"/>
      <c r="F582" s="387"/>
      <c r="G582" s="431"/>
      <c r="H582" s="431"/>
      <c r="I582" s="431"/>
      <c r="J582" s="440"/>
      <c r="K582" s="440"/>
      <c r="L582" s="440"/>
      <c r="M582" s="450"/>
    </row>
    <row r="583" spans="1:13">
      <c r="A583" s="427" t="str">
        <f t="shared" si="15"/>
        <v>-</v>
      </c>
      <c r="B583" s="432"/>
      <c r="C583" s="429"/>
      <c r="D583" s="397"/>
      <c r="E583" s="397"/>
      <c r="F583" s="387"/>
      <c r="G583" s="431"/>
      <c r="H583" s="431"/>
      <c r="I583" s="431"/>
      <c r="J583" s="440"/>
      <c r="K583" s="440"/>
      <c r="L583" s="440"/>
      <c r="M583" s="450"/>
    </row>
    <row r="584" spans="1:13">
      <c r="A584" s="427" t="str">
        <f t="shared" si="15"/>
        <v>-</v>
      </c>
      <c r="B584" s="432"/>
      <c r="C584" s="429"/>
      <c r="D584" s="397"/>
      <c r="E584" s="397"/>
      <c r="F584" s="387"/>
      <c r="G584" s="431"/>
      <c r="H584" s="431"/>
      <c r="I584" s="431"/>
      <c r="J584" s="440"/>
      <c r="K584" s="440"/>
      <c r="L584" s="440"/>
      <c r="M584" s="450"/>
    </row>
    <row r="585" spans="1:13">
      <c r="A585" s="427" t="str">
        <f t="shared" si="15"/>
        <v>-</v>
      </c>
      <c r="B585" s="432"/>
      <c r="C585" s="429"/>
      <c r="D585" s="397"/>
      <c r="E585" s="397"/>
      <c r="F585" s="387"/>
      <c r="G585" s="431"/>
      <c r="H585" s="431"/>
      <c r="I585" s="431"/>
      <c r="J585" s="440"/>
      <c r="K585" s="440"/>
      <c r="L585" s="440"/>
      <c r="M585" s="450"/>
    </row>
    <row r="586" spans="1:13">
      <c r="A586" s="427" t="str">
        <f t="shared" si="15"/>
        <v>-</v>
      </c>
      <c r="B586" s="432"/>
      <c r="C586" s="429"/>
      <c r="D586" s="397"/>
      <c r="E586" s="397"/>
      <c r="F586" s="387"/>
      <c r="G586" s="431"/>
      <c r="H586" s="431"/>
      <c r="I586" s="431"/>
      <c r="J586" s="440"/>
      <c r="K586" s="440"/>
      <c r="L586" s="440"/>
      <c r="M586" s="450"/>
    </row>
    <row r="587" spans="1:13">
      <c r="A587" s="427" t="str">
        <f t="shared" si="15"/>
        <v>-</v>
      </c>
      <c r="B587" s="432"/>
      <c r="C587" s="429"/>
      <c r="D587" s="397"/>
      <c r="E587" s="397"/>
      <c r="F587" s="387"/>
      <c r="G587" s="431"/>
      <c r="H587" s="431"/>
      <c r="I587" s="431"/>
      <c r="J587" s="440"/>
      <c r="K587" s="440"/>
      <c r="L587" s="440"/>
      <c r="M587" s="450"/>
    </row>
    <row r="588" spans="1:13">
      <c r="A588" s="427" t="str">
        <f t="shared" si="15"/>
        <v>-</v>
      </c>
      <c r="B588" s="432"/>
      <c r="C588" s="429"/>
      <c r="D588" s="397"/>
      <c r="E588" s="397"/>
      <c r="F588" s="387"/>
      <c r="G588" s="431"/>
      <c r="H588" s="431"/>
      <c r="I588" s="431"/>
      <c r="J588" s="440"/>
      <c r="K588" s="440"/>
      <c r="L588" s="440"/>
      <c r="M588" s="450"/>
    </row>
    <row r="589" spans="1:13">
      <c r="A589" s="427" t="str">
        <f t="shared" si="15"/>
        <v>-</v>
      </c>
      <c r="B589" s="432"/>
      <c r="C589" s="429"/>
      <c r="D589" s="397"/>
      <c r="E589" s="397"/>
      <c r="F589" s="387"/>
      <c r="G589" s="431"/>
      <c r="H589" s="431"/>
      <c r="I589" s="431"/>
      <c r="J589" s="440"/>
      <c r="K589" s="440"/>
      <c r="L589" s="440"/>
      <c r="M589" s="450"/>
    </row>
    <row r="590" spans="1:13">
      <c r="A590" s="427" t="str">
        <f t="shared" si="15"/>
        <v>-</v>
      </c>
      <c r="B590" s="432"/>
      <c r="C590" s="429"/>
      <c r="D590" s="397"/>
      <c r="E590" s="397"/>
      <c r="F590" s="387"/>
      <c r="G590" s="431"/>
      <c r="H590" s="431"/>
      <c r="I590" s="431"/>
      <c r="J590" s="440"/>
      <c r="K590" s="440"/>
      <c r="L590" s="440"/>
      <c r="M590" s="450"/>
    </row>
    <row r="591" spans="1:13">
      <c r="A591" s="427" t="str">
        <f t="shared" si="15"/>
        <v>-</v>
      </c>
      <c r="B591" s="432"/>
      <c r="C591" s="429"/>
      <c r="D591" s="397"/>
      <c r="E591" s="397"/>
      <c r="F591" s="387"/>
      <c r="G591" s="431"/>
      <c r="H591" s="431"/>
      <c r="I591" s="431"/>
      <c r="J591" s="440"/>
      <c r="K591" s="440"/>
      <c r="L591" s="440"/>
      <c r="M591" s="450"/>
    </row>
    <row r="592" spans="1:13">
      <c r="A592" s="427" t="str">
        <f t="shared" si="15"/>
        <v>-</v>
      </c>
      <c r="B592" s="432"/>
      <c r="C592" s="429"/>
      <c r="D592" s="397"/>
      <c r="E592" s="397"/>
      <c r="F592" s="387"/>
      <c r="G592" s="431"/>
      <c r="H592" s="431"/>
      <c r="I592" s="431"/>
      <c r="J592" s="440"/>
      <c r="K592" s="440"/>
      <c r="L592" s="440"/>
      <c r="M592" s="450"/>
    </row>
    <row r="593" spans="1:13">
      <c r="A593" s="427" t="str">
        <f t="shared" si="15"/>
        <v>-</v>
      </c>
      <c r="B593" s="432"/>
      <c r="C593" s="429"/>
      <c r="D593" s="397"/>
      <c r="E593" s="397"/>
      <c r="F593" s="387"/>
      <c r="G593" s="431"/>
      <c r="H593" s="431"/>
      <c r="I593" s="431"/>
      <c r="J593" s="440"/>
      <c r="K593" s="440"/>
      <c r="L593" s="440"/>
      <c r="M593" s="450"/>
    </row>
    <row r="594" spans="1:13">
      <c r="A594" s="427" t="str">
        <f t="shared" si="15"/>
        <v>-</v>
      </c>
      <c r="B594" s="432"/>
      <c r="C594" s="429"/>
      <c r="D594" s="397"/>
      <c r="E594" s="397"/>
      <c r="F594" s="387"/>
      <c r="G594" s="431"/>
      <c r="H594" s="431"/>
      <c r="I594" s="431"/>
      <c r="J594" s="440"/>
      <c r="K594" s="440"/>
      <c r="L594" s="440"/>
      <c r="M594" s="450"/>
    </row>
    <row r="595" spans="1:13">
      <c r="A595" s="427" t="str">
        <f t="shared" si="15"/>
        <v>-</v>
      </c>
      <c r="B595" s="432"/>
      <c r="C595" s="429"/>
      <c r="D595" s="397"/>
      <c r="E595" s="397"/>
      <c r="F595" s="387"/>
      <c r="G595" s="431"/>
      <c r="H595" s="431"/>
      <c r="I595" s="431"/>
      <c r="J595" s="440"/>
      <c r="K595" s="440"/>
      <c r="L595" s="440"/>
      <c r="M595" s="450"/>
    </row>
    <row r="596" spans="1:13">
      <c r="A596" s="427" t="str">
        <f t="shared" si="15"/>
        <v>-</v>
      </c>
      <c r="B596" s="432"/>
      <c r="C596" s="429"/>
      <c r="D596" s="397"/>
      <c r="E596" s="397"/>
      <c r="F596" s="387"/>
      <c r="G596" s="431"/>
      <c r="H596" s="431"/>
      <c r="I596" s="431"/>
      <c r="J596" s="440"/>
      <c r="K596" s="440"/>
      <c r="L596" s="440"/>
      <c r="M596" s="450"/>
    </row>
    <row r="597" spans="1:13">
      <c r="A597" s="427" t="str">
        <f t="shared" si="15"/>
        <v>-</v>
      </c>
      <c r="B597" s="432"/>
      <c r="C597" s="429"/>
      <c r="D597" s="397"/>
      <c r="E597" s="397"/>
      <c r="F597" s="387"/>
      <c r="G597" s="431"/>
      <c r="H597" s="431"/>
      <c r="I597" s="431"/>
      <c r="J597" s="440"/>
      <c r="K597" s="440"/>
      <c r="L597" s="440"/>
      <c r="M597" s="450"/>
    </row>
    <row r="598" spans="1:13">
      <c r="A598" s="427" t="str">
        <f t="shared" si="15"/>
        <v>-</v>
      </c>
      <c r="B598" s="432"/>
      <c r="C598" s="429"/>
      <c r="D598" s="397"/>
      <c r="E598" s="397"/>
      <c r="F598" s="387"/>
      <c r="G598" s="431"/>
      <c r="H598" s="431"/>
      <c r="I598" s="431"/>
      <c r="J598" s="440"/>
      <c r="K598" s="440"/>
      <c r="L598" s="440"/>
      <c r="M598" s="450"/>
    </row>
    <row r="599" spans="1:13">
      <c r="A599" s="427" t="str">
        <f t="shared" si="15"/>
        <v>-</v>
      </c>
      <c r="B599" s="432"/>
      <c r="C599" s="429"/>
      <c r="D599" s="397"/>
      <c r="E599" s="397"/>
      <c r="F599" s="387"/>
      <c r="G599" s="431"/>
      <c r="H599" s="431"/>
      <c r="I599" s="431"/>
      <c r="J599" s="440"/>
      <c r="K599" s="440"/>
      <c r="L599" s="440"/>
      <c r="M599" s="450"/>
    </row>
    <row r="600" spans="1:13">
      <c r="A600" s="427" t="str">
        <f t="shared" si="15"/>
        <v>-</v>
      </c>
      <c r="B600" s="432"/>
      <c r="C600" s="429"/>
      <c r="D600" s="397"/>
      <c r="E600" s="397"/>
      <c r="F600" s="387"/>
      <c r="G600" s="431"/>
      <c r="H600" s="431"/>
      <c r="I600" s="431"/>
      <c r="J600" s="440"/>
      <c r="K600" s="440"/>
      <c r="L600" s="440"/>
      <c r="M600" s="450"/>
    </row>
    <row r="601" spans="1:13">
      <c r="A601" s="427" t="str">
        <f t="shared" si="15"/>
        <v>-</v>
      </c>
      <c r="B601" s="432"/>
      <c r="C601" s="429"/>
      <c r="D601" s="397"/>
      <c r="E601" s="397"/>
      <c r="F601" s="387"/>
      <c r="G601" s="431"/>
      <c r="H601" s="431"/>
      <c r="I601" s="431"/>
      <c r="J601" s="440"/>
      <c r="K601" s="440"/>
      <c r="L601" s="440"/>
      <c r="M601" s="450"/>
    </row>
    <row r="602" spans="1:13">
      <c r="A602" s="427" t="str">
        <f t="shared" si="15"/>
        <v>-</v>
      </c>
      <c r="B602" s="461"/>
      <c r="C602" s="429"/>
      <c r="D602" s="397"/>
      <c r="E602" s="397"/>
      <c r="F602" s="387"/>
      <c r="G602" s="431"/>
      <c r="H602" s="431"/>
      <c r="I602" s="431"/>
      <c r="J602" s="440"/>
      <c r="K602" s="440"/>
      <c r="L602" s="440"/>
      <c r="M602" s="450"/>
    </row>
    <row r="603" spans="1:13">
      <c r="A603" s="427" t="str">
        <f t="shared" si="15"/>
        <v>-</v>
      </c>
      <c r="B603" s="461"/>
      <c r="C603" s="429"/>
      <c r="D603" s="397"/>
      <c r="E603" s="397"/>
      <c r="F603" s="387"/>
      <c r="G603" s="431"/>
      <c r="H603" s="431"/>
      <c r="I603" s="431"/>
      <c r="J603" s="440"/>
      <c r="K603" s="440"/>
      <c r="L603" s="440"/>
      <c r="M603" s="450"/>
    </row>
    <row r="604" spans="1:13">
      <c r="A604" s="427" t="str">
        <f t="shared" ref="A604:A667" si="16">D604&amp;"-"&amp;B604</f>
        <v>-</v>
      </c>
      <c r="B604" s="461"/>
      <c r="C604" s="429"/>
      <c r="D604" s="397"/>
      <c r="E604" s="397"/>
      <c r="F604" s="387"/>
      <c r="G604" s="431"/>
      <c r="H604" s="431"/>
      <c r="I604" s="431"/>
      <c r="J604" s="440"/>
      <c r="K604" s="440"/>
      <c r="L604" s="440"/>
      <c r="M604" s="450"/>
    </row>
    <row r="605" spans="1:13">
      <c r="A605" s="427" t="str">
        <f t="shared" si="16"/>
        <v>-</v>
      </c>
      <c r="B605" s="461"/>
      <c r="C605" s="429"/>
      <c r="D605" s="397"/>
      <c r="E605" s="397"/>
      <c r="F605" s="387"/>
      <c r="G605" s="431"/>
      <c r="H605" s="431"/>
      <c r="I605" s="431"/>
      <c r="J605" s="440"/>
      <c r="K605" s="440"/>
      <c r="L605" s="440"/>
      <c r="M605" s="450"/>
    </row>
    <row r="606" spans="1:13">
      <c r="A606" s="427" t="str">
        <f t="shared" si="16"/>
        <v>-</v>
      </c>
      <c r="B606" s="461"/>
      <c r="C606" s="429"/>
      <c r="D606" s="397"/>
      <c r="E606" s="397"/>
      <c r="F606" s="387"/>
      <c r="G606" s="431"/>
      <c r="H606" s="431"/>
      <c r="I606" s="431"/>
      <c r="J606" s="440"/>
      <c r="K606" s="440"/>
      <c r="L606" s="440"/>
      <c r="M606" s="450"/>
    </row>
    <row r="607" spans="1:13">
      <c r="A607" s="427" t="str">
        <f t="shared" si="16"/>
        <v>-</v>
      </c>
      <c r="B607" s="461"/>
      <c r="C607" s="429"/>
      <c r="D607" s="397"/>
      <c r="E607" s="397"/>
      <c r="F607" s="387"/>
      <c r="G607" s="431"/>
      <c r="H607" s="431"/>
      <c r="I607" s="431"/>
      <c r="J607" s="440"/>
      <c r="K607" s="440"/>
      <c r="L607" s="440"/>
      <c r="M607" s="450"/>
    </row>
    <row r="608" spans="1:13">
      <c r="A608" s="427" t="str">
        <f t="shared" si="16"/>
        <v>-</v>
      </c>
      <c r="B608" s="461"/>
      <c r="C608" s="429"/>
      <c r="D608" s="397"/>
      <c r="E608" s="397"/>
      <c r="F608" s="387"/>
      <c r="G608" s="431"/>
      <c r="H608" s="431"/>
      <c r="I608" s="431"/>
      <c r="J608" s="440"/>
      <c r="K608" s="440"/>
      <c r="L608" s="440"/>
      <c r="M608" s="450"/>
    </row>
    <row r="609" spans="1:13">
      <c r="A609" s="427" t="str">
        <f t="shared" si="16"/>
        <v>-</v>
      </c>
      <c r="B609" s="461"/>
      <c r="C609" s="429"/>
      <c r="D609" s="397"/>
      <c r="E609" s="397"/>
      <c r="F609" s="387"/>
      <c r="G609" s="431"/>
      <c r="H609" s="431"/>
      <c r="I609" s="431"/>
      <c r="J609" s="440"/>
      <c r="K609" s="440"/>
      <c r="L609" s="440"/>
      <c r="M609" s="450"/>
    </row>
    <row r="610" spans="1:13">
      <c r="A610" s="427" t="str">
        <f t="shared" si="16"/>
        <v>-</v>
      </c>
      <c r="B610" s="461"/>
      <c r="C610" s="429"/>
      <c r="D610" s="397"/>
      <c r="E610" s="397"/>
      <c r="F610" s="387"/>
      <c r="G610" s="431"/>
      <c r="H610" s="431"/>
      <c r="I610" s="431"/>
      <c r="J610" s="440"/>
      <c r="K610" s="440"/>
      <c r="L610" s="440"/>
      <c r="M610" s="450"/>
    </row>
    <row r="611" spans="1:13">
      <c r="A611" s="427" t="str">
        <f t="shared" si="16"/>
        <v>-</v>
      </c>
      <c r="B611" s="461"/>
      <c r="C611" s="429"/>
      <c r="D611" s="397"/>
      <c r="E611" s="397"/>
      <c r="F611" s="387"/>
      <c r="G611" s="431"/>
      <c r="H611" s="431"/>
      <c r="I611" s="431"/>
      <c r="J611" s="440"/>
      <c r="K611" s="440"/>
      <c r="L611" s="440"/>
      <c r="M611" s="450"/>
    </row>
    <row r="612" spans="1:13">
      <c r="A612" s="427" t="str">
        <f t="shared" si="16"/>
        <v>-</v>
      </c>
      <c r="B612" s="461"/>
      <c r="C612" s="429"/>
      <c r="D612" s="397"/>
      <c r="E612" s="397"/>
      <c r="F612" s="387"/>
      <c r="G612" s="431"/>
      <c r="H612" s="431"/>
      <c r="I612" s="431"/>
      <c r="J612" s="440"/>
      <c r="K612" s="440"/>
      <c r="L612" s="440"/>
      <c r="M612" s="450"/>
    </row>
    <row r="613" spans="1:13">
      <c r="A613" s="427" t="str">
        <f t="shared" si="16"/>
        <v>-</v>
      </c>
      <c r="B613" s="461"/>
      <c r="C613" s="429"/>
      <c r="D613" s="397"/>
      <c r="E613" s="397"/>
      <c r="F613" s="387"/>
      <c r="G613" s="431"/>
      <c r="H613" s="431"/>
      <c r="I613" s="431"/>
      <c r="J613" s="440"/>
      <c r="K613" s="440"/>
      <c r="L613" s="440"/>
      <c r="M613" s="450"/>
    </row>
    <row r="614" spans="1:13">
      <c r="A614" s="427" t="str">
        <f t="shared" si="16"/>
        <v>-</v>
      </c>
      <c r="B614" s="461"/>
      <c r="C614" s="429"/>
      <c r="D614" s="397"/>
      <c r="E614" s="397"/>
      <c r="F614" s="387"/>
      <c r="G614" s="431"/>
      <c r="H614" s="431"/>
      <c r="I614" s="431"/>
      <c r="J614" s="440"/>
      <c r="K614" s="440"/>
      <c r="L614" s="440"/>
      <c r="M614" s="450"/>
    </row>
    <row r="615" spans="1:13">
      <c r="A615" s="427" t="str">
        <f t="shared" si="16"/>
        <v>-</v>
      </c>
      <c r="B615" s="461"/>
      <c r="C615" s="429"/>
      <c r="D615" s="397"/>
      <c r="E615" s="397"/>
      <c r="F615" s="387"/>
      <c r="G615" s="431"/>
      <c r="H615" s="431"/>
      <c r="I615" s="431"/>
      <c r="J615" s="440"/>
      <c r="K615" s="440"/>
      <c r="L615" s="440"/>
      <c r="M615" s="450"/>
    </row>
    <row r="616" spans="1:13">
      <c r="A616" s="427" t="str">
        <f t="shared" si="16"/>
        <v>-</v>
      </c>
      <c r="B616" s="461"/>
      <c r="C616" s="429"/>
      <c r="D616" s="397"/>
      <c r="E616" s="397"/>
      <c r="F616" s="387"/>
      <c r="G616" s="431"/>
      <c r="H616" s="431"/>
      <c r="I616" s="431"/>
      <c r="J616" s="430"/>
      <c r="K616" s="440"/>
      <c r="L616" s="440"/>
      <c r="M616" s="450"/>
    </row>
    <row r="617" spans="1:13">
      <c r="A617" s="427" t="str">
        <f t="shared" si="16"/>
        <v>-</v>
      </c>
      <c r="B617" s="461"/>
      <c r="C617" s="429"/>
      <c r="D617" s="397"/>
      <c r="E617" s="397"/>
      <c r="F617" s="387"/>
      <c r="G617" s="431"/>
      <c r="H617" s="431"/>
      <c r="I617" s="431"/>
      <c r="J617" s="430"/>
      <c r="K617" s="440"/>
      <c r="L617" s="440"/>
      <c r="M617" s="450"/>
    </row>
    <row r="618" spans="1:13">
      <c r="A618" s="427" t="str">
        <f t="shared" si="16"/>
        <v>-</v>
      </c>
      <c r="B618" s="461"/>
      <c r="C618" s="429"/>
      <c r="D618" s="397"/>
      <c r="E618" s="397"/>
      <c r="F618" s="387"/>
      <c r="G618" s="431"/>
      <c r="H618" s="431"/>
      <c r="I618" s="431"/>
      <c r="J618" s="430"/>
      <c r="K618" s="440"/>
      <c r="L618" s="440"/>
      <c r="M618" s="450"/>
    </row>
    <row r="619" spans="1:13">
      <c r="A619" s="427" t="str">
        <f t="shared" si="16"/>
        <v>-</v>
      </c>
      <c r="B619" s="461"/>
      <c r="C619" s="429"/>
      <c r="D619" s="397"/>
      <c r="E619" s="397"/>
      <c r="F619" s="387"/>
      <c r="G619" s="431"/>
      <c r="H619" s="431"/>
      <c r="I619" s="431"/>
      <c r="J619" s="440"/>
      <c r="K619" s="440"/>
      <c r="L619" s="440"/>
      <c r="M619" s="450"/>
    </row>
    <row r="620" spans="1:13">
      <c r="A620" s="427" t="str">
        <f t="shared" si="16"/>
        <v>-</v>
      </c>
      <c r="B620" s="461"/>
      <c r="C620" s="429"/>
      <c r="D620" s="397"/>
      <c r="E620" s="397"/>
      <c r="F620" s="387"/>
      <c r="G620" s="431"/>
      <c r="H620" s="431"/>
      <c r="I620" s="431"/>
      <c r="J620" s="440"/>
      <c r="K620" s="440"/>
      <c r="L620" s="440"/>
      <c r="M620" s="450"/>
    </row>
    <row r="621" spans="1:13">
      <c r="A621" s="427" t="str">
        <f t="shared" si="16"/>
        <v>-</v>
      </c>
      <c r="B621" s="461"/>
      <c r="C621" s="429"/>
      <c r="D621" s="397"/>
      <c r="E621" s="397"/>
      <c r="F621" s="387"/>
      <c r="G621" s="431"/>
      <c r="H621" s="431"/>
      <c r="I621" s="431"/>
      <c r="J621" s="440"/>
      <c r="K621" s="440"/>
      <c r="L621" s="440"/>
      <c r="M621" s="450"/>
    </row>
    <row r="622" spans="1:13">
      <c r="A622" s="427" t="str">
        <f t="shared" si="16"/>
        <v>-</v>
      </c>
      <c r="B622" s="461"/>
      <c r="C622" s="429"/>
      <c r="D622" s="397"/>
      <c r="E622" s="397"/>
      <c r="F622" s="387"/>
      <c r="G622" s="431"/>
      <c r="H622" s="431"/>
      <c r="I622" s="431"/>
      <c r="J622" s="440"/>
      <c r="K622" s="440"/>
      <c r="L622" s="440"/>
      <c r="M622" s="450"/>
    </row>
    <row r="623" spans="1:13">
      <c r="A623" s="427" t="str">
        <f t="shared" si="16"/>
        <v>-</v>
      </c>
      <c r="B623" s="461"/>
      <c r="C623" s="429"/>
      <c r="D623" s="397"/>
      <c r="E623" s="397"/>
      <c r="F623" s="387"/>
      <c r="G623" s="431"/>
      <c r="H623" s="431"/>
      <c r="I623" s="431"/>
      <c r="J623" s="440"/>
      <c r="K623" s="440"/>
      <c r="L623" s="440"/>
      <c r="M623" s="450"/>
    </row>
    <row r="624" spans="1:13">
      <c r="A624" s="427" t="str">
        <f t="shared" si="16"/>
        <v>-</v>
      </c>
      <c r="B624" s="461"/>
      <c r="C624" s="429"/>
      <c r="D624" s="397"/>
      <c r="E624" s="397"/>
      <c r="F624" s="387"/>
      <c r="G624" s="431"/>
      <c r="H624" s="431"/>
      <c r="I624" s="431"/>
      <c r="J624" s="440"/>
      <c r="K624" s="440"/>
      <c r="L624" s="440"/>
      <c r="M624" s="450"/>
    </row>
    <row r="625" spans="1:13">
      <c r="A625" s="427" t="str">
        <f t="shared" si="16"/>
        <v>-</v>
      </c>
      <c r="B625" s="461"/>
      <c r="C625" s="429"/>
      <c r="D625" s="397"/>
      <c r="E625" s="397"/>
      <c r="F625" s="387"/>
      <c r="G625" s="431"/>
      <c r="H625" s="431"/>
      <c r="I625" s="431"/>
      <c r="J625" s="440"/>
      <c r="K625" s="440"/>
      <c r="L625" s="440"/>
      <c r="M625" s="450"/>
    </row>
    <row r="626" spans="1:13">
      <c r="A626" s="427" t="str">
        <f t="shared" si="16"/>
        <v>-</v>
      </c>
      <c r="B626" s="461"/>
      <c r="C626" s="429"/>
      <c r="D626" s="397"/>
      <c r="E626" s="397"/>
      <c r="F626" s="387"/>
      <c r="G626" s="431"/>
      <c r="H626" s="431"/>
      <c r="I626" s="431"/>
      <c r="J626" s="440"/>
      <c r="K626" s="440"/>
      <c r="L626" s="440"/>
      <c r="M626" s="450"/>
    </row>
    <row r="627" spans="1:13">
      <c r="A627" s="427" t="str">
        <f t="shared" si="16"/>
        <v>-</v>
      </c>
      <c r="B627" s="461"/>
      <c r="C627" s="429"/>
      <c r="D627" s="397"/>
      <c r="E627" s="397"/>
      <c r="F627" s="387"/>
      <c r="G627" s="431"/>
      <c r="H627" s="431"/>
      <c r="I627" s="431"/>
      <c r="J627" s="440"/>
      <c r="K627" s="440"/>
      <c r="L627" s="440"/>
      <c r="M627" s="450"/>
    </row>
    <row r="628" spans="1:13">
      <c r="A628" s="427" t="str">
        <f t="shared" si="16"/>
        <v>-</v>
      </c>
      <c r="B628" s="461"/>
      <c r="C628" s="429"/>
      <c r="D628" s="397"/>
      <c r="E628" s="397"/>
      <c r="F628" s="387"/>
      <c r="G628" s="431"/>
      <c r="H628" s="431"/>
      <c r="I628" s="431"/>
      <c r="J628" s="440"/>
      <c r="K628" s="440"/>
      <c r="L628" s="440"/>
      <c r="M628" s="450"/>
    </row>
    <row r="629" spans="1:13">
      <c r="A629" s="427" t="str">
        <f t="shared" si="16"/>
        <v>-</v>
      </c>
      <c r="B629" s="461"/>
      <c r="C629" s="429"/>
      <c r="D629" s="397"/>
      <c r="E629" s="397"/>
      <c r="F629" s="387"/>
      <c r="G629" s="431"/>
      <c r="H629" s="431"/>
      <c r="I629" s="431"/>
      <c r="J629" s="440"/>
      <c r="K629" s="440"/>
      <c r="L629" s="440"/>
      <c r="M629" s="450"/>
    </row>
    <row r="630" spans="1:13">
      <c r="A630" s="427" t="str">
        <f t="shared" si="16"/>
        <v>-</v>
      </c>
      <c r="B630" s="461"/>
      <c r="C630" s="429"/>
      <c r="D630" s="397"/>
      <c r="E630" s="397"/>
      <c r="F630" s="387"/>
      <c r="G630" s="431"/>
      <c r="H630" s="431"/>
      <c r="I630" s="431"/>
      <c r="J630" s="440"/>
      <c r="K630" s="440"/>
      <c r="L630" s="440"/>
      <c r="M630" s="450"/>
    </row>
    <row r="631" spans="1:13">
      <c r="A631" s="427" t="str">
        <f t="shared" si="16"/>
        <v>-</v>
      </c>
      <c r="B631" s="461"/>
      <c r="C631" s="429"/>
      <c r="D631" s="397"/>
      <c r="E631" s="397"/>
      <c r="F631" s="387"/>
      <c r="G631" s="431"/>
      <c r="H631" s="431"/>
      <c r="I631" s="431"/>
      <c r="J631" s="440"/>
      <c r="K631" s="440"/>
      <c r="L631" s="440"/>
      <c r="M631" s="450"/>
    </row>
    <row r="632" spans="1:13">
      <c r="A632" s="427" t="str">
        <f t="shared" si="16"/>
        <v>-</v>
      </c>
      <c r="B632" s="461"/>
      <c r="C632" s="429"/>
      <c r="D632" s="397"/>
      <c r="E632" s="397"/>
      <c r="F632" s="387"/>
      <c r="G632" s="431"/>
      <c r="H632" s="431"/>
      <c r="I632" s="431"/>
      <c r="J632" s="440"/>
      <c r="K632" s="440"/>
      <c r="L632" s="440"/>
      <c r="M632" s="450"/>
    </row>
    <row r="633" spans="1:13">
      <c r="A633" s="427" t="str">
        <f t="shared" si="16"/>
        <v>-</v>
      </c>
      <c r="B633" s="461"/>
      <c r="C633" s="429"/>
      <c r="D633" s="397"/>
      <c r="E633" s="397"/>
      <c r="F633" s="387"/>
      <c r="G633" s="431"/>
      <c r="H633" s="431"/>
      <c r="I633" s="431"/>
      <c r="J633" s="440"/>
      <c r="K633" s="440"/>
      <c r="L633" s="440"/>
      <c r="M633" s="450"/>
    </row>
    <row r="634" spans="1:13">
      <c r="A634" s="427" t="str">
        <f t="shared" si="16"/>
        <v>-</v>
      </c>
      <c r="B634" s="461"/>
      <c r="C634" s="429"/>
      <c r="D634" s="397"/>
      <c r="E634" s="397"/>
      <c r="F634" s="387"/>
      <c r="G634" s="431"/>
      <c r="H634" s="431"/>
      <c r="I634" s="431"/>
      <c r="J634" s="440"/>
      <c r="K634" s="440"/>
      <c r="L634" s="440"/>
      <c r="M634" s="450"/>
    </row>
    <row r="635" spans="1:13">
      <c r="A635" s="427" t="str">
        <f t="shared" si="16"/>
        <v>-</v>
      </c>
      <c r="B635" s="461"/>
      <c r="C635" s="429"/>
      <c r="D635" s="397"/>
      <c r="E635" s="397"/>
      <c r="F635" s="387"/>
      <c r="G635" s="431"/>
      <c r="H635" s="431"/>
      <c r="I635" s="431"/>
      <c r="J635" s="440"/>
      <c r="K635" s="440"/>
      <c r="L635" s="440"/>
      <c r="M635" s="450"/>
    </row>
    <row r="636" spans="1:13">
      <c r="A636" s="427" t="str">
        <f t="shared" si="16"/>
        <v>-</v>
      </c>
      <c r="B636" s="461"/>
      <c r="C636" s="429"/>
      <c r="D636" s="397"/>
      <c r="E636" s="397"/>
      <c r="F636" s="387"/>
      <c r="G636" s="431"/>
      <c r="H636" s="431"/>
      <c r="I636" s="431"/>
      <c r="J636" s="440"/>
      <c r="K636" s="440"/>
      <c r="L636" s="440"/>
      <c r="M636" s="450"/>
    </row>
    <row r="637" spans="1:13">
      <c r="A637" s="427" t="str">
        <f t="shared" si="16"/>
        <v>-</v>
      </c>
      <c r="B637" s="461"/>
      <c r="C637" s="429"/>
      <c r="D637" s="397"/>
      <c r="E637" s="397"/>
      <c r="F637" s="387"/>
      <c r="G637" s="431"/>
      <c r="H637" s="431"/>
      <c r="I637" s="431"/>
      <c r="J637" s="440"/>
      <c r="K637" s="440"/>
      <c r="L637" s="440"/>
      <c r="M637" s="450"/>
    </row>
    <row r="638" spans="1:13">
      <c r="A638" s="427" t="str">
        <f t="shared" si="16"/>
        <v>-</v>
      </c>
      <c r="B638" s="461"/>
      <c r="C638" s="429"/>
      <c r="D638" s="397"/>
      <c r="E638" s="397"/>
      <c r="F638" s="387"/>
      <c r="G638" s="431"/>
      <c r="H638" s="431"/>
      <c r="I638" s="431"/>
      <c r="J638" s="440"/>
      <c r="K638" s="440"/>
      <c r="L638" s="440"/>
      <c r="M638" s="450"/>
    </row>
    <row r="639" spans="1:13">
      <c r="A639" s="427" t="str">
        <f t="shared" si="16"/>
        <v>-</v>
      </c>
      <c r="B639" s="461"/>
      <c r="C639" s="429"/>
      <c r="D639" s="397"/>
      <c r="E639" s="397"/>
      <c r="F639" s="387"/>
      <c r="G639" s="431"/>
      <c r="H639" s="431"/>
      <c r="I639" s="431"/>
      <c r="J639" s="440"/>
      <c r="K639" s="440"/>
      <c r="L639" s="440"/>
      <c r="M639" s="450"/>
    </row>
    <row r="640" spans="1:13">
      <c r="A640" s="427" t="str">
        <f t="shared" si="16"/>
        <v>-</v>
      </c>
      <c r="B640" s="461"/>
      <c r="C640" s="429"/>
      <c r="D640" s="397"/>
      <c r="E640" s="397"/>
      <c r="F640" s="387"/>
      <c r="G640" s="431"/>
      <c r="H640" s="431"/>
      <c r="I640" s="431"/>
      <c r="J640" s="440"/>
      <c r="K640" s="440"/>
      <c r="L640" s="440"/>
      <c r="M640" s="450"/>
    </row>
    <row r="641" spans="1:13">
      <c r="A641" s="427" t="str">
        <f t="shared" si="16"/>
        <v>-</v>
      </c>
      <c r="B641" s="461"/>
      <c r="C641" s="429"/>
      <c r="D641" s="397"/>
      <c r="E641" s="397"/>
      <c r="F641" s="387"/>
      <c r="G641" s="431"/>
      <c r="H641" s="431"/>
      <c r="I641" s="431"/>
      <c r="J641" s="440"/>
      <c r="K641" s="440"/>
      <c r="L641" s="440"/>
      <c r="M641" s="450"/>
    </row>
    <row r="642" spans="1:13">
      <c r="A642" s="427" t="str">
        <f t="shared" si="16"/>
        <v>-</v>
      </c>
      <c r="B642" s="461"/>
      <c r="C642" s="429"/>
      <c r="D642" s="397"/>
      <c r="E642" s="397"/>
      <c r="F642" s="387"/>
      <c r="G642" s="431"/>
      <c r="H642" s="431"/>
      <c r="I642" s="431"/>
      <c r="J642" s="440"/>
      <c r="K642" s="440"/>
      <c r="L642" s="440"/>
      <c r="M642" s="450"/>
    </row>
    <row r="643" spans="1:13">
      <c r="A643" s="427" t="str">
        <f t="shared" si="16"/>
        <v>-</v>
      </c>
      <c r="B643" s="461"/>
      <c r="C643" s="429"/>
      <c r="D643" s="397"/>
      <c r="E643" s="397"/>
      <c r="F643" s="387"/>
      <c r="G643" s="431"/>
      <c r="H643" s="431"/>
      <c r="I643" s="431"/>
      <c r="J643" s="440"/>
      <c r="K643" s="440"/>
      <c r="L643" s="440"/>
      <c r="M643" s="450"/>
    </row>
    <row r="644" spans="1:13">
      <c r="A644" s="427" t="str">
        <f t="shared" si="16"/>
        <v>-</v>
      </c>
      <c r="B644" s="461"/>
      <c r="C644" s="429"/>
      <c r="D644" s="397"/>
      <c r="E644" s="397"/>
      <c r="F644" s="387"/>
      <c r="G644" s="431"/>
      <c r="H644" s="431"/>
      <c r="I644" s="431"/>
      <c r="J644" s="440"/>
      <c r="K644" s="440"/>
      <c r="L644" s="440"/>
      <c r="M644" s="450"/>
    </row>
    <row r="645" spans="1:13">
      <c r="A645" s="427" t="str">
        <f t="shared" si="16"/>
        <v>-</v>
      </c>
      <c r="B645" s="461"/>
      <c r="C645" s="429"/>
      <c r="D645" s="397"/>
      <c r="E645" s="397"/>
      <c r="F645" s="387"/>
      <c r="G645" s="431"/>
      <c r="H645" s="431"/>
      <c r="I645" s="431"/>
      <c r="J645" s="440"/>
      <c r="K645" s="440"/>
      <c r="L645" s="440"/>
      <c r="M645" s="450"/>
    </row>
    <row r="646" spans="1:13">
      <c r="A646" s="427" t="str">
        <f t="shared" si="16"/>
        <v>-</v>
      </c>
      <c r="B646" s="461"/>
      <c r="C646" s="429"/>
      <c r="D646" s="397"/>
      <c r="E646" s="397"/>
      <c r="F646" s="387"/>
      <c r="G646" s="431"/>
      <c r="H646" s="431"/>
      <c r="I646" s="431"/>
      <c r="J646" s="440"/>
      <c r="K646" s="440"/>
      <c r="L646" s="440"/>
      <c r="M646" s="450"/>
    </row>
    <row r="647" spans="1:13">
      <c r="A647" s="427" t="str">
        <f t="shared" si="16"/>
        <v>-</v>
      </c>
      <c r="B647" s="461"/>
      <c r="C647" s="429"/>
      <c r="D647" s="397"/>
      <c r="E647" s="397"/>
      <c r="F647" s="387"/>
      <c r="G647" s="431"/>
      <c r="H647" s="431"/>
      <c r="I647" s="431"/>
      <c r="J647" s="440"/>
      <c r="K647" s="440"/>
      <c r="L647" s="440"/>
      <c r="M647" s="450"/>
    </row>
    <row r="648" spans="1:13">
      <c r="A648" s="427" t="str">
        <f t="shared" si="16"/>
        <v>-</v>
      </c>
      <c r="B648" s="461"/>
      <c r="C648" s="429"/>
      <c r="D648" s="397"/>
      <c r="E648" s="397"/>
      <c r="F648" s="387"/>
      <c r="G648" s="431"/>
      <c r="H648" s="431"/>
      <c r="I648" s="431"/>
      <c r="J648" s="440"/>
      <c r="K648" s="440"/>
      <c r="L648" s="440"/>
      <c r="M648" s="450"/>
    </row>
    <row r="649" spans="1:13">
      <c r="A649" s="427" t="str">
        <f t="shared" si="16"/>
        <v>-</v>
      </c>
      <c r="B649" s="461"/>
      <c r="C649" s="429"/>
      <c r="D649" s="397"/>
      <c r="E649" s="397"/>
      <c r="F649" s="387"/>
      <c r="G649" s="431"/>
      <c r="H649" s="431"/>
      <c r="I649" s="431"/>
      <c r="J649" s="440"/>
      <c r="K649" s="440"/>
      <c r="L649" s="440"/>
      <c r="M649" s="450"/>
    </row>
    <row r="650" spans="1:13">
      <c r="A650" s="427" t="str">
        <f t="shared" si="16"/>
        <v>-</v>
      </c>
      <c r="B650" s="461"/>
      <c r="C650" s="429"/>
      <c r="D650" s="397"/>
      <c r="E650" s="397"/>
      <c r="F650" s="387"/>
      <c r="G650" s="431"/>
      <c r="H650" s="431"/>
      <c r="I650" s="431"/>
      <c r="J650" s="440"/>
      <c r="K650" s="440"/>
      <c r="L650" s="440"/>
      <c r="M650" s="450"/>
    </row>
    <row r="651" spans="1:13">
      <c r="A651" s="427" t="str">
        <f t="shared" si="16"/>
        <v>-</v>
      </c>
      <c r="B651" s="461"/>
      <c r="C651" s="429"/>
      <c r="D651" s="397"/>
      <c r="E651" s="397"/>
      <c r="F651" s="387"/>
      <c r="G651" s="431"/>
      <c r="H651" s="431"/>
      <c r="I651" s="431"/>
      <c r="J651" s="440"/>
      <c r="K651" s="440"/>
      <c r="L651" s="440"/>
      <c r="M651" s="450"/>
    </row>
    <row r="652" spans="1:13">
      <c r="A652" s="427" t="str">
        <f t="shared" si="16"/>
        <v>-</v>
      </c>
      <c r="B652" s="461"/>
      <c r="C652" s="429"/>
      <c r="D652" s="397"/>
      <c r="E652" s="397"/>
      <c r="F652" s="387"/>
      <c r="G652" s="431"/>
      <c r="H652" s="431"/>
      <c r="I652" s="431"/>
      <c r="J652" s="440"/>
      <c r="K652" s="440"/>
      <c r="L652" s="440"/>
      <c r="M652" s="450"/>
    </row>
    <row r="653" spans="1:13">
      <c r="A653" s="427" t="str">
        <f t="shared" si="16"/>
        <v>-</v>
      </c>
      <c r="B653" s="461"/>
      <c r="C653" s="429"/>
      <c r="D653" s="397"/>
      <c r="E653" s="397"/>
      <c r="F653" s="387"/>
      <c r="G653" s="431"/>
      <c r="H653" s="431"/>
      <c r="I653" s="431"/>
      <c r="J653" s="440"/>
      <c r="K653" s="440"/>
      <c r="L653" s="440"/>
      <c r="M653" s="450"/>
    </row>
    <row r="654" spans="1:13">
      <c r="A654" s="427" t="str">
        <f t="shared" si="16"/>
        <v>-</v>
      </c>
      <c r="B654" s="461"/>
      <c r="C654" s="429"/>
      <c r="D654" s="397"/>
      <c r="E654" s="397"/>
      <c r="F654" s="387"/>
      <c r="G654" s="431"/>
      <c r="H654" s="431"/>
      <c r="I654" s="431"/>
      <c r="J654" s="440"/>
      <c r="K654" s="440"/>
      <c r="L654" s="440"/>
      <c r="M654" s="450"/>
    </row>
    <row r="655" spans="1:13">
      <c r="A655" s="427" t="str">
        <f t="shared" si="16"/>
        <v>-</v>
      </c>
      <c r="B655" s="461"/>
      <c r="C655" s="429"/>
      <c r="D655" s="397"/>
      <c r="E655" s="397"/>
      <c r="F655" s="387"/>
      <c r="G655" s="431"/>
      <c r="H655" s="431"/>
      <c r="I655" s="431"/>
      <c r="J655" s="440"/>
      <c r="K655" s="440"/>
      <c r="L655" s="440"/>
      <c r="M655" s="450"/>
    </row>
    <row r="656" spans="1:13">
      <c r="A656" s="427" t="str">
        <f t="shared" si="16"/>
        <v>-</v>
      </c>
      <c r="B656" s="461"/>
      <c r="C656" s="429"/>
      <c r="D656" s="397"/>
      <c r="E656" s="397"/>
      <c r="F656" s="387"/>
      <c r="G656" s="431"/>
      <c r="H656" s="431"/>
      <c r="I656" s="431"/>
      <c r="J656" s="440"/>
      <c r="K656" s="440"/>
      <c r="L656" s="440"/>
      <c r="M656" s="450"/>
    </row>
    <row r="657" spans="1:13">
      <c r="A657" s="427" t="str">
        <f t="shared" si="16"/>
        <v>-</v>
      </c>
      <c r="B657" s="461"/>
      <c r="C657" s="429"/>
      <c r="D657" s="397"/>
      <c r="E657" s="397"/>
      <c r="F657" s="387"/>
      <c r="G657" s="431"/>
      <c r="H657" s="431"/>
      <c r="I657" s="431"/>
      <c r="J657" s="440"/>
      <c r="K657" s="440"/>
      <c r="L657" s="440"/>
      <c r="M657" s="450"/>
    </row>
    <row r="658" spans="1:13">
      <c r="A658" s="427" t="str">
        <f t="shared" si="16"/>
        <v>-</v>
      </c>
      <c r="B658" s="461"/>
      <c r="C658" s="429"/>
      <c r="D658" s="397"/>
      <c r="E658" s="397"/>
      <c r="F658" s="387"/>
      <c r="G658" s="431"/>
      <c r="H658" s="431"/>
      <c r="I658" s="431"/>
      <c r="J658" s="440"/>
      <c r="K658" s="440"/>
      <c r="L658" s="440"/>
      <c r="M658" s="450"/>
    </row>
    <row r="659" spans="1:13">
      <c r="A659" s="427" t="str">
        <f t="shared" si="16"/>
        <v>-</v>
      </c>
      <c r="B659" s="461"/>
      <c r="C659" s="429"/>
      <c r="D659" s="397"/>
      <c r="E659" s="397"/>
      <c r="F659" s="387"/>
      <c r="G659" s="431"/>
      <c r="H659" s="431"/>
      <c r="I659" s="431"/>
      <c r="J659" s="440"/>
      <c r="K659" s="440"/>
      <c r="L659" s="440"/>
      <c r="M659" s="450"/>
    </row>
    <row r="660" spans="1:13">
      <c r="A660" s="427" t="str">
        <f t="shared" si="16"/>
        <v>-</v>
      </c>
      <c r="B660" s="461"/>
      <c r="C660" s="429"/>
      <c r="D660" s="397"/>
      <c r="E660" s="397"/>
      <c r="F660" s="387"/>
      <c r="G660" s="431"/>
      <c r="H660" s="431"/>
      <c r="I660" s="431"/>
      <c r="J660" s="440"/>
      <c r="K660" s="440"/>
      <c r="L660" s="440"/>
      <c r="M660" s="450"/>
    </row>
    <row r="661" spans="1:13">
      <c r="A661" s="427" t="str">
        <f t="shared" si="16"/>
        <v>-</v>
      </c>
      <c r="B661" s="461"/>
      <c r="C661" s="429"/>
      <c r="D661" s="397"/>
      <c r="E661" s="397"/>
      <c r="F661" s="387"/>
      <c r="G661" s="431"/>
      <c r="H661" s="431"/>
      <c r="I661" s="431"/>
      <c r="J661" s="440"/>
      <c r="K661" s="440"/>
      <c r="L661" s="440"/>
      <c r="M661" s="450"/>
    </row>
    <row r="662" spans="1:13">
      <c r="A662" s="427" t="str">
        <f t="shared" si="16"/>
        <v>-</v>
      </c>
      <c r="B662" s="461"/>
      <c r="C662" s="429"/>
      <c r="D662" s="397"/>
      <c r="E662" s="397"/>
      <c r="F662" s="387"/>
      <c r="G662" s="431"/>
      <c r="H662" s="431"/>
      <c r="I662" s="431"/>
      <c r="J662" s="440"/>
      <c r="K662" s="440"/>
      <c r="L662" s="440"/>
      <c r="M662" s="450"/>
    </row>
    <row r="663" spans="1:13">
      <c r="A663" s="427" t="str">
        <f t="shared" si="16"/>
        <v>-</v>
      </c>
      <c r="B663" s="461"/>
      <c r="C663" s="429"/>
      <c r="D663" s="397"/>
      <c r="E663" s="397"/>
      <c r="F663" s="387"/>
      <c r="G663" s="431"/>
      <c r="H663" s="431"/>
      <c r="I663" s="431"/>
      <c r="J663" s="440"/>
      <c r="K663" s="440"/>
      <c r="L663" s="440"/>
      <c r="M663" s="450"/>
    </row>
    <row r="664" spans="1:13">
      <c r="A664" s="427" t="str">
        <f t="shared" si="16"/>
        <v>-</v>
      </c>
      <c r="B664" s="461"/>
      <c r="C664" s="429"/>
      <c r="D664" s="397"/>
      <c r="E664" s="397"/>
      <c r="F664" s="387"/>
      <c r="G664" s="431"/>
      <c r="H664" s="431"/>
      <c r="I664" s="431"/>
      <c r="J664" s="440"/>
      <c r="K664" s="440"/>
      <c r="L664" s="440"/>
      <c r="M664" s="450"/>
    </row>
    <row r="665" spans="1:13">
      <c r="A665" s="427" t="str">
        <f t="shared" si="16"/>
        <v>-</v>
      </c>
      <c r="B665" s="461"/>
      <c r="C665" s="429"/>
      <c r="D665" s="397"/>
      <c r="E665" s="397"/>
      <c r="F665" s="387"/>
      <c r="G665" s="431"/>
      <c r="H665" s="431"/>
      <c r="I665" s="431"/>
      <c r="J665" s="440"/>
      <c r="K665" s="440"/>
      <c r="L665" s="440"/>
      <c r="M665" s="450"/>
    </row>
    <row r="666" spans="1:13">
      <c r="A666" s="427" t="str">
        <f t="shared" si="16"/>
        <v>-</v>
      </c>
      <c r="B666" s="461"/>
      <c r="C666" s="429"/>
      <c r="D666" s="397"/>
      <c r="E666" s="397"/>
      <c r="F666" s="387"/>
      <c r="G666" s="431"/>
      <c r="H666" s="431"/>
      <c r="I666" s="431"/>
      <c r="J666" s="440"/>
      <c r="K666" s="440"/>
      <c r="L666" s="440"/>
      <c r="M666" s="450"/>
    </row>
    <row r="667" spans="1:13">
      <c r="A667" s="427" t="str">
        <f t="shared" si="16"/>
        <v>-</v>
      </c>
      <c r="B667" s="461"/>
      <c r="C667" s="429"/>
      <c r="D667" s="397"/>
      <c r="E667" s="397"/>
      <c r="F667" s="387"/>
      <c r="G667" s="431"/>
      <c r="H667" s="431"/>
      <c r="I667" s="431"/>
      <c r="J667" s="440"/>
      <c r="K667" s="440"/>
      <c r="L667" s="440"/>
      <c r="M667" s="450"/>
    </row>
    <row r="668" spans="1:13">
      <c r="A668" s="427" t="str">
        <f t="shared" ref="A668:A731" si="17">D668&amp;"-"&amp;B668</f>
        <v>-</v>
      </c>
      <c r="B668" s="461"/>
      <c r="C668" s="429"/>
      <c r="D668" s="397"/>
      <c r="E668" s="397"/>
      <c r="F668" s="387"/>
      <c r="G668" s="431"/>
      <c r="H668" s="431"/>
      <c r="I668" s="431"/>
      <c r="J668" s="440"/>
      <c r="K668" s="440"/>
      <c r="L668" s="440"/>
      <c r="M668" s="450"/>
    </row>
    <row r="669" spans="1:13">
      <c r="A669" s="427" t="str">
        <f t="shared" si="17"/>
        <v>-</v>
      </c>
      <c r="B669" s="461"/>
      <c r="C669" s="429"/>
      <c r="D669" s="397"/>
      <c r="E669" s="397"/>
      <c r="F669" s="387"/>
      <c r="G669" s="431"/>
      <c r="H669" s="431"/>
      <c r="I669" s="431"/>
      <c r="J669" s="440"/>
      <c r="K669" s="440"/>
      <c r="L669" s="440"/>
      <c r="M669" s="450"/>
    </row>
    <row r="670" spans="1:13">
      <c r="A670" s="427" t="str">
        <f t="shared" si="17"/>
        <v>-</v>
      </c>
      <c r="B670" s="461"/>
      <c r="C670" s="429"/>
      <c r="D670" s="397"/>
      <c r="E670" s="397"/>
      <c r="F670" s="387"/>
      <c r="G670" s="431"/>
      <c r="H670" s="431"/>
      <c r="I670" s="431"/>
      <c r="J670" s="440"/>
      <c r="K670" s="440"/>
      <c r="L670" s="440"/>
      <c r="M670" s="450"/>
    </row>
    <row r="671" spans="1:13">
      <c r="A671" s="427" t="str">
        <f t="shared" si="17"/>
        <v>-</v>
      </c>
      <c r="B671" s="461"/>
      <c r="C671" s="429"/>
      <c r="D671" s="397"/>
      <c r="E671" s="397"/>
      <c r="F671" s="387"/>
      <c r="G671" s="431"/>
      <c r="H671" s="431"/>
      <c r="I671" s="431"/>
      <c r="J671" s="440"/>
      <c r="K671" s="440"/>
      <c r="L671" s="440"/>
      <c r="M671" s="450"/>
    </row>
    <row r="672" spans="1:13">
      <c r="A672" s="427" t="str">
        <f t="shared" si="17"/>
        <v>-</v>
      </c>
      <c r="B672" s="461"/>
      <c r="C672" s="429"/>
      <c r="D672" s="397"/>
      <c r="E672" s="397"/>
      <c r="F672" s="387"/>
      <c r="G672" s="431"/>
      <c r="H672" s="431"/>
      <c r="I672" s="431"/>
      <c r="J672" s="440"/>
      <c r="K672" s="440"/>
      <c r="L672" s="440"/>
      <c r="M672" s="450"/>
    </row>
    <row r="673" spans="1:13">
      <c r="A673" s="427" t="str">
        <f t="shared" si="17"/>
        <v>-</v>
      </c>
      <c r="B673" s="461"/>
      <c r="C673" s="429"/>
      <c r="D673" s="397"/>
      <c r="E673" s="397"/>
      <c r="F673" s="387"/>
      <c r="G673" s="431"/>
      <c r="H673" s="431"/>
      <c r="I673" s="431"/>
      <c r="J673" s="440"/>
      <c r="K673" s="440"/>
      <c r="L673" s="440"/>
      <c r="M673" s="450"/>
    </row>
    <row r="674" spans="1:13">
      <c r="A674" s="427" t="str">
        <f t="shared" si="17"/>
        <v>-</v>
      </c>
      <c r="B674" s="461"/>
      <c r="C674" s="429"/>
      <c r="D674" s="397"/>
      <c r="E674" s="397"/>
      <c r="F674" s="387"/>
      <c r="G674" s="431"/>
      <c r="H674" s="431"/>
      <c r="I674" s="431"/>
      <c r="J674" s="440"/>
      <c r="K674" s="440"/>
      <c r="L674" s="440"/>
      <c r="M674" s="450"/>
    </row>
    <row r="675" spans="1:13">
      <c r="A675" s="427" t="str">
        <f t="shared" si="17"/>
        <v>-</v>
      </c>
      <c r="B675" s="461"/>
      <c r="C675" s="429"/>
      <c r="D675" s="397"/>
      <c r="E675" s="397"/>
      <c r="F675" s="387"/>
      <c r="G675" s="431"/>
      <c r="H675" s="431"/>
      <c r="I675" s="431"/>
      <c r="J675" s="440"/>
      <c r="K675" s="440"/>
      <c r="L675" s="440"/>
      <c r="M675" s="450"/>
    </row>
    <row r="676" spans="1:13">
      <c r="A676" s="427" t="str">
        <f t="shared" si="17"/>
        <v>-</v>
      </c>
      <c r="B676" s="461"/>
      <c r="C676" s="429"/>
      <c r="D676" s="397"/>
      <c r="E676" s="397"/>
      <c r="F676" s="387"/>
      <c r="G676" s="431"/>
      <c r="H676" s="431"/>
      <c r="I676" s="431"/>
      <c r="J676" s="440"/>
      <c r="K676" s="440"/>
      <c r="L676" s="440"/>
      <c r="M676" s="450"/>
    </row>
    <row r="677" spans="1:13">
      <c r="A677" s="427" t="str">
        <f t="shared" si="17"/>
        <v>-</v>
      </c>
      <c r="B677" s="461"/>
      <c r="C677" s="429"/>
      <c r="D677" s="397"/>
      <c r="E677" s="397"/>
      <c r="F677" s="387"/>
      <c r="G677" s="431"/>
      <c r="H677" s="431"/>
      <c r="I677" s="431"/>
      <c r="J677" s="440"/>
      <c r="K677" s="440"/>
      <c r="L677" s="440"/>
      <c r="M677" s="450"/>
    </row>
    <row r="678" spans="1:13">
      <c r="A678" s="427" t="str">
        <f t="shared" si="17"/>
        <v>-</v>
      </c>
      <c r="B678" s="461"/>
      <c r="C678" s="429"/>
      <c r="D678" s="397"/>
      <c r="E678" s="397"/>
      <c r="F678" s="387"/>
      <c r="G678" s="431"/>
      <c r="H678" s="431"/>
      <c r="I678" s="431"/>
      <c r="J678" s="440"/>
      <c r="K678" s="440"/>
      <c r="L678" s="440"/>
      <c r="M678" s="450"/>
    </row>
    <row r="679" spans="1:13">
      <c r="A679" s="427" t="str">
        <f t="shared" si="17"/>
        <v>-</v>
      </c>
      <c r="B679" s="461"/>
      <c r="C679" s="429"/>
      <c r="D679" s="397"/>
      <c r="E679" s="397"/>
      <c r="F679" s="387"/>
      <c r="G679" s="431"/>
      <c r="H679" s="431"/>
      <c r="I679" s="431"/>
      <c r="J679" s="440"/>
      <c r="K679" s="440"/>
      <c r="L679" s="440"/>
      <c r="M679" s="450"/>
    </row>
    <row r="680" spans="1:13">
      <c r="A680" s="427" t="str">
        <f t="shared" si="17"/>
        <v>-</v>
      </c>
      <c r="B680" s="461"/>
      <c r="C680" s="429"/>
      <c r="D680" s="397"/>
      <c r="E680" s="397"/>
      <c r="F680" s="387"/>
      <c r="G680" s="431"/>
      <c r="H680" s="431"/>
      <c r="I680" s="431"/>
      <c r="J680" s="440"/>
      <c r="K680" s="440"/>
      <c r="L680" s="440"/>
      <c r="M680" s="450"/>
    </row>
    <row r="681" spans="1:13">
      <c r="A681" s="427" t="str">
        <f t="shared" si="17"/>
        <v>-</v>
      </c>
      <c r="B681" s="461"/>
      <c r="C681" s="429"/>
      <c r="D681" s="397"/>
      <c r="E681" s="397"/>
      <c r="F681" s="387"/>
      <c r="G681" s="431"/>
      <c r="H681" s="431"/>
      <c r="I681" s="431"/>
      <c r="J681" s="440"/>
      <c r="K681" s="440"/>
      <c r="L681" s="440"/>
      <c r="M681" s="450"/>
    </row>
    <row r="682" spans="1:13">
      <c r="A682" s="427" t="str">
        <f t="shared" si="17"/>
        <v>-</v>
      </c>
      <c r="B682" s="461"/>
      <c r="C682" s="429"/>
      <c r="D682" s="397"/>
      <c r="E682" s="397"/>
      <c r="F682" s="387"/>
      <c r="G682" s="431"/>
      <c r="H682" s="431"/>
      <c r="I682" s="431"/>
      <c r="J682" s="440"/>
      <c r="K682" s="440"/>
      <c r="L682" s="440"/>
      <c r="M682" s="450"/>
    </row>
    <row r="683" spans="1:13">
      <c r="A683" s="427" t="str">
        <f t="shared" si="17"/>
        <v>-</v>
      </c>
      <c r="B683" s="461"/>
      <c r="C683" s="429"/>
      <c r="D683" s="397"/>
      <c r="E683" s="397"/>
      <c r="F683" s="387"/>
      <c r="G683" s="431"/>
      <c r="H683" s="431"/>
      <c r="I683" s="431"/>
      <c r="J683" s="440"/>
      <c r="K683" s="440"/>
      <c r="L683" s="440"/>
      <c r="M683" s="450"/>
    </row>
    <row r="684" spans="1:13">
      <c r="A684" s="427" t="str">
        <f t="shared" si="17"/>
        <v>-</v>
      </c>
      <c r="B684" s="461"/>
      <c r="C684" s="429"/>
      <c r="D684" s="397"/>
      <c r="E684" s="397"/>
      <c r="F684" s="387"/>
      <c r="G684" s="431"/>
      <c r="H684" s="431"/>
      <c r="I684" s="431"/>
      <c r="J684" s="440"/>
      <c r="K684" s="440"/>
      <c r="L684" s="440"/>
      <c r="M684" s="450"/>
    </row>
    <row r="685" spans="1:13">
      <c r="A685" s="427" t="str">
        <f t="shared" si="17"/>
        <v>-</v>
      </c>
      <c r="B685" s="461"/>
      <c r="C685" s="429"/>
      <c r="D685" s="397"/>
      <c r="E685" s="397"/>
      <c r="F685" s="387"/>
      <c r="G685" s="431"/>
      <c r="H685" s="431"/>
      <c r="I685" s="431"/>
      <c r="J685" s="440"/>
      <c r="K685" s="440"/>
      <c r="L685" s="440"/>
      <c r="M685" s="450"/>
    </row>
    <row r="686" spans="1:13">
      <c r="A686" s="427" t="str">
        <f t="shared" si="17"/>
        <v>-</v>
      </c>
      <c r="B686" s="461"/>
      <c r="C686" s="429"/>
      <c r="D686" s="397"/>
      <c r="E686" s="397"/>
      <c r="F686" s="387"/>
      <c r="G686" s="431"/>
      <c r="H686" s="431"/>
      <c r="I686" s="431"/>
      <c r="J686" s="440"/>
      <c r="K686" s="440"/>
      <c r="L686" s="440"/>
      <c r="M686" s="450"/>
    </row>
    <row r="687" spans="1:13">
      <c r="A687" s="427" t="str">
        <f t="shared" si="17"/>
        <v>-</v>
      </c>
      <c r="B687" s="461"/>
      <c r="C687" s="429"/>
      <c r="D687" s="397"/>
      <c r="E687" s="397"/>
      <c r="F687" s="387"/>
      <c r="G687" s="431"/>
      <c r="H687" s="431"/>
      <c r="I687" s="431"/>
      <c r="J687" s="430"/>
      <c r="K687" s="440"/>
      <c r="L687" s="440"/>
      <c r="M687" s="450"/>
    </row>
    <row r="688" spans="1:13">
      <c r="A688" s="427" t="str">
        <f t="shared" si="17"/>
        <v>-</v>
      </c>
      <c r="B688" s="461"/>
      <c r="C688" s="429"/>
      <c r="D688" s="397"/>
      <c r="E688" s="397"/>
      <c r="F688" s="387"/>
      <c r="G688" s="431"/>
      <c r="H688" s="431"/>
      <c r="I688" s="431"/>
      <c r="J688" s="430"/>
      <c r="K688" s="440"/>
      <c r="L688" s="440"/>
      <c r="M688" s="450"/>
    </row>
    <row r="689" spans="1:13">
      <c r="A689" s="427" t="str">
        <f t="shared" si="17"/>
        <v>-</v>
      </c>
      <c r="B689" s="461"/>
      <c r="C689" s="429"/>
      <c r="D689" s="397"/>
      <c r="E689" s="397"/>
      <c r="F689" s="387"/>
      <c r="G689" s="431"/>
      <c r="H689" s="431"/>
      <c r="I689" s="431"/>
      <c r="J689" s="430"/>
      <c r="K689" s="440"/>
      <c r="L689" s="440"/>
      <c r="M689" s="450"/>
    </row>
    <row r="690" spans="1:13">
      <c r="A690" s="427" t="str">
        <f t="shared" si="17"/>
        <v>-</v>
      </c>
      <c r="B690" s="461"/>
      <c r="C690" s="429"/>
      <c r="D690" s="397"/>
      <c r="E690" s="397"/>
      <c r="F690" s="387"/>
      <c r="G690" s="431"/>
      <c r="H690" s="431"/>
      <c r="I690" s="431"/>
      <c r="J690" s="430"/>
      <c r="K690" s="440"/>
      <c r="L690" s="440"/>
      <c r="M690" s="450"/>
    </row>
    <row r="691" spans="1:13">
      <c r="A691" s="427" t="str">
        <f t="shared" si="17"/>
        <v>-</v>
      </c>
      <c r="B691" s="461"/>
      <c r="C691" s="429"/>
      <c r="D691" s="397"/>
      <c r="E691" s="397"/>
      <c r="F691" s="387"/>
      <c r="G691" s="431"/>
      <c r="H691" s="431"/>
      <c r="I691" s="431"/>
      <c r="J691" s="430"/>
      <c r="K691" s="440"/>
      <c r="L691" s="440"/>
      <c r="M691" s="450"/>
    </row>
    <row r="692" spans="1:13">
      <c r="A692" s="427" t="str">
        <f t="shared" si="17"/>
        <v>-</v>
      </c>
      <c r="B692" s="461"/>
      <c r="C692" s="429"/>
      <c r="D692" s="397"/>
      <c r="E692" s="397"/>
      <c r="F692" s="387"/>
      <c r="G692" s="431"/>
      <c r="H692" s="431"/>
      <c r="I692" s="431"/>
      <c r="J692" s="430"/>
      <c r="K692" s="440"/>
      <c r="L692" s="440"/>
      <c r="M692" s="450"/>
    </row>
    <row r="693" spans="1:13">
      <c r="A693" s="427" t="str">
        <f t="shared" si="17"/>
        <v>-</v>
      </c>
      <c r="B693" s="461"/>
      <c r="C693" s="429"/>
      <c r="D693" s="397"/>
      <c r="E693" s="397"/>
      <c r="F693" s="387"/>
      <c r="G693" s="431"/>
      <c r="H693" s="431"/>
      <c r="I693" s="431"/>
      <c r="J693" s="440"/>
      <c r="K693" s="440"/>
      <c r="L693" s="440"/>
      <c r="M693" s="450"/>
    </row>
    <row r="694" spans="1:13">
      <c r="A694" s="427" t="str">
        <f t="shared" si="17"/>
        <v>-</v>
      </c>
      <c r="B694" s="461"/>
      <c r="C694" s="429"/>
      <c r="D694" s="397"/>
      <c r="E694" s="397"/>
      <c r="F694" s="387"/>
      <c r="G694" s="431"/>
      <c r="H694" s="431"/>
      <c r="I694" s="431"/>
      <c r="J694" s="440"/>
      <c r="K694" s="440"/>
      <c r="L694" s="440"/>
      <c r="M694" s="450"/>
    </row>
    <row r="695" spans="1:13">
      <c r="A695" s="427" t="str">
        <f t="shared" si="17"/>
        <v>-</v>
      </c>
      <c r="B695" s="461"/>
      <c r="C695" s="429"/>
      <c r="D695" s="397"/>
      <c r="E695" s="397"/>
      <c r="F695" s="387"/>
      <c r="G695" s="431"/>
      <c r="H695" s="431"/>
      <c r="I695" s="431"/>
      <c r="J695" s="440"/>
      <c r="K695" s="440"/>
      <c r="L695" s="440"/>
      <c r="M695" s="450"/>
    </row>
    <row r="696" spans="1:13">
      <c r="A696" s="427" t="str">
        <f t="shared" si="17"/>
        <v>-</v>
      </c>
      <c r="B696" s="461"/>
      <c r="C696" s="429"/>
      <c r="D696" s="397"/>
      <c r="E696" s="397"/>
      <c r="F696" s="387"/>
      <c r="G696" s="431"/>
      <c r="H696" s="431"/>
      <c r="I696" s="431"/>
      <c r="J696" s="440"/>
      <c r="K696" s="440"/>
      <c r="L696" s="440"/>
      <c r="M696" s="450"/>
    </row>
    <row r="697" spans="1:13">
      <c r="A697" s="427" t="str">
        <f t="shared" si="17"/>
        <v>-</v>
      </c>
      <c r="B697" s="461"/>
      <c r="C697" s="429"/>
      <c r="D697" s="397"/>
      <c r="E697" s="397"/>
      <c r="F697" s="387"/>
      <c r="G697" s="431"/>
      <c r="H697" s="431"/>
      <c r="I697" s="431"/>
      <c r="J697" s="440"/>
      <c r="K697" s="440"/>
      <c r="L697" s="440"/>
      <c r="M697" s="450"/>
    </row>
    <row r="698" spans="1:13">
      <c r="A698" s="427" t="str">
        <f t="shared" si="17"/>
        <v>-</v>
      </c>
      <c r="B698" s="461"/>
      <c r="C698" s="429"/>
      <c r="D698" s="397"/>
      <c r="E698" s="397"/>
      <c r="F698" s="387"/>
      <c r="G698" s="431"/>
      <c r="H698" s="431"/>
      <c r="I698" s="431"/>
      <c r="J698" s="440"/>
      <c r="K698" s="440"/>
      <c r="L698" s="440"/>
      <c r="M698" s="450"/>
    </row>
    <row r="699" spans="1:13">
      <c r="A699" s="427" t="str">
        <f t="shared" si="17"/>
        <v>-</v>
      </c>
      <c r="B699" s="461"/>
      <c r="C699" s="429"/>
      <c r="D699" s="397"/>
      <c r="E699" s="397"/>
      <c r="F699" s="387"/>
      <c r="G699" s="431"/>
      <c r="H699" s="431"/>
      <c r="I699" s="431"/>
      <c r="J699" s="430"/>
      <c r="K699" s="440"/>
      <c r="L699" s="440"/>
      <c r="M699" s="450"/>
    </row>
    <row r="700" spans="1:13">
      <c r="A700" s="427" t="str">
        <f t="shared" si="17"/>
        <v>-</v>
      </c>
      <c r="B700" s="461"/>
      <c r="C700" s="429"/>
      <c r="D700" s="397"/>
      <c r="E700" s="397"/>
      <c r="F700" s="387"/>
      <c r="G700" s="431"/>
      <c r="H700" s="431"/>
      <c r="I700" s="431"/>
      <c r="J700" s="430"/>
      <c r="K700" s="440"/>
      <c r="L700" s="440"/>
      <c r="M700" s="450"/>
    </row>
    <row r="701" spans="1:13">
      <c r="A701" s="427" t="str">
        <f t="shared" si="17"/>
        <v>-</v>
      </c>
      <c r="B701" s="461"/>
      <c r="C701" s="429"/>
      <c r="D701" s="397"/>
      <c r="E701" s="397"/>
      <c r="F701" s="387"/>
      <c r="G701" s="431"/>
      <c r="H701" s="431"/>
      <c r="I701" s="431"/>
      <c r="J701" s="430"/>
      <c r="K701" s="440"/>
      <c r="L701" s="440"/>
      <c r="M701" s="450"/>
    </row>
    <row r="702" spans="1:13">
      <c r="A702" s="427" t="str">
        <f t="shared" si="17"/>
        <v>-</v>
      </c>
      <c r="B702" s="461"/>
      <c r="C702" s="429"/>
      <c r="D702" s="397"/>
      <c r="E702" s="397"/>
      <c r="F702" s="387"/>
      <c r="G702" s="431"/>
      <c r="H702" s="431"/>
      <c r="I702" s="431"/>
      <c r="J702" s="430"/>
      <c r="K702" s="440"/>
      <c r="L702" s="440"/>
      <c r="M702" s="450"/>
    </row>
    <row r="703" spans="1:13">
      <c r="A703" s="427" t="str">
        <f t="shared" si="17"/>
        <v>-</v>
      </c>
      <c r="B703" s="461"/>
      <c r="C703" s="429"/>
      <c r="D703" s="397"/>
      <c r="E703" s="397"/>
      <c r="F703" s="387"/>
      <c r="G703" s="431"/>
      <c r="H703" s="431"/>
      <c r="I703" s="431"/>
      <c r="J703" s="430"/>
      <c r="K703" s="440"/>
      <c r="L703" s="440"/>
      <c r="M703" s="450"/>
    </row>
    <row r="704" spans="1:13">
      <c r="A704" s="427" t="str">
        <f t="shared" si="17"/>
        <v>-</v>
      </c>
      <c r="B704" s="461"/>
      <c r="C704" s="429"/>
      <c r="D704" s="397"/>
      <c r="E704" s="397"/>
      <c r="F704" s="387"/>
      <c r="G704" s="431"/>
      <c r="H704" s="431"/>
      <c r="I704" s="431"/>
      <c r="J704" s="430"/>
      <c r="K704" s="440"/>
      <c r="L704" s="440"/>
      <c r="M704" s="450"/>
    </row>
    <row r="705" spans="1:13">
      <c r="A705" s="427" t="str">
        <f t="shared" si="17"/>
        <v>-</v>
      </c>
      <c r="B705" s="461"/>
      <c r="C705" s="429"/>
      <c r="D705" s="397"/>
      <c r="E705" s="397"/>
      <c r="F705" s="387"/>
      <c r="G705" s="431"/>
      <c r="H705" s="431"/>
      <c r="I705" s="431"/>
      <c r="J705" s="430"/>
      <c r="K705" s="440"/>
      <c r="L705" s="440"/>
      <c r="M705" s="450"/>
    </row>
    <row r="706" spans="1:13">
      <c r="A706" s="427" t="str">
        <f t="shared" si="17"/>
        <v>-</v>
      </c>
      <c r="B706" s="461"/>
      <c r="C706" s="429"/>
      <c r="D706" s="397"/>
      <c r="E706" s="397"/>
      <c r="F706" s="387"/>
      <c r="G706" s="431"/>
      <c r="H706" s="431"/>
      <c r="I706" s="431"/>
      <c r="J706" s="430"/>
      <c r="K706" s="440"/>
      <c r="L706" s="440"/>
      <c r="M706" s="450"/>
    </row>
    <row r="707" spans="1:13">
      <c r="A707" s="427" t="str">
        <f t="shared" si="17"/>
        <v>-</v>
      </c>
      <c r="B707" s="461"/>
      <c r="C707" s="429"/>
      <c r="D707" s="397"/>
      <c r="E707" s="397"/>
      <c r="F707" s="387"/>
      <c r="G707" s="431"/>
      <c r="H707" s="431"/>
      <c r="I707" s="431"/>
      <c r="J707" s="430"/>
      <c r="K707" s="440"/>
      <c r="L707" s="440"/>
      <c r="M707" s="450"/>
    </row>
    <row r="708" spans="1:13">
      <c r="A708" s="427" t="str">
        <f t="shared" si="17"/>
        <v>-</v>
      </c>
      <c r="B708" s="461"/>
      <c r="C708" s="429"/>
      <c r="D708" s="397"/>
      <c r="E708" s="397"/>
      <c r="F708" s="387"/>
      <c r="G708" s="431"/>
      <c r="H708" s="431"/>
      <c r="I708" s="431"/>
      <c r="J708" s="430"/>
      <c r="K708" s="440"/>
      <c r="L708" s="440"/>
      <c r="M708" s="450"/>
    </row>
    <row r="709" spans="1:13">
      <c r="A709" s="427" t="str">
        <f t="shared" si="17"/>
        <v>-</v>
      </c>
      <c r="B709" s="461"/>
      <c r="C709" s="429"/>
      <c r="D709" s="397"/>
      <c r="E709" s="397"/>
      <c r="F709" s="387"/>
      <c r="G709" s="431"/>
      <c r="H709" s="431"/>
      <c r="I709" s="431"/>
      <c r="J709" s="430"/>
      <c r="K709" s="440"/>
      <c r="L709" s="440"/>
      <c r="M709" s="450"/>
    </row>
    <row r="710" spans="1:13">
      <c r="A710" s="427" t="str">
        <f t="shared" si="17"/>
        <v>-</v>
      </c>
      <c r="B710" s="461"/>
      <c r="C710" s="429"/>
      <c r="D710" s="397"/>
      <c r="E710" s="397"/>
      <c r="F710" s="387"/>
      <c r="G710" s="431"/>
      <c r="H710" s="431"/>
      <c r="I710" s="431"/>
      <c r="J710" s="430"/>
      <c r="K710" s="440"/>
      <c r="L710" s="440"/>
      <c r="M710" s="450"/>
    </row>
    <row r="711" spans="1:13">
      <c r="A711" s="427" t="str">
        <f t="shared" si="17"/>
        <v>-</v>
      </c>
      <c r="B711" s="461"/>
      <c r="C711" s="429"/>
      <c r="D711" s="397"/>
      <c r="E711" s="397"/>
      <c r="F711" s="387"/>
      <c r="G711" s="431"/>
      <c r="H711" s="431"/>
      <c r="I711" s="431"/>
      <c r="J711" s="430"/>
      <c r="K711" s="440"/>
      <c r="L711" s="440"/>
      <c r="M711" s="450"/>
    </row>
    <row r="712" spans="1:13">
      <c r="A712" s="427" t="str">
        <f t="shared" si="17"/>
        <v>-</v>
      </c>
      <c r="B712" s="461"/>
      <c r="C712" s="429"/>
      <c r="D712" s="397"/>
      <c r="E712" s="397"/>
      <c r="F712" s="387"/>
      <c r="G712" s="431"/>
      <c r="H712" s="431"/>
      <c r="I712" s="431"/>
      <c r="J712" s="430"/>
      <c r="K712" s="440"/>
      <c r="L712" s="440"/>
      <c r="M712" s="450"/>
    </row>
    <row r="713" spans="1:13">
      <c r="A713" s="427" t="str">
        <f t="shared" si="17"/>
        <v>-</v>
      </c>
      <c r="B713" s="461"/>
      <c r="C713" s="429"/>
      <c r="D713" s="397"/>
      <c r="E713" s="397"/>
      <c r="F713" s="387"/>
      <c r="G713" s="431"/>
      <c r="H713" s="431"/>
      <c r="I713" s="431"/>
      <c r="J713" s="430"/>
      <c r="K713" s="440"/>
      <c r="L713" s="440"/>
      <c r="M713" s="450"/>
    </row>
    <row r="714" spans="1:13">
      <c r="A714" s="427" t="str">
        <f t="shared" si="17"/>
        <v>-</v>
      </c>
      <c r="B714" s="461"/>
      <c r="C714" s="429"/>
      <c r="D714" s="397"/>
      <c r="E714" s="397"/>
      <c r="F714" s="387"/>
      <c r="G714" s="431"/>
      <c r="H714" s="431"/>
      <c r="I714" s="431"/>
      <c r="J714" s="430"/>
      <c r="K714" s="440"/>
      <c r="L714" s="440"/>
      <c r="M714" s="450"/>
    </row>
    <row r="715" spans="1:13">
      <c r="A715" s="427" t="str">
        <f t="shared" si="17"/>
        <v>-</v>
      </c>
      <c r="B715" s="461"/>
      <c r="C715" s="429"/>
      <c r="D715" s="397"/>
      <c r="E715" s="397"/>
      <c r="F715" s="387"/>
      <c r="G715" s="431"/>
      <c r="H715" s="431"/>
      <c r="I715" s="431"/>
      <c r="J715" s="430"/>
      <c r="K715" s="440"/>
      <c r="L715" s="440"/>
      <c r="M715" s="450"/>
    </row>
    <row r="716" spans="1:13">
      <c r="A716" s="427" t="str">
        <f t="shared" si="17"/>
        <v>-</v>
      </c>
      <c r="B716" s="461"/>
      <c r="C716" s="429"/>
      <c r="D716" s="397"/>
      <c r="E716" s="397"/>
      <c r="F716" s="387"/>
      <c r="G716" s="431"/>
      <c r="H716" s="431"/>
      <c r="I716" s="431"/>
      <c r="J716" s="430"/>
      <c r="K716" s="440"/>
      <c r="L716" s="440"/>
      <c r="M716" s="450"/>
    </row>
    <row r="717" spans="1:13">
      <c r="A717" s="427" t="str">
        <f t="shared" si="17"/>
        <v>-</v>
      </c>
      <c r="B717" s="461"/>
      <c r="C717" s="429"/>
      <c r="D717" s="397"/>
      <c r="E717" s="397"/>
      <c r="F717" s="387"/>
      <c r="G717" s="431"/>
      <c r="H717" s="431"/>
      <c r="I717" s="431"/>
      <c r="J717" s="430"/>
      <c r="K717" s="440"/>
      <c r="L717" s="440"/>
      <c r="M717" s="450"/>
    </row>
    <row r="718" spans="1:13">
      <c r="A718" s="427" t="str">
        <f t="shared" si="17"/>
        <v>-</v>
      </c>
      <c r="B718" s="461"/>
      <c r="C718" s="429"/>
      <c r="D718" s="397"/>
      <c r="E718" s="397"/>
      <c r="F718" s="387"/>
      <c r="G718" s="431"/>
      <c r="H718" s="431"/>
      <c r="I718" s="431"/>
      <c r="J718" s="430"/>
      <c r="K718" s="440"/>
      <c r="L718" s="440"/>
      <c r="M718" s="450"/>
    </row>
    <row r="719" spans="1:13">
      <c r="A719" s="427" t="str">
        <f t="shared" si="17"/>
        <v>-</v>
      </c>
      <c r="B719" s="461"/>
      <c r="C719" s="429"/>
      <c r="D719" s="397"/>
      <c r="E719" s="397"/>
      <c r="F719" s="387"/>
      <c r="G719" s="431"/>
      <c r="H719" s="431"/>
      <c r="I719" s="431"/>
      <c r="J719" s="430"/>
      <c r="K719" s="440"/>
      <c r="L719" s="440"/>
      <c r="M719" s="450"/>
    </row>
    <row r="720" spans="1:13">
      <c r="A720" s="427" t="str">
        <f t="shared" si="17"/>
        <v>-</v>
      </c>
      <c r="B720" s="461"/>
      <c r="C720" s="429"/>
      <c r="D720" s="397"/>
      <c r="E720" s="397"/>
      <c r="F720" s="387"/>
      <c r="G720" s="431"/>
      <c r="H720" s="431"/>
      <c r="I720" s="431"/>
      <c r="J720" s="430"/>
      <c r="K720" s="440"/>
      <c r="L720" s="440"/>
      <c r="M720" s="450"/>
    </row>
    <row r="721" spans="1:13">
      <c r="A721" s="427" t="str">
        <f t="shared" si="17"/>
        <v>-</v>
      </c>
      <c r="B721" s="461"/>
      <c r="C721" s="429"/>
      <c r="D721" s="397"/>
      <c r="E721" s="397"/>
      <c r="F721" s="387"/>
      <c r="G721" s="431"/>
      <c r="H721" s="431"/>
      <c r="I721" s="431"/>
      <c r="J721" s="430"/>
      <c r="K721" s="440"/>
      <c r="L721" s="440"/>
      <c r="M721" s="450"/>
    </row>
    <row r="722" spans="1:13">
      <c r="A722" s="427" t="str">
        <f t="shared" si="17"/>
        <v>-</v>
      </c>
      <c r="B722" s="461"/>
      <c r="C722" s="429"/>
      <c r="D722" s="397"/>
      <c r="E722" s="397"/>
      <c r="F722" s="387"/>
      <c r="G722" s="431"/>
      <c r="H722" s="431"/>
      <c r="I722" s="431"/>
      <c r="J722" s="430"/>
      <c r="K722" s="440"/>
      <c r="L722" s="440"/>
      <c r="M722" s="450"/>
    </row>
    <row r="723" spans="1:13">
      <c r="A723" s="427" t="str">
        <f t="shared" si="17"/>
        <v>-</v>
      </c>
      <c r="B723" s="461"/>
      <c r="C723" s="429"/>
      <c r="D723" s="397"/>
      <c r="E723" s="397"/>
      <c r="F723" s="387"/>
      <c r="G723" s="431"/>
      <c r="H723" s="431"/>
      <c r="I723" s="431"/>
      <c r="J723" s="430"/>
      <c r="K723" s="440"/>
      <c r="L723" s="440"/>
      <c r="M723" s="450"/>
    </row>
    <row r="724" spans="1:13">
      <c r="A724" s="427" t="str">
        <f t="shared" si="17"/>
        <v>-</v>
      </c>
      <c r="B724" s="461"/>
      <c r="C724" s="429"/>
      <c r="D724" s="397"/>
      <c r="E724" s="397"/>
      <c r="F724" s="387"/>
      <c r="G724" s="431"/>
      <c r="H724" s="431"/>
      <c r="I724" s="431"/>
      <c r="J724" s="430"/>
      <c r="K724" s="440"/>
      <c r="L724" s="440"/>
      <c r="M724" s="450"/>
    </row>
    <row r="725" spans="1:13">
      <c r="A725" s="427" t="str">
        <f t="shared" si="17"/>
        <v>-</v>
      </c>
      <c r="B725" s="461"/>
      <c r="C725" s="429"/>
      <c r="D725" s="397"/>
      <c r="E725" s="397"/>
      <c r="F725" s="387"/>
      <c r="G725" s="431"/>
      <c r="H725" s="431"/>
      <c r="I725" s="431"/>
      <c r="J725" s="430"/>
      <c r="K725" s="440"/>
      <c r="L725" s="440"/>
      <c r="M725" s="450"/>
    </row>
    <row r="726" spans="1:13">
      <c r="A726" s="427" t="str">
        <f t="shared" si="17"/>
        <v>-</v>
      </c>
      <c r="B726" s="461"/>
      <c r="C726" s="429"/>
      <c r="D726" s="397"/>
      <c r="E726" s="397"/>
      <c r="F726" s="387"/>
      <c r="G726" s="431"/>
      <c r="H726" s="431"/>
      <c r="I726" s="431"/>
      <c r="J726" s="430"/>
      <c r="K726" s="440"/>
      <c r="L726" s="440"/>
      <c r="M726" s="450"/>
    </row>
    <row r="727" spans="1:13">
      <c r="A727" s="427" t="str">
        <f t="shared" si="17"/>
        <v>-</v>
      </c>
      <c r="B727" s="461"/>
      <c r="C727" s="429"/>
      <c r="D727" s="397"/>
      <c r="E727" s="397"/>
      <c r="F727" s="387"/>
      <c r="G727" s="431"/>
      <c r="H727" s="431"/>
      <c r="I727" s="431"/>
      <c r="J727" s="430"/>
      <c r="K727" s="440"/>
      <c r="L727" s="440"/>
      <c r="M727" s="450"/>
    </row>
    <row r="728" spans="1:13">
      <c r="A728" s="427" t="str">
        <f t="shared" si="17"/>
        <v>-</v>
      </c>
      <c r="B728" s="461"/>
      <c r="C728" s="429"/>
      <c r="D728" s="397"/>
      <c r="E728" s="397"/>
      <c r="F728" s="387"/>
      <c r="G728" s="431"/>
      <c r="H728" s="431"/>
      <c r="I728" s="431"/>
      <c r="J728" s="430"/>
      <c r="K728" s="440"/>
      <c r="L728" s="440"/>
      <c r="M728" s="450"/>
    </row>
    <row r="729" spans="1:13">
      <c r="A729" s="427" t="str">
        <f t="shared" si="17"/>
        <v>-</v>
      </c>
      <c r="B729" s="461"/>
      <c r="C729" s="429"/>
      <c r="D729" s="397"/>
      <c r="E729" s="397"/>
      <c r="F729" s="387"/>
      <c r="G729" s="431"/>
      <c r="H729" s="431"/>
      <c r="I729" s="431"/>
      <c r="J729" s="430"/>
      <c r="K729" s="440"/>
      <c r="L729" s="440"/>
      <c r="M729" s="450"/>
    </row>
    <row r="730" spans="1:13">
      <c r="A730" s="427" t="str">
        <f t="shared" si="17"/>
        <v>-</v>
      </c>
      <c r="B730" s="461"/>
      <c r="C730" s="429"/>
      <c r="D730" s="397"/>
      <c r="E730" s="397"/>
      <c r="F730" s="387"/>
      <c r="G730" s="431"/>
      <c r="H730" s="431"/>
      <c r="I730" s="431"/>
      <c r="J730" s="430"/>
      <c r="K730" s="440"/>
      <c r="L730" s="440"/>
      <c r="M730" s="450"/>
    </row>
    <row r="731" spans="1:13">
      <c r="A731" s="427" t="str">
        <f t="shared" si="17"/>
        <v>-</v>
      </c>
      <c r="B731" s="461"/>
      <c r="C731" s="429"/>
      <c r="D731" s="397"/>
      <c r="E731" s="397"/>
      <c r="F731" s="387"/>
      <c r="G731" s="431"/>
      <c r="H731" s="431"/>
      <c r="I731" s="431"/>
      <c r="J731" s="430"/>
      <c r="K731" s="440"/>
      <c r="L731" s="440"/>
      <c r="M731" s="450"/>
    </row>
    <row r="732" spans="1:13">
      <c r="A732" s="427" t="str">
        <f t="shared" ref="A732:A795" si="18">D732&amp;"-"&amp;B732</f>
        <v>-</v>
      </c>
      <c r="B732" s="461"/>
      <c r="C732" s="429"/>
      <c r="D732" s="397"/>
      <c r="E732" s="397"/>
      <c r="F732" s="387"/>
      <c r="G732" s="431"/>
      <c r="H732" s="431"/>
      <c r="I732" s="431"/>
      <c r="J732" s="430"/>
      <c r="K732" s="440"/>
      <c r="L732" s="440"/>
      <c r="M732" s="450"/>
    </row>
    <row r="733" spans="1:13">
      <c r="A733" s="427" t="str">
        <f t="shared" si="18"/>
        <v>-</v>
      </c>
      <c r="B733" s="461"/>
      <c r="C733" s="429"/>
      <c r="D733" s="397"/>
      <c r="E733" s="397"/>
      <c r="F733" s="387"/>
      <c r="G733" s="431"/>
      <c r="H733" s="431"/>
      <c r="I733" s="431"/>
      <c r="J733" s="430"/>
      <c r="K733" s="440"/>
      <c r="L733" s="440"/>
      <c r="M733" s="450"/>
    </row>
    <row r="734" spans="1:13">
      <c r="A734" s="427" t="str">
        <f t="shared" si="18"/>
        <v>-</v>
      </c>
      <c r="B734" s="461"/>
      <c r="C734" s="429"/>
      <c r="D734" s="397"/>
      <c r="E734" s="397"/>
      <c r="F734" s="387"/>
      <c r="G734" s="431"/>
      <c r="H734" s="431"/>
      <c r="I734" s="431"/>
      <c r="J734" s="430"/>
      <c r="K734" s="440"/>
      <c r="L734" s="440"/>
      <c r="M734" s="450"/>
    </row>
    <row r="735" spans="1:13">
      <c r="A735" s="427" t="str">
        <f t="shared" si="18"/>
        <v>-</v>
      </c>
      <c r="B735" s="461"/>
      <c r="C735" s="429"/>
      <c r="D735" s="397"/>
      <c r="E735" s="397"/>
      <c r="F735" s="387"/>
      <c r="G735" s="431"/>
      <c r="H735" s="431"/>
      <c r="I735" s="431"/>
      <c r="J735" s="430"/>
      <c r="K735" s="440"/>
      <c r="L735" s="440"/>
      <c r="M735" s="450"/>
    </row>
    <row r="736" spans="1:13">
      <c r="A736" s="427" t="str">
        <f t="shared" si="18"/>
        <v>-</v>
      </c>
      <c r="B736" s="461"/>
      <c r="C736" s="429"/>
      <c r="D736" s="397"/>
      <c r="E736" s="397"/>
      <c r="F736" s="387"/>
      <c r="G736" s="431"/>
      <c r="H736" s="431"/>
      <c r="I736" s="431"/>
      <c r="J736" s="430"/>
      <c r="K736" s="440"/>
      <c r="L736" s="440"/>
      <c r="M736" s="450"/>
    </row>
    <row r="737" spans="1:13">
      <c r="A737" s="427" t="str">
        <f t="shared" si="18"/>
        <v>-</v>
      </c>
      <c r="B737" s="461"/>
      <c r="C737" s="429"/>
      <c r="D737" s="397"/>
      <c r="E737" s="397"/>
      <c r="F737" s="387"/>
      <c r="G737" s="431"/>
      <c r="H737" s="431"/>
      <c r="I737" s="431"/>
      <c r="J737" s="430"/>
      <c r="K737" s="440"/>
      <c r="L737" s="440"/>
      <c r="M737" s="450"/>
    </row>
    <row r="738" spans="1:13">
      <c r="A738" s="427" t="str">
        <f t="shared" si="18"/>
        <v>-</v>
      </c>
      <c r="B738" s="461"/>
      <c r="C738" s="429"/>
      <c r="D738" s="397"/>
      <c r="E738" s="397"/>
      <c r="F738" s="387"/>
      <c r="G738" s="431"/>
      <c r="H738" s="431"/>
      <c r="I738" s="431"/>
      <c r="J738" s="430"/>
      <c r="K738" s="440"/>
      <c r="L738" s="440"/>
      <c r="M738" s="450"/>
    </row>
    <row r="739" spans="1:13">
      <c r="A739" s="427" t="str">
        <f t="shared" si="18"/>
        <v>-</v>
      </c>
      <c r="B739" s="461"/>
      <c r="C739" s="429"/>
      <c r="D739" s="397"/>
      <c r="E739" s="397"/>
      <c r="F739" s="387"/>
      <c r="G739" s="431"/>
      <c r="H739" s="431"/>
      <c r="I739" s="431"/>
      <c r="J739" s="430"/>
      <c r="K739" s="440"/>
      <c r="L739" s="440"/>
      <c r="M739" s="450"/>
    </row>
    <row r="740" spans="1:13">
      <c r="A740" s="427" t="str">
        <f t="shared" si="18"/>
        <v>-</v>
      </c>
      <c r="B740" s="461"/>
      <c r="C740" s="429"/>
      <c r="D740" s="397"/>
      <c r="E740" s="397"/>
      <c r="F740" s="387"/>
      <c r="G740" s="431"/>
      <c r="H740" s="431"/>
      <c r="I740" s="431"/>
      <c r="J740" s="430"/>
      <c r="K740" s="440"/>
      <c r="L740" s="440"/>
      <c r="M740" s="450"/>
    </row>
    <row r="741" spans="1:13">
      <c r="A741" s="427" t="str">
        <f t="shared" si="18"/>
        <v>-</v>
      </c>
      <c r="B741" s="461"/>
      <c r="C741" s="429"/>
      <c r="D741" s="397"/>
      <c r="E741" s="397"/>
      <c r="F741" s="387"/>
      <c r="G741" s="431"/>
      <c r="H741" s="431"/>
      <c r="I741" s="431"/>
      <c r="J741" s="430"/>
      <c r="K741" s="440"/>
      <c r="L741" s="440"/>
      <c r="M741" s="450"/>
    </row>
    <row r="742" spans="1:13">
      <c r="A742" s="427" t="str">
        <f t="shared" si="18"/>
        <v>-</v>
      </c>
      <c r="B742" s="461"/>
      <c r="C742" s="429"/>
      <c r="D742" s="397"/>
      <c r="E742" s="397"/>
      <c r="F742" s="387"/>
      <c r="G742" s="431"/>
      <c r="H742" s="431"/>
      <c r="I742" s="431"/>
      <c r="J742" s="430"/>
      <c r="K742" s="440"/>
      <c r="L742" s="440"/>
      <c r="M742" s="450"/>
    </row>
    <row r="743" spans="1:13">
      <c r="A743" s="427" t="str">
        <f t="shared" si="18"/>
        <v>-</v>
      </c>
      <c r="B743" s="461"/>
      <c r="C743" s="429"/>
      <c r="D743" s="397"/>
      <c r="E743" s="397"/>
      <c r="F743" s="387"/>
      <c r="G743" s="431"/>
      <c r="H743" s="431"/>
      <c r="I743" s="431"/>
      <c r="J743" s="430"/>
      <c r="K743" s="440"/>
      <c r="L743" s="440"/>
      <c r="M743" s="450"/>
    </row>
    <row r="744" spans="1:13">
      <c r="A744" s="427" t="str">
        <f t="shared" si="18"/>
        <v>-</v>
      </c>
      <c r="B744" s="461"/>
      <c r="C744" s="429"/>
      <c r="D744" s="397"/>
      <c r="E744" s="397"/>
      <c r="F744" s="387"/>
      <c r="G744" s="431"/>
      <c r="H744" s="431"/>
      <c r="I744" s="431"/>
      <c r="J744" s="430"/>
      <c r="K744" s="440"/>
      <c r="L744" s="440"/>
      <c r="M744" s="450"/>
    </row>
    <row r="745" spans="1:13">
      <c r="A745" s="427" t="str">
        <f t="shared" si="18"/>
        <v>-</v>
      </c>
      <c r="B745" s="461"/>
      <c r="C745" s="429"/>
      <c r="D745" s="397"/>
      <c r="E745" s="397"/>
      <c r="F745" s="387"/>
      <c r="G745" s="431"/>
      <c r="H745" s="431"/>
      <c r="I745" s="431"/>
      <c r="J745" s="430"/>
      <c r="K745" s="440"/>
      <c r="L745" s="440"/>
      <c r="M745" s="450"/>
    </row>
    <row r="746" spans="1:13">
      <c r="A746" s="427" t="str">
        <f t="shared" si="18"/>
        <v>-</v>
      </c>
      <c r="B746" s="461"/>
      <c r="C746" s="429"/>
      <c r="D746" s="397"/>
      <c r="E746" s="397"/>
      <c r="F746" s="387"/>
      <c r="G746" s="431"/>
      <c r="H746" s="431"/>
      <c r="I746" s="431"/>
      <c r="J746" s="430"/>
      <c r="K746" s="440"/>
      <c r="L746" s="440"/>
      <c r="M746" s="450"/>
    </row>
    <row r="747" spans="1:13">
      <c r="A747" s="427" t="str">
        <f t="shared" si="18"/>
        <v>-</v>
      </c>
      <c r="B747" s="461"/>
      <c r="C747" s="429"/>
      <c r="D747" s="397"/>
      <c r="E747" s="397"/>
      <c r="F747" s="387"/>
      <c r="G747" s="431"/>
      <c r="H747" s="431"/>
      <c r="I747" s="431"/>
      <c r="J747" s="430"/>
      <c r="K747" s="440"/>
      <c r="L747" s="440"/>
      <c r="M747" s="450"/>
    </row>
    <row r="748" spans="1:13">
      <c r="A748" s="427" t="str">
        <f t="shared" si="18"/>
        <v>-</v>
      </c>
      <c r="B748" s="461"/>
      <c r="C748" s="429"/>
      <c r="D748" s="397"/>
      <c r="E748" s="397"/>
      <c r="F748" s="387"/>
      <c r="G748" s="431"/>
      <c r="H748" s="431"/>
      <c r="I748" s="431"/>
      <c r="J748" s="430"/>
      <c r="K748" s="440"/>
      <c r="L748" s="440"/>
      <c r="M748" s="450"/>
    </row>
    <row r="749" spans="1:13">
      <c r="A749" s="427" t="str">
        <f t="shared" si="18"/>
        <v>-</v>
      </c>
      <c r="B749" s="461"/>
      <c r="C749" s="429"/>
      <c r="D749" s="397"/>
      <c r="E749" s="397"/>
      <c r="F749" s="387"/>
      <c r="G749" s="431"/>
      <c r="H749" s="431"/>
      <c r="I749" s="431"/>
      <c r="J749" s="430"/>
      <c r="K749" s="440"/>
      <c r="L749" s="440"/>
      <c r="M749" s="450"/>
    </row>
    <row r="750" spans="1:13">
      <c r="A750" s="427" t="str">
        <f t="shared" si="18"/>
        <v>-</v>
      </c>
      <c r="B750" s="461"/>
      <c r="C750" s="429"/>
      <c r="D750" s="397"/>
      <c r="E750" s="397"/>
      <c r="F750" s="387"/>
      <c r="G750" s="431"/>
      <c r="H750" s="431"/>
      <c r="I750" s="431"/>
      <c r="J750" s="430"/>
      <c r="K750" s="440"/>
      <c r="L750" s="440"/>
      <c r="M750" s="450"/>
    </row>
    <row r="751" spans="1:13">
      <c r="A751" s="427" t="str">
        <f t="shared" si="18"/>
        <v>-</v>
      </c>
      <c r="B751" s="461"/>
      <c r="C751" s="429"/>
      <c r="D751" s="397"/>
      <c r="E751" s="397"/>
      <c r="F751" s="387"/>
      <c r="G751" s="431"/>
      <c r="H751" s="431"/>
      <c r="I751" s="431"/>
      <c r="J751" s="430"/>
      <c r="K751" s="440"/>
      <c r="L751" s="440"/>
      <c r="M751" s="450"/>
    </row>
    <row r="752" spans="1:13">
      <c r="A752" s="427" t="str">
        <f t="shared" si="18"/>
        <v>-</v>
      </c>
      <c r="B752" s="461"/>
      <c r="C752" s="429"/>
      <c r="D752" s="397"/>
      <c r="E752" s="397"/>
      <c r="F752" s="387"/>
      <c r="G752" s="431"/>
      <c r="H752" s="431"/>
      <c r="I752" s="431"/>
      <c r="J752" s="430"/>
      <c r="K752" s="440"/>
      <c r="L752" s="440"/>
      <c r="M752" s="450"/>
    </row>
    <row r="753" spans="1:13">
      <c r="A753" s="427" t="str">
        <f t="shared" si="18"/>
        <v>-</v>
      </c>
      <c r="B753" s="461"/>
      <c r="C753" s="429"/>
      <c r="D753" s="244"/>
      <c r="E753" s="387"/>
      <c r="F753" s="387"/>
      <c r="G753" s="431"/>
      <c r="H753" s="431"/>
      <c r="I753" s="431"/>
      <c r="J753" s="430"/>
      <c r="K753" s="440"/>
      <c r="L753" s="440"/>
      <c r="M753" s="450"/>
    </row>
    <row r="754" spans="1:13">
      <c r="A754" s="427" t="str">
        <f t="shared" si="18"/>
        <v>-</v>
      </c>
      <c r="B754" s="461"/>
      <c r="C754" s="429"/>
      <c r="D754" s="244"/>
      <c r="E754" s="387"/>
      <c r="F754" s="387"/>
      <c r="G754" s="431"/>
      <c r="H754" s="431"/>
      <c r="I754" s="431"/>
      <c r="J754" s="430"/>
      <c r="K754" s="440"/>
      <c r="L754" s="440"/>
      <c r="M754" s="450"/>
    </row>
    <row r="755" spans="1:13">
      <c r="A755" s="427" t="str">
        <f t="shared" si="18"/>
        <v>-</v>
      </c>
      <c r="B755" s="461"/>
      <c r="C755" s="429"/>
      <c r="D755" s="244"/>
      <c r="E755" s="387"/>
      <c r="F755" s="387"/>
      <c r="G755" s="431"/>
      <c r="H755" s="431"/>
      <c r="I755" s="431"/>
      <c r="J755" s="430"/>
      <c r="K755" s="440"/>
      <c r="L755" s="440"/>
      <c r="M755" s="450"/>
    </row>
    <row r="756" spans="1:13">
      <c r="A756" s="427" t="str">
        <f t="shared" si="18"/>
        <v>-</v>
      </c>
      <c r="B756" s="461"/>
      <c r="C756" s="429"/>
      <c r="D756" s="244"/>
      <c r="E756" s="387"/>
      <c r="F756" s="387"/>
      <c r="G756" s="431"/>
      <c r="H756" s="431"/>
      <c r="I756" s="431"/>
      <c r="J756" s="430"/>
      <c r="K756" s="440"/>
      <c r="L756" s="440"/>
      <c r="M756" s="450"/>
    </row>
    <row r="757" spans="1:13">
      <c r="A757" s="427" t="str">
        <f t="shared" si="18"/>
        <v>-</v>
      </c>
      <c r="B757" s="461"/>
      <c r="C757" s="429"/>
      <c r="D757" s="244"/>
      <c r="E757" s="387"/>
      <c r="F757" s="387"/>
      <c r="G757" s="431"/>
      <c r="H757" s="431"/>
      <c r="I757" s="431"/>
      <c r="J757" s="430"/>
      <c r="K757" s="440"/>
      <c r="L757" s="440"/>
      <c r="M757" s="450"/>
    </row>
    <row r="758" spans="1:13">
      <c r="A758" s="427" t="str">
        <f t="shared" si="18"/>
        <v>-</v>
      </c>
      <c r="B758" s="461"/>
      <c r="C758" s="429"/>
      <c r="D758" s="397"/>
      <c r="E758" s="397"/>
      <c r="F758" s="387"/>
      <c r="G758" s="431"/>
      <c r="H758" s="431"/>
      <c r="I758" s="431"/>
      <c r="J758" s="430"/>
      <c r="K758" s="440"/>
      <c r="L758" s="440"/>
      <c r="M758" s="450"/>
    </row>
    <row r="759" spans="1:13">
      <c r="A759" s="427" t="str">
        <f t="shared" si="18"/>
        <v>-</v>
      </c>
      <c r="B759" s="461"/>
      <c r="C759" s="429"/>
      <c r="D759" s="244"/>
      <c r="E759" s="387"/>
      <c r="F759" s="387"/>
      <c r="G759" s="431"/>
      <c r="H759" s="431"/>
      <c r="I759" s="431"/>
      <c r="J759" s="430"/>
      <c r="K759" s="440"/>
      <c r="L759" s="440"/>
      <c r="M759" s="450"/>
    </row>
    <row r="760" spans="1:13">
      <c r="A760" s="427" t="str">
        <f t="shared" si="18"/>
        <v>-</v>
      </c>
      <c r="B760" s="461"/>
      <c r="C760" s="429"/>
      <c r="D760" s="397"/>
      <c r="E760" s="397"/>
      <c r="F760" s="387"/>
      <c r="G760" s="431"/>
      <c r="H760" s="431"/>
      <c r="I760" s="431"/>
      <c r="J760" s="430"/>
      <c r="K760" s="440"/>
      <c r="L760" s="440"/>
      <c r="M760" s="450"/>
    </row>
    <row r="761" spans="1:13">
      <c r="A761" s="427" t="str">
        <f t="shared" si="18"/>
        <v>-</v>
      </c>
      <c r="B761" s="461"/>
      <c r="C761" s="429"/>
      <c r="D761" s="244"/>
      <c r="E761" s="387"/>
      <c r="F761" s="387"/>
      <c r="G761" s="431"/>
      <c r="H761" s="431"/>
      <c r="I761" s="431"/>
      <c r="J761" s="430"/>
      <c r="K761" s="440"/>
      <c r="L761" s="440"/>
      <c r="M761" s="450"/>
    </row>
    <row r="762" spans="1:13">
      <c r="A762" s="427" t="str">
        <f t="shared" si="18"/>
        <v>-</v>
      </c>
      <c r="B762" s="461"/>
      <c r="C762" s="429"/>
      <c r="D762" s="397"/>
      <c r="E762" s="397"/>
      <c r="F762" s="387"/>
      <c r="G762" s="431"/>
      <c r="H762" s="431"/>
      <c r="I762" s="431"/>
      <c r="J762" s="430"/>
      <c r="K762" s="440"/>
      <c r="L762" s="440"/>
      <c r="M762" s="450"/>
    </row>
    <row r="763" spans="1:13">
      <c r="A763" s="427" t="str">
        <f t="shared" si="18"/>
        <v>-</v>
      </c>
      <c r="B763" s="461"/>
      <c r="C763" s="429"/>
      <c r="D763" s="397"/>
      <c r="E763" s="397"/>
      <c r="F763" s="387"/>
      <c r="G763" s="431"/>
      <c r="H763" s="431"/>
      <c r="I763" s="431"/>
      <c r="J763" s="430"/>
      <c r="K763" s="440"/>
      <c r="L763" s="440"/>
      <c r="M763" s="450"/>
    </row>
    <row r="764" spans="1:13">
      <c r="A764" s="427" t="str">
        <f t="shared" si="18"/>
        <v>-</v>
      </c>
      <c r="B764" s="461"/>
      <c r="C764" s="429"/>
      <c r="D764" s="397"/>
      <c r="E764" s="397"/>
      <c r="F764" s="387"/>
      <c r="G764" s="431"/>
      <c r="H764" s="431"/>
      <c r="I764" s="431"/>
      <c r="J764" s="430"/>
      <c r="K764" s="440"/>
      <c r="L764" s="440"/>
      <c r="M764" s="450"/>
    </row>
    <row r="765" spans="1:13">
      <c r="A765" s="427" t="str">
        <f t="shared" si="18"/>
        <v>-</v>
      </c>
      <c r="B765" s="461"/>
      <c r="C765" s="429"/>
      <c r="D765" s="397"/>
      <c r="E765" s="397"/>
      <c r="F765" s="387"/>
      <c r="G765" s="431"/>
      <c r="H765" s="431"/>
      <c r="I765" s="431"/>
      <c r="J765" s="430"/>
      <c r="K765" s="440"/>
      <c r="L765" s="440"/>
      <c r="M765" s="450"/>
    </row>
    <row r="766" spans="1:13">
      <c r="A766" s="427" t="str">
        <f t="shared" si="18"/>
        <v>-</v>
      </c>
      <c r="B766" s="461"/>
      <c r="C766" s="429"/>
      <c r="D766" s="397"/>
      <c r="E766" s="397"/>
      <c r="F766" s="387"/>
      <c r="G766" s="431"/>
      <c r="H766" s="431"/>
      <c r="I766" s="431"/>
      <c r="J766" s="430"/>
      <c r="K766" s="440"/>
      <c r="L766" s="440"/>
      <c r="M766" s="450"/>
    </row>
    <row r="767" spans="1:13">
      <c r="A767" s="427" t="str">
        <f t="shared" si="18"/>
        <v>-</v>
      </c>
      <c r="B767" s="461"/>
      <c r="C767" s="429"/>
      <c r="D767" s="397"/>
      <c r="E767" s="397"/>
      <c r="F767" s="387"/>
      <c r="G767" s="431"/>
      <c r="H767" s="431"/>
      <c r="I767" s="431"/>
      <c r="J767" s="430"/>
      <c r="K767" s="440"/>
      <c r="L767" s="440"/>
      <c r="M767" s="450"/>
    </row>
    <row r="768" spans="1:13">
      <c r="A768" s="427" t="str">
        <f t="shared" si="18"/>
        <v>-</v>
      </c>
      <c r="B768" s="461"/>
      <c r="C768" s="429"/>
      <c r="D768" s="397"/>
      <c r="E768" s="397"/>
      <c r="F768" s="387"/>
      <c r="G768" s="431"/>
      <c r="H768" s="431"/>
      <c r="I768" s="431"/>
      <c r="J768" s="430"/>
      <c r="K768" s="440"/>
      <c r="L768" s="440"/>
      <c r="M768" s="450"/>
    </row>
    <row r="769" spans="1:13">
      <c r="A769" s="427" t="str">
        <f t="shared" si="18"/>
        <v>-</v>
      </c>
      <c r="B769" s="461"/>
      <c r="C769" s="429"/>
      <c r="D769" s="397"/>
      <c r="E769" s="397"/>
      <c r="F769" s="387"/>
      <c r="G769" s="431"/>
      <c r="H769" s="431"/>
      <c r="I769" s="431"/>
      <c r="J769" s="430"/>
      <c r="K769" s="440"/>
      <c r="L769" s="440"/>
      <c r="M769" s="450"/>
    </row>
    <row r="770" spans="1:13">
      <c r="A770" s="427" t="str">
        <f t="shared" si="18"/>
        <v>-</v>
      </c>
      <c r="B770" s="461"/>
      <c r="C770" s="429"/>
      <c r="D770" s="397"/>
      <c r="E770" s="397"/>
      <c r="F770" s="387"/>
      <c r="G770" s="431"/>
      <c r="H770" s="431"/>
      <c r="I770" s="431"/>
      <c r="J770" s="430"/>
      <c r="K770" s="440"/>
      <c r="L770" s="440"/>
      <c r="M770" s="450"/>
    </row>
    <row r="771" spans="1:13">
      <c r="A771" s="427" t="str">
        <f t="shared" si="18"/>
        <v>-</v>
      </c>
      <c r="B771" s="461"/>
      <c r="C771" s="429"/>
      <c r="D771" s="397"/>
      <c r="E771" s="397"/>
      <c r="F771" s="387"/>
      <c r="G771" s="431"/>
      <c r="H771" s="431"/>
      <c r="I771" s="431"/>
      <c r="J771" s="430"/>
      <c r="K771" s="440"/>
      <c r="L771" s="440"/>
      <c r="M771" s="450"/>
    </row>
    <row r="772" spans="1:13">
      <c r="A772" s="427" t="str">
        <f t="shared" si="18"/>
        <v>-</v>
      </c>
      <c r="B772" s="461"/>
      <c r="C772" s="429"/>
      <c r="D772" s="397"/>
      <c r="E772" s="397"/>
      <c r="F772" s="387"/>
      <c r="G772" s="431"/>
      <c r="H772" s="431"/>
      <c r="I772" s="431"/>
      <c r="J772" s="430"/>
      <c r="K772" s="440"/>
      <c r="L772" s="440"/>
      <c r="M772" s="450"/>
    </row>
    <row r="773" spans="1:13">
      <c r="A773" s="427" t="str">
        <f t="shared" si="18"/>
        <v>-</v>
      </c>
      <c r="B773" s="461"/>
      <c r="C773" s="429"/>
      <c r="D773" s="397"/>
      <c r="E773" s="397"/>
      <c r="F773" s="387"/>
      <c r="G773" s="431"/>
      <c r="H773" s="431"/>
      <c r="I773" s="431"/>
      <c r="J773" s="430"/>
      <c r="K773" s="440"/>
      <c r="L773" s="440"/>
      <c r="M773" s="450"/>
    </row>
    <row r="774" spans="1:13">
      <c r="A774" s="427" t="str">
        <f t="shared" si="18"/>
        <v>-</v>
      </c>
      <c r="B774" s="461"/>
      <c r="C774" s="429"/>
      <c r="D774" s="397"/>
      <c r="E774" s="397"/>
      <c r="F774" s="387"/>
      <c r="G774" s="431"/>
      <c r="H774" s="431"/>
      <c r="I774" s="431"/>
      <c r="J774" s="430"/>
      <c r="K774" s="440"/>
      <c r="L774" s="440"/>
      <c r="M774" s="450"/>
    </row>
    <row r="775" spans="1:13">
      <c r="A775" s="427" t="str">
        <f t="shared" si="18"/>
        <v>-</v>
      </c>
      <c r="B775" s="461"/>
      <c r="C775" s="429"/>
      <c r="D775" s="397"/>
      <c r="E775" s="397"/>
      <c r="F775" s="387"/>
      <c r="G775" s="431"/>
      <c r="H775" s="431"/>
      <c r="I775" s="431"/>
      <c r="J775" s="430"/>
      <c r="K775" s="440"/>
      <c r="L775" s="440"/>
      <c r="M775" s="450"/>
    </row>
    <row r="776" spans="1:13">
      <c r="A776" s="427" t="str">
        <f t="shared" si="18"/>
        <v>-</v>
      </c>
      <c r="B776" s="461"/>
      <c r="C776" s="429"/>
      <c r="D776" s="397"/>
      <c r="E776" s="397"/>
      <c r="F776" s="387"/>
      <c r="G776" s="431"/>
      <c r="H776" s="431"/>
      <c r="I776" s="431"/>
      <c r="J776" s="430"/>
      <c r="K776" s="440"/>
      <c r="L776" s="440"/>
      <c r="M776" s="450"/>
    </row>
    <row r="777" spans="1:13">
      <c r="A777" s="427" t="str">
        <f t="shared" si="18"/>
        <v>-</v>
      </c>
      <c r="B777" s="461"/>
      <c r="C777" s="429"/>
      <c r="D777" s="397"/>
      <c r="E777" s="397"/>
      <c r="F777" s="387"/>
      <c r="G777" s="431"/>
      <c r="H777" s="431"/>
      <c r="I777" s="431"/>
      <c r="J777" s="430"/>
      <c r="K777" s="440"/>
      <c r="L777" s="440"/>
      <c r="M777" s="450"/>
    </row>
    <row r="778" spans="1:13">
      <c r="A778" s="427" t="str">
        <f t="shared" si="18"/>
        <v>-</v>
      </c>
      <c r="B778" s="461"/>
      <c r="C778" s="429"/>
      <c r="D778" s="397"/>
      <c r="E778" s="397"/>
      <c r="F778" s="387"/>
      <c r="G778" s="431"/>
      <c r="H778" s="431"/>
      <c r="I778" s="431"/>
      <c r="J778" s="440"/>
      <c r="K778" s="440"/>
      <c r="L778" s="440"/>
      <c r="M778" s="450"/>
    </row>
    <row r="779" spans="1:13">
      <c r="A779" s="427" t="str">
        <f t="shared" si="18"/>
        <v>-</v>
      </c>
      <c r="B779" s="461"/>
      <c r="C779" s="429"/>
      <c r="D779" s="397"/>
      <c r="E779" s="397"/>
      <c r="F779" s="387"/>
      <c r="G779" s="431"/>
      <c r="H779" s="431"/>
      <c r="I779" s="431"/>
      <c r="J779" s="430"/>
      <c r="K779" s="440"/>
      <c r="L779" s="440"/>
      <c r="M779" s="450"/>
    </row>
    <row r="780" spans="1:13">
      <c r="A780" s="427" t="str">
        <f t="shared" si="18"/>
        <v>-</v>
      </c>
      <c r="B780" s="461"/>
      <c r="C780" s="429"/>
      <c r="D780" s="397"/>
      <c r="E780" s="397"/>
      <c r="F780" s="387"/>
      <c r="G780" s="431"/>
      <c r="H780" s="431"/>
      <c r="I780" s="431"/>
      <c r="J780" s="440"/>
      <c r="K780" s="440"/>
      <c r="L780" s="440"/>
      <c r="M780" s="450"/>
    </row>
    <row r="781" spans="1:13">
      <c r="A781" s="427" t="str">
        <f t="shared" si="18"/>
        <v>-</v>
      </c>
      <c r="B781" s="461"/>
      <c r="C781" s="429"/>
      <c r="D781" s="397"/>
      <c r="E781" s="397"/>
      <c r="F781" s="387"/>
      <c r="G781" s="431"/>
      <c r="H781" s="431"/>
      <c r="I781" s="431"/>
      <c r="J781" s="430"/>
      <c r="K781" s="440"/>
      <c r="L781" s="440"/>
      <c r="M781" s="450"/>
    </row>
    <row r="782" spans="1:13">
      <c r="A782" s="427" t="str">
        <f t="shared" si="18"/>
        <v>-</v>
      </c>
      <c r="B782" s="461"/>
      <c r="C782" s="429"/>
      <c r="D782" s="397"/>
      <c r="E782" s="397"/>
      <c r="F782" s="387"/>
      <c r="G782" s="431"/>
      <c r="H782" s="431"/>
      <c r="I782" s="431"/>
      <c r="J782" s="440"/>
      <c r="K782" s="440"/>
      <c r="L782" s="440"/>
      <c r="M782" s="450"/>
    </row>
    <row r="783" spans="1:13">
      <c r="A783" s="427" t="str">
        <f t="shared" si="18"/>
        <v>-</v>
      </c>
      <c r="B783" s="461"/>
      <c r="C783" s="429"/>
      <c r="D783" s="397"/>
      <c r="E783" s="397"/>
      <c r="F783" s="387"/>
      <c r="G783" s="431"/>
      <c r="H783" s="431"/>
      <c r="I783" s="431"/>
      <c r="J783" s="430"/>
      <c r="K783" s="440"/>
      <c r="L783" s="440"/>
      <c r="M783" s="450"/>
    </row>
    <row r="784" spans="1:13">
      <c r="A784" s="427" t="str">
        <f t="shared" si="18"/>
        <v>-</v>
      </c>
      <c r="B784" s="461"/>
      <c r="C784" s="429"/>
      <c r="D784" s="397"/>
      <c r="E784" s="397"/>
      <c r="F784" s="387"/>
      <c r="G784" s="431"/>
      <c r="H784" s="431"/>
      <c r="I784" s="431"/>
      <c r="J784" s="430"/>
      <c r="K784" s="440"/>
      <c r="L784" s="440"/>
      <c r="M784" s="450"/>
    </row>
    <row r="785" spans="1:13">
      <c r="A785" s="427" t="str">
        <f t="shared" si="18"/>
        <v>-</v>
      </c>
      <c r="B785" s="461"/>
      <c r="C785" s="429"/>
      <c r="D785" s="397"/>
      <c r="E785" s="397"/>
      <c r="F785" s="387"/>
      <c r="G785" s="431"/>
      <c r="H785" s="431"/>
      <c r="I785" s="431"/>
      <c r="J785" s="440"/>
      <c r="K785" s="440"/>
      <c r="L785" s="440"/>
      <c r="M785" s="450"/>
    </row>
    <row r="786" spans="1:13">
      <c r="A786" s="427" t="str">
        <f t="shared" si="18"/>
        <v>-</v>
      </c>
      <c r="B786" s="461"/>
      <c r="C786" s="429"/>
      <c r="D786" s="397"/>
      <c r="E786" s="397"/>
      <c r="F786" s="387"/>
      <c r="G786" s="431"/>
      <c r="H786" s="431"/>
      <c r="I786" s="431"/>
      <c r="J786" s="430"/>
      <c r="K786" s="440"/>
      <c r="L786" s="440"/>
      <c r="M786" s="450"/>
    </row>
    <row r="787" spans="1:13">
      <c r="A787" s="427" t="str">
        <f t="shared" si="18"/>
        <v>-</v>
      </c>
      <c r="B787" s="461"/>
      <c r="C787" s="429"/>
      <c r="D787" s="397"/>
      <c r="E787" s="397"/>
      <c r="F787" s="387"/>
      <c r="G787" s="431"/>
      <c r="H787" s="431"/>
      <c r="I787" s="431"/>
      <c r="J787" s="430"/>
      <c r="K787" s="440"/>
      <c r="L787" s="440"/>
      <c r="M787" s="450"/>
    </row>
    <row r="788" spans="1:13">
      <c r="A788" s="427" t="str">
        <f t="shared" si="18"/>
        <v>-</v>
      </c>
      <c r="B788" s="461"/>
      <c r="C788" s="429"/>
      <c r="D788" s="397"/>
      <c r="E788" s="397"/>
      <c r="F788" s="387"/>
      <c r="G788" s="431"/>
      <c r="H788" s="431"/>
      <c r="I788" s="431"/>
      <c r="J788" s="440"/>
      <c r="K788" s="440"/>
      <c r="L788" s="440"/>
      <c r="M788" s="450"/>
    </row>
    <row r="789" spans="1:13">
      <c r="A789" s="427" t="str">
        <f t="shared" si="18"/>
        <v>-</v>
      </c>
      <c r="B789" s="461"/>
      <c r="C789" s="429"/>
      <c r="D789" s="397"/>
      <c r="E789" s="397"/>
      <c r="F789" s="387"/>
      <c r="G789" s="431"/>
      <c r="H789" s="431"/>
      <c r="I789" s="431"/>
      <c r="J789" s="430"/>
      <c r="K789" s="440"/>
      <c r="L789" s="440"/>
      <c r="M789" s="450"/>
    </row>
    <row r="790" spans="1:13">
      <c r="A790" s="427" t="str">
        <f t="shared" si="18"/>
        <v>-</v>
      </c>
      <c r="B790" s="461"/>
      <c r="C790" s="429"/>
      <c r="D790" s="397"/>
      <c r="E790" s="397"/>
      <c r="F790" s="387"/>
      <c r="G790" s="431"/>
      <c r="H790" s="431"/>
      <c r="I790" s="431"/>
      <c r="J790" s="430"/>
      <c r="K790" s="440"/>
      <c r="L790" s="440"/>
      <c r="M790" s="450"/>
    </row>
    <row r="791" spans="1:13">
      <c r="A791" s="427" t="str">
        <f t="shared" si="18"/>
        <v>-</v>
      </c>
      <c r="B791" s="461"/>
      <c r="C791" s="429"/>
      <c r="D791" s="397"/>
      <c r="E791" s="397"/>
      <c r="F791" s="387"/>
      <c r="G791" s="431"/>
      <c r="H791" s="431"/>
      <c r="I791" s="431"/>
      <c r="J791" s="440"/>
      <c r="K791" s="440"/>
      <c r="L791" s="440"/>
      <c r="M791" s="450"/>
    </row>
    <row r="792" spans="1:13">
      <c r="A792" s="427" t="str">
        <f t="shared" si="18"/>
        <v>-</v>
      </c>
      <c r="B792" s="461"/>
      <c r="C792" s="429"/>
      <c r="D792" s="397"/>
      <c r="E792" s="397"/>
      <c r="F792" s="387"/>
      <c r="G792" s="431"/>
      <c r="H792" s="431"/>
      <c r="I792" s="431"/>
      <c r="J792" s="430"/>
      <c r="K792" s="440"/>
      <c r="L792" s="440"/>
      <c r="M792" s="450"/>
    </row>
    <row r="793" spans="1:13">
      <c r="A793" s="427" t="str">
        <f t="shared" si="18"/>
        <v>-</v>
      </c>
      <c r="B793" s="461"/>
      <c r="C793" s="429"/>
      <c r="D793" s="397"/>
      <c r="E793" s="397"/>
      <c r="F793" s="387"/>
      <c r="G793" s="431"/>
      <c r="H793" s="431"/>
      <c r="I793" s="431"/>
      <c r="J793" s="430"/>
      <c r="K793" s="440"/>
      <c r="L793" s="440"/>
      <c r="M793" s="450"/>
    </row>
    <row r="794" spans="1:13">
      <c r="A794" s="427" t="str">
        <f t="shared" si="18"/>
        <v>-</v>
      </c>
      <c r="B794" s="461"/>
      <c r="C794" s="429"/>
      <c r="D794" s="397"/>
      <c r="E794" s="397"/>
      <c r="F794" s="387"/>
      <c r="G794" s="431"/>
      <c r="H794" s="431"/>
      <c r="I794" s="431"/>
      <c r="J794" s="430"/>
      <c r="K794" s="440"/>
      <c r="L794" s="440"/>
      <c r="M794" s="450"/>
    </row>
    <row r="795" spans="1:13">
      <c r="A795" s="427" t="str">
        <f t="shared" si="18"/>
        <v>-</v>
      </c>
      <c r="B795" s="461"/>
      <c r="C795" s="429"/>
      <c r="D795" s="397"/>
      <c r="E795" s="397"/>
      <c r="F795" s="387"/>
      <c r="G795" s="431"/>
      <c r="H795" s="431"/>
      <c r="I795" s="431"/>
      <c r="J795" s="430"/>
      <c r="K795" s="440"/>
      <c r="L795" s="440"/>
      <c r="M795" s="450"/>
    </row>
    <row r="796" spans="1:13">
      <c r="A796" s="427" t="str">
        <f t="shared" ref="A796:A859" si="19">D796&amp;"-"&amp;B796</f>
        <v>-</v>
      </c>
      <c r="B796" s="461"/>
      <c r="C796" s="429"/>
      <c r="D796" s="397"/>
      <c r="E796" s="397"/>
      <c r="F796" s="387"/>
      <c r="G796" s="431"/>
      <c r="H796" s="431"/>
      <c r="I796" s="431"/>
      <c r="J796" s="430"/>
      <c r="K796" s="440"/>
      <c r="L796" s="440"/>
      <c r="M796" s="450"/>
    </row>
    <row r="797" spans="1:13">
      <c r="A797" s="427" t="str">
        <f t="shared" si="19"/>
        <v>-</v>
      </c>
      <c r="B797" s="461"/>
      <c r="C797" s="429"/>
      <c r="D797" s="397"/>
      <c r="E797" s="397"/>
      <c r="F797" s="387"/>
      <c r="G797" s="431"/>
      <c r="H797" s="431"/>
      <c r="I797" s="431"/>
      <c r="J797" s="430"/>
      <c r="K797" s="440"/>
      <c r="L797" s="440"/>
      <c r="M797" s="450"/>
    </row>
    <row r="798" spans="1:13">
      <c r="A798" s="427" t="str">
        <f t="shared" si="19"/>
        <v>-</v>
      </c>
      <c r="B798" s="461"/>
      <c r="C798" s="429"/>
      <c r="D798" s="397"/>
      <c r="E798" s="397"/>
      <c r="F798" s="387"/>
      <c r="G798" s="431"/>
      <c r="H798" s="431"/>
      <c r="I798" s="431"/>
      <c r="J798" s="430"/>
      <c r="K798" s="440"/>
      <c r="L798" s="440"/>
      <c r="M798" s="450"/>
    </row>
    <row r="799" spans="1:13">
      <c r="A799" s="427" t="str">
        <f t="shared" si="19"/>
        <v>-</v>
      </c>
      <c r="B799" s="461"/>
      <c r="C799" s="429"/>
      <c r="D799" s="397"/>
      <c r="E799" s="397"/>
      <c r="F799" s="387"/>
      <c r="G799" s="431"/>
      <c r="H799" s="431"/>
      <c r="I799" s="431"/>
      <c r="J799" s="430"/>
      <c r="K799" s="440"/>
      <c r="L799" s="440"/>
      <c r="M799" s="450"/>
    </row>
    <row r="800" spans="1:13">
      <c r="A800" s="427" t="str">
        <f t="shared" si="19"/>
        <v>-</v>
      </c>
      <c r="B800" s="461"/>
      <c r="C800" s="429"/>
      <c r="D800" s="397"/>
      <c r="E800" s="397"/>
      <c r="F800" s="387"/>
      <c r="G800" s="431"/>
      <c r="H800" s="431"/>
      <c r="I800" s="431"/>
      <c r="J800" s="430"/>
      <c r="K800" s="440"/>
      <c r="L800" s="440"/>
      <c r="M800" s="450"/>
    </row>
    <row r="801" spans="1:13">
      <c r="A801" s="427" t="str">
        <f t="shared" si="19"/>
        <v>-</v>
      </c>
      <c r="B801" s="461"/>
      <c r="C801" s="429"/>
      <c r="D801" s="397"/>
      <c r="E801" s="397"/>
      <c r="F801" s="387"/>
      <c r="G801" s="431"/>
      <c r="H801" s="431"/>
      <c r="I801" s="431"/>
      <c r="J801" s="430"/>
      <c r="K801" s="440"/>
      <c r="L801" s="440"/>
      <c r="M801" s="450"/>
    </row>
    <row r="802" spans="1:13">
      <c r="A802" s="427" t="str">
        <f t="shared" si="19"/>
        <v>-</v>
      </c>
      <c r="B802" s="461"/>
      <c r="C802" s="429"/>
      <c r="D802" s="397"/>
      <c r="E802" s="397"/>
      <c r="F802" s="387"/>
      <c r="G802" s="431"/>
      <c r="H802" s="431"/>
      <c r="I802" s="431"/>
      <c r="J802" s="430"/>
      <c r="K802" s="440"/>
      <c r="L802" s="440"/>
      <c r="M802" s="450"/>
    </row>
    <row r="803" spans="1:13">
      <c r="A803" s="427" t="str">
        <f t="shared" si="19"/>
        <v>-</v>
      </c>
      <c r="B803" s="461"/>
      <c r="C803" s="429"/>
      <c r="D803" s="397"/>
      <c r="E803" s="397"/>
      <c r="F803" s="387"/>
      <c r="G803" s="431"/>
      <c r="H803" s="431"/>
      <c r="I803" s="431"/>
      <c r="J803" s="430"/>
      <c r="K803" s="440"/>
      <c r="L803" s="440"/>
      <c r="M803" s="450"/>
    </row>
    <row r="804" spans="1:13">
      <c r="A804" s="427" t="str">
        <f t="shared" si="19"/>
        <v>-</v>
      </c>
      <c r="B804" s="461"/>
      <c r="C804" s="429"/>
      <c r="D804" s="397"/>
      <c r="E804" s="397"/>
      <c r="F804" s="387"/>
      <c r="G804" s="431"/>
      <c r="H804" s="431"/>
      <c r="I804" s="431"/>
      <c r="J804" s="430"/>
      <c r="K804" s="440"/>
      <c r="L804" s="440"/>
      <c r="M804" s="450"/>
    </row>
    <row r="805" spans="1:13">
      <c r="A805" s="427" t="str">
        <f t="shared" si="19"/>
        <v>-</v>
      </c>
      <c r="B805" s="461"/>
      <c r="C805" s="429"/>
      <c r="D805" s="397"/>
      <c r="E805" s="397"/>
      <c r="F805" s="387"/>
      <c r="G805" s="431"/>
      <c r="H805" s="431"/>
      <c r="I805" s="431"/>
      <c r="J805" s="430"/>
      <c r="K805" s="440"/>
      <c r="L805" s="440"/>
      <c r="M805" s="450"/>
    </row>
    <row r="806" spans="1:13">
      <c r="A806" s="427" t="str">
        <f t="shared" si="19"/>
        <v>-</v>
      </c>
      <c r="B806" s="461"/>
      <c r="C806" s="429"/>
      <c r="D806" s="397"/>
      <c r="E806" s="397"/>
      <c r="F806" s="387"/>
      <c r="G806" s="431"/>
      <c r="H806" s="431"/>
      <c r="I806" s="431"/>
      <c r="J806" s="430"/>
      <c r="K806" s="440"/>
      <c r="L806" s="440"/>
      <c r="M806" s="450"/>
    </row>
    <row r="807" spans="1:13">
      <c r="A807" s="427" t="str">
        <f t="shared" si="19"/>
        <v>-</v>
      </c>
      <c r="B807" s="461"/>
      <c r="C807" s="429"/>
      <c r="D807" s="397"/>
      <c r="E807" s="397"/>
      <c r="F807" s="387"/>
      <c r="G807" s="431"/>
      <c r="H807" s="431"/>
      <c r="I807" s="431"/>
      <c r="J807" s="430"/>
      <c r="K807" s="440"/>
      <c r="L807" s="440"/>
      <c r="M807" s="450"/>
    </row>
    <row r="808" spans="1:13">
      <c r="A808" s="427" t="str">
        <f t="shared" si="19"/>
        <v>-</v>
      </c>
      <c r="B808" s="461"/>
      <c r="C808" s="429"/>
      <c r="D808" s="397"/>
      <c r="E808" s="397"/>
      <c r="F808" s="387"/>
      <c r="G808" s="431"/>
      <c r="H808" s="431"/>
      <c r="I808" s="431"/>
      <c r="J808" s="430"/>
      <c r="K808" s="440"/>
      <c r="L808" s="440"/>
      <c r="M808" s="450"/>
    </row>
    <row r="809" spans="1:13">
      <c r="A809" s="427" t="str">
        <f t="shared" si="19"/>
        <v>-</v>
      </c>
      <c r="B809" s="461"/>
      <c r="C809" s="429"/>
      <c r="D809" s="397"/>
      <c r="E809" s="397"/>
      <c r="F809" s="387"/>
      <c r="G809" s="431"/>
      <c r="H809" s="431"/>
      <c r="I809" s="431"/>
      <c r="J809" s="440"/>
      <c r="K809" s="440"/>
      <c r="L809" s="440"/>
      <c r="M809" s="450"/>
    </row>
    <row r="810" spans="1:13">
      <c r="A810" s="427" t="str">
        <f t="shared" si="19"/>
        <v>-</v>
      </c>
      <c r="B810" s="461"/>
      <c r="C810" s="429"/>
      <c r="D810" s="397"/>
      <c r="E810" s="397"/>
      <c r="F810" s="387"/>
      <c r="G810" s="431"/>
      <c r="H810" s="431"/>
      <c r="I810" s="431"/>
      <c r="J810" s="440"/>
      <c r="K810" s="440"/>
      <c r="L810" s="440"/>
      <c r="M810" s="450"/>
    </row>
    <row r="811" spans="1:13">
      <c r="A811" s="427" t="str">
        <f t="shared" si="19"/>
        <v>-</v>
      </c>
      <c r="B811" s="461"/>
      <c r="C811" s="429"/>
      <c r="D811" s="397"/>
      <c r="E811" s="397"/>
      <c r="F811" s="387"/>
      <c r="G811" s="431"/>
      <c r="H811" s="431"/>
      <c r="I811" s="431"/>
      <c r="J811" s="440"/>
      <c r="K811" s="440"/>
      <c r="L811" s="440"/>
      <c r="M811" s="450"/>
    </row>
    <row r="812" spans="1:13">
      <c r="A812" s="427" t="str">
        <f t="shared" si="19"/>
        <v>-</v>
      </c>
      <c r="B812" s="461"/>
      <c r="C812" s="429"/>
      <c r="D812" s="397"/>
      <c r="E812" s="397"/>
      <c r="F812" s="387"/>
      <c r="G812" s="431"/>
      <c r="H812" s="431"/>
      <c r="I812" s="431"/>
      <c r="J812" s="430"/>
      <c r="K812" s="440"/>
      <c r="L812" s="440"/>
      <c r="M812" s="450"/>
    </row>
    <row r="813" spans="1:13">
      <c r="A813" s="427" t="str">
        <f t="shared" si="19"/>
        <v>-</v>
      </c>
      <c r="B813" s="461"/>
      <c r="C813" s="429"/>
      <c r="D813" s="397"/>
      <c r="E813" s="397"/>
      <c r="F813" s="387"/>
      <c r="G813" s="431"/>
      <c r="H813" s="431"/>
      <c r="I813" s="431"/>
      <c r="J813" s="430"/>
      <c r="K813" s="440"/>
      <c r="L813" s="440"/>
      <c r="M813" s="450"/>
    </row>
    <row r="814" spans="1:13">
      <c r="A814" s="427" t="str">
        <f t="shared" si="19"/>
        <v>-</v>
      </c>
      <c r="B814" s="461"/>
      <c r="C814" s="429"/>
      <c r="D814" s="397"/>
      <c r="E814" s="397"/>
      <c r="F814" s="387"/>
      <c r="G814" s="431"/>
      <c r="H814" s="431"/>
      <c r="I814" s="431"/>
      <c r="J814" s="430"/>
      <c r="K814" s="440"/>
      <c r="L814" s="440"/>
      <c r="M814" s="450"/>
    </row>
    <row r="815" spans="1:13">
      <c r="A815" s="427" t="str">
        <f t="shared" si="19"/>
        <v>-</v>
      </c>
      <c r="B815" s="461"/>
      <c r="C815" s="429"/>
      <c r="D815" s="397"/>
      <c r="E815" s="397"/>
      <c r="F815" s="387"/>
      <c r="G815" s="431"/>
      <c r="H815" s="431"/>
      <c r="I815" s="431"/>
      <c r="J815" s="430"/>
      <c r="K815" s="440"/>
      <c r="L815" s="440"/>
      <c r="M815" s="450"/>
    </row>
    <row r="816" spans="1:13">
      <c r="A816" s="427" t="str">
        <f t="shared" si="19"/>
        <v>-</v>
      </c>
      <c r="B816" s="461"/>
      <c r="C816" s="429"/>
      <c r="D816" s="397"/>
      <c r="E816" s="397"/>
      <c r="F816" s="387"/>
      <c r="G816" s="431"/>
      <c r="H816" s="431"/>
      <c r="I816" s="431"/>
      <c r="J816" s="430"/>
      <c r="K816" s="440"/>
      <c r="L816" s="440"/>
      <c r="M816" s="450"/>
    </row>
    <row r="817" spans="1:13">
      <c r="A817" s="427" t="str">
        <f t="shared" si="19"/>
        <v>-</v>
      </c>
      <c r="B817" s="461"/>
      <c r="C817" s="429"/>
      <c r="D817" s="397"/>
      <c r="E817" s="397"/>
      <c r="F817" s="387"/>
      <c r="G817" s="431"/>
      <c r="H817" s="431"/>
      <c r="I817" s="431"/>
      <c r="J817" s="430"/>
      <c r="K817" s="440"/>
      <c r="L817" s="440"/>
      <c r="M817" s="450"/>
    </row>
    <row r="818" spans="1:13">
      <c r="A818" s="427" t="str">
        <f t="shared" si="19"/>
        <v>-</v>
      </c>
      <c r="B818" s="461"/>
      <c r="C818" s="429"/>
      <c r="D818" s="397"/>
      <c r="E818" s="397"/>
      <c r="F818" s="387"/>
      <c r="G818" s="431"/>
      <c r="H818" s="431"/>
      <c r="I818" s="431"/>
      <c r="J818" s="430"/>
      <c r="K818" s="440"/>
      <c r="L818" s="440"/>
      <c r="M818" s="450"/>
    </row>
    <row r="819" spans="1:13">
      <c r="A819" s="427" t="str">
        <f t="shared" si="19"/>
        <v>-</v>
      </c>
      <c r="B819" s="461"/>
      <c r="C819" s="429"/>
      <c r="D819" s="397"/>
      <c r="E819" s="397"/>
      <c r="F819" s="387"/>
      <c r="G819" s="431"/>
      <c r="H819" s="431"/>
      <c r="I819" s="431"/>
      <c r="J819" s="430"/>
      <c r="K819" s="440"/>
      <c r="L819" s="440"/>
      <c r="M819" s="450"/>
    </row>
    <row r="820" spans="1:13">
      <c r="A820" s="427" t="str">
        <f t="shared" si="19"/>
        <v>-</v>
      </c>
      <c r="B820" s="461"/>
      <c r="C820" s="429"/>
      <c r="D820" s="397"/>
      <c r="E820" s="397"/>
      <c r="F820" s="387"/>
      <c r="G820" s="431"/>
      <c r="H820" s="431"/>
      <c r="I820" s="431"/>
      <c r="J820" s="430"/>
      <c r="K820" s="440"/>
      <c r="L820" s="440"/>
      <c r="M820" s="450"/>
    </row>
    <row r="821" spans="1:13">
      <c r="A821" s="427" t="str">
        <f t="shared" si="19"/>
        <v>-</v>
      </c>
      <c r="B821" s="461"/>
      <c r="C821" s="429"/>
      <c r="D821" s="397"/>
      <c r="E821" s="397"/>
      <c r="F821" s="387"/>
      <c r="G821" s="431"/>
      <c r="H821" s="431"/>
      <c r="I821" s="431"/>
      <c r="J821" s="430"/>
      <c r="K821" s="440"/>
      <c r="L821" s="440"/>
      <c r="M821" s="450"/>
    </row>
    <row r="822" spans="1:13">
      <c r="A822" s="427" t="str">
        <f t="shared" si="19"/>
        <v>-</v>
      </c>
      <c r="B822" s="461"/>
      <c r="C822" s="429"/>
      <c r="D822" s="397"/>
      <c r="E822" s="397"/>
      <c r="F822" s="387"/>
      <c r="G822" s="431"/>
      <c r="H822" s="431"/>
      <c r="I822" s="431"/>
      <c r="J822" s="430"/>
      <c r="K822" s="440"/>
      <c r="L822" s="440"/>
      <c r="M822" s="450"/>
    </row>
    <row r="823" spans="1:13">
      <c r="A823" s="427" t="str">
        <f t="shared" si="19"/>
        <v>-</v>
      </c>
      <c r="B823" s="461"/>
      <c r="C823" s="429"/>
      <c r="D823" s="397"/>
      <c r="E823" s="397"/>
      <c r="F823" s="387"/>
      <c r="G823" s="431"/>
      <c r="H823" s="431"/>
      <c r="I823" s="431"/>
      <c r="J823" s="430"/>
      <c r="K823" s="440"/>
      <c r="L823" s="440"/>
      <c r="M823" s="450"/>
    </row>
    <row r="824" spans="1:13">
      <c r="A824" s="427" t="str">
        <f t="shared" si="19"/>
        <v>-</v>
      </c>
      <c r="B824" s="461"/>
      <c r="C824" s="429"/>
      <c r="D824" s="397"/>
      <c r="E824" s="397"/>
      <c r="F824" s="387"/>
      <c r="G824" s="431"/>
      <c r="H824" s="431"/>
      <c r="I824" s="431"/>
      <c r="J824" s="430"/>
      <c r="K824" s="440"/>
      <c r="L824" s="440"/>
      <c r="M824" s="450"/>
    </row>
    <row r="825" spans="1:13">
      <c r="A825" s="427" t="str">
        <f t="shared" si="19"/>
        <v>-</v>
      </c>
      <c r="B825" s="461"/>
      <c r="C825" s="429"/>
      <c r="D825" s="397"/>
      <c r="E825" s="397"/>
      <c r="F825" s="387"/>
      <c r="G825" s="431"/>
      <c r="H825" s="431"/>
      <c r="I825" s="431"/>
      <c r="J825" s="430"/>
      <c r="K825" s="440"/>
      <c r="L825" s="440"/>
      <c r="M825" s="450"/>
    </row>
    <row r="826" spans="1:13">
      <c r="A826" s="427" t="str">
        <f t="shared" si="19"/>
        <v>-</v>
      </c>
      <c r="B826" s="461"/>
      <c r="C826" s="429"/>
      <c r="D826" s="397"/>
      <c r="E826" s="397"/>
      <c r="F826" s="387"/>
      <c r="G826" s="431"/>
      <c r="H826" s="431"/>
      <c r="I826" s="431"/>
      <c r="J826" s="430"/>
      <c r="K826" s="440"/>
      <c r="L826" s="440"/>
      <c r="M826" s="450"/>
    </row>
    <row r="827" spans="1:13">
      <c r="A827" s="427" t="str">
        <f t="shared" si="19"/>
        <v>-</v>
      </c>
      <c r="B827" s="461"/>
      <c r="C827" s="429"/>
      <c r="D827" s="397"/>
      <c r="E827" s="397"/>
      <c r="F827" s="387"/>
      <c r="G827" s="431"/>
      <c r="H827" s="431"/>
      <c r="I827" s="431"/>
      <c r="J827" s="430"/>
      <c r="K827" s="440"/>
      <c r="L827" s="440"/>
      <c r="M827" s="450"/>
    </row>
    <row r="828" spans="1:13">
      <c r="A828" s="427" t="str">
        <f t="shared" si="19"/>
        <v>-</v>
      </c>
      <c r="B828" s="461"/>
      <c r="C828" s="429"/>
      <c r="D828" s="397"/>
      <c r="E828" s="397"/>
      <c r="F828" s="387"/>
      <c r="G828" s="431"/>
      <c r="H828" s="431"/>
      <c r="I828" s="431"/>
      <c r="J828" s="430"/>
      <c r="K828" s="440"/>
      <c r="L828" s="440"/>
      <c r="M828" s="450"/>
    </row>
    <row r="829" spans="1:13">
      <c r="A829" s="427" t="str">
        <f t="shared" si="19"/>
        <v>-</v>
      </c>
      <c r="B829" s="461"/>
      <c r="C829" s="429"/>
      <c r="D829" s="397"/>
      <c r="E829" s="397"/>
      <c r="F829" s="387"/>
      <c r="G829" s="431"/>
      <c r="H829" s="431"/>
      <c r="I829" s="431"/>
      <c r="J829" s="430"/>
      <c r="K829" s="440"/>
      <c r="L829" s="440"/>
      <c r="M829" s="450"/>
    </row>
    <row r="830" spans="1:13">
      <c r="A830" s="427" t="str">
        <f t="shared" si="19"/>
        <v>-</v>
      </c>
      <c r="B830" s="461"/>
      <c r="C830" s="429"/>
      <c r="D830" s="397"/>
      <c r="E830" s="397"/>
      <c r="F830" s="387"/>
      <c r="G830" s="431"/>
      <c r="H830" s="431"/>
      <c r="I830" s="431"/>
      <c r="J830" s="430"/>
      <c r="K830" s="440"/>
      <c r="L830" s="440"/>
      <c r="M830" s="450"/>
    </row>
    <row r="831" spans="1:13">
      <c r="A831" s="427" t="str">
        <f t="shared" si="19"/>
        <v>-</v>
      </c>
      <c r="B831" s="461"/>
      <c r="C831" s="429"/>
      <c r="D831" s="397"/>
      <c r="E831" s="397"/>
      <c r="F831" s="387"/>
      <c r="G831" s="431"/>
      <c r="H831" s="431"/>
      <c r="I831" s="431"/>
      <c r="J831" s="430"/>
      <c r="K831" s="440"/>
      <c r="L831" s="440"/>
      <c r="M831" s="450"/>
    </row>
    <row r="832" spans="1:13">
      <c r="A832" s="427" t="str">
        <f t="shared" si="19"/>
        <v>-</v>
      </c>
      <c r="B832" s="461"/>
      <c r="C832" s="429"/>
      <c r="D832" s="397"/>
      <c r="E832" s="397"/>
      <c r="F832" s="387"/>
      <c r="G832" s="431"/>
      <c r="H832" s="431"/>
      <c r="I832" s="431"/>
      <c r="J832" s="430"/>
      <c r="K832" s="440"/>
      <c r="L832" s="440"/>
      <c r="M832" s="450"/>
    </row>
    <row r="833" spans="1:13">
      <c r="A833" s="427" t="str">
        <f t="shared" si="19"/>
        <v>-</v>
      </c>
      <c r="B833" s="461"/>
      <c r="C833" s="429"/>
      <c r="D833" s="397"/>
      <c r="E833" s="397"/>
      <c r="F833" s="387"/>
      <c r="G833" s="431"/>
      <c r="H833" s="431"/>
      <c r="I833" s="431"/>
      <c r="J833" s="430"/>
      <c r="K833" s="440"/>
      <c r="L833" s="440"/>
      <c r="M833" s="450"/>
    </row>
    <row r="834" spans="1:13">
      <c r="A834" s="427" t="str">
        <f t="shared" si="19"/>
        <v>-</v>
      </c>
      <c r="B834" s="461"/>
      <c r="C834" s="429"/>
      <c r="D834" s="397"/>
      <c r="E834" s="397"/>
      <c r="F834" s="387"/>
      <c r="G834" s="431"/>
      <c r="H834" s="431"/>
      <c r="I834" s="431"/>
      <c r="J834" s="430"/>
      <c r="K834" s="440"/>
      <c r="L834" s="440"/>
      <c r="M834" s="450"/>
    </row>
    <row r="835" spans="1:13">
      <c r="A835" s="427" t="str">
        <f t="shared" si="19"/>
        <v>-</v>
      </c>
      <c r="B835" s="461"/>
      <c r="C835" s="429"/>
      <c r="D835" s="397"/>
      <c r="E835" s="397"/>
      <c r="F835" s="387"/>
      <c r="G835" s="431"/>
      <c r="H835" s="431"/>
      <c r="I835" s="431"/>
      <c r="J835" s="430"/>
      <c r="K835" s="440"/>
      <c r="L835" s="440"/>
      <c r="M835" s="450"/>
    </row>
    <row r="836" spans="1:13">
      <c r="A836" s="427" t="str">
        <f t="shared" si="19"/>
        <v>-</v>
      </c>
      <c r="B836" s="461"/>
      <c r="C836" s="429"/>
      <c r="D836" s="397"/>
      <c r="E836" s="397"/>
      <c r="F836" s="387"/>
      <c r="G836" s="431"/>
      <c r="H836" s="431"/>
      <c r="I836" s="431"/>
      <c r="J836" s="430"/>
      <c r="K836" s="440"/>
      <c r="L836" s="440"/>
      <c r="M836" s="450"/>
    </row>
    <row r="837" spans="1:13">
      <c r="A837" s="427" t="str">
        <f t="shared" si="19"/>
        <v>-</v>
      </c>
      <c r="B837" s="461"/>
      <c r="C837" s="429"/>
      <c r="D837" s="397"/>
      <c r="E837" s="397"/>
      <c r="F837" s="387"/>
      <c r="G837" s="431"/>
      <c r="H837" s="431"/>
      <c r="I837" s="431"/>
      <c r="J837" s="430"/>
      <c r="K837" s="440"/>
      <c r="L837" s="440"/>
      <c r="M837" s="450"/>
    </row>
    <row r="838" spans="1:13">
      <c r="A838" s="427" t="str">
        <f t="shared" si="19"/>
        <v>-</v>
      </c>
      <c r="B838" s="461"/>
      <c r="C838" s="429"/>
      <c r="D838" s="397"/>
      <c r="E838" s="397"/>
      <c r="F838" s="387"/>
      <c r="G838" s="431"/>
      <c r="H838" s="431"/>
      <c r="I838" s="431"/>
      <c r="J838" s="430"/>
      <c r="K838" s="440"/>
      <c r="L838" s="440"/>
      <c r="M838" s="450"/>
    </row>
    <row r="839" spans="1:13">
      <c r="A839" s="427" t="str">
        <f t="shared" si="19"/>
        <v>-</v>
      </c>
      <c r="B839" s="462"/>
      <c r="C839" s="463"/>
      <c r="D839" s="430"/>
      <c r="E839" s="397"/>
      <c r="F839" s="387"/>
      <c r="G839" s="464"/>
      <c r="H839" s="464"/>
      <c r="I839" s="464"/>
      <c r="J839" s="465"/>
      <c r="K839" s="466"/>
      <c r="L839" s="466"/>
      <c r="M839" s="467"/>
    </row>
    <row r="840" spans="1:13">
      <c r="A840" s="427" t="str">
        <f t="shared" si="19"/>
        <v>-</v>
      </c>
      <c r="B840" s="462"/>
      <c r="C840" s="429"/>
      <c r="D840" s="430"/>
      <c r="E840" s="397"/>
      <c r="F840" s="387"/>
      <c r="G840" s="431"/>
      <c r="H840" s="431"/>
      <c r="I840" s="431"/>
      <c r="J840" s="440"/>
      <c r="K840" s="466"/>
      <c r="L840" s="466"/>
      <c r="M840" s="450"/>
    </row>
    <row r="841" spans="1:13">
      <c r="A841" s="427" t="str">
        <f t="shared" si="19"/>
        <v>-</v>
      </c>
      <c r="B841" s="462"/>
      <c r="C841" s="463"/>
      <c r="D841" s="430"/>
      <c r="E841" s="397"/>
      <c r="F841" s="387"/>
      <c r="G841" s="431"/>
      <c r="H841" s="431"/>
      <c r="I841" s="431"/>
      <c r="J841" s="440"/>
      <c r="K841" s="466"/>
      <c r="L841" s="466"/>
      <c r="M841" s="450"/>
    </row>
    <row r="842" spans="1:13">
      <c r="A842" s="427" t="str">
        <f t="shared" si="19"/>
        <v>-</v>
      </c>
      <c r="B842" s="462"/>
      <c r="C842" s="429"/>
      <c r="D842" s="430"/>
      <c r="E842" s="397"/>
      <c r="F842" s="387"/>
      <c r="G842" s="431"/>
      <c r="H842" s="431"/>
      <c r="I842" s="431"/>
      <c r="J842" s="440"/>
      <c r="K842" s="466"/>
      <c r="L842" s="466"/>
      <c r="M842" s="450"/>
    </row>
    <row r="843" spans="1:13">
      <c r="A843" s="427" t="str">
        <f t="shared" si="19"/>
        <v>-</v>
      </c>
      <c r="B843" s="462"/>
      <c r="C843" s="463"/>
      <c r="D843" s="430"/>
      <c r="E843" s="397"/>
      <c r="F843" s="387"/>
      <c r="G843" s="431"/>
      <c r="H843" s="431"/>
      <c r="I843" s="431"/>
      <c r="J843" s="440"/>
      <c r="K843" s="466"/>
      <c r="L843" s="466"/>
      <c r="M843" s="450"/>
    </row>
    <row r="844" spans="1:13">
      <c r="A844" s="427" t="str">
        <f t="shared" si="19"/>
        <v>-</v>
      </c>
      <c r="B844" s="462"/>
      <c r="C844" s="429"/>
      <c r="D844" s="430"/>
      <c r="E844" s="397"/>
      <c r="F844" s="387"/>
      <c r="G844" s="431"/>
      <c r="H844" s="431"/>
      <c r="I844" s="431"/>
      <c r="J844" s="440"/>
      <c r="K844" s="466"/>
      <c r="L844" s="466"/>
      <c r="M844" s="450"/>
    </row>
    <row r="845" spans="1:13">
      <c r="A845" s="427" t="str">
        <f t="shared" si="19"/>
        <v>-</v>
      </c>
      <c r="B845" s="462"/>
      <c r="C845" s="463"/>
      <c r="D845" s="430"/>
      <c r="E845" s="397"/>
      <c r="F845" s="387"/>
      <c r="G845" s="431"/>
      <c r="H845" s="431"/>
      <c r="I845" s="431"/>
      <c r="J845" s="440"/>
      <c r="K845" s="466"/>
      <c r="L845" s="466"/>
      <c r="M845" s="450"/>
    </row>
    <row r="846" spans="1:13">
      <c r="A846" s="427" t="str">
        <f t="shared" si="19"/>
        <v>-</v>
      </c>
      <c r="B846" s="462"/>
      <c r="C846" s="429"/>
      <c r="D846" s="430"/>
      <c r="E846" s="397"/>
      <c r="F846" s="387"/>
      <c r="G846" s="431"/>
      <c r="H846" s="431"/>
      <c r="I846" s="431"/>
      <c r="J846" s="440"/>
      <c r="K846" s="466"/>
      <c r="L846" s="466"/>
      <c r="M846" s="450"/>
    </row>
    <row r="847" spans="1:13">
      <c r="A847" s="427" t="str">
        <f t="shared" si="19"/>
        <v>-</v>
      </c>
      <c r="B847" s="462"/>
      <c r="C847" s="463"/>
      <c r="D847" s="430"/>
      <c r="E847" s="397"/>
      <c r="F847" s="387"/>
      <c r="G847" s="431"/>
      <c r="H847" s="431"/>
      <c r="I847" s="431"/>
      <c r="J847" s="440"/>
      <c r="K847" s="466"/>
      <c r="L847" s="466"/>
      <c r="M847" s="450"/>
    </row>
    <row r="848" spans="1:13">
      <c r="A848" s="427" t="str">
        <f t="shared" si="19"/>
        <v>-</v>
      </c>
      <c r="B848" s="461"/>
      <c r="C848" s="430"/>
      <c r="D848" s="430"/>
      <c r="E848" s="397"/>
      <c r="F848" s="387"/>
      <c r="G848" s="431"/>
      <c r="H848" s="431"/>
      <c r="I848" s="431"/>
      <c r="J848" s="440"/>
      <c r="K848" s="440"/>
      <c r="L848" s="440"/>
      <c r="M848" s="450"/>
    </row>
    <row r="849" spans="1:13">
      <c r="A849" s="427" t="str">
        <f t="shared" si="19"/>
        <v>-</v>
      </c>
      <c r="B849" s="461"/>
      <c r="C849" s="430"/>
      <c r="D849" s="430"/>
      <c r="E849" s="397"/>
      <c r="F849" s="387"/>
      <c r="G849" s="431"/>
      <c r="H849" s="431"/>
      <c r="I849" s="431"/>
      <c r="J849" s="440"/>
      <c r="K849" s="440"/>
      <c r="L849" s="440"/>
      <c r="M849" s="450"/>
    </row>
    <row r="850" spans="1:13">
      <c r="A850" s="427" t="str">
        <f t="shared" si="19"/>
        <v>-</v>
      </c>
      <c r="B850" s="461"/>
      <c r="C850" s="430"/>
      <c r="D850" s="430"/>
      <c r="E850" s="397"/>
      <c r="F850" s="387"/>
      <c r="G850" s="431"/>
      <c r="H850" s="431"/>
      <c r="I850" s="431"/>
      <c r="J850" s="440"/>
      <c r="K850" s="440"/>
      <c r="L850" s="440"/>
      <c r="M850" s="450"/>
    </row>
    <row r="851" spans="1:13">
      <c r="A851" s="427" t="str">
        <f t="shared" si="19"/>
        <v>-</v>
      </c>
      <c r="B851" s="461"/>
      <c r="C851" s="430"/>
      <c r="D851" s="430"/>
      <c r="E851" s="397"/>
      <c r="F851" s="387"/>
      <c r="G851" s="431"/>
      <c r="H851" s="431"/>
      <c r="I851" s="431"/>
      <c r="J851" s="440"/>
      <c r="K851" s="440"/>
      <c r="L851" s="440"/>
      <c r="M851" s="450"/>
    </row>
    <row r="852" spans="1:13">
      <c r="A852" s="427" t="str">
        <f t="shared" si="19"/>
        <v>-</v>
      </c>
      <c r="B852" s="461"/>
      <c r="C852" s="430"/>
      <c r="D852" s="430"/>
      <c r="E852" s="397"/>
      <c r="F852" s="387"/>
      <c r="G852" s="431"/>
      <c r="H852" s="431"/>
      <c r="I852" s="431"/>
      <c r="J852" s="440"/>
      <c r="K852" s="440"/>
      <c r="L852" s="440"/>
      <c r="M852" s="450"/>
    </row>
    <row r="853" spans="1:13">
      <c r="A853" s="427" t="str">
        <f t="shared" si="19"/>
        <v>-</v>
      </c>
      <c r="B853" s="461"/>
      <c r="C853" s="430"/>
      <c r="D853" s="430"/>
      <c r="E853" s="397"/>
      <c r="F853" s="387"/>
      <c r="G853" s="431"/>
      <c r="H853" s="431"/>
      <c r="I853" s="431"/>
      <c r="J853" s="440"/>
      <c r="K853" s="440"/>
      <c r="L853" s="440"/>
      <c r="M853" s="450"/>
    </row>
    <row r="854" spans="1:13">
      <c r="A854" s="427" t="str">
        <f t="shared" si="19"/>
        <v>-</v>
      </c>
      <c r="B854" s="461"/>
      <c r="C854" s="430"/>
      <c r="D854" s="430"/>
      <c r="E854" s="397"/>
      <c r="F854" s="387"/>
      <c r="G854" s="431"/>
      <c r="H854" s="431"/>
      <c r="I854" s="431"/>
      <c r="J854" s="440"/>
      <c r="K854" s="440"/>
      <c r="L854" s="440"/>
      <c r="M854" s="450"/>
    </row>
    <row r="855" spans="1:13">
      <c r="A855" s="427" t="str">
        <f t="shared" si="19"/>
        <v>-</v>
      </c>
      <c r="B855" s="461"/>
      <c r="C855" s="430"/>
      <c r="D855" s="430"/>
      <c r="E855" s="397"/>
      <c r="F855" s="387"/>
      <c r="G855" s="431"/>
      <c r="H855" s="431"/>
      <c r="I855" s="431"/>
      <c r="J855" s="440"/>
      <c r="K855" s="440"/>
      <c r="L855" s="440"/>
      <c r="M855" s="450"/>
    </row>
    <row r="856" spans="1:13">
      <c r="A856" s="427" t="str">
        <f t="shared" si="19"/>
        <v>-</v>
      </c>
      <c r="B856" s="461"/>
      <c r="C856" s="430"/>
      <c r="D856" s="430"/>
      <c r="E856" s="397"/>
      <c r="F856" s="387"/>
      <c r="G856" s="431"/>
      <c r="H856" s="431"/>
      <c r="I856" s="431"/>
      <c r="J856" s="440"/>
      <c r="K856" s="440"/>
      <c r="L856" s="440"/>
      <c r="M856" s="450"/>
    </row>
    <row r="857" spans="1:13">
      <c r="A857" s="427" t="str">
        <f t="shared" si="19"/>
        <v>-</v>
      </c>
      <c r="B857" s="461"/>
      <c r="C857" s="430"/>
      <c r="D857" s="430"/>
      <c r="E857" s="397"/>
      <c r="F857" s="387"/>
      <c r="G857" s="431"/>
      <c r="H857" s="431"/>
      <c r="I857" s="431"/>
      <c r="J857" s="440"/>
      <c r="K857" s="440"/>
      <c r="L857" s="440"/>
      <c r="M857" s="450"/>
    </row>
    <row r="858" spans="1:13">
      <c r="A858" s="427" t="str">
        <f t="shared" si="19"/>
        <v>-</v>
      </c>
      <c r="B858" s="461"/>
      <c r="C858" s="430"/>
      <c r="D858" s="430"/>
      <c r="E858" s="397"/>
      <c r="F858" s="387"/>
      <c r="G858" s="431"/>
      <c r="H858" s="431"/>
      <c r="I858" s="431"/>
      <c r="J858" s="440"/>
      <c r="K858" s="440"/>
      <c r="L858" s="440"/>
      <c r="M858" s="450"/>
    </row>
    <row r="859" spans="1:13">
      <c r="A859" s="427" t="str">
        <f t="shared" si="19"/>
        <v>-</v>
      </c>
      <c r="B859" s="461"/>
      <c r="C859" s="430"/>
      <c r="D859" s="430"/>
      <c r="E859" s="397"/>
      <c r="F859" s="387"/>
      <c r="G859" s="431"/>
      <c r="H859" s="431"/>
      <c r="I859" s="431"/>
      <c r="J859" s="440"/>
      <c r="K859" s="440"/>
      <c r="L859" s="440"/>
      <c r="M859" s="450"/>
    </row>
    <row r="860" spans="1:13">
      <c r="A860" s="427" t="str">
        <f t="shared" ref="A860:A923" si="20">D860&amp;"-"&amp;B860</f>
        <v>-</v>
      </c>
      <c r="B860" s="461"/>
      <c r="C860" s="430"/>
      <c r="D860" s="430"/>
      <c r="E860" s="397"/>
      <c r="F860" s="387"/>
      <c r="G860" s="431"/>
      <c r="H860" s="431"/>
      <c r="I860" s="431"/>
      <c r="J860" s="440"/>
      <c r="K860" s="440"/>
      <c r="L860" s="440"/>
      <c r="M860" s="450"/>
    </row>
    <row r="861" spans="1:13">
      <c r="A861" s="427" t="str">
        <f t="shared" si="20"/>
        <v>-</v>
      </c>
      <c r="B861" s="461"/>
      <c r="C861" s="430"/>
      <c r="D861" s="430"/>
      <c r="E861" s="397"/>
      <c r="F861" s="387"/>
      <c r="G861" s="431"/>
      <c r="H861" s="431"/>
      <c r="I861" s="431"/>
      <c r="J861" s="440"/>
      <c r="K861" s="440"/>
      <c r="L861" s="440"/>
      <c r="M861" s="450"/>
    </row>
    <row r="862" spans="1:13">
      <c r="A862" s="427" t="str">
        <f t="shared" si="20"/>
        <v>-</v>
      </c>
      <c r="B862" s="461"/>
      <c r="C862" s="430"/>
      <c r="D862" s="430"/>
      <c r="E862" s="397"/>
      <c r="F862" s="387"/>
      <c r="G862" s="431"/>
      <c r="H862" s="431"/>
      <c r="I862" s="431"/>
      <c r="J862" s="440"/>
      <c r="K862" s="440"/>
      <c r="L862" s="440"/>
      <c r="M862" s="450"/>
    </row>
    <row r="863" spans="1:13">
      <c r="A863" s="427" t="str">
        <f t="shared" si="20"/>
        <v>-</v>
      </c>
      <c r="B863" s="461"/>
      <c r="C863" s="430"/>
      <c r="D863" s="430"/>
      <c r="E863" s="397"/>
      <c r="F863" s="387"/>
      <c r="G863" s="431"/>
      <c r="H863" s="431"/>
      <c r="I863" s="431"/>
      <c r="J863" s="440"/>
      <c r="K863" s="440"/>
      <c r="L863" s="440"/>
      <c r="M863" s="450"/>
    </row>
    <row r="864" spans="1:13">
      <c r="A864" s="427" t="str">
        <f t="shared" si="20"/>
        <v>-</v>
      </c>
      <c r="B864" s="461"/>
      <c r="C864" s="430"/>
      <c r="D864" s="430"/>
      <c r="E864" s="397"/>
      <c r="F864" s="387"/>
      <c r="G864" s="431"/>
      <c r="H864" s="431"/>
      <c r="I864" s="431"/>
      <c r="J864" s="440"/>
      <c r="K864" s="440"/>
      <c r="L864" s="440"/>
      <c r="M864" s="450"/>
    </row>
    <row r="865" spans="1:13">
      <c r="A865" s="427" t="str">
        <f t="shared" si="20"/>
        <v>-</v>
      </c>
      <c r="B865" s="461"/>
      <c r="C865" s="430"/>
      <c r="D865" s="430"/>
      <c r="E865" s="397"/>
      <c r="F865" s="387"/>
      <c r="G865" s="431"/>
      <c r="H865" s="431"/>
      <c r="I865" s="431"/>
      <c r="J865" s="440"/>
      <c r="K865" s="440"/>
      <c r="L865" s="440"/>
      <c r="M865" s="450"/>
    </row>
    <row r="866" spans="1:13">
      <c r="A866" s="427" t="str">
        <f t="shared" si="20"/>
        <v>-</v>
      </c>
      <c r="B866" s="461"/>
      <c r="C866" s="430"/>
      <c r="D866" s="430"/>
      <c r="E866" s="397"/>
      <c r="F866" s="387"/>
      <c r="G866" s="431"/>
      <c r="H866" s="431"/>
      <c r="I866" s="431"/>
      <c r="J866" s="440"/>
      <c r="K866" s="440"/>
      <c r="L866" s="440"/>
      <c r="M866" s="450"/>
    </row>
    <row r="867" spans="1:13">
      <c r="A867" s="427" t="str">
        <f t="shared" si="20"/>
        <v>-</v>
      </c>
      <c r="B867" s="461"/>
      <c r="C867" s="430"/>
      <c r="D867" s="430"/>
      <c r="E867" s="397"/>
      <c r="F867" s="387"/>
      <c r="G867" s="431"/>
      <c r="H867" s="431"/>
      <c r="I867" s="431"/>
      <c r="J867" s="440"/>
      <c r="K867" s="440"/>
      <c r="L867" s="440"/>
      <c r="M867" s="450"/>
    </row>
    <row r="868" spans="1:13">
      <c r="A868" s="427" t="str">
        <f t="shared" si="20"/>
        <v>-</v>
      </c>
      <c r="B868" s="461"/>
      <c r="C868" s="430"/>
      <c r="D868" s="430"/>
      <c r="E868" s="397"/>
      <c r="F868" s="387"/>
      <c r="G868" s="431"/>
      <c r="H868" s="431"/>
      <c r="I868" s="431"/>
      <c r="J868" s="440"/>
      <c r="K868" s="440"/>
      <c r="L868" s="440"/>
      <c r="M868" s="450"/>
    </row>
    <row r="869" spans="1:13">
      <c r="A869" s="427" t="str">
        <f t="shared" si="20"/>
        <v>-</v>
      </c>
      <c r="B869" s="461"/>
      <c r="C869" s="430"/>
      <c r="D869" s="430"/>
      <c r="E869" s="397"/>
      <c r="F869" s="387"/>
      <c r="G869" s="431"/>
      <c r="H869" s="431"/>
      <c r="I869" s="431"/>
      <c r="J869" s="440"/>
      <c r="K869" s="440"/>
      <c r="L869" s="440"/>
      <c r="M869" s="450"/>
    </row>
    <row r="870" spans="1:13">
      <c r="A870" s="427" t="str">
        <f t="shared" si="20"/>
        <v>-</v>
      </c>
      <c r="B870" s="461"/>
      <c r="C870" s="430"/>
      <c r="D870" s="430"/>
      <c r="E870" s="397"/>
      <c r="F870" s="387"/>
      <c r="G870" s="431"/>
      <c r="H870" s="431"/>
      <c r="I870" s="431"/>
      <c r="J870" s="440"/>
      <c r="K870" s="440"/>
      <c r="L870" s="440"/>
      <c r="M870" s="450"/>
    </row>
    <row r="871" spans="1:13">
      <c r="A871" s="427" t="str">
        <f t="shared" si="20"/>
        <v>-</v>
      </c>
      <c r="B871" s="461"/>
      <c r="C871" s="430"/>
      <c r="D871" s="430"/>
      <c r="E871" s="397"/>
      <c r="F871" s="387"/>
      <c r="G871" s="431"/>
      <c r="H871" s="431"/>
      <c r="I871" s="431"/>
      <c r="J871" s="440"/>
      <c r="K871" s="440"/>
      <c r="L871" s="440"/>
      <c r="M871" s="450"/>
    </row>
    <row r="872" spans="1:13">
      <c r="A872" s="427" t="str">
        <f t="shared" si="20"/>
        <v>-</v>
      </c>
      <c r="B872" s="461"/>
      <c r="C872" s="430"/>
      <c r="D872" s="430"/>
      <c r="E872" s="397"/>
      <c r="F872" s="387"/>
      <c r="G872" s="431"/>
      <c r="H872" s="431"/>
      <c r="I872" s="431"/>
      <c r="J872" s="440"/>
      <c r="K872" s="440"/>
      <c r="L872" s="440"/>
      <c r="M872" s="450"/>
    </row>
    <row r="873" spans="1:13">
      <c r="A873" s="427" t="str">
        <f t="shared" si="20"/>
        <v>-</v>
      </c>
      <c r="B873" s="461"/>
      <c r="C873" s="430"/>
      <c r="D873" s="430"/>
      <c r="E873" s="397"/>
      <c r="F873" s="387"/>
      <c r="G873" s="431"/>
      <c r="H873" s="431"/>
      <c r="I873" s="431"/>
      <c r="J873" s="440"/>
      <c r="K873" s="440"/>
      <c r="L873" s="440"/>
      <c r="M873" s="450"/>
    </row>
    <row r="874" spans="1:13">
      <c r="A874" s="427" t="str">
        <f t="shared" si="20"/>
        <v>-</v>
      </c>
      <c r="B874" s="461"/>
      <c r="C874" s="430"/>
      <c r="D874" s="430"/>
      <c r="E874" s="397"/>
      <c r="F874" s="387"/>
      <c r="G874" s="431"/>
      <c r="H874" s="431"/>
      <c r="I874" s="431"/>
      <c r="J874" s="440"/>
      <c r="K874" s="440"/>
      <c r="L874" s="440"/>
      <c r="M874" s="450"/>
    </row>
    <row r="875" spans="1:13">
      <c r="A875" s="427" t="str">
        <f t="shared" si="20"/>
        <v>-</v>
      </c>
      <c r="B875" s="461"/>
      <c r="C875" s="430"/>
      <c r="D875" s="430"/>
      <c r="E875" s="397"/>
      <c r="F875" s="387"/>
      <c r="G875" s="431"/>
      <c r="H875" s="431"/>
      <c r="I875" s="431"/>
      <c r="J875" s="440"/>
      <c r="K875" s="440"/>
      <c r="L875" s="440"/>
      <c r="M875" s="450"/>
    </row>
    <row r="876" spans="1:13">
      <c r="A876" s="427" t="str">
        <f t="shared" si="20"/>
        <v>-</v>
      </c>
      <c r="B876" s="461"/>
      <c r="C876" s="430"/>
      <c r="D876" s="430"/>
      <c r="E876" s="397"/>
      <c r="F876" s="387"/>
      <c r="G876" s="431"/>
      <c r="H876" s="431"/>
      <c r="I876" s="431"/>
      <c r="J876" s="440"/>
      <c r="K876" s="440"/>
      <c r="L876" s="440"/>
      <c r="M876" s="450"/>
    </row>
    <row r="877" spans="1:13">
      <c r="A877" s="427" t="str">
        <f t="shared" si="20"/>
        <v>-</v>
      </c>
      <c r="B877" s="461"/>
      <c r="C877" s="430"/>
      <c r="D877" s="430"/>
      <c r="E877" s="397"/>
      <c r="F877" s="387"/>
      <c r="G877" s="431"/>
      <c r="H877" s="431"/>
      <c r="I877" s="431"/>
      <c r="J877" s="440"/>
      <c r="K877" s="440"/>
      <c r="L877" s="440"/>
      <c r="M877" s="450"/>
    </row>
    <row r="878" spans="1:13">
      <c r="A878" s="427" t="str">
        <f t="shared" si="20"/>
        <v>-</v>
      </c>
      <c r="B878" s="461"/>
      <c r="C878" s="430"/>
      <c r="D878" s="430"/>
      <c r="E878" s="397"/>
      <c r="F878" s="387"/>
      <c r="G878" s="431"/>
      <c r="H878" s="431"/>
      <c r="I878" s="431"/>
      <c r="J878" s="440"/>
      <c r="K878" s="440"/>
      <c r="L878" s="440"/>
      <c r="M878" s="450"/>
    </row>
    <row r="879" spans="1:13">
      <c r="A879" s="427" t="str">
        <f t="shared" si="20"/>
        <v>-</v>
      </c>
      <c r="B879" s="461"/>
      <c r="C879" s="430"/>
      <c r="D879" s="430"/>
      <c r="E879" s="397"/>
      <c r="F879" s="387"/>
      <c r="G879" s="431"/>
      <c r="H879" s="431"/>
      <c r="I879" s="431"/>
      <c r="J879" s="440"/>
      <c r="K879" s="440"/>
      <c r="L879" s="440"/>
      <c r="M879" s="450"/>
    </row>
    <row r="880" spans="1:13">
      <c r="A880" s="427" t="str">
        <f t="shared" si="20"/>
        <v>-</v>
      </c>
      <c r="B880" s="461"/>
      <c r="C880" s="430"/>
      <c r="D880" s="430"/>
      <c r="E880" s="397"/>
      <c r="F880" s="387"/>
      <c r="G880" s="431"/>
      <c r="H880" s="431"/>
      <c r="I880" s="431"/>
      <c r="J880" s="440"/>
      <c r="K880" s="440"/>
      <c r="L880" s="440"/>
      <c r="M880" s="450"/>
    </row>
    <row r="881" spans="1:13">
      <c r="A881" s="427" t="str">
        <f t="shared" si="20"/>
        <v>-</v>
      </c>
      <c r="B881" s="461"/>
      <c r="C881" s="430"/>
      <c r="D881" s="430"/>
      <c r="E881" s="397"/>
      <c r="F881" s="387"/>
      <c r="G881" s="431"/>
      <c r="H881" s="431"/>
      <c r="I881" s="431"/>
      <c r="J881" s="440"/>
      <c r="K881" s="440"/>
      <c r="L881" s="440"/>
      <c r="M881" s="450"/>
    </row>
    <row r="882" spans="1:13">
      <c r="A882" s="427" t="str">
        <f t="shared" si="20"/>
        <v>-</v>
      </c>
      <c r="B882" s="461"/>
      <c r="C882" s="430"/>
      <c r="D882" s="430"/>
      <c r="E882" s="397"/>
      <c r="F882" s="387"/>
      <c r="G882" s="431"/>
      <c r="H882" s="431"/>
      <c r="I882" s="431"/>
      <c r="J882" s="440"/>
      <c r="K882" s="440"/>
      <c r="L882" s="440"/>
      <c r="M882" s="450"/>
    </row>
    <row r="883" spans="1:13">
      <c r="A883" s="427" t="str">
        <f t="shared" si="20"/>
        <v>-</v>
      </c>
      <c r="B883" s="461"/>
      <c r="C883" s="430"/>
      <c r="D883" s="430"/>
      <c r="E883" s="397"/>
      <c r="F883" s="387"/>
      <c r="G883" s="431"/>
      <c r="H883" s="431"/>
      <c r="I883" s="431"/>
      <c r="J883" s="440"/>
      <c r="K883" s="440"/>
      <c r="L883" s="440"/>
      <c r="M883" s="450"/>
    </row>
    <row r="884" spans="1:13">
      <c r="A884" s="427" t="str">
        <f t="shared" si="20"/>
        <v>-</v>
      </c>
      <c r="B884" s="461"/>
      <c r="C884" s="430"/>
      <c r="D884" s="430"/>
      <c r="E884" s="397"/>
      <c r="F884" s="387"/>
      <c r="G884" s="431"/>
      <c r="H884" s="431"/>
      <c r="I884" s="431"/>
      <c r="J884" s="440"/>
      <c r="K884" s="440"/>
      <c r="L884" s="440"/>
      <c r="M884" s="450"/>
    </row>
    <row r="885" spans="1:13">
      <c r="A885" s="427" t="str">
        <f t="shared" si="20"/>
        <v>-</v>
      </c>
      <c r="B885" s="461"/>
      <c r="C885" s="430"/>
      <c r="D885" s="430"/>
      <c r="E885" s="397"/>
      <c r="F885" s="387"/>
      <c r="G885" s="431"/>
      <c r="H885" s="431"/>
      <c r="I885" s="431"/>
      <c r="J885" s="440"/>
      <c r="K885" s="440"/>
      <c r="L885" s="440"/>
      <c r="M885" s="450"/>
    </row>
    <row r="886" spans="1:13">
      <c r="A886" s="427" t="str">
        <f t="shared" si="20"/>
        <v>-</v>
      </c>
      <c r="B886" s="461"/>
      <c r="C886" s="430"/>
      <c r="D886" s="430"/>
      <c r="E886" s="397"/>
      <c r="F886" s="387"/>
      <c r="G886" s="431"/>
      <c r="H886" s="431"/>
      <c r="I886" s="431"/>
      <c r="J886" s="440"/>
      <c r="K886" s="440"/>
      <c r="L886" s="440"/>
      <c r="M886" s="450"/>
    </row>
    <row r="887" spans="1:13">
      <c r="A887" s="427" t="str">
        <f t="shared" si="20"/>
        <v>-</v>
      </c>
      <c r="B887" s="461"/>
      <c r="C887" s="430"/>
      <c r="D887" s="430"/>
      <c r="E887" s="397"/>
      <c r="F887" s="387"/>
      <c r="G887" s="431"/>
      <c r="H887" s="431"/>
      <c r="I887" s="431"/>
      <c r="J887" s="440"/>
      <c r="K887" s="440"/>
      <c r="L887" s="440"/>
      <c r="M887" s="450"/>
    </row>
    <row r="888" spans="1:13">
      <c r="A888" s="427" t="str">
        <f t="shared" si="20"/>
        <v>-</v>
      </c>
      <c r="B888" s="461"/>
      <c r="C888" s="430"/>
      <c r="D888" s="430"/>
      <c r="E888" s="397"/>
      <c r="F888" s="387"/>
      <c r="G888" s="431"/>
      <c r="H888" s="431"/>
      <c r="I888" s="431"/>
      <c r="J888" s="440"/>
      <c r="K888" s="440"/>
      <c r="L888" s="440"/>
      <c r="M888" s="450"/>
    </row>
    <row r="889" spans="1:13">
      <c r="A889" s="427" t="str">
        <f t="shared" si="20"/>
        <v>-</v>
      </c>
      <c r="B889" s="461"/>
      <c r="C889" s="430"/>
      <c r="D889" s="430"/>
      <c r="E889" s="397"/>
      <c r="F889" s="387"/>
      <c r="G889" s="431"/>
      <c r="H889" s="431"/>
      <c r="I889" s="431"/>
      <c r="J889" s="440"/>
      <c r="K889" s="440"/>
      <c r="L889" s="440"/>
      <c r="M889" s="450"/>
    </row>
    <row r="890" spans="1:13">
      <c r="A890" s="427" t="str">
        <f t="shared" si="20"/>
        <v>-</v>
      </c>
      <c r="B890" s="461"/>
      <c r="C890" s="430"/>
      <c r="D890" s="430"/>
      <c r="E890" s="397"/>
      <c r="F890" s="387"/>
      <c r="G890" s="431"/>
      <c r="H890" s="431"/>
      <c r="I890" s="431"/>
      <c r="J890" s="440"/>
      <c r="K890" s="440"/>
      <c r="L890" s="440"/>
      <c r="M890" s="450"/>
    </row>
    <row r="891" spans="1:13">
      <c r="A891" s="427" t="str">
        <f t="shared" si="20"/>
        <v>-</v>
      </c>
      <c r="B891" s="461"/>
      <c r="C891" s="430"/>
      <c r="D891" s="430"/>
      <c r="E891" s="397"/>
      <c r="F891" s="387"/>
      <c r="G891" s="431"/>
      <c r="H891" s="431"/>
      <c r="I891" s="431"/>
      <c r="J891" s="440"/>
      <c r="K891" s="440"/>
      <c r="L891" s="440"/>
      <c r="M891" s="450"/>
    </row>
    <row r="892" spans="1:13">
      <c r="A892" s="427" t="str">
        <f t="shared" si="20"/>
        <v>-</v>
      </c>
      <c r="B892" s="461"/>
      <c r="C892" s="430"/>
      <c r="D892" s="430"/>
      <c r="E892" s="397"/>
      <c r="F892" s="387"/>
      <c r="G892" s="431"/>
      <c r="H892" s="431"/>
      <c r="I892" s="431"/>
      <c r="J892" s="440"/>
      <c r="K892" s="440"/>
      <c r="L892" s="440"/>
      <c r="M892" s="450"/>
    </row>
    <row r="893" spans="1:13">
      <c r="A893" s="427" t="str">
        <f t="shared" si="20"/>
        <v>-</v>
      </c>
      <c r="B893" s="461"/>
      <c r="C893" s="430"/>
      <c r="D893" s="430"/>
      <c r="E893" s="397"/>
      <c r="F893" s="387"/>
      <c r="G893" s="431"/>
      <c r="H893" s="431"/>
      <c r="I893" s="431"/>
      <c r="J893" s="440"/>
      <c r="K893" s="440"/>
      <c r="L893" s="440"/>
      <c r="M893" s="450"/>
    </row>
    <row r="894" spans="1:13">
      <c r="A894" s="427" t="str">
        <f t="shared" si="20"/>
        <v>-</v>
      </c>
      <c r="B894" s="461"/>
      <c r="C894" s="430"/>
      <c r="D894" s="430"/>
      <c r="E894" s="397"/>
      <c r="F894" s="387"/>
      <c r="G894" s="431"/>
      <c r="H894" s="431"/>
      <c r="I894" s="431"/>
      <c r="J894" s="440"/>
      <c r="K894" s="440"/>
      <c r="L894" s="440"/>
      <c r="M894" s="450"/>
    </row>
    <row r="895" spans="1:13">
      <c r="A895" s="427" t="str">
        <f t="shared" si="20"/>
        <v>-</v>
      </c>
      <c r="B895" s="461"/>
      <c r="C895" s="430"/>
      <c r="D895" s="430"/>
      <c r="E895" s="397"/>
      <c r="F895" s="387"/>
      <c r="G895" s="431"/>
      <c r="H895" s="431"/>
      <c r="I895" s="431"/>
      <c r="J895" s="440"/>
      <c r="K895" s="440"/>
      <c r="L895" s="440"/>
      <c r="M895" s="450"/>
    </row>
    <row r="896" spans="1:13">
      <c r="A896" s="427" t="str">
        <f t="shared" si="20"/>
        <v>-</v>
      </c>
      <c r="B896" s="461"/>
      <c r="C896" s="430"/>
      <c r="D896" s="430"/>
      <c r="E896" s="397"/>
      <c r="F896" s="387"/>
      <c r="G896" s="431"/>
      <c r="H896" s="431"/>
      <c r="I896" s="431"/>
      <c r="J896" s="440"/>
      <c r="K896" s="440"/>
      <c r="L896" s="440"/>
      <c r="M896" s="450"/>
    </row>
    <row r="897" spans="1:13">
      <c r="A897" s="427" t="str">
        <f t="shared" si="20"/>
        <v>-</v>
      </c>
      <c r="B897" s="461"/>
      <c r="C897" s="430"/>
      <c r="D897" s="430"/>
      <c r="E897" s="397"/>
      <c r="F897" s="387"/>
      <c r="G897" s="431"/>
      <c r="H897" s="431"/>
      <c r="I897" s="431"/>
      <c r="J897" s="440"/>
      <c r="K897" s="440"/>
      <c r="L897" s="440"/>
      <c r="M897" s="450"/>
    </row>
    <row r="898" spans="1:13">
      <c r="A898" s="427" t="str">
        <f t="shared" si="20"/>
        <v>-</v>
      </c>
      <c r="B898" s="461"/>
      <c r="C898" s="430"/>
      <c r="D898" s="430"/>
      <c r="E898" s="397"/>
      <c r="F898" s="387"/>
      <c r="G898" s="431"/>
      <c r="H898" s="431"/>
      <c r="I898" s="431"/>
      <c r="J898" s="440"/>
      <c r="K898" s="440"/>
      <c r="L898" s="440"/>
      <c r="M898" s="450"/>
    </row>
    <row r="899" spans="1:13">
      <c r="A899" s="427" t="str">
        <f t="shared" si="20"/>
        <v>-</v>
      </c>
      <c r="B899" s="461"/>
      <c r="C899" s="430"/>
      <c r="D899" s="430"/>
      <c r="E899" s="397"/>
      <c r="F899" s="387"/>
      <c r="G899" s="431"/>
      <c r="H899" s="431"/>
      <c r="I899" s="431"/>
      <c r="J899" s="440"/>
      <c r="K899" s="440"/>
      <c r="L899" s="440"/>
      <c r="M899" s="450"/>
    </row>
    <row r="900" spans="1:13">
      <c r="A900" s="427" t="str">
        <f t="shared" si="20"/>
        <v>-</v>
      </c>
      <c r="B900" s="461"/>
      <c r="C900" s="430"/>
      <c r="D900" s="430"/>
      <c r="E900" s="397"/>
      <c r="F900" s="387"/>
      <c r="G900" s="431"/>
      <c r="H900" s="431"/>
      <c r="I900" s="431"/>
      <c r="J900" s="440"/>
      <c r="K900" s="440"/>
      <c r="L900" s="440"/>
      <c r="M900" s="450"/>
    </row>
    <row r="901" spans="1:13">
      <c r="A901" s="427" t="str">
        <f t="shared" si="20"/>
        <v>-</v>
      </c>
      <c r="B901" s="461"/>
      <c r="C901" s="430"/>
      <c r="D901" s="430"/>
      <c r="E901" s="397"/>
      <c r="F901" s="387"/>
      <c r="G901" s="431"/>
      <c r="H901" s="431"/>
      <c r="I901" s="431"/>
      <c r="J901" s="440"/>
      <c r="K901" s="440"/>
      <c r="L901" s="440"/>
      <c r="M901" s="450"/>
    </row>
    <row r="902" spans="1:13">
      <c r="A902" s="427" t="str">
        <f t="shared" si="20"/>
        <v>-</v>
      </c>
      <c r="B902" s="461"/>
      <c r="C902" s="430"/>
      <c r="D902" s="430"/>
      <c r="E902" s="397"/>
      <c r="F902" s="387"/>
      <c r="G902" s="431"/>
      <c r="H902" s="431"/>
      <c r="I902" s="431"/>
      <c r="J902" s="440"/>
      <c r="K902" s="440"/>
      <c r="L902" s="440"/>
      <c r="M902" s="450"/>
    </row>
    <row r="903" spans="1:13">
      <c r="A903" s="427" t="str">
        <f t="shared" si="20"/>
        <v>-</v>
      </c>
      <c r="B903" s="461"/>
      <c r="C903" s="430"/>
      <c r="D903" s="430"/>
      <c r="E903" s="397"/>
      <c r="F903" s="387"/>
      <c r="G903" s="431"/>
      <c r="H903" s="431"/>
      <c r="I903" s="431"/>
      <c r="J903" s="440"/>
      <c r="K903" s="440"/>
      <c r="L903" s="440"/>
      <c r="M903" s="450"/>
    </row>
    <row r="904" spans="1:13">
      <c r="A904" s="427" t="str">
        <f t="shared" si="20"/>
        <v>-</v>
      </c>
      <c r="B904" s="461"/>
      <c r="C904" s="430"/>
      <c r="D904" s="430"/>
      <c r="E904" s="397"/>
      <c r="F904" s="387"/>
      <c r="G904" s="431"/>
      <c r="H904" s="431"/>
      <c r="I904" s="431"/>
      <c r="J904" s="440"/>
      <c r="K904" s="440"/>
      <c r="L904" s="440"/>
      <c r="M904" s="450"/>
    </row>
    <row r="905" spans="1:13">
      <c r="A905" s="427" t="str">
        <f t="shared" si="20"/>
        <v>-</v>
      </c>
      <c r="B905" s="461"/>
      <c r="C905" s="430"/>
      <c r="D905" s="430"/>
      <c r="E905" s="397"/>
      <c r="F905" s="387"/>
      <c r="G905" s="431"/>
      <c r="H905" s="431"/>
      <c r="I905" s="431"/>
      <c r="J905" s="440"/>
      <c r="K905" s="440"/>
      <c r="L905" s="440"/>
      <c r="M905" s="450"/>
    </row>
    <row r="906" spans="1:13">
      <c r="A906" s="427" t="str">
        <f t="shared" si="20"/>
        <v>-</v>
      </c>
      <c r="B906" s="461"/>
      <c r="C906" s="430"/>
      <c r="D906" s="430"/>
      <c r="E906" s="397"/>
      <c r="F906" s="387"/>
      <c r="G906" s="431"/>
      <c r="H906" s="431"/>
      <c r="I906" s="431"/>
      <c r="J906" s="440"/>
      <c r="K906" s="440"/>
      <c r="L906" s="440"/>
      <c r="M906" s="450"/>
    </row>
    <row r="907" spans="1:13">
      <c r="A907" s="427" t="str">
        <f t="shared" si="20"/>
        <v>-</v>
      </c>
      <c r="B907" s="461"/>
      <c r="C907" s="430"/>
      <c r="D907" s="430"/>
      <c r="E907" s="397"/>
      <c r="F907" s="387"/>
      <c r="G907" s="431"/>
      <c r="H907" s="431"/>
      <c r="I907" s="431"/>
      <c r="J907" s="440"/>
      <c r="K907" s="440"/>
      <c r="L907" s="440"/>
      <c r="M907" s="450"/>
    </row>
    <row r="908" spans="1:13">
      <c r="A908" s="427" t="str">
        <f t="shared" si="20"/>
        <v>-</v>
      </c>
      <c r="B908" s="461"/>
      <c r="C908" s="430"/>
      <c r="D908" s="430"/>
      <c r="E908" s="397"/>
      <c r="F908" s="387"/>
      <c r="G908" s="431"/>
      <c r="H908" s="431"/>
      <c r="I908" s="431"/>
      <c r="J908" s="440"/>
      <c r="K908" s="440"/>
      <c r="L908" s="440"/>
      <c r="M908" s="450"/>
    </row>
    <row r="909" spans="1:13">
      <c r="A909" s="427" t="str">
        <f t="shared" si="20"/>
        <v>-</v>
      </c>
      <c r="B909" s="461"/>
      <c r="C909" s="430"/>
      <c r="D909" s="430"/>
      <c r="E909" s="397"/>
      <c r="F909" s="387"/>
      <c r="G909" s="431"/>
      <c r="H909" s="431"/>
      <c r="I909" s="431"/>
      <c r="J909" s="440"/>
      <c r="K909" s="440"/>
      <c r="L909" s="440"/>
      <c r="M909" s="450"/>
    </row>
    <row r="910" spans="1:13">
      <c r="A910" s="427" t="str">
        <f t="shared" si="20"/>
        <v>-</v>
      </c>
      <c r="B910" s="461"/>
      <c r="C910" s="430"/>
      <c r="D910" s="430"/>
      <c r="E910" s="397"/>
      <c r="F910" s="387"/>
      <c r="G910" s="431"/>
      <c r="H910" s="431"/>
      <c r="I910" s="431"/>
      <c r="J910" s="440"/>
      <c r="K910" s="440"/>
      <c r="L910" s="440"/>
      <c r="M910" s="450"/>
    </row>
    <row r="911" spans="1:13">
      <c r="A911" s="427" t="str">
        <f t="shared" si="20"/>
        <v>-</v>
      </c>
      <c r="B911" s="461"/>
      <c r="C911" s="430"/>
      <c r="D911" s="430"/>
      <c r="E911" s="397"/>
      <c r="F911" s="387"/>
      <c r="G911" s="431"/>
      <c r="H911" s="431"/>
      <c r="I911" s="431"/>
      <c r="J911" s="440"/>
      <c r="K911" s="440"/>
      <c r="L911" s="440"/>
      <c r="M911" s="450"/>
    </row>
    <row r="912" spans="1:13">
      <c r="A912" s="427" t="str">
        <f t="shared" si="20"/>
        <v>-</v>
      </c>
      <c r="B912" s="461"/>
      <c r="C912" s="430"/>
      <c r="D912" s="430"/>
      <c r="E912" s="397"/>
      <c r="F912" s="387"/>
      <c r="G912" s="431"/>
      <c r="H912" s="431"/>
      <c r="I912" s="431"/>
      <c r="J912" s="440"/>
      <c r="K912" s="440"/>
      <c r="L912" s="440"/>
      <c r="M912" s="450"/>
    </row>
    <row r="913" spans="1:13">
      <c r="A913" s="427" t="str">
        <f t="shared" si="20"/>
        <v>-</v>
      </c>
      <c r="B913" s="461"/>
      <c r="C913" s="430"/>
      <c r="D913" s="430"/>
      <c r="E913" s="397"/>
      <c r="F913" s="387"/>
      <c r="G913" s="431"/>
      <c r="H913" s="431"/>
      <c r="I913" s="431"/>
      <c r="J913" s="440"/>
      <c r="K913" s="440"/>
      <c r="L913" s="440"/>
      <c r="M913" s="450"/>
    </row>
    <row r="914" spans="1:13">
      <c r="A914" s="427" t="str">
        <f t="shared" si="20"/>
        <v>-</v>
      </c>
      <c r="B914" s="461"/>
      <c r="C914" s="430"/>
      <c r="D914" s="430"/>
      <c r="E914" s="397"/>
      <c r="F914" s="387"/>
      <c r="G914" s="431"/>
      <c r="H914" s="431"/>
      <c r="I914" s="431"/>
      <c r="J914" s="440"/>
      <c r="K914" s="440"/>
      <c r="L914" s="440"/>
      <c r="M914" s="450"/>
    </row>
    <row r="915" spans="1:13">
      <c r="A915" s="427" t="str">
        <f t="shared" si="20"/>
        <v>-</v>
      </c>
      <c r="B915" s="461"/>
      <c r="C915" s="430"/>
      <c r="D915" s="430"/>
      <c r="E915" s="397"/>
      <c r="F915" s="387"/>
      <c r="G915" s="431"/>
      <c r="H915" s="431"/>
      <c r="I915" s="431"/>
      <c r="J915" s="440"/>
      <c r="K915" s="440"/>
      <c r="L915" s="440"/>
      <c r="M915" s="450"/>
    </row>
    <row r="916" spans="1:13">
      <c r="A916" s="427" t="str">
        <f t="shared" si="20"/>
        <v>-</v>
      </c>
      <c r="B916" s="461"/>
      <c r="C916" s="430"/>
      <c r="D916" s="430"/>
      <c r="E916" s="397"/>
      <c r="F916" s="387"/>
      <c r="G916" s="431"/>
      <c r="H916" s="431"/>
      <c r="I916" s="431"/>
      <c r="J916" s="440"/>
      <c r="K916" s="440"/>
      <c r="L916" s="440"/>
      <c r="M916" s="450"/>
    </row>
    <row r="917" spans="1:13">
      <c r="A917" s="427" t="str">
        <f t="shared" si="20"/>
        <v>-</v>
      </c>
      <c r="B917" s="461"/>
      <c r="C917" s="430"/>
      <c r="D917" s="430"/>
      <c r="E917" s="397"/>
      <c r="F917" s="387"/>
      <c r="G917" s="431"/>
      <c r="H917" s="431"/>
      <c r="I917" s="431"/>
      <c r="J917" s="440"/>
      <c r="K917" s="440"/>
      <c r="L917" s="440"/>
      <c r="M917" s="450"/>
    </row>
    <row r="918" spans="1:13">
      <c r="A918" s="427" t="str">
        <f t="shared" si="20"/>
        <v>-</v>
      </c>
      <c r="B918" s="461"/>
      <c r="C918" s="430"/>
      <c r="D918" s="430"/>
      <c r="E918" s="397"/>
      <c r="F918" s="387"/>
      <c r="G918" s="431"/>
      <c r="H918" s="431"/>
      <c r="I918" s="431"/>
      <c r="J918" s="440"/>
      <c r="K918" s="440"/>
      <c r="L918" s="440"/>
      <c r="M918" s="450"/>
    </row>
    <row r="919" spans="1:13">
      <c r="A919" s="427" t="str">
        <f t="shared" si="20"/>
        <v>-</v>
      </c>
      <c r="B919" s="461"/>
      <c r="C919" s="430"/>
      <c r="D919" s="430"/>
      <c r="E919" s="397"/>
      <c r="F919" s="387"/>
      <c r="G919" s="431"/>
      <c r="H919" s="431"/>
      <c r="I919" s="431"/>
      <c r="J919" s="440"/>
      <c r="K919" s="440"/>
      <c r="L919" s="440"/>
      <c r="M919" s="450"/>
    </row>
    <row r="920" spans="1:13">
      <c r="A920" s="427" t="str">
        <f t="shared" si="20"/>
        <v>-</v>
      </c>
      <c r="B920" s="461"/>
      <c r="C920" s="430"/>
      <c r="D920" s="430"/>
      <c r="E920" s="397"/>
      <c r="F920" s="387"/>
      <c r="G920" s="431"/>
      <c r="H920" s="431"/>
      <c r="I920" s="431"/>
      <c r="J920" s="440"/>
      <c r="K920" s="440"/>
      <c r="L920" s="440"/>
      <c r="M920" s="450"/>
    </row>
    <row r="921" spans="1:13">
      <c r="A921" s="427" t="str">
        <f t="shared" si="20"/>
        <v>-</v>
      </c>
      <c r="B921" s="461"/>
      <c r="C921" s="430"/>
      <c r="D921" s="430"/>
      <c r="E921" s="397"/>
      <c r="F921" s="387"/>
      <c r="G921" s="431"/>
      <c r="H921" s="431"/>
      <c r="I921" s="431"/>
      <c r="J921" s="440"/>
      <c r="K921" s="440"/>
      <c r="L921" s="440"/>
      <c r="M921" s="450"/>
    </row>
    <row r="922" spans="1:13">
      <c r="A922" s="427" t="str">
        <f t="shared" si="20"/>
        <v>-</v>
      </c>
      <c r="B922" s="461"/>
      <c r="C922" s="430"/>
      <c r="D922" s="430"/>
      <c r="E922" s="397"/>
      <c r="F922" s="387"/>
      <c r="G922" s="431"/>
      <c r="H922" s="431"/>
      <c r="I922" s="431"/>
      <c r="J922" s="440"/>
      <c r="K922" s="440"/>
      <c r="L922" s="440"/>
      <c r="M922" s="450"/>
    </row>
    <row r="923" spans="1:13">
      <c r="A923" s="427" t="str">
        <f t="shared" si="20"/>
        <v>-</v>
      </c>
      <c r="B923" s="461"/>
      <c r="C923" s="430"/>
      <c r="D923" s="430"/>
      <c r="E923" s="397"/>
      <c r="F923" s="387"/>
      <c r="G923" s="431"/>
      <c r="H923" s="431"/>
      <c r="I923" s="431"/>
      <c r="J923" s="440"/>
      <c r="K923" s="440"/>
      <c r="L923" s="440"/>
      <c r="M923" s="450"/>
    </row>
    <row r="924" spans="1:13">
      <c r="A924" s="427" t="str">
        <f t="shared" ref="A924:A987" si="21">D924&amp;"-"&amp;B924</f>
        <v>-</v>
      </c>
      <c r="B924" s="461"/>
      <c r="C924" s="430"/>
      <c r="D924" s="430"/>
      <c r="E924" s="397"/>
      <c r="F924" s="387"/>
      <c r="G924" s="431"/>
      <c r="H924" s="431"/>
      <c r="I924" s="431"/>
      <c r="J924" s="440"/>
      <c r="K924" s="440"/>
      <c r="L924" s="440"/>
      <c r="M924" s="450"/>
    </row>
    <row r="925" spans="1:13">
      <c r="A925" s="427" t="str">
        <f t="shared" si="21"/>
        <v>-</v>
      </c>
      <c r="B925" s="461"/>
      <c r="C925" s="430"/>
      <c r="D925" s="430"/>
      <c r="E925" s="397"/>
      <c r="F925" s="387"/>
      <c r="G925" s="431"/>
      <c r="H925" s="431"/>
      <c r="I925" s="431"/>
      <c r="J925" s="440"/>
      <c r="K925" s="440"/>
      <c r="L925" s="440"/>
      <c r="M925" s="450"/>
    </row>
    <row r="926" spans="1:13">
      <c r="A926" s="427" t="str">
        <f t="shared" si="21"/>
        <v>-</v>
      </c>
      <c r="B926" s="461"/>
      <c r="C926" s="430"/>
      <c r="D926" s="430"/>
      <c r="E926" s="397"/>
      <c r="F926" s="387"/>
      <c r="G926" s="431"/>
      <c r="H926" s="431"/>
      <c r="I926" s="431"/>
      <c r="J926" s="440"/>
      <c r="K926" s="440"/>
      <c r="L926" s="440"/>
      <c r="M926" s="450"/>
    </row>
    <row r="927" spans="1:13">
      <c r="A927" s="427" t="str">
        <f t="shared" si="21"/>
        <v>-</v>
      </c>
      <c r="B927" s="461"/>
      <c r="C927" s="430"/>
      <c r="D927" s="430"/>
      <c r="E927" s="397"/>
      <c r="F927" s="387"/>
      <c r="G927" s="431"/>
      <c r="H927" s="431"/>
      <c r="I927" s="431"/>
      <c r="J927" s="440"/>
      <c r="K927" s="440"/>
      <c r="L927" s="440"/>
      <c r="M927" s="450"/>
    </row>
    <row r="928" spans="1:13">
      <c r="A928" s="427" t="str">
        <f t="shared" si="21"/>
        <v>-</v>
      </c>
      <c r="B928" s="461"/>
      <c r="C928" s="430"/>
      <c r="D928" s="430"/>
      <c r="E928" s="397"/>
      <c r="F928" s="387"/>
      <c r="G928" s="431"/>
      <c r="H928" s="431"/>
      <c r="I928" s="431"/>
      <c r="J928" s="440"/>
      <c r="K928" s="440"/>
      <c r="L928" s="440"/>
      <c r="M928" s="450"/>
    </row>
    <row r="929" spans="1:13">
      <c r="A929" s="427" t="str">
        <f t="shared" si="21"/>
        <v>-</v>
      </c>
      <c r="B929" s="461"/>
      <c r="C929" s="430"/>
      <c r="D929" s="430"/>
      <c r="E929" s="397"/>
      <c r="F929" s="387"/>
      <c r="G929" s="431"/>
      <c r="H929" s="431"/>
      <c r="I929" s="431"/>
      <c r="J929" s="440"/>
      <c r="K929" s="440"/>
      <c r="L929" s="440"/>
      <c r="M929" s="450"/>
    </row>
    <row r="930" spans="1:13">
      <c r="A930" s="427" t="str">
        <f t="shared" si="21"/>
        <v>-</v>
      </c>
      <c r="B930" s="461"/>
      <c r="C930" s="430"/>
      <c r="D930" s="430"/>
      <c r="E930" s="397"/>
      <c r="F930" s="387"/>
      <c r="G930" s="431"/>
      <c r="H930" s="431"/>
      <c r="I930" s="431"/>
      <c r="J930" s="440"/>
      <c r="K930" s="440"/>
      <c r="L930" s="440"/>
      <c r="M930" s="450"/>
    </row>
    <row r="931" spans="1:13">
      <c r="A931" s="427" t="str">
        <f t="shared" si="21"/>
        <v>-</v>
      </c>
      <c r="B931" s="461"/>
      <c r="C931" s="430"/>
      <c r="D931" s="430"/>
      <c r="E931" s="397"/>
      <c r="F931" s="387"/>
      <c r="G931" s="431"/>
      <c r="H931" s="431"/>
      <c r="I931" s="431"/>
      <c r="J931" s="440"/>
      <c r="K931" s="440"/>
      <c r="L931" s="440"/>
      <c r="M931" s="450"/>
    </row>
    <row r="932" spans="1:13">
      <c r="A932" s="427" t="str">
        <f t="shared" si="21"/>
        <v>-</v>
      </c>
      <c r="B932" s="461"/>
      <c r="C932" s="430"/>
      <c r="D932" s="430"/>
      <c r="E932" s="397"/>
      <c r="F932" s="387"/>
      <c r="G932" s="431"/>
      <c r="H932" s="431"/>
      <c r="I932" s="431"/>
      <c r="J932" s="440"/>
      <c r="K932" s="440"/>
      <c r="L932" s="440"/>
      <c r="M932" s="450"/>
    </row>
    <row r="933" spans="1:13">
      <c r="A933" s="427" t="str">
        <f t="shared" si="21"/>
        <v>-</v>
      </c>
      <c r="B933" s="461"/>
      <c r="C933" s="430"/>
      <c r="D933" s="430"/>
      <c r="E933" s="397"/>
      <c r="F933" s="387"/>
      <c r="G933" s="431"/>
      <c r="H933" s="431"/>
      <c r="I933" s="431"/>
      <c r="J933" s="440"/>
      <c r="K933" s="440"/>
      <c r="L933" s="440"/>
      <c r="M933" s="450"/>
    </row>
    <row r="934" spans="1:13">
      <c r="A934" s="427" t="str">
        <f t="shared" si="21"/>
        <v>-</v>
      </c>
      <c r="B934" s="461"/>
      <c r="C934" s="430"/>
      <c r="D934" s="430"/>
      <c r="E934" s="397"/>
      <c r="F934" s="387"/>
      <c r="G934" s="431"/>
      <c r="H934" s="431"/>
      <c r="I934" s="431"/>
      <c r="J934" s="440"/>
      <c r="K934" s="440"/>
      <c r="L934" s="440"/>
      <c r="M934" s="450"/>
    </row>
    <row r="935" spans="1:13">
      <c r="A935" s="427" t="str">
        <f t="shared" si="21"/>
        <v>-</v>
      </c>
      <c r="B935" s="461"/>
      <c r="C935" s="430"/>
      <c r="D935" s="430"/>
      <c r="E935" s="397"/>
      <c r="F935" s="387"/>
      <c r="G935" s="431"/>
      <c r="H935" s="431"/>
      <c r="I935" s="431"/>
      <c r="J935" s="440"/>
      <c r="K935" s="440"/>
      <c r="L935" s="440"/>
      <c r="M935" s="450"/>
    </row>
    <row r="936" spans="1:13">
      <c r="A936" s="427" t="str">
        <f t="shared" si="21"/>
        <v>-</v>
      </c>
      <c r="B936" s="461"/>
      <c r="C936" s="430"/>
      <c r="D936" s="430"/>
      <c r="E936" s="397"/>
      <c r="F936" s="387"/>
      <c r="G936" s="431"/>
      <c r="H936" s="431"/>
      <c r="I936" s="431"/>
      <c r="J936" s="440"/>
      <c r="K936" s="440"/>
      <c r="L936" s="440"/>
      <c r="M936" s="450"/>
    </row>
    <row r="937" spans="1:13">
      <c r="A937" s="427" t="str">
        <f t="shared" si="21"/>
        <v>-</v>
      </c>
      <c r="B937" s="461"/>
      <c r="C937" s="430"/>
      <c r="D937" s="430"/>
      <c r="E937" s="397"/>
      <c r="F937" s="387"/>
      <c r="G937" s="431"/>
      <c r="H937" s="431"/>
      <c r="I937" s="431"/>
      <c r="J937" s="440"/>
      <c r="K937" s="440"/>
      <c r="L937" s="440"/>
      <c r="M937" s="450"/>
    </row>
    <row r="938" spans="1:13">
      <c r="A938" s="427" t="str">
        <f t="shared" si="21"/>
        <v>-</v>
      </c>
      <c r="B938" s="461"/>
      <c r="C938" s="430"/>
      <c r="D938" s="430"/>
      <c r="E938" s="397"/>
      <c r="F938" s="387"/>
      <c r="G938" s="431"/>
      <c r="H938" s="431"/>
      <c r="I938" s="431"/>
      <c r="J938" s="440"/>
      <c r="K938" s="440"/>
      <c r="L938" s="440"/>
      <c r="M938" s="450"/>
    </row>
    <row r="939" spans="1:13">
      <c r="A939" s="427" t="str">
        <f t="shared" si="21"/>
        <v>-</v>
      </c>
      <c r="B939" s="461"/>
      <c r="C939" s="430"/>
      <c r="D939" s="430"/>
      <c r="E939" s="397"/>
      <c r="F939" s="387"/>
      <c r="G939" s="431"/>
      <c r="H939" s="431"/>
      <c r="I939" s="431"/>
      <c r="J939" s="440"/>
      <c r="K939" s="440"/>
      <c r="L939" s="440"/>
      <c r="M939" s="450"/>
    </row>
    <row r="940" spans="1:13">
      <c r="A940" s="427" t="str">
        <f t="shared" si="21"/>
        <v>-</v>
      </c>
      <c r="B940" s="461"/>
      <c r="C940" s="430"/>
      <c r="D940" s="430"/>
      <c r="E940" s="397"/>
      <c r="F940" s="387"/>
      <c r="G940" s="431"/>
      <c r="H940" s="431"/>
      <c r="I940" s="431"/>
      <c r="J940" s="440"/>
      <c r="K940" s="440"/>
      <c r="L940" s="440"/>
      <c r="M940" s="450"/>
    </row>
    <row r="941" spans="1:13">
      <c r="A941" s="427" t="str">
        <f t="shared" si="21"/>
        <v>-</v>
      </c>
      <c r="B941" s="461"/>
      <c r="C941" s="430"/>
      <c r="D941" s="430"/>
      <c r="E941" s="397"/>
      <c r="F941" s="387"/>
      <c r="G941" s="431"/>
      <c r="H941" s="431"/>
      <c r="I941" s="431"/>
      <c r="J941" s="440"/>
      <c r="K941" s="440"/>
      <c r="L941" s="440"/>
      <c r="M941" s="450"/>
    </row>
    <row r="942" spans="1:13">
      <c r="A942" s="427" t="str">
        <f t="shared" si="21"/>
        <v>-</v>
      </c>
      <c r="B942" s="461"/>
      <c r="C942" s="430"/>
      <c r="D942" s="430"/>
      <c r="E942" s="397"/>
      <c r="F942" s="387"/>
      <c r="G942" s="431"/>
      <c r="H942" s="431"/>
      <c r="I942" s="431"/>
      <c r="J942" s="440"/>
      <c r="K942" s="440"/>
      <c r="L942" s="440"/>
      <c r="M942" s="450"/>
    </row>
    <row r="943" spans="1:13">
      <c r="A943" s="427" t="str">
        <f t="shared" si="21"/>
        <v>-</v>
      </c>
      <c r="B943" s="461"/>
      <c r="C943" s="430"/>
      <c r="D943" s="430"/>
      <c r="E943" s="397"/>
      <c r="F943" s="387"/>
      <c r="G943" s="431"/>
      <c r="H943" s="431"/>
      <c r="I943" s="431"/>
      <c r="J943" s="440"/>
      <c r="K943" s="440"/>
      <c r="L943" s="440"/>
      <c r="M943" s="450"/>
    </row>
    <row r="944" spans="1:13">
      <c r="A944" s="427" t="str">
        <f t="shared" si="21"/>
        <v>-</v>
      </c>
      <c r="B944" s="461"/>
      <c r="C944" s="430"/>
      <c r="D944" s="430"/>
      <c r="E944" s="397"/>
      <c r="F944" s="387"/>
      <c r="G944" s="431"/>
      <c r="H944" s="431"/>
      <c r="I944" s="431"/>
      <c r="J944" s="440"/>
      <c r="K944" s="440"/>
      <c r="L944" s="440"/>
      <c r="M944" s="450"/>
    </row>
    <row r="945" spans="1:13">
      <c r="A945" s="427" t="str">
        <f t="shared" si="21"/>
        <v>-</v>
      </c>
      <c r="B945" s="461"/>
      <c r="C945" s="430"/>
      <c r="D945" s="430"/>
      <c r="E945" s="397"/>
      <c r="F945" s="387"/>
      <c r="G945" s="431"/>
      <c r="H945" s="431"/>
      <c r="I945" s="431"/>
      <c r="J945" s="440"/>
      <c r="K945" s="440"/>
      <c r="L945" s="440"/>
      <c r="M945" s="450"/>
    </row>
    <row r="946" spans="1:13">
      <c r="A946" s="427" t="str">
        <f t="shared" si="21"/>
        <v>-</v>
      </c>
      <c r="B946" s="461"/>
      <c r="C946" s="430"/>
      <c r="D946" s="430"/>
      <c r="E946" s="397"/>
      <c r="F946" s="387"/>
      <c r="G946" s="431"/>
      <c r="H946" s="431"/>
      <c r="I946" s="431"/>
      <c r="J946" s="440"/>
      <c r="K946" s="440"/>
      <c r="L946" s="440"/>
      <c r="M946" s="450"/>
    </row>
    <row r="947" spans="1:13">
      <c r="A947" s="427" t="str">
        <f t="shared" si="21"/>
        <v>-</v>
      </c>
      <c r="B947" s="461"/>
      <c r="C947" s="430"/>
      <c r="D947" s="430"/>
      <c r="E947" s="397"/>
      <c r="F947" s="387"/>
      <c r="G947" s="431"/>
      <c r="H947" s="431"/>
      <c r="I947" s="431"/>
      <c r="J947" s="440"/>
      <c r="K947" s="440"/>
      <c r="L947" s="440"/>
      <c r="M947" s="450"/>
    </row>
    <row r="948" spans="1:13">
      <c r="A948" s="427" t="str">
        <f t="shared" si="21"/>
        <v>-</v>
      </c>
      <c r="B948" s="461"/>
      <c r="C948" s="430"/>
      <c r="D948" s="430"/>
      <c r="E948" s="397"/>
      <c r="F948" s="387"/>
      <c r="G948" s="431"/>
      <c r="H948" s="431"/>
      <c r="I948" s="431"/>
      <c r="J948" s="440"/>
      <c r="K948" s="440"/>
      <c r="L948" s="440"/>
      <c r="M948" s="450"/>
    </row>
    <row r="949" spans="1:13">
      <c r="A949" s="427" t="str">
        <f t="shared" si="21"/>
        <v>-</v>
      </c>
      <c r="B949" s="461"/>
      <c r="C949" s="430"/>
      <c r="D949" s="430"/>
      <c r="E949" s="397"/>
      <c r="F949" s="387"/>
      <c r="G949" s="431"/>
      <c r="H949" s="431"/>
      <c r="I949" s="431"/>
      <c r="J949" s="440"/>
      <c r="K949" s="440"/>
      <c r="L949" s="440"/>
      <c r="M949" s="450"/>
    </row>
    <row r="950" spans="1:13">
      <c r="A950" s="427" t="str">
        <f t="shared" si="21"/>
        <v>-</v>
      </c>
      <c r="B950" s="461"/>
      <c r="C950" s="430"/>
      <c r="D950" s="430"/>
      <c r="E950" s="397"/>
      <c r="F950" s="387"/>
      <c r="G950" s="431"/>
      <c r="H950" s="431"/>
      <c r="I950" s="431"/>
      <c r="J950" s="440"/>
      <c r="K950" s="440"/>
      <c r="L950" s="440"/>
      <c r="M950" s="450"/>
    </row>
    <row r="951" spans="1:13">
      <c r="A951" s="427" t="str">
        <f t="shared" si="21"/>
        <v>-</v>
      </c>
      <c r="B951" s="461"/>
      <c r="C951" s="430"/>
      <c r="D951" s="430"/>
      <c r="E951" s="397"/>
      <c r="F951" s="387"/>
      <c r="G951" s="431"/>
      <c r="H951" s="431"/>
      <c r="I951" s="431"/>
      <c r="J951" s="440"/>
      <c r="K951" s="440"/>
      <c r="L951" s="440"/>
      <c r="M951" s="450"/>
    </row>
    <row r="952" spans="1:13">
      <c r="A952" s="427" t="str">
        <f t="shared" si="21"/>
        <v>-</v>
      </c>
      <c r="B952" s="461"/>
      <c r="C952" s="430"/>
      <c r="D952" s="430"/>
      <c r="E952" s="397"/>
      <c r="F952" s="387"/>
      <c r="G952" s="431"/>
      <c r="H952" s="431"/>
      <c r="I952" s="431"/>
      <c r="J952" s="440"/>
      <c r="K952" s="440"/>
      <c r="L952" s="440"/>
      <c r="M952" s="450"/>
    </row>
    <row r="953" spans="1:13">
      <c r="A953" s="427" t="str">
        <f t="shared" si="21"/>
        <v>-</v>
      </c>
      <c r="B953" s="461"/>
      <c r="C953" s="430"/>
      <c r="D953" s="430"/>
      <c r="E953" s="397"/>
      <c r="F953" s="387"/>
      <c r="G953" s="431"/>
      <c r="H953" s="431"/>
      <c r="I953" s="431"/>
      <c r="J953" s="440"/>
      <c r="K953" s="440"/>
      <c r="L953" s="440"/>
      <c r="M953" s="450"/>
    </row>
    <row r="954" spans="1:13">
      <c r="A954" s="427" t="str">
        <f t="shared" si="21"/>
        <v>-</v>
      </c>
      <c r="B954" s="461"/>
      <c r="C954" s="430"/>
      <c r="D954" s="430"/>
      <c r="E954" s="397"/>
      <c r="F954" s="387"/>
      <c r="G954" s="431"/>
      <c r="H954" s="431"/>
      <c r="I954" s="431"/>
      <c r="J954" s="440"/>
      <c r="K954" s="440"/>
      <c r="L954" s="440"/>
      <c r="M954" s="450"/>
    </row>
    <row r="955" spans="1:13">
      <c r="A955" s="427" t="str">
        <f t="shared" si="21"/>
        <v>-</v>
      </c>
      <c r="B955" s="461"/>
      <c r="C955" s="430"/>
      <c r="D955" s="430"/>
      <c r="E955" s="397"/>
      <c r="F955" s="387"/>
      <c r="G955" s="431"/>
      <c r="H955" s="431"/>
      <c r="I955" s="431"/>
      <c r="J955" s="440"/>
      <c r="K955" s="440"/>
      <c r="L955" s="440"/>
      <c r="M955" s="450"/>
    </row>
    <row r="956" spans="1:13">
      <c r="A956" s="427" t="str">
        <f t="shared" si="21"/>
        <v>-</v>
      </c>
      <c r="B956" s="461"/>
      <c r="C956" s="430"/>
      <c r="D956" s="430"/>
      <c r="E956" s="397"/>
      <c r="F956" s="387"/>
      <c r="G956" s="431"/>
      <c r="H956" s="431"/>
      <c r="I956" s="431"/>
      <c r="J956" s="440"/>
      <c r="K956" s="440"/>
      <c r="L956" s="440"/>
      <c r="M956" s="450"/>
    </row>
    <row r="957" spans="1:13">
      <c r="A957" s="427" t="str">
        <f t="shared" si="21"/>
        <v>-</v>
      </c>
      <c r="B957" s="461"/>
      <c r="C957" s="430"/>
      <c r="D957" s="430"/>
      <c r="E957" s="397"/>
      <c r="F957" s="387"/>
      <c r="G957" s="431"/>
      <c r="H957" s="431"/>
      <c r="I957" s="431"/>
      <c r="J957" s="440"/>
      <c r="K957" s="440"/>
      <c r="L957" s="440"/>
      <c r="M957" s="450"/>
    </row>
    <row r="958" spans="1:13">
      <c r="A958" s="427" t="str">
        <f t="shared" si="21"/>
        <v>-</v>
      </c>
      <c r="B958" s="461"/>
      <c r="C958" s="430"/>
      <c r="D958" s="430"/>
      <c r="E958" s="397"/>
      <c r="F958" s="387"/>
      <c r="G958" s="431"/>
      <c r="H958" s="431"/>
      <c r="I958" s="431"/>
      <c r="J958" s="440"/>
      <c r="K958" s="440"/>
      <c r="L958" s="440"/>
      <c r="M958" s="450"/>
    </row>
    <row r="959" spans="1:13">
      <c r="A959" s="427" t="str">
        <f t="shared" si="21"/>
        <v>-</v>
      </c>
      <c r="B959" s="461"/>
      <c r="C959" s="430"/>
      <c r="D959" s="430"/>
      <c r="E959" s="397"/>
      <c r="F959" s="387"/>
      <c r="G959" s="431"/>
      <c r="H959" s="431"/>
      <c r="I959" s="431"/>
      <c r="J959" s="440"/>
      <c r="K959" s="440"/>
      <c r="L959" s="440"/>
      <c r="M959" s="450"/>
    </row>
    <row r="960" spans="1:13">
      <c r="A960" s="427" t="str">
        <f t="shared" si="21"/>
        <v>-</v>
      </c>
      <c r="B960" s="461"/>
      <c r="C960" s="430"/>
      <c r="D960" s="430"/>
      <c r="E960" s="397"/>
      <c r="F960" s="387"/>
      <c r="G960" s="431"/>
      <c r="H960" s="431"/>
      <c r="I960" s="431"/>
      <c r="J960" s="440"/>
      <c r="K960" s="440"/>
      <c r="L960" s="440"/>
      <c r="M960" s="450"/>
    </row>
    <row r="961" spans="1:13">
      <c r="A961" s="427" t="str">
        <f t="shared" si="21"/>
        <v>-</v>
      </c>
      <c r="B961" s="461"/>
      <c r="C961" s="430"/>
      <c r="D961" s="430"/>
      <c r="E961" s="397"/>
      <c r="F961" s="387"/>
      <c r="G961" s="431"/>
      <c r="H961" s="431"/>
      <c r="I961" s="431"/>
      <c r="J961" s="440"/>
      <c r="K961" s="440"/>
      <c r="L961" s="440"/>
      <c r="M961" s="450"/>
    </row>
    <row r="962" spans="1:13">
      <c r="A962" s="427" t="str">
        <f t="shared" si="21"/>
        <v>-</v>
      </c>
      <c r="B962" s="461"/>
      <c r="C962" s="430"/>
      <c r="D962" s="430"/>
      <c r="E962" s="397"/>
      <c r="F962" s="387"/>
      <c r="G962" s="431"/>
      <c r="H962" s="431"/>
      <c r="I962" s="431"/>
      <c r="J962" s="440"/>
      <c r="K962" s="440"/>
      <c r="L962" s="440"/>
      <c r="M962" s="450"/>
    </row>
    <row r="963" spans="1:13">
      <c r="A963" s="427" t="str">
        <f t="shared" si="21"/>
        <v>-</v>
      </c>
      <c r="B963" s="461"/>
      <c r="C963" s="430"/>
      <c r="D963" s="430"/>
      <c r="E963" s="397"/>
      <c r="F963" s="387"/>
      <c r="G963" s="431"/>
      <c r="H963" s="431"/>
      <c r="I963" s="431"/>
      <c r="J963" s="440"/>
      <c r="K963" s="440"/>
      <c r="L963" s="440"/>
      <c r="M963" s="450"/>
    </row>
    <row r="964" spans="1:13">
      <c r="A964" s="427" t="str">
        <f t="shared" si="21"/>
        <v>-</v>
      </c>
      <c r="B964" s="461"/>
      <c r="C964" s="430"/>
      <c r="D964" s="430"/>
      <c r="E964" s="397"/>
      <c r="F964" s="387"/>
      <c r="G964" s="431"/>
      <c r="H964" s="431"/>
      <c r="I964" s="431"/>
      <c r="J964" s="440"/>
      <c r="K964" s="440"/>
      <c r="L964" s="440"/>
      <c r="M964" s="450"/>
    </row>
    <row r="965" spans="1:13">
      <c r="A965" s="427" t="str">
        <f t="shared" si="21"/>
        <v>-</v>
      </c>
      <c r="B965" s="461"/>
      <c r="C965" s="430"/>
      <c r="D965" s="430"/>
      <c r="E965" s="397"/>
      <c r="F965" s="387"/>
      <c r="G965" s="431"/>
      <c r="H965" s="431"/>
      <c r="I965" s="431"/>
      <c r="J965" s="440"/>
      <c r="K965" s="440"/>
      <c r="L965" s="440"/>
      <c r="M965" s="450"/>
    </row>
    <row r="966" spans="1:13">
      <c r="A966" s="427" t="str">
        <f t="shared" si="21"/>
        <v>-</v>
      </c>
      <c r="B966" s="461"/>
      <c r="C966" s="430"/>
      <c r="D966" s="430"/>
      <c r="E966" s="397"/>
      <c r="F966" s="387"/>
      <c r="G966" s="431"/>
      <c r="H966" s="431"/>
      <c r="I966" s="431"/>
      <c r="J966" s="440"/>
      <c r="K966" s="440"/>
      <c r="L966" s="440"/>
      <c r="M966" s="450"/>
    </row>
    <row r="967" spans="1:13">
      <c r="A967" s="427" t="str">
        <f t="shared" si="21"/>
        <v>-</v>
      </c>
      <c r="B967" s="461"/>
      <c r="C967" s="430"/>
      <c r="D967" s="430"/>
      <c r="E967" s="397"/>
      <c r="F967" s="387"/>
      <c r="G967" s="431"/>
      <c r="H967" s="431"/>
      <c r="I967" s="431"/>
      <c r="J967" s="440"/>
      <c r="K967" s="440"/>
      <c r="L967" s="440"/>
      <c r="M967" s="450"/>
    </row>
    <row r="968" spans="1:13">
      <c r="A968" s="427" t="str">
        <f t="shared" si="21"/>
        <v>-</v>
      </c>
      <c r="B968" s="461"/>
      <c r="C968" s="430"/>
      <c r="D968" s="430"/>
      <c r="E968" s="397"/>
      <c r="F968" s="387"/>
      <c r="G968" s="431"/>
      <c r="H968" s="431"/>
      <c r="I968" s="431"/>
      <c r="J968" s="440"/>
      <c r="K968" s="440"/>
      <c r="L968" s="440"/>
      <c r="M968" s="450"/>
    </row>
    <row r="969" spans="1:13">
      <c r="A969" s="427" t="str">
        <f t="shared" si="21"/>
        <v>-</v>
      </c>
      <c r="B969" s="461"/>
      <c r="C969" s="430"/>
      <c r="D969" s="430"/>
      <c r="E969" s="397"/>
      <c r="F969" s="387"/>
      <c r="G969" s="431"/>
      <c r="H969" s="431"/>
      <c r="I969" s="431"/>
      <c r="J969" s="440"/>
      <c r="K969" s="440"/>
      <c r="L969" s="440"/>
      <c r="M969" s="450"/>
    </row>
    <row r="970" spans="1:13">
      <c r="A970" s="427" t="str">
        <f t="shared" si="21"/>
        <v>-</v>
      </c>
      <c r="B970" s="461"/>
      <c r="C970" s="430"/>
      <c r="D970" s="430"/>
      <c r="E970" s="397"/>
      <c r="F970" s="387"/>
      <c r="G970" s="431"/>
      <c r="H970" s="431"/>
      <c r="I970" s="431"/>
      <c r="J970" s="440"/>
      <c r="K970" s="440"/>
      <c r="L970" s="440"/>
      <c r="M970" s="450"/>
    </row>
    <row r="971" spans="1:13">
      <c r="A971" s="427" t="str">
        <f t="shared" si="21"/>
        <v>-</v>
      </c>
      <c r="B971" s="461"/>
      <c r="C971" s="430"/>
      <c r="D971" s="430"/>
      <c r="E971" s="397"/>
      <c r="F971" s="387"/>
      <c r="G971" s="431"/>
      <c r="H971" s="431"/>
      <c r="I971" s="431"/>
      <c r="J971" s="440"/>
      <c r="K971" s="440"/>
      <c r="L971" s="440"/>
      <c r="M971" s="450"/>
    </row>
    <row r="972" spans="1:13">
      <c r="A972" s="427" t="str">
        <f t="shared" si="21"/>
        <v>-</v>
      </c>
      <c r="B972" s="461"/>
      <c r="C972" s="430"/>
      <c r="D972" s="430"/>
      <c r="E972" s="397"/>
      <c r="F972" s="387"/>
      <c r="G972" s="431"/>
      <c r="H972" s="431"/>
      <c r="I972" s="431"/>
      <c r="J972" s="440"/>
      <c r="K972" s="440"/>
      <c r="L972" s="440"/>
      <c r="M972" s="450"/>
    </row>
    <row r="973" spans="1:13">
      <c r="A973" s="427" t="str">
        <f t="shared" si="21"/>
        <v>-</v>
      </c>
      <c r="B973" s="461"/>
      <c r="C973" s="430"/>
      <c r="D973" s="430"/>
      <c r="E973" s="397"/>
      <c r="F973" s="387"/>
      <c r="G973" s="431"/>
      <c r="H973" s="431"/>
      <c r="I973" s="431"/>
      <c r="J973" s="440"/>
      <c r="K973" s="440"/>
      <c r="L973" s="440"/>
      <c r="M973" s="450"/>
    </row>
    <row r="974" spans="1:13">
      <c r="A974" s="427" t="str">
        <f t="shared" si="21"/>
        <v>-</v>
      </c>
      <c r="B974" s="461"/>
      <c r="C974" s="430"/>
      <c r="D974" s="430"/>
      <c r="E974" s="397"/>
      <c r="F974" s="387"/>
      <c r="G974" s="431"/>
      <c r="H974" s="431"/>
      <c r="I974" s="431"/>
      <c r="J974" s="440"/>
      <c r="K974" s="440"/>
      <c r="L974" s="440"/>
      <c r="M974" s="450"/>
    </row>
    <row r="975" spans="1:13">
      <c r="A975" s="427" t="str">
        <f t="shared" si="21"/>
        <v>-</v>
      </c>
      <c r="B975" s="461"/>
      <c r="C975" s="430"/>
      <c r="D975" s="430"/>
      <c r="E975" s="397"/>
      <c r="F975" s="387"/>
      <c r="G975" s="431"/>
      <c r="H975" s="431"/>
      <c r="I975" s="431"/>
      <c r="J975" s="440"/>
      <c r="K975" s="440"/>
      <c r="L975" s="440"/>
      <c r="M975" s="450"/>
    </row>
    <row r="976" spans="1:13">
      <c r="A976" s="427" t="str">
        <f t="shared" si="21"/>
        <v>-</v>
      </c>
      <c r="B976" s="461"/>
      <c r="C976" s="430"/>
      <c r="D976" s="430"/>
      <c r="E976" s="397"/>
      <c r="F976" s="387"/>
      <c r="G976" s="431"/>
      <c r="H976" s="431"/>
      <c r="I976" s="431"/>
      <c r="J976" s="440"/>
      <c r="K976" s="440"/>
      <c r="L976" s="440"/>
      <c r="M976" s="450"/>
    </row>
    <row r="977" spans="1:13">
      <c r="A977" s="427" t="str">
        <f t="shared" si="21"/>
        <v>-</v>
      </c>
      <c r="B977" s="461"/>
      <c r="C977" s="430"/>
      <c r="D977" s="430"/>
      <c r="E977" s="397"/>
      <c r="F977" s="387"/>
      <c r="G977" s="431"/>
      <c r="H977" s="431"/>
      <c r="I977" s="431"/>
      <c r="J977" s="440"/>
      <c r="K977" s="440"/>
      <c r="L977" s="440"/>
      <c r="M977" s="450"/>
    </row>
    <row r="978" spans="1:13">
      <c r="A978" s="427" t="str">
        <f t="shared" si="21"/>
        <v>-</v>
      </c>
      <c r="B978" s="461"/>
      <c r="C978" s="430"/>
      <c r="D978" s="430"/>
      <c r="E978" s="397"/>
      <c r="F978" s="387"/>
      <c r="G978" s="431"/>
      <c r="H978" s="431"/>
      <c r="I978" s="431"/>
      <c r="J978" s="440"/>
      <c r="K978" s="440"/>
      <c r="L978" s="440"/>
      <c r="M978" s="450"/>
    </row>
    <row r="979" spans="1:13">
      <c r="A979" s="427" t="str">
        <f t="shared" si="21"/>
        <v>-</v>
      </c>
      <c r="B979" s="461"/>
      <c r="C979" s="430"/>
      <c r="D979" s="430"/>
      <c r="E979" s="397"/>
      <c r="F979" s="387"/>
      <c r="G979" s="431"/>
      <c r="H979" s="431"/>
      <c r="I979" s="431"/>
      <c r="J979" s="440"/>
      <c r="K979" s="440"/>
      <c r="L979" s="440"/>
      <c r="M979" s="450"/>
    </row>
    <row r="980" spans="1:13">
      <c r="A980" s="427" t="str">
        <f t="shared" si="21"/>
        <v>-</v>
      </c>
      <c r="B980" s="461"/>
      <c r="C980" s="430"/>
      <c r="D980" s="430"/>
      <c r="E980" s="397"/>
      <c r="F980" s="387"/>
      <c r="G980" s="431"/>
      <c r="H980" s="431"/>
      <c r="I980" s="431"/>
      <c r="J980" s="440"/>
      <c r="K980" s="440"/>
      <c r="L980" s="440"/>
      <c r="M980" s="450"/>
    </row>
    <row r="981" spans="1:13">
      <c r="A981" s="427" t="str">
        <f t="shared" si="21"/>
        <v>-</v>
      </c>
      <c r="B981" s="461"/>
      <c r="C981" s="430"/>
      <c r="D981" s="430"/>
      <c r="E981" s="397"/>
      <c r="F981" s="387"/>
      <c r="G981" s="431"/>
      <c r="H981" s="431"/>
      <c r="I981" s="431"/>
      <c r="J981" s="440"/>
      <c r="K981" s="440"/>
      <c r="L981" s="440"/>
      <c r="M981" s="450"/>
    </row>
    <row r="982" spans="1:13">
      <c r="A982" s="427" t="str">
        <f t="shared" si="21"/>
        <v>-</v>
      </c>
      <c r="B982" s="461"/>
      <c r="C982" s="430"/>
      <c r="D982" s="430"/>
      <c r="E982" s="397"/>
      <c r="F982" s="387"/>
      <c r="G982" s="431"/>
      <c r="H982" s="431"/>
      <c r="I982" s="431"/>
      <c r="J982" s="440"/>
      <c r="K982" s="440"/>
      <c r="L982" s="440"/>
      <c r="M982" s="450"/>
    </row>
    <row r="983" spans="1:13">
      <c r="A983" s="427" t="str">
        <f t="shared" si="21"/>
        <v>-</v>
      </c>
      <c r="B983" s="461"/>
      <c r="C983" s="430"/>
      <c r="D983" s="430"/>
      <c r="E983" s="397"/>
      <c r="F983" s="387"/>
      <c r="G983" s="431"/>
      <c r="H983" s="431"/>
      <c r="I983" s="431"/>
      <c r="J983" s="440"/>
      <c r="K983" s="440"/>
      <c r="L983" s="440"/>
      <c r="M983" s="450"/>
    </row>
    <row r="984" spans="1:13">
      <c r="A984" s="427" t="str">
        <f t="shared" si="21"/>
        <v>-</v>
      </c>
      <c r="B984" s="461"/>
      <c r="C984" s="430"/>
      <c r="D984" s="430"/>
      <c r="E984" s="397"/>
      <c r="F984" s="387"/>
      <c r="G984" s="431"/>
      <c r="H984" s="431"/>
      <c r="I984" s="431"/>
      <c r="J984" s="440"/>
      <c r="K984" s="440"/>
      <c r="L984" s="440"/>
      <c r="M984" s="450"/>
    </row>
    <row r="985" spans="1:13">
      <c r="A985" s="427" t="str">
        <f t="shared" si="21"/>
        <v>-</v>
      </c>
      <c r="B985" s="461"/>
      <c r="C985" s="430"/>
      <c r="D985" s="430"/>
      <c r="E985" s="397"/>
      <c r="F985" s="387"/>
      <c r="G985" s="431"/>
      <c r="H985" s="431"/>
      <c r="I985" s="431"/>
      <c r="J985" s="440"/>
      <c r="K985" s="440"/>
      <c r="L985" s="440"/>
      <c r="M985" s="450"/>
    </row>
    <row r="986" spans="1:13">
      <c r="A986" s="427" t="str">
        <f t="shared" si="21"/>
        <v>-</v>
      </c>
      <c r="B986" s="461"/>
      <c r="C986" s="430"/>
      <c r="D986" s="430"/>
      <c r="E986" s="397"/>
      <c r="F986" s="387"/>
      <c r="G986" s="431"/>
      <c r="H986" s="431"/>
      <c r="I986" s="431"/>
      <c r="J986" s="440"/>
      <c r="K986" s="440"/>
      <c r="L986" s="440"/>
      <c r="M986" s="450"/>
    </row>
    <row r="987" spans="1:13">
      <c r="A987" s="427" t="str">
        <f t="shared" si="21"/>
        <v>-</v>
      </c>
      <c r="B987" s="461"/>
      <c r="C987" s="430"/>
      <c r="D987" s="430"/>
      <c r="E987" s="397"/>
      <c r="F987" s="387"/>
      <c r="G987" s="431"/>
      <c r="H987" s="431"/>
      <c r="I987" s="431"/>
      <c r="J987" s="440"/>
      <c r="K987" s="440"/>
      <c r="L987" s="440"/>
      <c r="M987" s="450"/>
    </row>
    <row r="988" spans="1:13">
      <c r="A988" s="427" t="str">
        <f t="shared" ref="A988:A1051" si="22">D988&amp;"-"&amp;B988</f>
        <v>-</v>
      </c>
      <c r="B988" s="461"/>
      <c r="C988" s="430"/>
      <c r="D988" s="430"/>
      <c r="E988" s="397"/>
      <c r="F988" s="387"/>
      <c r="G988" s="431"/>
      <c r="H988" s="431"/>
      <c r="I988" s="431"/>
      <c r="J988" s="440"/>
      <c r="K988" s="440"/>
      <c r="L988" s="440"/>
      <c r="M988" s="450"/>
    </row>
    <row r="989" spans="1:13">
      <c r="A989" s="427" t="str">
        <f t="shared" si="22"/>
        <v>-</v>
      </c>
      <c r="B989" s="461"/>
      <c r="C989" s="430"/>
      <c r="D989" s="430"/>
      <c r="E989" s="397"/>
      <c r="F989" s="387"/>
      <c r="G989" s="431"/>
      <c r="H989" s="431"/>
      <c r="I989" s="431"/>
      <c r="J989" s="440"/>
      <c r="K989" s="440"/>
      <c r="L989" s="440"/>
      <c r="M989" s="450"/>
    </row>
    <row r="990" spans="1:13">
      <c r="A990" s="427" t="str">
        <f t="shared" si="22"/>
        <v>-</v>
      </c>
      <c r="B990" s="461"/>
      <c r="C990" s="430"/>
      <c r="D990" s="430"/>
      <c r="E990" s="397"/>
      <c r="F990" s="387"/>
      <c r="G990" s="431"/>
      <c r="H990" s="431"/>
      <c r="I990" s="431"/>
      <c r="J990" s="440"/>
      <c r="K990" s="440"/>
      <c r="L990" s="440"/>
      <c r="M990" s="450"/>
    </row>
    <row r="991" spans="1:13">
      <c r="A991" s="427" t="str">
        <f t="shared" si="22"/>
        <v>-</v>
      </c>
      <c r="B991" s="461"/>
      <c r="C991" s="430"/>
      <c r="D991" s="430"/>
      <c r="E991" s="397"/>
      <c r="F991" s="387"/>
      <c r="G991" s="431"/>
      <c r="H991" s="431"/>
      <c r="I991" s="431"/>
      <c r="J991" s="440"/>
      <c r="K991" s="440"/>
      <c r="L991" s="440"/>
      <c r="M991" s="450"/>
    </row>
    <row r="992" spans="1:13">
      <c r="A992" s="427" t="str">
        <f t="shared" si="22"/>
        <v>-</v>
      </c>
      <c r="B992" s="461"/>
      <c r="C992" s="430"/>
      <c r="D992" s="430"/>
      <c r="E992" s="397"/>
      <c r="F992" s="387"/>
      <c r="G992" s="431"/>
      <c r="H992" s="431"/>
      <c r="I992" s="431"/>
      <c r="J992" s="440"/>
      <c r="K992" s="440"/>
      <c r="L992" s="440"/>
      <c r="M992" s="450"/>
    </row>
    <row r="993" spans="1:13">
      <c r="A993" s="427" t="str">
        <f t="shared" si="22"/>
        <v>-</v>
      </c>
      <c r="B993" s="461"/>
      <c r="C993" s="430"/>
      <c r="D993" s="430"/>
      <c r="E993" s="397"/>
      <c r="F993" s="387"/>
      <c r="G993" s="431"/>
      <c r="H993" s="431"/>
      <c r="I993" s="431"/>
      <c r="J993" s="440"/>
      <c r="K993" s="440"/>
      <c r="L993" s="440"/>
      <c r="M993" s="450"/>
    </row>
    <row r="994" spans="1:13">
      <c r="A994" s="427" t="str">
        <f t="shared" si="22"/>
        <v>-</v>
      </c>
      <c r="B994" s="461"/>
      <c r="C994" s="430"/>
      <c r="D994" s="430"/>
      <c r="E994" s="397"/>
      <c r="F994" s="387"/>
      <c r="G994" s="431"/>
      <c r="H994" s="431"/>
      <c r="I994" s="431"/>
      <c r="J994" s="440"/>
      <c r="K994" s="440"/>
      <c r="L994" s="440"/>
      <c r="M994" s="450"/>
    </row>
    <row r="995" spans="1:13">
      <c r="A995" s="427" t="str">
        <f t="shared" si="22"/>
        <v>-</v>
      </c>
      <c r="B995" s="461"/>
      <c r="C995" s="430"/>
      <c r="D995" s="430"/>
      <c r="E995" s="430"/>
      <c r="F995" s="244"/>
      <c r="G995" s="431"/>
      <c r="H995" s="431"/>
      <c r="I995" s="431"/>
      <c r="J995" s="440"/>
      <c r="K995" s="440"/>
      <c r="L995" s="440"/>
      <c r="M995" s="450"/>
    </row>
    <row r="996" spans="1:13">
      <c r="A996" s="427" t="str">
        <f t="shared" si="22"/>
        <v>-</v>
      </c>
      <c r="B996" s="461"/>
      <c r="C996" s="430"/>
      <c r="D996" s="430"/>
      <c r="E996" s="397"/>
      <c r="F996" s="387"/>
      <c r="G996" s="431"/>
      <c r="H996" s="431"/>
      <c r="I996" s="431"/>
      <c r="J996" s="440"/>
      <c r="K996" s="440"/>
      <c r="L996" s="440"/>
      <c r="M996" s="450"/>
    </row>
    <row r="997" spans="1:13">
      <c r="A997" s="427" t="str">
        <f t="shared" si="22"/>
        <v>-</v>
      </c>
      <c r="B997" s="461"/>
      <c r="C997" s="430"/>
      <c r="D997" s="430"/>
      <c r="E997" s="397"/>
      <c r="F997" s="387"/>
      <c r="G997" s="431"/>
      <c r="H997" s="431"/>
      <c r="I997" s="431"/>
      <c r="J997" s="440"/>
      <c r="K997" s="440"/>
      <c r="L997" s="440"/>
      <c r="M997" s="450"/>
    </row>
    <row r="998" spans="1:13">
      <c r="A998" s="427" t="str">
        <f t="shared" si="22"/>
        <v>-</v>
      </c>
      <c r="B998" s="461"/>
      <c r="C998" s="430"/>
      <c r="D998" s="430"/>
      <c r="E998" s="397"/>
      <c r="F998" s="387"/>
      <c r="G998" s="431"/>
      <c r="H998" s="431"/>
      <c r="I998" s="431"/>
      <c r="J998" s="440"/>
      <c r="K998" s="440"/>
      <c r="L998" s="440"/>
      <c r="M998" s="450"/>
    </row>
    <row r="999" spans="1:13">
      <c r="A999" s="427" t="str">
        <f t="shared" si="22"/>
        <v>-</v>
      </c>
      <c r="B999" s="461"/>
      <c r="C999" s="430"/>
      <c r="D999" s="430"/>
      <c r="E999" s="397"/>
      <c r="F999" s="387"/>
      <c r="G999" s="431"/>
      <c r="H999" s="431"/>
      <c r="I999" s="431"/>
      <c r="J999" s="440"/>
      <c r="K999" s="440"/>
      <c r="L999" s="440"/>
      <c r="M999" s="450"/>
    </row>
    <row r="1000" spans="1:13">
      <c r="A1000" s="427" t="str">
        <f t="shared" si="22"/>
        <v>-</v>
      </c>
      <c r="B1000" s="461"/>
      <c r="C1000" s="430"/>
      <c r="D1000" s="430"/>
      <c r="E1000" s="397"/>
      <c r="F1000" s="387"/>
      <c r="G1000" s="431"/>
      <c r="H1000" s="431"/>
      <c r="I1000" s="431"/>
      <c r="J1000" s="440"/>
      <c r="K1000" s="440"/>
      <c r="L1000" s="440"/>
      <c r="M1000" s="450"/>
    </row>
    <row r="1001" spans="1:13">
      <c r="A1001" s="427" t="str">
        <f t="shared" si="22"/>
        <v>-</v>
      </c>
      <c r="B1001" s="461"/>
      <c r="C1001" s="430"/>
      <c r="D1001" s="430"/>
      <c r="E1001" s="397"/>
      <c r="F1001" s="387"/>
      <c r="G1001" s="431"/>
      <c r="H1001" s="431"/>
      <c r="I1001" s="431"/>
      <c r="J1001" s="440"/>
      <c r="K1001" s="440"/>
      <c r="L1001" s="440"/>
      <c r="M1001" s="450"/>
    </row>
    <row r="1002" spans="1:13">
      <c r="A1002" s="427" t="str">
        <f t="shared" si="22"/>
        <v>-</v>
      </c>
      <c r="B1002" s="461"/>
      <c r="C1002" s="430"/>
      <c r="D1002" s="430"/>
      <c r="E1002" s="397"/>
      <c r="F1002" s="387"/>
      <c r="G1002" s="431"/>
      <c r="H1002" s="431"/>
      <c r="I1002" s="431"/>
      <c r="J1002" s="440"/>
      <c r="K1002" s="440"/>
      <c r="L1002" s="440"/>
      <c r="M1002" s="450"/>
    </row>
    <row r="1003" spans="1:13">
      <c r="A1003" s="427" t="str">
        <f t="shared" si="22"/>
        <v>-</v>
      </c>
      <c r="B1003" s="461"/>
      <c r="C1003" s="430"/>
      <c r="D1003" s="430"/>
      <c r="E1003" s="397"/>
      <c r="F1003" s="387"/>
      <c r="G1003" s="431"/>
      <c r="H1003" s="431"/>
      <c r="I1003" s="431"/>
      <c r="J1003" s="440"/>
      <c r="K1003" s="440"/>
      <c r="L1003" s="440"/>
      <c r="M1003" s="450"/>
    </row>
    <row r="1004" spans="1:13">
      <c r="A1004" s="427" t="str">
        <f t="shared" si="22"/>
        <v>-</v>
      </c>
      <c r="B1004" s="461"/>
      <c r="C1004" s="430"/>
      <c r="D1004" s="430"/>
      <c r="E1004" s="397"/>
      <c r="F1004" s="387"/>
      <c r="G1004" s="431"/>
      <c r="H1004" s="431"/>
      <c r="I1004" s="431"/>
      <c r="J1004" s="440"/>
      <c r="K1004" s="440"/>
      <c r="L1004" s="440"/>
      <c r="M1004" s="450"/>
    </row>
    <row r="1005" spans="1:13">
      <c r="A1005" s="427" t="str">
        <f t="shared" si="22"/>
        <v>-</v>
      </c>
      <c r="B1005" s="461"/>
      <c r="C1005" s="430"/>
      <c r="D1005" s="430"/>
      <c r="E1005" s="397"/>
      <c r="F1005" s="387"/>
      <c r="G1005" s="431"/>
      <c r="H1005" s="431"/>
      <c r="I1005" s="431"/>
      <c r="J1005" s="440"/>
      <c r="K1005" s="440"/>
      <c r="L1005" s="440"/>
      <c r="M1005" s="450"/>
    </row>
    <row r="1006" spans="1:13">
      <c r="A1006" s="427" t="str">
        <f t="shared" si="22"/>
        <v>-</v>
      </c>
      <c r="B1006" s="461"/>
      <c r="C1006" s="430"/>
      <c r="D1006" s="430"/>
      <c r="E1006" s="397"/>
      <c r="F1006" s="387"/>
      <c r="G1006" s="431"/>
      <c r="H1006" s="431"/>
      <c r="I1006" s="431"/>
      <c r="J1006" s="440"/>
      <c r="K1006" s="440"/>
      <c r="L1006" s="440"/>
      <c r="M1006" s="450"/>
    </row>
    <row r="1007" spans="1:13">
      <c r="A1007" s="427" t="str">
        <f t="shared" si="22"/>
        <v>-</v>
      </c>
      <c r="B1007" s="461"/>
      <c r="C1007" s="430"/>
      <c r="D1007" s="430"/>
      <c r="E1007" s="397"/>
      <c r="F1007" s="387"/>
      <c r="G1007" s="431"/>
      <c r="H1007" s="431"/>
      <c r="I1007" s="431"/>
      <c r="J1007" s="440"/>
      <c r="K1007" s="440"/>
      <c r="L1007" s="440"/>
      <c r="M1007" s="450"/>
    </row>
    <row r="1008" spans="1:13">
      <c r="A1008" s="427" t="str">
        <f t="shared" si="22"/>
        <v>-</v>
      </c>
      <c r="B1008" s="461"/>
      <c r="C1008" s="430"/>
      <c r="D1008" s="430"/>
      <c r="E1008" s="397"/>
      <c r="F1008" s="387"/>
      <c r="G1008" s="431"/>
      <c r="H1008" s="431"/>
      <c r="I1008" s="431"/>
      <c r="J1008" s="440"/>
      <c r="K1008" s="440"/>
      <c r="L1008" s="440"/>
      <c r="M1008" s="450"/>
    </row>
    <row r="1009" spans="1:13">
      <c r="A1009" s="427" t="str">
        <f t="shared" si="22"/>
        <v>-</v>
      </c>
      <c r="B1009" s="461"/>
      <c r="C1009" s="430"/>
      <c r="D1009" s="430"/>
      <c r="E1009" s="397"/>
      <c r="F1009" s="387"/>
      <c r="G1009" s="431"/>
      <c r="H1009" s="431"/>
      <c r="I1009" s="431"/>
      <c r="J1009" s="440"/>
      <c r="K1009" s="440"/>
      <c r="L1009" s="440"/>
      <c r="M1009" s="450"/>
    </row>
    <row r="1010" spans="1:13">
      <c r="A1010" s="427" t="str">
        <f t="shared" si="22"/>
        <v>-</v>
      </c>
      <c r="B1010" s="461"/>
      <c r="C1010" s="430"/>
      <c r="D1010" s="430"/>
      <c r="E1010" s="397"/>
      <c r="F1010" s="387"/>
      <c r="G1010" s="431"/>
      <c r="H1010" s="431"/>
      <c r="I1010" s="431"/>
      <c r="J1010" s="440"/>
      <c r="K1010" s="440"/>
      <c r="L1010" s="440"/>
      <c r="M1010" s="450"/>
    </row>
    <row r="1011" spans="1:13">
      <c r="A1011" s="427" t="str">
        <f t="shared" si="22"/>
        <v>-</v>
      </c>
      <c r="B1011" s="461"/>
      <c r="C1011" s="430"/>
      <c r="D1011" s="430"/>
      <c r="E1011" s="397"/>
      <c r="F1011" s="387"/>
      <c r="G1011" s="431"/>
      <c r="H1011" s="431"/>
      <c r="I1011" s="431"/>
      <c r="J1011" s="440"/>
      <c r="K1011" s="440"/>
      <c r="L1011" s="440"/>
      <c r="M1011" s="450"/>
    </row>
    <row r="1012" spans="1:13">
      <c r="A1012" s="427" t="str">
        <f t="shared" si="22"/>
        <v>-</v>
      </c>
      <c r="B1012" s="461"/>
      <c r="C1012" s="430"/>
      <c r="D1012" s="430"/>
      <c r="E1012" s="397"/>
      <c r="F1012" s="387"/>
      <c r="G1012" s="431"/>
      <c r="H1012" s="431"/>
      <c r="I1012" s="431"/>
      <c r="J1012" s="440"/>
      <c r="K1012" s="440"/>
      <c r="L1012" s="440"/>
      <c r="M1012" s="450"/>
    </row>
    <row r="1013" spans="1:13">
      <c r="A1013" s="427" t="str">
        <f t="shared" si="22"/>
        <v>-</v>
      </c>
      <c r="B1013" s="461"/>
      <c r="C1013" s="430"/>
      <c r="D1013" s="430"/>
      <c r="E1013" s="397"/>
      <c r="F1013" s="387"/>
      <c r="G1013" s="431"/>
      <c r="H1013" s="431"/>
      <c r="I1013" s="431"/>
      <c r="J1013" s="440"/>
      <c r="K1013" s="440"/>
      <c r="L1013" s="440"/>
      <c r="M1013" s="450"/>
    </row>
    <row r="1014" spans="1:13">
      <c r="A1014" s="427" t="str">
        <f t="shared" si="22"/>
        <v>-</v>
      </c>
      <c r="B1014" s="461"/>
      <c r="C1014" s="430"/>
      <c r="D1014" s="430"/>
      <c r="E1014" s="397"/>
      <c r="F1014" s="387"/>
      <c r="G1014" s="431"/>
      <c r="H1014" s="431"/>
      <c r="I1014" s="431"/>
      <c r="J1014" s="440"/>
      <c r="K1014" s="440"/>
      <c r="L1014" s="440"/>
      <c r="M1014" s="450"/>
    </row>
    <row r="1015" spans="1:13">
      <c r="A1015" s="427" t="str">
        <f t="shared" si="22"/>
        <v>-</v>
      </c>
      <c r="B1015" s="461"/>
      <c r="C1015" s="430"/>
      <c r="D1015" s="430"/>
      <c r="E1015" s="397"/>
      <c r="F1015" s="387"/>
      <c r="G1015" s="431"/>
      <c r="H1015" s="431"/>
      <c r="I1015" s="431"/>
      <c r="J1015" s="440"/>
      <c r="K1015" s="440"/>
      <c r="L1015" s="440"/>
      <c r="M1015" s="450"/>
    </row>
    <row r="1016" spans="1:13">
      <c r="A1016" s="427" t="str">
        <f t="shared" si="22"/>
        <v>-</v>
      </c>
      <c r="B1016" s="461"/>
      <c r="C1016" s="430"/>
      <c r="D1016" s="430"/>
      <c r="E1016" s="397"/>
      <c r="F1016" s="387"/>
      <c r="G1016" s="431"/>
      <c r="H1016" s="431"/>
      <c r="I1016" s="431"/>
      <c r="J1016" s="440"/>
      <c r="K1016" s="440"/>
      <c r="L1016" s="440"/>
      <c r="M1016" s="450"/>
    </row>
    <row r="1017" spans="1:13">
      <c r="A1017" s="427" t="str">
        <f t="shared" si="22"/>
        <v>-</v>
      </c>
      <c r="B1017" s="461"/>
      <c r="C1017" s="430"/>
      <c r="D1017" s="430"/>
      <c r="E1017" s="397"/>
      <c r="F1017" s="387"/>
      <c r="G1017" s="431"/>
      <c r="H1017" s="431"/>
      <c r="I1017" s="431"/>
      <c r="J1017" s="440"/>
      <c r="K1017" s="440"/>
      <c r="L1017" s="440"/>
      <c r="M1017" s="450"/>
    </row>
    <row r="1018" spans="1:13">
      <c r="A1018" s="427" t="str">
        <f t="shared" si="22"/>
        <v>-</v>
      </c>
      <c r="B1018" s="461"/>
      <c r="C1018" s="430"/>
      <c r="D1018" s="430"/>
      <c r="E1018" s="397"/>
      <c r="F1018" s="387"/>
      <c r="G1018" s="431"/>
      <c r="H1018" s="431"/>
      <c r="I1018" s="431"/>
      <c r="J1018" s="440"/>
      <c r="K1018" s="440"/>
      <c r="L1018" s="440"/>
      <c r="M1018" s="450"/>
    </row>
    <row r="1019" spans="1:13">
      <c r="A1019" s="427" t="str">
        <f t="shared" si="22"/>
        <v>-</v>
      </c>
      <c r="B1019" s="461"/>
      <c r="C1019" s="430"/>
      <c r="D1019" s="430"/>
      <c r="E1019" s="397"/>
      <c r="F1019" s="387"/>
      <c r="G1019" s="431"/>
      <c r="H1019" s="431"/>
      <c r="I1019" s="431"/>
      <c r="J1019" s="440"/>
      <c r="K1019" s="440"/>
      <c r="L1019" s="440"/>
      <c r="M1019" s="450"/>
    </row>
    <row r="1020" spans="1:13">
      <c r="A1020" s="427" t="str">
        <f t="shared" si="22"/>
        <v>-</v>
      </c>
      <c r="B1020" s="461"/>
      <c r="C1020" s="430"/>
      <c r="D1020" s="430"/>
      <c r="E1020" s="397"/>
      <c r="F1020" s="387"/>
      <c r="G1020" s="431"/>
      <c r="H1020" s="431"/>
      <c r="I1020" s="431"/>
      <c r="J1020" s="440"/>
      <c r="K1020" s="440"/>
      <c r="L1020" s="440"/>
      <c r="M1020" s="450"/>
    </row>
    <row r="1021" spans="1:13">
      <c r="A1021" s="427" t="str">
        <f t="shared" si="22"/>
        <v>-</v>
      </c>
      <c r="B1021" s="461"/>
      <c r="C1021" s="430"/>
      <c r="D1021" s="430"/>
      <c r="E1021" s="397"/>
      <c r="F1021" s="387"/>
      <c r="G1021" s="431"/>
      <c r="H1021" s="431"/>
      <c r="I1021" s="431"/>
      <c r="J1021" s="440"/>
      <c r="K1021" s="440"/>
      <c r="L1021" s="440"/>
      <c r="M1021" s="450"/>
    </row>
    <row r="1022" spans="1:13">
      <c r="A1022" s="427" t="str">
        <f t="shared" si="22"/>
        <v>-</v>
      </c>
      <c r="B1022" s="461"/>
      <c r="C1022" s="430"/>
      <c r="D1022" s="430"/>
      <c r="E1022" s="397"/>
      <c r="F1022" s="387"/>
      <c r="G1022" s="431"/>
      <c r="H1022" s="431"/>
      <c r="I1022" s="431"/>
      <c r="J1022" s="440"/>
      <c r="K1022" s="440"/>
      <c r="L1022" s="440"/>
      <c r="M1022" s="450"/>
    </row>
    <row r="1023" spans="1:13">
      <c r="A1023" s="427" t="str">
        <f t="shared" si="22"/>
        <v>-</v>
      </c>
      <c r="B1023" s="461"/>
      <c r="C1023" s="430"/>
      <c r="D1023" s="430"/>
      <c r="E1023" s="397"/>
      <c r="F1023" s="387"/>
      <c r="G1023" s="431"/>
      <c r="H1023" s="431"/>
      <c r="I1023" s="431"/>
      <c r="J1023" s="440"/>
      <c r="K1023" s="440"/>
      <c r="L1023" s="440"/>
      <c r="M1023" s="450"/>
    </row>
    <row r="1024" spans="1:13">
      <c r="A1024" s="427" t="str">
        <f t="shared" si="22"/>
        <v>-</v>
      </c>
      <c r="B1024" s="461"/>
      <c r="C1024" s="430"/>
      <c r="D1024" s="430"/>
      <c r="E1024" s="397"/>
      <c r="F1024" s="387"/>
      <c r="G1024" s="431"/>
      <c r="H1024" s="431"/>
      <c r="I1024" s="431"/>
      <c r="J1024" s="440"/>
      <c r="K1024" s="440"/>
      <c r="L1024" s="440"/>
      <c r="M1024" s="450"/>
    </row>
    <row r="1025" spans="1:13">
      <c r="A1025" s="427" t="str">
        <f t="shared" si="22"/>
        <v>-</v>
      </c>
      <c r="B1025" s="461"/>
      <c r="C1025" s="430"/>
      <c r="D1025" s="430"/>
      <c r="E1025" s="397"/>
      <c r="F1025" s="387"/>
      <c r="G1025" s="431"/>
      <c r="H1025" s="431"/>
      <c r="I1025" s="431"/>
      <c r="J1025" s="440"/>
      <c r="K1025" s="440"/>
      <c r="L1025" s="440"/>
      <c r="M1025" s="450"/>
    </row>
    <row r="1026" spans="1:13">
      <c r="A1026" s="427" t="str">
        <f t="shared" si="22"/>
        <v>-</v>
      </c>
      <c r="B1026" s="461"/>
      <c r="C1026" s="430"/>
      <c r="D1026" s="430"/>
      <c r="E1026" s="397"/>
      <c r="F1026" s="387"/>
      <c r="G1026" s="431"/>
      <c r="H1026" s="431"/>
      <c r="I1026" s="431"/>
      <c r="J1026" s="440"/>
      <c r="K1026" s="440"/>
      <c r="L1026" s="440"/>
      <c r="M1026" s="450"/>
    </row>
    <row r="1027" spans="1:13">
      <c r="A1027" s="427" t="str">
        <f t="shared" si="22"/>
        <v>-</v>
      </c>
      <c r="B1027" s="461"/>
      <c r="C1027" s="430"/>
      <c r="D1027" s="430"/>
      <c r="E1027" s="397"/>
      <c r="F1027" s="387"/>
      <c r="G1027" s="431"/>
      <c r="H1027" s="431"/>
      <c r="I1027" s="431"/>
      <c r="J1027" s="440"/>
      <c r="K1027" s="440"/>
      <c r="L1027" s="440"/>
      <c r="M1027" s="450"/>
    </row>
    <row r="1028" spans="1:13">
      <c r="A1028" s="427" t="str">
        <f t="shared" si="22"/>
        <v>-</v>
      </c>
      <c r="B1028" s="461"/>
      <c r="C1028" s="430"/>
      <c r="D1028" s="430"/>
      <c r="E1028" s="397"/>
      <c r="F1028" s="387"/>
      <c r="G1028" s="431"/>
      <c r="H1028" s="431"/>
      <c r="I1028" s="431"/>
      <c r="J1028" s="440"/>
      <c r="K1028" s="440"/>
      <c r="L1028" s="440"/>
      <c r="M1028" s="450"/>
    </row>
    <row r="1029" spans="1:13">
      <c r="A1029" s="427" t="str">
        <f t="shared" si="22"/>
        <v>-</v>
      </c>
      <c r="B1029" s="461"/>
      <c r="C1029" s="430"/>
      <c r="D1029" s="430"/>
      <c r="E1029" s="397"/>
      <c r="F1029" s="387"/>
      <c r="G1029" s="431"/>
      <c r="H1029" s="431"/>
      <c r="I1029" s="431"/>
      <c r="J1029" s="440"/>
      <c r="K1029" s="440"/>
      <c r="L1029" s="440"/>
      <c r="M1029" s="450"/>
    </row>
    <row r="1030" spans="1:13">
      <c r="A1030" s="427" t="str">
        <f t="shared" si="22"/>
        <v>-</v>
      </c>
      <c r="B1030" s="461"/>
      <c r="C1030" s="430"/>
      <c r="D1030" s="430"/>
      <c r="E1030" s="397"/>
      <c r="F1030" s="387"/>
      <c r="G1030" s="431"/>
      <c r="H1030" s="431"/>
      <c r="I1030" s="431"/>
      <c r="J1030" s="440"/>
      <c r="K1030" s="440"/>
      <c r="L1030" s="440"/>
      <c r="M1030" s="450"/>
    </row>
    <row r="1031" spans="1:13">
      <c r="A1031" s="427" t="str">
        <f t="shared" si="22"/>
        <v>-</v>
      </c>
      <c r="B1031" s="461"/>
      <c r="C1031" s="430"/>
      <c r="D1031" s="430"/>
      <c r="E1031" s="397"/>
      <c r="F1031" s="387"/>
      <c r="G1031" s="431"/>
      <c r="H1031" s="431"/>
      <c r="I1031" s="431"/>
      <c r="J1031" s="440"/>
      <c r="K1031" s="440"/>
      <c r="L1031" s="440"/>
      <c r="M1031" s="450"/>
    </row>
    <row r="1032" spans="1:13">
      <c r="A1032" s="427" t="str">
        <f t="shared" si="22"/>
        <v>-</v>
      </c>
      <c r="B1032" s="461"/>
      <c r="C1032" s="430"/>
      <c r="D1032" s="430"/>
      <c r="E1032" s="397"/>
      <c r="F1032" s="387"/>
      <c r="G1032" s="431"/>
      <c r="H1032" s="431"/>
      <c r="I1032" s="431"/>
      <c r="J1032" s="440"/>
      <c r="K1032" s="440"/>
      <c r="L1032" s="440"/>
      <c r="M1032" s="450"/>
    </row>
    <row r="1033" spans="1:13">
      <c r="A1033" s="427" t="str">
        <f t="shared" si="22"/>
        <v>-</v>
      </c>
      <c r="B1033" s="461"/>
      <c r="C1033" s="430"/>
      <c r="D1033" s="430"/>
      <c r="E1033" s="397"/>
      <c r="F1033" s="387"/>
      <c r="G1033" s="431"/>
      <c r="H1033" s="431"/>
      <c r="I1033" s="431"/>
      <c r="J1033" s="440"/>
      <c r="K1033" s="440"/>
      <c r="L1033" s="440"/>
      <c r="M1033" s="450"/>
    </row>
    <row r="1034" spans="1:13">
      <c r="A1034" s="427" t="str">
        <f t="shared" si="22"/>
        <v>-</v>
      </c>
      <c r="B1034" s="461"/>
      <c r="C1034" s="430"/>
      <c r="D1034" s="430"/>
      <c r="E1034" s="397"/>
      <c r="F1034" s="387"/>
      <c r="G1034" s="431"/>
      <c r="H1034" s="431"/>
      <c r="I1034" s="431"/>
      <c r="J1034" s="440"/>
      <c r="K1034" s="440"/>
      <c r="L1034" s="440"/>
      <c r="M1034" s="450"/>
    </row>
    <row r="1035" spans="1:13">
      <c r="A1035" s="427" t="str">
        <f t="shared" si="22"/>
        <v>-</v>
      </c>
      <c r="B1035" s="461"/>
      <c r="C1035" s="430"/>
      <c r="D1035" s="430"/>
      <c r="E1035" s="397"/>
      <c r="F1035" s="387"/>
      <c r="G1035" s="431"/>
      <c r="H1035" s="431"/>
      <c r="I1035" s="431"/>
      <c r="J1035" s="440"/>
      <c r="K1035" s="440"/>
      <c r="L1035" s="440"/>
      <c r="M1035" s="450"/>
    </row>
    <row r="1036" spans="1:13">
      <c r="A1036" s="427" t="str">
        <f t="shared" si="22"/>
        <v>-</v>
      </c>
      <c r="B1036" s="461"/>
      <c r="C1036" s="430"/>
      <c r="D1036" s="430"/>
      <c r="E1036" s="397"/>
      <c r="F1036" s="387"/>
      <c r="G1036" s="431"/>
      <c r="H1036" s="431"/>
      <c r="I1036" s="431"/>
      <c r="J1036" s="440"/>
      <c r="K1036" s="440"/>
      <c r="L1036" s="440"/>
      <c r="M1036" s="450"/>
    </row>
    <row r="1037" spans="1:13">
      <c r="A1037" s="427" t="str">
        <f t="shared" si="22"/>
        <v>-</v>
      </c>
      <c r="B1037" s="461"/>
      <c r="C1037" s="430"/>
      <c r="D1037" s="430"/>
      <c r="E1037" s="397"/>
      <c r="F1037" s="387"/>
      <c r="G1037" s="431"/>
      <c r="H1037" s="431"/>
      <c r="I1037" s="431"/>
      <c r="J1037" s="440"/>
      <c r="K1037" s="440"/>
      <c r="L1037" s="440"/>
      <c r="M1037" s="450"/>
    </row>
    <row r="1038" spans="1:13">
      <c r="A1038" s="427" t="str">
        <f t="shared" si="22"/>
        <v>-</v>
      </c>
      <c r="B1038" s="461"/>
      <c r="C1038" s="430"/>
      <c r="D1038" s="430"/>
      <c r="E1038" s="397"/>
      <c r="F1038" s="387"/>
      <c r="G1038" s="431"/>
      <c r="H1038" s="431"/>
      <c r="I1038" s="431"/>
      <c r="J1038" s="440"/>
      <c r="K1038" s="440"/>
      <c r="L1038" s="440"/>
      <c r="M1038" s="450"/>
    </row>
    <row r="1039" spans="1:13">
      <c r="A1039" s="427" t="str">
        <f t="shared" si="22"/>
        <v>-</v>
      </c>
      <c r="B1039" s="461"/>
      <c r="C1039" s="430"/>
      <c r="D1039" s="430"/>
      <c r="E1039" s="397"/>
      <c r="F1039" s="387"/>
      <c r="G1039" s="431"/>
      <c r="H1039" s="431"/>
      <c r="I1039" s="431"/>
      <c r="J1039" s="440"/>
      <c r="K1039" s="440"/>
      <c r="L1039" s="440"/>
      <c r="M1039" s="450"/>
    </row>
    <row r="1040" spans="1:13">
      <c r="A1040" s="427" t="str">
        <f t="shared" si="22"/>
        <v>-</v>
      </c>
      <c r="B1040" s="461"/>
      <c r="C1040" s="430"/>
      <c r="D1040" s="430"/>
      <c r="E1040" s="397"/>
      <c r="F1040" s="387"/>
      <c r="G1040" s="431"/>
      <c r="H1040" s="431"/>
      <c r="I1040" s="431"/>
      <c r="J1040" s="440"/>
      <c r="K1040" s="440"/>
      <c r="L1040" s="440"/>
      <c r="M1040" s="450"/>
    </row>
    <row r="1041" spans="1:13">
      <c r="A1041" s="427" t="str">
        <f t="shared" si="22"/>
        <v>-</v>
      </c>
      <c r="B1041" s="461"/>
      <c r="C1041" s="430"/>
      <c r="D1041" s="430"/>
      <c r="E1041" s="397"/>
      <c r="F1041" s="387"/>
      <c r="G1041" s="431"/>
      <c r="H1041" s="431"/>
      <c r="I1041" s="431"/>
      <c r="J1041" s="440"/>
      <c r="K1041" s="440"/>
      <c r="L1041" s="440"/>
      <c r="M1041" s="450"/>
    </row>
    <row r="1042" spans="1:13">
      <c r="A1042" s="427" t="str">
        <f t="shared" si="22"/>
        <v>-</v>
      </c>
      <c r="B1042" s="461"/>
      <c r="C1042" s="430"/>
      <c r="D1042" s="430"/>
      <c r="E1042" s="397"/>
      <c r="F1042" s="387"/>
      <c r="G1042" s="431"/>
      <c r="H1042" s="431"/>
      <c r="I1042" s="431"/>
      <c r="J1042" s="440"/>
      <c r="K1042" s="440"/>
      <c r="L1042" s="440"/>
      <c r="M1042" s="450"/>
    </row>
    <row r="1043" spans="1:13">
      <c r="A1043" s="427" t="str">
        <f t="shared" si="22"/>
        <v>-</v>
      </c>
      <c r="B1043" s="461"/>
      <c r="C1043" s="430"/>
      <c r="D1043" s="430"/>
      <c r="E1043" s="397"/>
      <c r="F1043" s="387"/>
      <c r="G1043" s="431"/>
      <c r="H1043" s="431"/>
      <c r="I1043" s="431"/>
      <c r="J1043" s="440"/>
      <c r="K1043" s="440"/>
      <c r="L1043" s="440"/>
      <c r="M1043" s="450"/>
    </row>
    <row r="1044" spans="1:13">
      <c r="A1044" s="427" t="str">
        <f t="shared" si="22"/>
        <v>-</v>
      </c>
      <c r="B1044" s="461"/>
      <c r="C1044" s="430"/>
      <c r="D1044" s="430"/>
      <c r="E1044" s="397"/>
      <c r="F1044" s="387"/>
      <c r="G1044" s="431"/>
      <c r="H1044" s="431"/>
      <c r="I1044" s="431"/>
      <c r="J1044" s="440"/>
      <c r="K1044" s="440"/>
      <c r="L1044" s="440"/>
      <c r="M1044" s="450"/>
    </row>
    <row r="1045" spans="1:13">
      <c r="A1045" s="427" t="str">
        <f t="shared" si="22"/>
        <v>-</v>
      </c>
      <c r="B1045" s="461"/>
      <c r="C1045" s="430"/>
      <c r="D1045" s="430"/>
      <c r="E1045" s="397"/>
      <c r="F1045" s="387"/>
      <c r="G1045" s="431"/>
      <c r="H1045" s="431"/>
      <c r="I1045" s="431"/>
      <c r="J1045" s="440"/>
      <c r="K1045" s="440"/>
      <c r="L1045" s="440"/>
      <c r="M1045" s="450"/>
    </row>
    <row r="1046" spans="1:13">
      <c r="A1046" s="427" t="str">
        <f t="shared" si="22"/>
        <v>-</v>
      </c>
      <c r="B1046" s="461"/>
      <c r="C1046" s="430"/>
      <c r="D1046" s="430"/>
      <c r="E1046" s="397"/>
      <c r="F1046" s="387"/>
      <c r="G1046" s="431"/>
      <c r="H1046" s="431"/>
      <c r="I1046" s="431"/>
      <c r="J1046" s="440"/>
      <c r="K1046" s="440"/>
      <c r="L1046" s="440"/>
      <c r="M1046" s="450"/>
    </row>
    <row r="1047" spans="1:13">
      <c r="A1047" s="427" t="str">
        <f t="shared" si="22"/>
        <v>-</v>
      </c>
      <c r="B1047" s="461"/>
      <c r="C1047" s="430"/>
      <c r="D1047" s="430"/>
      <c r="E1047" s="397"/>
      <c r="F1047" s="387"/>
      <c r="G1047" s="431"/>
      <c r="H1047" s="431"/>
      <c r="I1047" s="431"/>
      <c r="J1047" s="440"/>
      <c r="K1047" s="440"/>
      <c r="L1047" s="440"/>
      <c r="M1047" s="450"/>
    </row>
    <row r="1048" spans="1:13">
      <c r="A1048" s="427" t="str">
        <f t="shared" si="22"/>
        <v>-</v>
      </c>
      <c r="B1048" s="461"/>
      <c r="C1048" s="430"/>
      <c r="D1048" s="430"/>
      <c r="E1048" s="397"/>
      <c r="F1048" s="387"/>
      <c r="G1048" s="431"/>
      <c r="H1048" s="431"/>
      <c r="I1048" s="431"/>
      <c r="J1048" s="440"/>
      <c r="K1048" s="440"/>
      <c r="L1048" s="440"/>
      <c r="M1048" s="450"/>
    </row>
    <row r="1049" spans="1:13">
      <c r="A1049" s="427" t="str">
        <f t="shared" si="22"/>
        <v>-</v>
      </c>
      <c r="B1049" s="461"/>
      <c r="C1049" s="430"/>
      <c r="D1049" s="430"/>
      <c r="E1049" s="397"/>
      <c r="F1049" s="387"/>
      <c r="G1049" s="431"/>
      <c r="H1049" s="431"/>
      <c r="I1049" s="431"/>
      <c r="J1049" s="440"/>
      <c r="K1049" s="440"/>
      <c r="L1049" s="440"/>
      <c r="M1049" s="450"/>
    </row>
    <row r="1050" spans="1:13">
      <c r="A1050" s="427" t="str">
        <f t="shared" si="22"/>
        <v>-</v>
      </c>
      <c r="B1050" s="461"/>
      <c r="C1050" s="430"/>
      <c r="D1050" s="430"/>
      <c r="E1050" s="397"/>
      <c r="F1050" s="387"/>
      <c r="G1050" s="431"/>
      <c r="H1050" s="431"/>
      <c r="I1050" s="431"/>
      <c r="J1050" s="440"/>
      <c r="K1050" s="440"/>
      <c r="L1050" s="440"/>
      <c r="M1050" s="450"/>
    </row>
    <row r="1051" spans="1:13">
      <c r="A1051" s="427" t="str">
        <f t="shared" si="22"/>
        <v>-</v>
      </c>
      <c r="B1051" s="461"/>
      <c r="C1051" s="430"/>
      <c r="D1051" s="430"/>
      <c r="E1051" s="397"/>
      <c r="F1051" s="387"/>
      <c r="G1051" s="431"/>
      <c r="H1051" s="431"/>
      <c r="I1051" s="431"/>
      <c r="J1051" s="440"/>
      <c r="K1051" s="440"/>
      <c r="L1051" s="440"/>
      <c r="M1051" s="450"/>
    </row>
    <row r="1052" spans="1:13">
      <c r="A1052" s="427" t="str">
        <f t="shared" ref="A1052:A1115" si="23">D1052&amp;"-"&amp;B1052</f>
        <v>-</v>
      </c>
      <c r="B1052" s="461"/>
      <c r="C1052" s="430"/>
      <c r="D1052" s="430"/>
      <c r="E1052" s="397"/>
      <c r="F1052" s="387"/>
      <c r="G1052" s="431"/>
      <c r="H1052" s="431"/>
      <c r="I1052" s="431"/>
      <c r="J1052" s="440"/>
      <c r="K1052" s="440"/>
      <c r="L1052" s="440"/>
      <c r="M1052" s="450"/>
    </row>
    <row r="1053" spans="1:13">
      <c r="A1053" s="427" t="str">
        <f t="shared" si="23"/>
        <v>-</v>
      </c>
      <c r="B1053" s="461"/>
      <c r="C1053" s="430"/>
      <c r="D1053" s="430"/>
      <c r="E1053" s="397"/>
      <c r="F1053" s="387"/>
      <c r="G1053" s="431"/>
      <c r="H1053" s="431"/>
      <c r="I1053" s="431"/>
      <c r="J1053" s="440"/>
      <c r="K1053" s="440"/>
      <c r="L1053" s="440"/>
      <c r="M1053" s="450"/>
    </row>
    <row r="1054" spans="1:13">
      <c r="A1054" s="427" t="str">
        <f t="shared" si="23"/>
        <v>-</v>
      </c>
      <c r="B1054" s="461"/>
      <c r="C1054" s="430"/>
      <c r="D1054" s="430"/>
      <c r="E1054" s="397"/>
      <c r="F1054" s="387"/>
      <c r="G1054" s="431"/>
      <c r="H1054" s="431"/>
      <c r="I1054" s="431"/>
      <c r="J1054" s="440"/>
      <c r="K1054" s="440"/>
      <c r="L1054" s="440"/>
      <c r="M1054" s="450"/>
    </row>
    <row r="1055" spans="1:13">
      <c r="A1055" s="427" t="str">
        <f t="shared" si="23"/>
        <v>-</v>
      </c>
      <c r="B1055" s="461"/>
      <c r="C1055" s="430"/>
      <c r="D1055" s="430"/>
      <c r="E1055" s="397"/>
      <c r="F1055" s="387"/>
      <c r="G1055" s="431"/>
      <c r="H1055" s="431"/>
      <c r="I1055" s="431"/>
      <c r="J1055" s="440"/>
      <c r="K1055" s="440"/>
      <c r="L1055" s="440"/>
      <c r="M1055" s="450"/>
    </row>
    <row r="1056" spans="1:13">
      <c r="A1056" s="427" t="str">
        <f t="shared" si="23"/>
        <v>-</v>
      </c>
      <c r="B1056" s="461"/>
      <c r="C1056" s="430"/>
      <c r="D1056" s="430"/>
      <c r="E1056" s="397"/>
      <c r="F1056" s="387"/>
      <c r="G1056" s="431"/>
      <c r="H1056" s="431"/>
      <c r="I1056" s="431"/>
      <c r="J1056" s="440"/>
      <c r="K1056" s="440"/>
      <c r="L1056" s="440"/>
      <c r="M1056" s="450"/>
    </row>
    <row r="1057" spans="1:13">
      <c r="A1057" s="427" t="str">
        <f t="shared" si="23"/>
        <v>-</v>
      </c>
      <c r="B1057" s="461"/>
      <c r="C1057" s="430"/>
      <c r="D1057" s="430"/>
      <c r="E1057" s="397"/>
      <c r="F1057" s="387"/>
      <c r="G1057" s="431"/>
      <c r="H1057" s="431"/>
      <c r="I1057" s="431"/>
      <c r="J1057" s="440"/>
      <c r="K1057" s="440"/>
      <c r="L1057" s="440"/>
      <c r="M1057" s="450"/>
    </row>
    <row r="1058" spans="1:13">
      <c r="A1058" s="427" t="str">
        <f t="shared" si="23"/>
        <v>-</v>
      </c>
      <c r="B1058" s="461"/>
      <c r="C1058" s="430"/>
      <c r="D1058" s="430"/>
      <c r="E1058" s="397"/>
      <c r="F1058" s="387"/>
      <c r="G1058" s="431"/>
      <c r="H1058" s="431"/>
      <c r="I1058" s="431"/>
      <c r="J1058" s="440"/>
      <c r="K1058" s="440"/>
      <c r="L1058" s="440"/>
      <c r="M1058" s="450"/>
    </row>
    <row r="1059" spans="1:13">
      <c r="A1059" s="427" t="str">
        <f t="shared" si="23"/>
        <v>-</v>
      </c>
      <c r="B1059" s="461"/>
      <c r="C1059" s="430"/>
      <c r="D1059" s="430"/>
      <c r="E1059" s="397"/>
      <c r="F1059" s="387"/>
      <c r="G1059" s="431"/>
      <c r="H1059" s="431"/>
      <c r="I1059" s="431"/>
      <c r="J1059" s="440"/>
      <c r="K1059" s="440"/>
      <c r="L1059" s="440"/>
      <c r="M1059" s="450"/>
    </row>
    <row r="1060" spans="1:13">
      <c r="A1060" s="427" t="str">
        <f t="shared" si="23"/>
        <v>-</v>
      </c>
      <c r="B1060" s="461"/>
      <c r="C1060" s="430"/>
      <c r="D1060" s="430"/>
      <c r="E1060" s="397"/>
      <c r="F1060" s="387"/>
      <c r="G1060" s="431"/>
      <c r="H1060" s="431"/>
      <c r="I1060" s="431"/>
      <c r="J1060" s="440"/>
      <c r="K1060" s="440"/>
      <c r="L1060" s="440"/>
      <c r="M1060" s="450"/>
    </row>
    <row r="1061" spans="1:13">
      <c r="A1061" s="427" t="str">
        <f t="shared" si="23"/>
        <v>-</v>
      </c>
      <c r="B1061" s="461"/>
      <c r="C1061" s="430"/>
      <c r="D1061" s="430"/>
      <c r="E1061" s="397"/>
      <c r="F1061" s="387"/>
      <c r="G1061" s="431"/>
      <c r="H1061" s="431"/>
      <c r="I1061" s="431"/>
      <c r="J1061" s="440"/>
      <c r="K1061" s="440"/>
      <c r="L1061" s="440"/>
      <c r="M1061" s="450"/>
    </row>
    <row r="1062" spans="1:13">
      <c r="A1062" s="427" t="str">
        <f t="shared" si="23"/>
        <v>-</v>
      </c>
      <c r="B1062" s="461"/>
      <c r="C1062" s="430"/>
      <c r="D1062" s="430"/>
      <c r="E1062" s="397"/>
      <c r="F1062" s="387"/>
      <c r="G1062" s="431"/>
      <c r="H1062" s="431"/>
      <c r="I1062" s="431"/>
      <c r="J1062" s="440"/>
      <c r="K1062" s="440"/>
      <c r="L1062" s="440"/>
      <c r="M1062" s="450"/>
    </row>
    <row r="1063" spans="1:13">
      <c r="A1063" s="427" t="str">
        <f t="shared" si="23"/>
        <v>-</v>
      </c>
      <c r="B1063" s="461"/>
      <c r="C1063" s="430"/>
      <c r="D1063" s="430"/>
      <c r="E1063" s="397"/>
      <c r="F1063" s="387"/>
      <c r="G1063" s="431"/>
      <c r="H1063" s="431"/>
      <c r="I1063" s="431"/>
      <c r="J1063" s="440"/>
      <c r="K1063" s="440"/>
      <c r="L1063" s="440"/>
      <c r="M1063" s="450"/>
    </row>
    <row r="1064" spans="1:13">
      <c r="A1064" s="427" t="str">
        <f t="shared" si="23"/>
        <v>-</v>
      </c>
      <c r="B1064" s="461"/>
      <c r="C1064" s="430"/>
      <c r="D1064" s="430"/>
      <c r="E1064" s="397"/>
      <c r="F1064" s="387"/>
      <c r="G1064" s="431"/>
      <c r="H1064" s="431"/>
      <c r="I1064" s="431"/>
      <c r="J1064" s="440"/>
      <c r="K1064" s="440"/>
      <c r="L1064" s="440"/>
      <c r="M1064" s="450"/>
    </row>
    <row r="1065" spans="1:13">
      <c r="A1065" s="427" t="str">
        <f t="shared" si="23"/>
        <v>-</v>
      </c>
      <c r="B1065" s="461"/>
      <c r="C1065" s="430"/>
      <c r="D1065" s="430"/>
      <c r="E1065" s="397"/>
      <c r="F1065" s="387"/>
      <c r="G1065" s="431"/>
      <c r="H1065" s="431"/>
      <c r="I1065" s="431"/>
      <c r="J1065" s="440"/>
      <c r="K1065" s="440"/>
      <c r="L1065" s="440"/>
      <c r="M1065" s="450"/>
    </row>
    <row r="1066" spans="1:13">
      <c r="A1066" s="427" t="str">
        <f t="shared" si="23"/>
        <v>-</v>
      </c>
      <c r="B1066" s="461"/>
      <c r="C1066" s="430"/>
      <c r="D1066" s="430"/>
      <c r="E1066" s="397"/>
      <c r="F1066" s="387"/>
      <c r="G1066" s="431"/>
      <c r="H1066" s="431"/>
      <c r="I1066" s="431"/>
      <c r="J1066" s="440"/>
      <c r="K1066" s="440"/>
      <c r="L1066" s="440"/>
      <c r="M1066" s="450"/>
    </row>
    <row r="1067" spans="1:13">
      <c r="A1067" s="427" t="str">
        <f t="shared" si="23"/>
        <v>-</v>
      </c>
      <c r="B1067" s="461"/>
      <c r="C1067" s="430"/>
      <c r="D1067" s="430"/>
      <c r="E1067" s="397"/>
      <c r="F1067" s="387"/>
      <c r="G1067" s="431"/>
      <c r="H1067" s="431"/>
      <c r="I1067" s="431"/>
      <c r="J1067" s="440"/>
      <c r="K1067" s="440"/>
      <c r="L1067" s="440"/>
      <c r="M1067" s="450"/>
    </row>
    <row r="1068" spans="1:13">
      <c r="A1068" s="427" t="str">
        <f t="shared" si="23"/>
        <v>-</v>
      </c>
      <c r="B1068" s="461"/>
      <c r="C1068" s="430"/>
      <c r="D1068" s="430"/>
      <c r="E1068" s="397"/>
      <c r="F1068" s="387"/>
      <c r="G1068" s="431"/>
      <c r="H1068" s="431"/>
      <c r="I1068" s="431"/>
      <c r="J1068" s="440"/>
      <c r="K1068" s="440"/>
      <c r="L1068" s="440"/>
      <c r="M1068" s="450"/>
    </row>
    <row r="1069" spans="1:13">
      <c r="A1069" s="427" t="str">
        <f t="shared" si="23"/>
        <v>-</v>
      </c>
      <c r="B1069" s="461"/>
      <c r="C1069" s="430"/>
      <c r="D1069" s="430"/>
      <c r="E1069" s="397"/>
      <c r="F1069" s="387"/>
      <c r="G1069" s="431"/>
      <c r="H1069" s="431"/>
      <c r="I1069" s="431"/>
      <c r="J1069" s="440"/>
      <c r="K1069" s="440"/>
      <c r="L1069" s="440"/>
      <c r="M1069" s="450"/>
    </row>
    <row r="1070" spans="1:13">
      <c r="A1070" s="427" t="str">
        <f t="shared" si="23"/>
        <v>-</v>
      </c>
      <c r="B1070" s="461"/>
      <c r="C1070" s="430"/>
      <c r="D1070" s="430"/>
      <c r="E1070" s="397"/>
      <c r="F1070" s="387"/>
      <c r="G1070" s="431"/>
      <c r="H1070" s="431"/>
      <c r="I1070" s="431"/>
      <c r="J1070" s="440"/>
      <c r="K1070" s="440"/>
      <c r="L1070" s="440"/>
      <c r="M1070" s="450"/>
    </row>
    <row r="1071" spans="1:13">
      <c r="A1071" s="427" t="str">
        <f t="shared" si="23"/>
        <v>-</v>
      </c>
      <c r="B1071" s="461"/>
      <c r="C1071" s="430"/>
      <c r="D1071" s="430"/>
      <c r="E1071" s="397"/>
      <c r="F1071" s="387"/>
      <c r="G1071" s="431"/>
      <c r="H1071" s="431"/>
      <c r="I1071" s="431"/>
      <c r="J1071" s="440"/>
      <c r="K1071" s="440"/>
      <c r="L1071" s="440"/>
      <c r="M1071" s="450"/>
    </row>
    <row r="1072" spans="1:13">
      <c r="A1072" s="427" t="str">
        <f t="shared" si="23"/>
        <v>-</v>
      </c>
      <c r="B1072" s="461"/>
      <c r="C1072" s="430"/>
      <c r="D1072" s="430"/>
      <c r="E1072" s="397"/>
      <c r="F1072" s="387"/>
      <c r="G1072" s="431"/>
      <c r="H1072" s="431"/>
      <c r="I1072" s="431"/>
      <c r="J1072" s="440"/>
      <c r="K1072" s="440"/>
      <c r="L1072" s="440"/>
      <c r="M1072" s="450"/>
    </row>
    <row r="1073" spans="1:13">
      <c r="A1073" s="427" t="str">
        <f t="shared" si="23"/>
        <v>-</v>
      </c>
      <c r="B1073" s="461"/>
      <c r="C1073" s="430"/>
      <c r="D1073" s="430"/>
      <c r="E1073" s="397"/>
      <c r="F1073" s="387"/>
      <c r="G1073" s="431"/>
      <c r="H1073" s="431"/>
      <c r="I1073" s="431"/>
      <c r="J1073" s="440"/>
      <c r="K1073" s="440"/>
      <c r="L1073" s="440"/>
      <c r="M1073" s="450"/>
    </row>
    <row r="1074" spans="1:13">
      <c r="A1074" s="427" t="str">
        <f t="shared" si="23"/>
        <v>-</v>
      </c>
      <c r="B1074" s="461"/>
      <c r="C1074" s="430"/>
      <c r="D1074" s="430"/>
      <c r="E1074" s="397"/>
      <c r="F1074" s="387"/>
      <c r="G1074" s="431"/>
      <c r="H1074" s="431"/>
      <c r="I1074" s="431"/>
      <c r="J1074" s="440"/>
      <c r="K1074" s="440"/>
      <c r="L1074" s="440"/>
      <c r="M1074" s="450"/>
    </row>
    <row r="1075" spans="1:13">
      <c r="A1075" s="427" t="str">
        <f t="shared" si="23"/>
        <v>-</v>
      </c>
      <c r="B1075" s="461"/>
      <c r="C1075" s="430"/>
      <c r="D1075" s="430"/>
      <c r="E1075" s="397"/>
      <c r="F1075" s="387"/>
      <c r="G1075" s="431"/>
      <c r="H1075" s="431"/>
      <c r="I1075" s="431"/>
      <c r="J1075" s="440"/>
      <c r="K1075" s="440"/>
      <c r="L1075" s="440"/>
      <c r="M1075" s="450"/>
    </row>
    <row r="1076" spans="1:13">
      <c r="A1076" s="427" t="str">
        <f t="shared" si="23"/>
        <v>-</v>
      </c>
      <c r="B1076" s="461"/>
      <c r="C1076" s="430"/>
      <c r="D1076" s="430"/>
      <c r="E1076" s="397"/>
      <c r="F1076" s="387"/>
      <c r="G1076" s="431"/>
      <c r="H1076" s="431"/>
      <c r="I1076" s="431"/>
      <c r="J1076" s="440"/>
      <c r="K1076" s="440"/>
      <c r="L1076" s="440"/>
      <c r="M1076" s="450"/>
    </row>
    <row r="1077" spans="1:13">
      <c r="A1077" s="427" t="str">
        <f t="shared" si="23"/>
        <v>-</v>
      </c>
      <c r="B1077" s="461"/>
      <c r="C1077" s="430"/>
      <c r="D1077" s="430"/>
      <c r="E1077" s="397"/>
      <c r="F1077" s="387"/>
      <c r="G1077" s="431"/>
      <c r="H1077" s="431"/>
      <c r="I1077" s="431"/>
      <c r="J1077" s="440"/>
      <c r="K1077" s="440"/>
      <c r="L1077" s="440"/>
      <c r="M1077" s="450"/>
    </row>
    <row r="1078" spans="1:13">
      <c r="A1078" s="427" t="str">
        <f t="shared" si="23"/>
        <v>-</v>
      </c>
      <c r="B1078" s="461"/>
      <c r="C1078" s="430"/>
      <c r="D1078" s="430"/>
      <c r="E1078" s="397"/>
      <c r="F1078" s="387"/>
      <c r="G1078" s="431"/>
      <c r="H1078" s="431"/>
      <c r="I1078" s="431"/>
      <c r="J1078" s="440"/>
      <c r="K1078" s="440"/>
      <c r="L1078" s="440"/>
      <c r="M1078" s="450"/>
    </row>
    <row r="1079" spans="1:13">
      <c r="A1079" s="427" t="str">
        <f t="shared" si="23"/>
        <v>-</v>
      </c>
      <c r="B1079" s="461"/>
      <c r="C1079" s="430"/>
      <c r="D1079" s="430"/>
      <c r="E1079" s="397"/>
      <c r="F1079" s="387"/>
      <c r="G1079" s="431"/>
      <c r="H1079" s="431"/>
      <c r="I1079" s="431"/>
      <c r="J1079" s="440"/>
      <c r="K1079" s="440"/>
      <c r="L1079" s="440"/>
      <c r="M1079" s="450"/>
    </row>
    <row r="1080" spans="1:13">
      <c r="A1080" s="427" t="str">
        <f t="shared" si="23"/>
        <v>-</v>
      </c>
      <c r="B1080" s="461"/>
      <c r="C1080" s="430"/>
      <c r="D1080" s="430"/>
      <c r="E1080" s="397"/>
      <c r="F1080" s="387"/>
      <c r="G1080" s="431"/>
      <c r="H1080" s="431"/>
      <c r="I1080" s="431"/>
      <c r="J1080" s="440"/>
      <c r="K1080" s="440"/>
      <c r="L1080" s="440"/>
      <c r="M1080" s="450"/>
    </row>
    <row r="1081" spans="1:13">
      <c r="A1081" s="427" t="str">
        <f t="shared" si="23"/>
        <v>-</v>
      </c>
      <c r="B1081" s="461"/>
      <c r="C1081" s="430"/>
      <c r="D1081" s="430"/>
      <c r="E1081" s="397"/>
      <c r="F1081" s="387"/>
      <c r="G1081" s="431"/>
      <c r="H1081" s="431"/>
      <c r="I1081" s="431"/>
      <c r="J1081" s="440"/>
      <c r="K1081" s="440"/>
      <c r="L1081" s="440"/>
      <c r="M1081" s="450"/>
    </row>
    <row r="1082" spans="1:13">
      <c r="A1082" s="427" t="str">
        <f t="shared" si="23"/>
        <v>-</v>
      </c>
      <c r="B1082" s="461"/>
      <c r="C1082" s="430"/>
      <c r="D1082" s="430"/>
      <c r="E1082" s="397"/>
      <c r="F1082" s="387"/>
      <c r="G1082" s="431"/>
      <c r="H1082" s="431"/>
      <c r="I1082" s="431"/>
      <c r="J1082" s="440"/>
      <c r="K1082" s="440"/>
      <c r="L1082" s="440"/>
      <c r="M1082" s="450"/>
    </row>
    <row r="1083" spans="1:13">
      <c r="A1083" s="427" t="str">
        <f t="shared" si="23"/>
        <v>-</v>
      </c>
      <c r="B1083" s="461"/>
      <c r="C1083" s="430"/>
      <c r="D1083" s="430"/>
      <c r="E1083" s="397"/>
      <c r="F1083" s="387"/>
      <c r="G1083" s="431"/>
      <c r="H1083" s="431"/>
      <c r="I1083" s="431"/>
      <c r="J1083" s="440"/>
      <c r="K1083" s="440"/>
      <c r="L1083" s="440"/>
      <c r="M1083" s="450"/>
    </row>
    <row r="1084" spans="1:13">
      <c r="A1084" s="427" t="str">
        <f t="shared" si="23"/>
        <v>-</v>
      </c>
      <c r="B1084" s="461"/>
      <c r="C1084" s="430"/>
      <c r="D1084" s="430"/>
      <c r="E1084" s="397"/>
      <c r="F1084" s="387"/>
      <c r="G1084" s="431"/>
      <c r="H1084" s="431"/>
      <c r="I1084" s="431"/>
      <c r="J1084" s="440"/>
      <c r="K1084" s="440"/>
      <c r="L1084" s="440"/>
      <c r="M1084" s="450"/>
    </row>
    <row r="1085" spans="1:13">
      <c r="A1085" s="427" t="str">
        <f t="shared" si="23"/>
        <v>-</v>
      </c>
      <c r="B1085" s="461"/>
      <c r="C1085" s="430"/>
      <c r="D1085" s="430"/>
      <c r="E1085" s="397"/>
      <c r="F1085" s="387"/>
      <c r="G1085" s="431"/>
      <c r="H1085" s="431"/>
      <c r="I1085" s="431"/>
      <c r="J1085" s="440"/>
      <c r="K1085" s="440"/>
      <c r="L1085" s="440"/>
      <c r="M1085" s="450"/>
    </row>
    <row r="1086" spans="1:13">
      <c r="A1086" s="427" t="str">
        <f t="shared" si="23"/>
        <v>-</v>
      </c>
      <c r="B1086" s="461"/>
      <c r="C1086" s="430"/>
      <c r="D1086" s="430"/>
      <c r="E1086" s="397"/>
      <c r="F1086" s="387"/>
      <c r="G1086" s="431"/>
      <c r="H1086" s="431"/>
      <c r="I1086" s="431"/>
      <c r="J1086" s="440"/>
      <c r="K1086" s="440"/>
      <c r="L1086" s="440"/>
      <c r="M1086" s="450"/>
    </row>
    <row r="1087" spans="1:13">
      <c r="A1087" s="427" t="str">
        <f t="shared" si="23"/>
        <v>-</v>
      </c>
      <c r="B1087" s="461"/>
      <c r="C1087" s="430"/>
      <c r="D1087" s="430"/>
      <c r="E1087" s="397"/>
      <c r="F1087" s="387"/>
      <c r="G1087" s="431"/>
      <c r="H1087" s="431"/>
      <c r="I1087" s="431"/>
      <c r="J1087" s="440"/>
      <c r="K1087" s="440"/>
      <c r="L1087" s="440"/>
      <c r="M1087" s="450"/>
    </row>
    <row r="1088" spans="1:13">
      <c r="A1088" s="427" t="str">
        <f t="shared" si="23"/>
        <v>-</v>
      </c>
      <c r="B1088" s="461"/>
      <c r="C1088" s="430"/>
      <c r="D1088" s="430"/>
      <c r="E1088" s="397"/>
      <c r="F1088" s="387"/>
      <c r="G1088" s="431"/>
      <c r="H1088" s="431"/>
      <c r="I1088" s="431"/>
      <c r="J1088" s="440"/>
      <c r="K1088" s="440"/>
      <c r="L1088" s="440"/>
      <c r="M1088" s="450"/>
    </row>
    <row r="1089" spans="1:13">
      <c r="A1089" s="427" t="str">
        <f t="shared" si="23"/>
        <v>-</v>
      </c>
      <c r="B1089" s="461"/>
      <c r="C1089" s="430"/>
      <c r="D1089" s="430"/>
      <c r="E1089" s="397"/>
      <c r="F1089" s="387"/>
      <c r="G1089" s="431"/>
      <c r="H1089" s="431"/>
      <c r="I1089" s="431"/>
      <c r="J1089" s="440"/>
      <c r="K1089" s="440"/>
      <c r="L1089" s="440"/>
      <c r="M1089" s="450"/>
    </row>
    <row r="1090" spans="1:13">
      <c r="A1090" s="427" t="str">
        <f t="shared" si="23"/>
        <v>-</v>
      </c>
      <c r="B1090" s="461"/>
      <c r="C1090" s="430"/>
      <c r="D1090" s="430"/>
      <c r="E1090" s="397"/>
      <c r="F1090" s="387"/>
      <c r="G1090" s="431"/>
      <c r="H1090" s="431"/>
      <c r="I1090" s="431"/>
      <c r="J1090" s="440"/>
      <c r="K1090" s="440"/>
      <c r="L1090" s="440"/>
      <c r="M1090" s="450"/>
    </row>
    <row r="1091" spans="1:13">
      <c r="A1091" s="427" t="str">
        <f t="shared" si="23"/>
        <v>-</v>
      </c>
      <c r="B1091" s="461"/>
      <c r="C1091" s="430"/>
      <c r="D1091" s="430"/>
      <c r="E1091" s="397"/>
      <c r="F1091" s="387"/>
      <c r="G1091" s="431"/>
      <c r="H1091" s="431"/>
      <c r="I1091" s="431"/>
      <c r="J1091" s="440"/>
      <c r="K1091" s="440"/>
      <c r="L1091" s="440"/>
      <c r="M1091" s="450"/>
    </row>
    <row r="1092" spans="1:13">
      <c r="A1092" s="427" t="str">
        <f t="shared" si="23"/>
        <v>-</v>
      </c>
      <c r="B1092" s="461"/>
      <c r="C1092" s="430"/>
      <c r="D1092" s="430"/>
      <c r="E1092" s="397"/>
      <c r="F1092" s="387"/>
      <c r="G1092" s="431"/>
      <c r="H1092" s="431"/>
      <c r="I1092" s="431"/>
      <c r="J1092" s="440"/>
      <c r="K1092" s="440"/>
      <c r="L1092" s="440"/>
      <c r="M1092" s="450"/>
    </row>
    <row r="1093" spans="1:13">
      <c r="A1093" s="427" t="str">
        <f t="shared" si="23"/>
        <v>-</v>
      </c>
      <c r="B1093" s="461"/>
      <c r="C1093" s="430"/>
      <c r="D1093" s="430"/>
      <c r="E1093" s="397"/>
      <c r="F1093" s="387"/>
      <c r="G1093" s="431"/>
      <c r="H1093" s="431"/>
      <c r="I1093" s="431"/>
      <c r="J1093" s="440"/>
      <c r="K1093" s="440"/>
      <c r="L1093" s="440"/>
      <c r="M1093" s="450"/>
    </row>
    <row r="1094" spans="1:13">
      <c r="A1094" s="427" t="str">
        <f t="shared" si="23"/>
        <v>-</v>
      </c>
      <c r="B1094" s="461"/>
      <c r="C1094" s="430"/>
      <c r="D1094" s="430"/>
      <c r="E1094" s="397"/>
      <c r="F1094" s="387"/>
      <c r="G1094" s="431"/>
      <c r="H1094" s="431"/>
      <c r="I1094" s="431"/>
      <c r="J1094" s="440"/>
      <c r="K1094" s="440"/>
      <c r="L1094" s="440"/>
      <c r="M1094" s="450"/>
    </row>
    <row r="1095" spans="1:13">
      <c r="A1095" s="427" t="str">
        <f t="shared" si="23"/>
        <v>-</v>
      </c>
      <c r="B1095" s="461"/>
      <c r="C1095" s="430"/>
      <c r="D1095" s="430"/>
      <c r="E1095" s="397"/>
      <c r="F1095" s="387"/>
      <c r="G1095" s="431"/>
      <c r="H1095" s="431"/>
      <c r="I1095" s="431"/>
      <c r="J1095" s="440"/>
      <c r="K1095" s="440"/>
      <c r="L1095" s="440"/>
      <c r="M1095" s="450"/>
    </row>
    <row r="1096" spans="1:13">
      <c r="A1096" s="427" t="str">
        <f t="shared" si="23"/>
        <v>-</v>
      </c>
      <c r="B1096" s="461"/>
      <c r="C1096" s="430"/>
      <c r="D1096" s="430"/>
      <c r="E1096" s="397"/>
      <c r="F1096" s="387"/>
      <c r="G1096" s="431"/>
      <c r="H1096" s="431"/>
      <c r="I1096" s="431"/>
      <c r="J1096" s="440"/>
      <c r="K1096" s="440"/>
      <c r="L1096" s="440"/>
      <c r="M1096" s="450"/>
    </row>
    <row r="1097" spans="1:13">
      <c r="A1097" s="427" t="str">
        <f t="shared" si="23"/>
        <v>-</v>
      </c>
      <c r="B1097" s="461"/>
      <c r="C1097" s="430"/>
      <c r="D1097" s="430"/>
      <c r="E1097" s="397"/>
      <c r="F1097" s="387"/>
      <c r="G1097" s="431"/>
      <c r="H1097" s="431"/>
      <c r="I1097" s="431"/>
      <c r="J1097" s="440"/>
      <c r="K1097" s="440"/>
      <c r="L1097" s="440"/>
      <c r="M1097" s="450"/>
    </row>
    <row r="1098" spans="1:13">
      <c r="A1098" s="427" t="str">
        <f t="shared" si="23"/>
        <v>-</v>
      </c>
      <c r="B1098" s="461"/>
      <c r="C1098" s="430"/>
      <c r="D1098" s="430"/>
      <c r="E1098" s="397"/>
      <c r="F1098" s="387"/>
      <c r="G1098" s="431"/>
      <c r="H1098" s="431"/>
      <c r="I1098" s="431"/>
      <c r="J1098" s="440"/>
      <c r="K1098" s="440"/>
      <c r="L1098" s="440"/>
      <c r="M1098" s="450"/>
    </row>
    <row r="1099" spans="1:13">
      <c r="A1099" s="427" t="str">
        <f t="shared" si="23"/>
        <v>-</v>
      </c>
      <c r="B1099" s="461"/>
      <c r="C1099" s="430"/>
      <c r="D1099" s="430"/>
      <c r="E1099" s="397"/>
      <c r="F1099" s="387"/>
      <c r="G1099" s="431"/>
      <c r="H1099" s="431"/>
      <c r="I1099" s="431"/>
      <c r="J1099" s="440"/>
      <c r="K1099" s="440"/>
      <c r="L1099" s="440"/>
      <c r="M1099" s="450"/>
    </row>
    <row r="1100" spans="1:13">
      <c r="A1100" s="427" t="str">
        <f t="shared" si="23"/>
        <v>-</v>
      </c>
      <c r="B1100" s="461"/>
      <c r="C1100" s="430"/>
      <c r="D1100" s="430"/>
      <c r="E1100" s="397"/>
      <c r="F1100" s="387"/>
      <c r="G1100" s="431"/>
      <c r="H1100" s="431"/>
      <c r="I1100" s="431"/>
      <c r="J1100" s="440"/>
      <c r="K1100" s="440"/>
      <c r="L1100" s="440"/>
      <c r="M1100" s="450"/>
    </row>
    <row r="1101" spans="1:13">
      <c r="A1101" s="427" t="str">
        <f t="shared" si="23"/>
        <v>-</v>
      </c>
      <c r="B1101" s="461"/>
      <c r="C1101" s="430"/>
      <c r="D1101" s="430"/>
      <c r="E1101" s="397"/>
      <c r="F1101" s="387"/>
      <c r="G1101" s="431"/>
      <c r="H1101" s="431"/>
      <c r="I1101" s="431"/>
      <c r="J1101" s="440"/>
      <c r="K1101" s="440"/>
      <c r="L1101" s="440"/>
      <c r="M1101" s="450"/>
    </row>
    <row r="1102" spans="1:13">
      <c r="A1102" s="427" t="str">
        <f t="shared" si="23"/>
        <v>-</v>
      </c>
      <c r="B1102" s="461"/>
      <c r="C1102" s="430"/>
      <c r="D1102" s="430"/>
      <c r="E1102" s="397"/>
      <c r="F1102" s="387"/>
      <c r="G1102" s="431"/>
      <c r="H1102" s="431"/>
      <c r="I1102" s="431"/>
      <c r="J1102" s="440"/>
      <c r="K1102" s="440"/>
      <c r="L1102" s="440"/>
      <c r="M1102" s="450"/>
    </row>
    <row r="1103" spans="1:13">
      <c r="A1103" s="427" t="str">
        <f t="shared" si="23"/>
        <v>-</v>
      </c>
      <c r="B1103" s="461"/>
      <c r="C1103" s="430"/>
      <c r="D1103" s="430"/>
      <c r="E1103" s="397"/>
      <c r="F1103" s="387"/>
      <c r="G1103" s="431"/>
      <c r="H1103" s="431"/>
      <c r="I1103" s="431"/>
      <c r="J1103" s="440"/>
      <c r="K1103" s="440"/>
      <c r="L1103" s="440"/>
      <c r="M1103" s="450"/>
    </row>
    <row r="1104" spans="1:13">
      <c r="A1104" s="427" t="str">
        <f t="shared" si="23"/>
        <v>-</v>
      </c>
      <c r="B1104" s="461"/>
      <c r="C1104" s="430"/>
      <c r="D1104" s="430"/>
      <c r="E1104" s="397"/>
      <c r="F1104" s="387"/>
      <c r="G1104" s="431"/>
      <c r="H1104" s="431"/>
      <c r="I1104" s="431"/>
      <c r="J1104" s="440"/>
      <c r="K1104" s="440"/>
      <c r="L1104" s="440"/>
      <c r="M1104" s="450"/>
    </row>
    <row r="1105" spans="1:13">
      <c r="A1105" s="427" t="str">
        <f t="shared" si="23"/>
        <v>-</v>
      </c>
      <c r="B1105" s="461"/>
      <c r="C1105" s="430"/>
      <c r="D1105" s="430"/>
      <c r="E1105" s="397"/>
      <c r="F1105" s="387"/>
      <c r="G1105" s="431"/>
      <c r="H1105" s="431"/>
      <c r="I1105" s="431"/>
      <c r="J1105" s="440"/>
      <c r="K1105" s="440"/>
      <c r="L1105" s="440"/>
      <c r="M1105" s="450"/>
    </row>
    <row r="1106" spans="1:13">
      <c r="A1106" s="427" t="str">
        <f t="shared" si="23"/>
        <v>-</v>
      </c>
      <c r="B1106" s="461"/>
      <c r="C1106" s="430"/>
      <c r="D1106" s="430"/>
      <c r="E1106" s="397"/>
      <c r="F1106" s="387"/>
      <c r="G1106" s="431"/>
      <c r="H1106" s="431"/>
      <c r="I1106" s="431"/>
      <c r="J1106" s="440"/>
      <c r="K1106" s="440"/>
      <c r="L1106" s="440"/>
      <c r="M1106" s="450"/>
    </row>
    <row r="1107" spans="1:13">
      <c r="A1107" s="427" t="str">
        <f t="shared" si="23"/>
        <v>-</v>
      </c>
      <c r="B1107" s="461"/>
      <c r="C1107" s="430"/>
      <c r="D1107" s="430"/>
      <c r="E1107" s="397"/>
      <c r="F1107" s="387"/>
      <c r="G1107" s="431"/>
      <c r="H1107" s="431"/>
      <c r="I1107" s="431"/>
      <c r="J1107" s="440"/>
      <c r="K1107" s="440"/>
      <c r="L1107" s="440"/>
      <c r="M1107" s="450"/>
    </row>
    <row r="1108" spans="1:13">
      <c r="A1108" s="427" t="str">
        <f t="shared" si="23"/>
        <v>-</v>
      </c>
      <c r="B1108" s="461"/>
      <c r="C1108" s="430"/>
      <c r="D1108" s="430"/>
      <c r="E1108" s="397"/>
      <c r="F1108" s="387"/>
      <c r="G1108" s="431"/>
      <c r="H1108" s="431"/>
      <c r="I1108" s="431"/>
      <c r="J1108" s="440"/>
      <c r="K1108" s="440"/>
      <c r="L1108" s="440"/>
      <c r="M1108" s="450"/>
    </row>
    <row r="1109" spans="1:13">
      <c r="A1109" s="427" t="str">
        <f t="shared" si="23"/>
        <v>-</v>
      </c>
      <c r="B1109" s="461"/>
      <c r="C1109" s="430"/>
      <c r="D1109" s="430"/>
      <c r="E1109" s="397"/>
      <c r="F1109" s="387"/>
      <c r="G1109" s="431"/>
      <c r="H1109" s="431"/>
      <c r="I1109" s="431"/>
      <c r="J1109" s="440"/>
      <c r="K1109" s="440"/>
      <c r="L1109" s="440"/>
      <c r="M1109" s="450"/>
    </row>
    <row r="1110" spans="1:13">
      <c r="A1110" s="427" t="str">
        <f t="shared" si="23"/>
        <v>-</v>
      </c>
      <c r="B1110" s="461"/>
      <c r="C1110" s="430"/>
      <c r="D1110" s="430"/>
      <c r="E1110" s="397"/>
      <c r="F1110" s="387"/>
      <c r="G1110" s="431"/>
      <c r="H1110" s="431"/>
      <c r="I1110" s="431"/>
      <c r="J1110" s="440"/>
      <c r="K1110" s="440"/>
      <c r="L1110" s="440"/>
      <c r="M1110" s="450"/>
    </row>
    <row r="1111" spans="1:13">
      <c r="A1111" s="427" t="str">
        <f t="shared" si="23"/>
        <v>-</v>
      </c>
      <c r="B1111" s="461"/>
      <c r="C1111" s="430"/>
      <c r="D1111" s="430"/>
      <c r="E1111" s="397"/>
      <c r="F1111" s="387"/>
      <c r="G1111" s="431"/>
      <c r="H1111" s="431"/>
      <c r="I1111" s="431"/>
      <c r="J1111" s="440"/>
      <c r="K1111" s="440"/>
      <c r="L1111" s="440"/>
      <c r="M1111" s="450"/>
    </row>
    <row r="1112" spans="1:13">
      <c r="A1112" s="427" t="str">
        <f t="shared" si="23"/>
        <v>-</v>
      </c>
      <c r="B1112" s="461"/>
      <c r="C1112" s="430"/>
      <c r="D1112" s="430"/>
      <c r="E1112" s="397"/>
      <c r="F1112" s="387"/>
      <c r="G1112" s="431"/>
      <c r="H1112" s="431"/>
      <c r="I1112" s="431"/>
      <c r="J1112" s="440"/>
      <c r="K1112" s="440"/>
      <c r="L1112" s="440"/>
      <c r="M1112" s="450"/>
    </row>
    <row r="1113" spans="1:13">
      <c r="A1113" s="427" t="str">
        <f t="shared" si="23"/>
        <v>-</v>
      </c>
      <c r="B1113" s="461"/>
      <c r="C1113" s="430"/>
      <c r="D1113" s="430"/>
      <c r="E1113" s="397"/>
      <c r="F1113" s="387"/>
      <c r="G1113" s="431"/>
      <c r="H1113" s="431"/>
      <c r="I1113" s="431"/>
      <c r="J1113" s="440"/>
      <c r="K1113" s="440"/>
      <c r="L1113" s="440"/>
      <c r="M1113" s="450"/>
    </row>
    <row r="1114" spans="1:13">
      <c r="A1114" s="427" t="str">
        <f t="shared" si="23"/>
        <v>-</v>
      </c>
      <c r="B1114" s="461"/>
      <c r="C1114" s="430"/>
      <c r="D1114" s="430"/>
      <c r="E1114" s="397"/>
      <c r="F1114" s="387"/>
      <c r="G1114" s="431"/>
      <c r="H1114" s="431"/>
      <c r="I1114" s="431"/>
      <c r="J1114" s="440"/>
      <c r="K1114" s="440"/>
      <c r="L1114" s="440"/>
      <c r="M1114" s="450"/>
    </row>
    <row r="1115" spans="1:13">
      <c r="A1115" s="427" t="str">
        <f t="shared" si="23"/>
        <v>-</v>
      </c>
      <c r="B1115" s="461"/>
      <c r="C1115" s="430"/>
      <c r="D1115" s="430"/>
      <c r="E1115" s="397"/>
      <c r="F1115" s="387"/>
      <c r="G1115" s="431"/>
      <c r="H1115" s="431"/>
      <c r="I1115" s="431"/>
      <c r="J1115" s="440"/>
      <c r="K1115" s="440"/>
      <c r="L1115" s="440"/>
      <c r="M1115" s="450"/>
    </row>
    <row r="1116" spans="1:13">
      <c r="A1116" s="427" t="str">
        <f t="shared" ref="A1116:A1179" si="24">D1116&amp;"-"&amp;B1116</f>
        <v>-</v>
      </c>
      <c r="B1116" s="461"/>
      <c r="C1116" s="430"/>
      <c r="D1116" s="430"/>
      <c r="E1116" s="397"/>
      <c r="F1116" s="387"/>
      <c r="G1116" s="431"/>
      <c r="H1116" s="431"/>
      <c r="I1116" s="431"/>
      <c r="J1116" s="440"/>
      <c r="K1116" s="440"/>
      <c r="L1116" s="440"/>
      <c r="M1116" s="450"/>
    </row>
    <row r="1117" spans="1:13">
      <c r="A1117" s="427" t="str">
        <f t="shared" si="24"/>
        <v>-</v>
      </c>
      <c r="B1117" s="461"/>
      <c r="C1117" s="430"/>
      <c r="D1117" s="430"/>
      <c r="E1117" s="397"/>
      <c r="F1117" s="387"/>
      <c r="G1117" s="431"/>
      <c r="H1117" s="431"/>
      <c r="I1117" s="431"/>
      <c r="J1117" s="440"/>
      <c r="K1117" s="440"/>
      <c r="L1117" s="440"/>
      <c r="M1117" s="450"/>
    </row>
    <row r="1118" spans="1:13">
      <c r="A1118" s="427" t="str">
        <f t="shared" si="24"/>
        <v>-</v>
      </c>
      <c r="B1118" s="461"/>
      <c r="C1118" s="430"/>
      <c r="D1118" s="430"/>
      <c r="E1118" s="397"/>
      <c r="F1118" s="387"/>
      <c r="G1118" s="431"/>
      <c r="H1118" s="431"/>
      <c r="I1118" s="431"/>
      <c r="J1118" s="440"/>
      <c r="K1118" s="440"/>
      <c r="L1118" s="440"/>
      <c r="M1118" s="450"/>
    </row>
    <row r="1119" spans="1:13">
      <c r="A1119" s="427" t="str">
        <f t="shared" si="24"/>
        <v>-</v>
      </c>
      <c r="B1119" s="461"/>
      <c r="C1119" s="430"/>
      <c r="D1119" s="430"/>
      <c r="E1119" s="397"/>
      <c r="F1119" s="387"/>
      <c r="G1119" s="431"/>
      <c r="H1119" s="431"/>
      <c r="I1119" s="431"/>
      <c r="J1119" s="440"/>
      <c r="K1119" s="440"/>
      <c r="L1119" s="440"/>
      <c r="M1119" s="450"/>
    </row>
    <row r="1120" spans="1:13">
      <c r="A1120" s="427" t="str">
        <f t="shared" si="24"/>
        <v>-</v>
      </c>
      <c r="B1120" s="461"/>
      <c r="C1120" s="430"/>
      <c r="D1120" s="430"/>
      <c r="E1120" s="397"/>
      <c r="F1120" s="387"/>
      <c r="G1120" s="431"/>
      <c r="H1120" s="431"/>
      <c r="I1120" s="431"/>
      <c r="J1120" s="440"/>
      <c r="K1120" s="440"/>
      <c r="L1120" s="440"/>
      <c r="M1120" s="450"/>
    </row>
    <row r="1121" spans="1:13">
      <c r="A1121" s="427" t="str">
        <f t="shared" si="24"/>
        <v>-</v>
      </c>
      <c r="B1121" s="461"/>
      <c r="C1121" s="430"/>
      <c r="D1121" s="430"/>
      <c r="E1121" s="397"/>
      <c r="F1121" s="387"/>
      <c r="G1121" s="431"/>
      <c r="H1121" s="431"/>
      <c r="I1121" s="431"/>
      <c r="J1121" s="440"/>
      <c r="K1121" s="440"/>
      <c r="L1121" s="440"/>
      <c r="M1121" s="450"/>
    </row>
    <row r="1122" spans="1:13">
      <c r="A1122" s="427" t="str">
        <f t="shared" si="24"/>
        <v>-</v>
      </c>
      <c r="B1122" s="461"/>
      <c r="C1122" s="430"/>
      <c r="D1122" s="430"/>
      <c r="E1122" s="397"/>
      <c r="F1122" s="387"/>
      <c r="G1122" s="431"/>
      <c r="H1122" s="431"/>
      <c r="I1122" s="431"/>
      <c r="J1122" s="440"/>
      <c r="K1122" s="440"/>
      <c r="L1122" s="440"/>
      <c r="M1122" s="450"/>
    </row>
    <row r="1123" spans="1:13">
      <c r="A1123" s="427" t="str">
        <f t="shared" si="24"/>
        <v>-</v>
      </c>
      <c r="B1123" s="461"/>
      <c r="C1123" s="430"/>
      <c r="D1123" s="430"/>
      <c r="E1123" s="397"/>
      <c r="F1123" s="387"/>
      <c r="G1123" s="431"/>
      <c r="H1123" s="431"/>
      <c r="I1123" s="431"/>
      <c r="J1123" s="440"/>
      <c r="K1123" s="440"/>
      <c r="L1123" s="440"/>
      <c r="M1123" s="450"/>
    </row>
    <row r="1124" spans="1:13">
      <c r="A1124" s="427" t="str">
        <f t="shared" si="24"/>
        <v>-</v>
      </c>
      <c r="B1124" s="461"/>
      <c r="C1124" s="430"/>
      <c r="D1124" s="430"/>
      <c r="E1124" s="397"/>
      <c r="F1124" s="387"/>
      <c r="G1124" s="431"/>
      <c r="H1124" s="431"/>
      <c r="I1124" s="431"/>
      <c r="J1124" s="440"/>
      <c r="K1124" s="440"/>
      <c r="L1124" s="440"/>
      <c r="M1124" s="450"/>
    </row>
    <row r="1125" spans="1:13">
      <c r="A1125" s="427" t="str">
        <f t="shared" si="24"/>
        <v>-</v>
      </c>
      <c r="B1125" s="461"/>
      <c r="C1125" s="430"/>
      <c r="D1125" s="430"/>
      <c r="E1125" s="397"/>
      <c r="F1125" s="387"/>
      <c r="G1125" s="431"/>
      <c r="H1125" s="431"/>
      <c r="I1125" s="431"/>
      <c r="J1125" s="440"/>
      <c r="K1125" s="440"/>
      <c r="L1125" s="440"/>
      <c r="M1125" s="450"/>
    </row>
    <row r="1126" spans="1:13">
      <c r="A1126" s="427" t="str">
        <f t="shared" si="24"/>
        <v>-</v>
      </c>
      <c r="B1126" s="461"/>
      <c r="C1126" s="430"/>
      <c r="D1126" s="430"/>
      <c r="E1126" s="397"/>
      <c r="F1126" s="387"/>
      <c r="G1126" s="431"/>
      <c r="H1126" s="431"/>
      <c r="I1126" s="431"/>
      <c r="J1126" s="440"/>
      <c r="K1126" s="440"/>
      <c r="L1126" s="440"/>
      <c r="M1126" s="450"/>
    </row>
    <row r="1127" spans="1:13">
      <c r="A1127" s="427" t="str">
        <f t="shared" si="24"/>
        <v>-</v>
      </c>
      <c r="B1127" s="461"/>
      <c r="C1127" s="430"/>
      <c r="D1127" s="430"/>
      <c r="E1127" s="397"/>
      <c r="F1127" s="387"/>
      <c r="G1127" s="431"/>
      <c r="H1127" s="431"/>
      <c r="I1127" s="431"/>
      <c r="J1127" s="440"/>
      <c r="K1127" s="440"/>
      <c r="L1127" s="440"/>
      <c r="M1127" s="450"/>
    </row>
    <row r="1128" spans="1:13">
      <c r="A1128" s="427" t="str">
        <f t="shared" si="24"/>
        <v>-</v>
      </c>
      <c r="B1128" s="461"/>
      <c r="C1128" s="430"/>
      <c r="D1128" s="430"/>
      <c r="E1128" s="397"/>
      <c r="F1128" s="387"/>
      <c r="G1128" s="431"/>
      <c r="H1128" s="431"/>
      <c r="I1128" s="431"/>
      <c r="J1128" s="440"/>
      <c r="K1128" s="440"/>
      <c r="L1128" s="440"/>
      <c r="M1128" s="450"/>
    </row>
    <row r="1129" spans="1:13">
      <c r="A1129" s="427" t="str">
        <f t="shared" si="24"/>
        <v>-</v>
      </c>
      <c r="B1129" s="461"/>
      <c r="C1129" s="430"/>
      <c r="D1129" s="430"/>
      <c r="E1129" s="397"/>
      <c r="F1129" s="387"/>
      <c r="G1129" s="431"/>
      <c r="H1129" s="431"/>
      <c r="I1129" s="431"/>
      <c r="J1129" s="440"/>
      <c r="K1129" s="440"/>
      <c r="L1129" s="440"/>
      <c r="M1129" s="450"/>
    </row>
    <row r="1130" spans="1:13">
      <c r="A1130" s="427" t="str">
        <f t="shared" si="24"/>
        <v>-</v>
      </c>
      <c r="B1130" s="461"/>
      <c r="C1130" s="430"/>
      <c r="D1130" s="430"/>
      <c r="E1130" s="397"/>
      <c r="F1130" s="387"/>
      <c r="G1130" s="431"/>
      <c r="H1130" s="431"/>
      <c r="I1130" s="431"/>
      <c r="J1130" s="440"/>
      <c r="K1130" s="440"/>
      <c r="L1130" s="440"/>
      <c r="M1130" s="450"/>
    </row>
    <row r="1131" spans="1:13">
      <c r="A1131" s="427" t="str">
        <f t="shared" si="24"/>
        <v>-</v>
      </c>
      <c r="B1131" s="461"/>
      <c r="C1131" s="430"/>
      <c r="D1131" s="430"/>
      <c r="E1131" s="397"/>
      <c r="F1131" s="387"/>
      <c r="G1131" s="431"/>
      <c r="H1131" s="431"/>
      <c r="I1131" s="431"/>
      <c r="J1131" s="440"/>
      <c r="K1131" s="440"/>
      <c r="L1131" s="440"/>
      <c r="M1131" s="450"/>
    </row>
    <row r="1132" spans="1:13">
      <c r="A1132" s="427" t="str">
        <f t="shared" si="24"/>
        <v>-</v>
      </c>
      <c r="B1132" s="461"/>
      <c r="C1132" s="430"/>
      <c r="D1132" s="430"/>
      <c r="E1132" s="397"/>
      <c r="F1132" s="387"/>
      <c r="G1132" s="431"/>
      <c r="H1132" s="431"/>
      <c r="I1132" s="431"/>
      <c r="J1132" s="440"/>
      <c r="K1132" s="440"/>
      <c r="L1132" s="440"/>
      <c r="M1132" s="450"/>
    </row>
    <row r="1133" spans="1:13">
      <c r="A1133" s="427" t="str">
        <f t="shared" si="24"/>
        <v>-</v>
      </c>
      <c r="B1133" s="461"/>
      <c r="C1133" s="430"/>
      <c r="D1133" s="430"/>
      <c r="E1133" s="397"/>
      <c r="F1133" s="387"/>
      <c r="G1133" s="431"/>
      <c r="H1133" s="431"/>
      <c r="I1133" s="431"/>
      <c r="J1133" s="440"/>
      <c r="K1133" s="440"/>
      <c r="L1133" s="440"/>
      <c r="M1133" s="450"/>
    </row>
    <row r="1134" spans="1:13">
      <c r="A1134" s="427" t="str">
        <f t="shared" si="24"/>
        <v>-</v>
      </c>
      <c r="B1134" s="461"/>
      <c r="C1134" s="430"/>
      <c r="D1134" s="430"/>
      <c r="E1134" s="397"/>
      <c r="F1134" s="387"/>
      <c r="G1134" s="431"/>
      <c r="H1134" s="431"/>
      <c r="I1134" s="431"/>
      <c r="J1134" s="440"/>
      <c r="K1134" s="440"/>
      <c r="L1134" s="440"/>
      <c r="M1134" s="450"/>
    </row>
    <row r="1135" spans="1:13">
      <c r="A1135" s="427" t="str">
        <f t="shared" si="24"/>
        <v>-</v>
      </c>
      <c r="B1135" s="461"/>
      <c r="C1135" s="430"/>
      <c r="D1135" s="430"/>
      <c r="E1135" s="397"/>
      <c r="F1135" s="387"/>
      <c r="G1135" s="431"/>
      <c r="H1135" s="431"/>
      <c r="I1135" s="431"/>
      <c r="J1135" s="440"/>
      <c r="K1135" s="440"/>
      <c r="L1135" s="440"/>
      <c r="M1135" s="450"/>
    </row>
    <row r="1136" spans="1:13">
      <c r="A1136" s="427" t="str">
        <f t="shared" si="24"/>
        <v>-</v>
      </c>
      <c r="B1136" s="461"/>
      <c r="C1136" s="430"/>
      <c r="D1136" s="430"/>
      <c r="E1136" s="397"/>
      <c r="F1136" s="387"/>
      <c r="G1136" s="431"/>
      <c r="H1136" s="431"/>
      <c r="I1136" s="431"/>
      <c r="J1136" s="440"/>
      <c r="K1136" s="440"/>
      <c r="L1136" s="440"/>
      <c r="M1136" s="450"/>
    </row>
    <row r="1137" spans="1:13">
      <c r="A1137" s="427" t="str">
        <f t="shared" si="24"/>
        <v>-</v>
      </c>
      <c r="B1137" s="461"/>
      <c r="C1137" s="430"/>
      <c r="D1137" s="430"/>
      <c r="E1137" s="397"/>
      <c r="F1137" s="387"/>
      <c r="G1137" s="431"/>
      <c r="H1137" s="431"/>
      <c r="I1137" s="431"/>
      <c r="J1137" s="440"/>
      <c r="K1137" s="440"/>
      <c r="L1137" s="440"/>
      <c r="M1137" s="450"/>
    </row>
    <row r="1138" spans="1:13">
      <c r="A1138" s="427" t="str">
        <f t="shared" si="24"/>
        <v>-</v>
      </c>
      <c r="B1138" s="461"/>
      <c r="C1138" s="430"/>
      <c r="D1138" s="430"/>
      <c r="E1138" s="397"/>
      <c r="F1138" s="387"/>
      <c r="G1138" s="431"/>
      <c r="H1138" s="431"/>
      <c r="I1138" s="431"/>
      <c r="J1138" s="440"/>
      <c r="K1138" s="440"/>
      <c r="L1138" s="440"/>
      <c r="M1138" s="450"/>
    </row>
    <row r="1139" spans="1:13">
      <c r="A1139" s="427" t="str">
        <f t="shared" si="24"/>
        <v>-</v>
      </c>
      <c r="B1139" s="461"/>
      <c r="C1139" s="430"/>
      <c r="D1139" s="430"/>
      <c r="E1139" s="397"/>
      <c r="F1139" s="387"/>
      <c r="G1139" s="431"/>
      <c r="H1139" s="431"/>
      <c r="I1139" s="431"/>
      <c r="J1139" s="440"/>
      <c r="K1139" s="440"/>
      <c r="L1139" s="440"/>
      <c r="M1139" s="450"/>
    </row>
    <row r="1140" spans="1:13">
      <c r="A1140" s="427" t="str">
        <f t="shared" si="24"/>
        <v>-</v>
      </c>
      <c r="B1140" s="461"/>
      <c r="C1140" s="430"/>
      <c r="D1140" s="430"/>
      <c r="E1140" s="397"/>
      <c r="F1140" s="387"/>
      <c r="G1140" s="431"/>
      <c r="H1140" s="431"/>
      <c r="I1140" s="431"/>
      <c r="J1140" s="440"/>
      <c r="K1140" s="440"/>
      <c r="L1140" s="440"/>
      <c r="M1140" s="450"/>
    </row>
    <row r="1141" spans="1:13">
      <c r="A1141" s="427" t="str">
        <f t="shared" si="24"/>
        <v>-</v>
      </c>
      <c r="B1141" s="461"/>
      <c r="C1141" s="430"/>
      <c r="D1141" s="430"/>
      <c r="E1141" s="397"/>
      <c r="F1141" s="387"/>
      <c r="G1141" s="431"/>
      <c r="H1141" s="431"/>
      <c r="I1141" s="431"/>
      <c r="J1141" s="440"/>
      <c r="K1141" s="440"/>
      <c r="L1141" s="440"/>
      <c r="M1141" s="450"/>
    </row>
    <row r="1142" spans="1:13">
      <c r="A1142" s="427" t="str">
        <f t="shared" si="24"/>
        <v>-</v>
      </c>
      <c r="B1142" s="461"/>
      <c r="C1142" s="430"/>
      <c r="D1142" s="430"/>
      <c r="E1142" s="397"/>
      <c r="F1142" s="387"/>
      <c r="G1142" s="431"/>
      <c r="H1142" s="431"/>
      <c r="I1142" s="431"/>
      <c r="J1142" s="440"/>
      <c r="K1142" s="440"/>
      <c r="L1142" s="440"/>
      <c r="M1142" s="450"/>
    </row>
    <row r="1143" spans="1:13">
      <c r="A1143" s="427" t="str">
        <f t="shared" si="24"/>
        <v>-</v>
      </c>
      <c r="B1143" s="461"/>
      <c r="C1143" s="430"/>
      <c r="D1143" s="430"/>
      <c r="E1143" s="397"/>
      <c r="F1143" s="387"/>
      <c r="G1143" s="431"/>
      <c r="H1143" s="431"/>
      <c r="I1143" s="431"/>
      <c r="J1143" s="440"/>
      <c r="K1143" s="440"/>
      <c r="L1143" s="440"/>
      <c r="M1143" s="450"/>
    </row>
    <row r="1144" spans="1:13">
      <c r="A1144" s="427" t="str">
        <f t="shared" si="24"/>
        <v>-</v>
      </c>
      <c r="B1144" s="461"/>
      <c r="C1144" s="430"/>
      <c r="D1144" s="430"/>
      <c r="E1144" s="397"/>
      <c r="F1144" s="387"/>
      <c r="G1144" s="431"/>
      <c r="H1144" s="431"/>
      <c r="I1144" s="431"/>
      <c r="J1144" s="440"/>
      <c r="K1144" s="440"/>
      <c r="L1144" s="440"/>
      <c r="M1144" s="450"/>
    </row>
    <row r="1145" spans="1:13">
      <c r="A1145" s="427" t="str">
        <f t="shared" si="24"/>
        <v>-</v>
      </c>
      <c r="B1145" s="461"/>
      <c r="C1145" s="430"/>
      <c r="D1145" s="430"/>
      <c r="E1145" s="397"/>
      <c r="F1145" s="387"/>
      <c r="G1145" s="431"/>
      <c r="H1145" s="431"/>
      <c r="I1145" s="431"/>
      <c r="J1145" s="440"/>
      <c r="K1145" s="440"/>
      <c r="L1145" s="440"/>
      <c r="M1145" s="450"/>
    </row>
    <row r="1146" spans="1:13">
      <c r="A1146" s="427" t="str">
        <f t="shared" si="24"/>
        <v>-</v>
      </c>
      <c r="B1146" s="461"/>
      <c r="C1146" s="430"/>
      <c r="D1146" s="430"/>
      <c r="E1146" s="397"/>
      <c r="F1146" s="387"/>
      <c r="G1146" s="431"/>
      <c r="H1146" s="431"/>
      <c r="I1146" s="431"/>
      <c r="J1146" s="440"/>
      <c r="K1146" s="440"/>
      <c r="L1146" s="440"/>
      <c r="M1146" s="450"/>
    </row>
    <row r="1147" spans="1:13">
      <c r="A1147" s="427" t="str">
        <f t="shared" si="24"/>
        <v>-</v>
      </c>
      <c r="B1147" s="461"/>
      <c r="C1147" s="430"/>
      <c r="D1147" s="430"/>
      <c r="E1147" s="397"/>
      <c r="F1147" s="387"/>
      <c r="G1147" s="431"/>
      <c r="H1147" s="431"/>
      <c r="I1147" s="431"/>
      <c r="J1147" s="440"/>
      <c r="K1147" s="440"/>
      <c r="L1147" s="440"/>
      <c r="M1147" s="450"/>
    </row>
    <row r="1148" spans="1:13">
      <c r="A1148" s="427" t="str">
        <f t="shared" si="24"/>
        <v>-</v>
      </c>
      <c r="B1148" s="461"/>
      <c r="C1148" s="430"/>
      <c r="D1148" s="430"/>
      <c r="E1148" s="397"/>
      <c r="F1148" s="387"/>
      <c r="G1148" s="431"/>
      <c r="H1148" s="431"/>
      <c r="I1148" s="431"/>
      <c r="J1148" s="440"/>
      <c r="K1148" s="440"/>
      <c r="L1148" s="440"/>
      <c r="M1148" s="450"/>
    </row>
    <row r="1149" spans="1:13">
      <c r="A1149" s="427" t="str">
        <f t="shared" si="24"/>
        <v>-</v>
      </c>
      <c r="B1149" s="461"/>
      <c r="C1149" s="430"/>
      <c r="D1149" s="430"/>
      <c r="E1149" s="397"/>
      <c r="F1149" s="387"/>
      <c r="G1149" s="431"/>
      <c r="H1149" s="431"/>
      <c r="I1149" s="431"/>
      <c r="J1149" s="440"/>
      <c r="K1149" s="440"/>
      <c r="L1149" s="440"/>
      <c r="M1149" s="450"/>
    </row>
    <row r="1150" spans="1:13">
      <c r="A1150" s="427" t="str">
        <f t="shared" si="24"/>
        <v>-</v>
      </c>
      <c r="B1150" s="461"/>
      <c r="C1150" s="430"/>
      <c r="D1150" s="430"/>
      <c r="E1150" s="397"/>
      <c r="F1150" s="387"/>
      <c r="G1150" s="431"/>
      <c r="H1150" s="431"/>
      <c r="I1150" s="431"/>
      <c r="J1150" s="440"/>
      <c r="K1150" s="440"/>
      <c r="L1150" s="440"/>
      <c r="M1150" s="450"/>
    </row>
    <row r="1151" spans="1:13">
      <c r="A1151" s="427" t="str">
        <f t="shared" si="24"/>
        <v>-</v>
      </c>
      <c r="B1151" s="461"/>
      <c r="C1151" s="430"/>
      <c r="D1151" s="430"/>
      <c r="E1151" s="397"/>
      <c r="F1151" s="387"/>
      <c r="G1151" s="431"/>
      <c r="H1151" s="431"/>
      <c r="I1151" s="431"/>
      <c r="J1151" s="440"/>
      <c r="K1151" s="440"/>
      <c r="L1151" s="440"/>
      <c r="M1151" s="450"/>
    </row>
    <row r="1152" spans="1:13">
      <c r="A1152" s="427" t="str">
        <f t="shared" si="24"/>
        <v>-</v>
      </c>
      <c r="B1152" s="461"/>
      <c r="C1152" s="430"/>
      <c r="D1152" s="430"/>
      <c r="E1152" s="397"/>
      <c r="F1152" s="387"/>
      <c r="G1152" s="431"/>
      <c r="H1152" s="431"/>
      <c r="I1152" s="431"/>
      <c r="J1152" s="440"/>
      <c r="K1152" s="440"/>
      <c r="L1152" s="440"/>
      <c r="M1152" s="450"/>
    </row>
    <row r="1153" spans="1:13">
      <c r="A1153" s="427" t="str">
        <f t="shared" si="24"/>
        <v>-</v>
      </c>
      <c r="B1153" s="461"/>
      <c r="C1153" s="430"/>
      <c r="D1153" s="430"/>
      <c r="E1153" s="397"/>
      <c r="F1153" s="387"/>
      <c r="G1153" s="431"/>
      <c r="H1153" s="431"/>
      <c r="I1153" s="431"/>
      <c r="J1153" s="440"/>
      <c r="K1153" s="440"/>
      <c r="L1153" s="440"/>
      <c r="M1153" s="450"/>
    </row>
    <row r="1154" spans="1:13">
      <c r="A1154" s="427" t="str">
        <f t="shared" si="24"/>
        <v>-</v>
      </c>
      <c r="B1154" s="461"/>
      <c r="C1154" s="430"/>
      <c r="D1154" s="430"/>
      <c r="E1154" s="397"/>
      <c r="F1154" s="387"/>
      <c r="G1154" s="431"/>
      <c r="H1154" s="431"/>
      <c r="I1154" s="431"/>
      <c r="J1154" s="440"/>
      <c r="K1154" s="440"/>
      <c r="L1154" s="440"/>
      <c r="M1154" s="450"/>
    </row>
    <row r="1155" spans="1:13">
      <c r="A1155" s="427" t="str">
        <f t="shared" si="24"/>
        <v>-</v>
      </c>
      <c r="B1155" s="461"/>
      <c r="C1155" s="430"/>
      <c r="D1155" s="430"/>
      <c r="E1155" s="397"/>
      <c r="F1155" s="387"/>
      <c r="G1155" s="431"/>
      <c r="H1155" s="431"/>
      <c r="I1155" s="431"/>
      <c r="J1155" s="440"/>
      <c r="K1155" s="440"/>
      <c r="L1155" s="440"/>
      <c r="M1155" s="450"/>
    </row>
    <row r="1156" spans="1:13">
      <c r="A1156" s="427" t="str">
        <f t="shared" si="24"/>
        <v>-</v>
      </c>
      <c r="B1156" s="461"/>
      <c r="C1156" s="430"/>
      <c r="D1156" s="430"/>
      <c r="E1156" s="397"/>
      <c r="F1156" s="387"/>
      <c r="G1156" s="431"/>
      <c r="H1156" s="431"/>
      <c r="I1156" s="431"/>
      <c r="J1156" s="440"/>
      <c r="K1156" s="440"/>
      <c r="L1156" s="440"/>
      <c r="M1156" s="450"/>
    </row>
    <row r="1157" spans="1:13">
      <c r="A1157" s="427" t="str">
        <f t="shared" si="24"/>
        <v>-</v>
      </c>
      <c r="B1157" s="461"/>
      <c r="C1157" s="430"/>
      <c r="D1157" s="430"/>
      <c r="E1157" s="397"/>
      <c r="F1157" s="387"/>
      <c r="G1157" s="431"/>
      <c r="H1157" s="431"/>
      <c r="I1157" s="431"/>
      <c r="J1157" s="440"/>
      <c r="K1157" s="440"/>
      <c r="L1157" s="440"/>
      <c r="M1157" s="450"/>
    </row>
    <row r="1158" spans="1:13">
      <c r="A1158" s="427" t="str">
        <f t="shared" si="24"/>
        <v>-</v>
      </c>
      <c r="B1158" s="461"/>
      <c r="C1158" s="430"/>
      <c r="D1158" s="430"/>
      <c r="E1158" s="397"/>
      <c r="F1158" s="387"/>
      <c r="G1158" s="431"/>
      <c r="H1158" s="431"/>
      <c r="I1158" s="431"/>
      <c r="J1158" s="440"/>
      <c r="K1158" s="440"/>
      <c r="L1158" s="440"/>
      <c r="M1158" s="450"/>
    </row>
    <row r="1159" spans="1:13">
      <c r="A1159" s="427" t="str">
        <f t="shared" si="24"/>
        <v>-</v>
      </c>
      <c r="B1159" s="461"/>
      <c r="C1159" s="430"/>
      <c r="D1159" s="430"/>
      <c r="E1159" s="397"/>
      <c r="F1159" s="387"/>
      <c r="G1159" s="431"/>
      <c r="H1159" s="431"/>
      <c r="I1159" s="431"/>
      <c r="J1159" s="440"/>
      <c r="K1159" s="440"/>
      <c r="L1159" s="440"/>
      <c r="M1159" s="450"/>
    </row>
    <row r="1160" spans="1:13">
      <c r="A1160" s="427" t="str">
        <f t="shared" si="24"/>
        <v>-</v>
      </c>
      <c r="B1160" s="461"/>
      <c r="C1160" s="430"/>
      <c r="D1160" s="430"/>
      <c r="E1160" s="397"/>
      <c r="F1160" s="387"/>
      <c r="G1160" s="431"/>
      <c r="H1160" s="431"/>
      <c r="I1160" s="431"/>
      <c r="J1160" s="440"/>
      <c r="K1160" s="440"/>
      <c r="L1160" s="440"/>
      <c r="M1160" s="450"/>
    </row>
    <row r="1161" spans="1:13">
      <c r="A1161" s="427" t="str">
        <f t="shared" si="24"/>
        <v>-</v>
      </c>
      <c r="B1161" s="461"/>
      <c r="C1161" s="430"/>
      <c r="D1161" s="430"/>
      <c r="E1161" s="397"/>
      <c r="F1161" s="387"/>
      <c r="G1161" s="431"/>
      <c r="H1161" s="431"/>
      <c r="I1161" s="431"/>
      <c r="J1161" s="440"/>
      <c r="K1161" s="440"/>
      <c r="L1161" s="440"/>
      <c r="M1161" s="450"/>
    </row>
    <row r="1162" spans="1:13">
      <c r="A1162" s="427" t="str">
        <f t="shared" si="24"/>
        <v>-</v>
      </c>
      <c r="B1162" s="461"/>
      <c r="C1162" s="430"/>
      <c r="D1162" s="430"/>
      <c r="E1162" s="397"/>
      <c r="F1162" s="387"/>
      <c r="G1162" s="431"/>
      <c r="H1162" s="431"/>
      <c r="I1162" s="431"/>
      <c r="J1162" s="440"/>
      <c r="K1162" s="440"/>
      <c r="L1162" s="440"/>
      <c r="M1162" s="450"/>
    </row>
    <row r="1163" spans="1:13">
      <c r="A1163" s="427" t="str">
        <f t="shared" si="24"/>
        <v>-</v>
      </c>
      <c r="B1163" s="461"/>
      <c r="C1163" s="430"/>
      <c r="D1163" s="430"/>
      <c r="E1163" s="397"/>
      <c r="F1163" s="387"/>
      <c r="G1163" s="431"/>
      <c r="H1163" s="431"/>
      <c r="I1163" s="431"/>
      <c r="J1163" s="440"/>
      <c r="K1163" s="440"/>
      <c r="L1163" s="440"/>
      <c r="M1163" s="450"/>
    </row>
    <row r="1164" spans="1:13">
      <c r="A1164" s="427" t="str">
        <f t="shared" si="24"/>
        <v>-</v>
      </c>
      <c r="B1164" s="461"/>
      <c r="C1164" s="430"/>
      <c r="D1164" s="430"/>
      <c r="E1164" s="397"/>
      <c r="F1164" s="387"/>
      <c r="G1164" s="431"/>
      <c r="H1164" s="431"/>
      <c r="I1164" s="431"/>
      <c r="J1164" s="440"/>
      <c r="K1164" s="440"/>
      <c r="L1164" s="440"/>
      <c r="M1164" s="450"/>
    </row>
    <row r="1165" spans="1:13">
      <c r="A1165" s="427" t="str">
        <f t="shared" si="24"/>
        <v>-</v>
      </c>
      <c r="B1165" s="461"/>
      <c r="C1165" s="430"/>
      <c r="D1165" s="430"/>
      <c r="E1165" s="397"/>
      <c r="F1165" s="387"/>
      <c r="G1165" s="431"/>
      <c r="H1165" s="431"/>
      <c r="I1165" s="431"/>
      <c r="J1165" s="440"/>
      <c r="K1165" s="440"/>
      <c r="L1165" s="440"/>
      <c r="M1165" s="450"/>
    </row>
    <row r="1166" spans="1:13">
      <c r="A1166" s="427" t="str">
        <f t="shared" si="24"/>
        <v>-</v>
      </c>
      <c r="B1166" s="461"/>
      <c r="C1166" s="430"/>
      <c r="D1166" s="430"/>
      <c r="E1166" s="397"/>
      <c r="F1166" s="387"/>
      <c r="G1166" s="431"/>
      <c r="H1166" s="431"/>
      <c r="I1166" s="431"/>
      <c r="J1166" s="440"/>
      <c r="K1166" s="440"/>
      <c r="L1166" s="440"/>
      <c r="M1166" s="450"/>
    </row>
    <row r="1167" spans="1:13">
      <c r="A1167" s="427" t="str">
        <f t="shared" si="24"/>
        <v>-</v>
      </c>
      <c r="B1167" s="461"/>
      <c r="C1167" s="430"/>
      <c r="D1167" s="430"/>
      <c r="E1167" s="397"/>
      <c r="F1167" s="387"/>
      <c r="G1167" s="431"/>
      <c r="H1167" s="431"/>
      <c r="I1167" s="431"/>
      <c r="J1167" s="440"/>
      <c r="K1167" s="440"/>
      <c r="L1167" s="440"/>
      <c r="M1167" s="450"/>
    </row>
    <row r="1168" spans="1:13">
      <c r="A1168" s="427" t="str">
        <f t="shared" si="24"/>
        <v>-</v>
      </c>
      <c r="B1168" s="461"/>
      <c r="C1168" s="430"/>
      <c r="D1168" s="430"/>
      <c r="E1168" s="397"/>
      <c r="F1168" s="387"/>
      <c r="G1168" s="431"/>
      <c r="H1168" s="431"/>
      <c r="I1168" s="431"/>
      <c r="J1168" s="440"/>
      <c r="K1168" s="440"/>
      <c r="L1168" s="440"/>
      <c r="M1168" s="450"/>
    </row>
    <row r="1169" spans="1:13">
      <c r="A1169" s="427" t="str">
        <f t="shared" si="24"/>
        <v>-</v>
      </c>
      <c r="B1169" s="461"/>
      <c r="C1169" s="430"/>
      <c r="D1169" s="430"/>
      <c r="E1169" s="397"/>
      <c r="F1169" s="387"/>
      <c r="G1169" s="431"/>
      <c r="H1169" s="431"/>
      <c r="I1169" s="431"/>
      <c r="J1169" s="440"/>
      <c r="K1169" s="440"/>
      <c r="L1169" s="440"/>
      <c r="M1169" s="450"/>
    </row>
    <row r="1170" spans="1:13">
      <c r="A1170" s="427" t="str">
        <f t="shared" si="24"/>
        <v>-</v>
      </c>
      <c r="B1170" s="461"/>
      <c r="C1170" s="430"/>
      <c r="D1170" s="430"/>
      <c r="E1170" s="397"/>
      <c r="F1170" s="387"/>
      <c r="G1170" s="431"/>
      <c r="H1170" s="431"/>
      <c r="I1170" s="431"/>
      <c r="J1170" s="440"/>
      <c r="K1170" s="440"/>
      <c r="L1170" s="440"/>
      <c r="M1170" s="450"/>
    </row>
    <row r="1171" spans="1:13">
      <c r="A1171" s="427" t="str">
        <f t="shared" si="24"/>
        <v>-</v>
      </c>
      <c r="B1171" s="461"/>
      <c r="C1171" s="430"/>
      <c r="D1171" s="430"/>
      <c r="E1171" s="397"/>
      <c r="F1171" s="387"/>
      <c r="G1171" s="431"/>
      <c r="H1171" s="431"/>
      <c r="I1171" s="431"/>
      <c r="J1171" s="440"/>
      <c r="K1171" s="440"/>
      <c r="L1171" s="440"/>
      <c r="M1171" s="450"/>
    </row>
    <row r="1172" spans="1:13">
      <c r="A1172" s="427" t="str">
        <f t="shared" si="24"/>
        <v>-</v>
      </c>
      <c r="B1172" s="461"/>
      <c r="C1172" s="430"/>
      <c r="D1172" s="430"/>
      <c r="E1172" s="397"/>
      <c r="F1172" s="387"/>
      <c r="G1172" s="431"/>
      <c r="H1172" s="431"/>
      <c r="I1172" s="431"/>
      <c r="J1172" s="440"/>
      <c r="K1172" s="440"/>
      <c r="L1172" s="440"/>
      <c r="M1172" s="450"/>
    </row>
    <row r="1173" spans="1:13">
      <c r="A1173" s="427" t="str">
        <f t="shared" si="24"/>
        <v>-</v>
      </c>
      <c r="B1173" s="461"/>
      <c r="C1173" s="430"/>
      <c r="D1173" s="430"/>
      <c r="E1173" s="397"/>
      <c r="F1173" s="387"/>
      <c r="G1173" s="431"/>
      <c r="H1173" s="431"/>
      <c r="I1173" s="431"/>
      <c r="J1173" s="440"/>
      <c r="K1173" s="440"/>
      <c r="L1173" s="440"/>
      <c r="M1173" s="450"/>
    </row>
    <row r="1174" spans="1:13">
      <c r="A1174" s="427" t="str">
        <f t="shared" si="24"/>
        <v>-</v>
      </c>
      <c r="B1174" s="461"/>
      <c r="C1174" s="430"/>
      <c r="D1174" s="430"/>
      <c r="E1174" s="397"/>
      <c r="F1174" s="387"/>
      <c r="G1174" s="431"/>
      <c r="H1174" s="431"/>
      <c r="I1174" s="431"/>
      <c r="J1174" s="440"/>
      <c r="K1174" s="440"/>
      <c r="L1174" s="440"/>
      <c r="M1174" s="450"/>
    </row>
    <row r="1175" spans="1:13">
      <c r="A1175" s="427" t="str">
        <f t="shared" si="24"/>
        <v>-</v>
      </c>
      <c r="B1175" s="461"/>
      <c r="C1175" s="430"/>
      <c r="D1175" s="430"/>
      <c r="E1175" s="397"/>
      <c r="F1175" s="387"/>
      <c r="G1175" s="431"/>
      <c r="H1175" s="431"/>
      <c r="I1175" s="431"/>
      <c r="J1175" s="440"/>
      <c r="K1175" s="440"/>
      <c r="L1175" s="440"/>
      <c r="M1175" s="450"/>
    </row>
    <row r="1176" spans="1:13">
      <c r="A1176" s="427" t="str">
        <f t="shared" si="24"/>
        <v>-</v>
      </c>
      <c r="B1176" s="461"/>
      <c r="C1176" s="430"/>
      <c r="D1176" s="430"/>
      <c r="E1176" s="397"/>
      <c r="F1176" s="387"/>
      <c r="G1176" s="431"/>
      <c r="H1176" s="431"/>
      <c r="I1176" s="431"/>
      <c r="J1176" s="440"/>
      <c r="K1176" s="440"/>
      <c r="L1176" s="440"/>
      <c r="M1176" s="450"/>
    </row>
    <row r="1177" spans="1:13">
      <c r="A1177" s="427" t="str">
        <f t="shared" si="24"/>
        <v>-</v>
      </c>
      <c r="B1177" s="461"/>
      <c r="C1177" s="430"/>
      <c r="D1177" s="430"/>
      <c r="E1177" s="397"/>
      <c r="F1177" s="387"/>
      <c r="G1177" s="431"/>
      <c r="H1177" s="431"/>
      <c r="I1177" s="431"/>
      <c r="J1177" s="440"/>
      <c r="K1177" s="440"/>
      <c r="L1177" s="440"/>
      <c r="M1177" s="450"/>
    </row>
    <row r="1178" spans="1:13">
      <c r="A1178" s="427" t="str">
        <f t="shared" si="24"/>
        <v>-</v>
      </c>
      <c r="B1178" s="461"/>
      <c r="C1178" s="430"/>
      <c r="D1178" s="430"/>
      <c r="E1178" s="397"/>
      <c r="F1178" s="387"/>
      <c r="G1178" s="431"/>
      <c r="H1178" s="431"/>
      <c r="I1178" s="431"/>
      <c r="J1178" s="440"/>
      <c r="K1178" s="440"/>
      <c r="L1178" s="440"/>
      <c r="M1178" s="450"/>
    </row>
    <row r="1179" spans="1:13">
      <c r="A1179" s="427" t="str">
        <f t="shared" si="24"/>
        <v>-</v>
      </c>
      <c r="B1179" s="461"/>
      <c r="C1179" s="430"/>
      <c r="D1179" s="430"/>
      <c r="E1179" s="397"/>
      <c r="F1179" s="387"/>
      <c r="G1179" s="431"/>
      <c r="H1179" s="431"/>
      <c r="I1179" s="431"/>
      <c r="J1179" s="440"/>
      <c r="K1179" s="440"/>
      <c r="L1179" s="440"/>
      <c r="M1179" s="450"/>
    </row>
    <row r="1180" spans="1:13">
      <c r="A1180" s="427" t="str">
        <f t="shared" ref="A1180:A1243" si="25">D1180&amp;"-"&amp;B1180</f>
        <v>-</v>
      </c>
      <c r="B1180" s="461"/>
      <c r="C1180" s="430"/>
      <c r="D1180" s="430"/>
      <c r="E1180" s="397"/>
      <c r="F1180" s="387"/>
      <c r="G1180" s="431"/>
      <c r="H1180" s="431"/>
      <c r="I1180" s="431"/>
      <c r="J1180" s="440"/>
      <c r="K1180" s="440"/>
      <c r="L1180" s="440"/>
      <c r="M1180" s="450"/>
    </row>
    <row r="1181" spans="1:13">
      <c r="A1181" s="427" t="str">
        <f t="shared" si="25"/>
        <v>-</v>
      </c>
      <c r="B1181" s="461"/>
      <c r="C1181" s="430"/>
      <c r="D1181" s="430"/>
      <c r="E1181" s="397"/>
      <c r="F1181" s="387"/>
      <c r="G1181" s="431"/>
      <c r="H1181" s="431"/>
      <c r="I1181" s="431"/>
      <c r="J1181" s="440"/>
      <c r="K1181" s="440"/>
      <c r="L1181" s="440"/>
      <c r="M1181" s="450"/>
    </row>
    <row r="1182" spans="1:13">
      <c r="A1182" s="427" t="str">
        <f t="shared" si="25"/>
        <v>-</v>
      </c>
      <c r="B1182" s="461"/>
      <c r="C1182" s="430"/>
      <c r="D1182" s="430"/>
      <c r="E1182" s="397"/>
      <c r="F1182" s="387"/>
      <c r="G1182" s="431"/>
      <c r="H1182" s="431"/>
      <c r="I1182" s="431"/>
      <c r="J1182" s="440"/>
      <c r="K1182" s="440"/>
      <c r="L1182" s="440"/>
      <c r="M1182" s="450"/>
    </row>
    <row r="1183" spans="1:13">
      <c r="A1183" s="427" t="str">
        <f t="shared" si="25"/>
        <v>-</v>
      </c>
      <c r="B1183" s="461"/>
      <c r="C1183" s="430"/>
      <c r="D1183" s="430"/>
      <c r="E1183" s="397"/>
      <c r="F1183" s="387"/>
      <c r="G1183" s="431"/>
      <c r="H1183" s="431"/>
      <c r="I1183" s="431"/>
      <c r="J1183" s="440"/>
      <c r="K1183" s="440"/>
      <c r="L1183" s="440"/>
      <c r="M1183" s="450"/>
    </row>
    <row r="1184" spans="1:13">
      <c r="A1184" s="427" t="str">
        <f t="shared" si="25"/>
        <v>-</v>
      </c>
      <c r="B1184" s="461"/>
      <c r="C1184" s="430"/>
      <c r="D1184" s="430"/>
      <c r="E1184" s="397"/>
      <c r="F1184" s="387"/>
      <c r="G1184" s="431"/>
      <c r="H1184" s="431"/>
      <c r="I1184" s="431"/>
      <c r="J1184" s="440"/>
      <c r="K1184" s="440"/>
      <c r="L1184" s="440"/>
      <c r="M1184" s="450"/>
    </row>
    <row r="1185" spans="1:13">
      <c r="A1185" s="427" t="str">
        <f t="shared" si="25"/>
        <v>-</v>
      </c>
      <c r="B1185" s="461"/>
      <c r="C1185" s="430"/>
      <c r="D1185" s="430"/>
      <c r="E1185" s="397"/>
      <c r="F1185" s="387"/>
      <c r="G1185" s="431"/>
      <c r="H1185" s="431"/>
      <c r="I1185" s="431"/>
      <c r="J1185" s="440"/>
      <c r="K1185" s="440"/>
      <c r="L1185" s="440"/>
      <c r="M1185" s="450"/>
    </row>
    <row r="1186" spans="1:13">
      <c r="A1186" s="427" t="str">
        <f t="shared" si="25"/>
        <v>-</v>
      </c>
      <c r="B1186" s="461"/>
      <c r="C1186" s="430"/>
      <c r="D1186" s="430"/>
      <c r="E1186" s="397"/>
      <c r="F1186" s="387"/>
      <c r="G1186" s="431"/>
      <c r="H1186" s="431"/>
      <c r="I1186" s="431"/>
      <c r="J1186" s="440"/>
      <c r="K1186" s="440"/>
      <c r="L1186" s="440"/>
      <c r="M1186" s="450"/>
    </row>
    <row r="1187" spans="1:13">
      <c r="A1187" s="427" t="str">
        <f t="shared" si="25"/>
        <v>-</v>
      </c>
      <c r="B1187" s="461"/>
      <c r="C1187" s="430"/>
      <c r="D1187" s="430"/>
      <c r="E1187" s="397"/>
      <c r="F1187" s="387"/>
      <c r="G1187" s="431"/>
      <c r="H1187" s="431"/>
      <c r="I1187" s="431"/>
      <c r="J1187" s="440"/>
      <c r="K1187" s="440"/>
      <c r="L1187" s="440"/>
      <c r="M1187" s="450"/>
    </row>
    <row r="1188" spans="1:13">
      <c r="A1188" s="427" t="str">
        <f t="shared" si="25"/>
        <v>-</v>
      </c>
      <c r="B1188" s="461"/>
      <c r="C1188" s="430"/>
      <c r="D1188" s="430"/>
      <c r="E1188" s="397"/>
      <c r="F1188" s="387"/>
      <c r="G1188" s="431"/>
      <c r="H1188" s="431"/>
      <c r="I1188" s="431"/>
      <c r="J1188" s="440"/>
      <c r="K1188" s="440"/>
      <c r="L1188" s="440"/>
      <c r="M1188" s="450"/>
    </row>
    <row r="1189" spans="1:13">
      <c r="A1189" s="427" t="str">
        <f t="shared" si="25"/>
        <v>-</v>
      </c>
      <c r="B1189" s="461"/>
      <c r="C1189" s="430"/>
      <c r="D1189" s="430"/>
      <c r="E1189" s="397"/>
      <c r="F1189" s="387"/>
      <c r="G1189" s="431"/>
      <c r="H1189" s="431"/>
      <c r="I1189" s="431"/>
      <c r="J1189" s="440"/>
      <c r="K1189" s="440"/>
      <c r="L1189" s="440"/>
      <c r="M1189" s="450"/>
    </row>
    <row r="1190" spans="1:13">
      <c r="A1190" s="427" t="str">
        <f t="shared" si="25"/>
        <v>-</v>
      </c>
      <c r="B1190" s="461"/>
      <c r="C1190" s="430"/>
      <c r="D1190" s="430"/>
      <c r="E1190" s="397"/>
      <c r="F1190" s="387"/>
      <c r="G1190" s="431"/>
      <c r="H1190" s="431"/>
      <c r="I1190" s="431"/>
      <c r="J1190" s="440"/>
      <c r="K1190" s="440"/>
      <c r="L1190" s="440"/>
      <c r="M1190" s="450"/>
    </row>
    <row r="1191" spans="1:13">
      <c r="A1191" s="427" t="str">
        <f t="shared" si="25"/>
        <v>-</v>
      </c>
      <c r="B1191" s="461"/>
      <c r="C1191" s="430"/>
      <c r="D1191" s="430"/>
      <c r="E1191" s="397"/>
      <c r="F1191" s="387"/>
      <c r="G1191" s="431"/>
      <c r="H1191" s="431"/>
      <c r="I1191" s="431"/>
      <c r="J1191" s="440"/>
      <c r="K1191" s="440"/>
      <c r="L1191" s="440"/>
      <c r="M1191" s="450"/>
    </row>
    <row r="1192" spans="1:13">
      <c r="A1192" s="427" t="str">
        <f t="shared" si="25"/>
        <v>-</v>
      </c>
      <c r="B1192" s="461"/>
      <c r="C1192" s="430"/>
      <c r="D1192" s="430"/>
      <c r="E1192" s="397"/>
      <c r="F1192" s="387"/>
      <c r="G1192" s="431"/>
      <c r="H1192" s="431"/>
      <c r="I1192" s="431"/>
      <c r="J1192" s="440"/>
      <c r="K1192" s="440"/>
      <c r="L1192" s="440"/>
      <c r="M1192" s="450"/>
    </row>
    <row r="1193" spans="1:13">
      <c r="A1193" s="427" t="str">
        <f t="shared" si="25"/>
        <v>-</v>
      </c>
      <c r="B1193" s="461"/>
      <c r="C1193" s="430"/>
      <c r="D1193" s="430"/>
      <c r="E1193" s="397"/>
      <c r="F1193" s="387"/>
      <c r="G1193" s="431"/>
      <c r="H1193" s="431"/>
      <c r="I1193" s="431"/>
      <c r="J1193" s="440"/>
      <c r="K1193" s="440"/>
      <c r="L1193" s="440"/>
      <c r="M1193" s="450"/>
    </row>
    <row r="1194" spans="1:13">
      <c r="A1194" s="427" t="str">
        <f t="shared" si="25"/>
        <v>-</v>
      </c>
      <c r="B1194" s="461"/>
      <c r="C1194" s="430"/>
      <c r="D1194" s="430"/>
      <c r="E1194" s="397"/>
      <c r="F1194" s="387"/>
      <c r="G1194" s="431"/>
      <c r="H1194" s="431"/>
      <c r="I1194" s="431"/>
      <c r="J1194" s="440"/>
      <c r="K1194" s="440"/>
      <c r="L1194" s="440"/>
      <c r="M1194" s="450"/>
    </row>
    <row r="1195" spans="1:13">
      <c r="A1195" s="427" t="str">
        <f t="shared" si="25"/>
        <v>-</v>
      </c>
      <c r="B1195" s="461"/>
      <c r="C1195" s="430"/>
      <c r="D1195" s="430"/>
      <c r="E1195" s="397"/>
      <c r="F1195" s="387"/>
      <c r="G1195" s="431"/>
      <c r="H1195" s="431"/>
      <c r="I1195" s="431"/>
      <c r="J1195" s="440"/>
      <c r="K1195" s="440"/>
      <c r="L1195" s="440"/>
      <c r="M1195" s="450"/>
    </row>
    <row r="1196" spans="1:13">
      <c r="A1196" s="427" t="str">
        <f t="shared" si="25"/>
        <v>-</v>
      </c>
      <c r="B1196" s="461"/>
      <c r="C1196" s="430"/>
      <c r="D1196" s="430"/>
      <c r="E1196" s="397"/>
      <c r="F1196" s="387"/>
      <c r="G1196" s="431"/>
      <c r="H1196" s="431"/>
      <c r="I1196" s="431"/>
      <c r="J1196" s="440"/>
      <c r="K1196" s="440"/>
      <c r="L1196" s="440"/>
      <c r="M1196" s="450"/>
    </row>
    <row r="1197" spans="1:13">
      <c r="A1197" s="427" t="str">
        <f t="shared" si="25"/>
        <v>-</v>
      </c>
      <c r="B1197" s="461"/>
      <c r="C1197" s="430"/>
      <c r="D1197" s="430"/>
      <c r="E1197" s="397"/>
      <c r="F1197" s="387"/>
      <c r="G1197" s="431"/>
      <c r="H1197" s="431"/>
      <c r="I1197" s="431"/>
      <c r="J1197" s="440"/>
      <c r="K1197" s="440"/>
      <c r="L1197" s="440"/>
      <c r="M1197" s="450"/>
    </row>
    <row r="1198" spans="1:13">
      <c r="A1198" s="427" t="str">
        <f t="shared" si="25"/>
        <v>-</v>
      </c>
      <c r="B1198" s="461"/>
      <c r="C1198" s="430"/>
      <c r="D1198" s="430"/>
      <c r="E1198" s="397"/>
      <c r="F1198" s="387"/>
      <c r="G1198" s="431"/>
      <c r="H1198" s="431"/>
      <c r="I1198" s="431"/>
      <c r="J1198" s="440"/>
      <c r="K1198" s="440"/>
      <c r="L1198" s="440"/>
      <c r="M1198" s="450"/>
    </row>
    <row r="1199" spans="1:13">
      <c r="A1199" s="427" t="str">
        <f t="shared" si="25"/>
        <v>-</v>
      </c>
      <c r="B1199" s="461"/>
      <c r="C1199" s="430"/>
      <c r="D1199" s="430"/>
      <c r="E1199" s="397"/>
      <c r="F1199" s="387"/>
      <c r="G1199" s="431"/>
      <c r="H1199" s="431"/>
      <c r="I1199" s="431"/>
      <c r="J1199" s="440"/>
      <c r="K1199" s="440"/>
      <c r="L1199" s="440"/>
      <c r="M1199" s="450"/>
    </row>
    <row r="1200" spans="1:13">
      <c r="A1200" s="427" t="str">
        <f t="shared" si="25"/>
        <v>-</v>
      </c>
      <c r="B1200" s="461"/>
      <c r="C1200" s="430"/>
      <c r="D1200" s="430"/>
      <c r="E1200" s="397"/>
      <c r="F1200" s="387"/>
      <c r="G1200" s="431"/>
      <c r="H1200" s="431"/>
      <c r="I1200" s="431"/>
      <c r="J1200" s="440"/>
      <c r="K1200" s="440"/>
      <c r="L1200" s="440"/>
      <c r="M1200" s="450"/>
    </row>
    <row r="1201" spans="1:13">
      <c r="A1201" s="427" t="str">
        <f t="shared" si="25"/>
        <v>-</v>
      </c>
      <c r="B1201" s="461"/>
      <c r="C1201" s="430"/>
      <c r="D1201" s="430"/>
      <c r="E1201" s="397"/>
      <c r="F1201" s="387"/>
      <c r="G1201" s="431"/>
      <c r="H1201" s="431"/>
      <c r="I1201" s="431"/>
      <c r="J1201" s="440"/>
      <c r="K1201" s="440"/>
      <c r="L1201" s="440"/>
      <c r="M1201" s="450"/>
    </row>
    <row r="1202" spans="1:13">
      <c r="A1202" s="427" t="str">
        <f t="shared" si="25"/>
        <v>-</v>
      </c>
      <c r="B1202" s="461"/>
      <c r="C1202" s="430"/>
      <c r="D1202" s="430"/>
      <c r="E1202" s="397"/>
      <c r="F1202" s="387"/>
      <c r="G1202" s="431"/>
      <c r="H1202" s="431"/>
      <c r="I1202" s="431"/>
      <c r="J1202" s="440"/>
      <c r="K1202" s="440"/>
      <c r="L1202" s="440"/>
      <c r="M1202" s="450"/>
    </row>
    <row r="1203" spans="1:13">
      <c r="A1203" s="427" t="str">
        <f t="shared" si="25"/>
        <v>-</v>
      </c>
      <c r="B1203" s="461"/>
      <c r="C1203" s="430"/>
      <c r="D1203" s="430"/>
      <c r="E1203" s="397"/>
      <c r="F1203" s="387"/>
      <c r="G1203" s="431"/>
      <c r="H1203" s="431"/>
      <c r="I1203" s="431"/>
      <c r="J1203" s="440"/>
      <c r="K1203" s="440"/>
      <c r="L1203" s="440"/>
      <c r="M1203" s="450"/>
    </row>
    <row r="1204" spans="1:13">
      <c r="A1204" s="427" t="str">
        <f t="shared" si="25"/>
        <v>-</v>
      </c>
      <c r="B1204" s="461"/>
      <c r="C1204" s="430"/>
      <c r="D1204" s="430"/>
      <c r="E1204" s="397"/>
      <c r="F1204" s="387"/>
      <c r="G1204" s="431"/>
      <c r="H1204" s="431"/>
      <c r="I1204" s="431"/>
      <c r="J1204" s="440"/>
      <c r="K1204" s="440"/>
      <c r="L1204" s="440"/>
      <c r="M1204" s="450"/>
    </row>
    <row r="1205" spans="1:13">
      <c r="A1205" s="427" t="str">
        <f t="shared" si="25"/>
        <v>-</v>
      </c>
      <c r="B1205" s="461"/>
      <c r="C1205" s="430"/>
      <c r="D1205" s="430"/>
      <c r="E1205" s="397"/>
      <c r="F1205" s="387"/>
      <c r="G1205" s="431"/>
      <c r="H1205" s="431"/>
      <c r="I1205" s="431"/>
      <c r="J1205" s="440"/>
      <c r="K1205" s="440"/>
      <c r="L1205" s="440"/>
      <c r="M1205" s="450"/>
    </row>
    <row r="1206" spans="1:13">
      <c r="A1206" s="427" t="str">
        <f t="shared" si="25"/>
        <v>-</v>
      </c>
      <c r="B1206" s="461"/>
      <c r="C1206" s="430"/>
      <c r="D1206" s="430"/>
      <c r="E1206" s="397"/>
      <c r="F1206" s="387"/>
      <c r="G1206" s="431"/>
      <c r="H1206" s="431"/>
      <c r="I1206" s="431"/>
      <c r="J1206" s="440"/>
      <c r="K1206" s="440"/>
      <c r="L1206" s="440"/>
      <c r="M1206" s="450"/>
    </row>
    <row r="1207" spans="1:13">
      <c r="A1207" s="427" t="str">
        <f t="shared" si="25"/>
        <v>-</v>
      </c>
      <c r="B1207" s="461"/>
      <c r="C1207" s="430"/>
      <c r="D1207" s="430"/>
      <c r="E1207" s="397"/>
      <c r="F1207" s="387"/>
      <c r="G1207" s="431"/>
      <c r="H1207" s="431"/>
      <c r="I1207" s="431"/>
      <c r="J1207" s="440"/>
      <c r="K1207" s="440"/>
      <c r="L1207" s="440"/>
      <c r="M1207" s="450"/>
    </row>
    <row r="1208" spans="1:13">
      <c r="A1208" s="427" t="str">
        <f t="shared" si="25"/>
        <v>-</v>
      </c>
      <c r="B1208" s="461"/>
      <c r="C1208" s="430"/>
      <c r="D1208" s="430"/>
      <c r="E1208" s="397"/>
      <c r="F1208" s="387"/>
      <c r="G1208" s="431"/>
      <c r="H1208" s="431"/>
      <c r="I1208" s="431"/>
      <c r="J1208" s="440"/>
      <c r="K1208" s="440"/>
      <c r="L1208" s="440"/>
      <c r="M1208" s="450"/>
    </row>
    <row r="1209" spans="1:13">
      <c r="A1209" s="427" t="str">
        <f t="shared" si="25"/>
        <v>-</v>
      </c>
      <c r="B1209" s="461"/>
      <c r="C1209" s="430"/>
      <c r="D1209" s="430"/>
      <c r="E1209" s="397"/>
      <c r="F1209" s="387"/>
      <c r="G1209" s="431"/>
      <c r="H1209" s="431"/>
      <c r="I1209" s="431"/>
      <c r="J1209" s="440"/>
      <c r="K1209" s="440"/>
      <c r="L1209" s="440"/>
      <c r="M1209" s="450"/>
    </row>
    <row r="1210" spans="1:13">
      <c r="A1210" s="427" t="str">
        <f t="shared" si="25"/>
        <v>-</v>
      </c>
      <c r="B1210" s="461"/>
      <c r="C1210" s="430"/>
      <c r="D1210" s="430"/>
      <c r="E1210" s="397"/>
      <c r="F1210" s="387"/>
      <c r="G1210" s="431"/>
      <c r="H1210" s="431"/>
      <c r="I1210" s="431"/>
      <c r="J1210" s="440"/>
      <c r="K1210" s="440"/>
      <c r="L1210" s="440"/>
      <c r="M1210" s="450"/>
    </row>
    <row r="1211" spans="1:13">
      <c r="A1211" s="427" t="str">
        <f t="shared" si="25"/>
        <v>-</v>
      </c>
      <c r="B1211" s="461"/>
      <c r="C1211" s="430"/>
      <c r="D1211" s="430"/>
      <c r="E1211" s="397"/>
      <c r="F1211" s="387"/>
      <c r="G1211" s="431"/>
      <c r="H1211" s="431"/>
      <c r="I1211" s="431"/>
      <c r="J1211" s="440"/>
      <c r="K1211" s="440"/>
      <c r="L1211" s="440"/>
      <c r="M1211" s="450"/>
    </row>
    <row r="1212" spans="1:13">
      <c r="A1212" s="427" t="str">
        <f t="shared" si="25"/>
        <v>-</v>
      </c>
      <c r="B1212" s="461"/>
      <c r="C1212" s="430"/>
      <c r="D1212" s="430"/>
      <c r="E1212" s="397"/>
      <c r="F1212" s="387"/>
      <c r="G1212" s="431"/>
      <c r="H1212" s="431"/>
      <c r="I1212" s="431"/>
      <c r="J1212" s="440"/>
      <c r="K1212" s="440"/>
      <c r="L1212" s="440"/>
      <c r="M1212" s="450"/>
    </row>
    <row r="1213" spans="1:13">
      <c r="A1213" s="427" t="str">
        <f t="shared" si="25"/>
        <v>-</v>
      </c>
      <c r="B1213" s="461"/>
      <c r="C1213" s="430"/>
      <c r="D1213" s="430"/>
      <c r="E1213" s="397"/>
      <c r="F1213" s="387"/>
      <c r="G1213" s="431"/>
      <c r="H1213" s="431"/>
      <c r="I1213" s="431"/>
      <c r="J1213" s="440"/>
      <c r="K1213" s="440"/>
      <c r="L1213" s="440"/>
      <c r="M1213" s="450"/>
    </row>
    <row r="1214" spans="1:13">
      <c r="A1214" s="427" t="str">
        <f t="shared" si="25"/>
        <v>-</v>
      </c>
      <c r="B1214" s="461"/>
      <c r="C1214" s="430"/>
      <c r="D1214" s="430"/>
      <c r="E1214" s="397"/>
      <c r="F1214" s="387"/>
      <c r="G1214" s="431"/>
      <c r="H1214" s="431"/>
      <c r="I1214" s="431"/>
      <c r="J1214" s="440"/>
      <c r="K1214" s="440"/>
      <c r="L1214" s="440"/>
      <c r="M1214" s="450"/>
    </row>
    <row r="1215" spans="1:13">
      <c r="A1215" s="427" t="str">
        <f t="shared" si="25"/>
        <v>-</v>
      </c>
      <c r="B1215" s="461"/>
      <c r="C1215" s="430"/>
      <c r="D1215" s="430"/>
      <c r="E1215" s="397"/>
      <c r="F1215" s="387"/>
      <c r="G1215" s="431"/>
      <c r="H1215" s="431"/>
      <c r="I1215" s="431"/>
      <c r="J1215" s="440"/>
      <c r="K1215" s="440"/>
      <c r="L1215" s="440"/>
      <c r="M1215" s="450"/>
    </row>
    <row r="1216" spans="1:13">
      <c r="A1216" s="427" t="str">
        <f t="shared" si="25"/>
        <v>-</v>
      </c>
      <c r="B1216" s="461"/>
      <c r="C1216" s="430"/>
      <c r="D1216" s="430"/>
      <c r="E1216" s="397"/>
      <c r="F1216" s="387"/>
      <c r="G1216" s="431"/>
      <c r="H1216" s="431"/>
      <c r="I1216" s="431"/>
      <c r="J1216" s="440"/>
      <c r="K1216" s="440"/>
      <c r="L1216" s="440"/>
      <c r="M1216" s="450"/>
    </row>
    <row r="1217" spans="1:13">
      <c r="A1217" s="427" t="str">
        <f t="shared" si="25"/>
        <v>-</v>
      </c>
      <c r="B1217" s="461"/>
      <c r="C1217" s="430"/>
      <c r="D1217" s="430"/>
      <c r="E1217" s="397"/>
      <c r="F1217" s="387"/>
      <c r="G1217" s="431"/>
      <c r="H1217" s="431"/>
      <c r="I1217" s="431"/>
      <c r="J1217" s="440"/>
      <c r="K1217" s="440"/>
      <c r="L1217" s="440"/>
      <c r="M1217" s="450"/>
    </row>
    <row r="1218" spans="1:13">
      <c r="A1218" s="427" t="str">
        <f t="shared" si="25"/>
        <v>-</v>
      </c>
      <c r="B1218" s="461"/>
      <c r="C1218" s="430"/>
      <c r="D1218" s="430"/>
      <c r="E1218" s="397"/>
      <c r="F1218" s="387"/>
      <c r="G1218" s="431"/>
      <c r="H1218" s="431"/>
      <c r="I1218" s="431"/>
      <c r="J1218" s="440"/>
      <c r="K1218" s="440"/>
      <c r="L1218" s="440"/>
      <c r="M1218" s="450"/>
    </row>
    <row r="1219" spans="1:13">
      <c r="A1219" s="427" t="str">
        <f t="shared" si="25"/>
        <v>-</v>
      </c>
      <c r="B1219" s="461"/>
      <c r="C1219" s="430"/>
      <c r="D1219" s="430"/>
      <c r="E1219" s="397"/>
      <c r="F1219" s="387"/>
      <c r="G1219" s="431"/>
      <c r="H1219" s="431"/>
      <c r="I1219" s="431"/>
      <c r="J1219" s="440"/>
      <c r="K1219" s="440"/>
      <c r="L1219" s="440"/>
      <c r="M1219" s="450"/>
    </row>
    <row r="1220" spans="1:13">
      <c r="A1220" s="427" t="str">
        <f t="shared" si="25"/>
        <v>-</v>
      </c>
      <c r="B1220" s="461"/>
      <c r="C1220" s="430"/>
      <c r="D1220" s="430"/>
      <c r="E1220" s="397"/>
      <c r="F1220" s="387"/>
      <c r="G1220" s="431"/>
      <c r="H1220" s="431"/>
      <c r="I1220" s="431"/>
      <c r="J1220" s="440"/>
      <c r="K1220" s="440"/>
      <c r="L1220" s="440"/>
      <c r="M1220" s="450"/>
    </row>
    <row r="1221" spans="1:13">
      <c r="A1221" s="427" t="str">
        <f t="shared" si="25"/>
        <v>-</v>
      </c>
      <c r="B1221" s="461"/>
      <c r="C1221" s="430"/>
      <c r="D1221" s="430"/>
      <c r="E1221" s="397"/>
      <c r="F1221" s="387"/>
      <c r="G1221" s="431"/>
      <c r="H1221" s="431"/>
      <c r="I1221" s="431"/>
      <c r="J1221" s="440"/>
      <c r="K1221" s="440"/>
      <c r="L1221" s="440"/>
      <c r="M1221" s="450"/>
    </row>
    <row r="1222" spans="1:13">
      <c r="A1222" s="427" t="str">
        <f t="shared" si="25"/>
        <v>-</v>
      </c>
      <c r="B1222" s="461"/>
      <c r="C1222" s="430"/>
      <c r="D1222" s="430"/>
      <c r="E1222" s="397"/>
      <c r="F1222" s="387"/>
      <c r="G1222" s="431"/>
      <c r="H1222" s="431"/>
      <c r="I1222" s="431"/>
      <c r="J1222" s="440"/>
      <c r="K1222" s="440"/>
      <c r="L1222" s="440"/>
      <c r="M1222" s="450"/>
    </row>
    <row r="1223" spans="1:13">
      <c r="A1223" s="427" t="str">
        <f t="shared" si="25"/>
        <v>-</v>
      </c>
      <c r="B1223" s="461"/>
      <c r="C1223" s="430"/>
      <c r="D1223" s="430"/>
      <c r="E1223" s="397"/>
      <c r="F1223" s="387"/>
      <c r="G1223" s="431"/>
      <c r="H1223" s="431"/>
      <c r="I1223" s="431"/>
      <c r="J1223" s="440"/>
      <c r="K1223" s="440"/>
      <c r="L1223" s="440"/>
      <c r="M1223" s="450"/>
    </row>
    <row r="1224" spans="1:13">
      <c r="A1224" s="427" t="str">
        <f t="shared" si="25"/>
        <v>-</v>
      </c>
      <c r="B1224" s="461"/>
      <c r="C1224" s="430"/>
      <c r="D1224" s="430"/>
      <c r="E1224" s="397"/>
      <c r="F1224" s="387"/>
      <c r="G1224" s="431"/>
      <c r="H1224" s="431"/>
      <c r="I1224" s="431"/>
      <c r="J1224" s="440"/>
      <c r="K1224" s="440"/>
      <c r="L1224" s="440"/>
      <c r="M1224" s="450"/>
    </row>
    <row r="1225" spans="1:13">
      <c r="A1225" s="427" t="str">
        <f t="shared" si="25"/>
        <v>-</v>
      </c>
      <c r="B1225" s="461"/>
      <c r="C1225" s="430"/>
      <c r="D1225" s="430"/>
      <c r="E1225" s="397"/>
      <c r="F1225" s="387"/>
      <c r="G1225" s="431"/>
      <c r="H1225" s="431"/>
      <c r="I1225" s="431"/>
      <c r="J1225" s="440"/>
      <c r="K1225" s="440"/>
      <c r="L1225" s="440"/>
      <c r="M1225" s="450"/>
    </row>
    <row r="1226" spans="1:13">
      <c r="A1226" s="427" t="str">
        <f t="shared" si="25"/>
        <v>-</v>
      </c>
      <c r="B1226" s="461"/>
      <c r="C1226" s="430"/>
      <c r="D1226" s="430"/>
      <c r="E1226" s="397"/>
      <c r="F1226" s="387"/>
      <c r="G1226" s="431"/>
      <c r="H1226" s="431"/>
      <c r="I1226" s="431"/>
      <c r="J1226" s="440"/>
      <c r="K1226" s="440"/>
      <c r="L1226" s="440"/>
      <c r="M1226" s="450"/>
    </row>
    <row r="1227" spans="1:13">
      <c r="A1227" s="427" t="str">
        <f t="shared" si="25"/>
        <v>-</v>
      </c>
      <c r="B1227" s="461"/>
      <c r="C1227" s="430"/>
      <c r="D1227" s="430"/>
      <c r="E1227" s="397"/>
      <c r="F1227" s="387"/>
      <c r="G1227" s="431"/>
      <c r="H1227" s="431"/>
      <c r="I1227" s="431"/>
      <c r="J1227" s="440"/>
      <c r="K1227" s="440"/>
      <c r="L1227" s="440"/>
      <c r="M1227" s="450"/>
    </row>
    <row r="1228" spans="1:13">
      <c r="A1228" s="427" t="str">
        <f t="shared" si="25"/>
        <v>-</v>
      </c>
      <c r="B1228" s="461"/>
      <c r="C1228" s="430"/>
      <c r="D1228" s="430"/>
      <c r="E1228" s="397"/>
      <c r="F1228" s="387"/>
      <c r="G1228" s="431"/>
      <c r="H1228" s="431"/>
      <c r="I1228" s="431"/>
      <c r="J1228" s="440"/>
      <c r="K1228" s="440"/>
      <c r="L1228" s="440"/>
      <c r="M1228" s="450"/>
    </row>
    <row r="1229" spans="1:13">
      <c r="A1229" s="427" t="str">
        <f t="shared" si="25"/>
        <v>-</v>
      </c>
      <c r="B1229" s="461"/>
      <c r="C1229" s="430"/>
      <c r="D1229" s="430"/>
      <c r="E1229" s="397"/>
      <c r="F1229" s="387"/>
      <c r="G1229" s="431"/>
      <c r="H1229" s="431"/>
      <c r="I1229" s="431"/>
      <c r="J1229" s="440"/>
      <c r="K1229" s="440"/>
      <c r="L1229" s="440"/>
      <c r="M1229" s="450"/>
    </row>
    <row r="1230" spans="1:13">
      <c r="A1230" s="427" t="str">
        <f t="shared" si="25"/>
        <v>-</v>
      </c>
      <c r="B1230" s="461"/>
      <c r="C1230" s="430"/>
      <c r="D1230" s="430"/>
      <c r="E1230" s="397"/>
      <c r="F1230" s="387"/>
      <c r="G1230" s="431"/>
      <c r="H1230" s="431"/>
      <c r="I1230" s="431"/>
      <c r="J1230" s="440"/>
      <c r="K1230" s="440"/>
      <c r="L1230" s="440"/>
      <c r="M1230" s="450"/>
    </row>
    <row r="1231" spans="1:13">
      <c r="A1231" s="427" t="str">
        <f t="shared" si="25"/>
        <v>-</v>
      </c>
      <c r="B1231" s="461"/>
      <c r="C1231" s="430"/>
      <c r="D1231" s="430"/>
      <c r="E1231" s="397"/>
      <c r="F1231" s="387"/>
      <c r="G1231" s="431"/>
      <c r="H1231" s="431"/>
      <c r="I1231" s="431"/>
      <c r="J1231" s="440"/>
      <c r="K1231" s="440"/>
      <c r="L1231" s="440"/>
      <c r="M1231" s="450"/>
    </row>
    <row r="1232" spans="1:13">
      <c r="A1232" s="427" t="str">
        <f t="shared" si="25"/>
        <v>-</v>
      </c>
      <c r="B1232" s="461"/>
      <c r="C1232" s="430"/>
      <c r="D1232" s="430"/>
      <c r="E1232" s="397"/>
      <c r="F1232" s="387"/>
      <c r="G1232" s="431"/>
      <c r="H1232" s="431"/>
      <c r="I1232" s="431"/>
      <c r="J1232" s="440"/>
      <c r="K1232" s="440"/>
      <c r="L1232" s="440"/>
      <c r="M1232" s="450"/>
    </row>
    <row r="1233" spans="1:13">
      <c r="A1233" s="427" t="str">
        <f t="shared" si="25"/>
        <v>-</v>
      </c>
      <c r="B1233" s="461"/>
      <c r="C1233" s="430"/>
      <c r="D1233" s="430"/>
      <c r="E1233" s="397"/>
      <c r="F1233" s="387"/>
      <c r="G1233" s="431"/>
      <c r="H1233" s="431"/>
      <c r="I1233" s="431"/>
      <c r="J1233" s="440"/>
      <c r="K1233" s="440"/>
      <c r="L1233" s="440"/>
      <c r="M1233" s="450"/>
    </row>
    <row r="1234" spans="1:13">
      <c r="A1234" s="427" t="str">
        <f t="shared" si="25"/>
        <v>-</v>
      </c>
      <c r="B1234" s="461"/>
      <c r="C1234" s="430"/>
      <c r="D1234" s="430"/>
      <c r="E1234" s="397"/>
      <c r="F1234" s="387"/>
      <c r="G1234" s="431"/>
      <c r="H1234" s="431"/>
      <c r="I1234" s="431"/>
      <c r="J1234" s="440"/>
      <c r="K1234" s="440"/>
      <c r="L1234" s="440"/>
      <c r="M1234" s="450"/>
    </row>
    <row r="1235" spans="1:13">
      <c r="A1235" s="427" t="str">
        <f t="shared" si="25"/>
        <v>-</v>
      </c>
      <c r="B1235" s="461"/>
      <c r="C1235" s="430"/>
      <c r="D1235" s="430"/>
      <c r="E1235" s="397"/>
      <c r="F1235" s="387"/>
      <c r="G1235" s="431"/>
      <c r="H1235" s="431"/>
      <c r="I1235" s="431"/>
      <c r="J1235" s="440"/>
      <c r="K1235" s="440"/>
      <c r="L1235" s="440"/>
      <c r="M1235" s="450"/>
    </row>
    <row r="1236" spans="1:13">
      <c r="A1236" s="427" t="str">
        <f t="shared" si="25"/>
        <v>-</v>
      </c>
      <c r="B1236" s="461"/>
      <c r="C1236" s="430"/>
      <c r="D1236" s="430"/>
      <c r="E1236" s="397"/>
      <c r="F1236" s="387"/>
      <c r="G1236" s="431"/>
      <c r="H1236" s="431"/>
      <c r="I1236" s="431"/>
      <c r="J1236" s="440"/>
      <c r="K1236" s="440"/>
      <c r="L1236" s="440"/>
      <c r="M1236" s="450"/>
    </row>
    <row r="1237" spans="1:13">
      <c r="A1237" s="427" t="str">
        <f t="shared" si="25"/>
        <v>-</v>
      </c>
      <c r="B1237" s="461"/>
      <c r="C1237" s="430"/>
      <c r="D1237" s="430"/>
      <c r="E1237" s="397"/>
      <c r="F1237" s="387"/>
      <c r="G1237" s="431"/>
      <c r="H1237" s="431"/>
      <c r="I1237" s="431"/>
      <c r="J1237" s="440"/>
      <c r="K1237" s="440"/>
      <c r="L1237" s="440"/>
      <c r="M1237" s="450"/>
    </row>
    <row r="1238" spans="1:13">
      <c r="A1238" s="427" t="str">
        <f t="shared" si="25"/>
        <v>-</v>
      </c>
      <c r="B1238" s="461"/>
      <c r="C1238" s="430"/>
      <c r="D1238" s="430"/>
      <c r="E1238" s="397"/>
      <c r="F1238" s="387"/>
      <c r="G1238" s="431"/>
      <c r="H1238" s="431"/>
      <c r="I1238" s="431"/>
      <c r="J1238" s="440"/>
      <c r="K1238" s="440"/>
      <c r="L1238" s="440"/>
      <c r="M1238" s="450"/>
    </row>
    <row r="1239" spans="1:13">
      <c r="A1239" s="427" t="str">
        <f t="shared" si="25"/>
        <v>-</v>
      </c>
      <c r="B1239" s="461"/>
      <c r="C1239" s="430"/>
      <c r="D1239" s="430"/>
      <c r="E1239" s="397"/>
      <c r="F1239" s="387"/>
      <c r="G1239" s="431"/>
      <c r="H1239" s="431"/>
      <c r="I1239" s="431"/>
      <c r="J1239" s="440"/>
      <c r="K1239" s="440"/>
      <c r="L1239" s="440"/>
      <c r="M1239" s="450"/>
    </row>
    <row r="1240" spans="1:13">
      <c r="A1240" s="427" t="str">
        <f t="shared" si="25"/>
        <v>-</v>
      </c>
      <c r="B1240" s="461"/>
      <c r="C1240" s="430"/>
      <c r="D1240" s="430"/>
      <c r="E1240" s="397"/>
      <c r="F1240" s="387"/>
      <c r="G1240" s="431"/>
      <c r="H1240" s="431"/>
      <c r="I1240" s="431"/>
      <c r="J1240" s="440"/>
      <c r="K1240" s="440"/>
      <c r="L1240" s="440"/>
      <c r="M1240" s="450"/>
    </row>
    <row r="1241" spans="1:13">
      <c r="A1241" s="427" t="str">
        <f t="shared" si="25"/>
        <v>-</v>
      </c>
      <c r="B1241" s="461"/>
      <c r="C1241" s="430"/>
      <c r="D1241" s="430"/>
      <c r="E1241" s="397"/>
      <c r="F1241" s="387"/>
      <c r="G1241" s="431"/>
      <c r="H1241" s="431"/>
      <c r="I1241" s="431"/>
      <c r="J1241" s="440"/>
      <c r="K1241" s="440"/>
      <c r="L1241" s="440"/>
      <c r="M1241" s="450"/>
    </row>
    <row r="1242" spans="1:13">
      <c r="A1242" s="427" t="str">
        <f t="shared" si="25"/>
        <v>-</v>
      </c>
      <c r="B1242" s="461"/>
      <c r="C1242" s="430"/>
      <c r="D1242" s="430"/>
      <c r="E1242" s="397"/>
      <c r="F1242" s="387"/>
      <c r="G1242" s="431"/>
      <c r="H1242" s="431"/>
      <c r="I1242" s="431"/>
      <c r="J1242" s="440"/>
      <c r="K1242" s="440"/>
      <c r="L1242" s="440"/>
      <c r="M1242" s="450"/>
    </row>
    <row r="1243" spans="1:13">
      <c r="A1243" s="427" t="str">
        <f t="shared" si="25"/>
        <v>-</v>
      </c>
      <c r="B1243" s="461"/>
      <c r="C1243" s="430"/>
      <c r="D1243" s="430"/>
      <c r="E1243" s="397"/>
      <c r="F1243" s="387"/>
      <c r="G1243" s="431"/>
      <c r="H1243" s="431"/>
      <c r="I1243" s="431"/>
      <c r="J1243" s="440"/>
      <c r="K1243" s="440"/>
      <c r="L1243" s="440"/>
      <c r="M1243" s="450"/>
    </row>
    <row r="1244" spans="1:13">
      <c r="A1244" s="427" t="str">
        <f t="shared" ref="A1244:A1307" si="26">D1244&amp;"-"&amp;B1244</f>
        <v>-</v>
      </c>
      <c r="B1244" s="461"/>
      <c r="C1244" s="430"/>
      <c r="D1244" s="430"/>
      <c r="E1244" s="397"/>
      <c r="F1244" s="387"/>
      <c r="G1244" s="431"/>
      <c r="H1244" s="431"/>
      <c r="I1244" s="431"/>
      <c r="J1244" s="440"/>
      <c r="K1244" s="440"/>
      <c r="L1244" s="440"/>
      <c r="M1244" s="450"/>
    </row>
    <row r="1245" spans="1:13">
      <c r="A1245" s="427" t="str">
        <f t="shared" si="26"/>
        <v>-</v>
      </c>
      <c r="B1245" s="461"/>
      <c r="C1245" s="430"/>
      <c r="D1245" s="430"/>
      <c r="E1245" s="397"/>
      <c r="F1245" s="387"/>
      <c r="G1245" s="431"/>
      <c r="H1245" s="431"/>
      <c r="I1245" s="431"/>
      <c r="J1245" s="440"/>
      <c r="K1245" s="440"/>
      <c r="L1245" s="440"/>
      <c r="M1245" s="450"/>
    </row>
    <row r="1246" spans="1:13">
      <c r="A1246" s="427" t="str">
        <f t="shared" si="26"/>
        <v>-</v>
      </c>
      <c r="B1246" s="461"/>
      <c r="C1246" s="430"/>
      <c r="D1246" s="430"/>
      <c r="E1246" s="397"/>
      <c r="F1246" s="387"/>
      <c r="G1246" s="431"/>
      <c r="H1246" s="431"/>
      <c r="I1246" s="431"/>
      <c r="J1246" s="440"/>
      <c r="K1246" s="440"/>
      <c r="L1246" s="440"/>
      <c r="M1246" s="450"/>
    </row>
    <row r="1247" spans="1:13">
      <c r="A1247" s="427" t="str">
        <f t="shared" si="26"/>
        <v>-</v>
      </c>
      <c r="B1247" s="461"/>
      <c r="C1247" s="430"/>
      <c r="D1247" s="430"/>
      <c r="E1247" s="397"/>
      <c r="F1247" s="387"/>
      <c r="G1247" s="431"/>
      <c r="H1247" s="431"/>
      <c r="I1247" s="431"/>
      <c r="J1247" s="440"/>
      <c r="K1247" s="440"/>
      <c r="L1247" s="440"/>
      <c r="M1247" s="450"/>
    </row>
    <row r="1248" spans="1:13">
      <c r="A1248" s="427" t="str">
        <f t="shared" si="26"/>
        <v>-</v>
      </c>
      <c r="B1248" s="461"/>
      <c r="C1248" s="430"/>
      <c r="D1248" s="430"/>
      <c r="E1248" s="397"/>
      <c r="F1248" s="387"/>
      <c r="G1248" s="431"/>
      <c r="H1248" s="431"/>
      <c r="I1248" s="431"/>
      <c r="J1248" s="440"/>
      <c r="K1248" s="440"/>
      <c r="L1248" s="440"/>
      <c r="M1248" s="450"/>
    </row>
    <row r="1249" spans="1:13">
      <c r="A1249" s="427" t="str">
        <f t="shared" si="26"/>
        <v>-</v>
      </c>
      <c r="B1249" s="461"/>
      <c r="C1249" s="430"/>
      <c r="D1249" s="430"/>
      <c r="E1249" s="397"/>
      <c r="F1249" s="387"/>
      <c r="G1249" s="431"/>
      <c r="H1249" s="431"/>
      <c r="I1249" s="431"/>
      <c r="J1249" s="440"/>
      <c r="K1249" s="440"/>
      <c r="L1249" s="440"/>
      <c r="M1249" s="450"/>
    </row>
    <row r="1250" spans="1:13">
      <c r="A1250" s="427" t="str">
        <f t="shared" si="26"/>
        <v>-</v>
      </c>
      <c r="B1250" s="461"/>
      <c r="C1250" s="430"/>
      <c r="D1250" s="430"/>
      <c r="E1250" s="397"/>
      <c r="F1250" s="387"/>
      <c r="G1250" s="431"/>
      <c r="H1250" s="431"/>
      <c r="I1250" s="431"/>
      <c r="J1250" s="440"/>
      <c r="K1250" s="440"/>
      <c r="L1250" s="440"/>
      <c r="M1250" s="450"/>
    </row>
    <row r="1251" spans="1:13">
      <c r="A1251" s="427" t="str">
        <f t="shared" si="26"/>
        <v>-</v>
      </c>
      <c r="B1251" s="461"/>
      <c r="C1251" s="430"/>
      <c r="D1251" s="430"/>
      <c r="E1251" s="397"/>
      <c r="F1251" s="387"/>
      <c r="G1251" s="431"/>
      <c r="H1251" s="431"/>
      <c r="I1251" s="431"/>
      <c r="J1251" s="440"/>
      <c r="K1251" s="440"/>
      <c r="L1251" s="440"/>
      <c r="M1251" s="450"/>
    </row>
    <row r="1252" spans="1:13">
      <c r="A1252" s="427" t="str">
        <f t="shared" si="26"/>
        <v>-</v>
      </c>
      <c r="B1252" s="461"/>
      <c r="C1252" s="430"/>
      <c r="D1252" s="430"/>
      <c r="E1252" s="397"/>
      <c r="F1252" s="387"/>
      <c r="G1252" s="431"/>
      <c r="H1252" s="431"/>
      <c r="I1252" s="431"/>
      <c r="J1252" s="440"/>
      <c r="K1252" s="440"/>
      <c r="L1252" s="440"/>
      <c r="M1252" s="450"/>
    </row>
    <row r="1253" spans="1:13">
      <c r="A1253" s="427" t="str">
        <f t="shared" si="26"/>
        <v>-</v>
      </c>
      <c r="B1253" s="461"/>
      <c r="C1253" s="430"/>
      <c r="D1253" s="430"/>
      <c r="E1253" s="397"/>
      <c r="F1253" s="387"/>
      <c r="G1253" s="431"/>
      <c r="H1253" s="431"/>
      <c r="I1253" s="431"/>
      <c r="J1253" s="440"/>
      <c r="K1253" s="440"/>
      <c r="L1253" s="440"/>
      <c r="M1253" s="450"/>
    </row>
    <row r="1254" spans="1:13">
      <c r="A1254" s="427" t="str">
        <f t="shared" si="26"/>
        <v>-</v>
      </c>
      <c r="B1254" s="461"/>
      <c r="C1254" s="430"/>
      <c r="D1254" s="430"/>
      <c r="E1254" s="397"/>
      <c r="F1254" s="387"/>
      <c r="G1254" s="431"/>
      <c r="H1254" s="431"/>
      <c r="I1254" s="431"/>
      <c r="J1254" s="440"/>
      <c r="K1254" s="440"/>
      <c r="L1254" s="440"/>
      <c r="M1254" s="450"/>
    </row>
    <row r="1255" spans="1:13">
      <c r="A1255" s="427" t="str">
        <f t="shared" si="26"/>
        <v>-</v>
      </c>
      <c r="B1255" s="461"/>
      <c r="C1255" s="430"/>
      <c r="D1255" s="430"/>
      <c r="E1255" s="397"/>
      <c r="F1255" s="387"/>
      <c r="G1255" s="431"/>
      <c r="H1255" s="431"/>
      <c r="I1255" s="431"/>
      <c r="J1255" s="440"/>
      <c r="K1255" s="440"/>
      <c r="L1255" s="440"/>
      <c r="M1255" s="450"/>
    </row>
    <row r="1256" spans="1:13">
      <c r="A1256" s="427" t="str">
        <f t="shared" si="26"/>
        <v>-</v>
      </c>
      <c r="B1256" s="461"/>
      <c r="C1256" s="430"/>
      <c r="D1256" s="430"/>
      <c r="E1256" s="397"/>
      <c r="F1256" s="387"/>
      <c r="G1256" s="431"/>
      <c r="H1256" s="431"/>
      <c r="I1256" s="431"/>
      <c r="J1256" s="440"/>
      <c r="K1256" s="440"/>
      <c r="L1256" s="440"/>
      <c r="M1256" s="450"/>
    </row>
    <row r="1257" spans="1:13">
      <c r="A1257" s="427" t="str">
        <f t="shared" si="26"/>
        <v>-</v>
      </c>
      <c r="B1257" s="461"/>
      <c r="C1257" s="430"/>
      <c r="D1257" s="430"/>
      <c r="E1257" s="397"/>
      <c r="F1257" s="387"/>
      <c r="G1257" s="431"/>
      <c r="H1257" s="431"/>
      <c r="I1257" s="431"/>
      <c r="J1257" s="440"/>
      <c r="K1257" s="440"/>
      <c r="L1257" s="440"/>
      <c r="M1257" s="450"/>
    </row>
    <row r="1258" spans="1:13">
      <c r="A1258" s="427" t="str">
        <f t="shared" si="26"/>
        <v>-</v>
      </c>
      <c r="B1258" s="461"/>
      <c r="C1258" s="430"/>
      <c r="D1258" s="430"/>
      <c r="E1258" s="397"/>
      <c r="F1258" s="387"/>
      <c r="G1258" s="431"/>
      <c r="H1258" s="431"/>
      <c r="I1258" s="431"/>
      <c r="J1258" s="440"/>
      <c r="K1258" s="440"/>
      <c r="L1258" s="440"/>
      <c r="M1258" s="450"/>
    </row>
    <row r="1259" spans="1:13">
      <c r="A1259" s="427" t="str">
        <f t="shared" si="26"/>
        <v>-</v>
      </c>
      <c r="B1259" s="461"/>
      <c r="C1259" s="430"/>
      <c r="D1259" s="430"/>
      <c r="E1259" s="397"/>
      <c r="F1259" s="387"/>
      <c r="G1259" s="431"/>
      <c r="H1259" s="431"/>
      <c r="I1259" s="431"/>
      <c r="J1259" s="440"/>
      <c r="K1259" s="440"/>
      <c r="L1259" s="440"/>
      <c r="M1259" s="450"/>
    </row>
    <row r="1260" spans="1:13">
      <c r="A1260" s="427" t="str">
        <f t="shared" si="26"/>
        <v>-</v>
      </c>
      <c r="B1260" s="461"/>
      <c r="C1260" s="430"/>
      <c r="D1260" s="430"/>
      <c r="E1260" s="397"/>
      <c r="F1260" s="387"/>
      <c r="G1260" s="431"/>
      <c r="H1260" s="431"/>
      <c r="I1260" s="431"/>
      <c r="J1260" s="440"/>
      <c r="K1260" s="440"/>
      <c r="L1260" s="440"/>
      <c r="M1260" s="450"/>
    </row>
    <row r="1261" spans="1:13">
      <c r="A1261" s="427" t="str">
        <f t="shared" si="26"/>
        <v>-</v>
      </c>
      <c r="B1261" s="461"/>
      <c r="C1261" s="430"/>
      <c r="D1261" s="430"/>
      <c r="E1261" s="397"/>
      <c r="F1261" s="387"/>
      <c r="G1261" s="431"/>
      <c r="H1261" s="431"/>
      <c r="I1261" s="431"/>
      <c r="J1261" s="440"/>
      <c r="K1261" s="440"/>
      <c r="L1261" s="440"/>
      <c r="M1261" s="450"/>
    </row>
    <row r="1262" spans="1:13">
      <c r="A1262" s="427" t="str">
        <f t="shared" si="26"/>
        <v>-</v>
      </c>
      <c r="B1262" s="461"/>
      <c r="C1262" s="430"/>
      <c r="D1262" s="430"/>
      <c r="E1262" s="397"/>
      <c r="F1262" s="387"/>
      <c r="G1262" s="431"/>
      <c r="H1262" s="431"/>
      <c r="I1262" s="431"/>
      <c r="J1262" s="440"/>
      <c r="K1262" s="440"/>
      <c r="L1262" s="440"/>
      <c r="M1262" s="450"/>
    </row>
    <row r="1263" spans="1:13">
      <c r="A1263" s="427" t="str">
        <f t="shared" si="26"/>
        <v>-</v>
      </c>
      <c r="B1263" s="461"/>
      <c r="C1263" s="430"/>
      <c r="D1263" s="430"/>
      <c r="E1263" s="397"/>
      <c r="F1263" s="387"/>
      <c r="G1263" s="431"/>
      <c r="H1263" s="431"/>
      <c r="I1263" s="431"/>
      <c r="J1263" s="440"/>
      <c r="K1263" s="440"/>
      <c r="L1263" s="440"/>
      <c r="M1263" s="450"/>
    </row>
    <row r="1264" spans="1:13">
      <c r="A1264" s="427" t="str">
        <f t="shared" si="26"/>
        <v>-</v>
      </c>
      <c r="B1264" s="461"/>
      <c r="C1264" s="430"/>
      <c r="D1264" s="430"/>
      <c r="E1264" s="397"/>
      <c r="F1264" s="387"/>
      <c r="G1264" s="431"/>
      <c r="H1264" s="431"/>
      <c r="I1264" s="431"/>
      <c r="J1264" s="440"/>
      <c r="K1264" s="440"/>
      <c r="L1264" s="440"/>
      <c r="M1264" s="450"/>
    </row>
    <row r="1265" spans="1:13">
      <c r="A1265" s="427" t="str">
        <f t="shared" si="26"/>
        <v>-</v>
      </c>
      <c r="B1265" s="461"/>
      <c r="C1265" s="430"/>
      <c r="D1265" s="430"/>
      <c r="E1265" s="397"/>
      <c r="F1265" s="387"/>
      <c r="G1265" s="431"/>
      <c r="H1265" s="431"/>
      <c r="I1265" s="431"/>
      <c r="J1265" s="440"/>
      <c r="K1265" s="440"/>
      <c r="L1265" s="440"/>
      <c r="M1265" s="450"/>
    </row>
    <row r="1266" spans="1:13">
      <c r="A1266" s="427" t="str">
        <f t="shared" si="26"/>
        <v>-</v>
      </c>
      <c r="B1266" s="461"/>
      <c r="C1266" s="430"/>
      <c r="D1266" s="430"/>
      <c r="E1266" s="397"/>
      <c r="F1266" s="387"/>
      <c r="G1266" s="431"/>
      <c r="H1266" s="431"/>
      <c r="I1266" s="431"/>
      <c r="J1266" s="440"/>
      <c r="K1266" s="440"/>
      <c r="L1266" s="440"/>
      <c r="M1266" s="450"/>
    </row>
    <row r="1267" spans="1:13">
      <c r="A1267" s="427" t="str">
        <f t="shared" si="26"/>
        <v>-</v>
      </c>
      <c r="B1267" s="461"/>
      <c r="C1267" s="430"/>
      <c r="D1267" s="430"/>
      <c r="E1267" s="397"/>
      <c r="F1267" s="387"/>
      <c r="G1267" s="431"/>
      <c r="H1267" s="431"/>
      <c r="I1267" s="431"/>
      <c r="J1267" s="440"/>
      <c r="K1267" s="440"/>
      <c r="L1267" s="440"/>
      <c r="M1267" s="450"/>
    </row>
    <row r="1268" spans="1:13">
      <c r="A1268" s="427" t="str">
        <f t="shared" si="26"/>
        <v>-</v>
      </c>
      <c r="B1268" s="461"/>
      <c r="C1268" s="430"/>
      <c r="D1268" s="430"/>
      <c r="E1268" s="397"/>
      <c r="F1268" s="387"/>
      <c r="G1268" s="431"/>
      <c r="H1268" s="431"/>
      <c r="I1268" s="431"/>
      <c r="J1268" s="440"/>
      <c r="K1268" s="440"/>
      <c r="L1268" s="440"/>
      <c r="M1268" s="450"/>
    </row>
    <row r="1269" spans="1:13">
      <c r="A1269" s="427" t="str">
        <f t="shared" si="26"/>
        <v>-</v>
      </c>
      <c r="B1269" s="461"/>
      <c r="C1269" s="430"/>
      <c r="D1269" s="430"/>
      <c r="E1269" s="397"/>
      <c r="F1269" s="387"/>
      <c r="G1269" s="431"/>
      <c r="H1269" s="431"/>
      <c r="I1269" s="431"/>
      <c r="J1269" s="440"/>
      <c r="K1269" s="440"/>
      <c r="L1269" s="440"/>
      <c r="M1269" s="450"/>
    </row>
    <row r="1270" spans="1:13">
      <c r="A1270" s="427" t="str">
        <f t="shared" si="26"/>
        <v>-</v>
      </c>
      <c r="B1270" s="461"/>
      <c r="C1270" s="430"/>
      <c r="D1270" s="430"/>
      <c r="E1270" s="397"/>
      <c r="F1270" s="387"/>
      <c r="G1270" s="431"/>
      <c r="H1270" s="431"/>
      <c r="I1270" s="431"/>
      <c r="J1270" s="440"/>
      <c r="K1270" s="440"/>
      <c r="L1270" s="440"/>
      <c r="M1270" s="450"/>
    </row>
    <row r="1271" spans="1:13">
      <c r="A1271" s="427" t="str">
        <f t="shared" si="26"/>
        <v>-</v>
      </c>
      <c r="B1271" s="461"/>
      <c r="C1271" s="430"/>
      <c r="D1271" s="430"/>
      <c r="E1271" s="397"/>
      <c r="F1271" s="387"/>
      <c r="G1271" s="431"/>
      <c r="H1271" s="431"/>
      <c r="I1271" s="431"/>
      <c r="J1271" s="440"/>
      <c r="K1271" s="440"/>
      <c r="L1271" s="440"/>
      <c r="M1271" s="450"/>
    </row>
    <row r="1272" spans="1:13">
      <c r="A1272" s="427" t="str">
        <f t="shared" si="26"/>
        <v>-</v>
      </c>
      <c r="B1272" s="461"/>
      <c r="C1272" s="430"/>
      <c r="D1272" s="430"/>
      <c r="E1272" s="397"/>
      <c r="F1272" s="387"/>
      <c r="G1272" s="431"/>
      <c r="H1272" s="431"/>
      <c r="I1272" s="431"/>
      <c r="J1272" s="440"/>
      <c r="K1272" s="440"/>
      <c r="L1272" s="440"/>
      <c r="M1272" s="450"/>
    </row>
    <row r="1273" spans="1:13">
      <c r="A1273" s="427" t="str">
        <f t="shared" si="26"/>
        <v>-</v>
      </c>
      <c r="B1273" s="461"/>
      <c r="C1273" s="430"/>
      <c r="D1273" s="430"/>
      <c r="E1273" s="397"/>
      <c r="F1273" s="387"/>
      <c r="G1273" s="431"/>
      <c r="H1273" s="431"/>
      <c r="I1273" s="431"/>
      <c r="J1273" s="440"/>
      <c r="K1273" s="440"/>
      <c r="L1273" s="440"/>
      <c r="M1273" s="450"/>
    </row>
    <row r="1274" spans="1:13">
      <c r="A1274" s="427" t="str">
        <f t="shared" si="26"/>
        <v>-</v>
      </c>
      <c r="B1274" s="461"/>
      <c r="C1274" s="430"/>
      <c r="D1274" s="430"/>
      <c r="E1274" s="397"/>
      <c r="F1274" s="387"/>
      <c r="G1274" s="431"/>
      <c r="H1274" s="431"/>
      <c r="I1274" s="431"/>
      <c r="J1274" s="440"/>
      <c r="K1274" s="440"/>
      <c r="L1274" s="440"/>
      <c r="M1274" s="450"/>
    </row>
    <row r="1275" spans="1:13">
      <c r="A1275" s="427" t="str">
        <f t="shared" si="26"/>
        <v>-</v>
      </c>
      <c r="B1275" s="461"/>
      <c r="C1275" s="430"/>
      <c r="D1275" s="430"/>
      <c r="E1275" s="397"/>
      <c r="F1275" s="387"/>
      <c r="G1275" s="431"/>
      <c r="H1275" s="431"/>
      <c r="I1275" s="431"/>
      <c r="J1275" s="440"/>
      <c r="K1275" s="440"/>
      <c r="L1275" s="440"/>
      <c r="M1275" s="450"/>
    </row>
    <row r="1276" spans="1:13">
      <c r="A1276" s="427" t="str">
        <f t="shared" si="26"/>
        <v>-</v>
      </c>
      <c r="B1276" s="461"/>
      <c r="C1276" s="430"/>
      <c r="D1276" s="430"/>
      <c r="E1276" s="397"/>
      <c r="F1276" s="387"/>
      <c r="G1276" s="431"/>
      <c r="H1276" s="431"/>
      <c r="I1276" s="431"/>
      <c r="J1276" s="440"/>
      <c r="K1276" s="440"/>
      <c r="L1276" s="440"/>
      <c r="M1276" s="450"/>
    </row>
    <row r="1277" spans="1:13">
      <c r="A1277" s="427" t="str">
        <f t="shared" si="26"/>
        <v>-</v>
      </c>
      <c r="B1277" s="461"/>
      <c r="C1277" s="430"/>
      <c r="D1277" s="430"/>
      <c r="E1277" s="397"/>
      <c r="F1277" s="387"/>
      <c r="G1277" s="431"/>
      <c r="H1277" s="431"/>
      <c r="I1277" s="431"/>
      <c r="J1277" s="440"/>
      <c r="K1277" s="440"/>
      <c r="L1277" s="440"/>
      <c r="M1277" s="450"/>
    </row>
    <row r="1278" spans="1:13">
      <c r="A1278" s="427" t="str">
        <f t="shared" si="26"/>
        <v>-</v>
      </c>
      <c r="B1278" s="461"/>
      <c r="C1278" s="430"/>
      <c r="D1278" s="430"/>
      <c r="E1278" s="397"/>
      <c r="F1278" s="387"/>
      <c r="G1278" s="431"/>
      <c r="H1278" s="431"/>
      <c r="I1278" s="431"/>
      <c r="J1278" s="440"/>
      <c r="K1278" s="440"/>
      <c r="L1278" s="440"/>
      <c r="M1278" s="450"/>
    </row>
    <row r="1279" spans="1:13">
      <c r="A1279" s="427" t="str">
        <f t="shared" si="26"/>
        <v>-</v>
      </c>
      <c r="B1279" s="461"/>
      <c r="C1279" s="430"/>
      <c r="D1279" s="430"/>
      <c r="E1279" s="397"/>
      <c r="F1279" s="387"/>
      <c r="G1279" s="431"/>
      <c r="H1279" s="431"/>
      <c r="I1279" s="431"/>
      <c r="J1279" s="440"/>
      <c r="K1279" s="440"/>
      <c r="L1279" s="440"/>
      <c r="M1279" s="450"/>
    </row>
    <row r="1280" spans="1:13">
      <c r="A1280" s="427" t="str">
        <f t="shared" si="26"/>
        <v>-</v>
      </c>
      <c r="B1280" s="461"/>
      <c r="C1280" s="430"/>
      <c r="D1280" s="430"/>
      <c r="E1280" s="397"/>
      <c r="F1280" s="387"/>
      <c r="G1280" s="431"/>
      <c r="H1280" s="431"/>
      <c r="I1280" s="431"/>
      <c r="J1280" s="440"/>
      <c r="K1280" s="440"/>
      <c r="L1280" s="440"/>
      <c r="M1280" s="450"/>
    </row>
    <row r="1281" spans="1:13">
      <c r="A1281" s="427" t="str">
        <f t="shared" si="26"/>
        <v>-</v>
      </c>
      <c r="B1281" s="461"/>
      <c r="C1281" s="430"/>
      <c r="D1281" s="430"/>
      <c r="E1281" s="397"/>
      <c r="F1281" s="387"/>
      <c r="G1281" s="431"/>
      <c r="H1281" s="431"/>
      <c r="I1281" s="431"/>
      <c r="J1281" s="440"/>
      <c r="K1281" s="440"/>
      <c r="L1281" s="440"/>
      <c r="M1281" s="450"/>
    </row>
    <row r="1282" spans="1:13">
      <c r="A1282" s="427" t="str">
        <f t="shared" si="26"/>
        <v>-</v>
      </c>
      <c r="B1282" s="461"/>
      <c r="C1282" s="430"/>
      <c r="D1282" s="430"/>
      <c r="E1282" s="397"/>
      <c r="F1282" s="387"/>
      <c r="G1282" s="431"/>
      <c r="H1282" s="431"/>
      <c r="I1282" s="431"/>
      <c r="J1282" s="440"/>
      <c r="K1282" s="440"/>
      <c r="L1282" s="440"/>
      <c r="M1282" s="450"/>
    </row>
    <row r="1283" spans="1:13">
      <c r="A1283" s="427" t="str">
        <f t="shared" si="26"/>
        <v>-</v>
      </c>
      <c r="B1283" s="461"/>
      <c r="C1283" s="430"/>
      <c r="D1283" s="430"/>
      <c r="E1283" s="397"/>
      <c r="F1283" s="387"/>
      <c r="G1283" s="431"/>
      <c r="H1283" s="431"/>
      <c r="I1283" s="431"/>
      <c r="J1283" s="440"/>
      <c r="K1283" s="440"/>
      <c r="L1283" s="440"/>
      <c r="M1283" s="450"/>
    </row>
    <row r="1284" spans="1:13">
      <c r="A1284" s="427" t="str">
        <f t="shared" si="26"/>
        <v>-</v>
      </c>
      <c r="B1284" s="461"/>
      <c r="C1284" s="430"/>
      <c r="D1284" s="430"/>
      <c r="E1284" s="397"/>
      <c r="F1284" s="387"/>
      <c r="G1284" s="431"/>
      <c r="H1284" s="431"/>
      <c r="I1284" s="431"/>
      <c r="J1284" s="440"/>
      <c r="K1284" s="440"/>
      <c r="L1284" s="440"/>
      <c r="M1284" s="450"/>
    </row>
    <row r="1285" spans="1:13">
      <c r="A1285" s="427" t="str">
        <f t="shared" si="26"/>
        <v>-</v>
      </c>
      <c r="B1285" s="461"/>
      <c r="C1285" s="430"/>
      <c r="D1285" s="430"/>
      <c r="E1285" s="397"/>
      <c r="F1285" s="387"/>
      <c r="G1285" s="431"/>
      <c r="H1285" s="431"/>
      <c r="I1285" s="431"/>
      <c r="J1285" s="440"/>
      <c r="K1285" s="440"/>
      <c r="L1285" s="440"/>
      <c r="M1285" s="450"/>
    </row>
    <row r="1286" spans="1:13">
      <c r="A1286" s="427" t="str">
        <f t="shared" si="26"/>
        <v>-</v>
      </c>
      <c r="B1286" s="461"/>
      <c r="C1286" s="430"/>
      <c r="D1286" s="430"/>
      <c r="E1286" s="397"/>
      <c r="F1286" s="387"/>
      <c r="G1286" s="431"/>
      <c r="H1286" s="431"/>
      <c r="I1286" s="431"/>
      <c r="J1286" s="440"/>
      <c r="K1286" s="440"/>
      <c r="L1286" s="440"/>
      <c r="M1286" s="450"/>
    </row>
    <row r="1287" spans="1:13">
      <c r="A1287" s="427" t="str">
        <f t="shared" si="26"/>
        <v>-</v>
      </c>
      <c r="B1287" s="461"/>
      <c r="C1287" s="430"/>
      <c r="D1287" s="430"/>
      <c r="E1287" s="397"/>
      <c r="F1287" s="387"/>
      <c r="G1287" s="431"/>
      <c r="H1287" s="431"/>
      <c r="I1287" s="431"/>
      <c r="J1287" s="440"/>
      <c r="K1287" s="440"/>
      <c r="L1287" s="440"/>
      <c r="M1287" s="450"/>
    </row>
    <row r="1288" spans="1:13">
      <c r="A1288" s="427" t="str">
        <f t="shared" si="26"/>
        <v>-</v>
      </c>
      <c r="B1288" s="461"/>
      <c r="C1288" s="430"/>
      <c r="D1288" s="430"/>
      <c r="E1288" s="397"/>
      <c r="F1288" s="387"/>
      <c r="G1288" s="431"/>
      <c r="H1288" s="431"/>
      <c r="I1288" s="431"/>
      <c r="J1288" s="440"/>
      <c r="K1288" s="440"/>
      <c r="L1288" s="440"/>
      <c r="M1288" s="450"/>
    </row>
    <row r="1289" spans="1:13">
      <c r="A1289" s="427" t="str">
        <f t="shared" si="26"/>
        <v>-</v>
      </c>
      <c r="B1289" s="461"/>
      <c r="C1289" s="430"/>
      <c r="D1289" s="430"/>
      <c r="E1289" s="397"/>
      <c r="F1289" s="387"/>
      <c r="G1289" s="431"/>
      <c r="H1289" s="431"/>
      <c r="I1289" s="431"/>
      <c r="J1289" s="440"/>
      <c r="K1289" s="440"/>
      <c r="L1289" s="440"/>
      <c r="M1289" s="450"/>
    </row>
    <row r="1290" spans="1:13">
      <c r="A1290" s="427" t="str">
        <f t="shared" si="26"/>
        <v>-</v>
      </c>
      <c r="B1290" s="461"/>
      <c r="C1290" s="430"/>
      <c r="D1290" s="430"/>
      <c r="E1290" s="397"/>
      <c r="F1290" s="387"/>
      <c r="G1290" s="431"/>
      <c r="H1290" s="431"/>
      <c r="I1290" s="431"/>
      <c r="J1290" s="440"/>
      <c r="K1290" s="440"/>
      <c r="L1290" s="440"/>
      <c r="M1290" s="450"/>
    </row>
    <row r="1291" spans="1:13">
      <c r="A1291" s="427" t="str">
        <f t="shared" si="26"/>
        <v>-</v>
      </c>
      <c r="B1291" s="461"/>
      <c r="C1291" s="430"/>
      <c r="D1291" s="430"/>
      <c r="E1291" s="397"/>
      <c r="F1291" s="387"/>
      <c r="G1291" s="431"/>
      <c r="H1291" s="431"/>
      <c r="I1291" s="431"/>
      <c r="J1291" s="440"/>
      <c r="K1291" s="440"/>
      <c r="L1291" s="440"/>
      <c r="M1291" s="450"/>
    </row>
    <row r="1292" spans="1:13">
      <c r="A1292" s="427" t="str">
        <f t="shared" si="26"/>
        <v>-</v>
      </c>
      <c r="B1292" s="461"/>
      <c r="C1292" s="430"/>
      <c r="D1292" s="430"/>
      <c r="E1292" s="397"/>
      <c r="F1292" s="387"/>
      <c r="G1292" s="431"/>
      <c r="H1292" s="431"/>
      <c r="I1292" s="431"/>
      <c r="J1292" s="440"/>
      <c r="K1292" s="440"/>
      <c r="L1292" s="440"/>
      <c r="M1292" s="450"/>
    </row>
    <row r="1293" spans="1:13">
      <c r="A1293" s="427" t="str">
        <f t="shared" si="26"/>
        <v>-</v>
      </c>
      <c r="B1293" s="461"/>
      <c r="C1293" s="430"/>
      <c r="D1293" s="430"/>
      <c r="E1293" s="397"/>
      <c r="F1293" s="387"/>
      <c r="G1293" s="431"/>
      <c r="H1293" s="431"/>
      <c r="I1293" s="431"/>
      <c r="J1293" s="440"/>
      <c r="K1293" s="440"/>
      <c r="L1293" s="440"/>
      <c r="M1293" s="450"/>
    </row>
    <row r="1294" spans="1:13">
      <c r="A1294" s="427" t="str">
        <f t="shared" si="26"/>
        <v>-</v>
      </c>
      <c r="B1294" s="461"/>
      <c r="C1294" s="430"/>
      <c r="D1294" s="430"/>
      <c r="E1294" s="397"/>
      <c r="F1294" s="387"/>
      <c r="G1294" s="431"/>
      <c r="H1294" s="431"/>
      <c r="I1294" s="431"/>
      <c r="J1294" s="440"/>
      <c r="K1294" s="440"/>
      <c r="L1294" s="440"/>
      <c r="M1294" s="450"/>
    </row>
    <row r="1295" spans="1:13">
      <c r="A1295" s="427" t="str">
        <f t="shared" si="26"/>
        <v>-</v>
      </c>
      <c r="B1295" s="461"/>
      <c r="C1295" s="430"/>
      <c r="D1295" s="430"/>
      <c r="E1295" s="397"/>
      <c r="F1295" s="387"/>
      <c r="G1295" s="431"/>
      <c r="H1295" s="431"/>
      <c r="I1295" s="431"/>
      <c r="J1295" s="440"/>
      <c r="K1295" s="440"/>
      <c r="L1295" s="440"/>
      <c r="M1295" s="450"/>
    </row>
    <row r="1296" spans="1:13">
      <c r="A1296" s="427" t="str">
        <f t="shared" si="26"/>
        <v>-</v>
      </c>
      <c r="B1296" s="461"/>
      <c r="C1296" s="430"/>
      <c r="D1296" s="430"/>
      <c r="E1296" s="397"/>
      <c r="F1296" s="387"/>
      <c r="G1296" s="431"/>
      <c r="H1296" s="431"/>
      <c r="I1296" s="431"/>
      <c r="J1296" s="440"/>
      <c r="K1296" s="440"/>
      <c r="L1296" s="440"/>
      <c r="M1296" s="450"/>
    </row>
    <row r="1297" spans="1:13">
      <c r="A1297" s="427" t="str">
        <f t="shared" si="26"/>
        <v>-</v>
      </c>
      <c r="B1297" s="461"/>
      <c r="C1297" s="430"/>
      <c r="D1297" s="430"/>
      <c r="E1297" s="397"/>
      <c r="F1297" s="387"/>
      <c r="G1297" s="431"/>
      <c r="H1297" s="431"/>
      <c r="I1297" s="431"/>
      <c r="J1297" s="440"/>
      <c r="K1297" s="440"/>
      <c r="L1297" s="440"/>
      <c r="M1297" s="450"/>
    </row>
    <row r="1298" spans="1:13">
      <c r="A1298" s="427" t="str">
        <f t="shared" si="26"/>
        <v>-</v>
      </c>
      <c r="B1298" s="461"/>
      <c r="C1298" s="430"/>
      <c r="D1298" s="430"/>
      <c r="E1298" s="397"/>
      <c r="F1298" s="387"/>
      <c r="G1298" s="431"/>
      <c r="H1298" s="431"/>
      <c r="I1298" s="431"/>
      <c r="J1298" s="440"/>
      <c r="K1298" s="440"/>
      <c r="L1298" s="440"/>
      <c r="M1298" s="450"/>
    </row>
    <row r="1299" spans="1:13">
      <c r="A1299" s="427" t="str">
        <f t="shared" si="26"/>
        <v>-</v>
      </c>
      <c r="B1299" s="461"/>
      <c r="C1299" s="430"/>
      <c r="D1299" s="430"/>
      <c r="E1299" s="397"/>
      <c r="F1299" s="387"/>
      <c r="G1299" s="431"/>
      <c r="H1299" s="431"/>
      <c r="I1299" s="431"/>
      <c r="J1299" s="440"/>
      <c r="K1299" s="440"/>
      <c r="L1299" s="440"/>
      <c r="M1299" s="450"/>
    </row>
    <row r="1300" spans="1:13">
      <c r="A1300" s="427" t="str">
        <f t="shared" si="26"/>
        <v>-</v>
      </c>
      <c r="B1300" s="461"/>
      <c r="C1300" s="430"/>
      <c r="D1300" s="430"/>
      <c r="E1300" s="397"/>
      <c r="F1300" s="387"/>
      <c r="G1300" s="431"/>
      <c r="H1300" s="431"/>
      <c r="I1300" s="431"/>
      <c r="J1300" s="440"/>
      <c r="K1300" s="440"/>
      <c r="L1300" s="440"/>
      <c r="M1300" s="450"/>
    </row>
    <row r="1301" spans="1:13">
      <c r="A1301" s="427" t="str">
        <f t="shared" si="26"/>
        <v>-</v>
      </c>
      <c r="B1301" s="461"/>
      <c r="C1301" s="430"/>
      <c r="D1301" s="430"/>
      <c r="E1301" s="397"/>
      <c r="F1301" s="387"/>
      <c r="G1301" s="431"/>
      <c r="H1301" s="431"/>
      <c r="I1301" s="431"/>
      <c r="J1301" s="440"/>
      <c r="K1301" s="440"/>
      <c r="L1301" s="440"/>
      <c r="M1301" s="450"/>
    </row>
    <row r="1302" spans="1:13">
      <c r="A1302" s="427" t="str">
        <f t="shared" si="26"/>
        <v>-</v>
      </c>
      <c r="B1302" s="461"/>
      <c r="C1302" s="430"/>
      <c r="D1302" s="430"/>
      <c r="E1302" s="397"/>
      <c r="F1302" s="387"/>
      <c r="G1302" s="431"/>
      <c r="H1302" s="431"/>
      <c r="I1302" s="431"/>
      <c r="J1302" s="440"/>
      <c r="K1302" s="440"/>
      <c r="L1302" s="440"/>
      <c r="M1302" s="450"/>
    </row>
    <row r="1303" spans="1:13">
      <c r="A1303" s="427" t="str">
        <f t="shared" si="26"/>
        <v>-</v>
      </c>
      <c r="B1303" s="461"/>
      <c r="C1303" s="430"/>
      <c r="D1303" s="430"/>
      <c r="E1303" s="397"/>
      <c r="F1303" s="387"/>
      <c r="G1303" s="431"/>
      <c r="H1303" s="431"/>
      <c r="I1303" s="431"/>
      <c r="J1303" s="440"/>
      <c r="K1303" s="440"/>
      <c r="L1303" s="440"/>
      <c r="M1303" s="450"/>
    </row>
    <row r="1304" spans="1:13">
      <c r="A1304" s="427" t="str">
        <f t="shared" si="26"/>
        <v>-</v>
      </c>
      <c r="B1304" s="461"/>
      <c r="C1304" s="430"/>
      <c r="D1304" s="430"/>
      <c r="E1304" s="397"/>
      <c r="F1304" s="387"/>
      <c r="G1304" s="431"/>
      <c r="H1304" s="431"/>
      <c r="I1304" s="431"/>
      <c r="J1304" s="440"/>
      <c r="K1304" s="440"/>
      <c r="L1304" s="440"/>
      <c r="M1304" s="450"/>
    </row>
    <row r="1305" spans="1:13">
      <c r="A1305" s="427" t="str">
        <f t="shared" si="26"/>
        <v>-</v>
      </c>
      <c r="B1305" s="461"/>
      <c r="C1305" s="430"/>
      <c r="D1305" s="430"/>
      <c r="E1305" s="397"/>
      <c r="F1305" s="387"/>
      <c r="G1305" s="431"/>
      <c r="H1305" s="431"/>
      <c r="I1305" s="431"/>
      <c r="J1305" s="440"/>
      <c r="K1305" s="440"/>
      <c r="L1305" s="440"/>
      <c r="M1305" s="450"/>
    </row>
    <row r="1306" spans="1:13">
      <c r="A1306" s="427" t="str">
        <f t="shared" si="26"/>
        <v>-</v>
      </c>
      <c r="B1306" s="461"/>
      <c r="C1306" s="430"/>
      <c r="D1306" s="430"/>
      <c r="E1306" s="397"/>
      <c r="F1306" s="387"/>
      <c r="G1306" s="431"/>
      <c r="H1306" s="431"/>
      <c r="I1306" s="431"/>
      <c r="J1306" s="440"/>
      <c r="K1306" s="440"/>
      <c r="L1306" s="440"/>
      <c r="M1306" s="450"/>
    </row>
    <row r="1307" spans="1:13">
      <c r="A1307" s="427" t="str">
        <f t="shared" si="26"/>
        <v>-</v>
      </c>
      <c r="B1307" s="461"/>
      <c r="C1307" s="430"/>
      <c r="D1307" s="430"/>
      <c r="E1307" s="397"/>
      <c r="F1307" s="387"/>
      <c r="G1307" s="431"/>
      <c r="H1307" s="431"/>
      <c r="I1307" s="431"/>
      <c r="J1307" s="440"/>
      <c r="K1307" s="440"/>
      <c r="L1307" s="440"/>
      <c r="M1307" s="450"/>
    </row>
    <row r="1308" spans="1:13">
      <c r="A1308" s="427" t="str">
        <f t="shared" ref="A1308:A1371" si="27">D1308&amp;"-"&amp;B1308</f>
        <v>-</v>
      </c>
      <c r="B1308" s="461"/>
      <c r="C1308" s="430"/>
      <c r="D1308" s="430"/>
      <c r="E1308" s="397"/>
      <c r="F1308" s="387"/>
      <c r="G1308" s="431"/>
      <c r="H1308" s="431"/>
      <c r="I1308" s="431"/>
      <c r="J1308" s="440"/>
      <c r="K1308" s="440"/>
      <c r="L1308" s="440"/>
      <c r="M1308" s="450"/>
    </row>
    <row r="1309" spans="1:13">
      <c r="A1309" s="427" t="str">
        <f t="shared" si="27"/>
        <v>-</v>
      </c>
      <c r="B1309" s="461"/>
      <c r="C1309" s="430"/>
      <c r="D1309" s="430"/>
      <c r="E1309" s="397"/>
      <c r="F1309" s="387"/>
      <c r="G1309" s="431"/>
      <c r="H1309" s="431"/>
      <c r="I1309" s="431"/>
      <c r="J1309" s="440"/>
      <c r="K1309" s="440"/>
      <c r="L1309" s="440"/>
      <c r="M1309" s="450"/>
    </row>
    <row r="1310" spans="1:13">
      <c r="A1310" s="427" t="str">
        <f t="shared" si="27"/>
        <v>-</v>
      </c>
      <c r="B1310" s="461"/>
      <c r="C1310" s="430"/>
      <c r="D1310" s="430"/>
      <c r="E1310" s="397"/>
      <c r="F1310" s="387"/>
      <c r="G1310" s="431"/>
      <c r="H1310" s="431"/>
      <c r="I1310" s="431"/>
      <c r="J1310" s="440"/>
      <c r="K1310" s="440"/>
      <c r="L1310" s="440"/>
      <c r="M1310" s="450"/>
    </row>
    <row r="1311" spans="1:13">
      <c r="A1311" s="427" t="str">
        <f t="shared" si="27"/>
        <v>-</v>
      </c>
      <c r="B1311" s="461"/>
      <c r="C1311" s="430"/>
      <c r="D1311" s="430"/>
      <c r="E1311" s="397"/>
      <c r="F1311" s="387"/>
      <c r="G1311" s="431"/>
      <c r="H1311" s="431"/>
      <c r="I1311" s="431"/>
      <c r="J1311" s="440"/>
      <c r="K1311" s="440"/>
      <c r="L1311" s="440"/>
      <c r="M1311" s="450"/>
    </row>
    <row r="1312" spans="1:13">
      <c r="A1312" s="427" t="str">
        <f t="shared" si="27"/>
        <v>-</v>
      </c>
      <c r="B1312" s="461"/>
      <c r="C1312" s="430"/>
      <c r="D1312" s="430"/>
      <c r="E1312" s="397"/>
      <c r="F1312" s="387"/>
      <c r="G1312" s="431"/>
      <c r="H1312" s="431"/>
      <c r="I1312" s="431"/>
      <c r="J1312" s="440"/>
      <c r="K1312" s="440"/>
      <c r="L1312" s="440"/>
      <c r="M1312" s="450"/>
    </row>
    <row r="1313" spans="1:13">
      <c r="A1313" s="427" t="str">
        <f t="shared" si="27"/>
        <v>-</v>
      </c>
      <c r="B1313" s="461"/>
      <c r="C1313" s="430"/>
      <c r="D1313" s="430"/>
      <c r="E1313" s="397"/>
      <c r="F1313" s="387"/>
      <c r="G1313" s="431"/>
      <c r="H1313" s="431"/>
      <c r="I1313" s="431"/>
      <c r="J1313" s="440"/>
      <c r="K1313" s="440"/>
      <c r="L1313" s="440"/>
      <c r="M1313" s="450"/>
    </row>
    <row r="1314" spans="1:13">
      <c r="A1314" s="427" t="str">
        <f t="shared" si="27"/>
        <v>-</v>
      </c>
      <c r="B1314" s="461"/>
      <c r="C1314" s="430"/>
      <c r="D1314" s="430"/>
      <c r="E1314" s="397"/>
      <c r="F1314" s="387"/>
      <c r="G1314" s="431"/>
      <c r="H1314" s="431"/>
      <c r="I1314" s="431"/>
      <c r="J1314" s="440"/>
      <c r="K1314" s="440"/>
      <c r="L1314" s="440"/>
      <c r="M1314" s="450"/>
    </row>
    <row r="1315" spans="1:13">
      <c r="A1315" s="427" t="str">
        <f t="shared" si="27"/>
        <v>-</v>
      </c>
      <c r="B1315" s="461"/>
      <c r="C1315" s="430"/>
      <c r="D1315" s="430"/>
      <c r="E1315" s="397"/>
      <c r="F1315" s="387"/>
      <c r="G1315" s="431"/>
      <c r="H1315" s="431"/>
      <c r="I1315" s="431"/>
      <c r="J1315" s="440"/>
      <c r="K1315" s="440"/>
      <c r="L1315" s="440"/>
      <c r="M1315" s="450"/>
    </row>
    <row r="1316" spans="1:13">
      <c r="A1316" s="427" t="str">
        <f t="shared" si="27"/>
        <v>-</v>
      </c>
      <c r="B1316" s="461"/>
      <c r="C1316" s="430"/>
      <c r="D1316" s="430"/>
      <c r="E1316" s="397"/>
      <c r="F1316" s="387"/>
      <c r="G1316" s="431"/>
      <c r="H1316" s="431"/>
      <c r="I1316" s="431"/>
      <c r="J1316" s="440"/>
      <c r="K1316" s="440"/>
      <c r="L1316" s="440"/>
      <c r="M1316" s="450"/>
    </row>
    <row r="1317" spans="1:13">
      <c r="A1317" s="427" t="str">
        <f t="shared" si="27"/>
        <v>-</v>
      </c>
      <c r="B1317" s="461"/>
      <c r="C1317" s="430"/>
      <c r="D1317" s="430"/>
      <c r="E1317" s="397"/>
      <c r="F1317" s="387"/>
      <c r="G1317" s="431"/>
      <c r="H1317" s="431"/>
      <c r="I1317" s="431"/>
      <c r="J1317" s="440"/>
      <c r="K1317" s="440"/>
      <c r="L1317" s="440"/>
      <c r="M1317" s="450"/>
    </row>
    <row r="1318" spans="1:13">
      <c r="A1318" s="427" t="str">
        <f t="shared" si="27"/>
        <v>-</v>
      </c>
      <c r="B1318" s="461"/>
      <c r="C1318" s="430"/>
      <c r="D1318" s="430"/>
      <c r="E1318" s="397"/>
      <c r="F1318" s="387"/>
      <c r="G1318" s="431"/>
      <c r="H1318" s="431"/>
      <c r="I1318" s="431"/>
      <c r="J1318" s="440"/>
      <c r="K1318" s="440"/>
      <c r="L1318" s="440"/>
      <c r="M1318" s="450"/>
    </row>
    <row r="1319" spans="1:13">
      <c r="A1319" s="427" t="str">
        <f t="shared" si="27"/>
        <v>-</v>
      </c>
      <c r="B1319" s="461"/>
      <c r="C1319" s="430"/>
      <c r="D1319" s="430"/>
      <c r="E1319" s="397"/>
      <c r="F1319" s="387"/>
      <c r="G1319" s="431"/>
      <c r="H1319" s="431"/>
      <c r="I1319" s="431"/>
      <c r="J1319" s="440"/>
      <c r="K1319" s="440"/>
      <c r="L1319" s="440"/>
      <c r="M1319" s="450"/>
    </row>
    <row r="1320" spans="1:13">
      <c r="A1320" s="427" t="str">
        <f t="shared" si="27"/>
        <v>-</v>
      </c>
      <c r="B1320" s="461"/>
      <c r="C1320" s="430"/>
      <c r="D1320" s="430"/>
      <c r="E1320" s="397"/>
      <c r="F1320" s="387"/>
      <c r="G1320" s="431"/>
      <c r="H1320" s="431"/>
      <c r="I1320" s="431"/>
      <c r="J1320" s="440"/>
      <c r="K1320" s="440"/>
      <c r="L1320" s="440"/>
      <c r="M1320" s="450"/>
    </row>
    <row r="1321" spans="1:13">
      <c r="A1321" s="427" t="str">
        <f t="shared" si="27"/>
        <v>-</v>
      </c>
      <c r="B1321" s="461"/>
      <c r="C1321" s="430"/>
      <c r="D1321" s="430"/>
      <c r="E1321" s="397"/>
      <c r="F1321" s="387"/>
      <c r="G1321" s="431"/>
      <c r="H1321" s="431"/>
      <c r="I1321" s="431"/>
      <c r="J1321" s="440"/>
      <c r="K1321" s="440"/>
      <c r="L1321" s="440"/>
      <c r="M1321" s="450"/>
    </row>
    <row r="1322" spans="1:13">
      <c r="A1322" s="427" t="str">
        <f t="shared" si="27"/>
        <v>-</v>
      </c>
      <c r="B1322" s="461"/>
      <c r="C1322" s="430"/>
      <c r="D1322" s="430"/>
      <c r="E1322" s="397"/>
      <c r="F1322" s="387"/>
      <c r="G1322" s="431"/>
      <c r="H1322" s="431"/>
      <c r="I1322" s="431"/>
      <c r="J1322" s="440"/>
      <c r="K1322" s="440"/>
      <c r="L1322" s="440"/>
      <c r="M1322" s="450"/>
    </row>
    <row r="1323" spans="1:13">
      <c r="A1323" s="427" t="str">
        <f t="shared" si="27"/>
        <v>-</v>
      </c>
      <c r="B1323" s="461"/>
      <c r="C1323" s="430"/>
      <c r="D1323" s="430"/>
      <c r="E1323" s="397"/>
      <c r="F1323" s="387"/>
      <c r="G1323" s="431"/>
      <c r="H1323" s="431"/>
      <c r="I1323" s="431"/>
      <c r="J1323" s="440"/>
      <c r="K1323" s="440"/>
      <c r="L1323" s="440"/>
      <c r="M1323" s="450"/>
    </row>
    <row r="1324" spans="1:13">
      <c r="A1324" s="427" t="str">
        <f t="shared" si="27"/>
        <v>-</v>
      </c>
      <c r="B1324" s="461"/>
      <c r="C1324" s="430"/>
      <c r="D1324" s="430"/>
      <c r="E1324" s="397"/>
      <c r="F1324" s="387"/>
      <c r="G1324" s="431"/>
      <c r="H1324" s="431"/>
      <c r="I1324" s="431"/>
      <c r="J1324" s="440"/>
      <c r="K1324" s="440"/>
      <c r="L1324" s="440"/>
      <c r="M1324" s="450"/>
    </row>
    <row r="1325" spans="1:13">
      <c r="A1325" s="427" t="str">
        <f t="shared" si="27"/>
        <v>-</v>
      </c>
      <c r="B1325" s="461"/>
      <c r="C1325" s="430"/>
      <c r="D1325" s="430"/>
      <c r="E1325" s="397"/>
      <c r="F1325" s="387"/>
      <c r="G1325" s="431"/>
      <c r="H1325" s="431"/>
      <c r="I1325" s="431"/>
      <c r="J1325" s="440"/>
      <c r="K1325" s="440"/>
      <c r="L1325" s="440"/>
      <c r="M1325" s="450"/>
    </row>
    <row r="1326" spans="1:13">
      <c r="A1326" s="427" t="str">
        <f t="shared" si="27"/>
        <v>-</v>
      </c>
      <c r="B1326" s="461"/>
      <c r="C1326" s="430"/>
      <c r="D1326" s="430"/>
      <c r="E1326" s="397"/>
      <c r="F1326" s="387"/>
      <c r="G1326" s="431"/>
      <c r="H1326" s="431"/>
      <c r="I1326" s="431"/>
      <c r="J1326" s="440"/>
      <c r="K1326" s="440"/>
      <c r="L1326" s="440"/>
      <c r="M1326" s="450"/>
    </row>
    <row r="1327" spans="1:13">
      <c r="A1327" s="427" t="str">
        <f t="shared" si="27"/>
        <v>-</v>
      </c>
      <c r="B1327" s="461"/>
      <c r="C1327" s="430"/>
      <c r="D1327" s="430"/>
      <c r="E1327" s="397"/>
      <c r="F1327" s="387"/>
      <c r="G1327" s="431"/>
      <c r="H1327" s="431"/>
      <c r="I1327" s="431"/>
      <c r="J1327" s="440"/>
      <c r="K1327" s="440"/>
      <c r="L1327" s="440"/>
      <c r="M1327" s="450"/>
    </row>
    <row r="1328" spans="1:13">
      <c r="A1328" s="427" t="str">
        <f t="shared" si="27"/>
        <v>-</v>
      </c>
      <c r="B1328" s="461"/>
      <c r="C1328" s="430"/>
      <c r="D1328" s="430"/>
      <c r="E1328" s="397"/>
      <c r="F1328" s="387"/>
      <c r="G1328" s="431"/>
      <c r="H1328" s="431"/>
      <c r="I1328" s="431"/>
      <c r="J1328" s="440"/>
      <c r="K1328" s="440"/>
      <c r="L1328" s="440"/>
      <c r="M1328" s="450"/>
    </row>
    <row r="1329" spans="1:13">
      <c r="A1329" s="427" t="str">
        <f t="shared" si="27"/>
        <v>-</v>
      </c>
      <c r="B1329" s="461"/>
      <c r="C1329" s="430"/>
      <c r="D1329" s="430"/>
      <c r="E1329" s="397"/>
      <c r="F1329" s="387"/>
      <c r="G1329" s="431"/>
      <c r="H1329" s="431"/>
      <c r="I1329" s="431"/>
      <c r="J1329" s="440"/>
      <c r="K1329" s="440"/>
      <c r="L1329" s="440"/>
      <c r="M1329" s="450"/>
    </row>
    <row r="1330" spans="1:13">
      <c r="A1330" s="427" t="str">
        <f t="shared" si="27"/>
        <v>-</v>
      </c>
      <c r="B1330" s="461"/>
      <c r="C1330" s="430"/>
      <c r="D1330" s="430"/>
      <c r="E1330" s="397"/>
      <c r="F1330" s="387"/>
      <c r="G1330" s="431"/>
      <c r="H1330" s="431"/>
      <c r="I1330" s="431"/>
      <c r="J1330" s="440"/>
      <c r="K1330" s="440"/>
      <c r="L1330" s="440"/>
      <c r="M1330" s="450"/>
    </row>
    <row r="1331" spans="1:13">
      <c r="A1331" s="427" t="str">
        <f t="shared" si="27"/>
        <v>-</v>
      </c>
      <c r="B1331" s="461"/>
      <c r="C1331" s="430"/>
      <c r="D1331" s="430"/>
      <c r="E1331" s="397"/>
      <c r="F1331" s="387"/>
      <c r="G1331" s="431"/>
      <c r="H1331" s="431"/>
      <c r="I1331" s="431"/>
      <c r="J1331" s="440"/>
      <c r="K1331" s="440"/>
      <c r="L1331" s="440"/>
      <c r="M1331" s="450"/>
    </row>
    <row r="1332" spans="1:13">
      <c r="A1332" s="427" t="str">
        <f t="shared" si="27"/>
        <v>-</v>
      </c>
      <c r="B1332" s="461"/>
      <c r="C1332" s="430"/>
      <c r="D1332" s="430"/>
      <c r="E1332" s="397"/>
      <c r="F1332" s="387"/>
      <c r="G1332" s="431"/>
      <c r="H1332" s="431"/>
      <c r="I1332" s="431"/>
      <c r="J1332" s="440"/>
      <c r="K1332" s="440"/>
      <c r="L1332" s="440"/>
      <c r="M1332" s="450"/>
    </row>
    <row r="1333" spans="1:13">
      <c r="A1333" s="427" t="str">
        <f t="shared" si="27"/>
        <v>-</v>
      </c>
      <c r="B1333" s="461"/>
      <c r="C1333" s="430"/>
      <c r="D1333" s="430"/>
      <c r="E1333" s="397"/>
      <c r="F1333" s="387"/>
      <c r="G1333" s="431"/>
      <c r="H1333" s="431"/>
      <c r="I1333" s="431"/>
      <c r="J1333" s="440"/>
      <c r="K1333" s="440"/>
      <c r="L1333" s="440"/>
      <c r="M1333" s="450"/>
    </row>
    <row r="1334" spans="1:13">
      <c r="A1334" s="427" t="str">
        <f t="shared" si="27"/>
        <v>-</v>
      </c>
      <c r="B1334" s="461"/>
      <c r="C1334" s="430"/>
      <c r="D1334" s="430"/>
      <c r="E1334" s="397"/>
      <c r="F1334" s="387"/>
      <c r="G1334" s="431"/>
      <c r="H1334" s="431"/>
      <c r="I1334" s="431"/>
      <c r="J1334" s="440"/>
      <c r="K1334" s="440"/>
      <c r="L1334" s="440"/>
      <c r="M1334" s="450"/>
    </row>
    <row r="1335" spans="1:13">
      <c r="A1335" s="427" t="str">
        <f t="shared" si="27"/>
        <v>-</v>
      </c>
      <c r="B1335" s="461"/>
      <c r="C1335" s="430"/>
      <c r="D1335" s="430"/>
      <c r="E1335" s="397"/>
      <c r="F1335" s="387"/>
      <c r="G1335" s="431"/>
      <c r="H1335" s="431"/>
      <c r="I1335" s="431"/>
      <c r="J1335" s="440"/>
      <c r="K1335" s="440"/>
      <c r="L1335" s="440"/>
      <c r="M1335" s="450"/>
    </row>
    <row r="1336" spans="1:13">
      <c r="A1336" s="427" t="str">
        <f t="shared" si="27"/>
        <v>-</v>
      </c>
      <c r="B1336" s="461"/>
      <c r="C1336" s="430"/>
      <c r="D1336" s="430"/>
      <c r="E1336" s="397"/>
      <c r="F1336" s="387"/>
      <c r="G1336" s="431"/>
      <c r="H1336" s="431"/>
      <c r="I1336" s="431"/>
      <c r="J1336" s="440"/>
      <c r="K1336" s="440"/>
      <c r="L1336" s="440"/>
      <c r="M1336" s="450"/>
    </row>
    <row r="1337" spans="1:13">
      <c r="A1337" s="427" t="str">
        <f t="shared" si="27"/>
        <v>-</v>
      </c>
      <c r="B1337" s="461"/>
      <c r="C1337" s="430"/>
      <c r="D1337" s="430"/>
      <c r="E1337" s="397"/>
      <c r="F1337" s="387"/>
      <c r="G1337" s="431"/>
      <c r="H1337" s="431"/>
      <c r="I1337" s="431"/>
      <c r="J1337" s="440"/>
      <c r="K1337" s="440"/>
      <c r="L1337" s="440"/>
      <c r="M1337" s="450"/>
    </row>
    <row r="1338" spans="1:13">
      <c r="A1338" s="427" t="str">
        <f t="shared" si="27"/>
        <v>-</v>
      </c>
      <c r="B1338" s="461"/>
      <c r="C1338" s="430"/>
      <c r="D1338" s="430"/>
      <c r="E1338" s="397"/>
      <c r="F1338" s="387"/>
      <c r="G1338" s="431"/>
      <c r="H1338" s="431"/>
      <c r="I1338" s="431"/>
      <c r="J1338" s="440"/>
      <c r="K1338" s="440"/>
      <c r="L1338" s="440"/>
      <c r="M1338" s="450"/>
    </row>
    <row r="1339" spans="1:13">
      <c r="A1339" s="427" t="str">
        <f t="shared" si="27"/>
        <v>-</v>
      </c>
      <c r="B1339" s="461"/>
      <c r="C1339" s="430"/>
      <c r="D1339" s="430"/>
      <c r="E1339" s="397"/>
      <c r="F1339" s="387"/>
      <c r="G1339" s="431"/>
      <c r="H1339" s="431"/>
      <c r="I1339" s="431"/>
      <c r="J1339" s="440"/>
      <c r="K1339" s="440"/>
      <c r="L1339" s="440"/>
      <c r="M1339" s="450"/>
    </row>
    <row r="1340" spans="1:13">
      <c r="A1340" s="427" t="str">
        <f t="shared" si="27"/>
        <v>-</v>
      </c>
      <c r="B1340" s="461"/>
      <c r="C1340" s="430"/>
      <c r="D1340" s="430"/>
      <c r="E1340" s="397"/>
      <c r="F1340" s="387"/>
      <c r="G1340" s="431"/>
      <c r="H1340" s="431"/>
      <c r="I1340" s="431"/>
      <c r="J1340" s="440"/>
      <c r="K1340" s="440"/>
      <c r="L1340" s="440"/>
      <c r="M1340" s="450"/>
    </row>
    <row r="1341" spans="1:13">
      <c r="A1341" s="427" t="str">
        <f t="shared" si="27"/>
        <v>-</v>
      </c>
      <c r="B1341" s="461"/>
      <c r="C1341" s="430"/>
      <c r="D1341" s="430"/>
      <c r="E1341" s="397"/>
      <c r="F1341" s="387"/>
      <c r="G1341" s="431"/>
      <c r="H1341" s="431"/>
      <c r="I1341" s="431"/>
      <c r="J1341" s="440"/>
      <c r="K1341" s="440"/>
      <c r="L1341" s="440"/>
      <c r="M1341" s="450"/>
    </row>
    <row r="1342" spans="1:13">
      <c r="A1342" s="427" t="str">
        <f t="shared" si="27"/>
        <v>-</v>
      </c>
      <c r="B1342" s="461"/>
      <c r="C1342" s="430"/>
      <c r="D1342" s="430"/>
      <c r="E1342" s="397"/>
      <c r="F1342" s="387"/>
      <c r="G1342" s="431"/>
      <c r="H1342" s="431"/>
      <c r="I1342" s="431"/>
      <c r="J1342" s="440"/>
      <c r="K1342" s="440"/>
      <c r="L1342" s="440"/>
      <c r="M1342" s="450"/>
    </row>
    <row r="1343" spans="1:13">
      <c r="A1343" s="427" t="str">
        <f t="shared" si="27"/>
        <v>-</v>
      </c>
      <c r="B1343" s="461"/>
      <c r="C1343" s="430"/>
      <c r="D1343" s="430"/>
      <c r="E1343" s="397"/>
      <c r="F1343" s="387"/>
      <c r="G1343" s="431"/>
      <c r="H1343" s="431"/>
      <c r="I1343" s="431"/>
      <c r="J1343" s="440"/>
      <c r="K1343" s="440"/>
      <c r="L1343" s="440"/>
      <c r="M1343" s="450"/>
    </row>
    <row r="1344" spans="1:13">
      <c r="A1344" s="427" t="str">
        <f t="shared" si="27"/>
        <v>-</v>
      </c>
      <c r="B1344" s="461"/>
      <c r="C1344" s="430"/>
      <c r="D1344" s="430"/>
      <c r="E1344" s="397"/>
      <c r="F1344" s="387"/>
      <c r="G1344" s="431"/>
      <c r="H1344" s="431"/>
      <c r="I1344" s="431"/>
      <c r="J1344" s="440"/>
      <c r="K1344" s="440"/>
      <c r="L1344" s="440"/>
      <c r="M1344" s="450"/>
    </row>
    <row r="1345" spans="1:13">
      <c r="A1345" s="427" t="str">
        <f t="shared" si="27"/>
        <v>-</v>
      </c>
      <c r="B1345" s="461"/>
      <c r="C1345" s="430"/>
      <c r="D1345" s="430"/>
      <c r="E1345" s="397"/>
      <c r="F1345" s="387"/>
      <c r="G1345" s="431"/>
      <c r="H1345" s="431"/>
      <c r="I1345" s="431"/>
      <c r="J1345" s="440"/>
      <c r="K1345" s="440"/>
      <c r="L1345" s="440"/>
      <c r="M1345" s="450"/>
    </row>
    <row r="1346" spans="1:13">
      <c r="A1346" s="427" t="str">
        <f t="shared" si="27"/>
        <v>-</v>
      </c>
      <c r="B1346" s="461"/>
      <c r="C1346" s="430"/>
      <c r="D1346" s="430"/>
      <c r="E1346" s="397"/>
      <c r="F1346" s="387"/>
      <c r="G1346" s="431"/>
      <c r="H1346" s="431"/>
      <c r="I1346" s="431"/>
      <c r="J1346" s="440"/>
      <c r="K1346" s="440"/>
      <c r="L1346" s="440"/>
      <c r="M1346" s="450"/>
    </row>
    <row r="1347" spans="1:13">
      <c r="A1347" s="427" t="str">
        <f t="shared" si="27"/>
        <v>-</v>
      </c>
      <c r="B1347" s="461"/>
      <c r="C1347" s="430"/>
      <c r="D1347" s="430"/>
      <c r="E1347" s="397"/>
      <c r="F1347" s="387"/>
      <c r="G1347" s="431"/>
      <c r="H1347" s="431"/>
      <c r="I1347" s="431"/>
      <c r="J1347" s="440"/>
      <c r="K1347" s="440"/>
      <c r="L1347" s="440"/>
      <c r="M1347" s="450"/>
    </row>
    <row r="1348" spans="1:13">
      <c r="A1348" s="427" t="str">
        <f t="shared" si="27"/>
        <v>-</v>
      </c>
      <c r="B1348" s="461"/>
      <c r="C1348" s="430"/>
      <c r="D1348" s="430"/>
      <c r="E1348" s="397"/>
      <c r="F1348" s="387"/>
      <c r="G1348" s="431"/>
      <c r="H1348" s="431"/>
      <c r="I1348" s="431"/>
      <c r="J1348" s="440"/>
      <c r="K1348" s="440"/>
      <c r="L1348" s="440"/>
      <c r="M1348" s="450"/>
    </row>
    <row r="1349" spans="1:13">
      <c r="A1349" s="427" t="str">
        <f t="shared" si="27"/>
        <v>-</v>
      </c>
      <c r="B1349" s="461"/>
      <c r="C1349" s="430"/>
      <c r="D1349" s="430"/>
      <c r="E1349" s="397"/>
      <c r="F1349" s="387"/>
      <c r="G1349" s="431"/>
      <c r="H1349" s="431"/>
      <c r="I1349" s="431"/>
      <c r="J1349" s="440"/>
      <c r="K1349" s="440"/>
      <c r="L1349" s="440"/>
      <c r="M1349" s="450"/>
    </row>
    <row r="1350" spans="1:13">
      <c r="A1350" s="427" t="str">
        <f t="shared" si="27"/>
        <v>-</v>
      </c>
      <c r="B1350" s="461"/>
      <c r="C1350" s="430"/>
      <c r="D1350" s="430"/>
      <c r="E1350" s="397"/>
      <c r="F1350" s="387"/>
      <c r="G1350" s="431"/>
      <c r="H1350" s="431"/>
      <c r="I1350" s="431"/>
      <c r="J1350" s="440"/>
      <c r="K1350" s="440"/>
      <c r="L1350" s="440"/>
      <c r="M1350" s="450"/>
    </row>
    <row r="1351" spans="1:13">
      <c r="A1351" s="427" t="str">
        <f t="shared" si="27"/>
        <v>-</v>
      </c>
      <c r="B1351" s="461"/>
      <c r="C1351" s="430"/>
      <c r="D1351" s="430"/>
      <c r="E1351" s="397"/>
      <c r="F1351" s="387"/>
      <c r="G1351" s="431"/>
      <c r="H1351" s="431"/>
      <c r="I1351" s="431"/>
      <c r="J1351" s="440"/>
      <c r="K1351" s="440"/>
      <c r="L1351" s="440"/>
      <c r="M1351" s="450"/>
    </row>
    <row r="1352" spans="1:13">
      <c r="A1352" s="427" t="str">
        <f t="shared" si="27"/>
        <v>-</v>
      </c>
      <c r="B1352" s="461"/>
      <c r="C1352" s="430"/>
      <c r="D1352" s="430"/>
      <c r="E1352" s="397"/>
      <c r="F1352" s="387"/>
      <c r="G1352" s="431"/>
      <c r="H1352" s="431"/>
      <c r="I1352" s="431"/>
      <c r="J1352" s="440"/>
      <c r="K1352" s="440"/>
      <c r="L1352" s="440"/>
      <c r="M1352" s="450"/>
    </row>
    <row r="1353" spans="1:13">
      <c r="A1353" s="427" t="str">
        <f t="shared" si="27"/>
        <v>-</v>
      </c>
      <c r="B1353" s="461"/>
      <c r="C1353" s="430"/>
      <c r="D1353" s="430"/>
      <c r="E1353" s="397"/>
      <c r="F1353" s="387"/>
      <c r="G1353" s="431"/>
      <c r="H1353" s="431"/>
      <c r="I1353" s="431"/>
      <c r="J1353" s="440"/>
      <c r="K1353" s="440"/>
      <c r="L1353" s="440"/>
      <c r="M1353" s="450"/>
    </row>
    <row r="1354" spans="1:13">
      <c r="A1354" s="427" t="str">
        <f t="shared" si="27"/>
        <v>-</v>
      </c>
      <c r="B1354" s="461"/>
      <c r="C1354" s="430"/>
      <c r="D1354" s="430"/>
      <c r="E1354" s="397"/>
      <c r="F1354" s="387"/>
      <c r="G1354" s="431"/>
      <c r="H1354" s="431"/>
      <c r="I1354" s="431"/>
      <c r="J1354" s="440"/>
      <c r="K1354" s="440"/>
      <c r="L1354" s="440"/>
      <c r="M1354" s="450"/>
    </row>
    <row r="1355" spans="1:13">
      <c r="A1355" s="427" t="str">
        <f t="shared" si="27"/>
        <v>-</v>
      </c>
      <c r="B1355" s="461"/>
      <c r="C1355" s="430"/>
      <c r="D1355" s="430"/>
      <c r="E1355" s="397"/>
      <c r="F1355" s="387"/>
      <c r="G1355" s="431"/>
      <c r="H1355" s="431"/>
      <c r="I1355" s="431"/>
      <c r="J1355" s="440"/>
      <c r="K1355" s="440"/>
      <c r="L1355" s="440"/>
      <c r="M1355" s="450"/>
    </row>
    <row r="1356" spans="1:13">
      <c r="A1356" s="427" t="str">
        <f t="shared" si="27"/>
        <v>-</v>
      </c>
      <c r="B1356" s="461"/>
      <c r="C1356" s="430"/>
      <c r="D1356" s="430"/>
      <c r="E1356" s="397"/>
      <c r="F1356" s="387"/>
      <c r="G1356" s="431"/>
      <c r="H1356" s="431"/>
      <c r="I1356" s="431"/>
      <c r="J1356" s="440"/>
      <c r="K1356" s="440"/>
      <c r="L1356" s="440"/>
      <c r="M1356" s="450"/>
    </row>
    <row r="1357" spans="1:13">
      <c r="A1357" s="427" t="str">
        <f t="shared" si="27"/>
        <v>-</v>
      </c>
      <c r="B1357" s="461"/>
      <c r="C1357" s="430"/>
      <c r="D1357" s="430"/>
      <c r="E1357" s="397"/>
      <c r="F1357" s="387"/>
      <c r="G1357" s="431"/>
      <c r="H1357" s="431"/>
      <c r="I1357" s="431"/>
      <c r="J1357" s="440"/>
      <c r="K1357" s="440"/>
      <c r="L1357" s="440"/>
      <c r="M1357" s="450"/>
    </row>
    <row r="1358" spans="1:13">
      <c r="A1358" s="427" t="str">
        <f t="shared" si="27"/>
        <v>-</v>
      </c>
      <c r="B1358" s="461"/>
      <c r="C1358" s="430"/>
      <c r="D1358" s="430"/>
      <c r="E1358" s="397"/>
      <c r="F1358" s="387"/>
      <c r="G1358" s="431"/>
      <c r="H1358" s="431"/>
      <c r="I1358" s="431"/>
      <c r="J1358" s="440"/>
      <c r="K1358" s="440"/>
      <c r="L1358" s="440"/>
      <c r="M1358" s="450"/>
    </row>
    <row r="1359" spans="1:13">
      <c r="A1359" s="427" t="str">
        <f t="shared" si="27"/>
        <v>-</v>
      </c>
      <c r="B1359" s="461"/>
      <c r="C1359" s="430"/>
      <c r="D1359" s="430"/>
      <c r="E1359" s="397"/>
      <c r="F1359" s="387"/>
      <c r="G1359" s="431"/>
      <c r="H1359" s="431"/>
      <c r="I1359" s="431"/>
      <c r="J1359" s="440"/>
      <c r="K1359" s="440"/>
      <c r="L1359" s="440"/>
      <c r="M1359" s="450"/>
    </row>
    <row r="1360" spans="1:13">
      <c r="A1360" s="427" t="str">
        <f t="shared" si="27"/>
        <v>-</v>
      </c>
      <c r="B1360" s="461"/>
      <c r="C1360" s="430"/>
      <c r="D1360" s="430"/>
      <c r="E1360" s="397"/>
      <c r="F1360" s="387"/>
      <c r="G1360" s="431"/>
      <c r="H1360" s="431"/>
      <c r="I1360" s="431"/>
      <c r="J1360" s="440"/>
      <c r="K1360" s="440"/>
      <c r="L1360" s="440"/>
      <c r="M1360" s="450"/>
    </row>
    <row r="1361" spans="1:13">
      <c r="A1361" s="427" t="str">
        <f t="shared" si="27"/>
        <v>-</v>
      </c>
      <c r="B1361" s="461"/>
      <c r="C1361" s="430"/>
      <c r="D1361" s="430"/>
      <c r="E1361" s="397"/>
      <c r="F1361" s="387"/>
      <c r="G1361" s="431"/>
      <c r="H1361" s="431"/>
      <c r="I1361" s="431"/>
      <c r="J1361" s="440"/>
      <c r="K1361" s="440"/>
      <c r="L1361" s="440"/>
      <c r="M1361" s="450"/>
    </row>
    <row r="1362" spans="1:13">
      <c r="A1362" s="427" t="str">
        <f t="shared" si="27"/>
        <v>-</v>
      </c>
      <c r="B1362" s="461"/>
      <c r="C1362" s="430"/>
      <c r="D1362" s="430"/>
      <c r="E1362" s="397"/>
      <c r="F1362" s="387"/>
      <c r="G1362" s="431"/>
      <c r="H1362" s="431"/>
      <c r="I1362" s="431"/>
      <c r="J1362" s="440"/>
      <c r="K1362" s="440"/>
      <c r="L1362" s="440"/>
      <c r="M1362" s="450"/>
    </row>
    <row r="1363" spans="1:13">
      <c r="A1363" s="427" t="str">
        <f t="shared" si="27"/>
        <v>-</v>
      </c>
      <c r="B1363" s="461"/>
      <c r="C1363" s="430"/>
      <c r="D1363" s="430"/>
      <c r="E1363" s="397"/>
      <c r="F1363" s="387"/>
      <c r="G1363" s="431"/>
      <c r="H1363" s="431"/>
      <c r="I1363" s="431"/>
      <c r="J1363" s="440"/>
      <c r="K1363" s="440"/>
      <c r="L1363" s="440"/>
      <c r="M1363" s="450"/>
    </row>
    <row r="1364" spans="1:13">
      <c r="A1364" s="427" t="str">
        <f t="shared" si="27"/>
        <v>-</v>
      </c>
      <c r="B1364" s="461"/>
      <c r="C1364" s="430"/>
      <c r="D1364" s="430"/>
      <c r="E1364" s="397"/>
      <c r="F1364" s="387"/>
      <c r="G1364" s="431"/>
      <c r="H1364" s="431"/>
      <c r="I1364" s="431"/>
      <c r="J1364" s="440"/>
      <c r="K1364" s="440"/>
      <c r="L1364" s="440"/>
      <c r="M1364" s="450"/>
    </row>
    <row r="1365" spans="1:13">
      <c r="A1365" s="427" t="str">
        <f t="shared" si="27"/>
        <v>-</v>
      </c>
      <c r="B1365" s="461"/>
      <c r="C1365" s="430"/>
      <c r="D1365" s="430"/>
      <c r="E1365" s="397"/>
      <c r="F1365" s="387"/>
      <c r="G1365" s="431"/>
      <c r="H1365" s="431"/>
      <c r="I1365" s="431"/>
      <c r="J1365" s="440"/>
      <c r="K1365" s="440"/>
      <c r="L1365" s="440"/>
      <c r="M1365" s="450"/>
    </row>
    <row r="1366" spans="1:13">
      <c r="A1366" s="427" t="str">
        <f t="shared" si="27"/>
        <v>-</v>
      </c>
      <c r="B1366" s="461"/>
      <c r="C1366" s="430"/>
      <c r="D1366" s="430"/>
      <c r="E1366" s="397"/>
      <c r="F1366" s="387"/>
      <c r="G1366" s="431"/>
      <c r="H1366" s="431"/>
      <c r="I1366" s="431"/>
      <c r="J1366" s="440"/>
      <c r="K1366" s="440"/>
      <c r="L1366" s="440"/>
      <c r="M1366" s="450"/>
    </row>
    <row r="1367" spans="1:13">
      <c r="A1367" s="427" t="str">
        <f t="shared" si="27"/>
        <v>-</v>
      </c>
      <c r="B1367" s="461"/>
      <c r="C1367" s="430"/>
      <c r="D1367" s="430"/>
      <c r="E1367" s="397"/>
      <c r="F1367" s="387"/>
      <c r="G1367" s="431"/>
      <c r="H1367" s="431"/>
      <c r="I1367" s="431"/>
      <c r="J1367" s="440"/>
      <c r="K1367" s="440"/>
      <c r="L1367" s="440"/>
      <c r="M1367" s="450"/>
    </row>
    <row r="1368" spans="1:13">
      <c r="A1368" s="427" t="str">
        <f t="shared" si="27"/>
        <v>-</v>
      </c>
      <c r="B1368" s="461"/>
      <c r="C1368" s="430"/>
      <c r="D1368" s="430"/>
      <c r="E1368" s="397"/>
      <c r="F1368" s="387"/>
      <c r="G1368" s="431"/>
      <c r="H1368" s="431"/>
      <c r="I1368" s="431"/>
      <c r="J1368" s="440"/>
      <c r="K1368" s="440"/>
      <c r="L1368" s="440"/>
      <c r="M1368" s="450"/>
    </row>
    <row r="1369" spans="1:13">
      <c r="A1369" s="427" t="str">
        <f t="shared" si="27"/>
        <v>-</v>
      </c>
      <c r="B1369" s="461"/>
      <c r="C1369" s="430"/>
      <c r="D1369" s="430"/>
      <c r="E1369" s="397"/>
      <c r="F1369" s="387"/>
      <c r="G1369" s="431"/>
      <c r="H1369" s="431"/>
      <c r="I1369" s="431"/>
      <c r="J1369" s="440"/>
      <c r="K1369" s="440"/>
      <c r="L1369" s="440"/>
      <c r="M1369" s="450"/>
    </row>
    <row r="1370" spans="1:13">
      <c r="A1370" s="427" t="str">
        <f t="shared" si="27"/>
        <v>-</v>
      </c>
      <c r="B1370" s="461"/>
      <c r="C1370" s="430"/>
      <c r="D1370" s="430"/>
      <c r="E1370" s="397"/>
      <c r="F1370" s="387"/>
      <c r="G1370" s="431"/>
      <c r="H1370" s="431"/>
      <c r="I1370" s="431"/>
      <c r="J1370" s="440"/>
      <c r="K1370" s="440"/>
      <c r="L1370" s="440"/>
      <c r="M1370" s="450"/>
    </row>
    <row r="1371" spans="1:13">
      <c r="A1371" s="427" t="str">
        <f t="shared" si="27"/>
        <v>-</v>
      </c>
      <c r="B1371" s="461"/>
      <c r="C1371" s="430"/>
      <c r="D1371" s="430"/>
      <c r="E1371" s="397"/>
      <c r="F1371" s="387"/>
      <c r="G1371" s="431"/>
      <c r="H1371" s="431"/>
      <c r="I1371" s="431"/>
      <c r="J1371" s="440"/>
      <c r="K1371" s="440"/>
      <c r="L1371" s="440"/>
      <c r="M1371" s="450"/>
    </row>
    <row r="1372" spans="1:13">
      <c r="A1372" s="427" t="str">
        <f t="shared" ref="A1372:A1435" si="28">D1372&amp;"-"&amp;B1372</f>
        <v>-</v>
      </c>
      <c r="B1372" s="461"/>
      <c r="C1372" s="430"/>
      <c r="D1372" s="430"/>
      <c r="E1372" s="397"/>
      <c r="F1372" s="387"/>
      <c r="G1372" s="431"/>
      <c r="H1372" s="431"/>
      <c r="I1372" s="431"/>
      <c r="J1372" s="440"/>
      <c r="K1372" s="440"/>
      <c r="L1372" s="440"/>
      <c r="M1372" s="450"/>
    </row>
    <row r="1373" spans="1:13">
      <c r="A1373" s="427" t="str">
        <f t="shared" si="28"/>
        <v>-</v>
      </c>
      <c r="B1373" s="461"/>
      <c r="C1373" s="430"/>
      <c r="D1373" s="430"/>
      <c r="E1373" s="397"/>
      <c r="F1373" s="387"/>
      <c r="G1373" s="431"/>
      <c r="H1373" s="431"/>
      <c r="I1373" s="431"/>
      <c r="J1373" s="440"/>
      <c r="K1373" s="440"/>
      <c r="L1373" s="440"/>
      <c r="M1373" s="450"/>
    </row>
    <row r="1374" spans="1:13">
      <c r="A1374" s="427" t="str">
        <f t="shared" si="28"/>
        <v>-</v>
      </c>
      <c r="B1374" s="461"/>
      <c r="C1374" s="430"/>
      <c r="D1374" s="430"/>
      <c r="E1374" s="397"/>
      <c r="F1374" s="387"/>
      <c r="G1374" s="431"/>
      <c r="H1374" s="431"/>
      <c r="I1374" s="431"/>
      <c r="J1374" s="440"/>
      <c r="K1374" s="440"/>
      <c r="L1374" s="440"/>
      <c r="M1374" s="450"/>
    </row>
    <row r="1375" spans="1:13">
      <c r="A1375" s="427" t="str">
        <f t="shared" si="28"/>
        <v>-</v>
      </c>
      <c r="B1375" s="461"/>
      <c r="C1375" s="430"/>
      <c r="D1375" s="430"/>
      <c r="E1375" s="397"/>
      <c r="F1375" s="387"/>
      <c r="G1375" s="431"/>
      <c r="H1375" s="431"/>
      <c r="I1375" s="431"/>
      <c r="J1375" s="440"/>
      <c r="K1375" s="440"/>
      <c r="L1375" s="440"/>
      <c r="M1375" s="450"/>
    </row>
    <row r="1376" spans="1:13">
      <c r="A1376" s="427" t="str">
        <f t="shared" si="28"/>
        <v>-</v>
      </c>
      <c r="B1376" s="461"/>
      <c r="C1376" s="430"/>
      <c r="D1376" s="430"/>
      <c r="E1376" s="397"/>
      <c r="F1376" s="387"/>
      <c r="G1376" s="431"/>
      <c r="H1376" s="431"/>
      <c r="I1376" s="431"/>
      <c r="J1376" s="440"/>
      <c r="K1376" s="440"/>
      <c r="L1376" s="440"/>
      <c r="M1376" s="450"/>
    </row>
    <row r="1377" spans="1:13">
      <c r="A1377" s="427" t="str">
        <f t="shared" si="28"/>
        <v>-</v>
      </c>
      <c r="B1377" s="461"/>
      <c r="C1377" s="430"/>
      <c r="D1377" s="430"/>
      <c r="E1377" s="397"/>
      <c r="F1377" s="387"/>
      <c r="G1377" s="431"/>
      <c r="H1377" s="431"/>
      <c r="I1377" s="431"/>
      <c r="J1377" s="440"/>
      <c r="K1377" s="440"/>
      <c r="L1377" s="440"/>
      <c r="M1377" s="450"/>
    </row>
    <row r="1378" spans="1:13">
      <c r="A1378" s="427" t="str">
        <f t="shared" si="28"/>
        <v>-</v>
      </c>
      <c r="B1378" s="461"/>
      <c r="C1378" s="430"/>
      <c r="D1378" s="430"/>
      <c r="E1378" s="397"/>
      <c r="F1378" s="387"/>
      <c r="G1378" s="431"/>
      <c r="H1378" s="431"/>
      <c r="I1378" s="431"/>
      <c r="J1378" s="440"/>
      <c r="K1378" s="440"/>
      <c r="L1378" s="440"/>
      <c r="M1378" s="450"/>
    </row>
    <row r="1379" spans="1:13">
      <c r="A1379" s="427" t="str">
        <f t="shared" si="28"/>
        <v>-</v>
      </c>
      <c r="B1379" s="461"/>
      <c r="C1379" s="430"/>
      <c r="D1379" s="430"/>
      <c r="E1379" s="397"/>
      <c r="F1379" s="387"/>
      <c r="G1379" s="431"/>
      <c r="H1379" s="431"/>
      <c r="I1379" s="431"/>
      <c r="J1379" s="440"/>
      <c r="K1379" s="440"/>
      <c r="L1379" s="440"/>
      <c r="M1379" s="450"/>
    </row>
    <row r="1380" spans="1:13">
      <c r="A1380" s="427" t="str">
        <f t="shared" si="28"/>
        <v>-</v>
      </c>
      <c r="B1380" s="461"/>
      <c r="C1380" s="430"/>
      <c r="D1380" s="430"/>
      <c r="E1380" s="397"/>
      <c r="F1380" s="387"/>
      <c r="G1380" s="431"/>
      <c r="H1380" s="431"/>
      <c r="I1380" s="431"/>
      <c r="J1380" s="440"/>
      <c r="K1380" s="440"/>
      <c r="L1380" s="440"/>
      <c r="M1380" s="450"/>
    </row>
    <row r="1381" spans="1:13">
      <c r="A1381" s="427" t="str">
        <f t="shared" si="28"/>
        <v>-</v>
      </c>
      <c r="B1381" s="461"/>
      <c r="C1381" s="430"/>
      <c r="D1381" s="430"/>
      <c r="E1381" s="397"/>
      <c r="F1381" s="387"/>
      <c r="G1381" s="431"/>
      <c r="H1381" s="431"/>
      <c r="I1381" s="431"/>
      <c r="J1381" s="440"/>
      <c r="K1381" s="440"/>
      <c r="L1381" s="440"/>
      <c r="M1381" s="450"/>
    </row>
    <row r="1382" spans="1:13">
      <c r="A1382" s="427" t="str">
        <f t="shared" si="28"/>
        <v>-</v>
      </c>
      <c r="B1382" s="461"/>
      <c r="C1382" s="430"/>
      <c r="D1382" s="430"/>
      <c r="E1382" s="397"/>
      <c r="F1382" s="387"/>
      <c r="G1382" s="431"/>
      <c r="H1382" s="431"/>
      <c r="I1382" s="431"/>
      <c r="J1382" s="440"/>
      <c r="K1382" s="440"/>
      <c r="L1382" s="440"/>
      <c r="M1382" s="450"/>
    </row>
    <row r="1383" spans="1:13">
      <c r="A1383" s="427" t="str">
        <f t="shared" si="28"/>
        <v>-</v>
      </c>
      <c r="B1383" s="461"/>
      <c r="C1383" s="430"/>
      <c r="D1383" s="430"/>
      <c r="E1383" s="397"/>
      <c r="F1383" s="387"/>
      <c r="G1383" s="431"/>
      <c r="H1383" s="431"/>
      <c r="I1383" s="431"/>
      <c r="J1383" s="440"/>
      <c r="K1383" s="440"/>
      <c r="L1383" s="440"/>
      <c r="M1383" s="450"/>
    </row>
    <row r="1384" spans="1:13">
      <c r="A1384" s="427" t="str">
        <f t="shared" si="28"/>
        <v>-</v>
      </c>
      <c r="B1384" s="461"/>
      <c r="C1384" s="430"/>
      <c r="D1384" s="430"/>
      <c r="E1384" s="397"/>
      <c r="F1384" s="387"/>
      <c r="G1384" s="431"/>
      <c r="H1384" s="431"/>
      <c r="I1384" s="431"/>
      <c r="J1384" s="440"/>
      <c r="K1384" s="440"/>
      <c r="L1384" s="440"/>
      <c r="M1384" s="450"/>
    </row>
    <row r="1385" spans="1:13">
      <c r="A1385" s="427" t="str">
        <f t="shared" si="28"/>
        <v>-</v>
      </c>
      <c r="B1385" s="461"/>
      <c r="C1385" s="430"/>
      <c r="D1385" s="430"/>
      <c r="E1385" s="397"/>
      <c r="F1385" s="387"/>
      <c r="G1385" s="431"/>
      <c r="H1385" s="431"/>
      <c r="I1385" s="431"/>
      <c r="J1385" s="440"/>
      <c r="K1385" s="440"/>
      <c r="L1385" s="440"/>
      <c r="M1385" s="450"/>
    </row>
    <row r="1386" spans="1:13">
      <c r="A1386" s="427" t="str">
        <f t="shared" si="28"/>
        <v>-</v>
      </c>
      <c r="B1386" s="461"/>
      <c r="C1386" s="430"/>
      <c r="D1386" s="430"/>
      <c r="E1386" s="397"/>
      <c r="F1386" s="387"/>
      <c r="G1386" s="431"/>
      <c r="H1386" s="431"/>
      <c r="I1386" s="431"/>
      <c r="J1386" s="440"/>
      <c r="K1386" s="440"/>
      <c r="L1386" s="440"/>
      <c r="M1386" s="450"/>
    </row>
    <row r="1387" spans="1:13">
      <c r="A1387" s="427" t="str">
        <f t="shared" si="28"/>
        <v>-</v>
      </c>
      <c r="B1387" s="461"/>
      <c r="C1387" s="430"/>
      <c r="D1387" s="430"/>
      <c r="E1387" s="397"/>
      <c r="F1387" s="387"/>
      <c r="G1387" s="431"/>
      <c r="H1387" s="431"/>
      <c r="I1387" s="431"/>
      <c r="J1387" s="440"/>
      <c r="K1387" s="440"/>
      <c r="L1387" s="440"/>
      <c r="M1387" s="450"/>
    </row>
    <row r="1388" spans="1:13">
      <c r="A1388" s="427" t="str">
        <f t="shared" si="28"/>
        <v>-</v>
      </c>
      <c r="B1388" s="461"/>
      <c r="C1388" s="430"/>
      <c r="D1388" s="430"/>
      <c r="E1388" s="397"/>
      <c r="F1388" s="387"/>
      <c r="G1388" s="431"/>
      <c r="H1388" s="431"/>
      <c r="I1388" s="431"/>
      <c r="J1388" s="440"/>
      <c r="K1388" s="440"/>
      <c r="L1388" s="440"/>
      <c r="M1388" s="450"/>
    </row>
    <row r="1389" spans="1:13">
      <c r="A1389" s="427" t="str">
        <f t="shared" si="28"/>
        <v>-</v>
      </c>
      <c r="B1389" s="461"/>
      <c r="C1389" s="430"/>
      <c r="D1389" s="430"/>
      <c r="E1389" s="397"/>
      <c r="F1389" s="387"/>
      <c r="G1389" s="431"/>
      <c r="H1389" s="431"/>
      <c r="I1389" s="431"/>
      <c r="J1389" s="440"/>
      <c r="K1389" s="440"/>
      <c r="L1389" s="440"/>
      <c r="M1389" s="450"/>
    </row>
    <row r="1390" spans="1:13">
      <c r="A1390" s="427" t="str">
        <f t="shared" si="28"/>
        <v>-</v>
      </c>
      <c r="B1390" s="461"/>
      <c r="C1390" s="430"/>
      <c r="D1390" s="430"/>
      <c r="E1390" s="397"/>
      <c r="F1390" s="387"/>
      <c r="G1390" s="431"/>
      <c r="H1390" s="431"/>
      <c r="I1390" s="431"/>
      <c r="J1390" s="440"/>
      <c r="K1390" s="440"/>
      <c r="L1390" s="440"/>
      <c r="M1390" s="450"/>
    </row>
    <row r="1391" spans="1:13">
      <c r="A1391" s="427" t="str">
        <f t="shared" si="28"/>
        <v>-</v>
      </c>
      <c r="B1391" s="461"/>
      <c r="C1391" s="430"/>
      <c r="D1391" s="430"/>
      <c r="E1391" s="397"/>
      <c r="F1391" s="387"/>
      <c r="G1391" s="431"/>
      <c r="H1391" s="431"/>
      <c r="I1391" s="431"/>
      <c r="J1391" s="440"/>
      <c r="K1391" s="440"/>
      <c r="L1391" s="440"/>
      <c r="M1391" s="450"/>
    </row>
    <row r="1392" spans="1:13">
      <c r="A1392" s="427" t="str">
        <f t="shared" si="28"/>
        <v>-</v>
      </c>
      <c r="B1392" s="461"/>
      <c r="C1392" s="430"/>
      <c r="D1392" s="430"/>
      <c r="E1392" s="397"/>
      <c r="F1392" s="387"/>
      <c r="G1392" s="431"/>
      <c r="H1392" s="431"/>
      <c r="I1392" s="431"/>
      <c r="J1392" s="440"/>
      <c r="K1392" s="440"/>
      <c r="L1392" s="440"/>
      <c r="M1392" s="450"/>
    </row>
    <row r="1393" spans="1:13">
      <c r="A1393" s="427" t="str">
        <f t="shared" si="28"/>
        <v>-</v>
      </c>
      <c r="B1393" s="461"/>
      <c r="C1393" s="430"/>
      <c r="D1393" s="430"/>
      <c r="E1393" s="397"/>
      <c r="F1393" s="387"/>
      <c r="G1393" s="431"/>
      <c r="H1393" s="431"/>
      <c r="I1393" s="431"/>
      <c r="J1393" s="440"/>
      <c r="K1393" s="440"/>
      <c r="L1393" s="440"/>
      <c r="M1393" s="450"/>
    </row>
    <row r="1394" spans="1:13">
      <c r="A1394" s="427" t="str">
        <f t="shared" si="28"/>
        <v>-</v>
      </c>
      <c r="B1394" s="461"/>
      <c r="C1394" s="430"/>
      <c r="D1394" s="430"/>
      <c r="E1394" s="397"/>
      <c r="F1394" s="387"/>
      <c r="G1394" s="431"/>
      <c r="H1394" s="431"/>
      <c r="I1394" s="431"/>
      <c r="J1394" s="440"/>
      <c r="K1394" s="440"/>
      <c r="L1394" s="440"/>
      <c r="M1394" s="450"/>
    </row>
    <row r="1395" spans="1:13">
      <c r="A1395" s="427" t="str">
        <f t="shared" si="28"/>
        <v>-</v>
      </c>
      <c r="B1395" s="461"/>
      <c r="C1395" s="430"/>
      <c r="D1395" s="430"/>
      <c r="E1395" s="397"/>
      <c r="F1395" s="387"/>
      <c r="G1395" s="431"/>
      <c r="H1395" s="431"/>
      <c r="I1395" s="431"/>
      <c r="J1395" s="440"/>
      <c r="K1395" s="440"/>
      <c r="L1395" s="440"/>
      <c r="M1395" s="450"/>
    </row>
    <row r="1396" spans="1:13">
      <c r="A1396" s="427" t="str">
        <f t="shared" si="28"/>
        <v>-</v>
      </c>
      <c r="B1396" s="461"/>
      <c r="C1396" s="430"/>
      <c r="D1396" s="430"/>
      <c r="E1396" s="397"/>
      <c r="F1396" s="387"/>
      <c r="G1396" s="431"/>
      <c r="H1396" s="431"/>
      <c r="I1396" s="431"/>
      <c r="J1396" s="440"/>
      <c r="K1396" s="440"/>
      <c r="L1396" s="440"/>
      <c r="M1396" s="450"/>
    </row>
    <row r="1397" spans="1:13">
      <c r="A1397" s="427" t="str">
        <f t="shared" si="28"/>
        <v>-</v>
      </c>
      <c r="B1397" s="461"/>
      <c r="C1397" s="430"/>
      <c r="D1397" s="430"/>
      <c r="E1397" s="397"/>
      <c r="F1397" s="387"/>
      <c r="G1397" s="431"/>
      <c r="H1397" s="431"/>
      <c r="I1397" s="431"/>
      <c r="J1397" s="440"/>
      <c r="K1397" s="440"/>
      <c r="L1397" s="440"/>
      <c r="M1397" s="450"/>
    </row>
    <row r="1398" spans="1:13">
      <c r="A1398" s="427" t="str">
        <f t="shared" si="28"/>
        <v>-</v>
      </c>
      <c r="B1398" s="461"/>
      <c r="C1398" s="430"/>
      <c r="D1398" s="430"/>
      <c r="E1398" s="397"/>
      <c r="F1398" s="387"/>
      <c r="G1398" s="431"/>
      <c r="H1398" s="431"/>
      <c r="I1398" s="431"/>
      <c r="J1398" s="440"/>
      <c r="K1398" s="440"/>
      <c r="L1398" s="440"/>
      <c r="M1398" s="450"/>
    </row>
    <row r="1399" spans="1:13">
      <c r="A1399" s="427" t="str">
        <f t="shared" si="28"/>
        <v>-</v>
      </c>
      <c r="B1399" s="461"/>
      <c r="C1399" s="430"/>
      <c r="D1399" s="430"/>
      <c r="E1399" s="397"/>
      <c r="F1399" s="387"/>
      <c r="G1399" s="431"/>
      <c r="H1399" s="431"/>
      <c r="I1399" s="431"/>
      <c r="J1399" s="440"/>
      <c r="K1399" s="440"/>
      <c r="L1399" s="440"/>
      <c r="M1399" s="450"/>
    </row>
    <row r="1400" spans="1:13">
      <c r="A1400" s="427" t="str">
        <f t="shared" si="28"/>
        <v>-</v>
      </c>
      <c r="B1400" s="461"/>
      <c r="C1400" s="430"/>
      <c r="D1400" s="430"/>
      <c r="E1400" s="397"/>
      <c r="F1400" s="387"/>
      <c r="G1400" s="431"/>
      <c r="H1400" s="431"/>
      <c r="I1400" s="431"/>
      <c r="J1400" s="440"/>
      <c r="K1400" s="440"/>
      <c r="L1400" s="440"/>
      <c r="M1400" s="450"/>
    </row>
    <row r="1401" spans="1:13">
      <c r="A1401" s="427" t="str">
        <f t="shared" si="28"/>
        <v>-</v>
      </c>
      <c r="B1401" s="461"/>
      <c r="C1401" s="430"/>
      <c r="D1401" s="430"/>
      <c r="E1401" s="397"/>
      <c r="F1401" s="387"/>
      <c r="G1401" s="431"/>
      <c r="H1401" s="431"/>
      <c r="I1401" s="431"/>
      <c r="J1401" s="440"/>
      <c r="K1401" s="440"/>
      <c r="L1401" s="440"/>
      <c r="M1401" s="450"/>
    </row>
    <row r="1402" spans="1:13">
      <c r="A1402" s="427" t="str">
        <f t="shared" si="28"/>
        <v>-</v>
      </c>
      <c r="B1402" s="461"/>
      <c r="C1402" s="430"/>
      <c r="D1402" s="430"/>
      <c r="E1402" s="397"/>
      <c r="F1402" s="387"/>
      <c r="G1402" s="431"/>
      <c r="H1402" s="431"/>
      <c r="I1402" s="431"/>
      <c r="J1402" s="440"/>
      <c r="K1402" s="440"/>
      <c r="L1402" s="440"/>
      <c r="M1402" s="450"/>
    </row>
    <row r="1403" spans="1:13">
      <c r="A1403" s="427" t="str">
        <f t="shared" si="28"/>
        <v>-</v>
      </c>
      <c r="B1403" s="461"/>
      <c r="C1403" s="430"/>
      <c r="D1403" s="430"/>
      <c r="E1403" s="397"/>
      <c r="F1403" s="387"/>
      <c r="G1403" s="431"/>
      <c r="H1403" s="431"/>
      <c r="I1403" s="431"/>
      <c r="J1403" s="440"/>
      <c r="K1403" s="440"/>
      <c r="L1403" s="440"/>
      <c r="M1403" s="450"/>
    </row>
    <row r="1404" spans="1:13">
      <c r="A1404" s="427" t="str">
        <f t="shared" si="28"/>
        <v>-</v>
      </c>
      <c r="B1404" s="461"/>
      <c r="C1404" s="430"/>
      <c r="D1404" s="430"/>
      <c r="E1404" s="397"/>
      <c r="F1404" s="387"/>
      <c r="G1404" s="431"/>
      <c r="H1404" s="431"/>
      <c r="I1404" s="431"/>
      <c r="J1404" s="440"/>
      <c r="K1404" s="440"/>
      <c r="L1404" s="440"/>
      <c r="M1404" s="450"/>
    </row>
    <row r="1405" spans="1:13">
      <c r="A1405" s="427" t="str">
        <f t="shared" si="28"/>
        <v>-</v>
      </c>
      <c r="B1405" s="461"/>
      <c r="C1405" s="430"/>
      <c r="D1405" s="430"/>
      <c r="E1405" s="397"/>
      <c r="F1405" s="387"/>
      <c r="G1405" s="431"/>
      <c r="H1405" s="431"/>
      <c r="I1405" s="431"/>
      <c r="J1405" s="440"/>
      <c r="K1405" s="440"/>
      <c r="L1405" s="440"/>
      <c r="M1405" s="450"/>
    </row>
    <row r="1406" spans="1:13">
      <c r="A1406" s="427" t="str">
        <f t="shared" si="28"/>
        <v>-</v>
      </c>
      <c r="B1406" s="461"/>
      <c r="C1406" s="430"/>
      <c r="D1406" s="430"/>
      <c r="E1406" s="397"/>
      <c r="F1406" s="387"/>
      <c r="G1406" s="431"/>
      <c r="H1406" s="431"/>
      <c r="I1406" s="431"/>
      <c r="J1406" s="440"/>
      <c r="K1406" s="440"/>
      <c r="L1406" s="440"/>
      <c r="M1406" s="450"/>
    </row>
    <row r="1407" spans="1:13">
      <c r="A1407" s="427" t="str">
        <f t="shared" si="28"/>
        <v>-</v>
      </c>
      <c r="B1407" s="461"/>
      <c r="C1407" s="430"/>
      <c r="D1407" s="430"/>
      <c r="E1407" s="397"/>
      <c r="F1407" s="387"/>
      <c r="G1407" s="431"/>
      <c r="H1407" s="431"/>
      <c r="I1407" s="431"/>
      <c r="J1407" s="440"/>
      <c r="K1407" s="440"/>
      <c r="L1407" s="440"/>
      <c r="M1407" s="450"/>
    </row>
    <row r="1408" spans="1:13">
      <c r="A1408" s="427" t="str">
        <f t="shared" si="28"/>
        <v>-</v>
      </c>
      <c r="B1408" s="461"/>
      <c r="C1408" s="430"/>
      <c r="D1408" s="430"/>
      <c r="E1408" s="397"/>
      <c r="F1408" s="387"/>
      <c r="G1408" s="431"/>
      <c r="H1408" s="431"/>
      <c r="I1408" s="431"/>
      <c r="J1408" s="440"/>
      <c r="K1408" s="440"/>
      <c r="L1408" s="440"/>
      <c r="M1408" s="450"/>
    </row>
    <row r="1409" spans="1:13">
      <c r="A1409" s="427" t="str">
        <f t="shared" si="28"/>
        <v>-</v>
      </c>
      <c r="B1409" s="461"/>
      <c r="C1409" s="430"/>
      <c r="D1409" s="430"/>
      <c r="E1409" s="397"/>
      <c r="F1409" s="387"/>
      <c r="G1409" s="431"/>
      <c r="H1409" s="431"/>
      <c r="I1409" s="431"/>
      <c r="J1409" s="440"/>
      <c r="K1409" s="440"/>
      <c r="L1409" s="440"/>
      <c r="M1409" s="450"/>
    </row>
    <row r="1410" spans="1:13">
      <c r="A1410" s="427" t="str">
        <f t="shared" si="28"/>
        <v>-</v>
      </c>
      <c r="B1410" s="461"/>
      <c r="C1410" s="430"/>
      <c r="D1410" s="430"/>
      <c r="E1410" s="397"/>
      <c r="F1410" s="387"/>
      <c r="G1410" s="431"/>
      <c r="H1410" s="431"/>
      <c r="I1410" s="431"/>
      <c r="J1410" s="440"/>
      <c r="K1410" s="440"/>
      <c r="L1410" s="440"/>
      <c r="M1410" s="450"/>
    </row>
    <row r="1411" spans="1:13">
      <c r="A1411" s="427" t="str">
        <f t="shared" si="28"/>
        <v>-</v>
      </c>
      <c r="B1411" s="461"/>
      <c r="C1411" s="430"/>
      <c r="D1411" s="430"/>
      <c r="E1411" s="397"/>
      <c r="F1411" s="387"/>
      <c r="G1411" s="431"/>
      <c r="H1411" s="431"/>
      <c r="I1411" s="431"/>
      <c r="J1411" s="440"/>
      <c r="K1411" s="440"/>
      <c r="L1411" s="440"/>
      <c r="M1411" s="450"/>
    </row>
    <row r="1412" spans="1:13">
      <c r="A1412" s="427" t="str">
        <f t="shared" si="28"/>
        <v>-</v>
      </c>
      <c r="B1412" s="461"/>
      <c r="C1412" s="430"/>
      <c r="D1412" s="430"/>
      <c r="E1412" s="397"/>
      <c r="F1412" s="387"/>
      <c r="G1412" s="431"/>
      <c r="H1412" s="431"/>
      <c r="I1412" s="431"/>
      <c r="J1412" s="440"/>
      <c r="K1412" s="440"/>
      <c r="L1412" s="440"/>
      <c r="M1412" s="450"/>
    </row>
    <row r="1413" spans="1:13">
      <c r="A1413" s="427" t="str">
        <f t="shared" si="28"/>
        <v>-</v>
      </c>
      <c r="B1413" s="461"/>
      <c r="C1413" s="430"/>
      <c r="D1413" s="430"/>
      <c r="E1413" s="397"/>
      <c r="F1413" s="387"/>
      <c r="G1413" s="431"/>
      <c r="H1413" s="431"/>
      <c r="I1413" s="431"/>
      <c r="J1413" s="440"/>
      <c r="K1413" s="440"/>
      <c r="L1413" s="440"/>
      <c r="M1413" s="450"/>
    </row>
    <row r="1414" spans="1:13">
      <c r="A1414" s="427" t="str">
        <f t="shared" si="28"/>
        <v>-</v>
      </c>
      <c r="B1414" s="461"/>
      <c r="C1414" s="430"/>
      <c r="D1414" s="430"/>
      <c r="E1414" s="397"/>
      <c r="F1414" s="387"/>
      <c r="G1414" s="431"/>
      <c r="H1414" s="431"/>
      <c r="I1414" s="431"/>
      <c r="J1414" s="440"/>
      <c r="K1414" s="440"/>
      <c r="L1414" s="440"/>
      <c r="M1414" s="450"/>
    </row>
    <row r="1415" spans="1:13">
      <c r="A1415" s="427" t="str">
        <f t="shared" si="28"/>
        <v>-</v>
      </c>
      <c r="B1415" s="461"/>
      <c r="C1415" s="430"/>
      <c r="D1415" s="430"/>
      <c r="E1415" s="397"/>
      <c r="F1415" s="387"/>
      <c r="G1415" s="431"/>
      <c r="H1415" s="431"/>
      <c r="I1415" s="431"/>
      <c r="J1415" s="440"/>
      <c r="K1415" s="440"/>
      <c r="L1415" s="440"/>
      <c r="M1415" s="450"/>
    </row>
    <row r="1416" spans="1:13">
      <c r="A1416" s="427" t="str">
        <f t="shared" si="28"/>
        <v>-</v>
      </c>
      <c r="B1416" s="461"/>
      <c r="C1416" s="430"/>
      <c r="D1416" s="430"/>
      <c r="E1416" s="397"/>
      <c r="F1416" s="387"/>
      <c r="G1416" s="431"/>
      <c r="H1416" s="431"/>
      <c r="I1416" s="431"/>
      <c r="J1416" s="440"/>
      <c r="K1416" s="440"/>
      <c r="L1416" s="440"/>
      <c r="M1416" s="450"/>
    </row>
    <row r="1417" spans="1:13">
      <c r="A1417" s="427" t="str">
        <f t="shared" si="28"/>
        <v>-</v>
      </c>
      <c r="B1417" s="461"/>
      <c r="C1417" s="430"/>
      <c r="D1417" s="430"/>
      <c r="E1417" s="397"/>
      <c r="F1417" s="387"/>
      <c r="G1417" s="431"/>
      <c r="H1417" s="431"/>
      <c r="I1417" s="431"/>
      <c r="J1417" s="440"/>
      <c r="K1417" s="440"/>
      <c r="L1417" s="440"/>
      <c r="M1417" s="450"/>
    </row>
    <row r="1418" spans="1:13">
      <c r="A1418" s="427" t="str">
        <f t="shared" si="28"/>
        <v>-</v>
      </c>
      <c r="B1418" s="461"/>
      <c r="C1418" s="430"/>
      <c r="D1418" s="430"/>
      <c r="E1418" s="397"/>
      <c r="F1418" s="387"/>
      <c r="G1418" s="431"/>
      <c r="H1418" s="431"/>
      <c r="I1418" s="431"/>
      <c r="J1418" s="440"/>
      <c r="K1418" s="440"/>
      <c r="L1418" s="440"/>
      <c r="M1418" s="450"/>
    </row>
    <row r="1419" spans="1:13">
      <c r="A1419" s="427" t="str">
        <f t="shared" si="28"/>
        <v>-</v>
      </c>
      <c r="B1419" s="461"/>
      <c r="C1419" s="430"/>
      <c r="D1419" s="430"/>
      <c r="E1419" s="397"/>
      <c r="F1419" s="387"/>
      <c r="G1419" s="431"/>
      <c r="H1419" s="431"/>
      <c r="I1419" s="431"/>
      <c r="J1419" s="440"/>
      <c r="K1419" s="440"/>
      <c r="L1419" s="440"/>
      <c r="M1419" s="450"/>
    </row>
    <row r="1420" spans="1:13">
      <c r="A1420" s="427" t="str">
        <f t="shared" si="28"/>
        <v>-</v>
      </c>
      <c r="B1420" s="461"/>
      <c r="C1420" s="430"/>
      <c r="D1420" s="430"/>
      <c r="E1420" s="397"/>
      <c r="F1420" s="387"/>
      <c r="G1420" s="431"/>
      <c r="H1420" s="431"/>
      <c r="I1420" s="431"/>
      <c r="J1420" s="440"/>
      <c r="K1420" s="440"/>
      <c r="L1420" s="440"/>
      <c r="M1420" s="450"/>
    </row>
    <row r="1421" spans="1:13">
      <c r="A1421" s="427" t="str">
        <f t="shared" si="28"/>
        <v>-</v>
      </c>
      <c r="B1421" s="461"/>
      <c r="C1421" s="430"/>
      <c r="D1421" s="430"/>
      <c r="E1421" s="397"/>
      <c r="F1421" s="387"/>
      <c r="G1421" s="431"/>
      <c r="H1421" s="431"/>
      <c r="I1421" s="431"/>
      <c r="J1421" s="440"/>
      <c r="K1421" s="440"/>
      <c r="L1421" s="440"/>
      <c r="M1421" s="450"/>
    </row>
    <row r="1422" spans="1:13">
      <c r="A1422" s="427" t="str">
        <f t="shared" si="28"/>
        <v>-</v>
      </c>
      <c r="B1422" s="461"/>
      <c r="C1422" s="430"/>
      <c r="D1422" s="430"/>
      <c r="E1422" s="397"/>
      <c r="F1422" s="387"/>
      <c r="G1422" s="431"/>
      <c r="H1422" s="431"/>
      <c r="I1422" s="431"/>
      <c r="J1422" s="440"/>
      <c r="K1422" s="440"/>
      <c r="L1422" s="440"/>
      <c r="M1422" s="450"/>
    </row>
    <row r="1423" spans="1:13">
      <c r="A1423" s="427" t="str">
        <f t="shared" si="28"/>
        <v>-</v>
      </c>
      <c r="B1423" s="461"/>
      <c r="C1423" s="430"/>
      <c r="D1423" s="430"/>
      <c r="E1423" s="397"/>
      <c r="F1423" s="387"/>
      <c r="G1423" s="431"/>
      <c r="H1423" s="431"/>
      <c r="I1423" s="431"/>
      <c r="J1423" s="440"/>
      <c r="K1423" s="440"/>
      <c r="L1423" s="440"/>
      <c r="M1423" s="450"/>
    </row>
    <row r="1424" spans="1:13">
      <c r="A1424" s="427" t="str">
        <f t="shared" si="28"/>
        <v>-</v>
      </c>
      <c r="B1424" s="461"/>
      <c r="C1424" s="430"/>
      <c r="D1424" s="430"/>
      <c r="E1424" s="397"/>
      <c r="F1424" s="387"/>
      <c r="G1424" s="431"/>
      <c r="H1424" s="431"/>
      <c r="I1424" s="431"/>
      <c r="J1424" s="440"/>
      <c r="K1424" s="440"/>
      <c r="L1424" s="440"/>
      <c r="M1424" s="450"/>
    </row>
    <row r="1425" spans="1:13">
      <c r="A1425" s="427" t="str">
        <f t="shared" si="28"/>
        <v>-</v>
      </c>
      <c r="B1425" s="461"/>
      <c r="C1425" s="430"/>
      <c r="D1425" s="430"/>
      <c r="E1425" s="397"/>
      <c r="F1425" s="387"/>
      <c r="G1425" s="431"/>
      <c r="H1425" s="431"/>
      <c r="I1425" s="431"/>
      <c r="J1425" s="440"/>
      <c r="K1425" s="440"/>
      <c r="L1425" s="440"/>
      <c r="M1425" s="450"/>
    </row>
    <row r="1426" spans="1:13">
      <c r="A1426" s="427" t="str">
        <f t="shared" si="28"/>
        <v>-</v>
      </c>
      <c r="B1426" s="461"/>
      <c r="C1426" s="430"/>
      <c r="D1426" s="430"/>
      <c r="E1426" s="397"/>
      <c r="F1426" s="387"/>
      <c r="G1426" s="431"/>
      <c r="H1426" s="431"/>
      <c r="I1426" s="431"/>
      <c r="J1426" s="440"/>
      <c r="K1426" s="440"/>
      <c r="L1426" s="440"/>
      <c r="M1426" s="450"/>
    </row>
    <row r="1427" spans="1:13">
      <c r="A1427" s="427" t="str">
        <f t="shared" si="28"/>
        <v>-</v>
      </c>
      <c r="B1427" s="461"/>
      <c r="C1427" s="430"/>
      <c r="D1427" s="430"/>
      <c r="E1427" s="397"/>
      <c r="F1427" s="387"/>
      <c r="G1427" s="431"/>
      <c r="H1427" s="431"/>
      <c r="I1427" s="431"/>
      <c r="J1427" s="440"/>
      <c r="K1427" s="440"/>
      <c r="L1427" s="440"/>
      <c r="M1427" s="450"/>
    </row>
    <row r="1428" spans="1:13">
      <c r="A1428" s="427" t="str">
        <f t="shared" si="28"/>
        <v>-</v>
      </c>
      <c r="B1428" s="461"/>
      <c r="C1428" s="430"/>
      <c r="D1428" s="430"/>
      <c r="E1428" s="397"/>
      <c r="F1428" s="387"/>
      <c r="G1428" s="431"/>
      <c r="H1428" s="431"/>
      <c r="I1428" s="431"/>
      <c r="J1428" s="440"/>
      <c r="K1428" s="440"/>
      <c r="L1428" s="440"/>
      <c r="M1428" s="450"/>
    </row>
    <row r="1429" spans="1:13">
      <c r="A1429" s="427" t="str">
        <f t="shared" si="28"/>
        <v>-</v>
      </c>
      <c r="B1429" s="461"/>
      <c r="C1429" s="430"/>
      <c r="D1429" s="430"/>
      <c r="E1429" s="397"/>
      <c r="F1429" s="387"/>
      <c r="G1429" s="431"/>
      <c r="H1429" s="431"/>
      <c r="I1429" s="431"/>
      <c r="J1429" s="440"/>
      <c r="K1429" s="440"/>
      <c r="L1429" s="440"/>
      <c r="M1429" s="450"/>
    </row>
    <row r="1430" spans="1:13">
      <c r="A1430" s="427" t="str">
        <f t="shared" si="28"/>
        <v>-</v>
      </c>
      <c r="B1430" s="461"/>
      <c r="C1430" s="430"/>
      <c r="D1430" s="430"/>
      <c r="E1430" s="397"/>
      <c r="F1430" s="387"/>
      <c r="G1430" s="431"/>
      <c r="H1430" s="431"/>
      <c r="I1430" s="431"/>
      <c r="J1430" s="440"/>
      <c r="K1430" s="440"/>
      <c r="L1430" s="440"/>
      <c r="M1430" s="450"/>
    </row>
    <row r="1431" spans="1:13">
      <c r="A1431" s="427" t="str">
        <f t="shared" si="28"/>
        <v>-</v>
      </c>
      <c r="B1431" s="461"/>
      <c r="C1431" s="430"/>
      <c r="D1431" s="430"/>
      <c r="E1431" s="397"/>
      <c r="F1431" s="387"/>
      <c r="G1431" s="431"/>
      <c r="H1431" s="431"/>
      <c r="I1431" s="431"/>
      <c r="J1431" s="440"/>
      <c r="K1431" s="440"/>
      <c r="L1431" s="440"/>
      <c r="M1431" s="450"/>
    </row>
    <row r="1432" spans="1:13">
      <c r="A1432" s="427" t="str">
        <f t="shared" si="28"/>
        <v>-</v>
      </c>
      <c r="B1432" s="461"/>
      <c r="C1432" s="430"/>
      <c r="D1432" s="430"/>
      <c r="E1432" s="397"/>
      <c r="F1432" s="387"/>
      <c r="G1432" s="431"/>
      <c r="H1432" s="431"/>
      <c r="I1432" s="431"/>
      <c r="J1432" s="440"/>
      <c r="K1432" s="440"/>
      <c r="L1432" s="440"/>
      <c r="M1432" s="450"/>
    </row>
    <row r="1433" spans="1:13">
      <c r="A1433" s="427" t="str">
        <f t="shared" si="28"/>
        <v>-</v>
      </c>
      <c r="B1433" s="461"/>
      <c r="C1433" s="430"/>
      <c r="D1433" s="430"/>
      <c r="E1433" s="397"/>
      <c r="F1433" s="387"/>
      <c r="G1433" s="431"/>
      <c r="H1433" s="431"/>
      <c r="I1433" s="431"/>
      <c r="J1433" s="440"/>
      <c r="K1433" s="440"/>
      <c r="L1433" s="440"/>
      <c r="M1433" s="450"/>
    </row>
    <row r="1434" spans="1:13">
      <c r="A1434" s="427" t="str">
        <f t="shared" si="28"/>
        <v>-</v>
      </c>
      <c r="B1434" s="461"/>
      <c r="C1434" s="430"/>
      <c r="D1434" s="430"/>
      <c r="E1434" s="397"/>
      <c r="F1434" s="387"/>
      <c r="G1434" s="431"/>
      <c r="H1434" s="431"/>
      <c r="I1434" s="431"/>
      <c r="J1434" s="440"/>
      <c r="K1434" s="440"/>
      <c r="L1434" s="440"/>
      <c r="M1434" s="450"/>
    </row>
    <row r="1435" spans="1:13">
      <c r="A1435" s="427" t="str">
        <f t="shared" si="28"/>
        <v>-</v>
      </c>
      <c r="B1435" s="461"/>
      <c r="C1435" s="430"/>
      <c r="D1435" s="430"/>
      <c r="E1435" s="397"/>
      <c r="F1435" s="387"/>
      <c r="G1435" s="431"/>
      <c r="H1435" s="431"/>
      <c r="I1435" s="431"/>
      <c r="J1435" s="440"/>
      <c r="K1435" s="440"/>
      <c r="L1435" s="440"/>
      <c r="M1435" s="450"/>
    </row>
    <row r="1436" spans="1:13">
      <c r="A1436" s="427" t="str">
        <f t="shared" ref="A1436:A1499" si="29">D1436&amp;"-"&amp;B1436</f>
        <v>-</v>
      </c>
      <c r="B1436" s="461"/>
      <c r="C1436" s="430"/>
      <c r="D1436" s="430"/>
      <c r="E1436" s="397"/>
      <c r="F1436" s="387"/>
      <c r="G1436" s="431"/>
      <c r="H1436" s="431"/>
      <c r="I1436" s="431"/>
      <c r="J1436" s="440"/>
      <c r="K1436" s="440"/>
      <c r="L1436" s="440"/>
      <c r="M1436" s="450"/>
    </row>
    <row r="1437" spans="1:13">
      <c r="A1437" s="427" t="str">
        <f t="shared" si="29"/>
        <v>-</v>
      </c>
      <c r="B1437" s="461"/>
      <c r="C1437" s="430"/>
      <c r="D1437" s="430"/>
      <c r="E1437" s="397"/>
      <c r="F1437" s="387"/>
      <c r="G1437" s="431"/>
      <c r="H1437" s="431"/>
      <c r="I1437" s="431"/>
      <c r="J1437" s="440"/>
      <c r="K1437" s="440"/>
      <c r="L1437" s="440"/>
      <c r="M1437" s="450"/>
    </row>
    <row r="1438" spans="1:13">
      <c r="A1438" s="427" t="str">
        <f t="shared" si="29"/>
        <v>-</v>
      </c>
      <c r="B1438" s="461"/>
      <c r="C1438" s="430"/>
      <c r="D1438" s="430"/>
      <c r="E1438" s="397"/>
      <c r="F1438" s="387"/>
      <c r="G1438" s="431"/>
      <c r="H1438" s="431"/>
      <c r="I1438" s="431"/>
      <c r="J1438" s="440"/>
      <c r="K1438" s="440"/>
      <c r="L1438" s="440"/>
      <c r="M1438" s="450"/>
    </row>
    <row r="1439" spans="1:13">
      <c r="A1439" s="427" t="str">
        <f t="shared" si="29"/>
        <v>-</v>
      </c>
      <c r="B1439" s="461"/>
      <c r="C1439" s="430"/>
      <c r="D1439" s="430"/>
      <c r="E1439" s="397"/>
      <c r="F1439" s="387"/>
      <c r="G1439" s="431"/>
      <c r="H1439" s="431"/>
      <c r="I1439" s="431"/>
      <c r="J1439" s="440"/>
      <c r="K1439" s="440"/>
      <c r="L1439" s="440"/>
      <c r="M1439" s="450"/>
    </row>
    <row r="1440" spans="1:13">
      <c r="A1440" s="427" t="str">
        <f t="shared" si="29"/>
        <v>-</v>
      </c>
      <c r="B1440" s="461"/>
      <c r="C1440" s="430"/>
      <c r="D1440" s="430"/>
      <c r="E1440" s="397"/>
      <c r="F1440" s="387"/>
      <c r="G1440" s="431"/>
      <c r="H1440" s="431"/>
      <c r="I1440" s="431"/>
      <c r="J1440" s="440"/>
      <c r="K1440" s="440"/>
      <c r="L1440" s="440"/>
      <c r="M1440" s="450"/>
    </row>
    <row r="1441" spans="1:13">
      <c r="A1441" s="427" t="str">
        <f t="shared" si="29"/>
        <v>-</v>
      </c>
      <c r="B1441" s="461"/>
      <c r="C1441" s="430"/>
      <c r="D1441" s="430"/>
      <c r="E1441" s="397"/>
      <c r="F1441" s="387"/>
      <c r="G1441" s="431"/>
      <c r="H1441" s="431"/>
      <c r="I1441" s="431"/>
      <c r="J1441" s="440"/>
      <c r="K1441" s="440"/>
      <c r="L1441" s="440"/>
      <c r="M1441" s="450"/>
    </row>
    <row r="1442" spans="1:13">
      <c r="A1442" s="427" t="str">
        <f t="shared" si="29"/>
        <v>-</v>
      </c>
      <c r="B1442" s="461"/>
      <c r="C1442" s="430"/>
      <c r="D1442" s="430"/>
      <c r="E1442" s="397"/>
      <c r="F1442" s="387"/>
      <c r="G1442" s="431"/>
      <c r="H1442" s="431"/>
      <c r="I1442" s="431"/>
      <c r="J1442" s="440"/>
      <c r="K1442" s="440"/>
      <c r="L1442" s="440"/>
      <c r="M1442" s="450"/>
    </row>
    <row r="1443" spans="1:13">
      <c r="A1443" s="427" t="str">
        <f t="shared" si="29"/>
        <v>-</v>
      </c>
      <c r="B1443" s="461"/>
      <c r="C1443" s="430"/>
      <c r="D1443" s="430"/>
      <c r="E1443" s="397"/>
      <c r="F1443" s="387"/>
      <c r="G1443" s="431"/>
      <c r="H1443" s="431"/>
      <c r="I1443" s="431"/>
      <c r="J1443" s="440"/>
      <c r="K1443" s="440"/>
      <c r="L1443" s="440"/>
      <c r="M1443" s="450"/>
    </row>
    <row r="1444" spans="1:13">
      <c r="A1444" s="427" t="str">
        <f t="shared" si="29"/>
        <v>-</v>
      </c>
      <c r="B1444" s="461"/>
      <c r="C1444" s="430"/>
      <c r="D1444" s="430"/>
      <c r="E1444" s="397"/>
      <c r="F1444" s="387"/>
      <c r="G1444" s="431"/>
      <c r="H1444" s="431"/>
      <c r="I1444" s="431"/>
      <c r="J1444" s="440"/>
      <c r="K1444" s="440"/>
      <c r="L1444" s="440"/>
      <c r="M1444" s="450"/>
    </row>
    <row r="1445" spans="1:13">
      <c r="A1445" s="427" t="str">
        <f t="shared" si="29"/>
        <v>-</v>
      </c>
      <c r="B1445" s="461"/>
      <c r="C1445" s="430"/>
      <c r="D1445" s="430"/>
      <c r="E1445" s="397"/>
      <c r="F1445" s="387"/>
      <c r="G1445" s="431"/>
      <c r="H1445" s="431"/>
      <c r="I1445" s="431"/>
      <c r="J1445" s="440"/>
      <c r="K1445" s="440"/>
      <c r="L1445" s="440"/>
      <c r="M1445" s="450"/>
    </row>
    <row r="1446" spans="1:13">
      <c r="A1446" s="427" t="str">
        <f t="shared" si="29"/>
        <v>-</v>
      </c>
      <c r="B1446" s="461"/>
      <c r="C1446" s="430"/>
      <c r="D1446" s="430"/>
      <c r="E1446" s="397"/>
      <c r="F1446" s="387"/>
      <c r="G1446" s="431"/>
      <c r="H1446" s="431"/>
      <c r="I1446" s="431"/>
      <c r="J1446" s="440"/>
      <c r="K1446" s="440"/>
      <c r="L1446" s="440"/>
      <c r="M1446" s="450"/>
    </row>
    <row r="1447" spans="1:13">
      <c r="A1447" s="427" t="str">
        <f t="shared" si="29"/>
        <v>-</v>
      </c>
      <c r="B1447" s="461"/>
      <c r="C1447" s="430"/>
      <c r="D1447" s="430"/>
      <c r="E1447" s="397"/>
      <c r="F1447" s="387"/>
      <c r="G1447" s="431"/>
      <c r="H1447" s="431"/>
      <c r="I1447" s="431"/>
      <c r="J1447" s="440"/>
      <c r="K1447" s="440"/>
      <c r="L1447" s="440"/>
      <c r="M1447" s="450"/>
    </row>
    <row r="1448" spans="1:13">
      <c r="A1448" s="427" t="str">
        <f t="shared" si="29"/>
        <v>-</v>
      </c>
      <c r="B1448" s="461"/>
      <c r="C1448" s="430"/>
      <c r="D1448" s="430"/>
      <c r="E1448" s="397"/>
      <c r="F1448" s="387"/>
      <c r="G1448" s="431"/>
      <c r="H1448" s="431"/>
      <c r="I1448" s="431"/>
      <c r="J1448" s="440"/>
      <c r="K1448" s="440"/>
      <c r="L1448" s="440"/>
      <c r="M1448" s="450"/>
    </row>
    <row r="1449" spans="1:13">
      <c r="A1449" s="427" t="str">
        <f t="shared" si="29"/>
        <v>-</v>
      </c>
      <c r="B1449" s="461"/>
      <c r="C1449" s="430"/>
      <c r="D1449" s="430"/>
      <c r="E1449" s="397"/>
      <c r="F1449" s="387"/>
      <c r="G1449" s="431"/>
      <c r="H1449" s="431"/>
      <c r="I1449" s="431"/>
      <c r="J1449" s="440"/>
      <c r="K1449" s="440"/>
      <c r="L1449" s="440"/>
      <c r="M1449" s="450"/>
    </row>
    <row r="1450" spans="1:13">
      <c r="A1450" s="427" t="str">
        <f t="shared" si="29"/>
        <v>-</v>
      </c>
      <c r="B1450" s="461"/>
      <c r="C1450" s="430"/>
      <c r="D1450" s="430"/>
      <c r="E1450" s="397"/>
      <c r="F1450" s="387"/>
      <c r="G1450" s="431"/>
      <c r="H1450" s="431"/>
      <c r="I1450" s="431"/>
      <c r="J1450" s="440"/>
      <c r="K1450" s="440"/>
      <c r="L1450" s="440"/>
      <c r="M1450" s="450"/>
    </row>
    <row r="1451" spans="1:13">
      <c r="A1451" s="427" t="str">
        <f t="shared" si="29"/>
        <v>-</v>
      </c>
      <c r="B1451" s="461"/>
      <c r="C1451" s="430"/>
      <c r="D1451" s="430"/>
      <c r="E1451" s="397"/>
      <c r="F1451" s="387"/>
      <c r="G1451" s="431"/>
      <c r="H1451" s="431"/>
      <c r="I1451" s="431"/>
      <c r="J1451" s="440"/>
      <c r="K1451" s="440"/>
      <c r="L1451" s="440"/>
      <c r="M1451" s="450"/>
    </row>
    <row r="1452" spans="1:13">
      <c r="A1452" s="427" t="str">
        <f t="shared" si="29"/>
        <v>-</v>
      </c>
      <c r="B1452" s="461"/>
      <c r="C1452" s="430"/>
      <c r="D1452" s="430"/>
      <c r="E1452" s="397"/>
      <c r="F1452" s="387"/>
      <c r="G1452" s="431"/>
      <c r="H1452" s="431"/>
      <c r="I1452" s="431"/>
      <c r="J1452" s="440"/>
      <c r="K1452" s="440"/>
      <c r="L1452" s="440"/>
      <c r="M1452" s="450"/>
    </row>
    <row r="1453" spans="1:13">
      <c r="A1453" s="427" t="str">
        <f t="shared" si="29"/>
        <v>-</v>
      </c>
      <c r="B1453" s="461"/>
      <c r="C1453" s="430"/>
      <c r="D1453" s="430"/>
      <c r="E1453" s="397"/>
      <c r="F1453" s="387"/>
      <c r="G1453" s="431"/>
      <c r="H1453" s="431"/>
      <c r="I1453" s="431"/>
      <c r="J1453" s="440"/>
      <c r="K1453" s="440"/>
      <c r="L1453" s="440"/>
      <c r="M1453" s="450"/>
    </row>
    <row r="1454" spans="1:13">
      <c r="A1454" s="427" t="str">
        <f t="shared" si="29"/>
        <v>-</v>
      </c>
      <c r="B1454" s="461"/>
      <c r="C1454" s="430"/>
      <c r="D1454" s="430"/>
      <c r="E1454" s="397"/>
      <c r="F1454" s="387"/>
      <c r="G1454" s="431"/>
      <c r="H1454" s="431"/>
      <c r="I1454" s="431"/>
      <c r="J1454" s="440"/>
      <c r="K1454" s="440"/>
      <c r="L1454" s="440"/>
      <c r="M1454" s="450"/>
    </row>
    <row r="1455" spans="1:13">
      <c r="A1455" s="427" t="str">
        <f t="shared" si="29"/>
        <v>-</v>
      </c>
      <c r="B1455" s="461"/>
      <c r="C1455" s="430"/>
      <c r="D1455" s="430"/>
      <c r="E1455" s="397"/>
      <c r="F1455" s="387"/>
      <c r="G1455" s="431"/>
      <c r="H1455" s="431"/>
      <c r="I1455" s="431"/>
      <c r="J1455" s="440"/>
      <c r="K1455" s="440"/>
      <c r="L1455" s="440"/>
      <c r="M1455" s="450"/>
    </row>
    <row r="1456" spans="1:13">
      <c r="A1456" s="427" t="str">
        <f t="shared" si="29"/>
        <v>-</v>
      </c>
      <c r="B1456" s="461"/>
      <c r="C1456" s="430"/>
      <c r="D1456" s="430"/>
      <c r="E1456" s="397"/>
      <c r="F1456" s="387"/>
      <c r="G1456" s="431"/>
      <c r="H1456" s="431"/>
      <c r="I1456" s="431"/>
      <c r="J1456" s="440"/>
      <c r="K1456" s="440"/>
      <c r="L1456" s="440"/>
      <c r="M1456" s="450"/>
    </row>
    <row r="1457" spans="1:13">
      <c r="A1457" s="427" t="str">
        <f t="shared" si="29"/>
        <v>-</v>
      </c>
      <c r="B1457" s="461"/>
      <c r="C1457" s="430"/>
      <c r="D1457" s="430"/>
      <c r="E1457" s="397"/>
      <c r="F1457" s="387"/>
      <c r="G1457" s="431"/>
      <c r="H1457" s="431"/>
      <c r="I1457" s="431"/>
      <c r="J1457" s="440"/>
      <c r="K1457" s="440"/>
      <c r="L1457" s="440"/>
      <c r="M1457" s="450"/>
    </row>
    <row r="1458" spans="1:13">
      <c r="A1458" s="427" t="str">
        <f t="shared" si="29"/>
        <v>-</v>
      </c>
      <c r="B1458" s="461"/>
      <c r="C1458" s="430"/>
      <c r="D1458" s="430"/>
      <c r="E1458" s="397"/>
      <c r="F1458" s="387"/>
      <c r="G1458" s="431"/>
      <c r="H1458" s="431"/>
      <c r="I1458" s="431"/>
      <c r="J1458" s="440"/>
      <c r="K1458" s="440"/>
      <c r="L1458" s="440"/>
      <c r="M1458" s="450"/>
    </row>
    <row r="1459" spans="1:13">
      <c r="A1459" s="427" t="str">
        <f t="shared" si="29"/>
        <v>-</v>
      </c>
      <c r="B1459" s="461"/>
      <c r="C1459" s="430"/>
      <c r="D1459" s="430"/>
      <c r="E1459" s="397"/>
      <c r="F1459" s="387"/>
      <c r="G1459" s="431"/>
      <c r="H1459" s="431"/>
      <c r="I1459" s="431"/>
      <c r="J1459" s="440"/>
      <c r="K1459" s="440"/>
      <c r="L1459" s="440"/>
      <c r="M1459" s="450"/>
    </row>
    <row r="1460" spans="1:13">
      <c r="A1460" s="427" t="str">
        <f t="shared" si="29"/>
        <v>-</v>
      </c>
      <c r="B1460" s="461"/>
      <c r="C1460" s="430"/>
      <c r="D1460" s="430"/>
      <c r="E1460" s="397"/>
      <c r="F1460" s="387"/>
      <c r="G1460" s="431"/>
      <c r="H1460" s="431"/>
      <c r="I1460" s="431"/>
      <c r="J1460" s="440"/>
      <c r="K1460" s="440"/>
      <c r="L1460" s="440"/>
      <c r="M1460" s="450"/>
    </row>
    <row r="1461" spans="1:13">
      <c r="A1461" s="427" t="str">
        <f t="shared" si="29"/>
        <v>-</v>
      </c>
      <c r="B1461" s="461"/>
      <c r="C1461" s="430"/>
      <c r="D1461" s="430"/>
      <c r="E1461" s="397"/>
      <c r="F1461" s="387"/>
      <c r="G1461" s="431"/>
      <c r="H1461" s="431"/>
      <c r="I1461" s="431"/>
      <c r="J1461" s="440"/>
      <c r="K1461" s="440"/>
      <c r="L1461" s="440"/>
      <c r="M1461" s="450"/>
    </row>
    <row r="1462" spans="1:13">
      <c r="A1462" s="427" t="str">
        <f t="shared" si="29"/>
        <v>-</v>
      </c>
      <c r="B1462" s="461"/>
      <c r="C1462" s="430"/>
      <c r="D1462" s="430"/>
      <c r="E1462" s="397"/>
      <c r="F1462" s="387"/>
      <c r="G1462" s="431"/>
      <c r="H1462" s="431"/>
      <c r="I1462" s="431"/>
      <c r="J1462" s="440"/>
      <c r="K1462" s="440"/>
      <c r="L1462" s="440"/>
      <c r="M1462" s="450"/>
    </row>
    <row r="1463" spans="1:13">
      <c r="A1463" s="427" t="str">
        <f t="shared" si="29"/>
        <v>-</v>
      </c>
      <c r="B1463" s="461"/>
      <c r="C1463" s="430"/>
      <c r="D1463" s="430"/>
      <c r="E1463" s="397"/>
      <c r="F1463" s="387"/>
      <c r="G1463" s="431"/>
      <c r="H1463" s="431"/>
      <c r="I1463" s="431"/>
      <c r="J1463" s="440"/>
      <c r="K1463" s="440"/>
      <c r="L1463" s="440"/>
      <c r="M1463" s="450"/>
    </row>
    <row r="1464" spans="1:13">
      <c r="A1464" s="427" t="str">
        <f t="shared" si="29"/>
        <v>-</v>
      </c>
      <c r="B1464" s="461"/>
      <c r="C1464" s="430"/>
      <c r="D1464" s="430"/>
      <c r="E1464" s="397"/>
      <c r="F1464" s="387"/>
      <c r="G1464" s="431"/>
      <c r="H1464" s="431"/>
      <c r="I1464" s="431"/>
      <c r="J1464" s="440"/>
      <c r="K1464" s="440"/>
      <c r="L1464" s="440"/>
      <c r="M1464" s="450"/>
    </row>
    <row r="1465" spans="1:13">
      <c r="A1465" s="427" t="str">
        <f t="shared" si="29"/>
        <v>-</v>
      </c>
      <c r="B1465" s="461"/>
      <c r="C1465" s="430"/>
      <c r="D1465" s="430"/>
      <c r="E1465" s="397"/>
      <c r="F1465" s="387"/>
      <c r="G1465" s="431"/>
      <c r="H1465" s="431"/>
      <c r="I1465" s="431"/>
      <c r="J1465" s="440"/>
      <c r="K1465" s="440"/>
      <c r="L1465" s="440"/>
      <c r="M1465" s="450"/>
    </row>
    <row r="1466" spans="1:13">
      <c r="A1466" s="427" t="str">
        <f t="shared" si="29"/>
        <v>-</v>
      </c>
      <c r="B1466" s="461"/>
      <c r="C1466" s="430"/>
      <c r="D1466" s="430"/>
      <c r="E1466" s="397"/>
      <c r="F1466" s="387"/>
      <c r="G1466" s="431"/>
      <c r="H1466" s="431"/>
      <c r="I1466" s="431"/>
      <c r="J1466" s="440"/>
      <c r="K1466" s="440"/>
      <c r="L1466" s="440"/>
      <c r="M1466" s="450"/>
    </row>
    <row r="1467" spans="1:13">
      <c r="A1467" s="427" t="str">
        <f t="shared" si="29"/>
        <v>-</v>
      </c>
      <c r="B1467" s="461"/>
      <c r="C1467" s="430"/>
      <c r="D1467" s="430"/>
      <c r="E1467" s="397"/>
      <c r="F1467" s="387"/>
      <c r="G1467" s="431"/>
      <c r="H1467" s="431"/>
      <c r="I1467" s="431"/>
      <c r="J1467" s="440"/>
      <c r="K1467" s="440"/>
      <c r="L1467" s="440"/>
      <c r="M1467" s="450"/>
    </row>
    <row r="1468" spans="1:13">
      <c r="A1468" s="427" t="str">
        <f t="shared" si="29"/>
        <v>-</v>
      </c>
      <c r="B1468" s="461"/>
      <c r="C1468" s="430"/>
      <c r="D1468" s="430"/>
      <c r="E1468" s="397"/>
      <c r="F1468" s="387"/>
      <c r="G1468" s="431"/>
      <c r="H1468" s="431"/>
      <c r="I1468" s="431"/>
      <c r="J1468" s="440"/>
      <c r="K1468" s="440"/>
      <c r="L1468" s="440"/>
      <c r="M1468" s="450"/>
    </row>
    <row r="1469" spans="1:13">
      <c r="A1469" s="427" t="str">
        <f t="shared" si="29"/>
        <v>-</v>
      </c>
      <c r="B1469" s="461"/>
      <c r="C1469" s="430"/>
      <c r="D1469" s="430"/>
      <c r="E1469" s="397"/>
      <c r="F1469" s="387"/>
      <c r="G1469" s="431"/>
      <c r="H1469" s="431"/>
      <c r="I1469" s="431"/>
      <c r="J1469" s="440"/>
      <c r="K1469" s="440"/>
      <c r="L1469" s="440"/>
      <c r="M1469" s="450"/>
    </row>
    <row r="1470" spans="1:13">
      <c r="A1470" s="427" t="str">
        <f t="shared" si="29"/>
        <v>-</v>
      </c>
      <c r="B1470" s="461"/>
      <c r="C1470" s="430"/>
      <c r="D1470" s="430"/>
      <c r="E1470" s="397"/>
      <c r="F1470" s="387"/>
      <c r="G1470" s="431"/>
      <c r="H1470" s="431"/>
      <c r="I1470" s="431"/>
      <c r="J1470" s="440"/>
      <c r="K1470" s="440"/>
      <c r="L1470" s="440"/>
      <c r="M1470" s="450"/>
    </row>
    <row r="1471" spans="1:13">
      <c r="A1471" s="427" t="str">
        <f t="shared" si="29"/>
        <v>-</v>
      </c>
      <c r="B1471" s="461"/>
      <c r="C1471" s="430"/>
      <c r="D1471" s="430"/>
      <c r="E1471" s="397"/>
      <c r="F1471" s="387"/>
      <c r="G1471" s="431"/>
      <c r="H1471" s="431"/>
      <c r="I1471" s="431"/>
      <c r="J1471" s="440"/>
      <c r="K1471" s="440"/>
      <c r="L1471" s="440"/>
      <c r="M1471" s="450"/>
    </row>
    <row r="1472" spans="1:13">
      <c r="A1472" s="427" t="str">
        <f t="shared" si="29"/>
        <v>-</v>
      </c>
      <c r="B1472" s="461"/>
      <c r="C1472" s="430"/>
      <c r="D1472" s="430"/>
      <c r="E1472" s="397"/>
      <c r="F1472" s="387"/>
      <c r="G1472" s="431"/>
      <c r="H1472" s="431"/>
      <c r="I1472" s="431"/>
      <c r="J1472" s="440"/>
      <c r="K1472" s="440"/>
      <c r="L1472" s="440"/>
      <c r="M1472" s="450"/>
    </row>
    <row r="1473" spans="1:13">
      <c r="A1473" s="427" t="str">
        <f t="shared" si="29"/>
        <v>-</v>
      </c>
      <c r="B1473" s="461"/>
      <c r="C1473" s="430"/>
      <c r="D1473" s="430"/>
      <c r="E1473" s="397"/>
      <c r="F1473" s="387"/>
      <c r="G1473" s="431"/>
      <c r="H1473" s="431"/>
      <c r="I1473" s="431"/>
      <c r="J1473" s="440"/>
      <c r="K1473" s="440"/>
      <c r="L1473" s="440"/>
      <c r="M1473" s="450"/>
    </row>
    <row r="1474" spans="1:13">
      <c r="A1474" s="427" t="str">
        <f t="shared" si="29"/>
        <v>-</v>
      </c>
      <c r="B1474" s="461"/>
      <c r="C1474" s="430"/>
      <c r="D1474" s="430"/>
      <c r="E1474" s="397"/>
      <c r="F1474" s="387"/>
      <c r="G1474" s="431"/>
      <c r="H1474" s="431"/>
      <c r="I1474" s="431"/>
      <c r="J1474" s="440"/>
      <c r="K1474" s="440"/>
      <c r="L1474" s="440"/>
      <c r="M1474" s="450"/>
    </row>
    <row r="1475" spans="1:13">
      <c r="A1475" s="427" t="str">
        <f t="shared" si="29"/>
        <v>-</v>
      </c>
      <c r="B1475" s="461"/>
      <c r="C1475" s="430"/>
      <c r="D1475" s="430"/>
      <c r="E1475" s="397"/>
      <c r="F1475" s="387"/>
      <c r="G1475" s="431"/>
      <c r="H1475" s="431"/>
      <c r="I1475" s="431"/>
      <c r="J1475" s="440"/>
      <c r="K1475" s="440"/>
      <c r="L1475" s="440"/>
      <c r="M1475" s="450"/>
    </row>
    <row r="1476" spans="1:13">
      <c r="A1476" s="427" t="str">
        <f t="shared" si="29"/>
        <v>-</v>
      </c>
      <c r="B1476" s="461"/>
      <c r="C1476" s="430"/>
      <c r="D1476" s="430"/>
      <c r="E1476" s="397"/>
      <c r="F1476" s="387"/>
      <c r="G1476" s="431"/>
      <c r="H1476" s="431"/>
      <c r="I1476" s="431"/>
      <c r="J1476" s="440"/>
      <c r="K1476" s="440"/>
      <c r="L1476" s="440"/>
      <c r="M1476" s="450"/>
    </row>
    <row r="1477" spans="1:13">
      <c r="A1477" s="427" t="str">
        <f t="shared" si="29"/>
        <v>-</v>
      </c>
      <c r="B1477" s="461"/>
      <c r="C1477" s="430"/>
      <c r="D1477" s="430"/>
      <c r="E1477" s="397"/>
      <c r="F1477" s="387"/>
      <c r="G1477" s="431"/>
      <c r="H1477" s="431"/>
      <c r="I1477" s="431"/>
      <c r="J1477" s="440"/>
      <c r="K1477" s="440"/>
      <c r="L1477" s="440"/>
      <c r="M1477" s="450"/>
    </row>
    <row r="1478" spans="1:13">
      <c r="A1478" s="427" t="str">
        <f t="shared" si="29"/>
        <v>-</v>
      </c>
      <c r="B1478" s="461"/>
      <c r="C1478" s="430"/>
      <c r="D1478" s="430"/>
      <c r="E1478" s="397"/>
      <c r="F1478" s="387"/>
      <c r="G1478" s="431"/>
      <c r="H1478" s="431"/>
      <c r="I1478" s="431"/>
      <c r="J1478" s="440"/>
      <c r="K1478" s="440"/>
      <c r="L1478" s="440"/>
      <c r="M1478" s="450"/>
    </row>
    <row r="1479" spans="1:13">
      <c r="A1479" s="427" t="str">
        <f t="shared" si="29"/>
        <v>-</v>
      </c>
      <c r="B1479" s="461"/>
      <c r="C1479" s="430"/>
      <c r="D1479" s="430"/>
      <c r="E1479" s="397"/>
      <c r="F1479" s="387"/>
      <c r="G1479" s="431"/>
      <c r="H1479" s="431"/>
      <c r="I1479" s="431"/>
      <c r="J1479" s="440"/>
      <c r="K1479" s="440"/>
      <c r="L1479" s="440"/>
      <c r="M1479" s="450"/>
    </row>
    <row r="1480" spans="1:13">
      <c r="A1480" s="427" t="str">
        <f t="shared" si="29"/>
        <v>-</v>
      </c>
      <c r="B1480" s="461"/>
      <c r="C1480" s="430"/>
      <c r="D1480" s="430"/>
      <c r="E1480" s="397"/>
      <c r="F1480" s="387"/>
      <c r="G1480" s="431"/>
      <c r="H1480" s="431"/>
      <c r="I1480" s="431"/>
      <c r="J1480" s="440"/>
      <c r="K1480" s="440"/>
      <c r="L1480" s="440"/>
      <c r="M1480" s="450"/>
    </row>
    <row r="1481" spans="1:13">
      <c r="A1481" s="427" t="str">
        <f t="shared" si="29"/>
        <v>-</v>
      </c>
      <c r="B1481" s="461"/>
      <c r="C1481" s="430"/>
      <c r="D1481" s="430"/>
      <c r="E1481" s="397"/>
      <c r="F1481" s="387"/>
      <c r="G1481" s="431"/>
      <c r="H1481" s="431"/>
      <c r="I1481" s="431"/>
      <c r="J1481" s="440"/>
      <c r="K1481" s="440"/>
      <c r="L1481" s="440"/>
      <c r="M1481" s="450"/>
    </row>
    <row r="1482" spans="1:13">
      <c r="A1482" s="427" t="str">
        <f t="shared" si="29"/>
        <v>-</v>
      </c>
      <c r="B1482" s="461"/>
      <c r="C1482" s="430"/>
      <c r="D1482" s="430"/>
      <c r="E1482" s="397"/>
      <c r="F1482" s="387"/>
      <c r="G1482" s="431"/>
      <c r="H1482" s="431"/>
      <c r="I1482" s="431"/>
      <c r="J1482" s="440"/>
      <c r="K1482" s="440"/>
      <c r="L1482" s="440"/>
      <c r="M1482" s="450"/>
    </row>
    <row r="1483" spans="1:13">
      <c r="A1483" s="427" t="str">
        <f t="shared" si="29"/>
        <v>-</v>
      </c>
      <c r="B1483" s="461"/>
      <c r="C1483" s="430"/>
      <c r="D1483" s="430"/>
      <c r="E1483" s="397"/>
      <c r="F1483" s="387"/>
      <c r="G1483" s="431"/>
      <c r="H1483" s="431"/>
      <c r="I1483" s="431"/>
      <c r="J1483" s="440"/>
      <c r="K1483" s="440"/>
      <c r="L1483" s="440"/>
      <c r="M1483" s="450"/>
    </row>
    <row r="1484" spans="1:13">
      <c r="A1484" s="427" t="str">
        <f t="shared" si="29"/>
        <v>-</v>
      </c>
      <c r="B1484" s="461"/>
      <c r="C1484" s="430"/>
      <c r="D1484" s="430"/>
      <c r="E1484" s="397"/>
      <c r="F1484" s="387"/>
      <c r="G1484" s="431"/>
      <c r="H1484" s="431"/>
      <c r="I1484" s="431"/>
      <c r="J1484" s="440"/>
      <c r="K1484" s="440"/>
      <c r="L1484" s="440"/>
      <c r="M1484" s="450"/>
    </row>
    <row r="1485" spans="1:13">
      <c r="A1485" s="427" t="str">
        <f t="shared" si="29"/>
        <v>-</v>
      </c>
      <c r="B1485" s="461"/>
      <c r="C1485" s="430"/>
      <c r="D1485" s="430"/>
      <c r="E1485" s="397"/>
      <c r="F1485" s="387"/>
      <c r="G1485" s="431"/>
      <c r="H1485" s="431"/>
      <c r="I1485" s="431"/>
      <c r="J1485" s="440"/>
      <c r="K1485" s="440"/>
      <c r="L1485" s="440"/>
      <c r="M1485" s="450"/>
    </row>
    <row r="1486" spans="1:13">
      <c r="A1486" s="427" t="str">
        <f t="shared" si="29"/>
        <v>-</v>
      </c>
      <c r="B1486" s="461"/>
      <c r="C1486" s="430"/>
      <c r="D1486" s="430"/>
      <c r="E1486" s="397"/>
      <c r="F1486" s="387"/>
      <c r="G1486" s="431"/>
      <c r="H1486" s="431"/>
      <c r="I1486" s="431"/>
      <c r="J1486" s="440"/>
      <c r="K1486" s="440"/>
      <c r="L1486" s="440"/>
      <c r="M1486" s="450"/>
    </row>
    <row r="1487" spans="1:13">
      <c r="A1487" s="427" t="str">
        <f t="shared" si="29"/>
        <v>-</v>
      </c>
      <c r="B1487" s="461"/>
      <c r="C1487" s="430"/>
      <c r="D1487" s="430"/>
      <c r="E1487" s="397"/>
      <c r="F1487" s="387"/>
      <c r="G1487" s="431"/>
      <c r="H1487" s="431"/>
      <c r="I1487" s="431"/>
      <c r="J1487" s="440"/>
      <c r="K1487" s="440"/>
      <c r="L1487" s="440"/>
      <c r="M1487" s="450"/>
    </row>
    <row r="1488" spans="1:13">
      <c r="A1488" s="427" t="str">
        <f t="shared" si="29"/>
        <v>-</v>
      </c>
      <c r="B1488" s="461"/>
      <c r="C1488" s="430"/>
      <c r="D1488" s="430"/>
      <c r="E1488" s="397"/>
      <c r="F1488" s="387"/>
      <c r="G1488" s="431"/>
      <c r="H1488" s="431"/>
      <c r="I1488" s="431"/>
      <c r="J1488" s="440"/>
      <c r="K1488" s="440"/>
      <c r="L1488" s="440"/>
      <c r="M1488" s="450"/>
    </row>
    <row r="1489" spans="1:13">
      <c r="A1489" s="427" t="str">
        <f t="shared" si="29"/>
        <v>-</v>
      </c>
      <c r="B1489" s="461"/>
      <c r="C1489" s="430"/>
      <c r="D1489" s="430"/>
      <c r="E1489" s="397"/>
      <c r="F1489" s="387"/>
      <c r="G1489" s="431"/>
      <c r="H1489" s="431"/>
      <c r="I1489" s="431"/>
      <c r="J1489" s="440"/>
      <c r="K1489" s="440"/>
      <c r="L1489" s="440"/>
      <c r="M1489" s="450"/>
    </row>
    <row r="1490" spans="1:13">
      <c r="A1490" s="427" t="str">
        <f t="shared" si="29"/>
        <v>-</v>
      </c>
      <c r="B1490" s="461"/>
      <c r="C1490" s="430"/>
      <c r="D1490" s="430"/>
      <c r="E1490" s="397"/>
      <c r="F1490" s="387"/>
      <c r="G1490" s="431"/>
      <c r="H1490" s="431"/>
      <c r="I1490" s="431"/>
      <c r="J1490" s="440"/>
      <c r="K1490" s="440"/>
      <c r="L1490" s="440"/>
      <c r="M1490" s="450"/>
    </row>
    <row r="1491" spans="1:13">
      <c r="A1491" s="427" t="str">
        <f t="shared" si="29"/>
        <v>-</v>
      </c>
      <c r="B1491" s="461"/>
      <c r="C1491" s="430"/>
      <c r="D1491" s="430"/>
      <c r="E1491" s="397"/>
      <c r="F1491" s="387"/>
      <c r="G1491" s="431"/>
      <c r="H1491" s="431"/>
      <c r="I1491" s="431"/>
      <c r="J1491" s="440"/>
      <c r="K1491" s="440"/>
      <c r="L1491" s="440"/>
      <c r="M1491" s="450"/>
    </row>
    <row r="1492" spans="1:13">
      <c r="A1492" s="427" t="str">
        <f t="shared" si="29"/>
        <v>-</v>
      </c>
      <c r="B1492" s="461"/>
      <c r="C1492" s="430"/>
      <c r="D1492" s="430"/>
      <c r="E1492" s="397"/>
      <c r="F1492" s="387"/>
      <c r="G1492" s="431"/>
      <c r="H1492" s="431"/>
      <c r="I1492" s="431"/>
      <c r="J1492" s="440"/>
      <c r="K1492" s="440"/>
      <c r="L1492" s="440"/>
      <c r="M1492" s="450"/>
    </row>
    <row r="1493" spans="1:13">
      <c r="A1493" s="427" t="str">
        <f t="shared" si="29"/>
        <v>-</v>
      </c>
      <c r="B1493" s="461"/>
      <c r="C1493" s="430"/>
      <c r="D1493" s="430"/>
      <c r="E1493" s="397"/>
      <c r="F1493" s="387"/>
      <c r="G1493" s="431"/>
      <c r="H1493" s="431"/>
      <c r="I1493" s="431"/>
      <c r="J1493" s="440"/>
      <c r="K1493" s="440"/>
      <c r="L1493" s="440"/>
      <c r="M1493" s="450"/>
    </row>
    <row r="1494" spans="1:13">
      <c r="A1494" s="427" t="str">
        <f t="shared" si="29"/>
        <v>-</v>
      </c>
      <c r="B1494" s="461"/>
      <c r="C1494" s="430"/>
      <c r="D1494" s="430"/>
      <c r="E1494" s="397"/>
      <c r="F1494" s="387"/>
      <c r="G1494" s="431"/>
      <c r="H1494" s="431"/>
      <c r="I1494" s="431"/>
      <c r="J1494" s="440"/>
      <c r="K1494" s="440"/>
      <c r="L1494" s="440"/>
      <c r="M1494" s="450"/>
    </row>
    <row r="1495" spans="1:13">
      <c r="A1495" s="427" t="str">
        <f t="shared" si="29"/>
        <v>-</v>
      </c>
      <c r="B1495" s="461"/>
      <c r="C1495" s="430"/>
      <c r="D1495" s="430"/>
      <c r="E1495" s="397"/>
      <c r="F1495" s="387"/>
      <c r="G1495" s="431"/>
      <c r="H1495" s="431"/>
      <c r="I1495" s="431"/>
      <c r="J1495" s="440"/>
      <c r="K1495" s="440"/>
      <c r="L1495" s="440"/>
      <c r="M1495" s="450"/>
    </row>
    <row r="1496" spans="1:13">
      <c r="A1496" s="427" t="str">
        <f t="shared" si="29"/>
        <v>-</v>
      </c>
      <c r="B1496" s="461"/>
      <c r="C1496" s="430"/>
      <c r="D1496" s="430"/>
      <c r="E1496" s="397"/>
      <c r="F1496" s="387"/>
      <c r="G1496" s="431"/>
      <c r="H1496" s="431"/>
      <c r="I1496" s="431"/>
      <c r="J1496" s="440"/>
      <c r="K1496" s="440"/>
      <c r="L1496" s="440"/>
      <c r="M1496" s="450"/>
    </row>
    <row r="1497" spans="1:13">
      <c r="A1497" s="427" t="str">
        <f t="shared" si="29"/>
        <v>-</v>
      </c>
      <c r="B1497" s="461"/>
      <c r="C1497" s="430"/>
      <c r="D1497" s="430"/>
      <c r="E1497" s="397"/>
      <c r="F1497" s="387"/>
      <c r="G1497" s="431"/>
      <c r="H1497" s="431"/>
      <c r="I1497" s="431"/>
      <c r="J1497" s="440"/>
      <c r="K1497" s="440"/>
      <c r="L1497" s="440"/>
      <c r="M1497" s="450"/>
    </row>
    <row r="1498" spans="1:13">
      <c r="A1498" s="427" t="str">
        <f t="shared" si="29"/>
        <v>-</v>
      </c>
      <c r="B1498" s="461"/>
      <c r="C1498" s="430"/>
      <c r="D1498" s="430"/>
      <c r="E1498" s="397"/>
      <c r="F1498" s="387"/>
      <c r="G1498" s="431"/>
      <c r="H1498" s="431"/>
      <c r="I1498" s="431"/>
      <c r="J1498" s="440"/>
      <c r="K1498" s="440"/>
      <c r="L1498" s="440"/>
      <c r="M1498" s="450"/>
    </row>
    <row r="1499" spans="1:13">
      <c r="A1499" s="427" t="str">
        <f t="shared" si="29"/>
        <v>-</v>
      </c>
      <c r="B1499" s="461"/>
      <c r="C1499" s="430"/>
      <c r="D1499" s="430"/>
      <c r="E1499" s="397"/>
      <c r="F1499" s="387"/>
      <c r="G1499" s="431"/>
      <c r="H1499" s="431"/>
      <c r="I1499" s="431"/>
      <c r="J1499" s="440"/>
      <c r="K1499" s="440"/>
      <c r="L1499" s="440"/>
      <c r="M1499" s="450"/>
    </row>
    <row r="1500" spans="1:13">
      <c r="A1500" s="427" t="str">
        <f t="shared" ref="A1500:A1563" si="30">D1500&amp;"-"&amp;B1500</f>
        <v>-</v>
      </c>
      <c r="B1500" s="461"/>
      <c r="C1500" s="430"/>
      <c r="D1500" s="430"/>
      <c r="E1500" s="397"/>
      <c r="F1500" s="387"/>
      <c r="G1500" s="431"/>
      <c r="H1500" s="431"/>
      <c r="I1500" s="431"/>
      <c r="J1500" s="440"/>
      <c r="K1500" s="440"/>
      <c r="L1500" s="440"/>
      <c r="M1500" s="450"/>
    </row>
    <row r="1501" spans="1:13">
      <c r="A1501" s="427" t="str">
        <f t="shared" si="30"/>
        <v>-</v>
      </c>
      <c r="B1501" s="461"/>
      <c r="C1501" s="430"/>
      <c r="D1501" s="430"/>
      <c r="E1501" s="397"/>
      <c r="F1501" s="387"/>
      <c r="G1501" s="431"/>
      <c r="H1501" s="431"/>
      <c r="I1501" s="431"/>
      <c r="J1501" s="440"/>
      <c r="K1501" s="440"/>
      <c r="L1501" s="440"/>
      <c r="M1501" s="450"/>
    </row>
    <row r="1502" spans="1:13">
      <c r="A1502" s="427" t="str">
        <f t="shared" si="30"/>
        <v>-</v>
      </c>
      <c r="B1502" s="461"/>
      <c r="C1502" s="430"/>
      <c r="D1502" s="430"/>
      <c r="E1502" s="397"/>
      <c r="F1502" s="387"/>
      <c r="G1502" s="431"/>
      <c r="H1502" s="431"/>
      <c r="I1502" s="431"/>
      <c r="J1502" s="440"/>
      <c r="K1502" s="440"/>
      <c r="L1502" s="440"/>
      <c r="M1502" s="450"/>
    </row>
    <row r="1503" spans="1:13">
      <c r="A1503" s="427" t="str">
        <f t="shared" si="30"/>
        <v>-</v>
      </c>
      <c r="B1503" s="461"/>
      <c r="C1503" s="430"/>
      <c r="D1503" s="430"/>
      <c r="E1503" s="397"/>
      <c r="F1503" s="387"/>
      <c r="G1503" s="431"/>
      <c r="H1503" s="431"/>
      <c r="I1503" s="431"/>
      <c r="J1503" s="440"/>
      <c r="K1503" s="440"/>
      <c r="L1503" s="440"/>
      <c r="M1503" s="450"/>
    </row>
    <row r="1504" spans="1:13">
      <c r="A1504" s="427" t="str">
        <f t="shared" si="30"/>
        <v>-</v>
      </c>
      <c r="B1504" s="461"/>
      <c r="C1504" s="430"/>
      <c r="D1504" s="430"/>
      <c r="E1504" s="397"/>
      <c r="F1504" s="387"/>
      <c r="G1504" s="431"/>
      <c r="H1504" s="431"/>
      <c r="I1504" s="431"/>
      <c r="J1504" s="440"/>
      <c r="K1504" s="440"/>
      <c r="L1504" s="440"/>
      <c r="M1504" s="450"/>
    </row>
    <row r="1505" spans="1:13">
      <c r="A1505" s="427" t="str">
        <f t="shared" si="30"/>
        <v>-</v>
      </c>
      <c r="B1505" s="461"/>
      <c r="C1505" s="430"/>
      <c r="D1505" s="430"/>
      <c r="E1505" s="397"/>
      <c r="F1505" s="387"/>
      <c r="G1505" s="431"/>
      <c r="H1505" s="431"/>
      <c r="I1505" s="431"/>
      <c r="J1505" s="440"/>
      <c r="K1505" s="440"/>
      <c r="L1505" s="440"/>
      <c r="M1505" s="450"/>
    </row>
    <row r="1506" spans="1:13">
      <c r="A1506" s="427" t="str">
        <f t="shared" si="30"/>
        <v>-</v>
      </c>
      <c r="B1506" s="461"/>
      <c r="C1506" s="430"/>
      <c r="D1506" s="430"/>
      <c r="E1506" s="397"/>
      <c r="F1506" s="387"/>
      <c r="G1506" s="431"/>
      <c r="H1506" s="431"/>
      <c r="I1506" s="431"/>
      <c r="J1506" s="440"/>
      <c r="K1506" s="440"/>
      <c r="L1506" s="440"/>
      <c r="M1506" s="450"/>
    </row>
    <row r="1507" spans="1:13">
      <c r="A1507" s="427" t="str">
        <f t="shared" si="30"/>
        <v>-</v>
      </c>
      <c r="B1507" s="461"/>
      <c r="C1507" s="430"/>
      <c r="D1507" s="430"/>
      <c r="E1507" s="397"/>
      <c r="F1507" s="387"/>
      <c r="G1507" s="431"/>
      <c r="H1507" s="431"/>
      <c r="I1507" s="431"/>
      <c r="J1507" s="440"/>
      <c r="K1507" s="440"/>
      <c r="L1507" s="440"/>
      <c r="M1507" s="450"/>
    </row>
    <row r="1508" spans="1:13">
      <c r="A1508" s="427" t="str">
        <f t="shared" si="30"/>
        <v>-</v>
      </c>
      <c r="B1508" s="461"/>
      <c r="C1508" s="430"/>
      <c r="D1508" s="430"/>
      <c r="E1508" s="397"/>
      <c r="F1508" s="387"/>
      <c r="G1508" s="431"/>
      <c r="H1508" s="431"/>
      <c r="I1508" s="431"/>
      <c r="J1508" s="440"/>
      <c r="K1508" s="440"/>
      <c r="L1508" s="440"/>
      <c r="M1508" s="450"/>
    </row>
    <row r="1509" spans="1:13">
      <c r="A1509" s="427" t="str">
        <f t="shared" si="30"/>
        <v>-</v>
      </c>
      <c r="B1509" s="461"/>
      <c r="C1509" s="430"/>
      <c r="D1509" s="430"/>
      <c r="E1509" s="397"/>
      <c r="F1509" s="387"/>
      <c r="G1509" s="431"/>
      <c r="H1509" s="431"/>
      <c r="I1509" s="431"/>
      <c r="J1509" s="440"/>
      <c r="K1509" s="440"/>
      <c r="L1509" s="440"/>
      <c r="M1509" s="450"/>
    </row>
    <row r="1510" spans="1:13">
      <c r="A1510" s="427" t="str">
        <f t="shared" si="30"/>
        <v>-</v>
      </c>
      <c r="B1510" s="461"/>
      <c r="C1510" s="430"/>
      <c r="D1510" s="430"/>
      <c r="E1510" s="397"/>
      <c r="F1510" s="387"/>
      <c r="G1510" s="431"/>
      <c r="H1510" s="431"/>
      <c r="I1510" s="431"/>
      <c r="J1510" s="440"/>
      <c r="K1510" s="440"/>
      <c r="L1510" s="440"/>
      <c r="M1510" s="450"/>
    </row>
    <row r="1511" spans="1:13">
      <c r="A1511" s="427" t="str">
        <f t="shared" si="30"/>
        <v>-</v>
      </c>
      <c r="B1511" s="461"/>
      <c r="C1511" s="430"/>
      <c r="D1511" s="430"/>
      <c r="E1511" s="397"/>
      <c r="F1511" s="387"/>
      <c r="G1511" s="431"/>
      <c r="H1511" s="431"/>
      <c r="I1511" s="431"/>
      <c r="J1511" s="440"/>
      <c r="K1511" s="440"/>
      <c r="L1511" s="440"/>
      <c r="M1511" s="450"/>
    </row>
    <row r="1512" spans="1:13">
      <c r="A1512" s="427" t="str">
        <f t="shared" si="30"/>
        <v>-</v>
      </c>
      <c r="B1512" s="461"/>
      <c r="C1512" s="430"/>
      <c r="D1512" s="430"/>
      <c r="E1512" s="397"/>
      <c r="F1512" s="387"/>
      <c r="G1512" s="431"/>
      <c r="H1512" s="431"/>
      <c r="I1512" s="431"/>
      <c r="J1512" s="440"/>
      <c r="K1512" s="440"/>
      <c r="L1512" s="440"/>
      <c r="M1512" s="450"/>
    </row>
    <row r="1513" spans="1:13">
      <c r="A1513" s="427" t="str">
        <f t="shared" si="30"/>
        <v>-</v>
      </c>
      <c r="B1513" s="461"/>
      <c r="C1513" s="430"/>
      <c r="D1513" s="430"/>
      <c r="E1513" s="397"/>
      <c r="F1513" s="387"/>
      <c r="G1513" s="431"/>
      <c r="H1513" s="431"/>
      <c r="I1513" s="431"/>
      <c r="J1513" s="440"/>
      <c r="K1513" s="440"/>
      <c r="L1513" s="440"/>
      <c r="M1513" s="450"/>
    </row>
    <row r="1514" spans="1:13">
      <c r="A1514" s="427" t="str">
        <f t="shared" si="30"/>
        <v>-</v>
      </c>
      <c r="B1514" s="461"/>
      <c r="C1514" s="430"/>
      <c r="D1514" s="430"/>
      <c r="E1514" s="397"/>
      <c r="F1514" s="387"/>
      <c r="G1514" s="431"/>
      <c r="H1514" s="431"/>
      <c r="I1514" s="431"/>
      <c r="J1514" s="440"/>
      <c r="K1514" s="440"/>
      <c r="L1514" s="440"/>
      <c r="M1514" s="450"/>
    </row>
    <row r="1515" spans="1:13">
      <c r="A1515" s="427" t="str">
        <f t="shared" si="30"/>
        <v>-</v>
      </c>
      <c r="B1515" s="461"/>
      <c r="C1515" s="430"/>
      <c r="D1515" s="430"/>
      <c r="E1515" s="397"/>
      <c r="F1515" s="387"/>
      <c r="G1515" s="431"/>
      <c r="H1515" s="431"/>
      <c r="I1515" s="431"/>
      <c r="J1515" s="440"/>
      <c r="K1515" s="440"/>
      <c r="L1515" s="440"/>
      <c r="M1515" s="450"/>
    </row>
    <row r="1516" spans="1:13">
      <c r="A1516" s="427" t="str">
        <f t="shared" si="30"/>
        <v>-</v>
      </c>
      <c r="B1516" s="461"/>
      <c r="C1516" s="430"/>
      <c r="D1516" s="430"/>
      <c r="E1516" s="397"/>
      <c r="F1516" s="387"/>
      <c r="G1516" s="431"/>
      <c r="H1516" s="431"/>
      <c r="I1516" s="431"/>
      <c r="J1516" s="440"/>
      <c r="K1516" s="440"/>
      <c r="L1516" s="440"/>
      <c r="M1516" s="450"/>
    </row>
    <row r="1517" spans="1:13">
      <c r="A1517" s="427" t="str">
        <f t="shared" si="30"/>
        <v>-</v>
      </c>
      <c r="B1517" s="461"/>
      <c r="C1517" s="430"/>
      <c r="D1517" s="430"/>
      <c r="E1517" s="397"/>
      <c r="F1517" s="387"/>
      <c r="G1517" s="431"/>
      <c r="H1517" s="431"/>
      <c r="I1517" s="431"/>
      <c r="J1517" s="440"/>
      <c r="K1517" s="440"/>
      <c r="L1517" s="440"/>
      <c r="M1517" s="450"/>
    </row>
    <row r="1518" spans="1:13">
      <c r="A1518" s="427" t="str">
        <f t="shared" si="30"/>
        <v>-</v>
      </c>
      <c r="B1518" s="461"/>
      <c r="C1518" s="430"/>
      <c r="D1518" s="430"/>
      <c r="E1518" s="397"/>
      <c r="F1518" s="387"/>
      <c r="G1518" s="431"/>
      <c r="H1518" s="431"/>
      <c r="I1518" s="431"/>
      <c r="J1518" s="440"/>
      <c r="K1518" s="440"/>
      <c r="L1518" s="440"/>
      <c r="M1518" s="450"/>
    </row>
    <row r="1519" spans="1:13">
      <c r="A1519" s="427" t="str">
        <f t="shared" si="30"/>
        <v>-</v>
      </c>
      <c r="B1519" s="461"/>
      <c r="C1519" s="430"/>
      <c r="D1519" s="430"/>
      <c r="E1519" s="397"/>
      <c r="F1519" s="387"/>
      <c r="G1519" s="431"/>
      <c r="H1519" s="431"/>
      <c r="I1519" s="431"/>
      <c r="J1519" s="440"/>
      <c r="K1519" s="440"/>
      <c r="L1519" s="440"/>
      <c r="M1519" s="450"/>
    </row>
    <row r="1520" spans="1:13">
      <c r="A1520" s="427" t="str">
        <f t="shared" si="30"/>
        <v>-</v>
      </c>
      <c r="B1520" s="461"/>
      <c r="C1520" s="430"/>
      <c r="D1520" s="430"/>
      <c r="E1520" s="397"/>
      <c r="F1520" s="387"/>
      <c r="G1520" s="431"/>
      <c r="H1520" s="431"/>
      <c r="I1520" s="431"/>
      <c r="J1520" s="440"/>
      <c r="K1520" s="440"/>
      <c r="L1520" s="440"/>
      <c r="M1520" s="450"/>
    </row>
    <row r="1521" spans="1:13">
      <c r="A1521" s="427" t="str">
        <f t="shared" si="30"/>
        <v>-</v>
      </c>
      <c r="B1521" s="461"/>
      <c r="C1521" s="430"/>
      <c r="D1521" s="430"/>
      <c r="E1521" s="397"/>
      <c r="F1521" s="387"/>
      <c r="G1521" s="431"/>
      <c r="H1521" s="431"/>
      <c r="I1521" s="431"/>
      <c r="J1521" s="440"/>
      <c r="K1521" s="440"/>
      <c r="L1521" s="440"/>
      <c r="M1521" s="450"/>
    </row>
    <row r="1522" spans="1:13">
      <c r="A1522" s="427" t="str">
        <f t="shared" si="30"/>
        <v>-</v>
      </c>
      <c r="B1522" s="461"/>
      <c r="C1522" s="430"/>
      <c r="D1522" s="430"/>
      <c r="E1522" s="397"/>
      <c r="F1522" s="387"/>
      <c r="G1522" s="431"/>
      <c r="H1522" s="431"/>
      <c r="I1522" s="431"/>
      <c r="J1522" s="440"/>
      <c r="K1522" s="440"/>
      <c r="L1522" s="440"/>
      <c r="M1522" s="450"/>
    </row>
    <row r="1523" spans="1:13">
      <c r="A1523" s="427" t="str">
        <f t="shared" si="30"/>
        <v>-</v>
      </c>
      <c r="B1523" s="461"/>
      <c r="C1523" s="430"/>
      <c r="D1523" s="430"/>
      <c r="E1523" s="397"/>
      <c r="F1523" s="387"/>
      <c r="G1523" s="431"/>
      <c r="H1523" s="431"/>
      <c r="I1523" s="431"/>
      <c r="J1523" s="440"/>
      <c r="K1523" s="440"/>
      <c r="L1523" s="440"/>
      <c r="M1523" s="450"/>
    </row>
    <row r="1524" spans="1:13">
      <c r="A1524" s="427" t="str">
        <f t="shared" si="30"/>
        <v>-</v>
      </c>
      <c r="B1524" s="461"/>
      <c r="C1524" s="430"/>
      <c r="D1524" s="430"/>
      <c r="E1524" s="397"/>
      <c r="F1524" s="387"/>
      <c r="G1524" s="431"/>
      <c r="H1524" s="431"/>
      <c r="I1524" s="431"/>
      <c r="J1524" s="440"/>
      <c r="K1524" s="440"/>
      <c r="L1524" s="440"/>
      <c r="M1524" s="450"/>
    </row>
    <row r="1525" spans="1:13">
      <c r="A1525" s="427" t="str">
        <f t="shared" si="30"/>
        <v>-</v>
      </c>
      <c r="B1525" s="461"/>
      <c r="C1525" s="430"/>
      <c r="D1525" s="430"/>
      <c r="E1525" s="397"/>
      <c r="F1525" s="387"/>
      <c r="G1525" s="431"/>
      <c r="H1525" s="431"/>
      <c r="I1525" s="431"/>
      <c r="J1525" s="440"/>
      <c r="K1525" s="440"/>
      <c r="L1525" s="440"/>
      <c r="M1525" s="450"/>
    </row>
    <row r="1526" spans="1:13">
      <c r="A1526" s="427" t="str">
        <f t="shared" si="30"/>
        <v>-</v>
      </c>
      <c r="B1526" s="461"/>
      <c r="C1526" s="430"/>
      <c r="D1526" s="430"/>
      <c r="E1526" s="397"/>
      <c r="F1526" s="387"/>
      <c r="G1526" s="431"/>
      <c r="H1526" s="431"/>
      <c r="I1526" s="431"/>
      <c r="J1526" s="440"/>
      <c r="K1526" s="440"/>
      <c r="L1526" s="440"/>
      <c r="M1526" s="450"/>
    </row>
    <row r="1527" spans="1:13">
      <c r="A1527" s="427" t="str">
        <f t="shared" si="30"/>
        <v>-</v>
      </c>
      <c r="B1527" s="461"/>
      <c r="C1527" s="430"/>
      <c r="D1527" s="430"/>
      <c r="E1527" s="397"/>
      <c r="F1527" s="387"/>
      <c r="G1527" s="431"/>
      <c r="H1527" s="431"/>
      <c r="I1527" s="431"/>
      <c r="J1527" s="440"/>
      <c r="K1527" s="440"/>
      <c r="L1527" s="440"/>
      <c r="M1527" s="450"/>
    </row>
    <row r="1528" spans="1:13">
      <c r="A1528" s="427" t="str">
        <f t="shared" si="30"/>
        <v>-</v>
      </c>
      <c r="B1528" s="461"/>
      <c r="C1528" s="430"/>
      <c r="D1528" s="430"/>
      <c r="E1528" s="397"/>
      <c r="F1528" s="387"/>
      <c r="G1528" s="431"/>
      <c r="H1528" s="431"/>
      <c r="I1528" s="431"/>
      <c r="J1528" s="440"/>
      <c r="K1528" s="440"/>
      <c r="L1528" s="440"/>
      <c r="M1528" s="450"/>
    </row>
    <row r="1529" spans="1:13">
      <c r="A1529" s="427" t="str">
        <f t="shared" si="30"/>
        <v>-</v>
      </c>
      <c r="B1529" s="461"/>
      <c r="C1529" s="430"/>
      <c r="D1529" s="430"/>
      <c r="E1529" s="397"/>
      <c r="F1529" s="387"/>
      <c r="G1529" s="431"/>
      <c r="H1529" s="431"/>
      <c r="I1529" s="431"/>
      <c r="J1529" s="440"/>
      <c r="K1529" s="440"/>
      <c r="L1529" s="440"/>
      <c r="M1529" s="450"/>
    </row>
    <row r="1530" spans="1:13">
      <c r="A1530" s="427" t="str">
        <f t="shared" si="30"/>
        <v>-</v>
      </c>
      <c r="B1530" s="461"/>
      <c r="C1530" s="430"/>
      <c r="D1530" s="430"/>
      <c r="E1530" s="397"/>
      <c r="F1530" s="387"/>
      <c r="G1530" s="431"/>
      <c r="H1530" s="431"/>
      <c r="I1530" s="431"/>
      <c r="J1530" s="440"/>
      <c r="K1530" s="440"/>
      <c r="L1530" s="440"/>
      <c r="M1530" s="450"/>
    </row>
    <row r="1531" spans="1:13">
      <c r="A1531" s="427" t="str">
        <f t="shared" si="30"/>
        <v>-</v>
      </c>
      <c r="B1531" s="461"/>
      <c r="C1531" s="430"/>
      <c r="D1531" s="430"/>
      <c r="E1531" s="397"/>
      <c r="F1531" s="387"/>
      <c r="G1531" s="431"/>
      <c r="H1531" s="431"/>
      <c r="I1531" s="431"/>
      <c r="J1531" s="440"/>
      <c r="K1531" s="440"/>
      <c r="L1531" s="440"/>
      <c r="M1531" s="450"/>
    </row>
    <row r="1532" spans="1:13">
      <c r="A1532" s="427" t="str">
        <f t="shared" si="30"/>
        <v>-</v>
      </c>
      <c r="B1532" s="461"/>
      <c r="C1532" s="430"/>
      <c r="D1532" s="430"/>
      <c r="E1532" s="397"/>
      <c r="F1532" s="387"/>
      <c r="G1532" s="431"/>
      <c r="H1532" s="431"/>
      <c r="I1532" s="431"/>
      <c r="J1532" s="440"/>
      <c r="K1532" s="440"/>
      <c r="L1532" s="440"/>
      <c r="M1532" s="450"/>
    </row>
    <row r="1533" spans="1:13">
      <c r="A1533" s="427" t="str">
        <f t="shared" si="30"/>
        <v>-</v>
      </c>
      <c r="B1533" s="461"/>
      <c r="C1533" s="430"/>
      <c r="D1533" s="430"/>
      <c r="E1533" s="397"/>
      <c r="F1533" s="387"/>
      <c r="G1533" s="431"/>
      <c r="H1533" s="431"/>
      <c r="I1533" s="431"/>
      <c r="J1533" s="440"/>
      <c r="K1533" s="440"/>
      <c r="L1533" s="440"/>
      <c r="M1533" s="450"/>
    </row>
    <row r="1534" spans="1:13">
      <c r="A1534" s="427" t="str">
        <f t="shared" si="30"/>
        <v>-</v>
      </c>
      <c r="B1534" s="461"/>
      <c r="C1534" s="430"/>
      <c r="D1534" s="430"/>
      <c r="E1534" s="397"/>
      <c r="F1534" s="387"/>
      <c r="G1534" s="431"/>
      <c r="H1534" s="431"/>
      <c r="I1534" s="431"/>
      <c r="J1534" s="440"/>
      <c r="K1534" s="440"/>
      <c r="L1534" s="440"/>
      <c r="M1534" s="450"/>
    </row>
    <row r="1535" spans="1:13">
      <c r="A1535" s="427" t="str">
        <f t="shared" si="30"/>
        <v>-</v>
      </c>
      <c r="B1535" s="461"/>
      <c r="C1535" s="430"/>
      <c r="D1535" s="430"/>
      <c r="E1535" s="397"/>
      <c r="F1535" s="387"/>
      <c r="G1535" s="431"/>
      <c r="H1535" s="431"/>
      <c r="I1535" s="431"/>
      <c r="J1535" s="440"/>
      <c r="K1535" s="440"/>
      <c r="L1535" s="440"/>
      <c r="M1535" s="450"/>
    </row>
    <row r="1536" spans="1:13">
      <c r="A1536" s="427" t="str">
        <f t="shared" si="30"/>
        <v>-</v>
      </c>
      <c r="B1536" s="461"/>
      <c r="C1536" s="430"/>
      <c r="D1536" s="430"/>
      <c r="E1536" s="397"/>
      <c r="F1536" s="387"/>
      <c r="G1536" s="431"/>
      <c r="H1536" s="431"/>
      <c r="I1536" s="431"/>
      <c r="J1536" s="440"/>
      <c r="K1536" s="440"/>
      <c r="L1536" s="440"/>
      <c r="M1536" s="450"/>
    </row>
    <row r="1537" spans="1:13">
      <c r="A1537" s="427" t="str">
        <f t="shared" si="30"/>
        <v>-</v>
      </c>
      <c r="B1537" s="461"/>
      <c r="C1537" s="430"/>
      <c r="D1537" s="430"/>
      <c r="E1537" s="397"/>
      <c r="F1537" s="387"/>
      <c r="G1537" s="431"/>
      <c r="H1537" s="431"/>
      <c r="I1537" s="431"/>
      <c r="J1537" s="440"/>
      <c r="K1537" s="440"/>
      <c r="L1537" s="440"/>
      <c r="M1537" s="450"/>
    </row>
    <row r="1538" spans="1:13">
      <c r="A1538" s="427" t="str">
        <f t="shared" si="30"/>
        <v>-</v>
      </c>
      <c r="B1538" s="461"/>
      <c r="C1538" s="430"/>
      <c r="D1538" s="430"/>
      <c r="E1538" s="397"/>
      <c r="F1538" s="387"/>
      <c r="G1538" s="431"/>
      <c r="H1538" s="431"/>
      <c r="I1538" s="431"/>
      <c r="J1538" s="440"/>
      <c r="K1538" s="440"/>
      <c r="L1538" s="440"/>
      <c r="M1538" s="450"/>
    </row>
    <row r="1539" spans="1:13">
      <c r="A1539" s="427" t="str">
        <f t="shared" si="30"/>
        <v>-</v>
      </c>
      <c r="B1539" s="461"/>
      <c r="C1539" s="430"/>
      <c r="D1539" s="430"/>
      <c r="E1539" s="397"/>
      <c r="F1539" s="387"/>
      <c r="G1539" s="431"/>
      <c r="H1539" s="431"/>
      <c r="I1539" s="431"/>
      <c r="J1539" s="440"/>
      <c r="K1539" s="440"/>
      <c r="L1539" s="440"/>
      <c r="M1539" s="450"/>
    </row>
    <row r="1540" spans="1:13">
      <c r="A1540" s="427" t="str">
        <f t="shared" si="30"/>
        <v>-</v>
      </c>
      <c r="B1540" s="461"/>
      <c r="C1540" s="430"/>
      <c r="D1540" s="430"/>
      <c r="E1540" s="397"/>
      <c r="F1540" s="387"/>
      <c r="G1540" s="431"/>
      <c r="H1540" s="431"/>
      <c r="I1540" s="431"/>
      <c r="J1540" s="440"/>
      <c r="K1540" s="440"/>
      <c r="L1540" s="440"/>
      <c r="M1540" s="450"/>
    </row>
    <row r="1541" spans="1:13">
      <c r="A1541" s="427" t="str">
        <f t="shared" si="30"/>
        <v>-</v>
      </c>
      <c r="B1541" s="461"/>
      <c r="C1541" s="430"/>
      <c r="D1541" s="430"/>
      <c r="E1541" s="397"/>
      <c r="F1541" s="387"/>
      <c r="G1541" s="431"/>
      <c r="H1541" s="431"/>
      <c r="I1541" s="431"/>
      <c r="J1541" s="440"/>
      <c r="K1541" s="440"/>
      <c r="L1541" s="440"/>
      <c r="M1541" s="450"/>
    </row>
    <row r="1542" spans="1:13">
      <c r="A1542" s="427" t="str">
        <f t="shared" si="30"/>
        <v>-</v>
      </c>
      <c r="B1542" s="461"/>
      <c r="C1542" s="430"/>
      <c r="D1542" s="430"/>
      <c r="E1542" s="397"/>
      <c r="F1542" s="387"/>
      <c r="G1542" s="431"/>
      <c r="H1542" s="431"/>
      <c r="I1542" s="431"/>
      <c r="J1542" s="440"/>
      <c r="K1542" s="440"/>
      <c r="L1542" s="440"/>
      <c r="M1542" s="450"/>
    </row>
    <row r="1543" spans="1:13">
      <c r="A1543" s="427" t="str">
        <f t="shared" si="30"/>
        <v>-</v>
      </c>
      <c r="B1543" s="461"/>
      <c r="C1543" s="430"/>
      <c r="D1543" s="430"/>
      <c r="E1543" s="397"/>
      <c r="F1543" s="387"/>
      <c r="G1543" s="431"/>
      <c r="H1543" s="431"/>
      <c r="I1543" s="431"/>
      <c r="J1543" s="440"/>
      <c r="K1543" s="440"/>
      <c r="L1543" s="440"/>
      <c r="M1543" s="450"/>
    </row>
    <row r="1544" spans="1:13">
      <c r="A1544" s="427" t="str">
        <f t="shared" si="30"/>
        <v>-</v>
      </c>
      <c r="B1544" s="461"/>
      <c r="C1544" s="430"/>
      <c r="D1544" s="430"/>
      <c r="E1544" s="397"/>
      <c r="F1544" s="387"/>
      <c r="G1544" s="431"/>
      <c r="H1544" s="431"/>
      <c r="I1544" s="431"/>
      <c r="J1544" s="440"/>
      <c r="K1544" s="440"/>
      <c r="L1544" s="440"/>
      <c r="M1544" s="450"/>
    </row>
    <row r="1545" spans="1:13">
      <c r="A1545" s="427" t="str">
        <f t="shared" si="30"/>
        <v>-</v>
      </c>
      <c r="B1545" s="461"/>
      <c r="C1545" s="430"/>
      <c r="D1545" s="430"/>
      <c r="E1545" s="397"/>
      <c r="F1545" s="387"/>
      <c r="G1545" s="431"/>
      <c r="H1545" s="431"/>
      <c r="I1545" s="431"/>
      <c r="J1545" s="440"/>
      <c r="K1545" s="440"/>
      <c r="L1545" s="440"/>
      <c r="M1545" s="450"/>
    </row>
    <row r="1546" spans="1:13">
      <c r="A1546" s="427" t="str">
        <f t="shared" si="30"/>
        <v>-</v>
      </c>
      <c r="B1546" s="461"/>
      <c r="C1546" s="430"/>
      <c r="D1546" s="430"/>
      <c r="E1546" s="397"/>
      <c r="F1546" s="387"/>
      <c r="G1546" s="431"/>
      <c r="H1546" s="431"/>
      <c r="I1546" s="431"/>
      <c r="J1546" s="440"/>
      <c r="K1546" s="440"/>
      <c r="L1546" s="440"/>
      <c r="M1546" s="450"/>
    </row>
    <row r="1547" spans="1:13">
      <c r="A1547" s="427" t="str">
        <f t="shared" si="30"/>
        <v>-</v>
      </c>
      <c r="B1547" s="461"/>
      <c r="C1547" s="430"/>
      <c r="D1547" s="430"/>
      <c r="E1547" s="397"/>
      <c r="F1547" s="387"/>
      <c r="G1547" s="431"/>
      <c r="H1547" s="431"/>
      <c r="I1547" s="431"/>
      <c r="J1547" s="440"/>
      <c r="K1547" s="440"/>
      <c r="L1547" s="440"/>
      <c r="M1547" s="450"/>
    </row>
    <row r="1548" spans="1:13">
      <c r="A1548" s="427" t="str">
        <f t="shared" si="30"/>
        <v>-</v>
      </c>
      <c r="B1548" s="461"/>
      <c r="C1548" s="430"/>
      <c r="D1548" s="430"/>
      <c r="E1548" s="397"/>
      <c r="F1548" s="387"/>
      <c r="G1548" s="431"/>
      <c r="H1548" s="431"/>
      <c r="I1548" s="431"/>
      <c r="J1548" s="440"/>
      <c r="K1548" s="440"/>
      <c r="L1548" s="440"/>
      <c r="M1548" s="450"/>
    </row>
    <row r="1549" spans="1:13">
      <c r="A1549" s="427" t="str">
        <f t="shared" si="30"/>
        <v>-</v>
      </c>
      <c r="B1549" s="461"/>
      <c r="C1549" s="430"/>
      <c r="D1549" s="430"/>
      <c r="E1549" s="397"/>
      <c r="F1549" s="387"/>
      <c r="G1549" s="431"/>
      <c r="H1549" s="431"/>
      <c r="I1549" s="431"/>
      <c r="J1549" s="440"/>
      <c r="K1549" s="440"/>
      <c r="L1549" s="440"/>
      <c r="M1549" s="450"/>
    </row>
    <row r="1550" spans="1:13">
      <c r="A1550" s="427" t="str">
        <f t="shared" si="30"/>
        <v>-</v>
      </c>
      <c r="B1550" s="461"/>
      <c r="C1550" s="430"/>
      <c r="D1550" s="430"/>
      <c r="E1550" s="397"/>
      <c r="F1550" s="387"/>
      <c r="G1550" s="431"/>
      <c r="H1550" s="431"/>
      <c r="I1550" s="431"/>
      <c r="J1550" s="440"/>
      <c r="K1550" s="440"/>
      <c r="L1550" s="440"/>
      <c r="M1550" s="450"/>
    </row>
    <row r="1551" spans="1:13">
      <c r="A1551" s="427" t="str">
        <f t="shared" si="30"/>
        <v>-</v>
      </c>
      <c r="B1551" s="461"/>
      <c r="C1551" s="430"/>
      <c r="D1551" s="430"/>
      <c r="E1551" s="397"/>
      <c r="F1551" s="387"/>
      <c r="G1551" s="431"/>
      <c r="H1551" s="431"/>
      <c r="I1551" s="431"/>
      <c r="J1551" s="440"/>
      <c r="K1551" s="440"/>
      <c r="L1551" s="440"/>
      <c r="M1551" s="450"/>
    </row>
    <row r="1552" spans="1:13">
      <c r="A1552" s="427" t="str">
        <f t="shared" si="30"/>
        <v>-</v>
      </c>
      <c r="B1552" s="461"/>
      <c r="C1552" s="430"/>
      <c r="D1552" s="430"/>
      <c r="E1552" s="397"/>
      <c r="F1552" s="387"/>
      <c r="G1552" s="431"/>
      <c r="H1552" s="431"/>
      <c r="I1552" s="431"/>
      <c r="J1552" s="440"/>
      <c r="K1552" s="440"/>
      <c r="L1552" s="440"/>
      <c r="M1552" s="450"/>
    </row>
    <row r="1553" spans="1:13">
      <c r="A1553" s="427" t="str">
        <f t="shared" si="30"/>
        <v>-</v>
      </c>
      <c r="B1553" s="461"/>
      <c r="C1553" s="430"/>
      <c r="D1553" s="430"/>
      <c r="E1553" s="397"/>
      <c r="F1553" s="387"/>
      <c r="G1553" s="431"/>
      <c r="H1553" s="431"/>
      <c r="I1553" s="431"/>
      <c r="J1553" s="440"/>
      <c r="K1553" s="440"/>
      <c r="L1553" s="440"/>
      <c r="M1553" s="450"/>
    </row>
    <row r="1554" spans="1:13">
      <c r="A1554" s="427" t="str">
        <f t="shared" si="30"/>
        <v>-</v>
      </c>
      <c r="B1554" s="461"/>
      <c r="C1554" s="430"/>
      <c r="D1554" s="430"/>
      <c r="E1554" s="397"/>
      <c r="F1554" s="387"/>
      <c r="G1554" s="431"/>
      <c r="H1554" s="431"/>
      <c r="I1554" s="431"/>
      <c r="J1554" s="440"/>
      <c r="K1554" s="440"/>
      <c r="L1554" s="440"/>
      <c r="M1554" s="450"/>
    </row>
    <row r="1555" spans="1:13">
      <c r="A1555" s="427" t="str">
        <f t="shared" si="30"/>
        <v>-</v>
      </c>
      <c r="B1555" s="461"/>
      <c r="C1555" s="430"/>
      <c r="D1555" s="430"/>
      <c r="E1555" s="397"/>
      <c r="F1555" s="387"/>
      <c r="G1555" s="431"/>
      <c r="H1555" s="431"/>
      <c r="I1555" s="431"/>
      <c r="J1555" s="440"/>
      <c r="K1555" s="440"/>
      <c r="L1555" s="440"/>
      <c r="M1555" s="450"/>
    </row>
    <row r="1556" spans="1:13">
      <c r="A1556" s="427" t="str">
        <f t="shared" si="30"/>
        <v>-</v>
      </c>
      <c r="B1556" s="461"/>
      <c r="C1556" s="430"/>
      <c r="D1556" s="430"/>
      <c r="E1556" s="397"/>
      <c r="F1556" s="387"/>
      <c r="G1556" s="431"/>
      <c r="H1556" s="431"/>
      <c r="I1556" s="431"/>
      <c r="J1556" s="440"/>
      <c r="K1556" s="440"/>
      <c r="L1556" s="440"/>
      <c r="M1556" s="450"/>
    </row>
    <row r="1557" spans="1:13">
      <c r="A1557" s="427" t="str">
        <f t="shared" si="30"/>
        <v>-</v>
      </c>
      <c r="B1557" s="461"/>
      <c r="C1557" s="430"/>
      <c r="D1557" s="430"/>
      <c r="E1557" s="397"/>
      <c r="F1557" s="387"/>
      <c r="G1557" s="431"/>
      <c r="H1557" s="431"/>
      <c r="I1557" s="431"/>
      <c r="J1557" s="440"/>
      <c r="K1557" s="440"/>
      <c r="L1557" s="440"/>
      <c r="M1557" s="450"/>
    </row>
    <row r="1558" spans="1:13">
      <c r="A1558" s="427" t="str">
        <f t="shared" si="30"/>
        <v>-</v>
      </c>
      <c r="B1558" s="461"/>
      <c r="C1558" s="430"/>
      <c r="D1558" s="430"/>
      <c r="E1558" s="397"/>
      <c r="F1558" s="387"/>
      <c r="G1558" s="431"/>
      <c r="H1558" s="431"/>
      <c r="I1558" s="431"/>
      <c r="J1558" s="440"/>
      <c r="K1558" s="440"/>
      <c r="L1558" s="440"/>
      <c r="M1558" s="450"/>
    </row>
    <row r="1559" spans="1:13">
      <c r="A1559" s="427" t="str">
        <f t="shared" si="30"/>
        <v>-</v>
      </c>
      <c r="B1559" s="461"/>
      <c r="C1559" s="430"/>
      <c r="D1559" s="430"/>
      <c r="E1559" s="397"/>
      <c r="F1559" s="387"/>
      <c r="G1559" s="431"/>
      <c r="H1559" s="431"/>
      <c r="I1559" s="431"/>
      <c r="J1559" s="440"/>
      <c r="K1559" s="440"/>
      <c r="L1559" s="440"/>
      <c r="M1559" s="450"/>
    </row>
    <row r="1560" spans="1:13">
      <c r="A1560" s="427" t="str">
        <f t="shared" si="30"/>
        <v>-</v>
      </c>
      <c r="B1560" s="461"/>
      <c r="C1560" s="430"/>
      <c r="D1560" s="430"/>
      <c r="E1560" s="397"/>
      <c r="F1560" s="387"/>
      <c r="G1560" s="431"/>
      <c r="H1560" s="431"/>
      <c r="I1560" s="431"/>
      <c r="J1560" s="440"/>
      <c r="K1560" s="440"/>
      <c r="L1560" s="440"/>
      <c r="M1560" s="450"/>
    </row>
    <row r="1561" spans="1:13">
      <c r="A1561" s="427" t="str">
        <f t="shared" si="30"/>
        <v>-</v>
      </c>
      <c r="B1561" s="461"/>
      <c r="C1561" s="430"/>
      <c r="D1561" s="430"/>
      <c r="E1561" s="397"/>
      <c r="F1561" s="387"/>
      <c r="G1561" s="431"/>
      <c r="H1561" s="431"/>
      <c r="I1561" s="431"/>
      <c r="J1561" s="440"/>
      <c r="K1561" s="440"/>
      <c r="L1561" s="440"/>
      <c r="M1561" s="450"/>
    </row>
    <row r="1562" spans="1:13">
      <c r="A1562" s="427" t="str">
        <f t="shared" si="30"/>
        <v>-</v>
      </c>
      <c r="B1562" s="461"/>
      <c r="C1562" s="430"/>
      <c r="D1562" s="430"/>
      <c r="E1562" s="397"/>
      <c r="F1562" s="387"/>
      <c r="G1562" s="431"/>
      <c r="H1562" s="431"/>
      <c r="I1562" s="431"/>
      <c r="J1562" s="440"/>
      <c r="K1562" s="440"/>
      <c r="L1562" s="440"/>
      <c r="M1562" s="450"/>
    </row>
    <row r="1563" spans="1:13">
      <c r="A1563" s="427" t="str">
        <f t="shared" si="30"/>
        <v>-</v>
      </c>
      <c r="B1563" s="461"/>
      <c r="C1563" s="430"/>
      <c r="D1563" s="430"/>
      <c r="E1563" s="397"/>
      <c r="F1563" s="387"/>
      <c r="G1563" s="431"/>
      <c r="H1563" s="431"/>
      <c r="I1563" s="431"/>
      <c r="J1563" s="440"/>
      <c r="K1563" s="440"/>
      <c r="L1563" s="440"/>
      <c r="M1563" s="450"/>
    </row>
    <row r="1564" spans="1:13">
      <c r="A1564" s="427" t="str">
        <f t="shared" ref="A1564:A1627" si="31">D1564&amp;"-"&amp;B1564</f>
        <v>-</v>
      </c>
      <c r="B1564" s="461"/>
      <c r="C1564" s="430"/>
      <c r="D1564" s="430"/>
      <c r="E1564" s="397"/>
      <c r="F1564" s="387"/>
      <c r="G1564" s="431"/>
      <c r="H1564" s="431"/>
      <c r="I1564" s="431"/>
      <c r="J1564" s="440"/>
      <c r="K1564" s="440"/>
      <c r="L1564" s="440"/>
      <c r="M1564" s="450"/>
    </row>
    <row r="1565" spans="1:13">
      <c r="A1565" s="427" t="str">
        <f t="shared" si="31"/>
        <v>-</v>
      </c>
      <c r="B1565" s="461"/>
      <c r="C1565" s="430"/>
      <c r="D1565" s="430"/>
      <c r="E1565" s="397"/>
      <c r="F1565" s="387"/>
      <c r="G1565" s="431"/>
      <c r="H1565" s="431"/>
      <c r="I1565" s="431"/>
      <c r="J1565" s="440"/>
      <c r="K1565" s="440"/>
      <c r="L1565" s="440"/>
      <c r="M1565" s="450"/>
    </row>
    <row r="1566" spans="1:13">
      <c r="A1566" s="427" t="str">
        <f t="shared" si="31"/>
        <v>-</v>
      </c>
      <c r="B1566" s="461"/>
      <c r="C1566" s="430"/>
      <c r="D1566" s="430"/>
      <c r="E1566" s="397"/>
      <c r="F1566" s="387"/>
      <c r="G1566" s="431"/>
      <c r="H1566" s="431"/>
      <c r="I1566" s="431"/>
      <c r="J1566" s="440"/>
      <c r="K1566" s="440"/>
      <c r="L1566" s="440"/>
      <c r="M1566" s="450"/>
    </row>
    <row r="1567" spans="1:13">
      <c r="A1567" s="427" t="str">
        <f t="shared" si="31"/>
        <v>-</v>
      </c>
      <c r="B1567" s="461"/>
      <c r="C1567" s="430"/>
      <c r="D1567" s="430"/>
      <c r="E1567" s="397"/>
      <c r="F1567" s="387"/>
      <c r="G1567" s="431"/>
      <c r="H1567" s="431"/>
      <c r="I1567" s="431"/>
      <c r="J1567" s="440"/>
      <c r="K1567" s="440"/>
      <c r="L1567" s="440"/>
      <c r="M1567" s="450"/>
    </row>
    <row r="1568" spans="1:13">
      <c r="A1568" s="427" t="str">
        <f t="shared" si="31"/>
        <v>-</v>
      </c>
      <c r="B1568" s="461"/>
      <c r="C1568" s="430"/>
      <c r="D1568" s="430"/>
      <c r="E1568" s="397"/>
      <c r="F1568" s="387"/>
      <c r="G1568" s="431"/>
      <c r="H1568" s="431"/>
      <c r="I1568" s="431"/>
      <c r="J1568" s="440"/>
      <c r="K1568" s="440"/>
      <c r="L1568" s="440"/>
      <c r="M1568" s="450"/>
    </row>
    <row r="1569" spans="1:13">
      <c r="A1569" s="427" t="str">
        <f t="shared" si="31"/>
        <v>-</v>
      </c>
      <c r="B1569" s="461"/>
      <c r="C1569" s="430"/>
      <c r="D1569" s="430"/>
      <c r="E1569" s="397"/>
      <c r="F1569" s="387"/>
      <c r="G1569" s="431"/>
      <c r="H1569" s="431"/>
      <c r="I1569" s="431"/>
      <c r="J1569" s="440"/>
      <c r="K1569" s="440"/>
      <c r="L1569" s="440"/>
      <c r="M1569" s="450"/>
    </row>
    <row r="1570" spans="1:13">
      <c r="A1570" s="427" t="str">
        <f t="shared" si="31"/>
        <v>-</v>
      </c>
      <c r="B1570" s="461"/>
      <c r="C1570" s="430"/>
      <c r="D1570" s="430"/>
      <c r="E1570" s="397"/>
      <c r="F1570" s="387"/>
      <c r="G1570" s="431"/>
      <c r="H1570" s="431"/>
      <c r="I1570" s="431"/>
      <c r="J1570" s="440"/>
      <c r="K1570" s="440"/>
      <c r="L1570" s="440"/>
      <c r="M1570" s="450"/>
    </row>
    <row r="1571" spans="1:13">
      <c r="A1571" s="427" t="str">
        <f t="shared" si="31"/>
        <v>-</v>
      </c>
      <c r="B1571" s="461"/>
      <c r="C1571" s="430"/>
      <c r="D1571" s="430"/>
      <c r="E1571" s="397"/>
      <c r="F1571" s="387"/>
      <c r="G1571" s="431"/>
      <c r="H1571" s="431"/>
      <c r="I1571" s="431"/>
      <c r="J1571" s="440"/>
      <c r="K1571" s="440"/>
      <c r="L1571" s="440"/>
      <c r="M1571" s="450"/>
    </row>
    <row r="1572" spans="1:13">
      <c r="A1572" s="427" t="str">
        <f t="shared" si="31"/>
        <v>-</v>
      </c>
      <c r="B1572" s="461"/>
      <c r="C1572" s="430"/>
      <c r="D1572" s="430"/>
      <c r="E1572" s="397"/>
      <c r="F1572" s="387"/>
      <c r="G1572" s="431"/>
      <c r="H1572" s="431"/>
      <c r="I1572" s="431"/>
      <c r="J1572" s="440"/>
      <c r="K1572" s="440"/>
      <c r="L1572" s="440"/>
      <c r="M1572" s="450"/>
    </row>
    <row r="1573" spans="1:13">
      <c r="A1573" s="427" t="str">
        <f t="shared" si="31"/>
        <v>-</v>
      </c>
      <c r="B1573" s="461"/>
      <c r="C1573" s="430"/>
      <c r="D1573" s="430"/>
      <c r="E1573" s="397"/>
      <c r="F1573" s="387"/>
      <c r="G1573" s="431"/>
      <c r="H1573" s="431"/>
      <c r="I1573" s="431"/>
      <c r="J1573" s="440"/>
      <c r="K1573" s="440"/>
      <c r="L1573" s="440"/>
      <c r="M1573" s="450"/>
    </row>
    <row r="1574" spans="1:13">
      <c r="A1574" s="427" t="str">
        <f t="shared" si="31"/>
        <v>-</v>
      </c>
      <c r="B1574" s="461"/>
      <c r="C1574" s="430"/>
      <c r="D1574" s="430"/>
      <c r="E1574" s="397"/>
      <c r="F1574" s="387"/>
      <c r="G1574" s="431"/>
      <c r="H1574" s="431"/>
      <c r="I1574" s="431"/>
      <c r="J1574" s="440"/>
      <c r="K1574" s="440"/>
      <c r="L1574" s="440"/>
      <c r="M1574" s="450"/>
    </row>
    <row r="1575" spans="1:13">
      <c r="A1575" s="427" t="str">
        <f t="shared" si="31"/>
        <v>-</v>
      </c>
      <c r="B1575" s="461"/>
      <c r="C1575" s="430"/>
      <c r="D1575" s="430"/>
      <c r="E1575" s="397"/>
      <c r="F1575" s="387"/>
      <c r="G1575" s="431"/>
      <c r="H1575" s="431"/>
      <c r="I1575" s="431"/>
      <c r="J1575" s="440"/>
      <c r="K1575" s="440"/>
      <c r="L1575" s="440"/>
      <c r="M1575" s="450"/>
    </row>
    <row r="1576" spans="1:13">
      <c r="A1576" s="427" t="str">
        <f t="shared" si="31"/>
        <v>-</v>
      </c>
      <c r="B1576" s="461"/>
      <c r="C1576" s="430"/>
      <c r="D1576" s="430"/>
      <c r="E1576" s="397"/>
      <c r="F1576" s="387"/>
      <c r="G1576" s="431"/>
      <c r="H1576" s="431"/>
      <c r="I1576" s="431"/>
      <c r="J1576" s="440"/>
      <c r="K1576" s="440"/>
      <c r="L1576" s="440"/>
      <c r="M1576" s="450"/>
    </row>
    <row r="1577" spans="1:13">
      <c r="A1577" s="427" t="str">
        <f t="shared" si="31"/>
        <v>-</v>
      </c>
      <c r="B1577" s="461"/>
      <c r="C1577" s="430"/>
      <c r="D1577" s="430"/>
      <c r="E1577" s="397"/>
      <c r="F1577" s="387"/>
      <c r="G1577" s="431"/>
      <c r="H1577" s="431"/>
      <c r="I1577" s="431"/>
      <c r="J1577" s="440"/>
      <c r="K1577" s="440"/>
      <c r="L1577" s="440"/>
      <c r="M1577" s="450"/>
    </row>
    <row r="1578" spans="1:13">
      <c r="A1578" s="427" t="str">
        <f t="shared" si="31"/>
        <v>-</v>
      </c>
      <c r="B1578" s="461"/>
      <c r="C1578" s="430"/>
      <c r="D1578" s="430"/>
      <c r="E1578" s="397"/>
      <c r="F1578" s="387"/>
      <c r="G1578" s="431"/>
      <c r="H1578" s="431"/>
      <c r="I1578" s="431"/>
      <c r="J1578" s="440"/>
      <c r="K1578" s="440"/>
      <c r="L1578" s="440"/>
      <c r="M1578" s="450"/>
    </row>
    <row r="1579" spans="1:13">
      <c r="A1579" s="427" t="str">
        <f t="shared" si="31"/>
        <v>-</v>
      </c>
      <c r="B1579" s="461"/>
      <c r="C1579" s="430"/>
      <c r="D1579" s="430"/>
      <c r="E1579" s="397"/>
      <c r="F1579" s="387"/>
      <c r="G1579" s="431"/>
      <c r="H1579" s="431"/>
      <c r="I1579" s="431"/>
      <c r="J1579" s="440"/>
      <c r="K1579" s="440"/>
      <c r="L1579" s="440"/>
      <c r="M1579" s="450"/>
    </row>
    <row r="1580" spans="1:13">
      <c r="A1580" s="427" t="str">
        <f t="shared" si="31"/>
        <v>-</v>
      </c>
      <c r="B1580" s="461"/>
      <c r="C1580" s="430"/>
      <c r="D1580" s="430"/>
      <c r="E1580" s="397"/>
      <c r="F1580" s="387"/>
      <c r="G1580" s="431"/>
      <c r="H1580" s="431"/>
      <c r="I1580" s="431"/>
      <c r="J1580" s="440"/>
      <c r="K1580" s="440"/>
      <c r="L1580" s="440"/>
      <c r="M1580" s="450"/>
    </row>
    <row r="1581" spans="1:13">
      <c r="A1581" s="427" t="str">
        <f t="shared" si="31"/>
        <v>-</v>
      </c>
      <c r="B1581" s="461"/>
      <c r="C1581" s="430"/>
      <c r="D1581" s="430"/>
      <c r="E1581" s="397"/>
      <c r="F1581" s="387"/>
      <c r="G1581" s="431"/>
      <c r="H1581" s="431"/>
      <c r="I1581" s="431"/>
      <c r="J1581" s="440"/>
      <c r="K1581" s="440"/>
      <c r="L1581" s="440"/>
      <c r="M1581" s="450"/>
    </row>
    <row r="1582" spans="1:13">
      <c r="A1582" s="427" t="str">
        <f t="shared" si="31"/>
        <v>-</v>
      </c>
      <c r="B1582" s="461"/>
      <c r="C1582" s="430"/>
      <c r="D1582" s="430"/>
      <c r="E1582" s="397"/>
      <c r="F1582" s="387"/>
      <c r="G1582" s="431"/>
      <c r="H1582" s="431"/>
      <c r="I1582" s="431"/>
      <c r="J1582" s="440"/>
      <c r="K1582" s="440"/>
      <c r="L1582" s="440"/>
      <c r="M1582" s="450"/>
    </row>
    <row r="1583" spans="1:13">
      <c r="A1583" s="427" t="str">
        <f t="shared" si="31"/>
        <v>-</v>
      </c>
      <c r="B1583" s="461"/>
      <c r="C1583" s="430"/>
      <c r="D1583" s="430"/>
      <c r="E1583" s="397"/>
      <c r="F1583" s="387"/>
      <c r="G1583" s="431"/>
      <c r="H1583" s="431"/>
      <c r="I1583" s="431"/>
      <c r="J1583" s="440"/>
      <c r="K1583" s="440"/>
      <c r="L1583" s="440"/>
      <c r="M1583" s="450"/>
    </row>
    <row r="1584" spans="1:13">
      <c r="A1584" s="427" t="str">
        <f t="shared" si="31"/>
        <v>-</v>
      </c>
      <c r="B1584" s="461"/>
      <c r="C1584" s="430"/>
      <c r="D1584" s="430"/>
      <c r="E1584" s="397"/>
      <c r="F1584" s="387"/>
      <c r="G1584" s="431"/>
      <c r="H1584" s="431"/>
      <c r="I1584" s="431"/>
      <c r="J1584" s="440"/>
      <c r="K1584" s="440"/>
      <c r="L1584" s="440"/>
      <c r="M1584" s="450"/>
    </row>
    <row r="1585" spans="1:13">
      <c r="A1585" s="427" t="str">
        <f t="shared" si="31"/>
        <v>-</v>
      </c>
      <c r="B1585" s="461"/>
      <c r="C1585" s="430"/>
      <c r="D1585" s="430"/>
      <c r="E1585" s="397"/>
      <c r="F1585" s="387"/>
      <c r="G1585" s="431"/>
      <c r="H1585" s="431"/>
      <c r="I1585" s="431"/>
      <c r="J1585" s="440"/>
      <c r="K1585" s="440"/>
      <c r="L1585" s="440"/>
      <c r="M1585" s="450"/>
    </row>
    <row r="1586" spans="1:13">
      <c r="A1586" s="427" t="str">
        <f t="shared" si="31"/>
        <v>-</v>
      </c>
      <c r="B1586" s="461"/>
      <c r="C1586" s="430"/>
      <c r="D1586" s="430"/>
      <c r="E1586" s="397"/>
      <c r="F1586" s="387"/>
      <c r="G1586" s="431"/>
      <c r="H1586" s="431"/>
      <c r="I1586" s="431"/>
      <c r="J1586" s="440"/>
      <c r="K1586" s="440"/>
      <c r="L1586" s="440"/>
      <c r="M1586" s="450"/>
    </row>
    <row r="1587" spans="1:13">
      <c r="A1587" s="427" t="str">
        <f t="shared" si="31"/>
        <v>-</v>
      </c>
      <c r="B1587" s="461"/>
      <c r="C1587" s="430"/>
      <c r="D1587" s="430"/>
      <c r="E1587" s="397"/>
      <c r="F1587" s="387"/>
      <c r="G1587" s="431"/>
      <c r="H1587" s="431"/>
      <c r="I1587" s="431"/>
      <c r="J1587" s="440"/>
      <c r="K1587" s="440"/>
      <c r="L1587" s="440"/>
      <c r="M1587" s="450"/>
    </row>
    <row r="1588" spans="1:13">
      <c r="A1588" s="427" t="str">
        <f t="shared" si="31"/>
        <v>-</v>
      </c>
      <c r="B1588" s="461"/>
      <c r="C1588" s="430"/>
      <c r="D1588" s="430"/>
      <c r="E1588" s="397"/>
      <c r="F1588" s="387"/>
      <c r="G1588" s="431"/>
      <c r="H1588" s="431"/>
      <c r="I1588" s="431"/>
      <c r="J1588" s="440"/>
      <c r="K1588" s="440"/>
      <c r="L1588" s="440"/>
      <c r="M1588" s="450"/>
    </row>
    <row r="1589" spans="1:13">
      <c r="A1589" s="427" t="str">
        <f t="shared" si="31"/>
        <v>-</v>
      </c>
      <c r="B1589" s="461"/>
      <c r="C1589" s="430"/>
      <c r="D1589" s="430"/>
      <c r="E1589" s="397"/>
      <c r="F1589" s="387"/>
      <c r="G1589" s="431"/>
      <c r="H1589" s="431"/>
      <c r="I1589" s="431"/>
      <c r="J1589" s="440"/>
      <c r="K1589" s="440"/>
      <c r="L1589" s="440"/>
      <c r="M1589" s="450"/>
    </row>
    <row r="1590" spans="1:13">
      <c r="A1590" s="427" t="str">
        <f t="shared" si="31"/>
        <v>-</v>
      </c>
      <c r="B1590" s="461"/>
      <c r="C1590" s="430"/>
      <c r="D1590" s="430"/>
      <c r="E1590" s="397"/>
      <c r="F1590" s="387"/>
      <c r="G1590" s="431"/>
      <c r="H1590" s="431"/>
      <c r="I1590" s="431"/>
      <c r="J1590" s="440"/>
      <c r="K1590" s="440"/>
      <c r="L1590" s="440"/>
      <c r="M1590" s="450"/>
    </row>
    <row r="1591" spans="1:13">
      <c r="A1591" s="427" t="str">
        <f t="shared" si="31"/>
        <v>-</v>
      </c>
      <c r="B1591" s="461"/>
      <c r="C1591" s="430"/>
      <c r="D1591" s="430"/>
      <c r="E1591" s="397"/>
      <c r="F1591" s="387"/>
      <c r="G1591" s="431"/>
      <c r="H1591" s="431"/>
      <c r="I1591" s="431"/>
      <c r="J1591" s="440"/>
      <c r="K1591" s="440"/>
      <c r="L1591" s="440"/>
      <c r="M1591" s="450"/>
    </row>
    <row r="1592" spans="1:13">
      <c r="A1592" s="427" t="str">
        <f t="shared" si="31"/>
        <v>-</v>
      </c>
      <c r="B1592" s="461"/>
      <c r="C1592" s="430"/>
      <c r="D1592" s="430"/>
      <c r="E1592" s="397"/>
      <c r="F1592" s="387"/>
      <c r="G1592" s="431"/>
      <c r="H1592" s="431"/>
      <c r="I1592" s="431"/>
      <c r="J1592" s="440"/>
      <c r="K1592" s="440"/>
      <c r="L1592" s="440"/>
      <c r="M1592" s="450"/>
    </row>
    <row r="1593" spans="1:13">
      <c r="A1593" s="427" t="str">
        <f t="shared" si="31"/>
        <v>-</v>
      </c>
      <c r="B1593" s="461"/>
      <c r="C1593" s="430"/>
      <c r="D1593" s="430"/>
      <c r="E1593" s="397"/>
      <c r="F1593" s="387"/>
      <c r="G1593" s="431"/>
      <c r="H1593" s="431"/>
      <c r="I1593" s="431"/>
      <c r="J1593" s="440"/>
      <c r="K1593" s="440"/>
      <c r="L1593" s="440"/>
      <c r="M1593" s="450"/>
    </row>
    <row r="1594" spans="1:13">
      <c r="A1594" s="427" t="str">
        <f t="shared" si="31"/>
        <v>-</v>
      </c>
      <c r="B1594" s="461"/>
      <c r="C1594" s="430"/>
      <c r="D1594" s="430"/>
      <c r="E1594" s="397"/>
      <c r="F1594" s="387"/>
      <c r="G1594" s="431"/>
      <c r="H1594" s="431"/>
      <c r="I1594" s="431"/>
      <c r="J1594" s="440"/>
      <c r="K1594" s="440"/>
      <c r="L1594" s="440"/>
      <c r="M1594" s="450"/>
    </row>
    <row r="1595" spans="1:13">
      <c r="A1595" s="427" t="str">
        <f t="shared" si="31"/>
        <v>-</v>
      </c>
      <c r="B1595" s="461"/>
      <c r="C1595" s="430"/>
      <c r="D1595" s="430"/>
      <c r="E1595" s="397"/>
      <c r="F1595" s="387"/>
      <c r="G1595" s="431"/>
      <c r="H1595" s="431"/>
      <c r="I1595" s="431"/>
      <c r="J1595" s="440"/>
      <c r="K1595" s="440"/>
      <c r="L1595" s="440"/>
      <c r="M1595" s="450"/>
    </row>
    <row r="1596" spans="1:13">
      <c r="A1596" s="427" t="str">
        <f t="shared" si="31"/>
        <v>-</v>
      </c>
      <c r="B1596" s="461"/>
      <c r="C1596" s="430"/>
      <c r="D1596" s="430"/>
      <c r="E1596" s="397"/>
      <c r="F1596" s="387"/>
      <c r="G1596" s="431"/>
      <c r="H1596" s="431"/>
      <c r="I1596" s="431"/>
      <c r="J1596" s="440"/>
      <c r="K1596" s="440"/>
      <c r="L1596" s="440"/>
      <c r="M1596" s="450"/>
    </row>
    <row r="1597" spans="1:13">
      <c r="A1597" s="427" t="str">
        <f t="shared" si="31"/>
        <v>-</v>
      </c>
      <c r="B1597" s="461"/>
      <c r="C1597" s="430"/>
      <c r="D1597" s="430"/>
      <c r="E1597" s="397"/>
      <c r="F1597" s="387"/>
      <c r="G1597" s="431"/>
      <c r="H1597" s="431"/>
      <c r="I1597" s="431"/>
      <c r="J1597" s="440"/>
      <c r="K1597" s="440"/>
      <c r="L1597" s="440"/>
      <c r="M1597" s="450"/>
    </row>
    <row r="1598" spans="1:13">
      <c r="A1598" s="427" t="str">
        <f t="shared" si="31"/>
        <v>-</v>
      </c>
      <c r="B1598" s="461"/>
      <c r="C1598" s="430"/>
      <c r="D1598" s="430"/>
      <c r="E1598" s="397"/>
      <c r="F1598" s="387"/>
      <c r="G1598" s="431"/>
      <c r="H1598" s="431"/>
      <c r="I1598" s="431"/>
      <c r="J1598" s="440"/>
      <c r="K1598" s="440"/>
      <c r="L1598" s="440"/>
      <c r="M1598" s="450"/>
    </row>
    <row r="1599" spans="1:13">
      <c r="A1599" s="427" t="str">
        <f t="shared" si="31"/>
        <v>-</v>
      </c>
      <c r="B1599" s="461"/>
      <c r="C1599" s="430"/>
      <c r="D1599" s="430"/>
      <c r="E1599" s="397"/>
      <c r="F1599" s="387"/>
      <c r="G1599" s="431"/>
      <c r="H1599" s="431"/>
      <c r="I1599" s="431"/>
      <c r="J1599" s="440"/>
      <c r="K1599" s="440"/>
      <c r="L1599" s="440"/>
      <c r="M1599" s="450"/>
    </row>
    <row r="1600" spans="1:13">
      <c r="A1600" s="427" t="str">
        <f t="shared" si="31"/>
        <v>-</v>
      </c>
      <c r="B1600" s="461"/>
      <c r="C1600" s="430"/>
      <c r="D1600" s="430"/>
      <c r="E1600" s="397"/>
      <c r="F1600" s="387"/>
      <c r="G1600" s="431"/>
      <c r="H1600" s="431"/>
      <c r="I1600" s="431"/>
      <c r="J1600" s="440"/>
      <c r="K1600" s="440"/>
      <c r="L1600" s="440"/>
      <c r="M1600" s="450"/>
    </row>
    <row r="1601" spans="1:13">
      <c r="A1601" s="427" t="str">
        <f t="shared" si="31"/>
        <v>-</v>
      </c>
      <c r="B1601" s="461"/>
      <c r="C1601" s="430"/>
      <c r="D1601" s="430"/>
      <c r="E1601" s="397"/>
      <c r="F1601" s="387"/>
      <c r="G1601" s="431"/>
      <c r="H1601" s="431"/>
      <c r="I1601" s="431"/>
      <c r="J1601" s="440"/>
      <c r="K1601" s="440"/>
      <c r="L1601" s="440"/>
      <c r="M1601" s="450"/>
    </row>
    <row r="1602" spans="1:13">
      <c r="A1602" s="427" t="str">
        <f t="shared" si="31"/>
        <v>-</v>
      </c>
      <c r="B1602" s="461"/>
      <c r="C1602" s="430"/>
      <c r="D1602" s="430"/>
      <c r="E1602" s="397"/>
      <c r="F1602" s="387"/>
      <c r="G1602" s="431"/>
      <c r="H1602" s="431"/>
      <c r="I1602" s="431"/>
      <c r="J1602" s="440"/>
      <c r="K1602" s="440"/>
      <c r="L1602" s="440"/>
      <c r="M1602" s="450"/>
    </row>
    <row r="1603" spans="1:13">
      <c r="A1603" s="427" t="str">
        <f t="shared" si="31"/>
        <v>-</v>
      </c>
      <c r="B1603" s="461"/>
      <c r="C1603" s="430"/>
      <c r="D1603" s="430"/>
      <c r="E1603" s="397"/>
      <c r="F1603" s="387"/>
      <c r="G1603" s="431"/>
      <c r="H1603" s="431"/>
      <c r="I1603" s="431"/>
      <c r="J1603" s="440"/>
      <c r="K1603" s="440"/>
      <c r="L1603" s="440"/>
      <c r="M1603" s="450"/>
    </row>
    <row r="1604" spans="1:13">
      <c r="A1604" s="427" t="str">
        <f t="shared" si="31"/>
        <v>-</v>
      </c>
      <c r="B1604" s="461"/>
      <c r="C1604" s="430"/>
      <c r="D1604" s="430"/>
      <c r="E1604" s="397"/>
      <c r="F1604" s="387"/>
      <c r="G1604" s="431"/>
      <c r="H1604" s="431"/>
      <c r="I1604" s="431"/>
      <c r="J1604" s="440"/>
      <c r="K1604" s="440"/>
      <c r="L1604" s="440"/>
      <c r="M1604" s="450"/>
    </row>
    <row r="1605" spans="1:13">
      <c r="A1605" s="427" t="str">
        <f t="shared" si="31"/>
        <v>-</v>
      </c>
      <c r="B1605" s="461"/>
      <c r="C1605" s="430"/>
      <c r="D1605" s="430"/>
      <c r="E1605" s="397"/>
      <c r="F1605" s="387"/>
      <c r="G1605" s="431"/>
      <c r="H1605" s="431"/>
      <c r="I1605" s="431"/>
      <c r="J1605" s="440"/>
      <c r="K1605" s="440"/>
      <c r="L1605" s="440"/>
      <c r="M1605" s="450"/>
    </row>
    <row r="1606" spans="1:13">
      <c r="A1606" s="427" t="str">
        <f t="shared" si="31"/>
        <v>-</v>
      </c>
      <c r="B1606" s="461"/>
      <c r="C1606" s="430"/>
      <c r="D1606" s="430"/>
      <c r="E1606" s="397"/>
      <c r="F1606" s="387"/>
      <c r="G1606" s="431"/>
      <c r="H1606" s="431"/>
      <c r="I1606" s="431"/>
      <c r="J1606" s="440"/>
      <c r="K1606" s="440"/>
      <c r="L1606" s="440"/>
      <c r="M1606" s="450"/>
    </row>
    <row r="1607" spans="1:13">
      <c r="A1607" s="427" t="str">
        <f t="shared" si="31"/>
        <v>-</v>
      </c>
      <c r="B1607" s="461"/>
      <c r="C1607" s="430"/>
      <c r="D1607" s="430"/>
      <c r="E1607" s="397"/>
      <c r="F1607" s="387"/>
      <c r="G1607" s="431"/>
      <c r="H1607" s="431"/>
      <c r="I1607" s="431"/>
      <c r="J1607" s="440"/>
      <c r="K1607" s="440"/>
      <c r="L1607" s="440"/>
      <c r="M1607" s="450"/>
    </row>
    <row r="1608" spans="1:13">
      <c r="A1608" s="427" t="str">
        <f t="shared" si="31"/>
        <v>-</v>
      </c>
      <c r="B1608" s="461"/>
      <c r="C1608" s="430"/>
      <c r="D1608" s="430"/>
      <c r="E1608" s="397"/>
      <c r="F1608" s="387"/>
      <c r="G1608" s="431"/>
      <c r="H1608" s="431"/>
      <c r="I1608" s="431"/>
      <c r="J1608" s="440"/>
      <c r="K1608" s="440"/>
      <c r="L1608" s="440"/>
      <c r="M1608" s="450"/>
    </row>
    <row r="1609" spans="1:13">
      <c r="A1609" s="427" t="str">
        <f t="shared" si="31"/>
        <v>-</v>
      </c>
      <c r="B1609" s="461"/>
      <c r="C1609" s="430"/>
      <c r="D1609" s="430"/>
      <c r="E1609" s="397"/>
      <c r="F1609" s="387"/>
      <c r="G1609" s="431"/>
      <c r="H1609" s="431"/>
      <c r="I1609" s="431"/>
      <c r="J1609" s="440"/>
      <c r="K1609" s="440"/>
      <c r="L1609" s="440"/>
      <c r="M1609" s="450"/>
    </row>
    <row r="1610" spans="1:13">
      <c r="A1610" s="427" t="str">
        <f t="shared" si="31"/>
        <v>-</v>
      </c>
      <c r="B1610" s="461"/>
      <c r="C1610" s="430"/>
      <c r="D1610" s="430"/>
      <c r="E1610" s="397"/>
      <c r="F1610" s="387"/>
      <c r="G1610" s="431"/>
      <c r="H1610" s="431"/>
      <c r="I1610" s="431"/>
      <c r="J1610" s="440"/>
      <c r="K1610" s="440"/>
      <c r="L1610" s="440"/>
      <c r="M1610" s="450"/>
    </row>
    <row r="1611" spans="1:13">
      <c r="A1611" s="427" t="str">
        <f t="shared" si="31"/>
        <v>-</v>
      </c>
      <c r="B1611" s="461"/>
      <c r="C1611" s="430"/>
      <c r="D1611" s="430"/>
      <c r="E1611" s="397"/>
      <c r="F1611" s="387"/>
      <c r="G1611" s="431"/>
      <c r="H1611" s="431"/>
      <c r="I1611" s="431"/>
      <c r="J1611" s="440"/>
      <c r="K1611" s="440"/>
      <c r="L1611" s="440"/>
      <c r="M1611" s="450"/>
    </row>
    <row r="1612" spans="1:13">
      <c r="A1612" s="427" t="str">
        <f t="shared" si="31"/>
        <v>-</v>
      </c>
      <c r="B1612" s="461"/>
      <c r="C1612" s="430"/>
      <c r="D1612" s="430"/>
      <c r="E1612" s="397"/>
      <c r="F1612" s="387"/>
      <c r="G1612" s="431"/>
      <c r="H1612" s="431"/>
      <c r="I1612" s="431"/>
      <c r="J1612" s="440"/>
      <c r="K1612" s="440"/>
      <c r="L1612" s="440"/>
      <c r="M1612" s="450"/>
    </row>
    <row r="1613" spans="1:13">
      <c r="A1613" s="427" t="str">
        <f t="shared" si="31"/>
        <v>-</v>
      </c>
      <c r="B1613" s="461"/>
      <c r="C1613" s="430"/>
      <c r="D1613" s="430"/>
      <c r="E1613" s="397"/>
      <c r="F1613" s="387"/>
      <c r="G1613" s="431"/>
      <c r="H1613" s="431"/>
      <c r="I1613" s="431"/>
      <c r="J1613" s="440"/>
      <c r="K1613" s="440"/>
      <c r="L1613" s="440"/>
      <c r="M1613" s="450"/>
    </row>
    <row r="1614" spans="1:13">
      <c r="A1614" s="427" t="str">
        <f t="shared" si="31"/>
        <v>-</v>
      </c>
      <c r="B1614" s="461"/>
      <c r="C1614" s="430"/>
      <c r="D1614" s="430"/>
      <c r="E1614" s="397"/>
      <c r="F1614" s="387"/>
      <c r="G1614" s="431"/>
      <c r="H1614" s="431"/>
      <c r="I1614" s="431"/>
      <c r="J1614" s="440"/>
      <c r="K1614" s="440"/>
      <c r="L1614" s="440"/>
      <c r="M1614" s="450"/>
    </row>
    <row r="1615" spans="1:13">
      <c r="A1615" s="427" t="str">
        <f t="shared" si="31"/>
        <v>-</v>
      </c>
      <c r="B1615" s="461"/>
      <c r="C1615" s="430"/>
      <c r="D1615" s="430"/>
      <c r="E1615" s="397"/>
      <c r="F1615" s="387"/>
      <c r="G1615" s="431"/>
      <c r="H1615" s="431"/>
      <c r="I1615" s="431"/>
      <c r="J1615" s="440"/>
      <c r="K1615" s="440"/>
      <c r="L1615" s="440"/>
      <c r="M1615" s="450"/>
    </row>
    <row r="1616" spans="1:13">
      <c r="A1616" s="427" t="str">
        <f t="shared" si="31"/>
        <v>-</v>
      </c>
      <c r="B1616" s="461"/>
      <c r="C1616" s="430"/>
      <c r="D1616" s="430"/>
      <c r="E1616" s="397"/>
      <c r="F1616" s="387"/>
      <c r="G1616" s="431"/>
      <c r="H1616" s="431"/>
      <c r="I1616" s="431"/>
      <c r="J1616" s="440"/>
      <c r="K1616" s="440"/>
      <c r="L1616" s="440"/>
      <c r="M1616" s="450"/>
    </row>
    <row r="1617" spans="1:13">
      <c r="A1617" s="427" t="str">
        <f t="shared" si="31"/>
        <v>-</v>
      </c>
      <c r="B1617" s="461"/>
      <c r="C1617" s="430"/>
      <c r="D1617" s="430"/>
      <c r="E1617" s="397"/>
      <c r="F1617" s="387"/>
      <c r="G1617" s="431"/>
      <c r="H1617" s="431"/>
      <c r="I1617" s="431"/>
      <c r="J1617" s="440"/>
      <c r="K1617" s="440"/>
      <c r="L1617" s="440"/>
      <c r="M1617" s="450"/>
    </row>
    <row r="1618" spans="1:13">
      <c r="A1618" s="427" t="str">
        <f t="shared" si="31"/>
        <v>-</v>
      </c>
      <c r="B1618" s="461"/>
      <c r="C1618" s="430"/>
      <c r="D1618" s="430"/>
      <c r="E1618" s="397"/>
      <c r="F1618" s="387"/>
      <c r="G1618" s="431"/>
      <c r="H1618" s="431"/>
      <c r="I1618" s="431"/>
      <c r="J1618" s="440"/>
      <c r="K1618" s="440"/>
      <c r="L1618" s="440"/>
      <c r="M1618" s="450"/>
    </row>
    <row r="1619" spans="1:13">
      <c r="A1619" s="427" t="str">
        <f t="shared" si="31"/>
        <v>-</v>
      </c>
      <c r="B1619" s="461"/>
      <c r="C1619" s="430"/>
      <c r="D1619" s="430"/>
      <c r="E1619" s="397"/>
      <c r="F1619" s="387"/>
      <c r="G1619" s="431"/>
      <c r="H1619" s="431"/>
      <c r="I1619" s="431"/>
      <c r="J1619" s="440"/>
      <c r="K1619" s="440"/>
      <c r="L1619" s="440"/>
      <c r="M1619" s="450"/>
    </row>
    <row r="1620" spans="1:13">
      <c r="A1620" s="427" t="str">
        <f t="shared" si="31"/>
        <v>-</v>
      </c>
      <c r="B1620" s="461"/>
      <c r="C1620" s="430"/>
      <c r="D1620" s="430"/>
      <c r="E1620" s="397"/>
      <c r="F1620" s="387"/>
      <c r="G1620" s="431"/>
      <c r="H1620" s="431"/>
      <c r="I1620" s="431"/>
      <c r="J1620" s="440"/>
      <c r="K1620" s="440"/>
      <c r="L1620" s="440"/>
      <c r="M1620" s="450"/>
    </row>
    <row r="1621" spans="1:13">
      <c r="A1621" s="427" t="str">
        <f t="shared" si="31"/>
        <v>-</v>
      </c>
      <c r="B1621" s="461"/>
      <c r="C1621" s="430"/>
      <c r="D1621" s="430"/>
      <c r="E1621" s="397"/>
      <c r="F1621" s="387"/>
      <c r="G1621" s="431"/>
      <c r="H1621" s="431"/>
      <c r="I1621" s="431"/>
      <c r="J1621" s="440"/>
      <c r="K1621" s="440"/>
      <c r="L1621" s="440"/>
      <c r="M1621" s="450"/>
    </row>
    <row r="1622" spans="1:13">
      <c r="A1622" s="427" t="str">
        <f t="shared" si="31"/>
        <v>-</v>
      </c>
      <c r="B1622" s="461"/>
      <c r="C1622" s="430"/>
      <c r="D1622" s="430"/>
      <c r="E1622" s="397"/>
      <c r="F1622" s="387"/>
      <c r="G1622" s="431"/>
      <c r="H1622" s="431"/>
      <c r="I1622" s="431"/>
      <c r="J1622" s="440"/>
      <c r="K1622" s="440"/>
      <c r="L1622" s="440"/>
      <c r="M1622" s="450"/>
    </row>
    <row r="1623" spans="1:13">
      <c r="A1623" s="427" t="str">
        <f t="shared" si="31"/>
        <v>-</v>
      </c>
      <c r="B1623" s="461"/>
      <c r="C1623" s="430"/>
      <c r="D1623" s="430"/>
      <c r="E1623" s="397"/>
      <c r="F1623" s="387"/>
      <c r="G1623" s="431"/>
      <c r="H1623" s="431"/>
      <c r="I1623" s="431"/>
      <c r="J1623" s="440"/>
      <c r="K1623" s="440"/>
      <c r="L1623" s="440"/>
      <c r="M1623" s="450"/>
    </row>
    <row r="1624" spans="1:13">
      <c r="A1624" s="427" t="str">
        <f t="shared" si="31"/>
        <v>-</v>
      </c>
      <c r="B1624" s="461"/>
      <c r="C1624" s="430"/>
      <c r="D1624" s="430"/>
      <c r="E1624" s="397"/>
      <c r="F1624" s="387"/>
      <c r="G1624" s="431"/>
      <c r="H1624" s="431"/>
      <c r="I1624" s="431"/>
      <c r="J1624" s="440"/>
      <c r="K1624" s="440"/>
      <c r="L1624" s="440"/>
      <c r="M1624" s="450"/>
    </row>
    <row r="1625" spans="1:13">
      <c r="A1625" s="427" t="str">
        <f t="shared" si="31"/>
        <v>-</v>
      </c>
      <c r="B1625" s="461"/>
      <c r="C1625" s="430"/>
      <c r="D1625" s="430"/>
      <c r="E1625" s="397"/>
      <c r="F1625" s="387"/>
      <c r="G1625" s="431"/>
      <c r="H1625" s="431"/>
      <c r="I1625" s="431"/>
      <c r="J1625" s="440"/>
      <c r="K1625" s="440"/>
      <c r="L1625" s="440"/>
      <c r="M1625" s="450"/>
    </row>
    <row r="1626" spans="1:13">
      <c r="A1626" s="427" t="str">
        <f t="shared" si="31"/>
        <v>-</v>
      </c>
      <c r="B1626" s="461"/>
      <c r="C1626" s="430"/>
      <c r="D1626" s="430"/>
      <c r="E1626" s="397"/>
      <c r="F1626" s="387"/>
      <c r="G1626" s="431"/>
      <c r="H1626" s="431"/>
      <c r="I1626" s="431"/>
      <c r="J1626" s="440"/>
      <c r="K1626" s="440"/>
      <c r="L1626" s="440"/>
      <c r="M1626" s="450"/>
    </row>
    <row r="1627" spans="1:13">
      <c r="A1627" s="427" t="str">
        <f t="shared" si="31"/>
        <v>-</v>
      </c>
      <c r="B1627" s="461"/>
      <c r="C1627" s="430"/>
      <c r="D1627" s="430"/>
      <c r="E1627" s="397"/>
      <c r="F1627" s="387"/>
      <c r="G1627" s="431"/>
      <c r="H1627" s="431"/>
      <c r="I1627" s="431"/>
      <c r="J1627" s="440"/>
      <c r="K1627" s="440"/>
      <c r="L1627" s="440"/>
      <c r="M1627" s="450"/>
    </row>
    <row r="1628" spans="1:13">
      <c r="A1628" s="427" t="str">
        <f t="shared" ref="A1628:A1691" si="32">D1628&amp;"-"&amp;B1628</f>
        <v>-</v>
      </c>
      <c r="B1628" s="461"/>
      <c r="C1628" s="430"/>
      <c r="D1628" s="430"/>
      <c r="E1628" s="397"/>
      <c r="F1628" s="387"/>
      <c r="G1628" s="431"/>
      <c r="H1628" s="431"/>
      <c r="I1628" s="431"/>
      <c r="J1628" s="440"/>
      <c r="K1628" s="440"/>
      <c r="L1628" s="440"/>
      <c r="M1628" s="450"/>
    </row>
    <row r="1629" spans="1:13">
      <c r="A1629" s="427" t="str">
        <f t="shared" si="32"/>
        <v>-</v>
      </c>
      <c r="B1629" s="461"/>
      <c r="C1629" s="430"/>
      <c r="D1629" s="430"/>
      <c r="E1629" s="397"/>
      <c r="F1629" s="387"/>
      <c r="G1629" s="431"/>
      <c r="H1629" s="431"/>
      <c r="I1629" s="431"/>
      <c r="J1629" s="440"/>
      <c r="K1629" s="440"/>
      <c r="L1629" s="440"/>
      <c r="M1629" s="450"/>
    </row>
    <row r="1630" spans="1:13">
      <c r="A1630" s="427" t="str">
        <f t="shared" si="32"/>
        <v>-</v>
      </c>
      <c r="B1630" s="461"/>
      <c r="C1630" s="430"/>
      <c r="D1630" s="430"/>
      <c r="E1630" s="397"/>
      <c r="F1630" s="387"/>
      <c r="G1630" s="431"/>
      <c r="H1630" s="431"/>
      <c r="I1630" s="431"/>
      <c r="J1630" s="440"/>
      <c r="K1630" s="440"/>
      <c r="L1630" s="440"/>
      <c r="M1630" s="450"/>
    </row>
    <row r="1631" spans="1:13">
      <c r="A1631" s="427" t="str">
        <f t="shared" si="32"/>
        <v>-</v>
      </c>
      <c r="B1631" s="461"/>
      <c r="C1631" s="430"/>
      <c r="D1631" s="430"/>
      <c r="E1631" s="397"/>
      <c r="F1631" s="387"/>
      <c r="G1631" s="431"/>
      <c r="H1631" s="431"/>
      <c r="I1631" s="431"/>
      <c r="J1631" s="440"/>
      <c r="K1631" s="440"/>
      <c r="L1631" s="440"/>
      <c r="M1631" s="450"/>
    </row>
    <row r="1632" spans="1:13">
      <c r="A1632" s="427" t="str">
        <f t="shared" si="32"/>
        <v>-</v>
      </c>
      <c r="B1632" s="461"/>
      <c r="C1632" s="430"/>
      <c r="D1632" s="430"/>
      <c r="E1632" s="397"/>
      <c r="F1632" s="387"/>
      <c r="G1632" s="431"/>
      <c r="H1632" s="431"/>
      <c r="I1632" s="431"/>
      <c r="J1632" s="440"/>
      <c r="K1632" s="440"/>
      <c r="L1632" s="440"/>
      <c r="M1632" s="450"/>
    </row>
    <row r="1633" spans="1:13">
      <c r="A1633" s="427" t="str">
        <f t="shared" si="32"/>
        <v>-</v>
      </c>
      <c r="B1633" s="461"/>
      <c r="C1633" s="430"/>
      <c r="D1633" s="430"/>
      <c r="E1633" s="397"/>
      <c r="F1633" s="387"/>
      <c r="G1633" s="431"/>
      <c r="H1633" s="431"/>
      <c r="I1633" s="431"/>
      <c r="J1633" s="440"/>
      <c r="K1633" s="440"/>
      <c r="L1633" s="440"/>
      <c r="M1633" s="450"/>
    </row>
    <row r="1634" spans="1:13">
      <c r="A1634" s="427" t="str">
        <f t="shared" si="32"/>
        <v>-</v>
      </c>
      <c r="B1634" s="461"/>
      <c r="C1634" s="430"/>
      <c r="D1634" s="430"/>
      <c r="E1634" s="397"/>
      <c r="F1634" s="387"/>
      <c r="G1634" s="431"/>
      <c r="H1634" s="431"/>
      <c r="I1634" s="431"/>
      <c r="J1634" s="440"/>
      <c r="K1634" s="440"/>
      <c r="L1634" s="440"/>
      <c r="M1634" s="450"/>
    </row>
    <row r="1635" spans="1:13">
      <c r="A1635" s="427" t="str">
        <f t="shared" si="32"/>
        <v>-</v>
      </c>
      <c r="B1635" s="461"/>
      <c r="C1635" s="430"/>
      <c r="D1635" s="430"/>
      <c r="E1635" s="397"/>
      <c r="F1635" s="387"/>
      <c r="G1635" s="431"/>
      <c r="H1635" s="431"/>
      <c r="I1635" s="431"/>
      <c r="J1635" s="440"/>
      <c r="K1635" s="440"/>
      <c r="L1635" s="440"/>
      <c r="M1635" s="450"/>
    </row>
    <row r="1636" spans="1:13">
      <c r="A1636" s="427" t="str">
        <f t="shared" si="32"/>
        <v>-</v>
      </c>
      <c r="B1636" s="461"/>
      <c r="C1636" s="430"/>
      <c r="D1636" s="430"/>
      <c r="E1636" s="397"/>
      <c r="F1636" s="387"/>
      <c r="G1636" s="431"/>
      <c r="H1636" s="431"/>
      <c r="I1636" s="431"/>
      <c r="J1636" s="440"/>
      <c r="K1636" s="440"/>
      <c r="L1636" s="440"/>
      <c r="M1636" s="450"/>
    </row>
    <row r="1637" spans="1:13">
      <c r="A1637" s="427" t="str">
        <f t="shared" si="32"/>
        <v>-</v>
      </c>
      <c r="B1637" s="461"/>
      <c r="C1637" s="430"/>
      <c r="D1637" s="430"/>
      <c r="E1637" s="397"/>
      <c r="F1637" s="387"/>
      <c r="G1637" s="431"/>
      <c r="H1637" s="431"/>
      <c r="I1637" s="431"/>
      <c r="J1637" s="440"/>
      <c r="K1637" s="440"/>
      <c r="L1637" s="440"/>
      <c r="M1637" s="450"/>
    </row>
    <row r="1638" spans="1:13">
      <c r="A1638" s="427" t="str">
        <f t="shared" si="32"/>
        <v>-</v>
      </c>
      <c r="B1638" s="461"/>
      <c r="C1638" s="430"/>
      <c r="D1638" s="430"/>
      <c r="E1638" s="397"/>
      <c r="F1638" s="387"/>
      <c r="G1638" s="431"/>
      <c r="H1638" s="431"/>
      <c r="I1638" s="431"/>
      <c r="J1638" s="440"/>
      <c r="K1638" s="440"/>
      <c r="L1638" s="440"/>
      <c r="M1638" s="450"/>
    </row>
    <row r="1639" spans="1:13">
      <c r="A1639" s="427" t="str">
        <f t="shared" si="32"/>
        <v>-</v>
      </c>
      <c r="B1639" s="461"/>
      <c r="C1639" s="430"/>
      <c r="D1639" s="430"/>
      <c r="E1639" s="397"/>
      <c r="F1639" s="387"/>
      <c r="G1639" s="431"/>
      <c r="H1639" s="431"/>
      <c r="I1639" s="431"/>
      <c r="J1639" s="440"/>
      <c r="K1639" s="440"/>
      <c r="L1639" s="440"/>
      <c r="M1639" s="450"/>
    </row>
    <row r="1640" spans="1:13">
      <c r="A1640" s="427" t="str">
        <f t="shared" si="32"/>
        <v>-</v>
      </c>
      <c r="B1640" s="461"/>
      <c r="C1640" s="430"/>
      <c r="D1640" s="430"/>
      <c r="E1640" s="397"/>
      <c r="F1640" s="387"/>
      <c r="G1640" s="431"/>
      <c r="H1640" s="431"/>
      <c r="I1640" s="431"/>
      <c r="J1640" s="440"/>
      <c r="K1640" s="440"/>
      <c r="L1640" s="440"/>
      <c r="M1640" s="450"/>
    </row>
    <row r="1641" spans="1:13">
      <c r="A1641" s="427" t="str">
        <f t="shared" si="32"/>
        <v>-</v>
      </c>
      <c r="B1641" s="461"/>
      <c r="C1641" s="430"/>
      <c r="D1641" s="430"/>
      <c r="E1641" s="397"/>
      <c r="F1641" s="387"/>
      <c r="G1641" s="431"/>
      <c r="H1641" s="431"/>
      <c r="I1641" s="431"/>
      <c r="J1641" s="440"/>
      <c r="K1641" s="440"/>
      <c r="L1641" s="440"/>
      <c r="M1641" s="450"/>
    </row>
    <row r="1642" spans="1:13">
      <c r="A1642" s="427" t="str">
        <f t="shared" si="32"/>
        <v>-</v>
      </c>
      <c r="B1642" s="461"/>
      <c r="C1642" s="430"/>
      <c r="D1642" s="430"/>
      <c r="E1642" s="397"/>
      <c r="F1642" s="387"/>
      <c r="G1642" s="431"/>
      <c r="H1642" s="431"/>
      <c r="I1642" s="431"/>
      <c r="J1642" s="440"/>
      <c r="K1642" s="440"/>
      <c r="L1642" s="440"/>
      <c r="M1642" s="450"/>
    </row>
    <row r="1643" spans="1:13">
      <c r="A1643" s="427" t="str">
        <f t="shared" si="32"/>
        <v>-</v>
      </c>
      <c r="B1643" s="461"/>
      <c r="C1643" s="430"/>
      <c r="D1643" s="430"/>
      <c r="E1643" s="397"/>
      <c r="F1643" s="387"/>
      <c r="G1643" s="431"/>
      <c r="H1643" s="431"/>
      <c r="I1643" s="431"/>
      <c r="J1643" s="440"/>
      <c r="K1643" s="440"/>
      <c r="L1643" s="440"/>
      <c r="M1643" s="450"/>
    </row>
    <row r="1644" spans="1:13">
      <c r="A1644" s="427" t="str">
        <f t="shared" si="32"/>
        <v>-</v>
      </c>
      <c r="B1644" s="461"/>
      <c r="C1644" s="430"/>
      <c r="D1644" s="430"/>
      <c r="E1644" s="397"/>
      <c r="F1644" s="387"/>
      <c r="G1644" s="431"/>
      <c r="H1644" s="431"/>
      <c r="I1644" s="431"/>
      <c r="J1644" s="440"/>
      <c r="K1644" s="440"/>
      <c r="L1644" s="440"/>
      <c r="M1644" s="450"/>
    </row>
    <row r="1645" spans="1:13">
      <c r="A1645" s="427" t="str">
        <f t="shared" si="32"/>
        <v>-</v>
      </c>
      <c r="B1645" s="461"/>
      <c r="C1645" s="430"/>
      <c r="D1645" s="430"/>
      <c r="E1645" s="397"/>
      <c r="F1645" s="387"/>
      <c r="G1645" s="431"/>
      <c r="H1645" s="431"/>
      <c r="I1645" s="431"/>
      <c r="J1645" s="440"/>
      <c r="K1645" s="440"/>
      <c r="L1645" s="440"/>
      <c r="M1645" s="450"/>
    </row>
    <row r="1646" spans="1:13">
      <c r="A1646" s="427" t="str">
        <f t="shared" si="32"/>
        <v>-</v>
      </c>
      <c r="B1646" s="461"/>
      <c r="C1646" s="430"/>
      <c r="D1646" s="430"/>
      <c r="E1646" s="397"/>
      <c r="F1646" s="387"/>
      <c r="G1646" s="431"/>
      <c r="H1646" s="431"/>
      <c r="I1646" s="431"/>
      <c r="J1646" s="440"/>
      <c r="K1646" s="440"/>
      <c r="L1646" s="440"/>
      <c r="M1646" s="450"/>
    </row>
    <row r="1647" spans="1:13">
      <c r="A1647" s="427" t="str">
        <f t="shared" si="32"/>
        <v>-</v>
      </c>
      <c r="B1647" s="461"/>
      <c r="C1647" s="430"/>
      <c r="D1647" s="430"/>
      <c r="E1647" s="397"/>
      <c r="F1647" s="387"/>
      <c r="G1647" s="431"/>
      <c r="H1647" s="431"/>
      <c r="I1647" s="431"/>
      <c r="J1647" s="440"/>
      <c r="K1647" s="440"/>
      <c r="L1647" s="440"/>
      <c r="M1647" s="450"/>
    </row>
    <row r="1648" spans="1:13">
      <c r="A1648" s="427" t="str">
        <f t="shared" si="32"/>
        <v>-</v>
      </c>
      <c r="B1648" s="461"/>
      <c r="C1648" s="430"/>
      <c r="D1648" s="430"/>
      <c r="E1648" s="397"/>
      <c r="F1648" s="387"/>
      <c r="G1648" s="431"/>
      <c r="H1648" s="431"/>
      <c r="I1648" s="431"/>
      <c r="J1648" s="440"/>
      <c r="K1648" s="440"/>
      <c r="L1648" s="440"/>
      <c r="M1648" s="450"/>
    </row>
    <row r="1649" spans="1:13">
      <c r="A1649" s="427" t="str">
        <f t="shared" si="32"/>
        <v>-</v>
      </c>
      <c r="B1649" s="461"/>
      <c r="C1649" s="430"/>
      <c r="D1649" s="430"/>
      <c r="E1649" s="397"/>
      <c r="F1649" s="387"/>
      <c r="G1649" s="431"/>
      <c r="H1649" s="431"/>
      <c r="I1649" s="431"/>
      <c r="J1649" s="440"/>
      <c r="K1649" s="440"/>
      <c r="L1649" s="440"/>
      <c r="M1649" s="450"/>
    </row>
    <row r="1650" spans="1:13">
      <c r="A1650" s="427" t="str">
        <f t="shared" si="32"/>
        <v>-</v>
      </c>
      <c r="B1650" s="461"/>
      <c r="C1650" s="430"/>
      <c r="D1650" s="430"/>
      <c r="E1650" s="397"/>
      <c r="F1650" s="387"/>
      <c r="G1650" s="431"/>
      <c r="H1650" s="431"/>
      <c r="I1650" s="431"/>
      <c r="J1650" s="440"/>
      <c r="K1650" s="440"/>
      <c r="L1650" s="440"/>
      <c r="M1650" s="450"/>
    </row>
    <row r="1651" spans="1:13">
      <c r="A1651" s="427" t="str">
        <f t="shared" si="32"/>
        <v>-</v>
      </c>
      <c r="B1651" s="461"/>
      <c r="C1651" s="430"/>
      <c r="D1651" s="430"/>
      <c r="E1651" s="397"/>
      <c r="F1651" s="387"/>
      <c r="G1651" s="431"/>
      <c r="H1651" s="431"/>
      <c r="I1651" s="431"/>
      <c r="J1651" s="440"/>
      <c r="K1651" s="440"/>
      <c r="L1651" s="440"/>
      <c r="M1651" s="450"/>
    </row>
    <row r="1652" spans="1:13">
      <c r="A1652" s="427" t="str">
        <f t="shared" si="32"/>
        <v>-</v>
      </c>
      <c r="B1652" s="461"/>
      <c r="C1652" s="430"/>
      <c r="D1652" s="430"/>
      <c r="E1652" s="397"/>
      <c r="F1652" s="387"/>
      <c r="G1652" s="431"/>
      <c r="H1652" s="431"/>
      <c r="I1652" s="431"/>
      <c r="J1652" s="440"/>
      <c r="K1652" s="440"/>
      <c r="L1652" s="440"/>
      <c r="M1652" s="450"/>
    </row>
    <row r="1653" spans="1:13">
      <c r="A1653" s="427" t="str">
        <f t="shared" si="32"/>
        <v>-</v>
      </c>
      <c r="B1653" s="461"/>
      <c r="C1653" s="430"/>
      <c r="D1653" s="430"/>
      <c r="E1653" s="397"/>
      <c r="F1653" s="387"/>
      <c r="G1653" s="431"/>
      <c r="H1653" s="431"/>
      <c r="I1653" s="431"/>
      <c r="J1653" s="440"/>
      <c r="K1653" s="440"/>
      <c r="L1653" s="440"/>
      <c r="M1653" s="450"/>
    </row>
    <row r="1654" spans="1:13">
      <c r="A1654" s="427" t="str">
        <f t="shared" si="32"/>
        <v>-</v>
      </c>
      <c r="B1654" s="461"/>
      <c r="C1654" s="430"/>
      <c r="D1654" s="430"/>
      <c r="E1654" s="397"/>
      <c r="F1654" s="387"/>
      <c r="G1654" s="431"/>
      <c r="H1654" s="431"/>
      <c r="I1654" s="431"/>
      <c r="J1654" s="440"/>
      <c r="K1654" s="440"/>
      <c r="L1654" s="440"/>
      <c r="M1654" s="450"/>
    </row>
    <row r="1655" spans="1:13">
      <c r="A1655" s="427" t="str">
        <f t="shared" si="32"/>
        <v>-</v>
      </c>
      <c r="B1655" s="461"/>
      <c r="C1655" s="430"/>
      <c r="D1655" s="430"/>
      <c r="E1655" s="397"/>
      <c r="F1655" s="387"/>
      <c r="G1655" s="431"/>
      <c r="H1655" s="431"/>
      <c r="I1655" s="431"/>
      <c r="J1655" s="440"/>
      <c r="K1655" s="440"/>
      <c r="L1655" s="440"/>
      <c r="M1655" s="450"/>
    </row>
    <row r="1656" spans="1:13">
      <c r="A1656" s="427" t="str">
        <f t="shared" si="32"/>
        <v>-</v>
      </c>
      <c r="B1656" s="461"/>
      <c r="C1656" s="430"/>
      <c r="D1656" s="430"/>
      <c r="E1656" s="397"/>
      <c r="F1656" s="387"/>
      <c r="G1656" s="431"/>
      <c r="H1656" s="431"/>
      <c r="I1656" s="431"/>
      <c r="J1656" s="440"/>
      <c r="K1656" s="440"/>
      <c r="L1656" s="440"/>
      <c r="M1656" s="450"/>
    </row>
    <row r="1657" spans="1:13">
      <c r="A1657" s="427" t="str">
        <f t="shared" si="32"/>
        <v>-</v>
      </c>
      <c r="B1657" s="461"/>
      <c r="C1657" s="430"/>
      <c r="D1657" s="430"/>
      <c r="E1657" s="397"/>
      <c r="F1657" s="387"/>
      <c r="G1657" s="431"/>
      <c r="H1657" s="431"/>
      <c r="I1657" s="431"/>
      <c r="J1657" s="440"/>
      <c r="K1657" s="440"/>
      <c r="L1657" s="440"/>
      <c r="M1657" s="450"/>
    </row>
    <row r="1658" spans="1:13">
      <c r="A1658" s="427" t="str">
        <f t="shared" si="32"/>
        <v>-</v>
      </c>
      <c r="B1658" s="461"/>
      <c r="C1658" s="430"/>
      <c r="D1658" s="430"/>
      <c r="E1658" s="397"/>
      <c r="F1658" s="387"/>
      <c r="G1658" s="431"/>
      <c r="H1658" s="431"/>
      <c r="I1658" s="431"/>
      <c r="J1658" s="440"/>
      <c r="K1658" s="440"/>
      <c r="L1658" s="440"/>
      <c r="M1658" s="450"/>
    </row>
    <row r="1659" spans="1:13">
      <c r="A1659" s="427" t="str">
        <f t="shared" si="32"/>
        <v>-</v>
      </c>
      <c r="B1659" s="461"/>
      <c r="C1659" s="430"/>
      <c r="D1659" s="430"/>
      <c r="E1659" s="397"/>
      <c r="F1659" s="387"/>
      <c r="G1659" s="431"/>
      <c r="H1659" s="431"/>
      <c r="I1659" s="431"/>
      <c r="J1659" s="440"/>
      <c r="K1659" s="440"/>
      <c r="L1659" s="440"/>
      <c r="M1659" s="450"/>
    </row>
    <row r="1660" spans="1:13">
      <c r="A1660" s="427" t="str">
        <f t="shared" si="32"/>
        <v>-</v>
      </c>
      <c r="B1660" s="461"/>
      <c r="C1660" s="430"/>
      <c r="D1660" s="430"/>
      <c r="E1660" s="397"/>
      <c r="F1660" s="387"/>
      <c r="G1660" s="431"/>
      <c r="H1660" s="431"/>
      <c r="I1660" s="431"/>
      <c r="J1660" s="440"/>
      <c r="K1660" s="440"/>
      <c r="L1660" s="440"/>
      <c r="M1660" s="450"/>
    </row>
    <row r="1661" spans="1:13">
      <c r="A1661" s="427" t="str">
        <f t="shared" si="32"/>
        <v>-</v>
      </c>
      <c r="B1661" s="461"/>
      <c r="C1661" s="430"/>
      <c r="D1661" s="430"/>
      <c r="E1661" s="397"/>
      <c r="F1661" s="387"/>
      <c r="G1661" s="431"/>
      <c r="H1661" s="431"/>
      <c r="I1661" s="431"/>
      <c r="J1661" s="440"/>
      <c r="K1661" s="440"/>
      <c r="L1661" s="440"/>
      <c r="M1661" s="450"/>
    </row>
    <row r="1662" spans="1:13">
      <c r="A1662" s="427" t="str">
        <f t="shared" si="32"/>
        <v>-</v>
      </c>
      <c r="B1662" s="461"/>
      <c r="C1662" s="430"/>
      <c r="D1662" s="430"/>
      <c r="E1662" s="397"/>
      <c r="F1662" s="387"/>
      <c r="G1662" s="431"/>
      <c r="H1662" s="431"/>
      <c r="I1662" s="431"/>
      <c r="J1662" s="440"/>
      <c r="K1662" s="440"/>
      <c r="L1662" s="440"/>
      <c r="M1662" s="450"/>
    </row>
    <row r="1663" spans="1:13">
      <c r="A1663" s="427" t="str">
        <f t="shared" si="32"/>
        <v>-</v>
      </c>
      <c r="B1663" s="461"/>
      <c r="C1663" s="430"/>
      <c r="D1663" s="430"/>
      <c r="E1663" s="397"/>
      <c r="F1663" s="387"/>
      <c r="G1663" s="431"/>
      <c r="H1663" s="431"/>
      <c r="I1663" s="431"/>
      <c r="J1663" s="440"/>
      <c r="K1663" s="440"/>
      <c r="L1663" s="440"/>
      <c r="M1663" s="450"/>
    </row>
    <row r="1664" spans="1:13">
      <c r="A1664" s="427" t="str">
        <f t="shared" si="32"/>
        <v>-</v>
      </c>
      <c r="B1664" s="461"/>
      <c r="C1664" s="430"/>
      <c r="D1664" s="430"/>
      <c r="E1664" s="397"/>
      <c r="F1664" s="387"/>
      <c r="G1664" s="431"/>
      <c r="H1664" s="431"/>
      <c r="I1664" s="431"/>
      <c r="J1664" s="440"/>
      <c r="K1664" s="440"/>
      <c r="L1664" s="440"/>
      <c r="M1664" s="450"/>
    </row>
    <row r="1665" spans="1:13">
      <c r="A1665" s="427" t="str">
        <f t="shared" si="32"/>
        <v>-</v>
      </c>
      <c r="B1665" s="461"/>
      <c r="C1665" s="430"/>
      <c r="D1665" s="430"/>
      <c r="E1665" s="397"/>
      <c r="F1665" s="387"/>
      <c r="G1665" s="431"/>
      <c r="H1665" s="431"/>
      <c r="I1665" s="431"/>
      <c r="J1665" s="440"/>
      <c r="K1665" s="440"/>
      <c r="L1665" s="440"/>
      <c r="M1665" s="450"/>
    </row>
    <row r="1666" spans="1:13">
      <c r="A1666" s="427" t="str">
        <f t="shared" si="32"/>
        <v>-</v>
      </c>
      <c r="B1666" s="461"/>
      <c r="C1666" s="430"/>
      <c r="D1666" s="430"/>
      <c r="E1666" s="397"/>
      <c r="F1666" s="387"/>
      <c r="G1666" s="431"/>
      <c r="H1666" s="431"/>
      <c r="I1666" s="431"/>
      <c r="J1666" s="440"/>
      <c r="K1666" s="440"/>
      <c r="L1666" s="440"/>
      <c r="M1666" s="450"/>
    </row>
    <row r="1667" spans="1:13">
      <c r="A1667" s="427" t="str">
        <f t="shared" si="32"/>
        <v>-</v>
      </c>
      <c r="B1667" s="461"/>
      <c r="C1667" s="430"/>
      <c r="D1667" s="430"/>
      <c r="E1667" s="397"/>
      <c r="F1667" s="387"/>
      <c r="G1667" s="431"/>
      <c r="H1667" s="431"/>
      <c r="I1667" s="431"/>
      <c r="J1667" s="440"/>
      <c r="K1667" s="440"/>
      <c r="L1667" s="440"/>
      <c r="M1667" s="450"/>
    </row>
    <row r="1668" spans="1:13">
      <c r="A1668" s="427" t="str">
        <f t="shared" si="32"/>
        <v>-</v>
      </c>
      <c r="B1668" s="461"/>
      <c r="C1668" s="430"/>
      <c r="D1668" s="430"/>
      <c r="E1668" s="397"/>
      <c r="F1668" s="387"/>
      <c r="G1668" s="431"/>
      <c r="H1668" s="431"/>
      <c r="I1668" s="431"/>
      <c r="J1668" s="440"/>
      <c r="K1668" s="440"/>
      <c r="L1668" s="440"/>
      <c r="M1668" s="450"/>
    </row>
    <row r="1669" spans="1:13">
      <c r="A1669" s="427" t="str">
        <f t="shared" si="32"/>
        <v>-</v>
      </c>
      <c r="B1669" s="461"/>
      <c r="C1669" s="430"/>
      <c r="D1669" s="430"/>
      <c r="E1669" s="397"/>
      <c r="F1669" s="387"/>
      <c r="G1669" s="431"/>
      <c r="H1669" s="431"/>
      <c r="I1669" s="431"/>
      <c r="J1669" s="440"/>
      <c r="K1669" s="440"/>
      <c r="L1669" s="440"/>
      <c r="M1669" s="450"/>
    </row>
    <row r="1670" spans="1:13">
      <c r="A1670" s="427" t="str">
        <f t="shared" si="32"/>
        <v>-</v>
      </c>
      <c r="B1670" s="461"/>
      <c r="C1670" s="430"/>
      <c r="D1670" s="430"/>
      <c r="E1670" s="397"/>
      <c r="F1670" s="387"/>
      <c r="G1670" s="431"/>
      <c r="H1670" s="431"/>
      <c r="I1670" s="431"/>
      <c r="J1670" s="440"/>
      <c r="K1670" s="440"/>
      <c r="L1670" s="440"/>
      <c r="M1670" s="450"/>
    </row>
    <row r="1671" spans="1:13">
      <c r="A1671" s="427" t="str">
        <f t="shared" si="32"/>
        <v>-</v>
      </c>
      <c r="B1671" s="461"/>
      <c r="C1671" s="430"/>
      <c r="D1671" s="430"/>
      <c r="E1671" s="397"/>
      <c r="F1671" s="387"/>
      <c r="G1671" s="431"/>
      <c r="H1671" s="431"/>
      <c r="I1671" s="431"/>
      <c r="J1671" s="440"/>
      <c r="K1671" s="440"/>
      <c r="L1671" s="440"/>
      <c r="M1671" s="450"/>
    </row>
    <row r="1672" spans="1:13">
      <c r="A1672" s="427" t="str">
        <f t="shared" si="32"/>
        <v>-</v>
      </c>
      <c r="B1672" s="461"/>
      <c r="C1672" s="430"/>
      <c r="D1672" s="430"/>
      <c r="E1672" s="397"/>
      <c r="F1672" s="387"/>
      <c r="G1672" s="431"/>
      <c r="H1672" s="431"/>
      <c r="I1672" s="431"/>
      <c r="J1672" s="440"/>
      <c r="K1672" s="440"/>
      <c r="L1672" s="440"/>
      <c r="M1672" s="450"/>
    </row>
    <row r="1673" spans="1:13">
      <c r="A1673" s="427" t="str">
        <f t="shared" si="32"/>
        <v>-</v>
      </c>
      <c r="B1673" s="461"/>
      <c r="C1673" s="430"/>
      <c r="D1673" s="430"/>
      <c r="E1673" s="397"/>
      <c r="F1673" s="387"/>
      <c r="G1673" s="431"/>
      <c r="H1673" s="431"/>
      <c r="I1673" s="431"/>
      <c r="J1673" s="440"/>
      <c r="K1673" s="440"/>
      <c r="L1673" s="440"/>
      <c r="M1673" s="450"/>
    </row>
    <row r="1674" spans="1:13">
      <c r="A1674" s="427" t="str">
        <f t="shared" si="32"/>
        <v>-</v>
      </c>
      <c r="B1674" s="461"/>
      <c r="C1674" s="430"/>
      <c r="D1674" s="430"/>
      <c r="E1674" s="397"/>
      <c r="F1674" s="387"/>
      <c r="G1674" s="431"/>
      <c r="H1674" s="431"/>
      <c r="I1674" s="431"/>
      <c r="J1674" s="440"/>
      <c r="K1674" s="440"/>
      <c r="L1674" s="440"/>
      <c r="M1674" s="450"/>
    </row>
    <row r="1675" spans="1:13">
      <c r="A1675" s="427" t="str">
        <f t="shared" si="32"/>
        <v>-</v>
      </c>
      <c r="B1675" s="461"/>
      <c r="C1675" s="430"/>
      <c r="D1675" s="430"/>
      <c r="E1675" s="397"/>
      <c r="F1675" s="387"/>
      <c r="G1675" s="431"/>
      <c r="H1675" s="431"/>
      <c r="I1675" s="431"/>
      <c r="J1675" s="440"/>
      <c r="K1675" s="440"/>
      <c r="L1675" s="440"/>
      <c r="M1675" s="450"/>
    </row>
    <row r="1676" spans="1:13">
      <c r="A1676" s="427" t="str">
        <f t="shared" si="32"/>
        <v>-</v>
      </c>
      <c r="B1676" s="461"/>
      <c r="C1676" s="430"/>
      <c r="D1676" s="430"/>
      <c r="E1676" s="397"/>
      <c r="F1676" s="387"/>
      <c r="G1676" s="431"/>
      <c r="H1676" s="431"/>
      <c r="I1676" s="431"/>
      <c r="J1676" s="440"/>
      <c r="K1676" s="440"/>
      <c r="L1676" s="440"/>
      <c r="M1676" s="450"/>
    </row>
    <row r="1677" spans="1:13">
      <c r="A1677" s="427" t="str">
        <f t="shared" si="32"/>
        <v>-</v>
      </c>
      <c r="B1677" s="461"/>
      <c r="C1677" s="430"/>
      <c r="D1677" s="430"/>
      <c r="E1677" s="397"/>
      <c r="F1677" s="387"/>
      <c r="G1677" s="431"/>
      <c r="H1677" s="431"/>
      <c r="I1677" s="431"/>
      <c r="J1677" s="440"/>
      <c r="K1677" s="440"/>
      <c r="L1677" s="440"/>
      <c r="M1677" s="450"/>
    </row>
    <row r="1678" spans="1:13">
      <c r="A1678" s="427" t="str">
        <f t="shared" si="32"/>
        <v>-</v>
      </c>
      <c r="B1678" s="461"/>
      <c r="C1678" s="430"/>
      <c r="D1678" s="430"/>
      <c r="E1678" s="397"/>
      <c r="F1678" s="387"/>
      <c r="G1678" s="431"/>
      <c r="H1678" s="431"/>
      <c r="I1678" s="431"/>
      <c r="J1678" s="440"/>
      <c r="K1678" s="440"/>
      <c r="L1678" s="440"/>
      <c r="M1678" s="450"/>
    </row>
    <row r="1679" spans="1:13">
      <c r="A1679" s="427" t="str">
        <f t="shared" si="32"/>
        <v>-</v>
      </c>
      <c r="B1679" s="461"/>
      <c r="C1679" s="430"/>
      <c r="D1679" s="430"/>
      <c r="E1679" s="397"/>
      <c r="F1679" s="387"/>
      <c r="G1679" s="431"/>
      <c r="H1679" s="431"/>
      <c r="I1679" s="431"/>
      <c r="J1679" s="440"/>
      <c r="K1679" s="440"/>
      <c r="L1679" s="440"/>
      <c r="M1679" s="450"/>
    </row>
    <row r="1680" spans="1:13">
      <c r="A1680" s="427" t="str">
        <f t="shared" si="32"/>
        <v>-</v>
      </c>
      <c r="B1680" s="461"/>
      <c r="C1680" s="430"/>
      <c r="D1680" s="430"/>
      <c r="E1680" s="397"/>
      <c r="F1680" s="387"/>
      <c r="G1680" s="431"/>
      <c r="H1680" s="431"/>
      <c r="I1680" s="431"/>
      <c r="J1680" s="440"/>
      <c r="K1680" s="440"/>
      <c r="L1680" s="440"/>
      <c r="M1680" s="450"/>
    </row>
    <row r="1681" spans="1:13">
      <c r="A1681" s="427" t="str">
        <f t="shared" si="32"/>
        <v>-</v>
      </c>
      <c r="B1681" s="461"/>
      <c r="C1681" s="430"/>
      <c r="D1681" s="430"/>
      <c r="E1681" s="397"/>
      <c r="F1681" s="387"/>
      <c r="G1681" s="431"/>
      <c r="H1681" s="431"/>
      <c r="I1681" s="431"/>
      <c r="J1681" s="440"/>
      <c r="K1681" s="440"/>
      <c r="L1681" s="440"/>
      <c r="M1681" s="450"/>
    </row>
    <row r="1682" spans="1:13">
      <c r="A1682" s="427" t="str">
        <f t="shared" si="32"/>
        <v>-</v>
      </c>
      <c r="B1682" s="461"/>
      <c r="C1682" s="430"/>
      <c r="D1682" s="430"/>
      <c r="E1682" s="397"/>
      <c r="F1682" s="387"/>
      <c r="G1682" s="431"/>
      <c r="H1682" s="431"/>
      <c r="I1682" s="431"/>
      <c r="J1682" s="440"/>
      <c r="K1682" s="440"/>
      <c r="L1682" s="440"/>
      <c r="M1682" s="450"/>
    </row>
    <row r="1683" spans="1:13">
      <c r="A1683" s="427" t="str">
        <f t="shared" si="32"/>
        <v>-</v>
      </c>
      <c r="B1683" s="461"/>
      <c r="C1683" s="430"/>
      <c r="D1683" s="430"/>
      <c r="E1683" s="397"/>
      <c r="F1683" s="387"/>
      <c r="G1683" s="431"/>
      <c r="H1683" s="431"/>
      <c r="I1683" s="431"/>
      <c r="J1683" s="440"/>
      <c r="K1683" s="440"/>
      <c r="L1683" s="440"/>
      <c r="M1683" s="450"/>
    </row>
    <row r="1684" spans="1:13">
      <c r="A1684" s="427" t="str">
        <f t="shared" si="32"/>
        <v>-</v>
      </c>
      <c r="B1684" s="461"/>
      <c r="C1684" s="430"/>
      <c r="D1684" s="430"/>
      <c r="E1684" s="397"/>
      <c r="F1684" s="387"/>
      <c r="G1684" s="431"/>
      <c r="H1684" s="431"/>
      <c r="I1684" s="431"/>
      <c r="J1684" s="440"/>
      <c r="K1684" s="440"/>
      <c r="L1684" s="440"/>
      <c r="M1684" s="450"/>
    </row>
    <row r="1685" spans="1:13">
      <c r="A1685" s="427" t="str">
        <f t="shared" si="32"/>
        <v>-</v>
      </c>
      <c r="B1685" s="461"/>
      <c r="C1685" s="430"/>
      <c r="D1685" s="430"/>
      <c r="E1685" s="397"/>
      <c r="F1685" s="387"/>
      <c r="G1685" s="431"/>
      <c r="H1685" s="431"/>
      <c r="I1685" s="431"/>
      <c r="J1685" s="440"/>
      <c r="K1685" s="440"/>
      <c r="L1685" s="440"/>
      <c r="M1685" s="450"/>
    </row>
    <row r="1686" spans="1:13">
      <c r="A1686" s="427" t="str">
        <f t="shared" si="32"/>
        <v>-</v>
      </c>
      <c r="B1686" s="461"/>
      <c r="C1686" s="430"/>
      <c r="D1686" s="430"/>
      <c r="E1686" s="397"/>
      <c r="F1686" s="387"/>
      <c r="G1686" s="431"/>
      <c r="H1686" s="431"/>
      <c r="I1686" s="431"/>
      <c r="J1686" s="440"/>
      <c r="K1686" s="440"/>
      <c r="L1686" s="440"/>
      <c r="M1686" s="450"/>
    </row>
    <row r="1687" spans="1:13">
      <c r="A1687" s="427" t="str">
        <f t="shared" si="32"/>
        <v>-</v>
      </c>
      <c r="B1687" s="461"/>
      <c r="C1687" s="430"/>
      <c r="D1687" s="430"/>
      <c r="E1687" s="397"/>
      <c r="F1687" s="387"/>
      <c r="G1687" s="431"/>
      <c r="H1687" s="431"/>
      <c r="I1687" s="431"/>
      <c r="J1687" s="440"/>
      <c r="K1687" s="440"/>
      <c r="L1687" s="440"/>
      <c r="M1687" s="450"/>
    </row>
    <row r="1688" spans="1:13">
      <c r="A1688" s="427" t="str">
        <f t="shared" si="32"/>
        <v>-</v>
      </c>
      <c r="B1688" s="461"/>
      <c r="C1688" s="430"/>
      <c r="D1688" s="430"/>
      <c r="E1688" s="397"/>
      <c r="F1688" s="387"/>
      <c r="G1688" s="431"/>
      <c r="H1688" s="431"/>
      <c r="I1688" s="431"/>
      <c r="J1688" s="440"/>
      <c r="K1688" s="440"/>
      <c r="L1688" s="440"/>
      <c r="M1688" s="450"/>
    </row>
    <row r="1689" spans="1:13">
      <c r="A1689" s="427" t="str">
        <f t="shared" si="32"/>
        <v>-</v>
      </c>
      <c r="B1689" s="461"/>
      <c r="C1689" s="430"/>
      <c r="D1689" s="430"/>
      <c r="E1689" s="397"/>
      <c r="F1689" s="387"/>
      <c r="G1689" s="431"/>
      <c r="H1689" s="431"/>
      <c r="I1689" s="431"/>
      <c r="J1689" s="440"/>
      <c r="K1689" s="440"/>
      <c r="L1689" s="440"/>
      <c r="M1689" s="450"/>
    </row>
    <row r="1690" spans="1:13">
      <c r="A1690" s="427" t="str">
        <f t="shared" si="32"/>
        <v>-</v>
      </c>
      <c r="B1690" s="461"/>
      <c r="C1690" s="430"/>
      <c r="D1690" s="430"/>
      <c r="E1690" s="397"/>
      <c r="F1690" s="387"/>
      <c r="G1690" s="431"/>
      <c r="H1690" s="431"/>
      <c r="I1690" s="431"/>
      <c r="J1690" s="440"/>
      <c r="K1690" s="440"/>
      <c r="L1690" s="440"/>
      <c r="M1690" s="450"/>
    </row>
    <row r="1691" spans="1:13">
      <c r="A1691" s="427" t="str">
        <f t="shared" si="32"/>
        <v>-</v>
      </c>
      <c r="B1691" s="461"/>
      <c r="C1691" s="430"/>
      <c r="D1691" s="430"/>
      <c r="E1691" s="397"/>
      <c r="F1691" s="387"/>
      <c r="G1691" s="431"/>
      <c r="H1691" s="431"/>
      <c r="I1691" s="431"/>
      <c r="J1691" s="440"/>
      <c r="K1691" s="440"/>
      <c r="L1691" s="440"/>
      <c r="M1691" s="450"/>
    </row>
    <row r="1692" spans="1:13">
      <c r="A1692" s="427" t="str">
        <f t="shared" ref="A1692:A1755" si="33">D1692&amp;"-"&amp;B1692</f>
        <v>-</v>
      </c>
      <c r="B1692" s="461"/>
      <c r="C1692" s="430"/>
      <c r="D1692" s="430"/>
      <c r="E1692" s="397"/>
      <c r="F1692" s="387"/>
      <c r="G1692" s="431"/>
      <c r="H1692" s="431"/>
      <c r="I1692" s="431"/>
      <c r="J1692" s="440"/>
      <c r="K1692" s="440"/>
      <c r="L1692" s="440"/>
      <c r="M1692" s="450"/>
    </row>
    <row r="1693" spans="1:13">
      <c r="A1693" s="427" t="str">
        <f t="shared" si="33"/>
        <v>-</v>
      </c>
      <c r="B1693" s="461"/>
      <c r="C1693" s="430"/>
      <c r="D1693" s="430"/>
      <c r="E1693" s="397"/>
      <c r="F1693" s="387"/>
      <c r="G1693" s="431"/>
      <c r="H1693" s="431"/>
      <c r="I1693" s="431"/>
      <c r="J1693" s="440"/>
      <c r="K1693" s="440"/>
      <c r="L1693" s="440"/>
      <c r="M1693" s="450"/>
    </row>
    <row r="1694" spans="1:13">
      <c r="A1694" s="427" t="str">
        <f t="shared" si="33"/>
        <v>-</v>
      </c>
      <c r="B1694" s="461"/>
      <c r="C1694" s="430"/>
      <c r="D1694" s="430"/>
      <c r="E1694" s="397"/>
      <c r="F1694" s="387"/>
      <c r="G1694" s="431"/>
      <c r="H1694" s="431"/>
      <c r="I1694" s="431"/>
      <c r="J1694" s="440"/>
      <c r="K1694" s="440"/>
      <c r="L1694" s="440"/>
      <c r="M1694" s="450"/>
    </row>
    <row r="1695" spans="1:13">
      <c r="A1695" s="427" t="str">
        <f t="shared" si="33"/>
        <v>-</v>
      </c>
      <c r="B1695" s="461"/>
      <c r="C1695" s="430"/>
      <c r="D1695" s="430"/>
      <c r="E1695" s="397"/>
      <c r="F1695" s="387"/>
      <c r="G1695" s="431"/>
      <c r="H1695" s="431"/>
      <c r="I1695" s="431"/>
      <c r="J1695" s="440"/>
      <c r="K1695" s="440"/>
      <c r="L1695" s="440"/>
      <c r="M1695" s="450"/>
    </row>
    <row r="1696" spans="1:13">
      <c r="A1696" s="427" t="str">
        <f t="shared" si="33"/>
        <v>-</v>
      </c>
      <c r="B1696" s="461"/>
      <c r="C1696" s="430"/>
      <c r="D1696" s="430"/>
      <c r="E1696" s="397"/>
      <c r="F1696" s="387"/>
      <c r="G1696" s="431"/>
      <c r="H1696" s="431"/>
      <c r="I1696" s="431"/>
      <c r="J1696" s="440"/>
      <c r="K1696" s="440"/>
      <c r="L1696" s="440"/>
      <c r="M1696" s="450"/>
    </row>
    <row r="1697" spans="1:13">
      <c r="A1697" s="427" t="str">
        <f t="shared" si="33"/>
        <v>-</v>
      </c>
      <c r="B1697" s="461"/>
      <c r="C1697" s="430"/>
      <c r="D1697" s="430"/>
      <c r="E1697" s="397"/>
      <c r="F1697" s="387"/>
      <c r="G1697" s="431"/>
      <c r="H1697" s="431"/>
      <c r="I1697" s="431"/>
      <c r="J1697" s="440"/>
      <c r="K1697" s="440"/>
      <c r="L1697" s="440"/>
      <c r="M1697" s="450"/>
    </row>
    <row r="1698" spans="1:13">
      <c r="A1698" s="427" t="str">
        <f t="shared" si="33"/>
        <v>-</v>
      </c>
      <c r="B1698" s="461"/>
      <c r="C1698" s="430"/>
      <c r="D1698" s="430"/>
      <c r="E1698" s="397"/>
      <c r="F1698" s="387"/>
      <c r="G1698" s="431"/>
      <c r="H1698" s="431"/>
      <c r="I1698" s="431"/>
      <c r="J1698" s="440"/>
      <c r="K1698" s="440"/>
      <c r="L1698" s="440"/>
      <c r="M1698" s="450"/>
    </row>
    <row r="1699" spans="1:13">
      <c r="A1699" s="427" t="str">
        <f t="shared" si="33"/>
        <v>-</v>
      </c>
      <c r="B1699" s="461"/>
      <c r="C1699" s="430"/>
      <c r="D1699" s="430"/>
      <c r="E1699" s="397"/>
      <c r="F1699" s="387"/>
      <c r="G1699" s="431"/>
      <c r="H1699" s="431"/>
      <c r="I1699" s="431"/>
      <c r="J1699" s="440"/>
      <c r="K1699" s="440"/>
      <c r="L1699" s="440"/>
      <c r="M1699" s="450"/>
    </row>
    <row r="1700" spans="1:13">
      <c r="A1700" s="427" t="str">
        <f t="shared" si="33"/>
        <v>-</v>
      </c>
      <c r="B1700" s="461"/>
      <c r="C1700" s="430"/>
      <c r="D1700" s="430"/>
      <c r="E1700" s="397"/>
      <c r="F1700" s="387"/>
      <c r="G1700" s="431"/>
      <c r="H1700" s="431"/>
      <c r="I1700" s="431"/>
      <c r="J1700" s="440"/>
      <c r="K1700" s="440"/>
      <c r="L1700" s="440"/>
      <c r="M1700" s="450"/>
    </row>
    <row r="1701" spans="1:13">
      <c r="A1701" s="427" t="str">
        <f t="shared" si="33"/>
        <v>-</v>
      </c>
      <c r="B1701" s="461"/>
      <c r="C1701" s="430"/>
      <c r="D1701" s="430"/>
      <c r="E1701" s="397"/>
      <c r="F1701" s="387"/>
      <c r="G1701" s="431"/>
      <c r="H1701" s="431"/>
      <c r="I1701" s="431"/>
      <c r="J1701" s="440"/>
      <c r="K1701" s="440"/>
      <c r="L1701" s="440"/>
      <c r="M1701" s="450"/>
    </row>
    <row r="1702" spans="1:13">
      <c r="A1702" s="427" t="str">
        <f t="shared" si="33"/>
        <v>-</v>
      </c>
      <c r="B1702" s="461"/>
      <c r="C1702" s="430"/>
      <c r="D1702" s="430"/>
      <c r="E1702" s="397"/>
      <c r="F1702" s="387"/>
      <c r="G1702" s="431"/>
      <c r="H1702" s="431"/>
      <c r="I1702" s="431"/>
      <c r="J1702" s="440"/>
      <c r="K1702" s="440"/>
      <c r="L1702" s="440"/>
      <c r="M1702" s="450"/>
    </row>
    <row r="1703" spans="1:13">
      <c r="A1703" s="427" t="str">
        <f t="shared" si="33"/>
        <v>-</v>
      </c>
      <c r="B1703" s="461"/>
      <c r="C1703" s="430"/>
      <c r="D1703" s="430"/>
      <c r="E1703" s="397"/>
      <c r="F1703" s="387"/>
      <c r="G1703" s="431"/>
      <c r="H1703" s="431"/>
      <c r="I1703" s="431"/>
      <c r="J1703" s="440"/>
      <c r="K1703" s="440"/>
      <c r="L1703" s="440"/>
      <c r="M1703" s="450"/>
    </row>
    <row r="1704" spans="1:13">
      <c r="A1704" s="427" t="str">
        <f t="shared" si="33"/>
        <v>-</v>
      </c>
      <c r="B1704" s="461"/>
      <c r="C1704" s="430"/>
      <c r="D1704" s="430"/>
      <c r="E1704" s="397"/>
      <c r="F1704" s="387"/>
      <c r="G1704" s="431"/>
      <c r="H1704" s="431"/>
      <c r="I1704" s="431"/>
      <c r="J1704" s="440"/>
      <c r="K1704" s="440"/>
      <c r="L1704" s="440"/>
      <c r="M1704" s="450"/>
    </row>
    <row r="1705" spans="1:13">
      <c r="A1705" s="427" t="str">
        <f t="shared" si="33"/>
        <v>-</v>
      </c>
      <c r="B1705" s="461"/>
      <c r="C1705" s="430"/>
      <c r="D1705" s="430"/>
      <c r="E1705" s="397"/>
      <c r="F1705" s="387"/>
      <c r="G1705" s="431"/>
      <c r="H1705" s="431"/>
      <c r="I1705" s="431"/>
      <c r="J1705" s="440"/>
      <c r="K1705" s="440"/>
      <c r="L1705" s="440"/>
      <c r="M1705" s="450"/>
    </row>
    <row r="1706" spans="1:13">
      <c r="A1706" s="427" t="str">
        <f t="shared" si="33"/>
        <v>-</v>
      </c>
      <c r="B1706" s="461"/>
      <c r="C1706" s="430"/>
      <c r="D1706" s="430"/>
      <c r="E1706" s="397"/>
      <c r="F1706" s="387"/>
      <c r="G1706" s="431"/>
      <c r="H1706" s="431"/>
      <c r="I1706" s="431"/>
      <c r="J1706" s="440"/>
      <c r="K1706" s="440"/>
      <c r="L1706" s="440"/>
      <c r="M1706" s="450"/>
    </row>
    <row r="1707" spans="1:13">
      <c r="A1707" s="427" t="str">
        <f t="shared" si="33"/>
        <v>-</v>
      </c>
      <c r="B1707" s="461"/>
      <c r="C1707" s="430"/>
      <c r="D1707" s="430"/>
      <c r="E1707" s="397"/>
      <c r="F1707" s="387"/>
      <c r="G1707" s="431"/>
      <c r="H1707" s="431"/>
      <c r="I1707" s="431"/>
      <c r="J1707" s="440"/>
      <c r="K1707" s="440"/>
      <c r="L1707" s="440"/>
      <c r="M1707" s="450"/>
    </row>
    <row r="1708" spans="1:13">
      <c r="A1708" s="427" t="str">
        <f t="shared" si="33"/>
        <v>-</v>
      </c>
      <c r="B1708" s="461"/>
      <c r="C1708" s="430"/>
      <c r="D1708" s="430"/>
      <c r="E1708" s="397"/>
      <c r="F1708" s="387"/>
      <c r="G1708" s="431"/>
      <c r="H1708" s="431"/>
      <c r="I1708" s="431"/>
      <c r="J1708" s="440"/>
      <c r="K1708" s="440"/>
      <c r="L1708" s="440"/>
      <c r="M1708" s="450"/>
    </row>
    <row r="1709" spans="1:13">
      <c r="A1709" s="427" t="str">
        <f t="shared" si="33"/>
        <v>-</v>
      </c>
      <c r="B1709" s="461"/>
      <c r="C1709" s="430"/>
      <c r="D1709" s="430"/>
      <c r="E1709" s="397"/>
      <c r="F1709" s="387"/>
      <c r="G1709" s="431"/>
      <c r="H1709" s="431"/>
      <c r="I1709" s="431"/>
      <c r="J1709" s="440"/>
      <c r="K1709" s="440"/>
      <c r="L1709" s="440"/>
      <c r="M1709" s="450"/>
    </row>
    <row r="1710" spans="1:13">
      <c r="A1710" s="427" t="str">
        <f t="shared" si="33"/>
        <v>-</v>
      </c>
      <c r="B1710" s="461"/>
      <c r="C1710" s="430"/>
      <c r="D1710" s="430"/>
      <c r="E1710" s="397"/>
      <c r="F1710" s="387"/>
      <c r="G1710" s="431"/>
      <c r="H1710" s="431"/>
      <c r="I1710" s="431"/>
      <c r="J1710" s="440"/>
      <c r="K1710" s="440"/>
      <c r="L1710" s="440"/>
      <c r="M1710" s="450"/>
    </row>
    <row r="1711" spans="1:13">
      <c r="A1711" s="427" t="str">
        <f t="shared" si="33"/>
        <v>-</v>
      </c>
      <c r="B1711" s="461"/>
      <c r="C1711" s="430"/>
      <c r="D1711" s="430"/>
      <c r="E1711" s="397"/>
      <c r="F1711" s="387"/>
      <c r="G1711" s="431"/>
      <c r="H1711" s="431"/>
      <c r="I1711" s="431"/>
      <c r="J1711" s="440"/>
      <c r="K1711" s="440"/>
      <c r="L1711" s="440"/>
      <c r="M1711" s="450"/>
    </row>
    <row r="1712" spans="1:13">
      <c r="A1712" s="427" t="str">
        <f t="shared" si="33"/>
        <v>-</v>
      </c>
      <c r="B1712" s="461"/>
      <c r="C1712" s="430"/>
      <c r="D1712" s="430"/>
      <c r="E1712" s="397"/>
      <c r="F1712" s="387"/>
      <c r="G1712" s="431"/>
      <c r="H1712" s="431"/>
      <c r="I1712" s="431"/>
      <c r="J1712" s="440"/>
      <c r="K1712" s="440"/>
      <c r="L1712" s="440"/>
      <c r="M1712" s="450"/>
    </row>
    <row r="1713" spans="1:13">
      <c r="A1713" s="427" t="str">
        <f t="shared" si="33"/>
        <v>-</v>
      </c>
      <c r="B1713" s="461"/>
      <c r="C1713" s="430"/>
      <c r="D1713" s="430"/>
      <c r="E1713" s="397"/>
      <c r="F1713" s="387"/>
      <c r="G1713" s="431"/>
      <c r="H1713" s="431"/>
      <c r="I1713" s="431"/>
      <c r="J1713" s="440"/>
      <c r="K1713" s="440"/>
      <c r="L1713" s="440"/>
      <c r="M1713" s="450"/>
    </row>
    <row r="1714" spans="1:13">
      <c r="A1714" s="427" t="str">
        <f t="shared" si="33"/>
        <v>-</v>
      </c>
      <c r="B1714" s="461"/>
      <c r="C1714" s="430"/>
      <c r="D1714" s="430"/>
      <c r="E1714" s="397"/>
      <c r="F1714" s="387"/>
      <c r="G1714" s="431"/>
      <c r="H1714" s="431"/>
      <c r="I1714" s="431"/>
      <c r="J1714" s="440"/>
      <c r="K1714" s="440"/>
      <c r="L1714" s="440"/>
      <c r="M1714" s="450"/>
    </row>
    <row r="1715" spans="1:13">
      <c r="A1715" s="427" t="str">
        <f t="shared" si="33"/>
        <v>-</v>
      </c>
      <c r="B1715" s="461"/>
      <c r="C1715" s="430"/>
      <c r="D1715" s="430"/>
      <c r="E1715" s="397"/>
      <c r="F1715" s="387"/>
      <c r="G1715" s="431"/>
      <c r="H1715" s="431"/>
      <c r="I1715" s="431"/>
      <c r="J1715" s="440"/>
      <c r="K1715" s="440"/>
      <c r="L1715" s="440"/>
      <c r="M1715" s="450"/>
    </row>
    <row r="1716" spans="1:13">
      <c r="A1716" s="427" t="str">
        <f t="shared" si="33"/>
        <v>-</v>
      </c>
      <c r="B1716" s="461"/>
      <c r="C1716" s="430"/>
      <c r="D1716" s="430"/>
      <c r="E1716" s="397"/>
      <c r="F1716" s="387"/>
      <c r="G1716" s="431"/>
      <c r="H1716" s="431"/>
      <c r="I1716" s="431"/>
      <c r="J1716" s="440"/>
      <c r="K1716" s="440"/>
      <c r="L1716" s="440"/>
      <c r="M1716" s="450"/>
    </row>
    <row r="1717" spans="1:13">
      <c r="A1717" s="427" t="str">
        <f t="shared" si="33"/>
        <v>-</v>
      </c>
      <c r="B1717" s="461"/>
      <c r="C1717" s="430"/>
      <c r="D1717" s="430"/>
      <c r="E1717" s="397"/>
      <c r="F1717" s="387"/>
      <c r="G1717" s="431"/>
      <c r="H1717" s="431"/>
      <c r="I1717" s="431"/>
      <c r="J1717" s="440"/>
      <c r="K1717" s="440"/>
      <c r="L1717" s="440"/>
      <c r="M1717" s="450"/>
    </row>
    <row r="1718" spans="1:13">
      <c r="A1718" s="427" t="str">
        <f t="shared" si="33"/>
        <v>-</v>
      </c>
      <c r="B1718" s="461"/>
      <c r="C1718" s="430"/>
      <c r="D1718" s="430"/>
      <c r="E1718" s="397"/>
      <c r="F1718" s="387"/>
      <c r="G1718" s="431"/>
      <c r="H1718" s="431"/>
      <c r="I1718" s="431"/>
      <c r="J1718" s="440"/>
      <c r="K1718" s="440"/>
      <c r="L1718" s="440"/>
      <c r="M1718" s="450"/>
    </row>
    <row r="1719" spans="1:13">
      <c r="A1719" s="427" t="str">
        <f t="shared" si="33"/>
        <v>-</v>
      </c>
      <c r="B1719" s="461"/>
      <c r="C1719" s="430"/>
      <c r="D1719" s="430"/>
      <c r="E1719" s="397"/>
      <c r="F1719" s="387"/>
      <c r="G1719" s="431"/>
      <c r="H1719" s="431"/>
      <c r="I1719" s="431"/>
      <c r="J1719" s="440"/>
      <c r="K1719" s="440"/>
      <c r="L1719" s="440"/>
      <c r="M1719" s="450"/>
    </row>
    <row r="1720" spans="1:13">
      <c r="A1720" s="427" t="str">
        <f t="shared" si="33"/>
        <v>-</v>
      </c>
      <c r="B1720" s="461"/>
      <c r="C1720" s="430"/>
      <c r="D1720" s="430"/>
      <c r="E1720" s="397"/>
      <c r="F1720" s="387"/>
      <c r="G1720" s="431"/>
      <c r="H1720" s="431"/>
      <c r="I1720" s="431"/>
      <c r="J1720" s="440"/>
      <c r="K1720" s="440"/>
      <c r="L1720" s="440"/>
      <c r="M1720" s="450"/>
    </row>
    <row r="1721" spans="1:13">
      <c r="A1721" s="427" t="str">
        <f t="shared" si="33"/>
        <v>-</v>
      </c>
      <c r="B1721" s="461"/>
      <c r="C1721" s="430"/>
      <c r="D1721" s="430"/>
      <c r="E1721" s="397"/>
      <c r="F1721" s="387"/>
      <c r="G1721" s="431"/>
      <c r="H1721" s="431"/>
      <c r="I1721" s="431"/>
      <c r="J1721" s="440"/>
      <c r="K1721" s="440"/>
      <c r="L1721" s="440"/>
      <c r="M1721" s="450"/>
    </row>
    <row r="1722" spans="1:13">
      <c r="A1722" s="427" t="str">
        <f t="shared" si="33"/>
        <v>-</v>
      </c>
      <c r="B1722" s="461"/>
      <c r="C1722" s="430"/>
      <c r="D1722" s="430"/>
      <c r="E1722" s="397"/>
      <c r="F1722" s="387"/>
      <c r="G1722" s="431"/>
      <c r="H1722" s="431"/>
      <c r="I1722" s="431"/>
      <c r="J1722" s="440"/>
      <c r="K1722" s="440"/>
      <c r="L1722" s="440"/>
      <c r="M1722" s="450"/>
    </row>
    <row r="1723" spans="1:13">
      <c r="A1723" s="427" t="str">
        <f t="shared" si="33"/>
        <v>-</v>
      </c>
      <c r="B1723" s="461"/>
      <c r="C1723" s="430"/>
      <c r="D1723" s="430"/>
      <c r="E1723" s="397"/>
      <c r="F1723" s="387"/>
      <c r="G1723" s="431"/>
      <c r="H1723" s="431"/>
      <c r="I1723" s="431"/>
      <c r="J1723" s="440"/>
      <c r="K1723" s="440"/>
      <c r="L1723" s="440"/>
      <c r="M1723" s="450"/>
    </row>
    <row r="1724" spans="1:13">
      <c r="A1724" s="427" t="str">
        <f t="shared" si="33"/>
        <v>-</v>
      </c>
      <c r="B1724" s="461"/>
      <c r="C1724" s="430"/>
      <c r="D1724" s="430"/>
      <c r="E1724" s="397"/>
      <c r="F1724" s="387"/>
      <c r="G1724" s="431"/>
      <c r="H1724" s="431"/>
      <c r="I1724" s="431"/>
      <c r="J1724" s="440"/>
      <c r="K1724" s="440"/>
      <c r="L1724" s="440"/>
      <c r="M1724" s="450"/>
    </row>
    <row r="1725" spans="1:13">
      <c r="A1725" s="427" t="str">
        <f t="shared" si="33"/>
        <v>-</v>
      </c>
      <c r="B1725" s="461"/>
      <c r="C1725" s="430"/>
      <c r="D1725" s="430"/>
      <c r="E1725" s="397"/>
      <c r="F1725" s="387"/>
      <c r="G1725" s="431"/>
      <c r="H1725" s="431"/>
      <c r="I1725" s="431"/>
      <c r="J1725" s="440"/>
      <c r="K1725" s="440"/>
      <c r="L1725" s="440"/>
      <c r="M1725" s="450"/>
    </row>
    <row r="1726" spans="1:13">
      <c r="A1726" s="427" t="str">
        <f t="shared" si="33"/>
        <v>-</v>
      </c>
      <c r="B1726" s="461"/>
      <c r="C1726" s="430"/>
      <c r="D1726" s="430"/>
      <c r="E1726" s="397"/>
      <c r="F1726" s="387"/>
      <c r="G1726" s="431"/>
      <c r="H1726" s="431"/>
      <c r="I1726" s="431"/>
      <c r="J1726" s="440"/>
      <c r="K1726" s="440"/>
      <c r="L1726" s="440"/>
      <c r="M1726" s="450"/>
    </row>
    <row r="1727" spans="1:13">
      <c r="A1727" s="427" t="str">
        <f t="shared" si="33"/>
        <v>-</v>
      </c>
      <c r="B1727" s="461"/>
      <c r="C1727" s="430"/>
      <c r="D1727" s="430"/>
      <c r="E1727" s="397"/>
      <c r="F1727" s="387"/>
      <c r="G1727" s="431"/>
      <c r="H1727" s="431"/>
      <c r="I1727" s="431"/>
      <c r="J1727" s="440"/>
      <c r="K1727" s="440"/>
      <c r="L1727" s="440"/>
      <c r="M1727" s="450"/>
    </row>
    <row r="1728" spans="1:13">
      <c r="A1728" s="427" t="str">
        <f t="shared" si="33"/>
        <v>-</v>
      </c>
      <c r="B1728" s="461"/>
      <c r="C1728" s="430"/>
      <c r="D1728" s="430"/>
      <c r="E1728" s="397"/>
      <c r="F1728" s="387"/>
      <c r="G1728" s="431"/>
      <c r="H1728" s="431"/>
      <c r="I1728" s="431"/>
      <c r="J1728" s="440"/>
      <c r="K1728" s="440"/>
      <c r="L1728" s="440"/>
      <c r="M1728" s="450"/>
    </row>
    <row r="1729" spans="1:13">
      <c r="A1729" s="427" t="str">
        <f t="shared" si="33"/>
        <v>-</v>
      </c>
      <c r="B1729" s="461"/>
      <c r="C1729" s="430"/>
      <c r="D1729" s="430"/>
      <c r="E1729" s="397"/>
      <c r="F1729" s="387"/>
      <c r="G1729" s="431"/>
      <c r="H1729" s="431"/>
      <c r="I1729" s="431"/>
      <c r="J1729" s="440"/>
      <c r="K1729" s="440"/>
      <c r="L1729" s="440"/>
      <c r="M1729" s="450"/>
    </row>
    <row r="1730" spans="1:13">
      <c r="A1730" s="427" t="str">
        <f t="shared" si="33"/>
        <v>-</v>
      </c>
      <c r="B1730" s="461"/>
      <c r="C1730" s="430"/>
      <c r="D1730" s="430"/>
      <c r="E1730" s="397"/>
      <c r="F1730" s="387"/>
      <c r="G1730" s="431"/>
      <c r="H1730" s="431"/>
      <c r="I1730" s="431"/>
      <c r="J1730" s="440"/>
      <c r="K1730" s="440"/>
      <c r="L1730" s="440"/>
      <c r="M1730" s="450"/>
    </row>
    <row r="1731" spans="1:13">
      <c r="A1731" s="427" t="str">
        <f t="shared" si="33"/>
        <v>-</v>
      </c>
      <c r="B1731" s="461"/>
      <c r="C1731" s="430"/>
      <c r="D1731" s="430"/>
      <c r="E1731" s="397"/>
      <c r="F1731" s="387"/>
      <c r="G1731" s="431"/>
      <c r="H1731" s="431"/>
      <c r="I1731" s="431"/>
      <c r="J1731" s="440"/>
      <c r="K1731" s="440"/>
      <c r="L1731" s="440"/>
      <c r="M1731" s="450"/>
    </row>
    <row r="1732" spans="1:13">
      <c r="A1732" s="427" t="str">
        <f t="shared" si="33"/>
        <v>-</v>
      </c>
      <c r="B1732" s="461"/>
      <c r="C1732" s="430"/>
      <c r="D1732" s="430"/>
      <c r="E1732" s="397"/>
      <c r="F1732" s="387"/>
      <c r="G1732" s="431"/>
      <c r="H1732" s="431"/>
      <c r="I1732" s="431"/>
      <c r="J1732" s="440"/>
      <c r="K1732" s="440"/>
      <c r="L1732" s="440"/>
      <c r="M1732" s="450"/>
    </row>
    <row r="1733" spans="1:13">
      <c r="A1733" s="427" t="str">
        <f t="shared" si="33"/>
        <v>-</v>
      </c>
      <c r="B1733" s="461"/>
      <c r="C1733" s="430"/>
      <c r="D1733" s="430"/>
      <c r="E1733" s="397"/>
      <c r="F1733" s="387"/>
      <c r="G1733" s="431"/>
      <c r="H1733" s="431"/>
      <c r="I1733" s="431"/>
      <c r="J1733" s="440"/>
      <c r="K1733" s="440"/>
      <c r="L1733" s="440"/>
      <c r="M1733" s="450"/>
    </row>
    <row r="1734" spans="1:13">
      <c r="A1734" s="427" t="str">
        <f t="shared" si="33"/>
        <v>-</v>
      </c>
      <c r="B1734" s="461"/>
      <c r="C1734" s="430"/>
      <c r="D1734" s="430"/>
      <c r="E1734" s="397"/>
      <c r="F1734" s="387"/>
      <c r="G1734" s="431"/>
      <c r="H1734" s="431"/>
      <c r="I1734" s="431"/>
      <c r="J1734" s="440"/>
      <c r="K1734" s="440"/>
      <c r="L1734" s="440"/>
      <c r="M1734" s="450"/>
    </row>
    <row r="1735" spans="1:13">
      <c r="A1735" s="427" t="str">
        <f t="shared" si="33"/>
        <v>-</v>
      </c>
      <c r="B1735" s="461"/>
      <c r="C1735" s="430"/>
      <c r="D1735" s="430"/>
      <c r="E1735" s="397"/>
      <c r="F1735" s="387"/>
      <c r="G1735" s="431"/>
      <c r="H1735" s="431"/>
      <c r="I1735" s="431"/>
      <c r="J1735" s="440"/>
      <c r="K1735" s="440"/>
      <c r="L1735" s="440"/>
      <c r="M1735" s="450"/>
    </row>
    <row r="1736" spans="1:13">
      <c r="A1736" s="427" t="str">
        <f t="shared" si="33"/>
        <v>-</v>
      </c>
      <c r="B1736" s="461"/>
      <c r="C1736" s="430"/>
      <c r="D1736" s="430"/>
      <c r="E1736" s="397"/>
      <c r="F1736" s="387"/>
      <c r="G1736" s="431"/>
      <c r="H1736" s="431"/>
      <c r="I1736" s="431"/>
      <c r="J1736" s="440"/>
      <c r="K1736" s="440"/>
      <c r="L1736" s="440"/>
      <c r="M1736" s="450"/>
    </row>
    <row r="1737" spans="1:13">
      <c r="A1737" s="427" t="str">
        <f t="shared" si="33"/>
        <v>-</v>
      </c>
      <c r="B1737" s="461"/>
      <c r="C1737" s="430"/>
      <c r="D1737" s="430"/>
      <c r="E1737" s="397"/>
      <c r="F1737" s="387"/>
      <c r="G1737" s="431"/>
      <c r="H1737" s="431"/>
      <c r="I1737" s="431"/>
      <c r="J1737" s="440"/>
      <c r="K1737" s="440"/>
      <c r="L1737" s="440"/>
      <c r="M1737" s="450"/>
    </row>
    <row r="1738" spans="1:13">
      <c r="A1738" s="427" t="str">
        <f t="shared" si="33"/>
        <v>-</v>
      </c>
      <c r="B1738" s="461"/>
      <c r="C1738" s="430"/>
      <c r="D1738" s="430"/>
      <c r="E1738" s="397"/>
      <c r="F1738" s="387"/>
      <c r="G1738" s="431"/>
      <c r="H1738" s="431"/>
      <c r="I1738" s="431"/>
      <c r="J1738" s="440"/>
      <c r="K1738" s="440"/>
      <c r="L1738" s="440"/>
      <c r="M1738" s="450"/>
    </row>
    <row r="1739" spans="1:13">
      <c r="A1739" s="427" t="str">
        <f t="shared" si="33"/>
        <v>-</v>
      </c>
      <c r="B1739" s="461"/>
      <c r="C1739" s="430"/>
      <c r="D1739" s="430"/>
      <c r="E1739" s="397"/>
      <c r="F1739" s="387"/>
      <c r="G1739" s="431"/>
      <c r="H1739" s="431"/>
      <c r="I1739" s="431"/>
      <c r="J1739" s="440"/>
      <c r="K1739" s="440"/>
      <c r="L1739" s="440"/>
      <c r="M1739" s="450"/>
    </row>
    <row r="1740" spans="1:13">
      <c r="A1740" s="427" t="str">
        <f t="shared" si="33"/>
        <v>-</v>
      </c>
      <c r="B1740" s="461"/>
      <c r="C1740" s="430"/>
      <c r="D1740" s="430"/>
      <c r="E1740" s="397"/>
      <c r="F1740" s="387"/>
      <c r="G1740" s="431"/>
      <c r="H1740" s="431"/>
      <c r="I1740" s="431"/>
      <c r="J1740" s="440"/>
      <c r="K1740" s="440"/>
      <c r="L1740" s="440"/>
      <c r="M1740" s="450"/>
    </row>
    <row r="1741" spans="1:13">
      <c r="A1741" s="427" t="str">
        <f t="shared" si="33"/>
        <v>-</v>
      </c>
      <c r="B1741" s="461"/>
      <c r="C1741" s="430"/>
      <c r="D1741" s="430"/>
      <c r="E1741" s="397"/>
      <c r="F1741" s="387"/>
      <c r="G1741" s="431"/>
      <c r="H1741" s="431"/>
      <c r="I1741" s="431"/>
      <c r="J1741" s="440"/>
      <c r="K1741" s="440"/>
      <c r="L1741" s="440"/>
      <c r="M1741" s="450"/>
    </row>
    <row r="1742" spans="1:13">
      <c r="A1742" s="427" t="str">
        <f t="shared" si="33"/>
        <v>-</v>
      </c>
      <c r="B1742" s="461"/>
      <c r="C1742" s="430"/>
      <c r="D1742" s="430"/>
      <c r="E1742" s="397"/>
      <c r="F1742" s="387"/>
      <c r="G1742" s="431"/>
      <c r="H1742" s="431"/>
      <c r="I1742" s="431"/>
      <c r="J1742" s="440"/>
      <c r="K1742" s="440"/>
      <c r="L1742" s="440"/>
      <c r="M1742" s="450"/>
    </row>
    <row r="1743" spans="1:13">
      <c r="A1743" s="427" t="str">
        <f t="shared" si="33"/>
        <v>-</v>
      </c>
      <c r="B1743" s="461"/>
      <c r="C1743" s="430"/>
      <c r="D1743" s="430"/>
      <c r="E1743" s="397"/>
      <c r="F1743" s="387"/>
      <c r="G1743" s="431"/>
      <c r="H1743" s="431"/>
      <c r="I1743" s="431"/>
      <c r="J1743" s="440"/>
      <c r="K1743" s="440"/>
      <c r="L1743" s="440"/>
      <c r="M1743" s="450"/>
    </row>
    <row r="1744" spans="1:13">
      <c r="A1744" s="427" t="str">
        <f t="shared" si="33"/>
        <v>-</v>
      </c>
      <c r="B1744" s="461"/>
      <c r="C1744" s="430"/>
      <c r="D1744" s="430"/>
      <c r="E1744" s="397"/>
      <c r="F1744" s="387"/>
      <c r="G1744" s="431"/>
      <c r="H1744" s="431"/>
      <c r="I1744" s="431"/>
      <c r="J1744" s="440"/>
      <c r="K1744" s="440"/>
      <c r="L1744" s="440"/>
      <c r="M1744" s="450"/>
    </row>
    <row r="1745" spans="1:13">
      <c r="A1745" s="427" t="str">
        <f t="shared" si="33"/>
        <v>-</v>
      </c>
      <c r="B1745" s="461"/>
      <c r="C1745" s="430"/>
      <c r="D1745" s="430"/>
      <c r="E1745" s="397"/>
      <c r="F1745" s="387"/>
      <c r="G1745" s="431"/>
      <c r="H1745" s="431"/>
      <c r="I1745" s="431"/>
      <c r="J1745" s="440"/>
      <c r="K1745" s="440"/>
      <c r="L1745" s="440"/>
      <c r="M1745" s="450"/>
    </row>
    <row r="1746" spans="1:13">
      <c r="A1746" s="427" t="str">
        <f t="shared" si="33"/>
        <v>-</v>
      </c>
      <c r="B1746" s="461"/>
      <c r="C1746" s="430"/>
      <c r="D1746" s="430"/>
      <c r="E1746" s="397"/>
      <c r="F1746" s="387"/>
      <c r="G1746" s="431"/>
      <c r="H1746" s="431"/>
      <c r="I1746" s="431"/>
      <c r="J1746" s="440"/>
      <c r="K1746" s="440"/>
      <c r="L1746" s="440"/>
      <c r="M1746" s="450"/>
    </row>
    <row r="1747" spans="1:13">
      <c r="A1747" s="427" t="str">
        <f t="shared" si="33"/>
        <v>-</v>
      </c>
      <c r="B1747" s="461"/>
      <c r="C1747" s="430"/>
      <c r="D1747" s="430"/>
      <c r="E1747" s="397"/>
      <c r="F1747" s="387"/>
      <c r="G1747" s="431"/>
      <c r="H1747" s="431"/>
      <c r="I1747" s="431"/>
      <c r="J1747" s="440"/>
      <c r="K1747" s="440"/>
      <c r="L1747" s="440"/>
      <c r="M1747" s="450"/>
    </row>
    <row r="1748" spans="1:13">
      <c r="A1748" s="427" t="str">
        <f t="shared" si="33"/>
        <v>-</v>
      </c>
      <c r="B1748" s="461"/>
      <c r="C1748" s="430"/>
      <c r="D1748" s="430"/>
      <c r="E1748" s="397"/>
      <c r="F1748" s="387"/>
      <c r="G1748" s="431"/>
      <c r="H1748" s="431"/>
      <c r="I1748" s="431"/>
      <c r="J1748" s="440"/>
      <c r="K1748" s="440"/>
      <c r="L1748" s="440"/>
      <c r="M1748" s="450"/>
    </row>
    <row r="1749" spans="1:13">
      <c r="A1749" s="427" t="str">
        <f t="shared" si="33"/>
        <v>-</v>
      </c>
      <c r="B1749" s="461"/>
      <c r="C1749" s="430"/>
      <c r="D1749" s="430"/>
      <c r="E1749" s="397"/>
      <c r="F1749" s="387"/>
      <c r="G1749" s="431"/>
      <c r="H1749" s="431"/>
      <c r="I1749" s="431"/>
      <c r="J1749" s="440"/>
      <c r="K1749" s="440"/>
      <c r="L1749" s="440"/>
      <c r="M1749" s="450"/>
    </row>
    <row r="1750" spans="1:13">
      <c r="A1750" s="427" t="str">
        <f t="shared" si="33"/>
        <v>-</v>
      </c>
      <c r="B1750" s="461"/>
      <c r="C1750" s="430"/>
      <c r="D1750" s="430"/>
      <c r="E1750" s="397"/>
      <c r="F1750" s="387"/>
      <c r="G1750" s="431"/>
      <c r="H1750" s="431"/>
      <c r="I1750" s="431"/>
      <c r="J1750" s="440"/>
      <c r="K1750" s="440"/>
      <c r="L1750" s="440"/>
      <c r="M1750" s="450"/>
    </row>
    <row r="1751" spans="1:13">
      <c r="A1751" s="427" t="str">
        <f t="shared" si="33"/>
        <v>-</v>
      </c>
      <c r="B1751" s="461"/>
      <c r="C1751" s="430"/>
      <c r="D1751" s="430"/>
      <c r="E1751" s="397"/>
      <c r="F1751" s="387"/>
      <c r="G1751" s="431"/>
      <c r="H1751" s="431"/>
      <c r="I1751" s="431"/>
      <c r="J1751" s="440"/>
      <c r="K1751" s="440"/>
      <c r="L1751" s="440"/>
      <c r="M1751" s="450"/>
    </row>
    <row r="1752" spans="1:13">
      <c r="A1752" s="427" t="str">
        <f t="shared" si="33"/>
        <v>-</v>
      </c>
      <c r="B1752" s="461"/>
      <c r="C1752" s="430"/>
      <c r="D1752" s="430"/>
      <c r="E1752" s="397"/>
      <c r="F1752" s="387"/>
      <c r="G1752" s="431"/>
      <c r="H1752" s="431"/>
      <c r="I1752" s="431"/>
      <c r="J1752" s="440"/>
      <c r="K1752" s="440"/>
      <c r="L1752" s="440"/>
      <c r="M1752" s="450"/>
    </row>
    <row r="1753" spans="1:13">
      <c r="A1753" s="427" t="str">
        <f t="shared" si="33"/>
        <v>-</v>
      </c>
      <c r="B1753" s="461"/>
      <c r="C1753" s="430"/>
      <c r="D1753" s="430"/>
      <c r="E1753" s="397"/>
      <c r="F1753" s="387"/>
      <c r="G1753" s="431"/>
      <c r="H1753" s="431"/>
      <c r="I1753" s="431"/>
      <c r="J1753" s="440"/>
      <c r="K1753" s="440"/>
      <c r="L1753" s="440"/>
      <c r="M1753" s="450"/>
    </row>
    <row r="1754" spans="1:13">
      <c r="A1754" s="427" t="str">
        <f t="shared" si="33"/>
        <v>-</v>
      </c>
      <c r="B1754" s="461"/>
      <c r="C1754" s="430"/>
      <c r="D1754" s="430"/>
      <c r="E1754" s="397"/>
      <c r="F1754" s="387"/>
      <c r="G1754" s="431"/>
      <c r="H1754" s="431"/>
      <c r="I1754" s="431"/>
      <c r="J1754" s="440"/>
      <c r="K1754" s="440"/>
      <c r="L1754" s="440"/>
      <c r="M1754" s="450"/>
    </row>
    <row r="1755" spans="1:13">
      <c r="A1755" s="427" t="str">
        <f t="shared" si="33"/>
        <v>-</v>
      </c>
      <c r="B1755" s="461"/>
      <c r="C1755" s="430"/>
      <c r="D1755" s="430"/>
      <c r="E1755" s="397"/>
      <c r="F1755" s="387"/>
      <c r="G1755" s="431"/>
      <c r="H1755" s="431"/>
      <c r="I1755" s="431"/>
      <c r="J1755" s="440"/>
      <c r="K1755" s="440"/>
      <c r="L1755" s="440"/>
      <c r="M1755" s="450"/>
    </row>
    <row r="1756" spans="1:13">
      <c r="A1756" s="427" t="str">
        <f t="shared" ref="A1756:A1819" si="34">D1756&amp;"-"&amp;B1756</f>
        <v>-</v>
      </c>
      <c r="B1756" s="461"/>
      <c r="C1756" s="430"/>
      <c r="D1756" s="430"/>
      <c r="E1756" s="397"/>
      <c r="F1756" s="387"/>
      <c r="G1756" s="431"/>
      <c r="H1756" s="431"/>
      <c r="I1756" s="431"/>
      <c r="J1756" s="440"/>
      <c r="K1756" s="440"/>
      <c r="L1756" s="440"/>
      <c r="M1756" s="450"/>
    </row>
    <row r="1757" spans="1:13">
      <c r="A1757" s="427" t="str">
        <f t="shared" si="34"/>
        <v>-</v>
      </c>
      <c r="B1757" s="461"/>
      <c r="C1757" s="430"/>
      <c r="D1757" s="430"/>
      <c r="E1757" s="397"/>
      <c r="F1757" s="387"/>
      <c r="G1757" s="431"/>
      <c r="H1757" s="431"/>
      <c r="I1757" s="431"/>
      <c r="J1757" s="440"/>
      <c r="K1757" s="440"/>
      <c r="L1757" s="440"/>
      <c r="M1757" s="450"/>
    </row>
    <row r="1758" spans="1:13">
      <c r="A1758" s="427" t="str">
        <f t="shared" si="34"/>
        <v>-</v>
      </c>
      <c r="B1758" s="461"/>
      <c r="C1758" s="430"/>
      <c r="D1758" s="430"/>
      <c r="E1758" s="397"/>
      <c r="F1758" s="387"/>
      <c r="G1758" s="431"/>
      <c r="H1758" s="431"/>
      <c r="I1758" s="431"/>
      <c r="J1758" s="440"/>
      <c r="K1758" s="440"/>
      <c r="L1758" s="440"/>
      <c r="M1758" s="450"/>
    </row>
    <row r="1759" spans="1:13">
      <c r="A1759" s="427" t="str">
        <f t="shared" si="34"/>
        <v>-</v>
      </c>
      <c r="B1759" s="461"/>
      <c r="C1759" s="430"/>
      <c r="D1759" s="430"/>
      <c r="E1759" s="397"/>
      <c r="F1759" s="387"/>
      <c r="G1759" s="431"/>
      <c r="H1759" s="431"/>
      <c r="I1759" s="431"/>
      <c r="J1759" s="440"/>
      <c r="K1759" s="440"/>
      <c r="L1759" s="440"/>
      <c r="M1759" s="450"/>
    </row>
    <row r="1760" spans="1:13">
      <c r="A1760" s="427" t="str">
        <f t="shared" si="34"/>
        <v>-</v>
      </c>
      <c r="B1760" s="461"/>
      <c r="C1760" s="430"/>
      <c r="D1760" s="430"/>
      <c r="E1760" s="397"/>
      <c r="F1760" s="387"/>
      <c r="G1760" s="431"/>
      <c r="H1760" s="431"/>
      <c r="I1760" s="431"/>
      <c r="J1760" s="440"/>
      <c r="K1760" s="440"/>
      <c r="L1760" s="440"/>
      <c r="M1760" s="450"/>
    </row>
    <row r="1761" spans="1:13">
      <c r="A1761" s="427" t="str">
        <f t="shared" si="34"/>
        <v>-</v>
      </c>
      <c r="B1761" s="461"/>
      <c r="C1761" s="430"/>
      <c r="D1761" s="430"/>
      <c r="E1761" s="397"/>
      <c r="F1761" s="387"/>
      <c r="G1761" s="431"/>
      <c r="H1761" s="431"/>
      <c r="I1761" s="431"/>
      <c r="J1761" s="440"/>
      <c r="K1761" s="440"/>
      <c r="L1761" s="440"/>
      <c r="M1761" s="450"/>
    </row>
    <row r="1762" spans="1:13">
      <c r="A1762" s="427" t="str">
        <f t="shared" si="34"/>
        <v>-</v>
      </c>
      <c r="B1762" s="461"/>
      <c r="C1762" s="430"/>
      <c r="D1762" s="430"/>
      <c r="E1762" s="397"/>
      <c r="F1762" s="387"/>
      <c r="G1762" s="431"/>
      <c r="H1762" s="431"/>
      <c r="I1762" s="431"/>
      <c r="J1762" s="440"/>
      <c r="K1762" s="440"/>
      <c r="L1762" s="440"/>
      <c r="M1762" s="450"/>
    </row>
    <row r="1763" spans="1:13">
      <c r="A1763" s="427" t="str">
        <f t="shared" si="34"/>
        <v>-</v>
      </c>
      <c r="B1763" s="461"/>
      <c r="C1763" s="430"/>
      <c r="D1763" s="430"/>
      <c r="E1763" s="397"/>
      <c r="F1763" s="387"/>
      <c r="G1763" s="431"/>
      <c r="H1763" s="431"/>
      <c r="I1763" s="431"/>
      <c r="J1763" s="440"/>
      <c r="K1763" s="440"/>
      <c r="L1763" s="440"/>
      <c r="M1763" s="450"/>
    </row>
    <row r="1764" spans="1:13">
      <c r="A1764" s="427" t="str">
        <f t="shared" si="34"/>
        <v>-</v>
      </c>
      <c r="B1764" s="461"/>
      <c r="C1764" s="430"/>
      <c r="D1764" s="430"/>
      <c r="E1764" s="397"/>
      <c r="F1764" s="387"/>
      <c r="G1764" s="431"/>
      <c r="H1764" s="431"/>
      <c r="I1764" s="431"/>
      <c r="J1764" s="440"/>
      <c r="K1764" s="440"/>
      <c r="L1764" s="440"/>
      <c r="M1764" s="450"/>
    </row>
    <row r="1765" spans="1:13">
      <c r="A1765" s="427" t="str">
        <f t="shared" si="34"/>
        <v>-</v>
      </c>
      <c r="B1765" s="461"/>
      <c r="C1765" s="430"/>
      <c r="D1765" s="430"/>
      <c r="E1765" s="397"/>
      <c r="F1765" s="387"/>
      <c r="G1765" s="431"/>
      <c r="H1765" s="431"/>
      <c r="I1765" s="431"/>
      <c r="J1765" s="440"/>
      <c r="K1765" s="440"/>
      <c r="L1765" s="440"/>
      <c r="M1765" s="450"/>
    </row>
    <row r="1766" spans="1:13">
      <c r="A1766" s="427" t="str">
        <f t="shared" si="34"/>
        <v>-</v>
      </c>
      <c r="B1766" s="461"/>
      <c r="C1766" s="430"/>
      <c r="D1766" s="430"/>
      <c r="E1766" s="397"/>
      <c r="F1766" s="387"/>
      <c r="G1766" s="431"/>
      <c r="H1766" s="431"/>
      <c r="I1766" s="431"/>
      <c r="J1766" s="440"/>
      <c r="K1766" s="440"/>
      <c r="L1766" s="440"/>
      <c r="M1766" s="450"/>
    </row>
    <row r="1767" spans="1:13">
      <c r="A1767" s="427" t="str">
        <f t="shared" si="34"/>
        <v>-</v>
      </c>
      <c r="B1767" s="461"/>
      <c r="C1767" s="430"/>
      <c r="D1767" s="430"/>
      <c r="E1767" s="397"/>
      <c r="F1767" s="387"/>
      <c r="G1767" s="431"/>
      <c r="H1767" s="431"/>
      <c r="I1767" s="431"/>
      <c r="J1767" s="440"/>
      <c r="K1767" s="440"/>
      <c r="L1767" s="440"/>
      <c r="M1767" s="450"/>
    </row>
    <row r="1768" spans="1:13">
      <c r="A1768" s="427" t="str">
        <f t="shared" si="34"/>
        <v>-</v>
      </c>
      <c r="B1768" s="461"/>
      <c r="C1768" s="430"/>
      <c r="D1768" s="430"/>
      <c r="E1768" s="397"/>
      <c r="F1768" s="387"/>
      <c r="G1768" s="431"/>
      <c r="H1768" s="431"/>
      <c r="I1768" s="431"/>
      <c r="J1768" s="440"/>
      <c r="K1768" s="440"/>
      <c r="L1768" s="440"/>
      <c r="M1768" s="450"/>
    </row>
    <row r="1769" spans="1:13">
      <c r="A1769" s="427" t="str">
        <f t="shared" si="34"/>
        <v>-</v>
      </c>
      <c r="B1769" s="461"/>
      <c r="C1769" s="430"/>
      <c r="D1769" s="430"/>
      <c r="E1769" s="397"/>
      <c r="F1769" s="387"/>
      <c r="G1769" s="431"/>
      <c r="H1769" s="431"/>
      <c r="I1769" s="431"/>
      <c r="J1769" s="440"/>
      <c r="K1769" s="440"/>
      <c r="L1769" s="440"/>
      <c r="M1769" s="450"/>
    </row>
    <row r="1770" spans="1:13">
      <c r="A1770" s="427" t="str">
        <f t="shared" si="34"/>
        <v>-</v>
      </c>
      <c r="B1770" s="461"/>
      <c r="C1770" s="430"/>
      <c r="D1770" s="430"/>
      <c r="E1770" s="397"/>
      <c r="F1770" s="387"/>
      <c r="G1770" s="431"/>
      <c r="H1770" s="431"/>
      <c r="I1770" s="431"/>
      <c r="J1770" s="440"/>
      <c r="K1770" s="440"/>
      <c r="L1770" s="440"/>
      <c r="M1770" s="450"/>
    </row>
    <row r="1771" spans="1:13">
      <c r="A1771" s="427" t="str">
        <f t="shared" si="34"/>
        <v>-</v>
      </c>
      <c r="B1771" s="461"/>
      <c r="C1771" s="430"/>
      <c r="D1771" s="430"/>
      <c r="E1771" s="397"/>
      <c r="F1771" s="387"/>
      <c r="G1771" s="431"/>
      <c r="H1771" s="431"/>
      <c r="I1771" s="431"/>
      <c r="J1771" s="440"/>
      <c r="K1771" s="440"/>
      <c r="L1771" s="440"/>
      <c r="M1771" s="450"/>
    </row>
    <row r="1772" spans="1:13">
      <c r="A1772" s="427" t="str">
        <f t="shared" si="34"/>
        <v>-</v>
      </c>
      <c r="B1772" s="461"/>
      <c r="C1772" s="430"/>
      <c r="D1772" s="430"/>
      <c r="E1772" s="397"/>
      <c r="F1772" s="387"/>
      <c r="G1772" s="431"/>
      <c r="H1772" s="431"/>
      <c r="I1772" s="431"/>
      <c r="J1772" s="440"/>
      <c r="K1772" s="440"/>
      <c r="L1772" s="440"/>
      <c r="M1772" s="450"/>
    </row>
    <row r="1773" spans="1:13">
      <c r="A1773" s="427" t="str">
        <f t="shared" si="34"/>
        <v>-</v>
      </c>
      <c r="B1773" s="461"/>
      <c r="C1773" s="430"/>
      <c r="D1773" s="430"/>
      <c r="E1773" s="397"/>
      <c r="F1773" s="387"/>
      <c r="G1773" s="431"/>
      <c r="H1773" s="431"/>
      <c r="I1773" s="431"/>
      <c r="J1773" s="440"/>
      <c r="K1773" s="440"/>
      <c r="L1773" s="440"/>
      <c r="M1773" s="450"/>
    </row>
    <row r="1774" spans="1:13">
      <c r="A1774" s="427" t="str">
        <f t="shared" si="34"/>
        <v>-</v>
      </c>
      <c r="B1774" s="461"/>
      <c r="C1774" s="430"/>
      <c r="D1774" s="430"/>
      <c r="E1774" s="397"/>
      <c r="F1774" s="387"/>
      <c r="G1774" s="431"/>
      <c r="H1774" s="431"/>
      <c r="I1774" s="431"/>
      <c r="J1774" s="440"/>
      <c r="K1774" s="440"/>
      <c r="L1774" s="440"/>
      <c r="M1774" s="450"/>
    </row>
    <row r="1775" spans="1:13">
      <c r="A1775" s="427" t="str">
        <f t="shared" si="34"/>
        <v>-</v>
      </c>
      <c r="B1775" s="461"/>
      <c r="C1775" s="430"/>
      <c r="D1775" s="430"/>
      <c r="E1775" s="397"/>
      <c r="F1775" s="387"/>
      <c r="G1775" s="431"/>
      <c r="H1775" s="431"/>
      <c r="I1775" s="431"/>
      <c r="J1775" s="440"/>
      <c r="K1775" s="440"/>
      <c r="L1775" s="440"/>
      <c r="M1775" s="450"/>
    </row>
    <row r="1776" spans="1:13">
      <c r="A1776" s="427" t="str">
        <f t="shared" si="34"/>
        <v>-</v>
      </c>
      <c r="B1776" s="461"/>
      <c r="C1776" s="430"/>
      <c r="D1776" s="430"/>
      <c r="E1776" s="397"/>
      <c r="F1776" s="387"/>
      <c r="G1776" s="431"/>
      <c r="H1776" s="431"/>
      <c r="I1776" s="431"/>
      <c r="J1776" s="440"/>
      <c r="K1776" s="440"/>
      <c r="L1776" s="440"/>
      <c r="M1776" s="450"/>
    </row>
    <row r="1777" spans="1:13">
      <c r="A1777" s="427" t="str">
        <f t="shared" si="34"/>
        <v>-</v>
      </c>
      <c r="B1777" s="461"/>
      <c r="C1777" s="430"/>
      <c r="D1777" s="430"/>
      <c r="E1777" s="397"/>
      <c r="F1777" s="387"/>
      <c r="G1777" s="431"/>
      <c r="H1777" s="431"/>
      <c r="I1777" s="431"/>
      <c r="J1777" s="440"/>
      <c r="K1777" s="440"/>
      <c r="L1777" s="440"/>
      <c r="M1777" s="450"/>
    </row>
    <row r="1778" spans="1:13">
      <c r="A1778" s="427" t="str">
        <f t="shared" si="34"/>
        <v>-</v>
      </c>
      <c r="B1778" s="461"/>
      <c r="C1778" s="430"/>
      <c r="D1778" s="430"/>
      <c r="E1778" s="397"/>
      <c r="F1778" s="387"/>
      <c r="G1778" s="431"/>
      <c r="H1778" s="431"/>
      <c r="I1778" s="431"/>
      <c r="J1778" s="440"/>
      <c r="K1778" s="440"/>
      <c r="L1778" s="440"/>
      <c r="M1778" s="450"/>
    </row>
    <row r="1779" spans="1:13">
      <c r="A1779" s="427" t="str">
        <f t="shared" si="34"/>
        <v>-</v>
      </c>
      <c r="B1779" s="461"/>
      <c r="C1779" s="430"/>
      <c r="D1779" s="430"/>
      <c r="E1779" s="397"/>
      <c r="F1779" s="387"/>
      <c r="G1779" s="431"/>
      <c r="H1779" s="431"/>
      <c r="I1779" s="431"/>
      <c r="J1779" s="440"/>
      <c r="K1779" s="440"/>
      <c r="L1779" s="440"/>
      <c r="M1779" s="450"/>
    </row>
    <row r="1780" spans="1:13">
      <c r="A1780" s="427" t="str">
        <f t="shared" si="34"/>
        <v>-</v>
      </c>
      <c r="B1780" s="461"/>
      <c r="C1780" s="430"/>
      <c r="D1780" s="430"/>
      <c r="E1780" s="397"/>
      <c r="F1780" s="387"/>
      <c r="G1780" s="431"/>
      <c r="H1780" s="431"/>
      <c r="I1780" s="431"/>
      <c r="J1780" s="440"/>
      <c r="K1780" s="440"/>
      <c r="L1780" s="440"/>
      <c r="M1780" s="450"/>
    </row>
    <row r="1781" spans="1:13">
      <c r="A1781" s="427" t="str">
        <f t="shared" si="34"/>
        <v>-</v>
      </c>
      <c r="B1781" s="461"/>
      <c r="C1781" s="430"/>
      <c r="D1781" s="430"/>
      <c r="E1781" s="397"/>
      <c r="F1781" s="387"/>
      <c r="G1781" s="431"/>
      <c r="H1781" s="431"/>
      <c r="I1781" s="431"/>
      <c r="J1781" s="440"/>
      <c r="K1781" s="440"/>
      <c r="L1781" s="440"/>
      <c r="M1781" s="450"/>
    </row>
    <row r="1782" spans="1:13">
      <c r="A1782" s="427" t="str">
        <f t="shared" si="34"/>
        <v>-</v>
      </c>
      <c r="B1782" s="461"/>
      <c r="C1782" s="430"/>
      <c r="D1782" s="430"/>
      <c r="E1782" s="397"/>
      <c r="F1782" s="387"/>
      <c r="G1782" s="431"/>
      <c r="H1782" s="431"/>
      <c r="I1782" s="431"/>
      <c r="J1782" s="440"/>
      <c r="K1782" s="440"/>
      <c r="L1782" s="440"/>
      <c r="M1782" s="450"/>
    </row>
    <row r="1783" spans="1:13">
      <c r="A1783" s="427" t="str">
        <f t="shared" si="34"/>
        <v>-</v>
      </c>
      <c r="B1783" s="461"/>
      <c r="C1783" s="430"/>
      <c r="D1783" s="430"/>
      <c r="E1783" s="397"/>
      <c r="F1783" s="387"/>
      <c r="G1783" s="431"/>
      <c r="H1783" s="431"/>
      <c r="I1783" s="431"/>
      <c r="J1783" s="440"/>
      <c r="K1783" s="440"/>
      <c r="L1783" s="440"/>
      <c r="M1783" s="450"/>
    </row>
    <row r="1784" spans="1:13">
      <c r="A1784" s="427" t="str">
        <f t="shared" si="34"/>
        <v>-</v>
      </c>
      <c r="B1784" s="461"/>
      <c r="C1784" s="430"/>
      <c r="D1784" s="430"/>
      <c r="E1784" s="397"/>
      <c r="F1784" s="387"/>
      <c r="G1784" s="431"/>
      <c r="H1784" s="431"/>
      <c r="I1784" s="431"/>
      <c r="J1784" s="440"/>
      <c r="K1784" s="440"/>
      <c r="L1784" s="440"/>
      <c r="M1784" s="450"/>
    </row>
    <row r="1785" spans="1:13">
      <c r="A1785" s="427" t="str">
        <f t="shared" si="34"/>
        <v>-</v>
      </c>
      <c r="B1785" s="461"/>
      <c r="C1785" s="430"/>
      <c r="D1785" s="430"/>
      <c r="E1785" s="397"/>
      <c r="F1785" s="387"/>
      <c r="G1785" s="431"/>
      <c r="H1785" s="431"/>
      <c r="I1785" s="431"/>
      <c r="J1785" s="440"/>
      <c r="K1785" s="440"/>
      <c r="L1785" s="440"/>
      <c r="M1785" s="450"/>
    </row>
    <row r="1786" spans="1:13">
      <c r="A1786" s="427" t="str">
        <f t="shared" si="34"/>
        <v>-</v>
      </c>
      <c r="B1786" s="461"/>
      <c r="C1786" s="430"/>
      <c r="D1786" s="430"/>
      <c r="E1786" s="397"/>
      <c r="F1786" s="387"/>
      <c r="G1786" s="431"/>
      <c r="H1786" s="431"/>
      <c r="I1786" s="431"/>
      <c r="J1786" s="440"/>
      <c r="K1786" s="440"/>
      <c r="L1786" s="440"/>
      <c r="M1786" s="450"/>
    </row>
    <row r="1787" spans="1:13">
      <c r="A1787" s="427" t="str">
        <f t="shared" si="34"/>
        <v>-</v>
      </c>
      <c r="B1787" s="461"/>
      <c r="C1787" s="430"/>
      <c r="D1787" s="430"/>
      <c r="E1787" s="397"/>
      <c r="F1787" s="387"/>
      <c r="G1787" s="431"/>
      <c r="H1787" s="431"/>
      <c r="I1787" s="431"/>
      <c r="J1787" s="440"/>
      <c r="K1787" s="440"/>
      <c r="L1787" s="440"/>
      <c r="M1787" s="450"/>
    </row>
    <row r="1788" spans="1:13">
      <c r="A1788" s="427" t="str">
        <f t="shared" si="34"/>
        <v>-</v>
      </c>
      <c r="B1788" s="461"/>
      <c r="C1788" s="430"/>
      <c r="D1788" s="430"/>
      <c r="E1788" s="397"/>
      <c r="F1788" s="387"/>
      <c r="G1788" s="431"/>
      <c r="H1788" s="431"/>
      <c r="I1788" s="431"/>
      <c r="J1788" s="440"/>
      <c r="K1788" s="440"/>
      <c r="L1788" s="440"/>
      <c r="M1788" s="450"/>
    </row>
    <row r="1789" spans="1:13">
      <c r="A1789" s="427" t="str">
        <f t="shared" si="34"/>
        <v>-</v>
      </c>
      <c r="B1789" s="461"/>
      <c r="C1789" s="430"/>
      <c r="D1789" s="430"/>
      <c r="E1789" s="397"/>
      <c r="F1789" s="387"/>
      <c r="G1789" s="431"/>
      <c r="H1789" s="431"/>
      <c r="I1789" s="431"/>
      <c r="J1789" s="440"/>
      <c r="K1789" s="440"/>
      <c r="L1789" s="440"/>
      <c r="M1789" s="450"/>
    </row>
    <row r="1790" spans="1:13">
      <c r="A1790" s="427" t="str">
        <f t="shared" si="34"/>
        <v>-</v>
      </c>
      <c r="B1790" s="461"/>
      <c r="C1790" s="430"/>
      <c r="D1790" s="430"/>
      <c r="E1790" s="397"/>
      <c r="F1790" s="387"/>
      <c r="G1790" s="431"/>
      <c r="H1790" s="431"/>
      <c r="I1790" s="431"/>
      <c r="J1790" s="440"/>
      <c r="K1790" s="440"/>
      <c r="L1790" s="440"/>
      <c r="M1790" s="450"/>
    </row>
    <row r="1791" spans="1:13">
      <c r="A1791" s="427" t="str">
        <f t="shared" si="34"/>
        <v>-</v>
      </c>
      <c r="B1791" s="461"/>
      <c r="C1791" s="430"/>
      <c r="D1791" s="430"/>
      <c r="E1791" s="397"/>
      <c r="F1791" s="387"/>
      <c r="G1791" s="431"/>
      <c r="H1791" s="431"/>
      <c r="I1791" s="431"/>
      <c r="J1791" s="440"/>
      <c r="K1791" s="440"/>
      <c r="L1791" s="440"/>
      <c r="M1791" s="450"/>
    </row>
    <row r="1792" spans="1:13">
      <c r="A1792" s="427" t="str">
        <f t="shared" si="34"/>
        <v>-</v>
      </c>
      <c r="B1792" s="461"/>
      <c r="C1792" s="430"/>
      <c r="D1792" s="430"/>
      <c r="E1792" s="397"/>
      <c r="F1792" s="387"/>
      <c r="G1792" s="431"/>
      <c r="H1792" s="431"/>
      <c r="I1792" s="431"/>
      <c r="J1792" s="440"/>
      <c r="K1792" s="440"/>
      <c r="L1792" s="440"/>
      <c r="M1792" s="450"/>
    </row>
    <row r="1793" spans="1:13">
      <c r="A1793" s="427" t="str">
        <f t="shared" si="34"/>
        <v>-</v>
      </c>
      <c r="B1793" s="461"/>
      <c r="C1793" s="430"/>
      <c r="D1793" s="430"/>
      <c r="E1793" s="397"/>
      <c r="F1793" s="387"/>
      <c r="G1793" s="431"/>
      <c r="H1793" s="431"/>
      <c r="I1793" s="431"/>
      <c r="J1793" s="440"/>
      <c r="K1793" s="440"/>
      <c r="L1793" s="440"/>
      <c r="M1793" s="450"/>
    </row>
    <row r="1794" spans="1:13">
      <c r="A1794" s="427" t="str">
        <f t="shared" si="34"/>
        <v>-</v>
      </c>
      <c r="B1794" s="461"/>
      <c r="C1794" s="430"/>
      <c r="D1794" s="430"/>
      <c r="E1794" s="397"/>
      <c r="F1794" s="387"/>
      <c r="G1794" s="431"/>
      <c r="H1794" s="431"/>
      <c r="I1794" s="431"/>
      <c r="J1794" s="440"/>
      <c r="K1794" s="440"/>
      <c r="L1794" s="440"/>
      <c r="M1794" s="450"/>
    </row>
    <row r="1795" spans="1:13">
      <c r="A1795" s="427" t="str">
        <f t="shared" si="34"/>
        <v>-</v>
      </c>
      <c r="B1795" s="461"/>
      <c r="C1795" s="430"/>
      <c r="D1795" s="430"/>
      <c r="E1795" s="397"/>
      <c r="F1795" s="387"/>
      <c r="G1795" s="431"/>
      <c r="H1795" s="431"/>
      <c r="I1795" s="431"/>
      <c r="J1795" s="440"/>
      <c r="K1795" s="440"/>
      <c r="L1795" s="440"/>
      <c r="M1795" s="450"/>
    </row>
    <row r="1796" spans="1:13">
      <c r="A1796" s="427" t="str">
        <f t="shared" si="34"/>
        <v>-</v>
      </c>
      <c r="B1796" s="461"/>
      <c r="C1796" s="430"/>
      <c r="D1796" s="430"/>
      <c r="E1796" s="397"/>
      <c r="F1796" s="387"/>
      <c r="G1796" s="431"/>
      <c r="H1796" s="431"/>
      <c r="I1796" s="431"/>
      <c r="J1796" s="440"/>
      <c r="K1796" s="440"/>
      <c r="L1796" s="440"/>
      <c r="M1796" s="450"/>
    </row>
    <row r="1797" spans="1:13">
      <c r="A1797" s="427" t="str">
        <f t="shared" si="34"/>
        <v>-</v>
      </c>
      <c r="B1797" s="461"/>
      <c r="C1797" s="430"/>
      <c r="D1797" s="430"/>
      <c r="E1797" s="397"/>
      <c r="F1797" s="387"/>
      <c r="G1797" s="431"/>
      <c r="H1797" s="431"/>
      <c r="I1797" s="431"/>
      <c r="J1797" s="440"/>
      <c r="K1797" s="440"/>
      <c r="L1797" s="440"/>
      <c r="M1797" s="450"/>
    </row>
    <row r="1798" spans="1:13">
      <c r="A1798" s="427" t="str">
        <f t="shared" si="34"/>
        <v>-</v>
      </c>
      <c r="B1798" s="461"/>
      <c r="C1798" s="430"/>
      <c r="D1798" s="430"/>
      <c r="E1798" s="397"/>
      <c r="F1798" s="387"/>
      <c r="G1798" s="431"/>
      <c r="H1798" s="431"/>
      <c r="I1798" s="431"/>
      <c r="J1798" s="440"/>
      <c r="K1798" s="440"/>
      <c r="L1798" s="440"/>
      <c r="M1798" s="450"/>
    </row>
    <row r="1799" spans="1:13">
      <c r="A1799" s="427" t="str">
        <f t="shared" si="34"/>
        <v>-</v>
      </c>
      <c r="B1799" s="461"/>
      <c r="C1799" s="430"/>
      <c r="D1799" s="430"/>
      <c r="E1799" s="397"/>
      <c r="F1799" s="387"/>
      <c r="G1799" s="431"/>
      <c r="H1799" s="431"/>
      <c r="I1799" s="431"/>
      <c r="J1799" s="440"/>
      <c r="K1799" s="440"/>
      <c r="L1799" s="440"/>
      <c r="M1799" s="450"/>
    </row>
    <row r="1800" spans="1:13">
      <c r="A1800" s="427" t="str">
        <f t="shared" si="34"/>
        <v>-</v>
      </c>
      <c r="B1800" s="461"/>
      <c r="C1800" s="430"/>
      <c r="D1800" s="430"/>
      <c r="E1800" s="397"/>
      <c r="F1800" s="387"/>
      <c r="G1800" s="431"/>
      <c r="H1800" s="431"/>
      <c r="I1800" s="431"/>
      <c r="J1800" s="440"/>
      <c r="K1800" s="440"/>
      <c r="L1800" s="440"/>
      <c r="M1800" s="450"/>
    </row>
    <row r="1801" spans="1:13">
      <c r="A1801" s="427" t="str">
        <f t="shared" si="34"/>
        <v>-</v>
      </c>
      <c r="B1801" s="461"/>
      <c r="C1801" s="430"/>
      <c r="D1801" s="430"/>
      <c r="E1801" s="397"/>
      <c r="F1801" s="387"/>
      <c r="G1801" s="431"/>
      <c r="H1801" s="431"/>
      <c r="I1801" s="431"/>
      <c r="J1801" s="440"/>
      <c r="K1801" s="440"/>
      <c r="L1801" s="440"/>
      <c r="M1801" s="450"/>
    </row>
    <row r="1802" spans="1:13">
      <c r="A1802" s="427" t="str">
        <f t="shared" si="34"/>
        <v>-</v>
      </c>
      <c r="B1802" s="461"/>
      <c r="C1802" s="430"/>
      <c r="D1802" s="430"/>
      <c r="E1802" s="397"/>
      <c r="F1802" s="387"/>
      <c r="G1802" s="431"/>
      <c r="H1802" s="431"/>
      <c r="I1802" s="431"/>
      <c r="J1802" s="440"/>
      <c r="K1802" s="440"/>
      <c r="L1802" s="440"/>
      <c r="M1802" s="450"/>
    </row>
    <row r="1803" spans="1:13">
      <c r="A1803" s="427" t="str">
        <f t="shared" si="34"/>
        <v>-</v>
      </c>
      <c r="B1803" s="461"/>
      <c r="C1803" s="430"/>
      <c r="D1803" s="430"/>
      <c r="E1803" s="397"/>
      <c r="F1803" s="387"/>
      <c r="G1803" s="431"/>
      <c r="H1803" s="431"/>
      <c r="I1803" s="431"/>
      <c r="J1803" s="440"/>
      <c r="K1803" s="440"/>
      <c r="L1803" s="440"/>
      <c r="M1803" s="450"/>
    </row>
    <row r="1804" spans="1:13">
      <c r="A1804" s="427" t="str">
        <f t="shared" si="34"/>
        <v>-</v>
      </c>
      <c r="B1804" s="461"/>
      <c r="C1804" s="430"/>
      <c r="D1804" s="430"/>
      <c r="E1804" s="397"/>
      <c r="F1804" s="387"/>
      <c r="G1804" s="431"/>
      <c r="H1804" s="431"/>
      <c r="I1804" s="431"/>
      <c r="J1804" s="440"/>
      <c r="K1804" s="440"/>
      <c r="L1804" s="440"/>
      <c r="M1804" s="450"/>
    </row>
    <row r="1805" spans="1:13">
      <c r="A1805" s="427" t="str">
        <f t="shared" si="34"/>
        <v>-</v>
      </c>
      <c r="B1805" s="461"/>
      <c r="C1805" s="430"/>
      <c r="D1805" s="430"/>
      <c r="E1805" s="397"/>
      <c r="F1805" s="387"/>
      <c r="G1805" s="431"/>
      <c r="H1805" s="431"/>
      <c r="I1805" s="431"/>
      <c r="J1805" s="440"/>
      <c r="K1805" s="440"/>
      <c r="L1805" s="440"/>
      <c r="M1805" s="450"/>
    </row>
    <row r="1806" spans="1:13">
      <c r="A1806" s="427" t="str">
        <f t="shared" si="34"/>
        <v>-</v>
      </c>
      <c r="B1806" s="461"/>
      <c r="C1806" s="430"/>
      <c r="D1806" s="430"/>
      <c r="E1806" s="397"/>
      <c r="F1806" s="387"/>
      <c r="G1806" s="431"/>
      <c r="H1806" s="431"/>
      <c r="I1806" s="431"/>
      <c r="J1806" s="440"/>
      <c r="K1806" s="440"/>
      <c r="L1806" s="440"/>
      <c r="M1806" s="450"/>
    </row>
    <row r="1807" spans="1:13">
      <c r="A1807" s="427" t="str">
        <f t="shared" si="34"/>
        <v>-</v>
      </c>
      <c r="B1807" s="461"/>
      <c r="C1807" s="430"/>
      <c r="D1807" s="430"/>
      <c r="E1807" s="397"/>
      <c r="F1807" s="387"/>
      <c r="G1807" s="431"/>
      <c r="H1807" s="431"/>
      <c r="I1807" s="431"/>
      <c r="J1807" s="440"/>
      <c r="K1807" s="440"/>
      <c r="L1807" s="440"/>
      <c r="M1807" s="450"/>
    </row>
    <row r="1808" spans="1:13">
      <c r="A1808" s="427" t="str">
        <f t="shared" si="34"/>
        <v>-</v>
      </c>
      <c r="B1808" s="461"/>
      <c r="C1808" s="430"/>
      <c r="D1808" s="430"/>
      <c r="E1808" s="397"/>
      <c r="F1808" s="387"/>
      <c r="G1808" s="431"/>
      <c r="H1808" s="431"/>
      <c r="I1808" s="431"/>
      <c r="J1808" s="440"/>
      <c r="K1808" s="440"/>
      <c r="L1808" s="440"/>
      <c r="M1808" s="450"/>
    </row>
    <row r="1809" spans="1:13">
      <c r="A1809" s="427" t="str">
        <f t="shared" si="34"/>
        <v>-</v>
      </c>
      <c r="B1809" s="461"/>
      <c r="C1809" s="430"/>
      <c r="D1809" s="430"/>
      <c r="E1809" s="397"/>
      <c r="F1809" s="387"/>
      <c r="G1809" s="431"/>
      <c r="H1809" s="431"/>
      <c r="I1809" s="431"/>
      <c r="J1809" s="440"/>
      <c r="K1809" s="440"/>
      <c r="L1809" s="440"/>
      <c r="M1809" s="450"/>
    </row>
    <row r="1810" spans="1:13">
      <c r="A1810" s="427" t="str">
        <f t="shared" si="34"/>
        <v>-</v>
      </c>
      <c r="B1810" s="461"/>
      <c r="C1810" s="430"/>
      <c r="D1810" s="430"/>
      <c r="E1810" s="397"/>
      <c r="F1810" s="387"/>
      <c r="G1810" s="431"/>
      <c r="H1810" s="431"/>
      <c r="I1810" s="431"/>
      <c r="J1810" s="440"/>
      <c r="K1810" s="440"/>
      <c r="L1810" s="440"/>
      <c r="M1810" s="450"/>
    </row>
    <row r="1811" spans="1:13">
      <c r="A1811" s="427" t="str">
        <f t="shared" si="34"/>
        <v>-</v>
      </c>
      <c r="B1811" s="461"/>
      <c r="C1811" s="430"/>
      <c r="D1811" s="430"/>
      <c r="E1811" s="397"/>
      <c r="F1811" s="387"/>
      <c r="G1811" s="431"/>
      <c r="H1811" s="431"/>
      <c r="I1811" s="431"/>
      <c r="J1811" s="440"/>
      <c r="K1811" s="440"/>
      <c r="L1811" s="440"/>
      <c r="M1811" s="450"/>
    </row>
    <row r="1812" spans="1:13">
      <c r="A1812" s="427" t="str">
        <f t="shared" si="34"/>
        <v>-</v>
      </c>
      <c r="B1812" s="461"/>
      <c r="C1812" s="430"/>
      <c r="D1812" s="430"/>
      <c r="E1812" s="397"/>
      <c r="F1812" s="387"/>
      <c r="G1812" s="431"/>
      <c r="H1812" s="431"/>
      <c r="I1812" s="431"/>
      <c r="J1812" s="440"/>
      <c r="K1812" s="440"/>
      <c r="L1812" s="440"/>
      <c r="M1812" s="450"/>
    </row>
    <row r="1813" spans="1:13">
      <c r="A1813" s="427" t="str">
        <f t="shared" si="34"/>
        <v>-</v>
      </c>
      <c r="B1813" s="461"/>
      <c r="C1813" s="430"/>
      <c r="D1813" s="430"/>
      <c r="E1813" s="397"/>
      <c r="F1813" s="387"/>
      <c r="G1813" s="431"/>
      <c r="H1813" s="431"/>
      <c r="I1813" s="431"/>
      <c r="J1813" s="440"/>
      <c r="K1813" s="440"/>
      <c r="L1813" s="440"/>
      <c r="M1813" s="450"/>
    </row>
    <row r="1814" spans="1:13">
      <c r="A1814" s="427" t="str">
        <f t="shared" si="34"/>
        <v>-</v>
      </c>
      <c r="B1814" s="461"/>
      <c r="C1814" s="430"/>
      <c r="D1814" s="430"/>
      <c r="E1814" s="397"/>
      <c r="F1814" s="387"/>
      <c r="G1814" s="431"/>
      <c r="H1814" s="431"/>
      <c r="I1814" s="431"/>
      <c r="J1814" s="440"/>
      <c r="K1814" s="440"/>
      <c r="L1814" s="440"/>
      <c r="M1814" s="450"/>
    </row>
    <row r="1815" spans="1:13">
      <c r="A1815" s="427" t="str">
        <f t="shared" si="34"/>
        <v>-</v>
      </c>
      <c r="B1815" s="461"/>
      <c r="C1815" s="430"/>
      <c r="D1815" s="430"/>
      <c r="E1815" s="397"/>
      <c r="F1815" s="387"/>
      <c r="G1815" s="431"/>
      <c r="H1815" s="431"/>
      <c r="I1815" s="431"/>
      <c r="J1815" s="440"/>
      <c r="K1815" s="440"/>
      <c r="L1815" s="440"/>
      <c r="M1815" s="450"/>
    </row>
    <row r="1816" spans="1:13">
      <c r="A1816" s="427" t="str">
        <f t="shared" si="34"/>
        <v>-</v>
      </c>
      <c r="B1816" s="461"/>
      <c r="C1816" s="430"/>
      <c r="D1816" s="430"/>
      <c r="E1816" s="397"/>
      <c r="F1816" s="387"/>
      <c r="G1816" s="431"/>
      <c r="H1816" s="431"/>
      <c r="I1816" s="431"/>
      <c r="J1816" s="440"/>
      <c r="K1816" s="440"/>
      <c r="L1816" s="440"/>
      <c r="M1816" s="450"/>
    </row>
    <row r="1817" spans="1:13">
      <c r="A1817" s="427" t="str">
        <f t="shared" si="34"/>
        <v>-</v>
      </c>
      <c r="B1817" s="461"/>
      <c r="C1817" s="430"/>
      <c r="D1817" s="430"/>
      <c r="E1817" s="397"/>
      <c r="F1817" s="387"/>
      <c r="G1817" s="431"/>
      <c r="H1817" s="431"/>
      <c r="I1817" s="431"/>
      <c r="J1817" s="440"/>
      <c r="K1817" s="440"/>
      <c r="L1817" s="440"/>
      <c r="M1817" s="450"/>
    </row>
    <row r="1818" spans="1:13">
      <c r="A1818" s="427" t="str">
        <f t="shared" si="34"/>
        <v>-</v>
      </c>
      <c r="B1818" s="461"/>
      <c r="C1818" s="430"/>
      <c r="D1818" s="430"/>
      <c r="E1818" s="397"/>
      <c r="F1818" s="387"/>
      <c r="G1818" s="431"/>
      <c r="H1818" s="431"/>
      <c r="I1818" s="431"/>
      <c r="J1818" s="440"/>
      <c r="K1818" s="440"/>
      <c r="L1818" s="440"/>
      <c r="M1818" s="450"/>
    </row>
    <row r="1819" spans="1:13">
      <c r="A1819" s="427" t="str">
        <f t="shared" si="34"/>
        <v>-</v>
      </c>
      <c r="B1819" s="461"/>
      <c r="C1819" s="430"/>
      <c r="D1819" s="430"/>
      <c r="E1819" s="397"/>
      <c r="F1819" s="387"/>
      <c r="G1819" s="431"/>
      <c r="H1819" s="431"/>
      <c r="I1819" s="431"/>
      <c r="J1819" s="440"/>
      <c r="K1819" s="440"/>
      <c r="L1819" s="440"/>
      <c r="M1819" s="450"/>
    </row>
    <row r="1820" spans="1:13">
      <c r="A1820" s="427" t="str">
        <f t="shared" ref="A1820:A1883" si="35">D1820&amp;"-"&amp;B1820</f>
        <v>-</v>
      </c>
      <c r="B1820" s="461"/>
      <c r="C1820" s="430"/>
      <c r="D1820" s="430"/>
      <c r="E1820" s="397"/>
      <c r="F1820" s="387"/>
      <c r="G1820" s="431"/>
      <c r="H1820" s="431"/>
      <c r="I1820" s="431"/>
      <c r="J1820" s="440"/>
      <c r="K1820" s="440"/>
      <c r="L1820" s="440"/>
      <c r="M1820" s="450"/>
    </row>
    <row r="1821" spans="1:13">
      <c r="A1821" s="427" t="str">
        <f t="shared" si="35"/>
        <v>-</v>
      </c>
      <c r="B1821" s="461"/>
      <c r="C1821" s="430"/>
      <c r="D1821" s="430"/>
      <c r="E1821" s="397"/>
      <c r="F1821" s="387"/>
      <c r="G1821" s="431"/>
      <c r="H1821" s="431"/>
      <c r="I1821" s="431"/>
      <c r="J1821" s="440"/>
      <c r="K1821" s="440"/>
      <c r="L1821" s="440"/>
      <c r="M1821" s="450"/>
    </row>
    <row r="1822" spans="1:13">
      <c r="A1822" s="427" t="str">
        <f t="shared" si="35"/>
        <v>-</v>
      </c>
      <c r="B1822" s="461"/>
      <c r="C1822" s="430"/>
      <c r="D1822" s="430"/>
      <c r="E1822" s="397"/>
      <c r="F1822" s="387"/>
      <c r="G1822" s="431"/>
      <c r="H1822" s="431"/>
      <c r="I1822" s="431"/>
      <c r="J1822" s="440"/>
      <c r="K1822" s="440"/>
      <c r="L1822" s="440"/>
      <c r="M1822" s="450"/>
    </row>
    <row r="1823" spans="1:13">
      <c r="A1823" s="427" t="str">
        <f t="shared" si="35"/>
        <v>-</v>
      </c>
      <c r="B1823" s="461"/>
      <c r="C1823" s="430"/>
      <c r="D1823" s="430"/>
      <c r="E1823" s="397"/>
      <c r="F1823" s="387"/>
      <c r="G1823" s="431"/>
      <c r="H1823" s="431"/>
      <c r="I1823" s="431"/>
      <c r="J1823" s="440"/>
      <c r="K1823" s="440"/>
      <c r="L1823" s="440"/>
      <c r="M1823" s="450"/>
    </row>
    <row r="1824" spans="1:13">
      <c r="A1824" s="427" t="str">
        <f t="shared" si="35"/>
        <v>-</v>
      </c>
      <c r="B1824" s="461"/>
      <c r="C1824" s="430"/>
      <c r="D1824" s="430"/>
      <c r="E1824" s="397"/>
      <c r="F1824" s="387"/>
      <c r="G1824" s="431"/>
      <c r="H1824" s="431"/>
      <c r="I1824" s="431"/>
      <c r="J1824" s="440"/>
      <c r="K1824" s="440"/>
      <c r="L1824" s="440"/>
      <c r="M1824" s="450"/>
    </row>
    <row r="1825" spans="1:13">
      <c r="A1825" s="427" t="str">
        <f t="shared" si="35"/>
        <v>-</v>
      </c>
      <c r="B1825" s="461"/>
      <c r="C1825" s="430"/>
      <c r="D1825" s="430"/>
      <c r="E1825" s="397"/>
      <c r="F1825" s="387"/>
      <c r="G1825" s="431"/>
      <c r="H1825" s="431"/>
      <c r="I1825" s="431"/>
      <c r="J1825" s="440"/>
      <c r="K1825" s="440"/>
      <c r="L1825" s="440"/>
      <c r="M1825" s="450"/>
    </row>
    <row r="1826" spans="1:13">
      <c r="A1826" s="427" t="str">
        <f t="shared" si="35"/>
        <v>-</v>
      </c>
      <c r="B1826" s="461"/>
      <c r="C1826" s="430"/>
      <c r="D1826" s="430"/>
      <c r="E1826" s="397"/>
      <c r="F1826" s="387"/>
      <c r="G1826" s="431"/>
      <c r="H1826" s="431"/>
      <c r="I1826" s="431"/>
      <c r="J1826" s="440"/>
      <c r="K1826" s="440"/>
      <c r="L1826" s="440"/>
      <c r="M1826" s="450"/>
    </row>
    <row r="1827" spans="1:13">
      <c r="A1827" s="427" t="str">
        <f t="shared" si="35"/>
        <v>-</v>
      </c>
      <c r="B1827" s="461"/>
      <c r="C1827" s="430"/>
      <c r="D1827" s="430"/>
      <c r="E1827" s="397"/>
      <c r="F1827" s="387"/>
      <c r="G1827" s="431"/>
      <c r="H1827" s="431"/>
      <c r="I1827" s="431"/>
      <c r="J1827" s="440"/>
      <c r="K1827" s="440"/>
      <c r="L1827" s="440"/>
      <c r="M1827" s="450"/>
    </row>
    <row r="1828" spans="1:13">
      <c r="A1828" s="427" t="str">
        <f t="shared" si="35"/>
        <v>-</v>
      </c>
      <c r="B1828" s="461"/>
      <c r="C1828" s="430"/>
      <c r="D1828" s="430"/>
      <c r="E1828" s="397"/>
      <c r="F1828" s="387"/>
      <c r="G1828" s="431"/>
      <c r="H1828" s="431"/>
      <c r="I1828" s="431"/>
      <c r="J1828" s="440"/>
      <c r="K1828" s="440"/>
      <c r="L1828" s="440"/>
      <c r="M1828" s="450"/>
    </row>
    <row r="1829" spans="1:13">
      <c r="A1829" s="427" t="str">
        <f t="shared" si="35"/>
        <v>-</v>
      </c>
      <c r="B1829" s="461"/>
      <c r="C1829" s="430"/>
      <c r="D1829" s="430"/>
      <c r="E1829" s="397"/>
      <c r="F1829" s="387"/>
      <c r="G1829" s="431"/>
      <c r="H1829" s="431"/>
      <c r="I1829" s="431"/>
      <c r="J1829" s="440"/>
      <c r="K1829" s="440"/>
      <c r="L1829" s="440"/>
      <c r="M1829" s="450"/>
    </row>
    <row r="1830" spans="1:13">
      <c r="A1830" s="427" t="str">
        <f t="shared" si="35"/>
        <v>-</v>
      </c>
      <c r="B1830" s="461"/>
      <c r="C1830" s="430"/>
      <c r="D1830" s="430"/>
      <c r="E1830" s="397"/>
      <c r="F1830" s="387"/>
      <c r="G1830" s="431"/>
      <c r="H1830" s="431"/>
      <c r="I1830" s="431"/>
      <c r="J1830" s="440"/>
      <c r="K1830" s="440"/>
      <c r="L1830" s="440"/>
      <c r="M1830" s="450"/>
    </row>
    <row r="1831" spans="1:13">
      <c r="A1831" s="427" t="str">
        <f t="shared" si="35"/>
        <v>-</v>
      </c>
      <c r="B1831" s="461"/>
      <c r="C1831" s="430"/>
      <c r="D1831" s="430"/>
      <c r="E1831" s="397"/>
      <c r="F1831" s="387"/>
      <c r="G1831" s="431"/>
      <c r="H1831" s="431"/>
      <c r="I1831" s="431"/>
      <c r="J1831" s="440"/>
      <c r="K1831" s="440"/>
      <c r="L1831" s="440"/>
      <c r="M1831" s="450"/>
    </row>
    <row r="1832" spans="1:13">
      <c r="A1832" s="427" t="str">
        <f t="shared" si="35"/>
        <v>-</v>
      </c>
      <c r="B1832" s="461"/>
      <c r="C1832" s="430"/>
      <c r="D1832" s="430"/>
      <c r="E1832" s="397"/>
      <c r="F1832" s="387"/>
      <c r="G1832" s="431"/>
      <c r="H1832" s="431"/>
      <c r="I1832" s="431"/>
      <c r="J1832" s="440"/>
      <c r="K1832" s="440"/>
      <c r="L1832" s="440"/>
      <c r="M1832" s="450"/>
    </row>
    <row r="1833" spans="1:13">
      <c r="A1833" s="427" t="str">
        <f t="shared" si="35"/>
        <v>-</v>
      </c>
      <c r="B1833" s="461"/>
      <c r="C1833" s="430"/>
      <c r="D1833" s="430"/>
      <c r="E1833" s="397"/>
      <c r="F1833" s="387"/>
      <c r="G1833" s="431"/>
      <c r="H1833" s="431"/>
      <c r="I1833" s="431"/>
      <c r="J1833" s="440"/>
      <c r="K1833" s="440"/>
      <c r="L1833" s="440"/>
      <c r="M1833" s="450"/>
    </row>
    <row r="1834" spans="1:13">
      <c r="A1834" s="427" t="str">
        <f t="shared" si="35"/>
        <v>-</v>
      </c>
      <c r="B1834" s="461"/>
      <c r="C1834" s="430"/>
      <c r="D1834" s="430"/>
      <c r="E1834" s="397"/>
      <c r="F1834" s="387"/>
      <c r="G1834" s="431"/>
      <c r="H1834" s="431"/>
      <c r="I1834" s="431"/>
      <c r="J1834" s="440"/>
      <c r="K1834" s="440"/>
      <c r="L1834" s="440"/>
      <c r="M1834" s="450"/>
    </row>
    <row r="1835" spans="1:13">
      <c r="A1835" s="427" t="str">
        <f t="shared" si="35"/>
        <v>-</v>
      </c>
      <c r="B1835" s="461"/>
      <c r="C1835" s="430"/>
      <c r="D1835" s="430"/>
      <c r="E1835" s="397"/>
      <c r="F1835" s="387"/>
      <c r="G1835" s="431"/>
      <c r="H1835" s="431"/>
      <c r="I1835" s="431"/>
      <c r="J1835" s="440"/>
      <c r="K1835" s="440"/>
      <c r="L1835" s="440"/>
      <c r="M1835" s="450"/>
    </row>
    <row r="1836" spans="1:13">
      <c r="A1836" s="427" t="str">
        <f t="shared" si="35"/>
        <v>-</v>
      </c>
      <c r="B1836" s="461"/>
      <c r="C1836" s="430"/>
      <c r="D1836" s="430"/>
      <c r="E1836" s="397"/>
      <c r="F1836" s="387"/>
      <c r="G1836" s="431"/>
      <c r="H1836" s="431"/>
      <c r="I1836" s="431"/>
      <c r="J1836" s="440"/>
      <c r="K1836" s="440"/>
      <c r="L1836" s="440"/>
      <c r="M1836" s="450"/>
    </row>
    <row r="1837" spans="1:13">
      <c r="A1837" s="427" t="str">
        <f t="shared" si="35"/>
        <v>-</v>
      </c>
      <c r="B1837" s="461"/>
      <c r="C1837" s="430"/>
      <c r="D1837" s="430"/>
      <c r="E1837" s="397"/>
      <c r="F1837" s="387"/>
      <c r="G1837" s="431"/>
      <c r="H1837" s="431"/>
      <c r="I1837" s="431"/>
      <c r="J1837" s="440"/>
      <c r="K1837" s="440"/>
      <c r="L1837" s="440"/>
      <c r="M1837" s="450"/>
    </row>
    <row r="1838" spans="1:13">
      <c r="A1838" s="427" t="str">
        <f t="shared" si="35"/>
        <v>-</v>
      </c>
      <c r="B1838" s="461"/>
      <c r="C1838" s="430"/>
      <c r="D1838" s="430"/>
      <c r="E1838" s="397"/>
      <c r="F1838" s="387"/>
      <c r="G1838" s="431"/>
      <c r="H1838" s="431"/>
      <c r="I1838" s="431"/>
      <c r="J1838" s="440"/>
      <c r="K1838" s="440"/>
      <c r="L1838" s="440"/>
      <c r="M1838" s="450"/>
    </row>
    <row r="1839" spans="1:13">
      <c r="A1839" s="427" t="str">
        <f t="shared" si="35"/>
        <v>-</v>
      </c>
      <c r="B1839" s="461"/>
      <c r="C1839" s="430"/>
      <c r="D1839" s="430"/>
      <c r="E1839" s="397"/>
      <c r="F1839" s="387"/>
      <c r="G1839" s="431"/>
      <c r="H1839" s="431"/>
      <c r="I1839" s="431"/>
      <c r="J1839" s="440"/>
      <c r="K1839" s="440"/>
      <c r="L1839" s="440"/>
      <c r="M1839" s="450"/>
    </row>
    <row r="1840" spans="1:13">
      <c r="A1840" s="427" t="str">
        <f t="shared" si="35"/>
        <v>-</v>
      </c>
      <c r="B1840" s="461"/>
      <c r="C1840" s="430"/>
      <c r="D1840" s="430"/>
      <c r="E1840" s="397"/>
      <c r="F1840" s="387"/>
      <c r="G1840" s="431"/>
      <c r="H1840" s="431"/>
      <c r="I1840" s="431"/>
      <c r="J1840" s="440"/>
      <c r="K1840" s="440"/>
      <c r="L1840" s="440"/>
      <c r="M1840" s="450"/>
    </row>
    <row r="1841" spans="1:13">
      <c r="A1841" s="427" t="str">
        <f t="shared" si="35"/>
        <v>-</v>
      </c>
      <c r="B1841" s="461"/>
      <c r="C1841" s="430"/>
      <c r="D1841" s="430"/>
      <c r="E1841" s="397"/>
      <c r="F1841" s="387"/>
      <c r="G1841" s="431"/>
      <c r="H1841" s="431"/>
      <c r="I1841" s="431"/>
      <c r="J1841" s="440"/>
      <c r="K1841" s="440"/>
      <c r="L1841" s="440"/>
      <c r="M1841" s="450"/>
    </row>
    <row r="1842" spans="1:13">
      <c r="A1842" s="427" t="str">
        <f t="shared" si="35"/>
        <v>-</v>
      </c>
      <c r="B1842" s="461"/>
      <c r="C1842" s="430"/>
      <c r="D1842" s="430"/>
      <c r="E1842" s="397"/>
      <c r="F1842" s="387"/>
      <c r="G1842" s="431"/>
      <c r="H1842" s="431"/>
      <c r="I1842" s="431"/>
      <c r="J1842" s="440"/>
      <c r="K1842" s="440"/>
      <c r="L1842" s="440"/>
      <c r="M1842" s="450"/>
    </row>
    <row r="1843" spans="1:13">
      <c r="A1843" s="427" t="str">
        <f t="shared" si="35"/>
        <v>-</v>
      </c>
      <c r="B1843" s="461"/>
      <c r="C1843" s="430"/>
      <c r="D1843" s="430"/>
      <c r="E1843" s="397"/>
      <c r="F1843" s="387"/>
      <c r="G1843" s="431"/>
      <c r="H1843" s="431"/>
      <c r="I1843" s="431"/>
      <c r="J1843" s="440"/>
      <c r="K1843" s="440"/>
      <c r="L1843" s="440"/>
      <c r="M1843" s="450"/>
    </row>
    <row r="1844" spans="1:13">
      <c r="A1844" s="427" t="str">
        <f t="shared" si="35"/>
        <v>-</v>
      </c>
      <c r="B1844" s="461"/>
      <c r="C1844" s="430"/>
      <c r="D1844" s="430"/>
      <c r="E1844" s="397"/>
      <c r="F1844" s="387"/>
      <c r="G1844" s="431"/>
      <c r="H1844" s="431"/>
      <c r="I1844" s="431"/>
      <c r="J1844" s="440"/>
      <c r="K1844" s="440"/>
      <c r="L1844" s="440"/>
      <c r="M1844" s="450"/>
    </row>
    <row r="1845" spans="1:13">
      <c r="A1845" s="427" t="str">
        <f t="shared" si="35"/>
        <v>-</v>
      </c>
      <c r="B1845" s="461"/>
      <c r="C1845" s="430"/>
      <c r="D1845" s="430"/>
      <c r="E1845" s="397"/>
      <c r="F1845" s="387"/>
      <c r="G1845" s="431"/>
      <c r="H1845" s="431"/>
      <c r="I1845" s="431"/>
      <c r="J1845" s="440"/>
      <c r="K1845" s="440"/>
      <c r="L1845" s="440"/>
      <c r="M1845" s="450"/>
    </row>
    <row r="1846" spans="1:13">
      <c r="A1846" s="427" t="str">
        <f t="shared" si="35"/>
        <v>-</v>
      </c>
      <c r="B1846" s="461"/>
      <c r="C1846" s="430"/>
      <c r="D1846" s="430"/>
      <c r="E1846" s="397"/>
      <c r="F1846" s="387"/>
      <c r="G1846" s="431"/>
      <c r="H1846" s="431"/>
      <c r="I1846" s="431"/>
      <c r="J1846" s="440"/>
      <c r="K1846" s="440"/>
      <c r="L1846" s="440"/>
      <c r="M1846" s="450"/>
    </row>
    <row r="1847" spans="1:13">
      <c r="A1847" s="427" t="str">
        <f t="shared" si="35"/>
        <v>-</v>
      </c>
      <c r="B1847" s="461"/>
      <c r="C1847" s="430"/>
      <c r="D1847" s="430"/>
      <c r="E1847" s="397"/>
      <c r="F1847" s="387"/>
      <c r="G1847" s="431"/>
      <c r="H1847" s="431"/>
      <c r="I1847" s="431"/>
      <c r="J1847" s="440"/>
      <c r="K1847" s="440"/>
      <c r="L1847" s="440"/>
      <c r="M1847" s="450"/>
    </row>
    <row r="1848" spans="1:13">
      <c r="A1848" s="427" t="str">
        <f t="shared" si="35"/>
        <v>-</v>
      </c>
      <c r="B1848" s="461"/>
      <c r="C1848" s="430"/>
      <c r="D1848" s="430"/>
      <c r="E1848" s="397"/>
      <c r="F1848" s="387"/>
      <c r="G1848" s="431"/>
      <c r="H1848" s="431"/>
      <c r="I1848" s="431"/>
      <c r="J1848" s="440"/>
      <c r="K1848" s="440"/>
      <c r="L1848" s="440"/>
      <c r="M1848" s="450"/>
    </row>
    <row r="1849" spans="1:13">
      <c r="A1849" s="427" t="str">
        <f t="shared" si="35"/>
        <v>-</v>
      </c>
      <c r="B1849" s="461"/>
      <c r="C1849" s="430"/>
      <c r="D1849" s="430"/>
      <c r="E1849" s="397"/>
      <c r="F1849" s="387"/>
      <c r="G1849" s="431"/>
      <c r="H1849" s="431"/>
      <c r="I1849" s="431"/>
      <c r="J1849" s="440"/>
      <c r="K1849" s="440"/>
      <c r="L1849" s="440"/>
      <c r="M1849" s="450"/>
    </row>
    <row r="1850" spans="1:13">
      <c r="A1850" s="427" t="str">
        <f t="shared" si="35"/>
        <v>-</v>
      </c>
      <c r="B1850" s="461"/>
      <c r="C1850" s="430"/>
      <c r="D1850" s="430"/>
      <c r="E1850" s="397"/>
      <c r="F1850" s="387"/>
      <c r="G1850" s="431"/>
      <c r="H1850" s="431"/>
      <c r="I1850" s="431"/>
      <c r="J1850" s="440"/>
      <c r="K1850" s="440"/>
      <c r="L1850" s="440"/>
      <c r="M1850" s="450"/>
    </row>
    <row r="1851" spans="1:13">
      <c r="A1851" s="427" t="str">
        <f t="shared" si="35"/>
        <v>-</v>
      </c>
      <c r="B1851" s="461"/>
      <c r="C1851" s="430"/>
      <c r="D1851" s="430"/>
      <c r="E1851" s="397"/>
      <c r="F1851" s="387"/>
      <c r="G1851" s="431"/>
      <c r="H1851" s="431"/>
      <c r="I1851" s="431"/>
      <c r="J1851" s="440"/>
      <c r="K1851" s="440"/>
      <c r="L1851" s="440"/>
      <c r="M1851" s="450"/>
    </row>
    <row r="1852" spans="1:13">
      <c r="A1852" s="427" t="str">
        <f t="shared" si="35"/>
        <v>-</v>
      </c>
      <c r="B1852" s="461"/>
      <c r="C1852" s="430"/>
      <c r="D1852" s="430"/>
      <c r="E1852" s="397"/>
      <c r="F1852" s="387"/>
      <c r="G1852" s="431"/>
      <c r="H1852" s="431"/>
      <c r="I1852" s="431"/>
      <c r="J1852" s="440"/>
      <c r="K1852" s="440"/>
      <c r="L1852" s="440"/>
      <c r="M1852" s="450"/>
    </row>
    <row r="1853" spans="1:13">
      <c r="A1853" s="427" t="str">
        <f t="shared" si="35"/>
        <v>-</v>
      </c>
      <c r="B1853" s="461"/>
      <c r="C1853" s="430"/>
      <c r="D1853" s="430"/>
      <c r="E1853" s="397"/>
      <c r="F1853" s="387"/>
      <c r="G1853" s="431"/>
      <c r="H1853" s="431"/>
      <c r="I1853" s="431"/>
      <c r="J1853" s="440"/>
      <c r="K1853" s="440"/>
      <c r="L1853" s="440"/>
      <c r="M1853" s="450"/>
    </row>
    <row r="1854" spans="1:13">
      <c r="A1854" s="427" t="str">
        <f t="shared" si="35"/>
        <v>-</v>
      </c>
      <c r="B1854" s="461"/>
      <c r="C1854" s="430"/>
      <c r="D1854" s="430"/>
      <c r="E1854" s="397"/>
      <c r="F1854" s="387"/>
      <c r="G1854" s="431"/>
      <c r="H1854" s="431"/>
      <c r="I1854" s="431"/>
      <c r="J1854" s="440"/>
      <c r="K1854" s="440"/>
      <c r="L1854" s="440"/>
      <c r="M1854" s="450"/>
    </row>
    <row r="1855" spans="1:13">
      <c r="A1855" s="427" t="str">
        <f t="shared" si="35"/>
        <v>-</v>
      </c>
      <c r="B1855" s="461"/>
      <c r="C1855" s="430"/>
      <c r="D1855" s="430"/>
      <c r="E1855" s="397"/>
      <c r="F1855" s="387"/>
      <c r="G1855" s="431"/>
      <c r="H1855" s="431"/>
      <c r="I1855" s="431"/>
      <c r="J1855" s="440"/>
      <c r="K1855" s="440"/>
      <c r="L1855" s="440"/>
      <c r="M1855" s="450"/>
    </row>
    <row r="1856" spans="1:13">
      <c r="A1856" s="427" t="str">
        <f t="shared" si="35"/>
        <v>-</v>
      </c>
      <c r="B1856" s="461"/>
      <c r="C1856" s="430"/>
      <c r="D1856" s="430"/>
      <c r="E1856" s="397"/>
      <c r="F1856" s="387"/>
      <c r="G1856" s="431"/>
      <c r="H1856" s="431"/>
      <c r="I1856" s="431"/>
      <c r="J1856" s="440"/>
      <c r="K1856" s="440"/>
      <c r="L1856" s="440"/>
      <c r="M1856" s="450"/>
    </row>
    <row r="1857" spans="1:13">
      <c r="A1857" s="427" t="str">
        <f t="shared" si="35"/>
        <v>-</v>
      </c>
      <c r="B1857" s="461"/>
      <c r="C1857" s="430"/>
      <c r="D1857" s="430"/>
      <c r="E1857" s="397"/>
      <c r="F1857" s="387"/>
      <c r="G1857" s="431"/>
      <c r="H1857" s="431"/>
      <c r="I1857" s="431"/>
      <c r="J1857" s="440"/>
      <c r="K1857" s="440"/>
      <c r="L1857" s="440"/>
      <c r="M1857" s="450"/>
    </row>
    <row r="1858" spans="1:13">
      <c r="A1858" s="427" t="str">
        <f t="shared" si="35"/>
        <v>-</v>
      </c>
      <c r="B1858" s="461"/>
      <c r="C1858" s="430"/>
      <c r="D1858" s="430"/>
      <c r="E1858" s="397"/>
      <c r="F1858" s="387"/>
      <c r="G1858" s="431"/>
      <c r="H1858" s="431"/>
      <c r="I1858" s="431"/>
      <c r="J1858" s="440"/>
      <c r="K1858" s="440"/>
      <c r="L1858" s="440"/>
      <c r="M1858" s="450"/>
    </row>
    <row r="1859" spans="1:13">
      <c r="A1859" s="427" t="str">
        <f t="shared" si="35"/>
        <v>-</v>
      </c>
      <c r="B1859" s="461"/>
      <c r="C1859" s="430"/>
      <c r="D1859" s="430"/>
      <c r="E1859" s="397"/>
      <c r="F1859" s="387"/>
      <c r="G1859" s="431"/>
      <c r="H1859" s="431"/>
      <c r="I1859" s="431"/>
      <c r="J1859" s="440"/>
      <c r="K1859" s="440"/>
      <c r="L1859" s="440"/>
      <c r="M1859" s="450"/>
    </row>
    <row r="1860" spans="1:13">
      <c r="A1860" s="427" t="str">
        <f t="shared" si="35"/>
        <v>-</v>
      </c>
      <c r="B1860" s="461"/>
      <c r="C1860" s="430"/>
      <c r="D1860" s="430"/>
      <c r="E1860" s="397"/>
      <c r="F1860" s="387"/>
      <c r="G1860" s="431"/>
      <c r="H1860" s="431"/>
      <c r="I1860" s="431"/>
      <c r="J1860" s="440"/>
      <c r="K1860" s="440"/>
      <c r="L1860" s="440"/>
      <c r="M1860" s="450"/>
    </row>
    <row r="1861" spans="1:13">
      <c r="A1861" s="427" t="str">
        <f t="shared" si="35"/>
        <v>-</v>
      </c>
      <c r="B1861" s="461"/>
      <c r="C1861" s="430"/>
      <c r="D1861" s="430"/>
      <c r="E1861" s="397"/>
      <c r="F1861" s="387"/>
      <c r="G1861" s="431"/>
      <c r="H1861" s="431"/>
      <c r="I1861" s="431"/>
      <c r="J1861" s="440"/>
      <c r="K1861" s="440"/>
      <c r="L1861" s="440"/>
      <c r="M1861" s="450"/>
    </row>
    <row r="1862" spans="1:13">
      <c r="A1862" s="427" t="str">
        <f t="shared" si="35"/>
        <v>-</v>
      </c>
      <c r="B1862" s="461"/>
      <c r="C1862" s="430"/>
      <c r="D1862" s="430"/>
      <c r="E1862" s="397"/>
      <c r="F1862" s="387"/>
      <c r="G1862" s="431"/>
      <c r="H1862" s="431"/>
      <c r="I1862" s="431"/>
      <c r="J1862" s="440"/>
      <c r="K1862" s="440"/>
      <c r="L1862" s="440"/>
      <c r="M1862" s="450"/>
    </row>
    <row r="1863" spans="1:13">
      <c r="A1863" s="427" t="str">
        <f t="shared" si="35"/>
        <v>-</v>
      </c>
      <c r="B1863" s="461"/>
      <c r="C1863" s="430"/>
      <c r="D1863" s="430"/>
      <c r="E1863" s="397"/>
      <c r="F1863" s="387"/>
      <c r="G1863" s="431"/>
      <c r="H1863" s="431"/>
      <c r="I1863" s="431"/>
      <c r="J1863" s="440"/>
      <c r="K1863" s="440"/>
      <c r="L1863" s="440"/>
      <c r="M1863" s="450"/>
    </row>
    <row r="1864" spans="1:13">
      <c r="A1864" s="427" t="str">
        <f t="shared" si="35"/>
        <v>-</v>
      </c>
      <c r="B1864" s="461"/>
      <c r="C1864" s="430"/>
      <c r="D1864" s="430"/>
      <c r="E1864" s="397"/>
      <c r="F1864" s="387"/>
      <c r="G1864" s="431"/>
      <c r="H1864" s="431"/>
      <c r="I1864" s="431"/>
      <c r="J1864" s="440"/>
      <c r="K1864" s="440"/>
      <c r="L1864" s="440"/>
      <c r="M1864" s="450"/>
    </row>
    <row r="1865" spans="1:13">
      <c r="A1865" s="427" t="str">
        <f t="shared" si="35"/>
        <v>-</v>
      </c>
      <c r="B1865" s="461"/>
      <c r="C1865" s="430"/>
      <c r="D1865" s="430"/>
      <c r="E1865" s="397"/>
      <c r="F1865" s="387"/>
      <c r="G1865" s="431"/>
      <c r="H1865" s="431"/>
      <c r="I1865" s="431"/>
      <c r="J1865" s="440"/>
      <c r="K1865" s="440"/>
      <c r="L1865" s="440"/>
      <c r="M1865" s="450"/>
    </row>
    <row r="1866" spans="1:13">
      <c r="A1866" s="427" t="str">
        <f t="shared" si="35"/>
        <v>-</v>
      </c>
      <c r="B1866" s="461"/>
      <c r="C1866" s="430"/>
      <c r="D1866" s="430"/>
      <c r="E1866" s="397"/>
      <c r="F1866" s="387"/>
      <c r="G1866" s="431"/>
      <c r="H1866" s="431"/>
      <c r="I1866" s="431"/>
      <c r="J1866" s="440"/>
      <c r="K1866" s="440"/>
      <c r="L1866" s="440"/>
      <c r="M1866" s="450"/>
    </row>
    <row r="1867" spans="1:13">
      <c r="A1867" s="427" t="str">
        <f t="shared" si="35"/>
        <v>-</v>
      </c>
      <c r="B1867" s="461"/>
      <c r="C1867" s="430"/>
      <c r="D1867" s="430"/>
      <c r="E1867" s="397"/>
      <c r="F1867" s="387"/>
      <c r="G1867" s="431"/>
      <c r="H1867" s="431"/>
      <c r="I1867" s="431"/>
      <c r="J1867" s="440"/>
      <c r="K1867" s="440"/>
      <c r="L1867" s="440"/>
      <c r="M1867" s="450"/>
    </row>
    <row r="1868" spans="1:13">
      <c r="A1868" s="427" t="str">
        <f t="shared" si="35"/>
        <v>-</v>
      </c>
      <c r="B1868" s="461"/>
      <c r="C1868" s="430"/>
      <c r="D1868" s="430"/>
      <c r="E1868" s="397"/>
      <c r="F1868" s="387"/>
      <c r="G1868" s="431"/>
      <c r="H1868" s="431"/>
      <c r="I1868" s="431"/>
      <c r="J1868" s="440"/>
      <c r="K1868" s="440"/>
      <c r="L1868" s="440"/>
      <c r="M1868" s="450"/>
    </row>
    <row r="1869" spans="1:13">
      <c r="A1869" s="427" t="str">
        <f t="shared" si="35"/>
        <v>-</v>
      </c>
      <c r="B1869" s="461"/>
      <c r="C1869" s="430"/>
      <c r="D1869" s="430"/>
      <c r="E1869" s="397"/>
      <c r="F1869" s="387"/>
      <c r="G1869" s="431"/>
      <c r="H1869" s="431"/>
      <c r="I1869" s="431"/>
      <c r="J1869" s="440"/>
      <c r="K1869" s="440"/>
      <c r="L1869" s="440"/>
      <c r="M1869" s="450"/>
    </row>
    <row r="1870" spans="1:13">
      <c r="A1870" s="427" t="str">
        <f t="shared" si="35"/>
        <v>-</v>
      </c>
      <c r="B1870" s="461"/>
      <c r="C1870" s="430"/>
      <c r="D1870" s="430"/>
      <c r="E1870" s="397"/>
      <c r="F1870" s="387"/>
      <c r="G1870" s="431"/>
      <c r="H1870" s="431"/>
      <c r="I1870" s="431"/>
      <c r="J1870" s="440"/>
      <c r="K1870" s="440"/>
      <c r="L1870" s="440"/>
      <c r="M1870" s="450"/>
    </row>
    <row r="1871" spans="1:13">
      <c r="A1871" s="427" t="str">
        <f t="shared" si="35"/>
        <v>-</v>
      </c>
      <c r="B1871" s="461"/>
      <c r="C1871" s="430"/>
      <c r="D1871" s="430"/>
      <c r="E1871" s="397"/>
      <c r="F1871" s="387"/>
      <c r="G1871" s="431"/>
      <c r="H1871" s="431"/>
      <c r="I1871" s="431"/>
      <c r="J1871" s="440"/>
      <c r="K1871" s="440"/>
      <c r="L1871" s="440"/>
      <c r="M1871" s="450"/>
    </row>
    <row r="1872" spans="1:13">
      <c r="A1872" s="427" t="str">
        <f t="shared" si="35"/>
        <v>-</v>
      </c>
      <c r="B1872" s="461"/>
      <c r="C1872" s="430"/>
      <c r="D1872" s="430"/>
      <c r="E1872" s="397"/>
      <c r="F1872" s="387"/>
      <c r="G1872" s="431"/>
      <c r="H1872" s="431"/>
      <c r="I1872" s="431"/>
      <c r="J1872" s="440"/>
      <c r="K1872" s="440"/>
      <c r="L1872" s="440"/>
      <c r="M1872" s="450"/>
    </row>
    <row r="1873" spans="1:13">
      <c r="A1873" s="427" t="str">
        <f t="shared" si="35"/>
        <v>-</v>
      </c>
      <c r="B1873" s="461"/>
      <c r="C1873" s="430"/>
      <c r="D1873" s="430"/>
      <c r="E1873" s="397"/>
      <c r="F1873" s="387"/>
      <c r="G1873" s="431"/>
      <c r="H1873" s="431"/>
      <c r="I1873" s="431"/>
      <c r="J1873" s="440"/>
      <c r="K1873" s="440"/>
      <c r="L1873" s="440"/>
      <c r="M1873" s="450"/>
    </row>
    <row r="1874" spans="1:13">
      <c r="A1874" s="427" t="str">
        <f t="shared" si="35"/>
        <v>-</v>
      </c>
      <c r="B1874" s="461"/>
      <c r="C1874" s="430"/>
      <c r="D1874" s="430"/>
      <c r="E1874" s="397"/>
      <c r="F1874" s="387"/>
      <c r="G1874" s="431"/>
      <c r="H1874" s="431"/>
      <c r="I1874" s="431"/>
      <c r="J1874" s="440"/>
      <c r="K1874" s="440"/>
      <c r="L1874" s="440"/>
      <c r="M1874" s="450"/>
    </row>
    <row r="1875" spans="1:13">
      <c r="A1875" s="427" t="str">
        <f t="shared" si="35"/>
        <v>-</v>
      </c>
      <c r="B1875" s="461"/>
      <c r="C1875" s="430"/>
      <c r="D1875" s="430"/>
      <c r="E1875" s="397"/>
      <c r="F1875" s="387"/>
      <c r="G1875" s="431"/>
      <c r="H1875" s="431"/>
      <c r="I1875" s="431"/>
      <c r="J1875" s="440"/>
      <c r="K1875" s="440"/>
      <c r="L1875" s="440"/>
      <c r="M1875" s="450"/>
    </row>
    <row r="1876" spans="1:13">
      <c r="A1876" s="427" t="str">
        <f t="shared" si="35"/>
        <v>-</v>
      </c>
      <c r="B1876" s="461"/>
      <c r="C1876" s="430"/>
      <c r="D1876" s="430"/>
      <c r="E1876" s="397"/>
      <c r="F1876" s="387"/>
      <c r="G1876" s="431"/>
      <c r="H1876" s="431"/>
      <c r="I1876" s="431"/>
      <c r="J1876" s="440"/>
      <c r="K1876" s="440"/>
      <c r="L1876" s="440"/>
      <c r="M1876" s="450"/>
    </row>
    <row r="1877" spans="1:13">
      <c r="A1877" s="427" t="str">
        <f t="shared" si="35"/>
        <v>-</v>
      </c>
      <c r="B1877" s="461"/>
      <c r="C1877" s="430"/>
      <c r="D1877" s="430"/>
      <c r="E1877" s="397"/>
      <c r="F1877" s="387"/>
      <c r="G1877" s="431"/>
      <c r="H1877" s="431"/>
      <c r="I1877" s="431"/>
      <c r="J1877" s="440"/>
      <c r="K1877" s="440"/>
      <c r="L1877" s="440"/>
      <c r="M1877" s="450"/>
    </row>
    <row r="1878" spans="1:13">
      <c r="A1878" s="427" t="str">
        <f t="shared" si="35"/>
        <v>-</v>
      </c>
      <c r="B1878" s="461"/>
      <c r="C1878" s="430"/>
      <c r="D1878" s="430"/>
      <c r="E1878" s="397"/>
      <c r="F1878" s="387"/>
      <c r="G1878" s="431"/>
      <c r="H1878" s="431"/>
      <c r="I1878" s="431"/>
      <c r="J1878" s="440"/>
      <c r="K1878" s="440"/>
      <c r="L1878" s="440"/>
      <c r="M1878" s="450"/>
    </row>
    <row r="1879" spans="1:13">
      <c r="A1879" s="427" t="str">
        <f t="shared" si="35"/>
        <v>-</v>
      </c>
      <c r="B1879" s="461"/>
      <c r="C1879" s="430"/>
      <c r="D1879" s="430"/>
      <c r="E1879" s="397"/>
      <c r="F1879" s="387"/>
      <c r="G1879" s="431"/>
      <c r="H1879" s="431"/>
      <c r="I1879" s="431"/>
      <c r="J1879" s="440"/>
      <c r="K1879" s="440"/>
      <c r="L1879" s="440"/>
      <c r="M1879" s="450"/>
    </row>
    <row r="1880" spans="1:13">
      <c r="A1880" s="427" t="str">
        <f t="shared" si="35"/>
        <v>-</v>
      </c>
      <c r="B1880" s="461"/>
      <c r="C1880" s="430"/>
      <c r="D1880" s="430"/>
      <c r="E1880" s="397"/>
      <c r="F1880" s="387"/>
      <c r="G1880" s="431"/>
      <c r="H1880" s="431"/>
      <c r="I1880" s="431"/>
      <c r="J1880" s="440"/>
      <c r="K1880" s="440"/>
      <c r="L1880" s="440"/>
      <c r="M1880" s="450"/>
    </row>
    <row r="1881" spans="1:13">
      <c r="A1881" s="427" t="str">
        <f t="shared" si="35"/>
        <v>-</v>
      </c>
      <c r="B1881" s="461"/>
      <c r="C1881" s="430"/>
      <c r="D1881" s="430"/>
      <c r="E1881" s="397"/>
      <c r="F1881" s="387"/>
      <c r="G1881" s="431"/>
      <c r="H1881" s="431"/>
      <c r="I1881" s="431"/>
      <c r="J1881" s="440"/>
      <c r="K1881" s="440"/>
      <c r="L1881" s="440"/>
      <c r="M1881" s="450"/>
    </row>
    <row r="1882" spans="1:13">
      <c r="A1882" s="427" t="str">
        <f t="shared" si="35"/>
        <v>-</v>
      </c>
      <c r="B1882" s="461"/>
      <c r="C1882" s="430"/>
      <c r="D1882" s="430"/>
      <c r="E1882" s="397"/>
      <c r="F1882" s="387"/>
      <c r="G1882" s="431"/>
      <c r="H1882" s="431"/>
      <c r="I1882" s="431"/>
      <c r="J1882" s="440"/>
      <c r="K1882" s="440"/>
      <c r="L1882" s="440"/>
      <c r="M1882" s="450"/>
    </row>
    <row r="1883" spans="1:13">
      <c r="A1883" s="427" t="str">
        <f t="shared" si="35"/>
        <v>-</v>
      </c>
      <c r="B1883" s="461"/>
      <c r="C1883" s="430"/>
      <c r="D1883" s="430"/>
      <c r="E1883" s="397"/>
      <c r="F1883" s="387"/>
      <c r="G1883" s="431"/>
      <c r="H1883" s="431"/>
      <c r="I1883" s="431"/>
      <c r="J1883" s="440"/>
      <c r="K1883" s="440"/>
      <c r="L1883" s="440"/>
      <c r="M1883" s="450"/>
    </row>
    <row r="1884" spans="1:13">
      <c r="A1884" s="427" t="str">
        <f t="shared" ref="A1884:A1947" si="36">D1884&amp;"-"&amp;B1884</f>
        <v>-</v>
      </c>
      <c r="B1884" s="461"/>
      <c r="C1884" s="430"/>
      <c r="D1884" s="430"/>
      <c r="E1884" s="397"/>
      <c r="F1884" s="387"/>
      <c r="G1884" s="431"/>
      <c r="H1884" s="431"/>
      <c r="I1884" s="431"/>
      <c r="J1884" s="440"/>
      <c r="K1884" s="440"/>
      <c r="L1884" s="440"/>
      <c r="M1884" s="450"/>
    </row>
    <row r="1885" spans="1:13">
      <c r="A1885" s="427" t="str">
        <f t="shared" si="36"/>
        <v>-</v>
      </c>
      <c r="B1885" s="461"/>
      <c r="C1885" s="430"/>
      <c r="D1885" s="430"/>
      <c r="E1885" s="397"/>
      <c r="F1885" s="387"/>
      <c r="G1885" s="431"/>
      <c r="H1885" s="431"/>
      <c r="I1885" s="431"/>
      <c r="J1885" s="440"/>
      <c r="K1885" s="440"/>
      <c r="L1885" s="440"/>
      <c r="M1885" s="450"/>
    </row>
    <row r="1886" spans="1:13">
      <c r="A1886" s="427" t="str">
        <f t="shared" si="36"/>
        <v>-</v>
      </c>
      <c r="B1886" s="461"/>
      <c r="C1886" s="430"/>
      <c r="D1886" s="430"/>
      <c r="E1886" s="397"/>
      <c r="F1886" s="387"/>
      <c r="G1886" s="431"/>
      <c r="H1886" s="431"/>
      <c r="I1886" s="431"/>
      <c r="J1886" s="440"/>
      <c r="K1886" s="440"/>
      <c r="L1886" s="440"/>
      <c r="M1886" s="450"/>
    </row>
    <row r="1887" spans="1:13">
      <c r="A1887" s="427" t="str">
        <f t="shared" si="36"/>
        <v>-</v>
      </c>
      <c r="B1887" s="461"/>
      <c r="C1887" s="430"/>
      <c r="D1887" s="430"/>
      <c r="E1887" s="397"/>
      <c r="F1887" s="387"/>
      <c r="G1887" s="431"/>
      <c r="H1887" s="431"/>
      <c r="I1887" s="431"/>
      <c r="J1887" s="440"/>
      <c r="K1887" s="440"/>
      <c r="L1887" s="440"/>
      <c r="M1887" s="450"/>
    </row>
    <row r="1888" spans="1:13">
      <c r="A1888" s="427" t="str">
        <f t="shared" si="36"/>
        <v>-</v>
      </c>
      <c r="B1888" s="461"/>
      <c r="C1888" s="430"/>
      <c r="D1888" s="430"/>
      <c r="E1888" s="397"/>
      <c r="F1888" s="387"/>
      <c r="G1888" s="431"/>
      <c r="H1888" s="431"/>
      <c r="I1888" s="431"/>
      <c r="J1888" s="440"/>
      <c r="K1888" s="440"/>
      <c r="L1888" s="440"/>
      <c r="M1888" s="450"/>
    </row>
    <row r="1889" spans="1:13">
      <c r="A1889" s="427" t="str">
        <f t="shared" si="36"/>
        <v>-</v>
      </c>
      <c r="B1889" s="461"/>
      <c r="C1889" s="430"/>
      <c r="D1889" s="430"/>
      <c r="E1889" s="397"/>
      <c r="F1889" s="387"/>
      <c r="G1889" s="431"/>
      <c r="H1889" s="431"/>
      <c r="I1889" s="431"/>
      <c r="J1889" s="440"/>
      <c r="K1889" s="440"/>
      <c r="L1889" s="440"/>
      <c r="M1889" s="450"/>
    </row>
    <row r="1890" spans="1:13">
      <c r="A1890" s="427" t="str">
        <f t="shared" si="36"/>
        <v>-</v>
      </c>
      <c r="B1890" s="461"/>
      <c r="C1890" s="430"/>
      <c r="D1890" s="430"/>
      <c r="E1890" s="397"/>
      <c r="F1890" s="387"/>
      <c r="G1890" s="431"/>
      <c r="H1890" s="431"/>
      <c r="I1890" s="431"/>
      <c r="J1890" s="440"/>
      <c r="K1890" s="440"/>
      <c r="L1890" s="440"/>
      <c r="M1890" s="450"/>
    </row>
    <row r="1891" spans="1:13">
      <c r="A1891" s="427" t="str">
        <f t="shared" si="36"/>
        <v>-</v>
      </c>
      <c r="B1891" s="461"/>
      <c r="C1891" s="430"/>
      <c r="D1891" s="430"/>
      <c r="E1891" s="397"/>
      <c r="F1891" s="387"/>
      <c r="G1891" s="431"/>
      <c r="H1891" s="431"/>
      <c r="I1891" s="431"/>
      <c r="J1891" s="440"/>
      <c r="K1891" s="440"/>
      <c r="L1891" s="440"/>
      <c r="M1891" s="450"/>
    </row>
    <row r="1892" spans="1:13">
      <c r="A1892" s="427" t="str">
        <f t="shared" si="36"/>
        <v>-</v>
      </c>
      <c r="B1892" s="461"/>
      <c r="C1892" s="430"/>
      <c r="D1892" s="430"/>
      <c r="E1892" s="397"/>
      <c r="F1892" s="387"/>
      <c r="G1892" s="431"/>
      <c r="H1892" s="431"/>
      <c r="I1892" s="431"/>
      <c r="J1892" s="440"/>
      <c r="K1892" s="440"/>
      <c r="L1892" s="440"/>
      <c r="M1892" s="450"/>
    </row>
    <row r="1893" spans="1:13">
      <c r="A1893" s="427" t="str">
        <f t="shared" si="36"/>
        <v>-</v>
      </c>
      <c r="B1893" s="461"/>
      <c r="C1893" s="430"/>
      <c r="D1893" s="430"/>
      <c r="E1893" s="397"/>
      <c r="F1893" s="387"/>
      <c r="G1893" s="431"/>
      <c r="H1893" s="431"/>
      <c r="I1893" s="431"/>
      <c r="J1893" s="440"/>
      <c r="K1893" s="440"/>
      <c r="L1893" s="440"/>
      <c r="M1893" s="450"/>
    </row>
    <row r="1894" spans="1:13">
      <c r="A1894" s="427" t="str">
        <f t="shared" si="36"/>
        <v>-</v>
      </c>
      <c r="B1894" s="461"/>
      <c r="C1894" s="430"/>
      <c r="D1894" s="430"/>
      <c r="E1894" s="397"/>
      <c r="F1894" s="387"/>
      <c r="G1894" s="431"/>
      <c r="H1894" s="431"/>
      <c r="I1894" s="431"/>
      <c r="J1894" s="440"/>
      <c r="K1894" s="440"/>
      <c r="L1894" s="440"/>
      <c r="M1894" s="450"/>
    </row>
    <row r="1895" spans="1:13">
      <c r="A1895" s="427" t="str">
        <f t="shared" si="36"/>
        <v>-</v>
      </c>
      <c r="B1895" s="461"/>
      <c r="C1895" s="430"/>
      <c r="D1895" s="430"/>
      <c r="E1895" s="397"/>
      <c r="F1895" s="387"/>
      <c r="G1895" s="431"/>
      <c r="H1895" s="431"/>
      <c r="I1895" s="431"/>
      <c r="J1895" s="440"/>
      <c r="K1895" s="440"/>
      <c r="L1895" s="440"/>
      <c r="M1895" s="450"/>
    </row>
    <row r="1896" spans="1:13">
      <c r="A1896" s="427" t="str">
        <f t="shared" si="36"/>
        <v>-</v>
      </c>
      <c r="B1896" s="461"/>
      <c r="C1896" s="430"/>
      <c r="D1896" s="430"/>
      <c r="E1896" s="397"/>
      <c r="F1896" s="387"/>
      <c r="G1896" s="431"/>
      <c r="H1896" s="431"/>
      <c r="I1896" s="431"/>
      <c r="J1896" s="440"/>
      <c r="K1896" s="440"/>
      <c r="L1896" s="440"/>
      <c r="M1896" s="450"/>
    </row>
    <row r="1897" spans="1:13">
      <c r="A1897" s="427" t="str">
        <f t="shared" si="36"/>
        <v>-</v>
      </c>
      <c r="B1897" s="461"/>
      <c r="C1897" s="430"/>
      <c r="D1897" s="430"/>
      <c r="E1897" s="397"/>
      <c r="F1897" s="387"/>
      <c r="G1897" s="431"/>
      <c r="H1897" s="431"/>
      <c r="I1897" s="431"/>
      <c r="J1897" s="440"/>
      <c r="K1897" s="440"/>
      <c r="L1897" s="440"/>
      <c r="M1897" s="450"/>
    </row>
    <row r="1898" spans="1:13">
      <c r="A1898" s="427" t="str">
        <f t="shared" si="36"/>
        <v>-</v>
      </c>
      <c r="B1898" s="461"/>
      <c r="C1898" s="430"/>
      <c r="D1898" s="430"/>
      <c r="E1898" s="397"/>
      <c r="F1898" s="387"/>
      <c r="G1898" s="431"/>
      <c r="H1898" s="431"/>
      <c r="I1898" s="431"/>
      <c r="J1898" s="440"/>
      <c r="K1898" s="440"/>
      <c r="L1898" s="440"/>
      <c r="M1898" s="450"/>
    </row>
    <row r="1899" spans="1:13">
      <c r="A1899" s="427" t="str">
        <f t="shared" si="36"/>
        <v>-</v>
      </c>
      <c r="B1899" s="461"/>
      <c r="C1899" s="430"/>
      <c r="D1899" s="430"/>
      <c r="E1899" s="397"/>
      <c r="F1899" s="387"/>
      <c r="G1899" s="431"/>
      <c r="H1899" s="431"/>
      <c r="I1899" s="431"/>
      <c r="J1899" s="440"/>
      <c r="K1899" s="440"/>
      <c r="L1899" s="440"/>
      <c r="M1899" s="450"/>
    </row>
    <row r="1900" spans="1:13">
      <c r="A1900" s="427" t="str">
        <f t="shared" si="36"/>
        <v>-</v>
      </c>
      <c r="B1900" s="461"/>
      <c r="C1900" s="430"/>
      <c r="D1900" s="430"/>
      <c r="E1900" s="397"/>
      <c r="F1900" s="387"/>
      <c r="G1900" s="431"/>
      <c r="H1900" s="431"/>
      <c r="I1900" s="431"/>
      <c r="J1900" s="440"/>
      <c r="K1900" s="440"/>
      <c r="L1900" s="440"/>
      <c r="M1900" s="450"/>
    </row>
    <row r="1901" spans="1:13">
      <c r="A1901" s="427" t="str">
        <f t="shared" si="36"/>
        <v>-</v>
      </c>
      <c r="B1901" s="461"/>
      <c r="C1901" s="430"/>
      <c r="D1901" s="430"/>
      <c r="E1901" s="397"/>
      <c r="F1901" s="387"/>
      <c r="G1901" s="431"/>
      <c r="H1901" s="431"/>
      <c r="I1901" s="431"/>
      <c r="J1901" s="440"/>
      <c r="K1901" s="440"/>
      <c r="L1901" s="440"/>
      <c r="M1901" s="450"/>
    </row>
    <row r="1902" spans="1:13">
      <c r="A1902" s="427" t="str">
        <f t="shared" si="36"/>
        <v>-</v>
      </c>
      <c r="B1902" s="461"/>
      <c r="C1902" s="430"/>
      <c r="D1902" s="430"/>
      <c r="E1902" s="397"/>
      <c r="F1902" s="387"/>
      <c r="G1902" s="431"/>
      <c r="H1902" s="431"/>
      <c r="I1902" s="431"/>
      <c r="J1902" s="440"/>
      <c r="K1902" s="440"/>
      <c r="L1902" s="440"/>
      <c r="M1902" s="450"/>
    </row>
    <row r="1903" spans="1:13">
      <c r="A1903" s="427" t="str">
        <f t="shared" si="36"/>
        <v>-</v>
      </c>
      <c r="B1903" s="461"/>
      <c r="C1903" s="430"/>
      <c r="D1903" s="430"/>
      <c r="E1903" s="397"/>
      <c r="F1903" s="387"/>
      <c r="G1903" s="431"/>
      <c r="H1903" s="431"/>
      <c r="I1903" s="431"/>
      <c r="J1903" s="440"/>
      <c r="K1903" s="440"/>
      <c r="L1903" s="440"/>
      <c r="M1903" s="450"/>
    </row>
    <row r="1904" spans="1:13">
      <c r="A1904" s="427" t="str">
        <f t="shared" si="36"/>
        <v>-</v>
      </c>
      <c r="B1904" s="461"/>
      <c r="C1904" s="430"/>
      <c r="D1904" s="430"/>
      <c r="E1904" s="397"/>
      <c r="F1904" s="387"/>
      <c r="G1904" s="431"/>
      <c r="H1904" s="431"/>
      <c r="I1904" s="431"/>
      <c r="J1904" s="440"/>
      <c r="K1904" s="440"/>
      <c r="L1904" s="440"/>
      <c r="M1904" s="450"/>
    </row>
    <row r="1905" spans="1:13">
      <c r="A1905" s="427" t="str">
        <f t="shared" si="36"/>
        <v>-</v>
      </c>
      <c r="B1905" s="461"/>
      <c r="C1905" s="430"/>
      <c r="D1905" s="430"/>
      <c r="E1905" s="397"/>
      <c r="F1905" s="387"/>
      <c r="G1905" s="431"/>
      <c r="H1905" s="431"/>
      <c r="I1905" s="431"/>
      <c r="J1905" s="440"/>
      <c r="K1905" s="440"/>
      <c r="L1905" s="440"/>
      <c r="M1905" s="450"/>
    </row>
    <row r="1906" spans="1:13">
      <c r="A1906" s="427" t="str">
        <f t="shared" si="36"/>
        <v>-</v>
      </c>
      <c r="B1906" s="461"/>
      <c r="C1906" s="430"/>
      <c r="D1906" s="430"/>
      <c r="E1906" s="397"/>
      <c r="F1906" s="387"/>
      <c r="G1906" s="431"/>
      <c r="H1906" s="431"/>
      <c r="I1906" s="431"/>
      <c r="J1906" s="440"/>
      <c r="K1906" s="440"/>
      <c r="L1906" s="440"/>
      <c r="M1906" s="450"/>
    </row>
    <row r="1907" spans="1:13">
      <c r="A1907" s="427" t="str">
        <f t="shared" si="36"/>
        <v>-</v>
      </c>
      <c r="B1907" s="461"/>
      <c r="C1907" s="430"/>
      <c r="D1907" s="430"/>
      <c r="E1907" s="397"/>
      <c r="F1907" s="387"/>
      <c r="G1907" s="431"/>
      <c r="H1907" s="431"/>
      <c r="I1907" s="431"/>
      <c r="J1907" s="440"/>
      <c r="K1907" s="440"/>
      <c r="L1907" s="440"/>
      <c r="M1907" s="450"/>
    </row>
    <row r="1908" spans="1:13">
      <c r="A1908" s="427" t="str">
        <f t="shared" si="36"/>
        <v>-</v>
      </c>
      <c r="B1908" s="461"/>
      <c r="C1908" s="430"/>
      <c r="D1908" s="430"/>
      <c r="E1908" s="397"/>
      <c r="F1908" s="387"/>
      <c r="G1908" s="431"/>
      <c r="H1908" s="431"/>
      <c r="I1908" s="431"/>
      <c r="J1908" s="440"/>
      <c r="K1908" s="440"/>
      <c r="L1908" s="440"/>
      <c r="M1908" s="450"/>
    </row>
    <row r="1909" spans="1:13">
      <c r="A1909" s="427" t="str">
        <f t="shared" si="36"/>
        <v>-</v>
      </c>
      <c r="B1909" s="461"/>
      <c r="C1909" s="430"/>
      <c r="D1909" s="430"/>
      <c r="E1909" s="397"/>
      <c r="F1909" s="387"/>
      <c r="G1909" s="431"/>
      <c r="H1909" s="431"/>
      <c r="I1909" s="431"/>
      <c r="J1909" s="440"/>
      <c r="K1909" s="440"/>
      <c r="L1909" s="440"/>
      <c r="M1909" s="450"/>
    </row>
    <row r="1910" spans="1:13">
      <c r="A1910" s="427" t="str">
        <f t="shared" si="36"/>
        <v>-</v>
      </c>
      <c r="B1910" s="461"/>
      <c r="C1910" s="430"/>
      <c r="D1910" s="430"/>
      <c r="E1910" s="397"/>
      <c r="F1910" s="387"/>
      <c r="G1910" s="431"/>
      <c r="H1910" s="431"/>
      <c r="I1910" s="431"/>
      <c r="J1910" s="440"/>
      <c r="K1910" s="440"/>
      <c r="L1910" s="440"/>
      <c r="M1910" s="450"/>
    </row>
    <row r="1911" spans="1:13">
      <c r="A1911" s="427" t="str">
        <f t="shared" si="36"/>
        <v>-</v>
      </c>
      <c r="B1911" s="461"/>
      <c r="C1911" s="430"/>
      <c r="D1911" s="430"/>
      <c r="E1911" s="397"/>
      <c r="F1911" s="387"/>
      <c r="G1911" s="431"/>
      <c r="H1911" s="431"/>
      <c r="I1911" s="431"/>
      <c r="J1911" s="440"/>
      <c r="K1911" s="440"/>
      <c r="L1911" s="440"/>
      <c r="M1911" s="450"/>
    </row>
    <row r="1912" spans="1:13">
      <c r="A1912" s="427" t="str">
        <f t="shared" si="36"/>
        <v>-</v>
      </c>
      <c r="B1912" s="461"/>
      <c r="C1912" s="430"/>
      <c r="D1912" s="430"/>
      <c r="E1912" s="397"/>
      <c r="F1912" s="387"/>
      <c r="G1912" s="431"/>
      <c r="H1912" s="431"/>
      <c r="I1912" s="431"/>
      <c r="J1912" s="440"/>
      <c r="K1912" s="440"/>
      <c r="L1912" s="440"/>
      <c r="M1912" s="450"/>
    </row>
    <row r="1913" spans="1:13">
      <c r="A1913" s="427" t="str">
        <f t="shared" si="36"/>
        <v>-</v>
      </c>
      <c r="B1913" s="461"/>
      <c r="C1913" s="430"/>
      <c r="D1913" s="430"/>
      <c r="E1913" s="397"/>
      <c r="F1913" s="387"/>
      <c r="G1913" s="431"/>
      <c r="H1913" s="431"/>
      <c r="I1913" s="431"/>
      <c r="J1913" s="440"/>
      <c r="K1913" s="440"/>
      <c r="L1913" s="440"/>
      <c r="M1913" s="450"/>
    </row>
    <row r="1914" spans="1:13">
      <c r="A1914" s="427" t="str">
        <f t="shared" si="36"/>
        <v>-</v>
      </c>
      <c r="B1914" s="461"/>
      <c r="C1914" s="430"/>
      <c r="D1914" s="430"/>
      <c r="E1914" s="397"/>
      <c r="F1914" s="387"/>
      <c r="G1914" s="431"/>
      <c r="H1914" s="431"/>
      <c r="I1914" s="431"/>
      <c r="J1914" s="440"/>
      <c r="K1914" s="440"/>
      <c r="L1914" s="440"/>
      <c r="M1914" s="450"/>
    </row>
    <row r="1915" spans="1:13">
      <c r="A1915" s="427" t="str">
        <f t="shared" si="36"/>
        <v>-</v>
      </c>
      <c r="B1915" s="461"/>
      <c r="C1915" s="430"/>
      <c r="D1915" s="430"/>
      <c r="E1915" s="397"/>
      <c r="F1915" s="387"/>
      <c r="G1915" s="431"/>
      <c r="H1915" s="431"/>
      <c r="I1915" s="431"/>
      <c r="J1915" s="440"/>
      <c r="K1915" s="440"/>
      <c r="L1915" s="440"/>
      <c r="M1915" s="450"/>
    </row>
    <row r="1916" spans="1:13">
      <c r="A1916" s="427" t="str">
        <f t="shared" si="36"/>
        <v>-</v>
      </c>
      <c r="B1916" s="461"/>
      <c r="C1916" s="430"/>
      <c r="D1916" s="430"/>
      <c r="E1916" s="397"/>
      <c r="F1916" s="387"/>
      <c r="G1916" s="431"/>
      <c r="H1916" s="431"/>
      <c r="I1916" s="431"/>
      <c r="J1916" s="440"/>
      <c r="K1916" s="440"/>
      <c r="L1916" s="440"/>
      <c r="M1916" s="450"/>
    </row>
    <row r="1917" spans="1:13">
      <c r="A1917" s="427" t="str">
        <f t="shared" si="36"/>
        <v>-</v>
      </c>
      <c r="B1917" s="461"/>
      <c r="C1917" s="430"/>
      <c r="D1917" s="430"/>
      <c r="E1917" s="397"/>
      <c r="F1917" s="387"/>
      <c r="G1917" s="431"/>
      <c r="H1917" s="431"/>
      <c r="I1917" s="431"/>
      <c r="J1917" s="440"/>
      <c r="K1917" s="440"/>
      <c r="L1917" s="440"/>
      <c r="M1917" s="450"/>
    </row>
    <row r="1918" spans="1:13">
      <c r="A1918" s="427" t="str">
        <f t="shared" si="36"/>
        <v>-</v>
      </c>
      <c r="B1918" s="461"/>
      <c r="C1918" s="430"/>
      <c r="D1918" s="430"/>
      <c r="E1918" s="397"/>
      <c r="F1918" s="387"/>
      <c r="G1918" s="431"/>
      <c r="H1918" s="431"/>
      <c r="I1918" s="431"/>
      <c r="J1918" s="440"/>
      <c r="K1918" s="440"/>
      <c r="L1918" s="440"/>
      <c r="M1918" s="450"/>
    </row>
    <row r="1919" spans="1:13">
      <c r="A1919" s="427" t="str">
        <f t="shared" si="36"/>
        <v>-</v>
      </c>
      <c r="B1919" s="461"/>
      <c r="C1919" s="430"/>
      <c r="D1919" s="430"/>
      <c r="E1919" s="397"/>
      <c r="F1919" s="387"/>
      <c r="G1919" s="431"/>
      <c r="H1919" s="431"/>
      <c r="I1919" s="431"/>
      <c r="J1919" s="440"/>
      <c r="K1919" s="440"/>
      <c r="L1919" s="440"/>
      <c r="M1919" s="450"/>
    </row>
    <row r="1920" spans="1:13">
      <c r="A1920" s="427" t="str">
        <f t="shared" si="36"/>
        <v>-</v>
      </c>
      <c r="B1920" s="461"/>
      <c r="C1920" s="430"/>
      <c r="D1920" s="430"/>
      <c r="E1920" s="397"/>
      <c r="F1920" s="387"/>
      <c r="G1920" s="431"/>
      <c r="H1920" s="431"/>
      <c r="I1920" s="431"/>
      <c r="J1920" s="440"/>
      <c r="K1920" s="440"/>
      <c r="L1920" s="440"/>
      <c r="M1920" s="450"/>
    </row>
    <row r="1921" spans="1:13">
      <c r="A1921" s="427" t="str">
        <f t="shared" si="36"/>
        <v>-</v>
      </c>
      <c r="B1921" s="461"/>
      <c r="C1921" s="430"/>
      <c r="D1921" s="430"/>
      <c r="E1921" s="397"/>
      <c r="F1921" s="387"/>
      <c r="G1921" s="431"/>
      <c r="H1921" s="431"/>
      <c r="I1921" s="431"/>
      <c r="J1921" s="440"/>
      <c r="K1921" s="440"/>
      <c r="L1921" s="440"/>
      <c r="M1921" s="450"/>
    </row>
    <row r="1922" spans="1:13">
      <c r="A1922" s="427" t="str">
        <f t="shared" si="36"/>
        <v>-</v>
      </c>
      <c r="B1922" s="461"/>
      <c r="C1922" s="430"/>
      <c r="D1922" s="430"/>
      <c r="E1922" s="397"/>
      <c r="F1922" s="387"/>
      <c r="G1922" s="431"/>
      <c r="H1922" s="431"/>
      <c r="I1922" s="431"/>
      <c r="J1922" s="440"/>
      <c r="K1922" s="440"/>
      <c r="L1922" s="440"/>
      <c r="M1922" s="450"/>
    </row>
    <row r="1923" spans="1:13">
      <c r="A1923" s="427" t="str">
        <f t="shared" si="36"/>
        <v>-</v>
      </c>
      <c r="B1923" s="461"/>
      <c r="C1923" s="430"/>
      <c r="D1923" s="430"/>
      <c r="E1923" s="397"/>
      <c r="F1923" s="387"/>
      <c r="G1923" s="431"/>
      <c r="H1923" s="431"/>
      <c r="I1923" s="431"/>
      <c r="J1923" s="440"/>
      <c r="K1923" s="440"/>
      <c r="L1923" s="440"/>
      <c r="M1923" s="450"/>
    </row>
    <row r="1924" spans="1:13">
      <c r="A1924" s="427" t="str">
        <f t="shared" si="36"/>
        <v>-</v>
      </c>
      <c r="B1924" s="461"/>
      <c r="C1924" s="430"/>
      <c r="D1924" s="430"/>
      <c r="E1924" s="397"/>
      <c r="F1924" s="387"/>
      <c r="G1924" s="431"/>
      <c r="H1924" s="431"/>
      <c r="I1924" s="431"/>
      <c r="J1924" s="440"/>
      <c r="K1924" s="440"/>
      <c r="L1924" s="440"/>
      <c r="M1924" s="450"/>
    </row>
    <row r="1925" spans="1:13">
      <c r="A1925" s="427" t="str">
        <f t="shared" si="36"/>
        <v>-</v>
      </c>
      <c r="B1925" s="461"/>
      <c r="C1925" s="430"/>
      <c r="D1925" s="430"/>
      <c r="E1925" s="397"/>
      <c r="F1925" s="387"/>
      <c r="G1925" s="431"/>
      <c r="H1925" s="431"/>
      <c r="I1925" s="431"/>
      <c r="J1925" s="440"/>
      <c r="K1925" s="440"/>
      <c r="L1925" s="440"/>
      <c r="M1925" s="450"/>
    </row>
    <row r="1926" spans="1:13">
      <c r="A1926" s="427" t="str">
        <f t="shared" si="36"/>
        <v>-</v>
      </c>
      <c r="B1926" s="461"/>
      <c r="C1926" s="430"/>
      <c r="D1926" s="430"/>
      <c r="E1926" s="397"/>
      <c r="F1926" s="387"/>
      <c r="G1926" s="431"/>
      <c r="H1926" s="431"/>
      <c r="I1926" s="431"/>
      <c r="J1926" s="440"/>
      <c r="K1926" s="440"/>
      <c r="L1926" s="440"/>
      <c r="M1926" s="450"/>
    </row>
    <row r="1927" spans="1:13">
      <c r="A1927" s="427" t="str">
        <f t="shared" si="36"/>
        <v>-</v>
      </c>
      <c r="B1927" s="461"/>
      <c r="C1927" s="430"/>
      <c r="D1927" s="430"/>
      <c r="E1927" s="397"/>
      <c r="F1927" s="387"/>
      <c r="G1927" s="431"/>
      <c r="H1927" s="431"/>
      <c r="I1927" s="431"/>
      <c r="J1927" s="440"/>
      <c r="K1927" s="440"/>
      <c r="L1927" s="440"/>
      <c r="M1927" s="450"/>
    </row>
    <row r="1928" spans="1:13">
      <c r="A1928" s="427" t="str">
        <f t="shared" si="36"/>
        <v>-</v>
      </c>
      <c r="B1928" s="461"/>
      <c r="C1928" s="430"/>
      <c r="D1928" s="430"/>
      <c r="E1928" s="397"/>
      <c r="F1928" s="387"/>
      <c r="G1928" s="431"/>
      <c r="H1928" s="431"/>
      <c r="I1928" s="431"/>
      <c r="J1928" s="440"/>
      <c r="K1928" s="440"/>
      <c r="L1928" s="440"/>
      <c r="M1928" s="450"/>
    </row>
    <row r="1929" spans="1:13">
      <c r="A1929" s="427" t="str">
        <f t="shared" si="36"/>
        <v>-</v>
      </c>
      <c r="B1929" s="461"/>
      <c r="C1929" s="430"/>
      <c r="D1929" s="430"/>
      <c r="E1929" s="397"/>
      <c r="F1929" s="387"/>
      <c r="G1929" s="431"/>
      <c r="H1929" s="431"/>
      <c r="I1929" s="431"/>
      <c r="J1929" s="440"/>
      <c r="K1929" s="440"/>
      <c r="L1929" s="440"/>
      <c r="M1929" s="450"/>
    </row>
    <row r="1930" spans="1:13">
      <c r="A1930" s="427" t="str">
        <f t="shared" si="36"/>
        <v>-</v>
      </c>
      <c r="B1930" s="461"/>
      <c r="C1930" s="430"/>
      <c r="D1930" s="430"/>
      <c r="E1930" s="397"/>
      <c r="F1930" s="387"/>
      <c r="G1930" s="431"/>
      <c r="H1930" s="431"/>
      <c r="I1930" s="431"/>
      <c r="J1930" s="440"/>
      <c r="K1930" s="440"/>
      <c r="L1930" s="440"/>
      <c r="M1930" s="450"/>
    </row>
    <row r="1931" spans="1:13">
      <c r="A1931" s="427" t="str">
        <f t="shared" si="36"/>
        <v>-</v>
      </c>
      <c r="B1931" s="461"/>
      <c r="C1931" s="430"/>
      <c r="D1931" s="430"/>
      <c r="E1931" s="397"/>
      <c r="F1931" s="387"/>
      <c r="G1931" s="431"/>
      <c r="H1931" s="431"/>
      <c r="I1931" s="431"/>
      <c r="J1931" s="440"/>
      <c r="K1931" s="440"/>
      <c r="L1931" s="440"/>
      <c r="M1931" s="450"/>
    </row>
    <row r="1932" spans="1:13">
      <c r="A1932" s="427" t="str">
        <f t="shared" si="36"/>
        <v>-</v>
      </c>
      <c r="B1932" s="461"/>
      <c r="C1932" s="430"/>
      <c r="D1932" s="430"/>
      <c r="E1932" s="397"/>
      <c r="F1932" s="387"/>
      <c r="G1932" s="431"/>
      <c r="H1932" s="431"/>
      <c r="I1932" s="431"/>
      <c r="J1932" s="440"/>
      <c r="K1932" s="440"/>
      <c r="L1932" s="440"/>
      <c r="M1932" s="450"/>
    </row>
    <row r="1933" spans="1:13">
      <c r="A1933" s="427" t="str">
        <f t="shared" si="36"/>
        <v>-</v>
      </c>
      <c r="B1933" s="461"/>
      <c r="C1933" s="430"/>
      <c r="D1933" s="430"/>
      <c r="E1933" s="397"/>
      <c r="F1933" s="387"/>
      <c r="G1933" s="431"/>
      <c r="H1933" s="431"/>
      <c r="I1933" s="431"/>
      <c r="J1933" s="440"/>
      <c r="K1933" s="440"/>
      <c r="L1933" s="440"/>
      <c r="M1933" s="450"/>
    </row>
    <row r="1934" spans="1:13">
      <c r="A1934" s="427" t="str">
        <f t="shared" si="36"/>
        <v>-</v>
      </c>
      <c r="B1934" s="461"/>
      <c r="C1934" s="430"/>
      <c r="D1934" s="430"/>
      <c r="E1934" s="397"/>
      <c r="F1934" s="387"/>
      <c r="G1934" s="431"/>
      <c r="H1934" s="431"/>
      <c r="I1934" s="431"/>
      <c r="J1934" s="440"/>
      <c r="K1934" s="440"/>
      <c r="L1934" s="440"/>
      <c r="M1934" s="450"/>
    </row>
    <row r="1935" spans="1:13">
      <c r="A1935" s="427" t="str">
        <f t="shared" si="36"/>
        <v>-</v>
      </c>
      <c r="B1935" s="461"/>
      <c r="C1935" s="430"/>
      <c r="D1935" s="430"/>
      <c r="E1935" s="397"/>
      <c r="F1935" s="387"/>
      <c r="G1935" s="431"/>
      <c r="H1935" s="431"/>
      <c r="I1935" s="431"/>
      <c r="J1935" s="440"/>
      <c r="K1935" s="440"/>
      <c r="L1935" s="440"/>
      <c r="M1935" s="450"/>
    </row>
    <row r="1936" spans="1:13">
      <c r="A1936" s="427" t="str">
        <f t="shared" si="36"/>
        <v>-</v>
      </c>
      <c r="B1936" s="461"/>
      <c r="C1936" s="430"/>
      <c r="D1936" s="430"/>
      <c r="E1936" s="397"/>
      <c r="F1936" s="387"/>
      <c r="G1936" s="431"/>
      <c r="H1936" s="431"/>
      <c r="I1936" s="431"/>
      <c r="J1936" s="440"/>
      <c r="K1936" s="440"/>
      <c r="L1936" s="440"/>
      <c r="M1936" s="450"/>
    </row>
    <row r="1937" spans="1:13">
      <c r="A1937" s="427" t="str">
        <f t="shared" si="36"/>
        <v>-</v>
      </c>
      <c r="B1937" s="461"/>
      <c r="C1937" s="430"/>
      <c r="D1937" s="430"/>
      <c r="E1937" s="397"/>
      <c r="F1937" s="387"/>
      <c r="G1937" s="431"/>
      <c r="H1937" s="431"/>
      <c r="I1937" s="431"/>
      <c r="J1937" s="440"/>
      <c r="K1937" s="440"/>
      <c r="L1937" s="440"/>
      <c r="M1937" s="450"/>
    </row>
    <row r="1938" spans="1:13">
      <c r="A1938" s="427" t="str">
        <f t="shared" si="36"/>
        <v>-</v>
      </c>
      <c r="B1938" s="461"/>
      <c r="C1938" s="430"/>
      <c r="D1938" s="430"/>
      <c r="E1938" s="397"/>
      <c r="F1938" s="387"/>
      <c r="G1938" s="431"/>
      <c r="H1938" s="431"/>
      <c r="I1938" s="431"/>
      <c r="J1938" s="440"/>
      <c r="K1938" s="440"/>
      <c r="L1938" s="440"/>
      <c r="M1938" s="450"/>
    </row>
    <row r="1939" spans="1:13">
      <c r="A1939" s="427" t="str">
        <f t="shared" si="36"/>
        <v>-</v>
      </c>
      <c r="B1939" s="461"/>
      <c r="C1939" s="430"/>
      <c r="D1939" s="430"/>
      <c r="E1939" s="397"/>
      <c r="F1939" s="387"/>
      <c r="G1939" s="431"/>
      <c r="H1939" s="431"/>
      <c r="I1939" s="431"/>
      <c r="J1939" s="440"/>
      <c r="K1939" s="440"/>
      <c r="L1939" s="440"/>
      <c r="M1939" s="450"/>
    </row>
    <row r="1940" spans="1:13">
      <c r="A1940" s="427" t="str">
        <f t="shared" si="36"/>
        <v>-</v>
      </c>
      <c r="B1940" s="461"/>
      <c r="C1940" s="430"/>
      <c r="D1940" s="430"/>
      <c r="E1940" s="397"/>
      <c r="F1940" s="387"/>
      <c r="G1940" s="431"/>
      <c r="H1940" s="431"/>
      <c r="I1940" s="431"/>
      <c r="J1940" s="440"/>
      <c r="K1940" s="440"/>
      <c r="L1940" s="440"/>
      <c r="M1940" s="450"/>
    </row>
    <row r="1941" spans="1:13">
      <c r="A1941" s="427" t="str">
        <f t="shared" si="36"/>
        <v>-</v>
      </c>
      <c r="B1941" s="461"/>
      <c r="C1941" s="430"/>
      <c r="D1941" s="430"/>
      <c r="E1941" s="397"/>
      <c r="F1941" s="387"/>
      <c r="G1941" s="431"/>
      <c r="H1941" s="431"/>
      <c r="I1941" s="431"/>
      <c r="J1941" s="440"/>
      <c r="K1941" s="440"/>
      <c r="L1941" s="440"/>
      <c r="M1941" s="450"/>
    </row>
    <row r="1942" spans="1:13">
      <c r="A1942" s="427" t="str">
        <f t="shared" si="36"/>
        <v>-</v>
      </c>
      <c r="B1942" s="461"/>
      <c r="C1942" s="430"/>
      <c r="D1942" s="430"/>
      <c r="E1942" s="397"/>
      <c r="F1942" s="387"/>
      <c r="G1942" s="431"/>
      <c r="H1942" s="431"/>
      <c r="I1942" s="431"/>
      <c r="J1942" s="440"/>
      <c r="K1942" s="440"/>
      <c r="L1942" s="440"/>
      <c r="M1942" s="450"/>
    </row>
    <row r="1943" spans="1:13">
      <c r="A1943" s="427" t="str">
        <f t="shared" si="36"/>
        <v>-</v>
      </c>
      <c r="B1943" s="461"/>
      <c r="C1943" s="430"/>
      <c r="D1943" s="430"/>
      <c r="E1943" s="397"/>
      <c r="F1943" s="387"/>
      <c r="G1943" s="431"/>
      <c r="H1943" s="431"/>
      <c r="I1943" s="431"/>
      <c r="J1943" s="440"/>
      <c r="K1943" s="440"/>
      <c r="L1943" s="440"/>
      <c r="M1943" s="450"/>
    </row>
    <row r="1944" spans="1:13">
      <c r="A1944" s="427" t="str">
        <f t="shared" si="36"/>
        <v>-</v>
      </c>
      <c r="B1944" s="461"/>
      <c r="C1944" s="430"/>
      <c r="D1944" s="430"/>
      <c r="E1944" s="397"/>
      <c r="F1944" s="387"/>
      <c r="G1944" s="431"/>
      <c r="H1944" s="431"/>
      <c r="I1944" s="431"/>
      <c r="J1944" s="440"/>
      <c r="K1944" s="440"/>
      <c r="L1944" s="440"/>
      <c r="M1944" s="450"/>
    </row>
    <row r="1945" spans="1:13">
      <c r="A1945" s="427" t="str">
        <f t="shared" si="36"/>
        <v>-</v>
      </c>
      <c r="B1945" s="461"/>
      <c r="C1945" s="430"/>
      <c r="D1945" s="430"/>
      <c r="E1945" s="397"/>
      <c r="F1945" s="387"/>
      <c r="G1945" s="431"/>
      <c r="H1945" s="431"/>
      <c r="I1945" s="431"/>
      <c r="J1945" s="440"/>
      <c r="K1945" s="440"/>
      <c r="L1945" s="440"/>
      <c r="M1945" s="450"/>
    </row>
    <row r="1946" spans="1:13">
      <c r="A1946" s="427" t="str">
        <f t="shared" si="36"/>
        <v>-</v>
      </c>
      <c r="B1946" s="461"/>
      <c r="C1946" s="430"/>
      <c r="D1946" s="430"/>
      <c r="E1946" s="397"/>
      <c r="F1946" s="387"/>
      <c r="G1946" s="431"/>
      <c r="H1946" s="431"/>
      <c r="I1946" s="431"/>
      <c r="J1946" s="440"/>
      <c r="K1946" s="440"/>
      <c r="L1946" s="440"/>
      <c r="M1946" s="450"/>
    </row>
    <row r="1947" spans="1:13">
      <c r="A1947" s="427" t="str">
        <f t="shared" si="36"/>
        <v>-</v>
      </c>
      <c r="B1947" s="461"/>
      <c r="C1947" s="430"/>
      <c r="D1947" s="430"/>
      <c r="E1947" s="397"/>
      <c r="F1947" s="387"/>
      <c r="G1947" s="431"/>
      <c r="H1947" s="431"/>
      <c r="I1947" s="431"/>
      <c r="J1947" s="440"/>
      <c r="K1947" s="440"/>
      <c r="L1947" s="440"/>
      <c r="M1947" s="450"/>
    </row>
    <row r="1948" spans="1:13">
      <c r="A1948" s="427" t="str">
        <f t="shared" ref="A1948:A2011" si="37">D1948&amp;"-"&amp;B1948</f>
        <v>-</v>
      </c>
      <c r="B1948" s="461"/>
      <c r="C1948" s="430"/>
      <c r="D1948" s="430"/>
      <c r="E1948" s="397"/>
      <c r="F1948" s="387"/>
      <c r="G1948" s="431"/>
      <c r="H1948" s="431"/>
      <c r="I1948" s="431"/>
      <c r="J1948" s="440"/>
      <c r="K1948" s="440"/>
      <c r="L1948" s="440"/>
      <c r="M1948" s="450"/>
    </row>
    <row r="1949" spans="1:13">
      <c r="A1949" s="427" t="str">
        <f t="shared" si="37"/>
        <v>-</v>
      </c>
      <c r="B1949" s="461"/>
      <c r="C1949" s="430"/>
      <c r="D1949" s="430"/>
      <c r="E1949" s="397"/>
      <c r="F1949" s="387"/>
      <c r="G1949" s="431"/>
      <c r="H1949" s="431"/>
      <c r="I1949" s="431"/>
      <c r="J1949" s="440"/>
      <c r="K1949" s="440"/>
      <c r="L1949" s="440"/>
      <c r="M1949" s="450"/>
    </row>
    <row r="1950" spans="1:13">
      <c r="A1950" s="427" t="str">
        <f t="shared" si="37"/>
        <v>-</v>
      </c>
      <c r="B1950" s="461"/>
      <c r="C1950" s="430"/>
      <c r="D1950" s="430"/>
      <c r="E1950" s="397"/>
      <c r="F1950" s="387"/>
      <c r="G1950" s="431"/>
      <c r="H1950" s="431"/>
      <c r="I1950" s="431"/>
      <c r="J1950" s="440"/>
      <c r="K1950" s="440"/>
      <c r="L1950" s="440"/>
      <c r="M1950" s="450"/>
    </row>
    <row r="1951" spans="1:13">
      <c r="A1951" s="427" t="str">
        <f t="shared" si="37"/>
        <v>-</v>
      </c>
      <c r="B1951" s="461"/>
      <c r="C1951" s="430"/>
      <c r="D1951" s="430"/>
      <c r="E1951" s="397"/>
      <c r="F1951" s="387"/>
      <c r="G1951" s="431"/>
      <c r="H1951" s="431"/>
      <c r="I1951" s="431"/>
      <c r="J1951" s="440"/>
      <c r="K1951" s="440"/>
      <c r="L1951" s="440"/>
      <c r="M1951" s="450"/>
    </row>
    <row r="1952" spans="1:13">
      <c r="A1952" s="427" t="str">
        <f t="shared" si="37"/>
        <v>-</v>
      </c>
      <c r="B1952" s="461"/>
      <c r="C1952" s="430"/>
      <c r="D1952" s="430"/>
      <c r="E1952" s="397"/>
      <c r="F1952" s="387"/>
      <c r="G1952" s="431"/>
      <c r="H1952" s="431"/>
      <c r="I1952" s="431"/>
      <c r="J1952" s="440"/>
      <c r="K1952" s="440"/>
      <c r="L1952" s="440"/>
      <c r="M1952" s="450"/>
    </row>
    <row r="1953" spans="1:13">
      <c r="A1953" s="427" t="str">
        <f t="shared" si="37"/>
        <v>-</v>
      </c>
      <c r="B1953" s="461"/>
      <c r="C1953" s="430"/>
      <c r="D1953" s="430"/>
      <c r="E1953" s="397"/>
      <c r="F1953" s="387"/>
      <c r="G1953" s="431"/>
      <c r="H1953" s="431"/>
      <c r="I1953" s="431"/>
      <c r="J1953" s="440"/>
      <c r="K1953" s="440"/>
      <c r="L1953" s="440"/>
      <c r="M1953" s="450"/>
    </row>
    <row r="1954" spans="1:13">
      <c r="A1954" s="427" t="str">
        <f t="shared" si="37"/>
        <v>-</v>
      </c>
      <c r="B1954" s="461"/>
      <c r="C1954" s="430"/>
      <c r="D1954" s="430"/>
      <c r="E1954" s="397"/>
      <c r="F1954" s="387"/>
      <c r="G1954" s="431"/>
      <c r="H1954" s="431"/>
      <c r="I1954" s="431"/>
      <c r="J1954" s="440"/>
      <c r="K1954" s="440"/>
      <c r="L1954" s="440"/>
      <c r="M1954" s="450"/>
    </row>
    <row r="1955" spans="1:13">
      <c r="A1955" s="427" t="str">
        <f t="shared" si="37"/>
        <v>-</v>
      </c>
      <c r="B1955" s="461"/>
      <c r="C1955" s="430"/>
      <c r="D1955" s="430"/>
      <c r="E1955" s="397"/>
      <c r="F1955" s="387"/>
      <c r="G1955" s="431"/>
      <c r="H1955" s="431"/>
      <c r="I1955" s="431"/>
      <c r="J1955" s="440"/>
      <c r="K1955" s="440"/>
      <c r="L1955" s="440"/>
      <c r="M1955" s="450"/>
    </row>
    <row r="1956" spans="1:13">
      <c r="A1956" s="427" t="str">
        <f t="shared" si="37"/>
        <v>-</v>
      </c>
      <c r="B1956" s="461"/>
      <c r="C1956" s="430"/>
      <c r="D1956" s="430"/>
      <c r="E1956" s="397"/>
      <c r="F1956" s="387"/>
      <c r="G1956" s="431"/>
      <c r="H1956" s="431"/>
      <c r="I1956" s="431"/>
      <c r="J1956" s="440"/>
      <c r="K1956" s="440"/>
      <c r="L1956" s="440"/>
      <c r="M1956" s="450"/>
    </row>
    <row r="1957" spans="1:13">
      <c r="A1957" s="427" t="str">
        <f t="shared" si="37"/>
        <v>-</v>
      </c>
      <c r="B1957" s="461"/>
      <c r="C1957" s="430"/>
      <c r="D1957" s="430"/>
      <c r="E1957" s="397"/>
      <c r="F1957" s="387"/>
      <c r="G1957" s="431"/>
      <c r="H1957" s="431"/>
      <c r="I1957" s="431"/>
      <c r="J1957" s="440"/>
      <c r="K1957" s="440"/>
      <c r="L1957" s="440"/>
      <c r="M1957" s="450"/>
    </row>
    <row r="1958" spans="1:13">
      <c r="A1958" s="427" t="str">
        <f t="shared" si="37"/>
        <v>-</v>
      </c>
      <c r="B1958" s="461"/>
      <c r="C1958" s="430"/>
      <c r="D1958" s="430"/>
      <c r="E1958" s="397"/>
      <c r="F1958" s="387"/>
      <c r="G1958" s="431"/>
      <c r="H1958" s="431"/>
      <c r="I1958" s="431"/>
      <c r="J1958" s="440"/>
      <c r="K1958" s="440"/>
      <c r="L1958" s="440"/>
      <c r="M1958" s="450"/>
    </row>
    <row r="1959" spans="1:13">
      <c r="A1959" s="427" t="str">
        <f t="shared" si="37"/>
        <v>-</v>
      </c>
      <c r="B1959" s="461"/>
      <c r="C1959" s="430"/>
      <c r="D1959" s="430"/>
      <c r="E1959" s="397"/>
      <c r="F1959" s="387"/>
      <c r="G1959" s="431"/>
      <c r="H1959" s="431"/>
      <c r="I1959" s="431"/>
      <c r="J1959" s="440"/>
      <c r="K1959" s="440"/>
      <c r="L1959" s="440"/>
      <c r="M1959" s="450"/>
    </row>
    <row r="1960" spans="1:13">
      <c r="A1960" s="427" t="str">
        <f t="shared" si="37"/>
        <v>-</v>
      </c>
      <c r="B1960" s="461"/>
      <c r="C1960" s="430"/>
      <c r="D1960" s="430"/>
      <c r="E1960" s="397"/>
      <c r="F1960" s="387"/>
      <c r="G1960" s="431"/>
      <c r="H1960" s="431"/>
      <c r="I1960" s="431"/>
      <c r="J1960" s="440"/>
      <c r="K1960" s="440"/>
      <c r="L1960" s="440"/>
      <c r="M1960" s="450"/>
    </row>
    <row r="1961" spans="1:13">
      <c r="A1961" s="427" t="str">
        <f t="shared" si="37"/>
        <v>-</v>
      </c>
      <c r="B1961" s="461"/>
      <c r="C1961" s="430"/>
      <c r="D1961" s="430"/>
      <c r="E1961" s="397"/>
      <c r="F1961" s="387"/>
      <c r="G1961" s="431"/>
      <c r="H1961" s="431"/>
      <c r="I1961" s="431"/>
      <c r="J1961" s="440"/>
      <c r="K1961" s="440"/>
      <c r="L1961" s="440"/>
      <c r="M1961" s="450"/>
    </row>
    <row r="1962" spans="1:13">
      <c r="A1962" s="427" t="str">
        <f t="shared" si="37"/>
        <v>-</v>
      </c>
      <c r="B1962" s="461"/>
      <c r="C1962" s="430"/>
      <c r="D1962" s="430"/>
      <c r="E1962" s="397"/>
      <c r="F1962" s="387"/>
      <c r="G1962" s="431"/>
      <c r="H1962" s="431"/>
      <c r="I1962" s="431"/>
      <c r="J1962" s="440"/>
      <c r="K1962" s="440"/>
      <c r="L1962" s="440"/>
      <c r="M1962" s="450"/>
    </row>
    <row r="1963" spans="1:13">
      <c r="A1963" s="427" t="str">
        <f t="shared" si="37"/>
        <v>-</v>
      </c>
      <c r="B1963" s="461"/>
      <c r="C1963" s="430"/>
      <c r="D1963" s="430"/>
      <c r="E1963" s="397"/>
      <c r="F1963" s="387"/>
      <c r="G1963" s="431"/>
      <c r="H1963" s="431"/>
      <c r="I1963" s="431"/>
      <c r="J1963" s="440"/>
      <c r="K1963" s="440"/>
      <c r="L1963" s="440"/>
      <c r="M1963" s="450"/>
    </row>
    <row r="1964" spans="1:13">
      <c r="A1964" s="427" t="str">
        <f t="shared" si="37"/>
        <v>-</v>
      </c>
      <c r="B1964" s="461"/>
      <c r="C1964" s="430"/>
      <c r="D1964" s="430"/>
      <c r="E1964" s="397"/>
      <c r="F1964" s="387"/>
      <c r="G1964" s="431"/>
      <c r="H1964" s="431"/>
      <c r="I1964" s="431"/>
      <c r="J1964" s="440"/>
      <c r="K1964" s="440"/>
      <c r="L1964" s="440"/>
      <c r="M1964" s="450"/>
    </row>
    <row r="1965" spans="1:13">
      <c r="A1965" s="427" t="str">
        <f t="shared" si="37"/>
        <v>-</v>
      </c>
      <c r="B1965" s="461"/>
      <c r="C1965" s="430"/>
      <c r="D1965" s="430"/>
      <c r="E1965" s="397"/>
      <c r="F1965" s="387"/>
      <c r="G1965" s="431"/>
      <c r="H1965" s="431"/>
      <c r="I1965" s="431"/>
      <c r="J1965" s="440"/>
      <c r="K1965" s="440"/>
      <c r="L1965" s="440"/>
      <c r="M1965" s="450"/>
    </row>
    <row r="1966" spans="1:13">
      <c r="A1966" s="427" t="str">
        <f t="shared" si="37"/>
        <v>-</v>
      </c>
      <c r="B1966" s="461"/>
      <c r="C1966" s="430"/>
      <c r="D1966" s="430"/>
      <c r="E1966" s="397"/>
      <c r="F1966" s="387"/>
      <c r="G1966" s="431"/>
      <c r="H1966" s="431"/>
      <c r="I1966" s="431"/>
      <c r="J1966" s="440"/>
      <c r="K1966" s="440"/>
      <c r="L1966" s="440"/>
      <c r="M1966" s="450"/>
    </row>
    <row r="1967" spans="1:13">
      <c r="A1967" s="427" t="str">
        <f t="shared" si="37"/>
        <v>-</v>
      </c>
      <c r="B1967" s="461"/>
      <c r="C1967" s="430"/>
      <c r="D1967" s="430"/>
      <c r="E1967" s="397"/>
      <c r="F1967" s="387"/>
      <c r="G1967" s="431"/>
      <c r="H1967" s="431"/>
      <c r="I1967" s="431"/>
      <c r="J1967" s="440"/>
      <c r="K1967" s="440"/>
      <c r="L1967" s="440"/>
      <c r="M1967" s="450"/>
    </row>
    <row r="1968" spans="1:13">
      <c r="A1968" s="427" t="str">
        <f t="shared" si="37"/>
        <v>-</v>
      </c>
      <c r="B1968" s="461"/>
      <c r="C1968" s="430"/>
      <c r="D1968" s="430"/>
      <c r="E1968" s="397"/>
      <c r="F1968" s="387"/>
      <c r="G1968" s="431"/>
      <c r="H1968" s="431"/>
      <c r="I1968" s="431"/>
      <c r="J1968" s="440"/>
      <c r="K1968" s="440"/>
      <c r="L1968" s="440"/>
      <c r="M1968" s="450"/>
    </row>
    <row r="1969" spans="1:13">
      <c r="A1969" s="427" t="str">
        <f t="shared" si="37"/>
        <v>-</v>
      </c>
      <c r="B1969" s="461"/>
      <c r="C1969" s="430"/>
      <c r="D1969" s="430"/>
      <c r="E1969" s="397"/>
      <c r="F1969" s="387"/>
      <c r="G1969" s="431"/>
      <c r="H1969" s="431"/>
      <c r="I1969" s="431"/>
      <c r="J1969" s="440"/>
      <c r="K1969" s="440"/>
      <c r="L1969" s="440"/>
      <c r="M1969" s="450"/>
    </row>
    <row r="1970" spans="1:13">
      <c r="A1970" s="427" t="str">
        <f t="shared" si="37"/>
        <v>-</v>
      </c>
      <c r="B1970" s="461"/>
      <c r="C1970" s="430"/>
      <c r="D1970" s="430"/>
      <c r="E1970" s="397"/>
      <c r="F1970" s="387"/>
      <c r="G1970" s="431"/>
      <c r="H1970" s="431"/>
      <c r="I1970" s="431"/>
      <c r="J1970" s="440"/>
      <c r="K1970" s="440"/>
      <c r="L1970" s="440"/>
      <c r="M1970" s="450"/>
    </row>
    <row r="1971" spans="1:13">
      <c r="A1971" s="427" t="str">
        <f t="shared" si="37"/>
        <v>-</v>
      </c>
      <c r="B1971" s="461"/>
      <c r="C1971" s="430"/>
      <c r="D1971" s="430"/>
      <c r="E1971" s="397"/>
      <c r="F1971" s="387"/>
      <c r="G1971" s="431"/>
      <c r="H1971" s="431"/>
      <c r="I1971" s="431"/>
      <c r="J1971" s="440"/>
      <c r="K1971" s="440"/>
      <c r="L1971" s="440"/>
      <c r="M1971" s="450"/>
    </row>
    <row r="1972" spans="1:13">
      <c r="A1972" s="427" t="str">
        <f t="shared" si="37"/>
        <v>-</v>
      </c>
      <c r="B1972" s="461"/>
      <c r="C1972" s="430"/>
      <c r="D1972" s="430"/>
      <c r="E1972" s="397"/>
      <c r="F1972" s="387"/>
      <c r="G1972" s="431"/>
      <c r="H1972" s="431"/>
      <c r="I1972" s="431"/>
      <c r="J1972" s="440"/>
      <c r="K1972" s="440"/>
      <c r="L1972" s="440"/>
      <c r="M1972" s="450"/>
    </row>
    <row r="1973" spans="1:13">
      <c r="A1973" s="427" t="str">
        <f t="shared" si="37"/>
        <v>-</v>
      </c>
      <c r="B1973" s="461"/>
      <c r="C1973" s="430"/>
      <c r="D1973" s="430"/>
      <c r="E1973" s="397"/>
      <c r="F1973" s="387"/>
      <c r="G1973" s="431"/>
      <c r="H1973" s="431"/>
      <c r="I1973" s="431"/>
      <c r="J1973" s="440"/>
      <c r="K1973" s="440"/>
      <c r="L1973" s="440"/>
      <c r="M1973" s="450"/>
    </row>
    <row r="1974" spans="1:13">
      <c r="A1974" s="427" t="str">
        <f t="shared" si="37"/>
        <v>-</v>
      </c>
      <c r="B1974" s="461"/>
      <c r="C1974" s="430"/>
      <c r="D1974" s="430"/>
      <c r="E1974" s="397"/>
      <c r="F1974" s="387"/>
      <c r="G1974" s="431"/>
      <c r="H1974" s="431"/>
      <c r="I1974" s="431"/>
      <c r="J1974" s="440"/>
      <c r="K1974" s="440"/>
      <c r="L1974" s="440"/>
      <c r="M1974" s="450"/>
    </row>
    <row r="1975" spans="1:13">
      <c r="A1975" s="427" t="str">
        <f t="shared" si="37"/>
        <v>-</v>
      </c>
      <c r="B1975" s="461"/>
      <c r="C1975" s="430"/>
      <c r="D1975" s="430"/>
      <c r="E1975" s="397"/>
      <c r="F1975" s="387"/>
      <c r="G1975" s="431"/>
      <c r="H1975" s="431"/>
      <c r="I1975" s="431"/>
      <c r="J1975" s="440"/>
      <c r="K1975" s="440"/>
      <c r="L1975" s="440"/>
      <c r="M1975" s="450"/>
    </row>
    <row r="1976" spans="1:13">
      <c r="A1976" s="427" t="str">
        <f t="shared" si="37"/>
        <v>-</v>
      </c>
      <c r="B1976" s="461"/>
      <c r="C1976" s="430"/>
      <c r="D1976" s="430"/>
      <c r="E1976" s="397"/>
      <c r="F1976" s="387"/>
      <c r="G1976" s="431"/>
      <c r="H1976" s="431"/>
      <c r="I1976" s="431"/>
      <c r="J1976" s="440"/>
      <c r="K1976" s="440"/>
      <c r="L1976" s="440"/>
      <c r="M1976" s="450"/>
    </row>
    <row r="1977" spans="1:13">
      <c r="A1977" s="427" t="str">
        <f t="shared" si="37"/>
        <v>-</v>
      </c>
      <c r="B1977" s="461"/>
      <c r="C1977" s="430"/>
      <c r="D1977" s="430"/>
      <c r="E1977" s="397"/>
      <c r="F1977" s="387"/>
      <c r="G1977" s="431"/>
      <c r="H1977" s="431"/>
      <c r="I1977" s="431"/>
      <c r="J1977" s="440"/>
      <c r="K1977" s="440"/>
      <c r="L1977" s="440"/>
      <c r="M1977" s="450"/>
    </row>
    <row r="1978" spans="1:13">
      <c r="A1978" s="427" t="str">
        <f t="shared" si="37"/>
        <v>-</v>
      </c>
      <c r="B1978" s="461"/>
      <c r="C1978" s="430"/>
      <c r="D1978" s="430"/>
      <c r="E1978" s="397"/>
      <c r="F1978" s="387"/>
      <c r="G1978" s="431"/>
      <c r="H1978" s="431"/>
      <c r="I1978" s="431"/>
      <c r="J1978" s="440"/>
      <c r="K1978" s="440"/>
      <c r="L1978" s="440"/>
      <c r="M1978" s="450"/>
    </row>
    <row r="1979" spans="1:13">
      <c r="A1979" s="427" t="str">
        <f t="shared" si="37"/>
        <v>-</v>
      </c>
      <c r="B1979" s="461"/>
      <c r="C1979" s="430"/>
      <c r="D1979" s="430"/>
      <c r="E1979" s="397"/>
      <c r="F1979" s="387"/>
      <c r="G1979" s="431"/>
      <c r="H1979" s="431"/>
      <c r="I1979" s="431"/>
      <c r="J1979" s="440"/>
      <c r="K1979" s="440"/>
      <c r="L1979" s="440"/>
      <c r="M1979" s="450"/>
    </row>
    <row r="1980" spans="1:13">
      <c r="A1980" s="427" t="str">
        <f t="shared" si="37"/>
        <v>-</v>
      </c>
      <c r="B1980" s="461"/>
      <c r="C1980" s="430"/>
      <c r="D1980" s="430"/>
      <c r="E1980" s="397"/>
      <c r="F1980" s="387"/>
      <c r="G1980" s="431"/>
      <c r="H1980" s="431"/>
      <c r="I1980" s="431"/>
      <c r="J1980" s="440"/>
      <c r="K1980" s="440"/>
      <c r="L1980" s="440"/>
      <c r="M1980" s="450"/>
    </row>
    <row r="1981" spans="1:13">
      <c r="A1981" s="427" t="str">
        <f t="shared" si="37"/>
        <v>-</v>
      </c>
      <c r="B1981" s="461"/>
      <c r="C1981" s="430"/>
      <c r="D1981" s="430"/>
      <c r="E1981" s="397"/>
      <c r="F1981" s="387"/>
      <c r="G1981" s="431"/>
      <c r="H1981" s="431"/>
      <c r="I1981" s="431"/>
      <c r="J1981" s="440"/>
      <c r="K1981" s="440"/>
      <c r="L1981" s="440"/>
      <c r="M1981" s="450"/>
    </row>
    <row r="1982" spans="1:13">
      <c r="A1982" s="427" t="str">
        <f t="shared" si="37"/>
        <v>-</v>
      </c>
      <c r="B1982" s="461"/>
      <c r="C1982" s="430"/>
      <c r="D1982" s="430"/>
      <c r="E1982" s="397"/>
      <c r="F1982" s="387"/>
      <c r="G1982" s="431"/>
      <c r="H1982" s="431"/>
      <c r="I1982" s="431"/>
      <c r="J1982" s="440"/>
      <c r="K1982" s="440"/>
      <c r="L1982" s="440"/>
      <c r="M1982" s="450"/>
    </row>
    <row r="1983" spans="1:13">
      <c r="A1983" s="427" t="str">
        <f t="shared" si="37"/>
        <v>-</v>
      </c>
      <c r="B1983" s="461"/>
      <c r="C1983" s="430"/>
      <c r="D1983" s="430"/>
      <c r="E1983" s="397"/>
      <c r="F1983" s="387"/>
      <c r="G1983" s="431"/>
      <c r="H1983" s="431"/>
      <c r="I1983" s="431"/>
      <c r="J1983" s="440"/>
      <c r="K1983" s="440"/>
      <c r="L1983" s="440"/>
      <c r="M1983" s="450"/>
    </row>
    <row r="1984" spans="1:13">
      <c r="A1984" s="427" t="str">
        <f t="shared" si="37"/>
        <v>-</v>
      </c>
      <c r="B1984" s="461"/>
      <c r="C1984" s="430"/>
      <c r="D1984" s="430"/>
      <c r="E1984" s="397"/>
      <c r="F1984" s="387"/>
      <c r="G1984" s="431"/>
      <c r="H1984" s="431"/>
      <c r="I1984" s="431"/>
      <c r="J1984" s="440"/>
      <c r="K1984" s="440"/>
      <c r="L1984" s="440"/>
      <c r="M1984" s="450"/>
    </row>
    <row r="1985" spans="1:13">
      <c r="A1985" s="427" t="str">
        <f t="shared" si="37"/>
        <v>-</v>
      </c>
      <c r="B1985" s="461"/>
      <c r="C1985" s="430"/>
      <c r="D1985" s="430"/>
      <c r="E1985" s="397"/>
      <c r="F1985" s="387"/>
      <c r="G1985" s="431"/>
      <c r="H1985" s="431"/>
      <c r="I1985" s="431"/>
      <c r="J1985" s="440"/>
      <c r="K1985" s="440"/>
      <c r="L1985" s="440"/>
      <c r="M1985" s="450"/>
    </row>
    <row r="1986" spans="1:13">
      <c r="A1986" s="427" t="str">
        <f t="shared" si="37"/>
        <v>-</v>
      </c>
      <c r="B1986" s="461"/>
      <c r="C1986" s="430"/>
      <c r="D1986" s="430"/>
      <c r="E1986" s="397"/>
      <c r="F1986" s="387"/>
      <c r="G1986" s="431"/>
      <c r="H1986" s="431"/>
      <c r="I1986" s="431"/>
      <c r="J1986" s="440"/>
      <c r="K1986" s="440"/>
      <c r="L1986" s="440"/>
      <c r="M1986" s="450"/>
    </row>
    <row r="1987" spans="1:13">
      <c r="A1987" s="427" t="str">
        <f t="shared" si="37"/>
        <v>-</v>
      </c>
      <c r="B1987" s="461"/>
      <c r="C1987" s="430"/>
      <c r="D1987" s="430"/>
      <c r="E1987" s="397"/>
      <c r="F1987" s="387"/>
      <c r="G1987" s="431"/>
      <c r="H1987" s="431"/>
      <c r="I1987" s="431"/>
      <c r="J1987" s="440"/>
      <c r="K1987" s="440"/>
      <c r="L1987" s="440"/>
      <c r="M1987" s="450"/>
    </row>
    <row r="1988" spans="1:13">
      <c r="A1988" s="427" t="str">
        <f t="shared" si="37"/>
        <v>-</v>
      </c>
      <c r="B1988" s="461"/>
      <c r="C1988" s="430"/>
      <c r="D1988" s="430"/>
      <c r="E1988" s="397"/>
      <c r="F1988" s="387"/>
      <c r="G1988" s="431"/>
      <c r="H1988" s="431"/>
      <c r="I1988" s="431"/>
      <c r="J1988" s="440"/>
      <c r="K1988" s="440"/>
      <c r="L1988" s="440"/>
      <c r="M1988" s="450"/>
    </row>
    <row r="1989" spans="1:13">
      <c r="A1989" s="427" t="str">
        <f t="shared" si="37"/>
        <v>-</v>
      </c>
      <c r="B1989" s="461"/>
      <c r="C1989" s="430"/>
      <c r="D1989" s="430"/>
      <c r="E1989" s="397"/>
      <c r="F1989" s="387"/>
      <c r="G1989" s="431"/>
      <c r="H1989" s="431"/>
      <c r="I1989" s="431"/>
      <c r="J1989" s="440"/>
      <c r="K1989" s="440"/>
      <c r="L1989" s="440"/>
      <c r="M1989" s="450"/>
    </row>
    <row r="1990" spans="1:13">
      <c r="A1990" s="427" t="str">
        <f t="shared" si="37"/>
        <v>-</v>
      </c>
      <c r="B1990" s="461"/>
      <c r="C1990" s="430"/>
      <c r="D1990" s="430"/>
      <c r="E1990" s="397"/>
      <c r="F1990" s="387"/>
      <c r="G1990" s="431"/>
      <c r="H1990" s="431"/>
      <c r="I1990" s="431"/>
      <c r="J1990" s="440"/>
      <c r="K1990" s="440"/>
      <c r="L1990" s="440"/>
      <c r="M1990" s="450"/>
    </row>
    <row r="1991" spans="1:13">
      <c r="A1991" s="427" t="str">
        <f t="shared" si="37"/>
        <v>-</v>
      </c>
      <c r="B1991" s="461"/>
      <c r="C1991" s="430"/>
      <c r="D1991" s="430"/>
      <c r="E1991" s="397"/>
      <c r="F1991" s="387"/>
      <c r="G1991" s="431"/>
      <c r="H1991" s="431"/>
      <c r="I1991" s="431"/>
      <c r="J1991" s="440"/>
      <c r="K1991" s="440"/>
      <c r="L1991" s="440"/>
      <c r="M1991" s="450"/>
    </row>
    <row r="1992" spans="1:13">
      <c r="A1992" s="427" t="str">
        <f t="shared" si="37"/>
        <v>-</v>
      </c>
      <c r="B1992" s="461"/>
      <c r="C1992" s="430"/>
      <c r="D1992" s="430"/>
      <c r="E1992" s="397"/>
      <c r="F1992" s="387"/>
      <c r="G1992" s="431"/>
      <c r="H1992" s="431"/>
      <c r="I1992" s="431"/>
      <c r="J1992" s="440"/>
      <c r="K1992" s="440"/>
      <c r="L1992" s="440"/>
      <c r="M1992" s="450"/>
    </row>
    <row r="1993" spans="1:13">
      <c r="A1993" s="427" t="str">
        <f t="shared" si="37"/>
        <v>-</v>
      </c>
      <c r="B1993" s="461"/>
      <c r="C1993" s="430"/>
      <c r="D1993" s="430"/>
      <c r="E1993" s="397"/>
      <c r="F1993" s="387"/>
      <c r="G1993" s="431"/>
      <c r="H1993" s="431"/>
      <c r="I1993" s="431"/>
      <c r="J1993" s="440"/>
      <c r="K1993" s="440"/>
      <c r="L1993" s="440"/>
      <c r="M1993" s="450"/>
    </row>
    <row r="1994" spans="1:13">
      <c r="A1994" s="427" t="str">
        <f t="shared" si="37"/>
        <v>-</v>
      </c>
      <c r="B1994" s="461"/>
      <c r="C1994" s="430"/>
      <c r="D1994" s="430"/>
      <c r="E1994" s="397"/>
      <c r="F1994" s="387"/>
      <c r="G1994" s="431"/>
      <c r="H1994" s="431"/>
      <c r="I1994" s="431"/>
      <c r="J1994" s="440"/>
      <c r="K1994" s="440"/>
      <c r="L1994" s="440"/>
      <c r="M1994" s="450"/>
    </row>
    <row r="1995" spans="1:13">
      <c r="A1995" s="427" t="str">
        <f t="shared" si="37"/>
        <v>-</v>
      </c>
      <c r="B1995" s="461"/>
      <c r="C1995" s="430"/>
      <c r="D1995" s="430"/>
      <c r="E1995" s="430"/>
      <c r="F1995" s="244"/>
      <c r="G1995" s="431"/>
      <c r="H1995" s="431"/>
      <c r="I1995" s="431"/>
      <c r="J1995" s="440"/>
      <c r="K1995" s="440"/>
      <c r="L1995" s="440"/>
      <c r="M1995" s="450"/>
    </row>
    <row r="1996" spans="1:13">
      <c r="A1996" s="427" t="str">
        <f t="shared" si="37"/>
        <v>-</v>
      </c>
      <c r="B1996" s="461"/>
      <c r="C1996" s="430"/>
      <c r="D1996" s="430"/>
      <c r="E1996" s="397"/>
      <c r="F1996" s="387"/>
      <c r="G1996" s="431"/>
      <c r="H1996" s="431"/>
      <c r="I1996" s="431"/>
      <c r="J1996" s="440"/>
      <c r="K1996" s="440"/>
      <c r="L1996" s="440"/>
      <c r="M1996" s="450"/>
    </row>
    <row r="1997" spans="1:13">
      <c r="A1997" s="427" t="str">
        <f t="shared" si="37"/>
        <v>-</v>
      </c>
      <c r="B1997" s="461"/>
      <c r="C1997" s="430"/>
      <c r="D1997" s="430"/>
      <c r="E1997" s="397"/>
      <c r="F1997" s="387"/>
      <c r="G1997" s="431"/>
      <c r="H1997" s="431"/>
      <c r="I1997" s="431"/>
      <c r="J1997" s="440"/>
      <c r="K1997" s="440"/>
      <c r="L1997" s="440"/>
      <c r="M1997" s="450"/>
    </row>
    <row r="1998" spans="1:13">
      <c r="A1998" s="427" t="str">
        <f t="shared" si="37"/>
        <v>-</v>
      </c>
      <c r="B1998" s="461"/>
      <c r="C1998" s="430"/>
      <c r="D1998" s="430"/>
      <c r="E1998" s="397"/>
      <c r="F1998" s="387"/>
      <c r="G1998" s="431"/>
      <c r="H1998" s="431"/>
      <c r="I1998" s="431"/>
      <c r="J1998" s="440"/>
      <c r="K1998" s="440"/>
      <c r="L1998" s="440"/>
      <c r="M1998" s="450"/>
    </row>
    <row r="1999" spans="1:13">
      <c r="A1999" s="427" t="str">
        <f t="shared" si="37"/>
        <v>-</v>
      </c>
      <c r="B1999" s="461"/>
      <c r="C1999" s="430"/>
      <c r="D1999" s="430"/>
      <c r="E1999" s="397"/>
      <c r="F1999" s="387"/>
      <c r="G1999" s="431"/>
      <c r="H1999" s="431"/>
      <c r="I1999" s="431"/>
      <c r="J1999" s="440"/>
      <c r="K1999" s="440"/>
      <c r="L1999" s="440"/>
      <c r="M1999" s="450"/>
    </row>
    <row r="2000" spans="1:13">
      <c r="A2000" s="427" t="str">
        <f t="shared" si="37"/>
        <v>-</v>
      </c>
      <c r="B2000" s="461"/>
      <c r="C2000" s="430"/>
      <c r="D2000" s="430"/>
      <c r="E2000" s="397"/>
      <c r="F2000" s="387"/>
      <c r="G2000" s="431"/>
      <c r="H2000" s="431"/>
      <c r="I2000" s="431"/>
      <c r="J2000" s="440"/>
      <c r="K2000" s="440"/>
      <c r="L2000" s="440"/>
      <c r="M2000" s="450"/>
    </row>
    <row r="2001" spans="1:13">
      <c r="A2001" s="427" t="str">
        <f t="shared" si="37"/>
        <v>-</v>
      </c>
      <c r="B2001" s="461"/>
      <c r="C2001" s="430"/>
      <c r="D2001" s="430"/>
      <c r="E2001" s="397"/>
      <c r="F2001" s="387"/>
      <c r="G2001" s="431"/>
      <c r="H2001" s="431"/>
      <c r="I2001" s="431"/>
      <c r="J2001" s="440"/>
      <c r="K2001" s="440"/>
      <c r="L2001" s="440"/>
      <c r="M2001" s="450"/>
    </row>
    <row r="2002" spans="1:13">
      <c r="A2002" s="427" t="str">
        <f t="shared" si="37"/>
        <v>-</v>
      </c>
      <c r="B2002" s="461"/>
      <c r="C2002" s="430"/>
      <c r="D2002" s="430"/>
      <c r="E2002" s="397"/>
      <c r="F2002" s="387"/>
      <c r="G2002" s="431"/>
      <c r="H2002" s="431"/>
      <c r="I2002" s="431"/>
      <c r="J2002" s="440"/>
      <c r="K2002" s="440"/>
      <c r="L2002" s="440"/>
      <c r="M2002" s="450"/>
    </row>
    <row r="2003" spans="1:13">
      <c r="A2003" s="427" t="str">
        <f t="shared" si="37"/>
        <v>-</v>
      </c>
      <c r="B2003" s="461"/>
      <c r="C2003" s="430"/>
      <c r="D2003" s="430"/>
      <c r="E2003" s="397"/>
      <c r="F2003" s="387"/>
      <c r="G2003" s="431"/>
      <c r="H2003" s="431"/>
      <c r="I2003" s="431"/>
      <c r="J2003" s="440"/>
      <c r="K2003" s="440"/>
      <c r="L2003" s="440"/>
      <c r="M2003" s="450"/>
    </row>
    <row r="2004" spans="1:13">
      <c r="A2004" s="427" t="str">
        <f t="shared" si="37"/>
        <v>-</v>
      </c>
      <c r="B2004" s="461"/>
      <c r="C2004" s="430"/>
      <c r="D2004" s="430"/>
      <c r="E2004" s="397"/>
      <c r="F2004" s="387"/>
      <c r="G2004" s="431"/>
      <c r="H2004" s="431"/>
      <c r="I2004" s="431"/>
      <c r="J2004" s="440"/>
      <c r="K2004" s="440"/>
      <c r="L2004" s="440"/>
      <c r="M2004" s="450"/>
    </row>
    <row r="2005" spans="1:13">
      <c r="A2005" s="427" t="str">
        <f t="shared" si="37"/>
        <v>-</v>
      </c>
      <c r="B2005" s="461"/>
      <c r="C2005" s="430"/>
      <c r="D2005" s="430"/>
      <c r="E2005" s="397"/>
      <c r="F2005" s="387"/>
      <c r="G2005" s="431"/>
      <c r="H2005" s="431"/>
      <c r="I2005" s="431"/>
      <c r="J2005" s="440"/>
      <c r="K2005" s="440"/>
      <c r="L2005" s="440"/>
      <c r="M2005" s="450"/>
    </row>
    <row r="2006" spans="1:13">
      <c r="A2006" s="427" t="str">
        <f t="shared" si="37"/>
        <v>-</v>
      </c>
      <c r="B2006" s="461"/>
      <c r="C2006" s="430"/>
      <c r="D2006" s="430"/>
      <c r="E2006" s="397"/>
      <c r="F2006" s="387"/>
      <c r="G2006" s="431"/>
      <c r="H2006" s="431"/>
      <c r="I2006" s="431"/>
      <c r="J2006" s="440"/>
      <c r="K2006" s="440"/>
      <c r="L2006" s="440"/>
      <c r="M2006" s="450"/>
    </row>
    <row r="2007" spans="1:13">
      <c r="A2007" s="427" t="str">
        <f t="shared" si="37"/>
        <v>-</v>
      </c>
      <c r="B2007" s="461"/>
      <c r="C2007" s="430"/>
      <c r="D2007" s="430"/>
      <c r="E2007" s="397"/>
      <c r="F2007" s="387"/>
      <c r="G2007" s="431"/>
      <c r="H2007" s="431"/>
      <c r="I2007" s="431"/>
      <c r="J2007" s="440"/>
      <c r="K2007" s="440"/>
      <c r="L2007" s="440"/>
      <c r="M2007" s="450"/>
    </row>
    <row r="2008" spans="1:13">
      <c r="A2008" s="427" t="str">
        <f t="shared" si="37"/>
        <v>-</v>
      </c>
      <c r="B2008" s="461"/>
      <c r="C2008" s="430"/>
      <c r="D2008" s="430"/>
      <c r="E2008" s="397"/>
      <c r="F2008" s="387"/>
      <c r="G2008" s="431"/>
      <c r="H2008" s="431"/>
      <c r="I2008" s="431"/>
      <c r="J2008" s="440"/>
      <c r="K2008" s="440"/>
      <c r="L2008" s="440"/>
      <c r="M2008" s="450"/>
    </row>
    <row r="2009" spans="1:13">
      <c r="A2009" s="427" t="str">
        <f t="shared" si="37"/>
        <v>-</v>
      </c>
      <c r="B2009" s="461"/>
      <c r="C2009" s="430"/>
      <c r="D2009" s="430"/>
      <c r="E2009" s="397"/>
      <c r="F2009" s="387"/>
      <c r="G2009" s="431"/>
      <c r="H2009" s="431"/>
      <c r="I2009" s="431"/>
      <c r="J2009" s="440"/>
      <c r="K2009" s="440"/>
      <c r="L2009" s="440"/>
      <c r="M2009" s="450"/>
    </row>
    <row r="2010" spans="1:13">
      <c r="A2010" s="427" t="str">
        <f t="shared" si="37"/>
        <v>-</v>
      </c>
      <c r="B2010" s="461"/>
      <c r="C2010" s="430"/>
      <c r="D2010" s="430"/>
      <c r="E2010" s="397"/>
      <c r="F2010" s="387"/>
      <c r="G2010" s="431"/>
      <c r="H2010" s="431"/>
      <c r="I2010" s="431"/>
      <c r="J2010" s="440"/>
      <c r="K2010" s="440"/>
      <c r="L2010" s="440"/>
      <c r="M2010" s="450"/>
    </row>
    <row r="2011" spans="1:13">
      <c r="A2011" s="427" t="str">
        <f t="shared" si="37"/>
        <v>-</v>
      </c>
      <c r="B2011" s="461"/>
      <c r="C2011" s="430"/>
      <c r="D2011" s="430"/>
      <c r="E2011" s="397"/>
      <c r="F2011" s="387"/>
      <c r="G2011" s="431"/>
      <c r="H2011" s="431"/>
      <c r="I2011" s="431"/>
      <c r="J2011" s="440"/>
      <c r="K2011" s="440"/>
      <c r="L2011" s="440"/>
      <c r="M2011" s="450"/>
    </row>
    <row r="2012" spans="1:13">
      <c r="A2012" s="427" t="str">
        <f t="shared" ref="A2012:A2020" si="38">D2012&amp;"-"&amp;B2012</f>
        <v>-</v>
      </c>
      <c r="B2012" s="461"/>
      <c r="C2012" s="430"/>
      <c r="D2012" s="430"/>
      <c r="E2012" s="397"/>
      <c r="F2012" s="387"/>
      <c r="G2012" s="431"/>
      <c r="H2012" s="431"/>
      <c r="I2012" s="431"/>
      <c r="J2012" s="440"/>
      <c r="K2012" s="440"/>
      <c r="L2012" s="440"/>
      <c r="M2012" s="450"/>
    </row>
    <row r="2013" spans="1:13">
      <c r="A2013" s="427" t="str">
        <f t="shared" si="38"/>
        <v>-</v>
      </c>
      <c r="B2013" s="461"/>
      <c r="C2013" s="430"/>
      <c r="D2013" s="430"/>
      <c r="E2013" s="397"/>
      <c r="F2013" s="387"/>
      <c r="G2013" s="431"/>
      <c r="H2013" s="431"/>
      <c r="I2013" s="431"/>
      <c r="J2013" s="440"/>
      <c r="K2013" s="440"/>
      <c r="L2013" s="440"/>
      <c r="M2013" s="450"/>
    </row>
    <row r="2014" spans="1:13">
      <c r="A2014" s="427" t="str">
        <f t="shared" si="38"/>
        <v>-</v>
      </c>
      <c r="B2014" s="461"/>
      <c r="C2014" s="430"/>
      <c r="D2014" s="430"/>
      <c r="E2014" s="397"/>
      <c r="F2014" s="387"/>
      <c r="G2014" s="431"/>
      <c r="H2014" s="431"/>
      <c r="I2014" s="431"/>
      <c r="J2014" s="440"/>
      <c r="K2014" s="440"/>
      <c r="L2014" s="440"/>
      <c r="M2014" s="450"/>
    </row>
    <row r="2015" spans="1:13">
      <c r="A2015" s="427" t="str">
        <f t="shared" si="38"/>
        <v>-</v>
      </c>
      <c r="B2015" s="461"/>
      <c r="C2015" s="430"/>
      <c r="D2015" s="430"/>
      <c r="E2015" s="397"/>
      <c r="F2015" s="387"/>
      <c r="G2015" s="431"/>
      <c r="H2015" s="431"/>
      <c r="I2015" s="431"/>
      <c r="J2015" s="440"/>
      <c r="K2015" s="440"/>
      <c r="L2015" s="440"/>
      <c r="M2015" s="450"/>
    </row>
    <row r="2016" spans="1:13">
      <c r="A2016" s="427" t="str">
        <f t="shared" si="38"/>
        <v>-</v>
      </c>
      <c r="B2016" s="461"/>
      <c r="C2016" s="430"/>
      <c r="D2016" s="430"/>
      <c r="E2016" s="397"/>
      <c r="F2016" s="387"/>
      <c r="G2016" s="431"/>
      <c r="H2016" s="431"/>
      <c r="I2016" s="431"/>
      <c r="J2016" s="440"/>
      <c r="K2016" s="440"/>
      <c r="L2016" s="440"/>
      <c r="M2016" s="450"/>
    </row>
    <row r="2017" spans="1:13">
      <c r="A2017" s="427" t="str">
        <f t="shared" si="38"/>
        <v>-</v>
      </c>
      <c r="B2017" s="461"/>
      <c r="C2017" s="430"/>
      <c r="D2017" s="430"/>
      <c r="E2017" s="397"/>
      <c r="F2017" s="387"/>
      <c r="G2017" s="431"/>
      <c r="H2017" s="431"/>
      <c r="I2017" s="431"/>
      <c r="J2017" s="440"/>
      <c r="K2017" s="440"/>
      <c r="L2017" s="440"/>
      <c r="M2017" s="450"/>
    </row>
    <row r="2018" spans="1:13">
      <c r="A2018" s="427" t="str">
        <f t="shared" si="38"/>
        <v>-</v>
      </c>
      <c r="B2018" s="461"/>
      <c r="C2018" s="430"/>
      <c r="D2018" s="430"/>
      <c r="E2018" s="397"/>
      <c r="F2018" s="387"/>
      <c r="G2018" s="431"/>
      <c r="H2018" s="431"/>
      <c r="I2018" s="431"/>
      <c r="J2018" s="440"/>
      <c r="K2018" s="440"/>
      <c r="L2018" s="440"/>
      <c r="M2018" s="450"/>
    </row>
    <row r="2019" spans="1:13">
      <c r="A2019" s="427" t="str">
        <f t="shared" si="38"/>
        <v>-</v>
      </c>
      <c r="B2019" s="461"/>
      <c r="C2019" s="430"/>
      <c r="D2019" s="430"/>
      <c r="E2019" s="397"/>
      <c r="F2019" s="387"/>
      <c r="G2019" s="431"/>
      <c r="H2019" s="431"/>
      <c r="I2019" s="431"/>
      <c r="J2019" s="440"/>
      <c r="K2019" s="440"/>
      <c r="L2019" s="440"/>
      <c r="M2019" s="450"/>
    </row>
    <row r="2020" ht="15" spans="1:13">
      <c r="A2020" s="468" t="str">
        <f t="shared" si="38"/>
        <v>-</v>
      </c>
      <c r="B2020" s="469"/>
      <c r="C2020" s="470"/>
      <c r="D2020" s="470"/>
      <c r="E2020" s="471"/>
      <c r="F2020" s="472"/>
      <c r="G2020" s="473"/>
      <c r="H2020" s="473"/>
      <c r="I2020" s="473"/>
      <c r="J2020" s="474"/>
      <c r="K2020" s="474"/>
      <c r="L2020" s="474"/>
      <c r="M2020" s="475"/>
    </row>
    <row r="2021" ht="15"/>
  </sheetData>
  <sheetProtection sort="0" autoFilter="0"/>
  <autoFilter ref="B1:M2020">
    <extLst/>
  </autoFilter>
  <dataValidations count="24">
    <dataValidation type="list" allowBlank="1" showInputMessage="1" showErrorMessage="1" sqref="E178 D173:D176 D178:D180 E175:E176 F175:F178 E173:F174 E179:F180">
      <formula1>[4]List!#REF!</formula1>
    </dataValidation>
    <dataValidation type="list" allowBlank="1" showInputMessage="1" showErrorMessage="1" sqref="C43 F43 C58 C60 E43:E45 E58:E61">
      <formula1>[2]List!#REF!</formula1>
    </dataValidation>
    <dataValidation type="list" allowBlank="1" showInputMessage="1" showErrorMessage="1" sqref="D43 D58 D60 D100 D103 D105 D107 D177 D109:D128 D131:D172">
      <formula1>INDIRECT(C43)</formula1>
    </dataValidation>
    <dataValidation type="list" allowBlank="1" showInputMessage="1" showErrorMessage="1" sqref="F48 F50 F84 F100 F103 F105 F107 F37:F42 F53:F57 F62:F69 F109:F172">
      <formula1>#REF!</formula1>
    </dataValidation>
    <dataValidation type="list" allowBlank="1" showInputMessage="1" showErrorMessage="1" sqref="F44 C59 C61 C44:C45">
      <formula1>[3]List!#REF!</formula1>
    </dataValidation>
    <dataValidation type="list" allowBlank="1" showInputMessage="1" showErrorMessage="1" sqref="D59 D61 D37:D42 D44:D45">
      <formula1>Maturation</formula1>
    </dataValidation>
    <dataValidation type="list" allowBlank="1" showInputMessage="1" showErrorMessage="1" sqref="N$1:N$1048576">
      <formula1>$AA$2:$AA$5</formula1>
    </dataValidation>
    <dataValidation type="list" allowBlank="1" showInputMessage="1" showErrorMessage="1" sqref="C80 E80 C86 E86 C88 E88 C90 E90 C92 C94 E177 D185:F185 D188:F188 D210 F213 D214 D219 D221 D224 E333:F333 C82:C83 D197:D203 D207:D208 E82:E83 E143:E165 E168:E172 E213:E214 E219:E224 F219:F223 E312:F313 D191:F196 E207:F210 E197:F204 E364:F407">
      <formula1>List!#REF!</formula1>
    </dataValidation>
    <dataValidation type="list" allowBlank="1" showInputMessage="1" showErrorMessage="1" sqref="C81 C87 C89 C91 C93 C1:C42 C46:C57 C62:C79 C84:C85 C95:C105 C129:C130">
      <formula1>List!$B$2:$B$7</formula1>
    </dataValidation>
    <dataValidation type="list" allowBlank="1" showInputMessage="1" showErrorMessage="1" sqref="E81 E87 E89 E335 E340 E342 E344 E346 E3:E42 E46:E57 E62:E79 E84:E85 E91:E105 E110:E142 E181:E182 E186:E187 E298:E299 E302:E311 E314:E317 E328:E332 E337:E338 E356:E363 E408:E1048576">
      <formula1>List!$C$2:$C$3</formula1>
    </dataValidation>
    <dataValidation type="list" allowBlank="1" showInputMessage="1" showErrorMessage="1" sqref="D204 D209 D213 D220 D181:D182 D186:D187 D222:D223">
      <formula1>List!$H$2:$H$5</formula1>
    </dataValidation>
    <dataValidation type="list" allowBlank="1" showInputMessage="1" showErrorMessage="1" sqref="E250:F251">
      <formula1>[16]List!#REF!</formula1>
    </dataValidation>
    <dataValidation type="list" allowBlank="1" showInputMessage="1" showErrorMessage="1" sqref="F214 F224 F335 F1:F36 F181:F182 F186:F187 F252:F253 F255:F257 F298:F299 F302:F311 F314:F317 F328:F332 F337:F342 F344:F347 F356:F363 F408:F1048576">
      <formula1>List!$K$2:$K$3</formula1>
    </dataValidation>
    <dataValidation type="list" allowBlank="1" showInputMessage="1" showErrorMessage="1" sqref="D252 D254:F254 D256 D258 F258 D262 D264 F264 D268 D270 D272 D278 D281 D284 D287 D290 D293 D297 F301 E252:E253 E255:E282 E284:E285 E287:E288 E290:E291 E293:E294 E296:E297 F280:F282 D300:E301">
      <formula1>[5]List!#REF!</formula1>
    </dataValidation>
    <dataValidation type="list" allowBlank="1" showInputMessage="1" showErrorMessage="1" sqref="D283:E283 D286:E286 D289:E289 D292:E292 D295:E295 D312 D314 D316 D318 D320 D322 D324 D326 D348 D350 D352 D354 D364 D366 D368 D370 D372 D374 D376 D378 D380 D382 D384 D386 D388 D390 D392 D394 D396">
      <formula1>[6]List!#REF!</formula1>
    </dataValidation>
    <dataValidation type="list" allowBlank="1" showInputMessage="1" showErrorMessage="1" sqref="F300 F259:F263 F265:F279 F283:F297">
      <formula1>[7]List!#REF!</formula1>
    </dataValidation>
    <dataValidation type="list" allowBlank="1" showInputMessage="1" showErrorMessage="1" sqref="E334:F334 E336:F336 E339 E341 E343:F343 E345 E166:E167 E347:E355 F348:F355 E318:F327">
      <formula1>[8]List!#REF!</formula1>
    </dataValidation>
    <dataValidation type="list" allowBlank="1" showInputMessage="1" showErrorMessage="1" sqref="C106:C128 C131:C142 E106:E109">
      <formula1>[10]List!#REF!</formula1>
    </dataValidation>
    <dataValidation type="list" allowBlank="1" showInputMessage="1" showErrorMessage="1" sqref="C143:C180">
      <formula1>[11]List!#REF!</formula1>
    </dataValidation>
    <dataValidation type="list" allowBlank="1" showInputMessage="1" showErrorMessage="1" sqref="O$1:O$1048576">
      <formula1>$AB$2:$AB$10</formula1>
    </dataValidation>
    <dataValidation type="list" allowBlank="1" showInputMessage="1" showErrorMessage="1" sqref="E183:F184 E189:F190">
      <formula1>[13]List!#REF!</formula1>
    </dataValidation>
    <dataValidation type="list" allowBlank="1" showInputMessage="1" showErrorMessage="1" sqref="E205:F206 E211:F212 E234:F249">
      <formula1>[12]List!#REF!</formula1>
    </dataValidation>
    <dataValidation type="list" allowBlank="1" showInputMessage="1" showErrorMessage="1" sqref="E215:F216">
      <formula1>[9]List!#REF!</formula1>
    </dataValidation>
    <dataValidation type="list" allowBlank="1" showInputMessage="1" showErrorMessage="1" sqref="E225:F233">
      <formula1>[14]List!#REF!</formula1>
    </dataValidation>
  </dataValidation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Y2502"/>
  <sheetViews>
    <sheetView zoomScale="72" zoomScaleNormal="72" workbookViewId="0">
      <pane xSplit="14" ySplit="1" topLeftCell="S525" activePane="bottomRight" state="frozen"/>
      <selection/>
      <selection pane="topRight"/>
      <selection pane="bottomLeft"/>
      <selection pane="bottomRight" activeCell="Z572" sqref="Z572"/>
    </sheetView>
  </sheetViews>
  <sheetFormatPr defaultColWidth="9.14285714285714" defaultRowHeight="14.25"/>
  <cols>
    <col min="1" max="1" width="15.8571428571429" style="372" customWidth="1"/>
    <col min="2" max="2" width="6.57142857142857" style="373" customWidth="1"/>
    <col min="3" max="3" width="11.8571428571429" style="258" customWidth="1"/>
    <col min="4" max="4" width="19.4285714285714" style="259" customWidth="1"/>
    <col min="5" max="5" width="23.2857142857143" style="374" customWidth="1"/>
    <col min="6" max="6" width="18" style="375" customWidth="1"/>
    <col min="7" max="7" width="8.71428571428571" style="260" customWidth="1"/>
    <col min="8" max="8" width="8.42857142857143" style="258" customWidth="1"/>
    <col min="9" max="9" width="10.4285714285714" style="260" customWidth="1"/>
    <col min="10" max="10" width="11" style="258" hidden="1" customWidth="1"/>
    <col min="11" max="11" width="12.8571428571429" style="258" hidden="1" customWidth="1"/>
    <col min="12" max="12" width="14.4285714285714" style="258" hidden="1" customWidth="1"/>
    <col min="13" max="13" width="17" style="258" hidden="1" customWidth="1"/>
    <col min="14" max="14" width="13.4285714285714" style="265" hidden="1" customWidth="1"/>
    <col min="15" max="16" width="11.1428571428571" style="376" customWidth="1"/>
    <col min="17" max="17" width="12.4285714285714" style="376" customWidth="1"/>
    <col min="18" max="18" width="12.2857142857143" style="261" customWidth="1"/>
    <col min="19" max="19" width="20.7142857142857" style="258" customWidth="1"/>
    <col min="20" max="20" width="15.1428571428571" style="377" hidden="1" customWidth="1"/>
    <col min="21" max="21" width="13.2857142857143" style="258" hidden="1" customWidth="1"/>
    <col min="22" max="22" width="18.5714285714286" style="258" customWidth="1"/>
    <col min="23" max="23" width="19.4285714285714" style="259" customWidth="1"/>
    <col min="24" max="25" width="10" style="258"/>
    <col min="26" max="16384" width="9.14285714285714" style="258"/>
  </cols>
  <sheetData>
    <row r="1" ht="20.25" customHeight="1" spans="1:25">
      <c r="A1" s="378" t="s">
        <v>349</v>
      </c>
      <c r="B1" s="379" t="s">
        <v>350</v>
      </c>
      <c r="C1" s="274" t="s">
        <v>115</v>
      </c>
      <c r="D1" s="276" t="s">
        <v>351</v>
      </c>
      <c r="E1" s="380" t="s">
        <v>352</v>
      </c>
      <c r="F1" s="381" t="s">
        <v>353</v>
      </c>
      <c r="G1" s="277" t="s">
        <v>354</v>
      </c>
      <c r="H1" s="278" t="s">
        <v>45</v>
      </c>
      <c r="I1" s="277" t="s">
        <v>40</v>
      </c>
      <c r="J1" s="278" t="s">
        <v>324</v>
      </c>
      <c r="K1" s="278" t="s">
        <v>116</v>
      </c>
      <c r="L1" s="278" t="s">
        <v>323</v>
      </c>
      <c r="M1" s="278" t="s">
        <v>117</v>
      </c>
      <c r="N1" s="389" t="s">
        <v>355</v>
      </c>
      <c r="O1" s="390" t="s">
        <v>325</v>
      </c>
      <c r="P1" s="390" t="s">
        <v>326</v>
      </c>
      <c r="Q1" s="390" t="s">
        <v>327</v>
      </c>
      <c r="R1" s="392" t="s">
        <v>356</v>
      </c>
      <c r="S1" s="329" t="s">
        <v>357</v>
      </c>
      <c r="T1" s="393" t="s">
        <v>358</v>
      </c>
      <c r="U1" s="393" t="s">
        <v>359</v>
      </c>
      <c r="V1" s="276" t="s">
        <v>360</v>
      </c>
      <c r="W1" s="276" t="s">
        <v>361</v>
      </c>
      <c r="X1" s="258" t="s">
        <v>304</v>
      </c>
      <c r="Y1" s="258" t="s">
        <v>303</v>
      </c>
    </row>
    <row r="2" spans="1:25">
      <c r="A2" s="382" t="str">
        <f t="shared" ref="A2:A3" si="0">IF(ISBLANK(H2),"",H2&amp;"-"&amp;IF(OR(LEN(I2)=1,LEN(I2)=4),"0"&amp;I2,I2)&amp;"-"&amp;IF(LEN(G2)=1,"0"&amp;G2,G2))</f>
        <v>C1-01-01</v>
      </c>
      <c r="B2" s="383">
        <f t="shared" ref="B2:B33" si="1">IF(AND(A2&lt;&gt;A1,A2&lt;&gt;""),COUNTIF(A:A,A2),"")</f>
        <v>1</v>
      </c>
      <c r="C2" s="341" t="s">
        <v>43</v>
      </c>
      <c r="D2" s="282">
        <v>45683</v>
      </c>
      <c r="E2" s="384">
        <f t="shared" ref="E2:E65" si="2">IF(ISBLANK(D2),"",D2-F2)</f>
        <v>45683</v>
      </c>
      <c r="F2" s="385">
        <v>0</v>
      </c>
      <c r="G2" s="386">
        <v>1</v>
      </c>
      <c r="H2" s="387" t="s">
        <v>187</v>
      </c>
      <c r="I2" s="386">
        <v>1</v>
      </c>
      <c r="J2" s="387" t="s">
        <v>166</v>
      </c>
      <c r="K2" s="341" t="s">
        <v>180</v>
      </c>
      <c r="L2" s="244" t="s">
        <v>141</v>
      </c>
      <c r="M2" s="262" t="s">
        <v>199</v>
      </c>
      <c r="N2" s="290">
        <v>1</v>
      </c>
      <c r="O2" s="391" t="str">
        <f>IF(ISBLANK(L2),"",IF(OR(ISBLANK(VLOOKUP(L2&amp;"-"&amp;E2,'Np Quality'!A:M,6,FALSE)),ISERROR(VLOOKUP(L2&amp;"-"&amp;E2,'Np Quality'!A:M,6,FALSE))),"-",VLOOKUP(L2&amp;"-"&amp;E2,'Np Quality'!A:M,6,FALSE)))</f>
        <v>NP3</v>
      </c>
      <c r="P2" s="391" t="str">
        <f>IF(ISBLANK(L2),"",IF(OR(ISBLANK(VLOOKUP(L2&amp;"-"&amp;E2,'Np Quality'!A:M,7,FALSE)),ISERROR(VLOOKUP(L2&amp;"-"&amp;E2,'Np Quality'!A:M,7,FALSE))),"-",VLOOKUP(L2&amp;"-"&amp;E2,'Np Quality'!A:M,7,FALSE)))</f>
        <v>-</v>
      </c>
      <c r="Q2" s="391" t="str">
        <f>IF(ISBLANK(L2),"",IF(OR(ISBLANK(VLOOKUP(L2&amp;"-"&amp;E2,'Np Quality'!A:M,8,FALSE)),ISERROR(VLOOKUP(L2&amp;"-"&amp;E2,'Np Quality'!A:M,8,FALSE))),"-",VLOOKUP(L2&amp;"-"&amp;E2,'Np Quality'!A:M,8,FALSE)))</f>
        <v>-</v>
      </c>
      <c r="R2" s="283">
        <f>IF(ISBLANK(L2),"",IF(OR(ISBLANK(VLOOKUP(L2&amp;"-"&amp;E2,'Np Quality'!A:M,9,FALSE)),ISERROR(VLOOKUP(L2&amp;"-"&amp;E2,'Np Quality'!A:M,9,FALSE))),"-",VLOOKUP(L2&amp;"-"&amp;E2,'Np Quality'!A:M,9,FALSE)))</f>
        <v>0.01</v>
      </c>
      <c r="S2" s="394"/>
      <c r="T2" s="395" t="str">
        <f>IF(ISNUMBER(B2),CHOOSE(B2,L2,L2&amp;","&amp;L3,L2&amp;","&amp;L3&amp;","&amp;L4,L2&amp;","&amp;L3&amp;","&amp;L4&amp;","&amp;L5),"")</f>
        <v>PD-MA1</v>
      </c>
      <c r="U2" s="395" t="str">
        <f>IF(ISNUMBER(B2),CHOOSE(B2,M2,M2&amp;","&amp;M3,M2&amp;","&amp;M3&amp;","&amp;M4,M2&amp;","&amp;M3&amp;","&amp;M4&amp;","&amp;M5),"")</f>
        <v>Konabay</v>
      </c>
      <c r="V2" s="396"/>
      <c r="W2" s="282">
        <v>45697</v>
      </c>
      <c r="X2" s="258">
        <f>MONTH(W2)</f>
        <v>2</v>
      </c>
      <c r="Y2" s="258">
        <f>YEAR(W2)</f>
        <v>2025</v>
      </c>
    </row>
    <row r="3" spans="1:25">
      <c r="A3" s="382" t="str">
        <f t="shared" si="0"/>
        <v>C1-02-01</v>
      </c>
      <c r="B3" s="383">
        <f t="shared" si="1"/>
        <v>1</v>
      </c>
      <c r="C3" s="341" t="s">
        <v>43</v>
      </c>
      <c r="D3" s="282">
        <v>45683</v>
      </c>
      <c r="E3" s="384">
        <f t="shared" si="2"/>
        <v>45683</v>
      </c>
      <c r="F3" s="385">
        <v>0</v>
      </c>
      <c r="G3" s="386">
        <v>1</v>
      </c>
      <c r="H3" s="387" t="s">
        <v>187</v>
      </c>
      <c r="I3" s="243">
        <v>2</v>
      </c>
      <c r="J3" s="387" t="s">
        <v>166</v>
      </c>
      <c r="K3" s="341" t="s">
        <v>180</v>
      </c>
      <c r="L3" s="244" t="s">
        <v>141</v>
      </c>
      <c r="M3" s="244" t="s">
        <v>199</v>
      </c>
      <c r="N3" s="290">
        <v>1</v>
      </c>
      <c r="O3" s="391" t="str">
        <f>IF(ISBLANK(L3),"",IF(OR(ISBLANK(VLOOKUP(L3&amp;"-"&amp;E3,'Np Quality'!A:M,6,FALSE)),ISERROR(VLOOKUP(L3&amp;"-"&amp;E3,'Np Quality'!A:M,6,FALSE))),"-",VLOOKUP(L3&amp;"-"&amp;E3,'Np Quality'!A:M,6,FALSE)))</f>
        <v>NP3</v>
      </c>
      <c r="P3" s="391" t="str">
        <f>IF(ISBLANK(L3),"",IF(OR(ISBLANK(VLOOKUP(L3&amp;"-"&amp;E3,'Np Quality'!A:M,7,FALSE)),ISERROR(VLOOKUP(L3&amp;"-"&amp;E3,'Np Quality'!A:M,7,FALSE))),"-",VLOOKUP(L3&amp;"-"&amp;E3,'Np Quality'!A:M,7,FALSE)))</f>
        <v>-</v>
      </c>
      <c r="Q3" s="391" t="str">
        <f>IF(ISBLANK(L3),"",IF(OR(ISBLANK(VLOOKUP(L3&amp;"-"&amp;E3,'Np Quality'!A:M,8,FALSE)),ISERROR(VLOOKUP(L3&amp;"-"&amp;E3,'Np Quality'!A:M,8,FALSE))),"-",VLOOKUP(L3&amp;"-"&amp;E3,'Np Quality'!A:M,8,FALSE)))</f>
        <v>-</v>
      </c>
      <c r="R3" s="283">
        <f>IF(ISBLANK(L3),"",IF(OR(ISBLANK(VLOOKUP(L3&amp;"-"&amp;E3,'Np Quality'!A:M,9,FALSE)),ISERROR(VLOOKUP(L3&amp;"-"&amp;E3,'Np Quality'!A:M,9,FALSE))),"-",VLOOKUP(L3&amp;"-"&amp;E3,'Np Quality'!A:M,9,FALSE)))</f>
        <v>0.01</v>
      </c>
      <c r="S3" s="394"/>
      <c r="T3" s="395" t="str">
        <f t="shared" ref="T3:T65" si="3">IF(ISNUMBER(B3),CHOOSE(B3,L3,L3&amp;","&amp;L4,L3&amp;","&amp;L4&amp;","&amp;L5,L3&amp;","&amp;L4&amp;","&amp;L5&amp;","&amp;L6),"")</f>
        <v>PD-MA1</v>
      </c>
      <c r="U3" s="395" t="str">
        <f t="shared" ref="U3:U66" si="4">IF(ISNUMBER(B3),CHOOSE(B3,M3,M3&amp;","&amp;M4,M3&amp;","&amp;M4&amp;","&amp;M5,M3&amp;","&amp;M4&amp;","&amp;M5&amp;","&amp;M6),"")</f>
        <v>Konabay</v>
      </c>
      <c r="V3" s="396"/>
      <c r="W3" s="282">
        <v>45697</v>
      </c>
      <c r="X3" s="258">
        <f t="shared" ref="X3:X66" si="5">MONTH(W3)</f>
        <v>2</v>
      </c>
      <c r="Y3" s="258">
        <f t="shared" ref="Y3:Y66" si="6">YEAR(W3)</f>
        <v>2025</v>
      </c>
    </row>
    <row r="4" spans="1:25">
      <c r="A4" s="382" t="str">
        <f t="shared" ref="A4:A65" si="7">IF(ISBLANK(H4),"",H4&amp;"-"&amp;IF(OR(LEN(I4)=1,LEN(I4)=4),"0"&amp;I4,I4)&amp;"-"&amp;IF(LEN(G4)=1,"0"&amp;G4,G4))</f>
        <v>C1-03-01</v>
      </c>
      <c r="B4" s="383">
        <f t="shared" si="1"/>
        <v>1</v>
      </c>
      <c r="C4" s="341" t="s">
        <v>43</v>
      </c>
      <c r="D4" s="282">
        <v>45683</v>
      </c>
      <c r="E4" s="384">
        <f t="shared" si="2"/>
        <v>45683</v>
      </c>
      <c r="F4" s="385">
        <v>0</v>
      </c>
      <c r="G4" s="386">
        <v>1</v>
      </c>
      <c r="H4" s="387" t="s">
        <v>187</v>
      </c>
      <c r="I4" s="243">
        <v>3</v>
      </c>
      <c r="J4" s="387" t="s">
        <v>166</v>
      </c>
      <c r="K4" s="341" t="s">
        <v>180</v>
      </c>
      <c r="L4" s="244" t="s">
        <v>141</v>
      </c>
      <c r="M4" s="262" t="s">
        <v>199</v>
      </c>
      <c r="N4" s="290">
        <v>1</v>
      </c>
      <c r="O4" s="391" t="str">
        <f>IF(ISBLANK(L4),"",IF(OR(ISBLANK(VLOOKUP(L4&amp;"-"&amp;E4,'Np Quality'!A:M,6,FALSE)),ISERROR(VLOOKUP(L4&amp;"-"&amp;E4,'Np Quality'!A:M,6,FALSE))),"-",VLOOKUP(L4&amp;"-"&amp;E4,'Np Quality'!A:M,6,FALSE)))</f>
        <v>NP3</v>
      </c>
      <c r="P4" s="391" t="str">
        <f>IF(ISBLANK(L4),"",IF(OR(ISBLANK(VLOOKUP(L4&amp;"-"&amp;E4,'Np Quality'!A:M,7,FALSE)),ISERROR(VLOOKUP(L4&amp;"-"&amp;E4,'Np Quality'!A:M,7,FALSE))),"-",VLOOKUP(L4&amp;"-"&amp;E4,'Np Quality'!A:M,7,FALSE)))</f>
        <v>-</v>
      </c>
      <c r="Q4" s="391" t="str">
        <f>IF(ISBLANK(L4),"",IF(OR(ISBLANK(VLOOKUP(L4&amp;"-"&amp;E4,'Np Quality'!A:M,8,FALSE)),ISERROR(VLOOKUP(L4&amp;"-"&amp;E4,'Np Quality'!A:M,8,FALSE))),"-",VLOOKUP(L4&amp;"-"&amp;E4,'Np Quality'!A:M,8,FALSE)))</f>
        <v>-</v>
      </c>
      <c r="R4" s="283">
        <f>IF(ISBLANK(L4),"",IF(OR(ISBLANK(VLOOKUP(L4&amp;"-"&amp;E4,'Np Quality'!A:M,9,FALSE)),ISERROR(VLOOKUP(L4&amp;"-"&amp;E4,'Np Quality'!A:M,9,FALSE))),"-",VLOOKUP(L4&amp;"-"&amp;E4,'Np Quality'!A:M,9,FALSE)))</f>
        <v>0.01</v>
      </c>
      <c r="S4" s="394"/>
      <c r="T4" s="395" t="str">
        <f t="shared" si="3"/>
        <v>PD-MA1</v>
      </c>
      <c r="U4" s="395" t="str">
        <f>IF(ISNUMBER(B4),CHOOSE(B4,M4,M4&amp;","&amp;M5,M4&amp;","&amp;M5&amp;","&amp;M6,M4&amp;","&amp;M5&amp;","&amp;M6&amp;","&amp;#REF!),"")</f>
        <v>Konabay</v>
      </c>
      <c r="V4" s="396"/>
      <c r="W4" s="282">
        <v>45697</v>
      </c>
      <c r="X4" s="258">
        <f t="shared" si="5"/>
        <v>2</v>
      </c>
      <c r="Y4" s="258">
        <f t="shared" si="6"/>
        <v>2025</v>
      </c>
    </row>
    <row r="5" spans="1:25">
      <c r="A5" s="382" t="str">
        <f t="shared" si="7"/>
        <v>C1-04-01</v>
      </c>
      <c r="B5" s="383">
        <f t="shared" si="1"/>
        <v>1</v>
      </c>
      <c r="C5" s="341" t="s">
        <v>43</v>
      </c>
      <c r="D5" s="282">
        <v>45683</v>
      </c>
      <c r="E5" s="384">
        <f t="shared" si="2"/>
        <v>45683</v>
      </c>
      <c r="F5" s="385">
        <v>0</v>
      </c>
      <c r="G5" s="386">
        <v>1</v>
      </c>
      <c r="H5" s="387" t="s">
        <v>187</v>
      </c>
      <c r="I5" s="243">
        <v>4</v>
      </c>
      <c r="J5" s="387" t="s">
        <v>166</v>
      </c>
      <c r="K5" s="341" t="s">
        <v>180</v>
      </c>
      <c r="L5" s="244" t="s">
        <v>141</v>
      </c>
      <c r="M5" s="262" t="s">
        <v>199</v>
      </c>
      <c r="N5" s="290">
        <v>1</v>
      </c>
      <c r="O5" s="391" t="str">
        <f>IF(ISBLANK(L6),"",IF(OR(ISBLANK(VLOOKUP(L6&amp;"-"&amp;E6,'Np Quality'!A:M,6,FALSE)),ISERROR(VLOOKUP(L6&amp;"-"&amp;E6,'Np Quality'!A:M,6,FALSE))),"-",VLOOKUP(L6&amp;"-"&amp;E6,'Np Quality'!A:M,6,FALSE)))</f>
        <v>NP3</v>
      </c>
      <c r="P5" s="391" t="str">
        <f>IF(ISBLANK(L5),"",IF(OR(ISBLANK(VLOOKUP(L5&amp;"-"&amp;E5,'Np Quality'!A:M,7,FALSE)),ISERROR(VLOOKUP(L5&amp;"-"&amp;E5,'Np Quality'!A:M,7,FALSE))),"-",VLOOKUP(L5&amp;"-"&amp;E5,'Np Quality'!A:M,7,FALSE)))</f>
        <v>-</v>
      </c>
      <c r="Q5" s="391" t="str">
        <f>IF(ISBLANK(L5),"",IF(OR(ISBLANK(VLOOKUP(L5&amp;"-"&amp;E5,'Np Quality'!A:M,8,FALSE)),ISERROR(VLOOKUP(L5&amp;"-"&amp;E5,'Np Quality'!A:M,8,FALSE))),"-",VLOOKUP(L5&amp;"-"&amp;E5,'Np Quality'!A:M,8,FALSE)))</f>
        <v>-</v>
      </c>
      <c r="R5" s="283">
        <f>IF(ISBLANK(L5),"",IF(OR(ISBLANK(VLOOKUP(L5&amp;"-"&amp;E5,'Np Quality'!A:M,9,FALSE)),ISERROR(VLOOKUP(L5&amp;"-"&amp;E5,'Np Quality'!A:M,9,FALSE))),"-",VLOOKUP(L5&amp;"-"&amp;E5,'Np Quality'!A:M,9,FALSE)))</f>
        <v>0.01</v>
      </c>
      <c r="S5" s="394"/>
      <c r="T5" s="395" t="str">
        <f t="shared" si="3"/>
        <v>PD-MA1</v>
      </c>
      <c r="U5" s="395" t="str">
        <f>IF(ISNUMBER(B5),CHOOSE(B5,M5,M5&amp;","&amp;M6,M5&amp;","&amp;M6&amp;","&amp;#REF!,M5&amp;","&amp;M6&amp;","&amp;#REF!&amp;","&amp;M7),"")</f>
        <v>Konabay</v>
      </c>
      <c r="V5" s="396"/>
      <c r="W5" s="282">
        <v>45696</v>
      </c>
      <c r="X5" s="258">
        <f t="shared" si="5"/>
        <v>2</v>
      </c>
      <c r="Y5" s="258">
        <f t="shared" si="6"/>
        <v>2025</v>
      </c>
    </row>
    <row r="6" spans="1:25">
      <c r="A6" s="382" t="str">
        <f t="shared" si="7"/>
        <v>C1-05-01</v>
      </c>
      <c r="B6" s="383">
        <f t="shared" si="1"/>
        <v>1</v>
      </c>
      <c r="C6" s="341" t="s">
        <v>43</v>
      </c>
      <c r="D6" s="282">
        <v>45684</v>
      </c>
      <c r="E6" s="384">
        <f t="shared" si="2"/>
        <v>45684</v>
      </c>
      <c r="F6" s="388">
        <v>0</v>
      </c>
      <c r="G6" s="243">
        <v>1</v>
      </c>
      <c r="H6" s="387" t="s">
        <v>187</v>
      </c>
      <c r="I6" s="243">
        <v>5</v>
      </c>
      <c r="J6" s="387" t="s">
        <v>166</v>
      </c>
      <c r="K6" s="341" t="s">
        <v>180</v>
      </c>
      <c r="L6" s="244" t="s">
        <v>141</v>
      </c>
      <c r="M6" s="244" t="s">
        <v>199</v>
      </c>
      <c r="N6" s="290">
        <v>1</v>
      </c>
      <c r="O6" s="391" t="str">
        <f>IF(ISBLANK(L6),"",IF(OR(ISBLANK(VLOOKUP(L6&amp;"-"&amp;E6,'Np Quality'!A:M,6,FALSE)),ISERROR(VLOOKUP(L6&amp;"-"&amp;E6,'Np Quality'!A:M,6,FALSE))),"-",VLOOKUP(L6&amp;"-"&amp;E6,'Np Quality'!A:M,6,FALSE)))</f>
        <v>NP3</v>
      </c>
      <c r="P6" s="391" t="str">
        <f>IF(ISBLANK(L7),"",IF(OR(ISBLANK(VLOOKUP(L7&amp;"-"&amp;E7,'Np Quality'!A:M,7,FALSE)),ISERROR(VLOOKUP(L7&amp;"-"&amp;E7,'Np Quality'!A:M,7,FALSE))),"-",VLOOKUP(L7&amp;"-"&amp;E7,'Np Quality'!A:M,7,FALSE)))</f>
        <v>-</v>
      </c>
      <c r="Q6" s="391" t="str">
        <f>IF(ISBLANK(L6),"",IF(OR(ISBLANK(VLOOKUP(L6&amp;"-"&amp;E6,'Np Quality'!A:M,8,FALSE)),ISERROR(VLOOKUP(L6&amp;"-"&amp;E6,'Np Quality'!A:M,8,FALSE))),"-",VLOOKUP(L6&amp;"-"&amp;E6,'Np Quality'!A:M,8,FALSE)))</f>
        <v>-</v>
      </c>
      <c r="R6" s="283">
        <f>IF(ISBLANK(L6),"",IF(OR(ISBLANK(VLOOKUP(L6&amp;"-"&amp;E6,'Np Quality'!A:M,9,FALSE)),ISERROR(VLOOKUP(L6&amp;"-"&amp;E6,'Np Quality'!A:M,9,FALSE))),"-",VLOOKUP(L6&amp;"-"&amp;E6,'Np Quality'!A:M,9,FALSE)))</f>
        <v>0.02</v>
      </c>
      <c r="S6" s="394"/>
      <c r="T6" s="395" t="str">
        <f t="shared" si="3"/>
        <v>PD-MA1</v>
      </c>
      <c r="U6" s="395" t="str">
        <f t="shared" ref="U6:U8" si="8">IF(ISNUMBER(B6),CHOOSE(B6,M5,M5&amp;","&amp;M7,M5&amp;","&amp;M7&amp;","&amp;M8,M5&amp;","&amp;M7&amp;","&amp;M8&amp;","&amp;M9),"")</f>
        <v>Konabay</v>
      </c>
      <c r="V6" s="396"/>
      <c r="W6" s="282">
        <v>45697</v>
      </c>
      <c r="X6" s="258">
        <f t="shared" si="5"/>
        <v>2</v>
      </c>
      <c r="Y6" s="258">
        <f t="shared" si="6"/>
        <v>2025</v>
      </c>
    </row>
    <row r="7" spans="1:25">
      <c r="A7" s="382" t="str">
        <f t="shared" si="7"/>
        <v>C1-06-01</v>
      </c>
      <c r="B7" s="383">
        <f t="shared" si="1"/>
        <v>1</v>
      </c>
      <c r="C7" s="341" t="s">
        <v>43</v>
      </c>
      <c r="D7" s="282">
        <v>45684</v>
      </c>
      <c r="E7" s="384">
        <f t="shared" si="2"/>
        <v>45684</v>
      </c>
      <c r="F7" s="388">
        <v>0</v>
      </c>
      <c r="G7" s="243">
        <v>1</v>
      </c>
      <c r="H7" s="387" t="s">
        <v>187</v>
      </c>
      <c r="I7" s="243">
        <v>6</v>
      </c>
      <c r="J7" s="387" t="s">
        <v>166</v>
      </c>
      <c r="K7" s="341" t="s">
        <v>180</v>
      </c>
      <c r="L7" s="244" t="s">
        <v>141</v>
      </c>
      <c r="M7" s="244" t="s">
        <v>199</v>
      </c>
      <c r="N7" s="290">
        <v>1</v>
      </c>
      <c r="O7" s="391" t="str">
        <f>IF(ISBLANK(L7),"",IF(OR(ISBLANK(VLOOKUP(L7&amp;"-"&amp;E7,'Np Quality'!A:M,6,FALSE)),ISERROR(VLOOKUP(L7&amp;"-"&amp;E7,'Np Quality'!A:M,6,FALSE))),"-",VLOOKUP(L7&amp;"-"&amp;E7,'Np Quality'!A:M,6,FALSE)))</f>
        <v>NP3</v>
      </c>
      <c r="P7" s="391" t="str">
        <f>IF(ISBLANK(L7),"",IF(OR(ISBLANK(VLOOKUP(L7&amp;"-"&amp;E7,'Np Quality'!A:M,7,FALSE)),ISERROR(VLOOKUP(L7&amp;"-"&amp;E7,'Np Quality'!A:M,7,FALSE))),"-",VLOOKUP(L7&amp;"-"&amp;E7,'Np Quality'!A:M,7,FALSE)))</f>
        <v>-</v>
      </c>
      <c r="Q7" s="391" t="str">
        <f>IF(ISBLANK(L8),"",IF(OR(ISBLANK(VLOOKUP(L8&amp;"-"&amp;E8,'Np Quality'!A:M,8,FALSE)),ISERROR(VLOOKUP(L8&amp;"-"&amp;E8,'Np Quality'!A:M,8,FALSE))),"-",VLOOKUP(L8&amp;"-"&amp;E8,'Np Quality'!A:M,8,FALSE)))</f>
        <v>-</v>
      </c>
      <c r="R7" s="283">
        <f>IF(ISBLANK(L7),"",IF(OR(ISBLANK(VLOOKUP(L7&amp;"-"&amp;E7,'Np Quality'!A:M,9,FALSE)),ISERROR(VLOOKUP(L7&amp;"-"&amp;E7,'Np Quality'!A:M,9,FALSE))),"-",VLOOKUP(L7&amp;"-"&amp;E7,'Np Quality'!A:M,9,FALSE)))</f>
        <v>0.02</v>
      </c>
      <c r="S7" s="394"/>
      <c r="T7" s="395" t="str">
        <f t="shared" si="3"/>
        <v>PD-MA1</v>
      </c>
      <c r="U7" s="395" t="str">
        <f t="shared" si="8"/>
        <v>Konabay</v>
      </c>
      <c r="V7" s="396"/>
      <c r="W7" s="282">
        <v>45695</v>
      </c>
      <c r="X7" s="258">
        <f t="shared" si="5"/>
        <v>2</v>
      </c>
      <c r="Y7" s="258">
        <f t="shared" si="6"/>
        <v>2025</v>
      </c>
    </row>
    <row r="8" spans="1:25">
      <c r="A8" s="382" t="str">
        <f t="shared" si="7"/>
        <v>C1-07-01</v>
      </c>
      <c r="B8" s="383">
        <f t="shared" si="1"/>
        <v>1</v>
      </c>
      <c r="C8" s="341" t="s">
        <v>43</v>
      </c>
      <c r="D8" s="282">
        <v>45684</v>
      </c>
      <c r="E8" s="384">
        <f t="shared" si="2"/>
        <v>45684</v>
      </c>
      <c r="F8" s="388">
        <v>0</v>
      </c>
      <c r="G8" s="243">
        <v>1</v>
      </c>
      <c r="H8" s="387" t="s">
        <v>187</v>
      </c>
      <c r="I8" s="243">
        <v>7</v>
      </c>
      <c r="J8" s="387" t="s">
        <v>166</v>
      </c>
      <c r="K8" s="341" t="s">
        <v>180</v>
      </c>
      <c r="L8" s="244" t="s">
        <v>141</v>
      </c>
      <c r="M8" s="244" t="s">
        <v>199</v>
      </c>
      <c r="N8" s="290">
        <v>1</v>
      </c>
      <c r="O8" s="391" t="str">
        <f>IF(ISBLANK(L8),"",IF(OR(ISBLANK(VLOOKUP(L8&amp;"-"&amp;E8,'Np Quality'!A:M,6,FALSE)),ISERROR(VLOOKUP(L8&amp;"-"&amp;E8,'Np Quality'!A:M,6,FALSE))),"-",VLOOKUP(L8&amp;"-"&amp;E8,'Np Quality'!A:M,6,FALSE)))</f>
        <v>NP3</v>
      </c>
      <c r="P8" s="391" t="str">
        <f>IF(ISBLANK(L8),"",IF(OR(ISBLANK(VLOOKUP(L8&amp;"-"&amp;E8,'Np Quality'!A:M,7,FALSE)),ISERROR(VLOOKUP(L8&amp;"-"&amp;E8,'Np Quality'!A:M,7,FALSE))),"-",VLOOKUP(L8&amp;"-"&amp;E8,'Np Quality'!A:M,7,FALSE)))</f>
        <v>-</v>
      </c>
      <c r="Q8" s="391" t="str">
        <f>IF(ISBLANK(L8),"",IF(OR(ISBLANK(VLOOKUP(L8&amp;"-"&amp;E8,'Np Quality'!A:M,8,FALSE)),ISERROR(VLOOKUP(L8&amp;"-"&amp;E8,'Np Quality'!A:M,8,FALSE))),"-",VLOOKUP(L8&amp;"-"&amp;E8,'Np Quality'!A:M,8,FALSE)))</f>
        <v>-</v>
      </c>
      <c r="R8" s="283">
        <f>IF(ISBLANK(L9),"",IF(OR(ISBLANK(VLOOKUP(L9&amp;"-"&amp;E9,'Np Quality'!A:M,9,FALSE)),ISERROR(VLOOKUP(L9&amp;"-"&amp;E9,'Np Quality'!A:M,9,FALSE))),"-",VLOOKUP(L9&amp;"-"&amp;E9,'Np Quality'!A:M,9,FALSE)))</f>
        <v>0.02</v>
      </c>
      <c r="S8" s="394"/>
      <c r="T8" s="395" t="str">
        <f t="shared" si="3"/>
        <v>PD-MA1</v>
      </c>
      <c r="U8" s="395" t="str">
        <f t="shared" si="8"/>
        <v>Konabay</v>
      </c>
      <c r="V8" s="396"/>
      <c r="W8" s="282">
        <v>45695</v>
      </c>
      <c r="X8" s="258">
        <f t="shared" si="5"/>
        <v>2</v>
      </c>
      <c r="Y8" s="258">
        <f t="shared" si="6"/>
        <v>2025</v>
      </c>
    </row>
    <row r="9" spans="1:25">
      <c r="A9" s="382" t="str">
        <f t="shared" si="7"/>
        <v>C1-08-01</v>
      </c>
      <c r="B9" s="383">
        <f t="shared" si="1"/>
        <v>1</v>
      </c>
      <c r="C9" s="341" t="s">
        <v>43</v>
      </c>
      <c r="D9" s="282">
        <v>45684</v>
      </c>
      <c r="E9" s="384">
        <f t="shared" si="2"/>
        <v>45684</v>
      </c>
      <c r="F9" s="388">
        <v>0</v>
      </c>
      <c r="G9" s="243">
        <v>1</v>
      </c>
      <c r="H9" s="387" t="s">
        <v>187</v>
      </c>
      <c r="I9" s="243">
        <v>8</v>
      </c>
      <c r="J9" s="387" t="s">
        <v>166</v>
      </c>
      <c r="K9" s="341" t="s">
        <v>180</v>
      </c>
      <c r="L9" s="244" t="s">
        <v>141</v>
      </c>
      <c r="M9" s="244" t="s">
        <v>199</v>
      </c>
      <c r="N9" s="290">
        <v>1</v>
      </c>
      <c r="O9" s="391" t="str">
        <f>IF(ISBLANK(L9),"",IF(OR(ISBLANK(VLOOKUP(L9&amp;"-"&amp;E9,'Np Quality'!A:M,6,FALSE)),ISERROR(VLOOKUP(L9&amp;"-"&amp;E9,'Np Quality'!A:M,6,FALSE))),"-",VLOOKUP(L9&amp;"-"&amp;E9,'Np Quality'!A:M,6,FALSE)))</f>
        <v>NP3</v>
      </c>
      <c r="P9" s="391" t="str">
        <f>IF(ISBLANK(L9),"",IF(OR(ISBLANK(VLOOKUP(L9&amp;"-"&amp;E9,'Np Quality'!A:M,7,FALSE)),ISERROR(VLOOKUP(L9&amp;"-"&amp;E9,'Np Quality'!A:M,7,FALSE))),"-",VLOOKUP(L9&amp;"-"&amp;E9,'Np Quality'!A:M,7,FALSE)))</f>
        <v>-</v>
      </c>
      <c r="Q9" s="391" t="str">
        <f>IF(ISBLANK(L9),"",IF(OR(ISBLANK(VLOOKUP(L9&amp;"-"&amp;E9,'Np Quality'!A:M,8,FALSE)),ISERROR(VLOOKUP(L9&amp;"-"&amp;E9,'Np Quality'!A:M,8,FALSE))),"-",VLOOKUP(L9&amp;"-"&amp;E9,'Np Quality'!A:M,8,FALSE)))</f>
        <v>-</v>
      </c>
      <c r="R9" s="283">
        <f>IF(ISBLANK(L9),"",IF(OR(ISBLANK(VLOOKUP(L9&amp;"-"&amp;E9,'Np Quality'!A:M,9,FALSE)),ISERROR(VLOOKUP(L9&amp;"-"&amp;E9,'Np Quality'!A:M,9,FALSE))),"-",VLOOKUP(L9&amp;"-"&amp;E9,'Np Quality'!A:M,9,FALSE)))</f>
        <v>0.02</v>
      </c>
      <c r="S9" s="394"/>
      <c r="T9" s="395" t="str">
        <f t="shared" si="3"/>
        <v>PD-MA1</v>
      </c>
      <c r="U9" s="395" t="str">
        <f t="shared" si="4"/>
        <v>Konabay</v>
      </c>
      <c r="V9" s="396"/>
      <c r="W9" s="282">
        <v>45695</v>
      </c>
      <c r="X9" s="258">
        <f t="shared" si="5"/>
        <v>2</v>
      </c>
      <c r="Y9" s="258">
        <f t="shared" si="6"/>
        <v>2025</v>
      </c>
    </row>
    <row r="10" spans="1:25">
      <c r="A10" s="382" t="str">
        <f t="shared" si="7"/>
        <v>D1-01-01</v>
      </c>
      <c r="B10" s="383">
        <f t="shared" si="1"/>
        <v>1</v>
      </c>
      <c r="C10" s="341" t="s">
        <v>43</v>
      </c>
      <c r="D10" s="282">
        <v>45684</v>
      </c>
      <c r="E10" s="384">
        <f t="shared" si="2"/>
        <v>45684</v>
      </c>
      <c r="F10" s="388">
        <v>0</v>
      </c>
      <c r="G10" s="243">
        <v>1</v>
      </c>
      <c r="H10" s="387" t="s">
        <v>205</v>
      </c>
      <c r="I10" s="243">
        <v>1</v>
      </c>
      <c r="J10" s="387" t="s">
        <v>166</v>
      </c>
      <c r="K10" s="341" t="s">
        <v>180</v>
      </c>
      <c r="L10" s="244" t="s">
        <v>185</v>
      </c>
      <c r="M10" s="244" t="s">
        <v>199</v>
      </c>
      <c r="N10" s="290">
        <v>1</v>
      </c>
      <c r="O10" s="391" t="str">
        <f>IF(ISBLANK(L10),"",IF(OR(ISBLANK(VLOOKUP(L10&amp;"-"&amp;E10,'Np Quality'!A:M,6,FALSE)),ISERROR(VLOOKUP(L10&amp;"-"&amp;E10,'Np Quality'!A:M,6,FALSE))),"-",VLOOKUP(L10&amp;"-"&amp;E10,'Np Quality'!A:M,6,FALSE)))</f>
        <v>NP3</v>
      </c>
      <c r="P10" s="391" t="str">
        <f>IF(ISBLANK(L10),"",IF(OR(ISBLANK(VLOOKUP(L10&amp;"-"&amp;E10,'Np Quality'!A:M,7,FALSE)),ISERROR(VLOOKUP(L10&amp;"-"&amp;E10,'Np Quality'!A:M,7,FALSE))),"-",VLOOKUP(L10&amp;"-"&amp;E10,'Np Quality'!A:M,7,FALSE)))</f>
        <v>-</v>
      </c>
      <c r="Q10" s="391" t="str">
        <f>IF(ISBLANK(L10),"",IF(OR(ISBLANK(VLOOKUP(L10&amp;"-"&amp;E10,'Np Quality'!A:M,8,FALSE)),ISERROR(VLOOKUP(L10&amp;"-"&amp;E10,'Np Quality'!A:M,8,FALSE))),"-",VLOOKUP(L10&amp;"-"&amp;E10,'Np Quality'!A:M,8,FALSE)))</f>
        <v>-</v>
      </c>
      <c r="R10" s="283">
        <f>IF(ISBLANK(L10),"",IF(OR(ISBLANK(VLOOKUP(L10&amp;"-"&amp;E10,'Np Quality'!A:M,9,FALSE)),ISERROR(VLOOKUP(L10&amp;"-"&amp;E10,'Np Quality'!A:M,9,FALSE))),"-",VLOOKUP(L10&amp;"-"&amp;E10,'Np Quality'!A:M,9,FALSE)))</f>
        <v>0.02</v>
      </c>
      <c r="S10" s="394"/>
      <c r="T10" s="395" t="str">
        <f t="shared" si="3"/>
        <v>PD-MC1</v>
      </c>
      <c r="U10" s="395" t="str">
        <f t="shared" si="4"/>
        <v>Konabay</v>
      </c>
      <c r="V10" s="396"/>
      <c r="W10" s="282">
        <v>45695</v>
      </c>
      <c r="X10" s="258">
        <f t="shared" si="5"/>
        <v>2</v>
      </c>
      <c r="Y10" s="258">
        <f t="shared" si="6"/>
        <v>2025</v>
      </c>
    </row>
    <row r="11" spans="1:25">
      <c r="A11" s="382" t="str">
        <f t="shared" si="7"/>
        <v>D1-02-01</v>
      </c>
      <c r="B11" s="383">
        <f t="shared" si="1"/>
        <v>1</v>
      </c>
      <c r="C11" s="341" t="s">
        <v>43</v>
      </c>
      <c r="D11" s="282">
        <v>45684</v>
      </c>
      <c r="E11" s="384">
        <f t="shared" si="2"/>
        <v>45684</v>
      </c>
      <c r="F11" s="388">
        <v>0</v>
      </c>
      <c r="G11" s="243">
        <v>1</v>
      </c>
      <c r="H11" s="387" t="s">
        <v>205</v>
      </c>
      <c r="I11" s="243">
        <v>2</v>
      </c>
      <c r="J11" s="387" t="s">
        <v>166</v>
      </c>
      <c r="K11" s="341" t="s">
        <v>122</v>
      </c>
      <c r="L11" s="244" t="s">
        <v>204</v>
      </c>
      <c r="M11" s="244" t="s">
        <v>199</v>
      </c>
      <c r="N11" s="290">
        <v>1</v>
      </c>
      <c r="O11" s="391" t="str">
        <f>IF(ISBLANK(L11),"",IF(OR(ISBLANK(VLOOKUP(L11&amp;"-"&amp;E11,'Np Quality'!A:M,6,FALSE)),ISERROR(VLOOKUP(L11&amp;"-"&amp;E11,'Np Quality'!A:M,6,FALSE))),"-",VLOOKUP(L11&amp;"-"&amp;E11,'Np Quality'!A:M,6,FALSE)))</f>
        <v>Np4</v>
      </c>
      <c r="P11" s="391">
        <f>IF(ISBLANK(L11),"",IF(OR(ISBLANK(VLOOKUP(L11&amp;"-"&amp;E11,'Np Quality'!A:M,7,FALSE)),ISERROR(VLOOKUP(L11&amp;"-"&amp;E11,'Np Quality'!A:M,7,FALSE))),"-",VLOOKUP(L11&amp;"-"&amp;E11,'Np Quality'!A:M,7,FALSE)))</f>
        <v>0.8</v>
      </c>
      <c r="Q11" s="391">
        <f>IF(ISBLANK(L11),"",IF(OR(ISBLANK(VLOOKUP(L11&amp;"-"&amp;E11,'Np Quality'!A:M,8,FALSE)),ISERROR(VLOOKUP(L11&amp;"-"&amp;E11,'Np Quality'!A:M,8,FALSE))),"-",VLOOKUP(L11&amp;"-"&amp;E11,'Np Quality'!A:M,8,FALSE)))</f>
        <v>0.8</v>
      </c>
      <c r="R11" s="283">
        <f>IF(ISBLANK(L11),"",IF(OR(ISBLANK(VLOOKUP(L11&amp;"-"&amp;E11,'Np Quality'!A:M,9,FALSE)),ISERROR(VLOOKUP(L11&amp;"-"&amp;E11,'Np Quality'!A:M,9,FALSE))),"-",VLOOKUP(L11&amp;"-"&amp;E11,'Np Quality'!A:M,9,FALSE)))</f>
        <v>0.01</v>
      </c>
      <c r="S11" s="394"/>
      <c r="T11" s="395" t="str">
        <f t="shared" si="3"/>
        <v>V1-MD1</v>
      </c>
      <c r="U11" s="395" t="str">
        <f t="shared" si="4"/>
        <v>Konabay</v>
      </c>
      <c r="V11" s="396"/>
      <c r="W11" s="282">
        <v>45697</v>
      </c>
      <c r="X11" s="258">
        <f t="shared" si="5"/>
        <v>2</v>
      </c>
      <c r="Y11" s="258">
        <f t="shared" si="6"/>
        <v>2025</v>
      </c>
    </row>
    <row r="12" spans="1:25">
      <c r="A12" s="382" t="str">
        <f t="shared" si="7"/>
        <v>D1-03-01</v>
      </c>
      <c r="B12" s="383">
        <f t="shared" si="1"/>
        <v>1</v>
      </c>
      <c r="C12" s="341" t="s">
        <v>43</v>
      </c>
      <c r="D12" s="282">
        <v>45685</v>
      </c>
      <c r="E12" s="384">
        <f t="shared" si="2"/>
        <v>45685</v>
      </c>
      <c r="F12" s="388">
        <v>0</v>
      </c>
      <c r="G12" s="243">
        <v>1</v>
      </c>
      <c r="H12" s="387" t="s">
        <v>205</v>
      </c>
      <c r="I12" s="243">
        <v>3</v>
      </c>
      <c r="J12" s="387" t="s">
        <v>166</v>
      </c>
      <c r="K12" s="341" t="s">
        <v>122</v>
      </c>
      <c r="L12" s="244" t="s">
        <v>204</v>
      </c>
      <c r="M12" s="244" t="s">
        <v>199</v>
      </c>
      <c r="N12" s="290">
        <v>1</v>
      </c>
      <c r="O12" s="391" t="str">
        <f>IF(ISBLANK(L12),"",IF(OR(ISBLANK(VLOOKUP(L12&amp;"-"&amp;E12,'Np Quality'!A:M,6,FALSE)),ISERROR(VLOOKUP(L12&amp;"-"&amp;E12,'Np Quality'!A:M,6,FALSE))),"-",VLOOKUP(L12&amp;"-"&amp;E12,'Np Quality'!A:M,6,FALSE)))</f>
        <v>Np4</v>
      </c>
      <c r="P12" s="391">
        <f>IF(ISBLANK(L12),"",IF(OR(ISBLANK(VLOOKUP(L12&amp;"-"&amp;E12,'Np Quality'!A:M,7,FALSE)),ISERROR(VLOOKUP(L12&amp;"-"&amp;E12,'Np Quality'!A:M,7,FALSE))),"-",VLOOKUP(L12&amp;"-"&amp;E12,'Np Quality'!A:M,7,FALSE)))</f>
        <v>0.9</v>
      </c>
      <c r="Q12" s="391">
        <f>IF(ISBLANK(L12),"",IF(OR(ISBLANK(VLOOKUP(L12&amp;"-"&amp;E12,'Np Quality'!A:M,8,FALSE)),ISERROR(VLOOKUP(L12&amp;"-"&amp;E12,'Np Quality'!A:M,8,FALSE))),"-",VLOOKUP(L12&amp;"-"&amp;E12,'Np Quality'!A:M,8,FALSE)))</f>
        <v>0.9</v>
      </c>
      <c r="R12" s="283">
        <f>IF(ISBLANK(L12),"",IF(OR(ISBLANK(VLOOKUP(L12&amp;"-"&amp;E12,'Np Quality'!A:M,9,FALSE)),ISERROR(VLOOKUP(L12&amp;"-"&amp;E12,'Np Quality'!A:M,9,FALSE))),"-",VLOOKUP(L12&amp;"-"&amp;E12,'Np Quality'!A:M,9,FALSE)))</f>
        <v>0</v>
      </c>
      <c r="S12" s="394"/>
      <c r="T12" s="395" t="str">
        <f t="shared" si="3"/>
        <v>V1-MD1</v>
      </c>
      <c r="U12" s="395" t="str">
        <f t="shared" si="4"/>
        <v>Konabay</v>
      </c>
      <c r="V12" s="396"/>
      <c r="W12" s="282">
        <v>45697</v>
      </c>
      <c r="X12" s="258">
        <f t="shared" si="5"/>
        <v>2</v>
      </c>
      <c r="Y12" s="258">
        <f t="shared" si="6"/>
        <v>2025</v>
      </c>
    </row>
    <row r="13" spans="1:25">
      <c r="A13" s="382" t="str">
        <f t="shared" si="7"/>
        <v>D1-04-01</v>
      </c>
      <c r="B13" s="383">
        <f t="shared" si="1"/>
        <v>1</v>
      </c>
      <c r="C13" s="341" t="s">
        <v>43</v>
      </c>
      <c r="D13" s="282">
        <v>45685</v>
      </c>
      <c r="E13" s="384">
        <f t="shared" si="2"/>
        <v>45685</v>
      </c>
      <c r="F13" s="388">
        <v>0</v>
      </c>
      <c r="G13" s="243">
        <v>1</v>
      </c>
      <c r="H13" s="387" t="s">
        <v>205</v>
      </c>
      <c r="I13" s="243">
        <v>4</v>
      </c>
      <c r="J13" s="387" t="s">
        <v>166</v>
      </c>
      <c r="K13" s="341" t="s">
        <v>122</v>
      </c>
      <c r="L13" s="244" t="s">
        <v>204</v>
      </c>
      <c r="M13" s="244" t="s">
        <v>199</v>
      </c>
      <c r="N13" s="290">
        <v>1</v>
      </c>
      <c r="O13" s="391" t="str">
        <f>IF(ISBLANK(L13),"",IF(OR(ISBLANK(VLOOKUP(L13&amp;"-"&amp;E13,'Np Quality'!A:M,6,FALSE)),ISERROR(VLOOKUP(L13&amp;"-"&amp;E13,'Np Quality'!A:M,6,FALSE))),"-",VLOOKUP(L13&amp;"-"&amp;E13,'Np Quality'!A:M,6,FALSE)))</f>
        <v>Np4</v>
      </c>
      <c r="P13" s="391">
        <f>IF(ISBLANK(L13),"",IF(OR(ISBLANK(VLOOKUP(L13&amp;"-"&amp;E13,'Np Quality'!A:M,7,FALSE)),ISERROR(VLOOKUP(L13&amp;"-"&amp;E13,'Np Quality'!A:M,7,FALSE))),"-",VLOOKUP(L13&amp;"-"&amp;E13,'Np Quality'!A:M,7,FALSE)))</f>
        <v>0.9</v>
      </c>
      <c r="Q13" s="391">
        <f>IF(ISBLANK(L13),"",IF(OR(ISBLANK(VLOOKUP(L13&amp;"-"&amp;E13,'Np Quality'!A:M,8,FALSE)),ISERROR(VLOOKUP(L13&amp;"-"&amp;E13,'Np Quality'!A:M,8,FALSE))),"-",VLOOKUP(L13&amp;"-"&amp;E13,'Np Quality'!A:M,8,FALSE)))</f>
        <v>0.9</v>
      </c>
      <c r="R13" s="283">
        <f>IF(ISBLANK(L13),"",IF(OR(ISBLANK(VLOOKUP(L13&amp;"-"&amp;E13,'Np Quality'!A:M,9,FALSE)),ISERROR(VLOOKUP(L13&amp;"-"&amp;E13,'Np Quality'!A:M,9,FALSE))),"-",VLOOKUP(L13&amp;"-"&amp;E13,'Np Quality'!A:M,9,FALSE)))</f>
        <v>0</v>
      </c>
      <c r="S13" s="394"/>
      <c r="T13" s="395" t="str">
        <f t="shared" si="3"/>
        <v>V1-MD1</v>
      </c>
      <c r="U13" s="395" t="str">
        <f t="shared" si="4"/>
        <v>Konabay</v>
      </c>
      <c r="V13" s="396"/>
      <c r="W13" s="282">
        <v>45698</v>
      </c>
      <c r="X13" s="258">
        <f t="shared" si="5"/>
        <v>2</v>
      </c>
      <c r="Y13" s="258">
        <f t="shared" si="6"/>
        <v>2025</v>
      </c>
    </row>
    <row r="14" spans="1:25">
      <c r="A14" s="382" t="str">
        <f t="shared" si="7"/>
        <v>D1-05-01</v>
      </c>
      <c r="B14" s="383">
        <f t="shared" si="1"/>
        <v>1</v>
      </c>
      <c r="C14" s="341" t="s">
        <v>43</v>
      </c>
      <c r="D14" s="282">
        <v>45686</v>
      </c>
      <c r="E14" s="384">
        <f t="shared" si="2"/>
        <v>45686</v>
      </c>
      <c r="F14" s="388">
        <v>0</v>
      </c>
      <c r="G14" s="243">
        <v>1</v>
      </c>
      <c r="H14" s="387" t="s">
        <v>205</v>
      </c>
      <c r="I14" s="243">
        <v>5</v>
      </c>
      <c r="J14" s="387" t="s">
        <v>166</v>
      </c>
      <c r="K14" s="341" t="s">
        <v>122</v>
      </c>
      <c r="L14" s="244" t="s">
        <v>204</v>
      </c>
      <c r="M14" s="262" t="s">
        <v>199</v>
      </c>
      <c r="N14" s="290">
        <v>2</v>
      </c>
      <c r="O14" s="391" t="str">
        <f>IF(ISBLANK(L14),"",IF(OR(ISBLANK(VLOOKUP(L14&amp;"-"&amp;E14,'Np Quality'!A:M,6,FALSE)),ISERROR(VLOOKUP(L14&amp;"-"&amp;E14,'Np Quality'!A:M,6,FALSE))),"-",VLOOKUP(L14&amp;"-"&amp;E14,'Np Quality'!A:M,6,FALSE)))</f>
        <v>Np4</v>
      </c>
      <c r="P14" s="391">
        <f>IF(ISBLANK(L14),"",IF(OR(ISBLANK(VLOOKUP(L14&amp;"-"&amp;E14,'Np Quality'!A:M,7,FALSE)),ISERROR(VLOOKUP(L14&amp;"-"&amp;E14,'Np Quality'!A:M,7,FALSE))),"-",VLOOKUP(L14&amp;"-"&amp;E14,'Np Quality'!A:M,7,FALSE)))</f>
        <v>0.9</v>
      </c>
      <c r="Q14" s="391">
        <f>IF(ISBLANK(L14),"",IF(OR(ISBLANK(VLOOKUP(L14&amp;"-"&amp;E14,'Np Quality'!A:M,8,FALSE)),ISERROR(VLOOKUP(L14&amp;"-"&amp;E14,'Np Quality'!A:M,8,FALSE))),"-",VLOOKUP(L14&amp;"-"&amp;E14,'Np Quality'!A:M,8,FALSE)))</f>
        <v>0.9</v>
      </c>
      <c r="R14" s="283">
        <f>IF(ISBLANK(L14),"",IF(OR(ISBLANK(VLOOKUP(L14&amp;"-"&amp;E14,'Np Quality'!A:M,9,FALSE)),ISERROR(VLOOKUP(L14&amp;"-"&amp;E14,'Np Quality'!A:M,9,FALSE))),"-",VLOOKUP(L14&amp;"-"&amp;E14,'Np Quality'!A:M,9,FALSE)))</f>
        <v>0.01</v>
      </c>
      <c r="S14" s="394"/>
      <c r="T14" s="395" t="str">
        <f t="shared" si="3"/>
        <v>V1-MD1</v>
      </c>
      <c r="U14" s="395" t="str">
        <f t="shared" si="4"/>
        <v>Konabay</v>
      </c>
      <c r="V14" s="396"/>
      <c r="W14" s="282">
        <v>45699</v>
      </c>
      <c r="X14" s="258">
        <f t="shared" si="5"/>
        <v>2</v>
      </c>
      <c r="Y14" s="258">
        <f t="shared" si="6"/>
        <v>2025</v>
      </c>
    </row>
    <row r="15" spans="1:25">
      <c r="A15" s="382" t="str">
        <f t="shared" si="7"/>
        <v>D1-06-01</v>
      </c>
      <c r="B15" s="383">
        <f t="shared" si="1"/>
        <v>1</v>
      </c>
      <c r="C15" s="341" t="s">
        <v>43</v>
      </c>
      <c r="D15" s="282">
        <v>45687</v>
      </c>
      <c r="E15" s="384">
        <f t="shared" si="2"/>
        <v>45687</v>
      </c>
      <c r="F15" s="388">
        <v>0</v>
      </c>
      <c r="G15" s="243">
        <v>1</v>
      </c>
      <c r="H15" s="387" t="s">
        <v>205</v>
      </c>
      <c r="I15" s="243">
        <v>6</v>
      </c>
      <c r="J15" s="387" t="s">
        <v>166</v>
      </c>
      <c r="K15" s="341" t="s">
        <v>180</v>
      </c>
      <c r="L15" s="244" t="s">
        <v>141</v>
      </c>
      <c r="M15" s="244" t="s">
        <v>199</v>
      </c>
      <c r="N15" s="290">
        <v>2</v>
      </c>
      <c r="O15" s="391" t="str">
        <f>IF(ISBLANK(L16),"",IF(OR(ISBLANK(VLOOKUP(L16&amp;"-"&amp;E16,'Np Quality'!A:M,6,FALSE)),ISERROR(VLOOKUP(L16&amp;"-"&amp;E16,'Np Quality'!A:M,6,FALSE))),"-",VLOOKUP(L16&amp;"-"&amp;E16,'Np Quality'!A:M,6,FALSE)))</f>
        <v>NP3</v>
      </c>
      <c r="P15" s="391" t="str">
        <f>IF(ISBLANK(L15),"",IF(OR(ISBLANK(VLOOKUP(L15&amp;"-"&amp;E15,'Np Quality'!A:M,7,FALSE)),ISERROR(VLOOKUP(L15&amp;"-"&amp;E15,'Np Quality'!A:M,7,FALSE))),"-",VLOOKUP(L15&amp;"-"&amp;E15,'Np Quality'!A:M,7,FALSE)))</f>
        <v>-</v>
      </c>
      <c r="Q15" s="391" t="str">
        <f>IF(ISBLANK(L15),"",IF(OR(ISBLANK(VLOOKUP(L15&amp;"-"&amp;E15,'Np Quality'!A:M,8,FALSE)),ISERROR(VLOOKUP(L15&amp;"-"&amp;E15,'Np Quality'!A:M,8,FALSE))),"-",VLOOKUP(L15&amp;"-"&amp;E15,'Np Quality'!A:M,8,FALSE)))</f>
        <v>-</v>
      </c>
      <c r="R15" s="283">
        <f>IF(ISBLANK(L15),"",IF(OR(ISBLANK(VLOOKUP(L15&amp;"-"&amp;E15,'Np Quality'!A:M,9,FALSE)),ISERROR(VLOOKUP(L15&amp;"-"&amp;E15,'Np Quality'!A:M,9,FALSE))),"-",VLOOKUP(L15&amp;"-"&amp;E15,'Np Quality'!A:M,9,FALSE)))</f>
        <v>0.02</v>
      </c>
      <c r="S15" s="394"/>
      <c r="T15" s="395" t="str">
        <f t="shared" si="3"/>
        <v>PD-MA1</v>
      </c>
      <c r="U15" s="395" t="str">
        <f t="shared" si="4"/>
        <v>Konabay</v>
      </c>
      <c r="V15" s="396"/>
      <c r="W15" s="282">
        <v>45699</v>
      </c>
      <c r="X15" s="258">
        <f t="shared" si="5"/>
        <v>2</v>
      </c>
      <c r="Y15" s="258">
        <f t="shared" si="6"/>
        <v>2025</v>
      </c>
    </row>
    <row r="16" spans="1:25">
      <c r="A16" s="382" t="str">
        <f t="shared" si="7"/>
        <v>D1-07-01</v>
      </c>
      <c r="B16" s="383">
        <f t="shared" si="1"/>
        <v>1</v>
      </c>
      <c r="C16" s="341" t="s">
        <v>43</v>
      </c>
      <c r="D16" s="282">
        <v>45687</v>
      </c>
      <c r="E16" s="384">
        <f t="shared" si="2"/>
        <v>45687</v>
      </c>
      <c r="F16" s="388">
        <v>0</v>
      </c>
      <c r="G16" s="243">
        <v>1</v>
      </c>
      <c r="H16" s="387" t="s">
        <v>205</v>
      </c>
      <c r="I16" s="243">
        <v>7</v>
      </c>
      <c r="J16" s="387" t="s">
        <v>166</v>
      </c>
      <c r="K16" s="341" t="s">
        <v>180</v>
      </c>
      <c r="L16" s="244" t="s">
        <v>141</v>
      </c>
      <c r="M16" s="244" t="s">
        <v>199</v>
      </c>
      <c r="N16" s="290">
        <v>2</v>
      </c>
      <c r="O16" s="391" t="str">
        <f>IF(ISBLANK(L16),"",IF(OR(ISBLANK(VLOOKUP(L16&amp;"-"&amp;E16,'Np Quality'!A:M,6,FALSE)),ISERROR(VLOOKUP(L16&amp;"-"&amp;E16,'Np Quality'!A:M,6,FALSE))),"-",VLOOKUP(L16&amp;"-"&amp;E16,'Np Quality'!A:M,6,FALSE)))</f>
        <v>NP3</v>
      </c>
      <c r="P16" s="391" t="str">
        <f>IF(ISBLANK(L17),"",IF(OR(ISBLANK(VLOOKUP(L17&amp;"-"&amp;E17,'Np Quality'!A:M,7,FALSE)),ISERROR(VLOOKUP(L17&amp;"-"&amp;E17,'Np Quality'!A:M,7,FALSE))),"-",VLOOKUP(L17&amp;"-"&amp;E17,'Np Quality'!A:M,7,FALSE)))</f>
        <v>-</v>
      </c>
      <c r="Q16" s="391" t="str">
        <f>IF(ISBLANK(L16),"",IF(OR(ISBLANK(VLOOKUP(L16&amp;"-"&amp;E16,'Np Quality'!A:M,8,FALSE)),ISERROR(VLOOKUP(L16&amp;"-"&amp;E16,'Np Quality'!A:M,8,FALSE))),"-",VLOOKUP(L16&amp;"-"&amp;E16,'Np Quality'!A:M,8,FALSE)))</f>
        <v>-</v>
      </c>
      <c r="R16" s="283">
        <f>IF(ISBLANK(L16),"",IF(OR(ISBLANK(VLOOKUP(L16&amp;"-"&amp;E16,'Np Quality'!A:M,9,FALSE)),ISERROR(VLOOKUP(L16&amp;"-"&amp;E16,'Np Quality'!A:M,9,FALSE))),"-",VLOOKUP(L16&amp;"-"&amp;E16,'Np Quality'!A:M,9,FALSE)))</f>
        <v>0.02</v>
      </c>
      <c r="S16" s="394"/>
      <c r="T16" s="395" t="str">
        <f t="shared" si="3"/>
        <v>PD-MA1</v>
      </c>
      <c r="U16" s="395" t="str">
        <f t="shared" si="4"/>
        <v>Konabay</v>
      </c>
      <c r="V16" s="396"/>
      <c r="W16" s="282">
        <v>45699</v>
      </c>
      <c r="X16" s="258">
        <f t="shared" si="5"/>
        <v>2</v>
      </c>
      <c r="Y16" s="258">
        <f t="shared" si="6"/>
        <v>2025</v>
      </c>
    </row>
    <row r="17" spans="1:25">
      <c r="A17" s="382" t="str">
        <f t="shared" si="7"/>
        <v>D1-08-01</v>
      </c>
      <c r="B17" s="383">
        <f t="shared" si="1"/>
        <v>1</v>
      </c>
      <c r="C17" s="341" t="s">
        <v>43</v>
      </c>
      <c r="D17" s="282">
        <v>45687</v>
      </c>
      <c r="E17" s="384">
        <f t="shared" si="2"/>
        <v>45687</v>
      </c>
      <c r="F17" s="388">
        <v>0</v>
      </c>
      <c r="G17" s="243">
        <v>1</v>
      </c>
      <c r="H17" s="387" t="s">
        <v>205</v>
      </c>
      <c r="I17" s="243">
        <v>8</v>
      </c>
      <c r="J17" s="387" t="s">
        <v>166</v>
      </c>
      <c r="K17" s="341" t="s">
        <v>180</v>
      </c>
      <c r="L17" s="244" t="s">
        <v>185</v>
      </c>
      <c r="M17" s="244" t="s">
        <v>199</v>
      </c>
      <c r="N17" s="290">
        <v>1</v>
      </c>
      <c r="O17" s="391" t="str">
        <f>IF(ISBLANK(L17),"",IF(OR(ISBLANK(VLOOKUP(L17&amp;"-"&amp;E17,'Np Quality'!A:M,6,FALSE)),ISERROR(VLOOKUP(L17&amp;"-"&amp;E17,'Np Quality'!A:M,6,FALSE))),"-",VLOOKUP(L17&amp;"-"&amp;E17,'Np Quality'!A:M,6,FALSE)))</f>
        <v>NP3</v>
      </c>
      <c r="P17" s="391" t="str">
        <f>IF(ISBLANK(L17),"",IF(OR(ISBLANK(VLOOKUP(L17&amp;"-"&amp;E17,'Np Quality'!A:M,7,FALSE)),ISERROR(VLOOKUP(L17&amp;"-"&amp;E17,'Np Quality'!A:M,7,FALSE))),"-",VLOOKUP(L17&amp;"-"&amp;E17,'Np Quality'!A:M,7,FALSE)))</f>
        <v>-</v>
      </c>
      <c r="Q17" s="391">
        <f>IF(ISBLANK(L18),"",IF(OR(ISBLANK(VLOOKUP(L18&amp;"-"&amp;E18,'Np Quality'!A:M,8,FALSE)),ISERROR(VLOOKUP(L18&amp;"-"&amp;E18,'Np Quality'!A:M,8,FALSE))),"-",VLOOKUP(L18&amp;"-"&amp;E18,'Np Quality'!A:M,8,FALSE)))</f>
        <v>0.8</v>
      </c>
      <c r="R17" s="283">
        <f>IF(ISBLANK(L17),"",IF(OR(ISBLANK(VLOOKUP(L17&amp;"-"&amp;E17,'Np Quality'!A:M,9,FALSE)),ISERROR(VLOOKUP(L17&amp;"-"&amp;E17,'Np Quality'!A:M,9,FALSE))),"-",VLOOKUP(L17&amp;"-"&amp;E17,'Np Quality'!A:M,9,FALSE)))</f>
        <v>0.01</v>
      </c>
      <c r="S17" s="394"/>
      <c r="T17" s="395" t="str">
        <f t="shared" si="3"/>
        <v>PD-MC1</v>
      </c>
      <c r="U17" s="395" t="str">
        <f t="shared" si="4"/>
        <v>Konabay</v>
      </c>
      <c r="V17" s="396"/>
      <c r="W17" s="282">
        <v>45700</v>
      </c>
      <c r="X17" s="258">
        <f t="shared" si="5"/>
        <v>2</v>
      </c>
      <c r="Y17" s="258">
        <f t="shared" si="6"/>
        <v>2025</v>
      </c>
    </row>
    <row r="18" spans="1:25">
      <c r="A18" s="382" t="str">
        <f t="shared" si="7"/>
        <v>D1-09-01</v>
      </c>
      <c r="B18" s="383">
        <f t="shared" si="1"/>
        <v>1</v>
      </c>
      <c r="C18" s="341" t="s">
        <v>43</v>
      </c>
      <c r="D18" s="282">
        <v>45687</v>
      </c>
      <c r="E18" s="384">
        <f t="shared" si="2"/>
        <v>45687</v>
      </c>
      <c r="F18" s="388">
        <v>0</v>
      </c>
      <c r="G18" s="243">
        <v>1</v>
      </c>
      <c r="H18" s="387" t="s">
        <v>205</v>
      </c>
      <c r="I18" s="243">
        <v>9</v>
      </c>
      <c r="J18" s="387" t="s">
        <v>166</v>
      </c>
      <c r="K18" s="341" t="s">
        <v>122</v>
      </c>
      <c r="L18" s="244" t="s">
        <v>204</v>
      </c>
      <c r="M18" s="244" t="s">
        <v>199</v>
      </c>
      <c r="N18" s="290">
        <v>2</v>
      </c>
      <c r="O18" s="391" t="str">
        <f>IF(ISBLANK(L18),"",IF(OR(ISBLANK(VLOOKUP(L18&amp;"-"&amp;E18,'Np Quality'!A:M,6,FALSE)),ISERROR(VLOOKUP(L18&amp;"-"&amp;E18,'Np Quality'!A:M,6,FALSE))),"-",VLOOKUP(L18&amp;"-"&amp;E18,'Np Quality'!A:M,6,FALSE)))</f>
        <v>Np4</v>
      </c>
      <c r="P18" s="391">
        <f>IF(ISBLANK(L18),"",IF(OR(ISBLANK(VLOOKUP(L18&amp;"-"&amp;E18,'Np Quality'!A:M,7,FALSE)),ISERROR(VLOOKUP(L18&amp;"-"&amp;E18,'Np Quality'!A:M,7,FALSE))),"-",VLOOKUP(L18&amp;"-"&amp;E18,'Np Quality'!A:M,7,FALSE)))</f>
        <v>0.8</v>
      </c>
      <c r="Q18" s="391">
        <f>IF(ISBLANK(L18),"",IF(OR(ISBLANK(VLOOKUP(L18&amp;"-"&amp;E18,'Np Quality'!A:M,8,FALSE)),ISERROR(VLOOKUP(L18&amp;"-"&amp;E18,'Np Quality'!A:M,8,FALSE))),"-",VLOOKUP(L18&amp;"-"&amp;E18,'Np Quality'!A:M,8,FALSE)))</f>
        <v>0.8</v>
      </c>
      <c r="R18" s="283">
        <f>IF(ISBLANK(L19),"",IF(OR(ISBLANK(VLOOKUP(L19&amp;"-"&amp;E19,'Np Quality'!A:M,9,FALSE)),ISERROR(VLOOKUP(L19&amp;"-"&amp;E19,'Np Quality'!A:M,9,FALSE))),"-",VLOOKUP(L19&amp;"-"&amp;E19,'Np Quality'!A:M,9,FALSE)))</f>
        <v>0</v>
      </c>
      <c r="S18" s="394"/>
      <c r="T18" s="395" t="str">
        <f t="shared" si="3"/>
        <v>V1-MD1</v>
      </c>
      <c r="U18" s="395" t="str">
        <f t="shared" si="4"/>
        <v>Konabay</v>
      </c>
      <c r="V18" s="396"/>
      <c r="W18" s="282">
        <v>45700</v>
      </c>
      <c r="X18" s="258">
        <f t="shared" si="5"/>
        <v>2</v>
      </c>
      <c r="Y18" s="258">
        <f t="shared" si="6"/>
        <v>2025</v>
      </c>
    </row>
    <row r="19" spans="1:25">
      <c r="A19" s="382" t="str">
        <f t="shared" si="7"/>
        <v>D1-10-01</v>
      </c>
      <c r="B19" s="383">
        <f t="shared" si="1"/>
        <v>1</v>
      </c>
      <c r="C19" s="341" t="s">
        <v>43</v>
      </c>
      <c r="D19" s="282">
        <v>45688</v>
      </c>
      <c r="E19" s="384">
        <f t="shared" si="2"/>
        <v>45688</v>
      </c>
      <c r="F19" s="388">
        <v>0</v>
      </c>
      <c r="G19" s="243">
        <v>1</v>
      </c>
      <c r="H19" s="387" t="s">
        <v>205</v>
      </c>
      <c r="I19" s="243">
        <v>10</v>
      </c>
      <c r="J19" s="387" t="s">
        <v>166</v>
      </c>
      <c r="K19" s="341" t="s">
        <v>122</v>
      </c>
      <c r="L19" s="244" t="s">
        <v>204</v>
      </c>
      <c r="M19" s="244" t="s">
        <v>199</v>
      </c>
      <c r="N19" s="290">
        <v>2</v>
      </c>
      <c r="O19" s="391" t="str">
        <f>IF(ISBLANK(L19),"",IF(OR(ISBLANK(VLOOKUP(L19&amp;"-"&amp;E19,'Np Quality'!A:M,6,FALSE)),ISERROR(VLOOKUP(L19&amp;"-"&amp;E19,'Np Quality'!A:M,6,FALSE))),"-",VLOOKUP(L19&amp;"-"&amp;E19,'Np Quality'!A:M,6,FALSE)))</f>
        <v>Np4</v>
      </c>
      <c r="P19" s="391">
        <f>IF(ISBLANK(L19),"",IF(OR(ISBLANK(VLOOKUP(L19&amp;"-"&amp;E19,'Np Quality'!A:M,7,FALSE)),ISERROR(VLOOKUP(L19&amp;"-"&amp;E19,'Np Quality'!A:M,7,FALSE))),"-",VLOOKUP(L19&amp;"-"&amp;E19,'Np Quality'!A:M,7,FALSE)))</f>
        <v>0.9</v>
      </c>
      <c r="Q19" s="391">
        <f>IF(ISBLANK(L19),"",IF(OR(ISBLANK(VLOOKUP(L19&amp;"-"&amp;E19,'Np Quality'!A:M,8,FALSE)),ISERROR(VLOOKUP(L19&amp;"-"&amp;E19,'Np Quality'!A:M,8,FALSE))),"-",VLOOKUP(L19&amp;"-"&amp;E19,'Np Quality'!A:M,8,FALSE)))</f>
        <v>0.9</v>
      </c>
      <c r="R19" s="283">
        <f>IF(ISBLANK(L19),"",IF(OR(ISBLANK(VLOOKUP(L19&amp;"-"&amp;E19,'Np Quality'!A:M,9,FALSE)),ISERROR(VLOOKUP(L19&amp;"-"&amp;E19,'Np Quality'!A:M,9,FALSE))),"-",VLOOKUP(L19&amp;"-"&amp;E19,'Np Quality'!A:M,9,FALSE)))</f>
        <v>0</v>
      </c>
      <c r="S19" s="394"/>
      <c r="T19" s="395" t="str">
        <f t="shared" si="3"/>
        <v>V1-MD1</v>
      </c>
      <c r="U19" s="395" t="str">
        <f t="shared" si="4"/>
        <v>Konabay</v>
      </c>
      <c r="V19" s="396"/>
      <c r="W19" s="282">
        <v>45700</v>
      </c>
      <c r="X19" s="258">
        <f t="shared" si="5"/>
        <v>2</v>
      </c>
      <c r="Y19" s="258">
        <f t="shared" si="6"/>
        <v>2025</v>
      </c>
    </row>
    <row r="20" spans="1:25">
      <c r="A20" s="382" t="str">
        <f t="shared" si="7"/>
        <v>A1-01-01</v>
      </c>
      <c r="B20" s="383">
        <f t="shared" si="1"/>
        <v>1</v>
      </c>
      <c r="C20" s="341" t="s">
        <v>43</v>
      </c>
      <c r="D20" s="282">
        <v>45694</v>
      </c>
      <c r="E20" s="384">
        <f t="shared" si="2"/>
        <v>45694</v>
      </c>
      <c r="F20" s="388">
        <v>0</v>
      </c>
      <c r="G20" s="243">
        <v>1</v>
      </c>
      <c r="H20" s="387" t="s">
        <v>144</v>
      </c>
      <c r="I20" s="243">
        <v>1</v>
      </c>
      <c r="J20" s="387" t="s">
        <v>166</v>
      </c>
      <c r="K20" s="341" t="s">
        <v>122</v>
      </c>
      <c r="L20" s="244" t="s">
        <v>163</v>
      </c>
      <c r="M20" s="244" t="s">
        <v>213</v>
      </c>
      <c r="N20" s="290">
        <v>2.5</v>
      </c>
      <c r="O20" s="391" t="str">
        <f>IF(ISBLANK(L20),"",IF(OR(ISBLANK(VLOOKUP(L20&amp;"-"&amp;E20,'Np Quality'!A:M,6,FALSE)),ISERROR(VLOOKUP(L20&amp;"-"&amp;E20,'Np Quality'!A:M,6,FALSE))),"-",VLOOKUP(L20&amp;"-"&amp;E20,'Np Quality'!A:M,6,FALSE)))</f>
        <v>Np4</v>
      </c>
      <c r="P20" s="391">
        <f>IF(ISBLANK(L20),"",IF(OR(ISBLANK(VLOOKUP(L20&amp;"-"&amp;E20,'Np Quality'!A:M,7,FALSE)),ISERROR(VLOOKUP(L20&amp;"-"&amp;E20,'Np Quality'!A:M,7,FALSE))),"-",VLOOKUP(L20&amp;"-"&amp;E20,'Np Quality'!A:M,7,FALSE)))</f>
        <v>0.9</v>
      </c>
      <c r="Q20" s="391">
        <f>IF(ISBLANK(L20),"",IF(OR(ISBLANK(VLOOKUP(L20&amp;"-"&amp;E20,'Np Quality'!A:M,8,FALSE)),ISERROR(VLOOKUP(L20&amp;"-"&amp;E20,'Np Quality'!A:M,8,FALSE))),"-",VLOOKUP(L20&amp;"-"&amp;E20,'Np Quality'!A:M,8,FALSE)))</f>
        <v>0.9</v>
      </c>
      <c r="R20" s="283">
        <f>IF(ISBLANK(L20),"",IF(OR(ISBLANK(VLOOKUP(L20&amp;"-"&amp;E20,'Np Quality'!A:M,9,FALSE)),ISERROR(VLOOKUP(L20&amp;"-"&amp;E20,'Np Quality'!A:M,9,FALSE))),"-",VLOOKUP(L20&amp;"-"&amp;E20,'Np Quality'!A:M,9,FALSE)))</f>
        <v>0</v>
      </c>
      <c r="S20" s="394"/>
      <c r="T20" s="395" t="str">
        <f t="shared" si="3"/>
        <v>V1-MB1</v>
      </c>
      <c r="U20" s="395" t="str">
        <f t="shared" si="4"/>
        <v>SIS</v>
      </c>
      <c r="V20" s="396"/>
      <c r="W20" s="282">
        <v>45706</v>
      </c>
      <c r="X20" s="258">
        <f t="shared" si="5"/>
        <v>2</v>
      </c>
      <c r="Y20" s="258">
        <f t="shared" si="6"/>
        <v>2025</v>
      </c>
    </row>
    <row r="21" spans="1:25">
      <c r="A21" s="382" t="str">
        <f t="shared" si="7"/>
        <v>A1-02-01</v>
      </c>
      <c r="B21" s="383">
        <f t="shared" si="1"/>
        <v>1</v>
      </c>
      <c r="C21" s="341" t="s">
        <v>43</v>
      </c>
      <c r="D21" s="282">
        <v>45694</v>
      </c>
      <c r="E21" s="384">
        <f t="shared" si="2"/>
        <v>45694</v>
      </c>
      <c r="F21" s="388">
        <v>0</v>
      </c>
      <c r="G21" s="243">
        <v>1</v>
      </c>
      <c r="H21" s="387" t="s">
        <v>144</v>
      </c>
      <c r="I21" s="243">
        <v>2</v>
      </c>
      <c r="J21" s="387" t="s">
        <v>166</v>
      </c>
      <c r="K21" s="341" t="s">
        <v>122</v>
      </c>
      <c r="L21" s="244" t="s">
        <v>204</v>
      </c>
      <c r="M21" s="262" t="s">
        <v>199</v>
      </c>
      <c r="N21" s="290">
        <v>1</v>
      </c>
      <c r="O21" s="391" t="str">
        <f>IF(ISBLANK(L21),"",IF(OR(ISBLANK(VLOOKUP(L21&amp;"-"&amp;E21,'Np Quality'!A:M,6,FALSE)),ISERROR(VLOOKUP(L21&amp;"-"&amp;E21,'Np Quality'!A:M,6,FALSE))),"-",VLOOKUP(L21&amp;"-"&amp;E21,'Np Quality'!A:M,6,FALSE)))</f>
        <v>Np4</v>
      </c>
      <c r="P21" s="391">
        <f>IF(ISBLANK(L21),"",IF(OR(ISBLANK(VLOOKUP(L21&amp;"-"&amp;E21,'Np Quality'!A:M,7,FALSE)),ISERROR(VLOOKUP(L21&amp;"-"&amp;E21,'Np Quality'!A:M,7,FALSE))),"-",VLOOKUP(L21&amp;"-"&amp;E21,'Np Quality'!A:M,7,FALSE)))</f>
        <v>0.9</v>
      </c>
      <c r="Q21" s="391">
        <f>IF(ISBLANK(L21),"",IF(OR(ISBLANK(VLOOKUP(L21&amp;"-"&amp;E21,'Np Quality'!A:M,8,FALSE)),ISERROR(VLOOKUP(L21&amp;"-"&amp;E21,'Np Quality'!A:M,8,FALSE))),"-",VLOOKUP(L21&amp;"-"&amp;E21,'Np Quality'!A:M,8,FALSE)))</f>
        <v>0.9</v>
      </c>
      <c r="R21" s="283">
        <f>IF(ISBLANK(L21),"",IF(OR(ISBLANK(VLOOKUP(L21&amp;"-"&amp;E21,'Np Quality'!A:M,9,FALSE)),ISERROR(VLOOKUP(L21&amp;"-"&amp;E21,'Np Quality'!A:M,9,FALSE))),"-",VLOOKUP(L21&amp;"-"&amp;E21,'Np Quality'!A:M,9,FALSE)))</f>
        <v>0</v>
      </c>
      <c r="S21" s="394"/>
      <c r="T21" s="395" t="str">
        <f t="shared" si="3"/>
        <v>V1-MD1</v>
      </c>
      <c r="U21" s="395" t="str">
        <f t="shared" si="4"/>
        <v>Konabay</v>
      </c>
      <c r="V21" s="396"/>
      <c r="W21" s="282">
        <v>45706</v>
      </c>
      <c r="X21" s="258">
        <f t="shared" si="5"/>
        <v>2</v>
      </c>
      <c r="Y21" s="258">
        <f t="shared" si="6"/>
        <v>2025</v>
      </c>
    </row>
    <row r="22" spans="1:25">
      <c r="A22" s="382" t="str">
        <f t="shared" si="7"/>
        <v>A1-03-01</v>
      </c>
      <c r="B22" s="383">
        <f t="shared" si="1"/>
        <v>1</v>
      </c>
      <c r="C22" s="341" t="s">
        <v>43</v>
      </c>
      <c r="D22" s="282">
        <v>45694</v>
      </c>
      <c r="E22" s="384">
        <f t="shared" si="2"/>
        <v>45694</v>
      </c>
      <c r="F22" s="388">
        <v>0</v>
      </c>
      <c r="G22" s="243">
        <v>1</v>
      </c>
      <c r="H22" s="387" t="s">
        <v>144</v>
      </c>
      <c r="I22" s="243">
        <v>3</v>
      </c>
      <c r="J22" s="387" t="s">
        <v>166</v>
      </c>
      <c r="K22" s="341" t="s">
        <v>122</v>
      </c>
      <c r="L22" s="244" t="s">
        <v>204</v>
      </c>
      <c r="M22" s="244" t="s">
        <v>199</v>
      </c>
      <c r="N22" s="290">
        <v>1</v>
      </c>
      <c r="O22" s="391" t="str">
        <f>IF(ISBLANK(L22),"",IF(OR(ISBLANK(VLOOKUP(L22&amp;"-"&amp;E22,'Np Quality'!A:M,6,FALSE)),ISERROR(VLOOKUP(L22&amp;"-"&amp;E22,'Np Quality'!A:M,6,FALSE))),"-",VLOOKUP(L22&amp;"-"&amp;E22,'Np Quality'!A:M,6,FALSE)))</f>
        <v>Np4</v>
      </c>
      <c r="P22" s="391">
        <f>IF(ISBLANK(L22),"",IF(OR(ISBLANK(VLOOKUP(L22&amp;"-"&amp;E22,'Np Quality'!A:M,7,FALSE)),ISERROR(VLOOKUP(L22&amp;"-"&amp;E22,'Np Quality'!A:M,7,FALSE))),"-",VLOOKUP(L22&amp;"-"&amp;E22,'Np Quality'!A:M,7,FALSE)))</f>
        <v>0.9</v>
      </c>
      <c r="Q22" s="391">
        <f>IF(ISBLANK(L22),"",IF(OR(ISBLANK(VLOOKUP(L22&amp;"-"&amp;E22,'Np Quality'!A:M,8,FALSE)),ISERROR(VLOOKUP(L22&amp;"-"&amp;E22,'Np Quality'!A:M,8,FALSE))),"-",VLOOKUP(L22&amp;"-"&amp;E22,'Np Quality'!A:M,8,FALSE)))</f>
        <v>0.9</v>
      </c>
      <c r="R22" s="283">
        <f>IF(ISBLANK(L22),"",IF(OR(ISBLANK(VLOOKUP(L22&amp;"-"&amp;E22,'Np Quality'!A:M,9,FALSE)),ISERROR(VLOOKUP(L22&amp;"-"&amp;E22,'Np Quality'!A:M,9,FALSE))),"-",VLOOKUP(L22&amp;"-"&amp;E22,'Np Quality'!A:M,9,FALSE)))</f>
        <v>0</v>
      </c>
      <c r="S22" s="394"/>
      <c r="T22" s="395" t="str">
        <f t="shared" si="3"/>
        <v>V1-MD1</v>
      </c>
      <c r="U22" s="395" t="str">
        <f t="shared" si="4"/>
        <v>Konabay</v>
      </c>
      <c r="V22" s="396"/>
      <c r="W22" s="282">
        <v>45707</v>
      </c>
      <c r="X22" s="258">
        <f t="shared" si="5"/>
        <v>2</v>
      </c>
      <c r="Y22" s="258">
        <f t="shared" si="6"/>
        <v>2025</v>
      </c>
    </row>
    <row r="23" spans="1:25">
      <c r="A23" s="382" t="str">
        <f t="shared" si="7"/>
        <v>A1-04-01</v>
      </c>
      <c r="B23" s="383">
        <f t="shared" si="1"/>
        <v>1</v>
      </c>
      <c r="C23" s="341" t="s">
        <v>43</v>
      </c>
      <c r="D23" s="282">
        <v>45695</v>
      </c>
      <c r="E23" s="384">
        <f t="shared" si="2"/>
        <v>45695</v>
      </c>
      <c r="F23" s="388">
        <v>0</v>
      </c>
      <c r="G23" s="243">
        <v>1</v>
      </c>
      <c r="H23" s="387" t="s">
        <v>144</v>
      </c>
      <c r="I23" s="243">
        <v>4</v>
      </c>
      <c r="J23" s="387" t="s">
        <v>166</v>
      </c>
      <c r="K23" s="341" t="s">
        <v>180</v>
      </c>
      <c r="L23" s="244" t="s">
        <v>141</v>
      </c>
      <c r="M23" s="244" t="s">
        <v>199</v>
      </c>
      <c r="N23" s="290">
        <v>1.67</v>
      </c>
      <c r="O23" s="391" t="str">
        <f>IF(ISBLANK(L23),"",IF(OR(ISBLANK(VLOOKUP(L23&amp;"-"&amp;E23,'Np Quality'!A:M,6,FALSE)),ISERROR(VLOOKUP(L23&amp;"-"&amp;E23,'Np Quality'!A:M,6,FALSE))),"-",VLOOKUP(L23&amp;"-"&amp;E23,'Np Quality'!A:M,6,FALSE)))</f>
        <v>NP3</v>
      </c>
      <c r="P23" s="391" t="str">
        <f>IF(ISBLANK(L23),"",IF(OR(ISBLANK(VLOOKUP(L23&amp;"-"&amp;E23,'Np Quality'!A:M,7,FALSE)),ISERROR(VLOOKUP(L23&amp;"-"&amp;E23,'Np Quality'!A:M,7,FALSE))),"-",VLOOKUP(L23&amp;"-"&amp;E23,'Np Quality'!A:M,7,FALSE)))</f>
        <v>-</v>
      </c>
      <c r="Q23" s="391" t="str">
        <f>IF(ISBLANK(L23),"",IF(OR(ISBLANK(VLOOKUP(L23&amp;"-"&amp;E23,'Np Quality'!A:M,8,FALSE)),ISERROR(VLOOKUP(L23&amp;"-"&amp;E23,'Np Quality'!A:M,8,FALSE))),"-",VLOOKUP(L23&amp;"-"&amp;E23,'Np Quality'!A:M,8,FALSE)))</f>
        <v>-</v>
      </c>
      <c r="R23" s="283">
        <f>IF(ISBLANK(L23),"",IF(OR(ISBLANK(VLOOKUP(L23&amp;"-"&amp;E23,'Np Quality'!A:M,9,FALSE)),ISERROR(VLOOKUP(L23&amp;"-"&amp;E23,'Np Quality'!A:M,9,FALSE))),"-",VLOOKUP(L23&amp;"-"&amp;E23,'Np Quality'!A:M,9,FALSE)))</f>
        <v>0.01</v>
      </c>
      <c r="S23" s="394"/>
      <c r="T23" s="395" t="str">
        <f t="shared" si="3"/>
        <v>PD-MA1</v>
      </c>
      <c r="U23" s="395" t="str">
        <f t="shared" si="4"/>
        <v>Konabay</v>
      </c>
      <c r="V23" s="396"/>
      <c r="W23" s="282">
        <v>45708</v>
      </c>
      <c r="X23" s="258">
        <f t="shared" si="5"/>
        <v>2</v>
      </c>
      <c r="Y23" s="258">
        <f t="shared" si="6"/>
        <v>2025</v>
      </c>
    </row>
    <row r="24" spans="1:25">
      <c r="A24" s="382" t="str">
        <f t="shared" si="7"/>
        <v>A1-05-01</v>
      </c>
      <c r="B24" s="383">
        <f t="shared" si="1"/>
        <v>1</v>
      </c>
      <c r="C24" s="341" t="s">
        <v>43</v>
      </c>
      <c r="D24" s="282">
        <v>45695</v>
      </c>
      <c r="E24" s="384">
        <f t="shared" si="2"/>
        <v>45695</v>
      </c>
      <c r="F24" s="388">
        <v>0</v>
      </c>
      <c r="G24" s="243">
        <v>1</v>
      </c>
      <c r="H24" s="387" t="s">
        <v>144</v>
      </c>
      <c r="I24" s="243">
        <v>5</v>
      </c>
      <c r="J24" s="387" t="s">
        <v>166</v>
      </c>
      <c r="K24" s="341" t="s">
        <v>180</v>
      </c>
      <c r="L24" s="244" t="s">
        <v>141</v>
      </c>
      <c r="M24" s="244" t="s">
        <v>199</v>
      </c>
      <c r="N24" s="290">
        <v>1.67</v>
      </c>
      <c r="O24" s="391" t="str">
        <f>IF(ISBLANK(L24),"",IF(OR(ISBLANK(VLOOKUP(L24&amp;"-"&amp;E24,'Np Quality'!A:M,6,FALSE)),ISERROR(VLOOKUP(L24&amp;"-"&amp;E24,'Np Quality'!A:M,6,FALSE))),"-",VLOOKUP(L24&amp;"-"&amp;E24,'Np Quality'!A:M,6,FALSE)))</f>
        <v>NP3</v>
      </c>
      <c r="P24" s="391" t="str">
        <f>IF(ISBLANK(L24),"",IF(OR(ISBLANK(VLOOKUP(L24&amp;"-"&amp;E24,'Np Quality'!A:M,7,FALSE)),ISERROR(VLOOKUP(L24&amp;"-"&amp;E24,'Np Quality'!A:M,7,FALSE))),"-",VLOOKUP(L24&amp;"-"&amp;E24,'Np Quality'!A:M,7,FALSE)))</f>
        <v>-</v>
      </c>
      <c r="Q24" s="391" t="str">
        <f>IF(ISBLANK(L24),"",IF(OR(ISBLANK(VLOOKUP(L24&amp;"-"&amp;E24,'Np Quality'!A:M,8,FALSE)),ISERROR(VLOOKUP(L24&amp;"-"&amp;E24,'Np Quality'!A:M,8,FALSE))),"-",VLOOKUP(L24&amp;"-"&amp;E24,'Np Quality'!A:M,8,FALSE)))</f>
        <v>-</v>
      </c>
      <c r="R24" s="283">
        <f>IF(ISBLANK(L24),"",IF(OR(ISBLANK(VLOOKUP(L24&amp;"-"&amp;E24,'Np Quality'!A:M,9,FALSE)),ISERROR(VLOOKUP(L24&amp;"-"&amp;E24,'Np Quality'!A:M,9,FALSE))),"-",VLOOKUP(L24&amp;"-"&amp;E24,'Np Quality'!A:M,9,FALSE)))</f>
        <v>0.01</v>
      </c>
      <c r="S24" s="394"/>
      <c r="T24" s="395" t="str">
        <f t="shared" si="3"/>
        <v>PD-MA1</v>
      </c>
      <c r="U24" s="395" t="str">
        <f t="shared" si="4"/>
        <v>Konabay</v>
      </c>
      <c r="V24" s="396"/>
      <c r="W24" s="282">
        <v>45708</v>
      </c>
      <c r="X24" s="258">
        <f t="shared" si="5"/>
        <v>2</v>
      </c>
      <c r="Y24" s="258">
        <f t="shared" si="6"/>
        <v>2025</v>
      </c>
    </row>
    <row r="25" spans="1:25">
      <c r="A25" s="382" t="str">
        <f t="shared" si="7"/>
        <v>A1-06-01</v>
      </c>
      <c r="B25" s="383">
        <f t="shared" si="1"/>
        <v>1</v>
      </c>
      <c r="C25" s="341" t="s">
        <v>43</v>
      </c>
      <c r="D25" s="282">
        <v>45695</v>
      </c>
      <c r="E25" s="384">
        <f t="shared" si="2"/>
        <v>45695</v>
      </c>
      <c r="F25" s="388">
        <v>0</v>
      </c>
      <c r="G25" s="243">
        <v>1</v>
      </c>
      <c r="H25" s="387" t="s">
        <v>144</v>
      </c>
      <c r="I25" s="243">
        <v>6</v>
      </c>
      <c r="J25" s="387" t="s">
        <v>166</v>
      </c>
      <c r="K25" s="341" t="s">
        <v>180</v>
      </c>
      <c r="L25" s="244" t="s">
        <v>141</v>
      </c>
      <c r="M25" s="244" t="s">
        <v>199</v>
      </c>
      <c r="N25" s="290">
        <v>1.66</v>
      </c>
      <c r="O25" s="391" t="str">
        <f>IF(ISBLANK(L26),"",IF(OR(ISBLANK(VLOOKUP(L26&amp;"-"&amp;E26,'Np Quality'!A:M,6,FALSE)),ISERROR(VLOOKUP(L26&amp;"-"&amp;E26,'Np Quality'!A:M,6,FALSE))),"-",VLOOKUP(L26&amp;"-"&amp;E26,'Np Quality'!A:M,6,FALSE)))</f>
        <v>Np4</v>
      </c>
      <c r="P25" s="391" t="str">
        <f>IF(ISBLANK(L25),"",IF(OR(ISBLANK(VLOOKUP(L25&amp;"-"&amp;E25,'Np Quality'!A:M,7,FALSE)),ISERROR(VLOOKUP(L25&amp;"-"&amp;E25,'Np Quality'!A:M,7,FALSE))),"-",VLOOKUP(L25&amp;"-"&amp;E25,'Np Quality'!A:M,7,FALSE)))</f>
        <v>-</v>
      </c>
      <c r="Q25" s="391" t="str">
        <f>IF(ISBLANK(L25),"",IF(OR(ISBLANK(VLOOKUP(L25&amp;"-"&amp;E25,'Np Quality'!A:M,8,FALSE)),ISERROR(VLOOKUP(L25&amp;"-"&amp;E25,'Np Quality'!A:M,8,FALSE))),"-",VLOOKUP(L25&amp;"-"&amp;E25,'Np Quality'!A:M,8,FALSE)))</f>
        <v>-</v>
      </c>
      <c r="R25" s="283">
        <f>IF(ISBLANK(L25),"",IF(OR(ISBLANK(VLOOKUP(L25&amp;"-"&amp;E25,'Np Quality'!A:M,9,FALSE)),ISERROR(VLOOKUP(L25&amp;"-"&amp;E25,'Np Quality'!A:M,9,FALSE))),"-",VLOOKUP(L25&amp;"-"&amp;E25,'Np Quality'!A:M,9,FALSE)))</f>
        <v>0.01</v>
      </c>
      <c r="S25" s="394"/>
      <c r="T25" s="395" t="str">
        <f t="shared" si="3"/>
        <v>PD-MA1</v>
      </c>
      <c r="U25" s="395" t="str">
        <f t="shared" si="4"/>
        <v>Konabay</v>
      </c>
      <c r="V25" s="396"/>
      <c r="W25" s="282">
        <v>45709</v>
      </c>
      <c r="X25" s="258">
        <f t="shared" si="5"/>
        <v>2</v>
      </c>
      <c r="Y25" s="258">
        <f t="shared" si="6"/>
        <v>2025</v>
      </c>
    </row>
    <row r="26" spans="1:25">
      <c r="A26" s="382" t="str">
        <f t="shared" si="7"/>
        <v>A1-07-01</v>
      </c>
      <c r="B26" s="383">
        <f t="shared" si="1"/>
        <v>1</v>
      </c>
      <c r="C26" s="341" t="s">
        <v>43</v>
      </c>
      <c r="D26" s="282">
        <v>45695</v>
      </c>
      <c r="E26" s="384">
        <f t="shared" si="2"/>
        <v>45695</v>
      </c>
      <c r="F26" s="388">
        <v>0</v>
      </c>
      <c r="G26" s="243">
        <v>1</v>
      </c>
      <c r="H26" s="387" t="s">
        <v>144</v>
      </c>
      <c r="I26" s="243">
        <v>7</v>
      </c>
      <c r="J26" s="387" t="s">
        <v>166</v>
      </c>
      <c r="K26" s="341" t="s">
        <v>122</v>
      </c>
      <c r="L26" s="244" t="s">
        <v>163</v>
      </c>
      <c r="M26" s="244" t="s">
        <v>213</v>
      </c>
      <c r="N26" s="290">
        <v>1.25</v>
      </c>
      <c r="O26" s="391" t="str">
        <f>IF(ISBLANK(L26),"",IF(OR(ISBLANK(VLOOKUP(L26&amp;"-"&amp;E26,'Np Quality'!A:M,6,FALSE)),ISERROR(VLOOKUP(L26&amp;"-"&amp;E26,'Np Quality'!A:M,6,FALSE))),"-",VLOOKUP(L26&amp;"-"&amp;E26,'Np Quality'!A:M,6,FALSE)))</f>
        <v>Np4</v>
      </c>
      <c r="P26" s="391">
        <f>IF(ISBLANK(L27),"",IF(OR(ISBLANK(VLOOKUP(L27&amp;"-"&amp;E27,'Np Quality'!A:M,7,FALSE)),ISERROR(VLOOKUP(L27&amp;"-"&amp;E27,'Np Quality'!A:M,7,FALSE))),"-",VLOOKUP(L27&amp;"-"&amp;E27,'Np Quality'!A:M,7,FALSE)))</f>
        <v>0.9</v>
      </c>
      <c r="Q26" s="391">
        <f>IF(ISBLANK(L26),"",IF(OR(ISBLANK(VLOOKUP(L26&amp;"-"&amp;E26,'Np Quality'!A:M,8,FALSE)),ISERROR(VLOOKUP(L26&amp;"-"&amp;E26,'Np Quality'!A:M,8,FALSE))),"-",VLOOKUP(L26&amp;"-"&amp;E26,'Np Quality'!A:M,8,FALSE)))</f>
        <v>0.9</v>
      </c>
      <c r="R26" s="283">
        <f>IF(ISBLANK(L26),"",IF(OR(ISBLANK(VLOOKUP(L26&amp;"-"&amp;E26,'Np Quality'!A:M,9,FALSE)),ISERROR(VLOOKUP(L26&amp;"-"&amp;E26,'Np Quality'!A:M,9,FALSE))),"-",VLOOKUP(L26&amp;"-"&amp;E26,'Np Quality'!A:M,9,FALSE)))</f>
        <v>0</v>
      </c>
      <c r="S26" s="394"/>
      <c r="T26" s="395" t="str">
        <f t="shared" si="3"/>
        <v>V1-MB1</v>
      </c>
      <c r="U26" s="395" t="str">
        <f t="shared" si="4"/>
        <v>SIS</v>
      </c>
      <c r="V26" s="396"/>
      <c r="W26" s="282">
        <v>45708</v>
      </c>
      <c r="X26" s="258">
        <f t="shared" si="5"/>
        <v>2</v>
      </c>
      <c r="Y26" s="258">
        <f t="shared" si="6"/>
        <v>2025</v>
      </c>
    </row>
    <row r="27" spans="1:25">
      <c r="A27" s="382" t="str">
        <f t="shared" si="7"/>
        <v>A1-08-01</v>
      </c>
      <c r="B27" s="383">
        <f t="shared" si="1"/>
        <v>1</v>
      </c>
      <c r="C27" s="341" t="s">
        <v>43</v>
      </c>
      <c r="D27" s="282">
        <v>45695</v>
      </c>
      <c r="E27" s="384">
        <f t="shared" si="2"/>
        <v>45695</v>
      </c>
      <c r="F27" s="388">
        <v>0</v>
      </c>
      <c r="G27" s="243">
        <v>1</v>
      </c>
      <c r="H27" s="387" t="s">
        <v>144</v>
      </c>
      <c r="I27" s="243">
        <v>8</v>
      </c>
      <c r="J27" s="387" t="s">
        <v>166</v>
      </c>
      <c r="K27" s="341" t="s">
        <v>122</v>
      </c>
      <c r="L27" s="244" t="s">
        <v>163</v>
      </c>
      <c r="M27" s="244" t="s">
        <v>213</v>
      </c>
      <c r="N27" s="290">
        <v>1.25</v>
      </c>
      <c r="O27" s="391" t="str">
        <f>IF(ISBLANK(L27),"",IF(OR(ISBLANK(VLOOKUP(L27&amp;"-"&amp;E27,'Np Quality'!A:M,6,FALSE)),ISERROR(VLOOKUP(L27&amp;"-"&amp;E27,'Np Quality'!A:M,6,FALSE))),"-",VLOOKUP(L27&amp;"-"&amp;E27,'Np Quality'!A:M,6,FALSE)))</f>
        <v>Np4</v>
      </c>
      <c r="P27" s="391">
        <f>IF(ISBLANK(L27),"",IF(OR(ISBLANK(VLOOKUP(L27&amp;"-"&amp;E27,'Np Quality'!A:M,7,FALSE)),ISERROR(VLOOKUP(L27&amp;"-"&amp;E27,'Np Quality'!A:M,7,FALSE))),"-",VLOOKUP(L27&amp;"-"&amp;E27,'Np Quality'!A:M,7,FALSE)))</f>
        <v>0.9</v>
      </c>
      <c r="Q27" s="391">
        <f>IF(ISBLANK(L28),"",IF(OR(ISBLANK(VLOOKUP(L28&amp;"-"&amp;E28,'Np Quality'!A:M,8,FALSE)),ISERROR(VLOOKUP(L28&amp;"-"&amp;E28,'Np Quality'!A:M,8,FALSE))),"-",VLOOKUP(L28&amp;"-"&amp;E28,'Np Quality'!A:M,8,FALSE)))</f>
        <v>0.9</v>
      </c>
      <c r="R27" s="283">
        <f>IF(ISBLANK(L27),"",IF(OR(ISBLANK(VLOOKUP(L27&amp;"-"&amp;E27,'Np Quality'!A:M,9,FALSE)),ISERROR(VLOOKUP(L27&amp;"-"&amp;E27,'Np Quality'!A:M,9,FALSE))),"-",VLOOKUP(L27&amp;"-"&amp;E27,'Np Quality'!A:M,9,FALSE)))</f>
        <v>0</v>
      </c>
      <c r="S27" s="394"/>
      <c r="T27" s="395" t="str">
        <f t="shared" si="3"/>
        <v>V1-MB1</v>
      </c>
      <c r="U27" s="395" t="str">
        <f t="shared" si="4"/>
        <v>SIS</v>
      </c>
      <c r="V27" s="396"/>
      <c r="W27" s="282">
        <v>45708</v>
      </c>
      <c r="X27" s="258">
        <f t="shared" si="5"/>
        <v>2</v>
      </c>
      <c r="Y27" s="258">
        <f t="shared" si="6"/>
        <v>2025</v>
      </c>
    </row>
    <row r="28" spans="1:25">
      <c r="A28" s="382" t="str">
        <f t="shared" si="7"/>
        <v>A1-09-01</v>
      </c>
      <c r="B28" s="383">
        <f t="shared" si="1"/>
        <v>1</v>
      </c>
      <c r="C28" s="341" t="s">
        <v>43</v>
      </c>
      <c r="D28" s="282">
        <v>45695</v>
      </c>
      <c r="E28" s="384">
        <f t="shared" si="2"/>
        <v>45695</v>
      </c>
      <c r="F28" s="388">
        <v>0</v>
      </c>
      <c r="G28" s="243">
        <v>1</v>
      </c>
      <c r="H28" s="387" t="s">
        <v>144</v>
      </c>
      <c r="I28" s="243">
        <v>9</v>
      </c>
      <c r="J28" s="387" t="s">
        <v>166</v>
      </c>
      <c r="K28" s="341" t="s">
        <v>122</v>
      </c>
      <c r="L28" s="244" t="s">
        <v>204</v>
      </c>
      <c r="M28" s="244" t="s">
        <v>199</v>
      </c>
      <c r="N28" s="290">
        <v>2</v>
      </c>
      <c r="O28" s="391" t="str">
        <f>IF(ISBLANK(L28),"",IF(OR(ISBLANK(VLOOKUP(L28&amp;"-"&amp;E28,'Np Quality'!A:M,6,FALSE)),ISERROR(VLOOKUP(L28&amp;"-"&amp;E28,'Np Quality'!A:M,6,FALSE))),"-",VLOOKUP(L28&amp;"-"&amp;E28,'Np Quality'!A:M,6,FALSE)))</f>
        <v>Np4</v>
      </c>
      <c r="P28" s="391">
        <f>IF(ISBLANK(L28),"",IF(OR(ISBLANK(VLOOKUP(L28&amp;"-"&amp;E28,'Np Quality'!A:M,7,FALSE)),ISERROR(VLOOKUP(L28&amp;"-"&amp;E28,'Np Quality'!A:M,7,FALSE))),"-",VLOOKUP(L28&amp;"-"&amp;E28,'Np Quality'!A:M,7,FALSE)))</f>
        <v>0.9</v>
      </c>
      <c r="Q28" s="391">
        <f>IF(ISBLANK(L28),"",IF(OR(ISBLANK(VLOOKUP(L28&amp;"-"&amp;E28,'Np Quality'!A:M,8,FALSE)),ISERROR(VLOOKUP(L28&amp;"-"&amp;E28,'Np Quality'!A:M,8,FALSE))),"-",VLOOKUP(L28&amp;"-"&amp;E28,'Np Quality'!A:M,8,FALSE)))</f>
        <v>0.9</v>
      </c>
      <c r="R28" s="283" t="str">
        <f>IF(ISBLANK(L29),"",IF(OR(ISBLANK(VLOOKUP(L29&amp;"-"&amp;E29,'Np Quality'!A:M,9,FALSE)),ISERROR(VLOOKUP(L29&amp;"-"&amp;E29,'Np Quality'!A:M,9,FALSE))),"-",VLOOKUP(L29&amp;"-"&amp;E29,'Np Quality'!A:M,9,FALSE)))</f>
        <v>-</v>
      </c>
      <c r="S28" s="394"/>
      <c r="T28" s="395" t="str">
        <f t="shared" si="3"/>
        <v>V1-MD1</v>
      </c>
      <c r="U28" s="395" t="str">
        <f t="shared" si="4"/>
        <v>Konabay</v>
      </c>
      <c r="V28" s="396"/>
      <c r="W28" s="282">
        <v>45708</v>
      </c>
      <c r="X28" s="258">
        <f t="shared" si="5"/>
        <v>2</v>
      </c>
      <c r="Y28" s="258">
        <f t="shared" si="6"/>
        <v>2025</v>
      </c>
    </row>
    <row r="29" spans="1:25">
      <c r="A29" s="382" t="str">
        <f t="shared" si="7"/>
        <v>A1-10-01</v>
      </c>
      <c r="B29" s="383">
        <f t="shared" si="1"/>
        <v>1</v>
      </c>
      <c r="C29" s="341" t="s">
        <v>43</v>
      </c>
      <c r="D29" s="282">
        <v>45696</v>
      </c>
      <c r="E29" s="384">
        <f t="shared" si="2"/>
        <v>45696</v>
      </c>
      <c r="F29" s="388">
        <v>0</v>
      </c>
      <c r="G29" s="243">
        <v>1</v>
      </c>
      <c r="H29" s="387" t="s">
        <v>144</v>
      </c>
      <c r="I29" s="243">
        <v>10</v>
      </c>
      <c r="J29" s="387" t="s">
        <v>166</v>
      </c>
      <c r="K29" s="341" t="s">
        <v>180</v>
      </c>
      <c r="L29" s="244" t="s">
        <v>141</v>
      </c>
      <c r="M29" s="244" t="s">
        <v>199</v>
      </c>
      <c r="N29" s="290">
        <v>1.5</v>
      </c>
      <c r="O29" s="391" t="str">
        <f>IF(ISBLANK(L29),"",IF(OR(ISBLANK(VLOOKUP(L29&amp;"-"&amp;E29,'Np Quality'!A:M,6,FALSE)),ISERROR(VLOOKUP(L29&amp;"-"&amp;E29,'Np Quality'!A:M,6,FALSE))),"-",VLOOKUP(L29&amp;"-"&amp;E29,'Np Quality'!A:M,6,FALSE)))</f>
        <v>-</v>
      </c>
      <c r="P29" s="391" t="str">
        <f>IF(ISBLANK(L29),"",IF(OR(ISBLANK(VLOOKUP(L29&amp;"-"&amp;E29,'Np Quality'!A:M,7,FALSE)),ISERROR(VLOOKUP(L29&amp;"-"&amp;E29,'Np Quality'!A:M,7,FALSE))),"-",VLOOKUP(L29&amp;"-"&amp;E29,'Np Quality'!A:M,7,FALSE)))</f>
        <v>-</v>
      </c>
      <c r="Q29" s="391" t="str">
        <f>IF(ISBLANK(L29),"",IF(OR(ISBLANK(VLOOKUP(L29&amp;"-"&amp;E29,'Np Quality'!A:M,8,FALSE)),ISERROR(VLOOKUP(L29&amp;"-"&amp;E29,'Np Quality'!A:M,8,FALSE))),"-",VLOOKUP(L29&amp;"-"&amp;E29,'Np Quality'!A:M,8,FALSE)))</f>
        <v>-</v>
      </c>
      <c r="R29" s="283" t="str">
        <f>IF(ISBLANK(L29),"",IF(OR(ISBLANK(VLOOKUP(L29&amp;"-"&amp;E29,'Np Quality'!A:M,9,FALSE)),ISERROR(VLOOKUP(L29&amp;"-"&amp;E29,'Np Quality'!A:M,9,FALSE))),"-",VLOOKUP(L29&amp;"-"&amp;E29,'Np Quality'!A:M,9,FALSE)))</f>
        <v>-</v>
      </c>
      <c r="S29" s="394"/>
      <c r="T29" s="395" t="str">
        <f t="shared" si="3"/>
        <v>PD-MA1</v>
      </c>
      <c r="U29" s="395" t="str">
        <f t="shared" si="4"/>
        <v>Konabay</v>
      </c>
      <c r="V29" s="396"/>
      <c r="W29" s="282">
        <v>45710</v>
      </c>
      <c r="X29" s="258">
        <f t="shared" si="5"/>
        <v>2</v>
      </c>
      <c r="Y29" s="258">
        <f t="shared" si="6"/>
        <v>2025</v>
      </c>
    </row>
    <row r="30" spans="1:25">
      <c r="A30" s="382" t="str">
        <f t="shared" si="7"/>
        <v>A1-11-01</v>
      </c>
      <c r="B30" s="383">
        <f t="shared" si="1"/>
        <v>1</v>
      </c>
      <c r="C30" s="341" t="s">
        <v>43</v>
      </c>
      <c r="D30" s="282">
        <v>45696</v>
      </c>
      <c r="E30" s="384">
        <f t="shared" si="2"/>
        <v>45696</v>
      </c>
      <c r="F30" s="388">
        <v>0</v>
      </c>
      <c r="G30" s="243">
        <v>1</v>
      </c>
      <c r="H30" s="387" t="s">
        <v>144</v>
      </c>
      <c r="I30" s="243">
        <v>11</v>
      </c>
      <c r="J30" s="387" t="s">
        <v>166</v>
      </c>
      <c r="K30" s="341" t="s">
        <v>180</v>
      </c>
      <c r="L30" s="244" t="s">
        <v>141</v>
      </c>
      <c r="M30" s="244" t="s">
        <v>199</v>
      </c>
      <c r="N30" s="290">
        <v>0.75</v>
      </c>
      <c r="O30" s="391" t="str">
        <f>IF(ISBLANK(L30),"",IF(OR(ISBLANK(VLOOKUP(L30&amp;"-"&amp;E30,'Np Quality'!A:M,6,FALSE)),ISERROR(VLOOKUP(L30&amp;"-"&amp;E30,'Np Quality'!A:M,6,FALSE))),"-",VLOOKUP(L30&amp;"-"&amp;E30,'Np Quality'!A:M,6,FALSE)))</f>
        <v>-</v>
      </c>
      <c r="P30" s="391" t="str">
        <f>IF(ISBLANK(L30),"",IF(OR(ISBLANK(VLOOKUP(L30&amp;"-"&amp;E30,'Np Quality'!A:M,7,FALSE)),ISERROR(VLOOKUP(L30&amp;"-"&amp;E30,'Np Quality'!A:M,7,FALSE))),"-",VLOOKUP(L30&amp;"-"&amp;E30,'Np Quality'!A:M,7,FALSE)))</f>
        <v>-</v>
      </c>
      <c r="Q30" s="391" t="str">
        <f>IF(ISBLANK(L30),"",IF(OR(ISBLANK(VLOOKUP(L30&amp;"-"&amp;E30,'Np Quality'!A:M,8,FALSE)),ISERROR(VLOOKUP(L30&amp;"-"&amp;E30,'Np Quality'!A:M,8,FALSE))),"-",VLOOKUP(L30&amp;"-"&amp;E30,'Np Quality'!A:M,8,FALSE)))</f>
        <v>-</v>
      </c>
      <c r="R30" s="283" t="str">
        <f>IF(ISBLANK(L30),"",IF(OR(ISBLANK(VLOOKUP(L30&amp;"-"&amp;E30,'Np Quality'!A:M,9,FALSE)),ISERROR(VLOOKUP(L30&amp;"-"&amp;E30,'Np Quality'!A:M,9,FALSE))),"-",VLOOKUP(L30&amp;"-"&amp;E30,'Np Quality'!A:M,9,FALSE)))</f>
        <v>-</v>
      </c>
      <c r="S30" s="394"/>
      <c r="T30" s="395" t="str">
        <f t="shared" si="3"/>
        <v>PD-MA1</v>
      </c>
      <c r="U30" s="395" t="str">
        <f t="shared" si="4"/>
        <v>Konabay</v>
      </c>
      <c r="V30" s="396"/>
      <c r="W30" s="282">
        <v>45710</v>
      </c>
      <c r="X30" s="258">
        <f t="shared" si="5"/>
        <v>2</v>
      </c>
      <c r="Y30" s="258">
        <f t="shared" si="6"/>
        <v>2025</v>
      </c>
    </row>
    <row r="31" spans="1:25">
      <c r="A31" s="382" t="str">
        <f t="shared" si="7"/>
        <v>A1-12-01</v>
      </c>
      <c r="B31" s="383">
        <f t="shared" si="1"/>
        <v>1</v>
      </c>
      <c r="C31" s="341" t="s">
        <v>43</v>
      </c>
      <c r="D31" s="282">
        <v>45696</v>
      </c>
      <c r="E31" s="384">
        <f t="shared" si="2"/>
        <v>45696</v>
      </c>
      <c r="F31" s="388">
        <v>0</v>
      </c>
      <c r="G31" s="243">
        <v>1</v>
      </c>
      <c r="H31" s="387" t="s">
        <v>144</v>
      </c>
      <c r="I31" s="243">
        <v>12</v>
      </c>
      <c r="J31" s="387" t="s">
        <v>166</v>
      </c>
      <c r="K31" s="341" t="s">
        <v>180</v>
      </c>
      <c r="L31" s="244" t="s">
        <v>141</v>
      </c>
      <c r="M31" s="244" t="s">
        <v>199</v>
      </c>
      <c r="N31" s="290">
        <v>0.75</v>
      </c>
      <c r="O31" s="391" t="str">
        <f>IF(ISBLANK(L31),"",IF(OR(ISBLANK(VLOOKUP(L31&amp;"-"&amp;E31,'Np Quality'!A:M,6,FALSE)),ISERROR(VLOOKUP(L31&amp;"-"&amp;E31,'Np Quality'!A:M,6,FALSE))),"-",VLOOKUP(L31&amp;"-"&amp;E31,'Np Quality'!A:M,6,FALSE)))</f>
        <v>-</v>
      </c>
      <c r="P31" s="391" t="str">
        <f>IF(ISBLANK(L31),"",IF(OR(ISBLANK(VLOOKUP(L31&amp;"-"&amp;E31,'Np Quality'!A:M,7,FALSE)),ISERROR(VLOOKUP(L31&amp;"-"&amp;E31,'Np Quality'!A:M,7,FALSE))),"-",VLOOKUP(L31&amp;"-"&amp;E31,'Np Quality'!A:M,7,FALSE)))</f>
        <v>-</v>
      </c>
      <c r="Q31" s="391" t="str">
        <f>IF(ISBLANK(L31),"",IF(OR(ISBLANK(VLOOKUP(L31&amp;"-"&amp;E31,'Np Quality'!A:M,8,FALSE)),ISERROR(VLOOKUP(L31&amp;"-"&amp;E31,'Np Quality'!A:M,8,FALSE))),"-",VLOOKUP(L31&amp;"-"&amp;E31,'Np Quality'!A:M,8,FALSE)))</f>
        <v>-</v>
      </c>
      <c r="R31" s="283" t="str">
        <f>IF(ISBLANK(L31),"",IF(OR(ISBLANK(VLOOKUP(L31&amp;"-"&amp;E31,'Np Quality'!A:M,9,FALSE)),ISERROR(VLOOKUP(L31&amp;"-"&amp;E31,'Np Quality'!A:M,9,FALSE))),"-",VLOOKUP(L31&amp;"-"&amp;E31,'Np Quality'!A:M,9,FALSE)))</f>
        <v>-</v>
      </c>
      <c r="S31" s="394"/>
      <c r="T31" s="395" t="str">
        <f t="shared" si="3"/>
        <v>PD-MA1</v>
      </c>
      <c r="U31" s="395" t="str">
        <f t="shared" si="4"/>
        <v>Konabay</v>
      </c>
      <c r="V31" s="396"/>
      <c r="W31" s="282">
        <v>45709</v>
      </c>
      <c r="X31" s="258">
        <f t="shared" si="5"/>
        <v>2</v>
      </c>
      <c r="Y31" s="258">
        <f t="shared" si="6"/>
        <v>2025</v>
      </c>
    </row>
    <row r="32" spans="1:25">
      <c r="A32" s="382" t="str">
        <f t="shared" si="7"/>
        <v>A1-13-01</v>
      </c>
      <c r="B32" s="383">
        <f t="shared" si="1"/>
        <v>1</v>
      </c>
      <c r="C32" s="341" t="s">
        <v>43</v>
      </c>
      <c r="D32" s="282">
        <v>45696</v>
      </c>
      <c r="E32" s="384">
        <f t="shared" si="2"/>
        <v>45696</v>
      </c>
      <c r="F32" s="388">
        <v>0</v>
      </c>
      <c r="G32" s="243">
        <v>1</v>
      </c>
      <c r="H32" s="387" t="s">
        <v>144</v>
      </c>
      <c r="I32" s="243">
        <v>13</v>
      </c>
      <c r="J32" s="387" t="s">
        <v>166</v>
      </c>
      <c r="K32" s="341" t="s">
        <v>122</v>
      </c>
      <c r="L32" s="244" t="s">
        <v>204</v>
      </c>
      <c r="M32" s="244" t="s">
        <v>199</v>
      </c>
      <c r="N32" s="290">
        <v>1</v>
      </c>
      <c r="O32" s="391" t="str">
        <f>IF(ISBLANK(L32),"",IF(OR(ISBLANK(VLOOKUP(L32&amp;"-"&amp;E32,'Np Quality'!A:M,6,FALSE)),ISERROR(VLOOKUP(L32&amp;"-"&amp;E32,'Np Quality'!A:M,6,FALSE))),"-",VLOOKUP(L32&amp;"-"&amp;E32,'Np Quality'!A:M,6,FALSE)))</f>
        <v>Np4</v>
      </c>
      <c r="P32" s="391">
        <f>IF(ISBLANK(L32),"",IF(OR(ISBLANK(VLOOKUP(L32&amp;"-"&amp;E32,'Np Quality'!A:M,7,FALSE)),ISERROR(VLOOKUP(L32&amp;"-"&amp;E32,'Np Quality'!A:M,7,FALSE))),"-",VLOOKUP(L32&amp;"-"&amp;E32,'Np Quality'!A:M,7,FALSE)))</f>
        <v>0.9</v>
      </c>
      <c r="Q32" s="391">
        <f>IF(ISBLANK(L32),"",IF(OR(ISBLANK(VLOOKUP(L32&amp;"-"&amp;E32,'Np Quality'!A:M,8,FALSE)),ISERROR(VLOOKUP(L32&amp;"-"&amp;E32,'Np Quality'!A:M,8,FALSE))),"-",VLOOKUP(L32&amp;"-"&amp;E32,'Np Quality'!A:M,8,FALSE)))</f>
        <v>0.9</v>
      </c>
      <c r="R32" s="283">
        <f>IF(ISBLANK(L32),"",IF(OR(ISBLANK(VLOOKUP(L32&amp;"-"&amp;E32,'Np Quality'!A:M,9,FALSE)),ISERROR(VLOOKUP(L32&amp;"-"&amp;E32,'Np Quality'!A:M,9,FALSE))),"-",VLOOKUP(L32&amp;"-"&amp;E32,'Np Quality'!A:M,9,FALSE)))</f>
        <v>0</v>
      </c>
      <c r="S32" s="394"/>
      <c r="T32" s="395" t="str">
        <f t="shared" si="3"/>
        <v>V1-MD1</v>
      </c>
      <c r="U32" s="395" t="str">
        <f t="shared" si="4"/>
        <v>Konabay</v>
      </c>
      <c r="V32" s="396"/>
      <c r="W32" s="282">
        <v>45709</v>
      </c>
      <c r="X32" s="258">
        <f t="shared" si="5"/>
        <v>2</v>
      </c>
      <c r="Y32" s="258">
        <f t="shared" si="6"/>
        <v>2025</v>
      </c>
    </row>
    <row r="33" spans="1:25">
      <c r="A33" s="382" t="str">
        <f t="shared" si="7"/>
        <v>A1-14-01</v>
      </c>
      <c r="B33" s="383">
        <f t="shared" si="1"/>
        <v>1</v>
      </c>
      <c r="C33" s="341" t="s">
        <v>43</v>
      </c>
      <c r="D33" s="282">
        <v>45696</v>
      </c>
      <c r="E33" s="384">
        <f t="shared" si="2"/>
        <v>45696</v>
      </c>
      <c r="F33" s="388">
        <v>0</v>
      </c>
      <c r="G33" s="243">
        <v>1</v>
      </c>
      <c r="H33" s="387" t="s">
        <v>144</v>
      </c>
      <c r="I33" s="243">
        <v>14</v>
      </c>
      <c r="J33" s="387" t="s">
        <v>166</v>
      </c>
      <c r="K33" s="341" t="s">
        <v>122</v>
      </c>
      <c r="L33" s="244" t="s">
        <v>204</v>
      </c>
      <c r="M33" s="244" t="s">
        <v>199</v>
      </c>
      <c r="N33" s="290">
        <v>1</v>
      </c>
      <c r="O33" s="391" t="str">
        <f>IF(ISBLANK(L33),"",IF(OR(ISBLANK(VLOOKUP(L33&amp;"-"&amp;E33,'Np Quality'!A:M,6,FALSE)),ISERROR(VLOOKUP(L33&amp;"-"&amp;E33,'Np Quality'!A:M,6,FALSE))),"-",VLOOKUP(L33&amp;"-"&amp;E33,'Np Quality'!A:M,6,FALSE)))</f>
        <v>Np4</v>
      </c>
      <c r="P33" s="391">
        <f>IF(ISBLANK(L33),"",IF(OR(ISBLANK(VLOOKUP(L33&amp;"-"&amp;E33,'Np Quality'!A:M,7,FALSE)),ISERROR(VLOOKUP(L33&amp;"-"&amp;E33,'Np Quality'!A:M,7,FALSE))),"-",VLOOKUP(L33&amp;"-"&amp;E33,'Np Quality'!A:M,7,FALSE)))</f>
        <v>0.9</v>
      </c>
      <c r="Q33" s="391">
        <f>IF(ISBLANK(L33),"",IF(OR(ISBLANK(VLOOKUP(L33&amp;"-"&amp;E33,'Np Quality'!A:M,8,FALSE)),ISERROR(VLOOKUP(L33&amp;"-"&amp;E33,'Np Quality'!A:M,8,FALSE))),"-",VLOOKUP(L33&amp;"-"&amp;E33,'Np Quality'!A:M,8,FALSE)))</f>
        <v>0.9</v>
      </c>
      <c r="R33" s="283">
        <f>IF(ISBLANK(L33),"",IF(OR(ISBLANK(VLOOKUP(L33&amp;"-"&amp;E33,'Np Quality'!A:M,9,FALSE)),ISERROR(VLOOKUP(L33&amp;"-"&amp;E33,'Np Quality'!A:M,9,FALSE))),"-",VLOOKUP(L33&amp;"-"&amp;E33,'Np Quality'!A:M,9,FALSE)))</f>
        <v>0</v>
      </c>
      <c r="S33" s="394"/>
      <c r="T33" s="395" t="str">
        <f t="shared" si="3"/>
        <v>V1-MD1</v>
      </c>
      <c r="U33" s="395" t="str">
        <f t="shared" si="4"/>
        <v>Konabay</v>
      </c>
      <c r="V33" s="396"/>
      <c r="W33" s="282">
        <v>45709</v>
      </c>
      <c r="X33" s="258">
        <f t="shared" si="5"/>
        <v>2</v>
      </c>
      <c r="Y33" s="258">
        <f t="shared" si="6"/>
        <v>2025</v>
      </c>
    </row>
    <row r="34" spans="1:25">
      <c r="A34" s="382" t="str">
        <f t="shared" si="7"/>
        <v>A1-15-01</v>
      </c>
      <c r="B34" s="383">
        <f t="shared" ref="B34:B65" si="9">IF(AND(A34&lt;&gt;A33,A34&lt;&gt;""),COUNTIF(A:A,A34),"")</f>
        <v>1</v>
      </c>
      <c r="C34" s="341" t="s">
        <v>43</v>
      </c>
      <c r="D34" s="282">
        <v>45696</v>
      </c>
      <c r="E34" s="384">
        <f t="shared" si="2"/>
        <v>45696</v>
      </c>
      <c r="F34" s="388">
        <v>0</v>
      </c>
      <c r="G34" s="243">
        <v>1</v>
      </c>
      <c r="H34" s="387" t="s">
        <v>144</v>
      </c>
      <c r="I34" s="243">
        <v>15</v>
      </c>
      <c r="J34" s="387" t="s">
        <v>166</v>
      </c>
      <c r="K34" s="341" t="s">
        <v>122</v>
      </c>
      <c r="L34" s="244" t="s">
        <v>204</v>
      </c>
      <c r="M34" s="244" t="s">
        <v>199</v>
      </c>
      <c r="N34" s="290">
        <v>1</v>
      </c>
      <c r="O34" s="391" t="str">
        <f>IF(ISBLANK(L34),"",IF(OR(ISBLANK(VLOOKUP(L34&amp;"-"&amp;E34,'Np Quality'!A:M,6,FALSE)),ISERROR(VLOOKUP(L34&amp;"-"&amp;E34,'Np Quality'!A:M,6,FALSE))),"-",VLOOKUP(L34&amp;"-"&amp;E34,'Np Quality'!A:M,6,FALSE)))</f>
        <v>Np4</v>
      </c>
      <c r="P34" s="391">
        <f>IF(ISBLANK(L34),"",IF(OR(ISBLANK(VLOOKUP(L34&amp;"-"&amp;E34,'Np Quality'!A:M,7,FALSE)),ISERROR(VLOOKUP(L34&amp;"-"&amp;E34,'Np Quality'!A:M,7,FALSE))),"-",VLOOKUP(L34&amp;"-"&amp;E34,'Np Quality'!A:M,7,FALSE)))</f>
        <v>0.9</v>
      </c>
      <c r="Q34" s="391">
        <f>IF(ISBLANK(L34),"",IF(OR(ISBLANK(VLOOKUP(L34&amp;"-"&amp;E34,'Np Quality'!A:M,8,FALSE)),ISERROR(VLOOKUP(L34&amp;"-"&amp;E34,'Np Quality'!A:M,8,FALSE))),"-",VLOOKUP(L34&amp;"-"&amp;E34,'Np Quality'!A:M,8,FALSE)))</f>
        <v>0.9</v>
      </c>
      <c r="R34" s="283">
        <f>IF(ISBLANK(L34),"",IF(OR(ISBLANK(VLOOKUP(L34&amp;"-"&amp;E34,'Np Quality'!A:M,9,FALSE)),ISERROR(VLOOKUP(L34&amp;"-"&amp;E34,'Np Quality'!A:M,9,FALSE))),"-",VLOOKUP(L34&amp;"-"&amp;E34,'Np Quality'!A:M,9,FALSE)))</f>
        <v>0</v>
      </c>
      <c r="S34" s="394"/>
      <c r="T34" s="395" t="str">
        <f t="shared" si="3"/>
        <v>V1-MD1</v>
      </c>
      <c r="U34" s="395" t="str">
        <f t="shared" si="4"/>
        <v>Konabay</v>
      </c>
      <c r="V34" s="396"/>
      <c r="W34" s="282">
        <v>45709</v>
      </c>
      <c r="X34" s="258">
        <f t="shared" si="5"/>
        <v>2</v>
      </c>
      <c r="Y34" s="258">
        <f t="shared" si="6"/>
        <v>2025</v>
      </c>
    </row>
    <row r="35" spans="1:25">
      <c r="A35" s="382" t="str">
        <f t="shared" si="7"/>
        <v>A1-16-01</v>
      </c>
      <c r="B35" s="383">
        <f t="shared" si="9"/>
        <v>1</v>
      </c>
      <c r="C35" s="341" t="s">
        <v>43</v>
      </c>
      <c r="D35" s="282">
        <v>45696</v>
      </c>
      <c r="E35" s="384">
        <f t="shared" si="2"/>
        <v>45696</v>
      </c>
      <c r="F35" s="388">
        <v>0</v>
      </c>
      <c r="G35" s="243">
        <v>1</v>
      </c>
      <c r="H35" s="387" t="s">
        <v>144</v>
      </c>
      <c r="I35" s="243">
        <v>16</v>
      </c>
      <c r="J35" s="387" t="s">
        <v>166</v>
      </c>
      <c r="K35" s="341" t="s">
        <v>122</v>
      </c>
      <c r="L35" s="244" t="s">
        <v>163</v>
      </c>
      <c r="M35" s="244" t="s">
        <v>213</v>
      </c>
      <c r="N35" s="290">
        <v>1</v>
      </c>
      <c r="O35" s="391" t="str">
        <f>IF(ISBLANK(L36),"",IF(OR(ISBLANK(VLOOKUP(L36&amp;"-"&amp;E36,'Np Quality'!A:M,6,FALSE)),ISERROR(VLOOKUP(L36&amp;"-"&amp;E36,'Np Quality'!A:M,6,FALSE))),"-",VLOOKUP(L36&amp;"-"&amp;E36,'Np Quality'!A:M,6,FALSE)))</f>
        <v>Np4</v>
      </c>
      <c r="P35" s="391">
        <f>IF(ISBLANK(L35),"",IF(OR(ISBLANK(VLOOKUP(L35&amp;"-"&amp;E35,'Np Quality'!A:M,7,FALSE)),ISERROR(VLOOKUP(L35&amp;"-"&amp;E35,'Np Quality'!A:M,7,FALSE))),"-",VLOOKUP(L35&amp;"-"&amp;E35,'Np Quality'!A:M,7,FALSE)))</f>
        <v>0.9</v>
      </c>
      <c r="Q35" s="391">
        <f>IF(ISBLANK(L35),"",IF(OR(ISBLANK(VLOOKUP(L35&amp;"-"&amp;E35,'Np Quality'!A:M,8,FALSE)),ISERROR(VLOOKUP(L35&amp;"-"&amp;E35,'Np Quality'!A:M,8,FALSE))),"-",VLOOKUP(L35&amp;"-"&amp;E35,'Np Quality'!A:M,8,FALSE)))</f>
        <v>0.9</v>
      </c>
      <c r="R35" s="283">
        <f>IF(ISBLANK(L35),"",IF(OR(ISBLANK(VLOOKUP(L35&amp;"-"&amp;E35,'Np Quality'!A:M,9,FALSE)),ISERROR(VLOOKUP(L35&amp;"-"&amp;E35,'Np Quality'!A:M,9,FALSE))),"-",VLOOKUP(L35&amp;"-"&amp;E35,'Np Quality'!A:M,9,FALSE)))</f>
        <v>0</v>
      </c>
      <c r="S35" s="394"/>
      <c r="T35" s="395" t="str">
        <f t="shared" si="3"/>
        <v>V1-MB1</v>
      </c>
      <c r="U35" s="395" t="str">
        <f t="shared" si="4"/>
        <v>SIS</v>
      </c>
      <c r="V35" s="396"/>
      <c r="W35" s="282">
        <v>45710</v>
      </c>
      <c r="X35" s="258">
        <f t="shared" si="5"/>
        <v>2</v>
      </c>
      <c r="Y35" s="258">
        <f t="shared" si="6"/>
        <v>2025</v>
      </c>
    </row>
    <row r="36" spans="1:25">
      <c r="A36" s="382" t="str">
        <f t="shared" si="7"/>
        <v>A1-17-01</v>
      </c>
      <c r="B36" s="383">
        <f t="shared" si="9"/>
        <v>1</v>
      </c>
      <c r="C36" s="341" t="s">
        <v>43</v>
      </c>
      <c r="D36" s="282">
        <v>45696</v>
      </c>
      <c r="E36" s="384">
        <f t="shared" si="2"/>
        <v>45696</v>
      </c>
      <c r="F36" s="388">
        <v>0</v>
      </c>
      <c r="G36" s="243">
        <v>1</v>
      </c>
      <c r="H36" s="387" t="s">
        <v>144</v>
      </c>
      <c r="I36" s="243">
        <v>17</v>
      </c>
      <c r="J36" s="387" t="s">
        <v>166</v>
      </c>
      <c r="K36" s="341" t="s">
        <v>122</v>
      </c>
      <c r="L36" s="244" t="s">
        <v>163</v>
      </c>
      <c r="M36" s="244" t="s">
        <v>213</v>
      </c>
      <c r="N36" s="290">
        <v>1</v>
      </c>
      <c r="O36" s="391" t="str">
        <f>IF(ISBLANK(L36),"",IF(OR(ISBLANK(VLOOKUP(L36&amp;"-"&amp;E36,'Np Quality'!A:M,6,FALSE)),ISERROR(VLOOKUP(L36&amp;"-"&amp;E36,'Np Quality'!A:M,6,FALSE))),"-",VLOOKUP(L36&amp;"-"&amp;E36,'Np Quality'!A:M,6,FALSE)))</f>
        <v>Np4</v>
      </c>
      <c r="P36" s="391">
        <f>IF(ISBLANK(L37),"",IF(OR(ISBLANK(VLOOKUP(L37&amp;"-"&amp;E37,'Np Quality'!A:M,7,FALSE)),ISERROR(VLOOKUP(L37&amp;"-"&amp;E37,'Np Quality'!A:M,7,FALSE))),"-",VLOOKUP(L37&amp;"-"&amp;E37,'Np Quality'!A:M,7,FALSE)))</f>
        <v>0.9</v>
      </c>
      <c r="Q36" s="391">
        <f>IF(ISBLANK(L36),"",IF(OR(ISBLANK(VLOOKUP(L36&amp;"-"&amp;E36,'Np Quality'!A:M,8,FALSE)),ISERROR(VLOOKUP(L36&amp;"-"&amp;E36,'Np Quality'!A:M,8,FALSE))),"-",VLOOKUP(L36&amp;"-"&amp;E36,'Np Quality'!A:M,8,FALSE)))</f>
        <v>0.9</v>
      </c>
      <c r="R36" s="283">
        <f>IF(ISBLANK(L36),"",IF(OR(ISBLANK(VLOOKUP(L36&amp;"-"&amp;E36,'Np Quality'!A:M,9,FALSE)),ISERROR(VLOOKUP(L36&amp;"-"&amp;E36,'Np Quality'!A:M,9,FALSE))),"-",VLOOKUP(L36&amp;"-"&amp;E36,'Np Quality'!A:M,9,FALSE)))</f>
        <v>0</v>
      </c>
      <c r="S36" s="394"/>
      <c r="T36" s="395" t="str">
        <f t="shared" si="3"/>
        <v>V1-MB1</v>
      </c>
      <c r="U36" s="395" t="str">
        <f t="shared" si="4"/>
        <v>SIS</v>
      </c>
      <c r="V36" s="396"/>
      <c r="W36" s="282">
        <v>45709</v>
      </c>
      <c r="X36" s="258">
        <f t="shared" si="5"/>
        <v>2</v>
      </c>
      <c r="Y36" s="258">
        <f t="shared" si="6"/>
        <v>2025</v>
      </c>
    </row>
    <row r="37" spans="1:25">
      <c r="A37" s="382" t="str">
        <f t="shared" si="7"/>
        <v>A1-18-01</v>
      </c>
      <c r="B37" s="383">
        <f t="shared" si="9"/>
        <v>1</v>
      </c>
      <c r="C37" s="341" t="s">
        <v>43</v>
      </c>
      <c r="D37" s="282">
        <v>45697</v>
      </c>
      <c r="E37" s="384">
        <f t="shared" si="2"/>
        <v>45697</v>
      </c>
      <c r="F37" s="388">
        <v>0</v>
      </c>
      <c r="G37" s="243">
        <v>1</v>
      </c>
      <c r="H37" s="387" t="s">
        <v>144</v>
      </c>
      <c r="I37" s="243">
        <v>18</v>
      </c>
      <c r="J37" s="387" t="s">
        <v>166</v>
      </c>
      <c r="K37" s="341" t="s">
        <v>122</v>
      </c>
      <c r="L37" s="244" t="s">
        <v>204</v>
      </c>
      <c r="M37" s="244" t="s">
        <v>199</v>
      </c>
      <c r="N37" s="290">
        <v>0.833333333333333</v>
      </c>
      <c r="O37" s="391" t="str">
        <f>IF(ISBLANK(L37),"",IF(OR(ISBLANK(VLOOKUP(L37&amp;"-"&amp;E37,'Np Quality'!A:M,6,FALSE)),ISERROR(VLOOKUP(L37&amp;"-"&amp;E37,'Np Quality'!A:M,6,FALSE))),"-",VLOOKUP(L37&amp;"-"&amp;E37,'Np Quality'!A:M,6,FALSE)))</f>
        <v>Np4</v>
      </c>
      <c r="P37" s="391">
        <f>IF(ISBLANK(L37),"",IF(OR(ISBLANK(VLOOKUP(L37&amp;"-"&amp;E37,'Np Quality'!A:M,7,FALSE)),ISERROR(VLOOKUP(L37&amp;"-"&amp;E37,'Np Quality'!A:M,7,FALSE))),"-",VLOOKUP(L37&amp;"-"&amp;E37,'Np Quality'!A:M,7,FALSE)))</f>
        <v>0.9</v>
      </c>
      <c r="Q37" s="391">
        <f>IF(ISBLANK(L38),"",IF(OR(ISBLANK(VLOOKUP(L38&amp;"-"&amp;E38,'Np Quality'!A:M,8,FALSE)),ISERROR(VLOOKUP(L38&amp;"-"&amp;E38,'Np Quality'!A:M,8,FALSE))),"-",VLOOKUP(L38&amp;"-"&amp;E38,'Np Quality'!A:M,8,FALSE)))</f>
        <v>0.9</v>
      </c>
      <c r="R37" s="283">
        <f>IF(ISBLANK(L37),"",IF(OR(ISBLANK(VLOOKUP(L37&amp;"-"&amp;E37,'Np Quality'!A:M,9,FALSE)),ISERROR(VLOOKUP(L37&amp;"-"&amp;E37,'Np Quality'!A:M,9,FALSE))),"-",VLOOKUP(L37&amp;"-"&amp;E37,'Np Quality'!A:M,9,FALSE)))</f>
        <v>0.01</v>
      </c>
      <c r="S37" s="394"/>
      <c r="T37" s="395" t="str">
        <f t="shared" si="3"/>
        <v>V1-MD1</v>
      </c>
      <c r="U37" s="395" t="str">
        <f t="shared" si="4"/>
        <v>Konabay</v>
      </c>
      <c r="V37" s="396"/>
      <c r="W37" s="282">
        <v>45710</v>
      </c>
      <c r="X37" s="258">
        <f t="shared" si="5"/>
        <v>2</v>
      </c>
      <c r="Y37" s="258">
        <f t="shared" si="6"/>
        <v>2025</v>
      </c>
    </row>
    <row r="38" spans="1:25">
      <c r="A38" s="382" t="str">
        <f t="shared" si="7"/>
        <v>A1-19-01</v>
      </c>
      <c r="B38" s="383">
        <f t="shared" si="9"/>
        <v>1</v>
      </c>
      <c r="C38" s="341" t="s">
        <v>43</v>
      </c>
      <c r="D38" s="282">
        <v>45697</v>
      </c>
      <c r="E38" s="384">
        <f t="shared" si="2"/>
        <v>45697</v>
      </c>
      <c r="F38" s="388">
        <v>0</v>
      </c>
      <c r="G38" s="243">
        <v>1</v>
      </c>
      <c r="H38" s="387" t="s">
        <v>144</v>
      </c>
      <c r="I38" s="243">
        <v>19</v>
      </c>
      <c r="J38" s="387" t="s">
        <v>166</v>
      </c>
      <c r="K38" s="341" t="s">
        <v>122</v>
      </c>
      <c r="L38" s="244" t="s">
        <v>204</v>
      </c>
      <c r="M38" s="244" t="s">
        <v>199</v>
      </c>
      <c r="N38" s="290">
        <v>0.833333333333333</v>
      </c>
      <c r="O38" s="391" t="str">
        <f>IF(ISBLANK(L38),"",IF(OR(ISBLANK(VLOOKUP(L38&amp;"-"&amp;E38,'Np Quality'!A:M,6,FALSE)),ISERROR(VLOOKUP(L38&amp;"-"&amp;E38,'Np Quality'!A:M,6,FALSE))),"-",VLOOKUP(L38&amp;"-"&amp;E38,'Np Quality'!A:M,6,FALSE)))</f>
        <v>Np4</v>
      </c>
      <c r="P38" s="391">
        <f>IF(ISBLANK(L38),"",IF(OR(ISBLANK(VLOOKUP(L38&amp;"-"&amp;E38,'Np Quality'!A:M,7,FALSE)),ISERROR(VLOOKUP(L38&amp;"-"&amp;E38,'Np Quality'!A:M,7,FALSE))),"-",VLOOKUP(L38&amp;"-"&amp;E38,'Np Quality'!A:M,7,FALSE)))</f>
        <v>0.9</v>
      </c>
      <c r="Q38" s="391">
        <f>IF(ISBLANK(L38),"",IF(OR(ISBLANK(VLOOKUP(L38&amp;"-"&amp;E38,'Np Quality'!A:M,8,FALSE)),ISERROR(VLOOKUP(L38&amp;"-"&amp;E38,'Np Quality'!A:M,8,FALSE))),"-",VLOOKUP(L38&amp;"-"&amp;E38,'Np Quality'!A:M,8,FALSE)))</f>
        <v>0.9</v>
      </c>
      <c r="R38" s="283">
        <f>IF(ISBLANK(L39),"",IF(OR(ISBLANK(VLOOKUP(L39&amp;"-"&amp;E39,'Np Quality'!A:M,9,FALSE)),ISERROR(VLOOKUP(L39&amp;"-"&amp;E39,'Np Quality'!A:M,9,FALSE))),"-",VLOOKUP(L39&amp;"-"&amp;E39,'Np Quality'!A:M,9,FALSE)))</f>
        <v>0.01</v>
      </c>
      <c r="S38" s="394"/>
      <c r="T38" s="395" t="str">
        <f t="shared" si="3"/>
        <v>V1-MD1</v>
      </c>
      <c r="U38" s="395" t="str">
        <f t="shared" si="4"/>
        <v>Konabay</v>
      </c>
      <c r="V38" s="396"/>
      <c r="W38" s="282">
        <v>45710</v>
      </c>
      <c r="X38" s="258">
        <f t="shared" si="5"/>
        <v>2</v>
      </c>
      <c r="Y38" s="258">
        <f t="shared" si="6"/>
        <v>2025</v>
      </c>
    </row>
    <row r="39" spans="1:25">
      <c r="A39" s="382" t="str">
        <f t="shared" si="7"/>
        <v>A1-20-01</v>
      </c>
      <c r="B39" s="383">
        <f t="shared" si="9"/>
        <v>1</v>
      </c>
      <c r="C39" s="341" t="s">
        <v>43</v>
      </c>
      <c r="D39" s="282">
        <v>45697</v>
      </c>
      <c r="E39" s="384">
        <f t="shared" si="2"/>
        <v>45697</v>
      </c>
      <c r="F39" s="388">
        <v>0</v>
      </c>
      <c r="G39" s="243">
        <v>1</v>
      </c>
      <c r="H39" s="387" t="s">
        <v>144</v>
      </c>
      <c r="I39" s="243">
        <v>20</v>
      </c>
      <c r="J39" s="387" t="s">
        <v>166</v>
      </c>
      <c r="K39" s="341" t="s">
        <v>122</v>
      </c>
      <c r="L39" s="244" t="s">
        <v>204</v>
      </c>
      <c r="M39" s="244" t="s">
        <v>199</v>
      </c>
      <c r="N39" s="290">
        <v>0.833333333333333</v>
      </c>
      <c r="O39" s="391" t="str">
        <f>IF(ISBLANK(L39),"",IF(OR(ISBLANK(VLOOKUP(L39&amp;"-"&amp;E39,'Np Quality'!A:M,6,FALSE)),ISERROR(VLOOKUP(L39&amp;"-"&amp;E39,'Np Quality'!A:M,6,FALSE))),"-",VLOOKUP(L39&amp;"-"&amp;E39,'Np Quality'!A:M,6,FALSE)))</f>
        <v>Np4</v>
      </c>
      <c r="P39" s="391">
        <f>IF(ISBLANK(L39),"",IF(OR(ISBLANK(VLOOKUP(L39&amp;"-"&amp;E39,'Np Quality'!A:M,7,FALSE)),ISERROR(VLOOKUP(L39&amp;"-"&amp;E39,'Np Quality'!A:M,7,FALSE))),"-",VLOOKUP(L39&amp;"-"&amp;E39,'Np Quality'!A:M,7,FALSE)))</f>
        <v>0.9</v>
      </c>
      <c r="Q39" s="391">
        <f>IF(ISBLANK(L39),"",IF(OR(ISBLANK(VLOOKUP(L39&amp;"-"&amp;E39,'Np Quality'!A:M,8,FALSE)),ISERROR(VLOOKUP(L39&amp;"-"&amp;E39,'Np Quality'!A:M,8,FALSE))),"-",VLOOKUP(L39&amp;"-"&amp;E39,'Np Quality'!A:M,8,FALSE)))</f>
        <v>0.9</v>
      </c>
      <c r="R39" s="283">
        <f>IF(ISBLANK(L39),"",IF(OR(ISBLANK(VLOOKUP(L39&amp;"-"&amp;E39,'Np Quality'!A:M,9,FALSE)),ISERROR(VLOOKUP(L39&amp;"-"&amp;E39,'Np Quality'!A:M,9,FALSE))),"-",VLOOKUP(L39&amp;"-"&amp;E39,'Np Quality'!A:M,9,FALSE)))</f>
        <v>0.01</v>
      </c>
      <c r="S39" s="394"/>
      <c r="T39" s="395" t="str">
        <f t="shared" si="3"/>
        <v>V1-MD1</v>
      </c>
      <c r="U39" s="395" t="str">
        <f t="shared" si="4"/>
        <v>Konabay</v>
      </c>
      <c r="V39" s="396"/>
      <c r="W39" s="282">
        <v>45710</v>
      </c>
      <c r="X39" s="258">
        <f t="shared" si="5"/>
        <v>2</v>
      </c>
      <c r="Y39" s="258">
        <f t="shared" si="6"/>
        <v>2025</v>
      </c>
    </row>
    <row r="40" spans="1:25">
      <c r="A40" s="382" t="str">
        <f t="shared" si="7"/>
        <v>B1-01-01</v>
      </c>
      <c r="B40" s="383">
        <f t="shared" si="9"/>
        <v>1</v>
      </c>
      <c r="C40" s="341" t="s">
        <v>43</v>
      </c>
      <c r="D40" s="282">
        <v>45699</v>
      </c>
      <c r="E40" s="384">
        <f t="shared" si="2"/>
        <v>45699</v>
      </c>
      <c r="F40" s="388">
        <v>0</v>
      </c>
      <c r="G40" s="243">
        <v>1</v>
      </c>
      <c r="H40" s="387" t="s">
        <v>165</v>
      </c>
      <c r="I40" s="243">
        <v>1</v>
      </c>
      <c r="J40" s="387" t="s">
        <v>166</v>
      </c>
      <c r="K40" s="341" t="s">
        <v>180</v>
      </c>
      <c r="L40" s="244" t="s">
        <v>141</v>
      </c>
      <c r="M40" s="244" t="s">
        <v>199</v>
      </c>
      <c r="N40" s="290">
        <v>1.5</v>
      </c>
      <c r="O40" s="391" t="str">
        <f>IF(ISBLANK(L40),"",IF(OR(ISBLANK(VLOOKUP(L40&amp;"-"&amp;E40,'Np Quality'!A:M,6,FALSE)),ISERROR(VLOOKUP(L40&amp;"-"&amp;E40,'Np Quality'!A:M,6,FALSE))),"-",VLOOKUP(L40&amp;"-"&amp;E40,'Np Quality'!A:M,6,FALSE)))</f>
        <v>Np4</v>
      </c>
      <c r="P40" s="391" t="str">
        <f>IF(ISBLANK(L40),"",IF(OR(ISBLANK(VLOOKUP(L40&amp;"-"&amp;E40,'Np Quality'!A:M,7,FALSE)),ISERROR(VLOOKUP(L40&amp;"-"&amp;E40,'Np Quality'!A:M,7,FALSE))),"-",VLOOKUP(L40&amp;"-"&amp;E40,'Np Quality'!A:M,7,FALSE)))</f>
        <v>-</v>
      </c>
      <c r="Q40" s="391" t="str">
        <f>IF(ISBLANK(L40),"",IF(OR(ISBLANK(VLOOKUP(L40&amp;"-"&amp;E40,'Np Quality'!A:M,8,FALSE)),ISERROR(VLOOKUP(L40&amp;"-"&amp;E40,'Np Quality'!A:M,8,FALSE))),"-",VLOOKUP(L40&amp;"-"&amp;E40,'Np Quality'!A:M,8,FALSE)))</f>
        <v>-</v>
      </c>
      <c r="R40" s="283">
        <f>IF(ISBLANK(L40),"",IF(OR(ISBLANK(VLOOKUP(L40&amp;"-"&amp;E40,'Np Quality'!A:M,9,FALSE)),ISERROR(VLOOKUP(L40&amp;"-"&amp;E40,'Np Quality'!A:M,9,FALSE))),"-",VLOOKUP(L40&amp;"-"&amp;E40,'Np Quality'!A:M,9,FALSE)))</f>
        <v>0.01</v>
      </c>
      <c r="S40" s="394"/>
      <c r="T40" s="395" t="str">
        <f t="shared" si="3"/>
        <v>PD-MA1</v>
      </c>
      <c r="U40" s="395" t="str">
        <f t="shared" si="4"/>
        <v>Konabay</v>
      </c>
      <c r="V40" s="396"/>
      <c r="W40" s="282">
        <v>45712</v>
      </c>
      <c r="X40" s="258">
        <f t="shared" si="5"/>
        <v>2</v>
      </c>
      <c r="Y40" s="258">
        <f t="shared" si="6"/>
        <v>2025</v>
      </c>
    </row>
    <row r="41" spans="1:25">
      <c r="A41" s="382" t="str">
        <f t="shared" si="7"/>
        <v>B1-02-01</v>
      </c>
      <c r="B41" s="383">
        <f t="shared" si="9"/>
        <v>1</v>
      </c>
      <c r="C41" s="341" t="s">
        <v>43</v>
      </c>
      <c r="D41" s="282">
        <v>45699</v>
      </c>
      <c r="E41" s="384">
        <f t="shared" si="2"/>
        <v>45699</v>
      </c>
      <c r="F41" s="388">
        <v>0</v>
      </c>
      <c r="G41" s="243">
        <v>1</v>
      </c>
      <c r="H41" s="387" t="s">
        <v>165</v>
      </c>
      <c r="I41" s="243">
        <v>2</v>
      </c>
      <c r="J41" s="387" t="s">
        <v>166</v>
      </c>
      <c r="K41" s="341" t="s">
        <v>180</v>
      </c>
      <c r="L41" s="244" t="s">
        <v>141</v>
      </c>
      <c r="M41" s="244" t="s">
        <v>199</v>
      </c>
      <c r="N41" s="290">
        <v>1.5</v>
      </c>
      <c r="O41" s="391" t="str">
        <f>IF(ISBLANK(L41),"",IF(OR(ISBLANK(VLOOKUP(L41&amp;"-"&amp;E41,'Np Quality'!A:M,6,FALSE)),ISERROR(VLOOKUP(L41&amp;"-"&amp;E41,'Np Quality'!A:M,6,FALSE))),"-",VLOOKUP(L41&amp;"-"&amp;E41,'Np Quality'!A:M,6,FALSE)))</f>
        <v>Np4</v>
      </c>
      <c r="P41" s="391" t="str">
        <f>IF(ISBLANK(L41),"",IF(OR(ISBLANK(VLOOKUP(L41&amp;"-"&amp;E41,'Np Quality'!A:M,7,FALSE)),ISERROR(VLOOKUP(L41&amp;"-"&amp;E41,'Np Quality'!A:M,7,FALSE))),"-",VLOOKUP(L41&amp;"-"&amp;E41,'Np Quality'!A:M,7,FALSE)))</f>
        <v>-</v>
      </c>
      <c r="Q41" s="391" t="str">
        <f>IF(ISBLANK(L41),"",IF(OR(ISBLANK(VLOOKUP(L41&amp;"-"&amp;E41,'Np Quality'!A:M,8,FALSE)),ISERROR(VLOOKUP(L41&amp;"-"&amp;E41,'Np Quality'!A:M,8,FALSE))),"-",VLOOKUP(L41&amp;"-"&amp;E41,'Np Quality'!A:M,8,FALSE)))</f>
        <v>-</v>
      </c>
      <c r="R41" s="283">
        <f>IF(ISBLANK(L41),"",IF(OR(ISBLANK(VLOOKUP(L41&amp;"-"&amp;E41,'Np Quality'!A:M,9,FALSE)),ISERROR(VLOOKUP(L41&amp;"-"&amp;E41,'Np Quality'!A:M,9,FALSE))),"-",VLOOKUP(L41&amp;"-"&amp;E41,'Np Quality'!A:M,9,FALSE)))</f>
        <v>0.01</v>
      </c>
      <c r="S41" s="394"/>
      <c r="T41" s="395" t="str">
        <f t="shared" si="3"/>
        <v>PD-MA1</v>
      </c>
      <c r="U41" s="395" t="str">
        <f t="shared" si="4"/>
        <v>Konabay</v>
      </c>
      <c r="V41" s="396"/>
      <c r="W41" s="282">
        <v>45713</v>
      </c>
      <c r="X41" s="258">
        <f t="shared" si="5"/>
        <v>2</v>
      </c>
      <c r="Y41" s="258">
        <f t="shared" si="6"/>
        <v>2025</v>
      </c>
    </row>
    <row r="42" spans="1:25">
      <c r="A42" s="382" t="str">
        <f t="shared" si="7"/>
        <v>B1-03-01</v>
      </c>
      <c r="B42" s="383">
        <f t="shared" si="9"/>
        <v>1</v>
      </c>
      <c r="C42" s="341" t="s">
        <v>43</v>
      </c>
      <c r="D42" s="282">
        <v>45699</v>
      </c>
      <c r="E42" s="384">
        <f t="shared" si="2"/>
        <v>45699</v>
      </c>
      <c r="F42" s="388">
        <v>0</v>
      </c>
      <c r="G42" s="243">
        <v>1</v>
      </c>
      <c r="H42" s="244" t="s">
        <v>165</v>
      </c>
      <c r="I42" s="243">
        <v>3</v>
      </c>
      <c r="J42" s="387" t="s">
        <v>166</v>
      </c>
      <c r="K42" s="341" t="s">
        <v>180</v>
      </c>
      <c r="L42" s="244" t="s">
        <v>141</v>
      </c>
      <c r="M42" s="244" t="s">
        <v>199</v>
      </c>
      <c r="N42" s="290">
        <v>1.5</v>
      </c>
      <c r="O42" s="391" t="str">
        <f>IF(ISBLANK(L42),"",IF(OR(ISBLANK(VLOOKUP(L42&amp;"-"&amp;E42,'Np Quality'!A:M,6,FALSE)),ISERROR(VLOOKUP(L42&amp;"-"&amp;E42,'Np Quality'!A:M,6,FALSE))),"-",VLOOKUP(L42&amp;"-"&amp;E42,'Np Quality'!A:M,6,FALSE)))</f>
        <v>Np4</v>
      </c>
      <c r="P42" s="391" t="str">
        <f>IF(ISBLANK(L42),"",IF(OR(ISBLANK(VLOOKUP(L42&amp;"-"&amp;E42,'Np Quality'!A:M,7,FALSE)),ISERROR(VLOOKUP(L42&amp;"-"&amp;E42,'Np Quality'!A:M,7,FALSE))),"-",VLOOKUP(L42&amp;"-"&amp;E42,'Np Quality'!A:M,7,FALSE)))</f>
        <v>-</v>
      </c>
      <c r="Q42" s="391" t="str">
        <f>IF(ISBLANK(L42),"",IF(OR(ISBLANK(VLOOKUP(L42&amp;"-"&amp;E42,'Np Quality'!A:M,8,FALSE)),ISERROR(VLOOKUP(L42&amp;"-"&amp;E42,'Np Quality'!A:M,8,FALSE))),"-",VLOOKUP(L42&amp;"-"&amp;E42,'Np Quality'!A:M,8,FALSE)))</f>
        <v>-</v>
      </c>
      <c r="R42" s="283">
        <f>IF(ISBLANK(L42),"",IF(OR(ISBLANK(VLOOKUP(L42&amp;"-"&amp;E42,'Np Quality'!A:M,9,FALSE)),ISERROR(VLOOKUP(L42&amp;"-"&amp;E42,'Np Quality'!A:M,9,FALSE))),"-",VLOOKUP(L42&amp;"-"&amp;E42,'Np Quality'!A:M,9,FALSE)))</f>
        <v>0.01</v>
      </c>
      <c r="S42" s="394"/>
      <c r="T42" s="395" t="str">
        <f t="shared" si="3"/>
        <v>PD-MA1</v>
      </c>
      <c r="U42" s="395" t="str">
        <f t="shared" si="4"/>
        <v>Konabay</v>
      </c>
      <c r="V42" s="396"/>
      <c r="W42" s="282">
        <v>45713</v>
      </c>
      <c r="X42" s="258">
        <f t="shared" si="5"/>
        <v>2</v>
      </c>
      <c r="Y42" s="258">
        <f t="shared" si="6"/>
        <v>2025</v>
      </c>
    </row>
    <row r="43" spans="1:25">
      <c r="A43" s="382" t="str">
        <f t="shared" si="7"/>
        <v>B1-04-01</v>
      </c>
      <c r="B43" s="383">
        <f t="shared" si="9"/>
        <v>1</v>
      </c>
      <c r="C43" s="341" t="s">
        <v>43</v>
      </c>
      <c r="D43" s="282">
        <v>45699</v>
      </c>
      <c r="E43" s="384">
        <f t="shared" si="2"/>
        <v>45699</v>
      </c>
      <c r="F43" s="388">
        <v>0</v>
      </c>
      <c r="G43" s="243">
        <v>1</v>
      </c>
      <c r="H43" s="244" t="s">
        <v>165</v>
      </c>
      <c r="I43" s="243">
        <v>4</v>
      </c>
      <c r="J43" s="387" t="s">
        <v>166</v>
      </c>
      <c r="K43" s="341" t="s">
        <v>180</v>
      </c>
      <c r="L43" s="244" t="s">
        <v>141</v>
      </c>
      <c r="M43" s="262" t="s">
        <v>199</v>
      </c>
      <c r="N43" s="290">
        <v>1.5</v>
      </c>
      <c r="O43" s="391" t="str">
        <f>IF(ISBLANK(L43),"",IF(OR(ISBLANK(VLOOKUP(L43&amp;"-"&amp;E43,'Np Quality'!A:M,6,FALSE)),ISERROR(VLOOKUP(L43&amp;"-"&amp;E43,'Np Quality'!A:M,6,FALSE))),"-",VLOOKUP(L43&amp;"-"&amp;E43,'Np Quality'!A:M,6,FALSE)))</f>
        <v>Np4</v>
      </c>
      <c r="P43" s="391" t="str">
        <f>IF(ISBLANK(L43),"",IF(OR(ISBLANK(VLOOKUP(L43&amp;"-"&amp;E43,'Np Quality'!A:M,7,FALSE)),ISERROR(VLOOKUP(L43&amp;"-"&amp;E43,'Np Quality'!A:M,7,FALSE))),"-",VLOOKUP(L43&amp;"-"&amp;E43,'Np Quality'!A:M,7,FALSE)))</f>
        <v>-</v>
      </c>
      <c r="Q43" s="391" t="str">
        <f>IF(ISBLANK(L43),"",IF(OR(ISBLANK(VLOOKUP(L43&amp;"-"&amp;E43,'Np Quality'!A:M,8,FALSE)),ISERROR(VLOOKUP(L43&amp;"-"&amp;E43,'Np Quality'!A:M,8,FALSE))),"-",VLOOKUP(L43&amp;"-"&amp;E43,'Np Quality'!A:M,8,FALSE)))</f>
        <v>-</v>
      </c>
      <c r="R43" s="283">
        <f>IF(ISBLANK(L43),"",IF(OR(ISBLANK(VLOOKUP(L43&amp;"-"&amp;E43,'Np Quality'!A:M,9,FALSE)),ISERROR(VLOOKUP(L43&amp;"-"&amp;E43,'Np Quality'!A:M,9,FALSE))),"-",VLOOKUP(L43&amp;"-"&amp;E43,'Np Quality'!A:M,9,FALSE)))</f>
        <v>0.01</v>
      </c>
      <c r="S43" s="394"/>
      <c r="T43" s="395" t="str">
        <f t="shared" si="3"/>
        <v>PD-MA1</v>
      </c>
      <c r="U43" s="395" t="str">
        <f t="shared" si="4"/>
        <v>Konabay</v>
      </c>
      <c r="V43" s="396"/>
      <c r="W43" s="282">
        <v>45713</v>
      </c>
      <c r="X43" s="258">
        <f t="shared" si="5"/>
        <v>2</v>
      </c>
      <c r="Y43" s="258">
        <f t="shared" si="6"/>
        <v>2025</v>
      </c>
    </row>
    <row r="44" spans="1:25">
      <c r="A44" s="382" t="str">
        <f t="shared" si="7"/>
        <v>B1-05-01</v>
      </c>
      <c r="B44" s="383">
        <f t="shared" si="9"/>
        <v>1</v>
      </c>
      <c r="C44" s="341" t="s">
        <v>43</v>
      </c>
      <c r="D44" s="282">
        <v>45699</v>
      </c>
      <c r="E44" s="384">
        <f t="shared" si="2"/>
        <v>45699</v>
      </c>
      <c r="F44" s="388">
        <v>0</v>
      </c>
      <c r="G44" s="243">
        <v>1</v>
      </c>
      <c r="H44" s="244" t="s">
        <v>165</v>
      </c>
      <c r="I44" s="243">
        <v>5</v>
      </c>
      <c r="J44" s="387" t="s">
        <v>166</v>
      </c>
      <c r="K44" s="341" t="s">
        <v>122</v>
      </c>
      <c r="L44" s="244" t="s">
        <v>163</v>
      </c>
      <c r="M44" s="262" t="s">
        <v>213</v>
      </c>
      <c r="N44" s="290">
        <v>1</v>
      </c>
      <c r="O44" s="391" t="str">
        <f>IF(ISBLANK(L44),"",IF(OR(ISBLANK(VLOOKUP(L44&amp;"-"&amp;E44,'Np Quality'!A:M,6,FALSE)),ISERROR(VLOOKUP(L44&amp;"-"&amp;E44,'Np Quality'!A:M,6,FALSE))),"-",VLOOKUP(L44&amp;"-"&amp;E44,'Np Quality'!A:M,6,FALSE)))</f>
        <v>Np4</v>
      </c>
      <c r="P44" s="391">
        <f>IF(ISBLANK(L44),"",IF(OR(ISBLANK(VLOOKUP(L44&amp;"-"&amp;E44,'Np Quality'!A:M,7,FALSE)),ISERROR(VLOOKUP(L44&amp;"-"&amp;E44,'Np Quality'!A:M,7,FALSE))),"-",VLOOKUP(L44&amp;"-"&amp;E44,'Np Quality'!A:M,7,FALSE)))</f>
        <v>0.9</v>
      </c>
      <c r="Q44" s="391">
        <f>IF(ISBLANK(L44),"",IF(OR(ISBLANK(VLOOKUP(L44&amp;"-"&amp;E44,'Np Quality'!A:M,8,FALSE)),ISERROR(VLOOKUP(L44&amp;"-"&amp;E44,'Np Quality'!A:M,8,FALSE))),"-",VLOOKUP(L44&amp;"-"&amp;E44,'Np Quality'!A:M,8,FALSE)))</f>
        <v>0.9</v>
      </c>
      <c r="R44" s="283">
        <f>IF(ISBLANK(L44),"",IF(OR(ISBLANK(VLOOKUP(L44&amp;"-"&amp;E44,'Np Quality'!A:M,9,FALSE)),ISERROR(VLOOKUP(L44&amp;"-"&amp;E44,'Np Quality'!A:M,9,FALSE))),"-",VLOOKUP(L44&amp;"-"&amp;E44,'Np Quality'!A:M,9,FALSE)))</f>
        <v>0</v>
      </c>
      <c r="S44" s="394"/>
      <c r="T44" s="395" t="str">
        <f t="shared" si="3"/>
        <v>V1-MB1</v>
      </c>
      <c r="U44" s="395" t="str">
        <f t="shared" si="4"/>
        <v>SIS</v>
      </c>
      <c r="V44" s="396"/>
      <c r="W44" s="282">
        <v>45712</v>
      </c>
      <c r="X44" s="258">
        <f t="shared" si="5"/>
        <v>2</v>
      </c>
      <c r="Y44" s="258">
        <f t="shared" si="6"/>
        <v>2025</v>
      </c>
    </row>
    <row r="45" spans="1:25">
      <c r="A45" s="382" t="str">
        <f t="shared" si="7"/>
        <v>B1-06-01</v>
      </c>
      <c r="B45" s="383">
        <f t="shared" si="9"/>
        <v>1</v>
      </c>
      <c r="C45" s="341" t="s">
        <v>43</v>
      </c>
      <c r="D45" s="282">
        <v>45700</v>
      </c>
      <c r="E45" s="384">
        <f t="shared" si="2"/>
        <v>45700</v>
      </c>
      <c r="F45" s="388">
        <v>0</v>
      </c>
      <c r="G45" s="243">
        <v>1</v>
      </c>
      <c r="H45" s="244" t="s">
        <v>165</v>
      </c>
      <c r="I45" s="243">
        <v>6</v>
      </c>
      <c r="J45" s="387" t="s">
        <v>166</v>
      </c>
      <c r="K45" s="341" t="s">
        <v>180</v>
      </c>
      <c r="L45" s="244" t="s">
        <v>141</v>
      </c>
      <c r="M45" s="244" t="s">
        <v>199</v>
      </c>
      <c r="N45" s="290">
        <v>1.5</v>
      </c>
      <c r="O45" s="391" t="str">
        <f>IF(ISBLANK(L46),"",IF(OR(ISBLANK(VLOOKUP(L46&amp;"-"&amp;E46,'Np Quality'!A:M,6,FALSE)),ISERROR(VLOOKUP(L46&amp;"-"&amp;E46,'Np Quality'!A:M,6,FALSE))),"-",VLOOKUP(L46&amp;"-"&amp;E46,'Np Quality'!A:M,6,FALSE)))</f>
        <v>Np4</v>
      </c>
      <c r="P45" s="391" t="str">
        <f>IF(ISBLANK(L45),"",IF(OR(ISBLANK(VLOOKUP(L45&amp;"-"&amp;E45,'Np Quality'!A:M,7,FALSE)),ISERROR(VLOOKUP(L45&amp;"-"&amp;E45,'Np Quality'!A:M,7,FALSE))),"-",VLOOKUP(L45&amp;"-"&amp;E45,'Np Quality'!A:M,7,FALSE)))</f>
        <v>-</v>
      </c>
      <c r="Q45" s="391" t="str">
        <f>IF(ISBLANK(L45),"",IF(OR(ISBLANK(VLOOKUP(L45&amp;"-"&amp;E45,'Np Quality'!A:M,8,FALSE)),ISERROR(VLOOKUP(L45&amp;"-"&amp;E45,'Np Quality'!A:M,8,FALSE))),"-",VLOOKUP(L45&amp;"-"&amp;E45,'Np Quality'!A:M,8,FALSE)))</f>
        <v>-</v>
      </c>
      <c r="R45" s="283">
        <f>IF(ISBLANK(L45),"",IF(OR(ISBLANK(VLOOKUP(L45&amp;"-"&amp;E45,'Np Quality'!A:M,9,FALSE)),ISERROR(VLOOKUP(L45&amp;"-"&amp;E45,'Np Quality'!A:M,9,FALSE))),"-",VLOOKUP(L45&amp;"-"&amp;E45,'Np Quality'!A:M,9,FALSE)))</f>
        <v>0</v>
      </c>
      <c r="S45" s="394"/>
      <c r="T45" s="395" t="str">
        <f t="shared" si="3"/>
        <v>PD-MA1</v>
      </c>
      <c r="U45" s="395" t="str">
        <f t="shared" si="4"/>
        <v>Konabay</v>
      </c>
      <c r="V45" s="396"/>
      <c r="W45" s="282">
        <v>45713</v>
      </c>
      <c r="X45" s="258">
        <f t="shared" si="5"/>
        <v>2</v>
      </c>
      <c r="Y45" s="258">
        <f t="shared" si="6"/>
        <v>2025</v>
      </c>
    </row>
    <row r="46" spans="1:25">
      <c r="A46" s="382" t="str">
        <f t="shared" si="7"/>
        <v>B1-07-01</v>
      </c>
      <c r="B46" s="383">
        <f t="shared" si="9"/>
        <v>1</v>
      </c>
      <c r="C46" s="341" t="s">
        <v>43</v>
      </c>
      <c r="D46" s="282">
        <v>45700</v>
      </c>
      <c r="E46" s="384">
        <f t="shared" si="2"/>
        <v>45700</v>
      </c>
      <c r="F46" s="388">
        <v>0</v>
      </c>
      <c r="G46" s="243">
        <v>1</v>
      </c>
      <c r="H46" s="244" t="s">
        <v>165</v>
      </c>
      <c r="I46" s="243">
        <v>7</v>
      </c>
      <c r="J46" s="387" t="s">
        <v>166</v>
      </c>
      <c r="K46" s="341" t="s">
        <v>180</v>
      </c>
      <c r="L46" s="244" t="s">
        <v>141</v>
      </c>
      <c r="M46" s="244" t="s">
        <v>199</v>
      </c>
      <c r="N46" s="290">
        <v>1.5</v>
      </c>
      <c r="O46" s="391" t="str">
        <f>IF(ISBLANK(L46),"",IF(OR(ISBLANK(VLOOKUP(L46&amp;"-"&amp;E46,'Np Quality'!A:M,6,FALSE)),ISERROR(VLOOKUP(L46&amp;"-"&amp;E46,'Np Quality'!A:M,6,FALSE))),"-",VLOOKUP(L46&amp;"-"&amp;E46,'Np Quality'!A:M,6,FALSE)))</f>
        <v>Np4</v>
      </c>
      <c r="P46" s="391">
        <f>IF(ISBLANK(L47),"",IF(OR(ISBLANK(VLOOKUP(L47&amp;"-"&amp;E47,'Np Quality'!A:M,7,FALSE)),ISERROR(VLOOKUP(L47&amp;"-"&amp;E47,'Np Quality'!A:M,7,FALSE))),"-",VLOOKUP(L47&amp;"-"&amp;E47,'Np Quality'!A:M,7,FALSE)))</f>
        <v>0.9</v>
      </c>
      <c r="Q46" s="391" t="str">
        <f>IF(ISBLANK(L46),"",IF(OR(ISBLANK(VLOOKUP(L46&amp;"-"&amp;E46,'Np Quality'!A:M,8,FALSE)),ISERROR(VLOOKUP(L46&amp;"-"&amp;E46,'Np Quality'!A:M,8,FALSE))),"-",VLOOKUP(L46&amp;"-"&amp;E46,'Np Quality'!A:M,8,FALSE)))</f>
        <v>-</v>
      </c>
      <c r="R46" s="283">
        <f>IF(ISBLANK(L46),"",IF(OR(ISBLANK(VLOOKUP(L46&amp;"-"&amp;E46,'Np Quality'!A:M,9,FALSE)),ISERROR(VLOOKUP(L46&amp;"-"&amp;E46,'Np Quality'!A:M,9,FALSE))),"-",VLOOKUP(L46&amp;"-"&amp;E46,'Np Quality'!A:M,9,FALSE)))</f>
        <v>0</v>
      </c>
      <c r="S46" s="394"/>
      <c r="T46" s="395" t="str">
        <f t="shared" si="3"/>
        <v>PD-MA1</v>
      </c>
      <c r="U46" s="395" t="str">
        <f t="shared" si="4"/>
        <v>Konabay</v>
      </c>
      <c r="V46" s="396"/>
      <c r="W46" s="282">
        <v>45713</v>
      </c>
      <c r="X46" s="258">
        <f t="shared" si="5"/>
        <v>2</v>
      </c>
      <c r="Y46" s="258">
        <f t="shared" si="6"/>
        <v>2025</v>
      </c>
    </row>
    <row r="47" spans="1:25">
      <c r="A47" s="382" t="str">
        <f t="shared" si="7"/>
        <v>B1-08-01</v>
      </c>
      <c r="B47" s="383">
        <f t="shared" si="9"/>
        <v>1</v>
      </c>
      <c r="C47" s="341" t="s">
        <v>43</v>
      </c>
      <c r="D47" s="282">
        <v>45700</v>
      </c>
      <c r="E47" s="384">
        <f t="shared" si="2"/>
        <v>45700</v>
      </c>
      <c r="F47" s="388">
        <v>0</v>
      </c>
      <c r="G47" s="243">
        <v>1</v>
      </c>
      <c r="H47" s="244" t="s">
        <v>165</v>
      </c>
      <c r="I47" s="243">
        <v>8</v>
      </c>
      <c r="J47" s="387" t="s">
        <v>166</v>
      </c>
      <c r="K47" s="341" t="s">
        <v>122</v>
      </c>
      <c r="L47" s="244" t="s">
        <v>204</v>
      </c>
      <c r="M47" s="244" t="s">
        <v>199</v>
      </c>
      <c r="N47" s="290">
        <v>1.5</v>
      </c>
      <c r="O47" s="391" t="str">
        <f>IF(ISBLANK(L47),"",IF(OR(ISBLANK(VLOOKUP(L47&amp;"-"&amp;E47,'Np Quality'!A:M,6,FALSE)),ISERROR(VLOOKUP(L47&amp;"-"&amp;E47,'Np Quality'!A:M,6,FALSE))),"-",VLOOKUP(L47&amp;"-"&amp;E47,'Np Quality'!A:M,6,FALSE)))</f>
        <v>Np4</v>
      </c>
      <c r="P47" s="391">
        <f>IF(ISBLANK(L47),"",IF(OR(ISBLANK(VLOOKUP(L47&amp;"-"&amp;E47,'Np Quality'!A:M,7,FALSE)),ISERROR(VLOOKUP(L47&amp;"-"&amp;E47,'Np Quality'!A:M,7,FALSE))),"-",VLOOKUP(L47&amp;"-"&amp;E47,'Np Quality'!A:M,7,FALSE)))</f>
        <v>0.9</v>
      </c>
      <c r="Q47" s="391">
        <f>IF(ISBLANK(L48),"",IF(OR(ISBLANK(VLOOKUP(L48&amp;"-"&amp;E48,'Np Quality'!A:M,8,FALSE)),ISERROR(VLOOKUP(L48&amp;"-"&amp;E48,'Np Quality'!A:M,8,FALSE))),"-",VLOOKUP(L48&amp;"-"&amp;E48,'Np Quality'!A:M,8,FALSE)))</f>
        <v>0.9</v>
      </c>
      <c r="R47" s="283">
        <f>IF(ISBLANK(L47),"",IF(OR(ISBLANK(VLOOKUP(L47&amp;"-"&amp;E47,'Np Quality'!A:M,9,FALSE)),ISERROR(VLOOKUP(L47&amp;"-"&amp;E47,'Np Quality'!A:M,9,FALSE))),"-",VLOOKUP(L47&amp;"-"&amp;E47,'Np Quality'!A:M,9,FALSE)))</f>
        <v>0</v>
      </c>
      <c r="S47" s="394"/>
      <c r="T47" s="395" t="str">
        <f t="shared" si="3"/>
        <v>V1-MD1</v>
      </c>
      <c r="U47" s="395" t="str">
        <f t="shared" si="4"/>
        <v>Konabay</v>
      </c>
      <c r="V47" s="396"/>
      <c r="W47" s="282">
        <v>45713</v>
      </c>
      <c r="X47" s="258">
        <f t="shared" si="5"/>
        <v>2</v>
      </c>
      <c r="Y47" s="258">
        <f t="shared" si="6"/>
        <v>2025</v>
      </c>
    </row>
    <row r="48" spans="1:25">
      <c r="A48" s="382" t="str">
        <f t="shared" si="7"/>
        <v>E1-01-01</v>
      </c>
      <c r="B48" s="383">
        <f t="shared" si="9"/>
        <v>1</v>
      </c>
      <c r="C48" s="341" t="s">
        <v>43</v>
      </c>
      <c r="D48" s="282">
        <v>45700</v>
      </c>
      <c r="E48" s="384">
        <f t="shared" si="2"/>
        <v>45700</v>
      </c>
      <c r="F48" s="388">
        <v>0</v>
      </c>
      <c r="G48" s="243">
        <v>1</v>
      </c>
      <c r="H48" s="244" t="s">
        <v>215</v>
      </c>
      <c r="I48" s="243">
        <v>1</v>
      </c>
      <c r="J48" s="387" t="s">
        <v>166</v>
      </c>
      <c r="K48" s="341" t="s">
        <v>122</v>
      </c>
      <c r="L48" s="244" t="s">
        <v>163</v>
      </c>
      <c r="M48" s="244" t="s">
        <v>213</v>
      </c>
      <c r="N48" s="290">
        <v>1.1</v>
      </c>
      <c r="O48" s="391" t="str">
        <f>IF(ISBLANK(L48),"",IF(OR(ISBLANK(VLOOKUP(L48&amp;"-"&amp;E48,'Np Quality'!A:M,6,FALSE)),ISERROR(VLOOKUP(L48&amp;"-"&amp;E48,'Np Quality'!A:M,6,FALSE))),"-",VLOOKUP(L48&amp;"-"&amp;E48,'Np Quality'!A:M,6,FALSE)))</f>
        <v>Np4</v>
      </c>
      <c r="P48" s="391">
        <f>IF(ISBLANK(L48),"",IF(OR(ISBLANK(VLOOKUP(L48&amp;"-"&amp;E48,'Np Quality'!A:M,7,FALSE)),ISERROR(VLOOKUP(L48&amp;"-"&amp;E48,'Np Quality'!A:M,7,FALSE))),"-",VLOOKUP(L48&amp;"-"&amp;E48,'Np Quality'!A:M,7,FALSE)))</f>
        <v>0.9</v>
      </c>
      <c r="Q48" s="391">
        <f>IF(ISBLANK(L48),"",IF(OR(ISBLANK(VLOOKUP(L48&amp;"-"&amp;E48,'Np Quality'!A:M,8,FALSE)),ISERROR(VLOOKUP(L48&amp;"-"&amp;E48,'Np Quality'!A:M,8,FALSE))),"-",VLOOKUP(L48&amp;"-"&amp;E48,'Np Quality'!A:M,8,FALSE)))</f>
        <v>0.9</v>
      </c>
      <c r="R48" s="283">
        <f>IF(ISBLANK(L49),"",IF(OR(ISBLANK(VLOOKUP(L49&amp;"-"&amp;E49,'Np Quality'!A:M,9,FALSE)),ISERROR(VLOOKUP(L49&amp;"-"&amp;E49,'Np Quality'!A:M,9,FALSE))),"-",VLOOKUP(L49&amp;"-"&amp;E49,'Np Quality'!A:M,9,FALSE)))</f>
        <v>0.01</v>
      </c>
      <c r="S48" s="394"/>
      <c r="T48" s="395" t="str">
        <f t="shared" si="3"/>
        <v>V1-MB1</v>
      </c>
      <c r="U48" s="395" t="str">
        <f t="shared" si="4"/>
        <v>SIS</v>
      </c>
      <c r="V48" s="396"/>
      <c r="W48" s="282">
        <v>45714</v>
      </c>
      <c r="X48" s="258">
        <f t="shared" si="5"/>
        <v>2</v>
      </c>
      <c r="Y48" s="258">
        <f t="shared" si="6"/>
        <v>2025</v>
      </c>
    </row>
    <row r="49" spans="1:25">
      <c r="A49" s="382" t="str">
        <f t="shared" si="7"/>
        <v>E1-02-01</v>
      </c>
      <c r="B49" s="383">
        <f t="shared" si="9"/>
        <v>1</v>
      </c>
      <c r="C49" s="341" t="s">
        <v>43</v>
      </c>
      <c r="D49" s="282">
        <v>45700</v>
      </c>
      <c r="E49" s="384">
        <f t="shared" si="2"/>
        <v>45700</v>
      </c>
      <c r="F49" s="388">
        <v>0</v>
      </c>
      <c r="G49" s="243">
        <v>1</v>
      </c>
      <c r="H49" s="244" t="s">
        <v>215</v>
      </c>
      <c r="I49" s="243">
        <v>2</v>
      </c>
      <c r="J49" s="387" t="s">
        <v>166</v>
      </c>
      <c r="K49" s="341" t="s">
        <v>122</v>
      </c>
      <c r="L49" s="244" t="s">
        <v>163</v>
      </c>
      <c r="M49" s="244" t="s">
        <v>213</v>
      </c>
      <c r="N49" s="290">
        <v>1.1</v>
      </c>
      <c r="O49" s="391" t="str">
        <f>IF(ISBLANK(L49),"",IF(OR(ISBLANK(VLOOKUP(L49&amp;"-"&amp;E49,'Np Quality'!A:M,6,FALSE)),ISERROR(VLOOKUP(L49&amp;"-"&amp;E49,'Np Quality'!A:M,6,FALSE))),"-",VLOOKUP(L49&amp;"-"&amp;E49,'Np Quality'!A:M,6,FALSE)))</f>
        <v>Np4</v>
      </c>
      <c r="P49" s="391">
        <f>IF(ISBLANK(L49),"",IF(OR(ISBLANK(VLOOKUP(L49&amp;"-"&amp;E49,'Np Quality'!A:M,7,FALSE)),ISERROR(VLOOKUP(L49&amp;"-"&amp;E49,'Np Quality'!A:M,7,FALSE))),"-",VLOOKUP(L49&amp;"-"&amp;E49,'Np Quality'!A:M,7,FALSE)))</f>
        <v>0.9</v>
      </c>
      <c r="Q49" s="391">
        <f>IF(ISBLANK(L49),"",IF(OR(ISBLANK(VLOOKUP(L49&amp;"-"&amp;E49,'Np Quality'!A:M,8,FALSE)),ISERROR(VLOOKUP(L49&amp;"-"&amp;E49,'Np Quality'!A:M,8,FALSE))),"-",VLOOKUP(L49&amp;"-"&amp;E49,'Np Quality'!A:M,8,FALSE)))</f>
        <v>0.9</v>
      </c>
      <c r="R49" s="283">
        <f>IF(ISBLANK(L49),"",IF(OR(ISBLANK(VLOOKUP(L49&amp;"-"&amp;E49,'Np Quality'!A:M,9,FALSE)),ISERROR(VLOOKUP(L49&amp;"-"&amp;E49,'Np Quality'!A:M,9,FALSE))),"-",VLOOKUP(L49&amp;"-"&amp;E49,'Np Quality'!A:M,9,FALSE)))</f>
        <v>0.01</v>
      </c>
      <c r="S49" s="394"/>
      <c r="T49" s="395" t="str">
        <f t="shared" si="3"/>
        <v>V1-MB1</v>
      </c>
      <c r="U49" s="395" t="str">
        <f t="shared" si="4"/>
        <v>SIS</v>
      </c>
      <c r="V49" s="396"/>
      <c r="W49" s="282">
        <v>45714</v>
      </c>
      <c r="X49" s="258">
        <f t="shared" si="5"/>
        <v>2</v>
      </c>
      <c r="Y49" s="258">
        <f t="shared" si="6"/>
        <v>2025</v>
      </c>
    </row>
    <row r="50" spans="1:25">
      <c r="A50" s="382" t="str">
        <f t="shared" si="7"/>
        <v>E1-03-01</v>
      </c>
      <c r="B50" s="383">
        <f t="shared" si="9"/>
        <v>1</v>
      </c>
      <c r="C50" s="341" t="s">
        <v>43</v>
      </c>
      <c r="D50" s="282">
        <v>45700</v>
      </c>
      <c r="E50" s="384">
        <f t="shared" si="2"/>
        <v>45700</v>
      </c>
      <c r="F50" s="388">
        <v>0</v>
      </c>
      <c r="G50" s="243">
        <v>1</v>
      </c>
      <c r="H50" s="244" t="s">
        <v>215</v>
      </c>
      <c r="I50" s="243">
        <v>3</v>
      </c>
      <c r="J50" s="387" t="s">
        <v>166</v>
      </c>
      <c r="K50" s="341" t="s">
        <v>122</v>
      </c>
      <c r="L50" s="244" t="s">
        <v>163</v>
      </c>
      <c r="M50" s="244" t="s">
        <v>213</v>
      </c>
      <c r="N50" s="290">
        <v>1.1</v>
      </c>
      <c r="O50" s="391" t="str">
        <f>IF(ISBLANK(L60),"",IF(OR(ISBLANK(VLOOKUP(L60&amp;"-"&amp;E60,'Np Quality'!A:M,6,FALSE)),ISERROR(VLOOKUP(L60&amp;"-"&amp;E60,'Np Quality'!A:M,6,FALSE))),"-",VLOOKUP(L60&amp;"-"&amp;E60,'Np Quality'!A:M,6,FALSE)))</f>
        <v>Np4</v>
      </c>
      <c r="P50" s="391">
        <f>IF(ISBLANK(L50),"",IF(OR(ISBLANK(VLOOKUP(L50&amp;"-"&amp;E50,'Np Quality'!A:M,7,FALSE)),ISERROR(VLOOKUP(L50&amp;"-"&amp;E50,'Np Quality'!A:M,7,FALSE))),"-",VLOOKUP(L50&amp;"-"&amp;E50,'Np Quality'!A:M,7,FALSE)))</f>
        <v>0.9</v>
      </c>
      <c r="Q50" s="391">
        <f>IF(ISBLANK(L50),"",IF(OR(ISBLANK(VLOOKUP(L50&amp;"-"&amp;E50,'Np Quality'!A:M,8,FALSE)),ISERROR(VLOOKUP(L50&amp;"-"&amp;E50,'Np Quality'!A:M,8,FALSE))),"-",VLOOKUP(L50&amp;"-"&amp;E50,'Np Quality'!A:M,8,FALSE)))</f>
        <v>0.9</v>
      </c>
      <c r="R50" s="283">
        <f>IF(ISBLANK(L50),"",IF(OR(ISBLANK(VLOOKUP(L50&amp;"-"&amp;E50,'Np Quality'!A:M,9,FALSE)),ISERROR(VLOOKUP(L50&amp;"-"&amp;E50,'Np Quality'!A:M,9,FALSE))),"-",VLOOKUP(L50&amp;"-"&amp;E50,'Np Quality'!A:M,9,FALSE)))</f>
        <v>0.01</v>
      </c>
      <c r="S50" s="394"/>
      <c r="T50" s="395" t="str">
        <f t="shared" si="3"/>
        <v>V1-MB1</v>
      </c>
      <c r="U50" s="395" t="str">
        <f t="shared" si="4"/>
        <v>SIS</v>
      </c>
      <c r="V50" s="396"/>
      <c r="W50" s="282">
        <v>45714</v>
      </c>
      <c r="X50" s="258">
        <f t="shared" si="5"/>
        <v>2</v>
      </c>
      <c r="Y50" s="258">
        <f t="shared" si="6"/>
        <v>2025</v>
      </c>
    </row>
    <row r="51" spans="1:25">
      <c r="A51" s="382" t="str">
        <f t="shared" si="7"/>
        <v>E1-04-01</v>
      </c>
      <c r="B51" s="383">
        <f t="shared" si="9"/>
        <v>1</v>
      </c>
      <c r="C51" s="341" t="s">
        <v>43</v>
      </c>
      <c r="D51" s="282">
        <v>45700</v>
      </c>
      <c r="E51" s="384">
        <f t="shared" si="2"/>
        <v>45700</v>
      </c>
      <c r="F51" s="388">
        <v>0</v>
      </c>
      <c r="G51" s="243">
        <v>1</v>
      </c>
      <c r="H51" s="244" t="s">
        <v>215</v>
      </c>
      <c r="I51" s="243">
        <v>4</v>
      </c>
      <c r="J51" s="387" t="s">
        <v>166</v>
      </c>
      <c r="K51" s="341" t="s">
        <v>122</v>
      </c>
      <c r="L51" s="244" t="s">
        <v>163</v>
      </c>
      <c r="M51" s="244" t="s">
        <v>213</v>
      </c>
      <c r="N51" s="290">
        <v>1.1</v>
      </c>
      <c r="O51" s="391" t="str">
        <f>IF(ISBLANK(L61),"",IF(OR(ISBLANK(VLOOKUP(L61&amp;"-"&amp;E61,'Np Quality'!A:M,6,FALSE)),ISERROR(VLOOKUP(L61&amp;"-"&amp;E61,'Np Quality'!A:M,6,FALSE))),"-",VLOOKUP(L61&amp;"-"&amp;E61,'Np Quality'!A:M,6,FALSE)))</f>
        <v>Np4</v>
      </c>
      <c r="P51" s="391">
        <f>IF(ISBLANK(L51),"",IF(OR(ISBLANK(VLOOKUP(L51&amp;"-"&amp;E51,'Np Quality'!A:M,7,FALSE)),ISERROR(VLOOKUP(L51&amp;"-"&amp;E51,'Np Quality'!A:M,7,FALSE))),"-",VLOOKUP(L51&amp;"-"&amp;E51,'Np Quality'!A:M,7,FALSE)))</f>
        <v>0.9</v>
      </c>
      <c r="Q51" s="391">
        <f>IF(ISBLANK(L51),"",IF(OR(ISBLANK(VLOOKUP(L51&amp;"-"&amp;E51,'Np Quality'!A:M,8,FALSE)),ISERROR(VLOOKUP(L51&amp;"-"&amp;E51,'Np Quality'!A:M,8,FALSE))),"-",VLOOKUP(L51&amp;"-"&amp;E51,'Np Quality'!A:M,8,FALSE)))</f>
        <v>0.9</v>
      </c>
      <c r="R51" s="283">
        <f>IF(ISBLANK(L51),"",IF(OR(ISBLANK(VLOOKUP(L51&amp;"-"&amp;E51,'Np Quality'!A:M,9,FALSE)),ISERROR(VLOOKUP(L51&amp;"-"&amp;E51,'Np Quality'!A:M,9,FALSE))),"-",VLOOKUP(L51&amp;"-"&amp;E51,'Np Quality'!A:M,9,FALSE)))</f>
        <v>0.01</v>
      </c>
      <c r="S51" s="394"/>
      <c r="T51" s="395" t="str">
        <f t="shared" si="3"/>
        <v>V1-MB1</v>
      </c>
      <c r="U51" s="395" t="str">
        <f t="shared" si="4"/>
        <v>SIS</v>
      </c>
      <c r="V51" s="396"/>
      <c r="W51" s="282">
        <v>45713</v>
      </c>
      <c r="X51" s="258">
        <f t="shared" si="5"/>
        <v>2</v>
      </c>
      <c r="Y51" s="258">
        <f t="shared" si="6"/>
        <v>2025</v>
      </c>
    </row>
    <row r="52" spans="1:25">
      <c r="A52" s="382" t="str">
        <f t="shared" si="7"/>
        <v>E1-05-01</v>
      </c>
      <c r="B52" s="383">
        <f t="shared" si="9"/>
        <v>1</v>
      </c>
      <c r="C52" s="341" t="s">
        <v>43</v>
      </c>
      <c r="D52" s="282">
        <v>45700</v>
      </c>
      <c r="E52" s="384">
        <f t="shared" si="2"/>
        <v>45700</v>
      </c>
      <c r="F52" s="388">
        <v>0</v>
      </c>
      <c r="G52" s="243">
        <v>1</v>
      </c>
      <c r="H52" s="244" t="s">
        <v>215</v>
      </c>
      <c r="I52" s="243">
        <v>5</v>
      </c>
      <c r="J52" s="387" t="s">
        <v>166</v>
      </c>
      <c r="K52" s="341" t="s">
        <v>122</v>
      </c>
      <c r="L52" s="244" t="s">
        <v>163</v>
      </c>
      <c r="M52" s="244" t="s">
        <v>213</v>
      </c>
      <c r="N52" s="290">
        <v>1.1</v>
      </c>
      <c r="O52" s="391" t="str">
        <f>IF(ISBLANK(L62),"",IF(OR(ISBLANK(VLOOKUP(L62&amp;"-"&amp;E62,'Np Quality'!A:M,6,FALSE)),ISERROR(VLOOKUP(L62&amp;"-"&amp;E62,'Np Quality'!A:M,6,FALSE))),"-",VLOOKUP(L62&amp;"-"&amp;E62,'Np Quality'!A:M,6,FALSE)))</f>
        <v>Np4</v>
      </c>
      <c r="P52" s="391">
        <f>IF(ISBLANK(L52),"",IF(OR(ISBLANK(VLOOKUP(L52&amp;"-"&amp;E52,'Np Quality'!A:M,7,FALSE)),ISERROR(VLOOKUP(L52&amp;"-"&amp;E52,'Np Quality'!A:M,7,FALSE))),"-",VLOOKUP(L52&amp;"-"&amp;E52,'Np Quality'!A:M,7,FALSE)))</f>
        <v>0.9</v>
      </c>
      <c r="Q52" s="391">
        <f>IF(ISBLANK(L52),"",IF(OR(ISBLANK(VLOOKUP(L52&amp;"-"&amp;E52,'Np Quality'!A:M,8,FALSE)),ISERROR(VLOOKUP(L52&amp;"-"&amp;E52,'Np Quality'!A:M,8,FALSE))),"-",VLOOKUP(L52&amp;"-"&amp;E52,'Np Quality'!A:M,8,FALSE)))</f>
        <v>0.9</v>
      </c>
      <c r="R52" s="283">
        <f>IF(ISBLANK(L52),"",IF(OR(ISBLANK(VLOOKUP(L52&amp;"-"&amp;E52,'Np Quality'!A:M,9,FALSE)),ISERROR(VLOOKUP(L52&amp;"-"&amp;E52,'Np Quality'!A:M,9,FALSE))),"-",VLOOKUP(L52&amp;"-"&amp;E52,'Np Quality'!A:M,9,FALSE)))</f>
        <v>0.01</v>
      </c>
      <c r="S52" s="394"/>
      <c r="T52" s="395" t="str">
        <f t="shared" si="3"/>
        <v>V1-MB1</v>
      </c>
      <c r="U52" s="395" t="str">
        <f t="shared" si="4"/>
        <v>SIS</v>
      </c>
      <c r="V52" s="396"/>
      <c r="W52" s="282">
        <v>45714</v>
      </c>
      <c r="X52" s="258">
        <f t="shared" si="5"/>
        <v>2</v>
      </c>
      <c r="Y52" s="258">
        <f t="shared" si="6"/>
        <v>2025</v>
      </c>
    </row>
    <row r="53" spans="1:25">
      <c r="A53" s="382" t="str">
        <f t="shared" si="7"/>
        <v>E1-06-01</v>
      </c>
      <c r="B53" s="383">
        <f t="shared" si="9"/>
        <v>1</v>
      </c>
      <c r="C53" s="341" t="s">
        <v>43</v>
      </c>
      <c r="D53" s="282">
        <v>45700</v>
      </c>
      <c r="E53" s="384">
        <f t="shared" si="2"/>
        <v>45700</v>
      </c>
      <c r="F53" s="388">
        <v>0</v>
      </c>
      <c r="G53" s="243">
        <v>1</v>
      </c>
      <c r="H53" s="244" t="s">
        <v>215</v>
      </c>
      <c r="I53" s="243">
        <v>6</v>
      </c>
      <c r="J53" s="387" t="s">
        <v>166</v>
      </c>
      <c r="K53" s="341" t="s">
        <v>122</v>
      </c>
      <c r="L53" s="244" t="s">
        <v>204</v>
      </c>
      <c r="M53" s="244" t="s">
        <v>199</v>
      </c>
      <c r="N53" s="290">
        <v>1</v>
      </c>
      <c r="O53" s="391" t="str">
        <f>IF(ISBLANK(L63),"",IF(OR(ISBLANK(VLOOKUP(L63&amp;"-"&amp;E63,'Np Quality'!A:M,6,FALSE)),ISERROR(VLOOKUP(L63&amp;"-"&amp;E63,'Np Quality'!A:M,6,FALSE))),"-",VLOOKUP(L63&amp;"-"&amp;E63,'Np Quality'!A:M,6,FALSE)))</f>
        <v>Np4</v>
      </c>
      <c r="P53" s="391">
        <f>IF(ISBLANK(L53),"",IF(OR(ISBLANK(VLOOKUP(L53&amp;"-"&amp;E53,'Np Quality'!A:M,7,FALSE)),ISERROR(VLOOKUP(L53&amp;"-"&amp;E53,'Np Quality'!A:M,7,FALSE))),"-",VLOOKUP(L53&amp;"-"&amp;E53,'Np Quality'!A:M,7,FALSE)))</f>
        <v>0.9</v>
      </c>
      <c r="Q53" s="391">
        <f>IF(ISBLANK(L53),"",IF(OR(ISBLANK(VLOOKUP(L53&amp;"-"&amp;E53,'Np Quality'!A:M,8,FALSE)),ISERROR(VLOOKUP(L53&amp;"-"&amp;E53,'Np Quality'!A:M,8,FALSE))),"-",VLOOKUP(L53&amp;"-"&amp;E53,'Np Quality'!A:M,8,FALSE)))</f>
        <v>0.9</v>
      </c>
      <c r="R53" s="283">
        <f>IF(ISBLANK(L53),"",IF(OR(ISBLANK(VLOOKUP(L53&amp;"-"&amp;E53,'Np Quality'!A:M,9,FALSE)),ISERROR(VLOOKUP(L53&amp;"-"&amp;E53,'Np Quality'!A:M,9,FALSE))),"-",VLOOKUP(L53&amp;"-"&amp;E53,'Np Quality'!A:M,9,FALSE)))</f>
        <v>0</v>
      </c>
      <c r="S53" s="394"/>
      <c r="T53" s="395" t="str">
        <f t="shared" si="3"/>
        <v>V1-MD1</v>
      </c>
      <c r="U53" s="395" t="str">
        <f t="shared" si="4"/>
        <v>Konabay</v>
      </c>
      <c r="V53" s="396"/>
      <c r="W53" s="282">
        <v>45714</v>
      </c>
      <c r="X53" s="258">
        <f t="shared" si="5"/>
        <v>2</v>
      </c>
      <c r="Y53" s="258">
        <f t="shared" si="6"/>
        <v>2025</v>
      </c>
    </row>
    <row r="54" spans="1:25">
      <c r="A54" s="382" t="str">
        <f t="shared" si="7"/>
        <v>E1-07-01</v>
      </c>
      <c r="B54" s="383">
        <f t="shared" si="9"/>
        <v>1</v>
      </c>
      <c r="C54" s="341" t="s">
        <v>43</v>
      </c>
      <c r="D54" s="282">
        <v>45700</v>
      </c>
      <c r="E54" s="384">
        <f t="shared" si="2"/>
        <v>45700</v>
      </c>
      <c r="F54" s="388">
        <v>0</v>
      </c>
      <c r="G54" s="243">
        <v>1</v>
      </c>
      <c r="H54" s="244" t="s">
        <v>215</v>
      </c>
      <c r="I54" s="243">
        <v>7</v>
      </c>
      <c r="J54" s="387" t="s">
        <v>166</v>
      </c>
      <c r="K54" s="341" t="s">
        <v>122</v>
      </c>
      <c r="L54" s="244" t="s">
        <v>204</v>
      </c>
      <c r="M54" s="244" t="s">
        <v>199</v>
      </c>
      <c r="N54" s="290">
        <v>1</v>
      </c>
      <c r="O54" s="391" t="str">
        <f>IF(ISBLANK(L64),"",IF(OR(ISBLANK(VLOOKUP(L64&amp;"-"&amp;E64,'Np Quality'!A:M,6,FALSE)),ISERROR(VLOOKUP(L64&amp;"-"&amp;E64,'Np Quality'!A:M,6,FALSE))),"-",VLOOKUP(L64&amp;"-"&amp;E64,'Np Quality'!A:M,6,FALSE)))</f>
        <v>Np4</v>
      </c>
      <c r="P54" s="391">
        <f>IF(ISBLANK(L54),"",IF(OR(ISBLANK(VLOOKUP(L54&amp;"-"&amp;E54,'Np Quality'!A:M,7,FALSE)),ISERROR(VLOOKUP(L54&amp;"-"&amp;E54,'Np Quality'!A:M,7,FALSE))),"-",VLOOKUP(L54&amp;"-"&amp;E54,'Np Quality'!A:M,7,FALSE)))</f>
        <v>0.9</v>
      </c>
      <c r="Q54" s="391">
        <f>IF(ISBLANK(L54),"",IF(OR(ISBLANK(VLOOKUP(L54&amp;"-"&amp;E54,'Np Quality'!A:M,8,FALSE)),ISERROR(VLOOKUP(L54&amp;"-"&amp;E54,'Np Quality'!A:M,8,FALSE))),"-",VLOOKUP(L54&amp;"-"&amp;E54,'Np Quality'!A:M,8,FALSE)))</f>
        <v>0.9</v>
      </c>
      <c r="R54" s="283">
        <f>IF(ISBLANK(L54),"",IF(OR(ISBLANK(VLOOKUP(L54&amp;"-"&amp;E54,'Np Quality'!A:M,9,FALSE)),ISERROR(VLOOKUP(L54&amp;"-"&amp;E54,'Np Quality'!A:M,9,FALSE))),"-",VLOOKUP(L54&amp;"-"&amp;E54,'Np Quality'!A:M,9,FALSE)))</f>
        <v>0</v>
      </c>
      <c r="S54" s="394"/>
      <c r="T54" s="395" t="str">
        <f t="shared" si="3"/>
        <v>V1-MD1</v>
      </c>
      <c r="U54" s="395" t="str">
        <f t="shared" si="4"/>
        <v>Konabay</v>
      </c>
      <c r="V54" s="396"/>
      <c r="W54" s="282">
        <v>45715</v>
      </c>
      <c r="X54" s="258">
        <f t="shared" si="5"/>
        <v>2</v>
      </c>
      <c r="Y54" s="258">
        <f t="shared" si="6"/>
        <v>2025</v>
      </c>
    </row>
    <row r="55" spans="1:25">
      <c r="A55" s="382" t="str">
        <f t="shared" si="7"/>
        <v>E1-08-01</v>
      </c>
      <c r="B55" s="383">
        <f t="shared" si="9"/>
        <v>1</v>
      </c>
      <c r="C55" s="341" t="s">
        <v>43</v>
      </c>
      <c r="D55" s="282">
        <v>45701</v>
      </c>
      <c r="E55" s="384">
        <f t="shared" si="2"/>
        <v>45701</v>
      </c>
      <c r="F55" s="388">
        <v>0</v>
      </c>
      <c r="G55" s="243">
        <v>1</v>
      </c>
      <c r="H55" s="244" t="s">
        <v>215</v>
      </c>
      <c r="I55" s="243">
        <v>8</v>
      </c>
      <c r="J55" s="387" t="s">
        <v>166</v>
      </c>
      <c r="K55" s="341" t="s">
        <v>122</v>
      </c>
      <c r="L55" s="244" t="s">
        <v>204</v>
      </c>
      <c r="M55" s="244" t="s">
        <v>199</v>
      </c>
      <c r="N55" s="290">
        <v>1</v>
      </c>
      <c r="O55" s="391" t="str">
        <f>IF(ISBLANK(L66),"",IF(OR(ISBLANK(VLOOKUP(L66&amp;"-"&amp;E66,'Np Quality'!A:M,6,FALSE)),ISERROR(VLOOKUP(L66&amp;"-"&amp;E66,'Np Quality'!A:M,6,FALSE))),"-",VLOOKUP(L66&amp;"-"&amp;E66,'Np Quality'!A:M,6,FALSE)))</f>
        <v>Np4</v>
      </c>
      <c r="P55" s="391">
        <f>IF(ISBLANK(L55),"",IF(OR(ISBLANK(VLOOKUP(L55&amp;"-"&amp;E55,'Np Quality'!A:M,7,FALSE)),ISERROR(VLOOKUP(L55&amp;"-"&amp;E55,'Np Quality'!A:M,7,FALSE))),"-",VLOOKUP(L55&amp;"-"&amp;E55,'Np Quality'!A:M,7,FALSE)))</f>
        <v>0.9</v>
      </c>
      <c r="Q55" s="391">
        <f>IF(ISBLANK(L55),"",IF(OR(ISBLANK(VLOOKUP(L55&amp;"-"&amp;E55,'Np Quality'!A:M,8,FALSE)),ISERROR(VLOOKUP(L55&amp;"-"&amp;E55,'Np Quality'!A:M,8,FALSE))),"-",VLOOKUP(L55&amp;"-"&amp;E55,'Np Quality'!A:M,8,FALSE)))</f>
        <v>0.9</v>
      </c>
      <c r="R55" s="283">
        <f>IF(ISBLANK(L55),"",IF(OR(ISBLANK(VLOOKUP(L55&amp;"-"&amp;E55,'Np Quality'!A:M,9,FALSE)),ISERROR(VLOOKUP(L55&amp;"-"&amp;E55,'Np Quality'!A:M,9,FALSE))),"-",VLOOKUP(L55&amp;"-"&amp;E55,'Np Quality'!A:M,9,FALSE)))</f>
        <v>0</v>
      </c>
      <c r="S55" s="394"/>
      <c r="T55" s="395" t="str">
        <f t="shared" si="3"/>
        <v>V1-MD1</v>
      </c>
      <c r="U55" s="395" t="str">
        <f t="shared" si="4"/>
        <v>Konabay</v>
      </c>
      <c r="V55" s="396"/>
      <c r="W55" s="282">
        <v>45715</v>
      </c>
      <c r="X55" s="258">
        <f t="shared" si="5"/>
        <v>2</v>
      </c>
      <c r="Y55" s="258">
        <f t="shared" si="6"/>
        <v>2025</v>
      </c>
    </row>
    <row r="56" spans="1:25">
      <c r="A56" s="382" t="str">
        <f t="shared" si="7"/>
        <v>E1-09-01</v>
      </c>
      <c r="B56" s="383">
        <f t="shared" si="9"/>
        <v>1</v>
      </c>
      <c r="C56" s="341" t="s">
        <v>43</v>
      </c>
      <c r="D56" s="282">
        <v>45701</v>
      </c>
      <c r="E56" s="384">
        <f t="shared" si="2"/>
        <v>45701</v>
      </c>
      <c r="F56" s="388">
        <v>0</v>
      </c>
      <c r="G56" s="243">
        <v>1</v>
      </c>
      <c r="H56" s="244" t="s">
        <v>215</v>
      </c>
      <c r="I56" s="243">
        <v>9</v>
      </c>
      <c r="J56" s="387" t="s">
        <v>166</v>
      </c>
      <c r="K56" s="341" t="s">
        <v>122</v>
      </c>
      <c r="L56" s="244" t="s">
        <v>204</v>
      </c>
      <c r="M56" s="244" t="s">
        <v>199</v>
      </c>
      <c r="N56" s="290">
        <v>1</v>
      </c>
      <c r="O56" s="391" t="str">
        <f>IF(ISBLANK(L66),"",IF(OR(ISBLANK(VLOOKUP(L66&amp;"-"&amp;E66,'Np Quality'!A:M,6,FALSE)),ISERROR(VLOOKUP(L66&amp;"-"&amp;E66,'Np Quality'!A:M,6,FALSE))),"-",VLOOKUP(L66&amp;"-"&amp;E66,'Np Quality'!A:M,6,FALSE)))</f>
        <v>Np4</v>
      </c>
      <c r="P56" s="391">
        <f>IF(ISBLANK(L57),"",IF(OR(ISBLANK(VLOOKUP(L57&amp;"-"&amp;E57,'Np Quality'!A:M,7,FALSE)),ISERROR(VLOOKUP(L57&amp;"-"&amp;E57,'Np Quality'!A:M,7,FALSE))),"-",VLOOKUP(L57&amp;"-"&amp;E57,'Np Quality'!A:M,7,FALSE)))</f>
        <v>0.9</v>
      </c>
      <c r="Q56" s="391">
        <f>IF(ISBLANK(L56),"",IF(OR(ISBLANK(VLOOKUP(L56&amp;"-"&amp;E56,'Np Quality'!A:M,8,FALSE)),ISERROR(VLOOKUP(L56&amp;"-"&amp;E56,'Np Quality'!A:M,8,FALSE))),"-",VLOOKUP(L56&amp;"-"&amp;E56,'Np Quality'!A:M,8,FALSE)))</f>
        <v>0.9</v>
      </c>
      <c r="R56" s="283">
        <f>IF(ISBLANK(L56),"",IF(OR(ISBLANK(VLOOKUP(L56&amp;"-"&amp;E56,'Np Quality'!A:M,9,FALSE)),ISERROR(VLOOKUP(L56&amp;"-"&amp;E56,'Np Quality'!A:M,9,FALSE))),"-",VLOOKUP(L56&amp;"-"&amp;E56,'Np Quality'!A:M,9,FALSE)))</f>
        <v>0</v>
      </c>
      <c r="S56" s="394"/>
      <c r="T56" s="395" t="str">
        <f t="shared" si="3"/>
        <v>V1-MD1</v>
      </c>
      <c r="U56" s="395" t="str">
        <f t="shared" si="4"/>
        <v>Konabay</v>
      </c>
      <c r="V56" s="396"/>
      <c r="W56" s="282">
        <v>45715</v>
      </c>
      <c r="X56" s="258">
        <f t="shared" si="5"/>
        <v>2</v>
      </c>
      <c r="Y56" s="258">
        <f t="shared" si="6"/>
        <v>2025</v>
      </c>
    </row>
    <row r="57" spans="1:25">
      <c r="A57" s="382" t="str">
        <f t="shared" si="7"/>
        <v>E1-10-01</v>
      </c>
      <c r="B57" s="383">
        <f t="shared" si="9"/>
        <v>1</v>
      </c>
      <c r="C57" s="341" t="s">
        <v>43</v>
      </c>
      <c r="D57" s="282">
        <v>45701</v>
      </c>
      <c r="E57" s="384">
        <f t="shared" si="2"/>
        <v>45701</v>
      </c>
      <c r="F57" s="388">
        <v>0</v>
      </c>
      <c r="G57" s="243">
        <v>1</v>
      </c>
      <c r="H57" s="244" t="s">
        <v>215</v>
      </c>
      <c r="I57" s="243">
        <v>10</v>
      </c>
      <c r="J57" s="387" t="s">
        <v>166</v>
      </c>
      <c r="K57" s="341" t="s">
        <v>122</v>
      </c>
      <c r="L57" s="244" t="s">
        <v>163</v>
      </c>
      <c r="M57" s="244" t="s">
        <v>213</v>
      </c>
      <c r="N57" s="290">
        <v>0.8</v>
      </c>
      <c r="O57" s="391" t="str">
        <f>IF(ISBLANK(L67),"",IF(OR(ISBLANK(VLOOKUP(L67&amp;"-"&amp;E67,'Np Quality'!A:M,6,FALSE)),ISERROR(VLOOKUP(L67&amp;"-"&amp;E67,'Np Quality'!A:M,6,FALSE))),"-",VLOOKUP(L67&amp;"-"&amp;E67,'Np Quality'!A:M,6,FALSE)))</f>
        <v>Np4</v>
      </c>
      <c r="P57" s="391">
        <f>IF(ISBLANK(L57),"",IF(OR(ISBLANK(VLOOKUP(L57&amp;"-"&amp;E57,'Np Quality'!A:M,7,FALSE)),ISERROR(VLOOKUP(L57&amp;"-"&amp;E57,'Np Quality'!A:M,7,FALSE))),"-",VLOOKUP(L57&amp;"-"&amp;E57,'Np Quality'!A:M,7,FALSE)))</f>
        <v>0.9</v>
      </c>
      <c r="Q57" s="391">
        <f>IF(ISBLANK(L58),"",IF(OR(ISBLANK(VLOOKUP(L58&amp;"-"&amp;E58,'Np Quality'!A:M,8,FALSE)),ISERROR(VLOOKUP(L58&amp;"-"&amp;E58,'Np Quality'!A:M,8,FALSE))),"-",VLOOKUP(L58&amp;"-"&amp;E58,'Np Quality'!A:M,8,FALSE)))</f>
        <v>0.9</v>
      </c>
      <c r="R57" s="283">
        <f>IF(ISBLANK(L57),"",IF(OR(ISBLANK(VLOOKUP(L57&amp;"-"&amp;E57,'Np Quality'!A:M,9,FALSE)),ISERROR(VLOOKUP(L57&amp;"-"&amp;E57,'Np Quality'!A:M,9,FALSE))),"-",VLOOKUP(L57&amp;"-"&amp;E57,'Np Quality'!A:M,9,FALSE)))</f>
        <v>0</v>
      </c>
      <c r="S57" s="394"/>
      <c r="T57" s="395" t="str">
        <f t="shared" si="3"/>
        <v>V1-MB1</v>
      </c>
      <c r="U57" s="395" t="str">
        <f t="shared" si="4"/>
        <v>SIS</v>
      </c>
      <c r="V57" s="396"/>
      <c r="W57" s="282">
        <v>45715</v>
      </c>
      <c r="X57" s="258">
        <f t="shared" si="5"/>
        <v>2</v>
      </c>
      <c r="Y57" s="258">
        <f t="shared" si="6"/>
        <v>2025</v>
      </c>
    </row>
    <row r="58" spans="1:25">
      <c r="A58" s="382" t="str">
        <f t="shared" si="7"/>
        <v>E1-11-01</v>
      </c>
      <c r="B58" s="383">
        <f t="shared" si="9"/>
        <v>1</v>
      </c>
      <c r="C58" s="341" t="s">
        <v>43</v>
      </c>
      <c r="D58" s="282">
        <v>45701</v>
      </c>
      <c r="E58" s="384">
        <f t="shared" si="2"/>
        <v>45701</v>
      </c>
      <c r="F58" s="388">
        <v>0</v>
      </c>
      <c r="G58" s="243">
        <v>1</v>
      </c>
      <c r="H58" s="244" t="s">
        <v>215</v>
      </c>
      <c r="I58" s="243">
        <v>11</v>
      </c>
      <c r="J58" s="387" t="s">
        <v>166</v>
      </c>
      <c r="K58" s="341" t="s">
        <v>122</v>
      </c>
      <c r="L58" s="244" t="s">
        <v>163</v>
      </c>
      <c r="M58" s="244" t="s">
        <v>213</v>
      </c>
      <c r="N58" s="290">
        <v>0.8</v>
      </c>
      <c r="O58" s="391" t="str">
        <f>IF(ISBLANK(L68),"",IF(OR(ISBLANK(VLOOKUP(L68&amp;"-"&amp;E68,'Np Quality'!A:M,6,FALSE)),ISERROR(VLOOKUP(L68&amp;"-"&amp;E68,'Np Quality'!A:M,6,FALSE))),"-",VLOOKUP(L68&amp;"-"&amp;E68,'Np Quality'!A:M,6,FALSE)))</f>
        <v>Np4</v>
      </c>
      <c r="P58" s="391">
        <f>IF(ISBLANK(L58),"",IF(OR(ISBLANK(VLOOKUP(L58&amp;"-"&amp;E58,'Np Quality'!A:M,7,FALSE)),ISERROR(VLOOKUP(L58&amp;"-"&amp;E58,'Np Quality'!A:M,7,FALSE))),"-",VLOOKUP(L58&amp;"-"&amp;E58,'Np Quality'!A:M,7,FALSE)))</f>
        <v>0.9</v>
      </c>
      <c r="Q58" s="391">
        <f>IF(ISBLANK(L58),"",IF(OR(ISBLANK(VLOOKUP(L58&amp;"-"&amp;E58,'Np Quality'!A:M,8,FALSE)),ISERROR(VLOOKUP(L58&amp;"-"&amp;E58,'Np Quality'!A:M,8,FALSE))),"-",VLOOKUP(L58&amp;"-"&amp;E58,'Np Quality'!A:M,8,FALSE)))</f>
        <v>0.9</v>
      </c>
      <c r="R58" s="283">
        <f>IF(ISBLANK(L59),"",IF(OR(ISBLANK(VLOOKUP(L59&amp;"-"&amp;E59,'Np Quality'!A:M,9,FALSE)),ISERROR(VLOOKUP(L59&amp;"-"&amp;E59,'Np Quality'!A:M,9,FALSE))),"-",VLOOKUP(L59&amp;"-"&amp;E59,'Np Quality'!A:M,9,FALSE)))</f>
        <v>0</v>
      </c>
      <c r="S58" s="394"/>
      <c r="T58" s="395" t="str">
        <f t="shared" si="3"/>
        <v>V1-MB1</v>
      </c>
      <c r="U58" s="395" t="str">
        <f t="shared" si="4"/>
        <v>SIS</v>
      </c>
      <c r="V58" s="396"/>
      <c r="W58" s="282">
        <v>45715</v>
      </c>
      <c r="X58" s="258">
        <f t="shared" si="5"/>
        <v>2</v>
      </c>
      <c r="Y58" s="258">
        <f t="shared" si="6"/>
        <v>2025</v>
      </c>
    </row>
    <row r="59" spans="1:25">
      <c r="A59" s="382" t="str">
        <f t="shared" si="7"/>
        <v>E1-12-01</v>
      </c>
      <c r="B59" s="383">
        <f t="shared" si="9"/>
        <v>1</v>
      </c>
      <c r="C59" s="341" t="s">
        <v>43</v>
      </c>
      <c r="D59" s="282">
        <v>45701</v>
      </c>
      <c r="E59" s="384">
        <f t="shared" si="2"/>
        <v>45701</v>
      </c>
      <c r="F59" s="388">
        <v>0</v>
      </c>
      <c r="G59" s="243">
        <v>1</v>
      </c>
      <c r="H59" s="244" t="s">
        <v>215</v>
      </c>
      <c r="I59" s="243">
        <v>12</v>
      </c>
      <c r="J59" s="387" t="s">
        <v>166</v>
      </c>
      <c r="K59" s="341" t="s">
        <v>122</v>
      </c>
      <c r="L59" s="244" t="s">
        <v>163</v>
      </c>
      <c r="M59" s="244" t="s">
        <v>213</v>
      </c>
      <c r="N59" s="290">
        <v>0.9</v>
      </c>
      <c r="O59" s="391" t="str">
        <f>IF(ISBLANK(L69),"",IF(OR(ISBLANK(VLOOKUP(L69&amp;"-"&amp;E69,'Np Quality'!A:M,6,FALSE)),ISERROR(VLOOKUP(L69&amp;"-"&amp;E69,'Np Quality'!A:M,6,FALSE))),"-",VLOOKUP(L69&amp;"-"&amp;E69,'Np Quality'!A:M,6,FALSE)))</f>
        <v>Np4</v>
      </c>
      <c r="P59" s="391">
        <f>IF(ISBLANK(L59),"",IF(OR(ISBLANK(VLOOKUP(L59&amp;"-"&amp;E59,'Np Quality'!A:M,7,FALSE)),ISERROR(VLOOKUP(L59&amp;"-"&amp;E59,'Np Quality'!A:M,7,FALSE))),"-",VLOOKUP(L59&amp;"-"&amp;E59,'Np Quality'!A:M,7,FALSE)))</f>
        <v>0.9</v>
      </c>
      <c r="Q59" s="391">
        <f>IF(ISBLANK(L59),"",IF(OR(ISBLANK(VLOOKUP(L59&amp;"-"&amp;E59,'Np Quality'!A:M,8,FALSE)),ISERROR(VLOOKUP(L59&amp;"-"&amp;E59,'Np Quality'!A:M,8,FALSE))),"-",VLOOKUP(L59&amp;"-"&amp;E59,'Np Quality'!A:M,8,FALSE)))</f>
        <v>0.9</v>
      </c>
      <c r="R59" s="283">
        <f>IF(ISBLANK(L59),"",IF(OR(ISBLANK(VLOOKUP(L59&amp;"-"&amp;E59,'Np Quality'!A:M,9,FALSE)),ISERROR(VLOOKUP(L59&amp;"-"&amp;E59,'Np Quality'!A:M,9,FALSE))),"-",VLOOKUP(L59&amp;"-"&amp;E59,'Np Quality'!A:M,9,FALSE)))</f>
        <v>0</v>
      </c>
      <c r="S59" s="394"/>
      <c r="T59" s="395" t="str">
        <f t="shared" si="3"/>
        <v>V1-MB1</v>
      </c>
      <c r="U59" s="395" t="str">
        <f t="shared" si="4"/>
        <v>SIS</v>
      </c>
      <c r="V59" s="396"/>
      <c r="W59" s="282">
        <v>45715</v>
      </c>
      <c r="X59" s="258">
        <f t="shared" si="5"/>
        <v>2</v>
      </c>
      <c r="Y59" s="258">
        <f t="shared" si="6"/>
        <v>2025</v>
      </c>
    </row>
    <row r="60" spans="1:25">
      <c r="A60" s="382" t="str">
        <f t="shared" si="7"/>
        <v>C1-01-02</v>
      </c>
      <c r="B60" s="383">
        <f t="shared" si="9"/>
        <v>1</v>
      </c>
      <c r="C60" s="341" t="s">
        <v>43</v>
      </c>
      <c r="D60" s="282">
        <v>45705</v>
      </c>
      <c r="E60" s="384">
        <f t="shared" si="2"/>
        <v>45705</v>
      </c>
      <c r="F60" s="388">
        <v>0</v>
      </c>
      <c r="G60" s="243">
        <v>2</v>
      </c>
      <c r="H60" s="244" t="s">
        <v>187</v>
      </c>
      <c r="I60" s="243">
        <v>1</v>
      </c>
      <c r="J60" s="387" t="s">
        <v>166</v>
      </c>
      <c r="K60" s="341" t="s">
        <v>122</v>
      </c>
      <c r="L60" s="244" t="s">
        <v>204</v>
      </c>
      <c r="M60" s="244" t="s">
        <v>199</v>
      </c>
      <c r="N60" s="290">
        <v>1.5</v>
      </c>
      <c r="O60" s="391" t="str">
        <f>IF(ISBLANK(L60),"",IF(OR(ISBLANK(VLOOKUP(L60&amp;"-"&amp;E60,'Np Quality'!A:M,6,FALSE)),ISERROR(VLOOKUP(L60&amp;"-"&amp;E60,'Np Quality'!A:M,6,FALSE))),"-",VLOOKUP(L60&amp;"-"&amp;E60,'Np Quality'!A:M,6,FALSE)))</f>
        <v>Np4</v>
      </c>
      <c r="P60" s="391" t="str">
        <f>IF(ISBLANK(L70),"",IF(OR(ISBLANK(VLOOKUP(L70&amp;"-"&amp;E70,'Np Quality'!A:M,7,FALSE)),ISERROR(VLOOKUP(L70&amp;"-"&amp;E70,'Np Quality'!A:M,7,FALSE))),"-",VLOOKUP(L70&amp;"-"&amp;E70,'Np Quality'!A:M,7,FALSE)))</f>
        <v>-</v>
      </c>
      <c r="Q60" s="391">
        <f>IF(ISBLANK(L60),"",IF(OR(ISBLANK(VLOOKUP(L60&amp;"-"&amp;E60,'Np Quality'!A:M,8,FALSE)),ISERROR(VLOOKUP(L60&amp;"-"&amp;E60,'Np Quality'!A:M,8,FALSE))),"-",VLOOKUP(L60&amp;"-"&amp;E60,'Np Quality'!A:M,8,FALSE)))</f>
        <v>0.9</v>
      </c>
      <c r="R60" s="283">
        <f>IF(ISBLANK(L60),"",IF(OR(ISBLANK(VLOOKUP(L60&amp;"-"&amp;E60,'Np Quality'!A:M,9,FALSE)),ISERROR(VLOOKUP(L60&amp;"-"&amp;E60,'Np Quality'!A:M,9,FALSE))),"-",VLOOKUP(L60&amp;"-"&amp;E60,'Np Quality'!A:M,9,FALSE)))</f>
        <v>0</v>
      </c>
      <c r="S60" s="394"/>
      <c r="T60" s="395" t="str">
        <f t="shared" si="3"/>
        <v>V1-MD1</v>
      </c>
      <c r="U60" s="395" t="str">
        <f t="shared" si="4"/>
        <v>Konabay</v>
      </c>
      <c r="V60" s="396"/>
      <c r="W60" s="282">
        <v>45717</v>
      </c>
      <c r="X60" s="258">
        <f t="shared" si="5"/>
        <v>3</v>
      </c>
      <c r="Y60" s="258">
        <f t="shared" si="6"/>
        <v>2025</v>
      </c>
    </row>
    <row r="61" spans="1:25">
      <c r="A61" s="382" t="str">
        <f t="shared" si="7"/>
        <v>C1-02-02</v>
      </c>
      <c r="B61" s="383">
        <f t="shared" si="9"/>
        <v>1</v>
      </c>
      <c r="C61" s="341" t="s">
        <v>43</v>
      </c>
      <c r="D61" s="282">
        <v>45705</v>
      </c>
      <c r="E61" s="384">
        <f t="shared" si="2"/>
        <v>45705</v>
      </c>
      <c r="F61" s="388">
        <v>0</v>
      </c>
      <c r="G61" s="243">
        <v>2</v>
      </c>
      <c r="H61" s="244" t="s">
        <v>187</v>
      </c>
      <c r="I61" s="243">
        <v>2</v>
      </c>
      <c r="J61" s="387" t="s">
        <v>166</v>
      </c>
      <c r="K61" s="341" t="s">
        <v>122</v>
      </c>
      <c r="L61" s="244" t="s">
        <v>204</v>
      </c>
      <c r="M61" s="244" t="s">
        <v>199</v>
      </c>
      <c r="N61" s="290">
        <v>1.5</v>
      </c>
      <c r="O61" s="391" t="str">
        <f>IF(ISBLANK(L61),"",IF(OR(ISBLANK(VLOOKUP(L61&amp;"-"&amp;E61,'Np Quality'!A:M,6,FALSE)),ISERROR(VLOOKUP(L61&amp;"-"&amp;E61,'Np Quality'!A:M,6,FALSE))),"-",VLOOKUP(L61&amp;"-"&amp;E61,'Np Quality'!A:M,6,FALSE)))</f>
        <v>Np4</v>
      </c>
      <c r="P61" s="391">
        <f>IF(ISBLANK(L71),"",IF(OR(ISBLANK(VLOOKUP(L71&amp;"-"&amp;E71,'Np Quality'!A:M,7,FALSE)),ISERROR(VLOOKUP(L71&amp;"-"&amp;E71,'Np Quality'!A:M,7,FALSE))),"-",VLOOKUP(L71&amp;"-"&amp;E71,'Np Quality'!A:M,7,FALSE)))</f>
        <v>0.9</v>
      </c>
      <c r="Q61" s="391">
        <f>IF(ISBLANK(L61),"",IF(OR(ISBLANK(VLOOKUP(L61&amp;"-"&amp;E61,'Np Quality'!A:M,8,FALSE)),ISERROR(VLOOKUP(L61&amp;"-"&amp;E61,'Np Quality'!A:M,8,FALSE))),"-",VLOOKUP(L61&amp;"-"&amp;E61,'Np Quality'!A:M,8,FALSE)))</f>
        <v>0.9</v>
      </c>
      <c r="R61" s="283">
        <f>IF(ISBLANK(L61),"",IF(OR(ISBLANK(VLOOKUP(L61&amp;"-"&amp;E61,'Np Quality'!A:M,9,FALSE)),ISERROR(VLOOKUP(L61&amp;"-"&amp;E61,'Np Quality'!A:M,9,FALSE))),"-",VLOOKUP(L61&amp;"-"&amp;E61,'Np Quality'!A:M,9,FALSE)))</f>
        <v>0</v>
      </c>
      <c r="S61" s="394"/>
      <c r="T61" s="395" t="str">
        <f t="shared" si="3"/>
        <v>V1-MD1</v>
      </c>
      <c r="U61" s="395" t="str">
        <f t="shared" si="4"/>
        <v>Konabay</v>
      </c>
      <c r="V61" s="396"/>
      <c r="W61" s="282">
        <v>45718</v>
      </c>
      <c r="X61" s="258">
        <f t="shared" si="5"/>
        <v>3</v>
      </c>
      <c r="Y61" s="258">
        <f t="shared" si="6"/>
        <v>2025</v>
      </c>
    </row>
    <row r="62" spans="1:25">
      <c r="A62" s="382" t="str">
        <f t="shared" si="7"/>
        <v>C1-03-02</v>
      </c>
      <c r="B62" s="383">
        <f t="shared" si="9"/>
        <v>1</v>
      </c>
      <c r="C62" s="341" t="s">
        <v>43</v>
      </c>
      <c r="D62" s="282">
        <v>45706</v>
      </c>
      <c r="E62" s="384">
        <f t="shared" si="2"/>
        <v>45706</v>
      </c>
      <c r="F62" s="388">
        <v>0</v>
      </c>
      <c r="G62" s="243">
        <v>2</v>
      </c>
      <c r="H62" s="244" t="s">
        <v>187</v>
      </c>
      <c r="I62" s="243">
        <v>3</v>
      </c>
      <c r="J62" s="387" t="s">
        <v>166</v>
      </c>
      <c r="K62" s="341" t="s">
        <v>122</v>
      </c>
      <c r="L62" s="244" t="s">
        <v>204</v>
      </c>
      <c r="M62" s="244" t="s">
        <v>199</v>
      </c>
      <c r="N62" s="290">
        <v>1.5</v>
      </c>
      <c r="O62" s="391" t="str">
        <f>IF(ISBLANK(L62),"",IF(OR(ISBLANK(VLOOKUP(L62&amp;"-"&amp;E62,'Np Quality'!A:M,6,FALSE)),ISERROR(VLOOKUP(L62&amp;"-"&amp;E62,'Np Quality'!A:M,6,FALSE))),"-",VLOOKUP(L62&amp;"-"&amp;E62,'Np Quality'!A:M,6,FALSE)))</f>
        <v>Np4</v>
      </c>
      <c r="P62" s="391">
        <f>IF(ISBLANK(L72),"",IF(OR(ISBLANK(VLOOKUP(L72&amp;"-"&amp;E72,'Np Quality'!A:M,7,FALSE)),ISERROR(VLOOKUP(L72&amp;"-"&amp;E72,'Np Quality'!A:M,7,FALSE))),"-",VLOOKUP(L72&amp;"-"&amp;E72,'Np Quality'!A:M,7,FALSE)))</f>
        <v>0.9</v>
      </c>
      <c r="Q62" s="391">
        <f>IF(ISBLANK(L62),"",IF(OR(ISBLANK(VLOOKUP(L62&amp;"-"&amp;E62,'Np Quality'!A:M,8,FALSE)),ISERROR(VLOOKUP(L62&amp;"-"&amp;E62,'Np Quality'!A:M,8,FALSE))),"-",VLOOKUP(L62&amp;"-"&amp;E62,'Np Quality'!A:M,8,FALSE)))</f>
        <v>0.9</v>
      </c>
      <c r="R62" s="283">
        <f>IF(ISBLANK(L62),"",IF(OR(ISBLANK(VLOOKUP(L62&amp;"-"&amp;E62,'Np Quality'!A:M,9,FALSE)),ISERROR(VLOOKUP(L62&amp;"-"&amp;E62,'Np Quality'!A:M,9,FALSE))),"-",VLOOKUP(L62&amp;"-"&amp;E62,'Np Quality'!A:M,9,FALSE)))</f>
        <v>0</v>
      </c>
      <c r="S62" s="394"/>
      <c r="T62" s="395" t="str">
        <f t="shared" si="3"/>
        <v>V1-MD1</v>
      </c>
      <c r="U62" s="395" t="str">
        <f t="shared" si="4"/>
        <v>Konabay</v>
      </c>
      <c r="V62" s="396"/>
      <c r="W62" s="282">
        <v>45718</v>
      </c>
      <c r="X62" s="258">
        <f t="shared" si="5"/>
        <v>3</v>
      </c>
      <c r="Y62" s="258">
        <f t="shared" si="6"/>
        <v>2025</v>
      </c>
    </row>
    <row r="63" spans="1:25">
      <c r="A63" s="382" t="str">
        <f t="shared" si="7"/>
        <v>C1-04-02</v>
      </c>
      <c r="B63" s="383">
        <f t="shared" si="9"/>
        <v>1</v>
      </c>
      <c r="C63" s="341" t="s">
        <v>43</v>
      </c>
      <c r="D63" s="282">
        <v>45706</v>
      </c>
      <c r="E63" s="384">
        <f t="shared" si="2"/>
        <v>45706</v>
      </c>
      <c r="F63" s="388">
        <v>0</v>
      </c>
      <c r="G63" s="243">
        <v>2</v>
      </c>
      <c r="H63" s="244" t="s">
        <v>187</v>
      </c>
      <c r="I63" s="243">
        <v>4</v>
      </c>
      <c r="J63" s="387" t="s">
        <v>166</v>
      </c>
      <c r="K63" s="341" t="s">
        <v>122</v>
      </c>
      <c r="L63" s="244" t="s">
        <v>204</v>
      </c>
      <c r="M63" s="244" t="s">
        <v>199</v>
      </c>
      <c r="N63" s="290">
        <v>1.5</v>
      </c>
      <c r="O63" s="391" t="str">
        <f>IF(ISBLANK(L63),"",IF(OR(ISBLANK(VLOOKUP(L63&amp;"-"&amp;E63,'Np Quality'!A:M,6,FALSE)),ISERROR(VLOOKUP(L63&amp;"-"&amp;E63,'Np Quality'!A:M,6,FALSE))),"-",VLOOKUP(L63&amp;"-"&amp;E63,'Np Quality'!A:M,6,FALSE)))</f>
        <v>Np4</v>
      </c>
      <c r="P63" s="391">
        <f>IF(ISBLANK(L73),"",IF(OR(ISBLANK(VLOOKUP(L73&amp;"-"&amp;E73,'Np Quality'!A:M,7,FALSE)),ISERROR(VLOOKUP(L73&amp;"-"&amp;E73,'Np Quality'!A:M,7,FALSE))),"-",VLOOKUP(L73&amp;"-"&amp;E73,'Np Quality'!A:M,7,FALSE)))</f>
        <v>0.9</v>
      </c>
      <c r="Q63" s="391">
        <f>IF(ISBLANK(L63),"",IF(OR(ISBLANK(VLOOKUP(L63&amp;"-"&amp;E63,'Np Quality'!A:M,8,FALSE)),ISERROR(VLOOKUP(L63&amp;"-"&amp;E63,'Np Quality'!A:M,8,FALSE))),"-",VLOOKUP(L63&amp;"-"&amp;E63,'Np Quality'!A:M,8,FALSE)))</f>
        <v>0.9</v>
      </c>
      <c r="R63" s="283">
        <f>IF(ISBLANK(L63),"",IF(OR(ISBLANK(VLOOKUP(L63&amp;"-"&amp;E63,'Np Quality'!A:M,9,FALSE)),ISERROR(VLOOKUP(L63&amp;"-"&amp;E63,'Np Quality'!A:M,9,FALSE))),"-",VLOOKUP(L63&amp;"-"&amp;E63,'Np Quality'!A:M,9,FALSE)))</f>
        <v>0</v>
      </c>
      <c r="S63" s="394"/>
      <c r="T63" s="395" t="str">
        <f t="shared" si="3"/>
        <v>V1-MD1</v>
      </c>
      <c r="U63" s="395" t="str">
        <f t="shared" si="4"/>
        <v>Konabay</v>
      </c>
      <c r="V63" s="396"/>
      <c r="W63" s="282">
        <v>45719</v>
      </c>
      <c r="X63" s="258">
        <f t="shared" si="5"/>
        <v>3</v>
      </c>
      <c r="Y63" s="258">
        <f t="shared" si="6"/>
        <v>2025</v>
      </c>
    </row>
    <row r="64" spans="1:25">
      <c r="A64" s="382" t="str">
        <f t="shared" si="7"/>
        <v>C1-05-02</v>
      </c>
      <c r="B64" s="383">
        <f t="shared" si="9"/>
        <v>1</v>
      </c>
      <c r="C64" s="341" t="s">
        <v>43</v>
      </c>
      <c r="D64" s="282">
        <v>45706</v>
      </c>
      <c r="E64" s="384">
        <f t="shared" si="2"/>
        <v>45706</v>
      </c>
      <c r="F64" s="388">
        <v>0</v>
      </c>
      <c r="G64" s="243">
        <v>2</v>
      </c>
      <c r="H64" s="244" t="s">
        <v>187</v>
      </c>
      <c r="I64" s="243">
        <v>5</v>
      </c>
      <c r="J64" s="387" t="s">
        <v>166</v>
      </c>
      <c r="K64" s="341" t="s">
        <v>122</v>
      </c>
      <c r="L64" s="244" t="s">
        <v>163</v>
      </c>
      <c r="M64" s="244" t="s">
        <v>213</v>
      </c>
      <c r="N64" s="290">
        <v>1</v>
      </c>
      <c r="O64" s="391" t="str">
        <f>IF(ISBLANK(L64),"",IF(OR(ISBLANK(VLOOKUP(L64&amp;"-"&amp;E64,'Np Quality'!A:M,6,FALSE)),ISERROR(VLOOKUP(L64&amp;"-"&amp;E64,'Np Quality'!A:M,6,FALSE))),"-",VLOOKUP(L64&amp;"-"&amp;E64,'Np Quality'!A:M,6,FALSE)))</f>
        <v>Np4</v>
      </c>
      <c r="P64" s="391">
        <f>IF(ISBLANK(L74),"",IF(OR(ISBLANK(VLOOKUP(L74&amp;"-"&amp;E74,'Np Quality'!A:M,7,FALSE)),ISERROR(VLOOKUP(L74&amp;"-"&amp;E74,'Np Quality'!A:M,7,FALSE))),"-",VLOOKUP(L74&amp;"-"&amp;E74,'Np Quality'!A:M,7,FALSE)))</f>
        <v>0.9</v>
      </c>
      <c r="Q64" s="391">
        <f>IF(ISBLANK(L64),"",IF(OR(ISBLANK(VLOOKUP(L64&amp;"-"&amp;E64,'Np Quality'!A:M,8,FALSE)),ISERROR(VLOOKUP(L64&amp;"-"&amp;E64,'Np Quality'!A:M,8,FALSE))),"-",VLOOKUP(L64&amp;"-"&amp;E64,'Np Quality'!A:M,8,FALSE)))</f>
        <v>0.9</v>
      </c>
      <c r="R64" s="283">
        <f>IF(ISBLANK(L64),"",IF(OR(ISBLANK(VLOOKUP(L64&amp;"-"&amp;E64,'Np Quality'!A:M,9,FALSE)),ISERROR(VLOOKUP(L64&amp;"-"&amp;E64,'Np Quality'!A:M,9,FALSE))),"-",VLOOKUP(L64&amp;"-"&amp;E64,'Np Quality'!A:M,9,FALSE)))</f>
        <v>0</v>
      </c>
      <c r="S64" s="394"/>
      <c r="T64" s="395" t="str">
        <f t="shared" si="3"/>
        <v>V1-MB1</v>
      </c>
      <c r="U64" s="395" t="str">
        <f t="shared" si="4"/>
        <v>SIS</v>
      </c>
      <c r="V64" s="396"/>
      <c r="W64" s="282">
        <v>45720</v>
      </c>
      <c r="X64" s="258">
        <f t="shared" si="5"/>
        <v>3</v>
      </c>
      <c r="Y64" s="258">
        <f t="shared" si="6"/>
        <v>2025</v>
      </c>
    </row>
    <row r="65" spans="1:25">
      <c r="A65" s="382" t="str">
        <f t="shared" si="7"/>
        <v>C1-06-02</v>
      </c>
      <c r="B65" s="383">
        <f t="shared" si="9"/>
        <v>1</v>
      </c>
      <c r="C65" s="341" t="s">
        <v>43</v>
      </c>
      <c r="D65" s="282">
        <v>45707</v>
      </c>
      <c r="E65" s="384">
        <f t="shared" si="2"/>
        <v>45707</v>
      </c>
      <c r="F65" s="388">
        <v>0</v>
      </c>
      <c r="G65" s="243">
        <v>2</v>
      </c>
      <c r="H65" s="244" t="s">
        <v>187</v>
      </c>
      <c r="I65" s="243">
        <v>6</v>
      </c>
      <c r="J65" s="387" t="s">
        <v>166</v>
      </c>
      <c r="K65" s="341" t="s">
        <v>122</v>
      </c>
      <c r="L65" s="244" t="s">
        <v>204</v>
      </c>
      <c r="M65" s="244" t="s">
        <v>199</v>
      </c>
      <c r="N65" s="290">
        <v>1.5</v>
      </c>
      <c r="O65" s="391" t="str">
        <f>IF(ISBLANK(L66),"",IF(OR(ISBLANK(VLOOKUP(L66&amp;"-"&amp;E66,'Np Quality'!A:M,6,FALSE)),ISERROR(VLOOKUP(L66&amp;"-"&amp;E66,'Np Quality'!A:M,6,FALSE))),"-",VLOOKUP(L66&amp;"-"&amp;E66,'Np Quality'!A:M,6,FALSE)))</f>
        <v>Np4</v>
      </c>
      <c r="P65" s="391">
        <f>IF(ISBLANK(L75),"",IF(OR(ISBLANK(VLOOKUP(L75&amp;"-"&amp;E75,'Np Quality'!A:M,7,FALSE)),ISERROR(VLOOKUP(L75&amp;"-"&amp;E75,'Np Quality'!A:M,7,FALSE))),"-",VLOOKUP(L75&amp;"-"&amp;E75,'Np Quality'!A:M,7,FALSE)))</f>
        <v>0.9</v>
      </c>
      <c r="Q65" s="391">
        <f>IF(ISBLANK(L65),"",IF(OR(ISBLANK(VLOOKUP(L65&amp;"-"&amp;E65,'Np Quality'!A:M,8,FALSE)),ISERROR(VLOOKUP(L65&amp;"-"&amp;E65,'Np Quality'!A:M,8,FALSE))),"-",VLOOKUP(L65&amp;"-"&amp;E65,'Np Quality'!A:M,8,FALSE)))</f>
        <v>0.9</v>
      </c>
      <c r="R65" s="283">
        <f>IF(ISBLANK(L65),"",IF(OR(ISBLANK(VLOOKUP(L65&amp;"-"&amp;E65,'Np Quality'!A:M,9,FALSE)),ISERROR(VLOOKUP(L65&amp;"-"&amp;E65,'Np Quality'!A:M,9,FALSE))),"-",VLOOKUP(L65&amp;"-"&amp;E65,'Np Quality'!A:M,9,FALSE)))</f>
        <v>0</v>
      </c>
      <c r="S65" s="394"/>
      <c r="T65" s="395" t="str">
        <f t="shared" si="3"/>
        <v>V1-MD1</v>
      </c>
      <c r="U65" s="395" t="str">
        <f t="shared" si="4"/>
        <v>Konabay</v>
      </c>
      <c r="V65" s="396"/>
      <c r="W65" s="282">
        <v>45720</v>
      </c>
      <c r="X65" s="258">
        <f t="shared" si="5"/>
        <v>3</v>
      </c>
      <c r="Y65" s="258">
        <f t="shared" si="6"/>
        <v>2025</v>
      </c>
    </row>
    <row r="66" spans="1:25">
      <c r="A66" s="382" t="str">
        <f t="shared" ref="A66:A129" si="10">IF(ISBLANK(H66),"",H66&amp;"-"&amp;IF(OR(LEN(I66)=1,LEN(I66)=4),"0"&amp;I66,I66)&amp;"-"&amp;IF(LEN(G66)=1,"0"&amp;G66,G66))</f>
        <v>C1-07-02</v>
      </c>
      <c r="B66" s="383">
        <f t="shared" ref="B66:B97" si="11">IF(AND(A66&lt;&gt;A65,A66&lt;&gt;""),COUNTIF(A:A,A66),"")</f>
        <v>1</v>
      </c>
      <c r="C66" s="341" t="s">
        <v>43</v>
      </c>
      <c r="D66" s="282">
        <v>45707</v>
      </c>
      <c r="E66" s="384">
        <f t="shared" ref="E66:E129" si="12">IF(ISBLANK(D66),"",D66-F66)</f>
        <v>45707</v>
      </c>
      <c r="F66" s="388">
        <v>0</v>
      </c>
      <c r="G66" s="243">
        <v>2</v>
      </c>
      <c r="H66" s="244" t="s">
        <v>187</v>
      </c>
      <c r="I66" s="243">
        <v>7</v>
      </c>
      <c r="J66" s="387" t="s">
        <v>166</v>
      </c>
      <c r="K66" s="341" t="s">
        <v>122</v>
      </c>
      <c r="L66" s="244" t="s">
        <v>204</v>
      </c>
      <c r="M66" s="244" t="s">
        <v>199</v>
      </c>
      <c r="N66" s="290">
        <v>1.5</v>
      </c>
      <c r="O66" s="391" t="str">
        <f>IF(ISBLANK(L66),"",IF(OR(ISBLANK(VLOOKUP(L66&amp;"-"&amp;E66,'Np Quality'!A:M,6,FALSE)),ISERROR(VLOOKUP(L66&amp;"-"&amp;E66,'Np Quality'!A:M,6,FALSE))),"-",VLOOKUP(L66&amp;"-"&amp;E66,'Np Quality'!A:M,6,FALSE)))</f>
        <v>Np4</v>
      </c>
      <c r="P66" s="391">
        <f>IF(ISBLANK(L77),"",IF(OR(ISBLANK(VLOOKUP(L77&amp;"-"&amp;E77,'Np Quality'!A:M,7,FALSE)),ISERROR(VLOOKUP(L77&amp;"-"&amp;E77,'Np Quality'!A:M,7,FALSE))),"-",VLOOKUP(L77&amp;"-"&amp;E77,'Np Quality'!A:M,7,FALSE)))</f>
        <v>0.9</v>
      </c>
      <c r="Q66" s="391">
        <f>IF(ISBLANK(L66),"",IF(OR(ISBLANK(VLOOKUP(L66&amp;"-"&amp;E66,'Np Quality'!A:M,8,FALSE)),ISERROR(VLOOKUP(L66&amp;"-"&amp;E66,'Np Quality'!A:M,8,FALSE))),"-",VLOOKUP(L66&amp;"-"&amp;E66,'Np Quality'!A:M,8,FALSE)))</f>
        <v>0.9</v>
      </c>
      <c r="R66" s="283">
        <f>IF(ISBLANK(L66),"",IF(OR(ISBLANK(VLOOKUP(L66&amp;"-"&amp;E66,'Np Quality'!A:M,9,FALSE)),ISERROR(VLOOKUP(L66&amp;"-"&amp;E66,'Np Quality'!A:M,9,FALSE))),"-",VLOOKUP(L66&amp;"-"&amp;E66,'Np Quality'!A:M,9,FALSE)))</f>
        <v>0</v>
      </c>
      <c r="S66" s="394"/>
      <c r="T66" s="395" t="str">
        <f t="shared" ref="T66:T129" si="13">IF(ISNUMBER(B66),CHOOSE(B66,L66,L66&amp;","&amp;L67,L66&amp;","&amp;L67&amp;","&amp;L68,L66&amp;","&amp;L67&amp;","&amp;L68&amp;","&amp;L69),"")</f>
        <v>V1-MD1</v>
      </c>
      <c r="U66" s="395" t="str">
        <f t="shared" si="4"/>
        <v>Konabay</v>
      </c>
      <c r="V66" s="396"/>
      <c r="W66" s="282">
        <v>45719</v>
      </c>
      <c r="X66" s="258">
        <f t="shared" si="5"/>
        <v>3</v>
      </c>
      <c r="Y66" s="258">
        <f t="shared" si="6"/>
        <v>2025</v>
      </c>
    </row>
    <row r="67" spans="1:25">
      <c r="A67" s="382" t="str">
        <f t="shared" si="10"/>
        <v>C1-08-02</v>
      </c>
      <c r="B67" s="383">
        <f t="shared" si="11"/>
        <v>1</v>
      </c>
      <c r="C67" s="341" t="s">
        <v>43</v>
      </c>
      <c r="D67" s="282">
        <v>45708</v>
      </c>
      <c r="E67" s="384">
        <f t="shared" si="12"/>
        <v>45708</v>
      </c>
      <c r="F67" s="388">
        <v>0</v>
      </c>
      <c r="G67" s="243">
        <v>2</v>
      </c>
      <c r="H67" s="244" t="s">
        <v>187</v>
      </c>
      <c r="I67" s="243">
        <v>8</v>
      </c>
      <c r="J67" s="387" t="s">
        <v>166</v>
      </c>
      <c r="K67" s="341" t="s">
        <v>122</v>
      </c>
      <c r="L67" s="244" t="s">
        <v>204</v>
      </c>
      <c r="M67" s="244" t="s">
        <v>199</v>
      </c>
      <c r="N67" s="290">
        <v>1.5</v>
      </c>
      <c r="O67" s="391" t="str">
        <f>IF(ISBLANK(L67),"",IF(OR(ISBLANK(VLOOKUP(L67&amp;"-"&amp;E67,'Np Quality'!A:M,6,FALSE)),ISERROR(VLOOKUP(L67&amp;"-"&amp;E67,'Np Quality'!A:M,6,FALSE))),"-",VLOOKUP(L67&amp;"-"&amp;E67,'Np Quality'!A:M,6,FALSE)))</f>
        <v>Np4</v>
      </c>
      <c r="P67" s="391">
        <f>IF(ISBLANK(L77),"",IF(OR(ISBLANK(VLOOKUP(L77&amp;"-"&amp;E77,'Np Quality'!A:M,7,FALSE)),ISERROR(VLOOKUP(L77&amp;"-"&amp;E77,'Np Quality'!A:M,7,FALSE))),"-",VLOOKUP(L77&amp;"-"&amp;E77,'Np Quality'!A:M,7,FALSE)))</f>
        <v>0.9</v>
      </c>
      <c r="Q67" s="391">
        <f>IF(ISBLANK(L68),"",IF(OR(ISBLANK(VLOOKUP(L68&amp;"-"&amp;E68,'Np Quality'!A:M,8,FALSE)),ISERROR(VLOOKUP(L68&amp;"-"&amp;E68,'Np Quality'!A:M,8,FALSE))),"-",VLOOKUP(L68&amp;"-"&amp;E68,'Np Quality'!A:M,8,FALSE)))</f>
        <v>0.9</v>
      </c>
      <c r="R67" s="283">
        <f>IF(ISBLANK(L67),"",IF(OR(ISBLANK(VLOOKUP(L67&amp;"-"&amp;E67,'Np Quality'!A:M,9,FALSE)),ISERROR(VLOOKUP(L67&amp;"-"&amp;E67,'Np Quality'!A:M,9,FALSE))),"-",VLOOKUP(L67&amp;"-"&amp;E67,'Np Quality'!A:M,9,FALSE)))</f>
        <v>0</v>
      </c>
      <c r="S67" s="394"/>
      <c r="T67" s="395" t="str">
        <f t="shared" si="13"/>
        <v>V1-MD1</v>
      </c>
      <c r="U67" s="395" t="str">
        <f t="shared" ref="U67:U130" si="14">IF(ISNUMBER(B67),CHOOSE(B67,M67,M67&amp;","&amp;M68,M67&amp;","&amp;M68&amp;","&amp;M69,M67&amp;","&amp;M68&amp;","&amp;M69&amp;","&amp;M70),"")</f>
        <v>Konabay</v>
      </c>
      <c r="V67" s="396"/>
      <c r="W67" s="282">
        <v>45720</v>
      </c>
      <c r="X67" s="258">
        <f t="shared" ref="X67:X130" si="15">MONTH(W67)</f>
        <v>3</v>
      </c>
      <c r="Y67" s="258">
        <f t="shared" ref="Y67:Y130" si="16">YEAR(W67)</f>
        <v>2025</v>
      </c>
    </row>
    <row r="68" spans="1:25">
      <c r="A68" s="382" t="str">
        <f t="shared" si="10"/>
        <v>D1-01-02</v>
      </c>
      <c r="B68" s="383">
        <f t="shared" si="11"/>
        <v>1</v>
      </c>
      <c r="C68" s="341" t="s">
        <v>43</v>
      </c>
      <c r="D68" s="282">
        <v>45708</v>
      </c>
      <c r="E68" s="384">
        <f t="shared" si="12"/>
        <v>45708</v>
      </c>
      <c r="F68" s="388">
        <v>0</v>
      </c>
      <c r="G68" s="243">
        <v>2</v>
      </c>
      <c r="H68" s="244" t="s">
        <v>205</v>
      </c>
      <c r="I68" s="243">
        <v>1</v>
      </c>
      <c r="J68" s="387" t="s">
        <v>166</v>
      </c>
      <c r="K68" s="341" t="s">
        <v>122</v>
      </c>
      <c r="L68" s="244" t="s">
        <v>204</v>
      </c>
      <c r="M68" s="244" t="s">
        <v>199</v>
      </c>
      <c r="N68" s="290">
        <v>1.5</v>
      </c>
      <c r="O68" s="391" t="str">
        <f>IF(ISBLANK(L68),"",IF(OR(ISBLANK(VLOOKUP(L68&amp;"-"&amp;E68,'Np Quality'!A:M,6,FALSE)),ISERROR(VLOOKUP(L68&amp;"-"&amp;E68,'Np Quality'!A:M,6,FALSE))),"-",VLOOKUP(L68&amp;"-"&amp;E68,'Np Quality'!A:M,6,FALSE)))</f>
        <v>Np4</v>
      </c>
      <c r="P68" s="391" t="str">
        <f>IF(ISBLANK(L78),"",IF(OR(ISBLANK(VLOOKUP(L78&amp;"-"&amp;E78,'Np Quality'!A:M,7,FALSE)),ISERROR(VLOOKUP(L78&amp;"-"&amp;E78,'Np Quality'!A:M,7,FALSE))),"-",VLOOKUP(L78&amp;"-"&amp;E78,'Np Quality'!A:M,7,FALSE)))</f>
        <v>-</v>
      </c>
      <c r="Q68" s="391">
        <f>IF(ISBLANK(L68),"",IF(OR(ISBLANK(VLOOKUP(L68&amp;"-"&amp;E68,'Np Quality'!A:M,8,FALSE)),ISERROR(VLOOKUP(L68&amp;"-"&amp;E68,'Np Quality'!A:M,8,FALSE))),"-",VLOOKUP(L68&amp;"-"&amp;E68,'Np Quality'!A:M,8,FALSE)))</f>
        <v>0.9</v>
      </c>
      <c r="R68" s="283">
        <f>IF(ISBLANK(L69),"",IF(OR(ISBLANK(VLOOKUP(L69&amp;"-"&amp;E69,'Np Quality'!A:M,9,FALSE)),ISERROR(VLOOKUP(L69&amp;"-"&amp;E69,'Np Quality'!A:M,9,FALSE))),"-",VLOOKUP(L69&amp;"-"&amp;E69,'Np Quality'!A:M,9,FALSE)))</f>
        <v>0.02</v>
      </c>
      <c r="S68" s="394"/>
      <c r="T68" s="395" t="str">
        <f t="shared" si="13"/>
        <v>V1-MD1</v>
      </c>
      <c r="U68" s="395" t="str">
        <f t="shared" si="14"/>
        <v>Konabay</v>
      </c>
      <c r="V68" s="396"/>
      <c r="W68" s="282">
        <v>45721</v>
      </c>
      <c r="X68" s="258">
        <f t="shared" si="15"/>
        <v>3</v>
      </c>
      <c r="Y68" s="258">
        <f t="shared" si="16"/>
        <v>2025</v>
      </c>
    </row>
    <row r="69" spans="1:25">
      <c r="A69" s="382" t="str">
        <f t="shared" si="10"/>
        <v>D1-02-02</v>
      </c>
      <c r="B69" s="383">
        <f t="shared" si="11"/>
        <v>1</v>
      </c>
      <c r="C69" s="341" t="s">
        <v>43</v>
      </c>
      <c r="D69" s="282">
        <v>45709</v>
      </c>
      <c r="E69" s="384">
        <f t="shared" si="12"/>
        <v>45709</v>
      </c>
      <c r="F69" s="388">
        <v>0</v>
      </c>
      <c r="G69" s="243">
        <v>2</v>
      </c>
      <c r="H69" s="244" t="s">
        <v>205</v>
      </c>
      <c r="I69" s="243">
        <v>2</v>
      </c>
      <c r="J69" s="387" t="s">
        <v>166</v>
      </c>
      <c r="K69" s="341" t="s">
        <v>180</v>
      </c>
      <c r="L69" s="244" t="s">
        <v>141</v>
      </c>
      <c r="M69" s="244" t="s">
        <v>199</v>
      </c>
      <c r="N69" s="290">
        <v>1.5</v>
      </c>
      <c r="O69" s="391" t="str">
        <f>IF(ISBLANK(L69),"",IF(OR(ISBLANK(VLOOKUP(L69&amp;"-"&amp;E69,'Np Quality'!A:M,6,FALSE)),ISERROR(VLOOKUP(L69&amp;"-"&amp;E69,'Np Quality'!A:M,6,FALSE))),"-",VLOOKUP(L69&amp;"-"&amp;E69,'Np Quality'!A:M,6,FALSE)))</f>
        <v>Np4</v>
      </c>
      <c r="P69" s="391" t="str">
        <f>IF(ISBLANK(L79),"",IF(OR(ISBLANK(VLOOKUP(L79&amp;"-"&amp;E79,'Np Quality'!A:M,7,FALSE)),ISERROR(VLOOKUP(L79&amp;"-"&amp;E79,'Np Quality'!A:M,7,FALSE))),"-",VLOOKUP(L79&amp;"-"&amp;E79,'Np Quality'!A:M,7,FALSE)))</f>
        <v>-</v>
      </c>
      <c r="Q69" s="391" t="str">
        <f>IF(ISBLANK(L69),"",IF(OR(ISBLANK(VLOOKUP(L69&amp;"-"&amp;E69,'Np Quality'!A:M,8,FALSE)),ISERROR(VLOOKUP(L69&amp;"-"&amp;E69,'Np Quality'!A:M,8,FALSE))),"-",VLOOKUP(L69&amp;"-"&amp;E69,'Np Quality'!A:M,8,FALSE)))</f>
        <v>-</v>
      </c>
      <c r="R69" s="283">
        <f>IF(ISBLANK(L69),"",IF(OR(ISBLANK(VLOOKUP(L69&amp;"-"&amp;E69,'Np Quality'!A:M,9,FALSE)),ISERROR(VLOOKUP(L69&amp;"-"&amp;E69,'Np Quality'!A:M,9,FALSE))),"-",VLOOKUP(L69&amp;"-"&amp;E69,'Np Quality'!A:M,9,FALSE)))</f>
        <v>0.02</v>
      </c>
      <c r="S69" s="394"/>
      <c r="T69" s="395" t="str">
        <f t="shared" si="13"/>
        <v>PD-MA1</v>
      </c>
      <c r="U69" s="395" t="str">
        <f t="shared" si="14"/>
        <v>Konabay</v>
      </c>
      <c r="V69" s="396"/>
      <c r="W69" s="282">
        <v>45722</v>
      </c>
      <c r="X69" s="258">
        <f t="shared" si="15"/>
        <v>3</v>
      </c>
      <c r="Y69" s="258">
        <f t="shared" si="16"/>
        <v>2025</v>
      </c>
    </row>
    <row r="70" spans="1:25">
      <c r="A70" s="382" t="str">
        <f t="shared" si="10"/>
        <v>D1-03-02</v>
      </c>
      <c r="B70" s="383">
        <f t="shared" si="11"/>
        <v>1</v>
      </c>
      <c r="C70" s="341" t="s">
        <v>43</v>
      </c>
      <c r="D70" s="282">
        <v>45709</v>
      </c>
      <c r="E70" s="384">
        <f t="shared" si="12"/>
        <v>45709</v>
      </c>
      <c r="F70" s="388">
        <v>0</v>
      </c>
      <c r="G70" s="243">
        <v>2</v>
      </c>
      <c r="H70" s="244" t="s">
        <v>205</v>
      </c>
      <c r="I70" s="243">
        <v>3</v>
      </c>
      <c r="J70" s="387" t="s">
        <v>166</v>
      </c>
      <c r="K70" s="341" t="s">
        <v>180</v>
      </c>
      <c r="L70" s="244" t="s">
        <v>141</v>
      </c>
      <c r="M70" s="244" t="s">
        <v>199</v>
      </c>
      <c r="N70" s="290">
        <v>1.5</v>
      </c>
      <c r="O70" s="391" t="str">
        <f>IF(ISBLANK(L70),"",IF(OR(ISBLANK(VLOOKUP(L70&amp;"-"&amp;E70,'Np Quality'!A:M,6,FALSE)),ISERROR(VLOOKUP(L70&amp;"-"&amp;E70,'Np Quality'!A:M,6,FALSE))),"-",VLOOKUP(L70&amp;"-"&amp;E70,'Np Quality'!A:M,6,FALSE)))</f>
        <v>Np4</v>
      </c>
      <c r="P70" s="391" t="str">
        <f>IF(ISBLANK(L70),"",IF(OR(ISBLANK(VLOOKUP(L70&amp;"-"&amp;E70,'Np Quality'!A:M,7,FALSE)),ISERROR(VLOOKUP(L70&amp;"-"&amp;E70,'Np Quality'!A:M,7,FALSE))),"-",VLOOKUP(L70&amp;"-"&amp;E70,'Np Quality'!A:M,7,FALSE)))</f>
        <v>-</v>
      </c>
      <c r="Q70" s="391" t="str">
        <f>IF(ISBLANK(L80),"",IF(OR(ISBLANK(VLOOKUP(L80&amp;"-"&amp;E80,'Np Quality'!A:M,8,FALSE)),ISERROR(VLOOKUP(L80&amp;"-"&amp;E80,'Np Quality'!A:M,8,FALSE))),"-",VLOOKUP(L80&amp;"-"&amp;E80,'Np Quality'!A:M,8,FALSE)))</f>
        <v>-</v>
      </c>
      <c r="R70" s="283">
        <f>IF(ISBLANK(L70),"",IF(OR(ISBLANK(VLOOKUP(L70&amp;"-"&amp;E70,'Np Quality'!A:M,9,FALSE)),ISERROR(VLOOKUP(L70&amp;"-"&amp;E70,'Np Quality'!A:M,9,FALSE))),"-",VLOOKUP(L70&amp;"-"&amp;E70,'Np Quality'!A:M,9,FALSE)))</f>
        <v>0.02</v>
      </c>
      <c r="S70" s="394"/>
      <c r="T70" s="395" t="str">
        <f t="shared" si="13"/>
        <v>PD-MA1</v>
      </c>
      <c r="U70" s="395" t="str">
        <f t="shared" si="14"/>
        <v>Konabay</v>
      </c>
      <c r="V70" s="396"/>
      <c r="W70" s="282">
        <v>45721</v>
      </c>
      <c r="X70" s="258">
        <f t="shared" si="15"/>
        <v>3</v>
      </c>
      <c r="Y70" s="258">
        <f t="shared" si="16"/>
        <v>2025</v>
      </c>
    </row>
    <row r="71" spans="1:25">
      <c r="A71" s="382" t="str">
        <f t="shared" si="10"/>
        <v>D1-04-02</v>
      </c>
      <c r="B71" s="383">
        <f t="shared" si="11"/>
        <v>1</v>
      </c>
      <c r="C71" s="341" t="s">
        <v>43</v>
      </c>
      <c r="D71" s="282">
        <v>45710</v>
      </c>
      <c r="E71" s="384">
        <f t="shared" si="12"/>
        <v>45710</v>
      </c>
      <c r="F71" s="388">
        <v>0</v>
      </c>
      <c r="G71" s="243">
        <v>2</v>
      </c>
      <c r="H71" s="244" t="s">
        <v>205</v>
      </c>
      <c r="I71" s="243">
        <v>4</v>
      </c>
      <c r="J71" s="387" t="s">
        <v>166</v>
      </c>
      <c r="K71" s="341" t="s">
        <v>122</v>
      </c>
      <c r="L71" s="244" t="s">
        <v>163</v>
      </c>
      <c r="M71" s="244" t="s">
        <v>213</v>
      </c>
      <c r="N71" s="290">
        <v>2</v>
      </c>
      <c r="O71" s="391" t="str">
        <f>IF(ISBLANK(L71),"",IF(OR(ISBLANK(VLOOKUP(L71&amp;"-"&amp;E71,'Np Quality'!A:M,6,FALSE)),ISERROR(VLOOKUP(L71&amp;"-"&amp;E71,'Np Quality'!A:M,6,FALSE))),"-",VLOOKUP(L71&amp;"-"&amp;E71,'Np Quality'!A:M,6,FALSE)))</f>
        <v>Np4</v>
      </c>
      <c r="P71" s="391">
        <f>IF(ISBLANK(L71),"",IF(OR(ISBLANK(VLOOKUP(L71&amp;"-"&amp;E71,'Np Quality'!A:M,7,FALSE)),ISERROR(VLOOKUP(L71&amp;"-"&amp;E71,'Np Quality'!A:M,7,FALSE))),"-",VLOOKUP(L71&amp;"-"&amp;E71,'Np Quality'!A:M,7,FALSE)))</f>
        <v>0.9</v>
      </c>
      <c r="Q71" s="391" t="str">
        <f>IF(ISBLANK(L81),"",IF(OR(ISBLANK(VLOOKUP(L81&amp;"-"&amp;E81,'Np Quality'!A:M,8,FALSE)),ISERROR(VLOOKUP(L81&amp;"-"&amp;E81,'Np Quality'!A:M,8,FALSE))),"-",VLOOKUP(L81&amp;"-"&amp;E81,'Np Quality'!A:M,8,FALSE)))</f>
        <v>-</v>
      </c>
      <c r="R71" s="283">
        <f>IF(ISBLANK(L71),"",IF(OR(ISBLANK(VLOOKUP(L71&amp;"-"&amp;E71,'Np Quality'!A:M,9,FALSE)),ISERROR(VLOOKUP(L71&amp;"-"&amp;E71,'Np Quality'!A:M,9,FALSE))),"-",VLOOKUP(L71&amp;"-"&amp;E71,'Np Quality'!A:M,9,FALSE)))</f>
        <v>0</v>
      </c>
      <c r="S71" s="394"/>
      <c r="T71" s="395" t="str">
        <f t="shared" si="13"/>
        <v>V1-MB1</v>
      </c>
      <c r="U71" s="395" t="str">
        <f t="shared" si="14"/>
        <v>SIS</v>
      </c>
      <c r="V71" s="396"/>
      <c r="W71" s="282">
        <v>45722</v>
      </c>
      <c r="X71" s="258">
        <f t="shared" si="15"/>
        <v>3</v>
      </c>
      <c r="Y71" s="258">
        <f t="shared" si="16"/>
        <v>2025</v>
      </c>
    </row>
    <row r="72" spans="1:25">
      <c r="A72" s="382" t="str">
        <f t="shared" si="10"/>
        <v>D1-05-02</v>
      </c>
      <c r="B72" s="383">
        <f t="shared" si="11"/>
        <v>1</v>
      </c>
      <c r="C72" s="341" t="s">
        <v>43</v>
      </c>
      <c r="D72" s="282">
        <v>45710</v>
      </c>
      <c r="E72" s="384">
        <f t="shared" si="12"/>
        <v>45710</v>
      </c>
      <c r="F72" s="388">
        <v>0</v>
      </c>
      <c r="G72" s="243">
        <v>2</v>
      </c>
      <c r="H72" s="244" t="s">
        <v>205</v>
      </c>
      <c r="I72" s="243">
        <v>5</v>
      </c>
      <c r="J72" s="387" t="s">
        <v>166</v>
      </c>
      <c r="K72" s="341" t="s">
        <v>122</v>
      </c>
      <c r="L72" s="244" t="s">
        <v>163</v>
      </c>
      <c r="M72" s="244" t="s">
        <v>213</v>
      </c>
      <c r="N72" s="290">
        <v>2</v>
      </c>
      <c r="O72" s="391" t="str">
        <f>IF(ISBLANK(L72),"",IF(OR(ISBLANK(VLOOKUP(L72&amp;"-"&amp;E72,'Np Quality'!A:M,6,FALSE)),ISERROR(VLOOKUP(L72&amp;"-"&amp;E72,'Np Quality'!A:M,6,FALSE))),"-",VLOOKUP(L72&amp;"-"&amp;E72,'Np Quality'!A:M,6,FALSE)))</f>
        <v>Np4</v>
      </c>
      <c r="P72" s="391">
        <f>IF(ISBLANK(L72),"",IF(OR(ISBLANK(VLOOKUP(L72&amp;"-"&amp;E72,'Np Quality'!A:M,7,FALSE)),ISERROR(VLOOKUP(L72&amp;"-"&amp;E72,'Np Quality'!A:M,7,FALSE))),"-",VLOOKUP(L72&amp;"-"&amp;E72,'Np Quality'!A:M,7,FALSE)))</f>
        <v>0.9</v>
      </c>
      <c r="Q72" s="391">
        <f>IF(ISBLANK(L82),"",IF(OR(ISBLANK(VLOOKUP(L82&amp;"-"&amp;E82,'Np Quality'!A:M,8,FALSE)),ISERROR(VLOOKUP(L82&amp;"-"&amp;E82,'Np Quality'!A:M,8,FALSE))),"-",VLOOKUP(L82&amp;"-"&amp;E82,'Np Quality'!A:M,8,FALSE)))</f>
        <v>0.9</v>
      </c>
      <c r="R72" s="283">
        <f>IF(ISBLANK(L72),"",IF(OR(ISBLANK(VLOOKUP(L72&amp;"-"&amp;E72,'Np Quality'!A:M,9,FALSE)),ISERROR(VLOOKUP(L72&amp;"-"&amp;E72,'Np Quality'!A:M,9,FALSE))),"-",VLOOKUP(L72&amp;"-"&amp;E72,'Np Quality'!A:M,9,FALSE)))</f>
        <v>0</v>
      </c>
      <c r="S72" s="394"/>
      <c r="T72" s="395" t="str">
        <f t="shared" si="13"/>
        <v>V1-MB1</v>
      </c>
      <c r="U72" s="395" t="str">
        <f t="shared" si="14"/>
        <v>SIS</v>
      </c>
      <c r="V72" s="396"/>
      <c r="W72" s="282">
        <v>45724</v>
      </c>
      <c r="X72" s="258">
        <f t="shared" si="15"/>
        <v>3</v>
      </c>
      <c r="Y72" s="258">
        <f t="shared" si="16"/>
        <v>2025</v>
      </c>
    </row>
    <row r="73" spans="1:25">
      <c r="A73" s="382" t="str">
        <f t="shared" si="10"/>
        <v>D1-06-02</v>
      </c>
      <c r="B73" s="383">
        <f t="shared" si="11"/>
        <v>1</v>
      </c>
      <c r="C73" s="341" t="s">
        <v>43</v>
      </c>
      <c r="D73" s="282">
        <v>45710</v>
      </c>
      <c r="E73" s="384">
        <f t="shared" si="12"/>
        <v>45710</v>
      </c>
      <c r="F73" s="388">
        <v>0</v>
      </c>
      <c r="G73" s="243">
        <v>2</v>
      </c>
      <c r="H73" s="244" t="s">
        <v>205</v>
      </c>
      <c r="I73" s="243">
        <v>6</v>
      </c>
      <c r="J73" s="387" t="s">
        <v>166</v>
      </c>
      <c r="K73" s="341" t="s">
        <v>122</v>
      </c>
      <c r="L73" s="244" t="s">
        <v>204</v>
      </c>
      <c r="M73" s="244" t="s">
        <v>199</v>
      </c>
      <c r="N73" s="290">
        <v>2</v>
      </c>
      <c r="O73" s="391" t="str">
        <f>IF(ISBLANK(L73),"",IF(OR(ISBLANK(VLOOKUP(L73&amp;"-"&amp;E73,'Np Quality'!A:M,6,FALSE)),ISERROR(VLOOKUP(L73&amp;"-"&amp;E73,'Np Quality'!A:M,6,FALSE))),"-",VLOOKUP(L73&amp;"-"&amp;E73,'Np Quality'!A:M,6,FALSE)))</f>
        <v>Np4</v>
      </c>
      <c r="P73" s="391">
        <f>IF(ISBLANK(L73),"",IF(OR(ISBLANK(VLOOKUP(L73&amp;"-"&amp;E73,'Np Quality'!A:M,7,FALSE)),ISERROR(VLOOKUP(L73&amp;"-"&amp;E73,'Np Quality'!A:M,7,FALSE))),"-",VLOOKUP(L73&amp;"-"&amp;E73,'Np Quality'!A:M,7,FALSE)))</f>
        <v>0.9</v>
      </c>
      <c r="Q73" s="391">
        <f>IF(ISBLANK(L83),"",IF(OR(ISBLANK(VLOOKUP(L83&amp;"-"&amp;E83,'Np Quality'!A:M,8,FALSE)),ISERROR(VLOOKUP(L83&amp;"-"&amp;E83,'Np Quality'!A:M,8,FALSE))),"-",VLOOKUP(L83&amp;"-"&amp;E83,'Np Quality'!A:M,8,FALSE)))</f>
        <v>0.9</v>
      </c>
      <c r="R73" s="283">
        <f>IF(ISBLANK(L73),"",IF(OR(ISBLANK(VLOOKUP(L73&amp;"-"&amp;E73,'Np Quality'!A:M,9,FALSE)),ISERROR(VLOOKUP(L73&amp;"-"&amp;E73,'Np Quality'!A:M,9,FALSE))),"-",VLOOKUP(L73&amp;"-"&amp;E73,'Np Quality'!A:M,9,FALSE)))</f>
        <v>0</v>
      </c>
      <c r="S73" s="394"/>
      <c r="T73" s="395" t="str">
        <f t="shared" si="13"/>
        <v>V1-MD1</v>
      </c>
      <c r="U73" s="395" t="str">
        <f t="shared" si="14"/>
        <v>Konabay</v>
      </c>
      <c r="V73" s="396"/>
      <c r="W73" s="282">
        <v>45725</v>
      </c>
      <c r="X73" s="258">
        <f t="shared" si="15"/>
        <v>3</v>
      </c>
      <c r="Y73" s="258">
        <f t="shared" si="16"/>
        <v>2025</v>
      </c>
    </row>
    <row r="74" spans="1:25">
      <c r="A74" s="382" t="str">
        <f t="shared" si="10"/>
        <v>D1-07-02</v>
      </c>
      <c r="B74" s="383">
        <f t="shared" si="11"/>
        <v>1</v>
      </c>
      <c r="C74" s="341" t="s">
        <v>43</v>
      </c>
      <c r="D74" s="282">
        <v>45711</v>
      </c>
      <c r="E74" s="384">
        <f t="shared" si="12"/>
        <v>45711</v>
      </c>
      <c r="F74" s="388">
        <v>0</v>
      </c>
      <c r="G74" s="243">
        <v>2</v>
      </c>
      <c r="H74" s="244" t="s">
        <v>205</v>
      </c>
      <c r="I74" s="243">
        <v>7</v>
      </c>
      <c r="J74" s="387" t="s">
        <v>166</v>
      </c>
      <c r="K74" s="341" t="s">
        <v>122</v>
      </c>
      <c r="L74" s="244" t="s">
        <v>163</v>
      </c>
      <c r="M74" s="244" t="s">
        <v>213</v>
      </c>
      <c r="N74" s="290">
        <v>2</v>
      </c>
      <c r="O74" s="391" t="str">
        <f>IF(ISBLANK(L74),"",IF(OR(ISBLANK(VLOOKUP(L74&amp;"-"&amp;E74,'Np Quality'!A:M,6,FALSE)),ISERROR(VLOOKUP(L74&amp;"-"&amp;E74,'Np Quality'!A:M,6,FALSE))),"-",VLOOKUP(L74&amp;"-"&amp;E74,'Np Quality'!A:M,6,FALSE)))</f>
        <v>Np4</v>
      </c>
      <c r="P74" s="391">
        <f>IF(ISBLANK(L74),"",IF(OR(ISBLANK(VLOOKUP(L74&amp;"-"&amp;E74,'Np Quality'!A:M,7,FALSE)),ISERROR(VLOOKUP(L74&amp;"-"&amp;E74,'Np Quality'!A:M,7,FALSE))),"-",VLOOKUP(L74&amp;"-"&amp;E74,'Np Quality'!A:M,7,FALSE)))</f>
        <v>0.9</v>
      </c>
      <c r="Q74" s="391">
        <f>IF(ISBLANK(L84),"",IF(OR(ISBLANK(VLOOKUP(L84&amp;"-"&amp;E84,'Np Quality'!A:M,8,FALSE)),ISERROR(VLOOKUP(L84&amp;"-"&amp;E84,'Np Quality'!A:M,8,FALSE))),"-",VLOOKUP(L84&amp;"-"&amp;E84,'Np Quality'!A:M,8,FALSE)))</f>
        <v>0.9</v>
      </c>
      <c r="R74" s="283">
        <f>IF(ISBLANK(L74),"",IF(OR(ISBLANK(VLOOKUP(L74&amp;"-"&amp;E74,'Np Quality'!A:M,9,FALSE)),ISERROR(VLOOKUP(L74&amp;"-"&amp;E74,'Np Quality'!A:M,9,FALSE))),"-",VLOOKUP(L74&amp;"-"&amp;E74,'Np Quality'!A:M,9,FALSE)))</f>
        <v>0</v>
      </c>
      <c r="S74" s="394"/>
      <c r="T74" s="395" t="str">
        <f t="shared" si="13"/>
        <v>V1-MB1</v>
      </c>
      <c r="U74" s="395" t="str">
        <f t="shared" si="14"/>
        <v>SIS</v>
      </c>
      <c r="V74" s="396"/>
      <c r="W74" s="282">
        <v>45723</v>
      </c>
      <c r="X74" s="258">
        <f t="shared" si="15"/>
        <v>3</v>
      </c>
      <c r="Y74" s="258">
        <f t="shared" si="16"/>
        <v>2025</v>
      </c>
    </row>
    <row r="75" spans="1:25">
      <c r="A75" s="382" t="str">
        <f t="shared" si="10"/>
        <v>D1-08-02</v>
      </c>
      <c r="B75" s="383">
        <f t="shared" si="11"/>
        <v>1</v>
      </c>
      <c r="C75" s="341" t="s">
        <v>43</v>
      </c>
      <c r="D75" s="282">
        <v>45711</v>
      </c>
      <c r="E75" s="384">
        <f t="shared" si="12"/>
        <v>45711</v>
      </c>
      <c r="F75" s="388">
        <v>0</v>
      </c>
      <c r="G75" s="243">
        <v>2</v>
      </c>
      <c r="H75" s="244" t="s">
        <v>205</v>
      </c>
      <c r="I75" s="243">
        <v>8</v>
      </c>
      <c r="J75" s="387" t="s">
        <v>166</v>
      </c>
      <c r="K75" s="341" t="s">
        <v>122</v>
      </c>
      <c r="L75" s="244" t="s">
        <v>163</v>
      </c>
      <c r="M75" s="244" t="s">
        <v>213</v>
      </c>
      <c r="N75" s="290">
        <v>2</v>
      </c>
      <c r="O75" s="391" t="str">
        <f>IF(ISBLANK(L76),"",IF(OR(ISBLANK(VLOOKUP(L76&amp;"-"&amp;E76,'Np Quality'!A:M,6,FALSE)),ISERROR(VLOOKUP(L76&amp;"-"&amp;E76,'Np Quality'!A:M,6,FALSE))),"-",VLOOKUP(L76&amp;"-"&amp;E76,'Np Quality'!A:M,6,FALSE)))</f>
        <v>Np4</v>
      </c>
      <c r="P75" s="391">
        <f>IF(ISBLANK(L75),"",IF(OR(ISBLANK(VLOOKUP(L75&amp;"-"&amp;E75,'Np Quality'!A:M,7,FALSE)),ISERROR(VLOOKUP(L75&amp;"-"&amp;E75,'Np Quality'!A:M,7,FALSE))),"-",VLOOKUP(L75&amp;"-"&amp;E75,'Np Quality'!A:M,7,FALSE)))</f>
        <v>0.9</v>
      </c>
      <c r="Q75" s="391">
        <f>IF(ISBLANK(L85),"",IF(OR(ISBLANK(VLOOKUP(L85&amp;"-"&amp;E85,'Np Quality'!A:M,8,FALSE)),ISERROR(VLOOKUP(L85&amp;"-"&amp;E85,'Np Quality'!A:M,8,FALSE))),"-",VLOOKUP(L85&amp;"-"&amp;E85,'Np Quality'!A:M,8,FALSE)))</f>
        <v>0.9</v>
      </c>
      <c r="R75" s="283">
        <f>IF(ISBLANK(L75),"",IF(OR(ISBLANK(VLOOKUP(L75&amp;"-"&amp;E75,'Np Quality'!A:M,9,FALSE)),ISERROR(VLOOKUP(L75&amp;"-"&amp;E75,'Np Quality'!A:M,9,FALSE))),"-",VLOOKUP(L75&amp;"-"&amp;E75,'Np Quality'!A:M,9,FALSE)))</f>
        <v>0</v>
      </c>
      <c r="S75" s="394"/>
      <c r="T75" s="395" t="str">
        <f t="shared" si="13"/>
        <v>V1-MB1</v>
      </c>
      <c r="U75" s="395" t="str">
        <f t="shared" si="14"/>
        <v>SIS</v>
      </c>
      <c r="V75" s="396"/>
      <c r="W75" s="282">
        <v>45724</v>
      </c>
      <c r="X75" s="258">
        <f t="shared" si="15"/>
        <v>3</v>
      </c>
      <c r="Y75" s="258">
        <f t="shared" si="16"/>
        <v>2025</v>
      </c>
    </row>
    <row r="76" spans="1:25">
      <c r="A76" s="382" t="str">
        <f t="shared" si="10"/>
        <v>D1-09-02</v>
      </c>
      <c r="B76" s="383">
        <f t="shared" si="11"/>
        <v>1</v>
      </c>
      <c r="C76" s="341" t="s">
        <v>43</v>
      </c>
      <c r="D76" s="282">
        <v>45711</v>
      </c>
      <c r="E76" s="384">
        <f t="shared" si="12"/>
        <v>45711</v>
      </c>
      <c r="F76" s="388">
        <v>0</v>
      </c>
      <c r="G76" s="243">
        <v>2</v>
      </c>
      <c r="H76" s="244" t="s">
        <v>205</v>
      </c>
      <c r="I76" s="243">
        <v>9</v>
      </c>
      <c r="J76" s="387" t="s">
        <v>166</v>
      </c>
      <c r="K76" s="341" t="s">
        <v>122</v>
      </c>
      <c r="L76" s="244" t="s">
        <v>204</v>
      </c>
      <c r="M76" s="244" t="s">
        <v>199</v>
      </c>
      <c r="N76" s="290">
        <v>2</v>
      </c>
      <c r="O76" s="391" t="str">
        <f>IF(ISBLANK(L76),"",IF(OR(ISBLANK(VLOOKUP(L76&amp;"-"&amp;E76,'Np Quality'!A:M,6,FALSE)),ISERROR(VLOOKUP(L76&amp;"-"&amp;E76,'Np Quality'!A:M,6,FALSE))),"-",VLOOKUP(L76&amp;"-"&amp;E76,'Np Quality'!A:M,6,FALSE)))</f>
        <v>Np4</v>
      </c>
      <c r="P76" s="391">
        <f>IF(ISBLANK(L77),"",IF(OR(ISBLANK(VLOOKUP(L77&amp;"-"&amp;E77,'Np Quality'!A:M,7,FALSE)),ISERROR(VLOOKUP(L77&amp;"-"&amp;E77,'Np Quality'!A:M,7,FALSE))),"-",VLOOKUP(L77&amp;"-"&amp;E77,'Np Quality'!A:M,7,FALSE)))</f>
        <v>0.9</v>
      </c>
      <c r="Q76" s="391">
        <f>IF(ISBLANK(L86),"",IF(OR(ISBLANK(VLOOKUP(L86&amp;"-"&amp;E86,'Np Quality'!A:M,8,FALSE)),ISERROR(VLOOKUP(L86&amp;"-"&amp;E86,'Np Quality'!A:M,8,FALSE))),"-",VLOOKUP(L86&amp;"-"&amp;E86,'Np Quality'!A:M,8,FALSE)))</f>
        <v>0.9</v>
      </c>
      <c r="R76" s="283">
        <f>IF(ISBLANK(L76),"",IF(OR(ISBLANK(VLOOKUP(L76&amp;"-"&amp;E76,'Np Quality'!A:M,9,FALSE)),ISERROR(VLOOKUP(L76&amp;"-"&amp;E76,'Np Quality'!A:M,9,FALSE))),"-",VLOOKUP(L76&amp;"-"&amp;E76,'Np Quality'!A:M,9,FALSE)))</f>
        <v>0</v>
      </c>
      <c r="S76" s="394"/>
      <c r="T76" s="395" t="str">
        <f t="shared" si="13"/>
        <v>V1-MD1</v>
      </c>
      <c r="U76" s="395" t="str">
        <f t="shared" si="14"/>
        <v>Konabay</v>
      </c>
      <c r="V76" s="396"/>
      <c r="W76" s="282">
        <v>45724</v>
      </c>
      <c r="X76" s="258">
        <f t="shared" si="15"/>
        <v>3</v>
      </c>
      <c r="Y76" s="258">
        <f t="shared" si="16"/>
        <v>2025</v>
      </c>
    </row>
    <row r="77" spans="1:25">
      <c r="A77" s="382" t="str">
        <f t="shared" si="10"/>
        <v>D1-10-02</v>
      </c>
      <c r="B77" s="383">
        <f t="shared" si="11"/>
        <v>1</v>
      </c>
      <c r="C77" s="341" t="s">
        <v>43</v>
      </c>
      <c r="D77" s="282">
        <v>45711</v>
      </c>
      <c r="E77" s="384">
        <f t="shared" si="12"/>
        <v>45711</v>
      </c>
      <c r="F77" s="388">
        <v>0</v>
      </c>
      <c r="G77" s="243">
        <v>2</v>
      </c>
      <c r="H77" s="244" t="s">
        <v>205</v>
      </c>
      <c r="I77" s="243">
        <v>10</v>
      </c>
      <c r="J77" s="387" t="s">
        <v>166</v>
      </c>
      <c r="K77" s="341" t="s">
        <v>122</v>
      </c>
      <c r="L77" s="244" t="s">
        <v>204</v>
      </c>
      <c r="M77" s="244" t="s">
        <v>199</v>
      </c>
      <c r="N77" s="290">
        <v>2</v>
      </c>
      <c r="O77" s="391" t="str">
        <f>IF(ISBLANK(L77),"",IF(OR(ISBLANK(VLOOKUP(L77&amp;"-"&amp;E77,'Np Quality'!A:M,6,FALSE)),ISERROR(VLOOKUP(L77&amp;"-"&amp;E77,'Np Quality'!A:M,6,FALSE))),"-",VLOOKUP(L77&amp;"-"&amp;E77,'Np Quality'!A:M,6,FALSE)))</f>
        <v>Np4</v>
      </c>
      <c r="P77" s="391">
        <f>IF(ISBLANK(L77),"",IF(OR(ISBLANK(VLOOKUP(L77&amp;"-"&amp;E77,'Np Quality'!A:M,7,FALSE)),ISERROR(VLOOKUP(L77&amp;"-"&amp;E77,'Np Quality'!A:M,7,FALSE))),"-",VLOOKUP(L77&amp;"-"&amp;E77,'Np Quality'!A:M,7,FALSE)))</f>
        <v>0.9</v>
      </c>
      <c r="Q77" s="391">
        <f>IF(ISBLANK(L88),"",IF(OR(ISBLANK(VLOOKUP(L88&amp;"-"&amp;E88,'Np Quality'!A:M,8,FALSE)),ISERROR(VLOOKUP(L88&amp;"-"&amp;E88,'Np Quality'!A:M,8,FALSE))),"-",VLOOKUP(L88&amp;"-"&amp;E88,'Np Quality'!A:M,8,FALSE)))</f>
        <v>0.9</v>
      </c>
      <c r="R77" s="283">
        <f>IF(ISBLANK(L77),"",IF(OR(ISBLANK(VLOOKUP(L77&amp;"-"&amp;E77,'Np Quality'!A:M,9,FALSE)),ISERROR(VLOOKUP(L77&amp;"-"&amp;E77,'Np Quality'!A:M,9,FALSE))),"-",VLOOKUP(L77&amp;"-"&amp;E77,'Np Quality'!A:M,9,FALSE)))</f>
        <v>0</v>
      </c>
      <c r="S77" s="394"/>
      <c r="T77" s="395" t="str">
        <f t="shared" si="13"/>
        <v>V1-MD1</v>
      </c>
      <c r="U77" s="395" t="str">
        <f t="shared" si="14"/>
        <v>Konabay</v>
      </c>
      <c r="V77" s="396"/>
      <c r="W77" s="282">
        <v>45725</v>
      </c>
      <c r="X77" s="258">
        <f t="shared" si="15"/>
        <v>3</v>
      </c>
      <c r="Y77" s="258">
        <f t="shared" si="16"/>
        <v>2025</v>
      </c>
    </row>
    <row r="78" spans="1:25">
      <c r="A78" s="382" t="str">
        <f t="shared" si="10"/>
        <v>A1-01-02</v>
      </c>
      <c r="B78" s="383">
        <f t="shared" si="11"/>
        <v>1</v>
      </c>
      <c r="C78" s="341" t="s">
        <v>43</v>
      </c>
      <c r="D78" s="282">
        <v>45716</v>
      </c>
      <c r="E78" s="384">
        <f t="shared" si="12"/>
        <v>45716</v>
      </c>
      <c r="F78" s="388">
        <v>0</v>
      </c>
      <c r="G78" s="243">
        <v>2</v>
      </c>
      <c r="H78" s="244" t="s">
        <v>144</v>
      </c>
      <c r="I78" s="243">
        <v>1</v>
      </c>
      <c r="J78" s="387" t="s">
        <v>166</v>
      </c>
      <c r="K78" s="341" t="s">
        <v>180</v>
      </c>
      <c r="L78" s="244" t="s">
        <v>162</v>
      </c>
      <c r="M78" s="244" t="s">
        <v>181</v>
      </c>
      <c r="N78" s="290">
        <v>1.5</v>
      </c>
      <c r="O78" s="391" t="str">
        <f>IF(ISBLANK(L78),"",IF(OR(ISBLANK(VLOOKUP(L78&amp;"-"&amp;E78,'Np Quality'!A:M,6,FALSE)),ISERROR(VLOOKUP(L78&amp;"-"&amp;E78,'Np Quality'!A:M,6,FALSE))),"-",VLOOKUP(L78&amp;"-"&amp;E78,'Np Quality'!A:M,6,FALSE)))</f>
        <v>Np4</v>
      </c>
      <c r="P78" s="391" t="str">
        <f>IF(ISBLANK(L78),"",IF(OR(ISBLANK(VLOOKUP(L78&amp;"-"&amp;E78,'Np Quality'!A:M,7,FALSE)),ISERROR(VLOOKUP(L78&amp;"-"&amp;E78,'Np Quality'!A:M,7,FALSE))),"-",VLOOKUP(L78&amp;"-"&amp;E78,'Np Quality'!A:M,7,FALSE)))</f>
        <v>-</v>
      </c>
      <c r="Q78" s="391">
        <f>IF(ISBLANK(L88),"",IF(OR(ISBLANK(VLOOKUP(L88&amp;"-"&amp;E88,'Np Quality'!A:M,8,FALSE)),ISERROR(VLOOKUP(L88&amp;"-"&amp;E88,'Np Quality'!A:M,8,FALSE))),"-",VLOOKUP(L88&amp;"-"&amp;E88,'Np Quality'!A:M,8,FALSE)))</f>
        <v>0.9</v>
      </c>
      <c r="R78" s="283">
        <f>IF(ISBLANK(L79),"",IF(OR(ISBLANK(VLOOKUP(L79&amp;"-"&amp;E79,'Np Quality'!A:M,9,FALSE)),ISERROR(VLOOKUP(L79&amp;"-"&amp;E79,'Np Quality'!A:M,9,FALSE))),"-",VLOOKUP(L79&amp;"-"&amp;E79,'Np Quality'!A:M,9,FALSE)))</f>
        <v>0.01</v>
      </c>
      <c r="S78" s="394"/>
      <c r="T78" s="395" t="str">
        <f t="shared" si="13"/>
        <v>PD-MB1</v>
      </c>
      <c r="U78" s="395" t="str">
        <f t="shared" si="14"/>
        <v>SyAqua</v>
      </c>
      <c r="V78" s="396"/>
      <c r="W78" s="282">
        <v>45729</v>
      </c>
      <c r="X78" s="258">
        <f t="shared" si="15"/>
        <v>3</v>
      </c>
      <c r="Y78" s="258">
        <f t="shared" si="16"/>
        <v>2025</v>
      </c>
    </row>
    <row r="79" spans="1:25">
      <c r="A79" s="382" t="str">
        <f t="shared" si="10"/>
        <v>A1-02-02</v>
      </c>
      <c r="B79" s="383">
        <f t="shared" si="11"/>
        <v>1</v>
      </c>
      <c r="C79" s="341" t="s">
        <v>43</v>
      </c>
      <c r="D79" s="282">
        <v>45716</v>
      </c>
      <c r="E79" s="384">
        <f t="shared" si="12"/>
        <v>45716</v>
      </c>
      <c r="F79" s="388">
        <v>0</v>
      </c>
      <c r="G79" s="243">
        <v>2</v>
      </c>
      <c r="H79" s="244" t="s">
        <v>144</v>
      </c>
      <c r="I79" s="243">
        <v>2</v>
      </c>
      <c r="J79" s="387" t="s">
        <v>166</v>
      </c>
      <c r="K79" s="341" t="s">
        <v>180</v>
      </c>
      <c r="L79" s="244" t="s">
        <v>162</v>
      </c>
      <c r="M79" s="244" t="s">
        <v>181</v>
      </c>
      <c r="N79" s="290">
        <v>1.5</v>
      </c>
      <c r="O79" s="391" t="str">
        <f>IF(ISBLANK(L79),"",IF(OR(ISBLANK(VLOOKUP(L79&amp;"-"&amp;E79,'Np Quality'!A:M,6,FALSE)),ISERROR(VLOOKUP(L79&amp;"-"&amp;E79,'Np Quality'!A:M,6,FALSE))),"-",VLOOKUP(L79&amp;"-"&amp;E79,'Np Quality'!A:M,6,FALSE)))</f>
        <v>Np4</v>
      </c>
      <c r="P79" s="391" t="str">
        <f>IF(ISBLANK(L79),"",IF(OR(ISBLANK(VLOOKUP(L79&amp;"-"&amp;E79,'Np Quality'!A:M,7,FALSE)),ISERROR(VLOOKUP(L79&amp;"-"&amp;E79,'Np Quality'!A:M,7,FALSE))),"-",VLOOKUP(L79&amp;"-"&amp;E79,'Np Quality'!A:M,7,FALSE)))</f>
        <v>-</v>
      </c>
      <c r="Q79" s="391">
        <f>IF(ISBLANK(L89),"",IF(OR(ISBLANK(VLOOKUP(L89&amp;"-"&amp;E89,'Np Quality'!A:M,8,FALSE)),ISERROR(VLOOKUP(L89&amp;"-"&amp;E89,'Np Quality'!A:M,8,FALSE))),"-",VLOOKUP(L89&amp;"-"&amp;E89,'Np Quality'!A:M,8,FALSE)))</f>
        <v>0.9</v>
      </c>
      <c r="R79" s="283">
        <f>IF(ISBLANK(L79),"",IF(OR(ISBLANK(VLOOKUP(L79&amp;"-"&amp;E79,'Np Quality'!A:M,9,FALSE)),ISERROR(VLOOKUP(L79&amp;"-"&amp;E79,'Np Quality'!A:M,9,FALSE))),"-",VLOOKUP(L79&amp;"-"&amp;E79,'Np Quality'!A:M,9,FALSE)))</f>
        <v>0.01</v>
      </c>
      <c r="S79" s="394"/>
      <c r="T79" s="395" t="str">
        <f t="shared" si="13"/>
        <v>PD-MB1</v>
      </c>
      <c r="U79" s="395" t="str">
        <f t="shared" si="14"/>
        <v>SyAqua</v>
      </c>
      <c r="V79" s="396"/>
      <c r="W79" s="282">
        <v>45729</v>
      </c>
      <c r="X79" s="258">
        <f t="shared" si="15"/>
        <v>3</v>
      </c>
      <c r="Y79" s="258">
        <f t="shared" si="16"/>
        <v>2025</v>
      </c>
    </row>
    <row r="80" spans="1:25">
      <c r="A80" s="382" t="str">
        <f t="shared" si="10"/>
        <v>A1-03-02</v>
      </c>
      <c r="B80" s="383">
        <f t="shared" si="11"/>
        <v>1</v>
      </c>
      <c r="C80" s="341" t="s">
        <v>43</v>
      </c>
      <c r="D80" s="282">
        <v>45716</v>
      </c>
      <c r="E80" s="384">
        <f t="shared" si="12"/>
        <v>45716</v>
      </c>
      <c r="F80" s="388">
        <v>0</v>
      </c>
      <c r="G80" s="243">
        <v>2</v>
      </c>
      <c r="H80" s="244" t="s">
        <v>144</v>
      </c>
      <c r="I80" s="243">
        <v>3</v>
      </c>
      <c r="J80" s="387" t="s">
        <v>166</v>
      </c>
      <c r="K80" s="341" t="s">
        <v>122</v>
      </c>
      <c r="L80" s="244" t="s">
        <v>204</v>
      </c>
      <c r="M80" s="244" t="s">
        <v>199</v>
      </c>
      <c r="N80" s="290">
        <v>2</v>
      </c>
      <c r="O80" s="391" t="str">
        <f>IF(ISBLANK(L80),"",IF(OR(ISBLANK(VLOOKUP(L80&amp;"-"&amp;E80,'Np Quality'!A:M,6,FALSE)),ISERROR(VLOOKUP(L80&amp;"-"&amp;E80,'Np Quality'!A:M,6,FALSE))),"-",VLOOKUP(L80&amp;"-"&amp;E80,'Np Quality'!A:M,6,FALSE)))</f>
        <v>-</v>
      </c>
      <c r="P80" s="391" t="str">
        <f>IF(ISBLANK(L80),"",IF(OR(ISBLANK(VLOOKUP(L80&amp;"-"&amp;E80,'Np Quality'!A:M,7,FALSE)),ISERROR(VLOOKUP(L80&amp;"-"&amp;E80,'Np Quality'!A:M,7,FALSE))),"-",VLOOKUP(L80&amp;"-"&amp;E80,'Np Quality'!A:M,7,FALSE)))</f>
        <v>-</v>
      </c>
      <c r="Q80" s="391" t="str">
        <f>IF(ISBLANK(L80),"",IF(OR(ISBLANK(VLOOKUP(L80&amp;"-"&amp;E80,'Np Quality'!A:M,8,FALSE)),ISERROR(VLOOKUP(L80&amp;"-"&amp;E80,'Np Quality'!A:M,8,FALSE))),"-",VLOOKUP(L80&amp;"-"&amp;E80,'Np Quality'!A:M,8,FALSE)))</f>
        <v>-</v>
      </c>
      <c r="R80" s="283">
        <f>IF(ISBLANK(L90),"",IF(OR(ISBLANK(VLOOKUP(L90&amp;"-"&amp;E90,'Np Quality'!A:M,9,FALSE)),ISERROR(VLOOKUP(L90&amp;"-"&amp;E90,'Np Quality'!A:M,9,FALSE))),"-",VLOOKUP(L90&amp;"-"&amp;E90,'Np Quality'!A:M,9,FALSE)))</f>
        <v>0</v>
      </c>
      <c r="S80" s="394"/>
      <c r="T80" s="395" t="str">
        <f t="shared" si="13"/>
        <v>V1-MD1</v>
      </c>
      <c r="U80" s="395" t="str">
        <f t="shared" si="14"/>
        <v>Konabay</v>
      </c>
      <c r="V80" s="396"/>
      <c r="W80" s="282">
        <v>45726</v>
      </c>
      <c r="X80" s="258">
        <f t="shared" si="15"/>
        <v>3</v>
      </c>
      <c r="Y80" s="258">
        <f t="shared" si="16"/>
        <v>2025</v>
      </c>
    </row>
    <row r="81" spans="1:25">
      <c r="A81" s="382" t="str">
        <f t="shared" si="10"/>
        <v>A1-04-02</v>
      </c>
      <c r="B81" s="383">
        <f t="shared" si="11"/>
        <v>1</v>
      </c>
      <c r="C81" s="341" t="s">
        <v>43</v>
      </c>
      <c r="D81" s="282">
        <v>45716</v>
      </c>
      <c r="E81" s="384">
        <f t="shared" si="12"/>
        <v>45716</v>
      </c>
      <c r="F81" s="388">
        <v>0</v>
      </c>
      <c r="G81" s="243">
        <v>2</v>
      </c>
      <c r="H81" s="244" t="s">
        <v>144</v>
      </c>
      <c r="I81" s="243">
        <v>4</v>
      </c>
      <c r="J81" s="387" t="s">
        <v>166</v>
      </c>
      <c r="K81" s="341" t="s">
        <v>122</v>
      </c>
      <c r="L81" s="244" t="s">
        <v>204</v>
      </c>
      <c r="M81" s="244" t="s">
        <v>199</v>
      </c>
      <c r="N81" s="290">
        <v>2</v>
      </c>
      <c r="O81" s="391" t="str">
        <f>IF(ISBLANK(L81),"",IF(OR(ISBLANK(VLOOKUP(L81&amp;"-"&amp;E81,'Np Quality'!A:M,6,FALSE)),ISERROR(VLOOKUP(L81&amp;"-"&amp;E81,'Np Quality'!A:M,6,FALSE))),"-",VLOOKUP(L81&amp;"-"&amp;E81,'Np Quality'!A:M,6,FALSE)))</f>
        <v>-</v>
      </c>
      <c r="P81" s="391" t="str">
        <f>IF(ISBLANK(L81),"",IF(OR(ISBLANK(VLOOKUP(L81&amp;"-"&amp;E81,'Np Quality'!A:M,7,FALSE)),ISERROR(VLOOKUP(L81&amp;"-"&amp;E81,'Np Quality'!A:M,7,FALSE))),"-",VLOOKUP(L81&amp;"-"&amp;E81,'Np Quality'!A:M,7,FALSE)))</f>
        <v>-</v>
      </c>
      <c r="Q81" s="391" t="str">
        <f>IF(ISBLANK(L81),"",IF(OR(ISBLANK(VLOOKUP(L81&amp;"-"&amp;E81,'Np Quality'!A:M,8,FALSE)),ISERROR(VLOOKUP(L81&amp;"-"&amp;E81,'Np Quality'!A:M,8,FALSE))),"-",VLOOKUP(L81&amp;"-"&amp;E81,'Np Quality'!A:M,8,FALSE)))</f>
        <v>-</v>
      </c>
      <c r="R81" s="283">
        <f>IF(ISBLANK(L91),"",IF(OR(ISBLANK(VLOOKUP(L91&amp;"-"&amp;E91,'Np Quality'!A:M,9,FALSE)),ISERROR(VLOOKUP(L91&amp;"-"&amp;E91,'Np Quality'!A:M,9,FALSE))),"-",VLOOKUP(L91&amp;"-"&amp;E91,'Np Quality'!A:M,9,FALSE)))</f>
        <v>0</v>
      </c>
      <c r="S81" s="394"/>
      <c r="T81" s="395" t="str">
        <f t="shared" si="13"/>
        <v>V1-MD1</v>
      </c>
      <c r="U81" s="395" t="str">
        <f t="shared" si="14"/>
        <v>Konabay</v>
      </c>
      <c r="V81" s="396"/>
      <c r="W81" s="282">
        <v>45726</v>
      </c>
      <c r="X81" s="258">
        <f t="shared" si="15"/>
        <v>3</v>
      </c>
      <c r="Y81" s="258">
        <f t="shared" si="16"/>
        <v>2025</v>
      </c>
    </row>
    <row r="82" spans="1:25">
      <c r="A82" s="382" t="str">
        <f t="shared" si="10"/>
        <v>A1-05-02</v>
      </c>
      <c r="B82" s="383">
        <f t="shared" si="11"/>
        <v>1</v>
      </c>
      <c r="C82" s="341" t="s">
        <v>43</v>
      </c>
      <c r="D82" s="282">
        <v>45716</v>
      </c>
      <c r="E82" s="384">
        <f t="shared" si="12"/>
        <v>45716</v>
      </c>
      <c r="F82" s="388">
        <v>0</v>
      </c>
      <c r="G82" s="243">
        <v>2</v>
      </c>
      <c r="H82" s="244" t="s">
        <v>144</v>
      </c>
      <c r="I82" s="243">
        <v>5</v>
      </c>
      <c r="J82" s="387" t="s">
        <v>166</v>
      </c>
      <c r="K82" s="341" t="s">
        <v>122</v>
      </c>
      <c r="L82" s="244" t="s">
        <v>163</v>
      </c>
      <c r="M82" s="244" t="s">
        <v>213</v>
      </c>
      <c r="N82" s="290">
        <v>2</v>
      </c>
      <c r="O82" s="391" t="str">
        <f>IF(ISBLANK(L82),"",IF(OR(ISBLANK(VLOOKUP(L82&amp;"-"&amp;E82,'Np Quality'!A:M,6,FALSE)),ISERROR(VLOOKUP(L82&amp;"-"&amp;E82,'Np Quality'!A:M,6,FALSE))),"-",VLOOKUP(L82&amp;"-"&amp;E82,'Np Quality'!A:M,6,FALSE)))</f>
        <v>Np4</v>
      </c>
      <c r="P82" s="391">
        <f>IF(ISBLANK(L82),"",IF(OR(ISBLANK(VLOOKUP(L82&amp;"-"&amp;E82,'Np Quality'!A:M,7,FALSE)),ISERROR(VLOOKUP(L82&amp;"-"&amp;E82,'Np Quality'!A:M,7,FALSE))),"-",VLOOKUP(L82&amp;"-"&amp;E82,'Np Quality'!A:M,7,FALSE)))</f>
        <v>0.9</v>
      </c>
      <c r="Q82" s="391">
        <f>IF(ISBLANK(L82),"",IF(OR(ISBLANK(VLOOKUP(L82&amp;"-"&amp;E82,'Np Quality'!A:M,8,FALSE)),ISERROR(VLOOKUP(L82&amp;"-"&amp;E82,'Np Quality'!A:M,8,FALSE))),"-",VLOOKUP(L82&amp;"-"&amp;E82,'Np Quality'!A:M,8,FALSE)))</f>
        <v>0.9</v>
      </c>
      <c r="R82" s="283">
        <f>IF(ISBLANK(L92),"",IF(OR(ISBLANK(VLOOKUP(L92&amp;"-"&amp;E92,'Np Quality'!A:M,9,FALSE)),ISERROR(VLOOKUP(L92&amp;"-"&amp;E92,'Np Quality'!A:M,9,FALSE))),"-",VLOOKUP(L92&amp;"-"&amp;E92,'Np Quality'!A:M,9,FALSE)))</f>
        <v>0</v>
      </c>
      <c r="S82" s="394"/>
      <c r="T82" s="395" t="str">
        <f t="shared" si="13"/>
        <v>V1-MB1</v>
      </c>
      <c r="U82" s="395" t="str">
        <f t="shared" si="14"/>
        <v>SIS</v>
      </c>
      <c r="V82" s="396"/>
      <c r="W82" s="282">
        <v>45731</v>
      </c>
      <c r="X82" s="258">
        <f t="shared" si="15"/>
        <v>3</v>
      </c>
      <c r="Y82" s="258">
        <f t="shared" si="16"/>
        <v>2025</v>
      </c>
    </row>
    <row r="83" spans="1:25">
      <c r="A83" s="382" t="str">
        <f t="shared" si="10"/>
        <v>A1-06-02</v>
      </c>
      <c r="B83" s="383">
        <f t="shared" si="11"/>
        <v>1</v>
      </c>
      <c r="C83" s="341" t="s">
        <v>43</v>
      </c>
      <c r="D83" s="282">
        <v>45716</v>
      </c>
      <c r="E83" s="384">
        <f t="shared" si="12"/>
        <v>45716</v>
      </c>
      <c r="F83" s="388">
        <v>0</v>
      </c>
      <c r="G83" s="243">
        <v>2</v>
      </c>
      <c r="H83" s="244" t="s">
        <v>144</v>
      </c>
      <c r="I83" s="243">
        <v>6</v>
      </c>
      <c r="J83" s="387" t="s">
        <v>166</v>
      </c>
      <c r="K83" s="341" t="s">
        <v>122</v>
      </c>
      <c r="L83" s="244" t="s">
        <v>163</v>
      </c>
      <c r="M83" s="244" t="s">
        <v>213</v>
      </c>
      <c r="N83" s="290">
        <v>2</v>
      </c>
      <c r="O83" s="391" t="str">
        <f>IF(ISBLANK(L83),"",IF(OR(ISBLANK(VLOOKUP(L83&amp;"-"&amp;E83,'Np Quality'!A:M,6,FALSE)),ISERROR(VLOOKUP(L83&amp;"-"&amp;E83,'Np Quality'!A:M,6,FALSE))),"-",VLOOKUP(L83&amp;"-"&amp;E83,'Np Quality'!A:M,6,FALSE)))</f>
        <v>Np4</v>
      </c>
      <c r="P83" s="391">
        <f>IF(ISBLANK(L83),"",IF(OR(ISBLANK(VLOOKUP(L83&amp;"-"&amp;E83,'Np Quality'!A:M,7,FALSE)),ISERROR(VLOOKUP(L83&amp;"-"&amp;E83,'Np Quality'!A:M,7,FALSE))),"-",VLOOKUP(L83&amp;"-"&amp;E83,'Np Quality'!A:M,7,FALSE)))</f>
        <v>0.9</v>
      </c>
      <c r="Q83" s="391">
        <f>IF(ISBLANK(L83),"",IF(OR(ISBLANK(VLOOKUP(L83&amp;"-"&amp;E83,'Np Quality'!A:M,8,FALSE)),ISERROR(VLOOKUP(L83&amp;"-"&amp;E83,'Np Quality'!A:M,8,FALSE))),"-",VLOOKUP(L83&amp;"-"&amp;E83,'Np Quality'!A:M,8,FALSE)))</f>
        <v>0.9</v>
      </c>
      <c r="R83" s="283">
        <f>IF(ISBLANK(L93),"",IF(OR(ISBLANK(VLOOKUP(L93&amp;"-"&amp;E93,'Np Quality'!A:M,9,FALSE)),ISERROR(VLOOKUP(L93&amp;"-"&amp;E93,'Np Quality'!A:M,9,FALSE))),"-",VLOOKUP(L93&amp;"-"&amp;E93,'Np Quality'!A:M,9,FALSE)))</f>
        <v>0</v>
      </c>
      <c r="S83" s="394"/>
      <c r="T83" s="395" t="str">
        <f t="shared" si="13"/>
        <v>V1-MB1</v>
      </c>
      <c r="U83" s="395" t="str">
        <f t="shared" si="14"/>
        <v>SIS</v>
      </c>
      <c r="V83" s="396"/>
      <c r="W83" s="282">
        <v>45730</v>
      </c>
      <c r="X83" s="258">
        <f t="shared" si="15"/>
        <v>3</v>
      </c>
      <c r="Y83" s="258">
        <f t="shared" si="16"/>
        <v>2025</v>
      </c>
    </row>
    <row r="84" spans="1:25">
      <c r="A84" s="382" t="str">
        <f t="shared" si="10"/>
        <v>A1-07-02</v>
      </c>
      <c r="B84" s="383">
        <f t="shared" si="11"/>
        <v>1</v>
      </c>
      <c r="C84" s="341" t="s">
        <v>43</v>
      </c>
      <c r="D84" s="282">
        <v>45716</v>
      </c>
      <c r="E84" s="384">
        <f t="shared" si="12"/>
        <v>45716</v>
      </c>
      <c r="F84" s="388">
        <v>0</v>
      </c>
      <c r="G84" s="243">
        <v>2</v>
      </c>
      <c r="H84" s="244" t="s">
        <v>144</v>
      </c>
      <c r="I84" s="243">
        <v>7</v>
      </c>
      <c r="J84" s="387" t="s">
        <v>166</v>
      </c>
      <c r="K84" s="341" t="s">
        <v>122</v>
      </c>
      <c r="L84" s="244" t="s">
        <v>163</v>
      </c>
      <c r="M84" s="244" t="s">
        <v>213</v>
      </c>
      <c r="N84" s="290">
        <v>2</v>
      </c>
      <c r="O84" s="391" t="str">
        <f>IF(ISBLANK(L84),"",IF(OR(ISBLANK(VLOOKUP(L84&amp;"-"&amp;E84,'Np Quality'!A:M,6,FALSE)),ISERROR(VLOOKUP(L84&amp;"-"&amp;E84,'Np Quality'!A:M,6,FALSE))),"-",VLOOKUP(L84&amp;"-"&amp;E84,'Np Quality'!A:M,6,FALSE)))</f>
        <v>Np4</v>
      </c>
      <c r="P84" s="391">
        <f>IF(ISBLANK(L84),"",IF(OR(ISBLANK(VLOOKUP(L84&amp;"-"&amp;E84,'Np Quality'!A:M,7,FALSE)),ISERROR(VLOOKUP(L84&amp;"-"&amp;E84,'Np Quality'!A:M,7,FALSE))),"-",VLOOKUP(L84&amp;"-"&amp;E84,'Np Quality'!A:M,7,FALSE)))</f>
        <v>0.9</v>
      </c>
      <c r="Q84" s="391">
        <f>IF(ISBLANK(L84),"",IF(OR(ISBLANK(VLOOKUP(L84&amp;"-"&amp;E84,'Np Quality'!A:M,8,FALSE)),ISERROR(VLOOKUP(L84&amp;"-"&amp;E84,'Np Quality'!A:M,8,FALSE))),"-",VLOOKUP(L84&amp;"-"&amp;E84,'Np Quality'!A:M,8,FALSE)))</f>
        <v>0.9</v>
      </c>
      <c r="R84" s="283">
        <f>IF(ISBLANK(L94),"",IF(OR(ISBLANK(VLOOKUP(L94&amp;"-"&amp;E94,'Np Quality'!A:M,9,FALSE)),ISERROR(VLOOKUP(L94&amp;"-"&amp;E94,'Np Quality'!A:M,9,FALSE))),"-",VLOOKUP(L94&amp;"-"&amp;E94,'Np Quality'!A:M,9,FALSE)))</f>
        <v>0</v>
      </c>
      <c r="S84" s="394"/>
      <c r="T84" s="395" t="str">
        <f t="shared" si="13"/>
        <v>V1-MB1</v>
      </c>
      <c r="U84" s="395" t="str">
        <f t="shared" si="14"/>
        <v>SIS</v>
      </c>
      <c r="V84" s="396"/>
      <c r="W84" s="282">
        <v>45731</v>
      </c>
      <c r="X84" s="258">
        <f t="shared" si="15"/>
        <v>3</v>
      </c>
      <c r="Y84" s="258">
        <f t="shared" si="16"/>
        <v>2025</v>
      </c>
    </row>
    <row r="85" spans="1:25">
      <c r="A85" s="382" t="str">
        <f t="shared" si="10"/>
        <v>A1-08-02</v>
      </c>
      <c r="B85" s="383">
        <f t="shared" si="11"/>
        <v>1</v>
      </c>
      <c r="C85" s="341" t="s">
        <v>43</v>
      </c>
      <c r="D85" s="282">
        <v>45716</v>
      </c>
      <c r="E85" s="384">
        <f t="shared" si="12"/>
        <v>45716</v>
      </c>
      <c r="F85" s="388">
        <v>0</v>
      </c>
      <c r="G85" s="243">
        <v>2</v>
      </c>
      <c r="H85" s="244" t="s">
        <v>144</v>
      </c>
      <c r="I85" s="243">
        <v>8</v>
      </c>
      <c r="J85" s="387" t="s">
        <v>166</v>
      </c>
      <c r="K85" s="341" t="s">
        <v>122</v>
      </c>
      <c r="L85" s="244" t="s">
        <v>163</v>
      </c>
      <c r="M85" s="244" t="s">
        <v>213</v>
      </c>
      <c r="N85" s="290">
        <v>2</v>
      </c>
      <c r="O85" s="391" t="str">
        <f>IF(ISBLANK(L86),"",IF(OR(ISBLANK(VLOOKUP(L86&amp;"-"&amp;E86,'Np Quality'!A:M,6,FALSE)),ISERROR(VLOOKUP(L86&amp;"-"&amp;E86,'Np Quality'!A:M,6,FALSE))),"-",VLOOKUP(L86&amp;"-"&amp;E86,'Np Quality'!A:M,6,FALSE)))</f>
        <v>Np4</v>
      </c>
      <c r="P85" s="391">
        <f>IF(ISBLANK(L85),"",IF(OR(ISBLANK(VLOOKUP(L85&amp;"-"&amp;E85,'Np Quality'!A:M,7,FALSE)),ISERROR(VLOOKUP(L85&amp;"-"&amp;E85,'Np Quality'!A:M,7,FALSE))),"-",VLOOKUP(L85&amp;"-"&amp;E85,'Np Quality'!A:M,7,FALSE)))</f>
        <v>0.9</v>
      </c>
      <c r="Q85" s="391">
        <f>IF(ISBLANK(L85),"",IF(OR(ISBLANK(VLOOKUP(L85&amp;"-"&amp;E85,'Np Quality'!A:M,8,FALSE)),ISERROR(VLOOKUP(L85&amp;"-"&amp;E85,'Np Quality'!A:M,8,FALSE))),"-",VLOOKUP(L85&amp;"-"&amp;E85,'Np Quality'!A:M,8,FALSE)))</f>
        <v>0.9</v>
      </c>
      <c r="R85" s="283">
        <f>IF(ISBLANK(L95),"",IF(OR(ISBLANK(VLOOKUP(L95&amp;"-"&amp;E95,'Np Quality'!A:M,9,FALSE)),ISERROR(VLOOKUP(L95&amp;"-"&amp;E95,'Np Quality'!A:M,9,FALSE))),"-",VLOOKUP(L95&amp;"-"&amp;E95,'Np Quality'!A:M,9,FALSE)))</f>
        <v>0</v>
      </c>
      <c r="S85" s="394"/>
      <c r="T85" s="395" t="str">
        <f t="shared" si="13"/>
        <v>V1-MB1</v>
      </c>
      <c r="U85" s="395" t="str">
        <f t="shared" si="14"/>
        <v>SIS</v>
      </c>
      <c r="V85" s="396"/>
      <c r="W85" s="282">
        <v>45730</v>
      </c>
      <c r="X85" s="258">
        <f t="shared" si="15"/>
        <v>3</v>
      </c>
      <c r="Y85" s="258">
        <f t="shared" si="16"/>
        <v>2025</v>
      </c>
    </row>
    <row r="86" spans="1:25">
      <c r="A86" s="382" t="str">
        <f t="shared" si="10"/>
        <v>A1-09-02</v>
      </c>
      <c r="B86" s="383">
        <f t="shared" si="11"/>
        <v>1</v>
      </c>
      <c r="C86" s="341" t="s">
        <v>43</v>
      </c>
      <c r="D86" s="282">
        <v>45717</v>
      </c>
      <c r="E86" s="384">
        <f t="shared" si="12"/>
        <v>45717</v>
      </c>
      <c r="F86" s="388">
        <v>0</v>
      </c>
      <c r="G86" s="243">
        <v>2</v>
      </c>
      <c r="H86" s="244" t="s">
        <v>144</v>
      </c>
      <c r="I86" s="243">
        <v>9</v>
      </c>
      <c r="J86" s="387" t="s">
        <v>166</v>
      </c>
      <c r="K86" s="341" t="s">
        <v>122</v>
      </c>
      <c r="L86" s="244" t="s">
        <v>204</v>
      </c>
      <c r="M86" s="244" t="s">
        <v>199</v>
      </c>
      <c r="N86" s="290">
        <v>2</v>
      </c>
      <c r="O86" s="391" t="str">
        <f>IF(ISBLANK(L86),"",IF(OR(ISBLANK(VLOOKUP(L86&amp;"-"&amp;E86,'Np Quality'!A:M,6,FALSE)),ISERROR(VLOOKUP(L86&amp;"-"&amp;E86,'Np Quality'!A:M,6,FALSE))),"-",VLOOKUP(L86&amp;"-"&amp;E86,'Np Quality'!A:M,6,FALSE)))</f>
        <v>Np4</v>
      </c>
      <c r="P86" s="391">
        <f>IF(ISBLANK(L87),"",IF(OR(ISBLANK(VLOOKUP(L87&amp;"-"&amp;E87,'Np Quality'!A:M,7,FALSE)),ISERROR(VLOOKUP(L87&amp;"-"&amp;E87,'Np Quality'!A:M,7,FALSE))),"-",VLOOKUP(L87&amp;"-"&amp;E87,'Np Quality'!A:M,7,FALSE)))</f>
        <v>0.9</v>
      </c>
      <c r="Q86" s="391">
        <f>IF(ISBLANK(L86),"",IF(OR(ISBLANK(VLOOKUP(L86&amp;"-"&amp;E86,'Np Quality'!A:M,8,FALSE)),ISERROR(VLOOKUP(L86&amp;"-"&amp;E86,'Np Quality'!A:M,8,FALSE))),"-",VLOOKUP(L86&amp;"-"&amp;E86,'Np Quality'!A:M,8,FALSE)))</f>
        <v>0.9</v>
      </c>
      <c r="R86" s="283">
        <f>IF(ISBLANK(L96),"",IF(OR(ISBLANK(VLOOKUP(L96&amp;"-"&amp;E96,'Np Quality'!A:M,9,FALSE)),ISERROR(VLOOKUP(L96&amp;"-"&amp;E96,'Np Quality'!A:M,9,FALSE))),"-",VLOOKUP(L96&amp;"-"&amp;E96,'Np Quality'!A:M,9,FALSE)))</f>
        <v>0</v>
      </c>
      <c r="S86" s="394"/>
      <c r="T86" s="395" t="str">
        <f t="shared" si="13"/>
        <v>V1-MD1</v>
      </c>
      <c r="U86" s="395" t="str">
        <f t="shared" si="14"/>
        <v>Konabay</v>
      </c>
      <c r="V86" s="396"/>
      <c r="W86" s="282">
        <v>45734</v>
      </c>
      <c r="X86" s="258">
        <f t="shared" si="15"/>
        <v>3</v>
      </c>
      <c r="Y86" s="258">
        <f t="shared" si="16"/>
        <v>2025</v>
      </c>
    </row>
    <row r="87" spans="1:25">
      <c r="A87" s="382" t="str">
        <f t="shared" si="10"/>
        <v>A1-10-02</v>
      </c>
      <c r="B87" s="383">
        <f t="shared" si="11"/>
        <v>1</v>
      </c>
      <c r="C87" s="341" t="s">
        <v>43</v>
      </c>
      <c r="D87" s="282">
        <v>45717</v>
      </c>
      <c r="E87" s="384">
        <f t="shared" si="12"/>
        <v>45717</v>
      </c>
      <c r="F87" s="388">
        <v>0</v>
      </c>
      <c r="G87" s="243">
        <v>2</v>
      </c>
      <c r="H87" s="244" t="s">
        <v>144</v>
      </c>
      <c r="I87" s="243">
        <v>10</v>
      </c>
      <c r="J87" s="387" t="s">
        <v>166</v>
      </c>
      <c r="K87" s="341" t="s">
        <v>122</v>
      </c>
      <c r="L87" s="244" t="s">
        <v>204</v>
      </c>
      <c r="M87" s="244" t="s">
        <v>199</v>
      </c>
      <c r="N87" s="290">
        <v>2</v>
      </c>
      <c r="O87" s="391" t="str">
        <f>IF(ISBLANK(L87),"",IF(OR(ISBLANK(VLOOKUP(L87&amp;"-"&amp;E87,'Np Quality'!A:M,6,FALSE)),ISERROR(VLOOKUP(L87&amp;"-"&amp;E87,'Np Quality'!A:M,6,FALSE))),"-",VLOOKUP(L87&amp;"-"&amp;E87,'Np Quality'!A:M,6,FALSE)))</f>
        <v>Np4</v>
      </c>
      <c r="P87" s="391">
        <f>IF(ISBLANK(L87),"",IF(OR(ISBLANK(VLOOKUP(L87&amp;"-"&amp;E87,'Np Quality'!A:M,7,FALSE)),ISERROR(VLOOKUP(L87&amp;"-"&amp;E87,'Np Quality'!A:M,7,FALSE))),"-",VLOOKUP(L87&amp;"-"&amp;E87,'Np Quality'!A:M,7,FALSE)))</f>
        <v>0.9</v>
      </c>
      <c r="Q87" s="391">
        <f>IF(ISBLANK(L88),"",IF(OR(ISBLANK(VLOOKUP(L88&amp;"-"&amp;E88,'Np Quality'!A:M,8,FALSE)),ISERROR(VLOOKUP(L88&amp;"-"&amp;E88,'Np Quality'!A:M,8,FALSE))),"-",VLOOKUP(L88&amp;"-"&amp;E88,'Np Quality'!A:M,8,FALSE)))</f>
        <v>0.9</v>
      </c>
      <c r="R87" s="283">
        <f>IF(ISBLANK(L97),"",IF(OR(ISBLANK(VLOOKUP(L97&amp;"-"&amp;E97,'Np Quality'!A:M,9,FALSE)),ISERROR(VLOOKUP(L97&amp;"-"&amp;E97,'Np Quality'!A:M,9,FALSE))),"-",VLOOKUP(L97&amp;"-"&amp;E97,'Np Quality'!A:M,9,FALSE)))</f>
        <v>0</v>
      </c>
      <c r="S87" s="394"/>
      <c r="T87" s="395" t="str">
        <f t="shared" si="13"/>
        <v>V1-MD1</v>
      </c>
      <c r="U87" s="395" t="str">
        <f t="shared" si="14"/>
        <v>Konabay</v>
      </c>
      <c r="V87" s="396"/>
      <c r="W87" s="282">
        <v>45727</v>
      </c>
      <c r="X87" s="258">
        <f t="shared" si="15"/>
        <v>3</v>
      </c>
      <c r="Y87" s="258">
        <f t="shared" si="16"/>
        <v>2025</v>
      </c>
    </row>
    <row r="88" spans="1:25">
      <c r="A88" s="382" t="str">
        <f t="shared" si="10"/>
        <v>A1-11-02</v>
      </c>
      <c r="B88" s="383">
        <f t="shared" si="11"/>
        <v>1</v>
      </c>
      <c r="C88" s="341" t="s">
        <v>43</v>
      </c>
      <c r="D88" s="282">
        <v>45717</v>
      </c>
      <c r="E88" s="384">
        <f t="shared" si="12"/>
        <v>45717</v>
      </c>
      <c r="F88" s="388">
        <v>0</v>
      </c>
      <c r="G88" s="243">
        <v>2</v>
      </c>
      <c r="H88" s="244" t="s">
        <v>144</v>
      </c>
      <c r="I88" s="243">
        <v>11</v>
      </c>
      <c r="J88" s="387" t="s">
        <v>166</v>
      </c>
      <c r="K88" s="341" t="s">
        <v>122</v>
      </c>
      <c r="L88" s="244" t="s">
        <v>163</v>
      </c>
      <c r="M88" s="244" t="s">
        <v>213</v>
      </c>
      <c r="N88" s="290">
        <v>0.9</v>
      </c>
      <c r="O88" s="391" t="str">
        <f>IF(ISBLANK(L88),"",IF(OR(ISBLANK(VLOOKUP(L88&amp;"-"&amp;E88,'Np Quality'!A:M,6,FALSE)),ISERROR(VLOOKUP(L88&amp;"-"&amp;E88,'Np Quality'!A:M,6,FALSE))),"-",VLOOKUP(L88&amp;"-"&amp;E88,'Np Quality'!A:M,6,FALSE)))</f>
        <v>Np4</v>
      </c>
      <c r="P88" s="391">
        <f>IF(ISBLANK(L88),"",IF(OR(ISBLANK(VLOOKUP(L88&amp;"-"&amp;E88,'Np Quality'!A:M,7,FALSE)),ISERROR(VLOOKUP(L88&amp;"-"&amp;E88,'Np Quality'!A:M,7,FALSE))),"-",VLOOKUP(L88&amp;"-"&amp;E88,'Np Quality'!A:M,7,FALSE)))</f>
        <v>0.9</v>
      </c>
      <c r="Q88" s="391">
        <f>IF(ISBLANK(L88),"",IF(OR(ISBLANK(VLOOKUP(L88&amp;"-"&amp;E88,'Np Quality'!A:M,8,FALSE)),ISERROR(VLOOKUP(L88&amp;"-"&amp;E88,'Np Quality'!A:M,8,FALSE))),"-",VLOOKUP(L88&amp;"-"&amp;E88,'Np Quality'!A:M,8,FALSE)))</f>
        <v>0.9</v>
      </c>
      <c r="R88" s="283">
        <f>IF(ISBLANK(L99),"",IF(OR(ISBLANK(VLOOKUP(L99&amp;"-"&amp;E99,'Np Quality'!A:M,9,FALSE)),ISERROR(VLOOKUP(L99&amp;"-"&amp;E99,'Np Quality'!A:M,9,FALSE))),"-",VLOOKUP(L99&amp;"-"&amp;E99,'Np Quality'!A:M,9,FALSE)))</f>
        <v>0</v>
      </c>
      <c r="S88" s="394"/>
      <c r="T88" s="395" t="str">
        <f t="shared" si="13"/>
        <v>V1-MB1</v>
      </c>
      <c r="U88" s="395" t="str">
        <f t="shared" si="14"/>
        <v>SIS</v>
      </c>
      <c r="V88" s="396"/>
      <c r="W88" s="282">
        <v>45731</v>
      </c>
      <c r="X88" s="258">
        <f t="shared" si="15"/>
        <v>3</v>
      </c>
      <c r="Y88" s="258">
        <f t="shared" si="16"/>
        <v>2025</v>
      </c>
    </row>
    <row r="89" spans="1:25">
      <c r="A89" s="382" t="str">
        <f t="shared" si="10"/>
        <v>A1-12-02</v>
      </c>
      <c r="B89" s="383">
        <f t="shared" si="11"/>
        <v>1</v>
      </c>
      <c r="C89" s="341" t="s">
        <v>43</v>
      </c>
      <c r="D89" s="282">
        <v>45717</v>
      </c>
      <c r="E89" s="384">
        <f t="shared" si="12"/>
        <v>45717</v>
      </c>
      <c r="F89" s="388">
        <v>0</v>
      </c>
      <c r="G89" s="243">
        <v>2</v>
      </c>
      <c r="H89" s="244" t="s">
        <v>144</v>
      </c>
      <c r="I89" s="243">
        <v>12</v>
      </c>
      <c r="J89" s="387" t="s">
        <v>166</v>
      </c>
      <c r="K89" s="341" t="s">
        <v>122</v>
      </c>
      <c r="L89" s="244" t="s">
        <v>163</v>
      </c>
      <c r="M89" s="244" t="s">
        <v>213</v>
      </c>
      <c r="N89" s="290">
        <v>0.9</v>
      </c>
      <c r="O89" s="391" t="str">
        <f>IF(ISBLANK(L89),"",IF(OR(ISBLANK(VLOOKUP(L89&amp;"-"&amp;E89,'Np Quality'!A:M,6,FALSE)),ISERROR(VLOOKUP(L89&amp;"-"&amp;E89,'Np Quality'!A:M,6,FALSE))),"-",VLOOKUP(L89&amp;"-"&amp;E89,'Np Quality'!A:M,6,FALSE)))</f>
        <v>Np4</v>
      </c>
      <c r="P89" s="391">
        <f>IF(ISBLANK(L89),"",IF(OR(ISBLANK(VLOOKUP(L89&amp;"-"&amp;E89,'Np Quality'!A:M,7,FALSE)),ISERROR(VLOOKUP(L89&amp;"-"&amp;E89,'Np Quality'!A:M,7,FALSE))),"-",VLOOKUP(L89&amp;"-"&amp;E89,'Np Quality'!A:M,7,FALSE)))</f>
        <v>0.9</v>
      </c>
      <c r="Q89" s="391">
        <f>IF(ISBLANK(L89),"",IF(OR(ISBLANK(VLOOKUP(L89&amp;"-"&amp;E89,'Np Quality'!A:M,8,FALSE)),ISERROR(VLOOKUP(L89&amp;"-"&amp;E89,'Np Quality'!A:M,8,FALSE))),"-",VLOOKUP(L89&amp;"-"&amp;E89,'Np Quality'!A:M,8,FALSE)))</f>
        <v>0.9</v>
      </c>
      <c r="R89" s="283">
        <f>IF(ISBLANK(L99),"",IF(OR(ISBLANK(VLOOKUP(L99&amp;"-"&amp;E99,'Np Quality'!A:M,9,FALSE)),ISERROR(VLOOKUP(L99&amp;"-"&amp;E99,'Np Quality'!A:M,9,FALSE))),"-",VLOOKUP(L99&amp;"-"&amp;E99,'Np Quality'!A:M,9,FALSE)))</f>
        <v>0</v>
      </c>
      <c r="S89" s="394"/>
      <c r="T89" s="395" t="str">
        <f t="shared" si="13"/>
        <v>V1-MB1</v>
      </c>
      <c r="U89" s="395" t="str">
        <f t="shared" si="14"/>
        <v>SIS</v>
      </c>
      <c r="V89" s="396"/>
      <c r="W89" s="282">
        <v>45732</v>
      </c>
      <c r="X89" s="258">
        <f t="shared" si="15"/>
        <v>3</v>
      </c>
      <c r="Y89" s="258">
        <f t="shared" si="16"/>
        <v>2025</v>
      </c>
    </row>
    <row r="90" spans="1:25">
      <c r="A90" s="382" t="str">
        <f t="shared" si="10"/>
        <v>A1-13-02</v>
      </c>
      <c r="B90" s="383">
        <f t="shared" si="11"/>
        <v>1</v>
      </c>
      <c r="C90" s="341" t="s">
        <v>43</v>
      </c>
      <c r="D90" s="282">
        <v>45717</v>
      </c>
      <c r="E90" s="384">
        <f t="shared" si="12"/>
        <v>45717</v>
      </c>
      <c r="F90" s="388">
        <v>0</v>
      </c>
      <c r="G90" s="243">
        <v>2</v>
      </c>
      <c r="H90" s="244" t="s">
        <v>144</v>
      </c>
      <c r="I90" s="243">
        <v>13</v>
      </c>
      <c r="J90" s="387" t="s">
        <v>166</v>
      </c>
      <c r="K90" s="341" t="s">
        <v>122</v>
      </c>
      <c r="L90" s="244" t="s">
        <v>163</v>
      </c>
      <c r="M90" s="244" t="s">
        <v>213</v>
      </c>
      <c r="N90" s="290">
        <v>0.9</v>
      </c>
      <c r="O90" s="391" t="str">
        <f>IF(ISBLANK(L90),"",IF(OR(ISBLANK(VLOOKUP(L90&amp;"-"&amp;E90,'Np Quality'!A:M,6,FALSE)),ISERROR(VLOOKUP(L90&amp;"-"&amp;E90,'Np Quality'!A:M,6,FALSE))),"-",VLOOKUP(L90&amp;"-"&amp;E90,'Np Quality'!A:M,6,FALSE)))</f>
        <v>Np4</v>
      </c>
      <c r="P90" s="391">
        <f>IF(ISBLANK(L90),"",IF(OR(ISBLANK(VLOOKUP(L90&amp;"-"&amp;E90,'Np Quality'!A:M,7,FALSE)),ISERROR(VLOOKUP(L90&amp;"-"&amp;E90,'Np Quality'!A:M,7,FALSE))),"-",VLOOKUP(L90&amp;"-"&amp;E90,'Np Quality'!A:M,7,FALSE)))</f>
        <v>0.9</v>
      </c>
      <c r="Q90" s="391">
        <f>IF(ISBLANK(L90),"",IF(OR(ISBLANK(VLOOKUP(L90&amp;"-"&amp;E90,'Np Quality'!A:M,8,FALSE)),ISERROR(VLOOKUP(L90&amp;"-"&amp;E90,'Np Quality'!A:M,8,FALSE))),"-",VLOOKUP(L90&amp;"-"&amp;E90,'Np Quality'!A:M,8,FALSE)))</f>
        <v>0.9</v>
      </c>
      <c r="R90" s="283">
        <f>IF(ISBLANK(L90),"",IF(OR(ISBLANK(VLOOKUP(L90&amp;"-"&amp;E90,'Np Quality'!A:M,9,FALSE)),ISERROR(VLOOKUP(L90&amp;"-"&amp;E90,'Np Quality'!A:M,9,FALSE))),"-",VLOOKUP(L90&amp;"-"&amp;E90,'Np Quality'!A:M,9,FALSE)))</f>
        <v>0</v>
      </c>
      <c r="S90" s="394"/>
      <c r="T90" s="395" t="str">
        <f t="shared" si="13"/>
        <v>V1-MB1</v>
      </c>
      <c r="U90" s="395" t="str">
        <f t="shared" si="14"/>
        <v>SIS</v>
      </c>
      <c r="V90" s="396"/>
      <c r="W90" s="282">
        <v>45732</v>
      </c>
      <c r="X90" s="258">
        <f t="shared" si="15"/>
        <v>3</v>
      </c>
      <c r="Y90" s="258">
        <f t="shared" si="16"/>
        <v>2025</v>
      </c>
    </row>
    <row r="91" spans="1:25">
      <c r="A91" s="382" t="str">
        <f t="shared" si="10"/>
        <v>A1-14-02</v>
      </c>
      <c r="B91" s="383">
        <f t="shared" si="11"/>
        <v>1</v>
      </c>
      <c r="C91" s="341" t="s">
        <v>43</v>
      </c>
      <c r="D91" s="282">
        <v>45717</v>
      </c>
      <c r="E91" s="384">
        <f t="shared" si="12"/>
        <v>45717</v>
      </c>
      <c r="F91" s="388">
        <v>0</v>
      </c>
      <c r="G91" s="243">
        <v>2</v>
      </c>
      <c r="H91" s="244" t="s">
        <v>144</v>
      </c>
      <c r="I91" s="243">
        <v>14</v>
      </c>
      <c r="J91" s="387" t="s">
        <v>166</v>
      </c>
      <c r="K91" s="341" t="s">
        <v>122</v>
      </c>
      <c r="L91" s="244" t="s">
        <v>163</v>
      </c>
      <c r="M91" s="244" t="s">
        <v>213</v>
      </c>
      <c r="N91" s="290">
        <v>0.9</v>
      </c>
      <c r="O91" s="391" t="str">
        <f>IF(ISBLANK(L91),"",IF(OR(ISBLANK(VLOOKUP(L91&amp;"-"&amp;E91,'Np Quality'!A:M,6,FALSE)),ISERROR(VLOOKUP(L91&amp;"-"&amp;E91,'Np Quality'!A:M,6,FALSE))),"-",VLOOKUP(L91&amp;"-"&amp;E91,'Np Quality'!A:M,6,FALSE)))</f>
        <v>Np4</v>
      </c>
      <c r="P91" s="391">
        <f>IF(ISBLANK(L91),"",IF(OR(ISBLANK(VLOOKUP(L91&amp;"-"&amp;E91,'Np Quality'!A:M,7,FALSE)),ISERROR(VLOOKUP(L91&amp;"-"&amp;E91,'Np Quality'!A:M,7,FALSE))),"-",VLOOKUP(L91&amp;"-"&amp;E91,'Np Quality'!A:M,7,FALSE)))</f>
        <v>0.9</v>
      </c>
      <c r="Q91" s="391">
        <f>IF(ISBLANK(L91),"",IF(OR(ISBLANK(VLOOKUP(L91&amp;"-"&amp;E91,'Np Quality'!A:M,8,FALSE)),ISERROR(VLOOKUP(L91&amp;"-"&amp;E91,'Np Quality'!A:M,8,FALSE))),"-",VLOOKUP(L91&amp;"-"&amp;E91,'Np Quality'!A:M,8,FALSE)))</f>
        <v>0.9</v>
      </c>
      <c r="R91" s="283">
        <f>IF(ISBLANK(L91),"",IF(OR(ISBLANK(VLOOKUP(L91&amp;"-"&amp;E91,'Np Quality'!A:M,9,FALSE)),ISERROR(VLOOKUP(L91&amp;"-"&amp;E91,'Np Quality'!A:M,9,FALSE))),"-",VLOOKUP(L91&amp;"-"&amp;E91,'Np Quality'!A:M,9,FALSE)))</f>
        <v>0</v>
      </c>
      <c r="S91" s="394"/>
      <c r="T91" s="395" t="str">
        <f t="shared" si="13"/>
        <v>V1-MB1</v>
      </c>
      <c r="U91" s="395" t="str">
        <f t="shared" si="14"/>
        <v>SIS</v>
      </c>
      <c r="V91" s="396"/>
      <c r="W91" s="282">
        <v>45731</v>
      </c>
      <c r="X91" s="258">
        <f t="shared" si="15"/>
        <v>3</v>
      </c>
      <c r="Y91" s="258">
        <f t="shared" si="16"/>
        <v>2025</v>
      </c>
    </row>
    <row r="92" spans="1:25">
      <c r="A92" s="382" t="str">
        <f t="shared" si="10"/>
        <v>A1-15-02</v>
      </c>
      <c r="B92" s="383">
        <f t="shared" si="11"/>
        <v>1</v>
      </c>
      <c r="C92" s="341" t="s">
        <v>43</v>
      </c>
      <c r="D92" s="282">
        <v>45717</v>
      </c>
      <c r="E92" s="384">
        <f t="shared" si="12"/>
        <v>45717</v>
      </c>
      <c r="F92" s="388">
        <v>0</v>
      </c>
      <c r="G92" s="243">
        <v>2</v>
      </c>
      <c r="H92" s="244" t="s">
        <v>144</v>
      </c>
      <c r="I92" s="243">
        <v>15</v>
      </c>
      <c r="J92" s="387" t="s">
        <v>166</v>
      </c>
      <c r="K92" s="341" t="s">
        <v>122</v>
      </c>
      <c r="L92" s="244" t="s">
        <v>163</v>
      </c>
      <c r="M92" s="244" t="s">
        <v>213</v>
      </c>
      <c r="N92" s="290">
        <v>0.9</v>
      </c>
      <c r="O92" s="391" t="str">
        <f>IF(ISBLANK(L92),"",IF(OR(ISBLANK(VLOOKUP(L92&amp;"-"&amp;E92,'Np Quality'!A:M,6,FALSE)),ISERROR(VLOOKUP(L92&amp;"-"&amp;E92,'Np Quality'!A:M,6,FALSE))),"-",VLOOKUP(L92&amp;"-"&amp;E92,'Np Quality'!A:M,6,FALSE)))</f>
        <v>Np4</v>
      </c>
      <c r="P92" s="391">
        <f>IF(ISBLANK(L92),"",IF(OR(ISBLANK(VLOOKUP(L92&amp;"-"&amp;E92,'Np Quality'!A:M,7,FALSE)),ISERROR(VLOOKUP(L92&amp;"-"&amp;E92,'Np Quality'!A:M,7,FALSE))),"-",VLOOKUP(L92&amp;"-"&amp;E92,'Np Quality'!A:M,7,FALSE)))</f>
        <v>0.9</v>
      </c>
      <c r="Q92" s="391">
        <f>IF(ISBLANK(L92),"",IF(OR(ISBLANK(VLOOKUP(L92&amp;"-"&amp;E92,'Np Quality'!A:M,8,FALSE)),ISERROR(VLOOKUP(L92&amp;"-"&amp;E92,'Np Quality'!A:M,8,FALSE))),"-",VLOOKUP(L92&amp;"-"&amp;E92,'Np Quality'!A:M,8,FALSE)))</f>
        <v>0.9</v>
      </c>
      <c r="R92" s="283">
        <f>IF(ISBLANK(L92),"",IF(OR(ISBLANK(VLOOKUP(L92&amp;"-"&amp;E92,'Np Quality'!A:M,9,FALSE)),ISERROR(VLOOKUP(L92&amp;"-"&amp;E92,'Np Quality'!A:M,9,FALSE))),"-",VLOOKUP(L92&amp;"-"&amp;E92,'Np Quality'!A:M,9,FALSE)))</f>
        <v>0</v>
      </c>
      <c r="S92" s="394"/>
      <c r="T92" s="395" t="str">
        <f t="shared" si="13"/>
        <v>V1-MB1</v>
      </c>
      <c r="U92" s="395" t="str">
        <f t="shared" si="14"/>
        <v>SIS</v>
      </c>
      <c r="V92" s="396"/>
      <c r="W92" s="282">
        <v>45732</v>
      </c>
      <c r="X92" s="258">
        <f t="shared" si="15"/>
        <v>3</v>
      </c>
      <c r="Y92" s="258">
        <f t="shared" si="16"/>
        <v>2025</v>
      </c>
    </row>
    <row r="93" spans="1:25">
      <c r="A93" s="382" t="str">
        <f t="shared" si="10"/>
        <v>A1-16-02</v>
      </c>
      <c r="B93" s="383">
        <f t="shared" si="11"/>
        <v>1</v>
      </c>
      <c r="C93" s="341" t="s">
        <v>43</v>
      </c>
      <c r="D93" s="282">
        <v>45717</v>
      </c>
      <c r="E93" s="384">
        <f t="shared" si="12"/>
        <v>45717</v>
      </c>
      <c r="F93" s="388">
        <v>0</v>
      </c>
      <c r="G93" s="243">
        <v>2</v>
      </c>
      <c r="H93" s="244" t="s">
        <v>144</v>
      </c>
      <c r="I93" s="243">
        <v>16</v>
      </c>
      <c r="J93" s="387" t="s">
        <v>166</v>
      </c>
      <c r="K93" s="341" t="s">
        <v>122</v>
      </c>
      <c r="L93" s="244" t="s">
        <v>163</v>
      </c>
      <c r="M93" s="244" t="s">
        <v>213</v>
      </c>
      <c r="N93" s="290">
        <v>0.9</v>
      </c>
      <c r="O93" s="391" t="str">
        <f>IF(ISBLANK(L93),"",IF(OR(ISBLANK(VLOOKUP(L93&amp;"-"&amp;E93,'Np Quality'!A:M,6,FALSE)),ISERROR(VLOOKUP(L93&amp;"-"&amp;E93,'Np Quality'!A:M,6,FALSE))),"-",VLOOKUP(L93&amp;"-"&amp;E93,'Np Quality'!A:M,6,FALSE)))</f>
        <v>Np4</v>
      </c>
      <c r="P93" s="391">
        <f>IF(ISBLANK(L93),"",IF(OR(ISBLANK(VLOOKUP(L93&amp;"-"&amp;E93,'Np Quality'!A:M,7,FALSE)),ISERROR(VLOOKUP(L93&amp;"-"&amp;E93,'Np Quality'!A:M,7,FALSE))),"-",VLOOKUP(L93&amp;"-"&amp;E93,'Np Quality'!A:M,7,FALSE)))</f>
        <v>0.9</v>
      </c>
      <c r="Q93" s="391">
        <f>IF(ISBLANK(L93),"",IF(OR(ISBLANK(VLOOKUP(L93&amp;"-"&amp;E93,'Np Quality'!A:M,8,FALSE)),ISERROR(VLOOKUP(L93&amp;"-"&amp;E93,'Np Quality'!A:M,8,FALSE))),"-",VLOOKUP(L93&amp;"-"&amp;E93,'Np Quality'!A:M,8,FALSE)))</f>
        <v>0.9</v>
      </c>
      <c r="R93" s="283">
        <f>IF(ISBLANK(L93),"",IF(OR(ISBLANK(VLOOKUP(L93&amp;"-"&amp;E93,'Np Quality'!A:M,9,FALSE)),ISERROR(VLOOKUP(L93&amp;"-"&amp;E93,'Np Quality'!A:M,9,FALSE))),"-",VLOOKUP(L93&amp;"-"&amp;E93,'Np Quality'!A:M,9,FALSE)))</f>
        <v>0</v>
      </c>
      <c r="S93" s="394"/>
      <c r="T93" s="395" t="str">
        <f t="shared" si="13"/>
        <v>V1-MB1</v>
      </c>
      <c r="U93" s="395" t="str">
        <f t="shared" si="14"/>
        <v>SIS</v>
      </c>
      <c r="V93" s="396"/>
      <c r="W93" s="282">
        <v>45731</v>
      </c>
      <c r="X93" s="258">
        <f t="shared" si="15"/>
        <v>3</v>
      </c>
      <c r="Y93" s="258">
        <f t="shared" si="16"/>
        <v>2025</v>
      </c>
    </row>
    <row r="94" spans="1:25">
      <c r="A94" s="382" t="str">
        <f t="shared" si="10"/>
        <v>A1-17-02</v>
      </c>
      <c r="B94" s="383">
        <f t="shared" si="11"/>
        <v>1</v>
      </c>
      <c r="C94" s="341" t="s">
        <v>43</v>
      </c>
      <c r="D94" s="282">
        <v>45718</v>
      </c>
      <c r="E94" s="384">
        <f t="shared" si="12"/>
        <v>45718</v>
      </c>
      <c r="F94" s="388">
        <v>0</v>
      </c>
      <c r="G94" s="243">
        <v>2</v>
      </c>
      <c r="H94" s="244" t="s">
        <v>144</v>
      </c>
      <c r="I94" s="243">
        <v>17</v>
      </c>
      <c r="J94" s="387" t="s">
        <v>166</v>
      </c>
      <c r="K94" s="341" t="s">
        <v>122</v>
      </c>
      <c r="L94" s="244" t="s">
        <v>204</v>
      </c>
      <c r="M94" s="244" t="s">
        <v>199</v>
      </c>
      <c r="N94" s="290">
        <v>0.9</v>
      </c>
      <c r="O94" s="391" t="str">
        <f>IF(ISBLANK(L94),"",IF(OR(ISBLANK(VLOOKUP(L94&amp;"-"&amp;E94,'Np Quality'!A:M,6,FALSE)),ISERROR(VLOOKUP(L94&amp;"-"&amp;E94,'Np Quality'!A:M,6,FALSE))),"-",VLOOKUP(L94&amp;"-"&amp;E94,'Np Quality'!A:M,6,FALSE)))</f>
        <v>Np4</v>
      </c>
      <c r="P94" s="391">
        <f>IF(ISBLANK(L94),"",IF(OR(ISBLANK(VLOOKUP(L94&amp;"-"&amp;E94,'Np Quality'!A:M,7,FALSE)),ISERROR(VLOOKUP(L94&amp;"-"&amp;E94,'Np Quality'!A:M,7,FALSE))),"-",VLOOKUP(L94&amp;"-"&amp;E94,'Np Quality'!A:M,7,FALSE)))</f>
        <v>0.9</v>
      </c>
      <c r="Q94" s="391">
        <f>IF(ISBLANK(L94),"",IF(OR(ISBLANK(VLOOKUP(L94&amp;"-"&amp;E94,'Np Quality'!A:M,8,FALSE)),ISERROR(VLOOKUP(L94&amp;"-"&amp;E94,'Np Quality'!A:M,8,FALSE))),"-",VLOOKUP(L94&amp;"-"&amp;E94,'Np Quality'!A:M,8,FALSE)))</f>
        <v>0.9</v>
      </c>
      <c r="R94" s="283">
        <f>IF(ISBLANK(L94),"",IF(OR(ISBLANK(VLOOKUP(L94&amp;"-"&amp;E94,'Np Quality'!A:M,9,FALSE)),ISERROR(VLOOKUP(L94&amp;"-"&amp;E94,'Np Quality'!A:M,9,FALSE))),"-",VLOOKUP(L94&amp;"-"&amp;E94,'Np Quality'!A:M,9,FALSE)))</f>
        <v>0</v>
      </c>
      <c r="S94" s="394"/>
      <c r="T94" s="395" t="str">
        <f t="shared" si="13"/>
        <v>V1-MD1</v>
      </c>
      <c r="U94" s="395" t="str">
        <f t="shared" si="14"/>
        <v>Konabay</v>
      </c>
      <c r="V94" s="396"/>
      <c r="W94" s="282">
        <v>45735</v>
      </c>
      <c r="X94" s="258">
        <f t="shared" si="15"/>
        <v>3</v>
      </c>
      <c r="Y94" s="258">
        <f t="shared" si="16"/>
        <v>2025</v>
      </c>
    </row>
    <row r="95" spans="1:25">
      <c r="A95" s="382" t="str">
        <f t="shared" si="10"/>
        <v>A1-18-02</v>
      </c>
      <c r="B95" s="383">
        <f t="shared" si="11"/>
        <v>1</v>
      </c>
      <c r="C95" s="341" t="s">
        <v>43</v>
      </c>
      <c r="D95" s="282">
        <v>45718</v>
      </c>
      <c r="E95" s="384">
        <f t="shared" si="12"/>
        <v>45718</v>
      </c>
      <c r="F95" s="388">
        <v>0</v>
      </c>
      <c r="G95" s="243">
        <v>2</v>
      </c>
      <c r="H95" s="244" t="s">
        <v>144</v>
      </c>
      <c r="I95" s="243">
        <v>18</v>
      </c>
      <c r="J95" s="387" t="s">
        <v>166</v>
      </c>
      <c r="K95" s="341" t="s">
        <v>122</v>
      </c>
      <c r="L95" s="244" t="s">
        <v>204</v>
      </c>
      <c r="M95" s="244" t="s">
        <v>199</v>
      </c>
      <c r="N95" s="290">
        <v>0.9</v>
      </c>
      <c r="O95" s="391" t="str">
        <f>IF(ISBLANK(L96),"",IF(OR(ISBLANK(VLOOKUP(L96&amp;"-"&amp;E96,'Np Quality'!A:M,6,FALSE)),ISERROR(VLOOKUP(L96&amp;"-"&amp;E96,'Np Quality'!A:M,6,FALSE))),"-",VLOOKUP(L96&amp;"-"&amp;E96,'Np Quality'!A:M,6,FALSE)))</f>
        <v>Np4</v>
      </c>
      <c r="P95" s="391">
        <f>IF(ISBLANK(L95),"",IF(OR(ISBLANK(VLOOKUP(L95&amp;"-"&amp;E95,'Np Quality'!A:M,7,FALSE)),ISERROR(VLOOKUP(L95&amp;"-"&amp;E95,'Np Quality'!A:M,7,FALSE))),"-",VLOOKUP(L95&amp;"-"&amp;E95,'Np Quality'!A:M,7,FALSE)))</f>
        <v>0.9</v>
      </c>
      <c r="Q95" s="391">
        <f>IF(ISBLANK(L95),"",IF(OR(ISBLANK(VLOOKUP(L95&amp;"-"&amp;E95,'Np Quality'!A:M,8,FALSE)),ISERROR(VLOOKUP(L95&amp;"-"&amp;E95,'Np Quality'!A:M,8,FALSE))),"-",VLOOKUP(L95&amp;"-"&amp;E95,'Np Quality'!A:M,8,FALSE)))</f>
        <v>0.9</v>
      </c>
      <c r="R95" s="283">
        <f>IF(ISBLANK(L95),"",IF(OR(ISBLANK(VLOOKUP(L95&amp;"-"&amp;E95,'Np Quality'!A:M,9,FALSE)),ISERROR(VLOOKUP(L95&amp;"-"&amp;E95,'Np Quality'!A:M,9,FALSE))),"-",VLOOKUP(L95&amp;"-"&amp;E95,'Np Quality'!A:M,9,FALSE)))</f>
        <v>0</v>
      </c>
      <c r="S95" s="394"/>
      <c r="T95" s="395" t="str">
        <f t="shared" si="13"/>
        <v>V1-MD1</v>
      </c>
      <c r="U95" s="395" t="str">
        <f t="shared" si="14"/>
        <v>Konabay</v>
      </c>
      <c r="V95" s="396"/>
      <c r="W95" s="282">
        <v>45732</v>
      </c>
      <c r="X95" s="258">
        <f t="shared" si="15"/>
        <v>3</v>
      </c>
      <c r="Y95" s="258">
        <f t="shared" si="16"/>
        <v>2025</v>
      </c>
    </row>
    <row r="96" spans="1:25">
      <c r="A96" s="382" t="str">
        <f t="shared" si="10"/>
        <v>A1-19-02</v>
      </c>
      <c r="B96" s="383">
        <f t="shared" si="11"/>
        <v>1</v>
      </c>
      <c r="C96" s="341" t="s">
        <v>43</v>
      </c>
      <c r="D96" s="282">
        <v>45718</v>
      </c>
      <c r="E96" s="384">
        <f t="shared" si="12"/>
        <v>45718</v>
      </c>
      <c r="F96" s="388">
        <v>0</v>
      </c>
      <c r="G96" s="243">
        <v>2</v>
      </c>
      <c r="H96" s="244" t="s">
        <v>144</v>
      </c>
      <c r="I96" s="243">
        <v>19</v>
      </c>
      <c r="J96" s="387" t="s">
        <v>166</v>
      </c>
      <c r="K96" s="341" t="s">
        <v>122</v>
      </c>
      <c r="L96" s="244" t="s">
        <v>204</v>
      </c>
      <c r="M96" s="244" t="s">
        <v>199</v>
      </c>
      <c r="N96" s="290">
        <v>0.9</v>
      </c>
      <c r="O96" s="391" t="str">
        <f>IF(ISBLANK(L96),"",IF(OR(ISBLANK(VLOOKUP(L96&amp;"-"&amp;E96,'Np Quality'!A:M,6,FALSE)),ISERROR(VLOOKUP(L96&amp;"-"&amp;E96,'Np Quality'!A:M,6,FALSE))),"-",VLOOKUP(L96&amp;"-"&amp;E96,'Np Quality'!A:M,6,FALSE)))</f>
        <v>Np4</v>
      </c>
      <c r="P96" s="391">
        <f>IF(ISBLANK(L97),"",IF(OR(ISBLANK(VLOOKUP(L97&amp;"-"&amp;E97,'Np Quality'!A:M,7,FALSE)),ISERROR(VLOOKUP(L97&amp;"-"&amp;E97,'Np Quality'!A:M,7,FALSE))),"-",VLOOKUP(L97&amp;"-"&amp;E97,'Np Quality'!A:M,7,FALSE)))</f>
        <v>0.9</v>
      </c>
      <c r="Q96" s="391">
        <f>IF(ISBLANK(L96),"",IF(OR(ISBLANK(VLOOKUP(L96&amp;"-"&amp;E96,'Np Quality'!A:M,8,FALSE)),ISERROR(VLOOKUP(L96&amp;"-"&amp;E96,'Np Quality'!A:M,8,FALSE))),"-",VLOOKUP(L96&amp;"-"&amp;E96,'Np Quality'!A:M,8,FALSE)))</f>
        <v>0.9</v>
      </c>
      <c r="R96" s="283">
        <f>IF(ISBLANK(L96),"",IF(OR(ISBLANK(VLOOKUP(L96&amp;"-"&amp;E96,'Np Quality'!A:M,9,FALSE)),ISERROR(VLOOKUP(L96&amp;"-"&amp;E96,'Np Quality'!A:M,9,FALSE))),"-",VLOOKUP(L96&amp;"-"&amp;E96,'Np Quality'!A:M,9,FALSE)))</f>
        <v>0</v>
      </c>
      <c r="S96" s="394"/>
      <c r="T96" s="395" t="str">
        <f t="shared" si="13"/>
        <v>V1-MD1</v>
      </c>
      <c r="U96" s="395" t="str">
        <f t="shared" si="14"/>
        <v>Konabay</v>
      </c>
      <c r="V96" s="396"/>
      <c r="W96" s="282">
        <v>45732</v>
      </c>
      <c r="X96" s="258">
        <f t="shared" si="15"/>
        <v>3</v>
      </c>
      <c r="Y96" s="258">
        <f t="shared" si="16"/>
        <v>2025</v>
      </c>
    </row>
    <row r="97" spans="1:25">
      <c r="A97" s="382" t="str">
        <f t="shared" si="10"/>
        <v>A1-20-02</v>
      </c>
      <c r="B97" s="383">
        <f t="shared" si="11"/>
        <v>1</v>
      </c>
      <c r="C97" s="341" t="s">
        <v>43</v>
      </c>
      <c r="D97" s="282">
        <v>45718</v>
      </c>
      <c r="E97" s="384">
        <f t="shared" si="12"/>
        <v>45718</v>
      </c>
      <c r="F97" s="388">
        <v>0</v>
      </c>
      <c r="G97" s="243">
        <v>2</v>
      </c>
      <c r="H97" s="244" t="s">
        <v>144</v>
      </c>
      <c r="I97" s="243">
        <v>20</v>
      </c>
      <c r="J97" s="387" t="s">
        <v>166</v>
      </c>
      <c r="K97" s="341" t="s">
        <v>122</v>
      </c>
      <c r="L97" s="244" t="s">
        <v>204</v>
      </c>
      <c r="M97" s="244" t="s">
        <v>199</v>
      </c>
      <c r="N97" s="290">
        <v>0.9</v>
      </c>
      <c r="O97" s="391" t="str">
        <f>IF(ISBLANK(L97),"",IF(OR(ISBLANK(VLOOKUP(L97&amp;"-"&amp;E97,'Np Quality'!A:M,6,FALSE)),ISERROR(VLOOKUP(L97&amp;"-"&amp;E97,'Np Quality'!A:M,6,FALSE))),"-",VLOOKUP(L97&amp;"-"&amp;E97,'Np Quality'!A:M,6,FALSE)))</f>
        <v>Np4</v>
      </c>
      <c r="P97" s="391">
        <f>IF(ISBLANK(L97),"",IF(OR(ISBLANK(VLOOKUP(L97&amp;"-"&amp;E97,'Np Quality'!A:M,7,FALSE)),ISERROR(VLOOKUP(L97&amp;"-"&amp;E97,'Np Quality'!A:M,7,FALSE))),"-",VLOOKUP(L97&amp;"-"&amp;E97,'Np Quality'!A:M,7,FALSE)))</f>
        <v>0.9</v>
      </c>
      <c r="Q97" s="391">
        <f>IF(ISBLANK(L98),"",IF(OR(ISBLANK(VLOOKUP(L98&amp;"-"&amp;E98,'Np Quality'!A:M,8,FALSE)),ISERROR(VLOOKUP(L98&amp;"-"&amp;E98,'Np Quality'!A:M,8,FALSE))),"-",VLOOKUP(L98&amp;"-"&amp;E98,'Np Quality'!A:M,8,FALSE)))</f>
        <v>0.9</v>
      </c>
      <c r="R97" s="283">
        <f>IF(ISBLANK(L97),"",IF(OR(ISBLANK(VLOOKUP(L97&amp;"-"&amp;E97,'Np Quality'!A:M,9,FALSE)),ISERROR(VLOOKUP(L97&amp;"-"&amp;E97,'Np Quality'!A:M,9,FALSE))),"-",VLOOKUP(L97&amp;"-"&amp;E97,'Np Quality'!A:M,9,FALSE)))</f>
        <v>0</v>
      </c>
      <c r="S97" s="394"/>
      <c r="T97" s="395" t="str">
        <f t="shared" si="13"/>
        <v>V1-MD1</v>
      </c>
      <c r="U97" s="395" t="str">
        <f t="shared" si="14"/>
        <v>Konabay</v>
      </c>
      <c r="V97" s="396"/>
      <c r="W97" s="282">
        <v>45735</v>
      </c>
      <c r="X97" s="258">
        <f t="shared" si="15"/>
        <v>3</v>
      </c>
      <c r="Y97" s="258">
        <f t="shared" si="16"/>
        <v>2025</v>
      </c>
    </row>
    <row r="98" spans="1:25">
      <c r="A98" s="382" t="str">
        <f t="shared" si="10"/>
        <v>B1-01-02</v>
      </c>
      <c r="B98" s="383">
        <f t="shared" ref="B98:B129" si="17">IF(AND(A98&lt;&gt;A97,A98&lt;&gt;""),COUNTIF(A:A,A98),"")</f>
        <v>1</v>
      </c>
      <c r="C98" s="341" t="s">
        <v>43</v>
      </c>
      <c r="D98" s="282">
        <v>45721</v>
      </c>
      <c r="E98" s="384">
        <f t="shared" si="12"/>
        <v>45721</v>
      </c>
      <c r="F98" s="388">
        <v>0</v>
      </c>
      <c r="G98" s="243">
        <v>2</v>
      </c>
      <c r="H98" s="244" t="s">
        <v>165</v>
      </c>
      <c r="I98" s="243">
        <v>1</v>
      </c>
      <c r="J98" s="387" t="s">
        <v>166</v>
      </c>
      <c r="K98" s="341" t="s">
        <v>122</v>
      </c>
      <c r="L98" s="244" t="s">
        <v>163</v>
      </c>
      <c r="M98" s="244" t="s">
        <v>213</v>
      </c>
      <c r="N98" s="290">
        <v>1.4</v>
      </c>
      <c r="O98" s="391" t="str">
        <f>IF(ISBLANK(L98),"",IF(OR(ISBLANK(VLOOKUP(L98&amp;"-"&amp;E98,'Np Quality'!A:M,6,FALSE)),ISERROR(VLOOKUP(L98&amp;"-"&amp;E98,'Np Quality'!A:M,6,FALSE))),"-",VLOOKUP(L98&amp;"-"&amp;E98,'Np Quality'!A:M,6,FALSE)))</f>
        <v>Np4</v>
      </c>
      <c r="P98" s="391">
        <f>IF(ISBLANK(L98),"",IF(OR(ISBLANK(VLOOKUP(L98&amp;"-"&amp;E98,'Np Quality'!A:M,7,FALSE)),ISERROR(VLOOKUP(L98&amp;"-"&amp;E98,'Np Quality'!A:M,7,FALSE))),"-",VLOOKUP(L98&amp;"-"&amp;E98,'Np Quality'!A:M,7,FALSE)))</f>
        <v>0.9</v>
      </c>
      <c r="Q98" s="391">
        <f>IF(ISBLANK(L98),"",IF(OR(ISBLANK(VLOOKUP(L98&amp;"-"&amp;E98,'Np Quality'!A:M,8,FALSE)),ISERROR(VLOOKUP(L98&amp;"-"&amp;E98,'Np Quality'!A:M,8,FALSE))),"-",VLOOKUP(L98&amp;"-"&amp;E98,'Np Quality'!A:M,8,FALSE)))</f>
        <v>0.9</v>
      </c>
      <c r="R98" s="283">
        <f>IF(ISBLANK(L99),"",IF(OR(ISBLANK(VLOOKUP(L99&amp;"-"&amp;E99,'Np Quality'!A:M,9,FALSE)),ISERROR(VLOOKUP(L99&amp;"-"&amp;E99,'Np Quality'!A:M,9,FALSE))),"-",VLOOKUP(L99&amp;"-"&amp;E99,'Np Quality'!A:M,9,FALSE)))</f>
        <v>0</v>
      </c>
      <c r="S98" s="394"/>
      <c r="T98" s="395" t="str">
        <f t="shared" si="13"/>
        <v>V1-MB1</v>
      </c>
      <c r="U98" s="395" t="str">
        <f t="shared" si="14"/>
        <v>SIS</v>
      </c>
      <c r="V98" s="396"/>
      <c r="W98" s="282">
        <v>45733</v>
      </c>
      <c r="X98" s="258">
        <f t="shared" si="15"/>
        <v>3</v>
      </c>
      <c r="Y98" s="258">
        <f t="shared" si="16"/>
        <v>2025</v>
      </c>
    </row>
    <row r="99" spans="1:25">
      <c r="A99" s="382" t="str">
        <f t="shared" si="10"/>
        <v>B1-02-02</v>
      </c>
      <c r="B99" s="383">
        <f t="shared" si="17"/>
        <v>1</v>
      </c>
      <c r="C99" s="341" t="s">
        <v>43</v>
      </c>
      <c r="D99" s="282">
        <v>45721</v>
      </c>
      <c r="E99" s="384">
        <f t="shared" si="12"/>
        <v>45721</v>
      </c>
      <c r="F99" s="388">
        <v>0</v>
      </c>
      <c r="G99" s="243">
        <v>2</v>
      </c>
      <c r="H99" s="244" t="s">
        <v>165</v>
      </c>
      <c r="I99" s="243">
        <v>2</v>
      </c>
      <c r="J99" s="387" t="s">
        <v>166</v>
      </c>
      <c r="K99" s="341" t="s">
        <v>122</v>
      </c>
      <c r="L99" s="244" t="s">
        <v>163</v>
      </c>
      <c r="M99" s="244" t="s">
        <v>213</v>
      </c>
      <c r="N99" s="290">
        <v>1.4</v>
      </c>
      <c r="O99" s="391" t="str">
        <f>IF(ISBLANK(L99),"",IF(OR(ISBLANK(VLOOKUP(L99&amp;"-"&amp;E99,'Np Quality'!A:M,6,FALSE)),ISERROR(VLOOKUP(L99&amp;"-"&amp;E99,'Np Quality'!A:M,6,FALSE))),"-",VLOOKUP(L99&amp;"-"&amp;E99,'Np Quality'!A:M,6,FALSE)))</f>
        <v>Np4</v>
      </c>
      <c r="P99" s="391">
        <f>IF(ISBLANK(L99),"",IF(OR(ISBLANK(VLOOKUP(L99&amp;"-"&amp;E99,'Np Quality'!A:M,7,FALSE)),ISERROR(VLOOKUP(L99&amp;"-"&amp;E99,'Np Quality'!A:M,7,FALSE))),"-",VLOOKUP(L99&amp;"-"&amp;E99,'Np Quality'!A:M,7,FALSE)))</f>
        <v>0.9</v>
      </c>
      <c r="Q99" s="391">
        <f>IF(ISBLANK(L99),"",IF(OR(ISBLANK(VLOOKUP(L99&amp;"-"&amp;E99,'Np Quality'!A:M,8,FALSE)),ISERROR(VLOOKUP(L99&amp;"-"&amp;E99,'Np Quality'!A:M,8,FALSE))),"-",VLOOKUP(L99&amp;"-"&amp;E99,'Np Quality'!A:M,8,FALSE)))</f>
        <v>0.9</v>
      </c>
      <c r="R99" s="283">
        <f>IF(ISBLANK(L99),"",IF(OR(ISBLANK(VLOOKUP(L99&amp;"-"&amp;E99,'Np Quality'!A:M,9,FALSE)),ISERROR(VLOOKUP(L99&amp;"-"&amp;E99,'Np Quality'!A:M,9,FALSE))),"-",VLOOKUP(L99&amp;"-"&amp;E99,'Np Quality'!A:M,9,FALSE)))</f>
        <v>0</v>
      </c>
      <c r="S99" s="394"/>
      <c r="T99" s="395" t="str">
        <f t="shared" si="13"/>
        <v>V1-MB1</v>
      </c>
      <c r="U99" s="395" t="str">
        <f t="shared" si="14"/>
        <v>SIS</v>
      </c>
      <c r="V99" s="396"/>
      <c r="W99" s="282">
        <v>45734</v>
      </c>
      <c r="X99" s="258">
        <f t="shared" si="15"/>
        <v>3</v>
      </c>
      <c r="Y99" s="258">
        <f t="shared" si="16"/>
        <v>2025</v>
      </c>
    </row>
    <row r="100" spans="1:25">
      <c r="A100" s="382" t="str">
        <f t="shared" si="10"/>
        <v>B1-03-02</v>
      </c>
      <c r="B100" s="383">
        <f t="shared" si="17"/>
        <v>1</v>
      </c>
      <c r="C100" s="341" t="s">
        <v>43</v>
      </c>
      <c r="D100" s="282">
        <v>45721</v>
      </c>
      <c r="E100" s="384">
        <f t="shared" si="12"/>
        <v>45721</v>
      </c>
      <c r="F100" s="388">
        <v>0</v>
      </c>
      <c r="G100" s="243">
        <v>2</v>
      </c>
      <c r="H100" s="244" t="s">
        <v>165</v>
      </c>
      <c r="I100" s="243">
        <v>3</v>
      </c>
      <c r="J100" s="387" t="s">
        <v>166</v>
      </c>
      <c r="K100" s="341" t="s">
        <v>122</v>
      </c>
      <c r="L100" s="244" t="s">
        <v>163</v>
      </c>
      <c r="M100" s="244" t="s">
        <v>213</v>
      </c>
      <c r="N100" s="290">
        <v>1.4</v>
      </c>
      <c r="O100" s="391" t="str">
        <f>IF(ISBLANK(L100),"",IF(OR(ISBLANK(VLOOKUP(L100&amp;"-"&amp;E100,'Np Quality'!A:M,6,FALSE)),ISERROR(VLOOKUP(L100&amp;"-"&amp;E100,'Np Quality'!A:M,6,FALSE))),"-",VLOOKUP(L100&amp;"-"&amp;E100,'Np Quality'!A:M,6,FALSE)))</f>
        <v>Np4</v>
      </c>
      <c r="P100" s="391">
        <f>IF(ISBLANK(L100),"",IF(OR(ISBLANK(VLOOKUP(L100&amp;"-"&amp;E100,'Np Quality'!A:M,7,FALSE)),ISERROR(VLOOKUP(L100&amp;"-"&amp;E100,'Np Quality'!A:M,7,FALSE))),"-",VLOOKUP(L100&amp;"-"&amp;E100,'Np Quality'!A:M,7,FALSE)))</f>
        <v>0.9</v>
      </c>
      <c r="Q100" s="391">
        <f>IF(ISBLANK(L100),"",IF(OR(ISBLANK(VLOOKUP(L100&amp;"-"&amp;E100,'Np Quality'!A:M,8,FALSE)),ISERROR(VLOOKUP(L100&amp;"-"&amp;E100,'Np Quality'!A:M,8,FALSE))),"-",VLOOKUP(L100&amp;"-"&amp;E100,'Np Quality'!A:M,8,FALSE)))</f>
        <v>0.9</v>
      </c>
      <c r="R100" s="283">
        <f>IF(ISBLANK(L100),"",IF(OR(ISBLANK(VLOOKUP(L100&amp;"-"&amp;E100,'Np Quality'!A:M,9,FALSE)),ISERROR(VLOOKUP(L100&amp;"-"&amp;E100,'Np Quality'!A:M,9,FALSE))),"-",VLOOKUP(L100&amp;"-"&amp;E100,'Np Quality'!A:M,9,FALSE)))</f>
        <v>0</v>
      </c>
      <c r="S100" s="394"/>
      <c r="T100" s="395" t="str">
        <f t="shared" si="13"/>
        <v>V1-MB1</v>
      </c>
      <c r="U100" s="395" t="str">
        <f t="shared" si="14"/>
        <v>SIS</v>
      </c>
      <c r="V100" s="396"/>
      <c r="W100" s="282">
        <v>45735</v>
      </c>
      <c r="X100" s="258">
        <f t="shared" si="15"/>
        <v>3</v>
      </c>
      <c r="Y100" s="258">
        <f t="shared" si="16"/>
        <v>2025</v>
      </c>
    </row>
    <row r="101" spans="1:25">
      <c r="A101" s="382" t="str">
        <f t="shared" si="10"/>
        <v>B1-04-02</v>
      </c>
      <c r="B101" s="383">
        <f t="shared" si="17"/>
        <v>1</v>
      </c>
      <c r="C101" s="341" t="s">
        <v>43</v>
      </c>
      <c r="D101" s="282">
        <v>45721</v>
      </c>
      <c r="E101" s="384">
        <f t="shared" si="12"/>
        <v>45721</v>
      </c>
      <c r="F101" s="388">
        <v>0</v>
      </c>
      <c r="G101" s="243">
        <v>2</v>
      </c>
      <c r="H101" s="244" t="s">
        <v>165</v>
      </c>
      <c r="I101" s="243">
        <v>4</v>
      </c>
      <c r="J101" s="387" t="s">
        <v>166</v>
      </c>
      <c r="K101" s="341" t="s">
        <v>122</v>
      </c>
      <c r="L101" s="244" t="s">
        <v>163</v>
      </c>
      <c r="M101" s="244" t="s">
        <v>213</v>
      </c>
      <c r="N101" s="290">
        <v>1.4</v>
      </c>
      <c r="O101" s="391" t="str">
        <f>IF(ISBLANK(L101),"",IF(OR(ISBLANK(VLOOKUP(L101&amp;"-"&amp;E101,'Np Quality'!A:M,6,FALSE)),ISERROR(VLOOKUP(L101&amp;"-"&amp;E101,'Np Quality'!A:M,6,FALSE))),"-",VLOOKUP(L101&amp;"-"&amp;E101,'Np Quality'!A:M,6,FALSE)))</f>
        <v>Np4</v>
      </c>
      <c r="P101" s="391">
        <f>IF(ISBLANK(L101),"",IF(OR(ISBLANK(VLOOKUP(L101&amp;"-"&amp;E101,'Np Quality'!A:M,7,FALSE)),ISERROR(VLOOKUP(L101&amp;"-"&amp;E101,'Np Quality'!A:M,7,FALSE))),"-",VLOOKUP(L101&amp;"-"&amp;E101,'Np Quality'!A:M,7,FALSE)))</f>
        <v>0.9</v>
      </c>
      <c r="Q101" s="391">
        <f>IF(ISBLANK(L101),"",IF(OR(ISBLANK(VLOOKUP(L101&amp;"-"&amp;E101,'Np Quality'!A:M,8,FALSE)),ISERROR(VLOOKUP(L101&amp;"-"&amp;E101,'Np Quality'!A:M,8,FALSE))),"-",VLOOKUP(L101&amp;"-"&amp;E101,'Np Quality'!A:M,8,FALSE)))</f>
        <v>0.9</v>
      </c>
      <c r="R101" s="283">
        <f>IF(ISBLANK(L101),"",IF(OR(ISBLANK(VLOOKUP(L101&amp;"-"&amp;E101,'Np Quality'!A:M,9,FALSE)),ISERROR(VLOOKUP(L101&amp;"-"&amp;E101,'Np Quality'!A:M,9,FALSE))),"-",VLOOKUP(L101&amp;"-"&amp;E101,'Np Quality'!A:M,9,FALSE)))</f>
        <v>0</v>
      </c>
      <c r="S101" s="394"/>
      <c r="T101" s="395" t="str">
        <f t="shared" si="13"/>
        <v>V1-MB1</v>
      </c>
      <c r="U101" s="395" t="str">
        <f t="shared" si="14"/>
        <v>SIS</v>
      </c>
      <c r="V101" s="396"/>
      <c r="W101" s="282">
        <v>45735</v>
      </c>
      <c r="X101" s="258">
        <f t="shared" si="15"/>
        <v>3</v>
      </c>
      <c r="Y101" s="258">
        <f t="shared" si="16"/>
        <v>2025</v>
      </c>
    </row>
    <row r="102" spans="1:25">
      <c r="A102" s="382" t="str">
        <f t="shared" si="10"/>
        <v>B1-05-02</v>
      </c>
      <c r="B102" s="383">
        <f t="shared" si="17"/>
        <v>1</v>
      </c>
      <c r="C102" s="341" t="s">
        <v>43</v>
      </c>
      <c r="D102" s="282">
        <v>45721</v>
      </c>
      <c r="E102" s="384">
        <f t="shared" si="12"/>
        <v>45721</v>
      </c>
      <c r="F102" s="388">
        <v>0</v>
      </c>
      <c r="G102" s="243">
        <v>2</v>
      </c>
      <c r="H102" s="244" t="s">
        <v>165</v>
      </c>
      <c r="I102" s="243">
        <v>5</v>
      </c>
      <c r="J102" s="387" t="s">
        <v>166</v>
      </c>
      <c r="K102" s="341" t="s">
        <v>122</v>
      </c>
      <c r="L102" s="244" t="s">
        <v>163</v>
      </c>
      <c r="M102" s="244" t="s">
        <v>213</v>
      </c>
      <c r="N102" s="290">
        <v>1.4</v>
      </c>
      <c r="O102" s="391" t="str">
        <f>IF(ISBLANK(L102),"",IF(OR(ISBLANK(VLOOKUP(L102&amp;"-"&amp;E102,'Np Quality'!A:M,6,FALSE)),ISERROR(VLOOKUP(L102&amp;"-"&amp;E102,'Np Quality'!A:M,6,FALSE))),"-",VLOOKUP(L102&amp;"-"&amp;E102,'Np Quality'!A:M,6,FALSE)))</f>
        <v>Np4</v>
      </c>
      <c r="P102" s="391">
        <f>IF(ISBLANK(L102),"",IF(OR(ISBLANK(VLOOKUP(L102&amp;"-"&amp;E102,'Np Quality'!A:M,7,FALSE)),ISERROR(VLOOKUP(L102&amp;"-"&amp;E102,'Np Quality'!A:M,7,FALSE))),"-",VLOOKUP(L102&amp;"-"&amp;E102,'Np Quality'!A:M,7,FALSE)))</f>
        <v>0.9</v>
      </c>
      <c r="Q102" s="391">
        <f>IF(ISBLANK(L102),"",IF(OR(ISBLANK(VLOOKUP(L102&amp;"-"&amp;E102,'Np Quality'!A:M,8,FALSE)),ISERROR(VLOOKUP(L102&amp;"-"&amp;E102,'Np Quality'!A:M,8,FALSE))),"-",VLOOKUP(L102&amp;"-"&amp;E102,'Np Quality'!A:M,8,FALSE)))</f>
        <v>0.9</v>
      </c>
      <c r="R102" s="283">
        <f>IF(ISBLANK(L102),"",IF(OR(ISBLANK(VLOOKUP(L102&amp;"-"&amp;E102,'Np Quality'!A:M,9,FALSE)),ISERROR(VLOOKUP(L102&amp;"-"&amp;E102,'Np Quality'!A:M,9,FALSE))),"-",VLOOKUP(L102&amp;"-"&amp;E102,'Np Quality'!A:M,9,FALSE)))</f>
        <v>0</v>
      </c>
      <c r="S102" s="394"/>
      <c r="T102" s="395" t="str">
        <f t="shared" si="13"/>
        <v>V1-MB1</v>
      </c>
      <c r="U102" s="395" t="str">
        <f t="shared" si="14"/>
        <v>SIS</v>
      </c>
      <c r="V102" s="396"/>
      <c r="W102" s="282">
        <v>45735</v>
      </c>
      <c r="X102" s="258">
        <f t="shared" si="15"/>
        <v>3</v>
      </c>
      <c r="Y102" s="258">
        <f t="shared" si="16"/>
        <v>2025</v>
      </c>
    </row>
    <row r="103" spans="1:25">
      <c r="A103" s="382" t="str">
        <f t="shared" si="10"/>
        <v>B1-06-02</v>
      </c>
      <c r="B103" s="383">
        <f t="shared" si="17"/>
        <v>1</v>
      </c>
      <c r="C103" s="341" t="s">
        <v>43</v>
      </c>
      <c r="D103" s="282">
        <v>45721</v>
      </c>
      <c r="E103" s="384">
        <f t="shared" si="12"/>
        <v>45721</v>
      </c>
      <c r="F103" s="388">
        <v>0</v>
      </c>
      <c r="G103" s="243">
        <v>2</v>
      </c>
      <c r="H103" s="244" t="s">
        <v>165</v>
      </c>
      <c r="I103" s="243">
        <v>6</v>
      </c>
      <c r="J103" s="387" t="s">
        <v>166</v>
      </c>
      <c r="K103" s="341" t="s">
        <v>122</v>
      </c>
      <c r="L103" s="244" t="s">
        <v>204</v>
      </c>
      <c r="M103" s="244" t="s">
        <v>199</v>
      </c>
      <c r="N103" s="290">
        <v>1.4</v>
      </c>
      <c r="O103" s="391" t="str">
        <f>IF(ISBLANK(L103),"",IF(OR(ISBLANK(VLOOKUP(L103&amp;"-"&amp;E103,'Np Quality'!A:M,6,FALSE)),ISERROR(VLOOKUP(L103&amp;"-"&amp;E103,'Np Quality'!A:M,6,FALSE))),"-",VLOOKUP(L103&amp;"-"&amp;E103,'Np Quality'!A:M,6,FALSE)))</f>
        <v>Np4</v>
      </c>
      <c r="P103" s="391">
        <f>IF(ISBLANK(L103),"",IF(OR(ISBLANK(VLOOKUP(L103&amp;"-"&amp;E103,'Np Quality'!A:M,7,FALSE)),ISERROR(VLOOKUP(L103&amp;"-"&amp;E103,'Np Quality'!A:M,7,FALSE))),"-",VLOOKUP(L103&amp;"-"&amp;E103,'Np Quality'!A:M,7,FALSE)))</f>
        <v>0.9</v>
      </c>
      <c r="Q103" s="391">
        <f>IF(ISBLANK(L103),"",IF(OR(ISBLANK(VLOOKUP(L103&amp;"-"&amp;E103,'Np Quality'!A:M,8,FALSE)),ISERROR(VLOOKUP(L103&amp;"-"&amp;E103,'Np Quality'!A:M,8,FALSE))),"-",VLOOKUP(L103&amp;"-"&amp;E103,'Np Quality'!A:M,8,FALSE)))</f>
        <v>0.9</v>
      </c>
      <c r="R103" s="283">
        <f>IF(ISBLANK(L103),"",IF(OR(ISBLANK(VLOOKUP(L103&amp;"-"&amp;E103,'Np Quality'!A:M,9,FALSE)),ISERROR(VLOOKUP(L103&amp;"-"&amp;E103,'Np Quality'!A:M,9,FALSE))),"-",VLOOKUP(L103&amp;"-"&amp;E103,'Np Quality'!A:M,9,FALSE)))</f>
        <v>0</v>
      </c>
      <c r="S103" s="394"/>
      <c r="T103" s="395" t="str">
        <f t="shared" si="13"/>
        <v>V1-MD1</v>
      </c>
      <c r="U103" s="395" t="str">
        <f t="shared" si="14"/>
        <v>Konabay</v>
      </c>
      <c r="V103" s="396"/>
      <c r="W103" s="282">
        <v>45735</v>
      </c>
      <c r="X103" s="258">
        <f t="shared" si="15"/>
        <v>3</v>
      </c>
      <c r="Y103" s="258">
        <f t="shared" si="16"/>
        <v>2025</v>
      </c>
    </row>
    <row r="104" spans="1:25">
      <c r="A104" s="382" t="str">
        <f t="shared" si="10"/>
        <v>B1-07-02</v>
      </c>
      <c r="B104" s="383">
        <f t="shared" si="17"/>
        <v>1</v>
      </c>
      <c r="C104" s="341" t="s">
        <v>43</v>
      </c>
      <c r="D104" s="282">
        <v>45721</v>
      </c>
      <c r="E104" s="384">
        <f t="shared" si="12"/>
        <v>45721</v>
      </c>
      <c r="F104" s="388">
        <v>0</v>
      </c>
      <c r="G104" s="243">
        <v>2</v>
      </c>
      <c r="H104" s="244" t="s">
        <v>165</v>
      </c>
      <c r="I104" s="243">
        <v>7</v>
      </c>
      <c r="J104" s="387" t="s">
        <v>166</v>
      </c>
      <c r="K104" s="341" t="s">
        <v>122</v>
      </c>
      <c r="L104" s="244" t="s">
        <v>204</v>
      </c>
      <c r="M104" s="244" t="s">
        <v>199</v>
      </c>
      <c r="N104" s="290">
        <v>1.4</v>
      </c>
      <c r="O104" s="391" t="str">
        <f>IF(ISBLANK(L104),"",IF(OR(ISBLANK(VLOOKUP(L104&amp;"-"&amp;E104,'Np Quality'!A:M,6,FALSE)),ISERROR(VLOOKUP(L104&amp;"-"&amp;E104,'Np Quality'!A:M,6,FALSE))),"-",VLOOKUP(L104&amp;"-"&amp;E104,'Np Quality'!A:M,6,FALSE)))</f>
        <v>Np4</v>
      </c>
      <c r="P104" s="391">
        <f>IF(ISBLANK(L104),"",IF(OR(ISBLANK(VLOOKUP(L104&amp;"-"&amp;E104,'Np Quality'!A:M,7,FALSE)),ISERROR(VLOOKUP(L104&amp;"-"&amp;E104,'Np Quality'!A:M,7,FALSE))),"-",VLOOKUP(L104&amp;"-"&amp;E104,'Np Quality'!A:M,7,FALSE)))</f>
        <v>0.9</v>
      </c>
      <c r="Q104" s="391">
        <f>IF(ISBLANK(L104),"",IF(OR(ISBLANK(VLOOKUP(L104&amp;"-"&amp;E104,'Np Quality'!A:M,8,FALSE)),ISERROR(VLOOKUP(L104&amp;"-"&amp;E104,'Np Quality'!A:M,8,FALSE))),"-",VLOOKUP(L104&amp;"-"&amp;E104,'Np Quality'!A:M,8,FALSE)))</f>
        <v>0.9</v>
      </c>
      <c r="R104" s="283">
        <f>IF(ISBLANK(L104),"",IF(OR(ISBLANK(VLOOKUP(L104&amp;"-"&amp;E104,'Np Quality'!A:M,9,FALSE)),ISERROR(VLOOKUP(L104&amp;"-"&amp;E104,'Np Quality'!A:M,9,FALSE))),"-",VLOOKUP(L104&amp;"-"&amp;E104,'Np Quality'!A:M,9,FALSE)))</f>
        <v>0</v>
      </c>
      <c r="S104" s="394"/>
      <c r="T104" s="395" t="str">
        <f t="shared" si="13"/>
        <v>V1-MD1</v>
      </c>
      <c r="U104" s="395" t="str">
        <f t="shared" si="14"/>
        <v>Konabay</v>
      </c>
      <c r="V104" s="396"/>
      <c r="W104" s="282">
        <v>45736</v>
      </c>
      <c r="X104" s="258">
        <f t="shared" si="15"/>
        <v>3</v>
      </c>
      <c r="Y104" s="258">
        <f t="shared" si="16"/>
        <v>2025</v>
      </c>
    </row>
    <row r="105" spans="1:25">
      <c r="A105" s="382" t="str">
        <f t="shared" si="10"/>
        <v>B1-08-02</v>
      </c>
      <c r="B105" s="383">
        <f t="shared" si="17"/>
        <v>1</v>
      </c>
      <c r="C105" s="341" t="s">
        <v>43</v>
      </c>
      <c r="D105" s="282">
        <v>45721</v>
      </c>
      <c r="E105" s="384">
        <f t="shared" si="12"/>
        <v>45721</v>
      </c>
      <c r="F105" s="388">
        <v>0</v>
      </c>
      <c r="G105" s="243">
        <v>2</v>
      </c>
      <c r="H105" s="244" t="s">
        <v>165</v>
      </c>
      <c r="I105" s="243">
        <v>8</v>
      </c>
      <c r="J105" s="387" t="s">
        <v>166</v>
      </c>
      <c r="K105" s="341" t="s">
        <v>122</v>
      </c>
      <c r="L105" s="244" t="s">
        <v>204</v>
      </c>
      <c r="M105" s="244" t="s">
        <v>199</v>
      </c>
      <c r="N105" s="290">
        <v>1.4</v>
      </c>
      <c r="O105" s="391" t="str">
        <f>IF(ISBLANK(L106),"",IF(OR(ISBLANK(VLOOKUP(L106&amp;"-"&amp;E106,'Np Quality'!A:M,6,FALSE)),ISERROR(VLOOKUP(L106&amp;"-"&amp;E106,'Np Quality'!A:M,6,FALSE))),"-",VLOOKUP(L106&amp;"-"&amp;E106,'Np Quality'!A:M,6,FALSE)))</f>
        <v>Np4</v>
      </c>
      <c r="P105" s="391">
        <f>IF(ISBLANK(L105),"",IF(OR(ISBLANK(VLOOKUP(L105&amp;"-"&amp;E105,'Np Quality'!A:M,7,FALSE)),ISERROR(VLOOKUP(L105&amp;"-"&amp;E105,'Np Quality'!A:M,7,FALSE))),"-",VLOOKUP(L105&amp;"-"&amp;E105,'Np Quality'!A:M,7,FALSE)))</f>
        <v>0.9</v>
      </c>
      <c r="Q105" s="391">
        <f>IF(ISBLANK(L105),"",IF(OR(ISBLANK(VLOOKUP(L105&amp;"-"&amp;E105,'Np Quality'!A:M,8,FALSE)),ISERROR(VLOOKUP(L105&amp;"-"&amp;E105,'Np Quality'!A:M,8,FALSE))),"-",VLOOKUP(L105&amp;"-"&amp;E105,'Np Quality'!A:M,8,FALSE)))</f>
        <v>0.9</v>
      </c>
      <c r="R105" s="283">
        <f>IF(ISBLANK(L105),"",IF(OR(ISBLANK(VLOOKUP(L105&amp;"-"&amp;E105,'Np Quality'!A:M,9,FALSE)),ISERROR(VLOOKUP(L105&amp;"-"&amp;E105,'Np Quality'!A:M,9,FALSE))),"-",VLOOKUP(L105&amp;"-"&amp;E105,'Np Quality'!A:M,9,FALSE)))</f>
        <v>0</v>
      </c>
      <c r="S105" s="394"/>
      <c r="T105" s="395" t="str">
        <f t="shared" si="13"/>
        <v>V1-MD1</v>
      </c>
      <c r="U105" s="395" t="str">
        <f t="shared" si="14"/>
        <v>Konabay</v>
      </c>
      <c r="V105" s="396"/>
      <c r="W105" s="282">
        <v>45736</v>
      </c>
      <c r="X105" s="258">
        <f t="shared" si="15"/>
        <v>3</v>
      </c>
      <c r="Y105" s="258">
        <f t="shared" si="16"/>
        <v>2025</v>
      </c>
    </row>
    <row r="106" spans="1:25">
      <c r="A106" s="382" t="str">
        <f t="shared" si="10"/>
        <v>E1-01-02</v>
      </c>
      <c r="B106" s="383">
        <f t="shared" si="17"/>
        <v>1</v>
      </c>
      <c r="C106" s="341" t="s">
        <v>43</v>
      </c>
      <c r="D106" s="282">
        <v>45722</v>
      </c>
      <c r="E106" s="384">
        <f t="shared" si="12"/>
        <v>45722</v>
      </c>
      <c r="F106" s="388">
        <v>0</v>
      </c>
      <c r="G106" s="243">
        <v>2</v>
      </c>
      <c r="H106" s="244" t="s">
        <v>215</v>
      </c>
      <c r="I106" s="243">
        <v>1</v>
      </c>
      <c r="J106" s="387" t="s">
        <v>166</v>
      </c>
      <c r="K106" s="341" t="s">
        <v>122</v>
      </c>
      <c r="L106" s="244" t="s">
        <v>163</v>
      </c>
      <c r="M106" s="244" t="s">
        <v>213</v>
      </c>
      <c r="N106" s="290">
        <v>0.928</v>
      </c>
      <c r="O106" s="391" t="str">
        <f>IF(ISBLANK(L106),"",IF(OR(ISBLANK(VLOOKUP(L106&amp;"-"&amp;E106,'Np Quality'!A:M,6,FALSE)),ISERROR(VLOOKUP(L106&amp;"-"&amp;E106,'Np Quality'!A:M,6,FALSE))),"-",VLOOKUP(L106&amp;"-"&amp;E106,'Np Quality'!A:M,6,FALSE)))</f>
        <v>Np4</v>
      </c>
      <c r="P106" s="391">
        <f>IF(ISBLANK(L107),"",IF(OR(ISBLANK(VLOOKUP(L107&amp;"-"&amp;E107,'Np Quality'!A:M,7,FALSE)),ISERROR(VLOOKUP(L107&amp;"-"&amp;E107,'Np Quality'!A:M,7,FALSE))),"-",VLOOKUP(L107&amp;"-"&amp;E107,'Np Quality'!A:M,7,FALSE)))</f>
        <v>0.9</v>
      </c>
      <c r="Q106" s="391">
        <f>IF(ISBLANK(L106),"",IF(OR(ISBLANK(VLOOKUP(L106&amp;"-"&amp;E106,'Np Quality'!A:M,8,FALSE)),ISERROR(VLOOKUP(L106&amp;"-"&amp;E106,'Np Quality'!A:M,8,FALSE))),"-",VLOOKUP(L106&amp;"-"&amp;E106,'Np Quality'!A:M,8,FALSE)))</f>
        <v>0.9</v>
      </c>
      <c r="R106" s="283">
        <f>IF(ISBLANK(L106),"",IF(OR(ISBLANK(VLOOKUP(L106&amp;"-"&amp;E106,'Np Quality'!A:M,9,FALSE)),ISERROR(VLOOKUP(L106&amp;"-"&amp;E106,'Np Quality'!A:M,9,FALSE))),"-",VLOOKUP(L106&amp;"-"&amp;E106,'Np Quality'!A:M,9,FALSE)))</f>
        <v>0</v>
      </c>
      <c r="S106" s="394"/>
      <c r="T106" s="395" t="str">
        <f t="shared" si="13"/>
        <v>V1-MB1</v>
      </c>
      <c r="U106" s="395" t="str">
        <f t="shared" si="14"/>
        <v>SIS</v>
      </c>
      <c r="V106" s="396"/>
      <c r="W106" s="282">
        <v>45736</v>
      </c>
      <c r="X106" s="258">
        <f t="shared" si="15"/>
        <v>3</v>
      </c>
      <c r="Y106" s="258">
        <f t="shared" si="16"/>
        <v>2025</v>
      </c>
    </row>
    <row r="107" spans="1:25">
      <c r="A107" s="382" t="str">
        <f t="shared" si="10"/>
        <v>E1-02-02</v>
      </c>
      <c r="B107" s="383">
        <f t="shared" si="17"/>
        <v>1</v>
      </c>
      <c r="C107" s="341" t="s">
        <v>43</v>
      </c>
      <c r="D107" s="282">
        <v>45722</v>
      </c>
      <c r="E107" s="384">
        <f t="shared" si="12"/>
        <v>45722</v>
      </c>
      <c r="F107" s="388">
        <v>0</v>
      </c>
      <c r="G107" s="243">
        <v>2</v>
      </c>
      <c r="H107" s="244" t="s">
        <v>215</v>
      </c>
      <c r="I107" s="243">
        <v>2</v>
      </c>
      <c r="J107" s="387" t="s">
        <v>166</v>
      </c>
      <c r="K107" s="341" t="s">
        <v>122</v>
      </c>
      <c r="L107" s="244" t="s">
        <v>163</v>
      </c>
      <c r="M107" s="244" t="s">
        <v>213</v>
      </c>
      <c r="N107" s="290">
        <v>0.928</v>
      </c>
      <c r="O107" s="391" t="str">
        <f>IF(ISBLANK(L107),"",IF(OR(ISBLANK(VLOOKUP(L107&amp;"-"&amp;E107,'Np Quality'!A:M,6,FALSE)),ISERROR(VLOOKUP(L107&amp;"-"&amp;E107,'Np Quality'!A:M,6,FALSE))),"-",VLOOKUP(L107&amp;"-"&amp;E107,'Np Quality'!A:M,6,FALSE)))</f>
        <v>Np4</v>
      </c>
      <c r="P107" s="391">
        <f>IF(ISBLANK(L107),"",IF(OR(ISBLANK(VLOOKUP(L107&amp;"-"&amp;E107,'Np Quality'!A:M,7,FALSE)),ISERROR(VLOOKUP(L107&amp;"-"&amp;E107,'Np Quality'!A:M,7,FALSE))),"-",VLOOKUP(L107&amp;"-"&amp;E107,'Np Quality'!A:M,7,FALSE)))</f>
        <v>0.9</v>
      </c>
      <c r="Q107" s="391">
        <f>IF(ISBLANK(L108),"",IF(OR(ISBLANK(VLOOKUP(L108&amp;"-"&amp;E108,'Np Quality'!A:M,8,FALSE)),ISERROR(VLOOKUP(L108&amp;"-"&amp;E108,'Np Quality'!A:M,8,FALSE))),"-",VLOOKUP(L108&amp;"-"&amp;E108,'Np Quality'!A:M,8,FALSE)))</f>
        <v>0.9</v>
      </c>
      <c r="R107" s="283">
        <f>IF(ISBLANK(L107),"",IF(OR(ISBLANK(VLOOKUP(L107&amp;"-"&amp;E107,'Np Quality'!A:M,9,FALSE)),ISERROR(VLOOKUP(L107&amp;"-"&amp;E107,'Np Quality'!A:M,9,FALSE))),"-",VLOOKUP(L107&amp;"-"&amp;E107,'Np Quality'!A:M,9,FALSE)))</f>
        <v>0</v>
      </c>
      <c r="S107" s="394"/>
      <c r="T107" s="395" t="str">
        <f t="shared" si="13"/>
        <v>V1-MB1</v>
      </c>
      <c r="U107" s="395" t="str">
        <f t="shared" si="14"/>
        <v>SIS</v>
      </c>
      <c r="V107" s="396"/>
      <c r="W107" s="282">
        <v>45736</v>
      </c>
      <c r="X107" s="258">
        <f t="shared" si="15"/>
        <v>3</v>
      </c>
      <c r="Y107" s="258">
        <f t="shared" si="16"/>
        <v>2025</v>
      </c>
    </row>
    <row r="108" spans="1:25">
      <c r="A108" s="382" t="str">
        <f t="shared" si="10"/>
        <v>E1-03-02</v>
      </c>
      <c r="B108" s="383">
        <f t="shared" si="17"/>
        <v>1</v>
      </c>
      <c r="C108" s="341" t="s">
        <v>43</v>
      </c>
      <c r="D108" s="282">
        <v>45722</v>
      </c>
      <c r="E108" s="384">
        <f t="shared" si="12"/>
        <v>45722</v>
      </c>
      <c r="F108" s="388">
        <v>0</v>
      </c>
      <c r="G108" s="243">
        <v>2</v>
      </c>
      <c r="H108" s="244" t="s">
        <v>215</v>
      </c>
      <c r="I108" s="243">
        <v>3</v>
      </c>
      <c r="J108" s="387" t="s">
        <v>166</v>
      </c>
      <c r="K108" s="341" t="s">
        <v>122</v>
      </c>
      <c r="L108" s="244" t="s">
        <v>163</v>
      </c>
      <c r="M108" s="244" t="s">
        <v>213</v>
      </c>
      <c r="N108" s="290">
        <v>0.928</v>
      </c>
      <c r="O108" s="391" t="str">
        <f>IF(ISBLANK(L108),"",IF(OR(ISBLANK(VLOOKUP(L108&amp;"-"&amp;E108,'Np Quality'!A:M,6,FALSE)),ISERROR(VLOOKUP(L108&amp;"-"&amp;E108,'Np Quality'!A:M,6,FALSE))),"-",VLOOKUP(L108&amp;"-"&amp;E108,'Np Quality'!A:M,6,FALSE)))</f>
        <v>Np4</v>
      </c>
      <c r="P108" s="391">
        <f>IF(ISBLANK(L108),"",IF(OR(ISBLANK(VLOOKUP(L108&amp;"-"&amp;E108,'Np Quality'!A:M,7,FALSE)),ISERROR(VLOOKUP(L108&amp;"-"&amp;E108,'Np Quality'!A:M,7,FALSE))),"-",VLOOKUP(L108&amp;"-"&amp;E108,'Np Quality'!A:M,7,FALSE)))</f>
        <v>0.9</v>
      </c>
      <c r="Q108" s="391">
        <f>IF(ISBLANK(L108),"",IF(OR(ISBLANK(VLOOKUP(L108&amp;"-"&amp;E108,'Np Quality'!A:M,8,FALSE)),ISERROR(VLOOKUP(L108&amp;"-"&amp;E108,'Np Quality'!A:M,8,FALSE))),"-",VLOOKUP(L108&amp;"-"&amp;E108,'Np Quality'!A:M,8,FALSE)))</f>
        <v>0.9</v>
      </c>
      <c r="R108" s="283">
        <f>IF(ISBLANK(L109),"",IF(OR(ISBLANK(VLOOKUP(L109&amp;"-"&amp;E109,'Np Quality'!A:M,9,FALSE)),ISERROR(VLOOKUP(L109&amp;"-"&amp;E109,'Np Quality'!A:M,9,FALSE))),"-",VLOOKUP(L109&amp;"-"&amp;E109,'Np Quality'!A:M,9,FALSE)))</f>
        <v>0</v>
      </c>
      <c r="S108" s="394"/>
      <c r="T108" s="395" t="str">
        <f t="shared" si="13"/>
        <v>V1-MB1</v>
      </c>
      <c r="U108" s="395" t="str">
        <f t="shared" si="14"/>
        <v>SIS</v>
      </c>
      <c r="V108" s="396"/>
      <c r="W108" s="282">
        <v>45737</v>
      </c>
      <c r="X108" s="258">
        <f t="shared" si="15"/>
        <v>3</v>
      </c>
      <c r="Y108" s="258">
        <f t="shared" si="16"/>
        <v>2025</v>
      </c>
    </row>
    <row r="109" spans="1:25">
      <c r="A109" s="382" t="str">
        <f t="shared" si="10"/>
        <v>E1-04-02</v>
      </c>
      <c r="B109" s="383">
        <f t="shared" si="17"/>
        <v>1</v>
      </c>
      <c r="C109" s="341" t="s">
        <v>43</v>
      </c>
      <c r="D109" s="282">
        <v>45722</v>
      </c>
      <c r="E109" s="384">
        <f t="shared" si="12"/>
        <v>45722</v>
      </c>
      <c r="F109" s="388">
        <v>0</v>
      </c>
      <c r="G109" s="243">
        <v>2</v>
      </c>
      <c r="H109" s="244" t="s">
        <v>215</v>
      </c>
      <c r="I109" s="243">
        <v>4</v>
      </c>
      <c r="J109" s="387" t="s">
        <v>166</v>
      </c>
      <c r="K109" s="341" t="s">
        <v>122</v>
      </c>
      <c r="L109" s="244" t="s">
        <v>163</v>
      </c>
      <c r="M109" s="244" t="s">
        <v>213</v>
      </c>
      <c r="N109" s="290">
        <v>0.928</v>
      </c>
      <c r="O109" s="391" t="str">
        <f>IF(ISBLANK(L109),"",IF(OR(ISBLANK(VLOOKUP(L109&amp;"-"&amp;E109,'Np Quality'!A:M,6,FALSE)),ISERROR(VLOOKUP(L109&amp;"-"&amp;E109,'Np Quality'!A:M,6,FALSE))),"-",VLOOKUP(L109&amp;"-"&amp;E109,'Np Quality'!A:M,6,FALSE)))</f>
        <v>Np4</v>
      </c>
      <c r="P109" s="391">
        <f>IF(ISBLANK(L109),"",IF(OR(ISBLANK(VLOOKUP(L109&amp;"-"&amp;E109,'Np Quality'!A:M,7,FALSE)),ISERROR(VLOOKUP(L109&amp;"-"&amp;E109,'Np Quality'!A:M,7,FALSE))),"-",VLOOKUP(L109&amp;"-"&amp;E109,'Np Quality'!A:M,7,FALSE)))</f>
        <v>0.9</v>
      </c>
      <c r="Q109" s="391">
        <f>IF(ISBLANK(L109),"",IF(OR(ISBLANK(VLOOKUP(L109&amp;"-"&amp;E109,'Np Quality'!A:M,8,FALSE)),ISERROR(VLOOKUP(L109&amp;"-"&amp;E109,'Np Quality'!A:M,8,FALSE))),"-",VLOOKUP(L109&amp;"-"&amp;E109,'Np Quality'!A:M,8,FALSE)))</f>
        <v>0.9</v>
      </c>
      <c r="R109" s="283">
        <f>IF(ISBLANK(L109),"",IF(OR(ISBLANK(VLOOKUP(L109&amp;"-"&amp;E109,'Np Quality'!A:M,9,FALSE)),ISERROR(VLOOKUP(L109&amp;"-"&amp;E109,'Np Quality'!A:M,9,FALSE))),"-",VLOOKUP(L109&amp;"-"&amp;E109,'Np Quality'!A:M,9,FALSE)))</f>
        <v>0</v>
      </c>
      <c r="S109" s="394"/>
      <c r="T109" s="395" t="str">
        <f t="shared" si="13"/>
        <v>V1-MB1</v>
      </c>
      <c r="U109" s="395" t="str">
        <f t="shared" si="14"/>
        <v>SIS</v>
      </c>
      <c r="V109" s="396"/>
      <c r="W109" s="282">
        <v>45736</v>
      </c>
      <c r="X109" s="258">
        <f t="shared" si="15"/>
        <v>3</v>
      </c>
      <c r="Y109" s="258">
        <f t="shared" si="16"/>
        <v>2025</v>
      </c>
    </row>
    <row r="110" spans="1:25">
      <c r="A110" s="382" t="str">
        <f t="shared" si="10"/>
        <v>E1-05-02</v>
      </c>
      <c r="B110" s="383">
        <f t="shared" si="17"/>
        <v>1</v>
      </c>
      <c r="C110" s="341" t="s">
        <v>43</v>
      </c>
      <c r="D110" s="282">
        <v>45722</v>
      </c>
      <c r="E110" s="384">
        <f t="shared" si="12"/>
        <v>45722</v>
      </c>
      <c r="F110" s="388">
        <v>0</v>
      </c>
      <c r="G110" s="243">
        <v>2</v>
      </c>
      <c r="H110" s="244" t="s">
        <v>215</v>
      </c>
      <c r="I110" s="243">
        <v>5</v>
      </c>
      <c r="J110" s="387" t="s">
        <v>166</v>
      </c>
      <c r="K110" s="341" t="s">
        <v>122</v>
      </c>
      <c r="L110" s="244" t="s">
        <v>163</v>
      </c>
      <c r="M110" s="244" t="s">
        <v>213</v>
      </c>
      <c r="N110" s="290">
        <v>0.928</v>
      </c>
      <c r="O110" s="391" t="str">
        <f>IF(ISBLANK(L110),"",IF(OR(ISBLANK(VLOOKUP(L110&amp;"-"&amp;E110,'Np Quality'!A:M,6,FALSE)),ISERROR(VLOOKUP(L110&amp;"-"&amp;E110,'Np Quality'!A:M,6,FALSE))),"-",VLOOKUP(L110&amp;"-"&amp;E110,'Np Quality'!A:M,6,FALSE)))</f>
        <v>Np4</v>
      </c>
      <c r="P110" s="391">
        <f>IF(ISBLANK(L110),"",IF(OR(ISBLANK(VLOOKUP(L110&amp;"-"&amp;E110,'Np Quality'!A:M,7,FALSE)),ISERROR(VLOOKUP(L110&amp;"-"&amp;E110,'Np Quality'!A:M,7,FALSE))),"-",VLOOKUP(L110&amp;"-"&amp;E110,'Np Quality'!A:M,7,FALSE)))</f>
        <v>0.9</v>
      </c>
      <c r="Q110" s="391">
        <f>IF(ISBLANK(L110),"",IF(OR(ISBLANK(VLOOKUP(L110&amp;"-"&amp;E110,'Np Quality'!A:M,8,FALSE)),ISERROR(VLOOKUP(L110&amp;"-"&amp;E110,'Np Quality'!A:M,8,FALSE))),"-",VLOOKUP(L110&amp;"-"&amp;E110,'Np Quality'!A:M,8,FALSE)))</f>
        <v>0.9</v>
      </c>
      <c r="R110" s="283">
        <f>IF(ISBLANK(L110),"",IF(OR(ISBLANK(VLOOKUP(L110&amp;"-"&amp;E110,'Np Quality'!A:M,9,FALSE)),ISERROR(VLOOKUP(L110&amp;"-"&amp;E110,'Np Quality'!A:M,9,FALSE))),"-",VLOOKUP(L110&amp;"-"&amp;E110,'Np Quality'!A:M,9,FALSE)))</f>
        <v>0</v>
      </c>
      <c r="S110" s="394"/>
      <c r="T110" s="395" t="str">
        <f t="shared" si="13"/>
        <v>V1-MB1</v>
      </c>
      <c r="U110" s="395" t="str">
        <f t="shared" si="14"/>
        <v>SIS</v>
      </c>
      <c r="V110" s="396"/>
      <c r="W110" s="282">
        <v>45737</v>
      </c>
      <c r="X110" s="258">
        <f t="shared" si="15"/>
        <v>3</v>
      </c>
      <c r="Y110" s="258">
        <f t="shared" si="16"/>
        <v>2025</v>
      </c>
    </row>
    <row r="111" spans="1:25">
      <c r="A111" s="382" t="str">
        <f t="shared" si="10"/>
        <v>E1-06-02</v>
      </c>
      <c r="B111" s="383">
        <f t="shared" si="17"/>
        <v>1</v>
      </c>
      <c r="C111" s="341" t="s">
        <v>43</v>
      </c>
      <c r="D111" s="282">
        <v>45722</v>
      </c>
      <c r="E111" s="384">
        <f t="shared" si="12"/>
        <v>45722</v>
      </c>
      <c r="F111" s="388">
        <v>0</v>
      </c>
      <c r="G111" s="243">
        <v>2</v>
      </c>
      <c r="H111" s="244" t="s">
        <v>215</v>
      </c>
      <c r="I111" s="243">
        <v>6</v>
      </c>
      <c r="J111" s="387" t="s">
        <v>166</v>
      </c>
      <c r="K111" s="341" t="s">
        <v>122</v>
      </c>
      <c r="L111" s="244" t="s">
        <v>163</v>
      </c>
      <c r="M111" s="244" t="s">
        <v>213</v>
      </c>
      <c r="N111" s="290">
        <v>0.928</v>
      </c>
      <c r="O111" s="391" t="str">
        <f>IF(ISBLANK(L111),"",IF(OR(ISBLANK(VLOOKUP(L111&amp;"-"&amp;E111,'Np Quality'!A:M,6,FALSE)),ISERROR(VLOOKUP(L111&amp;"-"&amp;E111,'Np Quality'!A:M,6,FALSE))),"-",VLOOKUP(L111&amp;"-"&amp;E111,'Np Quality'!A:M,6,FALSE)))</f>
        <v>Np4</v>
      </c>
      <c r="P111" s="391">
        <f>IF(ISBLANK(L111),"",IF(OR(ISBLANK(VLOOKUP(L111&amp;"-"&amp;E111,'Np Quality'!A:M,7,FALSE)),ISERROR(VLOOKUP(L111&amp;"-"&amp;E111,'Np Quality'!A:M,7,FALSE))),"-",VLOOKUP(L111&amp;"-"&amp;E111,'Np Quality'!A:M,7,FALSE)))</f>
        <v>0.9</v>
      </c>
      <c r="Q111" s="391">
        <f>IF(ISBLANK(L111),"",IF(OR(ISBLANK(VLOOKUP(L111&amp;"-"&amp;E111,'Np Quality'!A:M,8,FALSE)),ISERROR(VLOOKUP(L111&amp;"-"&amp;E111,'Np Quality'!A:M,8,FALSE))),"-",VLOOKUP(L111&amp;"-"&amp;E111,'Np Quality'!A:M,8,FALSE)))</f>
        <v>0.9</v>
      </c>
      <c r="R111" s="283">
        <f>IF(ISBLANK(L111),"",IF(OR(ISBLANK(VLOOKUP(L111&amp;"-"&amp;E111,'Np Quality'!A:M,9,FALSE)),ISERROR(VLOOKUP(L111&amp;"-"&amp;E111,'Np Quality'!A:M,9,FALSE))),"-",VLOOKUP(L111&amp;"-"&amp;E111,'Np Quality'!A:M,9,FALSE)))</f>
        <v>0</v>
      </c>
      <c r="S111" s="394"/>
      <c r="T111" s="395" t="str">
        <f t="shared" si="13"/>
        <v>V1-MB1</v>
      </c>
      <c r="U111" s="395" t="str">
        <f t="shared" si="14"/>
        <v>SIS</v>
      </c>
      <c r="V111" s="396"/>
      <c r="W111" s="282">
        <v>45737</v>
      </c>
      <c r="X111" s="258">
        <f t="shared" si="15"/>
        <v>3</v>
      </c>
      <c r="Y111" s="258">
        <f t="shared" si="16"/>
        <v>2025</v>
      </c>
    </row>
    <row r="112" spans="1:25">
      <c r="A112" s="382" t="str">
        <f t="shared" si="10"/>
        <v>E1-07-02</v>
      </c>
      <c r="B112" s="383">
        <f t="shared" si="17"/>
        <v>1</v>
      </c>
      <c r="C112" s="341" t="s">
        <v>43</v>
      </c>
      <c r="D112" s="282">
        <v>45722</v>
      </c>
      <c r="E112" s="384">
        <f t="shared" si="12"/>
        <v>45722</v>
      </c>
      <c r="F112" s="388">
        <v>0</v>
      </c>
      <c r="G112" s="243">
        <v>2</v>
      </c>
      <c r="H112" s="244" t="s">
        <v>215</v>
      </c>
      <c r="I112" s="243">
        <v>7</v>
      </c>
      <c r="J112" s="387" t="s">
        <v>166</v>
      </c>
      <c r="K112" s="341" t="s">
        <v>122</v>
      </c>
      <c r="L112" s="244" t="s">
        <v>163</v>
      </c>
      <c r="M112" s="244" t="s">
        <v>213</v>
      </c>
      <c r="N112" s="290">
        <v>0.928</v>
      </c>
      <c r="O112" s="391" t="str">
        <f>IF(ISBLANK(L112),"",IF(OR(ISBLANK(VLOOKUP(L112&amp;"-"&amp;E112,'Np Quality'!A:M,6,FALSE)),ISERROR(VLOOKUP(L112&amp;"-"&amp;E112,'Np Quality'!A:M,6,FALSE))),"-",VLOOKUP(L112&amp;"-"&amp;E112,'Np Quality'!A:M,6,FALSE)))</f>
        <v>Np4</v>
      </c>
      <c r="P112" s="391">
        <f>IF(ISBLANK(L112),"",IF(OR(ISBLANK(VLOOKUP(L112&amp;"-"&amp;E112,'Np Quality'!A:M,7,FALSE)),ISERROR(VLOOKUP(L112&amp;"-"&amp;E112,'Np Quality'!A:M,7,FALSE))),"-",VLOOKUP(L112&amp;"-"&amp;E112,'Np Quality'!A:M,7,FALSE)))</f>
        <v>0.9</v>
      </c>
      <c r="Q112" s="391">
        <f>IF(ISBLANK(L112),"",IF(OR(ISBLANK(VLOOKUP(L112&amp;"-"&amp;E112,'Np Quality'!A:M,8,FALSE)),ISERROR(VLOOKUP(L112&amp;"-"&amp;E112,'Np Quality'!A:M,8,FALSE))),"-",VLOOKUP(L112&amp;"-"&amp;E112,'Np Quality'!A:M,8,FALSE)))</f>
        <v>0.9</v>
      </c>
      <c r="R112" s="283">
        <f>IF(ISBLANK(L112),"",IF(OR(ISBLANK(VLOOKUP(L112&amp;"-"&amp;E112,'Np Quality'!A:M,9,FALSE)),ISERROR(VLOOKUP(L112&amp;"-"&amp;E112,'Np Quality'!A:M,9,FALSE))),"-",VLOOKUP(L112&amp;"-"&amp;E112,'Np Quality'!A:M,9,FALSE)))</f>
        <v>0</v>
      </c>
      <c r="S112" s="394"/>
      <c r="T112" s="395" t="str">
        <f t="shared" si="13"/>
        <v>V1-MB1</v>
      </c>
      <c r="U112" s="395" t="str">
        <f t="shared" si="14"/>
        <v>SIS</v>
      </c>
      <c r="V112" s="396"/>
      <c r="W112" s="282">
        <v>45732</v>
      </c>
      <c r="X112" s="258">
        <f t="shared" si="15"/>
        <v>3</v>
      </c>
      <c r="Y112" s="258">
        <f t="shared" si="16"/>
        <v>2025</v>
      </c>
    </row>
    <row r="113" spans="1:25">
      <c r="A113" s="382" t="str">
        <f t="shared" si="10"/>
        <v>E1-08-02</v>
      </c>
      <c r="B113" s="383">
        <f t="shared" si="17"/>
        <v>1</v>
      </c>
      <c r="C113" s="341" t="s">
        <v>43</v>
      </c>
      <c r="D113" s="282">
        <v>45722</v>
      </c>
      <c r="E113" s="384">
        <f t="shared" si="12"/>
        <v>45722</v>
      </c>
      <c r="F113" s="388">
        <v>0</v>
      </c>
      <c r="G113" s="243">
        <v>2</v>
      </c>
      <c r="H113" s="244" t="s">
        <v>215</v>
      </c>
      <c r="I113" s="243">
        <v>8</v>
      </c>
      <c r="J113" s="387" t="s">
        <v>166</v>
      </c>
      <c r="K113" s="341" t="s">
        <v>122</v>
      </c>
      <c r="L113" s="244" t="s">
        <v>204</v>
      </c>
      <c r="M113" s="244" t="s">
        <v>199</v>
      </c>
      <c r="N113" s="290">
        <v>0.875</v>
      </c>
      <c r="O113" s="391" t="str">
        <f>IF(ISBLANK(L113),"",IF(OR(ISBLANK(VLOOKUP(L113&amp;"-"&amp;E113,'Np Quality'!A:M,6,FALSE)),ISERROR(VLOOKUP(L113&amp;"-"&amp;E113,'Np Quality'!A:M,6,FALSE))),"-",VLOOKUP(L113&amp;"-"&amp;E113,'Np Quality'!A:M,6,FALSE)))</f>
        <v>Np4</v>
      </c>
      <c r="P113" s="391">
        <f>IF(ISBLANK(L113),"",IF(OR(ISBLANK(VLOOKUP(L113&amp;"-"&amp;E113,'Np Quality'!A:M,7,FALSE)),ISERROR(VLOOKUP(L113&amp;"-"&amp;E113,'Np Quality'!A:M,7,FALSE))),"-",VLOOKUP(L113&amp;"-"&amp;E113,'Np Quality'!A:M,7,FALSE)))</f>
        <v>0.9</v>
      </c>
      <c r="Q113" s="391">
        <f>IF(ISBLANK(L113),"",IF(OR(ISBLANK(VLOOKUP(L113&amp;"-"&amp;E113,'Np Quality'!A:M,8,FALSE)),ISERROR(VLOOKUP(L113&amp;"-"&amp;E113,'Np Quality'!A:M,8,FALSE))),"-",VLOOKUP(L113&amp;"-"&amp;E113,'Np Quality'!A:M,8,FALSE)))</f>
        <v>0.9</v>
      </c>
      <c r="R113" s="283">
        <f>IF(ISBLANK(L113),"",IF(OR(ISBLANK(VLOOKUP(L113&amp;"-"&amp;E113,'Np Quality'!A:M,9,FALSE)),ISERROR(VLOOKUP(L113&amp;"-"&amp;E113,'Np Quality'!A:M,9,FALSE))),"-",VLOOKUP(L113&amp;"-"&amp;E113,'Np Quality'!A:M,9,FALSE)))</f>
        <v>0</v>
      </c>
      <c r="S113" s="394"/>
      <c r="T113" s="395" t="str">
        <f t="shared" si="13"/>
        <v>V1-MD1</v>
      </c>
      <c r="U113" s="395" t="str">
        <f t="shared" si="14"/>
        <v>Konabay</v>
      </c>
      <c r="V113" s="396"/>
      <c r="W113" s="282">
        <v>45732</v>
      </c>
      <c r="X113" s="258">
        <f t="shared" si="15"/>
        <v>3</v>
      </c>
      <c r="Y113" s="258">
        <f t="shared" si="16"/>
        <v>2025</v>
      </c>
    </row>
    <row r="114" spans="1:25">
      <c r="A114" s="382" t="str">
        <f t="shared" si="10"/>
        <v>E1-09-02</v>
      </c>
      <c r="B114" s="383">
        <f t="shared" si="17"/>
        <v>1</v>
      </c>
      <c r="C114" s="341" t="s">
        <v>43</v>
      </c>
      <c r="D114" s="282">
        <v>45722</v>
      </c>
      <c r="E114" s="384">
        <f t="shared" si="12"/>
        <v>45722</v>
      </c>
      <c r="F114" s="388">
        <v>0</v>
      </c>
      <c r="G114" s="243">
        <v>2</v>
      </c>
      <c r="H114" s="244" t="s">
        <v>215</v>
      </c>
      <c r="I114" s="243">
        <v>9</v>
      </c>
      <c r="J114" s="387" t="s">
        <v>166</v>
      </c>
      <c r="K114" s="341" t="s">
        <v>122</v>
      </c>
      <c r="L114" s="244" t="s">
        <v>204</v>
      </c>
      <c r="M114" s="244" t="s">
        <v>199</v>
      </c>
      <c r="N114" s="290">
        <v>0.875</v>
      </c>
      <c r="O114" s="391" t="str">
        <f>IF(ISBLANK(L114),"",IF(OR(ISBLANK(VLOOKUP(L114&amp;"-"&amp;E114,'Np Quality'!A:M,6,FALSE)),ISERROR(VLOOKUP(L114&amp;"-"&amp;E114,'Np Quality'!A:M,6,FALSE))),"-",VLOOKUP(L114&amp;"-"&amp;E114,'Np Quality'!A:M,6,FALSE)))</f>
        <v>Np4</v>
      </c>
      <c r="P114" s="391">
        <f>IF(ISBLANK(L114),"",IF(OR(ISBLANK(VLOOKUP(L114&amp;"-"&amp;E114,'Np Quality'!A:M,7,FALSE)),ISERROR(VLOOKUP(L114&amp;"-"&amp;E114,'Np Quality'!A:M,7,FALSE))),"-",VLOOKUP(L114&amp;"-"&amp;E114,'Np Quality'!A:M,7,FALSE)))</f>
        <v>0.9</v>
      </c>
      <c r="Q114" s="391">
        <f>IF(ISBLANK(L114),"",IF(OR(ISBLANK(VLOOKUP(L114&amp;"-"&amp;E114,'Np Quality'!A:M,8,FALSE)),ISERROR(VLOOKUP(L114&amp;"-"&amp;E114,'Np Quality'!A:M,8,FALSE))),"-",VLOOKUP(L114&amp;"-"&amp;E114,'Np Quality'!A:M,8,FALSE)))</f>
        <v>0.9</v>
      </c>
      <c r="R114" s="283">
        <f>IF(ISBLANK(L114),"",IF(OR(ISBLANK(VLOOKUP(L114&amp;"-"&amp;E114,'Np Quality'!A:M,9,FALSE)),ISERROR(VLOOKUP(L114&amp;"-"&amp;E114,'Np Quality'!A:M,9,FALSE))),"-",VLOOKUP(L114&amp;"-"&amp;E114,'Np Quality'!A:M,9,FALSE)))</f>
        <v>0</v>
      </c>
      <c r="S114" s="394"/>
      <c r="T114" s="395" t="str">
        <f t="shared" si="13"/>
        <v>V1-MD1</v>
      </c>
      <c r="U114" s="395" t="str">
        <f t="shared" si="14"/>
        <v>Konabay</v>
      </c>
      <c r="V114" s="396"/>
      <c r="W114" s="282">
        <v>45732</v>
      </c>
      <c r="X114" s="258">
        <f t="shared" si="15"/>
        <v>3</v>
      </c>
      <c r="Y114" s="258">
        <f t="shared" si="16"/>
        <v>2025</v>
      </c>
    </row>
    <row r="115" spans="1:25">
      <c r="A115" s="382" t="str">
        <f t="shared" si="10"/>
        <v>E1-10-02</v>
      </c>
      <c r="B115" s="383">
        <f t="shared" si="17"/>
        <v>1</v>
      </c>
      <c r="C115" s="341" t="s">
        <v>43</v>
      </c>
      <c r="D115" s="282">
        <v>45722</v>
      </c>
      <c r="E115" s="384">
        <f t="shared" si="12"/>
        <v>45722</v>
      </c>
      <c r="F115" s="388">
        <v>0</v>
      </c>
      <c r="G115" s="243">
        <v>2</v>
      </c>
      <c r="H115" s="244" t="s">
        <v>215</v>
      </c>
      <c r="I115" s="243">
        <v>10</v>
      </c>
      <c r="J115" s="387" t="s">
        <v>166</v>
      </c>
      <c r="K115" s="341" t="s">
        <v>122</v>
      </c>
      <c r="L115" s="244" t="s">
        <v>204</v>
      </c>
      <c r="M115" s="244" t="s">
        <v>199</v>
      </c>
      <c r="N115" s="290">
        <v>0.875</v>
      </c>
      <c r="O115" s="391" t="str">
        <f>IF(ISBLANK(L116),"",IF(OR(ISBLANK(VLOOKUP(L116&amp;"-"&amp;E116,'Np Quality'!A:M,6,FALSE)),ISERROR(VLOOKUP(L116&amp;"-"&amp;E116,'Np Quality'!A:M,6,FALSE))),"-",VLOOKUP(L116&amp;"-"&amp;E116,'Np Quality'!A:M,6,FALSE)))</f>
        <v>Np4</v>
      </c>
      <c r="P115" s="391">
        <f>IF(ISBLANK(L115),"",IF(OR(ISBLANK(VLOOKUP(L115&amp;"-"&amp;E115,'Np Quality'!A:M,7,FALSE)),ISERROR(VLOOKUP(L115&amp;"-"&amp;E115,'Np Quality'!A:M,7,FALSE))),"-",VLOOKUP(L115&amp;"-"&amp;E115,'Np Quality'!A:M,7,FALSE)))</f>
        <v>0.9</v>
      </c>
      <c r="Q115" s="391">
        <f>IF(ISBLANK(L115),"",IF(OR(ISBLANK(VLOOKUP(L115&amp;"-"&amp;E115,'Np Quality'!A:M,8,FALSE)),ISERROR(VLOOKUP(L115&amp;"-"&amp;E115,'Np Quality'!A:M,8,FALSE))),"-",VLOOKUP(L115&amp;"-"&amp;E115,'Np Quality'!A:M,8,FALSE)))</f>
        <v>0.9</v>
      </c>
      <c r="R115" s="283">
        <f>IF(ISBLANK(L115),"",IF(OR(ISBLANK(VLOOKUP(L115&amp;"-"&amp;E115,'Np Quality'!A:M,9,FALSE)),ISERROR(VLOOKUP(L115&amp;"-"&amp;E115,'Np Quality'!A:M,9,FALSE))),"-",VLOOKUP(L115&amp;"-"&amp;E115,'Np Quality'!A:M,9,FALSE)))</f>
        <v>0</v>
      </c>
      <c r="S115" s="394"/>
      <c r="T115" s="395" t="str">
        <f t="shared" si="13"/>
        <v>V1-MD1</v>
      </c>
      <c r="U115" s="395" t="str">
        <f t="shared" si="14"/>
        <v>Konabay</v>
      </c>
      <c r="V115" s="396"/>
      <c r="W115" s="282">
        <v>45732</v>
      </c>
      <c r="X115" s="258">
        <f t="shared" si="15"/>
        <v>3</v>
      </c>
      <c r="Y115" s="258">
        <f t="shared" si="16"/>
        <v>2025</v>
      </c>
    </row>
    <row r="116" spans="1:25">
      <c r="A116" s="382" t="str">
        <f t="shared" si="10"/>
        <v>E1-11-02</v>
      </c>
      <c r="B116" s="383">
        <f t="shared" si="17"/>
        <v>1</v>
      </c>
      <c r="C116" s="341" t="s">
        <v>43</v>
      </c>
      <c r="D116" s="282">
        <v>45722</v>
      </c>
      <c r="E116" s="384">
        <f t="shared" si="12"/>
        <v>45722</v>
      </c>
      <c r="F116" s="388">
        <v>0</v>
      </c>
      <c r="G116" s="243">
        <v>2</v>
      </c>
      <c r="H116" s="244" t="s">
        <v>215</v>
      </c>
      <c r="I116" s="243">
        <v>11</v>
      </c>
      <c r="J116" s="387" t="s">
        <v>166</v>
      </c>
      <c r="K116" s="341" t="s">
        <v>122</v>
      </c>
      <c r="L116" s="244" t="s">
        <v>204</v>
      </c>
      <c r="M116" s="244" t="s">
        <v>199</v>
      </c>
      <c r="N116" s="290">
        <v>0.875</v>
      </c>
      <c r="O116" s="391" t="str">
        <f>IF(ISBLANK(L116),"",IF(OR(ISBLANK(VLOOKUP(L116&amp;"-"&amp;E116,'Np Quality'!A:M,6,FALSE)),ISERROR(VLOOKUP(L116&amp;"-"&amp;E116,'Np Quality'!A:M,6,FALSE))),"-",VLOOKUP(L116&amp;"-"&amp;E116,'Np Quality'!A:M,6,FALSE)))</f>
        <v>Np4</v>
      </c>
      <c r="P116" s="391">
        <f>IF(ISBLANK(L117),"",IF(OR(ISBLANK(VLOOKUP(L117&amp;"-"&amp;E117,'Np Quality'!A:M,7,FALSE)),ISERROR(VLOOKUP(L117&amp;"-"&amp;E117,'Np Quality'!A:M,7,FALSE))),"-",VLOOKUP(L117&amp;"-"&amp;E117,'Np Quality'!A:M,7,FALSE)))</f>
        <v>0.9</v>
      </c>
      <c r="Q116" s="391">
        <f>IF(ISBLANK(L116),"",IF(OR(ISBLANK(VLOOKUP(L116&amp;"-"&amp;E116,'Np Quality'!A:M,8,FALSE)),ISERROR(VLOOKUP(L116&amp;"-"&amp;E116,'Np Quality'!A:M,8,FALSE))),"-",VLOOKUP(L116&amp;"-"&amp;E116,'Np Quality'!A:M,8,FALSE)))</f>
        <v>0.9</v>
      </c>
      <c r="R116" s="283">
        <f>IF(ISBLANK(L116),"",IF(OR(ISBLANK(VLOOKUP(L116&amp;"-"&amp;E116,'Np Quality'!A:M,9,FALSE)),ISERROR(VLOOKUP(L116&amp;"-"&amp;E116,'Np Quality'!A:M,9,FALSE))),"-",VLOOKUP(L116&amp;"-"&amp;E116,'Np Quality'!A:M,9,FALSE)))</f>
        <v>0</v>
      </c>
      <c r="S116" s="394"/>
      <c r="T116" s="395" t="str">
        <f t="shared" si="13"/>
        <v>V1-MD1</v>
      </c>
      <c r="U116" s="395" t="str">
        <f t="shared" si="14"/>
        <v>Konabay</v>
      </c>
      <c r="V116" s="396"/>
      <c r="W116" s="282">
        <v>45732</v>
      </c>
      <c r="X116" s="258">
        <f t="shared" si="15"/>
        <v>3</v>
      </c>
      <c r="Y116" s="258">
        <f t="shared" si="16"/>
        <v>2025</v>
      </c>
    </row>
    <row r="117" spans="1:25">
      <c r="A117" s="382" t="str">
        <f t="shared" si="10"/>
        <v>E1-12-02</v>
      </c>
      <c r="B117" s="383">
        <f t="shared" si="17"/>
        <v>1</v>
      </c>
      <c r="C117" s="341" t="s">
        <v>43</v>
      </c>
      <c r="D117" s="282">
        <v>45723</v>
      </c>
      <c r="E117" s="384">
        <f t="shared" si="12"/>
        <v>45723</v>
      </c>
      <c r="F117" s="388">
        <v>0</v>
      </c>
      <c r="G117" s="243">
        <v>2</v>
      </c>
      <c r="H117" s="244" t="s">
        <v>215</v>
      </c>
      <c r="I117" s="243">
        <v>12</v>
      </c>
      <c r="J117" s="387" t="s">
        <v>166</v>
      </c>
      <c r="K117" s="341" t="s">
        <v>122</v>
      </c>
      <c r="L117" s="244" t="s">
        <v>163</v>
      </c>
      <c r="M117" s="244" t="s">
        <v>213</v>
      </c>
      <c r="N117" s="290">
        <v>0.8</v>
      </c>
      <c r="O117" s="391" t="str">
        <f>IF(ISBLANK(L117),"",IF(OR(ISBLANK(VLOOKUP(L117&amp;"-"&amp;E117,'Np Quality'!A:M,6,FALSE)),ISERROR(VLOOKUP(L117&amp;"-"&amp;E117,'Np Quality'!A:M,6,FALSE))),"-",VLOOKUP(L117&amp;"-"&amp;E117,'Np Quality'!A:M,6,FALSE)))</f>
        <v>Np4</v>
      </c>
      <c r="P117" s="391">
        <f>IF(ISBLANK(L117),"",IF(OR(ISBLANK(VLOOKUP(L117&amp;"-"&amp;E117,'Np Quality'!A:M,7,FALSE)),ISERROR(VLOOKUP(L117&amp;"-"&amp;E117,'Np Quality'!A:M,7,FALSE))),"-",VLOOKUP(L117&amp;"-"&amp;E117,'Np Quality'!A:M,7,FALSE)))</f>
        <v>0.9</v>
      </c>
      <c r="Q117" s="391" t="str">
        <f>IF(ISBLANK(L118),"",IF(OR(ISBLANK(VLOOKUP(L118&amp;"-"&amp;E118,'Np Quality'!A:M,8,FALSE)),ISERROR(VLOOKUP(L118&amp;"-"&amp;E118,'Np Quality'!A:M,8,FALSE))),"-",VLOOKUP(L118&amp;"-"&amp;E118,'Np Quality'!A:M,8,FALSE)))</f>
        <v>-</v>
      </c>
      <c r="R117" s="283">
        <f>IF(ISBLANK(L117),"",IF(OR(ISBLANK(VLOOKUP(L117&amp;"-"&amp;E117,'Np Quality'!A:M,9,FALSE)),ISERROR(VLOOKUP(L117&amp;"-"&amp;E117,'Np Quality'!A:M,9,FALSE))),"-",VLOOKUP(L117&amp;"-"&amp;E117,'Np Quality'!A:M,9,FALSE)))</f>
        <v>0</v>
      </c>
      <c r="S117" s="394"/>
      <c r="T117" s="395" t="str">
        <f t="shared" si="13"/>
        <v>V1-MB1</v>
      </c>
      <c r="U117" s="395" t="str">
        <f t="shared" si="14"/>
        <v>SIS</v>
      </c>
      <c r="V117" s="396"/>
      <c r="W117" s="282">
        <v>45738</v>
      </c>
      <c r="X117" s="258">
        <f t="shared" si="15"/>
        <v>3</v>
      </c>
      <c r="Y117" s="258">
        <f t="shared" si="16"/>
        <v>2025</v>
      </c>
    </row>
    <row r="118" spans="1:25">
      <c r="A118" s="382" t="str">
        <f t="shared" si="10"/>
        <v>C1-01-03</v>
      </c>
      <c r="B118" s="383">
        <f t="shared" si="17"/>
        <v>1</v>
      </c>
      <c r="C118" s="341" t="s">
        <v>43</v>
      </c>
      <c r="D118" s="282">
        <v>45730</v>
      </c>
      <c r="E118" s="384">
        <f t="shared" si="12"/>
        <v>45730</v>
      </c>
      <c r="F118" s="388">
        <v>0</v>
      </c>
      <c r="G118" s="243">
        <v>3</v>
      </c>
      <c r="H118" s="244" t="s">
        <v>187</v>
      </c>
      <c r="I118" s="243">
        <v>1</v>
      </c>
      <c r="J118" s="387" t="s">
        <v>166</v>
      </c>
      <c r="K118" s="341" t="s">
        <v>122</v>
      </c>
      <c r="L118" s="244" t="s">
        <v>141</v>
      </c>
      <c r="M118" s="244" t="s">
        <v>199</v>
      </c>
      <c r="N118" s="290">
        <v>2</v>
      </c>
      <c r="O118" s="391" t="str">
        <f>IF(ISBLANK(L118),"",IF(OR(ISBLANK(VLOOKUP(L118&amp;"-"&amp;E118,'Np Quality'!A:M,6,FALSE)),ISERROR(VLOOKUP(L118&amp;"-"&amp;E118,'Np Quality'!A:M,6,FALSE))),"-",VLOOKUP(L118&amp;"-"&amp;E118,'Np Quality'!A:M,6,FALSE)))</f>
        <v>Np4</v>
      </c>
      <c r="P118" s="391" t="str">
        <f>IF(ISBLANK(L118),"",IF(OR(ISBLANK(VLOOKUP(L118&amp;"-"&amp;E118,'Np Quality'!A:M,7,FALSE)),ISERROR(VLOOKUP(L118&amp;"-"&amp;E118,'Np Quality'!A:M,7,FALSE))),"-",VLOOKUP(L118&amp;"-"&amp;E118,'Np Quality'!A:M,7,FALSE)))</f>
        <v>-</v>
      </c>
      <c r="Q118" s="391" t="str">
        <f>IF(ISBLANK(L118),"",IF(OR(ISBLANK(VLOOKUP(L118&amp;"-"&amp;E118,'Np Quality'!A:M,8,FALSE)),ISERROR(VLOOKUP(L118&amp;"-"&amp;E118,'Np Quality'!A:M,8,FALSE))),"-",VLOOKUP(L118&amp;"-"&amp;E118,'Np Quality'!A:M,8,FALSE)))</f>
        <v>-</v>
      </c>
      <c r="R118" s="283">
        <f>IF(ISBLANK(L119),"",IF(OR(ISBLANK(VLOOKUP(L119&amp;"-"&amp;E119,'Np Quality'!A:M,9,FALSE)),ISERROR(VLOOKUP(L119&amp;"-"&amp;E119,'Np Quality'!A:M,9,FALSE))),"-",VLOOKUP(L119&amp;"-"&amp;E119,'Np Quality'!A:M,9,FALSE)))</f>
        <v>0.01</v>
      </c>
      <c r="S118" s="394"/>
      <c r="T118" s="395" t="str">
        <f t="shared" si="13"/>
        <v>PD-MA1</v>
      </c>
      <c r="U118" s="395" t="str">
        <f t="shared" si="14"/>
        <v>Konabay</v>
      </c>
      <c r="V118" s="396"/>
      <c r="W118" s="282">
        <v>45750</v>
      </c>
      <c r="X118" s="258">
        <f t="shared" si="15"/>
        <v>4</v>
      </c>
      <c r="Y118" s="258">
        <f t="shared" si="16"/>
        <v>2025</v>
      </c>
    </row>
    <row r="119" spans="1:25">
      <c r="A119" s="382" t="str">
        <f t="shared" si="10"/>
        <v>C1-02-03</v>
      </c>
      <c r="B119" s="383">
        <f t="shared" si="17"/>
        <v>1</v>
      </c>
      <c r="C119" s="341" t="s">
        <v>43</v>
      </c>
      <c r="D119" s="282">
        <v>45730</v>
      </c>
      <c r="E119" s="384">
        <f t="shared" si="12"/>
        <v>45730</v>
      </c>
      <c r="F119" s="388">
        <v>0</v>
      </c>
      <c r="G119" s="243">
        <v>3</v>
      </c>
      <c r="H119" s="244" t="s">
        <v>187</v>
      </c>
      <c r="I119" s="243">
        <v>2</v>
      </c>
      <c r="J119" s="387" t="s">
        <v>166</v>
      </c>
      <c r="K119" s="341" t="s">
        <v>122</v>
      </c>
      <c r="L119" s="244" t="s">
        <v>141</v>
      </c>
      <c r="M119" s="244" t="s">
        <v>199</v>
      </c>
      <c r="N119" s="290">
        <v>2</v>
      </c>
      <c r="O119" s="391" t="str">
        <f>IF(ISBLANK(L119),"",IF(OR(ISBLANK(VLOOKUP(L119&amp;"-"&amp;E119,'Np Quality'!A:M,6,FALSE)),ISERROR(VLOOKUP(L119&amp;"-"&amp;E119,'Np Quality'!A:M,6,FALSE))),"-",VLOOKUP(L119&amp;"-"&amp;E119,'Np Quality'!A:M,6,FALSE)))</f>
        <v>Np4</v>
      </c>
      <c r="P119" s="391" t="str">
        <f>IF(ISBLANK(L119),"",IF(OR(ISBLANK(VLOOKUP(L119&amp;"-"&amp;E119,'Np Quality'!A:M,7,FALSE)),ISERROR(VLOOKUP(L119&amp;"-"&amp;E119,'Np Quality'!A:M,7,FALSE))),"-",VLOOKUP(L119&amp;"-"&amp;E119,'Np Quality'!A:M,7,FALSE)))</f>
        <v>-</v>
      </c>
      <c r="Q119" s="391" t="str">
        <f>IF(ISBLANK(L119),"",IF(OR(ISBLANK(VLOOKUP(L119&amp;"-"&amp;E119,'Np Quality'!A:M,8,FALSE)),ISERROR(VLOOKUP(L119&amp;"-"&amp;E119,'Np Quality'!A:M,8,FALSE))),"-",VLOOKUP(L119&amp;"-"&amp;E119,'Np Quality'!A:M,8,FALSE)))</f>
        <v>-</v>
      </c>
      <c r="R119" s="283">
        <f>IF(ISBLANK(L119),"",IF(OR(ISBLANK(VLOOKUP(L119&amp;"-"&amp;E119,'Np Quality'!A:M,9,FALSE)),ISERROR(VLOOKUP(L119&amp;"-"&amp;E119,'Np Quality'!A:M,9,FALSE))),"-",VLOOKUP(L119&amp;"-"&amp;E119,'Np Quality'!A:M,9,FALSE)))</f>
        <v>0.01</v>
      </c>
      <c r="S119" s="394"/>
      <c r="T119" s="395" t="str">
        <f t="shared" si="13"/>
        <v>PD-MA1</v>
      </c>
      <c r="U119" s="395" t="str">
        <f t="shared" si="14"/>
        <v>Konabay</v>
      </c>
      <c r="V119" s="396"/>
      <c r="W119" s="282">
        <v>45750</v>
      </c>
      <c r="X119" s="258">
        <f t="shared" si="15"/>
        <v>4</v>
      </c>
      <c r="Y119" s="258">
        <f t="shared" si="16"/>
        <v>2025</v>
      </c>
    </row>
    <row r="120" spans="1:25">
      <c r="A120" s="382" t="str">
        <f t="shared" si="10"/>
        <v>C1-03-03</v>
      </c>
      <c r="B120" s="383">
        <f t="shared" si="17"/>
        <v>1</v>
      </c>
      <c r="C120" s="341" t="s">
        <v>43</v>
      </c>
      <c r="D120" s="282">
        <v>45730</v>
      </c>
      <c r="E120" s="384">
        <f t="shared" si="12"/>
        <v>45730</v>
      </c>
      <c r="F120" s="388">
        <v>0</v>
      </c>
      <c r="G120" s="243">
        <v>3</v>
      </c>
      <c r="H120" s="244" t="s">
        <v>187</v>
      </c>
      <c r="I120" s="243">
        <v>3</v>
      </c>
      <c r="J120" s="387" t="s">
        <v>166</v>
      </c>
      <c r="K120" s="341" t="s">
        <v>122</v>
      </c>
      <c r="L120" s="244" t="s">
        <v>162</v>
      </c>
      <c r="M120" s="244" t="s">
        <v>181</v>
      </c>
      <c r="N120" s="290">
        <v>1.6</v>
      </c>
      <c r="O120" s="391" t="str">
        <f>IF(ISBLANK(L120),"",IF(OR(ISBLANK(VLOOKUP(L120&amp;"-"&amp;E120,'Np Quality'!A:M,6,FALSE)),ISERROR(VLOOKUP(L120&amp;"-"&amp;E120,'Np Quality'!A:M,6,FALSE))),"-",VLOOKUP(L120&amp;"-"&amp;E120,'Np Quality'!A:M,6,FALSE)))</f>
        <v>Np4</v>
      </c>
      <c r="P120" s="391" t="str">
        <f>IF(ISBLANK(L120),"",IF(OR(ISBLANK(VLOOKUP(L120&amp;"-"&amp;E120,'Np Quality'!A:M,7,FALSE)),ISERROR(VLOOKUP(L120&amp;"-"&amp;E120,'Np Quality'!A:M,7,FALSE))),"-",VLOOKUP(L120&amp;"-"&amp;E120,'Np Quality'!A:M,7,FALSE)))</f>
        <v>-</v>
      </c>
      <c r="Q120" s="391" t="str">
        <f>IF(ISBLANK(L120),"",IF(OR(ISBLANK(VLOOKUP(L120&amp;"-"&amp;E120,'Np Quality'!A:M,8,FALSE)),ISERROR(VLOOKUP(L120&amp;"-"&amp;E120,'Np Quality'!A:M,8,FALSE))),"-",VLOOKUP(L120&amp;"-"&amp;E120,'Np Quality'!A:M,8,FALSE)))</f>
        <v>-</v>
      </c>
      <c r="R120" s="283">
        <f>IF(ISBLANK(L120),"",IF(OR(ISBLANK(VLOOKUP(L120&amp;"-"&amp;E120,'Np Quality'!A:M,9,FALSE)),ISERROR(VLOOKUP(L120&amp;"-"&amp;E120,'Np Quality'!A:M,9,FALSE))),"-",VLOOKUP(L120&amp;"-"&amp;E120,'Np Quality'!A:M,9,FALSE)))</f>
        <v>0.01</v>
      </c>
      <c r="S120" s="394"/>
      <c r="T120" s="395" t="str">
        <f t="shared" si="13"/>
        <v>PD-MB1</v>
      </c>
      <c r="U120" s="395" t="str">
        <f t="shared" si="14"/>
        <v>SyAqua</v>
      </c>
      <c r="V120" s="396"/>
      <c r="W120" s="282">
        <v>45741</v>
      </c>
      <c r="X120" s="258">
        <f t="shared" si="15"/>
        <v>3</v>
      </c>
      <c r="Y120" s="258">
        <f t="shared" si="16"/>
        <v>2025</v>
      </c>
    </row>
    <row r="121" spans="1:25">
      <c r="A121" s="382" t="str">
        <f t="shared" si="10"/>
        <v>C1-04-03</v>
      </c>
      <c r="B121" s="383">
        <f t="shared" si="17"/>
        <v>1</v>
      </c>
      <c r="C121" s="341" t="s">
        <v>43</v>
      </c>
      <c r="D121" s="282">
        <v>45730</v>
      </c>
      <c r="E121" s="384">
        <f t="shared" si="12"/>
        <v>45730</v>
      </c>
      <c r="F121" s="388">
        <v>0</v>
      </c>
      <c r="G121" s="243">
        <v>3</v>
      </c>
      <c r="H121" s="244" t="s">
        <v>187</v>
      </c>
      <c r="I121" s="243">
        <v>4</v>
      </c>
      <c r="J121" s="387" t="s">
        <v>166</v>
      </c>
      <c r="K121" s="341" t="s">
        <v>122</v>
      </c>
      <c r="L121" s="244" t="s">
        <v>162</v>
      </c>
      <c r="M121" s="244" t="s">
        <v>181</v>
      </c>
      <c r="N121" s="290">
        <v>1.6</v>
      </c>
      <c r="O121" s="391" t="str">
        <f>IF(ISBLANK(L121),"",IF(OR(ISBLANK(VLOOKUP(L121&amp;"-"&amp;E121,'Np Quality'!A:M,6,FALSE)),ISERROR(VLOOKUP(L121&amp;"-"&amp;E121,'Np Quality'!A:M,6,FALSE))),"-",VLOOKUP(L121&amp;"-"&amp;E121,'Np Quality'!A:M,6,FALSE)))</f>
        <v>Np4</v>
      </c>
      <c r="P121" s="391" t="str">
        <f>IF(ISBLANK(L121),"",IF(OR(ISBLANK(VLOOKUP(L121&amp;"-"&amp;E121,'Np Quality'!A:M,7,FALSE)),ISERROR(VLOOKUP(L121&amp;"-"&amp;E121,'Np Quality'!A:M,7,FALSE))),"-",VLOOKUP(L121&amp;"-"&amp;E121,'Np Quality'!A:M,7,FALSE)))</f>
        <v>-</v>
      </c>
      <c r="Q121" s="391" t="str">
        <f>IF(ISBLANK(L121),"",IF(OR(ISBLANK(VLOOKUP(L121&amp;"-"&amp;E121,'Np Quality'!A:M,8,FALSE)),ISERROR(VLOOKUP(L121&amp;"-"&amp;E121,'Np Quality'!A:M,8,FALSE))),"-",VLOOKUP(L121&amp;"-"&amp;E121,'Np Quality'!A:M,8,FALSE)))</f>
        <v>-</v>
      </c>
      <c r="R121" s="283">
        <f>IF(ISBLANK(L121),"",IF(OR(ISBLANK(VLOOKUP(L121&amp;"-"&amp;E121,'Np Quality'!A:M,9,FALSE)),ISERROR(VLOOKUP(L121&amp;"-"&amp;E121,'Np Quality'!A:M,9,FALSE))),"-",VLOOKUP(L121&amp;"-"&amp;E121,'Np Quality'!A:M,9,FALSE)))</f>
        <v>0.01</v>
      </c>
      <c r="S121" s="394"/>
      <c r="T121" s="395" t="str">
        <f t="shared" si="13"/>
        <v>PD-MB1</v>
      </c>
      <c r="U121" s="395" t="str">
        <f t="shared" si="14"/>
        <v>SyAqua</v>
      </c>
      <c r="V121" s="396"/>
      <c r="W121" s="282">
        <v>45741</v>
      </c>
      <c r="X121" s="258">
        <f t="shared" si="15"/>
        <v>3</v>
      </c>
      <c r="Y121" s="258">
        <f t="shared" si="16"/>
        <v>2025</v>
      </c>
    </row>
    <row r="122" spans="1:25">
      <c r="A122" s="382" t="str">
        <f t="shared" si="10"/>
        <v>C1-05-03</v>
      </c>
      <c r="B122" s="383">
        <f t="shared" si="17"/>
        <v>1</v>
      </c>
      <c r="C122" s="341" t="s">
        <v>43</v>
      </c>
      <c r="D122" s="282">
        <v>45730</v>
      </c>
      <c r="E122" s="384">
        <f t="shared" si="12"/>
        <v>45730</v>
      </c>
      <c r="F122" s="388">
        <v>0</v>
      </c>
      <c r="G122" s="243">
        <v>3</v>
      </c>
      <c r="H122" s="244" t="s">
        <v>187</v>
      </c>
      <c r="I122" s="243">
        <v>5</v>
      </c>
      <c r="J122" s="387" t="s">
        <v>166</v>
      </c>
      <c r="K122" s="341" t="s">
        <v>122</v>
      </c>
      <c r="L122" s="244" t="s">
        <v>162</v>
      </c>
      <c r="M122" s="244" t="s">
        <v>181</v>
      </c>
      <c r="N122" s="290">
        <v>1.6</v>
      </c>
      <c r="O122" s="391" t="str">
        <f>IF(ISBLANK(L122),"",IF(OR(ISBLANK(VLOOKUP(L122&amp;"-"&amp;E122,'Np Quality'!A:M,6,FALSE)),ISERROR(VLOOKUP(L122&amp;"-"&amp;E122,'Np Quality'!A:M,6,FALSE))),"-",VLOOKUP(L122&amp;"-"&amp;E122,'Np Quality'!A:M,6,FALSE)))</f>
        <v>Np4</v>
      </c>
      <c r="P122" s="391" t="str">
        <f>IF(ISBLANK(L122),"",IF(OR(ISBLANK(VLOOKUP(L122&amp;"-"&amp;E122,'Np Quality'!A:M,7,FALSE)),ISERROR(VLOOKUP(L122&amp;"-"&amp;E122,'Np Quality'!A:M,7,FALSE))),"-",VLOOKUP(L122&amp;"-"&amp;E122,'Np Quality'!A:M,7,FALSE)))</f>
        <v>-</v>
      </c>
      <c r="Q122" s="391" t="str">
        <f>IF(ISBLANK(L122),"",IF(OR(ISBLANK(VLOOKUP(L122&amp;"-"&amp;E122,'Np Quality'!A:M,8,FALSE)),ISERROR(VLOOKUP(L122&amp;"-"&amp;E122,'Np Quality'!A:M,8,FALSE))),"-",VLOOKUP(L122&amp;"-"&amp;E122,'Np Quality'!A:M,8,FALSE)))</f>
        <v>-</v>
      </c>
      <c r="R122" s="283">
        <f>IF(ISBLANK(L122),"",IF(OR(ISBLANK(VLOOKUP(L122&amp;"-"&amp;E122,'Np Quality'!A:M,9,FALSE)),ISERROR(VLOOKUP(L122&amp;"-"&amp;E122,'Np Quality'!A:M,9,FALSE))),"-",VLOOKUP(L122&amp;"-"&amp;E122,'Np Quality'!A:M,9,FALSE)))</f>
        <v>0.01</v>
      </c>
      <c r="S122" s="394"/>
      <c r="T122" s="395" t="str">
        <f t="shared" si="13"/>
        <v>PD-MB1</v>
      </c>
      <c r="U122" s="395" t="str">
        <f t="shared" si="14"/>
        <v>SyAqua</v>
      </c>
      <c r="V122" s="396"/>
      <c r="W122" s="282">
        <v>45750</v>
      </c>
      <c r="X122" s="258">
        <f t="shared" si="15"/>
        <v>4</v>
      </c>
      <c r="Y122" s="258">
        <f t="shared" si="16"/>
        <v>2025</v>
      </c>
    </row>
    <row r="123" spans="1:25">
      <c r="A123" s="382" t="str">
        <f t="shared" si="10"/>
        <v>C1-06-03</v>
      </c>
      <c r="B123" s="383">
        <f t="shared" si="17"/>
        <v>1</v>
      </c>
      <c r="C123" s="341" t="s">
        <v>43</v>
      </c>
      <c r="D123" s="282">
        <v>45730</v>
      </c>
      <c r="E123" s="384">
        <f t="shared" si="12"/>
        <v>45730</v>
      </c>
      <c r="F123" s="388">
        <v>0</v>
      </c>
      <c r="G123" s="243">
        <v>3</v>
      </c>
      <c r="H123" s="244" t="s">
        <v>187</v>
      </c>
      <c r="I123" s="243">
        <v>6</v>
      </c>
      <c r="J123" s="387" t="s">
        <v>166</v>
      </c>
      <c r="K123" s="341" t="s">
        <v>122</v>
      </c>
      <c r="L123" s="244" t="s">
        <v>162</v>
      </c>
      <c r="M123" s="244" t="s">
        <v>181</v>
      </c>
      <c r="N123" s="290">
        <v>1.6</v>
      </c>
      <c r="O123" s="391" t="str">
        <f>IF(ISBLANK(L123),"",IF(OR(ISBLANK(VLOOKUP(L123&amp;"-"&amp;E123,'Np Quality'!A:M,6,FALSE)),ISERROR(VLOOKUP(L123&amp;"-"&amp;E123,'Np Quality'!A:M,6,FALSE))),"-",VLOOKUP(L123&amp;"-"&amp;E123,'Np Quality'!A:M,6,FALSE)))</f>
        <v>Np4</v>
      </c>
      <c r="P123" s="391" t="str">
        <f>IF(ISBLANK(L123),"",IF(OR(ISBLANK(VLOOKUP(L123&amp;"-"&amp;E123,'Np Quality'!A:M,7,FALSE)),ISERROR(VLOOKUP(L123&amp;"-"&amp;E123,'Np Quality'!A:M,7,FALSE))),"-",VLOOKUP(L123&amp;"-"&amp;E123,'Np Quality'!A:M,7,FALSE)))</f>
        <v>-</v>
      </c>
      <c r="Q123" s="391" t="str">
        <f>IF(ISBLANK(L123),"",IF(OR(ISBLANK(VLOOKUP(L123&amp;"-"&amp;E123,'Np Quality'!A:M,8,FALSE)),ISERROR(VLOOKUP(L123&amp;"-"&amp;E123,'Np Quality'!A:M,8,FALSE))),"-",VLOOKUP(L123&amp;"-"&amp;E123,'Np Quality'!A:M,8,FALSE)))</f>
        <v>-</v>
      </c>
      <c r="R123" s="283">
        <f>IF(ISBLANK(L123),"",IF(OR(ISBLANK(VLOOKUP(L123&amp;"-"&amp;E123,'Np Quality'!A:M,9,FALSE)),ISERROR(VLOOKUP(L123&amp;"-"&amp;E123,'Np Quality'!A:M,9,FALSE))),"-",VLOOKUP(L123&amp;"-"&amp;E123,'Np Quality'!A:M,9,FALSE)))</f>
        <v>0.01</v>
      </c>
      <c r="S123" s="394"/>
      <c r="T123" s="395" t="str">
        <f t="shared" si="13"/>
        <v>PD-MB1</v>
      </c>
      <c r="U123" s="395" t="str">
        <f t="shared" si="14"/>
        <v>SyAqua</v>
      </c>
      <c r="V123" s="396"/>
      <c r="W123" s="282">
        <v>45745</v>
      </c>
      <c r="X123" s="258">
        <f t="shared" si="15"/>
        <v>3</v>
      </c>
      <c r="Y123" s="258">
        <f t="shared" si="16"/>
        <v>2025</v>
      </c>
    </row>
    <row r="124" spans="1:25">
      <c r="A124" s="382" t="str">
        <f t="shared" si="10"/>
        <v>C1-07-03</v>
      </c>
      <c r="B124" s="383">
        <f t="shared" si="17"/>
        <v>1</v>
      </c>
      <c r="C124" s="341" t="s">
        <v>43</v>
      </c>
      <c r="D124" s="282">
        <v>45730</v>
      </c>
      <c r="E124" s="384">
        <f t="shared" si="12"/>
        <v>45730</v>
      </c>
      <c r="F124" s="388">
        <v>0</v>
      </c>
      <c r="G124" s="243">
        <v>3</v>
      </c>
      <c r="H124" s="244" t="s">
        <v>187</v>
      </c>
      <c r="I124" s="243">
        <v>7</v>
      </c>
      <c r="J124" s="387" t="s">
        <v>166</v>
      </c>
      <c r="K124" s="341" t="s">
        <v>122</v>
      </c>
      <c r="L124" s="244" t="s">
        <v>162</v>
      </c>
      <c r="M124" s="244" t="s">
        <v>181</v>
      </c>
      <c r="N124" s="290">
        <v>1.6</v>
      </c>
      <c r="O124" s="391" t="str">
        <f>IF(ISBLANK(L124),"",IF(OR(ISBLANK(VLOOKUP(L124&amp;"-"&amp;E124,'Np Quality'!A:M,6,FALSE)),ISERROR(VLOOKUP(L124&amp;"-"&amp;E124,'Np Quality'!A:M,6,FALSE))),"-",VLOOKUP(L124&amp;"-"&amp;E124,'Np Quality'!A:M,6,FALSE)))</f>
        <v>Np4</v>
      </c>
      <c r="P124" s="391" t="str">
        <f>IF(ISBLANK(L124),"",IF(OR(ISBLANK(VLOOKUP(L124&amp;"-"&amp;E124,'Np Quality'!A:M,7,FALSE)),ISERROR(VLOOKUP(L124&amp;"-"&amp;E124,'Np Quality'!A:M,7,FALSE))),"-",VLOOKUP(L124&amp;"-"&amp;E124,'Np Quality'!A:M,7,FALSE)))</f>
        <v>-</v>
      </c>
      <c r="Q124" s="391" t="str">
        <f>IF(ISBLANK(L124),"",IF(OR(ISBLANK(VLOOKUP(L124&amp;"-"&amp;E124,'Np Quality'!A:M,8,FALSE)),ISERROR(VLOOKUP(L124&amp;"-"&amp;E124,'Np Quality'!A:M,8,FALSE))),"-",VLOOKUP(L124&amp;"-"&amp;E124,'Np Quality'!A:M,8,FALSE)))</f>
        <v>-</v>
      </c>
      <c r="R124" s="283">
        <f>IF(ISBLANK(L124),"",IF(OR(ISBLANK(VLOOKUP(L124&amp;"-"&amp;E124,'Np Quality'!A:M,9,FALSE)),ISERROR(VLOOKUP(L124&amp;"-"&amp;E124,'Np Quality'!A:M,9,FALSE))),"-",VLOOKUP(L124&amp;"-"&amp;E124,'Np Quality'!A:M,9,FALSE)))</f>
        <v>0.01</v>
      </c>
      <c r="S124" s="394"/>
      <c r="T124" s="395" t="str">
        <f t="shared" si="13"/>
        <v>PD-MB1</v>
      </c>
      <c r="U124" s="395" t="str">
        <f t="shared" si="14"/>
        <v>SyAqua</v>
      </c>
      <c r="V124" s="396"/>
      <c r="W124" s="282">
        <v>45745</v>
      </c>
      <c r="X124" s="258">
        <f t="shared" si="15"/>
        <v>3</v>
      </c>
      <c r="Y124" s="258">
        <f t="shared" si="16"/>
        <v>2025</v>
      </c>
    </row>
    <row r="125" spans="1:25">
      <c r="A125" s="382" t="str">
        <f t="shared" si="10"/>
        <v>C1-08-03</v>
      </c>
      <c r="B125" s="383">
        <f t="shared" si="17"/>
        <v>1</v>
      </c>
      <c r="C125" s="341" t="s">
        <v>43</v>
      </c>
      <c r="D125" s="282">
        <v>45731</v>
      </c>
      <c r="E125" s="384">
        <f t="shared" si="12"/>
        <v>45731</v>
      </c>
      <c r="F125" s="388">
        <v>0</v>
      </c>
      <c r="G125" s="243">
        <v>3</v>
      </c>
      <c r="H125" s="244" t="s">
        <v>187</v>
      </c>
      <c r="I125" s="243">
        <v>8</v>
      </c>
      <c r="J125" s="387" t="s">
        <v>166</v>
      </c>
      <c r="K125" s="341" t="s">
        <v>122</v>
      </c>
      <c r="L125" s="244" t="s">
        <v>204</v>
      </c>
      <c r="M125" s="244" t="s">
        <v>199</v>
      </c>
      <c r="N125" s="290">
        <v>2</v>
      </c>
      <c r="O125" s="391" t="str">
        <f>IF(ISBLANK(L126),"",IF(OR(ISBLANK(VLOOKUP(L126&amp;"-"&amp;E126,'Np Quality'!A:M,6,FALSE)),ISERROR(VLOOKUP(L126&amp;"-"&amp;E126,'Np Quality'!A:M,6,FALSE))),"-",VLOOKUP(L126&amp;"-"&amp;E126,'Np Quality'!A:M,6,FALSE)))</f>
        <v>Np4</v>
      </c>
      <c r="P125" s="391">
        <f>IF(ISBLANK(L125),"",IF(OR(ISBLANK(VLOOKUP(L125&amp;"-"&amp;E125,'Np Quality'!A:M,7,FALSE)),ISERROR(VLOOKUP(L125&amp;"-"&amp;E125,'Np Quality'!A:M,7,FALSE))),"-",VLOOKUP(L125&amp;"-"&amp;E125,'Np Quality'!A:M,7,FALSE)))</f>
        <v>0.9</v>
      </c>
      <c r="Q125" s="391">
        <f>IF(ISBLANK(L125),"",IF(OR(ISBLANK(VLOOKUP(L125&amp;"-"&amp;E125,'Np Quality'!A:M,8,FALSE)),ISERROR(VLOOKUP(L125&amp;"-"&amp;E125,'Np Quality'!A:M,8,FALSE))),"-",VLOOKUP(L125&amp;"-"&amp;E125,'Np Quality'!A:M,8,FALSE)))</f>
        <v>0.9</v>
      </c>
      <c r="R125" s="283">
        <f>IF(ISBLANK(L125),"",IF(OR(ISBLANK(VLOOKUP(L125&amp;"-"&amp;E125,'Np Quality'!A:M,9,FALSE)),ISERROR(VLOOKUP(L125&amp;"-"&amp;E125,'Np Quality'!A:M,9,FALSE))),"-",VLOOKUP(L125&amp;"-"&amp;E125,'Np Quality'!A:M,9,FALSE)))</f>
        <v>0</v>
      </c>
      <c r="S125" s="394"/>
      <c r="T125" s="395" t="str">
        <f t="shared" si="13"/>
        <v>V1-MD1</v>
      </c>
      <c r="U125" s="395" t="str">
        <f t="shared" si="14"/>
        <v>Konabay</v>
      </c>
      <c r="V125" s="396"/>
      <c r="W125" s="282">
        <v>45750</v>
      </c>
      <c r="X125" s="258">
        <f t="shared" si="15"/>
        <v>4</v>
      </c>
      <c r="Y125" s="258">
        <f t="shared" si="16"/>
        <v>2025</v>
      </c>
    </row>
    <row r="126" spans="1:25">
      <c r="A126" s="382" t="str">
        <f t="shared" si="10"/>
        <v>D1-01-03</v>
      </c>
      <c r="B126" s="383">
        <f t="shared" si="17"/>
        <v>1</v>
      </c>
      <c r="C126" s="341" t="s">
        <v>43</v>
      </c>
      <c r="D126" s="282">
        <v>45731</v>
      </c>
      <c r="E126" s="384">
        <f t="shared" si="12"/>
        <v>45731</v>
      </c>
      <c r="F126" s="388">
        <v>0</v>
      </c>
      <c r="G126" s="243">
        <v>3</v>
      </c>
      <c r="H126" s="244" t="s">
        <v>205</v>
      </c>
      <c r="I126" s="243">
        <v>1</v>
      </c>
      <c r="J126" s="387" t="s">
        <v>166</v>
      </c>
      <c r="K126" s="341" t="s">
        <v>122</v>
      </c>
      <c r="L126" s="244" t="s">
        <v>163</v>
      </c>
      <c r="M126" s="244" t="s">
        <v>213</v>
      </c>
      <c r="N126" s="290">
        <v>2</v>
      </c>
      <c r="O126" s="391" t="str">
        <f>IF(ISBLANK(L126),"",IF(OR(ISBLANK(VLOOKUP(L126&amp;"-"&amp;E126,'Np Quality'!A:M,6,FALSE)),ISERROR(VLOOKUP(L126&amp;"-"&amp;E126,'Np Quality'!A:M,6,FALSE))),"-",VLOOKUP(L126&amp;"-"&amp;E126,'Np Quality'!A:M,6,FALSE)))</f>
        <v>Np4</v>
      </c>
      <c r="P126" s="391">
        <f>IF(ISBLANK(L127),"",IF(OR(ISBLANK(VLOOKUP(L127&amp;"-"&amp;E127,'Np Quality'!A:M,7,FALSE)),ISERROR(VLOOKUP(L127&amp;"-"&amp;E127,'Np Quality'!A:M,7,FALSE))),"-",VLOOKUP(L127&amp;"-"&amp;E127,'Np Quality'!A:M,7,FALSE)))</f>
        <v>0.9</v>
      </c>
      <c r="Q126" s="391">
        <f>IF(ISBLANK(L126),"",IF(OR(ISBLANK(VLOOKUP(L126&amp;"-"&amp;E126,'Np Quality'!A:M,8,FALSE)),ISERROR(VLOOKUP(L126&amp;"-"&amp;E126,'Np Quality'!A:M,8,FALSE))),"-",VLOOKUP(L126&amp;"-"&amp;E126,'Np Quality'!A:M,8,FALSE)))</f>
        <v>0.9</v>
      </c>
      <c r="R126" s="283">
        <f>IF(ISBLANK(L126),"",IF(OR(ISBLANK(VLOOKUP(L126&amp;"-"&amp;E126,'Np Quality'!A:M,9,FALSE)),ISERROR(VLOOKUP(L126&amp;"-"&amp;E126,'Np Quality'!A:M,9,FALSE))),"-",VLOOKUP(L126&amp;"-"&amp;E126,'Np Quality'!A:M,9,FALSE)))</f>
        <v>0</v>
      </c>
      <c r="S126" s="394"/>
      <c r="T126" s="395" t="str">
        <f t="shared" si="13"/>
        <v>V1-MB1</v>
      </c>
      <c r="U126" s="395" t="str">
        <f t="shared" si="14"/>
        <v>SIS</v>
      </c>
      <c r="V126" s="396"/>
      <c r="W126" s="282">
        <v>45742</v>
      </c>
      <c r="X126" s="258">
        <f t="shared" si="15"/>
        <v>3</v>
      </c>
      <c r="Y126" s="258">
        <f t="shared" si="16"/>
        <v>2025</v>
      </c>
    </row>
    <row r="127" spans="1:25">
      <c r="A127" s="382" t="str">
        <f t="shared" si="10"/>
        <v>D1-02-03</v>
      </c>
      <c r="B127" s="383">
        <f t="shared" si="17"/>
        <v>1</v>
      </c>
      <c r="C127" s="341" t="s">
        <v>43</v>
      </c>
      <c r="D127" s="282">
        <v>45731</v>
      </c>
      <c r="E127" s="384">
        <f t="shared" si="12"/>
        <v>45731</v>
      </c>
      <c r="F127" s="388">
        <v>0</v>
      </c>
      <c r="G127" s="243">
        <v>3</v>
      </c>
      <c r="H127" s="244" t="s">
        <v>205</v>
      </c>
      <c r="I127" s="243">
        <v>2</v>
      </c>
      <c r="J127" s="387" t="s">
        <v>166</v>
      </c>
      <c r="K127" s="341" t="s">
        <v>122</v>
      </c>
      <c r="L127" s="244" t="s">
        <v>163</v>
      </c>
      <c r="M127" s="244" t="s">
        <v>213</v>
      </c>
      <c r="N127" s="290">
        <v>2</v>
      </c>
      <c r="O127" s="391" t="str">
        <f>IF(ISBLANK(L127),"",IF(OR(ISBLANK(VLOOKUP(L127&amp;"-"&amp;E127,'Np Quality'!A:M,6,FALSE)),ISERROR(VLOOKUP(L127&amp;"-"&amp;E127,'Np Quality'!A:M,6,FALSE))),"-",VLOOKUP(L127&amp;"-"&amp;E127,'Np Quality'!A:M,6,FALSE)))</f>
        <v>Np4</v>
      </c>
      <c r="P127" s="391">
        <f>IF(ISBLANK(L127),"",IF(OR(ISBLANK(VLOOKUP(L127&amp;"-"&amp;E127,'Np Quality'!A:M,7,FALSE)),ISERROR(VLOOKUP(L127&amp;"-"&amp;E127,'Np Quality'!A:M,7,FALSE))),"-",VLOOKUP(L127&amp;"-"&amp;E127,'Np Quality'!A:M,7,FALSE)))</f>
        <v>0.9</v>
      </c>
      <c r="Q127" s="391">
        <f>IF(ISBLANK(L128),"",IF(OR(ISBLANK(VLOOKUP(L128&amp;"-"&amp;E128,'Np Quality'!A:M,8,FALSE)),ISERROR(VLOOKUP(L128&amp;"-"&amp;E128,'Np Quality'!A:M,8,FALSE))),"-",VLOOKUP(L128&amp;"-"&amp;E128,'Np Quality'!A:M,8,FALSE)))</f>
        <v>0.9</v>
      </c>
      <c r="R127" s="283">
        <f>IF(ISBLANK(L127),"",IF(OR(ISBLANK(VLOOKUP(L127&amp;"-"&amp;E127,'Np Quality'!A:M,9,FALSE)),ISERROR(VLOOKUP(L127&amp;"-"&amp;E127,'Np Quality'!A:M,9,FALSE))),"-",VLOOKUP(L127&amp;"-"&amp;E127,'Np Quality'!A:M,9,FALSE)))</f>
        <v>0</v>
      </c>
      <c r="S127" s="394"/>
      <c r="T127" s="395" t="str">
        <f t="shared" si="13"/>
        <v>V1-MB1</v>
      </c>
      <c r="U127" s="395" t="str">
        <f t="shared" si="14"/>
        <v>SIS</v>
      </c>
      <c r="V127" s="396"/>
      <c r="W127" s="282">
        <v>45742</v>
      </c>
      <c r="X127" s="258">
        <f t="shared" si="15"/>
        <v>3</v>
      </c>
      <c r="Y127" s="258">
        <f t="shared" si="16"/>
        <v>2025</v>
      </c>
    </row>
    <row r="128" spans="1:25">
      <c r="A128" s="382" t="str">
        <f t="shared" si="10"/>
        <v>D1-03-03</v>
      </c>
      <c r="B128" s="383">
        <f t="shared" si="17"/>
        <v>1</v>
      </c>
      <c r="C128" s="341" t="s">
        <v>43</v>
      </c>
      <c r="D128" s="282">
        <v>45731</v>
      </c>
      <c r="E128" s="384">
        <f t="shared" si="12"/>
        <v>45731</v>
      </c>
      <c r="F128" s="388">
        <v>0</v>
      </c>
      <c r="G128" s="243">
        <v>3</v>
      </c>
      <c r="H128" s="244" t="s">
        <v>205</v>
      </c>
      <c r="I128" s="243">
        <v>3</v>
      </c>
      <c r="J128" s="387" t="s">
        <v>166</v>
      </c>
      <c r="K128" s="341" t="s">
        <v>122</v>
      </c>
      <c r="L128" s="244" t="s">
        <v>163</v>
      </c>
      <c r="M128" s="244" t="s">
        <v>213</v>
      </c>
      <c r="N128" s="290">
        <v>2</v>
      </c>
      <c r="O128" s="391" t="str">
        <f>IF(ISBLANK(L128),"",IF(OR(ISBLANK(VLOOKUP(L128&amp;"-"&amp;E128,'Np Quality'!A:M,6,FALSE)),ISERROR(VLOOKUP(L128&amp;"-"&amp;E128,'Np Quality'!A:M,6,FALSE))),"-",VLOOKUP(L128&amp;"-"&amp;E128,'Np Quality'!A:M,6,FALSE)))</f>
        <v>Np4</v>
      </c>
      <c r="P128" s="391">
        <f>IF(ISBLANK(L128),"",IF(OR(ISBLANK(VLOOKUP(L128&amp;"-"&amp;E128,'Np Quality'!A:M,7,FALSE)),ISERROR(VLOOKUP(L128&amp;"-"&amp;E128,'Np Quality'!A:M,7,FALSE))),"-",VLOOKUP(L128&amp;"-"&amp;E128,'Np Quality'!A:M,7,FALSE)))</f>
        <v>0.9</v>
      </c>
      <c r="Q128" s="391">
        <f>IF(ISBLANK(L128),"",IF(OR(ISBLANK(VLOOKUP(L128&amp;"-"&amp;E128,'Np Quality'!A:M,8,FALSE)),ISERROR(VLOOKUP(L128&amp;"-"&amp;E128,'Np Quality'!A:M,8,FALSE))),"-",VLOOKUP(L128&amp;"-"&amp;E128,'Np Quality'!A:M,8,FALSE)))</f>
        <v>0.9</v>
      </c>
      <c r="R128" s="283">
        <f>IF(ISBLANK(L129),"",IF(OR(ISBLANK(VLOOKUP(L129&amp;"-"&amp;E129,'Np Quality'!A:M,9,FALSE)),ISERROR(VLOOKUP(L129&amp;"-"&amp;E129,'Np Quality'!A:M,9,FALSE))),"-",VLOOKUP(L129&amp;"-"&amp;E129,'Np Quality'!A:M,9,FALSE)))</f>
        <v>0</v>
      </c>
      <c r="S128" s="394"/>
      <c r="T128" s="395" t="str">
        <f t="shared" si="13"/>
        <v>V1-MB1</v>
      </c>
      <c r="U128" s="395" t="str">
        <f t="shared" si="14"/>
        <v>SIS</v>
      </c>
      <c r="V128" s="396"/>
      <c r="W128" s="282">
        <v>45753</v>
      </c>
      <c r="X128" s="258">
        <f t="shared" si="15"/>
        <v>4</v>
      </c>
      <c r="Y128" s="258">
        <f t="shared" si="16"/>
        <v>2025</v>
      </c>
    </row>
    <row r="129" spans="1:25">
      <c r="A129" s="382" t="str">
        <f t="shared" si="10"/>
        <v>D1-04-03</v>
      </c>
      <c r="B129" s="383">
        <f t="shared" si="17"/>
        <v>1</v>
      </c>
      <c r="C129" s="341" t="s">
        <v>43</v>
      </c>
      <c r="D129" s="282">
        <v>45731</v>
      </c>
      <c r="E129" s="384">
        <f t="shared" si="12"/>
        <v>45731</v>
      </c>
      <c r="F129" s="388">
        <v>0</v>
      </c>
      <c r="G129" s="243">
        <v>3</v>
      </c>
      <c r="H129" s="244" t="s">
        <v>205</v>
      </c>
      <c r="I129" s="243">
        <v>4</v>
      </c>
      <c r="J129" s="387" t="s">
        <v>166</v>
      </c>
      <c r="K129" s="341" t="s">
        <v>122</v>
      </c>
      <c r="L129" s="244" t="s">
        <v>163</v>
      </c>
      <c r="M129" s="244" t="s">
        <v>213</v>
      </c>
      <c r="N129" s="290">
        <v>2</v>
      </c>
      <c r="O129" s="391" t="str">
        <f>IF(ISBLANK(L129),"",IF(OR(ISBLANK(VLOOKUP(L129&amp;"-"&amp;E129,'Np Quality'!A:M,6,FALSE)),ISERROR(VLOOKUP(L129&amp;"-"&amp;E129,'Np Quality'!A:M,6,FALSE))),"-",VLOOKUP(L129&amp;"-"&amp;E129,'Np Quality'!A:M,6,FALSE)))</f>
        <v>Np4</v>
      </c>
      <c r="P129" s="391">
        <f>IF(ISBLANK(L129),"",IF(OR(ISBLANK(VLOOKUP(L129&amp;"-"&amp;E129,'Np Quality'!A:M,7,FALSE)),ISERROR(VLOOKUP(L129&amp;"-"&amp;E129,'Np Quality'!A:M,7,FALSE))),"-",VLOOKUP(L129&amp;"-"&amp;E129,'Np Quality'!A:M,7,FALSE)))</f>
        <v>0.9</v>
      </c>
      <c r="Q129" s="391">
        <f>IF(ISBLANK(L129),"",IF(OR(ISBLANK(VLOOKUP(L129&amp;"-"&amp;E129,'Np Quality'!A:M,8,FALSE)),ISERROR(VLOOKUP(L129&amp;"-"&amp;E129,'Np Quality'!A:M,8,FALSE))),"-",VLOOKUP(L129&amp;"-"&amp;E129,'Np Quality'!A:M,8,FALSE)))</f>
        <v>0.9</v>
      </c>
      <c r="R129" s="283">
        <f>IF(ISBLANK(L129),"",IF(OR(ISBLANK(VLOOKUP(L129&amp;"-"&amp;E129,'Np Quality'!A:M,9,FALSE)),ISERROR(VLOOKUP(L129&amp;"-"&amp;E129,'Np Quality'!A:M,9,FALSE))),"-",VLOOKUP(L129&amp;"-"&amp;E129,'Np Quality'!A:M,9,FALSE)))</f>
        <v>0</v>
      </c>
      <c r="S129" s="394"/>
      <c r="T129" s="395" t="str">
        <f t="shared" si="13"/>
        <v>V1-MB1</v>
      </c>
      <c r="U129" s="395" t="str">
        <f t="shared" si="14"/>
        <v>SIS</v>
      </c>
      <c r="V129" s="396"/>
      <c r="W129" s="282">
        <v>45753</v>
      </c>
      <c r="X129" s="258">
        <f t="shared" si="15"/>
        <v>4</v>
      </c>
      <c r="Y129" s="258">
        <f t="shared" si="16"/>
        <v>2025</v>
      </c>
    </row>
    <row r="130" spans="1:25">
      <c r="A130" s="382" t="str">
        <f t="shared" ref="A130:A193" si="18">IF(ISBLANK(H130),"",H130&amp;"-"&amp;IF(OR(LEN(I130)=1,LEN(I130)=4),"0"&amp;I130,I130)&amp;"-"&amp;IF(LEN(G130)=1,"0"&amp;G130,G130))</f>
        <v>D1-05-03</v>
      </c>
      <c r="B130" s="383">
        <f t="shared" ref="B130:B161" si="19">IF(AND(A130&lt;&gt;A129,A130&lt;&gt;""),COUNTIF(A:A,A130),"")</f>
        <v>1</v>
      </c>
      <c r="C130" s="341" t="s">
        <v>43</v>
      </c>
      <c r="D130" s="282">
        <v>45731</v>
      </c>
      <c r="E130" s="384">
        <f t="shared" ref="E130:E193" si="20">IF(ISBLANK(D130),"",D130-F130)</f>
        <v>45731</v>
      </c>
      <c r="F130" s="388">
        <v>0</v>
      </c>
      <c r="G130" s="243">
        <v>3</v>
      </c>
      <c r="H130" s="244" t="s">
        <v>205</v>
      </c>
      <c r="I130" s="243">
        <v>5</v>
      </c>
      <c r="J130" s="387" t="s">
        <v>166</v>
      </c>
      <c r="K130" s="341" t="s">
        <v>122</v>
      </c>
      <c r="L130" s="244" t="s">
        <v>163</v>
      </c>
      <c r="M130" s="244" t="s">
        <v>213</v>
      </c>
      <c r="N130" s="290">
        <v>2</v>
      </c>
      <c r="O130" s="391" t="str">
        <f>IF(ISBLANK(L130),"",IF(OR(ISBLANK(VLOOKUP(L130&amp;"-"&amp;E130,'Np Quality'!A:M,6,FALSE)),ISERROR(VLOOKUP(L130&amp;"-"&amp;E130,'Np Quality'!A:M,6,FALSE))),"-",VLOOKUP(L130&amp;"-"&amp;E130,'Np Quality'!A:M,6,FALSE)))</f>
        <v>Np4</v>
      </c>
      <c r="P130" s="391">
        <f>IF(ISBLANK(L130),"",IF(OR(ISBLANK(VLOOKUP(L130&amp;"-"&amp;E130,'Np Quality'!A:M,7,FALSE)),ISERROR(VLOOKUP(L130&amp;"-"&amp;E130,'Np Quality'!A:M,7,FALSE))),"-",VLOOKUP(L130&amp;"-"&amp;E130,'Np Quality'!A:M,7,FALSE)))</f>
        <v>0.9</v>
      </c>
      <c r="Q130" s="391">
        <f>IF(ISBLANK(L130),"",IF(OR(ISBLANK(VLOOKUP(L130&amp;"-"&amp;E130,'Np Quality'!A:M,8,FALSE)),ISERROR(VLOOKUP(L130&amp;"-"&amp;E130,'Np Quality'!A:M,8,FALSE))),"-",VLOOKUP(L130&amp;"-"&amp;E130,'Np Quality'!A:M,8,FALSE)))</f>
        <v>0.9</v>
      </c>
      <c r="R130" s="283">
        <f>IF(ISBLANK(L130),"",IF(OR(ISBLANK(VLOOKUP(L130&amp;"-"&amp;E130,'Np Quality'!A:M,9,FALSE)),ISERROR(VLOOKUP(L130&amp;"-"&amp;E130,'Np Quality'!A:M,9,FALSE))),"-",VLOOKUP(L130&amp;"-"&amp;E130,'Np Quality'!A:M,9,FALSE)))</f>
        <v>0</v>
      </c>
      <c r="S130" s="394"/>
      <c r="T130" s="395" t="str">
        <f t="shared" ref="T130:T193" si="21">IF(ISNUMBER(B130),CHOOSE(B130,L130,L130&amp;","&amp;L131,L130&amp;","&amp;L131&amp;","&amp;L132,L130&amp;","&amp;L131&amp;","&amp;L132&amp;","&amp;L133),"")</f>
        <v>V1-MB1</v>
      </c>
      <c r="U130" s="395" t="str">
        <f t="shared" si="14"/>
        <v>SIS</v>
      </c>
      <c r="V130" s="396"/>
      <c r="W130" s="282">
        <v>45753</v>
      </c>
      <c r="X130" s="258">
        <f t="shared" si="15"/>
        <v>4</v>
      </c>
      <c r="Y130" s="258">
        <f t="shared" si="16"/>
        <v>2025</v>
      </c>
    </row>
    <row r="131" spans="1:25">
      <c r="A131" s="382" t="str">
        <f t="shared" si="18"/>
        <v>D1-06-03</v>
      </c>
      <c r="B131" s="383">
        <f t="shared" si="19"/>
        <v>1</v>
      </c>
      <c r="C131" s="341" t="s">
        <v>43</v>
      </c>
      <c r="D131" s="282">
        <v>45732</v>
      </c>
      <c r="E131" s="384">
        <f t="shared" si="20"/>
        <v>45732</v>
      </c>
      <c r="F131" s="388">
        <v>0</v>
      </c>
      <c r="G131" s="243">
        <v>3</v>
      </c>
      <c r="H131" s="244" t="s">
        <v>205</v>
      </c>
      <c r="I131" s="243">
        <v>6</v>
      </c>
      <c r="J131" s="387" t="s">
        <v>166</v>
      </c>
      <c r="K131" s="341" t="s">
        <v>122</v>
      </c>
      <c r="L131" s="244" t="s">
        <v>163</v>
      </c>
      <c r="M131" s="244" t="s">
        <v>213</v>
      </c>
      <c r="N131" s="290">
        <v>2</v>
      </c>
      <c r="O131" s="391" t="str">
        <f>IF(ISBLANK(L131),"",IF(OR(ISBLANK(VLOOKUP(L131&amp;"-"&amp;E131,'Np Quality'!A:M,6,FALSE)),ISERROR(VLOOKUP(L131&amp;"-"&amp;E131,'Np Quality'!A:M,6,FALSE))),"-",VLOOKUP(L131&amp;"-"&amp;E131,'Np Quality'!A:M,6,FALSE)))</f>
        <v>Np4</v>
      </c>
      <c r="P131" s="391">
        <f>IF(ISBLANK(L131),"",IF(OR(ISBLANK(VLOOKUP(L131&amp;"-"&amp;E131,'Np Quality'!A:M,7,FALSE)),ISERROR(VLOOKUP(L131&amp;"-"&amp;E131,'Np Quality'!A:M,7,FALSE))),"-",VLOOKUP(L131&amp;"-"&amp;E131,'Np Quality'!A:M,7,FALSE)))</f>
        <v>0.9</v>
      </c>
      <c r="Q131" s="391">
        <f>IF(ISBLANK(L131),"",IF(OR(ISBLANK(VLOOKUP(L131&amp;"-"&amp;E131,'Np Quality'!A:M,8,FALSE)),ISERROR(VLOOKUP(L131&amp;"-"&amp;E131,'Np Quality'!A:M,8,FALSE))),"-",VLOOKUP(L131&amp;"-"&amp;E131,'Np Quality'!A:M,8,FALSE)))</f>
        <v>0.9</v>
      </c>
      <c r="R131" s="283">
        <f>IF(ISBLANK(L131),"",IF(OR(ISBLANK(VLOOKUP(L131&amp;"-"&amp;E131,'Np Quality'!A:M,9,FALSE)),ISERROR(VLOOKUP(L131&amp;"-"&amp;E131,'Np Quality'!A:M,9,FALSE))),"-",VLOOKUP(L131&amp;"-"&amp;E131,'Np Quality'!A:M,9,FALSE)))</f>
        <v>0</v>
      </c>
      <c r="S131" s="394"/>
      <c r="T131" s="395" t="str">
        <f t="shared" si="21"/>
        <v>V1-MB1</v>
      </c>
      <c r="U131" s="395" t="str">
        <f t="shared" ref="U131:U190" si="22">IF(ISNUMBER(B131),CHOOSE(B131,M131,M131&amp;","&amp;M132,M131&amp;","&amp;M132&amp;","&amp;M133,M131&amp;","&amp;M132&amp;","&amp;M133&amp;","&amp;M134),"")</f>
        <v>SIS</v>
      </c>
      <c r="V131" s="396"/>
      <c r="W131" s="282">
        <v>45755</v>
      </c>
      <c r="X131" s="258">
        <f t="shared" ref="X131:X194" si="23">MONTH(W131)</f>
        <v>4</v>
      </c>
      <c r="Y131" s="258">
        <f t="shared" ref="Y131:Y194" si="24">YEAR(W131)</f>
        <v>2025</v>
      </c>
    </row>
    <row r="132" spans="1:25">
      <c r="A132" s="382" t="str">
        <f t="shared" si="18"/>
        <v>D1-07-03</v>
      </c>
      <c r="B132" s="383">
        <f t="shared" si="19"/>
        <v>1</v>
      </c>
      <c r="C132" s="341" t="s">
        <v>43</v>
      </c>
      <c r="D132" s="282">
        <v>45732</v>
      </c>
      <c r="E132" s="384">
        <f t="shared" si="20"/>
        <v>45732</v>
      </c>
      <c r="F132" s="388">
        <v>0</v>
      </c>
      <c r="G132" s="243">
        <v>3</v>
      </c>
      <c r="H132" s="244" t="s">
        <v>205</v>
      </c>
      <c r="I132" s="243">
        <v>7</v>
      </c>
      <c r="J132" s="387" t="s">
        <v>166</v>
      </c>
      <c r="K132" s="341" t="s">
        <v>122</v>
      </c>
      <c r="L132" s="244" t="s">
        <v>163</v>
      </c>
      <c r="M132" s="244" t="s">
        <v>213</v>
      </c>
      <c r="N132" s="290">
        <v>2</v>
      </c>
      <c r="O132" s="391" t="str">
        <f>IF(ISBLANK(L132),"",IF(OR(ISBLANK(VLOOKUP(L132&amp;"-"&amp;E132,'Np Quality'!A:M,6,FALSE)),ISERROR(VLOOKUP(L132&amp;"-"&amp;E132,'Np Quality'!A:M,6,FALSE))),"-",VLOOKUP(L132&amp;"-"&amp;E132,'Np Quality'!A:M,6,FALSE)))</f>
        <v>Np4</v>
      </c>
      <c r="P132" s="391">
        <f>IF(ISBLANK(L132),"",IF(OR(ISBLANK(VLOOKUP(L132&amp;"-"&amp;E132,'Np Quality'!A:M,7,FALSE)),ISERROR(VLOOKUP(L132&amp;"-"&amp;E132,'Np Quality'!A:M,7,FALSE))),"-",VLOOKUP(L132&amp;"-"&amp;E132,'Np Quality'!A:M,7,FALSE)))</f>
        <v>0.9</v>
      </c>
      <c r="Q132" s="391">
        <f>IF(ISBLANK(L132),"",IF(OR(ISBLANK(VLOOKUP(L132&amp;"-"&amp;E132,'Np Quality'!A:M,8,FALSE)),ISERROR(VLOOKUP(L132&amp;"-"&amp;E132,'Np Quality'!A:M,8,FALSE))),"-",VLOOKUP(L132&amp;"-"&amp;E132,'Np Quality'!A:M,8,FALSE)))</f>
        <v>0.9</v>
      </c>
      <c r="R132" s="283">
        <f>IF(ISBLANK(L132),"",IF(OR(ISBLANK(VLOOKUP(L132&amp;"-"&amp;E132,'Np Quality'!A:M,9,FALSE)),ISERROR(VLOOKUP(L132&amp;"-"&amp;E132,'Np Quality'!A:M,9,FALSE))),"-",VLOOKUP(L132&amp;"-"&amp;E132,'Np Quality'!A:M,9,FALSE)))</f>
        <v>0</v>
      </c>
      <c r="S132" s="394"/>
      <c r="T132" s="395" t="str">
        <f t="shared" si="21"/>
        <v>V1-MB1</v>
      </c>
      <c r="U132" s="395" t="str">
        <f t="shared" si="22"/>
        <v>SIS</v>
      </c>
      <c r="V132" s="396"/>
      <c r="W132" s="282">
        <v>45755</v>
      </c>
      <c r="X132" s="258">
        <f t="shared" si="23"/>
        <v>4</v>
      </c>
      <c r="Y132" s="258">
        <f t="shared" si="24"/>
        <v>2025</v>
      </c>
    </row>
    <row r="133" spans="1:25">
      <c r="A133" s="382" t="str">
        <f t="shared" si="18"/>
        <v>D1-08-03</v>
      </c>
      <c r="B133" s="383">
        <f t="shared" si="19"/>
        <v>1</v>
      </c>
      <c r="C133" s="341" t="s">
        <v>43</v>
      </c>
      <c r="D133" s="282">
        <v>45732</v>
      </c>
      <c r="E133" s="384">
        <f t="shared" si="20"/>
        <v>45732</v>
      </c>
      <c r="F133" s="388">
        <v>0</v>
      </c>
      <c r="G133" s="243">
        <v>3</v>
      </c>
      <c r="H133" s="244" t="s">
        <v>205</v>
      </c>
      <c r="I133" s="243">
        <v>8</v>
      </c>
      <c r="J133" s="387" t="s">
        <v>166</v>
      </c>
      <c r="K133" s="341" t="s">
        <v>122</v>
      </c>
      <c r="L133" s="244" t="s">
        <v>163</v>
      </c>
      <c r="M133" s="244" t="s">
        <v>213</v>
      </c>
      <c r="N133" s="290">
        <v>2</v>
      </c>
      <c r="O133" s="391" t="str">
        <f>IF(ISBLANK(L133),"",IF(OR(ISBLANK(VLOOKUP(L133&amp;"-"&amp;E133,'Np Quality'!A:M,6,FALSE)),ISERROR(VLOOKUP(L133&amp;"-"&amp;E133,'Np Quality'!A:M,6,FALSE))),"-",VLOOKUP(L133&amp;"-"&amp;E133,'Np Quality'!A:M,6,FALSE)))</f>
        <v>Np4</v>
      </c>
      <c r="P133" s="391">
        <f>IF(ISBLANK(L133),"",IF(OR(ISBLANK(VLOOKUP(L133&amp;"-"&amp;E133,'Np Quality'!A:M,7,FALSE)),ISERROR(VLOOKUP(L133&amp;"-"&amp;E133,'Np Quality'!A:M,7,FALSE))),"-",VLOOKUP(L133&amp;"-"&amp;E133,'Np Quality'!A:M,7,FALSE)))</f>
        <v>0.9</v>
      </c>
      <c r="Q133" s="391">
        <f>IF(ISBLANK(L133),"",IF(OR(ISBLANK(VLOOKUP(L133&amp;"-"&amp;E133,'Np Quality'!A:M,8,FALSE)),ISERROR(VLOOKUP(L133&amp;"-"&amp;E133,'Np Quality'!A:M,8,FALSE))),"-",VLOOKUP(L133&amp;"-"&amp;E133,'Np Quality'!A:M,8,FALSE)))</f>
        <v>0.9</v>
      </c>
      <c r="R133" s="283">
        <f>IF(ISBLANK(L133),"",IF(OR(ISBLANK(VLOOKUP(L133&amp;"-"&amp;E133,'Np Quality'!A:M,9,FALSE)),ISERROR(VLOOKUP(L133&amp;"-"&amp;E133,'Np Quality'!A:M,9,FALSE))),"-",VLOOKUP(L133&amp;"-"&amp;E133,'Np Quality'!A:M,9,FALSE)))</f>
        <v>0</v>
      </c>
      <c r="S133" s="394"/>
      <c r="T133" s="395" t="str">
        <f t="shared" si="21"/>
        <v>V1-MB1</v>
      </c>
      <c r="U133" s="395" t="str">
        <f t="shared" si="22"/>
        <v>SIS</v>
      </c>
      <c r="V133" s="396"/>
      <c r="W133" s="282">
        <v>45743</v>
      </c>
      <c r="X133" s="258">
        <f t="shared" si="23"/>
        <v>3</v>
      </c>
      <c r="Y133" s="258">
        <f t="shared" si="24"/>
        <v>2025</v>
      </c>
    </row>
    <row r="134" spans="1:25">
      <c r="A134" s="382" t="str">
        <f t="shared" si="18"/>
        <v>D1-09-03</v>
      </c>
      <c r="B134" s="383">
        <f t="shared" si="19"/>
        <v>1</v>
      </c>
      <c r="C134" s="341" t="s">
        <v>43</v>
      </c>
      <c r="D134" s="282">
        <v>45732</v>
      </c>
      <c r="E134" s="384">
        <f t="shared" si="20"/>
        <v>45732</v>
      </c>
      <c r="F134" s="388">
        <v>0</v>
      </c>
      <c r="G134" s="243">
        <v>3</v>
      </c>
      <c r="H134" s="244" t="s">
        <v>205</v>
      </c>
      <c r="I134" s="243">
        <v>9</v>
      </c>
      <c r="J134" s="387" t="s">
        <v>166</v>
      </c>
      <c r="K134" s="341" t="s">
        <v>122</v>
      </c>
      <c r="L134" s="244" t="s">
        <v>204</v>
      </c>
      <c r="M134" s="244" t="s">
        <v>199</v>
      </c>
      <c r="N134" s="290">
        <v>1.5</v>
      </c>
      <c r="O134" s="391" t="str">
        <f>IF(ISBLANK(L134),"",IF(OR(ISBLANK(VLOOKUP(L134&amp;"-"&amp;E134,'Np Quality'!A:M,6,FALSE)),ISERROR(VLOOKUP(L134&amp;"-"&amp;E134,'Np Quality'!A:M,6,FALSE))),"-",VLOOKUP(L134&amp;"-"&amp;E134,'Np Quality'!A:M,6,FALSE)))</f>
        <v>Np4</v>
      </c>
      <c r="P134" s="391">
        <f>IF(ISBLANK(L134),"",IF(OR(ISBLANK(VLOOKUP(L134&amp;"-"&amp;E134,'Np Quality'!A:M,7,FALSE)),ISERROR(VLOOKUP(L134&amp;"-"&amp;E134,'Np Quality'!A:M,7,FALSE))),"-",VLOOKUP(L134&amp;"-"&amp;E134,'Np Quality'!A:M,7,FALSE)))</f>
        <v>0.9</v>
      </c>
      <c r="Q134" s="391">
        <f>IF(ISBLANK(L134),"",IF(OR(ISBLANK(VLOOKUP(L134&amp;"-"&amp;E134,'Np Quality'!A:M,8,FALSE)),ISERROR(VLOOKUP(L134&amp;"-"&amp;E134,'Np Quality'!A:M,8,FALSE))),"-",VLOOKUP(L134&amp;"-"&amp;E134,'Np Quality'!A:M,8,FALSE)))</f>
        <v>0.9</v>
      </c>
      <c r="R134" s="283">
        <f>IF(ISBLANK(L134),"",IF(OR(ISBLANK(VLOOKUP(L134&amp;"-"&amp;E134,'Np Quality'!A:M,9,FALSE)),ISERROR(VLOOKUP(L134&amp;"-"&amp;E134,'Np Quality'!A:M,9,FALSE))),"-",VLOOKUP(L134&amp;"-"&amp;E134,'Np Quality'!A:M,9,FALSE)))</f>
        <v>0</v>
      </c>
      <c r="S134" s="394"/>
      <c r="T134" s="395" t="str">
        <f t="shared" si="21"/>
        <v>V1-MD1</v>
      </c>
      <c r="U134" s="395" t="str">
        <f t="shared" si="22"/>
        <v>Konabay</v>
      </c>
      <c r="V134" s="396"/>
      <c r="W134" s="282">
        <v>45743</v>
      </c>
      <c r="X134" s="258">
        <f t="shared" si="23"/>
        <v>3</v>
      </c>
      <c r="Y134" s="258">
        <f t="shared" si="24"/>
        <v>2025</v>
      </c>
    </row>
    <row r="135" spans="1:25">
      <c r="A135" s="382" t="str">
        <f t="shared" si="18"/>
        <v>D1-10-03</v>
      </c>
      <c r="B135" s="383">
        <f t="shared" si="19"/>
        <v>1</v>
      </c>
      <c r="C135" s="341" t="s">
        <v>43</v>
      </c>
      <c r="D135" s="282">
        <v>45732</v>
      </c>
      <c r="E135" s="384">
        <f t="shared" si="20"/>
        <v>45732</v>
      </c>
      <c r="F135" s="388">
        <v>0</v>
      </c>
      <c r="G135" s="243">
        <v>3</v>
      </c>
      <c r="H135" s="244" t="s">
        <v>205</v>
      </c>
      <c r="I135" s="243">
        <v>10</v>
      </c>
      <c r="J135" s="387" t="s">
        <v>166</v>
      </c>
      <c r="K135" s="341" t="s">
        <v>122</v>
      </c>
      <c r="L135" s="244" t="s">
        <v>204</v>
      </c>
      <c r="M135" s="244" t="s">
        <v>199</v>
      </c>
      <c r="N135" s="290">
        <v>1.5</v>
      </c>
      <c r="O135" s="391" t="str">
        <f>IF(ISBLANK(L136),"",IF(OR(ISBLANK(VLOOKUP(L136&amp;"-"&amp;E136,'Np Quality'!A:M,6,FALSE)),ISERROR(VLOOKUP(L136&amp;"-"&amp;E136,'Np Quality'!A:M,6,FALSE))),"-",VLOOKUP(L136&amp;"-"&amp;E136,'Np Quality'!A:M,6,FALSE)))</f>
        <v>Np4</v>
      </c>
      <c r="P135" s="391">
        <f>IF(ISBLANK(L135),"",IF(OR(ISBLANK(VLOOKUP(L135&amp;"-"&amp;E135,'Np Quality'!A:M,7,FALSE)),ISERROR(VLOOKUP(L135&amp;"-"&amp;E135,'Np Quality'!A:M,7,FALSE))),"-",VLOOKUP(L135&amp;"-"&amp;E135,'Np Quality'!A:M,7,FALSE)))</f>
        <v>0.9</v>
      </c>
      <c r="Q135" s="391">
        <f>IF(ISBLANK(L135),"",IF(OR(ISBLANK(VLOOKUP(L135&amp;"-"&amp;E135,'Np Quality'!A:M,8,FALSE)),ISERROR(VLOOKUP(L135&amp;"-"&amp;E135,'Np Quality'!A:M,8,FALSE))),"-",VLOOKUP(L135&amp;"-"&amp;E135,'Np Quality'!A:M,8,FALSE)))</f>
        <v>0.9</v>
      </c>
      <c r="R135" s="283">
        <f>IF(ISBLANK(L135),"",IF(OR(ISBLANK(VLOOKUP(L135&amp;"-"&amp;E135,'Np Quality'!A:M,9,FALSE)),ISERROR(VLOOKUP(L135&amp;"-"&amp;E135,'Np Quality'!A:M,9,FALSE))),"-",VLOOKUP(L135&amp;"-"&amp;E135,'Np Quality'!A:M,9,FALSE)))</f>
        <v>0</v>
      </c>
      <c r="S135" s="394"/>
      <c r="T135" s="395" t="str">
        <f t="shared" si="21"/>
        <v>V1-MD1</v>
      </c>
      <c r="U135" s="395" t="str">
        <f t="shared" si="22"/>
        <v>Konabay</v>
      </c>
      <c r="V135" s="396"/>
      <c r="W135" s="282">
        <v>45755</v>
      </c>
      <c r="X135" s="258">
        <f t="shared" si="23"/>
        <v>4</v>
      </c>
      <c r="Y135" s="258">
        <f t="shared" si="24"/>
        <v>2025</v>
      </c>
    </row>
    <row r="136" spans="1:25">
      <c r="A136" s="382" t="str">
        <f t="shared" si="18"/>
        <v>A1-01-03</v>
      </c>
      <c r="B136" s="383">
        <f t="shared" si="19"/>
        <v>1</v>
      </c>
      <c r="C136" s="341" t="s">
        <v>43</v>
      </c>
      <c r="D136" s="282">
        <v>45738</v>
      </c>
      <c r="E136" s="384">
        <f t="shared" si="20"/>
        <v>45738</v>
      </c>
      <c r="F136" s="388">
        <v>0</v>
      </c>
      <c r="G136" s="243">
        <v>3</v>
      </c>
      <c r="H136" s="244" t="s">
        <v>144</v>
      </c>
      <c r="I136" s="243">
        <v>1</v>
      </c>
      <c r="J136" s="387" t="s">
        <v>166</v>
      </c>
      <c r="K136" s="341" t="s">
        <v>122</v>
      </c>
      <c r="L136" s="244" t="s">
        <v>163</v>
      </c>
      <c r="M136" s="244" t="s">
        <v>213</v>
      </c>
      <c r="N136" s="290">
        <v>2</v>
      </c>
      <c r="O136" s="391" t="str">
        <f>IF(ISBLANK(L136),"",IF(OR(ISBLANK(VLOOKUP(L136&amp;"-"&amp;E136,'Np Quality'!A:M,6,FALSE)),ISERROR(VLOOKUP(L136&amp;"-"&amp;E136,'Np Quality'!A:M,6,FALSE))),"-",VLOOKUP(L136&amp;"-"&amp;E136,'Np Quality'!A:M,6,FALSE)))</f>
        <v>Np4</v>
      </c>
      <c r="P136" s="391">
        <f>IF(ISBLANK(L137),"",IF(OR(ISBLANK(VLOOKUP(L137&amp;"-"&amp;E137,'Np Quality'!A:M,7,FALSE)),ISERROR(VLOOKUP(L137&amp;"-"&amp;E137,'Np Quality'!A:M,7,FALSE))),"-",VLOOKUP(L137&amp;"-"&amp;E137,'Np Quality'!A:M,7,FALSE)))</f>
        <v>0.9</v>
      </c>
      <c r="Q136" s="391">
        <f>IF(ISBLANK(L136),"",IF(OR(ISBLANK(VLOOKUP(L136&amp;"-"&amp;E136,'Np Quality'!A:M,8,FALSE)),ISERROR(VLOOKUP(L136&amp;"-"&amp;E136,'Np Quality'!A:M,8,FALSE))),"-",VLOOKUP(L136&amp;"-"&amp;E136,'Np Quality'!A:M,8,FALSE)))</f>
        <v>0.9</v>
      </c>
      <c r="R136" s="283">
        <f>IF(ISBLANK(L136),"",IF(OR(ISBLANK(VLOOKUP(L136&amp;"-"&amp;E136,'Np Quality'!A:M,9,FALSE)),ISERROR(VLOOKUP(L136&amp;"-"&amp;E136,'Np Quality'!A:M,9,FALSE))),"-",VLOOKUP(L136&amp;"-"&amp;E136,'Np Quality'!A:M,9,FALSE)))</f>
        <v>0</v>
      </c>
      <c r="S136" s="394"/>
      <c r="T136" s="395" t="str">
        <f t="shared" si="21"/>
        <v>V1-MB1</v>
      </c>
      <c r="U136" s="395" t="str">
        <f t="shared" si="22"/>
        <v>SIS</v>
      </c>
      <c r="V136" s="396"/>
      <c r="W136" s="282">
        <v>45756</v>
      </c>
      <c r="X136" s="258">
        <f t="shared" si="23"/>
        <v>4</v>
      </c>
      <c r="Y136" s="258">
        <f t="shared" si="24"/>
        <v>2025</v>
      </c>
    </row>
    <row r="137" spans="1:25">
      <c r="A137" s="382" t="str">
        <f t="shared" si="18"/>
        <v>A1-02-03</v>
      </c>
      <c r="B137" s="383">
        <f t="shared" si="19"/>
        <v>1</v>
      </c>
      <c r="C137" s="341" t="s">
        <v>43</v>
      </c>
      <c r="D137" s="282">
        <v>45738</v>
      </c>
      <c r="E137" s="384">
        <f t="shared" si="20"/>
        <v>45738</v>
      </c>
      <c r="F137" s="388">
        <v>0</v>
      </c>
      <c r="G137" s="243">
        <v>3</v>
      </c>
      <c r="H137" s="244" t="s">
        <v>144</v>
      </c>
      <c r="I137" s="243">
        <v>2</v>
      </c>
      <c r="J137" s="387" t="s">
        <v>166</v>
      </c>
      <c r="K137" s="341" t="s">
        <v>122</v>
      </c>
      <c r="L137" s="244" t="s">
        <v>163</v>
      </c>
      <c r="M137" s="244" t="s">
        <v>213</v>
      </c>
      <c r="N137" s="290">
        <v>2</v>
      </c>
      <c r="O137" s="391" t="str">
        <f>IF(ISBLANK(L137),"",IF(OR(ISBLANK(VLOOKUP(L137&amp;"-"&amp;E137,'Np Quality'!A:M,6,FALSE)),ISERROR(VLOOKUP(L137&amp;"-"&amp;E137,'Np Quality'!A:M,6,FALSE))),"-",VLOOKUP(L137&amp;"-"&amp;E137,'Np Quality'!A:M,6,FALSE)))</f>
        <v>Np4</v>
      </c>
      <c r="P137" s="391">
        <f>IF(ISBLANK(L137),"",IF(OR(ISBLANK(VLOOKUP(L137&amp;"-"&amp;E137,'Np Quality'!A:M,7,FALSE)),ISERROR(VLOOKUP(L137&amp;"-"&amp;E137,'Np Quality'!A:M,7,FALSE))),"-",VLOOKUP(L137&amp;"-"&amp;E137,'Np Quality'!A:M,7,FALSE)))</f>
        <v>0.9</v>
      </c>
      <c r="Q137" s="391">
        <f>IF(ISBLANK(L138),"",IF(OR(ISBLANK(VLOOKUP(L138&amp;"-"&amp;E138,'Np Quality'!A:M,8,FALSE)),ISERROR(VLOOKUP(L138&amp;"-"&amp;E138,'Np Quality'!A:M,8,FALSE))),"-",VLOOKUP(L138&amp;"-"&amp;E138,'Np Quality'!A:M,8,FALSE)))</f>
        <v>0.9</v>
      </c>
      <c r="R137" s="283">
        <f>IF(ISBLANK(L137),"",IF(OR(ISBLANK(VLOOKUP(L137&amp;"-"&amp;E137,'Np Quality'!A:M,9,FALSE)),ISERROR(VLOOKUP(L137&amp;"-"&amp;E137,'Np Quality'!A:M,9,FALSE))),"-",VLOOKUP(L137&amp;"-"&amp;E137,'Np Quality'!A:M,9,FALSE)))</f>
        <v>0</v>
      </c>
      <c r="S137" s="394"/>
      <c r="T137" s="395" t="str">
        <f t="shared" si="21"/>
        <v>V1-MB1</v>
      </c>
      <c r="U137" s="395" t="str">
        <f t="shared" si="22"/>
        <v>SIS</v>
      </c>
      <c r="V137" s="396"/>
      <c r="W137" s="282">
        <v>45760</v>
      </c>
      <c r="X137" s="258">
        <f t="shared" si="23"/>
        <v>4</v>
      </c>
      <c r="Y137" s="258">
        <f t="shared" si="24"/>
        <v>2025</v>
      </c>
    </row>
    <row r="138" spans="1:25">
      <c r="A138" s="382" t="str">
        <f t="shared" si="18"/>
        <v>A1-03-03</v>
      </c>
      <c r="B138" s="383">
        <f t="shared" si="19"/>
        <v>1</v>
      </c>
      <c r="C138" s="341" t="s">
        <v>43</v>
      </c>
      <c r="D138" s="282">
        <v>45738</v>
      </c>
      <c r="E138" s="384">
        <f t="shared" si="20"/>
        <v>45738</v>
      </c>
      <c r="F138" s="388">
        <v>0</v>
      </c>
      <c r="G138" s="243">
        <v>3</v>
      </c>
      <c r="H138" s="244" t="s">
        <v>144</v>
      </c>
      <c r="I138" s="243">
        <v>3</v>
      </c>
      <c r="J138" s="387" t="s">
        <v>166</v>
      </c>
      <c r="K138" s="341" t="s">
        <v>122</v>
      </c>
      <c r="L138" s="244" t="s">
        <v>163</v>
      </c>
      <c r="M138" s="244" t="s">
        <v>213</v>
      </c>
      <c r="N138" s="290">
        <v>2</v>
      </c>
      <c r="O138" s="391" t="str">
        <f>IF(ISBLANK(L138),"",IF(OR(ISBLANK(VLOOKUP(L138&amp;"-"&amp;E138,'Np Quality'!A:M,6,FALSE)),ISERROR(VLOOKUP(L138&amp;"-"&amp;E138,'Np Quality'!A:M,6,FALSE))),"-",VLOOKUP(L138&amp;"-"&amp;E138,'Np Quality'!A:M,6,FALSE)))</f>
        <v>Np4</v>
      </c>
      <c r="P138" s="391">
        <f>IF(ISBLANK(L138),"",IF(OR(ISBLANK(VLOOKUP(L138&amp;"-"&amp;E138,'Np Quality'!A:M,7,FALSE)),ISERROR(VLOOKUP(L138&amp;"-"&amp;E138,'Np Quality'!A:M,7,FALSE))),"-",VLOOKUP(L138&amp;"-"&amp;E138,'Np Quality'!A:M,7,FALSE)))</f>
        <v>0.9</v>
      </c>
      <c r="Q138" s="391">
        <f>IF(ISBLANK(L138),"",IF(OR(ISBLANK(VLOOKUP(L138&amp;"-"&amp;E138,'Np Quality'!A:M,8,FALSE)),ISERROR(VLOOKUP(L138&amp;"-"&amp;E138,'Np Quality'!A:M,8,FALSE))),"-",VLOOKUP(L138&amp;"-"&amp;E138,'Np Quality'!A:M,8,FALSE)))</f>
        <v>0.9</v>
      </c>
      <c r="R138" s="283">
        <f>IF(ISBLANK(L139),"",IF(OR(ISBLANK(VLOOKUP(L139&amp;"-"&amp;E139,'Np Quality'!A:M,9,FALSE)),ISERROR(VLOOKUP(L139&amp;"-"&amp;E139,'Np Quality'!A:M,9,FALSE))),"-",VLOOKUP(L139&amp;"-"&amp;E139,'Np Quality'!A:M,9,FALSE)))</f>
        <v>0</v>
      </c>
      <c r="S138" s="394"/>
      <c r="T138" s="395" t="str">
        <f t="shared" si="21"/>
        <v>V1-MB1</v>
      </c>
      <c r="U138" s="395" t="str">
        <f t="shared" si="22"/>
        <v>SIS</v>
      </c>
      <c r="V138" s="396"/>
      <c r="W138" s="282">
        <v>45760</v>
      </c>
      <c r="X138" s="258">
        <f t="shared" si="23"/>
        <v>4</v>
      </c>
      <c r="Y138" s="258">
        <f t="shared" si="24"/>
        <v>2025</v>
      </c>
    </row>
    <row r="139" spans="1:25">
      <c r="A139" s="382" t="str">
        <f t="shared" si="18"/>
        <v>A1-04-03</v>
      </c>
      <c r="B139" s="383">
        <f t="shared" si="19"/>
        <v>1</v>
      </c>
      <c r="C139" s="341" t="s">
        <v>43</v>
      </c>
      <c r="D139" s="282">
        <v>45738</v>
      </c>
      <c r="E139" s="384">
        <f t="shared" si="20"/>
        <v>45738</v>
      </c>
      <c r="F139" s="388">
        <v>0</v>
      </c>
      <c r="G139" s="243">
        <v>3</v>
      </c>
      <c r="H139" s="244" t="s">
        <v>144</v>
      </c>
      <c r="I139" s="243">
        <v>4</v>
      </c>
      <c r="J139" s="387" t="s">
        <v>166</v>
      </c>
      <c r="K139" s="341" t="s">
        <v>122</v>
      </c>
      <c r="L139" s="244" t="s">
        <v>204</v>
      </c>
      <c r="M139" s="244" t="s">
        <v>199</v>
      </c>
      <c r="N139" s="290">
        <v>1.5</v>
      </c>
      <c r="O139" s="391" t="str">
        <f>IF(ISBLANK(L139),"",IF(OR(ISBLANK(VLOOKUP(L139&amp;"-"&amp;E139,'Np Quality'!A:M,6,FALSE)),ISERROR(VLOOKUP(L139&amp;"-"&amp;E139,'Np Quality'!A:M,6,FALSE))),"-",VLOOKUP(L139&amp;"-"&amp;E139,'Np Quality'!A:M,6,FALSE)))</f>
        <v>Np4</v>
      </c>
      <c r="P139" s="391">
        <f>IF(ISBLANK(L139),"",IF(OR(ISBLANK(VLOOKUP(L139&amp;"-"&amp;E139,'Np Quality'!A:M,7,FALSE)),ISERROR(VLOOKUP(L139&amp;"-"&amp;E139,'Np Quality'!A:M,7,FALSE))),"-",VLOOKUP(L139&amp;"-"&amp;E139,'Np Quality'!A:M,7,FALSE)))</f>
        <v>0.9</v>
      </c>
      <c r="Q139" s="391">
        <f>IF(ISBLANK(L139),"",IF(OR(ISBLANK(VLOOKUP(L139&amp;"-"&amp;E139,'Np Quality'!A:M,8,FALSE)),ISERROR(VLOOKUP(L139&amp;"-"&amp;E139,'Np Quality'!A:M,8,FALSE))),"-",VLOOKUP(L139&amp;"-"&amp;E139,'Np Quality'!A:M,8,FALSE)))</f>
        <v>0.9</v>
      </c>
      <c r="R139" s="283">
        <f>IF(ISBLANK(L139),"",IF(OR(ISBLANK(VLOOKUP(L139&amp;"-"&amp;E139,'Np Quality'!A:M,9,FALSE)),ISERROR(VLOOKUP(L139&amp;"-"&amp;E139,'Np Quality'!A:M,9,FALSE))),"-",VLOOKUP(L139&amp;"-"&amp;E139,'Np Quality'!A:M,9,FALSE)))</f>
        <v>0</v>
      </c>
      <c r="S139" s="394"/>
      <c r="T139" s="395" t="str">
        <f t="shared" si="21"/>
        <v>V1-MD1</v>
      </c>
      <c r="U139" s="395" t="str">
        <f t="shared" si="22"/>
        <v>Konabay</v>
      </c>
      <c r="V139" s="396"/>
      <c r="W139" s="282">
        <v>45755</v>
      </c>
      <c r="X139" s="258">
        <f t="shared" si="23"/>
        <v>4</v>
      </c>
      <c r="Y139" s="258">
        <f t="shared" si="24"/>
        <v>2025</v>
      </c>
    </row>
    <row r="140" spans="1:25">
      <c r="A140" s="382" t="str">
        <f t="shared" si="18"/>
        <v>A1-05-03</v>
      </c>
      <c r="B140" s="383">
        <f t="shared" si="19"/>
        <v>1</v>
      </c>
      <c r="C140" s="341" t="s">
        <v>43</v>
      </c>
      <c r="D140" s="282">
        <v>45738</v>
      </c>
      <c r="E140" s="384">
        <f t="shared" si="20"/>
        <v>45738</v>
      </c>
      <c r="F140" s="388">
        <v>0</v>
      </c>
      <c r="G140" s="243">
        <v>3</v>
      </c>
      <c r="H140" s="244" t="s">
        <v>144</v>
      </c>
      <c r="I140" s="243">
        <v>5</v>
      </c>
      <c r="J140" s="387" t="s">
        <v>166</v>
      </c>
      <c r="K140" s="341" t="s">
        <v>122</v>
      </c>
      <c r="L140" s="244" t="s">
        <v>204</v>
      </c>
      <c r="M140" s="244" t="s">
        <v>199</v>
      </c>
      <c r="N140" s="290">
        <v>1.5</v>
      </c>
      <c r="O140" s="391" t="str">
        <f>IF(ISBLANK(L140),"",IF(OR(ISBLANK(VLOOKUP(L140&amp;"-"&amp;E140,'Np Quality'!A:M,6,FALSE)),ISERROR(VLOOKUP(L140&amp;"-"&amp;E140,'Np Quality'!A:M,6,FALSE))),"-",VLOOKUP(L140&amp;"-"&amp;E140,'Np Quality'!A:M,6,FALSE)))</f>
        <v>Np4</v>
      </c>
      <c r="P140" s="391">
        <f>IF(ISBLANK(L140),"",IF(OR(ISBLANK(VLOOKUP(L140&amp;"-"&amp;E140,'Np Quality'!A:M,7,FALSE)),ISERROR(VLOOKUP(L140&amp;"-"&amp;E140,'Np Quality'!A:M,7,FALSE))),"-",VLOOKUP(L140&amp;"-"&amp;E140,'Np Quality'!A:M,7,FALSE)))</f>
        <v>0.9</v>
      </c>
      <c r="Q140" s="391">
        <f>IF(ISBLANK(L140),"",IF(OR(ISBLANK(VLOOKUP(L140&amp;"-"&amp;E140,'Np Quality'!A:M,8,FALSE)),ISERROR(VLOOKUP(L140&amp;"-"&amp;E140,'Np Quality'!A:M,8,FALSE))),"-",VLOOKUP(L140&amp;"-"&amp;E140,'Np Quality'!A:M,8,FALSE)))</f>
        <v>0.9</v>
      </c>
      <c r="R140" s="283">
        <f>IF(ISBLANK(L140),"",IF(OR(ISBLANK(VLOOKUP(L140&amp;"-"&amp;E140,'Np Quality'!A:M,9,FALSE)),ISERROR(VLOOKUP(L140&amp;"-"&amp;E140,'Np Quality'!A:M,9,FALSE))),"-",VLOOKUP(L140&amp;"-"&amp;E140,'Np Quality'!A:M,9,FALSE)))</f>
        <v>0</v>
      </c>
      <c r="S140" s="394"/>
      <c r="T140" s="395" t="str">
        <f t="shared" si="21"/>
        <v>V1-MD1</v>
      </c>
      <c r="U140" s="395" t="str">
        <f t="shared" si="22"/>
        <v>Konabay</v>
      </c>
      <c r="V140" s="396"/>
      <c r="W140" s="282">
        <v>45752</v>
      </c>
      <c r="X140" s="258">
        <f t="shared" si="23"/>
        <v>4</v>
      </c>
      <c r="Y140" s="258">
        <f t="shared" si="24"/>
        <v>2025</v>
      </c>
    </row>
    <row r="141" spans="1:25">
      <c r="A141" s="382" t="str">
        <f t="shared" si="18"/>
        <v>A1-06-03</v>
      </c>
      <c r="B141" s="383">
        <f t="shared" si="19"/>
        <v>1</v>
      </c>
      <c r="C141" s="341" t="s">
        <v>43</v>
      </c>
      <c r="D141" s="282">
        <v>45739</v>
      </c>
      <c r="E141" s="384">
        <f t="shared" si="20"/>
        <v>45739</v>
      </c>
      <c r="F141" s="388">
        <v>0</v>
      </c>
      <c r="G141" s="243">
        <v>3</v>
      </c>
      <c r="H141" s="244" t="s">
        <v>144</v>
      </c>
      <c r="I141" s="243">
        <v>6</v>
      </c>
      <c r="J141" s="387" t="s">
        <v>166</v>
      </c>
      <c r="K141" s="341" t="s">
        <v>122</v>
      </c>
      <c r="L141" s="244" t="s">
        <v>204</v>
      </c>
      <c r="M141" s="244" t="s">
        <v>199</v>
      </c>
      <c r="N141" s="290">
        <v>1.5</v>
      </c>
      <c r="O141" s="391" t="str">
        <f>IF(ISBLANK(L141),"",IF(OR(ISBLANK(VLOOKUP(L141&amp;"-"&amp;E141,'Np Quality'!A:M,6,FALSE)),ISERROR(VLOOKUP(L141&amp;"-"&amp;E141,'Np Quality'!A:M,6,FALSE))),"-",VLOOKUP(L141&amp;"-"&amp;E141,'Np Quality'!A:M,6,FALSE)))</f>
        <v>Np4</v>
      </c>
      <c r="P141" s="391">
        <f>IF(ISBLANK(L141),"",IF(OR(ISBLANK(VLOOKUP(L141&amp;"-"&amp;E141,'Np Quality'!A:M,7,FALSE)),ISERROR(VLOOKUP(L141&amp;"-"&amp;E141,'Np Quality'!A:M,7,FALSE))),"-",VLOOKUP(L141&amp;"-"&amp;E141,'Np Quality'!A:M,7,FALSE)))</f>
        <v>0.9</v>
      </c>
      <c r="Q141" s="391">
        <f>IF(ISBLANK(L141),"",IF(OR(ISBLANK(VLOOKUP(L141&amp;"-"&amp;E141,'Np Quality'!A:M,8,FALSE)),ISERROR(VLOOKUP(L141&amp;"-"&amp;E141,'Np Quality'!A:M,8,FALSE))),"-",VLOOKUP(L141&amp;"-"&amp;E141,'Np Quality'!A:M,8,FALSE)))</f>
        <v>0.9</v>
      </c>
      <c r="R141" s="283">
        <f>IF(ISBLANK(L141),"",IF(OR(ISBLANK(VLOOKUP(L141&amp;"-"&amp;E141,'Np Quality'!A:M,9,FALSE)),ISERROR(VLOOKUP(L141&amp;"-"&amp;E141,'Np Quality'!A:M,9,FALSE))),"-",VLOOKUP(L141&amp;"-"&amp;E141,'Np Quality'!A:M,9,FALSE)))</f>
        <v>0</v>
      </c>
      <c r="S141" s="394"/>
      <c r="T141" s="395" t="str">
        <f t="shared" si="21"/>
        <v>V1-MD1</v>
      </c>
      <c r="U141" s="395" t="str">
        <f t="shared" si="22"/>
        <v>Konabay</v>
      </c>
      <c r="V141" s="396"/>
      <c r="W141" s="282">
        <v>45760</v>
      </c>
      <c r="X141" s="258">
        <f t="shared" si="23"/>
        <v>4</v>
      </c>
      <c r="Y141" s="258">
        <f t="shared" si="24"/>
        <v>2025</v>
      </c>
    </row>
    <row r="142" spans="1:25">
      <c r="A142" s="382" t="str">
        <f t="shared" si="18"/>
        <v>A1-07-03</v>
      </c>
      <c r="B142" s="383">
        <f t="shared" si="19"/>
        <v>1</v>
      </c>
      <c r="C142" s="341" t="s">
        <v>43</v>
      </c>
      <c r="D142" s="282">
        <v>45739</v>
      </c>
      <c r="E142" s="384">
        <f t="shared" si="20"/>
        <v>45739</v>
      </c>
      <c r="F142" s="388">
        <v>0</v>
      </c>
      <c r="G142" s="243">
        <v>3</v>
      </c>
      <c r="H142" s="244" t="s">
        <v>144</v>
      </c>
      <c r="I142" s="243">
        <v>7</v>
      </c>
      <c r="J142" s="387" t="s">
        <v>166</v>
      </c>
      <c r="K142" s="341" t="s">
        <v>122</v>
      </c>
      <c r="L142" s="244" t="s">
        <v>204</v>
      </c>
      <c r="M142" s="244" t="s">
        <v>199</v>
      </c>
      <c r="N142" s="290">
        <v>1.5</v>
      </c>
      <c r="O142" s="391" t="str">
        <f>IF(ISBLANK(L142),"",IF(OR(ISBLANK(VLOOKUP(L142&amp;"-"&amp;E142,'Np Quality'!A:M,6,FALSE)),ISERROR(VLOOKUP(L142&amp;"-"&amp;E142,'Np Quality'!A:M,6,FALSE))),"-",VLOOKUP(L142&amp;"-"&amp;E142,'Np Quality'!A:M,6,FALSE)))</f>
        <v>Np4</v>
      </c>
      <c r="P142" s="391">
        <f>IF(ISBLANK(L142),"",IF(OR(ISBLANK(VLOOKUP(L142&amp;"-"&amp;E142,'Np Quality'!A:M,7,FALSE)),ISERROR(VLOOKUP(L142&amp;"-"&amp;E142,'Np Quality'!A:M,7,FALSE))),"-",VLOOKUP(L142&amp;"-"&amp;E142,'Np Quality'!A:M,7,FALSE)))</f>
        <v>0.9</v>
      </c>
      <c r="Q142" s="391">
        <f>IF(ISBLANK(L142),"",IF(OR(ISBLANK(VLOOKUP(L142&amp;"-"&amp;E142,'Np Quality'!A:M,8,FALSE)),ISERROR(VLOOKUP(L142&amp;"-"&amp;E142,'Np Quality'!A:M,8,FALSE))),"-",VLOOKUP(L142&amp;"-"&amp;E142,'Np Quality'!A:M,8,FALSE)))</f>
        <v>0.9</v>
      </c>
      <c r="R142" s="283">
        <f>IF(ISBLANK(L142),"",IF(OR(ISBLANK(VLOOKUP(L142&amp;"-"&amp;E142,'Np Quality'!A:M,9,FALSE)),ISERROR(VLOOKUP(L142&amp;"-"&amp;E142,'Np Quality'!A:M,9,FALSE))),"-",VLOOKUP(L142&amp;"-"&amp;E142,'Np Quality'!A:M,9,FALSE)))</f>
        <v>0</v>
      </c>
      <c r="S142" s="394"/>
      <c r="T142" s="395" t="str">
        <f t="shared" si="21"/>
        <v>V1-MD1</v>
      </c>
      <c r="U142" s="395" t="str">
        <f t="shared" si="22"/>
        <v>Konabay</v>
      </c>
      <c r="V142" s="396"/>
      <c r="W142" s="282">
        <v>45760</v>
      </c>
      <c r="X142" s="258">
        <f t="shared" si="23"/>
        <v>4</v>
      </c>
      <c r="Y142" s="258">
        <f t="shared" si="24"/>
        <v>2025</v>
      </c>
    </row>
    <row r="143" spans="1:25">
      <c r="A143" s="382" t="str">
        <f t="shared" si="18"/>
        <v>A1-08-03</v>
      </c>
      <c r="B143" s="383">
        <f t="shared" si="19"/>
        <v>1</v>
      </c>
      <c r="C143" s="341" t="s">
        <v>43</v>
      </c>
      <c r="D143" s="282">
        <v>45739</v>
      </c>
      <c r="E143" s="384">
        <f t="shared" si="20"/>
        <v>45739</v>
      </c>
      <c r="F143" s="388">
        <v>0</v>
      </c>
      <c r="G143" s="243">
        <v>3</v>
      </c>
      <c r="H143" s="244" t="s">
        <v>144</v>
      </c>
      <c r="I143" s="243">
        <v>8</v>
      </c>
      <c r="J143" s="387" t="s">
        <v>166</v>
      </c>
      <c r="K143" s="341" t="s">
        <v>122</v>
      </c>
      <c r="L143" s="244" t="s">
        <v>163</v>
      </c>
      <c r="M143" s="244" t="s">
        <v>213</v>
      </c>
      <c r="N143" s="290">
        <v>2</v>
      </c>
      <c r="O143" s="391" t="str">
        <f>IF(ISBLANK(L143),"",IF(OR(ISBLANK(VLOOKUP(L143&amp;"-"&amp;E143,'Np Quality'!A:M,6,FALSE)),ISERROR(VLOOKUP(L143&amp;"-"&amp;E143,'Np Quality'!A:M,6,FALSE))),"-",VLOOKUP(L143&amp;"-"&amp;E143,'Np Quality'!A:M,6,FALSE)))</f>
        <v>Np4</v>
      </c>
      <c r="P143" s="391">
        <f>IF(ISBLANK(L143),"",IF(OR(ISBLANK(VLOOKUP(L143&amp;"-"&amp;E143,'Np Quality'!A:M,7,FALSE)),ISERROR(VLOOKUP(L143&amp;"-"&amp;E143,'Np Quality'!A:M,7,FALSE))),"-",VLOOKUP(L143&amp;"-"&amp;E143,'Np Quality'!A:M,7,FALSE)))</f>
        <v>0.9</v>
      </c>
      <c r="Q143" s="391">
        <f>IF(ISBLANK(L143),"",IF(OR(ISBLANK(VLOOKUP(L143&amp;"-"&amp;E143,'Np Quality'!A:M,8,FALSE)),ISERROR(VLOOKUP(L143&amp;"-"&amp;E143,'Np Quality'!A:M,8,FALSE))),"-",VLOOKUP(L143&amp;"-"&amp;E143,'Np Quality'!A:M,8,FALSE)))</f>
        <v>0.9</v>
      </c>
      <c r="R143" s="283">
        <f>IF(ISBLANK(L143),"",IF(OR(ISBLANK(VLOOKUP(L143&amp;"-"&amp;E143,'Np Quality'!A:M,9,FALSE)),ISERROR(VLOOKUP(L143&amp;"-"&amp;E143,'Np Quality'!A:M,9,FALSE))),"-",VLOOKUP(L143&amp;"-"&amp;E143,'Np Quality'!A:M,9,FALSE)))</f>
        <v>0</v>
      </c>
      <c r="S143" s="394"/>
      <c r="T143" s="395" t="str">
        <f t="shared" si="21"/>
        <v>V1-MB1</v>
      </c>
      <c r="U143" s="395" t="str">
        <f t="shared" si="22"/>
        <v>SIS</v>
      </c>
      <c r="V143" s="396"/>
      <c r="W143" s="282">
        <v>45760</v>
      </c>
      <c r="X143" s="258">
        <f t="shared" si="23"/>
        <v>4</v>
      </c>
      <c r="Y143" s="258">
        <f t="shared" si="24"/>
        <v>2025</v>
      </c>
    </row>
    <row r="144" spans="1:25">
      <c r="A144" s="382" t="str">
        <f t="shared" si="18"/>
        <v>A1-09-03</v>
      </c>
      <c r="B144" s="383">
        <f t="shared" si="19"/>
        <v>1</v>
      </c>
      <c r="C144" s="341" t="s">
        <v>43</v>
      </c>
      <c r="D144" s="282">
        <v>45739</v>
      </c>
      <c r="E144" s="384">
        <f t="shared" si="20"/>
        <v>45739</v>
      </c>
      <c r="F144" s="388">
        <v>0</v>
      </c>
      <c r="G144" s="243">
        <v>3</v>
      </c>
      <c r="H144" s="244" t="s">
        <v>144</v>
      </c>
      <c r="I144" s="243">
        <v>9</v>
      </c>
      <c r="J144" s="387" t="s">
        <v>166</v>
      </c>
      <c r="K144" s="341" t="s">
        <v>122</v>
      </c>
      <c r="L144" s="244" t="s">
        <v>163</v>
      </c>
      <c r="M144" s="344" t="s">
        <v>213</v>
      </c>
      <c r="N144" s="290">
        <v>2</v>
      </c>
      <c r="O144" s="391" t="str">
        <f>IF(ISBLANK(L144),"",IF(OR(ISBLANK(VLOOKUP(L144&amp;"-"&amp;E144,'Np Quality'!A:M,6,FALSE)),ISERROR(VLOOKUP(L144&amp;"-"&amp;E144,'Np Quality'!A:M,6,FALSE))),"-",VLOOKUP(L144&amp;"-"&amp;E144,'Np Quality'!A:M,6,FALSE)))</f>
        <v>Np4</v>
      </c>
      <c r="P144" s="391">
        <f>IF(ISBLANK(L144),"",IF(OR(ISBLANK(VLOOKUP(L144&amp;"-"&amp;E144,'Np Quality'!A:M,7,FALSE)),ISERROR(VLOOKUP(L144&amp;"-"&amp;E144,'Np Quality'!A:M,7,FALSE))),"-",VLOOKUP(L144&amp;"-"&amp;E144,'Np Quality'!A:M,7,FALSE)))</f>
        <v>0.9</v>
      </c>
      <c r="Q144" s="391">
        <f>IF(ISBLANK(L144),"",IF(OR(ISBLANK(VLOOKUP(L144&amp;"-"&amp;E144,'Np Quality'!A:M,8,FALSE)),ISERROR(VLOOKUP(L144&amp;"-"&amp;E144,'Np Quality'!A:M,8,FALSE))),"-",VLOOKUP(L144&amp;"-"&amp;E144,'Np Quality'!A:M,8,FALSE)))</f>
        <v>0.9</v>
      </c>
      <c r="R144" s="283">
        <f>IF(ISBLANK(L144),"",IF(OR(ISBLANK(VLOOKUP(L144&amp;"-"&amp;E144,'Np Quality'!A:M,9,FALSE)),ISERROR(VLOOKUP(L144&amp;"-"&amp;E144,'Np Quality'!A:M,9,FALSE))),"-",VLOOKUP(L144&amp;"-"&amp;E144,'Np Quality'!A:M,9,FALSE)))</f>
        <v>0</v>
      </c>
      <c r="S144" s="394"/>
      <c r="T144" s="395" t="str">
        <f t="shared" si="21"/>
        <v>V1-MB1</v>
      </c>
      <c r="U144" s="395" t="str">
        <f t="shared" si="22"/>
        <v>SIS</v>
      </c>
      <c r="V144" s="396"/>
      <c r="W144" s="282">
        <v>45760</v>
      </c>
      <c r="X144" s="258">
        <f t="shared" si="23"/>
        <v>4</v>
      </c>
      <c r="Y144" s="258">
        <f t="shared" si="24"/>
        <v>2025</v>
      </c>
    </row>
    <row r="145" spans="1:25">
      <c r="A145" s="382" t="str">
        <f t="shared" si="18"/>
        <v>A1-10-03</v>
      </c>
      <c r="B145" s="383">
        <f t="shared" si="19"/>
        <v>1</v>
      </c>
      <c r="C145" s="341" t="s">
        <v>43</v>
      </c>
      <c r="D145" s="282">
        <v>45739</v>
      </c>
      <c r="E145" s="384">
        <f t="shared" si="20"/>
        <v>45739</v>
      </c>
      <c r="F145" s="388">
        <v>0</v>
      </c>
      <c r="G145" s="243">
        <v>3</v>
      </c>
      <c r="H145" s="244" t="s">
        <v>144</v>
      </c>
      <c r="I145" s="244">
        <v>10</v>
      </c>
      <c r="J145" s="387" t="s">
        <v>166</v>
      </c>
      <c r="K145" s="244" t="s">
        <v>122</v>
      </c>
      <c r="L145" s="244" t="s">
        <v>163</v>
      </c>
      <c r="M145" s="244" t="s">
        <v>213</v>
      </c>
      <c r="N145" s="290">
        <v>2</v>
      </c>
      <c r="O145" s="391" t="str">
        <f>IF(ISBLANK(L146),"",IF(OR(ISBLANK(VLOOKUP(L146&amp;"-"&amp;E146,'Np Quality'!A:M,6,FALSE)),ISERROR(VLOOKUP(L146&amp;"-"&amp;E146,'Np Quality'!A:M,6,FALSE))),"-",VLOOKUP(L146&amp;"-"&amp;E146,'Np Quality'!A:M,6,FALSE)))</f>
        <v>Np4</v>
      </c>
      <c r="P145" s="391">
        <f>IF(ISBLANK(L145),"",IF(OR(ISBLANK(VLOOKUP(L145&amp;"-"&amp;E145,'Np Quality'!A:M,7,FALSE)),ISERROR(VLOOKUP(L145&amp;"-"&amp;E145,'Np Quality'!A:M,7,FALSE))),"-",VLOOKUP(L145&amp;"-"&amp;E145,'Np Quality'!A:M,7,FALSE)))</f>
        <v>0.9</v>
      </c>
      <c r="Q145" s="391">
        <f>IF(ISBLANK(L145),"",IF(OR(ISBLANK(VLOOKUP(L145&amp;"-"&amp;E145,'Np Quality'!A:M,8,FALSE)),ISERROR(VLOOKUP(L145&amp;"-"&amp;E145,'Np Quality'!A:M,8,FALSE))),"-",VLOOKUP(L145&amp;"-"&amp;E145,'Np Quality'!A:M,8,FALSE)))</f>
        <v>0.9</v>
      </c>
      <c r="R145" s="283">
        <f>IF(ISBLANK(L145),"",IF(OR(ISBLANK(VLOOKUP(L145&amp;"-"&amp;E145,'Np Quality'!A:M,9,FALSE)),ISERROR(VLOOKUP(L145&amp;"-"&amp;E145,'Np Quality'!A:M,9,FALSE))),"-",VLOOKUP(L145&amp;"-"&amp;E145,'Np Quality'!A:M,9,FALSE)))</f>
        <v>0</v>
      </c>
      <c r="S145" s="394"/>
      <c r="T145" s="395" t="str">
        <f t="shared" si="21"/>
        <v>V1-MB1</v>
      </c>
      <c r="U145" s="395" t="str">
        <f t="shared" si="22"/>
        <v>SIS</v>
      </c>
      <c r="V145" s="396"/>
      <c r="W145" s="282">
        <v>45760</v>
      </c>
      <c r="X145" s="258">
        <f t="shared" si="23"/>
        <v>4</v>
      </c>
      <c r="Y145" s="258">
        <f t="shared" si="24"/>
        <v>2025</v>
      </c>
    </row>
    <row r="146" spans="1:25">
      <c r="A146" s="382" t="str">
        <f t="shared" si="18"/>
        <v>A1-11-03</v>
      </c>
      <c r="B146" s="383">
        <f t="shared" si="19"/>
        <v>1</v>
      </c>
      <c r="C146" s="341" t="s">
        <v>43</v>
      </c>
      <c r="D146" s="282">
        <v>45740</v>
      </c>
      <c r="E146" s="384">
        <f t="shared" si="20"/>
        <v>45740</v>
      </c>
      <c r="F146" s="388">
        <v>0</v>
      </c>
      <c r="G146" s="243">
        <v>3</v>
      </c>
      <c r="H146" s="244" t="s">
        <v>144</v>
      </c>
      <c r="I146" s="243">
        <v>11</v>
      </c>
      <c r="J146" s="387" t="s">
        <v>166</v>
      </c>
      <c r="K146" s="244" t="s">
        <v>122</v>
      </c>
      <c r="L146" s="244" t="s">
        <v>163</v>
      </c>
      <c r="M146" s="244" t="s">
        <v>213</v>
      </c>
      <c r="N146" s="290">
        <v>1</v>
      </c>
      <c r="O146" s="391" t="str">
        <f>IF(ISBLANK(L146),"",IF(OR(ISBLANK(VLOOKUP(L146&amp;"-"&amp;E146,'Np Quality'!A:M,6,FALSE)),ISERROR(VLOOKUP(L146&amp;"-"&amp;E146,'Np Quality'!A:M,6,FALSE))),"-",VLOOKUP(L146&amp;"-"&amp;E146,'Np Quality'!A:M,6,FALSE)))</f>
        <v>Np4</v>
      </c>
      <c r="P146" s="391">
        <f>IF(ISBLANK(L147),"",IF(OR(ISBLANK(VLOOKUP(L147&amp;"-"&amp;E147,'Np Quality'!A:M,7,FALSE)),ISERROR(VLOOKUP(L147&amp;"-"&amp;E147,'Np Quality'!A:M,7,FALSE))),"-",VLOOKUP(L147&amp;"-"&amp;E147,'Np Quality'!A:M,7,FALSE)))</f>
        <v>0.9</v>
      </c>
      <c r="Q146" s="391">
        <f>IF(ISBLANK(L146),"",IF(OR(ISBLANK(VLOOKUP(L146&amp;"-"&amp;E146,'Np Quality'!A:M,8,FALSE)),ISERROR(VLOOKUP(L146&amp;"-"&amp;E146,'Np Quality'!A:M,8,FALSE))),"-",VLOOKUP(L146&amp;"-"&amp;E146,'Np Quality'!A:M,8,FALSE)))</f>
        <v>0.9</v>
      </c>
      <c r="R146" s="283">
        <f>IF(ISBLANK(L146),"",IF(OR(ISBLANK(VLOOKUP(L146&amp;"-"&amp;E146,'Np Quality'!A:M,9,FALSE)),ISERROR(VLOOKUP(L146&amp;"-"&amp;E146,'Np Quality'!A:M,9,FALSE))),"-",VLOOKUP(L146&amp;"-"&amp;E146,'Np Quality'!A:M,9,FALSE)))</f>
        <v>0.01</v>
      </c>
      <c r="S146" s="394"/>
      <c r="T146" s="395" t="str">
        <f t="shared" si="21"/>
        <v>V1-MB1</v>
      </c>
      <c r="U146" s="395" t="str">
        <f t="shared" si="22"/>
        <v>SIS</v>
      </c>
      <c r="V146" s="396"/>
      <c r="W146" s="282">
        <v>45760</v>
      </c>
      <c r="X146" s="258">
        <f t="shared" si="23"/>
        <v>4</v>
      </c>
      <c r="Y146" s="258">
        <f t="shared" si="24"/>
        <v>2025</v>
      </c>
    </row>
    <row r="147" spans="1:25">
      <c r="A147" s="382" t="str">
        <f t="shared" si="18"/>
        <v>A1-12-03</v>
      </c>
      <c r="B147" s="383">
        <f t="shared" si="19"/>
        <v>1</v>
      </c>
      <c r="C147" s="341" t="s">
        <v>43</v>
      </c>
      <c r="D147" s="282">
        <v>45740</v>
      </c>
      <c r="E147" s="384">
        <f t="shared" si="20"/>
        <v>45740</v>
      </c>
      <c r="F147" s="388">
        <v>0</v>
      </c>
      <c r="G147" s="243">
        <v>3</v>
      </c>
      <c r="H147" s="244" t="s">
        <v>144</v>
      </c>
      <c r="I147" s="243">
        <v>12</v>
      </c>
      <c r="J147" s="387" t="s">
        <v>166</v>
      </c>
      <c r="K147" s="244" t="s">
        <v>122</v>
      </c>
      <c r="L147" s="244" t="s">
        <v>163</v>
      </c>
      <c r="M147" s="244" t="s">
        <v>213</v>
      </c>
      <c r="N147" s="290">
        <v>1</v>
      </c>
      <c r="O147" s="391" t="str">
        <f>IF(ISBLANK(L147),"",IF(OR(ISBLANK(VLOOKUP(L147&amp;"-"&amp;E147,'Np Quality'!A:M,6,FALSE)),ISERROR(VLOOKUP(L147&amp;"-"&amp;E147,'Np Quality'!A:M,6,FALSE))),"-",VLOOKUP(L147&amp;"-"&amp;E147,'Np Quality'!A:M,6,FALSE)))</f>
        <v>Np4</v>
      </c>
      <c r="P147" s="391">
        <f>IF(ISBLANK(L147),"",IF(OR(ISBLANK(VLOOKUP(L147&amp;"-"&amp;E147,'Np Quality'!A:M,7,FALSE)),ISERROR(VLOOKUP(L147&amp;"-"&amp;E147,'Np Quality'!A:M,7,FALSE))),"-",VLOOKUP(L147&amp;"-"&amp;E147,'Np Quality'!A:M,7,FALSE)))</f>
        <v>0.9</v>
      </c>
      <c r="Q147" s="391">
        <f>IF(ISBLANK(L148),"",IF(OR(ISBLANK(VLOOKUP(L148&amp;"-"&amp;E148,'Np Quality'!A:M,8,FALSE)),ISERROR(VLOOKUP(L148&amp;"-"&amp;E148,'Np Quality'!A:M,8,FALSE))),"-",VLOOKUP(L148&amp;"-"&amp;E148,'Np Quality'!A:M,8,FALSE)))</f>
        <v>0.9</v>
      </c>
      <c r="R147" s="283">
        <f>IF(ISBLANK(L147),"",IF(OR(ISBLANK(VLOOKUP(L147&amp;"-"&amp;E147,'Np Quality'!A:M,9,FALSE)),ISERROR(VLOOKUP(L147&amp;"-"&amp;E147,'Np Quality'!A:M,9,FALSE))),"-",VLOOKUP(L147&amp;"-"&amp;E147,'Np Quality'!A:M,9,FALSE)))</f>
        <v>0.01</v>
      </c>
      <c r="S147" s="394"/>
      <c r="T147" s="395" t="str">
        <f t="shared" si="21"/>
        <v>V1-MB1</v>
      </c>
      <c r="U147" s="395" t="str">
        <f t="shared" si="22"/>
        <v>SIS</v>
      </c>
      <c r="V147" s="396"/>
      <c r="W147" s="282">
        <v>45760</v>
      </c>
      <c r="X147" s="258">
        <f t="shared" si="23"/>
        <v>4</v>
      </c>
      <c r="Y147" s="258">
        <f t="shared" si="24"/>
        <v>2025</v>
      </c>
    </row>
    <row r="148" spans="1:25">
      <c r="A148" s="382" t="str">
        <f t="shared" si="18"/>
        <v>A1-13-03</v>
      </c>
      <c r="B148" s="383">
        <f t="shared" si="19"/>
        <v>1</v>
      </c>
      <c r="C148" s="341" t="s">
        <v>43</v>
      </c>
      <c r="D148" s="282">
        <v>45740</v>
      </c>
      <c r="E148" s="384">
        <f t="shared" si="20"/>
        <v>45740</v>
      </c>
      <c r="F148" s="388">
        <v>0</v>
      </c>
      <c r="G148" s="243">
        <v>3</v>
      </c>
      <c r="H148" s="244" t="s">
        <v>144</v>
      </c>
      <c r="I148" s="243">
        <v>13</v>
      </c>
      <c r="J148" s="387" t="s">
        <v>166</v>
      </c>
      <c r="K148" s="244" t="s">
        <v>122</v>
      </c>
      <c r="L148" s="244" t="s">
        <v>163</v>
      </c>
      <c r="M148" s="244" t="s">
        <v>213</v>
      </c>
      <c r="N148" s="290">
        <v>1</v>
      </c>
      <c r="O148" s="391" t="str">
        <f>IF(ISBLANK(L148),"",IF(OR(ISBLANK(VLOOKUP(L148&amp;"-"&amp;E148,'Np Quality'!A:M,6,FALSE)),ISERROR(VLOOKUP(L148&amp;"-"&amp;E148,'Np Quality'!A:M,6,FALSE))),"-",VLOOKUP(L148&amp;"-"&amp;E148,'Np Quality'!A:M,6,FALSE)))</f>
        <v>Np4</v>
      </c>
      <c r="P148" s="391">
        <f>IF(ISBLANK(L148),"",IF(OR(ISBLANK(VLOOKUP(L148&amp;"-"&amp;E148,'Np Quality'!A:M,7,FALSE)),ISERROR(VLOOKUP(L148&amp;"-"&amp;E148,'Np Quality'!A:M,7,FALSE))),"-",VLOOKUP(L148&amp;"-"&amp;E148,'Np Quality'!A:M,7,FALSE)))</f>
        <v>0.9</v>
      </c>
      <c r="Q148" s="391">
        <f>IF(ISBLANK(L148),"",IF(OR(ISBLANK(VLOOKUP(L148&amp;"-"&amp;E148,'Np Quality'!A:M,8,FALSE)),ISERROR(VLOOKUP(L148&amp;"-"&amp;E148,'Np Quality'!A:M,8,FALSE))),"-",VLOOKUP(L148&amp;"-"&amp;E148,'Np Quality'!A:M,8,FALSE)))</f>
        <v>0.9</v>
      </c>
      <c r="R148" s="283">
        <f>IF(ISBLANK(L149),"",IF(OR(ISBLANK(VLOOKUP(L149&amp;"-"&amp;E149,'Np Quality'!A:M,9,FALSE)),ISERROR(VLOOKUP(L149&amp;"-"&amp;E149,'Np Quality'!A:M,9,FALSE))),"-",VLOOKUP(L149&amp;"-"&amp;E149,'Np Quality'!A:M,9,FALSE)))</f>
        <v>0.01</v>
      </c>
      <c r="S148" s="394"/>
      <c r="T148" s="395" t="str">
        <f t="shared" si="21"/>
        <v>V1-MB1</v>
      </c>
      <c r="U148" s="395" t="str">
        <f t="shared" si="22"/>
        <v>SIS</v>
      </c>
      <c r="V148" s="396"/>
      <c r="W148" s="282">
        <v>45759</v>
      </c>
      <c r="X148" s="258">
        <f t="shared" si="23"/>
        <v>4</v>
      </c>
      <c r="Y148" s="258">
        <f t="shared" si="24"/>
        <v>2025</v>
      </c>
    </row>
    <row r="149" spans="1:25">
      <c r="A149" s="382" t="str">
        <f t="shared" si="18"/>
        <v>A1-14-03</v>
      </c>
      <c r="B149" s="383">
        <f t="shared" si="19"/>
        <v>1</v>
      </c>
      <c r="C149" s="341" t="s">
        <v>43</v>
      </c>
      <c r="D149" s="282">
        <v>45740</v>
      </c>
      <c r="E149" s="384">
        <f t="shared" si="20"/>
        <v>45740</v>
      </c>
      <c r="F149" s="388">
        <v>0</v>
      </c>
      <c r="G149" s="243">
        <v>3</v>
      </c>
      <c r="H149" s="244" t="s">
        <v>144</v>
      </c>
      <c r="I149" s="243">
        <v>14</v>
      </c>
      <c r="J149" s="387" t="s">
        <v>166</v>
      </c>
      <c r="K149" s="244" t="s">
        <v>122</v>
      </c>
      <c r="L149" s="244" t="s">
        <v>163</v>
      </c>
      <c r="M149" s="244" t="s">
        <v>213</v>
      </c>
      <c r="N149" s="290">
        <v>1</v>
      </c>
      <c r="O149" s="391" t="str">
        <f>IF(ISBLANK(L149),"",IF(OR(ISBLANK(VLOOKUP(L149&amp;"-"&amp;E149,'Np Quality'!A:M,6,FALSE)),ISERROR(VLOOKUP(L149&amp;"-"&amp;E149,'Np Quality'!A:M,6,FALSE))),"-",VLOOKUP(L149&amp;"-"&amp;E149,'Np Quality'!A:M,6,FALSE)))</f>
        <v>Np4</v>
      </c>
      <c r="P149" s="391">
        <f>IF(ISBLANK(L149),"",IF(OR(ISBLANK(VLOOKUP(L149&amp;"-"&amp;E149,'Np Quality'!A:M,7,FALSE)),ISERROR(VLOOKUP(L149&amp;"-"&amp;E149,'Np Quality'!A:M,7,FALSE))),"-",VLOOKUP(L149&amp;"-"&amp;E149,'Np Quality'!A:M,7,FALSE)))</f>
        <v>0.9</v>
      </c>
      <c r="Q149" s="391">
        <f>IF(ISBLANK(L149),"",IF(OR(ISBLANK(VLOOKUP(L149&amp;"-"&amp;E149,'Np Quality'!A:M,8,FALSE)),ISERROR(VLOOKUP(L149&amp;"-"&amp;E149,'Np Quality'!A:M,8,FALSE))),"-",VLOOKUP(L149&amp;"-"&amp;E149,'Np Quality'!A:M,8,FALSE)))</f>
        <v>0.9</v>
      </c>
      <c r="R149" s="283">
        <f>IF(ISBLANK(L149),"",IF(OR(ISBLANK(VLOOKUP(L149&amp;"-"&amp;E149,'Np Quality'!A:M,9,FALSE)),ISERROR(VLOOKUP(L149&amp;"-"&amp;E149,'Np Quality'!A:M,9,FALSE))),"-",VLOOKUP(L149&amp;"-"&amp;E149,'Np Quality'!A:M,9,FALSE)))</f>
        <v>0.01</v>
      </c>
      <c r="S149" s="394"/>
      <c r="T149" s="395" t="str">
        <f t="shared" si="21"/>
        <v>V1-MB1</v>
      </c>
      <c r="U149" s="395" t="str">
        <f t="shared" si="22"/>
        <v>SIS</v>
      </c>
      <c r="V149" s="396"/>
      <c r="W149" s="282">
        <v>45759</v>
      </c>
      <c r="X149" s="258">
        <f t="shared" si="23"/>
        <v>4</v>
      </c>
      <c r="Y149" s="258">
        <f t="shared" si="24"/>
        <v>2025</v>
      </c>
    </row>
    <row r="150" spans="1:25">
      <c r="A150" s="382" t="str">
        <f t="shared" si="18"/>
        <v>A1-15-03</v>
      </c>
      <c r="B150" s="383">
        <f t="shared" si="19"/>
        <v>1</v>
      </c>
      <c r="C150" s="341" t="s">
        <v>43</v>
      </c>
      <c r="D150" s="282">
        <v>45740</v>
      </c>
      <c r="E150" s="384">
        <f t="shared" si="20"/>
        <v>45740</v>
      </c>
      <c r="F150" s="388">
        <v>0</v>
      </c>
      <c r="G150" s="243">
        <v>3</v>
      </c>
      <c r="H150" s="244" t="s">
        <v>144</v>
      </c>
      <c r="I150" s="243">
        <v>15</v>
      </c>
      <c r="J150" s="387" t="s">
        <v>166</v>
      </c>
      <c r="K150" s="244" t="s">
        <v>122</v>
      </c>
      <c r="L150" s="244" t="s">
        <v>163</v>
      </c>
      <c r="M150" s="244" t="s">
        <v>213</v>
      </c>
      <c r="N150" s="290">
        <v>1</v>
      </c>
      <c r="O150" s="391" t="str">
        <f>IF(ISBLANK(L160),"",IF(OR(ISBLANK(VLOOKUP(L160&amp;"-"&amp;E160,'Np Quality'!A:M,6,FALSE)),ISERROR(VLOOKUP(L160&amp;"-"&amp;E160,'Np Quality'!A:M,6,FALSE))),"-",VLOOKUP(L160&amp;"-"&amp;E160,'Np Quality'!A:M,6,FALSE)))</f>
        <v>Np4</v>
      </c>
      <c r="P150" s="391">
        <f>IF(ISBLANK(L150),"",IF(OR(ISBLANK(VLOOKUP(L150&amp;"-"&amp;E150,'Np Quality'!A:M,7,FALSE)),ISERROR(VLOOKUP(L150&amp;"-"&amp;E150,'Np Quality'!A:M,7,FALSE))),"-",VLOOKUP(L150&amp;"-"&amp;E150,'Np Quality'!A:M,7,FALSE)))</f>
        <v>0.9</v>
      </c>
      <c r="Q150" s="391">
        <f>IF(ISBLANK(L150),"",IF(OR(ISBLANK(VLOOKUP(L150&amp;"-"&amp;E150,'Np Quality'!A:M,8,FALSE)),ISERROR(VLOOKUP(L150&amp;"-"&amp;E150,'Np Quality'!A:M,8,FALSE))),"-",VLOOKUP(L150&amp;"-"&amp;E150,'Np Quality'!A:M,8,FALSE)))</f>
        <v>0.9</v>
      </c>
      <c r="R150" s="283">
        <f>IF(ISBLANK(L150),"",IF(OR(ISBLANK(VLOOKUP(L150&amp;"-"&amp;E150,'Np Quality'!A:M,9,FALSE)),ISERROR(VLOOKUP(L150&amp;"-"&amp;E150,'Np Quality'!A:M,9,FALSE))),"-",VLOOKUP(L150&amp;"-"&amp;E150,'Np Quality'!A:M,9,FALSE)))</f>
        <v>0.01</v>
      </c>
      <c r="S150" s="394"/>
      <c r="T150" s="395" t="str">
        <f t="shared" si="21"/>
        <v>V1-MB1</v>
      </c>
      <c r="U150" s="395" t="str">
        <f t="shared" si="22"/>
        <v>SIS</v>
      </c>
      <c r="V150" s="396"/>
      <c r="W150" s="282">
        <v>45760</v>
      </c>
      <c r="X150" s="258">
        <f t="shared" si="23"/>
        <v>4</v>
      </c>
      <c r="Y150" s="258">
        <f t="shared" si="24"/>
        <v>2025</v>
      </c>
    </row>
    <row r="151" spans="1:25">
      <c r="A151" s="382" t="str">
        <f t="shared" si="18"/>
        <v>A1-16-03</v>
      </c>
      <c r="B151" s="383">
        <f t="shared" si="19"/>
        <v>1</v>
      </c>
      <c r="C151" s="341" t="s">
        <v>43</v>
      </c>
      <c r="D151" s="282">
        <v>45740</v>
      </c>
      <c r="E151" s="384">
        <f t="shared" si="20"/>
        <v>45740</v>
      </c>
      <c r="F151" s="388">
        <v>0</v>
      </c>
      <c r="G151" s="243">
        <v>3</v>
      </c>
      <c r="H151" s="244" t="s">
        <v>144</v>
      </c>
      <c r="I151" s="243">
        <v>16</v>
      </c>
      <c r="J151" s="387" t="s">
        <v>166</v>
      </c>
      <c r="K151" s="244" t="s">
        <v>122</v>
      </c>
      <c r="L151" s="244" t="s">
        <v>163</v>
      </c>
      <c r="M151" s="244" t="s">
        <v>213</v>
      </c>
      <c r="N151" s="290">
        <v>1</v>
      </c>
      <c r="O151" s="391" t="str">
        <f>IF(ISBLANK(L161),"",IF(OR(ISBLANK(VLOOKUP(L161&amp;"-"&amp;E161,'Np Quality'!A:M,6,FALSE)),ISERROR(VLOOKUP(L161&amp;"-"&amp;E161,'Np Quality'!A:M,6,FALSE))),"-",VLOOKUP(L161&amp;"-"&amp;E161,'Np Quality'!A:M,6,FALSE)))</f>
        <v>Np4</v>
      </c>
      <c r="P151" s="391">
        <f>IF(ISBLANK(L151),"",IF(OR(ISBLANK(VLOOKUP(L151&amp;"-"&amp;E151,'Np Quality'!A:M,7,FALSE)),ISERROR(VLOOKUP(L151&amp;"-"&amp;E151,'Np Quality'!A:M,7,FALSE))),"-",VLOOKUP(L151&amp;"-"&amp;E151,'Np Quality'!A:M,7,FALSE)))</f>
        <v>0.9</v>
      </c>
      <c r="Q151" s="391">
        <f>IF(ISBLANK(L151),"",IF(OR(ISBLANK(VLOOKUP(L151&amp;"-"&amp;E151,'Np Quality'!A:M,8,FALSE)),ISERROR(VLOOKUP(L151&amp;"-"&amp;E151,'Np Quality'!A:M,8,FALSE))),"-",VLOOKUP(L151&amp;"-"&amp;E151,'Np Quality'!A:M,8,FALSE)))</f>
        <v>0.9</v>
      </c>
      <c r="R151" s="283">
        <f>IF(ISBLANK(L151),"",IF(OR(ISBLANK(VLOOKUP(L151&amp;"-"&amp;E151,'Np Quality'!A:M,9,FALSE)),ISERROR(VLOOKUP(L151&amp;"-"&amp;E151,'Np Quality'!A:M,9,FALSE))),"-",VLOOKUP(L151&amp;"-"&amp;E151,'Np Quality'!A:M,9,FALSE)))</f>
        <v>0.01</v>
      </c>
      <c r="S151" s="394"/>
      <c r="T151" s="395" t="str">
        <f t="shared" si="21"/>
        <v>V1-MB1</v>
      </c>
      <c r="U151" s="395" t="str">
        <f t="shared" si="22"/>
        <v>SIS</v>
      </c>
      <c r="V151" s="396"/>
      <c r="W151" s="282">
        <v>45759</v>
      </c>
      <c r="X151" s="258">
        <f t="shared" si="23"/>
        <v>4</v>
      </c>
      <c r="Y151" s="258">
        <f t="shared" si="24"/>
        <v>2025</v>
      </c>
    </row>
    <row r="152" spans="1:25">
      <c r="A152" s="382" t="str">
        <f t="shared" si="18"/>
        <v>A1-17-03</v>
      </c>
      <c r="B152" s="383">
        <f t="shared" si="19"/>
        <v>1</v>
      </c>
      <c r="C152" s="341" t="s">
        <v>43</v>
      </c>
      <c r="D152" s="282">
        <v>45740</v>
      </c>
      <c r="E152" s="384">
        <f t="shared" si="20"/>
        <v>45740</v>
      </c>
      <c r="F152" s="388">
        <v>0</v>
      </c>
      <c r="G152" s="243">
        <v>3</v>
      </c>
      <c r="H152" s="244" t="s">
        <v>144</v>
      </c>
      <c r="I152" s="243">
        <v>17</v>
      </c>
      <c r="J152" s="387" t="s">
        <v>166</v>
      </c>
      <c r="K152" s="244" t="s">
        <v>122</v>
      </c>
      <c r="L152" s="244" t="s">
        <v>204</v>
      </c>
      <c r="M152" s="244" t="s">
        <v>199</v>
      </c>
      <c r="N152" s="290">
        <v>0.75</v>
      </c>
      <c r="O152" s="391" t="str">
        <f>IF(ISBLANK(L162),"",IF(OR(ISBLANK(VLOOKUP(L162&amp;"-"&amp;E162,'Np Quality'!A:M,6,FALSE)),ISERROR(VLOOKUP(L162&amp;"-"&amp;E162,'Np Quality'!A:M,6,FALSE))),"-",VLOOKUP(L162&amp;"-"&amp;E162,'Np Quality'!A:M,6,FALSE)))</f>
        <v>Np4</v>
      </c>
      <c r="P152" s="391">
        <f>IF(ISBLANK(L152),"",IF(OR(ISBLANK(VLOOKUP(L152&amp;"-"&amp;E152,'Np Quality'!A:M,7,FALSE)),ISERROR(VLOOKUP(L152&amp;"-"&amp;E152,'Np Quality'!A:M,7,FALSE))),"-",VLOOKUP(L152&amp;"-"&amp;E152,'Np Quality'!A:M,7,FALSE)))</f>
        <v>0.9</v>
      </c>
      <c r="Q152" s="391">
        <f>IF(ISBLANK(L152),"",IF(OR(ISBLANK(VLOOKUP(L152&amp;"-"&amp;E152,'Np Quality'!A:M,8,FALSE)),ISERROR(VLOOKUP(L152&amp;"-"&amp;E152,'Np Quality'!A:M,8,FALSE))),"-",VLOOKUP(L152&amp;"-"&amp;E152,'Np Quality'!A:M,8,FALSE)))</f>
        <v>0.9</v>
      </c>
      <c r="R152" s="283">
        <f>IF(ISBLANK(L152),"",IF(OR(ISBLANK(VLOOKUP(L152&amp;"-"&amp;E152,'Np Quality'!A:M,9,FALSE)),ISERROR(VLOOKUP(L152&amp;"-"&amp;E152,'Np Quality'!A:M,9,FALSE))),"-",VLOOKUP(L152&amp;"-"&amp;E152,'Np Quality'!A:M,9,FALSE)))</f>
        <v>0</v>
      </c>
      <c r="S152" s="394"/>
      <c r="T152" s="395" t="str">
        <f t="shared" si="21"/>
        <v>V1-MD1</v>
      </c>
      <c r="U152" s="395" t="str">
        <f t="shared" si="22"/>
        <v>Konabay</v>
      </c>
      <c r="V152" s="396"/>
      <c r="W152" s="282">
        <v>45760</v>
      </c>
      <c r="X152" s="258">
        <f t="shared" si="23"/>
        <v>4</v>
      </c>
      <c r="Y152" s="258">
        <f t="shared" si="24"/>
        <v>2025</v>
      </c>
    </row>
    <row r="153" spans="1:25">
      <c r="A153" s="382" t="str">
        <f t="shared" si="18"/>
        <v>A1-18-03</v>
      </c>
      <c r="B153" s="383">
        <f t="shared" si="19"/>
        <v>1</v>
      </c>
      <c r="C153" s="341" t="s">
        <v>43</v>
      </c>
      <c r="D153" s="282">
        <v>45740</v>
      </c>
      <c r="E153" s="384">
        <f t="shared" si="20"/>
        <v>45740</v>
      </c>
      <c r="F153" s="388">
        <v>0</v>
      </c>
      <c r="G153" s="243">
        <v>3</v>
      </c>
      <c r="H153" s="244" t="s">
        <v>144</v>
      </c>
      <c r="I153" s="243">
        <v>18</v>
      </c>
      <c r="J153" s="387" t="s">
        <v>166</v>
      </c>
      <c r="K153" s="244" t="s">
        <v>122</v>
      </c>
      <c r="L153" s="244" t="s">
        <v>204</v>
      </c>
      <c r="M153" s="244" t="s">
        <v>199</v>
      </c>
      <c r="N153" s="290">
        <v>0.75</v>
      </c>
      <c r="O153" s="391" t="str">
        <f>IF(ISBLANK(L163),"",IF(OR(ISBLANK(VLOOKUP(L163&amp;"-"&amp;E163,'Np Quality'!A:M,6,FALSE)),ISERROR(VLOOKUP(L163&amp;"-"&amp;E163,'Np Quality'!A:M,6,FALSE))),"-",VLOOKUP(L163&amp;"-"&amp;E163,'Np Quality'!A:M,6,FALSE)))</f>
        <v>Np4</v>
      </c>
      <c r="P153" s="391">
        <f>IF(ISBLANK(L153),"",IF(OR(ISBLANK(VLOOKUP(L153&amp;"-"&amp;E153,'Np Quality'!A:M,7,FALSE)),ISERROR(VLOOKUP(L153&amp;"-"&amp;E153,'Np Quality'!A:M,7,FALSE))),"-",VLOOKUP(L153&amp;"-"&amp;E153,'Np Quality'!A:M,7,FALSE)))</f>
        <v>0.9</v>
      </c>
      <c r="Q153" s="391">
        <f>IF(ISBLANK(L153),"",IF(OR(ISBLANK(VLOOKUP(L153&amp;"-"&amp;E153,'Np Quality'!A:M,8,FALSE)),ISERROR(VLOOKUP(L153&amp;"-"&amp;E153,'Np Quality'!A:M,8,FALSE))),"-",VLOOKUP(L153&amp;"-"&amp;E153,'Np Quality'!A:M,8,FALSE)))</f>
        <v>0.9</v>
      </c>
      <c r="R153" s="283">
        <f>IF(ISBLANK(L153),"",IF(OR(ISBLANK(VLOOKUP(L153&amp;"-"&amp;E153,'Np Quality'!A:M,9,FALSE)),ISERROR(VLOOKUP(L153&amp;"-"&amp;E153,'Np Quality'!A:M,9,FALSE))),"-",VLOOKUP(L153&amp;"-"&amp;E153,'Np Quality'!A:M,9,FALSE)))</f>
        <v>0</v>
      </c>
      <c r="S153" s="394"/>
      <c r="T153" s="395" t="str">
        <f t="shared" si="21"/>
        <v>V1-MD1</v>
      </c>
      <c r="U153" s="395" t="str">
        <f t="shared" si="22"/>
        <v>Konabay</v>
      </c>
      <c r="V153" s="396"/>
      <c r="W153" s="282">
        <v>45760</v>
      </c>
      <c r="X153" s="258">
        <f t="shared" si="23"/>
        <v>4</v>
      </c>
      <c r="Y153" s="258">
        <f t="shared" si="24"/>
        <v>2025</v>
      </c>
    </row>
    <row r="154" spans="1:25">
      <c r="A154" s="382" t="str">
        <f t="shared" si="18"/>
        <v>A1-19-03</v>
      </c>
      <c r="B154" s="383">
        <f t="shared" si="19"/>
        <v>1</v>
      </c>
      <c r="C154" s="341" t="s">
        <v>43</v>
      </c>
      <c r="D154" s="282">
        <v>45740</v>
      </c>
      <c r="E154" s="384">
        <f t="shared" si="20"/>
        <v>45740</v>
      </c>
      <c r="F154" s="388">
        <v>0</v>
      </c>
      <c r="G154" s="243">
        <v>3</v>
      </c>
      <c r="H154" s="244" t="s">
        <v>144</v>
      </c>
      <c r="I154" s="243">
        <v>19</v>
      </c>
      <c r="J154" s="387" t="s">
        <v>166</v>
      </c>
      <c r="K154" s="244" t="s">
        <v>122</v>
      </c>
      <c r="L154" s="244" t="s">
        <v>204</v>
      </c>
      <c r="M154" s="244" t="s">
        <v>199</v>
      </c>
      <c r="N154" s="290">
        <v>0.75</v>
      </c>
      <c r="O154" s="391" t="str">
        <f>IF(ISBLANK(L164),"",IF(OR(ISBLANK(VLOOKUP(L164&amp;"-"&amp;E164,'Np Quality'!A:M,6,FALSE)),ISERROR(VLOOKUP(L164&amp;"-"&amp;E164,'Np Quality'!A:M,6,FALSE))),"-",VLOOKUP(L164&amp;"-"&amp;E164,'Np Quality'!A:M,6,FALSE)))</f>
        <v>Np4</v>
      </c>
      <c r="P154" s="391">
        <f>IF(ISBLANK(L154),"",IF(OR(ISBLANK(VLOOKUP(L154&amp;"-"&amp;E154,'Np Quality'!A:M,7,FALSE)),ISERROR(VLOOKUP(L154&amp;"-"&amp;E154,'Np Quality'!A:M,7,FALSE))),"-",VLOOKUP(L154&amp;"-"&amp;E154,'Np Quality'!A:M,7,FALSE)))</f>
        <v>0.9</v>
      </c>
      <c r="Q154" s="391">
        <f>IF(ISBLANK(L154),"",IF(OR(ISBLANK(VLOOKUP(L154&amp;"-"&amp;E154,'Np Quality'!A:M,8,FALSE)),ISERROR(VLOOKUP(L154&amp;"-"&amp;E154,'Np Quality'!A:M,8,FALSE))),"-",VLOOKUP(L154&amp;"-"&amp;E154,'Np Quality'!A:M,8,FALSE)))</f>
        <v>0.9</v>
      </c>
      <c r="R154" s="283">
        <f>IF(ISBLANK(L154),"",IF(OR(ISBLANK(VLOOKUP(L154&amp;"-"&amp;E154,'Np Quality'!A:M,9,FALSE)),ISERROR(VLOOKUP(L154&amp;"-"&amp;E154,'Np Quality'!A:M,9,FALSE))),"-",VLOOKUP(L154&amp;"-"&amp;E154,'Np Quality'!A:M,9,FALSE)))</f>
        <v>0</v>
      </c>
      <c r="S154" s="394"/>
      <c r="T154" s="395" t="str">
        <f t="shared" si="21"/>
        <v>V1-MD1</v>
      </c>
      <c r="U154" s="395" t="str">
        <f t="shared" si="22"/>
        <v>Konabay</v>
      </c>
      <c r="V154" s="396"/>
      <c r="W154" s="282">
        <v>45760</v>
      </c>
      <c r="X154" s="258">
        <f t="shared" si="23"/>
        <v>4</v>
      </c>
      <c r="Y154" s="258">
        <f t="shared" si="24"/>
        <v>2025</v>
      </c>
    </row>
    <row r="155" spans="1:25">
      <c r="A155" s="382" t="str">
        <f t="shared" si="18"/>
        <v>A1-20-03</v>
      </c>
      <c r="B155" s="383">
        <f t="shared" si="19"/>
        <v>1</v>
      </c>
      <c r="C155" s="341" t="s">
        <v>43</v>
      </c>
      <c r="D155" s="282">
        <v>45740</v>
      </c>
      <c r="E155" s="384">
        <f t="shared" si="20"/>
        <v>45740</v>
      </c>
      <c r="F155" s="388">
        <v>0</v>
      </c>
      <c r="G155" s="243">
        <v>3</v>
      </c>
      <c r="H155" s="244" t="s">
        <v>144</v>
      </c>
      <c r="I155" s="243">
        <v>20</v>
      </c>
      <c r="J155" s="387" t="s">
        <v>166</v>
      </c>
      <c r="K155" s="244" t="s">
        <v>122</v>
      </c>
      <c r="L155" s="244" t="s">
        <v>204</v>
      </c>
      <c r="M155" s="244" t="s">
        <v>199</v>
      </c>
      <c r="N155" s="290">
        <v>0.75</v>
      </c>
      <c r="O155" s="391" t="str">
        <f>IF(ISBLANK(L166),"",IF(OR(ISBLANK(VLOOKUP(L166&amp;"-"&amp;E166,'Np Quality'!A:M,6,FALSE)),ISERROR(VLOOKUP(L166&amp;"-"&amp;E166,'Np Quality'!A:M,6,FALSE))),"-",VLOOKUP(L166&amp;"-"&amp;E166,'Np Quality'!A:M,6,FALSE)))</f>
        <v>Np4</v>
      </c>
      <c r="P155" s="391">
        <f>IF(ISBLANK(L155),"",IF(OR(ISBLANK(VLOOKUP(L155&amp;"-"&amp;E155,'Np Quality'!A:M,7,FALSE)),ISERROR(VLOOKUP(L155&amp;"-"&amp;E155,'Np Quality'!A:M,7,FALSE))),"-",VLOOKUP(L155&amp;"-"&amp;E155,'Np Quality'!A:M,7,FALSE)))</f>
        <v>0.9</v>
      </c>
      <c r="Q155" s="391">
        <f>IF(ISBLANK(L155),"",IF(OR(ISBLANK(VLOOKUP(L155&amp;"-"&amp;E155,'Np Quality'!A:M,8,FALSE)),ISERROR(VLOOKUP(L155&amp;"-"&amp;E155,'Np Quality'!A:M,8,FALSE))),"-",VLOOKUP(L155&amp;"-"&amp;E155,'Np Quality'!A:M,8,FALSE)))</f>
        <v>0.9</v>
      </c>
      <c r="R155" s="283">
        <f>IF(ISBLANK(L155),"",IF(OR(ISBLANK(VLOOKUP(L155&amp;"-"&amp;E155,'Np Quality'!A:M,9,FALSE)),ISERROR(VLOOKUP(L155&amp;"-"&amp;E155,'Np Quality'!A:M,9,FALSE))),"-",VLOOKUP(L155&amp;"-"&amp;E155,'Np Quality'!A:M,9,FALSE)))</f>
        <v>0</v>
      </c>
      <c r="S155" s="394"/>
      <c r="T155" s="395" t="str">
        <f t="shared" si="21"/>
        <v>V1-MD1</v>
      </c>
      <c r="U155" s="395" t="str">
        <f t="shared" si="22"/>
        <v>Konabay</v>
      </c>
      <c r="V155" s="396"/>
      <c r="W155" s="282">
        <v>45759</v>
      </c>
      <c r="X155" s="258">
        <f t="shared" si="23"/>
        <v>4</v>
      </c>
      <c r="Y155" s="258">
        <f t="shared" si="24"/>
        <v>2025</v>
      </c>
    </row>
    <row r="156" spans="1:25">
      <c r="A156" s="382" t="str">
        <f t="shared" si="18"/>
        <v>B1-01-03</v>
      </c>
      <c r="B156" s="383">
        <f t="shared" si="19"/>
        <v>1</v>
      </c>
      <c r="C156" s="341" t="s">
        <v>43</v>
      </c>
      <c r="D156" s="282">
        <v>45744</v>
      </c>
      <c r="E156" s="384">
        <f t="shared" si="20"/>
        <v>45744</v>
      </c>
      <c r="F156" s="388">
        <v>0</v>
      </c>
      <c r="G156" s="243">
        <v>3</v>
      </c>
      <c r="H156" s="244" t="s">
        <v>165</v>
      </c>
      <c r="I156" s="243">
        <v>1</v>
      </c>
      <c r="J156" s="387" t="s">
        <v>166</v>
      </c>
      <c r="K156" s="244" t="s">
        <v>122</v>
      </c>
      <c r="L156" s="244" t="s">
        <v>163</v>
      </c>
      <c r="M156" s="244" t="s">
        <v>213</v>
      </c>
      <c r="N156" s="290">
        <v>1</v>
      </c>
      <c r="O156" s="391" t="str">
        <f>IF(ISBLANK(L166),"",IF(OR(ISBLANK(VLOOKUP(L166&amp;"-"&amp;E166,'Np Quality'!A:M,6,FALSE)),ISERROR(VLOOKUP(L166&amp;"-"&amp;E166,'Np Quality'!A:M,6,FALSE))),"-",VLOOKUP(L166&amp;"-"&amp;E166,'Np Quality'!A:M,6,FALSE)))</f>
        <v>Np4</v>
      </c>
      <c r="P156" s="391">
        <f>IF(ISBLANK(L157),"",IF(OR(ISBLANK(VLOOKUP(L157&amp;"-"&amp;E157,'Np Quality'!A:M,7,FALSE)),ISERROR(VLOOKUP(L157&amp;"-"&amp;E157,'Np Quality'!A:M,7,FALSE))),"-",VLOOKUP(L157&amp;"-"&amp;E157,'Np Quality'!A:M,7,FALSE)))</f>
        <v>0.9</v>
      </c>
      <c r="Q156" s="391">
        <f>IF(ISBLANK(L156),"",IF(OR(ISBLANK(VLOOKUP(L156&amp;"-"&amp;E156,'Np Quality'!A:M,8,FALSE)),ISERROR(VLOOKUP(L156&amp;"-"&amp;E156,'Np Quality'!A:M,8,FALSE))),"-",VLOOKUP(L156&amp;"-"&amp;E156,'Np Quality'!A:M,8,FALSE)))</f>
        <v>0.9</v>
      </c>
      <c r="R156" s="283">
        <f>IF(ISBLANK(L156),"",IF(OR(ISBLANK(VLOOKUP(L156&amp;"-"&amp;E156,'Np Quality'!A:M,9,FALSE)),ISERROR(VLOOKUP(L156&amp;"-"&amp;E156,'Np Quality'!A:M,9,FALSE))),"-",VLOOKUP(L156&amp;"-"&amp;E156,'Np Quality'!A:M,9,FALSE)))</f>
        <v>0</v>
      </c>
      <c r="S156" s="394"/>
      <c r="T156" s="395" t="str">
        <f t="shared" si="21"/>
        <v>V1-MB1</v>
      </c>
      <c r="U156" s="395" t="str">
        <f t="shared" si="22"/>
        <v>SIS</v>
      </c>
      <c r="V156" s="396"/>
      <c r="W156" s="282">
        <v>45756</v>
      </c>
      <c r="X156" s="258">
        <f t="shared" si="23"/>
        <v>4</v>
      </c>
      <c r="Y156" s="258">
        <f t="shared" si="24"/>
        <v>2025</v>
      </c>
    </row>
    <row r="157" spans="1:25">
      <c r="A157" s="382" t="str">
        <f t="shared" si="18"/>
        <v>B1-02-03</v>
      </c>
      <c r="B157" s="383">
        <f t="shared" si="19"/>
        <v>1</v>
      </c>
      <c r="C157" s="341" t="s">
        <v>43</v>
      </c>
      <c r="D157" s="282">
        <v>45744</v>
      </c>
      <c r="E157" s="384">
        <f t="shared" si="20"/>
        <v>45744</v>
      </c>
      <c r="F157" s="388">
        <v>0</v>
      </c>
      <c r="G157" s="243">
        <v>3</v>
      </c>
      <c r="H157" s="244" t="s">
        <v>165</v>
      </c>
      <c r="I157" s="243">
        <v>2</v>
      </c>
      <c r="J157" s="387" t="s">
        <v>166</v>
      </c>
      <c r="K157" s="244" t="s">
        <v>122</v>
      </c>
      <c r="L157" s="244" t="s">
        <v>163</v>
      </c>
      <c r="M157" s="244" t="s">
        <v>213</v>
      </c>
      <c r="N157" s="290">
        <v>1</v>
      </c>
      <c r="O157" s="391" t="str">
        <f>IF(ISBLANK(L167),"",IF(OR(ISBLANK(VLOOKUP(L167&amp;"-"&amp;E167,'Np Quality'!A:M,6,FALSE)),ISERROR(VLOOKUP(L167&amp;"-"&amp;E167,'Np Quality'!A:M,6,FALSE))),"-",VLOOKUP(L167&amp;"-"&amp;E167,'Np Quality'!A:M,6,FALSE)))</f>
        <v>Np4</v>
      </c>
      <c r="P157" s="391">
        <f>IF(ISBLANK(L157),"",IF(OR(ISBLANK(VLOOKUP(L157&amp;"-"&amp;E157,'Np Quality'!A:M,7,FALSE)),ISERROR(VLOOKUP(L157&amp;"-"&amp;E157,'Np Quality'!A:M,7,FALSE))),"-",VLOOKUP(L157&amp;"-"&amp;E157,'Np Quality'!A:M,7,FALSE)))</f>
        <v>0.9</v>
      </c>
      <c r="Q157" s="391">
        <f>IF(ISBLANK(L158),"",IF(OR(ISBLANK(VLOOKUP(L158&amp;"-"&amp;E158,'Np Quality'!A:M,8,FALSE)),ISERROR(VLOOKUP(L158&amp;"-"&amp;E158,'Np Quality'!A:M,8,FALSE))),"-",VLOOKUP(L158&amp;"-"&amp;E158,'Np Quality'!A:M,8,FALSE)))</f>
        <v>0.9</v>
      </c>
      <c r="R157" s="283">
        <f>IF(ISBLANK(L157),"",IF(OR(ISBLANK(VLOOKUP(L157&amp;"-"&amp;E157,'Np Quality'!A:M,9,FALSE)),ISERROR(VLOOKUP(L157&amp;"-"&amp;E157,'Np Quality'!A:M,9,FALSE))),"-",VLOOKUP(L157&amp;"-"&amp;E157,'Np Quality'!A:M,9,FALSE)))</f>
        <v>0</v>
      </c>
      <c r="S157" s="394"/>
      <c r="T157" s="395" t="str">
        <f t="shared" si="21"/>
        <v>V1-MB1</v>
      </c>
      <c r="U157" s="395" t="str">
        <f t="shared" si="22"/>
        <v>SIS</v>
      </c>
      <c r="V157" s="396"/>
      <c r="W157" s="282">
        <v>45756</v>
      </c>
      <c r="X157" s="258">
        <f t="shared" si="23"/>
        <v>4</v>
      </c>
      <c r="Y157" s="258">
        <f t="shared" si="24"/>
        <v>2025</v>
      </c>
    </row>
    <row r="158" spans="1:25">
      <c r="A158" s="382" t="str">
        <f t="shared" si="18"/>
        <v>B1-03-03</v>
      </c>
      <c r="B158" s="383">
        <f t="shared" si="19"/>
        <v>1</v>
      </c>
      <c r="C158" s="341" t="s">
        <v>43</v>
      </c>
      <c r="D158" s="282">
        <v>45744</v>
      </c>
      <c r="E158" s="384">
        <f t="shared" si="20"/>
        <v>45744</v>
      </c>
      <c r="F158" s="388">
        <v>0</v>
      </c>
      <c r="G158" s="243">
        <v>3</v>
      </c>
      <c r="H158" s="244" t="s">
        <v>165</v>
      </c>
      <c r="I158" s="243">
        <v>3</v>
      </c>
      <c r="J158" s="387" t="s">
        <v>166</v>
      </c>
      <c r="K158" s="244" t="s">
        <v>122</v>
      </c>
      <c r="L158" s="244" t="s">
        <v>163</v>
      </c>
      <c r="M158" s="244" t="s">
        <v>213</v>
      </c>
      <c r="N158" s="290">
        <v>1</v>
      </c>
      <c r="O158" s="391" t="str">
        <f>IF(ISBLANK(L168),"",IF(OR(ISBLANK(VLOOKUP(L168&amp;"-"&amp;E168,'Np Quality'!A:M,6,FALSE)),ISERROR(VLOOKUP(L168&amp;"-"&amp;E168,'Np Quality'!A:M,6,FALSE))),"-",VLOOKUP(L168&amp;"-"&amp;E168,'Np Quality'!A:M,6,FALSE)))</f>
        <v>Np4</v>
      </c>
      <c r="P158" s="391">
        <f>IF(ISBLANK(L158),"",IF(OR(ISBLANK(VLOOKUP(L158&amp;"-"&amp;E158,'Np Quality'!A:M,7,FALSE)),ISERROR(VLOOKUP(L158&amp;"-"&amp;E158,'Np Quality'!A:M,7,FALSE))),"-",VLOOKUP(L158&amp;"-"&amp;E158,'Np Quality'!A:M,7,FALSE)))</f>
        <v>0.9</v>
      </c>
      <c r="Q158" s="391">
        <f>IF(ISBLANK(L158),"",IF(OR(ISBLANK(VLOOKUP(L158&amp;"-"&amp;E158,'Np Quality'!A:M,8,FALSE)),ISERROR(VLOOKUP(L158&amp;"-"&amp;E158,'Np Quality'!A:M,8,FALSE))),"-",VLOOKUP(L158&amp;"-"&amp;E158,'Np Quality'!A:M,8,FALSE)))</f>
        <v>0.9</v>
      </c>
      <c r="R158" s="283">
        <f>IF(ISBLANK(L159),"",IF(OR(ISBLANK(VLOOKUP(L159&amp;"-"&amp;E159,'Np Quality'!A:M,9,FALSE)),ISERROR(VLOOKUP(L159&amp;"-"&amp;E159,'Np Quality'!A:M,9,FALSE))),"-",VLOOKUP(L159&amp;"-"&amp;E159,'Np Quality'!A:M,9,FALSE)))</f>
        <v>0</v>
      </c>
      <c r="S158" s="394"/>
      <c r="T158" s="395" t="str">
        <f t="shared" si="21"/>
        <v>V1-MB1</v>
      </c>
      <c r="U158" s="395" t="str">
        <f t="shared" si="22"/>
        <v>SIS</v>
      </c>
      <c r="V158" s="396"/>
      <c r="W158" s="282">
        <v>45761</v>
      </c>
      <c r="X158" s="258">
        <f t="shared" si="23"/>
        <v>4</v>
      </c>
      <c r="Y158" s="258">
        <f t="shared" si="24"/>
        <v>2025</v>
      </c>
    </row>
    <row r="159" spans="1:25">
      <c r="A159" s="382" t="str">
        <f t="shared" si="18"/>
        <v>B1-04-03</v>
      </c>
      <c r="B159" s="383">
        <f t="shared" si="19"/>
        <v>1</v>
      </c>
      <c r="C159" s="341" t="s">
        <v>43</v>
      </c>
      <c r="D159" s="282">
        <v>45744</v>
      </c>
      <c r="E159" s="384">
        <f t="shared" si="20"/>
        <v>45744</v>
      </c>
      <c r="F159" s="388">
        <v>0</v>
      </c>
      <c r="G159" s="243">
        <v>3</v>
      </c>
      <c r="H159" s="244" t="s">
        <v>165</v>
      </c>
      <c r="I159" s="243">
        <v>4</v>
      </c>
      <c r="J159" s="387" t="s">
        <v>166</v>
      </c>
      <c r="K159" s="244" t="s">
        <v>122</v>
      </c>
      <c r="L159" s="244" t="s">
        <v>163</v>
      </c>
      <c r="M159" s="244" t="s">
        <v>213</v>
      </c>
      <c r="N159" s="290">
        <v>1</v>
      </c>
      <c r="O159" s="391" t="str">
        <f>IF(ISBLANK(L169),"",IF(OR(ISBLANK(VLOOKUP(L169&amp;"-"&amp;E169,'Np Quality'!A:M,6,FALSE)),ISERROR(VLOOKUP(L169&amp;"-"&amp;E169,'Np Quality'!A:M,6,FALSE))),"-",VLOOKUP(L169&amp;"-"&amp;E169,'Np Quality'!A:M,6,FALSE)))</f>
        <v>Np4</v>
      </c>
      <c r="P159" s="391">
        <f>IF(ISBLANK(L159),"",IF(OR(ISBLANK(VLOOKUP(L159&amp;"-"&amp;E159,'Np Quality'!A:M,7,FALSE)),ISERROR(VLOOKUP(L159&amp;"-"&amp;E159,'Np Quality'!A:M,7,FALSE))),"-",VLOOKUP(L159&amp;"-"&amp;E159,'Np Quality'!A:M,7,FALSE)))</f>
        <v>0.9</v>
      </c>
      <c r="Q159" s="391">
        <f>IF(ISBLANK(L159),"",IF(OR(ISBLANK(VLOOKUP(L159&amp;"-"&amp;E159,'Np Quality'!A:M,8,FALSE)),ISERROR(VLOOKUP(L159&amp;"-"&amp;E159,'Np Quality'!A:M,8,FALSE))),"-",VLOOKUP(L159&amp;"-"&amp;E159,'Np Quality'!A:M,8,FALSE)))</f>
        <v>0.9</v>
      </c>
      <c r="R159" s="283">
        <f>IF(ISBLANK(L159),"",IF(OR(ISBLANK(VLOOKUP(L159&amp;"-"&amp;E159,'Np Quality'!A:M,9,FALSE)),ISERROR(VLOOKUP(L159&amp;"-"&amp;E159,'Np Quality'!A:M,9,FALSE))),"-",VLOOKUP(L159&amp;"-"&amp;E159,'Np Quality'!A:M,9,FALSE)))</f>
        <v>0</v>
      </c>
      <c r="S159" s="394"/>
      <c r="T159" s="395" t="str">
        <f t="shared" si="21"/>
        <v>V1-MB1</v>
      </c>
      <c r="U159" s="395" t="str">
        <f t="shared" si="22"/>
        <v>SIS</v>
      </c>
      <c r="V159" s="396"/>
      <c r="W159" s="282">
        <v>45762</v>
      </c>
      <c r="X159" s="258">
        <f t="shared" si="23"/>
        <v>4</v>
      </c>
      <c r="Y159" s="258">
        <f t="shared" si="24"/>
        <v>2025</v>
      </c>
    </row>
    <row r="160" spans="1:25">
      <c r="A160" s="382" t="str">
        <f t="shared" si="18"/>
        <v>B1-05-03</v>
      </c>
      <c r="B160" s="383">
        <f t="shared" si="19"/>
        <v>1</v>
      </c>
      <c r="C160" s="341" t="s">
        <v>43</v>
      </c>
      <c r="D160" s="282">
        <v>45744</v>
      </c>
      <c r="E160" s="384">
        <f t="shared" si="20"/>
        <v>45744</v>
      </c>
      <c r="F160" s="388">
        <v>0</v>
      </c>
      <c r="G160" s="243">
        <v>3</v>
      </c>
      <c r="H160" s="244" t="s">
        <v>165</v>
      </c>
      <c r="I160" s="243">
        <v>5</v>
      </c>
      <c r="J160" s="387" t="s">
        <v>166</v>
      </c>
      <c r="K160" s="244" t="s">
        <v>122</v>
      </c>
      <c r="L160" s="244" t="s">
        <v>204</v>
      </c>
      <c r="M160" s="244" t="s">
        <v>199</v>
      </c>
      <c r="N160" s="290">
        <v>1</v>
      </c>
      <c r="O160" s="391" t="str">
        <f>IF(ISBLANK(L160),"",IF(OR(ISBLANK(VLOOKUP(L160&amp;"-"&amp;E160,'Np Quality'!A:M,6,FALSE)),ISERROR(VLOOKUP(L160&amp;"-"&amp;E160,'Np Quality'!A:M,6,FALSE))),"-",VLOOKUP(L160&amp;"-"&amp;E160,'Np Quality'!A:M,6,FALSE)))</f>
        <v>Np4</v>
      </c>
      <c r="P160" s="391">
        <f>IF(ISBLANK(L170),"",IF(OR(ISBLANK(VLOOKUP(L170&amp;"-"&amp;E170,'Np Quality'!A:M,7,FALSE)),ISERROR(VLOOKUP(L170&amp;"-"&amp;E170,'Np Quality'!A:M,7,FALSE))),"-",VLOOKUP(L170&amp;"-"&amp;E170,'Np Quality'!A:M,7,FALSE)))</f>
        <v>0.9</v>
      </c>
      <c r="Q160" s="391">
        <f>IF(ISBLANK(L160),"",IF(OR(ISBLANK(VLOOKUP(L160&amp;"-"&amp;E160,'Np Quality'!A:M,8,FALSE)),ISERROR(VLOOKUP(L160&amp;"-"&amp;E160,'Np Quality'!A:M,8,FALSE))),"-",VLOOKUP(L160&amp;"-"&amp;E160,'Np Quality'!A:M,8,FALSE)))</f>
        <v>0.9</v>
      </c>
      <c r="R160" s="283">
        <f>IF(ISBLANK(L160),"",IF(OR(ISBLANK(VLOOKUP(L160&amp;"-"&amp;E160,'Np Quality'!A:M,9,FALSE)),ISERROR(VLOOKUP(L160&amp;"-"&amp;E160,'Np Quality'!A:M,9,FALSE))),"-",VLOOKUP(L160&amp;"-"&amp;E160,'Np Quality'!A:M,9,FALSE)))</f>
        <v>0</v>
      </c>
      <c r="S160" s="394"/>
      <c r="T160" s="395" t="str">
        <f t="shared" si="21"/>
        <v>V1-MD1</v>
      </c>
      <c r="U160" s="395" t="str">
        <f t="shared" si="22"/>
        <v>Konabay</v>
      </c>
      <c r="V160" s="396"/>
      <c r="W160" s="282">
        <v>45761</v>
      </c>
      <c r="X160" s="258">
        <f t="shared" si="23"/>
        <v>4</v>
      </c>
      <c r="Y160" s="258">
        <f t="shared" si="24"/>
        <v>2025</v>
      </c>
    </row>
    <row r="161" spans="1:25">
      <c r="A161" s="382" t="str">
        <f t="shared" si="18"/>
        <v>B1-06-03</v>
      </c>
      <c r="B161" s="383">
        <f t="shared" si="19"/>
        <v>1</v>
      </c>
      <c r="C161" s="341" t="s">
        <v>43</v>
      </c>
      <c r="D161" s="282">
        <v>45744</v>
      </c>
      <c r="E161" s="384">
        <f t="shared" si="20"/>
        <v>45744</v>
      </c>
      <c r="F161" s="388">
        <v>0</v>
      </c>
      <c r="G161" s="243">
        <v>3</v>
      </c>
      <c r="H161" s="244" t="s">
        <v>165</v>
      </c>
      <c r="I161" s="243">
        <v>6</v>
      </c>
      <c r="J161" s="387" t="s">
        <v>166</v>
      </c>
      <c r="K161" s="244" t="s">
        <v>122</v>
      </c>
      <c r="L161" s="244" t="s">
        <v>204</v>
      </c>
      <c r="M161" s="244" t="s">
        <v>199</v>
      </c>
      <c r="N161" s="290">
        <v>1</v>
      </c>
      <c r="O161" s="391" t="str">
        <f>IF(ISBLANK(L161),"",IF(OR(ISBLANK(VLOOKUP(L161&amp;"-"&amp;E161,'Np Quality'!A:M,6,FALSE)),ISERROR(VLOOKUP(L161&amp;"-"&amp;E161,'Np Quality'!A:M,6,FALSE))),"-",VLOOKUP(L161&amp;"-"&amp;E161,'Np Quality'!A:M,6,FALSE)))</f>
        <v>Np4</v>
      </c>
      <c r="P161" s="391">
        <f>IF(ISBLANK(L171),"",IF(OR(ISBLANK(VLOOKUP(L171&amp;"-"&amp;E171,'Np Quality'!A:M,7,FALSE)),ISERROR(VLOOKUP(L171&amp;"-"&amp;E171,'Np Quality'!A:M,7,FALSE))),"-",VLOOKUP(L171&amp;"-"&amp;E171,'Np Quality'!A:M,7,FALSE)))</f>
        <v>0.9</v>
      </c>
      <c r="Q161" s="391">
        <f>IF(ISBLANK(L161),"",IF(OR(ISBLANK(VLOOKUP(L161&amp;"-"&amp;E161,'Np Quality'!A:M,8,FALSE)),ISERROR(VLOOKUP(L161&amp;"-"&amp;E161,'Np Quality'!A:M,8,FALSE))),"-",VLOOKUP(L161&amp;"-"&amp;E161,'Np Quality'!A:M,8,FALSE)))</f>
        <v>0.9</v>
      </c>
      <c r="R161" s="283">
        <f>IF(ISBLANK(L161),"",IF(OR(ISBLANK(VLOOKUP(L161&amp;"-"&amp;E161,'Np Quality'!A:M,9,FALSE)),ISERROR(VLOOKUP(L161&amp;"-"&amp;E161,'Np Quality'!A:M,9,FALSE))),"-",VLOOKUP(L161&amp;"-"&amp;E161,'Np Quality'!A:M,9,FALSE)))</f>
        <v>0</v>
      </c>
      <c r="S161" s="394"/>
      <c r="T161" s="395" t="str">
        <f t="shared" si="21"/>
        <v>V1-MD1</v>
      </c>
      <c r="U161" s="395" t="str">
        <f t="shared" si="22"/>
        <v>Konabay</v>
      </c>
      <c r="V161" s="396"/>
      <c r="W161" s="282">
        <v>45764</v>
      </c>
      <c r="X161" s="258">
        <f t="shared" si="23"/>
        <v>4</v>
      </c>
      <c r="Y161" s="258">
        <f t="shared" si="24"/>
        <v>2025</v>
      </c>
    </row>
    <row r="162" spans="1:25">
      <c r="A162" s="382" t="str">
        <f t="shared" si="18"/>
        <v>B1-07-03</v>
      </c>
      <c r="B162" s="383">
        <f t="shared" ref="B162:B199" si="25">IF(AND(A162&lt;&gt;A161,A162&lt;&gt;""),COUNTIF(A:A,A162),"")</f>
        <v>1</v>
      </c>
      <c r="C162" s="341" t="s">
        <v>43</v>
      </c>
      <c r="D162" s="282">
        <v>45745</v>
      </c>
      <c r="E162" s="384">
        <f t="shared" si="20"/>
        <v>45745</v>
      </c>
      <c r="F162" s="388">
        <v>0</v>
      </c>
      <c r="G162" s="243">
        <v>3</v>
      </c>
      <c r="H162" s="244" t="s">
        <v>165</v>
      </c>
      <c r="I162" s="243">
        <v>7</v>
      </c>
      <c r="J162" s="244" t="s">
        <v>166</v>
      </c>
      <c r="K162" s="244" t="s">
        <v>122</v>
      </c>
      <c r="L162" s="244" t="s">
        <v>204</v>
      </c>
      <c r="M162" s="244" t="s">
        <v>199</v>
      </c>
      <c r="N162" s="290">
        <v>1</v>
      </c>
      <c r="O162" s="391" t="str">
        <f>IF(ISBLANK(L162),"",IF(OR(ISBLANK(VLOOKUP(L162&amp;"-"&amp;E162,'Np Quality'!A:M,6,FALSE)),ISERROR(VLOOKUP(L162&amp;"-"&amp;E162,'Np Quality'!A:M,6,FALSE))),"-",VLOOKUP(L162&amp;"-"&amp;E162,'Np Quality'!A:M,6,FALSE)))</f>
        <v>Np4</v>
      </c>
      <c r="P162" s="391">
        <f>IF(ISBLANK(L172),"",IF(OR(ISBLANK(VLOOKUP(L172&amp;"-"&amp;E172,'Np Quality'!A:M,7,FALSE)),ISERROR(VLOOKUP(L172&amp;"-"&amp;E172,'Np Quality'!A:M,7,FALSE))),"-",VLOOKUP(L172&amp;"-"&amp;E172,'Np Quality'!A:M,7,FALSE)))</f>
        <v>0.9</v>
      </c>
      <c r="Q162" s="391">
        <f>IF(ISBLANK(L162),"",IF(OR(ISBLANK(VLOOKUP(L162&amp;"-"&amp;E162,'Np Quality'!A:M,8,FALSE)),ISERROR(VLOOKUP(L162&amp;"-"&amp;E162,'Np Quality'!A:M,8,FALSE))),"-",VLOOKUP(L162&amp;"-"&amp;E162,'Np Quality'!A:M,8,FALSE)))</f>
        <v>0.9</v>
      </c>
      <c r="R162" s="283">
        <f>IF(ISBLANK(L162),"",IF(OR(ISBLANK(VLOOKUP(L162&amp;"-"&amp;E162,'Np Quality'!A:M,9,FALSE)),ISERROR(VLOOKUP(L162&amp;"-"&amp;E162,'Np Quality'!A:M,9,FALSE))),"-",VLOOKUP(L162&amp;"-"&amp;E162,'Np Quality'!A:M,9,FALSE)))</f>
        <v>0</v>
      </c>
      <c r="S162" s="394"/>
      <c r="T162" s="395" t="str">
        <f t="shared" si="21"/>
        <v>V1-MD1</v>
      </c>
      <c r="U162" s="395" t="str">
        <f t="shared" si="22"/>
        <v>Konabay</v>
      </c>
      <c r="V162" s="396"/>
      <c r="W162" s="282">
        <v>45764</v>
      </c>
      <c r="X162" s="258">
        <f t="shared" si="23"/>
        <v>4</v>
      </c>
      <c r="Y162" s="258">
        <f t="shared" si="24"/>
        <v>2025</v>
      </c>
    </row>
    <row r="163" spans="1:25">
      <c r="A163" s="382" t="str">
        <f t="shared" si="18"/>
        <v>B1-08-03</v>
      </c>
      <c r="B163" s="383">
        <f t="shared" si="25"/>
        <v>1</v>
      </c>
      <c r="C163" s="341" t="s">
        <v>43</v>
      </c>
      <c r="D163" s="282">
        <v>45745</v>
      </c>
      <c r="E163" s="384">
        <f t="shared" si="20"/>
        <v>45745</v>
      </c>
      <c r="F163" s="388">
        <v>0</v>
      </c>
      <c r="G163" s="243">
        <v>3</v>
      </c>
      <c r="H163" s="244" t="s">
        <v>165</v>
      </c>
      <c r="I163" s="243">
        <v>8</v>
      </c>
      <c r="J163" s="244" t="s">
        <v>166</v>
      </c>
      <c r="K163" s="244" t="s">
        <v>122</v>
      </c>
      <c r="L163" s="244" t="s">
        <v>204</v>
      </c>
      <c r="M163" s="244" t="s">
        <v>199</v>
      </c>
      <c r="N163" s="290">
        <v>1</v>
      </c>
      <c r="O163" s="391" t="str">
        <f>IF(ISBLANK(L163),"",IF(OR(ISBLANK(VLOOKUP(L163&amp;"-"&amp;E163,'Np Quality'!A:M,6,FALSE)),ISERROR(VLOOKUP(L163&amp;"-"&amp;E163,'Np Quality'!A:M,6,FALSE))),"-",VLOOKUP(L163&amp;"-"&amp;E163,'Np Quality'!A:M,6,FALSE)))</f>
        <v>Np4</v>
      </c>
      <c r="P163" s="391">
        <f>IF(ISBLANK(L173),"",IF(OR(ISBLANK(VLOOKUP(L173&amp;"-"&amp;E173,'Np Quality'!A:M,7,FALSE)),ISERROR(VLOOKUP(L173&amp;"-"&amp;E173,'Np Quality'!A:M,7,FALSE))),"-",VLOOKUP(L173&amp;"-"&amp;E173,'Np Quality'!A:M,7,FALSE)))</f>
        <v>0.9</v>
      </c>
      <c r="Q163" s="391">
        <f>IF(ISBLANK(L163),"",IF(OR(ISBLANK(VLOOKUP(L163&amp;"-"&amp;E163,'Np Quality'!A:M,8,FALSE)),ISERROR(VLOOKUP(L163&amp;"-"&amp;E163,'Np Quality'!A:M,8,FALSE))),"-",VLOOKUP(L163&amp;"-"&amp;E163,'Np Quality'!A:M,8,FALSE)))</f>
        <v>0.9</v>
      </c>
      <c r="R163" s="283">
        <f>IF(ISBLANK(L163),"",IF(OR(ISBLANK(VLOOKUP(L163&amp;"-"&amp;E163,'Np Quality'!A:M,9,FALSE)),ISERROR(VLOOKUP(L163&amp;"-"&amp;E163,'Np Quality'!A:M,9,FALSE))),"-",VLOOKUP(L163&amp;"-"&amp;E163,'Np Quality'!A:M,9,FALSE)))</f>
        <v>0</v>
      </c>
      <c r="S163" s="394"/>
      <c r="T163" s="395" t="str">
        <f t="shared" si="21"/>
        <v>V1-MD1</v>
      </c>
      <c r="U163" s="395" t="str">
        <f t="shared" si="22"/>
        <v>Konabay</v>
      </c>
      <c r="V163" s="396"/>
      <c r="W163" s="282">
        <v>45764</v>
      </c>
      <c r="X163" s="258">
        <f t="shared" si="23"/>
        <v>4</v>
      </c>
      <c r="Y163" s="258">
        <f t="shared" si="24"/>
        <v>2025</v>
      </c>
    </row>
    <row r="164" spans="1:25">
      <c r="A164" s="382" t="str">
        <f t="shared" si="18"/>
        <v>E1-01-03</v>
      </c>
      <c r="B164" s="383">
        <f t="shared" si="25"/>
        <v>1</v>
      </c>
      <c r="C164" s="341" t="s">
        <v>43</v>
      </c>
      <c r="D164" s="282">
        <v>45745</v>
      </c>
      <c r="E164" s="384">
        <f t="shared" si="20"/>
        <v>45745</v>
      </c>
      <c r="F164" s="388">
        <v>0</v>
      </c>
      <c r="G164" s="243">
        <v>3</v>
      </c>
      <c r="H164" s="244" t="s">
        <v>215</v>
      </c>
      <c r="I164" s="243">
        <v>1</v>
      </c>
      <c r="J164" s="244" t="s">
        <v>166</v>
      </c>
      <c r="K164" s="244" t="s">
        <v>122</v>
      </c>
      <c r="L164" s="244" t="s">
        <v>163</v>
      </c>
      <c r="M164" s="244" t="s">
        <v>213</v>
      </c>
      <c r="N164" s="290">
        <v>0.8</v>
      </c>
      <c r="O164" s="391" t="str">
        <f>IF(ISBLANK(L164),"",IF(OR(ISBLANK(VLOOKUP(L164&amp;"-"&amp;E164,'Np Quality'!A:M,6,FALSE)),ISERROR(VLOOKUP(L164&amp;"-"&amp;E164,'Np Quality'!A:M,6,FALSE))),"-",VLOOKUP(L164&amp;"-"&amp;E164,'Np Quality'!A:M,6,FALSE)))</f>
        <v>Np4</v>
      </c>
      <c r="P164" s="391">
        <f>IF(ISBLANK(L174),"",IF(OR(ISBLANK(VLOOKUP(L174&amp;"-"&amp;E174,'Np Quality'!A:M,7,FALSE)),ISERROR(VLOOKUP(L174&amp;"-"&amp;E174,'Np Quality'!A:M,7,FALSE))),"-",VLOOKUP(L174&amp;"-"&amp;E174,'Np Quality'!A:M,7,FALSE)))</f>
        <v>0.9</v>
      </c>
      <c r="Q164" s="391">
        <f>IF(ISBLANK(L164),"",IF(OR(ISBLANK(VLOOKUP(L164&amp;"-"&amp;E164,'Np Quality'!A:M,8,FALSE)),ISERROR(VLOOKUP(L164&amp;"-"&amp;E164,'Np Quality'!A:M,8,FALSE))),"-",VLOOKUP(L164&amp;"-"&amp;E164,'Np Quality'!A:M,8,FALSE)))</f>
        <v>0.9</v>
      </c>
      <c r="R164" s="283">
        <f>IF(ISBLANK(L164),"",IF(OR(ISBLANK(VLOOKUP(L164&amp;"-"&amp;E164,'Np Quality'!A:M,9,FALSE)),ISERROR(VLOOKUP(L164&amp;"-"&amp;E164,'Np Quality'!A:M,9,FALSE))),"-",VLOOKUP(L164&amp;"-"&amp;E164,'Np Quality'!A:M,9,FALSE)))</f>
        <v>0</v>
      </c>
      <c r="S164" s="394"/>
      <c r="T164" s="395" t="str">
        <f t="shared" si="21"/>
        <v>V1-MB1</v>
      </c>
      <c r="U164" s="395" t="str">
        <f t="shared" si="22"/>
        <v>SIS</v>
      </c>
      <c r="V164" s="396"/>
      <c r="W164" s="282">
        <v>45762</v>
      </c>
      <c r="X164" s="258">
        <f t="shared" si="23"/>
        <v>4</v>
      </c>
      <c r="Y164" s="258">
        <f t="shared" si="24"/>
        <v>2025</v>
      </c>
    </row>
    <row r="165" spans="1:25">
      <c r="A165" s="382" t="str">
        <f t="shared" si="18"/>
        <v>E1-02-03</v>
      </c>
      <c r="B165" s="383">
        <f t="shared" si="25"/>
        <v>1</v>
      </c>
      <c r="C165" s="341" t="s">
        <v>43</v>
      </c>
      <c r="D165" s="282">
        <v>45745</v>
      </c>
      <c r="E165" s="384">
        <f t="shared" si="20"/>
        <v>45745</v>
      </c>
      <c r="F165" s="388">
        <v>0</v>
      </c>
      <c r="G165" s="243">
        <v>3</v>
      </c>
      <c r="H165" s="244" t="s">
        <v>215</v>
      </c>
      <c r="I165" s="243">
        <v>2</v>
      </c>
      <c r="J165" s="244" t="s">
        <v>166</v>
      </c>
      <c r="K165" s="244" t="s">
        <v>122</v>
      </c>
      <c r="L165" s="244" t="s">
        <v>163</v>
      </c>
      <c r="M165" s="244" t="s">
        <v>213</v>
      </c>
      <c r="N165" s="290">
        <v>0.8</v>
      </c>
      <c r="O165" s="391" t="str">
        <f>IF(ISBLANK(L166),"",IF(OR(ISBLANK(VLOOKUP(L166&amp;"-"&amp;E166,'Np Quality'!A:M,6,FALSE)),ISERROR(VLOOKUP(L166&amp;"-"&amp;E166,'Np Quality'!A:M,6,FALSE))),"-",VLOOKUP(L166&amp;"-"&amp;E166,'Np Quality'!A:M,6,FALSE)))</f>
        <v>Np4</v>
      </c>
      <c r="P165" s="391">
        <f>IF(ISBLANK(L175),"",IF(OR(ISBLANK(VLOOKUP(L175&amp;"-"&amp;E175,'Np Quality'!A:M,7,FALSE)),ISERROR(VLOOKUP(L175&amp;"-"&amp;E175,'Np Quality'!A:M,7,FALSE))),"-",VLOOKUP(L175&amp;"-"&amp;E175,'Np Quality'!A:M,7,FALSE)))</f>
        <v>0.9</v>
      </c>
      <c r="Q165" s="391">
        <f>IF(ISBLANK(L165),"",IF(OR(ISBLANK(VLOOKUP(L165&amp;"-"&amp;E165,'Np Quality'!A:M,8,FALSE)),ISERROR(VLOOKUP(L165&amp;"-"&amp;E165,'Np Quality'!A:M,8,FALSE))),"-",VLOOKUP(L165&amp;"-"&amp;E165,'Np Quality'!A:M,8,FALSE)))</f>
        <v>0.9</v>
      </c>
      <c r="R165" s="283">
        <f>IF(ISBLANK(L165),"",IF(OR(ISBLANK(VLOOKUP(L165&amp;"-"&amp;E165,'Np Quality'!A:M,9,FALSE)),ISERROR(VLOOKUP(L165&amp;"-"&amp;E165,'Np Quality'!A:M,9,FALSE))),"-",VLOOKUP(L165&amp;"-"&amp;E165,'Np Quality'!A:M,9,FALSE)))</f>
        <v>0</v>
      </c>
      <c r="S165" s="394"/>
      <c r="T165" s="395" t="str">
        <f t="shared" si="21"/>
        <v>V1-MB1</v>
      </c>
      <c r="U165" s="395" t="str">
        <f t="shared" si="22"/>
        <v>SIS</v>
      </c>
      <c r="V165" s="396"/>
      <c r="W165" s="282">
        <v>45764</v>
      </c>
      <c r="X165" s="258">
        <f t="shared" si="23"/>
        <v>4</v>
      </c>
      <c r="Y165" s="258">
        <f t="shared" si="24"/>
        <v>2025</v>
      </c>
    </row>
    <row r="166" spans="1:25">
      <c r="A166" s="382" t="str">
        <f t="shared" si="18"/>
        <v>E1-03-03</v>
      </c>
      <c r="B166" s="383">
        <f t="shared" si="25"/>
        <v>1</v>
      </c>
      <c r="C166" s="341" t="s">
        <v>43</v>
      </c>
      <c r="D166" s="282">
        <v>45745</v>
      </c>
      <c r="E166" s="384">
        <f t="shared" si="20"/>
        <v>45745</v>
      </c>
      <c r="F166" s="388">
        <v>0</v>
      </c>
      <c r="G166" s="243">
        <v>3</v>
      </c>
      <c r="H166" s="244" t="s">
        <v>215</v>
      </c>
      <c r="I166" s="243">
        <v>3</v>
      </c>
      <c r="J166" s="244" t="s">
        <v>166</v>
      </c>
      <c r="K166" s="244" t="s">
        <v>122</v>
      </c>
      <c r="L166" s="244" t="s">
        <v>163</v>
      </c>
      <c r="M166" s="244" t="s">
        <v>213</v>
      </c>
      <c r="N166" s="290">
        <v>0.8</v>
      </c>
      <c r="O166" s="391" t="str">
        <f>IF(ISBLANK(L166),"",IF(OR(ISBLANK(VLOOKUP(L166&amp;"-"&amp;E166,'Np Quality'!A:M,6,FALSE)),ISERROR(VLOOKUP(L166&amp;"-"&amp;E166,'Np Quality'!A:M,6,FALSE))),"-",VLOOKUP(L166&amp;"-"&amp;E166,'Np Quality'!A:M,6,FALSE)))</f>
        <v>Np4</v>
      </c>
      <c r="P166" s="391">
        <f>IF(ISBLANK(L177),"",IF(OR(ISBLANK(VLOOKUP(L177&amp;"-"&amp;E177,'Np Quality'!A:M,7,FALSE)),ISERROR(VLOOKUP(L177&amp;"-"&amp;E177,'Np Quality'!A:M,7,FALSE))),"-",VLOOKUP(L177&amp;"-"&amp;E177,'Np Quality'!A:M,7,FALSE)))</f>
        <v>0.9</v>
      </c>
      <c r="Q166" s="391">
        <f>IF(ISBLANK(L166),"",IF(OR(ISBLANK(VLOOKUP(L166&amp;"-"&amp;E166,'Np Quality'!A:M,8,FALSE)),ISERROR(VLOOKUP(L166&amp;"-"&amp;E166,'Np Quality'!A:M,8,FALSE))),"-",VLOOKUP(L166&amp;"-"&amp;E166,'Np Quality'!A:M,8,FALSE)))</f>
        <v>0.9</v>
      </c>
      <c r="R166" s="283">
        <f>IF(ISBLANK(L166),"",IF(OR(ISBLANK(VLOOKUP(L166&amp;"-"&amp;E166,'Np Quality'!A:M,9,FALSE)),ISERROR(VLOOKUP(L166&amp;"-"&amp;E166,'Np Quality'!A:M,9,FALSE))),"-",VLOOKUP(L166&amp;"-"&amp;E166,'Np Quality'!A:M,9,FALSE)))</f>
        <v>0</v>
      </c>
      <c r="S166" s="394"/>
      <c r="T166" s="395" t="str">
        <f t="shared" si="21"/>
        <v>V1-MB1</v>
      </c>
      <c r="U166" s="395" t="str">
        <f t="shared" si="22"/>
        <v>SIS</v>
      </c>
      <c r="V166" s="396"/>
      <c r="W166" s="282">
        <v>45758</v>
      </c>
      <c r="X166" s="258">
        <f t="shared" si="23"/>
        <v>4</v>
      </c>
      <c r="Y166" s="258">
        <f t="shared" si="24"/>
        <v>2025</v>
      </c>
    </row>
    <row r="167" spans="1:25">
      <c r="A167" s="382" t="str">
        <f t="shared" si="18"/>
        <v>E1-04-03</v>
      </c>
      <c r="B167" s="383">
        <f t="shared" si="25"/>
        <v>1</v>
      </c>
      <c r="C167" s="341" t="s">
        <v>43</v>
      </c>
      <c r="D167" s="282">
        <v>45745</v>
      </c>
      <c r="E167" s="384">
        <f t="shared" si="20"/>
        <v>45745</v>
      </c>
      <c r="F167" s="388">
        <v>0</v>
      </c>
      <c r="G167" s="243">
        <v>3</v>
      </c>
      <c r="H167" s="244" t="s">
        <v>215</v>
      </c>
      <c r="I167" s="243">
        <v>4</v>
      </c>
      <c r="J167" s="244" t="s">
        <v>166</v>
      </c>
      <c r="K167" s="244" t="s">
        <v>122</v>
      </c>
      <c r="L167" s="244" t="s">
        <v>163</v>
      </c>
      <c r="M167" s="244" t="s">
        <v>213</v>
      </c>
      <c r="N167" s="290">
        <v>0.8</v>
      </c>
      <c r="O167" s="391" t="str">
        <f>IF(ISBLANK(L167),"",IF(OR(ISBLANK(VLOOKUP(L167&amp;"-"&amp;E167,'Np Quality'!A:M,6,FALSE)),ISERROR(VLOOKUP(L167&amp;"-"&amp;E167,'Np Quality'!A:M,6,FALSE))),"-",VLOOKUP(L167&amp;"-"&amp;E167,'Np Quality'!A:M,6,FALSE)))</f>
        <v>Np4</v>
      </c>
      <c r="P167" s="391">
        <f>IF(ISBLANK(L177),"",IF(OR(ISBLANK(VLOOKUP(L177&amp;"-"&amp;E177,'Np Quality'!A:M,7,FALSE)),ISERROR(VLOOKUP(L177&amp;"-"&amp;E177,'Np Quality'!A:M,7,FALSE))),"-",VLOOKUP(L177&amp;"-"&amp;E177,'Np Quality'!A:M,7,FALSE)))</f>
        <v>0.9</v>
      </c>
      <c r="Q167" s="391">
        <f>IF(ISBLANK(L168),"",IF(OR(ISBLANK(VLOOKUP(L168&amp;"-"&amp;E168,'Np Quality'!A:M,8,FALSE)),ISERROR(VLOOKUP(L168&amp;"-"&amp;E168,'Np Quality'!A:M,8,FALSE))),"-",VLOOKUP(L168&amp;"-"&amp;E168,'Np Quality'!A:M,8,FALSE)))</f>
        <v>0.9</v>
      </c>
      <c r="R167" s="283">
        <f>IF(ISBLANK(L167),"",IF(OR(ISBLANK(VLOOKUP(L167&amp;"-"&amp;E167,'Np Quality'!A:M,9,FALSE)),ISERROR(VLOOKUP(L167&amp;"-"&amp;E167,'Np Quality'!A:M,9,FALSE))),"-",VLOOKUP(L167&amp;"-"&amp;E167,'Np Quality'!A:M,9,FALSE)))</f>
        <v>0</v>
      </c>
      <c r="S167" s="394"/>
      <c r="T167" s="395" t="str">
        <f t="shared" si="21"/>
        <v>V1-MB1</v>
      </c>
      <c r="U167" s="395" t="str">
        <f t="shared" si="22"/>
        <v>SIS</v>
      </c>
      <c r="V167" s="396"/>
      <c r="W167" s="282">
        <v>45758</v>
      </c>
      <c r="X167" s="258">
        <f t="shared" si="23"/>
        <v>4</v>
      </c>
      <c r="Y167" s="258">
        <f t="shared" si="24"/>
        <v>2025</v>
      </c>
    </row>
    <row r="168" spans="1:25">
      <c r="A168" s="382" t="str">
        <f t="shared" si="18"/>
        <v>E1-05-03</v>
      </c>
      <c r="B168" s="383">
        <f t="shared" si="25"/>
        <v>1</v>
      </c>
      <c r="C168" s="341" t="s">
        <v>43</v>
      </c>
      <c r="D168" s="282">
        <v>45745</v>
      </c>
      <c r="E168" s="384">
        <f t="shared" si="20"/>
        <v>45745</v>
      </c>
      <c r="F168" s="388">
        <v>0</v>
      </c>
      <c r="G168" s="243">
        <v>3</v>
      </c>
      <c r="H168" s="244" t="s">
        <v>215</v>
      </c>
      <c r="I168" s="243">
        <v>5</v>
      </c>
      <c r="J168" s="244" t="s">
        <v>166</v>
      </c>
      <c r="K168" s="244" t="s">
        <v>122</v>
      </c>
      <c r="L168" s="244" t="s">
        <v>163</v>
      </c>
      <c r="M168" s="244" t="s">
        <v>213</v>
      </c>
      <c r="N168" s="290">
        <v>0.8</v>
      </c>
      <c r="O168" s="391" t="str">
        <f>IF(ISBLANK(L168),"",IF(OR(ISBLANK(VLOOKUP(L168&amp;"-"&amp;E168,'Np Quality'!A:M,6,FALSE)),ISERROR(VLOOKUP(L168&amp;"-"&amp;E168,'Np Quality'!A:M,6,FALSE))),"-",VLOOKUP(L168&amp;"-"&amp;E168,'Np Quality'!A:M,6,FALSE)))</f>
        <v>Np4</v>
      </c>
      <c r="P168" s="391">
        <f>IF(ISBLANK(L178),"",IF(OR(ISBLANK(VLOOKUP(L178&amp;"-"&amp;E178,'Np Quality'!A:M,7,FALSE)),ISERROR(VLOOKUP(L178&amp;"-"&amp;E178,'Np Quality'!A:M,7,FALSE))),"-",VLOOKUP(L178&amp;"-"&amp;E178,'Np Quality'!A:M,7,FALSE)))</f>
        <v>0.9</v>
      </c>
      <c r="Q168" s="391">
        <f>IF(ISBLANK(L168),"",IF(OR(ISBLANK(VLOOKUP(L168&amp;"-"&amp;E168,'Np Quality'!A:M,8,FALSE)),ISERROR(VLOOKUP(L168&amp;"-"&amp;E168,'Np Quality'!A:M,8,FALSE))),"-",VLOOKUP(L168&amp;"-"&amp;E168,'Np Quality'!A:M,8,FALSE)))</f>
        <v>0.9</v>
      </c>
      <c r="R168" s="283">
        <f>IF(ISBLANK(L169),"",IF(OR(ISBLANK(VLOOKUP(L169&amp;"-"&amp;E169,'Np Quality'!A:M,9,FALSE)),ISERROR(VLOOKUP(L169&amp;"-"&amp;E169,'Np Quality'!A:M,9,FALSE))),"-",VLOOKUP(L169&amp;"-"&amp;E169,'Np Quality'!A:M,9,FALSE)))</f>
        <v>0</v>
      </c>
      <c r="S168" s="394"/>
      <c r="T168" s="395" t="str">
        <f t="shared" si="21"/>
        <v>V1-MB1</v>
      </c>
      <c r="U168" s="395" t="str">
        <f t="shared" si="22"/>
        <v>SIS</v>
      </c>
      <c r="V168" s="396"/>
      <c r="W168" s="282">
        <v>45767</v>
      </c>
      <c r="X168" s="258">
        <f t="shared" si="23"/>
        <v>4</v>
      </c>
      <c r="Y168" s="258">
        <f t="shared" si="24"/>
        <v>2025</v>
      </c>
    </row>
    <row r="169" spans="1:25">
      <c r="A169" s="382" t="str">
        <f t="shared" si="18"/>
        <v>E1-06-03</v>
      </c>
      <c r="B169" s="383">
        <f t="shared" si="25"/>
        <v>1</v>
      </c>
      <c r="C169" s="341" t="s">
        <v>43</v>
      </c>
      <c r="D169" s="282">
        <v>45746</v>
      </c>
      <c r="E169" s="384">
        <f t="shared" si="20"/>
        <v>45746</v>
      </c>
      <c r="F169" s="388">
        <v>0</v>
      </c>
      <c r="G169" s="243">
        <v>3</v>
      </c>
      <c r="H169" s="244" t="s">
        <v>215</v>
      </c>
      <c r="I169" s="243">
        <v>6</v>
      </c>
      <c r="J169" s="244" t="s">
        <v>166</v>
      </c>
      <c r="K169" s="244" t="s">
        <v>122</v>
      </c>
      <c r="L169" s="244" t="s">
        <v>163</v>
      </c>
      <c r="M169" s="244" t="s">
        <v>213</v>
      </c>
      <c r="N169" s="290">
        <v>1</v>
      </c>
      <c r="O169" s="391" t="str">
        <f>IF(ISBLANK(L169),"",IF(OR(ISBLANK(VLOOKUP(L169&amp;"-"&amp;E169,'Np Quality'!A:M,6,FALSE)),ISERROR(VLOOKUP(L169&amp;"-"&amp;E169,'Np Quality'!A:M,6,FALSE))),"-",VLOOKUP(L169&amp;"-"&amp;E169,'Np Quality'!A:M,6,FALSE)))</f>
        <v>Np4</v>
      </c>
      <c r="P169" s="391">
        <f>IF(ISBLANK(L179),"",IF(OR(ISBLANK(VLOOKUP(L179&amp;"-"&amp;E179,'Np Quality'!A:M,7,FALSE)),ISERROR(VLOOKUP(L179&amp;"-"&amp;E179,'Np Quality'!A:M,7,FALSE))),"-",VLOOKUP(L179&amp;"-"&amp;E179,'Np Quality'!A:M,7,FALSE)))</f>
        <v>0.9</v>
      </c>
      <c r="Q169" s="391">
        <f>IF(ISBLANK(L169),"",IF(OR(ISBLANK(VLOOKUP(L169&amp;"-"&amp;E169,'Np Quality'!A:M,8,FALSE)),ISERROR(VLOOKUP(L169&amp;"-"&amp;E169,'Np Quality'!A:M,8,FALSE))),"-",VLOOKUP(L169&amp;"-"&amp;E169,'Np Quality'!A:M,8,FALSE)))</f>
        <v>0.9</v>
      </c>
      <c r="R169" s="283">
        <f>IF(ISBLANK(L169),"",IF(OR(ISBLANK(VLOOKUP(L169&amp;"-"&amp;E169,'Np Quality'!A:M,9,FALSE)),ISERROR(VLOOKUP(L169&amp;"-"&amp;E169,'Np Quality'!A:M,9,FALSE))),"-",VLOOKUP(L169&amp;"-"&amp;E169,'Np Quality'!A:M,9,FALSE)))</f>
        <v>0</v>
      </c>
      <c r="S169" s="394"/>
      <c r="T169" s="395" t="str">
        <f t="shared" si="21"/>
        <v>V1-MB1</v>
      </c>
      <c r="U169" s="395" t="str">
        <f t="shared" si="22"/>
        <v>SIS</v>
      </c>
      <c r="V169" s="396"/>
      <c r="W169" s="282">
        <v>45767</v>
      </c>
      <c r="X169" s="258">
        <f t="shared" si="23"/>
        <v>4</v>
      </c>
      <c r="Y169" s="258">
        <f t="shared" si="24"/>
        <v>2025</v>
      </c>
    </row>
    <row r="170" spans="1:25">
      <c r="A170" s="382" t="str">
        <f t="shared" si="18"/>
        <v>E1-07-03</v>
      </c>
      <c r="B170" s="383">
        <f t="shared" si="25"/>
        <v>1</v>
      </c>
      <c r="C170" s="341" t="s">
        <v>43</v>
      </c>
      <c r="D170" s="282">
        <v>45746</v>
      </c>
      <c r="E170" s="384">
        <f t="shared" si="20"/>
        <v>45746</v>
      </c>
      <c r="F170" s="388">
        <v>0</v>
      </c>
      <c r="G170" s="243">
        <v>3</v>
      </c>
      <c r="H170" s="244" t="s">
        <v>215</v>
      </c>
      <c r="I170" s="243">
        <v>7</v>
      </c>
      <c r="J170" s="244" t="s">
        <v>166</v>
      </c>
      <c r="K170" s="244" t="s">
        <v>122</v>
      </c>
      <c r="L170" s="244" t="s">
        <v>163</v>
      </c>
      <c r="M170" s="244" t="s">
        <v>213</v>
      </c>
      <c r="N170" s="290">
        <v>1</v>
      </c>
      <c r="O170" s="391" t="str">
        <f>IF(ISBLANK(L170),"",IF(OR(ISBLANK(VLOOKUP(L170&amp;"-"&amp;E170,'Np Quality'!A:M,6,FALSE)),ISERROR(VLOOKUP(L170&amp;"-"&amp;E170,'Np Quality'!A:M,6,FALSE))),"-",VLOOKUP(L170&amp;"-"&amp;E170,'Np Quality'!A:M,6,FALSE)))</f>
        <v>Np4</v>
      </c>
      <c r="P170" s="391">
        <f>IF(ISBLANK(L170),"",IF(OR(ISBLANK(VLOOKUP(L170&amp;"-"&amp;E170,'Np Quality'!A:M,7,FALSE)),ISERROR(VLOOKUP(L170&amp;"-"&amp;E170,'Np Quality'!A:M,7,FALSE))),"-",VLOOKUP(L170&amp;"-"&amp;E170,'Np Quality'!A:M,7,FALSE)))</f>
        <v>0.9</v>
      </c>
      <c r="Q170" s="391">
        <f>IF(ISBLANK(L180),"",IF(OR(ISBLANK(VLOOKUP(L180&amp;"-"&amp;E180,'Np Quality'!A:M,8,FALSE)),ISERROR(VLOOKUP(L180&amp;"-"&amp;E180,'Np Quality'!A:M,8,FALSE))),"-",VLOOKUP(L180&amp;"-"&amp;E180,'Np Quality'!A:M,8,FALSE)))</f>
        <v>0.9</v>
      </c>
      <c r="R170" s="283">
        <f>IF(ISBLANK(L170),"",IF(OR(ISBLANK(VLOOKUP(L170&amp;"-"&amp;E170,'Np Quality'!A:M,9,FALSE)),ISERROR(VLOOKUP(L170&amp;"-"&amp;E170,'Np Quality'!A:M,9,FALSE))),"-",VLOOKUP(L170&amp;"-"&amp;E170,'Np Quality'!A:M,9,FALSE)))</f>
        <v>0</v>
      </c>
      <c r="S170" s="394"/>
      <c r="T170" s="395" t="str">
        <f t="shared" si="21"/>
        <v>V1-MB1</v>
      </c>
      <c r="U170" s="395" t="str">
        <f t="shared" si="22"/>
        <v>SIS</v>
      </c>
      <c r="V170" s="396"/>
      <c r="W170" s="282">
        <v>45767</v>
      </c>
      <c r="X170" s="258">
        <f t="shared" si="23"/>
        <v>4</v>
      </c>
      <c r="Y170" s="258">
        <f t="shared" si="24"/>
        <v>2025</v>
      </c>
    </row>
    <row r="171" spans="1:25">
      <c r="A171" s="382" t="str">
        <f t="shared" si="18"/>
        <v>E1-08-03</v>
      </c>
      <c r="B171" s="383">
        <f t="shared" si="25"/>
        <v>1</v>
      </c>
      <c r="C171" s="341" t="s">
        <v>43</v>
      </c>
      <c r="D171" s="282">
        <v>45746</v>
      </c>
      <c r="E171" s="384">
        <f t="shared" si="20"/>
        <v>45746</v>
      </c>
      <c r="F171" s="388">
        <v>0</v>
      </c>
      <c r="G171" s="243">
        <v>3</v>
      </c>
      <c r="H171" s="244" t="s">
        <v>215</v>
      </c>
      <c r="I171" s="243">
        <v>8</v>
      </c>
      <c r="J171" s="244" t="s">
        <v>166</v>
      </c>
      <c r="K171" s="244" t="s">
        <v>122</v>
      </c>
      <c r="L171" s="244" t="s">
        <v>163</v>
      </c>
      <c r="M171" s="244" t="s">
        <v>213</v>
      </c>
      <c r="N171" s="290">
        <v>1</v>
      </c>
      <c r="O171" s="391" t="str">
        <f>IF(ISBLANK(L171),"",IF(OR(ISBLANK(VLOOKUP(L171&amp;"-"&amp;E171,'Np Quality'!A:M,6,FALSE)),ISERROR(VLOOKUP(L171&amp;"-"&amp;E171,'Np Quality'!A:M,6,FALSE))),"-",VLOOKUP(L171&amp;"-"&amp;E171,'Np Quality'!A:M,6,FALSE)))</f>
        <v>Np4</v>
      </c>
      <c r="P171" s="391">
        <f>IF(ISBLANK(L171),"",IF(OR(ISBLANK(VLOOKUP(L171&amp;"-"&amp;E171,'Np Quality'!A:M,7,FALSE)),ISERROR(VLOOKUP(L171&amp;"-"&amp;E171,'Np Quality'!A:M,7,FALSE))),"-",VLOOKUP(L171&amp;"-"&amp;E171,'Np Quality'!A:M,7,FALSE)))</f>
        <v>0.9</v>
      </c>
      <c r="Q171" s="391">
        <f>IF(ISBLANK(L181),"",IF(OR(ISBLANK(VLOOKUP(L181&amp;"-"&amp;E181,'Np Quality'!A:M,8,FALSE)),ISERROR(VLOOKUP(L181&amp;"-"&amp;E181,'Np Quality'!A:M,8,FALSE))),"-",VLOOKUP(L181&amp;"-"&amp;E181,'Np Quality'!A:M,8,FALSE)))</f>
        <v>0.9</v>
      </c>
      <c r="R171" s="283">
        <f>IF(ISBLANK(L171),"",IF(OR(ISBLANK(VLOOKUP(L171&amp;"-"&amp;E171,'Np Quality'!A:M,9,FALSE)),ISERROR(VLOOKUP(L171&amp;"-"&amp;E171,'Np Quality'!A:M,9,FALSE))),"-",VLOOKUP(L171&amp;"-"&amp;E171,'Np Quality'!A:M,9,FALSE)))</f>
        <v>0</v>
      </c>
      <c r="S171" s="394"/>
      <c r="T171" s="395" t="str">
        <f t="shared" si="21"/>
        <v>V1-MB1</v>
      </c>
      <c r="U171" s="395" t="str">
        <f t="shared" si="22"/>
        <v>SIS</v>
      </c>
      <c r="V171" s="396"/>
      <c r="W171" s="282">
        <v>45767</v>
      </c>
      <c r="X171" s="258">
        <f t="shared" si="23"/>
        <v>4</v>
      </c>
      <c r="Y171" s="258">
        <f t="shared" si="24"/>
        <v>2025</v>
      </c>
    </row>
    <row r="172" spans="1:25">
      <c r="A172" s="382" t="str">
        <f t="shared" si="18"/>
        <v>E1-09-03</v>
      </c>
      <c r="B172" s="383">
        <f t="shared" si="25"/>
        <v>1</v>
      </c>
      <c r="C172" s="341" t="s">
        <v>43</v>
      </c>
      <c r="D172" s="282">
        <v>45746</v>
      </c>
      <c r="E172" s="384">
        <f t="shared" si="20"/>
        <v>45746</v>
      </c>
      <c r="F172" s="388">
        <v>0</v>
      </c>
      <c r="G172" s="243">
        <v>3</v>
      </c>
      <c r="H172" s="244" t="s">
        <v>215</v>
      </c>
      <c r="I172" s="243">
        <v>9</v>
      </c>
      <c r="J172" s="387" t="s">
        <v>166</v>
      </c>
      <c r="K172" s="244" t="s">
        <v>122</v>
      </c>
      <c r="L172" s="244" t="s">
        <v>163</v>
      </c>
      <c r="M172" s="244" t="s">
        <v>213</v>
      </c>
      <c r="N172" s="290">
        <v>1</v>
      </c>
      <c r="O172" s="391" t="str">
        <f>IF(ISBLANK(L172),"",IF(OR(ISBLANK(VLOOKUP(L172&amp;"-"&amp;E172,'Np Quality'!A:M,6,FALSE)),ISERROR(VLOOKUP(L172&amp;"-"&amp;E172,'Np Quality'!A:M,6,FALSE))),"-",VLOOKUP(L172&amp;"-"&amp;E172,'Np Quality'!A:M,6,FALSE)))</f>
        <v>Np4</v>
      </c>
      <c r="P172" s="391">
        <f>IF(ISBLANK(L172),"",IF(OR(ISBLANK(VLOOKUP(L172&amp;"-"&amp;E172,'Np Quality'!A:M,7,FALSE)),ISERROR(VLOOKUP(L172&amp;"-"&amp;E172,'Np Quality'!A:M,7,FALSE))),"-",VLOOKUP(L172&amp;"-"&amp;E172,'Np Quality'!A:M,7,FALSE)))</f>
        <v>0.9</v>
      </c>
      <c r="Q172" s="391">
        <f>IF(ISBLANK(L182),"",IF(OR(ISBLANK(VLOOKUP(L182&amp;"-"&amp;E182,'Np Quality'!A:M,8,FALSE)),ISERROR(VLOOKUP(L182&amp;"-"&amp;E182,'Np Quality'!A:M,8,FALSE))),"-",VLOOKUP(L182&amp;"-"&amp;E182,'Np Quality'!A:M,8,FALSE)))</f>
        <v>0.9</v>
      </c>
      <c r="R172" s="283">
        <f>IF(ISBLANK(L172),"",IF(OR(ISBLANK(VLOOKUP(L172&amp;"-"&amp;E172,'Np Quality'!A:M,9,FALSE)),ISERROR(VLOOKUP(L172&amp;"-"&amp;E172,'Np Quality'!A:M,9,FALSE))),"-",VLOOKUP(L172&amp;"-"&amp;E172,'Np Quality'!A:M,9,FALSE)))</f>
        <v>0</v>
      </c>
      <c r="S172" s="394"/>
      <c r="T172" s="395" t="str">
        <f t="shared" si="21"/>
        <v>V1-MB1</v>
      </c>
      <c r="U172" s="395" t="str">
        <f t="shared" si="22"/>
        <v>SIS</v>
      </c>
      <c r="V172" s="396"/>
      <c r="W172" s="282">
        <v>45769</v>
      </c>
      <c r="X172" s="258">
        <f t="shared" si="23"/>
        <v>4</v>
      </c>
      <c r="Y172" s="258">
        <f t="shared" si="24"/>
        <v>2025</v>
      </c>
    </row>
    <row r="173" spans="1:25">
      <c r="A173" s="382" t="str">
        <f t="shared" si="18"/>
        <v>E1-10-03</v>
      </c>
      <c r="B173" s="383">
        <f t="shared" si="25"/>
        <v>1</v>
      </c>
      <c r="C173" s="341" t="s">
        <v>43</v>
      </c>
      <c r="D173" s="282">
        <v>45746</v>
      </c>
      <c r="E173" s="384">
        <f t="shared" si="20"/>
        <v>45746</v>
      </c>
      <c r="F173" s="388">
        <v>0</v>
      </c>
      <c r="G173" s="243">
        <v>3</v>
      </c>
      <c r="H173" s="244" t="s">
        <v>215</v>
      </c>
      <c r="I173" s="243">
        <v>10</v>
      </c>
      <c r="J173" s="387" t="s">
        <v>166</v>
      </c>
      <c r="K173" s="244" t="s">
        <v>122</v>
      </c>
      <c r="L173" s="244" t="s">
        <v>204</v>
      </c>
      <c r="M173" s="244" t="s">
        <v>199</v>
      </c>
      <c r="N173" s="290">
        <v>0.7</v>
      </c>
      <c r="O173" s="391" t="str">
        <f>IF(ISBLANK(L173),"",IF(OR(ISBLANK(VLOOKUP(L173&amp;"-"&amp;E173,'Np Quality'!A:M,6,FALSE)),ISERROR(VLOOKUP(L173&amp;"-"&amp;E173,'Np Quality'!A:M,6,FALSE))),"-",VLOOKUP(L173&amp;"-"&amp;E173,'Np Quality'!A:M,6,FALSE)))</f>
        <v>Np4</v>
      </c>
      <c r="P173" s="391">
        <f>IF(ISBLANK(L173),"",IF(OR(ISBLANK(VLOOKUP(L173&amp;"-"&amp;E173,'Np Quality'!A:M,7,FALSE)),ISERROR(VLOOKUP(L173&amp;"-"&amp;E173,'Np Quality'!A:M,7,FALSE))),"-",VLOOKUP(L173&amp;"-"&amp;E173,'Np Quality'!A:M,7,FALSE)))</f>
        <v>0.9</v>
      </c>
      <c r="Q173" s="391">
        <f>IF(ISBLANK(L183),"",IF(OR(ISBLANK(VLOOKUP(L183&amp;"-"&amp;E183,'Np Quality'!A:M,8,FALSE)),ISERROR(VLOOKUP(L183&amp;"-"&amp;E183,'Np Quality'!A:M,8,FALSE))),"-",VLOOKUP(L183&amp;"-"&amp;E183,'Np Quality'!A:M,8,FALSE)))</f>
        <v>0.9</v>
      </c>
      <c r="R173" s="283">
        <f>IF(ISBLANK(L173),"",IF(OR(ISBLANK(VLOOKUP(L173&amp;"-"&amp;E173,'Np Quality'!A:M,9,FALSE)),ISERROR(VLOOKUP(L173&amp;"-"&amp;E173,'Np Quality'!A:M,9,FALSE))),"-",VLOOKUP(L173&amp;"-"&amp;E173,'Np Quality'!A:M,9,FALSE)))</f>
        <v>0</v>
      </c>
      <c r="S173" s="394"/>
      <c r="T173" s="395" t="str">
        <f t="shared" si="21"/>
        <v>V1-MD1</v>
      </c>
      <c r="U173" s="395" t="str">
        <f t="shared" si="22"/>
        <v>Konabay</v>
      </c>
      <c r="V173" s="396"/>
      <c r="W173" s="282">
        <v>45769</v>
      </c>
      <c r="X173" s="258">
        <f t="shared" si="23"/>
        <v>4</v>
      </c>
      <c r="Y173" s="258">
        <f t="shared" si="24"/>
        <v>2025</v>
      </c>
    </row>
    <row r="174" spans="1:25">
      <c r="A174" s="382" t="str">
        <f t="shared" si="18"/>
        <v>E1-11-03</v>
      </c>
      <c r="B174" s="383">
        <f t="shared" si="25"/>
        <v>1</v>
      </c>
      <c r="C174" s="341" t="s">
        <v>43</v>
      </c>
      <c r="D174" s="282">
        <v>45746</v>
      </c>
      <c r="E174" s="384">
        <f t="shared" si="20"/>
        <v>45746</v>
      </c>
      <c r="F174" s="388">
        <v>0</v>
      </c>
      <c r="G174" s="243">
        <v>3</v>
      </c>
      <c r="H174" s="244" t="s">
        <v>215</v>
      </c>
      <c r="I174" s="243">
        <v>11</v>
      </c>
      <c r="J174" s="387" t="s">
        <v>166</v>
      </c>
      <c r="K174" s="244" t="s">
        <v>122</v>
      </c>
      <c r="L174" s="244" t="s">
        <v>204</v>
      </c>
      <c r="M174" s="244" t="s">
        <v>199</v>
      </c>
      <c r="N174" s="290">
        <v>0.7</v>
      </c>
      <c r="O174" s="391" t="str">
        <f>IF(ISBLANK(L174),"",IF(OR(ISBLANK(VLOOKUP(L174&amp;"-"&amp;E174,'Np Quality'!A:M,6,FALSE)),ISERROR(VLOOKUP(L174&amp;"-"&amp;E174,'Np Quality'!A:M,6,FALSE))),"-",VLOOKUP(L174&amp;"-"&amp;E174,'Np Quality'!A:M,6,FALSE)))</f>
        <v>Np4</v>
      </c>
      <c r="P174" s="391">
        <f>IF(ISBLANK(L174),"",IF(OR(ISBLANK(VLOOKUP(L174&amp;"-"&amp;E174,'Np Quality'!A:M,7,FALSE)),ISERROR(VLOOKUP(L174&amp;"-"&amp;E174,'Np Quality'!A:M,7,FALSE))),"-",VLOOKUP(L174&amp;"-"&amp;E174,'Np Quality'!A:M,7,FALSE)))</f>
        <v>0.9</v>
      </c>
      <c r="Q174" s="391">
        <f>IF(ISBLANK(L184),"",IF(OR(ISBLANK(VLOOKUP(L184&amp;"-"&amp;E184,'Np Quality'!A:M,8,FALSE)),ISERROR(VLOOKUP(L184&amp;"-"&amp;E184,'Np Quality'!A:M,8,FALSE))),"-",VLOOKUP(L184&amp;"-"&amp;E184,'Np Quality'!A:M,8,FALSE)))</f>
        <v>0.9</v>
      </c>
      <c r="R174" s="283">
        <f>IF(ISBLANK(L174),"",IF(OR(ISBLANK(VLOOKUP(L174&amp;"-"&amp;E174,'Np Quality'!A:M,9,FALSE)),ISERROR(VLOOKUP(L174&amp;"-"&amp;E174,'Np Quality'!A:M,9,FALSE))),"-",VLOOKUP(L174&amp;"-"&amp;E174,'Np Quality'!A:M,9,FALSE)))</f>
        <v>0</v>
      </c>
      <c r="S174" s="394"/>
      <c r="T174" s="395" t="str">
        <f t="shared" si="21"/>
        <v>V1-MD1</v>
      </c>
      <c r="U174" s="395" t="str">
        <f t="shared" si="22"/>
        <v>Konabay</v>
      </c>
      <c r="V174" s="396"/>
      <c r="W174" s="282">
        <v>45767</v>
      </c>
      <c r="X174" s="258">
        <f t="shared" si="23"/>
        <v>4</v>
      </c>
      <c r="Y174" s="258">
        <f t="shared" si="24"/>
        <v>2025</v>
      </c>
    </row>
    <row r="175" spans="1:25">
      <c r="A175" s="382" t="str">
        <f t="shared" si="18"/>
        <v>E1-12-03</v>
      </c>
      <c r="B175" s="383">
        <f t="shared" si="25"/>
        <v>1</v>
      </c>
      <c r="C175" s="341" t="s">
        <v>43</v>
      </c>
      <c r="D175" s="282">
        <v>45746</v>
      </c>
      <c r="E175" s="384">
        <f t="shared" si="20"/>
        <v>45746</v>
      </c>
      <c r="F175" s="388">
        <v>0</v>
      </c>
      <c r="G175" s="243">
        <v>3</v>
      </c>
      <c r="H175" s="244" t="s">
        <v>215</v>
      </c>
      <c r="I175" s="243">
        <v>12</v>
      </c>
      <c r="J175" s="387" t="s">
        <v>166</v>
      </c>
      <c r="K175" s="244" t="s">
        <v>122</v>
      </c>
      <c r="L175" s="244" t="s">
        <v>204</v>
      </c>
      <c r="M175" s="244" t="s">
        <v>199</v>
      </c>
      <c r="N175" s="290">
        <v>0.6</v>
      </c>
      <c r="O175" s="391" t="str">
        <f>IF(ISBLANK(L176),"",IF(OR(ISBLANK(VLOOKUP(L176&amp;"-"&amp;E176,'Np Quality'!A:M,6,FALSE)),ISERROR(VLOOKUP(L176&amp;"-"&amp;E176,'Np Quality'!A:M,6,FALSE))),"-",VLOOKUP(L176&amp;"-"&amp;E176,'Np Quality'!A:M,6,FALSE)))</f>
        <v>Np4</v>
      </c>
      <c r="P175" s="391">
        <f>IF(ISBLANK(L175),"",IF(OR(ISBLANK(VLOOKUP(L175&amp;"-"&amp;E175,'Np Quality'!A:M,7,FALSE)),ISERROR(VLOOKUP(L175&amp;"-"&amp;E175,'Np Quality'!A:M,7,FALSE))),"-",VLOOKUP(L175&amp;"-"&amp;E175,'Np Quality'!A:M,7,FALSE)))</f>
        <v>0.9</v>
      </c>
      <c r="Q175" s="391">
        <f>IF(ISBLANK(L185),"",IF(OR(ISBLANK(VLOOKUP(L185&amp;"-"&amp;E185,'Np Quality'!A:M,8,FALSE)),ISERROR(VLOOKUP(L185&amp;"-"&amp;E185,'Np Quality'!A:M,8,FALSE))),"-",VLOOKUP(L185&amp;"-"&amp;E185,'Np Quality'!A:M,8,FALSE)))</f>
        <v>0.9</v>
      </c>
      <c r="R175" s="283">
        <f>IF(ISBLANK(L175),"",IF(OR(ISBLANK(VLOOKUP(L175&amp;"-"&amp;E175,'Np Quality'!A:M,9,FALSE)),ISERROR(VLOOKUP(L175&amp;"-"&amp;E175,'Np Quality'!A:M,9,FALSE))),"-",VLOOKUP(L175&amp;"-"&amp;E175,'Np Quality'!A:M,9,FALSE)))</f>
        <v>0</v>
      </c>
      <c r="S175" s="394"/>
      <c r="T175" s="395" t="str">
        <f t="shared" si="21"/>
        <v>V1-MD1</v>
      </c>
      <c r="U175" s="395" t="str">
        <f t="shared" si="22"/>
        <v>Konabay</v>
      </c>
      <c r="V175" s="396"/>
      <c r="W175" s="282">
        <v>45764</v>
      </c>
      <c r="X175" s="258">
        <f t="shared" si="23"/>
        <v>4</v>
      </c>
      <c r="Y175" s="258">
        <f t="shared" si="24"/>
        <v>2025</v>
      </c>
    </row>
    <row r="176" spans="1:25">
      <c r="A176" s="382" t="str">
        <f t="shared" si="18"/>
        <v>C1-01-04</v>
      </c>
      <c r="B176" s="383">
        <f t="shared" si="25"/>
        <v>1</v>
      </c>
      <c r="C176" s="341" t="s">
        <v>43</v>
      </c>
      <c r="D176" s="282">
        <v>45752</v>
      </c>
      <c r="E176" s="384">
        <f t="shared" si="20"/>
        <v>45752</v>
      </c>
      <c r="F176" s="388">
        <v>0</v>
      </c>
      <c r="G176" s="243">
        <v>4</v>
      </c>
      <c r="H176" s="244" t="s">
        <v>187</v>
      </c>
      <c r="I176" s="243">
        <v>1</v>
      </c>
      <c r="J176" s="387" t="s">
        <v>166</v>
      </c>
      <c r="K176" s="244" t="s">
        <v>122</v>
      </c>
      <c r="L176" s="244" t="s">
        <v>163</v>
      </c>
      <c r="M176" s="244" t="s">
        <v>213</v>
      </c>
      <c r="N176" s="290">
        <v>1</v>
      </c>
      <c r="O176" s="391" t="str">
        <f>IF(ISBLANK(L176),"",IF(OR(ISBLANK(VLOOKUP(L176&amp;"-"&amp;E176,'Np Quality'!A:M,6,FALSE)),ISERROR(VLOOKUP(L176&amp;"-"&amp;E176,'Np Quality'!A:M,6,FALSE))),"-",VLOOKUP(L176&amp;"-"&amp;E176,'Np Quality'!A:M,6,FALSE)))</f>
        <v>Np4</v>
      </c>
      <c r="P176" s="391">
        <f>IF(ISBLANK(L177),"",IF(OR(ISBLANK(VLOOKUP(L177&amp;"-"&amp;E177,'Np Quality'!A:M,7,FALSE)),ISERROR(VLOOKUP(L177&amp;"-"&amp;E177,'Np Quality'!A:M,7,FALSE))),"-",VLOOKUP(L177&amp;"-"&amp;E177,'Np Quality'!A:M,7,FALSE)))</f>
        <v>0.9</v>
      </c>
      <c r="Q176" s="391">
        <f>IF(ISBLANK(L186),"",IF(OR(ISBLANK(VLOOKUP(L186&amp;"-"&amp;E186,'Np Quality'!A:M,8,FALSE)),ISERROR(VLOOKUP(L186&amp;"-"&amp;E186,'Np Quality'!A:M,8,FALSE))),"-",VLOOKUP(L186&amp;"-"&amp;E186,'Np Quality'!A:M,8,FALSE)))</f>
        <v>0.9</v>
      </c>
      <c r="R176" s="283">
        <f>IF(ISBLANK(L176),"",IF(OR(ISBLANK(VLOOKUP(L176&amp;"-"&amp;E176,'Np Quality'!A:M,9,FALSE)),ISERROR(VLOOKUP(L176&amp;"-"&amp;E176,'Np Quality'!A:M,9,FALSE))),"-",VLOOKUP(L176&amp;"-"&amp;E176,'Np Quality'!A:M,9,FALSE)))</f>
        <v>0</v>
      </c>
      <c r="S176" s="394"/>
      <c r="T176" s="395" t="str">
        <f t="shared" si="21"/>
        <v>V1-MB1</v>
      </c>
      <c r="U176" s="395" t="str">
        <f t="shared" si="22"/>
        <v>SIS</v>
      </c>
      <c r="V176" s="396"/>
      <c r="W176" s="282">
        <v>45763</v>
      </c>
      <c r="X176" s="258">
        <f t="shared" si="23"/>
        <v>4</v>
      </c>
      <c r="Y176" s="258">
        <f t="shared" si="24"/>
        <v>2025</v>
      </c>
    </row>
    <row r="177" spans="1:25">
      <c r="A177" s="382" t="str">
        <f t="shared" si="18"/>
        <v>C1-02-04</v>
      </c>
      <c r="B177" s="383">
        <f t="shared" si="25"/>
        <v>1</v>
      </c>
      <c r="C177" s="341" t="s">
        <v>43</v>
      </c>
      <c r="D177" s="282">
        <v>45752</v>
      </c>
      <c r="E177" s="384">
        <f t="shared" si="20"/>
        <v>45752</v>
      </c>
      <c r="F177" s="388">
        <v>0</v>
      </c>
      <c r="G177" s="243">
        <v>4</v>
      </c>
      <c r="H177" s="244" t="s">
        <v>187</v>
      </c>
      <c r="I177" s="243">
        <v>2</v>
      </c>
      <c r="J177" s="387" t="s">
        <v>166</v>
      </c>
      <c r="K177" s="244" t="s">
        <v>122</v>
      </c>
      <c r="L177" s="244" t="s">
        <v>163</v>
      </c>
      <c r="M177" s="244" t="s">
        <v>213</v>
      </c>
      <c r="N177" s="290">
        <v>1</v>
      </c>
      <c r="O177" s="391" t="str">
        <f>IF(ISBLANK(L177),"",IF(OR(ISBLANK(VLOOKUP(L177&amp;"-"&amp;E177,'Np Quality'!A:M,6,FALSE)),ISERROR(VLOOKUP(L177&amp;"-"&amp;E177,'Np Quality'!A:M,6,FALSE))),"-",VLOOKUP(L177&amp;"-"&amp;E177,'Np Quality'!A:M,6,FALSE)))</f>
        <v>Np4</v>
      </c>
      <c r="P177" s="391">
        <f>IF(ISBLANK(L177),"",IF(OR(ISBLANK(VLOOKUP(L177&amp;"-"&amp;E177,'Np Quality'!A:M,7,FALSE)),ISERROR(VLOOKUP(L177&amp;"-"&amp;E177,'Np Quality'!A:M,7,FALSE))),"-",VLOOKUP(L177&amp;"-"&amp;E177,'Np Quality'!A:M,7,FALSE)))</f>
        <v>0.9</v>
      </c>
      <c r="Q177" s="391">
        <f>IF(ISBLANK(L188),"",IF(OR(ISBLANK(VLOOKUP(L188&amp;"-"&amp;E188,'Np Quality'!A:M,8,FALSE)),ISERROR(VLOOKUP(L188&amp;"-"&amp;E188,'Np Quality'!A:M,8,FALSE))),"-",VLOOKUP(L188&amp;"-"&amp;E188,'Np Quality'!A:M,8,FALSE)))</f>
        <v>0.9</v>
      </c>
      <c r="R177" s="283">
        <f>IF(ISBLANK(L177),"",IF(OR(ISBLANK(VLOOKUP(L177&amp;"-"&amp;E177,'Np Quality'!A:M,9,FALSE)),ISERROR(VLOOKUP(L177&amp;"-"&amp;E177,'Np Quality'!A:M,9,FALSE))),"-",VLOOKUP(L177&amp;"-"&amp;E177,'Np Quality'!A:M,9,FALSE)))</f>
        <v>0</v>
      </c>
      <c r="S177" s="394"/>
      <c r="T177" s="395" t="str">
        <f t="shared" si="21"/>
        <v>V1-MB1</v>
      </c>
      <c r="U177" s="395" t="str">
        <f t="shared" si="22"/>
        <v>SIS</v>
      </c>
      <c r="V177" s="396"/>
      <c r="W177" s="282">
        <v>45763</v>
      </c>
      <c r="X177" s="258">
        <f t="shared" si="23"/>
        <v>4</v>
      </c>
      <c r="Y177" s="258">
        <f t="shared" si="24"/>
        <v>2025</v>
      </c>
    </row>
    <row r="178" spans="1:25">
      <c r="A178" s="382" t="str">
        <f t="shared" si="18"/>
        <v>C1-03-04</v>
      </c>
      <c r="B178" s="383">
        <f t="shared" si="25"/>
        <v>1</v>
      </c>
      <c r="C178" s="341" t="s">
        <v>43</v>
      </c>
      <c r="D178" s="282">
        <v>45752</v>
      </c>
      <c r="E178" s="384">
        <f t="shared" si="20"/>
        <v>45752</v>
      </c>
      <c r="F178" s="388">
        <v>0</v>
      </c>
      <c r="G178" s="243">
        <v>4</v>
      </c>
      <c r="H178" s="244" t="s">
        <v>187</v>
      </c>
      <c r="I178" s="243">
        <v>3</v>
      </c>
      <c r="J178" s="387" t="s">
        <v>166</v>
      </c>
      <c r="K178" s="244" t="s">
        <v>122</v>
      </c>
      <c r="L178" s="244" t="s">
        <v>163</v>
      </c>
      <c r="M178" s="244" t="s">
        <v>213</v>
      </c>
      <c r="N178" s="290">
        <v>1</v>
      </c>
      <c r="O178" s="391" t="str">
        <f>IF(ISBLANK(L178),"",IF(OR(ISBLANK(VLOOKUP(L178&amp;"-"&amp;E178,'Np Quality'!A:M,6,FALSE)),ISERROR(VLOOKUP(L178&amp;"-"&amp;E178,'Np Quality'!A:M,6,FALSE))),"-",VLOOKUP(L178&amp;"-"&amp;E178,'Np Quality'!A:M,6,FALSE)))</f>
        <v>Np4</v>
      </c>
      <c r="P178" s="391">
        <f>IF(ISBLANK(L178),"",IF(OR(ISBLANK(VLOOKUP(L178&amp;"-"&amp;E178,'Np Quality'!A:M,7,FALSE)),ISERROR(VLOOKUP(L178&amp;"-"&amp;E178,'Np Quality'!A:M,7,FALSE))),"-",VLOOKUP(L178&amp;"-"&amp;E178,'Np Quality'!A:M,7,FALSE)))</f>
        <v>0.9</v>
      </c>
      <c r="Q178" s="391">
        <f>IF(ISBLANK(L188),"",IF(OR(ISBLANK(VLOOKUP(L188&amp;"-"&amp;E188,'Np Quality'!A:M,8,FALSE)),ISERROR(VLOOKUP(L188&amp;"-"&amp;E188,'Np Quality'!A:M,8,FALSE))),"-",VLOOKUP(L188&amp;"-"&amp;E188,'Np Quality'!A:M,8,FALSE)))</f>
        <v>0.9</v>
      </c>
      <c r="R178" s="283">
        <f>IF(ISBLANK(L179),"",IF(OR(ISBLANK(VLOOKUP(L179&amp;"-"&amp;E179,'Np Quality'!A:M,9,FALSE)),ISERROR(VLOOKUP(L179&amp;"-"&amp;E179,'Np Quality'!A:M,9,FALSE))),"-",VLOOKUP(L179&amp;"-"&amp;E179,'Np Quality'!A:M,9,FALSE)))</f>
        <v>0</v>
      </c>
      <c r="S178" s="394"/>
      <c r="T178" s="395" t="str">
        <f t="shared" si="21"/>
        <v>V1-MB1</v>
      </c>
      <c r="U178" s="395" t="str">
        <f t="shared" si="22"/>
        <v>SIS</v>
      </c>
      <c r="V178" s="396"/>
      <c r="W178" s="282">
        <v>45763</v>
      </c>
      <c r="X178" s="258">
        <f t="shared" si="23"/>
        <v>4</v>
      </c>
      <c r="Y178" s="258">
        <f t="shared" si="24"/>
        <v>2025</v>
      </c>
    </row>
    <row r="179" spans="1:25">
      <c r="A179" s="382" t="str">
        <f t="shared" si="18"/>
        <v>C1-04-04</v>
      </c>
      <c r="B179" s="383">
        <f t="shared" si="25"/>
        <v>1</v>
      </c>
      <c r="C179" s="341" t="s">
        <v>43</v>
      </c>
      <c r="D179" s="282">
        <v>45753</v>
      </c>
      <c r="E179" s="384">
        <f t="shared" si="20"/>
        <v>45753</v>
      </c>
      <c r="F179" s="388">
        <v>0</v>
      </c>
      <c r="G179" s="243">
        <v>4</v>
      </c>
      <c r="H179" s="244" t="s">
        <v>187</v>
      </c>
      <c r="I179" s="243">
        <v>4</v>
      </c>
      <c r="J179" s="387" t="s">
        <v>166</v>
      </c>
      <c r="K179" s="244" t="s">
        <v>122</v>
      </c>
      <c r="L179" s="244" t="s">
        <v>163</v>
      </c>
      <c r="M179" s="244" t="s">
        <v>213</v>
      </c>
      <c r="N179" s="290">
        <v>1</v>
      </c>
      <c r="O179" s="391" t="str">
        <f>IF(ISBLANK(L179),"",IF(OR(ISBLANK(VLOOKUP(L179&amp;"-"&amp;E179,'Np Quality'!A:M,6,FALSE)),ISERROR(VLOOKUP(L179&amp;"-"&amp;E179,'Np Quality'!A:M,6,FALSE))),"-",VLOOKUP(L179&amp;"-"&amp;E179,'Np Quality'!A:M,6,FALSE)))</f>
        <v>Np4</v>
      </c>
      <c r="P179" s="391">
        <f>IF(ISBLANK(L179),"",IF(OR(ISBLANK(VLOOKUP(L179&amp;"-"&amp;E179,'Np Quality'!A:M,7,FALSE)),ISERROR(VLOOKUP(L179&amp;"-"&amp;E179,'Np Quality'!A:M,7,FALSE))),"-",VLOOKUP(L179&amp;"-"&amp;E179,'Np Quality'!A:M,7,FALSE)))</f>
        <v>0.9</v>
      </c>
      <c r="Q179" s="391">
        <f>IF(ISBLANK(L189),"",IF(OR(ISBLANK(VLOOKUP(L189&amp;"-"&amp;E189,'Np Quality'!A:M,8,FALSE)),ISERROR(VLOOKUP(L189&amp;"-"&amp;E189,'Np Quality'!A:M,8,FALSE))),"-",VLOOKUP(L189&amp;"-"&amp;E189,'Np Quality'!A:M,8,FALSE)))</f>
        <v>0.9</v>
      </c>
      <c r="R179" s="283">
        <f>IF(ISBLANK(L179),"",IF(OR(ISBLANK(VLOOKUP(L179&amp;"-"&amp;E179,'Np Quality'!A:M,9,FALSE)),ISERROR(VLOOKUP(L179&amp;"-"&amp;E179,'Np Quality'!A:M,9,FALSE))),"-",VLOOKUP(L179&amp;"-"&amp;E179,'Np Quality'!A:M,9,FALSE)))</f>
        <v>0</v>
      </c>
      <c r="S179" s="394"/>
      <c r="T179" s="395" t="str">
        <f t="shared" si="21"/>
        <v>V1-MB1</v>
      </c>
      <c r="U179" s="395" t="str">
        <f t="shared" si="22"/>
        <v>SIS</v>
      </c>
      <c r="V179" s="396"/>
      <c r="W179" s="282">
        <v>45773</v>
      </c>
      <c r="X179" s="258">
        <f t="shared" si="23"/>
        <v>4</v>
      </c>
      <c r="Y179" s="258">
        <f t="shared" si="24"/>
        <v>2025</v>
      </c>
    </row>
    <row r="180" spans="1:25">
      <c r="A180" s="382" t="str">
        <f t="shared" si="18"/>
        <v>C1-05-04</v>
      </c>
      <c r="B180" s="383">
        <f t="shared" si="25"/>
        <v>1</v>
      </c>
      <c r="C180" s="341" t="s">
        <v>43</v>
      </c>
      <c r="D180" s="282">
        <v>45753</v>
      </c>
      <c r="E180" s="384">
        <f t="shared" si="20"/>
        <v>45753</v>
      </c>
      <c r="F180" s="388">
        <v>0</v>
      </c>
      <c r="G180" s="243">
        <v>4</v>
      </c>
      <c r="H180" s="244" t="s">
        <v>187</v>
      </c>
      <c r="I180" s="243">
        <v>5</v>
      </c>
      <c r="J180" s="387" t="s">
        <v>166</v>
      </c>
      <c r="K180" s="244" t="s">
        <v>122</v>
      </c>
      <c r="L180" s="244" t="s">
        <v>163</v>
      </c>
      <c r="M180" s="244" t="s">
        <v>213</v>
      </c>
      <c r="N180" s="290">
        <v>1</v>
      </c>
      <c r="O180" s="391" t="str">
        <f>IF(ISBLANK(L180),"",IF(OR(ISBLANK(VLOOKUP(L180&amp;"-"&amp;E180,'Np Quality'!A:M,6,FALSE)),ISERROR(VLOOKUP(L180&amp;"-"&amp;E180,'Np Quality'!A:M,6,FALSE))),"-",VLOOKUP(L180&amp;"-"&amp;E180,'Np Quality'!A:M,6,FALSE)))</f>
        <v>Np4</v>
      </c>
      <c r="P180" s="391">
        <f>IF(ISBLANK(L180),"",IF(OR(ISBLANK(VLOOKUP(L180&amp;"-"&amp;E180,'Np Quality'!A:M,7,FALSE)),ISERROR(VLOOKUP(L180&amp;"-"&amp;E180,'Np Quality'!A:M,7,FALSE))),"-",VLOOKUP(L180&amp;"-"&amp;E180,'Np Quality'!A:M,7,FALSE)))</f>
        <v>0.9</v>
      </c>
      <c r="Q180" s="391">
        <f>IF(ISBLANK(L180),"",IF(OR(ISBLANK(VLOOKUP(L180&amp;"-"&amp;E180,'Np Quality'!A:M,8,FALSE)),ISERROR(VLOOKUP(L180&amp;"-"&amp;E180,'Np Quality'!A:M,8,FALSE))),"-",VLOOKUP(L180&amp;"-"&amp;E180,'Np Quality'!A:M,8,FALSE)))</f>
        <v>0.9</v>
      </c>
      <c r="R180" s="283">
        <f>IF(ISBLANK(L190),"",IF(OR(ISBLANK(VLOOKUP(L190&amp;"-"&amp;E190,'Np Quality'!A:M,9,FALSE)),ISERROR(VLOOKUP(L190&amp;"-"&amp;E190,'Np Quality'!A:M,9,FALSE))),"-",VLOOKUP(L190&amp;"-"&amp;E190,'Np Quality'!A:M,9,FALSE)))</f>
        <v>0</v>
      </c>
      <c r="S180" s="394"/>
      <c r="T180" s="395" t="str">
        <f t="shared" si="21"/>
        <v>V1-MB1</v>
      </c>
      <c r="U180" s="395" t="str">
        <f t="shared" si="22"/>
        <v>SIS</v>
      </c>
      <c r="V180" s="396"/>
      <c r="W180" s="282">
        <v>45773</v>
      </c>
      <c r="X180" s="258">
        <f t="shared" si="23"/>
        <v>4</v>
      </c>
      <c r="Y180" s="258">
        <f t="shared" si="24"/>
        <v>2025</v>
      </c>
    </row>
    <row r="181" spans="1:25">
      <c r="A181" s="382" t="str">
        <f t="shared" si="18"/>
        <v>C1-06-04</v>
      </c>
      <c r="B181" s="383">
        <f t="shared" si="25"/>
        <v>1</v>
      </c>
      <c r="C181" s="341" t="s">
        <v>43</v>
      </c>
      <c r="D181" s="282">
        <v>45753</v>
      </c>
      <c r="E181" s="384">
        <f t="shared" si="20"/>
        <v>45753</v>
      </c>
      <c r="F181" s="388">
        <v>0</v>
      </c>
      <c r="G181" s="243">
        <v>4</v>
      </c>
      <c r="H181" s="244" t="s">
        <v>187</v>
      </c>
      <c r="I181" s="243">
        <v>6</v>
      </c>
      <c r="J181" s="387" t="s">
        <v>166</v>
      </c>
      <c r="K181" s="244" t="s">
        <v>122</v>
      </c>
      <c r="L181" s="244" t="s">
        <v>163</v>
      </c>
      <c r="M181" s="244" t="s">
        <v>213</v>
      </c>
      <c r="N181" s="290">
        <v>1</v>
      </c>
      <c r="O181" s="391" t="str">
        <f>IF(ISBLANK(L181),"",IF(OR(ISBLANK(VLOOKUP(L181&amp;"-"&amp;E181,'Np Quality'!A:M,6,FALSE)),ISERROR(VLOOKUP(L181&amp;"-"&amp;E181,'Np Quality'!A:M,6,FALSE))),"-",VLOOKUP(L181&amp;"-"&amp;E181,'Np Quality'!A:M,6,FALSE)))</f>
        <v>Np4</v>
      </c>
      <c r="P181" s="391">
        <f>IF(ISBLANK(L181),"",IF(OR(ISBLANK(VLOOKUP(L181&amp;"-"&amp;E181,'Np Quality'!A:M,7,FALSE)),ISERROR(VLOOKUP(L181&amp;"-"&amp;E181,'Np Quality'!A:M,7,FALSE))),"-",VLOOKUP(L181&amp;"-"&amp;E181,'Np Quality'!A:M,7,FALSE)))</f>
        <v>0.9</v>
      </c>
      <c r="Q181" s="391">
        <f>IF(ISBLANK(L181),"",IF(OR(ISBLANK(VLOOKUP(L181&amp;"-"&amp;E181,'Np Quality'!A:M,8,FALSE)),ISERROR(VLOOKUP(L181&amp;"-"&amp;E181,'Np Quality'!A:M,8,FALSE))),"-",VLOOKUP(L181&amp;"-"&amp;E181,'Np Quality'!A:M,8,FALSE)))</f>
        <v>0.9</v>
      </c>
      <c r="R181" s="283">
        <f>IF(ISBLANK(L191),"",IF(OR(ISBLANK(VLOOKUP(L191&amp;"-"&amp;E191,'Np Quality'!A:M,9,FALSE)),ISERROR(VLOOKUP(L191&amp;"-"&amp;E191,'Np Quality'!A:M,9,FALSE))),"-",VLOOKUP(L191&amp;"-"&amp;E191,'Np Quality'!A:M,9,FALSE)))</f>
        <v>0</v>
      </c>
      <c r="S181" s="394"/>
      <c r="T181" s="395" t="str">
        <f t="shared" si="21"/>
        <v>V1-MB1</v>
      </c>
      <c r="U181" s="395" t="str">
        <f t="shared" si="22"/>
        <v>SIS</v>
      </c>
      <c r="V181" s="396"/>
      <c r="W181" s="282">
        <v>45773</v>
      </c>
      <c r="X181" s="258">
        <f t="shared" si="23"/>
        <v>4</v>
      </c>
      <c r="Y181" s="258">
        <f t="shared" si="24"/>
        <v>2025</v>
      </c>
    </row>
    <row r="182" spans="1:25">
      <c r="A182" s="382" t="str">
        <f t="shared" si="18"/>
        <v>C1-07-04</v>
      </c>
      <c r="B182" s="383">
        <f t="shared" si="25"/>
        <v>1</v>
      </c>
      <c r="C182" s="341" t="s">
        <v>43</v>
      </c>
      <c r="D182" s="282">
        <v>45754</v>
      </c>
      <c r="E182" s="384">
        <f t="shared" si="20"/>
        <v>45754</v>
      </c>
      <c r="F182" s="388">
        <v>0</v>
      </c>
      <c r="G182" s="243">
        <v>4</v>
      </c>
      <c r="H182" s="244" t="s">
        <v>187</v>
      </c>
      <c r="I182" s="243">
        <v>7</v>
      </c>
      <c r="J182" s="387" t="s">
        <v>166</v>
      </c>
      <c r="K182" s="244" t="s">
        <v>122</v>
      </c>
      <c r="L182" s="244" t="s">
        <v>163</v>
      </c>
      <c r="M182" s="244" t="s">
        <v>213</v>
      </c>
      <c r="N182" s="290">
        <v>1</v>
      </c>
      <c r="O182" s="391" t="str">
        <f>IF(ISBLANK(L182),"",IF(OR(ISBLANK(VLOOKUP(L182&amp;"-"&amp;E182,'Np Quality'!A:M,6,FALSE)),ISERROR(VLOOKUP(L182&amp;"-"&amp;E182,'Np Quality'!A:M,6,FALSE))),"-",VLOOKUP(L182&amp;"-"&amp;E182,'Np Quality'!A:M,6,FALSE)))</f>
        <v>Np4</v>
      </c>
      <c r="P182" s="391">
        <f>IF(ISBLANK(L182),"",IF(OR(ISBLANK(VLOOKUP(L182&amp;"-"&amp;E182,'Np Quality'!A:M,7,FALSE)),ISERROR(VLOOKUP(L182&amp;"-"&amp;E182,'Np Quality'!A:M,7,FALSE))),"-",VLOOKUP(L182&amp;"-"&amp;E182,'Np Quality'!A:M,7,FALSE)))</f>
        <v>0.9</v>
      </c>
      <c r="Q182" s="391">
        <f>IF(ISBLANK(L182),"",IF(OR(ISBLANK(VLOOKUP(L182&amp;"-"&amp;E182,'Np Quality'!A:M,8,FALSE)),ISERROR(VLOOKUP(L182&amp;"-"&amp;E182,'Np Quality'!A:M,8,FALSE))),"-",VLOOKUP(L182&amp;"-"&amp;E182,'Np Quality'!A:M,8,FALSE)))</f>
        <v>0.9</v>
      </c>
      <c r="R182" s="283">
        <f>IF(ISBLANK(L192),"",IF(OR(ISBLANK(VLOOKUP(L192&amp;"-"&amp;E192,'Np Quality'!A:M,9,FALSE)),ISERROR(VLOOKUP(L192&amp;"-"&amp;E192,'Np Quality'!A:M,9,FALSE))),"-",VLOOKUP(L192&amp;"-"&amp;E192,'Np Quality'!A:M,9,FALSE)))</f>
        <v>0</v>
      </c>
      <c r="S182" s="394"/>
      <c r="T182" s="395" t="str">
        <f t="shared" si="21"/>
        <v>V1-MB1</v>
      </c>
      <c r="U182" s="395" t="str">
        <f t="shared" si="22"/>
        <v>SIS</v>
      </c>
      <c r="V182" s="396"/>
      <c r="W182" s="282">
        <v>45772</v>
      </c>
      <c r="X182" s="258">
        <f t="shared" si="23"/>
        <v>4</v>
      </c>
      <c r="Y182" s="258">
        <f t="shared" si="24"/>
        <v>2025</v>
      </c>
    </row>
    <row r="183" spans="1:25">
      <c r="A183" s="382" t="str">
        <f t="shared" si="18"/>
        <v>C1-08-04</v>
      </c>
      <c r="B183" s="383">
        <f t="shared" si="25"/>
        <v>1</v>
      </c>
      <c r="C183" s="341" t="s">
        <v>43</v>
      </c>
      <c r="D183" s="282">
        <v>45754</v>
      </c>
      <c r="E183" s="384">
        <f t="shared" si="20"/>
        <v>45754</v>
      </c>
      <c r="F183" s="388">
        <v>0</v>
      </c>
      <c r="G183" s="243">
        <v>4</v>
      </c>
      <c r="H183" s="244" t="s">
        <v>187</v>
      </c>
      <c r="I183" s="243">
        <v>8</v>
      </c>
      <c r="J183" s="387" t="s">
        <v>166</v>
      </c>
      <c r="K183" s="244" t="s">
        <v>122</v>
      </c>
      <c r="L183" s="244" t="s">
        <v>163</v>
      </c>
      <c r="M183" s="244" t="s">
        <v>213</v>
      </c>
      <c r="N183" s="290">
        <v>1</v>
      </c>
      <c r="O183" s="391" t="str">
        <f>IF(ISBLANK(L183),"",IF(OR(ISBLANK(VLOOKUP(L183&amp;"-"&amp;E183,'Np Quality'!A:M,6,FALSE)),ISERROR(VLOOKUP(L183&amp;"-"&amp;E183,'Np Quality'!A:M,6,FALSE))),"-",VLOOKUP(L183&amp;"-"&amp;E183,'Np Quality'!A:M,6,FALSE)))</f>
        <v>Np4</v>
      </c>
      <c r="P183" s="391">
        <f>IF(ISBLANK(L183),"",IF(OR(ISBLANK(VLOOKUP(L183&amp;"-"&amp;E183,'Np Quality'!A:M,7,FALSE)),ISERROR(VLOOKUP(L183&amp;"-"&amp;E183,'Np Quality'!A:M,7,FALSE))),"-",VLOOKUP(L183&amp;"-"&amp;E183,'Np Quality'!A:M,7,FALSE)))</f>
        <v>0.9</v>
      </c>
      <c r="Q183" s="391">
        <f>IF(ISBLANK(L183),"",IF(OR(ISBLANK(VLOOKUP(L183&amp;"-"&amp;E183,'Np Quality'!A:M,8,FALSE)),ISERROR(VLOOKUP(L183&amp;"-"&amp;E183,'Np Quality'!A:M,8,FALSE))),"-",VLOOKUP(L183&amp;"-"&amp;E183,'Np Quality'!A:M,8,FALSE)))</f>
        <v>0.9</v>
      </c>
      <c r="R183" s="283">
        <f>IF(ISBLANK(L193),"",IF(OR(ISBLANK(VLOOKUP(L193&amp;"-"&amp;E193,'Np Quality'!A:M,9,FALSE)),ISERROR(VLOOKUP(L193&amp;"-"&amp;E193,'Np Quality'!A:M,9,FALSE))),"-",VLOOKUP(L193&amp;"-"&amp;E193,'Np Quality'!A:M,9,FALSE)))</f>
        <v>0</v>
      </c>
      <c r="S183" s="394"/>
      <c r="T183" s="395" t="str">
        <f t="shared" si="21"/>
        <v>V1-MB1</v>
      </c>
      <c r="U183" s="395" t="str">
        <f t="shared" si="22"/>
        <v>SIS</v>
      </c>
      <c r="V183" s="396"/>
      <c r="W183" s="282">
        <v>45772</v>
      </c>
      <c r="X183" s="258">
        <f t="shared" si="23"/>
        <v>4</v>
      </c>
      <c r="Y183" s="258">
        <f t="shared" si="24"/>
        <v>2025</v>
      </c>
    </row>
    <row r="184" spans="1:25">
      <c r="A184" s="382" t="str">
        <f t="shared" si="18"/>
        <v>D1-01-04</v>
      </c>
      <c r="B184" s="383">
        <f t="shared" si="25"/>
        <v>1</v>
      </c>
      <c r="C184" s="341" t="s">
        <v>43</v>
      </c>
      <c r="D184" s="282">
        <v>45764</v>
      </c>
      <c r="E184" s="384">
        <f t="shared" si="20"/>
        <v>45764</v>
      </c>
      <c r="F184" s="388">
        <v>0</v>
      </c>
      <c r="G184" s="243">
        <v>4</v>
      </c>
      <c r="H184" s="244" t="s">
        <v>205</v>
      </c>
      <c r="I184" s="243">
        <v>1</v>
      </c>
      <c r="J184" s="387" t="s">
        <v>166</v>
      </c>
      <c r="K184" s="244" t="s">
        <v>122</v>
      </c>
      <c r="L184" s="244" t="s">
        <v>163</v>
      </c>
      <c r="M184" s="244" t="s">
        <v>213</v>
      </c>
      <c r="N184" s="290">
        <v>1</v>
      </c>
      <c r="O184" s="391" t="str">
        <f>IF(ISBLANK(L184),"",IF(OR(ISBLANK(VLOOKUP(L184&amp;"-"&amp;E184,'Np Quality'!A:M,6,FALSE)),ISERROR(VLOOKUP(L184&amp;"-"&amp;E184,'Np Quality'!A:M,6,FALSE))),"-",VLOOKUP(L184&amp;"-"&amp;E184,'Np Quality'!A:M,6,FALSE)))</f>
        <v>Np4</v>
      </c>
      <c r="P184" s="391">
        <f>IF(ISBLANK(L184),"",IF(OR(ISBLANK(VLOOKUP(L184&amp;"-"&amp;E184,'Np Quality'!A:M,7,FALSE)),ISERROR(VLOOKUP(L184&amp;"-"&amp;E184,'Np Quality'!A:M,7,FALSE))),"-",VLOOKUP(L184&amp;"-"&amp;E184,'Np Quality'!A:M,7,FALSE)))</f>
        <v>0.9</v>
      </c>
      <c r="Q184" s="391">
        <f>IF(ISBLANK(L184),"",IF(OR(ISBLANK(VLOOKUP(L184&amp;"-"&amp;E184,'Np Quality'!A:M,8,FALSE)),ISERROR(VLOOKUP(L184&amp;"-"&amp;E184,'Np Quality'!A:M,8,FALSE))),"-",VLOOKUP(L184&amp;"-"&amp;E184,'Np Quality'!A:M,8,FALSE)))</f>
        <v>0.9</v>
      </c>
      <c r="R184" s="283" t="str">
        <f>IF(ISBLANK(#REF!),"",IF(OR(ISBLANK(VLOOKUP(#REF!&amp;"-"&amp;#REF!,'Np Quality'!A:M,9,FALSE)),ISERROR(VLOOKUP(#REF!&amp;"-"&amp;#REF!,'Np Quality'!A:M,9,FALSE))),"-",VLOOKUP(#REF!&amp;"-"&amp;#REF!,'Np Quality'!A:M,9,FALSE)))</f>
        <v>-</v>
      </c>
      <c r="S184" s="394"/>
      <c r="T184" s="395" t="str">
        <f t="shared" si="21"/>
        <v>V1-MB1</v>
      </c>
      <c r="U184" s="395" t="str">
        <f t="shared" si="22"/>
        <v>SIS</v>
      </c>
      <c r="V184" s="396"/>
      <c r="W184" s="282">
        <v>45778</v>
      </c>
      <c r="X184" s="258">
        <f t="shared" si="23"/>
        <v>5</v>
      </c>
      <c r="Y184" s="258">
        <f t="shared" si="24"/>
        <v>2025</v>
      </c>
    </row>
    <row r="185" spans="1:25">
      <c r="A185" s="382" t="str">
        <f t="shared" si="18"/>
        <v>D1-02-04</v>
      </c>
      <c r="B185" s="383">
        <f t="shared" si="25"/>
        <v>1</v>
      </c>
      <c r="C185" s="341" t="s">
        <v>43</v>
      </c>
      <c r="D185" s="282">
        <v>45764</v>
      </c>
      <c r="E185" s="384">
        <f t="shared" si="20"/>
        <v>45764</v>
      </c>
      <c r="F185" s="388">
        <v>0</v>
      </c>
      <c r="G185" s="243">
        <v>4</v>
      </c>
      <c r="H185" s="244" t="s">
        <v>205</v>
      </c>
      <c r="I185" s="243">
        <v>2</v>
      </c>
      <c r="J185" s="387" t="s">
        <v>166</v>
      </c>
      <c r="K185" s="244" t="s">
        <v>122</v>
      </c>
      <c r="L185" s="244" t="s">
        <v>163</v>
      </c>
      <c r="M185" s="244" t="s">
        <v>213</v>
      </c>
      <c r="N185" s="290">
        <v>1</v>
      </c>
      <c r="O185" s="391" t="str">
        <f>IF(ISBLANK(L186),"",IF(OR(ISBLANK(VLOOKUP(L186&amp;"-"&amp;E186,'Np Quality'!A:M,6,FALSE)),ISERROR(VLOOKUP(L186&amp;"-"&amp;E186,'Np Quality'!A:M,6,FALSE))),"-",VLOOKUP(L186&amp;"-"&amp;E186,'Np Quality'!A:M,6,FALSE)))</f>
        <v>Np4</v>
      </c>
      <c r="P185" s="391">
        <f>IF(ISBLANK(L185),"",IF(OR(ISBLANK(VLOOKUP(L185&amp;"-"&amp;E185,'Np Quality'!A:M,7,FALSE)),ISERROR(VLOOKUP(L185&amp;"-"&amp;E185,'Np Quality'!A:M,7,FALSE))),"-",VLOOKUP(L185&amp;"-"&amp;E185,'Np Quality'!A:M,7,FALSE)))</f>
        <v>0.9</v>
      </c>
      <c r="Q185" s="391">
        <f>IF(ISBLANK(L185),"",IF(OR(ISBLANK(VLOOKUP(L185&amp;"-"&amp;E185,'Np Quality'!A:M,8,FALSE)),ISERROR(VLOOKUP(L185&amp;"-"&amp;E185,'Np Quality'!A:M,8,FALSE))),"-",VLOOKUP(L185&amp;"-"&amp;E185,'Np Quality'!A:M,8,FALSE)))</f>
        <v>0.9</v>
      </c>
      <c r="R185" s="283" t="str">
        <f>IF(ISBLANK(#REF!),"",IF(OR(ISBLANK(VLOOKUP(#REF!&amp;"-"&amp;#REF!,'Np Quality'!A:M,9,FALSE)),ISERROR(VLOOKUP(#REF!&amp;"-"&amp;#REF!,'Np Quality'!A:M,9,FALSE))),"-",VLOOKUP(#REF!&amp;"-"&amp;#REF!,'Np Quality'!A:M,9,FALSE)))</f>
        <v>-</v>
      </c>
      <c r="S185" s="394"/>
      <c r="T185" s="395" t="str">
        <f t="shared" si="21"/>
        <v>V1-MB1</v>
      </c>
      <c r="U185" s="395" t="str">
        <f t="shared" si="22"/>
        <v>SIS</v>
      </c>
      <c r="V185" s="396"/>
      <c r="W185" s="282">
        <v>45780</v>
      </c>
      <c r="X185" s="258">
        <f t="shared" si="23"/>
        <v>5</v>
      </c>
      <c r="Y185" s="258">
        <f t="shared" si="24"/>
        <v>2025</v>
      </c>
    </row>
    <row r="186" spans="1:25">
      <c r="A186" s="382" t="str">
        <f t="shared" si="18"/>
        <v>D1-03-04</v>
      </c>
      <c r="B186" s="383">
        <f t="shared" si="25"/>
        <v>1</v>
      </c>
      <c r="C186" s="341" t="s">
        <v>43</v>
      </c>
      <c r="D186" s="282">
        <v>45765</v>
      </c>
      <c r="E186" s="384">
        <f t="shared" si="20"/>
        <v>45765</v>
      </c>
      <c r="F186" s="388">
        <v>0</v>
      </c>
      <c r="G186" s="243">
        <v>4</v>
      </c>
      <c r="H186" s="244" t="s">
        <v>205</v>
      </c>
      <c r="I186" s="243">
        <v>3</v>
      </c>
      <c r="J186" s="387" t="s">
        <v>166</v>
      </c>
      <c r="K186" s="244" t="s">
        <v>122</v>
      </c>
      <c r="L186" s="244" t="s">
        <v>163</v>
      </c>
      <c r="M186" s="244" t="s">
        <v>213</v>
      </c>
      <c r="N186" s="290">
        <v>1</v>
      </c>
      <c r="O186" s="391" t="str">
        <f>IF(ISBLANK(L186),"",IF(OR(ISBLANK(VLOOKUP(L186&amp;"-"&amp;E186,'Np Quality'!A:M,6,FALSE)),ISERROR(VLOOKUP(L186&amp;"-"&amp;E186,'Np Quality'!A:M,6,FALSE))),"-",VLOOKUP(L186&amp;"-"&amp;E186,'Np Quality'!A:M,6,FALSE)))</f>
        <v>Np4</v>
      </c>
      <c r="P186" s="391">
        <f>IF(ISBLANK(L187),"",IF(OR(ISBLANK(VLOOKUP(L187&amp;"-"&amp;E187,'Np Quality'!A:M,7,FALSE)),ISERROR(VLOOKUP(L187&amp;"-"&amp;E187,'Np Quality'!A:M,7,FALSE))),"-",VLOOKUP(L187&amp;"-"&amp;E187,'Np Quality'!A:M,7,FALSE)))</f>
        <v>0.9</v>
      </c>
      <c r="Q186" s="391">
        <f>IF(ISBLANK(L186),"",IF(OR(ISBLANK(VLOOKUP(L186&amp;"-"&amp;E186,'Np Quality'!A:M,8,FALSE)),ISERROR(VLOOKUP(L186&amp;"-"&amp;E186,'Np Quality'!A:M,8,FALSE))),"-",VLOOKUP(L186&amp;"-"&amp;E186,'Np Quality'!A:M,8,FALSE)))</f>
        <v>0.9</v>
      </c>
      <c r="R186" s="283" t="str">
        <f>IF(ISBLANK(#REF!),"",IF(OR(ISBLANK(VLOOKUP(#REF!&amp;"-"&amp;#REF!,'Np Quality'!A:M,9,FALSE)),ISERROR(VLOOKUP(#REF!&amp;"-"&amp;#REF!,'Np Quality'!A:M,9,FALSE))),"-",VLOOKUP(#REF!&amp;"-"&amp;#REF!,'Np Quality'!A:M,9,FALSE)))</f>
        <v>-</v>
      </c>
      <c r="S186" s="394"/>
      <c r="T186" s="395" t="str">
        <f t="shared" si="21"/>
        <v>V1-MB1</v>
      </c>
      <c r="U186" s="395" t="str">
        <f t="shared" si="22"/>
        <v>SIS</v>
      </c>
      <c r="V186" s="396"/>
      <c r="W186" s="282">
        <v>45780</v>
      </c>
      <c r="X186" s="258">
        <f t="shared" si="23"/>
        <v>5</v>
      </c>
      <c r="Y186" s="258">
        <f t="shared" si="24"/>
        <v>2025</v>
      </c>
    </row>
    <row r="187" spans="1:25">
      <c r="A187" s="382" t="str">
        <f t="shared" si="18"/>
        <v>D1-04-04</v>
      </c>
      <c r="B187" s="383">
        <f t="shared" si="25"/>
        <v>1</v>
      </c>
      <c r="C187" s="341" t="s">
        <v>43</v>
      </c>
      <c r="D187" s="282">
        <v>45765</v>
      </c>
      <c r="E187" s="384">
        <f t="shared" si="20"/>
        <v>45765</v>
      </c>
      <c r="F187" s="388">
        <v>0</v>
      </c>
      <c r="G187" s="243">
        <v>4</v>
      </c>
      <c r="H187" s="244" t="s">
        <v>205</v>
      </c>
      <c r="I187" s="243">
        <v>4</v>
      </c>
      <c r="J187" s="387" t="s">
        <v>166</v>
      </c>
      <c r="K187" s="244" t="s">
        <v>122</v>
      </c>
      <c r="L187" s="244" t="s">
        <v>163</v>
      </c>
      <c r="M187" s="244" t="s">
        <v>213</v>
      </c>
      <c r="N187" s="290">
        <v>1</v>
      </c>
      <c r="O187" s="391" t="str">
        <f>IF(ISBLANK(L187),"",IF(OR(ISBLANK(VLOOKUP(L187&amp;"-"&amp;E187,'Np Quality'!A:M,6,FALSE)),ISERROR(VLOOKUP(L187&amp;"-"&amp;E187,'Np Quality'!A:M,6,FALSE))),"-",VLOOKUP(L187&amp;"-"&amp;E187,'Np Quality'!A:M,6,FALSE)))</f>
        <v>Np4</v>
      </c>
      <c r="P187" s="391">
        <f>IF(ISBLANK(L187),"",IF(OR(ISBLANK(VLOOKUP(L187&amp;"-"&amp;E187,'Np Quality'!A:M,7,FALSE)),ISERROR(VLOOKUP(L187&amp;"-"&amp;E187,'Np Quality'!A:M,7,FALSE))),"-",VLOOKUP(L187&amp;"-"&amp;E187,'Np Quality'!A:M,7,FALSE)))</f>
        <v>0.9</v>
      </c>
      <c r="Q187" s="391">
        <f>IF(ISBLANK(L188),"",IF(OR(ISBLANK(VLOOKUP(L188&amp;"-"&amp;E188,'Np Quality'!A:M,8,FALSE)),ISERROR(VLOOKUP(L188&amp;"-"&amp;E188,'Np Quality'!A:M,8,FALSE))),"-",VLOOKUP(L188&amp;"-"&amp;E188,'Np Quality'!A:M,8,FALSE)))</f>
        <v>0.9</v>
      </c>
      <c r="R187" s="283">
        <f>IF(ISBLANK(L194),"",IF(OR(ISBLANK(VLOOKUP(L194&amp;"-"&amp;E194,'Np Quality'!A:M,9,FALSE)),ISERROR(VLOOKUP(L194&amp;"-"&amp;E194,'Np Quality'!A:M,9,FALSE))),"-",VLOOKUP(L194&amp;"-"&amp;E194,'Np Quality'!A:M,9,FALSE)))</f>
        <v>0</v>
      </c>
      <c r="S187" s="394"/>
      <c r="T187" s="395" t="str">
        <f t="shared" si="21"/>
        <v>V1-MB1</v>
      </c>
      <c r="U187" s="395" t="str">
        <f t="shared" si="22"/>
        <v>SIS</v>
      </c>
      <c r="V187" s="396"/>
      <c r="W187" s="282">
        <v>45781</v>
      </c>
      <c r="X187" s="258">
        <f t="shared" si="23"/>
        <v>5</v>
      </c>
      <c r="Y187" s="258">
        <f t="shared" si="24"/>
        <v>2025</v>
      </c>
    </row>
    <row r="188" spans="1:25">
      <c r="A188" s="382" t="str">
        <f t="shared" si="18"/>
        <v>D1-05-04</v>
      </c>
      <c r="B188" s="383">
        <f t="shared" si="25"/>
        <v>1</v>
      </c>
      <c r="C188" s="341" t="s">
        <v>43</v>
      </c>
      <c r="D188" s="282">
        <v>45766</v>
      </c>
      <c r="E188" s="384">
        <f t="shared" si="20"/>
        <v>45766</v>
      </c>
      <c r="F188" s="388">
        <v>0</v>
      </c>
      <c r="G188" s="243">
        <v>4</v>
      </c>
      <c r="H188" s="244" t="s">
        <v>205</v>
      </c>
      <c r="I188" s="243">
        <v>5</v>
      </c>
      <c r="J188" s="387" t="s">
        <v>166</v>
      </c>
      <c r="K188" s="244" t="s">
        <v>122</v>
      </c>
      <c r="L188" s="244" t="s">
        <v>163</v>
      </c>
      <c r="M188" s="244" t="s">
        <v>213</v>
      </c>
      <c r="N188" s="290">
        <v>1</v>
      </c>
      <c r="O188" s="391" t="str">
        <f>IF(ISBLANK(L188),"",IF(OR(ISBLANK(VLOOKUP(L188&amp;"-"&amp;E188,'Np Quality'!A:M,6,FALSE)),ISERROR(VLOOKUP(L188&amp;"-"&amp;E188,'Np Quality'!A:M,6,FALSE))),"-",VLOOKUP(L188&amp;"-"&amp;E188,'Np Quality'!A:M,6,FALSE)))</f>
        <v>Np4</v>
      </c>
      <c r="P188" s="391">
        <f>IF(ISBLANK(L188),"",IF(OR(ISBLANK(VLOOKUP(L188&amp;"-"&amp;E188,'Np Quality'!A:M,7,FALSE)),ISERROR(VLOOKUP(L188&amp;"-"&amp;E188,'Np Quality'!A:M,7,FALSE))),"-",VLOOKUP(L188&amp;"-"&amp;E188,'Np Quality'!A:M,7,FALSE)))</f>
        <v>0.9</v>
      </c>
      <c r="Q188" s="391">
        <f>IF(ISBLANK(L188),"",IF(OR(ISBLANK(VLOOKUP(L188&amp;"-"&amp;E188,'Np Quality'!A:M,8,FALSE)),ISERROR(VLOOKUP(L188&amp;"-"&amp;E188,'Np Quality'!A:M,8,FALSE))),"-",VLOOKUP(L188&amp;"-"&amp;E188,'Np Quality'!A:M,8,FALSE)))</f>
        <v>0.9</v>
      </c>
      <c r="R188" s="283">
        <f>IF(ISBLANK(L196),"",IF(OR(ISBLANK(VLOOKUP(L196&amp;"-"&amp;E196,'Np Quality'!A:M,9,FALSE)),ISERROR(VLOOKUP(L196&amp;"-"&amp;E196,'Np Quality'!A:M,9,FALSE))),"-",VLOOKUP(L196&amp;"-"&amp;E196,'Np Quality'!A:M,9,FALSE)))</f>
        <v>0</v>
      </c>
      <c r="S188" s="394"/>
      <c r="T188" s="395" t="str">
        <f t="shared" si="21"/>
        <v>V1-MB1</v>
      </c>
      <c r="U188" s="395" t="str">
        <f t="shared" si="22"/>
        <v>SIS</v>
      </c>
      <c r="V188" s="396"/>
      <c r="W188" s="282">
        <v>45783</v>
      </c>
      <c r="X188" s="258">
        <f t="shared" si="23"/>
        <v>5</v>
      </c>
      <c r="Y188" s="258">
        <f t="shared" si="24"/>
        <v>2025</v>
      </c>
    </row>
    <row r="189" spans="1:25">
      <c r="A189" s="382" t="str">
        <f t="shared" si="18"/>
        <v>D1-06-04</v>
      </c>
      <c r="B189" s="383">
        <f t="shared" si="25"/>
        <v>1</v>
      </c>
      <c r="C189" s="341" t="s">
        <v>43</v>
      </c>
      <c r="D189" s="282">
        <v>45766</v>
      </c>
      <c r="E189" s="384">
        <f t="shared" si="20"/>
        <v>45766</v>
      </c>
      <c r="F189" s="388">
        <v>0</v>
      </c>
      <c r="G189" s="243">
        <v>4</v>
      </c>
      <c r="H189" s="244" t="s">
        <v>205</v>
      </c>
      <c r="I189" s="243">
        <v>6</v>
      </c>
      <c r="J189" s="387" t="s">
        <v>166</v>
      </c>
      <c r="K189" s="244" t="s">
        <v>122</v>
      </c>
      <c r="L189" s="244" t="s">
        <v>163</v>
      </c>
      <c r="M189" s="244" t="s">
        <v>213</v>
      </c>
      <c r="N189" s="290">
        <v>1</v>
      </c>
      <c r="O189" s="391" t="str">
        <f>IF(ISBLANK(L189),"",IF(OR(ISBLANK(VLOOKUP(L189&amp;"-"&amp;E189,'Np Quality'!A:M,6,FALSE)),ISERROR(VLOOKUP(L189&amp;"-"&amp;E189,'Np Quality'!A:M,6,FALSE))),"-",VLOOKUP(L189&amp;"-"&amp;E189,'Np Quality'!A:M,6,FALSE)))</f>
        <v>Np4</v>
      </c>
      <c r="P189" s="391">
        <f>IF(ISBLANK(L189),"",IF(OR(ISBLANK(VLOOKUP(L189&amp;"-"&amp;E189,'Np Quality'!A:M,7,FALSE)),ISERROR(VLOOKUP(L189&amp;"-"&amp;E189,'Np Quality'!A:M,7,FALSE))),"-",VLOOKUP(L189&amp;"-"&amp;E189,'Np Quality'!A:M,7,FALSE)))</f>
        <v>0.9</v>
      </c>
      <c r="Q189" s="391">
        <f>IF(ISBLANK(L189),"",IF(OR(ISBLANK(VLOOKUP(L189&amp;"-"&amp;E189,'Np Quality'!A:M,8,FALSE)),ISERROR(VLOOKUP(L189&amp;"-"&amp;E189,'Np Quality'!A:M,8,FALSE))),"-",VLOOKUP(L189&amp;"-"&amp;E189,'Np Quality'!A:M,8,FALSE)))</f>
        <v>0.9</v>
      </c>
      <c r="R189" s="283">
        <f>IF(ISBLANK(L196),"",IF(OR(ISBLANK(VLOOKUP(L196&amp;"-"&amp;E196,'Np Quality'!A:M,9,FALSE)),ISERROR(VLOOKUP(L196&amp;"-"&amp;E196,'Np Quality'!A:M,9,FALSE))),"-",VLOOKUP(L196&amp;"-"&amp;E196,'Np Quality'!A:M,9,FALSE)))</f>
        <v>0</v>
      </c>
      <c r="S189" s="394"/>
      <c r="T189" s="395" t="str">
        <f t="shared" si="21"/>
        <v>V1-MB1</v>
      </c>
      <c r="U189" s="395" t="str">
        <f t="shared" si="22"/>
        <v>SIS</v>
      </c>
      <c r="V189" s="396"/>
      <c r="W189" s="282">
        <v>45785</v>
      </c>
      <c r="X189" s="258">
        <f t="shared" si="23"/>
        <v>5</v>
      </c>
      <c r="Y189" s="258">
        <f t="shared" si="24"/>
        <v>2025</v>
      </c>
    </row>
    <row r="190" spans="1:25">
      <c r="A190" s="382" t="str">
        <f t="shared" si="18"/>
        <v>D1-07-04</v>
      </c>
      <c r="B190" s="383">
        <f t="shared" si="25"/>
        <v>1</v>
      </c>
      <c r="C190" s="341" t="s">
        <v>43</v>
      </c>
      <c r="D190" s="282">
        <v>45767</v>
      </c>
      <c r="E190" s="384">
        <f t="shared" si="20"/>
        <v>45767</v>
      </c>
      <c r="F190" s="388">
        <v>0</v>
      </c>
      <c r="G190" s="243">
        <v>4</v>
      </c>
      <c r="H190" s="244" t="s">
        <v>205</v>
      </c>
      <c r="I190" s="243">
        <v>7</v>
      </c>
      <c r="J190" s="387" t="s">
        <v>166</v>
      </c>
      <c r="K190" s="244" t="s">
        <v>122</v>
      </c>
      <c r="L190" s="244" t="s">
        <v>163</v>
      </c>
      <c r="M190" s="244" t="s">
        <v>213</v>
      </c>
      <c r="N190" s="290">
        <v>1</v>
      </c>
      <c r="O190" s="391" t="str">
        <f>IF(ISBLANK(L190),"",IF(OR(ISBLANK(VLOOKUP(L190&amp;"-"&amp;E190,'Np Quality'!A:M,6,FALSE)),ISERROR(VLOOKUP(L190&amp;"-"&amp;E190,'Np Quality'!A:M,6,FALSE))),"-",VLOOKUP(L190&amp;"-"&amp;E190,'Np Quality'!A:M,6,FALSE)))</f>
        <v>Np4</v>
      </c>
      <c r="P190" s="391">
        <f>IF(ISBLANK(L190),"",IF(OR(ISBLANK(VLOOKUP(L190&amp;"-"&amp;E190,'Np Quality'!A:M,7,FALSE)),ISERROR(VLOOKUP(L190&amp;"-"&amp;E190,'Np Quality'!A:M,7,FALSE))),"-",VLOOKUP(L190&amp;"-"&amp;E190,'Np Quality'!A:M,7,FALSE)))</f>
        <v>0.9</v>
      </c>
      <c r="Q190" s="391">
        <f>IF(ISBLANK(L190),"",IF(OR(ISBLANK(VLOOKUP(L190&amp;"-"&amp;E190,'Np Quality'!A:M,8,FALSE)),ISERROR(VLOOKUP(L190&amp;"-"&amp;E190,'Np Quality'!A:M,8,FALSE))),"-",VLOOKUP(L190&amp;"-"&amp;E190,'Np Quality'!A:M,8,FALSE)))</f>
        <v>0.9</v>
      </c>
      <c r="R190" s="283">
        <f>IF(ISBLANK(L190),"",IF(OR(ISBLANK(VLOOKUP(L190&amp;"-"&amp;E190,'Np Quality'!A:M,9,FALSE)),ISERROR(VLOOKUP(L190&amp;"-"&amp;E190,'Np Quality'!A:M,9,FALSE))),"-",VLOOKUP(L190&amp;"-"&amp;E190,'Np Quality'!A:M,9,FALSE)))</f>
        <v>0</v>
      </c>
      <c r="S190" s="394"/>
      <c r="T190" s="395" t="str">
        <f t="shared" si="21"/>
        <v>V1-MB1</v>
      </c>
      <c r="U190" s="395" t="str">
        <f t="shared" si="22"/>
        <v>SIS</v>
      </c>
      <c r="V190" s="396"/>
      <c r="W190" s="282">
        <v>45783</v>
      </c>
      <c r="X190" s="258">
        <f t="shared" si="23"/>
        <v>5</v>
      </c>
      <c r="Y190" s="258">
        <f t="shared" si="24"/>
        <v>2025</v>
      </c>
    </row>
    <row r="191" spans="1:25">
      <c r="A191" s="382" t="str">
        <f t="shared" si="18"/>
        <v>D1-08-04</v>
      </c>
      <c r="B191" s="383">
        <f t="shared" si="25"/>
        <v>1</v>
      </c>
      <c r="C191" s="341" t="s">
        <v>43</v>
      </c>
      <c r="D191" s="282">
        <v>45767</v>
      </c>
      <c r="E191" s="384">
        <f t="shared" si="20"/>
        <v>45767</v>
      </c>
      <c r="F191" s="388">
        <v>0</v>
      </c>
      <c r="G191" s="243">
        <v>4</v>
      </c>
      <c r="H191" s="244" t="s">
        <v>205</v>
      </c>
      <c r="I191" s="243">
        <v>8</v>
      </c>
      <c r="J191" s="387" t="s">
        <v>166</v>
      </c>
      <c r="K191" s="244" t="s">
        <v>122</v>
      </c>
      <c r="L191" s="244" t="s">
        <v>163</v>
      </c>
      <c r="M191" s="244" t="s">
        <v>213</v>
      </c>
      <c r="N191" s="290">
        <v>1</v>
      </c>
      <c r="O191" s="391" t="str">
        <f>IF(ISBLANK(L191),"",IF(OR(ISBLANK(VLOOKUP(L191&amp;"-"&amp;E191,'Np Quality'!A:M,6,FALSE)),ISERROR(VLOOKUP(L191&amp;"-"&amp;E191,'Np Quality'!A:M,6,FALSE))),"-",VLOOKUP(L191&amp;"-"&amp;E191,'Np Quality'!A:M,6,FALSE)))</f>
        <v>Np4</v>
      </c>
      <c r="P191" s="391">
        <f>IF(ISBLANK(L191),"",IF(OR(ISBLANK(VLOOKUP(L191&amp;"-"&amp;E191,'Np Quality'!A:M,7,FALSE)),ISERROR(VLOOKUP(L191&amp;"-"&amp;E191,'Np Quality'!A:M,7,FALSE))),"-",VLOOKUP(L191&amp;"-"&amp;E191,'Np Quality'!A:M,7,FALSE)))</f>
        <v>0.9</v>
      </c>
      <c r="Q191" s="391">
        <f>IF(ISBLANK(L191),"",IF(OR(ISBLANK(VLOOKUP(L191&amp;"-"&amp;E191,'Np Quality'!A:M,8,FALSE)),ISERROR(VLOOKUP(L191&amp;"-"&amp;E191,'Np Quality'!A:M,8,FALSE))),"-",VLOOKUP(L191&amp;"-"&amp;E191,'Np Quality'!A:M,8,FALSE)))</f>
        <v>0.9</v>
      </c>
      <c r="R191" s="283">
        <f>IF(ISBLANK(L191),"",IF(OR(ISBLANK(VLOOKUP(L191&amp;"-"&amp;E191,'Np Quality'!A:M,9,FALSE)),ISERROR(VLOOKUP(L191&amp;"-"&amp;E191,'Np Quality'!A:M,9,FALSE))),"-",VLOOKUP(L191&amp;"-"&amp;E191,'Np Quality'!A:M,9,FALSE)))</f>
        <v>0</v>
      </c>
      <c r="S191" s="394"/>
      <c r="T191" s="395" t="str">
        <f t="shared" si="21"/>
        <v>V1-MB1</v>
      </c>
      <c r="U191" s="395" t="str">
        <f>IF(ISNUMBER(B191),CHOOSE(B191,M191,M191&amp;","&amp;M192,M191&amp;","&amp;M192&amp;","&amp;M193,M191&amp;","&amp;M192&amp;","&amp;M193&amp;","&amp;#REF!),"")</f>
        <v>SIS</v>
      </c>
      <c r="V191" s="396"/>
      <c r="W191" s="282">
        <v>45783</v>
      </c>
      <c r="X191" s="258">
        <f t="shared" si="23"/>
        <v>5</v>
      </c>
      <c r="Y191" s="258">
        <f t="shared" si="24"/>
        <v>2025</v>
      </c>
    </row>
    <row r="192" spans="1:25">
      <c r="A192" s="382" t="str">
        <f t="shared" si="18"/>
        <v>D1-09-04</v>
      </c>
      <c r="B192" s="383">
        <f t="shared" si="25"/>
        <v>1</v>
      </c>
      <c r="C192" s="341" t="s">
        <v>43</v>
      </c>
      <c r="D192" s="282">
        <v>45768</v>
      </c>
      <c r="E192" s="384">
        <f t="shared" si="20"/>
        <v>45768</v>
      </c>
      <c r="F192" s="388">
        <v>0</v>
      </c>
      <c r="G192" s="243">
        <v>4</v>
      </c>
      <c r="H192" s="244" t="s">
        <v>205</v>
      </c>
      <c r="I192" s="243">
        <v>9</v>
      </c>
      <c r="J192" s="387" t="s">
        <v>166</v>
      </c>
      <c r="K192" s="244" t="s">
        <v>122</v>
      </c>
      <c r="L192" s="244" t="s">
        <v>163</v>
      </c>
      <c r="M192" s="244" t="s">
        <v>213</v>
      </c>
      <c r="N192" s="290">
        <v>1</v>
      </c>
      <c r="O192" s="391" t="str">
        <f>IF(ISBLANK(L192),"",IF(OR(ISBLANK(VLOOKUP(L192&amp;"-"&amp;E192,'Np Quality'!A:M,6,FALSE)),ISERROR(VLOOKUP(L192&amp;"-"&amp;E192,'Np Quality'!A:M,6,FALSE))),"-",VLOOKUP(L192&amp;"-"&amp;E192,'Np Quality'!A:M,6,FALSE)))</f>
        <v>Np4</v>
      </c>
      <c r="P192" s="391">
        <f>IF(ISBLANK(L192),"",IF(OR(ISBLANK(VLOOKUP(L192&amp;"-"&amp;E192,'Np Quality'!A:M,7,FALSE)),ISERROR(VLOOKUP(L192&amp;"-"&amp;E192,'Np Quality'!A:M,7,FALSE))),"-",VLOOKUP(L192&amp;"-"&amp;E192,'Np Quality'!A:M,7,FALSE)))</f>
        <v>0.9</v>
      </c>
      <c r="Q192" s="391">
        <f>IF(ISBLANK(L192),"",IF(OR(ISBLANK(VLOOKUP(L192&amp;"-"&amp;E192,'Np Quality'!A:M,8,FALSE)),ISERROR(VLOOKUP(L192&amp;"-"&amp;E192,'Np Quality'!A:M,8,FALSE))),"-",VLOOKUP(L192&amp;"-"&amp;E192,'Np Quality'!A:M,8,FALSE)))</f>
        <v>0.9</v>
      </c>
      <c r="R192" s="283">
        <f>IF(ISBLANK(L192),"",IF(OR(ISBLANK(VLOOKUP(L192&amp;"-"&amp;E192,'Np Quality'!A:M,9,FALSE)),ISERROR(VLOOKUP(L192&amp;"-"&amp;E192,'Np Quality'!A:M,9,FALSE))),"-",VLOOKUP(L192&amp;"-"&amp;E192,'Np Quality'!A:M,9,FALSE)))</f>
        <v>0</v>
      </c>
      <c r="S192" s="394"/>
      <c r="T192" s="395" t="str">
        <f t="shared" si="21"/>
        <v>V1-MB1</v>
      </c>
      <c r="U192" s="395" t="str">
        <f>IF(ISNUMBER(B192),CHOOSE(B192,M192,M192&amp;","&amp;M193,M192&amp;","&amp;M193&amp;","&amp;#REF!,M192&amp;","&amp;M193&amp;","&amp;#REF!&amp;","&amp;#REF!),"")</f>
        <v>SIS</v>
      </c>
      <c r="V192" s="396"/>
      <c r="W192" s="282">
        <v>45784</v>
      </c>
      <c r="X192" s="258">
        <f t="shared" si="23"/>
        <v>5</v>
      </c>
      <c r="Y192" s="258">
        <f t="shared" si="24"/>
        <v>2025</v>
      </c>
    </row>
    <row r="193" spans="1:25">
      <c r="A193" s="382" t="str">
        <f t="shared" si="18"/>
        <v>D1-10-04</v>
      </c>
      <c r="B193" s="383">
        <f t="shared" si="25"/>
        <v>1</v>
      </c>
      <c r="C193" s="341" t="s">
        <v>43</v>
      </c>
      <c r="D193" s="282">
        <v>45768</v>
      </c>
      <c r="E193" s="384">
        <f t="shared" si="20"/>
        <v>45768</v>
      </c>
      <c r="F193" s="388">
        <v>0</v>
      </c>
      <c r="G193" s="243">
        <v>4</v>
      </c>
      <c r="H193" s="244" t="s">
        <v>205</v>
      </c>
      <c r="I193" s="243">
        <v>10</v>
      </c>
      <c r="J193" s="387" t="s">
        <v>166</v>
      </c>
      <c r="K193" s="244" t="s">
        <v>122</v>
      </c>
      <c r="L193" s="244" t="s">
        <v>163</v>
      </c>
      <c r="M193" s="244" t="s">
        <v>213</v>
      </c>
      <c r="N193" s="290">
        <v>1</v>
      </c>
      <c r="O193" s="391" t="str">
        <f>IF(ISBLANK(L193),"",IF(OR(ISBLANK(VLOOKUP(L193&amp;"-"&amp;E193,'Np Quality'!A:M,6,FALSE)),ISERROR(VLOOKUP(L193&amp;"-"&amp;E193,'Np Quality'!A:M,6,FALSE))),"-",VLOOKUP(L193&amp;"-"&amp;E193,'Np Quality'!A:M,6,FALSE)))</f>
        <v>Np4</v>
      </c>
      <c r="P193" s="391">
        <f>IF(ISBLANK(L193),"",IF(OR(ISBLANK(VLOOKUP(L193&amp;"-"&amp;E193,'Np Quality'!A:M,7,FALSE)),ISERROR(VLOOKUP(L193&amp;"-"&amp;E193,'Np Quality'!A:M,7,FALSE))),"-",VLOOKUP(L193&amp;"-"&amp;E193,'Np Quality'!A:M,7,FALSE)))</f>
        <v>0.9</v>
      </c>
      <c r="Q193" s="391">
        <f>IF(ISBLANK(L193),"",IF(OR(ISBLANK(VLOOKUP(L193&amp;"-"&amp;E193,'Np Quality'!A:M,8,FALSE)),ISERROR(VLOOKUP(L193&amp;"-"&amp;E193,'Np Quality'!A:M,8,FALSE))),"-",VLOOKUP(L193&amp;"-"&amp;E193,'Np Quality'!A:M,8,FALSE)))</f>
        <v>0.9</v>
      </c>
      <c r="R193" s="283">
        <f>IF(ISBLANK(L193),"",IF(OR(ISBLANK(VLOOKUP(L193&amp;"-"&amp;E193,'Np Quality'!A:M,9,FALSE)),ISERROR(VLOOKUP(L193&amp;"-"&amp;E193,'Np Quality'!A:M,9,FALSE))),"-",VLOOKUP(L193&amp;"-"&amp;E193,'Np Quality'!A:M,9,FALSE)))</f>
        <v>0</v>
      </c>
      <c r="S193" s="394"/>
      <c r="T193" s="395" t="str">
        <f t="shared" si="21"/>
        <v>V1-MB1</v>
      </c>
      <c r="U193" s="395" t="str">
        <f>IF(ISNUMBER(B193),CHOOSE(B193,M193,M193&amp;","&amp;#REF!,M193&amp;","&amp;#REF!&amp;","&amp;#REF!,M193&amp;","&amp;#REF!&amp;","&amp;#REF!&amp;","&amp;#REF!),"")</f>
        <v>SIS</v>
      </c>
      <c r="V193" s="396"/>
      <c r="W193" s="282">
        <v>45785</v>
      </c>
      <c r="X193" s="258">
        <f t="shared" si="23"/>
        <v>5</v>
      </c>
      <c r="Y193" s="258">
        <f t="shared" si="24"/>
        <v>2025</v>
      </c>
    </row>
    <row r="194" spans="1:25">
      <c r="A194" s="382" t="str">
        <f t="shared" ref="A194:A254" si="26">IF(ISBLANK(H194),"",H194&amp;"-"&amp;IF(OR(LEN(I194)=1,LEN(I194)=4),"0"&amp;I194,I194)&amp;"-"&amp;IF(LEN(G194)=1,"0"&amp;G194,G194))</f>
        <v>A1-01-04</v>
      </c>
      <c r="B194" s="383">
        <f t="shared" si="25"/>
        <v>1</v>
      </c>
      <c r="C194" s="341" t="s">
        <v>43</v>
      </c>
      <c r="D194" s="282">
        <v>45772</v>
      </c>
      <c r="E194" s="384">
        <f t="shared" ref="E194:E254" si="27">IF(ISBLANK(D194),"",D194-F194)</f>
        <v>45772</v>
      </c>
      <c r="F194" s="388">
        <v>0</v>
      </c>
      <c r="G194" s="243">
        <v>4</v>
      </c>
      <c r="H194" s="244" t="s">
        <v>144</v>
      </c>
      <c r="I194" s="243">
        <v>1</v>
      </c>
      <c r="J194" s="387" t="s">
        <v>166</v>
      </c>
      <c r="K194" s="244" t="s">
        <v>122</v>
      </c>
      <c r="L194" s="244" t="s">
        <v>163</v>
      </c>
      <c r="M194" s="244" t="s">
        <v>213</v>
      </c>
      <c r="N194" s="290">
        <v>1</v>
      </c>
      <c r="O194" s="391" t="str">
        <f>IF(ISBLANK(L194),"",IF(OR(ISBLANK(VLOOKUP(L194&amp;"-"&amp;E194,'Np Quality'!A:M,6,FALSE)),ISERROR(VLOOKUP(L194&amp;"-"&amp;E194,'Np Quality'!A:M,6,FALSE))),"-",VLOOKUP(L194&amp;"-"&amp;E194,'Np Quality'!A:M,6,FALSE)))</f>
        <v>Np4</v>
      </c>
      <c r="P194" s="391">
        <f>IF(ISBLANK(L194),"",IF(OR(ISBLANK(VLOOKUP(L194&amp;"-"&amp;E194,'Np Quality'!A:M,7,FALSE)),ISERROR(VLOOKUP(L194&amp;"-"&amp;E194,'Np Quality'!A:M,7,FALSE))),"-",VLOOKUP(L194&amp;"-"&amp;E194,'Np Quality'!A:M,7,FALSE)))</f>
        <v>0.9</v>
      </c>
      <c r="Q194" s="391">
        <f>IF(ISBLANK(L195),"",IF(OR(ISBLANK(VLOOKUP(L195&amp;"-"&amp;E195,'Np Quality'!A:M,8,FALSE)),ISERROR(VLOOKUP(L195&amp;"-"&amp;E195,'Np Quality'!A:M,8,FALSE))),"-",VLOOKUP(L195&amp;"-"&amp;E195,'Np Quality'!A:M,8,FALSE)))</f>
        <v>0.9</v>
      </c>
      <c r="R194" s="283">
        <f>IF(ISBLANK(L194),"",IF(OR(ISBLANK(VLOOKUP(L194&amp;"-"&amp;E194,'Np Quality'!A:M,9,FALSE)),ISERROR(VLOOKUP(L194&amp;"-"&amp;E194,'Np Quality'!A:M,9,FALSE))),"-",VLOOKUP(L194&amp;"-"&amp;E194,'Np Quality'!A:M,9,FALSE)))</f>
        <v>0</v>
      </c>
      <c r="S194" s="394"/>
      <c r="T194" s="395" t="str">
        <f>L194</f>
        <v>V1-MB1</v>
      </c>
      <c r="U194" s="395" t="str">
        <f>IF(ISNUMBER(B194),CHOOSE(B194,M194,M194&amp;","&amp;M195,M194&amp;","&amp;M195&amp;","&amp;M196,M194&amp;","&amp;M195&amp;","&amp;M196&amp;","&amp;M197),"")</f>
        <v>SIS</v>
      </c>
      <c r="V194" s="396"/>
      <c r="W194" s="282">
        <v>45788</v>
      </c>
      <c r="X194" s="258">
        <f t="shared" si="23"/>
        <v>5</v>
      </c>
      <c r="Y194" s="258">
        <f t="shared" si="24"/>
        <v>2025</v>
      </c>
    </row>
    <row r="195" spans="1:25">
      <c r="A195" s="382" t="str">
        <f t="shared" si="26"/>
        <v>A1-02-04</v>
      </c>
      <c r="B195" s="383">
        <f t="shared" si="25"/>
        <v>1</v>
      </c>
      <c r="C195" s="341" t="s">
        <v>43</v>
      </c>
      <c r="D195" s="282">
        <v>45772</v>
      </c>
      <c r="E195" s="384">
        <f t="shared" si="27"/>
        <v>45772</v>
      </c>
      <c r="F195" s="388">
        <v>0</v>
      </c>
      <c r="G195" s="243">
        <v>4</v>
      </c>
      <c r="H195" s="244" t="s">
        <v>144</v>
      </c>
      <c r="I195" s="243">
        <v>2</v>
      </c>
      <c r="J195" s="387" t="s">
        <v>166</v>
      </c>
      <c r="K195" s="244" t="s">
        <v>122</v>
      </c>
      <c r="L195" s="244" t="s">
        <v>163</v>
      </c>
      <c r="M195" s="244" t="s">
        <v>213</v>
      </c>
      <c r="N195" s="290">
        <v>1</v>
      </c>
      <c r="O195" s="391" t="str">
        <f>IF(ISBLANK(L195),"",IF(OR(ISBLANK(VLOOKUP(L195&amp;"-"&amp;E195,'Np Quality'!A:M,6,FALSE)),ISERROR(VLOOKUP(L195&amp;"-"&amp;E195,'Np Quality'!A:M,6,FALSE))),"-",VLOOKUP(L195&amp;"-"&amp;E195,'Np Quality'!A:M,6,FALSE)))</f>
        <v>Np4</v>
      </c>
      <c r="P195" s="391">
        <f>IF(ISBLANK(L195),"",IF(OR(ISBLANK(VLOOKUP(L195&amp;"-"&amp;E195,'Np Quality'!A:M,7,FALSE)),ISERROR(VLOOKUP(L195&amp;"-"&amp;E195,'Np Quality'!A:M,7,FALSE))),"-",VLOOKUP(L195&amp;"-"&amp;E195,'Np Quality'!A:M,7,FALSE)))</f>
        <v>0.9</v>
      </c>
      <c r="Q195" s="391">
        <f>IF(ISBLANK(L195),"",IF(OR(ISBLANK(VLOOKUP(L195&amp;"-"&amp;E195,'Np Quality'!A:M,8,FALSE)),ISERROR(VLOOKUP(L195&amp;"-"&amp;E195,'Np Quality'!A:M,8,FALSE))),"-",VLOOKUP(L195&amp;"-"&amp;E195,'Np Quality'!A:M,8,FALSE)))</f>
        <v>0.9</v>
      </c>
      <c r="R195" s="283">
        <f>IF(ISBLANK(L196),"",IF(OR(ISBLANK(VLOOKUP(L196&amp;"-"&amp;E196,'Np Quality'!A:M,9,FALSE)),ISERROR(VLOOKUP(L196&amp;"-"&amp;E196,'Np Quality'!A:M,9,FALSE))),"-",VLOOKUP(L196&amp;"-"&amp;E196,'Np Quality'!A:M,9,FALSE)))</f>
        <v>0</v>
      </c>
      <c r="S195" s="394"/>
      <c r="T195" s="395" t="str">
        <f t="shared" ref="T195:T198" si="28">IF(ISNUMBER(B195),CHOOSE(B195,L195,L195&amp;","&amp;L196,L195&amp;","&amp;L196&amp;","&amp;L197,L195&amp;","&amp;L196&amp;","&amp;L197&amp;","&amp;L198),"")</f>
        <v>V1-MB1</v>
      </c>
      <c r="U195" s="395" t="str">
        <f t="shared" ref="U195:U255" si="29">IF(ISNUMBER(B195),CHOOSE(B195,M195,M195&amp;","&amp;M196,M195&amp;","&amp;M196&amp;","&amp;M197,M195&amp;","&amp;M196&amp;","&amp;M197&amp;","&amp;M198),"")</f>
        <v>SIS</v>
      </c>
      <c r="V195" s="396"/>
      <c r="W195" s="282">
        <v>45788</v>
      </c>
      <c r="X195" s="258">
        <f t="shared" ref="X195:X258" si="30">MONTH(W195)</f>
        <v>5</v>
      </c>
      <c r="Y195" s="258">
        <f t="shared" ref="Y195:Y258" si="31">YEAR(W195)</f>
        <v>2025</v>
      </c>
    </row>
    <row r="196" spans="1:25">
      <c r="A196" s="382" t="str">
        <f t="shared" si="26"/>
        <v>A1-03-04</v>
      </c>
      <c r="B196" s="383">
        <f t="shared" si="25"/>
        <v>1</v>
      </c>
      <c r="C196" s="341" t="s">
        <v>43</v>
      </c>
      <c r="D196" s="282">
        <v>45773</v>
      </c>
      <c r="E196" s="384">
        <f t="shared" si="27"/>
        <v>45773</v>
      </c>
      <c r="F196" s="388">
        <v>0</v>
      </c>
      <c r="G196" s="243">
        <v>4</v>
      </c>
      <c r="H196" s="244" t="s">
        <v>144</v>
      </c>
      <c r="I196" s="243">
        <v>3</v>
      </c>
      <c r="J196" s="387" t="s">
        <v>166</v>
      </c>
      <c r="K196" s="244" t="s">
        <v>122</v>
      </c>
      <c r="L196" s="244" t="s">
        <v>163</v>
      </c>
      <c r="M196" s="244" t="s">
        <v>213</v>
      </c>
      <c r="N196" s="290">
        <v>1</v>
      </c>
      <c r="O196" s="391" t="str">
        <f>IF(ISBLANK(L196),"",IF(OR(ISBLANK(VLOOKUP(L196&amp;"-"&amp;E196,'Np Quality'!A:M,6,FALSE)),ISERROR(VLOOKUP(L196&amp;"-"&amp;E196,'Np Quality'!A:M,6,FALSE))),"-",VLOOKUP(L196&amp;"-"&amp;E196,'Np Quality'!A:M,6,FALSE)))</f>
        <v>Np4</v>
      </c>
      <c r="P196" s="391">
        <f>IF(ISBLANK(L196),"",IF(OR(ISBLANK(VLOOKUP(L196&amp;"-"&amp;E196,'Np Quality'!A:M,7,FALSE)),ISERROR(VLOOKUP(L196&amp;"-"&amp;E196,'Np Quality'!A:M,7,FALSE))),"-",VLOOKUP(L196&amp;"-"&amp;E196,'Np Quality'!A:M,7,FALSE)))</f>
        <v>0.9</v>
      </c>
      <c r="Q196" s="391">
        <f>IF(ISBLANK(L196),"",IF(OR(ISBLANK(VLOOKUP(L196&amp;"-"&amp;E196,'Np Quality'!A:M,8,FALSE)),ISERROR(VLOOKUP(L196&amp;"-"&amp;E196,'Np Quality'!A:M,8,FALSE))),"-",VLOOKUP(L196&amp;"-"&amp;E196,'Np Quality'!A:M,8,FALSE)))</f>
        <v>0.9</v>
      </c>
      <c r="R196" s="283">
        <f>IF(ISBLANK(L196),"",IF(OR(ISBLANK(VLOOKUP(L196&amp;"-"&amp;E196,'Np Quality'!A:M,9,FALSE)),ISERROR(VLOOKUP(L196&amp;"-"&amp;E196,'Np Quality'!A:M,9,FALSE))),"-",VLOOKUP(L196&amp;"-"&amp;E196,'Np Quality'!A:M,9,FALSE)))</f>
        <v>0</v>
      </c>
      <c r="S196" s="394"/>
      <c r="T196" s="395" t="str">
        <f t="shared" si="28"/>
        <v>V1-MB1</v>
      </c>
      <c r="U196" s="395" t="str">
        <f t="shared" si="29"/>
        <v>SIS</v>
      </c>
      <c r="V196" s="396"/>
      <c r="W196" s="282">
        <v>45786</v>
      </c>
      <c r="X196" s="258">
        <f t="shared" si="30"/>
        <v>5</v>
      </c>
      <c r="Y196" s="258">
        <f t="shared" si="31"/>
        <v>2025</v>
      </c>
    </row>
    <row r="197" spans="1:25">
      <c r="A197" s="382" t="str">
        <f t="shared" si="26"/>
        <v>A1-04-04</v>
      </c>
      <c r="B197" s="383">
        <f t="shared" si="25"/>
        <v>1</v>
      </c>
      <c r="C197" s="341" t="s">
        <v>43</v>
      </c>
      <c r="D197" s="282">
        <v>45773</v>
      </c>
      <c r="E197" s="384">
        <f t="shared" si="27"/>
        <v>45773</v>
      </c>
      <c r="F197" s="388">
        <v>0</v>
      </c>
      <c r="G197" s="243">
        <v>4</v>
      </c>
      <c r="H197" s="244" t="s">
        <v>144</v>
      </c>
      <c r="I197" s="243">
        <v>4</v>
      </c>
      <c r="J197" s="387" t="s">
        <v>166</v>
      </c>
      <c r="K197" s="244" t="s">
        <v>122</v>
      </c>
      <c r="L197" s="244" t="s">
        <v>163</v>
      </c>
      <c r="M197" s="244" t="s">
        <v>213</v>
      </c>
      <c r="N197" s="290">
        <v>1</v>
      </c>
      <c r="O197" s="391" t="str">
        <f>IF(ISBLANK(L197),"",IF(OR(ISBLANK(VLOOKUP(L197&amp;"-"&amp;E197,'Np Quality'!A:M,6,FALSE)),ISERROR(VLOOKUP(L197&amp;"-"&amp;E197,'Np Quality'!A:M,6,FALSE))),"-",VLOOKUP(L197&amp;"-"&amp;E197,'Np Quality'!A:M,6,FALSE)))</f>
        <v>Np4</v>
      </c>
      <c r="P197" s="391">
        <f>IF(ISBLANK(L197),"",IF(OR(ISBLANK(VLOOKUP(L197&amp;"-"&amp;E197,'Np Quality'!A:M,7,FALSE)),ISERROR(VLOOKUP(L197&amp;"-"&amp;E197,'Np Quality'!A:M,7,FALSE))),"-",VLOOKUP(L197&amp;"-"&amp;E197,'Np Quality'!A:M,7,FALSE)))</f>
        <v>0.9</v>
      </c>
      <c r="Q197" s="391">
        <f>IF(ISBLANK(L197),"",IF(OR(ISBLANK(VLOOKUP(L197&amp;"-"&amp;E197,'Np Quality'!A:M,8,FALSE)),ISERROR(VLOOKUP(L197&amp;"-"&amp;E197,'Np Quality'!A:M,8,FALSE))),"-",VLOOKUP(L197&amp;"-"&amp;E197,'Np Quality'!A:M,8,FALSE)))</f>
        <v>0.9</v>
      </c>
      <c r="R197" s="283">
        <f>IF(ISBLANK(L197),"",IF(OR(ISBLANK(VLOOKUP(L197&amp;"-"&amp;E197,'Np Quality'!A:M,9,FALSE)),ISERROR(VLOOKUP(L197&amp;"-"&amp;E197,'Np Quality'!A:M,9,FALSE))),"-",VLOOKUP(L197&amp;"-"&amp;E197,'Np Quality'!A:M,9,FALSE)))</f>
        <v>0</v>
      </c>
      <c r="S197" s="394"/>
      <c r="T197" s="395" t="str">
        <f t="shared" si="28"/>
        <v>V1-MB1</v>
      </c>
      <c r="U197" s="395" t="str">
        <f t="shared" si="29"/>
        <v>SIS</v>
      </c>
      <c r="V197" s="396"/>
      <c r="W197" s="282">
        <v>45789</v>
      </c>
      <c r="X197" s="258">
        <f t="shared" si="30"/>
        <v>5</v>
      </c>
      <c r="Y197" s="258">
        <f t="shared" si="31"/>
        <v>2025</v>
      </c>
    </row>
    <row r="198" spans="1:25">
      <c r="A198" s="382" t="str">
        <f t="shared" si="26"/>
        <v>A1-05-04</v>
      </c>
      <c r="B198" s="383">
        <f t="shared" si="25"/>
        <v>1</v>
      </c>
      <c r="C198" s="341" t="s">
        <v>43</v>
      </c>
      <c r="D198" s="282">
        <v>45774</v>
      </c>
      <c r="E198" s="384">
        <f t="shared" si="27"/>
        <v>45774</v>
      </c>
      <c r="F198" s="388">
        <v>0</v>
      </c>
      <c r="G198" s="243">
        <v>4</v>
      </c>
      <c r="H198" s="244" t="s">
        <v>144</v>
      </c>
      <c r="I198" s="243">
        <v>5</v>
      </c>
      <c r="J198" s="387" t="s">
        <v>166</v>
      </c>
      <c r="K198" s="244" t="s">
        <v>122</v>
      </c>
      <c r="L198" s="244" t="s">
        <v>163</v>
      </c>
      <c r="M198" s="244" t="s">
        <v>213</v>
      </c>
      <c r="N198" s="290">
        <v>1</v>
      </c>
      <c r="O198" s="391" t="str">
        <f>IF(ISBLANK(L198),"",IF(OR(ISBLANK(VLOOKUP(L198&amp;"-"&amp;E198,'Np Quality'!A:M,6,FALSE)),ISERROR(VLOOKUP(L198&amp;"-"&amp;E198,'Np Quality'!A:M,6,FALSE))),"-",VLOOKUP(L198&amp;"-"&amp;E198,'Np Quality'!A:M,6,FALSE)))</f>
        <v>Np4</v>
      </c>
      <c r="P198" s="391">
        <f>IF(ISBLANK(L198),"",IF(OR(ISBLANK(VLOOKUP(L198&amp;"-"&amp;E198,'Np Quality'!A:M,7,FALSE)),ISERROR(VLOOKUP(L198&amp;"-"&amp;E198,'Np Quality'!A:M,7,FALSE))),"-",VLOOKUP(L198&amp;"-"&amp;E198,'Np Quality'!A:M,7,FALSE)))</f>
        <v>0.9</v>
      </c>
      <c r="Q198" s="391">
        <f>IF(ISBLANK(L198),"",IF(OR(ISBLANK(VLOOKUP(L198&amp;"-"&amp;E198,'Np Quality'!A:M,8,FALSE)),ISERROR(VLOOKUP(L198&amp;"-"&amp;E198,'Np Quality'!A:M,8,FALSE))),"-",VLOOKUP(L198&amp;"-"&amp;E198,'Np Quality'!A:M,8,FALSE)))</f>
        <v>0.9</v>
      </c>
      <c r="R198" s="283">
        <f>IF(ISBLANK(L198),"",IF(OR(ISBLANK(VLOOKUP(L198&amp;"-"&amp;E198,'Np Quality'!A:M,9,FALSE)),ISERROR(VLOOKUP(L198&amp;"-"&amp;E198,'Np Quality'!A:M,9,FALSE))),"-",VLOOKUP(L198&amp;"-"&amp;E198,'Np Quality'!A:M,9,FALSE)))</f>
        <v>0</v>
      </c>
      <c r="S198" s="394"/>
      <c r="T198" s="395" t="str">
        <f t="shared" si="28"/>
        <v>V1-MB1</v>
      </c>
      <c r="U198" s="395" t="str">
        <f t="shared" si="29"/>
        <v>SIS</v>
      </c>
      <c r="V198" s="396"/>
      <c r="W198" s="282">
        <v>45790</v>
      </c>
      <c r="X198" s="258">
        <f t="shared" si="30"/>
        <v>5</v>
      </c>
      <c r="Y198" s="258">
        <f t="shared" si="31"/>
        <v>2025</v>
      </c>
    </row>
    <row r="199" spans="1:25">
      <c r="A199" s="382" t="str">
        <f t="shared" si="26"/>
        <v>A1-06-04</v>
      </c>
      <c r="B199" s="383">
        <f t="shared" si="25"/>
        <v>1</v>
      </c>
      <c r="C199" s="341" t="s">
        <v>43</v>
      </c>
      <c r="D199" s="282">
        <v>45774</v>
      </c>
      <c r="E199" s="384">
        <f t="shared" si="27"/>
        <v>45774</v>
      </c>
      <c r="F199" s="388">
        <v>0</v>
      </c>
      <c r="G199" s="243">
        <v>4</v>
      </c>
      <c r="H199" s="244" t="s">
        <v>144</v>
      </c>
      <c r="I199" s="243">
        <v>6</v>
      </c>
      <c r="J199" s="387" t="s">
        <v>166</v>
      </c>
      <c r="K199" s="244" t="s">
        <v>122</v>
      </c>
      <c r="L199" s="244" t="s">
        <v>163</v>
      </c>
      <c r="M199" s="244" t="s">
        <v>213</v>
      </c>
      <c r="N199" s="290">
        <v>1</v>
      </c>
      <c r="O199" s="391" t="str">
        <f>IF(ISBLANK(L199),"",IF(OR(ISBLANK(VLOOKUP(L199&amp;"-"&amp;E199,'Np Quality'!A:M,6,FALSE)),ISERROR(VLOOKUP(L199&amp;"-"&amp;E199,'Np Quality'!A:M,6,FALSE))),"-",VLOOKUP(L199&amp;"-"&amp;E199,'Np Quality'!A:M,6,FALSE)))</f>
        <v>Np4</v>
      </c>
      <c r="P199" s="391">
        <f>IF(ISBLANK(L199),"",IF(OR(ISBLANK(VLOOKUP(L199&amp;"-"&amp;E199,'Np Quality'!A:M,7,FALSE)),ISERROR(VLOOKUP(L199&amp;"-"&amp;E199,'Np Quality'!A:M,7,FALSE))),"-",VLOOKUP(L199&amp;"-"&amp;E199,'Np Quality'!A:M,7,FALSE)))</f>
        <v>0.9</v>
      </c>
      <c r="Q199" s="391">
        <f>IF(ISBLANK(L199),"",IF(OR(ISBLANK(VLOOKUP(L199&amp;"-"&amp;E199,'Np Quality'!A:M,8,FALSE)),ISERROR(VLOOKUP(L199&amp;"-"&amp;E199,'Np Quality'!A:M,8,FALSE))),"-",VLOOKUP(L199&amp;"-"&amp;E199,'Np Quality'!A:M,8,FALSE)))</f>
        <v>0.9</v>
      </c>
      <c r="R199" s="283">
        <f>IF(ISBLANK(L199),"",IF(OR(ISBLANK(VLOOKUP(L199&amp;"-"&amp;E199,'Np Quality'!A:M,9,FALSE)),ISERROR(VLOOKUP(L199&amp;"-"&amp;E199,'Np Quality'!A:M,9,FALSE))),"-",VLOOKUP(L199&amp;"-"&amp;E199,'Np Quality'!A:M,9,FALSE)))</f>
        <v>0</v>
      </c>
      <c r="S199" s="394"/>
      <c r="T199" s="395" t="str">
        <f t="shared" ref="T199" si="32">IF(ISNUMBER(B199),CHOOSE(B199,L199,L199&amp;","&amp;L200,L199&amp;","&amp;L200&amp;","&amp;L201,L199&amp;","&amp;L200&amp;","&amp;L201&amp;","&amp;L202),"")</f>
        <v>V1-MB1</v>
      </c>
      <c r="U199" s="395" t="str">
        <f t="shared" si="29"/>
        <v>SIS</v>
      </c>
      <c r="V199" s="396"/>
      <c r="W199" s="282">
        <v>45790</v>
      </c>
      <c r="X199" s="258">
        <f t="shared" si="30"/>
        <v>5</v>
      </c>
      <c r="Y199" s="258">
        <f t="shared" si="31"/>
        <v>2025</v>
      </c>
    </row>
    <row r="200" spans="1:25">
      <c r="A200" s="382" t="str">
        <f t="shared" si="26"/>
        <v>A1-07-04</v>
      </c>
      <c r="B200" s="383">
        <f t="shared" ref="B200:B226" si="33">IF(AND(A200&lt;&gt;A199,A200&lt;&gt;""),COUNTIF(A:A,A200),"")</f>
        <v>1</v>
      </c>
      <c r="C200" s="341" t="s">
        <v>43</v>
      </c>
      <c r="D200" s="282">
        <v>45775</v>
      </c>
      <c r="E200" s="384">
        <f t="shared" si="27"/>
        <v>45775</v>
      </c>
      <c r="F200" s="388">
        <v>0</v>
      </c>
      <c r="G200" s="243">
        <v>4</v>
      </c>
      <c r="H200" s="244" t="s">
        <v>144</v>
      </c>
      <c r="I200" s="243">
        <v>7</v>
      </c>
      <c r="J200" s="387" t="s">
        <v>166</v>
      </c>
      <c r="K200" s="244" t="s">
        <v>122</v>
      </c>
      <c r="L200" s="244" t="s">
        <v>163</v>
      </c>
      <c r="M200" s="244" t="s">
        <v>213</v>
      </c>
      <c r="N200" s="290">
        <v>1</v>
      </c>
      <c r="O200" s="391" t="str">
        <f>IF(ISBLANK(L200),"",IF(OR(ISBLANK(VLOOKUP(L200&amp;"-"&amp;E200,'Np Quality'!A:M,6,FALSE)),ISERROR(VLOOKUP(L200&amp;"-"&amp;E200,'Np Quality'!A:M,6,FALSE))),"-",VLOOKUP(L200&amp;"-"&amp;E200,'Np Quality'!A:M,6,FALSE)))</f>
        <v>Np4</v>
      </c>
      <c r="P200" s="391">
        <f>IF(ISBLANK(L200),"",IF(OR(ISBLANK(VLOOKUP(L200&amp;"-"&amp;E200,'Np Quality'!A:M,7,FALSE)),ISERROR(VLOOKUP(L200&amp;"-"&amp;E200,'Np Quality'!A:M,7,FALSE))),"-",VLOOKUP(L200&amp;"-"&amp;E200,'Np Quality'!A:M,7,FALSE)))</f>
        <v>0.9</v>
      </c>
      <c r="Q200" s="391">
        <f>IF(ISBLANK(L200),"",IF(OR(ISBLANK(VLOOKUP(L200&amp;"-"&amp;E200,'Np Quality'!A:M,8,FALSE)),ISERROR(VLOOKUP(L200&amp;"-"&amp;E200,'Np Quality'!A:M,8,FALSE))),"-",VLOOKUP(L200&amp;"-"&amp;E200,'Np Quality'!A:M,8,FALSE)))</f>
        <v>0.9</v>
      </c>
      <c r="R200" s="283">
        <f>IF(ISBLANK(L200),"",IF(OR(ISBLANK(VLOOKUP(L200&amp;"-"&amp;E200,'Np Quality'!A:M,9,FALSE)),ISERROR(VLOOKUP(L200&amp;"-"&amp;E200,'Np Quality'!A:M,9,FALSE))),"-",VLOOKUP(L200&amp;"-"&amp;E200,'Np Quality'!A:M,9,FALSE)))</f>
        <v>0</v>
      </c>
      <c r="S200" s="394"/>
      <c r="T200" s="395" t="str">
        <f t="shared" ref="T200:T254" si="34">IF(ISNUMBER(B200),CHOOSE(B200,L200,L200&amp;","&amp;L201,L200&amp;","&amp;L201&amp;","&amp;L202,L200&amp;","&amp;L201&amp;","&amp;L202&amp;","&amp;L203),"")</f>
        <v>V1-MB1</v>
      </c>
      <c r="U200" s="395" t="str">
        <f t="shared" si="29"/>
        <v>SIS</v>
      </c>
      <c r="V200" s="396"/>
      <c r="W200" s="282">
        <v>45791</v>
      </c>
      <c r="X200" s="258">
        <f t="shared" si="30"/>
        <v>5</v>
      </c>
      <c r="Y200" s="258">
        <f t="shared" si="31"/>
        <v>2025</v>
      </c>
    </row>
    <row r="201" spans="1:25">
      <c r="A201" s="382" t="str">
        <f t="shared" si="26"/>
        <v>A1-08-04</v>
      </c>
      <c r="B201" s="383">
        <f t="shared" si="33"/>
        <v>1</v>
      </c>
      <c r="C201" s="341" t="s">
        <v>43</v>
      </c>
      <c r="D201" s="282">
        <v>45775</v>
      </c>
      <c r="E201" s="384">
        <f t="shared" si="27"/>
        <v>45775</v>
      </c>
      <c r="F201" s="388">
        <v>0</v>
      </c>
      <c r="G201" s="243">
        <v>4</v>
      </c>
      <c r="H201" s="244" t="s">
        <v>144</v>
      </c>
      <c r="I201" s="243">
        <v>8</v>
      </c>
      <c r="J201" s="387" t="s">
        <v>166</v>
      </c>
      <c r="K201" s="244" t="s">
        <v>122</v>
      </c>
      <c r="L201" s="244" t="s">
        <v>163</v>
      </c>
      <c r="M201" s="244" t="s">
        <v>213</v>
      </c>
      <c r="N201" s="290">
        <v>1</v>
      </c>
      <c r="O201" s="391" t="str">
        <f>IF(ISBLANK(L201),"",IF(OR(ISBLANK(VLOOKUP(L201&amp;"-"&amp;E201,'Np Quality'!A:M,6,FALSE)),ISERROR(VLOOKUP(L201&amp;"-"&amp;E201,'Np Quality'!A:M,6,FALSE))),"-",VLOOKUP(L201&amp;"-"&amp;E201,'Np Quality'!A:M,6,FALSE)))</f>
        <v>Np4</v>
      </c>
      <c r="P201" s="391">
        <f>IF(ISBLANK(L201),"",IF(OR(ISBLANK(VLOOKUP(L201&amp;"-"&amp;E201,'Np Quality'!A:M,7,FALSE)),ISERROR(VLOOKUP(L201&amp;"-"&amp;E201,'Np Quality'!A:M,7,FALSE))),"-",VLOOKUP(L201&amp;"-"&amp;E201,'Np Quality'!A:M,7,FALSE)))</f>
        <v>0.9</v>
      </c>
      <c r="Q201" s="391">
        <f>IF(ISBLANK(L201),"",IF(OR(ISBLANK(VLOOKUP(L201&amp;"-"&amp;E201,'Np Quality'!A:M,8,FALSE)),ISERROR(VLOOKUP(L201&amp;"-"&amp;E201,'Np Quality'!A:M,8,FALSE))),"-",VLOOKUP(L201&amp;"-"&amp;E201,'Np Quality'!A:M,8,FALSE)))</f>
        <v>0.9</v>
      </c>
      <c r="R201" s="283">
        <f>IF(ISBLANK(L201),"",IF(OR(ISBLANK(VLOOKUP(L201&amp;"-"&amp;E201,'Np Quality'!A:M,9,FALSE)),ISERROR(VLOOKUP(L201&amp;"-"&amp;E201,'Np Quality'!A:M,9,FALSE))),"-",VLOOKUP(L201&amp;"-"&amp;E201,'Np Quality'!A:M,9,FALSE)))</f>
        <v>0</v>
      </c>
      <c r="S201" s="394"/>
      <c r="T201" s="395" t="str">
        <f t="shared" si="34"/>
        <v>V1-MB1</v>
      </c>
      <c r="U201" s="395" t="str">
        <f t="shared" si="29"/>
        <v>SIS</v>
      </c>
      <c r="V201" s="396"/>
      <c r="W201" s="282">
        <v>45792</v>
      </c>
      <c r="X201" s="258">
        <f t="shared" si="30"/>
        <v>5</v>
      </c>
      <c r="Y201" s="258">
        <f t="shared" si="31"/>
        <v>2025</v>
      </c>
    </row>
    <row r="202" spans="1:25">
      <c r="A202" s="382" t="str">
        <f t="shared" si="26"/>
        <v>A1-11-04</v>
      </c>
      <c r="B202" s="383">
        <f t="shared" si="33"/>
        <v>1</v>
      </c>
      <c r="C202" s="341" t="s">
        <v>43</v>
      </c>
      <c r="D202" s="282">
        <v>45776</v>
      </c>
      <c r="E202" s="384">
        <f t="shared" si="27"/>
        <v>45776</v>
      </c>
      <c r="F202" s="388">
        <v>0</v>
      </c>
      <c r="G202" s="243">
        <v>4</v>
      </c>
      <c r="H202" s="244" t="s">
        <v>144</v>
      </c>
      <c r="I202" s="243">
        <v>11</v>
      </c>
      <c r="J202" s="387" t="s">
        <v>166</v>
      </c>
      <c r="K202" s="244" t="s">
        <v>122</v>
      </c>
      <c r="L202" s="244" t="s">
        <v>163</v>
      </c>
      <c r="M202" s="244" t="s">
        <v>213</v>
      </c>
      <c r="N202" s="290">
        <v>0.67</v>
      </c>
      <c r="O202" s="391" t="str">
        <f>IF(ISBLANK(L203),"",IF(OR(ISBLANK(VLOOKUP(L203&amp;"-"&amp;E203,'Np Quality'!A:M,6,FALSE)),ISERROR(VLOOKUP(L203&amp;"-"&amp;E203,'Np Quality'!A:M,6,FALSE))),"-",VLOOKUP(L203&amp;"-"&amp;E203,'Np Quality'!A:M,6,FALSE)))</f>
        <v>Np4</v>
      </c>
      <c r="P202" s="391">
        <f>IF(ISBLANK(L202),"",IF(OR(ISBLANK(VLOOKUP(L202&amp;"-"&amp;E202,'Np Quality'!A:M,7,FALSE)),ISERROR(VLOOKUP(L202&amp;"-"&amp;E202,'Np Quality'!A:M,7,FALSE))),"-",VLOOKUP(L202&amp;"-"&amp;E202,'Np Quality'!A:M,7,FALSE)))</f>
        <v>0.9</v>
      </c>
      <c r="Q202" s="391">
        <f>IF(ISBLANK(L202),"",IF(OR(ISBLANK(VLOOKUP(L202&amp;"-"&amp;E202,'Np Quality'!A:M,8,FALSE)),ISERROR(VLOOKUP(L202&amp;"-"&amp;E202,'Np Quality'!A:M,8,FALSE))),"-",VLOOKUP(L202&amp;"-"&amp;E202,'Np Quality'!A:M,8,FALSE)))</f>
        <v>0.9</v>
      </c>
      <c r="R202" s="283">
        <f>IF(ISBLANK(L202),"",IF(OR(ISBLANK(VLOOKUP(L202&amp;"-"&amp;E202,'Np Quality'!A:M,9,FALSE)),ISERROR(VLOOKUP(L202&amp;"-"&amp;E202,'Np Quality'!A:M,9,FALSE))),"-",VLOOKUP(L202&amp;"-"&amp;E202,'Np Quality'!A:M,9,FALSE)))</f>
        <v>0</v>
      </c>
      <c r="S202" s="394"/>
      <c r="T202" s="395" t="str">
        <f t="shared" si="34"/>
        <v>V1-MB1</v>
      </c>
      <c r="U202" s="395" t="str">
        <f t="shared" si="29"/>
        <v>SIS</v>
      </c>
      <c r="V202" s="396"/>
      <c r="W202" s="282">
        <v>45792</v>
      </c>
      <c r="X202" s="258">
        <f t="shared" si="30"/>
        <v>5</v>
      </c>
      <c r="Y202" s="258">
        <f t="shared" si="31"/>
        <v>2025</v>
      </c>
    </row>
    <row r="203" spans="1:25">
      <c r="A203" s="382" t="str">
        <f t="shared" si="26"/>
        <v>A1-12-04</v>
      </c>
      <c r="B203" s="383">
        <f t="shared" si="33"/>
        <v>1</v>
      </c>
      <c r="C203" s="341" t="s">
        <v>43</v>
      </c>
      <c r="D203" s="282">
        <v>45776</v>
      </c>
      <c r="E203" s="384">
        <f t="shared" si="27"/>
        <v>45776</v>
      </c>
      <c r="F203" s="388">
        <v>0</v>
      </c>
      <c r="G203" s="243">
        <v>4</v>
      </c>
      <c r="H203" s="244" t="s">
        <v>144</v>
      </c>
      <c r="I203" s="243">
        <v>12</v>
      </c>
      <c r="J203" s="387" t="s">
        <v>166</v>
      </c>
      <c r="K203" s="244" t="s">
        <v>122</v>
      </c>
      <c r="L203" s="244" t="s">
        <v>163</v>
      </c>
      <c r="M203" s="244" t="s">
        <v>213</v>
      </c>
      <c r="N203" s="290">
        <v>0.67</v>
      </c>
      <c r="O203" s="391" t="str">
        <f>IF(ISBLANK(L203),"",IF(OR(ISBLANK(VLOOKUP(L203&amp;"-"&amp;E203,'Np Quality'!A:M,6,FALSE)),ISERROR(VLOOKUP(L203&amp;"-"&amp;E203,'Np Quality'!A:M,6,FALSE))),"-",VLOOKUP(L203&amp;"-"&amp;E203,'Np Quality'!A:M,6,FALSE)))</f>
        <v>Np4</v>
      </c>
      <c r="P203" s="391">
        <f>IF(ISBLANK(L204),"",IF(OR(ISBLANK(VLOOKUP(L204&amp;"-"&amp;E204,'Np Quality'!A:M,7,FALSE)),ISERROR(VLOOKUP(L204&amp;"-"&amp;E204,'Np Quality'!A:M,7,FALSE))),"-",VLOOKUP(L204&amp;"-"&amp;E204,'Np Quality'!A:M,7,FALSE)))</f>
        <v>0.9</v>
      </c>
      <c r="Q203" s="391">
        <f>IF(ISBLANK(L203),"",IF(OR(ISBLANK(VLOOKUP(L203&amp;"-"&amp;E203,'Np Quality'!A:M,8,FALSE)),ISERROR(VLOOKUP(L203&amp;"-"&amp;E203,'Np Quality'!A:M,8,FALSE))),"-",VLOOKUP(L203&amp;"-"&amp;E203,'Np Quality'!A:M,8,FALSE)))</f>
        <v>0.9</v>
      </c>
      <c r="R203" s="283">
        <f>IF(ISBLANK(L203),"",IF(OR(ISBLANK(VLOOKUP(L203&amp;"-"&amp;E203,'Np Quality'!A:M,9,FALSE)),ISERROR(VLOOKUP(L203&amp;"-"&amp;E203,'Np Quality'!A:M,9,FALSE))),"-",VLOOKUP(L203&amp;"-"&amp;E203,'Np Quality'!A:M,9,FALSE)))</f>
        <v>0</v>
      </c>
      <c r="S203" s="394"/>
      <c r="T203" s="395" t="str">
        <f t="shared" si="34"/>
        <v>V1-MB1</v>
      </c>
      <c r="U203" s="395" t="str">
        <f t="shared" si="29"/>
        <v>SIS</v>
      </c>
      <c r="V203" s="396"/>
      <c r="W203" s="282">
        <v>45792</v>
      </c>
      <c r="X203" s="258">
        <f t="shared" si="30"/>
        <v>5</v>
      </c>
      <c r="Y203" s="258">
        <f t="shared" si="31"/>
        <v>2025</v>
      </c>
    </row>
    <row r="204" spans="1:25">
      <c r="A204" s="382" t="str">
        <f t="shared" si="26"/>
        <v>A1-13-04</v>
      </c>
      <c r="B204" s="383">
        <f t="shared" si="33"/>
        <v>1</v>
      </c>
      <c r="C204" s="341" t="s">
        <v>43</v>
      </c>
      <c r="D204" s="282">
        <v>45776</v>
      </c>
      <c r="E204" s="384">
        <f t="shared" si="27"/>
        <v>45776</v>
      </c>
      <c r="F204" s="388">
        <v>0</v>
      </c>
      <c r="G204" s="243">
        <v>4</v>
      </c>
      <c r="H204" s="244" t="s">
        <v>144</v>
      </c>
      <c r="I204" s="243">
        <v>13</v>
      </c>
      <c r="J204" s="387" t="s">
        <v>166</v>
      </c>
      <c r="K204" s="244" t="s">
        <v>122</v>
      </c>
      <c r="L204" s="244" t="s">
        <v>163</v>
      </c>
      <c r="M204" s="244" t="s">
        <v>213</v>
      </c>
      <c r="N204" s="290">
        <v>0.66</v>
      </c>
      <c r="O204" s="391" t="str">
        <f>IF(ISBLANK(L204),"",IF(OR(ISBLANK(VLOOKUP(L204&amp;"-"&amp;E204,'Np Quality'!A:M,6,FALSE)),ISERROR(VLOOKUP(L204&amp;"-"&amp;E204,'Np Quality'!A:M,6,FALSE))),"-",VLOOKUP(L204&amp;"-"&amp;E204,'Np Quality'!A:M,6,FALSE)))</f>
        <v>Np4</v>
      </c>
      <c r="P204" s="391">
        <f>IF(ISBLANK(L204),"",IF(OR(ISBLANK(VLOOKUP(L204&amp;"-"&amp;E204,'Np Quality'!A:M,7,FALSE)),ISERROR(VLOOKUP(L204&amp;"-"&amp;E204,'Np Quality'!A:M,7,FALSE))),"-",VLOOKUP(L204&amp;"-"&amp;E204,'Np Quality'!A:M,7,FALSE)))</f>
        <v>0.9</v>
      </c>
      <c r="Q204" s="391">
        <f>IF(ISBLANK(L205),"",IF(OR(ISBLANK(VLOOKUP(L205&amp;"-"&amp;E205,'Np Quality'!A:M,8,FALSE)),ISERROR(VLOOKUP(L205&amp;"-"&amp;E205,'Np Quality'!A:M,8,FALSE))),"-",VLOOKUP(L205&amp;"-"&amp;E205,'Np Quality'!A:M,8,FALSE)))</f>
        <v>0.9</v>
      </c>
      <c r="R204" s="283">
        <f>IF(ISBLANK(L204),"",IF(OR(ISBLANK(VLOOKUP(L204&amp;"-"&amp;E204,'Np Quality'!A:M,9,FALSE)),ISERROR(VLOOKUP(L204&amp;"-"&amp;E204,'Np Quality'!A:M,9,FALSE))),"-",VLOOKUP(L204&amp;"-"&amp;E204,'Np Quality'!A:M,9,FALSE)))</f>
        <v>0</v>
      </c>
      <c r="S204" s="394"/>
      <c r="T204" s="395" t="str">
        <f t="shared" si="34"/>
        <v>V1-MB1</v>
      </c>
      <c r="U204" s="395" t="str">
        <f t="shared" si="29"/>
        <v>SIS</v>
      </c>
      <c r="V204" s="396"/>
      <c r="W204" s="282">
        <v>45794</v>
      </c>
      <c r="X204" s="258">
        <f t="shared" si="30"/>
        <v>5</v>
      </c>
      <c r="Y204" s="258">
        <f t="shared" si="31"/>
        <v>2025</v>
      </c>
    </row>
    <row r="205" spans="1:25">
      <c r="A205" s="382" t="str">
        <f t="shared" si="26"/>
        <v>A1-14-04</v>
      </c>
      <c r="B205" s="383">
        <f t="shared" si="33"/>
        <v>1</v>
      </c>
      <c r="C205" s="341" t="s">
        <v>43</v>
      </c>
      <c r="D205" s="282">
        <v>45777</v>
      </c>
      <c r="E205" s="384">
        <f t="shared" si="27"/>
        <v>45777</v>
      </c>
      <c r="F205" s="388">
        <v>0</v>
      </c>
      <c r="G205" s="243">
        <v>4</v>
      </c>
      <c r="H205" s="244" t="s">
        <v>144</v>
      </c>
      <c r="I205" s="243">
        <v>14</v>
      </c>
      <c r="J205" s="387" t="s">
        <v>166</v>
      </c>
      <c r="K205" s="244" t="s">
        <v>122</v>
      </c>
      <c r="L205" s="244" t="s">
        <v>163</v>
      </c>
      <c r="M205" s="244" t="s">
        <v>213</v>
      </c>
      <c r="N205" s="290">
        <v>0.67</v>
      </c>
      <c r="O205" s="391" t="str">
        <f>IF(ISBLANK(L205),"",IF(OR(ISBLANK(VLOOKUP(L205&amp;"-"&amp;E205,'Np Quality'!A:M,6,FALSE)),ISERROR(VLOOKUP(L205&amp;"-"&amp;E205,'Np Quality'!A:M,6,FALSE))),"-",VLOOKUP(L205&amp;"-"&amp;E205,'Np Quality'!A:M,6,FALSE)))</f>
        <v>Np4</v>
      </c>
      <c r="P205" s="391">
        <f>IF(ISBLANK(L205),"",IF(OR(ISBLANK(VLOOKUP(L205&amp;"-"&amp;E205,'Np Quality'!A:M,7,FALSE)),ISERROR(VLOOKUP(L205&amp;"-"&amp;E205,'Np Quality'!A:M,7,FALSE))),"-",VLOOKUP(L205&amp;"-"&amp;E205,'Np Quality'!A:M,7,FALSE)))</f>
        <v>0.9</v>
      </c>
      <c r="Q205" s="391">
        <f>IF(ISBLANK(L205),"",IF(OR(ISBLANK(VLOOKUP(L205&amp;"-"&amp;E205,'Np Quality'!A:M,8,FALSE)),ISERROR(VLOOKUP(L205&amp;"-"&amp;E205,'Np Quality'!A:M,8,FALSE))),"-",VLOOKUP(L205&amp;"-"&amp;E205,'Np Quality'!A:M,8,FALSE)))</f>
        <v>0.9</v>
      </c>
      <c r="R205" s="283">
        <f>IF(ISBLANK(L206),"",IF(OR(ISBLANK(VLOOKUP(L206&amp;"-"&amp;E206,'Np Quality'!A:M,9,FALSE)),ISERROR(VLOOKUP(L206&amp;"-"&amp;E206,'Np Quality'!A:M,9,FALSE))),"-",VLOOKUP(L206&amp;"-"&amp;E206,'Np Quality'!A:M,9,FALSE)))</f>
        <v>0</v>
      </c>
      <c r="S205" s="394"/>
      <c r="T205" s="395" t="str">
        <f t="shared" si="34"/>
        <v>V1-MB1</v>
      </c>
      <c r="U205" s="395" t="str">
        <f t="shared" si="29"/>
        <v>SIS</v>
      </c>
      <c r="V205" s="396"/>
      <c r="W205" s="282">
        <v>45794</v>
      </c>
      <c r="X205" s="258">
        <f t="shared" si="30"/>
        <v>5</v>
      </c>
      <c r="Y205" s="258">
        <f t="shared" si="31"/>
        <v>2025</v>
      </c>
    </row>
    <row r="206" spans="1:25">
      <c r="A206" s="382" t="str">
        <f t="shared" si="26"/>
        <v>A1-15-04</v>
      </c>
      <c r="B206" s="383">
        <f t="shared" si="33"/>
        <v>1</v>
      </c>
      <c r="C206" s="341" t="s">
        <v>43</v>
      </c>
      <c r="D206" s="282">
        <v>45777</v>
      </c>
      <c r="E206" s="384">
        <f t="shared" si="27"/>
        <v>45777</v>
      </c>
      <c r="F206" s="388">
        <v>0</v>
      </c>
      <c r="G206" s="243">
        <v>4</v>
      </c>
      <c r="H206" s="244" t="s">
        <v>144</v>
      </c>
      <c r="I206" s="243">
        <v>15</v>
      </c>
      <c r="J206" s="387" t="s">
        <v>166</v>
      </c>
      <c r="K206" s="244" t="s">
        <v>122</v>
      </c>
      <c r="L206" s="244" t="s">
        <v>163</v>
      </c>
      <c r="M206" s="244" t="s">
        <v>213</v>
      </c>
      <c r="N206" s="290">
        <v>0.67</v>
      </c>
      <c r="O206" s="391" t="str">
        <f>IF(ISBLANK(L206),"",IF(OR(ISBLANK(VLOOKUP(L206&amp;"-"&amp;E206,'Np Quality'!A:M,6,FALSE)),ISERROR(VLOOKUP(L206&amp;"-"&amp;E206,'Np Quality'!A:M,6,FALSE))),"-",VLOOKUP(L206&amp;"-"&amp;E206,'Np Quality'!A:M,6,FALSE)))</f>
        <v>Np4</v>
      </c>
      <c r="P206" s="391">
        <f>IF(ISBLANK(L206),"",IF(OR(ISBLANK(VLOOKUP(L206&amp;"-"&amp;E206,'Np Quality'!A:M,7,FALSE)),ISERROR(VLOOKUP(L206&amp;"-"&amp;E206,'Np Quality'!A:M,7,FALSE))),"-",VLOOKUP(L206&amp;"-"&amp;E206,'Np Quality'!A:M,7,FALSE)))</f>
        <v>0.9</v>
      </c>
      <c r="Q206" s="391">
        <f>IF(ISBLANK(L206),"",IF(OR(ISBLANK(VLOOKUP(L206&amp;"-"&amp;E206,'Np Quality'!A:M,8,FALSE)),ISERROR(VLOOKUP(L206&amp;"-"&amp;E206,'Np Quality'!A:M,8,FALSE))),"-",VLOOKUP(L206&amp;"-"&amp;E206,'Np Quality'!A:M,8,FALSE)))</f>
        <v>0.9</v>
      </c>
      <c r="R206" s="283">
        <f>IF(ISBLANK(L206),"",IF(OR(ISBLANK(VLOOKUP(L206&amp;"-"&amp;E206,'Np Quality'!A:M,9,FALSE)),ISERROR(VLOOKUP(L206&amp;"-"&amp;E206,'Np Quality'!A:M,9,FALSE))),"-",VLOOKUP(L206&amp;"-"&amp;E206,'Np Quality'!A:M,9,FALSE)))</f>
        <v>0</v>
      </c>
      <c r="S206" s="394"/>
      <c r="T206" s="395" t="str">
        <f t="shared" si="34"/>
        <v>V1-MB1</v>
      </c>
      <c r="U206" s="395" t="str">
        <f t="shared" si="29"/>
        <v>SIS</v>
      </c>
      <c r="V206" s="396"/>
      <c r="W206" s="282">
        <v>45794</v>
      </c>
      <c r="X206" s="258">
        <f t="shared" si="30"/>
        <v>5</v>
      </c>
      <c r="Y206" s="258">
        <f t="shared" si="31"/>
        <v>2025</v>
      </c>
    </row>
    <row r="207" spans="1:25">
      <c r="A207" s="382" t="str">
        <f t="shared" si="26"/>
        <v>A1-16-04</v>
      </c>
      <c r="B207" s="383">
        <f t="shared" si="33"/>
        <v>1</v>
      </c>
      <c r="C207" s="341" t="s">
        <v>43</v>
      </c>
      <c r="D207" s="282">
        <v>45777</v>
      </c>
      <c r="E207" s="384">
        <f t="shared" si="27"/>
        <v>45777</v>
      </c>
      <c r="F207" s="388">
        <v>0</v>
      </c>
      <c r="G207" s="243">
        <v>4</v>
      </c>
      <c r="H207" s="244" t="s">
        <v>144</v>
      </c>
      <c r="I207" s="243">
        <v>16</v>
      </c>
      <c r="J207" s="387" t="s">
        <v>166</v>
      </c>
      <c r="K207" s="244" t="s">
        <v>122</v>
      </c>
      <c r="L207" s="244" t="s">
        <v>163</v>
      </c>
      <c r="M207" s="244" t="s">
        <v>213</v>
      </c>
      <c r="N207" s="290">
        <v>0.66</v>
      </c>
      <c r="O207" s="391" t="str">
        <f>IF(ISBLANK(L207),"",IF(OR(ISBLANK(VLOOKUP(L207&amp;"-"&amp;E207,'Np Quality'!A:M,6,FALSE)),ISERROR(VLOOKUP(L207&amp;"-"&amp;E207,'Np Quality'!A:M,6,FALSE))),"-",VLOOKUP(L207&amp;"-"&amp;E207,'Np Quality'!A:M,6,FALSE)))</f>
        <v>Np4</v>
      </c>
      <c r="P207" s="391">
        <f>IF(ISBLANK(L207),"",IF(OR(ISBLANK(VLOOKUP(L207&amp;"-"&amp;E207,'Np Quality'!A:M,7,FALSE)),ISERROR(VLOOKUP(L207&amp;"-"&amp;E207,'Np Quality'!A:M,7,FALSE))),"-",VLOOKUP(L207&amp;"-"&amp;E207,'Np Quality'!A:M,7,FALSE)))</f>
        <v>0.9</v>
      </c>
      <c r="Q207" s="391">
        <f>IF(ISBLANK(L207),"",IF(OR(ISBLANK(VLOOKUP(L207&amp;"-"&amp;E207,'Np Quality'!A:M,8,FALSE)),ISERROR(VLOOKUP(L207&amp;"-"&amp;E207,'Np Quality'!A:M,8,FALSE))),"-",VLOOKUP(L207&amp;"-"&amp;E207,'Np Quality'!A:M,8,FALSE)))</f>
        <v>0.9</v>
      </c>
      <c r="R207" s="283">
        <f>IF(ISBLANK(L207),"",IF(OR(ISBLANK(VLOOKUP(L207&amp;"-"&amp;E207,'Np Quality'!A:M,9,FALSE)),ISERROR(VLOOKUP(L207&amp;"-"&amp;E207,'Np Quality'!A:M,9,FALSE))),"-",VLOOKUP(L207&amp;"-"&amp;E207,'Np Quality'!A:M,9,FALSE)))</f>
        <v>0</v>
      </c>
      <c r="S207" s="394"/>
      <c r="T207" s="395" t="str">
        <f t="shared" si="34"/>
        <v>V1-MB1</v>
      </c>
      <c r="U207" s="395" t="str">
        <f t="shared" si="29"/>
        <v>SIS</v>
      </c>
      <c r="V207" s="396"/>
      <c r="W207" s="282">
        <v>45794</v>
      </c>
      <c r="X207" s="258">
        <f t="shared" si="30"/>
        <v>5</v>
      </c>
      <c r="Y207" s="258">
        <f t="shared" si="31"/>
        <v>2025</v>
      </c>
    </row>
    <row r="208" spans="1:25">
      <c r="A208" s="382" t="str">
        <f t="shared" si="26"/>
        <v>A1-17-04</v>
      </c>
      <c r="B208" s="383">
        <f t="shared" si="33"/>
        <v>1</v>
      </c>
      <c r="C208" s="341" t="s">
        <v>43</v>
      </c>
      <c r="D208" s="282">
        <v>45778</v>
      </c>
      <c r="E208" s="384">
        <f t="shared" si="27"/>
        <v>45778</v>
      </c>
      <c r="F208" s="388">
        <v>0</v>
      </c>
      <c r="G208" s="243">
        <v>4</v>
      </c>
      <c r="H208" s="244" t="s">
        <v>144</v>
      </c>
      <c r="I208" s="243">
        <v>17</v>
      </c>
      <c r="J208" s="387" t="s">
        <v>166</v>
      </c>
      <c r="K208" s="244" t="s">
        <v>122</v>
      </c>
      <c r="L208" s="244" t="s">
        <v>163</v>
      </c>
      <c r="M208" s="244" t="s">
        <v>213</v>
      </c>
      <c r="N208" s="290">
        <v>0.67</v>
      </c>
      <c r="O208" s="391" t="str">
        <f>IF(ISBLANK(L208),"",IF(OR(ISBLANK(VLOOKUP(L208&amp;"-"&amp;E208,'Np Quality'!A:M,6,FALSE)),ISERROR(VLOOKUP(L208&amp;"-"&amp;E208,'Np Quality'!A:M,6,FALSE))),"-",VLOOKUP(L208&amp;"-"&amp;E208,'Np Quality'!A:M,6,FALSE)))</f>
        <v>Np4</v>
      </c>
      <c r="P208" s="391">
        <f>IF(ISBLANK(L208),"",IF(OR(ISBLANK(VLOOKUP(L208&amp;"-"&amp;E208,'Np Quality'!A:M,7,FALSE)),ISERROR(VLOOKUP(L208&amp;"-"&amp;E208,'Np Quality'!A:M,7,FALSE))),"-",VLOOKUP(L208&amp;"-"&amp;E208,'Np Quality'!A:M,7,FALSE)))</f>
        <v>0.9</v>
      </c>
      <c r="Q208" s="391">
        <f>IF(ISBLANK(L208),"",IF(OR(ISBLANK(VLOOKUP(L208&amp;"-"&amp;E208,'Np Quality'!A:M,8,FALSE)),ISERROR(VLOOKUP(L208&amp;"-"&amp;E208,'Np Quality'!A:M,8,FALSE))),"-",VLOOKUP(L208&amp;"-"&amp;E208,'Np Quality'!A:M,8,FALSE)))</f>
        <v>0.9</v>
      </c>
      <c r="R208" s="283">
        <f>IF(ISBLANK(L208),"",IF(OR(ISBLANK(VLOOKUP(L208&amp;"-"&amp;E208,'Np Quality'!A:M,9,FALSE)),ISERROR(VLOOKUP(L208&amp;"-"&amp;E208,'Np Quality'!A:M,9,FALSE))),"-",VLOOKUP(L208&amp;"-"&amp;E208,'Np Quality'!A:M,9,FALSE)))</f>
        <v>0</v>
      </c>
      <c r="S208" s="394"/>
      <c r="T208" s="395" t="str">
        <f t="shared" si="34"/>
        <v>V1-MB1</v>
      </c>
      <c r="U208" s="395" t="str">
        <f t="shared" si="29"/>
        <v>SIS</v>
      </c>
      <c r="V208" s="396"/>
      <c r="W208" s="282">
        <v>45795</v>
      </c>
      <c r="X208" s="258">
        <f t="shared" si="30"/>
        <v>5</v>
      </c>
      <c r="Y208" s="258">
        <f t="shared" si="31"/>
        <v>2025</v>
      </c>
    </row>
    <row r="209" spans="1:25">
      <c r="A209" s="382" t="str">
        <f t="shared" si="26"/>
        <v>A1-18-04</v>
      </c>
      <c r="B209" s="383">
        <f t="shared" si="33"/>
        <v>1</v>
      </c>
      <c r="C209" s="341" t="s">
        <v>43</v>
      </c>
      <c r="D209" s="282">
        <v>45778</v>
      </c>
      <c r="E209" s="384">
        <f t="shared" si="27"/>
        <v>45778</v>
      </c>
      <c r="F209" s="388">
        <v>0</v>
      </c>
      <c r="G209" s="243">
        <v>4</v>
      </c>
      <c r="H209" s="244" t="s">
        <v>144</v>
      </c>
      <c r="I209" s="243">
        <v>18</v>
      </c>
      <c r="J209" s="387" t="s">
        <v>166</v>
      </c>
      <c r="K209" s="244" t="s">
        <v>122</v>
      </c>
      <c r="L209" s="244" t="s">
        <v>163</v>
      </c>
      <c r="M209" s="244" t="s">
        <v>213</v>
      </c>
      <c r="N209" s="290">
        <v>0.67</v>
      </c>
      <c r="O209" s="391" t="str">
        <f>IF(ISBLANK(L209),"",IF(OR(ISBLANK(VLOOKUP(L209&amp;"-"&amp;E209,'Np Quality'!A:M,6,FALSE)),ISERROR(VLOOKUP(L209&amp;"-"&amp;E209,'Np Quality'!A:M,6,FALSE))),"-",VLOOKUP(L209&amp;"-"&amp;E209,'Np Quality'!A:M,6,FALSE)))</f>
        <v>Np4</v>
      </c>
      <c r="P209" s="391">
        <f>IF(ISBLANK(L209),"",IF(OR(ISBLANK(VLOOKUP(L209&amp;"-"&amp;E209,'Np Quality'!A:M,7,FALSE)),ISERROR(VLOOKUP(L209&amp;"-"&amp;E209,'Np Quality'!A:M,7,FALSE))),"-",VLOOKUP(L209&amp;"-"&amp;E209,'Np Quality'!A:M,7,FALSE)))</f>
        <v>0.9</v>
      </c>
      <c r="Q209" s="391">
        <f>IF(ISBLANK(L209),"",IF(OR(ISBLANK(VLOOKUP(L209&amp;"-"&amp;E209,'Np Quality'!A:M,8,FALSE)),ISERROR(VLOOKUP(L209&amp;"-"&amp;E209,'Np Quality'!A:M,8,FALSE))),"-",VLOOKUP(L209&amp;"-"&amp;E209,'Np Quality'!A:M,8,FALSE)))</f>
        <v>0.9</v>
      </c>
      <c r="R209" s="283">
        <f>IF(ISBLANK(L209),"",IF(OR(ISBLANK(VLOOKUP(L209&amp;"-"&amp;E209,'Np Quality'!A:M,9,FALSE)),ISERROR(VLOOKUP(L209&amp;"-"&amp;E209,'Np Quality'!A:M,9,FALSE))),"-",VLOOKUP(L209&amp;"-"&amp;E209,'Np Quality'!A:M,9,FALSE)))</f>
        <v>0</v>
      </c>
      <c r="S209" s="394"/>
      <c r="T209" s="395" t="str">
        <f t="shared" si="34"/>
        <v>V1-MB1</v>
      </c>
      <c r="U209" s="395" t="str">
        <f t="shared" si="29"/>
        <v>SIS</v>
      </c>
      <c r="V209" s="396"/>
      <c r="W209" s="282">
        <v>45795</v>
      </c>
      <c r="X209" s="258">
        <f t="shared" si="30"/>
        <v>5</v>
      </c>
      <c r="Y209" s="258">
        <f t="shared" si="31"/>
        <v>2025</v>
      </c>
    </row>
    <row r="210" spans="1:25">
      <c r="A210" s="382" t="str">
        <f t="shared" si="26"/>
        <v>A1-19-04</v>
      </c>
      <c r="B210" s="383">
        <f t="shared" si="33"/>
        <v>1</v>
      </c>
      <c r="C210" s="341" t="s">
        <v>43</v>
      </c>
      <c r="D210" s="282">
        <v>45778</v>
      </c>
      <c r="E210" s="384">
        <f t="shared" si="27"/>
        <v>45778</v>
      </c>
      <c r="F210" s="388">
        <v>0</v>
      </c>
      <c r="G210" s="243">
        <v>4</v>
      </c>
      <c r="H210" s="244" t="s">
        <v>144</v>
      </c>
      <c r="I210" s="243">
        <v>19</v>
      </c>
      <c r="J210" s="387" t="s">
        <v>166</v>
      </c>
      <c r="K210" s="244" t="s">
        <v>122</v>
      </c>
      <c r="L210" s="244" t="s">
        <v>163</v>
      </c>
      <c r="M210" s="244" t="s">
        <v>213</v>
      </c>
      <c r="N210" s="290">
        <v>0.66</v>
      </c>
      <c r="O210" s="391" t="str">
        <f>IF(ISBLANK(L210),"",IF(OR(ISBLANK(VLOOKUP(L210&amp;"-"&amp;E210,'Np Quality'!A:M,6,FALSE)),ISERROR(VLOOKUP(L210&amp;"-"&amp;E210,'Np Quality'!A:M,6,FALSE))),"-",VLOOKUP(L210&amp;"-"&amp;E210,'Np Quality'!A:M,6,FALSE)))</f>
        <v>Np4</v>
      </c>
      <c r="P210" s="391">
        <f>IF(ISBLANK(L210),"",IF(OR(ISBLANK(VLOOKUP(L210&amp;"-"&amp;E210,'Np Quality'!A:M,7,FALSE)),ISERROR(VLOOKUP(L210&amp;"-"&amp;E210,'Np Quality'!A:M,7,FALSE))),"-",VLOOKUP(L210&amp;"-"&amp;E210,'Np Quality'!A:M,7,FALSE)))</f>
        <v>0.9</v>
      </c>
      <c r="Q210" s="391">
        <f>IF(ISBLANK(L210),"",IF(OR(ISBLANK(VLOOKUP(L210&amp;"-"&amp;E210,'Np Quality'!A:M,8,FALSE)),ISERROR(VLOOKUP(L210&amp;"-"&amp;E210,'Np Quality'!A:M,8,FALSE))),"-",VLOOKUP(L210&amp;"-"&amp;E210,'Np Quality'!A:M,8,FALSE)))</f>
        <v>0.9</v>
      </c>
      <c r="R210" s="283">
        <f>IF(ISBLANK(L210),"",IF(OR(ISBLANK(VLOOKUP(L210&amp;"-"&amp;E210,'Np Quality'!A:M,9,FALSE)),ISERROR(VLOOKUP(L210&amp;"-"&amp;E210,'Np Quality'!A:M,9,FALSE))),"-",VLOOKUP(L210&amp;"-"&amp;E210,'Np Quality'!A:M,9,FALSE)))</f>
        <v>0</v>
      </c>
      <c r="S210" s="394"/>
      <c r="T210" s="395" t="str">
        <f t="shared" si="34"/>
        <v>V1-MB1</v>
      </c>
      <c r="U210" s="395" t="str">
        <f t="shared" si="29"/>
        <v>SIS</v>
      </c>
      <c r="V210" s="396"/>
      <c r="W210" s="282">
        <v>45795</v>
      </c>
      <c r="X210" s="258">
        <f t="shared" si="30"/>
        <v>5</v>
      </c>
      <c r="Y210" s="258">
        <f t="shared" si="31"/>
        <v>2025</v>
      </c>
    </row>
    <row r="211" spans="1:25">
      <c r="A211" s="382" t="str">
        <f t="shared" si="26"/>
        <v>B1-01-04</v>
      </c>
      <c r="B211" s="383">
        <f t="shared" si="33"/>
        <v>1</v>
      </c>
      <c r="C211" s="341" t="s">
        <v>43</v>
      </c>
      <c r="D211" s="282">
        <v>45782</v>
      </c>
      <c r="E211" s="384">
        <f t="shared" si="27"/>
        <v>45782</v>
      </c>
      <c r="F211" s="388">
        <v>0</v>
      </c>
      <c r="G211" s="243">
        <v>4</v>
      </c>
      <c r="H211" s="244" t="s">
        <v>165</v>
      </c>
      <c r="I211" s="243">
        <v>1</v>
      </c>
      <c r="J211" s="387" t="s">
        <v>166</v>
      </c>
      <c r="K211" s="244" t="s">
        <v>122</v>
      </c>
      <c r="L211" s="244" t="s">
        <v>142</v>
      </c>
      <c r="M211" s="244" t="s">
        <v>213</v>
      </c>
      <c r="N211" s="290">
        <v>1.2</v>
      </c>
      <c r="O211" s="391" t="str">
        <f>IF(ISBLANK(L211),"",IF(OR(ISBLANK(VLOOKUP(L211&amp;"-"&amp;E211,'Np Quality'!A:M,6,FALSE)),ISERROR(VLOOKUP(L211&amp;"-"&amp;E211,'Np Quality'!A:M,6,FALSE))),"-",VLOOKUP(L211&amp;"-"&amp;E211,'Np Quality'!A:M,6,FALSE)))</f>
        <v>Np4</v>
      </c>
      <c r="P211" s="391">
        <f>IF(ISBLANK(L211),"",IF(OR(ISBLANK(VLOOKUP(L211&amp;"-"&amp;E211,'Np Quality'!A:M,7,FALSE)),ISERROR(VLOOKUP(L211&amp;"-"&amp;E211,'Np Quality'!A:M,7,FALSE))),"-",VLOOKUP(L211&amp;"-"&amp;E211,'Np Quality'!A:M,7,FALSE)))</f>
        <v>0.9</v>
      </c>
      <c r="Q211" s="391">
        <f>IF(ISBLANK(L211),"",IF(OR(ISBLANK(VLOOKUP(L211&amp;"-"&amp;E211,'Np Quality'!A:M,8,FALSE)),ISERROR(VLOOKUP(L211&amp;"-"&amp;E211,'Np Quality'!A:M,8,FALSE))),"-",VLOOKUP(L211&amp;"-"&amp;E211,'Np Quality'!A:M,8,FALSE)))</f>
        <v>0.9</v>
      </c>
      <c r="R211" s="283">
        <f>IF(ISBLANK(L211),"",IF(OR(ISBLANK(VLOOKUP(L211&amp;"-"&amp;E211,'Np Quality'!A:M,9,FALSE)),ISERROR(VLOOKUP(L211&amp;"-"&amp;E211,'Np Quality'!A:M,9,FALSE))),"-",VLOOKUP(L211&amp;"-"&amp;E211,'Np Quality'!A:M,9,FALSE)))</f>
        <v>0</v>
      </c>
      <c r="S211" s="394"/>
      <c r="T211" s="395" t="str">
        <f t="shared" si="34"/>
        <v>V1-MA1</v>
      </c>
      <c r="U211" s="395" t="str">
        <f t="shared" si="29"/>
        <v>SIS</v>
      </c>
      <c r="V211" s="396"/>
      <c r="W211" s="282">
        <v>45796</v>
      </c>
      <c r="X211" s="258">
        <f t="shared" si="30"/>
        <v>5</v>
      </c>
      <c r="Y211" s="258">
        <f t="shared" si="31"/>
        <v>2025</v>
      </c>
    </row>
    <row r="212" spans="1:25">
      <c r="A212" s="382" t="str">
        <f t="shared" si="26"/>
        <v>B1-02-04</v>
      </c>
      <c r="B212" s="383">
        <f t="shared" si="33"/>
        <v>1</v>
      </c>
      <c r="C212" s="341" t="s">
        <v>43</v>
      </c>
      <c r="D212" s="282">
        <v>45782</v>
      </c>
      <c r="E212" s="384">
        <f t="shared" si="27"/>
        <v>45782</v>
      </c>
      <c r="F212" s="388">
        <v>0</v>
      </c>
      <c r="G212" s="243">
        <v>4</v>
      </c>
      <c r="H212" s="244" t="s">
        <v>165</v>
      </c>
      <c r="I212" s="243">
        <v>2</v>
      </c>
      <c r="J212" s="387" t="s">
        <v>166</v>
      </c>
      <c r="K212" s="244" t="s">
        <v>122</v>
      </c>
      <c r="L212" s="244" t="s">
        <v>142</v>
      </c>
      <c r="M212" s="244" t="s">
        <v>213</v>
      </c>
      <c r="N212" s="290">
        <v>1.2</v>
      </c>
      <c r="O212" s="391" t="str">
        <f>IF(ISBLANK(L213),"",IF(OR(ISBLANK(VLOOKUP(L213&amp;"-"&amp;E213,'Np Quality'!A:M,6,FALSE)),ISERROR(VLOOKUP(L213&amp;"-"&amp;E213,'Np Quality'!A:M,6,FALSE))),"-",VLOOKUP(L213&amp;"-"&amp;E213,'Np Quality'!A:M,6,FALSE)))</f>
        <v>Np4</v>
      </c>
      <c r="P212" s="391">
        <f>IF(ISBLANK(L212),"",IF(OR(ISBLANK(VLOOKUP(L212&amp;"-"&amp;E212,'Np Quality'!A:M,7,FALSE)),ISERROR(VLOOKUP(L212&amp;"-"&amp;E212,'Np Quality'!A:M,7,FALSE))),"-",VLOOKUP(L212&amp;"-"&amp;E212,'Np Quality'!A:M,7,FALSE)))</f>
        <v>0.9</v>
      </c>
      <c r="Q212" s="391">
        <f>IF(ISBLANK(L212),"",IF(OR(ISBLANK(VLOOKUP(L212&amp;"-"&amp;E212,'Np Quality'!A:M,8,FALSE)),ISERROR(VLOOKUP(L212&amp;"-"&amp;E212,'Np Quality'!A:M,8,FALSE))),"-",VLOOKUP(L212&amp;"-"&amp;E212,'Np Quality'!A:M,8,FALSE)))</f>
        <v>0.9</v>
      </c>
      <c r="R212" s="283">
        <f>IF(ISBLANK(L212),"",IF(OR(ISBLANK(VLOOKUP(L212&amp;"-"&amp;E212,'Np Quality'!A:M,9,FALSE)),ISERROR(VLOOKUP(L212&amp;"-"&amp;E212,'Np Quality'!A:M,9,FALSE))),"-",VLOOKUP(L212&amp;"-"&amp;E212,'Np Quality'!A:M,9,FALSE)))</f>
        <v>0</v>
      </c>
      <c r="S212" s="394"/>
      <c r="T212" s="395" t="str">
        <f t="shared" si="34"/>
        <v>V1-MA1</v>
      </c>
      <c r="U212" s="395" t="str">
        <f t="shared" si="29"/>
        <v>SIS</v>
      </c>
      <c r="V212" s="396"/>
      <c r="W212" s="282">
        <v>45798</v>
      </c>
      <c r="X212" s="258">
        <f t="shared" si="30"/>
        <v>5</v>
      </c>
      <c r="Y212" s="258">
        <f t="shared" si="31"/>
        <v>2025</v>
      </c>
    </row>
    <row r="213" spans="1:25">
      <c r="A213" s="382" t="str">
        <f t="shared" si="26"/>
        <v>B1-03-04</v>
      </c>
      <c r="B213" s="383">
        <f t="shared" si="33"/>
        <v>1</v>
      </c>
      <c r="C213" s="341" t="s">
        <v>43</v>
      </c>
      <c r="D213" s="282">
        <v>45783</v>
      </c>
      <c r="E213" s="384">
        <f t="shared" si="27"/>
        <v>45783</v>
      </c>
      <c r="F213" s="388">
        <v>0</v>
      </c>
      <c r="G213" s="243">
        <v>4</v>
      </c>
      <c r="H213" s="244" t="s">
        <v>165</v>
      </c>
      <c r="I213" s="243">
        <v>3</v>
      </c>
      <c r="J213" s="387" t="s">
        <v>166</v>
      </c>
      <c r="K213" s="244" t="s">
        <v>122</v>
      </c>
      <c r="L213" s="244" t="s">
        <v>142</v>
      </c>
      <c r="M213" s="244" t="s">
        <v>213</v>
      </c>
      <c r="N213" s="290">
        <v>1.2</v>
      </c>
      <c r="O213" s="391" t="str">
        <f>IF(ISBLANK(L213),"",IF(OR(ISBLANK(VLOOKUP(L213&amp;"-"&amp;E213,'Np Quality'!A:M,6,FALSE)),ISERROR(VLOOKUP(L213&amp;"-"&amp;E213,'Np Quality'!A:M,6,FALSE))),"-",VLOOKUP(L213&amp;"-"&amp;E213,'Np Quality'!A:M,6,FALSE)))</f>
        <v>Np4</v>
      </c>
      <c r="P213" s="391">
        <f>IF(ISBLANK(L214),"",IF(OR(ISBLANK(VLOOKUP(L214&amp;"-"&amp;E214,'Np Quality'!A:M,7,FALSE)),ISERROR(VLOOKUP(L214&amp;"-"&amp;E214,'Np Quality'!A:M,7,FALSE))),"-",VLOOKUP(L214&amp;"-"&amp;E214,'Np Quality'!A:M,7,FALSE)))</f>
        <v>0.9</v>
      </c>
      <c r="Q213" s="391">
        <f>IF(ISBLANK(L213),"",IF(OR(ISBLANK(VLOOKUP(L213&amp;"-"&amp;E213,'Np Quality'!A:M,8,FALSE)),ISERROR(VLOOKUP(L213&amp;"-"&amp;E213,'Np Quality'!A:M,8,FALSE))),"-",VLOOKUP(L213&amp;"-"&amp;E213,'Np Quality'!A:M,8,FALSE)))</f>
        <v>0.9</v>
      </c>
      <c r="R213" s="283">
        <f>IF(ISBLANK(L213),"",IF(OR(ISBLANK(VLOOKUP(L213&amp;"-"&amp;E213,'Np Quality'!A:M,9,FALSE)),ISERROR(VLOOKUP(L213&amp;"-"&amp;E213,'Np Quality'!A:M,9,FALSE))),"-",VLOOKUP(L213&amp;"-"&amp;E213,'Np Quality'!A:M,9,FALSE)))</f>
        <v>0</v>
      </c>
      <c r="S213" s="394"/>
      <c r="T213" s="395" t="str">
        <f t="shared" si="34"/>
        <v>V1-MA1</v>
      </c>
      <c r="U213" s="395" t="str">
        <f t="shared" si="29"/>
        <v>SIS</v>
      </c>
      <c r="V213" s="396"/>
      <c r="W213" s="282">
        <v>45794</v>
      </c>
      <c r="X213" s="258">
        <f t="shared" si="30"/>
        <v>5</v>
      </c>
      <c r="Y213" s="258">
        <f t="shared" si="31"/>
        <v>2025</v>
      </c>
    </row>
    <row r="214" spans="1:25">
      <c r="A214" s="382" t="str">
        <f t="shared" si="26"/>
        <v>B1-04-04</v>
      </c>
      <c r="B214" s="383">
        <f t="shared" si="33"/>
        <v>1</v>
      </c>
      <c r="C214" s="341" t="s">
        <v>43</v>
      </c>
      <c r="D214" s="282">
        <v>45783</v>
      </c>
      <c r="E214" s="384">
        <f t="shared" si="27"/>
        <v>45783</v>
      </c>
      <c r="F214" s="388">
        <v>0</v>
      </c>
      <c r="G214" s="243">
        <v>4</v>
      </c>
      <c r="H214" s="244" t="s">
        <v>165</v>
      </c>
      <c r="I214" s="243">
        <v>4</v>
      </c>
      <c r="J214" s="387" t="s">
        <v>166</v>
      </c>
      <c r="K214" s="244" t="s">
        <v>122</v>
      </c>
      <c r="L214" s="244" t="s">
        <v>142</v>
      </c>
      <c r="M214" s="244" t="s">
        <v>213</v>
      </c>
      <c r="N214" s="290">
        <v>1.2</v>
      </c>
      <c r="O214" s="391" t="str">
        <f>IF(ISBLANK(L214),"",IF(OR(ISBLANK(VLOOKUP(L214&amp;"-"&amp;E214,'Np Quality'!A:M,6,FALSE)),ISERROR(VLOOKUP(L214&amp;"-"&amp;E214,'Np Quality'!A:M,6,FALSE))),"-",VLOOKUP(L214&amp;"-"&amp;E214,'Np Quality'!A:M,6,FALSE)))</f>
        <v>Np4</v>
      </c>
      <c r="P214" s="391">
        <f>IF(ISBLANK(L214),"",IF(OR(ISBLANK(VLOOKUP(L214&amp;"-"&amp;E214,'Np Quality'!A:M,7,FALSE)),ISERROR(VLOOKUP(L214&amp;"-"&amp;E214,'Np Quality'!A:M,7,FALSE))),"-",VLOOKUP(L214&amp;"-"&amp;E214,'Np Quality'!A:M,7,FALSE)))</f>
        <v>0.9</v>
      </c>
      <c r="Q214" s="391">
        <f>IF(ISBLANK(L215),"",IF(OR(ISBLANK(VLOOKUP(L215&amp;"-"&amp;E215,'Np Quality'!A:M,8,FALSE)),ISERROR(VLOOKUP(L215&amp;"-"&amp;E215,'Np Quality'!A:M,8,FALSE))),"-",VLOOKUP(L215&amp;"-"&amp;E215,'Np Quality'!A:M,8,FALSE)))</f>
        <v>0.9</v>
      </c>
      <c r="R214" s="283">
        <f>IF(ISBLANK(L214),"",IF(OR(ISBLANK(VLOOKUP(L214&amp;"-"&amp;E214,'Np Quality'!A:M,9,FALSE)),ISERROR(VLOOKUP(L214&amp;"-"&amp;E214,'Np Quality'!A:M,9,FALSE))),"-",VLOOKUP(L214&amp;"-"&amp;E214,'Np Quality'!A:M,9,FALSE)))</f>
        <v>0</v>
      </c>
      <c r="S214" s="394"/>
      <c r="T214" s="395" t="str">
        <f t="shared" si="34"/>
        <v>V1-MA1</v>
      </c>
      <c r="U214" s="395" t="str">
        <f t="shared" si="29"/>
        <v>SIS</v>
      </c>
      <c r="V214" s="396"/>
      <c r="W214" s="282">
        <v>45794</v>
      </c>
      <c r="X214" s="258">
        <f t="shared" si="30"/>
        <v>5</v>
      </c>
      <c r="Y214" s="258">
        <f t="shared" si="31"/>
        <v>2025</v>
      </c>
    </row>
    <row r="215" spans="1:25">
      <c r="A215" s="382" t="str">
        <f t="shared" si="26"/>
        <v>B1-05-04</v>
      </c>
      <c r="B215" s="383">
        <f t="shared" si="33"/>
        <v>1</v>
      </c>
      <c r="C215" s="341" t="s">
        <v>43</v>
      </c>
      <c r="D215" s="282">
        <v>45784</v>
      </c>
      <c r="E215" s="384">
        <f t="shared" si="27"/>
        <v>45784</v>
      </c>
      <c r="F215" s="388">
        <v>0</v>
      </c>
      <c r="G215" s="243">
        <v>4</v>
      </c>
      <c r="H215" s="244" t="s">
        <v>165</v>
      </c>
      <c r="I215" s="243">
        <v>5</v>
      </c>
      <c r="J215" s="387" t="s">
        <v>166</v>
      </c>
      <c r="K215" s="244" t="s">
        <v>122</v>
      </c>
      <c r="L215" s="244" t="s">
        <v>142</v>
      </c>
      <c r="M215" s="244" t="s">
        <v>213</v>
      </c>
      <c r="N215" s="290">
        <v>1.2</v>
      </c>
      <c r="O215" s="391" t="str">
        <f>IF(ISBLANK(L215),"",IF(OR(ISBLANK(VLOOKUP(L215&amp;"-"&amp;E215,'Np Quality'!A:M,6,FALSE)),ISERROR(VLOOKUP(L215&amp;"-"&amp;E215,'Np Quality'!A:M,6,FALSE))),"-",VLOOKUP(L215&amp;"-"&amp;E215,'Np Quality'!A:M,6,FALSE)))</f>
        <v>Np4</v>
      </c>
      <c r="P215" s="391">
        <f>IF(ISBLANK(L215),"",IF(OR(ISBLANK(VLOOKUP(L215&amp;"-"&amp;E215,'Np Quality'!A:M,7,FALSE)),ISERROR(VLOOKUP(L215&amp;"-"&amp;E215,'Np Quality'!A:M,7,FALSE))),"-",VLOOKUP(L215&amp;"-"&amp;E215,'Np Quality'!A:M,7,FALSE)))</f>
        <v>0.9</v>
      </c>
      <c r="Q215" s="391">
        <f>IF(ISBLANK(L215),"",IF(OR(ISBLANK(VLOOKUP(L215&amp;"-"&amp;E215,'Np Quality'!A:M,8,FALSE)),ISERROR(VLOOKUP(L215&amp;"-"&amp;E215,'Np Quality'!A:M,8,FALSE))),"-",VLOOKUP(L215&amp;"-"&amp;E215,'Np Quality'!A:M,8,FALSE)))</f>
        <v>0.9</v>
      </c>
      <c r="R215" s="283">
        <f>IF(ISBLANK(L216),"",IF(OR(ISBLANK(VLOOKUP(L216&amp;"-"&amp;E216,'Np Quality'!A:M,9,FALSE)),ISERROR(VLOOKUP(L216&amp;"-"&amp;E216,'Np Quality'!A:M,9,FALSE))),"-",VLOOKUP(L216&amp;"-"&amp;E216,'Np Quality'!A:M,9,FALSE)))</f>
        <v>0</v>
      </c>
      <c r="S215" s="394"/>
      <c r="T215" s="395" t="str">
        <f t="shared" si="34"/>
        <v>V1-MA1</v>
      </c>
      <c r="U215" s="395" t="str">
        <f t="shared" si="29"/>
        <v>SIS</v>
      </c>
      <c r="V215" s="396"/>
      <c r="W215" s="282">
        <v>45798</v>
      </c>
      <c r="X215" s="258">
        <f t="shared" si="30"/>
        <v>5</v>
      </c>
      <c r="Y215" s="258">
        <f t="shared" si="31"/>
        <v>2025</v>
      </c>
    </row>
    <row r="216" spans="1:25">
      <c r="A216" s="382" t="str">
        <f t="shared" si="26"/>
        <v>B1-06-04</v>
      </c>
      <c r="B216" s="383">
        <f t="shared" si="33"/>
        <v>1</v>
      </c>
      <c r="C216" s="341" t="s">
        <v>43</v>
      </c>
      <c r="D216" s="282">
        <v>45784</v>
      </c>
      <c r="E216" s="384">
        <f t="shared" si="27"/>
        <v>45784</v>
      </c>
      <c r="F216" s="388">
        <v>0</v>
      </c>
      <c r="G216" s="243">
        <v>4</v>
      </c>
      <c r="H216" s="244" t="s">
        <v>165</v>
      </c>
      <c r="I216" s="243">
        <v>6</v>
      </c>
      <c r="J216" s="387" t="s">
        <v>166</v>
      </c>
      <c r="K216" s="244" t="s">
        <v>122</v>
      </c>
      <c r="L216" s="244" t="s">
        <v>142</v>
      </c>
      <c r="M216" s="244" t="s">
        <v>213</v>
      </c>
      <c r="N216" s="290">
        <v>1.2</v>
      </c>
      <c r="O216" s="391" t="str">
        <f>IF(ISBLANK(L216),"",IF(OR(ISBLANK(VLOOKUP(L216&amp;"-"&amp;E216,'Np Quality'!A:M,6,FALSE)),ISERROR(VLOOKUP(L216&amp;"-"&amp;E216,'Np Quality'!A:M,6,FALSE))),"-",VLOOKUP(L216&amp;"-"&amp;E216,'Np Quality'!A:M,6,FALSE)))</f>
        <v>Np4</v>
      </c>
      <c r="P216" s="391">
        <f>IF(ISBLANK(L216),"",IF(OR(ISBLANK(VLOOKUP(L216&amp;"-"&amp;E216,'Np Quality'!A:M,7,FALSE)),ISERROR(VLOOKUP(L216&amp;"-"&amp;E216,'Np Quality'!A:M,7,FALSE))),"-",VLOOKUP(L216&amp;"-"&amp;E216,'Np Quality'!A:M,7,FALSE)))</f>
        <v>0.9</v>
      </c>
      <c r="Q216" s="391">
        <f>IF(ISBLANK(L216),"",IF(OR(ISBLANK(VLOOKUP(L216&amp;"-"&amp;E216,'Np Quality'!A:M,8,FALSE)),ISERROR(VLOOKUP(L216&amp;"-"&amp;E216,'Np Quality'!A:M,8,FALSE))),"-",VLOOKUP(L216&amp;"-"&amp;E216,'Np Quality'!A:M,8,FALSE)))</f>
        <v>0.9</v>
      </c>
      <c r="R216" s="283">
        <f>IF(ISBLANK(L216),"",IF(OR(ISBLANK(VLOOKUP(L216&amp;"-"&amp;E216,'Np Quality'!A:M,9,FALSE)),ISERROR(VLOOKUP(L216&amp;"-"&amp;E216,'Np Quality'!A:M,9,FALSE))),"-",VLOOKUP(L216&amp;"-"&amp;E216,'Np Quality'!A:M,9,FALSE)))</f>
        <v>0</v>
      </c>
      <c r="S216" s="394"/>
      <c r="T216" s="395" t="str">
        <f t="shared" si="34"/>
        <v>V1-MA1</v>
      </c>
      <c r="U216" s="395" t="str">
        <f t="shared" si="29"/>
        <v>SIS</v>
      </c>
      <c r="V216" s="396"/>
      <c r="W216" s="282">
        <v>45799</v>
      </c>
      <c r="X216" s="258">
        <f t="shared" si="30"/>
        <v>5</v>
      </c>
      <c r="Y216" s="258">
        <f t="shared" si="31"/>
        <v>2025</v>
      </c>
    </row>
    <row r="217" spans="1:25">
      <c r="A217" s="382" t="str">
        <f t="shared" si="26"/>
        <v>B1-07-04</v>
      </c>
      <c r="B217" s="383">
        <f t="shared" si="33"/>
        <v>1</v>
      </c>
      <c r="C217" s="341" t="s">
        <v>43</v>
      </c>
      <c r="D217" s="282">
        <v>45785</v>
      </c>
      <c r="E217" s="384">
        <f t="shared" si="27"/>
        <v>45785</v>
      </c>
      <c r="F217" s="388">
        <v>0</v>
      </c>
      <c r="G217" s="243">
        <v>4</v>
      </c>
      <c r="H217" s="244" t="s">
        <v>165</v>
      </c>
      <c r="I217" s="243">
        <v>7</v>
      </c>
      <c r="J217" s="387" t="s">
        <v>166</v>
      </c>
      <c r="K217" s="244" t="s">
        <v>122</v>
      </c>
      <c r="L217" s="244" t="s">
        <v>142</v>
      </c>
      <c r="M217" s="244" t="s">
        <v>213</v>
      </c>
      <c r="N217" s="290">
        <v>1.2</v>
      </c>
      <c r="O217" s="391" t="str">
        <f>IF(ISBLANK(L217),"",IF(OR(ISBLANK(VLOOKUP(L217&amp;"-"&amp;E217,'Np Quality'!A:M,6,FALSE)),ISERROR(VLOOKUP(L217&amp;"-"&amp;E217,'Np Quality'!A:M,6,FALSE))),"-",VLOOKUP(L217&amp;"-"&amp;E217,'Np Quality'!A:M,6,FALSE)))</f>
        <v>Np4</v>
      </c>
      <c r="P217" s="391">
        <f>IF(ISBLANK(L217),"",IF(OR(ISBLANK(VLOOKUP(L217&amp;"-"&amp;E217,'Np Quality'!A:M,7,FALSE)),ISERROR(VLOOKUP(L217&amp;"-"&amp;E217,'Np Quality'!A:M,7,FALSE))),"-",VLOOKUP(L217&amp;"-"&amp;E217,'Np Quality'!A:M,7,FALSE)))</f>
        <v>0.9</v>
      </c>
      <c r="Q217" s="391">
        <f>IF(ISBLANK(L217),"",IF(OR(ISBLANK(VLOOKUP(L217&amp;"-"&amp;E217,'Np Quality'!A:M,8,FALSE)),ISERROR(VLOOKUP(L217&amp;"-"&amp;E217,'Np Quality'!A:M,8,FALSE))),"-",VLOOKUP(L217&amp;"-"&amp;E217,'Np Quality'!A:M,8,FALSE)))</f>
        <v>0.9</v>
      </c>
      <c r="R217" s="283">
        <f>IF(ISBLANK(L217),"",IF(OR(ISBLANK(VLOOKUP(L217&amp;"-"&amp;E217,'Np Quality'!A:M,9,FALSE)),ISERROR(VLOOKUP(L217&amp;"-"&amp;E217,'Np Quality'!A:M,9,FALSE))),"-",VLOOKUP(L217&amp;"-"&amp;E217,'Np Quality'!A:M,9,FALSE)))</f>
        <v>0</v>
      </c>
      <c r="S217" s="394"/>
      <c r="T217" s="395" t="str">
        <f t="shared" si="34"/>
        <v>V1-MA1</v>
      </c>
      <c r="U217" s="395" t="str">
        <f t="shared" si="29"/>
        <v>SIS</v>
      </c>
      <c r="V217" s="396"/>
      <c r="W217" s="282">
        <v>45799</v>
      </c>
      <c r="X217" s="258">
        <f t="shared" si="30"/>
        <v>5</v>
      </c>
      <c r="Y217" s="258">
        <f t="shared" si="31"/>
        <v>2025</v>
      </c>
    </row>
    <row r="218" spans="1:25">
      <c r="A218" s="382" t="str">
        <f t="shared" si="26"/>
        <v>B1-08-04</v>
      </c>
      <c r="B218" s="383">
        <f t="shared" si="33"/>
        <v>1</v>
      </c>
      <c r="C218" s="341" t="s">
        <v>43</v>
      </c>
      <c r="D218" s="282">
        <v>45785</v>
      </c>
      <c r="E218" s="384">
        <f t="shared" si="27"/>
        <v>45785</v>
      </c>
      <c r="F218" s="388">
        <v>0</v>
      </c>
      <c r="G218" s="243">
        <v>4</v>
      </c>
      <c r="H218" s="244" t="s">
        <v>165</v>
      </c>
      <c r="I218" s="243">
        <v>8</v>
      </c>
      <c r="J218" s="387" t="s">
        <v>166</v>
      </c>
      <c r="K218" s="244" t="s">
        <v>122</v>
      </c>
      <c r="L218" s="244" t="s">
        <v>142</v>
      </c>
      <c r="M218" s="244" t="s">
        <v>213</v>
      </c>
      <c r="N218" s="290">
        <v>1.2</v>
      </c>
      <c r="O218" s="391" t="str">
        <f>IF(ISBLANK(L218),"",IF(OR(ISBLANK(VLOOKUP(L218&amp;"-"&amp;E218,'Np Quality'!A:M,6,FALSE)),ISERROR(VLOOKUP(L218&amp;"-"&amp;E218,'Np Quality'!A:M,6,FALSE))),"-",VLOOKUP(L218&amp;"-"&amp;E218,'Np Quality'!A:M,6,FALSE)))</f>
        <v>Np4</v>
      </c>
      <c r="P218" s="391">
        <f>IF(ISBLANK(L218),"",IF(OR(ISBLANK(VLOOKUP(L218&amp;"-"&amp;E218,'Np Quality'!A:M,7,FALSE)),ISERROR(VLOOKUP(L218&amp;"-"&amp;E218,'Np Quality'!A:M,7,FALSE))),"-",VLOOKUP(L218&amp;"-"&amp;E218,'Np Quality'!A:M,7,FALSE)))</f>
        <v>0.9</v>
      </c>
      <c r="Q218" s="391">
        <f>IF(ISBLANK(L218),"",IF(OR(ISBLANK(VLOOKUP(L218&amp;"-"&amp;E218,'Np Quality'!A:M,8,FALSE)),ISERROR(VLOOKUP(L218&amp;"-"&amp;E218,'Np Quality'!A:M,8,FALSE))),"-",VLOOKUP(L218&amp;"-"&amp;E218,'Np Quality'!A:M,8,FALSE)))</f>
        <v>0.9</v>
      </c>
      <c r="R218" s="283">
        <f>IF(ISBLANK(L218),"",IF(OR(ISBLANK(VLOOKUP(L218&amp;"-"&amp;E218,'Np Quality'!A:M,9,FALSE)),ISERROR(VLOOKUP(L218&amp;"-"&amp;E218,'Np Quality'!A:M,9,FALSE))),"-",VLOOKUP(L218&amp;"-"&amp;E218,'Np Quality'!A:M,9,FALSE)))</f>
        <v>0</v>
      </c>
      <c r="S218" s="394"/>
      <c r="T218" s="395" t="str">
        <f t="shared" si="34"/>
        <v>V1-MA1</v>
      </c>
      <c r="U218" s="395" t="str">
        <f t="shared" si="29"/>
        <v>SIS</v>
      </c>
      <c r="V218" s="396"/>
      <c r="W218" s="282">
        <v>45799</v>
      </c>
      <c r="X218" s="258">
        <f t="shared" si="30"/>
        <v>5</v>
      </c>
      <c r="Y218" s="258">
        <f t="shared" si="31"/>
        <v>2025</v>
      </c>
    </row>
    <row r="219" spans="1:25">
      <c r="A219" s="382" t="str">
        <f t="shared" si="26"/>
        <v>C1-01-05</v>
      </c>
      <c r="B219" s="383">
        <f t="shared" si="33"/>
        <v>1</v>
      </c>
      <c r="C219" s="341" t="s">
        <v>43</v>
      </c>
      <c r="D219" s="282">
        <v>45788</v>
      </c>
      <c r="E219" s="384">
        <f t="shared" si="27"/>
        <v>45788</v>
      </c>
      <c r="F219" s="388">
        <v>0</v>
      </c>
      <c r="G219" s="243">
        <v>5</v>
      </c>
      <c r="H219" s="244" t="s">
        <v>187</v>
      </c>
      <c r="I219" s="243">
        <v>1</v>
      </c>
      <c r="J219" s="387" t="s">
        <v>166</v>
      </c>
      <c r="K219" s="244" t="s">
        <v>122</v>
      </c>
      <c r="L219" s="244" t="s">
        <v>142</v>
      </c>
      <c r="M219" s="244" t="s">
        <v>213</v>
      </c>
      <c r="N219" s="290">
        <v>1.5</v>
      </c>
      <c r="O219" s="391" t="str">
        <f>IF(ISBLANK(L219),"",IF(OR(ISBLANK(VLOOKUP(L219&amp;"-"&amp;E219,'Np Quality'!A:M,6,FALSE)),ISERROR(VLOOKUP(L219&amp;"-"&amp;E219,'Np Quality'!A:M,6,FALSE))),"-",VLOOKUP(L219&amp;"-"&amp;E219,'Np Quality'!A:M,6,FALSE)))</f>
        <v>Np4</v>
      </c>
      <c r="P219" s="391">
        <f>IF(ISBLANK(L219),"",IF(OR(ISBLANK(VLOOKUP(L219&amp;"-"&amp;E219,'Np Quality'!A:M,7,FALSE)),ISERROR(VLOOKUP(L219&amp;"-"&amp;E219,'Np Quality'!A:M,7,FALSE))),"-",VLOOKUP(L219&amp;"-"&amp;E219,'Np Quality'!A:M,7,FALSE)))</f>
        <v>0.9</v>
      </c>
      <c r="Q219" s="391">
        <f>IF(ISBLANK(L219),"",IF(OR(ISBLANK(VLOOKUP(L219&amp;"-"&amp;E219,'Np Quality'!A:M,8,FALSE)),ISERROR(VLOOKUP(L219&amp;"-"&amp;E219,'Np Quality'!A:M,8,FALSE))),"-",VLOOKUP(L219&amp;"-"&amp;E219,'Np Quality'!A:M,8,FALSE)))</f>
        <v>0.9</v>
      </c>
      <c r="R219" s="283">
        <f>IF(ISBLANK(L219),"",IF(OR(ISBLANK(VLOOKUP(L219&amp;"-"&amp;E219,'Np Quality'!A:M,9,FALSE)),ISERROR(VLOOKUP(L219&amp;"-"&amp;E219,'Np Quality'!A:M,9,FALSE))),"-",VLOOKUP(L219&amp;"-"&amp;E219,'Np Quality'!A:M,9,FALSE)))</f>
        <v>0</v>
      </c>
      <c r="S219" s="394"/>
      <c r="T219" s="395" t="str">
        <f t="shared" si="34"/>
        <v>V1-MA1</v>
      </c>
      <c r="U219" s="395" t="str">
        <f t="shared" si="29"/>
        <v>SIS</v>
      </c>
      <c r="V219" s="396"/>
      <c r="W219" s="282">
        <v>45803</v>
      </c>
      <c r="X219" s="258">
        <f t="shared" si="30"/>
        <v>5</v>
      </c>
      <c r="Y219" s="258">
        <f t="shared" si="31"/>
        <v>2025</v>
      </c>
    </row>
    <row r="220" spans="1:25">
      <c r="A220" s="382" t="str">
        <f t="shared" si="26"/>
        <v>C1-02-05</v>
      </c>
      <c r="B220" s="383">
        <f t="shared" si="33"/>
        <v>1</v>
      </c>
      <c r="C220" s="341" t="s">
        <v>43</v>
      </c>
      <c r="D220" s="282">
        <v>45788</v>
      </c>
      <c r="E220" s="384">
        <f t="shared" si="27"/>
        <v>45788</v>
      </c>
      <c r="F220" s="388">
        <v>0</v>
      </c>
      <c r="G220" s="243">
        <v>5</v>
      </c>
      <c r="H220" s="244" t="s">
        <v>187</v>
      </c>
      <c r="I220" s="243">
        <v>2</v>
      </c>
      <c r="J220" s="387" t="s">
        <v>166</v>
      </c>
      <c r="K220" s="244" t="s">
        <v>122</v>
      </c>
      <c r="L220" s="244" t="s">
        <v>142</v>
      </c>
      <c r="M220" s="244" t="s">
        <v>213</v>
      </c>
      <c r="N220" s="290">
        <v>1.5</v>
      </c>
      <c r="O220" s="391" t="str">
        <f>IF(ISBLANK(L220),"",IF(OR(ISBLANK(VLOOKUP(L220&amp;"-"&amp;E220,'Np Quality'!A:M,6,FALSE)),ISERROR(VLOOKUP(L220&amp;"-"&amp;E220,'Np Quality'!A:M,6,FALSE))),"-",VLOOKUP(L220&amp;"-"&amp;E220,'Np Quality'!A:M,6,FALSE)))</f>
        <v>Np4</v>
      </c>
      <c r="P220" s="391">
        <f>IF(ISBLANK(L220),"",IF(OR(ISBLANK(VLOOKUP(L220&amp;"-"&amp;E220,'Np Quality'!A:M,7,FALSE)),ISERROR(VLOOKUP(L220&amp;"-"&amp;E220,'Np Quality'!A:M,7,FALSE))),"-",VLOOKUP(L220&amp;"-"&amp;E220,'Np Quality'!A:M,7,FALSE)))</f>
        <v>0.9</v>
      </c>
      <c r="Q220" s="391">
        <f>IF(ISBLANK(L220),"",IF(OR(ISBLANK(VLOOKUP(L220&amp;"-"&amp;E220,'Np Quality'!A:M,8,FALSE)),ISERROR(VLOOKUP(L220&amp;"-"&amp;E220,'Np Quality'!A:M,8,FALSE))),"-",VLOOKUP(L220&amp;"-"&amp;E220,'Np Quality'!A:M,8,FALSE)))</f>
        <v>0.9</v>
      </c>
      <c r="R220" s="283">
        <f>IF(ISBLANK(L220),"",IF(OR(ISBLANK(VLOOKUP(L220&amp;"-"&amp;E220,'Np Quality'!A:M,9,FALSE)),ISERROR(VLOOKUP(L220&amp;"-"&amp;E220,'Np Quality'!A:M,9,FALSE))),"-",VLOOKUP(L220&amp;"-"&amp;E220,'Np Quality'!A:M,9,FALSE)))</f>
        <v>0</v>
      </c>
      <c r="S220" s="394"/>
      <c r="T220" s="395" t="str">
        <f t="shared" si="34"/>
        <v>V1-MA1</v>
      </c>
      <c r="U220" s="395" t="str">
        <f t="shared" si="29"/>
        <v>SIS</v>
      </c>
      <c r="V220" s="396"/>
      <c r="W220" s="282">
        <v>45803</v>
      </c>
      <c r="X220" s="258">
        <f t="shared" si="30"/>
        <v>5</v>
      </c>
      <c r="Y220" s="258">
        <f t="shared" si="31"/>
        <v>2025</v>
      </c>
    </row>
    <row r="221" spans="1:25">
      <c r="A221" s="382" t="str">
        <f t="shared" si="26"/>
        <v>C1-03-05</v>
      </c>
      <c r="B221" s="383">
        <f t="shared" si="33"/>
        <v>1</v>
      </c>
      <c r="C221" s="341" t="s">
        <v>43</v>
      </c>
      <c r="D221" s="282">
        <v>45789</v>
      </c>
      <c r="E221" s="384">
        <f t="shared" si="27"/>
        <v>45789</v>
      </c>
      <c r="F221" s="388">
        <v>0</v>
      </c>
      <c r="G221" s="243">
        <v>5</v>
      </c>
      <c r="H221" s="244" t="s">
        <v>187</v>
      </c>
      <c r="I221" s="243">
        <v>3</v>
      </c>
      <c r="J221" s="387" t="s">
        <v>166</v>
      </c>
      <c r="K221" s="244" t="s">
        <v>122</v>
      </c>
      <c r="L221" s="244" t="s">
        <v>142</v>
      </c>
      <c r="M221" s="244" t="s">
        <v>213</v>
      </c>
      <c r="N221" s="290">
        <v>1.5</v>
      </c>
      <c r="O221" s="391" t="str">
        <f>IF(ISBLANK(L221),"",IF(OR(ISBLANK(VLOOKUP(L221&amp;"-"&amp;E221,'Np Quality'!A:M,6,FALSE)),ISERROR(VLOOKUP(L221&amp;"-"&amp;E221,'Np Quality'!A:M,6,FALSE))),"-",VLOOKUP(L221&amp;"-"&amp;E221,'Np Quality'!A:M,6,FALSE)))</f>
        <v>Np4</v>
      </c>
      <c r="P221" s="391">
        <f>IF(ISBLANK(L221),"",IF(OR(ISBLANK(VLOOKUP(L221&amp;"-"&amp;E221,'Np Quality'!A:M,7,FALSE)),ISERROR(VLOOKUP(L221&amp;"-"&amp;E221,'Np Quality'!A:M,7,FALSE))),"-",VLOOKUP(L221&amp;"-"&amp;E221,'Np Quality'!A:M,7,FALSE)))</f>
        <v>0.9</v>
      </c>
      <c r="Q221" s="391">
        <f>IF(ISBLANK(L221),"",IF(OR(ISBLANK(VLOOKUP(L221&amp;"-"&amp;E221,'Np Quality'!A:M,8,FALSE)),ISERROR(VLOOKUP(L221&amp;"-"&amp;E221,'Np Quality'!A:M,8,FALSE))),"-",VLOOKUP(L221&amp;"-"&amp;E221,'Np Quality'!A:M,8,FALSE)))</f>
        <v>0.9</v>
      </c>
      <c r="R221" s="283">
        <f>IF(ISBLANK(L221),"",IF(OR(ISBLANK(VLOOKUP(L221&amp;"-"&amp;E221,'Np Quality'!A:M,9,FALSE)),ISERROR(VLOOKUP(L221&amp;"-"&amp;E221,'Np Quality'!A:M,9,FALSE))),"-",VLOOKUP(L221&amp;"-"&amp;E221,'Np Quality'!A:M,9,FALSE)))</f>
        <v>0</v>
      </c>
      <c r="S221" s="394"/>
      <c r="T221" s="395" t="str">
        <f t="shared" si="34"/>
        <v>V1-MA1</v>
      </c>
      <c r="U221" s="395" t="str">
        <f t="shared" si="29"/>
        <v>SIS</v>
      </c>
      <c r="V221" s="396"/>
      <c r="W221" s="282">
        <v>45804</v>
      </c>
      <c r="X221" s="258">
        <f t="shared" si="30"/>
        <v>5</v>
      </c>
      <c r="Y221" s="258">
        <f t="shared" si="31"/>
        <v>2025</v>
      </c>
    </row>
    <row r="222" spans="1:25">
      <c r="A222" s="382" t="str">
        <f t="shared" si="26"/>
        <v>C1-04-05</v>
      </c>
      <c r="B222" s="383">
        <f t="shared" si="33"/>
        <v>1</v>
      </c>
      <c r="C222" s="341" t="s">
        <v>43</v>
      </c>
      <c r="D222" s="282">
        <v>45789</v>
      </c>
      <c r="E222" s="384">
        <f t="shared" si="27"/>
        <v>45789</v>
      </c>
      <c r="F222" s="388">
        <v>0</v>
      </c>
      <c r="G222" s="243">
        <v>5</v>
      </c>
      <c r="H222" s="244" t="s">
        <v>187</v>
      </c>
      <c r="I222" s="243">
        <v>4</v>
      </c>
      <c r="J222" s="387" t="s">
        <v>166</v>
      </c>
      <c r="K222" s="244" t="s">
        <v>122</v>
      </c>
      <c r="L222" s="244" t="s">
        <v>142</v>
      </c>
      <c r="M222" s="244" t="s">
        <v>213</v>
      </c>
      <c r="N222" s="290">
        <v>1.5</v>
      </c>
      <c r="O222" s="391" t="str">
        <f>IF(ISBLANK(L223),"",IF(OR(ISBLANK(VLOOKUP(L223&amp;"-"&amp;E223,'Np Quality'!A:M,6,FALSE)),ISERROR(VLOOKUP(L223&amp;"-"&amp;E223,'Np Quality'!A:M,6,FALSE))),"-",VLOOKUP(L223&amp;"-"&amp;E223,'Np Quality'!A:M,6,FALSE)))</f>
        <v>Np4</v>
      </c>
      <c r="P222" s="391">
        <f>IF(ISBLANK(L222),"",IF(OR(ISBLANK(VLOOKUP(L222&amp;"-"&amp;E222,'Np Quality'!A:M,7,FALSE)),ISERROR(VLOOKUP(L222&amp;"-"&amp;E222,'Np Quality'!A:M,7,FALSE))),"-",VLOOKUP(L222&amp;"-"&amp;E222,'Np Quality'!A:M,7,FALSE)))</f>
        <v>0.9</v>
      </c>
      <c r="Q222" s="391">
        <f>IF(ISBLANK(L222),"",IF(OR(ISBLANK(VLOOKUP(L222&amp;"-"&amp;E222,'Np Quality'!A:M,8,FALSE)),ISERROR(VLOOKUP(L222&amp;"-"&amp;E222,'Np Quality'!A:M,8,FALSE))),"-",VLOOKUP(L222&amp;"-"&amp;E222,'Np Quality'!A:M,8,FALSE)))</f>
        <v>0.9</v>
      </c>
      <c r="R222" s="283">
        <f>IF(ISBLANK(L222),"",IF(OR(ISBLANK(VLOOKUP(L222&amp;"-"&amp;E222,'Np Quality'!A:M,9,FALSE)),ISERROR(VLOOKUP(L222&amp;"-"&amp;E222,'Np Quality'!A:M,9,FALSE))),"-",VLOOKUP(L222&amp;"-"&amp;E222,'Np Quality'!A:M,9,FALSE)))</f>
        <v>0</v>
      </c>
      <c r="S222" s="394"/>
      <c r="T222" s="395" t="str">
        <f t="shared" si="34"/>
        <v>V1-MA1</v>
      </c>
      <c r="U222" s="395" t="str">
        <f t="shared" si="29"/>
        <v>SIS</v>
      </c>
      <c r="V222" s="396"/>
      <c r="W222" s="282">
        <v>45804</v>
      </c>
      <c r="X222" s="258">
        <f t="shared" si="30"/>
        <v>5</v>
      </c>
      <c r="Y222" s="258">
        <f t="shared" si="31"/>
        <v>2025</v>
      </c>
    </row>
    <row r="223" spans="1:25">
      <c r="A223" s="382" t="str">
        <f t="shared" si="26"/>
        <v>C1-05-05</v>
      </c>
      <c r="B223" s="383">
        <f t="shared" si="33"/>
        <v>1</v>
      </c>
      <c r="C223" s="341" t="s">
        <v>43</v>
      </c>
      <c r="D223" s="282">
        <v>45790</v>
      </c>
      <c r="E223" s="384">
        <f t="shared" si="27"/>
        <v>45790</v>
      </c>
      <c r="F223" s="388">
        <v>0</v>
      </c>
      <c r="G223" s="243">
        <v>5</v>
      </c>
      <c r="H223" s="244" t="s">
        <v>187</v>
      </c>
      <c r="I223" s="243">
        <v>5</v>
      </c>
      <c r="J223" s="387" t="s">
        <v>166</v>
      </c>
      <c r="K223" s="244" t="s">
        <v>122</v>
      </c>
      <c r="L223" s="244" t="s">
        <v>142</v>
      </c>
      <c r="M223" s="244" t="s">
        <v>213</v>
      </c>
      <c r="N223" s="290">
        <v>1.5</v>
      </c>
      <c r="O223" s="391" t="str">
        <f>IF(ISBLANK(L223),"",IF(OR(ISBLANK(VLOOKUP(L223&amp;"-"&amp;E223,'Np Quality'!A:M,6,FALSE)),ISERROR(VLOOKUP(L223&amp;"-"&amp;E223,'Np Quality'!A:M,6,FALSE))),"-",VLOOKUP(L223&amp;"-"&amp;E223,'Np Quality'!A:M,6,FALSE)))</f>
        <v>Np4</v>
      </c>
      <c r="P223" s="391">
        <f>IF(ISBLANK(L224),"",IF(OR(ISBLANK(VLOOKUP(L224&amp;"-"&amp;E224,'Np Quality'!A:M,7,FALSE)),ISERROR(VLOOKUP(L224&amp;"-"&amp;E224,'Np Quality'!A:M,7,FALSE))),"-",VLOOKUP(L224&amp;"-"&amp;E224,'Np Quality'!A:M,7,FALSE)))</f>
        <v>0.9</v>
      </c>
      <c r="Q223" s="391">
        <f>IF(ISBLANK(L223),"",IF(OR(ISBLANK(VLOOKUP(L223&amp;"-"&amp;E223,'Np Quality'!A:M,8,FALSE)),ISERROR(VLOOKUP(L223&amp;"-"&amp;E223,'Np Quality'!A:M,8,FALSE))),"-",VLOOKUP(L223&amp;"-"&amp;E223,'Np Quality'!A:M,8,FALSE)))</f>
        <v>0.9</v>
      </c>
      <c r="R223" s="283">
        <f>IF(ISBLANK(L223),"",IF(OR(ISBLANK(VLOOKUP(L223&amp;"-"&amp;E223,'Np Quality'!A:M,9,FALSE)),ISERROR(VLOOKUP(L223&amp;"-"&amp;E223,'Np Quality'!A:M,9,FALSE))),"-",VLOOKUP(L223&amp;"-"&amp;E223,'Np Quality'!A:M,9,FALSE)))</f>
        <v>0</v>
      </c>
      <c r="S223" s="394"/>
      <c r="T223" s="395" t="str">
        <f t="shared" si="34"/>
        <v>V1-MA1</v>
      </c>
      <c r="U223" s="395" t="str">
        <f t="shared" si="29"/>
        <v>SIS</v>
      </c>
      <c r="V223" s="396"/>
      <c r="W223" s="282">
        <v>45806</v>
      </c>
      <c r="X223" s="258">
        <f t="shared" si="30"/>
        <v>5</v>
      </c>
      <c r="Y223" s="258">
        <f t="shared" si="31"/>
        <v>2025</v>
      </c>
    </row>
    <row r="224" spans="1:25">
      <c r="A224" s="382" t="str">
        <f t="shared" si="26"/>
        <v>C1-06-05</v>
      </c>
      <c r="B224" s="383">
        <f t="shared" si="33"/>
        <v>1</v>
      </c>
      <c r="C224" s="341" t="s">
        <v>43</v>
      </c>
      <c r="D224" s="282">
        <v>45790</v>
      </c>
      <c r="E224" s="384">
        <f t="shared" si="27"/>
        <v>45790</v>
      </c>
      <c r="F224" s="388">
        <v>0</v>
      </c>
      <c r="G224" s="243">
        <v>5</v>
      </c>
      <c r="H224" s="244" t="s">
        <v>187</v>
      </c>
      <c r="I224" s="243">
        <v>6</v>
      </c>
      <c r="J224" s="387" t="s">
        <v>166</v>
      </c>
      <c r="K224" s="244" t="s">
        <v>122</v>
      </c>
      <c r="L224" s="244" t="s">
        <v>142</v>
      </c>
      <c r="M224" s="244" t="s">
        <v>213</v>
      </c>
      <c r="N224" s="290">
        <v>1.5</v>
      </c>
      <c r="O224" s="391" t="str">
        <f>IF(ISBLANK(L224),"",IF(OR(ISBLANK(VLOOKUP(L224&amp;"-"&amp;E224,'Np Quality'!A:M,6,FALSE)),ISERROR(VLOOKUP(L224&amp;"-"&amp;E224,'Np Quality'!A:M,6,FALSE))),"-",VLOOKUP(L224&amp;"-"&amp;E224,'Np Quality'!A:M,6,FALSE)))</f>
        <v>Np4</v>
      </c>
      <c r="P224" s="391">
        <f>IF(ISBLANK(L224),"",IF(OR(ISBLANK(VLOOKUP(L224&amp;"-"&amp;E224,'Np Quality'!A:M,7,FALSE)),ISERROR(VLOOKUP(L224&amp;"-"&amp;E224,'Np Quality'!A:M,7,FALSE))),"-",VLOOKUP(L224&amp;"-"&amp;E224,'Np Quality'!A:M,7,FALSE)))</f>
        <v>0.9</v>
      </c>
      <c r="Q224" s="391">
        <f>IF(ISBLANK(L225),"",IF(OR(ISBLANK(VLOOKUP(L225&amp;"-"&amp;E225,'Np Quality'!A:M,8,FALSE)),ISERROR(VLOOKUP(L225&amp;"-"&amp;E225,'Np Quality'!A:M,8,FALSE))),"-",VLOOKUP(L225&amp;"-"&amp;E225,'Np Quality'!A:M,8,FALSE)))</f>
        <v>0.9</v>
      </c>
      <c r="R224" s="283">
        <f>IF(ISBLANK(L224),"",IF(OR(ISBLANK(VLOOKUP(L224&amp;"-"&amp;E224,'Np Quality'!A:M,9,FALSE)),ISERROR(VLOOKUP(L224&amp;"-"&amp;E224,'Np Quality'!A:M,9,FALSE))),"-",VLOOKUP(L224&amp;"-"&amp;E224,'Np Quality'!A:M,9,FALSE)))</f>
        <v>0</v>
      </c>
      <c r="S224" s="394"/>
      <c r="T224" s="395" t="str">
        <f t="shared" si="34"/>
        <v>V1-MA1</v>
      </c>
      <c r="U224" s="395" t="str">
        <f t="shared" si="29"/>
        <v>SIS</v>
      </c>
      <c r="V224" s="396"/>
      <c r="W224" s="282">
        <v>45805</v>
      </c>
      <c r="X224" s="258">
        <f t="shared" si="30"/>
        <v>5</v>
      </c>
      <c r="Y224" s="258">
        <f t="shared" si="31"/>
        <v>2025</v>
      </c>
    </row>
    <row r="225" spans="1:25">
      <c r="A225" s="382" t="str">
        <f t="shared" si="26"/>
        <v>C1-07-05</v>
      </c>
      <c r="B225" s="383">
        <f t="shared" si="33"/>
        <v>1</v>
      </c>
      <c r="C225" s="341" t="s">
        <v>43</v>
      </c>
      <c r="D225" s="282">
        <v>45791</v>
      </c>
      <c r="E225" s="384">
        <f t="shared" si="27"/>
        <v>45791</v>
      </c>
      <c r="F225" s="388">
        <v>0</v>
      </c>
      <c r="G225" s="243">
        <v>5</v>
      </c>
      <c r="H225" s="244" t="s">
        <v>187</v>
      </c>
      <c r="I225" s="243">
        <v>7</v>
      </c>
      <c r="J225" s="387" t="s">
        <v>166</v>
      </c>
      <c r="K225" s="244" t="s">
        <v>122</v>
      </c>
      <c r="L225" s="244" t="s">
        <v>142</v>
      </c>
      <c r="M225" s="244" t="s">
        <v>213</v>
      </c>
      <c r="N225" s="290">
        <v>2</v>
      </c>
      <c r="O225" s="391" t="str">
        <f>IF(ISBLANK(L225),"",IF(OR(ISBLANK(VLOOKUP(L225&amp;"-"&amp;E225,'Np Quality'!A:M,6,FALSE)),ISERROR(VLOOKUP(L225&amp;"-"&amp;E225,'Np Quality'!A:M,6,FALSE))),"-",VLOOKUP(L225&amp;"-"&amp;E225,'Np Quality'!A:M,6,FALSE)))</f>
        <v>Np4</v>
      </c>
      <c r="P225" s="391">
        <f>IF(ISBLANK(L225),"",IF(OR(ISBLANK(VLOOKUP(L225&amp;"-"&amp;E225,'Np Quality'!A:M,7,FALSE)),ISERROR(VLOOKUP(L225&amp;"-"&amp;E225,'Np Quality'!A:M,7,FALSE))),"-",VLOOKUP(L225&amp;"-"&amp;E225,'Np Quality'!A:M,7,FALSE)))</f>
        <v>0.9</v>
      </c>
      <c r="Q225" s="391">
        <f>IF(ISBLANK(L225),"",IF(OR(ISBLANK(VLOOKUP(L225&amp;"-"&amp;E225,'Np Quality'!A:M,8,FALSE)),ISERROR(VLOOKUP(L225&amp;"-"&amp;E225,'Np Quality'!A:M,8,FALSE))),"-",VLOOKUP(L225&amp;"-"&amp;E225,'Np Quality'!A:M,8,FALSE)))</f>
        <v>0.9</v>
      </c>
      <c r="R225" s="283">
        <f>IF(ISBLANK(L226),"",IF(OR(ISBLANK(VLOOKUP(L226&amp;"-"&amp;E226,'Np Quality'!A:M,9,FALSE)),ISERROR(VLOOKUP(L226&amp;"-"&amp;E226,'Np Quality'!A:M,9,FALSE))),"-",VLOOKUP(L226&amp;"-"&amp;E226,'Np Quality'!A:M,9,FALSE)))</f>
        <v>0</v>
      </c>
      <c r="S225" s="394"/>
      <c r="T225" s="395" t="str">
        <f t="shared" si="34"/>
        <v>V1-MA1</v>
      </c>
      <c r="U225" s="395" t="str">
        <f t="shared" si="29"/>
        <v>SIS</v>
      </c>
      <c r="V225" s="396"/>
      <c r="W225" s="282">
        <v>45807</v>
      </c>
      <c r="X225" s="258">
        <f t="shared" si="30"/>
        <v>5</v>
      </c>
      <c r="Y225" s="258">
        <f t="shared" si="31"/>
        <v>2025</v>
      </c>
    </row>
    <row r="226" spans="1:25">
      <c r="A226" s="382" t="str">
        <f t="shared" si="26"/>
        <v>C1-08-05</v>
      </c>
      <c r="B226" s="383">
        <f t="shared" si="33"/>
        <v>1</v>
      </c>
      <c r="C226" s="341" t="s">
        <v>43</v>
      </c>
      <c r="D226" s="282">
        <v>45791</v>
      </c>
      <c r="E226" s="384">
        <f t="shared" si="27"/>
        <v>45791</v>
      </c>
      <c r="F226" s="388">
        <v>0</v>
      </c>
      <c r="G226" s="243">
        <v>5</v>
      </c>
      <c r="H226" s="244" t="s">
        <v>187</v>
      </c>
      <c r="I226" s="243">
        <v>8</v>
      </c>
      <c r="J226" s="387" t="s">
        <v>166</v>
      </c>
      <c r="K226" s="244" t="s">
        <v>122</v>
      </c>
      <c r="L226" s="244" t="s">
        <v>142</v>
      </c>
      <c r="M226" s="397" t="s">
        <v>213</v>
      </c>
      <c r="N226" s="290">
        <v>2</v>
      </c>
      <c r="O226" s="391" t="str">
        <f>IF(ISBLANK(L226),"",IF(OR(ISBLANK(VLOOKUP(L226&amp;"-"&amp;E226,'Np Quality'!A:M,6,FALSE)),ISERROR(VLOOKUP(L226&amp;"-"&amp;E226,'Np Quality'!A:M,6,FALSE))),"-",VLOOKUP(L226&amp;"-"&amp;E226,'Np Quality'!A:M,6,FALSE)))</f>
        <v>Np4</v>
      </c>
      <c r="P226" s="391">
        <f>IF(ISBLANK(L226),"",IF(OR(ISBLANK(VLOOKUP(L226&amp;"-"&amp;E226,'Np Quality'!A:M,7,FALSE)),ISERROR(VLOOKUP(L226&amp;"-"&amp;E226,'Np Quality'!A:M,7,FALSE))),"-",VLOOKUP(L226&amp;"-"&amp;E226,'Np Quality'!A:M,7,FALSE)))</f>
        <v>0.9</v>
      </c>
      <c r="Q226" s="391">
        <f>IF(ISBLANK(L226),"",IF(OR(ISBLANK(VLOOKUP(L226&amp;"-"&amp;E226,'Np Quality'!A:M,8,FALSE)),ISERROR(VLOOKUP(L226&amp;"-"&amp;E226,'Np Quality'!A:M,8,FALSE))),"-",VLOOKUP(L226&amp;"-"&amp;E226,'Np Quality'!A:M,8,FALSE)))</f>
        <v>0.9</v>
      </c>
      <c r="R226" s="283">
        <f>IF(ISBLANK(L226),"",IF(OR(ISBLANK(VLOOKUP(L226&amp;"-"&amp;E226,'Np Quality'!A:M,9,FALSE)),ISERROR(VLOOKUP(L226&amp;"-"&amp;E226,'Np Quality'!A:M,9,FALSE))),"-",VLOOKUP(L226&amp;"-"&amp;E226,'Np Quality'!A:M,9,FALSE)))</f>
        <v>0</v>
      </c>
      <c r="S226" s="394"/>
      <c r="T226" s="395" t="str">
        <f t="shared" si="34"/>
        <v>V1-MA1</v>
      </c>
      <c r="U226" s="395" t="str">
        <f t="shared" si="29"/>
        <v>SIS</v>
      </c>
      <c r="V226" s="396"/>
      <c r="W226" s="282">
        <v>45807</v>
      </c>
      <c r="X226" s="258">
        <f t="shared" si="30"/>
        <v>5</v>
      </c>
      <c r="Y226" s="258">
        <f t="shared" si="31"/>
        <v>2025</v>
      </c>
    </row>
    <row r="227" spans="1:25">
      <c r="A227" s="382" t="str">
        <f t="shared" si="26"/>
        <v>A1-01-05</v>
      </c>
      <c r="B227" s="383">
        <f t="shared" ref="B227:B258" si="35">IF(AND(A227&lt;&gt;A226,A227&lt;&gt;""),COUNTIF(A:A,A227),"")</f>
        <v>1</v>
      </c>
      <c r="C227" s="341" t="s">
        <v>43</v>
      </c>
      <c r="D227" s="282">
        <v>45830</v>
      </c>
      <c r="E227" s="384">
        <f t="shared" si="27"/>
        <v>45830</v>
      </c>
      <c r="F227" s="388">
        <v>0</v>
      </c>
      <c r="G227" s="243">
        <v>5</v>
      </c>
      <c r="H227" s="244" t="s">
        <v>144</v>
      </c>
      <c r="I227" s="243">
        <v>1</v>
      </c>
      <c r="J227" s="387" t="s">
        <v>166</v>
      </c>
      <c r="K227" s="244" t="s">
        <v>122</v>
      </c>
      <c r="L227" s="244" t="s">
        <v>142</v>
      </c>
      <c r="M227" s="397" t="s">
        <v>213</v>
      </c>
      <c r="N227" s="290">
        <v>2.5</v>
      </c>
      <c r="O227" s="391" t="str">
        <f>IF(ISBLANK(L227),"",IF(OR(ISBLANK(VLOOKUP(L227&amp;"-"&amp;E227,'Np Quality'!A:M,6,FALSE)),ISERROR(VLOOKUP(L227&amp;"-"&amp;E227,'Np Quality'!A:M,6,FALSE))),"-",VLOOKUP(L227&amp;"-"&amp;E227,'Np Quality'!A:M,6,FALSE)))</f>
        <v>Np4</v>
      </c>
      <c r="P227" s="391">
        <f>IF(ISBLANK(L227),"",IF(OR(ISBLANK(VLOOKUP(L227&amp;"-"&amp;E227,'Np Quality'!A:M,7,FALSE)),ISERROR(VLOOKUP(L227&amp;"-"&amp;E227,'Np Quality'!A:M,7,FALSE))),"-",VLOOKUP(L227&amp;"-"&amp;E227,'Np Quality'!A:M,7,FALSE)))</f>
        <v>0.98</v>
      </c>
      <c r="Q227" s="391">
        <f>IF(ISBLANK(L227),"",IF(OR(ISBLANK(VLOOKUP(L227&amp;"-"&amp;E227,'Np Quality'!A:M,8,FALSE)),ISERROR(VLOOKUP(L227&amp;"-"&amp;E227,'Np Quality'!A:M,8,FALSE))),"-",VLOOKUP(L227&amp;"-"&amp;E227,'Np Quality'!A:M,8,FALSE)))</f>
        <v>0.98</v>
      </c>
      <c r="R227" s="283">
        <f>IF(ISBLANK(L227),"",IF(OR(ISBLANK(VLOOKUP(L227&amp;"-"&amp;E227,'Np Quality'!A:M,9,FALSE)),ISERROR(VLOOKUP(L227&amp;"-"&amp;E227,'Np Quality'!A:M,9,FALSE))),"-",VLOOKUP(L227&amp;"-"&amp;E227,'Np Quality'!A:M,9,FALSE)))</f>
        <v>0</v>
      </c>
      <c r="S227" s="394"/>
      <c r="T227" s="395" t="str">
        <f t="shared" si="34"/>
        <v>V1-MA1</v>
      </c>
      <c r="U227" s="395" t="str">
        <f t="shared" si="29"/>
        <v>SIS</v>
      </c>
      <c r="V227" s="396"/>
      <c r="W227" s="282">
        <v>45844</v>
      </c>
      <c r="X227" s="258">
        <f t="shared" si="30"/>
        <v>7</v>
      </c>
      <c r="Y227" s="258">
        <f t="shared" si="31"/>
        <v>2025</v>
      </c>
    </row>
    <row r="228" spans="1:25">
      <c r="A228" s="382" t="str">
        <f t="shared" si="26"/>
        <v>A1-02-05</v>
      </c>
      <c r="B228" s="383">
        <f t="shared" si="35"/>
        <v>1</v>
      </c>
      <c r="C228" s="341" t="s">
        <v>43</v>
      </c>
      <c r="D228" s="282">
        <v>45830</v>
      </c>
      <c r="E228" s="384">
        <f t="shared" si="27"/>
        <v>45830</v>
      </c>
      <c r="F228" s="388">
        <v>0</v>
      </c>
      <c r="G228" s="243">
        <v>5</v>
      </c>
      <c r="H228" s="244" t="s">
        <v>144</v>
      </c>
      <c r="I228" s="243">
        <v>2</v>
      </c>
      <c r="J228" s="387" t="s">
        <v>166</v>
      </c>
      <c r="K228" s="244" t="s">
        <v>122</v>
      </c>
      <c r="L228" s="244" t="s">
        <v>142</v>
      </c>
      <c r="M228" s="244" t="s">
        <v>213</v>
      </c>
      <c r="N228" s="290">
        <v>2.5</v>
      </c>
      <c r="O228" s="391" t="str">
        <f>IF(ISBLANK(L228),"",IF(OR(ISBLANK(VLOOKUP(L228&amp;"-"&amp;E228,'Np Quality'!A:M,6,FALSE)),ISERROR(VLOOKUP(L228&amp;"-"&amp;E228,'Np Quality'!A:M,6,FALSE))),"-",VLOOKUP(L228&amp;"-"&amp;E228,'Np Quality'!A:M,6,FALSE)))</f>
        <v>Np4</v>
      </c>
      <c r="P228" s="391">
        <f>IF(ISBLANK(L228),"",IF(OR(ISBLANK(VLOOKUP(L228&amp;"-"&amp;E228,'Np Quality'!A:M,7,FALSE)),ISERROR(VLOOKUP(L228&amp;"-"&amp;E228,'Np Quality'!A:M,7,FALSE))),"-",VLOOKUP(L228&amp;"-"&amp;E228,'Np Quality'!A:M,7,FALSE)))</f>
        <v>0.98</v>
      </c>
      <c r="Q228" s="391">
        <f>IF(ISBLANK(L228),"",IF(OR(ISBLANK(VLOOKUP(L228&amp;"-"&amp;E228,'Np Quality'!A:M,8,FALSE)),ISERROR(VLOOKUP(L228&amp;"-"&amp;E228,'Np Quality'!A:M,8,FALSE))),"-",VLOOKUP(L228&amp;"-"&amp;E228,'Np Quality'!A:M,8,FALSE)))</f>
        <v>0.98</v>
      </c>
      <c r="R228" s="283">
        <f>IF(ISBLANK(L228),"",IF(OR(ISBLANK(VLOOKUP(L228&amp;"-"&amp;E228,'Np Quality'!A:M,9,FALSE)),ISERROR(VLOOKUP(L228&amp;"-"&amp;E228,'Np Quality'!A:M,9,FALSE))),"-",VLOOKUP(L228&amp;"-"&amp;E228,'Np Quality'!A:M,9,FALSE)))</f>
        <v>0</v>
      </c>
      <c r="S228" s="394"/>
      <c r="T228" s="395" t="str">
        <f t="shared" si="34"/>
        <v>V1-MA1</v>
      </c>
      <c r="U228" s="395" t="str">
        <f t="shared" si="29"/>
        <v>SIS</v>
      </c>
      <c r="V228" s="396"/>
      <c r="W228" s="282">
        <v>45844</v>
      </c>
      <c r="X228" s="258">
        <f t="shared" si="30"/>
        <v>7</v>
      </c>
      <c r="Y228" s="258">
        <f t="shared" si="31"/>
        <v>2025</v>
      </c>
    </row>
    <row r="229" spans="1:25">
      <c r="A229" s="382" t="str">
        <f t="shared" si="26"/>
        <v>A1-03-05</v>
      </c>
      <c r="B229" s="383">
        <f t="shared" si="35"/>
        <v>1</v>
      </c>
      <c r="C229" s="341" t="s">
        <v>43</v>
      </c>
      <c r="D229" s="282">
        <v>45830</v>
      </c>
      <c r="E229" s="384">
        <f t="shared" si="27"/>
        <v>45830</v>
      </c>
      <c r="F229" s="388">
        <v>0</v>
      </c>
      <c r="G229" s="243">
        <v>5</v>
      </c>
      <c r="H229" s="244" t="s">
        <v>144</v>
      </c>
      <c r="I229" s="243">
        <v>3</v>
      </c>
      <c r="J229" s="387" t="s">
        <v>166</v>
      </c>
      <c r="K229" s="244" t="s">
        <v>122</v>
      </c>
      <c r="L229" s="244" t="s">
        <v>186</v>
      </c>
      <c r="M229" s="262" t="s">
        <v>181</v>
      </c>
      <c r="N229" s="290">
        <v>1.5</v>
      </c>
      <c r="O229" s="391" t="str">
        <f>IF(ISBLANK(L229),"",IF(OR(ISBLANK(VLOOKUP(L229&amp;"-"&amp;E229,'Np Quality'!A:M,6,FALSE)),ISERROR(VLOOKUP(L229&amp;"-"&amp;E229,'Np Quality'!A:M,6,FALSE))),"-",VLOOKUP(L229&amp;"-"&amp;E229,'Np Quality'!A:M,6,FALSE)))</f>
        <v>Np4</v>
      </c>
      <c r="P229" s="391">
        <f>IF(ISBLANK(L229),"",IF(OR(ISBLANK(VLOOKUP(L229&amp;"-"&amp;E229,'Np Quality'!A:M,7,FALSE)),ISERROR(VLOOKUP(L229&amp;"-"&amp;E229,'Np Quality'!A:M,7,FALSE))),"-",VLOOKUP(L229&amp;"-"&amp;E229,'Np Quality'!A:M,7,FALSE)))</f>
        <v>0.98</v>
      </c>
      <c r="Q229" s="391">
        <f>IF(ISBLANK(L229),"",IF(OR(ISBLANK(VLOOKUP(L229&amp;"-"&amp;E229,'Np Quality'!A:M,8,FALSE)),ISERROR(VLOOKUP(L229&amp;"-"&amp;E229,'Np Quality'!A:M,8,FALSE))),"-",VLOOKUP(L229&amp;"-"&amp;E229,'Np Quality'!A:M,8,FALSE)))</f>
        <v>0.98</v>
      </c>
      <c r="R229" s="283">
        <f>IF(ISBLANK(L229),"",IF(OR(ISBLANK(VLOOKUP(L229&amp;"-"&amp;E229,'Np Quality'!A:M,9,FALSE)),ISERROR(VLOOKUP(L229&amp;"-"&amp;E229,'Np Quality'!A:M,9,FALSE))),"-",VLOOKUP(L229&amp;"-"&amp;E229,'Np Quality'!A:M,9,FALSE)))</f>
        <v>0</v>
      </c>
      <c r="S229" s="394"/>
      <c r="T229" s="395" t="str">
        <f t="shared" si="34"/>
        <v>V1-MC1</v>
      </c>
      <c r="U229" s="395" t="str">
        <f t="shared" si="29"/>
        <v>SyAqua</v>
      </c>
      <c r="V229" s="396"/>
      <c r="W229" s="282">
        <v>45844</v>
      </c>
      <c r="X229" s="258">
        <f t="shared" si="30"/>
        <v>7</v>
      </c>
      <c r="Y229" s="258">
        <f t="shared" si="31"/>
        <v>2025</v>
      </c>
    </row>
    <row r="230" spans="1:25">
      <c r="A230" s="382" t="str">
        <f t="shared" si="26"/>
        <v>A1-04-05</v>
      </c>
      <c r="B230" s="383">
        <f t="shared" si="35"/>
        <v>1</v>
      </c>
      <c r="C230" s="341" t="s">
        <v>43</v>
      </c>
      <c r="D230" s="282">
        <v>45830</v>
      </c>
      <c r="E230" s="384">
        <f t="shared" si="27"/>
        <v>45830</v>
      </c>
      <c r="F230" s="388">
        <v>0</v>
      </c>
      <c r="G230" s="243">
        <v>5</v>
      </c>
      <c r="H230" s="244" t="s">
        <v>144</v>
      </c>
      <c r="I230" s="243">
        <v>4</v>
      </c>
      <c r="J230" s="387" t="s">
        <v>166</v>
      </c>
      <c r="K230" s="244" t="s">
        <v>122</v>
      </c>
      <c r="L230" s="244" t="s">
        <v>186</v>
      </c>
      <c r="M230" s="244" t="s">
        <v>181</v>
      </c>
      <c r="N230" s="290">
        <v>1.5</v>
      </c>
      <c r="O230" s="391" t="str">
        <f>IF(ISBLANK(L230),"",IF(OR(ISBLANK(VLOOKUP(L230&amp;"-"&amp;E230,'Np Quality'!A:M,6,FALSE)),ISERROR(VLOOKUP(L230&amp;"-"&amp;E230,'Np Quality'!A:M,6,FALSE))),"-",VLOOKUP(L230&amp;"-"&amp;E230,'Np Quality'!A:M,6,FALSE)))</f>
        <v>Np4</v>
      </c>
      <c r="P230" s="391">
        <f>IF(ISBLANK(L230),"",IF(OR(ISBLANK(VLOOKUP(L230&amp;"-"&amp;E230,'Np Quality'!A:M,7,FALSE)),ISERROR(VLOOKUP(L230&amp;"-"&amp;E230,'Np Quality'!A:M,7,FALSE))),"-",VLOOKUP(L230&amp;"-"&amp;E230,'Np Quality'!A:M,7,FALSE)))</f>
        <v>0.98</v>
      </c>
      <c r="Q230" s="391">
        <f>IF(ISBLANK(L230),"",IF(OR(ISBLANK(VLOOKUP(L230&amp;"-"&amp;E230,'Np Quality'!A:M,8,FALSE)),ISERROR(VLOOKUP(L230&amp;"-"&amp;E230,'Np Quality'!A:M,8,FALSE))),"-",VLOOKUP(L230&amp;"-"&amp;E230,'Np Quality'!A:M,8,FALSE)))</f>
        <v>0.98</v>
      </c>
      <c r="R230" s="283">
        <f>IF(ISBLANK(L230),"",IF(OR(ISBLANK(VLOOKUP(L230&amp;"-"&amp;E230,'Np Quality'!A:M,9,FALSE)),ISERROR(VLOOKUP(L230&amp;"-"&amp;E230,'Np Quality'!A:M,9,FALSE))),"-",VLOOKUP(L230&amp;"-"&amp;E230,'Np Quality'!A:M,9,FALSE)))</f>
        <v>0</v>
      </c>
      <c r="S230" s="394"/>
      <c r="T230" s="395" t="str">
        <f t="shared" si="34"/>
        <v>V1-MC1</v>
      </c>
      <c r="U230" s="395" t="str">
        <f t="shared" si="29"/>
        <v>SyAqua</v>
      </c>
      <c r="V230" s="396"/>
      <c r="W230" s="282">
        <v>45843</v>
      </c>
      <c r="X230" s="258">
        <f t="shared" si="30"/>
        <v>7</v>
      </c>
      <c r="Y230" s="258">
        <f t="shared" si="31"/>
        <v>2025</v>
      </c>
    </row>
    <row r="231" spans="1:25">
      <c r="A231" s="382" t="str">
        <f t="shared" si="26"/>
        <v>A1-05-05</v>
      </c>
      <c r="B231" s="383">
        <f t="shared" si="35"/>
        <v>1</v>
      </c>
      <c r="C231" s="341" t="s">
        <v>43</v>
      </c>
      <c r="D231" s="282">
        <v>45831</v>
      </c>
      <c r="E231" s="384">
        <f t="shared" si="27"/>
        <v>45831</v>
      </c>
      <c r="F231" s="388">
        <v>0</v>
      </c>
      <c r="G231" s="243">
        <v>5</v>
      </c>
      <c r="H231" s="244" t="s">
        <v>144</v>
      </c>
      <c r="I231" s="243">
        <v>5</v>
      </c>
      <c r="J231" s="387" t="s">
        <v>166</v>
      </c>
      <c r="K231" s="244" t="s">
        <v>122</v>
      </c>
      <c r="L231" s="244" t="s">
        <v>186</v>
      </c>
      <c r="M231" s="244" t="s">
        <v>181</v>
      </c>
      <c r="N231" s="290">
        <v>1.5</v>
      </c>
      <c r="O231" s="391" t="str">
        <f>IF(ISBLANK(L231),"",IF(OR(ISBLANK(VLOOKUP(L231&amp;"-"&amp;E231,'Np Quality'!A:M,6,FALSE)),ISERROR(VLOOKUP(L231&amp;"-"&amp;E231,'Np Quality'!A:M,6,FALSE))),"-",VLOOKUP(L231&amp;"-"&amp;E231,'Np Quality'!A:M,6,FALSE)))</f>
        <v>Np4</v>
      </c>
      <c r="P231" s="391">
        <f>IF(ISBLANK(L231),"",IF(OR(ISBLANK(VLOOKUP(L231&amp;"-"&amp;E231,'Np Quality'!A:M,7,FALSE)),ISERROR(VLOOKUP(L231&amp;"-"&amp;E231,'Np Quality'!A:M,7,FALSE))),"-",VLOOKUP(L231&amp;"-"&amp;E231,'Np Quality'!A:M,7,FALSE)))</f>
        <v>0.95</v>
      </c>
      <c r="Q231" s="391">
        <f>IF(ISBLANK(L231),"",IF(OR(ISBLANK(VLOOKUP(L231&amp;"-"&amp;E231,'Np Quality'!A:M,8,FALSE)),ISERROR(VLOOKUP(L231&amp;"-"&amp;E231,'Np Quality'!A:M,8,FALSE))),"-",VLOOKUP(L231&amp;"-"&amp;E231,'Np Quality'!A:M,8,FALSE)))</f>
        <v>0.95</v>
      </c>
      <c r="R231" s="283">
        <f>IF(ISBLANK(L231),"",IF(OR(ISBLANK(VLOOKUP(L231&amp;"-"&amp;E231,'Np Quality'!A:M,9,FALSE)),ISERROR(VLOOKUP(L231&amp;"-"&amp;E231,'Np Quality'!A:M,9,FALSE))),"-",VLOOKUP(L231&amp;"-"&amp;E231,'Np Quality'!A:M,9,FALSE)))</f>
        <v>0</v>
      </c>
      <c r="S231" s="394"/>
      <c r="T231" s="395" t="str">
        <f t="shared" si="34"/>
        <v>V1-MC1</v>
      </c>
      <c r="U231" s="395" t="str">
        <f t="shared" si="29"/>
        <v>SyAqua</v>
      </c>
      <c r="V231" s="396"/>
      <c r="W231" s="282">
        <v>45844</v>
      </c>
      <c r="X231" s="258">
        <f t="shared" si="30"/>
        <v>7</v>
      </c>
      <c r="Y231" s="258">
        <f t="shared" si="31"/>
        <v>2025</v>
      </c>
    </row>
    <row r="232" spans="1:25">
      <c r="A232" s="382" t="str">
        <f t="shared" si="26"/>
        <v>A1-06-05</v>
      </c>
      <c r="B232" s="383">
        <f t="shared" si="35"/>
        <v>1</v>
      </c>
      <c r="C232" s="341" t="s">
        <v>43</v>
      </c>
      <c r="D232" s="282">
        <v>45831</v>
      </c>
      <c r="E232" s="384">
        <f t="shared" si="27"/>
        <v>45831</v>
      </c>
      <c r="F232" s="388">
        <v>0</v>
      </c>
      <c r="G232" s="243">
        <v>5</v>
      </c>
      <c r="H232" s="244" t="s">
        <v>144</v>
      </c>
      <c r="I232" s="243">
        <v>6</v>
      </c>
      <c r="J232" s="387" t="s">
        <v>166</v>
      </c>
      <c r="K232" s="244" t="s">
        <v>122</v>
      </c>
      <c r="L232" s="244" t="s">
        <v>186</v>
      </c>
      <c r="M232" s="244" t="s">
        <v>181</v>
      </c>
      <c r="N232" s="290">
        <v>1.5</v>
      </c>
      <c r="O232" s="391" t="str">
        <f>IF(ISBLANK(L233),"",IF(OR(ISBLANK(VLOOKUP(L233&amp;"-"&amp;E233,'Np Quality'!A:M,6,FALSE)),ISERROR(VLOOKUP(L233&amp;"-"&amp;E233,'Np Quality'!A:M,6,FALSE))),"-",VLOOKUP(L233&amp;"-"&amp;E233,'Np Quality'!A:M,6,FALSE)))</f>
        <v>Np4</v>
      </c>
      <c r="P232" s="391">
        <f>IF(ISBLANK(L232),"",IF(OR(ISBLANK(VLOOKUP(L232&amp;"-"&amp;E232,'Np Quality'!A:M,7,FALSE)),ISERROR(VLOOKUP(L232&amp;"-"&amp;E232,'Np Quality'!A:M,7,FALSE))),"-",VLOOKUP(L232&amp;"-"&amp;E232,'Np Quality'!A:M,7,FALSE)))</f>
        <v>0.95</v>
      </c>
      <c r="Q232" s="391">
        <f>IF(ISBLANK(L232),"",IF(OR(ISBLANK(VLOOKUP(L232&amp;"-"&amp;E232,'Np Quality'!A:M,8,FALSE)),ISERROR(VLOOKUP(L232&amp;"-"&amp;E232,'Np Quality'!A:M,8,FALSE))),"-",VLOOKUP(L232&amp;"-"&amp;E232,'Np Quality'!A:M,8,FALSE)))</f>
        <v>0.95</v>
      </c>
      <c r="R232" s="283">
        <f>IF(ISBLANK(L232),"",IF(OR(ISBLANK(VLOOKUP(L232&amp;"-"&amp;E232,'Np Quality'!A:M,9,FALSE)),ISERROR(VLOOKUP(L232&amp;"-"&amp;E232,'Np Quality'!A:M,9,FALSE))),"-",VLOOKUP(L232&amp;"-"&amp;E232,'Np Quality'!A:M,9,FALSE)))</f>
        <v>0</v>
      </c>
      <c r="S232" s="394"/>
      <c r="T232" s="395" t="str">
        <f t="shared" si="34"/>
        <v>V1-MC1</v>
      </c>
      <c r="U232" s="395" t="str">
        <f t="shared" si="29"/>
        <v>SyAqua</v>
      </c>
      <c r="V232" s="396"/>
      <c r="W232" s="282">
        <v>45845</v>
      </c>
      <c r="X232" s="258">
        <f t="shared" si="30"/>
        <v>7</v>
      </c>
      <c r="Y232" s="258">
        <f t="shared" si="31"/>
        <v>2025</v>
      </c>
    </row>
    <row r="233" spans="1:25">
      <c r="A233" s="382" t="str">
        <f t="shared" si="26"/>
        <v>A1-07-05</v>
      </c>
      <c r="B233" s="383">
        <f t="shared" si="35"/>
        <v>1</v>
      </c>
      <c r="C233" s="341" t="s">
        <v>43</v>
      </c>
      <c r="D233" s="282">
        <v>45831</v>
      </c>
      <c r="E233" s="384">
        <f t="shared" si="27"/>
        <v>45831</v>
      </c>
      <c r="F233" s="388">
        <v>0</v>
      </c>
      <c r="G233" s="243">
        <v>5</v>
      </c>
      <c r="H233" s="244" t="s">
        <v>144</v>
      </c>
      <c r="I233" s="243">
        <v>7</v>
      </c>
      <c r="J233" s="387" t="s">
        <v>166</v>
      </c>
      <c r="K233" s="244" t="s">
        <v>122</v>
      </c>
      <c r="L233" s="244" t="s">
        <v>142</v>
      </c>
      <c r="M233" s="244" t="s">
        <v>213</v>
      </c>
      <c r="N233" s="290">
        <v>1.666</v>
      </c>
      <c r="O233" s="391" t="str">
        <f>IF(ISBLANK(L233),"",IF(OR(ISBLANK(VLOOKUP(L233&amp;"-"&amp;E233,'Np Quality'!A:M,6,FALSE)),ISERROR(VLOOKUP(L233&amp;"-"&amp;E233,'Np Quality'!A:M,6,FALSE))),"-",VLOOKUP(L233&amp;"-"&amp;E233,'Np Quality'!A:M,6,FALSE)))</f>
        <v>Np4</v>
      </c>
      <c r="P233" s="391">
        <f>IF(ISBLANK(L234),"",IF(OR(ISBLANK(VLOOKUP(L234&amp;"-"&amp;E234,'Np Quality'!A:M,7,FALSE)),ISERROR(VLOOKUP(L234&amp;"-"&amp;E234,'Np Quality'!A:M,7,FALSE))),"-",VLOOKUP(L234&amp;"-"&amp;E234,'Np Quality'!A:M,7,FALSE)))</f>
        <v>0.95</v>
      </c>
      <c r="Q233" s="391">
        <f>IF(ISBLANK(L233),"",IF(OR(ISBLANK(VLOOKUP(L233&amp;"-"&amp;E233,'Np Quality'!A:M,8,FALSE)),ISERROR(VLOOKUP(L233&amp;"-"&amp;E233,'Np Quality'!A:M,8,FALSE))),"-",VLOOKUP(L233&amp;"-"&amp;E233,'Np Quality'!A:M,8,FALSE)))</f>
        <v>0.95</v>
      </c>
      <c r="R233" s="283">
        <f>IF(ISBLANK(L233),"",IF(OR(ISBLANK(VLOOKUP(L233&amp;"-"&amp;E233,'Np Quality'!A:M,9,FALSE)),ISERROR(VLOOKUP(L233&amp;"-"&amp;E233,'Np Quality'!A:M,9,FALSE))),"-",VLOOKUP(L233&amp;"-"&amp;E233,'Np Quality'!A:M,9,FALSE)))</f>
        <v>0</v>
      </c>
      <c r="S233" s="394"/>
      <c r="T233" s="395" t="str">
        <f t="shared" si="34"/>
        <v>V1-MA1</v>
      </c>
      <c r="U233" s="395" t="str">
        <f t="shared" si="29"/>
        <v>SIS</v>
      </c>
      <c r="V233" s="396"/>
      <c r="W233" s="282">
        <v>45845</v>
      </c>
      <c r="X233" s="258">
        <f t="shared" si="30"/>
        <v>7</v>
      </c>
      <c r="Y233" s="258">
        <f t="shared" si="31"/>
        <v>2025</v>
      </c>
    </row>
    <row r="234" spans="1:25">
      <c r="A234" s="382" t="str">
        <f t="shared" si="26"/>
        <v>A1-08-05</v>
      </c>
      <c r="B234" s="383">
        <f t="shared" si="35"/>
        <v>1</v>
      </c>
      <c r="C234" s="341" t="s">
        <v>43</v>
      </c>
      <c r="D234" s="282">
        <v>45831</v>
      </c>
      <c r="E234" s="384">
        <f t="shared" si="27"/>
        <v>45831</v>
      </c>
      <c r="F234" s="388">
        <v>0</v>
      </c>
      <c r="G234" s="243">
        <v>5</v>
      </c>
      <c r="H234" s="244" t="s">
        <v>144</v>
      </c>
      <c r="I234" s="243">
        <v>8</v>
      </c>
      <c r="J234" s="387" t="s">
        <v>166</v>
      </c>
      <c r="K234" s="244" t="s">
        <v>122</v>
      </c>
      <c r="L234" s="244" t="s">
        <v>142</v>
      </c>
      <c r="M234" s="244" t="s">
        <v>213</v>
      </c>
      <c r="N234" s="290">
        <v>1.67</v>
      </c>
      <c r="O234" s="391" t="str">
        <f>IF(ISBLANK(L234),"",IF(OR(ISBLANK(VLOOKUP(L234&amp;"-"&amp;E234,'Np Quality'!A:M,6,FALSE)),ISERROR(VLOOKUP(L234&amp;"-"&amp;E234,'Np Quality'!A:M,6,FALSE))),"-",VLOOKUP(L234&amp;"-"&amp;E234,'Np Quality'!A:M,6,FALSE)))</f>
        <v>Np4</v>
      </c>
      <c r="P234" s="391">
        <f>IF(ISBLANK(L234),"",IF(OR(ISBLANK(VLOOKUP(L234&amp;"-"&amp;E234,'Np Quality'!A:M,7,FALSE)),ISERROR(VLOOKUP(L234&amp;"-"&amp;E234,'Np Quality'!A:M,7,FALSE))),"-",VLOOKUP(L234&amp;"-"&amp;E234,'Np Quality'!A:M,7,FALSE)))</f>
        <v>0.95</v>
      </c>
      <c r="Q234" s="391">
        <f>IF(ISBLANK(L235),"",IF(OR(ISBLANK(VLOOKUP(L235&amp;"-"&amp;E235,'Np Quality'!A:M,8,FALSE)),ISERROR(VLOOKUP(L235&amp;"-"&amp;E235,'Np Quality'!A:M,8,FALSE))),"-",VLOOKUP(L235&amp;"-"&amp;E235,'Np Quality'!A:M,8,FALSE)))</f>
        <v>0.95</v>
      </c>
      <c r="R234" s="283">
        <f>IF(ISBLANK(L234),"",IF(OR(ISBLANK(VLOOKUP(L234&amp;"-"&amp;E234,'Np Quality'!A:M,9,FALSE)),ISERROR(VLOOKUP(L234&amp;"-"&amp;E234,'Np Quality'!A:M,9,FALSE))),"-",VLOOKUP(L234&amp;"-"&amp;E234,'Np Quality'!A:M,9,FALSE)))</f>
        <v>0</v>
      </c>
      <c r="S234" s="394"/>
      <c r="T234" s="395" t="str">
        <f t="shared" si="34"/>
        <v>V1-MA1</v>
      </c>
      <c r="U234" s="395" t="str">
        <f t="shared" si="29"/>
        <v>SIS</v>
      </c>
      <c r="V234" s="396"/>
      <c r="W234" s="282">
        <v>45844</v>
      </c>
      <c r="X234" s="258">
        <f t="shared" si="30"/>
        <v>7</v>
      </c>
      <c r="Y234" s="258">
        <f t="shared" si="31"/>
        <v>2025</v>
      </c>
    </row>
    <row r="235" spans="1:25">
      <c r="A235" s="382" t="str">
        <f t="shared" si="26"/>
        <v>A1-09-05</v>
      </c>
      <c r="B235" s="383">
        <f t="shared" si="35"/>
        <v>1</v>
      </c>
      <c r="C235" s="341" t="s">
        <v>43</v>
      </c>
      <c r="D235" s="282">
        <v>45831</v>
      </c>
      <c r="E235" s="384">
        <f t="shared" si="27"/>
        <v>45831</v>
      </c>
      <c r="F235" s="388">
        <v>0</v>
      </c>
      <c r="G235" s="243">
        <v>5</v>
      </c>
      <c r="H235" s="244" t="s">
        <v>144</v>
      </c>
      <c r="I235" s="243">
        <v>9</v>
      </c>
      <c r="J235" s="387" t="s">
        <v>166</v>
      </c>
      <c r="K235" s="244" t="s">
        <v>122</v>
      </c>
      <c r="L235" s="244" t="s">
        <v>142</v>
      </c>
      <c r="M235" s="244" t="s">
        <v>213</v>
      </c>
      <c r="N235" s="290">
        <v>1.66</v>
      </c>
      <c r="O235" s="391" t="str">
        <f>IF(ISBLANK(L235),"",IF(OR(ISBLANK(VLOOKUP(L235&amp;"-"&amp;E235,'Np Quality'!A:M,6,FALSE)),ISERROR(VLOOKUP(L235&amp;"-"&amp;E235,'Np Quality'!A:M,6,FALSE))),"-",VLOOKUP(L235&amp;"-"&amp;E235,'Np Quality'!A:M,6,FALSE)))</f>
        <v>Np4</v>
      </c>
      <c r="P235" s="391">
        <f>IF(ISBLANK(L235),"",IF(OR(ISBLANK(VLOOKUP(L235&amp;"-"&amp;E235,'Np Quality'!A:M,7,FALSE)),ISERROR(VLOOKUP(L235&amp;"-"&amp;E235,'Np Quality'!A:M,7,FALSE))),"-",VLOOKUP(L235&amp;"-"&amp;E235,'Np Quality'!A:M,7,FALSE)))</f>
        <v>0.95</v>
      </c>
      <c r="Q235" s="391">
        <f>IF(ISBLANK(L235),"",IF(OR(ISBLANK(VLOOKUP(L235&amp;"-"&amp;E235,'Np Quality'!A:M,8,FALSE)),ISERROR(VLOOKUP(L235&amp;"-"&amp;E235,'Np Quality'!A:M,8,FALSE))),"-",VLOOKUP(L235&amp;"-"&amp;E235,'Np Quality'!A:M,8,FALSE)))</f>
        <v>0.95</v>
      </c>
      <c r="R235" s="283">
        <f>IF(ISBLANK(L236),"",IF(OR(ISBLANK(VLOOKUP(L236&amp;"-"&amp;E236,'Np Quality'!A:M,9,FALSE)),ISERROR(VLOOKUP(L236&amp;"-"&amp;E236,'Np Quality'!A:M,9,FALSE))),"-",VLOOKUP(L236&amp;"-"&amp;E236,'Np Quality'!A:M,9,FALSE)))</f>
        <v>0</v>
      </c>
      <c r="S235" s="394"/>
      <c r="T235" s="395" t="str">
        <f t="shared" si="34"/>
        <v>V1-MA1</v>
      </c>
      <c r="U235" s="395" t="str">
        <f t="shared" si="29"/>
        <v>SIS</v>
      </c>
      <c r="V235" s="396"/>
      <c r="W235" s="282">
        <v>45842</v>
      </c>
      <c r="X235" s="258">
        <f t="shared" si="30"/>
        <v>7</v>
      </c>
      <c r="Y235" s="258">
        <f t="shared" si="31"/>
        <v>2025</v>
      </c>
    </row>
    <row r="236" spans="1:25">
      <c r="A236" s="382" t="str">
        <f t="shared" si="26"/>
        <v>A1-10-05</v>
      </c>
      <c r="B236" s="383">
        <f t="shared" si="35"/>
        <v>1</v>
      </c>
      <c r="C236" s="341" t="s">
        <v>43</v>
      </c>
      <c r="D236" s="282">
        <v>45831</v>
      </c>
      <c r="E236" s="384">
        <f t="shared" si="27"/>
        <v>45831</v>
      </c>
      <c r="F236" s="388">
        <v>0</v>
      </c>
      <c r="G236" s="243">
        <v>5</v>
      </c>
      <c r="H236" s="244" t="s">
        <v>144</v>
      </c>
      <c r="I236" s="243">
        <v>10</v>
      </c>
      <c r="J236" s="387" t="s">
        <v>166</v>
      </c>
      <c r="K236" s="244" t="s">
        <v>122</v>
      </c>
      <c r="L236" s="244" t="s">
        <v>163</v>
      </c>
      <c r="M236" s="244" t="s">
        <v>213</v>
      </c>
      <c r="N236" s="290">
        <v>2</v>
      </c>
      <c r="O236" s="391" t="str">
        <f>IF(ISBLANK(L236),"",IF(OR(ISBLANK(VLOOKUP(L236&amp;"-"&amp;E236,'Np Quality'!A:M,6,FALSE)),ISERROR(VLOOKUP(L236&amp;"-"&amp;E236,'Np Quality'!A:M,6,FALSE))),"-",VLOOKUP(L236&amp;"-"&amp;E236,'Np Quality'!A:M,6,FALSE)))</f>
        <v>Np4</v>
      </c>
      <c r="P236" s="391">
        <f>IF(ISBLANK(L236),"",IF(OR(ISBLANK(VLOOKUP(L236&amp;"-"&amp;E236,'Np Quality'!A:M,7,FALSE)),ISERROR(VLOOKUP(L236&amp;"-"&amp;E236,'Np Quality'!A:M,7,FALSE))),"-",VLOOKUP(L236&amp;"-"&amp;E236,'Np Quality'!A:M,7,FALSE)))</f>
        <v>0.95</v>
      </c>
      <c r="Q236" s="391">
        <f>IF(ISBLANK(L236),"",IF(OR(ISBLANK(VLOOKUP(L236&amp;"-"&amp;E236,'Np Quality'!A:M,8,FALSE)),ISERROR(VLOOKUP(L236&amp;"-"&amp;E236,'Np Quality'!A:M,8,FALSE))),"-",VLOOKUP(L236&amp;"-"&amp;E236,'Np Quality'!A:M,8,FALSE)))</f>
        <v>0.95</v>
      </c>
      <c r="R236" s="283">
        <f>IF(ISBLANK(L236),"",IF(OR(ISBLANK(VLOOKUP(L236&amp;"-"&amp;E236,'Np Quality'!A:M,9,FALSE)),ISERROR(VLOOKUP(L236&amp;"-"&amp;E236,'Np Quality'!A:M,9,FALSE))),"-",VLOOKUP(L236&amp;"-"&amp;E236,'Np Quality'!A:M,9,FALSE)))</f>
        <v>0</v>
      </c>
      <c r="S236" s="394"/>
      <c r="T236" s="395" t="str">
        <f t="shared" si="34"/>
        <v>V1-MB1</v>
      </c>
      <c r="U236" s="395" t="str">
        <f t="shared" si="29"/>
        <v>SIS</v>
      </c>
      <c r="V236" s="396"/>
      <c r="W236" s="282">
        <v>45842</v>
      </c>
      <c r="X236" s="258">
        <f t="shared" si="30"/>
        <v>7</v>
      </c>
      <c r="Y236" s="258">
        <f t="shared" si="31"/>
        <v>2025</v>
      </c>
    </row>
    <row r="237" spans="1:25">
      <c r="A237" s="382" t="str">
        <f t="shared" si="26"/>
        <v>A1-11-05</v>
      </c>
      <c r="B237" s="383">
        <f t="shared" si="35"/>
        <v>1</v>
      </c>
      <c r="C237" s="341" t="s">
        <v>43</v>
      </c>
      <c r="D237" s="282">
        <v>45832</v>
      </c>
      <c r="E237" s="384">
        <f t="shared" si="27"/>
        <v>45832</v>
      </c>
      <c r="F237" s="388">
        <v>0</v>
      </c>
      <c r="G237" s="243">
        <v>5</v>
      </c>
      <c r="H237" s="244" t="s">
        <v>144</v>
      </c>
      <c r="I237" s="243">
        <v>11</v>
      </c>
      <c r="J237" s="387" t="s">
        <v>166</v>
      </c>
      <c r="K237" s="244" t="s">
        <v>122</v>
      </c>
      <c r="L237" s="244" t="s">
        <v>142</v>
      </c>
      <c r="M237" s="244" t="s">
        <v>213</v>
      </c>
      <c r="N237" s="290">
        <v>0.85</v>
      </c>
      <c r="O237" s="391" t="str">
        <f>IF(ISBLANK(L237),"",IF(OR(ISBLANK(VLOOKUP(L237&amp;"-"&amp;E237,'Np Quality'!A:M,6,FALSE)),ISERROR(VLOOKUP(L237&amp;"-"&amp;E237,'Np Quality'!A:M,6,FALSE))),"-",VLOOKUP(L237&amp;"-"&amp;E237,'Np Quality'!A:M,6,FALSE)))</f>
        <v>-</v>
      </c>
      <c r="P237" s="391" t="str">
        <f>IF(ISBLANK(L237),"",IF(OR(ISBLANK(VLOOKUP(L237&amp;"-"&amp;E237,'Np Quality'!A:M,7,FALSE)),ISERROR(VLOOKUP(L237&amp;"-"&amp;E237,'Np Quality'!A:M,7,FALSE))),"-",VLOOKUP(L237&amp;"-"&amp;E237,'Np Quality'!A:M,7,FALSE)))</f>
        <v>-</v>
      </c>
      <c r="Q237" s="391" t="str">
        <f>IF(ISBLANK(L237),"",IF(OR(ISBLANK(VLOOKUP(L237&amp;"-"&amp;E237,'Np Quality'!A:M,8,FALSE)),ISERROR(VLOOKUP(L237&amp;"-"&amp;E237,'Np Quality'!A:M,8,FALSE))),"-",VLOOKUP(L237&amp;"-"&amp;E237,'Np Quality'!A:M,8,FALSE)))</f>
        <v>-</v>
      </c>
      <c r="R237" s="283" t="str">
        <f>IF(ISBLANK(L237),"",IF(OR(ISBLANK(VLOOKUP(L237&amp;"-"&amp;E237,'Np Quality'!A:M,9,FALSE)),ISERROR(VLOOKUP(L237&amp;"-"&amp;E237,'Np Quality'!A:M,9,FALSE))),"-",VLOOKUP(L237&amp;"-"&amp;E237,'Np Quality'!A:M,9,FALSE)))</f>
        <v>-</v>
      </c>
      <c r="S237" s="394"/>
      <c r="T237" s="395" t="str">
        <f t="shared" si="34"/>
        <v>V1-MA1</v>
      </c>
      <c r="U237" s="395" t="str">
        <f t="shared" si="29"/>
        <v>SIS</v>
      </c>
      <c r="V237" s="396"/>
      <c r="W237" s="282">
        <v>45848</v>
      </c>
      <c r="X237" s="258">
        <f t="shared" si="30"/>
        <v>7</v>
      </c>
      <c r="Y237" s="258">
        <f t="shared" si="31"/>
        <v>2025</v>
      </c>
    </row>
    <row r="238" spans="1:25">
      <c r="A238" s="382" t="str">
        <f t="shared" si="26"/>
        <v>A1-12-05</v>
      </c>
      <c r="B238" s="383">
        <f t="shared" si="35"/>
        <v>1</v>
      </c>
      <c r="C238" s="341" t="s">
        <v>43</v>
      </c>
      <c r="D238" s="282">
        <v>45832</v>
      </c>
      <c r="E238" s="384">
        <f t="shared" si="27"/>
        <v>45832</v>
      </c>
      <c r="F238" s="388">
        <v>0</v>
      </c>
      <c r="G238" s="243">
        <v>5</v>
      </c>
      <c r="H238" s="244" t="s">
        <v>144</v>
      </c>
      <c r="I238" s="243">
        <v>12</v>
      </c>
      <c r="J238" s="387" t="s">
        <v>166</v>
      </c>
      <c r="K238" s="244" t="s">
        <v>122</v>
      </c>
      <c r="L238" s="244" t="s">
        <v>142</v>
      </c>
      <c r="M238" s="244" t="s">
        <v>213</v>
      </c>
      <c r="N238" s="290">
        <v>0.85</v>
      </c>
      <c r="O238" s="391" t="str">
        <f>IF(ISBLANK(L238),"",IF(OR(ISBLANK(VLOOKUP(L238&amp;"-"&amp;E238,'Np Quality'!A:M,6,FALSE)),ISERROR(VLOOKUP(L238&amp;"-"&amp;E238,'Np Quality'!A:M,6,FALSE))),"-",VLOOKUP(L238&amp;"-"&amp;E238,'Np Quality'!A:M,6,FALSE)))</f>
        <v>-</v>
      </c>
      <c r="P238" s="391" t="str">
        <f>IF(ISBLANK(L238),"",IF(OR(ISBLANK(VLOOKUP(L238&amp;"-"&amp;E238,'Np Quality'!A:M,7,FALSE)),ISERROR(VLOOKUP(L238&amp;"-"&amp;E238,'Np Quality'!A:M,7,FALSE))),"-",VLOOKUP(L238&amp;"-"&amp;E238,'Np Quality'!A:M,7,FALSE)))</f>
        <v>-</v>
      </c>
      <c r="Q238" s="391" t="str">
        <f>IF(ISBLANK(L238),"",IF(OR(ISBLANK(VLOOKUP(L238&amp;"-"&amp;E238,'Np Quality'!A:M,8,FALSE)),ISERROR(VLOOKUP(L238&amp;"-"&amp;E238,'Np Quality'!A:M,8,FALSE))),"-",VLOOKUP(L238&amp;"-"&amp;E238,'Np Quality'!A:M,8,FALSE)))</f>
        <v>-</v>
      </c>
      <c r="R238" s="283" t="str">
        <f>IF(ISBLANK(L238),"",IF(OR(ISBLANK(VLOOKUP(L238&amp;"-"&amp;E238,'Np Quality'!A:M,9,FALSE)),ISERROR(VLOOKUP(L238&amp;"-"&amp;E238,'Np Quality'!A:M,9,FALSE))),"-",VLOOKUP(L238&amp;"-"&amp;E238,'Np Quality'!A:M,9,FALSE)))</f>
        <v>-</v>
      </c>
      <c r="S238" s="394"/>
      <c r="T238" s="395" t="str">
        <f t="shared" si="34"/>
        <v>V1-MA1</v>
      </c>
      <c r="U238" s="395" t="str">
        <f t="shared" si="29"/>
        <v>SIS</v>
      </c>
      <c r="V238" s="396"/>
      <c r="W238" s="282">
        <v>45848</v>
      </c>
      <c r="X238" s="258">
        <f t="shared" si="30"/>
        <v>7</v>
      </c>
      <c r="Y238" s="258">
        <f t="shared" si="31"/>
        <v>2025</v>
      </c>
    </row>
    <row r="239" spans="1:25">
      <c r="A239" s="382" t="str">
        <f t="shared" si="26"/>
        <v>A1-13-05</v>
      </c>
      <c r="B239" s="383">
        <f t="shared" si="35"/>
        <v>1</v>
      </c>
      <c r="C239" s="341" t="s">
        <v>43</v>
      </c>
      <c r="D239" s="282">
        <v>45832</v>
      </c>
      <c r="E239" s="384">
        <f t="shared" si="27"/>
        <v>45832</v>
      </c>
      <c r="F239" s="388">
        <v>0</v>
      </c>
      <c r="G239" s="243">
        <v>5</v>
      </c>
      <c r="H239" s="244" t="s">
        <v>144</v>
      </c>
      <c r="I239" s="243">
        <v>13</v>
      </c>
      <c r="J239" s="387" t="s">
        <v>166</v>
      </c>
      <c r="K239" s="244" t="s">
        <v>122</v>
      </c>
      <c r="L239" s="244" t="s">
        <v>142</v>
      </c>
      <c r="M239" s="244" t="s">
        <v>213</v>
      </c>
      <c r="N239" s="290">
        <v>0.85</v>
      </c>
      <c r="O239" s="391" t="str">
        <f>IF(ISBLANK(L239),"",IF(OR(ISBLANK(VLOOKUP(L239&amp;"-"&amp;E239,'Np Quality'!A:M,6,FALSE)),ISERROR(VLOOKUP(L239&amp;"-"&amp;E239,'Np Quality'!A:M,6,FALSE))),"-",VLOOKUP(L239&amp;"-"&amp;E239,'Np Quality'!A:M,6,FALSE)))</f>
        <v>-</v>
      </c>
      <c r="P239" s="391" t="str">
        <f>IF(ISBLANK(L239),"",IF(OR(ISBLANK(VLOOKUP(L239&amp;"-"&amp;E239,'Np Quality'!A:M,7,FALSE)),ISERROR(VLOOKUP(L239&amp;"-"&amp;E239,'Np Quality'!A:M,7,FALSE))),"-",VLOOKUP(L239&amp;"-"&amp;E239,'Np Quality'!A:M,7,FALSE)))</f>
        <v>-</v>
      </c>
      <c r="Q239" s="391" t="str">
        <f>IF(ISBLANK(L239),"",IF(OR(ISBLANK(VLOOKUP(L239&amp;"-"&amp;E239,'Np Quality'!A:M,8,FALSE)),ISERROR(VLOOKUP(L239&amp;"-"&amp;E239,'Np Quality'!A:M,8,FALSE))),"-",VLOOKUP(L239&amp;"-"&amp;E239,'Np Quality'!A:M,8,FALSE)))</f>
        <v>-</v>
      </c>
      <c r="R239" s="283" t="str">
        <f>IF(ISBLANK(L239),"",IF(OR(ISBLANK(VLOOKUP(L239&amp;"-"&amp;E239,'Np Quality'!A:M,9,FALSE)),ISERROR(VLOOKUP(L239&amp;"-"&amp;E239,'Np Quality'!A:M,9,FALSE))),"-",VLOOKUP(L239&amp;"-"&amp;E239,'Np Quality'!A:M,9,FALSE)))</f>
        <v>-</v>
      </c>
      <c r="S239" s="394"/>
      <c r="T239" s="395" t="str">
        <f t="shared" si="34"/>
        <v>V1-MA1</v>
      </c>
      <c r="U239" s="395" t="str">
        <f t="shared" si="29"/>
        <v>SIS</v>
      </c>
      <c r="V239" s="396"/>
      <c r="W239" s="282">
        <v>45848</v>
      </c>
      <c r="X239" s="258">
        <f t="shared" si="30"/>
        <v>7</v>
      </c>
      <c r="Y239" s="258">
        <f t="shared" si="31"/>
        <v>2025</v>
      </c>
    </row>
    <row r="240" spans="1:25">
      <c r="A240" s="382" t="str">
        <f t="shared" si="26"/>
        <v>A1-14-05</v>
      </c>
      <c r="B240" s="383">
        <f t="shared" si="35"/>
        <v>1</v>
      </c>
      <c r="C240" s="341" t="s">
        <v>43</v>
      </c>
      <c r="D240" s="282">
        <v>45832</v>
      </c>
      <c r="E240" s="384">
        <f t="shared" si="27"/>
        <v>45832</v>
      </c>
      <c r="F240" s="388">
        <v>0</v>
      </c>
      <c r="G240" s="243">
        <v>5</v>
      </c>
      <c r="H240" s="244" t="s">
        <v>144</v>
      </c>
      <c r="I240" s="243">
        <v>14</v>
      </c>
      <c r="J240" s="387" t="s">
        <v>166</v>
      </c>
      <c r="K240" s="244" t="s">
        <v>122</v>
      </c>
      <c r="L240" s="244" t="s">
        <v>142</v>
      </c>
      <c r="M240" s="244" t="s">
        <v>213</v>
      </c>
      <c r="N240" s="290">
        <v>0.85</v>
      </c>
      <c r="O240" s="391" t="str">
        <f>IF(ISBLANK(L240),"",IF(OR(ISBLANK(VLOOKUP(L240&amp;"-"&amp;E240,'Np Quality'!A:M,6,FALSE)),ISERROR(VLOOKUP(L240&amp;"-"&amp;E240,'Np Quality'!A:M,6,FALSE))),"-",VLOOKUP(L240&amp;"-"&amp;E240,'Np Quality'!A:M,6,FALSE)))</f>
        <v>-</v>
      </c>
      <c r="P240" s="391" t="str">
        <f>IF(ISBLANK(L240),"",IF(OR(ISBLANK(VLOOKUP(L240&amp;"-"&amp;E240,'Np Quality'!A:M,7,FALSE)),ISERROR(VLOOKUP(L240&amp;"-"&amp;E240,'Np Quality'!A:M,7,FALSE))),"-",VLOOKUP(L240&amp;"-"&amp;E240,'Np Quality'!A:M,7,FALSE)))</f>
        <v>-</v>
      </c>
      <c r="Q240" s="391" t="str">
        <f>IF(ISBLANK(L240),"",IF(OR(ISBLANK(VLOOKUP(L240&amp;"-"&amp;E240,'Np Quality'!A:M,8,FALSE)),ISERROR(VLOOKUP(L240&amp;"-"&amp;E240,'Np Quality'!A:M,8,FALSE))),"-",VLOOKUP(L240&amp;"-"&amp;E240,'Np Quality'!A:M,8,FALSE)))</f>
        <v>-</v>
      </c>
      <c r="R240" s="283" t="str">
        <f>IF(ISBLANK(L240),"",IF(OR(ISBLANK(VLOOKUP(L240&amp;"-"&amp;E240,'Np Quality'!A:M,9,FALSE)),ISERROR(VLOOKUP(L240&amp;"-"&amp;E240,'Np Quality'!A:M,9,FALSE))),"-",VLOOKUP(L240&amp;"-"&amp;E240,'Np Quality'!A:M,9,FALSE)))</f>
        <v>-</v>
      </c>
      <c r="S240" s="394"/>
      <c r="T240" s="395" t="str">
        <f t="shared" si="34"/>
        <v>V1-MA1</v>
      </c>
      <c r="U240" s="395" t="str">
        <f t="shared" si="29"/>
        <v>SIS</v>
      </c>
      <c r="V240" s="396"/>
      <c r="W240" s="282">
        <v>45849</v>
      </c>
      <c r="X240" s="258">
        <f t="shared" si="30"/>
        <v>7</v>
      </c>
      <c r="Y240" s="258">
        <f t="shared" si="31"/>
        <v>2025</v>
      </c>
    </row>
    <row r="241" spans="1:25">
      <c r="A241" s="382" t="str">
        <f t="shared" si="26"/>
        <v>A1-15-05</v>
      </c>
      <c r="B241" s="383">
        <f t="shared" si="35"/>
        <v>1</v>
      </c>
      <c r="C241" s="341" t="s">
        <v>43</v>
      </c>
      <c r="D241" s="282">
        <v>45832</v>
      </c>
      <c r="E241" s="384">
        <f t="shared" si="27"/>
        <v>45832</v>
      </c>
      <c r="F241" s="388">
        <v>0</v>
      </c>
      <c r="G241" s="243">
        <v>5</v>
      </c>
      <c r="H241" s="244" t="s">
        <v>144</v>
      </c>
      <c r="I241" s="243">
        <v>15</v>
      </c>
      <c r="J241" s="387" t="s">
        <v>166</v>
      </c>
      <c r="K241" s="244" t="s">
        <v>122</v>
      </c>
      <c r="L241" s="244" t="s">
        <v>142</v>
      </c>
      <c r="M241" s="244" t="s">
        <v>213</v>
      </c>
      <c r="N241" s="290">
        <v>0.85</v>
      </c>
      <c r="O241" s="391" t="str">
        <f>IF(ISBLANK(L241),"",IF(OR(ISBLANK(VLOOKUP(L241&amp;"-"&amp;E241,'Np Quality'!A:M,6,FALSE)),ISERROR(VLOOKUP(L241&amp;"-"&amp;E241,'Np Quality'!A:M,6,FALSE))),"-",VLOOKUP(L241&amp;"-"&amp;E241,'Np Quality'!A:M,6,FALSE)))</f>
        <v>-</v>
      </c>
      <c r="P241" s="391" t="str">
        <f>IF(ISBLANK(L241),"",IF(OR(ISBLANK(VLOOKUP(L241&amp;"-"&amp;E241,'Np Quality'!A:M,7,FALSE)),ISERROR(VLOOKUP(L241&amp;"-"&amp;E241,'Np Quality'!A:M,7,FALSE))),"-",VLOOKUP(L241&amp;"-"&amp;E241,'Np Quality'!A:M,7,FALSE)))</f>
        <v>-</v>
      </c>
      <c r="Q241" s="391" t="str">
        <f>IF(ISBLANK(L241),"",IF(OR(ISBLANK(VLOOKUP(L241&amp;"-"&amp;E241,'Np Quality'!A:M,8,FALSE)),ISERROR(VLOOKUP(L241&amp;"-"&amp;E241,'Np Quality'!A:M,8,FALSE))),"-",VLOOKUP(L241&amp;"-"&amp;E241,'Np Quality'!A:M,8,FALSE)))</f>
        <v>-</v>
      </c>
      <c r="R241" s="283" t="str">
        <f>IF(ISBLANK(L241),"",IF(OR(ISBLANK(VLOOKUP(L241&amp;"-"&amp;E241,'Np Quality'!A:M,9,FALSE)),ISERROR(VLOOKUP(L241&amp;"-"&amp;E241,'Np Quality'!A:M,9,FALSE))),"-",VLOOKUP(L241&amp;"-"&amp;E241,'Np Quality'!A:M,9,FALSE)))</f>
        <v>-</v>
      </c>
      <c r="S241" s="394"/>
      <c r="T241" s="395" t="str">
        <f t="shared" si="34"/>
        <v>V1-MA1</v>
      </c>
      <c r="U241" s="395" t="str">
        <f t="shared" si="29"/>
        <v>SIS</v>
      </c>
      <c r="V241" s="396"/>
      <c r="W241" s="282">
        <v>45848</v>
      </c>
      <c r="X241" s="258">
        <f t="shared" si="30"/>
        <v>7</v>
      </c>
      <c r="Y241" s="258">
        <f t="shared" si="31"/>
        <v>2025</v>
      </c>
    </row>
    <row r="242" spans="1:25">
      <c r="A242" s="382" t="str">
        <f t="shared" si="26"/>
        <v>A1-16-05</v>
      </c>
      <c r="B242" s="383">
        <f t="shared" si="35"/>
        <v>1</v>
      </c>
      <c r="C242" s="341" t="s">
        <v>43</v>
      </c>
      <c r="D242" s="282">
        <v>45832</v>
      </c>
      <c r="E242" s="384">
        <f t="shared" si="27"/>
        <v>45832</v>
      </c>
      <c r="F242" s="388">
        <v>0</v>
      </c>
      <c r="G242" s="243">
        <v>5</v>
      </c>
      <c r="H242" s="244" t="s">
        <v>144</v>
      </c>
      <c r="I242" s="243">
        <v>16</v>
      </c>
      <c r="J242" s="387" t="s">
        <v>166</v>
      </c>
      <c r="K242" s="244" t="s">
        <v>122</v>
      </c>
      <c r="L242" s="244" t="s">
        <v>142</v>
      </c>
      <c r="M242" s="244" t="s">
        <v>213</v>
      </c>
      <c r="N242" s="290">
        <v>0.85</v>
      </c>
      <c r="O242" s="391" t="str">
        <f>IF(ISBLANK(L243),"",IF(OR(ISBLANK(VLOOKUP(L243&amp;"-"&amp;E243,'Np Quality'!A:M,6,FALSE)),ISERROR(VLOOKUP(L243&amp;"-"&amp;E243,'Np Quality'!A:M,6,FALSE))),"-",VLOOKUP(L243&amp;"-"&amp;E243,'Np Quality'!A:M,6,FALSE)))</f>
        <v>Np4</v>
      </c>
      <c r="P242" s="391" t="str">
        <f>IF(ISBLANK(L242),"",IF(OR(ISBLANK(VLOOKUP(L242&amp;"-"&amp;E242,'Np Quality'!A:M,7,FALSE)),ISERROR(VLOOKUP(L242&amp;"-"&amp;E242,'Np Quality'!A:M,7,FALSE))),"-",VLOOKUP(L242&amp;"-"&amp;E242,'Np Quality'!A:M,7,FALSE)))</f>
        <v>-</v>
      </c>
      <c r="Q242" s="391" t="str">
        <f>IF(ISBLANK(L242),"",IF(OR(ISBLANK(VLOOKUP(L242&amp;"-"&amp;E242,'Np Quality'!A:M,8,FALSE)),ISERROR(VLOOKUP(L242&amp;"-"&amp;E242,'Np Quality'!A:M,8,FALSE))),"-",VLOOKUP(L242&amp;"-"&amp;E242,'Np Quality'!A:M,8,FALSE)))</f>
        <v>-</v>
      </c>
      <c r="R242" s="283" t="str">
        <f>IF(ISBLANK(L242),"",IF(OR(ISBLANK(VLOOKUP(L242&amp;"-"&amp;E242,'Np Quality'!A:M,9,FALSE)),ISERROR(VLOOKUP(L242&amp;"-"&amp;E242,'Np Quality'!A:M,9,FALSE))),"-",VLOOKUP(L242&amp;"-"&amp;E242,'Np Quality'!A:M,9,FALSE)))</f>
        <v>-</v>
      </c>
      <c r="S242" s="394"/>
      <c r="T242" s="395" t="str">
        <f t="shared" si="34"/>
        <v>V1-MA1</v>
      </c>
      <c r="U242" s="395" t="str">
        <f t="shared" si="29"/>
        <v>SIS</v>
      </c>
      <c r="V242" s="396"/>
      <c r="W242" s="282">
        <v>45845</v>
      </c>
      <c r="X242" s="258">
        <f t="shared" si="30"/>
        <v>7</v>
      </c>
      <c r="Y242" s="258">
        <f t="shared" si="31"/>
        <v>2025</v>
      </c>
    </row>
    <row r="243" spans="1:25">
      <c r="A243" s="382" t="str">
        <f t="shared" si="26"/>
        <v>A1-17-05</v>
      </c>
      <c r="B243" s="383">
        <f t="shared" si="35"/>
        <v>1</v>
      </c>
      <c r="C243" s="341" t="s">
        <v>43</v>
      </c>
      <c r="D243" s="282">
        <v>45832</v>
      </c>
      <c r="E243" s="384">
        <f t="shared" si="27"/>
        <v>45832</v>
      </c>
      <c r="F243" s="388">
        <v>0</v>
      </c>
      <c r="G243" s="243">
        <v>5</v>
      </c>
      <c r="H243" s="244" t="s">
        <v>144</v>
      </c>
      <c r="I243" s="243">
        <v>17</v>
      </c>
      <c r="J243" s="244" t="s">
        <v>166</v>
      </c>
      <c r="K243" s="244" t="s">
        <v>122</v>
      </c>
      <c r="L243" s="244" t="s">
        <v>186</v>
      </c>
      <c r="M243" s="244" t="s">
        <v>181</v>
      </c>
      <c r="N243" s="290">
        <v>1</v>
      </c>
      <c r="O243" s="391" t="str">
        <f>IF(ISBLANK(L243),"",IF(OR(ISBLANK(VLOOKUP(L243&amp;"-"&amp;E243,'Np Quality'!A:M,6,FALSE)),ISERROR(VLOOKUP(L243&amp;"-"&amp;E243,'Np Quality'!A:M,6,FALSE))),"-",VLOOKUP(L243&amp;"-"&amp;E243,'Np Quality'!A:M,6,FALSE)))</f>
        <v>Np4</v>
      </c>
      <c r="P243" s="391">
        <f>IF(ISBLANK(L244),"",IF(OR(ISBLANK(VLOOKUP(L244&amp;"-"&amp;E244,'Np Quality'!A:M,7,FALSE)),ISERROR(VLOOKUP(L244&amp;"-"&amp;E244,'Np Quality'!A:M,7,FALSE))),"-",VLOOKUP(L244&amp;"-"&amp;E244,'Np Quality'!A:M,7,FALSE)))</f>
        <v>0.98</v>
      </c>
      <c r="Q243" s="391">
        <f>IF(ISBLANK(L243),"",IF(OR(ISBLANK(VLOOKUP(L243&amp;"-"&amp;E243,'Np Quality'!A:M,8,FALSE)),ISERROR(VLOOKUP(L243&amp;"-"&amp;E243,'Np Quality'!A:M,8,FALSE))),"-",VLOOKUP(L243&amp;"-"&amp;E243,'Np Quality'!A:M,8,FALSE)))</f>
        <v>0.98</v>
      </c>
      <c r="R243" s="283">
        <f>IF(ISBLANK(L243),"",IF(OR(ISBLANK(VLOOKUP(L243&amp;"-"&amp;E243,'Np Quality'!A:M,9,FALSE)),ISERROR(VLOOKUP(L243&amp;"-"&amp;E243,'Np Quality'!A:M,9,FALSE))),"-",VLOOKUP(L243&amp;"-"&amp;E243,'Np Quality'!A:M,9,FALSE)))</f>
        <v>0</v>
      </c>
      <c r="S243" s="394"/>
      <c r="T243" s="395" t="str">
        <f t="shared" si="34"/>
        <v>V1-MC1</v>
      </c>
      <c r="U243" s="395" t="str">
        <f t="shared" si="29"/>
        <v>SyAqua</v>
      </c>
      <c r="V243" s="396"/>
      <c r="W243" s="282">
        <v>45846</v>
      </c>
      <c r="X243" s="258">
        <f t="shared" si="30"/>
        <v>7</v>
      </c>
      <c r="Y243" s="258">
        <f t="shared" si="31"/>
        <v>2025</v>
      </c>
    </row>
    <row r="244" spans="1:25">
      <c r="A244" s="382" t="str">
        <f t="shared" si="26"/>
        <v>A1-18-05</v>
      </c>
      <c r="B244" s="383">
        <f t="shared" si="35"/>
        <v>1</v>
      </c>
      <c r="C244" s="341" t="s">
        <v>43</v>
      </c>
      <c r="D244" s="282">
        <v>45832</v>
      </c>
      <c r="E244" s="384">
        <f t="shared" si="27"/>
        <v>45832</v>
      </c>
      <c r="F244" s="388">
        <v>0</v>
      </c>
      <c r="G244" s="243">
        <v>5</v>
      </c>
      <c r="H244" s="244" t="s">
        <v>144</v>
      </c>
      <c r="I244" s="243">
        <v>18</v>
      </c>
      <c r="J244" s="244" t="s">
        <v>166</v>
      </c>
      <c r="K244" s="244" t="s">
        <v>122</v>
      </c>
      <c r="L244" s="244" t="s">
        <v>186</v>
      </c>
      <c r="M244" s="244" t="s">
        <v>181</v>
      </c>
      <c r="N244" s="290">
        <v>1</v>
      </c>
      <c r="O244" s="391" t="str">
        <f>IF(ISBLANK(L244),"",IF(OR(ISBLANK(VLOOKUP(L244&amp;"-"&amp;E244,'Np Quality'!A:M,6,FALSE)),ISERROR(VLOOKUP(L244&amp;"-"&amp;E244,'Np Quality'!A:M,6,FALSE))),"-",VLOOKUP(L244&amp;"-"&amp;E244,'Np Quality'!A:M,6,FALSE)))</f>
        <v>Np4</v>
      </c>
      <c r="P244" s="391">
        <f>IF(ISBLANK(L244),"",IF(OR(ISBLANK(VLOOKUP(L244&amp;"-"&amp;E244,'Np Quality'!A:M,7,FALSE)),ISERROR(VLOOKUP(L244&amp;"-"&amp;E244,'Np Quality'!A:M,7,FALSE))),"-",VLOOKUP(L244&amp;"-"&amp;E244,'Np Quality'!A:M,7,FALSE)))</f>
        <v>0.98</v>
      </c>
      <c r="Q244" s="391">
        <f>IF(ISBLANK(L245),"",IF(OR(ISBLANK(VLOOKUP(L245&amp;"-"&amp;E245,'Np Quality'!A:M,8,FALSE)),ISERROR(VLOOKUP(L245&amp;"-"&amp;E245,'Np Quality'!A:M,8,FALSE))),"-",VLOOKUP(L245&amp;"-"&amp;E245,'Np Quality'!A:M,8,FALSE)))</f>
        <v>0.98</v>
      </c>
      <c r="R244" s="283">
        <f>IF(ISBLANK(L244),"",IF(OR(ISBLANK(VLOOKUP(L244&amp;"-"&amp;E244,'Np Quality'!A:M,9,FALSE)),ISERROR(VLOOKUP(L244&amp;"-"&amp;E244,'Np Quality'!A:M,9,FALSE))),"-",VLOOKUP(L244&amp;"-"&amp;E244,'Np Quality'!A:M,9,FALSE)))</f>
        <v>0</v>
      </c>
      <c r="S244" s="394"/>
      <c r="T244" s="395" t="str">
        <f t="shared" si="34"/>
        <v>V1-MC1</v>
      </c>
      <c r="U244" s="395" t="str">
        <f t="shared" si="29"/>
        <v>SyAqua</v>
      </c>
      <c r="V244" s="396"/>
      <c r="W244" s="282">
        <v>45845</v>
      </c>
      <c r="X244" s="258">
        <f t="shared" si="30"/>
        <v>7</v>
      </c>
      <c r="Y244" s="258">
        <f t="shared" si="31"/>
        <v>2025</v>
      </c>
    </row>
    <row r="245" spans="1:25">
      <c r="A245" s="382" t="str">
        <f t="shared" si="26"/>
        <v>A1-19-05</v>
      </c>
      <c r="B245" s="383">
        <f t="shared" si="35"/>
        <v>1</v>
      </c>
      <c r="C245" s="341" t="s">
        <v>43</v>
      </c>
      <c r="D245" s="282">
        <v>45832</v>
      </c>
      <c r="E245" s="384">
        <f t="shared" si="27"/>
        <v>45832</v>
      </c>
      <c r="F245" s="388">
        <v>0</v>
      </c>
      <c r="G245" s="243">
        <v>5</v>
      </c>
      <c r="H245" s="244" t="s">
        <v>144</v>
      </c>
      <c r="I245" s="243">
        <v>19</v>
      </c>
      <c r="J245" s="244" t="s">
        <v>166</v>
      </c>
      <c r="K245" s="244" t="s">
        <v>122</v>
      </c>
      <c r="L245" s="244" t="s">
        <v>186</v>
      </c>
      <c r="M245" s="244" t="s">
        <v>181</v>
      </c>
      <c r="N245" s="290">
        <v>1</v>
      </c>
      <c r="O245" s="391" t="str">
        <f>IF(ISBLANK(L245),"",IF(OR(ISBLANK(VLOOKUP(L245&amp;"-"&amp;E245,'Np Quality'!A:M,6,FALSE)),ISERROR(VLOOKUP(L245&amp;"-"&amp;E245,'Np Quality'!A:M,6,FALSE))),"-",VLOOKUP(L245&amp;"-"&amp;E245,'Np Quality'!A:M,6,FALSE)))</f>
        <v>Np4</v>
      </c>
      <c r="P245" s="391">
        <f>IF(ISBLANK(L245),"",IF(OR(ISBLANK(VLOOKUP(L245&amp;"-"&amp;E245,'Np Quality'!A:M,7,FALSE)),ISERROR(VLOOKUP(L245&amp;"-"&amp;E245,'Np Quality'!A:M,7,FALSE))),"-",VLOOKUP(L245&amp;"-"&amp;E245,'Np Quality'!A:M,7,FALSE)))</f>
        <v>0.98</v>
      </c>
      <c r="Q245" s="391">
        <f>IF(ISBLANK(L245),"",IF(OR(ISBLANK(VLOOKUP(L245&amp;"-"&amp;E245,'Np Quality'!A:M,8,FALSE)),ISERROR(VLOOKUP(L245&amp;"-"&amp;E245,'Np Quality'!A:M,8,FALSE))),"-",VLOOKUP(L245&amp;"-"&amp;E245,'Np Quality'!A:M,8,FALSE)))</f>
        <v>0.98</v>
      </c>
      <c r="R245" s="283">
        <f>IF(ISBLANK(L246),"",IF(OR(ISBLANK(VLOOKUP(L246&amp;"-"&amp;E246,'Np Quality'!A:M,9,FALSE)),ISERROR(VLOOKUP(L246&amp;"-"&amp;E246,'Np Quality'!A:M,9,FALSE))),"-",VLOOKUP(L246&amp;"-"&amp;E246,'Np Quality'!A:M,9,FALSE)))</f>
        <v>0</v>
      </c>
      <c r="S245" s="394"/>
      <c r="T245" s="395" t="str">
        <f t="shared" si="34"/>
        <v>V1-MC1</v>
      </c>
      <c r="U245" s="395" t="str">
        <f t="shared" si="29"/>
        <v>SyAqua</v>
      </c>
      <c r="V245" s="396"/>
      <c r="W245" s="282">
        <v>45845</v>
      </c>
      <c r="X245" s="258">
        <f t="shared" si="30"/>
        <v>7</v>
      </c>
      <c r="Y245" s="258">
        <f t="shared" si="31"/>
        <v>2025</v>
      </c>
    </row>
    <row r="246" spans="1:25">
      <c r="A246" s="382" t="str">
        <f t="shared" si="26"/>
        <v>A1-20-05</v>
      </c>
      <c r="B246" s="383">
        <f t="shared" si="35"/>
        <v>1</v>
      </c>
      <c r="C246" s="341" t="s">
        <v>43</v>
      </c>
      <c r="D246" s="282">
        <v>45833</v>
      </c>
      <c r="E246" s="384">
        <f t="shared" si="27"/>
        <v>45833</v>
      </c>
      <c r="F246" s="388">
        <v>0</v>
      </c>
      <c r="G246" s="243">
        <v>5</v>
      </c>
      <c r="H246" s="244" t="s">
        <v>144</v>
      </c>
      <c r="I246" s="243">
        <v>20</v>
      </c>
      <c r="J246" s="387" t="s">
        <v>166</v>
      </c>
      <c r="K246" s="244" t="s">
        <v>122</v>
      </c>
      <c r="L246" s="244" t="s">
        <v>163</v>
      </c>
      <c r="M246" s="244" t="s">
        <v>213</v>
      </c>
      <c r="N246" s="290">
        <v>0</v>
      </c>
      <c r="O246" s="391" t="str">
        <f>IF(ISBLANK(L246),"",IF(OR(ISBLANK(VLOOKUP(L246&amp;"-"&amp;E246,'Np Quality'!A:M,6,FALSE)),ISERROR(VLOOKUP(L246&amp;"-"&amp;E246,'Np Quality'!A:M,6,FALSE))),"-",VLOOKUP(L246&amp;"-"&amp;E246,'Np Quality'!A:M,6,FALSE)))</f>
        <v>Np4</v>
      </c>
      <c r="P246" s="391">
        <f>IF(ISBLANK(L246),"",IF(OR(ISBLANK(VLOOKUP(L246&amp;"-"&amp;E246,'Np Quality'!A:M,7,FALSE)),ISERROR(VLOOKUP(L246&amp;"-"&amp;E246,'Np Quality'!A:M,7,FALSE))),"-",VLOOKUP(L246&amp;"-"&amp;E246,'Np Quality'!A:M,7,FALSE)))</f>
        <v>0.9</v>
      </c>
      <c r="Q246" s="391">
        <f>IF(ISBLANK(L246),"",IF(OR(ISBLANK(VLOOKUP(L246&amp;"-"&amp;E246,'Np Quality'!A:M,8,FALSE)),ISERROR(VLOOKUP(L246&amp;"-"&amp;E246,'Np Quality'!A:M,8,FALSE))),"-",VLOOKUP(L246&amp;"-"&amp;E246,'Np Quality'!A:M,8,FALSE)))</f>
        <v>0.9</v>
      </c>
      <c r="R246" s="283">
        <f>IF(ISBLANK(L246),"",IF(OR(ISBLANK(VLOOKUP(L246&amp;"-"&amp;E246,'Np Quality'!A:M,9,FALSE)),ISERROR(VLOOKUP(L246&amp;"-"&amp;E246,'Np Quality'!A:M,9,FALSE))),"-",VLOOKUP(L246&amp;"-"&amp;E246,'Np Quality'!A:M,9,FALSE)))</f>
        <v>0</v>
      </c>
      <c r="S246" s="394" t="s">
        <v>362</v>
      </c>
      <c r="T246" s="395" t="str">
        <f t="shared" si="34"/>
        <v>V1-MB1</v>
      </c>
      <c r="U246" s="395" t="str">
        <f t="shared" si="29"/>
        <v>SIS</v>
      </c>
      <c r="V246" s="396"/>
      <c r="W246" s="282">
        <v>45848</v>
      </c>
      <c r="X246" s="258">
        <f t="shared" si="30"/>
        <v>7</v>
      </c>
      <c r="Y246" s="258">
        <f t="shared" si="31"/>
        <v>2025</v>
      </c>
    </row>
    <row r="247" spans="1:25">
      <c r="A247" s="382" t="str">
        <f t="shared" si="26"/>
        <v>B1-01-05</v>
      </c>
      <c r="B247" s="383">
        <f t="shared" si="35"/>
        <v>1</v>
      </c>
      <c r="C247" s="341" t="s">
        <v>43</v>
      </c>
      <c r="D247" s="282">
        <v>45837</v>
      </c>
      <c r="E247" s="384">
        <f t="shared" si="27"/>
        <v>45837</v>
      </c>
      <c r="F247" s="388">
        <v>0</v>
      </c>
      <c r="G247" s="243">
        <v>5</v>
      </c>
      <c r="H247" s="244" t="s">
        <v>165</v>
      </c>
      <c r="I247" s="243">
        <v>1</v>
      </c>
      <c r="J247" s="387" t="s">
        <v>166</v>
      </c>
      <c r="K247" s="244" t="s">
        <v>122</v>
      </c>
      <c r="L247" s="244" t="s">
        <v>163</v>
      </c>
      <c r="M247" s="244" t="s">
        <v>213</v>
      </c>
      <c r="N247" s="290">
        <v>1.5</v>
      </c>
      <c r="O247" s="391" t="str">
        <f>IF(ISBLANK(L257),"",IF(OR(ISBLANK(VLOOKUP(L257&amp;"-"&amp;E257,'Np Quality'!A:M,6,FALSE)),ISERROR(VLOOKUP(L257&amp;"-"&amp;E257,'Np Quality'!A:M,6,FALSE))),"-",VLOOKUP(L257&amp;"-"&amp;E257,'Np Quality'!A:M,6,FALSE)))</f>
        <v>Np4</v>
      </c>
      <c r="P247" s="391">
        <f>IF(ISBLANK(L247),"",IF(OR(ISBLANK(VLOOKUP(L247&amp;"-"&amp;E247,'Np Quality'!A:M,7,FALSE)),ISERROR(VLOOKUP(L247&amp;"-"&amp;E247,'Np Quality'!A:M,7,FALSE))),"-",VLOOKUP(L247&amp;"-"&amp;E247,'Np Quality'!A:M,7,FALSE)))</f>
        <v>0.9</v>
      </c>
      <c r="Q247" s="391">
        <f>IF(ISBLANK(L247),"",IF(OR(ISBLANK(VLOOKUP(L247&amp;"-"&amp;E247,'Np Quality'!A:M,8,FALSE)),ISERROR(VLOOKUP(L247&amp;"-"&amp;E247,'Np Quality'!A:M,8,FALSE))),"-",VLOOKUP(L247&amp;"-"&amp;E247,'Np Quality'!A:M,8,FALSE)))</f>
        <v>0.9</v>
      </c>
      <c r="R247" s="283">
        <f>IF(ISBLANK(L247),"",IF(OR(ISBLANK(VLOOKUP(L247&amp;"-"&amp;E247,'Np Quality'!A:M,9,FALSE)),ISERROR(VLOOKUP(L247&amp;"-"&amp;E247,'Np Quality'!A:M,9,FALSE))),"-",VLOOKUP(L247&amp;"-"&amp;E247,'Np Quality'!A:M,9,FALSE)))</f>
        <v>0</v>
      </c>
      <c r="S247" s="394"/>
      <c r="T247" s="395" t="str">
        <f t="shared" si="34"/>
        <v>V1-MB1</v>
      </c>
      <c r="U247" s="395" t="str">
        <f t="shared" si="29"/>
        <v>SIS</v>
      </c>
      <c r="V247" s="396"/>
      <c r="W247" s="282">
        <v>45850</v>
      </c>
      <c r="X247" s="258">
        <f t="shared" si="30"/>
        <v>7</v>
      </c>
      <c r="Y247" s="258">
        <f t="shared" si="31"/>
        <v>2025</v>
      </c>
    </row>
    <row r="248" spans="1:25">
      <c r="A248" s="382" t="str">
        <f t="shared" si="26"/>
        <v>B1-02-05</v>
      </c>
      <c r="B248" s="383">
        <f t="shared" si="35"/>
        <v>1</v>
      </c>
      <c r="C248" s="341" t="s">
        <v>43</v>
      </c>
      <c r="D248" s="282">
        <v>45837</v>
      </c>
      <c r="E248" s="384">
        <f t="shared" si="27"/>
        <v>45837</v>
      </c>
      <c r="F248" s="388">
        <v>0</v>
      </c>
      <c r="G248" s="243">
        <v>5</v>
      </c>
      <c r="H248" s="244" t="s">
        <v>165</v>
      </c>
      <c r="I248" s="243">
        <v>2</v>
      </c>
      <c r="J248" s="387" t="s">
        <v>166</v>
      </c>
      <c r="K248" s="244" t="s">
        <v>122</v>
      </c>
      <c r="L248" s="244" t="s">
        <v>142</v>
      </c>
      <c r="M248" s="244" t="s">
        <v>213</v>
      </c>
      <c r="N248" s="290">
        <v>1.2</v>
      </c>
      <c r="O248" s="391" t="str">
        <f>IF(ISBLANK(L258),"",IF(OR(ISBLANK(VLOOKUP(L258&amp;"-"&amp;E258,'Np Quality'!A:M,6,FALSE)),ISERROR(VLOOKUP(L258&amp;"-"&amp;E258,'Np Quality'!A:M,6,FALSE))),"-",VLOOKUP(L258&amp;"-"&amp;E258,'Np Quality'!A:M,6,FALSE)))</f>
        <v>Np4</v>
      </c>
      <c r="P248" s="391">
        <f>IF(ISBLANK(L248),"",IF(OR(ISBLANK(VLOOKUP(L248&amp;"-"&amp;E248,'Np Quality'!A:M,7,FALSE)),ISERROR(VLOOKUP(L248&amp;"-"&amp;E248,'Np Quality'!A:M,7,FALSE))),"-",VLOOKUP(L248&amp;"-"&amp;E248,'Np Quality'!A:M,7,FALSE)))</f>
        <v>0.9</v>
      </c>
      <c r="Q248" s="391">
        <f>IF(ISBLANK(L248),"",IF(OR(ISBLANK(VLOOKUP(L248&amp;"-"&amp;E248,'Np Quality'!A:M,8,FALSE)),ISERROR(VLOOKUP(L248&amp;"-"&amp;E248,'Np Quality'!A:M,8,FALSE))),"-",VLOOKUP(L248&amp;"-"&amp;E248,'Np Quality'!A:M,8,FALSE)))</f>
        <v>0.9</v>
      </c>
      <c r="R248" s="283">
        <f>IF(ISBLANK(L248),"",IF(OR(ISBLANK(VLOOKUP(L248&amp;"-"&amp;E248,'Np Quality'!A:M,9,FALSE)),ISERROR(VLOOKUP(L248&amp;"-"&amp;E248,'Np Quality'!A:M,9,FALSE))),"-",VLOOKUP(L248&amp;"-"&amp;E248,'Np Quality'!A:M,9,FALSE)))</f>
        <v>0</v>
      </c>
      <c r="S248" s="394"/>
      <c r="T248" s="395" t="str">
        <f>IF(ISNUMBER(B248),CHOOSE(B248,L248,L248&amp;","&amp;L249,L248&amp;","&amp;L249&amp;","&amp;L250,L248&amp;","&amp;L249&amp;","&amp;L250&amp;","&amp;L263),"")</f>
        <v>V1-MA1</v>
      </c>
      <c r="U248" s="395" t="str">
        <f t="shared" si="29"/>
        <v>SIS</v>
      </c>
      <c r="V248" s="396"/>
      <c r="W248" s="282">
        <v>45851</v>
      </c>
      <c r="X248" s="258">
        <f t="shared" si="30"/>
        <v>7</v>
      </c>
      <c r="Y248" s="258">
        <f t="shared" si="31"/>
        <v>2025</v>
      </c>
    </row>
    <row r="249" spans="1:25">
      <c r="A249" s="382" t="str">
        <f t="shared" si="26"/>
        <v>B1-03-05</v>
      </c>
      <c r="B249" s="383">
        <f t="shared" si="35"/>
        <v>1</v>
      </c>
      <c r="C249" s="341" t="s">
        <v>43</v>
      </c>
      <c r="D249" s="282">
        <v>45837</v>
      </c>
      <c r="E249" s="384">
        <f t="shared" si="27"/>
        <v>45837</v>
      </c>
      <c r="F249" s="388">
        <v>0</v>
      </c>
      <c r="G249" s="243">
        <v>5</v>
      </c>
      <c r="H249" s="244" t="s">
        <v>165</v>
      </c>
      <c r="I249" s="243">
        <v>3</v>
      </c>
      <c r="J249" s="387" t="s">
        <v>166</v>
      </c>
      <c r="K249" s="244" t="s">
        <v>122</v>
      </c>
      <c r="L249" s="244" t="s">
        <v>142</v>
      </c>
      <c r="M249" s="244" t="s">
        <v>213</v>
      </c>
      <c r="N249" s="290">
        <v>1.2</v>
      </c>
      <c r="O249" s="391" t="str">
        <f>IF(ISBLANK(L259),"",IF(OR(ISBLANK(VLOOKUP(L259&amp;"-"&amp;E259,'Np Quality'!A:M,6,FALSE)),ISERROR(VLOOKUP(L259&amp;"-"&amp;E259,'Np Quality'!A:M,6,FALSE))),"-",VLOOKUP(L259&amp;"-"&amp;E259,'Np Quality'!A:M,6,FALSE)))</f>
        <v>Np4</v>
      </c>
      <c r="P249" s="391">
        <f>IF(ISBLANK(L249),"",IF(OR(ISBLANK(VLOOKUP(L249&amp;"-"&amp;E249,'Np Quality'!A:M,7,FALSE)),ISERROR(VLOOKUP(L249&amp;"-"&amp;E249,'Np Quality'!A:M,7,FALSE))),"-",VLOOKUP(L249&amp;"-"&amp;E249,'Np Quality'!A:M,7,FALSE)))</f>
        <v>0.9</v>
      </c>
      <c r="Q249" s="391">
        <f>IF(ISBLANK(L249),"",IF(OR(ISBLANK(VLOOKUP(L249&amp;"-"&amp;E249,'Np Quality'!A:M,8,FALSE)),ISERROR(VLOOKUP(L249&amp;"-"&amp;E249,'Np Quality'!A:M,8,FALSE))),"-",VLOOKUP(L249&amp;"-"&amp;E249,'Np Quality'!A:M,8,FALSE)))</f>
        <v>0.9</v>
      </c>
      <c r="R249" s="283">
        <f>IF(ISBLANK(L249),"",IF(OR(ISBLANK(VLOOKUP(L249&amp;"-"&amp;E249,'Np Quality'!A:M,9,FALSE)),ISERROR(VLOOKUP(L249&amp;"-"&amp;E249,'Np Quality'!A:M,9,FALSE))),"-",VLOOKUP(L249&amp;"-"&amp;E249,'Np Quality'!A:M,9,FALSE)))</f>
        <v>0</v>
      </c>
      <c r="S249" s="394"/>
      <c r="T249" s="395" t="str">
        <f>IF(ISNUMBER(B249),CHOOSE(B249,L249,L249&amp;","&amp;L250,L249&amp;","&amp;L250&amp;","&amp;L263,L249&amp;","&amp;L250&amp;","&amp;L263&amp;","&amp;L264),"")</f>
        <v>V1-MA1</v>
      </c>
      <c r="U249" s="395" t="str">
        <f t="shared" si="29"/>
        <v>SIS</v>
      </c>
      <c r="V249" s="396"/>
      <c r="W249" s="282">
        <v>45853</v>
      </c>
      <c r="X249" s="258">
        <f t="shared" si="30"/>
        <v>7</v>
      </c>
      <c r="Y249" s="258">
        <f t="shared" si="31"/>
        <v>2025</v>
      </c>
    </row>
    <row r="250" spans="1:25">
      <c r="A250" s="382" t="str">
        <f t="shared" si="26"/>
        <v>B1-04-05</v>
      </c>
      <c r="B250" s="383">
        <f t="shared" si="35"/>
        <v>1</v>
      </c>
      <c r="C250" s="341" t="s">
        <v>43</v>
      </c>
      <c r="D250" s="282">
        <v>45837</v>
      </c>
      <c r="E250" s="384">
        <f t="shared" si="27"/>
        <v>45837</v>
      </c>
      <c r="F250" s="388">
        <v>0</v>
      </c>
      <c r="G250" s="243">
        <v>5</v>
      </c>
      <c r="H250" s="244" t="s">
        <v>165</v>
      </c>
      <c r="I250" s="243">
        <v>4</v>
      </c>
      <c r="J250" s="387" t="s">
        <v>166</v>
      </c>
      <c r="K250" s="244" t="s">
        <v>122</v>
      </c>
      <c r="L250" s="244" t="s">
        <v>142</v>
      </c>
      <c r="M250" s="244" t="s">
        <v>213</v>
      </c>
      <c r="N250" s="290">
        <v>1.1</v>
      </c>
      <c r="O250" s="391" t="str">
        <f>IF(ISBLANK(L260),"",IF(OR(ISBLANK(VLOOKUP(L260&amp;"-"&amp;E260,'Np Quality'!A:M,6,FALSE)),ISERROR(VLOOKUP(L260&amp;"-"&amp;E260,'Np Quality'!A:M,6,FALSE))),"-",VLOOKUP(L260&amp;"-"&amp;E260,'Np Quality'!A:M,6,FALSE)))</f>
        <v>Np4</v>
      </c>
      <c r="P250" s="391">
        <f>IF(ISBLANK(L250),"",IF(OR(ISBLANK(VLOOKUP(L250&amp;"-"&amp;E250,'Np Quality'!A:M,7,FALSE)),ISERROR(VLOOKUP(L250&amp;"-"&amp;E250,'Np Quality'!A:M,7,FALSE))),"-",VLOOKUP(L250&amp;"-"&amp;E250,'Np Quality'!A:M,7,FALSE)))</f>
        <v>0.9</v>
      </c>
      <c r="Q250" s="391">
        <f>IF(ISBLANK(L250),"",IF(OR(ISBLANK(VLOOKUP(L250&amp;"-"&amp;E250,'Np Quality'!A:M,8,FALSE)),ISERROR(VLOOKUP(L250&amp;"-"&amp;E250,'Np Quality'!A:M,8,FALSE))),"-",VLOOKUP(L250&amp;"-"&amp;E250,'Np Quality'!A:M,8,FALSE)))</f>
        <v>0.9</v>
      </c>
      <c r="R250" s="283">
        <f>IF(ISBLANK(L250),"",IF(OR(ISBLANK(VLOOKUP(L250&amp;"-"&amp;E250,'Np Quality'!A:M,9,FALSE)),ISERROR(VLOOKUP(L250&amp;"-"&amp;E250,'Np Quality'!A:M,9,FALSE))),"-",VLOOKUP(L250&amp;"-"&amp;E250,'Np Quality'!A:M,9,FALSE)))</f>
        <v>0</v>
      </c>
      <c r="S250" s="394"/>
      <c r="T250" s="395" t="str">
        <f>IF(ISNUMBER(B250),CHOOSE(B250,L250,L250&amp;","&amp;L263,L250&amp;","&amp;L263&amp;","&amp;L264,L250&amp;","&amp;L263&amp;","&amp;L264&amp;","&amp;L253),"")</f>
        <v>V1-MA1</v>
      </c>
      <c r="U250" s="395" t="str">
        <f t="shared" si="29"/>
        <v>SIS</v>
      </c>
      <c r="V250" s="396"/>
      <c r="W250" s="282">
        <v>45850</v>
      </c>
      <c r="X250" s="258">
        <f t="shared" si="30"/>
        <v>7</v>
      </c>
      <c r="Y250" s="258">
        <f t="shared" si="31"/>
        <v>2025</v>
      </c>
    </row>
    <row r="251" spans="1:25">
      <c r="A251" s="382" t="str">
        <f t="shared" si="26"/>
        <v>B1-05-05</v>
      </c>
      <c r="B251" s="383">
        <f t="shared" si="35"/>
        <v>1</v>
      </c>
      <c r="C251" s="341" t="s">
        <v>43</v>
      </c>
      <c r="D251" s="282">
        <v>45837</v>
      </c>
      <c r="E251" s="384">
        <f t="shared" si="27"/>
        <v>45837</v>
      </c>
      <c r="F251" s="388">
        <v>0</v>
      </c>
      <c r="G251" s="243">
        <v>5</v>
      </c>
      <c r="H251" s="244" t="s">
        <v>165</v>
      </c>
      <c r="I251" s="243">
        <v>5</v>
      </c>
      <c r="J251" s="387" t="s">
        <v>166</v>
      </c>
      <c r="K251" s="244" t="s">
        <v>122</v>
      </c>
      <c r="L251" s="244" t="s">
        <v>186</v>
      </c>
      <c r="M251" s="244" t="s">
        <v>181</v>
      </c>
      <c r="N251" s="290">
        <v>1.5</v>
      </c>
      <c r="O251" s="391" t="str">
        <f>IF(ISBLANK(L261),"",IF(OR(ISBLANK(VLOOKUP(L261&amp;"-"&amp;E261,'Np Quality'!A:M,6,FALSE)),ISERROR(VLOOKUP(L261&amp;"-"&amp;E261,'Np Quality'!A:M,6,FALSE))),"-",VLOOKUP(L261&amp;"-"&amp;E261,'Np Quality'!A:M,6,FALSE)))</f>
        <v>Np4</v>
      </c>
      <c r="P251" s="391">
        <f>IF(ISBLANK(L251),"",IF(OR(ISBLANK(VLOOKUP(L251&amp;"-"&amp;E251,'Np Quality'!A:M,7,FALSE)),ISERROR(VLOOKUP(L251&amp;"-"&amp;E251,'Np Quality'!A:M,7,FALSE))),"-",VLOOKUP(L251&amp;"-"&amp;E251,'Np Quality'!A:M,7,FALSE)))</f>
        <v>0.9</v>
      </c>
      <c r="Q251" s="391">
        <f>IF(ISBLANK(L251),"",IF(OR(ISBLANK(VLOOKUP(L251&amp;"-"&amp;E251,'Np Quality'!A:M,8,FALSE)),ISERROR(VLOOKUP(L251&amp;"-"&amp;E251,'Np Quality'!A:M,8,FALSE))),"-",VLOOKUP(L251&amp;"-"&amp;E251,'Np Quality'!A:M,8,FALSE)))</f>
        <v>0.9</v>
      </c>
      <c r="R251" s="283">
        <f>IF(ISBLANK(L251),"",IF(OR(ISBLANK(VLOOKUP(L251&amp;"-"&amp;E251,'Np Quality'!A:M,9,FALSE)),ISERROR(VLOOKUP(L251&amp;"-"&amp;E251,'Np Quality'!A:M,9,FALSE))),"-",VLOOKUP(L251&amp;"-"&amp;E251,'Np Quality'!A:M,9,FALSE)))</f>
        <v>0</v>
      </c>
      <c r="S251" s="394"/>
      <c r="T251" s="395" t="str">
        <f>IF(ISNUMBER(B251),CHOOSE(B251,L263,L263&amp;","&amp;L264,L263&amp;","&amp;L264&amp;","&amp;L253,L263&amp;","&amp;L264&amp;","&amp;L253&amp;","&amp;L254),"")</f>
        <v>V1-MC1</v>
      </c>
      <c r="U251" s="395" t="str">
        <f t="shared" si="29"/>
        <v>SyAqua</v>
      </c>
      <c r="V251" s="396"/>
      <c r="W251" s="282">
        <v>45851</v>
      </c>
      <c r="X251" s="258">
        <f t="shared" si="30"/>
        <v>7</v>
      </c>
      <c r="Y251" s="258">
        <f t="shared" si="31"/>
        <v>2025</v>
      </c>
    </row>
    <row r="252" spans="1:25">
      <c r="A252" s="382" t="str">
        <f t="shared" si="26"/>
        <v>B1-06-05</v>
      </c>
      <c r="B252" s="383">
        <f t="shared" si="35"/>
        <v>1</v>
      </c>
      <c r="C252" s="341" t="s">
        <v>43</v>
      </c>
      <c r="D252" s="282">
        <v>45837</v>
      </c>
      <c r="E252" s="384">
        <f t="shared" si="27"/>
        <v>45837</v>
      </c>
      <c r="F252" s="388">
        <v>0</v>
      </c>
      <c r="G252" s="243">
        <v>5</v>
      </c>
      <c r="H252" s="244" t="s">
        <v>165</v>
      </c>
      <c r="I252" s="243">
        <v>6</v>
      </c>
      <c r="J252" s="387" t="s">
        <v>166</v>
      </c>
      <c r="K252" s="244" t="s">
        <v>122</v>
      </c>
      <c r="L252" s="244" t="s">
        <v>186</v>
      </c>
      <c r="M252" s="244" t="s">
        <v>181</v>
      </c>
      <c r="N252" s="290">
        <v>1.5</v>
      </c>
      <c r="O252" s="391" t="str">
        <f>IF(ISBLANK(L263),"",IF(OR(ISBLANK(VLOOKUP(L263&amp;"-"&amp;E263,'Np Quality'!A:M,6,FALSE)),ISERROR(VLOOKUP(L263&amp;"-"&amp;E263,'Np Quality'!A:M,6,FALSE))),"-",VLOOKUP(L263&amp;"-"&amp;E263,'Np Quality'!A:M,6,FALSE)))</f>
        <v>Np4</v>
      </c>
      <c r="P252" s="391">
        <f>IF(ISBLANK(L252),"",IF(OR(ISBLANK(VLOOKUP(L252&amp;"-"&amp;E252,'Np Quality'!A:M,7,FALSE)),ISERROR(VLOOKUP(L252&amp;"-"&amp;E252,'Np Quality'!A:M,7,FALSE))),"-",VLOOKUP(L252&amp;"-"&amp;E252,'Np Quality'!A:M,7,FALSE)))</f>
        <v>0.9</v>
      </c>
      <c r="Q252" s="391">
        <f>IF(ISBLANK(L252),"",IF(OR(ISBLANK(VLOOKUP(L252&amp;"-"&amp;E252,'Np Quality'!A:M,8,FALSE)),ISERROR(VLOOKUP(L252&amp;"-"&amp;E252,'Np Quality'!A:M,8,FALSE))),"-",VLOOKUP(L252&amp;"-"&amp;E252,'Np Quality'!A:M,8,FALSE)))</f>
        <v>0.9</v>
      </c>
      <c r="R252" s="283">
        <f>IF(ISBLANK(L252),"",IF(OR(ISBLANK(VLOOKUP(L252&amp;"-"&amp;E252,'Np Quality'!A:M,9,FALSE)),ISERROR(VLOOKUP(L252&amp;"-"&amp;E252,'Np Quality'!A:M,9,FALSE))),"-",VLOOKUP(L252&amp;"-"&amp;E252,'Np Quality'!A:M,9,FALSE)))</f>
        <v>0</v>
      </c>
      <c r="S252" s="394"/>
      <c r="T252" s="395" t="str">
        <f>IF(ISNUMBER(B252),CHOOSE(B252,L264,L264&amp;","&amp;L253,L264&amp;","&amp;L253&amp;","&amp;L254,L264&amp;","&amp;L253&amp;","&amp;L254&amp;","&amp;L255),"")</f>
        <v>V1-MC1</v>
      </c>
      <c r="U252" s="395" t="str">
        <f t="shared" si="29"/>
        <v>SyAqua</v>
      </c>
      <c r="V252" s="396"/>
      <c r="W252" s="282">
        <v>45854</v>
      </c>
      <c r="X252" s="258">
        <f t="shared" si="30"/>
        <v>7</v>
      </c>
      <c r="Y252" s="258">
        <f t="shared" si="31"/>
        <v>2025</v>
      </c>
    </row>
    <row r="253" spans="1:25">
      <c r="A253" s="382" t="str">
        <f t="shared" si="26"/>
        <v>B1-07-05</v>
      </c>
      <c r="B253" s="383">
        <f t="shared" si="35"/>
        <v>1</v>
      </c>
      <c r="C253" s="341" t="s">
        <v>43</v>
      </c>
      <c r="D253" s="282">
        <v>45838</v>
      </c>
      <c r="E253" s="384">
        <f t="shared" si="27"/>
        <v>45838</v>
      </c>
      <c r="F253" s="388">
        <v>0</v>
      </c>
      <c r="G253" s="243">
        <v>5</v>
      </c>
      <c r="H253" s="244" t="s">
        <v>165</v>
      </c>
      <c r="I253" s="243">
        <v>7</v>
      </c>
      <c r="J253" s="387" t="s">
        <v>166</v>
      </c>
      <c r="K253" s="244" t="s">
        <v>122</v>
      </c>
      <c r="L253" s="244" t="s">
        <v>163</v>
      </c>
      <c r="M253" s="244" t="s">
        <v>213</v>
      </c>
      <c r="N253" s="290">
        <v>1.5</v>
      </c>
      <c r="O253" s="391" t="str">
        <f>IF(ISBLANK(L263),"",IF(OR(ISBLANK(VLOOKUP(L263&amp;"-"&amp;E263,'Np Quality'!A:M,6,FALSE)),ISERROR(VLOOKUP(L263&amp;"-"&amp;E263,'Np Quality'!A:M,6,FALSE))),"-",VLOOKUP(L263&amp;"-"&amp;E263,'Np Quality'!A:M,6,FALSE)))</f>
        <v>Np4</v>
      </c>
      <c r="P253" s="391">
        <f>IF(ISBLANK(L254),"",IF(OR(ISBLANK(VLOOKUP(L254&amp;"-"&amp;E254,'Np Quality'!A:M,7,FALSE)),ISERROR(VLOOKUP(L254&amp;"-"&amp;E254,'Np Quality'!A:M,7,FALSE))),"-",VLOOKUP(L254&amp;"-"&amp;E254,'Np Quality'!A:M,7,FALSE)))</f>
        <v>0.9</v>
      </c>
      <c r="Q253" s="391">
        <f>IF(ISBLANK(L253),"",IF(OR(ISBLANK(VLOOKUP(L253&amp;"-"&amp;E253,'Np Quality'!A:M,8,FALSE)),ISERROR(VLOOKUP(L253&amp;"-"&amp;E253,'Np Quality'!A:M,8,FALSE))),"-",VLOOKUP(L253&amp;"-"&amp;E253,'Np Quality'!A:M,8,FALSE)))</f>
        <v>0.9</v>
      </c>
      <c r="R253" s="283">
        <f>IF(ISBLANK(L253),"",IF(OR(ISBLANK(VLOOKUP(L253&amp;"-"&amp;E253,'Np Quality'!A:M,9,FALSE)),ISERROR(VLOOKUP(L253&amp;"-"&amp;E253,'Np Quality'!A:M,9,FALSE))),"-",VLOOKUP(L253&amp;"-"&amp;E253,'Np Quality'!A:M,9,FALSE)))</f>
        <v>0</v>
      </c>
      <c r="S253" s="394"/>
      <c r="T253" s="395" t="str">
        <f t="shared" si="34"/>
        <v>V1-MB1</v>
      </c>
      <c r="U253" s="395" t="str">
        <f t="shared" si="29"/>
        <v>SIS</v>
      </c>
      <c r="V253" s="396"/>
      <c r="W253" s="282">
        <v>45848</v>
      </c>
      <c r="X253" s="258">
        <f t="shared" si="30"/>
        <v>7</v>
      </c>
      <c r="Y253" s="258">
        <f t="shared" si="31"/>
        <v>2025</v>
      </c>
    </row>
    <row r="254" spans="1:25">
      <c r="A254" s="382" t="str">
        <f t="shared" si="26"/>
        <v>B1-08-05</v>
      </c>
      <c r="B254" s="383">
        <f t="shared" si="35"/>
        <v>1</v>
      </c>
      <c r="C254" s="341" t="s">
        <v>43</v>
      </c>
      <c r="D254" s="282">
        <v>45838</v>
      </c>
      <c r="E254" s="384">
        <f t="shared" si="27"/>
        <v>45838</v>
      </c>
      <c r="F254" s="388">
        <v>0</v>
      </c>
      <c r="G254" s="243">
        <v>5</v>
      </c>
      <c r="H254" s="244" t="s">
        <v>165</v>
      </c>
      <c r="I254" s="243">
        <v>8</v>
      </c>
      <c r="J254" s="387" t="s">
        <v>166</v>
      </c>
      <c r="K254" s="244" t="s">
        <v>122</v>
      </c>
      <c r="L254" s="244" t="s">
        <v>186</v>
      </c>
      <c r="M254" s="244" t="s">
        <v>181</v>
      </c>
      <c r="N254" s="290">
        <v>1.5</v>
      </c>
      <c r="O254" s="391" t="str">
        <f>IF(ISBLANK(L264),"",IF(OR(ISBLANK(VLOOKUP(L264&amp;"-"&amp;E264,'Np Quality'!A:M,6,FALSE)),ISERROR(VLOOKUP(L264&amp;"-"&amp;E264,'Np Quality'!A:M,6,FALSE))),"-",VLOOKUP(L264&amp;"-"&amp;E264,'Np Quality'!A:M,6,FALSE)))</f>
        <v>Np4</v>
      </c>
      <c r="P254" s="391">
        <f>IF(ISBLANK(L254),"",IF(OR(ISBLANK(VLOOKUP(L254&amp;"-"&amp;E254,'Np Quality'!A:M,7,FALSE)),ISERROR(VLOOKUP(L254&amp;"-"&amp;E254,'Np Quality'!A:M,7,FALSE))),"-",VLOOKUP(L254&amp;"-"&amp;E254,'Np Quality'!A:M,7,FALSE)))</f>
        <v>0.9</v>
      </c>
      <c r="Q254" s="391">
        <f>IF(ISBLANK(L255),"",IF(OR(ISBLANK(VLOOKUP(L255&amp;"-"&amp;E255,'Np Quality'!A:M,8,FALSE)),ISERROR(VLOOKUP(L255&amp;"-"&amp;E255,'Np Quality'!A:M,8,FALSE))),"-",VLOOKUP(L255&amp;"-"&amp;E255,'Np Quality'!A:M,8,FALSE)))</f>
        <v>0.9</v>
      </c>
      <c r="R254" s="283">
        <f>IF(ISBLANK(L254),"",IF(OR(ISBLANK(VLOOKUP(L254&amp;"-"&amp;E254,'Np Quality'!A:M,9,FALSE)),ISERROR(VLOOKUP(L254&amp;"-"&amp;E254,'Np Quality'!A:M,9,FALSE))),"-",VLOOKUP(L254&amp;"-"&amp;E254,'Np Quality'!A:M,9,FALSE)))</f>
        <v>0</v>
      </c>
      <c r="S254" s="394"/>
      <c r="T254" s="395" t="str">
        <f t="shared" si="34"/>
        <v>V1-MC1</v>
      </c>
      <c r="U254" s="395" t="str">
        <f t="shared" si="29"/>
        <v>SyAqua</v>
      </c>
      <c r="V254" s="396"/>
      <c r="W254" s="282">
        <v>45848</v>
      </c>
      <c r="X254" s="258">
        <f t="shared" si="30"/>
        <v>7</v>
      </c>
      <c r="Y254" s="258">
        <f t="shared" si="31"/>
        <v>2025</v>
      </c>
    </row>
    <row r="255" spans="1:25">
      <c r="A255" s="382" t="str">
        <f t="shared" ref="A255:A318" si="36">IF(ISBLANK(H255),"",H255&amp;"-"&amp;IF(OR(LEN(I255)=1,LEN(I255)=4),"0"&amp;I255,I255)&amp;"-"&amp;IF(LEN(G255)=1,"0"&amp;G255,G255))</f>
        <v>E1-01-04</v>
      </c>
      <c r="B255" s="383">
        <f t="shared" si="35"/>
        <v>1</v>
      </c>
      <c r="C255" s="341" t="s">
        <v>43</v>
      </c>
      <c r="D255" s="282">
        <v>45838</v>
      </c>
      <c r="E255" s="384">
        <f t="shared" ref="E255:E318" si="37">IF(ISBLANK(D255),"",D255-F255)</f>
        <v>45838</v>
      </c>
      <c r="F255" s="388">
        <v>0</v>
      </c>
      <c r="G255" s="243">
        <v>4</v>
      </c>
      <c r="H255" s="244" t="s">
        <v>215</v>
      </c>
      <c r="I255" s="243">
        <v>1</v>
      </c>
      <c r="J255" s="387" t="s">
        <v>166</v>
      </c>
      <c r="K255" s="244" t="s">
        <v>122</v>
      </c>
      <c r="L255" s="244" t="s">
        <v>142</v>
      </c>
      <c r="M255" s="244" t="s">
        <v>213</v>
      </c>
      <c r="N255" s="290">
        <v>1</v>
      </c>
      <c r="O255" s="391" t="str">
        <f>IF(ISBLANK(L265),"",IF(OR(ISBLANK(VLOOKUP(L265&amp;"-"&amp;E265,'Np Quality'!A:M,6,FALSE)),ISERROR(VLOOKUP(L265&amp;"-"&amp;E265,'Np Quality'!A:M,6,FALSE))),"-",VLOOKUP(L265&amp;"-"&amp;E265,'Np Quality'!A:M,6,FALSE)))</f>
        <v>Np4</v>
      </c>
      <c r="P255" s="391">
        <f>IF(ISBLANK(L255),"",IF(OR(ISBLANK(VLOOKUP(L255&amp;"-"&amp;E255,'Np Quality'!A:M,7,FALSE)),ISERROR(VLOOKUP(L255&amp;"-"&amp;E255,'Np Quality'!A:M,7,FALSE))),"-",VLOOKUP(L255&amp;"-"&amp;E255,'Np Quality'!A:M,7,FALSE)))</f>
        <v>0.9</v>
      </c>
      <c r="Q255" s="391">
        <f>IF(ISBLANK(L255),"",IF(OR(ISBLANK(VLOOKUP(L255&amp;"-"&amp;E255,'Np Quality'!A:M,8,FALSE)),ISERROR(VLOOKUP(L255&amp;"-"&amp;E255,'Np Quality'!A:M,8,FALSE))),"-",VLOOKUP(L255&amp;"-"&amp;E255,'Np Quality'!A:M,8,FALSE)))</f>
        <v>0.9</v>
      </c>
      <c r="R255" s="283">
        <f>IF(ISBLANK(L256),"",IF(OR(ISBLANK(VLOOKUP(L256&amp;"-"&amp;E256,'Np Quality'!A:M,9,FALSE)),ISERROR(VLOOKUP(L256&amp;"-"&amp;E256,'Np Quality'!A:M,9,FALSE))),"-",VLOOKUP(L256&amp;"-"&amp;E256,'Np Quality'!A:M,9,FALSE)))</f>
        <v>0</v>
      </c>
      <c r="S255" s="394"/>
      <c r="T255" s="395" t="str">
        <f t="shared" ref="T255:T318" si="38">IF(ISNUMBER(B255),CHOOSE(B255,L255,L255&amp;","&amp;L256,L255&amp;","&amp;L256&amp;","&amp;L257,L255&amp;","&amp;L256&amp;","&amp;L257&amp;","&amp;L258),"")</f>
        <v>V1-MA1</v>
      </c>
      <c r="U255" s="395" t="str">
        <f t="shared" si="29"/>
        <v>SIS</v>
      </c>
      <c r="V255" s="396"/>
      <c r="W255" s="282">
        <v>45848</v>
      </c>
      <c r="X255" s="258">
        <f t="shared" si="30"/>
        <v>7</v>
      </c>
      <c r="Y255" s="258">
        <f t="shared" si="31"/>
        <v>2025</v>
      </c>
    </row>
    <row r="256" spans="1:25">
      <c r="A256" s="382" t="str">
        <f t="shared" si="36"/>
        <v>E1-02-04</v>
      </c>
      <c r="B256" s="383">
        <f t="shared" si="35"/>
        <v>1</v>
      </c>
      <c r="C256" s="341" t="s">
        <v>43</v>
      </c>
      <c r="D256" s="282">
        <v>45838</v>
      </c>
      <c r="E256" s="384">
        <f t="shared" si="37"/>
        <v>45838</v>
      </c>
      <c r="F256" s="388">
        <v>0</v>
      </c>
      <c r="G256" s="243">
        <v>4</v>
      </c>
      <c r="H256" s="244" t="s">
        <v>215</v>
      </c>
      <c r="I256" s="243">
        <v>2</v>
      </c>
      <c r="J256" s="387" t="s">
        <v>166</v>
      </c>
      <c r="K256" s="244" t="s">
        <v>122</v>
      </c>
      <c r="L256" s="244" t="s">
        <v>142</v>
      </c>
      <c r="M256" s="244" t="s">
        <v>213</v>
      </c>
      <c r="N256" s="290">
        <v>1</v>
      </c>
      <c r="O256" s="391" t="str">
        <f>IF(ISBLANK(L266),"",IF(OR(ISBLANK(VLOOKUP(L266&amp;"-"&amp;E266,'Np Quality'!A:M,6,FALSE)),ISERROR(VLOOKUP(L266&amp;"-"&amp;E266,'Np Quality'!A:M,6,FALSE))),"-",VLOOKUP(L266&amp;"-"&amp;E266,'Np Quality'!A:M,6,FALSE)))</f>
        <v>Np4</v>
      </c>
      <c r="P256" s="391">
        <f>IF(ISBLANK(L256),"",IF(OR(ISBLANK(VLOOKUP(L256&amp;"-"&amp;E256,'Np Quality'!A:M,7,FALSE)),ISERROR(VLOOKUP(L256&amp;"-"&amp;E256,'Np Quality'!A:M,7,FALSE))),"-",VLOOKUP(L256&amp;"-"&amp;E256,'Np Quality'!A:M,7,FALSE)))</f>
        <v>0.9</v>
      </c>
      <c r="Q256" s="391">
        <f>IF(ISBLANK(L256),"",IF(OR(ISBLANK(VLOOKUP(L256&amp;"-"&amp;E256,'Np Quality'!A:M,8,FALSE)),ISERROR(VLOOKUP(L256&amp;"-"&amp;E256,'Np Quality'!A:M,8,FALSE))),"-",VLOOKUP(L256&amp;"-"&amp;E256,'Np Quality'!A:M,8,FALSE)))</f>
        <v>0.9</v>
      </c>
      <c r="R256" s="283">
        <f>IF(ISBLANK(L256),"",IF(OR(ISBLANK(VLOOKUP(L256&amp;"-"&amp;E256,'Np Quality'!A:M,9,FALSE)),ISERROR(VLOOKUP(L256&amp;"-"&amp;E256,'Np Quality'!A:M,9,FALSE))),"-",VLOOKUP(L256&amp;"-"&amp;E256,'Np Quality'!A:M,9,FALSE)))</f>
        <v>0</v>
      </c>
      <c r="S256" s="394"/>
      <c r="T256" s="395" t="str">
        <f t="shared" si="38"/>
        <v>V1-MA1</v>
      </c>
      <c r="U256" s="395" t="str">
        <f t="shared" ref="U256:U319" si="39">IF(ISNUMBER(B256),CHOOSE(B256,M256,M256&amp;","&amp;M257,M256&amp;","&amp;M257&amp;","&amp;M258,M256&amp;","&amp;M257&amp;","&amp;M258&amp;","&amp;M259),"")</f>
        <v>SIS</v>
      </c>
      <c r="V256" s="396"/>
      <c r="W256" s="282">
        <v>45853</v>
      </c>
      <c r="X256" s="258">
        <f t="shared" si="30"/>
        <v>7</v>
      </c>
      <c r="Y256" s="258">
        <f t="shared" si="31"/>
        <v>2025</v>
      </c>
    </row>
    <row r="257" spans="1:25">
      <c r="A257" s="382" t="str">
        <f t="shared" si="36"/>
        <v>E1-03-04</v>
      </c>
      <c r="B257" s="383">
        <f t="shared" si="35"/>
        <v>1</v>
      </c>
      <c r="C257" s="341" t="s">
        <v>43</v>
      </c>
      <c r="D257" s="282">
        <v>45838</v>
      </c>
      <c r="E257" s="384">
        <f t="shared" si="37"/>
        <v>45838</v>
      </c>
      <c r="F257" s="388">
        <v>0</v>
      </c>
      <c r="G257" s="243">
        <v>4</v>
      </c>
      <c r="H257" s="244" t="s">
        <v>215</v>
      </c>
      <c r="I257" s="243">
        <v>3</v>
      </c>
      <c r="J257" s="387" t="s">
        <v>166</v>
      </c>
      <c r="K257" s="244" t="s">
        <v>122</v>
      </c>
      <c r="L257" s="244" t="s">
        <v>142</v>
      </c>
      <c r="M257" s="244" t="s">
        <v>213</v>
      </c>
      <c r="N257" s="290">
        <v>1</v>
      </c>
      <c r="O257" s="391" t="str">
        <f>IF(ISBLANK(L257),"",IF(OR(ISBLANK(VLOOKUP(L257&amp;"-"&amp;E257,'Np Quality'!A:M,6,FALSE)),ISERROR(VLOOKUP(L257&amp;"-"&amp;E257,'Np Quality'!A:M,6,FALSE))),"-",VLOOKUP(L257&amp;"-"&amp;E257,'Np Quality'!A:M,6,FALSE)))</f>
        <v>Np4</v>
      </c>
      <c r="P257" s="391">
        <f>IF(ISBLANK(L267),"",IF(OR(ISBLANK(VLOOKUP(L267&amp;"-"&amp;E267,'Np Quality'!A:M,7,FALSE)),ISERROR(VLOOKUP(L267&amp;"-"&amp;E267,'Np Quality'!A:M,7,FALSE))),"-",VLOOKUP(L267&amp;"-"&amp;E267,'Np Quality'!A:M,7,FALSE)))</f>
        <v>0.98</v>
      </c>
      <c r="Q257" s="391">
        <f>IF(ISBLANK(L257),"",IF(OR(ISBLANK(VLOOKUP(L257&amp;"-"&amp;E257,'Np Quality'!A:M,8,FALSE)),ISERROR(VLOOKUP(L257&amp;"-"&amp;E257,'Np Quality'!A:M,8,FALSE))),"-",VLOOKUP(L257&amp;"-"&amp;E257,'Np Quality'!A:M,8,FALSE)))</f>
        <v>0.9</v>
      </c>
      <c r="R257" s="283">
        <f>IF(ISBLANK(L257),"",IF(OR(ISBLANK(VLOOKUP(L257&amp;"-"&amp;E257,'Np Quality'!A:M,9,FALSE)),ISERROR(VLOOKUP(L257&amp;"-"&amp;E257,'Np Quality'!A:M,9,FALSE))),"-",VLOOKUP(L257&amp;"-"&amp;E257,'Np Quality'!A:M,9,FALSE)))</f>
        <v>0</v>
      </c>
      <c r="S257" s="394"/>
      <c r="T257" s="395" t="str">
        <f t="shared" si="38"/>
        <v>V1-MA1</v>
      </c>
      <c r="U257" s="395" t="str">
        <f t="shared" si="39"/>
        <v>SIS</v>
      </c>
      <c r="V257" s="396"/>
      <c r="W257" s="282">
        <v>45852</v>
      </c>
      <c r="X257" s="258">
        <f t="shared" si="30"/>
        <v>7</v>
      </c>
      <c r="Y257" s="258">
        <f t="shared" si="31"/>
        <v>2025</v>
      </c>
    </row>
    <row r="258" spans="1:25">
      <c r="A258" s="382" t="str">
        <f t="shared" si="36"/>
        <v>E1-04-04</v>
      </c>
      <c r="B258" s="383">
        <f t="shared" si="35"/>
        <v>1</v>
      </c>
      <c r="C258" s="341" t="s">
        <v>43</v>
      </c>
      <c r="D258" s="282">
        <v>45838</v>
      </c>
      <c r="E258" s="384">
        <f t="shared" si="37"/>
        <v>45838</v>
      </c>
      <c r="F258" s="388">
        <v>0</v>
      </c>
      <c r="G258" s="243">
        <v>4</v>
      </c>
      <c r="H258" s="244" t="s">
        <v>215</v>
      </c>
      <c r="I258" s="243">
        <v>4</v>
      </c>
      <c r="J258" s="387" t="s">
        <v>166</v>
      </c>
      <c r="K258" s="244" t="s">
        <v>122</v>
      </c>
      <c r="L258" s="244" t="s">
        <v>186</v>
      </c>
      <c r="M258" s="244" t="s">
        <v>181</v>
      </c>
      <c r="N258" s="290">
        <v>1</v>
      </c>
      <c r="O258" s="391" t="str">
        <f>IF(ISBLANK(L258),"",IF(OR(ISBLANK(VLOOKUP(L258&amp;"-"&amp;E258,'Np Quality'!A:M,6,FALSE)),ISERROR(VLOOKUP(L258&amp;"-"&amp;E258,'Np Quality'!A:M,6,FALSE))),"-",VLOOKUP(L258&amp;"-"&amp;E258,'Np Quality'!A:M,6,FALSE)))</f>
        <v>Np4</v>
      </c>
      <c r="P258" s="391">
        <f>IF(ISBLANK(L268),"",IF(OR(ISBLANK(VLOOKUP(L268&amp;"-"&amp;E268,'Np Quality'!A:M,7,FALSE)),ISERROR(VLOOKUP(L268&amp;"-"&amp;E268,'Np Quality'!A:M,7,FALSE))),"-",VLOOKUP(L268&amp;"-"&amp;E268,'Np Quality'!A:M,7,FALSE)))</f>
        <v>0.98</v>
      </c>
      <c r="Q258" s="391">
        <f>IF(ISBLANK(L258),"",IF(OR(ISBLANK(VLOOKUP(L258&amp;"-"&amp;E258,'Np Quality'!A:M,8,FALSE)),ISERROR(VLOOKUP(L258&amp;"-"&amp;E258,'Np Quality'!A:M,8,FALSE))),"-",VLOOKUP(L258&amp;"-"&amp;E258,'Np Quality'!A:M,8,FALSE)))</f>
        <v>0.9</v>
      </c>
      <c r="R258" s="283">
        <f>IF(ISBLANK(L258),"",IF(OR(ISBLANK(VLOOKUP(L258&amp;"-"&amp;E258,'Np Quality'!A:M,9,FALSE)),ISERROR(VLOOKUP(L258&amp;"-"&amp;E258,'Np Quality'!A:M,9,FALSE))),"-",VLOOKUP(L258&amp;"-"&amp;E258,'Np Quality'!A:M,9,FALSE)))</f>
        <v>0</v>
      </c>
      <c r="S258" s="394"/>
      <c r="T258" s="395" t="str">
        <f t="shared" si="38"/>
        <v>V1-MC1</v>
      </c>
      <c r="U258" s="395" t="str">
        <f t="shared" si="39"/>
        <v>SyAqua</v>
      </c>
      <c r="V258" s="396"/>
      <c r="W258" s="282">
        <v>45851</v>
      </c>
      <c r="X258" s="258">
        <f t="shared" si="30"/>
        <v>7</v>
      </c>
      <c r="Y258" s="258">
        <f t="shared" si="31"/>
        <v>2025</v>
      </c>
    </row>
    <row r="259" spans="1:25">
      <c r="A259" s="382" t="str">
        <f t="shared" si="36"/>
        <v>E1-05-04</v>
      </c>
      <c r="B259" s="383">
        <f t="shared" ref="B259:B290" si="40">IF(AND(A259&lt;&gt;A258,A259&lt;&gt;""),COUNTIF(A:A,A259),"")</f>
        <v>1</v>
      </c>
      <c r="C259" s="341" t="s">
        <v>43</v>
      </c>
      <c r="D259" s="282">
        <v>45838</v>
      </c>
      <c r="E259" s="384">
        <f t="shared" si="37"/>
        <v>45838</v>
      </c>
      <c r="F259" s="388">
        <v>0</v>
      </c>
      <c r="G259" s="243">
        <v>4</v>
      </c>
      <c r="H259" s="244" t="s">
        <v>215</v>
      </c>
      <c r="I259" s="243">
        <v>5</v>
      </c>
      <c r="J259" s="387" t="s">
        <v>166</v>
      </c>
      <c r="K259" s="244" t="s">
        <v>122</v>
      </c>
      <c r="L259" s="244" t="s">
        <v>186</v>
      </c>
      <c r="M259" s="244" t="s">
        <v>181</v>
      </c>
      <c r="N259" s="290">
        <v>1</v>
      </c>
      <c r="O259" s="391" t="str">
        <f>IF(ISBLANK(L259),"",IF(OR(ISBLANK(VLOOKUP(L259&amp;"-"&amp;E259,'Np Quality'!A:M,6,FALSE)),ISERROR(VLOOKUP(L259&amp;"-"&amp;E259,'Np Quality'!A:M,6,FALSE))),"-",VLOOKUP(L259&amp;"-"&amp;E259,'Np Quality'!A:M,6,FALSE)))</f>
        <v>Np4</v>
      </c>
      <c r="P259" s="391">
        <f>IF(ISBLANK(L269),"",IF(OR(ISBLANK(VLOOKUP(L269&amp;"-"&amp;E269,'Np Quality'!A:M,7,FALSE)),ISERROR(VLOOKUP(L269&amp;"-"&amp;E269,'Np Quality'!A:M,7,FALSE))),"-",VLOOKUP(L269&amp;"-"&amp;E269,'Np Quality'!A:M,7,FALSE)))</f>
        <v>0.98</v>
      </c>
      <c r="Q259" s="391">
        <f>IF(ISBLANK(L259),"",IF(OR(ISBLANK(VLOOKUP(L259&amp;"-"&amp;E259,'Np Quality'!A:M,8,FALSE)),ISERROR(VLOOKUP(L259&amp;"-"&amp;E259,'Np Quality'!A:M,8,FALSE))),"-",VLOOKUP(L259&amp;"-"&amp;E259,'Np Quality'!A:M,8,FALSE)))</f>
        <v>0.9</v>
      </c>
      <c r="R259" s="283">
        <f>IF(ISBLANK(L259),"",IF(OR(ISBLANK(VLOOKUP(L259&amp;"-"&amp;E259,'Np Quality'!A:M,9,FALSE)),ISERROR(VLOOKUP(L259&amp;"-"&amp;E259,'Np Quality'!A:M,9,FALSE))),"-",VLOOKUP(L259&amp;"-"&amp;E259,'Np Quality'!A:M,9,FALSE)))</f>
        <v>0</v>
      </c>
      <c r="S259" s="394"/>
      <c r="T259" s="395" t="str">
        <f t="shared" si="38"/>
        <v>V1-MC1</v>
      </c>
      <c r="U259" s="395" t="str">
        <f t="shared" si="39"/>
        <v>SyAqua</v>
      </c>
      <c r="V259" s="396"/>
      <c r="W259" s="282">
        <v>45851</v>
      </c>
      <c r="X259" s="258">
        <f t="shared" ref="X259:X322" si="41">MONTH(W259)</f>
        <v>7</v>
      </c>
      <c r="Y259" s="258">
        <f t="shared" ref="Y259:Y322" si="42">YEAR(W259)</f>
        <v>2025</v>
      </c>
    </row>
    <row r="260" spans="1:25">
      <c r="A260" s="382" t="str">
        <f t="shared" si="36"/>
        <v>E1-06-04</v>
      </c>
      <c r="B260" s="383">
        <f t="shared" si="40"/>
        <v>1</v>
      </c>
      <c r="C260" s="341" t="s">
        <v>43</v>
      </c>
      <c r="D260" s="282">
        <v>45839</v>
      </c>
      <c r="E260" s="384">
        <f t="shared" si="37"/>
        <v>45839</v>
      </c>
      <c r="F260" s="388">
        <v>0</v>
      </c>
      <c r="G260" s="243">
        <v>4</v>
      </c>
      <c r="H260" s="244" t="s">
        <v>215</v>
      </c>
      <c r="I260" s="243">
        <v>6</v>
      </c>
      <c r="J260" s="387" t="s">
        <v>166</v>
      </c>
      <c r="K260" s="244" t="s">
        <v>122</v>
      </c>
      <c r="L260" s="244" t="s">
        <v>142</v>
      </c>
      <c r="M260" s="244" t="s">
        <v>213</v>
      </c>
      <c r="N260" s="290">
        <v>1</v>
      </c>
      <c r="O260" s="391" t="str">
        <f>IF(ISBLANK(L260),"",IF(OR(ISBLANK(VLOOKUP(L260&amp;"-"&amp;E260,'Np Quality'!A:M,6,FALSE)),ISERROR(VLOOKUP(L260&amp;"-"&amp;E260,'Np Quality'!A:M,6,FALSE))),"-",VLOOKUP(L260&amp;"-"&amp;E260,'Np Quality'!A:M,6,FALSE)))</f>
        <v>Np4</v>
      </c>
      <c r="P260" s="391">
        <f>IF(ISBLANK(L270),"",IF(OR(ISBLANK(VLOOKUP(L270&amp;"-"&amp;E270,'Np Quality'!A:M,7,FALSE)),ISERROR(VLOOKUP(L270&amp;"-"&amp;E270,'Np Quality'!A:M,7,FALSE))),"-",VLOOKUP(L270&amp;"-"&amp;E270,'Np Quality'!A:M,7,FALSE)))</f>
        <v>0.98</v>
      </c>
      <c r="Q260" s="391">
        <f>IF(ISBLANK(L260),"",IF(OR(ISBLANK(VLOOKUP(L260&amp;"-"&amp;E260,'Np Quality'!A:M,8,FALSE)),ISERROR(VLOOKUP(L260&amp;"-"&amp;E260,'Np Quality'!A:M,8,FALSE))),"-",VLOOKUP(L260&amp;"-"&amp;E260,'Np Quality'!A:M,8,FALSE)))</f>
        <v>0.9</v>
      </c>
      <c r="R260" s="283">
        <f>IF(ISBLANK(L260),"",IF(OR(ISBLANK(VLOOKUP(L260&amp;"-"&amp;E260,'Np Quality'!A:M,9,FALSE)),ISERROR(VLOOKUP(L260&amp;"-"&amp;E260,'Np Quality'!A:M,9,FALSE))),"-",VLOOKUP(L260&amp;"-"&amp;E260,'Np Quality'!A:M,9,FALSE)))</f>
        <v>0</v>
      </c>
      <c r="S260" s="394"/>
      <c r="T260" s="395" t="str">
        <f>IF(ISNUMBER(B260),CHOOSE(B260,L260,L260&amp;","&amp;L261,L260&amp;","&amp;L261&amp;","&amp;L262,L260&amp;","&amp;L261&amp;","&amp;L262&amp;","&amp;#REF!),"")</f>
        <v>V1-MA1</v>
      </c>
      <c r="U260" s="395" t="str">
        <f t="shared" si="39"/>
        <v>SIS</v>
      </c>
      <c r="V260" s="396"/>
      <c r="W260" s="282">
        <v>45853</v>
      </c>
      <c r="X260" s="258">
        <f t="shared" si="41"/>
        <v>7</v>
      </c>
      <c r="Y260" s="258">
        <f t="shared" si="42"/>
        <v>2025</v>
      </c>
    </row>
    <row r="261" spans="1:25">
      <c r="A261" s="382" t="str">
        <f t="shared" si="36"/>
        <v>E1-07-04</v>
      </c>
      <c r="B261" s="383">
        <f t="shared" si="40"/>
        <v>1</v>
      </c>
      <c r="C261" s="341" t="s">
        <v>43</v>
      </c>
      <c r="D261" s="282">
        <v>45839</v>
      </c>
      <c r="E261" s="384">
        <f t="shared" si="37"/>
        <v>45839</v>
      </c>
      <c r="F261" s="388">
        <v>0</v>
      </c>
      <c r="G261" s="243">
        <v>4</v>
      </c>
      <c r="H261" s="244" t="s">
        <v>215</v>
      </c>
      <c r="I261" s="243">
        <v>7</v>
      </c>
      <c r="J261" s="387" t="s">
        <v>166</v>
      </c>
      <c r="K261" s="244" t="s">
        <v>122</v>
      </c>
      <c r="L261" s="244" t="s">
        <v>142</v>
      </c>
      <c r="M261" s="244" t="s">
        <v>213</v>
      </c>
      <c r="N261" s="290">
        <v>1</v>
      </c>
      <c r="O261" s="391" t="str">
        <f>IF(ISBLANK(L261),"",IF(OR(ISBLANK(VLOOKUP(L261&amp;"-"&amp;E261,'Np Quality'!A:M,6,FALSE)),ISERROR(VLOOKUP(L261&amp;"-"&amp;E261,'Np Quality'!A:M,6,FALSE))),"-",VLOOKUP(L261&amp;"-"&amp;E261,'Np Quality'!A:M,6,FALSE)))</f>
        <v>Np4</v>
      </c>
      <c r="P261" s="391">
        <f>IF(ISBLANK(L271),"",IF(OR(ISBLANK(VLOOKUP(L271&amp;"-"&amp;E271,'Np Quality'!A:M,7,FALSE)),ISERROR(VLOOKUP(L271&amp;"-"&amp;E271,'Np Quality'!A:M,7,FALSE))),"-",VLOOKUP(L271&amp;"-"&amp;E271,'Np Quality'!A:M,7,FALSE)))</f>
        <v>0.98</v>
      </c>
      <c r="Q261" s="391">
        <f>IF(ISBLANK(L261),"",IF(OR(ISBLANK(VLOOKUP(L261&amp;"-"&amp;E261,'Np Quality'!A:M,8,FALSE)),ISERROR(VLOOKUP(L261&amp;"-"&amp;E261,'Np Quality'!A:M,8,FALSE))),"-",VLOOKUP(L261&amp;"-"&amp;E261,'Np Quality'!A:M,8,FALSE)))</f>
        <v>0.9</v>
      </c>
      <c r="R261" s="283">
        <f>IF(ISBLANK(L261),"",IF(OR(ISBLANK(VLOOKUP(L261&amp;"-"&amp;E261,'Np Quality'!A:M,9,FALSE)),ISERROR(VLOOKUP(L261&amp;"-"&amp;E261,'Np Quality'!A:M,9,FALSE))),"-",VLOOKUP(L261&amp;"-"&amp;E261,'Np Quality'!A:M,9,FALSE)))</f>
        <v>0</v>
      </c>
      <c r="S261" s="394"/>
      <c r="T261" s="395" t="str">
        <f>IF(ISNUMBER(B261),CHOOSE(B261,L261,L261&amp;","&amp;L262,L261&amp;","&amp;L262&amp;","&amp;#REF!,L261&amp;","&amp;L262&amp;","&amp;#REF!&amp;","&amp;#REF!),"")</f>
        <v>V1-MA1</v>
      </c>
      <c r="U261" s="395" t="str">
        <f t="shared" si="39"/>
        <v>SIS</v>
      </c>
      <c r="V261" s="396"/>
      <c r="W261" s="282">
        <v>45853</v>
      </c>
      <c r="X261" s="258">
        <f t="shared" si="41"/>
        <v>7</v>
      </c>
      <c r="Y261" s="258">
        <f t="shared" si="42"/>
        <v>2025</v>
      </c>
    </row>
    <row r="262" spans="1:25">
      <c r="A262" s="382" t="str">
        <f t="shared" si="36"/>
        <v>E1-08-04</v>
      </c>
      <c r="B262" s="383">
        <f t="shared" si="40"/>
        <v>1</v>
      </c>
      <c r="C262" s="341" t="s">
        <v>43</v>
      </c>
      <c r="D262" s="282">
        <v>45839</v>
      </c>
      <c r="E262" s="384">
        <f t="shared" si="37"/>
        <v>45839</v>
      </c>
      <c r="F262" s="388">
        <v>0</v>
      </c>
      <c r="G262" s="243">
        <v>4</v>
      </c>
      <c r="H262" s="244" t="s">
        <v>215</v>
      </c>
      <c r="I262" s="243">
        <v>8</v>
      </c>
      <c r="J262" s="387" t="s">
        <v>166</v>
      </c>
      <c r="K262" s="244" t="s">
        <v>122</v>
      </c>
      <c r="L262" s="244" t="s">
        <v>142</v>
      </c>
      <c r="M262" s="244" t="s">
        <v>213</v>
      </c>
      <c r="N262" s="290">
        <v>1</v>
      </c>
      <c r="O262" s="391" t="str">
        <f>IF(ISBLANK(L263),"",IF(OR(ISBLANK(VLOOKUP(L263&amp;"-"&amp;E263,'Np Quality'!A:M,6,FALSE)),ISERROR(VLOOKUP(L263&amp;"-"&amp;E263,'Np Quality'!A:M,6,FALSE))),"-",VLOOKUP(L263&amp;"-"&amp;E263,'Np Quality'!A:M,6,FALSE)))</f>
        <v>Np4</v>
      </c>
      <c r="P262" s="391" t="str">
        <f>IF(ISBLANK(L272),"",IF(OR(ISBLANK(VLOOKUP(L272&amp;"-"&amp;E272,'Np Quality'!A:M,7,FALSE)),ISERROR(VLOOKUP(L272&amp;"-"&amp;E272,'Np Quality'!A:M,7,FALSE))),"-",VLOOKUP(L272&amp;"-"&amp;E272,'Np Quality'!A:M,7,FALSE)))</f>
        <v>-</v>
      </c>
      <c r="Q262" s="391">
        <f>IF(ISBLANK(L262),"",IF(OR(ISBLANK(VLOOKUP(L262&amp;"-"&amp;E262,'Np Quality'!A:M,8,FALSE)),ISERROR(VLOOKUP(L262&amp;"-"&amp;E262,'Np Quality'!A:M,8,FALSE))),"-",VLOOKUP(L262&amp;"-"&amp;E262,'Np Quality'!A:M,8,FALSE)))</f>
        <v>0.9</v>
      </c>
      <c r="R262" s="283">
        <f>IF(ISBLANK(L262),"",IF(OR(ISBLANK(VLOOKUP(L262&amp;"-"&amp;E262,'Np Quality'!A:M,9,FALSE)),ISERROR(VLOOKUP(L262&amp;"-"&amp;E262,'Np Quality'!A:M,9,FALSE))),"-",VLOOKUP(L262&amp;"-"&amp;E262,'Np Quality'!A:M,9,FALSE)))</f>
        <v>0</v>
      </c>
      <c r="S262" s="394"/>
      <c r="T262" s="395" t="str">
        <f>IF(ISNUMBER(B262),CHOOSE(B262,L262,L262&amp;","&amp;#REF!,L262&amp;","&amp;#REF!&amp;","&amp;#REF!,L262&amp;","&amp;#REF!&amp;","&amp;#REF!&amp;","&amp;L265),"")</f>
        <v>V1-MA1</v>
      </c>
      <c r="U262" s="395" t="str">
        <f t="shared" si="39"/>
        <v>SIS</v>
      </c>
      <c r="V262" s="396"/>
      <c r="W262" s="282">
        <v>45853</v>
      </c>
      <c r="X262" s="258">
        <f t="shared" si="41"/>
        <v>7</v>
      </c>
      <c r="Y262" s="258">
        <f t="shared" si="42"/>
        <v>2025</v>
      </c>
    </row>
    <row r="263" spans="1:25">
      <c r="A263" s="382" t="str">
        <f t="shared" si="36"/>
        <v>E1-09-04</v>
      </c>
      <c r="B263" s="383">
        <f t="shared" si="40"/>
        <v>1</v>
      </c>
      <c r="C263" s="341" t="s">
        <v>43</v>
      </c>
      <c r="D263" s="282">
        <v>45839</v>
      </c>
      <c r="E263" s="384">
        <f t="shared" si="37"/>
        <v>45839</v>
      </c>
      <c r="F263" s="388">
        <v>0</v>
      </c>
      <c r="G263" s="243">
        <v>4</v>
      </c>
      <c r="H263" s="244" t="s">
        <v>215</v>
      </c>
      <c r="I263" s="243">
        <v>9</v>
      </c>
      <c r="J263" s="387" t="s">
        <v>166</v>
      </c>
      <c r="K263" s="244" t="s">
        <v>122</v>
      </c>
      <c r="L263" s="244" t="s">
        <v>186</v>
      </c>
      <c r="M263" s="244" t="s">
        <v>181</v>
      </c>
      <c r="N263" s="290">
        <v>1</v>
      </c>
      <c r="O263" s="391" t="str">
        <f>IF(ISBLANK(L263),"",IF(OR(ISBLANK(VLOOKUP(L263&amp;"-"&amp;E263,'Np Quality'!A:M,6,FALSE)),ISERROR(VLOOKUP(L263&amp;"-"&amp;E263,'Np Quality'!A:M,6,FALSE))),"-",VLOOKUP(L263&amp;"-"&amp;E263,'Np Quality'!A:M,6,FALSE)))</f>
        <v>Np4</v>
      </c>
      <c r="P263" s="391" t="str">
        <f>IF(ISBLANK(L274),"",IF(OR(ISBLANK(VLOOKUP(L274&amp;"-"&amp;E274,'Np Quality'!A:M,7,FALSE)),ISERROR(VLOOKUP(L274&amp;"-"&amp;E274,'Np Quality'!A:M,7,FALSE))),"-",VLOOKUP(L274&amp;"-"&amp;E274,'Np Quality'!A:M,7,FALSE)))</f>
        <v>-</v>
      </c>
      <c r="Q263" s="391">
        <f>IF(ISBLANK(L263),"",IF(OR(ISBLANK(VLOOKUP(L263&amp;"-"&amp;E263,'Np Quality'!A:M,8,FALSE)),ISERROR(VLOOKUP(L263&amp;"-"&amp;E263,'Np Quality'!A:M,8,FALSE))),"-",VLOOKUP(L263&amp;"-"&amp;E263,'Np Quality'!A:M,8,FALSE)))</f>
        <v>0.9</v>
      </c>
      <c r="R263" s="283">
        <f>IF(ISBLANK(L263),"",IF(OR(ISBLANK(VLOOKUP(L263&amp;"-"&amp;E263,'Np Quality'!A:M,9,FALSE)),ISERROR(VLOOKUP(L263&amp;"-"&amp;E263,'Np Quality'!A:M,9,FALSE))),"-",VLOOKUP(L263&amp;"-"&amp;E263,'Np Quality'!A:M,9,FALSE)))</f>
        <v>0</v>
      </c>
      <c r="S263" s="394"/>
      <c r="T263" s="395" t="str">
        <f>IF(ISNUMBER(B263),CHOOSE(B263,L263,L263&amp;","&amp;#REF!,L263&amp;","&amp;#REF!&amp;","&amp;#REF!,L263&amp;","&amp;#REF!&amp;","&amp;#REF!&amp;","&amp;L266),"")</f>
        <v>V1-MC1</v>
      </c>
      <c r="U263" s="395" t="str">
        <f t="shared" si="39"/>
        <v>SyAqua</v>
      </c>
      <c r="V263" s="396"/>
      <c r="W263" s="282">
        <v>45854</v>
      </c>
      <c r="X263" s="258">
        <f t="shared" si="41"/>
        <v>7</v>
      </c>
      <c r="Y263" s="258">
        <f t="shared" si="42"/>
        <v>2025</v>
      </c>
    </row>
    <row r="264" spans="1:25">
      <c r="A264" s="382" t="str">
        <f t="shared" si="36"/>
        <v>E1-10-04</v>
      </c>
      <c r="B264" s="383">
        <f t="shared" si="40"/>
        <v>1</v>
      </c>
      <c r="C264" s="341" t="s">
        <v>43</v>
      </c>
      <c r="D264" s="282">
        <v>45839</v>
      </c>
      <c r="E264" s="384">
        <f t="shared" si="37"/>
        <v>45839</v>
      </c>
      <c r="F264" s="388">
        <v>0</v>
      </c>
      <c r="G264" s="243">
        <v>4</v>
      </c>
      <c r="H264" s="244" t="s">
        <v>215</v>
      </c>
      <c r="I264" s="243">
        <v>10</v>
      </c>
      <c r="J264" s="387" t="s">
        <v>166</v>
      </c>
      <c r="K264" s="244" t="s">
        <v>122</v>
      </c>
      <c r="L264" s="244" t="s">
        <v>186</v>
      </c>
      <c r="M264" s="244" t="s">
        <v>181</v>
      </c>
      <c r="N264" s="398">
        <v>1</v>
      </c>
      <c r="O264" s="391" t="str">
        <f>IF(ISBLANK(L264),"",IF(OR(ISBLANK(VLOOKUP(L264&amp;"-"&amp;E264,'Np Quality'!A:M,6,FALSE)),ISERROR(VLOOKUP(L264&amp;"-"&amp;E264,'Np Quality'!A:M,6,FALSE))),"-",VLOOKUP(L264&amp;"-"&amp;E264,'Np Quality'!A:M,6,FALSE)))</f>
        <v>Np4</v>
      </c>
      <c r="P264" s="391" t="str">
        <f>IF(ISBLANK(L274),"",IF(OR(ISBLANK(VLOOKUP(L274&amp;"-"&amp;E274,'Np Quality'!A:M,7,FALSE)),ISERROR(VLOOKUP(L274&amp;"-"&amp;E274,'Np Quality'!A:M,7,FALSE))),"-",VLOOKUP(L274&amp;"-"&amp;E274,'Np Quality'!A:M,7,FALSE)))</f>
        <v>-</v>
      </c>
      <c r="Q264" s="391">
        <f>IF(ISBLANK(L265),"",IF(OR(ISBLANK(VLOOKUP(L265&amp;"-"&amp;E265,'Np Quality'!A:M,8,FALSE)),ISERROR(VLOOKUP(L265&amp;"-"&amp;E265,'Np Quality'!A:M,8,FALSE))),"-",VLOOKUP(L265&amp;"-"&amp;E265,'Np Quality'!A:M,8,FALSE)))</f>
        <v>0.9</v>
      </c>
      <c r="R264" s="283">
        <f>IF(ISBLANK(L264),"",IF(OR(ISBLANK(VLOOKUP(L264&amp;"-"&amp;E264,'Np Quality'!A:M,9,FALSE)),ISERROR(VLOOKUP(L264&amp;"-"&amp;E264,'Np Quality'!A:M,9,FALSE))),"-",VLOOKUP(L264&amp;"-"&amp;E264,'Np Quality'!A:M,9,FALSE)))</f>
        <v>0</v>
      </c>
      <c r="S264" s="394"/>
      <c r="T264" s="395" t="str">
        <f>IF(ISNUMBER(B264),CHOOSE(B264,L264,L264&amp;","&amp;#REF!,L264&amp;","&amp;#REF!&amp;","&amp;#REF!,L264&amp;","&amp;#REF!&amp;","&amp;#REF!&amp;","&amp;L267),"")</f>
        <v>V1-MC1</v>
      </c>
      <c r="U264" s="395" t="str">
        <f t="shared" si="39"/>
        <v>SyAqua</v>
      </c>
      <c r="V264" s="396"/>
      <c r="W264" s="282">
        <v>45853</v>
      </c>
      <c r="X264" s="258">
        <f t="shared" si="41"/>
        <v>7</v>
      </c>
      <c r="Y264" s="258">
        <f t="shared" si="42"/>
        <v>2025</v>
      </c>
    </row>
    <row r="265" spans="1:25">
      <c r="A265" s="382" t="str">
        <f t="shared" si="36"/>
        <v>E1-11-04</v>
      </c>
      <c r="B265" s="383">
        <f t="shared" si="40"/>
        <v>1</v>
      </c>
      <c r="C265" s="341" t="s">
        <v>43</v>
      </c>
      <c r="D265" s="282">
        <v>45839</v>
      </c>
      <c r="E265" s="384">
        <f t="shared" si="37"/>
        <v>45839</v>
      </c>
      <c r="F265" s="388">
        <v>0</v>
      </c>
      <c r="G265" s="243">
        <v>4</v>
      </c>
      <c r="H265" s="244" t="s">
        <v>215</v>
      </c>
      <c r="I265" s="243">
        <v>11</v>
      </c>
      <c r="J265" s="387" t="s">
        <v>166</v>
      </c>
      <c r="K265" s="244" t="s">
        <v>122</v>
      </c>
      <c r="L265" s="244" t="s">
        <v>186</v>
      </c>
      <c r="M265" s="244" t="s">
        <v>181</v>
      </c>
      <c r="N265" s="398">
        <v>1</v>
      </c>
      <c r="O265" s="391" t="str">
        <f>IF(ISBLANK(L265),"",IF(OR(ISBLANK(VLOOKUP(L265&amp;"-"&amp;E265,'Np Quality'!A:M,6,FALSE)),ISERROR(VLOOKUP(L265&amp;"-"&amp;E265,'Np Quality'!A:M,6,FALSE))),"-",VLOOKUP(L265&amp;"-"&amp;E265,'Np Quality'!A:M,6,FALSE)))</f>
        <v>Np4</v>
      </c>
      <c r="P265" s="391" t="str">
        <f>IF(ISBLANK(L275),"",IF(OR(ISBLANK(VLOOKUP(L275&amp;"-"&amp;E275,'Np Quality'!A:M,7,FALSE)),ISERROR(VLOOKUP(L275&amp;"-"&amp;E275,'Np Quality'!A:M,7,FALSE))),"-",VLOOKUP(L275&amp;"-"&amp;E275,'Np Quality'!A:M,7,FALSE)))</f>
        <v>-</v>
      </c>
      <c r="Q265" s="391">
        <f>IF(ISBLANK(L265),"",IF(OR(ISBLANK(VLOOKUP(L265&amp;"-"&amp;E265,'Np Quality'!A:M,8,FALSE)),ISERROR(VLOOKUP(L265&amp;"-"&amp;E265,'Np Quality'!A:M,8,FALSE))),"-",VLOOKUP(L265&amp;"-"&amp;E265,'Np Quality'!A:M,8,FALSE)))</f>
        <v>0.9</v>
      </c>
      <c r="R265" s="283">
        <f>IF(ISBLANK(L266),"",IF(OR(ISBLANK(VLOOKUP(L266&amp;"-"&amp;E266,'Np Quality'!A:M,9,FALSE)),ISERROR(VLOOKUP(L266&amp;"-"&amp;E266,'Np Quality'!A:M,9,FALSE))),"-",VLOOKUP(L266&amp;"-"&amp;E266,'Np Quality'!A:M,9,FALSE)))</f>
        <v>0</v>
      </c>
      <c r="S265" s="394"/>
      <c r="T265" s="395" t="str">
        <f t="shared" si="38"/>
        <v>V1-MC1</v>
      </c>
      <c r="U265" s="395" t="str">
        <f t="shared" si="39"/>
        <v>SyAqua</v>
      </c>
      <c r="V265" s="396"/>
      <c r="W265" s="282">
        <v>45854</v>
      </c>
      <c r="X265" s="258">
        <f t="shared" si="41"/>
        <v>7</v>
      </c>
      <c r="Y265" s="258">
        <f t="shared" si="42"/>
        <v>2025</v>
      </c>
    </row>
    <row r="266" spans="1:25">
      <c r="A266" s="382" t="str">
        <f t="shared" si="36"/>
        <v>E1-12-04</v>
      </c>
      <c r="B266" s="383">
        <f t="shared" si="40"/>
        <v>1</v>
      </c>
      <c r="C266" s="341" t="s">
        <v>43</v>
      </c>
      <c r="D266" s="282">
        <v>45839</v>
      </c>
      <c r="E266" s="384">
        <f t="shared" si="37"/>
        <v>45839</v>
      </c>
      <c r="F266" s="388">
        <v>0</v>
      </c>
      <c r="G266" s="243">
        <v>4</v>
      </c>
      <c r="H266" s="244" t="s">
        <v>215</v>
      </c>
      <c r="I266" s="243">
        <v>12</v>
      </c>
      <c r="J266" s="387" t="s">
        <v>166</v>
      </c>
      <c r="K266" s="244" t="s">
        <v>122</v>
      </c>
      <c r="L266" s="244" t="s">
        <v>163</v>
      </c>
      <c r="M266" s="244" t="s">
        <v>213</v>
      </c>
      <c r="N266" s="398">
        <v>1</v>
      </c>
      <c r="O266" s="391" t="str">
        <f>IF(ISBLANK(L266),"",IF(OR(ISBLANK(VLOOKUP(L266&amp;"-"&amp;E266,'Np Quality'!A:M,6,FALSE)),ISERROR(VLOOKUP(L266&amp;"-"&amp;E266,'Np Quality'!A:M,6,FALSE))),"-",VLOOKUP(L266&amp;"-"&amp;E266,'Np Quality'!A:M,6,FALSE)))</f>
        <v>Np4</v>
      </c>
      <c r="P266" s="391" t="str">
        <f>IF(ISBLANK(L276),"",IF(OR(ISBLANK(VLOOKUP(L276&amp;"-"&amp;E276,'Np Quality'!A:M,7,FALSE)),ISERROR(VLOOKUP(L276&amp;"-"&amp;E276,'Np Quality'!A:M,7,FALSE))),"-",VLOOKUP(L276&amp;"-"&amp;E276,'Np Quality'!A:M,7,FALSE)))</f>
        <v>-</v>
      </c>
      <c r="Q266" s="391">
        <f>IF(ISBLANK(L266),"",IF(OR(ISBLANK(VLOOKUP(L266&amp;"-"&amp;E266,'Np Quality'!A:M,8,FALSE)),ISERROR(VLOOKUP(L266&amp;"-"&amp;E266,'Np Quality'!A:M,8,FALSE))),"-",VLOOKUP(L266&amp;"-"&amp;E266,'Np Quality'!A:M,8,FALSE)))</f>
        <v>0.9</v>
      </c>
      <c r="R266" s="283">
        <f>IF(ISBLANK(L266),"",IF(OR(ISBLANK(VLOOKUP(L266&amp;"-"&amp;E266,'Np Quality'!A:M,9,FALSE)),ISERROR(VLOOKUP(L266&amp;"-"&amp;E266,'Np Quality'!A:M,9,FALSE))),"-",VLOOKUP(L266&amp;"-"&amp;E266,'Np Quality'!A:M,9,FALSE)))</f>
        <v>0</v>
      </c>
      <c r="S266" s="394"/>
      <c r="T266" s="395" t="str">
        <f t="shared" si="38"/>
        <v>V1-MB1</v>
      </c>
      <c r="U266" s="395" t="str">
        <f t="shared" si="39"/>
        <v>SIS</v>
      </c>
      <c r="V266" s="396"/>
      <c r="W266" s="282">
        <v>45854</v>
      </c>
      <c r="X266" s="258">
        <f t="shared" si="41"/>
        <v>7</v>
      </c>
      <c r="Y266" s="258">
        <f t="shared" si="42"/>
        <v>2025</v>
      </c>
    </row>
    <row r="267" spans="1:25">
      <c r="A267" s="382" t="str">
        <f t="shared" si="36"/>
        <v>D1-01-05</v>
      </c>
      <c r="B267" s="383">
        <f t="shared" si="40"/>
        <v>1</v>
      </c>
      <c r="C267" s="341" t="s">
        <v>43</v>
      </c>
      <c r="D267" s="282">
        <v>45844</v>
      </c>
      <c r="E267" s="384">
        <f t="shared" si="37"/>
        <v>45844</v>
      </c>
      <c r="F267" s="388">
        <v>0</v>
      </c>
      <c r="G267" s="243">
        <v>5</v>
      </c>
      <c r="H267" s="244" t="s">
        <v>205</v>
      </c>
      <c r="I267" s="243">
        <v>1</v>
      </c>
      <c r="J267" s="387" t="s">
        <v>166</v>
      </c>
      <c r="K267" s="244" t="s">
        <v>122</v>
      </c>
      <c r="L267" s="244" t="s">
        <v>142</v>
      </c>
      <c r="M267" s="244" t="s">
        <v>213</v>
      </c>
      <c r="N267" s="398">
        <v>2</v>
      </c>
      <c r="O267" s="391" t="str">
        <f>IF(ISBLANK(L267),"",IF(OR(ISBLANK(VLOOKUP(L267&amp;"-"&amp;E267,'Np Quality'!A:M,6,FALSE)),ISERROR(VLOOKUP(L267&amp;"-"&amp;E267,'Np Quality'!A:M,6,FALSE))),"-",VLOOKUP(L267&amp;"-"&amp;E267,'Np Quality'!A:M,6,FALSE)))</f>
        <v>Np4</v>
      </c>
      <c r="P267" s="391">
        <f>IF(ISBLANK(L267),"",IF(OR(ISBLANK(VLOOKUP(L267&amp;"-"&amp;E267,'Np Quality'!A:M,7,FALSE)),ISERROR(VLOOKUP(L267&amp;"-"&amp;E267,'Np Quality'!A:M,7,FALSE))),"-",VLOOKUP(L267&amp;"-"&amp;E267,'Np Quality'!A:M,7,FALSE)))</f>
        <v>0.98</v>
      </c>
      <c r="Q267" s="391" t="str">
        <f>IF(ISBLANK(L277),"",IF(OR(ISBLANK(VLOOKUP(L277&amp;"-"&amp;E277,'Np Quality'!A:M,8,FALSE)),ISERROR(VLOOKUP(L277&amp;"-"&amp;E277,'Np Quality'!A:M,8,FALSE))),"-",VLOOKUP(L277&amp;"-"&amp;E277,'Np Quality'!A:M,8,FALSE)))</f>
        <v>-</v>
      </c>
      <c r="R267" s="283">
        <f>IF(ISBLANK(L267),"",IF(OR(ISBLANK(VLOOKUP(L267&amp;"-"&amp;E267,'Np Quality'!A:M,9,FALSE)),ISERROR(VLOOKUP(L267&amp;"-"&amp;E267,'Np Quality'!A:M,9,FALSE))),"-",VLOOKUP(L267&amp;"-"&amp;E267,'Np Quality'!A:M,9,FALSE)))</f>
        <v>0</v>
      </c>
      <c r="S267" s="394"/>
      <c r="T267" s="395" t="str">
        <f t="shared" si="38"/>
        <v>V1-MA1</v>
      </c>
      <c r="U267" s="395" t="str">
        <f t="shared" si="39"/>
        <v>SIS</v>
      </c>
      <c r="V267" s="396"/>
      <c r="W267" s="282">
        <v>45857</v>
      </c>
      <c r="X267" s="258">
        <f t="shared" si="41"/>
        <v>7</v>
      </c>
      <c r="Y267" s="258">
        <f t="shared" si="42"/>
        <v>2025</v>
      </c>
    </row>
    <row r="268" spans="1:25">
      <c r="A268" s="382" t="str">
        <f t="shared" si="36"/>
        <v>D1-02-05</v>
      </c>
      <c r="B268" s="383">
        <f t="shared" si="40"/>
        <v>1</v>
      </c>
      <c r="C268" s="341" t="s">
        <v>43</v>
      </c>
      <c r="D268" s="282">
        <v>45844</v>
      </c>
      <c r="E268" s="384">
        <f t="shared" si="37"/>
        <v>45844</v>
      </c>
      <c r="F268" s="388">
        <v>0</v>
      </c>
      <c r="G268" s="243">
        <v>5</v>
      </c>
      <c r="H268" s="244" t="s">
        <v>205</v>
      </c>
      <c r="I268" s="243">
        <v>2</v>
      </c>
      <c r="J268" s="387" t="s">
        <v>166</v>
      </c>
      <c r="K268" s="244" t="s">
        <v>122</v>
      </c>
      <c r="L268" s="244" t="s">
        <v>142</v>
      </c>
      <c r="M268" s="244" t="s">
        <v>213</v>
      </c>
      <c r="N268" s="398">
        <v>2</v>
      </c>
      <c r="O268" s="391" t="str">
        <f>IF(ISBLANK(L268),"",IF(OR(ISBLANK(VLOOKUP(L268&amp;"-"&amp;E268,'Np Quality'!A:M,6,FALSE)),ISERROR(VLOOKUP(L268&amp;"-"&amp;E268,'Np Quality'!A:M,6,FALSE))),"-",VLOOKUP(L268&amp;"-"&amp;E268,'Np Quality'!A:M,6,FALSE)))</f>
        <v>Np4</v>
      </c>
      <c r="P268" s="391">
        <f>IF(ISBLANK(L268),"",IF(OR(ISBLANK(VLOOKUP(L268&amp;"-"&amp;E268,'Np Quality'!A:M,7,FALSE)),ISERROR(VLOOKUP(L268&amp;"-"&amp;E268,'Np Quality'!A:M,7,FALSE))),"-",VLOOKUP(L268&amp;"-"&amp;E268,'Np Quality'!A:M,7,FALSE)))</f>
        <v>0.98</v>
      </c>
      <c r="Q268" s="391" t="str">
        <f>IF(ISBLANK(L278),"",IF(OR(ISBLANK(VLOOKUP(L278&amp;"-"&amp;E278,'Np Quality'!A:M,8,FALSE)),ISERROR(VLOOKUP(L278&amp;"-"&amp;E278,'Np Quality'!A:M,8,FALSE))),"-",VLOOKUP(L278&amp;"-"&amp;E278,'Np Quality'!A:M,8,FALSE)))</f>
        <v>-</v>
      </c>
      <c r="R268" s="283">
        <f>IF(ISBLANK(L268),"",IF(OR(ISBLANK(VLOOKUP(L268&amp;"-"&amp;E268,'Np Quality'!A:M,9,FALSE)),ISERROR(VLOOKUP(L268&amp;"-"&amp;E268,'Np Quality'!A:M,9,FALSE))),"-",VLOOKUP(L268&amp;"-"&amp;E268,'Np Quality'!A:M,9,FALSE)))</f>
        <v>0</v>
      </c>
      <c r="S268" s="394"/>
      <c r="T268" s="395" t="str">
        <f t="shared" si="38"/>
        <v>V1-MA1</v>
      </c>
      <c r="U268" s="395" t="str">
        <f t="shared" si="39"/>
        <v>SIS</v>
      </c>
      <c r="V268" s="396"/>
      <c r="W268" s="282">
        <v>45857</v>
      </c>
      <c r="X268" s="258">
        <f t="shared" si="41"/>
        <v>7</v>
      </c>
      <c r="Y268" s="258">
        <f t="shared" si="42"/>
        <v>2025</v>
      </c>
    </row>
    <row r="269" spans="1:25">
      <c r="A269" s="382" t="str">
        <f t="shared" si="36"/>
        <v>D1-03-05</v>
      </c>
      <c r="B269" s="383">
        <f t="shared" si="40"/>
        <v>1</v>
      </c>
      <c r="C269" s="341" t="s">
        <v>43</v>
      </c>
      <c r="D269" s="282">
        <v>45844</v>
      </c>
      <c r="E269" s="384">
        <f t="shared" si="37"/>
        <v>45844</v>
      </c>
      <c r="F269" s="388">
        <v>0</v>
      </c>
      <c r="G269" s="243">
        <v>5</v>
      </c>
      <c r="H269" s="244" t="s">
        <v>205</v>
      </c>
      <c r="I269" s="243">
        <v>3</v>
      </c>
      <c r="J269" s="387" t="s">
        <v>166</v>
      </c>
      <c r="K269" s="244" t="s">
        <v>122</v>
      </c>
      <c r="L269" s="244" t="s">
        <v>142</v>
      </c>
      <c r="M269" s="244" t="s">
        <v>213</v>
      </c>
      <c r="N269" s="398">
        <v>2</v>
      </c>
      <c r="O269" s="391" t="str">
        <f>IF(ISBLANK(L269),"",IF(OR(ISBLANK(VLOOKUP(L269&amp;"-"&amp;E269,'Np Quality'!A:M,6,FALSE)),ISERROR(VLOOKUP(L269&amp;"-"&amp;E269,'Np Quality'!A:M,6,FALSE))),"-",VLOOKUP(L269&amp;"-"&amp;E269,'Np Quality'!A:M,6,FALSE)))</f>
        <v>Np4</v>
      </c>
      <c r="P269" s="391">
        <f>IF(ISBLANK(L269),"",IF(OR(ISBLANK(VLOOKUP(L269&amp;"-"&amp;E269,'Np Quality'!A:M,7,FALSE)),ISERROR(VLOOKUP(L269&amp;"-"&amp;E269,'Np Quality'!A:M,7,FALSE))),"-",VLOOKUP(L269&amp;"-"&amp;E269,'Np Quality'!A:M,7,FALSE)))</f>
        <v>0.98</v>
      </c>
      <c r="Q269" s="391">
        <f>IF(ISBLANK(L279),"",IF(OR(ISBLANK(VLOOKUP(L279&amp;"-"&amp;E279,'Np Quality'!A:M,8,FALSE)),ISERROR(VLOOKUP(L279&amp;"-"&amp;E279,'Np Quality'!A:M,8,FALSE))),"-",VLOOKUP(L279&amp;"-"&amp;E279,'Np Quality'!A:M,8,FALSE)))</f>
        <v>0.98</v>
      </c>
      <c r="R269" s="283">
        <f>IF(ISBLANK(L269),"",IF(OR(ISBLANK(VLOOKUP(L269&amp;"-"&amp;E269,'Np Quality'!A:M,9,FALSE)),ISERROR(VLOOKUP(L269&amp;"-"&amp;E269,'Np Quality'!A:M,9,FALSE))),"-",VLOOKUP(L269&amp;"-"&amp;E269,'Np Quality'!A:M,9,FALSE)))</f>
        <v>0</v>
      </c>
      <c r="S269" s="394"/>
      <c r="T269" s="395" t="str">
        <f t="shared" si="38"/>
        <v>V1-MA1</v>
      </c>
      <c r="U269" s="395" t="str">
        <f t="shared" si="39"/>
        <v>SIS</v>
      </c>
      <c r="V269" s="396"/>
      <c r="W269" s="282">
        <v>45857</v>
      </c>
      <c r="X269" s="258">
        <f t="shared" si="41"/>
        <v>7</v>
      </c>
      <c r="Y269" s="258">
        <f t="shared" si="42"/>
        <v>2025</v>
      </c>
    </row>
    <row r="270" spans="1:25">
      <c r="A270" s="382" t="str">
        <f t="shared" si="36"/>
        <v>D1-04-05</v>
      </c>
      <c r="B270" s="383">
        <f t="shared" si="40"/>
        <v>1</v>
      </c>
      <c r="C270" s="341" t="s">
        <v>43</v>
      </c>
      <c r="D270" s="282">
        <v>45844</v>
      </c>
      <c r="E270" s="384">
        <f t="shared" si="37"/>
        <v>45844</v>
      </c>
      <c r="F270" s="388">
        <v>0</v>
      </c>
      <c r="G270" s="243">
        <v>5</v>
      </c>
      <c r="H270" s="244" t="s">
        <v>205</v>
      </c>
      <c r="I270" s="243">
        <v>4</v>
      </c>
      <c r="J270" s="387" t="s">
        <v>166</v>
      </c>
      <c r="K270" s="244" t="s">
        <v>122</v>
      </c>
      <c r="L270" s="244" t="s">
        <v>186</v>
      </c>
      <c r="M270" s="244" t="s">
        <v>181</v>
      </c>
      <c r="N270" s="398">
        <v>1.5</v>
      </c>
      <c r="O270" s="391" t="str">
        <f>IF(ISBLANK(L270),"",IF(OR(ISBLANK(VLOOKUP(L270&amp;"-"&amp;E270,'Np Quality'!A:M,6,FALSE)),ISERROR(VLOOKUP(L270&amp;"-"&amp;E270,'Np Quality'!A:M,6,FALSE))),"-",VLOOKUP(L270&amp;"-"&amp;E270,'Np Quality'!A:M,6,FALSE)))</f>
        <v>Np4</v>
      </c>
      <c r="P270" s="391">
        <f>IF(ISBLANK(L270),"",IF(OR(ISBLANK(VLOOKUP(L270&amp;"-"&amp;E270,'Np Quality'!A:M,7,FALSE)),ISERROR(VLOOKUP(L270&amp;"-"&amp;E270,'Np Quality'!A:M,7,FALSE))),"-",VLOOKUP(L270&amp;"-"&amp;E270,'Np Quality'!A:M,7,FALSE)))</f>
        <v>0.98</v>
      </c>
      <c r="Q270" s="391">
        <f>IF(ISBLANK(L280),"",IF(OR(ISBLANK(VLOOKUP(L280&amp;"-"&amp;E280,'Np Quality'!A:M,8,FALSE)),ISERROR(VLOOKUP(L280&amp;"-"&amp;E280,'Np Quality'!A:M,8,FALSE))),"-",VLOOKUP(L280&amp;"-"&amp;E280,'Np Quality'!A:M,8,FALSE)))</f>
        <v>0.98</v>
      </c>
      <c r="R270" s="283">
        <f>IF(ISBLANK(L270),"",IF(OR(ISBLANK(VLOOKUP(L270&amp;"-"&amp;E270,'Np Quality'!A:M,9,FALSE)),ISERROR(VLOOKUP(L270&amp;"-"&amp;E270,'Np Quality'!A:M,9,FALSE))),"-",VLOOKUP(L270&amp;"-"&amp;E270,'Np Quality'!A:M,9,FALSE)))</f>
        <v>0</v>
      </c>
      <c r="S270" s="394"/>
      <c r="T270" s="395" t="str">
        <f t="shared" si="38"/>
        <v>V1-MC1</v>
      </c>
      <c r="U270" s="395" t="str">
        <f t="shared" si="39"/>
        <v>SyAqua</v>
      </c>
      <c r="V270" s="396"/>
      <c r="W270" s="282">
        <v>45858</v>
      </c>
      <c r="X270" s="258">
        <f t="shared" si="41"/>
        <v>7</v>
      </c>
      <c r="Y270" s="258">
        <f t="shared" si="42"/>
        <v>2025</v>
      </c>
    </row>
    <row r="271" spans="1:25">
      <c r="A271" s="382" t="str">
        <f t="shared" si="36"/>
        <v>D1-05-05</v>
      </c>
      <c r="B271" s="383">
        <f t="shared" si="40"/>
        <v>1</v>
      </c>
      <c r="C271" s="341" t="s">
        <v>43</v>
      </c>
      <c r="D271" s="282">
        <v>45844</v>
      </c>
      <c r="E271" s="384">
        <f t="shared" si="37"/>
        <v>45844</v>
      </c>
      <c r="F271" s="388">
        <v>0</v>
      </c>
      <c r="G271" s="243">
        <v>5</v>
      </c>
      <c r="H271" s="244" t="s">
        <v>205</v>
      </c>
      <c r="I271" s="243">
        <v>5</v>
      </c>
      <c r="J271" s="387" t="s">
        <v>166</v>
      </c>
      <c r="K271" s="244" t="s">
        <v>122</v>
      </c>
      <c r="L271" s="244" t="s">
        <v>186</v>
      </c>
      <c r="M271" s="244" t="s">
        <v>181</v>
      </c>
      <c r="N271" s="398">
        <v>1.5</v>
      </c>
      <c r="O271" s="391" t="str">
        <f>IF(ISBLANK(L271),"",IF(OR(ISBLANK(VLOOKUP(L271&amp;"-"&amp;E271,'Np Quality'!A:M,6,FALSE)),ISERROR(VLOOKUP(L271&amp;"-"&amp;E271,'Np Quality'!A:M,6,FALSE))),"-",VLOOKUP(L271&amp;"-"&amp;E271,'Np Quality'!A:M,6,FALSE)))</f>
        <v>Np4</v>
      </c>
      <c r="P271" s="391">
        <f>IF(ISBLANK(L271),"",IF(OR(ISBLANK(VLOOKUP(L271&amp;"-"&amp;E271,'Np Quality'!A:M,7,FALSE)),ISERROR(VLOOKUP(L271&amp;"-"&amp;E271,'Np Quality'!A:M,7,FALSE))),"-",VLOOKUP(L271&amp;"-"&amp;E271,'Np Quality'!A:M,7,FALSE)))</f>
        <v>0.98</v>
      </c>
      <c r="Q271" s="391">
        <f>IF(ISBLANK(L281),"",IF(OR(ISBLANK(VLOOKUP(L281&amp;"-"&amp;E281,'Np Quality'!A:M,8,FALSE)),ISERROR(VLOOKUP(L281&amp;"-"&amp;E281,'Np Quality'!A:M,8,FALSE))),"-",VLOOKUP(L281&amp;"-"&amp;E281,'Np Quality'!A:M,8,FALSE)))</f>
        <v>0.98</v>
      </c>
      <c r="R271" s="283">
        <f>IF(ISBLANK(L271),"",IF(OR(ISBLANK(VLOOKUP(L271&amp;"-"&amp;E271,'Np Quality'!A:M,9,FALSE)),ISERROR(VLOOKUP(L271&amp;"-"&amp;E271,'Np Quality'!A:M,9,FALSE))),"-",VLOOKUP(L271&amp;"-"&amp;E271,'Np Quality'!A:M,9,FALSE)))</f>
        <v>0</v>
      </c>
      <c r="S271" s="394"/>
      <c r="T271" s="395" t="str">
        <f t="shared" si="38"/>
        <v>V1-MC1</v>
      </c>
      <c r="U271" s="395" t="str">
        <f t="shared" si="39"/>
        <v>SyAqua</v>
      </c>
      <c r="V271" s="396"/>
      <c r="W271" s="282">
        <v>45858</v>
      </c>
      <c r="X271" s="258">
        <f t="shared" si="41"/>
        <v>7</v>
      </c>
      <c r="Y271" s="258">
        <f t="shared" si="42"/>
        <v>2025</v>
      </c>
    </row>
    <row r="272" spans="1:25">
      <c r="A272" s="382" t="str">
        <f t="shared" si="36"/>
        <v>D1-06-05</v>
      </c>
      <c r="B272" s="383">
        <f t="shared" si="40"/>
        <v>1</v>
      </c>
      <c r="C272" s="341" t="s">
        <v>43</v>
      </c>
      <c r="D272" s="282">
        <v>45845</v>
      </c>
      <c r="E272" s="384">
        <f t="shared" si="37"/>
        <v>45845</v>
      </c>
      <c r="F272" s="388">
        <v>0</v>
      </c>
      <c r="G272" s="243">
        <v>5</v>
      </c>
      <c r="H272" s="244" t="s">
        <v>205</v>
      </c>
      <c r="I272" s="243">
        <v>6</v>
      </c>
      <c r="J272" s="387" t="s">
        <v>166</v>
      </c>
      <c r="K272" s="244" t="s">
        <v>122</v>
      </c>
      <c r="L272" s="244" t="s">
        <v>186</v>
      </c>
      <c r="M272" s="244" t="s">
        <v>181</v>
      </c>
      <c r="N272" s="398">
        <v>1.5</v>
      </c>
      <c r="O272" s="391" t="str">
        <f>IF(ISBLANK(L273),"",IF(OR(ISBLANK(VLOOKUP(L273&amp;"-"&amp;E273,'Np Quality'!A:M,6,FALSE)),ISERROR(VLOOKUP(L273&amp;"-"&amp;E273,'Np Quality'!A:M,6,FALSE))),"-",VLOOKUP(L273&amp;"-"&amp;E273,'Np Quality'!A:M,6,FALSE)))</f>
        <v>-</v>
      </c>
      <c r="P272" s="391" t="str">
        <f>IF(ISBLANK(L272),"",IF(OR(ISBLANK(VLOOKUP(L272&amp;"-"&amp;E272,'Np Quality'!A:M,7,FALSE)),ISERROR(VLOOKUP(L272&amp;"-"&amp;E272,'Np Quality'!A:M,7,FALSE))),"-",VLOOKUP(L272&amp;"-"&amp;E272,'Np Quality'!A:M,7,FALSE)))</f>
        <v>-</v>
      </c>
      <c r="Q272" s="391">
        <f>IF(ISBLANK(L282),"",IF(OR(ISBLANK(VLOOKUP(L282&amp;"-"&amp;E282,'Np Quality'!A:M,8,FALSE)),ISERROR(VLOOKUP(L282&amp;"-"&amp;E282,'Np Quality'!A:M,8,FALSE))),"-",VLOOKUP(L282&amp;"-"&amp;E282,'Np Quality'!A:M,8,FALSE)))</f>
        <v>0.98</v>
      </c>
      <c r="R272" s="283" t="str">
        <f>IF(ISBLANK(L272),"",IF(OR(ISBLANK(VLOOKUP(L272&amp;"-"&amp;E272,'Np Quality'!A:M,9,FALSE)),ISERROR(VLOOKUP(L272&amp;"-"&amp;E272,'Np Quality'!A:M,9,FALSE))),"-",VLOOKUP(L272&amp;"-"&amp;E272,'Np Quality'!A:M,9,FALSE)))</f>
        <v>-</v>
      </c>
      <c r="S272" s="394"/>
      <c r="T272" s="395" t="str">
        <f t="shared" si="38"/>
        <v>V1-MC1</v>
      </c>
      <c r="U272" s="395" t="str">
        <f t="shared" si="39"/>
        <v>SyAqua</v>
      </c>
      <c r="V272" s="396"/>
      <c r="W272" s="282">
        <v>45860</v>
      </c>
      <c r="X272" s="258">
        <f t="shared" si="41"/>
        <v>7</v>
      </c>
      <c r="Y272" s="258">
        <f t="shared" si="42"/>
        <v>2025</v>
      </c>
    </row>
    <row r="273" spans="1:25">
      <c r="A273" s="382" t="str">
        <f t="shared" si="36"/>
        <v>D1-07-05</v>
      </c>
      <c r="B273" s="383">
        <f t="shared" si="40"/>
        <v>1</v>
      </c>
      <c r="C273" s="341" t="s">
        <v>43</v>
      </c>
      <c r="D273" s="282">
        <v>45845</v>
      </c>
      <c r="E273" s="384">
        <f t="shared" si="37"/>
        <v>45845</v>
      </c>
      <c r="F273" s="388">
        <v>0</v>
      </c>
      <c r="G273" s="243">
        <v>5</v>
      </c>
      <c r="H273" s="244" t="s">
        <v>205</v>
      </c>
      <c r="I273" s="243">
        <v>7</v>
      </c>
      <c r="J273" s="387" t="s">
        <v>166</v>
      </c>
      <c r="K273" s="244" t="s">
        <v>122</v>
      </c>
      <c r="L273" s="244" t="s">
        <v>186</v>
      </c>
      <c r="M273" s="244" t="s">
        <v>181</v>
      </c>
      <c r="N273" s="398">
        <v>1.5</v>
      </c>
      <c r="O273" s="391" t="str">
        <f>IF(ISBLANK(L273),"",IF(OR(ISBLANK(VLOOKUP(L273&amp;"-"&amp;E273,'Np Quality'!A:M,6,FALSE)),ISERROR(VLOOKUP(L273&amp;"-"&amp;E273,'Np Quality'!A:M,6,FALSE))),"-",VLOOKUP(L273&amp;"-"&amp;E273,'Np Quality'!A:M,6,FALSE)))</f>
        <v>-</v>
      </c>
      <c r="P273" s="391" t="str">
        <f>IF(ISBLANK(L274),"",IF(OR(ISBLANK(VLOOKUP(L274&amp;"-"&amp;E274,'Np Quality'!A:M,7,FALSE)),ISERROR(VLOOKUP(L274&amp;"-"&amp;E274,'Np Quality'!A:M,7,FALSE))),"-",VLOOKUP(L274&amp;"-"&amp;E274,'Np Quality'!A:M,7,FALSE)))</f>
        <v>-</v>
      </c>
      <c r="Q273" s="391">
        <f>IF(ISBLANK(L283),"",IF(OR(ISBLANK(VLOOKUP(L283&amp;"-"&amp;E283,'Np Quality'!A:M,8,FALSE)),ISERROR(VLOOKUP(L283&amp;"-"&amp;E283,'Np Quality'!A:M,8,FALSE))),"-",VLOOKUP(L283&amp;"-"&amp;E283,'Np Quality'!A:M,8,FALSE)))</f>
        <v>0.98</v>
      </c>
      <c r="R273" s="283" t="str">
        <f>IF(ISBLANK(L273),"",IF(OR(ISBLANK(VLOOKUP(L273&amp;"-"&amp;E273,'Np Quality'!A:M,9,FALSE)),ISERROR(VLOOKUP(L273&amp;"-"&amp;E273,'Np Quality'!A:M,9,FALSE))),"-",VLOOKUP(L273&amp;"-"&amp;E273,'Np Quality'!A:M,9,FALSE)))</f>
        <v>-</v>
      </c>
      <c r="S273" s="394"/>
      <c r="T273" s="395" t="str">
        <f t="shared" si="38"/>
        <v>V1-MC1</v>
      </c>
      <c r="U273" s="395" t="str">
        <f t="shared" si="39"/>
        <v>SyAqua</v>
      </c>
      <c r="V273" s="396"/>
      <c r="W273" s="282">
        <v>45860</v>
      </c>
      <c r="X273" s="258">
        <f t="shared" si="41"/>
        <v>7</v>
      </c>
      <c r="Y273" s="258">
        <f t="shared" si="42"/>
        <v>2025</v>
      </c>
    </row>
    <row r="274" spans="1:25">
      <c r="A274" s="382" t="str">
        <f t="shared" si="36"/>
        <v>D1-08-05</v>
      </c>
      <c r="B274" s="383">
        <f t="shared" si="40"/>
        <v>1</v>
      </c>
      <c r="C274" s="341" t="s">
        <v>43</v>
      </c>
      <c r="D274" s="282">
        <v>45845</v>
      </c>
      <c r="E274" s="384">
        <f t="shared" si="37"/>
        <v>45845</v>
      </c>
      <c r="F274" s="388">
        <v>0</v>
      </c>
      <c r="G274" s="243">
        <v>5</v>
      </c>
      <c r="H274" s="244" t="s">
        <v>205</v>
      </c>
      <c r="I274" s="243">
        <v>8</v>
      </c>
      <c r="J274" s="387" t="s">
        <v>166</v>
      </c>
      <c r="K274" s="244" t="s">
        <v>122</v>
      </c>
      <c r="L274" s="244" t="s">
        <v>142</v>
      </c>
      <c r="M274" s="244" t="s">
        <v>213</v>
      </c>
      <c r="N274" s="398">
        <v>2</v>
      </c>
      <c r="O274" s="391" t="str">
        <f>IF(ISBLANK(L274),"",IF(OR(ISBLANK(VLOOKUP(L274&amp;"-"&amp;E274,'Np Quality'!A:M,6,FALSE)),ISERROR(VLOOKUP(L274&amp;"-"&amp;E274,'Np Quality'!A:M,6,FALSE))),"-",VLOOKUP(L274&amp;"-"&amp;E274,'Np Quality'!A:M,6,FALSE)))</f>
        <v>-</v>
      </c>
      <c r="P274" s="391" t="str">
        <f>IF(ISBLANK(L274),"",IF(OR(ISBLANK(VLOOKUP(L274&amp;"-"&amp;E274,'Np Quality'!A:M,7,FALSE)),ISERROR(VLOOKUP(L274&amp;"-"&amp;E274,'Np Quality'!A:M,7,FALSE))),"-",VLOOKUP(L274&amp;"-"&amp;E274,'Np Quality'!A:M,7,FALSE)))</f>
        <v>-</v>
      </c>
      <c r="Q274" s="391">
        <f>IF(ISBLANK(L285),"",IF(OR(ISBLANK(VLOOKUP(L285&amp;"-"&amp;E285,'Np Quality'!A:M,8,FALSE)),ISERROR(VLOOKUP(L285&amp;"-"&amp;E285,'Np Quality'!A:M,8,FALSE))),"-",VLOOKUP(L285&amp;"-"&amp;E285,'Np Quality'!A:M,8,FALSE)))</f>
        <v>0.98</v>
      </c>
      <c r="R274" s="283" t="str">
        <f>IF(ISBLANK(L274),"",IF(OR(ISBLANK(VLOOKUP(L274&amp;"-"&amp;E274,'Np Quality'!A:M,9,FALSE)),ISERROR(VLOOKUP(L274&amp;"-"&amp;E274,'Np Quality'!A:M,9,FALSE))),"-",VLOOKUP(L274&amp;"-"&amp;E274,'Np Quality'!A:M,9,FALSE)))</f>
        <v>-</v>
      </c>
      <c r="S274" s="394"/>
      <c r="T274" s="395" t="str">
        <f t="shared" si="38"/>
        <v>V1-MA1</v>
      </c>
      <c r="U274" s="395" t="str">
        <f t="shared" si="39"/>
        <v>SIS</v>
      </c>
      <c r="V274" s="396"/>
      <c r="W274" s="282">
        <v>45858</v>
      </c>
      <c r="X274" s="258">
        <f t="shared" si="41"/>
        <v>7</v>
      </c>
      <c r="Y274" s="258">
        <f t="shared" si="42"/>
        <v>2025</v>
      </c>
    </row>
    <row r="275" spans="1:25">
      <c r="A275" s="382" t="str">
        <f t="shared" si="36"/>
        <v>D1-09-05</v>
      </c>
      <c r="B275" s="383">
        <f t="shared" si="40"/>
        <v>1</v>
      </c>
      <c r="C275" s="341" t="s">
        <v>43</v>
      </c>
      <c r="D275" s="282">
        <v>45845</v>
      </c>
      <c r="E275" s="384">
        <f t="shared" si="37"/>
        <v>45845</v>
      </c>
      <c r="F275" s="388">
        <v>0</v>
      </c>
      <c r="G275" s="243">
        <v>5</v>
      </c>
      <c r="H275" s="244" t="s">
        <v>205</v>
      </c>
      <c r="I275" s="243">
        <v>9</v>
      </c>
      <c r="J275" s="387" t="s">
        <v>166</v>
      </c>
      <c r="K275" s="244" t="s">
        <v>122</v>
      </c>
      <c r="L275" s="244" t="s">
        <v>142</v>
      </c>
      <c r="M275" s="244" t="s">
        <v>213</v>
      </c>
      <c r="N275" s="398">
        <v>2</v>
      </c>
      <c r="O275" s="391" t="str">
        <f>IF(ISBLANK(L275),"",IF(OR(ISBLANK(VLOOKUP(L275&amp;"-"&amp;E275,'Np Quality'!A:M,6,FALSE)),ISERROR(VLOOKUP(L275&amp;"-"&amp;E275,'Np Quality'!A:M,6,FALSE))),"-",VLOOKUP(L275&amp;"-"&amp;E275,'Np Quality'!A:M,6,FALSE)))</f>
        <v>-</v>
      </c>
      <c r="P275" s="391" t="str">
        <f>IF(ISBLANK(L275),"",IF(OR(ISBLANK(VLOOKUP(L275&amp;"-"&amp;E275,'Np Quality'!A:M,7,FALSE)),ISERROR(VLOOKUP(L275&amp;"-"&amp;E275,'Np Quality'!A:M,7,FALSE))),"-",VLOOKUP(L275&amp;"-"&amp;E275,'Np Quality'!A:M,7,FALSE)))</f>
        <v>-</v>
      </c>
      <c r="Q275" s="391">
        <f>IF(ISBLANK(L285),"",IF(OR(ISBLANK(VLOOKUP(L285&amp;"-"&amp;E285,'Np Quality'!A:M,8,FALSE)),ISERROR(VLOOKUP(L285&amp;"-"&amp;E285,'Np Quality'!A:M,8,FALSE))),"-",VLOOKUP(L285&amp;"-"&amp;E285,'Np Quality'!A:M,8,FALSE)))</f>
        <v>0.98</v>
      </c>
      <c r="R275" s="283" t="str">
        <f>IF(ISBLANK(L276),"",IF(OR(ISBLANK(VLOOKUP(L276&amp;"-"&amp;E276,'Np Quality'!A:M,9,FALSE)),ISERROR(VLOOKUP(L276&amp;"-"&amp;E276,'Np Quality'!A:M,9,FALSE))),"-",VLOOKUP(L276&amp;"-"&amp;E276,'Np Quality'!A:M,9,FALSE)))</f>
        <v>-</v>
      </c>
      <c r="S275" s="394"/>
      <c r="T275" s="395" t="str">
        <f t="shared" si="38"/>
        <v>V1-MA1</v>
      </c>
      <c r="U275" s="395" t="str">
        <f t="shared" si="39"/>
        <v>SIS</v>
      </c>
      <c r="V275" s="396"/>
      <c r="W275" s="282">
        <v>45859</v>
      </c>
      <c r="X275" s="258">
        <f t="shared" si="41"/>
        <v>7</v>
      </c>
      <c r="Y275" s="258">
        <f t="shared" si="42"/>
        <v>2025</v>
      </c>
    </row>
    <row r="276" spans="1:25">
      <c r="A276" s="382" t="str">
        <f t="shared" si="36"/>
        <v>D1-10-05</v>
      </c>
      <c r="B276" s="383">
        <f t="shared" si="40"/>
        <v>1</v>
      </c>
      <c r="C276" s="341" t="s">
        <v>43</v>
      </c>
      <c r="D276" s="282">
        <v>45845</v>
      </c>
      <c r="E276" s="384">
        <f t="shared" si="37"/>
        <v>45845</v>
      </c>
      <c r="F276" s="388">
        <v>0</v>
      </c>
      <c r="G276" s="243">
        <v>5</v>
      </c>
      <c r="H276" s="244" t="s">
        <v>205</v>
      </c>
      <c r="I276" s="260">
        <v>10</v>
      </c>
      <c r="J276" s="387" t="s">
        <v>166</v>
      </c>
      <c r="K276" s="244" t="s">
        <v>122</v>
      </c>
      <c r="L276" s="244" t="s">
        <v>142</v>
      </c>
      <c r="M276" s="244" t="s">
        <v>213</v>
      </c>
      <c r="N276" s="290">
        <v>2</v>
      </c>
      <c r="O276" s="391" t="str">
        <f>IF(ISBLANK(L276),"",IF(OR(ISBLANK(VLOOKUP(L276&amp;"-"&amp;E276,'Np Quality'!A:M,6,FALSE)),ISERROR(VLOOKUP(L276&amp;"-"&amp;E276,'Np Quality'!A:M,6,FALSE))),"-",VLOOKUP(L276&amp;"-"&amp;E276,'Np Quality'!A:M,6,FALSE)))</f>
        <v>-</v>
      </c>
      <c r="P276" s="391" t="str">
        <f>IF(ISBLANK(L276),"",IF(OR(ISBLANK(VLOOKUP(L276&amp;"-"&amp;E276,'Np Quality'!A:M,7,FALSE)),ISERROR(VLOOKUP(L276&amp;"-"&amp;E276,'Np Quality'!A:M,7,FALSE))),"-",VLOOKUP(L276&amp;"-"&amp;E276,'Np Quality'!A:M,7,FALSE)))</f>
        <v>-</v>
      </c>
      <c r="Q276" s="391">
        <f>IF(ISBLANK(L286),"",IF(OR(ISBLANK(VLOOKUP(L286&amp;"-"&amp;E286,'Np Quality'!A:M,8,FALSE)),ISERROR(VLOOKUP(L286&amp;"-"&amp;E286,'Np Quality'!A:M,8,FALSE))),"-",VLOOKUP(L286&amp;"-"&amp;E286,'Np Quality'!A:M,8,FALSE)))</f>
        <v>0.98</v>
      </c>
      <c r="R276" s="283" t="str">
        <f>IF(ISBLANK(L276),"",IF(OR(ISBLANK(VLOOKUP(L276&amp;"-"&amp;E276,'Np Quality'!A:M,9,FALSE)),ISERROR(VLOOKUP(L276&amp;"-"&amp;E276,'Np Quality'!A:M,9,FALSE))),"-",VLOOKUP(L276&amp;"-"&amp;E276,'Np Quality'!A:M,9,FALSE)))</f>
        <v>-</v>
      </c>
      <c r="S276" s="394"/>
      <c r="T276" s="395" t="str">
        <f t="shared" si="38"/>
        <v>V1-MA1</v>
      </c>
      <c r="U276" s="395" t="str">
        <f t="shared" si="39"/>
        <v>SIS</v>
      </c>
      <c r="V276" s="396"/>
      <c r="W276" s="282">
        <v>45861</v>
      </c>
      <c r="X276" s="258">
        <f t="shared" si="41"/>
        <v>7</v>
      </c>
      <c r="Y276" s="258">
        <f t="shared" si="42"/>
        <v>2025</v>
      </c>
    </row>
    <row r="277" spans="1:25">
      <c r="A277" s="382" t="str">
        <f t="shared" si="36"/>
        <v>C1-01-06</v>
      </c>
      <c r="B277" s="383">
        <f t="shared" si="40"/>
        <v>1</v>
      </c>
      <c r="C277" s="341" t="s">
        <v>43</v>
      </c>
      <c r="D277" s="282">
        <v>45846</v>
      </c>
      <c r="E277" s="384">
        <f t="shared" si="37"/>
        <v>45846</v>
      </c>
      <c r="F277" s="388">
        <v>0</v>
      </c>
      <c r="G277" s="243">
        <v>6</v>
      </c>
      <c r="H277" s="244" t="s">
        <v>187</v>
      </c>
      <c r="I277" s="243">
        <v>1</v>
      </c>
      <c r="J277" s="387" t="s">
        <v>166</v>
      </c>
      <c r="K277" s="244" t="s">
        <v>122</v>
      </c>
      <c r="L277" s="244" t="s">
        <v>142</v>
      </c>
      <c r="M277" s="244" t="s">
        <v>213</v>
      </c>
      <c r="N277" s="290">
        <v>1.75</v>
      </c>
      <c r="O277" s="391" t="str">
        <f>IF(ISBLANK(L277),"",IF(OR(ISBLANK(VLOOKUP(L277&amp;"-"&amp;E277,'Np Quality'!A:M,6,FALSE)),ISERROR(VLOOKUP(L277&amp;"-"&amp;E277,'Np Quality'!A:M,6,FALSE))),"-",VLOOKUP(L277&amp;"-"&amp;E277,'Np Quality'!A:M,6,FALSE)))</f>
        <v>-</v>
      </c>
      <c r="P277" s="391" t="str">
        <f>IF(ISBLANK(L277),"",IF(OR(ISBLANK(VLOOKUP(L277&amp;"-"&amp;E277,'Np Quality'!A:M,7,FALSE)),ISERROR(VLOOKUP(L277&amp;"-"&amp;E277,'Np Quality'!A:M,7,FALSE))),"-",VLOOKUP(L277&amp;"-"&amp;E277,'Np Quality'!A:M,7,FALSE)))</f>
        <v>-</v>
      </c>
      <c r="Q277" s="391" t="str">
        <f>IF(ISBLANK(L277),"",IF(OR(ISBLANK(VLOOKUP(L277&amp;"-"&amp;E277,'Np Quality'!A:M,8,FALSE)),ISERROR(VLOOKUP(L277&amp;"-"&amp;E277,'Np Quality'!A:M,8,FALSE))),"-",VLOOKUP(L277&amp;"-"&amp;E277,'Np Quality'!A:M,8,FALSE)))</f>
        <v>-</v>
      </c>
      <c r="R277" s="283">
        <f>IF(ISBLANK(L287),"",IF(OR(ISBLANK(VLOOKUP(L287&amp;"-"&amp;E287,'Np Quality'!A:M,9,FALSE)),ISERROR(VLOOKUP(L287&amp;"-"&amp;E287,'Np Quality'!A:M,9,FALSE))),"-",VLOOKUP(L287&amp;"-"&amp;E287,'Np Quality'!A:M,9,FALSE)))</f>
        <v>0</v>
      </c>
      <c r="S277" s="394"/>
      <c r="T277" s="395" t="str">
        <f t="shared" si="38"/>
        <v>V1-MA1</v>
      </c>
      <c r="U277" s="395" t="str">
        <f t="shared" si="39"/>
        <v>SIS</v>
      </c>
      <c r="V277" s="396"/>
      <c r="W277" s="282">
        <v>45862</v>
      </c>
      <c r="X277" s="258">
        <f t="shared" si="41"/>
        <v>7</v>
      </c>
      <c r="Y277" s="258">
        <f t="shared" si="42"/>
        <v>2025</v>
      </c>
    </row>
    <row r="278" spans="1:25">
      <c r="A278" s="382" t="str">
        <f t="shared" si="36"/>
        <v>C1-02-06</v>
      </c>
      <c r="B278" s="383">
        <f t="shared" si="40"/>
        <v>1</v>
      </c>
      <c r="C278" s="341" t="s">
        <v>43</v>
      </c>
      <c r="D278" s="282">
        <v>45846</v>
      </c>
      <c r="E278" s="384">
        <f t="shared" si="37"/>
        <v>45846</v>
      </c>
      <c r="F278" s="388">
        <v>0</v>
      </c>
      <c r="G278" s="243">
        <v>6</v>
      </c>
      <c r="H278" s="244" t="s">
        <v>187</v>
      </c>
      <c r="I278" s="243">
        <v>2</v>
      </c>
      <c r="J278" s="387" t="s">
        <v>166</v>
      </c>
      <c r="K278" s="244" t="s">
        <v>122</v>
      </c>
      <c r="L278" s="244" t="s">
        <v>142</v>
      </c>
      <c r="M278" s="244" t="s">
        <v>213</v>
      </c>
      <c r="N278" s="290">
        <v>1.75</v>
      </c>
      <c r="O278" s="391" t="str">
        <f>IF(ISBLANK(L278),"",IF(OR(ISBLANK(VLOOKUP(L278&amp;"-"&amp;E278,'Np Quality'!A:M,6,FALSE)),ISERROR(VLOOKUP(L278&amp;"-"&amp;E278,'Np Quality'!A:M,6,FALSE))),"-",VLOOKUP(L278&amp;"-"&amp;E278,'Np Quality'!A:M,6,FALSE)))</f>
        <v>-</v>
      </c>
      <c r="P278" s="391" t="str">
        <f>IF(ISBLANK(L278),"",IF(OR(ISBLANK(VLOOKUP(L278&amp;"-"&amp;E278,'Np Quality'!A:M,7,FALSE)),ISERROR(VLOOKUP(L278&amp;"-"&amp;E278,'Np Quality'!A:M,7,FALSE))),"-",VLOOKUP(L278&amp;"-"&amp;E278,'Np Quality'!A:M,7,FALSE)))</f>
        <v>-</v>
      </c>
      <c r="Q278" s="391" t="str">
        <f>IF(ISBLANK(L278),"",IF(OR(ISBLANK(VLOOKUP(L278&amp;"-"&amp;E278,'Np Quality'!A:M,8,FALSE)),ISERROR(VLOOKUP(L278&amp;"-"&amp;E278,'Np Quality'!A:M,8,FALSE))),"-",VLOOKUP(L278&amp;"-"&amp;E278,'Np Quality'!A:M,8,FALSE)))</f>
        <v>-</v>
      </c>
      <c r="R278" s="283">
        <f>IF(ISBLANK(L288),"",IF(OR(ISBLANK(VLOOKUP(L288&amp;"-"&amp;E288,'Np Quality'!A:M,9,FALSE)),ISERROR(VLOOKUP(L288&amp;"-"&amp;E288,'Np Quality'!A:M,9,FALSE))),"-",VLOOKUP(L288&amp;"-"&amp;E288,'Np Quality'!A:M,9,FALSE)))</f>
        <v>0</v>
      </c>
      <c r="S278" s="394"/>
      <c r="T278" s="395" t="str">
        <f t="shared" si="38"/>
        <v>V1-MA1</v>
      </c>
      <c r="U278" s="395" t="str">
        <f t="shared" si="39"/>
        <v>SIS</v>
      </c>
      <c r="V278" s="396"/>
      <c r="W278" s="282">
        <v>45862</v>
      </c>
      <c r="X278" s="258">
        <f t="shared" si="41"/>
        <v>7</v>
      </c>
      <c r="Y278" s="258">
        <f t="shared" si="42"/>
        <v>2025</v>
      </c>
    </row>
    <row r="279" spans="1:25">
      <c r="A279" s="382" t="str">
        <f t="shared" si="36"/>
        <v>C1-03-06</v>
      </c>
      <c r="B279" s="383">
        <f t="shared" si="40"/>
        <v>1</v>
      </c>
      <c r="C279" s="341" t="s">
        <v>43</v>
      </c>
      <c r="D279" s="282">
        <v>45846</v>
      </c>
      <c r="E279" s="384">
        <f t="shared" si="37"/>
        <v>45846</v>
      </c>
      <c r="F279" s="388">
        <v>0</v>
      </c>
      <c r="G279" s="243">
        <v>6</v>
      </c>
      <c r="H279" s="244" t="s">
        <v>187</v>
      </c>
      <c r="I279" s="243">
        <v>3</v>
      </c>
      <c r="J279" s="387" t="s">
        <v>166</v>
      </c>
      <c r="K279" s="244" t="s">
        <v>122</v>
      </c>
      <c r="L279" s="244" t="s">
        <v>186</v>
      </c>
      <c r="M279" s="244" t="s">
        <v>181</v>
      </c>
      <c r="N279" s="290">
        <v>1.75</v>
      </c>
      <c r="O279" s="391" t="str">
        <f>IF(ISBLANK(L279),"",IF(OR(ISBLANK(VLOOKUP(L279&amp;"-"&amp;E279,'Np Quality'!A:M,6,FALSE)),ISERROR(VLOOKUP(L279&amp;"-"&amp;E279,'Np Quality'!A:M,6,FALSE))),"-",VLOOKUP(L279&amp;"-"&amp;E279,'Np Quality'!A:M,6,FALSE)))</f>
        <v>Np4</v>
      </c>
      <c r="P279" s="391">
        <f>IF(ISBLANK(L279),"",IF(OR(ISBLANK(VLOOKUP(L279&amp;"-"&amp;E279,'Np Quality'!A:M,7,FALSE)),ISERROR(VLOOKUP(L279&amp;"-"&amp;E279,'Np Quality'!A:M,7,FALSE))),"-",VLOOKUP(L279&amp;"-"&amp;E279,'Np Quality'!A:M,7,FALSE)))</f>
        <v>0.98</v>
      </c>
      <c r="Q279" s="391">
        <f>IF(ISBLANK(L279),"",IF(OR(ISBLANK(VLOOKUP(L279&amp;"-"&amp;E279,'Np Quality'!A:M,8,FALSE)),ISERROR(VLOOKUP(L279&amp;"-"&amp;E279,'Np Quality'!A:M,8,FALSE))),"-",VLOOKUP(L279&amp;"-"&amp;E279,'Np Quality'!A:M,8,FALSE)))</f>
        <v>0.98</v>
      </c>
      <c r="R279" s="283">
        <f>IF(ISBLANK(L289),"",IF(OR(ISBLANK(VLOOKUP(L289&amp;"-"&amp;E289,'Np Quality'!A:M,9,FALSE)),ISERROR(VLOOKUP(L289&amp;"-"&amp;E289,'Np Quality'!A:M,9,FALSE))),"-",VLOOKUP(L289&amp;"-"&amp;E289,'Np Quality'!A:M,9,FALSE)))</f>
        <v>0</v>
      </c>
      <c r="S279" s="394"/>
      <c r="T279" s="395" t="str">
        <f t="shared" si="38"/>
        <v>V1-MC1</v>
      </c>
      <c r="U279" s="395" t="str">
        <f t="shared" si="39"/>
        <v>SyAqua</v>
      </c>
      <c r="V279" s="396"/>
      <c r="W279" s="282">
        <v>45864</v>
      </c>
      <c r="X279" s="258">
        <f t="shared" si="41"/>
        <v>7</v>
      </c>
      <c r="Y279" s="258">
        <f t="shared" si="42"/>
        <v>2025</v>
      </c>
    </row>
    <row r="280" spans="1:25">
      <c r="A280" s="382" t="str">
        <f t="shared" si="36"/>
        <v>C1-04-06</v>
      </c>
      <c r="B280" s="383">
        <f t="shared" si="40"/>
        <v>1</v>
      </c>
      <c r="C280" s="341" t="s">
        <v>43</v>
      </c>
      <c r="D280" s="282">
        <v>45846</v>
      </c>
      <c r="E280" s="384">
        <f t="shared" si="37"/>
        <v>45846</v>
      </c>
      <c r="F280" s="388">
        <v>0</v>
      </c>
      <c r="G280" s="243">
        <v>6</v>
      </c>
      <c r="H280" s="244" t="s">
        <v>187</v>
      </c>
      <c r="I280" s="243">
        <v>4</v>
      </c>
      <c r="J280" s="387" t="s">
        <v>166</v>
      </c>
      <c r="K280" s="244" t="s">
        <v>122</v>
      </c>
      <c r="L280" s="244" t="s">
        <v>186</v>
      </c>
      <c r="M280" s="244" t="s">
        <v>181</v>
      </c>
      <c r="N280" s="290">
        <v>1.75</v>
      </c>
      <c r="O280" s="391" t="str">
        <f>IF(ISBLANK(L280),"",IF(OR(ISBLANK(VLOOKUP(L280&amp;"-"&amp;E280,'Np Quality'!A:M,6,FALSE)),ISERROR(VLOOKUP(L280&amp;"-"&amp;E280,'Np Quality'!A:M,6,FALSE))),"-",VLOOKUP(L280&amp;"-"&amp;E280,'Np Quality'!A:M,6,FALSE)))</f>
        <v>Np4</v>
      </c>
      <c r="P280" s="391">
        <f>IF(ISBLANK(L280),"",IF(OR(ISBLANK(VLOOKUP(L280&amp;"-"&amp;E280,'Np Quality'!A:M,7,FALSE)),ISERROR(VLOOKUP(L280&amp;"-"&amp;E280,'Np Quality'!A:M,7,FALSE))),"-",VLOOKUP(L280&amp;"-"&amp;E280,'Np Quality'!A:M,7,FALSE)))</f>
        <v>0.98</v>
      </c>
      <c r="Q280" s="391">
        <f>IF(ISBLANK(L280),"",IF(OR(ISBLANK(VLOOKUP(L280&amp;"-"&amp;E280,'Np Quality'!A:M,8,FALSE)),ISERROR(VLOOKUP(L280&amp;"-"&amp;E280,'Np Quality'!A:M,8,FALSE))),"-",VLOOKUP(L280&amp;"-"&amp;E280,'Np Quality'!A:M,8,FALSE)))</f>
        <v>0.98</v>
      </c>
      <c r="R280" s="283">
        <f>IF(ISBLANK(L290),"",IF(OR(ISBLANK(VLOOKUP(L290&amp;"-"&amp;E290,'Np Quality'!A:M,9,FALSE)),ISERROR(VLOOKUP(L290&amp;"-"&amp;E290,'Np Quality'!A:M,9,FALSE))),"-",VLOOKUP(L290&amp;"-"&amp;E290,'Np Quality'!A:M,9,FALSE)))</f>
        <v>0</v>
      </c>
      <c r="S280" s="394"/>
      <c r="T280" s="395" t="str">
        <f t="shared" si="38"/>
        <v>V1-MC1</v>
      </c>
      <c r="U280" s="395" t="str">
        <f t="shared" si="39"/>
        <v>SyAqua</v>
      </c>
      <c r="V280" s="396"/>
      <c r="W280" s="282">
        <v>45861</v>
      </c>
      <c r="X280" s="258">
        <f t="shared" si="41"/>
        <v>7</v>
      </c>
      <c r="Y280" s="258">
        <f t="shared" si="42"/>
        <v>2025</v>
      </c>
    </row>
    <row r="281" spans="1:25">
      <c r="A281" s="382" t="str">
        <f t="shared" si="36"/>
        <v>C1-05-06</v>
      </c>
      <c r="B281" s="383">
        <f t="shared" si="40"/>
        <v>1</v>
      </c>
      <c r="C281" s="341" t="s">
        <v>43</v>
      </c>
      <c r="D281" s="282">
        <v>45847</v>
      </c>
      <c r="E281" s="384">
        <f t="shared" si="37"/>
        <v>45847</v>
      </c>
      <c r="F281" s="388">
        <v>0</v>
      </c>
      <c r="G281" s="243">
        <v>6</v>
      </c>
      <c r="H281" s="244" t="s">
        <v>187</v>
      </c>
      <c r="I281" s="243">
        <v>5</v>
      </c>
      <c r="J281" s="387" t="s">
        <v>166</v>
      </c>
      <c r="K281" s="244" t="s">
        <v>122</v>
      </c>
      <c r="L281" s="244" t="s">
        <v>186</v>
      </c>
      <c r="M281" s="244" t="s">
        <v>181</v>
      </c>
      <c r="N281" s="290">
        <v>1.75</v>
      </c>
      <c r="O281" s="391" t="str">
        <f>IF(ISBLANK(L281),"",IF(OR(ISBLANK(VLOOKUP(L281&amp;"-"&amp;E281,'Np Quality'!A:M,6,FALSE)),ISERROR(VLOOKUP(L281&amp;"-"&amp;E281,'Np Quality'!A:M,6,FALSE))),"-",VLOOKUP(L281&amp;"-"&amp;E281,'Np Quality'!A:M,6,FALSE)))</f>
        <v>Np4</v>
      </c>
      <c r="P281" s="391">
        <f>IF(ISBLANK(L281),"",IF(OR(ISBLANK(VLOOKUP(L281&amp;"-"&amp;E281,'Np Quality'!A:M,7,FALSE)),ISERROR(VLOOKUP(L281&amp;"-"&amp;E281,'Np Quality'!A:M,7,FALSE))),"-",VLOOKUP(L281&amp;"-"&amp;E281,'Np Quality'!A:M,7,FALSE)))</f>
        <v>0.98</v>
      </c>
      <c r="Q281" s="391">
        <f>IF(ISBLANK(L281),"",IF(OR(ISBLANK(VLOOKUP(L281&amp;"-"&amp;E281,'Np Quality'!A:M,8,FALSE)),ISERROR(VLOOKUP(L281&amp;"-"&amp;E281,'Np Quality'!A:M,8,FALSE))),"-",VLOOKUP(L281&amp;"-"&amp;E281,'Np Quality'!A:M,8,FALSE)))</f>
        <v>0.98</v>
      </c>
      <c r="R281" s="283">
        <f>IF(ISBLANK(L291),"",IF(OR(ISBLANK(VLOOKUP(L291&amp;"-"&amp;E291,'Np Quality'!A:M,9,FALSE)),ISERROR(VLOOKUP(L291&amp;"-"&amp;E291,'Np Quality'!A:M,9,FALSE))),"-",VLOOKUP(L291&amp;"-"&amp;E291,'Np Quality'!A:M,9,FALSE)))</f>
        <v>0</v>
      </c>
      <c r="S281" s="394"/>
      <c r="T281" s="395" t="str">
        <f t="shared" si="38"/>
        <v>V1-MC1</v>
      </c>
      <c r="U281" s="395" t="str">
        <f t="shared" si="39"/>
        <v>SyAqua</v>
      </c>
      <c r="V281" s="396"/>
      <c r="W281" s="282">
        <v>45864</v>
      </c>
      <c r="X281" s="258">
        <f t="shared" si="41"/>
        <v>7</v>
      </c>
      <c r="Y281" s="258">
        <f t="shared" si="42"/>
        <v>2025</v>
      </c>
    </row>
    <row r="282" spans="1:25">
      <c r="A282" s="382" t="str">
        <f t="shared" si="36"/>
        <v>C1-06-06</v>
      </c>
      <c r="B282" s="383">
        <f t="shared" si="40"/>
        <v>1</v>
      </c>
      <c r="C282" s="341" t="s">
        <v>43</v>
      </c>
      <c r="D282" s="282">
        <v>45847</v>
      </c>
      <c r="E282" s="384">
        <f t="shared" si="37"/>
        <v>45847</v>
      </c>
      <c r="F282" s="388">
        <v>0</v>
      </c>
      <c r="G282" s="243">
        <v>6</v>
      </c>
      <c r="H282" s="244" t="s">
        <v>187</v>
      </c>
      <c r="I282" s="243">
        <v>6</v>
      </c>
      <c r="J282" s="387" t="s">
        <v>166</v>
      </c>
      <c r="K282" s="244" t="s">
        <v>122</v>
      </c>
      <c r="L282" s="244" t="s">
        <v>186</v>
      </c>
      <c r="M282" s="244" t="s">
        <v>181</v>
      </c>
      <c r="N282" s="290">
        <v>1.75</v>
      </c>
      <c r="O282" s="391" t="str">
        <f>IF(ISBLANK(L283),"",IF(OR(ISBLANK(VLOOKUP(L283&amp;"-"&amp;E283,'Np Quality'!A:M,6,FALSE)),ISERROR(VLOOKUP(L283&amp;"-"&amp;E283,'Np Quality'!A:M,6,FALSE))),"-",VLOOKUP(L283&amp;"-"&amp;E283,'Np Quality'!A:M,6,FALSE)))</f>
        <v>Np4</v>
      </c>
      <c r="P282" s="391">
        <f>IF(ISBLANK(L282),"",IF(OR(ISBLANK(VLOOKUP(L282&amp;"-"&amp;E282,'Np Quality'!A:M,7,FALSE)),ISERROR(VLOOKUP(L282&amp;"-"&amp;E282,'Np Quality'!A:M,7,FALSE))),"-",VLOOKUP(L282&amp;"-"&amp;E282,'Np Quality'!A:M,7,FALSE)))</f>
        <v>0.98</v>
      </c>
      <c r="Q282" s="391">
        <f>IF(ISBLANK(L282),"",IF(OR(ISBLANK(VLOOKUP(L282&amp;"-"&amp;E282,'Np Quality'!A:M,8,FALSE)),ISERROR(VLOOKUP(L282&amp;"-"&amp;E282,'Np Quality'!A:M,8,FALSE))),"-",VLOOKUP(L282&amp;"-"&amp;E282,'Np Quality'!A:M,8,FALSE)))</f>
        <v>0.98</v>
      </c>
      <c r="R282" s="283">
        <f>IF(ISBLANK(L292),"",IF(OR(ISBLANK(VLOOKUP(L292&amp;"-"&amp;E292,'Np Quality'!A:M,9,FALSE)),ISERROR(VLOOKUP(L292&amp;"-"&amp;E292,'Np Quality'!A:M,9,FALSE))),"-",VLOOKUP(L292&amp;"-"&amp;E292,'Np Quality'!A:M,9,FALSE)))</f>
        <v>0</v>
      </c>
      <c r="S282" s="394"/>
      <c r="T282" s="395" t="str">
        <f t="shared" si="38"/>
        <v>V1-MC1</v>
      </c>
      <c r="U282" s="395" t="str">
        <f t="shared" si="39"/>
        <v>SyAqua</v>
      </c>
      <c r="V282" s="396"/>
      <c r="W282" s="282">
        <v>45857</v>
      </c>
      <c r="X282" s="258">
        <f t="shared" si="41"/>
        <v>7</v>
      </c>
      <c r="Y282" s="258">
        <f t="shared" si="42"/>
        <v>2025</v>
      </c>
    </row>
    <row r="283" spans="1:25">
      <c r="A283" s="382" t="str">
        <f t="shared" si="36"/>
        <v>C1-07-06</v>
      </c>
      <c r="B283" s="383">
        <f t="shared" si="40"/>
        <v>1</v>
      </c>
      <c r="C283" s="341" t="s">
        <v>43</v>
      </c>
      <c r="D283" s="282">
        <v>45847</v>
      </c>
      <c r="E283" s="384">
        <f t="shared" si="37"/>
        <v>45847</v>
      </c>
      <c r="F283" s="388">
        <v>0</v>
      </c>
      <c r="G283" s="243">
        <v>6</v>
      </c>
      <c r="H283" s="244" t="s">
        <v>187</v>
      </c>
      <c r="I283" s="243">
        <v>7</v>
      </c>
      <c r="J283" s="387" t="s">
        <v>166</v>
      </c>
      <c r="K283" s="244" t="s">
        <v>122</v>
      </c>
      <c r="L283" s="244" t="s">
        <v>142</v>
      </c>
      <c r="M283" s="244" t="s">
        <v>213</v>
      </c>
      <c r="N283" s="290">
        <v>1.75</v>
      </c>
      <c r="O283" s="391" t="str">
        <f>IF(ISBLANK(L283),"",IF(OR(ISBLANK(VLOOKUP(L283&amp;"-"&amp;E283,'Np Quality'!A:M,6,FALSE)),ISERROR(VLOOKUP(L283&amp;"-"&amp;E283,'Np Quality'!A:M,6,FALSE))),"-",VLOOKUP(L283&amp;"-"&amp;E283,'Np Quality'!A:M,6,FALSE)))</f>
        <v>Np4</v>
      </c>
      <c r="P283" s="391">
        <f>IF(ISBLANK(L284),"",IF(OR(ISBLANK(VLOOKUP(L284&amp;"-"&amp;E284,'Np Quality'!A:M,7,FALSE)),ISERROR(VLOOKUP(L284&amp;"-"&amp;E284,'Np Quality'!A:M,7,FALSE))),"-",VLOOKUP(L284&amp;"-"&amp;E284,'Np Quality'!A:M,7,FALSE)))</f>
        <v>0.98</v>
      </c>
      <c r="Q283" s="391">
        <f>IF(ISBLANK(L283),"",IF(OR(ISBLANK(VLOOKUP(L283&amp;"-"&amp;E283,'Np Quality'!A:M,8,FALSE)),ISERROR(VLOOKUP(L283&amp;"-"&amp;E283,'Np Quality'!A:M,8,FALSE))),"-",VLOOKUP(L283&amp;"-"&amp;E283,'Np Quality'!A:M,8,FALSE)))</f>
        <v>0.98</v>
      </c>
      <c r="R283" s="283">
        <f>IF(ISBLANK(L293),"",IF(OR(ISBLANK(VLOOKUP(L293&amp;"-"&amp;E293,'Np Quality'!A:M,9,FALSE)),ISERROR(VLOOKUP(L293&amp;"-"&amp;E293,'Np Quality'!A:M,9,FALSE))),"-",VLOOKUP(L293&amp;"-"&amp;E293,'Np Quality'!A:M,9,FALSE)))</f>
        <v>0</v>
      </c>
      <c r="S283" s="394"/>
      <c r="T283" s="395" t="str">
        <f t="shared" si="38"/>
        <v>V1-MA1</v>
      </c>
      <c r="U283" s="395" t="str">
        <f t="shared" si="39"/>
        <v>SIS</v>
      </c>
      <c r="V283" s="396"/>
      <c r="W283" s="282">
        <v>45857</v>
      </c>
      <c r="X283" s="258">
        <f t="shared" si="41"/>
        <v>7</v>
      </c>
      <c r="Y283" s="258">
        <f t="shared" si="42"/>
        <v>2025</v>
      </c>
    </row>
    <row r="284" spans="1:25">
      <c r="A284" s="382" t="str">
        <f t="shared" si="36"/>
        <v>C1-08-06</v>
      </c>
      <c r="B284" s="383">
        <f t="shared" si="40"/>
        <v>1</v>
      </c>
      <c r="C284" s="341" t="s">
        <v>43</v>
      </c>
      <c r="D284" s="282">
        <v>45847</v>
      </c>
      <c r="E284" s="384">
        <f t="shared" si="37"/>
        <v>45847</v>
      </c>
      <c r="F284" s="388">
        <v>0</v>
      </c>
      <c r="G284" s="243">
        <v>6</v>
      </c>
      <c r="H284" s="244" t="s">
        <v>187</v>
      </c>
      <c r="I284" s="243">
        <v>8</v>
      </c>
      <c r="J284" s="387" t="s">
        <v>166</v>
      </c>
      <c r="K284" s="244" t="s">
        <v>122</v>
      </c>
      <c r="L284" s="244" t="s">
        <v>142</v>
      </c>
      <c r="M284" s="244" t="s">
        <v>213</v>
      </c>
      <c r="N284" s="290">
        <v>1.75</v>
      </c>
      <c r="O284" s="391" t="str">
        <f>IF(ISBLANK(L284),"",IF(OR(ISBLANK(VLOOKUP(L284&amp;"-"&amp;E284,'Np Quality'!A:M,6,FALSE)),ISERROR(VLOOKUP(L284&amp;"-"&amp;E284,'Np Quality'!A:M,6,FALSE))),"-",VLOOKUP(L284&amp;"-"&amp;E284,'Np Quality'!A:M,6,FALSE)))</f>
        <v>Np4</v>
      </c>
      <c r="P284" s="391">
        <f>IF(ISBLANK(L285),"",IF(OR(ISBLANK(VLOOKUP(L285&amp;"-"&amp;E285,'Np Quality'!A:M,7,FALSE)),ISERROR(VLOOKUP(L285&amp;"-"&amp;E285,'Np Quality'!A:M,7,FALSE))),"-",VLOOKUP(L285&amp;"-"&amp;E285,'Np Quality'!A:M,7,FALSE)))</f>
        <v>0.98</v>
      </c>
      <c r="Q284" s="391">
        <f>IF(ISBLANK(L285),"",IF(OR(ISBLANK(VLOOKUP(L285&amp;"-"&amp;E285,'Np Quality'!A:M,8,FALSE)),ISERROR(VLOOKUP(L285&amp;"-"&amp;E285,'Np Quality'!A:M,8,FALSE))),"-",VLOOKUP(L285&amp;"-"&amp;E285,'Np Quality'!A:M,8,FALSE)))</f>
        <v>0.98</v>
      </c>
      <c r="R284" s="283">
        <f>IF(ISBLANK(L294),"",IF(OR(ISBLANK(VLOOKUP(L294&amp;"-"&amp;E294,'Np Quality'!A:M,9,FALSE)),ISERROR(VLOOKUP(L294&amp;"-"&amp;E294,'Np Quality'!A:M,9,FALSE))),"-",VLOOKUP(L294&amp;"-"&amp;E294,'Np Quality'!A:M,9,FALSE)))</f>
        <v>0</v>
      </c>
      <c r="S284" s="394"/>
      <c r="T284" s="395" t="str">
        <f t="shared" si="38"/>
        <v>V1-MA1</v>
      </c>
      <c r="U284" s="395" t="str">
        <f t="shared" si="39"/>
        <v>SIS</v>
      </c>
      <c r="V284" s="396"/>
      <c r="W284" s="282">
        <v>45857</v>
      </c>
      <c r="X284" s="258">
        <f t="shared" si="41"/>
        <v>7</v>
      </c>
      <c r="Y284" s="258">
        <f t="shared" si="42"/>
        <v>2025</v>
      </c>
    </row>
    <row r="285" spans="1:25">
      <c r="A285" s="382" t="str">
        <f t="shared" si="36"/>
        <v>A1-01-06</v>
      </c>
      <c r="B285" s="383">
        <f t="shared" si="40"/>
        <v>1</v>
      </c>
      <c r="C285" s="341" t="s">
        <v>43</v>
      </c>
      <c r="D285" s="282">
        <v>45853</v>
      </c>
      <c r="E285" s="384">
        <f t="shared" si="37"/>
        <v>45853</v>
      </c>
      <c r="F285" s="388">
        <v>0</v>
      </c>
      <c r="G285" s="243">
        <v>6</v>
      </c>
      <c r="H285" s="244" t="s">
        <v>144</v>
      </c>
      <c r="I285" s="243">
        <v>1</v>
      </c>
      <c r="J285" s="387" t="s">
        <v>166</v>
      </c>
      <c r="K285" s="244" t="s">
        <v>122</v>
      </c>
      <c r="L285" s="244" t="s">
        <v>186</v>
      </c>
      <c r="M285" s="244" t="s">
        <v>181</v>
      </c>
      <c r="N285" s="290">
        <v>1.5</v>
      </c>
      <c r="O285" s="391" t="str">
        <f>IF(ISBLANK(L285),"",IF(OR(ISBLANK(VLOOKUP(L285&amp;"-"&amp;E285,'Np Quality'!A:M,6,FALSE)),ISERROR(VLOOKUP(L285&amp;"-"&amp;E285,'Np Quality'!A:M,6,FALSE))),"-",VLOOKUP(L285&amp;"-"&amp;E285,'Np Quality'!A:M,6,FALSE)))</f>
        <v>Np4</v>
      </c>
      <c r="P285" s="391">
        <f>IF(ISBLANK(L286),"",IF(OR(ISBLANK(VLOOKUP(L286&amp;"-"&amp;E286,'Np Quality'!A:M,7,FALSE)),ISERROR(VLOOKUP(L286&amp;"-"&amp;E286,'Np Quality'!A:M,7,FALSE))),"-",VLOOKUP(L286&amp;"-"&amp;E286,'Np Quality'!A:M,7,FALSE)))</f>
        <v>0.98</v>
      </c>
      <c r="Q285" s="391">
        <f>IF(ISBLANK(L286),"",IF(OR(ISBLANK(VLOOKUP(L286&amp;"-"&amp;E286,'Np Quality'!A:M,8,FALSE)),ISERROR(VLOOKUP(L286&amp;"-"&amp;E286,'Np Quality'!A:M,8,FALSE))),"-",VLOOKUP(L286&amp;"-"&amp;E286,'Np Quality'!A:M,8,FALSE)))</f>
        <v>0.98</v>
      </c>
      <c r="R285" s="283">
        <f>IF(ISBLANK(L296),"",IF(OR(ISBLANK(VLOOKUP(L296&amp;"-"&amp;E296,'Np Quality'!A:M,9,FALSE)),ISERROR(VLOOKUP(L296&amp;"-"&amp;E296,'Np Quality'!A:M,9,FALSE))),"-",VLOOKUP(L296&amp;"-"&amp;E296,'Np Quality'!A:M,9,FALSE)))</f>
        <v>0</v>
      </c>
      <c r="S285" s="394"/>
      <c r="T285" s="395" t="str">
        <f t="shared" si="38"/>
        <v>V1-MC1</v>
      </c>
      <c r="U285" s="395" t="str">
        <f t="shared" si="39"/>
        <v>SyAqua</v>
      </c>
      <c r="V285" s="396"/>
      <c r="W285" s="282">
        <v>45869</v>
      </c>
      <c r="X285" s="258">
        <f t="shared" si="41"/>
        <v>7</v>
      </c>
      <c r="Y285" s="258">
        <f t="shared" si="42"/>
        <v>2025</v>
      </c>
    </row>
    <row r="286" spans="1:25">
      <c r="A286" s="382" t="str">
        <f t="shared" si="36"/>
        <v>A1-02-06</v>
      </c>
      <c r="B286" s="383">
        <f t="shared" si="40"/>
        <v>1</v>
      </c>
      <c r="C286" s="341" t="s">
        <v>43</v>
      </c>
      <c r="D286" s="282">
        <v>45853</v>
      </c>
      <c r="E286" s="384">
        <f t="shared" si="37"/>
        <v>45853</v>
      </c>
      <c r="F286" s="388">
        <v>0</v>
      </c>
      <c r="G286" s="243">
        <v>6</v>
      </c>
      <c r="H286" s="244" t="s">
        <v>144</v>
      </c>
      <c r="I286" s="243">
        <v>2</v>
      </c>
      <c r="J286" s="387" t="s">
        <v>166</v>
      </c>
      <c r="K286" s="244" t="s">
        <v>122</v>
      </c>
      <c r="L286" s="244" t="s">
        <v>142</v>
      </c>
      <c r="M286" s="244" t="s">
        <v>213</v>
      </c>
      <c r="N286" s="290">
        <v>1.5</v>
      </c>
      <c r="O286" s="391" t="str">
        <f>IF(ISBLANK(L286),"",IF(OR(ISBLANK(VLOOKUP(L286&amp;"-"&amp;E286,'Np Quality'!A:M,6,FALSE)),ISERROR(VLOOKUP(L286&amp;"-"&amp;E286,'Np Quality'!A:M,6,FALSE))),"-",VLOOKUP(L286&amp;"-"&amp;E286,'Np Quality'!A:M,6,FALSE)))</f>
        <v>Np4</v>
      </c>
      <c r="P286" s="391">
        <f>IF(ISBLANK(L287),"",IF(OR(ISBLANK(VLOOKUP(L287&amp;"-"&amp;E287,'Np Quality'!A:M,7,FALSE)),ISERROR(VLOOKUP(L287&amp;"-"&amp;E287,'Np Quality'!A:M,7,FALSE))),"-",VLOOKUP(L287&amp;"-"&amp;E287,'Np Quality'!A:M,7,FALSE)))</f>
        <v>0.98</v>
      </c>
      <c r="Q286" s="391">
        <f>IF(ISBLANK(L287),"",IF(OR(ISBLANK(VLOOKUP(L287&amp;"-"&amp;E287,'Np Quality'!A:M,8,FALSE)),ISERROR(VLOOKUP(L287&amp;"-"&amp;E287,'Np Quality'!A:M,8,FALSE))),"-",VLOOKUP(L287&amp;"-"&amp;E287,'Np Quality'!A:M,8,FALSE)))</f>
        <v>0.98</v>
      </c>
      <c r="R286" s="283">
        <f>IF(ISBLANK(L296),"",IF(OR(ISBLANK(VLOOKUP(L296&amp;"-"&amp;E296,'Np Quality'!A:M,9,FALSE)),ISERROR(VLOOKUP(L296&amp;"-"&amp;E296,'Np Quality'!A:M,9,FALSE))),"-",VLOOKUP(L296&amp;"-"&amp;E296,'Np Quality'!A:M,9,FALSE)))</f>
        <v>0</v>
      </c>
      <c r="S286" s="394"/>
      <c r="T286" s="395" t="str">
        <f t="shared" si="38"/>
        <v>V1-MA1</v>
      </c>
      <c r="U286" s="395" t="str">
        <f t="shared" si="39"/>
        <v>SIS</v>
      </c>
      <c r="V286" s="396"/>
      <c r="W286" s="282">
        <v>45869</v>
      </c>
      <c r="X286" s="258">
        <f t="shared" si="41"/>
        <v>7</v>
      </c>
      <c r="Y286" s="258">
        <f t="shared" si="42"/>
        <v>2025</v>
      </c>
    </row>
    <row r="287" spans="1:25">
      <c r="A287" s="382" t="str">
        <f t="shared" si="36"/>
        <v>A1-03-06</v>
      </c>
      <c r="B287" s="383">
        <f t="shared" si="40"/>
        <v>1</v>
      </c>
      <c r="C287" s="341" t="s">
        <v>43</v>
      </c>
      <c r="D287" s="282">
        <v>45854</v>
      </c>
      <c r="E287" s="384">
        <f t="shared" si="37"/>
        <v>45854</v>
      </c>
      <c r="F287" s="388">
        <v>0</v>
      </c>
      <c r="G287" s="243">
        <v>6</v>
      </c>
      <c r="H287" s="244" t="s">
        <v>144</v>
      </c>
      <c r="I287" s="243">
        <v>3</v>
      </c>
      <c r="J287" s="387" t="s">
        <v>166</v>
      </c>
      <c r="K287" s="244" t="s">
        <v>122</v>
      </c>
      <c r="L287" s="244" t="s">
        <v>142</v>
      </c>
      <c r="M287" s="244" t="s">
        <v>213</v>
      </c>
      <c r="N287" s="290">
        <v>1.67</v>
      </c>
      <c r="O287" s="391" t="str">
        <f>IF(ISBLANK(L287),"",IF(OR(ISBLANK(VLOOKUP(L287&amp;"-"&amp;E287,'Np Quality'!A:M,6,FALSE)),ISERROR(VLOOKUP(L287&amp;"-"&amp;E287,'Np Quality'!A:M,6,FALSE))),"-",VLOOKUP(L287&amp;"-"&amp;E287,'Np Quality'!A:M,6,FALSE)))</f>
        <v>Np4</v>
      </c>
      <c r="P287" s="391">
        <f>IF(ISBLANK(L288),"",IF(OR(ISBLANK(VLOOKUP(L288&amp;"-"&amp;E288,'Np Quality'!A:M,7,FALSE)),ISERROR(VLOOKUP(L288&amp;"-"&amp;E288,'Np Quality'!A:M,7,FALSE))),"-",VLOOKUP(L288&amp;"-"&amp;E288,'Np Quality'!A:M,7,FALSE)))</f>
        <v>0.98</v>
      </c>
      <c r="Q287" s="391">
        <f>IF(ISBLANK(L288),"",IF(OR(ISBLANK(VLOOKUP(L288&amp;"-"&amp;E288,'Np Quality'!A:M,8,FALSE)),ISERROR(VLOOKUP(L288&amp;"-"&amp;E288,'Np Quality'!A:M,8,FALSE))),"-",VLOOKUP(L288&amp;"-"&amp;E288,'Np Quality'!A:M,8,FALSE)))</f>
        <v>0.98</v>
      </c>
      <c r="R287" s="283">
        <f>IF(ISBLANK(L287),"",IF(OR(ISBLANK(VLOOKUP(L287&amp;"-"&amp;E287,'Np Quality'!A:M,9,FALSE)),ISERROR(VLOOKUP(L287&amp;"-"&amp;E287,'Np Quality'!A:M,9,FALSE))),"-",VLOOKUP(L287&amp;"-"&amp;E287,'Np Quality'!A:M,9,FALSE)))</f>
        <v>0</v>
      </c>
      <c r="S287" s="394"/>
      <c r="T287" s="395" t="str">
        <f t="shared" si="38"/>
        <v>V1-MA1</v>
      </c>
      <c r="U287" s="395" t="str">
        <f t="shared" si="39"/>
        <v>SIS</v>
      </c>
      <c r="V287" s="396"/>
      <c r="W287" s="282">
        <v>45869</v>
      </c>
      <c r="X287" s="258">
        <f t="shared" si="41"/>
        <v>7</v>
      </c>
      <c r="Y287" s="258">
        <f t="shared" si="42"/>
        <v>2025</v>
      </c>
    </row>
    <row r="288" spans="1:25">
      <c r="A288" s="382" t="str">
        <f t="shared" si="36"/>
        <v>A1-04-06</v>
      </c>
      <c r="B288" s="383">
        <f t="shared" si="40"/>
        <v>1</v>
      </c>
      <c r="C288" s="341" t="s">
        <v>43</v>
      </c>
      <c r="D288" s="282">
        <v>45854</v>
      </c>
      <c r="E288" s="384">
        <f t="shared" si="37"/>
        <v>45854</v>
      </c>
      <c r="F288" s="388">
        <v>0</v>
      </c>
      <c r="G288" s="243">
        <v>6</v>
      </c>
      <c r="H288" s="244" t="s">
        <v>144</v>
      </c>
      <c r="I288" s="243">
        <v>4</v>
      </c>
      <c r="J288" s="387" t="s">
        <v>166</v>
      </c>
      <c r="K288" s="244" t="s">
        <v>122</v>
      </c>
      <c r="L288" s="244" t="s">
        <v>142</v>
      </c>
      <c r="M288" s="244" t="s">
        <v>213</v>
      </c>
      <c r="N288" s="290">
        <v>1.67</v>
      </c>
      <c r="O288" s="391" t="str">
        <f>IF(ISBLANK(L288),"",IF(OR(ISBLANK(VLOOKUP(L288&amp;"-"&amp;E288,'Np Quality'!A:M,6,FALSE)),ISERROR(VLOOKUP(L288&amp;"-"&amp;E288,'Np Quality'!A:M,6,FALSE))),"-",VLOOKUP(L288&amp;"-"&amp;E288,'Np Quality'!A:M,6,FALSE)))</f>
        <v>Np4</v>
      </c>
      <c r="P288" s="391">
        <f>IF(ISBLANK(L289),"",IF(OR(ISBLANK(VLOOKUP(L289&amp;"-"&amp;E289,'Np Quality'!A:M,7,FALSE)),ISERROR(VLOOKUP(L289&amp;"-"&amp;E289,'Np Quality'!A:M,7,FALSE))),"-",VLOOKUP(L289&amp;"-"&amp;E289,'Np Quality'!A:M,7,FALSE)))</f>
        <v>0.98</v>
      </c>
      <c r="Q288" s="391">
        <f>IF(ISBLANK(L289),"",IF(OR(ISBLANK(VLOOKUP(L289&amp;"-"&amp;E289,'Np Quality'!A:M,8,FALSE)),ISERROR(VLOOKUP(L289&amp;"-"&amp;E289,'Np Quality'!A:M,8,FALSE))),"-",VLOOKUP(L289&amp;"-"&amp;E289,'Np Quality'!A:M,8,FALSE)))</f>
        <v>0.98</v>
      </c>
      <c r="R288" s="283">
        <f>IF(ISBLANK(L288),"",IF(OR(ISBLANK(VLOOKUP(L288&amp;"-"&amp;E288,'Np Quality'!A:M,9,FALSE)),ISERROR(VLOOKUP(L288&amp;"-"&amp;E288,'Np Quality'!A:M,9,FALSE))),"-",VLOOKUP(L288&amp;"-"&amp;E288,'Np Quality'!A:M,9,FALSE)))</f>
        <v>0</v>
      </c>
      <c r="S288" s="394"/>
      <c r="T288" s="395" t="str">
        <f t="shared" si="38"/>
        <v>V1-MA1</v>
      </c>
      <c r="U288" s="395" t="str">
        <f t="shared" si="39"/>
        <v>SIS</v>
      </c>
      <c r="V288" s="396"/>
      <c r="W288" s="282">
        <v>45868</v>
      </c>
      <c r="X288" s="258">
        <f t="shared" si="41"/>
        <v>7</v>
      </c>
      <c r="Y288" s="258">
        <f t="shared" si="42"/>
        <v>2025</v>
      </c>
    </row>
    <row r="289" spans="1:25">
      <c r="A289" s="382" t="str">
        <f t="shared" si="36"/>
        <v>A1-05-06</v>
      </c>
      <c r="B289" s="383">
        <f t="shared" si="40"/>
        <v>1</v>
      </c>
      <c r="C289" s="341" t="s">
        <v>43</v>
      </c>
      <c r="D289" s="282">
        <v>45854</v>
      </c>
      <c r="E289" s="384">
        <f t="shared" si="37"/>
        <v>45854</v>
      </c>
      <c r="F289" s="388">
        <v>0</v>
      </c>
      <c r="G289" s="243">
        <v>6</v>
      </c>
      <c r="H289" s="244" t="s">
        <v>144</v>
      </c>
      <c r="I289" s="243">
        <v>5</v>
      </c>
      <c r="J289" s="387" t="s">
        <v>166</v>
      </c>
      <c r="K289" s="244" t="s">
        <v>122</v>
      </c>
      <c r="L289" s="244" t="s">
        <v>142</v>
      </c>
      <c r="M289" s="244" t="s">
        <v>213</v>
      </c>
      <c r="N289" s="290">
        <v>1.66</v>
      </c>
      <c r="O289" s="391" t="str">
        <f>IF(ISBLANK(L289),"",IF(OR(ISBLANK(VLOOKUP(L289&amp;"-"&amp;E289,'Np Quality'!A:M,6,FALSE)),ISERROR(VLOOKUP(L289&amp;"-"&amp;E289,'Np Quality'!A:M,6,FALSE))),"-",VLOOKUP(L289&amp;"-"&amp;E289,'Np Quality'!A:M,6,FALSE)))</f>
        <v>Np4</v>
      </c>
      <c r="P289" s="391">
        <f>IF(ISBLANK(L290),"",IF(OR(ISBLANK(VLOOKUP(L290&amp;"-"&amp;E290,'Np Quality'!A:M,7,FALSE)),ISERROR(VLOOKUP(L290&amp;"-"&amp;E290,'Np Quality'!A:M,7,FALSE))),"-",VLOOKUP(L290&amp;"-"&amp;E290,'Np Quality'!A:M,7,FALSE)))</f>
        <v>0.98</v>
      </c>
      <c r="Q289" s="391">
        <f>IF(ISBLANK(L290),"",IF(OR(ISBLANK(VLOOKUP(L290&amp;"-"&amp;E290,'Np Quality'!A:M,8,FALSE)),ISERROR(VLOOKUP(L290&amp;"-"&amp;E290,'Np Quality'!A:M,8,FALSE))),"-",VLOOKUP(L290&amp;"-"&amp;E290,'Np Quality'!A:M,8,FALSE)))</f>
        <v>0.98</v>
      </c>
      <c r="R289" s="283">
        <f>IF(ISBLANK(L289),"",IF(OR(ISBLANK(VLOOKUP(L289&amp;"-"&amp;E289,'Np Quality'!A:M,9,FALSE)),ISERROR(VLOOKUP(L289&amp;"-"&amp;E289,'Np Quality'!A:M,9,FALSE))),"-",VLOOKUP(L289&amp;"-"&amp;E289,'Np Quality'!A:M,9,FALSE)))</f>
        <v>0</v>
      </c>
      <c r="S289" s="394"/>
      <c r="T289" s="395" t="str">
        <f t="shared" si="38"/>
        <v>V1-MA1</v>
      </c>
      <c r="U289" s="395" t="str">
        <f t="shared" si="39"/>
        <v>SIS</v>
      </c>
      <c r="V289" s="396"/>
      <c r="W289" s="282">
        <v>45868</v>
      </c>
      <c r="X289" s="258">
        <f t="shared" si="41"/>
        <v>7</v>
      </c>
      <c r="Y289" s="258">
        <f t="shared" si="42"/>
        <v>2025</v>
      </c>
    </row>
    <row r="290" spans="1:25">
      <c r="A290" s="382" t="str">
        <f t="shared" si="36"/>
        <v>A1-06-06</v>
      </c>
      <c r="B290" s="383">
        <f t="shared" si="40"/>
        <v>1</v>
      </c>
      <c r="C290" s="341" t="s">
        <v>43</v>
      </c>
      <c r="D290" s="282">
        <v>45854</v>
      </c>
      <c r="E290" s="384">
        <f t="shared" si="37"/>
        <v>45854</v>
      </c>
      <c r="F290" s="388">
        <v>0</v>
      </c>
      <c r="G290" s="243">
        <v>6</v>
      </c>
      <c r="H290" s="244" t="s">
        <v>144</v>
      </c>
      <c r="I290" s="243">
        <v>6</v>
      </c>
      <c r="J290" s="387" t="s">
        <v>166</v>
      </c>
      <c r="K290" s="244" t="s">
        <v>122</v>
      </c>
      <c r="L290" s="244" t="s">
        <v>186</v>
      </c>
      <c r="M290" s="244" t="s">
        <v>181</v>
      </c>
      <c r="N290" s="290">
        <v>2</v>
      </c>
      <c r="O290" s="391" t="str">
        <f>IF(ISBLANK(L290),"",IF(OR(ISBLANK(VLOOKUP(L290&amp;"-"&amp;E290,'Np Quality'!A:M,6,FALSE)),ISERROR(VLOOKUP(L290&amp;"-"&amp;E290,'Np Quality'!A:M,6,FALSE))),"-",VLOOKUP(L290&amp;"-"&amp;E290,'Np Quality'!A:M,6,FALSE)))</f>
        <v>Np4</v>
      </c>
      <c r="P290" s="391">
        <f>IF(ISBLANK(L291),"",IF(OR(ISBLANK(VLOOKUP(L291&amp;"-"&amp;E291,'Np Quality'!A:M,7,FALSE)),ISERROR(VLOOKUP(L291&amp;"-"&amp;E291,'Np Quality'!A:M,7,FALSE))),"-",VLOOKUP(L291&amp;"-"&amp;E291,'Np Quality'!A:M,7,FALSE)))</f>
        <v>0.98</v>
      </c>
      <c r="Q290" s="391">
        <f>IF(ISBLANK(L291),"",IF(OR(ISBLANK(VLOOKUP(L291&amp;"-"&amp;E291,'Np Quality'!A:M,8,FALSE)),ISERROR(VLOOKUP(L291&amp;"-"&amp;E291,'Np Quality'!A:M,8,FALSE))),"-",VLOOKUP(L291&amp;"-"&amp;E291,'Np Quality'!A:M,8,FALSE)))</f>
        <v>0.98</v>
      </c>
      <c r="R290" s="283">
        <f>IF(ISBLANK(L290),"",IF(OR(ISBLANK(VLOOKUP(L290&amp;"-"&amp;E290,'Np Quality'!A:M,9,FALSE)),ISERROR(VLOOKUP(L290&amp;"-"&amp;E290,'Np Quality'!A:M,9,FALSE))),"-",VLOOKUP(L290&amp;"-"&amp;E290,'Np Quality'!A:M,9,FALSE)))</f>
        <v>0</v>
      </c>
      <c r="S290" s="394"/>
      <c r="T290" s="395" t="str">
        <f t="shared" si="38"/>
        <v>V1-MC1</v>
      </c>
      <c r="U290" s="395" t="str">
        <f t="shared" si="39"/>
        <v>SyAqua</v>
      </c>
      <c r="V290" s="396"/>
      <c r="W290" s="282">
        <v>45867</v>
      </c>
      <c r="X290" s="258">
        <f t="shared" si="41"/>
        <v>7</v>
      </c>
      <c r="Y290" s="258">
        <f t="shared" si="42"/>
        <v>2025</v>
      </c>
    </row>
    <row r="291" spans="1:25">
      <c r="A291" s="382" t="str">
        <f t="shared" si="36"/>
        <v>A1-07-06</v>
      </c>
      <c r="B291" s="383">
        <f t="shared" ref="B291:B322" si="43">IF(AND(A291&lt;&gt;A290,A291&lt;&gt;""),COUNTIF(A:A,A291),"")</f>
        <v>1</v>
      </c>
      <c r="C291" s="341" t="s">
        <v>43</v>
      </c>
      <c r="D291" s="282">
        <v>45854</v>
      </c>
      <c r="E291" s="384">
        <f t="shared" si="37"/>
        <v>45854</v>
      </c>
      <c r="F291" s="388">
        <v>0</v>
      </c>
      <c r="G291" s="243">
        <v>6</v>
      </c>
      <c r="H291" s="244" t="s">
        <v>144</v>
      </c>
      <c r="I291" s="243">
        <v>7</v>
      </c>
      <c r="J291" s="387" t="s">
        <v>166</v>
      </c>
      <c r="K291" s="244" t="s">
        <v>122</v>
      </c>
      <c r="L291" s="244" t="s">
        <v>186</v>
      </c>
      <c r="M291" s="244" t="s">
        <v>181</v>
      </c>
      <c r="N291" s="290">
        <v>2</v>
      </c>
      <c r="O291" s="391" t="str">
        <f>IF(ISBLANK(L291),"",IF(OR(ISBLANK(VLOOKUP(L291&amp;"-"&amp;E291,'Np Quality'!A:M,6,FALSE)),ISERROR(VLOOKUP(L291&amp;"-"&amp;E291,'Np Quality'!A:M,6,FALSE))),"-",VLOOKUP(L291&amp;"-"&amp;E291,'Np Quality'!A:M,6,FALSE)))</f>
        <v>Np4</v>
      </c>
      <c r="P291" s="391">
        <f>IF(ISBLANK(L292),"",IF(OR(ISBLANK(VLOOKUP(L292&amp;"-"&amp;E292,'Np Quality'!A:M,7,FALSE)),ISERROR(VLOOKUP(L292&amp;"-"&amp;E292,'Np Quality'!A:M,7,FALSE))),"-",VLOOKUP(L292&amp;"-"&amp;E292,'Np Quality'!A:M,7,FALSE)))</f>
        <v>0.98</v>
      </c>
      <c r="Q291" s="391">
        <f>IF(ISBLANK(L292),"",IF(OR(ISBLANK(VLOOKUP(L292&amp;"-"&amp;E292,'Np Quality'!A:M,8,FALSE)),ISERROR(VLOOKUP(L292&amp;"-"&amp;E292,'Np Quality'!A:M,8,FALSE))),"-",VLOOKUP(L292&amp;"-"&amp;E292,'Np Quality'!A:M,8,FALSE)))</f>
        <v>0.98</v>
      </c>
      <c r="R291" s="283">
        <f>IF(ISBLANK(L291),"",IF(OR(ISBLANK(VLOOKUP(L291&amp;"-"&amp;E291,'Np Quality'!A:M,9,FALSE)),ISERROR(VLOOKUP(L291&amp;"-"&amp;E291,'Np Quality'!A:M,9,FALSE))),"-",VLOOKUP(L291&amp;"-"&amp;E291,'Np Quality'!A:M,9,FALSE)))</f>
        <v>0</v>
      </c>
      <c r="S291" s="394"/>
      <c r="T291" s="395" t="str">
        <f t="shared" si="38"/>
        <v>V1-MC1</v>
      </c>
      <c r="U291" s="395" t="str">
        <f t="shared" si="39"/>
        <v>SyAqua</v>
      </c>
      <c r="V291" s="396"/>
      <c r="W291" s="282">
        <v>45869</v>
      </c>
      <c r="X291" s="258">
        <f t="shared" si="41"/>
        <v>7</v>
      </c>
      <c r="Y291" s="258">
        <f t="shared" si="42"/>
        <v>2025</v>
      </c>
    </row>
    <row r="292" spans="1:25">
      <c r="A292" s="382" t="str">
        <f t="shared" si="36"/>
        <v>A1-08-06</v>
      </c>
      <c r="B292" s="383">
        <f t="shared" si="43"/>
        <v>1</v>
      </c>
      <c r="C292" s="341" t="s">
        <v>43</v>
      </c>
      <c r="D292" s="282">
        <v>45855</v>
      </c>
      <c r="E292" s="384">
        <f t="shared" si="37"/>
        <v>45855</v>
      </c>
      <c r="F292" s="388">
        <v>0</v>
      </c>
      <c r="G292" s="243">
        <v>6</v>
      </c>
      <c r="H292" s="244" t="s">
        <v>144</v>
      </c>
      <c r="I292" s="243">
        <v>8</v>
      </c>
      <c r="J292" s="387" t="s">
        <v>166</v>
      </c>
      <c r="K292" s="244" t="s">
        <v>122</v>
      </c>
      <c r="L292" s="244" t="s">
        <v>142</v>
      </c>
      <c r="M292" s="244" t="s">
        <v>213</v>
      </c>
      <c r="N292" s="290">
        <v>1.67</v>
      </c>
      <c r="O292" s="391" t="str">
        <f>IF(ISBLANK(L292),"",IF(OR(ISBLANK(VLOOKUP(L292&amp;"-"&amp;E292,'Np Quality'!A:M,6,FALSE)),ISERROR(VLOOKUP(L292&amp;"-"&amp;E292,'Np Quality'!A:M,6,FALSE))),"-",VLOOKUP(L292&amp;"-"&amp;E292,'Np Quality'!A:M,6,FALSE)))</f>
        <v>Np4</v>
      </c>
      <c r="P292" s="391">
        <f>IF(ISBLANK(L293),"",IF(OR(ISBLANK(VLOOKUP(L293&amp;"-"&amp;E293,'Np Quality'!A:M,7,FALSE)),ISERROR(VLOOKUP(L293&amp;"-"&amp;E293,'Np Quality'!A:M,7,FALSE))),"-",VLOOKUP(L293&amp;"-"&amp;E293,'Np Quality'!A:M,7,FALSE)))</f>
        <v>0.98</v>
      </c>
      <c r="Q292" s="391">
        <f>IF(ISBLANK(L293),"",IF(OR(ISBLANK(VLOOKUP(L293&amp;"-"&amp;E293,'Np Quality'!A:M,8,FALSE)),ISERROR(VLOOKUP(L293&amp;"-"&amp;E293,'Np Quality'!A:M,8,FALSE))),"-",VLOOKUP(L293&amp;"-"&amp;E293,'Np Quality'!A:M,8,FALSE)))</f>
        <v>0.98</v>
      </c>
      <c r="R292" s="283">
        <f>IF(ISBLANK(L292),"",IF(OR(ISBLANK(VLOOKUP(L292&amp;"-"&amp;E292,'Np Quality'!A:M,9,FALSE)),ISERROR(VLOOKUP(L292&amp;"-"&amp;E292,'Np Quality'!A:M,9,FALSE))),"-",VLOOKUP(L292&amp;"-"&amp;E292,'Np Quality'!A:M,9,FALSE)))</f>
        <v>0</v>
      </c>
      <c r="S292" s="394"/>
      <c r="T292" s="395" t="str">
        <f t="shared" si="38"/>
        <v>V1-MA1</v>
      </c>
      <c r="U292" s="395" t="str">
        <f t="shared" si="39"/>
        <v>SIS</v>
      </c>
      <c r="V292" s="396"/>
      <c r="W292" s="282">
        <v>45870</v>
      </c>
      <c r="X292" s="258">
        <f t="shared" si="41"/>
        <v>8</v>
      </c>
      <c r="Y292" s="258">
        <f t="shared" si="42"/>
        <v>2025</v>
      </c>
    </row>
    <row r="293" spans="1:25">
      <c r="A293" s="382" t="str">
        <f t="shared" si="36"/>
        <v>A1-09-06</v>
      </c>
      <c r="B293" s="383">
        <f t="shared" si="43"/>
        <v>1</v>
      </c>
      <c r="C293" s="341" t="s">
        <v>43</v>
      </c>
      <c r="D293" s="282">
        <v>45855</v>
      </c>
      <c r="E293" s="384">
        <f t="shared" si="37"/>
        <v>45855</v>
      </c>
      <c r="F293" s="388">
        <v>0</v>
      </c>
      <c r="G293" s="243">
        <v>6</v>
      </c>
      <c r="H293" s="244" t="s">
        <v>144</v>
      </c>
      <c r="I293" s="243">
        <v>9</v>
      </c>
      <c r="J293" s="387" t="s">
        <v>166</v>
      </c>
      <c r="K293" s="244" t="s">
        <v>122</v>
      </c>
      <c r="L293" s="244" t="s">
        <v>142</v>
      </c>
      <c r="M293" s="244" t="s">
        <v>213</v>
      </c>
      <c r="N293" s="290">
        <v>1.67</v>
      </c>
      <c r="O293" s="391" t="str">
        <f>IF(ISBLANK(L293),"",IF(OR(ISBLANK(VLOOKUP(L293&amp;"-"&amp;E293,'Np Quality'!A:M,6,FALSE)),ISERROR(VLOOKUP(L293&amp;"-"&amp;E293,'Np Quality'!A:M,6,FALSE))),"-",VLOOKUP(L293&amp;"-"&amp;E293,'Np Quality'!A:M,6,FALSE)))</f>
        <v>Np4</v>
      </c>
      <c r="P293" s="391">
        <f>IF(ISBLANK(L294),"",IF(OR(ISBLANK(VLOOKUP(L294&amp;"-"&amp;E294,'Np Quality'!A:M,7,FALSE)),ISERROR(VLOOKUP(L294&amp;"-"&amp;E294,'Np Quality'!A:M,7,FALSE))),"-",VLOOKUP(L294&amp;"-"&amp;E294,'Np Quality'!A:M,7,FALSE)))</f>
        <v>0.98</v>
      </c>
      <c r="Q293" s="391">
        <f>IF(ISBLANK(L294),"",IF(OR(ISBLANK(VLOOKUP(L294&amp;"-"&amp;E294,'Np Quality'!A:M,8,FALSE)),ISERROR(VLOOKUP(L294&amp;"-"&amp;E294,'Np Quality'!A:M,8,FALSE))),"-",VLOOKUP(L294&amp;"-"&amp;E294,'Np Quality'!A:M,8,FALSE)))</f>
        <v>0.98</v>
      </c>
      <c r="R293" s="283">
        <f>IF(ISBLANK(L293),"",IF(OR(ISBLANK(VLOOKUP(L293&amp;"-"&amp;E293,'Np Quality'!A:M,9,FALSE)),ISERROR(VLOOKUP(L293&amp;"-"&amp;E293,'Np Quality'!A:M,9,FALSE))),"-",VLOOKUP(L293&amp;"-"&amp;E293,'Np Quality'!A:M,9,FALSE)))</f>
        <v>0</v>
      </c>
      <c r="S293" s="394"/>
      <c r="T293" s="395" t="str">
        <f t="shared" si="38"/>
        <v>V1-MA1</v>
      </c>
      <c r="U293" s="395" t="str">
        <f t="shared" si="39"/>
        <v>SIS</v>
      </c>
      <c r="V293" s="396"/>
      <c r="W293" s="282">
        <v>45870</v>
      </c>
      <c r="X293" s="258">
        <f t="shared" si="41"/>
        <v>8</v>
      </c>
      <c r="Y293" s="258">
        <f t="shared" si="42"/>
        <v>2025</v>
      </c>
    </row>
    <row r="294" spans="1:25">
      <c r="A294" s="382" t="str">
        <f t="shared" si="36"/>
        <v>A1-10-06</v>
      </c>
      <c r="B294" s="383">
        <f t="shared" si="43"/>
        <v>1</v>
      </c>
      <c r="C294" s="341" t="s">
        <v>43</v>
      </c>
      <c r="D294" s="282">
        <v>45855</v>
      </c>
      <c r="E294" s="384">
        <f t="shared" si="37"/>
        <v>45855</v>
      </c>
      <c r="F294" s="388">
        <v>0</v>
      </c>
      <c r="G294" s="243">
        <v>6</v>
      </c>
      <c r="H294" s="244" t="s">
        <v>144</v>
      </c>
      <c r="I294" s="243">
        <v>10</v>
      </c>
      <c r="J294" s="387" t="s">
        <v>166</v>
      </c>
      <c r="K294" s="244" t="s">
        <v>122</v>
      </c>
      <c r="L294" s="244" t="s">
        <v>142</v>
      </c>
      <c r="M294" s="244" t="s">
        <v>213</v>
      </c>
      <c r="N294" s="290">
        <v>1.66</v>
      </c>
      <c r="O294" s="391" t="str">
        <f>IF(ISBLANK(L294),"",IF(OR(ISBLANK(VLOOKUP(L294&amp;"-"&amp;E294,'Np Quality'!A:M,6,FALSE)),ISERROR(VLOOKUP(L294&amp;"-"&amp;E294,'Np Quality'!A:M,6,FALSE))),"-",VLOOKUP(L294&amp;"-"&amp;E294,'Np Quality'!A:M,6,FALSE)))</f>
        <v>Np4</v>
      </c>
      <c r="P294" s="391">
        <f>IF(ISBLANK(L295),"",IF(OR(ISBLANK(VLOOKUP(L295&amp;"-"&amp;E295,'Np Quality'!A:M,7,FALSE)),ISERROR(VLOOKUP(L295&amp;"-"&amp;E295,'Np Quality'!A:M,7,FALSE))),"-",VLOOKUP(L295&amp;"-"&amp;E295,'Np Quality'!A:M,7,FALSE)))</f>
        <v>0.98</v>
      </c>
      <c r="Q294" s="391">
        <f>IF(ISBLANK(L295),"",IF(OR(ISBLANK(VLOOKUP(L295&amp;"-"&amp;E295,'Np Quality'!A:M,8,FALSE)),ISERROR(VLOOKUP(L295&amp;"-"&amp;E295,'Np Quality'!A:M,8,FALSE))),"-",VLOOKUP(L295&amp;"-"&amp;E295,'Np Quality'!A:M,8,FALSE)))</f>
        <v>0.98</v>
      </c>
      <c r="R294" s="283">
        <f>IF(ISBLANK(L294),"",IF(OR(ISBLANK(VLOOKUP(L294&amp;"-"&amp;E294,'Np Quality'!A:M,9,FALSE)),ISERROR(VLOOKUP(L294&amp;"-"&amp;E294,'Np Quality'!A:M,9,FALSE))),"-",VLOOKUP(L294&amp;"-"&amp;E294,'Np Quality'!A:M,9,FALSE)))</f>
        <v>0</v>
      </c>
      <c r="S294" s="394"/>
      <c r="T294" s="395" t="str">
        <f t="shared" si="38"/>
        <v>V1-MA1</v>
      </c>
      <c r="U294" s="395" t="str">
        <f t="shared" si="39"/>
        <v>SIS</v>
      </c>
      <c r="V294" s="396"/>
      <c r="W294" s="282">
        <v>45871</v>
      </c>
      <c r="X294" s="258">
        <f t="shared" si="41"/>
        <v>8</v>
      </c>
      <c r="Y294" s="258">
        <f t="shared" si="42"/>
        <v>2025</v>
      </c>
    </row>
    <row r="295" spans="1:25">
      <c r="A295" s="382" t="str">
        <f t="shared" si="36"/>
        <v>A1-11-06</v>
      </c>
      <c r="B295" s="383">
        <f t="shared" si="43"/>
        <v>1</v>
      </c>
      <c r="C295" s="341" t="s">
        <v>43</v>
      </c>
      <c r="D295" s="282">
        <v>45855</v>
      </c>
      <c r="E295" s="384">
        <f t="shared" si="37"/>
        <v>45855</v>
      </c>
      <c r="F295" s="388">
        <v>0</v>
      </c>
      <c r="G295" s="243">
        <v>6</v>
      </c>
      <c r="H295" s="244" t="s">
        <v>144</v>
      </c>
      <c r="I295" s="243">
        <v>11</v>
      </c>
      <c r="J295" s="387" t="s">
        <v>166</v>
      </c>
      <c r="K295" s="244" t="s">
        <v>122</v>
      </c>
      <c r="L295" s="244" t="s">
        <v>186</v>
      </c>
      <c r="M295" s="244" t="s">
        <v>181</v>
      </c>
      <c r="N295" s="290">
        <v>1.13</v>
      </c>
      <c r="O295" s="391" t="str">
        <f>IF(ISBLANK(L295),"",IF(OR(ISBLANK(VLOOKUP(L295&amp;"-"&amp;E295,'Np Quality'!A:M,6,FALSE)),ISERROR(VLOOKUP(L295&amp;"-"&amp;E295,'Np Quality'!A:M,6,FALSE))),"-",VLOOKUP(L295&amp;"-"&amp;E295,'Np Quality'!A:M,6,FALSE)))</f>
        <v>Np4</v>
      </c>
      <c r="P295" s="391">
        <f>IF(ISBLANK(L296),"",IF(OR(ISBLANK(VLOOKUP(L296&amp;"-"&amp;E296,'Np Quality'!A:M,7,FALSE)),ISERROR(VLOOKUP(L296&amp;"-"&amp;E296,'Np Quality'!A:M,7,FALSE))),"-",VLOOKUP(L296&amp;"-"&amp;E296,'Np Quality'!A:M,7,FALSE)))</f>
        <v>0.98</v>
      </c>
      <c r="Q295" s="391">
        <f>IF(ISBLANK(L296),"",IF(OR(ISBLANK(VLOOKUP(L296&amp;"-"&amp;E296,'Np Quality'!A:M,8,FALSE)),ISERROR(VLOOKUP(L296&amp;"-"&amp;E296,'Np Quality'!A:M,8,FALSE))),"-",VLOOKUP(L296&amp;"-"&amp;E296,'Np Quality'!A:M,8,FALSE)))</f>
        <v>0.98</v>
      </c>
      <c r="R295" s="283">
        <f>IF(ISBLANK(L296),"",IF(OR(ISBLANK(VLOOKUP(L296&amp;"-"&amp;E296,'Np Quality'!A:M,9,FALSE)),ISERROR(VLOOKUP(L296&amp;"-"&amp;E296,'Np Quality'!A:M,9,FALSE))),"-",VLOOKUP(L296&amp;"-"&amp;E296,'Np Quality'!A:M,9,FALSE)))</f>
        <v>0</v>
      </c>
      <c r="S295" s="394"/>
      <c r="T295" s="395" t="str">
        <f t="shared" si="38"/>
        <v>V1-MC1</v>
      </c>
      <c r="U295" s="395" t="str">
        <f t="shared" si="39"/>
        <v>SyAqua</v>
      </c>
      <c r="V295" s="396"/>
      <c r="W295" s="282">
        <v>45871</v>
      </c>
      <c r="X295" s="258">
        <f t="shared" si="41"/>
        <v>8</v>
      </c>
      <c r="Y295" s="258">
        <f t="shared" si="42"/>
        <v>2025</v>
      </c>
    </row>
    <row r="296" spans="1:25">
      <c r="A296" s="382" t="str">
        <f t="shared" si="36"/>
        <v>A1-12-06</v>
      </c>
      <c r="B296" s="383">
        <f t="shared" si="43"/>
        <v>1</v>
      </c>
      <c r="C296" s="341" t="s">
        <v>43</v>
      </c>
      <c r="D296" s="282">
        <v>45855</v>
      </c>
      <c r="E296" s="384">
        <f t="shared" si="37"/>
        <v>45855</v>
      </c>
      <c r="F296" s="388">
        <v>0</v>
      </c>
      <c r="G296" s="243">
        <v>6</v>
      </c>
      <c r="H296" s="244" t="s">
        <v>144</v>
      </c>
      <c r="I296" s="243">
        <v>12</v>
      </c>
      <c r="J296" s="387" t="s">
        <v>166</v>
      </c>
      <c r="K296" s="244" t="s">
        <v>122</v>
      </c>
      <c r="L296" s="244" t="s">
        <v>186</v>
      </c>
      <c r="M296" s="244" t="s">
        <v>181</v>
      </c>
      <c r="N296" s="290">
        <v>1.13</v>
      </c>
      <c r="O296" s="391" t="str">
        <f>IF(ISBLANK(L296),"",IF(OR(ISBLANK(VLOOKUP(L296&amp;"-"&amp;E296,'Np Quality'!A:M,6,FALSE)),ISERROR(VLOOKUP(L296&amp;"-"&amp;E296,'Np Quality'!A:M,6,FALSE))),"-",VLOOKUP(L296&amp;"-"&amp;E296,'Np Quality'!A:M,6,FALSE)))</f>
        <v>Np4</v>
      </c>
      <c r="P296" s="391">
        <f>IF(ISBLANK(L297),"",IF(OR(ISBLANK(VLOOKUP(L297&amp;"-"&amp;E297,'Np Quality'!A:M,7,FALSE)),ISERROR(VLOOKUP(L297&amp;"-"&amp;E297,'Np Quality'!A:M,7,FALSE))),"-",VLOOKUP(L297&amp;"-"&amp;E297,'Np Quality'!A:M,7,FALSE)))</f>
        <v>0.98</v>
      </c>
      <c r="Q296" s="391">
        <f>IF(ISBLANK(L297),"",IF(OR(ISBLANK(VLOOKUP(L297&amp;"-"&amp;E297,'Np Quality'!A:M,8,FALSE)),ISERROR(VLOOKUP(L297&amp;"-"&amp;E297,'Np Quality'!A:M,8,FALSE))),"-",VLOOKUP(L297&amp;"-"&amp;E297,'Np Quality'!A:M,8,FALSE)))</f>
        <v>0.98</v>
      </c>
      <c r="R296" s="283">
        <f>IF(ISBLANK(L296),"",IF(OR(ISBLANK(VLOOKUP(L296&amp;"-"&amp;E296,'Np Quality'!A:M,9,FALSE)),ISERROR(VLOOKUP(L296&amp;"-"&amp;E296,'Np Quality'!A:M,9,FALSE))),"-",VLOOKUP(L296&amp;"-"&amp;E296,'Np Quality'!A:M,9,FALSE)))</f>
        <v>0</v>
      </c>
      <c r="S296" s="394"/>
      <c r="T296" s="395" t="str">
        <f t="shared" si="38"/>
        <v>V1-MC1</v>
      </c>
      <c r="U296" s="395" t="str">
        <f t="shared" si="39"/>
        <v>SyAqua</v>
      </c>
      <c r="V296" s="396"/>
      <c r="W296" s="282">
        <v>45869</v>
      </c>
      <c r="X296" s="258">
        <f t="shared" si="41"/>
        <v>7</v>
      </c>
      <c r="Y296" s="258">
        <f t="shared" si="42"/>
        <v>2025</v>
      </c>
    </row>
    <row r="297" spans="1:25">
      <c r="A297" s="382" t="str">
        <f t="shared" si="36"/>
        <v>A1-13-06</v>
      </c>
      <c r="B297" s="383">
        <f t="shared" si="43"/>
        <v>1</v>
      </c>
      <c r="C297" s="341" t="s">
        <v>43</v>
      </c>
      <c r="D297" s="282">
        <v>45855</v>
      </c>
      <c r="E297" s="384">
        <f t="shared" si="37"/>
        <v>45855</v>
      </c>
      <c r="F297" s="388">
        <v>0</v>
      </c>
      <c r="G297" s="243">
        <v>6</v>
      </c>
      <c r="H297" s="244" t="s">
        <v>144</v>
      </c>
      <c r="I297" s="243">
        <v>13</v>
      </c>
      <c r="J297" s="387" t="s">
        <v>166</v>
      </c>
      <c r="K297" s="244" t="s">
        <v>122</v>
      </c>
      <c r="L297" s="244" t="s">
        <v>186</v>
      </c>
      <c r="M297" s="244" t="s">
        <v>181</v>
      </c>
      <c r="N297" s="290">
        <v>1.14</v>
      </c>
      <c r="O297" s="391" t="str">
        <f>IF(ISBLANK(L297),"",IF(OR(ISBLANK(VLOOKUP(L297&amp;"-"&amp;E297,'Np Quality'!A:M,6,FALSE)),ISERROR(VLOOKUP(L297&amp;"-"&amp;E297,'Np Quality'!A:M,6,FALSE))),"-",VLOOKUP(L297&amp;"-"&amp;E297,'Np Quality'!A:M,6,FALSE)))</f>
        <v>Np4</v>
      </c>
      <c r="P297" s="391">
        <f>IF(ISBLANK(L298),"",IF(OR(ISBLANK(VLOOKUP(L298&amp;"-"&amp;E298,'Np Quality'!A:M,7,FALSE)),ISERROR(VLOOKUP(L298&amp;"-"&amp;E298,'Np Quality'!A:M,7,FALSE))),"-",VLOOKUP(L298&amp;"-"&amp;E298,'Np Quality'!A:M,7,FALSE)))</f>
        <v>0.98</v>
      </c>
      <c r="Q297" s="391">
        <f>IF(ISBLANK(L298),"",IF(OR(ISBLANK(VLOOKUP(L298&amp;"-"&amp;E298,'Np Quality'!A:M,8,FALSE)),ISERROR(VLOOKUP(L298&amp;"-"&amp;E298,'Np Quality'!A:M,8,FALSE))),"-",VLOOKUP(L298&amp;"-"&amp;E298,'Np Quality'!A:M,8,FALSE)))</f>
        <v>0.98</v>
      </c>
      <c r="R297" s="283">
        <f>IF(ISBLANK(L297),"",IF(OR(ISBLANK(VLOOKUP(L297&amp;"-"&amp;E297,'Np Quality'!A:M,9,FALSE)),ISERROR(VLOOKUP(L297&amp;"-"&amp;E297,'Np Quality'!A:M,9,FALSE))),"-",VLOOKUP(L297&amp;"-"&amp;E297,'Np Quality'!A:M,9,FALSE)))</f>
        <v>0</v>
      </c>
      <c r="S297" s="394"/>
      <c r="T297" s="395" t="str">
        <f t="shared" si="38"/>
        <v>V1-MC1</v>
      </c>
      <c r="U297" s="395" t="str">
        <f t="shared" si="39"/>
        <v>SyAqua</v>
      </c>
      <c r="V297" s="396"/>
      <c r="W297" s="282">
        <v>45871</v>
      </c>
      <c r="X297" s="258">
        <f t="shared" si="41"/>
        <v>8</v>
      </c>
      <c r="Y297" s="258">
        <f t="shared" si="42"/>
        <v>2025</v>
      </c>
    </row>
    <row r="298" spans="1:25">
      <c r="A298" s="382" t="str">
        <f t="shared" si="36"/>
        <v>A1-14-06</v>
      </c>
      <c r="B298" s="383">
        <f t="shared" si="43"/>
        <v>1</v>
      </c>
      <c r="C298" s="341" t="s">
        <v>43</v>
      </c>
      <c r="D298" s="282">
        <v>45856</v>
      </c>
      <c r="E298" s="384">
        <f t="shared" si="37"/>
        <v>45856</v>
      </c>
      <c r="F298" s="388">
        <v>0</v>
      </c>
      <c r="G298" s="243">
        <v>6</v>
      </c>
      <c r="H298" s="244" t="s">
        <v>144</v>
      </c>
      <c r="I298" s="243">
        <v>14</v>
      </c>
      <c r="J298" s="387" t="s">
        <v>166</v>
      </c>
      <c r="K298" s="244" t="s">
        <v>122</v>
      </c>
      <c r="L298" s="244" t="s">
        <v>186</v>
      </c>
      <c r="M298" s="244" t="s">
        <v>181</v>
      </c>
      <c r="N298" s="290">
        <v>1</v>
      </c>
      <c r="O298" s="391" t="str">
        <f>IF(ISBLANK(L298),"",IF(OR(ISBLANK(VLOOKUP(L298&amp;"-"&amp;E298,'Np Quality'!A:M,6,FALSE)),ISERROR(VLOOKUP(L298&amp;"-"&amp;E298,'Np Quality'!A:M,6,FALSE))),"-",VLOOKUP(L298&amp;"-"&amp;E298,'Np Quality'!A:M,6,FALSE)))</f>
        <v>Np4</v>
      </c>
      <c r="P298" s="391">
        <f>IF(ISBLANK(L299),"",IF(OR(ISBLANK(VLOOKUP(L299&amp;"-"&amp;E299,'Np Quality'!A:M,7,FALSE)),ISERROR(VLOOKUP(L299&amp;"-"&amp;E299,'Np Quality'!A:M,7,FALSE))),"-",VLOOKUP(L299&amp;"-"&amp;E299,'Np Quality'!A:M,7,FALSE)))</f>
        <v>0.98</v>
      </c>
      <c r="Q298" s="391">
        <f>IF(ISBLANK(L299),"",IF(OR(ISBLANK(VLOOKUP(L299&amp;"-"&amp;E299,'Np Quality'!A:M,8,FALSE)),ISERROR(VLOOKUP(L299&amp;"-"&amp;E299,'Np Quality'!A:M,8,FALSE))),"-",VLOOKUP(L299&amp;"-"&amp;E299,'Np Quality'!A:M,8,FALSE)))</f>
        <v>0.98</v>
      </c>
      <c r="R298" s="283">
        <f>IF(ISBLANK(L298),"",IF(OR(ISBLANK(VLOOKUP(L298&amp;"-"&amp;E298,'Np Quality'!A:M,9,FALSE)),ISERROR(VLOOKUP(L298&amp;"-"&amp;E298,'Np Quality'!A:M,9,FALSE))),"-",VLOOKUP(L298&amp;"-"&amp;E298,'Np Quality'!A:M,9,FALSE)))</f>
        <v>0</v>
      </c>
      <c r="S298" s="394"/>
      <c r="T298" s="395" t="str">
        <f t="shared" si="38"/>
        <v>V1-MC1</v>
      </c>
      <c r="U298" s="395" t="str">
        <f t="shared" si="39"/>
        <v>SyAqua</v>
      </c>
      <c r="V298" s="396"/>
      <c r="W298" s="282">
        <v>45866</v>
      </c>
      <c r="X298" s="258">
        <f t="shared" si="41"/>
        <v>7</v>
      </c>
      <c r="Y298" s="258">
        <f t="shared" si="42"/>
        <v>2025</v>
      </c>
    </row>
    <row r="299" spans="1:25">
      <c r="A299" s="382" t="str">
        <f t="shared" si="36"/>
        <v>A1-15-06</v>
      </c>
      <c r="B299" s="383">
        <f t="shared" si="43"/>
        <v>1</v>
      </c>
      <c r="C299" s="341" t="s">
        <v>43</v>
      </c>
      <c r="D299" s="282">
        <v>45856</v>
      </c>
      <c r="E299" s="384">
        <f t="shared" si="37"/>
        <v>45856</v>
      </c>
      <c r="F299" s="388">
        <v>0</v>
      </c>
      <c r="G299" s="243">
        <v>6</v>
      </c>
      <c r="H299" s="244" t="s">
        <v>144</v>
      </c>
      <c r="I299" s="243">
        <v>15</v>
      </c>
      <c r="J299" s="387" t="s">
        <v>166</v>
      </c>
      <c r="K299" s="244" t="s">
        <v>122</v>
      </c>
      <c r="L299" s="244" t="s">
        <v>186</v>
      </c>
      <c r="M299" s="244" t="s">
        <v>181</v>
      </c>
      <c r="N299" s="290">
        <v>1</v>
      </c>
      <c r="O299" s="391" t="str">
        <f>IF(ISBLANK(L299),"",IF(OR(ISBLANK(VLOOKUP(L299&amp;"-"&amp;E299,'Np Quality'!A:M,6,FALSE)),ISERROR(VLOOKUP(L299&amp;"-"&amp;E299,'Np Quality'!A:M,6,FALSE))),"-",VLOOKUP(L299&amp;"-"&amp;E299,'Np Quality'!A:M,6,FALSE)))</f>
        <v>Np4</v>
      </c>
      <c r="P299" s="391">
        <f>IF(ISBLANK(L300),"",IF(OR(ISBLANK(VLOOKUP(L300&amp;"-"&amp;E300,'Np Quality'!A:M,7,FALSE)),ISERROR(VLOOKUP(L300&amp;"-"&amp;E300,'Np Quality'!A:M,7,FALSE))),"-",VLOOKUP(L300&amp;"-"&amp;E300,'Np Quality'!A:M,7,FALSE)))</f>
        <v>0.98</v>
      </c>
      <c r="Q299" s="391">
        <f>IF(ISBLANK(L300),"",IF(OR(ISBLANK(VLOOKUP(L300&amp;"-"&amp;E300,'Np Quality'!A:M,8,FALSE)),ISERROR(VLOOKUP(L300&amp;"-"&amp;E300,'Np Quality'!A:M,8,FALSE))),"-",VLOOKUP(L300&amp;"-"&amp;E300,'Np Quality'!A:M,8,FALSE)))</f>
        <v>0.98</v>
      </c>
      <c r="R299" s="283">
        <f>IF(ISBLANK(L299),"",IF(OR(ISBLANK(VLOOKUP(L299&amp;"-"&amp;E299,'Np Quality'!A:M,9,FALSE)),ISERROR(VLOOKUP(L299&amp;"-"&amp;E299,'Np Quality'!A:M,9,FALSE))),"-",VLOOKUP(L299&amp;"-"&amp;E299,'Np Quality'!A:M,9,FALSE)))</f>
        <v>0</v>
      </c>
      <c r="S299" s="394"/>
      <c r="T299" s="395" t="str">
        <f t="shared" si="38"/>
        <v>V1-MC1</v>
      </c>
      <c r="U299" s="395" t="str">
        <f t="shared" si="39"/>
        <v>SyAqua</v>
      </c>
      <c r="V299" s="396"/>
      <c r="W299" s="282">
        <v>45866</v>
      </c>
      <c r="X299" s="258">
        <f t="shared" si="41"/>
        <v>7</v>
      </c>
      <c r="Y299" s="258">
        <f t="shared" si="42"/>
        <v>2025</v>
      </c>
    </row>
    <row r="300" spans="1:25">
      <c r="A300" s="382" t="str">
        <f t="shared" si="36"/>
        <v>A1-16-06</v>
      </c>
      <c r="B300" s="383">
        <f t="shared" si="43"/>
        <v>1</v>
      </c>
      <c r="C300" s="341" t="s">
        <v>43</v>
      </c>
      <c r="D300" s="282">
        <v>45856</v>
      </c>
      <c r="E300" s="384">
        <f t="shared" si="37"/>
        <v>45856</v>
      </c>
      <c r="F300" s="388">
        <v>0</v>
      </c>
      <c r="G300" s="243">
        <v>6</v>
      </c>
      <c r="H300" s="244" t="s">
        <v>144</v>
      </c>
      <c r="I300" s="243">
        <v>16</v>
      </c>
      <c r="J300" s="387" t="s">
        <v>166</v>
      </c>
      <c r="K300" s="244" t="s">
        <v>122</v>
      </c>
      <c r="L300" s="244" t="s">
        <v>186</v>
      </c>
      <c r="M300" s="244" t="s">
        <v>181</v>
      </c>
      <c r="N300" s="290">
        <v>1</v>
      </c>
      <c r="O300" s="391" t="str">
        <f>IF(ISBLANK(L300),"",IF(OR(ISBLANK(VLOOKUP(L300&amp;"-"&amp;E300,'Np Quality'!A:M,6,FALSE)),ISERROR(VLOOKUP(L300&amp;"-"&amp;E300,'Np Quality'!A:M,6,FALSE))),"-",VLOOKUP(L300&amp;"-"&amp;E300,'Np Quality'!A:M,6,FALSE)))</f>
        <v>Np4</v>
      </c>
      <c r="P300" s="391">
        <f>IF(ISBLANK(L301),"",IF(OR(ISBLANK(VLOOKUP(L301&amp;"-"&amp;E301,'Np Quality'!A:M,7,FALSE)),ISERROR(VLOOKUP(L301&amp;"-"&amp;E301,'Np Quality'!A:M,7,FALSE))),"-",VLOOKUP(L301&amp;"-"&amp;E301,'Np Quality'!A:M,7,FALSE)))</f>
        <v>0.98</v>
      </c>
      <c r="Q300" s="391">
        <f>IF(ISBLANK(L301),"",IF(OR(ISBLANK(VLOOKUP(L301&amp;"-"&amp;E301,'Np Quality'!A:M,8,FALSE)),ISERROR(VLOOKUP(L301&amp;"-"&amp;E301,'Np Quality'!A:M,8,FALSE))),"-",VLOOKUP(L301&amp;"-"&amp;E301,'Np Quality'!A:M,8,FALSE)))</f>
        <v>0.98</v>
      </c>
      <c r="R300" s="283">
        <f>IF(ISBLANK(L300),"",IF(OR(ISBLANK(VLOOKUP(L300&amp;"-"&amp;E300,'Np Quality'!A:M,9,FALSE)),ISERROR(VLOOKUP(L300&amp;"-"&amp;E300,'Np Quality'!A:M,9,FALSE))),"-",VLOOKUP(L300&amp;"-"&amp;E300,'Np Quality'!A:M,9,FALSE)))</f>
        <v>0</v>
      </c>
      <c r="S300" s="394"/>
      <c r="T300" s="395" t="str">
        <f t="shared" si="38"/>
        <v>V1-MC1</v>
      </c>
      <c r="U300" s="395" t="str">
        <f t="shared" si="39"/>
        <v>SyAqua</v>
      </c>
      <c r="V300" s="396"/>
      <c r="W300" s="282">
        <v>45866</v>
      </c>
      <c r="X300" s="258">
        <f t="shared" si="41"/>
        <v>7</v>
      </c>
      <c r="Y300" s="258">
        <f t="shared" si="42"/>
        <v>2025</v>
      </c>
    </row>
    <row r="301" spans="1:25">
      <c r="A301" s="382" t="str">
        <f t="shared" si="36"/>
        <v>A1-17-06</v>
      </c>
      <c r="B301" s="383">
        <f t="shared" si="43"/>
        <v>1</v>
      </c>
      <c r="C301" s="341" t="s">
        <v>43</v>
      </c>
      <c r="D301" s="282">
        <v>45857</v>
      </c>
      <c r="E301" s="384">
        <f t="shared" si="37"/>
        <v>45857</v>
      </c>
      <c r="F301" s="388">
        <v>0</v>
      </c>
      <c r="G301" s="243">
        <v>6</v>
      </c>
      <c r="H301" s="244" t="s">
        <v>144</v>
      </c>
      <c r="I301" s="243">
        <v>17</v>
      </c>
      <c r="J301" s="387" t="s">
        <v>166</v>
      </c>
      <c r="K301" s="244" t="s">
        <v>122</v>
      </c>
      <c r="L301" s="244" t="s">
        <v>186</v>
      </c>
      <c r="M301" s="244" t="s">
        <v>181</v>
      </c>
      <c r="N301" s="290">
        <v>1</v>
      </c>
      <c r="O301" s="391" t="str">
        <f>IF(ISBLANK(L301),"",IF(OR(ISBLANK(VLOOKUP(L301&amp;"-"&amp;E301,'Np Quality'!A:M,6,FALSE)),ISERROR(VLOOKUP(L301&amp;"-"&amp;E301,'Np Quality'!A:M,6,FALSE))),"-",VLOOKUP(L301&amp;"-"&amp;E301,'Np Quality'!A:M,6,FALSE)))</f>
        <v>Np4</v>
      </c>
      <c r="P301" s="391">
        <f>IF(ISBLANK(L302),"",IF(OR(ISBLANK(VLOOKUP(L302&amp;"-"&amp;E302,'Np Quality'!A:M,7,FALSE)),ISERROR(VLOOKUP(L302&amp;"-"&amp;E302,'Np Quality'!A:M,7,FALSE))),"-",VLOOKUP(L302&amp;"-"&amp;E302,'Np Quality'!A:M,7,FALSE)))</f>
        <v>0.98</v>
      </c>
      <c r="Q301" s="391">
        <f>IF(ISBLANK(L302),"",IF(OR(ISBLANK(VLOOKUP(L302&amp;"-"&amp;E302,'Np Quality'!A:M,8,FALSE)),ISERROR(VLOOKUP(L302&amp;"-"&amp;E302,'Np Quality'!A:M,8,FALSE))),"-",VLOOKUP(L302&amp;"-"&amp;E302,'Np Quality'!A:M,8,FALSE)))</f>
        <v>0.98</v>
      </c>
      <c r="R301" s="283">
        <f>IF(ISBLANK(L301),"",IF(OR(ISBLANK(VLOOKUP(L301&amp;"-"&amp;E301,'Np Quality'!A:M,9,FALSE)),ISERROR(VLOOKUP(L301&amp;"-"&amp;E301,'Np Quality'!A:M,9,FALSE))),"-",VLOOKUP(L301&amp;"-"&amp;E301,'Np Quality'!A:M,9,FALSE)))</f>
        <v>0</v>
      </c>
      <c r="S301" s="394"/>
      <c r="T301" s="395" t="str">
        <f t="shared" si="38"/>
        <v>V1-MC1</v>
      </c>
      <c r="U301" s="395" t="str">
        <f t="shared" si="39"/>
        <v>SyAqua</v>
      </c>
      <c r="V301" s="396"/>
      <c r="W301" s="282">
        <v>45871</v>
      </c>
      <c r="X301" s="258">
        <f t="shared" si="41"/>
        <v>8</v>
      </c>
      <c r="Y301" s="258">
        <f t="shared" si="42"/>
        <v>2025</v>
      </c>
    </row>
    <row r="302" spans="1:25">
      <c r="A302" s="382" t="str">
        <f t="shared" si="36"/>
        <v>A1-18-06</v>
      </c>
      <c r="B302" s="383">
        <f t="shared" si="43"/>
        <v>1</v>
      </c>
      <c r="C302" s="341" t="s">
        <v>43</v>
      </c>
      <c r="D302" s="282">
        <v>45857</v>
      </c>
      <c r="E302" s="384">
        <f t="shared" si="37"/>
        <v>45857</v>
      </c>
      <c r="F302" s="388">
        <v>0</v>
      </c>
      <c r="G302" s="243">
        <v>6</v>
      </c>
      <c r="H302" s="244" t="s">
        <v>144</v>
      </c>
      <c r="I302" s="243">
        <v>18</v>
      </c>
      <c r="J302" s="387" t="s">
        <v>166</v>
      </c>
      <c r="K302" s="244" t="s">
        <v>122</v>
      </c>
      <c r="L302" s="244" t="s">
        <v>186</v>
      </c>
      <c r="M302" s="244" t="s">
        <v>181</v>
      </c>
      <c r="N302" s="290">
        <v>1</v>
      </c>
      <c r="O302" s="391" t="str">
        <f>IF(ISBLANK(L302),"",IF(OR(ISBLANK(VLOOKUP(L302&amp;"-"&amp;E302,'Np Quality'!A:M,6,FALSE)),ISERROR(VLOOKUP(L302&amp;"-"&amp;E302,'Np Quality'!A:M,6,FALSE))),"-",VLOOKUP(L302&amp;"-"&amp;E302,'Np Quality'!A:M,6,FALSE)))</f>
        <v>Np4</v>
      </c>
      <c r="P302" s="391">
        <f>IF(ISBLANK(L303),"",IF(OR(ISBLANK(VLOOKUP(L303&amp;"-"&amp;E303,'Np Quality'!A:M,7,FALSE)),ISERROR(VLOOKUP(L303&amp;"-"&amp;E303,'Np Quality'!A:M,7,FALSE))),"-",VLOOKUP(L303&amp;"-"&amp;E303,'Np Quality'!A:M,7,FALSE)))</f>
        <v>0.98</v>
      </c>
      <c r="Q302" s="391">
        <f>IF(ISBLANK(L303),"",IF(OR(ISBLANK(VLOOKUP(L303&amp;"-"&amp;E303,'Np Quality'!A:M,8,FALSE)),ISERROR(VLOOKUP(L303&amp;"-"&amp;E303,'Np Quality'!A:M,8,FALSE))),"-",VLOOKUP(L303&amp;"-"&amp;E303,'Np Quality'!A:M,8,FALSE)))</f>
        <v>0.98</v>
      </c>
      <c r="R302" s="283">
        <f>IF(ISBLANK(L302),"",IF(OR(ISBLANK(VLOOKUP(L302&amp;"-"&amp;E302,'Np Quality'!A:M,9,FALSE)),ISERROR(VLOOKUP(L302&amp;"-"&amp;E302,'Np Quality'!A:M,9,FALSE))),"-",VLOOKUP(L302&amp;"-"&amp;E302,'Np Quality'!A:M,9,FALSE)))</f>
        <v>0</v>
      </c>
      <c r="S302" s="394"/>
      <c r="T302" s="395" t="str">
        <f t="shared" si="38"/>
        <v>V1-MC1</v>
      </c>
      <c r="U302" s="395" t="str">
        <f t="shared" si="39"/>
        <v>SyAqua</v>
      </c>
      <c r="V302" s="396"/>
      <c r="W302" s="282">
        <v>45872</v>
      </c>
      <c r="X302" s="258">
        <f t="shared" si="41"/>
        <v>8</v>
      </c>
      <c r="Y302" s="258">
        <f t="shared" si="42"/>
        <v>2025</v>
      </c>
    </row>
    <row r="303" spans="1:25">
      <c r="A303" s="382" t="str">
        <f t="shared" si="36"/>
        <v>A1-19-06</v>
      </c>
      <c r="B303" s="383">
        <f t="shared" si="43"/>
        <v>1</v>
      </c>
      <c r="C303" s="341" t="s">
        <v>43</v>
      </c>
      <c r="D303" s="282">
        <v>45857</v>
      </c>
      <c r="E303" s="384">
        <f t="shared" si="37"/>
        <v>45857</v>
      </c>
      <c r="F303" s="388">
        <v>0</v>
      </c>
      <c r="G303" s="243">
        <v>6</v>
      </c>
      <c r="H303" s="244" t="s">
        <v>144</v>
      </c>
      <c r="I303" s="243">
        <v>19</v>
      </c>
      <c r="J303" s="387" t="s">
        <v>166</v>
      </c>
      <c r="K303" s="244" t="s">
        <v>122</v>
      </c>
      <c r="L303" s="244" t="s">
        <v>186</v>
      </c>
      <c r="M303" s="244" t="s">
        <v>181</v>
      </c>
      <c r="N303" s="290">
        <v>1</v>
      </c>
      <c r="O303" s="391" t="str">
        <f>IF(ISBLANK(L303),"",IF(OR(ISBLANK(VLOOKUP(L303&amp;"-"&amp;E303,'Np Quality'!A:M,6,FALSE)),ISERROR(VLOOKUP(L303&amp;"-"&amp;E303,'Np Quality'!A:M,6,FALSE))),"-",VLOOKUP(L303&amp;"-"&amp;E303,'Np Quality'!A:M,6,FALSE)))</f>
        <v>Np4</v>
      </c>
      <c r="P303" s="391">
        <f>IF(ISBLANK(L304),"",IF(OR(ISBLANK(VLOOKUP(L304&amp;"-"&amp;E304,'Np Quality'!A:M,7,FALSE)),ISERROR(VLOOKUP(L304&amp;"-"&amp;E304,'Np Quality'!A:M,7,FALSE))),"-",VLOOKUP(L304&amp;"-"&amp;E304,'Np Quality'!A:M,7,FALSE)))</f>
        <v>0.98</v>
      </c>
      <c r="Q303" s="391">
        <f>IF(ISBLANK(L304),"",IF(OR(ISBLANK(VLOOKUP(L304&amp;"-"&amp;E304,'Np Quality'!A:M,8,FALSE)),ISERROR(VLOOKUP(L304&amp;"-"&amp;E304,'Np Quality'!A:M,8,FALSE))),"-",VLOOKUP(L304&amp;"-"&amp;E304,'Np Quality'!A:M,8,FALSE)))</f>
        <v>0.98</v>
      </c>
      <c r="R303" s="283">
        <f>IF(ISBLANK(L303),"",IF(OR(ISBLANK(VLOOKUP(L303&amp;"-"&amp;E303,'Np Quality'!A:M,9,FALSE)),ISERROR(VLOOKUP(L303&amp;"-"&amp;E303,'Np Quality'!A:M,9,FALSE))),"-",VLOOKUP(L303&amp;"-"&amp;E303,'Np Quality'!A:M,9,FALSE)))</f>
        <v>0</v>
      </c>
      <c r="S303" s="394"/>
      <c r="T303" s="395" t="str">
        <f t="shared" si="38"/>
        <v>V1-MC1</v>
      </c>
      <c r="U303" s="395" t="str">
        <f t="shared" si="39"/>
        <v>SyAqua</v>
      </c>
      <c r="V303" s="396"/>
      <c r="W303" s="282">
        <v>45871</v>
      </c>
      <c r="X303" s="258">
        <f t="shared" si="41"/>
        <v>8</v>
      </c>
      <c r="Y303" s="258">
        <f t="shared" si="42"/>
        <v>2025</v>
      </c>
    </row>
    <row r="304" spans="1:25">
      <c r="A304" s="382" t="str">
        <f t="shared" si="36"/>
        <v>A1-20-06</v>
      </c>
      <c r="B304" s="383">
        <f t="shared" si="43"/>
        <v>1</v>
      </c>
      <c r="C304" s="341" t="s">
        <v>43</v>
      </c>
      <c r="D304" s="282">
        <v>45857</v>
      </c>
      <c r="E304" s="384">
        <f t="shared" si="37"/>
        <v>45857</v>
      </c>
      <c r="F304" s="388">
        <v>0</v>
      </c>
      <c r="G304" s="243">
        <v>6</v>
      </c>
      <c r="H304" s="244" t="s">
        <v>144</v>
      </c>
      <c r="I304" s="243">
        <v>20</v>
      </c>
      <c r="J304" s="387" t="s">
        <v>166</v>
      </c>
      <c r="K304" s="244" t="s">
        <v>122</v>
      </c>
      <c r="L304" s="244" t="s">
        <v>186</v>
      </c>
      <c r="M304" s="244" t="s">
        <v>181</v>
      </c>
      <c r="N304" s="290">
        <v>1</v>
      </c>
      <c r="O304" s="391" t="str">
        <f>IF(ISBLANK(L304),"",IF(OR(ISBLANK(VLOOKUP(L304&amp;"-"&amp;E304,'Np Quality'!A:M,6,FALSE)),ISERROR(VLOOKUP(L304&amp;"-"&amp;E304,'Np Quality'!A:M,6,FALSE))),"-",VLOOKUP(L304&amp;"-"&amp;E304,'Np Quality'!A:M,6,FALSE)))</f>
        <v>Np4</v>
      </c>
      <c r="P304" s="391">
        <f>IF(ISBLANK(L305),"",IF(OR(ISBLANK(VLOOKUP(L305&amp;"-"&amp;E305,'Np Quality'!A:M,7,FALSE)),ISERROR(VLOOKUP(L305&amp;"-"&amp;E305,'Np Quality'!A:M,7,FALSE))),"-",VLOOKUP(L305&amp;"-"&amp;E305,'Np Quality'!A:M,7,FALSE)))</f>
        <v>0.98</v>
      </c>
      <c r="Q304" s="391">
        <f>IF(ISBLANK(L305),"",IF(OR(ISBLANK(VLOOKUP(L305&amp;"-"&amp;E305,'Np Quality'!A:M,8,FALSE)),ISERROR(VLOOKUP(L305&amp;"-"&amp;E305,'Np Quality'!A:M,8,FALSE))),"-",VLOOKUP(L305&amp;"-"&amp;E305,'Np Quality'!A:M,8,FALSE)))</f>
        <v>0.98</v>
      </c>
      <c r="R304" s="283">
        <f>IF(ISBLANK(L304),"",IF(OR(ISBLANK(VLOOKUP(L304&amp;"-"&amp;E304,'Np Quality'!A:M,9,FALSE)),ISERROR(VLOOKUP(L304&amp;"-"&amp;E304,'Np Quality'!A:M,9,FALSE))),"-",VLOOKUP(L304&amp;"-"&amp;E304,'Np Quality'!A:M,9,FALSE)))</f>
        <v>0</v>
      </c>
      <c r="S304" s="399"/>
      <c r="T304" s="395" t="str">
        <f t="shared" si="38"/>
        <v>V1-MC1</v>
      </c>
      <c r="U304" s="395" t="str">
        <f t="shared" si="39"/>
        <v>SyAqua</v>
      </c>
      <c r="V304" s="396"/>
      <c r="W304" s="282">
        <v>45872</v>
      </c>
      <c r="X304" s="258">
        <f t="shared" si="41"/>
        <v>8</v>
      </c>
      <c r="Y304" s="258">
        <f t="shared" si="42"/>
        <v>2025</v>
      </c>
    </row>
    <row r="305" spans="1:25">
      <c r="A305" s="382" t="str">
        <f t="shared" si="36"/>
        <v>B1-01-06</v>
      </c>
      <c r="B305" s="383">
        <f t="shared" si="43"/>
        <v>1</v>
      </c>
      <c r="C305" s="341" t="s">
        <v>43</v>
      </c>
      <c r="D305" s="282">
        <v>45865</v>
      </c>
      <c r="E305" s="384">
        <f t="shared" si="37"/>
        <v>45865</v>
      </c>
      <c r="F305" s="388">
        <v>0</v>
      </c>
      <c r="G305" s="243">
        <v>6</v>
      </c>
      <c r="H305" s="244" t="s">
        <v>165</v>
      </c>
      <c r="I305" s="243">
        <v>1</v>
      </c>
      <c r="J305" s="387" t="s">
        <v>166</v>
      </c>
      <c r="K305" s="244" t="s">
        <v>122</v>
      </c>
      <c r="L305" s="244" t="s">
        <v>186</v>
      </c>
      <c r="M305" s="244" t="s">
        <v>181</v>
      </c>
      <c r="N305" s="290">
        <v>1.5</v>
      </c>
      <c r="O305" s="391" t="str">
        <f>IF(ISBLANK(L305),"",IF(OR(ISBLANK(VLOOKUP(L305&amp;"-"&amp;E305,'Np Quality'!A:M,6,FALSE)),ISERROR(VLOOKUP(L305&amp;"-"&amp;E305,'Np Quality'!A:M,6,FALSE))),"-",VLOOKUP(L305&amp;"-"&amp;E305,'Np Quality'!A:M,6,FALSE)))</f>
        <v>Np4</v>
      </c>
      <c r="P305" s="391">
        <f>IF(ISBLANK(L305),"",IF(OR(ISBLANK(VLOOKUP(L305&amp;"-"&amp;E305,'Np Quality'!A:M,7,FALSE)),ISERROR(VLOOKUP(L305&amp;"-"&amp;E305,'Np Quality'!A:M,7,FALSE))),"-",VLOOKUP(L305&amp;"-"&amp;E305,'Np Quality'!A:M,7,FALSE)))</f>
        <v>0.98</v>
      </c>
      <c r="Q305" s="391">
        <f>IF(ISBLANK(L305),"",IF(OR(ISBLANK(VLOOKUP(L305&amp;"-"&amp;E305,'Np Quality'!A:M,8,FALSE)),ISERROR(VLOOKUP(L305&amp;"-"&amp;E305,'Np Quality'!A:M,8,FALSE))),"-",VLOOKUP(L305&amp;"-"&amp;E305,'Np Quality'!A:M,8,FALSE)))</f>
        <v>0.98</v>
      </c>
      <c r="R305" s="283">
        <f>IF(ISBLANK(L305),"",IF(OR(ISBLANK(VLOOKUP(L305&amp;"-"&amp;E305,'Np Quality'!A:M,9,FALSE)),ISERROR(VLOOKUP(L305&amp;"-"&amp;E305,'Np Quality'!A:M,9,FALSE))),"-",VLOOKUP(L305&amp;"-"&amp;E305,'Np Quality'!A:M,9,FALSE)))</f>
        <v>0</v>
      </c>
      <c r="S305" s="394" t="s">
        <v>363</v>
      </c>
      <c r="T305" s="395" t="str">
        <f t="shared" si="38"/>
        <v>V1-MC1</v>
      </c>
      <c r="U305" s="395" t="str">
        <f t="shared" si="39"/>
        <v>SyAqua</v>
      </c>
      <c r="V305" s="396"/>
      <c r="W305" s="282">
        <v>45879</v>
      </c>
      <c r="X305" s="258">
        <f t="shared" si="41"/>
        <v>8</v>
      </c>
      <c r="Y305" s="258">
        <f t="shared" si="42"/>
        <v>2025</v>
      </c>
    </row>
    <row r="306" spans="1:25">
      <c r="A306" s="382" t="str">
        <f t="shared" si="36"/>
        <v>B1-02-06</v>
      </c>
      <c r="B306" s="383">
        <f t="shared" si="43"/>
        <v>1</v>
      </c>
      <c r="C306" s="341" t="s">
        <v>43</v>
      </c>
      <c r="D306" s="282">
        <v>45865</v>
      </c>
      <c r="E306" s="384">
        <f t="shared" si="37"/>
        <v>45865</v>
      </c>
      <c r="F306" s="388">
        <v>0</v>
      </c>
      <c r="G306" s="243">
        <v>6</v>
      </c>
      <c r="H306" s="244" t="s">
        <v>165</v>
      </c>
      <c r="I306" s="243">
        <v>2</v>
      </c>
      <c r="J306" s="387" t="s">
        <v>166</v>
      </c>
      <c r="K306" s="244" t="s">
        <v>122</v>
      </c>
      <c r="L306" s="244" t="s">
        <v>186</v>
      </c>
      <c r="M306" s="244" t="s">
        <v>181</v>
      </c>
      <c r="N306" s="290">
        <v>1.5</v>
      </c>
      <c r="O306" s="391" t="str">
        <f>IF(ISBLANK(L306),"",IF(OR(ISBLANK(VLOOKUP(L306&amp;"-"&amp;E306,'Np Quality'!A:M,6,FALSE)),ISERROR(VLOOKUP(L306&amp;"-"&amp;E306,'Np Quality'!A:M,6,FALSE))),"-",VLOOKUP(L306&amp;"-"&amp;E306,'Np Quality'!A:M,6,FALSE)))</f>
        <v>Np4</v>
      </c>
      <c r="P306" s="391">
        <f>IF(ISBLANK(L306),"",IF(OR(ISBLANK(VLOOKUP(L306&amp;"-"&amp;E306,'Np Quality'!A:M,7,FALSE)),ISERROR(VLOOKUP(L306&amp;"-"&amp;E306,'Np Quality'!A:M,7,FALSE))),"-",VLOOKUP(L306&amp;"-"&amp;E306,'Np Quality'!A:M,7,FALSE)))</f>
        <v>0.98</v>
      </c>
      <c r="Q306" s="391">
        <f>IF(ISBLANK(L306),"",IF(OR(ISBLANK(VLOOKUP(L306&amp;"-"&amp;E306,'Np Quality'!A:M,8,FALSE)),ISERROR(VLOOKUP(L306&amp;"-"&amp;E306,'Np Quality'!A:M,8,FALSE))),"-",VLOOKUP(L306&amp;"-"&amp;E306,'Np Quality'!A:M,8,FALSE)))</f>
        <v>0.98</v>
      </c>
      <c r="R306" s="283">
        <f>IF(ISBLANK(L306),"",IF(OR(ISBLANK(VLOOKUP(L306&amp;"-"&amp;E306,'Np Quality'!A:M,9,FALSE)),ISERROR(VLOOKUP(L306&amp;"-"&amp;E306,'Np Quality'!A:M,9,FALSE))),"-",VLOOKUP(L306&amp;"-"&amp;E306,'Np Quality'!A:M,9,FALSE)))</f>
        <v>0</v>
      </c>
      <c r="S306" s="394" t="s">
        <v>363</v>
      </c>
      <c r="T306" s="395" t="str">
        <f t="shared" si="38"/>
        <v>V1-MC1</v>
      </c>
      <c r="U306" s="395" t="str">
        <f t="shared" si="39"/>
        <v>SyAqua</v>
      </c>
      <c r="V306" s="396"/>
      <c r="W306" s="282">
        <v>45879</v>
      </c>
      <c r="X306" s="258">
        <f t="shared" si="41"/>
        <v>8</v>
      </c>
      <c r="Y306" s="258">
        <f t="shared" si="42"/>
        <v>2025</v>
      </c>
    </row>
    <row r="307" spans="1:25">
      <c r="A307" s="382" t="str">
        <f t="shared" si="36"/>
        <v>B1-03-06</v>
      </c>
      <c r="B307" s="383">
        <f t="shared" si="43"/>
        <v>1</v>
      </c>
      <c r="C307" s="341" t="s">
        <v>43</v>
      </c>
      <c r="D307" s="282">
        <v>45865</v>
      </c>
      <c r="E307" s="384">
        <f t="shared" si="37"/>
        <v>45865</v>
      </c>
      <c r="F307" s="388">
        <v>0</v>
      </c>
      <c r="G307" s="243">
        <v>6</v>
      </c>
      <c r="H307" s="244" t="s">
        <v>165</v>
      </c>
      <c r="I307" s="243">
        <v>3</v>
      </c>
      <c r="J307" s="387" t="s">
        <v>166</v>
      </c>
      <c r="K307" s="244" t="s">
        <v>122</v>
      </c>
      <c r="L307" s="244" t="s">
        <v>142</v>
      </c>
      <c r="M307" s="244" t="s">
        <v>213</v>
      </c>
      <c r="N307" s="290">
        <v>1.4</v>
      </c>
      <c r="O307" s="391" t="str">
        <f>IF(ISBLANK(L307),"",IF(OR(ISBLANK(VLOOKUP(L307&amp;"-"&amp;E307,'Np Quality'!A:M,6,FALSE)),ISERROR(VLOOKUP(L307&amp;"-"&amp;E307,'Np Quality'!A:M,6,FALSE))),"-",VLOOKUP(L307&amp;"-"&amp;E307,'Np Quality'!A:M,6,FALSE)))</f>
        <v>Np4</v>
      </c>
      <c r="P307" s="391">
        <f>IF(ISBLANK(L307),"",IF(OR(ISBLANK(VLOOKUP(L307&amp;"-"&amp;E307,'Np Quality'!A:M,7,FALSE)),ISERROR(VLOOKUP(L307&amp;"-"&amp;E307,'Np Quality'!A:M,7,FALSE))),"-",VLOOKUP(L307&amp;"-"&amp;E307,'Np Quality'!A:M,7,FALSE)))</f>
        <v>0.98</v>
      </c>
      <c r="Q307" s="391">
        <f>IF(ISBLANK(L307),"",IF(OR(ISBLANK(VLOOKUP(L307&amp;"-"&amp;E307,'Np Quality'!A:M,8,FALSE)),ISERROR(VLOOKUP(L307&amp;"-"&amp;E307,'Np Quality'!A:M,8,FALSE))),"-",VLOOKUP(L307&amp;"-"&amp;E307,'Np Quality'!A:M,8,FALSE)))</f>
        <v>0.98</v>
      </c>
      <c r="R307" s="283">
        <f>IF(ISBLANK(L307),"",IF(OR(ISBLANK(VLOOKUP(L307&amp;"-"&amp;E307,'Np Quality'!A:M,9,FALSE)),ISERROR(VLOOKUP(L307&amp;"-"&amp;E307,'Np Quality'!A:M,9,FALSE))),"-",VLOOKUP(L307&amp;"-"&amp;E307,'Np Quality'!A:M,9,FALSE)))</f>
        <v>0</v>
      </c>
      <c r="S307" s="394"/>
      <c r="T307" s="395" t="str">
        <f t="shared" si="38"/>
        <v>V1-MA1</v>
      </c>
      <c r="U307" s="395" t="str">
        <f t="shared" si="39"/>
        <v>SIS</v>
      </c>
      <c r="V307" s="396"/>
      <c r="W307" s="282">
        <v>45879</v>
      </c>
      <c r="X307" s="258">
        <f t="shared" si="41"/>
        <v>8</v>
      </c>
      <c r="Y307" s="258">
        <f t="shared" si="42"/>
        <v>2025</v>
      </c>
    </row>
    <row r="308" spans="1:25">
      <c r="A308" s="382" t="str">
        <f t="shared" si="36"/>
        <v>B1-04-06</v>
      </c>
      <c r="B308" s="383">
        <f t="shared" si="43"/>
        <v>1</v>
      </c>
      <c r="C308" s="341" t="s">
        <v>43</v>
      </c>
      <c r="D308" s="282">
        <v>45865</v>
      </c>
      <c r="E308" s="384">
        <f t="shared" si="37"/>
        <v>45865</v>
      </c>
      <c r="F308" s="388">
        <v>0</v>
      </c>
      <c r="G308" s="243">
        <v>6</v>
      </c>
      <c r="H308" s="244" t="s">
        <v>165</v>
      </c>
      <c r="I308" s="243">
        <v>4</v>
      </c>
      <c r="J308" s="387" t="s">
        <v>166</v>
      </c>
      <c r="K308" s="244" t="s">
        <v>122</v>
      </c>
      <c r="L308" s="244" t="s">
        <v>142</v>
      </c>
      <c r="M308" s="244" t="s">
        <v>213</v>
      </c>
      <c r="N308" s="290">
        <v>1.3</v>
      </c>
      <c r="O308" s="391" t="str">
        <f>IF(ISBLANK(L308),"",IF(OR(ISBLANK(VLOOKUP(L308&amp;"-"&amp;E308,'Np Quality'!A:M,6,FALSE)),ISERROR(VLOOKUP(L308&amp;"-"&amp;E308,'Np Quality'!A:M,6,FALSE))),"-",VLOOKUP(L308&amp;"-"&amp;E308,'Np Quality'!A:M,6,FALSE)))</f>
        <v>Np4</v>
      </c>
      <c r="P308" s="391">
        <f>IF(ISBLANK(L308),"",IF(OR(ISBLANK(VLOOKUP(L308&amp;"-"&amp;E308,'Np Quality'!A:M,7,FALSE)),ISERROR(VLOOKUP(L308&amp;"-"&amp;E308,'Np Quality'!A:M,7,FALSE))),"-",VLOOKUP(L308&amp;"-"&amp;E308,'Np Quality'!A:M,7,FALSE)))</f>
        <v>0.98</v>
      </c>
      <c r="Q308" s="391">
        <f>IF(ISBLANK(L308),"",IF(OR(ISBLANK(VLOOKUP(L308&amp;"-"&amp;E308,'Np Quality'!A:M,8,FALSE)),ISERROR(VLOOKUP(L308&amp;"-"&amp;E308,'Np Quality'!A:M,8,FALSE))),"-",VLOOKUP(L308&amp;"-"&amp;E308,'Np Quality'!A:M,8,FALSE)))</f>
        <v>0.98</v>
      </c>
      <c r="R308" s="283">
        <f>IF(ISBLANK(L308),"",IF(OR(ISBLANK(VLOOKUP(L308&amp;"-"&amp;E308,'Np Quality'!A:M,9,FALSE)),ISERROR(VLOOKUP(L308&amp;"-"&amp;E308,'Np Quality'!A:M,9,FALSE))),"-",VLOOKUP(L308&amp;"-"&amp;E308,'Np Quality'!A:M,9,FALSE)))</f>
        <v>0</v>
      </c>
      <c r="S308" s="394"/>
      <c r="T308" s="395" t="str">
        <f t="shared" si="38"/>
        <v>V1-MA1</v>
      </c>
      <c r="U308" s="395" t="str">
        <f t="shared" si="39"/>
        <v>SIS</v>
      </c>
      <c r="V308" s="396"/>
      <c r="W308" s="282">
        <v>45878</v>
      </c>
      <c r="X308" s="258">
        <f t="shared" si="41"/>
        <v>8</v>
      </c>
      <c r="Y308" s="258">
        <f t="shared" si="42"/>
        <v>2025</v>
      </c>
    </row>
    <row r="309" spans="1:25">
      <c r="A309" s="382" t="str">
        <f t="shared" si="36"/>
        <v>B1-05-06</v>
      </c>
      <c r="B309" s="383">
        <f t="shared" si="43"/>
        <v>1</v>
      </c>
      <c r="C309" s="341" t="s">
        <v>43</v>
      </c>
      <c r="D309" s="282">
        <v>45865</v>
      </c>
      <c r="E309" s="384">
        <f t="shared" si="37"/>
        <v>45865</v>
      </c>
      <c r="F309" s="388">
        <v>0</v>
      </c>
      <c r="G309" s="243">
        <v>6</v>
      </c>
      <c r="H309" s="244" t="s">
        <v>165</v>
      </c>
      <c r="I309" s="243">
        <v>5</v>
      </c>
      <c r="J309" s="387" t="s">
        <v>166</v>
      </c>
      <c r="K309" s="244" t="s">
        <v>122</v>
      </c>
      <c r="L309" s="244" t="s">
        <v>142</v>
      </c>
      <c r="M309" s="244" t="s">
        <v>213</v>
      </c>
      <c r="N309" s="290">
        <v>1.3</v>
      </c>
      <c r="O309" s="391" t="str">
        <f>IF(ISBLANK(L309),"",IF(OR(ISBLANK(VLOOKUP(L309&amp;"-"&amp;E309,'Np Quality'!A:M,6,FALSE)),ISERROR(VLOOKUP(L309&amp;"-"&amp;E309,'Np Quality'!A:M,6,FALSE))),"-",VLOOKUP(L309&amp;"-"&amp;E309,'Np Quality'!A:M,6,FALSE)))</f>
        <v>Np4</v>
      </c>
      <c r="P309" s="391">
        <f>IF(ISBLANK(L309),"",IF(OR(ISBLANK(VLOOKUP(L309&amp;"-"&amp;E309,'Np Quality'!A:M,7,FALSE)),ISERROR(VLOOKUP(L309&amp;"-"&amp;E309,'Np Quality'!A:M,7,FALSE))),"-",VLOOKUP(L309&amp;"-"&amp;E309,'Np Quality'!A:M,7,FALSE)))</f>
        <v>0.98</v>
      </c>
      <c r="Q309" s="391">
        <f>IF(ISBLANK(L309),"",IF(OR(ISBLANK(VLOOKUP(L309&amp;"-"&amp;E309,'Np Quality'!A:M,8,FALSE)),ISERROR(VLOOKUP(L309&amp;"-"&amp;E309,'Np Quality'!A:M,8,FALSE))),"-",VLOOKUP(L309&amp;"-"&amp;E309,'Np Quality'!A:M,8,FALSE)))</f>
        <v>0.98</v>
      </c>
      <c r="R309" s="283">
        <f>IF(ISBLANK(L309),"",IF(OR(ISBLANK(VLOOKUP(L309&amp;"-"&amp;E309,'Np Quality'!A:M,9,FALSE)),ISERROR(VLOOKUP(L309&amp;"-"&amp;E309,'Np Quality'!A:M,9,FALSE))),"-",VLOOKUP(L309&amp;"-"&amp;E309,'Np Quality'!A:M,9,FALSE)))</f>
        <v>0</v>
      </c>
      <c r="S309" s="394"/>
      <c r="T309" s="395" t="str">
        <f t="shared" si="38"/>
        <v>V1-MA1</v>
      </c>
      <c r="U309" s="395" t="str">
        <f t="shared" si="39"/>
        <v>SIS</v>
      </c>
      <c r="V309" s="396"/>
      <c r="W309" s="282">
        <v>45878</v>
      </c>
      <c r="X309" s="258">
        <f t="shared" si="41"/>
        <v>8</v>
      </c>
      <c r="Y309" s="258">
        <f t="shared" si="42"/>
        <v>2025</v>
      </c>
    </row>
    <row r="310" spans="1:25">
      <c r="A310" s="382" t="str">
        <f t="shared" si="36"/>
        <v>B1-06-06</v>
      </c>
      <c r="B310" s="383">
        <f t="shared" si="43"/>
        <v>1</v>
      </c>
      <c r="C310" s="341" t="s">
        <v>43</v>
      </c>
      <c r="D310" s="282">
        <v>45866</v>
      </c>
      <c r="E310" s="384">
        <f t="shared" si="37"/>
        <v>45866</v>
      </c>
      <c r="F310" s="388">
        <v>0</v>
      </c>
      <c r="G310" s="243">
        <v>6</v>
      </c>
      <c r="H310" s="244" t="s">
        <v>165</v>
      </c>
      <c r="I310" s="243">
        <v>6</v>
      </c>
      <c r="J310" s="387" t="s">
        <v>166</v>
      </c>
      <c r="K310" s="244" t="s">
        <v>122</v>
      </c>
      <c r="L310" s="244" t="s">
        <v>142</v>
      </c>
      <c r="M310" s="244" t="s">
        <v>213</v>
      </c>
      <c r="N310" s="290">
        <v>1.3</v>
      </c>
      <c r="O310" s="391" t="str">
        <f>IF(ISBLANK(L310),"",IF(OR(ISBLANK(VLOOKUP(L310&amp;"-"&amp;E310,'Np Quality'!A:M,6,FALSE)),ISERROR(VLOOKUP(L310&amp;"-"&amp;E310,'Np Quality'!A:M,6,FALSE))),"-",VLOOKUP(L310&amp;"-"&amp;E310,'Np Quality'!A:M,6,FALSE)))</f>
        <v>Np4</v>
      </c>
      <c r="P310" s="391">
        <f>IF(ISBLANK(L310),"",IF(OR(ISBLANK(VLOOKUP(L310&amp;"-"&amp;E310,'Np Quality'!A:M,7,FALSE)),ISERROR(VLOOKUP(L310&amp;"-"&amp;E310,'Np Quality'!A:M,7,FALSE))),"-",VLOOKUP(L310&amp;"-"&amp;E310,'Np Quality'!A:M,7,FALSE)))</f>
        <v>0.98</v>
      </c>
      <c r="Q310" s="391">
        <f>IF(ISBLANK(L310),"",IF(OR(ISBLANK(VLOOKUP(L310&amp;"-"&amp;E310,'Np Quality'!A:M,8,FALSE)),ISERROR(VLOOKUP(L310&amp;"-"&amp;E310,'Np Quality'!A:M,8,FALSE))),"-",VLOOKUP(L310&amp;"-"&amp;E310,'Np Quality'!A:M,8,FALSE)))</f>
        <v>0.98</v>
      </c>
      <c r="R310" s="283">
        <f>IF(ISBLANK(L310),"",IF(OR(ISBLANK(VLOOKUP(L310&amp;"-"&amp;E310,'Np Quality'!A:M,9,FALSE)),ISERROR(VLOOKUP(L310&amp;"-"&amp;E310,'Np Quality'!A:M,9,FALSE))),"-",VLOOKUP(L310&amp;"-"&amp;E310,'Np Quality'!A:M,9,FALSE)))</f>
        <v>0.01</v>
      </c>
      <c r="S310" s="394"/>
      <c r="T310" s="395" t="str">
        <f t="shared" si="38"/>
        <v>V1-MA1</v>
      </c>
      <c r="U310" s="395" t="str">
        <f t="shared" si="39"/>
        <v>SIS</v>
      </c>
      <c r="V310" s="396"/>
      <c r="W310" s="282">
        <v>45879</v>
      </c>
      <c r="X310" s="258">
        <f t="shared" si="41"/>
        <v>8</v>
      </c>
      <c r="Y310" s="258">
        <f t="shared" si="42"/>
        <v>2025</v>
      </c>
    </row>
    <row r="311" spans="1:25">
      <c r="A311" s="382" t="str">
        <f t="shared" si="36"/>
        <v>B1-07-06</v>
      </c>
      <c r="B311" s="383">
        <f t="shared" si="43"/>
        <v>1</v>
      </c>
      <c r="C311" s="341" t="s">
        <v>43</v>
      </c>
      <c r="D311" s="282">
        <v>45866</v>
      </c>
      <c r="E311" s="384">
        <f t="shared" si="37"/>
        <v>45866</v>
      </c>
      <c r="F311" s="388">
        <v>0</v>
      </c>
      <c r="G311" s="243">
        <v>6</v>
      </c>
      <c r="H311" s="244" t="s">
        <v>165</v>
      </c>
      <c r="I311" s="243">
        <v>7</v>
      </c>
      <c r="J311" s="387" t="s">
        <v>166</v>
      </c>
      <c r="K311" s="244" t="s">
        <v>122</v>
      </c>
      <c r="L311" s="244" t="s">
        <v>186</v>
      </c>
      <c r="M311" s="244" t="s">
        <v>181</v>
      </c>
      <c r="N311" s="290">
        <v>1.5</v>
      </c>
      <c r="O311" s="391" t="str">
        <f>IF(ISBLANK(L311),"",IF(OR(ISBLANK(VLOOKUP(L311&amp;"-"&amp;E311,'Np Quality'!A:M,6,FALSE)),ISERROR(VLOOKUP(L311&amp;"-"&amp;E311,'Np Quality'!A:M,6,FALSE))),"-",VLOOKUP(L311&amp;"-"&amp;E311,'Np Quality'!A:M,6,FALSE)))</f>
        <v>Np4</v>
      </c>
      <c r="P311" s="391">
        <f>IF(ISBLANK(L311),"",IF(OR(ISBLANK(VLOOKUP(L311&amp;"-"&amp;E311,'Np Quality'!A:M,7,FALSE)),ISERROR(VLOOKUP(L311&amp;"-"&amp;E311,'Np Quality'!A:M,7,FALSE))),"-",VLOOKUP(L311&amp;"-"&amp;E311,'Np Quality'!A:M,7,FALSE)))</f>
        <v>0.98</v>
      </c>
      <c r="Q311" s="391">
        <f>IF(ISBLANK(L311),"",IF(OR(ISBLANK(VLOOKUP(L311&amp;"-"&amp;E311,'Np Quality'!A:M,8,FALSE)),ISERROR(VLOOKUP(L311&amp;"-"&amp;E311,'Np Quality'!A:M,8,FALSE))),"-",VLOOKUP(L311&amp;"-"&amp;E311,'Np Quality'!A:M,8,FALSE)))</f>
        <v>0.98</v>
      </c>
      <c r="R311" s="283">
        <f>IF(ISBLANK(L311),"",IF(OR(ISBLANK(VLOOKUP(L311&amp;"-"&amp;E311,'Np Quality'!A:M,9,FALSE)),ISERROR(VLOOKUP(L311&amp;"-"&amp;E311,'Np Quality'!A:M,9,FALSE))),"-",VLOOKUP(L311&amp;"-"&amp;E311,'Np Quality'!A:M,9,FALSE)))</f>
        <v>0.01</v>
      </c>
      <c r="S311" s="394"/>
      <c r="T311" s="395" t="str">
        <f t="shared" si="38"/>
        <v>V1-MC1</v>
      </c>
      <c r="U311" s="395" t="str">
        <f t="shared" si="39"/>
        <v>SyAqua</v>
      </c>
      <c r="V311" s="396"/>
      <c r="W311" s="282">
        <v>45879</v>
      </c>
      <c r="X311" s="258">
        <f t="shared" si="41"/>
        <v>8</v>
      </c>
      <c r="Y311" s="258">
        <f t="shared" si="42"/>
        <v>2025</v>
      </c>
    </row>
    <row r="312" spans="1:25">
      <c r="A312" s="382" t="str">
        <f t="shared" si="36"/>
        <v>B1-08-06</v>
      </c>
      <c r="B312" s="383">
        <f t="shared" si="43"/>
        <v>1</v>
      </c>
      <c r="C312" s="341" t="s">
        <v>43</v>
      </c>
      <c r="D312" s="282">
        <v>45866</v>
      </c>
      <c r="E312" s="384">
        <f t="shared" si="37"/>
        <v>45866</v>
      </c>
      <c r="F312" s="388">
        <v>0</v>
      </c>
      <c r="G312" s="243">
        <v>6</v>
      </c>
      <c r="H312" s="244" t="s">
        <v>165</v>
      </c>
      <c r="I312" s="243">
        <v>8</v>
      </c>
      <c r="J312" s="387" t="s">
        <v>166</v>
      </c>
      <c r="K312" s="244" t="s">
        <v>122</v>
      </c>
      <c r="L312" s="244" t="s">
        <v>186</v>
      </c>
      <c r="M312" s="244" t="s">
        <v>181</v>
      </c>
      <c r="N312" s="290">
        <v>1.5</v>
      </c>
      <c r="O312" s="391" t="str">
        <f>IF(ISBLANK(L312),"",IF(OR(ISBLANK(VLOOKUP(L312&amp;"-"&amp;E312,'Np Quality'!A:M,6,FALSE)),ISERROR(VLOOKUP(L312&amp;"-"&amp;E312,'Np Quality'!A:M,6,FALSE))),"-",VLOOKUP(L312&amp;"-"&amp;E312,'Np Quality'!A:M,6,FALSE)))</f>
        <v>Np4</v>
      </c>
      <c r="P312" s="391">
        <f>IF(ISBLANK(L312),"",IF(OR(ISBLANK(VLOOKUP(L312&amp;"-"&amp;E312,'Np Quality'!A:M,7,FALSE)),ISERROR(VLOOKUP(L312&amp;"-"&amp;E312,'Np Quality'!A:M,7,FALSE))),"-",VLOOKUP(L312&amp;"-"&amp;E312,'Np Quality'!A:M,7,FALSE)))</f>
        <v>0.98</v>
      </c>
      <c r="Q312" s="391">
        <f>IF(ISBLANK(L312),"",IF(OR(ISBLANK(VLOOKUP(L312&amp;"-"&amp;E312,'Np Quality'!A:M,8,FALSE)),ISERROR(VLOOKUP(L312&amp;"-"&amp;E312,'Np Quality'!A:M,8,FALSE))),"-",VLOOKUP(L312&amp;"-"&amp;E312,'Np Quality'!A:M,8,FALSE)))</f>
        <v>0.98</v>
      </c>
      <c r="R312" s="283">
        <f>IF(ISBLANK(L312),"",IF(OR(ISBLANK(VLOOKUP(L312&amp;"-"&amp;E312,'Np Quality'!A:M,9,FALSE)),ISERROR(VLOOKUP(L312&amp;"-"&amp;E312,'Np Quality'!A:M,9,FALSE))),"-",VLOOKUP(L312&amp;"-"&amp;E312,'Np Quality'!A:M,9,FALSE)))</f>
        <v>0.01</v>
      </c>
      <c r="S312" s="394"/>
      <c r="T312" s="395" t="str">
        <f t="shared" si="38"/>
        <v>V1-MC1</v>
      </c>
      <c r="U312" s="395" t="str">
        <f t="shared" si="39"/>
        <v>SyAqua</v>
      </c>
      <c r="V312" s="396"/>
      <c r="W312" s="282">
        <v>45880</v>
      </c>
      <c r="X312" s="258">
        <f t="shared" si="41"/>
        <v>8</v>
      </c>
      <c r="Y312" s="258">
        <f t="shared" si="42"/>
        <v>2025</v>
      </c>
    </row>
    <row r="313" spans="1:25">
      <c r="A313" s="382" t="str">
        <f t="shared" si="36"/>
        <v>E1-01-05</v>
      </c>
      <c r="B313" s="383">
        <f t="shared" si="43"/>
        <v>1</v>
      </c>
      <c r="C313" s="341" t="s">
        <v>43</v>
      </c>
      <c r="D313" s="282">
        <v>45866</v>
      </c>
      <c r="E313" s="384">
        <f t="shared" si="37"/>
        <v>45866</v>
      </c>
      <c r="F313" s="388">
        <v>0</v>
      </c>
      <c r="G313" s="243">
        <v>5</v>
      </c>
      <c r="H313" s="244" t="s">
        <v>215</v>
      </c>
      <c r="I313" s="243">
        <v>1</v>
      </c>
      <c r="J313" s="387" t="s">
        <v>166</v>
      </c>
      <c r="K313" s="244" t="s">
        <v>122</v>
      </c>
      <c r="L313" s="244" t="s">
        <v>142</v>
      </c>
      <c r="M313" s="244" t="s">
        <v>213</v>
      </c>
      <c r="N313" s="290">
        <v>0.85</v>
      </c>
      <c r="O313" s="391" t="str">
        <f>IF(ISBLANK(L313),"",IF(OR(ISBLANK(VLOOKUP(L313&amp;"-"&amp;E313,'Np Quality'!A:M,6,FALSE)),ISERROR(VLOOKUP(L313&amp;"-"&amp;E313,'Np Quality'!A:M,6,FALSE))),"-",VLOOKUP(L313&amp;"-"&amp;E313,'Np Quality'!A:M,6,FALSE)))</f>
        <v>Np4</v>
      </c>
      <c r="P313" s="391">
        <f>IF(ISBLANK(L313),"",IF(OR(ISBLANK(VLOOKUP(L313&amp;"-"&amp;E313,'Np Quality'!A:M,7,FALSE)),ISERROR(VLOOKUP(L313&amp;"-"&amp;E313,'Np Quality'!A:M,7,FALSE))),"-",VLOOKUP(L313&amp;"-"&amp;E313,'Np Quality'!A:M,7,FALSE)))</f>
        <v>0.98</v>
      </c>
      <c r="Q313" s="391">
        <f>IF(ISBLANK(L313),"",IF(OR(ISBLANK(VLOOKUP(L313&amp;"-"&amp;E313,'Np Quality'!A:M,8,FALSE)),ISERROR(VLOOKUP(L313&amp;"-"&amp;E313,'Np Quality'!A:M,8,FALSE))),"-",VLOOKUP(L313&amp;"-"&amp;E313,'Np Quality'!A:M,8,FALSE)))</f>
        <v>0.98</v>
      </c>
      <c r="R313" s="283">
        <f>IF(ISBLANK(L313),"",IF(OR(ISBLANK(VLOOKUP(L313&amp;"-"&amp;E313,'Np Quality'!A:M,9,FALSE)),ISERROR(VLOOKUP(L313&amp;"-"&amp;E313,'Np Quality'!A:M,9,FALSE))),"-",VLOOKUP(L313&amp;"-"&amp;E313,'Np Quality'!A:M,9,FALSE)))</f>
        <v>0.01</v>
      </c>
      <c r="S313" s="394"/>
      <c r="T313" s="395" t="str">
        <f t="shared" si="38"/>
        <v>V1-MA1</v>
      </c>
      <c r="U313" s="395" t="str">
        <f t="shared" si="39"/>
        <v>SIS</v>
      </c>
      <c r="V313" s="396"/>
      <c r="W313" s="282">
        <v>45882</v>
      </c>
      <c r="X313" s="258">
        <f t="shared" si="41"/>
        <v>8</v>
      </c>
      <c r="Y313" s="258">
        <f t="shared" si="42"/>
        <v>2025</v>
      </c>
    </row>
    <row r="314" spans="1:25">
      <c r="A314" s="382" t="str">
        <f t="shared" si="36"/>
        <v>E1-02-05</v>
      </c>
      <c r="B314" s="383">
        <f t="shared" si="43"/>
        <v>1</v>
      </c>
      <c r="C314" s="341" t="s">
        <v>43</v>
      </c>
      <c r="D314" s="282">
        <v>45866</v>
      </c>
      <c r="E314" s="384">
        <f t="shared" si="37"/>
        <v>45866</v>
      </c>
      <c r="F314" s="388">
        <v>0</v>
      </c>
      <c r="G314" s="243">
        <v>5</v>
      </c>
      <c r="H314" s="244" t="s">
        <v>215</v>
      </c>
      <c r="I314" s="243">
        <v>2</v>
      </c>
      <c r="J314" s="387" t="s">
        <v>166</v>
      </c>
      <c r="K314" s="244" t="s">
        <v>122</v>
      </c>
      <c r="L314" s="244" t="s">
        <v>186</v>
      </c>
      <c r="M314" s="244" t="s">
        <v>181</v>
      </c>
      <c r="N314" s="290">
        <v>1</v>
      </c>
      <c r="O314" s="391" t="str">
        <f>IF(ISBLANK(L314),"",IF(OR(ISBLANK(VLOOKUP(L314&amp;"-"&amp;E314,'Np Quality'!A:M,6,FALSE)),ISERROR(VLOOKUP(L314&amp;"-"&amp;E314,'Np Quality'!A:M,6,FALSE))),"-",VLOOKUP(L314&amp;"-"&amp;E314,'Np Quality'!A:M,6,FALSE)))</f>
        <v>Np4</v>
      </c>
      <c r="P314" s="391">
        <f>IF(ISBLANK(L314),"",IF(OR(ISBLANK(VLOOKUP(L314&amp;"-"&amp;E314,'Np Quality'!A:M,7,FALSE)),ISERROR(VLOOKUP(L314&amp;"-"&amp;E314,'Np Quality'!A:M,7,FALSE))),"-",VLOOKUP(L314&amp;"-"&amp;E314,'Np Quality'!A:M,7,FALSE)))</f>
        <v>0.98</v>
      </c>
      <c r="Q314" s="391">
        <f>IF(ISBLANK(L314),"",IF(OR(ISBLANK(VLOOKUP(L314&amp;"-"&amp;E314,'Np Quality'!A:M,8,FALSE)),ISERROR(VLOOKUP(L314&amp;"-"&amp;E314,'Np Quality'!A:M,8,FALSE))),"-",VLOOKUP(L314&amp;"-"&amp;E314,'Np Quality'!A:M,8,FALSE)))</f>
        <v>0.98</v>
      </c>
      <c r="R314" s="283">
        <f>IF(ISBLANK(L314),"",IF(OR(ISBLANK(VLOOKUP(L314&amp;"-"&amp;E314,'Np Quality'!A:M,9,FALSE)),ISERROR(VLOOKUP(L314&amp;"-"&amp;E314,'Np Quality'!A:M,9,FALSE))),"-",VLOOKUP(L314&amp;"-"&amp;E314,'Np Quality'!A:M,9,FALSE)))</f>
        <v>0.01</v>
      </c>
      <c r="S314" s="394"/>
      <c r="T314" s="395" t="str">
        <f t="shared" si="38"/>
        <v>V1-MC1</v>
      </c>
      <c r="U314" s="395" t="str">
        <f t="shared" si="39"/>
        <v>SyAqua</v>
      </c>
      <c r="V314" s="396"/>
      <c r="W314" s="282">
        <v>45879</v>
      </c>
      <c r="X314" s="258">
        <f t="shared" si="41"/>
        <v>8</v>
      </c>
      <c r="Y314" s="258">
        <f t="shared" si="42"/>
        <v>2025</v>
      </c>
    </row>
    <row r="315" spans="1:25">
      <c r="A315" s="382" t="str">
        <f t="shared" si="36"/>
        <v>E1-03-05</v>
      </c>
      <c r="B315" s="383">
        <f t="shared" si="43"/>
        <v>1</v>
      </c>
      <c r="C315" s="341" t="s">
        <v>43</v>
      </c>
      <c r="D315" s="282">
        <v>45866</v>
      </c>
      <c r="E315" s="384">
        <f t="shared" si="37"/>
        <v>45866</v>
      </c>
      <c r="F315" s="388">
        <v>0</v>
      </c>
      <c r="G315" s="243">
        <v>5</v>
      </c>
      <c r="H315" s="244" t="s">
        <v>215</v>
      </c>
      <c r="I315" s="243">
        <v>3</v>
      </c>
      <c r="J315" s="387" t="s">
        <v>166</v>
      </c>
      <c r="K315" s="244" t="s">
        <v>122</v>
      </c>
      <c r="L315" s="244" t="s">
        <v>142</v>
      </c>
      <c r="M315" s="244" t="s">
        <v>213</v>
      </c>
      <c r="N315" s="290">
        <v>0.85</v>
      </c>
      <c r="O315" s="391" t="str">
        <f>IF(ISBLANK(L315),"",IF(OR(ISBLANK(VLOOKUP(L315&amp;"-"&amp;E315,'Np Quality'!A:M,6,FALSE)),ISERROR(VLOOKUP(L315&amp;"-"&amp;E315,'Np Quality'!A:M,6,FALSE))),"-",VLOOKUP(L315&amp;"-"&amp;E315,'Np Quality'!A:M,6,FALSE)))</f>
        <v>Np4</v>
      </c>
      <c r="P315" s="391">
        <f>IF(ISBLANK(L315),"",IF(OR(ISBLANK(VLOOKUP(L315&amp;"-"&amp;E315,'Np Quality'!A:M,7,FALSE)),ISERROR(VLOOKUP(L315&amp;"-"&amp;E315,'Np Quality'!A:M,7,FALSE))),"-",VLOOKUP(L315&amp;"-"&amp;E315,'Np Quality'!A:M,7,FALSE)))</f>
        <v>0.98</v>
      </c>
      <c r="Q315" s="391">
        <f>IF(ISBLANK(L315),"",IF(OR(ISBLANK(VLOOKUP(L315&amp;"-"&amp;E315,'Np Quality'!A:M,8,FALSE)),ISERROR(VLOOKUP(L315&amp;"-"&amp;E315,'Np Quality'!A:M,8,FALSE))),"-",VLOOKUP(L315&amp;"-"&amp;E315,'Np Quality'!A:M,8,FALSE)))</f>
        <v>0.98</v>
      </c>
      <c r="R315" s="283">
        <f>IF(ISBLANK(L315),"",IF(OR(ISBLANK(VLOOKUP(L315&amp;"-"&amp;E315,'Np Quality'!A:M,9,FALSE)),ISERROR(VLOOKUP(L315&amp;"-"&amp;E315,'Np Quality'!A:M,9,FALSE))),"-",VLOOKUP(L315&amp;"-"&amp;E315,'Np Quality'!A:M,9,FALSE)))</f>
        <v>0.01</v>
      </c>
      <c r="S315" s="394"/>
      <c r="T315" s="395" t="str">
        <f t="shared" si="38"/>
        <v>V1-MA1</v>
      </c>
      <c r="U315" s="395" t="str">
        <f t="shared" si="39"/>
        <v>SIS</v>
      </c>
      <c r="V315" s="396"/>
      <c r="W315" s="282">
        <v>45882</v>
      </c>
      <c r="X315" s="258">
        <f t="shared" si="41"/>
        <v>8</v>
      </c>
      <c r="Y315" s="258">
        <f t="shared" si="42"/>
        <v>2025</v>
      </c>
    </row>
    <row r="316" spans="1:25">
      <c r="A316" s="382" t="str">
        <f t="shared" si="36"/>
        <v>E1-04-05</v>
      </c>
      <c r="B316" s="383">
        <f t="shared" si="43"/>
        <v>1</v>
      </c>
      <c r="C316" s="341" t="s">
        <v>43</v>
      </c>
      <c r="D316" s="282">
        <v>45867</v>
      </c>
      <c r="E316" s="384">
        <f t="shared" si="37"/>
        <v>45867</v>
      </c>
      <c r="F316" s="388">
        <v>0</v>
      </c>
      <c r="G316" s="243">
        <v>5</v>
      </c>
      <c r="H316" s="244" t="s">
        <v>215</v>
      </c>
      <c r="I316" s="243">
        <v>4</v>
      </c>
      <c r="J316" s="387" t="s">
        <v>166</v>
      </c>
      <c r="K316" s="244" t="s">
        <v>122</v>
      </c>
      <c r="L316" s="244" t="s">
        <v>142</v>
      </c>
      <c r="M316" s="244" t="s">
        <v>213</v>
      </c>
      <c r="N316" s="290">
        <v>1</v>
      </c>
      <c r="O316" s="391" t="str">
        <f>IF(ISBLANK(L316),"",IF(OR(ISBLANK(VLOOKUP(L316&amp;"-"&amp;E316,'Np Quality'!A:M,6,FALSE)),ISERROR(VLOOKUP(L316&amp;"-"&amp;E316,'Np Quality'!A:M,6,FALSE))),"-",VLOOKUP(L316&amp;"-"&amp;E316,'Np Quality'!A:M,6,FALSE)))</f>
        <v>Np4</v>
      </c>
      <c r="P316" s="391">
        <f>IF(ISBLANK(L316),"",IF(OR(ISBLANK(VLOOKUP(L316&amp;"-"&amp;E316,'Np Quality'!A:M,7,FALSE)),ISERROR(VLOOKUP(L316&amp;"-"&amp;E316,'Np Quality'!A:M,7,FALSE))),"-",VLOOKUP(L316&amp;"-"&amp;E316,'Np Quality'!A:M,7,FALSE)))</f>
        <v>0.98</v>
      </c>
      <c r="Q316" s="391">
        <f>IF(ISBLANK(L316),"",IF(OR(ISBLANK(VLOOKUP(L316&amp;"-"&amp;E316,'Np Quality'!A:M,8,FALSE)),ISERROR(VLOOKUP(L316&amp;"-"&amp;E316,'Np Quality'!A:M,8,FALSE))),"-",VLOOKUP(L316&amp;"-"&amp;E316,'Np Quality'!A:M,8,FALSE)))</f>
        <v>0.98</v>
      </c>
      <c r="R316" s="283">
        <f>IF(ISBLANK(L316),"",IF(OR(ISBLANK(VLOOKUP(L316&amp;"-"&amp;E316,'Np Quality'!A:M,9,FALSE)),ISERROR(VLOOKUP(L316&amp;"-"&amp;E316,'Np Quality'!A:M,9,FALSE))),"-",VLOOKUP(L316&amp;"-"&amp;E316,'Np Quality'!A:M,9,FALSE)))</f>
        <v>0</v>
      </c>
      <c r="S316" s="394"/>
      <c r="T316" s="395" t="str">
        <f t="shared" si="38"/>
        <v>V1-MA1</v>
      </c>
      <c r="U316" s="395" t="str">
        <f t="shared" si="39"/>
        <v>SIS</v>
      </c>
      <c r="V316" s="396"/>
      <c r="W316" s="282">
        <v>45879</v>
      </c>
      <c r="X316" s="258">
        <f t="shared" si="41"/>
        <v>8</v>
      </c>
      <c r="Y316" s="258">
        <f t="shared" si="42"/>
        <v>2025</v>
      </c>
    </row>
    <row r="317" spans="1:25">
      <c r="A317" s="382" t="str">
        <f t="shared" si="36"/>
        <v>E1-05-05</v>
      </c>
      <c r="B317" s="383">
        <f t="shared" si="43"/>
        <v>1</v>
      </c>
      <c r="C317" s="341" t="s">
        <v>43</v>
      </c>
      <c r="D317" s="282">
        <v>45867</v>
      </c>
      <c r="E317" s="384">
        <f t="shared" si="37"/>
        <v>45867</v>
      </c>
      <c r="F317" s="388">
        <v>0</v>
      </c>
      <c r="G317" s="243">
        <v>5</v>
      </c>
      <c r="H317" s="244" t="s">
        <v>215</v>
      </c>
      <c r="I317" s="243">
        <v>5</v>
      </c>
      <c r="J317" s="387" t="s">
        <v>166</v>
      </c>
      <c r="K317" s="244" t="s">
        <v>122</v>
      </c>
      <c r="L317" s="244" t="s">
        <v>142</v>
      </c>
      <c r="M317" s="244" t="s">
        <v>213</v>
      </c>
      <c r="N317" s="290">
        <v>1</v>
      </c>
      <c r="O317" s="391" t="str">
        <f>IF(ISBLANK(L317),"",IF(OR(ISBLANK(VLOOKUP(L317&amp;"-"&amp;E317,'Np Quality'!A:M,6,FALSE)),ISERROR(VLOOKUP(L317&amp;"-"&amp;E317,'Np Quality'!A:M,6,FALSE))),"-",VLOOKUP(L317&amp;"-"&amp;E317,'Np Quality'!A:M,6,FALSE)))</f>
        <v>Np4</v>
      </c>
      <c r="P317" s="391">
        <f>IF(ISBLANK(L317),"",IF(OR(ISBLANK(VLOOKUP(L317&amp;"-"&amp;E317,'Np Quality'!A:M,7,FALSE)),ISERROR(VLOOKUP(L317&amp;"-"&amp;E317,'Np Quality'!A:M,7,FALSE))),"-",VLOOKUP(L317&amp;"-"&amp;E317,'Np Quality'!A:M,7,FALSE)))</f>
        <v>0.98</v>
      </c>
      <c r="Q317" s="391">
        <f>IF(ISBLANK(L317),"",IF(OR(ISBLANK(VLOOKUP(L317&amp;"-"&amp;E317,'Np Quality'!A:M,8,FALSE)),ISERROR(VLOOKUP(L317&amp;"-"&amp;E317,'Np Quality'!A:M,8,FALSE))),"-",VLOOKUP(L317&amp;"-"&amp;E317,'Np Quality'!A:M,8,FALSE)))</f>
        <v>0.98</v>
      </c>
      <c r="R317" s="283">
        <f>IF(ISBLANK(L317),"",IF(OR(ISBLANK(VLOOKUP(L317&amp;"-"&amp;E317,'Np Quality'!A:M,9,FALSE)),ISERROR(VLOOKUP(L317&amp;"-"&amp;E317,'Np Quality'!A:M,9,FALSE))),"-",VLOOKUP(L317&amp;"-"&amp;E317,'Np Quality'!A:M,9,FALSE)))</f>
        <v>0</v>
      </c>
      <c r="S317" s="394"/>
      <c r="T317" s="395" t="str">
        <f t="shared" si="38"/>
        <v>V1-MA1</v>
      </c>
      <c r="U317" s="395" t="str">
        <f t="shared" si="39"/>
        <v>SIS</v>
      </c>
      <c r="V317" s="396"/>
      <c r="W317" s="282">
        <v>45879</v>
      </c>
      <c r="X317" s="258">
        <f t="shared" si="41"/>
        <v>8</v>
      </c>
      <c r="Y317" s="258">
        <f t="shared" si="42"/>
        <v>2025</v>
      </c>
    </row>
    <row r="318" spans="1:25">
      <c r="A318" s="382" t="str">
        <f t="shared" si="36"/>
        <v>E1-06-05</v>
      </c>
      <c r="B318" s="383">
        <f t="shared" si="43"/>
        <v>1</v>
      </c>
      <c r="C318" s="341" t="s">
        <v>43</v>
      </c>
      <c r="D318" s="282">
        <v>45867</v>
      </c>
      <c r="E318" s="384">
        <f t="shared" si="37"/>
        <v>45867</v>
      </c>
      <c r="F318" s="388">
        <v>0</v>
      </c>
      <c r="G318" s="243">
        <v>5</v>
      </c>
      <c r="H318" s="244" t="s">
        <v>215</v>
      </c>
      <c r="I318" s="243">
        <v>6</v>
      </c>
      <c r="J318" s="387" t="s">
        <v>166</v>
      </c>
      <c r="K318" s="244" t="s">
        <v>122</v>
      </c>
      <c r="L318" s="244" t="s">
        <v>142</v>
      </c>
      <c r="M318" s="244" t="s">
        <v>213</v>
      </c>
      <c r="N318" s="290">
        <v>1</v>
      </c>
      <c r="O318" s="391" t="str">
        <f>IF(ISBLANK(L318),"",IF(OR(ISBLANK(VLOOKUP(L318&amp;"-"&amp;E318,'Np Quality'!A:M,6,FALSE)),ISERROR(VLOOKUP(L318&amp;"-"&amp;E318,'Np Quality'!A:M,6,FALSE))),"-",VLOOKUP(L318&amp;"-"&amp;E318,'Np Quality'!A:M,6,FALSE)))</f>
        <v>Np4</v>
      </c>
      <c r="P318" s="391">
        <f>IF(ISBLANK(L318),"",IF(OR(ISBLANK(VLOOKUP(L318&amp;"-"&amp;E318,'Np Quality'!A:M,7,FALSE)),ISERROR(VLOOKUP(L318&amp;"-"&amp;E318,'Np Quality'!A:M,7,FALSE))),"-",VLOOKUP(L318&amp;"-"&amp;E318,'Np Quality'!A:M,7,FALSE)))</f>
        <v>0.98</v>
      </c>
      <c r="Q318" s="391">
        <f>IF(ISBLANK(L318),"",IF(OR(ISBLANK(VLOOKUP(L318&amp;"-"&amp;E318,'Np Quality'!A:M,8,FALSE)),ISERROR(VLOOKUP(L318&amp;"-"&amp;E318,'Np Quality'!A:M,8,FALSE))),"-",VLOOKUP(L318&amp;"-"&amp;E318,'Np Quality'!A:M,8,FALSE)))</f>
        <v>0.98</v>
      </c>
      <c r="R318" s="283">
        <f>IF(ISBLANK(L318),"",IF(OR(ISBLANK(VLOOKUP(L318&amp;"-"&amp;E318,'Np Quality'!A:M,9,FALSE)),ISERROR(VLOOKUP(L318&amp;"-"&amp;E318,'Np Quality'!A:M,9,FALSE))),"-",VLOOKUP(L318&amp;"-"&amp;E318,'Np Quality'!A:M,9,FALSE)))</f>
        <v>0</v>
      </c>
      <c r="S318" s="394"/>
      <c r="T318" s="395" t="str">
        <f t="shared" si="38"/>
        <v>V1-MA1</v>
      </c>
      <c r="U318" s="395" t="str">
        <f t="shared" si="39"/>
        <v>SIS</v>
      </c>
      <c r="V318" s="396"/>
      <c r="W318" s="282">
        <v>45883</v>
      </c>
      <c r="X318" s="258">
        <f t="shared" si="41"/>
        <v>8</v>
      </c>
      <c r="Y318" s="258">
        <f t="shared" si="42"/>
        <v>2025</v>
      </c>
    </row>
    <row r="319" spans="1:25">
      <c r="A319" s="382" t="str">
        <f t="shared" ref="A319:A382" si="44">IF(ISBLANK(H319),"",H319&amp;"-"&amp;IF(OR(LEN(I319)=1,LEN(I319)=4),"0"&amp;I319,I319)&amp;"-"&amp;IF(LEN(G319)=1,"0"&amp;G319,G319))</f>
        <v>E1-07-05</v>
      </c>
      <c r="B319" s="383">
        <f t="shared" si="43"/>
        <v>1</v>
      </c>
      <c r="C319" s="341" t="s">
        <v>43</v>
      </c>
      <c r="D319" s="282">
        <v>45867</v>
      </c>
      <c r="E319" s="384">
        <f t="shared" ref="E319:E370" si="45">IF(ISBLANK(D319),"",D319-F319)</f>
        <v>45867</v>
      </c>
      <c r="F319" s="388">
        <v>0</v>
      </c>
      <c r="G319" s="243">
        <v>5</v>
      </c>
      <c r="H319" s="244" t="s">
        <v>215</v>
      </c>
      <c r="I319" s="243">
        <v>7</v>
      </c>
      <c r="J319" s="387" t="s">
        <v>166</v>
      </c>
      <c r="K319" s="244" t="s">
        <v>122</v>
      </c>
      <c r="L319" s="244" t="s">
        <v>186</v>
      </c>
      <c r="M319" s="244" t="s">
        <v>181</v>
      </c>
      <c r="N319" s="290">
        <v>1</v>
      </c>
      <c r="O319" s="391" t="str">
        <f>IF(ISBLANK(L319),"",IF(OR(ISBLANK(VLOOKUP(L319&amp;"-"&amp;E319,'Np Quality'!A:M,6,FALSE)),ISERROR(VLOOKUP(L319&amp;"-"&amp;E319,'Np Quality'!A:M,6,FALSE))),"-",VLOOKUP(L319&amp;"-"&amp;E319,'Np Quality'!A:M,6,FALSE)))</f>
        <v>Np4</v>
      </c>
      <c r="P319" s="391">
        <f>IF(ISBLANK(L319),"",IF(OR(ISBLANK(VLOOKUP(L319&amp;"-"&amp;E319,'Np Quality'!A:M,7,FALSE)),ISERROR(VLOOKUP(L319&amp;"-"&amp;E319,'Np Quality'!A:M,7,FALSE))),"-",VLOOKUP(L319&amp;"-"&amp;E319,'Np Quality'!A:M,7,FALSE)))</f>
        <v>0.98</v>
      </c>
      <c r="Q319" s="391">
        <f>IF(ISBLANK(L319),"",IF(OR(ISBLANK(VLOOKUP(L319&amp;"-"&amp;E319,'Np Quality'!A:M,8,FALSE)),ISERROR(VLOOKUP(L319&amp;"-"&amp;E319,'Np Quality'!A:M,8,FALSE))),"-",VLOOKUP(L319&amp;"-"&amp;E319,'Np Quality'!A:M,8,FALSE)))</f>
        <v>0.98</v>
      </c>
      <c r="R319" s="283">
        <f>IF(ISBLANK(L319),"",IF(OR(ISBLANK(VLOOKUP(L319&amp;"-"&amp;E319,'Np Quality'!A:M,9,FALSE)),ISERROR(VLOOKUP(L319&amp;"-"&amp;E319,'Np Quality'!A:M,9,FALSE))),"-",VLOOKUP(L319&amp;"-"&amp;E319,'Np Quality'!A:M,9,FALSE)))</f>
        <v>0.01</v>
      </c>
      <c r="S319" s="394"/>
      <c r="T319" s="395" t="str">
        <f t="shared" ref="T319:T370" si="46">IF(ISNUMBER(B319),CHOOSE(B319,L319,L319&amp;","&amp;L320,L319&amp;","&amp;L320&amp;","&amp;L321,L319&amp;","&amp;L320&amp;","&amp;L321&amp;","&amp;L322),"")</f>
        <v>V1-MC1</v>
      </c>
      <c r="U319" s="395" t="str">
        <f t="shared" si="39"/>
        <v>SyAqua</v>
      </c>
      <c r="V319" s="396"/>
      <c r="W319" s="282">
        <v>45877</v>
      </c>
      <c r="X319" s="258">
        <f t="shared" si="41"/>
        <v>8</v>
      </c>
      <c r="Y319" s="258">
        <f t="shared" si="42"/>
        <v>2025</v>
      </c>
    </row>
    <row r="320" spans="1:25">
      <c r="A320" s="382" t="str">
        <f t="shared" si="44"/>
        <v>E1-08-05</v>
      </c>
      <c r="B320" s="383">
        <f t="shared" si="43"/>
        <v>1</v>
      </c>
      <c r="C320" s="341" t="s">
        <v>43</v>
      </c>
      <c r="D320" s="282">
        <v>45867</v>
      </c>
      <c r="E320" s="384">
        <f t="shared" si="45"/>
        <v>45867</v>
      </c>
      <c r="F320" s="388">
        <v>0</v>
      </c>
      <c r="G320" s="243">
        <v>5</v>
      </c>
      <c r="H320" s="244" t="s">
        <v>215</v>
      </c>
      <c r="I320" s="243">
        <v>8</v>
      </c>
      <c r="J320" s="387" t="s">
        <v>166</v>
      </c>
      <c r="K320" s="244" t="s">
        <v>122</v>
      </c>
      <c r="L320" s="244" t="s">
        <v>186</v>
      </c>
      <c r="M320" s="244" t="s">
        <v>181</v>
      </c>
      <c r="N320" s="290">
        <v>1</v>
      </c>
      <c r="O320" s="391" t="str">
        <f>IF(ISBLANK(L320),"",IF(OR(ISBLANK(VLOOKUP(L320&amp;"-"&amp;E320,'Np Quality'!A:M,6,FALSE)),ISERROR(VLOOKUP(L320&amp;"-"&amp;E320,'Np Quality'!A:M,6,FALSE))),"-",VLOOKUP(L320&amp;"-"&amp;E320,'Np Quality'!A:M,6,FALSE)))</f>
        <v>Np4</v>
      </c>
      <c r="P320" s="391">
        <f>IF(ISBLANK(L320),"",IF(OR(ISBLANK(VLOOKUP(L320&amp;"-"&amp;E320,'Np Quality'!A:M,7,FALSE)),ISERROR(VLOOKUP(L320&amp;"-"&amp;E320,'Np Quality'!A:M,7,FALSE))),"-",VLOOKUP(L320&amp;"-"&amp;E320,'Np Quality'!A:M,7,FALSE)))</f>
        <v>0.98</v>
      </c>
      <c r="Q320" s="391">
        <f>IF(ISBLANK(L320),"",IF(OR(ISBLANK(VLOOKUP(L320&amp;"-"&amp;E320,'Np Quality'!A:M,8,FALSE)),ISERROR(VLOOKUP(L320&amp;"-"&amp;E320,'Np Quality'!A:M,8,FALSE))),"-",VLOOKUP(L320&amp;"-"&amp;E320,'Np Quality'!A:M,8,FALSE)))</f>
        <v>0.98</v>
      </c>
      <c r="R320" s="283">
        <f>IF(ISBLANK(L320),"",IF(OR(ISBLANK(VLOOKUP(L320&amp;"-"&amp;E320,'Np Quality'!A:M,9,FALSE)),ISERROR(VLOOKUP(L320&amp;"-"&amp;E320,'Np Quality'!A:M,9,FALSE))),"-",VLOOKUP(L320&amp;"-"&amp;E320,'Np Quality'!A:M,9,FALSE)))</f>
        <v>0.01</v>
      </c>
      <c r="S320" s="394"/>
      <c r="T320" s="395" t="str">
        <f t="shared" si="46"/>
        <v>V1-MC1</v>
      </c>
      <c r="U320" s="395" t="str">
        <f t="shared" ref="U320:U383" si="47">IF(ISNUMBER(B320),CHOOSE(B320,M320,M320&amp;","&amp;M321,M320&amp;","&amp;M321&amp;","&amp;M322,M320&amp;","&amp;M321&amp;","&amp;M322&amp;","&amp;M323),"")</f>
        <v>SyAqua</v>
      </c>
      <c r="V320" s="396"/>
      <c r="W320" s="282">
        <v>45877</v>
      </c>
      <c r="X320" s="258">
        <f t="shared" si="41"/>
        <v>8</v>
      </c>
      <c r="Y320" s="258">
        <f t="shared" si="42"/>
        <v>2025</v>
      </c>
    </row>
    <row r="321" spans="1:25">
      <c r="A321" s="382" t="str">
        <f t="shared" si="44"/>
        <v>E1-09-05</v>
      </c>
      <c r="B321" s="383">
        <f t="shared" si="43"/>
        <v>1</v>
      </c>
      <c r="C321" s="341" t="s">
        <v>43</v>
      </c>
      <c r="D321" s="282">
        <v>45867</v>
      </c>
      <c r="E321" s="384">
        <f t="shared" si="45"/>
        <v>45867</v>
      </c>
      <c r="F321" s="388">
        <v>0</v>
      </c>
      <c r="G321" s="243">
        <v>5</v>
      </c>
      <c r="H321" s="244" t="s">
        <v>215</v>
      </c>
      <c r="I321" s="243">
        <v>9</v>
      </c>
      <c r="J321" s="387" t="s">
        <v>166</v>
      </c>
      <c r="K321" s="244" t="s">
        <v>122</v>
      </c>
      <c r="L321" s="244" t="s">
        <v>186</v>
      </c>
      <c r="M321" s="244" t="s">
        <v>181</v>
      </c>
      <c r="N321" s="290">
        <v>1</v>
      </c>
      <c r="O321" s="391" t="str">
        <f>IF(ISBLANK(L321),"",IF(OR(ISBLANK(VLOOKUP(L321&amp;"-"&amp;E321,'Np Quality'!A:M,6,FALSE)),ISERROR(VLOOKUP(L321&amp;"-"&amp;E321,'Np Quality'!A:M,6,FALSE))),"-",VLOOKUP(L321&amp;"-"&amp;E321,'Np Quality'!A:M,6,FALSE)))</f>
        <v>Np4</v>
      </c>
      <c r="P321" s="391">
        <f>IF(ISBLANK(L321),"",IF(OR(ISBLANK(VLOOKUP(L321&amp;"-"&amp;E321,'Np Quality'!A:M,7,FALSE)),ISERROR(VLOOKUP(L321&amp;"-"&amp;E321,'Np Quality'!A:M,7,FALSE))),"-",VLOOKUP(L321&amp;"-"&amp;E321,'Np Quality'!A:M,7,FALSE)))</f>
        <v>0.98</v>
      </c>
      <c r="Q321" s="391">
        <f>IF(ISBLANK(L321),"",IF(OR(ISBLANK(VLOOKUP(L321&amp;"-"&amp;E321,'Np Quality'!A:M,8,FALSE)),ISERROR(VLOOKUP(L321&amp;"-"&amp;E321,'Np Quality'!A:M,8,FALSE))),"-",VLOOKUP(L321&amp;"-"&amp;E321,'Np Quality'!A:M,8,FALSE)))</f>
        <v>0.98</v>
      </c>
      <c r="R321" s="283">
        <f>IF(ISBLANK(L321),"",IF(OR(ISBLANK(VLOOKUP(L321&amp;"-"&amp;E321,'Np Quality'!A:M,9,FALSE)),ISERROR(VLOOKUP(L321&amp;"-"&amp;E321,'Np Quality'!A:M,9,FALSE))),"-",VLOOKUP(L321&amp;"-"&amp;E321,'Np Quality'!A:M,9,FALSE)))</f>
        <v>0.01</v>
      </c>
      <c r="S321" s="394"/>
      <c r="T321" s="395" t="str">
        <f t="shared" si="46"/>
        <v>V1-MC1</v>
      </c>
      <c r="U321" s="395" t="str">
        <f t="shared" si="47"/>
        <v>SyAqua</v>
      </c>
      <c r="V321" s="396"/>
      <c r="W321" s="282">
        <v>45877</v>
      </c>
      <c r="X321" s="258">
        <f t="shared" si="41"/>
        <v>8</v>
      </c>
      <c r="Y321" s="258">
        <f t="shared" si="42"/>
        <v>2025</v>
      </c>
    </row>
    <row r="322" spans="1:25">
      <c r="A322" s="382" t="str">
        <f t="shared" si="44"/>
        <v>E1-10-05</v>
      </c>
      <c r="B322" s="383">
        <f t="shared" si="43"/>
        <v>1</v>
      </c>
      <c r="C322" s="341" t="s">
        <v>43</v>
      </c>
      <c r="D322" s="282">
        <v>45867</v>
      </c>
      <c r="E322" s="384">
        <f t="shared" si="45"/>
        <v>45867</v>
      </c>
      <c r="F322" s="388">
        <v>0</v>
      </c>
      <c r="G322" s="243">
        <v>5</v>
      </c>
      <c r="H322" s="244" t="s">
        <v>215</v>
      </c>
      <c r="I322" s="243">
        <v>10</v>
      </c>
      <c r="J322" s="387" t="s">
        <v>166</v>
      </c>
      <c r="K322" s="244" t="s">
        <v>122</v>
      </c>
      <c r="L322" s="244" t="s">
        <v>186</v>
      </c>
      <c r="M322" s="244" t="s">
        <v>181</v>
      </c>
      <c r="N322" s="290">
        <v>1</v>
      </c>
      <c r="O322" s="391" t="str">
        <f>IF(ISBLANK(L322),"",IF(OR(ISBLANK(VLOOKUP(L322&amp;"-"&amp;E322,'Np Quality'!A:M,6,FALSE)),ISERROR(VLOOKUP(L322&amp;"-"&amp;E322,'Np Quality'!A:M,6,FALSE))),"-",VLOOKUP(L322&amp;"-"&amp;E322,'Np Quality'!A:M,6,FALSE)))</f>
        <v>Np4</v>
      </c>
      <c r="P322" s="391">
        <f>IF(ISBLANK(L322),"",IF(OR(ISBLANK(VLOOKUP(L322&amp;"-"&amp;E322,'Np Quality'!A:M,7,FALSE)),ISERROR(VLOOKUP(L322&amp;"-"&amp;E322,'Np Quality'!A:M,7,FALSE))),"-",VLOOKUP(L322&amp;"-"&amp;E322,'Np Quality'!A:M,7,FALSE)))</f>
        <v>0.98</v>
      </c>
      <c r="Q322" s="391">
        <f>IF(ISBLANK(L322),"",IF(OR(ISBLANK(VLOOKUP(L322&amp;"-"&amp;E322,'Np Quality'!A:M,8,FALSE)),ISERROR(VLOOKUP(L322&amp;"-"&amp;E322,'Np Quality'!A:M,8,FALSE))),"-",VLOOKUP(L322&amp;"-"&amp;E322,'Np Quality'!A:M,8,FALSE)))</f>
        <v>0.98</v>
      </c>
      <c r="R322" s="283">
        <f>IF(ISBLANK(L322),"",IF(OR(ISBLANK(VLOOKUP(L322&amp;"-"&amp;E322,'Np Quality'!A:M,9,FALSE)),ISERROR(VLOOKUP(L322&amp;"-"&amp;E322,'Np Quality'!A:M,9,FALSE))),"-",VLOOKUP(L322&amp;"-"&amp;E322,'Np Quality'!A:M,9,FALSE)))</f>
        <v>0.01</v>
      </c>
      <c r="S322" s="394"/>
      <c r="T322" s="395" t="str">
        <f t="shared" si="46"/>
        <v>V1-MC1</v>
      </c>
      <c r="U322" s="395" t="str">
        <f t="shared" si="47"/>
        <v>SyAqua</v>
      </c>
      <c r="V322" s="396"/>
      <c r="W322" s="282">
        <v>45877</v>
      </c>
      <c r="X322" s="258">
        <f t="shared" si="41"/>
        <v>8</v>
      </c>
      <c r="Y322" s="258">
        <f t="shared" si="42"/>
        <v>2025</v>
      </c>
    </row>
    <row r="323" spans="1:25">
      <c r="A323" s="382" t="str">
        <f t="shared" si="44"/>
        <v>E1-11-05</v>
      </c>
      <c r="B323" s="383">
        <f t="shared" ref="B323:B354" si="48">IF(AND(A323&lt;&gt;A322,A323&lt;&gt;""),COUNTIF(A:A,A323),"")</f>
        <v>1</v>
      </c>
      <c r="C323" s="341" t="s">
        <v>43</v>
      </c>
      <c r="D323" s="282">
        <v>45868</v>
      </c>
      <c r="E323" s="384">
        <f t="shared" si="45"/>
        <v>45868</v>
      </c>
      <c r="F323" s="388">
        <v>0</v>
      </c>
      <c r="G323" s="243">
        <v>5</v>
      </c>
      <c r="H323" s="244" t="s">
        <v>215</v>
      </c>
      <c r="I323" s="243">
        <v>11</v>
      </c>
      <c r="J323" s="387" t="s">
        <v>166</v>
      </c>
      <c r="K323" s="244" t="s">
        <v>122</v>
      </c>
      <c r="L323" s="244" t="s">
        <v>142</v>
      </c>
      <c r="M323" s="244" t="s">
        <v>213</v>
      </c>
      <c r="N323" s="290">
        <v>1</v>
      </c>
      <c r="O323" s="391" t="str">
        <f>IF(ISBLANK(L323),"",IF(OR(ISBLANK(VLOOKUP(L323&amp;"-"&amp;E323,'Np Quality'!A:M,6,FALSE)),ISERROR(VLOOKUP(L323&amp;"-"&amp;E323,'Np Quality'!A:M,6,FALSE))),"-",VLOOKUP(L323&amp;"-"&amp;E323,'Np Quality'!A:M,6,FALSE)))</f>
        <v>Np4</v>
      </c>
      <c r="P323" s="391">
        <f>IF(ISBLANK(L323),"",IF(OR(ISBLANK(VLOOKUP(L323&amp;"-"&amp;E323,'Np Quality'!A:M,7,FALSE)),ISERROR(VLOOKUP(L323&amp;"-"&amp;E323,'Np Quality'!A:M,7,FALSE))),"-",VLOOKUP(L323&amp;"-"&amp;E323,'Np Quality'!A:M,7,FALSE)))</f>
        <v>0.98</v>
      </c>
      <c r="Q323" s="391">
        <f>IF(ISBLANK(L323),"",IF(OR(ISBLANK(VLOOKUP(L323&amp;"-"&amp;E323,'Np Quality'!A:M,8,FALSE)),ISERROR(VLOOKUP(L323&amp;"-"&amp;E323,'Np Quality'!A:M,8,FALSE))),"-",VLOOKUP(L323&amp;"-"&amp;E323,'Np Quality'!A:M,8,FALSE)))</f>
        <v>0.98</v>
      </c>
      <c r="R323" s="283">
        <f>IF(ISBLANK(L323),"",IF(OR(ISBLANK(VLOOKUP(L323&amp;"-"&amp;E323,'Np Quality'!A:M,9,FALSE)),ISERROR(VLOOKUP(L323&amp;"-"&amp;E323,'Np Quality'!A:M,9,FALSE))),"-",VLOOKUP(L323&amp;"-"&amp;E323,'Np Quality'!A:M,9,FALSE)))</f>
        <v>0</v>
      </c>
      <c r="S323" s="394"/>
      <c r="T323" s="395" t="str">
        <f t="shared" si="46"/>
        <v>V1-MA1</v>
      </c>
      <c r="U323" s="395" t="str">
        <f t="shared" si="47"/>
        <v>SIS</v>
      </c>
      <c r="V323" s="396"/>
      <c r="W323" s="282">
        <v>45881</v>
      </c>
      <c r="X323" s="258">
        <f t="shared" ref="X323:X342" si="49">MONTH(W323)</f>
        <v>8</v>
      </c>
      <c r="Y323" s="258">
        <f t="shared" ref="Y323:Y342" si="50">YEAR(W323)</f>
        <v>2025</v>
      </c>
    </row>
    <row r="324" spans="1:25">
      <c r="A324" s="382" t="str">
        <f t="shared" si="44"/>
        <v>E1-12-05</v>
      </c>
      <c r="B324" s="383">
        <f t="shared" si="48"/>
        <v>1</v>
      </c>
      <c r="C324" s="341" t="s">
        <v>43</v>
      </c>
      <c r="D324" s="282">
        <v>45868</v>
      </c>
      <c r="E324" s="384">
        <f t="shared" si="45"/>
        <v>45868</v>
      </c>
      <c r="F324" s="388">
        <v>0</v>
      </c>
      <c r="G324" s="243">
        <v>5</v>
      </c>
      <c r="H324" s="244" t="s">
        <v>215</v>
      </c>
      <c r="I324" s="243">
        <v>12</v>
      </c>
      <c r="J324" s="387" t="s">
        <v>166</v>
      </c>
      <c r="K324" s="244" t="s">
        <v>122</v>
      </c>
      <c r="L324" s="244" t="s">
        <v>142</v>
      </c>
      <c r="M324" s="244" t="s">
        <v>213</v>
      </c>
      <c r="N324" s="290">
        <v>1</v>
      </c>
      <c r="O324" s="391" t="str">
        <f>IF(ISBLANK(L324),"",IF(OR(ISBLANK(VLOOKUP(L324&amp;"-"&amp;E324,'Np Quality'!A:M,6,FALSE)),ISERROR(VLOOKUP(L324&amp;"-"&amp;E324,'Np Quality'!A:M,6,FALSE))),"-",VLOOKUP(L324&amp;"-"&amp;E324,'Np Quality'!A:M,6,FALSE)))</f>
        <v>Np4</v>
      </c>
      <c r="P324" s="391">
        <f>IF(ISBLANK(L324),"",IF(OR(ISBLANK(VLOOKUP(L324&amp;"-"&amp;E324,'Np Quality'!A:M,7,FALSE)),ISERROR(VLOOKUP(L324&amp;"-"&amp;E324,'Np Quality'!A:M,7,FALSE))),"-",VLOOKUP(L324&amp;"-"&amp;E324,'Np Quality'!A:M,7,FALSE)))</f>
        <v>0.98</v>
      </c>
      <c r="Q324" s="391">
        <f>IF(ISBLANK(L324),"",IF(OR(ISBLANK(VLOOKUP(L324&amp;"-"&amp;E324,'Np Quality'!A:M,8,FALSE)),ISERROR(VLOOKUP(L324&amp;"-"&amp;E324,'Np Quality'!A:M,8,FALSE))),"-",VLOOKUP(L324&amp;"-"&amp;E324,'Np Quality'!A:M,8,FALSE)))</f>
        <v>0.98</v>
      </c>
      <c r="R324" s="283">
        <f>IF(ISBLANK(L324),"",IF(OR(ISBLANK(VLOOKUP(L324&amp;"-"&amp;E324,'Np Quality'!A:M,9,FALSE)),ISERROR(VLOOKUP(L324&amp;"-"&amp;E324,'Np Quality'!A:M,9,FALSE))),"-",VLOOKUP(L324&amp;"-"&amp;E324,'Np Quality'!A:M,9,FALSE)))</f>
        <v>0</v>
      </c>
      <c r="S324" s="394"/>
      <c r="T324" s="395" t="str">
        <f t="shared" si="46"/>
        <v>V1-MA1</v>
      </c>
      <c r="U324" s="395" t="str">
        <f t="shared" si="47"/>
        <v>SIS</v>
      </c>
      <c r="V324" s="396"/>
      <c r="W324" s="282">
        <v>45881</v>
      </c>
      <c r="X324" s="258">
        <f t="shared" si="49"/>
        <v>8</v>
      </c>
      <c r="Y324" s="258">
        <f t="shared" si="50"/>
        <v>2025</v>
      </c>
    </row>
    <row r="325" spans="1:25">
      <c r="A325" s="382" t="str">
        <f t="shared" si="44"/>
        <v>D1-01-06</v>
      </c>
      <c r="B325" s="383">
        <f t="shared" si="48"/>
        <v>1</v>
      </c>
      <c r="C325" s="341" t="s">
        <v>43</v>
      </c>
      <c r="D325" s="282">
        <v>45873</v>
      </c>
      <c r="E325" s="384">
        <f t="shared" si="45"/>
        <v>45873</v>
      </c>
      <c r="F325" s="388">
        <v>0</v>
      </c>
      <c r="G325" s="243">
        <v>6</v>
      </c>
      <c r="H325" s="244" t="s">
        <v>205</v>
      </c>
      <c r="I325" s="243">
        <v>1</v>
      </c>
      <c r="J325" s="387" t="s">
        <v>166</v>
      </c>
      <c r="K325" s="244" t="s">
        <v>122</v>
      </c>
      <c r="L325" s="244" t="s">
        <v>142</v>
      </c>
      <c r="M325" s="244" t="s">
        <v>213</v>
      </c>
      <c r="N325" s="290">
        <v>1.5</v>
      </c>
      <c r="O325" s="391" t="str">
        <f>IF(ISBLANK(L325),"",IF(OR(ISBLANK(VLOOKUP(L325&amp;"-"&amp;E325,'Np Quality'!A:M,6,FALSE)),ISERROR(VLOOKUP(L325&amp;"-"&amp;E325,'Np Quality'!A:M,6,FALSE))),"-",VLOOKUP(L325&amp;"-"&amp;E325,'Np Quality'!A:M,6,FALSE)))</f>
        <v>Np4</v>
      </c>
      <c r="P325" s="391">
        <f>IF(ISBLANK(L325),"",IF(OR(ISBLANK(VLOOKUP(L325&amp;"-"&amp;E325,'Np Quality'!A:M,7,FALSE)),ISERROR(VLOOKUP(L325&amp;"-"&amp;E325,'Np Quality'!A:M,7,FALSE))),"-",VLOOKUP(L325&amp;"-"&amp;E325,'Np Quality'!A:M,7,FALSE)))</f>
        <v>0.98</v>
      </c>
      <c r="Q325" s="391">
        <f>IF(ISBLANK(L325),"",IF(OR(ISBLANK(VLOOKUP(L325&amp;"-"&amp;E325,'Np Quality'!A:M,8,FALSE)),ISERROR(VLOOKUP(L325&amp;"-"&amp;E325,'Np Quality'!A:M,8,FALSE))),"-",VLOOKUP(L325&amp;"-"&amp;E325,'Np Quality'!A:M,8,FALSE)))</f>
        <v>0.98</v>
      </c>
      <c r="R325" s="283">
        <f>IF(ISBLANK(L325),"",IF(OR(ISBLANK(VLOOKUP(L325&amp;"-"&amp;E325,'Np Quality'!A:M,9,FALSE)),ISERROR(VLOOKUP(L325&amp;"-"&amp;E325,'Np Quality'!A:M,9,FALSE))),"-",VLOOKUP(L325&amp;"-"&amp;E325,'Np Quality'!A:M,9,FALSE)))</f>
        <v>0.01</v>
      </c>
      <c r="S325" s="394"/>
      <c r="T325" s="395" t="str">
        <f t="shared" si="46"/>
        <v>V1-MA1</v>
      </c>
      <c r="U325" s="395" t="str">
        <f t="shared" si="47"/>
        <v>SIS</v>
      </c>
      <c r="V325" s="396"/>
      <c r="W325" s="282">
        <v>45887</v>
      </c>
      <c r="X325" s="258">
        <f t="shared" si="49"/>
        <v>8</v>
      </c>
      <c r="Y325" s="258">
        <f t="shared" si="50"/>
        <v>2025</v>
      </c>
    </row>
    <row r="326" spans="1:25">
      <c r="A326" s="382" t="str">
        <f t="shared" si="44"/>
        <v>D1-02-06</v>
      </c>
      <c r="B326" s="383">
        <f t="shared" si="48"/>
        <v>1</v>
      </c>
      <c r="C326" s="341" t="s">
        <v>43</v>
      </c>
      <c r="D326" s="282">
        <v>45873</v>
      </c>
      <c r="E326" s="384">
        <f t="shared" si="45"/>
        <v>45873</v>
      </c>
      <c r="F326" s="388">
        <v>0</v>
      </c>
      <c r="G326" s="243">
        <v>6</v>
      </c>
      <c r="H326" s="244" t="s">
        <v>205</v>
      </c>
      <c r="I326" s="243">
        <v>2</v>
      </c>
      <c r="J326" s="387" t="s">
        <v>166</v>
      </c>
      <c r="K326" s="244" t="s">
        <v>122</v>
      </c>
      <c r="L326" s="244" t="s">
        <v>142</v>
      </c>
      <c r="M326" s="244" t="s">
        <v>213</v>
      </c>
      <c r="N326" s="290">
        <v>1.5</v>
      </c>
      <c r="O326" s="391" t="str">
        <f>IF(ISBLANK(L326),"",IF(OR(ISBLANK(VLOOKUP(L326&amp;"-"&amp;E326,'Np Quality'!A:M,6,FALSE)),ISERROR(VLOOKUP(L326&amp;"-"&amp;E326,'Np Quality'!A:M,6,FALSE))),"-",VLOOKUP(L326&amp;"-"&amp;E326,'Np Quality'!A:M,6,FALSE)))</f>
        <v>Np4</v>
      </c>
      <c r="P326" s="391">
        <f>IF(ISBLANK(L326),"",IF(OR(ISBLANK(VLOOKUP(L326&amp;"-"&amp;E326,'Np Quality'!A:M,7,FALSE)),ISERROR(VLOOKUP(L326&amp;"-"&amp;E326,'Np Quality'!A:M,7,FALSE))),"-",VLOOKUP(L326&amp;"-"&amp;E326,'Np Quality'!A:M,7,FALSE)))</f>
        <v>0.98</v>
      </c>
      <c r="Q326" s="391">
        <f>IF(ISBLANK(L326),"",IF(OR(ISBLANK(VLOOKUP(L326&amp;"-"&amp;E326,'Np Quality'!A:M,8,FALSE)),ISERROR(VLOOKUP(L326&amp;"-"&amp;E326,'Np Quality'!A:M,8,FALSE))),"-",VLOOKUP(L326&amp;"-"&amp;E326,'Np Quality'!A:M,8,FALSE)))</f>
        <v>0.98</v>
      </c>
      <c r="R326" s="283">
        <f>IF(ISBLANK(L326),"",IF(OR(ISBLANK(VLOOKUP(L326&amp;"-"&amp;E326,'Np Quality'!A:M,9,FALSE)),ISERROR(VLOOKUP(L326&amp;"-"&amp;E326,'Np Quality'!A:M,9,FALSE))),"-",VLOOKUP(L326&amp;"-"&amp;E326,'Np Quality'!A:M,9,FALSE)))</f>
        <v>0.01</v>
      </c>
      <c r="S326" s="394"/>
      <c r="T326" s="395" t="str">
        <f t="shared" si="46"/>
        <v>V1-MA1</v>
      </c>
      <c r="U326" s="395" t="str">
        <f t="shared" si="47"/>
        <v>SIS</v>
      </c>
      <c r="V326" s="396"/>
      <c r="W326" s="282">
        <v>45886</v>
      </c>
      <c r="X326" s="258">
        <f t="shared" si="49"/>
        <v>8</v>
      </c>
      <c r="Y326" s="258">
        <f t="shared" si="50"/>
        <v>2025</v>
      </c>
    </row>
    <row r="327" spans="1:25">
      <c r="A327" s="382" t="str">
        <f t="shared" si="44"/>
        <v>D1-03-06</v>
      </c>
      <c r="B327" s="383">
        <f t="shared" si="48"/>
        <v>1</v>
      </c>
      <c r="C327" s="341" t="s">
        <v>43</v>
      </c>
      <c r="D327" s="282">
        <v>45873</v>
      </c>
      <c r="E327" s="384">
        <f t="shared" si="45"/>
        <v>45873</v>
      </c>
      <c r="F327" s="388">
        <v>0</v>
      </c>
      <c r="G327" s="243">
        <v>6</v>
      </c>
      <c r="H327" s="244" t="s">
        <v>205</v>
      </c>
      <c r="I327" s="243">
        <v>3</v>
      </c>
      <c r="J327" s="387" t="s">
        <v>166</v>
      </c>
      <c r="K327" s="244" t="s">
        <v>122</v>
      </c>
      <c r="L327" s="244" t="s">
        <v>186</v>
      </c>
      <c r="M327" s="244" t="s">
        <v>181</v>
      </c>
      <c r="N327" s="290">
        <v>1.5</v>
      </c>
      <c r="O327" s="391" t="str">
        <f>IF(ISBLANK(L327),"",IF(OR(ISBLANK(VLOOKUP(L327&amp;"-"&amp;E327,'Np Quality'!A:M,6,FALSE)),ISERROR(VLOOKUP(L327&amp;"-"&amp;E327,'Np Quality'!A:M,6,FALSE))),"-",VLOOKUP(L327&amp;"-"&amp;E327,'Np Quality'!A:M,6,FALSE)))</f>
        <v>Np4</v>
      </c>
      <c r="P327" s="391">
        <f>IF(ISBLANK(L327),"",IF(OR(ISBLANK(VLOOKUP(L327&amp;"-"&amp;E327,'Np Quality'!A:M,7,FALSE)),ISERROR(VLOOKUP(L327&amp;"-"&amp;E327,'Np Quality'!A:M,7,FALSE))),"-",VLOOKUP(L327&amp;"-"&amp;E327,'Np Quality'!A:M,7,FALSE)))</f>
        <v>0.98</v>
      </c>
      <c r="Q327" s="391">
        <f>IF(ISBLANK(L327),"",IF(OR(ISBLANK(VLOOKUP(L327&amp;"-"&amp;E327,'Np Quality'!A:M,8,FALSE)),ISERROR(VLOOKUP(L327&amp;"-"&amp;E327,'Np Quality'!A:M,8,FALSE))),"-",VLOOKUP(L327&amp;"-"&amp;E327,'Np Quality'!A:M,8,FALSE)))</f>
        <v>0.98</v>
      </c>
      <c r="R327" s="283">
        <f>IF(ISBLANK(L327),"",IF(OR(ISBLANK(VLOOKUP(L327&amp;"-"&amp;E327,'Np Quality'!A:M,9,FALSE)),ISERROR(VLOOKUP(L327&amp;"-"&amp;E327,'Np Quality'!A:M,9,FALSE))),"-",VLOOKUP(L327&amp;"-"&amp;E327,'Np Quality'!A:M,9,FALSE)))</f>
        <v>0.01</v>
      </c>
      <c r="S327" s="394" t="s">
        <v>363</v>
      </c>
      <c r="T327" s="395" t="str">
        <f t="shared" si="46"/>
        <v>V1-MC1</v>
      </c>
      <c r="U327" s="395" t="str">
        <f t="shared" si="47"/>
        <v>SyAqua</v>
      </c>
      <c r="V327" s="396"/>
      <c r="W327" s="282">
        <v>45887</v>
      </c>
      <c r="X327" s="258">
        <f t="shared" si="49"/>
        <v>8</v>
      </c>
      <c r="Y327" s="258">
        <f t="shared" si="50"/>
        <v>2025</v>
      </c>
    </row>
    <row r="328" spans="1:25">
      <c r="A328" s="382" t="str">
        <f t="shared" si="44"/>
        <v>D1-04-06</v>
      </c>
      <c r="B328" s="383">
        <f t="shared" si="48"/>
        <v>1</v>
      </c>
      <c r="C328" s="341" t="s">
        <v>43</v>
      </c>
      <c r="D328" s="282">
        <v>45873</v>
      </c>
      <c r="E328" s="384">
        <f t="shared" si="45"/>
        <v>45873</v>
      </c>
      <c r="F328" s="388">
        <v>0</v>
      </c>
      <c r="G328" s="243">
        <v>6</v>
      </c>
      <c r="H328" s="244" t="s">
        <v>205</v>
      </c>
      <c r="I328" s="243">
        <v>4</v>
      </c>
      <c r="J328" s="387" t="s">
        <v>166</v>
      </c>
      <c r="K328" s="244" t="s">
        <v>122</v>
      </c>
      <c r="L328" s="244" t="s">
        <v>186</v>
      </c>
      <c r="M328" s="244" t="s">
        <v>181</v>
      </c>
      <c r="N328" s="290">
        <v>1.5</v>
      </c>
      <c r="O328" s="391" t="str">
        <f>IF(ISBLANK(L328),"",IF(OR(ISBLANK(VLOOKUP(L328&amp;"-"&amp;E328,'Np Quality'!A:M,6,FALSE)),ISERROR(VLOOKUP(L328&amp;"-"&amp;E328,'Np Quality'!A:M,6,FALSE))),"-",VLOOKUP(L328&amp;"-"&amp;E328,'Np Quality'!A:M,6,FALSE)))</f>
        <v>Np4</v>
      </c>
      <c r="P328" s="391">
        <f>IF(ISBLANK(L328),"",IF(OR(ISBLANK(VLOOKUP(L328&amp;"-"&amp;E328,'Np Quality'!A:M,7,FALSE)),ISERROR(VLOOKUP(L328&amp;"-"&amp;E328,'Np Quality'!A:M,7,FALSE))),"-",VLOOKUP(L328&amp;"-"&amp;E328,'Np Quality'!A:M,7,FALSE)))</f>
        <v>0.98</v>
      </c>
      <c r="Q328" s="391">
        <f>IF(ISBLANK(L328),"",IF(OR(ISBLANK(VLOOKUP(L328&amp;"-"&amp;E328,'Np Quality'!A:M,8,FALSE)),ISERROR(VLOOKUP(L328&amp;"-"&amp;E328,'Np Quality'!A:M,8,FALSE))),"-",VLOOKUP(L328&amp;"-"&amp;E328,'Np Quality'!A:M,8,FALSE)))</f>
        <v>0.98</v>
      </c>
      <c r="R328" s="283">
        <f>IF(ISBLANK(L328),"",IF(OR(ISBLANK(VLOOKUP(L328&amp;"-"&amp;E328,'Np Quality'!A:M,9,FALSE)),ISERROR(VLOOKUP(L328&amp;"-"&amp;E328,'Np Quality'!A:M,9,FALSE))),"-",VLOOKUP(L328&amp;"-"&amp;E328,'Np Quality'!A:M,9,FALSE)))</f>
        <v>0.01</v>
      </c>
      <c r="S328" s="394" t="s">
        <v>363</v>
      </c>
      <c r="T328" s="395" t="str">
        <f t="shared" si="46"/>
        <v>V1-MC1</v>
      </c>
      <c r="U328" s="395" t="str">
        <f t="shared" si="47"/>
        <v>SyAqua</v>
      </c>
      <c r="V328" s="396"/>
      <c r="W328" s="282">
        <v>45887</v>
      </c>
      <c r="X328" s="258">
        <f t="shared" si="49"/>
        <v>8</v>
      </c>
      <c r="Y328" s="258">
        <f t="shared" si="50"/>
        <v>2025</v>
      </c>
    </row>
    <row r="329" spans="1:25">
      <c r="A329" s="382" t="str">
        <f t="shared" si="44"/>
        <v>D1-05-06</v>
      </c>
      <c r="B329" s="383">
        <f t="shared" si="48"/>
        <v>1</v>
      </c>
      <c r="C329" s="341" t="s">
        <v>43</v>
      </c>
      <c r="D329" s="282">
        <v>45874</v>
      </c>
      <c r="E329" s="384">
        <f t="shared" si="45"/>
        <v>45874</v>
      </c>
      <c r="F329" s="388">
        <v>0</v>
      </c>
      <c r="G329" s="243">
        <v>6</v>
      </c>
      <c r="H329" s="244" t="s">
        <v>205</v>
      </c>
      <c r="I329" s="243">
        <v>5</v>
      </c>
      <c r="J329" s="387" t="s">
        <v>166</v>
      </c>
      <c r="K329" s="244" t="s">
        <v>122</v>
      </c>
      <c r="L329" s="244" t="s">
        <v>186</v>
      </c>
      <c r="M329" s="244" t="s">
        <v>181</v>
      </c>
      <c r="N329" s="290">
        <v>1.5</v>
      </c>
      <c r="O329" s="391" t="str">
        <f>IF(ISBLANK(L329),"",IF(OR(ISBLANK(VLOOKUP(L329&amp;"-"&amp;E329,'Np Quality'!A:M,6,FALSE)),ISERROR(VLOOKUP(L329&amp;"-"&amp;E329,'Np Quality'!A:M,6,FALSE))),"-",VLOOKUP(L329&amp;"-"&amp;E329,'Np Quality'!A:M,6,FALSE)))</f>
        <v>Np4</v>
      </c>
      <c r="P329" s="391">
        <f>IF(ISBLANK(L329),"",IF(OR(ISBLANK(VLOOKUP(L329&amp;"-"&amp;E329,'Np Quality'!A:M,7,FALSE)),ISERROR(VLOOKUP(L329&amp;"-"&amp;E329,'Np Quality'!A:M,7,FALSE))),"-",VLOOKUP(L329&amp;"-"&amp;E329,'Np Quality'!A:M,7,FALSE)))</f>
        <v>0.98</v>
      </c>
      <c r="Q329" s="391">
        <f>IF(ISBLANK(L329),"",IF(OR(ISBLANK(VLOOKUP(L329&amp;"-"&amp;E329,'Np Quality'!A:M,8,FALSE)),ISERROR(VLOOKUP(L329&amp;"-"&amp;E329,'Np Quality'!A:M,8,FALSE))),"-",VLOOKUP(L329&amp;"-"&amp;E329,'Np Quality'!A:M,8,FALSE)))</f>
        <v>0.98</v>
      </c>
      <c r="R329" s="283">
        <f>IF(ISBLANK(L329),"",IF(OR(ISBLANK(VLOOKUP(L329&amp;"-"&amp;E329,'Np Quality'!A:M,9,FALSE)),ISERROR(VLOOKUP(L329&amp;"-"&amp;E329,'Np Quality'!A:M,9,FALSE))),"-",VLOOKUP(L329&amp;"-"&amp;E329,'Np Quality'!A:M,9,FALSE)))</f>
        <v>0</v>
      </c>
      <c r="S329" s="394"/>
      <c r="T329" s="395" t="str">
        <f t="shared" si="46"/>
        <v>V1-MC1</v>
      </c>
      <c r="U329" s="395" t="str">
        <f t="shared" si="47"/>
        <v>SyAqua</v>
      </c>
      <c r="V329" s="396"/>
      <c r="W329" s="282">
        <v>45889</v>
      </c>
      <c r="X329" s="258">
        <f t="shared" si="49"/>
        <v>8</v>
      </c>
      <c r="Y329" s="258">
        <f t="shared" si="50"/>
        <v>2025</v>
      </c>
    </row>
    <row r="330" spans="1:25">
      <c r="A330" s="382" t="str">
        <f t="shared" si="44"/>
        <v>D1-06-06</v>
      </c>
      <c r="B330" s="383">
        <f t="shared" si="48"/>
        <v>1</v>
      </c>
      <c r="C330" s="341" t="s">
        <v>43</v>
      </c>
      <c r="D330" s="282">
        <v>45874</v>
      </c>
      <c r="E330" s="384">
        <f t="shared" si="45"/>
        <v>45874</v>
      </c>
      <c r="F330" s="388">
        <v>0</v>
      </c>
      <c r="G330" s="243">
        <v>6</v>
      </c>
      <c r="H330" s="244" t="s">
        <v>205</v>
      </c>
      <c r="I330" s="243">
        <v>6</v>
      </c>
      <c r="J330" s="387" t="s">
        <v>166</v>
      </c>
      <c r="K330" s="244" t="s">
        <v>122</v>
      </c>
      <c r="L330" s="244" t="s">
        <v>142</v>
      </c>
      <c r="M330" s="244" t="s">
        <v>213</v>
      </c>
      <c r="N330" s="290">
        <v>1.5</v>
      </c>
      <c r="O330" s="391" t="str">
        <f>IF(ISBLANK(L330),"",IF(OR(ISBLANK(VLOOKUP(L330&amp;"-"&amp;E330,'Np Quality'!A:M,6,FALSE)),ISERROR(VLOOKUP(L330&amp;"-"&amp;E330,'Np Quality'!A:M,6,FALSE))),"-",VLOOKUP(L330&amp;"-"&amp;E330,'Np Quality'!A:M,6,FALSE)))</f>
        <v>Np4</v>
      </c>
      <c r="P330" s="391">
        <f>IF(ISBLANK(L330),"",IF(OR(ISBLANK(VLOOKUP(L330&amp;"-"&amp;E330,'Np Quality'!A:M,7,FALSE)),ISERROR(VLOOKUP(L330&amp;"-"&amp;E330,'Np Quality'!A:M,7,FALSE))),"-",VLOOKUP(L330&amp;"-"&amp;E330,'Np Quality'!A:M,7,FALSE)))</f>
        <v>0.98</v>
      </c>
      <c r="Q330" s="391">
        <f>IF(ISBLANK(L330),"",IF(OR(ISBLANK(VLOOKUP(L330&amp;"-"&amp;E330,'Np Quality'!A:M,8,FALSE)),ISERROR(VLOOKUP(L330&amp;"-"&amp;E330,'Np Quality'!A:M,8,FALSE))),"-",VLOOKUP(L330&amp;"-"&amp;E330,'Np Quality'!A:M,8,FALSE)))</f>
        <v>0.98</v>
      </c>
      <c r="R330" s="283">
        <f>IF(ISBLANK(L330),"",IF(OR(ISBLANK(VLOOKUP(L330&amp;"-"&amp;E330,'Np Quality'!A:M,9,FALSE)),ISERROR(VLOOKUP(L330&amp;"-"&amp;E330,'Np Quality'!A:M,9,FALSE))),"-",VLOOKUP(L330&amp;"-"&amp;E330,'Np Quality'!A:M,9,FALSE)))</f>
        <v>0</v>
      </c>
      <c r="S330" s="394"/>
      <c r="T330" s="395" t="str">
        <f t="shared" si="46"/>
        <v>V1-MA1</v>
      </c>
      <c r="U330" s="395" t="str">
        <f t="shared" si="47"/>
        <v>SIS</v>
      </c>
      <c r="V330" s="396"/>
      <c r="W330" s="282">
        <v>45884</v>
      </c>
      <c r="X330" s="258">
        <f t="shared" si="49"/>
        <v>8</v>
      </c>
      <c r="Y330" s="258">
        <f t="shared" si="50"/>
        <v>2025</v>
      </c>
    </row>
    <row r="331" spans="1:25">
      <c r="A331" s="382" t="str">
        <f t="shared" si="44"/>
        <v>D1-07-06</v>
      </c>
      <c r="B331" s="383">
        <f t="shared" si="48"/>
        <v>1</v>
      </c>
      <c r="C331" s="341" t="s">
        <v>43</v>
      </c>
      <c r="D331" s="282">
        <v>45874</v>
      </c>
      <c r="E331" s="384">
        <f t="shared" si="45"/>
        <v>45874</v>
      </c>
      <c r="F331" s="388">
        <v>0</v>
      </c>
      <c r="G331" s="243">
        <v>6</v>
      </c>
      <c r="H331" s="244" t="s">
        <v>205</v>
      </c>
      <c r="I331" s="243">
        <v>7</v>
      </c>
      <c r="J331" s="387" t="s">
        <v>166</v>
      </c>
      <c r="K331" s="244" t="s">
        <v>122</v>
      </c>
      <c r="L331" s="244" t="s">
        <v>142</v>
      </c>
      <c r="M331" s="244" t="s">
        <v>213</v>
      </c>
      <c r="N331" s="290">
        <v>1.5</v>
      </c>
      <c r="O331" s="391" t="str">
        <f>IF(ISBLANK(L331),"",IF(OR(ISBLANK(VLOOKUP(L331&amp;"-"&amp;E331,'Np Quality'!A:M,6,FALSE)),ISERROR(VLOOKUP(L331&amp;"-"&amp;E331,'Np Quality'!A:M,6,FALSE))),"-",VLOOKUP(L331&amp;"-"&amp;E331,'Np Quality'!A:M,6,FALSE)))</f>
        <v>Np4</v>
      </c>
      <c r="P331" s="391">
        <f>IF(ISBLANK(L331),"",IF(OR(ISBLANK(VLOOKUP(L331&amp;"-"&amp;E331,'Np Quality'!A:M,7,FALSE)),ISERROR(VLOOKUP(L331&amp;"-"&amp;E331,'Np Quality'!A:M,7,FALSE))),"-",VLOOKUP(L331&amp;"-"&amp;E331,'Np Quality'!A:M,7,FALSE)))</f>
        <v>0.98</v>
      </c>
      <c r="Q331" s="391">
        <f>IF(ISBLANK(L331),"",IF(OR(ISBLANK(VLOOKUP(L331&amp;"-"&amp;E331,'Np Quality'!A:M,8,FALSE)),ISERROR(VLOOKUP(L331&amp;"-"&amp;E331,'Np Quality'!A:M,8,FALSE))),"-",VLOOKUP(L331&amp;"-"&amp;E331,'Np Quality'!A:M,8,FALSE)))</f>
        <v>0.98</v>
      </c>
      <c r="R331" s="283">
        <f>IF(ISBLANK(L331),"",IF(OR(ISBLANK(VLOOKUP(L331&amp;"-"&amp;E331,'Np Quality'!A:M,9,FALSE)),ISERROR(VLOOKUP(L331&amp;"-"&amp;E331,'Np Quality'!A:M,9,FALSE))),"-",VLOOKUP(L331&amp;"-"&amp;E331,'Np Quality'!A:M,9,FALSE)))</f>
        <v>0</v>
      </c>
      <c r="S331" s="394"/>
      <c r="T331" s="395" t="str">
        <f t="shared" si="46"/>
        <v>V1-MA1</v>
      </c>
      <c r="U331" s="395" t="str">
        <f t="shared" si="47"/>
        <v>SIS</v>
      </c>
      <c r="V331" s="396"/>
      <c r="W331" s="282">
        <v>45887</v>
      </c>
      <c r="X331" s="258">
        <f t="shared" si="49"/>
        <v>8</v>
      </c>
      <c r="Y331" s="258">
        <f t="shared" si="50"/>
        <v>2025</v>
      </c>
    </row>
    <row r="332" spans="1:25">
      <c r="A332" s="382" t="str">
        <f t="shared" si="44"/>
        <v>D1-08-06</v>
      </c>
      <c r="B332" s="383">
        <f t="shared" si="48"/>
        <v>1</v>
      </c>
      <c r="C332" s="341" t="s">
        <v>43</v>
      </c>
      <c r="D332" s="282">
        <v>45875</v>
      </c>
      <c r="E332" s="384">
        <f t="shared" si="45"/>
        <v>45875</v>
      </c>
      <c r="F332" s="388">
        <v>0</v>
      </c>
      <c r="G332" s="243">
        <v>6</v>
      </c>
      <c r="H332" s="244" t="s">
        <v>205</v>
      </c>
      <c r="I332" s="243">
        <v>8</v>
      </c>
      <c r="J332" s="387" t="s">
        <v>166</v>
      </c>
      <c r="K332" s="244" t="s">
        <v>122</v>
      </c>
      <c r="L332" s="244" t="s">
        <v>142</v>
      </c>
      <c r="M332" s="244" t="s">
        <v>213</v>
      </c>
      <c r="N332" s="290">
        <v>1.2</v>
      </c>
      <c r="O332" s="391" t="str">
        <f>IF(ISBLANK(L332),"",IF(OR(ISBLANK(VLOOKUP(L332&amp;"-"&amp;E332,'Np Quality'!A:M,6,FALSE)),ISERROR(VLOOKUP(L332&amp;"-"&amp;E332,'Np Quality'!A:M,6,FALSE))),"-",VLOOKUP(L332&amp;"-"&amp;E332,'Np Quality'!A:M,6,FALSE)))</f>
        <v>Np4</v>
      </c>
      <c r="P332" s="391">
        <f>IF(ISBLANK(L332),"",IF(OR(ISBLANK(VLOOKUP(L332&amp;"-"&amp;E332,'Np Quality'!A:M,7,FALSE)),ISERROR(VLOOKUP(L332&amp;"-"&amp;E332,'Np Quality'!A:M,7,FALSE))),"-",VLOOKUP(L332&amp;"-"&amp;E332,'Np Quality'!A:M,7,FALSE)))</f>
        <v>0.98</v>
      </c>
      <c r="Q332" s="391">
        <f>IF(ISBLANK(L332),"",IF(OR(ISBLANK(VLOOKUP(L332&amp;"-"&amp;E332,'Np Quality'!A:M,8,FALSE)),ISERROR(VLOOKUP(L332&amp;"-"&amp;E332,'Np Quality'!A:M,8,FALSE))),"-",VLOOKUP(L332&amp;"-"&amp;E332,'Np Quality'!A:M,8,FALSE)))</f>
        <v>0.98</v>
      </c>
      <c r="R332" s="283">
        <f>IF(ISBLANK(L332),"",IF(OR(ISBLANK(VLOOKUP(L332&amp;"-"&amp;E332,'Np Quality'!A:M,9,FALSE)),ISERROR(VLOOKUP(L332&amp;"-"&amp;E332,'Np Quality'!A:M,9,FALSE))),"-",VLOOKUP(L332&amp;"-"&amp;E332,'Np Quality'!A:M,9,FALSE)))</f>
        <v>0</v>
      </c>
      <c r="S332" s="394"/>
      <c r="T332" s="395" t="str">
        <f t="shared" si="46"/>
        <v>V1-MA1</v>
      </c>
      <c r="U332" s="395" t="str">
        <f t="shared" si="47"/>
        <v>SIS</v>
      </c>
      <c r="V332" s="396"/>
      <c r="W332" s="282">
        <v>45888</v>
      </c>
      <c r="X332" s="258">
        <f t="shared" si="49"/>
        <v>8</v>
      </c>
      <c r="Y332" s="258">
        <f t="shared" si="50"/>
        <v>2025</v>
      </c>
    </row>
    <row r="333" spans="1:25">
      <c r="A333" s="382" t="str">
        <f t="shared" si="44"/>
        <v>D1-09-06</v>
      </c>
      <c r="B333" s="383">
        <f t="shared" si="48"/>
        <v>1</v>
      </c>
      <c r="C333" s="341" t="s">
        <v>43</v>
      </c>
      <c r="D333" s="282">
        <v>45875</v>
      </c>
      <c r="E333" s="384">
        <f t="shared" si="45"/>
        <v>45875</v>
      </c>
      <c r="F333" s="388">
        <v>0</v>
      </c>
      <c r="G333" s="243">
        <v>6</v>
      </c>
      <c r="H333" s="244" t="s">
        <v>205</v>
      </c>
      <c r="I333" s="243">
        <v>9</v>
      </c>
      <c r="J333" s="387" t="s">
        <v>166</v>
      </c>
      <c r="K333" s="244" t="s">
        <v>122</v>
      </c>
      <c r="L333" s="244" t="s">
        <v>142</v>
      </c>
      <c r="M333" s="244" t="s">
        <v>213</v>
      </c>
      <c r="N333" s="290">
        <v>1.2</v>
      </c>
      <c r="O333" s="391" t="str">
        <f>IF(ISBLANK(L333),"",IF(OR(ISBLANK(VLOOKUP(L333&amp;"-"&amp;E333,'Np Quality'!A:M,6,FALSE)),ISERROR(VLOOKUP(L333&amp;"-"&amp;E333,'Np Quality'!A:M,6,FALSE))),"-",VLOOKUP(L333&amp;"-"&amp;E333,'Np Quality'!A:M,6,FALSE)))</f>
        <v>Np4</v>
      </c>
      <c r="P333" s="391">
        <f>IF(ISBLANK(L333),"",IF(OR(ISBLANK(VLOOKUP(L333&amp;"-"&amp;E333,'Np Quality'!A:M,7,FALSE)),ISERROR(VLOOKUP(L333&amp;"-"&amp;E333,'Np Quality'!A:M,7,FALSE))),"-",VLOOKUP(L333&amp;"-"&amp;E333,'Np Quality'!A:M,7,FALSE)))</f>
        <v>0.98</v>
      </c>
      <c r="Q333" s="391">
        <f>IF(ISBLANK(L333),"",IF(OR(ISBLANK(VLOOKUP(L333&amp;"-"&amp;E333,'Np Quality'!A:M,8,FALSE)),ISERROR(VLOOKUP(L333&amp;"-"&amp;E333,'Np Quality'!A:M,8,FALSE))),"-",VLOOKUP(L333&amp;"-"&amp;E333,'Np Quality'!A:M,8,FALSE)))</f>
        <v>0.98</v>
      </c>
      <c r="R333" s="283">
        <f>IF(ISBLANK(L333),"",IF(OR(ISBLANK(VLOOKUP(L333&amp;"-"&amp;E333,'Np Quality'!A:M,9,FALSE)),ISERROR(VLOOKUP(L333&amp;"-"&amp;E333,'Np Quality'!A:M,9,FALSE))),"-",VLOOKUP(L333&amp;"-"&amp;E333,'Np Quality'!A:M,9,FALSE)))</f>
        <v>0</v>
      </c>
      <c r="S333" s="394"/>
      <c r="T333" s="395" t="str">
        <f t="shared" si="46"/>
        <v>V1-MA1</v>
      </c>
      <c r="U333" s="395" t="str">
        <f t="shared" si="47"/>
        <v>SIS</v>
      </c>
      <c r="V333" s="396"/>
      <c r="W333" s="282">
        <v>45888</v>
      </c>
      <c r="X333" s="258">
        <f t="shared" si="49"/>
        <v>8</v>
      </c>
      <c r="Y333" s="258">
        <f t="shared" si="50"/>
        <v>2025</v>
      </c>
    </row>
    <row r="334" spans="1:25">
      <c r="A334" s="382" t="str">
        <f t="shared" si="44"/>
        <v>D1-10-06</v>
      </c>
      <c r="B334" s="383">
        <f t="shared" si="48"/>
        <v>1</v>
      </c>
      <c r="C334" s="341" t="s">
        <v>43</v>
      </c>
      <c r="D334" s="282">
        <v>45875</v>
      </c>
      <c r="E334" s="384">
        <f t="shared" si="45"/>
        <v>45875</v>
      </c>
      <c r="F334" s="388">
        <v>0</v>
      </c>
      <c r="G334" s="243">
        <v>6</v>
      </c>
      <c r="H334" s="244" t="s">
        <v>205</v>
      </c>
      <c r="I334" s="243">
        <v>10</v>
      </c>
      <c r="J334" s="387" t="s">
        <v>166</v>
      </c>
      <c r="K334" s="244" t="s">
        <v>122</v>
      </c>
      <c r="L334" s="244" t="s">
        <v>186</v>
      </c>
      <c r="M334" s="244" t="s">
        <v>181</v>
      </c>
      <c r="N334" s="290">
        <v>1.2</v>
      </c>
      <c r="O334" s="391" t="str">
        <f>IF(ISBLANK(L334),"",IF(OR(ISBLANK(VLOOKUP(L334&amp;"-"&amp;E334,'Np Quality'!A:M,6,FALSE)),ISERROR(VLOOKUP(L334&amp;"-"&amp;E334,'Np Quality'!A:M,6,FALSE))),"-",VLOOKUP(L334&amp;"-"&amp;E334,'Np Quality'!A:M,6,FALSE)))</f>
        <v>Np4</v>
      </c>
      <c r="P334" s="391">
        <f>IF(ISBLANK(L334),"",IF(OR(ISBLANK(VLOOKUP(L334&amp;"-"&amp;E334,'Np Quality'!A:M,7,FALSE)),ISERROR(VLOOKUP(L334&amp;"-"&amp;E334,'Np Quality'!A:M,7,FALSE))),"-",VLOOKUP(L334&amp;"-"&amp;E334,'Np Quality'!A:M,7,FALSE)))</f>
        <v>0.98</v>
      </c>
      <c r="Q334" s="391">
        <f>IF(ISBLANK(L334),"",IF(OR(ISBLANK(VLOOKUP(L334&amp;"-"&amp;E334,'Np Quality'!A:M,8,FALSE)),ISERROR(VLOOKUP(L334&amp;"-"&amp;E334,'Np Quality'!A:M,8,FALSE))),"-",VLOOKUP(L334&amp;"-"&amp;E334,'Np Quality'!A:M,8,FALSE)))</f>
        <v>0.98</v>
      </c>
      <c r="R334" s="283">
        <f>IF(ISBLANK(L334),"",IF(OR(ISBLANK(VLOOKUP(L334&amp;"-"&amp;E334,'Np Quality'!A:M,9,FALSE)),ISERROR(VLOOKUP(L334&amp;"-"&amp;E334,'Np Quality'!A:M,9,FALSE))),"-",VLOOKUP(L334&amp;"-"&amp;E334,'Np Quality'!A:M,9,FALSE)))</f>
        <v>0</v>
      </c>
      <c r="S334" s="394"/>
      <c r="T334" s="395" t="str">
        <f t="shared" si="46"/>
        <v>V1-MC1</v>
      </c>
      <c r="U334" s="395" t="str">
        <f t="shared" si="47"/>
        <v>SyAqua</v>
      </c>
      <c r="V334" s="396"/>
      <c r="W334" s="282">
        <v>45890</v>
      </c>
      <c r="X334" s="258">
        <f t="shared" si="49"/>
        <v>8</v>
      </c>
      <c r="Y334" s="258">
        <f t="shared" si="50"/>
        <v>2025</v>
      </c>
    </row>
    <row r="335" spans="1:25">
      <c r="A335" s="382" t="str">
        <f t="shared" si="44"/>
        <v>C1-01-07</v>
      </c>
      <c r="B335" s="383">
        <f t="shared" si="48"/>
        <v>1</v>
      </c>
      <c r="C335" s="341" t="s">
        <v>43</v>
      </c>
      <c r="D335" s="282">
        <v>45876</v>
      </c>
      <c r="E335" s="384">
        <f t="shared" si="45"/>
        <v>45876</v>
      </c>
      <c r="F335" s="388">
        <v>0</v>
      </c>
      <c r="G335" s="243">
        <v>7</v>
      </c>
      <c r="H335" s="244" t="s">
        <v>187</v>
      </c>
      <c r="I335" s="243">
        <v>1</v>
      </c>
      <c r="J335" s="387" t="s">
        <v>166</v>
      </c>
      <c r="K335" s="244" t="s">
        <v>122</v>
      </c>
      <c r="L335" s="244" t="s">
        <v>142</v>
      </c>
      <c r="M335" s="244" t="s">
        <v>213</v>
      </c>
      <c r="N335" s="290">
        <v>1.5</v>
      </c>
      <c r="O335" s="391" t="str">
        <f>IF(ISBLANK(L335),"",IF(OR(ISBLANK(VLOOKUP(L335&amp;"-"&amp;E335,'Np Quality'!A:M,6,FALSE)),ISERROR(VLOOKUP(L335&amp;"-"&amp;E335,'Np Quality'!A:M,6,FALSE))),"-",VLOOKUP(L335&amp;"-"&amp;E335,'Np Quality'!A:M,6,FALSE)))</f>
        <v>Np4</v>
      </c>
      <c r="P335" s="391">
        <f>IF(ISBLANK(L335),"",IF(OR(ISBLANK(VLOOKUP(L335&amp;"-"&amp;E335,'Np Quality'!A:M,7,FALSE)),ISERROR(VLOOKUP(L335&amp;"-"&amp;E335,'Np Quality'!A:M,7,FALSE))),"-",VLOOKUP(L335&amp;"-"&amp;E335,'Np Quality'!A:M,7,FALSE)))</f>
        <v>0.98</v>
      </c>
      <c r="Q335" s="391">
        <f>IF(ISBLANK(L335),"",IF(OR(ISBLANK(VLOOKUP(L335&amp;"-"&amp;E335,'Np Quality'!A:M,8,FALSE)),ISERROR(VLOOKUP(L335&amp;"-"&amp;E335,'Np Quality'!A:M,8,FALSE))),"-",VLOOKUP(L335&amp;"-"&amp;E335,'Np Quality'!A:M,8,FALSE)))</f>
        <v>0.98</v>
      </c>
      <c r="R335" s="283">
        <f>IF(ISBLANK(L335),"",IF(OR(ISBLANK(VLOOKUP(L335&amp;"-"&amp;E335,'Np Quality'!A:M,9,FALSE)),ISERROR(VLOOKUP(L335&amp;"-"&amp;E335,'Np Quality'!A:M,9,FALSE))),"-",VLOOKUP(L335&amp;"-"&amp;E335,'Np Quality'!A:M,9,FALSE)))</f>
        <v>0</v>
      </c>
      <c r="S335" s="394"/>
      <c r="T335" s="395" t="str">
        <f t="shared" si="46"/>
        <v>V1-MA1</v>
      </c>
      <c r="U335" s="395" t="str">
        <f t="shared" si="47"/>
        <v>SIS</v>
      </c>
      <c r="V335" s="396"/>
      <c r="W335" s="282">
        <v>45891</v>
      </c>
      <c r="X335" s="258">
        <f t="shared" si="49"/>
        <v>8</v>
      </c>
      <c r="Y335" s="258">
        <f t="shared" si="50"/>
        <v>2025</v>
      </c>
    </row>
    <row r="336" spans="1:25">
      <c r="A336" s="382" t="str">
        <f t="shared" si="44"/>
        <v>C1-02-07</v>
      </c>
      <c r="B336" s="383">
        <f t="shared" si="48"/>
        <v>1</v>
      </c>
      <c r="C336" s="341" t="s">
        <v>43</v>
      </c>
      <c r="D336" s="282">
        <v>45876</v>
      </c>
      <c r="E336" s="384">
        <f t="shared" si="45"/>
        <v>45876</v>
      </c>
      <c r="F336" s="388">
        <v>0</v>
      </c>
      <c r="G336" s="243">
        <v>7</v>
      </c>
      <c r="H336" s="244" t="s">
        <v>187</v>
      </c>
      <c r="I336" s="243">
        <v>2</v>
      </c>
      <c r="J336" s="387" t="s">
        <v>166</v>
      </c>
      <c r="K336" s="244" t="s">
        <v>122</v>
      </c>
      <c r="L336" s="244" t="s">
        <v>142</v>
      </c>
      <c r="M336" s="244" t="s">
        <v>213</v>
      </c>
      <c r="N336" s="290">
        <v>1.5</v>
      </c>
      <c r="O336" s="391" t="str">
        <f>IF(ISBLANK(L336),"",IF(OR(ISBLANK(VLOOKUP(L336&amp;"-"&amp;E336,'Np Quality'!A:M,6,FALSE)),ISERROR(VLOOKUP(L336&amp;"-"&amp;E336,'Np Quality'!A:M,6,FALSE))),"-",VLOOKUP(L336&amp;"-"&amp;E336,'Np Quality'!A:M,6,FALSE)))</f>
        <v>Np4</v>
      </c>
      <c r="P336" s="391">
        <f>IF(ISBLANK(L336),"",IF(OR(ISBLANK(VLOOKUP(L336&amp;"-"&amp;E336,'Np Quality'!A:M,7,FALSE)),ISERROR(VLOOKUP(L336&amp;"-"&amp;E336,'Np Quality'!A:M,7,FALSE))),"-",VLOOKUP(L336&amp;"-"&amp;E336,'Np Quality'!A:M,7,FALSE)))</f>
        <v>0.98</v>
      </c>
      <c r="Q336" s="391">
        <f>IF(ISBLANK(L336),"",IF(OR(ISBLANK(VLOOKUP(L336&amp;"-"&amp;E336,'Np Quality'!A:M,8,FALSE)),ISERROR(VLOOKUP(L336&amp;"-"&amp;E336,'Np Quality'!A:M,8,FALSE))),"-",VLOOKUP(L336&amp;"-"&amp;E336,'Np Quality'!A:M,8,FALSE)))</f>
        <v>0.98</v>
      </c>
      <c r="R336" s="283">
        <f>IF(ISBLANK(L336),"",IF(OR(ISBLANK(VLOOKUP(L336&amp;"-"&amp;E336,'Np Quality'!A:M,9,FALSE)),ISERROR(VLOOKUP(L336&amp;"-"&amp;E336,'Np Quality'!A:M,9,FALSE))),"-",VLOOKUP(L336&amp;"-"&amp;E336,'Np Quality'!A:M,9,FALSE)))</f>
        <v>0</v>
      </c>
      <c r="S336" s="394"/>
      <c r="T336" s="395" t="str">
        <f t="shared" si="46"/>
        <v>V1-MA1</v>
      </c>
      <c r="U336" s="395" t="str">
        <f t="shared" si="47"/>
        <v>SIS</v>
      </c>
      <c r="V336" s="396"/>
      <c r="W336" s="282">
        <v>45892</v>
      </c>
      <c r="X336" s="258">
        <f t="shared" si="49"/>
        <v>8</v>
      </c>
      <c r="Y336" s="258">
        <f t="shared" si="50"/>
        <v>2025</v>
      </c>
    </row>
    <row r="337" spans="1:25">
      <c r="A337" s="382" t="str">
        <f t="shared" si="44"/>
        <v>C1-03-07</v>
      </c>
      <c r="B337" s="383">
        <f t="shared" si="48"/>
        <v>1</v>
      </c>
      <c r="C337" s="341" t="s">
        <v>43</v>
      </c>
      <c r="D337" s="282">
        <v>45876</v>
      </c>
      <c r="E337" s="384">
        <f t="shared" si="45"/>
        <v>45876</v>
      </c>
      <c r="F337" s="388">
        <v>0</v>
      </c>
      <c r="G337" s="243">
        <v>7</v>
      </c>
      <c r="H337" s="244" t="s">
        <v>187</v>
      </c>
      <c r="I337" s="243">
        <v>3</v>
      </c>
      <c r="J337" s="387" t="s">
        <v>166</v>
      </c>
      <c r="K337" s="244" t="s">
        <v>122</v>
      </c>
      <c r="L337" s="244" t="s">
        <v>186</v>
      </c>
      <c r="M337" s="244" t="s">
        <v>181</v>
      </c>
      <c r="N337" s="290">
        <v>1.5</v>
      </c>
      <c r="O337" s="391" t="str">
        <f>IF(ISBLANK(L337),"",IF(OR(ISBLANK(VLOOKUP(L337&amp;"-"&amp;E337,'Np Quality'!A:M,6,FALSE)),ISERROR(VLOOKUP(L337&amp;"-"&amp;E337,'Np Quality'!A:M,6,FALSE))),"-",VLOOKUP(L337&amp;"-"&amp;E337,'Np Quality'!A:M,6,FALSE)))</f>
        <v>Np4</v>
      </c>
      <c r="P337" s="391">
        <f>IF(ISBLANK(L337),"",IF(OR(ISBLANK(VLOOKUP(L337&amp;"-"&amp;E337,'Np Quality'!A:M,7,FALSE)),ISERROR(VLOOKUP(L337&amp;"-"&amp;E337,'Np Quality'!A:M,7,FALSE))),"-",VLOOKUP(L337&amp;"-"&amp;E337,'Np Quality'!A:M,7,FALSE)))</f>
        <v>0.98</v>
      </c>
      <c r="Q337" s="391">
        <f>IF(ISBLANK(L337),"",IF(OR(ISBLANK(VLOOKUP(L337&amp;"-"&amp;E337,'Np Quality'!A:M,8,FALSE)),ISERROR(VLOOKUP(L337&amp;"-"&amp;E337,'Np Quality'!A:M,8,FALSE))),"-",VLOOKUP(L337&amp;"-"&amp;E337,'Np Quality'!A:M,8,FALSE)))</f>
        <v>0.98</v>
      </c>
      <c r="R337" s="283">
        <f>IF(ISBLANK(L337),"",IF(OR(ISBLANK(VLOOKUP(L337&amp;"-"&amp;E337,'Np Quality'!A:M,9,FALSE)),ISERROR(VLOOKUP(L337&amp;"-"&amp;E337,'Np Quality'!A:M,9,FALSE))),"-",VLOOKUP(L337&amp;"-"&amp;E337,'Np Quality'!A:M,9,FALSE)))</f>
        <v>0</v>
      </c>
      <c r="S337" s="394"/>
      <c r="T337" s="395" t="str">
        <f t="shared" si="46"/>
        <v>V1-MC1</v>
      </c>
      <c r="U337" s="395" t="str">
        <f t="shared" si="47"/>
        <v>SyAqua</v>
      </c>
      <c r="V337" s="396"/>
      <c r="W337" s="282">
        <v>45891</v>
      </c>
      <c r="X337" s="258">
        <f t="shared" si="49"/>
        <v>8</v>
      </c>
      <c r="Y337" s="258">
        <f t="shared" si="50"/>
        <v>2025</v>
      </c>
    </row>
    <row r="338" spans="1:25">
      <c r="A338" s="382" t="str">
        <f t="shared" si="44"/>
        <v>C1-04-07</v>
      </c>
      <c r="B338" s="383">
        <f t="shared" si="48"/>
        <v>1</v>
      </c>
      <c r="C338" s="341" t="s">
        <v>43</v>
      </c>
      <c r="D338" s="282">
        <v>45877</v>
      </c>
      <c r="E338" s="384">
        <f t="shared" si="45"/>
        <v>45877</v>
      </c>
      <c r="F338" s="388">
        <v>0</v>
      </c>
      <c r="G338" s="243">
        <v>7</v>
      </c>
      <c r="H338" s="244" t="s">
        <v>187</v>
      </c>
      <c r="I338" s="243">
        <v>4</v>
      </c>
      <c r="J338" s="387" t="s">
        <v>166</v>
      </c>
      <c r="K338" s="244" t="s">
        <v>122</v>
      </c>
      <c r="L338" s="244" t="s">
        <v>142</v>
      </c>
      <c r="M338" s="244" t="s">
        <v>213</v>
      </c>
      <c r="N338" s="290">
        <v>1.5</v>
      </c>
      <c r="O338" s="391" t="str">
        <f>IF(ISBLANK(L338),"",IF(OR(ISBLANK(VLOOKUP(L338&amp;"-"&amp;E338,'Np Quality'!A:M,6,FALSE)),ISERROR(VLOOKUP(L338&amp;"-"&amp;E338,'Np Quality'!A:M,6,FALSE))),"-",VLOOKUP(L338&amp;"-"&amp;E338,'Np Quality'!A:M,6,FALSE)))</f>
        <v>Np4</v>
      </c>
      <c r="P338" s="391">
        <f>IF(ISBLANK(L338),"",IF(OR(ISBLANK(VLOOKUP(L338&amp;"-"&amp;E338,'Np Quality'!A:M,7,FALSE)),ISERROR(VLOOKUP(L338&amp;"-"&amp;E338,'Np Quality'!A:M,7,FALSE))),"-",VLOOKUP(L338&amp;"-"&amp;E338,'Np Quality'!A:M,7,FALSE)))</f>
        <v>0.98</v>
      </c>
      <c r="Q338" s="391">
        <f>IF(ISBLANK(L338),"",IF(OR(ISBLANK(VLOOKUP(L338&amp;"-"&amp;E338,'Np Quality'!A:M,8,FALSE)),ISERROR(VLOOKUP(L338&amp;"-"&amp;E338,'Np Quality'!A:M,8,FALSE))),"-",VLOOKUP(L338&amp;"-"&amp;E338,'Np Quality'!A:M,8,FALSE)))</f>
        <v>0.98</v>
      </c>
      <c r="R338" s="283">
        <f>IF(ISBLANK(L338),"",IF(OR(ISBLANK(VLOOKUP(L338&amp;"-"&amp;E338,'Np Quality'!A:M,9,FALSE)),ISERROR(VLOOKUP(L338&amp;"-"&amp;E338,'Np Quality'!A:M,9,FALSE))),"-",VLOOKUP(L338&amp;"-"&amp;E338,'Np Quality'!A:M,9,FALSE)))</f>
        <v>0</v>
      </c>
      <c r="S338" s="394"/>
      <c r="T338" s="395" t="str">
        <f t="shared" si="46"/>
        <v>V1-MA1</v>
      </c>
      <c r="U338" s="395" t="str">
        <f t="shared" si="47"/>
        <v>SIS</v>
      </c>
      <c r="V338" s="396"/>
      <c r="W338" s="282">
        <v>45892</v>
      </c>
      <c r="X338" s="258">
        <f t="shared" si="49"/>
        <v>8</v>
      </c>
      <c r="Y338" s="258">
        <f t="shared" si="50"/>
        <v>2025</v>
      </c>
    </row>
    <row r="339" spans="1:25">
      <c r="A339" s="382" t="str">
        <f t="shared" si="44"/>
        <v>C1-05-07</v>
      </c>
      <c r="B339" s="383">
        <f t="shared" si="48"/>
        <v>1</v>
      </c>
      <c r="C339" s="341" t="s">
        <v>43</v>
      </c>
      <c r="D339" s="282">
        <v>45877</v>
      </c>
      <c r="E339" s="384">
        <f t="shared" si="45"/>
        <v>45877</v>
      </c>
      <c r="F339" s="388">
        <v>0</v>
      </c>
      <c r="G339" s="243">
        <v>7</v>
      </c>
      <c r="H339" s="244" t="s">
        <v>187</v>
      </c>
      <c r="I339" s="243">
        <v>5</v>
      </c>
      <c r="J339" s="387" t="s">
        <v>166</v>
      </c>
      <c r="K339" s="244" t="s">
        <v>122</v>
      </c>
      <c r="L339" s="244" t="s">
        <v>142</v>
      </c>
      <c r="M339" s="244" t="s">
        <v>213</v>
      </c>
      <c r="N339" s="290">
        <v>1.5</v>
      </c>
      <c r="O339" s="391" t="str">
        <f>IF(ISBLANK(L339),"",IF(OR(ISBLANK(VLOOKUP(L339&amp;"-"&amp;E339,'Np Quality'!A:M,6,FALSE)),ISERROR(VLOOKUP(L339&amp;"-"&amp;E339,'Np Quality'!A:M,6,FALSE))),"-",VLOOKUP(L339&amp;"-"&amp;E339,'Np Quality'!A:M,6,FALSE)))</f>
        <v>Np4</v>
      </c>
      <c r="P339" s="391">
        <f>IF(ISBLANK(L339),"",IF(OR(ISBLANK(VLOOKUP(L339&amp;"-"&amp;E339,'Np Quality'!A:M,7,FALSE)),ISERROR(VLOOKUP(L339&amp;"-"&amp;E339,'Np Quality'!A:M,7,FALSE))),"-",VLOOKUP(L339&amp;"-"&amp;E339,'Np Quality'!A:M,7,FALSE)))</f>
        <v>0.98</v>
      </c>
      <c r="Q339" s="391">
        <f>IF(ISBLANK(L339),"",IF(OR(ISBLANK(VLOOKUP(L339&amp;"-"&amp;E339,'Np Quality'!A:M,8,FALSE)),ISERROR(VLOOKUP(L339&amp;"-"&amp;E339,'Np Quality'!A:M,8,FALSE))),"-",VLOOKUP(L339&amp;"-"&amp;E339,'Np Quality'!A:M,8,FALSE)))</f>
        <v>0.98</v>
      </c>
      <c r="R339" s="283">
        <f>IF(ISBLANK(L339),"",IF(OR(ISBLANK(VLOOKUP(L339&amp;"-"&amp;E339,'Np Quality'!A:M,9,FALSE)),ISERROR(VLOOKUP(L339&amp;"-"&amp;E339,'Np Quality'!A:M,9,FALSE))),"-",VLOOKUP(L339&amp;"-"&amp;E339,'Np Quality'!A:M,9,FALSE)))</f>
        <v>0</v>
      </c>
      <c r="S339" s="394"/>
      <c r="T339" s="395" t="str">
        <f t="shared" si="46"/>
        <v>V1-MA1</v>
      </c>
      <c r="U339" s="395" t="str">
        <f t="shared" si="47"/>
        <v>SIS</v>
      </c>
      <c r="V339" s="396"/>
      <c r="W339" s="282">
        <v>45897</v>
      </c>
      <c r="X339" s="258">
        <f t="shared" si="49"/>
        <v>8</v>
      </c>
      <c r="Y339" s="258">
        <f t="shared" si="50"/>
        <v>2025</v>
      </c>
    </row>
    <row r="340" spans="1:25">
      <c r="A340" s="382" t="str">
        <f t="shared" si="44"/>
        <v>C1-06-07</v>
      </c>
      <c r="B340" s="383">
        <f t="shared" si="48"/>
        <v>1</v>
      </c>
      <c r="C340" s="341" t="s">
        <v>43</v>
      </c>
      <c r="D340" s="282">
        <v>45877</v>
      </c>
      <c r="E340" s="384">
        <f t="shared" si="45"/>
        <v>45877</v>
      </c>
      <c r="F340" s="388">
        <v>0</v>
      </c>
      <c r="G340" s="243">
        <v>7</v>
      </c>
      <c r="H340" s="244" t="s">
        <v>187</v>
      </c>
      <c r="I340" s="243">
        <v>6</v>
      </c>
      <c r="J340" s="387" t="s">
        <v>166</v>
      </c>
      <c r="K340" s="244" t="s">
        <v>122</v>
      </c>
      <c r="L340" s="244" t="s">
        <v>186</v>
      </c>
      <c r="M340" s="244" t="s">
        <v>181</v>
      </c>
      <c r="N340" s="290">
        <v>1.5</v>
      </c>
      <c r="O340" s="391" t="str">
        <f>IF(ISBLANK(L340),"",IF(OR(ISBLANK(VLOOKUP(L340&amp;"-"&amp;E340,'Np Quality'!A:M,6,FALSE)),ISERROR(VLOOKUP(L340&amp;"-"&amp;E340,'Np Quality'!A:M,6,FALSE))),"-",VLOOKUP(L340&amp;"-"&amp;E340,'Np Quality'!A:M,6,FALSE)))</f>
        <v>Np4</v>
      </c>
      <c r="P340" s="391">
        <f>IF(ISBLANK(L340),"",IF(OR(ISBLANK(VLOOKUP(L340&amp;"-"&amp;E340,'Np Quality'!A:M,7,FALSE)),ISERROR(VLOOKUP(L340&amp;"-"&amp;E340,'Np Quality'!A:M,7,FALSE))),"-",VLOOKUP(L340&amp;"-"&amp;E340,'Np Quality'!A:M,7,FALSE)))</f>
        <v>0.98</v>
      </c>
      <c r="Q340" s="391">
        <f>IF(ISBLANK(L340),"",IF(OR(ISBLANK(VLOOKUP(L340&amp;"-"&amp;E340,'Np Quality'!A:M,8,FALSE)),ISERROR(VLOOKUP(L340&amp;"-"&amp;E340,'Np Quality'!A:M,8,FALSE))),"-",VLOOKUP(L340&amp;"-"&amp;E340,'Np Quality'!A:M,8,FALSE)))</f>
        <v>0.98</v>
      </c>
      <c r="R340" s="283">
        <f>IF(ISBLANK(L340),"",IF(OR(ISBLANK(VLOOKUP(L340&amp;"-"&amp;E340,'Np Quality'!A:M,9,FALSE)),ISERROR(VLOOKUP(L340&amp;"-"&amp;E340,'Np Quality'!A:M,9,FALSE))),"-",VLOOKUP(L340&amp;"-"&amp;E340,'Np Quality'!A:M,9,FALSE)))</f>
        <v>0</v>
      </c>
      <c r="S340" s="394"/>
      <c r="T340" s="395" t="str">
        <f t="shared" si="46"/>
        <v>V1-MC1</v>
      </c>
      <c r="U340" s="395" t="str">
        <f t="shared" si="47"/>
        <v>SyAqua</v>
      </c>
      <c r="V340" s="396"/>
      <c r="W340" s="282">
        <v>45891</v>
      </c>
      <c r="X340" s="258">
        <f t="shared" si="49"/>
        <v>8</v>
      </c>
      <c r="Y340" s="258">
        <f t="shared" si="50"/>
        <v>2025</v>
      </c>
    </row>
    <row r="341" spans="1:25">
      <c r="A341" s="382" t="str">
        <f t="shared" si="44"/>
        <v>C1-07-07</v>
      </c>
      <c r="B341" s="383">
        <f t="shared" si="48"/>
        <v>1</v>
      </c>
      <c r="C341" s="341" t="s">
        <v>43</v>
      </c>
      <c r="D341" s="282">
        <v>45878</v>
      </c>
      <c r="E341" s="384">
        <f t="shared" si="45"/>
        <v>45878</v>
      </c>
      <c r="F341" s="388">
        <v>0</v>
      </c>
      <c r="G341" s="243">
        <v>7</v>
      </c>
      <c r="H341" s="244" t="s">
        <v>187</v>
      </c>
      <c r="I341" s="243">
        <v>7</v>
      </c>
      <c r="J341" s="387" t="s">
        <v>166</v>
      </c>
      <c r="K341" s="244" t="s">
        <v>122</v>
      </c>
      <c r="L341" s="244" t="s">
        <v>186</v>
      </c>
      <c r="M341" s="244" t="s">
        <v>181</v>
      </c>
      <c r="N341" s="290">
        <v>1.5</v>
      </c>
      <c r="O341" s="391" t="str">
        <f>IF(ISBLANK(L341),"",IF(OR(ISBLANK(VLOOKUP(L341&amp;"-"&amp;E341,'Np Quality'!A:M,6,FALSE)),ISERROR(VLOOKUP(L341&amp;"-"&amp;E341,'Np Quality'!A:M,6,FALSE))),"-",VLOOKUP(L341&amp;"-"&amp;E341,'Np Quality'!A:M,6,FALSE)))</f>
        <v>Np4</v>
      </c>
      <c r="P341" s="391">
        <f>IF(ISBLANK(L341),"",IF(OR(ISBLANK(VLOOKUP(L341&amp;"-"&amp;E341,'Np Quality'!A:M,7,FALSE)),ISERROR(VLOOKUP(L341&amp;"-"&amp;E341,'Np Quality'!A:M,7,FALSE))),"-",VLOOKUP(L341&amp;"-"&amp;E341,'Np Quality'!A:M,7,FALSE)))</f>
        <v>0.98</v>
      </c>
      <c r="Q341" s="391">
        <f>IF(ISBLANK(L341),"",IF(OR(ISBLANK(VLOOKUP(L341&amp;"-"&amp;E341,'Np Quality'!A:M,8,FALSE)),ISERROR(VLOOKUP(L341&amp;"-"&amp;E341,'Np Quality'!A:M,8,FALSE))),"-",VLOOKUP(L341&amp;"-"&amp;E341,'Np Quality'!A:M,8,FALSE)))</f>
        <v>0.98</v>
      </c>
      <c r="R341" s="283">
        <f>IF(ISBLANK(L341),"",IF(OR(ISBLANK(VLOOKUP(L341&amp;"-"&amp;E341,'Np Quality'!A:M,9,FALSE)),ISERROR(VLOOKUP(L341&amp;"-"&amp;E341,'Np Quality'!A:M,9,FALSE))),"-",VLOOKUP(L341&amp;"-"&amp;E341,'Np Quality'!A:M,9,FALSE)))</f>
        <v>0</v>
      </c>
      <c r="S341" s="394"/>
      <c r="T341" s="395" t="str">
        <f t="shared" si="46"/>
        <v>V1-MC1</v>
      </c>
      <c r="U341" s="395" t="str">
        <f t="shared" si="47"/>
        <v>SyAqua</v>
      </c>
      <c r="V341" s="396"/>
      <c r="W341" s="282">
        <v>45894</v>
      </c>
      <c r="X341" s="258">
        <f t="shared" si="49"/>
        <v>8</v>
      </c>
      <c r="Y341" s="258">
        <f t="shared" si="50"/>
        <v>2025</v>
      </c>
    </row>
    <row r="342" spans="1:25">
      <c r="A342" s="382" t="str">
        <f t="shared" si="44"/>
        <v>C1-08-07</v>
      </c>
      <c r="B342" s="383">
        <f t="shared" si="48"/>
        <v>1</v>
      </c>
      <c r="C342" s="341" t="s">
        <v>43</v>
      </c>
      <c r="D342" s="282">
        <v>45878</v>
      </c>
      <c r="E342" s="384">
        <f t="shared" si="45"/>
        <v>45878</v>
      </c>
      <c r="F342" s="388">
        <v>0</v>
      </c>
      <c r="G342" s="243">
        <v>7</v>
      </c>
      <c r="H342" s="244" t="s">
        <v>187</v>
      </c>
      <c r="I342" s="243">
        <v>8</v>
      </c>
      <c r="J342" s="387" t="s">
        <v>166</v>
      </c>
      <c r="K342" s="244" t="s">
        <v>122</v>
      </c>
      <c r="L342" s="244" t="s">
        <v>142</v>
      </c>
      <c r="M342" s="244" t="s">
        <v>213</v>
      </c>
      <c r="N342" s="290">
        <v>1.5</v>
      </c>
      <c r="O342" s="391" t="str">
        <f>IF(ISBLANK(L342),"",IF(OR(ISBLANK(VLOOKUP(L342&amp;"-"&amp;E342,'Np Quality'!A:M,6,FALSE)),ISERROR(VLOOKUP(L342&amp;"-"&amp;E342,'Np Quality'!A:M,6,FALSE))),"-",VLOOKUP(L342&amp;"-"&amp;E342,'Np Quality'!A:M,6,FALSE)))</f>
        <v>Np4</v>
      </c>
      <c r="P342" s="391">
        <f>IF(ISBLANK(L342),"",IF(OR(ISBLANK(VLOOKUP(L342&amp;"-"&amp;E342,'Np Quality'!A:M,7,FALSE)),ISERROR(VLOOKUP(L342&amp;"-"&amp;E342,'Np Quality'!A:M,7,FALSE))),"-",VLOOKUP(L342&amp;"-"&amp;E342,'Np Quality'!A:M,7,FALSE)))</f>
        <v>0.98</v>
      </c>
      <c r="Q342" s="391">
        <f>IF(ISBLANK(L342),"",IF(OR(ISBLANK(VLOOKUP(L342&amp;"-"&amp;E342,'Np Quality'!A:M,8,FALSE)),ISERROR(VLOOKUP(L342&amp;"-"&amp;E342,'Np Quality'!A:M,8,FALSE))),"-",VLOOKUP(L342&amp;"-"&amp;E342,'Np Quality'!A:M,8,FALSE)))</f>
        <v>0.98</v>
      </c>
      <c r="R342" s="283">
        <f>IF(ISBLANK(L342),"",IF(OR(ISBLANK(VLOOKUP(L342&amp;"-"&amp;E342,'Np Quality'!A:M,9,FALSE)),ISERROR(VLOOKUP(L342&amp;"-"&amp;E342,'Np Quality'!A:M,9,FALSE))),"-",VLOOKUP(L342&amp;"-"&amp;E342,'Np Quality'!A:M,9,FALSE)))</f>
        <v>0</v>
      </c>
      <c r="S342" s="394"/>
      <c r="T342" s="395" t="str">
        <f t="shared" si="46"/>
        <v>V1-MA1</v>
      </c>
      <c r="U342" s="395" t="str">
        <f t="shared" si="47"/>
        <v>SIS</v>
      </c>
      <c r="V342" s="396"/>
      <c r="W342" s="282">
        <v>45898</v>
      </c>
      <c r="X342" s="258">
        <f t="shared" si="49"/>
        <v>8</v>
      </c>
      <c r="Y342" s="258">
        <f t="shared" si="50"/>
        <v>2025</v>
      </c>
    </row>
    <row r="343" spans="1:25">
      <c r="A343" s="382" t="str">
        <f t="shared" si="44"/>
        <v>A1-01-07</v>
      </c>
      <c r="B343" s="383">
        <f t="shared" si="48"/>
        <v>1</v>
      </c>
      <c r="C343" s="341" t="s">
        <v>43</v>
      </c>
      <c r="D343" s="282">
        <v>45885</v>
      </c>
      <c r="E343" s="384">
        <f t="shared" si="45"/>
        <v>45885</v>
      </c>
      <c r="F343" s="388">
        <v>0</v>
      </c>
      <c r="G343" s="243">
        <v>7</v>
      </c>
      <c r="H343" s="244" t="s">
        <v>144</v>
      </c>
      <c r="I343" s="243">
        <v>1</v>
      </c>
      <c r="J343" s="387" t="s">
        <v>166</v>
      </c>
      <c r="K343" s="244" t="s">
        <v>122</v>
      </c>
      <c r="L343" s="244" t="s">
        <v>142</v>
      </c>
      <c r="M343" s="244" t="s">
        <v>213</v>
      </c>
      <c r="N343" s="290">
        <v>1.5</v>
      </c>
      <c r="O343" s="391" t="str">
        <f>IF(ISBLANK(L343),"",IF(OR(ISBLANK(VLOOKUP(L343&amp;"-"&amp;E343,'Np Quality'!A:M,6,FALSE)),ISERROR(VLOOKUP(L343&amp;"-"&amp;E343,'Np Quality'!A:M,6,FALSE))),"-",VLOOKUP(L343&amp;"-"&amp;E343,'Np Quality'!A:M,6,FALSE)))</f>
        <v>Np4</v>
      </c>
      <c r="P343" s="391">
        <f>IF(ISBLANK(L343),"",IF(OR(ISBLANK(VLOOKUP(L343&amp;"-"&amp;E343,'Np Quality'!A:M,7,FALSE)),ISERROR(VLOOKUP(L343&amp;"-"&amp;E343,'Np Quality'!A:M,7,FALSE))),"-",VLOOKUP(L343&amp;"-"&amp;E343,'Np Quality'!A:M,7,FALSE)))</f>
        <v>0.98</v>
      </c>
      <c r="Q343" s="391">
        <f>IF(ISBLANK(L343),"",IF(OR(ISBLANK(VLOOKUP(L343&amp;"-"&amp;E343,'Np Quality'!A:M,8,FALSE)),ISERROR(VLOOKUP(L343&amp;"-"&amp;E343,'Np Quality'!A:M,8,FALSE))),"-",VLOOKUP(L343&amp;"-"&amp;E343,'Np Quality'!A:M,8,FALSE)))</f>
        <v>0.98</v>
      </c>
      <c r="R343" s="283">
        <f>IF(ISBLANK(L343),"",IF(OR(ISBLANK(VLOOKUP(L343&amp;"-"&amp;E343,'Np Quality'!A:M,9,FALSE)),ISERROR(VLOOKUP(L343&amp;"-"&amp;E343,'Np Quality'!A:M,9,FALSE))),"-",VLOOKUP(L343&amp;"-"&amp;E343,'Np Quality'!A:M,9,FALSE)))</f>
        <v>0</v>
      </c>
      <c r="S343" s="394"/>
      <c r="T343" s="395" t="str">
        <f t="shared" si="46"/>
        <v>V1-MA1</v>
      </c>
      <c r="U343" s="395" t="str">
        <f t="shared" si="47"/>
        <v>SIS</v>
      </c>
      <c r="V343" s="396"/>
      <c r="W343" s="282">
        <v>45904</v>
      </c>
      <c r="X343" s="258">
        <f t="shared" ref="X343:X356" si="51">MONTH(W343)</f>
        <v>9</v>
      </c>
      <c r="Y343" s="258">
        <f t="shared" ref="Y343:Y356" si="52">YEAR(W343)</f>
        <v>2025</v>
      </c>
    </row>
    <row r="344" spans="1:25">
      <c r="A344" s="382" t="str">
        <f t="shared" si="44"/>
        <v>A1-02-07</v>
      </c>
      <c r="B344" s="383">
        <f t="shared" si="48"/>
        <v>1</v>
      </c>
      <c r="C344" s="341" t="s">
        <v>43</v>
      </c>
      <c r="D344" s="282">
        <v>45885</v>
      </c>
      <c r="E344" s="384">
        <f t="shared" si="45"/>
        <v>45885</v>
      </c>
      <c r="F344" s="388">
        <v>0</v>
      </c>
      <c r="G344" s="243">
        <v>7</v>
      </c>
      <c r="H344" s="244" t="s">
        <v>144</v>
      </c>
      <c r="I344" s="243">
        <v>2</v>
      </c>
      <c r="J344" s="387" t="s">
        <v>166</v>
      </c>
      <c r="K344" s="244" t="s">
        <v>122</v>
      </c>
      <c r="L344" s="244" t="s">
        <v>142</v>
      </c>
      <c r="M344" s="244" t="s">
        <v>213</v>
      </c>
      <c r="N344" s="290">
        <v>1.5</v>
      </c>
      <c r="O344" s="391" t="str">
        <f>IF(ISBLANK(L344),"",IF(OR(ISBLANK(VLOOKUP(L344&amp;"-"&amp;E344,'Np Quality'!A:M,6,FALSE)),ISERROR(VLOOKUP(L344&amp;"-"&amp;E344,'Np Quality'!A:M,6,FALSE))),"-",VLOOKUP(L344&amp;"-"&amp;E344,'Np Quality'!A:M,6,FALSE)))</f>
        <v>Np4</v>
      </c>
      <c r="P344" s="391">
        <f>IF(ISBLANK(L344),"",IF(OR(ISBLANK(VLOOKUP(L344&amp;"-"&amp;E344,'Np Quality'!A:M,7,FALSE)),ISERROR(VLOOKUP(L344&amp;"-"&amp;E344,'Np Quality'!A:M,7,FALSE))),"-",VLOOKUP(L344&amp;"-"&amp;E344,'Np Quality'!A:M,7,FALSE)))</f>
        <v>0.98</v>
      </c>
      <c r="Q344" s="391">
        <f>IF(ISBLANK(L344),"",IF(OR(ISBLANK(VLOOKUP(L344&amp;"-"&amp;E344,'Np Quality'!A:M,8,FALSE)),ISERROR(VLOOKUP(L344&amp;"-"&amp;E344,'Np Quality'!A:M,8,FALSE))),"-",VLOOKUP(L344&amp;"-"&amp;E344,'Np Quality'!A:M,8,FALSE)))</f>
        <v>0.98</v>
      </c>
      <c r="R344" s="283">
        <f>IF(ISBLANK(L344),"",IF(OR(ISBLANK(VLOOKUP(L344&amp;"-"&amp;E344,'Np Quality'!A:M,9,FALSE)),ISERROR(VLOOKUP(L344&amp;"-"&amp;E344,'Np Quality'!A:M,9,FALSE))),"-",VLOOKUP(L344&amp;"-"&amp;E344,'Np Quality'!A:M,9,FALSE)))</f>
        <v>0</v>
      </c>
      <c r="S344" s="394"/>
      <c r="T344" s="395" t="str">
        <f t="shared" si="46"/>
        <v>V1-MA1</v>
      </c>
      <c r="U344" s="395" t="str">
        <f t="shared" si="47"/>
        <v>SIS</v>
      </c>
      <c r="V344" s="396"/>
      <c r="W344" s="282">
        <v>45902</v>
      </c>
      <c r="X344" s="258">
        <f t="shared" si="51"/>
        <v>9</v>
      </c>
      <c r="Y344" s="258">
        <f t="shared" si="52"/>
        <v>2025</v>
      </c>
    </row>
    <row r="345" spans="1:25">
      <c r="A345" s="382" t="str">
        <f t="shared" si="44"/>
        <v>A1-03-07</v>
      </c>
      <c r="B345" s="383">
        <f t="shared" si="48"/>
        <v>1</v>
      </c>
      <c r="C345" s="341" t="s">
        <v>43</v>
      </c>
      <c r="D345" s="282">
        <v>45885</v>
      </c>
      <c r="E345" s="384">
        <f t="shared" si="45"/>
        <v>45885</v>
      </c>
      <c r="F345" s="388">
        <v>0</v>
      </c>
      <c r="G345" s="243">
        <v>7</v>
      </c>
      <c r="H345" s="244" t="s">
        <v>144</v>
      </c>
      <c r="I345" s="243">
        <v>3</v>
      </c>
      <c r="J345" s="387" t="s">
        <v>166</v>
      </c>
      <c r="K345" s="244" t="s">
        <v>122</v>
      </c>
      <c r="L345" s="244" t="s">
        <v>186</v>
      </c>
      <c r="M345" s="244" t="s">
        <v>181</v>
      </c>
      <c r="N345" s="290">
        <v>1.5</v>
      </c>
      <c r="O345" s="391" t="str">
        <f>IF(ISBLANK(L345),"",IF(OR(ISBLANK(VLOOKUP(L345&amp;"-"&amp;E345,'Np Quality'!A:M,6,FALSE)),ISERROR(VLOOKUP(L345&amp;"-"&amp;E345,'Np Quality'!A:M,6,FALSE))),"-",VLOOKUP(L345&amp;"-"&amp;E345,'Np Quality'!A:M,6,FALSE)))</f>
        <v>Np4</v>
      </c>
      <c r="P345" s="391">
        <f>IF(ISBLANK(L345),"",IF(OR(ISBLANK(VLOOKUP(L345&amp;"-"&amp;E345,'Np Quality'!A:M,7,FALSE)),ISERROR(VLOOKUP(L345&amp;"-"&amp;E345,'Np Quality'!A:M,7,FALSE))),"-",VLOOKUP(L345&amp;"-"&amp;E345,'Np Quality'!A:M,7,FALSE)))</f>
        <v>0.98</v>
      </c>
      <c r="Q345" s="391">
        <f>IF(ISBLANK(L345),"",IF(OR(ISBLANK(VLOOKUP(L345&amp;"-"&amp;E345,'Np Quality'!A:M,8,FALSE)),ISERROR(VLOOKUP(L345&amp;"-"&amp;E345,'Np Quality'!A:M,8,FALSE))),"-",VLOOKUP(L345&amp;"-"&amp;E345,'Np Quality'!A:M,8,FALSE)))</f>
        <v>0.98</v>
      </c>
      <c r="R345" s="283">
        <f>IF(ISBLANK(L345),"",IF(OR(ISBLANK(VLOOKUP(L345&amp;"-"&amp;E345,'Np Quality'!A:M,9,FALSE)),ISERROR(VLOOKUP(L345&amp;"-"&amp;E345,'Np Quality'!A:M,9,FALSE))),"-",VLOOKUP(L345&amp;"-"&amp;E345,'Np Quality'!A:M,9,FALSE)))</f>
        <v>0</v>
      </c>
      <c r="S345" s="394"/>
      <c r="T345" s="395" t="str">
        <f t="shared" si="46"/>
        <v>V1-MC1</v>
      </c>
      <c r="U345" s="395" t="str">
        <f t="shared" si="47"/>
        <v>SyAqua</v>
      </c>
      <c r="V345" s="396"/>
      <c r="W345" s="282">
        <v>45905</v>
      </c>
      <c r="X345" s="258">
        <f t="shared" si="51"/>
        <v>9</v>
      </c>
      <c r="Y345" s="258">
        <f t="shared" si="52"/>
        <v>2025</v>
      </c>
    </row>
    <row r="346" spans="1:25">
      <c r="A346" s="382" t="str">
        <f t="shared" si="44"/>
        <v>A1-04-07</v>
      </c>
      <c r="B346" s="383">
        <f t="shared" si="48"/>
        <v>1</v>
      </c>
      <c r="C346" s="341" t="s">
        <v>43</v>
      </c>
      <c r="D346" s="282">
        <v>45886</v>
      </c>
      <c r="E346" s="384">
        <f t="shared" si="45"/>
        <v>45886</v>
      </c>
      <c r="F346" s="388">
        <v>0</v>
      </c>
      <c r="G346" s="243">
        <v>7</v>
      </c>
      <c r="H346" s="244" t="s">
        <v>144</v>
      </c>
      <c r="I346" s="243">
        <v>4</v>
      </c>
      <c r="J346" s="387" t="s">
        <v>166</v>
      </c>
      <c r="K346" s="244" t="s">
        <v>122</v>
      </c>
      <c r="L346" s="244" t="s">
        <v>186</v>
      </c>
      <c r="M346" s="244" t="s">
        <v>181</v>
      </c>
      <c r="N346" s="290">
        <v>1.5</v>
      </c>
      <c r="O346" s="391" t="str">
        <f>IF(ISBLANK(L346),"",IF(OR(ISBLANK(VLOOKUP(L346&amp;"-"&amp;E346,'Np Quality'!A:M,6,FALSE)),ISERROR(VLOOKUP(L346&amp;"-"&amp;E346,'Np Quality'!A:M,6,FALSE))),"-",VLOOKUP(L346&amp;"-"&amp;E346,'Np Quality'!A:M,6,FALSE)))</f>
        <v>Np4</v>
      </c>
      <c r="P346" s="391">
        <f>IF(ISBLANK(L346),"",IF(OR(ISBLANK(VLOOKUP(L346&amp;"-"&amp;E346,'Np Quality'!A:M,7,FALSE)),ISERROR(VLOOKUP(L346&amp;"-"&amp;E346,'Np Quality'!A:M,7,FALSE))),"-",VLOOKUP(L346&amp;"-"&amp;E346,'Np Quality'!A:M,7,FALSE)))</f>
        <v>0.98</v>
      </c>
      <c r="Q346" s="391">
        <f>IF(ISBLANK(L346),"",IF(OR(ISBLANK(VLOOKUP(L346&amp;"-"&amp;E346,'Np Quality'!A:M,8,FALSE)),ISERROR(VLOOKUP(L346&amp;"-"&amp;E346,'Np Quality'!A:M,8,FALSE))),"-",VLOOKUP(L346&amp;"-"&amp;E346,'Np Quality'!A:M,8,FALSE)))</f>
        <v>0.98</v>
      </c>
      <c r="R346" s="283">
        <f>IF(ISBLANK(L346),"",IF(OR(ISBLANK(VLOOKUP(L346&amp;"-"&amp;E346,'Np Quality'!A:M,9,FALSE)),ISERROR(VLOOKUP(L346&amp;"-"&amp;E346,'Np Quality'!A:M,9,FALSE))),"-",VLOOKUP(L346&amp;"-"&amp;E346,'Np Quality'!A:M,9,FALSE)))</f>
        <v>0</v>
      </c>
      <c r="S346" s="394" t="s">
        <v>363</v>
      </c>
      <c r="T346" s="395" t="str">
        <f t="shared" si="46"/>
        <v>V1-MC1</v>
      </c>
      <c r="U346" s="395" t="str">
        <f t="shared" si="47"/>
        <v>SyAqua</v>
      </c>
      <c r="V346" s="396"/>
      <c r="W346" s="282">
        <v>45900</v>
      </c>
      <c r="X346" s="258">
        <f t="shared" si="51"/>
        <v>8</v>
      </c>
      <c r="Y346" s="258">
        <f t="shared" si="52"/>
        <v>2025</v>
      </c>
    </row>
    <row r="347" spans="1:25">
      <c r="A347" s="382" t="str">
        <f t="shared" si="44"/>
        <v>A1-05-07</v>
      </c>
      <c r="B347" s="383">
        <f t="shared" si="48"/>
        <v>1</v>
      </c>
      <c r="C347" s="341" t="s">
        <v>43</v>
      </c>
      <c r="D347" s="282">
        <v>45886</v>
      </c>
      <c r="E347" s="384">
        <f t="shared" si="45"/>
        <v>45886</v>
      </c>
      <c r="F347" s="388">
        <v>0</v>
      </c>
      <c r="G347" s="243">
        <v>7</v>
      </c>
      <c r="H347" s="244" t="s">
        <v>144</v>
      </c>
      <c r="I347" s="243">
        <v>5</v>
      </c>
      <c r="J347" s="387" t="s">
        <v>166</v>
      </c>
      <c r="K347" s="244" t="s">
        <v>122</v>
      </c>
      <c r="L347" s="244" t="s">
        <v>142</v>
      </c>
      <c r="M347" s="244" t="s">
        <v>213</v>
      </c>
      <c r="N347" s="290">
        <v>1.5</v>
      </c>
      <c r="O347" s="391" t="str">
        <f>IF(ISBLANK(L347),"",IF(OR(ISBLANK(VLOOKUP(L347&amp;"-"&amp;E347,'Np Quality'!A:M,6,FALSE)),ISERROR(VLOOKUP(L347&amp;"-"&amp;E347,'Np Quality'!A:M,6,FALSE))),"-",VLOOKUP(L347&amp;"-"&amp;E347,'Np Quality'!A:M,6,FALSE)))</f>
        <v>Np4</v>
      </c>
      <c r="P347" s="391">
        <f>IF(ISBLANK(L347),"",IF(OR(ISBLANK(VLOOKUP(L347&amp;"-"&amp;E347,'Np Quality'!A:M,7,FALSE)),ISERROR(VLOOKUP(L347&amp;"-"&amp;E347,'Np Quality'!A:M,7,FALSE))),"-",VLOOKUP(L347&amp;"-"&amp;E347,'Np Quality'!A:M,7,FALSE)))</f>
        <v>0.98</v>
      </c>
      <c r="Q347" s="391">
        <f>IF(ISBLANK(L347),"",IF(OR(ISBLANK(VLOOKUP(L347&amp;"-"&amp;E347,'Np Quality'!A:M,8,FALSE)),ISERROR(VLOOKUP(L347&amp;"-"&amp;E347,'Np Quality'!A:M,8,FALSE))),"-",VLOOKUP(L347&amp;"-"&amp;E347,'Np Quality'!A:M,8,FALSE)))</f>
        <v>0.98</v>
      </c>
      <c r="R347" s="283">
        <f>IF(ISBLANK(L347),"",IF(OR(ISBLANK(VLOOKUP(L347&amp;"-"&amp;E347,'Np Quality'!A:M,9,FALSE)),ISERROR(VLOOKUP(L347&amp;"-"&amp;E347,'Np Quality'!A:M,9,FALSE))),"-",VLOOKUP(L347&amp;"-"&amp;E347,'Np Quality'!A:M,9,FALSE)))</f>
        <v>0</v>
      </c>
      <c r="S347" s="394"/>
      <c r="T347" s="395" t="str">
        <f t="shared" si="46"/>
        <v>V1-MA1</v>
      </c>
      <c r="U347" s="395" t="str">
        <f t="shared" si="47"/>
        <v>SIS</v>
      </c>
      <c r="V347" s="396"/>
      <c r="W347" s="282">
        <v>45905</v>
      </c>
      <c r="X347" s="258">
        <f t="shared" si="51"/>
        <v>9</v>
      </c>
      <c r="Y347" s="258">
        <f t="shared" si="52"/>
        <v>2025</v>
      </c>
    </row>
    <row r="348" spans="1:25">
      <c r="A348" s="382" t="str">
        <f t="shared" si="44"/>
        <v>A1-06-07</v>
      </c>
      <c r="B348" s="383">
        <f t="shared" si="48"/>
        <v>1</v>
      </c>
      <c r="C348" s="341" t="s">
        <v>43</v>
      </c>
      <c r="D348" s="282">
        <v>45886</v>
      </c>
      <c r="E348" s="384">
        <f t="shared" si="45"/>
        <v>45886</v>
      </c>
      <c r="F348" s="388">
        <v>0</v>
      </c>
      <c r="G348" s="243">
        <v>7</v>
      </c>
      <c r="H348" s="244" t="s">
        <v>144</v>
      </c>
      <c r="I348" s="243">
        <v>6</v>
      </c>
      <c r="J348" s="387" t="s">
        <v>166</v>
      </c>
      <c r="K348" s="244" t="s">
        <v>122</v>
      </c>
      <c r="L348" s="244" t="s">
        <v>142</v>
      </c>
      <c r="M348" s="244" t="s">
        <v>213</v>
      </c>
      <c r="N348" s="290">
        <v>1.5</v>
      </c>
      <c r="O348" s="391" t="str">
        <f>IF(ISBLANK(L348),"",IF(OR(ISBLANK(VLOOKUP(L348&amp;"-"&amp;E348,'Np Quality'!A:M,6,FALSE)),ISERROR(VLOOKUP(L348&amp;"-"&amp;E348,'Np Quality'!A:M,6,FALSE))),"-",VLOOKUP(L348&amp;"-"&amp;E348,'Np Quality'!A:M,6,FALSE)))</f>
        <v>Np4</v>
      </c>
      <c r="P348" s="391">
        <f>IF(ISBLANK(L348),"",IF(OR(ISBLANK(VLOOKUP(L348&amp;"-"&amp;E348,'Np Quality'!A:M,7,FALSE)),ISERROR(VLOOKUP(L348&amp;"-"&amp;E348,'Np Quality'!A:M,7,FALSE))),"-",VLOOKUP(L348&amp;"-"&amp;E348,'Np Quality'!A:M,7,FALSE)))</f>
        <v>0.98</v>
      </c>
      <c r="Q348" s="391">
        <f>IF(ISBLANK(L348),"",IF(OR(ISBLANK(VLOOKUP(L348&amp;"-"&amp;E348,'Np Quality'!A:M,8,FALSE)),ISERROR(VLOOKUP(L348&amp;"-"&amp;E348,'Np Quality'!A:M,8,FALSE))),"-",VLOOKUP(L348&amp;"-"&amp;E348,'Np Quality'!A:M,8,FALSE)))</f>
        <v>0.98</v>
      </c>
      <c r="R348" s="283">
        <f>IF(ISBLANK(L348),"",IF(OR(ISBLANK(VLOOKUP(L348&amp;"-"&amp;E348,'Np Quality'!A:M,9,FALSE)),ISERROR(VLOOKUP(L348&amp;"-"&amp;E348,'Np Quality'!A:M,9,FALSE))),"-",VLOOKUP(L348&amp;"-"&amp;E348,'Np Quality'!A:M,9,FALSE)))</f>
        <v>0</v>
      </c>
      <c r="S348" s="394"/>
      <c r="T348" s="395" t="str">
        <f t="shared" si="46"/>
        <v>V1-MA1</v>
      </c>
      <c r="U348" s="395" t="str">
        <f t="shared" si="47"/>
        <v>SIS</v>
      </c>
      <c r="V348" s="396"/>
      <c r="W348" s="282">
        <v>45902</v>
      </c>
      <c r="X348" s="258">
        <f t="shared" si="51"/>
        <v>9</v>
      </c>
      <c r="Y348" s="258">
        <f t="shared" si="52"/>
        <v>2025</v>
      </c>
    </row>
    <row r="349" spans="1:25">
      <c r="A349" s="382" t="str">
        <f t="shared" si="44"/>
        <v>A1-07-07</v>
      </c>
      <c r="B349" s="383">
        <f t="shared" si="48"/>
        <v>1</v>
      </c>
      <c r="C349" s="341" t="s">
        <v>43</v>
      </c>
      <c r="D349" s="282">
        <v>45887</v>
      </c>
      <c r="E349" s="384">
        <f t="shared" si="45"/>
        <v>45887</v>
      </c>
      <c r="F349" s="388">
        <v>0</v>
      </c>
      <c r="G349" s="243">
        <v>7</v>
      </c>
      <c r="H349" s="244" t="s">
        <v>144</v>
      </c>
      <c r="I349" s="243">
        <v>7</v>
      </c>
      <c r="J349" s="387" t="s">
        <v>166</v>
      </c>
      <c r="K349" s="244" t="s">
        <v>122</v>
      </c>
      <c r="L349" s="244" t="s">
        <v>186</v>
      </c>
      <c r="M349" s="244" t="s">
        <v>181</v>
      </c>
      <c r="N349" s="290">
        <v>1.5</v>
      </c>
      <c r="O349" s="391" t="str">
        <f>IF(ISBLANK(L349),"",IF(OR(ISBLANK(VLOOKUP(L349&amp;"-"&amp;E349,'Np Quality'!A:M,6,FALSE)),ISERROR(VLOOKUP(L349&amp;"-"&amp;E349,'Np Quality'!A:M,6,FALSE))),"-",VLOOKUP(L349&amp;"-"&amp;E349,'Np Quality'!A:M,6,FALSE)))</f>
        <v>Np4</v>
      </c>
      <c r="P349" s="391">
        <f>IF(ISBLANK(L349),"",IF(OR(ISBLANK(VLOOKUP(L349&amp;"-"&amp;E349,'Np Quality'!A:M,7,FALSE)),ISERROR(VLOOKUP(L349&amp;"-"&amp;E349,'Np Quality'!A:M,7,FALSE))),"-",VLOOKUP(L349&amp;"-"&amp;E349,'Np Quality'!A:M,7,FALSE)))</f>
        <v>0.98</v>
      </c>
      <c r="Q349" s="391">
        <f>IF(ISBLANK(L349),"",IF(OR(ISBLANK(VLOOKUP(L349&amp;"-"&amp;E349,'Np Quality'!A:M,8,FALSE)),ISERROR(VLOOKUP(L349&amp;"-"&amp;E349,'Np Quality'!A:M,8,FALSE))),"-",VLOOKUP(L349&amp;"-"&amp;E349,'Np Quality'!A:M,8,FALSE)))</f>
        <v>0.98</v>
      </c>
      <c r="R349" s="283">
        <f>IF(ISBLANK(L349),"",IF(OR(ISBLANK(VLOOKUP(L349&amp;"-"&amp;E349,'Np Quality'!A:M,9,FALSE)),ISERROR(VLOOKUP(L349&amp;"-"&amp;E349,'Np Quality'!A:M,9,FALSE))),"-",VLOOKUP(L349&amp;"-"&amp;E349,'Np Quality'!A:M,9,FALSE)))</f>
        <v>0</v>
      </c>
      <c r="S349" s="394"/>
      <c r="T349" s="395" t="str">
        <f t="shared" si="46"/>
        <v>V1-MC1</v>
      </c>
      <c r="U349" s="395" t="str">
        <f t="shared" si="47"/>
        <v>SyAqua</v>
      </c>
      <c r="V349" s="396"/>
      <c r="W349" s="282">
        <v>45905</v>
      </c>
      <c r="X349" s="258">
        <f t="shared" si="51"/>
        <v>9</v>
      </c>
      <c r="Y349" s="258">
        <f t="shared" si="52"/>
        <v>2025</v>
      </c>
    </row>
    <row r="350" spans="1:25">
      <c r="A350" s="382" t="str">
        <f t="shared" si="44"/>
        <v>A1-09-07</v>
      </c>
      <c r="B350" s="383">
        <f t="shared" si="48"/>
        <v>1</v>
      </c>
      <c r="C350" s="341" t="s">
        <v>43</v>
      </c>
      <c r="D350" s="282">
        <v>45887</v>
      </c>
      <c r="E350" s="384">
        <f t="shared" si="45"/>
        <v>45887</v>
      </c>
      <c r="F350" s="388">
        <v>0</v>
      </c>
      <c r="G350" s="243">
        <v>7</v>
      </c>
      <c r="H350" s="244" t="s">
        <v>144</v>
      </c>
      <c r="I350" s="243">
        <v>9</v>
      </c>
      <c r="J350" s="387" t="s">
        <v>166</v>
      </c>
      <c r="K350" s="244" t="s">
        <v>122</v>
      </c>
      <c r="L350" s="244" t="s">
        <v>142</v>
      </c>
      <c r="M350" s="244" t="s">
        <v>213</v>
      </c>
      <c r="N350" s="290">
        <v>1.5</v>
      </c>
      <c r="O350" s="391" t="str">
        <f>IF(ISBLANK(L350),"",IF(OR(ISBLANK(VLOOKUP(L350&amp;"-"&amp;E350,'Np Quality'!A:M,6,FALSE)),ISERROR(VLOOKUP(L350&amp;"-"&amp;E350,'Np Quality'!A:M,6,FALSE))),"-",VLOOKUP(L350&amp;"-"&amp;E350,'Np Quality'!A:M,6,FALSE)))</f>
        <v>Np4</v>
      </c>
      <c r="P350" s="391">
        <f>IF(ISBLANK(L350),"",IF(OR(ISBLANK(VLOOKUP(L350&amp;"-"&amp;E350,'Np Quality'!A:M,7,FALSE)),ISERROR(VLOOKUP(L350&amp;"-"&amp;E350,'Np Quality'!A:M,7,FALSE))),"-",VLOOKUP(L350&amp;"-"&amp;E350,'Np Quality'!A:M,7,FALSE)))</f>
        <v>0.98</v>
      </c>
      <c r="Q350" s="391">
        <f>IF(ISBLANK(L350),"",IF(OR(ISBLANK(VLOOKUP(L350&amp;"-"&amp;E350,'Np Quality'!A:M,8,FALSE)),ISERROR(VLOOKUP(L350&amp;"-"&amp;E350,'Np Quality'!A:M,8,FALSE))),"-",VLOOKUP(L350&amp;"-"&amp;E350,'Np Quality'!A:M,8,FALSE)))</f>
        <v>0.98</v>
      </c>
      <c r="R350" s="283">
        <f>IF(ISBLANK(L350),"",IF(OR(ISBLANK(VLOOKUP(L350&amp;"-"&amp;E350,'Np Quality'!A:M,9,FALSE)),ISERROR(VLOOKUP(L350&amp;"-"&amp;E350,'Np Quality'!A:M,9,FALSE))),"-",VLOOKUP(L350&amp;"-"&amp;E350,'Np Quality'!A:M,9,FALSE)))</f>
        <v>0</v>
      </c>
      <c r="S350" s="394"/>
      <c r="T350" s="395" t="str">
        <f t="shared" si="46"/>
        <v>V1-MA1</v>
      </c>
      <c r="U350" s="395" t="str">
        <f t="shared" si="47"/>
        <v>SIS</v>
      </c>
      <c r="V350" s="396"/>
      <c r="W350" s="282">
        <v>45904</v>
      </c>
      <c r="X350" s="258">
        <f t="shared" si="51"/>
        <v>9</v>
      </c>
      <c r="Y350" s="258">
        <f t="shared" si="52"/>
        <v>2025</v>
      </c>
    </row>
    <row r="351" spans="1:25">
      <c r="A351" s="382" t="str">
        <f t="shared" si="44"/>
        <v>A1-10-07</v>
      </c>
      <c r="B351" s="383">
        <f t="shared" si="48"/>
        <v>1</v>
      </c>
      <c r="C351" s="341" t="s">
        <v>43</v>
      </c>
      <c r="D351" s="282">
        <v>45887</v>
      </c>
      <c r="E351" s="384">
        <f t="shared" si="45"/>
        <v>45887</v>
      </c>
      <c r="F351" s="388">
        <v>0</v>
      </c>
      <c r="G351" s="243">
        <v>7</v>
      </c>
      <c r="H351" s="244" t="s">
        <v>144</v>
      </c>
      <c r="I351" s="243">
        <v>10</v>
      </c>
      <c r="J351" s="387" t="s">
        <v>166</v>
      </c>
      <c r="K351" s="244" t="s">
        <v>122</v>
      </c>
      <c r="L351" s="244" t="s">
        <v>142</v>
      </c>
      <c r="M351" s="244" t="s">
        <v>213</v>
      </c>
      <c r="N351" s="290">
        <v>1.5</v>
      </c>
      <c r="O351" s="391" t="str">
        <f>IF(ISBLANK(L351),"",IF(OR(ISBLANK(VLOOKUP(L351&amp;"-"&amp;E351,'Np Quality'!A:M,6,FALSE)),ISERROR(VLOOKUP(L351&amp;"-"&amp;E351,'Np Quality'!A:M,6,FALSE))),"-",VLOOKUP(L351&amp;"-"&amp;E351,'Np Quality'!A:M,6,FALSE)))</f>
        <v>Np4</v>
      </c>
      <c r="P351" s="391">
        <f>IF(ISBLANK(L351),"",IF(OR(ISBLANK(VLOOKUP(L351&amp;"-"&amp;E351,'Np Quality'!A:M,7,FALSE)),ISERROR(VLOOKUP(L351&amp;"-"&amp;E351,'Np Quality'!A:M,7,FALSE))),"-",VLOOKUP(L351&amp;"-"&amp;E351,'Np Quality'!A:M,7,FALSE)))</f>
        <v>0.98</v>
      </c>
      <c r="Q351" s="391">
        <f>IF(ISBLANK(L351),"",IF(OR(ISBLANK(VLOOKUP(L351&amp;"-"&amp;E351,'Np Quality'!A:M,8,FALSE)),ISERROR(VLOOKUP(L351&amp;"-"&amp;E351,'Np Quality'!A:M,8,FALSE))),"-",VLOOKUP(L351&amp;"-"&amp;E351,'Np Quality'!A:M,8,FALSE)))</f>
        <v>0.98</v>
      </c>
      <c r="R351" s="283">
        <f>IF(ISBLANK(L351),"",IF(OR(ISBLANK(VLOOKUP(L351&amp;"-"&amp;E351,'Np Quality'!A:M,9,FALSE)),ISERROR(VLOOKUP(L351&amp;"-"&amp;E351,'Np Quality'!A:M,9,FALSE))),"-",VLOOKUP(L351&amp;"-"&amp;E351,'Np Quality'!A:M,9,FALSE)))</f>
        <v>0</v>
      </c>
      <c r="S351" s="394" t="s">
        <v>364</v>
      </c>
      <c r="T351" s="395" t="str">
        <f t="shared" si="46"/>
        <v>V1-MA1</v>
      </c>
      <c r="U351" s="395" t="str">
        <f t="shared" si="47"/>
        <v>SIS</v>
      </c>
      <c r="V351" s="396"/>
      <c r="W351" s="282">
        <v>45905</v>
      </c>
      <c r="X351" s="258">
        <f t="shared" si="51"/>
        <v>9</v>
      </c>
      <c r="Y351" s="258">
        <f t="shared" si="52"/>
        <v>2025</v>
      </c>
    </row>
    <row r="352" spans="1:25">
      <c r="A352" s="382" t="str">
        <f t="shared" si="44"/>
        <v>A1-11-07</v>
      </c>
      <c r="B352" s="383">
        <f t="shared" si="48"/>
        <v>1</v>
      </c>
      <c r="C352" s="341" t="s">
        <v>43</v>
      </c>
      <c r="D352" s="282">
        <v>45888</v>
      </c>
      <c r="E352" s="384">
        <f t="shared" si="45"/>
        <v>45888</v>
      </c>
      <c r="F352" s="388">
        <v>0</v>
      </c>
      <c r="G352" s="243">
        <v>7</v>
      </c>
      <c r="H352" s="244" t="s">
        <v>144</v>
      </c>
      <c r="I352" s="243">
        <v>11</v>
      </c>
      <c r="J352" s="387" t="s">
        <v>166</v>
      </c>
      <c r="K352" s="244" t="s">
        <v>122</v>
      </c>
      <c r="L352" s="244" t="s">
        <v>142</v>
      </c>
      <c r="M352" s="244" t="s">
        <v>213</v>
      </c>
      <c r="N352" s="290">
        <v>1</v>
      </c>
      <c r="O352" s="391" t="str">
        <f>IF(ISBLANK(L352),"",IF(OR(ISBLANK(VLOOKUP(L352&amp;"-"&amp;E352,'Np Quality'!A:M,6,FALSE)),ISERROR(VLOOKUP(L352&amp;"-"&amp;E352,'Np Quality'!A:M,6,FALSE))),"-",VLOOKUP(L352&amp;"-"&amp;E352,'Np Quality'!A:M,6,FALSE)))</f>
        <v>Np4</v>
      </c>
      <c r="P352" s="391">
        <f>IF(ISBLANK(L352),"",IF(OR(ISBLANK(VLOOKUP(L352&amp;"-"&amp;E352,'Np Quality'!A:M,7,FALSE)),ISERROR(VLOOKUP(L352&amp;"-"&amp;E352,'Np Quality'!A:M,7,FALSE))),"-",VLOOKUP(L352&amp;"-"&amp;E352,'Np Quality'!A:M,7,FALSE)))</f>
        <v>0.98</v>
      </c>
      <c r="Q352" s="391">
        <f>IF(ISBLANK(L352),"",IF(OR(ISBLANK(VLOOKUP(L352&amp;"-"&amp;E352,'Np Quality'!A:M,8,FALSE)),ISERROR(VLOOKUP(L352&amp;"-"&amp;E352,'Np Quality'!A:M,8,FALSE))),"-",VLOOKUP(L352&amp;"-"&amp;E352,'Np Quality'!A:M,8,FALSE)))</f>
        <v>0.98</v>
      </c>
      <c r="R352" s="283">
        <f>IF(ISBLANK(L352),"",IF(OR(ISBLANK(VLOOKUP(L352&amp;"-"&amp;E352,'Np Quality'!A:M,9,FALSE)),ISERROR(VLOOKUP(L352&amp;"-"&amp;E352,'Np Quality'!A:M,9,FALSE))),"-",VLOOKUP(L352&amp;"-"&amp;E352,'Np Quality'!A:M,9,FALSE)))</f>
        <v>0</v>
      </c>
      <c r="S352" s="394" t="s">
        <v>364</v>
      </c>
      <c r="T352" s="395" t="str">
        <f t="shared" si="46"/>
        <v>V1-MA1</v>
      </c>
      <c r="U352" s="395" t="str">
        <f t="shared" si="47"/>
        <v>SIS</v>
      </c>
      <c r="V352" s="396"/>
      <c r="W352" s="282">
        <v>45905</v>
      </c>
      <c r="X352" s="258">
        <f t="shared" si="51"/>
        <v>9</v>
      </c>
      <c r="Y352" s="258">
        <f t="shared" si="52"/>
        <v>2025</v>
      </c>
    </row>
    <row r="353" spans="1:25">
      <c r="A353" s="382" t="str">
        <f t="shared" si="44"/>
        <v>A1-12-07</v>
      </c>
      <c r="B353" s="383">
        <f t="shared" si="48"/>
        <v>1</v>
      </c>
      <c r="C353" s="341" t="s">
        <v>43</v>
      </c>
      <c r="D353" s="282">
        <v>45888</v>
      </c>
      <c r="E353" s="384">
        <f t="shared" si="45"/>
        <v>45888</v>
      </c>
      <c r="F353" s="388">
        <v>0</v>
      </c>
      <c r="G353" s="243">
        <v>7</v>
      </c>
      <c r="H353" s="244" t="s">
        <v>144</v>
      </c>
      <c r="I353" s="243">
        <v>12</v>
      </c>
      <c r="J353" s="387" t="s">
        <v>166</v>
      </c>
      <c r="K353" s="244" t="s">
        <v>122</v>
      </c>
      <c r="L353" s="244" t="s">
        <v>142</v>
      </c>
      <c r="M353" s="244" t="s">
        <v>213</v>
      </c>
      <c r="N353" s="290">
        <v>1</v>
      </c>
      <c r="O353" s="391" t="str">
        <f>IF(ISBLANK(L353),"",IF(OR(ISBLANK(VLOOKUP(L353&amp;"-"&amp;E353,'Np Quality'!A:M,6,FALSE)),ISERROR(VLOOKUP(L353&amp;"-"&amp;E353,'Np Quality'!A:M,6,FALSE))),"-",VLOOKUP(L353&amp;"-"&amp;E353,'Np Quality'!A:M,6,FALSE)))</f>
        <v>Np4</v>
      </c>
      <c r="P353" s="391">
        <f>IF(ISBLANK(L353),"",IF(OR(ISBLANK(VLOOKUP(L353&amp;"-"&amp;E353,'Np Quality'!A:M,7,FALSE)),ISERROR(VLOOKUP(L353&amp;"-"&amp;E353,'Np Quality'!A:M,7,FALSE))),"-",VLOOKUP(L353&amp;"-"&amp;E353,'Np Quality'!A:M,7,FALSE)))</f>
        <v>0.98</v>
      </c>
      <c r="Q353" s="391">
        <f>IF(ISBLANK(L353),"",IF(OR(ISBLANK(VLOOKUP(L353&amp;"-"&amp;E353,'Np Quality'!A:M,8,FALSE)),ISERROR(VLOOKUP(L353&amp;"-"&amp;E353,'Np Quality'!A:M,8,FALSE))),"-",VLOOKUP(L353&amp;"-"&amp;E353,'Np Quality'!A:M,8,FALSE)))</f>
        <v>0.98</v>
      </c>
      <c r="R353" s="283">
        <f>IF(ISBLANK(L353),"",IF(OR(ISBLANK(VLOOKUP(L353&amp;"-"&amp;E353,'Np Quality'!A:M,9,FALSE)),ISERROR(VLOOKUP(L353&amp;"-"&amp;E353,'Np Quality'!A:M,9,FALSE))),"-",VLOOKUP(L353&amp;"-"&amp;E353,'Np Quality'!A:M,9,FALSE)))</f>
        <v>0</v>
      </c>
      <c r="S353" s="394" t="s">
        <v>364</v>
      </c>
      <c r="T353" s="395" t="str">
        <f t="shared" si="46"/>
        <v>V1-MA1</v>
      </c>
      <c r="U353" s="395" t="str">
        <f t="shared" si="47"/>
        <v>SIS</v>
      </c>
      <c r="V353" s="396"/>
      <c r="W353" s="282">
        <v>45905</v>
      </c>
      <c r="X353" s="258">
        <f t="shared" si="51"/>
        <v>9</v>
      </c>
      <c r="Y353" s="258">
        <f t="shared" si="52"/>
        <v>2025</v>
      </c>
    </row>
    <row r="354" spans="1:25">
      <c r="A354" s="382" t="str">
        <f t="shared" si="44"/>
        <v>A1-13-07</v>
      </c>
      <c r="B354" s="383">
        <f t="shared" si="48"/>
        <v>1</v>
      </c>
      <c r="C354" s="341" t="s">
        <v>43</v>
      </c>
      <c r="D354" s="282">
        <v>45888</v>
      </c>
      <c r="E354" s="384">
        <f t="shared" si="45"/>
        <v>45888</v>
      </c>
      <c r="F354" s="388">
        <v>0</v>
      </c>
      <c r="G354" s="243">
        <v>7</v>
      </c>
      <c r="H354" s="244" t="s">
        <v>144</v>
      </c>
      <c r="I354" s="243">
        <v>13</v>
      </c>
      <c r="J354" s="387" t="s">
        <v>166</v>
      </c>
      <c r="K354" s="244" t="s">
        <v>122</v>
      </c>
      <c r="L354" s="244" t="s">
        <v>142</v>
      </c>
      <c r="M354" s="244" t="s">
        <v>213</v>
      </c>
      <c r="N354" s="290">
        <v>1</v>
      </c>
      <c r="O354" s="391" t="str">
        <f>IF(ISBLANK(L354),"",IF(OR(ISBLANK(VLOOKUP(L354&amp;"-"&amp;E354,'Np Quality'!A:M,6,FALSE)),ISERROR(VLOOKUP(L354&amp;"-"&amp;E354,'Np Quality'!A:M,6,FALSE))),"-",VLOOKUP(L354&amp;"-"&amp;E354,'Np Quality'!A:M,6,FALSE)))</f>
        <v>Np4</v>
      </c>
      <c r="P354" s="391">
        <f>IF(ISBLANK(L354),"",IF(OR(ISBLANK(VLOOKUP(L354&amp;"-"&amp;E354,'Np Quality'!A:M,7,FALSE)),ISERROR(VLOOKUP(L354&amp;"-"&amp;E354,'Np Quality'!A:M,7,FALSE))),"-",VLOOKUP(L354&amp;"-"&amp;E354,'Np Quality'!A:M,7,FALSE)))</f>
        <v>0.98</v>
      </c>
      <c r="Q354" s="391">
        <f>IF(ISBLANK(L354),"",IF(OR(ISBLANK(VLOOKUP(L354&amp;"-"&amp;E354,'Np Quality'!A:M,8,FALSE)),ISERROR(VLOOKUP(L354&amp;"-"&amp;E354,'Np Quality'!A:M,8,FALSE))),"-",VLOOKUP(L354&amp;"-"&amp;E354,'Np Quality'!A:M,8,FALSE)))</f>
        <v>0.98</v>
      </c>
      <c r="R354" s="283">
        <f>IF(ISBLANK(L354),"",IF(OR(ISBLANK(VLOOKUP(L354&amp;"-"&amp;E354,'Np Quality'!A:M,9,FALSE)),ISERROR(VLOOKUP(L354&amp;"-"&amp;E354,'Np Quality'!A:M,9,FALSE))),"-",VLOOKUP(L354&amp;"-"&amp;E354,'Np Quality'!A:M,9,FALSE)))</f>
        <v>0</v>
      </c>
      <c r="S354" s="394" t="s">
        <v>364</v>
      </c>
      <c r="T354" s="395" t="str">
        <f t="shared" si="46"/>
        <v>V1-MA1</v>
      </c>
      <c r="U354" s="395" t="str">
        <f t="shared" si="47"/>
        <v>SIS</v>
      </c>
      <c r="V354" s="396"/>
      <c r="W354" s="282">
        <v>45905</v>
      </c>
      <c r="X354" s="258">
        <f t="shared" si="51"/>
        <v>9</v>
      </c>
      <c r="Y354" s="258">
        <f t="shared" si="52"/>
        <v>2025</v>
      </c>
    </row>
    <row r="355" spans="1:25">
      <c r="A355" s="382" t="str">
        <f t="shared" si="44"/>
        <v>A1-14-07</v>
      </c>
      <c r="B355" s="383">
        <f t="shared" ref="B355:B365" si="53">IF(AND(A355&lt;&gt;A354,A355&lt;&gt;""),COUNTIF(A:A,A355),"")</f>
        <v>1</v>
      </c>
      <c r="C355" s="341" t="s">
        <v>43</v>
      </c>
      <c r="D355" s="282">
        <v>45888</v>
      </c>
      <c r="E355" s="384">
        <f t="shared" si="45"/>
        <v>45888</v>
      </c>
      <c r="F355" s="388">
        <v>0</v>
      </c>
      <c r="G355" s="243">
        <v>7</v>
      </c>
      <c r="H355" s="244" t="s">
        <v>144</v>
      </c>
      <c r="I355" s="243">
        <v>14</v>
      </c>
      <c r="J355" s="387" t="s">
        <v>166</v>
      </c>
      <c r="K355" s="244" t="s">
        <v>122</v>
      </c>
      <c r="L355" s="244" t="s">
        <v>186</v>
      </c>
      <c r="M355" s="244" t="s">
        <v>181</v>
      </c>
      <c r="N355" s="290">
        <v>0.75</v>
      </c>
      <c r="O355" s="391" t="str">
        <f>IF(ISBLANK(L355),"",IF(OR(ISBLANK(VLOOKUP(L355&amp;"-"&amp;E355,'Np Quality'!A:M,6,FALSE)),ISERROR(VLOOKUP(L355&amp;"-"&amp;E355,'Np Quality'!A:M,6,FALSE))),"-",VLOOKUP(L355&amp;"-"&amp;E355,'Np Quality'!A:M,6,FALSE)))</f>
        <v>Np4</v>
      </c>
      <c r="P355" s="391">
        <f>IF(ISBLANK(L355),"",IF(OR(ISBLANK(VLOOKUP(L355&amp;"-"&amp;E355,'Np Quality'!A:M,7,FALSE)),ISERROR(VLOOKUP(L355&amp;"-"&amp;E355,'Np Quality'!A:M,7,FALSE))),"-",VLOOKUP(L355&amp;"-"&amp;E355,'Np Quality'!A:M,7,FALSE)))</f>
        <v>0.98</v>
      </c>
      <c r="Q355" s="391">
        <f>IF(ISBLANK(L355),"",IF(OR(ISBLANK(VLOOKUP(L355&amp;"-"&amp;E355,'Np Quality'!A:M,8,FALSE)),ISERROR(VLOOKUP(L355&amp;"-"&amp;E355,'Np Quality'!A:M,8,FALSE))),"-",VLOOKUP(L355&amp;"-"&amp;E355,'Np Quality'!A:M,8,FALSE)))</f>
        <v>0.98</v>
      </c>
      <c r="R355" s="283">
        <f>IF(ISBLANK(L355),"",IF(OR(ISBLANK(VLOOKUP(L355&amp;"-"&amp;E355,'Np Quality'!A:M,9,FALSE)),ISERROR(VLOOKUP(L355&amp;"-"&amp;E355,'Np Quality'!A:M,9,FALSE))),"-",VLOOKUP(L355&amp;"-"&amp;E355,'Np Quality'!A:M,9,FALSE)))</f>
        <v>0</v>
      </c>
      <c r="S355" s="394" t="s">
        <v>364</v>
      </c>
      <c r="T355" s="395" t="str">
        <f t="shared" si="46"/>
        <v>V1-MC1</v>
      </c>
      <c r="U355" s="395" t="str">
        <f t="shared" si="47"/>
        <v>SyAqua</v>
      </c>
      <c r="V355" s="396"/>
      <c r="W355" s="282">
        <v>45905</v>
      </c>
      <c r="X355" s="258">
        <f t="shared" si="51"/>
        <v>9</v>
      </c>
      <c r="Y355" s="258">
        <f t="shared" si="52"/>
        <v>2025</v>
      </c>
    </row>
    <row r="356" spans="1:25">
      <c r="A356" s="382" t="str">
        <f t="shared" si="44"/>
        <v>A1-15-07</v>
      </c>
      <c r="B356" s="383">
        <f t="shared" si="53"/>
        <v>1</v>
      </c>
      <c r="C356" s="341" t="s">
        <v>43</v>
      </c>
      <c r="D356" s="282">
        <v>45888</v>
      </c>
      <c r="E356" s="384">
        <f t="shared" si="45"/>
        <v>45888</v>
      </c>
      <c r="F356" s="388">
        <v>0</v>
      </c>
      <c r="G356" s="243">
        <v>7</v>
      </c>
      <c r="H356" s="244" t="s">
        <v>144</v>
      </c>
      <c r="I356" s="243">
        <v>15</v>
      </c>
      <c r="J356" s="387" t="s">
        <v>166</v>
      </c>
      <c r="K356" s="244" t="s">
        <v>122</v>
      </c>
      <c r="L356" s="244" t="s">
        <v>186</v>
      </c>
      <c r="M356" s="244" t="s">
        <v>181</v>
      </c>
      <c r="N356" s="290">
        <v>0.75</v>
      </c>
      <c r="O356" s="391" t="str">
        <f>IF(ISBLANK(L356),"",IF(OR(ISBLANK(VLOOKUP(L356&amp;"-"&amp;E356,'Np Quality'!A:M,6,FALSE)),ISERROR(VLOOKUP(L356&amp;"-"&amp;E356,'Np Quality'!A:M,6,FALSE))),"-",VLOOKUP(L356&amp;"-"&amp;E356,'Np Quality'!A:M,6,FALSE)))</f>
        <v>Np4</v>
      </c>
      <c r="P356" s="391">
        <f>IF(ISBLANK(L356),"",IF(OR(ISBLANK(VLOOKUP(L356&amp;"-"&amp;E356,'Np Quality'!A:M,7,FALSE)),ISERROR(VLOOKUP(L356&amp;"-"&amp;E356,'Np Quality'!A:M,7,FALSE))),"-",VLOOKUP(L356&amp;"-"&amp;E356,'Np Quality'!A:M,7,FALSE)))</f>
        <v>0.98</v>
      </c>
      <c r="Q356" s="391">
        <f>IF(ISBLANK(L356),"",IF(OR(ISBLANK(VLOOKUP(L356&amp;"-"&amp;E356,'Np Quality'!A:M,8,FALSE)),ISERROR(VLOOKUP(L356&amp;"-"&amp;E356,'Np Quality'!A:M,8,FALSE))),"-",VLOOKUP(L356&amp;"-"&amp;E356,'Np Quality'!A:M,8,FALSE)))</f>
        <v>0.98</v>
      </c>
      <c r="R356" s="283">
        <f>IF(ISBLANK(L356),"",IF(OR(ISBLANK(VLOOKUP(L356&amp;"-"&amp;E356,'Np Quality'!A:M,9,FALSE)),ISERROR(VLOOKUP(L356&amp;"-"&amp;E356,'Np Quality'!A:M,9,FALSE))),"-",VLOOKUP(L356&amp;"-"&amp;E356,'Np Quality'!A:M,9,FALSE)))</f>
        <v>0</v>
      </c>
      <c r="S356" s="394" t="s">
        <v>364</v>
      </c>
      <c r="T356" s="395" t="str">
        <f t="shared" si="46"/>
        <v>V1-MC1</v>
      </c>
      <c r="U356" s="395" t="str">
        <f t="shared" si="47"/>
        <v>SyAqua</v>
      </c>
      <c r="V356" s="396"/>
      <c r="W356" s="282">
        <v>45905</v>
      </c>
      <c r="X356" s="258">
        <f t="shared" si="51"/>
        <v>9</v>
      </c>
      <c r="Y356" s="258">
        <f t="shared" si="52"/>
        <v>2025</v>
      </c>
    </row>
    <row r="357" spans="1:25">
      <c r="A357" s="382" t="str">
        <f t="shared" si="44"/>
        <v>A1-16-07</v>
      </c>
      <c r="B357" s="383">
        <f t="shared" si="53"/>
        <v>1</v>
      </c>
      <c r="C357" s="341" t="s">
        <v>43</v>
      </c>
      <c r="D357" s="282">
        <v>45889</v>
      </c>
      <c r="E357" s="384">
        <f t="shared" si="45"/>
        <v>45889</v>
      </c>
      <c r="F357" s="388">
        <v>0</v>
      </c>
      <c r="G357" s="243">
        <v>7</v>
      </c>
      <c r="H357" s="244" t="s">
        <v>144</v>
      </c>
      <c r="I357" s="243">
        <v>16</v>
      </c>
      <c r="J357" s="387" t="s">
        <v>166</v>
      </c>
      <c r="K357" s="244" t="s">
        <v>122</v>
      </c>
      <c r="L357" s="244" t="s">
        <v>186</v>
      </c>
      <c r="M357" s="244" t="s">
        <v>181</v>
      </c>
      <c r="N357" s="290">
        <v>0.75</v>
      </c>
      <c r="O357" s="391" t="str">
        <f>IF(ISBLANK(L357),"",IF(OR(ISBLANK(VLOOKUP(L357&amp;"-"&amp;E357,'Np Quality'!A:M,6,FALSE)),ISERROR(VLOOKUP(L357&amp;"-"&amp;E357,'Np Quality'!A:M,6,FALSE))),"-",VLOOKUP(L357&amp;"-"&amp;E357,'Np Quality'!A:M,6,FALSE)))</f>
        <v>Np4</v>
      </c>
      <c r="P357" s="391">
        <f>IF(ISBLANK(L357),"",IF(OR(ISBLANK(VLOOKUP(L357&amp;"-"&amp;E357,'Np Quality'!A:M,7,FALSE)),ISERROR(VLOOKUP(L357&amp;"-"&amp;E357,'Np Quality'!A:M,7,FALSE))),"-",VLOOKUP(L357&amp;"-"&amp;E357,'Np Quality'!A:M,7,FALSE)))</f>
        <v>0.98</v>
      </c>
      <c r="Q357" s="391">
        <f>IF(ISBLANK(L357),"",IF(OR(ISBLANK(VLOOKUP(L357&amp;"-"&amp;E357,'Np Quality'!A:M,8,FALSE)),ISERROR(VLOOKUP(L357&amp;"-"&amp;E357,'Np Quality'!A:M,8,FALSE))),"-",VLOOKUP(L357&amp;"-"&amp;E357,'Np Quality'!A:M,8,FALSE)))</f>
        <v>0.98</v>
      </c>
      <c r="R357" s="283">
        <f>IF(ISBLANK(L357),"",IF(OR(ISBLANK(VLOOKUP(L357&amp;"-"&amp;E357,'Np Quality'!A:M,9,FALSE)),ISERROR(VLOOKUP(L357&amp;"-"&amp;E357,'Np Quality'!A:M,9,FALSE))),"-",VLOOKUP(L357&amp;"-"&amp;E357,'Np Quality'!A:M,9,FALSE)))</f>
        <v>0</v>
      </c>
      <c r="S357" s="394"/>
      <c r="T357" s="395" t="str">
        <f t="shared" si="46"/>
        <v>V1-MC1</v>
      </c>
      <c r="U357" s="395" t="str">
        <f t="shared" si="47"/>
        <v>SyAqua</v>
      </c>
      <c r="V357" s="396"/>
      <c r="W357" s="282">
        <v>45910</v>
      </c>
      <c r="X357" s="258">
        <f t="shared" ref="X357:X363" si="54">MONTH(W357)</f>
        <v>9</v>
      </c>
      <c r="Y357" s="258">
        <f t="shared" ref="Y357:Y363" si="55">YEAR(W357)</f>
        <v>2025</v>
      </c>
    </row>
    <row r="358" spans="1:25">
      <c r="A358" s="382" t="str">
        <f t="shared" si="44"/>
        <v>A1-17-07</v>
      </c>
      <c r="B358" s="383">
        <f t="shared" si="53"/>
        <v>1</v>
      </c>
      <c r="C358" s="341" t="s">
        <v>43</v>
      </c>
      <c r="D358" s="282">
        <v>45889</v>
      </c>
      <c r="E358" s="384">
        <f t="shared" si="45"/>
        <v>45889</v>
      </c>
      <c r="F358" s="388">
        <v>0</v>
      </c>
      <c r="G358" s="243">
        <v>7</v>
      </c>
      <c r="H358" s="244" t="s">
        <v>144</v>
      </c>
      <c r="I358" s="243">
        <v>17</v>
      </c>
      <c r="J358" s="387" t="s">
        <v>166</v>
      </c>
      <c r="K358" s="244" t="s">
        <v>122</v>
      </c>
      <c r="L358" s="244" t="s">
        <v>186</v>
      </c>
      <c r="M358" s="244" t="s">
        <v>181</v>
      </c>
      <c r="N358" s="290">
        <v>0.75</v>
      </c>
      <c r="O358" s="391" t="str">
        <f>IF(ISBLANK(L358),"",IF(OR(ISBLANK(VLOOKUP(L358&amp;"-"&amp;E358,'Np Quality'!A:M,6,FALSE)),ISERROR(VLOOKUP(L358&amp;"-"&amp;E358,'Np Quality'!A:M,6,FALSE))),"-",VLOOKUP(L358&amp;"-"&amp;E358,'Np Quality'!A:M,6,FALSE)))</f>
        <v>Np4</v>
      </c>
      <c r="P358" s="391">
        <f>IF(ISBLANK(L358),"",IF(OR(ISBLANK(VLOOKUP(L358&amp;"-"&amp;E358,'Np Quality'!A:M,7,FALSE)),ISERROR(VLOOKUP(L358&amp;"-"&amp;E358,'Np Quality'!A:M,7,FALSE))),"-",VLOOKUP(L358&amp;"-"&amp;E358,'Np Quality'!A:M,7,FALSE)))</f>
        <v>0.98</v>
      </c>
      <c r="Q358" s="391">
        <f>IF(ISBLANK(L358),"",IF(OR(ISBLANK(VLOOKUP(L358&amp;"-"&amp;E358,'Np Quality'!A:M,8,FALSE)),ISERROR(VLOOKUP(L358&amp;"-"&amp;E358,'Np Quality'!A:M,8,FALSE))),"-",VLOOKUP(L358&amp;"-"&amp;E358,'Np Quality'!A:M,8,FALSE)))</f>
        <v>0.98</v>
      </c>
      <c r="R358" s="283">
        <f>IF(ISBLANK(L358),"",IF(OR(ISBLANK(VLOOKUP(L358&amp;"-"&amp;E358,'Np Quality'!A:M,9,FALSE)),ISERROR(VLOOKUP(L358&amp;"-"&amp;E358,'Np Quality'!A:M,9,FALSE))),"-",VLOOKUP(L358&amp;"-"&amp;E358,'Np Quality'!A:M,9,FALSE)))</f>
        <v>0</v>
      </c>
      <c r="S358" s="394"/>
      <c r="T358" s="395" t="str">
        <f t="shared" si="46"/>
        <v>V1-MC1</v>
      </c>
      <c r="U358" s="395" t="str">
        <f t="shared" si="47"/>
        <v>SyAqua</v>
      </c>
      <c r="V358" s="396"/>
      <c r="W358" s="282">
        <v>45910</v>
      </c>
      <c r="X358" s="258">
        <f t="shared" si="54"/>
        <v>9</v>
      </c>
      <c r="Y358" s="258">
        <f t="shared" si="55"/>
        <v>2025</v>
      </c>
    </row>
    <row r="359" spans="1:25">
      <c r="A359" s="382" t="str">
        <f t="shared" si="44"/>
        <v>A1-18-07</v>
      </c>
      <c r="B359" s="383">
        <f t="shared" si="53"/>
        <v>1</v>
      </c>
      <c r="C359" s="341" t="s">
        <v>43</v>
      </c>
      <c r="D359" s="282">
        <v>45889</v>
      </c>
      <c r="E359" s="384">
        <f t="shared" si="45"/>
        <v>45889</v>
      </c>
      <c r="F359" s="388">
        <v>0</v>
      </c>
      <c r="G359" s="243">
        <v>7</v>
      </c>
      <c r="H359" s="244" t="s">
        <v>144</v>
      </c>
      <c r="I359" s="243">
        <v>18</v>
      </c>
      <c r="J359" s="387" t="s">
        <v>166</v>
      </c>
      <c r="K359" s="244" t="s">
        <v>122</v>
      </c>
      <c r="L359" s="244" t="s">
        <v>142</v>
      </c>
      <c r="M359" s="244" t="s">
        <v>213</v>
      </c>
      <c r="N359" s="290">
        <v>1</v>
      </c>
      <c r="O359" s="391" t="str">
        <f>IF(ISBLANK(L359),"",IF(OR(ISBLANK(VLOOKUP(L359&amp;"-"&amp;E359,'Np Quality'!A:M,6,FALSE)),ISERROR(VLOOKUP(L359&amp;"-"&amp;E359,'Np Quality'!A:M,6,FALSE))),"-",VLOOKUP(L359&amp;"-"&amp;E359,'Np Quality'!A:M,6,FALSE)))</f>
        <v>Np4</v>
      </c>
      <c r="P359" s="391">
        <f>IF(ISBLANK(L359),"",IF(OR(ISBLANK(VLOOKUP(L359&amp;"-"&amp;E359,'Np Quality'!A:M,7,FALSE)),ISERROR(VLOOKUP(L359&amp;"-"&amp;E359,'Np Quality'!A:M,7,FALSE))),"-",VLOOKUP(L359&amp;"-"&amp;E359,'Np Quality'!A:M,7,FALSE)))</f>
        <v>0.98</v>
      </c>
      <c r="Q359" s="391">
        <f>IF(ISBLANK(L359),"",IF(OR(ISBLANK(VLOOKUP(L359&amp;"-"&amp;E359,'Np Quality'!A:M,8,FALSE)),ISERROR(VLOOKUP(L359&amp;"-"&amp;E359,'Np Quality'!A:M,8,FALSE))),"-",VLOOKUP(L359&amp;"-"&amp;E359,'Np Quality'!A:M,8,FALSE)))</f>
        <v>0.98</v>
      </c>
      <c r="R359" s="283">
        <f>IF(ISBLANK(L359),"",IF(OR(ISBLANK(VLOOKUP(L359&amp;"-"&amp;E359,'Np Quality'!A:M,9,FALSE)),ISERROR(VLOOKUP(L359&amp;"-"&amp;E359,'Np Quality'!A:M,9,FALSE))),"-",VLOOKUP(L359&amp;"-"&amp;E359,'Np Quality'!A:M,9,FALSE)))</f>
        <v>0</v>
      </c>
      <c r="S359" s="394" t="s">
        <v>364</v>
      </c>
      <c r="T359" s="395" t="str">
        <f t="shared" si="46"/>
        <v>V1-MA1</v>
      </c>
      <c r="U359" s="395" t="str">
        <f t="shared" si="47"/>
        <v>SIS</v>
      </c>
      <c r="V359" s="396"/>
      <c r="W359" s="282">
        <v>45905</v>
      </c>
      <c r="X359" s="258">
        <f t="shared" si="54"/>
        <v>9</v>
      </c>
      <c r="Y359" s="258">
        <f t="shared" si="55"/>
        <v>2025</v>
      </c>
    </row>
    <row r="360" spans="1:25">
      <c r="A360" s="382" t="str">
        <f t="shared" si="44"/>
        <v>A1-19-07</v>
      </c>
      <c r="B360" s="383">
        <f t="shared" si="53"/>
        <v>1</v>
      </c>
      <c r="C360" s="341" t="s">
        <v>43</v>
      </c>
      <c r="D360" s="282">
        <v>45889</v>
      </c>
      <c r="E360" s="384">
        <f t="shared" si="45"/>
        <v>45889</v>
      </c>
      <c r="F360" s="388">
        <v>0</v>
      </c>
      <c r="G360" s="243">
        <v>7</v>
      </c>
      <c r="H360" s="244" t="s">
        <v>144</v>
      </c>
      <c r="I360" s="243">
        <v>19</v>
      </c>
      <c r="J360" s="387" t="s">
        <v>166</v>
      </c>
      <c r="K360" s="244" t="s">
        <v>122</v>
      </c>
      <c r="L360" s="244" t="s">
        <v>142</v>
      </c>
      <c r="M360" s="244" t="s">
        <v>213</v>
      </c>
      <c r="N360" s="290">
        <v>1</v>
      </c>
      <c r="O360" s="391" t="str">
        <f>IF(ISBLANK(L360),"",IF(OR(ISBLANK(VLOOKUP(L360&amp;"-"&amp;E360,'Np Quality'!A:M,6,FALSE)),ISERROR(VLOOKUP(L360&amp;"-"&amp;E360,'Np Quality'!A:M,6,FALSE))),"-",VLOOKUP(L360&amp;"-"&amp;E360,'Np Quality'!A:M,6,FALSE)))</f>
        <v>Np4</v>
      </c>
      <c r="P360" s="391">
        <f>IF(ISBLANK(L360),"",IF(OR(ISBLANK(VLOOKUP(L360&amp;"-"&amp;E360,'Np Quality'!A:M,7,FALSE)),ISERROR(VLOOKUP(L360&amp;"-"&amp;E360,'Np Quality'!A:M,7,FALSE))),"-",VLOOKUP(L360&amp;"-"&amp;E360,'Np Quality'!A:M,7,FALSE)))</f>
        <v>0.98</v>
      </c>
      <c r="Q360" s="391">
        <f>IF(ISBLANK(L360),"",IF(OR(ISBLANK(VLOOKUP(L360&amp;"-"&amp;E360,'Np Quality'!A:M,8,FALSE)),ISERROR(VLOOKUP(L360&amp;"-"&amp;E360,'Np Quality'!A:M,8,FALSE))),"-",VLOOKUP(L360&amp;"-"&amp;E360,'Np Quality'!A:M,8,FALSE)))</f>
        <v>0.98</v>
      </c>
      <c r="R360" s="283">
        <f>IF(ISBLANK(L360),"",IF(OR(ISBLANK(VLOOKUP(L360&amp;"-"&amp;E360,'Np Quality'!A:M,9,FALSE)),ISERROR(VLOOKUP(L360&amp;"-"&amp;E360,'Np Quality'!A:M,9,FALSE))),"-",VLOOKUP(L360&amp;"-"&amp;E360,'Np Quality'!A:M,9,FALSE)))</f>
        <v>0</v>
      </c>
      <c r="S360" s="394" t="s">
        <v>364</v>
      </c>
      <c r="T360" s="395" t="str">
        <f t="shared" si="46"/>
        <v>V1-MA1</v>
      </c>
      <c r="U360" s="395" t="str">
        <f t="shared" si="47"/>
        <v>SIS</v>
      </c>
      <c r="V360" s="396"/>
      <c r="W360" s="282">
        <v>45905</v>
      </c>
      <c r="X360" s="258">
        <f t="shared" si="54"/>
        <v>9</v>
      </c>
      <c r="Y360" s="258">
        <f t="shared" si="55"/>
        <v>2025</v>
      </c>
    </row>
    <row r="361" spans="1:25">
      <c r="A361" s="382" t="str">
        <f t="shared" si="44"/>
        <v>A1-20-07</v>
      </c>
      <c r="B361" s="383">
        <f t="shared" si="53"/>
        <v>1</v>
      </c>
      <c r="C361" s="341" t="s">
        <v>43</v>
      </c>
      <c r="D361" s="282">
        <v>45889</v>
      </c>
      <c r="E361" s="384">
        <f t="shared" si="45"/>
        <v>45889</v>
      </c>
      <c r="F361" s="388">
        <v>0</v>
      </c>
      <c r="G361" s="243">
        <v>7</v>
      </c>
      <c r="H361" s="244" t="s">
        <v>144</v>
      </c>
      <c r="I361" s="243">
        <v>20</v>
      </c>
      <c r="J361" s="387" t="s">
        <v>166</v>
      </c>
      <c r="K361" s="244" t="s">
        <v>122</v>
      </c>
      <c r="L361" s="244" t="s">
        <v>142</v>
      </c>
      <c r="M361" s="244" t="s">
        <v>213</v>
      </c>
      <c r="N361" s="290">
        <v>1</v>
      </c>
      <c r="O361" s="391" t="str">
        <f>IF(ISBLANK(L361),"",IF(OR(ISBLANK(VLOOKUP(L361&amp;"-"&amp;E361,'Np Quality'!A:M,6,FALSE)),ISERROR(VLOOKUP(L361&amp;"-"&amp;E361,'Np Quality'!A:M,6,FALSE))),"-",VLOOKUP(L361&amp;"-"&amp;E361,'Np Quality'!A:M,6,FALSE)))</f>
        <v>Np4</v>
      </c>
      <c r="P361" s="391">
        <f>IF(ISBLANK(L361),"",IF(OR(ISBLANK(VLOOKUP(L361&amp;"-"&amp;E361,'Np Quality'!A:M,7,FALSE)),ISERROR(VLOOKUP(L361&amp;"-"&amp;E361,'Np Quality'!A:M,7,FALSE))),"-",VLOOKUP(L361&amp;"-"&amp;E361,'Np Quality'!A:M,7,FALSE)))</f>
        <v>0.98</v>
      </c>
      <c r="Q361" s="391">
        <f>IF(ISBLANK(L361),"",IF(OR(ISBLANK(VLOOKUP(L361&amp;"-"&amp;E361,'Np Quality'!A:M,8,FALSE)),ISERROR(VLOOKUP(L361&amp;"-"&amp;E361,'Np Quality'!A:M,8,FALSE))),"-",VLOOKUP(L361&amp;"-"&amp;E361,'Np Quality'!A:M,8,FALSE)))</f>
        <v>0.98</v>
      </c>
      <c r="R361" s="283">
        <f>IF(ISBLANK(L361),"",IF(OR(ISBLANK(VLOOKUP(L361&amp;"-"&amp;E361,'Np Quality'!A:M,9,FALSE)),ISERROR(VLOOKUP(L361&amp;"-"&amp;E361,'Np Quality'!A:M,9,FALSE))),"-",VLOOKUP(L361&amp;"-"&amp;E361,'Np Quality'!A:M,9,FALSE)))</f>
        <v>0</v>
      </c>
      <c r="S361" s="394" t="s">
        <v>364</v>
      </c>
      <c r="T361" s="395" t="str">
        <f>IF(ISNUMBER(B361),CHOOSE(B361,L361,L361&amp;","&amp;L362,L361&amp;","&amp;L362&amp;","&amp;L363,L361&amp;","&amp;L362&amp;","&amp;L363&amp;","&amp;L366),"")</f>
        <v>V1-MA1</v>
      </c>
      <c r="U361" s="395" t="str">
        <f t="shared" si="47"/>
        <v>SIS</v>
      </c>
      <c r="V361" s="396"/>
      <c r="W361" s="282">
        <v>45905</v>
      </c>
      <c r="X361" s="258">
        <f t="shared" si="54"/>
        <v>9</v>
      </c>
      <c r="Y361" s="258">
        <f t="shared" si="55"/>
        <v>2025</v>
      </c>
    </row>
    <row r="362" spans="1:25">
      <c r="A362" s="382" t="str">
        <f t="shared" si="44"/>
        <v>B1-01-07</v>
      </c>
      <c r="B362" s="383">
        <f t="shared" si="53"/>
        <v>1</v>
      </c>
      <c r="C362" s="341" t="s">
        <v>43</v>
      </c>
      <c r="D362" s="282">
        <v>45894</v>
      </c>
      <c r="E362" s="384">
        <f t="shared" si="45"/>
        <v>45894</v>
      </c>
      <c r="F362" s="388">
        <v>0</v>
      </c>
      <c r="G362" s="243">
        <v>7</v>
      </c>
      <c r="H362" s="244" t="s">
        <v>165</v>
      </c>
      <c r="I362" s="243">
        <v>1</v>
      </c>
      <c r="J362" s="387" t="s">
        <v>166</v>
      </c>
      <c r="K362" s="244" t="s">
        <v>122</v>
      </c>
      <c r="L362" s="244" t="s">
        <v>186</v>
      </c>
      <c r="M362" s="244" t="s">
        <v>181</v>
      </c>
      <c r="N362" s="290">
        <v>1.2</v>
      </c>
      <c r="O362" s="391" t="str">
        <f>IF(ISBLANK(L362),"",IF(OR(ISBLANK(VLOOKUP(L362&amp;"-"&amp;E362,'Np Quality'!A:M,6,FALSE)),ISERROR(VLOOKUP(L362&amp;"-"&amp;E362,'Np Quality'!A:M,6,FALSE))),"-",VLOOKUP(L362&amp;"-"&amp;E362,'Np Quality'!A:M,6,FALSE)))</f>
        <v>Np4</v>
      </c>
      <c r="P362" s="391">
        <f>IF(ISBLANK(L362),"",IF(OR(ISBLANK(VLOOKUP(L362&amp;"-"&amp;E362,'Np Quality'!A:M,7,FALSE)),ISERROR(VLOOKUP(L362&amp;"-"&amp;E362,'Np Quality'!A:M,7,FALSE))),"-",VLOOKUP(L362&amp;"-"&amp;E362,'Np Quality'!A:M,7,FALSE)))</f>
        <v>0.98</v>
      </c>
      <c r="Q362" s="391">
        <f>IF(ISBLANK(L362),"",IF(OR(ISBLANK(VLOOKUP(L362&amp;"-"&amp;E362,'Np Quality'!A:M,8,FALSE)),ISERROR(VLOOKUP(L362&amp;"-"&amp;E362,'Np Quality'!A:M,8,FALSE))),"-",VLOOKUP(L362&amp;"-"&amp;E362,'Np Quality'!A:M,8,FALSE)))</f>
        <v>0.98</v>
      </c>
      <c r="R362" s="283">
        <f>IF(ISBLANK(L362),"",IF(OR(ISBLANK(VLOOKUP(L362&amp;"-"&amp;E362,'Np Quality'!A:M,9,FALSE)),ISERROR(VLOOKUP(L362&amp;"-"&amp;E362,'Np Quality'!A:M,9,FALSE))),"-",VLOOKUP(L362&amp;"-"&amp;E362,'Np Quality'!A:M,9,FALSE)))</f>
        <v>0</v>
      </c>
      <c r="S362" s="394"/>
      <c r="T362" s="395" t="str">
        <f>IF(ISNUMBER(B362),CHOOSE(B362,L362,L362&amp;","&amp;L363,L362&amp;","&amp;L363&amp;","&amp;L366,L362&amp;","&amp;L363&amp;","&amp;L366&amp;","&amp;L367),"")</f>
        <v>V1-MC1</v>
      </c>
      <c r="U362" s="395" t="str">
        <f t="shared" si="47"/>
        <v>SyAqua</v>
      </c>
      <c r="V362" s="396"/>
      <c r="W362" s="282">
        <v>45911</v>
      </c>
      <c r="X362" s="258">
        <f t="shared" si="54"/>
        <v>9</v>
      </c>
      <c r="Y362" s="258">
        <f t="shared" si="55"/>
        <v>2025</v>
      </c>
    </row>
    <row r="363" spans="1:25">
      <c r="A363" s="382" t="str">
        <f t="shared" si="44"/>
        <v>B1-02-07</v>
      </c>
      <c r="B363" s="383">
        <f t="shared" si="53"/>
        <v>1</v>
      </c>
      <c r="C363" s="341" t="s">
        <v>43</v>
      </c>
      <c r="D363" s="282">
        <v>45894</v>
      </c>
      <c r="E363" s="384">
        <f t="shared" si="45"/>
        <v>45894</v>
      </c>
      <c r="F363" s="388">
        <v>0</v>
      </c>
      <c r="G363" s="243">
        <v>7</v>
      </c>
      <c r="H363" s="244" t="s">
        <v>165</v>
      </c>
      <c r="I363" s="243">
        <v>2</v>
      </c>
      <c r="J363" s="387" t="s">
        <v>166</v>
      </c>
      <c r="K363" s="244" t="s">
        <v>122</v>
      </c>
      <c r="L363" s="244" t="s">
        <v>142</v>
      </c>
      <c r="M363" s="244" t="s">
        <v>213</v>
      </c>
      <c r="N363" s="290">
        <v>1.2</v>
      </c>
      <c r="O363" s="391" t="str">
        <f>IF(ISBLANK(L363),"",IF(OR(ISBLANK(VLOOKUP(L363&amp;"-"&amp;E363,'Np Quality'!A:M,6,FALSE)),ISERROR(VLOOKUP(L363&amp;"-"&amp;E363,'Np Quality'!A:M,6,FALSE))),"-",VLOOKUP(L363&amp;"-"&amp;E363,'Np Quality'!A:M,6,FALSE)))</f>
        <v>Np4</v>
      </c>
      <c r="P363" s="391">
        <f>IF(ISBLANK(L363),"",IF(OR(ISBLANK(VLOOKUP(L363&amp;"-"&amp;E363,'Np Quality'!A:M,7,FALSE)),ISERROR(VLOOKUP(L363&amp;"-"&amp;E363,'Np Quality'!A:M,7,FALSE))),"-",VLOOKUP(L363&amp;"-"&amp;E363,'Np Quality'!A:M,7,FALSE)))</f>
        <v>0.98</v>
      </c>
      <c r="Q363" s="391">
        <f>IF(ISBLANK(L363),"",IF(OR(ISBLANK(VLOOKUP(L363&amp;"-"&amp;E363,'Np Quality'!A:M,8,FALSE)),ISERROR(VLOOKUP(L363&amp;"-"&amp;E363,'Np Quality'!A:M,8,FALSE))),"-",VLOOKUP(L363&amp;"-"&amp;E363,'Np Quality'!A:M,8,FALSE)))</f>
        <v>0.98</v>
      </c>
      <c r="R363" s="283">
        <f>IF(ISBLANK(L363),"",IF(OR(ISBLANK(VLOOKUP(L363&amp;"-"&amp;E363,'Np Quality'!A:M,9,FALSE)),ISERROR(VLOOKUP(L363&amp;"-"&amp;E363,'Np Quality'!A:M,9,FALSE))),"-",VLOOKUP(L363&amp;"-"&amp;E363,'Np Quality'!A:M,9,FALSE)))</f>
        <v>0</v>
      </c>
      <c r="S363" s="394"/>
      <c r="T363" s="395" t="str">
        <f>IF(ISNUMBER(B363),CHOOSE(B363,L363,L363&amp;","&amp;L366,L363&amp;","&amp;L366&amp;","&amp;L367,L363&amp;","&amp;L366&amp;","&amp;L367&amp;","&amp;L368),"")</f>
        <v>V1-MA1</v>
      </c>
      <c r="U363" s="395" t="str">
        <f t="shared" si="47"/>
        <v>SIS</v>
      </c>
      <c r="V363" s="396"/>
      <c r="W363" s="282">
        <v>45907</v>
      </c>
      <c r="X363" s="258">
        <f t="shared" si="54"/>
        <v>9</v>
      </c>
      <c r="Y363" s="258">
        <f t="shared" si="55"/>
        <v>2025</v>
      </c>
    </row>
    <row r="364" spans="1:25">
      <c r="A364" s="382" t="str">
        <f t="shared" si="44"/>
        <v>B1-03-07</v>
      </c>
      <c r="B364" s="383">
        <f t="shared" si="53"/>
        <v>1</v>
      </c>
      <c r="C364" s="341" t="s">
        <v>43</v>
      </c>
      <c r="D364" s="282">
        <v>45894</v>
      </c>
      <c r="E364" s="384">
        <f t="shared" si="45"/>
        <v>45894</v>
      </c>
      <c r="F364" s="388">
        <v>0</v>
      </c>
      <c r="G364" s="243">
        <v>7</v>
      </c>
      <c r="H364" s="244" t="s">
        <v>165</v>
      </c>
      <c r="I364" s="243">
        <v>3</v>
      </c>
      <c r="J364" s="387" t="s">
        <v>166</v>
      </c>
      <c r="K364" s="244" t="s">
        <v>122</v>
      </c>
      <c r="L364" s="244" t="s">
        <v>142</v>
      </c>
      <c r="M364" s="244" t="s">
        <v>213</v>
      </c>
      <c r="N364" s="290">
        <v>1.2</v>
      </c>
      <c r="O364" s="391" t="str">
        <f>IF(ISBLANK(L364),"",IF(OR(ISBLANK(VLOOKUP(L364&amp;"-"&amp;E364,'Np Quality'!A:M,6,FALSE)),ISERROR(VLOOKUP(L364&amp;"-"&amp;E364,'Np Quality'!A:M,6,FALSE))),"-",VLOOKUP(L364&amp;"-"&amp;E364,'Np Quality'!A:M,6,FALSE)))</f>
        <v>Np4</v>
      </c>
      <c r="P364" s="391">
        <f>IF(ISBLANK(L364),"",IF(OR(ISBLANK(VLOOKUP(L364&amp;"-"&amp;E364,'Np Quality'!A:M,7,FALSE)),ISERROR(VLOOKUP(L364&amp;"-"&amp;E364,'Np Quality'!A:M,7,FALSE))),"-",VLOOKUP(L364&amp;"-"&amp;E364,'Np Quality'!A:M,7,FALSE)))</f>
        <v>0.98</v>
      </c>
      <c r="Q364" s="391">
        <f>IF(ISBLANK(L364),"",IF(OR(ISBLANK(VLOOKUP(L364&amp;"-"&amp;E364,'Np Quality'!A:M,8,FALSE)),ISERROR(VLOOKUP(L364&amp;"-"&amp;E364,'Np Quality'!A:M,8,FALSE))),"-",VLOOKUP(L364&amp;"-"&amp;E364,'Np Quality'!A:M,8,FALSE)))</f>
        <v>0.98</v>
      </c>
      <c r="R364" s="283">
        <f>IF(ISBLANK(L364),"",IF(OR(ISBLANK(VLOOKUP(L364&amp;"-"&amp;E364,'Np Quality'!A:M,9,FALSE)),ISERROR(VLOOKUP(L364&amp;"-"&amp;E364,'Np Quality'!A:M,9,FALSE))),"-",VLOOKUP(L364&amp;"-"&amp;E364,'Np Quality'!A:M,9,FALSE)))</f>
        <v>0</v>
      </c>
      <c r="S364" s="394"/>
      <c r="T364" s="395" t="str">
        <f>IF(ISNUMBER(B364),CHOOSE(B364,L364,L364&amp;","&amp;L365,L364&amp;","&amp;L365&amp;","&amp;L366,L364&amp;","&amp;L365&amp;","&amp;L366&amp;","&amp;L369),"")</f>
        <v>V1-MA1</v>
      </c>
      <c r="U364" s="395" t="str">
        <f t="shared" si="47"/>
        <v>SIS</v>
      </c>
      <c r="V364" s="396"/>
      <c r="W364" s="282">
        <v>45915</v>
      </c>
      <c r="X364" s="258">
        <f t="shared" ref="X364:X372" si="56">MONTH(W364)</f>
        <v>9</v>
      </c>
      <c r="Y364" s="258">
        <f t="shared" ref="Y364:Y372" si="57">YEAR(W364)</f>
        <v>2025</v>
      </c>
    </row>
    <row r="365" spans="1:25">
      <c r="A365" s="382" t="str">
        <f t="shared" si="44"/>
        <v>B1-04-07</v>
      </c>
      <c r="B365" s="383">
        <f t="shared" si="53"/>
        <v>1</v>
      </c>
      <c r="C365" s="341" t="s">
        <v>43</v>
      </c>
      <c r="D365" s="282">
        <v>45895</v>
      </c>
      <c r="E365" s="384">
        <f t="shared" si="45"/>
        <v>45895</v>
      </c>
      <c r="F365" s="388">
        <v>0</v>
      </c>
      <c r="G365" s="243">
        <v>7</v>
      </c>
      <c r="H365" s="244" t="s">
        <v>165</v>
      </c>
      <c r="I365" s="243">
        <v>4</v>
      </c>
      <c r="J365" s="387" t="s">
        <v>166</v>
      </c>
      <c r="K365" s="244" t="s">
        <v>122</v>
      </c>
      <c r="L365" s="244" t="s">
        <v>186</v>
      </c>
      <c r="M365" s="244" t="s">
        <v>181</v>
      </c>
      <c r="N365" s="290">
        <v>1.2</v>
      </c>
      <c r="O365" s="391" t="str">
        <f>IF(ISBLANK(L365),"",IF(OR(ISBLANK(VLOOKUP(L365&amp;"-"&amp;E365,'Np Quality'!A:M,6,FALSE)),ISERROR(VLOOKUP(L365&amp;"-"&amp;E365,'Np Quality'!A:M,6,FALSE))),"-",VLOOKUP(L365&amp;"-"&amp;E365,'Np Quality'!A:M,6,FALSE)))</f>
        <v>Np4</v>
      </c>
      <c r="P365" s="391">
        <f>IF(ISBLANK(L365),"",IF(OR(ISBLANK(VLOOKUP(L365&amp;"-"&amp;E365,'Np Quality'!A:M,7,FALSE)),ISERROR(VLOOKUP(L365&amp;"-"&amp;E365,'Np Quality'!A:M,7,FALSE))),"-",VLOOKUP(L365&amp;"-"&amp;E365,'Np Quality'!A:M,7,FALSE)))</f>
        <v>0.98</v>
      </c>
      <c r="Q365" s="391">
        <f>IF(ISBLANK(L365),"",IF(OR(ISBLANK(VLOOKUP(L365&amp;"-"&amp;E365,'Np Quality'!A:M,8,FALSE)),ISERROR(VLOOKUP(L365&amp;"-"&amp;E365,'Np Quality'!A:M,8,FALSE))),"-",VLOOKUP(L365&amp;"-"&amp;E365,'Np Quality'!A:M,8,FALSE)))</f>
        <v>0.98</v>
      </c>
      <c r="R365" s="283">
        <f>IF(ISBLANK(L365),"",IF(OR(ISBLANK(VLOOKUP(L365&amp;"-"&amp;E365,'Np Quality'!A:M,9,FALSE)),ISERROR(VLOOKUP(L365&amp;"-"&amp;E365,'Np Quality'!A:M,9,FALSE))),"-",VLOOKUP(L365&amp;"-"&amp;E365,'Np Quality'!A:M,9,FALSE)))</f>
        <v>0.01</v>
      </c>
      <c r="S365" s="394"/>
      <c r="T365" s="395" t="str">
        <f>IF(ISNUMBER(B365),CHOOSE(B365,L365,L365&amp;","&amp;L366,L365&amp;","&amp;L366&amp;","&amp;L367,L365&amp;","&amp;L366&amp;","&amp;L367&amp;","&amp;L370),"")</f>
        <v>V1-MC1</v>
      </c>
      <c r="U365" s="395" t="str">
        <f t="shared" si="47"/>
        <v>SyAqua</v>
      </c>
      <c r="V365" s="396"/>
      <c r="W365" s="282">
        <v>45911</v>
      </c>
      <c r="X365" s="258">
        <f t="shared" si="56"/>
        <v>9</v>
      </c>
      <c r="Y365" s="258">
        <f t="shared" si="57"/>
        <v>2025</v>
      </c>
    </row>
    <row r="366" spans="1:25">
      <c r="A366" s="382" t="str">
        <f t="shared" si="44"/>
        <v>B1-05-07</v>
      </c>
      <c r="B366" s="383">
        <f>IF(AND(A366&lt;&gt;A363,A366&lt;&gt;""),COUNTIF(A:A,A366),"")</f>
        <v>1</v>
      </c>
      <c r="C366" s="341" t="s">
        <v>43</v>
      </c>
      <c r="D366" s="282">
        <v>45895</v>
      </c>
      <c r="E366" s="384">
        <f t="shared" si="45"/>
        <v>45895</v>
      </c>
      <c r="F366" s="388">
        <v>0</v>
      </c>
      <c r="G366" s="243">
        <v>7</v>
      </c>
      <c r="H366" s="244" t="s">
        <v>165</v>
      </c>
      <c r="I366" s="243">
        <v>5</v>
      </c>
      <c r="J366" s="387" t="s">
        <v>166</v>
      </c>
      <c r="K366" s="244" t="s">
        <v>122</v>
      </c>
      <c r="L366" s="244" t="s">
        <v>142</v>
      </c>
      <c r="M366" s="244" t="s">
        <v>213</v>
      </c>
      <c r="N366" s="290">
        <v>1.2</v>
      </c>
      <c r="O366" s="391" t="str">
        <f>IF(ISBLANK(L366),"",IF(OR(ISBLANK(VLOOKUP(L366&amp;"-"&amp;E366,'Np Quality'!A:M,6,FALSE)),ISERROR(VLOOKUP(L366&amp;"-"&amp;E366,'Np Quality'!A:M,6,FALSE))),"-",VLOOKUP(L366&amp;"-"&amp;E366,'Np Quality'!A:M,6,FALSE)))</f>
        <v>Np4</v>
      </c>
      <c r="P366" s="391">
        <f>IF(ISBLANK(L366),"",IF(OR(ISBLANK(VLOOKUP(L366&amp;"-"&amp;E366,'Np Quality'!A:M,7,FALSE)),ISERROR(VLOOKUP(L366&amp;"-"&amp;E366,'Np Quality'!A:M,7,FALSE))),"-",VLOOKUP(L366&amp;"-"&amp;E366,'Np Quality'!A:M,7,FALSE)))</f>
        <v>0.98</v>
      </c>
      <c r="Q366" s="391">
        <f>IF(ISBLANK(L366),"",IF(OR(ISBLANK(VLOOKUP(L366&amp;"-"&amp;E366,'Np Quality'!A:M,8,FALSE)),ISERROR(VLOOKUP(L366&amp;"-"&amp;E366,'Np Quality'!A:M,8,FALSE))),"-",VLOOKUP(L366&amp;"-"&amp;E366,'Np Quality'!A:M,8,FALSE)))</f>
        <v>0.98</v>
      </c>
      <c r="R366" s="283">
        <f>IF(ISBLANK(L366),"",IF(OR(ISBLANK(VLOOKUP(L366&amp;"-"&amp;E366,'Np Quality'!A:M,9,FALSE)),ISERROR(VLOOKUP(L366&amp;"-"&amp;E366,'Np Quality'!A:M,9,FALSE))),"-",VLOOKUP(L366&amp;"-"&amp;E366,'Np Quality'!A:M,9,FALSE)))</f>
        <v>0</v>
      </c>
      <c r="S366" s="400" t="s">
        <v>364</v>
      </c>
      <c r="T366" s="395" t="str">
        <f t="shared" si="46"/>
        <v>V1-MA1</v>
      </c>
      <c r="U366" s="395" t="str">
        <f t="shared" si="47"/>
        <v>SIS</v>
      </c>
      <c r="V366" s="396"/>
      <c r="W366" s="282">
        <v>45905</v>
      </c>
      <c r="X366" s="258">
        <f t="shared" si="56"/>
        <v>9</v>
      </c>
      <c r="Y366" s="258">
        <f t="shared" si="57"/>
        <v>2025</v>
      </c>
    </row>
    <row r="367" spans="1:25">
      <c r="A367" s="382" t="str">
        <f t="shared" si="44"/>
        <v>B1-06-07</v>
      </c>
      <c r="B367" s="383">
        <f t="shared" ref="B367:B430" si="58">IF(AND(A367&lt;&gt;A366,A367&lt;&gt;""),COUNTIF(A:A,A367),"")</f>
        <v>1</v>
      </c>
      <c r="C367" s="341" t="s">
        <v>43</v>
      </c>
      <c r="D367" s="282">
        <v>45895</v>
      </c>
      <c r="E367" s="384">
        <f t="shared" si="45"/>
        <v>45895</v>
      </c>
      <c r="F367" s="388">
        <v>0</v>
      </c>
      <c r="G367" s="243">
        <v>7</v>
      </c>
      <c r="H367" s="244" t="s">
        <v>165</v>
      </c>
      <c r="I367" s="243">
        <v>6</v>
      </c>
      <c r="J367" s="387" t="s">
        <v>166</v>
      </c>
      <c r="K367" s="244" t="s">
        <v>122</v>
      </c>
      <c r="L367" s="244" t="s">
        <v>142</v>
      </c>
      <c r="M367" s="244" t="s">
        <v>213</v>
      </c>
      <c r="N367" s="290">
        <v>1.2</v>
      </c>
      <c r="O367" s="391" t="str">
        <f>IF(ISBLANK(L367),"",IF(OR(ISBLANK(VLOOKUP(L367&amp;"-"&amp;E367,'Np Quality'!A:M,6,FALSE)),ISERROR(VLOOKUP(L367&amp;"-"&amp;E367,'Np Quality'!A:M,6,FALSE))),"-",VLOOKUP(L367&amp;"-"&amp;E367,'Np Quality'!A:M,6,FALSE)))</f>
        <v>Np4</v>
      </c>
      <c r="P367" s="391">
        <f>IF(ISBLANK(L367),"",IF(OR(ISBLANK(VLOOKUP(L367&amp;"-"&amp;E367,'Np Quality'!A:M,7,FALSE)),ISERROR(VLOOKUP(L367&amp;"-"&amp;E367,'Np Quality'!A:M,7,FALSE))),"-",VLOOKUP(L367&amp;"-"&amp;E367,'Np Quality'!A:M,7,FALSE)))</f>
        <v>0.98</v>
      </c>
      <c r="Q367" s="391">
        <f>IF(ISBLANK(L367),"",IF(OR(ISBLANK(VLOOKUP(L367&amp;"-"&amp;E367,'Np Quality'!A:M,8,FALSE)),ISERROR(VLOOKUP(L367&amp;"-"&amp;E367,'Np Quality'!A:M,8,FALSE))),"-",VLOOKUP(L367&amp;"-"&amp;E367,'Np Quality'!A:M,8,FALSE)))</f>
        <v>0.98</v>
      </c>
      <c r="R367" s="283">
        <f>IF(ISBLANK(L367),"",IF(OR(ISBLANK(VLOOKUP(L367&amp;"-"&amp;E367,'Np Quality'!A:M,9,FALSE)),ISERROR(VLOOKUP(L367&amp;"-"&amp;E367,'Np Quality'!A:M,9,FALSE))),"-",VLOOKUP(L367&amp;"-"&amp;E367,'Np Quality'!A:M,9,FALSE)))</f>
        <v>0</v>
      </c>
      <c r="S367" s="400" t="s">
        <v>364</v>
      </c>
      <c r="T367" s="395" t="str">
        <f t="shared" si="46"/>
        <v>V1-MA1</v>
      </c>
      <c r="U367" s="395" t="str">
        <f t="shared" si="47"/>
        <v>SIS</v>
      </c>
      <c r="V367" s="396"/>
      <c r="W367" s="282">
        <v>45905</v>
      </c>
      <c r="X367" s="258">
        <f t="shared" si="56"/>
        <v>9</v>
      </c>
      <c r="Y367" s="258">
        <f t="shared" si="57"/>
        <v>2025</v>
      </c>
    </row>
    <row r="368" spans="1:25">
      <c r="A368" s="382" t="str">
        <f t="shared" si="44"/>
        <v>B1-07-07</v>
      </c>
      <c r="B368" s="383">
        <f t="shared" si="58"/>
        <v>1</v>
      </c>
      <c r="C368" s="341" t="s">
        <v>43</v>
      </c>
      <c r="D368" s="282">
        <v>45896</v>
      </c>
      <c r="E368" s="384">
        <f t="shared" si="45"/>
        <v>45896</v>
      </c>
      <c r="F368" s="388">
        <v>0</v>
      </c>
      <c r="G368" s="243">
        <v>7</v>
      </c>
      <c r="H368" s="244" t="s">
        <v>165</v>
      </c>
      <c r="I368" s="243">
        <v>7</v>
      </c>
      <c r="J368" s="387" t="s">
        <v>166</v>
      </c>
      <c r="K368" s="244" t="s">
        <v>122</v>
      </c>
      <c r="L368" s="244" t="s">
        <v>186</v>
      </c>
      <c r="M368" s="244" t="s">
        <v>181</v>
      </c>
      <c r="N368" s="290">
        <v>1.2</v>
      </c>
      <c r="O368" s="391" t="str">
        <f>IF(ISBLANK(L368),"",IF(OR(ISBLANK(VLOOKUP(L368&amp;"-"&amp;E368,'Np Quality'!A:M,6,FALSE)),ISERROR(VLOOKUP(L368&amp;"-"&amp;E368,'Np Quality'!A:M,6,FALSE))),"-",VLOOKUP(L368&amp;"-"&amp;E368,'Np Quality'!A:M,6,FALSE)))</f>
        <v>Np4</v>
      </c>
      <c r="P368" s="391">
        <f>IF(ISBLANK(L368),"",IF(OR(ISBLANK(VLOOKUP(L368&amp;"-"&amp;E368,'Np Quality'!A:M,7,FALSE)),ISERROR(VLOOKUP(L368&amp;"-"&amp;E368,'Np Quality'!A:M,7,FALSE))),"-",VLOOKUP(L368&amp;"-"&amp;E368,'Np Quality'!A:M,7,FALSE)))</f>
        <v>0.98</v>
      </c>
      <c r="Q368" s="391">
        <f>IF(ISBLANK(L368),"",IF(OR(ISBLANK(VLOOKUP(L368&amp;"-"&amp;E368,'Np Quality'!A:M,8,FALSE)),ISERROR(VLOOKUP(L368&amp;"-"&amp;E368,'Np Quality'!A:M,8,FALSE))),"-",VLOOKUP(L368&amp;"-"&amp;E368,'Np Quality'!A:M,8,FALSE)))</f>
        <v>0.98</v>
      </c>
      <c r="R368" s="283">
        <f>IF(ISBLANK(L368),"",IF(OR(ISBLANK(VLOOKUP(L368&amp;"-"&amp;E368,'Np Quality'!A:M,9,FALSE)),ISERROR(VLOOKUP(L368&amp;"-"&amp;E368,'Np Quality'!A:M,9,FALSE))),"-",VLOOKUP(L368&amp;"-"&amp;E368,'Np Quality'!A:M,9,FALSE)))</f>
        <v>0</v>
      </c>
      <c r="S368" s="394"/>
      <c r="T368" s="395" t="str">
        <f t="shared" si="46"/>
        <v>V1-MC1</v>
      </c>
      <c r="U368" s="395" t="str">
        <f t="shared" si="47"/>
        <v>SyAqua</v>
      </c>
      <c r="V368" s="396"/>
      <c r="W368" s="282">
        <v>45913</v>
      </c>
      <c r="X368" s="258">
        <f t="shared" si="56"/>
        <v>9</v>
      </c>
      <c r="Y368" s="258">
        <f t="shared" si="57"/>
        <v>2025</v>
      </c>
    </row>
    <row r="369" spans="1:25">
      <c r="A369" s="382" t="str">
        <f t="shared" si="44"/>
        <v>B1-08-07</v>
      </c>
      <c r="B369" s="383">
        <f t="shared" si="58"/>
        <v>1</v>
      </c>
      <c r="C369" s="341" t="s">
        <v>43</v>
      </c>
      <c r="D369" s="282">
        <v>45896</v>
      </c>
      <c r="E369" s="384">
        <f t="shared" si="45"/>
        <v>45896</v>
      </c>
      <c r="F369" s="388">
        <v>0</v>
      </c>
      <c r="G369" s="243">
        <v>7</v>
      </c>
      <c r="H369" s="244" t="s">
        <v>165</v>
      </c>
      <c r="I369" s="243">
        <v>8</v>
      </c>
      <c r="J369" s="387" t="s">
        <v>166</v>
      </c>
      <c r="K369" s="244" t="s">
        <v>122</v>
      </c>
      <c r="L369" s="244" t="s">
        <v>142</v>
      </c>
      <c r="M369" s="244" t="s">
        <v>213</v>
      </c>
      <c r="N369" s="290">
        <v>1.2</v>
      </c>
      <c r="O369" s="391" t="str">
        <f>IF(ISBLANK(L369),"",IF(OR(ISBLANK(VLOOKUP(L369&amp;"-"&amp;E369,'Np Quality'!A:M,6,FALSE)),ISERROR(VLOOKUP(L369&amp;"-"&amp;E369,'Np Quality'!A:M,6,FALSE))),"-",VLOOKUP(L369&amp;"-"&amp;E369,'Np Quality'!A:M,6,FALSE)))</f>
        <v>Np4</v>
      </c>
      <c r="P369" s="391">
        <f>IF(ISBLANK(L369),"",IF(OR(ISBLANK(VLOOKUP(L369&amp;"-"&amp;E369,'Np Quality'!A:M,7,FALSE)),ISERROR(VLOOKUP(L369&amp;"-"&amp;E369,'Np Quality'!A:M,7,FALSE))),"-",VLOOKUP(L369&amp;"-"&amp;E369,'Np Quality'!A:M,7,FALSE)))</f>
        <v>0.98</v>
      </c>
      <c r="Q369" s="391">
        <f>IF(ISBLANK(L369),"",IF(OR(ISBLANK(VLOOKUP(L369&amp;"-"&amp;E369,'Np Quality'!A:M,8,FALSE)),ISERROR(VLOOKUP(L369&amp;"-"&amp;E369,'Np Quality'!A:M,8,FALSE))),"-",VLOOKUP(L369&amp;"-"&amp;E369,'Np Quality'!A:M,8,FALSE)))</f>
        <v>0.98</v>
      </c>
      <c r="R369" s="283">
        <f>IF(ISBLANK(L369),"",IF(OR(ISBLANK(VLOOKUP(L369&amp;"-"&amp;E369,'Np Quality'!A:M,9,FALSE)),ISERROR(VLOOKUP(L369&amp;"-"&amp;E369,'Np Quality'!A:M,9,FALSE))),"-",VLOOKUP(L369&amp;"-"&amp;E369,'Np Quality'!A:M,9,FALSE)))</f>
        <v>0</v>
      </c>
      <c r="S369" s="394"/>
      <c r="T369" s="395" t="str">
        <f t="shared" si="46"/>
        <v>V1-MA1</v>
      </c>
      <c r="U369" s="395" t="str">
        <f t="shared" si="47"/>
        <v>SIS</v>
      </c>
      <c r="V369" s="396"/>
      <c r="W369" s="282">
        <v>45916</v>
      </c>
      <c r="X369" s="258">
        <f t="shared" si="56"/>
        <v>9</v>
      </c>
      <c r="Y369" s="258">
        <f t="shared" si="57"/>
        <v>2025</v>
      </c>
    </row>
    <row r="370" spans="1:25">
      <c r="A370" s="382" t="str">
        <f t="shared" si="44"/>
        <v>E1-01-06</v>
      </c>
      <c r="B370" s="383">
        <f t="shared" si="58"/>
        <v>1</v>
      </c>
      <c r="C370" s="341" t="s">
        <v>43</v>
      </c>
      <c r="D370" s="282">
        <v>45897</v>
      </c>
      <c r="E370" s="384">
        <f t="shared" si="45"/>
        <v>45897</v>
      </c>
      <c r="F370" s="388">
        <v>0</v>
      </c>
      <c r="G370" s="243">
        <v>6</v>
      </c>
      <c r="H370" s="244" t="s">
        <v>215</v>
      </c>
      <c r="I370" s="243">
        <v>1</v>
      </c>
      <c r="J370" s="387" t="s">
        <v>166</v>
      </c>
      <c r="K370" s="244" t="s">
        <v>122</v>
      </c>
      <c r="L370" s="244" t="s">
        <v>186</v>
      </c>
      <c r="M370" s="244" t="s">
        <v>181</v>
      </c>
      <c r="N370" s="290">
        <v>0.8</v>
      </c>
      <c r="O370" s="391" t="str">
        <f>IF(ISBLANK(L370),"",IF(OR(ISBLANK(VLOOKUP(L370&amp;"-"&amp;E370,'Np Quality'!A:M,6,FALSE)),ISERROR(VLOOKUP(L370&amp;"-"&amp;E370,'Np Quality'!A:M,6,FALSE))),"-",VLOOKUP(L370&amp;"-"&amp;E370,'Np Quality'!A:M,6,FALSE)))</f>
        <v>Np4</v>
      </c>
      <c r="P370" s="391">
        <f>IF(ISBLANK(L370),"",IF(OR(ISBLANK(VLOOKUP(L370&amp;"-"&amp;E370,'Np Quality'!A:M,7,FALSE)),ISERROR(VLOOKUP(L370&amp;"-"&amp;E370,'Np Quality'!A:M,7,FALSE))),"-",VLOOKUP(L370&amp;"-"&amp;E370,'Np Quality'!A:M,7,FALSE)))</f>
        <v>0.98</v>
      </c>
      <c r="Q370" s="391">
        <f>IF(ISBLANK(L370),"",IF(OR(ISBLANK(VLOOKUP(L370&amp;"-"&amp;E370,'Np Quality'!A:M,8,FALSE)),ISERROR(VLOOKUP(L370&amp;"-"&amp;E370,'Np Quality'!A:M,8,FALSE))),"-",VLOOKUP(L370&amp;"-"&amp;E370,'Np Quality'!A:M,8,FALSE)))</f>
        <v>0.98</v>
      </c>
      <c r="R370" s="283">
        <f>IF(ISBLANK(L370),"",IF(OR(ISBLANK(VLOOKUP(L370&amp;"-"&amp;E370,'Np Quality'!A:M,9,FALSE)),ISERROR(VLOOKUP(L370&amp;"-"&amp;E370,'Np Quality'!A:M,9,FALSE))),"-",VLOOKUP(L370&amp;"-"&amp;E370,'Np Quality'!A:M,9,FALSE)))</f>
        <v>0</v>
      </c>
      <c r="S370" s="394"/>
      <c r="T370" s="395" t="str">
        <f t="shared" si="46"/>
        <v>V1-MC1</v>
      </c>
      <c r="U370" s="395" t="str">
        <f t="shared" si="47"/>
        <v>SyAqua</v>
      </c>
      <c r="V370" s="396"/>
      <c r="W370" s="282">
        <v>45919</v>
      </c>
      <c r="X370" s="258">
        <f t="shared" si="56"/>
        <v>9</v>
      </c>
      <c r="Y370" s="258">
        <f t="shared" si="57"/>
        <v>2025</v>
      </c>
    </row>
    <row r="371" spans="1:25">
      <c r="A371" s="382" t="str">
        <f t="shared" si="44"/>
        <v>E1-02-06</v>
      </c>
      <c r="B371" s="383">
        <f t="shared" si="58"/>
        <v>1</v>
      </c>
      <c r="C371" s="341" t="s">
        <v>43</v>
      </c>
      <c r="D371" s="282">
        <v>45897</v>
      </c>
      <c r="E371" s="384">
        <f t="shared" ref="E371:E382" si="59">IF(ISBLANK(D371),"",D371-F371)</f>
        <v>45897</v>
      </c>
      <c r="F371" s="388">
        <v>0</v>
      </c>
      <c r="G371" s="243">
        <v>6</v>
      </c>
      <c r="H371" s="244" t="s">
        <v>215</v>
      </c>
      <c r="I371" s="243">
        <v>2</v>
      </c>
      <c r="J371" s="387" t="s">
        <v>166</v>
      </c>
      <c r="K371" s="244" t="s">
        <v>122</v>
      </c>
      <c r="L371" s="244" t="s">
        <v>186</v>
      </c>
      <c r="M371" s="244" t="s">
        <v>181</v>
      </c>
      <c r="N371" s="290">
        <v>0.8</v>
      </c>
      <c r="O371" s="391" t="str">
        <f>IF(ISBLANK(L371),"",IF(OR(ISBLANK(VLOOKUP(L371&amp;"-"&amp;E371,'Np Quality'!A:M,6,FALSE)),ISERROR(VLOOKUP(L371&amp;"-"&amp;E371,'Np Quality'!A:M,6,FALSE))),"-",VLOOKUP(L371&amp;"-"&amp;E371,'Np Quality'!A:M,6,FALSE)))</f>
        <v>Np4</v>
      </c>
      <c r="P371" s="391">
        <f>IF(ISBLANK(L371),"",IF(OR(ISBLANK(VLOOKUP(L371&amp;"-"&amp;E371,'Np Quality'!A:M,7,FALSE)),ISERROR(VLOOKUP(L371&amp;"-"&amp;E371,'Np Quality'!A:M,7,FALSE))),"-",VLOOKUP(L371&amp;"-"&amp;E371,'Np Quality'!A:M,7,FALSE)))</f>
        <v>0.98</v>
      </c>
      <c r="Q371" s="391">
        <f>IF(ISBLANK(L381),"",IF(OR(ISBLANK(VLOOKUP(L381&amp;"-"&amp;E381,'Np Quality'!A:M,8,FALSE)),ISERROR(VLOOKUP(L381&amp;"-"&amp;E381,'Np Quality'!A:M,8,FALSE))),"-",VLOOKUP(L381&amp;"-"&amp;E381,'Np Quality'!A:M,8,FALSE)))</f>
        <v>0.98</v>
      </c>
      <c r="R371" s="283">
        <f>IF(ISBLANK(L371),"",IF(OR(ISBLANK(VLOOKUP(L371&amp;"-"&amp;E371,'Np Quality'!A:M,9,FALSE)),ISERROR(VLOOKUP(L371&amp;"-"&amp;E371,'Np Quality'!A:M,9,FALSE))),"-",VLOOKUP(L371&amp;"-"&amp;E371,'Np Quality'!A:M,9,FALSE)))</f>
        <v>0</v>
      </c>
      <c r="S371" s="394"/>
      <c r="T371" s="395" t="str">
        <f t="shared" ref="T371:T382" si="60">IF(ISNUMBER(B371),CHOOSE(B371,L371,L371&amp;","&amp;L372,L371&amp;","&amp;L372&amp;","&amp;L373,L371&amp;","&amp;L372&amp;","&amp;L373&amp;","&amp;L374),"")</f>
        <v>V1-MC1</v>
      </c>
      <c r="U371" s="395" t="str">
        <f t="shared" si="47"/>
        <v>SyAqua</v>
      </c>
      <c r="V371" s="396"/>
      <c r="W371" s="282">
        <v>45919</v>
      </c>
      <c r="X371" s="258">
        <f t="shared" si="56"/>
        <v>9</v>
      </c>
      <c r="Y371" s="258">
        <f t="shared" si="57"/>
        <v>2025</v>
      </c>
    </row>
    <row r="372" spans="1:25">
      <c r="A372" s="382" t="str">
        <f t="shared" si="44"/>
        <v>E1-03-06</v>
      </c>
      <c r="B372" s="383">
        <f t="shared" si="58"/>
        <v>1</v>
      </c>
      <c r="C372" s="341" t="s">
        <v>43</v>
      </c>
      <c r="D372" s="282">
        <v>45897</v>
      </c>
      <c r="E372" s="384">
        <f t="shared" si="59"/>
        <v>45897</v>
      </c>
      <c r="F372" s="388">
        <v>0</v>
      </c>
      <c r="G372" s="243">
        <v>6</v>
      </c>
      <c r="H372" s="244" t="s">
        <v>215</v>
      </c>
      <c r="I372" s="243">
        <v>3</v>
      </c>
      <c r="J372" s="387" t="s">
        <v>166</v>
      </c>
      <c r="K372" s="244" t="s">
        <v>122</v>
      </c>
      <c r="L372" s="244" t="s">
        <v>142</v>
      </c>
      <c r="M372" s="244" t="s">
        <v>213</v>
      </c>
      <c r="N372" s="290">
        <v>0.8</v>
      </c>
      <c r="O372" s="391" t="str">
        <f>IF(ISBLANK(L373),"",IF(OR(ISBLANK(VLOOKUP(L373&amp;"-"&amp;E373,'Np Quality'!A:M,6,FALSE)),ISERROR(VLOOKUP(L373&amp;"-"&amp;E373,'Np Quality'!A:M,6,FALSE))),"-",VLOOKUP(L373&amp;"-"&amp;E373,'Np Quality'!A:M,6,FALSE)))</f>
        <v>Np4</v>
      </c>
      <c r="P372" s="391">
        <f>IF(ISBLANK(L372),"",IF(OR(ISBLANK(VLOOKUP(L372&amp;"-"&amp;E372,'Np Quality'!A:M,7,FALSE)),ISERROR(VLOOKUP(L372&amp;"-"&amp;E372,'Np Quality'!A:M,7,FALSE))),"-",VLOOKUP(L372&amp;"-"&amp;E372,'Np Quality'!A:M,7,FALSE)))</f>
        <v>0.98</v>
      </c>
      <c r="Q372" s="391">
        <f>IF(ISBLANK(L382),"",IF(OR(ISBLANK(VLOOKUP(L382&amp;"-"&amp;E382,'Np Quality'!A:M,8,FALSE)),ISERROR(VLOOKUP(L382&amp;"-"&amp;E382,'Np Quality'!A:M,8,FALSE))),"-",VLOOKUP(L382&amp;"-"&amp;E382,'Np Quality'!A:M,8,FALSE)))</f>
        <v>0.98</v>
      </c>
      <c r="R372" s="283">
        <f>IF(ISBLANK(L372),"",IF(OR(ISBLANK(VLOOKUP(L372&amp;"-"&amp;E372,'Np Quality'!A:M,9,FALSE)),ISERROR(VLOOKUP(L372&amp;"-"&amp;E372,'Np Quality'!A:M,9,FALSE))),"-",VLOOKUP(L372&amp;"-"&amp;E372,'Np Quality'!A:M,9,FALSE)))</f>
        <v>0</v>
      </c>
      <c r="S372" s="394"/>
      <c r="T372" s="395" t="str">
        <f t="shared" si="60"/>
        <v>V1-MA1</v>
      </c>
      <c r="U372" s="395" t="str">
        <f t="shared" si="47"/>
        <v>SIS</v>
      </c>
      <c r="V372" s="396"/>
      <c r="W372" s="282">
        <v>45916</v>
      </c>
      <c r="X372" s="258">
        <f t="shared" si="56"/>
        <v>9</v>
      </c>
      <c r="Y372" s="258">
        <f t="shared" si="57"/>
        <v>2025</v>
      </c>
    </row>
    <row r="373" spans="1:25">
      <c r="A373" s="382" t="str">
        <f t="shared" si="44"/>
        <v>E1-04-06</v>
      </c>
      <c r="B373" s="383">
        <f t="shared" si="58"/>
        <v>1</v>
      </c>
      <c r="C373" s="341" t="s">
        <v>43</v>
      </c>
      <c r="D373" s="282">
        <v>45897</v>
      </c>
      <c r="E373" s="384">
        <f t="shared" si="59"/>
        <v>45897</v>
      </c>
      <c r="F373" s="388">
        <v>0</v>
      </c>
      <c r="G373" s="243">
        <v>6</v>
      </c>
      <c r="H373" s="244" t="s">
        <v>215</v>
      </c>
      <c r="I373" s="243">
        <v>4</v>
      </c>
      <c r="J373" s="387" t="s">
        <v>166</v>
      </c>
      <c r="K373" s="244" t="s">
        <v>122</v>
      </c>
      <c r="L373" s="244" t="s">
        <v>142</v>
      </c>
      <c r="M373" s="244" t="s">
        <v>213</v>
      </c>
      <c r="N373" s="290">
        <v>0.8</v>
      </c>
      <c r="O373" s="391" t="str">
        <f>IF(ISBLANK(L373),"",IF(OR(ISBLANK(VLOOKUP(L373&amp;"-"&amp;E373,'Np Quality'!A:M,6,FALSE)),ISERROR(VLOOKUP(L373&amp;"-"&amp;E373,'Np Quality'!A:M,6,FALSE))),"-",VLOOKUP(L373&amp;"-"&amp;E373,'Np Quality'!A:M,6,FALSE)))</f>
        <v>Np4</v>
      </c>
      <c r="P373" s="391">
        <f>IF(ISBLANK(L374),"",IF(OR(ISBLANK(VLOOKUP(L374&amp;"-"&amp;E374,'Np Quality'!A:M,7,FALSE)),ISERROR(VLOOKUP(L374&amp;"-"&amp;E374,'Np Quality'!A:M,7,FALSE))),"-",VLOOKUP(L374&amp;"-"&amp;E374,'Np Quality'!A:M,7,FALSE)))</f>
        <v>0.98</v>
      </c>
      <c r="Q373" s="391">
        <f>IF(ISBLANK(L383),"",IF(OR(ISBLANK(VLOOKUP(L383&amp;"-"&amp;E383,'Np Quality'!A:M,8,FALSE)),ISERROR(VLOOKUP(L383&amp;"-"&amp;E383,'Np Quality'!A:M,8,FALSE))),"-",VLOOKUP(L383&amp;"-"&amp;E383,'Np Quality'!A:M,8,FALSE)))</f>
        <v>0.98</v>
      </c>
      <c r="R373" s="283">
        <f>IF(ISBLANK(L373),"",IF(OR(ISBLANK(VLOOKUP(L373&amp;"-"&amp;E373,'Np Quality'!A:M,9,FALSE)),ISERROR(VLOOKUP(L373&amp;"-"&amp;E373,'Np Quality'!A:M,9,FALSE))),"-",VLOOKUP(L373&amp;"-"&amp;E373,'Np Quality'!A:M,9,FALSE)))</f>
        <v>0</v>
      </c>
      <c r="S373" s="394"/>
      <c r="T373" s="395" t="str">
        <f t="shared" si="60"/>
        <v>V1-MA1</v>
      </c>
      <c r="U373" s="395" t="str">
        <f t="shared" si="47"/>
        <v>SIS</v>
      </c>
      <c r="V373" s="396"/>
      <c r="W373" s="282">
        <v>45916</v>
      </c>
      <c r="X373" s="258">
        <f t="shared" ref="X373:X387" si="61">MONTH(W373)</f>
        <v>9</v>
      </c>
      <c r="Y373" s="258">
        <f t="shared" ref="Y373:Y387" si="62">YEAR(W373)</f>
        <v>2025</v>
      </c>
    </row>
    <row r="374" spans="1:25">
      <c r="A374" s="382" t="str">
        <f t="shared" si="44"/>
        <v>E1-09-06</v>
      </c>
      <c r="B374" s="383">
        <f t="shared" si="58"/>
        <v>1</v>
      </c>
      <c r="C374" s="341" t="s">
        <v>43</v>
      </c>
      <c r="D374" s="282">
        <v>45899</v>
      </c>
      <c r="E374" s="384">
        <f t="shared" si="59"/>
        <v>45899</v>
      </c>
      <c r="F374" s="388">
        <v>0</v>
      </c>
      <c r="G374" s="243">
        <v>6</v>
      </c>
      <c r="H374" s="244" t="s">
        <v>215</v>
      </c>
      <c r="I374" s="243">
        <v>9</v>
      </c>
      <c r="J374" s="387" t="s">
        <v>166</v>
      </c>
      <c r="K374" s="244" t="s">
        <v>122</v>
      </c>
      <c r="L374" s="244" t="s">
        <v>186</v>
      </c>
      <c r="M374" s="244" t="s">
        <v>181</v>
      </c>
      <c r="N374" s="290">
        <v>0.8</v>
      </c>
      <c r="O374" s="391" t="str">
        <f>IF(ISBLANK(L374),"",IF(OR(ISBLANK(VLOOKUP(L374&amp;"-"&amp;E374,'Np Quality'!A:M,6,FALSE)),ISERROR(VLOOKUP(L374&amp;"-"&amp;E374,'Np Quality'!A:M,6,FALSE))),"-",VLOOKUP(L374&amp;"-"&amp;E374,'Np Quality'!A:M,6,FALSE)))</f>
        <v>Np4</v>
      </c>
      <c r="P374" s="391">
        <f>IF(ISBLANK(L374),"",IF(OR(ISBLANK(VLOOKUP(L374&amp;"-"&amp;E374,'Np Quality'!A:M,7,FALSE)),ISERROR(VLOOKUP(L374&amp;"-"&amp;E374,'Np Quality'!A:M,7,FALSE))),"-",VLOOKUP(L374&amp;"-"&amp;E374,'Np Quality'!A:M,7,FALSE)))</f>
        <v>0.98</v>
      </c>
      <c r="Q374" s="391">
        <f>IF(ISBLANK(L385),"",IF(OR(ISBLANK(VLOOKUP(L385&amp;"-"&amp;E385,'Np Quality'!A:M,8,FALSE)),ISERROR(VLOOKUP(L385&amp;"-"&amp;E385,'Np Quality'!A:M,8,FALSE))),"-",VLOOKUP(L385&amp;"-"&amp;E385,'Np Quality'!A:M,8,FALSE)))</f>
        <v>0.98</v>
      </c>
      <c r="R374" s="283">
        <f>IF(ISBLANK(L374),"",IF(OR(ISBLANK(VLOOKUP(L374&amp;"-"&amp;E374,'Np Quality'!A:M,9,FALSE)),ISERROR(VLOOKUP(L374&amp;"-"&amp;E374,'Np Quality'!A:M,9,FALSE))),"-",VLOOKUP(L374&amp;"-"&amp;E374,'Np Quality'!A:M,9,FALSE)))</f>
        <v>0</v>
      </c>
      <c r="S374" s="394"/>
      <c r="T374" s="395" t="str">
        <f t="shared" si="60"/>
        <v>V1-MC1</v>
      </c>
      <c r="U374" s="395" t="str">
        <f t="shared" si="47"/>
        <v>SyAqua</v>
      </c>
      <c r="V374" s="396"/>
      <c r="W374" s="282">
        <v>45922</v>
      </c>
      <c r="X374" s="258">
        <f t="shared" si="61"/>
        <v>9</v>
      </c>
      <c r="Y374" s="258">
        <f t="shared" si="62"/>
        <v>2025</v>
      </c>
    </row>
    <row r="375" spans="1:25">
      <c r="A375" s="382" t="str">
        <f t="shared" si="44"/>
        <v>E1-10-06</v>
      </c>
      <c r="B375" s="383">
        <f t="shared" si="58"/>
        <v>1</v>
      </c>
      <c r="C375" s="341" t="s">
        <v>43</v>
      </c>
      <c r="D375" s="282">
        <v>45899</v>
      </c>
      <c r="E375" s="384">
        <f t="shared" si="59"/>
        <v>45899</v>
      </c>
      <c r="F375" s="388">
        <v>0</v>
      </c>
      <c r="G375" s="243">
        <v>6</v>
      </c>
      <c r="H375" s="244" t="s">
        <v>215</v>
      </c>
      <c r="I375" s="243">
        <v>10</v>
      </c>
      <c r="J375" s="387" t="s">
        <v>166</v>
      </c>
      <c r="K375" s="244" t="s">
        <v>122</v>
      </c>
      <c r="L375" s="244" t="s">
        <v>186</v>
      </c>
      <c r="M375" s="244" t="s">
        <v>181</v>
      </c>
      <c r="N375" s="290">
        <v>0.8</v>
      </c>
      <c r="O375" s="391" t="str">
        <f>IF(ISBLANK(L375),"",IF(OR(ISBLANK(VLOOKUP(L375&amp;"-"&amp;E375,'Np Quality'!A:M,6,FALSE)),ISERROR(VLOOKUP(L375&amp;"-"&amp;E375,'Np Quality'!A:M,6,FALSE))),"-",VLOOKUP(L375&amp;"-"&amp;E375,'Np Quality'!A:M,6,FALSE)))</f>
        <v>Np4</v>
      </c>
      <c r="P375" s="391">
        <f>IF(ISBLANK(L375),"",IF(OR(ISBLANK(VLOOKUP(L375&amp;"-"&amp;E375,'Np Quality'!A:M,7,FALSE)),ISERROR(VLOOKUP(L375&amp;"-"&amp;E375,'Np Quality'!A:M,7,FALSE))),"-",VLOOKUP(L375&amp;"-"&amp;E375,'Np Quality'!A:M,7,FALSE)))</f>
        <v>0.98</v>
      </c>
      <c r="Q375" s="391">
        <f>IF(ISBLANK(L385),"",IF(OR(ISBLANK(VLOOKUP(L385&amp;"-"&amp;E385,'Np Quality'!A:M,8,FALSE)),ISERROR(VLOOKUP(L385&amp;"-"&amp;E385,'Np Quality'!A:M,8,FALSE))),"-",VLOOKUP(L385&amp;"-"&amp;E385,'Np Quality'!A:M,8,FALSE)))</f>
        <v>0.98</v>
      </c>
      <c r="R375" s="283">
        <f>IF(ISBLANK(L376),"",IF(OR(ISBLANK(VLOOKUP(L376&amp;"-"&amp;E376,'Np Quality'!A:M,9,FALSE)),ISERROR(VLOOKUP(L376&amp;"-"&amp;E376,'Np Quality'!A:M,9,FALSE))),"-",VLOOKUP(L376&amp;"-"&amp;E376,'Np Quality'!A:M,9,FALSE)))</f>
        <v>0</v>
      </c>
      <c r="S375" s="394" t="s">
        <v>363</v>
      </c>
      <c r="T375" s="395" t="str">
        <f t="shared" si="60"/>
        <v>V1-MC1</v>
      </c>
      <c r="U375" s="395" t="str">
        <f t="shared" si="47"/>
        <v>SyAqua</v>
      </c>
      <c r="V375" s="396"/>
      <c r="W375" s="282">
        <v>45913</v>
      </c>
      <c r="X375" s="258">
        <f t="shared" si="61"/>
        <v>9</v>
      </c>
      <c r="Y375" s="258">
        <f t="shared" si="62"/>
        <v>2025</v>
      </c>
    </row>
    <row r="376" spans="1:25">
      <c r="A376" s="382" t="str">
        <f t="shared" si="44"/>
        <v>E1-11-06</v>
      </c>
      <c r="B376" s="383">
        <f t="shared" si="58"/>
        <v>1</v>
      </c>
      <c r="C376" s="341" t="s">
        <v>43</v>
      </c>
      <c r="D376" s="282">
        <v>45899</v>
      </c>
      <c r="E376" s="384">
        <f t="shared" si="59"/>
        <v>45899</v>
      </c>
      <c r="F376" s="388">
        <v>0</v>
      </c>
      <c r="G376" s="243">
        <v>6</v>
      </c>
      <c r="H376" s="244" t="s">
        <v>215</v>
      </c>
      <c r="I376" s="243">
        <v>11</v>
      </c>
      <c r="J376" s="387" t="s">
        <v>166</v>
      </c>
      <c r="K376" s="244" t="s">
        <v>122</v>
      </c>
      <c r="L376" s="244" t="s">
        <v>186</v>
      </c>
      <c r="M376" s="244" t="s">
        <v>181</v>
      </c>
      <c r="N376" s="290">
        <v>0.8</v>
      </c>
      <c r="O376" s="391" t="str">
        <f>IF(ISBLANK(L376),"",IF(OR(ISBLANK(VLOOKUP(L376&amp;"-"&amp;E376,'Np Quality'!A:M,6,FALSE)),ISERROR(VLOOKUP(L376&amp;"-"&amp;E376,'Np Quality'!A:M,6,FALSE))),"-",VLOOKUP(L376&amp;"-"&amp;E376,'Np Quality'!A:M,6,FALSE)))</f>
        <v>Np4</v>
      </c>
      <c r="P376" s="391">
        <f>IF(ISBLANK(L376),"",IF(OR(ISBLANK(VLOOKUP(L376&amp;"-"&amp;E376,'Np Quality'!A:M,7,FALSE)),ISERROR(VLOOKUP(L376&amp;"-"&amp;E376,'Np Quality'!A:M,7,FALSE))),"-",VLOOKUP(L376&amp;"-"&amp;E376,'Np Quality'!A:M,7,FALSE)))</f>
        <v>0.98</v>
      </c>
      <c r="Q376" s="391">
        <f>IF(ISBLANK(L386),"",IF(OR(ISBLANK(VLOOKUP(L386&amp;"-"&amp;E386,'Np Quality'!A:M,8,FALSE)),ISERROR(VLOOKUP(L386&amp;"-"&amp;E386,'Np Quality'!A:M,8,FALSE))),"-",VLOOKUP(L386&amp;"-"&amp;E386,'Np Quality'!A:M,8,FALSE)))</f>
        <v>0.98</v>
      </c>
      <c r="R376" s="283">
        <f>IF(ISBLANK(L376),"",IF(OR(ISBLANK(VLOOKUP(L376&amp;"-"&amp;E376,'Np Quality'!A:M,9,FALSE)),ISERROR(VLOOKUP(L376&amp;"-"&amp;E376,'Np Quality'!A:M,9,FALSE))),"-",VLOOKUP(L376&amp;"-"&amp;E376,'Np Quality'!A:M,9,FALSE)))</f>
        <v>0</v>
      </c>
      <c r="S376" s="394"/>
      <c r="T376" s="395" t="str">
        <f t="shared" si="60"/>
        <v>V1-MC1</v>
      </c>
      <c r="U376" s="395" t="str">
        <f t="shared" si="47"/>
        <v>SyAqua</v>
      </c>
      <c r="V376" s="396"/>
      <c r="W376" s="282">
        <v>45922</v>
      </c>
      <c r="X376" s="258">
        <f t="shared" si="61"/>
        <v>9</v>
      </c>
      <c r="Y376" s="258">
        <f t="shared" si="62"/>
        <v>2025</v>
      </c>
    </row>
    <row r="377" spans="1:25">
      <c r="A377" s="382" t="str">
        <f t="shared" si="44"/>
        <v>E1-12-06</v>
      </c>
      <c r="B377" s="383">
        <f t="shared" si="58"/>
        <v>1</v>
      </c>
      <c r="C377" s="341" t="s">
        <v>43</v>
      </c>
      <c r="D377" s="282">
        <v>45899</v>
      </c>
      <c r="E377" s="384">
        <f t="shared" si="59"/>
        <v>45899</v>
      </c>
      <c r="F377" s="388">
        <v>0</v>
      </c>
      <c r="G377" s="243">
        <v>6</v>
      </c>
      <c r="H377" s="244" t="s">
        <v>215</v>
      </c>
      <c r="I377" s="243">
        <v>12</v>
      </c>
      <c r="J377" s="387" t="s">
        <v>166</v>
      </c>
      <c r="K377" s="244" t="s">
        <v>122</v>
      </c>
      <c r="L377" s="244" t="s">
        <v>142</v>
      </c>
      <c r="M377" s="244" t="s">
        <v>213</v>
      </c>
      <c r="N377" s="290">
        <v>0.8</v>
      </c>
      <c r="O377" s="391" t="str">
        <f>IF(ISBLANK(L377),"",IF(OR(ISBLANK(VLOOKUP(L377&amp;"-"&amp;E377,'Np Quality'!A:M,6,FALSE)),ISERROR(VLOOKUP(L377&amp;"-"&amp;E377,'Np Quality'!A:M,6,FALSE))),"-",VLOOKUP(L377&amp;"-"&amp;E377,'Np Quality'!A:M,6,FALSE)))</f>
        <v>Np4</v>
      </c>
      <c r="P377" s="391">
        <f>IF(ISBLANK(L377),"",IF(OR(ISBLANK(VLOOKUP(L377&amp;"-"&amp;E377,'Np Quality'!A:M,7,FALSE)),ISERROR(VLOOKUP(L377&amp;"-"&amp;E377,'Np Quality'!A:M,7,FALSE))),"-",VLOOKUP(L377&amp;"-"&amp;E377,'Np Quality'!A:M,7,FALSE)))</f>
        <v>0.98</v>
      </c>
      <c r="Q377" s="391">
        <f>IF(ISBLANK(L377),"",IF(OR(ISBLANK(VLOOKUP(L377&amp;"-"&amp;E377,'Np Quality'!A:M,8,FALSE)),ISERROR(VLOOKUP(L377&amp;"-"&amp;E377,'Np Quality'!A:M,8,FALSE))),"-",VLOOKUP(L377&amp;"-"&amp;E377,'Np Quality'!A:M,8,FALSE)))</f>
        <v>0.98</v>
      </c>
      <c r="R377" s="283">
        <f>IF(ISBLANK(L387),"",IF(OR(ISBLANK(VLOOKUP(L387&amp;"-"&amp;E387,'Np Quality'!A:M,9,FALSE)),ISERROR(VLOOKUP(L387&amp;"-"&amp;E387,'Np Quality'!A:M,9,FALSE))),"-",VLOOKUP(L387&amp;"-"&amp;E387,'Np Quality'!A:M,9,FALSE)))</f>
        <v>0</v>
      </c>
      <c r="S377" s="400" t="s">
        <v>364</v>
      </c>
      <c r="T377" s="395" t="str">
        <f t="shared" si="60"/>
        <v>V1-MA1</v>
      </c>
      <c r="U377" s="395" t="str">
        <f t="shared" si="47"/>
        <v>SIS</v>
      </c>
      <c r="V377" s="396"/>
      <c r="W377" s="282">
        <v>45905</v>
      </c>
      <c r="X377" s="258">
        <f t="shared" si="61"/>
        <v>9</v>
      </c>
      <c r="Y377" s="258">
        <f t="shared" si="62"/>
        <v>2025</v>
      </c>
    </row>
    <row r="378" spans="1:25">
      <c r="A378" s="382" t="str">
        <f t="shared" si="44"/>
        <v>D1-01-07</v>
      </c>
      <c r="B378" s="383">
        <f t="shared" si="58"/>
        <v>1</v>
      </c>
      <c r="C378" s="341" t="s">
        <v>43</v>
      </c>
      <c r="D378" s="282">
        <v>45904</v>
      </c>
      <c r="E378" s="384">
        <f t="shared" si="59"/>
        <v>45904</v>
      </c>
      <c r="F378" s="388">
        <v>0</v>
      </c>
      <c r="G378" s="243">
        <v>7</v>
      </c>
      <c r="H378" s="244" t="s">
        <v>205</v>
      </c>
      <c r="I378" s="243">
        <v>1</v>
      </c>
      <c r="J378" s="387" t="s">
        <v>166</v>
      </c>
      <c r="K378" s="244" t="s">
        <v>122</v>
      </c>
      <c r="L378" s="244" t="s">
        <v>186</v>
      </c>
      <c r="M378" s="244" t="s">
        <v>181</v>
      </c>
      <c r="N378" s="290">
        <v>1.2</v>
      </c>
      <c r="O378" s="391" t="str">
        <f>IF(ISBLANK(L378),"",IF(OR(ISBLANK(VLOOKUP(L378&amp;"-"&amp;E378,'Np Quality'!A:M,6,FALSE)),ISERROR(VLOOKUP(L378&amp;"-"&amp;E378,'Np Quality'!A:M,6,FALSE))),"-",VLOOKUP(L378&amp;"-"&amp;E378,'Np Quality'!A:M,6,FALSE)))</f>
        <v>Np4</v>
      </c>
      <c r="P378" s="391">
        <f>IF(ISBLANK(L378),"",IF(OR(ISBLANK(VLOOKUP(L378&amp;"-"&amp;E378,'Np Quality'!A:M,7,FALSE)),ISERROR(VLOOKUP(L378&amp;"-"&amp;E378,'Np Quality'!A:M,7,FALSE))),"-",VLOOKUP(L378&amp;"-"&amp;E378,'Np Quality'!A:M,7,FALSE)))</f>
        <v>0.98</v>
      </c>
      <c r="Q378" s="391">
        <f>IF(ISBLANK(L378),"",IF(OR(ISBLANK(VLOOKUP(L378&amp;"-"&amp;E378,'Np Quality'!A:M,8,FALSE)),ISERROR(VLOOKUP(L378&amp;"-"&amp;E378,'Np Quality'!A:M,8,FALSE))),"-",VLOOKUP(L378&amp;"-"&amp;E378,'Np Quality'!A:M,8,FALSE)))</f>
        <v>0.98</v>
      </c>
      <c r="R378" s="283" t="str">
        <f>IF(ISBLANK(L388),"",IF(OR(ISBLANK(VLOOKUP(L388&amp;"-"&amp;E388,'Np Quality'!A:M,9,FALSE)),ISERROR(VLOOKUP(L388&amp;"-"&amp;E388,'Np Quality'!A:M,9,FALSE))),"-",VLOOKUP(L388&amp;"-"&amp;E388,'Np Quality'!A:M,9,FALSE)))</f>
        <v>-</v>
      </c>
      <c r="S378" s="394"/>
      <c r="T378" s="395" t="str">
        <f t="shared" si="60"/>
        <v>V1-MC1</v>
      </c>
      <c r="U378" s="395" t="str">
        <f t="shared" si="47"/>
        <v>SyAqua</v>
      </c>
      <c r="V378" s="396"/>
      <c r="W378" s="282">
        <v>45925</v>
      </c>
      <c r="X378" s="258">
        <f t="shared" si="61"/>
        <v>9</v>
      </c>
      <c r="Y378" s="258">
        <f t="shared" si="62"/>
        <v>2025</v>
      </c>
    </row>
    <row r="379" spans="1:25">
      <c r="A379" s="382" t="str">
        <f t="shared" si="44"/>
        <v>D1-02-07</v>
      </c>
      <c r="B379" s="383">
        <f t="shared" si="58"/>
        <v>1</v>
      </c>
      <c r="C379" s="341" t="s">
        <v>43</v>
      </c>
      <c r="D379" s="282">
        <v>45904</v>
      </c>
      <c r="E379" s="384">
        <f t="shared" si="59"/>
        <v>45904</v>
      </c>
      <c r="F379" s="388">
        <v>0</v>
      </c>
      <c r="G379" s="243">
        <v>7</v>
      </c>
      <c r="H379" s="244" t="s">
        <v>205</v>
      </c>
      <c r="I379" s="243">
        <v>2</v>
      </c>
      <c r="J379" s="387" t="s">
        <v>166</v>
      </c>
      <c r="K379" s="244" t="s">
        <v>122</v>
      </c>
      <c r="L379" s="244" t="s">
        <v>186</v>
      </c>
      <c r="M379" s="244" t="s">
        <v>181</v>
      </c>
      <c r="N379" s="290">
        <v>1.2</v>
      </c>
      <c r="O379" s="391" t="str">
        <f>IF(ISBLANK(L379),"",IF(OR(ISBLANK(VLOOKUP(L379&amp;"-"&amp;E379,'Np Quality'!A:M,6,FALSE)),ISERROR(VLOOKUP(L379&amp;"-"&amp;E379,'Np Quality'!A:M,6,FALSE))),"-",VLOOKUP(L379&amp;"-"&amp;E379,'Np Quality'!A:M,6,FALSE)))</f>
        <v>Np4</v>
      </c>
      <c r="P379" s="391">
        <f>IF(ISBLANK(L379),"",IF(OR(ISBLANK(VLOOKUP(L379&amp;"-"&amp;E379,'Np Quality'!A:M,7,FALSE)),ISERROR(VLOOKUP(L379&amp;"-"&amp;E379,'Np Quality'!A:M,7,FALSE))),"-",VLOOKUP(L379&amp;"-"&amp;E379,'Np Quality'!A:M,7,FALSE)))</f>
        <v>0.98</v>
      </c>
      <c r="Q379" s="391">
        <f>IF(ISBLANK(L379),"",IF(OR(ISBLANK(VLOOKUP(L379&amp;"-"&amp;E379,'Np Quality'!A:M,8,FALSE)),ISERROR(VLOOKUP(L379&amp;"-"&amp;E379,'Np Quality'!A:M,8,FALSE))),"-",VLOOKUP(L379&amp;"-"&amp;E379,'Np Quality'!A:M,8,FALSE)))</f>
        <v>0.98</v>
      </c>
      <c r="R379" s="283" t="str">
        <f>IF(ISBLANK(L389),"",IF(OR(ISBLANK(VLOOKUP(L389&amp;"-"&amp;E389,'Np Quality'!A:M,9,FALSE)),ISERROR(VLOOKUP(L389&amp;"-"&amp;E389,'Np Quality'!A:M,9,FALSE))),"-",VLOOKUP(L389&amp;"-"&amp;E389,'Np Quality'!A:M,9,FALSE)))</f>
        <v>-</v>
      </c>
      <c r="S379" s="394"/>
      <c r="T379" s="395" t="str">
        <f t="shared" si="60"/>
        <v>V1-MC1</v>
      </c>
      <c r="U379" s="395" t="str">
        <f t="shared" si="47"/>
        <v>SyAqua</v>
      </c>
      <c r="V379" s="396"/>
      <c r="W379" s="282">
        <v>45923</v>
      </c>
      <c r="X379" s="258">
        <f t="shared" si="61"/>
        <v>9</v>
      </c>
      <c r="Y379" s="258">
        <f t="shared" si="62"/>
        <v>2025</v>
      </c>
    </row>
    <row r="380" spans="1:25">
      <c r="A380" s="382" t="str">
        <f t="shared" si="44"/>
        <v>D1-03-07</v>
      </c>
      <c r="B380" s="383">
        <f t="shared" si="58"/>
        <v>1</v>
      </c>
      <c r="C380" s="341" t="s">
        <v>43</v>
      </c>
      <c r="D380" s="282">
        <v>45905</v>
      </c>
      <c r="E380" s="384">
        <f t="shared" si="59"/>
        <v>45905</v>
      </c>
      <c r="F380" s="388">
        <v>0</v>
      </c>
      <c r="G380" s="243">
        <v>7</v>
      </c>
      <c r="H380" s="244" t="s">
        <v>205</v>
      </c>
      <c r="I380" s="243">
        <v>3</v>
      </c>
      <c r="J380" s="387" t="s">
        <v>166</v>
      </c>
      <c r="K380" s="244" t="s">
        <v>122</v>
      </c>
      <c r="L380" s="244" t="s">
        <v>186</v>
      </c>
      <c r="M380" s="244" t="s">
        <v>181</v>
      </c>
      <c r="N380" s="290">
        <v>1.2</v>
      </c>
      <c r="O380" s="391" t="str">
        <f>IF(ISBLANK(L380),"",IF(OR(ISBLANK(VLOOKUP(L380&amp;"-"&amp;E380,'Np Quality'!A:M,6,FALSE)),ISERROR(VLOOKUP(L380&amp;"-"&amp;E380,'Np Quality'!A:M,6,FALSE))),"-",VLOOKUP(L380&amp;"-"&amp;E380,'Np Quality'!A:M,6,FALSE)))</f>
        <v>Np4</v>
      </c>
      <c r="P380" s="391">
        <f>IF(ISBLANK(L380),"",IF(OR(ISBLANK(VLOOKUP(L380&amp;"-"&amp;E380,'Np Quality'!A:M,7,FALSE)),ISERROR(VLOOKUP(L380&amp;"-"&amp;E380,'Np Quality'!A:M,7,FALSE))),"-",VLOOKUP(L380&amp;"-"&amp;E380,'Np Quality'!A:M,7,FALSE)))</f>
        <v>0.98</v>
      </c>
      <c r="Q380" s="391">
        <f>IF(ISBLANK(L380),"",IF(OR(ISBLANK(VLOOKUP(L380&amp;"-"&amp;E380,'Np Quality'!A:M,8,FALSE)),ISERROR(VLOOKUP(L380&amp;"-"&amp;E380,'Np Quality'!A:M,8,FALSE))),"-",VLOOKUP(L380&amp;"-"&amp;E380,'Np Quality'!A:M,8,FALSE)))</f>
        <v>0.98</v>
      </c>
      <c r="R380" s="283">
        <f>IF(ISBLANK(L390),"",IF(OR(ISBLANK(VLOOKUP(L390&amp;"-"&amp;E390,'Np Quality'!A:M,9,FALSE)),ISERROR(VLOOKUP(L390&amp;"-"&amp;E390,'Np Quality'!A:M,9,FALSE))),"-",VLOOKUP(L390&amp;"-"&amp;E390,'Np Quality'!A:M,9,FALSE)))</f>
        <v>0</v>
      </c>
      <c r="S380" s="394"/>
      <c r="T380" s="395" t="str">
        <f t="shared" si="60"/>
        <v>V1-MC1</v>
      </c>
      <c r="U380" s="395" t="str">
        <f t="shared" si="47"/>
        <v>SyAqua</v>
      </c>
      <c r="V380" s="396"/>
      <c r="W380" s="282">
        <v>45923</v>
      </c>
      <c r="X380" s="258">
        <f t="shared" si="61"/>
        <v>9</v>
      </c>
      <c r="Y380" s="258">
        <f t="shared" si="62"/>
        <v>2025</v>
      </c>
    </row>
    <row r="381" spans="1:25">
      <c r="A381" s="382" t="str">
        <f t="shared" si="44"/>
        <v>D1-04-07</v>
      </c>
      <c r="B381" s="383">
        <f t="shared" si="58"/>
        <v>1</v>
      </c>
      <c r="C381" s="341" t="s">
        <v>43</v>
      </c>
      <c r="D381" s="282">
        <v>45905</v>
      </c>
      <c r="E381" s="384">
        <f t="shared" si="59"/>
        <v>45905</v>
      </c>
      <c r="F381" s="388">
        <v>0</v>
      </c>
      <c r="G381" s="243">
        <v>7</v>
      </c>
      <c r="H381" s="244" t="s">
        <v>205</v>
      </c>
      <c r="I381" s="243">
        <v>4</v>
      </c>
      <c r="J381" s="387" t="s">
        <v>166</v>
      </c>
      <c r="K381" s="244" t="s">
        <v>122</v>
      </c>
      <c r="L381" s="244" t="s">
        <v>186</v>
      </c>
      <c r="M381" s="244" t="s">
        <v>181</v>
      </c>
      <c r="N381" s="290">
        <v>1.2</v>
      </c>
      <c r="O381" s="391" t="str">
        <f>IF(ISBLANK(L381),"",IF(OR(ISBLANK(VLOOKUP(L381&amp;"-"&amp;E381,'Np Quality'!A:M,6,FALSE)),ISERROR(VLOOKUP(L381&amp;"-"&amp;E381,'Np Quality'!A:M,6,FALSE))),"-",VLOOKUP(L381&amp;"-"&amp;E381,'Np Quality'!A:M,6,FALSE)))</f>
        <v>Np4</v>
      </c>
      <c r="P381" s="391">
        <f>IF(ISBLANK(L381),"",IF(OR(ISBLANK(VLOOKUP(L381&amp;"-"&amp;E381,'Np Quality'!A:M,7,FALSE)),ISERROR(VLOOKUP(L381&amp;"-"&amp;E381,'Np Quality'!A:M,7,FALSE))),"-",VLOOKUP(L381&amp;"-"&amp;E381,'Np Quality'!A:M,7,FALSE)))</f>
        <v>0.98</v>
      </c>
      <c r="Q381" s="391">
        <f>IF(ISBLANK(L381),"",IF(OR(ISBLANK(VLOOKUP(L381&amp;"-"&amp;E381,'Np Quality'!A:M,8,FALSE)),ISERROR(VLOOKUP(L381&amp;"-"&amp;E381,'Np Quality'!A:M,8,FALSE))),"-",VLOOKUP(L381&amp;"-"&amp;E381,'Np Quality'!A:M,8,FALSE)))</f>
        <v>0.98</v>
      </c>
      <c r="R381" s="283">
        <f>IF(ISBLANK(L391),"",IF(OR(ISBLANK(VLOOKUP(L391&amp;"-"&amp;E391,'Np Quality'!A:M,9,FALSE)),ISERROR(VLOOKUP(L391&amp;"-"&amp;E391,'Np Quality'!A:M,9,FALSE))),"-",VLOOKUP(L391&amp;"-"&amp;E391,'Np Quality'!A:M,9,FALSE)))</f>
        <v>0</v>
      </c>
      <c r="S381" s="394"/>
      <c r="T381" s="395" t="str">
        <f t="shared" si="60"/>
        <v>V1-MC1</v>
      </c>
      <c r="U381" s="395" t="str">
        <f t="shared" si="47"/>
        <v>SyAqua</v>
      </c>
      <c r="V381" s="396"/>
      <c r="W381" s="282">
        <v>45922</v>
      </c>
      <c r="X381" s="258">
        <f t="shared" si="61"/>
        <v>9</v>
      </c>
      <c r="Y381" s="258">
        <f t="shared" si="62"/>
        <v>2025</v>
      </c>
    </row>
    <row r="382" spans="1:25">
      <c r="A382" s="382" t="str">
        <f t="shared" si="44"/>
        <v>D1-05-07</v>
      </c>
      <c r="B382" s="383">
        <f t="shared" si="58"/>
        <v>1</v>
      </c>
      <c r="C382" s="341" t="s">
        <v>43</v>
      </c>
      <c r="D382" s="282">
        <v>45906</v>
      </c>
      <c r="E382" s="384">
        <f t="shared" si="59"/>
        <v>45906</v>
      </c>
      <c r="F382" s="388">
        <v>0</v>
      </c>
      <c r="G382" s="243">
        <v>7</v>
      </c>
      <c r="H382" s="244" t="s">
        <v>205</v>
      </c>
      <c r="I382" s="243">
        <v>5</v>
      </c>
      <c r="J382" s="387" t="s">
        <v>166</v>
      </c>
      <c r="K382" s="244" t="s">
        <v>122</v>
      </c>
      <c r="L382" s="244" t="s">
        <v>186</v>
      </c>
      <c r="M382" s="244" t="s">
        <v>181</v>
      </c>
      <c r="N382" s="290">
        <v>1.2</v>
      </c>
      <c r="O382" s="391" t="str">
        <f>IF(ISBLANK(L383),"",IF(OR(ISBLANK(VLOOKUP(L383&amp;"-"&amp;E383,'Np Quality'!A:M,6,FALSE)),ISERROR(VLOOKUP(L383&amp;"-"&amp;E383,'Np Quality'!A:M,6,FALSE))),"-",VLOOKUP(L383&amp;"-"&amp;E383,'Np Quality'!A:M,6,FALSE)))</f>
        <v>Np4</v>
      </c>
      <c r="P382" s="391">
        <f>IF(ISBLANK(L382),"",IF(OR(ISBLANK(VLOOKUP(L382&amp;"-"&amp;E382,'Np Quality'!A:M,7,FALSE)),ISERROR(VLOOKUP(L382&amp;"-"&amp;E382,'Np Quality'!A:M,7,FALSE))),"-",VLOOKUP(L382&amp;"-"&amp;E382,'Np Quality'!A:M,7,FALSE)))</f>
        <v>0.98</v>
      </c>
      <c r="Q382" s="391">
        <f>IF(ISBLANK(L382),"",IF(OR(ISBLANK(VLOOKUP(L382&amp;"-"&amp;E382,'Np Quality'!A:M,8,FALSE)),ISERROR(VLOOKUP(L382&amp;"-"&amp;E382,'Np Quality'!A:M,8,FALSE))),"-",VLOOKUP(L382&amp;"-"&amp;E382,'Np Quality'!A:M,8,FALSE)))</f>
        <v>0.98</v>
      </c>
      <c r="R382" s="283">
        <f>IF(ISBLANK(L392),"",IF(OR(ISBLANK(VLOOKUP(L392&amp;"-"&amp;E392,'Np Quality'!A:M,9,FALSE)),ISERROR(VLOOKUP(L392&amp;"-"&amp;E392,'Np Quality'!A:M,9,FALSE))),"-",VLOOKUP(L392&amp;"-"&amp;E392,'Np Quality'!A:M,9,FALSE)))</f>
        <v>0</v>
      </c>
      <c r="S382" s="394"/>
      <c r="T382" s="395" t="str">
        <f t="shared" si="60"/>
        <v>V1-MC1</v>
      </c>
      <c r="U382" s="395" t="str">
        <f t="shared" si="47"/>
        <v>SyAqua</v>
      </c>
      <c r="V382" s="396"/>
      <c r="W382" s="282">
        <v>45925</v>
      </c>
      <c r="X382" s="258">
        <f t="shared" si="61"/>
        <v>9</v>
      </c>
      <c r="Y382" s="258">
        <f t="shared" si="62"/>
        <v>2025</v>
      </c>
    </row>
    <row r="383" spans="1:25">
      <c r="A383" s="382" t="str">
        <f t="shared" ref="A383:A448" si="63">IF(ISBLANK(H383),"",H383&amp;"-"&amp;IF(OR(LEN(I383)=1,LEN(I383)=4),"0"&amp;I383,I383)&amp;"-"&amp;IF(LEN(G383)=1,"0"&amp;G383,G383))</f>
        <v>D1-06-07</v>
      </c>
      <c r="B383" s="383">
        <f t="shared" si="58"/>
        <v>1</v>
      </c>
      <c r="C383" s="341" t="s">
        <v>43</v>
      </c>
      <c r="D383" s="282">
        <v>45906</v>
      </c>
      <c r="E383" s="384">
        <f t="shared" ref="E383:E448" si="64">IF(ISBLANK(D383),"",D383-F383)</f>
        <v>45906</v>
      </c>
      <c r="F383" s="388">
        <v>0</v>
      </c>
      <c r="G383" s="243">
        <v>7</v>
      </c>
      <c r="H383" s="244" t="s">
        <v>205</v>
      </c>
      <c r="I383" s="243">
        <v>6</v>
      </c>
      <c r="J383" s="387" t="s">
        <v>166</v>
      </c>
      <c r="K383" s="244" t="s">
        <v>122</v>
      </c>
      <c r="L383" s="244" t="s">
        <v>186</v>
      </c>
      <c r="M383" s="244" t="s">
        <v>181</v>
      </c>
      <c r="N383" s="290">
        <v>1.2</v>
      </c>
      <c r="O383" s="391" t="str">
        <f>IF(ISBLANK(L383),"",IF(OR(ISBLANK(VLOOKUP(L383&amp;"-"&amp;E383,'Np Quality'!A:M,6,FALSE)),ISERROR(VLOOKUP(L383&amp;"-"&amp;E383,'Np Quality'!A:M,6,FALSE))),"-",VLOOKUP(L383&amp;"-"&amp;E383,'Np Quality'!A:M,6,FALSE)))</f>
        <v>Np4</v>
      </c>
      <c r="P383" s="391">
        <f>IF(ISBLANK(L384),"",IF(OR(ISBLANK(VLOOKUP(L384&amp;"-"&amp;E384,'Np Quality'!A:M,7,FALSE)),ISERROR(VLOOKUP(L384&amp;"-"&amp;E384,'Np Quality'!A:M,7,FALSE))),"-",VLOOKUP(L384&amp;"-"&amp;E384,'Np Quality'!A:M,7,FALSE)))</f>
        <v>0.98</v>
      </c>
      <c r="Q383" s="391">
        <f>IF(ISBLANK(L383),"",IF(OR(ISBLANK(VLOOKUP(L383&amp;"-"&amp;E383,'Np Quality'!A:M,8,FALSE)),ISERROR(VLOOKUP(L383&amp;"-"&amp;E383,'Np Quality'!A:M,8,FALSE))),"-",VLOOKUP(L383&amp;"-"&amp;E383,'Np Quality'!A:M,8,FALSE)))</f>
        <v>0.98</v>
      </c>
      <c r="R383" s="283">
        <f>IF(ISBLANK(L393),"",IF(OR(ISBLANK(VLOOKUP(L393&amp;"-"&amp;E393,'Np Quality'!A:M,9,FALSE)),ISERROR(VLOOKUP(L393&amp;"-"&amp;E393,'Np Quality'!A:M,9,FALSE))),"-",VLOOKUP(L393&amp;"-"&amp;E393,'Np Quality'!A:M,9,FALSE)))</f>
        <v>0</v>
      </c>
      <c r="S383" s="394"/>
      <c r="T383" s="395" t="str">
        <f t="shared" ref="T383:T448" si="65">IF(ISNUMBER(B383),CHOOSE(B383,L383,L383&amp;","&amp;L384,L383&amp;","&amp;L384&amp;","&amp;L385,L383&amp;","&amp;L384&amp;","&amp;L385&amp;","&amp;L386),"")</f>
        <v>V1-MC1</v>
      </c>
      <c r="U383" s="395" t="str">
        <f t="shared" si="47"/>
        <v>SyAqua</v>
      </c>
      <c r="V383" s="396"/>
      <c r="W383" s="282">
        <v>45925</v>
      </c>
      <c r="X383" s="258">
        <f t="shared" si="61"/>
        <v>9</v>
      </c>
      <c r="Y383" s="258">
        <f t="shared" si="62"/>
        <v>2025</v>
      </c>
    </row>
    <row r="384" spans="1:25">
      <c r="A384" s="382" t="str">
        <f t="shared" si="63"/>
        <v>D1-07-07</v>
      </c>
      <c r="B384" s="383">
        <f t="shared" si="58"/>
        <v>1</v>
      </c>
      <c r="C384" s="341" t="s">
        <v>43</v>
      </c>
      <c r="D384" s="282">
        <v>45907</v>
      </c>
      <c r="E384" s="384">
        <f t="shared" si="64"/>
        <v>45907</v>
      </c>
      <c r="F384" s="388">
        <v>0</v>
      </c>
      <c r="G384" s="243">
        <v>7</v>
      </c>
      <c r="H384" s="244" t="s">
        <v>205</v>
      </c>
      <c r="I384" s="243">
        <v>7</v>
      </c>
      <c r="J384" s="387" t="s">
        <v>166</v>
      </c>
      <c r="K384" s="244" t="s">
        <v>122</v>
      </c>
      <c r="L384" s="244" t="s">
        <v>186</v>
      </c>
      <c r="M384" s="244" t="s">
        <v>181</v>
      </c>
      <c r="N384" s="290">
        <v>1.2</v>
      </c>
      <c r="O384" s="391" t="str">
        <f>IF(ISBLANK(L384),"",IF(OR(ISBLANK(VLOOKUP(L384&amp;"-"&amp;E384,'Np Quality'!A:M,6,FALSE)),ISERROR(VLOOKUP(L384&amp;"-"&amp;E384,'Np Quality'!A:M,6,FALSE))),"-",VLOOKUP(L384&amp;"-"&amp;E384,'Np Quality'!A:M,6,FALSE)))</f>
        <v>Np4</v>
      </c>
      <c r="P384" s="391">
        <f>IF(ISBLANK(L384),"",IF(OR(ISBLANK(VLOOKUP(L384&amp;"-"&amp;E384,'Np Quality'!A:M,7,FALSE)),ISERROR(VLOOKUP(L384&amp;"-"&amp;E384,'Np Quality'!A:M,7,FALSE))),"-",VLOOKUP(L384&amp;"-"&amp;E384,'Np Quality'!A:M,7,FALSE)))</f>
        <v>0.98</v>
      </c>
      <c r="Q384" s="391">
        <f>IF(ISBLANK(L385),"",IF(OR(ISBLANK(VLOOKUP(L385&amp;"-"&amp;E385,'Np Quality'!A:M,8,FALSE)),ISERROR(VLOOKUP(L385&amp;"-"&amp;E385,'Np Quality'!A:M,8,FALSE))),"-",VLOOKUP(L385&amp;"-"&amp;E385,'Np Quality'!A:M,8,FALSE)))</f>
        <v>0.98</v>
      </c>
      <c r="R384" s="283">
        <f>IF(ISBLANK(L394),"",IF(OR(ISBLANK(VLOOKUP(L394&amp;"-"&amp;E394,'Np Quality'!A:M,9,FALSE)),ISERROR(VLOOKUP(L394&amp;"-"&amp;E394,'Np Quality'!A:M,9,FALSE))),"-",VLOOKUP(L394&amp;"-"&amp;E394,'Np Quality'!A:M,9,FALSE)))</f>
        <v>0.01</v>
      </c>
      <c r="S384" s="394"/>
      <c r="T384" s="395" t="str">
        <f t="shared" si="65"/>
        <v>V1-MC1</v>
      </c>
      <c r="U384" s="395" t="str">
        <f t="shared" ref="U384:U447" si="66">IF(ISNUMBER(B384),CHOOSE(B384,M384,M384&amp;","&amp;M385,M384&amp;","&amp;M385&amp;","&amp;M386,M384&amp;","&amp;M385&amp;","&amp;M386&amp;","&amp;M387),"")</f>
        <v>SyAqua</v>
      </c>
      <c r="V384" s="396"/>
      <c r="W384" s="282">
        <v>45927</v>
      </c>
      <c r="X384" s="258">
        <f t="shared" si="61"/>
        <v>9</v>
      </c>
      <c r="Y384" s="258">
        <f t="shared" si="62"/>
        <v>2025</v>
      </c>
    </row>
    <row r="385" spans="1:25">
      <c r="A385" s="382" t="str">
        <f t="shared" si="63"/>
        <v>D1-08-07</v>
      </c>
      <c r="B385" s="383">
        <f t="shared" si="58"/>
        <v>1</v>
      </c>
      <c r="C385" s="341" t="s">
        <v>43</v>
      </c>
      <c r="D385" s="282">
        <v>45907</v>
      </c>
      <c r="E385" s="384">
        <f t="shared" si="64"/>
        <v>45907</v>
      </c>
      <c r="F385" s="388">
        <v>0</v>
      </c>
      <c r="G385" s="243">
        <v>7</v>
      </c>
      <c r="H385" s="244" t="s">
        <v>205</v>
      </c>
      <c r="I385" s="243">
        <v>8</v>
      </c>
      <c r="J385" s="387" t="s">
        <v>166</v>
      </c>
      <c r="K385" s="244" t="s">
        <v>122</v>
      </c>
      <c r="L385" s="244" t="s">
        <v>186</v>
      </c>
      <c r="M385" s="244" t="s">
        <v>181</v>
      </c>
      <c r="N385" s="290">
        <v>1.2</v>
      </c>
      <c r="O385" s="391" t="str">
        <f>IF(ISBLANK(L385),"",IF(OR(ISBLANK(VLOOKUP(L385&amp;"-"&amp;E385,'Np Quality'!A:M,6,FALSE)),ISERROR(VLOOKUP(L385&amp;"-"&amp;E385,'Np Quality'!A:M,6,FALSE))),"-",VLOOKUP(L385&amp;"-"&amp;E385,'Np Quality'!A:M,6,FALSE)))</f>
        <v>Np4</v>
      </c>
      <c r="P385" s="391">
        <f>IF(ISBLANK(L385),"",IF(OR(ISBLANK(VLOOKUP(L385&amp;"-"&amp;E385,'Np Quality'!A:M,7,FALSE)),ISERROR(VLOOKUP(L385&amp;"-"&amp;E385,'Np Quality'!A:M,7,FALSE))),"-",VLOOKUP(L385&amp;"-"&amp;E385,'Np Quality'!A:M,7,FALSE)))</f>
        <v>0.98</v>
      </c>
      <c r="Q385" s="391">
        <f>IF(ISBLANK(L385),"",IF(OR(ISBLANK(VLOOKUP(L385&amp;"-"&amp;E385,'Np Quality'!A:M,8,FALSE)),ISERROR(VLOOKUP(L385&amp;"-"&amp;E385,'Np Quality'!A:M,8,FALSE))),"-",VLOOKUP(L385&amp;"-"&amp;E385,'Np Quality'!A:M,8,FALSE)))</f>
        <v>0.98</v>
      </c>
      <c r="R385" s="283">
        <f>IF(ISBLANK(L396),"",IF(OR(ISBLANK(VLOOKUP(L396&amp;"-"&amp;E396,'Np Quality'!A:M,9,FALSE)),ISERROR(VLOOKUP(L396&amp;"-"&amp;E396,'Np Quality'!A:M,9,FALSE))),"-",VLOOKUP(L396&amp;"-"&amp;E396,'Np Quality'!A:M,9,FALSE)))</f>
        <v>0</v>
      </c>
      <c r="S385" s="394"/>
      <c r="T385" s="395" t="str">
        <f t="shared" si="65"/>
        <v>V1-MC1</v>
      </c>
      <c r="U385" s="395" t="str">
        <f t="shared" si="66"/>
        <v>SyAqua</v>
      </c>
      <c r="V385" s="396"/>
      <c r="W385" s="282">
        <v>45922</v>
      </c>
      <c r="X385" s="258">
        <f t="shared" si="61"/>
        <v>9</v>
      </c>
      <c r="Y385" s="258">
        <f t="shared" si="62"/>
        <v>2025</v>
      </c>
    </row>
    <row r="386" spans="1:25">
      <c r="A386" s="382" t="str">
        <f t="shared" si="63"/>
        <v>D1-09-07</v>
      </c>
      <c r="B386" s="383">
        <f t="shared" si="58"/>
        <v>1</v>
      </c>
      <c r="C386" s="341" t="s">
        <v>43</v>
      </c>
      <c r="D386" s="282">
        <v>45908</v>
      </c>
      <c r="E386" s="384">
        <f t="shared" si="64"/>
        <v>45908</v>
      </c>
      <c r="F386" s="388">
        <v>0</v>
      </c>
      <c r="G386" s="243">
        <v>7</v>
      </c>
      <c r="H386" s="244" t="s">
        <v>205</v>
      </c>
      <c r="I386" s="243">
        <v>9</v>
      </c>
      <c r="J386" s="387" t="s">
        <v>166</v>
      </c>
      <c r="K386" s="244" t="s">
        <v>122</v>
      </c>
      <c r="L386" s="244" t="s">
        <v>186</v>
      </c>
      <c r="M386" s="244" t="s">
        <v>181</v>
      </c>
      <c r="N386" s="290">
        <v>1.2</v>
      </c>
      <c r="O386" s="391" t="str">
        <f>IF(ISBLANK(L386),"",IF(OR(ISBLANK(VLOOKUP(L386&amp;"-"&amp;E386,'Np Quality'!A:M,6,FALSE)),ISERROR(VLOOKUP(L386&amp;"-"&amp;E386,'Np Quality'!A:M,6,FALSE))),"-",VLOOKUP(L386&amp;"-"&amp;E386,'Np Quality'!A:M,6,FALSE)))</f>
        <v>Np4</v>
      </c>
      <c r="P386" s="391">
        <f>IF(ISBLANK(L386),"",IF(OR(ISBLANK(VLOOKUP(L386&amp;"-"&amp;E386,'Np Quality'!A:M,7,FALSE)),ISERROR(VLOOKUP(L386&amp;"-"&amp;E386,'Np Quality'!A:M,7,FALSE))),"-",VLOOKUP(L386&amp;"-"&amp;E386,'Np Quality'!A:M,7,FALSE)))</f>
        <v>0.98</v>
      </c>
      <c r="Q386" s="391">
        <f>IF(ISBLANK(L386),"",IF(OR(ISBLANK(VLOOKUP(L386&amp;"-"&amp;E386,'Np Quality'!A:M,8,FALSE)),ISERROR(VLOOKUP(L386&amp;"-"&amp;E386,'Np Quality'!A:M,8,FALSE))),"-",VLOOKUP(L386&amp;"-"&amp;E386,'Np Quality'!A:M,8,FALSE)))</f>
        <v>0.98</v>
      </c>
      <c r="R386" s="283">
        <f>IF(ISBLANK(L396),"",IF(OR(ISBLANK(VLOOKUP(L396&amp;"-"&amp;E396,'Np Quality'!A:M,9,FALSE)),ISERROR(VLOOKUP(L396&amp;"-"&amp;E396,'Np Quality'!A:M,9,FALSE))),"-",VLOOKUP(L396&amp;"-"&amp;E396,'Np Quality'!A:M,9,FALSE)))</f>
        <v>0</v>
      </c>
      <c r="S386" s="394"/>
      <c r="T386" s="395" t="str">
        <f t="shared" si="65"/>
        <v>V1-MC1</v>
      </c>
      <c r="U386" s="395" t="str">
        <f t="shared" si="66"/>
        <v>SyAqua</v>
      </c>
      <c r="V386" s="396"/>
      <c r="W386" s="282">
        <v>45922</v>
      </c>
      <c r="X386" s="258">
        <f t="shared" si="61"/>
        <v>9</v>
      </c>
      <c r="Y386" s="258">
        <f t="shared" si="62"/>
        <v>2025</v>
      </c>
    </row>
    <row r="387" spans="1:25">
      <c r="A387" s="382" t="str">
        <f t="shared" si="63"/>
        <v>D1-10-07</v>
      </c>
      <c r="B387" s="383">
        <f t="shared" si="58"/>
        <v>1</v>
      </c>
      <c r="C387" s="341" t="s">
        <v>43</v>
      </c>
      <c r="D387" s="282">
        <v>45908</v>
      </c>
      <c r="E387" s="384">
        <f t="shared" si="64"/>
        <v>45908</v>
      </c>
      <c r="F387" s="388">
        <v>0</v>
      </c>
      <c r="G387" s="243">
        <v>7</v>
      </c>
      <c r="H387" s="244" t="s">
        <v>205</v>
      </c>
      <c r="I387" s="243">
        <v>10</v>
      </c>
      <c r="J387" s="387" t="s">
        <v>166</v>
      </c>
      <c r="K387" s="244" t="s">
        <v>122</v>
      </c>
      <c r="L387" s="244" t="s">
        <v>186</v>
      </c>
      <c r="M387" s="244" t="s">
        <v>181</v>
      </c>
      <c r="N387" s="290">
        <v>1.2</v>
      </c>
      <c r="O387" s="391" t="str">
        <f>IF(ISBLANK(L387),"",IF(OR(ISBLANK(VLOOKUP(L387&amp;"-"&amp;E387,'Np Quality'!A:M,6,FALSE)),ISERROR(VLOOKUP(L387&amp;"-"&amp;E387,'Np Quality'!A:M,6,FALSE))),"-",VLOOKUP(L387&amp;"-"&amp;E387,'Np Quality'!A:M,6,FALSE)))</f>
        <v>Np4</v>
      </c>
      <c r="P387" s="391">
        <f>IF(ISBLANK(L387),"",IF(OR(ISBLANK(VLOOKUP(L387&amp;"-"&amp;E387,'Np Quality'!A:M,7,FALSE)),ISERROR(VLOOKUP(L387&amp;"-"&amp;E387,'Np Quality'!A:M,7,FALSE))),"-",VLOOKUP(L387&amp;"-"&amp;E387,'Np Quality'!A:M,7,FALSE)))</f>
        <v>0.98</v>
      </c>
      <c r="Q387" s="391">
        <f>IF(ISBLANK(L387),"",IF(OR(ISBLANK(VLOOKUP(L387&amp;"-"&amp;E387,'Np Quality'!A:M,8,FALSE)),ISERROR(VLOOKUP(L387&amp;"-"&amp;E387,'Np Quality'!A:M,8,FALSE))),"-",VLOOKUP(L387&amp;"-"&amp;E387,'Np Quality'!A:M,8,FALSE)))</f>
        <v>0.98</v>
      </c>
      <c r="R387" s="283">
        <f>IF(ISBLANK(L387),"",IF(OR(ISBLANK(VLOOKUP(L387&amp;"-"&amp;E387,'Np Quality'!A:M,9,FALSE)),ISERROR(VLOOKUP(L387&amp;"-"&amp;E387,'Np Quality'!A:M,9,FALSE))),"-",VLOOKUP(L387&amp;"-"&amp;E387,'Np Quality'!A:M,9,FALSE)))</f>
        <v>0</v>
      </c>
      <c r="S387" s="394"/>
      <c r="T387" s="395" t="str">
        <f t="shared" si="65"/>
        <v>V1-MC1</v>
      </c>
      <c r="U387" s="395" t="str">
        <f t="shared" si="66"/>
        <v>SyAqua</v>
      </c>
      <c r="V387" s="396"/>
      <c r="W387" s="282">
        <v>45930</v>
      </c>
      <c r="X387" s="258">
        <f t="shared" si="61"/>
        <v>9</v>
      </c>
      <c r="Y387" s="258">
        <f t="shared" si="62"/>
        <v>2025</v>
      </c>
    </row>
    <row r="388" spans="1:25">
      <c r="A388" s="382" t="str">
        <f t="shared" si="63"/>
        <v>C1-01-08</v>
      </c>
      <c r="B388" s="383">
        <f t="shared" si="58"/>
        <v>1</v>
      </c>
      <c r="C388" s="341" t="s">
        <v>43</v>
      </c>
      <c r="D388" s="282">
        <v>46025</v>
      </c>
      <c r="E388" s="384">
        <f t="shared" si="64"/>
        <v>46025</v>
      </c>
      <c r="F388" s="388">
        <v>0</v>
      </c>
      <c r="G388" s="243">
        <v>8</v>
      </c>
      <c r="H388" s="244" t="s">
        <v>187</v>
      </c>
      <c r="I388" s="243">
        <v>1</v>
      </c>
      <c r="J388" s="387" t="s">
        <v>166</v>
      </c>
      <c r="K388" s="244" t="s">
        <v>122</v>
      </c>
      <c r="L388" s="244" t="s">
        <v>163</v>
      </c>
      <c r="M388" s="244" t="s">
        <v>213</v>
      </c>
      <c r="N388" s="290">
        <v>2.4</v>
      </c>
      <c r="O388" s="391" t="str">
        <f>IF(ISBLANK(L388),"",IF(OR(ISBLANK(VLOOKUP(L388&amp;"-"&amp;E388,'Np Quality'!A:M,6,FALSE)),ISERROR(VLOOKUP(L388&amp;"-"&amp;E388,'Np Quality'!A:M,6,FALSE))),"-",VLOOKUP(L388&amp;"-"&amp;E388,'Np Quality'!A:M,6,FALSE)))</f>
        <v>-</v>
      </c>
      <c r="P388" s="391" t="str">
        <f>IF(ISBLANK(L388),"",IF(OR(ISBLANK(VLOOKUP(L388&amp;"-"&amp;E388,'Np Quality'!A:M,7,FALSE)),ISERROR(VLOOKUP(L388&amp;"-"&amp;E388,'Np Quality'!A:M,7,FALSE))),"-",VLOOKUP(L388&amp;"-"&amp;E388,'Np Quality'!A:M,7,FALSE)))</f>
        <v>-</v>
      </c>
      <c r="Q388" s="391" t="str">
        <f>IF(ISBLANK(L388),"",IF(OR(ISBLANK(VLOOKUP(L388&amp;"-"&amp;E388,'Np Quality'!A:M,8,FALSE)),ISERROR(VLOOKUP(L388&amp;"-"&amp;E388,'Np Quality'!A:M,8,FALSE))),"-",VLOOKUP(L388&amp;"-"&amp;E388,'Np Quality'!A:M,8,FALSE)))</f>
        <v>-</v>
      </c>
      <c r="R388" s="283" t="str">
        <f>IF(ISBLANK(L388),"",IF(OR(ISBLANK(VLOOKUP(L388&amp;"-"&amp;E388,'Np Quality'!A:M,9,FALSE)),ISERROR(VLOOKUP(L388&amp;"-"&amp;E388,'Np Quality'!A:M,9,FALSE))),"-",VLOOKUP(L388&amp;"-"&amp;E388,'Np Quality'!A:M,9,FALSE)))</f>
        <v>-</v>
      </c>
      <c r="S388" s="394"/>
      <c r="T388" s="395" t="str">
        <f t="shared" si="65"/>
        <v>V1-MB1</v>
      </c>
      <c r="U388" s="395" t="str">
        <f t="shared" si="66"/>
        <v>SIS</v>
      </c>
      <c r="V388" s="401">
        <v>3.65</v>
      </c>
      <c r="W388" s="282">
        <v>46043</v>
      </c>
      <c r="X388" s="258">
        <f t="shared" ref="X388:X398" si="67">MONTH(W388)</f>
        <v>1</v>
      </c>
      <c r="Y388" s="258">
        <f t="shared" ref="Y388:Y398" si="68">YEAR(W388)</f>
        <v>2026</v>
      </c>
    </row>
    <row r="389" spans="1:25">
      <c r="A389" s="382" t="str">
        <f t="shared" si="63"/>
        <v>C1-02-08</v>
      </c>
      <c r="B389" s="383">
        <f t="shared" si="58"/>
        <v>1</v>
      </c>
      <c r="C389" s="341" t="s">
        <v>43</v>
      </c>
      <c r="D389" s="282">
        <v>46025</v>
      </c>
      <c r="E389" s="384">
        <f t="shared" si="64"/>
        <v>46025</v>
      </c>
      <c r="F389" s="388">
        <v>0</v>
      </c>
      <c r="G389" s="243">
        <v>8</v>
      </c>
      <c r="H389" s="244" t="s">
        <v>187</v>
      </c>
      <c r="I389" s="243">
        <v>2</v>
      </c>
      <c r="J389" s="387" t="s">
        <v>166</v>
      </c>
      <c r="K389" s="244" t="s">
        <v>122</v>
      </c>
      <c r="L389" s="244" t="s">
        <v>163</v>
      </c>
      <c r="M389" s="244" t="s">
        <v>213</v>
      </c>
      <c r="N389" s="290">
        <v>2.4</v>
      </c>
      <c r="O389" s="391" t="str">
        <f>IF(ISBLANK(L389),"",IF(OR(ISBLANK(VLOOKUP(L389&amp;"-"&amp;E389,'Np Quality'!A:M,6,FALSE)),ISERROR(VLOOKUP(L389&amp;"-"&amp;E389,'Np Quality'!A:M,6,FALSE))),"-",VLOOKUP(L389&amp;"-"&amp;E389,'Np Quality'!A:M,6,FALSE)))</f>
        <v>-</v>
      </c>
      <c r="P389" s="391" t="str">
        <f>IF(ISBLANK(L389),"",IF(OR(ISBLANK(VLOOKUP(L389&amp;"-"&amp;E389,'Np Quality'!A:M,7,FALSE)),ISERROR(VLOOKUP(L389&amp;"-"&amp;E389,'Np Quality'!A:M,7,FALSE))),"-",VLOOKUP(L389&amp;"-"&amp;E389,'Np Quality'!A:M,7,FALSE)))</f>
        <v>-</v>
      </c>
      <c r="Q389" s="391" t="str">
        <f>IF(ISBLANK(L389),"",IF(OR(ISBLANK(VLOOKUP(L389&amp;"-"&amp;E389,'Np Quality'!A:M,8,FALSE)),ISERROR(VLOOKUP(L389&amp;"-"&amp;E389,'Np Quality'!A:M,8,FALSE))),"-",VLOOKUP(L389&amp;"-"&amp;E389,'Np Quality'!A:M,8,FALSE)))</f>
        <v>-</v>
      </c>
      <c r="R389" s="283" t="str">
        <f>IF(ISBLANK(L389),"",IF(OR(ISBLANK(VLOOKUP(L389&amp;"-"&amp;E389,'Np Quality'!A:M,9,FALSE)),ISERROR(VLOOKUP(L389&amp;"-"&amp;E389,'Np Quality'!A:M,9,FALSE))),"-",VLOOKUP(L389&amp;"-"&amp;E389,'Np Quality'!A:M,9,FALSE)))</f>
        <v>-</v>
      </c>
      <c r="S389" s="394"/>
      <c r="T389" s="395" t="str">
        <f t="shared" si="65"/>
        <v>V1-MB1</v>
      </c>
      <c r="U389" s="395" t="str">
        <f t="shared" si="66"/>
        <v>SIS</v>
      </c>
      <c r="V389" s="401">
        <v>3.65</v>
      </c>
      <c r="W389" s="282">
        <v>46043</v>
      </c>
      <c r="X389" s="258">
        <f t="shared" si="67"/>
        <v>1</v>
      </c>
      <c r="Y389" s="258">
        <f t="shared" si="68"/>
        <v>2026</v>
      </c>
    </row>
    <row r="390" spans="1:25">
      <c r="A390" s="382" t="str">
        <f t="shared" si="63"/>
        <v>C1-03-08</v>
      </c>
      <c r="B390" s="383">
        <f t="shared" si="58"/>
        <v>1</v>
      </c>
      <c r="C390" s="341" t="s">
        <v>43</v>
      </c>
      <c r="D390" s="282">
        <v>46026</v>
      </c>
      <c r="E390" s="384">
        <f t="shared" si="64"/>
        <v>46026</v>
      </c>
      <c r="F390" s="388">
        <v>0</v>
      </c>
      <c r="G390" s="243">
        <v>8</v>
      </c>
      <c r="H390" s="244" t="s">
        <v>187</v>
      </c>
      <c r="I390" s="243">
        <v>3</v>
      </c>
      <c r="J390" s="387" t="s">
        <v>166</v>
      </c>
      <c r="K390" s="244" t="s">
        <v>122</v>
      </c>
      <c r="L390" s="244" t="s">
        <v>163</v>
      </c>
      <c r="M390" s="244" t="s">
        <v>213</v>
      </c>
      <c r="N390" s="290">
        <v>2.4</v>
      </c>
      <c r="O390" s="391" t="str">
        <f>IF(ISBLANK(L390),"",IF(OR(ISBLANK(VLOOKUP(L390&amp;"-"&amp;E390,'Np Quality'!A:M,6,FALSE)),ISERROR(VLOOKUP(L390&amp;"-"&amp;E390,'Np Quality'!A:M,6,FALSE))),"-",VLOOKUP(L390&amp;"-"&amp;E390,'Np Quality'!A:M,6,FALSE)))</f>
        <v>Np4</v>
      </c>
      <c r="P390" s="391">
        <f>IF(ISBLANK(L390),"",IF(OR(ISBLANK(VLOOKUP(L390&amp;"-"&amp;E390,'Np Quality'!A:M,7,FALSE)),ISERROR(VLOOKUP(L390&amp;"-"&amp;E390,'Np Quality'!A:M,7,FALSE))),"-",VLOOKUP(L390&amp;"-"&amp;E390,'Np Quality'!A:M,7,FALSE)))</f>
        <v>0.9</v>
      </c>
      <c r="Q390" s="391">
        <f>IF(ISBLANK(L390),"",IF(OR(ISBLANK(VLOOKUP(L390&amp;"-"&amp;E390,'Np Quality'!A:M,8,FALSE)),ISERROR(VLOOKUP(L390&amp;"-"&amp;E390,'Np Quality'!A:M,8,FALSE))),"-",VLOOKUP(L390&amp;"-"&amp;E390,'Np Quality'!A:M,8,FALSE)))</f>
        <v>0.9</v>
      </c>
      <c r="R390" s="283">
        <f>IF(ISBLANK(L390),"",IF(OR(ISBLANK(VLOOKUP(L390&amp;"-"&amp;E390,'Np Quality'!A:M,9,FALSE)),ISERROR(VLOOKUP(L390&amp;"-"&amp;E390,'Np Quality'!A:M,9,FALSE))),"-",VLOOKUP(L390&amp;"-"&amp;E390,'Np Quality'!A:M,9,FALSE)))</f>
        <v>0</v>
      </c>
      <c r="S390" s="394"/>
      <c r="T390" s="395" t="str">
        <f t="shared" si="65"/>
        <v>V1-MB1</v>
      </c>
      <c r="U390" s="395" t="str">
        <f t="shared" si="66"/>
        <v>SIS</v>
      </c>
      <c r="V390" s="401">
        <v>3.95</v>
      </c>
      <c r="W390" s="282">
        <v>46042</v>
      </c>
      <c r="X390" s="258">
        <f t="shared" si="67"/>
        <v>1</v>
      </c>
      <c r="Y390" s="258">
        <f t="shared" si="68"/>
        <v>2026</v>
      </c>
    </row>
    <row r="391" spans="1:25">
      <c r="A391" s="382" t="str">
        <f t="shared" si="63"/>
        <v>C1-04-08</v>
      </c>
      <c r="B391" s="383">
        <f t="shared" si="58"/>
        <v>1</v>
      </c>
      <c r="C391" s="341" t="s">
        <v>43</v>
      </c>
      <c r="D391" s="282">
        <v>46026</v>
      </c>
      <c r="E391" s="384">
        <f t="shared" si="64"/>
        <v>46026</v>
      </c>
      <c r="F391" s="388">
        <v>0</v>
      </c>
      <c r="G391" s="243">
        <v>8</v>
      </c>
      <c r="H391" s="244" t="s">
        <v>187</v>
      </c>
      <c r="I391" s="243">
        <v>4</v>
      </c>
      <c r="J391" s="387" t="s">
        <v>166</v>
      </c>
      <c r="K391" s="244" t="s">
        <v>122</v>
      </c>
      <c r="L391" s="244" t="s">
        <v>163</v>
      </c>
      <c r="M391" s="244" t="s">
        <v>213</v>
      </c>
      <c r="N391" s="290">
        <v>2.4</v>
      </c>
      <c r="O391" s="391" t="str">
        <f>IF(ISBLANK(L391),"",IF(OR(ISBLANK(VLOOKUP(L391&amp;"-"&amp;E391,'Np Quality'!A:M,6,FALSE)),ISERROR(VLOOKUP(L391&amp;"-"&amp;E391,'Np Quality'!A:M,6,FALSE))),"-",VLOOKUP(L391&amp;"-"&amp;E391,'Np Quality'!A:M,6,FALSE)))</f>
        <v>Np4</v>
      </c>
      <c r="P391" s="391">
        <f>IF(ISBLANK(L391),"",IF(OR(ISBLANK(VLOOKUP(L391&amp;"-"&amp;E391,'Np Quality'!A:M,7,FALSE)),ISERROR(VLOOKUP(L391&amp;"-"&amp;E391,'Np Quality'!A:M,7,FALSE))),"-",VLOOKUP(L391&amp;"-"&amp;E391,'Np Quality'!A:M,7,FALSE)))</f>
        <v>0.9</v>
      </c>
      <c r="Q391" s="391">
        <f>IF(ISBLANK(L391),"",IF(OR(ISBLANK(VLOOKUP(L391&amp;"-"&amp;E391,'Np Quality'!A:M,8,FALSE)),ISERROR(VLOOKUP(L391&amp;"-"&amp;E391,'Np Quality'!A:M,8,FALSE))),"-",VLOOKUP(L391&amp;"-"&amp;E391,'Np Quality'!A:M,8,FALSE)))</f>
        <v>0.9</v>
      </c>
      <c r="R391" s="283">
        <f>IF(ISBLANK(L391),"",IF(OR(ISBLANK(VLOOKUP(L391&amp;"-"&amp;E391,'Np Quality'!A:M,9,FALSE)),ISERROR(VLOOKUP(L391&amp;"-"&amp;E391,'Np Quality'!A:M,9,FALSE))),"-",VLOOKUP(L391&amp;"-"&amp;E391,'Np Quality'!A:M,9,FALSE)))</f>
        <v>0</v>
      </c>
      <c r="S391" s="394"/>
      <c r="T391" s="395" t="str">
        <f t="shared" si="65"/>
        <v>V1-MB1</v>
      </c>
      <c r="U391" s="395" t="str">
        <f t="shared" si="66"/>
        <v>SIS</v>
      </c>
      <c r="V391" s="401">
        <v>3.95</v>
      </c>
      <c r="W391" s="282">
        <v>46044</v>
      </c>
      <c r="X391" s="258">
        <f t="shared" si="67"/>
        <v>1</v>
      </c>
      <c r="Y391" s="258">
        <f t="shared" si="68"/>
        <v>2026</v>
      </c>
    </row>
    <row r="392" spans="1:25">
      <c r="A392" s="382" t="str">
        <f t="shared" si="63"/>
        <v>C1-05-08</v>
      </c>
      <c r="B392" s="383">
        <f t="shared" si="58"/>
        <v>1</v>
      </c>
      <c r="C392" s="341" t="s">
        <v>43</v>
      </c>
      <c r="D392" s="282">
        <v>46027</v>
      </c>
      <c r="E392" s="384">
        <f t="shared" si="64"/>
        <v>46027</v>
      </c>
      <c r="F392" s="388">
        <v>0</v>
      </c>
      <c r="G392" s="243">
        <v>8</v>
      </c>
      <c r="H392" s="244" t="s">
        <v>187</v>
      </c>
      <c r="I392" s="243">
        <v>5</v>
      </c>
      <c r="J392" s="387" t="s">
        <v>166</v>
      </c>
      <c r="K392" s="244" t="s">
        <v>122</v>
      </c>
      <c r="L392" s="244" t="s">
        <v>163</v>
      </c>
      <c r="M392" s="244" t="s">
        <v>213</v>
      </c>
      <c r="N392" s="290">
        <v>2.4</v>
      </c>
      <c r="O392" s="391" t="str">
        <f>IF(ISBLANK(L393),"",IF(OR(ISBLANK(VLOOKUP(L393&amp;"-"&amp;E393,'Np Quality'!A:M,6,FALSE)),ISERROR(VLOOKUP(L393&amp;"-"&amp;E393,'Np Quality'!A:M,6,FALSE))),"-",VLOOKUP(L393&amp;"-"&amp;E393,'Np Quality'!A:M,6,FALSE)))</f>
        <v>Np4</v>
      </c>
      <c r="P392" s="391">
        <f>IF(ISBLANK(L392),"",IF(OR(ISBLANK(VLOOKUP(L392&amp;"-"&amp;E392,'Np Quality'!A:M,7,FALSE)),ISERROR(VLOOKUP(L392&amp;"-"&amp;E392,'Np Quality'!A:M,7,FALSE))),"-",VLOOKUP(L392&amp;"-"&amp;E392,'Np Quality'!A:M,7,FALSE)))</f>
        <v>0.9</v>
      </c>
      <c r="Q392" s="391">
        <f>IF(ISBLANK(L392),"",IF(OR(ISBLANK(VLOOKUP(L392&amp;"-"&amp;E392,'Np Quality'!A:M,8,FALSE)),ISERROR(VLOOKUP(L392&amp;"-"&amp;E392,'Np Quality'!A:M,8,FALSE))),"-",VLOOKUP(L392&amp;"-"&amp;E392,'Np Quality'!A:M,8,FALSE)))</f>
        <v>0.9</v>
      </c>
      <c r="R392" s="283">
        <f>IF(ISBLANK(L392),"",IF(OR(ISBLANK(VLOOKUP(L392&amp;"-"&amp;E392,'Np Quality'!A:M,9,FALSE)),ISERROR(VLOOKUP(L392&amp;"-"&amp;E392,'Np Quality'!A:M,9,FALSE))),"-",VLOOKUP(L392&amp;"-"&amp;E392,'Np Quality'!A:M,9,FALSE)))</f>
        <v>0</v>
      </c>
      <c r="S392" s="394"/>
      <c r="T392" s="395" t="str">
        <f t="shared" si="65"/>
        <v>V1-MB1</v>
      </c>
      <c r="U392" s="395" t="str">
        <f t="shared" si="66"/>
        <v>SIS</v>
      </c>
      <c r="V392" s="401">
        <v>4.05</v>
      </c>
      <c r="W392" s="282">
        <v>46045</v>
      </c>
      <c r="X392" s="258">
        <f t="shared" si="67"/>
        <v>1</v>
      </c>
      <c r="Y392" s="258">
        <f t="shared" si="68"/>
        <v>2026</v>
      </c>
    </row>
    <row r="393" spans="1:25">
      <c r="A393" s="382" t="str">
        <f t="shared" si="63"/>
        <v>C1-06-08</v>
      </c>
      <c r="B393" s="383">
        <f t="shared" si="58"/>
        <v>1</v>
      </c>
      <c r="C393" s="341" t="s">
        <v>43</v>
      </c>
      <c r="D393" s="282">
        <v>46027</v>
      </c>
      <c r="E393" s="384">
        <f t="shared" si="64"/>
        <v>46027</v>
      </c>
      <c r="F393" s="388">
        <v>0</v>
      </c>
      <c r="G393" s="243">
        <v>8</v>
      </c>
      <c r="H393" s="244" t="s">
        <v>187</v>
      </c>
      <c r="I393" s="243">
        <v>6</v>
      </c>
      <c r="J393" s="387" t="s">
        <v>166</v>
      </c>
      <c r="K393" s="244" t="s">
        <v>122</v>
      </c>
      <c r="L393" s="244" t="s">
        <v>163</v>
      </c>
      <c r="M393" s="244" t="s">
        <v>213</v>
      </c>
      <c r="N393" s="290">
        <v>2.4</v>
      </c>
      <c r="O393" s="391" t="str">
        <f>IF(ISBLANK(L393),"",IF(OR(ISBLANK(VLOOKUP(L393&amp;"-"&amp;E393,'Np Quality'!A:M,6,FALSE)),ISERROR(VLOOKUP(L393&amp;"-"&amp;E393,'Np Quality'!A:M,6,FALSE))),"-",VLOOKUP(L393&amp;"-"&amp;E393,'Np Quality'!A:M,6,FALSE)))</f>
        <v>Np4</v>
      </c>
      <c r="P393" s="391">
        <f>IF(ISBLANK(L394),"",IF(OR(ISBLANK(VLOOKUP(L394&amp;"-"&amp;E394,'Np Quality'!A:M,7,FALSE)),ISERROR(VLOOKUP(L394&amp;"-"&amp;E394,'Np Quality'!A:M,7,FALSE))),"-",VLOOKUP(L394&amp;"-"&amp;E394,'Np Quality'!A:M,7,FALSE)))</f>
        <v>0.9</v>
      </c>
      <c r="Q393" s="391">
        <f>IF(ISBLANK(L393),"",IF(OR(ISBLANK(VLOOKUP(L393&amp;"-"&amp;E393,'Np Quality'!A:M,8,FALSE)),ISERROR(VLOOKUP(L393&amp;"-"&amp;E393,'Np Quality'!A:M,8,FALSE))),"-",VLOOKUP(L393&amp;"-"&amp;E393,'Np Quality'!A:M,8,FALSE)))</f>
        <v>0.9</v>
      </c>
      <c r="R393" s="283">
        <f>IF(ISBLANK(L393),"",IF(OR(ISBLANK(VLOOKUP(L393&amp;"-"&amp;E393,'Np Quality'!A:M,9,FALSE)),ISERROR(VLOOKUP(L393&amp;"-"&amp;E393,'Np Quality'!A:M,9,FALSE))),"-",VLOOKUP(L393&amp;"-"&amp;E393,'Np Quality'!A:M,9,FALSE)))</f>
        <v>0</v>
      </c>
      <c r="S393" s="394"/>
      <c r="T393" s="395" t="str">
        <f t="shared" si="65"/>
        <v>V1-MB1</v>
      </c>
      <c r="U393" s="395" t="str">
        <f t="shared" si="66"/>
        <v>SIS</v>
      </c>
      <c r="V393" s="401">
        <v>4.05</v>
      </c>
      <c r="W393" s="282">
        <v>46044</v>
      </c>
      <c r="X393" s="258">
        <f t="shared" si="67"/>
        <v>1</v>
      </c>
      <c r="Y393" s="258">
        <f t="shared" si="68"/>
        <v>2026</v>
      </c>
    </row>
    <row r="394" spans="1:25">
      <c r="A394" s="382" t="str">
        <f t="shared" si="63"/>
        <v>C1-07-08</v>
      </c>
      <c r="B394" s="383">
        <f t="shared" si="58"/>
        <v>1</v>
      </c>
      <c r="C394" s="341" t="s">
        <v>43</v>
      </c>
      <c r="D394" s="282">
        <v>46028</v>
      </c>
      <c r="E394" s="384">
        <f t="shared" si="64"/>
        <v>46028</v>
      </c>
      <c r="F394" s="388">
        <v>0</v>
      </c>
      <c r="G394" s="243">
        <v>8</v>
      </c>
      <c r="H394" s="244" t="s">
        <v>187</v>
      </c>
      <c r="I394" s="243">
        <v>7</v>
      </c>
      <c r="J394" s="387" t="s">
        <v>166</v>
      </c>
      <c r="K394" s="244" t="s">
        <v>122</v>
      </c>
      <c r="L394" s="244" t="s">
        <v>163</v>
      </c>
      <c r="M394" s="244" t="s">
        <v>213</v>
      </c>
      <c r="N394" s="290">
        <v>2.4</v>
      </c>
      <c r="O394" s="391" t="str">
        <f>IF(ISBLANK(L394),"",IF(OR(ISBLANK(VLOOKUP(L394&amp;"-"&amp;E394,'Np Quality'!A:M,6,FALSE)),ISERROR(VLOOKUP(L394&amp;"-"&amp;E394,'Np Quality'!A:M,6,FALSE))),"-",VLOOKUP(L394&amp;"-"&amp;E394,'Np Quality'!A:M,6,FALSE)))</f>
        <v>Np4</v>
      </c>
      <c r="P394" s="391">
        <f>IF(ISBLANK(L394),"",IF(OR(ISBLANK(VLOOKUP(L394&amp;"-"&amp;E394,'Np Quality'!A:M,7,FALSE)),ISERROR(VLOOKUP(L394&amp;"-"&amp;E394,'Np Quality'!A:M,7,FALSE))),"-",VLOOKUP(L394&amp;"-"&amp;E394,'Np Quality'!A:M,7,FALSE)))</f>
        <v>0.9</v>
      </c>
      <c r="Q394" s="391">
        <f>IF(ISBLANK(L395),"",IF(OR(ISBLANK(VLOOKUP(L395&amp;"-"&amp;E395,'Np Quality'!A:M,8,FALSE)),ISERROR(VLOOKUP(L395&amp;"-"&amp;E395,'Np Quality'!A:M,8,FALSE))),"-",VLOOKUP(L395&amp;"-"&amp;E395,'Np Quality'!A:M,8,FALSE)))</f>
        <v>0.9</v>
      </c>
      <c r="R394" s="283">
        <f>IF(ISBLANK(L394),"",IF(OR(ISBLANK(VLOOKUP(L394&amp;"-"&amp;E394,'Np Quality'!A:M,9,FALSE)),ISERROR(VLOOKUP(L394&amp;"-"&amp;E394,'Np Quality'!A:M,9,FALSE))),"-",VLOOKUP(L394&amp;"-"&amp;E394,'Np Quality'!A:M,9,FALSE)))</f>
        <v>0.01</v>
      </c>
      <c r="S394" s="394"/>
      <c r="T394" s="395" t="str">
        <f t="shared" si="65"/>
        <v>V1-MB1</v>
      </c>
      <c r="U394" s="395" t="str">
        <f t="shared" si="66"/>
        <v>SIS</v>
      </c>
      <c r="V394" s="401">
        <v>3.97</v>
      </c>
      <c r="W394" s="282">
        <v>46045</v>
      </c>
      <c r="X394" s="258">
        <f t="shared" si="67"/>
        <v>1</v>
      </c>
      <c r="Y394" s="258">
        <f t="shared" si="68"/>
        <v>2026</v>
      </c>
    </row>
    <row r="395" spans="1:25">
      <c r="A395" s="382" t="str">
        <f t="shared" si="63"/>
        <v>C1-08-08</v>
      </c>
      <c r="B395" s="383">
        <f t="shared" si="58"/>
        <v>1</v>
      </c>
      <c r="C395" s="341" t="s">
        <v>43</v>
      </c>
      <c r="D395" s="282">
        <v>46028</v>
      </c>
      <c r="E395" s="384">
        <f t="shared" si="64"/>
        <v>46028</v>
      </c>
      <c r="F395" s="388">
        <v>0</v>
      </c>
      <c r="G395" s="243">
        <v>8</v>
      </c>
      <c r="H395" s="244" t="s">
        <v>187</v>
      </c>
      <c r="I395" s="243">
        <v>8</v>
      </c>
      <c r="J395" s="387" t="s">
        <v>166</v>
      </c>
      <c r="K395" s="244" t="s">
        <v>122</v>
      </c>
      <c r="L395" s="244" t="s">
        <v>163</v>
      </c>
      <c r="M395" s="244" t="s">
        <v>213</v>
      </c>
      <c r="N395" s="290">
        <v>2.4</v>
      </c>
      <c r="O395" s="391" t="str">
        <f>IF(ISBLANK(L395),"",IF(OR(ISBLANK(VLOOKUP(L395&amp;"-"&amp;E395,'Np Quality'!A:M,6,FALSE)),ISERROR(VLOOKUP(L395&amp;"-"&amp;E395,'Np Quality'!A:M,6,FALSE))),"-",VLOOKUP(L395&amp;"-"&amp;E395,'Np Quality'!A:M,6,FALSE)))</f>
        <v>Np4</v>
      </c>
      <c r="P395" s="391">
        <f>IF(ISBLANK(L395),"",IF(OR(ISBLANK(VLOOKUP(L395&amp;"-"&amp;E395,'Np Quality'!A:M,7,FALSE)),ISERROR(VLOOKUP(L395&amp;"-"&amp;E395,'Np Quality'!A:M,7,FALSE))),"-",VLOOKUP(L395&amp;"-"&amp;E395,'Np Quality'!A:M,7,FALSE)))</f>
        <v>0.9</v>
      </c>
      <c r="Q395" s="391">
        <f>IF(ISBLANK(L395),"",IF(OR(ISBLANK(VLOOKUP(L395&amp;"-"&amp;E395,'Np Quality'!A:M,8,FALSE)),ISERROR(VLOOKUP(L395&amp;"-"&amp;E395,'Np Quality'!A:M,8,FALSE))),"-",VLOOKUP(L395&amp;"-"&amp;E395,'Np Quality'!A:M,8,FALSE)))</f>
        <v>0.9</v>
      </c>
      <c r="R395" s="283">
        <f>IF(ISBLANK(L396),"",IF(OR(ISBLANK(VLOOKUP(L396&amp;"-"&amp;E396,'Np Quality'!A:M,9,FALSE)),ISERROR(VLOOKUP(L396&amp;"-"&amp;E396,'Np Quality'!A:M,9,FALSE))),"-",VLOOKUP(L396&amp;"-"&amp;E396,'Np Quality'!A:M,9,FALSE)))</f>
        <v>0</v>
      </c>
      <c r="S395" s="394"/>
      <c r="T395" s="395" t="str">
        <f t="shared" si="65"/>
        <v>V1-MB1</v>
      </c>
      <c r="U395" s="395" t="str">
        <f t="shared" si="66"/>
        <v>SIS</v>
      </c>
      <c r="V395" s="401">
        <v>3.97</v>
      </c>
      <c r="W395" s="282">
        <v>46048</v>
      </c>
      <c r="X395" s="258">
        <f t="shared" si="67"/>
        <v>1</v>
      </c>
      <c r="Y395" s="258">
        <f t="shared" si="68"/>
        <v>2026</v>
      </c>
    </row>
    <row r="396" spans="1:25">
      <c r="A396" s="382" t="str">
        <f t="shared" si="63"/>
        <v>D1-01-08</v>
      </c>
      <c r="B396" s="383">
        <f t="shared" si="58"/>
        <v>1</v>
      </c>
      <c r="C396" s="341" t="s">
        <v>43</v>
      </c>
      <c r="D396" s="282">
        <v>46033</v>
      </c>
      <c r="E396" s="384">
        <f t="shared" si="64"/>
        <v>46033</v>
      </c>
      <c r="F396" s="388">
        <v>0</v>
      </c>
      <c r="G396" s="243">
        <v>8</v>
      </c>
      <c r="H396" s="244" t="s">
        <v>205</v>
      </c>
      <c r="I396" s="243">
        <v>1</v>
      </c>
      <c r="J396" s="387" t="s">
        <v>166</v>
      </c>
      <c r="K396" s="244" t="s">
        <v>122</v>
      </c>
      <c r="L396" s="244" t="s">
        <v>142</v>
      </c>
      <c r="M396" s="244" t="s">
        <v>213</v>
      </c>
      <c r="N396" s="290">
        <v>2.4</v>
      </c>
      <c r="O396" s="391" t="str">
        <f>IF(ISBLANK(L396),"",IF(OR(ISBLANK(VLOOKUP(L396&amp;"-"&amp;E396,'Np Quality'!A:M,6,FALSE)),ISERROR(VLOOKUP(L396&amp;"-"&amp;E396,'Np Quality'!A:M,6,FALSE))),"-",VLOOKUP(L396&amp;"-"&amp;E396,'Np Quality'!A:M,6,FALSE)))</f>
        <v>Np4</v>
      </c>
      <c r="P396" s="391">
        <f>IF(ISBLANK(L396),"",IF(OR(ISBLANK(VLOOKUP(L396&amp;"-"&amp;E396,'Np Quality'!A:M,7,FALSE)),ISERROR(VLOOKUP(L396&amp;"-"&amp;E396,'Np Quality'!A:M,7,FALSE))),"-",VLOOKUP(L396&amp;"-"&amp;E396,'Np Quality'!A:M,7,FALSE)))</f>
        <v>0.9</v>
      </c>
      <c r="Q396" s="391">
        <f>IF(ISBLANK(L396),"",IF(OR(ISBLANK(VLOOKUP(L396&amp;"-"&amp;E396,'Np Quality'!A:M,8,FALSE)),ISERROR(VLOOKUP(L396&amp;"-"&amp;E396,'Np Quality'!A:M,8,FALSE))),"-",VLOOKUP(L396&amp;"-"&amp;E396,'Np Quality'!A:M,8,FALSE)))</f>
        <v>0.9</v>
      </c>
      <c r="R396" s="283">
        <f>IF(ISBLANK(L396),"",IF(OR(ISBLANK(VLOOKUP(L396&amp;"-"&amp;E396,'Np Quality'!A:M,9,FALSE)),ISERROR(VLOOKUP(L396&amp;"-"&amp;E396,'Np Quality'!A:M,9,FALSE))),"-",VLOOKUP(L396&amp;"-"&amp;E396,'Np Quality'!A:M,9,FALSE)))</f>
        <v>0</v>
      </c>
      <c r="S396" s="394"/>
      <c r="T396" s="395" t="str">
        <f t="shared" si="65"/>
        <v>V1-MA1</v>
      </c>
      <c r="U396" s="395" t="str">
        <f t="shared" si="66"/>
        <v>SIS</v>
      </c>
      <c r="V396" s="402">
        <v>4</v>
      </c>
      <c r="W396" s="282">
        <v>46047</v>
      </c>
      <c r="X396" s="258">
        <f t="shared" si="67"/>
        <v>1</v>
      </c>
      <c r="Y396" s="258">
        <f t="shared" si="68"/>
        <v>2026</v>
      </c>
    </row>
    <row r="397" spans="1:25">
      <c r="A397" s="382" t="str">
        <f t="shared" si="63"/>
        <v>D1-02-08</v>
      </c>
      <c r="B397" s="383">
        <f t="shared" si="58"/>
        <v>1</v>
      </c>
      <c r="C397" s="341" t="s">
        <v>43</v>
      </c>
      <c r="D397" s="282">
        <v>46033</v>
      </c>
      <c r="E397" s="384">
        <f t="shared" si="64"/>
        <v>46033</v>
      </c>
      <c r="F397" s="388">
        <v>0</v>
      </c>
      <c r="G397" s="243">
        <v>8</v>
      </c>
      <c r="H397" s="244" t="s">
        <v>205</v>
      </c>
      <c r="I397" s="243">
        <v>2</v>
      </c>
      <c r="J397" s="387" t="s">
        <v>166</v>
      </c>
      <c r="K397" s="244" t="s">
        <v>122</v>
      </c>
      <c r="L397" s="244" t="s">
        <v>163</v>
      </c>
      <c r="M397" s="244" t="s">
        <v>213</v>
      </c>
      <c r="N397" s="290">
        <v>2.4</v>
      </c>
      <c r="O397" s="391" t="str">
        <f>IF(ISBLANK(L397),"",IF(OR(ISBLANK(VLOOKUP(L397&amp;"-"&amp;E397,'Np Quality'!A:M,6,FALSE)),ISERROR(VLOOKUP(L397&amp;"-"&amp;E397,'Np Quality'!A:M,6,FALSE))),"-",VLOOKUP(L397&amp;"-"&amp;E397,'Np Quality'!A:M,6,FALSE)))</f>
        <v>Np4</v>
      </c>
      <c r="P397" s="391">
        <f>IF(ISBLANK(L397),"",IF(OR(ISBLANK(VLOOKUP(L397&amp;"-"&amp;E397,'Np Quality'!A:M,7,FALSE)),ISERROR(VLOOKUP(L397&amp;"-"&amp;E397,'Np Quality'!A:M,7,FALSE))),"-",VLOOKUP(L397&amp;"-"&amp;E397,'Np Quality'!A:M,7,FALSE)))</f>
        <v>0.9</v>
      </c>
      <c r="Q397" s="391">
        <f>IF(ISBLANK(L397),"",IF(OR(ISBLANK(VLOOKUP(L397&amp;"-"&amp;E397,'Np Quality'!A:M,8,FALSE)),ISERROR(VLOOKUP(L397&amp;"-"&amp;E397,'Np Quality'!A:M,8,FALSE))),"-",VLOOKUP(L397&amp;"-"&amp;E397,'Np Quality'!A:M,8,FALSE)))</f>
        <v>0.9</v>
      </c>
      <c r="R397" s="283">
        <f>IF(ISBLANK(L397),"",IF(OR(ISBLANK(VLOOKUP(L397&amp;"-"&amp;E397,'Np Quality'!A:M,9,FALSE)),ISERROR(VLOOKUP(L397&amp;"-"&amp;E397,'Np Quality'!A:M,9,FALSE))),"-",VLOOKUP(L397&amp;"-"&amp;E397,'Np Quality'!A:M,9,FALSE)))</f>
        <v>0.01</v>
      </c>
      <c r="S397" s="394"/>
      <c r="T397" s="395" t="str">
        <f t="shared" si="65"/>
        <v>V1-MB1</v>
      </c>
      <c r="U397" s="395" t="str">
        <f t="shared" si="66"/>
        <v>SIS</v>
      </c>
      <c r="V397" s="401">
        <v>4.04</v>
      </c>
      <c r="W397" s="282">
        <v>46048</v>
      </c>
      <c r="X397" s="258">
        <f t="shared" si="67"/>
        <v>1</v>
      </c>
      <c r="Y397" s="258">
        <f t="shared" si="68"/>
        <v>2026</v>
      </c>
    </row>
    <row r="398" spans="1:25">
      <c r="A398" s="382" t="str">
        <f t="shared" si="63"/>
        <v>D1-03-08</v>
      </c>
      <c r="B398" s="383">
        <f t="shared" si="58"/>
        <v>1</v>
      </c>
      <c r="C398" s="341" t="s">
        <v>43</v>
      </c>
      <c r="D398" s="282">
        <v>46033</v>
      </c>
      <c r="E398" s="384">
        <f t="shared" si="64"/>
        <v>46033</v>
      </c>
      <c r="F398" s="388">
        <v>0</v>
      </c>
      <c r="G398" s="243">
        <v>8</v>
      </c>
      <c r="H398" s="244" t="s">
        <v>205</v>
      </c>
      <c r="I398" s="243">
        <v>3</v>
      </c>
      <c r="J398" s="387" t="s">
        <v>166</v>
      </c>
      <c r="K398" s="244" t="s">
        <v>122</v>
      </c>
      <c r="L398" s="244" t="s">
        <v>163</v>
      </c>
      <c r="M398" s="244" t="s">
        <v>213</v>
      </c>
      <c r="N398" s="290">
        <v>2.4</v>
      </c>
      <c r="O398" s="391" t="str">
        <f>IF(ISBLANK(L398),"",IF(OR(ISBLANK(VLOOKUP(L398&amp;"-"&amp;E398,'Np Quality'!A:M,6,FALSE)),ISERROR(VLOOKUP(L398&amp;"-"&amp;E398,'Np Quality'!A:M,6,FALSE))),"-",VLOOKUP(L398&amp;"-"&amp;E398,'Np Quality'!A:M,6,FALSE)))</f>
        <v>Np4</v>
      </c>
      <c r="P398" s="391">
        <f>IF(ISBLANK(L398),"",IF(OR(ISBLANK(VLOOKUP(L398&amp;"-"&amp;E398,'Np Quality'!A:M,7,FALSE)),ISERROR(VLOOKUP(L398&amp;"-"&amp;E398,'Np Quality'!A:M,7,FALSE))),"-",VLOOKUP(L398&amp;"-"&amp;E398,'Np Quality'!A:M,7,FALSE)))</f>
        <v>0.9</v>
      </c>
      <c r="Q398" s="391">
        <f>IF(ISBLANK(L398),"",IF(OR(ISBLANK(VLOOKUP(L398&amp;"-"&amp;E398,'Np Quality'!A:M,8,FALSE)),ISERROR(VLOOKUP(L398&amp;"-"&amp;E398,'Np Quality'!A:M,8,FALSE))),"-",VLOOKUP(L398&amp;"-"&amp;E398,'Np Quality'!A:M,8,FALSE)))</f>
        <v>0.9</v>
      </c>
      <c r="R398" s="283">
        <f>IF(ISBLANK(L398),"",IF(OR(ISBLANK(VLOOKUP(L398&amp;"-"&amp;E398,'Np Quality'!A:M,9,FALSE)),ISERROR(VLOOKUP(L398&amp;"-"&amp;E398,'Np Quality'!A:M,9,FALSE))),"-",VLOOKUP(L398&amp;"-"&amp;E398,'Np Quality'!A:M,9,FALSE)))</f>
        <v>0.01</v>
      </c>
      <c r="S398" s="394"/>
      <c r="T398" s="395" t="str">
        <f t="shared" si="65"/>
        <v>V1-MB1</v>
      </c>
      <c r="U398" s="395" t="str">
        <f t="shared" si="66"/>
        <v>SIS</v>
      </c>
      <c r="V398" s="401">
        <v>4.04</v>
      </c>
      <c r="W398" s="282">
        <v>46049</v>
      </c>
      <c r="X398" s="258">
        <f t="shared" si="67"/>
        <v>1</v>
      </c>
      <c r="Y398" s="258">
        <f t="shared" si="68"/>
        <v>2026</v>
      </c>
    </row>
    <row r="399" spans="1:25">
      <c r="A399" s="382" t="str">
        <f t="shared" si="63"/>
        <v>D1-04-08</v>
      </c>
      <c r="B399" s="383">
        <f t="shared" si="58"/>
        <v>1</v>
      </c>
      <c r="C399" s="341" t="s">
        <v>43</v>
      </c>
      <c r="D399" s="282">
        <v>46034</v>
      </c>
      <c r="E399" s="384">
        <f t="shared" si="64"/>
        <v>46034</v>
      </c>
      <c r="F399" s="388">
        <v>0</v>
      </c>
      <c r="G399" s="243">
        <v>8</v>
      </c>
      <c r="H399" s="244" t="s">
        <v>205</v>
      </c>
      <c r="I399" s="243">
        <v>4</v>
      </c>
      <c r="J399" s="387" t="s">
        <v>166</v>
      </c>
      <c r="K399" s="244" t="s">
        <v>122</v>
      </c>
      <c r="L399" s="244" t="s">
        <v>163</v>
      </c>
      <c r="M399" s="244" t="s">
        <v>213</v>
      </c>
      <c r="N399" s="290">
        <v>2.4</v>
      </c>
      <c r="O399" s="391" t="str">
        <f>IF(ISBLANK(L399),"",IF(OR(ISBLANK(VLOOKUP(L399&amp;"-"&amp;E399,'Np Quality'!A:M,6,FALSE)),ISERROR(VLOOKUP(L399&amp;"-"&amp;E399,'Np Quality'!A:M,6,FALSE))),"-",VLOOKUP(L399&amp;"-"&amp;E399,'Np Quality'!A:M,6,FALSE)))</f>
        <v>Np4</v>
      </c>
      <c r="P399" s="391">
        <f>IF(ISBLANK(L399),"",IF(OR(ISBLANK(VLOOKUP(L399&amp;"-"&amp;E399,'Np Quality'!A:M,7,FALSE)),ISERROR(VLOOKUP(L399&amp;"-"&amp;E399,'Np Quality'!A:M,7,FALSE))),"-",VLOOKUP(L399&amp;"-"&amp;E399,'Np Quality'!A:M,7,FALSE)))</f>
        <v>0.9</v>
      </c>
      <c r="Q399" s="391">
        <f>IF(ISBLANK(L399),"",IF(OR(ISBLANK(VLOOKUP(L399&amp;"-"&amp;E399,'Np Quality'!A:M,8,FALSE)),ISERROR(VLOOKUP(L399&amp;"-"&amp;E399,'Np Quality'!A:M,8,FALSE))),"-",VLOOKUP(L399&amp;"-"&amp;E399,'Np Quality'!A:M,8,FALSE)))</f>
        <v>0.9</v>
      </c>
      <c r="R399" s="283">
        <f>IF(ISBLANK(L399),"",IF(OR(ISBLANK(VLOOKUP(L399&amp;"-"&amp;E399,'Np Quality'!A:M,9,FALSE)),ISERROR(VLOOKUP(L399&amp;"-"&amp;E399,'Np Quality'!A:M,9,FALSE))),"-",VLOOKUP(L399&amp;"-"&amp;E399,'Np Quality'!A:M,9,FALSE)))</f>
        <v>0</v>
      </c>
      <c r="S399" s="394"/>
      <c r="T399" s="395" t="str">
        <f t="shared" si="65"/>
        <v>V1-MB1</v>
      </c>
      <c r="U399" s="395" t="str">
        <f t="shared" si="66"/>
        <v>SIS</v>
      </c>
      <c r="V399" s="402">
        <v>3.8</v>
      </c>
      <c r="W399" s="282">
        <v>46049</v>
      </c>
      <c r="X399" s="258">
        <f t="shared" ref="X399:X408" si="69">MONTH(W399)</f>
        <v>1</v>
      </c>
      <c r="Y399" s="258">
        <f t="shared" ref="Y399:Y408" si="70">YEAR(W399)</f>
        <v>2026</v>
      </c>
    </row>
    <row r="400" spans="1:25">
      <c r="A400" s="382" t="str">
        <f t="shared" si="63"/>
        <v>D1-05-08</v>
      </c>
      <c r="B400" s="383">
        <f t="shared" si="58"/>
        <v>1</v>
      </c>
      <c r="C400" s="341" t="s">
        <v>43</v>
      </c>
      <c r="D400" s="282">
        <v>46034</v>
      </c>
      <c r="E400" s="384">
        <f t="shared" si="64"/>
        <v>46034</v>
      </c>
      <c r="F400" s="388">
        <v>0</v>
      </c>
      <c r="G400" s="243">
        <v>8</v>
      </c>
      <c r="H400" s="244" t="s">
        <v>205</v>
      </c>
      <c r="I400" s="243">
        <v>5</v>
      </c>
      <c r="J400" s="387" t="s">
        <v>166</v>
      </c>
      <c r="K400" s="244" t="s">
        <v>122</v>
      </c>
      <c r="L400" s="244" t="s">
        <v>163</v>
      </c>
      <c r="M400" s="244" t="s">
        <v>213</v>
      </c>
      <c r="N400" s="290">
        <v>2.4</v>
      </c>
      <c r="O400" s="391" t="str">
        <f>IF(ISBLANK(L400),"",IF(OR(ISBLANK(VLOOKUP(L400&amp;"-"&amp;E400,'Np Quality'!A:M,6,FALSE)),ISERROR(VLOOKUP(L400&amp;"-"&amp;E400,'Np Quality'!A:M,6,FALSE))),"-",VLOOKUP(L400&amp;"-"&amp;E400,'Np Quality'!A:M,6,FALSE)))</f>
        <v>Np4</v>
      </c>
      <c r="P400" s="391">
        <f>IF(ISBLANK(L400),"",IF(OR(ISBLANK(VLOOKUP(L400&amp;"-"&amp;E400,'Np Quality'!A:M,7,FALSE)),ISERROR(VLOOKUP(L400&amp;"-"&amp;E400,'Np Quality'!A:M,7,FALSE))),"-",VLOOKUP(L400&amp;"-"&amp;E400,'Np Quality'!A:M,7,FALSE)))</f>
        <v>0.9</v>
      </c>
      <c r="Q400" s="391">
        <f>IF(ISBLANK(L400),"",IF(OR(ISBLANK(VLOOKUP(L400&amp;"-"&amp;E400,'Np Quality'!A:M,8,FALSE)),ISERROR(VLOOKUP(L400&amp;"-"&amp;E400,'Np Quality'!A:M,8,FALSE))),"-",VLOOKUP(L400&amp;"-"&amp;E400,'Np Quality'!A:M,8,FALSE)))</f>
        <v>0.9</v>
      </c>
      <c r="R400" s="283">
        <f>IF(ISBLANK(L400),"",IF(OR(ISBLANK(VLOOKUP(L400&amp;"-"&amp;E400,'Np Quality'!A:M,9,FALSE)),ISERROR(VLOOKUP(L400&amp;"-"&amp;E400,'Np Quality'!A:M,9,FALSE))),"-",VLOOKUP(L400&amp;"-"&amp;E400,'Np Quality'!A:M,9,FALSE)))</f>
        <v>0</v>
      </c>
      <c r="S400" s="394"/>
      <c r="T400" s="395" t="str">
        <f t="shared" si="65"/>
        <v>V1-MB1</v>
      </c>
      <c r="U400" s="395" t="str">
        <f t="shared" ref="U400:U421" si="71">IF(ISNUMBER(B400),CHOOSE(B400,M400,M400&amp;","&amp;M401,M400&amp;","&amp;M401&amp;","&amp;M402,M400&amp;","&amp;M401&amp;","&amp;M402&amp;","&amp;M403),"")</f>
        <v>SIS</v>
      </c>
      <c r="V400" s="401">
        <v>3.75</v>
      </c>
      <c r="W400" s="282">
        <v>46052</v>
      </c>
      <c r="X400" s="258">
        <f t="shared" si="69"/>
        <v>1</v>
      </c>
      <c r="Y400" s="258">
        <f t="shared" si="70"/>
        <v>2026</v>
      </c>
    </row>
    <row r="401" spans="1:25">
      <c r="A401" s="382" t="str">
        <f t="shared" si="63"/>
        <v>D1-06-08</v>
      </c>
      <c r="B401" s="383">
        <f t="shared" si="58"/>
        <v>1</v>
      </c>
      <c r="C401" s="341" t="s">
        <v>43</v>
      </c>
      <c r="D401" s="282">
        <v>46034</v>
      </c>
      <c r="E401" s="384">
        <f t="shared" si="64"/>
        <v>46034</v>
      </c>
      <c r="F401" s="388">
        <v>0</v>
      </c>
      <c r="G401" s="243">
        <v>8</v>
      </c>
      <c r="H401" s="244" t="s">
        <v>205</v>
      </c>
      <c r="I401" s="243">
        <v>6</v>
      </c>
      <c r="J401" s="387" t="s">
        <v>166</v>
      </c>
      <c r="K401" s="244" t="s">
        <v>122</v>
      </c>
      <c r="L401" s="244" t="s">
        <v>142</v>
      </c>
      <c r="M401" s="244" t="s">
        <v>213</v>
      </c>
      <c r="N401" s="290">
        <v>2.4</v>
      </c>
      <c r="O401" s="391" t="str">
        <f>IF(ISBLANK(L401),"",IF(OR(ISBLANK(VLOOKUP(L401&amp;"-"&amp;E401,'Np Quality'!A:M,6,FALSE)),ISERROR(VLOOKUP(L401&amp;"-"&amp;E401,'Np Quality'!A:M,6,FALSE))),"-",VLOOKUP(L401&amp;"-"&amp;E401,'Np Quality'!A:M,6,FALSE)))</f>
        <v>Np4</v>
      </c>
      <c r="P401" s="391">
        <f>IF(ISBLANK(L401),"",IF(OR(ISBLANK(VLOOKUP(L401&amp;"-"&amp;E401,'Np Quality'!A:M,7,FALSE)),ISERROR(VLOOKUP(L401&amp;"-"&amp;E401,'Np Quality'!A:M,7,FALSE))),"-",VLOOKUP(L401&amp;"-"&amp;E401,'Np Quality'!A:M,7,FALSE)))</f>
        <v>0.9</v>
      </c>
      <c r="Q401" s="391">
        <f>IF(ISBLANK(L401),"",IF(OR(ISBLANK(VLOOKUP(L401&amp;"-"&amp;E401,'Np Quality'!A:M,8,FALSE)),ISERROR(VLOOKUP(L401&amp;"-"&amp;E401,'Np Quality'!A:M,8,FALSE))),"-",VLOOKUP(L401&amp;"-"&amp;E401,'Np Quality'!A:M,8,FALSE)))</f>
        <v>0.9</v>
      </c>
      <c r="R401" s="283">
        <f>IF(ISBLANK(L401),"",IF(OR(ISBLANK(VLOOKUP(L401&amp;"-"&amp;E401,'Np Quality'!A:M,9,FALSE)),ISERROR(VLOOKUP(L401&amp;"-"&amp;E401,'Np Quality'!A:M,9,FALSE))),"-",VLOOKUP(L401&amp;"-"&amp;E401,'Np Quality'!A:M,9,FALSE)))</f>
        <v>0</v>
      </c>
      <c r="S401" s="394"/>
      <c r="T401" s="395" t="str">
        <f t="shared" si="65"/>
        <v>V1-MA1</v>
      </c>
      <c r="U401" s="395" t="str">
        <f t="shared" si="71"/>
        <v>SIS</v>
      </c>
      <c r="V401" s="401">
        <v>3.75</v>
      </c>
      <c r="W401" s="282">
        <v>46051</v>
      </c>
      <c r="X401" s="258">
        <f t="shared" si="69"/>
        <v>1</v>
      </c>
      <c r="Y401" s="258">
        <f t="shared" si="70"/>
        <v>2026</v>
      </c>
    </row>
    <row r="402" spans="1:25">
      <c r="A402" s="382" t="str">
        <f t="shared" si="63"/>
        <v>D1-07-08</v>
      </c>
      <c r="B402" s="383">
        <f t="shared" si="58"/>
        <v>1</v>
      </c>
      <c r="C402" s="341" t="s">
        <v>43</v>
      </c>
      <c r="D402" s="282">
        <v>46035</v>
      </c>
      <c r="E402" s="384">
        <f t="shared" si="64"/>
        <v>46035</v>
      </c>
      <c r="F402" s="388">
        <v>0</v>
      </c>
      <c r="G402" s="243">
        <v>8</v>
      </c>
      <c r="H402" s="244" t="s">
        <v>205</v>
      </c>
      <c r="I402" s="243">
        <v>7</v>
      </c>
      <c r="J402" s="387" t="s">
        <v>166</v>
      </c>
      <c r="K402" s="244" t="s">
        <v>122</v>
      </c>
      <c r="L402" s="244" t="s">
        <v>142</v>
      </c>
      <c r="M402" s="244" t="s">
        <v>213</v>
      </c>
      <c r="N402" s="290">
        <v>2.4</v>
      </c>
      <c r="O402" s="391" t="str">
        <f>IF(ISBLANK(L403),"",IF(OR(ISBLANK(VLOOKUP(L403&amp;"-"&amp;E403,'Np Quality'!A:M,6,FALSE)),ISERROR(VLOOKUP(L403&amp;"-"&amp;E403,'Np Quality'!A:M,6,FALSE))),"-",VLOOKUP(L403&amp;"-"&amp;E403,'Np Quality'!A:M,6,FALSE)))</f>
        <v>Np4</v>
      </c>
      <c r="P402" s="391">
        <f>IF(ISBLANK(L402),"",IF(OR(ISBLANK(VLOOKUP(L402&amp;"-"&amp;E402,'Np Quality'!A:M,7,FALSE)),ISERROR(VLOOKUP(L402&amp;"-"&amp;E402,'Np Quality'!A:M,7,FALSE))),"-",VLOOKUP(L402&amp;"-"&amp;E402,'Np Quality'!A:M,7,FALSE)))</f>
        <v>0.9</v>
      </c>
      <c r="Q402" s="391">
        <f>IF(ISBLANK(L402),"",IF(OR(ISBLANK(VLOOKUP(L402&amp;"-"&amp;E402,'Np Quality'!A:M,8,FALSE)),ISERROR(VLOOKUP(L402&amp;"-"&amp;E402,'Np Quality'!A:M,8,FALSE))),"-",VLOOKUP(L402&amp;"-"&amp;E402,'Np Quality'!A:M,8,FALSE)))</f>
        <v>0.9</v>
      </c>
      <c r="R402" s="283">
        <f>IF(ISBLANK(L402),"",IF(OR(ISBLANK(VLOOKUP(L402&amp;"-"&amp;E402,'Np Quality'!A:M,9,FALSE)),ISERROR(VLOOKUP(L402&amp;"-"&amp;E402,'Np Quality'!A:M,9,FALSE))),"-",VLOOKUP(L402&amp;"-"&amp;E402,'Np Quality'!A:M,9,FALSE)))</f>
        <v>0</v>
      </c>
      <c r="S402" s="394"/>
      <c r="T402" s="395" t="str">
        <f t="shared" si="65"/>
        <v>V1-MA1</v>
      </c>
      <c r="U402" s="395" t="str">
        <f t="shared" si="71"/>
        <v>SIS</v>
      </c>
      <c r="V402" s="401">
        <v>3.74</v>
      </c>
      <c r="W402" s="282">
        <v>46050</v>
      </c>
      <c r="X402" s="258">
        <f t="shared" si="69"/>
        <v>1</v>
      </c>
      <c r="Y402" s="258">
        <f t="shared" si="70"/>
        <v>2026</v>
      </c>
    </row>
    <row r="403" spans="1:25">
      <c r="A403" s="382" t="str">
        <f t="shared" si="63"/>
        <v>D1-08-08</v>
      </c>
      <c r="B403" s="383">
        <f t="shared" si="58"/>
        <v>1</v>
      </c>
      <c r="C403" s="341" t="s">
        <v>43</v>
      </c>
      <c r="D403" s="282">
        <v>46035</v>
      </c>
      <c r="E403" s="384">
        <f t="shared" si="64"/>
        <v>46035</v>
      </c>
      <c r="F403" s="388">
        <v>0</v>
      </c>
      <c r="G403" s="243">
        <v>8</v>
      </c>
      <c r="H403" s="244" t="s">
        <v>205</v>
      </c>
      <c r="I403" s="243">
        <v>8</v>
      </c>
      <c r="J403" s="387" t="s">
        <v>166</v>
      </c>
      <c r="K403" s="244" t="s">
        <v>122</v>
      </c>
      <c r="L403" s="244" t="s">
        <v>163</v>
      </c>
      <c r="M403" s="244" t="s">
        <v>213</v>
      </c>
      <c r="N403" s="290">
        <v>2.4</v>
      </c>
      <c r="O403" s="391" t="str">
        <f>IF(ISBLANK(L403),"",IF(OR(ISBLANK(VLOOKUP(L403&amp;"-"&amp;E403,'Np Quality'!A:M,6,FALSE)),ISERROR(VLOOKUP(L403&amp;"-"&amp;E403,'Np Quality'!A:M,6,FALSE))),"-",VLOOKUP(L403&amp;"-"&amp;E403,'Np Quality'!A:M,6,FALSE)))</f>
        <v>Np4</v>
      </c>
      <c r="P403" s="391">
        <f>IF(ISBLANK(L403),"",IF(OR(ISBLANK(VLOOKUP(L403&amp;"-"&amp;E403,'Np Quality'!A:M,7,FALSE)),ISERROR(VLOOKUP(L403&amp;"-"&amp;E403,'Np Quality'!A:M,7,FALSE))),"-",VLOOKUP(L403&amp;"-"&amp;E403,'Np Quality'!A:M,7,FALSE)))</f>
        <v>0.9</v>
      </c>
      <c r="Q403" s="391">
        <f>IF(ISBLANK(L403),"",IF(OR(ISBLANK(VLOOKUP(L403&amp;"-"&amp;E403,'Np Quality'!A:M,8,FALSE)),ISERROR(VLOOKUP(L403&amp;"-"&amp;E403,'Np Quality'!A:M,8,FALSE))),"-",VLOOKUP(L403&amp;"-"&amp;E403,'Np Quality'!A:M,8,FALSE)))</f>
        <v>0.9</v>
      </c>
      <c r="R403" s="283">
        <f>IF(ISBLANK(L403),"",IF(OR(ISBLANK(VLOOKUP(L403&amp;"-"&amp;E403,'Np Quality'!A:M,9,FALSE)),ISERROR(VLOOKUP(L403&amp;"-"&amp;E403,'Np Quality'!A:M,9,FALSE))),"-",VLOOKUP(L403&amp;"-"&amp;E403,'Np Quality'!A:M,9,FALSE)))</f>
        <v>0</v>
      </c>
      <c r="S403" s="394"/>
      <c r="T403" s="395" t="str">
        <f t="shared" si="65"/>
        <v>V1-MB1</v>
      </c>
      <c r="U403" s="395" t="str">
        <f t="shared" si="71"/>
        <v>SIS</v>
      </c>
      <c r="V403" s="401">
        <v>3.72</v>
      </c>
      <c r="W403" s="282">
        <v>46051</v>
      </c>
      <c r="X403" s="258">
        <f t="shared" si="69"/>
        <v>1</v>
      </c>
      <c r="Y403" s="258">
        <f t="shared" si="70"/>
        <v>2026</v>
      </c>
    </row>
    <row r="404" spans="1:25">
      <c r="A404" s="382" t="str">
        <f t="shared" si="63"/>
        <v>D1-09-08</v>
      </c>
      <c r="B404" s="383">
        <f t="shared" si="58"/>
        <v>1</v>
      </c>
      <c r="C404" s="341" t="s">
        <v>43</v>
      </c>
      <c r="D404" s="282">
        <v>46036</v>
      </c>
      <c r="E404" s="384">
        <f t="shared" si="64"/>
        <v>46036</v>
      </c>
      <c r="F404" s="388">
        <v>0</v>
      </c>
      <c r="G404" s="243">
        <v>8</v>
      </c>
      <c r="H404" s="244" t="s">
        <v>205</v>
      </c>
      <c r="I404" s="243">
        <v>9</v>
      </c>
      <c r="J404" s="387" t="s">
        <v>166</v>
      </c>
      <c r="K404" s="244" t="s">
        <v>122</v>
      </c>
      <c r="L404" s="244" t="s">
        <v>163</v>
      </c>
      <c r="M404" s="244" t="s">
        <v>213</v>
      </c>
      <c r="N404" s="290">
        <v>2.4</v>
      </c>
      <c r="O404" s="391" t="str">
        <f>IF(ISBLANK(L404),"",IF(OR(ISBLANK(VLOOKUP(L404&amp;"-"&amp;E404,'Np Quality'!A:M,6,FALSE)),ISERROR(VLOOKUP(L404&amp;"-"&amp;E404,'Np Quality'!A:M,6,FALSE))),"-",VLOOKUP(L404&amp;"-"&amp;E404,'Np Quality'!A:M,6,FALSE)))</f>
        <v>Np4</v>
      </c>
      <c r="P404" s="391">
        <f>IF(ISBLANK(L404),"",IF(OR(ISBLANK(VLOOKUP(L404&amp;"-"&amp;E404,'Np Quality'!A:M,7,FALSE)),ISERROR(VLOOKUP(L404&amp;"-"&amp;E404,'Np Quality'!A:M,7,FALSE))),"-",VLOOKUP(L404&amp;"-"&amp;E404,'Np Quality'!A:M,7,FALSE)))</f>
        <v>0.9</v>
      </c>
      <c r="Q404" s="391">
        <f>IF(ISBLANK(L405),"",IF(OR(ISBLANK(VLOOKUP(L405&amp;"-"&amp;E405,'Np Quality'!A:M,8,FALSE)),ISERROR(VLOOKUP(L405&amp;"-"&amp;E405,'Np Quality'!A:M,8,FALSE))),"-",VLOOKUP(L405&amp;"-"&amp;E405,'Np Quality'!A:M,8,FALSE)))</f>
        <v>0.9</v>
      </c>
      <c r="R404" s="283">
        <f>IF(ISBLANK(L404),"",IF(OR(ISBLANK(VLOOKUP(L404&amp;"-"&amp;E404,'Np Quality'!A:M,9,FALSE)),ISERROR(VLOOKUP(L404&amp;"-"&amp;E404,'Np Quality'!A:M,9,FALSE))),"-",VLOOKUP(L404&amp;"-"&amp;E404,'Np Quality'!A:M,9,FALSE)))</f>
        <v>0</v>
      </c>
      <c r="S404" s="394"/>
      <c r="T404" s="395" t="str">
        <f t="shared" si="65"/>
        <v>V1-MB1</v>
      </c>
      <c r="U404" s="395" t="str">
        <f t="shared" si="71"/>
        <v>SIS</v>
      </c>
      <c r="V404" s="401">
        <v>3.74</v>
      </c>
      <c r="W404" s="282">
        <v>46053</v>
      </c>
      <c r="X404" s="258">
        <f t="shared" si="69"/>
        <v>1</v>
      </c>
      <c r="Y404" s="258">
        <f t="shared" si="70"/>
        <v>2026</v>
      </c>
    </row>
    <row r="405" spans="1:25">
      <c r="A405" s="382" t="str">
        <f t="shared" si="63"/>
        <v>D1-10-08</v>
      </c>
      <c r="B405" s="383">
        <f t="shared" si="58"/>
        <v>1</v>
      </c>
      <c r="C405" s="341" t="s">
        <v>43</v>
      </c>
      <c r="D405" s="282">
        <v>46036</v>
      </c>
      <c r="E405" s="384">
        <f t="shared" si="64"/>
        <v>46036</v>
      </c>
      <c r="F405" s="388">
        <v>0</v>
      </c>
      <c r="G405" s="243">
        <v>8</v>
      </c>
      <c r="H405" s="244" t="s">
        <v>205</v>
      </c>
      <c r="I405" s="243">
        <v>10</v>
      </c>
      <c r="J405" s="387" t="s">
        <v>166</v>
      </c>
      <c r="K405" s="244" t="s">
        <v>122</v>
      </c>
      <c r="L405" s="244" t="s">
        <v>142</v>
      </c>
      <c r="M405" s="244" t="s">
        <v>213</v>
      </c>
      <c r="N405" s="290">
        <v>2.4</v>
      </c>
      <c r="O405" s="391" t="str">
        <f>IF(ISBLANK(L405),"",IF(OR(ISBLANK(VLOOKUP(L405&amp;"-"&amp;E405,'Np Quality'!A:M,6,FALSE)),ISERROR(VLOOKUP(L405&amp;"-"&amp;E405,'Np Quality'!A:M,6,FALSE))),"-",VLOOKUP(L405&amp;"-"&amp;E405,'Np Quality'!A:M,6,FALSE)))</f>
        <v>Np4</v>
      </c>
      <c r="P405" s="391">
        <f>IF(ISBLANK(L405),"",IF(OR(ISBLANK(VLOOKUP(L405&amp;"-"&amp;E405,'Np Quality'!A:M,7,FALSE)),ISERROR(VLOOKUP(L405&amp;"-"&amp;E405,'Np Quality'!A:M,7,FALSE))),"-",VLOOKUP(L405&amp;"-"&amp;E405,'Np Quality'!A:M,7,FALSE)))</f>
        <v>0.9</v>
      </c>
      <c r="Q405" s="391">
        <f>IF(ISBLANK(L405),"",IF(OR(ISBLANK(VLOOKUP(L405&amp;"-"&amp;E405,'Np Quality'!A:M,8,FALSE)),ISERROR(VLOOKUP(L405&amp;"-"&amp;E405,'Np Quality'!A:M,8,FALSE))),"-",VLOOKUP(L405&amp;"-"&amp;E405,'Np Quality'!A:M,8,FALSE)))</f>
        <v>0.9</v>
      </c>
      <c r="R405" s="283">
        <f>IF(ISBLANK(L406),"",IF(OR(ISBLANK(VLOOKUP(L406&amp;"-"&amp;E406,'Np Quality'!A:M,9,FALSE)),ISERROR(VLOOKUP(L406&amp;"-"&amp;E406,'Np Quality'!A:M,9,FALSE))),"-",VLOOKUP(L406&amp;"-"&amp;E406,'Np Quality'!A:M,9,FALSE)))</f>
        <v>0</v>
      </c>
      <c r="S405" s="394"/>
      <c r="T405" s="395" t="str">
        <f t="shared" si="65"/>
        <v>V1-MA1</v>
      </c>
      <c r="U405" s="395" t="str">
        <f t="shared" si="71"/>
        <v>SIS</v>
      </c>
      <c r="V405" s="401">
        <v>3.79</v>
      </c>
      <c r="W405" s="282">
        <v>46052</v>
      </c>
      <c r="X405" s="258">
        <f t="shared" si="69"/>
        <v>1</v>
      </c>
      <c r="Y405" s="258">
        <f t="shared" si="70"/>
        <v>2026</v>
      </c>
    </row>
    <row r="406" spans="1:25">
      <c r="A406" s="382" t="str">
        <f t="shared" si="63"/>
        <v>B1-01-08</v>
      </c>
      <c r="B406" s="383">
        <f t="shared" si="58"/>
        <v>1</v>
      </c>
      <c r="C406" s="341" t="s">
        <v>43</v>
      </c>
      <c r="D406" s="282">
        <v>46039</v>
      </c>
      <c r="E406" s="384">
        <f t="shared" si="64"/>
        <v>46039</v>
      </c>
      <c r="F406" s="388">
        <v>0</v>
      </c>
      <c r="G406" s="243">
        <v>8</v>
      </c>
      <c r="H406" s="244" t="s">
        <v>165</v>
      </c>
      <c r="I406" s="243">
        <v>1</v>
      </c>
      <c r="J406" s="387" t="s">
        <v>166</v>
      </c>
      <c r="K406" s="244" t="s">
        <v>122</v>
      </c>
      <c r="L406" s="244" t="s">
        <v>142</v>
      </c>
      <c r="M406" s="244" t="s">
        <v>213</v>
      </c>
      <c r="N406" s="290">
        <v>1.8</v>
      </c>
      <c r="O406" s="391" t="str">
        <f>IF(ISBLANK(L406),"",IF(OR(ISBLANK(VLOOKUP(L406&amp;"-"&amp;E406,'Np Quality'!A:M,6,FALSE)),ISERROR(VLOOKUP(L406&amp;"-"&amp;E406,'Np Quality'!A:M,6,FALSE))),"-",VLOOKUP(L406&amp;"-"&amp;E406,'Np Quality'!A:M,6,FALSE)))</f>
        <v>Np4</v>
      </c>
      <c r="P406" s="391">
        <f>IF(ISBLANK(L406),"",IF(OR(ISBLANK(VLOOKUP(L406&amp;"-"&amp;E406,'Np Quality'!A:M,7,FALSE)),ISERROR(VLOOKUP(L406&amp;"-"&amp;E406,'Np Quality'!A:M,7,FALSE))),"-",VLOOKUP(L406&amp;"-"&amp;E406,'Np Quality'!A:M,7,FALSE)))</f>
        <v>0.9</v>
      </c>
      <c r="Q406" s="391">
        <f>IF(ISBLANK(L406),"",IF(OR(ISBLANK(VLOOKUP(L406&amp;"-"&amp;E406,'Np Quality'!A:M,8,FALSE)),ISERROR(VLOOKUP(L406&amp;"-"&amp;E406,'Np Quality'!A:M,8,FALSE))),"-",VLOOKUP(L406&amp;"-"&amp;E406,'Np Quality'!A:M,8,FALSE)))</f>
        <v>0.9</v>
      </c>
      <c r="R406" s="283">
        <f>IF(ISBLANK(L406),"",IF(OR(ISBLANK(VLOOKUP(L406&amp;"-"&amp;E406,'Np Quality'!A:M,9,FALSE)),ISERROR(VLOOKUP(L406&amp;"-"&amp;E406,'Np Quality'!A:M,9,FALSE))),"-",VLOOKUP(L406&amp;"-"&amp;E406,'Np Quality'!A:M,9,FALSE)))</f>
        <v>0</v>
      </c>
      <c r="S406" s="394"/>
      <c r="T406" s="395" t="str">
        <f t="shared" si="65"/>
        <v>V1-MA1</v>
      </c>
      <c r="U406" s="395" t="str">
        <f t="shared" si="71"/>
        <v>SIS</v>
      </c>
      <c r="V406" s="401">
        <v>2.85</v>
      </c>
      <c r="W406" s="282">
        <v>46053</v>
      </c>
      <c r="X406" s="258">
        <f t="shared" si="69"/>
        <v>1</v>
      </c>
      <c r="Y406" s="258">
        <f t="shared" si="70"/>
        <v>2026</v>
      </c>
    </row>
    <row r="407" spans="1:25">
      <c r="A407" s="382" t="str">
        <f t="shared" si="63"/>
        <v>B1-02-08</v>
      </c>
      <c r="B407" s="383">
        <f t="shared" si="58"/>
        <v>1</v>
      </c>
      <c r="C407" s="341" t="s">
        <v>43</v>
      </c>
      <c r="D407" s="282">
        <v>46039</v>
      </c>
      <c r="E407" s="384">
        <f t="shared" si="64"/>
        <v>46039</v>
      </c>
      <c r="F407" s="388">
        <v>0</v>
      </c>
      <c r="G407" s="243">
        <v>8</v>
      </c>
      <c r="H407" s="244" t="s">
        <v>165</v>
      </c>
      <c r="I407" s="243">
        <v>2</v>
      </c>
      <c r="J407" s="387" t="s">
        <v>166</v>
      </c>
      <c r="K407" s="244" t="s">
        <v>122</v>
      </c>
      <c r="L407" s="244" t="s">
        <v>142</v>
      </c>
      <c r="M407" s="244" t="s">
        <v>213</v>
      </c>
      <c r="N407" s="290">
        <v>1.8</v>
      </c>
      <c r="O407" s="391" t="str">
        <f>IF(ISBLANK(L407),"",IF(OR(ISBLANK(VLOOKUP(L407&amp;"-"&amp;E407,'Np Quality'!A:M,6,FALSE)),ISERROR(VLOOKUP(L407&amp;"-"&amp;E407,'Np Quality'!A:M,6,FALSE))),"-",VLOOKUP(L407&amp;"-"&amp;E407,'Np Quality'!A:M,6,FALSE)))</f>
        <v>Np4</v>
      </c>
      <c r="P407" s="391">
        <f>IF(ISBLANK(L407),"",IF(OR(ISBLANK(VLOOKUP(L407&amp;"-"&amp;E407,'Np Quality'!A:M,7,FALSE)),ISERROR(VLOOKUP(L407&amp;"-"&amp;E407,'Np Quality'!A:M,7,FALSE))),"-",VLOOKUP(L407&amp;"-"&amp;E407,'Np Quality'!A:M,7,FALSE)))</f>
        <v>0.9</v>
      </c>
      <c r="Q407" s="391">
        <f>IF(ISBLANK(L407),"",IF(OR(ISBLANK(VLOOKUP(L407&amp;"-"&amp;E407,'Np Quality'!A:M,8,FALSE)),ISERROR(VLOOKUP(L407&amp;"-"&amp;E407,'Np Quality'!A:M,8,FALSE))),"-",VLOOKUP(L407&amp;"-"&amp;E407,'Np Quality'!A:M,8,FALSE)))</f>
        <v>0.9</v>
      </c>
      <c r="R407" s="283">
        <f>IF(ISBLANK(L407),"",IF(OR(ISBLANK(VLOOKUP(L407&amp;"-"&amp;E407,'Np Quality'!A:M,9,FALSE)),ISERROR(VLOOKUP(L407&amp;"-"&amp;E407,'Np Quality'!A:M,9,FALSE))),"-",VLOOKUP(L407&amp;"-"&amp;E407,'Np Quality'!A:M,9,FALSE)))</f>
        <v>0</v>
      </c>
      <c r="S407" s="394"/>
      <c r="T407" s="395" t="str">
        <f t="shared" si="65"/>
        <v>V1-MA1</v>
      </c>
      <c r="U407" s="395" t="str">
        <f t="shared" si="71"/>
        <v>SIS</v>
      </c>
      <c r="V407" s="401">
        <v>2.84</v>
      </c>
      <c r="W407" s="282">
        <v>46053</v>
      </c>
      <c r="X407" s="258">
        <f t="shared" si="69"/>
        <v>1</v>
      </c>
      <c r="Y407" s="258">
        <f t="shared" si="70"/>
        <v>2026</v>
      </c>
    </row>
    <row r="408" spans="1:25">
      <c r="A408" s="382" t="str">
        <f t="shared" si="63"/>
        <v>B1-03-08</v>
      </c>
      <c r="B408" s="383">
        <f t="shared" si="58"/>
        <v>1</v>
      </c>
      <c r="C408" s="341" t="s">
        <v>43</v>
      </c>
      <c r="D408" s="282">
        <v>46039</v>
      </c>
      <c r="E408" s="384">
        <f t="shared" si="64"/>
        <v>46039</v>
      </c>
      <c r="F408" s="388">
        <v>0</v>
      </c>
      <c r="G408" s="243">
        <v>8</v>
      </c>
      <c r="H408" s="244" t="s">
        <v>165</v>
      </c>
      <c r="I408" s="243">
        <v>3</v>
      </c>
      <c r="J408" s="387" t="s">
        <v>166</v>
      </c>
      <c r="K408" s="244" t="s">
        <v>122</v>
      </c>
      <c r="L408" s="244" t="s">
        <v>163</v>
      </c>
      <c r="M408" s="244" t="s">
        <v>213</v>
      </c>
      <c r="N408" s="290">
        <v>1.8</v>
      </c>
      <c r="O408" s="391" t="str">
        <f>IF(ISBLANK(L408),"",IF(OR(ISBLANK(VLOOKUP(L408&amp;"-"&amp;E408,'Np Quality'!A:M,6,FALSE)),ISERROR(VLOOKUP(L408&amp;"-"&amp;E408,'Np Quality'!A:M,6,FALSE))),"-",VLOOKUP(L408&amp;"-"&amp;E408,'Np Quality'!A:M,6,FALSE)))</f>
        <v>Np4</v>
      </c>
      <c r="P408" s="391">
        <f>IF(ISBLANK(L408),"",IF(OR(ISBLANK(VLOOKUP(L408&amp;"-"&amp;E408,'Np Quality'!A:M,7,FALSE)),ISERROR(VLOOKUP(L408&amp;"-"&amp;E408,'Np Quality'!A:M,7,FALSE))),"-",VLOOKUP(L408&amp;"-"&amp;E408,'Np Quality'!A:M,7,FALSE)))</f>
        <v>0.9</v>
      </c>
      <c r="Q408" s="391">
        <f>IF(ISBLANK(L408),"",IF(OR(ISBLANK(VLOOKUP(L408&amp;"-"&amp;E408,'Np Quality'!A:M,8,FALSE)),ISERROR(VLOOKUP(L408&amp;"-"&amp;E408,'Np Quality'!A:M,8,FALSE))),"-",VLOOKUP(L408&amp;"-"&amp;E408,'Np Quality'!A:M,8,FALSE)))</f>
        <v>0.9</v>
      </c>
      <c r="R408" s="283">
        <f>IF(ISBLANK(L408),"",IF(OR(ISBLANK(VLOOKUP(L408&amp;"-"&amp;E408,'Np Quality'!A:M,9,FALSE)),ISERROR(VLOOKUP(L408&amp;"-"&amp;E408,'Np Quality'!A:M,9,FALSE))),"-",VLOOKUP(L408&amp;"-"&amp;E408,'Np Quality'!A:M,9,FALSE)))</f>
        <v>0</v>
      </c>
      <c r="S408" s="394"/>
      <c r="T408" s="395" t="str">
        <f t="shared" si="65"/>
        <v>V1-MB1</v>
      </c>
      <c r="U408" s="395" t="str">
        <f t="shared" si="71"/>
        <v>SIS</v>
      </c>
      <c r="V408" s="401">
        <v>2.86</v>
      </c>
      <c r="W408" s="282">
        <v>46053</v>
      </c>
      <c r="X408" s="258">
        <f t="shared" si="69"/>
        <v>1</v>
      </c>
      <c r="Y408" s="258">
        <f t="shared" si="70"/>
        <v>2026</v>
      </c>
    </row>
    <row r="409" spans="1:25">
      <c r="A409" s="382" t="str">
        <f t="shared" si="63"/>
        <v>B1-04-08</v>
      </c>
      <c r="B409" s="383">
        <f t="shared" si="58"/>
        <v>1</v>
      </c>
      <c r="C409" s="341" t="s">
        <v>43</v>
      </c>
      <c r="D409" s="282">
        <v>46039</v>
      </c>
      <c r="E409" s="384">
        <f t="shared" si="64"/>
        <v>46039</v>
      </c>
      <c r="F409" s="388">
        <v>0</v>
      </c>
      <c r="G409" s="243">
        <v>8</v>
      </c>
      <c r="H409" s="244" t="s">
        <v>165</v>
      </c>
      <c r="I409" s="243">
        <v>4</v>
      </c>
      <c r="J409" s="387" t="s">
        <v>166</v>
      </c>
      <c r="K409" s="244" t="s">
        <v>122</v>
      </c>
      <c r="L409" s="244" t="s">
        <v>163</v>
      </c>
      <c r="M409" s="244" t="s">
        <v>213</v>
      </c>
      <c r="N409" s="290">
        <v>1.8</v>
      </c>
      <c r="O409" s="391" t="str">
        <f>IF(ISBLANK(L409),"",IF(OR(ISBLANK(VLOOKUP(L409&amp;"-"&amp;E409,'Np Quality'!A:M,6,FALSE)),ISERROR(VLOOKUP(L409&amp;"-"&amp;E409,'Np Quality'!A:M,6,FALSE))),"-",VLOOKUP(L409&amp;"-"&amp;E409,'Np Quality'!A:M,6,FALSE)))</f>
        <v>Np4</v>
      </c>
      <c r="P409" s="391">
        <f>IF(ISBLANK(L409),"",IF(OR(ISBLANK(VLOOKUP(L409&amp;"-"&amp;E409,'Np Quality'!A:M,7,FALSE)),ISERROR(VLOOKUP(L409&amp;"-"&amp;E409,'Np Quality'!A:M,7,FALSE))),"-",VLOOKUP(L409&amp;"-"&amp;E409,'Np Quality'!A:M,7,FALSE)))</f>
        <v>0.9</v>
      </c>
      <c r="Q409" s="391">
        <f>IF(ISBLANK(L409),"",IF(OR(ISBLANK(VLOOKUP(L409&amp;"-"&amp;E409,'Np Quality'!A:M,8,FALSE)),ISERROR(VLOOKUP(L409&amp;"-"&amp;E409,'Np Quality'!A:M,8,FALSE))),"-",VLOOKUP(L409&amp;"-"&amp;E409,'Np Quality'!A:M,8,FALSE)))</f>
        <v>0.9</v>
      </c>
      <c r="R409" s="283">
        <f>IF(ISBLANK(L409),"",IF(OR(ISBLANK(VLOOKUP(L409&amp;"-"&amp;E409,'Np Quality'!A:M,9,FALSE)),ISERROR(VLOOKUP(L409&amp;"-"&amp;E409,'Np Quality'!A:M,9,FALSE))),"-",VLOOKUP(L409&amp;"-"&amp;E409,'Np Quality'!A:M,9,FALSE)))</f>
        <v>0</v>
      </c>
      <c r="S409" s="394"/>
      <c r="T409" s="395" t="str">
        <f t="shared" si="65"/>
        <v>V1-MB1</v>
      </c>
      <c r="U409" s="395" t="str">
        <f t="shared" si="71"/>
        <v>SIS</v>
      </c>
      <c r="V409" s="401">
        <v>2.86</v>
      </c>
      <c r="W409" s="282">
        <v>46054</v>
      </c>
      <c r="X409" s="258">
        <f t="shared" ref="X409:X428" si="72">MONTH(W409)</f>
        <v>2</v>
      </c>
      <c r="Y409" s="258">
        <f t="shared" ref="Y409:Y428" si="73">YEAR(W409)</f>
        <v>2026</v>
      </c>
    </row>
    <row r="410" spans="1:25">
      <c r="A410" s="382" t="str">
        <f t="shared" si="63"/>
        <v>B1-05-08</v>
      </c>
      <c r="B410" s="383">
        <f t="shared" si="58"/>
        <v>1</v>
      </c>
      <c r="C410" s="341" t="s">
        <v>43</v>
      </c>
      <c r="D410" s="282">
        <v>46040</v>
      </c>
      <c r="E410" s="384">
        <f t="shared" si="64"/>
        <v>46040</v>
      </c>
      <c r="F410" s="388">
        <v>0</v>
      </c>
      <c r="G410" s="243">
        <v>8</v>
      </c>
      <c r="H410" s="244" t="s">
        <v>165</v>
      </c>
      <c r="I410" s="243">
        <v>5</v>
      </c>
      <c r="J410" s="387" t="s">
        <v>166</v>
      </c>
      <c r="K410" s="244" t="s">
        <v>122</v>
      </c>
      <c r="L410" s="244" t="s">
        <v>163</v>
      </c>
      <c r="M410" s="244" t="s">
        <v>213</v>
      </c>
      <c r="N410" s="290">
        <v>1.8</v>
      </c>
      <c r="O410" s="391" t="str">
        <f>IF(ISBLANK(L410),"",IF(OR(ISBLANK(VLOOKUP(L410&amp;"-"&amp;E410,'Np Quality'!A:M,6,FALSE)),ISERROR(VLOOKUP(L410&amp;"-"&amp;E410,'Np Quality'!A:M,6,FALSE))),"-",VLOOKUP(L410&amp;"-"&amp;E410,'Np Quality'!A:M,6,FALSE)))</f>
        <v>Np4</v>
      </c>
      <c r="P410" s="391">
        <f>IF(ISBLANK(L410),"",IF(OR(ISBLANK(VLOOKUP(L410&amp;"-"&amp;E410,'Np Quality'!A:M,7,FALSE)),ISERROR(VLOOKUP(L410&amp;"-"&amp;E410,'Np Quality'!A:M,7,FALSE))),"-",VLOOKUP(L410&amp;"-"&amp;E410,'Np Quality'!A:M,7,FALSE)))</f>
        <v>0.9</v>
      </c>
      <c r="Q410" s="391">
        <f>IF(ISBLANK(L410),"",IF(OR(ISBLANK(VLOOKUP(L410&amp;"-"&amp;E410,'Np Quality'!A:M,8,FALSE)),ISERROR(VLOOKUP(L410&amp;"-"&amp;E410,'Np Quality'!A:M,8,FALSE))),"-",VLOOKUP(L410&amp;"-"&amp;E410,'Np Quality'!A:M,8,FALSE)))</f>
        <v>0.9</v>
      </c>
      <c r="R410" s="283">
        <f>IF(ISBLANK(L410),"",IF(OR(ISBLANK(VLOOKUP(L410&amp;"-"&amp;E410,'Np Quality'!A:M,9,FALSE)),ISERROR(VLOOKUP(L410&amp;"-"&amp;E410,'Np Quality'!A:M,9,FALSE))),"-",VLOOKUP(L410&amp;"-"&amp;E410,'Np Quality'!A:M,9,FALSE)))</f>
        <v>0</v>
      </c>
      <c r="S410" s="394"/>
      <c r="T410" s="395" t="str">
        <f t="shared" si="65"/>
        <v>V1-MB1</v>
      </c>
      <c r="U410" s="395" t="str">
        <f t="shared" si="71"/>
        <v>SIS</v>
      </c>
      <c r="V410" s="401">
        <v>2.88</v>
      </c>
      <c r="W410" s="282">
        <v>46054</v>
      </c>
      <c r="X410" s="258">
        <f t="shared" si="72"/>
        <v>2</v>
      </c>
      <c r="Y410" s="258">
        <f t="shared" si="73"/>
        <v>2026</v>
      </c>
    </row>
    <row r="411" spans="1:25">
      <c r="A411" s="382" t="str">
        <f t="shared" si="63"/>
        <v>B1-06-08</v>
      </c>
      <c r="B411" s="383">
        <f t="shared" si="58"/>
        <v>1</v>
      </c>
      <c r="C411" s="341" t="s">
        <v>43</v>
      </c>
      <c r="D411" s="282">
        <v>46040</v>
      </c>
      <c r="E411" s="384">
        <f t="shared" si="64"/>
        <v>46040</v>
      </c>
      <c r="F411" s="388">
        <v>0</v>
      </c>
      <c r="G411" s="243">
        <v>8</v>
      </c>
      <c r="H411" s="244" t="s">
        <v>165</v>
      </c>
      <c r="I411" s="243">
        <v>6</v>
      </c>
      <c r="J411" s="387" t="s">
        <v>166</v>
      </c>
      <c r="K411" s="244" t="s">
        <v>122</v>
      </c>
      <c r="L411" s="244" t="s">
        <v>163</v>
      </c>
      <c r="M411" s="244" t="s">
        <v>213</v>
      </c>
      <c r="N411" s="290">
        <v>1.8</v>
      </c>
      <c r="O411" s="391" t="str">
        <f>IF(ISBLANK(L411),"",IF(OR(ISBLANK(VLOOKUP(L411&amp;"-"&amp;E411,'Np Quality'!A:M,6,FALSE)),ISERROR(VLOOKUP(L411&amp;"-"&amp;E411,'Np Quality'!A:M,6,FALSE))),"-",VLOOKUP(L411&amp;"-"&amp;E411,'Np Quality'!A:M,6,FALSE)))</f>
        <v>Np4</v>
      </c>
      <c r="P411" s="391">
        <f>IF(ISBLANK(L411),"",IF(OR(ISBLANK(VLOOKUP(L411&amp;"-"&amp;E411,'Np Quality'!A:M,7,FALSE)),ISERROR(VLOOKUP(L411&amp;"-"&amp;E411,'Np Quality'!A:M,7,FALSE))),"-",VLOOKUP(L411&amp;"-"&amp;E411,'Np Quality'!A:M,7,FALSE)))</f>
        <v>0.9</v>
      </c>
      <c r="Q411" s="391">
        <f>IF(ISBLANK(L411),"",IF(OR(ISBLANK(VLOOKUP(L411&amp;"-"&amp;E411,'Np Quality'!A:M,8,FALSE)),ISERROR(VLOOKUP(L411&amp;"-"&amp;E411,'Np Quality'!A:M,8,FALSE))),"-",VLOOKUP(L411&amp;"-"&amp;E411,'Np Quality'!A:M,8,FALSE)))</f>
        <v>0.9</v>
      </c>
      <c r="R411" s="283">
        <f>IF(ISBLANK(L411),"",IF(OR(ISBLANK(VLOOKUP(L411&amp;"-"&amp;E411,'Np Quality'!A:M,9,FALSE)),ISERROR(VLOOKUP(L411&amp;"-"&amp;E411,'Np Quality'!A:M,9,FALSE))),"-",VLOOKUP(L411&amp;"-"&amp;E411,'Np Quality'!A:M,9,FALSE)))</f>
        <v>0</v>
      </c>
      <c r="S411" s="394"/>
      <c r="T411" s="395" t="str">
        <f t="shared" si="65"/>
        <v>V1-MB1</v>
      </c>
      <c r="U411" s="395" t="str">
        <f t="shared" si="71"/>
        <v>SIS</v>
      </c>
      <c r="V411" s="401">
        <v>2.88</v>
      </c>
      <c r="W411" s="282">
        <v>46054</v>
      </c>
      <c r="X411" s="258">
        <f t="shared" si="72"/>
        <v>2</v>
      </c>
      <c r="Y411" s="258">
        <f t="shared" si="73"/>
        <v>2026</v>
      </c>
    </row>
    <row r="412" spans="1:25">
      <c r="A412" s="382" t="str">
        <f t="shared" si="63"/>
        <v>B1-07-08</v>
      </c>
      <c r="B412" s="383">
        <f t="shared" si="58"/>
        <v>1</v>
      </c>
      <c r="C412" s="341" t="s">
        <v>43</v>
      </c>
      <c r="D412" s="282">
        <v>46040</v>
      </c>
      <c r="E412" s="384">
        <f t="shared" si="64"/>
        <v>46040</v>
      </c>
      <c r="F412" s="388">
        <v>0</v>
      </c>
      <c r="G412" s="243">
        <v>8</v>
      </c>
      <c r="H412" s="244" t="s">
        <v>165</v>
      </c>
      <c r="I412" s="243">
        <v>7</v>
      </c>
      <c r="J412" s="387" t="s">
        <v>166</v>
      </c>
      <c r="K412" s="244" t="s">
        <v>122</v>
      </c>
      <c r="L412" s="244" t="s">
        <v>142</v>
      </c>
      <c r="M412" s="244" t="s">
        <v>213</v>
      </c>
      <c r="N412" s="290">
        <v>1.8</v>
      </c>
      <c r="O412" s="391" t="str">
        <f>IF(ISBLANK(L413),"",IF(OR(ISBLANK(VLOOKUP(L413&amp;"-"&amp;E413,'Np Quality'!A:M,6,FALSE)),ISERROR(VLOOKUP(L413&amp;"-"&amp;E413,'Np Quality'!A:M,6,FALSE))),"-",VLOOKUP(L413&amp;"-"&amp;E413,'Np Quality'!A:M,6,FALSE)))</f>
        <v>Np4</v>
      </c>
      <c r="P412" s="391">
        <f>IF(ISBLANK(L412),"",IF(OR(ISBLANK(VLOOKUP(L412&amp;"-"&amp;E412,'Np Quality'!A:M,7,FALSE)),ISERROR(VLOOKUP(L412&amp;"-"&amp;E412,'Np Quality'!A:M,7,FALSE))),"-",VLOOKUP(L412&amp;"-"&amp;E412,'Np Quality'!A:M,7,FALSE)))</f>
        <v>0.9</v>
      </c>
      <c r="Q412" s="391">
        <f>IF(ISBLANK(L412),"",IF(OR(ISBLANK(VLOOKUP(L412&amp;"-"&amp;E412,'Np Quality'!A:M,8,FALSE)),ISERROR(VLOOKUP(L412&amp;"-"&amp;E412,'Np Quality'!A:M,8,FALSE))),"-",VLOOKUP(L412&amp;"-"&amp;E412,'Np Quality'!A:M,8,FALSE)))</f>
        <v>0.9</v>
      </c>
      <c r="R412" s="283">
        <f>IF(ISBLANK(L412),"",IF(OR(ISBLANK(VLOOKUP(L412&amp;"-"&amp;E412,'Np Quality'!A:M,9,FALSE)),ISERROR(VLOOKUP(L412&amp;"-"&amp;E412,'Np Quality'!A:M,9,FALSE))),"-",VLOOKUP(L412&amp;"-"&amp;E412,'Np Quality'!A:M,9,FALSE)))</f>
        <v>0</v>
      </c>
      <c r="S412" s="394"/>
      <c r="T412" s="395" t="str">
        <f t="shared" si="65"/>
        <v>V1-MA1</v>
      </c>
      <c r="U412" s="395" t="str">
        <f t="shared" si="71"/>
        <v>SIS</v>
      </c>
      <c r="V412" s="402">
        <v>2.8</v>
      </c>
      <c r="W412" s="282">
        <v>46055</v>
      </c>
      <c r="X412" s="258">
        <f t="shared" si="72"/>
        <v>2</v>
      </c>
      <c r="Y412" s="258">
        <f t="shared" si="73"/>
        <v>2026</v>
      </c>
    </row>
    <row r="413" spans="1:25">
      <c r="A413" s="382" t="str">
        <f t="shared" si="63"/>
        <v>B1-08-08</v>
      </c>
      <c r="B413" s="383">
        <f t="shared" si="58"/>
        <v>1</v>
      </c>
      <c r="C413" s="341" t="s">
        <v>43</v>
      </c>
      <c r="D413" s="282">
        <v>46040</v>
      </c>
      <c r="E413" s="384">
        <f t="shared" si="64"/>
        <v>46040</v>
      </c>
      <c r="F413" s="388">
        <v>0</v>
      </c>
      <c r="G413" s="243">
        <v>8</v>
      </c>
      <c r="H413" s="244" t="s">
        <v>165</v>
      </c>
      <c r="I413" s="243">
        <v>8</v>
      </c>
      <c r="J413" s="387" t="s">
        <v>166</v>
      </c>
      <c r="K413" s="244" t="s">
        <v>122</v>
      </c>
      <c r="L413" s="244" t="s">
        <v>142</v>
      </c>
      <c r="M413" s="244" t="s">
        <v>213</v>
      </c>
      <c r="N413" s="290">
        <v>1.8</v>
      </c>
      <c r="O413" s="391" t="str">
        <f>IF(ISBLANK(L413),"",IF(OR(ISBLANK(VLOOKUP(L413&amp;"-"&amp;E413,'Np Quality'!A:M,6,FALSE)),ISERROR(VLOOKUP(L413&amp;"-"&amp;E413,'Np Quality'!A:M,6,FALSE))),"-",VLOOKUP(L413&amp;"-"&amp;E413,'Np Quality'!A:M,6,FALSE)))</f>
        <v>Np4</v>
      </c>
      <c r="P413" s="391">
        <f>IF(ISBLANK(L414),"",IF(OR(ISBLANK(VLOOKUP(L414&amp;"-"&amp;E414,'Np Quality'!A:M,7,FALSE)),ISERROR(VLOOKUP(L414&amp;"-"&amp;E414,'Np Quality'!A:M,7,FALSE))),"-",VLOOKUP(L414&amp;"-"&amp;E414,'Np Quality'!A:M,7,FALSE)))</f>
        <v>0.9</v>
      </c>
      <c r="Q413" s="391">
        <f>IF(ISBLANK(L413),"",IF(OR(ISBLANK(VLOOKUP(L413&amp;"-"&amp;E413,'Np Quality'!A:M,8,FALSE)),ISERROR(VLOOKUP(L413&amp;"-"&amp;E413,'Np Quality'!A:M,8,FALSE))),"-",VLOOKUP(L413&amp;"-"&amp;E413,'Np Quality'!A:M,8,FALSE)))</f>
        <v>0.9</v>
      </c>
      <c r="R413" s="283">
        <f>IF(ISBLANK(L413),"",IF(OR(ISBLANK(VLOOKUP(L413&amp;"-"&amp;E413,'Np Quality'!A:M,9,FALSE)),ISERROR(VLOOKUP(L413&amp;"-"&amp;E413,'Np Quality'!A:M,9,FALSE))),"-",VLOOKUP(L413&amp;"-"&amp;E413,'Np Quality'!A:M,9,FALSE)))</f>
        <v>0</v>
      </c>
      <c r="S413" s="394"/>
      <c r="T413" s="395" t="str">
        <f t="shared" si="65"/>
        <v>V1-MA1</v>
      </c>
      <c r="U413" s="395" t="str">
        <f t="shared" si="71"/>
        <v>SIS</v>
      </c>
      <c r="V413" s="402">
        <v>2.8</v>
      </c>
      <c r="W413" s="282">
        <v>46054</v>
      </c>
      <c r="X413" s="258">
        <f t="shared" si="72"/>
        <v>2</v>
      </c>
      <c r="Y413" s="258">
        <f t="shared" si="73"/>
        <v>2026</v>
      </c>
    </row>
    <row r="414" spans="1:25">
      <c r="A414" s="382" t="str">
        <f t="shared" si="63"/>
        <v>E1-01-07</v>
      </c>
      <c r="B414" s="383">
        <f t="shared" si="58"/>
        <v>1</v>
      </c>
      <c r="C414" s="341" t="s">
        <v>43</v>
      </c>
      <c r="D414" s="282">
        <v>46041</v>
      </c>
      <c r="E414" s="384">
        <f t="shared" si="64"/>
        <v>46041</v>
      </c>
      <c r="F414" s="388">
        <v>0</v>
      </c>
      <c r="G414" s="243">
        <v>7</v>
      </c>
      <c r="H414" s="244" t="s">
        <v>215</v>
      </c>
      <c r="I414" s="243">
        <v>1</v>
      </c>
      <c r="J414" s="387" t="s">
        <v>166</v>
      </c>
      <c r="K414" s="244" t="s">
        <v>122</v>
      </c>
      <c r="L414" s="244" t="s">
        <v>163</v>
      </c>
      <c r="M414" s="244" t="s">
        <v>213</v>
      </c>
      <c r="N414" s="290">
        <v>1.2</v>
      </c>
      <c r="O414" s="391" t="str">
        <f>IF(ISBLANK(L414),"",IF(OR(ISBLANK(VLOOKUP(L414&amp;"-"&amp;E414,'Np Quality'!A:M,6,FALSE)),ISERROR(VLOOKUP(L414&amp;"-"&amp;E414,'Np Quality'!A:M,6,FALSE))),"-",VLOOKUP(L414&amp;"-"&amp;E414,'Np Quality'!A:M,6,FALSE)))</f>
        <v>Np4</v>
      </c>
      <c r="P414" s="391">
        <f>IF(ISBLANK(L414),"",IF(OR(ISBLANK(VLOOKUP(L414&amp;"-"&amp;E414,'Np Quality'!A:M,7,FALSE)),ISERROR(VLOOKUP(L414&amp;"-"&amp;E414,'Np Quality'!A:M,7,FALSE))),"-",VLOOKUP(L414&amp;"-"&amp;E414,'Np Quality'!A:M,7,FALSE)))</f>
        <v>0.9</v>
      </c>
      <c r="Q414" s="391">
        <f>IF(ISBLANK(L415),"",IF(OR(ISBLANK(VLOOKUP(L415&amp;"-"&amp;E415,'Np Quality'!A:M,8,FALSE)),ISERROR(VLOOKUP(L415&amp;"-"&amp;E415,'Np Quality'!A:M,8,FALSE))),"-",VLOOKUP(L415&amp;"-"&amp;E415,'Np Quality'!A:M,8,FALSE)))</f>
        <v>0.9</v>
      </c>
      <c r="R414" s="283">
        <f>IF(ISBLANK(L414),"",IF(OR(ISBLANK(VLOOKUP(L414&amp;"-"&amp;E414,'Np Quality'!A:M,9,FALSE)),ISERROR(VLOOKUP(L414&amp;"-"&amp;E414,'Np Quality'!A:M,9,FALSE))),"-",VLOOKUP(L414&amp;"-"&amp;E414,'Np Quality'!A:M,9,FALSE)))</f>
        <v>0</v>
      </c>
      <c r="S414" s="394"/>
      <c r="T414" s="395" t="str">
        <f t="shared" si="65"/>
        <v>V1-MB1</v>
      </c>
      <c r="U414" s="395" t="str">
        <f t="shared" si="71"/>
        <v>SIS</v>
      </c>
      <c r="V414" s="401">
        <v>1.87</v>
      </c>
      <c r="W414" s="282">
        <v>46056</v>
      </c>
      <c r="X414" s="258">
        <f t="shared" si="72"/>
        <v>2</v>
      </c>
      <c r="Y414" s="258">
        <f t="shared" si="73"/>
        <v>2026</v>
      </c>
    </row>
    <row r="415" spans="1:25">
      <c r="A415" s="382" t="str">
        <f t="shared" si="63"/>
        <v>E1-02-07</v>
      </c>
      <c r="B415" s="383">
        <f t="shared" si="58"/>
        <v>1</v>
      </c>
      <c r="C415" s="341" t="s">
        <v>43</v>
      </c>
      <c r="D415" s="282">
        <v>46041</v>
      </c>
      <c r="E415" s="384">
        <f t="shared" si="64"/>
        <v>46041</v>
      </c>
      <c r="F415" s="388">
        <v>0</v>
      </c>
      <c r="G415" s="243">
        <v>7</v>
      </c>
      <c r="H415" s="244" t="s">
        <v>215</v>
      </c>
      <c r="I415" s="243">
        <v>2</v>
      </c>
      <c r="J415" s="387" t="s">
        <v>166</v>
      </c>
      <c r="K415" s="244" t="s">
        <v>122</v>
      </c>
      <c r="L415" s="244" t="s">
        <v>163</v>
      </c>
      <c r="M415" s="244" t="s">
        <v>213</v>
      </c>
      <c r="N415" s="290">
        <v>1.2</v>
      </c>
      <c r="O415" s="391" t="str">
        <f>IF(ISBLANK(L415),"",IF(OR(ISBLANK(VLOOKUP(L415&amp;"-"&amp;E415,'Np Quality'!A:M,6,FALSE)),ISERROR(VLOOKUP(L415&amp;"-"&amp;E415,'Np Quality'!A:M,6,FALSE))),"-",VLOOKUP(L415&amp;"-"&amp;E415,'Np Quality'!A:M,6,FALSE)))</f>
        <v>Np4</v>
      </c>
      <c r="P415" s="391">
        <f>IF(ISBLANK(L415),"",IF(OR(ISBLANK(VLOOKUP(L415&amp;"-"&amp;E415,'Np Quality'!A:M,7,FALSE)),ISERROR(VLOOKUP(L415&amp;"-"&amp;E415,'Np Quality'!A:M,7,FALSE))),"-",VLOOKUP(L415&amp;"-"&amp;E415,'Np Quality'!A:M,7,FALSE)))</f>
        <v>0.9</v>
      </c>
      <c r="Q415" s="391">
        <f>IF(ISBLANK(L415),"",IF(OR(ISBLANK(VLOOKUP(L415&amp;"-"&amp;E415,'Np Quality'!A:M,8,FALSE)),ISERROR(VLOOKUP(L415&amp;"-"&amp;E415,'Np Quality'!A:M,8,FALSE))),"-",VLOOKUP(L415&amp;"-"&amp;E415,'Np Quality'!A:M,8,FALSE)))</f>
        <v>0.9</v>
      </c>
      <c r="R415" s="283">
        <f>IF(ISBLANK(L416),"",IF(OR(ISBLANK(VLOOKUP(L416&amp;"-"&amp;E416,'Np Quality'!A:M,9,FALSE)),ISERROR(VLOOKUP(L416&amp;"-"&amp;E416,'Np Quality'!A:M,9,FALSE))),"-",VLOOKUP(L416&amp;"-"&amp;E416,'Np Quality'!A:M,9,FALSE)))</f>
        <v>0</v>
      </c>
      <c r="S415" s="394"/>
      <c r="T415" s="395" t="str">
        <f t="shared" si="65"/>
        <v>V1-MB1</v>
      </c>
      <c r="U415" s="395" t="str">
        <f t="shared" si="71"/>
        <v>SIS</v>
      </c>
      <c r="V415" s="401">
        <v>1.87</v>
      </c>
      <c r="W415" s="282">
        <v>46056</v>
      </c>
      <c r="X415" s="258">
        <f t="shared" si="72"/>
        <v>2</v>
      </c>
      <c r="Y415" s="258">
        <f t="shared" si="73"/>
        <v>2026</v>
      </c>
    </row>
    <row r="416" spans="1:25">
      <c r="A416" s="382" t="str">
        <f t="shared" si="63"/>
        <v>E1-03-07</v>
      </c>
      <c r="B416" s="383">
        <f t="shared" si="58"/>
        <v>1</v>
      </c>
      <c r="C416" s="341" t="s">
        <v>43</v>
      </c>
      <c r="D416" s="282">
        <v>46041</v>
      </c>
      <c r="E416" s="384">
        <f t="shared" si="64"/>
        <v>46041</v>
      </c>
      <c r="F416" s="388">
        <v>0</v>
      </c>
      <c r="G416" s="243">
        <v>7</v>
      </c>
      <c r="H416" s="244" t="s">
        <v>215</v>
      </c>
      <c r="I416" s="243">
        <v>3</v>
      </c>
      <c r="J416" s="387" t="s">
        <v>166</v>
      </c>
      <c r="K416" s="244" t="s">
        <v>122</v>
      </c>
      <c r="L416" s="244" t="s">
        <v>163</v>
      </c>
      <c r="M416" s="244" t="s">
        <v>213</v>
      </c>
      <c r="N416" s="290">
        <v>1.2</v>
      </c>
      <c r="O416" s="391" t="str">
        <f>IF(ISBLANK(L416),"",IF(OR(ISBLANK(VLOOKUP(L416&amp;"-"&amp;E416,'Np Quality'!A:M,6,FALSE)),ISERROR(VLOOKUP(L416&amp;"-"&amp;E416,'Np Quality'!A:M,6,FALSE))),"-",VLOOKUP(L416&amp;"-"&amp;E416,'Np Quality'!A:M,6,FALSE)))</f>
        <v>Np4</v>
      </c>
      <c r="P416" s="391">
        <f>IF(ISBLANK(L416),"",IF(OR(ISBLANK(VLOOKUP(L416&amp;"-"&amp;E416,'Np Quality'!A:M,7,FALSE)),ISERROR(VLOOKUP(L416&amp;"-"&amp;E416,'Np Quality'!A:M,7,FALSE))),"-",VLOOKUP(L416&amp;"-"&amp;E416,'Np Quality'!A:M,7,FALSE)))</f>
        <v>0.9</v>
      </c>
      <c r="Q416" s="391">
        <f>IF(ISBLANK(L416),"",IF(OR(ISBLANK(VLOOKUP(L416&amp;"-"&amp;E416,'Np Quality'!A:M,8,FALSE)),ISERROR(VLOOKUP(L416&amp;"-"&amp;E416,'Np Quality'!A:M,8,FALSE))),"-",VLOOKUP(L416&amp;"-"&amp;E416,'Np Quality'!A:M,8,FALSE)))</f>
        <v>0.9</v>
      </c>
      <c r="R416" s="283">
        <f>IF(ISBLANK(L416),"",IF(OR(ISBLANK(VLOOKUP(L416&amp;"-"&amp;E416,'Np Quality'!A:M,9,FALSE)),ISERROR(VLOOKUP(L416&amp;"-"&amp;E416,'Np Quality'!A:M,9,FALSE))),"-",VLOOKUP(L416&amp;"-"&amp;E416,'Np Quality'!A:M,9,FALSE)))</f>
        <v>0</v>
      </c>
      <c r="S416" s="394"/>
      <c r="T416" s="395" t="str">
        <f t="shared" si="65"/>
        <v>V1-MB1</v>
      </c>
      <c r="U416" s="395" t="str">
        <f t="shared" si="71"/>
        <v>SIS</v>
      </c>
      <c r="V416" s="401">
        <v>1.87</v>
      </c>
      <c r="W416" s="282">
        <v>46056</v>
      </c>
      <c r="X416" s="258">
        <f t="shared" si="72"/>
        <v>2</v>
      </c>
      <c r="Y416" s="258">
        <f t="shared" si="73"/>
        <v>2026</v>
      </c>
    </row>
    <row r="417" spans="1:25">
      <c r="A417" s="382" t="str">
        <f t="shared" si="63"/>
        <v>E1-04-07</v>
      </c>
      <c r="B417" s="383">
        <f t="shared" si="58"/>
        <v>1</v>
      </c>
      <c r="C417" s="341" t="s">
        <v>43</v>
      </c>
      <c r="D417" s="282">
        <v>46041</v>
      </c>
      <c r="E417" s="384">
        <f t="shared" si="64"/>
        <v>46041</v>
      </c>
      <c r="F417" s="388">
        <v>0</v>
      </c>
      <c r="G417" s="243">
        <v>7</v>
      </c>
      <c r="H417" s="244" t="s">
        <v>215</v>
      </c>
      <c r="I417" s="243">
        <v>4</v>
      </c>
      <c r="J417" s="387" t="s">
        <v>166</v>
      </c>
      <c r="K417" s="244" t="s">
        <v>122</v>
      </c>
      <c r="L417" s="244" t="s">
        <v>142</v>
      </c>
      <c r="M417" s="244" t="s">
        <v>213</v>
      </c>
      <c r="N417" s="290">
        <v>1.2</v>
      </c>
      <c r="O417" s="391" t="str">
        <f>IF(ISBLANK(L417),"",IF(OR(ISBLANK(VLOOKUP(L417&amp;"-"&amp;E417,'Np Quality'!A:M,6,FALSE)),ISERROR(VLOOKUP(L417&amp;"-"&amp;E417,'Np Quality'!A:M,6,FALSE))),"-",VLOOKUP(L417&amp;"-"&amp;E417,'Np Quality'!A:M,6,FALSE)))</f>
        <v>Np4</v>
      </c>
      <c r="P417" s="391">
        <f>IF(ISBLANK(L417),"",IF(OR(ISBLANK(VLOOKUP(L417&amp;"-"&amp;E417,'Np Quality'!A:M,7,FALSE)),ISERROR(VLOOKUP(L417&amp;"-"&amp;E417,'Np Quality'!A:M,7,FALSE))),"-",VLOOKUP(L417&amp;"-"&amp;E417,'Np Quality'!A:M,7,FALSE)))</f>
        <v>0.9</v>
      </c>
      <c r="Q417" s="391">
        <f>IF(ISBLANK(L417),"",IF(OR(ISBLANK(VLOOKUP(L417&amp;"-"&amp;E417,'Np Quality'!A:M,8,FALSE)),ISERROR(VLOOKUP(L417&amp;"-"&amp;E417,'Np Quality'!A:M,8,FALSE))),"-",VLOOKUP(L417&amp;"-"&amp;E417,'Np Quality'!A:M,8,FALSE)))</f>
        <v>0.9</v>
      </c>
      <c r="R417" s="283">
        <f>IF(ISBLANK(L417),"",IF(OR(ISBLANK(VLOOKUP(L417&amp;"-"&amp;E417,'Np Quality'!A:M,9,FALSE)),ISERROR(VLOOKUP(L417&amp;"-"&amp;E417,'Np Quality'!A:M,9,FALSE))),"-",VLOOKUP(L417&amp;"-"&amp;E417,'Np Quality'!A:M,9,FALSE)))</f>
        <v>0</v>
      </c>
      <c r="S417" s="394"/>
      <c r="T417" s="395" t="str">
        <f t="shared" si="65"/>
        <v>V1-MA1</v>
      </c>
      <c r="U417" s="395" t="str">
        <f t="shared" si="71"/>
        <v>SIS</v>
      </c>
      <c r="V417" s="401">
        <v>1.89</v>
      </c>
      <c r="W417" s="282">
        <v>46055</v>
      </c>
      <c r="X417" s="258">
        <f t="shared" si="72"/>
        <v>2</v>
      </c>
      <c r="Y417" s="258">
        <f t="shared" si="73"/>
        <v>2026</v>
      </c>
    </row>
    <row r="418" spans="1:25">
      <c r="A418" s="382" t="str">
        <f t="shared" si="63"/>
        <v>E1-05-07</v>
      </c>
      <c r="B418" s="383">
        <f t="shared" si="58"/>
        <v>1</v>
      </c>
      <c r="C418" s="341" t="s">
        <v>43</v>
      </c>
      <c r="D418" s="282">
        <v>46041</v>
      </c>
      <c r="E418" s="384">
        <f t="shared" si="64"/>
        <v>46041</v>
      </c>
      <c r="F418" s="388">
        <v>0</v>
      </c>
      <c r="G418" s="243">
        <v>7</v>
      </c>
      <c r="H418" s="244" t="s">
        <v>215</v>
      </c>
      <c r="I418" s="243">
        <v>5</v>
      </c>
      <c r="J418" s="387" t="s">
        <v>166</v>
      </c>
      <c r="K418" s="244" t="s">
        <v>122</v>
      </c>
      <c r="L418" s="244" t="s">
        <v>142</v>
      </c>
      <c r="M418" s="244" t="s">
        <v>213</v>
      </c>
      <c r="N418" s="290">
        <v>1.2</v>
      </c>
      <c r="O418" s="391" t="str">
        <f>IF(ISBLANK(L418),"",IF(OR(ISBLANK(VLOOKUP(L418&amp;"-"&amp;E418,'Np Quality'!A:M,6,FALSE)),ISERROR(VLOOKUP(L418&amp;"-"&amp;E418,'Np Quality'!A:M,6,FALSE))),"-",VLOOKUP(L418&amp;"-"&amp;E418,'Np Quality'!A:M,6,FALSE)))</f>
        <v>Np4</v>
      </c>
      <c r="P418" s="391">
        <f>IF(ISBLANK(L418),"",IF(OR(ISBLANK(VLOOKUP(L418&amp;"-"&amp;E418,'Np Quality'!A:M,7,FALSE)),ISERROR(VLOOKUP(L418&amp;"-"&amp;E418,'Np Quality'!A:M,7,FALSE))),"-",VLOOKUP(L418&amp;"-"&amp;E418,'Np Quality'!A:M,7,FALSE)))</f>
        <v>0.9</v>
      </c>
      <c r="Q418" s="391">
        <f>IF(ISBLANK(L418),"",IF(OR(ISBLANK(VLOOKUP(L418&amp;"-"&amp;E418,'Np Quality'!A:M,8,FALSE)),ISERROR(VLOOKUP(L418&amp;"-"&amp;E418,'Np Quality'!A:M,8,FALSE))),"-",VLOOKUP(L418&amp;"-"&amp;E418,'Np Quality'!A:M,8,FALSE)))</f>
        <v>0.9</v>
      </c>
      <c r="R418" s="283">
        <f>IF(ISBLANK(L418),"",IF(OR(ISBLANK(VLOOKUP(L418&amp;"-"&amp;E418,'Np Quality'!A:M,9,FALSE)),ISERROR(VLOOKUP(L418&amp;"-"&amp;E418,'Np Quality'!A:M,9,FALSE))),"-",VLOOKUP(L418&amp;"-"&amp;E418,'Np Quality'!A:M,9,FALSE)))</f>
        <v>0</v>
      </c>
      <c r="S418" s="394"/>
      <c r="T418" s="395" t="str">
        <f t="shared" si="65"/>
        <v>V1-MA1</v>
      </c>
      <c r="U418" s="395" t="str">
        <f t="shared" si="71"/>
        <v>SIS</v>
      </c>
      <c r="V418" s="401">
        <v>1.88</v>
      </c>
      <c r="W418" s="282">
        <v>46055</v>
      </c>
      <c r="X418" s="258">
        <f t="shared" si="72"/>
        <v>2</v>
      </c>
      <c r="Y418" s="258">
        <f t="shared" si="73"/>
        <v>2026</v>
      </c>
    </row>
    <row r="419" spans="1:25">
      <c r="A419" s="382" t="str">
        <f t="shared" si="63"/>
        <v>E1-06-07</v>
      </c>
      <c r="B419" s="383">
        <f t="shared" si="58"/>
        <v>1</v>
      </c>
      <c r="C419" s="341" t="s">
        <v>43</v>
      </c>
      <c r="D419" s="282">
        <v>46041</v>
      </c>
      <c r="E419" s="384">
        <f t="shared" si="64"/>
        <v>46041</v>
      </c>
      <c r="F419" s="388">
        <v>0</v>
      </c>
      <c r="G419" s="243">
        <v>7</v>
      </c>
      <c r="H419" s="244" t="s">
        <v>215</v>
      </c>
      <c r="I419" s="243">
        <v>6</v>
      </c>
      <c r="J419" s="387" t="s">
        <v>166</v>
      </c>
      <c r="K419" s="244" t="s">
        <v>122</v>
      </c>
      <c r="L419" s="244" t="s">
        <v>142</v>
      </c>
      <c r="M419" s="244" t="s">
        <v>213</v>
      </c>
      <c r="N419" s="290">
        <v>1.2</v>
      </c>
      <c r="O419" s="391" t="str">
        <f>IF(ISBLANK(L419),"",IF(OR(ISBLANK(VLOOKUP(L419&amp;"-"&amp;E419,'Np Quality'!A:M,6,FALSE)),ISERROR(VLOOKUP(L419&amp;"-"&amp;E419,'Np Quality'!A:M,6,FALSE))),"-",VLOOKUP(L419&amp;"-"&amp;E419,'Np Quality'!A:M,6,FALSE)))</f>
        <v>Np4</v>
      </c>
      <c r="P419" s="391">
        <f>IF(ISBLANK(L419),"",IF(OR(ISBLANK(VLOOKUP(L419&amp;"-"&amp;E419,'Np Quality'!A:M,7,FALSE)),ISERROR(VLOOKUP(L419&amp;"-"&amp;E419,'Np Quality'!A:M,7,FALSE))),"-",VLOOKUP(L419&amp;"-"&amp;E419,'Np Quality'!A:M,7,FALSE)))</f>
        <v>0.9</v>
      </c>
      <c r="Q419" s="391">
        <f>IF(ISBLANK(L419),"",IF(OR(ISBLANK(VLOOKUP(L419&amp;"-"&amp;E419,'Np Quality'!A:M,8,FALSE)),ISERROR(VLOOKUP(L419&amp;"-"&amp;E419,'Np Quality'!A:M,8,FALSE))),"-",VLOOKUP(L419&amp;"-"&amp;E419,'Np Quality'!A:M,8,FALSE)))</f>
        <v>0.9</v>
      </c>
      <c r="R419" s="283">
        <f>IF(ISBLANK(L419),"",IF(OR(ISBLANK(VLOOKUP(L419&amp;"-"&amp;E419,'Np Quality'!A:M,9,FALSE)),ISERROR(VLOOKUP(L419&amp;"-"&amp;E419,'Np Quality'!A:M,9,FALSE))),"-",VLOOKUP(L419&amp;"-"&amp;E419,'Np Quality'!A:M,9,FALSE)))</f>
        <v>0</v>
      </c>
      <c r="S419" s="394"/>
      <c r="T419" s="395" t="str">
        <f t="shared" si="65"/>
        <v>V1-MA1</v>
      </c>
      <c r="U419" s="395" t="str">
        <f t="shared" si="71"/>
        <v>SIS</v>
      </c>
      <c r="V419" s="401">
        <v>1.88</v>
      </c>
      <c r="W419" s="282">
        <v>46055</v>
      </c>
      <c r="X419" s="258">
        <f t="shared" si="72"/>
        <v>2</v>
      </c>
      <c r="Y419" s="258">
        <f t="shared" si="73"/>
        <v>2026</v>
      </c>
    </row>
    <row r="420" spans="1:25">
      <c r="A420" s="382" t="str">
        <f t="shared" si="63"/>
        <v>E1-07-07</v>
      </c>
      <c r="B420" s="383">
        <f t="shared" si="58"/>
        <v>1</v>
      </c>
      <c r="C420" s="341" t="s">
        <v>43</v>
      </c>
      <c r="D420" s="282">
        <v>46042</v>
      </c>
      <c r="E420" s="384">
        <f t="shared" si="64"/>
        <v>46042</v>
      </c>
      <c r="F420" s="388">
        <v>0</v>
      </c>
      <c r="G420" s="243">
        <v>7</v>
      </c>
      <c r="H420" s="244" t="s">
        <v>215</v>
      </c>
      <c r="I420" s="243">
        <v>7</v>
      </c>
      <c r="J420" s="387" t="s">
        <v>166</v>
      </c>
      <c r="K420" s="244" t="s">
        <v>122</v>
      </c>
      <c r="L420" s="244" t="s">
        <v>163</v>
      </c>
      <c r="M420" s="244" t="s">
        <v>213</v>
      </c>
      <c r="N420" s="290">
        <v>1.2</v>
      </c>
      <c r="O420" s="391" t="str">
        <f>IF(ISBLANK(L420),"",IF(OR(ISBLANK(VLOOKUP(L420&amp;"-"&amp;E420,'Np Quality'!A:M,6,FALSE)),ISERROR(VLOOKUP(L420&amp;"-"&amp;E420,'Np Quality'!A:M,6,FALSE))),"-",VLOOKUP(L420&amp;"-"&amp;E420,'Np Quality'!A:M,6,FALSE)))</f>
        <v>Np4</v>
      </c>
      <c r="P420" s="391">
        <f>IF(ISBLANK(L420),"",IF(OR(ISBLANK(VLOOKUP(L420&amp;"-"&amp;E420,'Np Quality'!A:M,7,FALSE)),ISERROR(VLOOKUP(L420&amp;"-"&amp;E420,'Np Quality'!A:M,7,FALSE))),"-",VLOOKUP(L420&amp;"-"&amp;E420,'Np Quality'!A:M,7,FALSE)))</f>
        <v>0.9</v>
      </c>
      <c r="Q420" s="391">
        <f>IF(ISBLANK(L420),"",IF(OR(ISBLANK(VLOOKUP(L420&amp;"-"&amp;E420,'Np Quality'!A:M,8,FALSE)),ISERROR(VLOOKUP(L420&amp;"-"&amp;E420,'Np Quality'!A:M,8,FALSE))),"-",VLOOKUP(L420&amp;"-"&amp;E420,'Np Quality'!A:M,8,FALSE)))</f>
        <v>0.9</v>
      </c>
      <c r="R420" s="283">
        <f>IF(ISBLANK(L420),"",IF(OR(ISBLANK(VLOOKUP(L420&amp;"-"&amp;E420,'Np Quality'!A:M,9,FALSE)),ISERROR(VLOOKUP(L420&amp;"-"&amp;E420,'Np Quality'!A:M,9,FALSE))),"-",VLOOKUP(L420&amp;"-"&amp;E420,'Np Quality'!A:M,9,FALSE)))</f>
        <v>0</v>
      </c>
      <c r="S420" s="394"/>
      <c r="T420" s="395" t="str">
        <f t="shared" si="65"/>
        <v>V1-MB1</v>
      </c>
      <c r="U420" s="395" t="str">
        <f t="shared" si="71"/>
        <v>SIS</v>
      </c>
      <c r="V420" s="401">
        <v>1.87</v>
      </c>
      <c r="W420" s="282">
        <v>46057</v>
      </c>
      <c r="X420" s="258">
        <f t="shared" si="72"/>
        <v>2</v>
      </c>
      <c r="Y420" s="258">
        <f t="shared" si="73"/>
        <v>2026</v>
      </c>
    </row>
    <row r="421" spans="1:25">
      <c r="A421" s="382" t="str">
        <f t="shared" si="63"/>
        <v>E1-08-07</v>
      </c>
      <c r="B421" s="383">
        <f t="shared" si="58"/>
        <v>1</v>
      </c>
      <c r="C421" s="341" t="s">
        <v>43</v>
      </c>
      <c r="D421" s="282">
        <v>46042</v>
      </c>
      <c r="E421" s="384">
        <f t="shared" si="64"/>
        <v>46042</v>
      </c>
      <c r="F421" s="388">
        <v>0</v>
      </c>
      <c r="G421" s="243">
        <v>7</v>
      </c>
      <c r="H421" s="244" t="s">
        <v>215</v>
      </c>
      <c r="I421" s="243">
        <v>8</v>
      </c>
      <c r="J421" s="387" t="s">
        <v>166</v>
      </c>
      <c r="K421" s="244" t="s">
        <v>122</v>
      </c>
      <c r="L421" s="244" t="s">
        <v>163</v>
      </c>
      <c r="M421" s="244" t="s">
        <v>213</v>
      </c>
      <c r="N421" s="290">
        <v>1.2</v>
      </c>
      <c r="O421" s="391" t="str">
        <f>IF(ISBLANK(L421),"",IF(OR(ISBLANK(VLOOKUP(L421&amp;"-"&amp;E421,'Np Quality'!A:M,6,FALSE)),ISERROR(VLOOKUP(L421&amp;"-"&amp;E421,'Np Quality'!A:M,6,FALSE))),"-",VLOOKUP(L421&amp;"-"&amp;E421,'Np Quality'!A:M,6,FALSE)))</f>
        <v>Np4</v>
      </c>
      <c r="P421" s="391">
        <f>IF(ISBLANK(L421),"",IF(OR(ISBLANK(VLOOKUP(L421&amp;"-"&amp;E421,'Np Quality'!A:M,7,FALSE)),ISERROR(VLOOKUP(L421&amp;"-"&amp;E421,'Np Quality'!A:M,7,FALSE))),"-",VLOOKUP(L421&amp;"-"&amp;E421,'Np Quality'!A:M,7,FALSE)))</f>
        <v>0.9</v>
      </c>
      <c r="Q421" s="391">
        <f>IF(ISBLANK(L421),"",IF(OR(ISBLANK(VLOOKUP(L421&amp;"-"&amp;E421,'Np Quality'!A:M,8,FALSE)),ISERROR(VLOOKUP(L421&amp;"-"&amp;E421,'Np Quality'!A:M,8,FALSE))),"-",VLOOKUP(L421&amp;"-"&amp;E421,'Np Quality'!A:M,8,FALSE)))</f>
        <v>0.9</v>
      </c>
      <c r="R421" s="283">
        <f>IF(ISBLANK(L421),"",IF(OR(ISBLANK(VLOOKUP(L421&amp;"-"&amp;E421,'Np Quality'!A:M,9,FALSE)),ISERROR(VLOOKUP(L421&amp;"-"&amp;E421,'Np Quality'!A:M,9,FALSE))),"-",VLOOKUP(L421&amp;"-"&amp;E421,'Np Quality'!A:M,9,FALSE)))</f>
        <v>0</v>
      </c>
      <c r="S421" s="394"/>
      <c r="T421" s="395" t="str">
        <f t="shared" si="65"/>
        <v>V1-MB1</v>
      </c>
      <c r="U421" s="395" t="str">
        <f t="shared" si="71"/>
        <v>SIS</v>
      </c>
      <c r="V421" s="401">
        <v>1.87</v>
      </c>
      <c r="W421" s="282">
        <v>46058</v>
      </c>
      <c r="X421" s="258">
        <f t="shared" si="72"/>
        <v>2</v>
      </c>
      <c r="Y421" s="258">
        <f t="shared" si="73"/>
        <v>2026</v>
      </c>
    </row>
    <row r="422" spans="1:25">
      <c r="A422" s="382" t="str">
        <f t="shared" si="63"/>
        <v>E1-09-07</v>
      </c>
      <c r="B422" s="383">
        <f t="shared" si="58"/>
        <v>1</v>
      </c>
      <c r="C422" s="341" t="s">
        <v>43</v>
      </c>
      <c r="D422" s="282">
        <v>46042</v>
      </c>
      <c r="E422" s="384">
        <f t="shared" si="64"/>
        <v>46042</v>
      </c>
      <c r="F422" s="388">
        <v>0</v>
      </c>
      <c r="G422" s="243">
        <v>7</v>
      </c>
      <c r="H422" s="244" t="s">
        <v>215</v>
      </c>
      <c r="I422" s="243">
        <v>9</v>
      </c>
      <c r="J422" s="387" t="s">
        <v>166</v>
      </c>
      <c r="K422" s="244" t="s">
        <v>122</v>
      </c>
      <c r="L422" s="244" t="s">
        <v>163</v>
      </c>
      <c r="M422" s="244" t="s">
        <v>213</v>
      </c>
      <c r="N422" s="290">
        <v>1.2</v>
      </c>
      <c r="O422" s="391" t="str">
        <f>IF(ISBLANK(L423),"",IF(OR(ISBLANK(VLOOKUP(L423&amp;"-"&amp;E423,'Np Quality'!A:M,6,FALSE)),ISERROR(VLOOKUP(L423&amp;"-"&amp;E423,'Np Quality'!A:M,6,FALSE))),"-",VLOOKUP(L423&amp;"-"&amp;E423,'Np Quality'!A:M,6,FALSE)))</f>
        <v>Np4</v>
      </c>
      <c r="P422" s="391">
        <f>IF(ISBLANK(L422),"",IF(OR(ISBLANK(VLOOKUP(L422&amp;"-"&amp;E422,'Np Quality'!A:M,7,FALSE)),ISERROR(VLOOKUP(L422&amp;"-"&amp;E422,'Np Quality'!A:M,7,FALSE))),"-",VLOOKUP(L422&amp;"-"&amp;E422,'Np Quality'!A:M,7,FALSE)))</f>
        <v>0.9</v>
      </c>
      <c r="Q422" s="391">
        <f>IF(ISBLANK(L422),"",IF(OR(ISBLANK(VLOOKUP(L422&amp;"-"&amp;E422,'Np Quality'!A:M,8,FALSE)),ISERROR(VLOOKUP(L422&amp;"-"&amp;E422,'Np Quality'!A:M,8,FALSE))),"-",VLOOKUP(L422&amp;"-"&amp;E422,'Np Quality'!A:M,8,FALSE)))</f>
        <v>0.9</v>
      </c>
      <c r="R422" s="283">
        <f>IF(ISBLANK(L422),"",IF(OR(ISBLANK(VLOOKUP(L422&amp;"-"&amp;E422,'Np Quality'!A:M,9,FALSE)),ISERROR(VLOOKUP(L422&amp;"-"&amp;E422,'Np Quality'!A:M,9,FALSE))),"-",VLOOKUP(L422&amp;"-"&amp;E422,'Np Quality'!A:M,9,FALSE)))</f>
        <v>0</v>
      </c>
      <c r="S422" s="394"/>
      <c r="T422" s="395" t="str">
        <f t="shared" si="65"/>
        <v>V1-MB1</v>
      </c>
      <c r="U422" s="395" t="str">
        <f t="shared" si="66"/>
        <v>SIS</v>
      </c>
      <c r="V422" s="401">
        <v>1.87</v>
      </c>
      <c r="W422" s="282">
        <v>46058</v>
      </c>
      <c r="X422" s="258">
        <f t="shared" si="72"/>
        <v>2</v>
      </c>
      <c r="Y422" s="258">
        <f t="shared" si="73"/>
        <v>2026</v>
      </c>
    </row>
    <row r="423" spans="1:25">
      <c r="A423" s="382" t="str">
        <f t="shared" si="63"/>
        <v>E1-10-07</v>
      </c>
      <c r="B423" s="383">
        <f t="shared" si="58"/>
        <v>1</v>
      </c>
      <c r="C423" s="341" t="s">
        <v>43</v>
      </c>
      <c r="D423" s="282">
        <v>46042</v>
      </c>
      <c r="E423" s="384">
        <f t="shared" si="64"/>
        <v>46042</v>
      </c>
      <c r="F423" s="388">
        <v>0</v>
      </c>
      <c r="G423" s="243">
        <v>7</v>
      </c>
      <c r="H423" s="244" t="s">
        <v>215</v>
      </c>
      <c r="I423" s="243">
        <v>10</v>
      </c>
      <c r="J423" s="387" t="s">
        <v>166</v>
      </c>
      <c r="K423" s="244" t="s">
        <v>122</v>
      </c>
      <c r="L423" s="244" t="s">
        <v>142</v>
      </c>
      <c r="M423" s="244" t="s">
        <v>213</v>
      </c>
      <c r="N423" s="290">
        <v>1.2</v>
      </c>
      <c r="O423" s="391" t="str">
        <f>IF(ISBLANK(L423),"",IF(OR(ISBLANK(VLOOKUP(L423&amp;"-"&amp;E423,'Np Quality'!A:M,6,FALSE)),ISERROR(VLOOKUP(L423&amp;"-"&amp;E423,'Np Quality'!A:M,6,FALSE))),"-",VLOOKUP(L423&amp;"-"&amp;E423,'Np Quality'!A:M,6,FALSE)))</f>
        <v>Np4</v>
      </c>
      <c r="P423" s="391">
        <f>IF(ISBLANK(L424),"",IF(OR(ISBLANK(VLOOKUP(L424&amp;"-"&amp;E424,'Np Quality'!A:M,7,FALSE)),ISERROR(VLOOKUP(L424&amp;"-"&amp;E424,'Np Quality'!A:M,7,FALSE))),"-",VLOOKUP(L424&amp;"-"&amp;E424,'Np Quality'!A:M,7,FALSE)))</f>
        <v>0.9</v>
      </c>
      <c r="Q423" s="391">
        <f>IF(ISBLANK(L423),"",IF(OR(ISBLANK(VLOOKUP(L423&amp;"-"&amp;E423,'Np Quality'!A:M,8,FALSE)),ISERROR(VLOOKUP(L423&amp;"-"&amp;E423,'Np Quality'!A:M,8,FALSE))),"-",VLOOKUP(L423&amp;"-"&amp;E423,'Np Quality'!A:M,8,FALSE)))</f>
        <v>0.9</v>
      </c>
      <c r="R423" s="283">
        <f>IF(ISBLANK(L423),"",IF(OR(ISBLANK(VLOOKUP(L423&amp;"-"&amp;E423,'Np Quality'!A:M,9,FALSE)),ISERROR(VLOOKUP(L423&amp;"-"&amp;E423,'Np Quality'!A:M,9,FALSE))),"-",VLOOKUP(L423&amp;"-"&amp;E423,'Np Quality'!A:M,9,FALSE)))</f>
        <v>0</v>
      </c>
      <c r="S423" s="394"/>
      <c r="T423" s="395" t="str">
        <f t="shared" si="65"/>
        <v>V1-MA1</v>
      </c>
      <c r="U423" s="395" t="str">
        <f t="shared" si="66"/>
        <v>SIS</v>
      </c>
      <c r="V423" s="401">
        <v>1.86</v>
      </c>
      <c r="W423" s="282">
        <v>46056</v>
      </c>
      <c r="X423" s="258">
        <f t="shared" si="72"/>
        <v>2</v>
      </c>
      <c r="Y423" s="258">
        <f t="shared" si="73"/>
        <v>2026</v>
      </c>
    </row>
    <row r="424" spans="1:25">
      <c r="A424" s="382" t="str">
        <f t="shared" si="63"/>
        <v>E1-11-07</v>
      </c>
      <c r="B424" s="383">
        <f t="shared" si="58"/>
        <v>1</v>
      </c>
      <c r="C424" s="341" t="s">
        <v>43</v>
      </c>
      <c r="D424" s="282">
        <v>46042</v>
      </c>
      <c r="E424" s="384">
        <f t="shared" si="64"/>
        <v>46042</v>
      </c>
      <c r="F424" s="388">
        <v>0</v>
      </c>
      <c r="G424" s="243">
        <v>7</v>
      </c>
      <c r="H424" s="244" t="s">
        <v>215</v>
      </c>
      <c r="I424" s="243">
        <v>11</v>
      </c>
      <c r="J424" s="387" t="s">
        <v>166</v>
      </c>
      <c r="K424" s="244" t="s">
        <v>122</v>
      </c>
      <c r="L424" s="244" t="s">
        <v>142</v>
      </c>
      <c r="M424" s="244" t="s">
        <v>213</v>
      </c>
      <c r="N424" s="290">
        <v>1.2</v>
      </c>
      <c r="O424" s="391" t="str">
        <f>IF(ISBLANK(L424),"",IF(OR(ISBLANK(VLOOKUP(L424&amp;"-"&amp;E424,'Np Quality'!A:M,6,FALSE)),ISERROR(VLOOKUP(L424&amp;"-"&amp;E424,'Np Quality'!A:M,6,FALSE))),"-",VLOOKUP(L424&amp;"-"&amp;E424,'Np Quality'!A:M,6,FALSE)))</f>
        <v>Np4</v>
      </c>
      <c r="P424" s="391">
        <f>IF(ISBLANK(L424),"",IF(OR(ISBLANK(VLOOKUP(L424&amp;"-"&amp;E424,'Np Quality'!A:M,7,FALSE)),ISERROR(VLOOKUP(L424&amp;"-"&amp;E424,'Np Quality'!A:M,7,FALSE))),"-",VLOOKUP(L424&amp;"-"&amp;E424,'Np Quality'!A:M,7,FALSE)))</f>
        <v>0.9</v>
      </c>
      <c r="Q424" s="391">
        <f>IF(ISBLANK(L425),"",IF(OR(ISBLANK(VLOOKUP(L425&amp;"-"&amp;E425,'Np Quality'!A:M,8,FALSE)),ISERROR(VLOOKUP(L425&amp;"-"&amp;E425,'Np Quality'!A:M,8,FALSE))),"-",VLOOKUP(L425&amp;"-"&amp;E425,'Np Quality'!A:M,8,FALSE)))</f>
        <v>0.9</v>
      </c>
      <c r="R424" s="283">
        <f>IF(ISBLANK(L424),"",IF(OR(ISBLANK(VLOOKUP(L424&amp;"-"&amp;E424,'Np Quality'!A:M,9,FALSE)),ISERROR(VLOOKUP(L424&amp;"-"&amp;E424,'Np Quality'!A:M,9,FALSE))),"-",VLOOKUP(L424&amp;"-"&amp;E424,'Np Quality'!A:M,9,FALSE)))</f>
        <v>0</v>
      </c>
      <c r="S424" s="394"/>
      <c r="T424" s="395" t="str">
        <f t="shared" si="65"/>
        <v>V1-MA1</v>
      </c>
      <c r="U424" s="395" t="str">
        <f t="shared" si="66"/>
        <v>SIS</v>
      </c>
      <c r="V424" s="401">
        <v>1.86</v>
      </c>
      <c r="W424" s="282">
        <v>46059</v>
      </c>
      <c r="X424" s="258">
        <f t="shared" si="72"/>
        <v>2</v>
      </c>
      <c r="Y424" s="258">
        <f t="shared" si="73"/>
        <v>2026</v>
      </c>
    </row>
    <row r="425" spans="1:25">
      <c r="A425" s="382" t="str">
        <f t="shared" si="63"/>
        <v>E1-12-07</v>
      </c>
      <c r="B425" s="383">
        <f t="shared" si="58"/>
        <v>1</v>
      </c>
      <c r="C425" s="341" t="s">
        <v>43</v>
      </c>
      <c r="D425" s="282">
        <v>46042</v>
      </c>
      <c r="E425" s="384">
        <f t="shared" si="64"/>
        <v>46042</v>
      </c>
      <c r="F425" s="388">
        <v>0</v>
      </c>
      <c r="G425" s="243">
        <v>7</v>
      </c>
      <c r="H425" s="244" t="s">
        <v>215</v>
      </c>
      <c r="I425" s="243">
        <v>12</v>
      </c>
      <c r="J425" s="387" t="s">
        <v>166</v>
      </c>
      <c r="K425" s="244" t="s">
        <v>122</v>
      </c>
      <c r="L425" s="244" t="s">
        <v>142</v>
      </c>
      <c r="M425" s="244" t="s">
        <v>213</v>
      </c>
      <c r="N425" s="290">
        <v>1.2</v>
      </c>
      <c r="O425" s="391" t="str">
        <f>IF(ISBLANK(L425),"",IF(OR(ISBLANK(VLOOKUP(L425&amp;"-"&amp;E425,'Np Quality'!A:M,6,FALSE)),ISERROR(VLOOKUP(L425&amp;"-"&amp;E425,'Np Quality'!A:M,6,FALSE))),"-",VLOOKUP(L425&amp;"-"&amp;E425,'Np Quality'!A:M,6,FALSE)))</f>
        <v>Np4</v>
      </c>
      <c r="P425" s="391">
        <f>IF(ISBLANK(L425),"",IF(OR(ISBLANK(VLOOKUP(L425&amp;"-"&amp;E425,'Np Quality'!A:M,7,FALSE)),ISERROR(VLOOKUP(L425&amp;"-"&amp;E425,'Np Quality'!A:M,7,FALSE))),"-",VLOOKUP(L425&amp;"-"&amp;E425,'Np Quality'!A:M,7,FALSE)))</f>
        <v>0.9</v>
      </c>
      <c r="Q425" s="391">
        <f>IF(ISBLANK(L425),"",IF(OR(ISBLANK(VLOOKUP(L425&amp;"-"&amp;E425,'Np Quality'!A:M,8,FALSE)),ISERROR(VLOOKUP(L425&amp;"-"&amp;E425,'Np Quality'!A:M,8,FALSE))),"-",VLOOKUP(L425&amp;"-"&amp;E425,'Np Quality'!A:M,8,FALSE)))</f>
        <v>0.9</v>
      </c>
      <c r="R425" s="283">
        <f>IF(ISBLANK(L426),"",IF(OR(ISBLANK(VLOOKUP(L426&amp;"-"&amp;E426,'Np Quality'!A:M,9,FALSE)),ISERROR(VLOOKUP(L426&amp;"-"&amp;E426,'Np Quality'!A:M,9,FALSE))),"-",VLOOKUP(L426&amp;"-"&amp;E426,'Np Quality'!A:M,9,FALSE)))</f>
        <v>0.01</v>
      </c>
      <c r="S425" s="394"/>
      <c r="T425" s="395" t="str">
        <f t="shared" si="65"/>
        <v>V1-MA1</v>
      </c>
      <c r="U425" s="395" t="str">
        <f t="shared" si="66"/>
        <v>SIS</v>
      </c>
      <c r="V425" s="401">
        <v>1.86</v>
      </c>
      <c r="W425" s="282">
        <v>46058</v>
      </c>
      <c r="X425" s="258">
        <f t="shared" si="72"/>
        <v>2</v>
      </c>
      <c r="Y425" s="258">
        <f t="shared" si="73"/>
        <v>2026</v>
      </c>
    </row>
    <row r="426" spans="1:25">
      <c r="A426" s="382" t="str">
        <f t="shared" si="63"/>
        <v>A1-01-08</v>
      </c>
      <c r="B426" s="383">
        <f t="shared" si="58"/>
        <v>1</v>
      </c>
      <c r="C426" s="341" t="s">
        <v>43</v>
      </c>
      <c r="D426" s="282">
        <v>46049</v>
      </c>
      <c r="E426" s="384">
        <f t="shared" si="64"/>
        <v>46049</v>
      </c>
      <c r="F426" s="388">
        <v>0</v>
      </c>
      <c r="G426" s="243">
        <v>8</v>
      </c>
      <c r="H426" s="244" t="s">
        <v>144</v>
      </c>
      <c r="I426" s="243">
        <v>1</v>
      </c>
      <c r="J426" s="387" t="s">
        <v>166</v>
      </c>
      <c r="K426" s="244" t="s">
        <v>122</v>
      </c>
      <c r="L426" s="244" t="s">
        <v>142</v>
      </c>
      <c r="M426" s="244" t="s">
        <v>213</v>
      </c>
      <c r="N426" s="290">
        <v>2.1</v>
      </c>
      <c r="O426" s="391" t="str">
        <f>IF(ISBLANK(L426),"",IF(OR(ISBLANK(VLOOKUP(L426&amp;"-"&amp;E426,'Np Quality'!A:M,6,FALSE)),ISERROR(VLOOKUP(L426&amp;"-"&amp;E426,'Np Quality'!A:M,6,FALSE))),"-",VLOOKUP(L426&amp;"-"&amp;E426,'Np Quality'!A:M,6,FALSE)))</f>
        <v>Np4</v>
      </c>
      <c r="P426" s="391">
        <f>IF(ISBLANK(L426),"",IF(OR(ISBLANK(VLOOKUP(L426&amp;"-"&amp;E426,'Np Quality'!A:M,7,FALSE)),ISERROR(VLOOKUP(L426&amp;"-"&amp;E426,'Np Quality'!A:M,7,FALSE))),"-",VLOOKUP(L426&amp;"-"&amp;E426,'Np Quality'!A:M,7,FALSE)))</f>
        <v>0.9</v>
      </c>
      <c r="Q426" s="391">
        <f>IF(ISBLANK(L426),"",IF(OR(ISBLANK(VLOOKUP(L426&amp;"-"&amp;E426,'Np Quality'!A:M,8,FALSE)),ISERROR(VLOOKUP(L426&amp;"-"&amp;E426,'Np Quality'!A:M,8,FALSE))),"-",VLOOKUP(L426&amp;"-"&amp;E426,'Np Quality'!A:M,8,FALSE)))</f>
        <v>0.9</v>
      </c>
      <c r="R426" s="283">
        <f>IF(ISBLANK(L426),"",IF(OR(ISBLANK(VLOOKUP(L426&amp;"-"&amp;E426,'Np Quality'!A:M,9,FALSE)),ISERROR(VLOOKUP(L426&amp;"-"&amp;E426,'Np Quality'!A:M,9,FALSE))),"-",VLOOKUP(L426&amp;"-"&amp;E426,'Np Quality'!A:M,9,FALSE)))</f>
        <v>0.01</v>
      </c>
      <c r="S426" s="394"/>
      <c r="T426" s="395" t="str">
        <f t="shared" si="65"/>
        <v>V1-MA1</v>
      </c>
      <c r="U426" s="395" t="str">
        <f t="shared" si="66"/>
        <v>SIS</v>
      </c>
      <c r="V426" s="403">
        <v>3.254</v>
      </c>
      <c r="W426" s="282">
        <v>46063</v>
      </c>
      <c r="X426" s="258">
        <f t="shared" si="72"/>
        <v>2</v>
      </c>
      <c r="Y426" s="258">
        <f t="shared" si="73"/>
        <v>2026</v>
      </c>
    </row>
    <row r="427" spans="1:25">
      <c r="A427" s="382" t="str">
        <f t="shared" si="63"/>
        <v>A1-02-08</v>
      </c>
      <c r="B427" s="383">
        <f t="shared" si="58"/>
        <v>1</v>
      </c>
      <c r="C427" s="341" t="s">
        <v>43</v>
      </c>
      <c r="D427" s="282">
        <v>46049</v>
      </c>
      <c r="E427" s="384">
        <f t="shared" si="64"/>
        <v>46049</v>
      </c>
      <c r="F427" s="388">
        <v>0</v>
      </c>
      <c r="G427" s="243">
        <v>8</v>
      </c>
      <c r="H427" s="244" t="s">
        <v>144</v>
      </c>
      <c r="I427" s="243">
        <v>2</v>
      </c>
      <c r="J427" s="387" t="s">
        <v>166</v>
      </c>
      <c r="K427" s="244" t="s">
        <v>122</v>
      </c>
      <c r="L427" s="244" t="s">
        <v>142</v>
      </c>
      <c r="M427" s="244" t="s">
        <v>213</v>
      </c>
      <c r="N427" s="290">
        <v>2.1</v>
      </c>
      <c r="O427" s="391" t="str">
        <f>IF(ISBLANK(L427),"",IF(OR(ISBLANK(VLOOKUP(L427&amp;"-"&amp;E427,'Np Quality'!A:M,6,FALSE)),ISERROR(VLOOKUP(L427&amp;"-"&amp;E427,'Np Quality'!A:M,6,FALSE))),"-",VLOOKUP(L427&amp;"-"&amp;E427,'Np Quality'!A:M,6,FALSE)))</f>
        <v>Np4</v>
      </c>
      <c r="P427" s="391">
        <f>IF(ISBLANK(L427),"",IF(OR(ISBLANK(VLOOKUP(L427&amp;"-"&amp;E427,'Np Quality'!A:M,7,FALSE)),ISERROR(VLOOKUP(L427&amp;"-"&amp;E427,'Np Quality'!A:M,7,FALSE))),"-",VLOOKUP(L427&amp;"-"&amp;E427,'Np Quality'!A:M,7,FALSE)))</f>
        <v>0.9</v>
      </c>
      <c r="Q427" s="391">
        <f>IF(ISBLANK(L427),"",IF(OR(ISBLANK(VLOOKUP(L427&amp;"-"&amp;E427,'Np Quality'!A:M,8,FALSE)),ISERROR(VLOOKUP(L427&amp;"-"&amp;E427,'Np Quality'!A:M,8,FALSE))),"-",VLOOKUP(L427&amp;"-"&amp;E427,'Np Quality'!A:M,8,FALSE)))</f>
        <v>0.9</v>
      </c>
      <c r="R427" s="283">
        <f>IF(ISBLANK(L427),"",IF(OR(ISBLANK(VLOOKUP(L427&amp;"-"&amp;E427,'Np Quality'!A:M,9,FALSE)),ISERROR(VLOOKUP(L427&amp;"-"&amp;E427,'Np Quality'!A:M,9,FALSE))),"-",VLOOKUP(L427&amp;"-"&amp;E427,'Np Quality'!A:M,9,FALSE)))</f>
        <v>0.01</v>
      </c>
      <c r="S427" s="394"/>
      <c r="T427" s="395" t="str">
        <f t="shared" si="65"/>
        <v>V1-MA1</v>
      </c>
      <c r="U427" s="395" t="str">
        <f t="shared" si="66"/>
        <v>SIS</v>
      </c>
      <c r="V427" s="403">
        <v>3.253</v>
      </c>
      <c r="W427" s="282">
        <v>46063</v>
      </c>
      <c r="X427" s="258">
        <f t="shared" si="72"/>
        <v>2</v>
      </c>
      <c r="Y427" s="258">
        <f t="shared" si="73"/>
        <v>2026</v>
      </c>
    </row>
    <row r="428" spans="1:25">
      <c r="A428" s="382" t="str">
        <f t="shared" si="63"/>
        <v>A1-03-08</v>
      </c>
      <c r="B428" s="383">
        <f t="shared" si="58"/>
        <v>1</v>
      </c>
      <c r="C428" s="341" t="s">
        <v>43</v>
      </c>
      <c r="D428" s="282">
        <v>46049</v>
      </c>
      <c r="E428" s="384">
        <f t="shared" si="64"/>
        <v>46049</v>
      </c>
      <c r="F428" s="388">
        <v>0</v>
      </c>
      <c r="G428" s="243">
        <v>8</v>
      </c>
      <c r="H428" s="244" t="s">
        <v>144</v>
      </c>
      <c r="I428" s="243">
        <v>3</v>
      </c>
      <c r="J428" s="387" t="s">
        <v>166</v>
      </c>
      <c r="K428" s="244" t="s">
        <v>122</v>
      </c>
      <c r="L428" s="244" t="s">
        <v>142</v>
      </c>
      <c r="M428" s="244" t="s">
        <v>213</v>
      </c>
      <c r="N428" s="290">
        <v>2.1</v>
      </c>
      <c r="O428" s="391" t="str">
        <f>IF(ISBLANK(L428),"",IF(OR(ISBLANK(VLOOKUP(L428&amp;"-"&amp;E428,'Np Quality'!A:M,6,FALSE)),ISERROR(VLOOKUP(L428&amp;"-"&amp;E428,'Np Quality'!A:M,6,FALSE))),"-",VLOOKUP(L428&amp;"-"&amp;E428,'Np Quality'!A:M,6,FALSE)))</f>
        <v>Np4</v>
      </c>
      <c r="P428" s="391">
        <f>IF(ISBLANK(L428),"",IF(OR(ISBLANK(VLOOKUP(L428&amp;"-"&amp;E428,'Np Quality'!A:M,7,FALSE)),ISERROR(VLOOKUP(L428&amp;"-"&amp;E428,'Np Quality'!A:M,7,FALSE))),"-",VLOOKUP(L428&amp;"-"&amp;E428,'Np Quality'!A:M,7,FALSE)))</f>
        <v>0.9</v>
      </c>
      <c r="Q428" s="391">
        <f>IF(ISBLANK(L428),"",IF(OR(ISBLANK(VLOOKUP(L428&amp;"-"&amp;E428,'Np Quality'!A:M,8,FALSE)),ISERROR(VLOOKUP(L428&amp;"-"&amp;E428,'Np Quality'!A:M,8,FALSE))),"-",VLOOKUP(L428&amp;"-"&amp;E428,'Np Quality'!A:M,8,FALSE)))</f>
        <v>0.9</v>
      </c>
      <c r="R428" s="283">
        <f>IF(ISBLANK(L428),"",IF(OR(ISBLANK(VLOOKUP(L428&amp;"-"&amp;E428,'Np Quality'!A:M,9,FALSE)),ISERROR(VLOOKUP(L428&amp;"-"&amp;E428,'Np Quality'!A:M,9,FALSE))),"-",VLOOKUP(L428&amp;"-"&amp;E428,'Np Quality'!A:M,9,FALSE)))</f>
        <v>0.01</v>
      </c>
      <c r="S428" s="394"/>
      <c r="T428" s="395" t="str">
        <f t="shared" si="65"/>
        <v>V1-MA1</v>
      </c>
      <c r="U428" s="395" t="str">
        <f t="shared" si="66"/>
        <v>SIS</v>
      </c>
      <c r="V428" s="403">
        <v>3.253</v>
      </c>
      <c r="W428" s="282">
        <v>46063</v>
      </c>
      <c r="X428" s="258">
        <f t="shared" si="72"/>
        <v>2</v>
      </c>
      <c r="Y428" s="258">
        <f t="shared" si="73"/>
        <v>2026</v>
      </c>
    </row>
    <row r="429" spans="1:25">
      <c r="A429" s="382" t="str">
        <f t="shared" si="63"/>
        <v>A1-04-08</v>
      </c>
      <c r="B429" s="383">
        <f t="shared" si="58"/>
        <v>1</v>
      </c>
      <c r="C429" s="341" t="s">
        <v>43</v>
      </c>
      <c r="D429" s="282">
        <v>46049</v>
      </c>
      <c r="E429" s="384">
        <f t="shared" si="64"/>
        <v>46049</v>
      </c>
      <c r="F429" s="388">
        <v>0</v>
      </c>
      <c r="G429" s="243">
        <v>8</v>
      </c>
      <c r="H429" s="244" t="s">
        <v>144</v>
      </c>
      <c r="I429" s="243">
        <v>4</v>
      </c>
      <c r="J429" s="387" t="s">
        <v>166</v>
      </c>
      <c r="K429" s="244" t="s">
        <v>122</v>
      </c>
      <c r="L429" s="244" t="s">
        <v>163</v>
      </c>
      <c r="M429" s="244" t="s">
        <v>213</v>
      </c>
      <c r="N429" s="290">
        <v>2.1</v>
      </c>
      <c r="O429" s="391" t="str">
        <f>IF(ISBLANK(L429),"",IF(OR(ISBLANK(VLOOKUP(L429&amp;"-"&amp;E429,'Np Quality'!A:M,6,FALSE)),ISERROR(VLOOKUP(L429&amp;"-"&amp;E429,'Np Quality'!A:M,6,FALSE))),"-",VLOOKUP(L429&amp;"-"&amp;E429,'Np Quality'!A:M,6,FALSE)))</f>
        <v>Np4</v>
      </c>
      <c r="P429" s="391">
        <f>IF(ISBLANK(L429),"",IF(OR(ISBLANK(VLOOKUP(L429&amp;"-"&amp;E429,'Np Quality'!A:M,7,FALSE)),ISERROR(VLOOKUP(L429&amp;"-"&amp;E429,'Np Quality'!A:M,7,FALSE))),"-",VLOOKUP(L429&amp;"-"&amp;E429,'Np Quality'!A:M,7,FALSE)))</f>
        <v>0.9</v>
      </c>
      <c r="Q429" s="391">
        <f>IF(ISBLANK(L429),"",IF(OR(ISBLANK(VLOOKUP(L429&amp;"-"&amp;E429,'Np Quality'!A:M,8,FALSE)),ISERROR(VLOOKUP(L429&amp;"-"&amp;E429,'Np Quality'!A:M,8,FALSE))),"-",VLOOKUP(L429&amp;"-"&amp;E429,'Np Quality'!A:M,8,FALSE)))</f>
        <v>0.9</v>
      </c>
      <c r="R429" s="283">
        <f>IF(ISBLANK(L429),"",IF(OR(ISBLANK(VLOOKUP(L429&amp;"-"&amp;E429,'Np Quality'!A:M,9,FALSE)),ISERROR(VLOOKUP(L429&amp;"-"&amp;E429,'Np Quality'!A:M,9,FALSE))),"-",VLOOKUP(L429&amp;"-"&amp;E429,'Np Quality'!A:M,9,FALSE)))</f>
        <v>0</v>
      </c>
      <c r="S429" s="394"/>
      <c r="T429" s="395" t="str">
        <f t="shared" si="65"/>
        <v>V1-MB1</v>
      </c>
      <c r="U429" s="395" t="str">
        <f t="shared" si="66"/>
        <v>SIS</v>
      </c>
      <c r="V429" s="403">
        <v>3.28</v>
      </c>
      <c r="W429" s="282">
        <v>46064</v>
      </c>
      <c r="X429" s="258">
        <f t="shared" ref="X429:X477" si="74">MONTH(W429)</f>
        <v>2</v>
      </c>
      <c r="Y429" s="258">
        <f t="shared" ref="Y429:Y477" si="75">YEAR(W429)</f>
        <v>2026</v>
      </c>
    </row>
    <row r="430" spans="1:25">
      <c r="A430" s="382" t="str">
        <f t="shared" si="63"/>
        <v>A1-05-08</v>
      </c>
      <c r="B430" s="383">
        <f t="shared" si="58"/>
        <v>1</v>
      </c>
      <c r="C430" s="341" t="s">
        <v>43</v>
      </c>
      <c r="D430" s="282">
        <v>46049</v>
      </c>
      <c r="E430" s="384">
        <f t="shared" si="64"/>
        <v>46049</v>
      </c>
      <c r="F430" s="388">
        <v>0</v>
      </c>
      <c r="G430" s="243">
        <v>8</v>
      </c>
      <c r="H430" s="244" t="s">
        <v>144</v>
      </c>
      <c r="I430" s="243">
        <v>5</v>
      </c>
      <c r="J430" s="387" t="s">
        <v>166</v>
      </c>
      <c r="K430" s="244" t="s">
        <v>122</v>
      </c>
      <c r="L430" s="244" t="s">
        <v>163</v>
      </c>
      <c r="M430" s="244" t="s">
        <v>213</v>
      </c>
      <c r="N430" s="290">
        <v>2.1</v>
      </c>
      <c r="O430" s="391" t="str">
        <f>IF(ISBLANK(L430),"",IF(OR(ISBLANK(VLOOKUP(L430&amp;"-"&amp;E430,'Np Quality'!A:M,6,FALSE)),ISERROR(VLOOKUP(L430&amp;"-"&amp;E430,'Np Quality'!A:M,6,FALSE))),"-",VLOOKUP(L430&amp;"-"&amp;E430,'Np Quality'!A:M,6,FALSE)))</f>
        <v>Np4</v>
      </c>
      <c r="P430" s="391">
        <f>IF(ISBLANK(L430),"",IF(OR(ISBLANK(VLOOKUP(L430&amp;"-"&amp;E430,'Np Quality'!A:M,7,FALSE)),ISERROR(VLOOKUP(L430&amp;"-"&amp;E430,'Np Quality'!A:M,7,FALSE))),"-",VLOOKUP(L430&amp;"-"&amp;E430,'Np Quality'!A:M,7,FALSE)))</f>
        <v>0.9</v>
      </c>
      <c r="Q430" s="391">
        <f>IF(ISBLANK(L430),"",IF(OR(ISBLANK(VLOOKUP(L430&amp;"-"&amp;E430,'Np Quality'!A:M,8,FALSE)),ISERROR(VLOOKUP(L430&amp;"-"&amp;E430,'Np Quality'!A:M,8,FALSE))),"-",VLOOKUP(L430&amp;"-"&amp;E430,'Np Quality'!A:M,8,FALSE)))</f>
        <v>0.9</v>
      </c>
      <c r="R430" s="283">
        <f>IF(ISBLANK(L430),"",IF(OR(ISBLANK(VLOOKUP(L430&amp;"-"&amp;E430,'Np Quality'!A:M,9,FALSE)),ISERROR(VLOOKUP(L430&amp;"-"&amp;E430,'Np Quality'!A:M,9,FALSE))),"-",VLOOKUP(L430&amp;"-"&amp;E430,'Np Quality'!A:M,9,FALSE)))</f>
        <v>0</v>
      </c>
      <c r="S430" s="394"/>
      <c r="T430" s="395" t="str">
        <f t="shared" si="65"/>
        <v>V1-MB1</v>
      </c>
      <c r="U430" s="395" t="str">
        <f t="shared" si="66"/>
        <v>SIS</v>
      </c>
      <c r="V430" s="403">
        <v>3.28</v>
      </c>
      <c r="W430" s="282">
        <v>46063</v>
      </c>
      <c r="X430" s="258">
        <f t="shared" si="74"/>
        <v>2</v>
      </c>
      <c r="Y430" s="258">
        <f t="shared" si="75"/>
        <v>2026</v>
      </c>
    </row>
    <row r="431" spans="1:25">
      <c r="A431" s="382" t="str">
        <f t="shared" si="63"/>
        <v>A1-06-08</v>
      </c>
      <c r="B431" s="383">
        <f>IF(AND(A431&lt;&gt;A430,A431&lt;&gt;""),COUNTIF(A:A,A431),"")</f>
        <v>1</v>
      </c>
      <c r="C431" s="341" t="s">
        <v>43</v>
      </c>
      <c r="D431" s="282">
        <v>46049</v>
      </c>
      <c r="E431" s="384">
        <f t="shared" si="64"/>
        <v>46049</v>
      </c>
      <c r="F431" s="388">
        <v>0</v>
      </c>
      <c r="G431" s="243">
        <v>8</v>
      </c>
      <c r="H431" s="244" t="s">
        <v>144</v>
      </c>
      <c r="I431" s="243">
        <v>6</v>
      </c>
      <c r="J431" s="387" t="s">
        <v>166</v>
      </c>
      <c r="K431" s="244" t="s">
        <v>122</v>
      </c>
      <c r="L431" s="244" t="s">
        <v>163</v>
      </c>
      <c r="M431" s="244" t="s">
        <v>213</v>
      </c>
      <c r="N431" s="290">
        <v>2.1</v>
      </c>
      <c r="O431" s="391" t="str">
        <f>IF(ISBLANK(L431),"",IF(OR(ISBLANK(VLOOKUP(L431&amp;"-"&amp;E431,'Np Quality'!A:M,6,FALSE)),ISERROR(VLOOKUP(L431&amp;"-"&amp;E431,'Np Quality'!A:M,6,FALSE))),"-",VLOOKUP(L431&amp;"-"&amp;E431,'Np Quality'!A:M,6,FALSE)))</f>
        <v>Np4</v>
      </c>
      <c r="P431" s="391">
        <f>IF(ISBLANK(L431),"",IF(OR(ISBLANK(VLOOKUP(L431&amp;"-"&amp;E431,'Np Quality'!A:M,7,FALSE)),ISERROR(VLOOKUP(L431&amp;"-"&amp;E431,'Np Quality'!A:M,7,FALSE))),"-",VLOOKUP(L431&amp;"-"&amp;E431,'Np Quality'!A:M,7,FALSE)))</f>
        <v>0.9</v>
      </c>
      <c r="Q431" s="391">
        <f>IF(ISBLANK(L431),"",IF(OR(ISBLANK(VLOOKUP(L431&amp;"-"&amp;E431,'Np Quality'!A:M,8,FALSE)),ISERROR(VLOOKUP(L431&amp;"-"&amp;E431,'Np Quality'!A:M,8,FALSE))),"-",VLOOKUP(L431&amp;"-"&amp;E431,'Np Quality'!A:M,8,FALSE)))</f>
        <v>0.9</v>
      </c>
      <c r="R431" s="283">
        <f>IF(ISBLANK(L431),"",IF(OR(ISBLANK(VLOOKUP(L431&amp;"-"&amp;E431,'Np Quality'!A:M,9,FALSE)),ISERROR(VLOOKUP(L431&amp;"-"&amp;E431,'Np Quality'!A:M,9,FALSE))),"-",VLOOKUP(L431&amp;"-"&amp;E431,'Np Quality'!A:M,9,FALSE)))</f>
        <v>0</v>
      </c>
      <c r="S431" s="394"/>
      <c r="T431" s="395" t="str">
        <f t="shared" si="65"/>
        <v>V1-MB1</v>
      </c>
      <c r="U431" s="395" t="str">
        <f t="shared" si="66"/>
        <v>SIS</v>
      </c>
      <c r="V431" s="403">
        <v>3.28</v>
      </c>
      <c r="W431" s="282">
        <v>46064</v>
      </c>
      <c r="X431" s="258">
        <f t="shared" si="74"/>
        <v>2</v>
      </c>
      <c r="Y431" s="258">
        <f t="shared" si="75"/>
        <v>2026</v>
      </c>
    </row>
    <row r="432" spans="1:25">
      <c r="A432" s="382" t="str">
        <f t="shared" si="63"/>
        <v>A1-07-08</v>
      </c>
      <c r="B432" s="383">
        <f>IF(AND(A432&lt;&gt;A431,A432&lt;&gt;""),COUNTIF(A:A,A432),"")</f>
        <v>1</v>
      </c>
      <c r="C432" s="341" t="s">
        <v>43</v>
      </c>
      <c r="D432" s="282">
        <v>46050</v>
      </c>
      <c r="E432" s="384">
        <f t="shared" si="64"/>
        <v>46050</v>
      </c>
      <c r="F432" s="388">
        <v>0</v>
      </c>
      <c r="G432" s="243">
        <v>8</v>
      </c>
      <c r="H432" s="244" t="s">
        <v>144</v>
      </c>
      <c r="I432" s="243">
        <v>7</v>
      </c>
      <c r="J432" s="387" t="s">
        <v>166</v>
      </c>
      <c r="K432" s="244" t="s">
        <v>122</v>
      </c>
      <c r="L432" s="244" t="s">
        <v>163</v>
      </c>
      <c r="M432" s="244" t="s">
        <v>213</v>
      </c>
      <c r="N432" s="290">
        <v>2.1</v>
      </c>
      <c r="O432" s="391" t="str">
        <f>IF(ISBLANK(L433),"",IF(OR(ISBLANK(VLOOKUP(L433&amp;"-"&amp;E433,'Np Quality'!A:M,6,FALSE)),ISERROR(VLOOKUP(L433&amp;"-"&amp;E433,'Np Quality'!A:M,6,FALSE))),"-",VLOOKUP(L433&amp;"-"&amp;E433,'Np Quality'!A:M,6,FALSE)))</f>
        <v>Np4</v>
      </c>
      <c r="P432" s="391">
        <f>IF(ISBLANK(L432),"",IF(OR(ISBLANK(VLOOKUP(L432&amp;"-"&amp;E432,'Np Quality'!A:M,7,FALSE)),ISERROR(VLOOKUP(L432&amp;"-"&amp;E432,'Np Quality'!A:M,7,FALSE))),"-",VLOOKUP(L432&amp;"-"&amp;E432,'Np Quality'!A:M,7,FALSE)))</f>
        <v>0.9</v>
      </c>
      <c r="Q432" s="391">
        <f>IF(ISBLANK(L432),"",IF(OR(ISBLANK(VLOOKUP(L432&amp;"-"&amp;E432,'Np Quality'!A:M,8,FALSE)),ISERROR(VLOOKUP(L432&amp;"-"&amp;E432,'Np Quality'!A:M,8,FALSE))),"-",VLOOKUP(L432&amp;"-"&amp;E432,'Np Quality'!A:M,8,FALSE)))</f>
        <v>0.9</v>
      </c>
      <c r="R432" s="283">
        <f>IF(ISBLANK(L432),"",IF(OR(ISBLANK(VLOOKUP(L432&amp;"-"&amp;E432,'Np Quality'!A:M,9,FALSE)),ISERROR(VLOOKUP(L432&amp;"-"&amp;E432,'Np Quality'!A:M,9,FALSE))),"-",VLOOKUP(L432&amp;"-"&amp;E432,'Np Quality'!A:M,9,FALSE)))</f>
        <v>0.01</v>
      </c>
      <c r="S432" s="394"/>
      <c r="T432" s="395" t="str">
        <f t="shared" si="65"/>
        <v>V1-MB1</v>
      </c>
      <c r="U432" s="395" t="str">
        <f t="shared" si="66"/>
        <v>SIS</v>
      </c>
      <c r="V432" s="403">
        <v>3.3</v>
      </c>
      <c r="W432" s="282">
        <v>46065</v>
      </c>
      <c r="X432" s="258">
        <f t="shared" si="74"/>
        <v>2</v>
      </c>
      <c r="Y432" s="258">
        <f t="shared" si="75"/>
        <v>2026</v>
      </c>
    </row>
    <row r="433" spans="1:25">
      <c r="A433" s="382" t="str">
        <f t="shared" si="63"/>
        <v>A1-08-08</v>
      </c>
      <c r="B433" s="383">
        <f t="shared" ref="B433:B494" si="76">IF(AND(A433&lt;&gt;A432,A433&lt;&gt;""),COUNTIF(A:A,A433),"")</f>
        <v>1</v>
      </c>
      <c r="C433" s="341" t="s">
        <v>43</v>
      </c>
      <c r="D433" s="282">
        <v>46050</v>
      </c>
      <c r="E433" s="384">
        <f t="shared" si="64"/>
        <v>46050</v>
      </c>
      <c r="F433" s="388">
        <v>0</v>
      </c>
      <c r="G433" s="243">
        <v>8</v>
      </c>
      <c r="H433" s="244" t="s">
        <v>144</v>
      </c>
      <c r="I433" s="243">
        <v>8</v>
      </c>
      <c r="J433" s="387" t="s">
        <v>166</v>
      </c>
      <c r="K433" s="244" t="s">
        <v>122</v>
      </c>
      <c r="L433" s="244" t="s">
        <v>163</v>
      </c>
      <c r="M433" s="244" t="s">
        <v>213</v>
      </c>
      <c r="N433" s="290">
        <v>2.1</v>
      </c>
      <c r="O433" s="391" t="str">
        <f>IF(ISBLANK(L433),"",IF(OR(ISBLANK(VLOOKUP(L433&amp;"-"&amp;E433,'Np Quality'!A:M,6,FALSE)),ISERROR(VLOOKUP(L433&amp;"-"&amp;E433,'Np Quality'!A:M,6,FALSE))),"-",VLOOKUP(L433&amp;"-"&amp;E433,'Np Quality'!A:M,6,FALSE)))</f>
        <v>Np4</v>
      </c>
      <c r="P433" s="391">
        <f>IF(ISBLANK(L434),"",IF(OR(ISBLANK(VLOOKUP(L434&amp;"-"&amp;E434,'Np Quality'!A:M,7,FALSE)),ISERROR(VLOOKUP(L434&amp;"-"&amp;E434,'Np Quality'!A:M,7,FALSE))),"-",VLOOKUP(L434&amp;"-"&amp;E434,'Np Quality'!A:M,7,FALSE)))</f>
        <v>0.9</v>
      </c>
      <c r="Q433" s="391">
        <f>IF(ISBLANK(L433),"",IF(OR(ISBLANK(VLOOKUP(L433&amp;"-"&amp;E433,'Np Quality'!A:M,8,FALSE)),ISERROR(VLOOKUP(L433&amp;"-"&amp;E433,'Np Quality'!A:M,8,FALSE))),"-",VLOOKUP(L433&amp;"-"&amp;E433,'Np Quality'!A:M,8,FALSE)))</f>
        <v>0.9</v>
      </c>
      <c r="R433" s="283">
        <f>IF(ISBLANK(L433),"",IF(OR(ISBLANK(VLOOKUP(L433&amp;"-"&amp;E433,'Np Quality'!A:M,9,FALSE)),ISERROR(VLOOKUP(L433&amp;"-"&amp;E433,'Np Quality'!A:M,9,FALSE))),"-",VLOOKUP(L433&amp;"-"&amp;E433,'Np Quality'!A:M,9,FALSE)))</f>
        <v>0.01</v>
      </c>
      <c r="S433" s="394"/>
      <c r="T433" s="395" t="str">
        <f t="shared" si="65"/>
        <v>V1-MB1</v>
      </c>
      <c r="U433" s="395" t="str">
        <f t="shared" si="66"/>
        <v>SIS</v>
      </c>
      <c r="V433" s="403">
        <v>3.3</v>
      </c>
      <c r="W433" s="282">
        <v>46064</v>
      </c>
      <c r="X433" s="258">
        <f t="shared" si="74"/>
        <v>2</v>
      </c>
      <c r="Y433" s="258">
        <f t="shared" si="75"/>
        <v>2026</v>
      </c>
    </row>
    <row r="434" spans="1:25">
      <c r="A434" s="382" t="str">
        <f t="shared" si="63"/>
        <v>A1-09-08</v>
      </c>
      <c r="B434" s="383">
        <f t="shared" si="76"/>
        <v>1</v>
      </c>
      <c r="C434" s="341" t="s">
        <v>43</v>
      </c>
      <c r="D434" s="282">
        <v>46050</v>
      </c>
      <c r="E434" s="384">
        <f t="shared" si="64"/>
        <v>46050</v>
      </c>
      <c r="F434" s="388">
        <v>0</v>
      </c>
      <c r="G434" s="243">
        <v>8</v>
      </c>
      <c r="H434" s="244" t="s">
        <v>144</v>
      </c>
      <c r="I434" s="243">
        <v>9</v>
      </c>
      <c r="J434" s="387" t="s">
        <v>166</v>
      </c>
      <c r="K434" s="244" t="s">
        <v>122</v>
      </c>
      <c r="L434" s="244" t="s">
        <v>142</v>
      </c>
      <c r="M434" s="244" t="s">
        <v>213</v>
      </c>
      <c r="N434" s="290">
        <v>2.1</v>
      </c>
      <c r="O434" s="391" t="str">
        <f>IF(ISBLANK(L434),"",IF(OR(ISBLANK(VLOOKUP(L434&amp;"-"&amp;E434,'Np Quality'!A:M,6,FALSE)),ISERROR(VLOOKUP(L434&amp;"-"&amp;E434,'Np Quality'!A:M,6,FALSE))),"-",VLOOKUP(L434&amp;"-"&amp;E434,'Np Quality'!A:M,6,FALSE)))</f>
        <v>Np4</v>
      </c>
      <c r="P434" s="391">
        <f>IF(ISBLANK(L434),"",IF(OR(ISBLANK(VLOOKUP(L434&amp;"-"&amp;E434,'Np Quality'!A:M,7,FALSE)),ISERROR(VLOOKUP(L434&amp;"-"&amp;E434,'Np Quality'!A:M,7,FALSE))),"-",VLOOKUP(L434&amp;"-"&amp;E434,'Np Quality'!A:M,7,FALSE)))</f>
        <v>0.9</v>
      </c>
      <c r="Q434" s="391">
        <f>IF(ISBLANK(L435),"",IF(OR(ISBLANK(VLOOKUP(L435&amp;"-"&amp;E435,'Np Quality'!A:M,8,FALSE)),ISERROR(VLOOKUP(L435&amp;"-"&amp;E435,'Np Quality'!A:M,8,FALSE))),"-",VLOOKUP(L435&amp;"-"&amp;E435,'Np Quality'!A:M,8,FALSE)))</f>
        <v>0.9</v>
      </c>
      <c r="R434" s="283">
        <f>IF(ISBLANK(L434),"",IF(OR(ISBLANK(VLOOKUP(L434&amp;"-"&amp;E434,'Np Quality'!A:M,9,FALSE)),ISERROR(VLOOKUP(L434&amp;"-"&amp;E434,'Np Quality'!A:M,9,FALSE))),"-",VLOOKUP(L434&amp;"-"&amp;E434,'Np Quality'!A:M,9,FALSE)))</f>
        <v>0.01</v>
      </c>
      <c r="S434" s="394"/>
      <c r="T434" s="395" t="str">
        <f t="shared" si="65"/>
        <v>V1-MA1</v>
      </c>
      <c r="U434" s="395" t="str">
        <f t="shared" si="66"/>
        <v>SIS</v>
      </c>
      <c r="V434" s="403">
        <v>3.28</v>
      </c>
      <c r="W434" s="282">
        <v>46061</v>
      </c>
      <c r="X434" s="258">
        <f t="shared" si="74"/>
        <v>2</v>
      </c>
      <c r="Y434" s="258">
        <f t="shared" si="75"/>
        <v>2026</v>
      </c>
    </row>
    <row r="435" spans="1:25">
      <c r="A435" s="382" t="str">
        <f t="shared" si="63"/>
        <v>A1-10-08</v>
      </c>
      <c r="B435" s="383">
        <f t="shared" si="76"/>
        <v>1</v>
      </c>
      <c r="C435" s="341" t="s">
        <v>43</v>
      </c>
      <c r="D435" s="282">
        <v>46050</v>
      </c>
      <c r="E435" s="384">
        <f t="shared" si="64"/>
        <v>46050</v>
      </c>
      <c r="F435" s="388">
        <v>0</v>
      </c>
      <c r="G435" s="243">
        <v>8</v>
      </c>
      <c r="H435" s="244" t="s">
        <v>144</v>
      </c>
      <c r="I435" s="243">
        <v>10</v>
      </c>
      <c r="J435" s="387" t="s">
        <v>166</v>
      </c>
      <c r="K435" s="244" t="s">
        <v>122</v>
      </c>
      <c r="L435" s="244" t="s">
        <v>142</v>
      </c>
      <c r="M435" s="244" t="s">
        <v>213</v>
      </c>
      <c r="N435" s="290">
        <v>2.1</v>
      </c>
      <c r="O435" s="391" t="str">
        <f>IF(ISBLANK(L435),"",IF(OR(ISBLANK(VLOOKUP(L435&amp;"-"&amp;E435,'Np Quality'!A:M,6,FALSE)),ISERROR(VLOOKUP(L435&amp;"-"&amp;E435,'Np Quality'!A:M,6,FALSE))),"-",VLOOKUP(L435&amp;"-"&amp;E435,'Np Quality'!A:M,6,FALSE)))</f>
        <v>Np4</v>
      </c>
      <c r="P435" s="391">
        <f>IF(ISBLANK(L435),"",IF(OR(ISBLANK(VLOOKUP(L435&amp;"-"&amp;E435,'Np Quality'!A:M,7,FALSE)),ISERROR(VLOOKUP(L435&amp;"-"&amp;E435,'Np Quality'!A:M,7,FALSE))),"-",VLOOKUP(L435&amp;"-"&amp;E435,'Np Quality'!A:M,7,FALSE)))</f>
        <v>0.9</v>
      </c>
      <c r="Q435" s="391">
        <f>IF(ISBLANK(L435),"",IF(OR(ISBLANK(VLOOKUP(L435&amp;"-"&amp;E435,'Np Quality'!A:M,8,FALSE)),ISERROR(VLOOKUP(L435&amp;"-"&amp;E435,'Np Quality'!A:M,8,FALSE))),"-",VLOOKUP(L435&amp;"-"&amp;E435,'Np Quality'!A:M,8,FALSE)))</f>
        <v>0.9</v>
      </c>
      <c r="R435" s="283">
        <f>IF(ISBLANK(L436),"",IF(OR(ISBLANK(VLOOKUP(L436&amp;"-"&amp;E436,'Np Quality'!A:M,9,FALSE)),ISERROR(VLOOKUP(L436&amp;"-"&amp;E436,'Np Quality'!A:M,9,FALSE))),"-",VLOOKUP(L436&amp;"-"&amp;E436,'Np Quality'!A:M,9,FALSE)))</f>
        <v>0.01</v>
      </c>
      <c r="S435" s="394"/>
      <c r="T435" s="395" t="str">
        <f t="shared" si="65"/>
        <v>V1-MA1</v>
      </c>
      <c r="U435" s="395" t="str">
        <f t="shared" si="66"/>
        <v>SIS</v>
      </c>
      <c r="V435" s="403">
        <v>3.28</v>
      </c>
      <c r="W435" s="282">
        <v>46061</v>
      </c>
      <c r="X435" s="258">
        <f t="shared" si="74"/>
        <v>2</v>
      </c>
      <c r="Y435" s="258">
        <f t="shared" si="75"/>
        <v>2026</v>
      </c>
    </row>
    <row r="436" spans="1:25">
      <c r="A436" s="382" t="str">
        <f t="shared" si="63"/>
        <v>A1-11-08</v>
      </c>
      <c r="B436" s="383">
        <f t="shared" si="76"/>
        <v>1</v>
      </c>
      <c r="C436" s="341" t="s">
        <v>43</v>
      </c>
      <c r="D436" s="282">
        <v>46050</v>
      </c>
      <c r="E436" s="384">
        <f t="shared" si="64"/>
        <v>46050</v>
      </c>
      <c r="F436" s="388">
        <v>0</v>
      </c>
      <c r="G436" s="243">
        <v>8</v>
      </c>
      <c r="H436" s="244" t="s">
        <v>144</v>
      </c>
      <c r="I436" s="243">
        <v>11</v>
      </c>
      <c r="J436" s="387" t="s">
        <v>166</v>
      </c>
      <c r="K436" s="244" t="s">
        <v>122</v>
      </c>
      <c r="L436" s="244" t="s">
        <v>142</v>
      </c>
      <c r="M436" s="244" t="s">
        <v>213</v>
      </c>
      <c r="N436" s="290">
        <v>1.1</v>
      </c>
      <c r="O436" s="391" t="str">
        <f>IF(ISBLANK(L436),"",IF(OR(ISBLANK(VLOOKUP(L436&amp;"-"&amp;E436,'Np Quality'!A:M,6,FALSE)),ISERROR(VLOOKUP(L436&amp;"-"&amp;E436,'Np Quality'!A:M,6,FALSE))),"-",VLOOKUP(L436&amp;"-"&amp;E436,'Np Quality'!A:M,6,FALSE)))</f>
        <v>Np4</v>
      </c>
      <c r="P436" s="391">
        <f>IF(ISBLANK(L436),"",IF(OR(ISBLANK(VLOOKUP(L436&amp;"-"&amp;E436,'Np Quality'!A:M,7,FALSE)),ISERROR(VLOOKUP(L436&amp;"-"&amp;E436,'Np Quality'!A:M,7,FALSE))),"-",VLOOKUP(L436&amp;"-"&amp;E436,'Np Quality'!A:M,7,FALSE)))</f>
        <v>0.9</v>
      </c>
      <c r="Q436" s="391">
        <f>IF(ISBLANK(L436),"",IF(OR(ISBLANK(VLOOKUP(L436&amp;"-"&amp;E436,'Np Quality'!A:M,8,FALSE)),ISERROR(VLOOKUP(L436&amp;"-"&amp;E436,'Np Quality'!A:M,8,FALSE))),"-",VLOOKUP(L436&amp;"-"&amp;E436,'Np Quality'!A:M,8,FALSE)))</f>
        <v>0.9</v>
      </c>
      <c r="R436" s="283">
        <f>IF(ISBLANK(L436),"",IF(OR(ISBLANK(VLOOKUP(L436&amp;"-"&amp;E436,'Np Quality'!A:M,9,FALSE)),ISERROR(VLOOKUP(L436&amp;"-"&amp;E436,'Np Quality'!A:M,9,FALSE))),"-",VLOOKUP(L436&amp;"-"&amp;E436,'Np Quality'!A:M,9,FALSE)))</f>
        <v>0.01</v>
      </c>
      <c r="S436" s="394"/>
      <c r="T436" s="395" t="str">
        <f t="shared" si="65"/>
        <v>V1-MA1</v>
      </c>
      <c r="U436" s="395" t="str">
        <f t="shared" si="66"/>
        <v>SIS</v>
      </c>
      <c r="V436" s="403">
        <v>1.76</v>
      </c>
      <c r="W436" s="282">
        <v>46064</v>
      </c>
      <c r="X436" s="258">
        <f t="shared" si="74"/>
        <v>2</v>
      </c>
      <c r="Y436" s="258">
        <f t="shared" si="75"/>
        <v>2026</v>
      </c>
    </row>
    <row r="437" spans="1:25">
      <c r="A437" s="382" t="str">
        <f t="shared" si="63"/>
        <v>A1-12-08</v>
      </c>
      <c r="B437" s="383">
        <f t="shared" si="76"/>
        <v>1</v>
      </c>
      <c r="C437" s="341" t="s">
        <v>43</v>
      </c>
      <c r="D437" s="282">
        <v>46050</v>
      </c>
      <c r="E437" s="384">
        <f t="shared" si="64"/>
        <v>46050</v>
      </c>
      <c r="F437" s="388">
        <v>0</v>
      </c>
      <c r="G437" s="243">
        <v>8</v>
      </c>
      <c r="H437" s="244" t="s">
        <v>144</v>
      </c>
      <c r="I437" s="243">
        <v>12</v>
      </c>
      <c r="J437" s="387" t="s">
        <v>166</v>
      </c>
      <c r="K437" s="244" t="s">
        <v>122</v>
      </c>
      <c r="L437" s="244" t="s">
        <v>163</v>
      </c>
      <c r="M437" s="244" t="s">
        <v>213</v>
      </c>
      <c r="N437" s="290">
        <v>1.1</v>
      </c>
      <c r="O437" s="391" t="str">
        <f>IF(ISBLANK(L437),"",IF(OR(ISBLANK(VLOOKUP(L437&amp;"-"&amp;E437,'Np Quality'!A:M,6,FALSE)),ISERROR(VLOOKUP(L437&amp;"-"&amp;E437,'Np Quality'!A:M,6,FALSE))),"-",VLOOKUP(L437&amp;"-"&amp;E437,'Np Quality'!A:M,6,FALSE)))</f>
        <v>Np4</v>
      </c>
      <c r="P437" s="391">
        <f>IF(ISBLANK(L437),"",IF(OR(ISBLANK(VLOOKUP(L437&amp;"-"&amp;E437,'Np Quality'!A:M,7,FALSE)),ISERROR(VLOOKUP(L437&amp;"-"&amp;E437,'Np Quality'!A:M,7,FALSE))),"-",VLOOKUP(L437&amp;"-"&amp;E437,'Np Quality'!A:M,7,FALSE)))</f>
        <v>0.9</v>
      </c>
      <c r="Q437" s="391">
        <f>IF(ISBLANK(L437),"",IF(OR(ISBLANK(VLOOKUP(L437&amp;"-"&amp;E437,'Np Quality'!A:M,8,FALSE)),ISERROR(VLOOKUP(L437&amp;"-"&amp;E437,'Np Quality'!A:M,8,FALSE))),"-",VLOOKUP(L437&amp;"-"&amp;E437,'Np Quality'!A:M,8,FALSE)))</f>
        <v>0.9</v>
      </c>
      <c r="R437" s="283">
        <f>IF(ISBLANK(L437),"",IF(OR(ISBLANK(VLOOKUP(L437&amp;"-"&amp;E437,'Np Quality'!A:M,9,FALSE)),ISERROR(VLOOKUP(L437&amp;"-"&amp;E437,'Np Quality'!A:M,9,FALSE))),"-",VLOOKUP(L437&amp;"-"&amp;E437,'Np Quality'!A:M,9,FALSE)))</f>
        <v>0.01</v>
      </c>
      <c r="S437" s="394"/>
      <c r="T437" s="395" t="str">
        <f t="shared" si="65"/>
        <v>V1-MB1</v>
      </c>
      <c r="U437" s="395" t="str">
        <f t="shared" si="66"/>
        <v>SIS</v>
      </c>
      <c r="V437" s="403">
        <v>1.77</v>
      </c>
      <c r="W437" s="282">
        <v>46065</v>
      </c>
      <c r="X437" s="258">
        <f t="shared" si="74"/>
        <v>2</v>
      </c>
      <c r="Y437" s="258">
        <f t="shared" si="75"/>
        <v>2026</v>
      </c>
    </row>
    <row r="438" spans="1:25">
      <c r="A438" s="382" t="str">
        <f t="shared" si="63"/>
        <v>A1-13-08</v>
      </c>
      <c r="B438" s="383">
        <f t="shared" si="76"/>
        <v>1</v>
      </c>
      <c r="C438" s="341" t="s">
        <v>43</v>
      </c>
      <c r="D438" s="282">
        <v>46051</v>
      </c>
      <c r="E438" s="384">
        <f t="shared" si="64"/>
        <v>46051</v>
      </c>
      <c r="F438" s="388">
        <v>0</v>
      </c>
      <c r="G438" s="243">
        <v>8</v>
      </c>
      <c r="H438" s="244" t="s">
        <v>144</v>
      </c>
      <c r="I438" s="243">
        <v>13</v>
      </c>
      <c r="J438" s="387" t="s">
        <v>166</v>
      </c>
      <c r="K438" s="244" t="s">
        <v>122</v>
      </c>
      <c r="L438" s="244" t="s">
        <v>163</v>
      </c>
      <c r="M438" s="244" t="s">
        <v>213</v>
      </c>
      <c r="N438" s="290">
        <v>1.2</v>
      </c>
      <c r="O438" s="391" t="str">
        <f>IF(ISBLANK(L438),"",IF(OR(ISBLANK(VLOOKUP(L438&amp;"-"&amp;E438,'Np Quality'!A:M,6,FALSE)),ISERROR(VLOOKUP(L438&amp;"-"&amp;E438,'Np Quality'!A:M,6,FALSE))),"-",VLOOKUP(L438&amp;"-"&amp;E438,'Np Quality'!A:M,6,FALSE)))</f>
        <v>Np4</v>
      </c>
      <c r="P438" s="391">
        <f>IF(ISBLANK(L438),"",IF(OR(ISBLANK(VLOOKUP(L438&amp;"-"&amp;E438,'Np Quality'!A:M,7,FALSE)),ISERROR(VLOOKUP(L438&amp;"-"&amp;E438,'Np Quality'!A:M,7,FALSE))),"-",VLOOKUP(L438&amp;"-"&amp;E438,'Np Quality'!A:M,7,FALSE)))</f>
        <v>0.9</v>
      </c>
      <c r="Q438" s="391">
        <f>IF(ISBLANK(L438),"",IF(OR(ISBLANK(VLOOKUP(L438&amp;"-"&amp;E438,'Np Quality'!A:M,8,FALSE)),ISERROR(VLOOKUP(L438&amp;"-"&amp;E438,'Np Quality'!A:M,8,FALSE))),"-",VLOOKUP(L438&amp;"-"&amp;E438,'Np Quality'!A:M,8,FALSE)))</f>
        <v>0.9</v>
      </c>
      <c r="R438" s="283">
        <f>IF(ISBLANK(L438),"",IF(OR(ISBLANK(VLOOKUP(L438&amp;"-"&amp;E438,'Np Quality'!A:M,9,FALSE)),ISERROR(VLOOKUP(L438&amp;"-"&amp;E438,'Np Quality'!A:M,9,FALSE))),"-",VLOOKUP(L438&amp;"-"&amp;E438,'Np Quality'!A:M,9,FALSE)))</f>
        <v>0</v>
      </c>
      <c r="S438" s="394"/>
      <c r="T438" s="395" t="str">
        <f t="shared" si="65"/>
        <v>V1-MB1</v>
      </c>
      <c r="U438" s="395" t="str">
        <f t="shared" si="66"/>
        <v>SIS</v>
      </c>
      <c r="V438" s="403">
        <v>1.896</v>
      </c>
      <c r="W438" s="282">
        <v>46066</v>
      </c>
      <c r="X438" s="258">
        <f t="shared" si="74"/>
        <v>2</v>
      </c>
      <c r="Y438" s="258">
        <f t="shared" si="75"/>
        <v>2026</v>
      </c>
    </row>
    <row r="439" spans="1:25">
      <c r="A439" s="382" t="str">
        <f t="shared" si="63"/>
        <v>A1-14-08</v>
      </c>
      <c r="B439" s="383">
        <f t="shared" si="76"/>
        <v>1</v>
      </c>
      <c r="C439" s="341" t="s">
        <v>43</v>
      </c>
      <c r="D439" s="282">
        <v>46051</v>
      </c>
      <c r="E439" s="384">
        <f t="shared" si="64"/>
        <v>46051</v>
      </c>
      <c r="F439" s="388">
        <v>0</v>
      </c>
      <c r="G439" s="243">
        <v>8</v>
      </c>
      <c r="H439" s="244" t="s">
        <v>144</v>
      </c>
      <c r="I439" s="243">
        <v>14</v>
      </c>
      <c r="J439" s="387" t="s">
        <v>166</v>
      </c>
      <c r="K439" s="244" t="s">
        <v>122</v>
      </c>
      <c r="L439" s="244" t="s">
        <v>163</v>
      </c>
      <c r="M439" s="244" t="s">
        <v>213</v>
      </c>
      <c r="N439" s="290">
        <v>1.2</v>
      </c>
      <c r="O439" s="391" t="str">
        <f>IF(ISBLANK(L439),"",IF(OR(ISBLANK(VLOOKUP(L439&amp;"-"&amp;E439,'Np Quality'!A:M,6,FALSE)),ISERROR(VLOOKUP(L439&amp;"-"&amp;E439,'Np Quality'!A:M,6,FALSE))),"-",VLOOKUP(L439&amp;"-"&amp;E439,'Np Quality'!A:M,6,FALSE)))</f>
        <v>Np4</v>
      </c>
      <c r="P439" s="391">
        <f>IF(ISBLANK(L439),"",IF(OR(ISBLANK(VLOOKUP(L439&amp;"-"&amp;E439,'Np Quality'!A:M,7,FALSE)),ISERROR(VLOOKUP(L439&amp;"-"&amp;E439,'Np Quality'!A:M,7,FALSE))),"-",VLOOKUP(L439&amp;"-"&amp;E439,'Np Quality'!A:M,7,FALSE)))</f>
        <v>0.9</v>
      </c>
      <c r="Q439" s="391">
        <f>IF(ISBLANK(L439),"",IF(OR(ISBLANK(VLOOKUP(L439&amp;"-"&amp;E439,'Np Quality'!A:M,8,FALSE)),ISERROR(VLOOKUP(L439&amp;"-"&amp;E439,'Np Quality'!A:M,8,FALSE))),"-",VLOOKUP(L439&amp;"-"&amp;E439,'Np Quality'!A:M,8,FALSE)))</f>
        <v>0.9</v>
      </c>
      <c r="R439" s="283">
        <f>IF(ISBLANK(L439),"",IF(OR(ISBLANK(VLOOKUP(L439&amp;"-"&amp;E439,'Np Quality'!A:M,9,FALSE)),ISERROR(VLOOKUP(L439&amp;"-"&amp;E439,'Np Quality'!A:M,9,FALSE))),"-",VLOOKUP(L439&amp;"-"&amp;E439,'Np Quality'!A:M,9,FALSE)))</f>
        <v>0</v>
      </c>
      <c r="S439" s="394"/>
      <c r="T439" s="395" t="str">
        <f t="shared" si="65"/>
        <v>V1-MB1</v>
      </c>
      <c r="U439" s="395" t="str">
        <f t="shared" si="66"/>
        <v>SIS</v>
      </c>
      <c r="V439" s="403">
        <v>1.895</v>
      </c>
      <c r="W439" s="282">
        <v>46066</v>
      </c>
      <c r="X439" s="258">
        <f t="shared" si="74"/>
        <v>2</v>
      </c>
      <c r="Y439" s="258">
        <f t="shared" si="75"/>
        <v>2026</v>
      </c>
    </row>
    <row r="440" spans="1:25">
      <c r="A440" s="382" t="str">
        <f t="shared" si="63"/>
        <v>A1-15-08</v>
      </c>
      <c r="B440" s="383">
        <f t="shared" si="76"/>
        <v>1</v>
      </c>
      <c r="C440" s="341" t="s">
        <v>43</v>
      </c>
      <c r="D440" s="282">
        <v>46051</v>
      </c>
      <c r="E440" s="384">
        <f t="shared" si="64"/>
        <v>46051</v>
      </c>
      <c r="F440" s="388">
        <v>0</v>
      </c>
      <c r="G440" s="243">
        <v>8</v>
      </c>
      <c r="H440" s="244" t="s">
        <v>144</v>
      </c>
      <c r="I440" s="243">
        <v>15</v>
      </c>
      <c r="J440" s="387" t="s">
        <v>166</v>
      </c>
      <c r="K440" s="244" t="s">
        <v>122</v>
      </c>
      <c r="L440" s="244" t="s">
        <v>163</v>
      </c>
      <c r="M440" s="244" t="s">
        <v>213</v>
      </c>
      <c r="N440" s="290">
        <v>1.2</v>
      </c>
      <c r="O440" s="391" t="str">
        <f>IF(ISBLANK(L440),"",IF(OR(ISBLANK(VLOOKUP(L440&amp;"-"&amp;E440,'Np Quality'!A:M,6,FALSE)),ISERROR(VLOOKUP(L440&amp;"-"&amp;E440,'Np Quality'!A:M,6,FALSE))),"-",VLOOKUP(L440&amp;"-"&amp;E440,'Np Quality'!A:M,6,FALSE)))</f>
        <v>Np4</v>
      </c>
      <c r="P440" s="391">
        <f>IF(ISBLANK(L440),"",IF(OR(ISBLANK(VLOOKUP(L440&amp;"-"&amp;E440,'Np Quality'!A:M,7,FALSE)),ISERROR(VLOOKUP(L440&amp;"-"&amp;E440,'Np Quality'!A:M,7,FALSE))),"-",VLOOKUP(L440&amp;"-"&amp;E440,'Np Quality'!A:M,7,FALSE)))</f>
        <v>0.9</v>
      </c>
      <c r="Q440" s="391">
        <f>IF(ISBLANK(L440),"",IF(OR(ISBLANK(VLOOKUP(L440&amp;"-"&amp;E440,'Np Quality'!A:M,8,FALSE)),ISERROR(VLOOKUP(L440&amp;"-"&amp;E440,'Np Quality'!A:M,8,FALSE))),"-",VLOOKUP(L440&amp;"-"&amp;E440,'Np Quality'!A:M,8,FALSE)))</f>
        <v>0.9</v>
      </c>
      <c r="R440" s="283">
        <f>IF(ISBLANK(L440),"",IF(OR(ISBLANK(VLOOKUP(L440&amp;"-"&amp;E440,'Np Quality'!A:M,9,FALSE)),ISERROR(VLOOKUP(L440&amp;"-"&amp;E440,'Np Quality'!A:M,9,FALSE))),"-",VLOOKUP(L440&amp;"-"&amp;E440,'Np Quality'!A:M,9,FALSE)))</f>
        <v>0</v>
      </c>
      <c r="S440" s="394"/>
      <c r="T440" s="395" t="str">
        <f t="shared" si="65"/>
        <v>V1-MB1</v>
      </c>
      <c r="U440" s="395" t="str">
        <f t="shared" si="66"/>
        <v>SIS</v>
      </c>
      <c r="V440" s="403">
        <v>1.895</v>
      </c>
      <c r="W440" s="282">
        <v>46066</v>
      </c>
      <c r="X440" s="258">
        <f t="shared" si="74"/>
        <v>2</v>
      </c>
      <c r="Y440" s="258">
        <f t="shared" si="75"/>
        <v>2026</v>
      </c>
    </row>
    <row r="441" spans="1:25">
      <c r="A441" s="382" t="str">
        <f t="shared" si="63"/>
        <v>A1-16-08</v>
      </c>
      <c r="B441" s="383">
        <f t="shared" si="76"/>
        <v>1</v>
      </c>
      <c r="C441" s="341" t="s">
        <v>43</v>
      </c>
      <c r="D441" s="282">
        <v>46051</v>
      </c>
      <c r="E441" s="384">
        <f t="shared" si="64"/>
        <v>46051</v>
      </c>
      <c r="F441" s="388">
        <v>0</v>
      </c>
      <c r="G441" s="243">
        <v>8</v>
      </c>
      <c r="H441" s="244" t="s">
        <v>144</v>
      </c>
      <c r="I441" s="243">
        <v>16</v>
      </c>
      <c r="J441" s="387" t="s">
        <v>166</v>
      </c>
      <c r="K441" s="244" t="s">
        <v>122</v>
      </c>
      <c r="L441" s="244" t="s">
        <v>163</v>
      </c>
      <c r="M441" s="244" t="s">
        <v>213</v>
      </c>
      <c r="N441" s="290">
        <v>1.2</v>
      </c>
      <c r="O441" s="391" t="str">
        <f>IF(ISBLANK(L441),"",IF(OR(ISBLANK(VLOOKUP(L441&amp;"-"&amp;E441,'Np Quality'!A:M,6,FALSE)),ISERROR(VLOOKUP(L441&amp;"-"&amp;E441,'Np Quality'!A:M,6,FALSE))),"-",VLOOKUP(L441&amp;"-"&amp;E441,'Np Quality'!A:M,6,FALSE)))</f>
        <v>Np4</v>
      </c>
      <c r="P441" s="391">
        <f>IF(ISBLANK(L441),"",IF(OR(ISBLANK(VLOOKUP(L441&amp;"-"&amp;E441,'Np Quality'!A:M,7,FALSE)),ISERROR(VLOOKUP(L441&amp;"-"&amp;E441,'Np Quality'!A:M,7,FALSE))),"-",VLOOKUP(L441&amp;"-"&amp;E441,'Np Quality'!A:M,7,FALSE)))</f>
        <v>0.9</v>
      </c>
      <c r="Q441" s="391">
        <f>IF(ISBLANK(L441),"",IF(OR(ISBLANK(VLOOKUP(L441&amp;"-"&amp;E441,'Np Quality'!A:M,8,FALSE)),ISERROR(VLOOKUP(L441&amp;"-"&amp;E441,'Np Quality'!A:M,8,FALSE))),"-",VLOOKUP(L441&amp;"-"&amp;E441,'Np Quality'!A:M,8,FALSE)))</f>
        <v>0.9</v>
      </c>
      <c r="R441" s="283">
        <f>IF(ISBLANK(L441),"",IF(OR(ISBLANK(VLOOKUP(L441&amp;"-"&amp;E441,'Np Quality'!A:M,9,FALSE)),ISERROR(VLOOKUP(L441&amp;"-"&amp;E441,'Np Quality'!A:M,9,FALSE))),"-",VLOOKUP(L441&amp;"-"&amp;E441,'Np Quality'!A:M,9,FALSE)))</f>
        <v>0</v>
      </c>
      <c r="S441" s="394"/>
      <c r="T441" s="395" t="str">
        <f t="shared" si="65"/>
        <v>V1-MB1</v>
      </c>
      <c r="U441" s="395" t="str">
        <f t="shared" si="66"/>
        <v>SIS</v>
      </c>
      <c r="V441" s="403">
        <v>1.895</v>
      </c>
      <c r="W441" s="282">
        <v>46067</v>
      </c>
      <c r="X441" s="258">
        <f t="shared" si="74"/>
        <v>2</v>
      </c>
      <c r="Y441" s="258">
        <f t="shared" si="75"/>
        <v>2026</v>
      </c>
    </row>
    <row r="442" spans="1:25">
      <c r="A442" s="382" t="str">
        <f t="shared" si="63"/>
        <v>A1-17-08</v>
      </c>
      <c r="B442" s="383">
        <f t="shared" si="76"/>
        <v>1</v>
      </c>
      <c r="C442" s="341" t="s">
        <v>43</v>
      </c>
      <c r="D442" s="282">
        <v>46051</v>
      </c>
      <c r="E442" s="384">
        <f t="shared" si="64"/>
        <v>46051</v>
      </c>
      <c r="F442" s="388">
        <v>0</v>
      </c>
      <c r="G442" s="243">
        <v>8</v>
      </c>
      <c r="H442" s="244" t="s">
        <v>144</v>
      </c>
      <c r="I442" s="243">
        <v>17</v>
      </c>
      <c r="J442" s="387" t="s">
        <v>166</v>
      </c>
      <c r="K442" s="244" t="s">
        <v>122</v>
      </c>
      <c r="L442" s="244" t="s">
        <v>142</v>
      </c>
      <c r="M442" s="244" t="s">
        <v>213</v>
      </c>
      <c r="N442" s="290">
        <v>1.2</v>
      </c>
      <c r="O442" s="391" t="str">
        <f>IF(ISBLANK(L443),"",IF(OR(ISBLANK(VLOOKUP(L443&amp;"-"&amp;E443,'Np Quality'!A:M,6,FALSE)),ISERROR(VLOOKUP(L443&amp;"-"&amp;E443,'Np Quality'!A:M,6,FALSE))),"-",VLOOKUP(L443&amp;"-"&amp;E443,'Np Quality'!A:M,6,FALSE)))</f>
        <v>Np4</v>
      </c>
      <c r="P442" s="391">
        <f>IF(ISBLANK(L442),"",IF(OR(ISBLANK(VLOOKUP(L442&amp;"-"&amp;E442,'Np Quality'!A:M,7,FALSE)),ISERROR(VLOOKUP(L442&amp;"-"&amp;E442,'Np Quality'!A:M,7,FALSE))),"-",VLOOKUP(L442&amp;"-"&amp;E442,'Np Quality'!A:M,7,FALSE)))</f>
        <v>0.9</v>
      </c>
      <c r="Q442" s="391">
        <f>IF(ISBLANK(L442),"",IF(OR(ISBLANK(VLOOKUP(L442&amp;"-"&amp;E442,'Np Quality'!A:M,8,FALSE)),ISERROR(VLOOKUP(L442&amp;"-"&amp;E442,'Np Quality'!A:M,8,FALSE))),"-",VLOOKUP(L442&amp;"-"&amp;E442,'Np Quality'!A:M,8,FALSE)))</f>
        <v>0.9</v>
      </c>
      <c r="R442" s="283">
        <f>IF(ISBLANK(L442),"",IF(OR(ISBLANK(VLOOKUP(L442&amp;"-"&amp;E442,'Np Quality'!A:M,9,FALSE)),ISERROR(VLOOKUP(L442&amp;"-"&amp;E442,'Np Quality'!A:M,9,FALSE))),"-",VLOOKUP(L442&amp;"-"&amp;E442,'Np Quality'!A:M,9,FALSE)))</f>
        <v>0.01</v>
      </c>
      <c r="S442" s="394"/>
      <c r="T442" s="395" t="str">
        <f t="shared" si="65"/>
        <v>V1-MA1</v>
      </c>
      <c r="U442" s="395" t="str">
        <f t="shared" si="66"/>
        <v>SIS</v>
      </c>
      <c r="V442" s="403">
        <v>1.861</v>
      </c>
      <c r="W442" s="282">
        <v>46067</v>
      </c>
      <c r="X442" s="258">
        <f t="shared" si="74"/>
        <v>2</v>
      </c>
      <c r="Y442" s="258">
        <f t="shared" si="75"/>
        <v>2026</v>
      </c>
    </row>
    <row r="443" spans="1:25">
      <c r="A443" s="382" t="str">
        <f t="shared" si="63"/>
        <v>A1-18-08</v>
      </c>
      <c r="B443" s="383">
        <f t="shared" si="76"/>
        <v>1</v>
      </c>
      <c r="C443" s="341" t="s">
        <v>43</v>
      </c>
      <c r="D443" s="282">
        <v>46051</v>
      </c>
      <c r="E443" s="384">
        <f t="shared" si="64"/>
        <v>46051</v>
      </c>
      <c r="F443" s="388">
        <v>0</v>
      </c>
      <c r="G443" s="243">
        <v>8</v>
      </c>
      <c r="H443" s="244" t="s">
        <v>144</v>
      </c>
      <c r="I443" s="243">
        <v>18</v>
      </c>
      <c r="J443" s="387" t="s">
        <v>166</v>
      </c>
      <c r="K443" s="244" t="s">
        <v>122</v>
      </c>
      <c r="L443" s="244" t="s">
        <v>142</v>
      </c>
      <c r="M443" s="244" t="s">
        <v>213</v>
      </c>
      <c r="N443" s="290">
        <v>1.2</v>
      </c>
      <c r="O443" s="391" t="str">
        <f>IF(ISBLANK(L443),"",IF(OR(ISBLANK(VLOOKUP(L443&amp;"-"&amp;E443,'Np Quality'!A:M,6,FALSE)),ISERROR(VLOOKUP(L443&amp;"-"&amp;E443,'Np Quality'!A:M,6,FALSE))),"-",VLOOKUP(L443&amp;"-"&amp;E443,'Np Quality'!A:M,6,FALSE)))</f>
        <v>Np4</v>
      </c>
      <c r="P443" s="391">
        <f>IF(ISBLANK(L444),"",IF(OR(ISBLANK(VLOOKUP(L444&amp;"-"&amp;E444,'Np Quality'!A:M,7,FALSE)),ISERROR(VLOOKUP(L444&amp;"-"&amp;E444,'Np Quality'!A:M,7,FALSE))),"-",VLOOKUP(L444&amp;"-"&amp;E444,'Np Quality'!A:M,7,FALSE)))</f>
        <v>0.9</v>
      </c>
      <c r="Q443" s="391">
        <f>IF(ISBLANK(L443),"",IF(OR(ISBLANK(VLOOKUP(L443&amp;"-"&amp;E443,'Np Quality'!A:M,8,FALSE)),ISERROR(VLOOKUP(L443&amp;"-"&amp;E443,'Np Quality'!A:M,8,FALSE))),"-",VLOOKUP(L443&amp;"-"&amp;E443,'Np Quality'!A:M,8,FALSE)))</f>
        <v>0.9</v>
      </c>
      <c r="R443" s="283">
        <f>IF(ISBLANK(L443),"",IF(OR(ISBLANK(VLOOKUP(L443&amp;"-"&amp;E443,'Np Quality'!A:M,9,FALSE)),ISERROR(VLOOKUP(L443&amp;"-"&amp;E443,'Np Quality'!A:M,9,FALSE))),"-",VLOOKUP(L443&amp;"-"&amp;E443,'Np Quality'!A:M,9,FALSE)))</f>
        <v>0.01</v>
      </c>
      <c r="S443" s="394"/>
      <c r="T443" s="395" t="str">
        <f t="shared" si="65"/>
        <v>V1-MA1</v>
      </c>
      <c r="U443" s="395" t="str">
        <f t="shared" si="66"/>
        <v>SIS</v>
      </c>
      <c r="V443" s="403">
        <v>1.861</v>
      </c>
      <c r="W443" s="282">
        <v>46067</v>
      </c>
      <c r="X443" s="258">
        <f t="shared" si="74"/>
        <v>2</v>
      </c>
      <c r="Y443" s="258">
        <f t="shared" si="75"/>
        <v>2026</v>
      </c>
    </row>
    <row r="444" spans="1:25">
      <c r="A444" s="382" t="str">
        <f t="shared" si="63"/>
        <v>A1-19-08</v>
      </c>
      <c r="B444" s="383">
        <f t="shared" si="76"/>
        <v>1</v>
      </c>
      <c r="C444" s="341" t="s">
        <v>43</v>
      </c>
      <c r="D444" s="282">
        <v>46051</v>
      </c>
      <c r="E444" s="384">
        <f t="shared" si="64"/>
        <v>46051</v>
      </c>
      <c r="F444" s="388">
        <v>0</v>
      </c>
      <c r="G444" s="243">
        <v>8</v>
      </c>
      <c r="H444" s="244" t="s">
        <v>144</v>
      </c>
      <c r="I444" s="243">
        <v>19</v>
      </c>
      <c r="J444" s="387" t="s">
        <v>166</v>
      </c>
      <c r="K444" s="244" t="s">
        <v>122</v>
      </c>
      <c r="L444" s="244" t="s">
        <v>142</v>
      </c>
      <c r="M444" s="244" t="s">
        <v>213</v>
      </c>
      <c r="N444" s="290">
        <v>1.2</v>
      </c>
      <c r="O444" s="391" t="str">
        <f>IF(ISBLANK(L444),"",IF(OR(ISBLANK(VLOOKUP(L444&amp;"-"&amp;E444,'Np Quality'!A:M,6,FALSE)),ISERROR(VLOOKUP(L444&amp;"-"&amp;E444,'Np Quality'!A:M,6,FALSE))),"-",VLOOKUP(L444&amp;"-"&amp;E444,'Np Quality'!A:M,6,FALSE)))</f>
        <v>Np4</v>
      </c>
      <c r="P444" s="391">
        <f>IF(ISBLANK(L444),"",IF(OR(ISBLANK(VLOOKUP(L444&amp;"-"&amp;E444,'Np Quality'!A:M,7,FALSE)),ISERROR(VLOOKUP(L444&amp;"-"&amp;E444,'Np Quality'!A:M,7,FALSE))),"-",VLOOKUP(L444&amp;"-"&amp;E444,'Np Quality'!A:M,7,FALSE)))</f>
        <v>0.9</v>
      </c>
      <c r="Q444" s="391">
        <f>IF(ISBLANK(L445),"",IF(OR(ISBLANK(VLOOKUP(L445&amp;"-"&amp;E445,'Np Quality'!A:M,8,FALSE)),ISERROR(VLOOKUP(L445&amp;"-"&amp;E445,'Np Quality'!A:M,8,FALSE))),"-",VLOOKUP(L445&amp;"-"&amp;E445,'Np Quality'!A:M,8,FALSE)))</f>
        <v>0.9</v>
      </c>
      <c r="R444" s="283">
        <f>IF(ISBLANK(L444),"",IF(OR(ISBLANK(VLOOKUP(L444&amp;"-"&amp;E444,'Np Quality'!A:M,9,FALSE)),ISERROR(VLOOKUP(L444&amp;"-"&amp;E444,'Np Quality'!A:M,9,FALSE))),"-",VLOOKUP(L444&amp;"-"&amp;E444,'Np Quality'!A:M,9,FALSE)))</f>
        <v>0.01</v>
      </c>
      <c r="S444" s="394"/>
      <c r="T444" s="395" t="str">
        <f t="shared" si="65"/>
        <v>V1-MA1</v>
      </c>
      <c r="U444" s="395" t="str">
        <f t="shared" si="66"/>
        <v>SIS</v>
      </c>
      <c r="V444" s="403">
        <v>1.86</v>
      </c>
      <c r="W444" s="282">
        <v>46067</v>
      </c>
      <c r="X444" s="258">
        <f t="shared" si="74"/>
        <v>2</v>
      </c>
      <c r="Y444" s="258">
        <f t="shared" si="75"/>
        <v>2026</v>
      </c>
    </row>
    <row r="445" spans="1:25">
      <c r="A445" s="382" t="str">
        <f t="shared" si="63"/>
        <v>A1-20-08</v>
      </c>
      <c r="B445" s="383">
        <f t="shared" si="76"/>
        <v>1</v>
      </c>
      <c r="C445" s="341" t="s">
        <v>43</v>
      </c>
      <c r="D445" s="282">
        <v>46051</v>
      </c>
      <c r="E445" s="384">
        <f t="shared" si="64"/>
        <v>46051</v>
      </c>
      <c r="F445" s="388">
        <v>0</v>
      </c>
      <c r="G445" s="243">
        <v>8</v>
      </c>
      <c r="H445" s="244" t="s">
        <v>144</v>
      </c>
      <c r="I445" s="243">
        <v>20</v>
      </c>
      <c r="J445" s="387" t="s">
        <v>166</v>
      </c>
      <c r="K445" s="244" t="s">
        <v>122</v>
      </c>
      <c r="L445" s="244" t="s">
        <v>142</v>
      </c>
      <c r="M445" s="244" t="s">
        <v>213</v>
      </c>
      <c r="N445" s="290">
        <v>1.2</v>
      </c>
      <c r="O445" s="391" t="str">
        <f>IF(ISBLANK(L445),"",IF(OR(ISBLANK(VLOOKUP(L445&amp;"-"&amp;E445,'Np Quality'!A:M,6,FALSE)),ISERROR(VLOOKUP(L445&amp;"-"&amp;E445,'Np Quality'!A:M,6,FALSE))),"-",VLOOKUP(L445&amp;"-"&amp;E445,'Np Quality'!A:M,6,FALSE)))</f>
        <v>Np4</v>
      </c>
      <c r="P445" s="391">
        <f>IF(ISBLANK(L445),"",IF(OR(ISBLANK(VLOOKUP(L445&amp;"-"&amp;E445,'Np Quality'!A:M,7,FALSE)),ISERROR(VLOOKUP(L445&amp;"-"&amp;E445,'Np Quality'!A:M,7,FALSE))),"-",VLOOKUP(L445&amp;"-"&amp;E445,'Np Quality'!A:M,7,FALSE)))</f>
        <v>0.9</v>
      </c>
      <c r="Q445" s="391">
        <f>IF(ISBLANK(L445),"",IF(OR(ISBLANK(VLOOKUP(L445&amp;"-"&amp;E445,'Np Quality'!A:M,8,FALSE)),ISERROR(VLOOKUP(L445&amp;"-"&amp;E445,'Np Quality'!A:M,8,FALSE))),"-",VLOOKUP(L445&amp;"-"&amp;E445,'Np Quality'!A:M,8,FALSE)))</f>
        <v>0.9</v>
      </c>
      <c r="R445" s="283">
        <f>IF(ISBLANK(L446),"",IF(OR(ISBLANK(VLOOKUP(L446&amp;"-"&amp;E446,'Np Quality'!A:M,9,FALSE)),ISERROR(VLOOKUP(L446&amp;"-"&amp;E446,'Np Quality'!A:M,9,FALSE))),"-",VLOOKUP(L446&amp;"-"&amp;E446,'Np Quality'!A:M,9,FALSE)))</f>
        <v>0.01</v>
      </c>
      <c r="S445" s="394"/>
      <c r="T445" s="395" t="str">
        <f t="shared" si="65"/>
        <v>V1-MA1</v>
      </c>
      <c r="U445" s="395" t="str">
        <f t="shared" si="66"/>
        <v>SIS</v>
      </c>
      <c r="V445" s="403">
        <v>1.86</v>
      </c>
      <c r="W445" s="282">
        <v>46067</v>
      </c>
      <c r="X445" s="258">
        <f t="shared" si="74"/>
        <v>2</v>
      </c>
      <c r="Y445" s="258">
        <f t="shared" si="75"/>
        <v>2026</v>
      </c>
    </row>
    <row r="446" spans="1:25">
      <c r="A446" s="382" t="str">
        <f t="shared" si="63"/>
        <v>C1-01-09</v>
      </c>
      <c r="B446" s="383">
        <f t="shared" si="76"/>
        <v>1</v>
      </c>
      <c r="C446" s="341" t="s">
        <v>43</v>
      </c>
      <c r="D446" s="282">
        <v>46056</v>
      </c>
      <c r="E446" s="384">
        <f t="shared" si="64"/>
        <v>46056</v>
      </c>
      <c r="F446" s="388">
        <v>0</v>
      </c>
      <c r="G446" s="243">
        <v>9</v>
      </c>
      <c r="H446" s="244" t="s">
        <v>187</v>
      </c>
      <c r="I446" s="243">
        <v>1</v>
      </c>
      <c r="J446" s="244" t="s">
        <v>166</v>
      </c>
      <c r="K446" s="244" t="s">
        <v>122</v>
      </c>
      <c r="L446" s="244" t="s">
        <v>142</v>
      </c>
      <c r="M446" s="244" t="s">
        <v>213</v>
      </c>
      <c r="N446" s="290">
        <v>2.4</v>
      </c>
      <c r="O446" s="391" t="str">
        <f>IF(ISBLANK(L446),"",IF(OR(ISBLANK(VLOOKUP(L446&amp;"-"&amp;E446,'Np Quality'!A:M,6,FALSE)),ISERROR(VLOOKUP(L446&amp;"-"&amp;E446,'Np Quality'!A:M,6,FALSE))),"-",VLOOKUP(L446&amp;"-"&amp;E446,'Np Quality'!A:M,6,FALSE)))</f>
        <v>Np4</v>
      </c>
      <c r="P446" s="391">
        <f>IF(ISBLANK(L446),"",IF(OR(ISBLANK(VLOOKUP(L446&amp;"-"&amp;E446,'Np Quality'!A:M,7,FALSE)),ISERROR(VLOOKUP(L446&amp;"-"&amp;E446,'Np Quality'!A:M,7,FALSE))),"-",VLOOKUP(L446&amp;"-"&amp;E446,'Np Quality'!A:M,7,FALSE)))</f>
        <v>0.9</v>
      </c>
      <c r="Q446" s="391">
        <f>IF(ISBLANK(L446),"",IF(OR(ISBLANK(VLOOKUP(L446&amp;"-"&amp;E446,'Np Quality'!A:M,8,FALSE)),ISERROR(VLOOKUP(L446&amp;"-"&amp;E446,'Np Quality'!A:M,8,FALSE))),"-",VLOOKUP(L446&amp;"-"&amp;E446,'Np Quality'!A:M,8,FALSE)))</f>
        <v>0.9</v>
      </c>
      <c r="R446" s="283">
        <f>IF(ISBLANK(L446),"",IF(OR(ISBLANK(VLOOKUP(L446&amp;"-"&amp;E446,'Np Quality'!A:M,9,FALSE)),ISERROR(VLOOKUP(L446&amp;"-"&amp;E446,'Np Quality'!A:M,9,FALSE))),"-",VLOOKUP(L446&amp;"-"&amp;E446,'Np Quality'!A:M,9,FALSE)))</f>
        <v>0.01</v>
      </c>
      <c r="S446" s="394"/>
      <c r="T446" s="395" t="str">
        <f t="shared" si="65"/>
        <v>V1-MA1</v>
      </c>
      <c r="U446" s="395" t="str">
        <f t="shared" si="66"/>
        <v>SIS</v>
      </c>
      <c r="V446" s="403">
        <v>3.805</v>
      </c>
      <c r="W446" s="282">
        <v>46070</v>
      </c>
      <c r="X446" s="258">
        <f t="shared" si="74"/>
        <v>2</v>
      </c>
      <c r="Y446" s="258">
        <f t="shared" si="75"/>
        <v>2026</v>
      </c>
    </row>
    <row r="447" spans="1:25">
      <c r="A447" s="382" t="str">
        <f t="shared" si="63"/>
        <v>C1-02-09</v>
      </c>
      <c r="B447" s="383">
        <f t="shared" si="76"/>
        <v>1</v>
      </c>
      <c r="C447" s="341" t="s">
        <v>43</v>
      </c>
      <c r="D447" s="282">
        <v>46056</v>
      </c>
      <c r="E447" s="384">
        <f t="shared" si="64"/>
        <v>46056</v>
      </c>
      <c r="F447" s="388">
        <v>0</v>
      </c>
      <c r="G447" s="243">
        <v>9</v>
      </c>
      <c r="H447" s="244" t="s">
        <v>187</v>
      </c>
      <c r="I447" s="243">
        <v>2</v>
      </c>
      <c r="J447" s="244" t="s">
        <v>166</v>
      </c>
      <c r="K447" s="244" t="s">
        <v>122</v>
      </c>
      <c r="L447" s="244" t="s">
        <v>142</v>
      </c>
      <c r="M447" s="244" t="s">
        <v>213</v>
      </c>
      <c r="N447" s="290">
        <v>2.4</v>
      </c>
      <c r="O447" s="391" t="str">
        <f>IF(ISBLANK(L447),"",IF(OR(ISBLANK(VLOOKUP(L447&amp;"-"&amp;E447,'Np Quality'!A:M,6,FALSE)),ISERROR(VLOOKUP(L447&amp;"-"&amp;E447,'Np Quality'!A:M,6,FALSE))),"-",VLOOKUP(L447&amp;"-"&amp;E447,'Np Quality'!A:M,6,FALSE)))</f>
        <v>Np4</v>
      </c>
      <c r="P447" s="391">
        <f>IF(ISBLANK(L447),"",IF(OR(ISBLANK(VLOOKUP(L447&amp;"-"&amp;E447,'Np Quality'!A:M,7,FALSE)),ISERROR(VLOOKUP(L447&amp;"-"&amp;E447,'Np Quality'!A:M,7,FALSE))),"-",VLOOKUP(L447&amp;"-"&amp;E447,'Np Quality'!A:M,7,FALSE)))</f>
        <v>0.9</v>
      </c>
      <c r="Q447" s="391">
        <f>IF(ISBLANK(L447),"",IF(OR(ISBLANK(VLOOKUP(L447&amp;"-"&amp;E447,'Np Quality'!A:M,8,FALSE)),ISERROR(VLOOKUP(L447&amp;"-"&amp;E447,'Np Quality'!A:M,8,FALSE))),"-",VLOOKUP(L447&amp;"-"&amp;E447,'Np Quality'!A:M,8,FALSE)))</f>
        <v>0.9</v>
      </c>
      <c r="R447" s="283">
        <f>IF(ISBLANK(L447),"",IF(OR(ISBLANK(VLOOKUP(L447&amp;"-"&amp;E447,'Np Quality'!A:M,9,FALSE)),ISERROR(VLOOKUP(L447&amp;"-"&amp;E447,'Np Quality'!A:M,9,FALSE))),"-",VLOOKUP(L447&amp;"-"&amp;E447,'Np Quality'!A:M,9,FALSE)))</f>
        <v>0.01</v>
      </c>
      <c r="S447" s="394"/>
      <c r="T447" s="395" t="str">
        <f t="shared" si="65"/>
        <v>V1-MA1</v>
      </c>
      <c r="U447" s="395" t="str">
        <f t="shared" si="66"/>
        <v>SIS</v>
      </c>
      <c r="V447" s="403">
        <v>3.805</v>
      </c>
      <c r="W447" s="282">
        <v>46070</v>
      </c>
      <c r="X447" s="258">
        <f t="shared" si="74"/>
        <v>2</v>
      </c>
      <c r="Y447" s="258">
        <f t="shared" si="75"/>
        <v>2026</v>
      </c>
    </row>
    <row r="448" spans="1:25">
      <c r="A448" s="382" t="str">
        <f t="shared" si="63"/>
        <v>C1-03-09</v>
      </c>
      <c r="B448" s="383">
        <f t="shared" si="76"/>
        <v>1</v>
      </c>
      <c r="C448" s="341" t="s">
        <v>43</v>
      </c>
      <c r="D448" s="282">
        <v>46056</v>
      </c>
      <c r="E448" s="384">
        <f t="shared" si="64"/>
        <v>46056</v>
      </c>
      <c r="F448" s="388">
        <v>0</v>
      </c>
      <c r="G448" s="243">
        <v>9</v>
      </c>
      <c r="H448" s="244" t="s">
        <v>187</v>
      </c>
      <c r="I448" s="243">
        <v>3</v>
      </c>
      <c r="J448" s="244" t="s">
        <v>166</v>
      </c>
      <c r="K448" s="244" t="s">
        <v>122</v>
      </c>
      <c r="L448" s="244" t="s">
        <v>163</v>
      </c>
      <c r="M448" s="244" t="s">
        <v>213</v>
      </c>
      <c r="N448" s="290">
        <v>2.4</v>
      </c>
      <c r="O448" s="391" t="str">
        <f>IF(ISBLANK(L448),"",IF(OR(ISBLANK(VLOOKUP(L448&amp;"-"&amp;E448,'Np Quality'!A:M,6,FALSE)),ISERROR(VLOOKUP(L448&amp;"-"&amp;E448,'Np Quality'!A:M,6,FALSE))),"-",VLOOKUP(L448&amp;"-"&amp;E448,'Np Quality'!A:M,6,FALSE)))</f>
        <v>Np4</v>
      </c>
      <c r="P448" s="391">
        <f>IF(ISBLANK(L448),"",IF(OR(ISBLANK(VLOOKUP(L448&amp;"-"&amp;E448,'Np Quality'!A:M,7,FALSE)),ISERROR(VLOOKUP(L448&amp;"-"&amp;E448,'Np Quality'!A:M,7,FALSE))),"-",VLOOKUP(L448&amp;"-"&amp;E448,'Np Quality'!A:M,7,FALSE)))</f>
        <v>0.9</v>
      </c>
      <c r="Q448" s="391">
        <f>IF(ISBLANK(L448),"",IF(OR(ISBLANK(VLOOKUP(L448&amp;"-"&amp;E448,'Np Quality'!A:M,8,FALSE)),ISERROR(VLOOKUP(L448&amp;"-"&amp;E448,'Np Quality'!A:M,8,FALSE))),"-",VLOOKUP(L448&amp;"-"&amp;E448,'Np Quality'!A:M,8,FALSE)))</f>
        <v>0.9</v>
      </c>
      <c r="R448" s="283">
        <f>IF(ISBLANK(L448),"",IF(OR(ISBLANK(VLOOKUP(L448&amp;"-"&amp;E448,'Np Quality'!A:M,9,FALSE)),ISERROR(VLOOKUP(L448&amp;"-"&amp;E448,'Np Quality'!A:M,9,FALSE))),"-",VLOOKUP(L448&amp;"-"&amp;E448,'Np Quality'!A:M,9,FALSE)))</f>
        <v>0.01</v>
      </c>
      <c r="S448" s="394"/>
      <c r="T448" s="395" t="str">
        <f t="shared" si="65"/>
        <v>V1-MB1</v>
      </c>
      <c r="U448" s="395" t="str">
        <f t="shared" ref="U448:U511" si="77">IF(ISNUMBER(B448),CHOOSE(B448,M448,M448&amp;","&amp;M449,M448&amp;","&amp;M449&amp;","&amp;M450,M448&amp;","&amp;M449&amp;","&amp;M450&amp;","&amp;M451),"")</f>
        <v>SIS</v>
      </c>
      <c r="V448" s="403">
        <v>3.79</v>
      </c>
      <c r="W448" s="282">
        <v>46070</v>
      </c>
      <c r="X448" s="258">
        <f t="shared" si="74"/>
        <v>2</v>
      </c>
      <c r="Y448" s="258">
        <f t="shared" si="75"/>
        <v>2026</v>
      </c>
    </row>
    <row r="449" spans="1:25">
      <c r="A449" s="382" t="str">
        <f t="shared" ref="A449:A512" si="78">IF(ISBLANK(H449),"",H449&amp;"-"&amp;IF(OR(LEN(I449)=1,LEN(I449)=4),"0"&amp;I449,I449)&amp;"-"&amp;IF(LEN(G449)=1,"0"&amp;G449,G449))</f>
        <v>C1-04-09</v>
      </c>
      <c r="B449" s="383">
        <f t="shared" si="76"/>
        <v>1</v>
      </c>
      <c r="C449" s="341" t="s">
        <v>43</v>
      </c>
      <c r="D449" s="282">
        <v>46056</v>
      </c>
      <c r="E449" s="384">
        <f t="shared" ref="E449:E512" si="79">IF(ISBLANK(D449),"",D449-F449)</f>
        <v>46056</v>
      </c>
      <c r="F449" s="388">
        <v>0</v>
      </c>
      <c r="G449" s="243">
        <v>9</v>
      </c>
      <c r="H449" s="244" t="s">
        <v>187</v>
      </c>
      <c r="I449" s="243">
        <v>4</v>
      </c>
      <c r="J449" s="244" t="s">
        <v>166</v>
      </c>
      <c r="K449" s="244" t="s">
        <v>122</v>
      </c>
      <c r="L449" s="244" t="s">
        <v>163</v>
      </c>
      <c r="M449" s="244" t="s">
        <v>213</v>
      </c>
      <c r="N449" s="290">
        <v>2.4</v>
      </c>
      <c r="O449" s="391" t="str">
        <f>IF(ISBLANK(L449),"",IF(OR(ISBLANK(VLOOKUP(L449&amp;"-"&amp;E449,'Np Quality'!A:M,6,FALSE)),ISERROR(VLOOKUP(L449&amp;"-"&amp;E449,'Np Quality'!A:M,6,FALSE))),"-",VLOOKUP(L449&amp;"-"&amp;E449,'Np Quality'!A:M,6,FALSE)))</f>
        <v>Np4</v>
      </c>
      <c r="P449" s="391">
        <f>IF(ISBLANK(L449),"",IF(OR(ISBLANK(VLOOKUP(L449&amp;"-"&amp;E449,'Np Quality'!A:M,7,FALSE)),ISERROR(VLOOKUP(L449&amp;"-"&amp;E449,'Np Quality'!A:M,7,FALSE))),"-",VLOOKUP(L449&amp;"-"&amp;E449,'Np Quality'!A:M,7,FALSE)))</f>
        <v>0.9</v>
      </c>
      <c r="Q449" s="391">
        <f>IF(ISBLANK(L449),"",IF(OR(ISBLANK(VLOOKUP(L449&amp;"-"&amp;E449,'Np Quality'!A:M,8,FALSE)),ISERROR(VLOOKUP(L449&amp;"-"&amp;E449,'Np Quality'!A:M,8,FALSE))),"-",VLOOKUP(L449&amp;"-"&amp;E449,'Np Quality'!A:M,8,FALSE)))</f>
        <v>0.9</v>
      </c>
      <c r="R449" s="283">
        <f>IF(ISBLANK(L449),"",IF(OR(ISBLANK(VLOOKUP(L449&amp;"-"&amp;E449,'Np Quality'!A:M,9,FALSE)),ISERROR(VLOOKUP(L449&amp;"-"&amp;E449,'Np Quality'!A:M,9,FALSE))),"-",VLOOKUP(L449&amp;"-"&amp;E449,'Np Quality'!A:M,9,FALSE)))</f>
        <v>0.01</v>
      </c>
      <c r="S449" s="394"/>
      <c r="T449" s="395" t="str">
        <f t="shared" ref="T449:T512" si="80">IF(ISNUMBER(B449),CHOOSE(B449,L449,L449&amp;","&amp;L450,L449&amp;","&amp;L450&amp;","&amp;L451,L449&amp;","&amp;L450&amp;","&amp;L451&amp;","&amp;L452),"")</f>
        <v>V1-MB1</v>
      </c>
      <c r="U449" s="395" t="str">
        <f t="shared" si="77"/>
        <v>SIS</v>
      </c>
      <c r="V449" s="403">
        <v>3.79</v>
      </c>
      <c r="W449" s="282">
        <v>46067</v>
      </c>
      <c r="X449" s="258">
        <f t="shared" si="74"/>
        <v>2</v>
      </c>
      <c r="Y449" s="258">
        <f t="shared" si="75"/>
        <v>2026</v>
      </c>
    </row>
    <row r="450" spans="1:25">
      <c r="A450" s="382" t="str">
        <f t="shared" si="78"/>
        <v>C1-05-09</v>
      </c>
      <c r="B450" s="383">
        <f t="shared" si="76"/>
        <v>1</v>
      </c>
      <c r="C450" s="341" t="s">
        <v>43</v>
      </c>
      <c r="D450" s="282">
        <v>46057</v>
      </c>
      <c r="E450" s="384">
        <f t="shared" si="79"/>
        <v>46057</v>
      </c>
      <c r="F450" s="388">
        <v>0</v>
      </c>
      <c r="G450" s="243">
        <v>9</v>
      </c>
      <c r="H450" s="244" t="s">
        <v>187</v>
      </c>
      <c r="I450" s="243">
        <v>5</v>
      </c>
      <c r="J450" s="244" t="s">
        <v>166</v>
      </c>
      <c r="K450" s="244" t="s">
        <v>122</v>
      </c>
      <c r="L450" s="244" t="s">
        <v>163</v>
      </c>
      <c r="M450" s="244" t="s">
        <v>213</v>
      </c>
      <c r="N450" s="290">
        <v>2.4</v>
      </c>
      <c r="O450" s="391" t="str">
        <f>IF(ISBLANK(L450),"",IF(OR(ISBLANK(VLOOKUP(L450&amp;"-"&amp;E450,'Np Quality'!A:M,6,FALSE)),ISERROR(VLOOKUP(L450&amp;"-"&amp;E450,'Np Quality'!A:M,6,FALSE))),"-",VLOOKUP(L450&amp;"-"&amp;E450,'Np Quality'!A:M,6,FALSE)))</f>
        <v>Np4</v>
      </c>
      <c r="P450" s="391">
        <f>IF(ISBLANK(L450),"",IF(OR(ISBLANK(VLOOKUP(L450&amp;"-"&amp;E450,'Np Quality'!A:M,7,FALSE)),ISERROR(VLOOKUP(L450&amp;"-"&amp;E450,'Np Quality'!A:M,7,FALSE))),"-",VLOOKUP(L450&amp;"-"&amp;E450,'Np Quality'!A:M,7,FALSE)))</f>
        <v>0.9</v>
      </c>
      <c r="Q450" s="391">
        <f>IF(ISBLANK(L450),"",IF(OR(ISBLANK(VLOOKUP(L450&amp;"-"&amp;E450,'Np Quality'!A:M,8,FALSE)),ISERROR(VLOOKUP(L450&amp;"-"&amp;E450,'Np Quality'!A:M,8,FALSE))),"-",VLOOKUP(L450&amp;"-"&amp;E450,'Np Quality'!A:M,8,FALSE)))</f>
        <v>0.9</v>
      </c>
      <c r="R450" s="283">
        <f>IF(ISBLANK(L450),"",IF(OR(ISBLANK(VLOOKUP(L450&amp;"-"&amp;E450,'Np Quality'!A:M,9,FALSE)),ISERROR(VLOOKUP(L450&amp;"-"&amp;E450,'Np Quality'!A:M,9,FALSE))),"-",VLOOKUP(L450&amp;"-"&amp;E450,'Np Quality'!A:M,9,FALSE)))</f>
        <v>0.01</v>
      </c>
      <c r="S450" s="394"/>
      <c r="T450" s="395" t="str">
        <f t="shared" si="80"/>
        <v>V1-MB1</v>
      </c>
      <c r="U450" s="395" t="str">
        <f t="shared" si="77"/>
        <v>SIS</v>
      </c>
      <c r="V450" s="403">
        <v>3.83</v>
      </c>
      <c r="W450" s="282">
        <v>46072</v>
      </c>
      <c r="X450" s="258">
        <f t="shared" si="74"/>
        <v>2</v>
      </c>
      <c r="Y450" s="258">
        <f t="shared" si="75"/>
        <v>2026</v>
      </c>
    </row>
    <row r="451" spans="1:25">
      <c r="A451" s="382" t="str">
        <f t="shared" si="78"/>
        <v>C1-06-09</v>
      </c>
      <c r="B451" s="383">
        <f t="shared" si="76"/>
        <v>1</v>
      </c>
      <c r="C451" s="341" t="s">
        <v>43</v>
      </c>
      <c r="D451" s="282">
        <v>46057</v>
      </c>
      <c r="E451" s="384">
        <f t="shared" si="79"/>
        <v>46057</v>
      </c>
      <c r="F451" s="388">
        <v>0</v>
      </c>
      <c r="G451" s="243">
        <v>9</v>
      </c>
      <c r="H451" s="244" t="s">
        <v>187</v>
      </c>
      <c r="I451" s="243">
        <v>6</v>
      </c>
      <c r="J451" s="244" t="s">
        <v>166</v>
      </c>
      <c r="K451" s="244" t="s">
        <v>122</v>
      </c>
      <c r="L451" s="244" t="s">
        <v>163</v>
      </c>
      <c r="M451" s="244" t="s">
        <v>213</v>
      </c>
      <c r="N451" s="290">
        <v>2.4</v>
      </c>
      <c r="O451" s="391" t="str">
        <f>IF(ISBLANK(L461),"",IF(OR(ISBLANK(VLOOKUP(L461&amp;"-"&amp;E461,'Np Quality'!A:M,6,FALSE)),ISERROR(VLOOKUP(L461&amp;"-"&amp;E461,'Np Quality'!A:M,6,FALSE))),"-",VLOOKUP(L461&amp;"-"&amp;E461,'Np Quality'!A:M,6,FALSE)))</f>
        <v>Np4</v>
      </c>
      <c r="P451" s="391">
        <f>IF(ISBLANK(L451),"",IF(OR(ISBLANK(VLOOKUP(L451&amp;"-"&amp;E451,'Np Quality'!A:M,7,FALSE)),ISERROR(VLOOKUP(L451&amp;"-"&amp;E451,'Np Quality'!A:M,7,FALSE))),"-",VLOOKUP(L451&amp;"-"&amp;E451,'Np Quality'!A:M,7,FALSE)))</f>
        <v>0.9</v>
      </c>
      <c r="Q451" s="391">
        <f>IF(ISBLANK(L451),"",IF(OR(ISBLANK(VLOOKUP(L451&amp;"-"&amp;E451,'Np Quality'!A:M,8,FALSE)),ISERROR(VLOOKUP(L451&amp;"-"&amp;E451,'Np Quality'!A:M,8,FALSE))),"-",VLOOKUP(L451&amp;"-"&amp;E451,'Np Quality'!A:M,8,FALSE)))</f>
        <v>0.9</v>
      </c>
      <c r="R451" s="283">
        <f>IF(ISBLANK(L451),"",IF(OR(ISBLANK(VLOOKUP(L451&amp;"-"&amp;E451,'Np Quality'!A:M,9,FALSE)),ISERROR(VLOOKUP(L451&amp;"-"&amp;E451,'Np Quality'!A:M,9,FALSE))),"-",VLOOKUP(L451&amp;"-"&amp;E451,'Np Quality'!A:M,9,FALSE)))</f>
        <v>0.01</v>
      </c>
      <c r="S451" s="394"/>
      <c r="T451" s="395" t="str">
        <f t="shared" si="80"/>
        <v>V1-MB1</v>
      </c>
      <c r="U451" s="395" t="str">
        <f t="shared" si="77"/>
        <v>SIS</v>
      </c>
      <c r="V451" s="403">
        <v>3.83</v>
      </c>
      <c r="W451" s="282">
        <v>46071</v>
      </c>
      <c r="X451" s="258">
        <f t="shared" si="74"/>
        <v>2</v>
      </c>
      <c r="Y451" s="258">
        <f t="shared" si="75"/>
        <v>2026</v>
      </c>
    </row>
    <row r="452" spans="1:25">
      <c r="A452" s="382" t="str">
        <f t="shared" si="78"/>
        <v>C1-07-09</v>
      </c>
      <c r="B452" s="383">
        <f t="shared" si="76"/>
        <v>1</v>
      </c>
      <c r="C452" s="341" t="s">
        <v>43</v>
      </c>
      <c r="D452" s="282">
        <v>46057</v>
      </c>
      <c r="E452" s="384">
        <f t="shared" si="79"/>
        <v>46057</v>
      </c>
      <c r="F452" s="388">
        <v>0</v>
      </c>
      <c r="G452" s="243">
        <v>9</v>
      </c>
      <c r="H452" s="244" t="s">
        <v>187</v>
      </c>
      <c r="I452" s="243">
        <v>7</v>
      </c>
      <c r="J452" s="244" t="s">
        <v>166</v>
      </c>
      <c r="K452" s="244" t="s">
        <v>122</v>
      </c>
      <c r="L452" s="244" t="s">
        <v>142</v>
      </c>
      <c r="M452" s="244" t="s">
        <v>213</v>
      </c>
      <c r="N452" s="290">
        <v>2.4</v>
      </c>
      <c r="O452" s="391" t="str">
        <f>IF(ISBLANK(L463),"",IF(OR(ISBLANK(VLOOKUP(L463&amp;"-"&amp;E463,'Np Quality'!A:M,6,FALSE)),ISERROR(VLOOKUP(L463&amp;"-"&amp;E463,'Np Quality'!A:M,6,FALSE))),"-",VLOOKUP(L463&amp;"-"&amp;E463,'Np Quality'!A:M,6,FALSE)))</f>
        <v>Np4</v>
      </c>
      <c r="P452" s="391">
        <f>IF(ISBLANK(L452),"",IF(OR(ISBLANK(VLOOKUP(L452&amp;"-"&amp;E452,'Np Quality'!A:M,7,FALSE)),ISERROR(VLOOKUP(L452&amp;"-"&amp;E452,'Np Quality'!A:M,7,FALSE))),"-",VLOOKUP(L452&amp;"-"&amp;E452,'Np Quality'!A:M,7,FALSE)))</f>
        <v>0.9</v>
      </c>
      <c r="Q452" s="391">
        <f>IF(ISBLANK(L452),"",IF(OR(ISBLANK(VLOOKUP(L452&amp;"-"&amp;E452,'Np Quality'!A:M,8,FALSE)),ISERROR(VLOOKUP(L452&amp;"-"&amp;E452,'Np Quality'!A:M,8,FALSE))),"-",VLOOKUP(L452&amp;"-"&amp;E452,'Np Quality'!A:M,8,FALSE)))</f>
        <v>0.9</v>
      </c>
      <c r="R452" s="283">
        <f>IF(ISBLANK(L452),"",IF(OR(ISBLANK(VLOOKUP(L452&amp;"-"&amp;E452,'Np Quality'!A:M,9,FALSE)),ISERROR(VLOOKUP(L452&amp;"-"&amp;E452,'Np Quality'!A:M,9,FALSE))),"-",VLOOKUP(L452&amp;"-"&amp;E452,'Np Quality'!A:M,9,FALSE)))</f>
        <v>0.01</v>
      </c>
      <c r="S452" s="394"/>
      <c r="T452" s="395" t="str">
        <f t="shared" si="80"/>
        <v>V1-MA1</v>
      </c>
      <c r="U452" s="395" t="str">
        <f t="shared" si="77"/>
        <v>SIS</v>
      </c>
      <c r="V452" s="403">
        <v>3.78</v>
      </c>
      <c r="W452" s="282">
        <v>46072</v>
      </c>
      <c r="X452" s="258">
        <f t="shared" si="74"/>
        <v>2</v>
      </c>
      <c r="Y452" s="258">
        <f t="shared" si="75"/>
        <v>2026</v>
      </c>
    </row>
    <row r="453" spans="1:25">
      <c r="A453" s="382" t="str">
        <f t="shared" si="78"/>
        <v>C1-08-09</v>
      </c>
      <c r="B453" s="383">
        <f t="shared" si="76"/>
        <v>1</v>
      </c>
      <c r="C453" s="341" t="s">
        <v>43</v>
      </c>
      <c r="D453" s="282">
        <v>46057</v>
      </c>
      <c r="E453" s="384">
        <f t="shared" si="79"/>
        <v>46057</v>
      </c>
      <c r="F453" s="388">
        <v>0</v>
      </c>
      <c r="G453" s="243">
        <v>9</v>
      </c>
      <c r="H453" s="244" t="s">
        <v>187</v>
      </c>
      <c r="I453" s="243">
        <v>8</v>
      </c>
      <c r="J453" s="244" t="s">
        <v>166</v>
      </c>
      <c r="K453" s="244" t="s">
        <v>122</v>
      </c>
      <c r="L453" s="244" t="s">
        <v>142</v>
      </c>
      <c r="M453" s="244" t="s">
        <v>213</v>
      </c>
      <c r="N453" s="290">
        <v>2.4</v>
      </c>
      <c r="O453" s="391" t="str">
        <f>IF(ISBLANK(L463),"",IF(OR(ISBLANK(VLOOKUP(L463&amp;"-"&amp;E463,'Np Quality'!A:M,6,FALSE)),ISERROR(VLOOKUP(L463&amp;"-"&amp;E463,'Np Quality'!A:M,6,FALSE))),"-",VLOOKUP(L463&amp;"-"&amp;E463,'Np Quality'!A:M,6,FALSE)))</f>
        <v>Np4</v>
      </c>
      <c r="P453" s="391">
        <f>IF(ISBLANK(L454),"",IF(OR(ISBLANK(VLOOKUP(L454&amp;"-"&amp;E454,'Np Quality'!A:M,7,FALSE)),ISERROR(VLOOKUP(L454&amp;"-"&amp;E454,'Np Quality'!A:M,7,FALSE))),"-",VLOOKUP(L454&amp;"-"&amp;E454,'Np Quality'!A:M,7,FALSE)))</f>
        <v>0.9</v>
      </c>
      <c r="Q453" s="391">
        <f>IF(ISBLANK(L453),"",IF(OR(ISBLANK(VLOOKUP(L453&amp;"-"&amp;E453,'Np Quality'!A:M,8,FALSE)),ISERROR(VLOOKUP(L453&amp;"-"&amp;E453,'Np Quality'!A:M,8,FALSE))),"-",VLOOKUP(L453&amp;"-"&amp;E453,'Np Quality'!A:M,8,FALSE)))</f>
        <v>0.9</v>
      </c>
      <c r="R453" s="283">
        <f>IF(ISBLANK(L453),"",IF(OR(ISBLANK(VLOOKUP(L453&amp;"-"&amp;E453,'Np Quality'!A:M,9,FALSE)),ISERROR(VLOOKUP(L453&amp;"-"&amp;E453,'Np Quality'!A:M,9,FALSE))),"-",VLOOKUP(L453&amp;"-"&amp;E453,'Np Quality'!A:M,9,FALSE)))</f>
        <v>0.01</v>
      </c>
      <c r="S453" s="394"/>
      <c r="T453" s="395" t="str">
        <f t="shared" si="80"/>
        <v>V1-MA1</v>
      </c>
      <c r="U453" s="395" t="str">
        <f t="shared" si="77"/>
        <v>SIS</v>
      </c>
      <c r="V453" s="403">
        <v>3.77</v>
      </c>
      <c r="W453" s="282">
        <v>46073</v>
      </c>
      <c r="X453" s="258">
        <f t="shared" si="74"/>
        <v>2</v>
      </c>
      <c r="Y453" s="258">
        <f t="shared" si="75"/>
        <v>2026</v>
      </c>
    </row>
    <row r="454" spans="1:25">
      <c r="A454" s="382" t="str">
        <f t="shared" si="78"/>
        <v>D1-01-09</v>
      </c>
      <c r="B454" s="383">
        <f t="shared" si="76"/>
        <v>1</v>
      </c>
      <c r="C454" s="341" t="s">
        <v>43</v>
      </c>
      <c r="D454" s="282">
        <v>46062</v>
      </c>
      <c r="E454" s="384">
        <f t="shared" si="79"/>
        <v>46062</v>
      </c>
      <c r="F454" s="388">
        <v>0</v>
      </c>
      <c r="G454" s="243">
        <v>9</v>
      </c>
      <c r="H454" s="244" t="s">
        <v>205</v>
      </c>
      <c r="I454" s="243">
        <v>1</v>
      </c>
      <c r="J454" s="244" t="s">
        <v>166</v>
      </c>
      <c r="K454" s="244" t="s">
        <v>122</v>
      </c>
      <c r="L454" s="244" t="s">
        <v>142</v>
      </c>
      <c r="M454" s="244" t="s">
        <v>213</v>
      </c>
      <c r="N454" s="290">
        <v>2.4</v>
      </c>
      <c r="O454" s="391" t="str">
        <f>IF(ISBLANK(L464),"",IF(OR(ISBLANK(VLOOKUP(L464&amp;"-"&amp;E464,'Np Quality'!A:M,6,FALSE)),ISERROR(VLOOKUP(L464&amp;"-"&amp;E464,'Np Quality'!A:M,6,FALSE))),"-",VLOOKUP(L464&amp;"-"&amp;E464,'Np Quality'!A:M,6,FALSE)))</f>
        <v>Np4</v>
      </c>
      <c r="P454" s="391">
        <f>IF(ISBLANK(L454),"",IF(OR(ISBLANK(VLOOKUP(L454&amp;"-"&amp;E454,'Np Quality'!A:M,7,FALSE)),ISERROR(VLOOKUP(L454&amp;"-"&amp;E454,'Np Quality'!A:M,7,FALSE))),"-",VLOOKUP(L454&amp;"-"&amp;E454,'Np Quality'!A:M,7,FALSE)))</f>
        <v>0.9</v>
      </c>
      <c r="Q454" s="391">
        <f>IF(ISBLANK(L455),"",IF(OR(ISBLANK(VLOOKUP(L455&amp;"-"&amp;E455,'Np Quality'!A:M,8,FALSE)),ISERROR(VLOOKUP(L455&amp;"-"&amp;E455,'Np Quality'!A:M,8,FALSE))),"-",VLOOKUP(L455&amp;"-"&amp;E455,'Np Quality'!A:M,8,FALSE)))</f>
        <v>0.9</v>
      </c>
      <c r="R454" s="283">
        <f>IF(ISBLANK(L454),"",IF(OR(ISBLANK(VLOOKUP(L454&amp;"-"&amp;E454,'Np Quality'!A:M,9,FALSE)),ISERROR(VLOOKUP(L454&amp;"-"&amp;E454,'Np Quality'!A:M,9,FALSE))),"-",VLOOKUP(L454&amp;"-"&amp;E454,'Np Quality'!A:M,9,FALSE)))</f>
        <v>0</v>
      </c>
      <c r="S454" s="394"/>
      <c r="T454" s="395" t="str">
        <f t="shared" si="80"/>
        <v>V1-MA1</v>
      </c>
      <c r="U454" s="395" t="str">
        <f t="shared" si="77"/>
        <v>SIS</v>
      </c>
      <c r="V454" s="402">
        <v>3.79</v>
      </c>
      <c r="W454" s="282">
        <v>46076</v>
      </c>
      <c r="X454" s="258">
        <f t="shared" si="74"/>
        <v>2</v>
      </c>
      <c r="Y454" s="258">
        <f t="shared" si="75"/>
        <v>2026</v>
      </c>
    </row>
    <row r="455" spans="1:25">
      <c r="A455" s="382" t="str">
        <f t="shared" si="78"/>
        <v>D1-02-09</v>
      </c>
      <c r="B455" s="383">
        <f t="shared" si="76"/>
        <v>1</v>
      </c>
      <c r="C455" s="341" t="s">
        <v>43</v>
      </c>
      <c r="D455" s="282">
        <v>46062</v>
      </c>
      <c r="E455" s="384">
        <f t="shared" si="79"/>
        <v>46062</v>
      </c>
      <c r="F455" s="388">
        <v>0</v>
      </c>
      <c r="G455" s="243">
        <v>9</v>
      </c>
      <c r="H455" s="244" t="s">
        <v>205</v>
      </c>
      <c r="I455" s="243">
        <v>2</v>
      </c>
      <c r="J455" s="244" t="s">
        <v>166</v>
      </c>
      <c r="K455" s="244" t="s">
        <v>122</v>
      </c>
      <c r="L455" s="244" t="s">
        <v>142</v>
      </c>
      <c r="M455" s="244" t="s">
        <v>213</v>
      </c>
      <c r="N455" s="290">
        <v>2.4</v>
      </c>
      <c r="O455" s="391" t="str">
        <f>IF(ISBLANK(L465),"",IF(OR(ISBLANK(VLOOKUP(L465&amp;"-"&amp;E465,'Np Quality'!A:M,6,FALSE)),ISERROR(VLOOKUP(L465&amp;"-"&amp;E465,'Np Quality'!A:M,6,FALSE))),"-",VLOOKUP(L465&amp;"-"&amp;E465,'Np Quality'!A:M,6,FALSE)))</f>
        <v>Np4</v>
      </c>
      <c r="P455" s="391">
        <f>IF(ISBLANK(L455),"",IF(OR(ISBLANK(VLOOKUP(L455&amp;"-"&amp;E455,'Np Quality'!A:M,7,FALSE)),ISERROR(VLOOKUP(L455&amp;"-"&amp;E455,'Np Quality'!A:M,7,FALSE))),"-",VLOOKUP(L455&amp;"-"&amp;E455,'Np Quality'!A:M,7,FALSE)))</f>
        <v>0.9</v>
      </c>
      <c r="Q455" s="391">
        <f>IF(ISBLANK(L455),"",IF(OR(ISBLANK(VLOOKUP(L455&amp;"-"&amp;E455,'Np Quality'!A:M,8,FALSE)),ISERROR(VLOOKUP(L455&amp;"-"&amp;E455,'Np Quality'!A:M,8,FALSE))),"-",VLOOKUP(L455&amp;"-"&amp;E455,'Np Quality'!A:M,8,FALSE)))</f>
        <v>0.9</v>
      </c>
      <c r="R455" s="283">
        <f>IF(ISBLANK(L456),"",IF(OR(ISBLANK(VLOOKUP(L456&amp;"-"&amp;E456,'Np Quality'!A:M,9,FALSE)),ISERROR(VLOOKUP(L456&amp;"-"&amp;E456,'Np Quality'!A:M,9,FALSE))),"-",VLOOKUP(L456&amp;"-"&amp;E456,'Np Quality'!A:M,9,FALSE)))</f>
        <v>0</v>
      </c>
      <c r="S455" s="394"/>
      <c r="T455" s="395" t="str">
        <f>IF(ISNUMBER(B455),CHOOSE(B455,L455,L455&amp;","&amp;L456,L455&amp;","&amp;L456&amp;","&amp;L457,L455&amp;","&amp;L456&amp;","&amp;L457&amp;","&amp;L460),"")</f>
        <v>V1-MA1</v>
      </c>
      <c r="U455" s="395" t="str">
        <f t="shared" si="77"/>
        <v>SIS</v>
      </c>
      <c r="V455" s="402">
        <v>3.79</v>
      </c>
      <c r="W455" s="282">
        <v>46077</v>
      </c>
      <c r="X455" s="258">
        <f t="shared" si="74"/>
        <v>2</v>
      </c>
      <c r="Y455" s="258">
        <f t="shared" si="75"/>
        <v>2026</v>
      </c>
    </row>
    <row r="456" spans="1:25">
      <c r="A456" s="382" t="str">
        <f t="shared" si="78"/>
        <v>D1-03-09</v>
      </c>
      <c r="B456" s="383">
        <f t="shared" si="76"/>
        <v>1</v>
      </c>
      <c r="C456" s="341" t="s">
        <v>43</v>
      </c>
      <c r="D456" s="282">
        <v>46062</v>
      </c>
      <c r="E456" s="384">
        <f t="shared" si="79"/>
        <v>46062</v>
      </c>
      <c r="F456" s="388">
        <v>0</v>
      </c>
      <c r="G456" s="243">
        <v>9</v>
      </c>
      <c r="H456" s="244" t="s">
        <v>205</v>
      </c>
      <c r="I456" s="243">
        <v>3</v>
      </c>
      <c r="J456" s="244" t="s">
        <v>166</v>
      </c>
      <c r="K456" s="244" t="s">
        <v>122</v>
      </c>
      <c r="L456" s="244" t="s">
        <v>163</v>
      </c>
      <c r="M456" s="244" t="s">
        <v>213</v>
      </c>
      <c r="N456" s="290">
        <v>2.4</v>
      </c>
      <c r="O456" s="391" t="str">
        <f>IF(ISBLANK(L466),"",IF(OR(ISBLANK(VLOOKUP(L466&amp;"-"&amp;E466,'Np Quality'!A:M,6,FALSE)),ISERROR(VLOOKUP(L466&amp;"-"&amp;E466,'Np Quality'!A:M,6,FALSE))),"-",VLOOKUP(L466&amp;"-"&amp;E466,'Np Quality'!A:M,6,FALSE)))</f>
        <v>Np4</v>
      </c>
      <c r="P456" s="391">
        <f>IF(ISBLANK(L456),"",IF(OR(ISBLANK(VLOOKUP(L456&amp;"-"&amp;E456,'Np Quality'!A:M,7,FALSE)),ISERROR(VLOOKUP(L456&amp;"-"&amp;E456,'Np Quality'!A:M,7,FALSE))),"-",VLOOKUP(L456&amp;"-"&amp;E456,'Np Quality'!A:M,7,FALSE)))</f>
        <v>0.9</v>
      </c>
      <c r="Q456" s="391">
        <f>IF(ISBLANK(L456),"",IF(OR(ISBLANK(VLOOKUP(L456&amp;"-"&amp;E456,'Np Quality'!A:M,8,FALSE)),ISERROR(VLOOKUP(L456&amp;"-"&amp;E456,'Np Quality'!A:M,8,FALSE))),"-",VLOOKUP(L456&amp;"-"&amp;E456,'Np Quality'!A:M,8,FALSE)))</f>
        <v>0.9</v>
      </c>
      <c r="R456" s="283">
        <f>IF(ISBLANK(L456),"",IF(OR(ISBLANK(VLOOKUP(L456&amp;"-"&amp;E456,'Np Quality'!A:M,9,FALSE)),ISERROR(VLOOKUP(L456&amp;"-"&amp;E456,'Np Quality'!A:M,9,FALSE))),"-",VLOOKUP(L456&amp;"-"&amp;E456,'Np Quality'!A:M,9,FALSE)))</f>
        <v>0</v>
      </c>
      <c r="S456" s="394"/>
      <c r="T456" s="395" t="str">
        <f>IF(ISNUMBER(B456),CHOOSE(B456,L456,L456&amp;","&amp;L457,L456&amp;","&amp;L457&amp;","&amp;L460,L456&amp;","&amp;L457&amp;","&amp;L460&amp;","&amp;L461),"")</f>
        <v>V1-MB1</v>
      </c>
      <c r="U456" s="395" t="str">
        <f t="shared" si="77"/>
        <v>SIS</v>
      </c>
      <c r="V456" s="402">
        <v>3.82</v>
      </c>
      <c r="W456" s="282">
        <v>46076</v>
      </c>
      <c r="X456" s="258">
        <f t="shared" si="74"/>
        <v>2</v>
      </c>
      <c r="Y456" s="258">
        <f t="shared" si="75"/>
        <v>2026</v>
      </c>
    </row>
    <row r="457" spans="1:25">
      <c r="A457" s="382" t="str">
        <f t="shared" si="78"/>
        <v>D1-04-09</v>
      </c>
      <c r="B457" s="383">
        <f t="shared" si="76"/>
        <v>1</v>
      </c>
      <c r="C457" s="341" t="s">
        <v>43</v>
      </c>
      <c r="D457" s="282">
        <v>46062</v>
      </c>
      <c r="E457" s="384">
        <f t="shared" si="79"/>
        <v>46062</v>
      </c>
      <c r="F457" s="388">
        <v>0</v>
      </c>
      <c r="G457" s="243">
        <v>9</v>
      </c>
      <c r="H457" s="244" t="s">
        <v>205</v>
      </c>
      <c r="I457" s="243">
        <v>4</v>
      </c>
      <c r="J457" s="244" t="s">
        <v>166</v>
      </c>
      <c r="K457" s="244" t="s">
        <v>122</v>
      </c>
      <c r="L457" s="244" t="s">
        <v>163</v>
      </c>
      <c r="M457" s="244" t="s">
        <v>213</v>
      </c>
      <c r="N457" s="290">
        <v>2.4</v>
      </c>
      <c r="O457" s="391" t="str">
        <f>IF(ISBLANK(L457),"",IF(OR(ISBLANK(VLOOKUP(L457&amp;"-"&amp;E457,'Np Quality'!A:M,6,FALSE)),ISERROR(VLOOKUP(L457&amp;"-"&amp;E457,'Np Quality'!A:M,6,FALSE))),"-",VLOOKUP(L457&amp;"-"&amp;E457,'Np Quality'!A:M,6,FALSE)))</f>
        <v>Np4</v>
      </c>
      <c r="P457" s="391">
        <f>IF(ISBLANK(L457),"",IF(OR(ISBLANK(VLOOKUP(L457&amp;"-"&amp;E457,'Np Quality'!A:M,7,FALSE)),ISERROR(VLOOKUP(L457&amp;"-"&amp;E457,'Np Quality'!A:M,7,FALSE))),"-",VLOOKUP(L457&amp;"-"&amp;E457,'Np Quality'!A:M,7,FALSE)))</f>
        <v>0.9</v>
      </c>
      <c r="Q457" s="391">
        <f>IF(ISBLANK(L457),"",IF(OR(ISBLANK(VLOOKUP(L457&amp;"-"&amp;E457,'Np Quality'!A:M,8,FALSE)),ISERROR(VLOOKUP(L457&amp;"-"&amp;E457,'Np Quality'!A:M,8,FALSE))),"-",VLOOKUP(L457&amp;"-"&amp;E457,'Np Quality'!A:M,8,FALSE)))</f>
        <v>0.9</v>
      </c>
      <c r="R457" s="283">
        <f>IF(ISBLANK(L457),"",IF(OR(ISBLANK(VLOOKUP(L457&amp;"-"&amp;E457,'Np Quality'!A:M,9,FALSE)),ISERROR(VLOOKUP(L457&amp;"-"&amp;E457,'Np Quality'!A:M,9,FALSE))),"-",VLOOKUP(L457&amp;"-"&amp;E457,'Np Quality'!A:M,9,FALSE)))</f>
        <v>0</v>
      </c>
      <c r="S457" s="394"/>
      <c r="T457" s="395" t="str">
        <f>IF(ISNUMBER(B457),CHOOSE(B457,L457,L457&amp;","&amp;L460,L457&amp;","&amp;L460&amp;","&amp;L461,L457&amp;","&amp;L460&amp;","&amp;L461&amp;","&amp;L462),"")</f>
        <v>V1-MB1</v>
      </c>
      <c r="U457" s="395" t="str">
        <f t="shared" si="77"/>
        <v>SIS</v>
      </c>
      <c r="V457" s="402">
        <v>3.81</v>
      </c>
      <c r="W457" s="282">
        <v>46073</v>
      </c>
      <c r="X457" s="258">
        <f t="shared" si="74"/>
        <v>2</v>
      </c>
      <c r="Y457" s="258">
        <f t="shared" si="75"/>
        <v>2026</v>
      </c>
    </row>
    <row r="458" spans="1:25">
      <c r="A458" s="382" t="str">
        <f t="shared" si="78"/>
        <v>D1-05-09</v>
      </c>
      <c r="B458" s="383">
        <f t="shared" si="76"/>
        <v>1</v>
      </c>
      <c r="C458" s="341" t="s">
        <v>43</v>
      </c>
      <c r="D458" s="282">
        <v>46062</v>
      </c>
      <c r="E458" s="384">
        <f t="shared" si="79"/>
        <v>46062</v>
      </c>
      <c r="F458" s="388">
        <v>0</v>
      </c>
      <c r="G458" s="243">
        <v>9</v>
      </c>
      <c r="H458" s="244" t="s">
        <v>205</v>
      </c>
      <c r="I458" s="243">
        <v>5</v>
      </c>
      <c r="J458" s="244" t="s">
        <v>166</v>
      </c>
      <c r="K458" s="244" t="s">
        <v>122</v>
      </c>
      <c r="L458" s="244" t="s">
        <v>163</v>
      </c>
      <c r="M458" s="244" t="s">
        <v>213</v>
      </c>
      <c r="N458" s="290">
        <v>2.4</v>
      </c>
      <c r="O458" s="391" t="str">
        <f>IF(ISBLANK(L458),"",IF(OR(ISBLANK(VLOOKUP(L458&amp;"-"&amp;E458,'Np Quality'!A:M,6,FALSE)),ISERROR(VLOOKUP(L458&amp;"-"&amp;E458,'Np Quality'!A:M,6,FALSE))),"-",VLOOKUP(L458&amp;"-"&amp;E458,'Np Quality'!A:M,6,FALSE)))</f>
        <v>Np4</v>
      </c>
      <c r="P458" s="391">
        <f>IF(ISBLANK(L458),"",IF(OR(ISBLANK(VLOOKUP(L458&amp;"-"&amp;E458,'Np Quality'!A:M,7,FALSE)),ISERROR(VLOOKUP(L458&amp;"-"&amp;E458,'Np Quality'!A:M,7,FALSE))),"-",VLOOKUP(L458&amp;"-"&amp;E458,'Np Quality'!A:M,7,FALSE)))</f>
        <v>0.9</v>
      </c>
      <c r="Q458" s="391">
        <f>IF(ISBLANK(L458),"",IF(OR(ISBLANK(VLOOKUP(L458&amp;"-"&amp;E458,'Np Quality'!A:M,8,FALSE)),ISERROR(VLOOKUP(L458&amp;"-"&amp;E458,'Np Quality'!A:M,8,FALSE))),"-",VLOOKUP(L458&amp;"-"&amp;E458,'Np Quality'!A:M,8,FALSE)))</f>
        <v>0.9</v>
      </c>
      <c r="R458" s="283">
        <f>IF(ISBLANK(L458),"",IF(OR(ISBLANK(VLOOKUP(L458&amp;"-"&amp;E458,'Np Quality'!A:M,9,FALSE)),ISERROR(VLOOKUP(L458&amp;"-"&amp;E458,'Np Quality'!A:M,9,FALSE))),"-",VLOOKUP(L458&amp;"-"&amp;E458,'Np Quality'!A:M,9,FALSE)))</f>
        <v>0</v>
      </c>
      <c r="S458" s="394"/>
      <c r="T458" s="395" t="str">
        <f>IF(ISNUMBER(B458),CHOOSE(B458,L458,L458&amp;","&amp;L459,L458&amp;","&amp;L459&amp;","&amp;L462,L458&amp;","&amp;L459&amp;","&amp;L462&amp;","&amp;L463),"")</f>
        <v>V1-MB1</v>
      </c>
      <c r="U458" s="395" t="str">
        <f t="shared" si="77"/>
        <v>SIS</v>
      </c>
      <c r="V458" s="402">
        <v>3.81</v>
      </c>
      <c r="W458" s="282">
        <v>46076</v>
      </c>
      <c r="X458" s="258">
        <f t="shared" si="74"/>
        <v>2</v>
      </c>
      <c r="Y458" s="258">
        <f t="shared" si="75"/>
        <v>2026</v>
      </c>
    </row>
    <row r="459" spans="1:25">
      <c r="A459" s="382" t="str">
        <f t="shared" si="78"/>
        <v>D1-06-09</v>
      </c>
      <c r="B459" s="383">
        <f t="shared" si="76"/>
        <v>1</v>
      </c>
      <c r="C459" s="236" t="s">
        <v>43</v>
      </c>
      <c r="D459" s="282">
        <v>46063</v>
      </c>
      <c r="E459" s="384">
        <f t="shared" si="79"/>
        <v>46063</v>
      </c>
      <c r="F459" s="388">
        <v>0</v>
      </c>
      <c r="G459" s="243">
        <v>9</v>
      </c>
      <c r="H459" s="244" t="s">
        <v>205</v>
      </c>
      <c r="I459" s="243">
        <v>6</v>
      </c>
      <c r="J459" s="244" t="s">
        <v>166</v>
      </c>
      <c r="K459" s="244" t="s">
        <v>122</v>
      </c>
      <c r="L459" s="244" t="s">
        <v>163</v>
      </c>
      <c r="M459" s="244" t="s">
        <v>213</v>
      </c>
      <c r="N459" s="290">
        <v>2.4</v>
      </c>
      <c r="O459" s="391" t="str">
        <f>IF(ISBLANK(L459),"",IF(OR(ISBLANK(VLOOKUP(L459&amp;"-"&amp;E459,'Np Quality'!A:M,6,FALSE)),ISERROR(VLOOKUP(L459&amp;"-"&amp;E459,'Np Quality'!A:M,6,FALSE))),"-",VLOOKUP(L459&amp;"-"&amp;E459,'Np Quality'!A:M,6,FALSE)))</f>
        <v>Np4</v>
      </c>
      <c r="P459" s="391">
        <f>IF(ISBLANK(L459),"",IF(OR(ISBLANK(VLOOKUP(L459&amp;"-"&amp;E459,'Np Quality'!A:M,7,FALSE)),ISERROR(VLOOKUP(L459&amp;"-"&amp;E459,'Np Quality'!A:M,7,FALSE))),"-",VLOOKUP(L459&amp;"-"&amp;E459,'Np Quality'!A:M,7,FALSE)))</f>
        <v>0.9</v>
      </c>
      <c r="Q459" s="391">
        <f>IF(ISBLANK(L459),"",IF(OR(ISBLANK(VLOOKUP(L459&amp;"-"&amp;E459,'Np Quality'!A:M,8,FALSE)),ISERROR(VLOOKUP(L459&amp;"-"&amp;E459,'Np Quality'!A:M,8,FALSE))),"-",VLOOKUP(L459&amp;"-"&amp;E459,'Np Quality'!A:M,8,FALSE)))</f>
        <v>0.9</v>
      </c>
      <c r="R459" s="283">
        <f>IF(ISBLANK(L459),"",IF(OR(ISBLANK(VLOOKUP(L459&amp;"-"&amp;E459,'Np Quality'!A:M,9,FALSE)),ISERROR(VLOOKUP(L459&amp;"-"&amp;E459,'Np Quality'!A:M,9,FALSE))),"-",VLOOKUP(L459&amp;"-"&amp;E459,'Np Quality'!A:M,9,FALSE)))</f>
        <v>0</v>
      </c>
      <c r="S459" s="394"/>
      <c r="T459" s="395" t="str">
        <f>IF(ISNUMBER(B459),CHOOSE(B459,L459,L459&amp;","&amp;L462,L459&amp;","&amp;L462&amp;","&amp;L463,L459&amp;","&amp;L462&amp;","&amp;L463&amp;","&amp;L464),"")</f>
        <v>V1-MB1</v>
      </c>
      <c r="U459" s="395" t="str">
        <f t="shared" si="77"/>
        <v>SIS</v>
      </c>
      <c r="V459" s="402">
        <v>3.8</v>
      </c>
      <c r="W459" s="282">
        <v>46074</v>
      </c>
      <c r="X459" s="258">
        <f t="shared" si="74"/>
        <v>2</v>
      </c>
      <c r="Y459" s="258">
        <f t="shared" si="75"/>
        <v>2026</v>
      </c>
    </row>
    <row r="460" spans="1:25">
      <c r="A460" s="382" t="str">
        <f t="shared" si="78"/>
        <v>D1-07-09</v>
      </c>
      <c r="B460" s="383">
        <f t="shared" si="76"/>
        <v>1</v>
      </c>
      <c r="C460" s="236" t="s">
        <v>43</v>
      </c>
      <c r="D460" s="282">
        <v>46063</v>
      </c>
      <c r="E460" s="384">
        <f t="shared" si="79"/>
        <v>46063</v>
      </c>
      <c r="F460" s="388">
        <v>0</v>
      </c>
      <c r="G460" s="243">
        <v>9</v>
      </c>
      <c r="H460" s="244" t="s">
        <v>205</v>
      </c>
      <c r="I460" s="243">
        <v>7</v>
      </c>
      <c r="J460" s="244" t="s">
        <v>166</v>
      </c>
      <c r="K460" s="244" t="s">
        <v>122</v>
      </c>
      <c r="L460" s="244" t="s">
        <v>163</v>
      </c>
      <c r="M460" s="244" t="s">
        <v>213</v>
      </c>
      <c r="N460" s="290">
        <v>2.4</v>
      </c>
      <c r="O460" s="391" t="str">
        <f>IF(ISBLANK(L460),"",IF(OR(ISBLANK(VLOOKUP(L460&amp;"-"&amp;E460,'Np Quality'!A:M,6,FALSE)),ISERROR(VLOOKUP(L460&amp;"-"&amp;E460,'Np Quality'!A:M,6,FALSE))),"-",VLOOKUP(L460&amp;"-"&amp;E460,'Np Quality'!A:M,6,FALSE)))</f>
        <v>Np4</v>
      </c>
      <c r="P460" s="391">
        <f>IF(ISBLANK(L460),"",IF(OR(ISBLANK(VLOOKUP(L460&amp;"-"&amp;E460,'Np Quality'!A:M,7,FALSE)),ISERROR(VLOOKUP(L460&amp;"-"&amp;E460,'Np Quality'!A:M,7,FALSE))),"-",VLOOKUP(L460&amp;"-"&amp;E460,'Np Quality'!A:M,7,FALSE)))</f>
        <v>0.9</v>
      </c>
      <c r="Q460" s="391">
        <f>IF(ISBLANK(L460),"",IF(OR(ISBLANK(VLOOKUP(L460&amp;"-"&amp;E460,'Np Quality'!A:M,8,FALSE)),ISERROR(VLOOKUP(L460&amp;"-"&amp;E460,'Np Quality'!A:M,8,FALSE))),"-",VLOOKUP(L460&amp;"-"&amp;E460,'Np Quality'!A:M,8,FALSE)))</f>
        <v>0.9</v>
      </c>
      <c r="R460" s="283">
        <f>IF(ISBLANK(L460),"",IF(OR(ISBLANK(VLOOKUP(L460&amp;"-"&amp;E460,'Np Quality'!A:M,9,FALSE)),ISERROR(VLOOKUP(L460&amp;"-"&amp;E460,'Np Quality'!A:M,9,FALSE))),"-",VLOOKUP(L460&amp;"-"&amp;E460,'Np Quality'!A:M,9,FALSE)))</f>
        <v>0</v>
      </c>
      <c r="S460" s="394"/>
      <c r="T460" s="395" t="str">
        <f t="shared" si="80"/>
        <v>V1-MB1</v>
      </c>
      <c r="U460" s="395" t="str">
        <f t="shared" si="77"/>
        <v>SIS</v>
      </c>
      <c r="V460" s="402">
        <v>3.8</v>
      </c>
      <c r="W460" s="282">
        <v>46077</v>
      </c>
      <c r="X460" s="258">
        <f t="shared" si="74"/>
        <v>2</v>
      </c>
      <c r="Y460" s="258">
        <f t="shared" si="75"/>
        <v>2026</v>
      </c>
    </row>
    <row r="461" spans="1:25">
      <c r="A461" s="382" t="str">
        <f t="shared" si="78"/>
        <v>D1-08-09</v>
      </c>
      <c r="B461" s="383">
        <f t="shared" si="76"/>
        <v>1</v>
      </c>
      <c r="C461" s="236" t="s">
        <v>43</v>
      </c>
      <c r="D461" s="282">
        <v>46063</v>
      </c>
      <c r="E461" s="384">
        <f t="shared" si="79"/>
        <v>46063</v>
      </c>
      <c r="F461" s="388">
        <v>0</v>
      </c>
      <c r="G461" s="243">
        <v>9</v>
      </c>
      <c r="H461" s="244" t="s">
        <v>205</v>
      </c>
      <c r="I461" s="243">
        <v>8</v>
      </c>
      <c r="J461" s="244" t="s">
        <v>166</v>
      </c>
      <c r="K461" s="244" t="s">
        <v>122</v>
      </c>
      <c r="L461" s="244" t="s">
        <v>163</v>
      </c>
      <c r="M461" s="244" t="s">
        <v>213</v>
      </c>
      <c r="N461" s="290">
        <v>2.4</v>
      </c>
      <c r="O461" s="391" t="str">
        <f>IF(ISBLANK(L461),"",IF(OR(ISBLANK(VLOOKUP(L461&amp;"-"&amp;E461,'Np Quality'!A:M,6,FALSE)),ISERROR(VLOOKUP(L461&amp;"-"&amp;E461,'Np Quality'!A:M,6,FALSE))),"-",VLOOKUP(L461&amp;"-"&amp;E461,'Np Quality'!A:M,6,FALSE)))</f>
        <v>Np4</v>
      </c>
      <c r="P461" s="391">
        <f>IF(ISBLANK(L471),"",IF(OR(ISBLANK(VLOOKUP(L471&amp;"-"&amp;E471,'Np Quality'!A:M,7,FALSE)),ISERROR(VLOOKUP(L471&amp;"-"&amp;E471,'Np Quality'!A:M,7,FALSE))),"-",VLOOKUP(L471&amp;"-"&amp;E471,'Np Quality'!A:M,7,FALSE)))</f>
        <v>0.9</v>
      </c>
      <c r="Q461" s="391">
        <f>IF(ISBLANK(L461),"",IF(OR(ISBLANK(VLOOKUP(L461&amp;"-"&amp;E461,'Np Quality'!A:M,8,FALSE)),ISERROR(VLOOKUP(L461&amp;"-"&amp;E461,'Np Quality'!A:M,8,FALSE))),"-",VLOOKUP(L461&amp;"-"&amp;E461,'Np Quality'!A:M,8,FALSE)))</f>
        <v>0.9</v>
      </c>
      <c r="R461" s="283">
        <f>IF(ISBLANK(L461),"",IF(OR(ISBLANK(VLOOKUP(L461&amp;"-"&amp;E461,'Np Quality'!A:M,9,FALSE)),ISERROR(VLOOKUP(L461&amp;"-"&amp;E461,'Np Quality'!A:M,9,FALSE))),"-",VLOOKUP(L461&amp;"-"&amp;E461,'Np Quality'!A:M,9,FALSE)))</f>
        <v>0</v>
      </c>
      <c r="S461" s="394"/>
      <c r="T461" s="395" t="str">
        <f t="shared" si="80"/>
        <v>V1-MB1</v>
      </c>
      <c r="U461" s="395" t="str">
        <f t="shared" si="77"/>
        <v>SIS</v>
      </c>
      <c r="V461" s="401">
        <v>3.79</v>
      </c>
      <c r="W461" s="282">
        <v>46077</v>
      </c>
      <c r="X461" s="258">
        <f t="shared" si="74"/>
        <v>2</v>
      </c>
      <c r="Y461" s="258">
        <f t="shared" si="75"/>
        <v>2026</v>
      </c>
    </row>
    <row r="462" spans="1:25">
      <c r="A462" s="382" t="str">
        <f t="shared" si="78"/>
        <v>D1-09-09</v>
      </c>
      <c r="B462" s="383">
        <f t="shared" si="76"/>
        <v>1</v>
      </c>
      <c r="C462" s="236" t="s">
        <v>43</v>
      </c>
      <c r="D462" s="282">
        <v>46063</v>
      </c>
      <c r="E462" s="384">
        <f t="shared" si="79"/>
        <v>46063</v>
      </c>
      <c r="F462" s="388">
        <v>0</v>
      </c>
      <c r="G462" s="243">
        <v>9</v>
      </c>
      <c r="H462" s="244" t="s">
        <v>205</v>
      </c>
      <c r="I462" s="243">
        <v>9</v>
      </c>
      <c r="J462" s="244" t="s">
        <v>166</v>
      </c>
      <c r="K462" s="244" t="s">
        <v>122</v>
      </c>
      <c r="L462" s="244" t="s">
        <v>142</v>
      </c>
      <c r="M462" s="244" t="s">
        <v>213</v>
      </c>
      <c r="N462" s="290">
        <v>2.4</v>
      </c>
      <c r="O462" s="391" t="str">
        <f>IF(ISBLANK(L463),"",IF(OR(ISBLANK(VLOOKUP(L463&amp;"-"&amp;E463,'Np Quality'!A:M,6,FALSE)),ISERROR(VLOOKUP(L463&amp;"-"&amp;E463,'Np Quality'!A:M,6,FALSE))),"-",VLOOKUP(L463&amp;"-"&amp;E463,'Np Quality'!A:M,6,FALSE)))</f>
        <v>Np4</v>
      </c>
      <c r="P462" s="391">
        <f>IF(ISBLANK(L472),"",IF(OR(ISBLANK(VLOOKUP(L472&amp;"-"&amp;E472,'Np Quality'!A:M,7,FALSE)),ISERROR(VLOOKUP(L472&amp;"-"&amp;E472,'Np Quality'!A:M,7,FALSE))),"-",VLOOKUP(L472&amp;"-"&amp;E472,'Np Quality'!A:M,7,FALSE)))</f>
        <v>0.9</v>
      </c>
      <c r="Q462" s="391">
        <f>IF(ISBLANK(L462),"",IF(OR(ISBLANK(VLOOKUP(L462&amp;"-"&amp;E462,'Np Quality'!A:M,8,FALSE)),ISERROR(VLOOKUP(L462&amp;"-"&amp;E462,'Np Quality'!A:M,8,FALSE))),"-",VLOOKUP(L462&amp;"-"&amp;E462,'Np Quality'!A:M,8,FALSE)))</f>
        <v>0.9</v>
      </c>
      <c r="R462" s="283">
        <f>IF(ISBLANK(L462),"",IF(OR(ISBLANK(VLOOKUP(L462&amp;"-"&amp;E462,'Np Quality'!A:M,9,FALSE)),ISERROR(VLOOKUP(L462&amp;"-"&amp;E462,'Np Quality'!A:M,9,FALSE))),"-",VLOOKUP(L462&amp;"-"&amp;E462,'Np Quality'!A:M,9,FALSE)))</f>
        <v>0.01</v>
      </c>
      <c r="S462" s="394"/>
      <c r="T462" s="395" t="str">
        <f t="shared" si="80"/>
        <v>V1-MA1</v>
      </c>
      <c r="U462" s="395" t="str">
        <f t="shared" si="77"/>
        <v>SIS</v>
      </c>
      <c r="V462" s="401">
        <v>3.76</v>
      </c>
      <c r="W462" s="282">
        <v>46077</v>
      </c>
      <c r="X462" s="258">
        <f t="shared" si="74"/>
        <v>2</v>
      </c>
      <c r="Y462" s="258">
        <f t="shared" si="75"/>
        <v>2026</v>
      </c>
    </row>
    <row r="463" spans="1:25">
      <c r="A463" s="382" t="str">
        <f t="shared" si="78"/>
        <v>D1-10-09</v>
      </c>
      <c r="B463" s="383">
        <f t="shared" si="76"/>
        <v>1</v>
      </c>
      <c r="C463" s="236" t="s">
        <v>43</v>
      </c>
      <c r="D463" s="282">
        <v>46063</v>
      </c>
      <c r="E463" s="384">
        <f t="shared" si="79"/>
        <v>46063</v>
      </c>
      <c r="F463" s="388">
        <v>0</v>
      </c>
      <c r="G463" s="243">
        <v>9</v>
      </c>
      <c r="H463" s="244" t="s">
        <v>205</v>
      </c>
      <c r="I463" s="243">
        <v>10</v>
      </c>
      <c r="J463" s="244" t="s">
        <v>166</v>
      </c>
      <c r="K463" s="244" t="s">
        <v>122</v>
      </c>
      <c r="L463" s="244" t="s">
        <v>142</v>
      </c>
      <c r="M463" s="244" t="s">
        <v>213</v>
      </c>
      <c r="N463" s="290">
        <v>2.4</v>
      </c>
      <c r="O463" s="391" t="str">
        <f>IF(ISBLANK(L463),"",IF(OR(ISBLANK(VLOOKUP(L463&amp;"-"&amp;E463,'Np Quality'!A:M,6,FALSE)),ISERROR(VLOOKUP(L463&amp;"-"&amp;E463,'Np Quality'!A:M,6,FALSE))),"-",VLOOKUP(L463&amp;"-"&amp;E463,'Np Quality'!A:M,6,FALSE)))</f>
        <v>Np4</v>
      </c>
      <c r="P463" s="391">
        <f>IF(ISBLANK(L474),"",IF(OR(ISBLANK(VLOOKUP(L474&amp;"-"&amp;E474,'Np Quality'!A:M,7,FALSE)),ISERROR(VLOOKUP(L474&amp;"-"&amp;E474,'Np Quality'!A:M,7,FALSE))),"-",VLOOKUP(L474&amp;"-"&amp;E474,'Np Quality'!A:M,7,FALSE)))</f>
        <v>0.9</v>
      </c>
      <c r="Q463" s="391">
        <f>IF(ISBLANK(L463),"",IF(OR(ISBLANK(VLOOKUP(L463&amp;"-"&amp;E463,'Np Quality'!A:M,8,FALSE)),ISERROR(VLOOKUP(L463&amp;"-"&amp;E463,'Np Quality'!A:M,8,FALSE))),"-",VLOOKUP(L463&amp;"-"&amp;E463,'Np Quality'!A:M,8,FALSE)))</f>
        <v>0.9</v>
      </c>
      <c r="R463" s="283">
        <f>IF(ISBLANK(L463),"",IF(OR(ISBLANK(VLOOKUP(L463&amp;"-"&amp;E463,'Np Quality'!A:M,9,FALSE)),ISERROR(VLOOKUP(L463&amp;"-"&amp;E463,'Np Quality'!A:M,9,FALSE))),"-",VLOOKUP(L463&amp;"-"&amp;E463,'Np Quality'!A:M,9,FALSE)))</f>
        <v>0.01</v>
      </c>
      <c r="S463" s="394"/>
      <c r="T463" s="395" t="str">
        <f t="shared" si="80"/>
        <v>V1-MA1</v>
      </c>
      <c r="U463" s="395" t="str">
        <f t="shared" si="77"/>
        <v>SIS</v>
      </c>
      <c r="V463" s="401">
        <v>3.75</v>
      </c>
      <c r="W463" s="282">
        <v>46077</v>
      </c>
      <c r="X463" s="258">
        <f t="shared" si="74"/>
        <v>2</v>
      </c>
      <c r="Y463" s="258">
        <f t="shared" si="75"/>
        <v>2026</v>
      </c>
    </row>
    <row r="464" spans="1:25">
      <c r="A464" s="382" t="str">
        <f t="shared" si="78"/>
        <v>B1-01-09</v>
      </c>
      <c r="B464" s="383">
        <f t="shared" si="76"/>
        <v>1</v>
      </c>
      <c r="C464" s="236" t="s">
        <v>43</v>
      </c>
      <c r="D464" s="282">
        <v>46066</v>
      </c>
      <c r="E464" s="384">
        <f t="shared" si="79"/>
        <v>46066</v>
      </c>
      <c r="F464" s="388">
        <v>0</v>
      </c>
      <c r="G464" s="243">
        <v>9</v>
      </c>
      <c r="H464" s="244" t="s">
        <v>165</v>
      </c>
      <c r="I464" s="243">
        <v>1</v>
      </c>
      <c r="J464" s="244" t="s">
        <v>166</v>
      </c>
      <c r="K464" s="244" t="s">
        <v>122</v>
      </c>
      <c r="L464" s="244" t="s">
        <v>142</v>
      </c>
      <c r="M464" s="244" t="s">
        <v>213</v>
      </c>
      <c r="N464" s="290">
        <v>1.8</v>
      </c>
      <c r="O464" s="391" t="str">
        <f>IF(ISBLANK(L464),"",IF(OR(ISBLANK(VLOOKUP(L464&amp;"-"&amp;E464,'Np Quality'!A:M,6,FALSE)),ISERROR(VLOOKUP(L464&amp;"-"&amp;E464,'Np Quality'!A:M,6,FALSE))),"-",VLOOKUP(L464&amp;"-"&amp;E464,'Np Quality'!A:M,6,FALSE)))</f>
        <v>Np4</v>
      </c>
      <c r="P464" s="391">
        <f>IF(ISBLANK(L474),"",IF(OR(ISBLANK(VLOOKUP(L474&amp;"-"&amp;E474,'Np Quality'!A:M,7,FALSE)),ISERROR(VLOOKUP(L474&amp;"-"&amp;E474,'Np Quality'!A:M,7,FALSE))),"-",VLOOKUP(L474&amp;"-"&amp;E474,'Np Quality'!A:M,7,FALSE)))</f>
        <v>0.9</v>
      </c>
      <c r="Q464" s="391">
        <f>IF(ISBLANK(L465),"",IF(OR(ISBLANK(VLOOKUP(L465&amp;"-"&amp;E465,'Np Quality'!A:M,8,FALSE)),ISERROR(VLOOKUP(L465&amp;"-"&amp;E465,'Np Quality'!A:M,8,FALSE))),"-",VLOOKUP(L465&amp;"-"&amp;E465,'Np Quality'!A:M,8,FALSE)))</f>
        <v>0.9</v>
      </c>
      <c r="R464" s="283">
        <f>IF(ISBLANK(L464),"",IF(OR(ISBLANK(VLOOKUP(L464&amp;"-"&amp;E464,'Np Quality'!A:M,9,FALSE)),ISERROR(VLOOKUP(L464&amp;"-"&amp;E464,'Np Quality'!A:M,9,FALSE))),"-",VLOOKUP(L464&amp;"-"&amp;E464,'Np Quality'!A:M,9,FALSE)))</f>
        <v>0.01</v>
      </c>
      <c r="S464" s="394"/>
      <c r="T464" s="395" t="str">
        <f t="shared" si="80"/>
        <v>V1-MA1</v>
      </c>
      <c r="U464" s="395" t="str">
        <f t="shared" si="77"/>
        <v>SIS</v>
      </c>
      <c r="V464" s="401">
        <v>2.99</v>
      </c>
      <c r="W464" s="282">
        <v>46077</v>
      </c>
      <c r="X464" s="258">
        <f t="shared" si="74"/>
        <v>2</v>
      </c>
      <c r="Y464" s="258">
        <f t="shared" si="75"/>
        <v>2026</v>
      </c>
    </row>
    <row r="465" spans="1:25">
      <c r="A465" s="382" t="str">
        <f t="shared" si="78"/>
        <v>B1-02-09</v>
      </c>
      <c r="B465" s="383">
        <f t="shared" si="76"/>
        <v>1</v>
      </c>
      <c r="C465" s="236" t="s">
        <v>43</v>
      </c>
      <c r="D465" s="282">
        <v>46066</v>
      </c>
      <c r="E465" s="384">
        <f t="shared" si="79"/>
        <v>46066</v>
      </c>
      <c r="F465" s="388">
        <v>0</v>
      </c>
      <c r="G465" s="243">
        <v>9</v>
      </c>
      <c r="H465" s="244" t="s">
        <v>165</v>
      </c>
      <c r="I465" s="243">
        <v>2</v>
      </c>
      <c r="J465" s="244" t="s">
        <v>166</v>
      </c>
      <c r="K465" s="244" t="s">
        <v>122</v>
      </c>
      <c r="L465" s="244" t="s">
        <v>142</v>
      </c>
      <c r="M465" s="244" t="s">
        <v>213</v>
      </c>
      <c r="N465" s="290">
        <v>1.8</v>
      </c>
      <c r="O465" s="391" t="str">
        <f>IF(ISBLANK(L465),"",IF(OR(ISBLANK(VLOOKUP(L465&amp;"-"&amp;E465,'Np Quality'!A:M,6,FALSE)),ISERROR(VLOOKUP(L465&amp;"-"&amp;E465,'Np Quality'!A:M,6,FALSE))),"-",VLOOKUP(L465&amp;"-"&amp;E465,'Np Quality'!A:M,6,FALSE)))</f>
        <v>Np4</v>
      </c>
      <c r="P465" s="391">
        <f>IF(ISBLANK(L475),"",IF(OR(ISBLANK(VLOOKUP(L475&amp;"-"&amp;E475,'Np Quality'!A:M,7,FALSE)),ISERROR(VLOOKUP(L475&amp;"-"&amp;E475,'Np Quality'!A:M,7,FALSE))),"-",VLOOKUP(L475&amp;"-"&amp;E475,'Np Quality'!A:M,7,FALSE)))</f>
        <v>0.9</v>
      </c>
      <c r="Q465" s="391">
        <f>IF(ISBLANK(L465),"",IF(OR(ISBLANK(VLOOKUP(L465&amp;"-"&amp;E465,'Np Quality'!A:M,8,FALSE)),ISERROR(VLOOKUP(L465&amp;"-"&amp;E465,'Np Quality'!A:M,8,FALSE))),"-",VLOOKUP(L465&amp;"-"&amp;E465,'Np Quality'!A:M,8,FALSE)))</f>
        <v>0.9</v>
      </c>
      <c r="R465" s="283">
        <f>IF(ISBLANK(L466),"",IF(OR(ISBLANK(VLOOKUP(L466&amp;"-"&amp;E466,'Np Quality'!A:M,9,FALSE)),ISERROR(VLOOKUP(L466&amp;"-"&amp;E466,'Np Quality'!A:M,9,FALSE))),"-",VLOOKUP(L466&amp;"-"&amp;E466,'Np Quality'!A:M,9,FALSE)))</f>
        <v>0.01</v>
      </c>
      <c r="S465" s="394"/>
      <c r="T465" s="395" t="str">
        <f t="shared" si="80"/>
        <v>V1-MA1</v>
      </c>
      <c r="U465" s="395" t="str">
        <f t="shared" si="77"/>
        <v>SIS</v>
      </c>
      <c r="V465" s="401">
        <v>2.99</v>
      </c>
      <c r="W465" s="282">
        <v>46077</v>
      </c>
      <c r="X465" s="258">
        <f t="shared" si="74"/>
        <v>2</v>
      </c>
      <c r="Y465" s="258">
        <f t="shared" si="75"/>
        <v>2026</v>
      </c>
    </row>
    <row r="466" spans="1:25">
      <c r="A466" s="382" t="str">
        <f t="shared" si="78"/>
        <v>B1-03-09</v>
      </c>
      <c r="B466" s="383">
        <f t="shared" si="76"/>
        <v>1</v>
      </c>
      <c r="C466" s="236" t="s">
        <v>43</v>
      </c>
      <c r="D466" s="282">
        <v>46066</v>
      </c>
      <c r="E466" s="384">
        <f t="shared" si="79"/>
        <v>46066</v>
      </c>
      <c r="F466" s="388">
        <v>0</v>
      </c>
      <c r="G466" s="243">
        <v>9</v>
      </c>
      <c r="H466" s="244" t="s">
        <v>165</v>
      </c>
      <c r="I466" s="243">
        <v>3</v>
      </c>
      <c r="J466" s="244" t="s">
        <v>166</v>
      </c>
      <c r="K466" s="244" t="s">
        <v>122</v>
      </c>
      <c r="L466" s="244" t="s">
        <v>142</v>
      </c>
      <c r="M466" s="244" t="s">
        <v>213</v>
      </c>
      <c r="N466" s="290">
        <v>1.8</v>
      </c>
      <c r="O466" s="391" t="str">
        <f>IF(ISBLANK(L466),"",IF(OR(ISBLANK(VLOOKUP(L466&amp;"-"&amp;E466,'Np Quality'!A:M,6,FALSE)),ISERROR(VLOOKUP(L466&amp;"-"&amp;E466,'Np Quality'!A:M,6,FALSE))),"-",VLOOKUP(L466&amp;"-"&amp;E466,'Np Quality'!A:M,6,FALSE)))</f>
        <v>Np4</v>
      </c>
      <c r="P466" s="391">
        <f>IF(ISBLANK(L476),"",IF(OR(ISBLANK(VLOOKUP(L476&amp;"-"&amp;E476,'Np Quality'!A:M,7,FALSE)),ISERROR(VLOOKUP(L476&amp;"-"&amp;E476,'Np Quality'!A:M,7,FALSE))),"-",VLOOKUP(L476&amp;"-"&amp;E476,'Np Quality'!A:M,7,FALSE)))</f>
        <v>0.9</v>
      </c>
      <c r="Q466" s="391">
        <f>IF(ISBLANK(L466),"",IF(OR(ISBLANK(VLOOKUP(L466&amp;"-"&amp;E466,'Np Quality'!A:M,8,FALSE)),ISERROR(VLOOKUP(L466&amp;"-"&amp;E466,'Np Quality'!A:M,8,FALSE))),"-",VLOOKUP(L466&amp;"-"&amp;E466,'Np Quality'!A:M,8,FALSE)))</f>
        <v>0.9</v>
      </c>
      <c r="R466" s="283">
        <f>IF(ISBLANK(L466),"",IF(OR(ISBLANK(VLOOKUP(L466&amp;"-"&amp;E466,'Np Quality'!A:M,9,FALSE)),ISERROR(VLOOKUP(L466&amp;"-"&amp;E466,'Np Quality'!A:M,9,FALSE))),"-",VLOOKUP(L466&amp;"-"&amp;E466,'Np Quality'!A:M,9,FALSE)))</f>
        <v>0.01</v>
      </c>
      <c r="S466" s="394"/>
      <c r="T466" s="395" t="str">
        <f t="shared" si="80"/>
        <v>V1-MA1</v>
      </c>
      <c r="U466" s="395" t="str">
        <f t="shared" si="77"/>
        <v>SIS</v>
      </c>
      <c r="V466" s="401">
        <v>2.99</v>
      </c>
      <c r="W466" s="282">
        <v>46082</v>
      </c>
      <c r="X466" s="258">
        <f t="shared" si="74"/>
        <v>3</v>
      </c>
      <c r="Y466" s="258">
        <f t="shared" si="75"/>
        <v>2026</v>
      </c>
    </row>
    <row r="467" spans="1:25">
      <c r="A467" s="382" t="str">
        <f t="shared" si="78"/>
        <v>B1-04-09</v>
      </c>
      <c r="B467" s="383">
        <f t="shared" si="76"/>
        <v>1</v>
      </c>
      <c r="C467" s="236" t="s">
        <v>43</v>
      </c>
      <c r="D467" s="282">
        <v>46066</v>
      </c>
      <c r="E467" s="384">
        <f t="shared" si="79"/>
        <v>46066</v>
      </c>
      <c r="F467" s="388">
        <v>0</v>
      </c>
      <c r="G467" s="243">
        <v>9</v>
      </c>
      <c r="H467" s="244" t="s">
        <v>165</v>
      </c>
      <c r="I467" s="243">
        <v>4</v>
      </c>
      <c r="J467" s="244" t="s">
        <v>166</v>
      </c>
      <c r="K467" s="244" t="s">
        <v>122</v>
      </c>
      <c r="L467" s="244" t="s">
        <v>142</v>
      </c>
      <c r="M467" s="244" t="s">
        <v>213</v>
      </c>
      <c r="N467" s="290">
        <v>1.8</v>
      </c>
      <c r="O467" s="391" t="str">
        <f>IF(ISBLANK(L467),"",IF(OR(ISBLANK(VLOOKUP(L467&amp;"-"&amp;E467,'Np Quality'!A:M,6,FALSE)),ISERROR(VLOOKUP(L467&amp;"-"&amp;E467,'Np Quality'!A:M,6,FALSE))),"-",VLOOKUP(L467&amp;"-"&amp;E467,'Np Quality'!A:M,6,FALSE)))</f>
        <v>Np4</v>
      </c>
      <c r="P467" s="391">
        <f>IF(ISBLANK(L467),"",IF(OR(ISBLANK(VLOOKUP(L467&amp;"-"&amp;E467,'Np Quality'!A:M,7,FALSE)),ISERROR(VLOOKUP(L467&amp;"-"&amp;E467,'Np Quality'!A:M,7,FALSE))),"-",VLOOKUP(L467&amp;"-"&amp;E467,'Np Quality'!A:M,7,FALSE)))</f>
        <v>0.9</v>
      </c>
      <c r="Q467" s="391">
        <f>IF(ISBLANK(L477),"",IF(OR(ISBLANK(VLOOKUP(L477&amp;"-"&amp;E477,'Np Quality'!A:M,8,FALSE)),ISERROR(VLOOKUP(L477&amp;"-"&amp;E477,'Np Quality'!A:M,8,FALSE))),"-",VLOOKUP(L477&amp;"-"&amp;E477,'Np Quality'!A:M,8,FALSE)))</f>
        <v>0.9</v>
      </c>
      <c r="R467" s="283">
        <f>IF(ISBLANK(L467),"",IF(OR(ISBLANK(VLOOKUP(L467&amp;"-"&amp;E467,'Np Quality'!A:M,9,FALSE)),ISERROR(VLOOKUP(L467&amp;"-"&amp;E467,'Np Quality'!A:M,9,FALSE))),"-",VLOOKUP(L467&amp;"-"&amp;E467,'Np Quality'!A:M,9,FALSE)))</f>
        <v>0.01</v>
      </c>
      <c r="S467" s="394"/>
      <c r="T467" s="395" t="str">
        <f t="shared" si="80"/>
        <v>V1-MA1</v>
      </c>
      <c r="U467" s="395" t="str">
        <f t="shared" si="77"/>
        <v>SIS</v>
      </c>
      <c r="V467" s="401">
        <v>2.99</v>
      </c>
      <c r="W467" s="282">
        <v>46081</v>
      </c>
      <c r="X467" s="258">
        <f t="shared" si="74"/>
        <v>2</v>
      </c>
      <c r="Y467" s="258">
        <f t="shared" si="75"/>
        <v>2026</v>
      </c>
    </row>
    <row r="468" spans="1:25">
      <c r="A468" s="382" t="str">
        <f t="shared" si="78"/>
        <v>B1-05-09</v>
      </c>
      <c r="B468" s="383">
        <f t="shared" si="76"/>
        <v>1</v>
      </c>
      <c r="C468" s="236" t="s">
        <v>43</v>
      </c>
      <c r="D468" s="282">
        <v>46066</v>
      </c>
      <c r="E468" s="384">
        <f t="shared" si="79"/>
        <v>46066</v>
      </c>
      <c r="F468" s="388">
        <v>0</v>
      </c>
      <c r="G468" s="243">
        <v>9</v>
      </c>
      <c r="H468" s="244" t="s">
        <v>165</v>
      </c>
      <c r="I468" s="243">
        <v>5</v>
      </c>
      <c r="J468" s="244" t="s">
        <v>166</v>
      </c>
      <c r="K468" s="244" t="s">
        <v>122</v>
      </c>
      <c r="L468" s="244" t="s">
        <v>142</v>
      </c>
      <c r="M468" s="244" t="s">
        <v>213</v>
      </c>
      <c r="N468" s="290">
        <v>1.8</v>
      </c>
      <c r="O468" s="391" t="str">
        <f>IF(ISBLANK(L468),"",IF(OR(ISBLANK(VLOOKUP(L468&amp;"-"&amp;E468,'Np Quality'!A:M,6,FALSE)),ISERROR(VLOOKUP(L468&amp;"-"&amp;E468,'Np Quality'!A:M,6,FALSE))),"-",VLOOKUP(L468&amp;"-"&amp;E468,'Np Quality'!A:M,6,FALSE)))</f>
        <v>Np4</v>
      </c>
      <c r="P468" s="391">
        <f>IF(ISBLANK(L468),"",IF(OR(ISBLANK(VLOOKUP(L468&amp;"-"&amp;E468,'Np Quality'!A:M,7,FALSE)),ISERROR(VLOOKUP(L468&amp;"-"&amp;E468,'Np Quality'!A:M,7,FALSE))),"-",VLOOKUP(L468&amp;"-"&amp;E468,'Np Quality'!A:M,7,FALSE)))</f>
        <v>0.9</v>
      </c>
      <c r="Q468" s="391">
        <f>IF(ISBLANK(L478),"",IF(OR(ISBLANK(VLOOKUP(L478&amp;"-"&amp;E478,'Np Quality'!A:M,8,FALSE)),ISERROR(VLOOKUP(L478&amp;"-"&amp;E478,'Np Quality'!A:M,8,FALSE))),"-",VLOOKUP(L478&amp;"-"&amp;E478,'Np Quality'!A:M,8,FALSE)))</f>
        <v>0.9</v>
      </c>
      <c r="R468" s="283">
        <f>IF(ISBLANK(L468),"",IF(OR(ISBLANK(VLOOKUP(L468&amp;"-"&amp;E468,'Np Quality'!A:M,9,FALSE)),ISERROR(VLOOKUP(L468&amp;"-"&amp;E468,'Np Quality'!A:M,9,FALSE))),"-",VLOOKUP(L468&amp;"-"&amp;E468,'Np Quality'!A:M,9,FALSE)))</f>
        <v>0.01</v>
      </c>
      <c r="S468" s="394"/>
      <c r="T468" s="395" t="str">
        <f t="shared" si="80"/>
        <v>V1-MA1</v>
      </c>
      <c r="U468" s="395" t="str">
        <f t="shared" si="77"/>
        <v>SIS</v>
      </c>
      <c r="V468" s="401">
        <v>2.98</v>
      </c>
      <c r="W468" s="282">
        <v>46081</v>
      </c>
      <c r="X468" s="258">
        <f t="shared" si="74"/>
        <v>2</v>
      </c>
      <c r="Y468" s="258">
        <f t="shared" si="75"/>
        <v>2026</v>
      </c>
    </row>
    <row r="469" spans="1:25">
      <c r="A469" s="382" t="str">
        <f t="shared" si="78"/>
        <v>B1-06-09</v>
      </c>
      <c r="B469" s="383">
        <f t="shared" si="76"/>
        <v>1</v>
      </c>
      <c r="C469" s="236" t="s">
        <v>43</v>
      </c>
      <c r="D469" s="282">
        <v>46066</v>
      </c>
      <c r="E469" s="384">
        <f t="shared" si="79"/>
        <v>46066</v>
      </c>
      <c r="F469" s="388">
        <v>0</v>
      </c>
      <c r="G469" s="243">
        <v>9</v>
      </c>
      <c r="H469" s="244" t="s">
        <v>165</v>
      </c>
      <c r="I469" s="243">
        <v>6</v>
      </c>
      <c r="J469" s="244" t="s">
        <v>166</v>
      </c>
      <c r="K469" s="244" t="s">
        <v>122</v>
      </c>
      <c r="L469" s="244" t="s">
        <v>163</v>
      </c>
      <c r="M469" s="244" t="s">
        <v>213</v>
      </c>
      <c r="N469" s="290">
        <v>1.8</v>
      </c>
      <c r="O469" s="391" t="str">
        <f>IF(ISBLANK(L469),"",IF(OR(ISBLANK(VLOOKUP(L469&amp;"-"&amp;E469,'Np Quality'!A:M,6,FALSE)),ISERROR(VLOOKUP(L469&amp;"-"&amp;E469,'Np Quality'!A:M,6,FALSE))),"-",VLOOKUP(L469&amp;"-"&amp;E469,'Np Quality'!A:M,6,FALSE)))</f>
        <v>Np4</v>
      </c>
      <c r="P469" s="391">
        <f>IF(ISBLANK(L469),"",IF(OR(ISBLANK(VLOOKUP(L469&amp;"-"&amp;E469,'Np Quality'!A:M,7,FALSE)),ISERROR(VLOOKUP(L469&amp;"-"&amp;E469,'Np Quality'!A:M,7,FALSE))),"-",VLOOKUP(L469&amp;"-"&amp;E469,'Np Quality'!A:M,7,FALSE)))</f>
        <v>0.9</v>
      </c>
      <c r="Q469" s="391">
        <f>IF(ISBLANK(L479),"",IF(OR(ISBLANK(VLOOKUP(L479&amp;"-"&amp;E479,'Np Quality'!A:M,8,FALSE)),ISERROR(VLOOKUP(L479&amp;"-"&amp;E479,'Np Quality'!A:M,8,FALSE))),"-",VLOOKUP(L479&amp;"-"&amp;E479,'Np Quality'!A:M,8,FALSE)))</f>
        <v>0.9</v>
      </c>
      <c r="R469" s="283">
        <f>IF(ISBLANK(L469),"",IF(OR(ISBLANK(VLOOKUP(L469&amp;"-"&amp;E469,'Np Quality'!A:M,9,FALSE)),ISERROR(VLOOKUP(L469&amp;"-"&amp;E469,'Np Quality'!A:M,9,FALSE))),"-",VLOOKUP(L469&amp;"-"&amp;E469,'Np Quality'!A:M,9,FALSE)))</f>
        <v>0.01</v>
      </c>
      <c r="S469" s="394"/>
      <c r="T469" s="395" t="str">
        <f t="shared" si="80"/>
        <v>V1-MB1</v>
      </c>
      <c r="U469" s="395" t="str">
        <f t="shared" si="77"/>
        <v>SIS</v>
      </c>
      <c r="V469" s="401">
        <v>2.99</v>
      </c>
      <c r="W469" s="282">
        <v>46080</v>
      </c>
      <c r="X469" s="258">
        <f t="shared" si="74"/>
        <v>2</v>
      </c>
      <c r="Y469" s="258">
        <f t="shared" si="75"/>
        <v>2026</v>
      </c>
    </row>
    <row r="470" spans="1:25">
      <c r="A470" s="382" t="str">
        <f t="shared" si="78"/>
        <v>B1-07-09</v>
      </c>
      <c r="B470" s="383">
        <f t="shared" si="76"/>
        <v>1</v>
      </c>
      <c r="C470" s="236" t="s">
        <v>43</v>
      </c>
      <c r="D470" s="282">
        <v>46066</v>
      </c>
      <c r="E470" s="384">
        <f t="shared" si="79"/>
        <v>46066</v>
      </c>
      <c r="F470" s="388">
        <v>0</v>
      </c>
      <c r="G470" s="243">
        <v>9</v>
      </c>
      <c r="H470" s="244" t="s">
        <v>165</v>
      </c>
      <c r="I470" s="243">
        <v>7</v>
      </c>
      <c r="J470" s="244" t="s">
        <v>166</v>
      </c>
      <c r="K470" s="244" t="s">
        <v>122</v>
      </c>
      <c r="L470" s="244" t="s">
        <v>163</v>
      </c>
      <c r="M470" s="244" t="s">
        <v>213</v>
      </c>
      <c r="N470" s="290">
        <v>1.8</v>
      </c>
      <c r="O470" s="391" t="str">
        <f>IF(ISBLANK(L470),"",IF(OR(ISBLANK(VLOOKUP(L470&amp;"-"&amp;E470,'Np Quality'!A:M,6,FALSE)),ISERROR(VLOOKUP(L470&amp;"-"&amp;E470,'Np Quality'!A:M,6,FALSE))),"-",VLOOKUP(L470&amp;"-"&amp;E470,'Np Quality'!A:M,6,FALSE)))</f>
        <v>Np4</v>
      </c>
      <c r="P470" s="391">
        <f>IF(ISBLANK(L470),"",IF(OR(ISBLANK(VLOOKUP(L470&amp;"-"&amp;E470,'Np Quality'!A:M,7,FALSE)),ISERROR(VLOOKUP(L470&amp;"-"&amp;E470,'Np Quality'!A:M,7,FALSE))),"-",VLOOKUP(L470&amp;"-"&amp;E470,'Np Quality'!A:M,7,FALSE)))</f>
        <v>0.9</v>
      </c>
      <c r="Q470" s="391">
        <f>IF(ISBLANK(L480),"",IF(OR(ISBLANK(VLOOKUP(L480&amp;"-"&amp;E480,'Np Quality'!A:M,8,FALSE)),ISERROR(VLOOKUP(L480&amp;"-"&amp;E480,'Np Quality'!A:M,8,FALSE))),"-",VLOOKUP(L480&amp;"-"&amp;E480,'Np Quality'!A:M,8,FALSE)))</f>
        <v>0.9</v>
      </c>
      <c r="R470" s="283">
        <f>IF(ISBLANK(L470),"",IF(OR(ISBLANK(VLOOKUP(L470&amp;"-"&amp;E470,'Np Quality'!A:M,9,FALSE)),ISERROR(VLOOKUP(L470&amp;"-"&amp;E470,'Np Quality'!A:M,9,FALSE))),"-",VLOOKUP(L470&amp;"-"&amp;E470,'Np Quality'!A:M,9,FALSE)))</f>
        <v>0.01</v>
      </c>
      <c r="S470" s="394"/>
      <c r="T470" s="395" t="str">
        <f t="shared" si="80"/>
        <v>V1-MB1</v>
      </c>
      <c r="U470" s="395" t="str">
        <f t="shared" si="77"/>
        <v>SIS</v>
      </c>
      <c r="V470" s="401">
        <v>2.99</v>
      </c>
      <c r="W470" s="282">
        <v>46080</v>
      </c>
      <c r="X470" s="258">
        <f t="shared" si="74"/>
        <v>2</v>
      </c>
      <c r="Y470" s="258">
        <f t="shared" si="75"/>
        <v>2026</v>
      </c>
    </row>
    <row r="471" spans="1:25">
      <c r="A471" s="382" t="str">
        <f t="shared" si="78"/>
        <v>B1-08-09</v>
      </c>
      <c r="B471" s="383">
        <f t="shared" si="76"/>
        <v>1</v>
      </c>
      <c r="C471" s="236" t="s">
        <v>43</v>
      </c>
      <c r="D471" s="282">
        <v>46066</v>
      </c>
      <c r="E471" s="384">
        <f t="shared" si="79"/>
        <v>46066</v>
      </c>
      <c r="F471" s="388">
        <v>0</v>
      </c>
      <c r="G471" s="243">
        <v>9</v>
      </c>
      <c r="H471" s="244" t="s">
        <v>165</v>
      </c>
      <c r="I471" s="243">
        <v>8</v>
      </c>
      <c r="J471" s="244" t="s">
        <v>166</v>
      </c>
      <c r="K471" s="244" t="s">
        <v>122</v>
      </c>
      <c r="L471" s="244" t="s">
        <v>163</v>
      </c>
      <c r="M471" s="244" t="s">
        <v>213</v>
      </c>
      <c r="N471" s="290">
        <v>1.8</v>
      </c>
      <c r="O471" s="391" t="str">
        <f>IF(ISBLANK(L471),"",IF(OR(ISBLANK(VLOOKUP(L471&amp;"-"&amp;E471,'Np Quality'!A:M,6,FALSE)),ISERROR(VLOOKUP(L471&amp;"-"&amp;E471,'Np Quality'!A:M,6,FALSE))),"-",VLOOKUP(L471&amp;"-"&amp;E471,'Np Quality'!A:M,6,FALSE)))</f>
        <v>Np4</v>
      </c>
      <c r="P471" s="391">
        <f>IF(ISBLANK(L471),"",IF(OR(ISBLANK(VLOOKUP(L471&amp;"-"&amp;E471,'Np Quality'!A:M,7,FALSE)),ISERROR(VLOOKUP(L471&amp;"-"&amp;E471,'Np Quality'!A:M,7,FALSE))),"-",VLOOKUP(L471&amp;"-"&amp;E471,'Np Quality'!A:M,7,FALSE)))</f>
        <v>0.9</v>
      </c>
      <c r="Q471" s="391">
        <f>IF(ISBLANK(L481),"",IF(OR(ISBLANK(VLOOKUP(L481&amp;"-"&amp;E481,'Np Quality'!A:M,8,FALSE)),ISERROR(VLOOKUP(L481&amp;"-"&amp;E481,'Np Quality'!A:M,8,FALSE))),"-",VLOOKUP(L481&amp;"-"&amp;E481,'Np Quality'!A:M,8,FALSE)))</f>
        <v>0.9</v>
      </c>
      <c r="R471" s="283">
        <f>IF(ISBLANK(L471),"",IF(OR(ISBLANK(VLOOKUP(L471&amp;"-"&amp;E471,'Np Quality'!A:M,9,FALSE)),ISERROR(VLOOKUP(L471&amp;"-"&amp;E471,'Np Quality'!A:M,9,FALSE))),"-",VLOOKUP(L471&amp;"-"&amp;E471,'Np Quality'!A:M,9,FALSE)))</f>
        <v>0.01</v>
      </c>
      <c r="S471" s="394"/>
      <c r="T471" s="395" t="str">
        <f t="shared" si="80"/>
        <v>V1-MB1</v>
      </c>
      <c r="U471" s="395" t="str">
        <f t="shared" si="77"/>
        <v>SIS</v>
      </c>
      <c r="V471" s="401">
        <v>2.98</v>
      </c>
      <c r="W471" s="282">
        <v>46081</v>
      </c>
      <c r="X471" s="258">
        <f t="shared" si="74"/>
        <v>2</v>
      </c>
      <c r="Y471" s="258">
        <f t="shared" si="75"/>
        <v>2026</v>
      </c>
    </row>
    <row r="472" spans="1:25">
      <c r="A472" s="382" t="str">
        <f t="shared" si="78"/>
        <v>E1-01-08</v>
      </c>
      <c r="B472" s="383">
        <f t="shared" si="76"/>
        <v>1</v>
      </c>
      <c r="C472" s="236" t="s">
        <v>43</v>
      </c>
      <c r="D472" s="282">
        <v>46067</v>
      </c>
      <c r="E472" s="384">
        <f t="shared" si="79"/>
        <v>46067</v>
      </c>
      <c r="F472" s="388">
        <v>0</v>
      </c>
      <c r="G472" s="243">
        <v>8</v>
      </c>
      <c r="H472" s="244" t="s">
        <v>215</v>
      </c>
      <c r="I472" s="243">
        <v>1</v>
      </c>
      <c r="J472" s="244" t="s">
        <v>166</v>
      </c>
      <c r="K472" s="244" t="s">
        <v>122</v>
      </c>
      <c r="L472" s="244" t="s">
        <v>142</v>
      </c>
      <c r="M472" s="244" t="s">
        <v>213</v>
      </c>
      <c r="N472" s="290">
        <v>1.2</v>
      </c>
      <c r="O472" s="391" t="str">
        <f>IF(ISBLANK(L473),"",IF(OR(ISBLANK(VLOOKUP(L473&amp;"-"&amp;E473,'Np Quality'!A:M,6,FALSE)),ISERROR(VLOOKUP(L473&amp;"-"&amp;E473,'Np Quality'!A:M,6,FALSE))),"-",VLOOKUP(L473&amp;"-"&amp;E473,'Np Quality'!A:M,6,FALSE)))</f>
        <v>Np4</v>
      </c>
      <c r="P472" s="391">
        <f>IF(ISBLANK(L472),"",IF(OR(ISBLANK(VLOOKUP(L472&amp;"-"&amp;E472,'Np Quality'!A:M,7,FALSE)),ISERROR(VLOOKUP(L472&amp;"-"&amp;E472,'Np Quality'!A:M,7,FALSE))),"-",VLOOKUP(L472&amp;"-"&amp;E472,'Np Quality'!A:M,7,FALSE)))</f>
        <v>0.9</v>
      </c>
      <c r="Q472" s="391">
        <f>IF(ISBLANK(L482),"",IF(OR(ISBLANK(VLOOKUP(L482&amp;"-"&amp;E482,'Np Quality'!A:M,8,FALSE)),ISERROR(VLOOKUP(L482&amp;"-"&amp;E482,'Np Quality'!A:M,8,FALSE))),"-",VLOOKUP(L482&amp;"-"&amp;E482,'Np Quality'!A:M,8,FALSE)))</f>
        <v>0.9</v>
      </c>
      <c r="R472" s="283">
        <f>IF(ISBLANK(L472),"",IF(OR(ISBLANK(VLOOKUP(L472&amp;"-"&amp;E472,'Np Quality'!A:M,9,FALSE)),ISERROR(VLOOKUP(L472&amp;"-"&amp;E472,'Np Quality'!A:M,9,FALSE))),"-",VLOOKUP(L472&amp;"-"&amp;E472,'Np Quality'!A:M,9,FALSE)))</f>
        <v>0.01</v>
      </c>
      <c r="S472" s="394"/>
      <c r="T472" s="395" t="str">
        <f t="shared" si="80"/>
        <v>V1-MA1</v>
      </c>
      <c r="U472" s="395" t="str">
        <f t="shared" si="77"/>
        <v>SIS</v>
      </c>
      <c r="V472" s="401">
        <v>1.96</v>
      </c>
      <c r="W472" s="282">
        <v>46082</v>
      </c>
      <c r="X472" s="258">
        <f t="shared" si="74"/>
        <v>3</v>
      </c>
      <c r="Y472" s="258">
        <f t="shared" si="75"/>
        <v>2026</v>
      </c>
    </row>
    <row r="473" spans="1:25">
      <c r="A473" s="382" t="str">
        <f t="shared" si="78"/>
        <v>E1-02-08</v>
      </c>
      <c r="B473" s="383">
        <f t="shared" si="76"/>
        <v>1</v>
      </c>
      <c r="C473" s="236" t="s">
        <v>43</v>
      </c>
      <c r="D473" s="282">
        <v>46067</v>
      </c>
      <c r="E473" s="384">
        <f t="shared" si="79"/>
        <v>46067</v>
      </c>
      <c r="F473" s="388">
        <v>0</v>
      </c>
      <c r="G473" s="243">
        <v>8</v>
      </c>
      <c r="H473" s="244" t="s">
        <v>215</v>
      </c>
      <c r="I473" s="243">
        <v>2</v>
      </c>
      <c r="J473" s="244" t="s">
        <v>166</v>
      </c>
      <c r="K473" s="244" t="s">
        <v>122</v>
      </c>
      <c r="L473" s="244" t="s">
        <v>142</v>
      </c>
      <c r="M473" s="244" t="s">
        <v>213</v>
      </c>
      <c r="N473" s="290">
        <v>1.2</v>
      </c>
      <c r="O473" s="391" t="str">
        <f>IF(ISBLANK(L473),"",IF(OR(ISBLANK(VLOOKUP(L473&amp;"-"&amp;E473,'Np Quality'!A:M,6,FALSE)),ISERROR(VLOOKUP(L473&amp;"-"&amp;E473,'Np Quality'!A:M,6,FALSE))),"-",VLOOKUP(L473&amp;"-"&amp;E473,'Np Quality'!A:M,6,FALSE)))</f>
        <v>Np4</v>
      </c>
      <c r="P473" s="391">
        <f>IF(ISBLANK(L474),"",IF(OR(ISBLANK(VLOOKUP(L474&amp;"-"&amp;E474,'Np Quality'!A:M,7,FALSE)),ISERROR(VLOOKUP(L474&amp;"-"&amp;E474,'Np Quality'!A:M,7,FALSE))),"-",VLOOKUP(L474&amp;"-"&amp;E474,'Np Quality'!A:M,7,FALSE)))</f>
        <v>0.9</v>
      </c>
      <c r="Q473" s="391">
        <f>IF(ISBLANK(L483),"",IF(OR(ISBLANK(VLOOKUP(L483&amp;"-"&amp;E483,'Np Quality'!A:M,8,FALSE)),ISERROR(VLOOKUP(L483&amp;"-"&amp;E483,'Np Quality'!A:M,8,FALSE))),"-",VLOOKUP(L483&amp;"-"&amp;E483,'Np Quality'!A:M,8,FALSE)))</f>
        <v>0.9</v>
      </c>
      <c r="R473" s="283">
        <f>IF(ISBLANK(L473),"",IF(OR(ISBLANK(VLOOKUP(L473&amp;"-"&amp;E473,'Np Quality'!A:M,9,FALSE)),ISERROR(VLOOKUP(L473&amp;"-"&amp;E473,'Np Quality'!A:M,9,FALSE))),"-",VLOOKUP(L473&amp;"-"&amp;E473,'Np Quality'!A:M,9,FALSE)))</f>
        <v>0.01</v>
      </c>
      <c r="S473" s="394"/>
      <c r="T473" s="395" t="str">
        <f t="shared" si="80"/>
        <v>V1-MA1</v>
      </c>
      <c r="U473" s="395" t="str">
        <f t="shared" si="77"/>
        <v>SIS</v>
      </c>
      <c r="V473" s="401">
        <v>1.96</v>
      </c>
      <c r="W473" s="282">
        <v>46080</v>
      </c>
      <c r="X473" s="258">
        <f t="shared" si="74"/>
        <v>2</v>
      </c>
      <c r="Y473" s="258">
        <f t="shared" si="75"/>
        <v>2026</v>
      </c>
    </row>
    <row r="474" spans="1:25">
      <c r="A474" s="382" t="str">
        <f t="shared" si="78"/>
        <v>E1-03-08</v>
      </c>
      <c r="B474" s="383">
        <f t="shared" si="76"/>
        <v>1</v>
      </c>
      <c r="C474" s="236" t="s">
        <v>43</v>
      </c>
      <c r="D474" s="282">
        <v>46067</v>
      </c>
      <c r="E474" s="384">
        <f t="shared" si="79"/>
        <v>46067</v>
      </c>
      <c r="F474" s="388">
        <v>0</v>
      </c>
      <c r="G474" s="243">
        <v>8</v>
      </c>
      <c r="H474" s="244" t="s">
        <v>215</v>
      </c>
      <c r="I474" s="243">
        <v>3</v>
      </c>
      <c r="J474" s="244" t="s">
        <v>166</v>
      </c>
      <c r="K474" s="244" t="s">
        <v>122</v>
      </c>
      <c r="L474" s="244" t="s">
        <v>142</v>
      </c>
      <c r="M474" s="244" t="s">
        <v>213</v>
      </c>
      <c r="N474" s="290">
        <v>1.2</v>
      </c>
      <c r="O474" s="391" t="str">
        <f>IF(ISBLANK(L474),"",IF(OR(ISBLANK(VLOOKUP(L474&amp;"-"&amp;E474,'Np Quality'!A:M,6,FALSE)),ISERROR(VLOOKUP(L474&amp;"-"&amp;E474,'Np Quality'!A:M,6,FALSE))),"-",VLOOKUP(L474&amp;"-"&amp;E474,'Np Quality'!A:M,6,FALSE)))</f>
        <v>Np4</v>
      </c>
      <c r="P474" s="391">
        <f>IF(ISBLANK(L474),"",IF(OR(ISBLANK(VLOOKUP(L474&amp;"-"&amp;E474,'Np Quality'!A:M,7,FALSE)),ISERROR(VLOOKUP(L474&amp;"-"&amp;E474,'Np Quality'!A:M,7,FALSE))),"-",VLOOKUP(L474&amp;"-"&amp;E474,'Np Quality'!A:M,7,FALSE)))</f>
        <v>0.9</v>
      </c>
      <c r="Q474" s="391">
        <f>IF(ISBLANK(L485),"",IF(OR(ISBLANK(VLOOKUP(L485&amp;"-"&amp;E485,'Np Quality'!A:M,8,FALSE)),ISERROR(VLOOKUP(L485&amp;"-"&amp;E485,'Np Quality'!A:M,8,FALSE))),"-",VLOOKUP(L485&amp;"-"&amp;E485,'Np Quality'!A:M,8,FALSE)))</f>
        <v>0.9</v>
      </c>
      <c r="R474" s="283">
        <f>IF(ISBLANK(L474),"",IF(OR(ISBLANK(VLOOKUP(L474&amp;"-"&amp;E474,'Np Quality'!A:M,9,FALSE)),ISERROR(VLOOKUP(L474&amp;"-"&amp;E474,'Np Quality'!A:M,9,FALSE))),"-",VLOOKUP(L474&amp;"-"&amp;E474,'Np Quality'!A:M,9,FALSE)))</f>
        <v>0.01</v>
      </c>
      <c r="S474" s="394"/>
      <c r="T474" s="395" t="str">
        <f t="shared" si="80"/>
        <v>V1-MA1</v>
      </c>
      <c r="U474" s="395" t="str">
        <f t="shared" si="77"/>
        <v>SIS</v>
      </c>
      <c r="V474" s="401">
        <v>1.96</v>
      </c>
      <c r="W474" s="282">
        <v>46080</v>
      </c>
      <c r="X474" s="258">
        <f t="shared" si="74"/>
        <v>2</v>
      </c>
      <c r="Y474" s="258">
        <f t="shared" si="75"/>
        <v>2026</v>
      </c>
    </row>
    <row r="475" spans="1:25">
      <c r="A475" s="382" t="str">
        <f t="shared" si="78"/>
        <v>E1-04-08</v>
      </c>
      <c r="B475" s="383">
        <f t="shared" si="76"/>
        <v>1</v>
      </c>
      <c r="C475" s="236" t="s">
        <v>43</v>
      </c>
      <c r="D475" s="282">
        <v>46067</v>
      </c>
      <c r="E475" s="384">
        <f t="shared" si="79"/>
        <v>46067</v>
      </c>
      <c r="F475" s="388">
        <v>0</v>
      </c>
      <c r="G475" s="243">
        <v>8</v>
      </c>
      <c r="H475" s="244" t="s">
        <v>215</v>
      </c>
      <c r="I475" s="243">
        <v>4</v>
      </c>
      <c r="J475" s="244" t="s">
        <v>166</v>
      </c>
      <c r="K475" s="244" t="s">
        <v>122</v>
      </c>
      <c r="L475" s="244" t="s">
        <v>142</v>
      </c>
      <c r="M475" s="244" t="s">
        <v>213</v>
      </c>
      <c r="N475" s="290">
        <v>1.2</v>
      </c>
      <c r="O475" s="391" t="str">
        <f>IF(ISBLANK(L475),"",IF(OR(ISBLANK(VLOOKUP(L475&amp;"-"&amp;E475,'Np Quality'!A:M,6,FALSE)),ISERROR(VLOOKUP(L475&amp;"-"&amp;E475,'Np Quality'!A:M,6,FALSE))),"-",VLOOKUP(L475&amp;"-"&amp;E475,'Np Quality'!A:M,6,FALSE)))</f>
        <v>Np4</v>
      </c>
      <c r="P475" s="391">
        <f>IF(ISBLANK(L475),"",IF(OR(ISBLANK(VLOOKUP(L475&amp;"-"&amp;E475,'Np Quality'!A:M,7,FALSE)),ISERROR(VLOOKUP(L475&amp;"-"&amp;E475,'Np Quality'!A:M,7,FALSE))),"-",VLOOKUP(L475&amp;"-"&amp;E475,'Np Quality'!A:M,7,FALSE)))</f>
        <v>0.9</v>
      </c>
      <c r="Q475" s="391">
        <f>IF(ISBLANK(L485),"",IF(OR(ISBLANK(VLOOKUP(L485&amp;"-"&amp;E485,'Np Quality'!A:M,8,FALSE)),ISERROR(VLOOKUP(L485&amp;"-"&amp;E485,'Np Quality'!A:M,8,FALSE))),"-",VLOOKUP(L485&amp;"-"&amp;E485,'Np Quality'!A:M,8,FALSE)))</f>
        <v>0.9</v>
      </c>
      <c r="R475" s="283">
        <f>IF(ISBLANK(L476),"",IF(OR(ISBLANK(VLOOKUP(L476&amp;"-"&amp;E476,'Np Quality'!A:M,9,FALSE)),ISERROR(VLOOKUP(L476&amp;"-"&amp;E476,'Np Quality'!A:M,9,FALSE))),"-",VLOOKUP(L476&amp;"-"&amp;E476,'Np Quality'!A:M,9,FALSE)))</f>
        <v>0.01</v>
      </c>
      <c r="S475" s="394"/>
      <c r="T475" s="395" t="str">
        <f t="shared" si="80"/>
        <v>V1-MA1</v>
      </c>
      <c r="U475" s="395" t="str">
        <f t="shared" si="77"/>
        <v>SIS</v>
      </c>
      <c r="V475" s="401">
        <v>1.95</v>
      </c>
      <c r="W475" s="282">
        <v>46081</v>
      </c>
      <c r="X475" s="258">
        <f t="shared" si="74"/>
        <v>2</v>
      </c>
      <c r="Y475" s="258">
        <f t="shared" si="75"/>
        <v>2026</v>
      </c>
    </row>
    <row r="476" spans="1:25">
      <c r="A476" s="382" t="str">
        <f t="shared" si="78"/>
        <v>E1-05-08</v>
      </c>
      <c r="B476" s="383">
        <f t="shared" si="76"/>
        <v>1</v>
      </c>
      <c r="C476" s="236" t="s">
        <v>43</v>
      </c>
      <c r="D476" s="282">
        <v>46067</v>
      </c>
      <c r="E476" s="384">
        <f t="shared" si="79"/>
        <v>46067</v>
      </c>
      <c r="F476" s="388">
        <v>0</v>
      </c>
      <c r="G476" s="243">
        <v>8</v>
      </c>
      <c r="H476" s="244" t="s">
        <v>215</v>
      </c>
      <c r="I476" s="243">
        <v>5</v>
      </c>
      <c r="J476" s="244" t="s">
        <v>166</v>
      </c>
      <c r="K476" s="244" t="s">
        <v>122</v>
      </c>
      <c r="L476" s="244" t="s">
        <v>142</v>
      </c>
      <c r="M476" s="244" t="s">
        <v>213</v>
      </c>
      <c r="N476" s="290">
        <v>1.2</v>
      </c>
      <c r="O476" s="391" t="str">
        <f>IF(ISBLANK(L476),"",IF(OR(ISBLANK(VLOOKUP(L476&amp;"-"&amp;E476,'Np Quality'!A:M,6,FALSE)),ISERROR(VLOOKUP(L476&amp;"-"&amp;E476,'Np Quality'!A:M,6,FALSE))),"-",VLOOKUP(L476&amp;"-"&amp;E476,'Np Quality'!A:M,6,FALSE)))</f>
        <v>Np4</v>
      </c>
      <c r="P476" s="391">
        <f>IF(ISBLANK(L476),"",IF(OR(ISBLANK(VLOOKUP(L476&amp;"-"&amp;E476,'Np Quality'!A:M,7,FALSE)),ISERROR(VLOOKUP(L476&amp;"-"&amp;E476,'Np Quality'!A:M,7,FALSE))),"-",VLOOKUP(L476&amp;"-"&amp;E476,'Np Quality'!A:M,7,FALSE)))</f>
        <v>0.9</v>
      </c>
      <c r="Q476" s="391">
        <f>IF(ISBLANK(L486),"",IF(OR(ISBLANK(VLOOKUP(L486&amp;"-"&amp;E486,'Np Quality'!A:M,8,FALSE)),ISERROR(VLOOKUP(L486&amp;"-"&amp;E486,'Np Quality'!A:M,8,FALSE))),"-",VLOOKUP(L486&amp;"-"&amp;E486,'Np Quality'!A:M,8,FALSE)))</f>
        <v>0.9</v>
      </c>
      <c r="R476" s="283">
        <f>IF(ISBLANK(L476),"",IF(OR(ISBLANK(VLOOKUP(L476&amp;"-"&amp;E476,'Np Quality'!A:M,9,FALSE)),ISERROR(VLOOKUP(L476&amp;"-"&amp;E476,'Np Quality'!A:M,9,FALSE))),"-",VLOOKUP(L476&amp;"-"&amp;E476,'Np Quality'!A:M,9,FALSE)))</f>
        <v>0.01</v>
      </c>
      <c r="S476" s="394"/>
      <c r="T476" s="395" t="str">
        <f t="shared" si="80"/>
        <v>V1-MA1</v>
      </c>
      <c r="U476" s="395" t="str">
        <f t="shared" si="77"/>
        <v>SIS</v>
      </c>
      <c r="V476" s="401">
        <v>1.95</v>
      </c>
      <c r="W476" s="282">
        <v>46081</v>
      </c>
      <c r="X476" s="258">
        <f t="shared" si="74"/>
        <v>2</v>
      </c>
      <c r="Y476" s="258">
        <f t="shared" si="75"/>
        <v>2026</v>
      </c>
    </row>
    <row r="477" spans="1:25">
      <c r="A477" s="382" t="str">
        <f t="shared" si="78"/>
        <v>E1-06-08</v>
      </c>
      <c r="B477" s="383">
        <f t="shared" si="76"/>
        <v>1</v>
      </c>
      <c r="C477" s="236" t="s">
        <v>43</v>
      </c>
      <c r="D477" s="282">
        <v>46067</v>
      </c>
      <c r="E477" s="384">
        <f t="shared" si="79"/>
        <v>46067</v>
      </c>
      <c r="F477" s="388">
        <v>0</v>
      </c>
      <c r="G477" s="243">
        <v>8</v>
      </c>
      <c r="H477" s="244" t="s">
        <v>215</v>
      </c>
      <c r="I477" s="243">
        <v>6</v>
      </c>
      <c r="J477" s="244" t="s">
        <v>166</v>
      </c>
      <c r="K477" s="244" t="s">
        <v>122</v>
      </c>
      <c r="L477" s="244" t="s">
        <v>142</v>
      </c>
      <c r="M477" s="244" t="s">
        <v>213</v>
      </c>
      <c r="N477" s="290">
        <v>1.2</v>
      </c>
      <c r="O477" s="391" t="str">
        <f>IF(ISBLANK(L477),"",IF(OR(ISBLANK(VLOOKUP(L477&amp;"-"&amp;E477,'Np Quality'!A:M,6,FALSE)),ISERROR(VLOOKUP(L477&amp;"-"&amp;E477,'Np Quality'!A:M,6,FALSE))),"-",VLOOKUP(L477&amp;"-"&amp;E477,'Np Quality'!A:M,6,FALSE)))</f>
        <v>Np4</v>
      </c>
      <c r="P477" s="391">
        <f>IF(ISBLANK(L477),"",IF(OR(ISBLANK(VLOOKUP(L477&amp;"-"&amp;E477,'Np Quality'!A:M,7,FALSE)),ISERROR(VLOOKUP(L477&amp;"-"&amp;E477,'Np Quality'!A:M,7,FALSE))),"-",VLOOKUP(L477&amp;"-"&amp;E477,'Np Quality'!A:M,7,FALSE)))</f>
        <v>0.9</v>
      </c>
      <c r="Q477" s="391">
        <f>IF(ISBLANK(L477),"",IF(OR(ISBLANK(VLOOKUP(L477&amp;"-"&amp;E477,'Np Quality'!A:M,8,FALSE)),ISERROR(VLOOKUP(L477&amp;"-"&amp;E477,'Np Quality'!A:M,8,FALSE))),"-",VLOOKUP(L477&amp;"-"&amp;E477,'Np Quality'!A:M,8,FALSE)))</f>
        <v>0.9</v>
      </c>
      <c r="R477" s="283">
        <f>IF(ISBLANK(L487),"",IF(OR(ISBLANK(VLOOKUP(L487&amp;"-"&amp;E487,'Np Quality'!A:M,9,FALSE)),ISERROR(VLOOKUP(L487&amp;"-"&amp;E487,'Np Quality'!A:M,9,FALSE))),"-",VLOOKUP(L487&amp;"-"&amp;E487,'Np Quality'!A:M,9,FALSE)))</f>
        <v>0.02</v>
      </c>
      <c r="S477" s="394"/>
      <c r="T477" s="395" t="str">
        <f t="shared" si="80"/>
        <v>V1-MA1</v>
      </c>
      <c r="U477" s="395" t="str">
        <f t="shared" si="77"/>
        <v>SIS</v>
      </c>
      <c r="V477" s="401">
        <v>1.95</v>
      </c>
      <c r="W477" s="282">
        <v>46083</v>
      </c>
      <c r="X477" s="258">
        <f t="shared" si="74"/>
        <v>3</v>
      </c>
      <c r="Y477" s="258">
        <f t="shared" si="75"/>
        <v>2026</v>
      </c>
    </row>
    <row r="478" spans="1:25">
      <c r="A478" s="382" t="str">
        <f t="shared" si="78"/>
        <v>E1-07-08</v>
      </c>
      <c r="B478" s="383">
        <f t="shared" si="76"/>
        <v>1</v>
      </c>
      <c r="C478" s="236" t="s">
        <v>43</v>
      </c>
      <c r="D478" s="282">
        <v>46067</v>
      </c>
      <c r="E478" s="384">
        <f t="shared" si="79"/>
        <v>46067</v>
      </c>
      <c r="F478" s="388">
        <v>0</v>
      </c>
      <c r="G478" s="243">
        <v>8</v>
      </c>
      <c r="H478" s="244" t="s">
        <v>215</v>
      </c>
      <c r="I478" s="243">
        <v>7</v>
      </c>
      <c r="J478" s="244" t="s">
        <v>166</v>
      </c>
      <c r="K478" s="244" t="s">
        <v>122</v>
      </c>
      <c r="L478" s="244" t="s">
        <v>142</v>
      </c>
      <c r="M478" s="244" t="s">
        <v>213</v>
      </c>
      <c r="N478" s="290">
        <v>1.2</v>
      </c>
      <c r="O478" s="391" t="str">
        <f>IF(ISBLANK(L478),"",IF(OR(ISBLANK(VLOOKUP(L478&amp;"-"&amp;E478,'Np Quality'!A:M,6,FALSE)),ISERROR(VLOOKUP(L478&amp;"-"&amp;E478,'Np Quality'!A:M,6,FALSE))),"-",VLOOKUP(L478&amp;"-"&amp;E478,'Np Quality'!A:M,6,FALSE)))</f>
        <v>Np4</v>
      </c>
      <c r="P478" s="391">
        <f>IF(ISBLANK(L478),"",IF(OR(ISBLANK(VLOOKUP(L478&amp;"-"&amp;E478,'Np Quality'!A:M,7,FALSE)),ISERROR(VLOOKUP(L478&amp;"-"&amp;E478,'Np Quality'!A:M,7,FALSE))),"-",VLOOKUP(L478&amp;"-"&amp;E478,'Np Quality'!A:M,7,FALSE)))</f>
        <v>0.9</v>
      </c>
      <c r="Q478" s="391">
        <f>IF(ISBLANK(L478),"",IF(OR(ISBLANK(VLOOKUP(L478&amp;"-"&amp;E478,'Np Quality'!A:M,8,FALSE)),ISERROR(VLOOKUP(L478&amp;"-"&amp;E478,'Np Quality'!A:M,8,FALSE))),"-",VLOOKUP(L478&amp;"-"&amp;E478,'Np Quality'!A:M,8,FALSE)))</f>
        <v>0.9</v>
      </c>
      <c r="R478" s="283">
        <f>IF(ISBLANK(L488),"",IF(OR(ISBLANK(VLOOKUP(L488&amp;"-"&amp;E488,'Np Quality'!A:M,9,FALSE)),ISERROR(VLOOKUP(L488&amp;"-"&amp;E488,'Np Quality'!A:M,9,FALSE))),"-",VLOOKUP(L488&amp;"-"&amp;E488,'Np Quality'!A:M,9,FALSE)))</f>
        <v>0.02</v>
      </c>
      <c r="S478" s="394"/>
      <c r="T478" s="395" t="str">
        <f t="shared" si="80"/>
        <v>V1-MA1</v>
      </c>
      <c r="U478" s="395" t="str">
        <f t="shared" si="77"/>
        <v>SIS</v>
      </c>
      <c r="V478" s="401">
        <v>1.95</v>
      </c>
      <c r="W478" s="282">
        <v>46081</v>
      </c>
      <c r="X478" s="258">
        <f t="shared" ref="X478:X483" si="81">MONTH(W478)</f>
        <v>2</v>
      </c>
      <c r="Y478" s="258">
        <f t="shared" ref="Y478:Y483" si="82">YEAR(W478)</f>
        <v>2026</v>
      </c>
    </row>
    <row r="479" spans="1:25">
      <c r="A479" s="382" t="str">
        <f t="shared" si="78"/>
        <v>E1-08-08</v>
      </c>
      <c r="B479" s="383">
        <f t="shared" si="76"/>
        <v>1</v>
      </c>
      <c r="C479" s="236" t="s">
        <v>43</v>
      </c>
      <c r="D479" s="282">
        <v>46067</v>
      </c>
      <c r="E479" s="384">
        <f t="shared" si="79"/>
        <v>46067</v>
      </c>
      <c r="F479" s="388">
        <v>0</v>
      </c>
      <c r="G479" s="243">
        <v>8</v>
      </c>
      <c r="H479" s="244" t="s">
        <v>215</v>
      </c>
      <c r="I479" s="243">
        <v>8</v>
      </c>
      <c r="J479" s="244" t="s">
        <v>166</v>
      </c>
      <c r="K479" s="244" t="s">
        <v>122</v>
      </c>
      <c r="L479" s="244" t="s">
        <v>163</v>
      </c>
      <c r="M479" s="244" t="s">
        <v>213</v>
      </c>
      <c r="N479" s="290">
        <v>1.2</v>
      </c>
      <c r="O479" s="391" t="str">
        <f>IF(ISBLANK(L479),"",IF(OR(ISBLANK(VLOOKUP(L479&amp;"-"&amp;E479,'Np Quality'!A:M,6,FALSE)),ISERROR(VLOOKUP(L479&amp;"-"&amp;E479,'Np Quality'!A:M,6,FALSE))),"-",VLOOKUP(L479&amp;"-"&amp;E479,'Np Quality'!A:M,6,FALSE)))</f>
        <v>Np4</v>
      </c>
      <c r="P479" s="391">
        <f>IF(ISBLANK(L479),"",IF(OR(ISBLANK(VLOOKUP(L479&amp;"-"&amp;E479,'Np Quality'!A:M,7,FALSE)),ISERROR(VLOOKUP(L479&amp;"-"&amp;E479,'Np Quality'!A:M,7,FALSE))),"-",VLOOKUP(L479&amp;"-"&amp;E479,'Np Quality'!A:M,7,FALSE)))</f>
        <v>0.9</v>
      </c>
      <c r="Q479" s="391">
        <f>IF(ISBLANK(L479),"",IF(OR(ISBLANK(VLOOKUP(L479&amp;"-"&amp;E479,'Np Quality'!A:M,8,FALSE)),ISERROR(VLOOKUP(L479&amp;"-"&amp;E479,'Np Quality'!A:M,8,FALSE))),"-",VLOOKUP(L479&amp;"-"&amp;E479,'Np Quality'!A:M,8,FALSE)))</f>
        <v>0.9</v>
      </c>
      <c r="R479" s="283">
        <f>IF(ISBLANK(L489),"",IF(OR(ISBLANK(VLOOKUP(L489&amp;"-"&amp;E489,'Np Quality'!A:M,9,FALSE)),ISERROR(VLOOKUP(L489&amp;"-"&amp;E489,'Np Quality'!A:M,9,FALSE))),"-",VLOOKUP(L489&amp;"-"&amp;E489,'Np Quality'!A:M,9,FALSE)))</f>
        <v>0.02</v>
      </c>
      <c r="S479" s="394"/>
      <c r="T479" s="395" t="str">
        <f t="shared" si="80"/>
        <v>V1-MB1</v>
      </c>
      <c r="U479" s="395" t="str">
        <f t="shared" si="77"/>
        <v>SIS</v>
      </c>
      <c r="V479" s="402">
        <v>1.9</v>
      </c>
      <c r="W479" s="282">
        <v>46078</v>
      </c>
      <c r="X479" s="258">
        <f t="shared" si="81"/>
        <v>2</v>
      </c>
      <c r="Y479" s="258">
        <f t="shared" si="82"/>
        <v>2026</v>
      </c>
    </row>
    <row r="480" spans="1:25">
      <c r="A480" s="382" t="str">
        <f t="shared" si="78"/>
        <v>E1-09-08</v>
      </c>
      <c r="B480" s="383">
        <f t="shared" si="76"/>
        <v>1</v>
      </c>
      <c r="C480" s="236" t="s">
        <v>43</v>
      </c>
      <c r="D480" s="282">
        <v>46067</v>
      </c>
      <c r="E480" s="384">
        <f t="shared" si="79"/>
        <v>46067</v>
      </c>
      <c r="F480" s="388">
        <v>0</v>
      </c>
      <c r="G480" s="243">
        <v>8</v>
      </c>
      <c r="H480" s="244" t="s">
        <v>215</v>
      </c>
      <c r="I480" s="243">
        <v>9</v>
      </c>
      <c r="J480" s="244" t="s">
        <v>166</v>
      </c>
      <c r="K480" s="244" t="s">
        <v>122</v>
      </c>
      <c r="L480" s="244" t="s">
        <v>163</v>
      </c>
      <c r="M480" s="244" t="s">
        <v>213</v>
      </c>
      <c r="N480" s="290">
        <v>1.2</v>
      </c>
      <c r="O480" s="391" t="str">
        <f>IF(ISBLANK(L480),"",IF(OR(ISBLANK(VLOOKUP(L480&amp;"-"&amp;E480,'Np Quality'!A:M,6,FALSE)),ISERROR(VLOOKUP(L480&amp;"-"&amp;E480,'Np Quality'!A:M,6,FALSE))),"-",VLOOKUP(L480&amp;"-"&amp;E480,'Np Quality'!A:M,6,FALSE)))</f>
        <v>Np4</v>
      </c>
      <c r="P480" s="391">
        <f>IF(ISBLANK(L480),"",IF(OR(ISBLANK(VLOOKUP(L480&amp;"-"&amp;E480,'Np Quality'!A:M,7,FALSE)),ISERROR(VLOOKUP(L480&amp;"-"&amp;E480,'Np Quality'!A:M,7,FALSE))),"-",VLOOKUP(L480&amp;"-"&amp;E480,'Np Quality'!A:M,7,FALSE)))</f>
        <v>0.9</v>
      </c>
      <c r="Q480" s="391">
        <f>IF(ISBLANK(L480),"",IF(OR(ISBLANK(VLOOKUP(L480&amp;"-"&amp;E480,'Np Quality'!A:M,8,FALSE)),ISERROR(VLOOKUP(L480&amp;"-"&amp;E480,'Np Quality'!A:M,8,FALSE))),"-",VLOOKUP(L480&amp;"-"&amp;E480,'Np Quality'!A:M,8,FALSE)))</f>
        <v>0.9</v>
      </c>
      <c r="R480" s="283">
        <f>IF(ISBLANK(L490),"",IF(OR(ISBLANK(VLOOKUP(L490&amp;"-"&amp;E490,'Np Quality'!A:M,9,FALSE)),ISERROR(VLOOKUP(L490&amp;"-"&amp;E490,'Np Quality'!A:M,9,FALSE))),"-",VLOOKUP(L490&amp;"-"&amp;E490,'Np Quality'!A:M,9,FALSE)))</f>
        <v>0.01</v>
      </c>
      <c r="S480" s="394"/>
      <c r="T480" s="395" t="str">
        <f t="shared" si="80"/>
        <v>V1-MB1</v>
      </c>
      <c r="U480" s="395" t="str">
        <f t="shared" si="77"/>
        <v>SIS</v>
      </c>
      <c r="V480" s="402">
        <v>1.89</v>
      </c>
      <c r="W480" s="282">
        <v>46078</v>
      </c>
      <c r="X480" s="258">
        <f t="shared" si="81"/>
        <v>2</v>
      </c>
      <c r="Y480" s="258">
        <f t="shared" si="82"/>
        <v>2026</v>
      </c>
    </row>
    <row r="481" spans="1:25">
      <c r="A481" s="382" t="str">
        <f t="shared" si="78"/>
        <v>E1-10-08</v>
      </c>
      <c r="B481" s="383">
        <f t="shared" si="76"/>
        <v>1</v>
      </c>
      <c r="C481" s="236" t="s">
        <v>43</v>
      </c>
      <c r="D481" s="282">
        <v>46067</v>
      </c>
      <c r="E481" s="384">
        <f t="shared" si="79"/>
        <v>46067</v>
      </c>
      <c r="F481" s="388">
        <v>0</v>
      </c>
      <c r="G481" s="243">
        <v>8</v>
      </c>
      <c r="H481" s="244" t="s">
        <v>215</v>
      </c>
      <c r="I481" s="243">
        <v>10</v>
      </c>
      <c r="J481" s="244" t="s">
        <v>166</v>
      </c>
      <c r="K481" s="244" t="s">
        <v>122</v>
      </c>
      <c r="L481" s="244" t="s">
        <v>163</v>
      </c>
      <c r="M481" s="244" t="s">
        <v>213</v>
      </c>
      <c r="N481" s="290">
        <v>1.2</v>
      </c>
      <c r="O481" s="391" t="str">
        <f>IF(ISBLANK(L481),"",IF(OR(ISBLANK(VLOOKUP(L481&amp;"-"&amp;E481,'Np Quality'!A:M,6,FALSE)),ISERROR(VLOOKUP(L481&amp;"-"&amp;E481,'Np Quality'!A:M,6,FALSE))),"-",VLOOKUP(L481&amp;"-"&amp;E481,'Np Quality'!A:M,6,FALSE)))</f>
        <v>Np4</v>
      </c>
      <c r="P481" s="391">
        <f>IF(ISBLANK(L481),"",IF(OR(ISBLANK(VLOOKUP(L481&amp;"-"&amp;E481,'Np Quality'!A:M,7,FALSE)),ISERROR(VLOOKUP(L481&amp;"-"&amp;E481,'Np Quality'!A:M,7,FALSE))),"-",VLOOKUP(L481&amp;"-"&amp;E481,'Np Quality'!A:M,7,FALSE)))</f>
        <v>0.9</v>
      </c>
      <c r="Q481" s="391">
        <f>IF(ISBLANK(L481),"",IF(OR(ISBLANK(VLOOKUP(L481&amp;"-"&amp;E481,'Np Quality'!A:M,8,FALSE)),ISERROR(VLOOKUP(L481&amp;"-"&amp;E481,'Np Quality'!A:M,8,FALSE))),"-",VLOOKUP(L481&amp;"-"&amp;E481,'Np Quality'!A:M,8,FALSE)))</f>
        <v>0.9</v>
      </c>
      <c r="R481" s="283">
        <f>IF(ISBLANK(L491),"",IF(OR(ISBLANK(VLOOKUP(L491&amp;"-"&amp;E491,'Np Quality'!A:M,9,FALSE)),ISERROR(VLOOKUP(L491&amp;"-"&amp;E491,'Np Quality'!A:M,9,FALSE))),"-",VLOOKUP(L491&amp;"-"&amp;E491,'Np Quality'!A:M,9,FALSE)))</f>
        <v>0.01</v>
      </c>
      <c r="S481" s="394"/>
      <c r="T481" s="395" t="str">
        <f t="shared" si="80"/>
        <v>V1-MB1</v>
      </c>
      <c r="U481" s="395" t="str">
        <f t="shared" si="77"/>
        <v>SIS</v>
      </c>
      <c r="V481" s="401">
        <v>1.89</v>
      </c>
      <c r="W481" s="282">
        <v>46078</v>
      </c>
      <c r="X481" s="258">
        <f t="shared" si="81"/>
        <v>2</v>
      </c>
      <c r="Y481" s="258">
        <f t="shared" si="82"/>
        <v>2026</v>
      </c>
    </row>
    <row r="482" spans="1:25">
      <c r="A482" s="382" t="str">
        <f t="shared" si="78"/>
        <v>E1-11-08</v>
      </c>
      <c r="B482" s="383">
        <f t="shared" si="76"/>
        <v>1</v>
      </c>
      <c r="C482" s="236" t="s">
        <v>43</v>
      </c>
      <c r="D482" s="282">
        <v>46067</v>
      </c>
      <c r="E482" s="384">
        <f t="shared" si="79"/>
        <v>46067</v>
      </c>
      <c r="F482" s="388">
        <v>0</v>
      </c>
      <c r="G482" s="243">
        <v>8</v>
      </c>
      <c r="H482" s="244" t="s">
        <v>215</v>
      </c>
      <c r="I482" s="243">
        <v>11</v>
      </c>
      <c r="J482" s="244" t="s">
        <v>166</v>
      </c>
      <c r="K482" s="244" t="s">
        <v>122</v>
      </c>
      <c r="L482" s="244" t="s">
        <v>163</v>
      </c>
      <c r="M482" s="244" t="s">
        <v>213</v>
      </c>
      <c r="N482" s="290">
        <v>1.2</v>
      </c>
      <c r="O482" s="391" t="str">
        <f>IF(ISBLANK(L483),"",IF(OR(ISBLANK(VLOOKUP(L483&amp;"-"&amp;E483,'Np Quality'!A:M,6,FALSE)),ISERROR(VLOOKUP(L483&amp;"-"&amp;E483,'Np Quality'!A:M,6,FALSE))),"-",VLOOKUP(L483&amp;"-"&amp;E483,'Np Quality'!A:M,6,FALSE)))</f>
        <v>Np4</v>
      </c>
      <c r="P482" s="391">
        <f>IF(ISBLANK(L482),"",IF(OR(ISBLANK(VLOOKUP(L482&amp;"-"&amp;E482,'Np Quality'!A:M,7,FALSE)),ISERROR(VLOOKUP(L482&amp;"-"&amp;E482,'Np Quality'!A:M,7,FALSE))),"-",VLOOKUP(L482&amp;"-"&amp;E482,'Np Quality'!A:M,7,FALSE)))</f>
        <v>0.9</v>
      </c>
      <c r="Q482" s="391">
        <f>IF(ISBLANK(L482),"",IF(OR(ISBLANK(VLOOKUP(L482&amp;"-"&amp;E482,'Np Quality'!A:M,8,FALSE)),ISERROR(VLOOKUP(L482&amp;"-"&amp;E482,'Np Quality'!A:M,8,FALSE))),"-",VLOOKUP(L482&amp;"-"&amp;E482,'Np Quality'!A:M,8,FALSE)))</f>
        <v>0.9</v>
      </c>
      <c r="R482" s="283">
        <f>IF(ISBLANK(L492),"",IF(OR(ISBLANK(VLOOKUP(L492&amp;"-"&amp;E492,'Np Quality'!A:M,9,FALSE)),ISERROR(VLOOKUP(L492&amp;"-"&amp;E492,'Np Quality'!A:M,9,FALSE))),"-",VLOOKUP(L492&amp;"-"&amp;E492,'Np Quality'!A:M,9,FALSE)))</f>
        <v>0.01</v>
      </c>
      <c r="S482" s="394"/>
      <c r="T482" s="395" t="str">
        <f t="shared" si="80"/>
        <v>V1-MB1</v>
      </c>
      <c r="U482" s="395" t="str">
        <f t="shared" si="77"/>
        <v>SIS</v>
      </c>
      <c r="V482" s="401">
        <v>1.89</v>
      </c>
      <c r="W482" s="282">
        <v>46081</v>
      </c>
      <c r="X482" s="258">
        <f t="shared" si="81"/>
        <v>2</v>
      </c>
      <c r="Y482" s="258">
        <f t="shared" si="82"/>
        <v>2026</v>
      </c>
    </row>
    <row r="483" spans="1:25">
      <c r="A483" s="382" t="str">
        <f t="shared" si="78"/>
        <v>E1-12-08</v>
      </c>
      <c r="B483" s="383">
        <f t="shared" si="76"/>
        <v>1</v>
      </c>
      <c r="C483" s="236" t="s">
        <v>43</v>
      </c>
      <c r="D483" s="282">
        <v>46067</v>
      </c>
      <c r="E483" s="384">
        <f t="shared" si="79"/>
        <v>46067</v>
      </c>
      <c r="F483" s="388">
        <v>0</v>
      </c>
      <c r="G483" s="243">
        <v>8</v>
      </c>
      <c r="H483" s="244" t="s">
        <v>215</v>
      </c>
      <c r="I483" s="243">
        <v>12</v>
      </c>
      <c r="J483" s="244" t="s">
        <v>166</v>
      </c>
      <c r="K483" s="244" t="s">
        <v>122</v>
      </c>
      <c r="L483" s="244" t="s">
        <v>163</v>
      </c>
      <c r="M483" s="244" t="s">
        <v>213</v>
      </c>
      <c r="N483" s="290">
        <v>1.2</v>
      </c>
      <c r="O483" s="391" t="str">
        <f>IF(ISBLANK(L483),"",IF(OR(ISBLANK(VLOOKUP(L483&amp;"-"&amp;E483,'Np Quality'!A:M,6,FALSE)),ISERROR(VLOOKUP(L483&amp;"-"&amp;E483,'Np Quality'!A:M,6,FALSE))),"-",VLOOKUP(L483&amp;"-"&amp;E483,'Np Quality'!A:M,6,FALSE)))</f>
        <v>Np4</v>
      </c>
      <c r="P483" s="391">
        <f>IF(ISBLANK(L484),"",IF(OR(ISBLANK(VLOOKUP(L484&amp;"-"&amp;E484,'Np Quality'!A:M,7,FALSE)),ISERROR(VLOOKUP(L484&amp;"-"&amp;E484,'Np Quality'!A:M,7,FALSE))),"-",VLOOKUP(L484&amp;"-"&amp;E484,'Np Quality'!A:M,7,FALSE)))</f>
        <v>0.9</v>
      </c>
      <c r="Q483" s="391">
        <f>IF(ISBLANK(L483),"",IF(OR(ISBLANK(VLOOKUP(L483&amp;"-"&amp;E483,'Np Quality'!A:M,8,FALSE)),ISERROR(VLOOKUP(L483&amp;"-"&amp;E483,'Np Quality'!A:M,8,FALSE))),"-",VLOOKUP(L483&amp;"-"&amp;E483,'Np Quality'!A:M,8,FALSE)))</f>
        <v>0.9</v>
      </c>
      <c r="R483" s="283">
        <f>IF(ISBLANK(L493),"",IF(OR(ISBLANK(VLOOKUP(L493&amp;"-"&amp;E493,'Np Quality'!A:M,9,FALSE)),ISERROR(VLOOKUP(L493&amp;"-"&amp;E493,'Np Quality'!A:M,9,FALSE))),"-",VLOOKUP(L493&amp;"-"&amp;E493,'Np Quality'!A:M,9,FALSE)))</f>
        <v>0.01</v>
      </c>
      <c r="S483" s="394"/>
      <c r="T483" s="395" t="str">
        <f t="shared" si="80"/>
        <v>V1-MB1</v>
      </c>
      <c r="U483" s="395" t="str">
        <f t="shared" si="77"/>
        <v>SIS</v>
      </c>
      <c r="V483" s="401">
        <v>1.89</v>
      </c>
      <c r="W483" s="282">
        <v>46081</v>
      </c>
      <c r="X483" s="258">
        <f t="shared" si="81"/>
        <v>2</v>
      </c>
      <c r="Y483" s="258">
        <f t="shared" si="82"/>
        <v>2026</v>
      </c>
    </row>
    <row r="484" spans="1:25">
      <c r="A484" s="382" t="str">
        <f t="shared" si="78"/>
        <v>A1-01-09</v>
      </c>
      <c r="B484" s="383">
        <f t="shared" si="76"/>
        <v>1</v>
      </c>
      <c r="C484" s="236" t="s">
        <v>43</v>
      </c>
      <c r="D484" s="282">
        <v>46071</v>
      </c>
      <c r="E484" s="384">
        <f t="shared" si="79"/>
        <v>46071</v>
      </c>
      <c r="F484" s="388">
        <v>0</v>
      </c>
      <c r="G484" s="243">
        <v>9</v>
      </c>
      <c r="H484" s="244" t="s">
        <v>144</v>
      </c>
      <c r="I484" s="243">
        <v>1</v>
      </c>
      <c r="J484" s="244" t="s">
        <v>166</v>
      </c>
      <c r="K484" s="244" t="s">
        <v>122</v>
      </c>
      <c r="L484" s="244" t="s">
        <v>142</v>
      </c>
      <c r="M484" s="244" t="s">
        <v>213</v>
      </c>
      <c r="N484" s="290">
        <v>2.1</v>
      </c>
      <c r="O484" s="391" t="str">
        <f>IF(ISBLANK(L484),"",IF(OR(ISBLANK(VLOOKUP(L484&amp;"-"&amp;E484,'Np Quality'!A:M,6,FALSE)),ISERROR(VLOOKUP(L484&amp;"-"&amp;E484,'Np Quality'!A:M,6,FALSE))),"-",VLOOKUP(L484&amp;"-"&amp;E484,'Np Quality'!A:M,6,FALSE)))</f>
        <v>Np4</v>
      </c>
      <c r="P484" s="391">
        <f>IF(ISBLANK(L484),"",IF(OR(ISBLANK(VLOOKUP(L484&amp;"-"&amp;E484,'Np Quality'!A:M,7,FALSE)),ISERROR(VLOOKUP(L484&amp;"-"&amp;E484,'Np Quality'!A:M,7,FALSE))),"-",VLOOKUP(L484&amp;"-"&amp;E484,'Np Quality'!A:M,7,FALSE)))</f>
        <v>0.9</v>
      </c>
      <c r="Q484" s="391">
        <f>IF(ISBLANK(L485),"",IF(OR(ISBLANK(VLOOKUP(L485&amp;"-"&amp;E485,'Np Quality'!A:M,8,FALSE)),ISERROR(VLOOKUP(L485&amp;"-"&amp;E485,'Np Quality'!A:M,8,FALSE))),"-",VLOOKUP(L485&amp;"-"&amp;E485,'Np Quality'!A:M,8,FALSE)))</f>
        <v>0.9</v>
      </c>
      <c r="R484" s="283">
        <f>IF(ISBLANK(L494),"",IF(OR(ISBLANK(VLOOKUP(L494&amp;"-"&amp;E494,'Np Quality'!A:M,9,FALSE)),ISERROR(VLOOKUP(L494&amp;"-"&amp;E494,'Np Quality'!A:M,9,FALSE))),"-",VLOOKUP(L494&amp;"-"&amp;E494,'Np Quality'!A:M,9,FALSE)))</f>
        <v>0.01</v>
      </c>
      <c r="S484" s="394"/>
      <c r="T484" s="395" t="str">
        <f t="shared" si="80"/>
        <v>V1-MA1</v>
      </c>
      <c r="U484" s="395" t="str">
        <f t="shared" si="77"/>
        <v>SIS</v>
      </c>
      <c r="V484" s="401">
        <v>3.38</v>
      </c>
      <c r="W484" s="282">
        <v>46087</v>
      </c>
      <c r="X484" s="258">
        <f t="shared" ref="X484:X489" si="83">MONTH(W484)</f>
        <v>3</v>
      </c>
      <c r="Y484" s="258">
        <f t="shared" ref="Y484:Y489" si="84">YEAR(W484)</f>
        <v>2026</v>
      </c>
    </row>
    <row r="485" spans="1:25">
      <c r="A485" s="382" t="str">
        <f t="shared" si="78"/>
        <v>A1-02-09</v>
      </c>
      <c r="B485" s="383">
        <f t="shared" si="76"/>
        <v>1</v>
      </c>
      <c r="C485" s="236" t="s">
        <v>43</v>
      </c>
      <c r="D485" s="282">
        <v>46071</v>
      </c>
      <c r="E485" s="384">
        <f t="shared" si="79"/>
        <v>46071</v>
      </c>
      <c r="F485" s="388">
        <v>0</v>
      </c>
      <c r="G485" s="243">
        <v>9</v>
      </c>
      <c r="H485" s="244" t="s">
        <v>144</v>
      </c>
      <c r="I485" s="243">
        <v>2</v>
      </c>
      <c r="J485" s="244" t="s">
        <v>166</v>
      </c>
      <c r="K485" s="244" t="s">
        <v>122</v>
      </c>
      <c r="L485" s="244" t="s">
        <v>142</v>
      </c>
      <c r="M485" s="244" t="s">
        <v>213</v>
      </c>
      <c r="N485" s="290">
        <v>2.1</v>
      </c>
      <c r="O485" s="391" t="str">
        <f>IF(ISBLANK(L485),"",IF(OR(ISBLANK(VLOOKUP(L485&amp;"-"&amp;E485,'Np Quality'!A:M,6,FALSE)),ISERROR(VLOOKUP(L485&amp;"-"&amp;E485,'Np Quality'!A:M,6,FALSE))),"-",VLOOKUP(L485&amp;"-"&amp;E485,'Np Quality'!A:M,6,FALSE)))</f>
        <v>Np4</v>
      </c>
      <c r="P485" s="391">
        <f>IF(ISBLANK(L485),"",IF(OR(ISBLANK(VLOOKUP(L485&amp;"-"&amp;E485,'Np Quality'!A:M,7,FALSE)),ISERROR(VLOOKUP(L485&amp;"-"&amp;E485,'Np Quality'!A:M,7,FALSE))),"-",VLOOKUP(L485&amp;"-"&amp;E485,'Np Quality'!A:M,7,FALSE)))</f>
        <v>0.9</v>
      </c>
      <c r="Q485" s="391">
        <f>IF(ISBLANK(L485),"",IF(OR(ISBLANK(VLOOKUP(L485&amp;"-"&amp;E485,'Np Quality'!A:M,8,FALSE)),ISERROR(VLOOKUP(L485&amp;"-"&amp;E485,'Np Quality'!A:M,8,FALSE))),"-",VLOOKUP(L485&amp;"-"&amp;E485,'Np Quality'!A:M,8,FALSE)))</f>
        <v>0.9</v>
      </c>
      <c r="R485" s="283">
        <f>IF(ISBLANK(L496),"",IF(OR(ISBLANK(VLOOKUP(L496&amp;"-"&amp;E496,'Np Quality'!A:M,9,FALSE)),ISERROR(VLOOKUP(L496&amp;"-"&amp;E496,'Np Quality'!A:M,9,FALSE))),"-",VLOOKUP(L496&amp;"-"&amp;E496,'Np Quality'!A:M,9,FALSE)))</f>
        <v>0</v>
      </c>
      <c r="S485" s="394"/>
      <c r="T485" s="395" t="str">
        <f t="shared" si="80"/>
        <v>V1-MA1</v>
      </c>
      <c r="U485" s="395" t="str">
        <f t="shared" si="77"/>
        <v>SIS</v>
      </c>
      <c r="V485" s="401">
        <v>3.37</v>
      </c>
      <c r="W485" s="282">
        <v>46083</v>
      </c>
      <c r="X485" s="258">
        <f t="shared" si="83"/>
        <v>3</v>
      </c>
      <c r="Y485" s="258">
        <f t="shared" si="84"/>
        <v>2026</v>
      </c>
    </row>
    <row r="486" spans="1:25">
      <c r="A486" s="382" t="str">
        <f t="shared" si="78"/>
        <v>A1-03-09</v>
      </c>
      <c r="B486" s="383">
        <f t="shared" si="76"/>
        <v>1</v>
      </c>
      <c r="C486" s="236" t="s">
        <v>43</v>
      </c>
      <c r="D486" s="282">
        <v>46071</v>
      </c>
      <c r="E486" s="384">
        <f t="shared" si="79"/>
        <v>46071</v>
      </c>
      <c r="F486" s="388">
        <v>0</v>
      </c>
      <c r="G486" s="243">
        <v>9</v>
      </c>
      <c r="H486" s="244" t="s">
        <v>144</v>
      </c>
      <c r="I486" s="243">
        <v>3</v>
      </c>
      <c r="J486" s="244" t="s">
        <v>166</v>
      </c>
      <c r="K486" s="244" t="s">
        <v>122</v>
      </c>
      <c r="L486" s="244" t="s">
        <v>142</v>
      </c>
      <c r="M486" s="244" t="s">
        <v>213</v>
      </c>
      <c r="N486" s="290">
        <v>2.1</v>
      </c>
      <c r="O486" s="391" t="str">
        <f>IF(ISBLANK(L486),"",IF(OR(ISBLANK(VLOOKUP(L486&amp;"-"&amp;E486,'Np Quality'!A:M,6,FALSE)),ISERROR(VLOOKUP(L486&amp;"-"&amp;E486,'Np Quality'!A:M,6,FALSE))),"-",VLOOKUP(L486&amp;"-"&amp;E486,'Np Quality'!A:M,6,FALSE)))</f>
        <v>Np4</v>
      </c>
      <c r="P486" s="391">
        <f>IF(ISBLANK(L486),"",IF(OR(ISBLANK(VLOOKUP(L486&amp;"-"&amp;E486,'Np Quality'!A:M,7,FALSE)),ISERROR(VLOOKUP(L486&amp;"-"&amp;E486,'Np Quality'!A:M,7,FALSE))),"-",VLOOKUP(L486&amp;"-"&amp;E486,'Np Quality'!A:M,7,FALSE)))</f>
        <v>0.9</v>
      </c>
      <c r="Q486" s="391">
        <f>IF(ISBLANK(L486),"",IF(OR(ISBLANK(VLOOKUP(L486&amp;"-"&amp;E486,'Np Quality'!A:M,8,FALSE)),ISERROR(VLOOKUP(L486&amp;"-"&amp;E486,'Np Quality'!A:M,8,FALSE))),"-",VLOOKUP(L486&amp;"-"&amp;E486,'Np Quality'!A:M,8,FALSE)))</f>
        <v>0.9</v>
      </c>
      <c r="R486" s="283">
        <f>IF(ISBLANK(L496),"",IF(OR(ISBLANK(VLOOKUP(L496&amp;"-"&amp;E496,'Np Quality'!A:M,9,FALSE)),ISERROR(VLOOKUP(L496&amp;"-"&amp;E496,'Np Quality'!A:M,9,FALSE))),"-",VLOOKUP(L496&amp;"-"&amp;E496,'Np Quality'!A:M,9,FALSE)))</f>
        <v>0</v>
      </c>
      <c r="S486" s="394"/>
      <c r="T486" s="395" t="str">
        <f t="shared" si="80"/>
        <v>V1-MA1</v>
      </c>
      <c r="U486" s="395" t="str">
        <f t="shared" si="77"/>
        <v>SIS</v>
      </c>
      <c r="V486" s="401">
        <v>3.37</v>
      </c>
      <c r="W486" s="282">
        <v>46086</v>
      </c>
      <c r="X486" s="258">
        <f t="shared" si="83"/>
        <v>3</v>
      </c>
      <c r="Y486" s="258">
        <f t="shared" si="84"/>
        <v>2026</v>
      </c>
    </row>
    <row r="487" spans="1:25">
      <c r="A487" s="382" t="str">
        <f t="shared" si="78"/>
        <v>A1-04-09</v>
      </c>
      <c r="B487" s="383">
        <f t="shared" si="76"/>
        <v>1</v>
      </c>
      <c r="C487" s="236" t="s">
        <v>43</v>
      </c>
      <c r="D487" s="282">
        <v>46071</v>
      </c>
      <c r="E487" s="384">
        <f t="shared" si="79"/>
        <v>46071</v>
      </c>
      <c r="F487" s="388">
        <v>0</v>
      </c>
      <c r="G487" s="243">
        <v>9</v>
      </c>
      <c r="H487" s="244" t="s">
        <v>144</v>
      </c>
      <c r="I487" s="243">
        <v>4</v>
      </c>
      <c r="J487" s="244" t="s">
        <v>166</v>
      </c>
      <c r="K487" s="244" t="s">
        <v>122</v>
      </c>
      <c r="L487" s="244" t="s">
        <v>163</v>
      </c>
      <c r="M487" s="244" t="s">
        <v>213</v>
      </c>
      <c r="N487" s="290">
        <v>2.1</v>
      </c>
      <c r="O487" s="391" t="str">
        <f>IF(ISBLANK(L487),"",IF(OR(ISBLANK(VLOOKUP(L487&amp;"-"&amp;E487,'Np Quality'!A:M,6,FALSE)),ISERROR(VLOOKUP(L487&amp;"-"&amp;E487,'Np Quality'!A:M,6,FALSE))),"-",VLOOKUP(L487&amp;"-"&amp;E487,'Np Quality'!A:M,6,FALSE)))</f>
        <v>Np4</v>
      </c>
      <c r="P487" s="391">
        <f>IF(ISBLANK(L487),"",IF(OR(ISBLANK(VLOOKUP(L487&amp;"-"&amp;E487,'Np Quality'!A:M,7,FALSE)),ISERROR(VLOOKUP(L487&amp;"-"&amp;E487,'Np Quality'!A:M,7,FALSE))),"-",VLOOKUP(L487&amp;"-"&amp;E487,'Np Quality'!A:M,7,FALSE)))</f>
        <v>0.9</v>
      </c>
      <c r="Q487" s="391">
        <f>IF(ISBLANK(L487),"",IF(OR(ISBLANK(VLOOKUP(L487&amp;"-"&amp;E487,'Np Quality'!A:M,8,FALSE)),ISERROR(VLOOKUP(L487&amp;"-"&amp;E487,'Np Quality'!A:M,8,FALSE))),"-",VLOOKUP(L487&amp;"-"&amp;E487,'Np Quality'!A:M,8,FALSE)))</f>
        <v>0.9</v>
      </c>
      <c r="R487" s="283">
        <f>IF(ISBLANK(L487),"",IF(OR(ISBLANK(VLOOKUP(L487&amp;"-"&amp;E487,'Np Quality'!A:M,9,FALSE)),ISERROR(VLOOKUP(L487&amp;"-"&amp;E487,'Np Quality'!A:M,9,FALSE))),"-",VLOOKUP(L487&amp;"-"&amp;E487,'Np Quality'!A:M,9,FALSE)))</f>
        <v>0.02</v>
      </c>
      <c r="S487" s="394"/>
      <c r="T487" s="395" t="str">
        <f t="shared" si="80"/>
        <v>V1-MB1</v>
      </c>
      <c r="U487" s="395" t="str">
        <f t="shared" si="77"/>
        <v>SIS</v>
      </c>
      <c r="V487" s="401">
        <v>3.37</v>
      </c>
      <c r="W487" s="282">
        <v>46086</v>
      </c>
      <c r="X487" s="258">
        <f t="shared" si="83"/>
        <v>3</v>
      </c>
      <c r="Y487" s="258">
        <f t="shared" si="84"/>
        <v>2026</v>
      </c>
    </row>
    <row r="488" spans="1:25">
      <c r="A488" s="382" t="str">
        <f t="shared" si="78"/>
        <v>A1-05-09</v>
      </c>
      <c r="B488" s="383">
        <f t="shared" si="76"/>
        <v>1</v>
      </c>
      <c r="C488" s="236" t="s">
        <v>43</v>
      </c>
      <c r="D488" s="282">
        <v>46071</v>
      </c>
      <c r="E488" s="384">
        <f t="shared" si="79"/>
        <v>46071</v>
      </c>
      <c r="F488" s="388">
        <v>0</v>
      </c>
      <c r="G488" s="243">
        <v>9</v>
      </c>
      <c r="H488" s="244" t="s">
        <v>144</v>
      </c>
      <c r="I488" s="243">
        <v>5</v>
      </c>
      <c r="J488" s="244" t="s">
        <v>166</v>
      </c>
      <c r="K488" s="244" t="s">
        <v>122</v>
      </c>
      <c r="L488" s="244" t="s">
        <v>163</v>
      </c>
      <c r="M488" s="244" t="s">
        <v>213</v>
      </c>
      <c r="N488" s="290">
        <v>2.1</v>
      </c>
      <c r="O488" s="391" t="str">
        <f>IF(ISBLANK(L488),"",IF(OR(ISBLANK(VLOOKUP(L488&amp;"-"&amp;E488,'Np Quality'!A:M,6,FALSE)),ISERROR(VLOOKUP(L488&amp;"-"&amp;E488,'Np Quality'!A:M,6,FALSE))),"-",VLOOKUP(L488&amp;"-"&amp;E488,'Np Quality'!A:M,6,FALSE)))</f>
        <v>Np4</v>
      </c>
      <c r="P488" s="391">
        <f>IF(ISBLANK(L488),"",IF(OR(ISBLANK(VLOOKUP(L488&amp;"-"&amp;E488,'Np Quality'!A:M,7,FALSE)),ISERROR(VLOOKUP(L488&amp;"-"&amp;E488,'Np Quality'!A:M,7,FALSE))),"-",VLOOKUP(L488&amp;"-"&amp;E488,'Np Quality'!A:M,7,FALSE)))</f>
        <v>0.9</v>
      </c>
      <c r="Q488" s="391">
        <f>IF(ISBLANK(L488),"",IF(OR(ISBLANK(VLOOKUP(L488&amp;"-"&amp;E488,'Np Quality'!A:M,8,FALSE)),ISERROR(VLOOKUP(L488&amp;"-"&amp;E488,'Np Quality'!A:M,8,FALSE))),"-",VLOOKUP(L488&amp;"-"&amp;E488,'Np Quality'!A:M,8,FALSE)))</f>
        <v>0.9</v>
      </c>
      <c r="R488" s="283">
        <f>IF(ISBLANK(L488),"",IF(OR(ISBLANK(VLOOKUP(L488&amp;"-"&amp;E488,'Np Quality'!A:M,9,FALSE)),ISERROR(VLOOKUP(L488&amp;"-"&amp;E488,'Np Quality'!A:M,9,FALSE))),"-",VLOOKUP(L488&amp;"-"&amp;E488,'Np Quality'!A:M,9,FALSE)))</f>
        <v>0.02</v>
      </c>
      <c r="S488" s="394"/>
      <c r="T488" s="395" t="str">
        <f t="shared" si="80"/>
        <v>V1-MB1</v>
      </c>
      <c r="U488" s="395" t="str">
        <f t="shared" si="77"/>
        <v>SIS</v>
      </c>
      <c r="V488" s="401">
        <v>3.36</v>
      </c>
      <c r="W488" s="282">
        <v>46087</v>
      </c>
      <c r="X488" s="258">
        <f t="shared" si="83"/>
        <v>3</v>
      </c>
      <c r="Y488" s="258">
        <f t="shared" si="84"/>
        <v>2026</v>
      </c>
    </row>
    <row r="489" spans="1:25">
      <c r="A489" s="382" t="str">
        <f t="shared" si="78"/>
        <v>A1-06-09</v>
      </c>
      <c r="B489" s="383">
        <f t="shared" si="76"/>
        <v>1</v>
      </c>
      <c r="C489" s="236" t="s">
        <v>43</v>
      </c>
      <c r="D489" s="282">
        <v>46071</v>
      </c>
      <c r="E489" s="384">
        <f t="shared" si="79"/>
        <v>46071</v>
      </c>
      <c r="F489" s="388">
        <v>0</v>
      </c>
      <c r="G489" s="243">
        <v>9</v>
      </c>
      <c r="H489" s="244" t="s">
        <v>144</v>
      </c>
      <c r="I489" s="243">
        <v>6</v>
      </c>
      <c r="J489" s="244" t="s">
        <v>166</v>
      </c>
      <c r="K489" s="244" t="s">
        <v>122</v>
      </c>
      <c r="L489" s="244" t="s">
        <v>163</v>
      </c>
      <c r="M489" s="244" t="s">
        <v>213</v>
      </c>
      <c r="N489" s="290">
        <v>2.1</v>
      </c>
      <c r="O489" s="391" t="str">
        <f>IF(ISBLANK(L489),"",IF(OR(ISBLANK(VLOOKUP(L489&amp;"-"&amp;E489,'Np Quality'!A:M,6,FALSE)),ISERROR(VLOOKUP(L489&amp;"-"&amp;E489,'Np Quality'!A:M,6,FALSE))),"-",VLOOKUP(L489&amp;"-"&amp;E489,'Np Quality'!A:M,6,FALSE)))</f>
        <v>Np4</v>
      </c>
      <c r="P489" s="391">
        <f>IF(ISBLANK(L489),"",IF(OR(ISBLANK(VLOOKUP(L489&amp;"-"&amp;E489,'Np Quality'!A:M,7,FALSE)),ISERROR(VLOOKUP(L489&amp;"-"&amp;E489,'Np Quality'!A:M,7,FALSE))),"-",VLOOKUP(L489&amp;"-"&amp;E489,'Np Quality'!A:M,7,FALSE)))</f>
        <v>0.9</v>
      </c>
      <c r="Q489" s="391">
        <f>IF(ISBLANK(L489),"",IF(OR(ISBLANK(VLOOKUP(L489&amp;"-"&amp;E489,'Np Quality'!A:M,8,FALSE)),ISERROR(VLOOKUP(L489&amp;"-"&amp;E489,'Np Quality'!A:M,8,FALSE))),"-",VLOOKUP(L489&amp;"-"&amp;E489,'Np Quality'!A:M,8,FALSE)))</f>
        <v>0.9</v>
      </c>
      <c r="R489" s="283">
        <f>IF(ISBLANK(L489),"",IF(OR(ISBLANK(VLOOKUP(L489&amp;"-"&amp;E489,'Np Quality'!A:M,9,FALSE)),ISERROR(VLOOKUP(L489&amp;"-"&amp;E489,'Np Quality'!A:M,9,FALSE))),"-",VLOOKUP(L489&amp;"-"&amp;E489,'Np Quality'!A:M,9,FALSE)))</f>
        <v>0.02</v>
      </c>
      <c r="S489" s="394"/>
      <c r="T489" s="395" t="str">
        <f t="shared" si="80"/>
        <v>V1-MB1</v>
      </c>
      <c r="U489" s="395" t="str">
        <f t="shared" si="77"/>
        <v>SIS</v>
      </c>
      <c r="V489" s="401">
        <v>3.36</v>
      </c>
      <c r="W489" s="282">
        <v>46083</v>
      </c>
      <c r="X489" s="258">
        <f t="shared" si="83"/>
        <v>3</v>
      </c>
      <c r="Y489" s="258">
        <f t="shared" si="84"/>
        <v>2026</v>
      </c>
    </row>
    <row r="490" spans="1:25">
      <c r="A490" s="382" t="str">
        <f t="shared" si="78"/>
        <v>A1-07-09</v>
      </c>
      <c r="B490" s="383">
        <f t="shared" si="76"/>
        <v>1</v>
      </c>
      <c r="C490" s="236" t="s">
        <v>43</v>
      </c>
      <c r="D490" s="282">
        <v>46072</v>
      </c>
      <c r="E490" s="384">
        <f t="shared" si="79"/>
        <v>46072</v>
      </c>
      <c r="F490" s="388">
        <v>0</v>
      </c>
      <c r="G490" s="243">
        <v>9</v>
      </c>
      <c r="H490" s="244" t="s">
        <v>144</v>
      </c>
      <c r="I490" s="243">
        <v>7</v>
      </c>
      <c r="J490" s="244" t="s">
        <v>166</v>
      </c>
      <c r="K490" s="244" t="s">
        <v>122</v>
      </c>
      <c r="L490" s="244" t="s">
        <v>163</v>
      </c>
      <c r="M490" s="244" t="s">
        <v>213</v>
      </c>
      <c r="N490" s="290">
        <v>2.1</v>
      </c>
      <c r="O490" s="391" t="str">
        <f>IF(ISBLANK(L490),"",IF(OR(ISBLANK(VLOOKUP(L490&amp;"-"&amp;E490,'Np Quality'!A:M,6,FALSE)),ISERROR(VLOOKUP(L490&amp;"-"&amp;E490,'Np Quality'!A:M,6,FALSE))),"-",VLOOKUP(L490&amp;"-"&amp;E490,'Np Quality'!A:M,6,FALSE)))</f>
        <v>Np4</v>
      </c>
      <c r="P490" s="391">
        <f>IF(ISBLANK(L490),"",IF(OR(ISBLANK(VLOOKUP(L490&amp;"-"&amp;E490,'Np Quality'!A:M,7,FALSE)),ISERROR(VLOOKUP(L490&amp;"-"&amp;E490,'Np Quality'!A:M,7,FALSE))),"-",VLOOKUP(L490&amp;"-"&amp;E490,'Np Quality'!A:M,7,FALSE)))</f>
        <v>0.9</v>
      </c>
      <c r="Q490" s="391">
        <f>IF(ISBLANK(L490),"",IF(OR(ISBLANK(VLOOKUP(L490&amp;"-"&amp;E490,'Np Quality'!A:M,8,FALSE)),ISERROR(VLOOKUP(L490&amp;"-"&amp;E490,'Np Quality'!A:M,8,FALSE))),"-",VLOOKUP(L490&amp;"-"&amp;E490,'Np Quality'!A:M,8,FALSE)))</f>
        <v>0.9</v>
      </c>
      <c r="R490" s="283">
        <f>IF(ISBLANK(L490),"",IF(OR(ISBLANK(VLOOKUP(L490&amp;"-"&amp;E490,'Np Quality'!A:M,9,FALSE)),ISERROR(VLOOKUP(L490&amp;"-"&amp;E490,'Np Quality'!A:M,9,FALSE))),"-",VLOOKUP(L490&amp;"-"&amp;E490,'Np Quality'!A:M,9,FALSE)))</f>
        <v>0.01</v>
      </c>
      <c r="S490" s="394"/>
      <c r="T490" s="395" t="str">
        <f t="shared" si="80"/>
        <v>V1-MB1</v>
      </c>
      <c r="U490" s="395" t="str">
        <f t="shared" si="77"/>
        <v>SIS</v>
      </c>
      <c r="V490" s="401">
        <v>3.36</v>
      </c>
      <c r="W490" s="282">
        <v>46090</v>
      </c>
      <c r="X490" s="258">
        <f t="shared" ref="X490:X505" si="85">MONTH(W490)</f>
        <v>3</v>
      </c>
      <c r="Y490" s="258">
        <f t="shared" ref="Y490:Y505" si="86">YEAR(W490)</f>
        <v>2026</v>
      </c>
    </row>
    <row r="491" spans="1:25">
      <c r="A491" s="382" t="str">
        <f t="shared" si="78"/>
        <v>A1-08-09</v>
      </c>
      <c r="B491" s="383">
        <f t="shared" si="76"/>
        <v>1</v>
      </c>
      <c r="C491" s="236" t="s">
        <v>43</v>
      </c>
      <c r="D491" s="282">
        <v>46072</v>
      </c>
      <c r="E491" s="384">
        <f t="shared" si="79"/>
        <v>46072</v>
      </c>
      <c r="F491" s="388">
        <v>0</v>
      </c>
      <c r="G491" s="243">
        <v>9</v>
      </c>
      <c r="H491" s="244" t="s">
        <v>144</v>
      </c>
      <c r="I491" s="243">
        <v>8</v>
      </c>
      <c r="J491" s="244" t="s">
        <v>166</v>
      </c>
      <c r="K491" s="244" t="s">
        <v>122</v>
      </c>
      <c r="L491" s="244" t="s">
        <v>163</v>
      </c>
      <c r="M491" s="244" t="s">
        <v>213</v>
      </c>
      <c r="N491" s="290">
        <v>2.1</v>
      </c>
      <c r="O491" s="391" t="str">
        <f>IF(ISBLANK(L491),"",IF(OR(ISBLANK(VLOOKUP(L491&amp;"-"&amp;E491,'Np Quality'!A:M,6,FALSE)),ISERROR(VLOOKUP(L491&amp;"-"&amp;E491,'Np Quality'!A:M,6,FALSE))),"-",VLOOKUP(L491&amp;"-"&amp;E491,'Np Quality'!A:M,6,FALSE)))</f>
        <v>Np4</v>
      </c>
      <c r="P491" s="391">
        <f>IF(ISBLANK(L491),"",IF(OR(ISBLANK(VLOOKUP(L491&amp;"-"&amp;E491,'Np Quality'!A:M,7,FALSE)),ISERROR(VLOOKUP(L491&amp;"-"&amp;E491,'Np Quality'!A:M,7,FALSE))),"-",VLOOKUP(L491&amp;"-"&amp;E491,'Np Quality'!A:M,7,FALSE)))</f>
        <v>0.9</v>
      </c>
      <c r="Q491" s="391">
        <f>IF(ISBLANK(L491),"",IF(OR(ISBLANK(VLOOKUP(L491&amp;"-"&amp;E491,'Np Quality'!A:M,8,FALSE)),ISERROR(VLOOKUP(L491&amp;"-"&amp;E491,'Np Quality'!A:M,8,FALSE))),"-",VLOOKUP(L491&amp;"-"&amp;E491,'Np Quality'!A:M,8,FALSE)))</f>
        <v>0.9</v>
      </c>
      <c r="R491" s="283">
        <f>IF(ISBLANK(L491),"",IF(OR(ISBLANK(VLOOKUP(L491&amp;"-"&amp;E491,'Np Quality'!A:M,9,FALSE)),ISERROR(VLOOKUP(L491&amp;"-"&amp;E491,'Np Quality'!A:M,9,FALSE))),"-",VLOOKUP(L491&amp;"-"&amp;E491,'Np Quality'!A:M,9,FALSE)))</f>
        <v>0.01</v>
      </c>
      <c r="S491" s="394"/>
      <c r="T491" s="395" t="str">
        <f t="shared" si="80"/>
        <v>V1-MB1</v>
      </c>
      <c r="U491" s="395" t="str">
        <f t="shared" si="77"/>
        <v>SIS</v>
      </c>
      <c r="V491" s="401">
        <v>3.36</v>
      </c>
      <c r="W491" s="282">
        <v>46089</v>
      </c>
      <c r="X491" s="258">
        <f t="shared" si="85"/>
        <v>3</v>
      </c>
      <c r="Y491" s="258">
        <f t="shared" si="86"/>
        <v>2026</v>
      </c>
    </row>
    <row r="492" spans="1:25">
      <c r="A492" s="382" t="str">
        <f t="shared" si="78"/>
        <v>A1-09-09</v>
      </c>
      <c r="B492" s="383">
        <f t="shared" si="76"/>
        <v>1</v>
      </c>
      <c r="C492" s="236" t="s">
        <v>43</v>
      </c>
      <c r="D492" s="282">
        <v>46072</v>
      </c>
      <c r="E492" s="384">
        <f t="shared" si="79"/>
        <v>46072</v>
      </c>
      <c r="F492" s="388">
        <v>0</v>
      </c>
      <c r="G492" s="243">
        <v>9</v>
      </c>
      <c r="H492" s="244" t="s">
        <v>144</v>
      </c>
      <c r="I492" s="243">
        <v>9</v>
      </c>
      <c r="J492" s="244" t="s">
        <v>166</v>
      </c>
      <c r="K492" s="244" t="s">
        <v>122</v>
      </c>
      <c r="L492" s="244" t="s">
        <v>142</v>
      </c>
      <c r="M492" s="244" t="s">
        <v>213</v>
      </c>
      <c r="N492" s="290">
        <v>2.1</v>
      </c>
      <c r="O492" s="391" t="str">
        <f>IF(ISBLANK(L493),"",IF(OR(ISBLANK(VLOOKUP(L493&amp;"-"&amp;E493,'Np Quality'!A:M,6,FALSE)),ISERROR(VLOOKUP(L493&amp;"-"&amp;E493,'Np Quality'!A:M,6,FALSE))),"-",VLOOKUP(L493&amp;"-"&amp;E493,'Np Quality'!A:M,6,FALSE)))</f>
        <v>Np4</v>
      </c>
      <c r="P492" s="391">
        <f>IF(ISBLANK(L492),"",IF(OR(ISBLANK(VLOOKUP(L492&amp;"-"&amp;E492,'Np Quality'!A:M,7,FALSE)),ISERROR(VLOOKUP(L492&amp;"-"&amp;E492,'Np Quality'!A:M,7,FALSE))),"-",VLOOKUP(L492&amp;"-"&amp;E492,'Np Quality'!A:M,7,FALSE)))</f>
        <v>0.9</v>
      </c>
      <c r="Q492" s="391">
        <f>IF(ISBLANK(L492),"",IF(OR(ISBLANK(VLOOKUP(L492&amp;"-"&amp;E492,'Np Quality'!A:M,8,FALSE)),ISERROR(VLOOKUP(L492&amp;"-"&amp;E492,'Np Quality'!A:M,8,FALSE))),"-",VLOOKUP(L492&amp;"-"&amp;E492,'Np Quality'!A:M,8,FALSE)))</f>
        <v>0.9</v>
      </c>
      <c r="R492" s="283">
        <f>IF(ISBLANK(L492),"",IF(OR(ISBLANK(VLOOKUP(L492&amp;"-"&amp;E492,'Np Quality'!A:M,9,FALSE)),ISERROR(VLOOKUP(L492&amp;"-"&amp;E492,'Np Quality'!A:M,9,FALSE))),"-",VLOOKUP(L492&amp;"-"&amp;E492,'Np Quality'!A:M,9,FALSE)))</f>
        <v>0.01</v>
      </c>
      <c r="S492" s="394"/>
      <c r="T492" s="395" t="str">
        <f t="shared" si="80"/>
        <v>V1-MA1</v>
      </c>
      <c r="U492" s="395" t="str">
        <f t="shared" si="77"/>
        <v>SIS</v>
      </c>
      <c r="V492" s="401">
        <v>3.36</v>
      </c>
      <c r="W492" s="282">
        <v>46087</v>
      </c>
      <c r="X492" s="258">
        <f t="shared" si="85"/>
        <v>3</v>
      </c>
      <c r="Y492" s="258">
        <f t="shared" si="86"/>
        <v>2026</v>
      </c>
    </row>
    <row r="493" spans="1:25">
      <c r="A493" s="382" t="str">
        <f t="shared" si="78"/>
        <v>A1-10-09</v>
      </c>
      <c r="B493" s="383">
        <f t="shared" si="76"/>
        <v>1</v>
      </c>
      <c r="C493" s="236" t="s">
        <v>43</v>
      </c>
      <c r="D493" s="282">
        <v>46072</v>
      </c>
      <c r="E493" s="384">
        <f t="shared" si="79"/>
        <v>46072</v>
      </c>
      <c r="F493" s="388">
        <v>0</v>
      </c>
      <c r="G493" s="243">
        <v>9</v>
      </c>
      <c r="H493" s="244" t="s">
        <v>144</v>
      </c>
      <c r="I493" s="243">
        <v>10</v>
      </c>
      <c r="J493" s="244" t="s">
        <v>166</v>
      </c>
      <c r="K493" s="244" t="s">
        <v>122</v>
      </c>
      <c r="L493" s="244" t="s">
        <v>142</v>
      </c>
      <c r="M493" s="244" t="s">
        <v>213</v>
      </c>
      <c r="N493" s="290">
        <v>2.1</v>
      </c>
      <c r="O493" s="391" t="str">
        <f>IF(ISBLANK(L493),"",IF(OR(ISBLANK(VLOOKUP(L493&amp;"-"&amp;E493,'Np Quality'!A:M,6,FALSE)),ISERROR(VLOOKUP(L493&amp;"-"&amp;E493,'Np Quality'!A:M,6,FALSE))),"-",VLOOKUP(L493&amp;"-"&amp;E493,'Np Quality'!A:M,6,FALSE)))</f>
        <v>Np4</v>
      </c>
      <c r="P493" s="391">
        <f>IF(ISBLANK(L494),"",IF(OR(ISBLANK(VLOOKUP(L494&amp;"-"&amp;E494,'Np Quality'!A:M,7,FALSE)),ISERROR(VLOOKUP(L494&amp;"-"&amp;E494,'Np Quality'!A:M,7,FALSE))),"-",VLOOKUP(L494&amp;"-"&amp;E494,'Np Quality'!A:M,7,FALSE)))</f>
        <v>0.9</v>
      </c>
      <c r="Q493" s="391">
        <f>IF(ISBLANK(L493),"",IF(OR(ISBLANK(VLOOKUP(L493&amp;"-"&amp;E493,'Np Quality'!A:M,8,FALSE)),ISERROR(VLOOKUP(L493&amp;"-"&amp;E493,'Np Quality'!A:M,8,FALSE))),"-",VLOOKUP(L493&amp;"-"&amp;E493,'Np Quality'!A:M,8,FALSE)))</f>
        <v>0.9</v>
      </c>
      <c r="R493" s="283">
        <f>IF(ISBLANK(L493),"",IF(OR(ISBLANK(VLOOKUP(L493&amp;"-"&amp;E493,'Np Quality'!A:M,9,FALSE)),ISERROR(VLOOKUP(L493&amp;"-"&amp;E493,'Np Quality'!A:M,9,FALSE))),"-",VLOOKUP(L493&amp;"-"&amp;E493,'Np Quality'!A:M,9,FALSE)))</f>
        <v>0.01</v>
      </c>
      <c r="S493" s="394"/>
      <c r="T493" s="395" t="str">
        <f t="shared" si="80"/>
        <v>V1-MA1</v>
      </c>
      <c r="U493" s="395" t="str">
        <f t="shared" si="77"/>
        <v>SIS</v>
      </c>
      <c r="V493" s="401">
        <v>3.36</v>
      </c>
      <c r="W493" s="282">
        <v>46089</v>
      </c>
      <c r="X493" s="258">
        <f t="shared" si="85"/>
        <v>3</v>
      </c>
      <c r="Y493" s="258">
        <f t="shared" si="86"/>
        <v>2026</v>
      </c>
    </row>
    <row r="494" spans="1:25">
      <c r="A494" s="382" t="str">
        <f t="shared" si="78"/>
        <v>A1-11-09</v>
      </c>
      <c r="B494" s="383">
        <f t="shared" si="76"/>
        <v>1</v>
      </c>
      <c r="C494" s="236" t="s">
        <v>43</v>
      </c>
      <c r="D494" s="282">
        <v>46072</v>
      </c>
      <c r="E494" s="384">
        <f t="shared" si="79"/>
        <v>46072</v>
      </c>
      <c r="F494" s="388">
        <v>0</v>
      </c>
      <c r="G494" s="243">
        <v>9</v>
      </c>
      <c r="H494" s="244" t="s">
        <v>144</v>
      </c>
      <c r="I494" s="243">
        <v>11</v>
      </c>
      <c r="J494" s="244" t="s">
        <v>166</v>
      </c>
      <c r="K494" s="244" t="s">
        <v>122</v>
      </c>
      <c r="L494" s="244" t="s">
        <v>142</v>
      </c>
      <c r="M494" s="244" t="s">
        <v>213</v>
      </c>
      <c r="N494" s="290">
        <v>1.2</v>
      </c>
      <c r="O494" s="391" t="str">
        <f>IF(ISBLANK(L494),"",IF(OR(ISBLANK(VLOOKUP(L494&amp;"-"&amp;E494,'Np Quality'!A:M,6,FALSE)),ISERROR(VLOOKUP(L494&amp;"-"&amp;E494,'Np Quality'!A:M,6,FALSE))),"-",VLOOKUP(L494&amp;"-"&amp;E494,'Np Quality'!A:M,6,FALSE)))</f>
        <v>Np4</v>
      </c>
      <c r="P494" s="391">
        <f>IF(ISBLANK(L494),"",IF(OR(ISBLANK(VLOOKUP(L494&amp;"-"&amp;E494,'Np Quality'!A:M,7,FALSE)),ISERROR(VLOOKUP(L494&amp;"-"&amp;E494,'Np Quality'!A:M,7,FALSE))),"-",VLOOKUP(L494&amp;"-"&amp;E494,'Np Quality'!A:M,7,FALSE)))</f>
        <v>0.9</v>
      </c>
      <c r="Q494" s="391">
        <f>IF(ISBLANK(L495),"",IF(OR(ISBLANK(VLOOKUP(L495&amp;"-"&amp;E495,'Np Quality'!A:M,8,FALSE)),ISERROR(VLOOKUP(L495&amp;"-"&amp;E495,'Np Quality'!A:M,8,FALSE))),"-",VLOOKUP(L495&amp;"-"&amp;E495,'Np Quality'!A:M,8,FALSE)))</f>
        <v>0.9</v>
      </c>
      <c r="R494" s="283">
        <f>IF(ISBLANK(L494),"",IF(OR(ISBLANK(VLOOKUP(L494&amp;"-"&amp;E494,'Np Quality'!A:M,9,FALSE)),ISERROR(VLOOKUP(L494&amp;"-"&amp;E494,'Np Quality'!A:M,9,FALSE))),"-",VLOOKUP(L494&amp;"-"&amp;E494,'Np Quality'!A:M,9,FALSE)))</f>
        <v>0.01</v>
      </c>
      <c r="S494" s="394"/>
      <c r="T494" s="395" t="str">
        <f t="shared" si="80"/>
        <v>V1-MA1</v>
      </c>
      <c r="U494" s="395" t="str">
        <f t="shared" si="77"/>
        <v>SIS</v>
      </c>
      <c r="V494" s="401">
        <v>1.95</v>
      </c>
      <c r="W494" s="282">
        <v>46089</v>
      </c>
      <c r="X494" s="258">
        <f t="shared" si="85"/>
        <v>3</v>
      </c>
      <c r="Y494" s="258">
        <f t="shared" si="86"/>
        <v>2026</v>
      </c>
    </row>
    <row r="495" spans="1:25">
      <c r="A495" s="382" t="str">
        <f t="shared" si="78"/>
        <v>A1-12-09</v>
      </c>
      <c r="B495" s="383">
        <f t="shared" ref="B495:B558" si="87">IF(AND(A495&lt;&gt;A494,A495&lt;&gt;""),COUNTIF(A:A,A495),"")</f>
        <v>1</v>
      </c>
      <c r="C495" s="236" t="s">
        <v>43</v>
      </c>
      <c r="D495" s="282">
        <v>46072</v>
      </c>
      <c r="E495" s="384">
        <f t="shared" si="79"/>
        <v>46072</v>
      </c>
      <c r="F495" s="388">
        <v>0</v>
      </c>
      <c r="G495" s="243">
        <v>9</v>
      </c>
      <c r="H495" s="244" t="s">
        <v>144</v>
      </c>
      <c r="I495" s="243">
        <v>12</v>
      </c>
      <c r="J495" s="244" t="s">
        <v>166</v>
      </c>
      <c r="K495" s="244" t="s">
        <v>122</v>
      </c>
      <c r="L495" s="244" t="s">
        <v>163</v>
      </c>
      <c r="M495" s="244" t="s">
        <v>213</v>
      </c>
      <c r="N495" s="290">
        <v>1.2</v>
      </c>
      <c r="O495" s="391" t="str">
        <f>IF(ISBLANK(L495),"",IF(OR(ISBLANK(VLOOKUP(L495&amp;"-"&amp;E495,'Np Quality'!A:M,6,FALSE)),ISERROR(VLOOKUP(L495&amp;"-"&amp;E495,'Np Quality'!A:M,6,FALSE))),"-",VLOOKUP(L495&amp;"-"&amp;E495,'Np Quality'!A:M,6,FALSE)))</f>
        <v>Np4</v>
      </c>
      <c r="P495" s="391">
        <f>IF(ISBLANK(L495),"",IF(OR(ISBLANK(VLOOKUP(L495&amp;"-"&amp;E495,'Np Quality'!A:M,7,FALSE)),ISERROR(VLOOKUP(L495&amp;"-"&amp;E495,'Np Quality'!A:M,7,FALSE))),"-",VLOOKUP(L495&amp;"-"&amp;E495,'Np Quality'!A:M,7,FALSE)))</f>
        <v>0.9</v>
      </c>
      <c r="Q495" s="391">
        <f>IF(ISBLANK(L495),"",IF(OR(ISBLANK(VLOOKUP(L495&amp;"-"&amp;E495,'Np Quality'!A:M,8,FALSE)),ISERROR(VLOOKUP(L495&amp;"-"&amp;E495,'Np Quality'!A:M,8,FALSE))),"-",VLOOKUP(L495&amp;"-"&amp;E495,'Np Quality'!A:M,8,FALSE)))</f>
        <v>0.9</v>
      </c>
      <c r="R495" s="283">
        <f>IF(ISBLANK(L496),"",IF(OR(ISBLANK(VLOOKUP(L496&amp;"-"&amp;E496,'Np Quality'!A:M,9,FALSE)),ISERROR(VLOOKUP(L496&amp;"-"&amp;E496,'Np Quality'!A:M,9,FALSE))),"-",VLOOKUP(L496&amp;"-"&amp;E496,'Np Quality'!A:M,9,FALSE)))</f>
        <v>0</v>
      </c>
      <c r="S495" s="394"/>
      <c r="T495" s="395" t="str">
        <f t="shared" si="80"/>
        <v>V1-MB1</v>
      </c>
      <c r="U495" s="395" t="str">
        <f t="shared" si="77"/>
        <v>SIS</v>
      </c>
      <c r="V495" s="401">
        <v>1.92</v>
      </c>
      <c r="W495" s="282">
        <v>46090</v>
      </c>
      <c r="X495" s="258">
        <f t="shared" si="85"/>
        <v>3</v>
      </c>
      <c r="Y495" s="258">
        <f t="shared" si="86"/>
        <v>2026</v>
      </c>
    </row>
    <row r="496" spans="1:25">
      <c r="A496" s="382" t="str">
        <f t="shared" si="78"/>
        <v>A1-13-09</v>
      </c>
      <c r="B496" s="383">
        <f t="shared" si="87"/>
        <v>1</v>
      </c>
      <c r="C496" s="236" t="s">
        <v>43</v>
      </c>
      <c r="D496" s="282">
        <v>46073</v>
      </c>
      <c r="E496" s="384">
        <f t="shared" si="79"/>
        <v>46073</v>
      </c>
      <c r="F496" s="388">
        <v>0</v>
      </c>
      <c r="G496" s="243">
        <v>9</v>
      </c>
      <c r="H496" s="244" t="s">
        <v>144</v>
      </c>
      <c r="I496" s="243">
        <v>13</v>
      </c>
      <c r="J496" s="244" t="s">
        <v>166</v>
      </c>
      <c r="K496" s="244" t="s">
        <v>122</v>
      </c>
      <c r="L496" s="244" t="s">
        <v>163</v>
      </c>
      <c r="M496" s="244" t="s">
        <v>213</v>
      </c>
      <c r="N496" s="290">
        <v>1.2</v>
      </c>
      <c r="O496" s="391" t="str">
        <f>IF(ISBLANK(L496),"",IF(OR(ISBLANK(VLOOKUP(L496&amp;"-"&amp;E496,'Np Quality'!A:M,6,FALSE)),ISERROR(VLOOKUP(L496&amp;"-"&amp;E496,'Np Quality'!A:M,6,FALSE))),"-",VLOOKUP(L496&amp;"-"&amp;E496,'Np Quality'!A:M,6,FALSE)))</f>
        <v>Np4</v>
      </c>
      <c r="P496" s="391">
        <f>IF(ISBLANK(L496),"",IF(OR(ISBLANK(VLOOKUP(L496&amp;"-"&amp;E496,'Np Quality'!A:M,7,FALSE)),ISERROR(VLOOKUP(L496&amp;"-"&amp;E496,'Np Quality'!A:M,7,FALSE))),"-",VLOOKUP(L496&amp;"-"&amp;E496,'Np Quality'!A:M,7,FALSE)))</f>
        <v>0.9</v>
      </c>
      <c r="Q496" s="391">
        <f>IF(ISBLANK(L496),"",IF(OR(ISBLANK(VLOOKUP(L496&amp;"-"&amp;E496,'Np Quality'!A:M,8,FALSE)),ISERROR(VLOOKUP(L496&amp;"-"&amp;E496,'Np Quality'!A:M,8,FALSE))),"-",VLOOKUP(L496&amp;"-"&amp;E496,'Np Quality'!A:M,8,FALSE)))</f>
        <v>0.9</v>
      </c>
      <c r="R496" s="283">
        <f>IF(ISBLANK(L496),"",IF(OR(ISBLANK(VLOOKUP(L496&amp;"-"&amp;E496,'Np Quality'!A:M,9,FALSE)),ISERROR(VLOOKUP(L496&amp;"-"&amp;E496,'Np Quality'!A:M,9,FALSE))),"-",VLOOKUP(L496&amp;"-"&amp;E496,'Np Quality'!A:M,9,FALSE)))</f>
        <v>0</v>
      </c>
      <c r="S496" s="394"/>
      <c r="T496" s="395" t="str">
        <f t="shared" si="80"/>
        <v>V1-MB1</v>
      </c>
      <c r="U496" s="395" t="str">
        <f t="shared" si="77"/>
        <v>SIS</v>
      </c>
      <c r="V496" s="401">
        <v>1.93</v>
      </c>
      <c r="W496" s="282">
        <v>46085</v>
      </c>
      <c r="X496" s="258">
        <f t="shared" si="85"/>
        <v>3</v>
      </c>
      <c r="Y496" s="258">
        <f t="shared" si="86"/>
        <v>2026</v>
      </c>
    </row>
    <row r="497" ht="15" customHeight="1" spans="1:25">
      <c r="A497" s="382" t="str">
        <f t="shared" si="78"/>
        <v>A1-14-09</v>
      </c>
      <c r="B497" s="383">
        <f t="shared" si="87"/>
        <v>1</v>
      </c>
      <c r="C497" s="236" t="s">
        <v>43</v>
      </c>
      <c r="D497" s="282">
        <v>46073</v>
      </c>
      <c r="E497" s="384">
        <f t="shared" si="79"/>
        <v>46073</v>
      </c>
      <c r="F497" s="388">
        <v>0</v>
      </c>
      <c r="G497" s="243">
        <v>9</v>
      </c>
      <c r="H497" s="244" t="s">
        <v>144</v>
      </c>
      <c r="I497" s="243">
        <v>14</v>
      </c>
      <c r="J497" s="244" t="s">
        <v>166</v>
      </c>
      <c r="K497" s="244" t="s">
        <v>122</v>
      </c>
      <c r="L497" s="244" t="s">
        <v>163</v>
      </c>
      <c r="M497" s="244" t="s">
        <v>213</v>
      </c>
      <c r="N497" s="290">
        <v>1.2</v>
      </c>
      <c r="O497" s="391" t="str">
        <f>IF(ISBLANK(L597),"",IF(OR(ISBLANK(VLOOKUP(L597&amp;"-"&amp;E597,'Np Quality'!A:M,6,FALSE)),ISERROR(VLOOKUP(L597&amp;"-"&amp;E597,'Np Quality'!A:M,6,FALSE))),"-",VLOOKUP(L597&amp;"-"&amp;E597,'Np Quality'!A:M,6,FALSE)))</f>
        <v/>
      </c>
      <c r="P497" s="391">
        <f>IF(ISBLANK(L497),"",IF(OR(ISBLANK(VLOOKUP(L497&amp;"-"&amp;E497,'Np Quality'!A:M,7,FALSE)),ISERROR(VLOOKUP(L497&amp;"-"&amp;E497,'Np Quality'!A:M,7,FALSE))),"-",VLOOKUP(L497&amp;"-"&amp;E497,'Np Quality'!A:M,7,FALSE)))</f>
        <v>0.9</v>
      </c>
      <c r="Q497" s="391">
        <f>IF(ISBLANK(L497),"",IF(OR(ISBLANK(VLOOKUP(L497&amp;"-"&amp;E497,'Np Quality'!A:M,8,FALSE)),ISERROR(VLOOKUP(L497&amp;"-"&amp;E497,'Np Quality'!A:M,8,FALSE))),"-",VLOOKUP(L497&amp;"-"&amp;E497,'Np Quality'!A:M,8,FALSE)))</f>
        <v>0.9</v>
      </c>
      <c r="R497" s="283">
        <f>IF(ISBLANK(L497),"",IF(OR(ISBLANK(VLOOKUP(L497&amp;"-"&amp;E497,'Np Quality'!A:M,9,FALSE)),ISERROR(VLOOKUP(L497&amp;"-"&amp;E497,'Np Quality'!A:M,9,FALSE))),"-",VLOOKUP(L497&amp;"-"&amp;E497,'Np Quality'!A:M,9,FALSE)))</f>
        <v>0</v>
      </c>
      <c r="S497" s="394"/>
      <c r="T497" s="395" t="str">
        <f t="shared" si="80"/>
        <v>V1-MB1</v>
      </c>
      <c r="U497" s="395" t="str">
        <f t="shared" si="77"/>
        <v>SIS</v>
      </c>
      <c r="V497" s="401">
        <v>1.92</v>
      </c>
      <c r="W497" s="282">
        <v>46086</v>
      </c>
      <c r="X497" s="258">
        <f t="shared" si="85"/>
        <v>3</v>
      </c>
      <c r="Y497" s="258">
        <f t="shared" si="86"/>
        <v>2026</v>
      </c>
    </row>
    <row r="498" spans="1:25">
      <c r="A498" s="382" t="str">
        <f t="shared" si="78"/>
        <v>A1-15-09</v>
      </c>
      <c r="B498" s="383">
        <f t="shared" si="87"/>
        <v>1</v>
      </c>
      <c r="C498" s="236" t="s">
        <v>43</v>
      </c>
      <c r="D498" s="282">
        <v>46073</v>
      </c>
      <c r="E498" s="384">
        <f t="shared" si="79"/>
        <v>46073</v>
      </c>
      <c r="F498" s="388">
        <v>0</v>
      </c>
      <c r="G498" s="243">
        <v>9</v>
      </c>
      <c r="H498" s="244" t="s">
        <v>144</v>
      </c>
      <c r="I498" s="243">
        <v>15</v>
      </c>
      <c r="J498" s="244" t="s">
        <v>166</v>
      </c>
      <c r="K498" s="244" t="s">
        <v>122</v>
      </c>
      <c r="L498" s="244" t="s">
        <v>163</v>
      </c>
      <c r="M498" s="244" t="s">
        <v>213</v>
      </c>
      <c r="N498" s="290">
        <v>1.2</v>
      </c>
      <c r="O498" s="391" t="str">
        <f>IF(ISBLANK(L598),"",IF(OR(ISBLANK(VLOOKUP(L598&amp;"-"&amp;E598,'Np Quality'!A:M,6,FALSE)),ISERROR(VLOOKUP(L598&amp;"-"&amp;E598,'Np Quality'!A:M,6,FALSE))),"-",VLOOKUP(L598&amp;"-"&amp;E598,'Np Quality'!A:M,6,FALSE)))</f>
        <v/>
      </c>
      <c r="P498" s="391">
        <f>IF(ISBLANK(L498),"",IF(OR(ISBLANK(VLOOKUP(L498&amp;"-"&amp;E498,'Np Quality'!A:M,7,FALSE)),ISERROR(VLOOKUP(L498&amp;"-"&amp;E498,'Np Quality'!A:M,7,FALSE))),"-",VLOOKUP(L498&amp;"-"&amp;E498,'Np Quality'!A:M,7,FALSE)))</f>
        <v>0.9</v>
      </c>
      <c r="Q498" s="391">
        <f>IF(ISBLANK(L498),"",IF(OR(ISBLANK(VLOOKUP(L498&amp;"-"&amp;E498,'Np Quality'!A:M,8,FALSE)),ISERROR(VLOOKUP(L498&amp;"-"&amp;E498,'Np Quality'!A:M,8,FALSE))),"-",VLOOKUP(L498&amp;"-"&amp;E498,'Np Quality'!A:M,8,FALSE)))</f>
        <v>0.9</v>
      </c>
      <c r="R498" s="283">
        <f>IF(ISBLANK(L498),"",IF(OR(ISBLANK(VLOOKUP(L498&amp;"-"&amp;E498,'Np Quality'!A:M,9,FALSE)),ISERROR(VLOOKUP(L498&amp;"-"&amp;E498,'Np Quality'!A:M,9,FALSE))),"-",VLOOKUP(L498&amp;"-"&amp;E498,'Np Quality'!A:M,9,FALSE)))</f>
        <v>0</v>
      </c>
      <c r="S498" s="394"/>
      <c r="T498" s="395" t="str">
        <f t="shared" si="80"/>
        <v>V1-MB1</v>
      </c>
      <c r="U498" s="395" t="str">
        <f t="shared" si="77"/>
        <v>SIS</v>
      </c>
      <c r="V498" s="401">
        <v>1.92</v>
      </c>
      <c r="W498" s="282">
        <v>46086</v>
      </c>
      <c r="X498" s="258">
        <f t="shared" si="85"/>
        <v>3</v>
      </c>
      <c r="Y498" s="258">
        <f t="shared" si="86"/>
        <v>2026</v>
      </c>
    </row>
    <row r="499" spans="1:25">
      <c r="A499" s="382" t="str">
        <f t="shared" si="78"/>
        <v>A1-16-09</v>
      </c>
      <c r="B499" s="383">
        <f t="shared" si="87"/>
        <v>1</v>
      </c>
      <c r="C499" s="236" t="s">
        <v>43</v>
      </c>
      <c r="D499" s="282">
        <v>46073</v>
      </c>
      <c r="E499" s="384">
        <f t="shared" si="79"/>
        <v>46073</v>
      </c>
      <c r="F499" s="388">
        <v>0</v>
      </c>
      <c r="G499" s="243">
        <v>9</v>
      </c>
      <c r="H499" s="244" t="s">
        <v>144</v>
      </c>
      <c r="I499" s="243">
        <v>16</v>
      </c>
      <c r="J499" s="244" t="s">
        <v>166</v>
      </c>
      <c r="K499" s="244" t="s">
        <v>122</v>
      </c>
      <c r="L499" s="244" t="s">
        <v>163</v>
      </c>
      <c r="M499" s="244" t="s">
        <v>213</v>
      </c>
      <c r="N499" s="290">
        <v>1.2</v>
      </c>
      <c r="O499" s="391" t="str">
        <f>IF(ISBLANK(L599),"",IF(OR(ISBLANK(VLOOKUP(L599&amp;"-"&amp;E599,'Np Quality'!A:M,6,FALSE)),ISERROR(VLOOKUP(L599&amp;"-"&amp;E599,'Np Quality'!A:M,6,FALSE))),"-",VLOOKUP(L599&amp;"-"&amp;E599,'Np Quality'!A:M,6,FALSE)))</f>
        <v/>
      </c>
      <c r="P499" s="391">
        <f>IF(ISBLANK(L499),"",IF(OR(ISBLANK(VLOOKUP(L499&amp;"-"&amp;E499,'Np Quality'!A:M,7,FALSE)),ISERROR(VLOOKUP(L499&amp;"-"&amp;E499,'Np Quality'!A:M,7,FALSE))),"-",VLOOKUP(L499&amp;"-"&amp;E499,'Np Quality'!A:M,7,FALSE)))</f>
        <v>0.9</v>
      </c>
      <c r="Q499" s="391">
        <f>IF(ISBLANK(L499),"",IF(OR(ISBLANK(VLOOKUP(L499&amp;"-"&amp;E499,'Np Quality'!A:M,8,FALSE)),ISERROR(VLOOKUP(L499&amp;"-"&amp;E499,'Np Quality'!A:M,8,FALSE))),"-",VLOOKUP(L499&amp;"-"&amp;E499,'Np Quality'!A:M,8,FALSE)))</f>
        <v>0.9</v>
      </c>
      <c r="R499" s="283">
        <f>IF(ISBLANK(L499),"",IF(OR(ISBLANK(VLOOKUP(L499&amp;"-"&amp;E499,'Np Quality'!A:M,9,FALSE)),ISERROR(VLOOKUP(L499&amp;"-"&amp;E499,'Np Quality'!A:M,9,FALSE))),"-",VLOOKUP(L499&amp;"-"&amp;E499,'Np Quality'!A:M,9,FALSE)))</f>
        <v>0</v>
      </c>
      <c r="S499" s="394"/>
      <c r="T499" s="395" t="str">
        <f t="shared" si="80"/>
        <v>V1-MB1</v>
      </c>
      <c r="U499" s="395" t="str">
        <f t="shared" si="77"/>
        <v>SIS</v>
      </c>
      <c r="V499" s="401">
        <v>1.92</v>
      </c>
      <c r="W499" s="282">
        <v>46088</v>
      </c>
      <c r="X499" s="258">
        <f t="shared" si="85"/>
        <v>3</v>
      </c>
      <c r="Y499" s="258">
        <f t="shared" si="86"/>
        <v>2026</v>
      </c>
    </row>
    <row r="500" spans="1:25">
      <c r="A500" s="382" t="str">
        <f t="shared" si="78"/>
        <v>A1-17-09</v>
      </c>
      <c r="B500" s="383">
        <f t="shared" si="87"/>
        <v>1</v>
      </c>
      <c r="C500" s="236" t="s">
        <v>43</v>
      </c>
      <c r="D500" s="282">
        <v>46073</v>
      </c>
      <c r="E500" s="384">
        <f t="shared" si="79"/>
        <v>46073</v>
      </c>
      <c r="F500" s="388">
        <v>0</v>
      </c>
      <c r="G500" s="243">
        <v>9</v>
      </c>
      <c r="H500" s="244" t="s">
        <v>144</v>
      </c>
      <c r="I500" s="243">
        <v>17</v>
      </c>
      <c r="J500" s="244" t="s">
        <v>166</v>
      </c>
      <c r="K500" s="244" t="s">
        <v>122</v>
      </c>
      <c r="L500" s="244" t="s">
        <v>142</v>
      </c>
      <c r="M500" s="244" t="s">
        <v>213</v>
      </c>
      <c r="N500" s="290">
        <v>1.2</v>
      </c>
      <c r="O500" s="391" t="str">
        <f>IF(ISBLANK(L600),"",IF(OR(ISBLANK(VLOOKUP(L600&amp;"-"&amp;E600,'Np Quality'!A:M,6,FALSE)),ISERROR(VLOOKUP(L600&amp;"-"&amp;E600,'Np Quality'!A:M,6,FALSE))),"-",VLOOKUP(L600&amp;"-"&amp;E600,'Np Quality'!A:M,6,FALSE)))</f>
        <v/>
      </c>
      <c r="P500" s="391">
        <f>IF(ISBLANK(L500),"",IF(OR(ISBLANK(VLOOKUP(L500&amp;"-"&amp;E500,'Np Quality'!A:M,7,FALSE)),ISERROR(VLOOKUP(L500&amp;"-"&amp;E500,'Np Quality'!A:M,7,FALSE))),"-",VLOOKUP(L500&amp;"-"&amp;E500,'Np Quality'!A:M,7,FALSE)))</f>
        <v>0.9</v>
      </c>
      <c r="Q500" s="391">
        <f>IF(ISBLANK(L500),"",IF(OR(ISBLANK(VLOOKUP(L500&amp;"-"&amp;E500,'Np Quality'!A:M,8,FALSE)),ISERROR(VLOOKUP(L500&amp;"-"&amp;E500,'Np Quality'!A:M,8,FALSE))),"-",VLOOKUP(L500&amp;"-"&amp;E500,'Np Quality'!A:M,8,FALSE)))</f>
        <v>0.9</v>
      </c>
      <c r="R500" s="283">
        <f>IF(ISBLANK(L500),"",IF(OR(ISBLANK(VLOOKUP(L500&amp;"-"&amp;E500,'Np Quality'!A:M,9,FALSE)),ISERROR(VLOOKUP(L500&amp;"-"&amp;E500,'Np Quality'!A:M,9,FALSE))),"-",VLOOKUP(L500&amp;"-"&amp;E500,'Np Quality'!A:M,9,FALSE)))</f>
        <v>0.01</v>
      </c>
      <c r="S500" s="394"/>
      <c r="T500" s="395" t="str">
        <f t="shared" si="80"/>
        <v>V1-MA1</v>
      </c>
      <c r="U500" s="395" t="str">
        <f t="shared" si="77"/>
        <v>SIS</v>
      </c>
      <c r="V500" s="401">
        <v>1.93</v>
      </c>
      <c r="W500" s="282">
        <v>46085</v>
      </c>
      <c r="X500" s="258">
        <f t="shared" si="85"/>
        <v>3</v>
      </c>
      <c r="Y500" s="258">
        <f t="shared" si="86"/>
        <v>2026</v>
      </c>
    </row>
    <row r="501" spans="1:25">
      <c r="A501" s="382" t="str">
        <f t="shared" si="78"/>
        <v>A1-18-09</v>
      </c>
      <c r="B501" s="383">
        <f t="shared" si="87"/>
        <v>1</v>
      </c>
      <c r="C501" s="236" t="s">
        <v>43</v>
      </c>
      <c r="D501" s="282">
        <v>46073</v>
      </c>
      <c r="E501" s="384">
        <f t="shared" si="79"/>
        <v>46073</v>
      </c>
      <c r="F501" s="388">
        <v>0</v>
      </c>
      <c r="G501" s="243">
        <v>9</v>
      </c>
      <c r="H501" s="244" t="s">
        <v>144</v>
      </c>
      <c r="I501" s="243">
        <v>18</v>
      </c>
      <c r="J501" s="244" t="s">
        <v>166</v>
      </c>
      <c r="K501" s="244" t="s">
        <v>122</v>
      </c>
      <c r="L501" s="244" t="s">
        <v>142</v>
      </c>
      <c r="M501" s="244" t="s">
        <v>213</v>
      </c>
      <c r="N501" s="290">
        <v>1.2</v>
      </c>
      <c r="O501" s="391" t="str">
        <f>IF(ISBLANK(L601),"",IF(OR(ISBLANK(VLOOKUP(L601&amp;"-"&amp;E601,'Np Quality'!A:M,6,FALSE)),ISERROR(VLOOKUP(L601&amp;"-"&amp;E601,'Np Quality'!A:M,6,FALSE))),"-",VLOOKUP(L601&amp;"-"&amp;E601,'Np Quality'!A:M,6,FALSE)))</f>
        <v/>
      </c>
      <c r="P501" s="391">
        <f>IF(ISBLANK(L501),"",IF(OR(ISBLANK(VLOOKUP(L501&amp;"-"&amp;E501,'Np Quality'!A:M,7,FALSE)),ISERROR(VLOOKUP(L501&amp;"-"&amp;E501,'Np Quality'!A:M,7,FALSE))),"-",VLOOKUP(L501&amp;"-"&amp;E501,'Np Quality'!A:M,7,FALSE)))</f>
        <v>0.9</v>
      </c>
      <c r="Q501" s="391">
        <f>IF(ISBLANK(L501),"",IF(OR(ISBLANK(VLOOKUP(L501&amp;"-"&amp;E501,'Np Quality'!A:M,8,FALSE)),ISERROR(VLOOKUP(L501&amp;"-"&amp;E501,'Np Quality'!A:M,8,FALSE))),"-",VLOOKUP(L501&amp;"-"&amp;E501,'Np Quality'!A:M,8,FALSE)))</f>
        <v>0.9</v>
      </c>
      <c r="R501" s="283">
        <f>IF(ISBLANK(L501),"",IF(OR(ISBLANK(VLOOKUP(L501&amp;"-"&amp;E501,'Np Quality'!A:M,9,FALSE)),ISERROR(VLOOKUP(L501&amp;"-"&amp;E501,'Np Quality'!A:M,9,FALSE))),"-",VLOOKUP(L501&amp;"-"&amp;E501,'Np Quality'!A:M,9,FALSE)))</f>
        <v>0.01</v>
      </c>
      <c r="S501" s="394"/>
      <c r="T501" s="395" t="str">
        <f t="shared" si="80"/>
        <v>V1-MA1</v>
      </c>
      <c r="U501" s="395" t="str">
        <f t="shared" si="77"/>
        <v>SIS</v>
      </c>
      <c r="V501" s="401">
        <v>1.93</v>
      </c>
      <c r="W501" s="282">
        <v>46085</v>
      </c>
      <c r="X501" s="258">
        <f t="shared" si="85"/>
        <v>3</v>
      </c>
      <c r="Y501" s="258">
        <f t="shared" si="86"/>
        <v>2026</v>
      </c>
    </row>
    <row r="502" spans="1:25">
      <c r="A502" s="382" t="str">
        <f t="shared" si="78"/>
        <v>A1-19-09</v>
      </c>
      <c r="B502" s="383">
        <f t="shared" si="87"/>
        <v>1</v>
      </c>
      <c r="C502" s="236" t="s">
        <v>43</v>
      </c>
      <c r="D502" s="282">
        <v>46073</v>
      </c>
      <c r="E502" s="384">
        <f t="shared" si="79"/>
        <v>46073</v>
      </c>
      <c r="F502" s="388">
        <v>0</v>
      </c>
      <c r="G502" s="243">
        <v>9</v>
      </c>
      <c r="H502" s="244" t="s">
        <v>144</v>
      </c>
      <c r="I502" s="243">
        <v>19</v>
      </c>
      <c r="J502" s="244" t="s">
        <v>166</v>
      </c>
      <c r="K502" s="244" t="s">
        <v>122</v>
      </c>
      <c r="L502" s="244" t="s">
        <v>142</v>
      </c>
      <c r="M502" s="244" t="s">
        <v>213</v>
      </c>
      <c r="N502" s="290">
        <v>1.2</v>
      </c>
      <c r="O502" s="391" t="str">
        <f>IF(ISBLANK(L603),"",IF(OR(ISBLANK(VLOOKUP(L603&amp;"-"&amp;E603,'Np Quality'!A:M,6,FALSE)),ISERROR(VLOOKUP(L603&amp;"-"&amp;E603,'Np Quality'!A:M,6,FALSE))),"-",VLOOKUP(L603&amp;"-"&amp;E603,'Np Quality'!A:M,6,FALSE)))</f>
        <v/>
      </c>
      <c r="P502" s="391">
        <f>IF(ISBLANK(L502),"",IF(OR(ISBLANK(VLOOKUP(L502&amp;"-"&amp;E502,'Np Quality'!A:M,7,FALSE)),ISERROR(VLOOKUP(L502&amp;"-"&amp;E502,'Np Quality'!A:M,7,FALSE))),"-",VLOOKUP(L502&amp;"-"&amp;E502,'Np Quality'!A:M,7,FALSE)))</f>
        <v>0.9</v>
      </c>
      <c r="Q502" s="391">
        <f>IF(ISBLANK(L502),"",IF(OR(ISBLANK(VLOOKUP(L502&amp;"-"&amp;E502,'Np Quality'!A:M,8,FALSE)),ISERROR(VLOOKUP(L502&amp;"-"&amp;E502,'Np Quality'!A:M,8,FALSE))),"-",VLOOKUP(L502&amp;"-"&amp;E502,'Np Quality'!A:M,8,FALSE)))</f>
        <v>0.9</v>
      </c>
      <c r="R502" s="283">
        <f>IF(ISBLANK(L502),"",IF(OR(ISBLANK(VLOOKUP(L502&amp;"-"&amp;E502,'Np Quality'!A:M,9,FALSE)),ISERROR(VLOOKUP(L502&amp;"-"&amp;E502,'Np Quality'!A:M,9,FALSE))),"-",VLOOKUP(L502&amp;"-"&amp;E502,'Np Quality'!A:M,9,FALSE)))</f>
        <v>0.01</v>
      </c>
      <c r="S502" s="394"/>
      <c r="T502" s="395" t="str">
        <f t="shared" si="80"/>
        <v>V1-MA1</v>
      </c>
      <c r="U502" s="395" t="str">
        <f t="shared" si="77"/>
        <v>SIS</v>
      </c>
      <c r="V502" s="401">
        <v>1.92</v>
      </c>
      <c r="W502" s="282">
        <v>46085</v>
      </c>
      <c r="X502" s="258">
        <f t="shared" si="85"/>
        <v>3</v>
      </c>
      <c r="Y502" s="258">
        <f t="shared" si="86"/>
        <v>2026</v>
      </c>
    </row>
    <row r="503" spans="1:25">
      <c r="A503" s="382" t="str">
        <f t="shared" si="78"/>
        <v>A1-20-09</v>
      </c>
      <c r="B503" s="383">
        <f t="shared" si="87"/>
        <v>1</v>
      </c>
      <c r="C503" s="236" t="s">
        <v>43</v>
      </c>
      <c r="D503" s="282">
        <v>46073</v>
      </c>
      <c r="E503" s="384">
        <f t="shared" si="79"/>
        <v>46073</v>
      </c>
      <c r="F503" s="388">
        <v>0</v>
      </c>
      <c r="G503" s="243">
        <v>9</v>
      </c>
      <c r="H503" s="244" t="s">
        <v>144</v>
      </c>
      <c r="I503" s="243">
        <v>20</v>
      </c>
      <c r="J503" s="244" t="s">
        <v>166</v>
      </c>
      <c r="K503" s="244" t="s">
        <v>122</v>
      </c>
      <c r="L503" s="244" t="s">
        <v>142</v>
      </c>
      <c r="M503" s="244" t="s">
        <v>213</v>
      </c>
      <c r="N503" s="290">
        <v>1.2</v>
      </c>
      <c r="O503" s="391" t="str">
        <f>IF(ISBLANK(L603),"",IF(OR(ISBLANK(VLOOKUP(L603&amp;"-"&amp;E603,'Np Quality'!A:M,6,FALSE)),ISERROR(VLOOKUP(L603&amp;"-"&amp;E603,'Np Quality'!A:M,6,FALSE))),"-",VLOOKUP(L603&amp;"-"&amp;E603,'Np Quality'!A:M,6,FALSE)))</f>
        <v/>
      </c>
      <c r="P503" s="391">
        <f>IF(ISBLANK(L504),"",IF(OR(ISBLANK(VLOOKUP(L504&amp;"-"&amp;E504,'Np Quality'!A:M,7,FALSE)),ISERROR(VLOOKUP(L504&amp;"-"&amp;E504,'Np Quality'!A:M,7,FALSE))),"-",VLOOKUP(L504&amp;"-"&amp;E504,'Np Quality'!A:M,7,FALSE)))</f>
        <v>0.9</v>
      </c>
      <c r="Q503" s="391">
        <f>IF(ISBLANK(L503),"",IF(OR(ISBLANK(VLOOKUP(L503&amp;"-"&amp;E503,'Np Quality'!A:M,8,FALSE)),ISERROR(VLOOKUP(L503&amp;"-"&amp;E503,'Np Quality'!A:M,8,FALSE))),"-",VLOOKUP(L503&amp;"-"&amp;E503,'Np Quality'!A:M,8,FALSE)))</f>
        <v>0.9</v>
      </c>
      <c r="R503" s="283">
        <f>IF(ISBLANK(L503),"",IF(OR(ISBLANK(VLOOKUP(L503&amp;"-"&amp;E503,'Np Quality'!A:M,9,FALSE)),ISERROR(VLOOKUP(L503&amp;"-"&amp;E503,'Np Quality'!A:M,9,FALSE))),"-",VLOOKUP(L503&amp;"-"&amp;E503,'Np Quality'!A:M,9,FALSE)))</f>
        <v>0.01</v>
      </c>
      <c r="S503" s="394"/>
      <c r="T503" s="395" t="str">
        <f t="shared" si="80"/>
        <v>V1-MA1</v>
      </c>
      <c r="U503" s="395" t="str">
        <f t="shared" si="77"/>
        <v>SIS</v>
      </c>
      <c r="V503" s="401">
        <v>1.92</v>
      </c>
      <c r="W503" s="282">
        <v>46090</v>
      </c>
      <c r="X503" s="258">
        <f t="shared" si="85"/>
        <v>3</v>
      </c>
      <c r="Y503" s="258">
        <f t="shared" si="86"/>
        <v>2026</v>
      </c>
    </row>
    <row r="504" spans="1:25">
      <c r="A504" s="382" t="str">
        <f t="shared" si="78"/>
        <v>C1-01-10</v>
      </c>
      <c r="B504" s="383">
        <f t="shared" si="87"/>
        <v>1</v>
      </c>
      <c r="C504" s="236" t="s">
        <v>43</v>
      </c>
      <c r="D504" s="282">
        <v>46078</v>
      </c>
      <c r="E504" s="384">
        <f t="shared" si="79"/>
        <v>46078</v>
      </c>
      <c r="F504" s="388">
        <v>0</v>
      </c>
      <c r="G504" s="243">
        <v>10</v>
      </c>
      <c r="H504" s="244" t="s">
        <v>187</v>
      </c>
      <c r="I504" s="243">
        <v>1</v>
      </c>
      <c r="J504" s="244" t="s">
        <v>166</v>
      </c>
      <c r="K504" s="244" t="s">
        <v>122</v>
      </c>
      <c r="L504" s="244" t="s">
        <v>142</v>
      </c>
      <c r="M504" s="244" t="s">
        <v>213</v>
      </c>
      <c r="N504" s="290">
        <v>2.4</v>
      </c>
      <c r="O504" s="391" t="str">
        <f>IF(ISBLANK(L604),"",IF(OR(ISBLANK(VLOOKUP(L604&amp;"-"&amp;E604,'Np Quality'!A:M,6,FALSE)),ISERROR(VLOOKUP(L604&amp;"-"&amp;E604,'Np Quality'!A:M,6,FALSE))),"-",VLOOKUP(L604&amp;"-"&amp;E604,'Np Quality'!A:M,6,FALSE)))</f>
        <v/>
      </c>
      <c r="P504" s="391">
        <f>IF(ISBLANK(L504),"",IF(OR(ISBLANK(VLOOKUP(L504&amp;"-"&amp;E504,'Np Quality'!A:M,7,FALSE)),ISERROR(VLOOKUP(L504&amp;"-"&amp;E504,'Np Quality'!A:M,7,FALSE))),"-",VLOOKUP(L504&amp;"-"&amp;E504,'Np Quality'!A:M,7,FALSE)))</f>
        <v>0.9</v>
      </c>
      <c r="Q504" s="391">
        <f>IF(ISBLANK(L505),"",IF(OR(ISBLANK(VLOOKUP(L505&amp;"-"&amp;E505,'Np Quality'!A:M,8,FALSE)),ISERROR(VLOOKUP(L505&amp;"-"&amp;E505,'Np Quality'!A:M,8,FALSE))),"-",VLOOKUP(L505&amp;"-"&amp;E505,'Np Quality'!A:M,8,FALSE)))</f>
        <v>0.9</v>
      </c>
      <c r="R504" s="283">
        <f>IF(ISBLANK(L504),"",IF(OR(ISBLANK(VLOOKUP(L504&amp;"-"&amp;E504,'Np Quality'!A:M,9,FALSE)),ISERROR(VLOOKUP(L504&amp;"-"&amp;E504,'Np Quality'!A:M,9,FALSE))),"-",VLOOKUP(L504&amp;"-"&amp;E504,'Np Quality'!A:M,9,FALSE)))</f>
        <v>0.01</v>
      </c>
      <c r="S504" s="394"/>
      <c r="T504" s="395" t="str">
        <f t="shared" si="80"/>
        <v>V1-MA1</v>
      </c>
      <c r="U504" s="395" t="str">
        <f t="shared" si="77"/>
        <v>SIS</v>
      </c>
      <c r="V504" s="402">
        <v>3.87</v>
      </c>
      <c r="W504" s="282">
        <v>46091</v>
      </c>
      <c r="X504" s="258">
        <f t="shared" si="85"/>
        <v>3</v>
      </c>
      <c r="Y504" s="258">
        <f t="shared" si="86"/>
        <v>2026</v>
      </c>
    </row>
    <row r="505" spans="1:25">
      <c r="A505" s="382" t="str">
        <f t="shared" si="78"/>
        <v>C1-02-10</v>
      </c>
      <c r="B505" s="383">
        <f t="shared" si="87"/>
        <v>1</v>
      </c>
      <c r="C505" s="236" t="s">
        <v>43</v>
      </c>
      <c r="D505" s="282">
        <v>46078</v>
      </c>
      <c r="E505" s="384">
        <f t="shared" si="79"/>
        <v>46078</v>
      </c>
      <c r="F505" s="388">
        <v>0</v>
      </c>
      <c r="G505" s="243">
        <v>10</v>
      </c>
      <c r="H505" s="244" t="s">
        <v>187</v>
      </c>
      <c r="I505" s="243">
        <v>2</v>
      </c>
      <c r="J505" s="244" t="s">
        <v>166</v>
      </c>
      <c r="K505" s="244" t="s">
        <v>122</v>
      </c>
      <c r="L505" s="244" t="s">
        <v>142</v>
      </c>
      <c r="M505" s="244" t="s">
        <v>213</v>
      </c>
      <c r="N505" s="290">
        <v>2.4</v>
      </c>
      <c r="O505" s="391" t="str">
        <f>IF(ISBLANK(L605),"",IF(OR(ISBLANK(VLOOKUP(L605&amp;"-"&amp;E605,'Np Quality'!A:M,6,FALSE)),ISERROR(VLOOKUP(L605&amp;"-"&amp;E605,'Np Quality'!A:M,6,FALSE))),"-",VLOOKUP(L605&amp;"-"&amp;E605,'Np Quality'!A:M,6,FALSE)))</f>
        <v/>
      </c>
      <c r="P505" s="391">
        <f>IF(ISBLANK(L505),"",IF(OR(ISBLANK(VLOOKUP(L505&amp;"-"&amp;E505,'Np Quality'!A:M,7,FALSE)),ISERROR(VLOOKUP(L505&amp;"-"&amp;E505,'Np Quality'!A:M,7,FALSE))),"-",VLOOKUP(L505&amp;"-"&amp;E505,'Np Quality'!A:M,7,FALSE)))</f>
        <v>0.9</v>
      </c>
      <c r="Q505" s="391">
        <f>IF(ISBLANK(L505),"",IF(OR(ISBLANK(VLOOKUP(L505&amp;"-"&amp;E505,'Np Quality'!A:M,8,FALSE)),ISERROR(VLOOKUP(L505&amp;"-"&amp;E505,'Np Quality'!A:M,8,FALSE))),"-",VLOOKUP(L505&amp;"-"&amp;E505,'Np Quality'!A:M,8,FALSE)))</f>
        <v>0.9</v>
      </c>
      <c r="R505" s="283">
        <f>IF(ISBLANK(L506),"",IF(OR(ISBLANK(VLOOKUP(L506&amp;"-"&amp;E506,'Np Quality'!A:M,9,FALSE)),ISERROR(VLOOKUP(L506&amp;"-"&amp;E506,'Np Quality'!A:M,9,FALSE))),"-",VLOOKUP(L506&amp;"-"&amp;E506,'Np Quality'!A:M,9,FALSE)))</f>
        <v>0.01</v>
      </c>
      <c r="S505" s="394"/>
      <c r="T505" s="395" t="str">
        <f t="shared" si="80"/>
        <v>V1-MA1</v>
      </c>
      <c r="U505" s="395" t="str">
        <f t="shared" si="77"/>
        <v>SIS</v>
      </c>
      <c r="V505" s="402">
        <v>3.87</v>
      </c>
      <c r="W505" s="282">
        <v>46093</v>
      </c>
      <c r="X505" s="258">
        <f t="shared" si="85"/>
        <v>3</v>
      </c>
      <c r="Y505" s="258">
        <f t="shared" si="86"/>
        <v>2026</v>
      </c>
    </row>
    <row r="506" spans="1:25">
      <c r="A506" s="382" t="str">
        <f t="shared" si="78"/>
        <v>C1-03-10</v>
      </c>
      <c r="B506" s="383">
        <f t="shared" si="87"/>
        <v>1</v>
      </c>
      <c r="C506" s="236" t="s">
        <v>43</v>
      </c>
      <c r="D506" s="282">
        <v>46078</v>
      </c>
      <c r="E506" s="384">
        <f t="shared" si="79"/>
        <v>46078</v>
      </c>
      <c r="F506" s="388">
        <v>0</v>
      </c>
      <c r="G506" s="243">
        <v>10</v>
      </c>
      <c r="H506" s="244" t="s">
        <v>187</v>
      </c>
      <c r="I506" s="243">
        <v>3</v>
      </c>
      <c r="J506" s="244" t="s">
        <v>166</v>
      </c>
      <c r="K506" s="244" t="s">
        <v>122</v>
      </c>
      <c r="L506" s="244" t="s">
        <v>142</v>
      </c>
      <c r="M506" s="244" t="s">
        <v>213</v>
      </c>
      <c r="N506" s="290">
        <v>2.4</v>
      </c>
      <c r="O506" s="391" t="str">
        <f>IF(ISBLANK(L606),"",IF(OR(ISBLANK(VLOOKUP(L606&amp;"-"&amp;E606,'Np Quality'!A:M,6,FALSE)),ISERROR(VLOOKUP(L606&amp;"-"&amp;E606,'Np Quality'!A:M,6,FALSE))),"-",VLOOKUP(L606&amp;"-"&amp;E606,'Np Quality'!A:M,6,FALSE)))</f>
        <v/>
      </c>
      <c r="P506" s="391">
        <f>IF(ISBLANK(L506),"",IF(OR(ISBLANK(VLOOKUP(L506&amp;"-"&amp;E506,'Np Quality'!A:M,7,FALSE)),ISERROR(VLOOKUP(L506&amp;"-"&amp;E506,'Np Quality'!A:M,7,FALSE))),"-",VLOOKUP(L506&amp;"-"&amp;E506,'Np Quality'!A:M,7,FALSE)))</f>
        <v>0.9</v>
      </c>
      <c r="Q506" s="391">
        <f>IF(ISBLANK(L506),"",IF(OR(ISBLANK(VLOOKUP(L506&amp;"-"&amp;E506,'Np Quality'!A:M,8,FALSE)),ISERROR(VLOOKUP(L506&amp;"-"&amp;E506,'Np Quality'!A:M,8,FALSE))),"-",VLOOKUP(L506&amp;"-"&amp;E506,'Np Quality'!A:M,8,FALSE)))</f>
        <v>0.9</v>
      </c>
      <c r="R506" s="283">
        <f>IF(ISBLANK(L506),"",IF(OR(ISBLANK(VLOOKUP(L506&amp;"-"&amp;E506,'Np Quality'!A:M,9,FALSE)),ISERROR(VLOOKUP(L506&amp;"-"&amp;E506,'Np Quality'!A:M,9,FALSE))),"-",VLOOKUP(L506&amp;"-"&amp;E506,'Np Quality'!A:M,9,FALSE)))</f>
        <v>0.01</v>
      </c>
      <c r="S506" s="394"/>
      <c r="T506" s="395" t="str">
        <f t="shared" si="80"/>
        <v>V1-MA1</v>
      </c>
      <c r="U506" s="395" t="str">
        <f t="shared" si="77"/>
        <v>SIS</v>
      </c>
      <c r="V506" s="402">
        <v>3.86</v>
      </c>
      <c r="W506" s="282">
        <v>46093</v>
      </c>
      <c r="X506" s="258">
        <f t="shared" ref="X506:X513" si="88">MONTH(W506)</f>
        <v>3</v>
      </c>
      <c r="Y506" s="258">
        <f t="shared" ref="Y506:Y513" si="89">YEAR(W506)</f>
        <v>2026</v>
      </c>
    </row>
    <row r="507" spans="1:25">
      <c r="A507" s="382" t="str">
        <f t="shared" si="78"/>
        <v>C1-04-10</v>
      </c>
      <c r="B507" s="383">
        <f t="shared" si="87"/>
        <v>1</v>
      </c>
      <c r="C507" s="236" t="s">
        <v>43</v>
      </c>
      <c r="D507" s="282">
        <v>46078</v>
      </c>
      <c r="E507" s="384">
        <f t="shared" si="79"/>
        <v>46078</v>
      </c>
      <c r="F507" s="388">
        <v>0</v>
      </c>
      <c r="G507" s="243">
        <v>10</v>
      </c>
      <c r="H507" s="244" t="s">
        <v>187</v>
      </c>
      <c r="I507" s="243">
        <v>4</v>
      </c>
      <c r="J507" s="244" t="s">
        <v>166</v>
      </c>
      <c r="K507" s="244" t="s">
        <v>122</v>
      </c>
      <c r="L507" s="244" t="s">
        <v>163</v>
      </c>
      <c r="M507" s="244" t="s">
        <v>213</v>
      </c>
      <c r="N507" s="290">
        <v>2.4</v>
      </c>
      <c r="O507" s="391" t="str">
        <f>IF(ISBLANK(L607),"",IF(OR(ISBLANK(VLOOKUP(L607&amp;"-"&amp;E607,'Np Quality'!A:M,6,FALSE)),ISERROR(VLOOKUP(L607&amp;"-"&amp;E607,'Np Quality'!A:M,6,FALSE))),"-",VLOOKUP(L607&amp;"-"&amp;E607,'Np Quality'!A:M,6,FALSE)))</f>
        <v/>
      </c>
      <c r="P507" s="391">
        <f>IF(ISBLANK(L507),"",IF(OR(ISBLANK(VLOOKUP(L507&amp;"-"&amp;E507,'Np Quality'!A:M,7,FALSE)),ISERROR(VLOOKUP(L507&amp;"-"&amp;E507,'Np Quality'!A:M,7,FALSE))),"-",VLOOKUP(L507&amp;"-"&amp;E507,'Np Quality'!A:M,7,FALSE)))</f>
        <v>0.9</v>
      </c>
      <c r="Q507" s="391">
        <f>IF(ISBLANK(L507),"",IF(OR(ISBLANK(VLOOKUP(L507&amp;"-"&amp;E507,'Np Quality'!A:M,8,FALSE)),ISERROR(VLOOKUP(L507&amp;"-"&amp;E507,'Np Quality'!A:M,8,FALSE))),"-",VLOOKUP(L507&amp;"-"&amp;E507,'Np Quality'!A:M,8,FALSE)))</f>
        <v>0.9</v>
      </c>
      <c r="R507" s="283">
        <f>IF(ISBLANK(L507),"",IF(OR(ISBLANK(VLOOKUP(L507&amp;"-"&amp;E507,'Np Quality'!A:M,9,FALSE)),ISERROR(VLOOKUP(L507&amp;"-"&amp;E507,'Np Quality'!A:M,9,FALSE))),"-",VLOOKUP(L507&amp;"-"&amp;E507,'Np Quality'!A:M,9,FALSE)))</f>
        <v>0</v>
      </c>
      <c r="S507" s="394"/>
      <c r="T507" s="395" t="str">
        <f t="shared" si="80"/>
        <v>V1-MB1</v>
      </c>
      <c r="U507" s="395" t="str">
        <f t="shared" si="77"/>
        <v>SIS</v>
      </c>
      <c r="V507" s="402">
        <v>3.9</v>
      </c>
      <c r="W507" s="282">
        <v>46092</v>
      </c>
      <c r="X507" s="258">
        <f t="shared" si="88"/>
        <v>3</v>
      </c>
      <c r="Y507" s="258">
        <f t="shared" si="89"/>
        <v>2026</v>
      </c>
    </row>
    <row r="508" spans="1:25">
      <c r="A508" s="382" t="str">
        <f t="shared" si="78"/>
        <v>C1-05-10</v>
      </c>
      <c r="B508" s="383">
        <f t="shared" si="87"/>
        <v>1</v>
      </c>
      <c r="C508" s="236" t="s">
        <v>43</v>
      </c>
      <c r="D508" s="282">
        <v>46079</v>
      </c>
      <c r="E508" s="384">
        <f t="shared" si="79"/>
        <v>46079</v>
      </c>
      <c r="F508" s="388">
        <v>0</v>
      </c>
      <c r="G508" s="243">
        <v>10</v>
      </c>
      <c r="H508" s="244" t="s">
        <v>187</v>
      </c>
      <c r="I508" s="243">
        <v>5</v>
      </c>
      <c r="J508" s="244" t="s">
        <v>166</v>
      </c>
      <c r="K508" s="244" t="s">
        <v>122</v>
      </c>
      <c r="L508" s="244" t="s">
        <v>163</v>
      </c>
      <c r="M508" s="244" t="s">
        <v>213</v>
      </c>
      <c r="N508" s="290">
        <v>2.4</v>
      </c>
      <c r="O508" s="391" t="str">
        <f>IF(ISBLANK(L608),"",IF(OR(ISBLANK(VLOOKUP(L608&amp;"-"&amp;E608,'Np Quality'!A:M,6,FALSE)),ISERROR(VLOOKUP(L608&amp;"-"&amp;E608,'Np Quality'!A:M,6,FALSE))),"-",VLOOKUP(L608&amp;"-"&amp;E608,'Np Quality'!A:M,6,FALSE)))</f>
        <v/>
      </c>
      <c r="P508" s="391">
        <f>IF(ISBLANK(L508),"",IF(OR(ISBLANK(VLOOKUP(L508&amp;"-"&amp;E508,'Np Quality'!A:M,7,FALSE)),ISERROR(VLOOKUP(L508&amp;"-"&amp;E508,'Np Quality'!A:M,7,FALSE))),"-",VLOOKUP(L508&amp;"-"&amp;E508,'Np Quality'!A:M,7,FALSE)))</f>
        <v>0.9</v>
      </c>
      <c r="Q508" s="391">
        <f>IF(ISBLANK(L508),"",IF(OR(ISBLANK(VLOOKUP(L508&amp;"-"&amp;E508,'Np Quality'!A:M,8,FALSE)),ISERROR(VLOOKUP(L508&amp;"-"&amp;E508,'Np Quality'!A:M,8,FALSE))),"-",VLOOKUP(L508&amp;"-"&amp;E508,'Np Quality'!A:M,8,FALSE)))</f>
        <v>0.9</v>
      </c>
      <c r="R508" s="283">
        <f>IF(ISBLANK(L508),"",IF(OR(ISBLANK(VLOOKUP(L508&amp;"-"&amp;E508,'Np Quality'!A:M,9,FALSE)),ISERROR(VLOOKUP(L508&amp;"-"&amp;E508,'Np Quality'!A:M,9,FALSE))),"-",VLOOKUP(L508&amp;"-"&amp;E508,'Np Quality'!A:M,9,FALSE)))</f>
        <v>0</v>
      </c>
      <c r="S508" s="394"/>
      <c r="T508" s="395" t="str">
        <f t="shared" si="80"/>
        <v>V1-MB1</v>
      </c>
      <c r="U508" s="395" t="str">
        <f t="shared" si="77"/>
        <v>SIS</v>
      </c>
      <c r="V508" s="402">
        <v>3.7</v>
      </c>
      <c r="W508" s="282">
        <v>46095</v>
      </c>
      <c r="X508" s="258">
        <f t="shared" si="88"/>
        <v>3</v>
      </c>
      <c r="Y508" s="258">
        <f t="shared" si="89"/>
        <v>2026</v>
      </c>
    </row>
    <row r="509" spans="1:25">
      <c r="A509" s="382" t="str">
        <f t="shared" si="78"/>
        <v>C1-06-10</v>
      </c>
      <c r="B509" s="383">
        <f t="shared" si="87"/>
        <v>1</v>
      </c>
      <c r="C509" s="236" t="s">
        <v>43</v>
      </c>
      <c r="D509" s="282">
        <v>46079</v>
      </c>
      <c r="E509" s="384">
        <f t="shared" si="79"/>
        <v>46079</v>
      </c>
      <c r="F509" s="388">
        <v>0</v>
      </c>
      <c r="G509" s="243">
        <v>10</v>
      </c>
      <c r="H509" s="244" t="s">
        <v>187</v>
      </c>
      <c r="I509" s="243">
        <v>6</v>
      </c>
      <c r="J509" s="244" t="s">
        <v>166</v>
      </c>
      <c r="K509" s="244" t="s">
        <v>122</v>
      </c>
      <c r="L509" s="244" t="s">
        <v>142</v>
      </c>
      <c r="M509" s="244" t="s">
        <v>213</v>
      </c>
      <c r="N509" s="290">
        <v>2.4</v>
      </c>
      <c r="O509" s="391" t="str">
        <f>IF(ISBLANK(L609),"",IF(OR(ISBLANK(VLOOKUP(L609&amp;"-"&amp;E609,'Np Quality'!A:M,6,FALSE)),ISERROR(VLOOKUP(L609&amp;"-"&amp;E609,'Np Quality'!A:M,6,FALSE))),"-",VLOOKUP(L609&amp;"-"&amp;E609,'Np Quality'!A:M,6,FALSE)))</f>
        <v/>
      </c>
      <c r="P509" s="391">
        <f>IF(ISBLANK(L509),"",IF(OR(ISBLANK(VLOOKUP(L509&amp;"-"&amp;E509,'Np Quality'!A:M,7,FALSE)),ISERROR(VLOOKUP(L509&amp;"-"&amp;E509,'Np Quality'!A:M,7,FALSE))),"-",VLOOKUP(L509&amp;"-"&amp;E509,'Np Quality'!A:M,7,FALSE)))</f>
        <v>0.9</v>
      </c>
      <c r="Q509" s="391">
        <f>IF(ISBLANK(L509),"",IF(OR(ISBLANK(VLOOKUP(L509&amp;"-"&amp;E509,'Np Quality'!A:M,8,FALSE)),ISERROR(VLOOKUP(L509&amp;"-"&amp;E509,'Np Quality'!A:M,8,FALSE))),"-",VLOOKUP(L509&amp;"-"&amp;E509,'Np Quality'!A:M,8,FALSE)))</f>
        <v>0.9</v>
      </c>
      <c r="R509" s="283">
        <f>IF(ISBLANK(L509),"",IF(OR(ISBLANK(VLOOKUP(L509&amp;"-"&amp;E509,'Np Quality'!A:M,9,FALSE)),ISERROR(VLOOKUP(L509&amp;"-"&amp;E509,'Np Quality'!A:M,9,FALSE))),"-",VLOOKUP(L509&amp;"-"&amp;E509,'Np Quality'!A:M,9,FALSE)))</f>
        <v>0.01</v>
      </c>
      <c r="S509" s="394"/>
      <c r="T509" s="395" t="str">
        <f t="shared" si="80"/>
        <v>V1-MA1</v>
      </c>
      <c r="U509" s="395" t="str">
        <f t="shared" si="77"/>
        <v>SIS</v>
      </c>
      <c r="V509" s="402">
        <v>3.74</v>
      </c>
      <c r="W509" s="282">
        <v>46094</v>
      </c>
      <c r="X509" s="258">
        <f t="shared" si="88"/>
        <v>3</v>
      </c>
      <c r="Y509" s="258">
        <f t="shared" si="89"/>
        <v>2026</v>
      </c>
    </row>
    <row r="510" spans="1:25">
      <c r="A510" s="382" t="str">
        <f t="shared" si="78"/>
        <v>C1-07-10</v>
      </c>
      <c r="B510" s="383">
        <f t="shared" si="87"/>
        <v>1</v>
      </c>
      <c r="C510" s="236" t="s">
        <v>43</v>
      </c>
      <c r="D510" s="282">
        <v>46079</v>
      </c>
      <c r="E510" s="384">
        <f t="shared" si="79"/>
        <v>46079</v>
      </c>
      <c r="F510" s="388">
        <v>0</v>
      </c>
      <c r="G510" s="243">
        <v>10</v>
      </c>
      <c r="H510" s="244" t="s">
        <v>187</v>
      </c>
      <c r="I510" s="243">
        <v>7</v>
      </c>
      <c r="J510" s="244" t="s">
        <v>166</v>
      </c>
      <c r="K510" s="244" t="s">
        <v>122</v>
      </c>
      <c r="L510" s="244" t="s">
        <v>142</v>
      </c>
      <c r="M510" s="244" t="s">
        <v>213</v>
      </c>
      <c r="N510" s="290">
        <v>2.4</v>
      </c>
      <c r="O510" s="391" t="str">
        <f>IF(ISBLANK(L610),"",IF(OR(ISBLANK(VLOOKUP(L610&amp;"-"&amp;E610,'Np Quality'!A:M,6,FALSE)),ISERROR(VLOOKUP(L610&amp;"-"&amp;E610,'Np Quality'!A:M,6,FALSE))),"-",VLOOKUP(L610&amp;"-"&amp;E610,'Np Quality'!A:M,6,FALSE)))</f>
        <v/>
      </c>
      <c r="P510" s="391">
        <f>IF(ISBLANK(L510),"",IF(OR(ISBLANK(VLOOKUP(L510&amp;"-"&amp;E510,'Np Quality'!A:M,7,FALSE)),ISERROR(VLOOKUP(L510&amp;"-"&amp;E510,'Np Quality'!A:M,7,FALSE))),"-",VLOOKUP(L510&amp;"-"&amp;E510,'Np Quality'!A:M,7,FALSE)))</f>
        <v>0.9</v>
      </c>
      <c r="Q510" s="391">
        <f>IF(ISBLANK(L510),"",IF(OR(ISBLANK(VLOOKUP(L510&amp;"-"&amp;E510,'Np Quality'!A:M,8,FALSE)),ISERROR(VLOOKUP(L510&amp;"-"&amp;E510,'Np Quality'!A:M,8,FALSE))),"-",VLOOKUP(L510&amp;"-"&amp;E510,'Np Quality'!A:M,8,FALSE)))</f>
        <v>0.9</v>
      </c>
      <c r="R510" s="283">
        <f>IF(ISBLANK(L510),"",IF(OR(ISBLANK(VLOOKUP(L510&amp;"-"&amp;E510,'Np Quality'!A:M,9,FALSE)),ISERROR(VLOOKUP(L510&amp;"-"&amp;E510,'Np Quality'!A:M,9,FALSE))),"-",VLOOKUP(L510&amp;"-"&amp;E510,'Np Quality'!A:M,9,FALSE)))</f>
        <v>0.01</v>
      </c>
      <c r="S510" s="394"/>
      <c r="T510" s="395" t="str">
        <f t="shared" si="80"/>
        <v>V1-MA1</v>
      </c>
      <c r="U510" s="395" t="str">
        <f t="shared" si="77"/>
        <v>SIS</v>
      </c>
      <c r="V510" s="402">
        <v>3.73</v>
      </c>
      <c r="W510" s="282">
        <v>46094</v>
      </c>
      <c r="X510" s="258">
        <f t="shared" si="88"/>
        <v>3</v>
      </c>
      <c r="Y510" s="258">
        <f t="shared" si="89"/>
        <v>2026</v>
      </c>
    </row>
    <row r="511" spans="1:25">
      <c r="A511" s="382" t="str">
        <f t="shared" si="78"/>
        <v>C1-08-10</v>
      </c>
      <c r="B511" s="383">
        <f t="shared" si="87"/>
        <v>1</v>
      </c>
      <c r="C511" s="236" t="s">
        <v>43</v>
      </c>
      <c r="D511" s="282">
        <v>46079</v>
      </c>
      <c r="E511" s="384">
        <f t="shared" si="79"/>
        <v>46079</v>
      </c>
      <c r="F511" s="388">
        <v>0</v>
      </c>
      <c r="G511" s="243">
        <v>10</v>
      </c>
      <c r="H511" s="244" t="s">
        <v>187</v>
      </c>
      <c r="I511" s="243">
        <v>8</v>
      </c>
      <c r="J511" s="244" t="s">
        <v>166</v>
      </c>
      <c r="K511" s="244" t="s">
        <v>122</v>
      </c>
      <c r="L511" s="244" t="s">
        <v>142</v>
      </c>
      <c r="M511" s="244" t="s">
        <v>213</v>
      </c>
      <c r="N511" s="290">
        <v>2.4</v>
      </c>
      <c r="O511" s="391" t="str">
        <f>IF(ISBLANK(L611),"",IF(OR(ISBLANK(VLOOKUP(L611&amp;"-"&amp;E611,'Np Quality'!A:M,6,FALSE)),ISERROR(VLOOKUP(L611&amp;"-"&amp;E611,'Np Quality'!A:M,6,FALSE))),"-",VLOOKUP(L611&amp;"-"&amp;E611,'Np Quality'!A:M,6,FALSE)))</f>
        <v/>
      </c>
      <c r="P511" s="391">
        <f>IF(ISBLANK(L511),"",IF(OR(ISBLANK(VLOOKUP(L511&amp;"-"&amp;E511,'Np Quality'!A:M,7,FALSE)),ISERROR(VLOOKUP(L511&amp;"-"&amp;E511,'Np Quality'!A:M,7,FALSE))),"-",VLOOKUP(L511&amp;"-"&amp;E511,'Np Quality'!A:M,7,FALSE)))</f>
        <v>0.9</v>
      </c>
      <c r="Q511" s="391">
        <f>IF(ISBLANK(L511),"",IF(OR(ISBLANK(VLOOKUP(L511&amp;"-"&amp;E511,'Np Quality'!A:M,8,FALSE)),ISERROR(VLOOKUP(L511&amp;"-"&amp;E511,'Np Quality'!A:M,8,FALSE))),"-",VLOOKUP(L511&amp;"-"&amp;E511,'Np Quality'!A:M,8,FALSE)))</f>
        <v>0.9</v>
      </c>
      <c r="R511" s="283">
        <f>IF(ISBLANK(L511),"",IF(OR(ISBLANK(VLOOKUP(L511&amp;"-"&amp;E511,'Np Quality'!A:M,9,FALSE)),ISERROR(VLOOKUP(L511&amp;"-"&amp;E511,'Np Quality'!A:M,9,FALSE))),"-",VLOOKUP(L511&amp;"-"&amp;E511,'Np Quality'!A:M,9,FALSE)))</f>
        <v>0.01</v>
      </c>
      <c r="S511" s="394"/>
      <c r="T511" s="395" t="str">
        <f t="shared" si="80"/>
        <v>V1-MA1</v>
      </c>
      <c r="U511" s="395" t="str">
        <f t="shared" si="77"/>
        <v>SIS</v>
      </c>
      <c r="V511" s="402">
        <v>3.73</v>
      </c>
      <c r="W511" s="282">
        <v>46090</v>
      </c>
      <c r="X511" s="258">
        <f t="shared" si="88"/>
        <v>3</v>
      </c>
      <c r="Y511" s="258">
        <f t="shared" si="89"/>
        <v>2026</v>
      </c>
    </row>
    <row r="512" spans="1:25">
      <c r="A512" s="382" t="str">
        <f t="shared" si="78"/>
        <v>D1-01-10</v>
      </c>
      <c r="B512" s="383">
        <f t="shared" si="87"/>
        <v>1</v>
      </c>
      <c r="C512" s="236" t="s">
        <v>43</v>
      </c>
      <c r="D512" s="282">
        <v>46084</v>
      </c>
      <c r="E512" s="384">
        <f t="shared" si="79"/>
        <v>46084</v>
      </c>
      <c r="F512" s="388">
        <v>0</v>
      </c>
      <c r="G512" s="243">
        <v>10</v>
      </c>
      <c r="H512" s="244" t="s">
        <v>205</v>
      </c>
      <c r="I512" s="243">
        <v>1</v>
      </c>
      <c r="J512" s="244" t="s">
        <v>166</v>
      </c>
      <c r="K512" s="244" t="s">
        <v>122</v>
      </c>
      <c r="L512" s="244" t="s">
        <v>142</v>
      </c>
      <c r="M512" s="244" t="s">
        <v>213</v>
      </c>
      <c r="N512" s="290">
        <v>2.4</v>
      </c>
      <c r="O512" s="391" t="str">
        <f>IF(ISBLANK(L613),"",IF(OR(ISBLANK(VLOOKUP(L613&amp;"-"&amp;E613,'Np Quality'!A:M,6,FALSE)),ISERROR(VLOOKUP(L613&amp;"-"&amp;E613,'Np Quality'!A:M,6,FALSE))),"-",VLOOKUP(L613&amp;"-"&amp;E613,'Np Quality'!A:M,6,FALSE)))</f>
        <v/>
      </c>
      <c r="P512" s="391" t="str">
        <f>IF(ISBLANK(L512),"",IF(OR(ISBLANK(VLOOKUP(L512&amp;"-"&amp;E512,'Np Quality'!A:M,7,FALSE)),ISERROR(VLOOKUP(L512&amp;"-"&amp;E512,'Np Quality'!A:M,7,FALSE))),"-",VLOOKUP(L512&amp;"-"&amp;E512,'Np Quality'!A:M,7,FALSE)))</f>
        <v>-</v>
      </c>
      <c r="Q512" s="391" t="str">
        <f>IF(ISBLANK(L512),"",IF(OR(ISBLANK(VLOOKUP(L512&amp;"-"&amp;E512,'Np Quality'!A:M,8,FALSE)),ISERROR(VLOOKUP(L512&amp;"-"&amp;E512,'Np Quality'!A:M,8,FALSE))),"-",VLOOKUP(L512&amp;"-"&amp;E512,'Np Quality'!A:M,8,FALSE)))</f>
        <v>-</v>
      </c>
      <c r="R512" s="283" t="str">
        <f>IF(ISBLANK(L512),"",IF(OR(ISBLANK(VLOOKUP(L512&amp;"-"&amp;E512,'Np Quality'!A:M,9,FALSE)),ISERROR(VLOOKUP(L512&amp;"-"&amp;E512,'Np Quality'!A:M,9,FALSE))),"-",VLOOKUP(L512&amp;"-"&amp;E512,'Np Quality'!A:M,9,FALSE)))</f>
        <v>-</v>
      </c>
      <c r="S512" s="394"/>
      <c r="T512" s="395" t="str">
        <f t="shared" si="80"/>
        <v>V1-MA1</v>
      </c>
      <c r="U512" s="395" t="str">
        <f t="shared" ref="U512:U575" si="90">IF(ISNUMBER(B512),CHOOSE(B512,M512,M512&amp;","&amp;M513,M512&amp;","&amp;M513&amp;","&amp;M514,M512&amp;","&amp;M513&amp;","&amp;M514&amp;","&amp;M515),"")</f>
        <v>SIS</v>
      </c>
      <c r="V512" s="401">
        <v>3.73</v>
      </c>
      <c r="W512" s="282">
        <v>46096</v>
      </c>
      <c r="X512" s="258">
        <f t="shared" si="88"/>
        <v>3</v>
      </c>
      <c r="Y512" s="258">
        <f t="shared" si="89"/>
        <v>2026</v>
      </c>
    </row>
    <row r="513" spans="1:25">
      <c r="A513" s="382" t="str">
        <f t="shared" ref="A513:A578" si="91">IF(ISBLANK(H513),"",H513&amp;"-"&amp;IF(OR(LEN(I513)=1,LEN(I513)=4),"0"&amp;I513,I513)&amp;"-"&amp;IF(LEN(G513)=1,"0"&amp;G513,G513))</f>
        <v>D1-02-10</v>
      </c>
      <c r="B513" s="383">
        <f t="shared" si="87"/>
        <v>1</v>
      </c>
      <c r="C513" s="236" t="s">
        <v>43</v>
      </c>
      <c r="D513" s="282">
        <v>46084</v>
      </c>
      <c r="E513" s="384">
        <f t="shared" ref="E513:E578" si="92">IF(ISBLANK(D513),"",D513-F513)</f>
        <v>46084</v>
      </c>
      <c r="F513" s="388">
        <v>0</v>
      </c>
      <c r="G513" s="243">
        <v>10</v>
      </c>
      <c r="H513" s="244" t="s">
        <v>205</v>
      </c>
      <c r="I513" s="243">
        <v>2</v>
      </c>
      <c r="J513" s="244" t="s">
        <v>166</v>
      </c>
      <c r="K513" s="244" t="s">
        <v>122</v>
      </c>
      <c r="L513" s="244" t="s">
        <v>142</v>
      </c>
      <c r="M513" s="244" t="s">
        <v>213</v>
      </c>
      <c r="N513" s="290">
        <v>2.4</v>
      </c>
      <c r="O513" s="391" t="str">
        <f>IF(ISBLANK(L613),"",IF(OR(ISBLANK(VLOOKUP(L613&amp;"-"&amp;E613,'Np Quality'!A:M,6,FALSE)),ISERROR(VLOOKUP(L613&amp;"-"&amp;E613,'Np Quality'!A:M,6,FALSE))),"-",VLOOKUP(L613&amp;"-"&amp;E613,'Np Quality'!A:M,6,FALSE)))</f>
        <v/>
      </c>
      <c r="P513" s="391" t="str">
        <f>IF(ISBLANK(L514),"",IF(OR(ISBLANK(VLOOKUP(L514&amp;"-"&amp;E514,'Np Quality'!A:M,7,FALSE)),ISERROR(VLOOKUP(L514&amp;"-"&amp;E514,'Np Quality'!A:M,7,FALSE))),"-",VLOOKUP(L514&amp;"-"&amp;E514,'Np Quality'!A:M,7,FALSE)))</f>
        <v>-</v>
      </c>
      <c r="Q513" s="391" t="str">
        <f>IF(ISBLANK(L513),"",IF(OR(ISBLANK(VLOOKUP(L513&amp;"-"&amp;E513,'Np Quality'!A:M,8,FALSE)),ISERROR(VLOOKUP(L513&amp;"-"&amp;E513,'Np Quality'!A:M,8,FALSE))),"-",VLOOKUP(L513&amp;"-"&amp;E513,'Np Quality'!A:M,8,FALSE)))</f>
        <v>-</v>
      </c>
      <c r="R513" s="283" t="str">
        <f>IF(ISBLANK(L513),"",IF(OR(ISBLANK(VLOOKUP(L513&amp;"-"&amp;E513,'Np Quality'!A:M,9,FALSE)),ISERROR(VLOOKUP(L513&amp;"-"&amp;E513,'Np Quality'!A:M,9,FALSE))),"-",VLOOKUP(L513&amp;"-"&amp;E513,'Np Quality'!A:M,9,FALSE)))</f>
        <v>-</v>
      </c>
      <c r="S513" s="394"/>
      <c r="T513" s="395" t="str">
        <f t="shared" ref="T513:T578" si="93">IF(ISNUMBER(B513),CHOOSE(B513,L513,L513&amp;","&amp;L514,L513&amp;","&amp;L514&amp;","&amp;L515,L513&amp;","&amp;L514&amp;","&amp;L515&amp;","&amp;L516),"")</f>
        <v>V1-MA1</v>
      </c>
      <c r="U513" s="395" t="str">
        <f t="shared" si="90"/>
        <v>SIS</v>
      </c>
      <c r="V513" s="401">
        <v>3.73</v>
      </c>
      <c r="W513" s="282">
        <v>46097</v>
      </c>
      <c r="X513" s="258">
        <f t="shared" si="88"/>
        <v>3</v>
      </c>
      <c r="Y513" s="258">
        <f t="shared" si="89"/>
        <v>2026</v>
      </c>
    </row>
    <row r="514" spans="1:25">
      <c r="A514" s="382" t="str">
        <f t="shared" si="91"/>
        <v>D1-03-10</v>
      </c>
      <c r="B514" s="383">
        <f t="shared" si="87"/>
        <v>1</v>
      </c>
      <c r="C514" s="236" t="s">
        <v>43</v>
      </c>
      <c r="D514" s="282">
        <v>46084</v>
      </c>
      <c r="E514" s="384">
        <f t="shared" si="92"/>
        <v>46084</v>
      </c>
      <c r="F514" s="388">
        <v>0</v>
      </c>
      <c r="G514" s="243">
        <v>10</v>
      </c>
      <c r="H514" s="244" t="s">
        <v>205</v>
      </c>
      <c r="I514" s="243">
        <v>3</v>
      </c>
      <c r="J514" s="244" t="s">
        <v>166</v>
      </c>
      <c r="K514" s="244" t="s">
        <v>122</v>
      </c>
      <c r="L514" s="244" t="s">
        <v>142</v>
      </c>
      <c r="M514" s="244" t="s">
        <v>213</v>
      </c>
      <c r="N514" s="290">
        <v>2.4</v>
      </c>
      <c r="O514" s="391" t="str">
        <f>IF(ISBLANK(L614),"",IF(OR(ISBLANK(VLOOKUP(L614&amp;"-"&amp;E614,'Np Quality'!A:M,6,FALSE)),ISERROR(VLOOKUP(L614&amp;"-"&amp;E614,'Np Quality'!A:M,6,FALSE))),"-",VLOOKUP(L614&amp;"-"&amp;E614,'Np Quality'!A:M,6,FALSE)))</f>
        <v/>
      </c>
      <c r="P514" s="391" t="str">
        <f>IF(ISBLANK(L514),"",IF(OR(ISBLANK(VLOOKUP(L514&amp;"-"&amp;E514,'Np Quality'!A:M,7,FALSE)),ISERROR(VLOOKUP(L514&amp;"-"&amp;E514,'Np Quality'!A:M,7,FALSE))),"-",VLOOKUP(L514&amp;"-"&amp;E514,'Np Quality'!A:M,7,FALSE)))</f>
        <v>-</v>
      </c>
      <c r="Q514" s="391">
        <f>IF(ISBLANK(L515),"",IF(OR(ISBLANK(VLOOKUP(L515&amp;"-"&amp;E515,'Np Quality'!A:M,8,FALSE)),ISERROR(VLOOKUP(L515&amp;"-"&amp;E515,'Np Quality'!A:M,8,FALSE))),"-",VLOOKUP(L515&amp;"-"&amp;E515,'Np Quality'!A:M,8,FALSE)))</f>
        <v>0.9</v>
      </c>
      <c r="R514" s="283" t="str">
        <f>IF(ISBLANK(L514),"",IF(OR(ISBLANK(VLOOKUP(L514&amp;"-"&amp;E514,'Np Quality'!A:M,9,FALSE)),ISERROR(VLOOKUP(L514&amp;"-"&amp;E514,'Np Quality'!A:M,9,FALSE))),"-",VLOOKUP(L514&amp;"-"&amp;E514,'Np Quality'!A:M,9,FALSE)))</f>
        <v>-</v>
      </c>
      <c r="S514" s="394"/>
      <c r="T514" s="395" t="str">
        <f t="shared" si="93"/>
        <v>V1-MA1</v>
      </c>
      <c r="U514" s="395" t="str">
        <f t="shared" si="90"/>
        <v>SIS</v>
      </c>
      <c r="V514" s="401">
        <v>3.72</v>
      </c>
      <c r="W514" s="282">
        <v>46097</v>
      </c>
      <c r="X514" s="258">
        <f t="shared" ref="X514:X521" si="94">MONTH(W514)</f>
        <v>3</v>
      </c>
      <c r="Y514" s="258">
        <f t="shared" ref="Y514:Y521" si="95">YEAR(W514)</f>
        <v>2026</v>
      </c>
    </row>
    <row r="515" spans="1:25">
      <c r="A515" s="382" t="str">
        <f t="shared" si="91"/>
        <v>D1-04-10</v>
      </c>
      <c r="B515" s="383">
        <f t="shared" si="87"/>
        <v>1</v>
      </c>
      <c r="C515" s="236" t="s">
        <v>43</v>
      </c>
      <c r="D515" s="282">
        <v>46084</v>
      </c>
      <c r="E515" s="384">
        <f t="shared" si="92"/>
        <v>46084</v>
      </c>
      <c r="F515" s="388">
        <v>0</v>
      </c>
      <c r="G515" s="243">
        <v>10</v>
      </c>
      <c r="H515" s="244" t="s">
        <v>205</v>
      </c>
      <c r="I515" s="243">
        <v>4</v>
      </c>
      <c r="J515" s="244" t="s">
        <v>166</v>
      </c>
      <c r="K515" s="244" t="s">
        <v>122</v>
      </c>
      <c r="L515" s="244" t="s">
        <v>163</v>
      </c>
      <c r="M515" s="244" t="s">
        <v>213</v>
      </c>
      <c r="N515" s="290">
        <v>2.4</v>
      </c>
      <c r="O515" s="391" t="str">
        <f>IF(ISBLANK(L615),"",IF(OR(ISBLANK(VLOOKUP(L615&amp;"-"&amp;E615,'Np Quality'!A:M,6,FALSE)),ISERROR(VLOOKUP(L615&amp;"-"&amp;E615,'Np Quality'!A:M,6,FALSE))),"-",VLOOKUP(L615&amp;"-"&amp;E615,'Np Quality'!A:M,6,FALSE)))</f>
        <v/>
      </c>
      <c r="P515" s="391">
        <f>IF(ISBLANK(L515),"",IF(OR(ISBLANK(VLOOKUP(L515&amp;"-"&amp;E515,'Np Quality'!A:M,7,FALSE)),ISERROR(VLOOKUP(L515&amp;"-"&amp;E515,'Np Quality'!A:M,7,FALSE))),"-",VLOOKUP(L515&amp;"-"&amp;E515,'Np Quality'!A:M,7,FALSE)))</f>
        <v>0.9</v>
      </c>
      <c r="Q515" s="391">
        <f>IF(ISBLANK(L515),"",IF(OR(ISBLANK(VLOOKUP(L515&amp;"-"&amp;E515,'Np Quality'!A:M,8,FALSE)),ISERROR(VLOOKUP(L515&amp;"-"&amp;E515,'Np Quality'!A:M,8,FALSE))),"-",VLOOKUP(L515&amp;"-"&amp;E515,'Np Quality'!A:M,8,FALSE)))</f>
        <v>0.9</v>
      </c>
      <c r="R515" s="283">
        <f>IF(ISBLANK(L516),"",IF(OR(ISBLANK(VLOOKUP(L516&amp;"-"&amp;E516,'Np Quality'!A:M,9,FALSE)),ISERROR(VLOOKUP(L516&amp;"-"&amp;E516,'Np Quality'!A:M,9,FALSE))),"-",VLOOKUP(L516&amp;"-"&amp;E516,'Np Quality'!A:M,9,FALSE)))</f>
        <v>0.02</v>
      </c>
      <c r="S515" s="394"/>
      <c r="T515" s="395" t="str">
        <f t="shared" si="93"/>
        <v>V1-MB1</v>
      </c>
      <c r="U515" s="395" t="str">
        <f t="shared" si="90"/>
        <v>SIS</v>
      </c>
      <c r="V515" s="401">
        <v>3.72</v>
      </c>
      <c r="W515" s="282">
        <v>46095</v>
      </c>
      <c r="X515" s="258">
        <f t="shared" si="94"/>
        <v>3</v>
      </c>
      <c r="Y515" s="258">
        <f t="shared" si="95"/>
        <v>2026</v>
      </c>
    </row>
    <row r="516" spans="1:25">
      <c r="A516" s="382" t="str">
        <f t="shared" si="91"/>
        <v>D1-05-10</v>
      </c>
      <c r="B516" s="383">
        <f t="shared" si="87"/>
        <v>1</v>
      </c>
      <c r="C516" s="236" t="s">
        <v>43</v>
      </c>
      <c r="D516" s="282">
        <v>46084</v>
      </c>
      <c r="E516" s="384">
        <f t="shared" si="92"/>
        <v>46084</v>
      </c>
      <c r="F516" s="388">
        <v>0</v>
      </c>
      <c r="G516" s="243">
        <v>10</v>
      </c>
      <c r="H516" s="244" t="s">
        <v>205</v>
      </c>
      <c r="I516" s="243">
        <v>5</v>
      </c>
      <c r="J516" s="244" t="s">
        <v>166</v>
      </c>
      <c r="K516" s="244" t="s">
        <v>122</v>
      </c>
      <c r="L516" s="244" t="s">
        <v>163</v>
      </c>
      <c r="M516" s="244" t="s">
        <v>213</v>
      </c>
      <c r="N516" s="290">
        <v>2.4</v>
      </c>
      <c r="O516" s="391" t="str">
        <f>IF(ISBLANK(L616),"",IF(OR(ISBLANK(VLOOKUP(L616&amp;"-"&amp;E616,'Np Quality'!A:M,6,FALSE)),ISERROR(VLOOKUP(L616&amp;"-"&amp;E616,'Np Quality'!A:M,6,FALSE))),"-",VLOOKUP(L616&amp;"-"&amp;E616,'Np Quality'!A:M,6,FALSE)))</f>
        <v/>
      </c>
      <c r="P516" s="391">
        <f>IF(ISBLANK(L516),"",IF(OR(ISBLANK(VLOOKUP(L516&amp;"-"&amp;E516,'Np Quality'!A:M,7,FALSE)),ISERROR(VLOOKUP(L516&amp;"-"&amp;E516,'Np Quality'!A:M,7,FALSE))),"-",VLOOKUP(L516&amp;"-"&amp;E516,'Np Quality'!A:M,7,FALSE)))</f>
        <v>0.9</v>
      </c>
      <c r="Q516" s="391">
        <f>IF(ISBLANK(L516),"",IF(OR(ISBLANK(VLOOKUP(L516&amp;"-"&amp;E516,'Np Quality'!A:M,8,FALSE)),ISERROR(VLOOKUP(L516&amp;"-"&amp;E516,'Np Quality'!A:M,8,FALSE))),"-",VLOOKUP(L516&amp;"-"&amp;E516,'Np Quality'!A:M,8,FALSE)))</f>
        <v>0.9</v>
      </c>
      <c r="R516" s="283">
        <f>IF(ISBLANK(L516),"",IF(OR(ISBLANK(VLOOKUP(L516&amp;"-"&amp;E516,'Np Quality'!A:M,9,FALSE)),ISERROR(VLOOKUP(L516&amp;"-"&amp;E516,'Np Quality'!A:M,9,FALSE))),"-",VLOOKUP(L516&amp;"-"&amp;E516,'Np Quality'!A:M,9,FALSE)))</f>
        <v>0.02</v>
      </c>
      <c r="S516" s="394"/>
      <c r="T516" s="395" t="str">
        <f t="shared" si="93"/>
        <v>V1-MB1</v>
      </c>
      <c r="U516" s="395" t="str">
        <f t="shared" si="90"/>
        <v>SIS</v>
      </c>
      <c r="V516" s="401">
        <v>3.72</v>
      </c>
      <c r="W516" s="282">
        <v>46097</v>
      </c>
      <c r="X516" s="258">
        <f t="shared" si="94"/>
        <v>3</v>
      </c>
      <c r="Y516" s="258">
        <f t="shared" si="95"/>
        <v>2026</v>
      </c>
    </row>
    <row r="517" spans="1:25">
      <c r="A517" s="382" t="str">
        <f t="shared" si="91"/>
        <v>D1-06-10</v>
      </c>
      <c r="B517" s="383">
        <f t="shared" si="87"/>
        <v>1</v>
      </c>
      <c r="C517" s="236" t="s">
        <v>43</v>
      </c>
      <c r="D517" s="282">
        <v>46085</v>
      </c>
      <c r="E517" s="384">
        <f t="shared" si="92"/>
        <v>46085</v>
      </c>
      <c r="F517" s="388">
        <v>0</v>
      </c>
      <c r="G517" s="243">
        <v>10</v>
      </c>
      <c r="H517" s="244" t="s">
        <v>205</v>
      </c>
      <c r="I517" s="243">
        <v>6</v>
      </c>
      <c r="J517" s="244" t="s">
        <v>166</v>
      </c>
      <c r="K517" s="244" t="s">
        <v>122</v>
      </c>
      <c r="L517" s="244" t="s">
        <v>163</v>
      </c>
      <c r="M517" s="244" t="s">
        <v>213</v>
      </c>
      <c r="N517" s="290">
        <v>2.4</v>
      </c>
      <c r="O517" s="391" t="str">
        <f>IF(ISBLANK(L617),"",IF(OR(ISBLANK(VLOOKUP(L617&amp;"-"&amp;E617,'Np Quality'!A:M,6,FALSE)),ISERROR(VLOOKUP(L617&amp;"-"&amp;E617,'Np Quality'!A:M,6,FALSE))),"-",VLOOKUP(L617&amp;"-"&amp;E617,'Np Quality'!A:M,6,FALSE)))</f>
        <v/>
      </c>
      <c r="P517" s="391">
        <f>IF(ISBLANK(L517),"",IF(OR(ISBLANK(VLOOKUP(L517&amp;"-"&amp;E517,'Np Quality'!A:M,7,FALSE)),ISERROR(VLOOKUP(L517&amp;"-"&amp;E517,'Np Quality'!A:M,7,FALSE))),"-",VLOOKUP(L517&amp;"-"&amp;E517,'Np Quality'!A:M,7,FALSE)))</f>
        <v>0.9</v>
      </c>
      <c r="Q517" s="391">
        <f>IF(ISBLANK(L517),"",IF(OR(ISBLANK(VLOOKUP(L517&amp;"-"&amp;E517,'Np Quality'!A:M,8,FALSE)),ISERROR(VLOOKUP(L517&amp;"-"&amp;E517,'Np Quality'!A:M,8,FALSE))),"-",VLOOKUP(L517&amp;"-"&amp;E517,'Np Quality'!A:M,8,FALSE)))</f>
        <v>0.9</v>
      </c>
      <c r="R517" s="283">
        <f>IF(ISBLANK(L517),"",IF(OR(ISBLANK(VLOOKUP(L517&amp;"-"&amp;E517,'Np Quality'!A:M,9,FALSE)),ISERROR(VLOOKUP(L517&amp;"-"&amp;E517,'Np Quality'!A:M,9,FALSE))),"-",VLOOKUP(L517&amp;"-"&amp;E517,'Np Quality'!A:M,9,FALSE)))</f>
        <v>0.02</v>
      </c>
      <c r="S517" s="394" t="s">
        <v>365</v>
      </c>
      <c r="T517" s="395" t="str">
        <f t="shared" si="93"/>
        <v>V1-MB1</v>
      </c>
      <c r="U517" s="395" t="str">
        <f t="shared" si="90"/>
        <v>SIS</v>
      </c>
      <c r="V517" s="401">
        <v>3.71</v>
      </c>
      <c r="W517" s="282">
        <v>46099</v>
      </c>
      <c r="X517" s="258">
        <f t="shared" si="94"/>
        <v>3</v>
      </c>
      <c r="Y517" s="258">
        <f t="shared" si="95"/>
        <v>2026</v>
      </c>
    </row>
    <row r="518" spans="1:25">
      <c r="A518" s="382" t="str">
        <f t="shared" si="91"/>
        <v>D1-07-10</v>
      </c>
      <c r="B518" s="383">
        <f t="shared" si="87"/>
        <v>1</v>
      </c>
      <c r="C518" s="236" t="s">
        <v>43</v>
      </c>
      <c r="D518" s="282">
        <v>46085</v>
      </c>
      <c r="E518" s="384">
        <f t="shared" si="92"/>
        <v>46085</v>
      </c>
      <c r="F518" s="388">
        <v>0</v>
      </c>
      <c r="G518" s="243">
        <v>10</v>
      </c>
      <c r="H518" s="244" t="s">
        <v>205</v>
      </c>
      <c r="I518" s="243">
        <v>7</v>
      </c>
      <c r="J518" s="244" t="s">
        <v>166</v>
      </c>
      <c r="K518" s="244" t="s">
        <v>122</v>
      </c>
      <c r="L518" s="244" t="s">
        <v>163</v>
      </c>
      <c r="M518" s="244" t="s">
        <v>213</v>
      </c>
      <c r="N518" s="290">
        <v>2.4</v>
      </c>
      <c r="O518" s="391" t="str">
        <f>IF(ISBLANK(L618),"",IF(OR(ISBLANK(VLOOKUP(L618&amp;"-"&amp;E618,'Np Quality'!A:M,6,FALSE)),ISERROR(VLOOKUP(L618&amp;"-"&amp;E618,'Np Quality'!A:M,6,FALSE))),"-",VLOOKUP(L618&amp;"-"&amp;E618,'Np Quality'!A:M,6,FALSE)))</f>
        <v/>
      </c>
      <c r="P518" s="391">
        <f>IF(ISBLANK(L518),"",IF(OR(ISBLANK(VLOOKUP(L518&amp;"-"&amp;E518,'Np Quality'!A:M,7,FALSE)),ISERROR(VLOOKUP(L518&amp;"-"&amp;E518,'Np Quality'!A:M,7,FALSE))),"-",VLOOKUP(L518&amp;"-"&amp;E518,'Np Quality'!A:M,7,FALSE)))</f>
        <v>0.9</v>
      </c>
      <c r="Q518" s="391">
        <f>IF(ISBLANK(L518),"",IF(OR(ISBLANK(VLOOKUP(L518&amp;"-"&amp;E518,'Np Quality'!A:M,8,FALSE)),ISERROR(VLOOKUP(L518&amp;"-"&amp;E518,'Np Quality'!A:M,8,FALSE))),"-",VLOOKUP(L518&amp;"-"&amp;E518,'Np Quality'!A:M,8,FALSE)))</f>
        <v>0.9</v>
      </c>
      <c r="R518" s="283">
        <f>IF(ISBLANK(L518),"",IF(OR(ISBLANK(VLOOKUP(L518&amp;"-"&amp;E518,'Np Quality'!A:M,9,FALSE)),ISERROR(VLOOKUP(L518&amp;"-"&amp;E518,'Np Quality'!A:M,9,FALSE))),"-",VLOOKUP(L518&amp;"-"&amp;E518,'Np Quality'!A:M,9,FALSE)))</f>
        <v>0.02</v>
      </c>
      <c r="S518" s="394" t="s">
        <v>365</v>
      </c>
      <c r="T518" s="395" t="str">
        <f t="shared" si="93"/>
        <v>V1-MB1</v>
      </c>
      <c r="U518" s="395" t="str">
        <f t="shared" si="90"/>
        <v>SIS</v>
      </c>
      <c r="V518" s="401">
        <v>3.71</v>
      </c>
      <c r="W518" s="282">
        <v>46099</v>
      </c>
      <c r="X518" s="258">
        <f t="shared" si="94"/>
        <v>3</v>
      </c>
      <c r="Y518" s="258">
        <f t="shared" si="95"/>
        <v>2026</v>
      </c>
    </row>
    <row r="519" spans="1:25">
      <c r="A519" s="382" t="str">
        <f t="shared" si="91"/>
        <v>D1-08-10</v>
      </c>
      <c r="B519" s="383">
        <f t="shared" si="87"/>
        <v>1</v>
      </c>
      <c r="C519" s="236" t="s">
        <v>43</v>
      </c>
      <c r="D519" s="282">
        <v>46085</v>
      </c>
      <c r="E519" s="384">
        <f t="shared" si="92"/>
        <v>46085</v>
      </c>
      <c r="F519" s="388">
        <v>0</v>
      </c>
      <c r="G519" s="243">
        <v>10</v>
      </c>
      <c r="H519" s="244" t="s">
        <v>205</v>
      </c>
      <c r="I519" s="243">
        <v>8</v>
      </c>
      <c r="J519" s="244" t="s">
        <v>166</v>
      </c>
      <c r="K519" s="244" t="s">
        <v>122</v>
      </c>
      <c r="L519" s="244" t="s">
        <v>142</v>
      </c>
      <c r="M519" s="244" t="s">
        <v>213</v>
      </c>
      <c r="N519" s="290">
        <v>2.4</v>
      </c>
      <c r="O519" s="391" t="str">
        <f>IF(ISBLANK(L619),"",IF(OR(ISBLANK(VLOOKUP(L619&amp;"-"&amp;E619,'Np Quality'!A:M,6,FALSE)),ISERROR(VLOOKUP(L619&amp;"-"&amp;E619,'Np Quality'!A:M,6,FALSE))),"-",VLOOKUP(L619&amp;"-"&amp;E619,'Np Quality'!A:M,6,FALSE)))</f>
        <v/>
      </c>
      <c r="P519" s="391">
        <f>IF(ISBLANK(L519),"",IF(OR(ISBLANK(VLOOKUP(L519&amp;"-"&amp;E519,'Np Quality'!A:M,7,FALSE)),ISERROR(VLOOKUP(L519&amp;"-"&amp;E519,'Np Quality'!A:M,7,FALSE))),"-",VLOOKUP(L519&amp;"-"&amp;E519,'Np Quality'!A:M,7,FALSE)))</f>
        <v>0.9</v>
      </c>
      <c r="Q519" s="391">
        <f>IF(ISBLANK(L519),"",IF(OR(ISBLANK(VLOOKUP(L519&amp;"-"&amp;E519,'Np Quality'!A:M,8,FALSE)),ISERROR(VLOOKUP(L519&amp;"-"&amp;E519,'Np Quality'!A:M,8,FALSE))),"-",VLOOKUP(L519&amp;"-"&amp;E519,'Np Quality'!A:M,8,FALSE)))</f>
        <v>0.9</v>
      </c>
      <c r="R519" s="283">
        <f>IF(ISBLANK(L519),"",IF(OR(ISBLANK(VLOOKUP(L519&amp;"-"&amp;E519,'Np Quality'!A:M,9,FALSE)),ISERROR(VLOOKUP(L519&amp;"-"&amp;E519,'Np Quality'!A:M,9,FALSE))),"-",VLOOKUP(L519&amp;"-"&amp;E519,'Np Quality'!A:M,9,FALSE)))</f>
        <v>0.02</v>
      </c>
      <c r="S519" s="394" t="s">
        <v>365</v>
      </c>
      <c r="T519" s="395" t="str">
        <f t="shared" si="93"/>
        <v>V1-MA1</v>
      </c>
      <c r="U519" s="395" t="str">
        <f t="shared" si="90"/>
        <v>SIS</v>
      </c>
      <c r="V519" s="401">
        <v>3.71</v>
      </c>
      <c r="W519" s="282">
        <v>46099</v>
      </c>
      <c r="X519" s="258">
        <f t="shared" si="94"/>
        <v>3</v>
      </c>
      <c r="Y519" s="258">
        <f t="shared" si="95"/>
        <v>2026</v>
      </c>
    </row>
    <row r="520" spans="1:25">
      <c r="A520" s="382" t="str">
        <f t="shared" si="91"/>
        <v>D1-09-10</v>
      </c>
      <c r="B520" s="383">
        <f t="shared" si="87"/>
        <v>1</v>
      </c>
      <c r="C520" s="236" t="s">
        <v>43</v>
      </c>
      <c r="D520" s="282">
        <v>46085</v>
      </c>
      <c r="E520" s="384">
        <f t="shared" si="92"/>
        <v>46085</v>
      </c>
      <c r="F520" s="388">
        <v>0</v>
      </c>
      <c r="G520" s="243">
        <v>10</v>
      </c>
      <c r="H520" s="244" t="s">
        <v>205</v>
      </c>
      <c r="I520" s="243">
        <v>9</v>
      </c>
      <c r="J520" s="244" t="s">
        <v>166</v>
      </c>
      <c r="K520" s="244" t="s">
        <v>122</v>
      </c>
      <c r="L520" s="244" t="s">
        <v>142</v>
      </c>
      <c r="M520" s="244" t="s">
        <v>213</v>
      </c>
      <c r="N520" s="290">
        <v>2.4</v>
      </c>
      <c r="O520" s="391" t="str">
        <f>IF(ISBLANK(L620),"",IF(OR(ISBLANK(VLOOKUP(L620&amp;"-"&amp;E620,'Np Quality'!A:M,6,FALSE)),ISERROR(VLOOKUP(L620&amp;"-"&amp;E620,'Np Quality'!A:M,6,FALSE))),"-",VLOOKUP(L620&amp;"-"&amp;E620,'Np Quality'!A:M,6,FALSE)))</f>
        <v/>
      </c>
      <c r="P520" s="391">
        <f>IF(ISBLANK(L520),"",IF(OR(ISBLANK(VLOOKUP(L520&amp;"-"&amp;E520,'Np Quality'!A:M,7,FALSE)),ISERROR(VLOOKUP(L520&amp;"-"&amp;E520,'Np Quality'!A:M,7,FALSE))),"-",VLOOKUP(L520&amp;"-"&amp;E520,'Np Quality'!A:M,7,FALSE)))</f>
        <v>0.9</v>
      </c>
      <c r="Q520" s="391">
        <f>IF(ISBLANK(L520),"",IF(OR(ISBLANK(VLOOKUP(L520&amp;"-"&amp;E520,'Np Quality'!A:M,8,FALSE)),ISERROR(VLOOKUP(L520&amp;"-"&amp;E520,'Np Quality'!A:M,8,FALSE))),"-",VLOOKUP(L520&amp;"-"&amp;E520,'Np Quality'!A:M,8,FALSE)))</f>
        <v>0.9</v>
      </c>
      <c r="R520" s="283">
        <f>IF(ISBLANK(L520),"",IF(OR(ISBLANK(VLOOKUP(L520&amp;"-"&amp;E520,'Np Quality'!A:M,9,FALSE)),ISERROR(VLOOKUP(L520&amp;"-"&amp;E520,'Np Quality'!A:M,9,FALSE))),"-",VLOOKUP(L520&amp;"-"&amp;E520,'Np Quality'!A:M,9,FALSE)))</f>
        <v>0.02</v>
      </c>
      <c r="S520" s="394" t="s">
        <v>365</v>
      </c>
      <c r="T520" s="395" t="str">
        <f t="shared" si="93"/>
        <v>V1-MA1</v>
      </c>
      <c r="U520" s="395" t="str">
        <f t="shared" si="90"/>
        <v>SIS</v>
      </c>
      <c r="V520" s="401">
        <v>3.71</v>
      </c>
      <c r="W520" s="282">
        <v>46099</v>
      </c>
      <c r="X520" s="258">
        <f t="shared" si="94"/>
        <v>3</v>
      </c>
      <c r="Y520" s="258">
        <f t="shared" si="95"/>
        <v>2026</v>
      </c>
    </row>
    <row r="521" spans="1:25">
      <c r="A521" s="382" t="str">
        <f t="shared" si="91"/>
        <v>D1-10-10</v>
      </c>
      <c r="B521" s="383">
        <f t="shared" si="87"/>
        <v>1</v>
      </c>
      <c r="C521" s="236" t="s">
        <v>43</v>
      </c>
      <c r="D521" s="282">
        <v>46085</v>
      </c>
      <c r="E521" s="384">
        <f t="shared" si="92"/>
        <v>46085</v>
      </c>
      <c r="F521" s="388">
        <v>0</v>
      </c>
      <c r="G521" s="243">
        <v>10</v>
      </c>
      <c r="H521" s="244" t="s">
        <v>205</v>
      </c>
      <c r="I521" s="243">
        <v>10</v>
      </c>
      <c r="J521" s="244" t="s">
        <v>166</v>
      </c>
      <c r="K521" s="244" t="s">
        <v>122</v>
      </c>
      <c r="L521" s="244" t="s">
        <v>142</v>
      </c>
      <c r="M521" s="244" t="s">
        <v>213</v>
      </c>
      <c r="N521" s="290">
        <v>2.4</v>
      </c>
      <c r="O521" s="391" t="str">
        <f>IF(ISBLANK(L621),"",IF(OR(ISBLANK(VLOOKUP(L621&amp;"-"&amp;E621,'Np Quality'!A:M,6,FALSE)),ISERROR(VLOOKUP(L621&amp;"-"&amp;E621,'Np Quality'!A:M,6,FALSE))),"-",VLOOKUP(L621&amp;"-"&amp;E621,'Np Quality'!A:M,6,FALSE)))</f>
        <v/>
      </c>
      <c r="P521" s="391">
        <f>IF(ISBLANK(L521),"",IF(OR(ISBLANK(VLOOKUP(L521&amp;"-"&amp;E521,'Np Quality'!A:M,7,FALSE)),ISERROR(VLOOKUP(L521&amp;"-"&amp;E521,'Np Quality'!A:M,7,FALSE))),"-",VLOOKUP(L521&amp;"-"&amp;E521,'Np Quality'!A:M,7,FALSE)))</f>
        <v>0.9</v>
      </c>
      <c r="Q521" s="391">
        <f>IF(ISBLANK(L521),"",IF(OR(ISBLANK(VLOOKUP(L521&amp;"-"&amp;E521,'Np Quality'!A:M,8,FALSE)),ISERROR(VLOOKUP(L521&amp;"-"&amp;E521,'Np Quality'!A:M,8,FALSE))),"-",VLOOKUP(L521&amp;"-"&amp;E521,'Np Quality'!A:M,8,FALSE)))</f>
        <v>0.9</v>
      </c>
      <c r="R521" s="283">
        <f>IF(ISBLANK(L521),"",IF(OR(ISBLANK(VLOOKUP(L521&amp;"-"&amp;E521,'Np Quality'!A:M,9,FALSE)),ISERROR(VLOOKUP(L521&amp;"-"&amp;E521,'Np Quality'!A:M,9,FALSE))),"-",VLOOKUP(L521&amp;"-"&amp;E521,'Np Quality'!A:M,9,FALSE)))</f>
        <v>0.02</v>
      </c>
      <c r="S521" s="394" t="s">
        <v>365</v>
      </c>
      <c r="T521" s="395" t="str">
        <f t="shared" si="93"/>
        <v>V1-MA1</v>
      </c>
      <c r="U521" s="395" t="str">
        <f t="shared" si="90"/>
        <v>SIS</v>
      </c>
      <c r="V521" s="401">
        <v>3.71</v>
      </c>
      <c r="W521" s="282">
        <v>46099</v>
      </c>
      <c r="X521" s="258">
        <f t="shared" si="94"/>
        <v>3</v>
      </c>
      <c r="Y521" s="258">
        <f t="shared" si="95"/>
        <v>2026</v>
      </c>
    </row>
    <row r="522" spans="1:25">
      <c r="A522" s="382" t="str">
        <f t="shared" si="91"/>
        <v>B1-01-10</v>
      </c>
      <c r="B522" s="383">
        <f t="shared" si="87"/>
        <v>1</v>
      </c>
      <c r="C522" s="236" t="s">
        <v>43</v>
      </c>
      <c r="D522" s="282">
        <v>46088</v>
      </c>
      <c r="E522" s="384">
        <f t="shared" si="92"/>
        <v>46088</v>
      </c>
      <c r="F522" s="388">
        <v>0</v>
      </c>
      <c r="G522" s="243">
        <v>10</v>
      </c>
      <c r="H522" s="244" t="s">
        <v>165</v>
      </c>
      <c r="I522" s="243">
        <v>1</v>
      </c>
      <c r="J522" s="244" t="s">
        <v>166</v>
      </c>
      <c r="K522" s="244" t="s">
        <v>122</v>
      </c>
      <c r="L522" s="244" t="s">
        <v>142</v>
      </c>
      <c r="M522" s="244" t="s">
        <v>213</v>
      </c>
      <c r="N522" s="290">
        <v>1.8</v>
      </c>
      <c r="O522" s="391" t="str">
        <f>IF(ISBLANK(L623),"",IF(OR(ISBLANK(VLOOKUP(L623&amp;"-"&amp;E623,'Np Quality'!A:M,6,FALSE)),ISERROR(VLOOKUP(L623&amp;"-"&amp;E623,'Np Quality'!A:M,6,FALSE))),"-",VLOOKUP(L623&amp;"-"&amp;E623,'Np Quality'!A:M,6,FALSE)))</f>
        <v/>
      </c>
      <c r="P522" s="391">
        <f>IF(ISBLANK(L522),"",IF(OR(ISBLANK(VLOOKUP(L522&amp;"-"&amp;E522,'Np Quality'!A:M,7,FALSE)),ISERROR(VLOOKUP(L522&amp;"-"&amp;E522,'Np Quality'!A:M,7,FALSE))),"-",VLOOKUP(L522&amp;"-"&amp;E522,'Np Quality'!A:M,7,FALSE)))</f>
        <v>0.9</v>
      </c>
      <c r="Q522" s="391">
        <f>IF(ISBLANK(L522),"",IF(OR(ISBLANK(VLOOKUP(L522&amp;"-"&amp;E522,'Np Quality'!A:M,8,FALSE)),ISERROR(VLOOKUP(L522&amp;"-"&amp;E522,'Np Quality'!A:M,8,FALSE))),"-",VLOOKUP(L522&amp;"-"&amp;E522,'Np Quality'!A:M,8,FALSE)))</f>
        <v>0.9</v>
      </c>
      <c r="R522" s="283">
        <f>IF(ISBLANK(L522),"",IF(OR(ISBLANK(VLOOKUP(L522&amp;"-"&amp;E522,'Np Quality'!A:M,9,FALSE)),ISERROR(VLOOKUP(L522&amp;"-"&amp;E522,'Np Quality'!A:M,9,FALSE))),"-",VLOOKUP(L522&amp;"-"&amp;E522,'Np Quality'!A:M,9,FALSE)))</f>
        <v>0.01</v>
      </c>
      <c r="S522" s="394"/>
      <c r="T522" s="395" t="str">
        <f t="shared" si="93"/>
        <v>V1-MA1</v>
      </c>
      <c r="U522" s="395" t="str">
        <f t="shared" si="90"/>
        <v>SIS</v>
      </c>
      <c r="V522" s="401">
        <v>2.76</v>
      </c>
      <c r="W522" s="282">
        <v>46100</v>
      </c>
      <c r="X522" s="258">
        <f t="shared" ref="X522:X527" si="96">MONTH(W522)</f>
        <v>3</v>
      </c>
      <c r="Y522" s="258">
        <f t="shared" ref="Y522:Y527" si="97">YEAR(W522)</f>
        <v>2026</v>
      </c>
    </row>
    <row r="523" spans="1:25">
      <c r="A523" s="382" t="str">
        <f t="shared" si="91"/>
        <v>B1-02-10</v>
      </c>
      <c r="B523" s="383">
        <f t="shared" si="87"/>
        <v>1</v>
      </c>
      <c r="C523" s="236" t="s">
        <v>43</v>
      </c>
      <c r="D523" s="282">
        <v>46088</v>
      </c>
      <c r="E523" s="384">
        <f t="shared" si="92"/>
        <v>46088</v>
      </c>
      <c r="F523" s="388">
        <v>0</v>
      </c>
      <c r="G523" s="243">
        <v>10</v>
      </c>
      <c r="H523" s="244" t="s">
        <v>165</v>
      </c>
      <c r="I523" s="243">
        <v>2</v>
      </c>
      <c r="J523" s="244" t="s">
        <v>166</v>
      </c>
      <c r="K523" s="244" t="s">
        <v>122</v>
      </c>
      <c r="L523" s="244" t="s">
        <v>142</v>
      </c>
      <c r="M523" s="244" t="s">
        <v>213</v>
      </c>
      <c r="N523" s="290">
        <v>1.8</v>
      </c>
      <c r="O523" s="391" t="str">
        <f>IF(ISBLANK(L623),"",IF(OR(ISBLANK(VLOOKUP(L623&amp;"-"&amp;E623,'Np Quality'!A:M,6,FALSE)),ISERROR(VLOOKUP(L623&amp;"-"&amp;E623,'Np Quality'!A:M,6,FALSE))),"-",VLOOKUP(L623&amp;"-"&amp;E623,'Np Quality'!A:M,6,FALSE)))</f>
        <v/>
      </c>
      <c r="P523" s="391">
        <f>IF(ISBLANK(L524),"",IF(OR(ISBLANK(VLOOKUP(L524&amp;"-"&amp;E524,'Np Quality'!A:M,7,FALSE)),ISERROR(VLOOKUP(L524&amp;"-"&amp;E524,'Np Quality'!A:M,7,FALSE))),"-",VLOOKUP(L524&amp;"-"&amp;E524,'Np Quality'!A:M,7,FALSE)))</f>
        <v>0.9</v>
      </c>
      <c r="Q523" s="391">
        <f>IF(ISBLANK(L523),"",IF(OR(ISBLANK(VLOOKUP(L523&amp;"-"&amp;E523,'Np Quality'!A:M,8,FALSE)),ISERROR(VLOOKUP(L523&amp;"-"&amp;E523,'Np Quality'!A:M,8,FALSE))),"-",VLOOKUP(L523&amp;"-"&amp;E523,'Np Quality'!A:M,8,FALSE)))</f>
        <v>0.9</v>
      </c>
      <c r="R523" s="283">
        <f>IF(ISBLANK(L523),"",IF(OR(ISBLANK(VLOOKUP(L523&amp;"-"&amp;E523,'Np Quality'!A:M,9,FALSE)),ISERROR(VLOOKUP(L523&amp;"-"&amp;E523,'Np Quality'!A:M,9,FALSE))),"-",VLOOKUP(L523&amp;"-"&amp;E523,'Np Quality'!A:M,9,FALSE)))</f>
        <v>0.01</v>
      </c>
      <c r="S523" s="394"/>
      <c r="T523" s="395" t="str">
        <f t="shared" si="93"/>
        <v>V1-MA1</v>
      </c>
      <c r="U523" s="395" t="str">
        <f t="shared" si="90"/>
        <v>SIS</v>
      </c>
      <c r="V523" s="401">
        <v>2.76</v>
      </c>
      <c r="W523" s="282">
        <v>46100</v>
      </c>
      <c r="X523" s="258">
        <f t="shared" si="96"/>
        <v>3</v>
      </c>
      <c r="Y523" s="258">
        <f t="shared" si="97"/>
        <v>2026</v>
      </c>
    </row>
    <row r="524" spans="1:25">
      <c r="A524" s="382" t="str">
        <f t="shared" si="91"/>
        <v>B1-03-10</v>
      </c>
      <c r="B524" s="383">
        <f t="shared" si="87"/>
        <v>1</v>
      </c>
      <c r="C524" s="236" t="s">
        <v>43</v>
      </c>
      <c r="D524" s="282">
        <v>46088</v>
      </c>
      <c r="E524" s="384">
        <f t="shared" si="92"/>
        <v>46088</v>
      </c>
      <c r="F524" s="388">
        <v>0</v>
      </c>
      <c r="G524" s="243">
        <v>10</v>
      </c>
      <c r="H524" s="244" t="s">
        <v>165</v>
      </c>
      <c r="I524" s="243">
        <v>3</v>
      </c>
      <c r="J524" s="244" t="s">
        <v>166</v>
      </c>
      <c r="K524" s="244" t="s">
        <v>122</v>
      </c>
      <c r="L524" s="244" t="s">
        <v>142</v>
      </c>
      <c r="M524" s="244" t="s">
        <v>213</v>
      </c>
      <c r="N524" s="290">
        <v>1.8</v>
      </c>
      <c r="O524" s="391" t="str">
        <f>IF(ISBLANK(L624),"",IF(OR(ISBLANK(VLOOKUP(L624&amp;"-"&amp;E624,'Np Quality'!A:M,6,FALSE)),ISERROR(VLOOKUP(L624&amp;"-"&amp;E624,'Np Quality'!A:M,6,FALSE))),"-",VLOOKUP(L624&amp;"-"&amp;E624,'Np Quality'!A:M,6,FALSE)))</f>
        <v/>
      </c>
      <c r="P524" s="391">
        <f>IF(ISBLANK(L524),"",IF(OR(ISBLANK(VLOOKUP(L524&amp;"-"&amp;E524,'Np Quality'!A:M,7,FALSE)),ISERROR(VLOOKUP(L524&amp;"-"&amp;E524,'Np Quality'!A:M,7,FALSE))),"-",VLOOKUP(L524&amp;"-"&amp;E524,'Np Quality'!A:M,7,FALSE)))</f>
        <v>0.9</v>
      </c>
      <c r="Q524" s="391">
        <f>IF(ISBLANK(L525),"",IF(OR(ISBLANK(VLOOKUP(L525&amp;"-"&amp;E525,'Np Quality'!A:M,8,FALSE)),ISERROR(VLOOKUP(L525&amp;"-"&amp;E525,'Np Quality'!A:M,8,FALSE))),"-",VLOOKUP(L525&amp;"-"&amp;E525,'Np Quality'!A:M,8,FALSE)))</f>
        <v>0.9</v>
      </c>
      <c r="R524" s="283">
        <f>IF(ISBLANK(L524),"",IF(OR(ISBLANK(VLOOKUP(L524&amp;"-"&amp;E524,'Np Quality'!A:M,9,FALSE)),ISERROR(VLOOKUP(L524&amp;"-"&amp;E524,'Np Quality'!A:M,9,FALSE))),"-",VLOOKUP(L524&amp;"-"&amp;E524,'Np Quality'!A:M,9,FALSE)))</f>
        <v>0.01</v>
      </c>
      <c r="S524" s="394"/>
      <c r="T524" s="395" t="str">
        <f t="shared" si="93"/>
        <v>V1-MA1</v>
      </c>
      <c r="U524" s="395" t="str">
        <f t="shared" si="90"/>
        <v>SIS</v>
      </c>
      <c r="V524" s="401">
        <v>2.76</v>
      </c>
      <c r="W524" s="282">
        <v>46100</v>
      </c>
      <c r="X524" s="258">
        <f t="shared" si="96"/>
        <v>3</v>
      </c>
      <c r="Y524" s="258">
        <f t="shared" si="97"/>
        <v>2026</v>
      </c>
    </row>
    <row r="525" spans="1:25">
      <c r="A525" s="382" t="str">
        <f t="shared" si="91"/>
        <v>B1-04-10</v>
      </c>
      <c r="B525" s="383">
        <f t="shared" si="87"/>
        <v>1</v>
      </c>
      <c r="C525" s="236" t="s">
        <v>43</v>
      </c>
      <c r="D525" s="282">
        <v>46088</v>
      </c>
      <c r="E525" s="384">
        <f t="shared" si="92"/>
        <v>46088</v>
      </c>
      <c r="F525" s="388">
        <v>0</v>
      </c>
      <c r="G525" s="243">
        <v>10</v>
      </c>
      <c r="H525" s="244" t="s">
        <v>165</v>
      </c>
      <c r="I525" s="243">
        <v>4</v>
      </c>
      <c r="J525" s="244" t="s">
        <v>166</v>
      </c>
      <c r="K525" s="244" t="s">
        <v>122</v>
      </c>
      <c r="L525" s="244" t="s">
        <v>142</v>
      </c>
      <c r="M525" s="244" t="s">
        <v>213</v>
      </c>
      <c r="N525" s="290">
        <v>1.8</v>
      </c>
      <c r="O525" s="391" t="str">
        <f>IF(ISBLANK(L625),"",IF(OR(ISBLANK(VLOOKUP(L625&amp;"-"&amp;E625,'Np Quality'!A:M,6,FALSE)),ISERROR(VLOOKUP(L625&amp;"-"&amp;E625,'Np Quality'!A:M,6,FALSE))),"-",VLOOKUP(L625&amp;"-"&amp;E625,'Np Quality'!A:M,6,FALSE)))</f>
        <v/>
      </c>
      <c r="P525" s="391">
        <f>IF(ISBLANK(L525),"",IF(OR(ISBLANK(VLOOKUP(L525&amp;"-"&amp;E525,'Np Quality'!A:M,7,FALSE)),ISERROR(VLOOKUP(L525&amp;"-"&amp;E525,'Np Quality'!A:M,7,FALSE))),"-",VLOOKUP(L525&amp;"-"&amp;E525,'Np Quality'!A:M,7,FALSE)))</f>
        <v>0.9</v>
      </c>
      <c r="Q525" s="391">
        <f>IF(ISBLANK(L525),"",IF(OR(ISBLANK(VLOOKUP(L525&amp;"-"&amp;E525,'Np Quality'!A:M,8,FALSE)),ISERROR(VLOOKUP(L525&amp;"-"&amp;E525,'Np Quality'!A:M,8,FALSE))),"-",VLOOKUP(L525&amp;"-"&amp;E525,'Np Quality'!A:M,8,FALSE)))</f>
        <v>0.9</v>
      </c>
      <c r="R525" s="283">
        <f>IF(ISBLANK(L526),"",IF(OR(ISBLANK(VLOOKUP(L526&amp;"-"&amp;E526,'Np Quality'!A:M,9,FALSE)),ISERROR(VLOOKUP(L526&amp;"-"&amp;E526,'Np Quality'!A:M,9,FALSE))),"-",VLOOKUP(L526&amp;"-"&amp;E526,'Np Quality'!A:M,9,FALSE)))</f>
        <v>0.01</v>
      </c>
      <c r="S525" s="394"/>
      <c r="T525" s="395" t="str">
        <f t="shared" si="93"/>
        <v>V1-MA1</v>
      </c>
      <c r="U525" s="395" t="str">
        <f t="shared" si="90"/>
        <v>SIS</v>
      </c>
      <c r="V525" s="401">
        <v>2.76</v>
      </c>
      <c r="W525" s="282">
        <v>46099</v>
      </c>
      <c r="X525" s="258">
        <f t="shared" si="96"/>
        <v>3</v>
      </c>
      <c r="Y525" s="258">
        <f t="shared" si="97"/>
        <v>2026</v>
      </c>
    </row>
    <row r="526" spans="1:25">
      <c r="A526" s="382" t="str">
        <f t="shared" si="91"/>
        <v>B1-05-10</v>
      </c>
      <c r="B526" s="383">
        <f t="shared" si="87"/>
        <v>1</v>
      </c>
      <c r="C526" s="236" t="s">
        <v>43</v>
      </c>
      <c r="D526" s="282">
        <v>46088</v>
      </c>
      <c r="E526" s="384">
        <f t="shared" si="92"/>
        <v>46088</v>
      </c>
      <c r="F526" s="388">
        <v>0</v>
      </c>
      <c r="G526" s="243">
        <v>10</v>
      </c>
      <c r="H526" s="244" t="s">
        <v>165</v>
      </c>
      <c r="I526" s="243">
        <v>5</v>
      </c>
      <c r="J526" s="244" t="s">
        <v>166</v>
      </c>
      <c r="K526" s="244" t="s">
        <v>122</v>
      </c>
      <c r="L526" s="244" t="s">
        <v>142</v>
      </c>
      <c r="M526" s="244" t="s">
        <v>213</v>
      </c>
      <c r="N526" s="290">
        <v>1.8</v>
      </c>
      <c r="O526" s="391" t="str">
        <f>IF(ISBLANK(L626),"",IF(OR(ISBLANK(VLOOKUP(L626&amp;"-"&amp;E626,'Np Quality'!A:M,6,FALSE)),ISERROR(VLOOKUP(L626&amp;"-"&amp;E626,'Np Quality'!A:M,6,FALSE))),"-",VLOOKUP(L626&amp;"-"&amp;E626,'Np Quality'!A:M,6,FALSE)))</f>
        <v/>
      </c>
      <c r="P526" s="391">
        <f>IF(ISBLANK(L526),"",IF(OR(ISBLANK(VLOOKUP(L526&amp;"-"&amp;E526,'Np Quality'!A:M,7,FALSE)),ISERROR(VLOOKUP(L526&amp;"-"&amp;E526,'Np Quality'!A:M,7,FALSE))),"-",VLOOKUP(L526&amp;"-"&amp;E526,'Np Quality'!A:M,7,FALSE)))</f>
        <v>0.9</v>
      </c>
      <c r="Q526" s="391">
        <f>IF(ISBLANK(L526),"",IF(OR(ISBLANK(VLOOKUP(L526&amp;"-"&amp;E526,'Np Quality'!A:M,8,FALSE)),ISERROR(VLOOKUP(L526&amp;"-"&amp;E526,'Np Quality'!A:M,8,FALSE))),"-",VLOOKUP(L526&amp;"-"&amp;E526,'Np Quality'!A:M,8,FALSE)))</f>
        <v>0.9</v>
      </c>
      <c r="R526" s="283">
        <f>IF(ISBLANK(L526),"",IF(OR(ISBLANK(VLOOKUP(L526&amp;"-"&amp;E526,'Np Quality'!A:M,9,FALSE)),ISERROR(VLOOKUP(L526&amp;"-"&amp;E526,'Np Quality'!A:M,9,FALSE))),"-",VLOOKUP(L526&amp;"-"&amp;E526,'Np Quality'!A:M,9,FALSE)))</f>
        <v>0.01</v>
      </c>
      <c r="S526" s="394"/>
      <c r="T526" s="395" t="str">
        <f t="shared" si="93"/>
        <v>V1-MA1</v>
      </c>
      <c r="U526" s="395" t="str">
        <f t="shared" si="90"/>
        <v>SIS</v>
      </c>
      <c r="V526" s="401">
        <v>2.75</v>
      </c>
      <c r="W526" s="282">
        <v>46099</v>
      </c>
      <c r="X526" s="258">
        <f t="shared" si="96"/>
        <v>3</v>
      </c>
      <c r="Y526" s="258">
        <f t="shared" si="97"/>
        <v>2026</v>
      </c>
    </row>
    <row r="527" spans="1:25">
      <c r="A527" s="382" t="str">
        <f t="shared" si="91"/>
        <v>B1-06-10</v>
      </c>
      <c r="B527" s="383">
        <f t="shared" si="87"/>
        <v>1</v>
      </c>
      <c r="C527" s="236" t="s">
        <v>43</v>
      </c>
      <c r="D527" s="282">
        <v>46088</v>
      </c>
      <c r="E527" s="384">
        <f t="shared" si="92"/>
        <v>46088</v>
      </c>
      <c r="F527" s="388">
        <v>0</v>
      </c>
      <c r="G527" s="243">
        <v>10</v>
      </c>
      <c r="H527" s="244" t="s">
        <v>165</v>
      </c>
      <c r="I527" s="243">
        <v>6</v>
      </c>
      <c r="J527" s="244" t="s">
        <v>166</v>
      </c>
      <c r="K527" s="244" t="s">
        <v>122</v>
      </c>
      <c r="L527" s="244" t="s">
        <v>163</v>
      </c>
      <c r="M527" s="244" t="s">
        <v>213</v>
      </c>
      <c r="N527" s="290">
        <v>1.8</v>
      </c>
      <c r="O527" s="391" t="str">
        <f>IF(ISBLANK(L627),"",IF(OR(ISBLANK(VLOOKUP(L627&amp;"-"&amp;E627,'Np Quality'!A:M,6,FALSE)),ISERROR(VLOOKUP(L627&amp;"-"&amp;E627,'Np Quality'!A:M,6,FALSE))),"-",VLOOKUP(L627&amp;"-"&amp;E627,'Np Quality'!A:M,6,FALSE)))</f>
        <v/>
      </c>
      <c r="P527" s="391">
        <f>IF(ISBLANK(L527),"",IF(OR(ISBLANK(VLOOKUP(L527&amp;"-"&amp;E527,'Np Quality'!A:M,7,FALSE)),ISERROR(VLOOKUP(L527&amp;"-"&amp;E527,'Np Quality'!A:M,7,FALSE))),"-",VLOOKUP(L527&amp;"-"&amp;E527,'Np Quality'!A:M,7,FALSE)))</f>
        <v>0.9</v>
      </c>
      <c r="Q527" s="391">
        <f>IF(ISBLANK(L527),"",IF(OR(ISBLANK(VLOOKUP(L527&amp;"-"&amp;E527,'Np Quality'!A:M,8,FALSE)),ISERROR(VLOOKUP(L527&amp;"-"&amp;E527,'Np Quality'!A:M,8,FALSE))),"-",VLOOKUP(L527&amp;"-"&amp;E527,'Np Quality'!A:M,8,FALSE)))</f>
        <v>0.9</v>
      </c>
      <c r="R527" s="283">
        <f>IF(ISBLANK(L527),"",IF(OR(ISBLANK(VLOOKUP(L527&amp;"-"&amp;E527,'Np Quality'!A:M,9,FALSE)),ISERROR(VLOOKUP(L527&amp;"-"&amp;E527,'Np Quality'!A:M,9,FALSE))),"-",VLOOKUP(L527&amp;"-"&amp;E527,'Np Quality'!A:M,9,FALSE)))</f>
        <v>0.01</v>
      </c>
      <c r="S527" s="394"/>
      <c r="T527" s="395" t="str">
        <f t="shared" si="93"/>
        <v>V1-MB1</v>
      </c>
      <c r="U527" s="395" t="str">
        <f t="shared" si="90"/>
        <v>SIS</v>
      </c>
      <c r="V527" s="402">
        <v>2.7</v>
      </c>
      <c r="W527" s="282">
        <v>46101</v>
      </c>
      <c r="X527" s="258">
        <f t="shared" si="96"/>
        <v>3</v>
      </c>
      <c r="Y527" s="258">
        <f t="shared" si="97"/>
        <v>2026</v>
      </c>
    </row>
    <row r="528" spans="1:25">
      <c r="A528" s="382" t="str">
        <f t="shared" si="91"/>
        <v>B1-07-10</v>
      </c>
      <c r="B528" s="383">
        <f t="shared" si="87"/>
        <v>1</v>
      </c>
      <c r="C528" s="236" t="s">
        <v>43</v>
      </c>
      <c r="D528" s="282">
        <v>46088</v>
      </c>
      <c r="E528" s="384">
        <f t="shared" si="92"/>
        <v>46088</v>
      </c>
      <c r="F528" s="388">
        <v>0</v>
      </c>
      <c r="G528" s="243">
        <v>10</v>
      </c>
      <c r="H528" s="244" t="s">
        <v>165</v>
      </c>
      <c r="I528" s="243">
        <v>7</v>
      </c>
      <c r="J528" s="244" t="s">
        <v>166</v>
      </c>
      <c r="K528" s="244" t="s">
        <v>122</v>
      </c>
      <c r="L528" s="244" t="s">
        <v>163</v>
      </c>
      <c r="M528" s="244" t="s">
        <v>213</v>
      </c>
      <c r="N528" s="290">
        <v>1.8</v>
      </c>
      <c r="O528" s="391" t="str">
        <f>IF(ISBLANK(L628),"",IF(OR(ISBLANK(VLOOKUP(L628&amp;"-"&amp;E628,'Np Quality'!A:M,6,FALSE)),ISERROR(VLOOKUP(L628&amp;"-"&amp;E628,'Np Quality'!A:M,6,FALSE))),"-",VLOOKUP(L628&amp;"-"&amp;E628,'Np Quality'!A:M,6,FALSE)))</f>
        <v/>
      </c>
      <c r="P528" s="391">
        <f>IF(ISBLANK(L528),"",IF(OR(ISBLANK(VLOOKUP(L528&amp;"-"&amp;E528,'Np Quality'!A:M,7,FALSE)),ISERROR(VLOOKUP(L528&amp;"-"&amp;E528,'Np Quality'!A:M,7,FALSE))),"-",VLOOKUP(L528&amp;"-"&amp;E528,'Np Quality'!A:M,7,FALSE)))</f>
        <v>0.9</v>
      </c>
      <c r="Q528" s="391">
        <f>IF(ISBLANK(L528),"",IF(OR(ISBLANK(VLOOKUP(L528&amp;"-"&amp;E528,'Np Quality'!A:M,8,FALSE)),ISERROR(VLOOKUP(L528&amp;"-"&amp;E528,'Np Quality'!A:M,8,FALSE))),"-",VLOOKUP(L528&amp;"-"&amp;E528,'Np Quality'!A:M,8,FALSE)))</f>
        <v>0.9</v>
      </c>
      <c r="R528" s="283">
        <f>IF(ISBLANK(L528),"",IF(OR(ISBLANK(VLOOKUP(L528&amp;"-"&amp;E528,'Np Quality'!A:M,9,FALSE)),ISERROR(VLOOKUP(L528&amp;"-"&amp;E528,'Np Quality'!A:M,9,FALSE))),"-",VLOOKUP(L528&amp;"-"&amp;E528,'Np Quality'!A:M,9,FALSE)))</f>
        <v>0.01</v>
      </c>
      <c r="S528" s="394"/>
      <c r="T528" s="395" t="str">
        <f t="shared" si="93"/>
        <v>V1-MB1</v>
      </c>
      <c r="U528" s="395" t="str">
        <f t="shared" si="90"/>
        <v>SIS</v>
      </c>
      <c r="V528" s="402">
        <v>2.7</v>
      </c>
      <c r="W528" s="282">
        <v>46102</v>
      </c>
      <c r="X528" s="258">
        <f t="shared" ref="X528:X532" si="98">MONTH(W528)</f>
        <v>3</v>
      </c>
      <c r="Y528" s="258">
        <f t="shared" ref="Y528:Y532" si="99">YEAR(W528)</f>
        <v>2026</v>
      </c>
    </row>
    <row r="529" spans="1:25">
      <c r="A529" s="382" t="str">
        <f t="shared" si="91"/>
        <v>B1-08-10</v>
      </c>
      <c r="B529" s="383">
        <f t="shared" si="87"/>
        <v>1</v>
      </c>
      <c r="C529" s="236" t="s">
        <v>43</v>
      </c>
      <c r="D529" s="282">
        <v>46089</v>
      </c>
      <c r="E529" s="384">
        <f t="shared" si="92"/>
        <v>46089</v>
      </c>
      <c r="F529" s="388">
        <v>0</v>
      </c>
      <c r="G529" s="243">
        <v>10</v>
      </c>
      <c r="H529" s="244" t="s">
        <v>165</v>
      </c>
      <c r="I529" s="243">
        <v>8</v>
      </c>
      <c r="J529" s="244" t="s">
        <v>166</v>
      </c>
      <c r="K529" s="244" t="s">
        <v>122</v>
      </c>
      <c r="L529" s="244" t="s">
        <v>163</v>
      </c>
      <c r="M529" s="244" t="s">
        <v>213</v>
      </c>
      <c r="N529" s="290">
        <v>1.8</v>
      </c>
      <c r="O529" s="391" t="str">
        <f>IF(ISBLANK(L629),"",IF(OR(ISBLANK(VLOOKUP(L629&amp;"-"&amp;E629,'Np Quality'!A:M,6,FALSE)),ISERROR(VLOOKUP(L629&amp;"-"&amp;E629,'Np Quality'!A:M,6,FALSE))),"-",VLOOKUP(L629&amp;"-"&amp;E629,'Np Quality'!A:M,6,FALSE)))</f>
        <v/>
      </c>
      <c r="P529" s="391">
        <f>IF(ISBLANK(L529),"",IF(OR(ISBLANK(VLOOKUP(L529&amp;"-"&amp;E529,'Np Quality'!A:M,7,FALSE)),ISERROR(VLOOKUP(L529&amp;"-"&amp;E529,'Np Quality'!A:M,7,FALSE))),"-",VLOOKUP(L529&amp;"-"&amp;E529,'Np Quality'!A:M,7,FALSE)))</f>
        <v>0.9</v>
      </c>
      <c r="Q529" s="391">
        <f>IF(ISBLANK(L529),"",IF(OR(ISBLANK(VLOOKUP(L529&amp;"-"&amp;E529,'Np Quality'!A:M,8,FALSE)),ISERROR(VLOOKUP(L529&amp;"-"&amp;E529,'Np Quality'!A:M,8,FALSE))),"-",VLOOKUP(L529&amp;"-"&amp;E529,'Np Quality'!A:M,8,FALSE)))</f>
        <v>0.9</v>
      </c>
      <c r="R529" s="283">
        <f>IF(ISBLANK(L529),"",IF(OR(ISBLANK(VLOOKUP(L529&amp;"-"&amp;E529,'Np Quality'!A:M,9,FALSE)),ISERROR(VLOOKUP(L529&amp;"-"&amp;E529,'Np Quality'!A:M,9,FALSE))),"-",VLOOKUP(L529&amp;"-"&amp;E529,'Np Quality'!A:M,9,FALSE)))</f>
        <v>0</v>
      </c>
      <c r="S529" s="394"/>
      <c r="T529" s="395" t="str">
        <f t="shared" si="93"/>
        <v>V1-MB1</v>
      </c>
      <c r="U529" s="395" t="str">
        <f t="shared" si="90"/>
        <v>SIS</v>
      </c>
      <c r="V529" s="402">
        <v>2.7</v>
      </c>
      <c r="W529" s="282">
        <v>46105</v>
      </c>
      <c r="X529" s="258">
        <f t="shared" si="98"/>
        <v>3</v>
      </c>
      <c r="Y529" s="258">
        <f t="shared" si="99"/>
        <v>2026</v>
      </c>
    </row>
    <row r="530" spans="1:25">
      <c r="A530" s="382" t="str">
        <f t="shared" si="91"/>
        <v>E1-01-10</v>
      </c>
      <c r="B530" s="383">
        <f t="shared" si="87"/>
        <v>1</v>
      </c>
      <c r="C530" s="236" t="s">
        <v>43</v>
      </c>
      <c r="D530" s="282">
        <v>46089</v>
      </c>
      <c r="E530" s="384">
        <f t="shared" si="92"/>
        <v>46089</v>
      </c>
      <c r="F530" s="388">
        <v>0</v>
      </c>
      <c r="G530" s="243">
        <v>10</v>
      </c>
      <c r="H530" s="244" t="s">
        <v>215</v>
      </c>
      <c r="I530" s="243">
        <v>1</v>
      </c>
      <c r="J530" s="244" t="s">
        <v>166</v>
      </c>
      <c r="K530" s="244" t="s">
        <v>122</v>
      </c>
      <c r="L530" s="244" t="s">
        <v>163</v>
      </c>
      <c r="M530" s="244" t="s">
        <v>213</v>
      </c>
      <c r="N530" s="290">
        <v>1.2</v>
      </c>
      <c r="O530" s="391" t="str">
        <f>IF(ISBLANK(L630),"",IF(OR(ISBLANK(VLOOKUP(L630&amp;"-"&amp;E630,'Np Quality'!A:M,6,FALSE)),ISERROR(VLOOKUP(L630&amp;"-"&amp;E630,'Np Quality'!A:M,6,FALSE))),"-",VLOOKUP(L630&amp;"-"&amp;E630,'Np Quality'!A:M,6,FALSE)))</f>
        <v/>
      </c>
      <c r="P530" s="391">
        <f>IF(ISBLANK(L530),"",IF(OR(ISBLANK(VLOOKUP(L530&amp;"-"&amp;E530,'Np Quality'!A:M,7,FALSE)),ISERROR(VLOOKUP(L530&amp;"-"&amp;E530,'Np Quality'!A:M,7,FALSE))),"-",VLOOKUP(L530&amp;"-"&amp;E530,'Np Quality'!A:M,7,FALSE)))</f>
        <v>0.9</v>
      </c>
      <c r="Q530" s="391">
        <f>IF(ISBLANK(L530),"",IF(OR(ISBLANK(VLOOKUP(L530&amp;"-"&amp;E530,'Np Quality'!A:M,8,FALSE)),ISERROR(VLOOKUP(L530&amp;"-"&amp;E530,'Np Quality'!A:M,8,FALSE))),"-",VLOOKUP(L530&amp;"-"&amp;E530,'Np Quality'!A:M,8,FALSE)))</f>
        <v>0.9</v>
      </c>
      <c r="R530" s="283">
        <f>IF(ISBLANK(L530),"",IF(OR(ISBLANK(VLOOKUP(L530&amp;"-"&amp;E530,'Np Quality'!A:M,9,FALSE)),ISERROR(VLOOKUP(L530&amp;"-"&amp;E530,'Np Quality'!A:M,9,FALSE))),"-",VLOOKUP(L530&amp;"-"&amp;E530,'Np Quality'!A:M,9,FALSE)))</f>
        <v>0</v>
      </c>
      <c r="S530" s="394"/>
      <c r="T530" s="395" t="str">
        <f t="shared" si="93"/>
        <v>V1-MB1</v>
      </c>
      <c r="U530" s="395" t="str">
        <f t="shared" si="90"/>
        <v>SIS</v>
      </c>
      <c r="V530" s="401">
        <v>1.88</v>
      </c>
      <c r="W530" s="282">
        <v>46102</v>
      </c>
      <c r="X530" s="258">
        <f t="shared" si="98"/>
        <v>3</v>
      </c>
      <c r="Y530" s="258">
        <f t="shared" si="99"/>
        <v>2026</v>
      </c>
    </row>
    <row r="531" spans="1:25">
      <c r="A531" s="382" t="str">
        <f t="shared" si="91"/>
        <v>E1-02-09</v>
      </c>
      <c r="B531" s="383">
        <f t="shared" si="87"/>
        <v>1</v>
      </c>
      <c r="C531" s="236" t="s">
        <v>43</v>
      </c>
      <c r="D531" s="282">
        <v>46089</v>
      </c>
      <c r="E531" s="384">
        <f t="shared" si="92"/>
        <v>46089</v>
      </c>
      <c r="F531" s="388">
        <v>0</v>
      </c>
      <c r="G531" s="243">
        <v>9</v>
      </c>
      <c r="H531" s="244" t="s">
        <v>215</v>
      </c>
      <c r="I531" s="243">
        <v>2</v>
      </c>
      <c r="J531" s="244" t="s">
        <v>166</v>
      </c>
      <c r="K531" s="244" t="s">
        <v>122</v>
      </c>
      <c r="L531" s="244" t="s">
        <v>163</v>
      </c>
      <c r="M531" s="244" t="s">
        <v>213</v>
      </c>
      <c r="N531" s="290">
        <v>1.2</v>
      </c>
      <c r="O531" s="391" t="str">
        <f>IF(ISBLANK(L631),"",IF(OR(ISBLANK(VLOOKUP(L631&amp;"-"&amp;E631,'Np Quality'!A:M,6,FALSE)),ISERROR(VLOOKUP(L631&amp;"-"&amp;E631,'Np Quality'!A:M,6,FALSE))),"-",VLOOKUP(L631&amp;"-"&amp;E631,'Np Quality'!A:M,6,FALSE)))</f>
        <v/>
      </c>
      <c r="P531" s="391">
        <f>IF(ISBLANK(L531),"",IF(OR(ISBLANK(VLOOKUP(L531&amp;"-"&amp;E531,'Np Quality'!A:M,7,FALSE)),ISERROR(VLOOKUP(L531&amp;"-"&amp;E531,'Np Quality'!A:M,7,FALSE))),"-",VLOOKUP(L531&amp;"-"&amp;E531,'Np Quality'!A:M,7,FALSE)))</f>
        <v>0.9</v>
      </c>
      <c r="Q531" s="391">
        <f>IF(ISBLANK(L531),"",IF(OR(ISBLANK(VLOOKUP(L531&amp;"-"&amp;E531,'Np Quality'!A:M,8,FALSE)),ISERROR(VLOOKUP(L531&amp;"-"&amp;E531,'Np Quality'!A:M,8,FALSE))),"-",VLOOKUP(L531&amp;"-"&amp;E531,'Np Quality'!A:M,8,FALSE)))</f>
        <v>0.9</v>
      </c>
      <c r="R531" s="283">
        <f>IF(ISBLANK(L531),"",IF(OR(ISBLANK(VLOOKUP(L531&amp;"-"&amp;E531,'Np Quality'!A:M,9,FALSE)),ISERROR(VLOOKUP(L531&amp;"-"&amp;E531,'Np Quality'!A:M,9,FALSE))),"-",VLOOKUP(L531&amp;"-"&amp;E531,'Np Quality'!A:M,9,FALSE)))</f>
        <v>0</v>
      </c>
      <c r="S531" s="394"/>
      <c r="T531" s="395" t="str">
        <f t="shared" si="93"/>
        <v>V1-MB1</v>
      </c>
      <c r="U531" s="395" t="str">
        <f t="shared" si="90"/>
        <v>SIS</v>
      </c>
      <c r="V531" s="401">
        <v>1.88</v>
      </c>
      <c r="W531" s="282">
        <v>46102</v>
      </c>
      <c r="X531" s="258">
        <f t="shared" si="98"/>
        <v>3</v>
      </c>
      <c r="Y531" s="258">
        <f t="shared" si="99"/>
        <v>2026</v>
      </c>
    </row>
    <row r="532" spans="1:25">
      <c r="A532" s="382" t="str">
        <f t="shared" si="91"/>
        <v>E1-03-09</v>
      </c>
      <c r="B532" s="383">
        <f t="shared" si="87"/>
        <v>1</v>
      </c>
      <c r="C532" s="236" t="s">
        <v>43</v>
      </c>
      <c r="D532" s="282">
        <v>46089</v>
      </c>
      <c r="E532" s="384">
        <f t="shared" si="92"/>
        <v>46089</v>
      </c>
      <c r="F532" s="388">
        <v>0</v>
      </c>
      <c r="G532" s="243">
        <v>9</v>
      </c>
      <c r="H532" s="244" t="s">
        <v>215</v>
      </c>
      <c r="I532" s="243">
        <v>3</v>
      </c>
      <c r="J532" s="244" t="s">
        <v>166</v>
      </c>
      <c r="K532" s="244" t="s">
        <v>122</v>
      </c>
      <c r="L532" s="244" t="s">
        <v>163</v>
      </c>
      <c r="M532" s="244" t="s">
        <v>213</v>
      </c>
      <c r="N532" s="290">
        <v>1.2</v>
      </c>
      <c r="O532" s="391" t="str">
        <f>IF(ISBLANK(L633),"",IF(OR(ISBLANK(VLOOKUP(L633&amp;"-"&amp;E633,'Np Quality'!A:M,6,FALSE)),ISERROR(VLOOKUP(L633&amp;"-"&amp;E633,'Np Quality'!A:M,6,FALSE))),"-",VLOOKUP(L633&amp;"-"&amp;E633,'Np Quality'!A:M,6,FALSE)))</f>
        <v/>
      </c>
      <c r="P532" s="391">
        <f>IF(ISBLANK(L532),"",IF(OR(ISBLANK(VLOOKUP(L532&amp;"-"&amp;E532,'Np Quality'!A:M,7,FALSE)),ISERROR(VLOOKUP(L532&amp;"-"&amp;E532,'Np Quality'!A:M,7,FALSE))),"-",VLOOKUP(L532&amp;"-"&amp;E532,'Np Quality'!A:M,7,FALSE)))</f>
        <v>0.9</v>
      </c>
      <c r="Q532" s="391">
        <f>IF(ISBLANK(L532),"",IF(OR(ISBLANK(VLOOKUP(L532&amp;"-"&amp;E532,'Np Quality'!A:M,8,FALSE)),ISERROR(VLOOKUP(L532&amp;"-"&amp;E532,'Np Quality'!A:M,8,FALSE))),"-",VLOOKUP(L532&amp;"-"&amp;E532,'Np Quality'!A:M,8,FALSE)))</f>
        <v>0.9</v>
      </c>
      <c r="R532" s="283">
        <f>IF(ISBLANK(L532),"",IF(OR(ISBLANK(VLOOKUP(L532&amp;"-"&amp;E532,'Np Quality'!A:M,9,FALSE)),ISERROR(VLOOKUP(L532&amp;"-"&amp;E532,'Np Quality'!A:M,9,FALSE))),"-",VLOOKUP(L532&amp;"-"&amp;E532,'Np Quality'!A:M,9,FALSE)))</f>
        <v>0</v>
      </c>
      <c r="S532" s="394"/>
      <c r="T532" s="395" t="str">
        <f t="shared" si="93"/>
        <v>V1-MB1</v>
      </c>
      <c r="U532" s="395" t="str">
        <f t="shared" si="90"/>
        <v>SIS</v>
      </c>
      <c r="V532" s="401">
        <v>1.88</v>
      </c>
      <c r="W532" s="282">
        <v>46102</v>
      </c>
      <c r="X532" s="258">
        <f t="shared" si="98"/>
        <v>3</v>
      </c>
      <c r="Y532" s="258">
        <f t="shared" si="99"/>
        <v>2026</v>
      </c>
    </row>
    <row r="533" spans="1:25">
      <c r="A533" s="382" t="str">
        <f t="shared" si="91"/>
        <v>E1-04-09</v>
      </c>
      <c r="B533" s="383">
        <f t="shared" si="87"/>
        <v>1</v>
      </c>
      <c r="C533" s="236" t="s">
        <v>43</v>
      </c>
      <c r="D533" s="282">
        <v>46089</v>
      </c>
      <c r="E533" s="384">
        <f t="shared" si="92"/>
        <v>46089</v>
      </c>
      <c r="F533" s="388">
        <v>0</v>
      </c>
      <c r="G533" s="243">
        <v>9</v>
      </c>
      <c r="H533" s="244" t="s">
        <v>215</v>
      </c>
      <c r="I533" s="243">
        <v>4</v>
      </c>
      <c r="J533" s="244" t="s">
        <v>166</v>
      </c>
      <c r="K533" s="244" t="s">
        <v>122</v>
      </c>
      <c r="L533" s="244" t="s">
        <v>163</v>
      </c>
      <c r="M533" s="244" t="s">
        <v>213</v>
      </c>
      <c r="N533" s="290">
        <v>1.2</v>
      </c>
      <c r="O533" s="391" t="str">
        <f>IF(ISBLANK(L633),"",IF(OR(ISBLANK(VLOOKUP(L633&amp;"-"&amp;E633,'Np Quality'!A:M,6,FALSE)),ISERROR(VLOOKUP(L633&amp;"-"&amp;E633,'Np Quality'!A:M,6,FALSE))),"-",VLOOKUP(L633&amp;"-"&amp;E633,'Np Quality'!A:M,6,FALSE)))</f>
        <v/>
      </c>
      <c r="P533" s="391">
        <f>IF(ISBLANK(L534),"",IF(OR(ISBLANK(VLOOKUP(L534&amp;"-"&amp;E534,'Np Quality'!A:M,7,FALSE)),ISERROR(VLOOKUP(L534&amp;"-"&amp;E534,'Np Quality'!A:M,7,FALSE))),"-",VLOOKUP(L534&amp;"-"&amp;E534,'Np Quality'!A:M,7,FALSE)))</f>
        <v>0.9</v>
      </c>
      <c r="Q533" s="391">
        <f>IF(ISBLANK(L533),"",IF(OR(ISBLANK(VLOOKUP(L533&amp;"-"&amp;E533,'Np Quality'!A:M,8,FALSE)),ISERROR(VLOOKUP(L533&amp;"-"&amp;E533,'Np Quality'!A:M,8,FALSE))),"-",VLOOKUP(L533&amp;"-"&amp;E533,'Np Quality'!A:M,8,FALSE)))</f>
        <v>0.9</v>
      </c>
      <c r="R533" s="283">
        <f>IF(ISBLANK(L533),"",IF(OR(ISBLANK(VLOOKUP(L533&amp;"-"&amp;E533,'Np Quality'!A:M,9,FALSE)),ISERROR(VLOOKUP(L533&amp;"-"&amp;E533,'Np Quality'!A:M,9,FALSE))),"-",VLOOKUP(L533&amp;"-"&amp;E533,'Np Quality'!A:M,9,FALSE)))</f>
        <v>0</v>
      </c>
      <c r="S533" s="394"/>
      <c r="T533" s="395" t="str">
        <f t="shared" si="93"/>
        <v>V1-MB1</v>
      </c>
      <c r="U533" s="395" t="str">
        <f t="shared" si="90"/>
        <v>SIS</v>
      </c>
      <c r="V533" s="401">
        <v>1.87</v>
      </c>
      <c r="W533" s="282">
        <v>46101</v>
      </c>
      <c r="X533" s="258">
        <f t="shared" ref="X533:X541" si="100">MONTH(W533)</f>
        <v>3</v>
      </c>
      <c r="Y533" s="258">
        <f t="shared" ref="Y533:Y541" si="101">YEAR(W533)</f>
        <v>2026</v>
      </c>
    </row>
    <row r="534" spans="1:25">
      <c r="A534" s="382" t="str">
        <f t="shared" si="91"/>
        <v>E1-05-09</v>
      </c>
      <c r="B534" s="383">
        <f t="shared" si="87"/>
        <v>1</v>
      </c>
      <c r="C534" s="236" t="s">
        <v>43</v>
      </c>
      <c r="D534" s="282">
        <v>46089</v>
      </c>
      <c r="E534" s="384">
        <f t="shared" si="92"/>
        <v>46089</v>
      </c>
      <c r="F534" s="388">
        <v>0</v>
      </c>
      <c r="G534" s="243">
        <v>9</v>
      </c>
      <c r="H534" s="244" t="s">
        <v>215</v>
      </c>
      <c r="I534" s="243">
        <v>5</v>
      </c>
      <c r="J534" s="244" t="s">
        <v>166</v>
      </c>
      <c r="K534" s="244" t="s">
        <v>122</v>
      </c>
      <c r="L534" s="244" t="s">
        <v>163</v>
      </c>
      <c r="M534" s="244" t="s">
        <v>213</v>
      </c>
      <c r="N534" s="290">
        <v>1.2</v>
      </c>
      <c r="O534" s="391" t="str">
        <f>IF(ISBLANK(L634),"",IF(OR(ISBLANK(VLOOKUP(L634&amp;"-"&amp;E634,'Np Quality'!A:M,6,FALSE)),ISERROR(VLOOKUP(L634&amp;"-"&amp;E634,'Np Quality'!A:M,6,FALSE))),"-",VLOOKUP(L634&amp;"-"&amp;E634,'Np Quality'!A:M,6,FALSE)))</f>
        <v/>
      </c>
      <c r="P534" s="391">
        <f>IF(ISBLANK(L534),"",IF(OR(ISBLANK(VLOOKUP(L534&amp;"-"&amp;E534,'Np Quality'!A:M,7,FALSE)),ISERROR(VLOOKUP(L534&amp;"-"&amp;E534,'Np Quality'!A:M,7,FALSE))),"-",VLOOKUP(L534&amp;"-"&amp;E534,'Np Quality'!A:M,7,FALSE)))</f>
        <v>0.9</v>
      </c>
      <c r="Q534" s="391">
        <f>IF(ISBLANK(L535),"",IF(OR(ISBLANK(VLOOKUP(L535&amp;"-"&amp;E535,'Np Quality'!A:M,8,FALSE)),ISERROR(VLOOKUP(L535&amp;"-"&amp;E535,'Np Quality'!A:M,8,FALSE))),"-",VLOOKUP(L535&amp;"-"&amp;E535,'Np Quality'!A:M,8,FALSE)))</f>
        <v>0.9</v>
      </c>
      <c r="R534" s="283">
        <f>IF(ISBLANK(L534),"",IF(OR(ISBLANK(VLOOKUP(L534&amp;"-"&amp;E534,'Np Quality'!A:M,9,FALSE)),ISERROR(VLOOKUP(L534&amp;"-"&amp;E534,'Np Quality'!A:M,9,FALSE))),"-",VLOOKUP(L534&amp;"-"&amp;E534,'Np Quality'!A:M,9,FALSE)))</f>
        <v>0</v>
      </c>
      <c r="S534" s="394"/>
      <c r="T534" s="395" t="str">
        <f t="shared" si="93"/>
        <v>V1-MB1</v>
      </c>
      <c r="U534" s="395" t="str">
        <f t="shared" si="90"/>
        <v>SIS</v>
      </c>
      <c r="V534" s="401">
        <v>1.87</v>
      </c>
      <c r="W534" s="282">
        <v>46100</v>
      </c>
      <c r="X534" s="258">
        <f t="shared" si="100"/>
        <v>3</v>
      </c>
      <c r="Y534" s="258">
        <f t="shared" si="101"/>
        <v>2026</v>
      </c>
    </row>
    <row r="535" spans="1:25">
      <c r="A535" s="382" t="str">
        <f t="shared" si="91"/>
        <v>E1-06-09</v>
      </c>
      <c r="B535" s="383">
        <f t="shared" si="87"/>
        <v>1</v>
      </c>
      <c r="C535" s="236" t="s">
        <v>43</v>
      </c>
      <c r="D535" s="282">
        <v>46089</v>
      </c>
      <c r="E535" s="384">
        <f t="shared" si="92"/>
        <v>46089</v>
      </c>
      <c r="F535" s="388">
        <v>0</v>
      </c>
      <c r="G535" s="243">
        <v>9</v>
      </c>
      <c r="H535" s="244" t="s">
        <v>215</v>
      </c>
      <c r="I535" s="243">
        <v>6</v>
      </c>
      <c r="J535" s="244" t="s">
        <v>166</v>
      </c>
      <c r="K535" s="244" t="s">
        <v>122</v>
      </c>
      <c r="L535" s="244" t="s">
        <v>163</v>
      </c>
      <c r="M535" s="244" t="s">
        <v>213</v>
      </c>
      <c r="N535" s="290">
        <v>1.2</v>
      </c>
      <c r="O535" s="391" t="str">
        <f>IF(ISBLANK(L635),"",IF(OR(ISBLANK(VLOOKUP(L635&amp;"-"&amp;E635,'Np Quality'!A:M,6,FALSE)),ISERROR(VLOOKUP(L635&amp;"-"&amp;E635,'Np Quality'!A:M,6,FALSE))),"-",VLOOKUP(L635&amp;"-"&amp;E635,'Np Quality'!A:M,6,FALSE)))</f>
        <v/>
      </c>
      <c r="P535" s="391">
        <f>IF(ISBLANK(L535),"",IF(OR(ISBLANK(VLOOKUP(L535&amp;"-"&amp;E535,'Np Quality'!A:M,7,FALSE)),ISERROR(VLOOKUP(L535&amp;"-"&amp;E535,'Np Quality'!A:M,7,FALSE))),"-",VLOOKUP(L535&amp;"-"&amp;E535,'Np Quality'!A:M,7,FALSE)))</f>
        <v>0.9</v>
      </c>
      <c r="Q535" s="391">
        <f>IF(ISBLANK(L535),"",IF(OR(ISBLANK(VLOOKUP(L535&amp;"-"&amp;E535,'Np Quality'!A:M,8,FALSE)),ISERROR(VLOOKUP(L535&amp;"-"&amp;E535,'Np Quality'!A:M,8,FALSE))),"-",VLOOKUP(L535&amp;"-"&amp;E535,'Np Quality'!A:M,8,FALSE)))</f>
        <v>0.9</v>
      </c>
      <c r="R535" s="283">
        <f>IF(ISBLANK(L536),"",IF(OR(ISBLANK(VLOOKUP(L536&amp;"-"&amp;E536,'Np Quality'!A:M,9,FALSE)),ISERROR(VLOOKUP(L536&amp;"-"&amp;E536,'Np Quality'!A:M,9,FALSE))),"-",VLOOKUP(L536&amp;"-"&amp;E536,'Np Quality'!A:M,9,FALSE)))</f>
        <v>0</v>
      </c>
      <c r="S535" s="394"/>
      <c r="T535" s="395" t="str">
        <f t="shared" si="93"/>
        <v>V1-MB1</v>
      </c>
      <c r="U535" s="395" t="str">
        <f t="shared" si="90"/>
        <v>SIS</v>
      </c>
      <c r="V535" s="401">
        <v>1.87</v>
      </c>
      <c r="W535" s="282">
        <v>46101</v>
      </c>
      <c r="X535" s="258">
        <f t="shared" si="100"/>
        <v>3</v>
      </c>
      <c r="Y535" s="258">
        <f t="shared" si="101"/>
        <v>2026</v>
      </c>
    </row>
    <row r="536" spans="1:25">
      <c r="A536" s="382" t="str">
        <f t="shared" si="91"/>
        <v>E1-07-09</v>
      </c>
      <c r="B536" s="383">
        <f t="shared" si="87"/>
        <v>1</v>
      </c>
      <c r="C536" s="236" t="s">
        <v>43</v>
      </c>
      <c r="D536" s="282">
        <v>46089</v>
      </c>
      <c r="E536" s="384">
        <f t="shared" si="92"/>
        <v>46089</v>
      </c>
      <c r="F536" s="388">
        <v>0</v>
      </c>
      <c r="G536" s="243">
        <v>9</v>
      </c>
      <c r="H536" s="244" t="s">
        <v>215</v>
      </c>
      <c r="I536" s="243">
        <v>7</v>
      </c>
      <c r="J536" s="244" t="s">
        <v>166</v>
      </c>
      <c r="K536" s="244" t="s">
        <v>122</v>
      </c>
      <c r="L536" s="244" t="s">
        <v>163</v>
      </c>
      <c r="M536" s="244" t="s">
        <v>213</v>
      </c>
      <c r="N536" s="290">
        <v>1.2</v>
      </c>
      <c r="O536" s="391" t="str">
        <f>IF(ISBLANK(L636),"",IF(OR(ISBLANK(VLOOKUP(L636&amp;"-"&amp;E636,'Np Quality'!A:M,6,FALSE)),ISERROR(VLOOKUP(L636&amp;"-"&amp;E636,'Np Quality'!A:M,6,FALSE))),"-",VLOOKUP(L636&amp;"-"&amp;E636,'Np Quality'!A:M,6,FALSE)))</f>
        <v/>
      </c>
      <c r="P536" s="391">
        <f>IF(ISBLANK(L536),"",IF(OR(ISBLANK(VLOOKUP(L536&amp;"-"&amp;E536,'Np Quality'!A:M,7,FALSE)),ISERROR(VLOOKUP(L536&amp;"-"&amp;E536,'Np Quality'!A:M,7,FALSE))),"-",VLOOKUP(L536&amp;"-"&amp;E536,'Np Quality'!A:M,7,FALSE)))</f>
        <v>0.9</v>
      </c>
      <c r="Q536" s="391">
        <f>IF(ISBLANK(L536),"",IF(OR(ISBLANK(VLOOKUP(L536&amp;"-"&amp;E536,'Np Quality'!A:M,8,FALSE)),ISERROR(VLOOKUP(L536&amp;"-"&amp;E536,'Np Quality'!A:M,8,FALSE))),"-",VLOOKUP(L536&amp;"-"&amp;E536,'Np Quality'!A:M,8,FALSE)))</f>
        <v>0.9</v>
      </c>
      <c r="R536" s="283">
        <f>IF(ISBLANK(L536),"",IF(OR(ISBLANK(VLOOKUP(L536&amp;"-"&amp;E536,'Np Quality'!A:M,9,FALSE)),ISERROR(VLOOKUP(L536&amp;"-"&amp;E536,'Np Quality'!A:M,9,FALSE))),"-",VLOOKUP(L536&amp;"-"&amp;E536,'Np Quality'!A:M,9,FALSE)))</f>
        <v>0</v>
      </c>
      <c r="S536" s="394"/>
      <c r="T536" s="395" t="str">
        <f t="shared" si="93"/>
        <v>V1-MB1</v>
      </c>
      <c r="U536" s="395" t="str">
        <f t="shared" si="90"/>
        <v>SIS</v>
      </c>
      <c r="V536" s="401">
        <v>1.87</v>
      </c>
      <c r="W536" s="282">
        <v>46103</v>
      </c>
      <c r="X536" s="258">
        <f t="shared" si="100"/>
        <v>3</v>
      </c>
      <c r="Y536" s="258">
        <f t="shared" si="101"/>
        <v>2026</v>
      </c>
    </row>
    <row r="537" spans="1:25">
      <c r="A537" s="382" t="str">
        <f t="shared" si="91"/>
        <v>E1-08-09</v>
      </c>
      <c r="B537" s="383">
        <f t="shared" si="87"/>
        <v>1</v>
      </c>
      <c r="C537" s="236" t="s">
        <v>43</v>
      </c>
      <c r="D537" s="282">
        <v>46089</v>
      </c>
      <c r="E537" s="384">
        <f t="shared" si="92"/>
        <v>46089</v>
      </c>
      <c r="F537" s="388">
        <v>0</v>
      </c>
      <c r="G537" s="243">
        <v>9</v>
      </c>
      <c r="H537" s="244" t="s">
        <v>215</v>
      </c>
      <c r="I537" s="243">
        <v>8</v>
      </c>
      <c r="J537" s="244" t="s">
        <v>166</v>
      </c>
      <c r="K537" s="244" t="s">
        <v>122</v>
      </c>
      <c r="L537" s="244" t="s">
        <v>142</v>
      </c>
      <c r="M537" s="244" t="s">
        <v>213</v>
      </c>
      <c r="N537" s="290">
        <v>1.2</v>
      </c>
      <c r="O537" s="391" t="str">
        <f>IF(ISBLANK(L637),"",IF(OR(ISBLANK(VLOOKUP(L637&amp;"-"&amp;E637,'Np Quality'!A:M,6,FALSE)),ISERROR(VLOOKUP(L637&amp;"-"&amp;E637,'Np Quality'!A:M,6,FALSE))),"-",VLOOKUP(L637&amp;"-"&amp;E637,'Np Quality'!A:M,6,FALSE)))</f>
        <v/>
      </c>
      <c r="P537" s="391">
        <f>IF(ISBLANK(L537),"",IF(OR(ISBLANK(VLOOKUP(L537&amp;"-"&amp;E537,'Np Quality'!A:M,7,FALSE)),ISERROR(VLOOKUP(L537&amp;"-"&amp;E537,'Np Quality'!A:M,7,FALSE))),"-",VLOOKUP(L537&amp;"-"&amp;E537,'Np Quality'!A:M,7,FALSE)))</f>
        <v>0.9</v>
      </c>
      <c r="Q537" s="391">
        <f>IF(ISBLANK(L537),"",IF(OR(ISBLANK(VLOOKUP(L537&amp;"-"&amp;E537,'Np Quality'!A:M,8,FALSE)),ISERROR(VLOOKUP(L537&amp;"-"&amp;E537,'Np Quality'!A:M,8,FALSE))),"-",VLOOKUP(L537&amp;"-"&amp;E537,'Np Quality'!A:M,8,FALSE)))</f>
        <v>0.9</v>
      </c>
      <c r="R537" s="283">
        <f>IF(ISBLANK(L537),"",IF(OR(ISBLANK(VLOOKUP(L537&amp;"-"&amp;E537,'Np Quality'!A:M,9,FALSE)),ISERROR(VLOOKUP(L537&amp;"-"&amp;E537,'Np Quality'!A:M,9,FALSE))),"-",VLOOKUP(L537&amp;"-"&amp;E537,'Np Quality'!A:M,9,FALSE)))</f>
        <v>0</v>
      </c>
      <c r="S537" s="394"/>
      <c r="T537" s="395" t="str">
        <f t="shared" si="93"/>
        <v>V1-MA1</v>
      </c>
      <c r="U537" s="395" t="str">
        <f t="shared" si="90"/>
        <v>SIS</v>
      </c>
      <c r="V537" s="401">
        <v>2.04</v>
      </c>
      <c r="W537" s="282">
        <v>46103</v>
      </c>
      <c r="X537" s="258">
        <f t="shared" si="100"/>
        <v>3</v>
      </c>
      <c r="Y537" s="258">
        <f t="shared" si="101"/>
        <v>2026</v>
      </c>
    </row>
    <row r="538" spans="1:25">
      <c r="A538" s="382" t="str">
        <f t="shared" si="91"/>
        <v>E1-09-09</v>
      </c>
      <c r="B538" s="383">
        <f t="shared" si="87"/>
        <v>1</v>
      </c>
      <c r="C538" s="236" t="s">
        <v>43</v>
      </c>
      <c r="D538" s="282">
        <v>46089</v>
      </c>
      <c r="E538" s="384">
        <f t="shared" si="92"/>
        <v>46089</v>
      </c>
      <c r="F538" s="388">
        <v>0</v>
      </c>
      <c r="G538" s="243">
        <v>9</v>
      </c>
      <c r="H538" s="244" t="s">
        <v>215</v>
      </c>
      <c r="I538" s="243">
        <v>9</v>
      </c>
      <c r="J538" s="244" t="s">
        <v>166</v>
      </c>
      <c r="K538" s="244" t="s">
        <v>122</v>
      </c>
      <c r="L538" s="244" t="s">
        <v>142</v>
      </c>
      <c r="M538" s="244" t="s">
        <v>213</v>
      </c>
      <c r="N538" s="290">
        <v>1.2</v>
      </c>
      <c r="O538" s="391" t="str">
        <f>IF(ISBLANK(L638),"",IF(OR(ISBLANK(VLOOKUP(L638&amp;"-"&amp;E638,'Np Quality'!A:M,6,FALSE)),ISERROR(VLOOKUP(L638&amp;"-"&amp;E638,'Np Quality'!A:M,6,FALSE))),"-",VLOOKUP(L638&amp;"-"&amp;E638,'Np Quality'!A:M,6,FALSE)))</f>
        <v/>
      </c>
      <c r="P538" s="391">
        <f>IF(ISBLANK(L538),"",IF(OR(ISBLANK(VLOOKUP(L538&amp;"-"&amp;E538,'Np Quality'!A:M,7,FALSE)),ISERROR(VLOOKUP(L538&amp;"-"&amp;E538,'Np Quality'!A:M,7,FALSE))),"-",VLOOKUP(L538&amp;"-"&amp;E538,'Np Quality'!A:M,7,FALSE)))</f>
        <v>0.9</v>
      </c>
      <c r="Q538" s="391">
        <f>IF(ISBLANK(L538),"",IF(OR(ISBLANK(VLOOKUP(L538&amp;"-"&amp;E538,'Np Quality'!A:M,8,FALSE)),ISERROR(VLOOKUP(L538&amp;"-"&amp;E538,'Np Quality'!A:M,8,FALSE))),"-",VLOOKUP(L538&amp;"-"&amp;E538,'Np Quality'!A:M,8,FALSE)))</f>
        <v>0.9</v>
      </c>
      <c r="R538" s="283">
        <f>IF(ISBLANK(L538),"",IF(OR(ISBLANK(VLOOKUP(L538&amp;"-"&amp;E538,'Np Quality'!A:M,9,FALSE)),ISERROR(VLOOKUP(L538&amp;"-"&amp;E538,'Np Quality'!A:M,9,FALSE))),"-",VLOOKUP(L538&amp;"-"&amp;E538,'Np Quality'!A:M,9,FALSE)))</f>
        <v>0</v>
      </c>
      <c r="S538" s="394"/>
      <c r="T538" s="395" t="str">
        <f t="shared" si="93"/>
        <v>V1-MA1</v>
      </c>
      <c r="U538" s="395" t="str">
        <f t="shared" si="90"/>
        <v>SIS</v>
      </c>
      <c r="V538" s="401">
        <v>2.04</v>
      </c>
      <c r="W538" s="282">
        <v>46103</v>
      </c>
      <c r="X538" s="258">
        <f t="shared" si="100"/>
        <v>3</v>
      </c>
      <c r="Y538" s="258">
        <f t="shared" si="101"/>
        <v>2026</v>
      </c>
    </row>
    <row r="539" spans="1:25">
      <c r="A539" s="382" t="str">
        <f t="shared" si="91"/>
        <v>E1-10-09</v>
      </c>
      <c r="B539" s="383">
        <f t="shared" si="87"/>
        <v>1</v>
      </c>
      <c r="C539" s="236" t="s">
        <v>43</v>
      </c>
      <c r="D539" s="282">
        <v>46089</v>
      </c>
      <c r="E539" s="384">
        <f t="shared" si="92"/>
        <v>46089</v>
      </c>
      <c r="F539" s="388">
        <v>0</v>
      </c>
      <c r="G539" s="243">
        <v>9</v>
      </c>
      <c r="H539" s="244" t="s">
        <v>215</v>
      </c>
      <c r="I539" s="243">
        <v>10</v>
      </c>
      <c r="J539" s="244" t="s">
        <v>166</v>
      </c>
      <c r="K539" s="244" t="s">
        <v>122</v>
      </c>
      <c r="L539" s="244" t="s">
        <v>142</v>
      </c>
      <c r="M539" s="244" t="s">
        <v>213</v>
      </c>
      <c r="N539" s="290">
        <v>1.2</v>
      </c>
      <c r="O539" s="391" t="str">
        <f>IF(ISBLANK(L639),"",IF(OR(ISBLANK(VLOOKUP(L639&amp;"-"&amp;E639,'Np Quality'!A:M,6,FALSE)),ISERROR(VLOOKUP(L639&amp;"-"&amp;E639,'Np Quality'!A:M,6,FALSE))),"-",VLOOKUP(L639&amp;"-"&amp;E639,'Np Quality'!A:M,6,FALSE)))</f>
        <v/>
      </c>
      <c r="P539" s="391">
        <f>IF(ISBLANK(L539),"",IF(OR(ISBLANK(VLOOKUP(L539&amp;"-"&amp;E539,'Np Quality'!A:M,7,FALSE)),ISERROR(VLOOKUP(L539&amp;"-"&amp;E539,'Np Quality'!A:M,7,FALSE))),"-",VLOOKUP(L539&amp;"-"&amp;E539,'Np Quality'!A:M,7,FALSE)))</f>
        <v>0.9</v>
      </c>
      <c r="Q539" s="391">
        <f>IF(ISBLANK(L539),"",IF(OR(ISBLANK(VLOOKUP(L539&amp;"-"&amp;E539,'Np Quality'!A:M,8,FALSE)),ISERROR(VLOOKUP(L539&amp;"-"&amp;E539,'Np Quality'!A:M,8,FALSE))),"-",VLOOKUP(L539&amp;"-"&amp;E539,'Np Quality'!A:M,8,FALSE)))</f>
        <v>0.9</v>
      </c>
      <c r="R539" s="283">
        <f>IF(ISBLANK(L539),"",IF(OR(ISBLANK(VLOOKUP(L539&amp;"-"&amp;E539,'Np Quality'!A:M,9,FALSE)),ISERROR(VLOOKUP(L539&amp;"-"&amp;E539,'Np Quality'!A:M,9,FALSE))),"-",VLOOKUP(L539&amp;"-"&amp;E539,'Np Quality'!A:M,9,FALSE)))</f>
        <v>0</v>
      </c>
      <c r="S539" s="394"/>
      <c r="T539" s="395" t="str">
        <f t="shared" si="93"/>
        <v>V1-MA1</v>
      </c>
      <c r="U539" s="395" t="str">
        <f t="shared" si="90"/>
        <v>SIS</v>
      </c>
      <c r="V539" s="401">
        <v>2.03</v>
      </c>
      <c r="W539" s="282">
        <v>46103</v>
      </c>
      <c r="X539" s="258">
        <f t="shared" si="100"/>
        <v>3</v>
      </c>
      <c r="Y539" s="258">
        <f t="shared" si="101"/>
        <v>2026</v>
      </c>
    </row>
    <row r="540" spans="1:25">
      <c r="A540" s="382" t="str">
        <f t="shared" si="91"/>
        <v>E1-11-09</v>
      </c>
      <c r="B540" s="383">
        <f t="shared" si="87"/>
        <v>1</v>
      </c>
      <c r="C540" s="236" t="s">
        <v>43</v>
      </c>
      <c r="D540" s="282">
        <v>46089</v>
      </c>
      <c r="E540" s="384">
        <f t="shared" si="92"/>
        <v>46089</v>
      </c>
      <c r="F540" s="388">
        <v>0</v>
      </c>
      <c r="G540" s="243">
        <v>9</v>
      </c>
      <c r="H540" s="244" t="s">
        <v>215</v>
      </c>
      <c r="I540" s="243">
        <v>11</v>
      </c>
      <c r="J540" s="244" t="s">
        <v>166</v>
      </c>
      <c r="K540" s="244" t="s">
        <v>122</v>
      </c>
      <c r="L540" s="244" t="s">
        <v>142</v>
      </c>
      <c r="M540" s="244" t="s">
        <v>213</v>
      </c>
      <c r="N540" s="290">
        <v>1.2</v>
      </c>
      <c r="O540" s="391" t="str">
        <f>IF(ISBLANK(L640),"",IF(OR(ISBLANK(VLOOKUP(L640&amp;"-"&amp;E640,'Np Quality'!A:M,6,FALSE)),ISERROR(VLOOKUP(L640&amp;"-"&amp;E640,'Np Quality'!A:M,6,FALSE))),"-",VLOOKUP(L640&amp;"-"&amp;E640,'Np Quality'!A:M,6,FALSE)))</f>
        <v/>
      </c>
      <c r="P540" s="391">
        <f>IF(ISBLANK(L540),"",IF(OR(ISBLANK(VLOOKUP(L540&amp;"-"&amp;E540,'Np Quality'!A:M,7,FALSE)),ISERROR(VLOOKUP(L540&amp;"-"&amp;E540,'Np Quality'!A:M,7,FALSE))),"-",VLOOKUP(L540&amp;"-"&amp;E540,'Np Quality'!A:M,7,FALSE)))</f>
        <v>0.9</v>
      </c>
      <c r="Q540" s="391">
        <f>IF(ISBLANK(L540),"",IF(OR(ISBLANK(VLOOKUP(L540&amp;"-"&amp;E540,'Np Quality'!A:M,8,FALSE)),ISERROR(VLOOKUP(L540&amp;"-"&amp;E540,'Np Quality'!A:M,8,FALSE))),"-",VLOOKUP(L540&amp;"-"&amp;E540,'Np Quality'!A:M,8,FALSE)))</f>
        <v>0.9</v>
      </c>
      <c r="R540" s="283">
        <f>IF(ISBLANK(L540),"",IF(OR(ISBLANK(VLOOKUP(L540&amp;"-"&amp;E540,'Np Quality'!A:M,9,FALSE)),ISERROR(VLOOKUP(L540&amp;"-"&amp;E540,'Np Quality'!A:M,9,FALSE))),"-",VLOOKUP(L540&amp;"-"&amp;E540,'Np Quality'!A:M,9,FALSE)))</f>
        <v>0</v>
      </c>
      <c r="S540" s="394"/>
      <c r="T540" s="395" t="str">
        <f t="shared" si="93"/>
        <v>V1-MA1</v>
      </c>
      <c r="U540" s="395" t="str">
        <f t="shared" si="90"/>
        <v>SIS</v>
      </c>
      <c r="V540" s="401">
        <v>2.03</v>
      </c>
      <c r="W540" s="282">
        <v>46100</v>
      </c>
      <c r="X540" s="258">
        <f t="shared" si="100"/>
        <v>3</v>
      </c>
      <c r="Y540" s="258">
        <f t="shared" si="101"/>
        <v>2026</v>
      </c>
    </row>
    <row r="541" spans="1:25">
      <c r="A541" s="382" t="str">
        <f t="shared" si="91"/>
        <v>E1-12-09</v>
      </c>
      <c r="B541" s="383">
        <f t="shared" si="87"/>
        <v>1</v>
      </c>
      <c r="C541" s="236" t="s">
        <v>43</v>
      </c>
      <c r="D541" s="282">
        <v>46089</v>
      </c>
      <c r="E541" s="384">
        <f t="shared" si="92"/>
        <v>46089</v>
      </c>
      <c r="F541" s="388">
        <v>0</v>
      </c>
      <c r="G541" s="243">
        <v>9</v>
      </c>
      <c r="H541" s="244" t="s">
        <v>215</v>
      </c>
      <c r="I541" s="243">
        <v>12</v>
      </c>
      <c r="J541" s="244" t="s">
        <v>166</v>
      </c>
      <c r="K541" s="244" t="s">
        <v>122</v>
      </c>
      <c r="L541" s="244" t="s">
        <v>142</v>
      </c>
      <c r="M541" s="244" t="s">
        <v>213</v>
      </c>
      <c r="N541" s="290">
        <v>1.2</v>
      </c>
      <c r="O541" s="391" t="str">
        <f>IF(ISBLANK(L641),"",IF(OR(ISBLANK(VLOOKUP(L641&amp;"-"&amp;E641,'Np Quality'!A:M,6,FALSE)),ISERROR(VLOOKUP(L641&amp;"-"&amp;E641,'Np Quality'!A:M,6,FALSE))),"-",VLOOKUP(L641&amp;"-"&amp;E641,'Np Quality'!A:M,6,FALSE)))</f>
        <v/>
      </c>
      <c r="P541" s="391">
        <f>IF(ISBLANK(L541),"",IF(OR(ISBLANK(VLOOKUP(L541&amp;"-"&amp;E541,'Np Quality'!A:M,7,FALSE)),ISERROR(VLOOKUP(L541&amp;"-"&amp;E541,'Np Quality'!A:M,7,FALSE))),"-",VLOOKUP(L541&amp;"-"&amp;E541,'Np Quality'!A:M,7,FALSE)))</f>
        <v>0.9</v>
      </c>
      <c r="Q541" s="391">
        <f>IF(ISBLANK(L541),"",IF(OR(ISBLANK(VLOOKUP(L541&amp;"-"&amp;E541,'Np Quality'!A:M,8,FALSE)),ISERROR(VLOOKUP(L541&amp;"-"&amp;E541,'Np Quality'!A:M,8,FALSE))),"-",VLOOKUP(L541&amp;"-"&amp;E541,'Np Quality'!A:M,8,FALSE)))</f>
        <v>0.9</v>
      </c>
      <c r="R541" s="283">
        <f>IF(ISBLANK(L541),"",IF(OR(ISBLANK(VLOOKUP(L541&amp;"-"&amp;E541,'Np Quality'!A:M,9,FALSE)),ISERROR(VLOOKUP(L541&amp;"-"&amp;E541,'Np Quality'!A:M,9,FALSE))),"-",VLOOKUP(L541&amp;"-"&amp;E541,'Np Quality'!A:M,9,FALSE)))</f>
        <v>0</v>
      </c>
      <c r="S541" s="394"/>
      <c r="T541" s="395" t="str">
        <f t="shared" si="93"/>
        <v>V1-MA1</v>
      </c>
      <c r="U541" s="395" t="str">
        <f t="shared" si="90"/>
        <v>SIS</v>
      </c>
      <c r="V541" s="401">
        <v>2.03</v>
      </c>
      <c r="W541" s="282">
        <v>46104</v>
      </c>
      <c r="X541" s="258">
        <f t="shared" si="100"/>
        <v>3</v>
      </c>
      <c r="Y541" s="258">
        <f t="shared" si="101"/>
        <v>2026</v>
      </c>
    </row>
    <row r="542" spans="1:23">
      <c r="A542" s="382" t="str">
        <f t="shared" si="91"/>
        <v>A1-01-10</v>
      </c>
      <c r="B542" s="383">
        <f t="shared" si="87"/>
        <v>1</v>
      </c>
      <c r="C542" s="236" t="s">
        <v>43</v>
      </c>
      <c r="D542" s="282">
        <v>46093</v>
      </c>
      <c r="E542" s="384">
        <f t="shared" si="92"/>
        <v>46093</v>
      </c>
      <c r="F542" s="388">
        <v>0</v>
      </c>
      <c r="G542" s="243">
        <v>10</v>
      </c>
      <c r="H542" s="244" t="s">
        <v>144</v>
      </c>
      <c r="I542" s="243">
        <v>1</v>
      </c>
      <c r="J542" s="244" t="s">
        <v>166</v>
      </c>
      <c r="K542" s="244" t="s">
        <v>122</v>
      </c>
      <c r="L542" s="244" t="s">
        <v>163</v>
      </c>
      <c r="M542" s="244" t="s">
        <v>213</v>
      </c>
      <c r="N542" s="290">
        <v>2.1</v>
      </c>
      <c r="O542" s="391" t="str">
        <f>IF(ISBLANK(L643),"",IF(OR(ISBLANK(VLOOKUP(L643&amp;"-"&amp;E643,'Np Quality'!A:M,6,FALSE)),ISERROR(VLOOKUP(L643&amp;"-"&amp;E643,'Np Quality'!A:M,6,FALSE))),"-",VLOOKUP(L643&amp;"-"&amp;E643,'Np Quality'!A:M,6,FALSE)))</f>
        <v/>
      </c>
      <c r="P542" s="391" t="str">
        <f>IF(ISBLANK(L542),"",IF(OR(ISBLANK(VLOOKUP(L542&amp;"-"&amp;E542,'Np Quality'!A:M,7,FALSE)),ISERROR(VLOOKUP(L542&amp;"-"&amp;E542,'Np Quality'!A:M,7,FALSE))),"-",VLOOKUP(L542&amp;"-"&amp;E542,'Np Quality'!A:M,7,FALSE)))</f>
        <v>-</v>
      </c>
      <c r="Q542" s="391" t="str">
        <f>IF(ISBLANK(L542),"",IF(OR(ISBLANK(VLOOKUP(L542&amp;"-"&amp;E542,'Np Quality'!A:M,8,FALSE)),ISERROR(VLOOKUP(L542&amp;"-"&amp;E542,'Np Quality'!A:M,8,FALSE))),"-",VLOOKUP(L542&amp;"-"&amp;E542,'Np Quality'!A:M,8,FALSE)))</f>
        <v>-</v>
      </c>
      <c r="R542" s="283" t="str">
        <f>IF(ISBLANK(L542),"",IF(OR(ISBLANK(VLOOKUP(L542&amp;"-"&amp;E542,'Np Quality'!A:M,9,FALSE)),ISERROR(VLOOKUP(L542&amp;"-"&amp;E542,'Np Quality'!A:M,9,FALSE))),"-",VLOOKUP(L542&amp;"-"&amp;E542,'Np Quality'!A:M,9,FALSE)))</f>
        <v>-</v>
      </c>
      <c r="S542" s="394"/>
      <c r="T542" s="395" t="str">
        <f t="shared" si="93"/>
        <v>V1-MB1</v>
      </c>
      <c r="U542" s="395" t="str">
        <f t="shared" si="90"/>
        <v>SIS</v>
      </c>
      <c r="V542" s="402">
        <v>3.2</v>
      </c>
      <c r="W542" s="282"/>
    </row>
    <row r="543" spans="1:25">
      <c r="A543" s="382" t="str">
        <f t="shared" si="91"/>
        <v>A1-02-10</v>
      </c>
      <c r="B543" s="383">
        <f t="shared" si="87"/>
        <v>1</v>
      </c>
      <c r="C543" s="236" t="s">
        <v>43</v>
      </c>
      <c r="D543" s="282">
        <v>46093</v>
      </c>
      <c r="E543" s="384">
        <f t="shared" si="92"/>
        <v>46093</v>
      </c>
      <c r="F543" s="388">
        <v>0</v>
      </c>
      <c r="G543" s="243">
        <v>10</v>
      </c>
      <c r="H543" s="244" t="s">
        <v>144</v>
      </c>
      <c r="I543" s="243">
        <v>2</v>
      </c>
      <c r="J543" s="244" t="s">
        <v>166</v>
      </c>
      <c r="K543" s="244" t="s">
        <v>122</v>
      </c>
      <c r="L543" s="244" t="s">
        <v>163</v>
      </c>
      <c r="M543" s="244" t="s">
        <v>213</v>
      </c>
      <c r="N543" s="290">
        <v>2.1</v>
      </c>
      <c r="O543" s="391" t="str">
        <f>IF(ISBLANK(L643),"",IF(OR(ISBLANK(VLOOKUP(L643&amp;"-"&amp;E643,'Np Quality'!A:M,6,FALSE)),ISERROR(VLOOKUP(L643&amp;"-"&amp;E643,'Np Quality'!A:M,6,FALSE))),"-",VLOOKUP(L643&amp;"-"&amp;E643,'Np Quality'!A:M,6,FALSE)))</f>
        <v/>
      </c>
      <c r="P543" s="391" t="str">
        <f>IF(ISBLANK(L544),"",IF(OR(ISBLANK(VLOOKUP(L544&amp;"-"&amp;E544,'Np Quality'!A:M,7,FALSE)),ISERROR(VLOOKUP(L544&amp;"-"&amp;E544,'Np Quality'!A:M,7,FALSE))),"-",VLOOKUP(L544&amp;"-"&amp;E544,'Np Quality'!A:M,7,FALSE)))</f>
        <v>-</v>
      </c>
      <c r="Q543" s="391" t="str">
        <f>IF(ISBLANK(L543),"",IF(OR(ISBLANK(VLOOKUP(L543&amp;"-"&amp;E543,'Np Quality'!A:M,8,FALSE)),ISERROR(VLOOKUP(L543&amp;"-"&amp;E543,'Np Quality'!A:M,8,FALSE))),"-",VLOOKUP(L543&amp;"-"&amp;E543,'Np Quality'!A:M,8,FALSE)))</f>
        <v>-</v>
      </c>
      <c r="R543" s="283" t="str">
        <f>IF(ISBLANK(L543),"",IF(OR(ISBLANK(VLOOKUP(L543&amp;"-"&amp;E543,'Np Quality'!A:M,9,FALSE)),ISERROR(VLOOKUP(L543&amp;"-"&amp;E543,'Np Quality'!A:M,9,FALSE))),"-",VLOOKUP(L543&amp;"-"&amp;E543,'Np Quality'!A:M,9,FALSE)))</f>
        <v>-</v>
      </c>
      <c r="S543" s="394"/>
      <c r="T543" s="395" t="str">
        <f t="shared" si="93"/>
        <v>V1-MB1</v>
      </c>
      <c r="U543" s="395" t="str">
        <f t="shared" si="90"/>
        <v>SIS</v>
      </c>
      <c r="V543" s="402">
        <v>3.2</v>
      </c>
      <c r="W543" s="282">
        <v>46107</v>
      </c>
      <c r="X543" s="258">
        <f t="shared" ref="X543:X547" si="102">MONTH(W543)</f>
        <v>3</v>
      </c>
      <c r="Y543" s="258">
        <f t="shared" ref="Y543:Y547" si="103">YEAR(W543)</f>
        <v>2026</v>
      </c>
    </row>
    <row r="544" spans="1:23">
      <c r="A544" s="382" t="str">
        <f t="shared" si="91"/>
        <v>A1-03-10</v>
      </c>
      <c r="B544" s="383">
        <f t="shared" si="87"/>
        <v>1</v>
      </c>
      <c r="C544" s="236" t="s">
        <v>43</v>
      </c>
      <c r="D544" s="282">
        <v>46093</v>
      </c>
      <c r="E544" s="384">
        <f t="shared" si="92"/>
        <v>46093</v>
      </c>
      <c r="F544" s="388">
        <v>0</v>
      </c>
      <c r="G544" s="243">
        <v>10</v>
      </c>
      <c r="H544" s="244" t="s">
        <v>144</v>
      </c>
      <c r="I544" s="243">
        <v>3</v>
      </c>
      <c r="J544" s="244" t="s">
        <v>166</v>
      </c>
      <c r="K544" s="244" t="s">
        <v>122</v>
      </c>
      <c r="L544" s="244" t="s">
        <v>163</v>
      </c>
      <c r="M544" s="244" t="s">
        <v>213</v>
      </c>
      <c r="N544" s="290">
        <v>2.1</v>
      </c>
      <c r="O544" s="391" t="str">
        <f>IF(ISBLANK(L644),"",IF(OR(ISBLANK(VLOOKUP(L644&amp;"-"&amp;E644,'Np Quality'!A:M,6,FALSE)),ISERROR(VLOOKUP(L644&amp;"-"&amp;E644,'Np Quality'!A:M,6,FALSE))),"-",VLOOKUP(L644&amp;"-"&amp;E644,'Np Quality'!A:M,6,FALSE)))</f>
        <v/>
      </c>
      <c r="P544" s="391" t="str">
        <f>IF(ISBLANK(L544),"",IF(OR(ISBLANK(VLOOKUP(L544&amp;"-"&amp;E544,'Np Quality'!A:M,7,FALSE)),ISERROR(VLOOKUP(L544&amp;"-"&amp;E544,'Np Quality'!A:M,7,FALSE))),"-",VLOOKUP(L544&amp;"-"&amp;E544,'Np Quality'!A:M,7,FALSE)))</f>
        <v>-</v>
      </c>
      <c r="Q544" s="391" t="str">
        <f>IF(ISBLANK(L545),"",IF(OR(ISBLANK(VLOOKUP(L545&amp;"-"&amp;E545,'Np Quality'!A:M,8,FALSE)),ISERROR(VLOOKUP(L545&amp;"-"&amp;E545,'Np Quality'!A:M,8,FALSE))),"-",VLOOKUP(L545&amp;"-"&amp;E545,'Np Quality'!A:M,8,FALSE)))</f>
        <v>-</v>
      </c>
      <c r="R544" s="283" t="str">
        <f>IF(ISBLANK(L544),"",IF(OR(ISBLANK(VLOOKUP(L544&amp;"-"&amp;E544,'Np Quality'!A:M,9,FALSE)),ISERROR(VLOOKUP(L544&amp;"-"&amp;E544,'Np Quality'!A:M,9,FALSE))),"-",VLOOKUP(L544&amp;"-"&amp;E544,'Np Quality'!A:M,9,FALSE)))</f>
        <v>-</v>
      </c>
      <c r="S544" s="394"/>
      <c r="T544" s="395" t="str">
        <f t="shared" si="93"/>
        <v>V1-MB1</v>
      </c>
      <c r="U544" s="395" t="str">
        <f t="shared" si="90"/>
        <v>SIS</v>
      </c>
      <c r="V544" s="401">
        <v>3.19</v>
      </c>
      <c r="W544" s="282"/>
    </row>
    <row r="545" spans="1:25">
      <c r="A545" s="382" t="str">
        <f t="shared" si="91"/>
        <v>A1-04-10</v>
      </c>
      <c r="B545" s="383">
        <f t="shared" si="87"/>
        <v>1</v>
      </c>
      <c r="C545" s="236" t="s">
        <v>43</v>
      </c>
      <c r="D545" s="282">
        <v>46093</v>
      </c>
      <c r="E545" s="384">
        <f t="shared" si="92"/>
        <v>46093</v>
      </c>
      <c r="F545" s="388">
        <v>0</v>
      </c>
      <c r="G545" s="243">
        <v>10</v>
      </c>
      <c r="H545" s="244" t="s">
        <v>144</v>
      </c>
      <c r="I545" s="243">
        <v>4</v>
      </c>
      <c r="J545" s="244" t="s">
        <v>166</v>
      </c>
      <c r="K545" s="244" t="s">
        <v>122</v>
      </c>
      <c r="L545" s="244" t="s">
        <v>142</v>
      </c>
      <c r="M545" s="244" t="s">
        <v>213</v>
      </c>
      <c r="N545" s="290">
        <v>2.1</v>
      </c>
      <c r="O545" s="391" t="str">
        <f>IF(ISBLANK(L645),"",IF(OR(ISBLANK(VLOOKUP(L645&amp;"-"&amp;E645,'Np Quality'!A:M,6,FALSE)),ISERROR(VLOOKUP(L645&amp;"-"&amp;E645,'Np Quality'!A:M,6,FALSE))),"-",VLOOKUP(L645&amp;"-"&amp;E645,'Np Quality'!A:M,6,FALSE)))</f>
        <v/>
      </c>
      <c r="P545" s="391" t="str">
        <f>IF(ISBLANK(L545),"",IF(OR(ISBLANK(VLOOKUP(L545&amp;"-"&amp;E545,'Np Quality'!A:M,7,FALSE)),ISERROR(VLOOKUP(L545&amp;"-"&amp;E545,'Np Quality'!A:M,7,FALSE))),"-",VLOOKUP(L545&amp;"-"&amp;E545,'Np Quality'!A:M,7,FALSE)))</f>
        <v>-</v>
      </c>
      <c r="Q545" s="391" t="str">
        <f>IF(ISBLANK(L545),"",IF(OR(ISBLANK(VLOOKUP(L545&amp;"-"&amp;E545,'Np Quality'!A:M,8,FALSE)),ISERROR(VLOOKUP(L545&amp;"-"&amp;E545,'Np Quality'!A:M,8,FALSE))),"-",VLOOKUP(L545&amp;"-"&amp;E545,'Np Quality'!A:M,8,FALSE)))</f>
        <v>-</v>
      </c>
      <c r="R545" s="283" t="str">
        <f>IF(ISBLANK(L546),"",IF(OR(ISBLANK(VLOOKUP(L546&amp;"-"&amp;E546,'Np Quality'!A:M,9,FALSE)),ISERROR(VLOOKUP(L546&amp;"-"&amp;E546,'Np Quality'!A:M,9,FALSE))),"-",VLOOKUP(L546&amp;"-"&amp;E546,'Np Quality'!A:M,9,FALSE)))</f>
        <v>-</v>
      </c>
      <c r="S545" s="394"/>
      <c r="T545" s="395" t="str">
        <f t="shared" si="93"/>
        <v>V1-MA1</v>
      </c>
      <c r="U545" s="395" t="str">
        <f t="shared" si="90"/>
        <v>SIS</v>
      </c>
      <c r="V545" s="402">
        <v>3.2</v>
      </c>
      <c r="W545" s="282">
        <v>46106</v>
      </c>
      <c r="X545" s="258">
        <f t="shared" si="102"/>
        <v>3</v>
      </c>
      <c r="Y545" s="258">
        <f t="shared" si="103"/>
        <v>2026</v>
      </c>
    </row>
    <row r="546" spans="1:23">
      <c r="A546" s="382" t="str">
        <f t="shared" si="91"/>
        <v>A1-05-10</v>
      </c>
      <c r="B546" s="383">
        <f t="shared" si="87"/>
        <v>1</v>
      </c>
      <c r="C546" s="236" t="s">
        <v>43</v>
      </c>
      <c r="D546" s="282">
        <v>46093</v>
      </c>
      <c r="E546" s="384">
        <f t="shared" si="92"/>
        <v>46093</v>
      </c>
      <c r="F546" s="388">
        <v>0</v>
      </c>
      <c r="G546" s="243">
        <v>10</v>
      </c>
      <c r="H546" s="244" t="s">
        <v>144</v>
      </c>
      <c r="I546" s="243">
        <v>5</v>
      </c>
      <c r="J546" s="244" t="s">
        <v>166</v>
      </c>
      <c r="K546" s="244" t="s">
        <v>122</v>
      </c>
      <c r="L546" s="244" t="s">
        <v>142</v>
      </c>
      <c r="M546" s="244" t="s">
        <v>213</v>
      </c>
      <c r="N546" s="290">
        <v>2.1</v>
      </c>
      <c r="O546" s="391" t="str">
        <f>IF(ISBLANK(L646),"",IF(OR(ISBLANK(VLOOKUP(L646&amp;"-"&amp;E646,'Np Quality'!A:M,6,FALSE)),ISERROR(VLOOKUP(L646&amp;"-"&amp;E646,'Np Quality'!A:M,6,FALSE))),"-",VLOOKUP(L646&amp;"-"&amp;E646,'Np Quality'!A:M,6,FALSE)))</f>
        <v/>
      </c>
      <c r="P546" s="391" t="str">
        <f>IF(ISBLANK(L546),"",IF(OR(ISBLANK(VLOOKUP(L546&amp;"-"&amp;E546,'Np Quality'!A:M,7,FALSE)),ISERROR(VLOOKUP(L546&amp;"-"&amp;E546,'Np Quality'!A:M,7,FALSE))),"-",VLOOKUP(L546&amp;"-"&amp;E546,'Np Quality'!A:M,7,FALSE)))</f>
        <v>-</v>
      </c>
      <c r="Q546" s="391" t="str">
        <f>IF(ISBLANK(L546),"",IF(OR(ISBLANK(VLOOKUP(L546&amp;"-"&amp;E546,'Np Quality'!A:M,8,FALSE)),ISERROR(VLOOKUP(L546&amp;"-"&amp;E546,'Np Quality'!A:M,8,FALSE))),"-",VLOOKUP(L546&amp;"-"&amp;E546,'Np Quality'!A:M,8,FALSE)))</f>
        <v>-</v>
      </c>
      <c r="R546" s="283" t="str">
        <f>IF(ISBLANK(L546),"",IF(OR(ISBLANK(VLOOKUP(L546&amp;"-"&amp;E546,'Np Quality'!A:M,9,FALSE)),ISERROR(VLOOKUP(L546&amp;"-"&amp;E546,'Np Quality'!A:M,9,FALSE))),"-",VLOOKUP(L546&amp;"-"&amp;E546,'Np Quality'!A:M,9,FALSE)))</f>
        <v>-</v>
      </c>
      <c r="S546" s="394"/>
      <c r="T546" s="395" t="str">
        <f t="shared" si="93"/>
        <v>V1-MA1</v>
      </c>
      <c r="U546" s="395" t="str">
        <f t="shared" si="90"/>
        <v>SIS</v>
      </c>
      <c r="V546" s="402">
        <v>3.2</v>
      </c>
      <c r="W546" s="282"/>
    </row>
    <row r="547" spans="1:25">
      <c r="A547" s="382" t="str">
        <f t="shared" si="91"/>
        <v>A1-06-10</v>
      </c>
      <c r="B547" s="383">
        <f t="shared" si="87"/>
        <v>1</v>
      </c>
      <c r="C547" s="236" t="s">
        <v>43</v>
      </c>
      <c r="D547" s="282">
        <v>46093</v>
      </c>
      <c r="E547" s="384">
        <f t="shared" si="92"/>
        <v>46093</v>
      </c>
      <c r="F547" s="388">
        <v>0</v>
      </c>
      <c r="G547" s="243">
        <v>10</v>
      </c>
      <c r="H547" s="244" t="s">
        <v>144</v>
      </c>
      <c r="I547" s="243">
        <v>6</v>
      </c>
      <c r="J547" s="244" t="s">
        <v>166</v>
      </c>
      <c r="K547" s="244" t="s">
        <v>122</v>
      </c>
      <c r="L547" s="244" t="s">
        <v>142</v>
      </c>
      <c r="M547" s="244" t="s">
        <v>213</v>
      </c>
      <c r="N547" s="290">
        <v>2.1</v>
      </c>
      <c r="O547" s="391" t="str">
        <f>IF(ISBLANK(L657),"",IF(OR(ISBLANK(VLOOKUP(L657&amp;"-"&amp;E657,'Np Quality'!A:M,6,FALSE)),ISERROR(VLOOKUP(L657&amp;"-"&amp;E657,'Np Quality'!A:M,6,FALSE))),"-",VLOOKUP(L657&amp;"-"&amp;E657,'Np Quality'!A:M,6,FALSE)))</f>
        <v/>
      </c>
      <c r="P547" s="391" t="str">
        <f>IF(ISBLANK(L547),"",IF(OR(ISBLANK(VLOOKUP(L547&amp;"-"&amp;E547,'Np Quality'!A:M,7,FALSE)),ISERROR(VLOOKUP(L547&amp;"-"&amp;E547,'Np Quality'!A:M,7,FALSE))),"-",VLOOKUP(L547&amp;"-"&amp;E547,'Np Quality'!A:M,7,FALSE)))</f>
        <v>-</v>
      </c>
      <c r="Q547" s="391" t="str">
        <f>IF(ISBLANK(L547),"",IF(OR(ISBLANK(VLOOKUP(L547&amp;"-"&amp;E547,'Np Quality'!A:M,8,FALSE)),ISERROR(VLOOKUP(L547&amp;"-"&amp;E547,'Np Quality'!A:M,8,FALSE))),"-",VLOOKUP(L547&amp;"-"&amp;E547,'Np Quality'!A:M,8,FALSE)))</f>
        <v>-</v>
      </c>
      <c r="R547" s="283" t="str">
        <f>IF(ISBLANK(L547),"",IF(OR(ISBLANK(VLOOKUP(L547&amp;"-"&amp;E547,'Np Quality'!A:M,9,FALSE)),ISERROR(VLOOKUP(L547&amp;"-"&amp;E547,'Np Quality'!A:M,9,FALSE))),"-",VLOOKUP(L547&amp;"-"&amp;E547,'Np Quality'!A:M,9,FALSE)))</f>
        <v>-</v>
      </c>
      <c r="S547" s="394"/>
      <c r="T547" s="395" t="str">
        <f t="shared" si="93"/>
        <v>V1-MA1</v>
      </c>
      <c r="U547" s="395" t="str">
        <f t="shared" si="90"/>
        <v>SIS</v>
      </c>
      <c r="V547" s="401">
        <v>3.19</v>
      </c>
      <c r="W547" s="282">
        <v>46107</v>
      </c>
      <c r="X547" s="258">
        <f t="shared" si="102"/>
        <v>3</v>
      </c>
      <c r="Y547" s="258">
        <f t="shared" si="103"/>
        <v>2026</v>
      </c>
    </row>
    <row r="548" spans="1:23">
      <c r="A548" s="382" t="str">
        <f t="shared" si="91"/>
        <v>A1-07-10</v>
      </c>
      <c r="B548" s="383">
        <f t="shared" si="87"/>
        <v>1</v>
      </c>
      <c r="C548" s="236" t="s">
        <v>43</v>
      </c>
      <c r="D548" s="282">
        <v>46094</v>
      </c>
      <c r="E548" s="384">
        <f t="shared" si="92"/>
        <v>46094</v>
      </c>
      <c r="F548" s="388">
        <v>0</v>
      </c>
      <c r="G548" s="243">
        <v>10</v>
      </c>
      <c r="H548" s="244" t="s">
        <v>144</v>
      </c>
      <c r="I548" s="243">
        <v>7</v>
      </c>
      <c r="J548" s="244" t="s">
        <v>166</v>
      </c>
      <c r="K548" s="244" t="s">
        <v>122</v>
      </c>
      <c r="L548" s="244" t="s">
        <v>142</v>
      </c>
      <c r="M548" s="244" t="s">
        <v>213</v>
      </c>
      <c r="N548" s="290">
        <v>2.1</v>
      </c>
      <c r="O548" s="391" t="str">
        <f>IF(ISBLANK(L658),"",IF(OR(ISBLANK(VLOOKUP(L658&amp;"-"&amp;E658,'Np Quality'!A:M,6,FALSE)),ISERROR(VLOOKUP(L658&amp;"-"&amp;E658,'Np Quality'!A:M,6,FALSE))),"-",VLOOKUP(L658&amp;"-"&amp;E658,'Np Quality'!A:M,6,FALSE)))</f>
        <v/>
      </c>
      <c r="P548" s="391" t="str">
        <f>IF(ISBLANK(L548),"",IF(OR(ISBLANK(VLOOKUP(L548&amp;"-"&amp;E548,'Np Quality'!A:M,7,FALSE)),ISERROR(VLOOKUP(L548&amp;"-"&amp;E548,'Np Quality'!A:M,7,FALSE))),"-",VLOOKUP(L548&amp;"-"&amp;E548,'Np Quality'!A:M,7,FALSE)))</f>
        <v>-</v>
      </c>
      <c r="Q548" s="391" t="str">
        <f>IF(ISBLANK(L548),"",IF(OR(ISBLANK(VLOOKUP(L548&amp;"-"&amp;E548,'Np Quality'!A:M,8,FALSE)),ISERROR(VLOOKUP(L548&amp;"-"&amp;E548,'Np Quality'!A:M,8,FALSE))),"-",VLOOKUP(L548&amp;"-"&amp;E548,'Np Quality'!A:M,8,FALSE)))</f>
        <v>-</v>
      </c>
      <c r="R548" s="283" t="str">
        <f>IF(ISBLANK(L548),"",IF(OR(ISBLANK(VLOOKUP(L548&amp;"-"&amp;E548,'Np Quality'!A:M,9,FALSE)),ISERROR(VLOOKUP(L548&amp;"-"&amp;E548,'Np Quality'!A:M,9,FALSE))),"-",VLOOKUP(L548&amp;"-"&amp;E548,'Np Quality'!A:M,9,FALSE)))</f>
        <v>-</v>
      </c>
      <c r="S548" s="394"/>
      <c r="T548" s="395" t="str">
        <f t="shared" si="93"/>
        <v>V1-MA1</v>
      </c>
      <c r="U548" s="395" t="str">
        <f t="shared" si="90"/>
        <v>SIS</v>
      </c>
      <c r="V548" s="401">
        <v>3.48</v>
      </c>
      <c r="W548" s="282"/>
    </row>
    <row r="549" spans="1:23">
      <c r="A549" s="382" t="str">
        <f t="shared" si="91"/>
        <v>A1-08-10</v>
      </c>
      <c r="B549" s="383">
        <f t="shared" si="87"/>
        <v>1</v>
      </c>
      <c r="C549" s="236" t="s">
        <v>43</v>
      </c>
      <c r="D549" s="282">
        <v>46094</v>
      </c>
      <c r="E549" s="384">
        <f t="shared" si="92"/>
        <v>46094</v>
      </c>
      <c r="F549" s="388">
        <v>0</v>
      </c>
      <c r="G549" s="243">
        <v>10</v>
      </c>
      <c r="H549" s="244" t="s">
        <v>144</v>
      </c>
      <c r="I549" s="243">
        <v>8</v>
      </c>
      <c r="J549" s="244" t="s">
        <v>166</v>
      </c>
      <c r="K549" s="244" t="s">
        <v>122</v>
      </c>
      <c r="L549" s="244" t="s">
        <v>142</v>
      </c>
      <c r="M549" s="244" t="s">
        <v>213</v>
      </c>
      <c r="N549" s="290">
        <v>2.1</v>
      </c>
      <c r="O549" s="391" t="str">
        <f>IF(ISBLANK(L659),"",IF(OR(ISBLANK(VLOOKUP(L659&amp;"-"&amp;E659,'Np Quality'!A:M,6,FALSE)),ISERROR(VLOOKUP(L659&amp;"-"&amp;E659,'Np Quality'!A:M,6,FALSE))),"-",VLOOKUP(L659&amp;"-"&amp;E659,'Np Quality'!A:M,6,FALSE)))</f>
        <v/>
      </c>
      <c r="P549" s="391" t="str">
        <f>IF(ISBLANK(L549),"",IF(OR(ISBLANK(VLOOKUP(L549&amp;"-"&amp;E549,'Np Quality'!A:M,7,FALSE)),ISERROR(VLOOKUP(L549&amp;"-"&amp;E549,'Np Quality'!A:M,7,FALSE))),"-",VLOOKUP(L549&amp;"-"&amp;E549,'Np Quality'!A:M,7,FALSE)))</f>
        <v>-</v>
      </c>
      <c r="Q549" s="391" t="str">
        <f>IF(ISBLANK(L549),"",IF(OR(ISBLANK(VLOOKUP(L549&amp;"-"&amp;E549,'Np Quality'!A:M,8,FALSE)),ISERROR(VLOOKUP(L549&amp;"-"&amp;E549,'Np Quality'!A:M,8,FALSE))),"-",VLOOKUP(L549&amp;"-"&amp;E549,'Np Quality'!A:M,8,FALSE)))</f>
        <v>-</v>
      </c>
      <c r="R549" s="283" t="str">
        <f>IF(ISBLANK(L549),"",IF(OR(ISBLANK(VLOOKUP(L549&amp;"-"&amp;E549,'Np Quality'!A:M,9,FALSE)),ISERROR(VLOOKUP(L549&amp;"-"&amp;E549,'Np Quality'!A:M,9,FALSE))),"-",VLOOKUP(L549&amp;"-"&amp;E549,'Np Quality'!A:M,9,FALSE)))</f>
        <v>-</v>
      </c>
      <c r="S549" s="394"/>
      <c r="T549" s="395" t="str">
        <f t="shared" si="93"/>
        <v>V1-MA1</v>
      </c>
      <c r="U549" s="395" t="str">
        <f t="shared" si="90"/>
        <v>SIS</v>
      </c>
      <c r="V549" s="401">
        <v>3.48</v>
      </c>
      <c r="W549" s="282"/>
    </row>
    <row r="550" spans="1:23">
      <c r="A550" s="382" t="str">
        <f t="shared" si="91"/>
        <v>A1-09-10</v>
      </c>
      <c r="B550" s="383">
        <f t="shared" si="87"/>
        <v>1</v>
      </c>
      <c r="C550" s="236" t="s">
        <v>43</v>
      </c>
      <c r="D550" s="282">
        <v>46094</v>
      </c>
      <c r="E550" s="384">
        <f t="shared" si="92"/>
        <v>46094</v>
      </c>
      <c r="F550" s="388">
        <v>0</v>
      </c>
      <c r="G550" s="243">
        <v>10</v>
      </c>
      <c r="H550" s="244" t="s">
        <v>144</v>
      </c>
      <c r="I550" s="243">
        <v>9</v>
      </c>
      <c r="J550" s="244" t="s">
        <v>166</v>
      </c>
      <c r="K550" s="244" t="s">
        <v>122</v>
      </c>
      <c r="L550" s="244" t="s">
        <v>142</v>
      </c>
      <c r="M550" s="244" t="s">
        <v>213</v>
      </c>
      <c r="N550" s="290">
        <v>2.1</v>
      </c>
      <c r="O550" s="391" t="str">
        <f>IF(ISBLANK(L660),"",IF(OR(ISBLANK(VLOOKUP(L660&amp;"-"&amp;E660,'Np Quality'!A:M,6,FALSE)),ISERROR(VLOOKUP(L660&amp;"-"&amp;E660,'Np Quality'!A:M,6,FALSE))),"-",VLOOKUP(L660&amp;"-"&amp;E660,'Np Quality'!A:M,6,FALSE)))</f>
        <v/>
      </c>
      <c r="P550" s="391" t="str">
        <f>IF(ISBLANK(L550),"",IF(OR(ISBLANK(VLOOKUP(L550&amp;"-"&amp;E550,'Np Quality'!A:M,7,FALSE)),ISERROR(VLOOKUP(L550&amp;"-"&amp;E550,'Np Quality'!A:M,7,FALSE))),"-",VLOOKUP(L550&amp;"-"&amp;E550,'Np Quality'!A:M,7,FALSE)))</f>
        <v>-</v>
      </c>
      <c r="Q550" s="391" t="str">
        <f>IF(ISBLANK(L550),"",IF(OR(ISBLANK(VLOOKUP(L550&amp;"-"&amp;E550,'Np Quality'!A:M,8,FALSE)),ISERROR(VLOOKUP(L550&amp;"-"&amp;E550,'Np Quality'!A:M,8,FALSE))),"-",VLOOKUP(L550&amp;"-"&amp;E550,'Np Quality'!A:M,8,FALSE)))</f>
        <v>-</v>
      </c>
      <c r="R550" s="283" t="str">
        <f>IF(ISBLANK(L550),"",IF(OR(ISBLANK(VLOOKUP(L550&amp;"-"&amp;E550,'Np Quality'!A:M,9,FALSE)),ISERROR(VLOOKUP(L550&amp;"-"&amp;E550,'Np Quality'!A:M,9,FALSE))),"-",VLOOKUP(L550&amp;"-"&amp;E550,'Np Quality'!A:M,9,FALSE)))</f>
        <v>-</v>
      </c>
      <c r="S550" s="394"/>
      <c r="T550" s="395" t="str">
        <f t="shared" si="93"/>
        <v>V1-MA1</v>
      </c>
      <c r="U550" s="395" t="str">
        <f t="shared" si="90"/>
        <v>SIS</v>
      </c>
      <c r="V550" s="401">
        <v>3.47</v>
      </c>
      <c r="W550" s="282"/>
    </row>
    <row r="551" spans="1:25">
      <c r="A551" s="382" t="str">
        <f t="shared" si="91"/>
        <v>A1-10-10</v>
      </c>
      <c r="B551" s="383">
        <f t="shared" si="87"/>
        <v>1</v>
      </c>
      <c r="C551" s="236" t="s">
        <v>43</v>
      </c>
      <c r="D551" s="282">
        <v>46094</v>
      </c>
      <c r="E551" s="384">
        <f t="shared" si="92"/>
        <v>46094</v>
      </c>
      <c r="F551" s="388">
        <v>0</v>
      </c>
      <c r="G551" s="243">
        <v>10</v>
      </c>
      <c r="H551" s="244" t="s">
        <v>144</v>
      </c>
      <c r="I551" s="243">
        <v>10</v>
      </c>
      <c r="J551" s="244" t="s">
        <v>166</v>
      </c>
      <c r="K551" s="244" t="s">
        <v>122</v>
      </c>
      <c r="L551" s="244" t="s">
        <v>163</v>
      </c>
      <c r="M551" s="244" t="s">
        <v>213</v>
      </c>
      <c r="N551" s="290">
        <v>2.1</v>
      </c>
      <c r="O551" s="391" t="str">
        <f>IF(ISBLANK(L661),"",IF(OR(ISBLANK(VLOOKUP(L661&amp;"-"&amp;E661,'Np Quality'!A:M,6,FALSE)),ISERROR(VLOOKUP(L661&amp;"-"&amp;E661,'Np Quality'!A:M,6,FALSE))),"-",VLOOKUP(L661&amp;"-"&amp;E661,'Np Quality'!A:M,6,FALSE)))</f>
        <v/>
      </c>
      <c r="P551" s="391" t="str">
        <f>IF(ISBLANK(L551),"",IF(OR(ISBLANK(VLOOKUP(L551&amp;"-"&amp;E551,'Np Quality'!A:M,7,FALSE)),ISERROR(VLOOKUP(L551&amp;"-"&amp;E551,'Np Quality'!A:M,7,FALSE))),"-",VLOOKUP(L551&amp;"-"&amp;E551,'Np Quality'!A:M,7,FALSE)))</f>
        <v>-</v>
      </c>
      <c r="Q551" s="391" t="str">
        <f>IF(ISBLANK(L551),"",IF(OR(ISBLANK(VLOOKUP(L551&amp;"-"&amp;E551,'Np Quality'!A:M,8,FALSE)),ISERROR(VLOOKUP(L551&amp;"-"&amp;E551,'Np Quality'!A:M,8,FALSE))),"-",VLOOKUP(L551&amp;"-"&amp;E551,'Np Quality'!A:M,8,FALSE)))</f>
        <v>-</v>
      </c>
      <c r="R551" s="283" t="str">
        <f>IF(ISBLANK(L551),"",IF(OR(ISBLANK(VLOOKUP(L551&amp;"-"&amp;E551,'Np Quality'!A:M,9,FALSE)),ISERROR(VLOOKUP(L551&amp;"-"&amp;E551,'Np Quality'!A:M,9,FALSE))),"-",VLOOKUP(L551&amp;"-"&amp;E551,'Np Quality'!A:M,9,FALSE)))</f>
        <v>-</v>
      </c>
      <c r="S551" s="394"/>
      <c r="T551" s="395" t="str">
        <f t="shared" si="93"/>
        <v>V1-MB1</v>
      </c>
      <c r="U551" s="395" t="str">
        <f t="shared" si="90"/>
        <v>SIS</v>
      </c>
      <c r="V551" s="401">
        <v>3.48</v>
      </c>
      <c r="W551" s="282">
        <v>46105</v>
      </c>
      <c r="X551" s="258">
        <f>MONTH(W551)</f>
        <v>3</v>
      </c>
      <c r="Y551" s="258">
        <f>YEAR(W551)</f>
        <v>2026</v>
      </c>
    </row>
    <row r="552" spans="1:23">
      <c r="A552" s="382" t="str">
        <f t="shared" si="91"/>
        <v>A1-11-10</v>
      </c>
      <c r="B552" s="383">
        <f t="shared" si="87"/>
        <v>1</v>
      </c>
      <c r="C552" s="236" t="s">
        <v>43</v>
      </c>
      <c r="D552" s="282">
        <v>46094</v>
      </c>
      <c r="E552" s="384">
        <f t="shared" si="92"/>
        <v>46094</v>
      </c>
      <c r="F552" s="388">
        <v>0</v>
      </c>
      <c r="G552" s="243">
        <v>10</v>
      </c>
      <c r="H552" s="244" t="s">
        <v>144</v>
      </c>
      <c r="I552" s="243">
        <v>11</v>
      </c>
      <c r="J552" s="244" t="s">
        <v>166</v>
      </c>
      <c r="K552" s="244" t="s">
        <v>122</v>
      </c>
      <c r="L552" s="244" t="s">
        <v>163</v>
      </c>
      <c r="M552" s="244" t="s">
        <v>213</v>
      </c>
      <c r="N552" s="290">
        <v>1.2</v>
      </c>
      <c r="O552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552" s="391" t="str">
        <f>IF(ISBLANK(L552),"",IF(OR(ISBLANK(VLOOKUP(L552&amp;"-"&amp;E552,'Np Quality'!A:M,7,FALSE)),ISERROR(VLOOKUP(L552&amp;"-"&amp;E552,'Np Quality'!A:M,7,FALSE))),"-",VLOOKUP(L552&amp;"-"&amp;E552,'Np Quality'!A:M,7,FALSE)))</f>
        <v>-</v>
      </c>
      <c r="Q552" s="391" t="str">
        <f>IF(ISBLANK(L552),"",IF(OR(ISBLANK(VLOOKUP(L552&amp;"-"&amp;E552,'Np Quality'!A:M,8,FALSE)),ISERROR(VLOOKUP(L552&amp;"-"&amp;E552,'Np Quality'!A:M,8,FALSE))),"-",VLOOKUP(L552&amp;"-"&amp;E552,'Np Quality'!A:M,8,FALSE)))</f>
        <v>-</v>
      </c>
      <c r="R552" s="283" t="str">
        <f>IF(ISBLANK(L552),"",IF(OR(ISBLANK(VLOOKUP(L552&amp;"-"&amp;E552,'Np Quality'!A:M,9,FALSE)),ISERROR(VLOOKUP(L552&amp;"-"&amp;E552,'Np Quality'!A:M,9,FALSE))),"-",VLOOKUP(L552&amp;"-"&amp;E552,'Np Quality'!A:M,9,FALSE)))</f>
        <v>-</v>
      </c>
      <c r="S552" s="394"/>
      <c r="T552" s="395" t="str">
        <f t="shared" si="93"/>
        <v>V1-MB1</v>
      </c>
      <c r="U552" s="395" t="str">
        <f t="shared" si="90"/>
        <v>SIS</v>
      </c>
      <c r="V552" s="402">
        <v>1.7</v>
      </c>
      <c r="W552" s="282"/>
    </row>
    <row r="553" spans="1:25">
      <c r="A553" s="382" t="str">
        <f t="shared" si="91"/>
        <v>A1-12-10</v>
      </c>
      <c r="B553" s="383">
        <f t="shared" si="87"/>
        <v>1</v>
      </c>
      <c r="C553" s="236" t="s">
        <v>43</v>
      </c>
      <c r="D553" s="282">
        <v>46094</v>
      </c>
      <c r="E553" s="384">
        <f t="shared" si="92"/>
        <v>46094</v>
      </c>
      <c r="F553" s="388">
        <v>0</v>
      </c>
      <c r="G553" s="243">
        <v>10</v>
      </c>
      <c r="H553" s="244" t="s">
        <v>144</v>
      </c>
      <c r="I553" s="243">
        <v>12</v>
      </c>
      <c r="J553" s="244" t="s">
        <v>166</v>
      </c>
      <c r="K553" s="244" t="s">
        <v>122</v>
      </c>
      <c r="L553" s="244" t="s">
        <v>163</v>
      </c>
      <c r="M553" s="244" t="s">
        <v>213</v>
      </c>
      <c r="N553" s="290">
        <v>1.2</v>
      </c>
      <c r="O553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553" s="391" t="str">
        <f>IF(ISBLANK(L554),"",IF(OR(ISBLANK(VLOOKUP(L554&amp;"-"&amp;E554,'Np Quality'!A:M,7,FALSE)),ISERROR(VLOOKUP(L554&amp;"-"&amp;E554,'Np Quality'!A:M,7,FALSE))),"-",VLOOKUP(L554&amp;"-"&amp;E554,'Np Quality'!A:M,7,FALSE)))</f>
        <v>-</v>
      </c>
      <c r="Q553" s="391" t="str">
        <f>IF(ISBLANK(L553),"",IF(OR(ISBLANK(VLOOKUP(L553&amp;"-"&amp;E553,'Np Quality'!A:M,8,FALSE)),ISERROR(VLOOKUP(L553&amp;"-"&amp;E553,'Np Quality'!A:M,8,FALSE))),"-",VLOOKUP(L553&amp;"-"&amp;E553,'Np Quality'!A:M,8,FALSE)))</f>
        <v>-</v>
      </c>
      <c r="R553" s="283" t="str">
        <f>IF(ISBLANK(L553),"",IF(OR(ISBLANK(VLOOKUP(L553&amp;"-"&amp;E553,'Np Quality'!A:M,9,FALSE)),ISERROR(VLOOKUP(L553&amp;"-"&amp;E553,'Np Quality'!A:M,9,FALSE))),"-",VLOOKUP(L553&amp;"-"&amp;E553,'Np Quality'!A:M,9,FALSE)))</f>
        <v>-</v>
      </c>
      <c r="S553" s="394"/>
      <c r="T553" s="395" t="str">
        <f t="shared" si="93"/>
        <v>V1-MB1</v>
      </c>
      <c r="U553" s="395" t="str">
        <f t="shared" si="90"/>
        <v>SIS</v>
      </c>
      <c r="V553" s="402">
        <v>1.7</v>
      </c>
      <c r="W553" s="282">
        <v>46107</v>
      </c>
      <c r="X553" s="258">
        <f>MONTH(W553)</f>
        <v>3</v>
      </c>
      <c r="Y553" s="258">
        <f>YEAR(W553)</f>
        <v>2026</v>
      </c>
    </row>
    <row r="554" spans="1:23">
      <c r="A554" s="382" t="str">
        <f t="shared" si="91"/>
        <v>A1-13-10</v>
      </c>
      <c r="B554" s="383">
        <f t="shared" si="87"/>
        <v>1</v>
      </c>
      <c r="C554" s="236" t="s">
        <v>43</v>
      </c>
      <c r="D554" s="282">
        <v>46094</v>
      </c>
      <c r="E554" s="384">
        <f t="shared" si="92"/>
        <v>46094</v>
      </c>
      <c r="F554" s="388">
        <v>0</v>
      </c>
      <c r="G554" s="243">
        <v>10</v>
      </c>
      <c r="H554" s="244" t="s">
        <v>144</v>
      </c>
      <c r="I554" s="243">
        <v>13</v>
      </c>
      <c r="J554" s="244" t="s">
        <v>166</v>
      </c>
      <c r="K554" s="244" t="s">
        <v>122</v>
      </c>
      <c r="L554" s="244" t="s">
        <v>163</v>
      </c>
      <c r="M554" s="244" t="s">
        <v>213</v>
      </c>
      <c r="N554" s="290">
        <v>1.2</v>
      </c>
      <c r="O554" s="391" t="str">
        <f>IF(ISBLANK(L664),"",IF(OR(ISBLANK(VLOOKUP(L664&amp;"-"&amp;E664,'Np Quality'!A:M,6,FALSE)),ISERROR(VLOOKUP(L664&amp;"-"&amp;E664,'Np Quality'!A:M,6,FALSE))),"-",VLOOKUP(L664&amp;"-"&amp;E664,'Np Quality'!A:M,6,FALSE)))</f>
        <v/>
      </c>
      <c r="P554" s="391" t="str">
        <f>IF(ISBLANK(L554),"",IF(OR(ISBLANK(VLOOKUP(L554&amp;"-"&amp;E554,'Np Quality'!A:M,7,FALSE)),ISERROR(VLOOKUP(L554&amp;"-"&amp;E554,'Np Quality'!A:M,7,FALSE))),"-",VLOOKUP(L554&amp;"-"&amp;E554,'Np Quality'!A:M,7,FALSE)))</f>
        <v>-</v>
      </c>
      <c r="Q554" s="391" t="str">
        <f>IF(ISBLANK(L555),"",IF(OR(ISBLANK(VLOOKUP(L555&amp;"-"&amp;E555,'Np Quality'!A:M,8,FALSE)),ISERROR(VLOOKUP(L555&amp;"-"&amp;E555,'Np Quality'!A:M,8,FALSE))),"-",VLOOKUP(L555&amp;"-"&amp;E555,'Np Quality'!A:M,8,FALSE)))</f>
        <v>-</v>
      </c>
      <c r="R554" s="283" t="str">
        <f>IF(ISBLANK(L554),"",IF(OR(ISBLANK(VLOOKUP(L554&amp;"-"&amp;E554,'Np Quality'!A:M,9,FALSE)),ISERROR(VLOOKUP(L554&amp;"-"&amp;E554,'Np Quality'!A:M,9,FALSE))),"-",VLOOKUP(L554&amp;"-"&amp;E554,'Np Quality'!A:M,9,FALSE)))</f>
        <v>-</v>
      </c>
      <c r="S554" s="394"/>
      <c r="T554" s="395" t="str">
        <f t="shared" si="93"/>
        <v>V1-MB1</v>
      </c>
      <c r="U554" s="395" t="str">
        <f t="shared" si="90"/>
        <v>SIS</v>
      </c>
      <c r="V554" s="402">
        <v>1.7</v>
      </c>
      <c r="W554" s="282"/>
    </row>
    <row r="555" spans="1:25">
      <c r="A555" s="382" t="str">
        <f t="shared" si="91"/>
        <v>A1-14-10</v>
      </c>
      <c r="B555" s="383">
        <f t="shared" si="87"/>
        <v>1</v>
      </c>
      <c r="C555" s="236" t="s">
        <v>43</v>
      </c>
      <c r="D555" s="282">
        <v>46095</v>
      </c>
      <c r="E555" s="384">
        <f t="shared" si="92"/>
        <v>46095</v>
      </c>
      <c r="F555" s="388">
        <v>0</v>
      </c>
      <c r="G555" s="243">
        <v>10</v>
      </c>
      <c r="H555" s="244" t="s">
        <v>144</v>
      </c>
      <c r="I555" s="243">
        <v>14</v>
      </c>
      <c r="J555" s="244" t="s">
        <v>166</v>
      </c>
      <c r="K555" s="244" t="s">
        <v>122</v>
      </c>
      <c r="L555" s="244" t="s">
        <v>163</v>
      </c>
      <c r="M555" s="244" t="s">
        <v>213</v>
      </c>
      <c r="N555" s="290">
        <v>1.2</v>
      </c>
      <c r="O555" s="391" t="str">
        <f>IF(ISBLANK(L665),"",IF(OR(ISBLANK(VLOOKUP(L665&amp;"-"&amp;E665,'Np Quality'!A:M,6,FALSE)),ISERROR(VLOOKUP(L665&amp;"-"&amp;E665,'Np Quality'!A:M,6,FALSE))),"-",VLOOKUP(L665&amp;"-"&amp;E665,'Np Quality'!A:M,6,FALSE)))</f>
        <v/>
      </c>
      <c r="P555" s="391" t="str">
        <f>IF(ISBLANK(L555),"",IF(OR(ISBLANK(VLOOKUP(L555&amp;"-"&amp;E555,'Np Quality'!A:M,7,FALSE)),ISERROR(VLOOKUP(L555&amp;"-"&amp;E555,'Np Quality'!A:M,7,FALSE))),"-",VLOOKUP(L555&amp;"-"&amp;E555,'Np Quality'!A:M,7,FALSE)))</f>
        <v>-</v>
      </c>
      <c r="Q555" s="391" t="str">
        <f>IF(ISBLANK(L555),"",IF(OR(ISBLANK(VLOOKUP(L555&amp;"-"&amp;E555,'Np Quality'!A:M,8,FALSE)),ISERROR(VLOOKUP(L555&amp;"-"&amp;E555,'Np Quality'!A:M,8,FALSE))),"-",VLOOKUP(L555&amp;"-"&amp;E555,'Np Quality'!A:M,8,FALSE)))</f>
        <v>-</v>
      </c>
      <c r="R555" s="283" t="str">
        <f>IF(ISBLANK(L556),"",IF(OR(ISBLANK(VLOOKUP(L556&amp;"-"&amp;E556,'Np Quality'!A:M,9,FALSE)),ISERROR(VLOOKUP(L556&amp;"-"&amp;E556,'Np Quality'!A:M,9,FALSE))),"-",VLOOKUP(L556&amp;"-"&amp;E556,'Np Quality'!A:M,9,FALSE)))</f>
        <v>-</v>
      </c>
      <c r="S555" s="394"/>
      <c r="T555" s="395" t="str">
        <f t="shared" si="93"/>
        <v>V1-MB1</v>
      </c>
      <c r="U555" s="395" t="str">
        <f t="shared" si="90"/>
        <v>SIS</v>
      </c>
      <c r="V555" s="402">
        <v>1.87</v>
      </c>
      <c r="W555" s="282">
        <v>46106</v>
      </c>
      <c r="X555" s="258">
        <f t="shared" ref="X555:X558" si="104">MONTH(W555)</f>
        <v>3</v>
      </c>
      <c r="Y555" s="258">
        <f t="shared" ref="Y555:Y558" si="105">YEAR(W555)</f>
        <v>2026</v>
      </c>
    </row>
    <row r="556" spans="1:23">
      <c r="A556" s="382" t="str">
        <f t="shared" si="91"/>
        <v>A1-15-10</v>
      </c>
      <c r="B556" s="383">
        <f t="shared" si="87"/>
        <v>1</v>
      </c>
      <c r="C556" s="236" t="s">
        <v>43</v>
      </c>
      <c r="D556" s="282">
        <v>46095</v>
      </c>
      <c r="E556" s="384">
        <f t="shared" si="92"/>
        <v>46095</v>
      </c>
      <c r="F556" s="388">
        <v>0</v>
      </c>
      <c r="G556" s="243">
        <v>10</v>
      </c>
      <c r="H556" s="244" t="s">
        <v>144</v>
      </c>
      <c r="I556" s="243">
        <v>15</v>
      </c>
      <c r="J556" s="244" t="s">
        <v>166</v>
      </c>
      <c r="K556" s="244" t="s">
        <v>122</v>
      </c>
      <c r="L556" s="244" t="s">
        <v>163</v>
      </c>
      <c r="M556" s="244" t="s">
        <v>213</v>
      </c>
      <c r="N556" s="290">
        <v>1.2</v>
      </c>
      <c r="O556" s="391" t="str">
        <f>IF(ISBLANK(L666),"",IF(OR(ISBLANK(VLOOKUP(L666&amp;"-"&amp;E666,'Np Quality'!A:M,6,FALSE)),ISERROR(VLOOKUP(L666&amp;"-"&amp;E666,'Np Quality'!A:M,6,FALSE))),"-",VLOOKUP(L666&amp;"-"&amp;E666,'Np Quality'!A:M,6,FALSE)))</f>
        <v/>
      </c>
      <c r="P556" s="391" t="str">
        <f>IF(ISBLANK(L556),"",IF(OR(ISBLANK(VLOOKUP(L556&amp;"-"&amp;E556,'Np Quality'!A:M,7,FALSE)),ISERROR(VLOOKUP(L556&amp;"-"&amp;E556,'Np Quality'!A:M,7,FALSE))),"-",VLOOKUP(L556&amp;"-"&amp;E556,'Np Quality'!A:M,7,FALSE)))</f>
        <v>-</v>
      </c>
      <c r="Q556" s="391" t="str">
        <f>IF(ISBLANK(L556),"",IF(OR(ISBLANK(VLOOKUP(L556&amp;"-"&amp;E556,'Np Quality'!A:M,8,FALSE)),ISERROR(VLOOKUP(L556&amp;"-"&amp;E556,'Np Quality'!A:M,8,FALSE))),"-",VLOOKUP(L556&amp;"-"&amp;E556,'Np Quality'!A:M,8,FALSE)))</f>
        <v>-</v>
      </c>
      <c r="R556" s="283" t="str">
        <f>IF(ISBLANK(L556),"",IF(OR(ISBLANK(VLOOKUP(L556&amp;"-"&amp;E556,'Np Quality'!A:M,9,FALSE)),ISERROR(VLOOKUP(L556&amp;"-"&amp;E556,'Np Quality'!A:M,9,FALSE))),"-",VLOOKUP(L556&amp;"-"&amp;E556,'Np Quality'!A:M,9,FALSE)))</f>
        <v>-</v>
      </c>
      <c r="S556" s="394"/>
      <c r="T556" s="395" t="str">
        <f t="shared" si="93"/>
        <v>V1-MB1</v>
      </c>
      <c r="U556" s="395" t="str">
        <f t="shared" si="90"/>
        <v>SIS</v>
      </c>
      <c r="V556" s="402">
        <v>1.87</v>
      </c>
      <c r="W556" s="282"/>
    </row>
    <row r="557" spans="1:25">
      <c r="A557" s="382" t="str">
        <f t="shared" si="91"/>
        <v>A1-16-10</v>
      </c>
      <c r="B557" s="383">
        <f t="shared" si="87"/>
        <v>1</v>
      </c>
      <c r="C557" s="236" t="s">
        <v>43</v>
      </c>
      <c r="D557" s="282">
        <v>46095</v>
      </c>
      <c r="E557" s="384">
        <f t="shared" si="92"/>
        <v>46095</v>
      </c>
      <c r="F557" s="388">
        <v>0</v>
      </c>
      <c r="G557" s="243">
        <v>10</v>
      </c>
      <c r="H557" s="244" t="s">
        <v>144</v>
      </c>
      <c r="I557" s="243">
        <v>16</v>
      </c>
      <c r="J557" s="244" t="s">
        <v>166</v>
      </c>
      <c r="K557" s="244" t="s">
        <v>122</v>
      </c>
      <c r="L557" s="244" t="s">
        <v>163</v>
      </c>
      <c r="M557" s="244" t="s">
        <v>213</v>
      </c>
      <c r="N557" s="290">
        <v>1.2</v>
      </c>
      <c r="O557" s="391" t="str">
        <f>IF(ISBLANK(L657),"",IF(OR(ISBLANK(VLOOKUP(L657&amp;"-"&amp;E657,'Np Quality'!A:M,6,FALSE)),ISERROR(VLOOKUP(L657&amp;"-"&amp;E657,'Np Quality'!A:M,6,FALSE))),"-",VLOOKUP(L657&amp;"-"&amp;E657,'Np Quality'!A:M,6,FALSE)))</f>
        <v/>
      </c>
      <c r="P557" s="391" t="str">
        <f>IF(ISBLANK(L567),"",IF(OR(ISBLANK(VLOOKUP(L567&amp;"-"&amp;E567,'Np Quality'!A:M,7,FALSE)),ISERROR(VLOOKUP(L567&amp;"-"&amp;E567,'Np Quality'!A:M,7,FALSE))),"-",VLOOKUP(L567&amp;"-"&amp;E567,'Np Quality'!A:M,7,FALSE)))</f>
        <v>-</v>
      </c>
      <c r="Q557" s="391" t="str">
        <f>IF(ISBLANK(L557),"",IF(OR(ISBLANK(VLOOKUP(L557&amp;"-"&amp;E557,'Np Quality'!A:M,8,FALSE)),ISERROR(VLOOKUP(L557&amp;"-"&amp;E557,'Np Quality'!A:M,8,FALSE))),"-",VLOOKUP(L557&amp;"-"&amp;E557,'Np Quality'!A:M,8,FALSE)))</f>
        <v>-</v>
      </c>
      <c r="R557" s="283" t="str">
        <f>IF(ISBLANK(L557),"",IF(OR(ISBLANK(VLOOKUP(L557&amp;"-"&amp;E557,'Np Quality'!A:M,9,FALSE)),ISERROR(VLOOKUP(L557&amp;"-"&amp;E557,'Np Quality'!A:M,9,FALSE))),"-",VLOOKUP(L557&amp;"-"&amp;E557,'Np Quality'!A:M,9,FALSE)))</f>
        <v>-</v>
      </c>
      <c r="S557" s="394"/>
      <c r="T557" s="395" t="str">
        <f t="shared" si="93"/>
        <v>V1-MB1</v>
      </c>
      <c r="U557" s="395" t="str">
        <f t="shared" si="90"/>
        <v>SIS</v>
      </c>
      <c r="V557" s="402">
        <v>1.87</v>
      </c>
      <c r="W557" s="282">
        <v>46106</v>
      </c>
      <c r="X557" s="258">
        <f t="shared" si="104"/>
        <v>3</v>
      </c>
      <c r="Y557" s="258">
        <f t="shared" si="105"/>
        <v>2026</v>
      </c>
    </row>
    <row r="558" spans="1:25">
      <c r="A558" s="382" t="str">
        <f t="shared" si="91"/>
        <v>A1-17-10</v>
      </c>
      <c r="B558" s="383">
        <f t="shared" si="87"/>
        <v>1</v>
      </c>
      <c r="C558" s="236" t="s">
        <v>43</v>
      </c>
      <c r="D558" s="282">
        <v>46095</v>
      </c>
      <c r="E558" s="384">
        <f t="shared" si="92"/>
        <v>46095</v>
      </c>
      <c r="F558" s="388">
        <v>0</v>
      </c>
      <c r="G558" s="243">
        <v>10</v>
      </c>
      <c r="H558" s="244" t="s">
        <v>144</v>
      </c>
      <c r="I558" s="243">
        <v>17</v>
      </c>
      <c r="J558" s="244" t="s">
        <v>166</v>
      </c>
      <c r="K558" s="244" t="s">
        <v>122</v>
      </c>
      <c r="L558" s="244" t="s">
        <v>142</v>
      </c>
      <c r="M558" s="244" t="s">
        <v>213</v>
      </c>
      <c r="N558" s="290">
        <v>1.2</v>
      </c>
      <c r="O558" s="391" t="str">
        <f>IF(ISBLANK(L658),"",IF(OR(ISBLANK(VLOOKUP(L658&amp;"-"&amp;E658,'Np Quality'!A:M,6,FALSE)),ISERROR(VLOOKUP(L658&amp;"-"&amp;E658,'Np Quality'!A:M,6,FALSE))),"-",VLOOKUP(L658&amp;"-"&amp;E658,'Np Quality'!A:M,6,FALSE)))</f>
        <v/>
      </c>
      <c r="P558" s="391" t="str">
        <f>IF(ISBLANK(L568),"",IF(OR(ISBLANK(VLOOKUP(L568&amp;"-"&amp;E568,'Np Quality'!A:M,7,FALSE)),ISERROR(VLOOKUP(L568&amp;"-"&amp;E568,'Np Quality'!A:M,7,FALSE))),"-",VLOOKUP(L568&amp;"-"&amp;E568,'Np Quality'!A:M,7,FALSE)))</f>
        <v>-</v>
      </c>
      <c r="Q558" s="391" t="str">
        <f>IF(ISBLANK(L558),"",IF(OR(ISBLANK(VLOOKUP(L558&amp;"-"&amp;E558,'Np Quality'!A:M,8,FALSE)),ISERROR(VLOOKUP(L558&amp;"-"&amp;E558,'Np Quality'!A:M,8,FALSE))),"-",VLOOKUP(L558&amp;"-"&amp;E558,'Np Quality'!A:M,8,FALSE)))</f>
        <v>-</v>
      </c>
      <c r="R558" s="283" t="str">
        <f>IF(ISBLANK(L558),"",IF(OR(ISBLANK(VLOOKUP(L558&amp;"-"&amp;E558,'Np Quality'!A:M,9,FALSE)),ISERROR(VLOOKUP(L558&amp;"-"&amp;E558,'Np Quality'!A:M,9,FALSE))),"-",VLOOKUP(L558&amp;"-"&amp;E558,'Np Quality'!A:M,9,FALSE)))</f>
        <v>-</v>
      </c>
      <c r="S558" s="394"/>
      <c r="T558" s="395" t="str">
        <f t="shared" si="93"/>
        <v>V1-MA1</v>
      </c>
      <c r="U558" s="395" t="str">
        <f t="shared" si="90"/>
        <v>SIS</v>
      </c>
      <c r="V558" s="402">
        <f>7.52/4</f>
        <v>1.88</v>
      </c>
      <c r="W558" s="282">
        <v>46106</v>
      </c>
      <c r="X558" s="258">
        <f t="shared" si="104"/>
        <v>3</v>
      </c>
      <c r="Y558" s="258">
        <f t="shared" si="105"/>
        <v>2026</v>
      </c>
    </row>
    <row r="559" spans="1:23">
      <c r="A559" s="382" t="str">
        <f t="shared" si="91"/>
        <v>A1-18-10</v>
      </c>
      <c r="B559" s="383">
        <f t="shared" ref="B559:B622" si="106">IF(AND(A559&lt;&gt;A558,A559&lt;&gt;""),COUNTIF(A:A,A559),"")</f>
        <v>1</v>
      </c>
      <c r="C559" s="236" t="s">
        <v>43</v>
      </c>
      <c r="D559" s="282">
        <v>46095</v>
      </c>
      <c r="E559" s="384">
        <f t="shared" si="92"/>
        <v>46095</v>
      </c>
      <c r="F559" s="388">
        <v>0</v>
      </c>
      <c r="G559" s="243">
        <v>10</v>
      </c>
      <c r="H559" s="244" t="s">
        <v>144</v>
      </c>
      <c r="I559" s="243">
        <v>18</v>
      </c>
      <c r="J559" s="244" t="s">
        <v>166</v>
      </c>
      <c r="K559" s="244" t="s">
        <v>122</v>
      </c>
      <c r="L559" s="244" t="s">
        <v>142</v>
      </c>
      <c r="M559" s="244" t="s">
        <v>213</v>
      </c>
      <c r="N559" s="290">
        <v>1.2</v>
      </c>
      <c r="O559" s="391" t="str">
        <f>IF(ISBLANK(L659),"",IF(OR(ISBLANK(VLOOKUP(L659&amp;"-"&amp;E659,'Np Quality'!A:M,6,FALSE)),ISERROR(VLOOKUP(L659&amp;"-"&amp;E659,'Np Quality'!A:M,6,FALSE))),"-",VLOOKUP(L659&amp;"-"&amp;E659,'Np Quality'!A:M,6,FALSE)))</f>
        <v/>
      </c>
      <c r="P559" s="391" t="str">
        <f>IF(ISBLANK(L569),"",IF(OR(ISBLANK(VLOOKUP(L569&amp;"-"&amp;E569,'Np Quality'!A:M,7,FALSE)),ISERROR(VLOOKUP(L569&amp;"-"&amp;E569,'Np Quality'!A:M,7,FALSE))),"-",VLOOKUP(L569&amp;"-"&amp;E569,'Np Quality'!A:M,7,FALSE)))</f>
        <v>-</v>
      </c>
      <c r="Q559" s="391" t="str">
        <f>IF(ISBLANK(L559),"",IF(OR(ISBLANK(VLOOKUP(L559&amp;"-"&amp;E559,'Np Quality'!A:M,8,FALSE)),ISERROR(VLOOKUP(L559&amp;"-"&amp;E559,'Np Quality'!A:M,8,FALSE))),"-",VLOOKUP(L559&amp;"-"&amp;E559,'Np Quality'!A:M,8,FALSE)))</f>
        <v>-</v>
      </c>
      <c r="R559" s="283" t="str">
        <f>IF(ISBLANK(L559),"",IF(OR(ISBLANK(VLOOKUP(L559&amp;"-"&amp;E559,'Np Quality'!A:M,9,FALSE)),ISERROR(VLOOKUP(L559&amp;"-"&amp;E559,'Np Quality'!A:M,9,FALSE))),"-",VLOOKUP(L559&amp;"-"&amp;E559,'Np Quality'!A:M,9,FALSE)))</f>
        <v>-</v>
      </c>
      <c r="S559" s="394"/>
      <c r="T559" s="395" t="str">
        <f t="shared" si="93"/>
        <v>V1-MA1</v>
      </c>
      <c r="U559" s="395" t="str">
        <f t="shared" si="90"/>
        <v>SIS</v>
      </c>
      <c r="V559" s="402">
        <f>7.52/4</f>
        <v>1.88</v>
      </c>
      <c r="W559" s="282"/>
    </row>
    <row r="560" spans="1:25">
      <c r="A560" s="382" t="str">
        <f t="shared" si="91"/>
        <v>A1-19-10</v>
      </c>
      <c r="B560" s="383">
        <f t="shared" si="106"/>
        <v>1</v>
      </c>
      <c r="C560" s="236" t="s">
        <v>43</v>
      </c>
      <c r="D560" s="282">
        <v>46095</v>
      </c>
      <c r="E560" s="384">
        <f t="shared" si="92"/>
        <v>46095</v>
      </c>
      <c r="F560" s="388">
        <v>0</v>
      </c>
      <c r="G560" s="243">
        <v>10</v>
      </c>
      <c r="H560" s="244" t="s">
        <v>144</v>
      </c>
      <c r="I560" s="243">
        <v>19</v>
      </c>
      <c r="J560" s="244" t="s">
        <v>166</v>
      </c>
      <c r="K560" s="244" t="s">
        <v>122</v>
      </c>
      <c r="L560" s="244" t="s">
        <v>142</v>
      </c>
      <c r="M560" s="244" t="s">
        <v>213</v>
      </c>
      <c r="N560" s="290">
        <v>1.2</v>
      </c>
      <c r="O560" s="391" t="str">
        <f>IF(ISBLANK(L660),"",IF(OR(ISBLANK(VLOOKUP(L660&amp;"-"&amp;E660,'Np Quality'!A:M,6,FALSE)),ISERROR(VLOOKUP(L660&amp;"-"&amp;E660,'Np Quality'!A:M,6,FALSE))),"-",VLOOKUP(L660&amp;"-"&amp;E660,'Np Quality'!A:M,6,FALSE)))</f>
        <v/>
      </c>
      <c r="P560" s="391" t="str">
        <f>IF(ISBLANK(L570),"",IF(OR(ISBLANK(VLOOKUP(L570&amp;"-"&amp;E570,'Np Quality'!A:M,7,FALSE)),ISERROR(VLOOKUP(L570&amp;"-"&amp;E570,'Np Quality'!A:M,7,FALSE))),"-",VLOOKUP(L570&amp;"-"&amp;E570,'Np Quality'!A:M,7,FALSE)))</f>
        <v>-</v>
      </c>
      <c r="Q560" s="391" t="str">
        <f>IF(ISBLANK(L560),"",IF(OR(ISBLANK(VLOOKUP(L560&amp;"-"&amp;E560,'Np Quality'!A:M,8,FALSE)),ISERROR(VLOOKUP(L560&amp;"-"&amp;E560,'Np Quality'!A:M,8,FALSE))),"-",VLOOKUP(L560&amp;"-"&amp;E560,'Np Quality'!A:M,8,FALSE)))</f>
        <v>-</v>
      </c>
      <c r="R560" s="283" t="str">
        <f>IF(ISBLANK(L560),"",IF(OR(ISBLANK(VLOOKUP(L560&amp;"-"&amp;E560,'Np Quality'!A:M,9,FALSE)),ISERROR(VLOOKUP(L560&amp;"-"&amp;E560,'Np Quality'!A:M,9,FALSE))),"-",VLOOKUP(L560&amp;"-"&amp;E560,'Np Quality'!A:M,9,FALSE)))</f>
        <v>-</v>
      </c>
      <c r="S560" s="394"/>
      <c r="T560" s="395" t="str">
        <f t="shared" si="93"/>
        <v>V1-MA1</v>
      </c>
      <c r="U560" s="395" t="str">
        <f t="shared" si="90"/>
        <v>SIS</v>
      </c>
      <c r="V560" s="402">
        <f>7.52/4</f>
        <v>1.88</v>
      </c>
      <c r="W560" s="282">
        <v>46106</v>
      </c>
      <c r="X560" s="258">
        <f>MONTH(W560)</f>
        <v>3</v>
      </c>
      <c r="Y560" s="258">
        <f>YEAR(W560)</f>
        <v>2026</v>
      </c>
    </row>
    <row r="561" spans="1:25">
      <c r="A561" s="382" t="str">
        <f t="shared" si="91"/>
        <v>A1-20-10</v>
      </c>
      <c r="B561" s="383">
        <f t="shared" si="106"/>
        <v>1</v>
      </c>
      <c r="C561" s="236" t="s">
        <v>43</v>
      </c>
      <c r="D561" s="282">
        <v>46095</v>
      </c>
      <c r="E561" s="384">
        <f t="shared" si="92"/>
        <v>46095</v>
      </c>
      <c r="F561" s="388">
        <v>0</v>
      </c>
      <c r="G561" s="243">
        <v>10</v>
      </c>
      <c r="H561" s="244" t="s">
        <v>144</v>
      </c>
      <c r="I561" s="243">
        <v>20</v>
      </c>
      <c r="J561" s="244" t="s">
        <v>166</v>
      </c>
      <c r="K561" s="244" t="s">
        <v>122</v>
      </c>
      <c r="L561" s="244" t="s">
        <v>142</v>
      </c>
      <c r="M561" s="244" t="s">
        <v>213</v>
      </c>
      <c r="N561" s="290">
        <v>1.2</v>
      </c>
      <c r="O561" s="391" t="str">
        <f>IF(ISBLANK(L661),"",IF(OR(ISBLANK(VLOOKUP(L661&amp;"-"&amp;E661,'Np Quality'!A:M,6,FALSE)),ISERROR(VLOOKUP(L661&amp;"-"&amp;E661,'Np Quality'!A:M,6,FALSE))),"-",VLOOKUP(L661&amp;"-"&amp;E661,'Np Quality'!A:M,6,FALSE)))</f>
        <v/>
      </c>
      <c r="P561" s="391" t="str">
        <f>IF(ISBLANK(L571),"",IF(OR(ISBLANK(VLOOKUP(L571&amp;"-"&amp;E571,'Np Quality'!A:M,7,FALSE)),ISERROR(VLOOKUP(L571&amp;"-"&amp;E571,'Np Quality'!A:M,7,FALSE))),"-",VLOOKUP(L571&amp;"-"&amp;E571,'Np Quality'!A:M,7,FALSE)))</f>
        <v>-</v>
      </c>
      <c r="Q561" s="391" t="str">
        <f>IF(ISBLANK(L561),"",IF(OR(ISBLANK(VLOOKUP(L561&amp;"-"&amp;E561,'Np Quality'!A:M,8,FALSE)),ISERROR(VLOOKUP(L561&amp;"-"&amp;E561,'Np Quality'!A:M,8,FALSE))),"-",VLOOKUP(L561&amp;"-"&amp;E561,'Np Quality'!A:M,8,FALSE)))</f>
        <v>-</v>
      </c>
      <c r="R561" s="283" t="str">
        <f>IF(ISBLANK(L561),"",IF(OR(ISBLANK(VLOOKUP(L561&amp;"-"&amp;E561,'Np Quality'!A:M,9,FALSE)),ISERROR(VLOOKUP(L561&amp;"-"&amp;E561,'Np Quality'!A:M,9,FALSE))),"-",VLOOKUP(L561&amp;"-"&amp;E561,'Np Quality'!A:M,9,FALSE)))</f>
        <v>-</v>
      </c>
      <c r="S561" s="394"/>
      <c r="T561" s="395" t="str">
        <f t="shared" si="93"/>
        <v>V1-MA1</v>
      </c>
      <c r="U561" s="395" t="str">
        <f t="shared" si="90"/>
        <v>SIS</v>
      </c>
      <c r="V561" s="402">
        <f>7.52/4</f>
        <v>1.88</v>
      </c>
      <c r="W561" s="282">
        <v>46106</v>
      </c>
      <c r="X561" s="258">
        <f>MONTH(W561)</f>
        <v>3</v>
      </c>
      <c r="Y561" s="258">
        <f>YEAR(W561)</f>
        <v>2026</v>
      </c>
    </row>
    <row r="562" spans="1:23">
      <c r="A562" s="382" t="str">
        <f t="shared" si="91"/>
        <v>C1-01-11</v>
      </c>
      <c r="B562" s="383">
        <f t="shared" si="106"/>
        <v>1</v>
      </c>
      <c r="C562" s="236" t="s">
        <v>43</v>
      </c>
      <c r="D562" s="282">
        <v>46097</v>
      </c>
      <c r="E562" s="384">
        <f t="shared" si="92"/>
        <v>46097</v>
      </c>
      <c r="F562" s="388">
        <v>0</v>
      </c>
      <c r="G562" s="243">
        <v>11</v>
      </c>
      <c r="H562" s="244" t="s">
        <v>187</v>
      </c>
      <c r="I562" s="243">
        <v>1</v>
      </c>
      <c r="J562" s="244" t="s">
        <v>166</v>
      </c>
      <c r="K562" s="244" t="s">
        <v>122</v>
      </c>
      <c r="L562" s="244" t="s">
        <v>142</v>
      </c>
      <c r="M562" s="244" t="s">
        <v>213</v>
      </c>
      <c r="N562" s="290">
        <v>2.4</v>
      </c>
      <c r="O562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562" s="391" t="str">
        <f>IF(ISBLANK(L572),"",IF(OR(ISBLANK(VLOOKUP(L572&amp;"-"&amp;E572,'Np Quality'!A:M,7,FALSE)),ISERROR(VLOOKUP(L572&amp;"-"&amp;E572,'Np Quality'!A:M,7,FALSE))),"-",VLOOKUP(L572&amp;"-"&amp;E572,'Np Quality'!A:M,7,FALSE)))</f>
        <v>-</v>
      </c>
      <c r="Q562" s="391" t="str">
        <f>IF(ISBLANK(L562),"",IF(OR(ISBLANK(VLOOKUP(L562&amp;"-"&amp;E562,'Np Quality'!A:M,8,FALSE)),ISERROR(VLOOKUP(L562&amp;"-"&amp;E562,'Np Quality'!A:M,8,FALSE))),"-",VLOOKUP(L562&amp;"-"&amp;E562,'Np Quality'!A:M,8,FALSE)))</f>
        <v>-</v>
      </c>
      <c r="R562" s="283" t="str">
        <f>IF(ISBLANK(L562),"",IF(OR(ISBLANK(VLOOKUP(L562&amp;"-"&amp;E562,'Np Quality'!A:M,9,FALSE)),ISERROR(VLOOKUP(L562&amp;"-"&amp;E562,'Np Quality'!A:M,9,FALSE))),"-",VLOOKUP(L562&amp;"-"&amp;E562,'Np Quality'!A:M,9,FALSE)))</f>
        <v>-</v>
      </c>
      <c r="S562" s="394"/>
      <c r="T562" s="395" t="str">
        <f t="shared" si="93"/>
        <v>V1-MA1</v>
      </c>
      <c r="U562" s="395" t="str">
        <f t="shared" si="90"/>
        <v>SIS</v>
      </c>
      <c r="V562" s="402">
        <v>3.7</v>
      </c>
      <c r="W562" s="282"/>
    </row>
    <row r="563" spans="1:23">
      <c r="A563" s="382" t="str">
        <f t="shared" si="91"/>
        <v>C1-02-11</v>
      </c>
      <c r="B563" s="383">
        <f t="shared" si="106"/>
        <v>1</v>
      </c>
      <c r="C563" s="236" t="s">
        <v>43</v>
      </c>
      <c r="D563" s="282">
        <v>46097</v>
      </c>
      <c r="E563" s="384">
        <f t="shared" si="92"/>
        <v>46097</v>
      </c>
      <c r="F563" s="388">
        <v>0</v>
      </c>
      <c r="G563" s="243">
        <v>11</v>
      </c>
      <c r="H563" s="244" t="s">
        <v>187</v>
      </c>
      <c r="I563" s="243">
        <v>2</v>
      </c>
      <c r="J563" s="244" t="s">
        <v>166</v>
      </c>
      <c r="K563" s="244" t="s">
        <v>122</v>
      </c>
      <c r="L563" s="244" t="s">
        <v>163</v>
      </c>
      <c r="M563" s="244" t="s">
        <v>213</v>
      </c>
      <c r="N563" s="290">
        <v>2.4</v>
      </c>
      <c r="O563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563" s="391" t="str">
        <f>IF(ISBLANK(L574),"",IF(OR(ISBLANK(VLOOKUP(L574&amp;"-"&amp;E574,'Np Quality'!A:M,7,FALSE)),ISERROR(VLOOKUP(L574&amp;"-"&amp;E574,'Np Quality'!A:M,7,FALSE))),"-",VLOOKUP(L574&amp;"-"&amp;E574,'Np Quality'!A:M,7,FALSE)))</f>
        <v>-</v>
      </c>
      <c r="Q563" s="391" t="str">
        <f>IF(ISBLANK(L563),"",IF(OR(ISBLANK(VLOOKUP(L563&amp;"-"&amp;E563,'Np Quality'!A:M,8,FALSE)),ISERROR(VLOOKUP(L563&amp;"-"&amp;E563,'Np Quality'!A:M,8,FALSE))),"-",VLOOKUP(L563&amp;"-"&amp;E563,'Np Quality'!A:M,8,FALSE)))</f>
        <v>-</v>
      </c>
      <c r="R563" s="283" t="str">
        <f>IF(ISBLANK(L563),"",IF(OR(ISBLANK(VLOOKUP(L563&amp;"-"&amp;E563,'Np Quality'!A:M,9,FALSE)),ISERROR(VLOOKUP(L563&amp;"-"&amp;E563,'Np Quality'!A:M,9,FALSE))),"-",VLOOKUP(L563&amp;"-"&amp;E563,'Np Quality'!A:M,9,FALSE)))</f>
        <v>-</v>
      </c>
      <c r="S563" s="394"/>
      <c r="T563" s="395" t="str">
        <f t="shared" si="93"/>
        <v>V1-MB1</v>
      </c>
      <c r="U563" s="395" t="str">
        <f t="shared" si="90"/>
        <v>SIS</v>
      </c>
      <c r="V563" s="402">
        <v>3.8</v>
      </c>
      <c r="W563" s="282"/>
    </row>
    <row r="564" spans="1:23">
      <c r="A564" s="382" t="str">
        <f t="shared" si="91"/>
        <v>C1-03-11</v>
      </c>
      <c r="B564" s="383">
        <f t="shared" si="106"/>
        <v>1</v>
      </c>
      <c r="C564" s="236" t="s">
        <v>43</v>
      </c>
      <c r="D564" s="282">
        <v>46098</v>
      </c>
      <c r="E564" s="384">
        <f t="shared" si="92"/>
        <v>46098</v>
      </c>
      <c r="F564" s="388">
        <v>0</v>
      </c>
      <c r="G564" s="243">
        <v>11</v>
      </c>
      <c r="H564" s="244" t="s">
        <v>187</v>
      </c>
      <c r="I564" s="243">
        <v>3</v>
      </c>
      <c r="J564" s="244" t="s">
        <v>166</v>
      </c>
      <c r="K564" s="244" t="s">
        <v>122</v>
      </c>
      <c r="L564" s="244" t="s">
        <v>163</v>
      </c>
      <c r="M564" s="244" t="s">
        <v>213</v>
      </c>
      <c r="N564" s="290">
        <v>2.4</v>
      </c>
      <c r="O564" s="391" t="str">
        <f>IF(ISBLANK(L664),"",IF(OR(ISBLANK(VLOOKUP(L664&amp;"-"&amp;E664,'Np Quality'!A:M,6,FALSE)),ISERROR(VLOOKUP(L664&amp;"-"&amp;E664,'Np Quality'!A:M,6,FALSE))),"-",VLOOKUP(L664&amp;"-"&amp;E664,'Np Quality'!A:M,6,FALSE)))</f>
        <v/>
      </c>
      <c r="P564" s="391" t="str">
        <f>IF(ISBLANK(L574),"",IF(OR(ISBLANK(VLOOKUP(L574&amp;"-"&amp;E574,'Np Quality'!A:M,7,FALSE)),ISERROR(VLOOKUP(L574&amp;"-"&amp;E574,'Np Quality'!A:M,7,FALSE))),"-",VLOOKUP(L574&amp;"-"&amp;E574,'Np Quality'!A:M,7,FALSE)))</f>
        <v>-</v>
      </c>
      <c r="Q564" s="391" t="str">
        <f>IF(ISBLANK(L565),"",IF(OR(ISBLANK(VLOOKUP(L565&amp;"-"&amp;E565,'Np Quality'!A:M,8,FALSE)),ISERROR(VLOOKUP(L565&amp;"-"&amp;E565,'Np Quality'!A:M,8,FALSE))),"-",VLOOKUP(L565&amp;"-"&amp;E565,'Np Quality'!A:M,8,FALSE)))</f>
        <v>-</v>
      </c>
      <c r="R564" s="283" t="str">
        <f>IF(ISBLANK(L564),"",IF(OR(ISBLANK(VLOOKUP(L564&amp;"-"&amp;E564,'Np Quality'!A:M,9,FALSE)),ISERROR(VLOOKUP(L564&amp;"-"&amp;E564,'Np Quality'!A:M,9,FALSE))),"-",VLOOKUP(L564&amp;"-"&amp;E564,'Np Quality'!A:M,9,FALSE)))</f>
        <v>-</v>
      </c>
      <c r="S564" s="394"/>
      <c r="T564" s="395" t="str">
        <f t="shared" si="93"/>
        <v>V1-MB1</v>
      </c>
      <c r="U564" s="395" t="str">
        <f t="shared" si="90"/>
        <v>SIS</v>
      </c>
      <c r="V564" s="401">
        <v>3.77</v>
      </c>
      <c r="W564" s="282"/>
    </row>
    <row r="565" spans="1:23">
      <c r="A565" s="382" t="str">
        <f t="shared" si="91"/>
        <v>C1-04-11</v>
      </c>
      <c r="B565" s="383">
        <f t="shared" si="106"/>
        <v>1</v>
      </c>
      <c r="C565" s="236" t="s">
        <v>43</v>
      </c>
      <c r="D565" s="282">
        <v>46098</v>
      </c>
      <c r="E565" s="384">
        <f t="shared" si="92"/>
        <v>46098</v>
      </c>
      <c r="F565" s="388">
        <v>0</v>
      </c>
      <c r="G565" s="243">
        <v>11</v>
      </c>
      <c r="H565" s="244" t="s">
        <v>187</v>
      </c>
      <c r="I565" s="243">
        <v>4</v>
      </c>
      <c r="J565" s="244" t="s">
        <v>166</v>
      </c>
      <c r="K565" s="244" t="s">
        <v>122</v>
      </c>
      <c r="L565" s="244" t="s">
        <v>163</v>
      </c>
      <c r="M565" s="244" t="s">
        <v>213</v>
      </c>
      <c r="N565" s="290">
        <v>2.4</v>
      </c>
      <c r="O565" s="391" t="str">
        <f>IF(ISBLANK(L665),"",IF(OR(ISBLANK(VLOOKUP(L665&amp;"-"&amp;E665,'Np Quality'!A:M,6,FALSE)),ISERROR(VLOOKUP(L665&amp;"-"&amp;E665,'Np Quality'!A:M,6,FALSE))),"-",VLOOKUP(L665&amp;"-"&amp;E665,'Np Quality'!A:M,6,FALSE)))</f>
        <v/>
      </c>
      <c r="P565" s="391" t="str">
        <f>IF(ISBLANK(L575),"",IF(OR(ISBLANK(VLOOKUP(L575&amp;"-"&amp;E575,'Np Quality'!A:M,7,FALSE)),ISERROR(VLOOKUP(L575&amp;"-"&amp;E575,'Np Quality'!A:M,7,FALSE))),"-",VLOOKUP(L575&amp;"-"&amp;E575,'Np Quality'!A:M,7,FALSE)))</f>
        <v>-</v>
      </c>
      <c r="Q565" s="391" t="str">
        <f>IF(ISBLANK(L565),"",IF(OR(ISBLANK(VLOOKUP(L565&amp;"-"&amp;E565,'Np Quality'!A:M,8,FALSE)),ISERROR(VLOOKUP(L565&amp;"-"&amp;E565,'Np Quality'!A:M,8,FALSE))),"-",VLOOKUP(L565&amp;"-"&amp;E565,'Np Quality'!A:M,8,FALSE)))</f>
        <v>-</v>
      </c>
      <c r="R565" s="283" t="str">
        <f>IF(ISBLANK(L566),"",IF(OR(ISBLANK(VLOOKUP(L566&amp;"-"&amp;E566,'Np Quality'!A:M,9,FALSE)),ISERROR(VLOOKUP(L566&amp;"-"&amp;E566,'Np Quality'!A:M,9,FALSE))),"-",VLOOKUP(L566&amp;"-"&amp;E566,'Np Quality'!A:M,9,FALSE)))</f>
        <v>-</v>
      </c>
      <c r="S565" s="394"/>
      <c r="T565" s="395" t="str">
        <f t="shared" si="93"/>
        <v>V1-MB1</v>
      </c>
      <c r="U565" s="395" t="str">
        <f t="shared" si="90"/>
        <v>SIS</v>
      </c>
      <c r="V565" s="401">
        <v>3.77</v>
      </c>
      <c r="W565" s="282"/>
    </row>
    <row r="566" spans="1:23">
      <c r="A566" s="382" t="str">
        <f t="shared" si="91"/>
        <v>C1-05-11</v>
      </c>
      <c r="B566" s="383">
        <f t="shared" si="106"/>
        <v>1</v>
      </c>
      <c r="C566" s="236" t="s">
        <v>43</v>
      </c>
      <c r="D566" s="282">
        <v>46098</v>
      </c>
      <c r="E566" s="384">
        <f t="shared" si="92"/>
        <v>46098</v>
      </c>
      <c r="F566" s="388">
        <v>0</v>
      </c>
      <c r="G566" s="243">
        <v>11</v>
      </c>
      <c r="H566" s="244" t="s">
        <v>187</v>
      </c>
      <c r="I566" s="243">
        <v>5</v>
      </c>
      <c r="J566" s="244" t="s">
        <v>166</v>
      </c>
      <c r="K566" s="244" t="s">
        <v>122</v>
      </c>
      <c r="L566" s="244" t="s">
        <v>142</v>
      </c>
      <c r="M566" s="244" t="s">
        <v>213</v>
      </c>
      <c r="N566" s="290">
        <v>2.4</v>
      </c>
      <c r="O566" s="391" t="str">
        <f>IF(ISBLANK(L666),"",IF(OR(ISBLANK(VLOOKUP(L666&amp;"-"&amp;E666,'Np Quality'!A:M,6,FALSE)),ISERROR(VLOOKUP(L666&amp;"-"&amp;E666,'Np Quality'!A:M,6,FALSE))),"-",VLOOKUP(L666&amp;"-"&amp;E666,'Np Quality'!A:M,6,FALSE)))</f>
        <v/>
      </c>
      <c r="P566" s="391" t="str">
        <f>IF(ISBLANK(L576),"",IF(OR(ISBLANK(VLOOKUP(L576&amp;"-"&amp;E576,'Np Quality'!A:M,7,FALSE)),ISERROR(VLOOKUP(L576&amp;"-"&amp;E576,'Np Quality'!A:M,7,FALSE))),"-",VLOOKUP(L576&amp;"-"&amp;E576,'Np Quality'!A:M,7,FALSE)))</f>
        <v>-</v>
      </c>
      <c r="Q566" s="391" t="str">
        <f>IF(ISBLANK(L566),"",IF(OR(ISBLANK(VLOOKUP(L566&amp;"-"&amp;E566,'Np Quality'!A:M,8,FALSE)),ISERROR(VLOOKUP(L566&amp;"-"&amp;E566,'Np Quality'!A:M,8,FALSE))),"-",VLOOKUP(L566&amp;"-"&amp;E566,'Np Quality'!A:M,8,FALSE)))</f>
        <v>-</v>
      </c>
      <c r="R566" s="283" t="str">
        <f>IF(ISBLANK(L566),"",IF(OR(ISBLANK(VLOOKUP(L566&amp;"-"&amp;E566,'Np Quality'!A:M,9,FALSE)),ISERROR(VLOOKUP(L566&amp;"-"&amp;E566,'Np Quality'!A:M,9,FALSE))),"-",VLOOKUP(L566&amp;"-"&amp;E566,'Np Quality'!A:M,9,FALSE)))</f>
        <v>-</v>
      </c>
      <c r="S566" s="394"/>
      <c r="T566" s="395" t="str">
        <f t="shared" si="93"/>
        <v>V1-MA1</v>
      </c>
      <c r="U566" s="395" t="str">
        <f t="shared" si="90"/>
        <v>SIS</v>
      </c>
      <c r="V566" s="401">
        <v>3.76</v>
      </c>
      <c r="W566" s="282"/>
    </row>
    <row r="567" spans="1:23">
      <c r="A567" s="382" t="str">
        <f t="shared" si="91"/>
        <v>C1-06-11</v>
      </c>
      <c r="B567" s="383">
        <f t="shared" si="106"/>
        <v>1</v>
      </c>
      <c r="C567" s="236" t="s">
        <v>43</v>
      </c>
      <c r="D567" s="282">
        <v>46099</v>
      </c>
      <c r="E567" s="384">
        <f t="shared" si="92"/>
        <v>46099</v>
      </c>
      <c r="F567" s="388">
        <v>0</v>
      </c>
      <c r="G567" s="243">
        <v>11</v>
      </c>
      <c r="H567" s="244" t="s">
        <v>187</v>
      </c>
      <c r="I567" s="243">
        <v>6</v>
      </c>
      <c r="J567" s="244" t="s">
        <v>166</v>
      </c>
      <c r="K567" s="244" t="s">
        <v>122</v>
      </c>
      <c r="L567" s="244" t="s">
        <v>142</v>
      </c>
      <c r="M567" s="244" t="s">
        <v>213</v>
      </c>
      <c r="N567" s="290">
        <v>2.4</v>
      </c>
      <c r="O567" s="391" t="str">
        <f>IF(ISBLANK(L667),"",IF(OR(ISBLANK(VLOOKUP(L667&amp;"-"&amp;E667,'Np Quality'!A:M,6,FALSE)),ISERROR(VLOOKUP(L667&amp;"-"&amp;E667,'Np Quality'!A:M,6,FALSE))),"-",VLOOKUP(L667&amp;"-"&amp;E667,'Np Quality'!A:M,6,FALSE)))</f>
        <v/>
      </c>
      <c r="P567" s="391" t="str">
        <f>IF(ISBLANK(L567),"",IF(OR(ISBLANK(VLOOKUP(L567&amp;"-"&amp;E567,'Np Quality'!A:M,7,FALSE)),ISERROR(VLOOKUP(L567&amp;"-"&amp;E567,'Np Quality'!A:M,7,FALSE))),"-",VLOOKUP(L567&amp;"-"&amp;E567,'Np Quality'!A:M,7,FALSE)))</f>
        <v>-</v>
      </c>
      <c r="Q567" s="391" t="str">
        <f>IF(ISBLANK(L577),"",IF(OR(ISBLANK(VLOOKUP(L577&amp;"-"&amp;E577,'Np Quality'!A:M,8,FALSE)),ISERROR(VLOOKUP(L577&amp;"-"&amp;E577,'Np Quality'!A:M,8,FALSE))),"-",VLOOKUP(L577&amp;"-"&amp;E577,'Np Quality'!A:M,8,FALSE)))</f>
        <v>-</v>
      </c>
      <c r="R567" s="283" t="str">
        <f>IF(ISBLANK(L567),"",IF(OR(ISBLANK(VLOOKUP(L567&amp;"-"&amp;E567,'Np Quality'!A:M,9,FALSE)),ISERROR(VLOOKUP(L567&amp;"-"&amp;E567,'Np Quality'!A:M,9,FALSE))),"-",VLOOKUP(L567&amp;"-"&amp;E567,'Np Quality'!A:M,9,FALSE)))</f>
        <v>-</v>
      </c>
      <c r="S567" s="394"/>
      <c r="T567" s="395" t="str">
        <f t="shared" si="93"/>
        <v>V1-MA1</v>
      </c>
      <c r="U567" s="395" t="str">
        <f t="shared" si="90"/>
        <v>SIS</v>
      </c>
      <c r="V567" s="401">
        <v>3.79</v>
      </c>
      <c r="W567" s="282"/>
    </row>
    <row r="568" spans="1:23">
      <c r="A568" s="382" t="str">
        <f t="shared" si="91"/>
        <v>C1-07-11</v>
      </c>
      <c r="B568" s="383">
        <f t="shared" si="106"/>
        <v>1</v>
      </c>
      <c r="C568" s="236" t="s">
        <v>43</v>
      </c>
      <c r="D568" s="282">
        <v>46099</v>
      </c>
      <c r="E568" s="384">
        <f t="shared" si="92"/>
        <v>46099</v>
      </c>
      <c r="F568" s="388">
        <v>0</v>
      </c>
      <c r="G568" s="243">
        <v>11</v>
      </c>
      <c r="H568" s="244" t="s">
        <v>187</v>
      </c>
      <c r="I568" s="243">
        <v>7</v>
      </c>
      <c r="J568" s="244" t="s">
        <v>166</v>
      </c>
      <c r="K568" s="244" t="s">
        <v>122</v>
      </c>
      <c r="L568" s="244" t="s">
        <v>163</v>
      </c>
      <c r="M568" s="244" t="s">
        <v>213</v>
      </c>
      <c r="N568" s="290">
        <v>2.4</v>
      </c>
      <c r="O568" s="391" t="str">
        <f>IF(ISBLANK(L668),"",IF(OR(ISBLANK(VLOOKUP(L668&amp;"-"&amp;E668,'Np Quality'!A:M,6,FALSE)),ISERROR(VLOOKUP(L668&amp;"-"&amp;E668,'Np Quality'!A:M,6,FALSE))),"-",VLOOKUP(L668&amp;"-"&amp;E668,'Np Quality'!A:M,6,FALSE)))</f>
        <v/>
      </c>
      <c r="P568" s="391" t="str">
        <f>IF(ISBLANK(L568),"",IF(OR(ISBLANK(VLOOKUP(L568&amp;"-"&amp;E568,'Np Quality'!A:M,7,FALSE)),ISERROR(VLOOKUP(L568&amp;"-"&amp;E568,'Np Quality'!A:M,7,FALSE))),"-",VLOOKUP(L568&amp;"-"&amp;E568,'Np Quality'!A:M,7,FALSE)))</f>
        <v>-</v>
      </c>
      <c r="Q568" s="391" t="str">
        <f>IF(ISBLANK(L578),"",IF(OR(ISBLANK(VLOOKUP(L578&amp;"-"&amp;E578,'Np Quality'!A:M,8,FALSE)),ISERROR(VLOOKUP(L578&amp;"-"&amp;E578,'Np Quality'!A:M,8,FALSE))),"-",VLOOKUP(L578&amp;"-"&amp;E578,'Np Quality'!A:M,8,FALSE)))</f>
        <v>-</v>
      </c>
      <c r="R568" s="283" t="str">
        <f>IF(ISBLANK(L568),"",IF(OR(ISBLANK(VLOOKUP(L568&amp;"-"&amp;E568,'Np Quality'!A:M,9,FALSE)),ISERROR(VLOOKUP(L568&amp;"-"&amp;E568,'Np Quality'!A:M,9,FALSE))),"-",VLOOKUP(L568&amp;"-"&amp;E568,'Np Quality'!A:M,9,FALSE)))</f>
        <v>-</v>
      </c>
      <c r="S568" s="394"/>
      <c r="T568" s="395" t="str">
        <f t="shared" si="93"/>
        <v>V1-MB1</v>
      </c>
      <c r="U568" s="395" t="str">
        <f t="shared" si="90"/>
        <v>SIS</v>
      </c>
      <c r="V568" s="402">
        <v>3.8</v>
      </c>
      <c r="W568" s="282"/>
    </row>
    <row r="569" spans="1:23">
      <c r="A569" s="382" t="str">
        <f t="shared" si="91"/>
        <v>C1-08-11</v>
      </c>
      <c r="B569" s="383">
        <f t="shared" si="106"/>
        <v>1</v>
      </c>
      <c r="C569" s="236" t="s">
        <v>43</v>
      </c>
      <c r="D569" s="282">
        <v>46099</v>
      </c>
      <c r="E569" s="384">
        <f t="shared" si="92"/>
        <v>46099</v>
      </c>
      <c r="F569" s="388">
        <v>0</v>
      </c>
      <c r="G569" s="243">
        <v>11</v>
      </c>
      <c r="H569" s="244" t="s">
        <v>187</v>
      </c>
      <c r="I569" s="243">
        <v>8</v>
      </c>
      <c r="J569" s="244" t="s">
        <v>166</v>
      </c>
      <c r="K569" s="244" t="s">
        <v>122</v>
      </c>
      <c r="L569" s="244" t="s">
        <v>163</v>
      </c>
      <c r="M569" s="244" t="s">
        <v>213</v>
      </c>
      <c r="N569" s="290">
        <v>2.4</v>
      </c>
      <c r="O569" s="391" t="str">
        <f>IF(ISBLANK(L669),"",IF(OR(ISBLANK(VLOOKUP(L669&amp;"-"&amp;E669,'Np Quality'!A:M,6,FALSE)),ISERROR(VLOOKUP(L669&amp;"-"&amp;E669,'Np Quality'!A:M,6,FALSE))),"-",VLOOKUP(L669&amp;"-"&amp;E669,'Np Quality'!A:M,6,FALSE)))</f>
        <v/>
      </c>
      <c r="P569" s="391" t="str">
        <f>IF(ISBLANK(L569),"",IF(OR(ISBLANK(VLOOKUP(L569&amp;"-"&amp;E569,'Np Quality'!A:M,7,FALSE)),ISERROR(VLOOKUP(L569&amp;"-"&amp;E569,'Np Quality'!A:M,7,FALSE))),"-",VLOOKUP(L569&amp;"-"&amp;E569,'Np Quality'!A:M,7,FALSE)))</f>
        <v>-</v>
      </c>
      <c r="Q569" s="391" t="str">
        <f>IF(ISBLANK(L579),"",IF(OR(ISBLANK(VLOOKUP(L579&amp;"-"&amp;E579,'Np Quality'!A:M,8,FALSE)),ISERROR(VLOOKUP(L579&amp;"-"&amp;E579,'Np Quality'!A:M,8,FALSE))),"-",VLOOKUP(L579&amp;"-"&amp;E579,'Np Quality'!A:M,8,FALSE)))</f>
        <v>-</v>
      </c>
      <c r="R569" s="283" t="str">
        <f>IF(ISBLANK(L569),"",IF(OR(ISBLANK(VLOOKUP(L569&amp;"-"&amp;E569,'Np Quality'!A:M,9,FALSE)),ISERROR(VLOOKUP(L569&amp;"-"&amp;E569,'Np Quality'!A:M,9,FALSE))),"-",VLOOKUP(L569&amp;"-"&amp;E569,'Np Quality'!A:M,9,FALSE)))</f>
        <v>-</v>
      </c>
      <c r="S569" s="394"/>
      <c r="T569" s="395" t="str">
        <f t="shared" si="93"/>
        <v>V1-MB1</v>
      </c>
      <c r="U569" s="395" t="str">
        <f t="shared" si="90"/>
        <v>SIS</v>
      </c>
      <c r="V569" s="402">
        <v>3.8</v>
      </c>
      <c r="W569" s="282"/>
    </row>
    <row r="570" spans="1:23">
      <c r="A570" s="382" t="str">
        <f t="shared" si="91"/>
        <v>D1-01-11</v>
      </c>
      <c r="B570" s="383">
        <f t="shared" si="106"/>
        <v>1</v>
      </c>
      <c r="C570" s="236" t="s">
        <v>43</v>
      </c>
      <c r="D570" s="282">
        <v>46100</v>
      </c>
      <c r="E570" s="384">
        <f t="shared" si="92"/>
        <v>46100</v>
      </c>
      <c r="F570" s="388">
        <v>0</v>
      </c>
      <c r="G570" s="243">
        <v>11</v>
      </c>
      <c r="H570" s="244" t="s">
        <v>205</v>
      </c>
      <c r="I570" s="243">
        <v>1</v>
      </c>
      <c r="J570" s="244" t="s">
        <v>166</v>
      </c>
      <c r="K570" s="244" t="s">
        <v>122</v>
      </c>
      <c r="L570" s="244" t="s">
        <v>142</v>
      </c>
      <c r="M570" s="244" t="s">
        <v>213</v>
      </c>
      <c r="N570" s="290">
        <v>2</v>
      </c>
      <c r="O570" s="391" t="str">
        <f>IF(ISBLANK(L670),"",IF(OR(ISBLANK(VLOOKUP(L670&amp;"-"&amp;E670,'Np Quality'!A:M,6,FALSE)),ISERROR(VLOOKUP(L670&amp;"-"&amp;E670,'Np Quality'!A:M,6,FALSE))),"-",VLOOKUP(L670&amp;"-"&amp;E670,'Np Quality'!A:M,6,FALSE)))</f>
        <v/>
      </c>
      <c r="P570" s="391" t="str">
        <f>IF(ISBLANK(L570),"",IF(OR(ISBLANK(VLOOKUP(L570&amp;"-"&amp;E570,'Np Quality'!A:M,7,FALSE)),ISERROR(VLOOKUP(L570&amp;"-"&amp;E570,'Np Quality'!A:M,7,FALSE))),"-",VLOOKUP(L570&amp;"-"&amp;E570,'Np Quality'!A:M,7,FALSE)))</f>
        <v>-</v>
      </c>
      <c r="Q570" s="391" t="str">
        <f>IF(ISBLANK(L580),"",IF(OR(ISBLANK(VLOOKUP(L580&amp;"-"&amp;E580,'Np Quality'!A:M,8,FALSE)),ISERROR(VLOOKUP(L580&amp;"-"&amp;E580,'Np Quality'!A:M,8,FALSE))),"-",VLOOKUP(L580&amp;"-"&amp;E580,'Np Quality'!A:M,8,FALSE)))</f>
        <v/>
      </c>
      <c r="R570" s="283" t="str">
        <f>IF(ISBLANK(L570),"",IF(OR(ISBLANK(VLOOKUP(L570&amp;"-"&amp;E570,'Np Quality'!A:M,9,FALSE)),ISERROR(VLOOKUP(L570&amp;"-"&amp;E570,'Np Quality'!A:M,9,FALSE))),"-",VLOOKUP(L570&amp;"-"&amp;E570,'Np Quality'!A:M,9,FALSE)))</f>
        <v>-</v>
      </c>
      <c r="S570" s="394"/>
      <c r="T570" s="395" t="str">
        <f t="shared" si="93"/>
        <v>V1-MA1</v>
      </c>
      <c r="U570" s="395" t="str">
        <f t="shared" si="90"/>
        <v>SIS</v>
      </c>
      <c r="V570" s="402">
        <v>3.17</v>
      </c>
      <c r="W570" s="282"/>
    </row>
    <row r="571" spans="1:23">
      <c r="A571" s="382" t="str">
        <f t="shared" si="91"/>
        <v>D1-02-11</v>
      </c>
      <c r="B571" s="383">
        <f t="shared" si="106"/>
        <v>1</v>
      </c>
      <c r="C571" s="236" t="s">
        <v>43</v>
      </c>
      <c r="D571" s="282">
        <v>46100</v>
      </c>
      <c r="E571" s="384">
        <f t="shared" si="92"/>
        <v>46100</v>
      </c>
      <c r="F571" s="388">
        <v>0</v>
      </c>
      <c r="G571" s="243">
        <v>11</v>
      </c>
      <c r="H571" s="244" t="s">
        <v>205</v>
      </c>
      <c r="I571" s="243">
        <v>2</v>
      </c>
      <c r="J571" s="244" t="s">
        <v>166</v>
      </c>
      <c r="K571" s="244" t="s">
        <v>122</v>
      </c>
      <c r="L571" s="244" t="s">
        <v>142</v>
      </c>
      <c r="M571" s="244" t="s">
        <v>213</v>
      </c>
      <c r="N571" s="290">
        <v>2</v>
      </c>
      <c r="O571" s="391" t="str">
        <f>IF(ISBLANK(L671),"",IF(OR(ISBLANK(VLOOKUP(L671&amp;"-"&amp;E671,'Np Quality'!A:M,6,FALSE)),ISERROR(VLOOKUP(L671&amp;"-"&amp;E671,'Np Quality'!A:M,6,FALSE))),"-",VLOOKUP(L671&amp;"-"&amp;E671,'Np Quality'!A:M,6,FALSE)))</f>
        <v/>
      </c>
      <c r="P571" s="391" t="str">
        <f>IF(ISBLANK(L571),"",IF(OR(ISBLANK(VLOOKUP(L571&amp;"-"&amp;E571,'Np Quality'!A:M,7,FALSE)),ISERROR(VLOOKUP(L571&amp;"-"&amp;E571,'Np Quality'!A:M,7,FALSE))),"-",VLOOKUP(L571&amp;"-"&amp;E571,'Np Quality'!A:M,7,FALSE)))</f>
        <v>-</v>
      </c>
      <c r="Q571" s="391" t="str">
        <f>IF(ISBLANK(L581),"",IF(OR(ISBLANK(VLOOKUP(L581&amp;"-"&amp;E581,'Np Quality'!A:M,8,FALSE)),ISERROR(VLOOKUP(L581&amp;"-"&amp;E581,'Np Quality'!A:M,8,FALSE))),"-",VLOOKUP(L581&amp;"-"&amp;E581,'Np Quality'!A:M,8,FALSE)))</f>
        <v/>
      </c>
      <c r="R571" s="283" t="str">
        <f>IF(ISBLANK(L571),"",IF(OR(ISBLANK(VLOOKUP(L571&amp;"-"&amp;E571,'Np Quality'!A:M,9,FALSE)),ISERROR(VLOOKUP(L571&amp;"-"&amp;E571,'Np Quality'!A:M,9,FALSE))),"-",VLOOKUP(L571&amp;"-"&amp;E571,'Np Quality'!A:M,9,FALSE)))</f>
        <v>-</v>
      </c>
      <c r="S571" s="394"/>
      <c r="T571" s="395" t="str">
        <f t="shared" si="93"/>
        <v>V1-MA1</v>
      </c>
      <c r="U571" s="395" t="str">
        <f t="shared" si="90"/>
        <v>SIS</v>
      </c>
      <c r="V571" s="402">
        <v>3.16</v>
      </c>
      <c r="W571" s="282"/>
    </row>
    <row r="572" spans="1:23">
      <c r="A572" s="382" t="str">
        <f t="shared" si="91"/>
        <v>D1-03-11</v>
      </c>
      <c r="B572" s="383">
        <f t="shared" si="106"/>
        <v>1</v>
      </c>
      <c r="C572" s="236" t="s">
        <v>43</v>
      </c>
      <c r="D572" s="282">
        <v>46100</v>
      </c>
      <c r="E572" s="384">
        <f t="shared" si="92"/>
        <v>46100</v>
      </c>
      <c r="F572" s="388">
        <v>0</v>
      </c>
      <c r="G572" s="243">
        <v>11</v>
      </c>
      <c r="H572" s="244" t="s">
        <v>205</v>
      </c>
      <c r="I572" s="243">
        <v>3</v>
      </c>
      <c r="J572" s="244" t="s">
        <v>166</v>
      </c>
      <c r="K572" s="244" t="s">
        <v>122</v>
      </c>
      <c r="L572" s="244" t="s">
        <v>163</v>
      </c>
      <c r="M572" s="244" t="s">
        <v>213</v>
      </c>
      <c r="N572" s="290">
        <v>2</v>
      </c>
      <c r="O572" s="391" t="str">
        <f>IF(ISBLANK(L673),"",IF(OR(ISBLANK(VLOOKUP(L673&amp;"-"&amp;E673,'Np Quality'!A:M,6,FALSE)),ISERROR(VLOOKUP(L673&amp;"-"&amp;E673,'Np Quality'!A:M,6,FALSE))),"-",VLOOKUP(L673&amp;"-"&amp;E673,'Np Quality'!A:M,6,FALSE)))</f>
        <v/>
      </c>
      <c r="P572" s="391" t="str">
        <f>IF(ISBLANK(L572),"",IF(OR(ISBLANK(VLOOKUP(L572&amp;"-"&amp;E572,'Np Quality'!A:M,7,FALSE)),ISERROR(VLOOKUP(L572&amp;"-"&amp;E572,'Np Quality'!A:M,7,FALSE))),"-",VLOOKUP(L572&amp;"-"&amp;E572,'Np Quality'!A:M,7,FALSE)))</f>
        <v>-</v>
      </c>
      <c r="Q572" s="391" t="str">
        <f>IF(ISBLANK(L582),"",IF(OR(ISBLANK(VLOOKUP(L582&amp;"-"&amp;E582,'Np Quality'!A:M,8,FALSE)),ISERROR(VLOOKUP(L582&amp;"-"&amp;E582,'Np Quality'!A:M,8,FALSE))),"-",VLOOKUP(L582&amp;"-"&amp;E582,'Np Quality'!A:M,8,FALSE)))</f>
        <v/>
      </c>
      <c r="R572" s="283" t="str">
        <f>IF(ISBLANK(L572),"",IF(OR(ISBLANK(VLOOKUP(L572&amp;"-"&amp;E572,'Np Quality'!A:M,9,FALSE)),ISERROR(VLOOKUP(L572&amp;"-"&amp;E572,'Np Quality'!A:M,9,FALSE))),"-",VLOOKUP(L572&amp;"-"&amp;E572,'Np Quality'!A:M,9,FALSE)))</f>
        <v>-</v>
      </c>
      <c r="S572" s="394"/>
      <c r="T572" s="395" t="str">
        <f t="shared" si="93"/>
        <v>V1-MB1</v>
      </c>
      <c r="U572" s="395" t="str">
        <f t="shared" si="90"/>
        <v>SIS</v>
      </c>
      <c r="V572" s="402">
        <v>3.2</v>
      </c>
      <c r="W572" s="282"/>
    </row>
    <row r="573" spans="1:23">
      <c r="A573" s="382" t="str">
        <f t="shared" si="91"/>
        <v>D1-04-11</v>
      </c>
      <c r="B573" s="383">
        <f t="shared" si="106"/>
        <v>1</v>
      </c>
      <c r="C573" s="236" t="s">
        <v>43</v>
      </c>
      <c r="D573" s="282">
        <v>46100</v>
      </c>
      <c r="E573" s="384">
        <f t="shared" si="92"/>
        <v>46100</v>
      </c>
      <c r="F573" s="388">
        <v>0</v>
      </c>
      <c r="G573" s="243">
        <v>11</v>
      </c>
      <c r="H573" s="244" t="s">
        <v>205</v>
      </c>
      <c r="I573" s="243">
        <v>4</v>
      </c>
      <c r="J573" s="244" t="s">
        <v>166</v>
      </c>
      <c r="K573" s="244" t="s">
        <v>122</v>
      </c>
      <c r="L573" s="244" t="s">
        <v>163</v>
      </c>
      <c r="M573" s="244" t="s">
        <v>213</v>
      </c>
      <c r="N573" s="290">
        <v>2</v>
      </c>
      <c r="O573" s="391" t="str">
        <f>IF(ISBLANK(L673),"",IF(OR(ISBLANK(VLOOKUP(L673&amp;"-"&amp;E673,'Np Quality'!A:M,6,FALSE)),ISERROR(VLOOKUP(L673&amp;"-"&amp;E673,'Np Quality'!A:M,6,FALSE))),"-",VLOOKUP(L673&amp;"-"&amp;E673,'Np Quality'!A:M,6,FALSE)))</f>
        <v/>
      </c>
      <c r="P573" s="391" t="str">
        <f>IF(ISBLANK(L574),"",IF(OR(ISBLANK(VLOOKUP(L574&amp;"-"&amp;E574,'Np Quality'!A:M,7,FALSE)),ISERROR(VLOOKUP(L574&amp;"-"&amp;E574,'Np Quality'!A:M,7,FALSE))),"-",VLOOKUP(L574&amp;"-"&amp;E574,'Np Quality'!A:M,7,FALSE)))</f>
        <v>-</v>
      </c>
      <c r="Q573" s="391" t="str">
        <f>IF(ISBLANK(L583),"",IF(OR(ISBLANK(VLOOKUP(L583&amp;"-"&amp;E583,'Np Quality'!A:M,8,FALSE)),ISERROR(VLOOKUP(L583&amp;"-"&amp;E583,'Np Quality'!A:M,8,FALSE))),"-",VLOOKUP(L583&amp;"-"&amp;E583,'Np Quality'!A:M,8,FALSE)))</f>
        <v/>
      </c>
      <c r="R573" s="283" t="str">
        <f>IF(ISBLANK(L573),"",IF(OR(ISBLANK(VLOOKUP(L573&amp;"-"&amp;E573,'Np Quality'!A:M,9,FALSE)),ISERROR(VLOOKUP(L573&amp;"-"&amp;E573,'Np Quality'!A:M,9,FALSE))),"-",VLOOKUP(L573&amp;"-"&amp;E573,'Np Quality'!A:M,9,FALSE)))</f>
        <v>-</v>
      </c>
      <c r="S573" s="394"/>
      <c r="T573" s="395" t="str">
        <f t="shared" si="93"/>
        <v>V1-MB1</v>
      </c>
      <c r="U573" s="395" t="str">
        <f t="shared" si="90"/>
        <v>SIS</v>
      </c>
      <c r="V573" s="402">
        <v>3.2</v>
      </c>
      <c r="W573" s="282"/>
    </row>
    <row r="574" spans="1:23">
      <c r="A574" s="382" t="str">
        <f t="shared" si="91"/>
        <v>D1-05-11</v>
      </c>
      <c r="B574" s="383">
        <f t="shared" si="106"/>
        <v>1</v>
      </c>
      <c r="C574" s="236" t="s">
        <v>43</v>
      </c>
      <c r="D574" s="282">
        <v>46101</v>
      </c>
      <c r="E574" s="384">
        <f t="shared" si="92"/>
        <v>46101</v>
      </c>
      <c r="F574" s="388">
        <v>0</v>
      </c>
      <c r="G574" s="243">
        <v>11</v>
      </c>
      <c r="H574" s="244" t="s">
        <v>205</v>
      </c>
      <c r="I574" s="243">
        <v>5</v>
      </c>
      <c r="J574" s="244" t="s">
        <v>166</v>
      </c>
      <c r="K574" s="244" t="s">
        <v>122</v>
      </c>
      <c r="L574" s="244" t="s">
        <v>163</v>
      </c>
      <c r="M574" s="244" t="s">
        <v>213</v>
      </c>
      <c r="N574" s="290">
        <v>2</v>
      </c>
      <c r="O574" s="391" t="str">
        <f>IF(ISBLANK(L674),"",IF(OR(ISBLANK(VLOOKUP(L674&amp;"-"&amp;E674,'Np Quality'!A:M,6,FALSE)),ISERROR(VLOOKUP(L674&amp;"-"&amp;E674,'Np Quality'!A:M,6,FALSE))),"-",VLOOKUP(L674&amp;"-"&amp;E674,'Np Quality'!A:M,6,FALSE)))</f>
        <v/>
      </c>
      <c r="P574" s="391" t="str">
        <f>IF(ISBLANK(L574),"",IF(OR(ISBLANK(VLOOKUP(L574&amp;"-"&amp;E574,'Np Quality'!A:M,7,FALSE)),ISERROR(VLOOKUP(L574&amp;"-"&amp;E574,'Np Quality'!A:M,7,FALSE))),"-",VLOOKUP(L574&amp;"-"&amp;E574,'Np Quality'!A:M,7,FALSE)))</f>
        <v>-</v>
      </c>
      <c r="Q574" s="391" t="str">
        <f>IF(ISBLANK(L585),"",IF(OR(ISBLANK(VLOOKUP(L585&amp;"-"&amp;E585,'Np Quality'!A:M,8,FALSE)),ISERROR(VLOOKUP(L585&amp;"-"&amp;E585,'Np Quality'!A:M,8,FALSE))),"-",VLOOKUP(L585&amp;"-"&amp;E585,'Np Quality'!A:M,8,FALSE)))</f>
        <v/>
      </c>
      <c r="R574" s="283" t="str">
        <f>IF(ISBLANK(L574),"",IF(OR(ISBLANK(VLOOKUP(L574&amp;"-"&amp;E574,'Np Quality'!A:M,9,FALSE)),ISERROR(VLOOKUP(L574&amp;"-"&amp;E574,'Np Quality'!A:M,9,FALSE))),"-",VLOOKUP(L574&amp;"-"&amp;E574,'Np Quality'!A:M,9,FALSE)))</f>
        <v>-</v>
      </c>
      <c r="S574" s="394"/>
      <c r="T574" s="395" t="str">
        <f t="shared" si="93"/>
        <v>V1-MB1</v>
      </c>
      <c r="U574" s="395" t="str">
        <f t="shared" si="90"/>
        <v>SIS</v>
      </c>
      <c r="V574" s="402">
        <v>3.16</v>
      </c>
      <c r="W574" s="282"/>
    </row>
    <row r="575" spans="1:23">
      <c r="A575" s="382" t="str">
        <f t="shared" si="91"/>
        <v>D1-06-11</v>
      </c>
      <c r="B575" s="383">
        <f t="shared" si="106"/>
        <v>1</v>
      </c>
      <c r="C575" s="236" t="s">
        <v>43</v>
      </c>
      <c r="D575" s="282">
        <v>46101</v>
      </c>
      <c r="E575" s="384">
        <f t="shared" si="92"/>
        <v>46101</v>
      </c>
      <c r="F575" s="388">
        <v>0</v>
      </c>
      <c r="G575" s="243">
        <v>11</v>
      </c>
      <c r="H575" s="244" t="s">
        <v>205</v>
      </c>
      <c r="I575" s="243">
        <v>6</v>
      </c>
      <c r="J575" s="244" t="s">
        <v>166</v>
      </c>
      <c r="K575" s="244" t="s">
        <v>122</v>
      </c>
      <c r="L575" s="244" t="s">
        <v>142</v>
      </c>
      <c r="M575" s="244" t="s">
        <v>213</v>
      </c>
      <c r="N575" s="290">
        <v>2</v>
      </c>
      <c r="O575" s="391" t="str">
        <f>IF(ISBLANK(L675),"",IF(OR(ISBLANK(VLOOKUP(L675&amp;"-"&amp;E675,'Np Quality'!A:M,6,FALSE)),ISERROR(VLOOKUP(L675&amp;"-"&amp;E675,'Np Quality'!A:M,6,FALSE))),"-",VLOOKUP(L675&amp;"-"&amp;E675,'Np Quality'!A:M,6,FALSE)))</f>
        <v/>
      </c>
      <c r="P575" s="391" t="str">
        <f>IF(ISBLANK(L575),"",IF(OR(ISBLANK(VLOOKUP(L575&amp;"-"&amp;E575,'Np Quality'!A:M,7,FALSE)),ISERROR(VLOOKUP(L575&amp;"-"&amp;E575,'Np Quality'!A:M,7,FALSE))),"-",VLOOKUP(L575&amp;"-"&amp;E575,'Np Quality'!A:M,7,FALSE)))</f>
        <v>-</v>
      </c>
      <c r="Q575" s="391" t="str">
        <f>IF(ISBLANK(L585),"",IF(OR(ISBLANK(VLOOKUP(L585&amp;"-"&amp;E585,'Np Quality'!A:M,8,FALSE)),ISERROR(VLOOKUP(L585&amp;"-"&amp;E585,'Np Quality'!A:M,8,FALSE))),"-",VLOOKUP(L585&amp;"-"&amp;E585,'Np Quality'!A:M,8,FALSE)))</f>
        <v/>
      </c>
      <c r="R575" s="283" t="str">
        <f>IF(ISBLANK(L576),"",IF(OR(ISBLANK(VLOOKUP(L576&amp;"-"&amp;E576,'Np Quality'!A:M,9,FALSE)),ISERROR(VLOOKUP(L576&amp;"-"&amp;E576,'Np Quality'!A:M,9,FALSE))),"-",VLOOKUP(L576&amp;"-"&amp;E576,'Np Quality'!A:M,9,FALSE)))</f>
        <v>-</v>
      </c>
      <c r="S575" s="394"/>
      <c r="T575" s="395" t="str">
        <f t="shared" si="93"/>
        <v>V1-MA1</v>
      </c>
      <c r="U575" s="395" t="str">
        <f t="shared" si="90"/>
        <v>SIS</v>
      </c>
      <c r="V575" s="402">
        <v>3.18</v>
      </c>
      <c r="W575" s="282"/>
    </row>
    <row r="576" spans="1:23">
      <c r="A576" s="382" t="str">
        <f t="shared" si="91"/>
        <v>D1-07-11</v>
      </c>
      <c r="B576" s="383">
        <f t="shared" si="106"/>
        <v>1</v>
      </c>
      <c r="C576" s="236" t="s">
        <v>43</v>
      </c>
      <c r="D576" s="282">
        <v>46101</v>
      </c>
      <c r="E576" s="384">
        <f t="shared" si="92"/>
        <v>46101</v>
      </c>
      <c r="F576" s="388">
        <v>0</v>
      </c>
      <c r="G576" s="243">
        <v>11</v>
      </c>
      <c r="H576" s="244" t="s">
        <v>205</v>
      </c>
      <c r="I576" s="243">
        <v>7</v>
      </c>
      <c r="J576" s="244" t="s">
        <v>166</v>
      </c>
      <c r="K576" s="244" t="s">
        <v>122</v>
      </c>
      <c r="L576" s="244" t="s">
        <v>142</v>
      </c>
      <c r="M576" s="244" t="s">
        <v>213</v>
      </c>
      <c r="N576" s="290">
        <v>2</v>
      </c>
      <c r="O576" s="391" t="str">
        <f>IF(ISBLANK(L676),"",IF(OR(ISBLANK(VLOOKUP(L676&amp;"-"&amp;E676,'Np Quality'!A:M,6,FALSE)),ISERROR(VLOOKUP(L676&amp;"-"&amp;E676,'Np Quality'!A:M,6,FALSE))),"-",VLOOKUP(L676&amp;"-"&amp;E676,'Np Quality'!A:M,6,FALSE)))</f>
        <v/>
      </c>
      <c r="P576" s="391" t="str">
        <f>IF(ISBLANK(L576),"",IF(OR(ISBLANK(VLOOKUP(L576&amp;"-"&amp;E576,'Np Quality'!A:M,7,FALSE)),ISERROR(VLOOKUP(L576&amp;"-"&amp;E576,'Np Quality'!A:M,7,FALSE))),"-",VLOOKUP(L576&amp;"-"&amp;E576,'Np Quality'!A:M,7,FALSE)))</f>
        <v>-</v>
      </c>
      <c r="Q576" s="391" t="str">
        <f>IF(ISBLANK(L586),"",IF(OR(ISBLANK(VLOOKUP(L586&amp;"-"&amp;E586,'Np Quality'!A:M,8,FALSE)),ISERROR(VLOOKUP(L586&amp;"-"&amp;E586,'Np Quality'!A:M,8,FALSE))),"-",VLOOKUP(L586&amp;"-"&amp;E586,'Np Quality'!A:M,8,FALSE)))</f>
        <v/>
      </c>
      <c r="R576" s="283" t="str">
        <f>IF(ISBLANK(L576),"",IF(OR(ISBLANK(VLOOKUP(L576&amp;"-"&amp;E576,'Np Quality'!A:M,9,FALSE)),ISERROR(VLOOKUP(L576&amp;"-"&amp;E576,'Np Quality'!A:M,9,FALSE))),"-",VLOOKUP(L576&amp;"-"&amp;E576,'Np Quality'!A:M,9,FALSE)))</f>
        <v>-</v>
      </c>
      <c r="S576" s="394"/>
      <c r="T576" s="395" t="str">
        <f t="shared" si="93"/>
        <v>V1-MA1</v>
      </c>
      <c r="U576" s="395" t="str">
        <f t="shared" ref="U576:U639" si="107">IF(ISNUMBER(B576),CHOOSE(B576,M576,M576&amp;","&amp;M577,M576&amp;","&amp;M577&amp;","&amp;M578,M576&amp;","&amp;M577&amp;","&amp;M578&amp;","&amp;M579),"")</f>
        <v>SIS</v>
      </c>
      <c r="V576" s="402">
        <v>3.18</v>
      </c>
      <c r="W576" s="282"/>
    </row>
    <row r="577" spans="1:23">
      <c r="A577" s="382" t="str">
        <f t="shared" si="91"/>
        <v>D1-08-11</v>
      </c>
      <c r="B577" s="383">
        <f t="shared" si="106"/>
        <v>1</v>
      </c>
      <c r="C577" s="236" t="s">
        <v>43</v>
      </c>
      <c r="D577" s="282">
        <v>46102</v>
      </c>
      <c r="E577" s="384">
        <f t="shared" si="92"/>
        <v>46102</v>
      </c>
      <c r="F577" s="388">
        <v>0</v>
      </c>
      <c r="G577" s="243">
        <v>11</v>
      </c>
      <c r="H577" s="244" t="s">
        <v>205</v>
      </c>
      <c r="I577" s="243">
        <v>8</v>
      </c>
      <c r="J577" s="244" t="s">
        <v>166</v>
      </c>
      <c r="K577" s="244" t="s">
        <v>122</v>
      </c>
      <c r="L577" s="244" t="s">
        <v>142</v>
      </c>
      <c r="M577" s="244" t="s">
        <v>213</v>
      </c>
      <c r="N577" s="290">
        <v>2</v>
      </c>
      <c r="O577" s="391" t="str">
        <f>IF(ISBLANK(L677),"",IF(OR(ISBLANK(VLOOKUP(L677&amp;"-"&amp;E677,'Np Quality'!A:M,6,FALSE)),ISERROR(VLOOKUP(L677&amp;"-"&amp;E677,'Np Quality'!A:M,6,FALSE))),"-",VLOOKUP(L677&amp;"-"&amp;E677,'Np Quality'!A:M,6,FALSE)))</f>
        <v/>
      </c>
      <c r="P577" s="391" t="str">
        <f>IF(ISBLANK(L577),"",IF(OR(ISBLANK(VLOOKUP(L577&amp;"-"&amp;E577,'Np Quality'!A:M,7,FALSE)),ISERROR(VLOOKUP(L577&amp;"-"&amp;E577,'Np Quality'!A:M,7,FALSE))),"-",VLOOKUP(L577&amp;"-"&amp;E577,'Np Quality'!A:M,7,FALSE)))</f>
        <v>-</v>
      </c>
      <c r="Q577" s="391" t="str">
        <f>IF(ISBLANK(L577),"",IF(OR(ISBLANK(VLOOKUP(L577&amp;"-"&amp;E577,'Np Quality'!A:M,8,FALSE)),ISERROR(VLOOKUP(L577&amp;"-"&amp;E577,'Np Quality'!A:M,8,FALSE))),"-",VLOOKUP(L577&amp;"-"&amp;E577,'Np Quality'!A:M,8,FALSE)))</f>
        <v>-</v>
      </c>
      <c r="R577" s="283" t="str">
        <f>IF(ISBLANK(L587),"",IF(OR(ISBLANK(VLOOKUP(L587&amp;"-"&amp;E587,'Np Quality'!A:M,9,FALSE)),ISERROR(VLOOKUP(L587&amp;"-"&amp;E587,'Np Quality'!A:M,9,FALSE))),"-",VLOOKUP(L587&amp;"-"&amp;E587,'Np Quality'!A:M,9,FALSE)))</f>
        <v/>
      </c>
      <c r="S577" s="394"/>
      <c r="T577" s="395" t="str">
        <f t="shared" si="93"/>
        <v>V1-MA1</v>
      </c>
      <c r="U577" s="395" t="str">
        <f t="shared" si="107"/>
        <v>SIS</v>
      </c>
      <c r="V577" s="402">
        <v>3.2</v>
      </c>
      <c r="W577" s="282"/>
    </row>
    <row r="578" spans="1:23">
      <c r="A578" s="382" t="str">
        <f t="shared" si="91"/>
        <v>D1-09-11</v>
      </c>
      <c r="B578" s="383">
        <f t="shared" si="106"/>
        <v>1</v>
      </c>
      <c r="C578" s="236" t="s">
        <v>43</v>
      </c>
      <c r="D578" s="282">
        <v>46102</v>
      </c>
      <c r="E578" s="384">
        <f t="shared" si="92"/>
        <v>46102</v>
      </c>
      <c r="F578" s="388">
        <v>0</v>
      </c>
      <c r="G578" s="243">
        <v>11</v>
      </c>
      <c r="H578" s="244" t="s">
        <v>205</v>
      </c>
      <c r="I578" s="243">
        <v>9</v>
      </c>
      <c r="J578" s="244" t="s">
        <v>166</v>
      </c>
      <c r="K578" s="244" t="s">
        <v>122</v>
      </c>
      <c r="L578" s="244" t="s">
        <v>163</v>
      </c>
      <c r="M578" s="244" t="s">
        <v>213</v>
      </c>
      <c r="N578" s="290">
        <v>2</v>
      </c>
      <c r="O578" s="391" t="str">
        <f>IF(ISBLANK(L678),"",IF(OR(ISBLANK(VLOOKUP(L678&amp;"-"&amp;E678,'Np Quality'!A:M,6,FALSE)),ISERROR(VLOOKUP(L678&amp;"-"&amp;E678,'Np Quality'!A:M,6,FALSE))),"-",VLOOKUP(L678&amp;"-"&amp;E678,'Np Quality'!A:M,6,FALSE)))</f>
        <v/>
      </c>
      <c r="P578" s="391" t="str">
        <f>IF(ISBLANK(L578),"",IF(OR(ISBLANK(VLOOKUP(L578&amp;"-"&amp;E578,'Np Quality'!A:M,7,FALSE)),ISERROR(VLOOKUP(L578&amp;"-"&amp;E578,'Np Quality'!A:M,7,FALSE))),"-",VLOOKUP(L578&amp;"-"&amp;E578,'Np Quality'!A:M,7,FALSE)))</f>
        <v>-</v>
      </c>
      <c r="Q578" s="391" t="str">
        <f>IF(ISBLANK(L578),"",IF(OR(ISBLANK(VLOOKUP(L578&amp;"-"&amp;E578,'Np Quality'!A:M,8,FALSE)),ISERROR(VLOOKUP(L578&amp;"-"&amp;E578,'Np Quality'!A:M,8,FALSE))),"-",VLOOKUP(L578&amp;"-"&amp;E578,'Np Quality'!A:M,8,FALSE)))</f>
        <v>-</v>
      </c>
      <c r="R578" s="283" t="str">
        <f>IF(ISBLANK(L588),"",IF(OR(ISBLANK(VLOOKUP(L588&amp;"-"&amp;E588,'Np Quality'!A:M,9,FALSE)),ISERROR(VLOOKUP(L588&amp;"-"&amp;E588,'Np Quality'!A:M,9,FALSE))),"-",VLOOKUP(L588&amp;"-"&amp;E588,'Np Quality'!A:M,9,FALSE)))</f>
        <v/>
      </c>
      <c r="S578" s="394"/>
      <c r="T578" s="395" t="str">
        <f t="shared" si="93"/>
        <v>V1-MB1</v>
      </c>
      <c r="U578" s="395" t="str">
        <f t="shared" si="107"/>
        <v>SIS</v>
      </c>
      <c r="V578" s="402">
        <v>3.1</v>
      </c>
      <c r="W578" s="282"/>
    </row>
    <row r="579" spans="1:23">
      <c r="A579" s="382" t="str">
        <f t="shared" ref="A579:A642" si="108">IF(ISBLANK(H579),"",H579&amp;"-"&amp;IF(OR(LEN(I579)=1,LEN(I579)=4),"0"&amp;I579,I579)&amp;"-"&amp;IF(LEN(G579)=1,"0"&amp;G579,G579))</f>
        <v>D1-10-11</v>
      </c>
      <c r="B579" s="383">
        <f t="shared" si="106"/>
        <v>1</v>
      </c>
      <c r="C579" s="236" t="s">
        <v>43</v>
      </c>
      <c r="D579" s="282">
        <v>46102</v>
      </c>
      <c r="E579" s="384">
        <f t="shared" ref="E579:E642" si="109">IF(ISBLANK(D579),"",D579-F579)</f>
        <v>46102</v>
      </c>
      <c r="F579" s="388">
        <v>0</v>
      </c>
      <c r="G579" s="243">
        <v>11</v>
      </c>
      <c r="H579" s="244" t="s">
        <v>205</v>
      </c>
      <c r="I579" s="243">
        <v>10</v>
      </c>
      <c r="J579" s="244" t="s">
        <v>166</v>
      </c>
      <c r="K579" s="244" t="s">
        <v>122</v>
      </c>
      <c r="L579" s="244" t="s">
        <v>163</v>
      </c>
      <c r="M579" s="244" t="s">
        <v>213</v>
      </c>
      <c r="N579" s="290">
        <v>2</v>
      </c>
      <c r="O579" s="391" t="str">
        <f>IF(ISBLANK(L679),"",IF(OR(ISBLANK(VLOOKUP(L679&amp;"-"&amp;E679,'Np Quality'!A:M,6,FALSE)),ISERROR(VLOOKUP(L679&amp;"-"&amp;E679,'Np Quality'!A:M,6,FALSE))),"-",VLOOKUP(L679&amp;"-"&amp;E679,'Np Quality'!A:M,6,FALSE)))</f>
        <v/>
      </c>
      <c r="P579" s="391" t="str">
        <f>IF(ISBLANK(L579),"",IF(OR(ISBLANK(VLOOKUP(L579&amp;"-"&amp;E579,'Np Quality'!A:M,7,FALSE)),ISERROR(VLOOKUP(L579&amp;"-"&amp;E579,'Np Quality'!A:M,7,FALSE))),"-",VLOOKUP(L579&amp;"-"&amp;E579,'Np Quality'!A:M,7,FALSE)))</f>
        <v>-</v>
      </c>
      <c r="Q579" s="391" t="str">
        <f>IF(ISBLANK(L579),"",IF(OR(ISBLANK(VLOOKUP(L579&amp;"-"&amp;E579,'Np Quality'!A:M,8,FALSE)),ISERROR(VLOOKUP(L579&amp;"-"&amp;E579,'Np Quality'!A:M,8,FALSE))),"-",VLOOKUP(L579&amp;"-"&amp;E579,'Np Quality'!A:M,8,FALSE)))</f>
        <v>-</v>
      </c>
      <c r="R579" s="283" t="str">
        <f>IF(ISBLANK(L589),"",IF(OR(ISBLANK(VLOOKUP(L589&amp;"-"&amp;E589,'Np Quality'!A:M,9,FALSE)),ISERROR(VLOOKUP(L589&amp;"-"&amp;E589,'Np Quality'!A:M,9,FALSE))),"-",VLOOKUP(L589&amp;"-"&amp;E589,'Np Quality'!A:M,9,FALSE)))</f>
        <v/>
      </c>
      <c r="S579" s="394"/>
      <c r="T579" s="395" t="str">
        <f t="shared" ref="T579:T645" si="110">IF(ISNUMBER(B579),CHOOSE(B579,L579,L579&amp;","&amp;L580,L579&amp;","&amp;L580&amp;","&amp;L581,L579&amp;","&amp;L580&amp;","&amp;L581&amp;","&amp;L582),"")</f>
        <v>V1-MB1</v>
      </c>
      <c r="U579" s="395" t="str">
        <f t="shared" si="107"/>
        <v>SIS</v>
      </c>
      <c r="V579" s="402">
        <v>3.1</v>
      </c>
      <c r="W579" s="282"/>
    </row>
    <row r="580" spans="1:23">
      <c r="A580" s="382" t="str">
        <f t="shared" si="108"/>
        <v/>
      </c>
      <c r="B580" s="383" t="str">
        <f t="shared" si="106"/>
        <v/>
      </c>
      <c r="C580" s="236"/>
      <c r="D580" s="282"/>
      <c r="E580" s="384" t="str">
        <f t="shared" si="109"/>
        <v/>
      </c>
      <c r="F580" s="388"/>
      <c r="G580" s="243"/>
      <c r="H580" s="244"/>
      <c r="I580" s="243"/>
      <c r="J580" s="244"/>
      <c r="K580" s="244"/>
      <c r="L580" s="244"/>
      <c r="M580" s="244"/>
      <c r="N580" s="290"/>
      <c r="O580" s="391" t="str">
        <f>IF(ISBLANK(L680),"",IF(OR(ISBLANK(VLOOKUP(L680&amp;"-"&amp;E680,'Np Quality'!A:M,6,FALSE)),ISERROR(VLOOKUP(L680&amp;"-"&amp;E680,'Np Quality'!A:M,6,FALSE))),"-",VLOOKUP(L680&amp;"-"&amp;E680,'Np Quality'!A:M,6,FALSE)))</f>
        <v/>
      </c>
      <c r="P580" s="391" t="str">
        <f>IF(ISBLANK(L580),"",IF(OR(ISBLANK(VLOOKUP(L580&amp;"-"&amp;E580,'Np Quality'!A:M,7,FALSE)),ISERROR(VLOOKUP(L580&amp;"-"&amp;E580,'Np Quality'!A:M,7,FALSE))),"-",VLOOKUP(L580&amp;"-"&amp;E580,'Np Quality'!A:M,7,FALSE)))</f>
        <v/>
      </c>
      <c r="Q580" s="391" t="str">
        <f>IF(ISBLANK(L580),"",IF(OR(ISBLANK(VLOOKUP(L580&amp;"-"&amp;E580,'Np Quality'!A:M,8,FALSE)),ISERROR(VLOOKUP(L580&amp;"-"&amp;E580,'Np Quality'!A:M,8,FALSE))),"-",VLOOKUP(L580&amp;"-"&amp;E580,'Np Quality'!A:M,8,FALSE)))</f>
        <v/>
      </c>
      <c r="R580" s="283" t="str">
        <f>IF(ISBLANK(L590),"",IF(OR(ISBLANK(VLOOKUP(L590&amp;"-"&amp;E590,'Np Quality'!A:M,9,FALSE)),ISERROR(VLOOKUP(L590&amp;"-"&amp;E590,'Np Quality'!A:M,9,FALSE))),"-",VLOOKUP(L590&amp;"-"&amp;E590,'Np Quality'!A:M,9,FALSE)))</f>
        <v/>
      </c>
      <c r="S580" s="394"/>
      <c r="T580" s="395" t="str">
        <f t="shared" si="110"/>
        <v/>
      </c>
      <c r="U580" s="395" t="str">
        <f t="shared" si="107"/>
        <v/>
      </c>
      <c r="V580" s="402"/>
      <c r="W580" s="282"/>
    </row>
    <row r="581" spans="1:23">
      <c r="A581" s="382" t="str">
        <f t="shared" si="108"/>
        <v/>
      </c>
      <c r="B581" s="383" t="str">
        <f t="shared" si="106"/>
        <v/>
      </c>
      <c r="C581" s="236"/>
      <c r="D581" s="282"/>
      <c r="E581" s="384" t="str">
        <f t="shared" si="109"/>
        <v/>
      </c>
      <c r="F581" s="388"/>
      <c r="G581" s="243"/>
      <c r="H581" s="244"/>
      <c r="I581" s="243"/>
      <c r="J581" s="244"/>
      <c r="K581" s="244"/>
      <c r="L581" s="244"/>
      <c r="M581" s="244"/>
      <c r="N581" s="290"/>
      <c r="O581" s="391" t="str">
        <f>IF(ISBLANK(L681),"",IF(OR(ISBLANK(VLOOKUP(L681&amp;"-"&amp;E681,'Np Quality'!A:M,6,FALSE)),ISERROR(VLOOKUP(L681&amp;"-"&amp;E681,'Np Quality'!A:M,6,FALSE))),"-",VLOOKUP(L681&amp;"-"&amp;E681,'Np Quality'!A:M,6,FALSE)))</f>
        <v/>
      </c>
      <c r="P581" s="391" t="str">
        <f>IF(ISBLANK(L581),"",IF(OR(ISBLANK(VLOOKUP(L581&amp;"-"&amp;E581,'Np Quality'!A:M,7,FALSE)),ISERROR(VLOOKUP(L581&amp;"-"&amp;E581,'Np Quality'!A:M,7,FALSE))),"-",VLOOKUP(L581&amp;"-"&amp;E581,'Np Quality'!A:M,7,FALSE)))</f>
        <v/>
      </c>
      <c r="Q581" s="391" t="str">
        <f>IF(ISBLANK(L581),"",IF(OR(ISBLANK(VLOOKUP(L581&amp;"-"&amp;E581,'Np Quality'!A:M,8,FALSE)),ISERROR(VLOOKUP(L581&amp;"-"&amp;E581,'Np Quality'!A:M,8,FALSE))),"-",VLOOKUP(L581&amp;"-"&amp;E581,'Np Quality'!A:M,8,FALSE)))</f>
        <v/>
      </c>
      <c r="R581" s="283" t="str">
        <f>IF(ISBLANK(L591),"",IF(OR(ISBLANK(VLOOKUP(L591&amp;"-"&amp;E591,'Np Quality'!A:M,9,FALSE)),ISERROR(VLOOKUP(L591&amp;"-"&amp;E591,'Np Quality'!A:M,9,FALSE))),"-",VLOOKUP(L591&amp;"-"&amp;E591,'Np Quality'!A:M,9,FALSE)))</f>
        <v/>
      </c>
      <c r="S581" s="394"/>
      <c r="T581" s="395" t="str">
        <f t="shared" si="110"/>
        <v/>
      </c>
      <c r="U581" s="395" t="str">
        <f t="shared" si="107"/>
        <v/>
      </c>
      <c r="V581" s="402"/>
      <c r="W581" s="282"/>
    </row>
    <row r="582" spans="1:23">
      <c r="A582" s="382" t="str">
        <f t="shared" si="108"/>
        <v/>
      </c>
      <c r="B582" s="383" t="str">
        <f t="shared" si="106"/>
        <v/>
      </c>
      <c r="C582" s="236"/>
      <c r="D582" s="282"/>
      <c r="E582" s="384" t="str">
        <f t="shared" si="109"/>
        <v/>
      </c>
      <c r="F582" s="388"/>
      <c r="G582" s="243"/>
      <c r="H582" s="244"/>
      <c r="I582" s="243"/>
      <c r="J582" s="244"/>
      <c r="K582" s="244"/>
      <c r="L582" s="244"/>
      <c r="M582" s="244"/>
      <c r="N582" s="290"/>
      <c r="O582" s="391" t="str">
        <f>IF(ISBLANK(L683),"",IF(OR(ISBLANK(VLOOKUP(L683&amp;"-"&amp;E683,'Np Quality'!A:M,6,FALSE)),ISERROR(VLOOKUP(L683&amp;"-"&amp;E683,'Np Quality'!A:M,6,FALSE))),"-",VLOOKUP(L683&amp;"-"&amp;E683,'Np Quality'!A:M,6,FALSE)))</f>
        <v/>
      </c>
      <c r="P582" s="391" t="str">
        <f>IF(ISBLANK(L582),"",IF(OR(ISBLANK(VLOOKUP(L582&amp;"-"&amp;E582,'Np Quality'!A:M,7,FALSE)),ISERROR(VLOOKUP(L582&amp;"-"&amp;E582,'Np Quality'!A:M,7,FALSE))),"-",VLOOKUP(L582&amp;"-"&amp;E582,'Np Quality'!A:M,7,FALSE)))</f>
        <v/>
      </c>
      <c r="Q582" s="391" t="str">
        <f>IF(ISBLANK(L582),"",IF(OR(ISBLANK(VLOOKUP(L582&amp;"-"&amp;E582,'Np Quality'!A:M,8,FALSE)),ISERROR(VLOOKUP(L582&amp;"-"&amp;E582,'Np Quality'!A:M,8,FALSE))),"-",VLOOKUP(L582&amp;"-"&amp;E582,'Np Quality'!A:M,8,FALSE)))</f>
        <v/>
      </c>
      <c r="R582" s="283" t="str">
        <f>IF(ISBLANK(L592),"",IF(OR(ISBLANK(VLOOKUP(L592&amp;"-"&amp;E592,'Np Quality'!A:M,9,FALSE)),ISERROR(VLOOKUP(L592&amp;"-"&amp;E592,'Np Quality'!A:M,9,FALSE))),"-",VLOOKUP(L592&amp;"-"&amp;E592,'Np Quality'!A:M,9,FALSE)))</f>
        <v/>
      </c>
      <c r="S582" s="394"/>
      <c r="T582" s="395" t="str">
        <f t="shared" si="110"/>
        <v/>
      </c>
      <c r="U582" s="395" t="str">
        <f t="shared" si="107"/>
        <v/>
      </c>
      <c r="V582" s="396"/>
      <c r="W582" s="282"/>
    </row>
    <row r="583" spans="1:23">
      <c r="A583" s="382" t="str">
        <f t="shared" si="108"/>
        <v/>
      </c>
      <c r="B583" s="383" t="str">
        <f t="shared" si="106"/>
        <v/>
      </c>
      <c r="C583" s="236"/>
      <c r="D583" s="282"/>
      <c r="E583" s="384" t="str">
        <f t="shared" si="109"/>
        <v/>
      </c>
      <c r="F583" s="388"/>
      <c r="G583" s="243"/>
      <c r="H583" s="244"/>
      <c r="I583" s="243"/>
      <c r="J583" s="244"/>
      <c r="K583" s="244"/>
      <c r="L583" s="244"/>
      <c r="M583" s="244"/>
      <c r="N583" s="290"/>
      <c r="O583" s="391" t="str">
        <f>IF(ISBLANK(L683),"",IF(OR(ISBLANK(VLOOKUP(L683&amp;"-"&amp;E683,'Np Quality'!A:M,6,FALSE)),ISERROR(VLOOKUP(L683&amp;"-"&amp;E683,'Np Quality'!A:M,6,FALSE))),"-",VLOOKUP(L683&amp;"-"&amp;E683,'Np Quality'!A:M,6,FALSE)))</f>
        <v/>
      </c>
      <c r="P583" s="391" t="str">
        <f>IF(ISBLANK(L584),"",IF(OR(ISBLANK(VLOOKUP(L584&amp;"-"&amp;E584,'Np Quality'!A:M,7,FALSE)),ISERROR(VLOOKUP(L584&amp;"-"&amp;E584,'Np Quality'!A:M,7,FALSE))),"-",VLOOKUP(L584&amp;"-"&amp;E584,'Np Quality'!A:M,7,FALSE)))</f>
        <v/>
      </c>
      <c r="Q583" s="391" t="str">
        <f>IF(ISBLANK(L583),"",IF(OR(ISBLANK(VLOOKUP(L583&amp;"-"&amp;E583,'Np Quality'!A:M,8,FALSE)),ISERROR(VLOOKUP(L583&amp;"-"&amp;E583,'Np Quality'!A:M,8,FALSE))),"-",VLOOKUP(L583&amp;"-"&amp;E583,'Np Quality'!A:M,8,FALSE)))</f>
        <v/>
      </c>
      <c r="R583" s="283" t="str">
        <f>IF(ISBLANK(L593),"",IF(OR(ISBLANK(VLOOKUP(L593&amp;"-"&amp;E593,'Np Quality'!A:M,9,FALSE)),ISERROR(VLOOKUP(L593&amp;"-"&amp;E593,'Np Quality'!A:M,9,FALSE))),"-",VLOOKUP(L593&amp;"-"&amp;E593,'Np Quality'!A:M,9,FALSE)))</f>
        <v/>
      </c>
      <c r="S583" s="394"/>
      <c r="T583" s="395" t="str">
        <f t="shared" si="110"/>
        <v/>
      </c>
      <c r="U583" s="395" t="str">
        <f t="shared" si="107"/>
        <v/>
      </c>
      <c r="V583" s="396"/>
      <c r="W583" s="282"/>
    </row>
    <row r="584" spans="1:23">
      <c r="A584" s="382" t="str">
        <f t="shared" si="108"/>
        <v/>
      </c>
      <c r="B584" s="383" t="str">
        <f t="shared" si="106"/>
        <v/>
      </c>
      <c r="C584" s="236"/>
      <c r="D584" s="282"/>
      <c r="E584" s="384" t="str">
        <f t="shared" si="109"/>
        <v/>
      </c>
      <c r="F584" s="388"/>
      <c r="G584" s="243"/>
      <c r="H584" s="244"/>
      <c r="I584" s="243"/>
      <c r="J584" s="244"/>
      <c r="K584" s="244"/>
      <c r="L584" s="244"/>
      <c r="M584" s="244"/>
      <c r="N584" s="290"/>
      <c r="O584" s="391" t="str">
        <f>IF(ISBLANK(L684),"",IF(OR(ISBLANK(VLOOKUP(L684&amp;"-"&amp;E684,'Np Quality'!A:M,6,FALSE)),ISERROR(VLOOKUP(L684&amp;"-"&amp;E684,'Np Quality'!A:M,6,FALSE))),"-",VLOOKUP(L684&amp;"-"&amp;E684,'Np Quality'!A:M,6,FALSE)))</f>
        <v/>
      </c>
      <c r="P584" s="391" t="str">
        <f>IF(ISBLANK(L584),"",IF(OR(ISBLANK(VLOOKUP(L584&amp;"-"&amp;E584,'Np Quality'!A:M,7,FALSE)),ISERROR(VLOOKUP(L584&amp;"-"&amp;E584,'Np Quality'!A:M,7,FALSE))),"-",VLOOKUP(L584&amp;"-"&amp;E584,'Np Quality'!A:M,7,FALSE)))</f>
        <v/>
      </c>
      <c r="Q584" s="391" t="str">
        <f>IF(ISBLANK(L585),"",IF(OR(ISBLANK(VLOOKUP(L585&amp;"-"&amp;E585,'Np Quality'!A:M,8,FALSE)),ISERROR(VLOOKUP(L585&amp;"-"&amp;E585,'Np Quality'!A:M,8,FALSE))),"-",VLOOKUP(L585&amp;"-"&amp;E585,'Np Quality'!A:M,8,FALSE)))</f>
        <v/>
      </c>
      <c r="R584" s="283" t="str">
        <f>IF(ISBLANK(L594),"",IF(OR(ISBLANK(VLOOKUP(L594&amp;"-"&amp;E594,'Np Quality'!A:M,9,FALSE)),ISERROR(VLOOKUP(L594&amp;"-"&amp;E594,'Np Quality'!A:M,9,FALSE))),"-",VLOOKUP(L594&amp;"-"&amp;E594,'Np Quality'!A:M,9,FALSE)))</f>
        <v/>
      </c>
      <c r="S584" s="394"/>
      <c r="T584" s="395" t="str">
        <f t="shared" si="110"/>
        <v/>
      </c>
      <c r="U584" s="395" t="str">
        <f t="shared" si="107"/>
        <v/>
      </c>
      <c r="V584" s="396"/>
      <c r="W584" s="282"/>
    </row>
    <row r="585" spans="1:23">
      <c r="A585" s="382" t="str">
        <f t="shared" si="108"/>
        <v/>
      </c>
      <c r="B585" s="383" t="str">
        <f t="shared" si="106"/>
        <v/>
      </c>
      <c r="C585" s="236"/>
      <c r="D585" s="282"/>
      <c r="E585" s="384" t="str">
        <f t="shared" si="109"/>
        <v/>
      </c>
      <c r="F585" s="388"/>
      <c r="G585" s="243"/>
      <c r="H585" s="244"/>
      <c r="I585" s="243"/>
      <c r="J585" s="244"/>
      <c r="K585" s="244"/>
      <c r="L585" s="244"/>
      <c r="M585" s="244"/>
      <c r="N585" s="290"/>
      <c r="O585" s="391" t="str">
        <f>IF(ISBLANK(L685),"",IF(OR(ISBLANK(VLOOKUP(L685&amp;"-"&amp;E685,'Np Quality'!A:M,6,FALSE)),ISERROR(VLOOKUP(L685&amp;"-"&amp;E685,'Np Quality'!A:M,6,FALSE))),"-",VLOOKUP(L685&amp;"-"&amp;E685,'Np Quality'!A:M,6,FALSE)))</f>
        <v/>
      </c>
      <c r="P585" s="391" t="str">
        <f>IF(ISBLANK(L585),"",IF(OR(ISBLANK(VLOOKUP(L585&amp;"-"&amp;E585,'Np Quality'!A:M,7,FALSE)),ISERROR(VLOOKUP(L585&amp;"-"&amp;E585,'Np Quality'!A:M,7,FALSE))),"-",VLOOKUP(L585&amp;"-"&amp;E585,'Np Quality'!A:M,7,FALSE)))</f>
        <v/>
      </c>
      <c r="Q585" s="391" t="str">
        <f>IF(ISBLANK(L585),"",IF(OR(ISBLANK(VLOOKUP(L585&amp;"-"&amp;E585,'Np Quality'!A:M,8,FALSE)),ISERROR(VLOOKUP(L585&amp;"-"&amp;E585,'Np Quality'!A:M,8,FALSE))),"-",VLOOKUP(L585&amp;"-"&amp;E585,'Np Quality'!A:M,8,FALSE)))</f>
        <v/>
      </c>
      <c r="R585" s="283" t="str">
        <f>IF(ISBLANK(L596),"",IF(OR(ISBLANK(VLOOKUP(L596&amp;"-"&amp;E596,'Np Quality'!A:M,9,FALSE)),ISERROR(VLOOKUP(L596&amp;"-"&amp;E596,'Np Quality'!A:M,9,FALSE))),"-",VLOOKUP(L596&amp;"-"&amp;E596,'Np Quality'!A:M,9,FALSE)))</f>
        <v/>
      </c>
      <c r="S585" s="394"/>
      <c r="T585" s="395" t="str">
        <f t="shared" si="110"/>
        <v/>
      </c>
      <c r="U585" s="395" t="str">
        <f t="shared" si="107"/>
        <v/>
      </c>
      <c r="V585" s="396"/>
      <c r="W585" s="282"/>
    </row>
    <row r="586" spans="1:23">
      <c r="A586" s="382" t="str">
        <f t="shared" si="108"/>
        <v/>
      </c>
      <c r="B586" s="383" t="str">
        <f t="shared" si="106"/>
        <v/>
      </c>
      <c r="C586" s="236"/>
      <c r="D586" s="282"/>
      <c r="E586" s="384" t="str">
        <f t="shared" si="109"/>
        <v/>
      </c>
      <c r="F586" s="388"/>
      <c r="G586" s="243"/>
      <c r="H586" s="244"/>
      <c r="I586" s="243"/>
      <c r="J586" s="244"/>
      <c r="K586" s="244"/>
      <c r="L586" s="244"/>
      <c r="M586" s="244"/>
      <c r="N586" s="290"/>
      <c r="O586" s="391" t="str">
        <f>IF(ISBLANK(L686),"",IF(OR(ISBLANK(VLOOKUP(L686&amp;"-"&amp;E686,'Np Quality'!A:M,6,FALSE)),ISERROR(VLOOKUP(L686&amp;"-"&amp;E686,'Np Quality'!A:M,6,FALSE))),"-",VLOOKUP(L686&amp;"-"&amp;E686,'Np Quality'!A:M,6,FALSE)))</f>
        <v/>
      </c>
      <c r="P586" s="391" t="str">
        <f>IF(ISBLANK(L586),"",IF(OR(ISBLANK(VLOOKUP(L586&amp;"-"&amp;E586,'Np Quality'!A:M,7,FALSE)),ISERROR(VLOOKUP(L586&amp;"-"&amp;E586,'Np Quality'!A:M,7,FALSE))),"-",VLOOKUP(L586&amp;"-"&amp;E586,'Np Quality'!A:M,7,FALSE)))</f>
        <v/>
      </c>
      <c r="Q586" s="391" t="str">
        <f>IF(ISBLANK(L586),"",IF(OR(ISBLANK(VLOOKUP(L586&amp;"-"&amp;E586,'Np Quality'!A:M,8,FALSE)),ISERROR(VLOOKUP(L586&amp;"-"&amp;E586,'Np Quality'!A:M,8,FALSE))),"-",VLOOKUP(L586&amp;"-"&amp;E586,'Np Quality'!A:M,8,FALSE)))</f>
        <v/>
      </c>
      <c r="R586" s="283" t="str">
        <f>IF(ISBLANK(L596),"",IF(OR(ISBLANK(VLOOKUP(L596&amp;"-"&amp;E596,'Np Quality'!A:M,9,FALSE)),ISERROR(VLOOKUP(L596&amp;"-"&amp;E596,'Np Quality'!A:M,9,FALSE))),"-",VLOOKUP(L596&amp;"-"&amp;E596,'Np Quality'!A:M,9,FALSE)))</f>
        <v/>
      </c>
      <c r="S586" s="394"/>
      <c r="T586" s="395" t="str">
        <f t="shared" si="110"/>
        <v/>
      </c>
      <c r="U586" s="395" t="str">
        <f t="shared" si="107"/>
        <v/>
      </c>
      <c r="V586" s="396"/>
      <c r="W586" s="282"/>
    </row>
    <row r="587" spans="1:23">
      <c r="A587" s="382" t="str">
        <f t="shared" si="108"/>
        <v/>
      </c>
      <c r="B587" s="383" t="str">
        <f t="shared" si="106"/>
        <v/>
      </c>
      <c r="C587" s="236"/>
      <c r="D587" s="282"/>
      <c r="E587" s="384" t="str">
        <f t="shared" si="109"/>
        <v/>
      </c>
      <c r="F587" s="388"/>
      <c r="G587" s="243"/>
      <c r="H587" s="244"/>
      <c r="I587" s="243"/>
      <c r="J587" s="244"/>
      <c r="K587" s="244"/>
      <c r="L587" s="244"/>
      <c r="M587" s="244"/>
      <c r="N587" s="290"/>
      <c r="O587" s="391" t="str">
        <f>IF(ISBLANK(L687),"",IF(OR(ISBLANK(VLOOKUP(L687&amp;"-"&amp;E687,'Np Quality'!A:M,6,FALSE)),ISERROR(VLOOKUP(L687&amp;"-"&amp;E687,'Np Quality'!A:M,6,FALSE))),"-",VLOOKUP(L687&amp;"-"&amp;E687,'Np Quality'!A:M,6,FALSE)))</f>
        <v/>
      </c>
      <c r="P587" s="391" t="str">
        <f>IF(ISBLANK(L587),"",IF(OR(ISBLANK(VLOOKUP(L587&amp;"-"&amp;E587,'Np Quality'!A:M,7,FALSE)),ISERROR(VLOOKUP(L587&amp;"-"&amp;E587,'Np Quality'!A:M,7,FALSE))),"-",VLOOKUP(L587&amp;"-"&amp;E587,'Np Quality'!A:M,7,FALSE)))</f>
        <v/>
      </c>
      <c r="Q587" s="391" t="str">
        <f>IF(ISBLANK(L587),"",IF(OR(ISBLANK(VLOOKUP(L587&amp;"-"&amp;E587,'Np Quality'!A:M,8,FALSE)),ISERROR(VLOOKUP(L587&amp;"-"&amp;E587,'Np Quality'!A:M,8,FALSE))),"-",VLOOKUP(L587&amp;"-"&amp;E587,'Np Quality'!A:M,8,FALSE)))</f>
        <v/>
      </c>
      <c r="R587" s="283" t="str">
        <f>IF(ISBLANK(L587),"",IF(OR(ISBLANK(VLOOKUP(L587&amp;"-"&amp;E587,'Np Quality'!A:M,9,FALSE)),ISERROR(VLOOKUP(L587&amp;"-"&amp;E587,'Np Quality'!A:M,9,FALSE))),"-",VLOOKUP(L587&amp;"-"&amp;E587,'Np Quality'!A:M,9,FALSE)))</f>
        <v/>
      </c>
      <c r="S587" s="394"/>
      <c r="T587" s="395" t="str">
        <f t="shared" si="110"/>
        <v/>
      </c>
      <c r="U587" s="395" t="str">
        <f t="shared" si="107"/>
        <v/>
      </c>
      <c r="V587" s="396"/>
      <c r="W587" s="282"/>
    </row>
    <row r="588" spans="1:23">
      <c r="A588" s="382" t="str">
        <f t="shared" si="108"/>
        <v/>
      </c>
      <c r="B588" s="383" t="str">
        <f t="shared" si="106"/>
        <v/>
      </c>
      <c r="C588" s="236"/>
      <c r="D588" s="282"/>
      <c r="E588" s="384" t="str">
        <f t="shared" si="109"/>
        <v/>
      </c>
      <c r="F588" s="388"/>
      <c r="G588" s="243"/>
      <c r="H588" s="244"/>
      <c r="I588" s="243"/>
      <c r="J588" s="244"/>
      <c r="K588" s="244"/>
      <c r="L588" s="244"/>
      <c r="M588" s="244"/>
      <c r="N588" s="290"/>
      <c r="O588" s="391" t="str">
        <f>IF(ISBLANK(L688),"",IF(OR(ISBLANK(VLOOKUP(L688&amp;"-"&amp;E688,'Np Quality'!A:M,6,FALSE)),ISERROR(VLOOKUP(L688&amp;"-"&amp;E688,'Np Quality'!A:M,6,FALSE))),"-",VLOOKUP(L688&amp;"-"&amp;E688,'Np Quality'!A:M,6,FALSE)))</f>
        <v/>
      </c>
      <c r="P588" s="391" t="str">
        <f>IF(ISBLANK(L588),"",IF(OR(ISBLANK(VLOOKUP(L588&amp;"-"&amp;E588,'Np Quality'!A:M,7,FALSE)),ISERROR(VLOOKUP(L588&amp;"-"&amp;E588,'Np Quality'!A:M,7,FALSE))),"-",VLOOKUP(L588&amp;"-"&amp;E588,'Np Quality'!A:M,7,FALSE)))</f>
        <v/>
      </c>
      <c r="Q588" s="391" t="str">
        <f>IF(ISBLANK(L588),"",IF(OR(ISBLANK(VLOOKUP(L588&amp;"-"&amp;E588,'Np Quality'!A:M,8,FALSE)),ISERROR(VLOOKUP(L588&amp;"-"&amp;E588,'Np Quality'!A:M,8,FALSE))),"-",VLOOKUP(L588&amp;"-"&amp;E588,'Np Quality'!A:M,8,FALSE)))</f>
        <v/>
      </c>
      <c r="R588" s="283" t="str">
        <f>IF(ISBLANK(L588),"",IF(OR(ISBLANK(VLOOKUP(L588&amp;"-"&amp;E588,'Np Quality'!A:M,9,FALSE)),ISERROR(VLOOKUP(L588&amp;"-"&amp;E588,'Np Quality'!A:M,9,FALSE))),"-",VLOOKUP(L588&amp;"-"&amp;E588,'Np Quality'!A:M,9,FALSE)))</f>
        <v/>
      </c>
      <c r="S588" s="394"/>
      <c r="T588" s="395" t="str">
        <f t="shared" si="110"/>
        <v/>
      </c>
      <c r="U588" s="395" t="str">
        <f t="shared" si="107"/>
        <v/>
      </c>
      <c r="V588" s="396"/>
      <c r="W588" s="282"/>
    </row>
    <row r="589" spans="1:23">
      <c r="A589" s="382" t="str">
        <f t="shared" si="108"/>
        <v/>
      </c>
      <c r="B589" s="383" t="str">
        <f t="shared" si="106"/>
        <v/>
      </c>
      <c r="C589" s="236"/>
      <c r="D589" s="282"/>
      <c r="E589" s="384" t="str">
        <f t="shared" si="109"/>
        <v/>
      </c>
      <c r="F589" s="388"/>
      <c r="G589" s="243"/>
      <c r="H589" s="244"/>
      <c r="I589" s="243"/>
      <c r="J589" s="244"/>
      <c r="K589" s="244"/>
      <c r="L589" s="244"/>
      <c r="M589" s="244"/>
      <c r="N589" s="290"/>
      <c r="O589" s="391" t="str">
        <f>IF(ISBLANK(L689),"",IF(OR(ISBLANK(VLOOKUP(L689&amp;"-"&amp;E689,'Np Quality'!A:M,6,FALSE)),ISERROR(VLOOKUP(L689&amp;"-"&amp;E689,'Np Quality'!A:M,6,FALSE))),"-",VLOOKUP(L689&amp;"-"&amp;E689,'Np Quality'!A:M,6,FALSE)))</f>
        <v/>
      </c>
      <c r="P589" s="391" t="str">
        <f>IF(ISBLANK(L589),"",IF(OR(ISBLANK(VLOOKUP(L589&amp;"-"&amp;E589,'Np Quality'!A:M,7,FALSE)),ISERROR(VLOOKUP(L589&amp;"-"&amp;E589,'Np Quality'!A:M,7,FALSE))),"-",VLOOKUP(L589&amp;"-"&amp;E589,'Np Quality'!A:M,7,FALSE)))</f>
        <v/>
      </c>
      <c r="Q589" s="391" t="str">
        <f>IF(ISBLANK(L589),"",IF(OR(ISBLANK(VLOOKUP(L589&amp;"-"&amp;E589,'Np Quality'!A:M,8,FALSE)),ISERROR(VLOOKUP(L589&amp;"-"&amp;E589,'Np Quality'!A:M,8,FALSE))),"-",VLOOKUP(L589&amp;"-"&amp;E589,'Np Quality'!A:M,8,FALSE)))</f>
        <v/>
      </c>
      <c r="R589" s="283" t="str">
        <f>IF(ISBLANK(L589),"",IF(OR(ISBLANK(VLOOKUP(L589&amp;"-"&amp;E589,'Np Quality'!A:M,9,FALSE)),ISERROR(VLOOKUP(L589&amp;"-"&amp;E589,'Np Quality'!A:M,9,FALSE))),"-",VLOOKUP(L589&amp;"-"&amp;E589,'Np Quality'!A:M,9,FALSE)))</f>
        <v/>
      </c>
      <c r="S589" s="394"/>
      <c r="T589" s="395" t="str">
        <f t="shared" si="110"/>
        <v/>
      </c>
      <c r="U589" s="395" t="str">
        <f t="shared" si="107"/>
        <v/>
      </c>
      <c r="V589" s="396"/>
      <c r="W589" s="282"/>
    </row>
    <row r="590" spans="1:23">
      <c r="A590" s="382" t="str">
        <f t="shared" si="108"/>
        <v/>
      </c>
      <c r="B590" s="383" t="str">
        <f t="shared" si="106"/>
        <v/>
      </c>
      <c r="C590" s="236"/>
      <c r="D590" s="282"/>
      <c r="E590" s="384" t="str">
        <f t="shared" si="109"/>
        <v/>
      </c>
      <c r="F590" s="388"/>
      <c r="G590" s="243"/>
      <c r="H590" s="244"/>
      <c r="I590" s="243"/>
      <c r="J590" s="244"/>
      <c r="K590" s="244"/>
      <c r="L590" s="244"/>
      <c r="M590" s="244"/>
      <c r="N590" s="290"/>
      <c r="O590" s="391" t="str">
        <f>IF(ISBLANK(L690),"",IF(OR(ISBLANK(VLOOKUP(L690&amp;"-"&amp;E690,'Np Quality'!A:M,6,FALSE)),ISERROR(VLOOKUP(L690&amp;"-"&amp;E690,'Np Quality'!A:M,6,FALSE))),"-",VLOOKUP(L690&amp;"-"&amp;E690,'Np Quality'!A:M,6,FALSE)))</f>
        <v/>
      </c>
      <c r="P590" s="391" t="str">
        <f>IF(ISBLANK(L590),"",IF(OR(ISBLANK(VLOOKUP(L590&amp;"-"&amp;E590,'Np Quality'!A:M,7,FALSE)),ISERROR(VLOOKUP(L590&amp;"-"&amp;E590,'Np Quality'!A:M,7,FALSE))),"-",VLOOKUP(L590&amp;"-"&amp;E590,'Np Quality'!A:M,7,FALSE)))</f>
        <v/>
      </c>
      <c r="Q590" s="391" t="str">
        <f>IF(ISBLANK(L590),"",IF(OR(ISBLANK(VLOOKUP(L590&amp;"-"&amp;E590,'Np Quality'!A:M,8,FALSE)),ISERROR(VLOOKUP(L590&amp;"-"&amp;E590,'Np Quality'!A:M,8,FALSE))),"-",VLOOKUP(L590&amp;"-"&amp;E590,'Np Quality'!A:M,8,FALSE)))</f>
        <v/>
      </c>
      <c r="R590" s="283" t="str">
        <f>IF(ISBLANK(L590),"",IF(OR(ISBLANK(VLOOKUP(L590&amp;"-"&amp;E590,'Np Quality'!A:M,9,FALSE)),ISERROR(VLOOKUP(L590&amp;"-"&amp;E590,'Np Quality'!A:M,9,FALSE))),"-",VLOOKUP(L590&amp;"-"&amp;E590,'Np Quality'!A:M,9,FALSE)))</f>
        <v/>
      </c>
      <c r="S590" s="394"/>
      <c r="T590" s="395" t="str">
        <f t="shared" si="110"/>
        <v/>
      </c>
      <c r="U590" s="395" t="str">
        <f t="shared" si="107"/>
        <v/>
      </c>
      <c r="V590" s="396"/>
      <c r="W590" s="282"/>
    </row>
    <row r="591" spans="1:23">
      <c r="A591" s="382" t="str">
        <f t="shared" si="108"/>
        <v/>
      </c>
      <c r="B591" s="383" t="str">
        <f t="shared" si="106"/>
        <v/>
      </c>
      <c r="C591" s="236"/>
      <c r="D591" s="282"/>
      <c r="E591" s="384" t="str">
        <f t="shared" si="109"/>
        <v/>
      </c>
      <c r="F591" s="388"/>
      <c r="G591" s="243"/>
      <c r="H591" s="244"/>
      <c r="I591" s="243"/>
      <c r="J591" s="244"/>
      <c r="K591" s="244"/>
      <c r="L591" s="244"/>
      <c r="M591" s="244"/>
      <c r="N591" s="290"/>
      <c r="O591" s="391" t="str">
        <f>IF(ISBLANK(L691),"",IF(OR(ISBLANK(VLOOKUP(L691&amp;"-"&amp;E691,'Np Quality'!A:M,6,FALSE)),ISERROR(VLOOKUP(L691&amp;"-"&amp;E691,'Np Quality'!A:M,6,FALSE))),"-",VLOOKUP(L691&amp;"-"&amp;E691,'Np Quality'!A:M,6,FALSE)))</f>
        <v/>
      </c>
      <c r="P591" s="391" t="str">
        <f>IF(ISBLANK(L591),"",IF(OR(ISBLANK(VLOOKUP(L591&amp;"-"&amp;E591,'Np Quality'!A:M,7,FALSE)),ISERROR(VLOOKUP(L591&amp;"-"&amp;E591,'Np Quality'!A:M,7,FALSE))),"-",VLOOKUP(L591&amp;"-"&amp;E591,'Np Quality'!A:M,7,FALSE)))</f>
        <v/>
      </c>
      <c r="Q591" s="391" t="str">
        <f>IF(ISBLANK(L591),"",IF(OR(ISBLANK(VLOOKUP(L591&amp;"-"&amp;E591,'Np Quality'!A:M,8,FALSE)),ISERROR(VLOOKUP(L591&amp;"-"&amp;E591,'Np Quality'!A:M,8,FALSE))),"-",VLOOKUP(L591&amp;"-"&amp;E591,'Np Quality'!A:M,8,FALSE)))</f>
        <v/>
      </c>
      <c r="R591" s="283" t="str">
        <f>IF(ISBLANK(L591),"",IF(OR(ISBLANK(VLOOKUP(L591&amp;"-"&amp;E591,'Np Quality'!A:M,9,FALSE)),ISERROR(VLOOKUP(L591&amp;"-"&amp;E591,'Np Quality'!A:M,9,FALSE))),"-",VLOOKUP(L591&amp;"-"&amp;E591,'Np Quality'!A:M,9,FALSE)))</f>
        <v/>
      </c>
      <c r="S591" s="394"/>
      <c r="T591" s="395" t="str">
        <f t="shared" si="110"/>
        <v/>
      </c>
      <c r="U591" s="395" t="str">
        <f t="shared" si="107"/>
        <v/>
      </c>
      <c r="V591" s="396"/>
      <c r="W591" s="282"/>
    </row>
    <row r="592" spans="1:23">
      <c r="A592" s="382" t="str">
        <f t="shared" si="108"/>
        <v/>
      </c>
      <c r="B592" s="383" t="str">
        <f t="shared" si="106"/>
        <v/>
      </c>
      <c r="C592" s="236"/>
      <c r="D592" s="282"/>
      <c r="E592" s="384" t="str">
        <f t="shared" si="109"/>
        <v/>
      </c>
      <c r="F592" s="388"/>
      <c r="G592" s="243"/>
      <c r="H592" s="244"/>
      <c r="I592" s="243"/>
      <c r="J592" s="244"/>
      <c r="K592" s="244"/>
      <c r="L592" s="244"/>
      <c r="M592" s="244"/>
      <c r="N592" s="290"/>
      <c r="O592" s="391" t="str">
        <f>IF(ISBLANK(L693),"",IF(OR(ISBLANK(VLOOKUP(L693&amp;"-"&amp;E693,'Np Quality'!A:M,6,FALSE)),ISERROR(VLOOKUP(L693&amp;"-"&amp;E693,'Np Quality'!A:M,6,FALSE))),"-",VLOOKUP(L693&amp;"-"&amp;E693,'Np Quality'!A:M,6,FALSE)))</f>
        <v/>
      </c>
      <c r="P592" s="391" t="str">
        <f>IF(ISBLANK(L592),"",IF(OR(ISBLANK(VLOOKUP(L592&amp;"-"&amp;E592,'Np Quality'!A:M,7,FALSE)),ISERROR(VLOOKUP(L592&amp;"-"&amp;E592,'Np Quality'!A:M,7,FALSE))),"-",VLOOKUP(L592&amp;"-"&amp;E592,'Np Quality'!A:M,7,FALSE)))</f>
        <v/>
      </c>
      <c r="Q592" s="391" t="str">
        <f>IF(ISBLANK(L592),"",IF(OR(ISBLANK(VLOOKUP(L592&amp;"-"&amp;E592,'Np Quality'!A:M,8,FALSE)),ISERROR(VLOOKUP(L592&amp;"-"&amp;E592,'Np Quality'!A:M,8,FALSE))),"-",VLOOKUP(L592&amp;"-"&amp;E592,'Np Quality'!A:M,8,FALSE)))</f>
        <v/>
      </c>
      <c r="R592" s="283" t="str">
        <f>IF(ISBLANK(L592),"",IF(OR(ISBLANK(VLOOKUP(L592&amp;"-"&amp;E592,'Np Quality'!A:M,9,FALSE)),ISERROR(VLOOKUP(L592&amp;"-"&amp;E592,'Np Quality'!A:M,9,FALSE))),"-",VLOOKUP(L592&amp;"-"&amp;E592,'Np Quality'!A:M,9,FALSE)))</f>
        <v/>
      </c>
      <c r="S592" s="394"/>
      <c r="T592" s="395" t="str">
        <f t="shared" si="110"/>
        <v/>
      </c>
      <c r="U592" s="395" t="str">
        <f t="shared" si="107"/>
        <v/>
      </c>
      <c r="V592" s="396"/>
      <c r="W592" s="282"/>
    </row>
    <row r="593" spans="1:23">
      <c r="A593" s="382" t="str">
        <f t="shared" si="108"/>
        <v/>
      </c>
      <c r="B593" s="383" t="str">
        <f t="shared" si="106"/>
        <v/>
      </c>
      <c r="C593" s="236"/>
      <c r="D593" s="282"/>
      <c r="E593" s="384" t="str">
        <f t="shared" si="109"/>
        <v/>
      </c>
      <c r="F593" s="388"/>
      <c r="G593" s="243"/>
      <c r="H593" s="244"/>
      <c r="I593" s="243"/>
      <c r="J593" s="244"/>
      <c r="K593" s="244"/>
      <c r="L593" s="244"/>
      <c r="M593" s="244"/>
      <c r="N593" s="290"/>
      <c r="O593" s="391" t="str">
        <f>IF(ISBLANK(L693),"",IF(OR(ISBLANK(VLOOKUP(L693&amp;"-"&amp;E693,'Np Quality'!A:M,6,FALSE)),ISERROR(VLOOKUP(L693&amp;"-"&amp;E693,'Np Quality'!A:M,6,FALSE))),"-",VLOOKUP(L693&amp;"-"&amp;E693,'Np Quality'!A:M,6,FALSE)))</f>
        <v/>
      </c>
      <c r="P593" s="391" t="str">
        <f>IF(ISBLANK(L594),"",IF(OR(ISBLANK(VLOOKUP(L594&amp;"-"&amp;E594,'Np Quality'!A:M,7,FALSE)),ISERROR(VLOOKUP(L594&amp;"-"&amp;E594,'Np Quality'!A:M,7,FALSE))),"-",VLOOKUP(L594&amp;"-"&amp;E594,'Np Quality'!A:M,7,FALSE)))</f>
        <v/>
      </c>
      <c r="Q593" s="391" t="str">
        <f>IF(ISBLANK(L593),"",IF(OR(ISBLANK(VLOOKUP(L593&amp;"-"&amp;E593,'Np Quality'!A:M,8,FALSE)),ISERROR(VLOOKUP(L593&amp;"-"&amp;E593,'Np Quality'!A:M,8,FALSE))),"-",VLOOKUP(L593&amp;"-"&amp;E593,'Np Quality'!A:M,8,FALSE)))</f>
        <v/>
      </c>
      <c r="R593" s="283" t="str">
        <f>IF(ISBLANK(L593),"",IF(OR(ISBLANK(VLOOKUP(L593&amp;"-"&amp;E593,'Np Quality'!A:M,9,FALSE)),ISERROR(VLOOKUP(L593&amp;"-"&amp;E593,'Np Quality'!A:M,9,FALSE))),"-",VLOOKUP(L593&amp;"-"&amp;E593,'Np Quality'!A:M,9,FALSE)))</f>
        <v/>
      </c>
      <c r="S593" s="394"/>
      <c r="T593" s="395" t="str">
        <f t="shared" si="110"/>
        <v/>
      </c>
      <c r="U593" s="395" t="str">
        <f t="shared" si="107"/>
        <v/>
      </c>
      <c r="V593" s="396"/>
      <c r="W593" s="282"/>
    </row>
    <row r="594" spans="1:23">
      <c r="A594" s="382" t="str">
        <f t="shared" si="108"/>
        <v/>
      </c>
      <c r="B594" s="383" t="str">
        <f t="shared" si="106"/>
        <v/>
      </c>
      <c r="C594" s="236"/>
      <c r="D594" s="282"/>
      <c r="E594" s="384" t="str">
        <f t="shared" si="109"/>
        <v/>
      </c>
      <c r="F594" s="388"/>
      <c r="G594" s="243"/>
      <c r="H594" s="244"/>
      <c r="I594" s="243"/>
      <c r="J594" s="244"/>
      <c r="K594" s="244"/>
      <c r="L594" s="244"/>
      <c r="M594" s="244"/>
      <c r="N594" s="290"/>
      <c r="O594" s="391" t="str">
        <f>IF(ISBLANK(L694),"",IF(OR(ISBLANK(VLOOKUP(L694&amp;"-"&amp;E694,'Np Quality'!A:M,6,FALSE)),ISERROR(VLOOKUP(L694&amp;"-"&amp;E694,'Np Quality'!A:M,6,FALSE))),"-",VLOOKUP(L694&amp;"-"&amp;E694,'Np Quality'!A:M,6,FALSE)))</f>
        <v/>
      </c>
      <c r="P594" s="391" t="str">
        <f>IF(ISBLANK(L594),"",IF(OR(ISBLANK(VLOOKUP(L594&amp;"-"&amp;E594,'Np Quality'!A:M,7,FALSE)),ISERROR(VLOOKUP(L594&amp;"-"&amp;E594,'Np Quality'!A:M,7,FALSE))),"-",VLOOKUP(L594&amp;"-"&amp;E594,'Np Quality'!A:M,7,FALSE)))</f>
        <v/>
      </c>
      <c r="Q594" s="391" t="str">
        <f>IF(ISBLANK(L595),"",IF(OR(ISBLANK(VLOOKUP(L595&amp;"-"&amp;E595,'Np Quality'!A:M,8,FALSE)),ISERROR(VLOOKUP(L595&amp;"-"&amp;E595,'Np Quality'!A:M,8,FALSE))),"-",VLOOKUP(L595&amp;"-"&amp;E595,'Np Quality'!A:M,8,FALSE)))</f>
        <v/>
      </c>
      <c r="R594" s="283" t="str">
        <f>IF(ISBLANK(L594),"",IF(OR(ISBLANK(VLOOKUP(L594&amp;"-"&amp;E594,'Np Quality'!A:M,9,FALSE)),ISERROR(VLOOKUP(L594&amp;"-"&amp;E594,'Np Quality'!A:M,9,FALSE))),"-",VLOOKUP(L594&amp;"-"&amp;E594,'Np Quality'!A:M,9,FALSE)))</f>
        <v/>
      </c>
      <c r="S594" s="394"/>
      <c r="T594" s="395" t="str">
        <f t="shared" si="110"/>
        <v/>
      </c>
      <c r="U594" s="395" t="str">
        <f t="shared" si="107"/>
        <v/>
      </c>
      <c r="V594" s="396"/>
      <c r="W594" s="282"/>
    </row>
    <row r="595" spans="1:23">
      <c r="A595" s="382" t="str">
        <f t="shared" si="108"/>
        <v/>
      </c>
      <c r="B595" s="383" t="str">
        <f t="shared" si="106"/>
        <v/>
      </c>
      <c r="C595" s="236"/>
      <c r="D595" s="282"/>
      <c r="E595" s="384" t="str">
        <f t="shared" si="109"/>
        <v/>
      </c>
      <c r="F595" s="388"/>
      <c r="G595" s="243"/>
      <c r="H595" s="244"/>
      <c r="I595" s="243"/>
      <c r="J595" s="244"/>
      <c r="K595" s="244"/>
      <c r="L595" s="244"/>
      <c r="M595" s="244"/>
      <c r="N595" s="290"/>
      <c r="O595" s="391" t="str">
        <f>IF(ISBLANK(L695),"",IF(OR(ISBLANK(VLOOKUP(L695&amp;"-"&amp;E695,'Np Quality'!A:M,6,FALSE)),ISERROR(VLOOKUP(L695&amp;"-"&amp;E695,'Np Quality'!A:M,6,FALSE))),"-",VLOOKUP(L695&amp;"-"&amp;E695,'Np Quality'!A:M,6,FALSE)))</f>
        <v/>
      </c>
      <c r="P595" s="391" t="str">
        <f>IF(ISBLANK(L595),"",IF(OR(ISBLANK(VLOOKUP(L595&amp;"-"&amp;E595,'Np Quality'!A:M,7,FALSE)),ISERROR(VLOOKUP(L595&amp;"-"&amp;E595,'Np Quality'!A:M,7,FALSE))),"-",VLOOKUP(L595&amp;"-"&amp;E595,'Np Quality'!A:M,7,FALSE)))</f>
        <v/>
      </c>
      <c r="Q595" s="391" t="str">
        <f>IF(ISBLANK(L595),"",IF(OR(ISBLANK(VLOOKUP(L595&amp;"-"&amp;E595,'Np Quality'!A:M,8,FALSE)),ISERROR(VLOOKUP(L595&amp;"-"&amp;E595,'Np Quality'!A:M,8,FALSE))),"-",VLOOKUP(L595&amp;"-"&amp;E595,'Np Quality'!A:M,8,FALSE)))</f>
        <v/>
      </c>
      <c r="R595" s="283" t="str">
        <f>IF(ISBLANK(L596),"",IF(OR(ISBLANK(VLOOKUP(L596&amp;"-"&amp;E596,'Np Quality'!A:M,9,FALSE)),ISERROR(VLOOKUP(L596&amp;"-"&amp;E596,'Np Quality'!A:M,9,FALSE))),"-",VLOOKUP(L596&amp;"-"&amp;E596,'Np Quality'!A:M,9,FALSE)))</f>
        <v/>
      </c>
      <c r="S595" s="394"/>
      <c r="T595" s="395" t="str">
        <f t="shared" si="110"/>
        <v/>
      </c>
      <c r="U595" s="395" t="str">
        <f t="shared" si="107"/>
        <v/>
      </c>
      <c r="V595" s="396"/>
      <c r="W595" s="282"/>
    </row>
    <row r="596" spans="1:23">
      <c r="A596" s="382" t="str">
        <f t="shared" si="108"/>
        <v/>
      </c>
      <c r="B596" s="383" t="str">
        <f t="shared" si="106"/>
        <v/>
      </c>
      <c r="C596" s="236"/>
      <c r="D596" s="282"/>
      <c r="E596" s="384" t="str">
        <f t="shared" si="109"/>
        <v/>
      </c>
      <c r="F596" s="388"/>
      <c r="G596" s="243"/>
      <c r="H596" s="244"/>
      <c r="I596" s="243"/>
      <c r="J596" s="244"/>
      <c r="K596" s="244"/>
      <c r="L596" s="244"/>
      <c r="M596" s="244"/>
      <c r="N596" s="290"/>
      <c r="O596" s="391" t="str">
        <f>IF(ISBLANK(L696),"",IF(OR(ISBLANK(VLOOKUP(L696&amp;"-"&amp;E696,'Np Quality'!A:M,6,FALSE)),ISERROR(VLOOKUP(L696&amp;"-"&amp;E696,'Np Quality'!A:M,6,FALSE))),"-",VLOOKUP(L696&amp;"-"&amp;E696,'Np Quality'!A:M,6,FALSE)))</f>
        <v/>
      </c>
      <c r="P596" s="391" t="str">
        <f>IF(ISBLANK(L596),"",IF(OR(ISBLANK(VLOOKUP(L596&amp;"-"&amp;E596,'Np Quality'!A:M,7,FALSE)),ISERROR(VLOOKUP(L596&amp;"-"&amp;E596,'Np Quality'!A:M,7,FALSE))),"-",VLOOKUP(L596&amp;"-"&amp;E596,'Np Quality'!A:M,7,FALSE)))</f>
        <v/>
      </c>
      <c r="Q596" s="391" t="str">
        <f>IF(ISBLANK(L596),"",IF(OR(ISBLANK(VLOOKUP(L596&amp;"-"&amp;E596,'Np Quality'!A:M,8,FALSE)),ISERROR(VLOOKUP(L596&amp;"-"&amp;E596,'Np Quality'!A:M,8,FALSE))),"-",VLOOKUP(L596&amp;"-"&amp;E596,'Np Quality'!A:M,8,FALSE)))</f>
        <v/>
      </c>
      <c r="R596" s="283" t="str">
        <f>IF(ISBLANK(L596),"",IF(OR(ISBLANK(VLOOKUP(L596&amp;"-"&amp;E596,'Np Quality'!A:M,9,FALSE)),ISERROR(VLOOKUP(L596&amp;"-"&amp;E596,'Np Quality'!A:M,9,FALSE))),"-",VLOOKUP(L596&amp;"-"&amp;E596,'Np Quality'!A:M,9,FALSE)))</f>
        <v/>
      </c>
      <c r="S596" s="394"/>
      <c r="T596" s="395" t="str">
        <f t="shared" si="110"/>
        <v/>
      </c>
      <c r="U596" s="395" t="str">
        <f t="shared" si="107"/>
        <v/>
      </c>
      <c r="V596" s="396"/>
      <c r="W596" s="282"/>
    </row>
    <row r="597" spans="1:23">
      <c r="A597" s="382" t="str">
        <f t="shared" si="108"/>
        <v/>
      </c>
      <c r="B597" s="383" t="str">
        <f t="shared" si="106"/>
        <v/>
      </c>
      <c r="C597" s="236"/>
      <c r="D597" s="282"/>
      <c r="E597" s="384" t="str">
        <f t="shared" si="109"/>
        <v/>
      </c>
      <c r="F597" s="388"/>
      <c r="G597" s="243"/>
      <c r="H597" s="244"/>
      <c r="I597" s="243"/>
      <c r="J597" s="244"/>
      <c r="K597" s="244"/>
      <c r="L597" s="244"/>
      <c r="M597" s="244"/>
      <c r="N597" s="290"/>
      <c r="O597" s="391" t="str">
        <f>IF(ISBLANK(L597),"",IF(OR(ISBLANK(VLOOKUP(L597&amp;"-"&amp;E597,'Np Quality'!A:M,6,FALSE)),ISERROR(VLOOKUP(L597&amp;"-"&amp;E597,'Np Quality'!A:M,6,FALSE))),"-",VLOOKUP(L597&amp;"-"&amp;E597,'Np Quality'!A:M,6,FALSE)))</f>
        <v/>
      </c>
      <c r="P597" s="391" t="str">
        <f>IF(ISBLANK(L697),"",IF(OR(ISBLANK(VLOOKUP(L697&amp;"-"&amp;E697,'Np Quality'!A:M,7,FALSE)),ISERROR(VLOOKUP(L697&amp;"-"&amp;E697,'Np Quality'!A:M,7,FALSE))),"-",VLOOKUP(L697&amp;"-"&amp;E697,'Np Quality'!A:M,7,FALSE)))</f>
        <v/>
      </c>
      <c r="Q597" s="391" t="str">
        <f>IF(ISBLANK(L597),"",IF(OR(ISBLANK(VLOOKUP(L597&amp;"-"&amp;E597,'Np Quality'!A:M,8,FALSE)),ISERROR(VLOOKUP(L597&amp;"-"&amp;E597,'Np Quality'!A:M,8,FALSE))),"-",VLOOKUP(L597&amp;"-"&amp;E597,'Np Quality'!A:M,8,FALSE)))</f>
        <v/>
      </c>
      <c r="R597" s="283" t="str">
        <f>IF(ISBLANK(L597),"",IF(OR(ISBLANK(VLOOKUP(L597&amp;"-"&amp;E597,'Np Quality'!A:M,9,FALSE)),ISERROR(VLOOKUP(L597&amp;"-"&amp;E597,'Np Quality'!A:M,9,FALSE))),"-",VLOOKUP(L597&amp;"-"&amp;E597,'Np Quality'!A:M,9,FALSE)))</f>
        <v/>
      </c>
      <c r="S597" s="394"/>
      <c r="T597" s="395" t="str">
        <f t="shared" si="110"/>
        <v/>
      </c>
      <c r="U597" s="395" t="str">
        <f t="shared" si="107"/>
        <v/>
      </c>
      <c r="V597" s="396"/>
      <c r="W597" s="282"/>
    </row>
    <row r="598" spans="1:23">
      <c r="A598" s="382" t="str">
        <f t="shared" si="108"/>
        <v/>
      </c>
      <c r="B598" s="383" t="str">
        <f t="shared" si="106"/>
        <v/>
      </c>
      <c r="C598" s="236"/>
      <c r="D598" s="282"/>
      <c r="E598" s="384" t="str">
        <f t="shared" si="109"/>
        <v/>
      </c>
      <c r="F598" s="388"/>
      <c r="G598" s="243"/>
      <c r="H598" s="244"/>
      <c r="I598" s="243"/>
      <c r="J598" s="244"/>
      <c r="K598" s="244"/>
      <c r="L598" s="244"/>
      <c r="M598" s="244"/>
      <c r="N598" s="290"/>
      <c r="O598" s="391" t="str">
        <f>IF(ISBLANK(L598),"",IF(OR(ISBLANK(VLOOKUP(L598&amp;"-"&amp;E598,'Np Quality'!A:M,6,FALSE)),ISERROR(VLOOKUP(L598&amp;"-"&amp;E598,'Np Quality'!A:M,6,FALSE))),"-",VLOOKUP(L598&amp;"-"&amp;E598,'Np Quality'!A:M,6,FALSE)))</f>
        <v/>
      </c>
      <c r="P598" s="391" t="str">
        <f>IF(ISBLANK(L698),"",IF(OR(ISBLANK(VLOOKUP(L698&amp;"-"&amp;E698,'Np Quality'!A:M,7,FALSE)),ISERROR(VLOOKUP(L698&amp;"-"&amp;E698,'Np Quality'!A:M,7,FALSE))),"-",VLOOKUP(L698&amp;"-"&amp;E698,'Np Quality'!A:M,7,FALSE)))</f>
        <v/>
      </c>
      <c r="Q598" s="391" t="str">
        <f>IF(ISBLANK(L598),"",IF(OR(ISBLANK(VLOOKUP(L598&amp;"-"&amp;E598,'Np Quality'!A:M,8,FALSE)),ISERROR(VLOOKUP(L598&amp;"-"&amp;E598,'Np Quality'!A:M,8,FALSE))),"-",VLOOKUP(L598&amp;"-"&amp;E598,'Np Quality'!A:M,8,FALSE)))</f>
        <v/>
      </c>
      <c r="R598" s="283" t="str">
        <f>IF(ISBLANK(L598),"",IF(OR(ISBLANK(VLOOKUP(L598&amp;"-"&amp;E598,'Np Quality'!A:M,9,FALSE)),ISERROR(VLOOKUP(L598&amp;"-"&amp;E598,'Np Quality'!A:M,9,FALSE))),"-",VLOOKUP(L598&amp;"-"&amp;E598,'Np Quality'!A:M,9,FALSE)))</f>
        <v/>
      </c>
      <c r="S598" s="394"/>
      <c r="T598" s="395" t="str">
        <f t="shared" si="110"/>
        <v/>
      </c>
      <c r="U598" s="395" t="str">
        <f t="shared" si="107"/>
        <v/>
      </c>
      <c r="V598" s="396"/>
      <c r="W598" s="282"/>
    </row>
    <row r="599" spans="1:23">
      <c r="A599" s="382" t="str">
        <f t="shared" si="108"/>
        <v/>
      </c>
      <c r="B599" s="383" t="str">
        <f t="shared" si="106"/>
        <v/>
      </c>
      <c r="C599" s="236"/>
      <c r="D599" s="282"/>
      <c r="E599" s="384" t="str">
        <f t="shared" si="109"/>
        <v/>
      </c>
      <c r="F599" s="388"/>
      <c r="G599" s="243"/>
      <c r="H599" s="244"/>
      <c r="I599" s="243"/>
      <c r="J599" s="244"/>
      <c r="K599" s="244"/>
      <c r="L599" s="244"/>
      <c r="M599" s="244"/>
      <c r="N599" s="290"/>
      <c r="O599" s="391" t="str">
        <f>IF(ISBLANK(L599),"",IF(OR(ISBLANK(VLOOKUP(L599&amp;"-"&amp;E599,'Np Quality'!A:M,6,FALSE)),ISERROR(VLOOKUP(L599&amp;"-"&amp;E599,'Np Quality'!A:M,6,FALSE))),"-",VLOOKUP(L599&amp;"-"&amp;E599,'Np Quality'!A:M,6,FALSE)))</f>
        <v/>
      </c>
      <c r="P599" s="391" t="str">
        <f>IF(ISBLANK(L699),"",IF(OR(ISBLANK(VLOOKUP(L699&amp;"-"&amp;E699,'Np Quality'!A:M,7,FALSE)),ISERROR(VLOOKUP(L699&amp;"-"&amp;E699,'Np Quality'!A:M,7,FALSE))),"-",VLOOKUP(L699&amp;"-"&amp;E699,'Np Quality'!A:M,7,FALSE)))</f>
        <v/>
      </c>
      <c r="Q599" s="391" t="str">
        <f>IF(ISBLANK(L599),"",IF(OR(ISBLANK(VLOOKUP(L599&amp;"-"&amp;E599,'Np Quality'!A:M,8,FALSE)),ISERROR(VLOOKUP(L599&amp;"-"&amp;E599,'Np Quality'!A:M,8,FALSE))),"-",VLOOKUP(L599&amp;"-"&amp;E599,'Np Quality'!A:M,8,FALSE)))</f>
        <v/>
      </c>
      <c r="R599" s="283" t="str">
        <f>IF(ISBLANK(L599),"",IF(OR(ISBLANK(VLOOKUP(L599&amp;"-"&amp;E599,'Np Quality'!A:M,9,FALSE)),ISERROR(VLOOKUP(L599&amp;"-"&amp;E599,'Np Quality'!A:M,9,FALSE))),"-",VLOOKUP(L599&amp;"-"&amp;E599,'Np Quality'!A:M,9,FALSE)))</f>
        <v/>
      </c>
      <c r="S599" s="394"/>
      <c r="T599" s="395" t="str">
        <f t="shared" si="110"/>
        <v/>
      </c>
      <c r="U599" s="395" t="str">
        <f t="shared" si="107"/>
        <v/>
      </c>
      <c r="V599" s="396"/>
      <c r="W599" s="282"/>
    </row>
    <row r="600" spans="1:23">
      <c r="A600" s="382" t="str">
        <f t="shared" si="108"/>
        <v/>
      </c>
      <c r="B600" s="383" t="str">
        <f t="shared" si="106"/>
        <v/>
      </c>
      <c r="C600" s="236"/>
      <c r="D600" s="282"/>
      <c r="E600" s="384" t="str">
        <f t="shared" si="109"/>
        <v/>
      </c>
      <c r="F600" s="388"/>
      <c r="G600" s="243"/>
      <c r="H600" s="244"/>
      <c r="I600" s="243"/>
      <c r="J600" s="244"/>
      <c r="K600" s="244"/>
      <c r="L600" s="244"/>
      <c r="M600" s="244"/>
      <c r="N600" s="290"/>
      <c r="O600" s="391" t="str">
        <f>IF(ISBLANK(L600),"",IF(OR(ISBLANK(VLOOKUP(L600&amp;"-"&amp;E600,'Np Quality'!A:M,6,FALSE)),ISERROR(VLOOKUP(L600&amp;"-"&amp;E600,'Np Quality'!A:M,6,FALSE))),"-",VLOOKUP(L600&amp;"-"&amp;E600,'Np Quality'!A:M,6,FALSE)))</f>
        <v/>
      </c>
      <c r="P600" s="391" t="str">
        <f>IF(ISBLANK(L700),"",IF(OR(ISBLANK(VLOOKUP(L700&amp;"-"&amp;E700,'Np Quality'!A:M,7,FALSE)),ISERROR(VLOOKUP(L700&amp;"-"&amp;E700,'Np Quality'!A:M,7,FALSE))),"-",VLOOKUP(L700&amp;"-"&amp;E700,'Np Quality'!A:M,7,FALSE)))</f>
        <v/>
      </c>
      <c r="Q600" s="391" t="str">
        <f>IF(ISBLANK(L600),"",IF(OR(ISBLANK(VLOOKUP(L600&amp;"-"&amp;E600,'Np Quality'!A:M,8,FALSE)),ISERROR(VLOOKUP(L600&amp;"-"&amp;E600,'Np Quality'!A:M,8,FALSE))),"-",VLOOKUP(L600&amp;"-"&amp;E600,'Np Quality'!A:M,8,FALSE)))</f>
        <v/>
      </c>
      <c r="R600" s="283" t="str">
        <f>IF(ISBLANK(L600),"",IF(OR(ISBLANK(VLOOKUP(L600&amp;"-"&amp;E600,'Np Quality'!A:M,9,FALSE)),ISERROR(VLOOKUP(L600&amp;"-"&amp;E600,'Np Quality'!A:M,9,FALSE))),"-",VLOOKUP(L600&amp;"-"&amp;E600,'Np Quality'!A:M,9,FALSE)))</f>
        <v/>
      </c>
      <c r="S600" s="394"/>
      <c r="T600" s="395" t="str">
        <f t="shared" si="110"/>
        <v/>
      </c>
      <c r="U600" s="395" t="str">
        <f t="shared" si="107"/>
        <v/>
      </c>
      <c r="V600" s="396"/>
      <c r="W600" s="282"/>
    </row>
    <row r="601" spans="1:23">
      <c r="A601" s="382" t="str">
        <f t="shared" si="108"/>
        <v/>
      </c>
      <c r="B601" s="383" t="str">
        <f t="shared" si="106"/>
        <v/>
      </c>
      <c r="C601" s="236"/>
      <c r="D601" s="282"/>
      <c r="E601" s="384" t="str">
        <f t="shared" si="109"/>
        <v/>
      </c>
      <c r="F601" s="388"/>
      <c r="G601" s="243"/>
      <c r="H601" s="244"/>
      <c r="I601" s="243"/>
      <c r="J601" s="244"/>
      <c r="K601" s="244"/>
      <c r="L601" s="244"/>
      <c r="M601" s="244"/>
      <c r="N601" s="290"/>
      <c r="O601" s="391" t="str">
        <f>IF(ISBLANK(L601),"",IF(OR(ISBLANK(VLOOKUP(L601&amp;"-"&amp;E601,'Np Quality'!A:M,6,FALSE)),ISERROR(VLOOKUP(L601&amp;"-"&amp;E601,'Np Quality'!A:M,6,FALSE))),"-",VLOOKUP(L601&amp;"-"&amp;E601,'Np Quality'!A:M,6,FALSE)))</f>
        <v/>
      </c>
      <c r="P601" s="391" t="str">
        <f>IF(ISBLANK(L701),"",IF(OR(ISBLANK(VLOOKUP(L701&amp;"-"&amp;E701,'Np Quality'!A:M,7,FALSE)),ISERROR(VLOOKUP(L701&amp;"-"&amp;E701,'Np Quality'!A:M,7,FALSE))),"-",VLOOKUP(L701&amp;"-"&amp;E701,'Np Quality'!A:M,7,FALSE)))</f>
        <v/>
      </c>
      <c r="Q601" s="391" t="str">
        <f>IF(ISBLANK(L601),"",IF(OR(ISBLANK(VLOOKUP(L601&amp;"-"&amp;E601,'Np Quality'!A:M,8,FALSE)),ISERROR(VLOOKUP(L601&amp;"-"&amp;E601,'Np Quality'!A:M,8,FALSE))),"-",VLOOKUP(L601&amp;"-"&amp;E601,'Np Quality'!A:M,8,FALSE)))</f>
        <v/>
      </c>
      <c r="R601" s="283" t="str">
        <f>IF(ISBLANK(L601),"",IF(OR(ISBLANK(VLOOKUP(L601&amp;"-"&amp;E601,'Np Quality'!A:M,9,FALSE)),ISERROR(VLOOKUP(L601&amp;"-"&amp;E601,'Np Quality'!A:M,9,FALSE))),"-",VLOOKUP(L601&amp;"-"&amp;E601,'Np Quality'!A:M,9,FALSE)))</f>
        <v/>
      </c>
      <c r="S601" s="394"/>
      <c r="T601" s="395" t="str">
        <f t="shared" si="110"/>
        <v/>
      </c>
      <c r="U601" s="395" t="str">
        <f t="shared" si="107"/>
        <v/>
      </c>
      <c r="V601" s="396"/>
      <c r="W601" s="282"/>
    </row>
    <row r="602" spans="1:23">
      <c r="A602" s="382" t="str">
        <f t="shared" si="108"/>
        <v/>
      </c>
      <c r="B602" s="383" t="str">
        <f t="shared" si="106"/>
        <v/>
      </c>
      <c r="C602" s="236"/>
      <c r="D602" s="282"/>
      <c r="E602" s="384" t="str">
        <f t="shared" si="109"/>
        <v/>
      </c>
      <c r="F602" s="388"/>
      <c r="G602" s="243"/>
      <c r="H602" s="244"/>
      <c r="I602" s="243"/>
      <c r="J602" s="244"/>
      <c r="K602" s="244"/>
      <c r="L602" s="244"/>
      <c r="M602" s="244"/>
      <c r="N602" s="290"/>
      <c r="O602" s="391" t="str">
        <f>IF(ISBLANK(L603),"",IF(OR(ISBLANK(VLOOKUP(L603&amp;"-"&amp;E603,'Np Quality'!A:M,6,FALSE)),ISERROR(VLOOKUP(L603&amp;"-"&amp;E603,'Np Quality'!A:M,6,FALSE))),"-",VLOOKUP(L603&amp;"-"&amp;E603,'Np Quality'!A:M,6,FALSE)))</f>
        <v/>
      </c>
      <c r="P602" s="391" t="str">
        <f>IF(ISBLANK(L702),"",IF(OR(ISBLANK(VLOOKUP(L702&amp;"-"&amp;E702,'Np Quality'!A:M,7,FALSE)),ISERROR(VLOOKUP(L702&amp;"-"&amp;E702,'Np Quality'!A:M,7,FALSE))),"-",VLOOKUP(L702&amp;"-"&amp;E702,'Np Quality'!A:M,7,FALSE)))</f>
        <v/>
      </c>
      <c r="Q602" s="391" t="str">
        <f>IF(ISBLANK(L602),"",IF(OR(ISBLANK(VLOOKUP(L602&amp;"-"&amp;E602,'Np Quality'!A:M,8,FALSE)),ISERROR(VLOOKUP(L602&amp;"-"&amp;E602,'Np Quality'!A:M,8,FALSE))),"-",VLOOKUP(L602&amp;"-"&amp;E602,'Np Quality'!A:M,8,FALSE)))</f>
        <v/>
      </c>
      <c r="R602" s="283" t="str">
        <f>IF(ISBLANK(L602),"",IF(OR(ISBLANK(VLOOKUP(L602&amp;"-"&amp;E602,'Np Quality'!A:M,9,FALSE)),ISERROR(VLOOKUP(L602&amp;"-"&amp;E602,'Np Quality'!A:M,9,FALSE))),"-",VLOOKUP(L602&amp;"-"&amp;E602,'Np Quality'!A:M,9,FALSE)))</f>
        <v/>
      </c>
      <c r="S602" s="394"/>
      <c r="T602" s="395" t="str">
        <f t="shared" si="110"/>
        <v/>
      </c>
      <c r="U602" s="395" t="str">
        <f t="shared" si="107"/>
        <v/>
      </c>
      <c r="V602" s="396"/>
      <c r="W602" s="282"/>
    </row>
    <row r="603" spans="1:23">
      <c r="A603" s="382" t="str">
        <f t="shared" si="108"/>
        <v/>
      </c>
      <c r="B603" s="383" t="str">
        <f t="shared" si="106"/>
        <v/>
      </c>
      <c r="C603" s="236"/>
      <c r="D603" s="282"/>
      <c r="E603" s="384" t="str">
        <f t="shared" si="109"/>
        <v/>
      </c>
      <c r="F603" s="388"/>
      <c r="G603" s="243"/>
      <c r="H603" s="244"/>
      <c r="I603" s="243"/>
      <c r="J603" s="244"/>
      <c r="K603" s="244"/>
      <c r="L603" s="244"/>
      <c r="M603" s="244"/>
      <c r="N603" s="290"/>
      <c r="O603" s="391" t="str">
        <f>IF(ISBLANK(L603),"",IF(OR(ISBLANK(VLOOKUP(L603&amp;"-"&amp;E603,'Np Quality'!A:M,6,FALSE)),ISERROR(VLOOKUP(L603&amp;"-"&amp;E603,'Np Quality'!A:M,6,FALSE))),"-",VLOOKUP(L603&amp;"-"&amp;E603,'Np Quality'!A:M,6,FALSE)))</f>
        <v/>
      </c>
      <c r="P603" s="391" t="str">
        <f>IF(ISBLANK(L704),"",IF(OR(ISBLANK(VLOOKUP(L704&amp;"-"&amp;E704,'Np Quality'!A:M,7,FALSE)),ISERROR(VLOOKUP(L704&amp;"-"&amp;E704,'Np Quality'!A:M,7,FALSE))),"-",VLOOKUP(L704&amp;"-"&amp;E704,'Np Quality'!A:M,7,FALSE)))</f>
        <v/>
      </c>
      <c r="Q603" s="391" t="str">
        <f>IF(ISBLANK(L603),"",IF(OR(ISBLANK(VLOOKUP(L603&amp;"-"&amp;E603,'Np Quality'!A:M,8,FALSE)),ISERROR(VLOOKUP(L603&amp;"-"&amp;E603,'Np Quality'!A:M,8,FALSE))),"-",VLOOKUP(L603&amp;"-"&amp;E603,'Np Quality'!A:M,8,FALSE)))</f>
        <v/>
      </c>
      <c r="R603" s="283" t="str">
        <f>IF(ISBLANK(L603),"",IF(OR(ISBLANK(VLOOKUP(L603&amp;"-"&amp;E603,'Np Quality'!A:M,9,FALSE)),ISERROR(VLOOKUP(L603&amp;"-"&amp;E603,'Np Quality'!A:M,9,FALSE))),"-",VLOOKUP(L603&amp;"-"&amp;E603,'Np Quality'!A:M,9,FALSE)))</f>
        <v/>
      </c>
      <c r="S603" s="394"/>
      <c r="T603" s="395" t="str">
        <f t="shared" si="110"/>
        <v/>
      </c>
      <c r="U603" s="395" t="str">
        <f t="shared" si="107"/>
        <v/>
      </c>
      <c r="V603" s="396"/>
      <c r="W603" s="282"/>
    </row>
    <row r="604" spans="1:23">
      <c r="A604" s="382" t="str">
        <f t="shared" si="108"/>
        <v/>
      </c>
      <c r="B604" s="383" t="str">
        <f t="shared" si="106"/>
        <v/>
      </c>
      <c r="C604" s="236"/>
      <c r="D604" s="282"/>
      <c r="E604" s="384" t="str">
        <f t="shared" si="109"/>
        <v/>
      </c>
      <c r="F604" s="388"/>
      <c r="G604" s="243"/>
      <c r="H604" s="244"/>
      <c r="I604" s="243"/>
      <c r="J604" s="244"/>
      <c r="K604" s="244"/>
      <c r="L604" s="244"/>
      <c r="M604" s="244"/>
      <c r="N604" s="290"/>
      <c r="O604" s="391" t="str">
        <f>IF(ISBLANK(L604),"",IF(OR(ISBLANK(VLOOKUP(L604&amp;"-"&amp;E604,'Np Quality'!A:M,6,FALSE)),ISERROR(VLOOKUP(L604&amp;"-"&amp;E604,'Np Quality'!A:M,6,FALSE))),"-",VLOOKUP(L604&amp;"-"&amp;E604,'Np Quality'!A:M,6,FALSE)))</f>
        <v/>
      </c>
      <c r="P604" s="391" t="str">
        <f>IF(ISBLANK(L704),"",IF(OR(ISBLANK(VLOOKUP(L704&amp;"-"&amp;E704,'Np Quality'!A:M,7,FALSE)),ISERROR(VLOOKUP(L704&amp;"-"&amp;E704,'Np Quality'!A:M,7,FALSE))),"-",VLOOKUP(L704&amp;"-"&amp;E704,'Np Quality'!A:M,7,FALSE)))</f>
        <v/>
      </c>
      <c r="Q604" s="391" t="str">
        <f>IF(ISBLANK(L605),"",IF(OR(ISBLANK(VLOOKUP(L605&amp;"-"&amp;E605,'Np Quality'!A:M,8,FALSE)),ISERROR(VLOOKUP(L605&amp;"-"&amp;E605,'Np Quality'!A:M,8,FALSE))),"-",VLOOKUP(L605&amp;"-"&amp;E605,'Np Quality'!A:M,8,FALSE)))</f>
        <v/>
      </c>
      <c r="R604" s="283" t="str">
        <f>IF(ISBLANK(L604),"",IF(OR(ISBLANK(VLOOKUP(L604&amp;"-"&amp;E604,'Np Quality'!A:M,9,FALSE)),ISERROR(VLOOKUP(L604&amp;"-"&amp;E604,'Np Quality'!A:M,9,FALSE))),"-",VLOOKUP(L604&amp;"-"&amp;E604,'Np Quality'!A:M,9,FALSE)))</f>
        <v/>
      </c>
      <c r="S604" s="394"/>
      <c r="T604" s="395" t="str">
        <f t="shared" si="110"/>
        <v/>
      </c>
      <c r="U604" s="395" t="str">
        <f t="shared" si="107"/>
        <v/>
      </c>
      <c r="V604" s="396"/>
      <c r="W604" s="282"/>
    </row>
    <row r="605" spans="1:23">
      <c r="A605" s="382" t="str">
        <f t="shared" si="108"/>
        <v/>
      </c>
      <c r="B605" s="383" t="str">
        <f t="shared" si="106"/>
        <v/>
      </c>
      <c r="C605" s="236"/>
      <c r="D605" s="282"/>
      <c r="E605" s="384" t="str">
        <f t="shared" si="109"/>
        <v/>
      </c>
      <c r="F605" s="388"/>
      <c r="G605" s="243"/>
      <c r="H605" s="244"/>
      <c r="I605" s="243"/>
      <c r="J605" s="244"/>
      <c r="K605" s="244"/>
      <c r="L605" s="244"/>
      <c r="M605" s="244"/>
      <c r="N605" s="290"/>
      <c r="O605" s="391" t="str">
        <f>IF(ISBLANK(L605),"",IF(OR(ISBLANK(VLOOKUP(L605&amp;"-"&amp;E605,'Np Quality'!A:M,6,FALSE)),ISERROR(VLOOKUP(L605&amp;"-"&amp;E605,'Np Quality'!A:M,6,FALSE))),"-",VLOOKUP(L605&amp;"-"&amp;E605,'Np Quality'!A:M,6,FALSE)))</f>
        <v/>
      </c>
      <c r="P605" s="391" t="str">
        <f>IF(ISBLANK(L705),"",IF(OR(ISBLANK(VLOOKUP(L705&amp;"-"&amp;E705,'Np Quality'!A:M,7,FALSE)),ISERROR(VLOOKUP(L705&amp;"-"&amp;E705,'Np Quality'!A:M,7,FALSE))),"-",VLOOKUP(L705&amp;"-"&amp;E705,'Np Quality'!A:M,7,FALSE)))</f>
        <v/>
      </c>
      <c r="Q605" s="391" t="str">
        <f>IF(ISBLANK(L605),"",IF(OR(ISBLANK(VLOOKUP(L605&amp;"-"&amp;E605,'Np Quality'!A:M,8,FALSE)),ISERROR(VLOOKUP(L605&amp;"-"&amp;E605,'Np Quality'!A:M,8,FALSE))),"-",VLOOKUP(L605&amp;"-"&amp;E605,'Np Quality'!A:M,8,FALSE)))</f>
        <v/>
      </c>
      <c r="R605" s="283" t="str">
        <f>IF(ISBLANK(L606),"",IF(OR(ISBLANK(VLOOKUP(L606&amp;"-"&amp;E606,'Np Quality'!A:M,9,FALSE)),ISERROR(VLOOKUP(L606&amp;"-"&amp;E606,'Np Quality'!A:M,9,FALSE))),"-",VLOOKUP(L606&amp;"-"&amp;E606,'Np Quality'!A:M,9,FALSE)))</f>
        <v/>
      </c>
      <c r="S605" s="394"/>
      <c r="T605" s="395" t="str">
        <f t="shared" si="110"/>
        <v/>
      </c>
      <c r="U605" s="395" t="str">
        <f t="shared" si="107"/>
        <v/>
      </c>
      <c r="V605" s="396"/>
      <c r="W605" s="282"/>
    </row>
    <row r="606" spans="1:23">
      <c r="A606" s="382" t="str">
        <f t="shared" si="108"/>
        <v/>
      </c>
      <c r="B606" s="383" t="str">
        <f t="shared" si="106"/>
        <v/>
      </c>
      <c r="C606" s="236"/>
      <c r="D606" s="282"/>
      <c r="E606" s="384" t="str">
        <f t="shared" si="109"/>
        <v/>
      </c>
      <c r="F606" s="388"/>
      <c r="G606" s="243"/>
      <c r="H606" s="244"/>
      <c r="I606" s="243"/>
      <c r="J606" s="244"/>
      <c r="K606" s="244"/>
      <c r="L606" s="244"/>
      <c r="M606" s="244"/>
      <c r="N606" s="290"/>
      <c r="O606" s="391" t="str">
        <f>IF(ISBLANK(L606),"",IF(OR(ISBLANK(VLOOKUP(L606&amp;"-"&amp;E606,'Np Quality'!A:M,6,FALSE)),ISERROR(VLOOKUP(L606&amp;"-"&amp;E606,'Np Quality'!A:M,6,FALSE))),"-",VLOOKUP(L606&amp;"-"&amp;E606,'Np Quality'!A:M,6,FALSE)))</f>
        <v/>
      </c>
      <c r="P606" s="391" t="str">
        <f>IF(ISBLANK(L706),"",IF(OR(ISBLANK(VLOOKUP(L706&amp;"-"&amp;E706,'Np Quality'!A:M,7,FALSE)),ISERROR(VLOOKUP(L706&amp;"-"&amp;E706,'Np Quality'!A:M,7,FALSE))),"-",VLOOKUP(L706&amp;"-"&amp;E706,'Np Quality'!A:M,7,FALSE)))</f>
        <v/>
      </c>
      <c r="Q606" s="391" t="str">
        <f>IF(ISBLANK(L606),"",IF(OR(ISBLANK(VLOOKUP(L606&amp;"-"&amp;E606,'Np Quality'!A:M,8,FALSE)),ISERROR(VLOOKUP(L606&amp;"-"&amp;E606,'Np Quality'!A:M,8,FALSE))),"-",VLOOKUP(L606&amp;"-"&amp;E606,'Np Quality'!A:M,8,FALSE)))</f>
        <v/>
      </c>
      <c r="R606" s="283" t="str">
        <f>IF(ISBLANK(L606),"",IF(OR(ISBLANK(VLOOKUP(L606&amp;"-"&amp;E606,'Np Quality'!A:M,9,FALSE)),ISERROR(VLOOKUP(L606&amp;"-"&amp;E606,'Np Quality'!A:M,9,FALSE))),"-",VLOOKUP(L606&amp;"-"&amp;E606,'Np Quality'!A:M,9,FALSE)))</f>
        <v/>
      </c>
      <c r="S606" s="394"/>
      <c r="T606" s="395" t="str">
        <f t="shared" si="110"/>
        <v/>
      </c>
      <c r="U606" s="395" t="str">
        <f t="shared" si="107"/>
        <v/>
      </c>
      <c r="V606" s="396"/>
      <c r="W606" s="282"/>
    </row>
    <row r="607" spans="1:23">
      <c r="A607" s="382" t="str">
        <f t="shared" si="108"/>
        <v/>
      </c>
      <c r="B607" s="383" t="str">
        <f t="shared" si="106"/>
        <v/>
      </c>
      <c r="C607" s="236"/>
      <c r="D607" s="282"/>
      <c r="E607" s="384" t="str">
        <f t="shared" si="109"/>
        <v/>
      </c>
      <c r="F607" s="388"/>
      <c r="G607" s="243"/>
      <c r="H607" s="244"/>
      <c r="I607" s="243"/>
      <c r="J607" s="244"/>
      <c r="K607" s="244"/>
      <c r="L607" s="244"/>
      <c r="M607" s="244"/>
      <c r="N607" s="290"/>
      <c r="O607" s="391" t="str">
        <f>IF(ISBLANK(L607),"",IF(OR(ISBLANK(VLOOKUP(L607&amp;"-"&amp;E607,'Np Quality'!A:M,6,FALSE)),ISERROR(VLOOKUP(L607&amp;"-"&amp;E607,'Np Quality'!A:M,6,FALSE))),"-",VLOOKUP(L607&amp;"-"&amp;E607,'Np Quality'!A:M,6,FALSE)))</f>
        <v/>
      </c>
      <c r="P607" s="391" t="str">
        <f>IF(ISBLANK(L707),"",IF(OR(ISBLANK(VLOOKUP(L707&amp;"-"&amp;E707,'Np Quality'!A:M,7,FALSE)),ISERROR(VLOOKUP(L707&amp;"-"&amp;E707,'Np Quality'!A:M,7,FALSE))),"-",VLOOKUP(L707&amp;"-"&amp;E707,'Np Quality'!A:M,7,FALSE)))</f>
        <v/>
      </c>
      <c r="Q607" s="391" t="str">
        <f>IF(ISBLANK(L607),"",IF(OR(ISBLANK(VLOOKUP(L607&amp;"-"&amp;E607,'Np Quality'!A:M,8,FALSE)),ISERROR(VLOOKUP(L607&amp;"-"&amp;E607,'Np Quality'!A:M,8,FALSE))),"-",VLOOKUP(L607&amp;"-"&amp;E607,'Np Quality'!A:M,8,FALSE)))</f>
        <v/>
      </c>
      <c r="R607" s="283" t="str">
        <f>IF(ISBLANK(L607),"",IF(OR(ISBLANK(VLOOKUP(L607&amp;"-"&amp;E607,'Np Quality'!A:M,9,FALSE)),ISERROR(VLOOKUP(L607&amp;"-"&amp;E607,'Np Quality'!A:M,9,FALSE))),"-",VLOOKUP(L607&amp;"-"&amp;E607,'Np Quality'!A:M,9,FALSE)))</f>
        <v/>
      </c>
      <c r="S607" s="394"/>
      <c r="T607" s="395" t="str">
        <f t="shared" si="110"/>
        <v/>
      </c>
      <c r="U607" s="395" t="str">
        <f t="shared" si="107"/>
        <v/>
      </c>
      <c r="V607" s="396"/>
      <c r="W607" s="282"/>
    </row>
    <row r="608" spans="1:23">
      <c r="A608" s="382" t="str">
        <f t="shared" si="108"/>
        <v/>
      </c>
      <c r="B608" s="383" t="str">
        <f t="shared" si="106"/>
        <v/>
      </c>
      <c r="C608" s="236"/>
      <c r="D608" s="282"/>
      <c r="E608" s="384" t="str">
        <f t="shared" si="109"/>
        <v/>
      </c>
      <c r="F608" s="388"/>
      <c r="G608" s="243"/>
      <c r="H608" s="244"/>
      <c r="I608" s="243"/>
      <c r="J608" s="244"/>
      <c r="K608" s="244"/>
      <c r="L608" s="244"/>
      <c r="M608" s="244"/>
      <c r="N608" s="290"/>
      <c r="O608" s="391" t="str">
        <f>IF(ISBLANK(L608),"",IF(OR(ISBLANK(VLOOKUP(L608&amp;"-"&amp;E608,'Np Quality'!A:M,6,FALSE)),ISERROR(VLOOKUP(L608&amp;"-"&amp;E608,'Np Quality'!A:M,6,FALSE))),"-",VLOOKUP(L608&amp;"-"&amp;E608,'Np Quality'!A:M,6,FALSE)))</f>
        <v/>
      </c>
      <c r="P608" s="391" t="str">
        <f>IF(ISBLANK(L708),"",IF(OR(ISBLANK(VLOOKUP(L708&amp;"-"&amp;E708,'Np Quality'!A:M,7,FALSE)),ISERROR(VLOOKUP(L708&amp;"-"&amp;E708,'Np Quality'!A:M,7,FALSE))),"-",VLOOKUP(L708&amp;"-"&amp;E708,'Np Quality'!A:M,7,FALSE)))</f>
        <v/>
      </c>
      <c r="Q608" s="391" t="str">
        <f>IF(ISBLANK(L608),"",IF(OR(ISBLANK(VLOOKUP(L608&amp;"-"&amp;E608,'Np Quality'!A:M,8,FALSE)),ISERROR(VLOOKUP(L608&amp;"-"&amp;E608,'Np Quality'!A:M,8,FALSE))),"-",VLOOKUP(L608&amp;"-"&amp;E608,'Np Quality'!A:M,8,FALSE)))</f>
        <v/>
      </c>
      <c r="R608" s="283" t="str">
        <f>IF(ISBLANK(L608),"",IF(OR(ISBLANK(VLOOKUP(L608&amp;"-"&amp;E608,'Np Quality'!A:M,9,FALSE)),ISERROR(VLOOKUP(L608&amp;"-"&amp;E608,'Np Quality'!A:M,9,FALSE))),"-",VLOOKUP(L608&amp;"-"&amp;E608,'Np Quality'!A:M,9,FALSE)))</f>
        <v/>
      </c>
      <c r="S608" s="394"/>
      <c r="T608" s="395" t="str">
        <f t="shared" si="110"/>
        <v/>
      </c>
      <c r="U608" s="395" t="str">
        <f t="shared" si="107"/>
        <v/>
      </c>
      <c r="V608" s="396"/>
      <c r="W608" s="282"/>
    </row>
    <row r="609" spans="1:23">
      <c r="A609" s="382" t="str">
        <f t="shared" si="108"/>
        <v/>
      </c>
      <c r="B609" s="383" t="str">
        <f t="shared" si="106"/>
        <v/>
      </c>
      <c r="C609" s="236"/>
      <c r="D609" s="282"/>
      <c r="E609" s="384" t="str">
        <f t="shared" si="109"/>
        <v/>
      </c>
      <c r="F609" s="388"/>
      <c r="G609" s="243"/>
      <c r="H609" s="244"/>
      <c r="I609" s="243"/>
      <c r="J609" s="244"/>
      <c r="K609" s="244"/>
      <c r="L609" s="244"/>
      <c r="M609" s="244"/>
      <c r="N609" s="290"/>
      <c r="O609" s="391" t="str">
        <f>IF(ISBLANK(L609),"",IF(OR(ISBLANK(VLOOKUP(L609&amp;"-"&amp;E609,'Np Quality'!A:M,6,FALSE)),ISERROR(VLOOKUP(L609&amp;"-"&amp;E609,'Np Quality'!A:M,6,FALSE))),"-",VLOOKUP(L609&amp;"-"&amp;E609,'Np Quality'!A:M,6,FALSE)))</f>
        <v/>
      </c>
      <c r="P609" s="391" t="str">
        <f>IF(ISBLANK(L709),"",IF(OR(ISBLANK(VLOOKUP(L709&amp;"-"&amp;E709,'Np Quality'!A:M,7,FALSE)),ISERROR(VLOOKUP(L709&amp;"-"&amp;E709,'Np Quality'!A:M,7,FALSE))),"-",VLOOKUP(L709&amp;"-"&amp;E709,'Np Quality'!A:M,7,FALSE)))</f>
        <v/>
      </c>
      <c r="Q609" s="391" t="str">
        <f>IF(ISBLANK(L609),"",IF(OR(ISBLANK(VLOOKUP(L609&amp;"-"&amp;E609,'Np Quality'!A:M,8,FALSE)),ISERROR(VLOOKUP(L609&amp;"-"&amp;E609,'Np Quality'!A:M,8,FALSE))),"-",VLOOKUP(L609&amp;"-"&amp;E609,'Np Quality'!A:M,8,FALSE)))</f>
        <v/>
      </c>
      <c r="R609" s="283" t="str">
        <f>IF(ISBLANK(L609),"",IF(OR(ISBLANK(VLOOKUP(L609&amp;"-"&amp;E609,'Np Quality'!A:M,9,FALSE)),ISERROR(VLOOKUP(L609&amp;"-"&amp;E609,'Np Quality'!A:M,9,FALSE))),"-",VLOOKUP(L609&amp;"-"&amp;E609,'Np Quality'!A:M,9,FALSE)))</f>
        <v/>
      </c>
      <c r="S609" s="394"/>
      <c r="T609" s="395" t="str">
        <f t="shared" si="110"/>
        <v/>
      </c>
      <c r="U609" s="395" t="str">
        <f t="shared" si="107"/>
        <v/>
      </c>
      <c r="V609" s="396"/>
      <c r="W609" s="282"/>
    </row>
    <row r="610" spans="1:23">
      <c r="A610" s="382" t="str">
        <f t="shared" si="108"/>
        <v/>
      </c>
      <c r="B610" s="383" t="str">
        <f t="shared" si="106"/>
        <v/>
      </c>
      <c r="C610" s="236"/>
      <c r="D610" s="282"/>
      <c r="E610" s="384" t="str">
        <f t="shared" si="109"/>
        <v/>
      </c>
      <c r="F610" s="388"/>
      <c r="G610" s="243"/>
      <c r="H610" s="244"/>
      <c r="I610" s="243"/>
      <c r="J610" s="244"/>
      <c r="K610" s="244"/>
      <c r="L610" s="244"/>
      <c r="M610" s="244"/>
      <c r="N610" s="290"/>
      <c r="O610" s="391" t="str">
        <f>IF(ISBLANK(L610),"",IF(OR(ISBLANK(VLOOKUP(L610&amp;"-"&amp;E610,'Np Quality'!A:M,6,FALSE)),ISERROR(VLOOKUP(L610&amp;"-"&amp;E610,'Np Quality'!A:M,6,FALSE))),"-",VLOOKUP(L610&amp;"-"&amp;E610,'Np Quality'!A:M,6,FALSE)))</f>
        <v/>
      </c>
      <c r="P610" s="391" t="str">
        <f>IF(ISBLANK(L710),"",IF(OR(ISBLANK(VLOOKUP(L710&amp;"-"&amp;E710,'Np Quality'!A:M,7,FALSE)),ISERROR(VLOOKUP(L710&amp;"-"&amp;E710,'Np Quality'!A:M,7,FALSE))),"-",VLOOKUP(L710&amp;"-"&amp;E710,'Np Quality'!A:M,7,FALSE)))</f>
        <v/>
      </c>
      <c r="Q610" s="391" t="str">
        <f>IF(ISBLANK(L610),"",IF(OR(ISBLANK(VLOOKUP(L610&amp;"-"&amp;E610,'Np Quality'!A:M,8,FALSE)),ISERROR(VLOOKUP(L610&amp;"-"&amp;E610,'Np Quality'!A:M,8,FALSE))),"-",VLOOKUP(L610&amp;"-"&amp;E610,'Np Quality'!A:M,8,FALSE)))</f>
        <v/>
      </c>
      <c r="R610" s="283" t="str">
        <f>IF(ISBLANK(L610),"",IF(OR(ISBLANK(VLOOKUP(L610&amp;"-"&amp;E610,'Np Quality'!A:M,9,FALSE)),ISERROR(VLOOKUP(L610&amp;"-"&amp;E610,'Np Quality'!A:M,9,FALSE))),"-",VLOOKUP(L610&amp;"-"&amp;E610,'Np Quality'!A:M,9,FALSE)))</f>
        <v/>
      </c>
      <c r="S610" s="394"/>
      <c r="T610" s="395" t="str">
        <f t="shared" si="110"/>
        <v/>
      </c>
      <c r="U610" s="395" t="str">
        <f t="shared" si="107"/>
        <v/>
      </c>
      <c r="V610" s="396"/>
      <c r="W610" s="282"/>
    </row>
    <row r="611" spans="1:23">
      <c r="A611" s="382" t="str">
        <f t="shared" si="108"/>
        <v/>
      </c>
      <c r="B611" s="383" t="str">
        <f t="shared" si="106"/>
        <v/>
      </c>
      <c r="C611" s="236"/>
      <c r="D611" s="282"/>
      <c r="E611" s="384" t="str">
        <f t="shared" si="109"/>
        <v/>
      </c>
      <c r="F611" s="388"/>
      <c r="G611" s="243"/>
      <c r="H611" s="244"/>
      <c r="I611" s="243"/>
      <c r="J611" s="244"/>
      <c r="K611" s="244"/>
      <c r="L611" s="244"/>
      <c r="M611" s="244"/>
      <c r="N611" s="290"/>
      <c r="O611" s="391" t="str">
        <f>IF(ISBLANK(L611),"",IF(OR(ISBLANK(VLOOKUP(L611&amp;"-"&amp;E611,'Np Quality'!A:M,6,FALSE)),ISERROR(VLOOKUP(L611&amp;"-"&amp;E611,'Np Quality'!A:M,6,FALSE))),"-",VLOOKUP(L611&amp;"-"&amp;E611,'Np Quality'!A:M,6,FALSE)))</f>
        <v/>
      </c>
      <c r="P611" s="391" t="str">
        <f>IF(ISBLANK(L711),"",IF(OR(ISBLANK(VLOOKUP(L711&amp;"-"&amp;E711,'Np Quality'!A:M,7,FALSE)),ISERROR(VLOOKUP(L711&amp;"-"&amp;E711,'Np Quality'!A:M,7,FALSE))),"-",VLOOKUP(L711&amp;"-"&amp;E711,'Np Quality'!A:M,7,FALSE)))</f>
        <v/>
      </c>
      <c r="Q611" s="391" t="str">
        <f>IF(ISBLANK(L611),"",IF(OR(ISBLANK(VLOOKUP(L611&amp;"-"&amp;E611,'Np Quality'!A:M,8,FALSE)),ISERROR(VLOOKUP(L611&amp;"-"&amp;E611,'Np Quality'!A:M,8,FALSE))),"-",VLOOKUP(L611&amp;"-"&amp;E611,'Np Quality'!A:M,8,FALSE)))</f>
        <v/>
      </c>
      <c r="R611" s="283" t="str">
        <f>IF(ISBLANK(L611),"",IF(OR(ISBLANK(VLOOKUP(L611&amp;"-"&amp;E611,'Np Quality'!A:M,9,FALSE)),ISERROR(VLOOKUP(L611&amp;"-"&amp;E611,'Np Quality'!A:M,9,FALSE))),"-",VLOOKUP(L611&amp;"-"&amp;E611,'Np Quality'!A:M,9,FALSE)))</f>
        <v/>
      </c>
      <c r="S611" s="394"/>
      <c r="T611" s="395" t="str">
        <f t="shared" si="110"/>
        <v/>
      </c>
      <c r="U611" s="395" t="str">
        <f t="shared" si="107"/>
        <v/>
      </c>
      <c r="V611" s="396"/>
      <c r="W611" s="282"/>
    </row>
    <row r="612" spans="1:23">
      <c r="A612" s="382" t="str">
        <f t="shared" si="108"/>
        <v/>
      </c>
      <c r="B612" s="383" t="str">
        <f t="shared" si="106"/>
        <v/>
      </c>
      <c r="C612" s="236"/>
      <c r="D612" s="282"/>
      <c r="E612" s="384" t="str">
        <f t="shared" si="109"/>
        <v/>
      </c>
      <c r="F612" s="388"/>
      <c r="G612" s="243"/>
      <c r="H612" s="244"/>
      <c r="I612" s="243"/>
      <c r="J612" s="244"/>
      <c r="K612" s="244"/>
      <c r="L612" s="244"/>
      <c r="M612" s="244"/>
      <c r="N612" s="290"/>
      <c r="O612" s="391" t="str">
        <f>IF(ISBLANK(L613),"",IF(OR(ISBLANK(VLOOKUP(L613&amp;"-"&amp;E613,'Np Quality'!A:M,6,FALSE)),ISERROR(VLOOKUP(L613&amp;"-"&amp;E613,'Np Quality'!A:M,6,FALSE))),"-",VLOOKUP(L613&amp;"-"&amp;E613,'Np Quality'!A:M,6,FALSE)))</f>
        <v/>
      </c>
      <c r="P612" s="391" t="str">
        <f>IF(ISBLANK(L712),"",IF(OR(ISBLANK(VLOOKUP(L712&amp;"-"&amp;E712,'Np Quality'!A:M,7,FALSE)),ISERROR(VLOOKUP(L712&amp;"-"&amp;E712,'Np Quality'!A:M,7,FALSE))),"-",VLOOKUP(L712&amp;"-"&amp;E712,'Np Quality'!A:M,7,FALSE)))</f>
        <v/>
      </c>
      <c r="Q612" s="391" t="str">
        <f>IF(ISBLANK(L612),"",IF(OR(ISBLANK(VLOOKUP(L612&amp;"-"&amp;E612,'Np Quality'!A:M,8,FALSE)),ISERROR(VLOOKUP(L612&amp;"-"&amp;E612,'Np Quality'!A:M,8,FALSE))),"-",VLOOKUP(L612&amp;"-"&amp;E612,'Np Quality'!A:M,8,FALSE)))</f>
        <v/>
      </c>
      <c r="R612" s="283" t="str">
        <f>IF(ISBLANK(L612),"",IF(OR(ISBLANK(VLOOKUP(L612&amp;"-"&amp;E612,'Np Quality'!A:M,9,FALSE)),ISERROR(VLOOKUP(L612&amp;"-"&amp;E612,'Np Quality'!A:M,9,FALSE))),"-",VLOOKUP(L612&amp;"-"&amp;E612,'Np Quality'!A:M,9,FALSE)))</f>
        <v/>
      </c>
      <c r="S612" s="394"/>
      <c r="T612" s="395" t="str">
        <f t="shared" si="110"/>
        <v/>
      </c>
      <c r="U612" s="395" t="str">
        <f t="shared" si="107"/>
        <v/>
      </c>
      <c r="V612" s="396"/>
      <c r="W612" s="282"/>
    </row>
    <row r="613" spans="1:23">
      <c r="A613" s="382" t="str">
        <f t="shared" si="108"/>
        <v/>
      </c>
      <c r="B613" s="383" t="str">
        <f t="shared" si="106"/>
        <v/>
      </c>
      <c r="C613" s="236"/>
      <c r="D613" s="282"/>
      <c r="E613" s="384" t="str">
        <f t="shared" si="109"/>
        <v/>
      </c>
      <c r="F613" s="388"/>
      <c r="G613" s="243"/>
      <c r="H613" s="244"/>
      <c r="I613" s="243"/>
      <c r="J613" s="244"/>
      <c r="K613" s="244"/>
      <c r="L613" s="244"/>
      <c r="M613" s="244"/>
      <c r="N613" s="290"/>
      <c r="O613" s="391" t="str">
        <f>IF(ISBLANK(L613),"",IF(OR(ISBLANK(VLOOKUP(L613&amp;"-"&amp;E613,'Np Quality'!A:M,6,FALSE)),ISERROR(VLOOKUP(L613&amp;"-"&amp;E613,'Np Quality'!A:M,6,FALSE))),"-",VLOOKUP(L613&amp;"-"&amp;E613,'Np Quality'!A:M,6,FALSE)))</f>
        <v/>
      </c>
      <c r="P613" s="391" t="str">
        <f>IF(ISBLANK(L714),"",IF(OR(ISBLANK(VLOOKUP(L714&amp;"-"&amp;E714,'Np Quality'!A:M,7,FALSE)),ISERROR(VLOOKUP(L714&amp;"-"&amp;E714,'Np Quality'!A:M,7,FALSE))),"-",VLOOKUP(L714&amp;"-"&amp;E714,'Np Quality'!A:M,7,FALSE)))</f>
        <v/>
      </c>
      <c r="Q613" s="391" t="str">
        <f>IF(ISBLANK(L613),"",IF(OR(ISBLANK(VLOOKUP(L613&amp;"-"&amp;E613,'Np Quality'!A:M,8,FALSE)),ISERROR(VLOOKUP(L613&amp;"-"&amp;E613,'Np Quality'!A:M,8,FALSE))),"-",VLOOKUP(L613&amp;"-"&amp;E613,'Np Quality'!A:M,8,FALSE)))</f>
        <v/>
      </c>
      <c r="R613" s="283" t="str">
        <f>IF(ISBLANK(L613),"",IF(OR(ISBLANK(VLOOKUP(L613&amp;"-"&amp;E613,'Np Quality'!A:M,9,FALSE)),ISERROR(VLOOKUP(L613&amp;"-"&amp;E613,'Np Quality'!A:M,9,FALSE))),"-",VLOOKUP(L613&amp;"-"&amp;E613,'Np Quality'!A:M,9,FALSE)))</f>
        <v/>
      </c>
      <c r="S613" s="394"/>
      <c r="T613" s="395" t="str">
        <f t="shared" si="110"/>
        <v/>
      </c>
      <c r="U613" s="395" t="str">
        <f t="shared" si="107"/>
        <v/>
      </c>
      <c r="V613" s="396"/>
      <c r="W613" s="282"/>
    </row>
    <row r="614" spans="1:23">
      <c r="A614" s="382" t="str">
        <f t="shared" si="108"/>
        <v/>
      </c>
      <c r="B614" s="383" t="str">
        <f t="shared" si="106"/>
        <v/>
      </c>
      <c r="C614" s="236"/>
      <c r="D614" s="282"/>
      <c r="E614" s="384" t="str">
        <f t="shared" si="109"/>
        <v/>
      </c>
      <c r="F614" s="388"/>
      <c r="G614" s="243"/>
      <c r="H614" s="244"/>
      <c r="I614" s="243"/>
      <c r="J614" s="244"/>
      <c r="K614" s="244"/>
      <c r="L614" s="244"/>
      <c r="M614" s="244"/>
      <c r="N614" s="290"/>
      <c r="O614" s="391" t="str">
        <f>IF(ISBLANK(L614),"",IF(OR(ISBLANK(VLOOKUP(L614&amp;"-"&amp;E614,'Np Quality'!A:M,6,FALSE)),ISERROR(VLOOKUP(L614&amp;"-"&amp;E614,'Np Quality'!A:M,6,FALSE))),"-",VLOOKUP(L614&amp;"-"&amp;E614,'Np Quality'!A:M,6,FALSE)))</f>
        <v/>
      </c>
      <c r="P614" s="391" t="str">
        <f>IF(ISBLANK(L714),"",IF(OR(ISBLANK(VLOOKUP(L714&amp;"-"&amp;E714,'Np Quality'!A:M,7,FALSE)),ISERROR(VLOOKUP(L714&amp;"-"&amp;E714,'Np Quality'!A:M,7,FALSE))),"-",VLOOKUP(L714&amp;"-"&amp;E714,'Np Quality'!A:M,7,FALSE)))</f>
        <v/>
      </c>
      <c r="Q614" s="391" t="str">
        <f>IF(ISBLANK(L615),"",IF(OR(ISBLANK(VLOOKUP(L615&amp;"-"&amp;E615,'Np Quality'!A:M,8,FALSE)),ISERROR(VLOOKUP(L615&amp;"-"&amp;E615,'Np Quality'!A:M,8,FALSE))),"-",VLOOKUP(L615&amp;"-"&amp;E615,'Np Quality'!A:M,8,FALSE)))</f>
        <v/>
      </c>
      <c r="R614" s="283" t="str">
        <f>IF(ISBLANK(L614),"",IF(OR(ISBLANK(VLOOKUP(L614&amp;"-"&amp;E614,'Np Quality'!A:M,9,FALSE)),ISERROR(VLOOKUP(L614&amp;"-"&amp;E614,'Np Quality'!A:M,9,FALSE))),"-",VLOOKUP(L614&amp;"-"&amp;E614,'Np Quality'!A:M,9,FALSE)))</f>
        <v/>
      </c>
      <c r="S614" s="394"/>
      <c r="T614" s="395" t="str">
        <f t="shared" si="110"/>
        <v/>
      </c>
      <c r="U614" s="395" t="str">
        <f t="shared" si="107"/>
        <v/>
      </c>
      <c r="V614" s="396"/>
      <c r="W614" s="282"/>
    </row>
    <row r="615" spans="1:23">
      <c r="A615" s="382" t="str">
        <f t="shared" si="108"/>
        <v/>
      </c>
      <c r="B615" s="383" t="str">
        <f t="shared" si="106"/>
        <v/>
      </c>
      <c r="C615" s="236"/>
      <c r="D615" s="282"/>
      <c r="E615" s="384" t="str">
        <f t="shared" si="109"/>
        <v/>
      </c>
      <c r="F615" s="388"/>
      <c r="G615" s="243"/>
      <c r="H615" s="244"/>
      <c r="I615" s="243"/>
      <c r="J615" s="244"/>
      <c r="K615" s="244"/>
      <c r="L615" s="244"/>
      <c r="M615" s="244"/>
      <c r="N615" s="290"/>
      <c r="O615" s="391" t="str">
        <f>IF(ISBLANK(L615),"",IF(OR(ISBLANK(VLOOKUP(L615&amp;"-"&amp;E615,'Np Quality'!A:M,6,FALSE)),ISERROR(VLOOKUP(L615&amp;"-"&amp;E615,'Np Quality'!A:M,6,FALSE))),"-",VLOOKUP(L615&amp;"-"&amp;E615,'Np Quality'!A:M,6,FALSE)))</f>
        <v/>
      </c>
      <c r="P615" s="391" t="str">
        <f>IF(ISBLANK(L715),"",IF(OR(ISBLANK(VLOOKUP(L715&amp;"-"&amp;E715,'Np Quality'!A:M,7,FALSE)),ISERROR(VLOOKUP(L715&amp;"-"&amp;E715,'Np Quality'!A:M,7,FALSE))),"-",VLOOKUP(L715&amp;"-"&amp;E715,'Np Quality'!A:M,7,FALSE)))</f>
        <v/>
      </c>
      <c r="Q615" s="391" t="str">
        <f>IF(ISBLANK(L615),"",IF(OR(ISBLANK(VLOOKUP(L615&amp;"-"&amp;E615,'Np Quality'!A:M,8,FALSE)),ISERROR(VLOOKUP(L615&amp;"-"&amp;E615,'Np Quality'!A:M,8,FALSE))),"-",VLOOKUP(L615&amp;"-"&amp;E615,'Np Quality'!A:M,8,FALSE)))</f>
        <v/>
      </c>
      <c r="R615" s="283" t="str">
        <f>IF(ISBLANK(L616),"",IF(OR(ISBLANK(VLOOKUP(L616&amp;"-"&amp;E616,'Np Quality'!A:M,9,FALSE)),ISERROR(VLOOKUP(L616&amp;"-"&amp;E616,'Np Quality'!A:M,9,FALSE))),"-",VLOOKUP(L616&amp;"-"&amp;E616,'Np Quality'!A:M,9,FALSE)))</f>
        <v/>
      </c>
      <c r="S615" s="394"/>
      <c r="T615" s="395" t="str">
        <f t="shared" si="110"/>
        <v/>
      </c>
      <c r="U615" s="395" t="str">
        <f t="shared" si="107"/>
        <v/>
      </c>
      <c r="V615" s="396"/>
      <c r="W615" s="282"/>
    </row>
    <row r="616" spans="1:23">
      <c r="A616" s="382" t="str">
        <f t="shared" si="108"/>
        <v/>
      </c>
      <c r="B616" s="383" t="str">
        <f t="shared" si="106"/>
        <v/>
      </c>
      <c r="C616" s="236"/>
      <c r="D616" s="282"/>
      <c r="E616" s="384" t="str">
        <f t="shared" si="109"/>
        <v/>
      </c>
      <c r="F616" s="388"/>
      <c r="G616" s="243"/>
      <c r="H616" s="244"/>
      <c r="I616" s="243"/>
      <c r="J616" s="244"/>
      <c r="K616" s="244"/>
      <c r="L616" s="244"/>
      <c r="M616" s="244"/>
      <c r="N616" s="290"/>
      <c r="O616" s="391" t="str">
        <f>IF(ISBLANK(L616),"",IF(OR(ISBLANK(VLOOKUP(L616&amp;"-"&amp;E616,'Np Quality'!A:M,6,FALSE)),ISERROR(VLOOKUP(L616&amp;"-"&amp;E616,'Np Quality'!A:M,6,FALSE))),"-",VLOOKUP(L616&amp;"-"&amp;E616,'Np Quality'!A:M,6,FALSE)))</f>
        <v/>
      </c>
      <c r="P616" s="391" t="str">
        <f>IF(ISBLANK(L716),"",IF(OR(ISBLANK(VLOOKUP(L716&amp;"-"&amp;E716,'Np Quality'!A:M,7,FALSE)),ISERROR(VLOOKUP(L716&amp;"-"&amp;E716,'Np Quality'!A:M,7,FALSE))),"-",VLOOKUP(L716&amp;"-"&amp;E716,'Np Quality'!A:M,7,FALSE)))</f>
        <v/>
      </c>
      <c r="Q616" s="391" t="str">
        <f>IF(ISBLANK(L616),"",IF(OR(ISBLANK(VLOOKUP(L616&amp;"-"&amp;E616,'Np Quality'!A:M,8,FALSE)),ISERROR(VLOOKUP(L616&amp;"-"&amp;E616,'Np Quality'!A:M,8,FALSE))),"-",VLOOKUP(L616&amp;"-"&amp;E616,'Np Quality'!A:M,8,FALSE)))</f>
        <v/>
      </c>
      <c r="R616" s="283" t="str">
        <f>IF(ISBLANK(L616),"",IF(OR(ISBLANK(VLOOKUP(L616&amp;"-"&amp;E616,'Np Quality'!A:M,9,FALSE)),ISERROR(VLOOKUP(L616&amp;"-"&amp;E616,'Np Quality'!A:M,9,FALSE))),"-",VLOOKUP(L616&amp;"-"&amp;E616,'Np Quality'!A:M,9,FALSE)))</f>
        <v/>
      </c>
      <c r="S616" s="394"/>
      <c r="T616" s="395" t="str">
        <f t="shared" si="110"/>
        <v/>
      </c>
      <c r="U616" s="395" t="str">
        <f t="shared" si="107"/>
        <v/>
      </c>
      <c r="V616" s="396"/>
      <c r="W616" s="282"/>
    </row>
    <row r="617" spans="1:23">
      <c r="A617" s="382" t="str">
        <f t="shared" si="108"/>
        <v/>
      </c>
      <c r="B617" s="383" t="str">
        <f t="shared" si="106"/>
        <v/>
      </c>
      <c r="C617" s="236"/>
      <c r="D617" s="282"/>
      <c r="E617" s="384" t="str">
        <f t="shared" si="109"/>
        <v/>
      </c>
      <c r="F617" s="388"/>
      <c r="G617" s="243"/>
      <c r="H617" s="244"/>
      <c r="I617" s="243"/>
      <c r="J617" s="244"/>
      <c r="K617" s="244"/>
      <c r="L617" s="244"/>
      <c r="M617" s="244"/>
      <c r="N617" s="290"/>
      <c r="O617" s="391" t="str">
        <f>IF(ISBLANK(L617),"",IF(OR(ISBLANK(VLOOKUP(L617&amp;"-"&amp;E617,'Np Quality'!A:M,6,FALSE)),ISERROR(VLOOKUP(L617&amp;"-"&amp;E617,'Np Quality'!A:M,6,FALSE))),"-",VLOOKUP(L617&amp;"-"&amp;E617,'Np Quality'!A:M,6,FALSE)))</f>
        <v/>
      </c>
      <c r="P617" s="391" t="str">
        <f>IF(ISBLANK(L717),"",IF(OR(ISBLANK(VLOOKUP(L717&amp;"-"&amp;E717,'Np Quality'!A:M,7,FALSE)),ISERROR(VLOOKUP(L717&amp;"-"&amp;E717,'Np Quality'!A:M,7,FALSE))),"-",VLOOKUP(L717&amp;"-"&amp;E717,'Np Quality'!A:M,7,FALSE)))</f>
        <v/>
      </c>
      <c r="Q617" s="391" t="str">
        <f>IF(ISBLANK(L617),"",IF(OR(ISBLANK(VLOOKUP(L617&amp;"-"&amp;E617,'Np Quality'!A:M,8,FALSE)),ISERROR(VLOOKUP(L617&amp;"-"&amp;E617,'Np Quality'!A:M,8,FALSE))),"-",VLOOKUP(L617&amp;"-"&amp;E617,'Np Quality'!A:M,8,FALSE)))</f>
        <v/>
      </c>
      <c r="R617" s="283" t="str">
        <f>IF(ISBLANK(L617),"",IF(OR(ISBLANK(VLOOKUP(L617&amp;"-"&amp;E617,'Np Quality'!A:M,9,FALSE)),ISERROR(VLOOKUP(L617&amp;"-"&amp;E617,'Np Quality'!A:M,9,FALSE))),"-",VLOOKUP(L617&amp;"-"&amp;E617,'Np Quality'!A:M,9,FALSE)))</f>
        <v/>
      </c>
      <c r="S617" s="394"/>
      <c r="T617" s="395" t="str">
        <f t="shared" si="110"/>
        <v/>
      </c>
      <c r="U617" s="395" t="str">
        <f t="shared" si="107"/>
        <v/>
      </c>
      <c r="V617" s="396"/>
      <c r="W617" s="282"/>
    </row>
    <row r="618" spans="1:23">
      <c r="A618" s="382" t="str">
        <f t="shared" si="108"/>
        <v/>
      </c>
      <c r="B618" s="383" t="str">
        <f t="shared" si="106"/>
        <v/>
      </c>
      <c r="C618" s="236"/>
      <c r="D618" s="282"/>
      <c r="E618" s="384" t="str">
        <f t="shared" si="109"/>
        <v/>
      </c>
      <c r="F618" s="388"/>
      <c r="G618" s="243"/>
      <c r="H618" s="244"/>
      <c r="I618" s="243"/>
      <c r="J618" s="244"/>
      <c r="K618" s="244"/>
      <c r="L618" s="244"/>
      <c r="M618" s="244"/>
      <c r="N618" s="290"/>
      <c r="O618" s="391" t="str">
        <f>IF(ISBLANK(L618),"",IF(OR(ISBLANK(VLOOKUP(L618&amp;"-"&amp;E618,'Np Quality'!A:M,6,FALSE)),ISERROR(VLOOKUP(L618&amp;"-"&amp;E618,'Np Quality'!A:M,6,FALSE))),"-",VLOOKUP(L618&amp;"-"&amp;E618,'Np Quality'!A:M,6,FALSE)))</f>
        <v/>
      </c>
      <c r="P618" s="391" t="str">
        <f>IF(ISBLANK(L718),"",IF(OR(ISBLANK(VLOOKUP(L718&amp;"-"&amp;E718,'Np Quality'!A:M,7,FALSE)),ISERROR(VLOOKUP(L718&amp;"-"&amp;E718,'Np Quality'!A:M,7,FALSE))),"-",VLOOKUP(L718&amp;"-"&amp;E718,'Np Quality'!A:M,7,FALSE)))</f>
        <v/>
      </c>
      <c r="Q618" s="391" t="str">
        <f>IF(ISBLANK(L618),"",IF(OR(ISBLANK(VLOOKUP(L618&amp;"-"&amp;E618,'Np Quality'!A:M,8,FALSE)),ISERROR(VLOOKUP(L618&amp;"-"&amp;E618,'Np Quality'!A:M,8,FALSE))),"-",VLOOKUP(L618&amp;"-"&amp;E618,'Np Quality'!A:M,8,FALSE)))</f>
        <v/>
      </c>
      <c r="R618" s="283" t="str">
        <f>IF(ISBLANK(L618),"",IF(OR(ISBLANK(VLOOKUP(L618&amp;"-"&amp;E618,'Np Quality'!A:M,9,FALSE)),ISERROR(VLOOKUP(L618&amp;"-"&amp;E618,'Np Quality'!A:M,9,FALSE))),"-",VLOOKUP(L618&amp;"-"&amp;E618,'Np Quality'!A:M,9,FALSE)))</f>
        <v/>
      </c>
      <c r="S618" s="394"/>
      <c r="T618" s="395" t="str">
        <f t="shared" si="110"/>
        <v/>
      </c>
      <c r="U618" s="395" t="str">
        <f t="shared" si="107"/>
        <v/>
      </c>
      <c r="V618" s="396"/>
      <c r="W618" s="282"/>
    </row>
    <row r="619" spans="1:23">
      <c r="A619" s="382" t="str">
        <f t="shared" si="108"/>
        <v/>
      </c>
      <c r="B619" s="383" t="str">
        <f t="shared" si="106"/>
        <v/>
      </c>
      <c r="C619" s="236"/>
      <c r="D619" s="282"/>
      <c r="E619" s="384" t="str">
        <f t="shared" si="109"/>
        <v/>
      </c>
      <c r="F619" s="388"/>
      <c r="G619" s="243"/>
      <c r="H619" s="244"/>
      <c r="I619" s="243"/>
      <c r="J619" s="244"/>
      <c r="K619" s="244"/>
      <c r="L619" s="244"/>
      <c r="M619" s="244"/>
      <c r="N619" s="290"/>
      <c r="O619" s="391" t="str">
        <f>IF(ISBLANK(L619),"",IF(OR(ISBLANK(VLOOKUP(L619&amp;"-"&amp;E619,'Np Quality'!A:M,6,FALSE)),ISERROR(VLOOKUP(L619&amp;"-"&amp;E619,'Np Quality'!A:M,6,FALSE))),"-",VLOOKUP(L619&amp;"-"&amp;E619,'Np Quality'!A:M,6,FALSE)))</f>
        <v/>
      </c>
      <c r="P619" s="391" t="str">
        <f>IF(ISBLANK(L719),"",IF(OR(ISBLANK(VLOOKUP(L719&amp;"-"&amp;E719,'Np Quality'!A:M,7,FALSE)),ISERROR(VLOOKUP(L719&amp;"-"&amp;E719,'Np Quality'!A:M,7,FALSE))),"-",VLOOKUP(L719&amp;"-"&amp;E719,'Np Quality'!A:M,7,FALSE)))</f>
        <v/>
      </c>
      <c r="Q619" s="391" t="str">
        <f>IF(ISBLANK(L619),"",IF(OR(ISBLANK(VLOOKUP(L619&amp;"-"&amp;E619,'Np Quality'!A:M,8,FALSE)),ISERROR(VLOOKUP(L619&amp;"-"&amp;E619,'Np Quality'!A:M,8,FALSE))),"-",VLOOKUP(L619&amp;"-"&amp;E619,'Np Quality'!A:M,8,FALSE)))</f>
        <v/>
      </c>
      <c r="R619" s="283" t="str">
        <f>IF(ISBLANK(L619),"",IF(OR(ISBLANK(VLOOKUP(L619&amp;"-"&amp;E619,'Np Quality'!A:M,9,FALSE)),ISERROR(VLOOKUP(L619&amp;"-"&amp;E619,'Np Quality'!A:M,9,FALSE))),"-",VLOOKUP(L619&amp;"-"&amp;E619,'Np Quality'!A:M,9,FALSE)))</f>
        <v/>
      </c>
      <c r="S619" s="394"/>
      <c r="T619" s="395" t="str">
        <f t="shared" si="110"/>
        <v/>
      </c>
      <c r="U619" s="395" t="str">
        <f t="shared" si="107"/>
        <v/>
      </c>
      <c r="V619" s="396"/>
      <c r="W619" s="282"/>
    </row>
    <row r="620" spans="1:23">
      <c r="A620" s="382" t="str">
        <f t="shared" si="108"/>
        <v/>
      </c>
      <c r="B620" s="383" t="str">
        <f t="shared" si="106"/>
        <v/>
      </c>
      <c r="C620" s="236"/>
      <c r="D620" s="282"/>
      <c r="E620" s="384" t="str">
        <f t="shared" si="109"/>
        <v/>
      </c>
      <c r="F620" s="388"/>
      <c r="G620" s="243"/>
      <c r="H620" s="244"/>
      <c r="I620" s="243"/>
      <c r="J620" s="244"/>
      <c r="K620" s="244"/>
      <c r="L620" s="244"/>
      <c r="M620" s="244"/>
      <c r="N620" s="290"/>
      <c r="O620" s="391" t="str">
        <f>IF(ISBLANK(L620),"",IF(OR(ISBLANK(VLOOKUP(L620&amp;"-"&amp;E620,'Np Quality'!A:M,6,FALSE)),ISERROR(VLOOKUP(L620&amp;"-"&amp;E620,'Np Quality'!A:M,6,FALSE))),"-",VLOOKUP(L620&amp;"-"&amp;E620,'Np Quality'!A:M,6,FALSE)))</f>
        <v/>
      </c>
      <c r="P620" s="391" t="str">
        <f>IF(ISBLANK(L720),"",IF(OR(ISBLANK(VLOOKUP(L720&amp;"-"&amp;E720,'Np Quality'!A:M,7,FALSE)),ISERROR(VLOOKUP(L720&amp;"-"&amp;E720,'Np Quality'!A:M,7,FALSE))),"-",VLOOKUP(L720&amp;"-"&amp;E720,'Np Quality'!A:M,7,FALSE)))</f>
        <v/>
      </c>
      <c r="Q620" s="391" t="str">
        <f>IF(ISBLANK(L620),"",IF(OR(ISBLANK(VLOOKUP(L620&amp;"-"&amp;E620,'Np Quality'!A:M,8,FALSE)),ISERROR(VLOOKUP(L620&amp;"-"&amp;E620,'Np Quality'!A:M,8,FALSE))),"-",VLOOKUP(L620&amp;"-"&amp;E620,'Np Quality'!A:M,8,FALSE)))</f>
        <v/>
      </c>
      <c r="R620" s="283" t="str">
        <f>IF(ISBLANK(L620),"",IF(OR(ISBLANK(VLOOKUP(L620&amp;"-"&amp;E620,'Np Quality'!A:M,9,FALSE)),ISERROR(VLOOKUP(L620&amp;"-"&amp;E620,'Np Quality'!A:M,9,FALSE))),"-",VLOOKUP(L620&amp;"-"&amp;E620,'Np Quality'!A:M,9,FALSE)))</f>
        <v/>
      </c>
      <c r="S620" s="394"/>
      <c r="T620" s="395" t="str">
        <f t="shared" si="110"/>
        <v/>
      </c>
      <c r="U620" s="395" t="str">
        <f t="shared" si="107"/>
        <v/>
      </c>
      <c r="V620" s="396"/>
      <c r="W620" s="282"/>
    </row>
    <row r="621" spans="1:23">
      <c r="A621" s="382" t="str">
        <f t="shared" si="108"/>
        <v/>
      </c>
      <c r="B621" s="383" t="str">
        <f t="shared" si="106"/>
        <v/>
      </c>
      <c r="C621" s="236"/>
      <c r="D621" s="282"/>
      <c r="E621" s="384" t="str">
        <f t="shared" si="109"/>
        <v/>
      </c>
      <c r="F621" s="388"/>
      <c r="G621" s="243"/>
      <c r="H621" s="244"/>
      <c r="I621" s="243"/>
      <c r="J621" s="244"/>
      <c r="K621" s="244"/>
      <c r="L621" s="244"/>
      <c r="M621" s="244"/>
      <c r="N621" s="290"/>
      <c r="O621" s="391" t="str">
        <f>IF(ISBLANK(L621),"",IF(OR(ISBLANK(VLOOKUP(L621&amp;"-"&amp;E621,'Np Quality'!A:M,6,FALSE)),ISERROR(VLOOKUP(L621&amp;"-"&amp;E621,'Np Quality'!A:M,6,FALSE))),"-",VLOOKUP(L621&amp;"-"&amp;E621,'Np Quality'!A:M,6,FALSE)))</f>
        <v/>
      </c>
      <c r="P621" s="391" t="str">
        <f>IF(ISBLANK(L721),"",IF(OR(ISBLANK(VLOOKUP(L721&amp;"-"&amp;E721,'Np Quality'!A:M,7,FALSE)),ISERROR(VLOOKUP(L721&amp;"-"&amp;E721,'Np Quality'!A:M,7,FALSE))),"-",VLOOKUP(L721&amp;"-"&amp;E721,'Np Quality'!A:M,7,FALSE)))</f>
        <v/>
      </c>
      <c r="Q621" s="391" t="str">
        <f>IF(ISBLANK(L621),"",IF(OR(ISBLANK(VLOOKUP(L621&amp;"-"&amp;E621,'Np Quality'!A:M,8,FALSE)),ISERROR(VLOOKUP(L621&amp;"-"&amp;E621,'Np Quality'!A:M,8,FALSE))),"-",VLOOKUP(L621&amp;"-"&amp;E621,'Np Quality'!A:M,8,FALSE)))</f>
        <v/>
      </c>
      <c r="R621" s="283" t="str">
        <f>IF(ISBLANK(L621),"",IF(OR(ISBLANK(VLOOKUP(L621&amp;"-"&amp;E621,'Np Quality'!A:M,9,FALSE)),ISERROR(VLOOKUP(L621&amp;"-"&amp;E621,'Np Quality'!A:M,9,FALSE))),"-",VLOOKUP(L621&amp;"-"&amp;E621,'Np Quality'!A:M,9,FALSE)))</f>
        <v/>
      </c>
      <c r="S621" s="394"/>
      <c r="T621" s="395" t="str">
        <f t="shared" si="110"/>
        <v/>
      </c>
      <c r="U621" s="395" t="str">
        <f t="shared" si="107"/>
        <v/>
      </c>
      <c r="V621" s="396"/>
      <c r="W621" s="282"/>
    </row>
    <row r="622" spans="1:23">
      <c r="A622" s="382" t="str">
        <f t="shared" si="108"/>
        <v/>
      </c>
      <c r="B622" s="383" t="str">
        <f t="shared" si="106"/>
        <v/>
      </c>
      <c r="C622" s="236"/>
      <c r="D622" s="282"/>
      <c r="E622" s="384" t="str">
        <f t="shared" si="109"/>
        <v/>
      </c>
      <c r="F622" s="388"/>
      <c r="G622" s="243"/>
      <c r="H622" s="244"/>
      <c r="I622" s="243"/>
      <c r="J622" s="244"/>
      <c r="K622" s="244"/>
      <c r="L622" s="244"/>
      <c r="M622" s="244"/>
      <c r="N622" s="290"/>
      <c r="O622" s="391" t="str">
        <f>IF(ISBLANK(L623),"",IF(OR(ISBLANK(VLOOKUP(L623&amp;"-"&amp;E623,'Np Quality'!A:M,6,FALSE)),ISERROR(VLOOKUP(L623&amp;"-"&amp;E623,'Np Quality'!A:M,6,FALSE))),"-",VLOOKUP(L623&amp;"-"&amp;E623,'Np Quality'!A:M,6,FALSE)))</f>
        <v/>
      </c>
      <c r="P622" s="391" t="str">
        <f>IF(ISBLANK(L722),"",IF(OR(ISBLANK(VLOOKUP(L722&amp;"-"&amp;E722,'Np Quality'!A:M,7,FALSE)),ISERROR(VLOOKUP(L722&amp;"-"&amp;E722,'Np Quality'!A:M,7,FALSE))),"-",VLOOKUP(L722&amp;"-"&amp;E722,'Np Quality'!A:M,7,FALSE)))</f>
        <v/>
      </c>
      <c r="Q622" s="391" t="str">
        <f>IF(ISBLANK(L622),"",IF(OR(ISBLANK(VLOOKUP(L622&amp;"-"&amp;E622,'Np Quality'!A:M,8,FALSE)),ISERROR(VLOOKUP(L622&amp;"-"&amp;E622,'Np Quality'!A:M,8,FALSE))),"-",VLOOKUP(L622&amp;"-"&amp;E622,'Np Quality'!A:M,8,FALSE)))</f>
        <v/>
      </c>
      <c r="R622" s="283" t="str">
        <f>IF(ISBLANK(L622),"",IF(OR(ISBLANK(VLOOKUP(L622&amp;"-"&amp;E622,'Np Quality'!A:M,9,FALSE)),ISERROR(VLOOKUP(L622&amp;"-"&amp;E622,'Np Quality'!A:M,9,FALSE))),"-",VLOOKUP(L622&amp;"-"&amp;E622,'Np Quality'!A:M,9,FALSE)))</f>
        <v/>
      </c>
      <c r="S622" s="394"/>
      <c r="T622" s="395" t="str">
        <f t="shared" si="110"/>
        <v/>
      </c>
      <c r="U622" s="395" t="str">
        <f t="shared" si="107"/>
        <v/>
      </c>
      <c r="V622" s="396"/>
      <c r="W622" s="282"/>
    </row>
    <row r="623" spans="1:23">
      <c r="A623" s="382" t="str">
        <f t="shared" si="108"/>
        <v/>
      </c>
      <c r="B623" s="383" t="str">
        <f t="shared" ref="B623:B640" si="111">IF(AND(A623&lt;&gt;A622,A623&lt;&gt;""),COUNTIF(A:A,A623),"")</f>
        <v/>
      </c>
      <c r="C623" s="236"/>
      <c r="D623" s="282"/>
      <c r="E623" s="384" t="str">
        <f t="shared" si="109"/>
        <v/>
      </c>
      <c r="F623" s="388"/>
      <c r="G623" s="243"/>
      <c r="H623" s="244"/>
      <c r="I623" s="243"/>
      <c r="J623" s="244"/>
      <c r="K623" s="244"/>
      <c r="L623" s="244"/>
      <c r="M623" s="244"/>
      <c r="N623" s="290"/>
      <c r="O623" s="391" t="str">
        <f>IF(ISBLANK(L623),"",IF(OR(ISBLANK(VLOOKUP(L623&amp;"-"&amp;E623,'Np Quality'!A:M,6,FALSE)),ISERROR(VLOOKUP(L623&amp;"-"&amp;E623,'Np Quality'!A:M,6,FALSE))),"-",VLOOKUP(L623&amp;"-"&amp;E623,'Np Quality'!A:M,6,FALSE)))</f>
        <v/>
      </c>
      <c r="P623" s="391" t="str">
        <f>IF(ISBLANK(L724),"",IF(OR(ISBLANK(VLOOKUP(L724&amp;"-"&amp;E724,'Np Quality'!A:M,7,FALSE)),ISERROR(VLOOKUP(L724&amp;"-"&amp;E724,'Np Quality'!A:M,7,FALSE))),"-",VLOOKUP(L724&amp;"-"&amp;E724,'Np Quality'!A:M,7,FALSE)))</f>
        <v/>
      </c>
      <c r="Q623" s="391" t="str">
        <f>IF(ISBLANK(L623),"",IF(OR(ISBLANK(VLOOKUP(L623&amp;"-"&amp;E623,'Np Quality'!A:M,8,FALSE)),ISERROR(VLOOKUP(L623&amp;"-"&amp;E623,'Np Quality'!A:M,8,FALSE))),"-",VLOOKUP(L623&amp;"-"&amp;E623,'Np Quality'!A:M,8,FALSE)))</f>
        <v/>
      </c>
      <c r="R623" s="283" t="str">
        <f>IF(ISBLANK(L623),"",IF(OR(ISBLANK(VLOOKUP(L623&amp;"-"&amp;E623,'Np Quality'!A:M,9,FALSE)),ISERROR(VLOOKUP(L623&amp;"-"&amp;E623,'Np Quality'!A:M,9,FALSE))),"-",VLOOKUP(L623&amp;"-"&amp;E623,'Np Quality'!A:M,9,FALSE)))</f>
        <v/>
      </c>
      <c r="S623" s="394"/>
      <c r="T623" s="395" t="str">
        <f t="shared" si="110"/>
        <v/>
      </c>
      <c r="U623" s="395" t="str">
        <f t="shared" si="107"/>
        <v/>
      </c>
      <c r="V623" s="396"/>
      <c r="W623" s="282"/>
    </row>
    <row r="624" spans="1:23">
      <c r="A624" s="382" t="str">
        <f t="shared" si="108"/>
        <v/>
      </c>
      <c r="B624" s="383" t="str">
        <f t="shared" si="111"/>
        <v/>
      </c>
      <c r="C624" s="236"/>
      <c r="D624" s="282"/>
      <c r="E624" s="384" t="str">
        <f t="shared" si="109"/>
        <v/>
      </c>
      <c r="F624" s="388"/>
      <c r="G624" s="243"/>
      <c r="H624" s="244"/>
      <c r="I624" s="243"/>
      <c r="J624" s="244"/>
      <c r="K624" s="244"/>
      <c r="L624" s="244"/>
      <c r="M624" s="244"/>
      <c r="N624" s="290"/>
      <c r="O624" s="391" t="str">
        <f>IF(ISBLANK(L624),"",IF(OR(ISBLANK(VLOOKUP(L624&amp;"-"&amp;E624,'Np Quality'!A:M,6,FALSE)),ISERROR(VLOOKUP(L624&amp;"-"&amp;E624,'Np Quality'!A:M,6,FALSE))),"-",VLOOKUP(L624&amp;"-"&amp;E624,'Np Quality'!A:M,6,FALSE)))</f>
        <v/>
      </c>
      <c r="P624" s="391" t="str">
        <f>IF(ISBLANK(L724),"",IF(OR(ISBLANK(VLOOKUP(L724&amp;"-"&amp;E724,'Np Quality'!A:M,7,FALSE)),ISERROR(VLOOKUP(L724&amp;"-"&amp;E724,'Np Quality'!A:M,7,FALSE))),"-",VLOOKUP(L724&amp;"-"&amp;E724,'Np Quality'!A:M,7,FALSE)))</f>
        <v/>
      </c>
      <c r="Q624" s="391" t="str">
        <f>IF(ISBLANK(L625),"",IF(OR(ISBLANK(VLOOKUP(L625&amp;"-"&amp;E625,'Np Quality'!A:M,8,FALSE)),ISERROR(VLOOKUP(L625&amp;"-"&amp;E625,'Np Quality'!A:M,8,FALSE))),"-",VLOOKUP(L625&amp;"-"&amp;E625,'Np Quality'!A:M,8,FALSE)))</f>
        <v/>
      </c>
      <c r="R624" s="283" t="str">
        <f>IF(ISBLANK(L624),"",IF(OR(ISBLANK(VLOOKUP(L624&amp;"-"&amp;E624,'Np Quality'!A:M,9,FALSE)),ISERROR(VLOOKUP(L624&amp;"-"&amp;E624,'Np Quality'!A:M,9,FALSE))),"-",VLOOKUP(L624&amp;"-"&amp;E624,'Np Quality'!A:M,9,FALSE)))</f>
        <v/>
      </c>
      <c r="S624" s="394"/>
      <c r="T624" s="395" t="str">
        <f t="shared" si="110"/>
        <v/>
      </c>
      <c r="U624" s="395" t="str">
        <f t="shared" si="107"/>
        <v/>
      </c>
      <c r="V624" s="396"/>
      <c r="W624" s="282"/>
    </row>
    <row r="625" spans="1:23">
      <c r="A625" s="382" t="str">
        <f t="shared" si="108"/>
        <v/>
      </c>
      <c r="B625" s="383" t="str">
        <f t="shared" si="111"/>
        <v/>
      </c>
      <c r="C625" s="236"/>
      <c r="D625" s="282"/>
      <c r="E625" s="384" t="str">
        <f t="shared" si="109"/>
        <v/>
      </c>
      <c r="F625" s="388"/>
      <c r="G625" s="243"/>
      <c r="H625" s="244"/>
      <c r="I625" s="243"/>
      <c r="J625" s="244"/>
      <c r="K625" s="244"/>
      <c r="L625" s="244"/>
      <c r="M625" s="244"/>
      <c r="N625" s="290"/>
      <c r="O625" s="391" t="str">
        <f>IF(ISBLANK(L625),"",IF(OR(ISBLANK(VLOOKUP(L625&amp;"-"&amp;E625,'Np Quality'!A:M,6,FALSE)),ISERROR(VLOOKUP(L625&amp;"-"&amp;E625,'Np Quality'!A:M,6,FALSE))),"-",VLOOKUP(L625&amp;"-"&amp;E625,'Np Quality'!A:M,6,FALSE)))</f>
        <v/>
      </c>
      <c r="P625" s="391" t="str">
        <f>IF(ISBLANK(L725),"",IF(OR(ISBLANK(VLOOKUP(L725&amp;"-"&amp;E725,'Np Quality'!A:M,7,FALSE)),ISERROR(VLOOKUP(L725&amp;"-"&amp;E725,'Np Quality'!A:M,7,FALSE))),"-",VLOOKUP(L725&amp;"-"&amp;E725,'Np Quality'!A:M,7,FALSE)))</f>
        <v/>
      </c>
      <c r="Q625" s="391" t="str">
        <f>IF(ISBLANK(L625),"",IF(OR(ISBLANK(VLOOKUP(L625&amp;"-"&amp;E625,'Np Quality'!A:M,8,FALSE)),ISERROR(VLOOKUP(L625&amp;"-"&amp;E625,'Np Quality'!A:M,8,FALSE))),"-",VLOOKUP(L625&amp;"-"&amp;E625,'Np Quality'!A:M,8,FALSE)))</f>
        <v/>
      </c>
      <c r="R625" s="283" t="str">
        <f>IF(ISBLANK(L626),"",IF(OR(ISBLANK(VLOOKUP(L626&amp;"-"&amp;E626,'Np Quality'!A:M,9,FALSE)),ISERROR(VLOOKUP(L626&amp;"-"&amp;E626,'Np Quality'!A:M,9,FALSE))),"-",VLOOKUP(L626&amp;"-"&amp;E626,'Np Quality'!A:M,9,FALSE)))</f>
        <v/>
      </c>
      <c r="S625" s="394"/>
      <c r="T625" s="395" t="str">
        <f t="shared" si="110"/>
        <v/>
      </c>
      <c r="U625" s="395" t="str">
        <f t="shared" si="107"/>
        <v/>
      </c>
      <c r="V625" s="396"/>
      <c r="W625" s="282"/>
    </row>
    <row r="626" spans="1:23">
      <c r="A626" s="382" t="str">
        <f t="shared" si="108"/>
        <v/>
      </c>
      <c r="B626" s="383" t="str">
        <f t="shared" si="111"/>
        <v/>
      </c>
      <c r="C626" s="236"/>
      <c r="D626" s="282"/>
      <c r="E626" s="384" t="str">
        <f t="shared" si="109"/>
        <v/>
      </c>
      <c r="F626" s="388"/>
      <c r="G626" s="243"/>
      <c r="H626" s="244"/>
      <c r="I626" s="243"/>
      <c r="J626" s="244"/>
      <c r="K626" s="244"/>
      <c r="L626" s="244"/>
      <c r="M626" s="244"/>
      <c r="N626" s="290"/>
      <c r="O626" s="391" t="str">
        <f>IF(ISBLANK(L626),"",IF(OR(ISBLANK(VLOOKUP(L626&amp;"-"&amp;E626,'Np Quality'!A:M,6,FALSE)),ISERROR(VLOOKUP(L626&amp;"-"&amp;E626,'Np Quality'!A:M,6,FALSE))),"-",VLOOKUP(L626&amp;"-"&amp;E626,'Np Quality'!A:M,6,FALSE)))</f>
        <v/>
      </c>
      <c r="P626" s="391" t="str">
        <f>IF(ISBLANK(L726),"",IF(OR(ISBLANK(VLOOKUP(L726&amp;"-"&amp;E726,'Np Quality'!A:M,7,FALSE)),ISERROR(VLOOKUP(L726&amp;"-"&amp;E726,'Np Quality'!A:M,7,FALSE))),"-",VLOOKUP(L726&amp;"-"&amp;E726,'Np Quality'!A:M,7,FALSE)))</f>
        <v/>
      </c>
      <c r="Q626" s="391" t="str">
        <f>IF(ISBLANK(L626),"",IF(OR(ISBLANK(VLOOKUP(L626&amp;"-"&amp;E626,'Np Quality'!A:M,8,FALSE)),ISERROR(VLOOKUP(L626&amp;"-"&amp;E626,'Np Quality'!A:M,8,FALSE))),"-",VLOOKUP(L626&amp;"-"&amp;E626,'Np Quality'!A:M,8,FALSE)))</f>
        <v/>
      </c>
      <c r="R626" s="283" t="str">
        <f>IF(ISBLANK(L626),"",IF(OR(ISBLANK(VLOOKUP(L626&amp;"-"&amp;E626,'Np Quality'!A:M,9,FALSE)),ISERROR(VLOOKUP(L626&amp;"-"&amp;E626,'Np Quality'!A:M,9,FALSE))),"-",VLOOKUP(L626&amp;"-"&amp;E626,'Np Quality'!A:M,9,FALSE)))</f>
        <v/>
      </c>
      <c r="S626" s="394"/>
      <c r="T626" s="395" t="str">
        <f t="shared" si="110"/>
        <v/>
      </c>
      <c r="U626" s="395" t="str">
        <f t="shared" si="107"/>
        <v/>
      </c>
      <c r="V626" s="396"/>
      <c r="W626" s="282"/>
    </row>
    <row r="627" spans="1:23">
      <c r="A627" s="382" t="str">
        <f t="shared" si="108"/>
        <v/>
      </c>
      <c r="B627" s="383" t="str">
        <f t="shared" si="111"/>
        <v/>
      </c>
      <c r="C627" s="236"/>
      <c r="D627" s="282"/>
      <c r="E627" s="384" t="str">
        <f t="shared" si="109"/>
        <v/>
      </c>
      <c r="F627" s="388"/>
      <c r="G627" s="243"/>
      <c r="H627" s="244"/>
      <c r="I627" s="243"/>
      <c r="J627" s="244"/>
      <c r="K627" s="244"/>
      <c r="L627" s="244"/>
      <c r="M627" s="244"/>
      <c r="N627" s="290"/>
      <c r="O627" s="391" t="str">
        <f>IF(ISBLANK(L627),"",IF(OR(ISBLANK(VLOOKUP(L627&amp;"-"&amp;E627,'Np Quality'!A:M,6,FALSE)),ISERROR(VLOOKUP(L627&amp;"-"&amp;E627,'Np Quality'!A:M,6,FALSE))),"-",VLOOKUP(L627&amp;"-"&amp;E627,'Np Quality'!A:M,6,FALSE)))</f>
        <v/>
      </c>
      <c r="P627" s="391" t="str">
        <f>IF(ISBLANK(L727),"",IF(OR(ISBLANK(VLOOKUP(L727&amp;"-"&amp;E727,'Np Quality'!A:M,7,FALSE)),ISERROR(VLOOKUP(L727&amp;"-"&amp;E727,'Np Quality'!A:M,7,FALSE))),"-",VLOOKUP(L727&amp;"-"&amp;E727,'Np Quality'!A:M,7,FALSE)))</f>
        <v/>
      </c>
      <c r="Q627" s="391" t="str">
        <f>IF(ISBLANK(L627),"",IF(OR(ISBLANK(VLOOKUP(L627&amp;"-"&amp;E627,'Np Quality'!A:M,8,FALSE)),ISERROR(VLOOKUP(L627&amp;"-"&amp;E627,'Np Quality'!A:M,8,FALSE))),"-",VLOOKUP(L627&amp;"-"&amp;E627,'Np Quality'!A:M,8,FALSE)))</f>
        <v/>
      </c>
      <c r="R627" s="283" t="str">
        <f>IF(ISBLANK(L627),"",IF(OR(ISBLANK(VLOOKUP(L627&amp;"-"&amp;E627,'Np Quality'!A:M,9,FALSE)),ISERROR(VLOOKUP(L627&amp;"-"&amp;E627,'Np Quality'!A:M,9,FALSE))),"-",VLOOKUP(L627&amp;"-"&amp;E627,'Np Quality'!A:M,9,FALSE)))</f>
        <v/>
      </c>
      <c r="S627" s="394"/>
      <c r="T627" s="395" t="str">
        <f t="shared" si="110"/>
        <v/>
      </c>
      <c r="U627" s="395" t="str">
        <f t="shared" si="107"/>
        <v/>
      </c>
      <c r="V627" s="396"/>
      <c r="W627" s="282"/>
    </row>
    <row r="628" spans="1:23">
      <c r="A628" s="382" t="str">
        <f t="shared" si="108"/>
        <v/>
      </c>
      <c r="B628" s="383" t="str">
        <f t="shared" si="111"/>
        <v/>
      </c>
      <c r="C628" s="236"/>
      <c r="D628" s="282"/>
      <c r="E628" s="384" t="str">
        <f t="shared" si="109"/>
        <v/>
      </c>
      <c r="F628" s="388"/>
      <c r="G628" s="243"/>
      <c r="H628" s="244"/>
      <c r="I628" s="243"/>
      <c r="J628" s="244"/>
      <c r="K628" s="244"/>
      <c r="L628" s="244"/>
      <c r="M628" s="244"/>
      <c r="N628" s="290"/>
      <c r="O628" s="391" t="str">
        <f>IF(ISBLANK(L628),"",IF(OR(ISBLANK(VLOOKUP(L628&amp;"-"&amp;E628,'Np Quality'!A:M,6,FALSE)),ISERROR(VLOOKUP(L628&amp;"-"&amp;E628,'Np Quality'!A:M,6,FALSE))),"-",VLOOKUP(L628&amp;"-"&amp;E628,'Np Quality'!A:M,6,FALSE)))</f>
        <v/>
      </c>
      <c r="P628" s="391" t="str">
        <f>IF(ISBLANK(L728),"",IF(OR(ISBLANK(VLOOKUP(L728&amp;"-"&amp;E728,'Np Quality'!A:M,7,FALSE)),ISERROR(VLOOKUP(L728&amp;"-"&amp;E728,'Np Quality'!A:M,7,FALSE))),"-",VLOOKUP(L728&amp;"-"&amp;E728,'Np Quality'!A:M,7,FALSE)))</f>
        <v/>
      </c>
      <c r="Q628" s="391" t="str">
        <f>IF(ISBLANK(L628),"",IF(OR(ISBLANK(VLOOKUP(L628&amp;"-"&amp;E628,'Np Quality'!A:M,8,FALSE)),ISERROR(VLOOKUP(L628&amp;"-"&amp;E628,'Np Quality'!A:M,8,FALSE))),"-",VLOOKUP(L628&amp;"-"&amp;E628,'Np Quality'!A:M,8,FALSE)))</f>
        <v/>
      </c>
      <c r="R628" s="283" t="str">
        <f>IF(ISBLANK(L628),"",IF(OR(ISBLANK(VLOOKUP(L628&amp;"-"&amp;E628,'Np Quality'!A:M,9,FALSE)),ISERROR(VLOOKUP(L628&amp;"-"&amp;E628,'Np Quality'!A:M,9,FALSE))),"-",VLOOKUP(L628&amp;"-"&amp;E628,'Np Quality'!A:M,9,FALSE)))</f>
        <v/>
      </c>
      <c r="S628" s="394"/>
      <c r="T628" s="395" t="str">
        <f t="shared" si="110"/>
        <v/>
      </c>
      <c r="U628" s="395" t="str">
        <f t="shared" si="107"/>
        <v/>
      </c>
      <c r="V628" s="396"/>
      <c r="W628" s="282"/>
    </row>
    <row r="629" spans="1:23">
      <c r="A629" s="382" t="str">
        <f t="shared" si="108"/>
        <v/>
      </c>
      <c r="B629" s="383" t="str">
        <f t="shared" si="111"/>
        <v/>
      </c>
      <c r="C629" s="236"/>
      <c r="D629" s="282"/>
      <c r="E629" s="384" t="str">
        <f t="shared" si="109"/>
        <v/>
      </c>
      <c r="F629" s="388"/>
      <c r="G629" s="243"/>
      <c r="H629" s="244"/>
      <c r="I629" s="243"/>
      <c r="J629" s="244"/>
      <c r="K629" s="244"/>
      <c r="L629" s="244"/>
      <c r="M629" s="244"/>
      <c r="N629" s="290"/>
      <c r="O629" s="391" t="str">
        <f>IF(ISBLANK(L629),"",IF(OR(ISBLANK(VLOOKUP(L629&amp;"-"&amp;E629,'Np Quality'!A:M,6,FALSE)),ISERROR(VLOOKUP(L629&amp;"-"&amp;E629,'Np Quality'!A:M,6,FALSE))),"-",VLOOKUP(L629&amp;"-"&amp;E629,'Np Quality'!A:M,6,FALSE)))</f>
        <v/>
      </c>
      <c r="P629" s="391" t="str">
        <f>IF(ISBLANK(L729),"",IF(OR(ISBLANK(VLOOKUP(L729&amp;"-"&amp;E729,'Np Quality'!A:M,7,FALSE)),ISERROR(VLOOKUP(L729&amp;"-"&amp;E729,'Np Quality'!A:M,7,FALSE))),"-",VLOOKUP(L729&amp;"-"&amp;E729,'Np Quality'!A:M,7,FALSE)))</f>
        <v/>
      </c>
      <c r="Q629" s="391" t="str">
        <f>IF(ISBLANK(L629),"",IF(OR(ISBLANK(VLOOKUP(L629&amp;"-"&amp;E629,'Np Quality'!A:M,8,FALSE)),ISERROR(VLOOKUP(L629&amp;"-"&amp;E629,'Np Quality'!A:M,8,FALSE))),"-",VLOOKUP(L629&amp;"-"&amp;E629,'Np Quality'!A:M,8,FALSE)))</f>
        <v/>
      </c>
      <c r="R629" s="283" t="str">
        <f>IF(ISBLANK(L629),"",IF(OR(ISBLANK(VLOOKUP(L629&amp;"-"&amp;E629,'Np Quality'!A:M,9,FALSE)),ISERROR(VLOOKUP(L629&amp;"-"&amp;E629,'Np Quality'!A:M,9,FALSE))),"-",VLOOKUP(L629&amp;"-"&amp;E629,'Np Quality'!A:M,9,FALSE)))</f>
        <v/>
      </c>
      <c r="S629" s="394"/>
      <c r="T629" s="395" t="str">
        <f t="shared" si="110"/>
        <v/>
      </c>
      <c r="U629" s="395" t="str">
        <f t="shared" si="107"/>
        <v/>
      </c>
      <c r="V629" s="396"/>
      <c r="W629" s="282"/>
    </row>
    <row r="630" spans="1:23">
      <c r="A630" s="382" t="str">
        <f t="shared" si="108"/>
        <v/>
      </c>
      <c r="B630" s="383" t="str">
        <f t="shared" si="111"/>
        <v/>
      </c>
      <c r="C630" s="236"/>
      <c r="D630" s="282"/>
      <c r="E630" s="384" t="str">
        <f t="shared" si="109"/>
        <v/>
      </c>
      <c r="F630" s="388"/>
      <c r="G630" s="243"/>
      <c r="H630" s="244"/>
      <c r="I630" s="243"/>
      <c r="J630" s="244"/>
      <c r="K630" s="244"/>
      <c r="L630" s="244"/>
      <c r="M630" s="244"/>
      <c r="N630" s="290"/>
      <c r="O630" s="391" t="str">
        <f>IF(ISBLANK(L630),"",IF(OR(ISBLANK(VLOOKUP(L630&amp;"-"&amp;E630,'Np Quality'!A:M,6,FALSE)),ISERROR(VLOOKUP(L630&amp;"-"&amp;E630,'Np Quality'!A:M,6,FALSE))),"-",VLOOKUP(L630&amp;"-"&amp;E630,'Np Quality'!A:M,6,FALSE)))</f>
        <v/>
      </c>
      <c r="P630" s="391" t="str">
        <f>IF(ISBLANK(L730),"",IF(OR(ISBLANK(VLOOKUP(L730&amp;"-"&amp;E730,'Np Quality'!A:M,7,FALSE)),ISERROR(VLOOKUP(L730&amp;"-"&amp;E730,'Np Quality'!A:M,7,FALSE))),"-",VLOOKUP(L730&amp;"-"&amp;E730,'Np Quality'!A:M,7,FALSE)))</f>
        <v/>
      </c>
      <c r="Q630" s="391" t="str">
        <f>IF(ISBLANK(L630),"",IF(OR(ISBLANK(VLOOKUP(L630&amp;"-"&amp;E630,'Np Quality'!A:M,8,FALSE)),ISERROR(VLOOKUP(L630&amp;"-"&amp;E630,'Np Quality'!A:M,8,FALSE))),"-",VLOOKUP(L630&amp;"-"&amp;E630,'Np Quality'!A:M,8,FALSE)))</f>
        <v/>
      </c>
      <c r="R630" s="283" t="str">
        <f>IF(ISBLANK(L630),"",IF(OR(ISBLANK(VLOOKUP(L630&amp;"-"&amp;E630,'Np Quality'!A:M,9,FALSE)),ISERROR(VLOOKUP(L630&amp;"-"&amp;E630,'Np Quality'!A:M,9,FALSE))),"-",VLOOKUP(L630&amp;"-"&amp;E630,'Np Quality'!A:M,9,FALSE)))</f>
        <v/>
      </c>
      <c r="S630" s="394"/>
      <c r="T630" s="395" t="str">
        <f t="shared" si="110"/>
        <v/>
      </c>
      <c r="U630" s="395" t="str">
        <f t="shared" si="107"/>
        <v/>
      </c>
      <c r="V630" s="396"/>
      <c r="W630" s="282"/>
    </row>
    <row r="631" spans="1:23">
      <c r="A631" s="382" t="str">
        <f t="shared" si="108"/>
        <v/>
      </c>
      <c r="B631" s="383" t="str">
        <f t="shared" si="111"/>
        <v/>
      </c>
      <c r="C631" s="236"/>
      <c r="D631" s="282"/>
      <c r="E631" s="384" t="str">
        <f t="shared" si="109"/>
        <v/>
      </c>
      <c r="F631" s="388"/>
      <c r="G631" s="243"/>
      <c r="H631" s="244"/>
      <c r="I631" s="243"/>
      <c r="J631" s="244"/>
      <c r="K631" s="244"/>
      <c r="L631" s="244"/>
      <c r="M631" s="244"/>
      <c r="N631" s="290"/>
      <c r="O631" s="391" t="str">
        <f>IF(ISBLANK(L631),"",IF(OR(ISBLANK(VLOOKUP(L631&amp;"-"&amp;E631,'Np Quality'!A:M,6,FALSE)),ISERROR(VLOOKUP(L631&amp;"-"&amp;E631,'Np Quality'!A:M,6,FALSE))),"-",VLOOKUP(L631&amp;"-"&amp;E631,'Np Quality'!A:M,6,FALSE)))</f>
        <v/>
      </c>
      <c r="P631" s="391" t="str">
        <f>IF(ISBLANK(L731),"",IF(OR(ISBLANK(VLOOKUP(L731&amp;"-"&amp;E731,'Np Quality'!A:M,7,FALSE)),ISERROR(VLOOKUP(L731&amp;"-"&amp;E731,'Np Quality'!A:M,7,FALSE))),"-",VLOOKUP(L731&amp;"-"&amp;E731,'Np Quality'!A:M,7,FALSE)))</f>
        <v/>
      </c>
      <c r="Q631" s="391" t="str">
        <f>IF(ISBLANK(L631),"",IF(OR(ISBLANK(VLOOKUP(L631&amp;"-"&amp;E631,'Np Quality'!A:M,8,FALSE)),ISERROR(VLOOKUP(L631&amp;"-"&amp;E631,'Np Quality'!A:M,8,FALSE))),"-",VLOOKUP(L631&amp;"-"&amp;E631,'Np Quality'!A:M,8,FALSE)))</f>
        <v/>
      </c>
      <c r="R631" s="283" t="str">
        <f>IF(ISBLANK(L631),"",IF(OR(ISBLANK(VLOOKUP(L631&amp;"-"&amp;E631,'Np Quality'!A:M,9,FALSE)),ISERROR(VLOOKUP(L631&amp;"-"&amp;E631,'Np Quality'!A:M,9,FALSE))),"-",VLOOKUP(L631&amp;"-"&amp;E631,'Np Quality'!A:M,9,FALSE)))</f>
        <v/>
      </c>
      <c r="S631" s="394"/>
      <c r="T631" s="395" t="str">
        <f t="shared" si="110"/>
        <v/>
      </c>
      <c r="U631" s="395" t="str">
        <f t="shared" si="107"/>
        <v/>
      </c>
      <c r="V631" s="396"/>
      <c r="W631" s="282"/>
    </row>
    <row r="632" spans="1:23">
      <c r="A632" s="382" t="str">
        <f t="shared" si="108"/>
        <v/>
      </c>
      <c r="B632" s="383" t="str">
        <f t="shared" si="111"/>
        <v/>
      </c>
      <c r="C632" s="236"/>
      <c r="D632" s="282"/>
      <c r="E632" s="384" t="str">
        <f t="shared" si="109"/>
        <v/>
      </c>
      <c r="F632" s="388"/>
      <c r="G632" s="243"/>
      <c r="H632" s="244"/>
      <c r="I632" s="243"/>
      <c r="J632" s="244"/>
      <c r="K632" s="244"/>
      <c r="L632" s="244"/>
      <c r="M632" s="244"/>
      <c r="N632" s="290"/>
      <c r="O632" s="391" t="str">
        <f>IF(ISBLANK(L633),"",IF(OR(ISBLANK(VLOOKUP(L633&amp;"-"&amp;E633,'Np Quality'!A:M,6,FALSE)),ISERROR(VLOOKUP(L633&amp;"-"&amp;E633,'Np Quality'!A:M,6,FALSE))),"-",VLOOKUP(L633&amp;"-"&amp;E633,'Np Quality'!A:M,6,FALSE)))</f>
        <v/>
      </c>
      <c r="P632" s="391" t="str">
        <f>IF(ISBLANK(L732),"",IF(OR(ISBLANK(VLOOKUP(L732&amp;"-"&amp;E732,'Np Quality'!A:M,7,FALSE)),ISERROR(VLOOKUP(L732&amp;"-"&amp;E732,'Np Quality'!A:M,7,FALSE))),"-",VLOOKUP(L732&amp;"-"&amp;E732,'Np Quality'!A:M,7,FALSE)))</f>
        <v/>
      </c>
      <c r="Q632" s="391" t="str">
        <f>IF(ISBLANK(L632),"",IF(OR(ISBLANK(VLOOKUP(L632&amp;"-"&amp;E632,'Np Quality'!A:M,8,FALSE)),ISERROR(VLOOKUP(L632&amp;"-"&amp;E632,'Np Quality'!A:M,8,FALSE))),"-",VLOOKUP(L632&amp;"-"&amp;E632,'Np Quality'!A:M,8,FALSE)))</f>
        <v/>
      </c>
      <c r="R632" s="283" t="str">
        <f>IF(ISBLANK(L632),"",IF(OR(ISBLANK(VLOOKUP(L632&amp;"-"&amp;E632,'Np Quality'!A:M,9,FALSE)),ISERROR(VLOOKUP(L632&amp;"-"&amp;E632,'Np Quality'!A:M,9,FALSE))),"-",VLOOKUP(L632&amp;"-"&amp;E632,'Np Quality'!A:M,9,FALSE)))</f>
        <v/>
      </c>
      <c r="S632" s="394"/>
      <c r="T632" s="395" t="str">
        <f t="shared" si="110"/>
        <v/>
      </c>
      <c r="U632" s="395" t="str">
        <f t="shared" si="107"/>
        <v/>
      </c>
      <c r="V632" s="396"/>
      <c r="W632" s="282"/>
    </row>
    <row r="633" spans="1:23">
      <c r="A633" s="382" t="str">
        <f t="shared" si="108"/>
        <v/>
      </c>
      <c r="B633" s="383" t="str">
        <f t="shared" si="111"/>
        <v/>
      </c>
      <c r="C633" s="236"/>
      <c r="D633" s="282"/>
      <c r="E633" s="384" t="str">
        <f t="shared" si="109"/>
        <v/>
      </c>
      <c r="F633" s="388"/>
      <c r="G633" s="243"/>
      <c r="H633" s="244"/>
      <c r="I633" s="243"/>
      <c r="J633" s="244"/>
      <c r="K633" s="244"/>
      <c r="L633" s="244"/>
      <c r="M633" s="244"/>
      <c r="N633" s="290"/>
      <c r="O633" s="391" t="str">
        <f>IF(ISBLANK(L633),"",IF(OR(ISBLANK(VLOOKUP(L633&amp;"-"&amp;E633,'Np Quality'!A:M,6,FALSE)),ISERROR(VLOOKUP(L633&amp;"-"&amp;E633,'Np Quality'!A:M,6,FALSE))),"-",VLOOKUP(L633&amp;"-"&amp;E633,'Np Quality'!A:M,6,FALSE)))</f>
        <v/>
      </c>
      <c r="P633" s="391" t="str">
        <f>IF(ISBLANK(L734),"",IF(OR(ISBLANK(VLOOKUP(L734&amp;"-"&amp;E734,'Np Quality'!A:M,7,FALSE)),ISERROR(VLOOKUP(L734&amp;"-"&amp;E734,'Np Quality'!A:M,7,FALSE))),"-",VLOOKUP(L734&amp;"-"&amp;E734,'Np Quality'!A:M,7,FALSE)))</f>
        <v/>
      </c>
      <c r="Q633" s="391" t="str">
        <f>IF(ISBLANK(L633),"",IF(OR(ISBLANK(VLOOKUP(L633&amp;"-"&amp;E633,'Np Quality'!A:M,8,FALSE)),ISERROR(VLOOKUP(L633&amp;"-"&amp;E633,'Np Quality'!A:M,8,FALSE))),"-",VLOOKUP(L633&amp;"-"&amp;E633,'Np Quality'!A:M,8,FALSE)))</f>
        <v/>
      </c>
      <c r="R633" s="283" t="str">
        <f>IF(ISBLANK(L633),"",IF(OR(ISBLANK(VLOOKUP(L633&amp;"-"&amp;E633,'Np Quality'!A:M,9,FALSE)),ISERROR(VLOOKUP(L633&amp;"-"&amp;E633,'Np Quality'!A:M,9,FALSE))),"-",VLOOKUP(L633&amp;"-"&amp;E633,'Np Quality'!A:M,9,FALSE)))</f>
        <v/>
      </c>
      <c r="S633" s="394"/>
      <c r="T633" s="395" t="str">
        <f t="shared" si="110"/>
        <v/>
      </c>
      <c r="U633" s="395" t="str">
        <f t="shared" si="107"/>
        <v/>
      </c>
      <c r="V633" s="396"/>
      <c r="W633" s="282"/>
    </row>
    <row r="634" spans="1:23">
      <c r="A634" s="382" t="str">
        <f t="shared" si="108"/>
        <v/>
      </c>
      <c r="B634" s="383" t="str">
        <f t="shared" si="111"/>
        <v/>
      </c>
      <c r="C634" s="236"/>
      <c r="D634" s="282"/>
      <c r="E634" s="384" t="str">
        <f t="shared" si="109"/>
        <v/>
      </c>
      <c r="F634" s="388"/>
      <c r="G634" s="243"/>
      <c r="H634" s="244"/>
      <c r="I634" s="243"/>
      <c r="J634" s="244"/>
      <c r="K634" s="244"/>
      <c r="L634" s="244"/>
      <c r="M634" s="244"/>
      <c r="N634" s="290"/>
      <c r="O634" s="391" t="str">
        <f>IF(ISBLANK(L634),"",IF(OR(ISBLANK(VLOOKUP(L634&amp;"-"&amp;E634,'Np Quality'!A:M,6,FALSE)),ISERROR(VLOOKUP(L634&amp;"-"&amp;E634,'Np Quality'!A:M,6,FALSE))),"-",VLOOKUP(L634&amp;"-"&amp;E634,'Np Quality'!A:M,6,FALSE)))</f>
        <v/>
      </c>
      <c r="P634" s="391" t="str">
        <f>IF(ISBLANK(L734),"",IF(OR(ISBLANK(VLOOKUP(L734&amp;"-"&amp;E734,'Np Quality'!A:M,7,FALSE)),ISERROR(VLOOKUP(L734&amp;"-"&amp;E734,'Np Quality'!A:M,7,FALSE))),"-",VLOOKUP(L734&amp;"-"&amp;E734,'Np Quality'!A:M,7,FALSE)))</f>
        <v/>
      </c>
      <c r="Q634" s="391" t="str">
        <f>IF(ISBLANK(L635),"",IF(OR(ISBLANK(VLOOKUP(L635&amp;"-"&amp;E635,'Np Quality'!A:M,8,FALSE)),ISERROR(VLOOKUP(L635&amp;"-"&amp;E635,'Np Quality'!A:M,8,FALSE))),"-",VLOOKUP(L635&amp;"-"&amp;E635,'Np Quality'!A:M,8,FALSE)))</f>
        <v/>
      </c>
      <c r="R634" s="283" t="str">
        <f>IF(ISBLANK(L634),"",IF(OR(ISBLANK(VLOOKUP(L634&amp;"-"&amp;E634,'Np Quality'!A:M,9,FALSE)),ISERROR(VLOOKUP(L634&amp;"-"&amp;E634,'Np Quality'!A:M,9,FALSE))),"-",VLOOKUP(L634&amp;"-"&amp;E634,'Np Quality'!A:M,9,FALSE)))</f>
        <v/>
      </c>
      <c r="S634" s="394"/>
      <c r="T634" s="395" t="str">
        <f t="shared" si="110"/>
        <v/>
      </c>
      <c r="U634" s="395" t="str">
        <f t="shared" si="107"/>
        <v/>
      </c>
      <c r="V634" s="396"/>
      <c r="W634" s="282"/>
    </row>
    <row r="635" spans="1:23">
      <c r="A635" s="382" t="str">
        <f t="shared" si="108"/>
        <v/>
      </c>
      <c r="B635" s="383" t="str">
        <f t="shared" si="111"/>
        <v/>
      </c>
      <c r="C635" s="236"/>
      <c r="D635" s="282"/>
      <c r="E635" s="384" t="str">
        <f t="shared" si="109"/>
        <v/>
      </c>
      <c r="F635" s="388"/>
      <c r="G635" s="243"/>
      <c r="H635" s="244"/>
      <c r="I635" s="243"/>
      <c r="J635" s="244"/>
      <c r="K635" s="244"/>
      <c r="L635" s="244"/>
      <c r="M635" s="244"/>
      <c r="N635" s="290"/>
      <c r="O635" s="391" t="str">
        <f>IF(ISBLANK(L635),"",IF(OR(ISBLANK(VLOOKUP(L635&amp;"-"&amp;E635,'Np Quality'!A:M,6,FALSE)),ISERROR(VLOOKUP(L635&amp;"-"&amp;E635,'Np Quality'!A:M,6,FALSE))),"-",VLOOKUP(L635&amp;"-"&amp;E635,'Np Quality'!A:M,6,FALSE)))</f>
        <v/>
      </c>
      <c r="P635" s="391" t="str">
        <f>IF(ISBLANK(L735),"",IF(OR(ISBLANK(VLOOKUP(L735&amp;"-"&amp;E735,'Np Quality'!A:M,7,FALSE)),ISERROR(VLOOKUP(L735&amp;"-"&amp;E735,'Np Quality'!A:M,7,FALSE))),"-",VLOOKUP(L735&amp;"-"&amp;E735,'Np Quality'!A:M,7,FALSE)))</f>
        <v/>
      </c>
      <c r="Q635" s="391" t="str">
        <f>IF(ISBLANK(L635),"",IF(OR(ISBLANK(VLOOKUP(L635&amp;"-"&amp;E635,'Np Quality'!A:M,8,FALSE)),ISERROR(VLOOKUP(L635&amp;"-"&amp;E635,'Np Quality'!A:M,8,FALSE))),"-",VLOOKUP(L635&amp;"-"&amp;E635,'Np Quality'!A:M,8,FALSE)))</f>
        <v/>
      </c>
      <c r="R635" s="283" t="str">
        <f>IF(ISBLANK(L636),"",IF(OR(ISBLANK(VLOOKUP(L636&amp;"-"&amp;E636,'Np Quality'!A:M,9,FALSE)),ISERROR(VLOOKUP(L636&amp;"-"&amp;E636,'Np Quality'!A:M,9,FALSE))),"-",VLOOKUP(L636&amp;"-"&amp;E636,'Np Quality'!A:M,9,FALSE)))</f>
        <v/>
      </c>
      <c r="S635" s="394"/>
      <c r="T635" s="395" t="str">
        <f t="shared" si="110"/>
        <v/>
      </c>
      <c r="U635" s="395" t="str">
        <f t="shared" si="107"/>
        <v/>
      </c>
      <c r="V635" s="396"/>
      <c r="W635" s="282"/>
    </row>
    <row r="636" spans="1:23">
      <c r="A636" s="382" t="str">
        <f t="shared" si="108"/>
        <v/>
      </c>
      <c r="B636" s="383" t="str">
        <f t="shared" si="111"/>
        <v/>
      </c>
      <c r="C636" s="236"/>
      <c r="D636" s="282"/>
      <c r="E636" s="384" t="str">
        <f t="shared" si="109"/>
        <v/>
      </c>
      <c r="F636" s="388"/>
      <c r="G636" s="243"/>
      <c r="H636" s="244"/>
      <c r="I636" s="243"/>
      <c r="J636" s="244"/>
      <c r="K636" s="244"/>
      <c r="L636" s="244"/>
      <c r="M636" s="244"/>
      <c r="N636" s="290"/>
      <c r="O636" s="391" t="str">
        <f>IF(ISBLANK(L636),"",IF(OR(ISBLANK(VLOOKUP(L636&amp;"-"&amp;E636,'Np Quality'!A:M,6,FALSE)),ISERROR(VLOOKUP(L636&amp;"-"&amp;E636,'Np Quality'!A:M,6,FALSE))),"-",VLOOKUP(L636&amp;"-"&amp;E636,'Np Quality'!A:M,6,FALSE)))</f>
        <v/>
      </c>
      <c r="P636" s="391" t="str">
        <f>IF(ISBLANK(L736),"",IF(OR(ISBLANK(VLOOKUP(L736&amp;"-"&amp;E736,'Np Quality'!A:M,7,FALSE)),ISERROR(VLOOKUP(L736&amp;"-"&amp;E736,'Np Quality'!A:M,7,FALSE))),"-",VLOOKUP(L736&amp;"-"&amp;E736,'Np Quality'!A:M,7,FALSE)))</f>
        <v/>
      </c>
      <c r="Q636" s="391" t="str">
        <f>IF(ISBLANK(L636),"",IF(OR(ISBLANK(VLOOKUP(L636&amp;"-"&amp;E636,'Np Quality'!A:M,8,FALSE)),ISERROR(VLOOKUP(L636&amp;"-"&amp;E636,'Np Quality'!A:M,8,FALSE))),"-",VLOOKUP(L636&amp;"-"&amp;E636,'Np Quality'!A:M,8,FALSE)))</f>
        <v/>
      </c>
      <c r="R636" s="283" t="str">
        <f>IF(ISBLANK(L636),"",IF(OR(ISBLANK(VLOOKUP(L636&amp;"-"&amp;E636,'Np Quality'!A:M,9,FALSE)),ISERROR(VLOOKUP(L636&amp;"-"&amp;E636,'Np Quality'!A:M,9,FALSE))),"-",VLOOKUP(L636&amp;"-"&amp;E636,'Np Quality'!A:M,9,FALSE)))</f>
        <v/>
      </c>
      <c r="S636" s="394"/>
      <c r="T636" s="395" t="str">
        <f>IF(ISNUMBER(B636),CHOOSE(B636,L636,L636&amp;","&amp;L637,L636&amp;","&amp;L637&amp;","&amp;L638,L636&amp;","&amp;L637&amp;","&amp;L638&amp;","&amp;L641),"")</f>
        <v/>
      </c>
      <c r="U636" s="395" t="str">
        <f t="shared" si="107"/>
        <v/>
      </c>
      <c r="V636" s="396"/>
      <c r="W636" s="282"/>
    </row>
    <row r="637" spans="1:23">
      <c r="A637" s="382" t="str">
        <f t="shared" si="108"/>
        <v/>
      </c>
      <c r="B637" s="383" t="str">
        <f t="shared" si="111"/>
        <v/>
      </c>
      <c r="C637" s="236"/>
      <c r="D637" s="282"/>
      <c r="E637" s="384" t="str">
        <f t="shared" si="109"/>
        <v/>
      </c>
      <c r="F637" s="388"/>
      <c r="G637" s="243"/>
      <c r="H637" s="244"/>
      <c r="I637" s="243"/>
      <c r="J637" s="244"/>
      <c r="K637" s="244"/>
      <c r="L637" s="244"/>
      <c r="M637" s="244"/>
      <c r="N637" s="290"/>
      <c r="O637" s="391" t="str">
        <f>IF(ISBLANK(L637),"",IF(OR(ISBLANK(VLOOKUP(L637&amp;"-"&amp;E637,'Np Quality'!A:M,6,FALSE)),ISERROR(VLOOKUP(L637&amp;"-"&amp;E637,'Np Quality'!A:M,6,FALSE))),"-",VLOOKUP(L637&amp;"-"&amp;E637,'Np Quality'!A:M,6,FALSE)))</f>
        <v/>
      </c>
      <c r="P637" s="391" t="str">
        <f>IF(ISBLANK(L737),"",IF(OR(ISBLANK(VLOOKUP(L737&amp;"-"&amp;E737,'Np Quality'!A:M,7,FALSE)),ISERROR(VLOOKUP(L737&amp;"-"&amp;E737,'Np Quality'!A:M,7,FALSE))),"-",VLOOKUP(L737&amp;"-"&amp;E737,'Np Quality'!A:M,7,FALSE)))</f>
        <v/>
      </c>
      <c r="Q637" s="391" t="str">
        <f>IF(ISBLANK(L637),"",IF(OR(ISBLANK(VLOOKUP(L637&amp;"-"&amp;E637,'Np Quality'!A:M,8,FALSE)),ISERROR(VLOOKUP(L637&amp;"-"&amp;E637,'Np Quality'!A:M,8,FALSE))),"-",VLOOKUP(L637&amp;"-"&amp;E637,'Np Quality'!A:M,8,FALSE)))</f>
        <v/>
      </c>
      <c r="R637" s="283" t="str">
        <f>IF(ISBLANK(L637),"",IF(OR(ISBLANK(VLOOKUP(L637&amp;"-"&amp;E637,'Np Quality'!A:M,9,FALSE)),ISERROR(VLOOKUP(L637&amp;"-"&amp;E637,'Np Quality'!A:M,9,FALSE))),"-",VLOOKUP(L637&amp;"-"&amp;E637,'Np Quality'!A:M,9,FALSE)))</f>
        <v/>
      </c>
      <c r="S637" s="394"/>
      <c r="T637" s="395" t="str">
        <f>IF(ISNUMBER(B637),CHOOSE(B637,L637,L637&amp;","&amp;L638,L637&amp;","&amp;L638&amp;","&amp;L641,L637&amp;","&amp;L638&amp;","&amp;L641&amp;","&amp;L642),"")</f>
        <v/>
      </c>
      <c r="U637" s="395" t="str">
        <f t="shared" si="107"/>
        <v/>
      </c>
      <c r="V637" s="396"/>
      <c r="W637" s="282"/>
    </row>
    <row r="638" spans="1:23">
      <c r="A638" s="382" t="str">
        <f t="shared" si="108"/>
        <v/>
      </c>
      <c r="B638" s="383" t="str">
        <f t="shared" si="111"/>
        <v/>
      </c>
      <c r="C638" s="236"/>
      <c r="D638" s="282"/>
      <c r="E638" s="384" t="str">
        <f t="shared" si="109"/>
        <v/>
      </c>
      <c r="F638" s="388"/>
      <c r="G638" s="243"/>
      <c r="H638" s="244"/>
      <c r="I638" s="243"/>
      <c r="J638" s="244"/>
      <c r="K638" s="244"/>
      <c r="L638" s="244"/>
      <c r="M638" s="244"/>
      <c r="N638" s="290"/>
      <c r="O638" s="391" t="str">
        <f>IF(ISBLANK(L638),"",IF(OR(ISBLANK(VLOOKUP(L638&amp;"-"&amp;E638,'Np Quality'!A:M,6,FALSE)),ISERROR(VLOOKUP(L638&amp;"-"&amp;E638,'Np Quality'!A:M,6,FALSE))),"-",VLOOKUP(L638&amp;"-"&amp;E638,'Np Quality'!A:M,6,FALSE)))</f>
        <v/>
      </c>
      <c r="P638" s="391" t="str">
        <f>IF(ISBLANK(L738),"",IF(OR(ISBLANK(VLOOKUP(L738&amp;"-"&amp;E738,'Np Quality'!A:M,7,FALSE)),ISERROR(VLOOKUP(L738&amp;"-"&amp;E738,'Np Quality'!A:M,7,FALSE))),"-",VLOOKUP(L738&amp;"-"&amp;E738,'Np Quality'!A:M,7,FALSE)))</f>
        <v/>
      </c>
      <c r="Q638" s="391" t="str">
        <f>IF(ISBLANK(L638),"",IF(OR(ISBLANK(VLOOKUP(L638&amp;"-"&amp;E638,'Np Quality'!A:M,8,FALSE)),ISERROR(VLOOKUP(L638&amp;"-"&amp;E638,'Np Quality'!A:M,8,FALSE))),"-",VLOOKUP(L638&amp;"-"&amp;E638,'Np Quality'!A:M,8,FALSE)))</f>
        <v/>
      </c>
      <c r="R638" s="283" t="str">
        <f>IF(ISBLANK(L638),"",IF(OR(ISBLANK(VLOOKUP(L638&amp;"-"&amp;E638,'Np Quality'!A:M,9,FALSE)),ISERROR(VLOOKUP(L638&amp;"-"&amp;E638,'Np Quality'!A:M,9,FALSE))),"-",VLOOKUP(L638&amp;"-"&amp;E638,'Np Quality'!A:M,9,FALSE)))</f>
        <v/>
      </c>
      <c r="S638" s="394"/>
      <c r="T638" s="395" t="str">
        <f>IF(ISNUMBER(B638),CHOOSE(B638,L638,L638&amp;","&amp;L641,L638&amp;","&amp;L641&amp;","&amp;L642,L638&amp;","&amp;L641&amp;","&amp;L642&amp;","&amp;L643),"")</f>
        <v/>
      </c>
      <c r="U638" s="395" t="str">
        <f t="shared" si="107"/>
        <v/>
      </c>
      <c r="V638" s="396"/>
      <c r="W638" s="282"/>
    </row>
    <row r="639" spans="1:23">
      <c r="A639" s="382" t="str">
        <f t="shared" si="108"/>
        <v/>
      </c>
      <c r="B639" s="383" t="str">
        <f t="shared" si="111"/>
        <v/>
      </c>
      <c r="C639" s="236"/>
      <c r="D639" s="282"/>
      <c r="E639" s="384" t="str">
        <f t="shared" si="109"/>
        <v/>
      </c>
      <c r="F639" s="388"/>
      <c r="G639" s="243"/>
      <c r="H639" s="244"/>
      <c r="I639" s="243"/>
      <c r="J639" s="244"/>
      <c r="K639" s="244"/>
      <c r="L639" s="244"/>
      <c r="M639" s="244"/>
      <c r="N639" s="290"/>
      <c r="O639" s="391" t="str">
        <f>IF(ISBLANK(L639),"",IF(OR(ISBLANK(VLOOKUP(L639&amp;"-"&amp;E639,'Np Quality'!A:M,6,FALSE)),ISERROR(VLOOKUP(L639&amp;"-"&amp;E639,'Np Quality'!A:M,6,FALSE))),"-",VLOOKUP(L639&amp;"-"&amp;E639,'Np Quality'!A:M,6,FALSE)))</f>
        <v/>
      </c>
      <c r="P639" s="391" t="str">
        <f>IF(ISBLANK(L739),"",IF(OR(ISBLANK(VLOOKUP(L739&amp;"-"&amp;E739,'Np Quality'!A:M,7,FALSE)),ISERROR(VLOOKUP(L739&amp;"-"&amp;E739,'Np Quality'!A:M,7,FALSE))),"-",VLOOKUP(L739&amp;"-"&amp;E739,'Np Quality'!A:M,7,FALSE)))</f>
        <v/>
      </c>
      <c r="Q639" s="391" t="str">
        <f>IF(ISBLANK(L639),"",IF(OR(ISBLANK(VLOOKUP(L639&amp;"-"&amp;E639,'Np Quality'!A:M,8,FALSE)),ISERROR(VLOOKUP(L639&amp;"-"&amp;E639,'Np Quality'!A:M,8,FALSE))),"-",VLOOKUP(L639&amp;"-"&amp;E639,'Np Quality'!A:M,8,FALSE)))</f>
        <v/>
      </c>
      <c r="R639" s="283" t="str">
        <f>IF(ISBLANK(L639),"",IF(OR(ISBLANK(VLOOKUP(L639&amp;"-"&amp;E639,'Np Quality'!A:M,9,FALSE)),ISERROR(VLOOKUP(L639&amp;"-"&amp;E639,'Np Quality'!A:M,9,FALSE))),"-",VLOOKUP(L639&amp;"-"&amp;E639,'Np Quality'!A:M,9,FALSE)))</f>
        <v/>
      </c>
      <c r="S639" s="394"/>
      <c r="T639" s="395" t="str">
        <f t="shared" ref="T639:T640" si="112">IF(ISNUMBER(B639),CHOOSE(B639,L639,L639&amp;","&amp;L642,L639&amp;","&amp;L642&amp;","&amp;L643,L639&amp;","&amp;L642&amp;","&amp;L643&amp;","&amp;L644),"")</f>
        <v/>
      </c>
      <c r="U639" s="395" t="str">
        <f t="shared" si="107"/>
        <v/>
      </c>
      <c r="V639" s="396"/>
      <c r="W639" s="282"/>
    </row>
    <row r="640" spans="1:23">
      <c r="A640" s="382" t="str">
        <f t="shared" si="108"/>
        <v/>
      </c>
      <c r="B640" s="383" t="str">
        <f t="shared" si="111"/>
        <v/>
      </c>
      <c r="C640" s="236"/>
      <c r="D640" s="282"/>
      <c r="E640" s="384" t="str">
        <f t="shared" si="109"/>
        <v/>
      </c>
      <c r="F640" s="388"/>
      <c r="G640" s="243"/>
      <c r="H640" s="244"/>
      <c r="I640" s="243"/>
      <c r="J640" s="244"/>
      <c r="K640" s="244"/>
      <c r="L640" s="244"/>
      <c r="M640" s="244"/>
      <c r="N640" s="290"/>
      <c r="O640" s="391" t="str">
        <f>IF(ISBLANK(L640),"",IF(OR(ISBLANK(VLOOKUP(L640&amp;"-"&amp;E640,'Np Quality'!A:M,6,FALSE)),ISERROR(VLOOKUP(L640&amp;"-"&amp;E640,'Np Quality'!A:M,6,FALSE))),"-",VLOOKUP(L640&amp;"-"&amp;E640,'Np Quality'!A:M,6,FALSE)))</f>
        <v/>
      </c>
      <c r="P640" s="391" t="str">
        <f>IF(ISBLANK(L740),"",IF(OR(ISBLANK(VLOOKUP(L740&amp;"-"&amp;E740,'Np Quality'!A:M,7,FALSE)),ISERROR(VLOOKUP(L740&amp;"-"&amp;E740,'Np Quality'!A:M,7,FALSE))),"-",VLOOKUP(L740&amp;"-"&amp;E740,'Np Quality'!A:M,7,FALSE)))</f>
        <v/>
      </c>
      <c r="Q640" s="391" t="str">
        <f>IF(ISBLANK(L640),"",IF(OR(ISBLANK(VLOOKUP(L640&amp;"-"&amp;E640,'Np Quality'!A:M,8,FALSE)),ISERROR(VLOOKUP(L640&amp;"-"&amp;E640,'Np Quality'!A:M,8,FALSE))),"-",VLOOKUP(L640&amp;"-"&amp;E640,'Np Quality'!A:M,8,FALSE)))</f>
        <v/>
      </c>
      <c r="R640" s="283" t="str">
        <f>IF(ISBLANK(L640),"",IF(OR(ISBLANK(VLOOKUP(L640&amp;"-"&amp;E640,'Np Quality'!A:M,9,FALSE)),ISERROR(VLOOKUP(L640&amp;"-"&amp;E640,'Np Quality'!A:M,9,FALSE))),"-",VLOOKUP(L640&amp;"-"&amp;E640,'Np Quality'!A:M,9,FALSE)))</f>
        <v/>
      </c>
      <c r="S640" s="394"/>
      <c r="T640" s="395" t="str">
        <f t="shared" si="112"/>
        <v/>
      </c>
      <c r="U640" s="395" t="str">
        <f t="shared" ref="U640:U703" si="113">IF(ISNUMBER(B640),CHOOSE(B640,M640,M640&amp;","&amp;M641,M640&amp;","&amp;M641&amp;","&amp;M642,M640&amp;","&amp;M641&amp;","&amp;M642&amp;","&amp;M643),"")</f>
        <v/>
      </c>
      <c r="V640" s="396"/>
      <c r="W640" s="282"/>
    </row>
    <row r="641" spans="1:23">
      <c r="A641" s="382" t="str">
        <f t="shared" si="108"/>
        <v/>
      </c>
      <c r="B641" s="383" t="str">
        <f>IF(AND(A641&lt;&gt;A638,A641&lt;&gt;""),COUNTIF(A:A,A641),"")</f>
        <v/>
      </c>
      <c r="C641" s="236"/>
      <c r="D641" s="282"/>
      <c r="E641" s="384" t="str">
        <f t="shared" si="109"/>
        <v/>
      </c>
      <c r="F641" s="388"/>
      <c r="G641" s="243"/>
      <c r="H641" s="243"/>
      <c r="I641" s="243"/>
      <c r="J641" s="244"/>
      <c r="K641" s="244"/>
      <c r="L641" s="244"/>
      <c r="M641" s="244"/>
      <c r="N641" s="290"/>
      <c r="O641" s="391" t="str">
        <f>IF(ISBLANK(L641),"",IF(OR(ISBLANK(VLOOKUP(L641&amp;"-"&amp;E641,'Np Quality'!A:M,6,FALSE)),ISERROR(VLOOKUP(L641&amp;"-"&amp;E641,'Np Quality'!A:M,6,FALSE))),"-",VLOOKUP(L641&amp;"-"&amp;E641,'Np Quality'!A:M,6,FALSE)))</f>
        <v/>
      </c>
      <c r="P641" s="391" t="str">
        <f>IF(ISBLANK(L741),"",IF(OR(ISBLANK(VLOOKUP(L741&amp;"-"&amp;E741,'Np Quality'!A:M,7,FALSE)),ISERROR(VLOOKUP(L741&amp;"-"&amp;E741,'Np Quality'!A:M,7,FALSE))),"-",VLOOKUP(L741&amp;"-"&amp;E741,'Np Quality'!A:M,7,FALSE)))</f>
        <v/>
      </c>
      <c r="Q641" s="391" t="str">
        <f>IF(ISBLANK(L641),"",IF(OR(ISBLANK(VLOOKUP(L641&amp;"-"&amp;E641,'Np Quality'!A:M,8,FALSE)),ISERROR(VLOOKUP(L641&amp;"-"&amp;E641,'Np Quality'!A:M,8,FALSE))),"-",VLOOKUP(L641&amp;"-"&amp;E641,'Np Quality'!A:M,8,FALSE)))</f>
        <v/>
      </c>
      <c r="R641" s="283" t="str">
        <f>IF(ISBLANK(L641),"",IF(OR(ISBLANK(VLOOKUP(L641&amp;"-"&amp;E641,'Np Quality'!A:M,9,FALSE)),ISERROR(VLOOKUP(L641&amp;"-"&amp;E641,'Np Quality'!A:M,9,FALSE))),"-",VLOOKUP(L641&amp;"-"&amp;E641,'Np Quality'!A:M,9,FALSE)))</f>
        <v/>
      </c>
      <c r="S641" s="394"/>
      <c r="T641" s="395" t="str">
        <f t="shared" si="110"/>
        <v/>
      </c>
      <c r="U641" s="395" t="str">
        <f t="shared" si="113"/>
        <v/>
      </c>
      <c r="V641" s="396"/>
      <c r="W641" s="282"/>
    </row>
    <row r="642" spans="1:23">
      <c r="A642" s="382" t="str">
        <f t="shared" si="108"/>
        <v/>
      </c>
      <c r="B642" s="383" t="str">
        <f t="shared" ref="B642:B673" si="114">IF(AND(A642&lt;&gt;A641,A642&lt;&gt;""),COUNTIF(A:A,A642),"")</f>
        <v/>
      </c>
      <c r="C642" s="236"/>
      <c r="D642" s="282"/>
      <c r="E642" s="384" t="str">
        <f t="shared" si="109"/>
        <v/>
      </c>
      <c r="F642" s="388"/>
      <c r="G642" s="243"/>
      <c r="H642" s="243"/>
      <c r="I642" s="243"/>
      <c r="J642" s="244"/>
      <c r="K642" s="244"/>
      <c r="L642" s="244"/>
      <c r="M642" s="244"/>
      <c r="N642" s="290"/>
      <c r="O642" s="391" t="str">
        <f>IF(ISBLANK(L643),"",IF(OR(ISBLANK(VLOOKUP(L643&amp;"-"&amp;E643,'Np Quality'!A:M,6,FALSE)),ISERROR(VLOOKUP(L643&amp;"-"&amp;E643,'Np Quality'!A:M,6,FALSE))),"-",VLOOKUP(L643&amp;"-"&amp;E643,'Np Quality'!A:M,6,FALSE)))</f>
        <v/>
      </c>
      <c r="P642" s="391" t="str">
        <f>IF(ISBLANK(L742),"",IF(OR(ISBLANK(VLOOKUP(L742&amp;"-"&amp;E742,'Np Quality'!A:M,7,FALSE)),ISERROR(VLOOKUP(L742&amp;"-"&amp;E742,'Np Quality'!A:M,7,FALSE))),"-",VLOOKUP(L742&amp;"-"&amp;E742,'Np Quality'!A:M,7,FALSE)))</f>
        <v/>
      </c>
      <c r="Q642" s="391" t="str">
        <f>IF(ISBLANK(L642),"",IF(OR(ISBLANK(VLOOKUP(L642&amp;"-"&amp;E642,'Np Quality'!A:M,8,FALSE)),ISERROR(VLOOKUP(L642&amp;"-"&amp;E642,'Np Quality'!A:M,8,FALSE))),"-",VLOOKUP(L642&amp;"-"&amp;E642,'Np Quality'!A:M,8,FALSE)))</f>
        <v/>
      </c>
      <c r="R642" s="283" t="str">
        <f>IF(ISBLANK(L642),"",IF(OR(ISBLANK(VLOOKUP(L642&amp;"-"&amp;E642,'Np Quality'!A:M,9,FALSE)),ISERROR(VLOOKUP(L642&amp;"-"&amp;E642,'Np Quality'!A:M,9,FALSE))),"-",VLOOKUP(L642&amp;"-"&amp;E642,'Np Quality'!A:M,9,FALSE)))</f>
        <v/>
      </c>
      <c r="S642" s="394"/>
      <c r="T642" s="395" t="str">
        <f t="shared" si="110"/>
        <v/>
      </c>
      <c r="U642" s="395" t="str">
        <f t="shared" si="113"/>
        <v/>
      </c>
      <c r="V642" s="396"/>
      <c r="W642" s="282"/>
    </row>
    <row r="643" spans="1:23">
      <c r="A643" s="382" t="str">
        <f t="shared" ref="A643:A708" si="115">IF(ISBLANK(H643),"",H643&amp;"-"&amp;IF(OR(LEN(I643)=1,LEN(I643)=4),"0"&amp;I643,I643)&amp;"-"&amp;IF(LEN(G643)=1,"0"&amp;G643,G643))</f>
        <v/>
      </c>
      <c r="B643" s="383" t="str">
        <f t="shared" si="114"/>
        <v/>
      </c>
      <c r="C643" s="236"/>
      <c r="D643" s="282"/>
      <c r="E643" s="384" t="str">
        <f t="shared" ref="E643:E708" si="116">IF(ISBLANK(D643),"",D643-F643)</f>
        <v/>
      </c>
      <c r="F643" s="388"/>
      <c r="G643" s="243"/>
      <c r="H643" s="243"/>
      <c r="I643" s="243"/>
      <c r="J643" s="244"/>
      <c r="K643" s="244"/>
      <c r="L643" s="244"/>
      <c r="M643" s="244"/>
      <c r="N643" s="290"/>
      <c r="O643" s="391" t="str">
        <f>IF(ISBLANK(L643),"",IF(OR(ISBLANK(VLOOKUP(L643&amp;"-"&amp;E643,'Np Quality'!A:M,6,FALSE)),ISERROR(VLOOKUP(L643&amp;"-"&amp;E643,'Np Quality'!A:M,6,FALSE))),"-",VLOOKUP(L643&amp;"-"&amp;E643,'Np Quality'!A:M,6,FALSE)))</f>
        <v/>
      </c>
      <c r="P643" s="391" t="str">
        <f>IF(ISBLANK(L744),"",IF(OR(ISBLANK(VLOOKUP(L744&amp;"-"&amp;E744,'Np Quality'!A:M,7,FALSE)),ISERROR(VLOOKUP(L744&amp;"-"&amp;E744,'Np Quality'!A:M,7,FALSE))),"-",VLOOKUP(L744&amp;"-"&amp;E744,'Np Quality'!A:M,7,FALSE)))</f>
        <v/>
      </c>
      <c r="Q643" s="391" t="str">
        <f>IF(ISBLANK(L643),"",IF(OR(ISBLANK(VLOOKUP(L643&amp;"-"&amp;E643,'Np Quality'!A:M,8,FALSE)),ISERROR(VLOOKUP(L643&amp;"-"&amp;E643,'Np Quality'!A:M,8,FALSE))),"-",VLOOKUP(L643&amp;"-"&amp;E643,'Np Quality'!A:M,8,FALSE)))</f>
        <v/>
      </c>
      <c r="R643" s="283" t="str">
        <f>IF(ISBLANK(L643),"",IF(OR(ISBLANK(VLOOKUP(L643&amp;"-"&amp;E643,'Np Quality'!A:M,9,FALSE)),ISERROR(VLOOKUP(L643&amp;"-"&amp;E643,'Np Quality'!A:M,9,FALSE))),"-",VLOOKUP(L643&amp;"-"&amp;E643,'Np Quality'!A:M,9,FALSE)))</f>
        <v/>
      </c>
      <c r="S643" s="394"/>
      <c r="T643" s="395" t="str">
        <f t="shared" si="110"/>
        <v/>
      </c>
      <c r="U643" s="395" t="str">
        <f t="shared" si="113"/>
        <v/>
      </c>
      <c r="V643" s="396"/>
      <c r="W643" s="282"/>
    </row>
    <row r="644" spans="1:23">
      <c r="A644" s="382" t="str">
        <f t="shared" si="115"/>
        <v/>
      </c>
      <c r="B644" s="383" t="str">
        <f t="shared" si="114"/>
        <v/>
      </c>
      <c r="C644" s="236"/>
      <c r="D644" s="282"/>
      <c r="E644" s="384" t="str">
        <f t="shared" si="116"/>
        <v/>
      </c>
      <c r="F644" s="388"/>
      <c r="G644" s="243"/>
      <c r="H644" s="243"/>
      <c r="I644" s="243"/>
      <c r="J644" s="244"/>
      <c r="K644" s="244"/>
      <c r="L644" s="244"/>
      <c r="M644" s="244"/>
      <c r="N644" s="290"/>
      <c r="O644" s="391" t="str">
        <f>IF(ISBLANK(L644),"",IF(OR(ISBLANK(VLOOKUP(L644&amp;"-"&amp;E644,'Np Quality'!A:M,6,FALSE)),ISERROR(VLOOKUP(L644&amp;"-"&amp;E644,'Np Quality'!A:M,6,FALSE))),"-",VLOOKUP(L644&amp;"-"&amp;E644,'Np Quality'!A:M,6,FALSE)))</f>
        <v/>
      </c>
      <c r="P644" s="391" t="str">
        <f>IF(ISBLANK(L744),"",IF(OR(ISBLANK(VLOOKUP(L744&amp;"-"&amp;E744,'Np Quality'!A:M,7,FALSE)),ISERROR(VLOOKUP(L744&amp;"-"&amp;E744,'Np Quality'!A:M,7,FALSE))),"-",VLOOKUP(L744&amp;"-"&amp;E744,'Np Quality'!A:M,7,FALSE)))</f>
        <v/>
      </c>
      <c r="Q644" s="391" t="str">
        <f>IF(ISBLANK(L645),"",IF(OR(ISBLANK(VLOOKUP(L645&amp;"-"&amp;E645,'Np Quality'!A:M,8,FALSE)),ISERROR(VLOOKUP(L645&amp;"-"&amp;E645,'Np Quality'!A:M,8,FALSE))),"-",VLOOKUP(L645&amp;"-"&amp;E645,'Np Quality'!A:M,8,FALSE)))</f>
        <v/>
      </c>
      <c r="R644" s="283" t="str">
        <f>IF(ISBLANK(L644),"",IF(OR(ISBLANK(VLOOKUP(L644&amp;"-"&amp;E644,'Np Quality'!A:M,9,FALSE)),ISERROR(VLOOKUP(L644&amp;"-"&amp;E644,'Np Quality'!A:M,9,FALSE))),"-",VLOOKUP(L644&amp;"-"&amp;E644,'Np Quality'!A:M,9,FALSE)))</f>
        <v/>
      </c>
      <c r="S644" s="394"/>
      <c r="T644" s="395" t="str">
        <f t="shared" si="110"/>
        <v/>
      </c>
      <c r="U644" s="395" t="str">
        <f t="shared" si="113"/>
        <v/>
      </c>
      <c r="V644" s="396"/>
      <c r="W644" s="282"/>
    </row>
    <row r="645" spans="1:23">
      <c r="A645" s="382" t="str">
        <f t="shared" si="115"/>
        <v/>
      </c>
      <c r="B645" s="383" t="str">
        <f t="shared" si="114"/>
        <v/>
      </c>
      <c r="C645" s="236"/>
      <c r="D645" s="282"/>
      <c r="E645" s="384" t="str">
        <f t="shared" si="116"/>
        <v/>
      </c>
      <c r="F645" s="388"/>
      <c r="G645" s="243"/>
      <c r="H645" s="243"/>
      <c r="I645" s="243"/>
      <c r="J645" s="244"/>
      <c r="K645" s="244"/>
      <c r="L645" s="244"/>
      <c r="M645" s="244"/>
      <c r="N645" s="290"/>
      <c r="O645" s="391" t="str">
        <f>IF(ISBLANK(L645),"",IF(OR(ISBLANK(VLOOKUP(L645&amp;"-"&amp;E645,'Np Quality'!A:M,6,FALSE)),ISERROR(VLOOKUP(L645&amp;"-"&amp;E645,'Np Quality'!A:M,6,FALSE))),"-",VLOOKUP(L645&amp;"-"&amp;E645,'Np Quality'!A:M,6,FALSE)))</f>
        <v/>
      </c>
      <c r="P645" s="391" t="str">
        <f>IF(ISBLANK(L745),"",IF(OR(ISBLANK(VLOOKUP(L745&amp;"-"&amp;E745,'Np Quality'!A:M,7,FALSE)),ISERROR(VLOOKUP(L745&amp;"-"&amp;E745,'Np Quality'!A:M,7,FALSE))),"-",VLOOKUP(L745&amp;"-"&amp;E745,'Np Quality'!A:M,7,FALSE)))</f>
        <v/>
      </c>
      <c r="Q645" s="391" t="str">
        <f>IF(ISBLANK(L645),"",IF(OR(ISBLANK(VLOOKUP(L645&amp;"-"&amp;E645,'Np Quality'!A:M,8,FALSE)),ISERROR(VLOOKUP(L645&amp;"-"&amp;E645,'Np Quality'!A:M,8,FALSE))),"-",VLOOKUP(L645&amp;"-"&amp;E645,'Np Quality'!A:M,8,FALSE)))</f>
        <v/>
      </c>
      <c r="R645" s="283" t="str">
        <f>IF(ISBLANK(L646),"",IF(OR(ISBLANK(VLOOKUP(L646&amp;"-"&amp;E646,'Np Quality'!A:M,9,FALSE)),ISERROR(VLOOKUP(L646&amp;"-"&amp;E646,'Np Quality'!A:M,9,FALSE))),"-",VLOOKUP(L646&amp;"-"&amp;E646,'Np Quality'!A:M,9,FALSE)))</f>
        <v/>
      </c>
      <c r="S645" s="394"/>
      <c r="T645" s="395" t="str">
        <f t="shared" si="110"/>
        <v/>
      </c>
      <c r="U645" s="395" t="str">
        <f t="shared" si="113"/>
        <v/>
      </c>
      <c r="V645" s="396"/>
      <c r="W645" s="282"/>
    </row>
    <row r="646" spans="1:23">
      <c r="A646" s="382" t="str">
        <f t="shared" si="115"/>
        <v/>
      </c>
      <c r="B646" s="383" t="str">
        <f t="shared" si="114"/>
        <v/>
      </c>
      <c r="C646" s="236"/>
      <c r="D646" s="282"/>
      <c r="E646" s="384" t="str">
        <f t="shared" si="116"/>
        <v/>
      </c>
      <c r="F646" s="388"/>
      <c r="G646" s="243"/>
      <c r="H646" s="243"/>
      <c r="I646" s="243"/>
      <c r="J646" s="244"/>
      <c r="K646" s="244"/>
      <c r="L646" s="244"/>
      <c r="M646" s="244"/>
      <c r="N646" s="290"/>
      <c r="O646" s="391" t="str">
        <f>IF(ISBLANK(L646),"",IF(OR(ISBLANK(VLOOKUP(L646&amp;"-"&amp;E646,'Np Quality'!A:M,6,FALSE)),ISERROR(VLOOKUP(L646&amp;"-"&amp;E646,'Np Quality'!A:M,6,FALSE))),"-",VLOOKUP(L646&amp;"-"&amp;E646,'Np Quality'!A:M,6,FALSE)))</f>
        <v/>
      </c>
      <c r="P646" s="391" t="str">
        <f>IF(ISBLANK(L746),"",IF(OR(ISBLANK(VLOOKUP(L746&amp;"-"&amp;E746,'Np Quality'!A:M,7,FALSE)),ISERROR(VLOOKUP(L746&amp;"-"&amp;E746,'Np Quality'!A:M,7,FALSE))),"-",VLOOKUP(L746&amp;"-"&amp;E746,'Np Quality'!A:M,7,FALSE)))</f>
        <v/>
      </c>
      <c r="Q646" s="391" t="str">
        <f>IF(ISBLANK(L646),"",IF(OR(ISBLANK(VLOOKUP(L646&amp;"-"&amp;E646,'Np Quality'!A:M,8,FALSE)),ISERROR(VLOOKUP(L646&amp;"-"&amp;E646,'Np Quality'!A:M,8,FALSE))),"-",VLOOKUP(L646&amp;"-"&amp;E646,'Np Quality'!A:M,8,FALSE)))</f>
        <v/>
      </c>
      <c r="R646" s="283" t="str">
        <f>IF(ISBLANK(L646),"",IF(OR(ISBLANK(VLOOKUP(L646&amp;"-"&amp;E646,'Np Quality'!A:M,9,FALSE)),ISERROR(VLOOKUP(L646&amp;"-"&amp;E646,'Np Quality'!A:M,9,FALSE))),"-",VLOOKUP(L646&amp;"-"&amp;E646,'Np Quality'!A:M,9,FALSE)))</f>
        <v/>
      </c>
      <c r="S646" s="394"/>
      <c r="T646" s="395" t="str">
        <f t="shared" ref="T646:T710" si="117">IF(ISNUMBER(B646),CHOOSE(B646,L646,L646&amp;","&amp;L647,L646&amp;","&amp;L647&amp;","&amp;L648,L646&amp;","&amp;L647&amp;","&amp;L648&amp;","&amp;L649),"")</f>
        <v/>
      </c>
      <c r="U646" s="395" t="str">
        <f t="shared" si="113"/>
        <v/>
      </c>
      <c r="V646" s="396"/>
      <c r="W646" s="282"/>
    </row>
    <row r="647" spans="1:23">
      <c r="A647" s="382" t="str">
        <f t="shared" si="115"/>
        <v/>
      </c>
      <c r="B647" s="383" t="str">
        <f t="shared" si="114"/>
        <v/>
      </c>
      <c r="C647" s="236"/>
      <c r="D647" s="282"/>
      <c r="E647" s="384" t="str">
        <f t="shared" si="116"/>
        <v/>
      </c>
      <c r="F647" s="388"/>
      <c r="G647" s="243"/>
      <c r="H647" s="243"/>
      <c r="I647" s="243"/>
      <c r="J647" s="244"/>
      <c r="K647" s="244"/>
      <c r="L647" s="244"/>
      <c r="M647" s="244"/>
      <c r="N647" s="290"/>
      <c r="O647" s="391" t="str">
        <f>IF(ISBLANK(L657),"",IF(OR(ISBLANK(VLOOKUP(L657&amp;"-"&amp;E657,'Np Quality'!A:M,6,FALSE)),ISERROR(VLOOKUP(L657&amp;"-"&amp;E657,'Np Quality'!A:M,6,FALSE))),"-",VLOOKUP(L657&amp;"-"&amp;E657,'Np Quality'!A:M,6,FALSE)))</f>
        <v/>
      </c>
      <c r="P647" s="391" t="str">
        <f>IF(ISBLANK(L747),"",IF(OR(ISBLANK(VLOOKUP(L747&amp;"-"&amp;E747,'Np Quality'!A:M,7,FALSE)),ISERROR(VLOOKUP(L747&amp;"-"&amp;E747,'Np Quality'!A:M,7,FALSE))),"-",VLOOKUP(L747&amp;"-"&amp;E747,'Np Quality'!A:M,7,FALSE)))</f>
        <v/>
      </c>
      <c r="Q647" s="391" t="str">
        <f>IF(ISBLANK(L647),"",IF(OR(ISBLANK(VLOOKUP(L647&amp;"-"&amp;E647,'Np Quality'!A:M,8,FALSE)),ISERROR(VLOOKUP(L647&amp;"-"&amp;E647,'Np Quality'!A:M,8,FALSE))),"-",VLOOKUP(L647&amp;"-"&amp;E647,'Np Quality'!A:M,8,FALSE)))</f>
        <v/>
      </c>
      <c r="R647" s="283" t="str">
        <f>IF(ISBLANK(L647),"",IF(OR(ISBLANK(VLOOKUP(L647&amp;"-"&amp;E647,'Np Quality'!A:M,9,FALSE)),ISERROR(VLOOKUP(L647&amp;"-"&amp;E647,'Np Quality'!A:M,9,FALSE))),"-",VLOOKUP(L647&amp;"-"&amp;E647,'Np Quality'!A:M,9,FALSE)))</f>
        <v/>
      </c>
      <c r="S647" s="394"/>
      <c r="T647" s="395" t="str">
        <f t="shared" si="117"/>
        <v/>
      </c>
      <c r="U647" s="395" t="str">
        <f t="shared" si="113"/>
        <v/>
      </c>
      <c r="V647" s="396"/>
      <c r="W647" s="282"/>
    </row>
    <row r="648" spans="1:23">
      <c r="A648" s="382" t="str">
        <f t="shared" si="115"/>
        <v/>
      </c>
      <c r="B648" s="383" t="str">
        <f t="shared" si="114"/>
        <v/>
      </c>
      <c r="C648" s="236"/>
      <c r="D648" s="282"/>
      <c r="E648" s="384" t="str">
        <f t="shared" si="116"/>
        <v/>
      </c>
      <c r="F648" s="388"/>
      <c r="G648" s="243"/>
      <c r="H648" s="243"/>
      <c r="I648" s="243"/>
      <c r="J648" s="244"/>
      <c r="K648" s="244"/>
      <c r="L648" s="244"/>
      <c r="M648" s="244"/>
      <c r="N648" s="290"/>
      <c r="O648" s="391" t="str">
        <f>IF(ISBLANK(L658),"",IF(OR(ISBLANK(VLOOKUP(L658&amp;"-"&amp;E658,'Np Quality'!A:M,6,FALSE)),ISERROR(VLOOKUP(L658&amp;"-"&amp;E658,'Np Quality'!A:M,6,FALSE))),"-",VLOOKUP(L658&amp;"-"&amp;E658,'Np Quality'!A:M,6,FALSE)))</f>
        <v/>
      </c>
      <c r="P648" s="391" t="str">
        <f>IF(ISBLANK(L748),"",IF(OR(ISBLANK(VLOOKUP(L748&amp;"-"&amp;E748,'Np Quality'!A:M,7,FALSE)),ISERROR(VLOOKUP(L748&amp;"-"&amp;E748,'Np Quality'!A:M,7,FALSE))),"-",VLOOKUP(L748&amp;"-"&amp;E748,'Np Quality'!A:M,7,FALSE)))</f>
        <v/>
      </c>
      <c r="Q648" s="391" t="str">
        <f>IF(ISBLANK(L648),"",IF(OR(ISBLANK(VLOOKUP(L648&amp;"-"&amp;E648,'Np Quality'!A:M,8,FALSE)),ISERROR(VLOOKUP(L648&amp;"-"&amp;E648,'Np Quality'!A:M,8,FALSE))),"-",VLOOKUP(L648&amp;"-"&amp;E648,'Np Quality'!A:M,8,FALSE)))</f>
        <v/>
      </c>
      <c r="R648" s="283" t="str">
        <f>IF(ISBLANK(L648),"",IF(OR(ISBLANK(VLOOKUP(L648&amp;"-"&amp;E648,'Np Quality'!A:M,9,FALSE)),ISERROR(VLOOKUP(L648&amp;"-"&amp;E648,'Np Quality'!A:M,9,FALSE))),"-",VLOOKUP(L648&amp;"-"&amp;E648,'Np Quality'!A:M,9,FALSE)))</f>
        <v/>
      </c>
      <c r="S648" s="394"/>
      <c r="T648" s="395" t="str">
        <f t="shared" si="117"/>
        <v/>
      </c>
      <c r="U648" s="395" t="str">
        <f t="shared" si="113"/>
        <v/>
      </c>
      <c r="V648" s="396"/>
      <c r="W648" s="282"/>
    </row>
    <row r="649" spans="1:23">
      <c r="A649" s="382" t="str">
        <f t="shared" si="115"/>
        <v/>
      </c>
      <c r="B649" s="383" t="str">
        <f t="shared" si="114"/>
        <v/>
      </c>
      <c r="C649" s="236"/>
      <c r="D649" s="282"/>
      <c r="E649" s="384" t="str">
        <f t="shared" si="116"/>
        <v/>
      </c>
      <c r="F649" s="388"/>
      <c r="G649" s="243"/>
      <c r="H649" s="243"/>
      <c r="I649" s="243"/>
      <c r="J649" s="244"/>
      <c r="K649" s="244"/>
      <c r="L649" s="244"/>
      <c r="M649" s="244"/>
      <c r="N649" s="290"/>
      <c r="O649" s="391" t="str">
        <f>IF(ISBLANK(L659),"",IF(OR(ISBLANK(VLOOKUP(L659&amp;"-"&amp;E659,'Np Quality'!A:M,6,FALSE)),ISERROR(VLOOKUP(L659&amp;"-"&amp;E659,'Np Quality'!A:M,6,FALSE))),"-",VLOOKUP(L659&amp;"-"&amp;E659,'Np Quality'!A:M,6,FALSE)))</f>
        <v/>
      </c>
      <c r="P649" s="391" t="str">
        <f>IF(ISBLANK(L749),"",IF(OR(ISBLANK(VLOOKUP(L749&amp;"-"&amp;E749,'Np Quality'!A:M,7,FALSE)),ISERROR(VLOOKUP(L749&amp;"-"&amp;E749,'Np Quality'!A:M,7,FALSE))),"-",VLOOKUP(L749&amp;"-"&amp;E749,'Np Quality'!A:M,7,FALSE)))</f>
        <v/>
      </c>
      <c r="Q649" s="391" t="str">
        <f>IF(ISBLANK(L649),"",IF(OR(ISBLANK(VLOOKUP(L649&amp;"-"&amp;E649,'Np Quality'!A:M,8,FALSE)),ISERROR(VLOOKUP(L649&amp;"-"&amp;E649,'Np Quality'!A:M,8,FALSE))),"-",VLOOKUP(L649&amp;"-"&amp;E649,'Np Quality'!A:M,8,FALSE)))</f>
        <v/>
      </c>
      <c r="R649" s="283" t="str">
        <f>IF(ISBLANK(L649),"",IF(OR(ISBLANK(VLOOKUP(L649&amp;"-"&amp;E649,'Np Quality'!A:M,9,FALSE)),ISERROR(VLOOKUP(L649&amp;"-"&amp;E649,'Np Quality'!A:M,9,FALSE))),"-",VLOOKUP(L649&amp;"-"&amp;E649,'Np Quality'!A:M,9,FALSE)))</f>
        <v/>
      </c>
      <c r="S649" s="394"/>
      <c r="T649" s="395" t="str">
        <f t="shared" si="117"/>
        <v/>
      </c>
      <c r="U649" s="395" t="str">
        <f t="shared" si="113"/>
        <v/>
      </c>
      <c r="V649" s="396"/>
      <c r="W649" s="282"/>
    </row>
    <row r="650" spans="1:23">
      <c r="A650" s="382" t="str">
        <f t="shared" si="115"/>
        <v/>
      </c>
      <c r="B650" s="383" t="str">
        <f t="shared" si="114"/>
        <v/>
      </c>
      <c r="C650" s="236"/>
      <c r="D650" s="282"/>
      <c r="E650" s="384" t="str">
        <f t="shared" si="116"/>
        <v/>
      </c>
      <c r="F650" s="388"/>
      <c r="G650" s="243"/>
      <c r="H650" s="243"/>
      <c r="I650" s="243"/>
      <c r="J650" s="244"/>
      <c r="K650" s="244"/>
      <c r="L650" s="244"/>
      <c r="M650" s="244"/>
      <c r="N650" s="290"/>
      <c r="O650" s="391" t="str">
        <f>IF(ISBLANK(L660),"",IF(OR(ISBLANK(VLOOKUP(L660&amp;"-"&amp;E660,'Np Quality'!A:M,6,FALSE)),ISERROR(VLOOKUP(L660&amp;"-"&amp;E660,'Np Quality'!A:M,6,FALSE))),"-",VLOOKUP(L660&amp;"-"&amp;E660,'Np Quality'!A:M,6,FALSE)))</f>
        <v/>
      </c>
      <c r="P650" s="391" t="str">
        <f>IF(ISBLANK(L750),"",IF(OR(ISBLANK(VLOOKUP(L750&amp;"-"&amp;E750,'Np Quality'!A:M,7,FALSE)),ISERROR(VLOOKUP(L750&amp;"-"&amp;E750,'Np Quality'!A:M,7,FALSE))),"-",VLOOKUP(L750&amp;"-"&amp;E750,'Np Quality'!A:M,7,FALSE)))</f>
        <v/>
      </c>
      <c r="Q650" s="391" t="str">
        <f>IF(ISBLANK(L650),"",IF(OR(ISBLANK(VLOOKUP(L650&amp;"-"&amp;E650,'Np Quality'!A:M,8,FALSE)),ISERROR(VLOOKUP(L650&amp;"-"&amp;E650,'Np Quality'!A:M,8,FALSE))),"-",VLOOKUP(L650&amp;"-"&amp;E650,'Np Quality'!A:M,8,FALSE)))</f>
        <v/>
      </c>
      <c r="R650" s="283" t="str">
        <f>IF(ISBLANK(L650),"",IF(OR(ISBLANK(VLOOKUP(L650&amp;"-"&amp;E650,'Np Quality'!A:M,9,FALSE)),ISERROR(VLOOKUP(L650&amp;"-"&amp;E650,'Np Quality'!A:M,9,FALSE))),"-",VLOOKUP(L650&amp;"-"&amp;E650,'Np Quality'!A:M,9,FALSE)))</f>
        <v/>
      </c>
      <c r="S650" s="394"/>
      <c r="T650" s="395" t="str">
        <f t="shared" si="117"/>
        <v/>
      </c>
      <c r="U650" s="395" t="str">
        <f t="shared" si="113"/>
        <v/>
      </c>
      <c r="V650" s="396"/>
      <c r="W650" s="282"/>
    </row>
    <row r="651" spans="1:23">
      <c r="A651" s="382" t="str">
        <f t="shared" si="115"/>
        <v/>
      </c>
      <c r="B651" s="383" t="str">
        <f t="shared" si="114"/>
        <v/>
      </c>
      <c r="C651" s="236"/>
      <c r="D651" s="282"/>
      <c r="E651" s="384" t="str">
        <f t="shared" si="116"/>
        <v/>
      </c>
      <c r="F651" s="388"/>
      <c r="G651" s="243"/>
      <c r="H651" s="244"/>
      <c r="I651" s="243"/>
      <c r="J651" s="244"/>
      <c r="K651" s="244"/>
      <c r="L651" s="244"/>
      <c r="M651" s="244"/>
      <c r="N651" s="290"/>
      <c r="O651" s="391" t="str">
        <f>IF(ISBLANK(L661),"",IF(OR(ISBLANK(VLOOKUP(L661&amp;"-"&amp;E661,'Np Quality'!A:M,6,FALSE)),ISERROR(VLOOKUP(L661&amp;"-"&amp;E661,'Np Quality'!A:M,6,FALSE))),"-",VLOOKUP(L661&amp;"-"&amp;E661,'Np Quality'!A:M,6,FALSE)))</f>
        <v/>
      </c>
      <c r="P651" s="391" t="str">
        <f>IF(ISBLANK(L751),"",IF(OR(ISBLANK(VLOOKUP(L751&amp;"-"&amp;E751,'Np Quality'!A:M,7,FALSE)),ISERROR(VLOOKUP(L751&amp;"-"&amp;E751,'Np Quality'!A:M,7,FALSE))),"-",VLOOKUP(L751&amp;"-"&amp;E751,'Np Quality'!A:M,7,FALSE)))</f>
        <v/>
      </c>
      <c r="Q651" s="391" t="str">
        <f>IF(ISBLANK(L651),"",IF(OR(ISBLANK(VLOOKUP(L651&amp;"-"&amp;E651,'Np Quality'!A:M,8,FALSE)),ISERROR(VLOOKUP(L651&amp;"-"&amp;E651,'Np Quality'!A:M,8,FALSE))),"-",VLOOKUP(L651&amp;"-"&amp;E651,'Np Quality'!A:M,8,FALSE)))</f>
        <v/>
      </c>
      <c r="R651" s="283" t="str">
        <f>IF(ISBLANK(L651),"",IF(OR(ISBLANK(VLOOKUP(L651&amp;"-"&amp;E651,'Np Quality'!A:M,9,FALSE)),ISERROR(VLOOKUP(L651&amp;"-"&amp;E651,'Np Quality'!A:M,9,FALSE))),"-",VLOOKUP(L651&amp;"-"&amp;E651,'Np Quality'!A:M,9,FALSE)))</f>
        <v/>
      </c>
      <c r="S651" s="394"/>
      <c r="T651" s="395" t="str">
        <f t="shared" si="117"/>
        <v/>
      </c>
      <c r="U651" s="395" t="str">
        <f t="shared" si="113"/>
        <v/>
      </c>
      <c r="V651" s="396"/>
      <c r="W651" s="282"/>
    </row>
    <row r="652" spans="1:23">
      <c r="A652" s="382" t="str">
        <f t="shared" si="115"/>
        <v/>
      </c>
      <c r="B652" s="383" t="str">
        <f t="shared" si="114"/>
        <v/>
      </c>
      <c r="C652" s="236"/>
      <c r="D652" s="282"/>
      <c r="E652" s="384" t="str">
        <f t="shared" si="116"/>
        <v/>
      </c>
      <c r="F652" s="388"/>
      <c r="G652" s="243"/>
      <c r="H652" s="244"/>
      <c r="I652" s="243"/>
      <c r="J652" s="244"/>
      <c r="K652" s="244"/>
      <c r="L652" s="244"/>
      <c r="M652" s="244"/>
      <c r="N652" s="290"/>
      <c r="O652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652" s="391" t="str">
        <f>IF(ISBLANK(L752),"",IF(OR(ISBLANK(VLOOKUP(L752&amp;"-"&amp;E752,'Np Quality'!A:M,7,FALSE)),ISERROR(VLOOKUP(L752&amp;"-"&amp;E752,'Np Quality'!A:M,7,FALSE))),"-",VLOOKUP(L752&amp;"-"&amp;E752,'Np Quality'!A:M,7,FALSE)))</f>
        <v/>
      </c>
      <c r="Q652" s="391" t="str">
        <f>IF(ISBLANK(L652),"",IF(OR(ISBLANK(VLOOKUP(L652&amp;"-"&amp;E652,'Np Quality'!A:M,8,FALSE)),ISERROR(VLOOKUP(L652&amp;"-"&amp;E652,'Np Quality'!A:M,8,FALSE))),"-",VLOOKUP(L652&amp;"-"&amp;E652,'Np Quality'!A:M,8,FALSE)))</f>
        <v/>
      </c>
      <c r="R652" s="283" t="str">
        <f>IF(ISBLANK(L652),"",IF(OR(ISBLANK(VLOOKUP(L652&amp;"-"&amp;E652,'Np Quality'!A:M,9,FALSE)),ISERROR(VLOOKUP(L652&amp;"-"&amp;E652,'Np Quality'!A:M,9,FALSE))),"-",VLOOKUP(L652&amp;"-"&amp;E652,'Np Quality'!A:M,9,FALSE)))</f>
        <v/>
      </c>
      <c r="S652" s="394"/>
      <c r="T652" s="395" t="str">
        <f t="shared" si="117"/>
        <v/>
      </c>
      <c r="U652" s="395" t="str">
        <f t="shared" si="113"/>
        <v/>
      </c>
      <c r="V652" s="396"/>
      <c r="W652" s="282"/>
    </row>
    <row r="653" spans="1:23">
      <c r="A653" s="382" t="str">
        <f t="shared" si="115"/>
        <v/>
      </c>
      <c r="B653" s="383" t="str">
        <f t="shared" si="114"/>
        <v/>
      </c>
      <c r="C653" s="236"/>
      <c r="D653" s="282"/>
      <c r="E653" s="384" t="str">
        <f t="shared" si="116"/>
        <v/>
      </c>
      <c r="F653" s="388"/>
      <c r="G653" s="243"/>
      <c r="H653" s="244"/>
      <c r="I653" s="243"/>
      <c r="J653" s="244"/>
      <c r="K653" s="244"/>
      <c r="L653" s="244"/>
      <c r="M653" s="244"/>
      <c r="N653" s="290"/>
      <c r="O653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653" s="391" t="str">
        <f>IF(ISBLANK(L754),"",IF(OR(ISBLANK(VLOOKUP(L754&amp;"-"&amp;E754,'Np Quality'!A:M,7,FALSE)),ISERROR(VLOOKUP(L754&amp;"-"&amp;E754,'Np Quality'!A:M,7,FALSE))),"-",VLOOKUP(L754&amp;"-"&amp;E754,'Np Quality'!A:M,7,FALSE)))</f>
        <v/>
      </c>
      <c r="Q653" s="391" t="str">
        <f>IF(ISBLANK(L653),"",IF(OR(ISBLANK(VLOOKUP(L653&amp;"-"&amp;E653,'Np Quality'!A:M,8,FALSE)),ISERROR(VLOOKUP(L653&amp;"-"&amp;E653,'Np Quality'!A:M,8,FALSE))),"-",VLOOKUP(L653&amp;"-"&amp;E653,'Np Quality'!A:M,8,FALSE)))</f>
        <v/>
      </c>
      <c r="R653" s="283" t="str">
        <f>IF(ISBLANK(L653),"",IF(OR(ISBLANK(VLOOKUP(L653&amp;"-"&amp;E653,'Np Quality'!A:M,9,FALSE)),ISERROR(VLOOKUP(L653&amp;"-"&amp;E653,'Np Quality'!A:M,9,FALSE))),"-",VLOOKUP(L653&amp;"-"&amp;E653,'Np Quality'!A:M,9,FALSE)))</f>
        <v/>
      </c>
      <c r="S653" s="394"/>
      <c r="T653" s="395" t="str">
        <f t="shared" si="117"/>
        <v/>
      </c>
      <c r="U653" s="395" t="str">
        <f t="shared" si="113"/>
        <v/>
      </c>
      <c r="V653" s="396"/>
      <c r="W653" s="282"/>
    </row>
    <row r="654" spans="1:23">
      <c r="A654" s="382" t="str">
        <f t="shared" si="115"/>
        <v/>
      </c>
      <c r="B654" s="383" t="str">
        <f t="shared" si="114"/>
        <v/>
      </c>
      <c r="C654" s="236"/>
      <c r="D654" s="282"/>
      <c r="E654" s="384" t="str">
        <f t="shared" si="116"/>
        <v/>
      </c>
      <c r="F654" s="388"/>
      <c r="G654" s="243"/>
      <c r="H654" s="244"/>
      <c r="I654" s="243"/>
      <c r="J654" s="244"/>
      <c r="K654" s="244"/>
      <c r="L654" s="244"/>
      <c r="M654" s="244"/>
      <c r="N654" s="290"/>
      <c r="O654" s="391" t="str">
        <f>IF(ISBLANK(L664),"",IF(OR(ISBLANK(VLOOKUP(L664&amp;"-"&amp;E664,'Np Quality'!A:M,6,FALSE)),ISERROR(VLOOKUP(L664&amp;"-"&amp;E664,'Np Quality'!A:M,6,FALSE))),"-",VLOOKUP(L664&amp;"-"&amp;E664,'Np Quality'!A:M,6,FALSE)))</f>
        <v/>
      </c>
      <c r="P654" s="391" t="str">
        <f>IF(ISBLANK(L754),"",IF(OR(ISBLANK(VLOOKUP(L754&amp;"-"&amp;E754,'Np Quality'!A:M,7,FALSE)),ISERROR(VLOOKUP(L754&amp;"-"&amp;E754,'Np Quality'!A:M,7,FALSE))),"-",VLOOKUP(L754&amp;"-"&amp;E754,'Np Quality'!A:M,7,FALSE)))</f>
        <v/>
      </c>
      <c r="Q654" s="391" t="str">
        <f>IF(ISBLANK(L655),"",IF(OR(ISBLANK(VLOOKUP(L655&amp;"-"&amp;E655,'Np Quality'!A:M,8,FALSE)),ISERROR(VLOOKUP(L655&amp;"-"&amp;E655,'Np Quality'!A:M,8,FALSE))),"-",VLOOKUP(L655&amp;"-"&amp;E655,'Np Quality'!A:M,8,FALSE)))</f>
        <v/>
      </c>
      <c r="R654" s="283" t="str">
        <f>IF(ISBLANK(L654),"",IF(OR(ISBLANK(VLOOKUP(L654&amp;"-"&amp;E654,'Np Quality'!A:M,9,FALSE)),ISERROR(VLOOKUP(L654&amp;"-"&amp;E654,'Np Quality'!A:M,9,FALSE))),"-",VLOOKUP(L654&amp;"-"&amp;E654,'Np Quality'!A:M,9,FALSE)))</f>
        <v/>
      </c>
      <c r="S654" s="394"/>
      <c r="T654" s="395" t="str">
        <f t="shared" si="117"/>
        <v/>
      </c>
      <c r="U654" s="395" t="str">
        <f t="shared" si="113"/>
        <v/>
      </c>
      <c r="V654" s="396"/>
      <c r="W654" s="282"/>
    </row>
    <row r="655" spans="1:23">
      <c r="A655" s="382" t="str">
        <f t="shared" si="115"/>
        <v/>
      </c>
      <c r="B655" s="383" t="str">
        <f t="shared" si="114"/>
        <v/>
      </c>
      <c r="C655" s="236"/>
      <c r="D655" s="282"/>
      <c r="E655" s="384" t="str">
        <f t="shared" si="116"/>
        <v/>
      </c>
      <c r="F655" s="388"/>
      <c r="G655" s="243"/>
      <c r="H655" s="244"/>
      <c r="I655" s="243"/>
      <c r="J655" s="244"/>
      <c r="K655" s="244"/>
      <c r="L655" s="244"/>
      <c r="M655" s="244"/>
      <c r="N655" s="290"/>
      <c r="O655" s="391" t="str">
        <f>IF(ISBLANK(L665),"",IF(OR(ISBLANK(VLOOKUP(L665&amp;"-"&amp;E665,'Np Quality'!A:M,6,FALSE)),ISERROR(VLOOKUP(L665&amp;"-"&amp;E665,'Np Quality'!A:M,6,FALSE))),"-",VLOOKUP(L665&amp;"-"&amp;E665,'Np Quality'!A:M,6,FALSE)))</f>
        <v/>
      </c>
      <c r="P655" s="391" t="str">
        <f>IF(ISBLANK(L755),"",IF(OR(ISBLANK(VLOOKUP(L755&amp;"-"&amp;E755,'Np Quality'!A:M,7,FALSE)),ISERROR(VLOOKUP(L755&amp;"-"&amp;E755,'Np Quality'!A:M,7,FALSE))),"-",VLOOKUP(L755&amp;"-"&amp;E755,'Np Quality'!A:M,7,FALSE)))</f>
        <v/>
      </c>
      <c r="Q655" s="391" t="str">
        <f>IF(ISBLANK(L655),"",IF(OR(ISBLANK(VLOOKUP(L655&amp;"-"&amp;E655,'Np Quality'!A:M,8,FALSE)),ISERROR(VLOOKUP(L655&amp;"-"&amp;E655,'Np Quality'!A:M,8,FALSE))),"-",VLOOKUP(L655&amp;"-"&amp;E655,'Np Quality'!A:M,8,FALSE)))</f>
        <v/>
      </c>
      <c r="R655" s="283" t="str">
        <f>IF(ISBLANK(L656),"",IF(OR(ISBLANK(VLOOKUP(L656&amp;"-"&amp;E656,'Np Quality'!A:M,9,FALSE)),ISERROR(VLOOKUP(L656&amp;"-"&amp;E656,'Np Quality'!A:M,9,FALSE))),"-",VLOOKUP(L656&amp;"-"&amp;E656,'Np Quality'!A:M,9,FALSE)))</f>
        <v/>
      </c>
      <c r="S655" s="394"/>
      <c r="T655" s="395" t="str">
        <f t="shared" si="117"/>
        <v/>
      </c>
      <c r="U655" s="395" t="str">
        <f t="shared" si="113"/>
        <v/>
      </c>
      <c r="V655" s="396"/>
      <c r="W655" s="282"/>
    </row>
    <row r="656" spans="1:23">
      <c r="A656" s="382" t="str">
        <f t="shared" si="115"/>
        <v/>
      </c>
      <c r="B656" s="383" t="str">
        <f t="shared" si="114"/>
        <v/>
      </c>
      <c r="C656" s="236"/>
      <c r="D656" s="282"/>
      <c r="E656" s="384" t="str">
        <f t="shared" si="116"/>
        <v/>
      </c>
      <c r="F656" s="388"/>
      <c r="G656" s="243"/>
      <c r="H656" s="244"/>
      <c r="I656" s="243"/>
      <c r="J656" s="244"/>
      <c r="K656" s="244"/>
      <c r="L656" s="244"/>
      <c r="M656" s="244"/>
      <c r="N656" s="290"/>
      <c r="O656" s="391" t="str">
        <f>IF(ISBLANK(L666),"",IF(OR(ISBLANK(VLOOKUP(L666&amp;"-"&amp;E666,'Np Quality'!A:M,6,FALSE)),ISERROR(VLOOKUP(L666&amp;"-"&amp;E666,'Np Quality'!A:M,6,FALSE))),"-",VLOOKUP(L666&amp;"-"&amp;E666,'Np Quality'!A:M,6,FALSE)))</f>
        <v/>
      </c>
      <c r="P656" s="391" t="str">
        <f>IF(ISBLANK(L756),"",IF(OR(ISBLANK(VLOOKUP(L756&amp;"-"&amp;E756,'Np Quality'!A:M,7,FALSE)),ISERROR(VLOOKUP(L756&amp;"-"&amp;E756,'Np Quality'!A:M,7,FALSE))),"-",VLOOKUP(L756&amp;"-"&amp;E756,'Np Quality'!A:M,7,FALSE)))</f>
        <v/>
      </c>
      <c r="Q656" s="391" t="str">
        <f>IF(ISBLANK(L656),"",IF(OR(ISBLANK(VLOOKUP(L656&amp;"-"&amp;E656,'Np Quality'!A:M,8,FALSE)),ISERROR(VLOOKUP(L656&amp;"-"&amp;E656,'Np Quality'!A:M,8,FALSE))),"-",VLOOKUP(L656&amp;"-"&amp;E656,'Np Quality'!A:M,8,FALSE)))</f>
        <v/>
      </c>
      <c r="R656" s="283" t="str">
        <f>IF(ISBLANK(L656),"",IF(OR(ISBLANK(VLOOKUP(L656&amp;"-"&amp;E656,'Np Quality'!A:M,9,FALSE)),ISERROR(VLOOKUP(L656&amp;"-"&amp;E656,'Np Quality'!A:M,9,FALSE))),"-",VLOOKUP(L656&amp;"-"&amp;E656,'Np Quality'!A:M,9,FALSE)))</f>
        <v/>
      </c>
      <c r="S656" s="394"/>
      <c r="T656" s="395" t="str">
        <f t="shared" si="117"/>
        <v/>
      </c>
      <c r="U656" s="395" t="str">
        <f t="shared" si="113"/>
        <v/>
      </c>
      <c r="V656" s="396"/>
      <c r="W656" s="282"/>
    </row>
    <row r="657" spans="1:23">
      <c r="A657" s="382" t="str">
        <f t="shared" si="115"/>
        <v/>
      </c>
      <c r="B657" s="383" t="str">
        <f t="shared" si="114"/>
        <v/>
      </c>
      <c r="C657" s="236"/>
      <c r="D657" s="282"/>
      <c r="E657" s="384" t="str">
        <f t="shared" si="116"/>
        <v/>
      </c>
      <c r="F657" s="388"/>
      <c r="G657" s="243"/>
      <c r="H657" s="244"/>
      <c r="I657" s="243"/>
      <c r="J657" s="244"/>
      <c r="K657" s="244"/>
      <c r="L657" s="244"/>
      <c r="M657" s="244"/>
      <c r="N657" s="290"/>
      <c r="O657" s="391" t="str">
        <f>IF(ISBLANK(L657),"",IF(OR(ISBLANK(VLOOKUP(L657&amp;"-"&amp;E657,'Np Quality'!A:M,6,FALSE)),ISERROR(VLOOKUP(L657&amp;"-"&amp;E657,'Np Quality'!A:M,6,FALSE))),"-",VLOOKUP(L657&amp;"-"&amp;E657,'Np Quality'!A:M,6,FALSE)))</f>
        <v/>
      </c>
      <c r="P657" s="391" t="str">
        <f>IF(ISBLANK(L767),"",IF(OR(ISBLANK(VLOOKUP(L767&amp;"-"&amp;E767,'Np Quality'!A:M,7,FALSE)),ISERROR(VLOOKUP(L767&amp;"-"&amp;E767,'Np Quality'!A:M,7,FALSE))),"-",VLOOKUP(L767&amp;"-"&amp;E767,'Np Quality'!A:M,7,FALSE)))</f>
        <v/>
      </c>
      <c r="Q657" s="391" t="str">
        <f>IF(ISBLANK(L657),"",IF(OR(ISBLANK(VLOOKUP(L657&amp;"-"&amp;E657,'Np Quality'!A:M,8,FALSE)),ISERROR(VLOOKUP(L657&amp;"-"&amp;E657,'Np Quality'!A:M,8,FALSE))),"-",VLOOKUP(L657&amp;"-"&amp;E657,'Np Quality'!A:M,8,FALSE)))</f>
        <v/>
      </c>
      <c r="R657" s="283" t="str">
        <f>IF(ISBLANK(L657),"",IF(OR(ISBLANK(VLOOKUP(L657&amp;"-"&amp;E657,'Np Quality'!A:M,9,FALSE)),ISERROR(VLOOKUP(L657&amp;"-"&amp;E657,'Np Quality'!A:M,9,FALSE))),"-",VLOOKUP(L657&amp;"-"&amp;E657,'Np Quality'!A:M,9,FALSE)))</f>
        <v/>
      </c>
      <c r="S657" s="394"/>
      <c r="T657" s="395" t="str">
        <f t="shared" si="117"/>
        <v/>
      </c>
      <c r="U657" s="395" t="str">
        <f t="shared" si="113"/>
        <v/>
      </c>
      <c r="V657" s="396"/>
      <c r="W657" s="282"/>
    </row>
    <row r="658" spans="1:23">
      <c r="A658" s="382" t="str">
        <f t="shared" si="115"/>
        <v/>
      </c>
      <c r="B658" s="383" t="str">
        <f t="shared" si="114"/>
        <v/>
      </c>
      <c r="C658" s="236"/>
      <c r="D658" s="282"/>
      <c r="E658" s="384" t="str">
        <f t="shared" si="116"/>
        <v/>
      </c>
      <c r="F658" s="388"/>
      <c r="G658" s="243"/>
      <c r="H658" s="244"/>
      <c r="I658" s="243"/>
      <c r="J658" s="244"/>
      <c r="K658" s="244"/>
      <c r="L658" s="244"/>
      <c r="M658" s="244"/>
      <c r="N658" s="290"/>
      <c r="O658" s="391" t="str">
        <f>IF(ISBLANK(L658),"",IF(OR(ISBLANK(VLOOKUP(L658&amp;"-"&amp;E658,'Np Quality'!A:M,6,FALSE)),ISERROR(VLOOKUP(L658&amp;"-"&amp;E658,'Np Quality'!A:M,6,FALSE))),"-",VLOOKUP(L658&amp;"-"&amp;E658,'Np Quality'!A:M,6,FALSE)))</f>
        <v/>
      </c>
      <c r="P658" s="391" t="str">
        <f>IF(ISBLANK(L768),"",IF(OR(ISBLANK(VLOOKUP(L768&amp;"-"&amp;E768,'Np Quality'!A:M,7,FALSE)),ISERROR(VLOOKUP(L768&amp;"-"&amp;E768,'Np Quality'!A:M,7,FALSE))),"-",VLOOKUP(L768&amp;"-"&amp;E768,'Np Quality'!A:M,7,FALSE)))</f>
        <v/>
      </c>
      <c r="Q658" s="391" t="str">
        <f>IF(ISBLANK(L658),"",IF(OR(ISBLANK(VLOOKUP(L658&amp;"-"&amp;E658,'Np Quality'!A:M,8,FALSE)),ISERROR(VLOOKUP(L658&amp;"-"&amp;E658,'Np Quality'!A:M,8,FALSE))),"-",VLOOKUP(L658&amp;"-"&amp;E658,'Np Quality'!A:M,8,FALSE)))</f>
        <v/>
      </c>
      <c r="R658" s="283" t="str">
        <f>IF(ISBLANK(L658),"",IF(OR(ISBLANK(VLOOKUP(L658&amp;"-"&amp;E658,'Np Quality'!A:M,9,FALSE)),ISERROR(VLOOKUP(L658&amp;"-"&amp;E658,'Np Quality'!A:M,9,FALSE))),"-",VLOOKUP(L658&amp;"-"&amp;E658,'Np Quality'!A:M,9,FALSE)))</f>
        <v/>
      </c>
      <c r="S658" s="394"/>
      <c r="T658" s="395" t="str">
        <f t="shared" si="117"/>
        <v/>
      </c>
      <c r="U658" s="395" t="str">
        <f t="shared" si="113"/>
        <v/>
      </c>
      <c r="V658" s="396"/>
      <c r="W658" s="282"/>
    </row>
    <row r="659" spans="1:23">
      <c r="A659" s="382" t="str">
        <f t="shared" si="115"/>
        <v/>
      </c>
      <c r="B659" s="383" t="str">
        <f t="shared" si="114"/>
        <v/>
      </c>
      <c r="C659" s="236"/>
      <c r="D659" s="282"/>
      <c r="E659" s="384" t="str">
        <f t="shared" si="116"/>
        <v/>
      </c>
      <c r="F659" s="388"/>
      <c r="G659" s="243"/>
      <c r="H659" s="244"/>
      <c r="I659" s="243"/>
      <c r="J659" s="244"/>
      <c r="K659" s="244"/>
      <c r="L659" s="244"/>
      <c r="M659" s="244"/>
      <c r="N659" s="290"/>
      <c r="O659" s="391" t="str">
        <f>IF(ISBLANK(L659),"",IF(OR(ISBLANK(VLOOKUP(L659&amp;"-"&amp;E659,'Np Quality'!A:M,6,FALSE)),ISERROR(VLOOKUP(L659&amp;"-"&amp;E659,'Np Quality'!A:M,6,FALSE))),"-",VLOOKUP(L659&amp;"-"&amp;E659,'Np Quality'!A:M,6,FALSE)))</f>
        <v/>
      </c>
      <c r="P659" s="391" t="str">
        <f>IF(ISBLANK(L769),"",IF(OR(ISBLANK(VLOOKUP(L769&amp;"-"&amp;E769,'Np Quality'!A:M,7,FALSE)),ISERROR(VLOOKUP(L769&amp;"-"&amp;E769,'Np Quality'!A:M,7,FALSE))),"-",VLOOKUP(L769&amp;"-"&amp;E769,'Np Quality'!A:M,7,FALSE)))</f>
        <v/>
      </c>
      <c r="Q659" s="391" t="str">
        <f>IF(ISBLANK(L659),"",IF(OR(ISBLANK(VLOOKUP(L659&amp;"-"&amp;E659,'Np Quality'!A:M,8,FALSE)),ISERROR(VLOOKUP(L659&amp;"-"&amp;E659,'Np Quality'!A:M,8,FALSE))),"-",VLOOKUP(L659&amp;"-"&amp;E659,'Np Quality'!A:M,8,FALSE)))</f>
        <v/>
      </c>
      <c r="R659" s="283" t="str">
        <f>IF(ISBLANK(L659),"",IF(OR(ISBLANK(VLOOKUP(L659&amp;"-"&amp;E659,'Np Quality'!A:M,9,FALSE)),ISERROR(VLOOKUP(L659&amp;"-"&amp;E659,'Np Quality'!A:M,9,FALSE))),"-",VLOOKUP(L659&amp;"-"&amp;E659,'Np Quality'!A:M,9,FALSE)))</f>
        <v/>
      </c>
      <c r="S659" s="394"/>
      <c r="T659" s="395" t="str">
        <f t="shared" si="117"/>
        <v/>
      </c>
      <c r="U659" s="395" t="str">
        <f t="shared" si="113"/>
        <v/>
      </c>
      <c r="V659" s="396"/>
      <c r="W659" s="282"/>
    </row>
    <row r="660" spans="1:23">
      <c r="A660" s="382" t="str">
        <f t="shared" si="115"/>
        <v/>
      </c>
      <c r="B660" s="383" t="str">
        <f t="shared" si="114"/>
        <v/>
      </c>
      <c r="C660" s="236"/>
      <c r="D660" s="282"/>
      <c r="E660" s="384" t="str">
        <f t="shared" si="116"/>
        <v/>
      </c>
      <c r="F660" s="388"/>
      <c r="G660" s="243"/>
      <c r="H660" s="244"/>
      <c r="I660" s="243"/>
      <c r="J660" s="244"/>
      <c r="K660" s="244"/>
      <c r="L660" s="244"/>
      <c r="M660" s="244"/>
      <c r="N660" s="290"/>
      <c r="O660" s="391" t="str">
        <f>IF(ISBLANK(L660),"",IF(OR(ISBLANK(VLOOKUP(L660&amp;"-"&amp;E660,'Np Quality'!A:M,6,FALSE)),ISERROR(VLOOKUP(L660&amp;"-"&amp;E660,'Np Quality'!A:M,6,FALSE))),"-",VLOOKUP(L660&amp;"-"&amp;E660,'Np Quality'!A:M,6,FALSE)))</f>
        <v/>
      </c>
      <c r="P660" s="391" t="str">
        <f>IF(ISBLANK(L770),"",IF(OR(ISBLANK(VLOOKUP(L770&amp;"-"&amp;E770,'Np Quality'!A:M,7,FALSE)),ISERROR(VLOOKUP(L770&amp;"-"&amp;E770,'Np Quality'!A:M,7,FALSE))),"-",VLOOKUP(L770&amp;"-"&amp;E770,'Np Quality'!A:M,7,FALSE)))</f>
        <v/>
      </c>
      <c r="Q660" s="391" t="str">
        <f>IF(ISBLANK(L660),"",IF(OR(ISBLANK(VLOOKUP(L660&amp;"-"&amp;E660,'Np Quality'!A:M,8,FALSE)),ISERROR(VLOOKUP(L660&amp;"-"&amp;E660,'Np Quality'!A:M,8,FALSE))),"-",VLOOKUP(L660&amp;"-"&amp;E660,'Np Quality'!A:M,8,FALSE)))</f>
        <v/>
      </c>
      <c r="R660" s="283" t="str">
        <f>IF(ISBLANK(L660),"",IF(OR(ISBLANK(VLOOKUP(L660&amp;"-"&amp;E660,'Np Quality'!A:M,9,FALSE)),ISERROR(VLOOKUP(L660&amp;"-"&amp;E660,'Np Quality'!A:M,9,FALSE))),"-",VLOOKUP(L660&amp;"-"&amp;E660,'Np Quality'!A:M,9,FALSE)))</f>
        <v/>
      </c>
      <c r="S660" s="394"/>
      <c r="T660" s="395" t="str">
        <f t="shared" si="117"/>
        <v/>
      </c>
      <c r="U660" s="395" t="str">
        <f t="shared" si="113"/>
        <v/>
      </c>
      <c r="V660" s="396"/>
      <c r="W660" s="282"/>
    </row>
    <row r="661" spans="1:23">
      <c r="A661" s="382" t="str">
        <f t="shared" si="115"/>
        <v/>
      </c>
      <c r="B661" s="383" t="str">
        <f t="shared" si="114"/>
        <v/>
      </c>
      <c r="C661" s="236"/>
      <c r="D661" s="282"/>
      <c r="E661" s="384" t="str">
        <f t="shared" si="116"/>
        <v/>
      </c>
      <c r="F661" s="388"/>
      <c r="G661" s="243"/>
      <c r="H661" s="244"/>
      <c r="I661" s="243"/>
      <c r="J661" s="244"/>
      <c r="K661" s="244"/>
      <c r="L661" s="244"/>
      <c r="M661" s="244"/>
      <c r="N661" s="290"/>
      <c r="O661" s="391" t="str">
        <f>IF(ISBLANK(L661),"",IF(OR(ISBLANK(VLOOKUP(L661&amp;"-"&amp;E661,'Np Quality'!A:M,6,FALSE)),ISERROR(VLOOKUP(L661&amp;"-"&amp;E661,'Np Quality'!A:M,6,FALSE))),"-",VLOOKUP(L661&amp;"-"&amp;E661,'Np Quality'!A:M,6,FALSE)))</f>
        <v/>
      </c>
      <c r="P661" s="391" t="str">
        <f>IF(ISBLANK(L771),"",IF(OR(ISBLANK(VLOOKUP(L771&amp;"-"&amp;E771,'Np Quality'!A:M,7,FALSE)),ISERROR(VLOOKUP(L771&amp;"-"&amp;E771,'Np Quality'!A:M,7,FALSE))),"-",VLOOKUP(L771&amp;"-"&amp;E771,'Np Quality'!A:M,7,FALSE)))</f>
        <v/>
      </c>
      <c r="Q661" s="391" t="str">
        <f>IF(ISBLANK(L661),"",IF(OR(ISBLANK(VLOOKUP(L661&amp;"-"&amp;E661,'Np Quality'!A:M,8,FALSE)),ISERROR(VLOOKUP(L661&amp;"-"&amp;E661,'Np Quality'!A:M,8,FALSE))),"-",VLOOKUP(L661&amp;"-"&amp;E661,'Np Quality'!A:M,8,FALSE)))</f>
        <v/>
      </c>
      <c r="R661" s="283" t="str">
        <f>IF(ISBLANK(L661),"",IF(OR(ISBLANK(VLOOKUP(L661&amp;"-"&amp;E661,'Np Quality'!A:M,9,FALSE)),ISERROR(VLOOKUP(L661&amp;"-"&amp;E661,'Np Quality'!A:M,9,FALSE))),"-",VLOOKUP(L661&amp;"-"&amp;E661,'Np Quality'!A:M,9,FALSE)))</f>
        <v/>
      </c>
      <c r="S661" s="394"/>
      <c r="T661" s="395" t="str">
        <f t="shared" si="117"/>
        <v/>
      </c>
      <c r="U661" s="395" t="str">
        <f t="shared" si="113"/>
        <v/>
      </c>
      <c r="V661" s="396"/>
      <c r="W661" s="282"/>
    </row>
    <row r="662" spans="1:23">
      <c r="A662" s="382" t="str">
        <f t="shared" si="115"/>
        <v/>
      </c>
      <c r="B662" s="383" t="str">
        <f t="shared" si="114"/>
        <v/>
      </c>
      <c r="C662" s="236"/>
      <c r="D662" s="282"/>
      <c r="E662" s="384" t="str">
        <f t="shared" si="116"/>
        <v/>
      </c>
      <c r="F662" s="388"/>
      <c r="G662" s="243"/>
      <c r="H662" s="244"/>
      <c r="I662" s="243"/>
      <c r="J662" s="244"/>
      <c r="K662" s="244"/>
      <c r="L662" s="244"/>
      <c r="M662" s="244"/>
      <c r="N662" s="290"/>
      <c r="O662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662" s="391" t="str">
        <f>IF(ISBLANK(L772),"",IF(OR(ISBLANK(VLOOKUP(L772&amp;"-"&amp;E772,'Np Quality'!A:M,7,FALSE)),ISERROR(VLOOKUP(L772&amp;"-"&amp;E772,'Np Quality'!A:M,7,FALSE))),"-",VLOOKUP(L772&amp;"-"&amp;E772,'Np Quality'!A:M,7,FALSE)))</f>
        <v/>
      </c>
      <c r="Q662" s="391" t="str">
        <f>IF(ISBLANK(L662),"",IF(OR(ISBLANK(VLOOKUP(L662&amp;"-"&amp;E662,'Np Quality'!A:M,8,FALSE)),ISERROR(VLOOKUP(L662&amp;"-"&amp;E662,'Np Quality'!A:M,8,FALSE))),"-",VLOOKUP(L662&amp;"-"&amp;E662,'Np Quality'!A:M,8,FALSE)))</f>
        <v/>
      </c>
      <c r="R662" s="283" t="str">
        <f>IF(ISBLANK(L662),"",IF(OR(ISBLANK(VLOOKUP(L662&amp;"-"&amp;E662,'Np Quality'!A:M,9,FALSE)),ISERROR(VLOOKUP(L662&amp;"-"&amp;E662,'Np Quality'!A:M,9,FALSE))),"-",VLOOKUP(L662&amp;"-"&amp;E662,'Np Quality'!A:M,9,FALSE)))</f>
        <v/>
      </c>
      <c r="S662" s="394"/>
      <c r="T662" s="395" t="str">
        <f t="shared" si="117"/>
        <v/>
      </c>
      <c r="U662" s="395" t="str">
        <f t="shared" si="113"/>
        <v/>
      </c>
      <c r="V662" s="396"/>
      <c r="W662" s="282"/>
    </row>
    <row r="663" spans="1:23">
      <c r="A663" s="382" t="str">
        <f t="shared" si="115"/>
        <v/>
      </c>
      <c r="B663" s="383" t="str">
        <f t="shared" si="114"/>
        <v/>
      </c>
      <c r="C663" s="236"/>
      <c r="D663" s="282"/>
      <c r="E663" s="384" t="str">
        <f t="shared" si="116"/>
        <v/>
      </c>
      <c r="F663" s="388"/>
      <c r="G663" s="243"/>
      <c r="H663" s="244"/>
      <c r="I663" s="243"/>
      <c r="J663" s="244"/>
      <c r="K663" s="244"/>
      <c r="L663" s="244"/>
      <c r="M663" s="244"/>
      <c r="N663" s="290"/>
      <c r="O663" s="391" t="str">
        <f>IF(ISBLANK(L663),"",IF(OR(ISBLANK(VLOOKUP(L663&amp;"-"&amp;E663,'Np Quality'!A:M,6,FALSE)),ISERROR(VLOOKUP(L663&amp;"-"&amp;E663,'Np Quality'!A:M,6,FALSE))),"-",VLOOKUP(L663&amp;"-"&amp;E663,'Np Quality'!A:M,6,FALSE)))</f>
        <v/>
      </c>
      <c r="P663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663" s="391" t="str">
        <f>IF(ISBLANK(L663),"",IF(OR(ISBLANK(VLOOKUP(L663&amp;"-"&amp;E663,'Np Quality'!A:M,8,FALSE)),ISERROR(VLOOKUP(L663&amp;"-"&amp;E663,'Np Quality'!A:M,8,FALSE))),"-",VLOOKUP(L663&amp;"-"&amp;E663,'Np Quality'!A:M,8,FALSE)))</f>
        <v/>
      </c>
      <c r="R663" s="283" t="str">
        <f>IF(ISBLANK(L663),"",IF(OR(ISBLANK(VLOOKUP(L663&amp;"-"&amp;E663,'Np Quality'!A:M,9,FALSE)),ISERROR(VLOOKUP(L663&amp;"-"&amp;E663,'Np Quality'!A:M,9,FALSE))),"-",VLOOKUP(L663&amp;"-"&amp;E663,'Np Quality'!A:M,9,FALSE)))</f>
        <v/>
      </c>
      <c r="S663" s="394"/>
      <c r="T663" s="395" t="str">
        <f t="shared" si="117"/>
        <v/>
      </c>
      <c r="U663" s="395" t="str">
        <f t="shared" si="113"/>
        <v/>
      </c>
      <c r="V663" s="396"/>
      <c r="W663" s="282"/>
    </row>
    <row r="664" spans="1:23">
      <c r="A664" s="382" t="str">
        <f t="shared" si="115"/>
        <v/>
      </c>
      <c r="B664" s="383" t="str">
        <f t="shared" si="114"/>
        <v/>
      </c>
      <c r="C664" s="236"/>
      <c r="D664" s="282"/>
      <c r="E664" s="384" t="str">
        <f t="shared" si="116"/>
        <v/>
      </c>
      <c r="F664" s="388"/>
      <c r="G664" s="243"/>
      <c r="H664" s="244"/>
      <c r="I664" s="243"/>
      <c r="J664" s="244"/>
      <c r="K664" s="244"/>
      <c r="L664" s="244"/>
      <c r="M664" s="244"/>
      <c r="N664" s="290"/>
      <c r="O664" s="391" t="str">
        <f>IF(ISBLANK(L664),"",IF(OR(ISBLANK(VLOOKUP(L664&amp;"-"&amp;E664,'Np Quality'!A:M,6,FALSE)),ISERROR(VLOOKUP(L664&amp;"-"&amp;E664,'Np Quality'!A:M,6,FALSE))),"-",VLOOKUP(L664&amp;"-"&amp;E664,'Np Quality'!A:M,6,FALSE)))</f>
        <v/>
      </c>
      <c r="P664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664" s="391" t="str">
        <f>IF(ISBLANK(L665),"",IF(OR(ISBLANK(VLOOKUP(L665&amp;"-"&amp;E665,'Np Quality'!A:M,8,FALSE)),ISERROR(VLOOKUP(L665&amp;"-"&amp;E665,'Np Quality'!A:M,8,FALSE))),"-",VLOOKUP(L665&amp;"-"&amp;E665,'Np Quality'!A:M,8,FALSE)))</f>
        <v/>
      </c>
      <c r="R664" s="283" t="str">
        <f>IF(ISBLANK(L664),"",IF(OR(ISBLANK(VLOOKUP(L664&amp;"-"&amp;E664,'Np Quality'!A:M,9,FALSE)),ISERROR(VLOOKUP(L664&amp;"-"&amp;E664,'Np Quality'!A:M,9,FALSE))),"-",VLOOKUP(L664&amp;"-"&amp;E664,'Np Quality'!A:M,9,FALSE)))</f>
        <v/>
      </c>
      <c r="S664" s="394"/>
      <c r="T664" s="395" t="str">
        <f t="shared" si="117"/>
        <v/>
      </c>
      <c r="U664" s="395" t="str">
        <f t="shared" si="113"/>
        <v/>
      </c>
      <c r="V664" s="396"/>
      <c r="W664" s="282"/>
    </row>
    <row r="665" spans="1:23">
      <c r="A665" s="382" t="str">
        <f t="shared" si="115"/>
        <v/>
      </c>
      <c r="B665" s="383" t="str">
        <f t="shared" si="114"/>
        <v/>
      </c>
      <c r="C665" s="236"/>
      <c r="D665" s="282"/>
      <c r="E665" s="384" t="str">
        <f t="shared" si="116"/>
        <v/>
      </c>
      <c r="F665" s="388"/>
      <c r="G665" s="243"/>
      <c r="H665" s="244"/>
      <c r="I665" s="243"/>
      <c r="J665" s="244"/>
      <c r="K665" s="244"/>
      <c r="L665" s="244"/>
      <c r="M665" s="244"/>
      <c r="N665" s="290"/>
      <c r="O665" s="391" t="str">
        <f>IF(ISBLANK(L665),"",IF(OR(ISBLANK(VLOOKUP(L665&amp;"-"&amp;E665,'Np Quality'!A:M,6,FALSE)),ISERROR(VLOOKUP(L665&amp;"-"&amp;E665,'Np Quality'!A:M,6,FALSE))),"-",VLOOKUP(L665&amp;"-"&amp;E665,'Np Quality'!A:M,6,FALSE)))</f>
        <v/>
      </c>
      <c r="P665" s="391" t="str">
        <f>IF(ISBLANK(L775),"",IF(OR(ISBLANK(VLOOKUP(L775&amp;"-"&amp;E775,'Np Quality'!A:M,7,FALSE)),ISERROR(VLOOKUP(L775&amp;"-"&amp;E775,'Np Quality'!A:M,7,FALSE))),"-",VLOOKUP(L775&amp;"-"&amp;E775,'Np Quality'!A:M,7,FALSE)))</f>
        <v/>
      </c>
      <c r="Q665" s="391" t="str">
        <f>IF(ISBLANK(L665),"",IF(OR(ISBLANK(VLOOKUP(L665&amp;"-"&amp;E665,'Np Quality'!A:M,8,FALSE)),ISERROR(VLOOKUP(L665&amp;"-"&amp;E665,'Np Quality'!A:M,8,FALSE))),"-",VLOOKUP(L665&amp;"-"&amp;E665,'Np Quality'!A:M,8,FALSE)))</f>
        <v/>
      </c>
      <c r="R665" s="283" t="str">
        <f>IF(ISBLANK(L666),"",IF(OR(ISBLANK(VLOOKUP(L666&amp;"-"&amp;E666,'Np Quality'!A:M,9,FALSE)),ISERROR(VLOOKUP(L666&amp;"-"&amp;E666,'Np Quality'!A:M,9,FALSE))),"-",VLOOKUP(L666&amp;"-"&amp;E666,'Np Quality'!A:M,9,FALSE)))</f>
        <v/>
      </c>
      <c r="S665" s="394"/>
      <c r="T665" s="395" t="str">
        <f t="shared" si="117"/>
        <v/>
      </c>
      <c r="U665" s="395" t="str">
        <f t="shared" si="113"/>
        <v/>
      </c>
      <c r="V665" s="396"/>
      <c r="W665" s="282"/>
    </row>
    <row r="666" spans="1:23">
      <c r="A666" s="382" t="str">
        <f t="shared" si="115"/>
        <v/>
      </c>
      <c r="B666" s="383" t="str">
        <f t="shared" si="114"/>
        <v/>
      </c>
      <c r="C666" s="236"/>
      <c r="D666" s="282"/>
      <c r="E666" s="384" t="str">
        <f t="shared" si="116"/>
        <v/>
      </c>
      <c r="F666" s="388"/>
      <c r="G666" s="243"/>
      <c r="H666" s="244"/>
      <c r="I666" s="243"/>
      <c r="J666" s="244"/>
      <c r="K666" s="244"/>
      <c r="L666" s="244"/>
      <c r="M666" s="244"/>
      <c r="N666" s="290"/>
      <c r="O666" s="391" t="str">
        <f>IF(ISBLANK(L666),"",IF(OR(ISBLANK(VLOOKUP(L666&amp;"-"&amp;E666,'Np Quality'!A:M,6,FALSE)),ISERROR(VLOOKUP(L666&amp;"-"&amp;E666,'Np Quality'!A:M,6,FALSE))),"-",VLOOKUP(L666&amp;"-"&amp;E666,'Np Quality'!A:M,6,FALSE)))</f>
        <v/>
      </c>
      <c r="P666" s="391" t="str">
        <f>IF(ISBLANK(L776),"",IF(OR(ISBLANK(VLOOKUP(L776&amp;"-"&amp;E776,'Np Quality'!A:M,7,FALSE)),ISERROR(VLOOKUP(L776&amp;"-"&amp;E776,'Np Quality'!A:M,7,FALSE))),"-",VLOOKUP(L776&amp;"-"&amp;E776,'Np Quality'!A:M,7,FALSE)))</f>
        <v/>
      </c>
      <c r="Q666" s="391" t="str">
        <f>IF(ISBLANK(L666),"",IF(OR(ISBLANK(VLOOKUP(L666&amp;"-"&amp;E666,'Np Quality'!A:M,8,FALSE)),ISERROR(VLOOKUP(L666&amp;"-"&amp;E666,'Np Quality'!A:M,8,FALSE))),"-",VLOOKUP(L666&amp;"-"&amp;E666,'Np Quality'!A:M,8,FALSE)))</f>
        <v/>
      </c>
      <c r="R666" s="283" t="str">
        <f>IF(ISBLANK(L666),"",IF(OR(ISBLANK(VLOOKUP(L666&amp;"-"&amp;E666,'Np Quality'!A:M,9,FALSE)),ISERROR(VLOOKUP(L666&amp;"-"&amp;E666,'Np Quality'!A:M,9,FALSE))),"-",VLOOKUP(L666&amp;"-"&amp;E666,'Np Quality'!A:M,9,FALSE)))</f>
        <v/>
      </c>
      <c r="S666" s="394"/>
      <c r="T666" s="395" t="str">
        <f t="shared" si="117"/>
        <v/>
      </c>
      <c r="U666" s="395" t="str">
        <f t="shared" si="113"/>
        <v/>
      </c>
      <c r="V666" s="396"/>
      <c r="W666" s="282"/>
    </row>
    <row r="667" spans="1:23">
      <c r="A667" s="382" t="str">
        <f t="shared" si="115"/>
        <v/>
      </c>
      <c r="B667" s="383" t="str">
        <f t="shared" si="114"/>
        <v/>
      </c>
      <c r="C667" s="236"/>
      <c r="D667" s="282"/>
      <c r="E667" s="384" t="str">
        <f t="shared" si="116"/>
        <v/>
      </c>
      <c r="F667" s="388"/>
      <c r="G667" s="243"/>
      <c r="H667" s="244"/>
      <c r="I667" s="243"/>
      <c r="J667" s="244"/>
      <c r="K667" s="244"/>
      <c r="L667" s="244"/>
      <c r="M667" s="244"/>
      <c r="N667" s="290"/>
      <c r="O667" s="391" t="str">
        <f>IF(ISBLANK(L667),"",IF(OR(ISBLANK(VLOOKUP(L667&amp;"-"&amp;E667,'Np Quality'!A:M,6,FALSE)),ISERROR(VLOOKUP(L667&amp;"-"&amp;E667,'Np Quality'!A:M,6,FALSE))),"-",VLOOKUP(L667&amp;"-"&amp;E667,'Np Quality'!A:M,6,FALSE)))</f>
        <v/>
      </c>
      <c r="P667" s="391" t="str">
        <f>IF(ISBLANK(L767),"",IF(OR(ISBLANK(VLOOKUP(L767&amp;"-"&amp;E767,'Np Quality'!A:M,7,FALSE)),ISERROR(VLOOKUP(L767&amp;"-"&amp;E767,'Np Quality'!A:M,7,FALSE))),"-",VLOOKUP(L767&amp;"-"&amp;E767,'Np Quality'!A:M,7,FALSE)))</f>
        <v/>
      </c>
      <c r="Q667" s="391" t="str">
        <f>IF(ISBLANK(L677),"",IF(OR(ISBLANK(VLOOKUP(L677&amp;"-"&amp;E677,'Np Quality'!A:M,8,FALSE)),ISERROR(VLOOKUP(L677&amp;"-"&amp;E677,'Np Quality'!A:M,8,FALSE))),"-",VLOOKUP(L677&amp;"-"&amp;E677,'Np Quality'!A:M,8,FALSE)))</f>
        <v/>
      </c>
      <c r="R667" s="283" t="str">
        <f>IF(ISBLANK(L667),"",IF(OR(ISBLANK(VLOOKUP(L667&amp;"-"&amp;E667,'Np Quality'!A:M,9,FALSE)),ISERROR(VLOOKUP(L667&amp;"-"&amp;E667,'Np Quality'!A:M,9,FALSE))),"-",VLOOKUP(L667&amp;"-"&amp;E667,'Np Quality'!A:M,9,FALSE)))</f>
        <v/>
      </c>
      <c r="S667" s="394"/>
      <c r="T667" s="395" t="str">
        <f t="shared" si="117"/>
        <v/>
      </c>
      <c r="U667" s="395" t="str">
        <f t="shared" si="113"/>
        <v/>
      </c>
      <c r="V667" s="396"/>
      <c r="W667" s="282"/>
    </row>
    <row r="668" spans="1:23">
      <c r="A668" s="382" t="str">
        <f t="shared" si="115"/>
        <v/>
      </c>
      <c r="B668" s="383" t="str">
        <f t="shared" si="114"/>
        <v/>
      </c>
      <c r="C668" s="236"/>
      <c r="D668" s="282"/>
      <c r="E668" s="384" t="str">
        <f t="shared" si="116"/>
        <v/>
      </c>
      <c r="F668" s="388"/>
      <c r="G668" s="243"/>
      <c r="H668" s="244"/>
      <c r="I668" s="243"/>
      <c r="J668" s="244"/>
      <c r="K668" s="244"/>
      <c r="L668" s="244"/>
      <c r="M668" s="244"/>
      <c r="N668" s="290"/>
      <c r="O668" s="391" t="str">
        <f>IF(ISBLANK(L668),"",IF(OR(ISBLANK(VLOOKUP(L668&amp;"-"&amp;E668,'Np Quality'!A:M,6,FALSE)),ISERROR(VLOOKUP(L668&amp;"-"&amp;E668,'Np Quality'!A:M,6,FALSE))),"-",VLOOKUP(L668&amp;"-"&amp;E668,'Np Quality'!A:M,6,FALSE)))</f>
        <v/>
      </c>
      <c r="P668" s="391" t="str">
        <f>IF(ISBLANK(L768),"",IF(OR(ISBLANK(VLOOKUP(L768&amp;"-"&amp;E768,'Np Quality'!A:M,7,FALSE)),ISERROR(VLOOKUP(L768&amp;"-"&amp;E768,'Np Quality'!A:M,7,FALSE))),"-",VLOOKUP(L768&amp;"-"&amp;E768,'Np Quality'!A:M,7,FALSE)))</f>
        <v/>
      </c>
      <c r="Q668" s="391" t="str">
        <f>IF(ISBLANK(L678),"",IF(OR(ISBLANK(VLOOKUP(L678&amp;"-"&amp;E678,'Np Quality'!A:M,8,FALSE)),ISERROR(VLOOKUP(L678&amp;"-"&amp;E678,'Np Quality'!A:M,8,FALSE))),"-",VLOOKUP(L678&amp;"-"&amp;E678,'Np Quality'!A:M,8,FALSE)))</f>
        <v/>
      </c>
      <c r="R668" s="283" t="str">
        <f>IF(ISBLANK(L668),"",IF(OR(ISBLANK(VLOOKUP(L668&amp;"-"&amp;E668,'Np Quality'!A:M,9,FALSE)),ISERROR(VLOOKUP(L668&amp;"-"&amp;E668,'Np Quality'!A:M,9,FALSE))),"-",VLOOKUP(L668&amp;"-"&amp;E668,'Np Quality'!A:M,9,FALSE)))</f>
        <v/>
      </c>
      <c r="S668" s="394"/>
      <c r="T668" s="395" t="str">
        <f t="shared" si="117"/>
        <v/>
      </c>
      <c r="U668" s="395" t="str">
        <f t="shared" si="113"/>
        <v/>
      </c>
      <c r="V668" s="396"/>
      <c r="W668" s="282"/>
    </row>
    <row r="669" spans="1:23">
      <c r="A669" s="382" t="str">
        <f t="shared" si="115"/>
        <v/>
      </c>
      <c r="B669" s="383" t="str">
        <f t="shared" si="114"/>
        <v/>
      </c>
      <c r="C669" s="236"/>
      <c r="D669" s="282"/>
      <c r="E669" s="384" t="str">
        <f t="shared" si="116"/>
        <v/>
      </c>
      <c r="F669" s="388"/>
      <c r="G669" s="243"/>
      <c r="H669" s="243"/>
      <c r="I669" s="243"/>
      <c r="J669" s="244"/>
      <c r="K669" s="244"/>
      <c r="L669" s="244"/>
      <c r="M669" s="244"/>
      <c r="N669" s="290"/>
      <c r="O669" s="391" t="str">
        <f>IF(ISBLANK(L669),"",IF(OR(ISBLANK(VLOOKUP(L669&amp;"-"&amp;E669,'Np Quality'!A:M,6,FALSE)),ISERROR(VLOOKUP(L669&amp;"-"&amp;E669,'Np Quality'!A:M,6,FALSE))),"-",VLOOKUP(L669&amp;"-"&amp;E669,'Np Quality'!A:M,6,FALSE)))</f>
        <v/>
      </c>
      <c r="P669" s="391" t="str">
        <f>IF(ISBLANK(L769),"",IF(OR(ISBLANK(VLOOKUP(L769&amp;"-"&amp;E769,'Np Quality'!A:M,7,FALSE)),ISERROR(VLOOKUP(L769&amp;"-"&amp;E769,'Np Quality'!A:M,7,FALSE))),"-",VLOOKUP(L769&amp;"-"&amp;E769,'Np Quality'!A:M,7,FALSE)))</f>
        <v/>
      </c>
      <c r="Q669" s="391" t="str">
        <f>IF(ISBLANK(L679),"",IF(OR(ISBLANK(VLOOKUP(L679&amp;"-"&amp;E679,'Np Quality'!A:M,8,FALSE)),ISERROR(VLOOKUP(L679&amp;"-"&amp;E679,'Np Quality'!A:M,8,FALSE))),"-",VLOOKUP(L679&amp;"-"&amp;E679,'Np Quality'!A:M,8,FALSE)))</f>
        <v/>
      </c>
      <c r="R669" s="283" t="str">
        <f>IF(ISBLANK(L669),"",IF(OR(ISBLANK(VLOOKUP(L669&amp;"-"&amp;E669,'Np Quality'!A:M,9,FALSE)),ISERROR(VLOOKUP(L669&amp;"-"&amp;E669,'Np Quality'!A:M,9,FALSE))),"-",VLOOKUP(L669&amp;"-"&amp;E669,'Np Quality'!A:M,9,FALSE)))</f>
        <v/>
      </c>
      <c r="S669" s="394"/>
      <c r="T669" s="395" t="str">
        <f t="shared" si="117"/>
        <v/>
      </c>
      <c r="U669" s="395" t="str">
        <f t="shared" si="113"/>
        <v/>
      </c>
      <c r="V669" s="396"/>
      <c r="W669" s="282"/>
    </row>
    <row r="670" spans="1:23">
      <c r="A670" s="382" t="str">
        <f t="shared" si="115"/>
        <v/>
      </c>
      <c r="B670" s="383" t="str">
        <f t="shared" si="114"/>
        <v/>
      </c>
      <c r="C670" s="236"/>
      <c r="D670" s="282"/>
      <c r="E670" s="384" t="str">
        <f t="shared" si="116"/>
        <v/>
      </c>
      <c r="F670" s="388"/>
      <c r="G670" s="243"/>
      <c r="H670" s="243"/>
      <c r="I670" s="243"/>
      <c r="J670" s="244"/>
      <c r="K670" s="244"/>
      <c r="L670" s="244"/>
      <c r="M670" s="244"/>
      <c r="N670" s="290"/>
      <c r="O670" s="391" t="str">
        <f>IF(ISBLANK(L670),"",IF(OR(ISBLANK(VLOOKUP(L670&amp;"-"&amp;E670,'Np Quality'!A:M,6,FALSE)),ISERROR(VLOOKUP(L670&amp;"-"&amp;E670,'Np Quality'!A:M,6,FALSE))),"-",VLOOKUP(L670&amp;"-"&amp;E670,'Np Quality'!A:M,6,FALSE)))</f>
        <v/>
      </c>
      <c r="P670" s="391" t="str">
        <f>IF(ISBLANK(L770),"",IF(OR(ISBLANK(VLOOKUP(L770&amp;"-"&amp;E770,'Np Quality'!A:M,7,FALSE)),ISERROR(VLOOKUP(L770&amp;"-"&amp;E770,'Np Quality'!A:M,7,FALSE))),"-",VLOOKUP(L770&amp;"-"&amp;E770,'Np Quality'!A:M,7,FALSE)))</f>
        <v/>
      </c>
      <c r="Q670" s="391" t="str">
        <f>IF(ISBLANK(L680),"",IF(OR(ISBLANK(VLOOKUP(L680&amp;"-"&amp;E680,'Np Quality'!A:M,8,FALSE)),ISERROR(VLOOKUP(L680&amp;"-"&amp;E680,'Np Quality'!A:M,8,FALSE))),"-",VLOOKUP(L680&amp;"-"&amp;E680,'Np Quality'!A:M,8,FALSE)))</f>
        <v/>
      </c>
      <c r="R670" s="283" t="str">
        <f>IF(ISBLANK(L670),"",IF(OR(ISBLANK(VLOOKUP(L670&amp;"-"&amp;E670,'Np Quality'!A:M,9,FALSE)),ISERROR(VLOOKUP(L670&amp;"-"&amp;E670,'Np Quality'!A:M,9,FALSE))),"-",VLOOKUP(L670&amp;"-"&amp;E670,'Np Quality'!A:M,9,FALSE)))</f>
        <v/>
      </c>
      <c r="S670" s="394"/>
      <c r="T670" s="395" t="str">
        <f t="shared" si="117"/>
        <v/>
      </c>
      <c r="U670" s="395" t="str">
        <f t="shared" si="113"/>
        <v/>
      </c>
      <c r="V670" s="396"/>
      <c r="W670" s="282"/>
    </row>
    <row r="671" spans="1:23">
      <c r="A671" s="382" t="str">
        <f t="shared" si="115"/>
        <v/>
      </c>
      <c r="B671" s="383" t="str">
        <f t="shared" si="114"/>
        <v/>
      </c>
      <c r="C671" s="236"/>
      <c r="D671" s="282"/>
      <c r="E671" s="384" t="str">
        <f t="shared" si="116"/>
        <v/>
      </c>
      <c r="F671" s="388"/>
      <c r="G671" s="243"/>
      <c r="H671" s="243"/>
      <c r="I671" s="243"/>
      <c r="J671" s="244"/>
      <c r="K671" s="244"/>
      <c r="L671" s="244"/>
      <c r="M671" s="244"/>
      <c r="N671" s="290"/>
      <c r="O671" s="391" t="str">
        <f>IF(ISBLANK(L671),"",IF(OR(ISBLANK(VLOOKUP(L671&amp;"-"&amp;E671,'Np Quality'!A:M,6,FALSE)),ISERROR(VLOOKUP(L671&amp;"-"&amp;E671,'Np Quality'!A:M,6,FALSE))),"-",VLOOKUP(L671&amp;"-"&amp;E671,'Np Quality'!A:M,6,FALSE)))</f>
        <v/>
      </c>
      <c r="P671" s="391" t="str">
        <f>IF(ISBLANK(L771),"",IF(OR(ISBLANK(VLOOKUP(L771&amp;"-"&amp;E771,'Np Quality'!A:M,7,FALSE)),ISERROR(VLOOKUP(L771&amp;"-"&amp;E771,'Np Quality'!A:M,7,FALSE))),"-",VLOOKUP(L771&amp;"-"&amp;E771,'Np Quality'!A:M,7,FALSE)))</f>
        <v/>
      </c>
      <c r="Q671" s="391" t="str">
        <f>IF(ISBLANK(L681),"",IF(OR(ISBLANK(VLOOKUP(L681&amp;"-"&amp;E681,'Np Quality'!A:M,8,FALSE)),ISERROR(VLOOKUP(L681&amp;"-"&amp;E681,'Np Quality'!A:M,8,FALSE))),"-",VLOOKUP(L681&amp;"-"&amp;E681,'Np Quality'!A:M,8,FALSE)))</f>
        <v/>
      </c>
      <c r="R671" s="283" t="str">
        <f>IF(ISBLANK(L671),"",IF(OR(ISBLANK(VLOOKUP(L671&amp;"-"&amp;E671,'Np Quality'!A:M,9,FALSE)),ISERROR(VLOOKUP(L671&amp;"-"&amp;E671,'Np Quality'!A:M,9,FALSE))),"-",VLOOKUP(L671&amp;"-"&amp;E671,'Np Quality'!A:M,9,FALSE)))</f>
        <v/>
      </c>
      <c r="S671" s="394"/>
      <c r="T671" s="395" t="str">
        <f t="shared" si="117"/>
        <v/>
      </c>
      <c r="U671" s="395" t="str">
        <f t="shared" si="113"/>
        <v/>
      </c>
      <c r="V671" s="396"/>
      <c r="W671" s="282"/>
    </row>
    <row r="672" spans="1:23">
      <c r="A672" s="382" t="str">
        <f t="shared" si="115"/>
        <v/>
      </c>
      <c r="B672" s="383" t="str">
        <f t="shared" si="114"/>
        <v/>
      </c>
      <c r="C672" s="236"/>
      <c r="D672" s="282"/>
      <c r="E672" s="384" t="str">
        <f t="shared" si="116"/>
        <v/>
      </c>
      <c r="F672" s="388"/>
      <c r="G672" s="243"/>
      <c r="H672" s="243"/>
      <c r="I672" s="243"/>
      <c r="J672" s="244"/>
      <c r="K672" s="244"/>
      <c r="L672" s="244"/>
      <c r="M672" s="244"/>
      <c r="N672" s="290"/>
      <c r="O672" s="391" t="str">
        <f>IF(ISBLANK(L673),"",IF(OR(ISBLANK(VLOOKUP(L673&amp;"-"&amp;E673,'Np Quality'!A:M,6,FALSE)),ISERROR(VLOOKUP(L673&amp;"-"&amp;E673,'Np Quality'!A:M,6,FALSE))),"-",VLOOKUP(L673&amp;"-"&amp;E673,'Np Quality'!A:M,6,FALSE)))</f>
        <v/>
      </c>
      <c r="P672" s="391" t="str">
        <f>IF(ISBLANK(L772),"",IF(OR(ISBLANK(VLOOKUP(L772&amp;"-"&amp;E772,'Np Quality'!A:M,7,FALSE)),ISERROR(VLOOKUP(L772&amp;"-"&amp;E772,'Np Quality'!A:M,7,FALSE))),"-",VLOOKUP(L772&amp;"-"&amp;E772,'Np Quality'!A:M,7,FALSE)))</f>
        <v/>
      </c>
      <c r="Q672" s="391" t="str">
        <f>IF(ISBLANK(L682),"",IF(OR(ISBLANK(VLOOKUP(L682&amp;"-"&amp;E682,'Np Quality'!A:M,8,FALSE)),ISERROR(VLOOKUP(L682&amp;"-"&amp;E682,'Np Quality'!A:M,8,FALSE))),"-",VLOOKUP(L682&amp;"-"&amp;E682,'Np Quality'!A:M,8,FALSE)))</f>
        <v/>
      </c>
      <c r="R672" s="283" t="str">
        <f>IF(ISBLANK(L672),"",IF(OR(ISBLANK(VLOOKUP(L672&amp;"-"&amp;E672,'Np Quality'!A:M,9,FALSE)),ISERROR(VLOOKUP(L672&amp;"-"&amp;E672,'Np Quality'!A:M,9,FALSE))),"-",VLOOKUP(L672&amp;"-"&amp;E672,'Np Quality'!A:M,9,FALSE)))</f>
        <v/>
      </c>
      <c r="S672" s="394"/>
      <c r="T672" s="395" t="str">
        <f t="shared" si="117"/>
        <v/>
      </c>
      <c r="U672" s="395" t="str">
        <f t="shared" si="113"/>
        <v/>
      </c>
      <c r="V672" s="396"/>
      <c r="W672" s="282"/>
    </row>
    <row r="673" spans="1:23">
      <c r="A673" s="382" t="str">
        <f t="shared" si="115"/>
        <v/>
      </c>
      <c r="B673" s="383" t="str">
        <f t="shared" si="114"/>
        <v/>
      </c>
      <c r="C673" s="236"/>
      <c r="D673" s="282"/>
      <c r="E673" s="384" t="str">
        <f t="shared" si="116"/>
        <v/>
      </c>
      <c r="F673" s="388"/>
      <c r="G673" s="243"/>
      <c r="H673" s="243"/>
      <c r="I673" s="243"/>
      <c r="J673" s="244"/>
      <c r="K673" s="244"/>
      <c r="L673" s="244"/>
      <c r="M673" s="244"/>
      <c r="N673" s="290"/>
      <c r="O673" s="391" t="str">
        <f>IF(ISBLANK(L673),"",IF(OR(ISBLANK(VLOOKUP(L673&amp;"-"&amp;E673,'Np Quality'!A:M,6,FALSE)),ISERROR(VLOOKUP(L673&amp;"-"&amp;E673,'Np Quality'!A:M,6,FALSE))),"-",VLOOKUP(L673&amp;"-"&amp;E673,'Np Quality'!A:M,6,FALSE)))</f>
        <v/>
      </c>
      <c r="P673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673" s="391" t="str">
        <f>IF(ISBLANK(L683),"",IF(OR(ISBLANK(VLOOKUP(L683&amp;"-"&amp;E683,'Np Quality'!A:M,8,FALSE)),ISERROR(VLOOKUP(L683&amp;"-"&amp;E683,'Np Quality'!A:M,8,FALSE))),"-",VLOOKUP(L683&amp;"-"&amp;E683,'Np Quality'!A:M,8,FALSE)))</f>
        <v/>
      </c>
      <c r="R673" s="283" t="str">
        <f>IF(ISBLANK(L673),"",IF(OR(ISBLANK(VLOOKUP(L673&amp;"-"&amp;E673,'Np Quality'!A:M,9,FALSE)),ISERROR(VLOOKUP(L673&amp;"-"&amp;E673,'Np Quality'!A:M,9,FALSE))),"-",VLOOKUP(L673&amp;"-"&amp;E673,'Np Quality'!A:M,9,FALSE)))</f>
        <v/>
      </c>
      <c r="S673" s="394"/>
      <c r="T673" s="395" t="str">
        <f t="shared" si="117"/>
        <v/>
      </c>
      <c r="U673" s="395" t="str">
        <f t="shared" si="113"/>
        <v/>
      </c>
      <c r="V673" s="396"/>
      <c r="W673" s="282"/>
    </row>
    <row r="674" spans="1:23">
      <c r="A674" s="382" t="str">
        <f t="shared" si="115"/>
        <v/>
      </c>
      <c r="B674" s="383" t="str">
        <f t="shared" ref="B674:B705" si="118">IF(AND(A674&lt;&gt;A673,A674&lt;&gt;""),COUNTIF(A:A,A674),"")</f>
        <v/>
      </c>
      <c r="C674" s="236"/>
      <c r="D674" s="282"/>
      <c r="E674" s="384" t="str">
        <f t="shared" si="116"/>
        <v/>
      </c>
      <c r="F674" s="388"/>
      <c r="G674" s="243"/>
      <c r="H674" s="243"/>
      <c r="I674" s="243"/>
      <c r="J674" s="244"/>
      <c r="K674" s="244"/>
      <c r="L674" s="244"/>
      <c r="M674" s="244"/>
      <c r="N674" s="290"/>
      <c r="O674" s="391" t="str">
        <f>IF(ISBLANK(L674),"",IF(OR(ISBLANK(VLOOKUP(L674&amp;"-"&amp;E674,'Np Quality'!A:M,6,FALSE)),ISERROR(VLOOKUP(L674&amp;"-"&amp;E674,'Np Quality'!A:M,6,FALSE))),"-",VLOOKUP(L674&amp;"-"&amp;E674,'Np Quality'!A:M,6,FALSE)))</f>
        <v/>
      </c>
      <c r="P674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674" s="391" t="str">
        <f>IF(ISBLANK(L685),"",IF(OR(ISBLANK(VLOOKUP(L685&amp;"-"&amp;E685,'Np Quality'!A:M,8,FALSE)),ISERROR(VLOOKUP(L685&amp;"-"&amp;E685,'Np Quality'!A:M,8,FALSE))),"-",VLOOKUP(L685&amp;"-"&amp;E685,'Np Quality'!A:M,8,FALSE)))</f>
        <v/>
      </c>
      <c r="R674" s="283" t="str">
        <f>IF(ISBLANK(L674),"",IF(OR(ISBLANK(VLOOKUP(L674&amp;"-"&amp;E674,'Np Quality'!A:M,9,FALSE)),ISERROR(VLOOKUP(L674&amp;"-"&amp;E674,'Np Quality'!A:M,9,FALSE))),"-",VLOOKUP(L674&amp;"-"&amp;E674,'Np Quality'!A:M,9,FALSE)))</f>
        <v/>
      </c>
      <c r="S674" s="394"/>
      <c r="T674" s="395" t="str">
        <f t="shared" si="117"/>
        <v/>
      </c>
      <c r="U674" s="395" t="str">
        <f t="shared" si="113"/>
        <v/>
      </c>
      <c r="V674" s="396"/>
      <c r="W674" s="282"/>
    </row>
    <row r="675" spans="1:23">
      <c r="A675" s="382" t="str">
        <f t="shared" si="115"/>
        <v/>
      </c>
      <c r="B675" s="383" t="str">
        <f t="shared" si="118"/>
        <v/>
      </c>
      <c r="C675" s="236"/>
      <c r="D675" s="282"/>
      <c r="E675" s="384" t="str">
        <f t="shared" si="116"/>
        <v/>
      </c>
      <c r="F675" s="388"/>
      <c r="G675" s="243"/>
      <c r="H675" s="243"/>
      <c r="I675" s="243"/>
      <c r="J675" s="244"/>
      <c r="K675" s="244"/>
      <c r="L675" s="244"/>
      <c r="M675" s="244"/>
      <c r="N675" s="290"/>
      <c r="O675" s="391" t="str">
        <f>IF(ISBLANK(L675),"",IF(OR(ISBLANK(VLOOKUP(L675&amp;"-"&amp;E675,'Np Quality'!A:M,6,FALSE)),ISERROR(VLOOKUP(L675&amp;"-"&amp;E675,'Np Quality'!A:M,6,FALSE))),"-",VLOOKUP(L675&amp;"-"&amp;E675,'Np Quality'!A:M,6,FALSE)))</f>
        <v/>
      </c>
      <c r="P675" s="391" t="str">
        <f>IF(ISBLANK(L775),"",IF(OR(ISBLANK(VLOOKUP(L775&amp;"-"&amp;E775,'Np Quality'!A:M,7,FALSE)),ISERROR(VLOOKUP(L775&amp;"-"&amp;E775,'Np Quality'!A:M,7,FALSE))),"-",VLOOKUP(L775&amp;"-"&amp;E775,'Np Quality'!A:M,7,FALSE)))</f>
        <v/>
      </c>
      <c r="Q675" s="391" t="str">
        <f>IF(ISBLANK(L685),"",IF(OR(ISBLANK(VLOOKUP(L685&amp;"-"&amp;E685,'Np Quality'!A:M,8,FALSE)),ISERROR(VLOOKUP(L685&amp;"-"&amp;E685,'Np Quality'!A:M,8,FALSE))),"-",VLOOKUP(L685&amp;"-"&amp;E685,'Np Quality'!A:M,8,FALSE)))</f>
        <v/>
      </c>
      <c r="R675" s="283" t="str">
        <f>IF(ISBLANK(L676),"",IF(OR(ISBLANK(VLOOKUP(L676&amp;"-"&amp;E676,'Np Quality'!A:M,9,FALSE)),ISERROR(VLOOKUP(L676&amp;"-"&amp;E676,'Np Quality'!A:M,9,FALSE))),"-",VLOOKUP(L676&amp;"-"&amp;E676,'Np Quality'!A:M,9,FALSE)))</f>
        <v/>
      </c>
      <c r="S675" s="394"/>
      <c r="T675" s="395" t="str">
        <f t="shared" si="117"/>
        <v/>
      </c>
      <c r="U675" s="395" t="str">
        <f t="shared" si="113"/>
        <v/>
      </c>
      <c r="V675" s="396"/>
      <c r="W675" s="282"/>
    </row>
    <row r="676" spans="1:23">
      <c r="A676" s="382" t="str">
        <f t="shared" si="115"/>
        <v/>
      </c>
      <c r="B676" s="383" t="str">
        <f t="shared" si="118"/>
        <v/>
      </c>
      <c r="C676" s="236"/>
      <c r="D676" s="282"/>
      <c r="E676" s="384" t="str">
        <f t="shared" si="116"/>
        <v/>
      </c>
      <c r="F676" s="388"/>
      <c r="G676" s="243"/>
      <c r="H676" s="243"/>
      <c r="I676" s="243"/>
      <c r="J676" s="244"/>
      <c r="K676" s="244"/>
      <c r="L676" s="244"/>
      <c r="M676" s="244"/>
      <c r="N676" s="290"/>
      <c r="O676" s="391" t="str">
        <f>IF(ISBLANK(L676),"",IF(OR(ISBLANK(VLOOKUP(L676&amp;"-"&amp;E676,'Np Quality'!A:M,6,FALSE)),ISERROR(VLOOKUP(L676&amp;"-"&amp;E676,'Np Quality'!A:M,6,FALSE))),"-",VLOOKUP(L676&amp;"-"&amp;E676,'Np Quality'!A:M,6,FALSE)))</f>
        <v/>
      </c>
      <c r="P676" s="391" t="str">
        <f>IF(ISBLANK(L776),"",IF(OR(ISBLANK(VLOOKUP(L776&amp;"-"&amp;E776,'Np Quality'!A:M,7,FALSE)),ISERROR(VLOOKUP(L776&amp;"-"&amp;E776,'Np Quality'!A:M,7,FALSE))),"-",VLOOKUP(L776&amp;"-"&amp;E776,'Np Quality'!A:M,7,FALSE)))</f>
        <v/>
      </c>
      <c r="Q676" s="391" t="str">
        <f>IF(ISBLANK(L686),"",IF(OR(ISBLANK(VLOOKUP(L686&amp;"-"&amp;E686,'Np Quality'!A:M,8,FALSE)),ISERROR(VLOOKUP(L686&amp;"-"&amp;E686,'Np Quality'!A:M,8,FALSE))),"-",VLOOKUP(L686&amp;"-"&amp;E686,'Np Quality'!A:M,8,FALSE)))</f>
        <v/>
      </c>
      <c r="R676" s="283" t="str">
        <f>IF(ISBLANK(L676),"",IF(OR(ISBLANK(VLOOKUP(L676&amp;"-"&amp;E676,'Np Quality'!A:M,9,FALSE)),ISERROR(VLOOKUP(L676&amp;"-"&amp;E676,'Np Quality'!A:M,9,FALSE))),"-",VLOOKUP(L676&amp;"-"&amp;E676,'Np Quality'!A:M,9,FALSE)))</f>
        <v/>
      </c>
      <c r="S676" s="394"/>
      <c r="T676" s="395" t="str">
        <f t="shared" si="117"/>
        <v/>
      </c>
      <c r="U676" s="395" t="str">
        <f t="shared" si="113"/>
        <v/>
      </c>
      <c r="V676" s="396"/>
      <c r="W676" s="282"/>
    </row>
    <row r="677" spans="1:23">
      <c r="A677" s="382" t="str">
        <f t="shared" si="115"/>
        <v/>
      </c>
      <c r="B677" s="383" t="str">
        <f t="shared" si="118"/>
        <v/>
      </c>
      <c r="C677" s="236"/>
      <c r="D677" s="282"/>
      <c r="E677" s="384" t="str">
        <f t="shared" si="116"/>
        <v/>
      </c>
      <c r="F677" s="388"/>
      <c r="G677" s="243"/>
      <c r="H677" s="243"/>
      <c r="I677" s="243"/>
      <c r="J677" s="244"/>
      <c r="K677" s="244"/>
      <c r="L677" s="244"/>
      <c r="M677" s="244"/>
      <c r="N677" s="290"/>
      <c r="O677" s="391" t="str">
        <f>IF(ISBLANK(L677),"",IF(OR(ISBLANK(VLOOKUP(L677&amp;"-"&amp;E677,'Np Quality'!A:M,6,FALSE)),ISERROR(VLOOKUP(L677&amp;"-"&amp;E677,'Np Quality'!A:M,6,FALSE))),"-",VLOOKUP(L677&amp;"-"&amp;E677,'Np Quality'!A:M,6,FALSE)))</f>
        <v/>
      </c>
      <c r="P677" s="391" t="str">
        <f>IF(ISBLANK(L777),"",IF(OR(ISBLANK(VLOOKUP(L777&amp;"-"&amp;E777,'Np Quality'!A:M,7,FALSE)),ISERROR(VLOOKUP(L777&amp;"-"&amp;E777,'Np Quality'!A:M,7,FALSE))),"-",VLOOKUP(L777&amp;"-"&amp;E777,'Np Quality'!A:M,7,FALSE)))</f>
        <v/>
      </c>
      <c r="Q677" s="391" t="str">
        <f>IF(ISBLANK(L677),"",IF(OR(ISBLANK(VLOOKUP(L677&amp;"-"&amp;E677,'Np Quality'!A:M,8,FALSE)),ISERROR(VLOOKUP(L677&amp;"-"&amp;E677,'Np Quality'!A:M,8,FALSE))),"-",VLOOKUP(L677&amp;"-"&amp;E677,'Np Quality'!A:M,8,FALSE)))</f>
        <v/>
      </c>
      <c r="R677" s="283" t="str">
        <f>IF(ISBLANK(L687),"",IF(OR(ISBLANK(VLOOKUP(L687&amp;"-"&amp;E687,'Np Quality'!A:M,9,FALSE)),ISERROR(VLOOKUP(L687&amp;"-"&amp;E687,'Np Quality'!A:M,9,FALSE))),"-",VLOOKUP(L687&amp;"-"&amp;E687,'Np Quality'!A:M,9,FALSE)))</f>
        <v/>
      </c>
      <c r="S677" s="394"/>
      <c r="T677" s="395" t="str">
        <f t="shared" si="117"/>
        <v/>
      </c>
      <c r="U677" s="395" t="str">
        <f t="shared" si="113"/>
        <v/>
      </c>
      <c r="V677" s="396"/>
      <c r="W677" s="282"/>
    </row>
    <row r="678" spans="1:23">
      <c r="A678" s="382" t="str">
        <f t="shared" si="115"/>
        <v/>
      </c>
      <c r="B678" s="383" t="str">
        <f t="shared" si="118"/>
        <v/>
      </c>
      <c r="C678" s="236"/>
      <c r="D678" s="282"/>
      <c r="E678" s="384" t="str">
        <f t="shared" si="116"/>
        <v/>
      </c>
      <c r="F678" s="388"/>
      <c r="G678" s="243"/>
      <c r="H678" s="243"/>
      <c r="I678" s="243"/>
      <c r="J678" s="244"/>
      <c r="K678" s="244"/>
      <c r="L678" s="244"/>
      <c r="M678" s="244"/>
      <c r="N678" s="290"/>
      <c r="O678" s="391" t="str">
        <f>IF(ISBLANK(L678),"",IF(OR(ISBLANK(VLOOKUP(L678&amp;"-"&amp;E678,'Np Quality'!A:M,6,FALSE)),ISERROR(VLOOKUP(L678&amp;"-"&amp;E678,'Np Quality'!A:M,6,FALSE))),"-",VLOOKUP(L678&amp;"-"&amp;E678,'Np Quality'!A:M,6,FALSE)))</f>
        <v/>
      </c>
      <c r="P678" s="391" t="str">
        <f>IF(ISBLANK(L778),"",IF(OR(ISBLANK(VLOOKUP(L778&amp;"-"&amp;E778,'Np Quality'!A:M,7,FALSE)),ISERROR(VLOOKUP(L778&amp;"-"&amp;E778,'Np Quality'!A:M,7,FALSE))),"-",VLOOKUP(L778&amp;"-"&amp;E778,'Np Quality'!A:M,7,FALSE)))</f>
        <v/>
      </c>
      <c r="Q678" s="391" t="str">
        <f>IF(ISBLANK(L678),"",IF(OR(ISBLANK(VLOOKUP(L678&amp;"-"&amp;E678,'Np Quality'!A:M,8,FALSE)),ISERROR(VLOOKUP(L678&amp;"-"&amp;E678,'Np Quality'!A:M,8,FALSE))),"-",VLOOKUP(L678&amp;"-"&amp;E678,'Np Quality'!A:M,8,FALSE)))</f>
        <v/>
      </c>
      <c r="R678" s="283" t="str">
        <f>IF(ISBLANK(L688),"",IF(OR(ISBLANK(VLOOKUP(L688&amp;"-"&amp;E688,'Np Quality'!A:M,9,FALSE)),ISERROR(VLOOKUP(L688&amp;"-"&amp;E688,'Np Quality'!A:M,9,FALSE))),"-",VLOOKUP(L688&amp;"-"&amp;E688,'Np Quality'!A:M,9,FALSE)))</f>
        <v/>
      </c>
      <c r="S678" s="394"/>
      <c r="T678" s="395" t="str">
        <f t="shared" si="117"/>
        <v/>
      </c>
      <c r="U678" s="395" t="str">
        <f t="shared" si="113"/>
        <v/>
      </c>
      <c r="V678" s="396"/>
      <c r="W678" s="282"/>
    </row>
    <row r="679" spans="1:23">
      <c r="A679" s="382" t="str">
        <f t="shared" si="115"/>
        <v/>
      </c>
      <c r="B679" s="383" t="str">
        <f t="shared" si="118"/>
        <v/>
      </c>
      <c r="C679" s="236"/>
      <c r="D679" s="282"/>
      <c r="E679" s="384" t="str">
        <f t="shared" si="116"/>
        <v/>
      </c>
      <c r="F679" s="388"/>
      <c r="G679" s="243"/>
      <c r="H679" s="243"/>
      <c r="I679" s="243"/>
      <c r="J679" s="244"/>
      <c r="K679" s="244"/>
      <c r="L679" s="244"/>
      <c r="M679" s="244"/>
      <c r="N679" s="290"/>
      <c r="O679" s="391" t="str">
        <f>IF(ISBLANK(L679),"",IF(OR(ISBLANK(VLOOKUP(L679&amp;"-"&amp;E679,'Np Quality'!A:M,6,FALSE)),ISERROR(VLOOKUP(L679&amp;"-"&amp;E679,'Np Quality'!A:M,6,FALSE))),"-",VLOOKUP(L679&amp;"-"&amp;E679,'Np Quality'!A:M,6,FALSE)))</f>
        <v/>
      </c>
      <c r="P679" s="391" t="str">
        <f>IF(ISBLANK(L779),"",IF(OR(ISBLANK(VLOOKUP(L779&amp;"-"&amp;E779,'Np Quality'!A:M,7,FALSE)),ISERROR(VLOOKUP(L779&amp;"-"&amp;E779,'Np Quality'!A:M,7,FALSE))),"-",VLOOKUP(L779&amp;"-"&amp;E779,'Np Quality'!A:M,7,FALSE)))</f>
        <v/>
      </c>
      <c r="Q679" s="391" t="str">
        <f>IF(ISBLANK(L679),"",IF(OR(ISBLANK(VLOOKUP(L679&amp;"-"&amp;E679,'Np Quality'!A:M,8,FALSE)),ISERROR(VLOOKUP(L679&amp;"-"&amp;E679,'Np Quality'!A:M,8,FALSE))),"-",VLOOKUP(L679&amp;"-"&amp;E679,'Np Quality'!A:M,8,FALSE)))</f>
        <v/>
      </c>
      <c r="R679" s="283" t="str">
        <f>IF(ISBLANK(L689),"",IF(OR(ISBLANK(VLOOKUP(L689&amp;"-"&amp;E689,'Np Quality'!A:M,9,FALSE)),ISERROR(VLOOKUP(L689&amp;"-"&amp;E689,'Np Quality'!A:M,9,FALSE))),"-",VLOOKUP(L689&amp;"-"&amp;E689,'Np Quality'!A:M,9,FALSE)))</f>
        <v/>
      </c>
      <c r="S679" s="394"/>
      <c r="T679" s="395" t="str">
        <f t="shared" si="117"/>
        <v/>
      </c>
      <c r="U679" s="395" t="str">
        <f t="shared" si="113"/>
        <v/>
      </c>
      <c r="V679" s="396"/>
      <c r="W679" s="282"/>
    </row>
    <row r="680" spans="1:23">
      <c r="A680" s="382" t="str">
        <f t="shared" si="115"/>
        <v/>
      </c>
      <c r="B680" s="383" t="str">
        <f t="shared" si="118"/>
        <v/>
      </c>
      <c r="C680" s="236"/>
      <c r="D680" s="282"/>
      <c r="E680" s="384" t="str">
        <f t="shared" si="116"/>
        <v/>
      </c>
      <c r="F680" s="388"/>
      <c r="G680" s="243"/>
      <c r="H680" s="243"/>
      <c r="I680" s="243"/>
      <c r="J680" s="244"/>
      <c r="K680" s="244"/>
      <c r="L680" s="244"/>
      <c r="M680" s="244"/>
      <c r="N680" s="290"/>
      <c r="O680" s="391" t="str">
        <f>IF(ISBLANK(L680),"",IF(OR(ISBLANK(VLOOKUP(L680&amp;"-"&amp;E680,'Np Quality'!A:M,6,FALSE)),ISERROR(VLOOKUP(L680&amp;"-"&amp;E680,'Np Quality'!A:M,6,FALSE))),"-",VLOOKUP(L680&amp;"-"&amp;E680,'Np Quality'!A:M,6,FALSE)))</f>
        <v/>
      </c>
      <c r="P680" s="391" t="str">
        <f>IF(ISBLANK(L780),"",IF(OR(ISBLANK(VLOOKUP(L780&amp;"-"&amp;E780,'Np Quality'!A:M,7,FALSE)),ISERROR(VLOOKUP(L780&amp;"-"&amp;E780,'Np Quality'!A:M,7,FALSE))),"-",VLOOKUP(L780&amp;"-"&amp;E780,'Np Quality'!A:M,7,FALSE)))</f>
        <v/>
      </c>
      <c r="Q680" s="391" t="str">
        <f>IF(ISBLANK(L680),"",IF(OR(ISBLANK(VLOOKUP(L680&amp;"-"&amp;E680,'Np Quality'!A:M,8,FALSE)),ISERROR(VLOOKUP(L680&amp;"-"&amp;E680,'Np Quality'!A:M,8,FALSE))),"-",VLOOKUP(L680&amp;"-"&amp;E680,'Np Quality'!A:M,8,FALSE)))</f>
        <v/>
      </c>
      <c r="R680" s="283" t="str">
        <f>IF(ISBLANK(L690),"",IF(OR(ISBLANK(VLOOKUP(L690&amp;"-"&amp;E690,'Np Quality'!A:M,9,FALSE)),ISERROR(VLOOKUP(L690&amp;"-"&amp;E690,'Np Quality'!A:M,9,FALSE))),"-",VLOOKUP(L690&amp;"-"&amp;E690,'Np Quality'!A:M,9,FALSE)))</f>
        <v/>
      </c>
      <c r="S680" s="394"/>
      <c r="T680" s="395" t="str">
        <f t="shared" si="117"/>
        <v/>
      </c>
      <c r="U680" s="395" t="str">
        <f t="shared" si="113"/>
        <v/>
      </c>
      <c r="V680" s="396"/>
      <c r="W680" s="282"/>
    </row>
    <row r="681" spans="1:23">
      <c r="A681" s="382" t="str">
        <f t="shared" si="115"/>
        <v/>
      </c>
      <c r="B681" s="383" t="str">
        <f t="shared" si="118"/>
        <v/>
      </c>
      <c r="C681" s="236"/>
      <c r="D681" s="282"/>
      <c r="E681" s="384" t="str">
        <f t="shared" si="116"/>
        <v/>
      </c>
      <c r="F681" s="388"/>
      <c r="G681" s="243"/>
      <c r="H681" s="244"/>
      <c r="I681" s="243"/>
      <c r="J681" s="244"/>
      <c r="K681" s="244"/>
      <c r="L681" s="244"/>
      <c r="M681" s="244"/>
      <c r="N681" s="290"/>
      <c r="O681" s="391" t="str">
        <f>IF(ISBLANK(L681),"",IF(OR(ISBLANK(VLOOKUP(L681&amp;"-"&amp;E681,'Np Quality'!A:M,6,FALSE)),ISERROR(VLOOKUP(L681&amp;"-"&amp;E681,'Np Quality'!A:M,6,FALSE))),"-",VLOOKUP(L681&amp;"-"&amp;E681,'Np Quality'!A:M,6,FALSE)))</f>
        <v/>
      </c>
      <c r="P681" s="391" t="str">
        <f>IF(ISBLANK(L781),"",IF(OR(ISBLANK(VLOOKUP(L781&amp;"-"&amp;E781,'Np Quality'!A:M,7,FALSE)),ISERROR(VLOOKUP(L781&amp;"-"&amp;E781,'Np Quality'!A:M,7,FALSE))),"-",VLOOKUP(L781&amp;"-"&amp;E781,'Np Quality'!A:M,7,FALSE)))</f>
        <v/>
      </c>
      <c r="Q681" s="391" t="str">
        <f>IF(ISBLANK(L681),"",IF(OR(ISBLANK(VLOOKUP(L681&amp;"-"&amp;E681,'Np Quality'!A:M,8,FALSE)),ISERROR(VLOOKUP(L681&amp;"-"&amp;E681,'Np Quality'!A:M,8,FALSE))),"-",VLOOKUP(L681&amp;"-"&amp;E681,'Np Quality'!A:M,8,FALSE)))</f>
        <v/>
      </c>
      <c r="R681" s="283" t="str">
        <f>IF(ISBLANK(L691),"",IF(OR(ISBLANK(VLOOKUP(L691&amp;"-"&amp;E691,'Np Quality'!A:M,9,FALSE)),ISERROR(VLOOKUP(L691&amp;"-"&amp;E691,'Np Quality'!A:M,9,FALSE))),"-",VLOOKUP(L691&amp;"-"&amp;E691,'Np Quality'!A:M,9,FALSE)))</f>
        <v/>
      </c>
      <c r="S681" s="394"/>
      <c r="T681" s="395" t="str">
        <f t="shared" si="117"/>
        <v/>
      </c>
      <c r="U681" s="395" t="str">
        <f t="shared" si="113"/>
        <v/>
      </c>
      <c r="V681" s="396"/>
      <c r="W681" s="282"/>
    </row>
    <row r="682" spans="1:23">
      <c r="A682" s="382" t="str">
        <f t="shared" si="115"/>
        <v/>
      </c>
      <c r="B682" s="383" t="str">
        <f t="shared" si="118"/>
        <v/>
      </c>
      <c r="C682" s="236"/>
      <c r="D682" s="282"/>
      <c r="E682" s="384" t="str">
        <f t="shared" si="116"/>
        <v/>
      </c>
      <c r="F682" s="388"/>
      <c r="G682" s="243"/>
      <c r="H682" s="244"/>
      <c r="I682" s="243"/>
      <c r="J682" s="244"/>
      <c r="K682" s="244"/>
      <c r="L682" s="244"/>
      <c r="M682" s="244"/>
      <c r="N682" s="290"/>
      <c r="O682" s="391" t="str">
        <f>IF(ISBLANK(L683),"",IF(OR(ISBLANK(VLOOKUP(L683&amp;"-"&amp;E683,'Np Quality'!A:M,6,FALSE)),ISERROR(VLOOKUP(L683&amp;"-"&amp;E683,'Np Quality'!A:M,6,FALSE))),"-",VLOOKUP(L683&amp;"-"&amp;E683,'Np Quality'!A:M,6,FALSE)))</f>
        <v/>
      </c>
      <c r="P682" s="391" t="str">
        <f>IF(ISBLANK(L782),"",IF(OR(ISBLANK(VLOOKUP(L782&amp;"-"&amp;E782,'Np Quality'!A:M,7,FALSE)),ISERROR(VLOOKUP(L782&amp;"-"&amp;E782,'Np Quality'!A:M,7,FALSE))),"-",VLOOKUP(L782&amp;"-"&amp;E782,'Np Quality'!A:M,7,FALSE)))</f>
        <v/>
      </c>
      <c r="Q682" s="391" t="str">
        <f>IF(ISBLANK(L682),"",IF(OR(ISBLANK(VLOOKUP(L682&amp;"-"&amp;E682,'Np Quality'!A:M,8,FALSE)),ISERROR(VLOOKUP(L682&amp;"-"&amp;E682,'Np Quality'!A:M,8,FALSE))),"-",VLOOKUP(L682&amp;"-"&amp;E682,'Np Quality'!A:M,8,FALSE)))</f>
        <v/>
      </c>
      <c r="R682" s="283" t="str">
        <f>IF(ISBLANK(L692),"",IF(OR(ISBLANK(VLOOKUP(L692&amp;"-"&amp;E692,'Np Quality'!A:M,9,FALSE)),ISERROR(VLOOKUP(L692&amp;"-"&amp;E692,'Np Quality'!A:M,9,FALSE))),"-",VLOOKUP(L692&amp;"-"&amp;E692,'Np Quality'!A:M,9,FALSE)))</f>
        <v/>
      </c>
      <c r="S682" s="394"/>
      <c r="T682" s="395" t="str">
        <f t="shared" si="117"/>
        <v/>
      </c>
      <c r="U682" s="395" t="str">
        <f t="shared" si="113"/>
        <v/>
      </c>
      <c r="V682" s="396"/>
      <c r="W682" s="282"/>
    </row>
    <row r="683" spans="1:23">
      <c r="A683" s="382" t="str">
        <f t="shared" si="115"/>
        <v/>
      </c>
      <c r="B683" s="383" t="str">
        <f t="shared" si="118"/>
        <v/>
      </c>
      <c r="C683" s="236"/>
      <c r="D683" s="282"/>
      <c r="E683" s="384" t="str">
        <f t="shared" si="116"/>
        <v/>
      </c>
      <c r="F683" s="388"/>
      <c r="G683" s="243"/>
      <c r="H683" s="244"/>
      <c r="I683" s="243"/>
      <c r="J683" s="244"/>
      <c r="K683" s="244"/>
      <c r="L683" s="244"/>
      <c r="M683" s="244"/>
      <c r="N683" s="290"/>
      <c r="O683" s="391" t="str">
        <f>IF(ISBLANK(L683),"",IF(OR(ISBLANK(VLOOKUP(L683&amp;"-"&amp;E683,'Np Quality'!A:M,6,FALSE)),ISERROR(VLOOKUP(L683&amp;"-"&amp;E683,'Np Quality'!A:M,6,FALSE))),"-",VLOOKUP(L683&amp;"-"&amp;E683,'Np Quality'!A:M,6,FALSE)))</f>
        <v/>
      </c>
      <c r="P683" s="391" t="str">
        <f>IF(ISBLANK(L784),"",IF(OR(ISBLANK(VLOOKUP(L784&amp;"-"&amp;E784,'Np Quality'!A:M,7,FALSE)),ISERROR(VLOOKUP(L784&amp;"-"&amp;E784,'Np Quality'!A:M,7,FALSE))),"-",VLOOKUP(L784&amp;"-"&amp;E784,'Np Quality'!A:M,7,FALSE)))</f>
        <v/>
      </c>
      <c r="Q683" s="391" t="str">
        <f>IF(ISBLANK(L683),"",IF(OR(ISBLANK(VLOOKUP(L683&amp;"-"&amp;E683,'Np Quality'!A:M,8,FALSE)),ISERROR(VLOOKUP(L683&amp;"-"&amp;E683,'Np Quality'!A:M,8,FALSE))),"-",VLOOKUP(L683&amp;"-"&amp;E683,'Np Quality'!A:M,8,FALSE)))</f>
        <v/>
      </c>
      <c r="R683" s="283" t="str">
        <f>IF(ISBLANK(L693),"",IF(OR(ISBLANK(VLOOKUP(L693&amp;"-"&amp;E693,'Np Quality'!A:M,9,FALSE)),ISERROR(VLOOKUP(L693&amp;"-"&amp;E693,'Np Quality'!A:M,9,FALSE))),"-",VLOOKUP(L693&amp;"-"&amp;E693,'Np Quality'!A:M,9,FALSE)))</f>
        <v/>
      </c>
      <c r="S683" s="394"/>
      <c r="T683" s="395" t="str">
        <f t="shared" si="117"/>
        <v/>
      </c>
      <c r="U683" s="395" t="str">
        <f t="shared" si="113"/>
        <v/>
      </c>
      <c r="V683" s="396"/>
      <c r="W683" s="282"/>
    </row>
    <row r="684" spans="1:23">
      <c r="A684" s="382" t="str">
        <f t="shared" si="115"/>
        <v/>
      </c>
      <c r="B684" s="383" t="str">
        <f t="shared" si="118"/>
        <v/>
      </c>
      <c r="C684" s="236"/>
      <c r="D684" s="282"/>
      <c r="E684" s="384" t="str">
        <f t="shared" si="116"/>
        <v/>
      </c>
      <c r="F684" s="388"/>
      <c r="G684" s="243"/>
      <c r="H684" s="244"/>
      <c r="I684" s="243"/>
      <c r="J684" s="244"/>
      <c r="K684" s="244"/>
      <c r="L684" s="244"/>
      <c r="M684" s="244"/>
      <c r="N684" s="290"/>
      <c r="O684" s="391" t="str">
        <f>IF(ISBLANK(L684),"",IF(OR(ISBLANK(VLOOKUP(L684&amp;"-"&amp;E684,'Np Quality'!A:M,6,FALSE)),ISERROR(VLOOKUP(L684&amp;"-"&amp;E684,'Np Quality'!A:M,6,FALSE))),"-",VLOOKUP(L684&amp;"-"&amp;E684,'Np Quality'!A:M,6,FALSE)))</f>
        <v/>
      </c>
      <c r="P684" s="391" t="str">
        <f>IF(ISBLANK(L784),"",IF(OR(ISBLANK(VLOOKUP(L784&amp;"-"&amp;E784,'Np Quality'!A:M,7,FALSE)),ISERROR(VLOOKUP(L784&amp;"-"&amp;E784,'Np Quality'!A:M,7,FALSE))),"-",VLOOKUP(L784&amp;"-"&amp;E784,'Np Quality'!A:M,7,FALSE)))</f>
        <v/>
      </c>
      <c r="Q684" s="391" t="str">
        <f>IF(ISBLANK(L685),"",IF(OR(ISBLANK(VLOOKUP(L685&amp;"-"&amp;E685,'Np Quality'!A:M,8,FALSE)),ISERROR(VLOOKUP(L685&amp;"-"&amp;E685,'Np Quality'!A:M,8,FALSE))),"-",VLOOKUP(L685&amp;"-"&amp;E685,'Np Quality'!A:M,8,FALSE)))</f>
        <v/>
      </c>
      <c r="R684" s="283" t="str">
        <f>IF(ISBLANK(L694),"",IF(OR(ISBLANK(VLOOKUP(L694&amp;"-"&amp;E694,'Np Quality'!A:M,9,FALSE)),ISERROR(VLOOKUP(L694&amp;"-"&amp;E694,'Np Quality'!A:M,9,FALSE))),"-",VLOOKUP(L694&amp;"-"&amp;E694,'Np Quality'!A:M,9,FALSE)))</f>
        <v/>
      </c>
      <c r="S684" s="394"/>
      <c r="T684" s="395" t="str">
        <f t="shared" si="117"/>
        <v/>
      </c>
      <c r="U684" s="395" t="str">
        <f t="shared" si="113"/>
        <v/>
      </c>
      <c r="V684" s="396"/>
      <c r="W684" s="282"/>
    </row>
    <row r="685" spans="1:23">
      <c r="A685" s="382" t="str">
        <f t="shared" si="115"/>
        <v/>
      </c>
      <c r="B685" s="383" t="str">
        <f t="shared" si="118"/>
        <v/>
      </c>
      <c r="C685" s="236"/>
      <c r="D685" s="282"/>
      <c r="E685" s="384" t="str">
        <f t="shared" si="116"/>
        <v/>
      </c>
      <c r="F685" s="388"/>
      <c r="G685" s="243"/>
      <c r="H685" s="244"/>
      <c r="I685" s="243"/>
      <c r="J685" s="244"/>
      <c r="K685" s="244"/>
      <c r="L685" s="244"/>
      <c r="M685" s="244"/>
      <c r="N685" s="290"/>
      <c r="O685" s="391" t="str">
        <f>IF(ISBLANK(L685),"",IF(OR(ISBLANK(VLOOKUP(L685&amp;"-"&amp;E685,'Np Quality'!A:M,6,FALSE)),ISERROR(VLOOKUP(L685&amp;"-"&amp;E685,'Np Quality'!A:M,6,FALSE))),"-",VLOOKUP(L685&amp;"-"&amp;E685,'Np Quality'!A:M,6,FALSE)))</f>
        <v/>
      </c>
      <c r="P685" s="391" t="str">
        <f>IF(ISBLANK(L785),"",IF(OR(ISBLANK(VLOOKUP(L785&amp;"-"&amp;E785,'Np Quality'!A:M,7,FALSE)),ISERROR(VLOOKUP(L785&amp;"-"&amp;E785,'Np Quality'!A:M,7,FALSE))),"-",VLOOKUP(L785&amp;"-"&amp;E785,'Np Quality'!A:M,7,FALSE)))</f>
        <v/>
      </c>
      <c r="Q685" s="391" t="str">
        <f>IF(ISBLANK(L685),"",IF(OR(ISBLANK(VLOOKUP(L685&amp;"-"&amp;E685,'Np Quality'!A:M,8,FALSE)),ISERROR(VLOOKUP(L685&amp;"-"&amp;E685,'Np Quality'!A:M,8,FALSE))),"-",VLOOKUP(L685&amp;"-"&amp;E685,'Np Quality'!A:M,8,FALSE)))</f>
        <v/>
      </c>
      <c r="R685" s="283" t="str">
        <f>IF(ISBLANK(L696),"",IF(OR(ISBLANK(VLOOKUP(L696&amp;"-"&amp;E696,'Np Quality'!A:M,9,FALSE)),ISERROR(VLOOKUP(L696&amp;"-"&amp;E696,'Np Quality'!A:M,9,FALSE))),"-",VLOOKUP(L696&amp;"-"&amp;E696,'Np Quality'!A:M,9,FALSE)))</f>
        <v/>
      </c>
      <c r="S685" s="394"/>
      <c r="T685" s="395" t="str">
        <f t="shared" si="117"/>
        <v/>
      </c>
      <c r="U685" s="395" t="str">
        <f t="shared" si="113"/>
        <v/>
      </c>
      <c r="V685" s="396"/>
      <c r="W685" s="282"/>
    </row>
    <row r="686" spans="1:23">
      <c r="A686" s="382" t="str">
        <f t="shared" si="115"/>
        <v/>
      </c>
      <c r="B686" s="383" t="str">
        <f t="shared" si="118"/>
        <v/>
      </c>
      <c r="C686" s="236"/>
      <c r="D686" s="282"/>
      <c r="E686" s="384" t="str">
        <f t="shared" si="116"/>
        <v/>
      </c>
      <c r="F686" s="388"/>
      <c r="G686" s="243"/>
      <c r="H686" s="244"/>
      <c r="I686" s="243"/>
      <c r="J686" s="244"/>
      <c r="K686" s="244"/>
      <c r="L686" s="244"/>
      <c r="M686" s="244"/>
      <c r="N686" s="290"/>
      <c r="O686" s="391" t="str">
        <f>IF(ISBLANK(L686),"",IF(OR(ISBLANK(VLOOKUP(L686&amp;"-"&amp;E686,'Np Quality'!A:M,6,FALSE)),ISERROR(VLOOKUP(L686&amp;"-"&amp;E686,'Np Quality'!A:M,6,FALSE))),"-",VLOOKUP(L686&amp;"-"&amp;E686,'Np Quality'!A:M,6,FALSE)))</f>
        <v/>
      </c>
      <c r="P686" s="391" t="str">
        <f>IF(ISBLANK(L786),"",IF(OR(ISBLANK(VLOOKUP(L786&amp;"-"&amp;E786,'Np Quality'!A:M,7,FALSE)),ISERROR(VLOOKUP(L786&amp;"-"&amp;E786,'Np Quality'!A:M,7,FALSE))),"-",VLOOKUP(L786&amp;"-"&amp;E786,'Np Quality'!A:M,7,FALSE)))</f>
        <v/>
      </c>
      <c r="Q686" s="391" t="str">
        <f>IF(ISBLANK(L686),"",IF(OR(ISBLANK(VLOOKUP(L686&amp;"-"&amp;E686,'Np Quality'!A:M,8,FALSE)),ISERROR(VLOOKUP(L686&amp;"-"&amp;E686,'Np Quality'!A:M,8,FALSE))),"-",VLOOKUP(L686&amp;"-"&amp;E686,'Np Quality'!A:M,8,FALSE)))</f>
        <v/>
      </c>
      <c r="R686" s="283" t="str">
        <f>IF(ISBLANK(L696),"",IF(OR(ISBLANK(VLOOKUP(L696&amp;"-"&amp;E696,'Np Quality'!A:M,9,FALSE)),ISERROR(VLOOKUP(L696&amp;"-"&amp;E696,'Np Quality'!A:M,9,FALSE))),"-",VLOOKUP(L696&amp;"-"&amp;E696,'Np Quality'!A:M,9,FALSE)))</f>
        <v/>
      </c>
      <c r="S686" s="394"/>
      <c r="T686" s="395" t="str">
        <f t="shared" si="117"/>
        <v/>
      </c>
      <c r="U686" s="395" t="str">
        <f t="shared" si="113"/>
        <v/>
      </c>
      <c r="V686" s="396"/>
      <c r="W686" s="282"/>
    </row>
    <row r="687" spans="1:23">
      <c r="A687" s="382" t="str">
        <f t="shared" si="115"/>
        <v/>
      </c>
      <c r="B687" s="383" t="str">
        <f t="shared" si="118"/>
        <v/>
      </c>
      <c r="C687" s="236"/>
      <c r="D687" s="282"/>
      <c r="E687" s="384" t="str">
        <f t="shared" si="116"/>
        <v/>
      </c>
      <c r="F687" s="388"/>
      <c r="G687" s="243"/>
      <c r="H687" s="244"/>
      <c r="I687" s="243"/>
      <c r="J687" s="244"/>
      <c r="K687" s="244"/>
      <c r="L687" s="244"/>
      <c r="M687" s="244"/>
      <c r="N687" s="290"/>
      <c r="O687" s="391" t="str">
        <f>IF(ISBLANK(L687),"",IF(OR(ISBLANK(VLOOKUP(L687&amp;"-"&amp;E687,'Np Quality'!A:M,6,FALSE)),ISERROR(VLOOKUP(L687&amp;"-"&amp;E687,'Np Quality'!A:M,6,FALSE))),"-",VLOOKUP(L687&amp;"-"&amp;E687,'Np Quality'!A:M,6,FALSE)))</f>
        <v/>
      </c>
      <c r="P687" s="391" t="str">
        <f>IF(ISBLANK(L787),"",IF(OR(ISBLANK(VLOOKUP(L787&amp;"-"&amp;E787,'Np Quality'!A:M,7,FALSE)),ISERROR(VLOOKUP(L787&amp;"-"&amp;E787,'Np Quality'!A:M,7,FALSE))),"-",VLOOKUP(L787&amp;"-"&amp;E787,'Np Quality'!A:M,7,FALSE)))</f>
        <v/>
      </c>
      <c r="Q687" s="391" t="str">
        <f>IF(ISBLANK(L687),"",IF(OR(ISBLANK(VLOOKUP(L687&amp;"-"&amp;E687,'Np Quality'!A:M,8,FALSE)),ISERROR(VLOOKUP(L687&amp;"-"&amp;E687,'Np Quality'!A:M,8,FALSE))),"-",VLOOKUP(L687&amp;"-"&amp;E687,'Np Quality'!A:M,8,FALSE)))</f>
        <v/>
      </c>
      <c r="R687" s="283" t="str">
        <f>IF(ISBLANK(L687),"",IF(OR(ISBLANK(VLOOKUP(L687&amp;"-"&amp;E687,'Np Quality'!A:M,9,FALSE)),ISERROR(VLOOKUP(L687&amp;"-"&amp;E687,'Np Quality'!A:M,9,FALSE))),"-",VLOOKUP(L687&amp;"-"&amp;E687,'Np Quality'!A:M,9,FALSE)))</f>
        <v/>
      </c>
      <c r="S687" s="394"/>
      <c r="T687" s="395" t="str">
        <f t="shared" si="117"/>
        <v/>
      </c>
      <c r="U687" s="395" t="str">
        <f t="shared" si="113"/>
        <v/>
      </c>
      <c r="V687" s="396"/>
      <c r="W687" s="282"/>
    </row>
    <row r="688" spans="1:23">
      <c r="A688" s="382" t="str">
        <f t="shared" si="115"/>
        <v/>
      </c>
      <c r="B688" s="383" t="str">
        <f t="shared" si="118"/>
        <v/>
      </c>
      <c r="C688" s="236"/>
      <c r="D688" s="282"/>
      <c r="E688" s="384" t="str">
        <f t="shared" si="116"/>
        <v/>
      </c>
      <c r="F688" s="388"/>
      <c r="G688" s="243"/>
      <c r="H688" s="244"/>
      <c r="I688" s="243"/>
      <c r="J688" s="244"/>
      <c r="K688" s="244"/>
      <c r="L688" s="244"/>
      <c r="M688" s="244"/>
      <c r="N688" s="290"/>
      <c r="O688" s="391" t="str">
        <f>IF(ISBLANK(L688),"",IF(OR(ISBLANK(VLOOKUP(L688&amp;"-"&amp;E688,'Np Quality'!A:M,6,FALSE)),ISERROR(VLOOKUP(L688&amp;"-"&amp;E688,'Np Quality'!A:M,6,FALSE))),"-",VLOOKUP(L688&amp;"-"&amp;E688,'Np Quality'!A:M,6,FALSE)))</f>
        <v/>
      </c>
      <c r="P688" s="391" t="str">
        <f>IF(ISBLANK(L788),"",IF(OR(ISBLANK(VLOOKUP(L788&amp;"-"&amp;E788,'Np Quality'!A:M,7,FALSE)),ISERROR(VLOOKUP(L788&amp;"-"&amp;E788,'Np Quality'!A:M,7,FALSE))),"-",VLOOKUP(L788&amp;"-"&amp;E788,'Np Quality'!A:M,7,FALSE)))</f>
        <v/>
      </c>
      <c r="Q688" s="391" t="str">
        <f>IF(ISBLANK(L688),"",IF(OR(ISBLANK(VLOOKUP(L688&amp;"-"&amp;E688,'Np Quality'!A:M,8,FALSE)),ISERROR(VLOOKUP(L688&amp;"-"&amp;E688,'Np Quality'!A:M,8,FALSE))),"-",VLOOKUP(L688&amp;"-"&amp;E688,'Np Quality'!A:M,8,FALSE)))</f>
        <v/>
      </c>
      <c r="R688" s="283" t="str">
        <f>IF(ISBLANK(L688),"",IF(OR(ISBLANK(VLOOKUP(L688&amp;"-"&amp;E688,'Np Quality'!A:M,9,FALSE)),ISERROR(VLOOKUP(L688&amp;"-"&amp;E688,'Np Quality'!A:M,9,FALSE))),"-",VLOOKUP(L688&amp;"-"&amp;E688,'Np Quality'!A:M,9,FALSE)))</f>
        <v/>
      </c>
      <c r="S688" s="394"/>
      <c r="T688" s="395" t="str">
        <f t="shared" si="117"/>
        <v/>
      </c>
      <c r="U688" s="395" t="str">
        <f t="shared" si="113"/>
        <v/>
      </c>
      <c r="V688" s="396"/>
      <c r="W688" s="282"/>
    </row>
    <row r="689" spans="1:23">
      <c r="A689" s="382" t="str">
        <f t="shared" si="115"/>
        <v/>
      </c>
      <c r="B689" s="383" t="str">
        <f t="shared" si="118"/>
        <v/>
      </c>
      <c r="C689" s="236"/>
      <c r="D689" s="282"/>
      <c r="E689" s="384" t="str">
        <f t="shared" si="116"/>
        <v/>
      </c>
      <c r="F689" s="388"/>
      <c r="G689" s="243"/>
      <c r="H689" s="244"/>
      <c r="I689" s="243"/>
      <c r="J689" s="244"/>
      <c r="K689" s="244"/>
      <c r="L689" s="244"/>
      <c r="M689" s="244"/>
      <c r="N689" s="290"/>
      <c r="O689" s="391" t="str">
        <f>IF(ISBLANK(L689),"",IF(OR(ISBLANK(VLOOKUP(L689&amp;"-"&amp;E689,'Np Quality'!A:M,6,FALSE)),ISERROR(VLOOKUP(L689&amp;"-"&amp;E689,'Np Quality'!A:M,6,FALSE))),"-",VLOOKUP(L689&amp;"-"&amp;E689,'Np Quality'!A:M,6,FALSE)))</f>
        <v/>
      </c>
      <c r="P689" s="391" t="str">
        <f>IF(ISBLANK(L789),"",IF(OR(ISBLANK(VLOOKUP(L789&amp;"-"&amp;E789,'Np Quality'!A:M,7,FALSE)),ISERROR(VLOOKUP(L789&amp;"-"&amp;E789,'Np Quality'!A:M,7,FALSE))),"-",VLOOKUP(L789&amp;"-"&amp;E789,'Np Quality'!A:M,7,FALSE)))</f>
        <v/>
      </c>
      <c r="Q689" s="391" t="str">
        <f>IF(ISBLANK(L689),"",IF(OR(ISBLANK(VLOOKUP(L689&amp;"-"&amp;E689,'Np Quality'!A:M,8,FALSE)),ISERROR(VLOOKUP(L689&amp;"-"&amp;E689,'Np Quality'!A:M,8,FALSE))),"-",VLOOKUP(L689&amp;"-"&amp;E689,'Np Quality'!A:M,8,FALSE)))</f>
        <v/>
      </c>
      <c r="R689" s="283" t="str">
        <f>IF(ISBLANK(L689),"",IF(OR(ISBLANK(VLOOKUP(L689&amp;"-"&amp;E689,'Np Quality'!A:M,9,FALSE)),ISERROR(VLOOKUP(L689&amp;"-"&amp;E689,'Np Quality'!A:M,9,FALSE))),"-",VLOOKUP(L689&amp;"-"&amp;E689,'Np Quality'!A:M,9,FALSE)))</f>
        <v/>
      </c>
      <c r="S689" s="394"/>
      <c r="T689" s="395" t="str">
        <f t="shared" si="117"/>
        <v/>
      </c>
      <c r="U689" s="395" t="str">
        <f t="shared" si="113"/>
        <v/>
      </c>
      <c r="V689" s="396"/>
      <c r="W689" s="282"/>
    </row>
    <row r="690" spans="1:23">
      <c r="A690" s="382" t="str">
        <f t="shared" si="115"/>
        <v/>
      </c>
      <c r="B690" s="383" t="str">
        <f t="shared" si="118"/>
        <v/>
      </c>
      <c r="C690" s="236"/>
      <c r="D690" s="282"/>
      <c r="E690" s="384" t="str">
        <f t="shared" si="116"/>
        <v/>
      </c>
      <c r="F690" s="388"/>
      <c r="G690" s="243"/>
      <c r="H690" s="244"/>
      <c r="I690" s="243"/>
      <c r="J690" s="244"/>
      <c r="K690" s="244"/>
      <c r="L690" s="244"/>
      <c r="M690" s="244"/>
      <c r="N690" s="290"/>
      <c r="O690" s="391" t="str">
        <f>IF(ISBLANK(L690),"",IF(OR(ISBLANK(VLOOKUP(L690&amp;"-"&amp;E690,'Np Quality'!A:M,6,FALSE)),ISERROR(VLOOKUP(L690&amp;"-"&amp;E690,'Np Quality'!A:M,6,FALSE))),"-",VLOOKUP(L690&amp;"-"&amp;E690,'Np Quality'!A:M,6,FALSE)))</f>
        <v/>
      </c>
      <c r="P690" s="391" t="str">
        <f>IF(ISBLANK(L790),"",IF(OR(ISBLANK(VLOOKUP(L790&amp;"-"&amp;E790,'Np Quality'!A:M,7,FALSE)),ISERROR(VLOOKUP(L790&amp;"-"&amp;E790,'Np Quality'!A:M,7,FALSE))),"-",VLOOKUP(L790&amp;"-"&amp;E790,'Np Quality'!A:M,7,FALSE)))</f>
        <v/>
      </c>
      <c r="Q690" s="391" t="str">
        <f>IF(ISBLANK(L690),"",IF(OR(ISBLANK(VLOOKUP(L690&amp;"-"&amp;E690,'Np Quality'!A:M,8,FALSE)),ISERROR(VLOOKUP(L690&amp;"-"&amp;E690,'Np Quality'!A:M,8,FALSE))),"-",VLOOKUP(L690&amp;"-"&amp;E690,'Np Quality'!A:M,8,FALSE)))</f>
        <v/>
      </c>
      <c r="R690" s="283" t="str">
        <f>IF(ISBLANK(L690),"",IF(OR(ISBLANK(VLOOKUP(L690&amp;"-"&amp;E690,'Np Quality'!A:M,9,FALSE)),ISERROR(VLOOKUP(L690&amp;"-"&amp;E690,'Np Quality'!A:M,9,FALSE))),"-",VLOOKUP(L690&amp;"-"&amp;E690,'Np Quality'!A:M,9,FALSE)))</f>
        <v/>
      </c>
      <c r="S690" s="394"/>
      <c r="T690" s="395" t="str">
        <f t="shared" si="117"/>
        <v/>
      </c>
      <c r="U690" s="395" t="str">
        <f t="shared" si="113"/>
        <v/>
      </c>
      <c r="V690" s="396"/>
      <c r="W690" s="282"/>
    </row>
    <row r="691" spans="1:23">
      <c r="A691" s="382" t="str">
        <f t="shared" si="115"/>
        <v/>
      </c>
      <c r="B691" s="383" t="str">
        <f t="shared" si="118"/>
        <v/>
      </c>
      <c r="C691" s="236"/>
      <c r="D691" s="282"/>
      <c r="E691" s="384" t="str">
        <f t="shared" si="116"/>
        <v/>
      </c>
      <c r="F691" s="388"/>
      <c r="G691" s="243"/>
      <c r="H691" s="244"/>
      <c r="I691" s="243"/>
      <c r="J691" s="244"/>
      <c r="K691" s="244"/>
      <c r="L691" s="244"/>
      <c r="M691" s="244"/>
      <c r="N691" s="290"/>
      <c r="O691" s="391" t="str">
        <f>IF(ISBLANK(L691),"",IF(OR(ISBLANK(VLOOKUP(L691&amp;"-"&amp;E691,'Np Quality'!A:M,6,FALSE)),ISERROR(VLOOKUP(L691&amp;"-"&amp;E691,'Np Quality'!A:M,6,FALSE))),"-",VLOOKUP(L691&amp;"-"&amp;E691,'Np Quality'!A:M,6,FALSE)))</f>
        <v/>
      </c>
      <c r="P691" s="391" t="str">
        <f>IF(ISBLANK(L791),"",IF(OR(ISBLANK(VLOOKUP(L791&amp;"-"&amp;E791,'Np Quality'!A:M,7,FALSE)),ISERROR(VLOOKUP(L791&amp;"-"&amp;E791,'Np Quality'!A:M,7,FALSE))),"-",VLOOKUP(L791&amp;"-"&amp;E791,'Np Quality'!A:M,7,FALSE)))</f>
        <v/>
      </c>
      <c r="Q691" s="391" t="str">
        <f>IF(ISBLANK(L691),"",IF(OR(ISBLANK(VLOOKUP(L691&amp;"-"&amp;E691,'Np Quality'!A:M,8,FALSE)),ISERROR(VLOOKUP(L691&amp;"-"&amp;E691,'Np Quality'!A:M,8,FALSE))),"-",VLOOKUP(L691&amp;"-"&amp;E691,'Np Quality'!A:M,8,FALSE)))</f>
        <v/>
      </c>
      <c r="R691" s="283" t="str">
        <f>IF(ISBLANK(L691),"",IF(OR(ISBLANK(VLOOKUP(L691&amp;"-"&amp;E691,'Np Quality'!A:M,9,FALSE)),ISERROR(VLOOKUP(L691&amp;"-"&amp;E691,'Np Quality'!A:M,9,FALSE))),"-",VLOOKUP(L691&amp;"-"&amp;E691,'Np Quality'!A:M,9,FALSE)))</f>
        <v/>
      </c>
      <c r="S691" s="399"/>
      <c r="T691" s="395" t="str">
        <f t="shared" si="117"/>
        <v/>
      </c>
      <c r="U691" s="395" t="str">
        <f t="shared" si="113"/>
        <v/>
      </c>
      <c r="V691" s="396"/>
      <c r="W691" s="282"/>
    </row>
    <row r="692" spans="1:23">
      <c r="A692" s="382" t="str">
        <f t="shared" si="115"/>
        <v/>
      </c>
      <c r="B692" s="383" t="str">
        <f t="shared" si="118"/>
        <v/>
      </c>
      <c r="C692" s="236"/>
      <c r="D692" s="282"/>
      <c r="E692" s="384" t="str">
        <f t="shared" si="116"/>
        <v/>
      </c>
      <c r="F692" s="388"/>
      <c r="G692" s="243"/>
      <c r="H692" s="244"/>
      <c r="I692" s="243"/>
      <c r="J692" s="244"/>
      <c r="K692" s="244"/>
      <c r="L692" s="244"/>
      <c r="M692" s="244"/>
      <c r="N692" s="290"/>
      <c r="O692" s="391" t="str">
        <f>IF(ISBLANK(L693),"",IF(OR(ISBLANK(VLOOKUP(L693&amp;"-"&amp;E693,'Np Quality'!A:M,6,FALSE)),ISERROR(VLOOKUP(L693&amp;"-"&amp;E693,'Np Quality'!A:M,6,FALSE))),"-",VLOOKUP(L693&amp;"-"&amp;E693,'Np Quality'!A:M,6,FALSE)))</f>
        <v/>
      </c>
      <c r="P692" s="391" t="str">
        <f>IF(ISBLANK(L792),"",IF(OR(ISBLANK(VLOOKUP(L792&amp;"-"&amp;E792,'Np Quality'!A:M,7,FALSE)),ISERROR(VLOOKUP(L792&amp;"-"&amp;E792,'Np Quality'!A:M,7,FALSE))),"-",VLOOKUP(L792&amp;"-"&amp;E792,'Np Quality'!A:M,7,FALSE)))</f>
        <v/>
      </c>
      <c r="Q692" s="391" t="str">
        <f>IF(ISBLANK(L692),"",IF(OR(ISBLANK(VLOOKUP(L692&amp;"-"&amp;E692,'Np Quality'!A:M,8,FALSE)),ISERROR(VLOOKUP(L692&amp;"-"&amp;E692,'Np Quality'!A:M,8,FALSE))),"-",VLOOKUP(L692&amp;"-"&amp;E692,'Np Quality'!A:M,8,FALSE)))</f>
        <v/>
      </c>
      <c r="R692" s="283" t="str">
        <f>IF(ISBLANK(L692),"",IF(OR(ISBLANK(VLOOKUP(L692&amp;"-"&amp;E692,'Np Quality'!A:M,9,FALSE)),ISERROR(VLOOKUP(L692&amp;"-"&amp;E692,'Np Quality'!A:M,9,FALSE))),"-",VLOOKUP(L692&amp;"-"&amp;E692,'Np Quality'!A:M,9,FALSE)))</f>
        <v/>
      </c>
      <c r="S692" s="394"/>
      <c r="T692" s="395" t="str">
        <f t="shared" si="117"/>
        <v/>
      </c>
      <c r="U692" s="395" t="str">
        <f t="shared" si="113"/>
        <v/>
      </c>
      <c r="V692" s="396"/>
      <c r="W692" s="282"/>
    </row>
    <row r="693" spans="1:23">
      <c r="A693" s="382" t="str">
        <f t="shared" si="115"/>
        <v/>
      </c>
      <c r="B693" s="383" t="str">
        <f t="shared" si="118"/>
        <v/>
      </c>
      <c r="C693" s="236"/>
      <c r="D693" s="282"/>
      <c r="E693" s="384" t="str">
        <f t="shared" si="116"/>
        <v/>
      </c>
      <c r="F693" s="388"/>
      <c r="G693" s="243"/>
      <c r="H693" s="244"/>
      <c r="I693" s="243"/>
      <c r="J693" s="244"/>
      <c r="K693" s="244"/>
      <c r="L693" s="244"/>
      <c r="M693" s="244"/>
      <c r="N693" s="290"/>
      <c r="O693" s="391" t="str">
        <f>IF(ISBLANK(L693),"",IF(OR(ISBLANK(VLOOKUP(L693&amp;"-"&amp;E693,'Np Quality'!A:M,6,FALSE)),ISERROR(VLOOKUP(L693&amp;"-"&amp;E693,'Np Quality'!A:M,6,FALSE))),"-",VLOOKUP(L693&amp;"-"&amp;E693,'Np Quality'!A:M,6,FALSE)))</f>
        <v/>
      </c>
      <c r="P693" s="391" t="str">
        <f>IF(ISBLANK(L794),"",IF(OR(ISBLANK(VLOOKUP(L794&amp;"-"&amp;E794,'Np Quality'!A:M,7,FALSE)),ISERROR(VLOOKUP(L794&amp;"-"&amp;E794,'Np Quality'!A:M,7,FALSE))),"-",VLOOKUP(L794&amp;"-"&amp;E794,'Np Quality'!A:M,7,FALSE)))</f>
        <v/>
      </c>
      <c r="Q693" s="391" t="str">
        <f>IF(ISBLANK(L693),"",IF(OR(ISBLANK(VLOOKUP(L693&amp;"-"&amp;E693,'Np Quality'!A:M,8,FALSE)),ISERROR(VLOOKUP(L693&amp;"-"&amp;E693,'Np Quality'!A:M,8,FALSE))),"-",VLOOKUP(L693&amp;"-"&amp;E693,'Np Quality'!A:M,8,FALSE)))</f>
        <v/>
      </c>
      <c r="R693" s="283" t="str">
        <f>IF(ISBLANK(L693),"",IF(OR(ISBLANK(VLOOKUP(L693&amp;"-"&amp;E693,'Np Quality'!A:M,9,FALSE)),ISERROR(VLOOKUP(L693&amp;"-"&amp;E693,'Np Quality'!A:M,9,FALSE))),"-",VLOOKUP(L693&amp;"-"&amp;E693,'Np Quality'!A:M,9,FALSE)))</f>
        <v/>
      </c>
      <c r="S693" s="394"/>
      <c r="T693" s="395" t="str">
        <f t="shared" si="117"/>
        <v/>
      </c>
      <c r="U693" s="395" t="str">
        <f t="shared" si="113"/>
        <v/>
      </c>
      <c r="V693" s="396"/>
      <c r="W693" s="282"/>
    </row>
    <row r="694" spans="1:23">
      <c r="A694" s="382" t="str">
        <f t="shared" si="115"/>
        <v/>
      </c>
      <c r="B694" s="383" t="str">
        <f t="shared" si="118"/>
        <v/>
      </c>
      <c r="C694" s="236"/>
      <c r="D694" s="282"/>
      <c r="E694" s="384" t="str">
        <f t="shared" si="116"/>
        <v/>
      </c>
      <c r="F694" s="388"/>
      <c r="G694" s="243"/>
      <c r="H694" s="244"/>
      <c r="I694" s="243"/>
      <c r="J694" s="244"/>
      <c r="K694" s="244"/>
      <c r="L694" s="244"/>
      <c r="M694" s="244"/>
      <c r="N694" s="290"/>
      <c r="O694" s="391" t="str">
        <f>IF(ISBLANK(L694),"",IF(OR(ISBLANK(VLOOKUP(L694&amp;"-"&amp;E694,'Np Quality'!A:M,6,FALSE)),ISERROR(VLOOKUP(L694&amp;"-"&amp;E694,'Np Quality'!A:M,6,FALSE))),"-",VLOOKUP(L694&amp;"-"&amp;E694,'Np Quality'!A:M,6,FALSE)))</f>
        <v/>
      </c>
      <c r="P694" s="391" t="str">
        <f>IF(ISBLANK(L794),"",IF(OR(ISBLANK(VLOOKUP(L794&amp;"-"&amp;E794,'Np Quality'!A:M,7,FALSE)),ISERROR(VLOOKUP(L794&amp;"-"&amp;E794,'Np Quality'!A:M,7,FALSE))),"-",VLOOKUP(L794&amp;"-"&amp;E794,'Np Quality'!A:M,7,FALSE)))</f>
        <v/>
      </c>
      <c r="Q694" s="391" t="str">
        <f>IF(ISBLANK(L695),"",IF(OR(ISBLANK(VLOOKUP(L695&amp;"-"&amp;E695,'Np Quality'!A:M,8,FALSE)),ISERROR(VLOOKUP(L695&amp;"-"&amp;E695,'Np Quality'!A:M,8,FALSE))),"-",VLOOKUP(L695&amp;"-"&amp;E695,'Np Quality'!A:M,8,FALSE)))</f>
        <v/>
      </c>
      <c r="R694" s="283" t="str">
        <f>IF(ISBLANK(L694),"",IF(OR(ISBLANK(VLOOKUP(L694&amp;"-"&amp;E694,'Np Quality'!A:M,9,FALSE)),ISERROR(VLOOKUP(L694&amp;"-"&amp;E694,'Np Quality'!A:M,9,FALSE))),"-",VLOOKUP(L694&amp;"-"&amp;E694,'Np Quality'!A:M,9,FALSE)))</f>
        <v/>
      </c>
      <c r="S694" s="394"/>
      <c r="T694" s="395" t="str">
        <f t="shared" si="117"/>
        <v/>
      </c>
      <c r="U694" s="395" t="str">
        <f t="shared" si="113"/>
        <v/>
      </c>
      <c r="V694" s="396"/>
      <c r="W694" s="282"/>
    </row>
    <row r="695" spans="1:23">
      <c r="A695" s="382" t="str">
        <f t="shared" si="115"/>
        <v/>
      </c>
      <c r="B695" s="383" t="str">
        <f t="shared" si="118"/>
        <v/>
      </c>
      <c r="C695" s="236"/>
      <c r="D695" s="282"/>
      <c r="E695" s="384" t="str">
        <f t="shared" si="116"/>
        <v/>
      </c>
      <c r="F695" s="388"/>
      <c r="G695" s="243"/>
      <c r="H695" s="244"/>
      <c r="I695" s="243"/>
      <c r="J695" s="244"/>
      <c r="K695" s="244"/>
      <c r="L695" s="244"/>
      <c r="M695" s="244"/>
      <c r="N695" s="290"/>
      <c r="O695" s="391" t="str">
        <f>IF(ISBLANK(L695),"",IF(OR(ISBLANK(VLOOKUP(L695&amp;"-"&amp;E695,'Np Quality'!A:M,6,FALSE)),ISERROR(VLOOKUP(L695&amp;"-"&amp;E695,'Np Quality'!A:M,6,FALSE))),"-",VLOOKUP(L695&amp;"-"&amp;E695,'Np Quality'!A:M,6,FALSE)))</f>
        <v/>
      </c>
      <c r="P695" s="391" t="str">
        <f>IF(ISBLANK(L795),"",IF(OR(ISBLANK(VLOOKUP(L795&amp;"-"&amp;E795,'Np Quality'!A:M,7,FALSE)),ISERROR(VLOOKUP(L795&amp;"-"&amp;E795,'Np Quality'!A:M,7,FALSE))),"-",VLOOKUP(L795&amp;"-"&amp;E795,'Np Quality'!A:M,7,FALSE)))</f>
        <v/>
      </c>
      <c r="Q695" s="391" t="str">
        <f>IF(ISBLANK(L695),"",IF(OR(ISBLANK(VLOOKUP(L695&amp;"-"&amp;E695,'Np Quality'!A:M,8,FALSE)),ISERROR(VLOOKUP(L695&amp;"-"&amp;E695,'Np Quality'!A:M,8,FALSE))),"-",VLOOKUP(L695&amp;"-"&amp;E695,'Np Quality'!A:M,8,FALSE)))</f>
        <v/>
      </c>
      <c r="R695" s="283" t="str">
        <f>IF(ISBLANK(L696),"",IF(OR(ISBLANK(VLOOKUP(L696&amp;"-"&amp;E696,'Np Quality'!A:M,9,FALSE)),ISERROR(VLOOKUP(L696&amp;"-"&amp;E696,'Np Quality'!A:M,9,FALSE))),"-",VLOOKUP(L696&amp;"-"&amp;E696,'Np Quality'!A:M,9,FALSE)))</f>
        <v/>
      </c>
      <c r="S695" s="394"/>
      <c r="T695" s="395" t="str">
        <f t="shared" si="117"/>
        <v/>
      </c>
      <c r="U695" s="395" t="str">
        <f t="shared" si="113"/>
        <v/>
      </c>
      <c r="V695" s="396"/>
      <c r="W695" s="282"/>
    </row>
    <row r="696" spans="1:23">
      <c r="A696" s="382" t="str">
        <f t="shared" si="115"/>
        <v/>
      </c>
      <c r="B696" s="383" t="str">
        <f t="shared" si="118"/>
        <v/>
      </c>
      <c r="C696" s="236"/>
      <c r="D696" s="282"/>
      <c r="E696" s="384" t="str">
        <f t="shared" si="116"/>
        <v/>
      </c>
      <c r="F696" s="388"/>
      <c r="G696" s="243"/>
      <c r="H696" s="244"/>
      <c r="I696" s="243"/>
      <c r="J696" s="244"/>
      <c r="K696" s="244"/>
      <c r="L696" s="244"/>
      <c r="M696" s="244"/>
      <c r="N696" s="290"/>
      <c r="O696" s="391" t="str">
        <f>IF(ISBLANK(L696),"",IF(OR(ISBLANK(VLOOKUP(L696&amp;"-"&amp;E696,'Np Quality'!A:M,6,FALSE)),ISERROR(VLOOKUP(L696&amp;"-"&amp;E696,'Np Quality'!A:M,6,FALSE))),"-",VLOOKUP(L696&amp;"-"&amp;E696,'Np Quality'!A:M,6,FALSE)))</f>
        <v/>
      </c>
      <c r="P696" s="391" t="str">
        <f>IF(ISBLANK(L796),"",IF(OR(ISBLANK(VLOOKUP(L796&amp;"-"&amp;E796,'Np Quality'!A:M,7,FALSE)),ISERROR(VLOOKUP(L796&amp;"-"&amp;E796,'Np Quality'!A:M,7,FALSE))),"-",VLOOKUP(L796&amp;"-"&amp;E796,'Np Quality'!A:M,7,FALSE)))</f>
        <v/>
      </c>
      <c r="Q696" s="391" t="str">
        <f>IF(ISBLANK(L696),"",IF(OR(ISBLANK(VLOOKUP(L696&amp;"-"&amp;E696,'Np Quality'!A:M,8,FALSE)),ISERROR(VLOOKUP(L696&amp;"-"&amp;E696,'Np Quality'!A:M,8,FALSE))),"-",VLOOKUP(L696&amp;"-"&amp;E696,'Np Quality'!A:M,8,FALSE)))</f>
        <v/>
      </c>
      <c r="R696" s="283" t="str">
        <f>IF(ISBLANK(L696),"",IF(OR(ISBLANK(VLOOKUP(L696&amp;"-"&amp;E696,'Np Quality'!A:M,9,FALSE)),ISERROR(VLOOKUP(L696&amp;"-"&amp;E696,'Np Quality'!A:M,9,FALSE))),"-",VLOOKUP(L696&amp;"-"&amp;E696,'Np Quality'!A:M,9,FALSE)))</f>
        <v/>
      </c>
      <c r="S696" s="394"/>
      <c r="T696" s="395" t="str">
        <f t="shared" si="117"/>
        <v/>
      </c>
      <c r="U696" s="395" t="str">
        <f t="shared" si="113"/>
        <v/>
      </c>
      <c r="V696" s="396"/>
      <c r="W696" s="282"/>
    </row>
    <row r="697" spans="1:23">
      <c r="A697" s="382" t="str">
        <f t="shared" si="115"/>
        <v/>
      </c>
      <c r="B697" s="383" t="str">
        <f t="shared" si="118"/>
        <v/>
      </c>
      <c r="C697" s="236"/>
      <c r="D697" s="282"/>
      <c r="E697" s="384" t="str">
        <f t="shared" si="116"/>
        <v/>
      </c>
      <c r="F697" s="388"/>
      <c r="G697" s="243"/>
      <c r="H697" s="244"/>
      <c r="I697" s="243"/>
      <c r="J697" s="244"/>
      <c r="K697" s="244"/>
      <c r="L697" s="244"/>
      <c r="M697" s="244"/>
      <c r="N697" s="290"/>
      <c r="O697" s="391" t="str">
        <f>IF(ISBLANK(L697),"",IF(OR(ISBLANK(VLOOKUP(L697&amp;"-"&amp;E697,'Np Quality'!A:M,6,FALSE)),ISERROR(VLOOKUP(L697&amp;"-"&amp;E697,'Np Quality'!A:M,6,FALSE))),"-",VLOOKUP(L697&amp;"-"&amp;E697,'Np Quality'!A:M,6,FALSE)))</f>
        <v/>
      </c>
      <c r="P697" s="391" t="str">
        <f>IF(ISBLANK(L697),"",IF(OR(ISBLANK(VLOOKUP(L697&amp;"-"&amp;E697,'Np Quality'!A:M,7,FALSE)),ISERROR(VLOOKUP(L697&amp;"-"&amp;E697,'Np Quality'!A:M,7,FALSE))),"-",VLOOKUP(L697&amp;"-"&amp;E697,'Np Quality'!A:M,7,FALSE)))</f>
        <v/>
      </c>
      <c r="Q697" s="391" t="str">
        <f>IF(ISBLANK(L797),"",IF(OR(ISBLANK(VLOOKUP(L797&amp;"-"&amp;E797,'Np Quality'!A:M,8,FALSE)),ISERROR(VLOOKUP(L797&amp;"-"&amp;E797,'Np Quality'!A:M,8,FALSE))),"-",VLOOKUP(L797&amp;"-"&amp;E797,'Np Quality'!A:M,8,FALSE)))</f>
        <v/>
      </c>
      <c r="R697" s="283" t="str">
        <f>IF(ISBLANK(L697),"",IF(OR(ISBLANK(VLOOKUP(L697&amp;"-"&amp;E697,'Np Quality'!A:M,9,FALSE)),ISERROR(VLOOKUP(L697&amp;"-"&amp;E697,'Np Quality'!A:M,9,FALSE))),"-",VLOOKUP(L697&amp;"-"&amp;E697,'Np Quality'!A:M,9,FALSE)))</f>
        <v/>
      </c>
      <c r="S697" s="394"/>
      <c r="T697" s="395" t="str">
        <f t="shared" si="117"/>
        <v/>
      </c>
      <c r="U697" s="395" t="str">
        <f t="shared" si="113"/>
        <v/>
      </c>
      <c r="V697" s="396"/>
      <c r="W697" s="282"/>
    </row>
    <row r="698" spans="1:23">
      <c r="A698" s="382" t="str">
        <f t="shared" si="115"/>
        <v/>
      </c>
      <c r="B698" s="383" t="str">
        <f t="shared" si="118"/>
        <v/>
      </c>
      <c r="C698" s="236"/>
      <c r="D698" s="282"/>
      <c r="E698" s="384" t="str">
        <f t="shared" si="116"/>
        <v/>
      </c>
      <c r="F698" s="388"/>
      <c r="G698" s="243"/>
      <c r="H698" s="244"/>
      <c r="I698" s="243"/>
      <c r="J698" s="244"/>
      <c r="K698" s="244"/>
      <c r="L698" s="244"/>
      <c r="M698" s="244"/>
      <c r="N698" s="290"/>
      <c r="O698" s="391" t="str">
        <f>IF(ISBLANK(L698),"",IF(OR(ISBLANK(VLOOKUP(L698&amp;"-"&amp;E698,'Np Quality'!A:M,6,FALSE)),ISERROR(VLOOKUP(L698&amp;"-"&amp;E698,'Np Quality'!A:M,6,FALSE))),"-",VLOOKUP(L698&amp;"-"&amp;E698,'Np Quality'!A:M,6,FALSE)))</f>
        <v/>
      </c>
      <c r="P698" s="391" t="str">
        <f>IF(ISBLANK(L698),"",IF(OR(ISBLANK(VLOOKUP(L698&amp;"-"&amp;E698,'Np Quality'!A:M,7,FALSE)),ISERROR(VLOOKUP(L698&amp;"-"&amp;E698,'Np Quality'!A:M,7,FALSE))),"-",VLOOKUP(L698&amp;"-"&amp;E698,'Np Quality'!A:M,7,FALSE)))</f>
        <v/>
      </c>
      <c r="Q698" s="391" t="str">
        <f>IF(ISBLANK(L798),"",IF(OR(ISBLANK(VLOOKUP(L798&amp;"-"&amp;E798,'Np Quality'!A:M,8,FALSE)),ISERROR(VLOOKUP(L798&amp;"-"&amp;E798,'Np Quality'!A:M,8,FALSE))),"-",VLOOKUP(L798&amp;"-"&amp;E798,'Np Quality'!A:M,8,FALSE)))</f>
        <v/>
      </c>
      <c r="R698" s="283" t="str">
        <f>IF(ISBLANK(L698),"",IF(OR(ISBLANK(VLOOKUP(L698&amp;"-"&amp;E698,'Np Quality'!A:M,9,FALSE)),ISERROR(VLOOKUP(L698&amp;"-"&amp;E698,'Np Quality'!A:M,9,FALSE))),"-",VLOOKUP(L698&amp;"-"&amp;E698,'Np Quality'!A:M,9,FALSE)))</f>
        <v/>
      </c>
      <c r="S698" s="394"/>
      <c r="T698" s="395" t="str">
        <f t="shared" si="117"/>
        <v/>
      </c>
      <c r="U698" s="395" t="str">
        <f t="shared" si="113"/>
        <v/>
      </c>
      <c r="V698" s="396"/>
      <c r="W698" s="282"/>
    </row>
    <row r="699" spans="1:23">
      <c r="A699" s="382" t="str">
        <f t="shared" si="115"/>
        <v/>
      </c>
      <c r="B699" s="383" t="str">
        <f t="shared" si="118"/>
        <v/>
      </c>
      <c r="C699" s="236"/>
      <c r="D699" s="282"/>
      <c r="E699" s="384" t="str">
        <f t="shared" si="116"/>
        <v/>
      </c>
      <c r="F699" s="388"/>
      <c r="G699" s="243"/>
      <c r="H699" s="244"/>
      <c r="I699" s="243"/>
      <c r="J699" s="244"/>
      <c r="K699" s="244"/>
      <c r="L699" s="244"/>
      <c r="M699" s="244"/>
      <c r="N699" s="290"/>
      <c r="O699" s="391" t="str">
        <f>IF(ISBLANK(L699),"",IF(OR(ISBLANK(VLOOKUP(L699&amp;"-"&amp;E699,'Np Quality'!A:M,6,FALSE)),ISERROR(VLOOKUP(L699&amp;"-"&amp;E699,'Np Quality'!A:M,6,FALSE))),"-",VLOOKUP(L699&amp;"-"&amp;E699,'Np Quality'!A:M,6,FALSE)))</f>
        <v/>
      </c>
      <c r="P699" s="391" t="str">
        <f>IF(ISBLANK(L699),"",IF(OR(ISBLANK(VLOOKUP(L699&amp;"-"&amp;E699,'Np Quality'!A:M,7,FALSE)),ISERROR(VLOOKUP(L699&amp;"-"&amp;E699,'Np Quality'!A:M,7,FALSE))),"-",VLOOKUP(L699&amp;"-"&amp;E699,'Np Quality'!A:M,7,FALSE)))</f>
        <v/>
      </c>
      <c r="Q699" s="391" t="str">
        <f>IF(ISBLANK(L799),"",IF(OR(ISBLANK(VLOOKUP(L799&amp;"-"&amp;E799,'Np Quality'!A:M,8,FALSE)),ISERROR(VLOOKUP(L799&amp;"-"&amp;E799,'Np Quality'!A:M,8,FALSE))),"-",VLOOKUP(L799&amp;"-"&amp;E799,'Np Quality'!A:M,8,FALSE)))</f>
        <v/>
      </c>
      <c r="R699" s="283" t="str">
        <f>IF(ISBLANK(L699),"",IF(OR(ISBLANK(VLOOKUP(L699&amp;"-"&amp;E699,'Np Quality'!A:M,9,FALSE)),ISERROR(VLOOKUP(L699&amp;"-"&amp;E699,'Np Quality'!A:M,9,FALSE))),"-",VLOOKUP(L699&amp;"-"&amp;E699,'Np Quality'!A:M,9,FALSE)))</f>
        <v/>
      </c>
      <c r="S699" s="394"/>
      <c r="T699" s="395" t="str">
        <f t="shared" si="117"/>
        <v/>
      </c>
      <c r="U699" s="395" t="str">
        <f t="shared" si="113"/>
        <v/>
      </c>
      <c r="V699" s="396"/>
      <c r="W699" s="282"/>
    </row>
    <row r="700" spans="1:23">
      <c r="A700" s="382" t="str">
        <f t="shared" si="115"/>
        <v/>
      </c>
      <c r="B700" s="383" t="str">
        <f t="shared" si="118"/>
        <v/>
      </c>
      <c r="C700" s="236"/>
      <c r="D700" s="282"/>
      <c r="E700" s="384" t="str">
        <f t="shared" si="116"/>
        <v/>
      </c>
      <c r="F700" s="388"/>
      <c r="G700" s="243"/>
      <c r="H700" s="244"/>
      <c r="I700" s="243"/>
      <c r="J700" s="244"/>
      <c r="K700" s="244"/>
      <c r="L700" s="244"/>
      <c r="M700" s="244"/>
      <c r="N700" s="290"/>
      <c r="O700" s="391" t="str">
        <f>IF(ISBLANK(L700),"",IF(OR(ISBLANK(VLOOKUP(L700&amp;"-"&amp;E700,'Np Quality'!A:M,6,FALSE)),ISERROR(VLOOKUP(L700&amp;"-"&amp;E700,'Np Quality'!A:M,6,FALSE))),"-",VLOOKUP(L700&amp;"-"&amp;E700,'Np Quality'!A:M,6,FALSE)))</f>
        <v/>
      </c>
      <c r="P700" s="391" t="str">
        <f>IF(ISBLANK(L700),"",IF(OR(ISBLANK(VLOOKUP(L700&amp;"-"&amp;E700,'Np Quality'!A:M,7,FALSE)),ISERROR(VLOOKUP(L700&amp;"-"&amp;E700,'Np Quality'!A:M,7,FALSE))),"-",VLOOKUP(L700&amp;"-"&amp;E700,'Np Quality'!A:M,7,FALSE)))</f>
        <v/>
      </c>
      <c r="Q700" s="391" t="str">
        <f>IF(ISBLANK(L800),"",IF(OR(ISBLANK(VLOOKUP(L800&amp;"-"&amp;E800,'Np Quality'!A:M,8,FALSE)),ISERROR(VLOOKUP(L800&amp;"-"&amp;E800,'Np Quality'!A:M,8,FALSE))),"-",VLOOKUP(L800&amp;"-"&amp;E800,'Np Quality'!A:M,8,FALSE)))</f>
        <v/>
      </c>
      <c r="R700" s="283" t="str">
        <f>IF(ISBLANK(L700),"",IF(OR(ISBLANK(VLOOKUP(L700&amp;"-"&amp;E700,'Np Quality'!A:M,9,FALSE)),ISERROR(VLOOKUP(L700&amp;"-"&amp;E700,'Np Quality'!A:M,9,FALSE))),"-",VLOOKUP(L700&amp;"-"&amp;E700,'Np Quality'!A:M,9,FALSE)))</f>
        <v/>
      </c>
      <c r="S700" s="394"/>
      <c r="T700" s="395" t="str">
        <f t="shared" si="117"/>
        <v/>
      </c>
      <c r="U700" s="395" t="str">
        <f t="shared" si="113"/>
        <v/>
      </c>
      <c r="V700" s="396"/>
      <c r="W700" s="282"/>
    </row>
    <row r="701" spans="1:23">
      <c r="A701" s="382" t="str">
        <f t="shared" si="115"/>
        <v/>
      </c>
      <c r="B701" s="383" t="str">
        <f t="shared" si="118"/>
        <v/>
      </c>
      <c r="C701" s="236"/>
      <c r="D701" s="282"/>
      <c r="E701" s="384" t="str">
        <f t="shared" si="116"/>
        <v/>
      </c>
      <c r="F701" s="388"/>
      <c r="G701" s="243"/>
      <c r="H701" s="244"/>
      <c r="I701" s="243"/>
      <c r="J701" s="244"/>
      <c r="K701" s="244"/>
      <c r="L701" s="244"/>
      <c r="M701" s="244"/>
      <c r="N701" s="290"/>
      <c r="O701" s="391" t="str">
        <f>IF(ISBLANK(L701),"",IF(OR(ISBLANK(VLOOKUP(L701&amp;"-"&amp;E701,'Np Quality'!A:M,6,FALSE)),ISERROR(VLOOKUP(L701&amp;"-"&amp;E701,'Np Quality'!A:M,6,FALSE))),"-",VLOOKUP(L701&amp;"-"&amp;E701,'Np Quality'!A:M,6,FALSE)))</f>
        <v/>
      </c>
      <c r="P701" s="391" t="str">
        <f>IF(ISBLANK(L701),"",IF(OR(ISBLANK(VLOOKUP(L701&amp;"-"&amp;E701,'Np Quality'!A:M,7,FALSE)),ISERROR(VLOOKUP(L701&amp;"-"&amp;E701,'Np Quality'!A:M,7,FALSE))),"-",VLOOKUP(L701&amp;"-"&amp;E701,'Np Quality'!A:M,7,FALSE)))</f>
        <v/>
      </c>
      <c r="Q701" s="391" t="str">
        <f>IF(ISBLANK(L801),"",IF(OR(ISBLANK(VLOOKUP(L801&amp;"-"&amp;E801,'Np Quality'!A:M,8,FALSE)),ISERROR(VLOOKUP(L801&amp;"-"&amp;E801,'Np Quality'!A:M,8,FALSE))),"-",VLOOKUP(L801&amp;"-"&amp;E801,'Np Quality'!A:M,8,FALSE)))</f>
        <v/>
      </c>
      <c r="R701" s="283" t="str">
        <f>IF(ISBLANK(L701),"",IF(OR(ISBLANK(VLOOKUP(L701&amp;"-"&amp;E701,'Np Quality'!A:M,9,FALSE)),ISERROR(VLOOKUP(L701&amp;"-"&amp;E701,'Np Quality'!A:M,9,FALSE))),"-",VLOOKUP(L701&amp;"-"&amp;E701,'Np Quality'!A:M,9,FALSE)))</f>
        <v/>
      </c>
      <c r="S701" s="394"/>
      <c r="T701" s="395" t="str">
        <f t="shared" si="117"/>
        <v/>
      </c>
      <c r="U701" s="395" t="str">
        <f t="shared" si="113"/>
        <v/>
      </c>
      <c r="V701" s="396"/>
      <c r="W701" s="282"/>
    </row>
    <row r="702" spans="1:23">
      <c r="A702" s="382" t="str">
        <f t="shared" si="115"/>
        <v/>
      </c>
      <c r="B702" s="383" t="str">
        <f t="shared" si="118"/>
        <v/>
      </c>
      <c r="C702" s="236"/>
      <c r="D702" s="282"/>
      <c r="E702" s="384" t="str">
        <f t="shared" si="116"/>
        <v/>
      </c>
      <c r="F702" s="388"/>
      <c r="G702" s="243"/>
      <c r="H702" s="244"/>
      <c r="I702" s="243"/>
      <c r="J702" s="244"/>
      <c r="K702" s="244"/>
      <c r="L702" s="244"/>
      <c r="M702" s="244"/>
      <c r="N702" s="290"/>
      <c r="O702" s="391" t="str">
        <f>IF(ISBLANK(L703),"",IF(OR(ISBLANK(VLOOKUP(L703&amp;"-"&amp;E703,'Np Quality'!A:M,6,FALSE)),ISERROR(VLOOKUP(L703&amp;"-"&amp;E703,'Np Quality'!A:M,6,FALSE))),"-",VLOOKUP(L703&amp;"-"&amp;E703,'Np Quality'!A:M,6,FALSE)))</f>
        <v/>
      </c>
      <c r="P702" s="391" t="str">
        <f>IF(ISBLANK(L702),"",IF(OR(ISBLANK(VLOOKUP(L702&amp;"-"&amp;E702,'Np Quality'!A:M,7,FALSE)),ISERROR(VLOOKUP(L702&amp;"-"&amp;E702,'Np Quality'!A:M,7,FALSE))),"-",VLOOKUP(L702&amp;"-"&amp;E702,'Np Quality'!A:M,7,FALSE)))</f>
        <v/>
      </c>
      <c r="Q702" s="391" t="str">
        <f>IF(ISBLANK(L802),"",IF(OR(ISBLANK(VLOOKUP(L802&amp;"-"&amp;E802,'Np Quality'!A:M,8,FALSE)),ISERROR(VLOOKUP(L802&amp;"-"&amp;E802,'Np Quality'!A:M,8,FALSE))),"-",VLOOKUP(L802&amp;"-"&amp;E802,'Np Quality'!A:M,8,FALSE)))</f>
        <v/>
      </c>
      <c r="R702" s="283" t="str">
        <f>IF(ISBLANK(L702),"",IF(OR(ISBLANK(VLOOKUP(L702&amp;"-"&amp;E702,'Np Quality'!A:M,9,FALSE)),ISERROR(VLOOKUP(L702&amp;"-"&amp;E702,'Np Quality'!A:M,9,FALSE))),"-",VLOOKUP(L702&amp;"-"&amp;E702,'Np Quality'!A:M,9,FALSE)))</f>
        <v/>
      </c>
      <c r="S702" s="394"/>
      <c r="T702" s="395" t="str">
        <f>IF(ISNUMBER(B702),CHOOSE(B702,L702,L702&amp;","&amp;L703,L702&amp;","&amp;L703&amp;","&amp;L704,L702&amp;","&amp;L703&amp;","&amp;L704&amp;","&amp;L706),"")</f>
        <v/>
      </c>
      <c r="U702" s="395" t="str">
        <f t="shared" si="113"/>
        <v/>
      </c>
      <c r="V702" s="396"/>
      <c r="W702" s="282"/>
    </row>
    <row r="703" spans="1:23">
      <c r="A703" s="382" t="str">
        <f t="shared" si="115"/>
        <v/>
      </c>
      <c r="B703" s="383" t="str">
        <f t="shared" si="118"/>
        <v/>
      </c>
      <c r="C703" s="236"/>
      <c r="D703" s="282"/>
      <c r="E703" s="384" t="str">
        <f t="shared" si="116"/>
        <v/>
      </c>
      <c r="F703" s="388"/>
      <c r="G703" s="243"/>
      <c r="H703" s="244"/>
      <c r="I703" s="243"/>
      <c r="J703" s="244"/>
      <c r="K703" s="244"/>
      <c r="L703" s="244"/>
      <c r="M703" s="244"/>
      <c r="N703" s="290"/>
      <c r="O703" s="391" t="str">
        <f>IF(ISBLANK(L703),"",IF(OR(ISBLANK(VLOOKUP(L703&amp;"-"&amp;E703,'Np Quality'!A:M,6,FALSE)),ISERROR(VLOOKUP(L703&amp;"-"&amp;E703,'Np Quality'!A:M,6,FALSE))),"-",VLOOKUP(L703&amp;"-"&amp;E703,'Np Quality'!A:M,6,FALSE)))</f>
        <v/>
      </c>
      <c r="P703" s="391" t="str">
        <f>IF(ISBLANK(L704),"",IF(OR(ISBLANK(VLOOKUP(L704&amp;"-"&amp;E704,'Np Quality'!A:M,7,FALSE)),ISERROR(VLOOKUP(L704&amp;"-"&amp;E704,'Np Quality'!A:M,7,FALSE))),"-",VLOOKUP(L704&amp;"-"&amp;E704,'Np Quality'!A:M,7,FALSE)))</f>
        <v/>
      </c>
      <c r="Q703" s="391" t="str">
        <f>IF(ISBLANK(L803),"",IF(OR(ISBLANK(VLOOKUP(L803&amp;"-"&amp;E803,'Np Quality'!A:M,8,FALSE)),ISERROR(VLOOKUP(L803&amp;"-"&amp;E803,'Np Quality'!A:M,8,FALSE))),"-",VLOOKUP(L803&amp;"-"&amp;E803,'Np Quality'!A:M,8,FALSE)))</f>
        <v/>
      </c>
      <c r="R703" s="283" t="str">
        <f>IF(ISBLANK(L703),"",IF(OR(ISBLANK(VLOOKUP(L703&amp;"-"&amp;E703,'Np Quality'!A:M,9,FALSE)),ISERROR(VLOOKUP(L703&amp;"-"&amp;E703,'Np Quality'!A:M,9,FALSE))),"-",VLOOKUP(L703&amp;"-"&amp;E703,'Np Quality'!A:M,9,FALSE)))</f>
        <v/>
      </c>
      <c r="S703" s="394"/>
      <c r="T703" s="395" t="str">
        <f>IF(ISNUMBER(B703),CHOOSE(B703,L703,L703&amp;","&amp;L704,L703&amp;","&amp;L704&amp;","&amp;L706,L703&amp;","&amp;L704&amp;","&amp;L706&amp;","&amp;L707),"")</f>
        <v/>
      </c>
      <c r="U703" s="395" t="str">
        <f t="shared" si="113"/>
        <v/>
      </c>
      <c r="V703" s="396"/>
      <c r="W703" s="282"/>
    </row>
    <row r="704" spans="1:23">
      <c r="A704" s="382" t="str">
        <f t="shared" si="115"/>
        <v/>
      </c>
      <c r="B704" s="383" t="str">
        <f t="shared" si="118"/>
        <v/>
      </c>
      <c r="C704" s="236"/>
      <c r="D704" s="282"/>
      <c r="E704" s="384" t="str">
        <f t="shared" si="116"/>
        <v/>
      </c>
      <c r="F704" s="388"/>
      <c r="G704" s="243"/>
      <c r="H704" s="244"/>
      <c r="I704" s="243"/>
      <c r="J704" s="244"/>
      <c r="K704" s="244"/>
      <c r="L704" s="244"/>
      <c r="M704" s="244"/>
      <c r="N704" s="290"/>
      <c r="O704" s="391" t="str">
        <f>IF(ISBLANK(L704),"",IF(OR(ISBLANK(VLOOKUP(L704&amp;"-"&amp;E704,'Np Quality'!A:M,6,FALSE)),ISERROR(VLOOKUP(L704&amp;"-"&amp;E704,'Np Quality'!A:M,6,FALSE))),"-",VLOOKUP(L704&amp;"-"&amp;E704,'Np Quality'!A:M,6,FALSE)))</f>
        <v/>
      </c>
      <c r="P704" s="391" t="str">
        <f>IF(ISBLANK(L704),"",IF(OR(ISBLANK(VLOOKUP(L704&amp;"-"&amp;E704,'Np Quality'!A:M,7,FALSE)),ISERROR(VLOOKUP(L704&amp;"-"&amp;E704,'Np Quality'!A:M,7,FALSE))),"-",VLOOKUP(L704&amp;"-"&amp;E704,'Np Quality'!A:M,7,FALSE)))</f>
        <v/>
      </c>
      <c r="Q704" s="391" t="str">
        <f>IF(ISBLANK(L805),"",IF(OR(ISBLANK(VLOOKUP(L805&amp;"-"&amp;E805,'Np Quality'!A:M,8,FALSE)),ISERROR(VLOOKUP(L805&amp;"-"&amp;E805,'Np Quality'!A:M,8,FALSE))),"-",VLOOKUP(L805&amp;"-"&amp;E805,'Np Quality'!A:M,8,FALSE)))</f>
        <v/>
      </c>
      <c r="R704" s="283" t="str">
        <f>IF(ISBLANK(L704),"",IF(OR(ISBLANK(VLOOKUP(L704&amp;"-"&amp;E704,'Np Quality'!A:M,9,FALSE)),ISERROR(VLOOKUP(L704&amp;"-"&amp;E704,'Np Quality'!A:M,9,FALSE))),"-",VLOOKUP(L704&amp;"-"&amp;E704,'Np Quality'!A:M,9,FALSE)))</f>
        <v/>
      </c>
      <c r="S704" s="394"/>
      <c r="T704" s="395" t="str">
        <f>IF(ISNUMBER(B704),CHOOSE(B704,L704,L704&amp;","&amp;L706,L704&amp;","&amp;L706&amp;","&amp;L707,L704&amp;","&amp;L706&amp;","&amp;L707&amp;","&amp;L708),"")</f>
        <v/>
      </c>
      <c r="U704" s="395" t="str">
        <f t="shared" ref="U704:U767" si="119">IF(ISNUMBER(B704),CHOOSE(B704,M704,M704&amp;","&amp;M705,M704&amp;","&amp;M705&amp;","&amp;M706,M704&amp;","&amp;M705&amp;","&amp;M706&amp;","&amp;M707),"")</f>
        <v/>
      </c>
      <c r="V704" s="396"/>
      <c r="W704" s="282"/>
    </row>
    <row r="705" spans="1:23">
      <c r="A705" s="382" t="str">
        <f t="shared" si="115"/>
        <v/>
      </c>
      <c r="B705" s="383" t="str">
        <f t="shared" si="118"/>
        <v/>
      </c>
      <c r="C705" s="236"/>
      <c r="D705" s="282"/>
      <c r="E705" s="384" t="str">
        <f t="shared" si="116"/>
        <v/>
      </c>
      <c r="F705" s="388"/>
      <c r="G705" s="243"/>
      <c r="H705" s="244"/>
      <c r="I705" s="243"/>
      <c r="J705" s="244"/>
      <c r="K705" s="244"/>
      <c r="L705" s="244"/>
      <c r="M705" s="244"/>
      <c r="N705" s="290"/>
      <c r="O705" s="391" t="str">
        <f>IF(ISBLANK(L705),"",IF(OR(ISBLANK(VLOOKUP(L705&amp;"-"&amp;E705,'Np Quality'!A:M,6,FALSE)),ISERROR(VLOOKUP(L705&amp;"-"&amp;E705,'Np Quality'!A:M,6,FALSE))),"-",VLOOKUP(L705&amp;"-"&amp;E705,'Np Quality'!A:M,6,FALSE)))</f>
        <v/>
      </c>
      <c r="P705" s="391" t="str">
        <f>IF(ISBLANK(L705),"",IF(OR(ISBLANK(VLOOKUP(L705&amp;"-"&amp;E705,'Np Quality'!A:M,7,FALSE)),ISERROR(VLOOKUP(L705&amp;"-"&amp;E705,'Np Quality'!A:M,7,FALSE))),"-",VLOOKUP(L705&amp;"-"&amp;E705,'Np Quality'!A:M,7,FALSE)))</f>
        <v/>
      </c>
      <c r="Q705" s="391" t="str">
        <f>IF(ISBLANK(L805),"",IF(OR(ISBLANK(VLOOKUP(L805&amp;"-"&amp;E805,'Np Quality'!A:M,8,FALSE)),ISERROR(VLOOKUP(L805&amp;"-"&amp;E805,'Np Quality'!A:M,8,FALSE))),"-",VLOOKUP(L805&amp;"-"&amp;E805,'Np Quality'!A:M,8,FALSE)))</f>
        <v/>
      </c>
      <c r="R705" s="283" t="str">
        <f>IF(ISBLANK(L706),"",IF(OR(ISBLANK(VLOOKUP(L706&amp;"-"&amp;E706,'Np Quality'!A:M,9,FALSE)),ISERROR(VLOOKUP(L706&amp;"-"&amp;E706,'Np Quality'!A:M,9,FALSE))),"-",VLOOKUP(L706&amp;"-"&amp;E706,'Np Quality'!A:M,9,FALSE)))</f>
        <v/>
      </c>
      <c r="S705" s="394"/>
      <c r="T705" s="395" t="str">
        <f>IF(ISNUMBER(B705),CHOOSE(B705,L705,L705&amp;","&amp;L707,L705&amp;","&amp;L707&amp;","&amp;L708,L705&amp;","&amp;L707&amp;","&amp;L708&amp;","&amp;L709),"")</f>
        <v/>
      </c>
      <c r="U705" s="395" t="str">
        <f t="shared" si="119"/>
        <v/>
      </c>
      <c r="V705" s="396"/>
      <c r="W705" s="282"/>
    </row>
    <row r="706" spans="1:23">
      <c r="A706" s="382" t="str">
        <f t="shared" si="115"/>
        <v/>
      </c>
      <c r="B706" s="383" t="str">
        <f>IF(AND(A706&lt;&gt;A704,A706&lt;&gt;""),COUNTIF(A:A,A706),"")</f>
        <v/>
      </c>
      <c r="C706" s="236"/>
      <c r="D706" s="282"/>
      <c r="E706" s="384" t="str">
        <f t="shared" si="116"/>
        <v/>
      </c>
      <c r="F706" s="388"/>
      <c r="G706" s="243"/>
      <c r="H706" s="244"/>
      <c r="I706" s="243"/>
      <c r="J706" s="244"/>
      <c r="K706" s="244"/>
      <c r="L706" s="244"/>
      <c r="M706" s="244"/>
      <c r="N706" s="290"/>
      <c r="O706" s="391" t="str">
        <f>IF(ISBLANK(L706),"",IF(OR(ISBLANK(VLOOKUP(L706&amp;"-"&amp;E706,'Np Quality'!A:M,6,FALSE)),ISERROR(VLOOKUP(L706&amp;"-"&amp;E706,'Np Quality'!A:M,6,FALSE))),"-",VLOOKUP(L706&amp;"-"&amp;E706,'Np Quality'!A:M,6,FALSE)))</f>
        <v/>
      </c>
      <c r="P706" s="391" t="str">
        <f>IF(ISBLANK(L706),"",IF(OR(ISBLANK(VLOOKUP(L706&amp;"-"&amp;E706,'Np Quality'!A:M,7,FALSE)),ISERROR(VLOOKUP(L706&amp;"-"&amp;E706,'Np Quality'!A:M,7,FALSE))),"-",VLOOKUP(L706&amp;"-"&amp;E706,'Np Quality'!A:M,7,FALSE)))</f>
        <v/>
      </c>
      <c r="Q706" s="391" t="str">
        <f>IF(ISBLANK(L806),"",IF(OR(ISBLANK(VLOOKUP(L806&amp;"-"&amp;E806,'Np Quality'!A:M,8,FALSE)),ISERROR(VLOOKUP(L806&amp;"-"&amp;E806,'Np Quality'!A:M,8,FALSE))),"-",VLOOKUP(L806&amp;"-"&amp;E806,'Np Quality'!A:M,8,FALSE)))</f>
        <v/>
      </c>
      <c r="R706" s="283" t="str">
        <f>IF(ISBLANK(L706),"",IF(OR(ISBLANK(VLOOKUP(L706&amp;"-"&amp;E706,'Np Quality'!A:M,9,FALSE)),ISERROR(VLOOKUP(L706&amp;"-"&amp;E706,'Np Quality'!A:M,9,FALSE))),"-",VLOOKUP(L706&amp;"-"&amp;E706,'Np Quality'!A:M,9,FALSE)))</f>
        <v/>
      </c>
      <c r="S706" s="394"/>
      <c r="T706" s="395" t="str">
        <f t="shared" si="117"/>
        <v/>
      </c>
      <c r="U706" s="395" t="str">
        <f t="shared" si="119"/>
        <v/>
      </c>
      <c r="V706" s="396"/>
      <c r="W706" s="282"/>
    </row>
    <row r="707" spans="1:23">
      <c r="A707" s="382" t="str">
        <f t="shared" si="115"/>
        <v/>
      </c>
      <c r="B707" s="383" t="str">
        <f t="shared" ref="B707:B715" si="120">IF(AND(A707&lt;&gt;A706,A707&lt;&gt;""),COUNTIF(A:A,A707),"")</f>
        <v/>
      </c>
      <c r="C707" s="236"/>
      <c r="D707" s="282"/>
      <c r="E707" s="384" t="str">
        <f t="shared" si="116"/>
        <v/>
      </c>
      <c r="F707" s="388"/>
      <c r="G707" s="243"/>
      <c r="H707" s="244"/>
      <c r="I707" s="243"/>
      <c r="J707" s="244"/>
      <c r="K707" s="244"/>
      <c r="L707" s="244"/>
      <c r="M707" s="244"/>
      <c r="N707" s="290"/>
      <c r="O707" s="391" t="str">
        <f>IF(ISBLANK(L707),"",IF(OR(ISBLANK(VLOOKUP(L707&amp;"-"&amp;E707,'Np Quality'!A:M,6,FALSE)),ISERROR(VLOOKUP(L707&amp;"-"&amp;E707,'Np Quality'!A:M,6,FALSE))),"-",VLOOKUP(L707&amp;"-"&amp;E707,'Np Quality'!A:M,6,FALSE)))</f>
        <v/>
      </c>
      <c r="P707" s="391" t="str">
        <f>IF(ISBLANK(L707),"",IF(OR(ISBLANK(VLOOKUP(L707&amp;"-"&amp;E707,'Np Quality'!A:M,7,FALSE)),ISERROR(VLOOKUP(L707&amp;"-"&amp;E707,'Np Quality'!A:M,7,FALSE))),"-",VLOOKUP(L707&amp;"-"&amp;E707,'Np Quality'!A:M,7,FALSE)))</f>
        <v/>
      </c>
      <c r="Q707" s="391" t="str">
        <f>IF(ISBLANK(L807),"",IF(OR(ISBLANK(VLOOKUP(L807&amp;"-"&amp;E807,'Np Quality'!A:M,8,FALSE)),ISERROR(VLOOKUP(L807&amp;"-"&amp;E807,'Np Quality'!A:M,8,FALSE))),"-",VLOOKUP(L807&amp;"-"&amp;E807,'Np Quality'!A:M,8,FALSE)))</f>
        <v/>
      </c>
      <c r="R707" s="283" t="str">
        <f>IF(ISBLANK(L707),"",IF(OR(ISBLANK(VLOOKUP(L707&amp;"-"&amp;E707,'Np Quality'!A:M,9,FALSE)),ISERROR(VLOOKUP(L707&amp;"-"&amp;E707,'Np Quality'!A:M,9,FALSE))),"-",VLOOKUP(L707&amp;"-"&amp;E707,'Np Quality'!A:M,9,FALSE)))</f>
        <v/>
      </c>
      <c r="S707" s="394"/>
      <c r="T707" s="395" t="str">
        <f t="shared" si="117"/>
        <v/>
      </c>
      <c r="U707" s="395" t="str">
        <f t="shared" si="119"/>
        <v/>
      </c>
      <c r="V707" s="396"/>
      <c r="W707" s="282"/>
    </row>
    <row r="708" spans="1:23">
      <c r="A708" s="382" t="str">
        <f t="shared" si="115"/>
        <v/>
      </c>
      <c r="B708" s="383" t="str">
        <f t="shared" si="120"/>
        <v/>
      </c>
      <c r="C708" s="236"/>
      <c r="D708" s="282"/>
      <c r="E708" s="384" t="str">
        <f t="shared" si="116"/>
        <v/>
      </c>
      <c r="F708" s="388"/>
      <c r="G708" s="243"/>
      <c r="H708" s="244"/>
      <c r="I708" s="243"/>
      <c r="J708" s="244"/>
      <c r="K708" s="244"/>
      <c r="L708" s="244"/>
      <c r="M708" s="244"/>
      <c r="N708" s="290"/>
      <c r="O708" s="391" t="str">
        <f>IF(ISBLANK(L708),"",IF(OR(ISBLANK(VLOOKUP(L708&amp;"-"&amp;E708,'Np Quality'!A:M,6,FALSE)),ISERROR(VLOOKUP(L708&amp;"-"&amp;E708,'Np Quality'!A:M,6,FALSE))),"-",VLOOKUP(L708&amp;"-"&amp;E708,'Np Quality'!A:M,6,FALSE)))</f>
        <v/>
      </c>
      <c r="P708" s="391" t="str">
        <f>IF(ISBLANK(L708),"",IF(OR(ISBLANK(VLOOKUP(L708&amp;"-"&amp;E708,'Np Quality'!A:M,7,FALSE)),ISERROR(VLOOKUP(L708&amp;"-"&amp;E708,'Np Quality'!A:M,7,FALSE))),"-",VLOOKUP(L708&amp;"-"&amp;E708,'Np Quality'!A:M,7,FALSE)))</f>
        <v/>
      </c>
      <c r="Q708" s="391" t="str">
        <f>IF(ISBLANK(L808),"",IF(OR(ISBLANK(VLOOKUP(L808&amp;"-"&amp;E808,'Np Quality'!A:M,8,FALSE)),ISERROR(VLOOKUP(L808&amp;"-"&amp;E808,'Np Quality'!A:M,8,FALSE))),"-",VLOOKUP(L808&amp;"-"&amp;E808,'Np Quality'!A:M,8,FALSE)))</f>
        <v/>
      </c>
      <c r="R708" s="283" t="str">
        <f>IF(ISBLANK(L708),"",IF(OR(ISBLANK(VLOOKUP(L708&amp;"-"&amp;E708,'Np Quality'!A:M,9,FALSE)),ISERROR(VLOOKUP(L708&amp;"-"&amp;E708,'Np Quality'!A:M,9,FALSE))),"-",VLOOKUP(L708&amp;"-"&amp;E708,'Np Quality'!A:M,9,FALSE)))</f>
        <v/>
      </c>
      <c r="S708" s="394"/>
      <c r="T708" s="395" t="str">
        <f t="shared" si="117"/>
        <v/>
      </c>
      <c r="U708" s="395" t="str">
        <f t="shared" si="119"/>
        <v/>
      </c>
      <c r="V708" s="396"/>
      <c r="W708" s="282"/>
    </row>
    <row r="709" spans="1:23">
      <c r="A709" s="382" t="str">
        <f t="shared" ref="A709:A773" si="121">IF(ISBLANK(H709),"",H709&amp;"-"&amp;IF(OR(LEN(I709)=1,LEN(I709)=4),"0"&amp;I709,I709)&amp;"-"&amp;IF(LEN(G709)=1,"0"&amp;G709,G709))</f>
        <v/>
      </c>
      <c r="B709" s="383" t="str">
        <f t="shared" si="120"/>
        <v/>
      </c>
      <c r="C709" s="236"/>
      <c r="D709" s="282"/>
      <c r="E709" s="384" t="str">
        <f t="shared" ref="E709:E773" si="122">IF(ISBLANK(D709),"",D709-F709)</f>
        <v/>
      </c>
      <c r="F709" s="388"/>
      <c r="G709" s="243"/>
      <c r="H709" s="244"/>
      <c r="I709" s="243"/>
      <c r="J709" s="244"/>
      <c r="K709" s="244"/>
      <c r="L709" s="244"/>
      <c r="M709" s="244"/>
      <c r="N709" s="290"/>
      <c r="O709" s="391" t="str">
        <f>IF(ISBLANK(L709),"",IF(OR(ISBLANK(VLOOKUP(L709&amp;"-"&amp;E709,'Np Quality'!A:M,6,FALSE)),ISERROR(VLOOKUP(L709&amp;"-"&amp;E709,'Np Quality'!A:M,6,FALSE))),"-",VLOOKUP(L709&amp;"-"&amp;E709,'Np Quality'!A:M,6,FALSE)))</f>
        <v/>
      </c>
      <c r="P709" s="391" t="str">
        <f>IF(ISBLANK(L709),"",IF(OR(ISBLANK(VLOOKUP(L709&amp;"-"&amp;E709,'Np Quality'!A:M,7,FALSE)),ISERROR(VLOOKUP(L709&amp;"-"&amp;E709,'Np Quality'!A:M,7,FALSE))),"-",VLOOKUP(L709&amp;"-"&amp;E709,'Np Quality'!A:M,7,FALSE)))</f>
        <v/>
      </c>
      <c r="Q709" s="391" t="str">
        <f>IF(ISBLANK(L809),"",IF(OR(ISBLANK(VLOOKUP(L809&amp;"-"&amp;E809,'Np Quality'!A:M,8,FALSE)),ISERROR(VLOOKUP(L809&amp;"-"&amp;E809,'Np Quality'!A:M,8,FALSE))),"-",VLOOKUP(L809&amp;"-"&amp;E809,'Np Quality'!A:M,8,FALSE)))</f>
        <v/>
      </c>
      <c r="R709" s="283" t="str">
        <f>IF(ISBLANK(L709),"",IF(OR(ISBLANK(VLOOKUP(L709&amp;"-"&amp;E709,'Np Quality'!A:M,9,FALSE)),ISERROR(VLOOKUP(L709&amp;"-"&amp;E709,'Np Quality'!A:M,9,FALSE))),"-",VLOOKUP(L709&amp;"-"&amp;E709,'Np Quality'!A:M,9,FALSE)))</f>
        <v/>
      </c>
      <c r="S709" s="394"/>
      <c r="T709" s="395" t="str">
        <f t="shared" si="117"/>
        <v/>
      </c>
      <c r="U709" s="395" t="str">
        <f t="shared" si="119"/>
        <v/>
      </c>
      <c r="V709" s="396"/>
      <c r="W709" s="282"/>
    </row>
    <row r="710" spans="1:23">
      <c r="A710" s="382" t="str">
        <f t="shared" si="121"/>
        <v/>
      </c>
      <c r="B710" s="383" t="str">
        <f t="shared" si="120"/>
        <v/>
      </c>
      <c r="C710" s="236"/>
      <c r="D710" s="282"/>
      <c r="E710" s="384" t="str">
        <f t="shared" si="122"/>
        <v/>
      </c>
      <c r="F710" s="388"/>
      <c r="G710" s="243"/>
      <c r="H710" s="244"/>
      <c r="I710" s="243"/>
      <c r="J710" s="244"/>
      <c r="K710" s="244"/>
      <c r="L710" s="244"/>
      <c r="M710" s="244"/>
      <c r="N710" s="290"/>
      <c r="O710" s="391" t="str">
        <f>IF(ISBLANK(L710),"",IF(OR(ISBLANK(VLOOKUP(L710&amp;"-"&amp;E710,'Np Quality'!A:M,6,FALSE)),ISERROR(VLOOKUP(L710&amp;"-"&amp;E710,'Np Quality'!A:M,6,FALSE))),"-",VLOOKUP(L710&amp;"-"&amp;E710,'Np Quality'!A:M,6,FALSE)))</f>
        <v/>
      </c>
      <c r="P710" s="391" t="str">
        <f>IF(ISBLANK(L710),"",IF(OR(ISBLANK(VLOOKUP(L710&amp;"-"&amp;E710,'Np Quality'!A:M,7,FALSE)),ISERROR(VLOOKUP(L710&amp;"-"&amp;E710,'Np Quality'!A:M,7,FALSE))),"-",VLOOKUP(L710&amp;"-"&amp;E710,'Np Quality'!A:M,7,FALSE)))</f>
        <v/>
      </c>
      <c r="Q710" s="391" t="str">
        <f>IF(ISBLANK(L810),"",IF(OR(ISBLANK(VLOOKUP(L810&amp;"-"&amp;E810,'Np Quality'!A:M,8,FALSE)),ISERROR(VLOOKUP(L810&amp;"-"&amp;E810,'Np Quality'!A:M,8,FALSE))),"-",VLOOKUP(L810&amp;"-"&amp;E810,'Np Quality'!A:M,8,FALSE)))</f>
        <v/>
      </c>
      <c r="R710" s="283" t="str">
        <f>IF(ISBLANK(L710),"",IF(OR(ISBLANK(VLOOKUP(L710&amp;"-"&amp;E710,'Np Quality'!A:M,9,FALSE)),ISERROR(VLOOKUP(L710&amp;"-"&amp;E710,'Np Quality'!A:M,9,FALSE))),"-",VLOOKUP(L710&amp;"-"&amp;E710,'Np Quality'!A:M,9,FALSE)))</f>
        <v/>
      </c>
      <c r="S710" s="394"/>
      <c r="T710" s="395" t="str">
        <f t="shared" si="117"/>
        <v/>
      </c>
      <c r="U710" s="395" t="str">
        <f t="shared" si="119"/>
        <v/>
      </c>
      <c r="V710" s="396"/>
      <c r="W710" s="282"/>
    </row>
    <row r="711" spans="1:23">
      <c r="A711" s="382" t="str">
        <f t="shared" si="121"/>
        <v/>
      </c>
      <c r="B711" s="383" t="str">
        <f t="shared" si="120"/>
        <v/>
      </c>
      <c r="C711" s="236"/>
      <c r="D711" s="282"/>
      <c r="E711" s="384" t="str">
        <f t="shared" si="122"/>
        <v/>
      </c>
      <c r="F711" s="388"/>
      <c r="G711" s="243"/>
      <c r="H711" s="244"/>
      <c r="I711" s="243"/>
      <c r="J711" s="244"/>
      <c r="K711" s="244"/>
      <c r="L711" s="244"/>
      <c r="M711" s="244"/>
      <c r="N711" s="290"/>
      <c r="O711" s="391" t="str">
        <f>IF(ISBLANK(L711),"",IF(OR(ISBLANK(VLOOKUP(L711&amp;"-"&amp;E711,'Np Quality'!A:M,6,FALSE)),ISERROR(VLOOKUP(L711&amp;"-"&amp;E711,'Np Quality'!A:M,6,FALSE))),"-",VLOOKUP(L711&amp;"-"&amp;E711,'Np Quality'!A:M,6,FALSE)))</f>
        <v/>
      </c>
      <c r="P711" s="391" t="str">
        <f>IF(ISBLANK(L711),"",IF(OR(ISBLANK(VLOOKUP(L711&amp;"-"&amp;E711,'Np Quality'!A:M,7,FALSE)),ISERROR(VLOOKUP(L711&amp;"-"&amp;E711,'Np Quality'!A:M,7,FALSE))),"-",VLOOKUP(L711&amp;"-"&amp;E711,'Np Quality'!A:M,7,FALSE)))</f>
        <v/>
      </c>
      <c r="Q711" s="391" t="str">
        <f>IF(ISBLANK(L811),"",IF(OR(ISBLANK(VLOOKUP(L811&amp;"-"&amp;E811,'Np Quality'!A:M,8,FALSE)),ISERROR(VLOOKUP(L811&amp;"-"&amp;E811,'Np Quality'!A:M,8,FALSE))),"-",VLOOKUP(L811&amp;"-"&amp;E811,'Np Quality'!A:M,8,FALSE)))</f>
        <v/>
      </c>
      <c r="R711" s="283" t="str">
        <f>IF(ISBLANK(L711),"",IF(OR(ISBLANK(VLOOKUP(L711&amp;"-"&amp;E711,'Np Quality'!A:M,9,FALSE)),ISERROR(VLOOKUP(L711&amp;"-"&amp;E711,'Np Quality'!A:M,9,FALSE))),"-",VLOOKUP(L711&amp;"-"&amp;E711,'Np Quality'!A:M,9,FALSE)))</f>
        <v/>
      </c>
      <c r="S711" s="394"/>
      <c r="T711" s="395" t="str">
        <f t="shared" ref="T711:T774" si="123">IF(ISNUMBER(B711),CHOOSE(B711,L711,L711&amp;","&amp;L712,L711&amp;","&amp;L712&amp;","&amp;L713,L711&amp;","&amp;L712&amp;","&amp;L713&amp;","&amp;L714),"")</f>
        <v/>
      </c>
      <c r="U711" s="395" t="str">
        <f t="shared" si="119"/>
        <v/>
      </c>
      <c r="V711" s="396"/>
      <c r="W711" s="282"/>
    </row>
    <row r="712" spans="1:23">
      <c r="A712" s="382" t="str">
        <f t="shared" si="121"/>
        <v/>
      </c>
      <c r="B712" s="383" t="str">
        <f t="shared" si="120"/>
        <v/>
      </c>
      <c r="C712" s="236"/>
      <c r="D712" s="282"/>
      <c r="E712" s="384" t="str">
        <f t="shared" si="122"/>
        <v/>
      </c>
      <c r="F712" s="388"/>
      <c r="G712" s="243"/>
      <c r="H712" s="244"/>
      <c r="I712" s="243"/>
      <c r="J712" s="244"/>
      <c r="K712" s="244"/>
      <c r="L712" s="244"/>
      <c r="M712" s="244"/>
      <c r="N712" s="290"/>
      <c r="O712" s="391" t="str">
        <f>IF(ISBLANK(L713),"",IF(OR(ISBLANK(VLOOKUP(L713&amp;"-"&amp;E713,'Np Quality'!A:M,6,FALSE)),ISERROR(VLOOKUP(L713&amp;"-"&amp;E713,'Np Quality'!A:M,6,FALSE))),"-",VLOOKUP(L713&amp;"-"&amp;E713,'Np Quality'!A:M,6,FALSE)))</f>
        <v/>
      </c>
      <c r="P712" s="391" t="str">
        <f>IF(ISBLANK(L712),"",IF(OR(ISBLANK(VLOOKUP(L712&amp;"-"&amp;E712,'Np Quality'!A:M,7,FALSE)),ISERROR(VLOOKUP(L712&amp;"-"&amp;E712,'Np Quality'!A:M,7,FALSE))),"-",VLOOKUP(L712&amp;"-"&amp;E712,'Np Quality'!A:M,7,FALSE)))</f>
        <v/>
      </c>
      <c r="Q712" s="391" t="str">
        <f>IF(ISBLANK(L812),"",IF(OR(ISBLANK(VLOOKUP(L812&amp;"-"&amp;E812,'Np Quality'!A:M,8,FALSE)),ISERROR(VLOOKUP(L812&amp;"-"&amp;E812,'Np Quality'!A:M,8,FALSE))),"-",VLOOKUP(L812&amp;"-"&amp;E812,'Np Quality'!A:M,8,FALSE)))</f>
        <v/>
      </c>
      <c r="R712" s="283" t="str">
        <f>IF(ISBLANK(L712),"",IF(OR(ISBLANK(VLOOKUP(L712&amp;"-"&amp;E712,'Np Quality'!A:M,9,FALSE)),ISERROR(VLOOKUP(L712&amp;"-"&amp;E712,'Np Quality'!A:M,9,FALSE))),"-",VLOOKUP(L712&amp;"-"&amp;E712,'Np Quality'!A:M,9,FALSE)))</f>
        <v/>
      </c>
      <c r="S712" s="394"/>
      <c r="T712" s="395" t="str">
        <f t="shared" si="123"/>
        <v/>
      </c>
      <c r="U712" s="395" t="str">
        <f t="shared" si="119"/>
        <v/>
      </c>
      <c r="V712" s="396"/>
      <c r="W712" s="282"/>
    </row>
    <row r="713" spans="1:23">
      <c r="A713" s="382" t="str">
        <f t="shared" si="121"/>
        <v/>
      </c>
      <c r="B713" s="383" t="str">
        <f t="shared" si="120"/>
        <v/>
      </c>
      <c r="C713" s="236"/>
      <c r="D713" s="282"/>
      <c r="E713" s="384" t="str">
        <f t="shared" si="122"/>
        <v/>
      </c>
      <c r="F713" s="388"/>
      <c r="G713" s="243"/>
      <c r="H713" s="244"/>
      <c r="I713" s="243"/>
      <c r="J713" s="244"/>
      <c r="K713" s="244"/>
      <c r="L713" s="244"/>
      <c r="M713" s="244"/>
      <c r="N713" s="290"/>
      <c r="O713" s="391" t="str">
        <f>IF(ISBLANK(L713),"",IF(OR(ISBLANK(VLOOKUP(L713&amp;"-"&amp;E713,'Np Quality'!A:M,6,FALSE)),ISERROR(VLOOKUP(L713&amp;"-"&amp;E713,'Np Quality'!A:M,6,FALSE))),"-",VLOOKUP(L713&amp;"-"&amp;E713,'Np Quality'!A:M,6,FALSE)))</f>
        <v/>
      </c>
      <c r="P713" s="391" t="str">
        <f>IF(ISBLANK(L714),"",IF(OR(ISBLANK(VLOOKUP(L714&amp;"-"&amp;E714,'Np Quality'!A:M,7,FALSE)),ISERROR(VLOOKUP(L714&amp;"-"&amp;E714,'Np Quality'!A:M,7,FALSE))),"-",VLOOKUP(L714&amp;"-"&amp;E714,'Np Quality'!A:M,7,FALSE)))</f>
        <v/>
      </c>
      <c r="Q713" s="391" t="str">
        <f>IF(ISBLANK(L813),"",IF(OR(ISBLANK(VLOOKUP(L813&amp;"-"&amp;E813,'Np Quality'!A:M,8,FALSE)),ISERROR(VLOOKUP(L813&amp;"-"&amp;E813,'Np Quality'!A:M,8,FALSE))),"-",VLOOKUP(L813&amp;"-"&amp;E813,'Np Quality'!A:M,8,FALSE)))</f>
        <v/>
      </c>
      <c r="R713" s="283" t="str">
        <f>IF(ISBLANK(L713),"",IF(OR(ISBLANK(VLOOKUP(L713&amp;"-"&amp;E713,'Np Quality'!A:M,9,FALSE)),ISERROR(VLOOKUP(L713&amp;"-"&amp;E713,'Np Quality'!A:M,9,FALSE))),"-",VLOOKUP(L713&amp;"-"&amp;E713,'Np Quality'!A:M,9,FALSE)))</f>
        <v/>
      </c>
      <c r="S713" s="394"/>
      <c r="T713" s="395" t="str">
        <f t="shared" si="123"/>
        <v/>
      </c>
      <c r="U713" s="395" t="str">
        <f t="shared" si="119"/>
        <v/>
      </c>
      <c r="V713" s="396"/>
      <c r="W713" s="282"/>
    </row>
    <row r="714" spans="1:23">
      <c r="A714" s="382" t="str">
        <f t="shared" si="121"/>
        <v/>
      </c>
      <c r="B714" s="383" t="str">
        <f t="shared" si="120"/>
        <v/>
      </c>
      <c r="C714" s="236"/>
      <c r="D714" s="282"/>
      <c r="E714" s="384" t="str">
        <f t="shared" si="122"/>
        <v/>
      </c>
      <c r="F714" s="388"/>
      <c r="G714" s="243"/>
      <c r="H714" s="244"/>
      <c r="I714" s="243"/>
      <c r="J714" s="244"/>
      <c r="K714" s="244"/>
      <c r="L714" s="244"/>
      <c r="M714" s="244"/>
      <c r="N714" s="290"/>
      <c r="O714" s="391" t="str">
        <f>IF(ISBLANK(L714),"",IF(OR(ISBLANK(VLOOKUP(L714&amp;"-"&amp;E714,'Np Quality'!A:M,6,FALSE)),ISERROR(VLOOKUP(L714&amp;"-"&amp;E714,'Np Quality'!A:M,6,FALSE))),"-",VLOOKUP(L714&amp;"-"&amp;E714,'Np Quality'!A:M,6,FALSE)))</f>
        <v/>
      </c>
      <c r="P714" s="391" t="str">
        <f>IF(ISBLANK(L714),"",IF(OR(ISBLANK(VLOOKUP(L714&amp;"-"&amp;E714,'Np Quality'!A:M,7,FALSE)),ISERROR(VLOOKUP(L714&amp;"-"&amp;E714,'Np Quality'!A:M,7,FALSE))),"-",VLOOKUP(L714&amp;"-"&amp;E714,'Np Quality'!A:M,7,FALSE)))</f>
        <v/>
      </c>
      <c r="Q714" s="391" t="str">
        <f>IF(ISBLANK(L815),"",IF(OR(ISBLANK(VLOOKUP(L815&amp;"-"&amp;E815,'Np Quality'!A:M,8,FALSE)),ISERROR(VLOOKUP(L815&amp;"-"&amp;E815,'Np Quality'!A:M,8,FALSE))),"-",VLOOKUP(L815&amp;"-"&amp;E815,'Np Quality'!A:M,8,FALSE)))</f>
        <v/>
      </c>
      <c r="R714" s="283" t="str">
        <f>IF(ISBLANK(L714),"",IF(OR(ISBLANK(VLOOKUP(L714&amp;"-"&amp;E714,'Np Quality'!A:M,9,FALSE)),ISERROR(VLOOKUP(L714&amp;"-"&amp;E714,'Np Quality'!A:M,9,FALSE))),"-",VLOOKUP(L714&amp;"-"&amp;E714,'Np Quality'!A:M,9,FALSE)))</f>
        <v/>
      </c>
      <c r="S714" s="394"/>
      <c r="T714" s="395" t="str">
        <f t="shared" si="123"/>
        <v/>
      </c>
      <c r="U714" s="395" t="str">
        <f t="shared" si="119"/>
        <v/>
      </c>
      <c r="V714" s="396"/>
      <c r="W714" s="282"/>
    </row>
    <row r="715" spans="1:23">
      <c r="A715" s="382" t="str">
        <f t="shared" si="121"/>
        <v/>
      </c>
      <c r="B715" s="383" t="str">
        <f t="shared" si="120"/>
        <v/>
      </c>
      <c r="C715" s="236"/>
      <c r="D715" s="282"/>
      <c r="E715" s="384" t="str">
        <f t="shared" si="122"/>
        <v/>
      </c>
      <c r="F715" s="388"/>
      <c r="G715" s="243"/>
      <c r="H715" s="244"/>
      <c r="I715" s="243"/>
      <c r="J715" s="244"/>
      <c r="K715" s="244"/>
      <c r="L715" s="244"/>
      <c r="M715" s="244"/>
      <c r="N715" s="290"/>
      <c r="O715" s="391" t="str">
        <f>IF(ISBLANK(L715),"",IF(OR(ISBLANK(VLOOKUP(L715&amp;"-"&amp;E715,'Np Quality'!A:M,6,FALSE)),ISERROR(VLOOKUP(L715&amp;"-"&amp;E715,'Np Quality'!A:M,6,FALSE))),"-",VLOOKUP(L715&amp;"-"&amp;E715,'Np Quality'!A:M,6,FALSE)))</f>
        <v/>
      </c>
      <c r="P715" s="391" t="str">
        <f>IF(ISBLANK(L715),"",IF(OR(ISBLANK(VLOOKUP(L715&amp;"-"&amp;E715,'Np Quality'!A:M,7,FALSE)),ISERROR(VLOOKUP(L715&amp;"-"&amp;E715,'Np Quality'!A:M,7,FALSE))),"-",VLOOKUP(L715&amp;"-"&amp;E715,'Np Quality'!A:M,7,FALSE)))</f>
        <v/>
      </c>
      <c r="Q715" s="391" t="str">
        <f>IF(ISBLANK(L815),"",IF(OR(ISBLANK(VLOOKUP(L815&amp;"-"&amp;E815,'Np Quality'!A:M,8,FALSE)),ISERROR(VLOOKUP(L815&amp;"-"&amp;E815,'Np Quality'!A:M,8,FALSE))),"-",VLOOKUP(L815&amp;"-"&amp;E815,'Np Quality'!A:M,8,FALSE)))</f>
        <v/>
      </c>
      <c r="R715" s="283" t="str">
        <f>IF(ISBLANK(L716),"",IF(OR(ISBLANK(VLOOKUP(L716&amp;"-"&amp;E716,'Np Quality'!A:M,9,FALSE)),ISERROR(VLOOKUP(L716&amp;"-"&amp;E716,'Np Quality'!A:M,9,FALSE))),"-",VLOOKUP(L716&amp;"-"&amp;E716,'Np Quality'!A:M,9,FALSE)))</f>
        <v/>
      </c>
      <c r="S715" s="394"/>
      <c r="T715" s="395" t="str">
        <f t="shared" si="123"/>
        <v/>
      </c>
      <c r="U715" s="395" t="str">
        <f t="shared" si="119"/>
        <v/>
      </c>
      <c r="V715" s="396"/>
      <c r="W715" s="282"/>
    </row>
    <row r="716" spans="1:23">
      <c r="A716" s="382" t="str">
        <f t="shared" si="121"/>
        <v/>
      </c>
      <c r="B716" s="383" t="e">
        <f>IF(AND(A716&lt;&gt;#REF!,A716&lt;&gt;""),COUNTIF(A:A,A716),"")</f>
        <v>#REF!</v>
      </c>
      <c r="C716" s="236"/>
      <c r="D716" s="282"/>
      <c r="E716" s="384" t="str">
        <f t="shared" si="122"/>
        <v/>
      </c>
      <c r="F716" s="388"/>
      <c r="G716" s="243"/>
      <c r="H716" s="244"/>
      <c r="I716" s="243"/>
      <c r="J716" s="244"/>
      <c r="K716" s="244"/>
      <c r="L716" s="244"/>
      <c r="M716" s="244"/>
      <c r="N716" s="290"/>
      <c r="O716" s="391" t="str">
        <f>IF(ISBLANK(L716),"",IF(OR(ISBLANK(VLOOKUP(L716&amp;"-"&amp;E716,'Np Quality'!A:M,6,FALSE)),ISERROR(VLOOKUP(L716&amp;"-"&amp;E716,'Np Quality'!A:M,6,FALSE))),"-",VLOOKUP(L716&amp;"-"&amp;E716,'Np Quality'!A:M,6,FALSE)))</f>
        <v/>
      </c>
      <c r="P716" s="391" t="str">
        <f>IF(ISBLANK(L716),"",IF(OR(ISBLANK(VLOOKUP(L716&amp;"-"&amp;E716,'Np Quality'!A:M,7,FALSE)),ISERROR(VLOOKUP(L716&amp;"-"&amp;E716,'Np Quality'!A:M,7,FALSE))),"-",VLOOKUP(L716&amp;"-"&amp;E716,'Np Quality'!A:M,7,FALSE)))</f>
        <v/>
      </c>
      <c r="Q716" s="391" t="str">
        <f>IF(ISBLANK(L816),"",IF(OR(ISBLANK(VLOOKUP(L816&amp;"-"&amp;E816,'Np Quality'!A:M,8,FALSE)),ISERROR(VLOOKUP(L816&amp;"-"&amp;E816,'Np Quality'!A:M,8,FALSE))),"-",VLOOKUP(L816&amp;"-"&amp;E816,'Np Quality'!A:M,8,FALSE)))</f>
        <v/>
      </c>
      <c r="R716" s="283" t="str">
        <f>IF(ISBLANK(L716),"",IF(OR(ISBLANK(VLOOKUP(L716&amp;"-"&amp;E716,'Np Quality'!A:M,9,FALSE)),ISERROR(VLOOKUP(L716&amp;"-"&amp;E716,'Np Quality'!A:M,9,FALSE))),"-",VLOOKUP(L716&amp;"-"&amp;E716,'Np Quality'!A:M,9,FALSE)))</f>
        <v/>
      </c>
      <c r="S716" s="394"/>
      <c r="T716" s="395" t="str">
        <f t="shared" si="123"/>
        <v/>
      </c>
      <c r="U716" s="395" t="str">
        <f t="shared" si="119"/>
        <v/>
      </c>
      <c r="V716" s="396"/>
      <c r="W716" s="282"/>
    </row>
    <row r="717" spans="1:23">
      <c r="A717" s="382" t="str">
        <f t="shared" si="121"/>
        <v/>
      </c>
      <c r="B717" s="383" t="str">
        <f t="shared" ref="B717:B748" si="124">IF(AND(A717&lt;&gt;A716,A717&lt;&gt;""),COUNTIF(A:A,A717),"")</f>
        <v/>
      </c>
      <c r="C717" s="236"/>
      <c r="D717" s="282"/>
      <c r="E717" s="384" t="str">
        <f t="shared" si="122"/>
        <v/>
      </c>
      <c r="F717" s="388"/>
      <c r="G717" s="243"/>
      <c r="H717" s="244"/>
      <c r="I717" s="243"/>
      <c r="J717" s="244"/>
      <c r="K717" s="244"/>
      <c r="L717" s="244"/>
      <c r="M717" s="244"/>
      <c r="N717" s="290"/>
      <c r="O717" s="391" t="str">
        <f>IF(ISBLANK(L717),"",IF(OR(ISBLANK(VLOOKUP(L717&amp;"-"&amp;E717,'Np Quality'!A:M,6,FALSE)),ISERROR(VLOOKUP(L717&amp;"-"&amp;E717,'Np Quality'!A:M,6,FALSE))),"-",VLOOKUP(L717&amp;"-"&amp;E717,'Np Quality'!A:M,6,FALSE)))</f>
        <v/>
      </c>
      <c r="P717" s="391" t="str">
        <f>IF(ISBLANK(L717),"",IF(OR(ISBLANK(VLOOKUP(L717&amp;"-"&amp;E717,'Np Quality'!A:M,7,FALSE)),ISERROR(VLOOKUP(L717&amp;"-"&amp;E717,'Np Quality'!A:M,7,FALSE))),"-",VLOOKUP(L717&amp;"-"&amp;E717,'Np Quality'!A:M,7,FALSE)))</f>
        <v/>
      </c>
      <c r="Q717" s="391" t="str">
        <f>IF(ISBLANK(L817),"",IF(OR(ISBLANK(VLOOKUP(L817&amp;"-"&amp;E817,'Np Quality'!A:M,8,FALSE)),ISERROR(VLOOKUP(L817&amp;"-"&amp;E817,'Np Quality'!A:M,8,FALSE))),"-",VLOOKUP(L817&amp;"-"&amp;E817,'Np Quality'!A:M,8,FALSE)))</f>
        <v/>
      </c>
      <c r="R717" s="283" t="str">
        <f>IF(ISBLANK(L717),"",IF(OR(ISBLANK(VLOOKUP(L717&amp;"-"&amp;E717,'Np Quality'!A:M,9,FALSE)),ISERROR(VLOOKUP(L717&amp;"-"&amp;E717,'Np Quality'!A:M,9,FALSE))),"-",VLOOKUP(L717&amp;"-"&amp;E717,'Np Quality'!A:M,9,FALSE)))</f>
        <v/>
      </c>
      <c r="S717" s="394"/>
      <c r="T717" s="395" t="str">
        <f t="shared" ref="T717" si="125">IF(ISNUMBER(B717),CHOOSE(B717,L717,L717&amp;","&amp;L718,L717&amp;","&amp;L718&amp;","&amp;L719,L717&amp;","&amp;L718&amp;","&amp;L719&amp;","&amp;L720),"")</f>
        <v/>
      </c>
      <c r="U717" s="395" t="str">
        <f t="shared" si="119"/>
        <v/>
      </c>
      <c r="V717" s="396"/>
      <c r="W717" s="282"/>
    </row>
    <row r="718" spans="1:23">
      <c r="A718" s="382" t="str">
        <f t="shared" si="121"/>
        <v/>
      </c>
      <c r="B718" s="383" t="str">
        <f t="shared" si="124"/>
        <v/>
      </c>
      <c r="C718" s="236"/>
      <c r="D718" s="282"/>
      <c r="E718" s="384" t="str">
        <f t="shared" si="122"/>
        <v/>
      </c>
      <c r="F718" s="388"/>
      <c r="G718" s="243"/>
      <c r="H718" s="244"/>
      <c r="I718" s="243"/>
      <c r="J718" s="244"/>
      <c r="K718" s="244"/>
      <c r="L718" s="244"/>
      <c r="M718" s="244"/>
      <c r="N718" s="290"/>
      <c r="O718" s="391" t="str">
        <f>IF(ISBLANK(L718),"",IF(OR(ISBLANK(VLOOKUP(L718&amp;"-"&amp;E718,'Np Quality'!A:M,6,FALSE)),ISERROR(VLOOKUP(L718&amp;"-"&amp;E718,'Np Quality'!A:M,6,FALSE))),"-",VLOOKUP(L718&amp;"-"&amp;E718,'Np Quality'!A:M,6,FALSE)))</f>
        <v/>
      </c>
      <c r="P718" s="391" t="str">
        <f>IF(ISBLANK(L718),"",IF(OR(ISBLANK(VLOOKUP(L718&amp;"-"&amp;E718,'Np Quality'!A:M,7,FALSE)),ISERROR(VLOOKUP(L718&amp;"-"&amp;E718,'Np Quality'!A:M,7,FALSE))),"-",VLOOKUP(L718&amp;"-"&amp;E718,'Np Quality'!A:M,7,FALSE)))</f>
        <v/>
      </c>
      <c r="Q718" s="391" t="str">
        <f>IF(ISBLANK(L818),"",IF(OR(ISBLANK(VLOOKUP(L818&amp;"-"&amp;E818,'Np Quality'!A:M,8,FALSE)),ISERROR(VLOOKUP(L818&amp;"-"&amp;E818,'Np Quality'!A:M,8,FALSE))),"-",VLOOKUP(L818&amp;"-"&amp;E818,'Np Quality'!A:M,8,FALSE)))</f>
        <v/>
      </c>
      <c r="R718" s="283" t="str">
        <f>IF(ISBLANK(L718),"",IF(OR(ISBLANK(VLOOKUP(L718&amp;"-"&amp;E718,'Np Quality'!A:M,9,FALSE)),ISERROR(VLOOKUP(L718&amp;"-"&amp;E718,'Np Quality'!A:M,9,FALSE))),"-",VLOOKUP(L718&amp;"-"&amp;E718,'Np Quality'!A:M,9,FALSE)))</f>
        <v/>
      </c>
      <c r="S718" s="394"/>
      <c r="T718" s="395" t="str">
        <f t="shared" si="123"/>
        <v/>
      </c>
      <c r="U718" s="395" t="str">
        <f t="shared" si="119"/>
        <v/>
      </c>
      <c r="V718" s="396"/>
      <c r="W718" s="282"/>
    </row>
    <row r="719" spans="1:23">
      <c r="A719" s="382" t="str">
        <f t="shared" si="121"/>
        <v/>
      </c>
      <c r="B719" s="383" t="str">
        <f t="shared" si="124"/>
        <v/>
      </c>
      <c r="C719" s="236"/>
      <c r="D719" s="282"/>
      <c r="E719" s="384" t="str">
        <f t="shared" si="122"/>
        <v/>
      </c>
      <c r="F719" s="388"/>
      <c r="G719" s="243"/>
      <c r="H719" s="244"/>
      <c r="I719" s="243"/>
      <c r="J719" s="244"/>
      <c r="K719" s="244"/>
      <c r="L719" s="244"/>
      <c r="M719" s="244"/>
      <c r="N719" s="290"/>
      <c r="O719" s="391" t="str">
        <f>IF(ISBLANK(L719),"",IF(OR(ISBLANK(VLOOKUP(L719&amp;"-"&amp;E719,'Np Quality'!A:M,6,FALSE)),ISERROR(VLOOKUP(L719&amp;"-"&amp;E719,'Np Quality'!A:M,6,FALSE))),"-",VLOOKUP(L719&amp;"-"&amp;E719,'Np Quality'!A:M,6,FALSE)))</f>
        <v/>
      </c>
      <c r="P719" s="391" t="str">
        <f>IF(ISBLANK(L719),"",IF(OR(ISBLANK(VLOOKUP(L719&amp;"-"&amp;E719,'Np Quality'!A:M,7,FALSE)),ISERROR(VLOOKUP(L719&amp;"-"&amp;E719,'Np Quality'!A:M,7,FALSE))),"-",VLOOKUP(L719&amp;"-"&amp;E719,'Np Quality'!A:M,7,FALSE)))</f>
        <v/>
      </c>
      <c r="Q719" s="391" t="str">
        <f>IF(ISBLANK(L819),"",IF(OR(ISBLANK(VLOOKUP(L819&amp;"-"&amp;E819,'Np Quality'!A:M,8,FALSE)),ISERROR(VLOOKUP(L819&amp;"-"&amp;E819,'Np Quality'!A:M,8,FALSE))),"-",VLOOKUP(L819&amp;"-"&amp;E819,'Np Quality'!A:M,8,FALSE)))</f>
        <v/>
      </c>
      <c r="R719" s="283" t="str">
        <f>IF(ISBLANK(L719),"",IF(OR(ISBLANK(VLOOKUP(L719&amp;"-"&amp;E719,'Np Quality'!A:M,9,FALSE)),ISERROR(VLOOKUP(L719&amp;"-"&amp;E719,'Np Quality'!A:M,9,FALSE))),"-",VLOOKUP(L719&amp;"-"&amp;E719,'Np Quality'!A:M,9,FALSE)))</f>
        <v/>
      </c>
      <c r="S719" s="394"/>
      <c r="T719" s="395" t="str">
        <f t="shared" si="123"/>
        <v/>
      </c>
      <c r="U719" s="395" t="str">
        <f t="shared" si="119"/>
        <v/>
      </c>
      <c r="V719" s="396"/>
      <c r="W719" s="282"/>
    </row>
    <row r="720" spans="1:23">
      <c r="A720" s="382" t="str">
        <f t="shared" si="121"/>
        <v/>
      </c>
      <c r="B720" s="383" t="str">
        <f t="shared" si="124"/>
        <v/>
      </c>
      <c r="C720" s="236"/>
      <c r="D720" s="282"/>
      <c r="E720" s="384" t="str">
        <f t="shared" si="122"/>
        <v/>
      </c>
      <c r="F720" s="388"/>
      <c r="G720" s="243"/>
      <c r="H720" s="244"/>
      <c r="I720" s="243"/>
      <c r="J720" s="244"/>
      <c r="K720" s="244"/>
      <c r="L720" s="244"/>
      <c r="M720" s="244"/>
      <c r="N720" s="290"/>
      <c r="O720" s="391" t="str">
        <f>IF(ISBLANK(L720),"",IF(OR(ISBLANK(VLOOKUP(L720&amp;"-"&amp;E720,'Np Quality'!A:M,6,FALSE)),ISERROR(VLOOKUP(L720&amp;"-"&amp;E720,'Np Quality'!A:M,6,FALSE))),"-",VLOOKUP(L720&amp;"-"&amp;E720,'Np Quality'!A:M,6,FALSE)))</f>
        <v/>
      </c>
      <c r="P720" s="391" t="str">
        <f>IF(ISBLANK(L720),"",IF(OR(ISBLANK(VLOOKUP(L720&amp;"-"&amp;E720,'Np Quality'!A:M,7,FALSE)),ISERROR(VLOOKUP(L720&amp;"-"&amp;E720,'Np Quality'!A:M,7,FALSE))),"-",VLOOKUP(L720&amp;"-"&amp;E720,'Np Quality'!A:M,7,FALSE)))</f>
        <v/>
      </c>
      <c r="Q720" s="391" t="str">
        <f>IF(ISBLANK(L820),"",IF(OR(ISBLANK(VLOOKUP(L820&amp;"-"&amp;E820,'Np Quality'!A:M,8,FALSE)),ISERROR(VLOOKUP(L820&amp;"-"&amp;E820,'Np Quality'!A:M,8,FALSE))),"-",VLOOKUP(L820&amp;"-"&amp;E820,'Np Quality'!A:M,8,FALSE)))</f>
        <v/>
      </c>
      <c r="R720" s="283" t="str">
        <f>IF(ISBLANK(L720),"",IF(OR(ISBLANK(VLOOKUP(L720&amp;"-"&amp;E720,'Np Quality'!A:M,9,FALSE)),ISERROR(VLOOKUP(L720&amp;"-"&amp;E720,'Np Quality'!A:M,9,FALSE))),"-",VLOOKUP(L720&amp;"-"&amp;E720,'Np Quality'!A:M,9,FALSE)))</f>
        <v/>
      </c>
      <c r="S720" s="394"/>
      <c r="T720" s="395" t="str">
        <f t="shared" si="123"/>
        <v/>
      </c>
      <c r="U720" s="395" t="str">
        <f t="shared" si="119"/>
        <v/>
      </c>
      <c r="V720" s="396"/>
      <c r="W720" s="282"/>
    </row>
    <row r="721" spans="1:23">
      <c r="A721" s="382" t="str">
        <f t="shared" si="121"/>
        <v/>
      </c>
      <c r="B721" s="383" t="str">
        <f t="shared" si="124"/>
        <v/>
      </c>
      <c r="C721" s="236"/>
      <c r="D721" s="282"/>
      <c r="E721" s="384" t="str">
        <f t="shared" si="122"/>
        <v/>
      </c>
      <c r="F721" s="388"/>
      <c r="G721" s="243"/>
      <c r="H721" s="244"/>
      <c r="I721" s="243"/>
      <c r="J721" s="244"/>
      <c r="K721" s="244"/>
      <c r="L721" s="244"/>
      <c r="M721" s="244"/>
      <c r="N721" s="290"/>
      <c r="O721" s="391" t="str">
        <f>IF(ISBLANK(L721),"",IF(OR(ISBLANK(VLOOKUP(L721&amp;"-"&amp;E721,'Np Quality'!A:M,6,FALSE)),ISERROR(VLOOKUP(L721&amp;"-"&amp;E721,'Np Quality'!A:M,6,FALSE))),"-",VLOOKUP(L721&amp;"-"&amp;E721,'Np Quality'!A:M,6,FALSE)))</f>
        <v/>
      </c>
      <c r="P721" s="391" t="str">
        <f>IF(ISBLANK(L721),"",IF(OR(ISBLANK(VLOOKUP(L721&amp;"-"&amp;E721,'Np Quality'!A:M,7,FALSE)),ISERROR(VLOOKUP(L721&amp;"-"&amp;E721,'Np Quality'!A:M,7,FALSE))),"-",VLOOKUP(L721&amp;"-"&amp;E721,'Np Quality'!A:M,7,FALSE)))</f>
        <v/>
      </c>
      <c r="Q721" s="391" t="str">
        <f>IF(ISBLANK(L821),"",IF(OR(ISBLANK(VLOOKUP(L821&amp;"-"&amp;E821,'Np Quality'!A:M,8,FALSE)),ISERROR(VLOOKUP(L821&amp;"-"&amp;E821,'Np Quality'!A:M,8,FALSE))),"-",VLOOKUP(L821&amp;"-"&amp;E821,'Np Quality'!A:M,8,FALSE)))</f>
        <v/>
      </c>
      <c r="R721" s="283" t="str">
        <f>IF(ISBLANK(L721),"",IF(OR(ISBLANK(VLOOKUP(L721&amp;"-"&amp;E721,'Np Quality'!A:M,9,FALSE)),ISERROR(VLOOKUP(L721&amp;"-"&amp;E721,'Np Quality'!A:M,9,FALSE))),"-",VLOOKUP(L721&amp;"-"&amp;E721,'Np Quality'!A:M,9,FALSE)))</f>
        <v/>
      </c>
      <c r="S721" s="394"/>
      <c r="T721" s="395" t="str">
        <f t="shared" si="123"/>
        <v/>
      </c>
      <c r="U721" s="395" t="str">
        <f t="shared" si="119"/>
        <v/>
      </c>
      <c r="V721" s="396"/>
      <c r="W721" s="282"/>
    </row>
    <row r="722" spans="1:23">
      <c r="A722" s="382" t="str">
        <f t="shared" si="121"/>
        <v/>
      </c>
      <c r="B722" s="383" t="str">
        <f t="shared" si="124"/>
        <v/>
      </c>
      <c r="C722" s="236"/>
      <c r="D722" s="282"/>
      <c r="E722" s="384" t="str">
        <f t="shared" si="122"/>
        <v/>
      </c>
      <c r="F722" s="388"/>
      <c r="G722" s="243"/>
      <c r="H722" s="244"/>
      <c r="I722" s="243"/>
      <c r="J722" s="244"/>
      <c r="K722" s="244"/>
      <c r="L722" s="244"/>
      <c r="M722" s="244"/>
      <c r="N722" s="290"/>
      <c r="O722" s="391" t="str">
        <f>IF(ISBLANK(L723),"",IF(OR(ISBLANK(VLOOKUP(L723&amp;"-"&amp;E723,'Np Quality'!A:M,6,FALSE)),ISERROR(VLOOKUP(L723&amp;"-"&amp;E723,'Np Quality'!A:M,6,FALSE))),"-",VLOOKUP(L723&amp;"-"&amp;E723,'Np Quality'!A:M,6,FALSE)))</f>
        <v/>
      </c>
      <c r="P722" s="391" t="str">
        <f>IF(ISBLANK(L722),"",IF(OR(ISBLANK(VLOOKUP(L722&amp;"-"&amp;E722,'Np Quality'!A:M,7,FALSE)),ISERROR(VLOOKUP(L722&amp;"-"&amp;E722,'Np Quality'!A:M,7,FALSE))),"-",VLOOKUP(L722&amp;"-"&amp;E722,'Np Quality'!A:M,7,FALSE)))</f>
        <v/>
      </c>
      <c r="Q722" s="391" t="str">
        <f>IF(ISBLANK(L822),"",IF(OR(ISBLANK(VLOOKUP(L822&amp;"-"&amp;E822,'Np Quality'!A:M,8,FALSE)),ISERROR(VLOOKUP(L822&amp;"-"&amp;E822,'Np Quality'!A:M,8,FALSE))),"-",VLOOKUP(L822&amp;"-"&amp;E822,'Np Quality'!A:M,8,FALSE)))</f>
        <v/>
      </c>
      <c r="R722" s="283" t="str">
        <f>IF(ISBLANK(L722),"",IF(OR(ISBLANK(VLOOKUP(L722&amp;"-"&amp;E722,'Np Quality'!A:M,9,FALSE)),ISERROR(VLOOKUP(L722&amp;"-"&amp;E722,'Np Quality'!A:M,9,FALSE))),"-",VLOOKUP(L722&amp;"-"&amp;E722,'Np Quality'!A:M,9,FALSE)))</f>
        <v/>
      </c>
      <c r="S722" s="394"/>
      <c r="T722" s="395" t="str">
        <f t="shared" si="123"/>
        <v/>
      </c>
      <c r="U722" s="395" t="str">
        <f t="shared" si="119"/>
        <v/>
      </c>
      <c r="V722" s="396"/>
      <c r="W722" s="282"/>
    </row>
    <row r="723" spans="1:23">
      <c r="A723" s="382" t="str">
        <f t="shared" si="121"/>
        <v/>
      </c>
      <c r="B723" s="383" t="str">
        <f t="shared" si="124"/>
        <v/>
      </c>
      <c r="C723" s="236"/>
      <c r="D723" s="282"/>
      <c r="E723" s="384" t="str">
        <f t="shared" si="122"/>
        <v/>
      </c>
      <c r="F723" s="388"/>
      <c r="G723" s="243"/>
      <c r="H723" s="244"/>
      <c r="I723" s="243"/>
      <c r="J723" s="244"/>
      <c r="K723" s="244"/>
      <c r="L723" s="244"/>
      <c r="M723" s="244"/>
      <c r="N723" s="290"/>
      <c r="O723" s="391" t="str">
        <f>IF(ISBLANK(L723),"",IF(OR(ISBLANK(VLOOKUP(L723&amp;"-"&amp;E723,'Np Quality'!A:M,6,FALSE)),ISERROR(VLOOKUP(L723&amp;"-"&amp;E723,'Np Quality'!A:M,6,FALSE))),"-",VLOOKUP(L723&amp;"-"&amp;E723,'Np Quality'!A:M,6,FALSE)))</f>
        <v/>
      </c>
      <c r="P723" s="391" t="str">
        <f>IF(ISBLANK(L724),"",IF(OR(ISBLANK(VLOOKUP(L724&amp;"-"&amp;E724,'Np Quality'!A:M,7,FALSE)),ISERROR(VLOOKUP(L724&amp;"-"&amp;E724,'Np Quality'!A:M,7,FALSE))),"-",VLOOKUP(L724&amp;"-"&amp;E724,'Np Quality'!A:M,7,FALSE)))</f>
        <v/>
      </c>
      <c r="Q723" s="391" t="str">
        <f>IF(ISBLANK(L823),"",IF(OR(ISBLANK(VLOOKUP(L823&amp;"-"&amp;E823,'Np Quality'!A:M,8,FALSE)),ISERROR(VLOOKUP(L823&amp;"-"&amp;E823,'Np Quality'!A:M,8,FALSE))),"-",VLOOKUP(L823&amp;"-"&amp;E823,'Np Quality'!A:M,8,FALSE)))</f>
        <v/>
      </c>
      <c r="R723" s="283" t="str">
        <f>IF(ISBLANK(L723),"",IF(OR(ISBLANK(VLOOKUP(L723&amp;"-"&amp;E723,'Np Quality'!A:M,9,FALSE)),ISERROR(VLOOKUP(L723&amp;"-"&amp;E723,'Np Quality'!A:M,9,FALSE))),"-",VLOOKUP(L723&amp;"-"&amp;E723,'Np Quality'!A:M,9,FALSE)))</f>
        <v/>
      </c>
      <c r="S723" s="394"/>
      <c r="T723" s="395" t="str">
        <f t="shared" si="123"/>
        <v/>
      </c>
      <c r="U723" s="395" t="str">
        <f t="shared" si="119"/>
        <v/>
      </c>
      <c r="V723" s="396"/>
      <c r="W723" s="282"/>
    </row>
    <row r="724" spans="1:23">
      <c r="A724" s="382" t="str">
        <f t="shared" si="121"/>
        <v/>
      </c>
      <c r="B724" s="383" t="str">
        <f t="shared" si="124"/>
        <v/>
      </c>
      <c r="C724" s="236"/>
      <c r="D724" s="282"/>
      <c r="E724" s="384" t="str">
        <f t="shared" si="122"/>
        <v/>
      </c>
      <c r="F724" s="388"/>
      <c r="G724" s="243"/>
      <c r="H724" s="244"/>
      <c r="I724" s="243"/>
      <c r="J724" s="244"/>
      <c r="K724" s="244"/>
      <c r="L724" s="244"/>
      <c r="M724" s="244"/>
      <c r="N724" s="290"/>
      <c r="O724" s="391" t="str">
        <f>IF(ISBLANK(L724),"",IF(OR(ISBLANK(VLOOKUP(L724&amp;"-"&amp;E724,'Np Quality'!A:M,6,FALSE)),ISERROR(VLOOKUP(L724&amp;"-"&amp;E724,'Np Quality'!A:M,6,FALSE))),"-",VLOOKUP(L724&amp;"-"&amp;E724,'Np Quality'!A:M,6,FALSE)))</f>
        <v/>
      </c>
      <c r="P724" s="391" t="str">
        <f>IF(ISBLANK(L724),"",IF(OR(ISBLANK(VLOOKUP(L724&amp;"-"&amp;E724,'Np Quality'!A:M,7,FALSE)),ISERROR(VLOOKUP(L724&amp;"-"&amp;E724,'Np Quality'!A:M,7,FALSE))),"-",VLOOKUP(L724&amp;"-"&amp;E724,'Np Quality'!A:M,7,FALSE)))</f>
        <v/>
      </c>
      <c r="Q724" s="391" t="str">
        <f>IF(ISBLANK(L825),"",IF(OR(ISBLANK(VLOOKUP(L825&amp;"-"&amp;E825,'Np Quality'!A:M,8,FALSE)),ISERROR(VLOOKUP(L825&amp;"-"&amp;E825,'Np Quality'!A:M,8,FALSE))),"-",VLOOKUP(L825&amp;"-"&amp;E825,'Np Quality'!A:M,8,FALSE)))</f>
        <v/>
      </c>
      <c r="R724" s="283" t="str">
        <f>IF(ISBLANK(L724),"",IF(OR(ISBLANK(VLOOKUP(L724&amp;"-"&amp;E724,'Np Quality'!A:M,9,FALSE)),ISERROR(VLOOKUP(L724&amp;"-"&amp;E724,'Np Quality'!A:M,9,FALSE))),"-",VLOOKUP(L724&amp;"-"&amp;E724,'Np Quality'!A:M,9,FALSE)))</f>
        <v/>
      </c>
      <c r="S724" s="394"/>
      <c r="T724" s="395" t="str">
        <f t="shared" si="123"/>
        <v/>
      </c>
      <c r="U724" s="395" t="str">
        <f t="shared" si="119"/>
        <v/>
      </c>
      <c r="V724" s="396"/>
      <c r="W724" s="282"/>
    </row>
    <row r="725" spans="1:23">
      <c r="A725" s="382" t="str">
        <f t="shared" si="121"/>
        <v/>
      </c>
      <c r="B725" s="383" t="str">
        <f t="shared" si="124"/>
        <v/>
      </c>
      <c r="C725" s="236"/>
      <c r="D725" s="282"/>
      <c r="E725" s="384" t="str">
        <f t="shared" si="122"/>
        <v/>
      </c>
      <c r="F725" s="388"/>
      <c r="G725" s="243"/>
      <c r="H725" s="244"/>
      <c r="I725" s="243"/>
      <c r="J725" s="244"/>
      <c r="K725" s="244"/>
      <c r="L725" s="244"/>
      <c r="M725" s="244"/>
      <c r="N725" s="290"/>
      <c r="O725" s="391" t="str">
        <f>IF(ISBLANK(L725),"",IF(OR(ISBLANK(VLOOKUP(L725&amp;"-"&amp;E725,'Np Quality'!A:M,6,FALSE)),ISERROR(VLOOKUP(L725&amp;"-"&amp;E725,'Np Quality'!A:M,6,FALSE))),"-",VLOOKUP(L725&amp;"-"&amp;E725,'Np Quality'!A:M,6,FALSE)))</f>
        <v/>
      </c>
      <c r="P725" s="391" t="str">
        <f>IF(ISBLANK(L725),"",IF(OR(ISBLANK(VLOOKUP(L725&amp;"-"&amp;E725,'Np Quality'!A:M,7,FALSE)),ISERROR(VLOOKUP(L725&amp;"-"&amp;E725,'Np Quality'!A:M,7,FALSE))),"-",VLOOKUP(L725&amp;"-"&amp;E725,'Np Quality'!A:M,7,FALSE)))</f>
        <v/>
      </c>
      <c r="Q725" s="391" t="str">
        <f>IF(ISBLANK(L825),"",IF(OR(ISBLANK(VLOOKUP(L825&amp;"-"&amp;E825,'Np Quality'!A:M,8,FALSE)),ISERROR(VLOOKUP(L825&amp;"-"&amp;E825,'Np Quality'!A:M,8,FALSE))),"-",VLOOKUP(L825&amp;"-"&amp;E825,'Np Quality'!A:M,8,FALSE)))</f>
        <v/>
      </c>
      <c r="R725" s="283" t="str">
        <f>IF(ISBLANK(L726),"",IF(OR(ISBLANK(VLOOKUP(L726&amp;"-"&amp;E726,'Np Quality'!A:M,9,FALSE)),ISERROR(VLOOKUP(L726&amp;"-"&amp;E726,'Np Quality'!A:M,9,FALSE))),"-",VLOOKUP(L726&amp;"-"&amp;E726,'Np Quality'!A:M,9,FALSE)))</f>
        <v/>
      </c>
      <c r="S725" s="394"/>
      <c r="T725" s="395" t="str">
        <f t="shared" si="123"/>
        <v/>
      </c>
      <c r="U725" s="395" t="str">
        <f t="shared" si="119"/>
        <v/>
      </c>
      <c r="V725" s="396"/>
      <c r="W725" s="282"/>
    </row>
    <row r="726" spans="1:23">
      <c r="A726" s="382" t="str">
        <f t="shared" si="121"/>
        <v/>
      </c>
      <c r="B726" s="383" t="str">
        <f t="shared" si="124"/>
        <v/>
      </c>
      <c r="C726" s="236"/>
      <c r="D726" s="282"/>
      <c r="E726" s="384" t="str">
        <f t="shared" si="122"/>
        <v/>
      </c>
      <c r="F726" s="388"/>
      <c r="G726" s="243"/>
      <c r="H726" s="244"/>
      <c r="I726" s="243"/>
      <c r="J726" s="244"/>
      <c r="K726" s="244"/>
      <c r="L726" s="244"/>
      <c r="M726" s="244"/>
      <c r="N726" s="290"/>
      <c r="O726" s="391" t="str">
        <f>IF(ISBLANK(L726),"",IF(OR(ISBLANK(VLOOKUP(L726&amp;"-"&amp;E726,'Np Quality'!A:M,6,FALSE)),ISERROR(VLOOKUP(L726&amp;"-"&amp;E726,'Np Quality'!A:M,6,FALSE))),"-",VLOOKUP(L726&amp;"-"&amp;E726,'Np Quality'!A:M,6,FALSE)))</f>
        <v/>
      </c>
      <c r="P726" s="391" t="str">
        <f>IF(ISBLANK(L726),"",IF(OR(ISBLANK(VLOOKUP(L726&amp;"-"&amp;E726,'Np Quality'!A:M,7,FALSE)),ISERROR(VLOOKUP(L726&amp;"-"&amp;E726,'Np Quality'!A:M,7,FALSE))),"-",VLOOKUP(L726&amp;"-"&amp;E726,'Np Quality'!A:M,7,FALSE)))</f>
        <v/>
      </c>
      <c r="Q726" s="391" t="str">
        <f>IF(ISBLANK(L826),"",IF(OR(ISBLANK(VLOOKUP(L826&amp;"-"&amp;E826,'Np Quality'!A:M,8,FALSE)),ISERROR(VLOOKUP(L826&amp;"-"&amp;E826,'Np Quality'!A:M,8,FALSE))),"-",VLOOKUP(L826&amp;"-"&amp;E826,'Np Quality'!A:M,8,FALSE)))</f>
        <v/>
      </c>
      <c r="R726" s="283" t="str">
        <f>IF(ISBLANK(L726),"",IF(OR(ISBLANK(VLOOKUP(L726&amp;"-"&amp;E726,'Np Quality'!A:M,9,FALSE)),ISERROR(VLOOKUP(L726&amp;"-"&amp;E726,'Np Quality'!A:M,9,FALSE))),"-",VLOOKUP(L726&amp;"-"&amp;E726,'Np Quality'!A:M,9,FALSE)))</f>
        <v/>
      </c>
      <c r="S726" s="394"/>
      <c r="T726" s="395" t="str">
        <f t="shared" si="123"/>
        <v/>
      </c>
      <c r="U726" s="395" t="str">
        <f t="shared" si="119"/>
        <v/>
      </c>
      <c r="V726" s="396"/>
      <c r="W726" s="282"/>
    </row>
    <row r="727" spans="1:23">
      <c r="A727" s="382" t="str">
        <f t="shared" si="121"/>
        <v/>
      </c>
      <c r="B727" s="383" t="str">
        <f t="shared" si="124"/>
        <v/>
      </c>
      <c r="C727" s="236"/>
      <c r="D727" s="282"/>
      <c r="E727" s="384" t="str">
        <f t="shared" si="122"/>
        <v/>
      </c>
      <c r="F727" s="388"/>
      <c r="G727" s="243"/>
      <c r="H727" s="244"/>
      <c r="I727" s="243"/>
      <c r="J727" s="244"/>
      <c r="K727" s="244"/>
      <c r="L727" s="244"/>
      <c r="M727" s="244"/>
      <c r="N727" s="290"/>
      <c r="O727" s="391" t="str">
        <f>IF(ISBLANK(L727),"",IF(OR(ISBLANK(VLOOKUP(L727&amp;"-"&amp;E727,'Np Quality'!A:M,6,FALSE)),ISERROR(VLOOKUP(L727&amp;"-"&amp;E727,'Np Quality'!A:M,6,FALSE))),"-",VLOOKUP(L727&amp;"-"&amp;E727,'Np Quality'!A:M,6,FALSE)))</f>
        <v/>
      </c>
      <c r="P727" s="391" t="str">
        <f>IF(ISBLANK(L727),"",IF(OR(ISBLANK(VLOOKUP(L727&amp;"-"&amp;E727,'Np Quality'!A:M,7,FALSE)),ISERROR(VLOOKUP(L727&amp;"-"&amp;E727,'Np Quality'!A:M,7,FALSE))),"-",VLOOKUP(L727&amp;"-"&amp;E727,'Np Quality'!A:M,7,FALSE)))</f>
        <v/>
      </c>
      <c r="Q727" s="391" t="str">
        <f>IF(ISBLANK(L827),"",IF(OR(ISBLANK(VLOOKUP(L827&amp;"-"&amp;E827,'Np Quality'!A:M,8,FALSE)),ISERROR(VLOOKUP(L827&amp;"-"&amp;E827,'Np Quality'!A:M,8,FALSE))),"-",VLOOKUP(L827&amp;"-"&amp;E827,'Np Quality'!A:M,8,FALSE)))</f>
        <v/>
      </c>
      <c r="R727" s="283" t="str">
        <f>IF(ISBLANK(L727),"",IF(OR(ISBLANK(VLOOKUP(L727&amp;"-"&amp;E727,'Np Quality'!A:M,9,FALSE)),ISERROR(VLOOKUP(L727&amp;"-"&amp;E727,'Np Quality'!A:M,9,FALSE))),"-",VLOOKUP(L727&amp;"-"&amp;E727,'Np Quality'!A:M,9,FALSE)))</f>
        <v/>
      </c>
      <c r="S727" s="394"/>
      <c r="T727" s="395" t="str">
        <f t="shared" si="123"/>
        <v/>
      </c>
      <c r="U727" s="395" t="str">
        <f t="shared" si="119"/>
        <v/>
      </c>
      <c r="V727" s="396"/>
      <c r="W727" s="282"/>
    </row>
    <row r="728" spans="1:23">
      <c r="A728" s="382" t="str">
        <f t="shared" si="121"/>
        <v/>
      </c>
      <c r="B728" s="383" t="str">
        <f t="shared" si="124"/>
        <v/>
      </c>
      <c r="C728" s="236"/>
      <c r="D728" s="282"/>
      <c r="E728" s="384" t="str">
        <f t="shared" si="122"/>
        <v/>
      </c>
      <c r="F728" s="388"/>
      <c r="G728" s="243"/>
      <c r="H728" s="244"/>
      <c r="I728" s="243"/>
      <c r="J728" s="244"/>
      <c r="K728" s="244"/>
      <c r="L728" s="244"/>
      <c r="M728" s="244"/>
      <c r="N728" s="290"/>
      <c r="O728" s="391" t="str">
        <f>IF(ISBLANK(L728),"",IF(OR(ISBLANK(VLOOKUP(L728&amp;"-"&amp;E728,'Np Quality'!A:M,6,FALSE)),ISERROR(VLOOKUP(L728&amp;"-"&amp;E728,'Np Quality'!A:M,6,FALSE))),"-",VLOOKUP(L728&amp;"-"&amp;E728,'Np Quality'!A:M,6,FALSE)))</f>
        <v/>
      </c>
      <c r="P728" s="391" t="str">
        <f>IF(ISBLANK(L728),"",IF(OR(ISBLANK(VLOOKUP(L728&amp;"-"&amp;E728,'Np Quality'!A:M,7,FALSE)),ISERROR(VLOOKUP(L728&amp;"-"&amp;E728,'Np Quality'!A:M,7,FALSE))),"-",VLOOKUP(L728&amp;"-"&amp;E728,'Np Quality'!A:M,7,FALSE)))</f>
        <v/>
      </c>
      <c r="Q728" s="391" t="str">
        <f>IF(ISBLANK(L828),"",IF(OR(ISBLANK(VLOOKUP(L828&amp;"-"&amp;E828,'Np Quality'!A:M,8,FALSE)),ISERROR(VLOOKUP(L828&amp;"-"&amp;E828,'Np Quality'!A:M,8,FALSE))),"-",VLOOKUP(L828&amp;"-"&amp;E828,'Np Quality'!A:M,8,FALSE)))</f>
        <v/>
      </c>
      <c r="R728" s="283" t="str">
        <f>IF(ISBLANK(L728),"",IF(OR(ISBLANK(VLOOKUP(L728&amp;"-"&amp;E728,'Np Quality'!A:M,9,FALSE)),ISERROR(VLOOKUP(L728&amp;"-"&amp;E728,'Np Quality'!A:M,9,FALSE))),"-",VLOOKUP(L728&amp;"-"&amp;E728,'Np Quality'!A:M,9,FALSE)))</f>
        <v/>
      </c>
      <c r="S728" s="394"/>
      <c r="T728" s="395" t="str">
        <f t="shared" si="123"/>
        <v/>
      </c>
      <c r="U728" s="395" t="str">
        <f t="shared" si="119"/>
        <v/>
      </c>
      <c r="V728" s="396"/>
      <c r="W728" s="282"/>
    </row>
    <row r="729" spans="1:23">
      <c r="A729" s="382" t="str">
        <f t="shared" si="121"/>
        <v/>
      </c>
      <c r="B729" s="383" t="str">
        <f t="shared" si="124"/>
        <v/>
      </c>
      <c r="C729" s="236"/>
      <c r="D729" s="282"/>
      <c r="E729" s="384" t="str">
        <f t="shared" si="122"/>
        <v/>
      </c>
      <c r="F729" s="388"/>
      <c r="G729" s="243"/>
      <c r="H729" s="244"/>
      <c r="I729" s="243"/>
      <c r="J729" s="244"/>
      <c r="K729" s="244"/>
      <c r="L729" s="244"/>
      <c r="M729" s="244"/>
      <c r="N729" s="290"/>
      <c r="O729" s="391" t="str">
        <f>IF(ISBLANK(L729),"",IF(OR(ISBLANK(VLOOKUP(L729&amp;"-"&amp;E729,'Np Quality'!A:M,6,FALSE)),ISERROR(VLOOKUP(L729&amp;"-"&amp;E729,'Np Quality'!A:M,6,FALSE))),"-",VLOOKUP(L729&amp;"-"&amp;E729,'Np Quality'!A:M,6,FALSE)))</f>
        <v/>
      </c>
      <c r="P729" s="391" t="str">
        <f>IF(ISBLANK(L729),"",IF(OR(ISBLANK(VLOOKUP(L729&amp;"-"&amp;E729,'Np Quality'!A:M,7,FALSE)),ISERROR(VLOOKUP(L729&amp;"-"&amp;E729,'Np Quality'!A:M,7,FALSE))),"-",VLOOKUP(L729&amp;"-"&amp;E729,'Np Quality'!A:M,7,FALSE)))</f>
        <v/>
      </c>
      <c r="Q729" s="391" t="str">
        <f>IF(ISBLANK(L829),"",IF(OR(ISBLANK(VLOOKUP(L829&amp;"-"&amp;E829,'Np Quality'!A:M,8,FALSE)),ISERROR(VLOOKUP(L829&amp;"-"&amp;E829,'Np Quality'!A:M,8,FALSE))),"-",VLOOKUP(L829&amp;"-"&amp;E829,'Np Quality'!A:M,8,FALSE)))</f>
        <v/>
      </c>
      <c r="R729" s="283" t="str">
        <f>IF(ISBLANK(L729),"",IF(OR(ISBLANK(VLOOKUP(L729&amp;"-"&amp;E729,'Np Quality'!A:M,9,FALSE)),ISERROR(VLOOKUP(L729&amp;"-"&amp;E729,'Np Quality'!A:M,9,FALSE))),"-",VLOOKUP(L729&amp;"-"&amp;E729,'Np Quality'!A:M,9,FALSE)))</f>
        <v/>
      </c>
      <c r="S729" s="394"/>
      <c r="T729" s="395" t="str">
        <f t="shared" si="123"/>
        <v/>
      </c>
      <c r="U729" s="395" t="str">
        <f t="shared" si="119"/>
        <v/>
      </c>
      <c r="V729" s="396"/>
      <c r="W729" s="282"/>
    </row>
    <row r="730" spans="1:23">
      <c r="A730" s="382" t="str">
        <f t="shared" si="121"/>
        <v/>
      </c>
      <c r="B730" s="383" t="str">
        <f t="shared" si="124"/>
        <v/>
      </c>
      <c r="C730" s="236"/>
      <c r="D730" s="282"/>
      <c r="E730" s="384" t="str">
        <f t="shared" si="122"/>
        <v/>
      </c>
      <c r="F730" s="388"/>
      <c r="G730" s="243"/>
      <c r="H730" s="244"/>
      <c r="I730" s="243"/>
      <c r="J730" s="244"/>
      <c r="K730" s="244"/>
      <c r="L730" s="244"/>
      <c r="M730" s="244"/>
      <c r="N730" s="290"/>
      <c r="O730" s="391" t="str">
        <f>IF(ISBLANK(L730),"",IF(OR(ISBLANK(VLOOKUP(L730&amp;"-"&amp;E730,'Np Quality'!A:M,6,FALSE)),ISERROR(VLOOKUP(L730&amp;"-"&amp;E730,'Np Quality'!A:M,6,FALSE))),"-",VLOOKUP(L730&amp;"-"&amp;E730,'Np Quality'!A:M,6,FALSE)))</f>
        <v/>
      </c>
      <c r="P730" s="391" t="str">
        <f>IF(ISBLANK(L730),"",IF(OR(ISBLANK(VLOOKUP(L730&amp;"-"&amp;E730,'Np Quality'!A:M,7,FALSE)),ISERROR(VLOOKUP(L730&amp;"-"&amp;E730,'Np Quality'!A:M,7,FALSE))),"-",VLOOKUP(L730&amp;"-"&amp;E730,'Np Quality'!A:M,7,FALSE)))</f>
        <v/>
      </c>
      <c r="Q730" s="391" t="str">
        <f>IF(ISBLANK(L830),"",IF(OR(ISBLANK(VLOOKUP(L830&amp;"-"&amp;E830,'Np Quality'!A:M,8,FALSE)),ISERROR(VLOOKUP(L830&amp;"-"&amp;E830,'Np Quality'!A:M,8,FALSE))),"-",VLOOKUP(L830&amp;"-"&amp;E830,'Np Quality'!A:M,8,FALSE)))</f>
        <v/>
      </c>
      <c r="R730" s="283" t="str">
        <f>IF(ISBLANK(L730),"",IF(OR(ISBLANK(VLOOKUP(L730&amp;"-"&amp;E730,'Np Quality'!A:M,9,FALSE)),ISERROR(VLOOKUP(L730&amp;"-"&amp;E730,'Np Quality'!A:M,9,FALSE))),"-",VLOOKUP(L730&amp;"-"&amp;E730,'Np Quality'!A:M,9,FALSE)))</f>
        <v/>
      </c>
      <c r="S730" s="394"/>
      <c r="T730" s="395" t="str">
        <f t="shared" si="123"/>
        <v/>
      </c>
      <c r="U730" s="395" t="str">
        <f t="shared" si="119"/>
        <v/>
      </c>
      <c r="V730" s="396"/>
      <c r="W730" s="282"/>
    </row>
    <row r="731" spans="1:23">
      <c r="A731" s="382" t="str">
        <f t="shared" si="121"/>
        <v/>
      </c>
      <c r="B731" s="383" t="str">
        <f t="shared" si="124"/>
        <v/>
      </c>
      <c r="C731" s="236"/>
      <c r="D731" s="282"/>
      <c r="E731" s="384" t="str">
        <f t="shared" si="122"/>
        <v/>
      </c>
      <c r="F731" s="388"/>
      <c r="G731" s="243"/>
      <c r="H731" s="244"/>
      <c r="I731" s="243"/>
      <c r="J731" s="244"/>
      <c r="K731" s="244"/>
      <c r="L731" s="244"/>
      <c r="M731" s="244"/>
      <c r="N731" s="290"/>
      <c r="O731" s="391" t="str">
        <f>IF(ISBLANK(L731),"",IF(OR(ISBLANK(VLOOKUP(L731&amp;"-"&amp;E731,'Np Quality'!A:M,6,FALSE)),ISERROR(VLOOKUP(L731&amp;"-"&amp;E731,'Np Quality'!A:M,6,FALSE))),"-",VLOOKUP(L731&amp;"-"&amp;E731,'Np Quality'!A:M,6,FALSE)))</f>
        <v/>
      </c>
      <c r="P731" s="391" t="str">
        <f>IF(ISBLANK(L731),"",IF(OR(ISBLANK(VLOOKUP(L731&amp;"-"&amp;E731,'Np Quality'!A:M,7,FALSE)),ISERROR(VLOOKUP(L731&amp;"-"&amp;E731,'Np Quality'!A:M,7,FALSE))),"-",VLOOKUP(L731&amp;"-"&amp;E731,'Np Quality'!A:M,7,FALSE)))</f>
        <v/>
      </c>
      <c r="Q731" s="391" t="str">
        <f>IF(ISBLANK(L831),"",IF(OR(ISBLANK(VLOOKUP(L831&amp;"-"&amp;E831,'Np Quality'!A:M,8,FALSE)),ISERROR(VLOOKUP(L831&amp;"-"&amp;E831,'Np Quality'!A:M,8,FALSE))),"-",VLOOKUP(L831&amp;"-"&amp;E831,'Np Quality'!A:M,8,FALSE)))</f>
        <v/>
      </c>
      <c r="R731" s="283" t="str">
        <f>IF(ISBLANK(L731),"",IF(OR(ISBLANK(VLOOKUP(L731&amp;"-"&amp;E731,'Np Quality'!A:M,9,FALSE)),ISERROR(VLOOKUP(L731&amp;"-"&amp;E731,'Np Quality'!A:M,9,FALSE))),"-",VLOOKUP(L731&amp;"-"&amp;E731,'Np Quality'!A:M,9,FALSE)))</f>
        <v/>
      </c>
      <c r="S731" s="394"/>
      <c r="T731" s="395" t="str">
        <f t="shared" si="123"/>
        <v/>
      </c>
      <c r="U731" s="395" t="str">
        <f t="shared" si="119"/>
        <v/>
      </c>
      <c r="V731" s="396"/>
      <c r="W731" s="282"/>
    </row>
    <row r="732" spans="1:23">
      <c r="A732" s="382" t="str">
        <f t="shared" si="121"/>
        <v/>
      </c>
      <c r="B732" s="383" t="str">
        <f t="shared" si="124"/>
        <v/>
      </c>
      <c r="C732" s="236"/>
      <c r="D732" s="282"/>
      <c r="E732" s="384" t="str">
        <f t="shared" si="122"/>
        <v/>
      </c>
      <c r="F732" s="388"/>
      <c r="G732" s="243"/>
      <c r="H732" s="244"/>
      <c r="I732" s="243"/>
      <c r="J732" s="244"/>
      <c r="K732" s="244"/>
      <c r="L732" s="244"/>
      <c r="M732" s="244"/>
      <c r="N732" s="290"/>
      <c r="O732" s="391" t="str">
        <f>IF(ISBLANK(L733),"",IF(OR(ISBLANK(VLOOKUP(L733&amp;"-"&amp;E733,'Np Quality'!A:M,6,FALSE)),ISERROR(VLOOKUP(L733&amp;"-"&amp;E733,'Np Quality'!A:M,6,FALSE))),"-",VLOOKUP(L733&amp;"-"&amp;E733,'Np Quality'!A:M,6,FALSE)))</f>
        <v/>
      </c>
      <c r="P732" s="391" t="str">
        <f>IF(ISBLANK(L732),"",IF(OR(ISBLANK(VLOOKUP(L732&amp;"-"&amp;E732,'Np Quality'!A:M,7,FALSE)),ISERROR(VLOOKUP(L732&amp;"-"&amp;E732,'Np Quality'!A:M,7,FALSE))),"-",VLOOKUP(L732&amp;"-"&amp;E732,'Np Quality'!A:M,7,FALSE)))</f>
        <v/>
      </c>
      <c r="Q732" s="391" t="str">
        <f>IF(ISBLANK(L832),"",IF(OR(ISBLANK(VLOOKUP(L832&amp;"-"&amp;E832,'Np Quality'!A:M,8,FALSE)),ISERROR(VLOOKUP(L832&amp;"-"&amp;E832,'Np Quality'!A:M,8,FALSE))),"-",VLOOKUP(L832&amp;"-"&amp;E832,'Np Quality'!A:M,8,FALSE)))</f>
        <v/>
      </c>
      <c r="R732" s="283" t="str">
        <f>IF(ISBLANK(L732),"",IF(OR(ISBLANK(VLOOKUP(L732&amp;"-"&amp;E732,'Np Quality'!A:M,9,FALSE)),ISERROR(VLOOKUP(L732&amp;"-"&amp;E732,'Np Quality'!A:M,9,FALSE))),"-",VLOOKUP(L732&amp;"-"&amp;E732,'Np Quality'!A:M,9,FALSE)))</f>
        <v/>
      </c>
      <c r="S732" s="394"/>
      <c r="T732" s="395" t="str">
        <f t="shared" si="123"/>
        <v/>
      </c>
      <c r="U732" s="395" t="str">
        <f t="shared" si="119"/>
        <v/>
      </c>
      <c r="V732" s="396"/>
      <c r="W732" s="282"/>
    </row>
    <row r="733" spans="1:23">
      <c r="A733" s="382" t="str">
        <f t="shared" si="121"/>
        <v/>
      </c>
      <c r="B733" s="383" t="str">
        <f t="shared" si="124"/>
        <v/>
      </c>
      <c r="C733" s="236"/>
      <c r="D733" s="282"/>
      <c r="E733" s="384" t="str">
        <f t="shared" si="122"/>
        <v/>
      </c>
      <c r="F733" s="388"/>
      <c r="G733" s="243"/>
      <c r="H733" s="244"/>
      <c r="I733" s="243"/>
      <c r="J733" s="244"/>
      <c r="K733" s="244"/>
      <c r="L733" s="244"/>
      <c r="M733" s="244"/>
      <c r="N733" s="290"/>
      <c r="O733" s="391" t="str">
        <f>IF(ISBLANK(L733),"",IF(OR(ISBLANK(VLOOKUP(L733&amp;"-"&amp;E733,'Np Quality'!A:M,6,FALSE)),ISERROR(VLOOKUP(L733&amp;"-"&amp;E733,'Np Quality'!A:M,6,FALSE))),"-",VLOOKUP(L733&amp;"-"&amp;E733,'Np Quality'!A:M,6,FALSE)))</f>
        <v/>
      </c>
      <c r="P733" s="391" t="str">
        <f>IF(ISBLANK(L734),"",IF(OR(ISBLANK(VLOOKUP(L734&amp;"-"&amp;E734,'Np Quality'!A:M,7,FALSE)),ISERROR(VLOOKUP(L734&amp;"-"&amp;E734,'Np Quality'!A:M,7,FALSE))),"-",VLOOKUP(L734&amp;"-"&amp;E734,'Np Quality'!A:M,7,FALSE)))</f>
        <v/>
      </c>
      <c r="Q733" s="391" t="str">
        <f>IF(ISBLANK(L833),"",IF(OR(ISBLANK(VLOOKUP(L833&amp;"-"&amp;E833,'Np Quality'!A:M,8,FALSE)),ISERROR(VLOOKUP(L833&amp;"-"&amp;E833,'Np Quality'!A:M,8,FALSE))),"-",VLOOKUP(L833&amp;"-"&amp;E833,'Np Quality'!A:M,8,FALSE)))</f>
        <v/>
      </c>
      <c r="R733" s="283" t="str">
        <f>IF(ISBLANK(L733),"",IF(OR(ISBLANK(VLOOKUP(L733&amp;"-"&amp;E733,'Np Quality'!A:M,9,FALSE)),ISERROR(VLOOKUP(L733&amp;"-"&amp;E733,'Np Quality'!A:M,9,FALSE))),"-",VLOOKUP(L733&amp;"-"&amp;E733,'Np Quality'!A:M,9,FALSE)))</f>
        <v/>
      </c>
      <c r="S733" s="394"/>
      <c r="T733" s="395" t="str">
        <f t="shared" si="123"/>
        <v/>
      </c>
      <c r="U733" s="395" t="str">
        <f t="shared" si="119"/>
        <v/>
      </c>
      <c r="V733" s="396"/>
      <c r="W733" s="282"/>
    </row>
    <row r="734" spans="1:23">
      <c r="A734" s="382" t="str">
        <f t="shared" si="121"/>
        <v/>
      </c>
      <c r="B734" s="383" t="str">
        <f t="shared" si="124"/>
        <v/>
      </c>
      <c r="C734" s="236"/>
      <c r="D734" s="282"/>
      <c r="E734" s="384" t="str">
        <f t="shared" si="122"/>
        <v/>
      </c>
      <c r="F734" s="388"/>
      <c r="G734" s="243"/>
      <c r="H734" s="244"/>
      <c r="I734" s="243"/>
      <c r="J734" s="244"/>
      <c r="K734" s="244"/>
      <c r="L734" s="244"/>
      <c r="M734" s="244"/>
      <c r="N734" s="290"/>
      <c r="O734" s="391" t="str">
        <f>IF(ISBLANK(L734),"",IF(OR(ISBLANK(VLOOKUP(L734&amp;"-"&amp;E734,'Np Quality'!A:M,6,FALSE)),ISERROR(VLOOKUP(L734&amp;"-"&amp;E734,'Np Quality'!A:M,6,FALSE))),"-",VLOOKUP(L734&amp;"-"&amp;E734,'Np Quality'!A:M,6,FALSE)))</f>
        <v/>
      </c>
      <c r="P734" s="391" t="str">
        <f>IF(ISBLANK(L734),"",IF(OR(ISBLANK(VLOOKUP(L734&amp;"-"&amp;E734,'Np Quality'!A:M,7,FALSE)),ISERROR(VLOOKUP(L734&amp;"-"&amp;E734,'Np Quality'!A:M,7,FALSE))),"-",VLOOKUP(L734&amp;"-"&amp;E734,'Np Quality'!A:M,7,FALSE)))</f>
        <v/>
      </c>
      <c r="Q734" s="391" t="str">
        <f>IF(ISBLANK(L835),"",IF(OR(ISBLANK(VLOOKUP(L835&amp;"-"&amp;E835,'Np Quality'!A:M,8,FALSE)),ISERROR(VLOOKUP(L835&amp;"-"&amp;E835,'Np Quality'!A:M,8,FALSE))),"-",VLOOKUP(L835&amp;"-"&amp;E835,'Np Quality'!A:M,8,FALSE)))</f>
        <v/>
      </c>
      <c r="R734" s="283" t="str">
        <f>IF(ISBLANK(L734),"",IF(OR(ISBLANK(VLOOKUP(L734&amp;"-"&amp;E734,'Np Quality'!A:M,9,FALSE)),ISERROR(VLOOKUP(L734&amp;"-"&amp;E734,'Np Quality'!A:M,9,FALSE))),"-",VLOOKUP(L734&amp;"-"&amp;E734,'Np Quality'!A:M,9,FALSE)))</f>
        <v/>
      </c>
      <c r="S734" s="394"/>
      <c r="T734" s="395" t="str">
        <f t="shared" si="123"/>
        <v/>
      </c>
      <c r="U734" s="395" t="str">
        <f t="shared" si="119"/>
        <v/>
      </c>
      <c r="V734" s="396"/>
      <c r="W734" s="282"/>
    </row>
    <row r="735" spans="1:23">
      <c r="A735" s="382" t="str">
        <f t="shared" si="121"/>
        <v/>
      </c>
      <c r="B735" s="383" t="str">
        <f t="shared" si="124"/>
        <v/>
      </c>
      <c r="C735" s="236"/>
      <c r="D735" s="282"/>
      <c r="E735" s="384" t="str">
        <f t="shared" si="122"/>
        <v/>
      </c>
      <c r="F735" s="388"/>
      <c r="G735" s="243"/>
      <c r="H735" s="244"/>
      <c r="I735" s="243"/>
      <c r="J735" s="244"/>
      <c r="K735" s="244"/>
      <c r="L735" s="244"/>
      <c r="M735" s="244"/>
      <c r="N735" s="290"/>
      <c r="O735" s="391" t="str">
        <f>IF(ISBLANK(L735),"",IF(OR(ISBLANK(VLOOKUP(L735&amp;"-"&amp;E735,'Np Quality'!A:M,6,FALSE)),ISERROR(VLOOKUP(L735&amp;"-"&amp;E735,'Np Quality'!A:M,6,FALSE))),"-",VLOOKUP(L735&amp;"-"&amp;E735,'Np Quality'!A:M,6,FALSE)))</f>
        <v/>
      </c>
      <c r="P735" s="391" t="str">
        <f>IF(ISBLANK(L735),"",IF(OR(ISBLANK(VLOOKUP(L735&amp;"-"&amp;E735,'Np Quality'!A:M,7,FALSE)),ISERROR(VLOOKUP(L735&amp;"-"&amp;E735,'Np Quality'!A:M,7,FALSE))),"-",VLOOKUP(L735&amp;"-"&amp;E735,'Np Quality'!A:M,7,FALSE)))</f>
        <v/>
      </c>
      <c r="Q735" s="391" t="str">
        <f>IF(ISBLANK(L835),"",IF(OR(ISBLANK(VLOOKUP(L835&amp;"-"&amp;E835,'Np Quality'!A:M,8,FALSE)),ISERROR(VLOOKUP(L835&amp;"-"&amp;E835,'Np Quality'!A:M,8,FALSE))),"-",VLOOKUP(L835&amp;"-"&amp;E835,'Np Quality'!A:M,8,FALSE)))</f>
        <v/>
      </c>
      <c r="R735" s="283" t="str">
        <f>IF(ISBLANK(L736),"",IF(OR(ISBLANK(VLOOKUP(L736&amp;"-"&amp;E736,'Np Quality'!A:M,9,FALSE)),ISERROR(VLOOKUP(L736&amp;"-"&amp;E736,'Np Quality'!A:M,9,FALSE))),"-",VLOOKUP(L736&amp;"-"&amp;E736,'Np Quality'!A:M,9,FALSE)))</f>
        <v/>
      </c>
      <c r="S735" s="394"/>
      <c r="T735" s="395" t="str">
        <f t="shared" si="123"/>
        <v/>
      </c>
      <c r="U735" s="395" t="str">
        <f t="shared" si="119"/>
        <v/>
      </c>
      <c r="V735" s="396"/>
      <c r="W735" s="282"/>
    </row>
    <row r="736" spans="1:23">
      <c r="A736" s="382" t="str">
        <f t="shared" si="121"/>
        <v/>
      </c>
      <c r="B736" s="383" t="str">
        <f t="shared" si="124"/>
        <v/>
      </c>
      <c r="C736" s="236"/>
      <c r="D736" s="282"/>
      <c r="E736" s="384" t="str">
        <f t="shared" si="122"/>
        <v/>
      </c>
      <c r="F736" s="388"/>
      <c r="G736" s="243"/>
      <c r="H736" s="244"/>
      <c r="I736" s="243"/>
      <c r="J736" s="244"/>
      <c r="K736" s="244"/>
      <c r="L736" s="244"/>
      <c r="M736" s="244"/>
      <c r="N736" s="290"/>
      <c r="O736" s="391" t="str">
        <f>IF(ISBLANK(L736),"",IF(OR(ISBLANK(VLOOKUP(L736&amp;"-"&amp;E736,'Np Quality'!A:M,6,FALSE)),ISERROR(VLOOKUP(L736&amp;"-"&amp;E736,'Np Quality'!A:M,6,FALSE))),"-",VLOOKUP(L736&amp;"-"&amp;E736,'Np Quality'!A:M,6,FALSE)))</f>
        <v/>
      </c>
      <c r="P736" s="391" t="str">
        <f>IF(ISBLANK(L736),"",IF(OR(ISBLANK(VLOOKUP(L736&amp;"-"&amp;E736,'Np Quality'!A:M,7,FALSE)),ISERROR(VLOOKUP(L736&amp;"-"&amp;E736,'Np Quality'!A:M,7,FALSE))),"-",VLOOKUP(L736&amp;"-"&amp;E736,'Np Quality'!A:M,7,FALSE)))</f>
        <v/>
      </c>
      <c r="Q736" s="391" t="str">
        <f>IF(ISBLANK(L836),"",IF(OR(ISBLANK(VLOOKUP(L836&amp;"-"&amp;E836,'Np Quality'!A:M,8,FALSE)),ISERROR(VLOOKUP(L836&amp;"-"&amp;E836,'Np Quality'!A:M,8,FALSE))),"-",VLOOKUP(L836&amp;"-"&amp;E836,'Np Quality'!A:M,8,FALSE)))</f>
        <v/>
      </c>
      <c r="R736" s="283" t="str">
        <f>IF(ISBLANK(L736),"",IF(OR(ISBLANK(VLOOKUP(L736&amp;"-"&amp;E736,'Np Quality'!A:M,9,FALSE)),ISERROR(VLOOKUP(L736&amp;"-"&amp;E736,'Np Quality'!A:M,9,FALSE))),"-",VLOOKUP(L736&amp;"-"&amp;E736,'Np Quality'!A:M,9,FALSE)))</f>
        <v/>
      </c>
      <c r="S736" s="394"/>
      <c r="T736" s="395" t="str">
        <f t="shared" si="123"/>
        <v/>
      </c>
      <c r="U736" s="395" t="str">
        <f t="shared" si="119"/>
        <v/>
      </c>
      <c r="V736" s="396"/>
      <c r="W736" s="282"/>
    </row>
    <row r="737" spans="1:23">
      <c r="A737" s="382" t="str">
        <f t="shared" si="121"/>
        <v/>
      </c>
      <c r="B737" s="383" t="str">
        <f t="shared" si="124"/>
        <v/>
      </c>
      <c r="C737" s="236"/>
      <c r="D737" s="282"/>
      <c r="E737" s="384" t="str">
        <f t="shared" si="122"/>
        <v/>
      </c>
      <c r="F737" s="388"/>
      <c r="G737" s="243"/>
      <c r="H737" s="244"/>
      <c r="I737" s="243"/>
      <c r="J737" s="244"/>
      <c r="K737" s="244"/>
      <c r="L737" s="244"/>
      <c r="M737" s="244"/>
      <c r="N737" s="290"/>
      <c r="O737" s="391" t="str">
        <f>IF(ISBLANK(L737),"",IF(OR(ISBLANK(VLOOKUP(L737&amp;"-"&amp;E737,'Np Quality'!A:M,6,FALSE)),ISERROR(VLOOKUP(L737&amp;"-"&amp;E737,'Np Quality'!A:M,6,FALSE))),"-",VLOOKUP(L737&amp;"-"&amp;E737,'Np Quality'!A:M,6,FALSE)))</f>
        <v/>
      </c>
      <c r="P737" s="391" t="str">
        <f>IF(ISBLANK(L737),"",IF(OR(ISBLANK(VLOOKUP(L737&amp;"-"&amp;E737,'Np Quality'!A:M,7,FALSE)),ISERROR(VLOOKUP(L737&amp;"-"&amp;E737,'Np Quality'!A:M,7,FALSE))),"-",VLOOKUP(L737&amp;"-"&amp;E737,'Np Quality'!A:M,7,FALSE)))</f>
        <v/>
      </c>
      <c r="Q737" s="391" t="str">
        <f>IF(ISBLANK(L837),"",IF(OR(ISBLANK(VLOOKUP(L837&amp;"-"&amp;E837,'Np Quality'!A:M,8,FALSE)),ISERROR(VLOOKUP(L837&amp;"-"&amp;E837,'Np Quality'!A:M,8,FALSE))),"-",VLOOKUP(L837&amp;"-"&amp;E837,'Np Quality'!A:M,8,FALSE)))</f>
        <v/>
      </c>
      <c r="R737" s="283" t="str">
        <f>IF(ISBLANK(L737),"",IF(OR(ISBLANK(VLOOKUP(L737&amp;"-"&amp;E737,'Np Quality'!A:M,9,FALSE)),ISERROR(VLOOKUP(L737&amp;"-"&amp;E737,'Np Quality'!A:M,9,FALSE))),"-",VLOOKUP(L737&amp;"-"&amp;E737,'Np Quality'!A:M,9,FALSE)))</f>
        <v/>
      </c>
      <c r="S737" s="394"/>
      <c r="T737" s="395" t="str">
        <f t="shared" si="123"/>
        <v/>
      </c>
      <c r="U737" s="395" t="str">
        <f t="shared" si="119"/>
        <v/>
      </c>
      <c r="V737" s="396"/>
      <c r="W737" s="282"/>
    </row>
    <row r="738" spans="1:23">
      <c r="A738" s="382" t="str">
        <f t="shared" si="121"/>
        <v/>
      </c>
      <c r="B738" s="383" t="str">
        <f t="shared" si="124"/>
        <v/>
      </c>
      <c r="C738" s="236"/>
      <c r="D738" s="282"/>
      <c r="E738" s="384" t="str">
        <f t="shared" si="122"/>
        <v/>
      </c>
      <c r="F738" s="388"/>
      <c r="G738" s="243"/>
      <c r="H738" s="244"/>
      <c r="I738" s="243"/>
      <c r="J738" s="244"/>
      <c r="K738" s="244"/>
      <c r="L738" s="244"/>
      <c r="M738" s="244"/>
      <c r="N738" s="290"/>
      <c r="O738" s="391" t="str">
        <f>IF(ISBLANK(L738),"",IF(OR(ISBLANK(VLOOKUP(L738&amp;"-"&amp;E738,'Np Quality'!A:M,6,FALSE)),ISERROR(VLOOKUP(L738&amp;"-"&amp;E738,'Np Quality'!A:M,6,FALSE))),"-",VLOOKUP(L738&amp;"-"&amp;E738,'Np Quality'!A:M,6,FALSE)))</f>
        <v/>
      </c>
      <c r="P738" s="391" t="str">
        <f>IF(ISBLANK(L738),"",IF(OR(ISBLANK(VLOOKUP(L738&amp;"-"&amp;E738,'Np Quality'!A:M,7,FALSE)),ISERROR(VLOOKUP(L738&amp;"-"&amp;E738,'Np Quality'!A:M,7,FALSE))),"-",VLOOKUP(L738&amp;"-"&amp;E738,'Np Quality'!A:M,7,FALSE)))</f>
        <v/>
      </c>
      <c r="Q738" s="391" t="str">
        <f>IF(ISBLANK(L838),"",IF(OR(ISBLANK(VLOOKUP(L838&amp;"-"&amp;E838,'Np Quality'!A:M,8,FALSE)),ISERROR(VLOOKUP(L838&amp;"-"&amp;E838,'Np Quality'!A:M,8,FALSE))),"-",VLOOKUP(L838&amp;"-"&amp;E838,'Np Quality'!A:M,8,FALSE)))</f>
        <v/>
      </c>
      <c r="R738" s="283" t="str">
        <f>IF(ISBLANK(L738),"",IF(OR(ISBLANK(VLOOKUP(L738&amp;"-"&amp;E738,'Np Quality'!A:M,9,FALSE)),ISERROR(VLOOKUP(L738&amp;"-"&amp;E738,'Np Quality'!A:M,9,FALSE))),"-",VLOOKUP(L738&amp;"-"&amp;E738,'Np Quality'!A:M,9,FALSE)))</f>
        <v/>
      </c>
      <c r="S738" s="394"/>
      <c r="T738" s="395" t="str">
        <f t="shared" si="123"/>
        <v/>
      </c>
      <c r="U738" s="395" t="str">
        <f t="shared" si="119"/>
        <v/>
      </c>
      <c r="V738" s="396"/>
      <c r="W738" s="282"/>
    </row>
    <row r="739" spans="1:23">
      <c r="A739" s="382" t="str">
        <f t="shared" si="121"/>
        <v/>
      </c>
      <c r="B739" s="383" t="str">
        <f t="shared" si="124"/>
        <v/>
      </c>
      <c r="C739" s="236"/>
      <c r="D739" s="282"/>
      <c r="E739" s="384" t="str">
        <f t="shared" si="122"/>
        <v/>
      </c>
      <c r="F739" s="388"/>
      <c r="G739" s="243"/>
      <c r="H739" s="244"/>
      <c r="I739" s="243"/>
      <c r="J739" s="244"/>
      <c r="K739" s="244"/>
      <c r="L739" s="244"/>
      <c r="M739" s="244"/>
      <c r="N739" s="290"/>
      <c r="O739" s="391" t="str">
        <f>IF(ISBLANK(L739),"",IF(OR(ISBLANK(VLOOKUP(L739&amp;"-"&amp;E739,'Np Quality'!A:M,6,FALSE)),ISERROR(VLOOKUP(L739&amp;"-"&amp;E739,'Np Quality'!A:M,6,FALSE))),"-",VLOOKUP(L739&amp;"-"&amp;E739,'Np Quality'!A:M,6,FALSE)))</f>
        <v/>
      </c>
      <c r="P739" s="391" t="str">
        <f>IF(ISBLANK(L739),"",IF(OR(ISBLANK(VLOOKUP(L739&amp;"-"&amp;E739,'Np Quality'!A:M,7,FALSE)),ISERROR(VLOOKUP(L739&amp;"-"&amp;E739,'Np Quality'!A:M,7,FALSE))),"-",VLOOKUP(L739&amp;"-"&amp;E739,'Np Quality'!A:M,7,FALSE)))</f>
        <v/>
      </c>
      <c r="Q739" s="391" t="str">
        <f>IF(ISBLANK(L839),"",IF(OR(ISBLANK(VLOOKUP(L839&amp;"-"&amp;E839,'Np Quality'!A:M,8,FALSE)),ISERROR(VLOOKUP(L839&amp;"-"&amp;E839,'Np Quality'!A:M,8,FALSE))),"-",VLOOKUP(L839&amp;"-"&amp;E839,'Np Quality'!A:M,8,FALSE)))</f>
        <v/>
      </c>
      <c r="R739" s="283" t="str">
        <f>IF(ISBLANK(L739),"",IF(OR(ISBLANK(VLOOKUP(L739&amp;"-"&amp;E739,'Np Quality'!A:M,9,FALSE)),ISERROR(VLOOKUP(L739&amp;"-"&amp;E739,'Np Quality'!A:M,9,FALSE))),"-",VLOOKUP(L739&amp;"-"&amp;E739,'Np Quality'!A:M,9,FALSE)))</f>
        <v/>
      </c>
      <c r="S739" s="394"/>
      <c r="T739" s="395" t="str">
        <f t="shared" si="123"/>
        <v/>
      </c>
      <c r="U739" s="395" t="str">
        <f t="shared" si="119"/>
        <v/>
      </c>
      <c r="V739" s="396"/>
      <c r="W739" s="282"/>
    </row>
    <row r="740" spans="1:23">
      <c r="A740" s="382" t="str">
        <f t="shared" si="121"/>
        <v/>
      </c>
      <c r="B740" s="383" t="str">
        <f t="shared" si="124"/>
        <v/>
      </c>
      <c r="C740" s="236"/>
      <c r="D740" s="282"/>
      <c r="E740" s="384" t="str">
        <f t="shared" si="122"/>
        <v/>
      </c>
      <c r="F740" s="388"/>
      <c r="G740" s="243"/>
      <c r="H740" s="244"/>
      <c r="I740" s="243"/>
      <c r="J740" s="244"/>
      <c r="K740" s="244"/>
      <c r="L740" s="244"/>
      <c r="M740" s="244"/>
      <c r="N740" s="290"/>
      <c r="O740" s="391" t="str">
        <f>IF(ISBLANK(L740),"",IF(OR(ISBLANK(VLOOKUP(L740&amp;"-"&amp;E740,'Np Quality'!A:M,6,FALSE)),ISERROR(VLOOKUP(L740&amp;"-"&amp;E740,'Np Quality'!A:M,6,FALSE))),"-",VLOOKUP(L740&amp;"-"&amp;E740,'Np Quality'!A:M,6,FALSE)))</f>
        <v/>
      </c>
      <c r="P740" s="391" t="str">
        <f>IF(ISBLANK(L740),"",IF(OR(ISBLANK(VLOOKUP(L740&amp;"-"&amp;E740,'Np Quality'!A:M,7,FALSE)),ISERROR(VLOOKUP(L740&amp;"-"&amp;E740,'Np Quality'!A:M,7,FALSE))),"-",VLOOKUP(L740&amp;"-"&amp;E740,'Np Quality'!A:M,7,FALSE)))</f>
        <v/>
      </c>
      <c r="Q740" s="391" t="str">
        <f>IF(ISBLANK(L840),"",IF(OR(ISBLANK(VLOOKUP(L840&amp;"-"&amp;E840,'Np Quality'!A:M,8,FALSE)),ISERROR(VLOOKUP(L840&amp;"-"&amp;E840,'Np Quality'!A:M,8,FALSE))),"-",VLOOKUP(L840&amp;"-"&amp;E840,'Np Quality'!A:M,8,FALSE)))</f>
        <v/>
      </c>
      <c r="R740" s="283" t="str">
        <f>IF(ISBLANK(L740),"",IF(OR(ISBLANK(VLOOKUP(L740&amp;"-"&amp;E740,'Np Quality'!A:M,9,FALSE)),ISERROR(VLOOKUP(L740&amp;"-"&amp;E740,'Np Quality'!A:M,9,FALSE))),"-",VLOOKUP(L740&amp;"-"&amp;E740,'Np Quality'!A:M,9,FALSE)))</f>
        <v/>
      </c>
      <c r="S740" s="394"/>
      <c r="T740" s="395" t="str">
        <f t="shared" si="123"/>
        <v/>
      </c>
      <c r="U740" s="395" t="str">
        <f t="shared" si="119"/>
        <v/>
      </c>
      <c r="V740" s="396"/>
      <c r="W740" s="282"/>
    </row>
    <row r="741" spans="1:23">
      <c r="A741" s="382" t="str">
        <f t="shared" si="121"/>
        <v/>
      </c>
      <c r="B741" s="383" t="str">
        <f t="shared" si="124"/>
        <v/>
      </c>
      <c r="C741" s="236"/>
      <c r="D741" s="282"/>
      <c r="E741" s="384" t="str">
        <f t="shared" si="122"/>
        <v/>
      </c>
      <c r="F741" s="388"/>
      <c r="G741" s="243"/>
      <c r="H741" s="244"/>
      <c r="I741" s="243"/>
      <c r="J741" s="244"/>
      <c r="K741" s="244"/>
      <c r="L741" s="244"/>
      <c r="M741" s="244"/>
      <c r="N741" s="290"/>
      <c r="O741" s="391" t="str">
        <f>IF(ISBLANK(L741),"",IF(OR(ISBLANK(VLOOKUP(L741&amp;"-"&amp;E741,'Np Quality'!A:M,6,FALSE)),ISERROR(VLOOKUP(L741&amp;"-"&amp;E741,'Np Quality'!A:M,6,FALSE))),"-",VLOOKUP(L741&amp;"-"&amp;E741,'Np Quality'!A:M,6,FALSE)))</f>
        <v/>
      </c>
      <c r="P741" s="391" t="str">
        <f>IF(ISBLANK(L741),"",IF(OR(ISBLANK(VLOOKUP(L741&amp;"-"&amp;E741,'Np Quality'!A:M,7,FALSE)),ISERROR(VLOOKUP(L741&amp;"-"&amp;E741,'Np Quality'!A:M,7,FALSE))),"-",VLOOKUP(L741&amp;"-"&amp;E741,'Np Quality'!A:M,7,FALSE)))</f>
        <v/>
      </c>
      <c r="Q741" s="391" t="str">
        <f>IF(ISBLANK(L841),"",IF(OR(ISBLANK(VLOOKUP(L841&amp;"-"&amp;E841,'Np Quality'!A:M,8,FALSE)),ISERROR(VLOOKUP(L841&amp;"-"&amp;E841,'Np Quality'!A:M,8,FALSE))),"-",VLOOKUP(L841&amp;"-"&amp;E841,'Np Quality'!A:M,8,FALSE)))</f>
        <v/>
      </c>
      <c r="R741" s="283" t="str">
        <f>IF(ISBLANK(L741),"",IF(OR(ISBLANK(VLOOKUP(L741&amp;"-"&amp;E741,'Np Quality'!A:M,9,FALSE)),ISERROR(VLOOKUP(L741&amp;"-"&amp;E741,'Np Quality'!A:M,9,FALSE))),"-",VLOOKUP(L741&amp;"-"&amp;E741,'Np Quality'!A:M,9,FALSE)))</f>
        <v/>
      </c>
      <c r="S741" s="394"/>
      <c r="T741" s="395" t="str">
        <f t="shared" si="123"/>
        <v/>
      </c>
      <c r="U741" s="395" t="str">
        <f t="shared" si="119"/>
        <v/>
      </c>
      <c r="V741" s="396"/>
      <c r="W741" s="282"/>
    </row>
    <row r="742" spans="1:23">
      <c r="A742" s="382" t="str">
        <f t="shared" si="121"/>
        <v/>
      </c>
      <c r="B742" s="383" t="str">
        <f t="shared" si="124"/>
        <v/>
      </c>
      <c r="C742" s="236"/>
      <c r="D742" s="282"/>
      <c r="E742" s="384" t="str">
        <f t="shared" si="122"/>
        <v/>
      </c>
      <c r="F742" s="388"/>
      <c r="G742" s="243"/>
      <c r="H742" s="244"/>
      <c r="I742" s="243"/>
      <c r="J742" s="244"/>
      <c r="K742" s="244"/>
      <c r="L742" s="244"/>
      <c r="M742" s="244"/>
      <c r="N742" s="290"/>
      <c r="O742" s="391" t="str">
        <f>IF(ISBLANK(L743),"",IF(OR(ISBLANK(VLOOKUP(L743&amp;"-"&amp;E743,'Np Quality'!A:M,6,FALSE)),ISERROR(VLOOKUP(L743&amp;"-"&amp;E743,'Np Quality'!A:M,6,FALSE))),"-",VLOOKUP(L743&amp;"-"&amp;E743,'Np Quality'!A:M,6,FALSE)))</f>
        <v/>
      </c>
      <c r="P742" s="391" t="str">
        <f>IF(ISBLANK(L742),"",IF(OR(ISBLANK(VLOOKUP(L742&amp;"-"&amp;E742,'Np Quality'!A:M,7,FALSE)),ISERROR(VLOOKUP(L742&amp;"-"&amp;E742,'Np Quality'!A:M,7,FALSE))),"-",VLOOKUP(L742&amp;"-"&amp;E742,'Np Quality'!A:M,7,FALSE)))</f>
        <v/>
      </c>
      <c r="Q742" s="391" t="str">
        <f>IF(ISBLANK(L842),"",IF(OR(ISBLANK(VLOOKUP(L842&amp;"-"&amp;E842,'Np Quality'!A:M,8,FALSE)),ISERROR(VLOOKUP(L842&amp;"-"&amp;E842,'Np Quality'!A:M,8,FALSE))),"-",VLOOKUP(L842&amp;"-"&amp;E842,'Np Quality'!A:M,8,FALSE)))</f>
        <v/>
      </c>
      <c r="R742" s="283" t="str">
        <f>IF(ISBLANK(L742),"",IF(OR(ISBLANK(VLOOKUP(L742&amp;"-"&amp;E742,'Np Quality'!A:M,9,FALSE)),ISERROR(VLOOKUP(L742&amp;"-"&amp;E742,'Np Quality'!A:M,9,FALSE))),"-",VLOOKUP(L742&amp;"-"&amp;E742,'Np Quality'!A:M,9,FALSE)))</f>
        <v/>
      </c>
      <c r="S742" s="394"/>
      <c r="T742" s="395" t="str">
        <f t="shared" si="123"/>
        <v/>
      </c>
      <c r="U742" s="395" t="str">
        <f t="shared" si="119"/>
        <v/>
      </c>
      <c r="V742" s="396"/>
      <c r="W742" s="282"/>
    </row>
    <row r="743" spans="1:23">
      <c r="A743" s="382" t="str">
        <f t="shared" si="121"/>
        <v/>
      </c>
      <c r="B743" s="383" t="str">
        <f t="shared" si="124"/>
        <v/>
      </c>
      <c r="C743" s="236"/>
      <c r="D743" s="282"/>
      <c r="E743" s="384" t="str">
        <f t="shared" si="122"/>
        <v/>
      </c>
      <c r="F743" s="388"/>
      <c r="G743" s="243"/>
      <c r="H743" s="244"/>
      <c r="I743" s="243"/>
      <c r="J743" s="244"/>
      <c r="K743" s="244"/>
      <c r="L743" s="244"/>
      <c r="M743" s="244"/>
      <c r="N743" s="290"/>
      <c r="O743" s="391" t="str">
        <f>IF(ISBLANK(L743),"",IF(OR(ISBLANK(VLOOKUP(L743&amp;"-"&amp;E743,'Np Quality'!A:M,6,FALSE)),ISERROR(VLOOKUP(L743&amp;"-"&amp;E743,'Np Quality'!A:M,6,FALSE))),"-",VLOOKUP(L743&amp;"-"&amp;E743,'Np Quality'!A:M,6,FALSE)))</f>
        <v/>
      </c>
      <c r="P743" s="391" t="str">
        <f>IF(ISBLANK(L744),"",IF(OR(ISBLANK(VLOOKUP(L744&amp;"-"&amp;E744,'Np Quality'!A:M,7,FALSE)),ISERROR(VLOOKUP(L744&amp;"-"&amp;E744,'Np Quality'!A:M,7,FALSE))),"-",VLOOKUP(L744&amp;"-"&amp;E744,'Np Quality'!A:M,7,FALSE)))</f>
        <v/>
      </c>
      <c r="Q743" s="391" t="str">
        <f>IF(ISBLANK(L843),"",IF(OR(ISBLANK(VLOOKUP(L843&amp;"-"&amp;E843,'Np Quality'!A:M,8,FALSE)),ISERROR(VLOOKUP(L843&amp;"-"&amp;E843,'Np Quality'!A:M,8,FALSE))),"-",VLOOKUP(L843&amp;"-"&amp;E843,'Np Quality'!A:M,8,FALSE)))</f>
        <v/>
      </c>
      <c r="R743" s="283" t="str">
        <f>IF(ISBLANK(L743),"",IF(OR(ISBLANK(VLOOKUP(L743&amp;"-"&amp;E743,'Np Quality'!A:M,9,FALSE)),ISERROR(VLOOKUP(L743&amp;"-"&amp;E743,'Np Quality'!A:M,9,FALSE))),"-",VLOOKUP(L743&amp;"-"&amp;E743,'Np Quality'!A:M,9,FALSE)))</f>
        <v/>
      </c>
      <c r="S743" s="394"/>
      <c r="T743" s="395" t="str">
        <f t="shared" si="123"/>
        <v/>
      </c>
      <c r="U743" s="395" t="str">
        <f t="shared" si="119"/>
        <v/>
      </c>
      <c r="V743" s="396"/>
      <c r="W743" s="282"/>
    </row>
    <row r="744" spans="1:23">
      <c r="A744" s="382" t="str">
        <f t="shared" si="121"/>
        <v/>
      </c>
      <c r="B744" s="383" t="str">
        <f t="shared" si="124"/>
        <v/>
      </c>
      <c r="C744" s="236"/>
      <c r="D744" s="282"/>
      <c r="E744" s="384" t="str">
        <f t="shared" si="122"/>
        <v/>
      </c>
      <c r="F744" s="388"/>
      <c r="G744" s="243"/>
      <c r="H744" s="244"/>
      <c r="I744" s="243"/>
      <c r="J744" s="244"/>
      <c r="K744" s="244"/>
      <c r="L744" s="244"/>
      <c r="M744" s="244"/>
      <c r="N744" s="290"/>
      <c r="O744" s="391" t="str">
        <f>IF(ISBLANK(L744),"",IF(OR(ISBLANK(VLOOKUP(L744&amp;"-"&amp;E744,'Np Quality'!A:M,6,FALSE)),ISERROR(VLOOKUP(L744&amp;"-"&amp;E744,'Np Quality'!A:M,6,FALSE))),"-",VLOOKUP(L744&amp;"-"&amp;E744,'Np Quality'!A:M,6,FALSE)))</f>
        <v/>
      </c>
      <c r="P744" s="391" t="str">
        <f>IF(ISBLANK(L744),"",IF(OR(ISBLANK(VLOOKUP(L744&amp;"-"&amp;E744,'Np Quality'!A:M,7,FALSE)),ISERROR(VLOOKUP(L744&amp;"-"&amp;E744,'Np Quality'!A:M,7,FALSE))),"-",VLOOKUP(L744&amp;"-"&amp;E744,'Np Quality'!A:M,7,FALSE)))</f>
        <v/>
      </c>
      <c r="Q744" s="391" t="str">
        <f>IF(ISBLANK(L845),"",IF(OR(ISBLANK(VLOOKUP(L845&amp;"-"&amp;E845,'Np Quality'!A:M,8,FALSE)),ISERROR(VLOOKUP(L845&amp;"-"&amp;E845,'Np Quality'!A:M,8,FALSE))),"-",VLOOKUP(L845&amp;"-"&amp;E845,'Np Quality'!A:M,8,FALSE)))</f>
        <v/>
      </c>
      <c r="R744" s="283" t="str">
        <f>IF(ISBLANK(L744),"",IF(OR(ISBLANK(VLOOKUP(L744&amp;"-"&amp;E744,'Np Quality'!A:M,9,FALSE)),ISERROR(VLOOKUP(L744&amp;"-"&amp;E744,'Np Quality'!A:M,9,FALSE))),"-",VLOOKUP(L744&amp;"-"&amp;E744,'Np Quality'!A:M,9,FALSE)))</f>
        <v/>
      </c>
      <c r="S744" s="394"/>
      <c r="T744" s="395" t="str">
        <f t="shared" si="123"/>
        <v/>
      </c>
      <c r="U744" s="395" t="str">
        <f t="shared" si="119"/>
        <v/>
      </c>
      <c r="V744" s="396"/>
      <c r="W744" s="282"/>
    </row>
    <row r="745" spans="1:23">
      <c r="A745" s="382" t="str">
        <f t="shared" si="121"/>
        <v/>
      </c>
      <c r="B745" s="383" t="str">
        <f t="shared" si="124"/>
        <v/>
      </c>
      <c r="C745" s="236"/>
      <c r="D745" s="282"/>
      <c r="E745" s="384" t="str">
        <f t="shared" si="122"/>
        <v/>
      </c>
      <c r="F745" s="388"/>
      <c r="G745" s="243"/>
      <c r="H745" s="244"/>
      <c r="I745" s="243"/>
      <c r="J745" s="244"/>
      <c r="K745" s="244"/>
      <c r="L745" s="244"/>
      <c r="M745" s="244"/>
      <c r="N745" s="290"/>
      <c r="O745" s="391" t="str">
        <f>IF(ISBLANK(L745),"",IF(OR(ISBLANK(VLOOKUP(L745&amp;"-"&amp;E745,'Np Quality'!A:M,6,FALSE)),ISERROR(VLOOKUP(L745&amp;"-"&amp;E745,'Np Quality'!A:M,6,FALSE))),"-",VLOOKUP(L745&amp;"-"&amp;E745,'Np Quality'!A:M,6,FALSE)))</f>
        <v/>
      </c>
      <c r="P745" s="391" t="str">
        <f>IF(ISBLANK(L745),"",IF(OR(ISBLANK(VLOOKUP(L745&amp;"-"&amp;E745,'Np Quality'!A:M,7,FALSE)),ISERROR(VLOOKUP(L745&amp;"-"&amp;E745,'Np Quality'!A:M,7,FALSE))),"-",VLOOKUP(L745&amp;"-"&amp;E745,'Np Quality'!A:M,7,FALSE)))</f>
        <v/>
      </c>
      <c r="Q745" s="391" t="str">
        <f>IF(ISBLANK(L845),"",IF(OR(ISBLANK(VLOOKUP(L845&amp;"-"&amp;E845,'Np Quality'!A:M,8,FALSE)),ISERROR(VLOOKUP(L845&amp;"-"&amp;E845,'Np Quality'!A:M,8,FALSE))),"-",VLOOKUP(L845&amp;"-"&amp;E845,'Np Quality'!A:M,8,FALSE)))</f>
        <v/>
      </c>
      <c r="R745" s="283" t="str">
        <f>IF(ISBLANK(L746),"",IF(OR(ISBLANK(VLOOKUP(L746&amp;"-"&amp;E746,'Np Quality'!A:M,9,FALSE)),ISERROR(VLOOKUP(L746&amp;"-"&amp;E746,'Np Quality'!A:M,9,FALSE))),"-",VLOOKUP(L746&amp;"-"&amp;E746,'Np Quality'!A:M,9,FALSE)))</f>
        <v/>
      </c>
      <c r="S745" s="394"/>
      <c r="T745" s="395" t="str">
        <f t="shared" si="123"/>
        <v/>
      </c>
      <c r="U745" s="395" t="str">
        <f t="shared" si="119"/>
        <v/>
      </c>
      <c r="V745" s="396"/>
      <c r="W745" s="282"/>
    </row>
    <row r="746" spans="1:23">
      <c r="A746" s="382" t="str">
        <f t="shared" si="121"/>
        <v/>
      </c>
      <c r="B746" s="383" t="str">
        <f t="shared" si="124"/>
        <v/>
      </c>
      <c r="C746" s="236"/>
      <c r="D746" s="282"/>
      <c r="E746" s="384" t="str">
        <f t="shared" si="122"/>
        <v/>
      </c>
      <c r="F746" s="388"/>
      <c r="G746" s="243"/>
      <c r="H746" s="244"/>
      <c r="I746" s="243"/>
      <c r="J746" s="244"/>
      <c r="K746" s="244"/>
      <c r="L746" s="244"/>
      <c r="M746" s="244"/>
      <c r="N746" s="290"/>
      <c r="O746" s="391" t="str">
        <f>IF(ISBLANK(L746),"",IF(OR(ISBLANK(VLOOKUP(L746&amp;"-"&amp;E746,'Np Quality'!A:M,6,FALSE)),ISERROR(VLOOKUP(L746&amp;"-"&amp;E746,'Np Quality'!A:M,6,FALSE))),"-",VLOOKUP(L746&amp;"-"&amp;E746,'Np Quality'!A:M,6,FALSE)))</f>
        <v/>
      </c>
      <c r="P746" s="391" t="str">
        <f>IF(ISBLANK(L746),"",IF(OR(ISBLANK(VLOOKUP(L746&amp;"-"&amp;E746,'Np Quality'!A:M,7,FALSE)),ISERROR(VLOOKUP(L746&amp;"-"&amp;E746,'Np Quality'!A:M,7,FALSE))),"-",VLOOKUP(L746&amp;"-"&amp;E746,'Np Quality'!A:M,7,FALSE)))</f>
        <v/>
      </c>
      <c r="Q746" s="391" t="str">
        <f>IF(ISBLANK(L846),"",IF(OR(ISBLANK(VLOOKUP(L846&amp;"-"&amp;E846,'Np Quality'!A:M,8,FALSE)),ISERROR(VLOOKUP(L846&amp;"-"&amp;E846,'Np Quality'!A:M,8,FALSE))),"-",VLOOKUP(L846&amp;"-"&amp;E846,'Np Quality'!A:M,8,FALSE)))</f>
        <v/>
      </c>
      <c r="R746" s="283" t="str">
        <f>IF(ISBLANK(L746),"",IF(OR(ISBLANK(VLOOKUP(L746&amp;"-"&amp;E746,'Np Quality'!A:M,9,FALSE)),ISERROR(VLOOKUP(L746&amp;"-"&amp;E746,'Np Quality'!A:M,9,FALSE))),"-",VLOOKUP(L746&amp;"-"&amp;E746,'Np Quality'!A:M,9,FALSE)))</f>
        <v/>
      </c>
      <c r="S746" s="394"/>
      <c r="T746" s="395" t="str">
        <f t="shared" si="123"/>
        <v/>
      </c>
      <c r="U746" s="395" t="str">
        <f t="shared" si="119"/>
        <v/>
      </c>
      <c r="V746" s="396"/>
      <c r="W746" s="282"/>
    </row>
    <row r="747" spans="1:23">
      <c r="A747" s="382" t="str">
        <f t="shared" si="121"/>
        <v/>
      </c>
      <c r="B747" s="383" t="str">
        <f t="shared" si="124"/>
        <v/>
      </c>
      <c r="C747" s="236"/>
      <c r="D747" s="282"/>
      <c r="E747" s="384" t="str">
        <f t="shared" si="122"/>
        <v/>
      </c>
      <c r="F747" s="388"/>
      <c r="G747" s="243"/>
      <c r="H747" s="244"/>
      <c r="I747" s="243"/>
      <c r="J747" s="244"/>
      <c r="K747" s="244"/>
      <c r="L747" s="244"/>
      <c r="M747" s="244"/>
      <c r="N747" s="290"/>
      <c r="O747" s="391" t="str">
        <f>IF(ISBLANK(L757),"",IF(OR(ISBLANK(VLOOKUP(L757&amp;"-"&amp;E757,'Np Quality'!A:M,6,FALSE)),ISERROR(VLOOKUP(L757&amp;"-"&amp;E757,'Np Quality'!A:M,6,FALSE))),"-",VLOOKUP(L757&amp;"-"&amp;E757,'Np Quality'!A:M,6,FALSE)))</f>
        <v/>
      </c>
      <c r="P747" s="391" t="str">
        <f>IF(ISBLANK(L747),"",IF(OR(ISBLANK(VLOOKUP(L747&amp;"-"&amp;E747,'Np Quality'!A:M,7,FALSE)),ISERROR(VLOOKUP(L747&amp;"-"&amp;E747,'Np Quality'!A:M,7,FALSE))),"-",VLOOKUP(L747&amp;"-"&amp;E747,'Np Quality'!A:M,7,FALSE)))</f>
        <v/>
      </c>
      <c r="Q747" s="391" t="str">
        <f>IF(ISBLANK(L847),"",IF(OR(ISBLANK(VLOOKUP(L847&amp;"-"&amp;E847,'Np Quality'!A:M,8,FALSE)),ISERROR(VLOOKUP(L847&amp;"-"&amp;E847,'Np Quality'!A:M,8,FALSE))),"-",VLOOKUP(L847&amp;"-"&amp;E847,'Np Quality'!A:M,8,FALSE)))</f>
        <v/>
      </c>
      <c r="R747" s="283" t="str">
        <f>IF(ISBLANK(L747),"",IF(OR(ISBLANK(VLOOKUP(L747&amp;"-"&amp;E747,'Np Quality'!A:M,9,FALSE)),ISERROR(VLOOKUP(L747&amp;"-"&amp;E747,'Np Quality'!A:M,9,FALSE))),"-",VLOOKUP(L747&amp;"-"&amp;E747,'Np Quality'!A:M,9,FALSE)))</f>
        <v/>
      </c>
      <c r="S747" s="394"/>
      <c r="T747" s="395" t="str">
        <f t="shared" si="123"/>
        <v/>
      </c>
      <c r="U747" s="395" t="str">
        <f t="shared" si="119"/>
        <v/>
      </c>
      <c r="V747" s="396"/>
      <c r="W747" s="282"/>
    </row>
    <row r="748" spans="1:23">
      <c r="A748" s="382" t="str">
        <f t="shared" si="121"/>
        <v/>
      </c>
      <c r="B748" s="383" t="str">
        <f t="shared" si="124"/>
        <v/>
      </c>
      <c r="C748" s="236"/>
      <c r="D748" s="282"/>
      <c r="E748" s="384" t="str">
        <f t="shared" si="122"/>
        <v/>
      </c>
      <c r="F748" s="388"/>
      <c r="G748" s="243"/>
      <c r="H748" s="244"/>
      <c r="I748" s="243"/>
      <c r="J748" s="244"/>
      <c r="K748" s="244"/>
      <c r="L748" s="244"/>
      <c r="M748" s="244"/>
      <c r="N748" s="290"/>
      <c r="O748" s="391" t="str">
        <f>IF(ISBLANK(L758),"",IF(OR(ISBLANK(VLOOKUP(L758&amp;"-"&amp;E758,'Np Quality'!A:M,6,FALSE)),ISERROR(VLOOKUP(L758&amp;"-"&amp;E758,'Np Quality'!A:M,6,FALSE))),"-",VLOOKUP(L758&amp;"-"&amp;E758,'Np Quality'!A:M,6,FALSE)))</f>
        <v/>
      </c>
      <c r="P748" s="391" t="str">
        <f>IF(ISBLANK(L748),"",IF(OR(ISBLANK(VLOOKUP(L748&amp;"-"&amp;E748,'Np Quality'!A:M,7,FALSE)),ISERROR(VLOOKUP(L748&amp;"-"&amp;E748,'Np Quality'!A:M,7,FALSE))),"-",VLOOKUP(L748&amp;"-"&amp;E748,'Np Quality'!A:M,7,FALSE)))</f>
        <v/>
      </c>
      <c r="Q748" s="391" t="str">
        <f>IF(ISBLANK(L848),"",IF(OR(ISBLANK(VLOOKUP(L848&amp;"-"&amp;E848,'Np Quality'!A:M,8,FALSE)),ISERROR(VLOOKUP(L848&amp;"-"&amp;E848,'Np Quality'!A:M,8,FALSE))),"-",VLOOKUP(L848&amp;"-"&amp;E848,'Np Quality'!A:M,8,FALSE)))</f>
        <v/>
      </c>
      <c r="R748" s="283" t="str">
        <f>IF(ISBLANK(L748),"",IF(OR(ISBLANK(VLOOKUP(L748&amp;"-"&amp;E748,'Np Quality'!A:M,9,FALSE)),ISERROR(VLOOKUP(L748&amp;"-"&amp;E748,'Np Quality'!A:M,9,FALSE))),"-",VLOOKUP(L748&amp;"-"&amp;E748,'Np Quality'!A:M,9,FALSE)))</f>
        <v/>
      </c>
      <c r="S748" s="394"/>
      <c r="T748" s="395" t="str">
        <f t="shared" si="123"/>
        <v/>
      </c>
      <c r="U748" s="395" t="str">
        <f t="shared" si="119"/>
        <v/>
      </c>
      <c r="V748" s="396"/>
      <c r="W748" s="282"/>
    </row>
    <row r="749" spans="1:23">
      <c r="A749" s="382" t="str">
        <f t="shared" si="121"/>
        <v/>
      </c>
      <c r="B749" s="383" t="str">
        <f t="shared" ref="B749:B779" si="126">IF(AND(A749&lt;&gt;A748,A749&lt;&gt;""),COUNTIF(A:A,A749),"")</f>
        <v/>
      </c>
      <c r="C749" s="236"/>
      <c r="D749" s="282"/>
      <c r="E749" s="384" t="str">
        <f t="shared" si="122"/>
        <v/>
      </c>
      <c r="F749" s="388"/>
      <c r="G749" s="243"/>
      <c r="H749" s="244"/>
      <c r="I749" s="243"/>
      <c r="J749" s="244"/>
      <c r="K749" s="244"/>
      <c r="L749" s="244"/>
      <c r="M749" s="244"/>
      <c r="N749" s="290"/>
      <c r="O749" s="391" t="str">
        <f>IF(ISBLANK(L759),"",IF(OR(ISBLANK(VLOOKUP(L759&amp;"-"&amp;E759,'Np Quality'!A:M,6,FALSE)),ISERROR(VLOOKUP(L759&amp;"-"&amp;E759,'Np Quality'!A:M,6,FALSE))),"-",VLOOKUP(L759&amp;"-"&amp;E759,'Np Quality'!A:M,6,FALSE)))</f>
        <v/>
      </c>
      <c r="P749" s="391" t="str">
        <f>IF(ISBLANK(L749),"",IF(OR(ISBLANK(VLOOKUP(L749&amp;"-"&amp;E749,'Np Quality'!A:M,7,FALSE)),ISERROR(VLOOKUP(L749&amp;"-"&amp;E749,'Np Quality'!A:M,7,FALSE))),"-",VLOOKUP(L749&amp;"-"&amp;E749,'Np Quality'!A:M,7,FALSE)))</f>
        <v/>
      </c>
      <c r="Q749" s="391" t="str">
        <f>IF(ISBLANK(L849),"",IF(OR(ISBLANK(VLOOKUP(L849&amp;"-"&amp;E849,'Np Quality'!A:M,8,FALSE)),ISERROR(VLOOKUP(L849&amp;"-"&amp;E849,'Np Quality'!A:M,8,FALSE))),"-",VLOOKUP(L849&amp;"-"&amp;E849,'Np Quality'!A:M,8,FALSE)))</f>
        <v/>
      </c>
      <c r="R749" s="283" t="str">
        <f>IF(ISBLANK(L749),"",IF(OR(ISBLANK(VLOOKUP(L749&amp;"-"&amp;E749,'Np Quality'!A:M,9,FALSE)),ISERROR(VLOOKUP(L749&amp;"-"&amp;E749,'Np Quality'!A:M,9,FALSE))),"-",VLOOKUP(L749&amp;"-"&amp;E749,'Np Quality'!A:M,9,FALSE)))</f>
        <v/>
      </c>
      <c r="S749" s="394"/>
      <c r="T749" s="395" t="str">
        <f t="shared" si="123"/>
        <v/>
      </c>
      <c r="U749" s="395" t="str">
        <f t="shared" si="119"/>
        <v/>
      </c>
      <c r="V749" s="396"/>
      <c r="W749" s="282"/>
    </row>
    <row r="750" spans="1:23">
      <c r="A750" s="382" t="str">
        <f t="shared" si="121"/>
        <v/>
      </c>
      <c r="B750" s="383" t="str">
        <f t="shared" si="126"/>
        <v/>
      </c>
      <c r="C750" s="236"/>
      <c r="D750" s="282"/>
      <c r="E750" s="384" t="str">
        <f t="shared" si="122"/>
        <v/>
      </c>
      <c r="F750" s="388"/>
      <c r="G750" s="243"/>
      <c r="H750" s="244"/>
      <c r="I750" s="243"/>
      <c r="J750" s="244"/>
      <c r="K750" s="244"/>
      <c r="L750" s="244"/>
      <c r="M750" s="244"/>
      <c r="N750" s="290"/>
      <c r="O750" s="391" t="str">
        <f>IF(ISBLANK(L760),"",IF(OR(ISBLANK(VLOOKUP(L760&amp;"-"&amp;E760,'Np Quality'!A:M,6,FALSE)),ISERROR(VLOOKUP(L760&amp;"-"&amp;E760,'Np Quality'!A:M,6,FALSE))),"-",VLOOKUP(L760&amp;"-"&amp;E760,'Np Quality'!A:M,6,FALSE)))</f>
        <v/>
      </c>
      <c r="P750" s="391" t="str">
        <f>IF(ISBLANK(L750),"",IF(OR(ISBLANK(VLOOKUP(L750&amp;"-"&amp;E750,'Np Quality'!A:M,7,FALSE)),ISERROR(VLOOKUP(L750&amp;"-"&amp;E750,'Np Quality'!A:M,7,FALSE))),"-",VLOOKUP(L750&amp;"-"&amp;E750,'Np Quality'!A:M,7,FALSE)))</f>
        <v/>
      </c>
      <c r="Q750" s="391" t="str">
        <f>IF(ISBLANK(L850),"",IF(OR(ISBLANK(VLOOKUP(L850&amp;"-"&amp;E850,'Np Quality'!A:M,8,FALSE)),ISERROR(VLOOKUP(L850&amp;"-"&amp;E850,'Np Quality'!A:M,8,FALSE))),"-",VLOOKUP(L850&amp;"-"&amp;E850,'Np Quality'!A:M,8,FALSE)))</f>
        <v/>
      </c>
      <c r="R750" s="283" t="str">
        <f>IF(ISBLANK(L750),"",IF(OR(ISBLANK(VLOOKUP(L750&amp;"-"&amp;E750,'Np Quality'!A:M,9,FALSE)),ISERROR(VLOOKUP(L750&amp;"-"&amp;E750,'Np Quality'!A:M,9,FALSE))),"-",VLOOKUP(L750&amp;"-"&amp;E750,'Np Quality'!A:M,9,FALSE)))</f>
        <v/>
      </c>
      <c r="S750" s="394"/>
      <c r="T750" s="395" t="str">
        <f t="shared" si="123"/>
        <v/>
      </c>
      <c r="U750" s="395" t="str">
        <f t="shared" si="119"/>
        <v/>
      </c>
      <c r="V750" s="396"/>
      <c r="W750" s="282"/>
    </row>
    <row r="751" spans="1:23">
      <c r="A751" s="382" t="str">
        <f t="shared" si="121"/>
        <v/>
      </c>
      <c r="B751" s="383" t="str">
        <f t="shared" si="126"/>
        <v/>
      </c>
      <c r="C751" s="236"/>
      <c r="D751" s="282"/>
      <c r="E751" s="384" t="str">
        <f t="shared" si="122"/>
        <v/>
      </c>
      <c r="F751" s="388"/>
      <c r="G751" s="243"/>
      <c r="H751" s="244"/>
      <c r="I751" s="243"/>
      <c r="J751" s="244"/>
      <c r="K751" s="244"/>
      <c r="L751" s="244"/>
      <c r="M751" s="244"/>
      <c r="N751" s="290"/>
      <c r="O751" s="391" t="str">
        <f>IF(ISBLANK(L761),"",IF(OR(ISBLANK(VLOOKUP(L761&amp;"-"&amp;E761,'Np Quality'!A:M,6,FALSE)),ISERROR(VLOOKUP(L761&amp;"-"&amp;E761,'Np Quality'!A:M,6,FALSE))),"-",VLOOKUP(L761&amp;"-"&amp;E761,'Np Quality'!A:M,6,FALSE)))</f>
        <v/>
      </c>
      <c r="P751" s="391" t="str">
        <f>IF(ISBLANK(L751),"",IF(OR(ISBLANK(VLOOKUP(L751&amp;"-"&amp;E751,'Np Quality'!A:M,7,FALSE)),ISERROR(VLOOKUP(L751&amp;"-"&amp;E751,'Np Quality'!A:M,7,FALSE))),"-",VLOOKUP(L751&amp;"-"&amp;E751,'Np Quality'!A:M,7,FALSE)))</f>
        <v/>
      </c>
      <c r="Q751" s="391" t="str">
        <f>IF(ISBLANK(L851),"",IF(OR(ISBLANK(VLOOKUP(L851&amp;"-"&amp;E851,'Np Quality'!A:M,8,FALSE)),ISERROR(VLOOKUP(L851&amp;"-"&amp;E851,'Np Quality'!A:M,8,FALSE))),"-",VLOOKUP(L851&amp;"-"&amp;E851,'Np Quality'!A:M,8,FALSE)))</f>
        <v/>
      </c>
      <c r="R751" s="283" t="str">
        <f>IF(ISBLANK(L751),"",IF(OR(ISBLANK(VLOOKUP(L751&amp;"-"&amp;E751,'Np Quality'!A:M,9,FALSE)),ISERROR(VLOOKUP(L751&amp;"-"&amp;E751,'Np Quality'!A:M,9,FALSE))),"-",VLOOKUP(L751&amp;"-"&amp;E751,'Np Quality'!A:M,9,FALSE)))</f>
        <v/>
      </c>
      <c r="S751" s="394"/>
      <c r="T751" s="395" t="str">
        <f t="shared" si="123"/>
        <v/>
      </c>
      <c r="U751" s="395" t="str">
        <f t="shared" si="119"/>
        <v/>
      </c>
      <c r="V751" s="396"/>
      <c r="W751" s="282"/>
    </row>
    <row r="752" spans="1:23">
      <c r="A752" s="382" t="str">
        <f t="shared" si="121"/>
        <v/>
      </c>
      <c r="B752" s="383" t="str">
        <f t="shared" si="126"/>
        <v/>
      </c>
      <c r="C752" s="236"/>
      <c r="D752" s="282"/>
      <c r="E752" s="384" t="str">
        <f t="shared" si="122"/>
        <v/>
      </c>
      <c r="F752" s="388"/>
      <c r="G752" s="243"/>
      <c r="H752" s="244"/>
      <c r="I752" s="243"/>
      <c r="J752" s="244"/>
      <c r="K752" s="244"/>
      <c r="L752" s="244"/>
      <c r="M752" s="244"/>
      <c r="N752" s="290"/>
      <c r="O752" s="391" t="str">
        <f>IF(ISBLANK(L763),"",IF(OR(ISBLANK(VLOOKUP(L763&amp;"-"&amp;E763,'Np Quality'!A:M,6,FALSE)),ISERROR(VLOOKUP(L763&amp;"-"&amp;E763,'Np Quality'!A:M,6,FALSE))),"-",VLOOKUP(L763&amp;"-"&amp;E763,'Np Quality'!A:M,6,FALSE)))</f>
        <v/>
      </c>
      <c r="P752" s="391" t="str">
        <f>IF(ISBLANK(L752),"",IF(OR(ISBLANK(VLOOKUP(L752&amp;"-"&amp;E752,'Np Quality'!A:M,7,FALSE)),ISERROR(VLOOKUP(L752&amp;"-"&amp;E752,'Np Quality'!A:M,7,FALSE))),"-",VLOOKUP(L752&amp;"-"&amp;E752,'Np Quality'!A:M,7,FALSE)))</f>
        <v/>
      </c>
      <c r="Q752" s="391" t="str">
        <f>IF(ISBLANK(L852),"",IF(OR(ISBLANK(VLOOKUP(L852&amp;"-"&amp;E852,'Np Quality'!A:M,8,FALSE)),ISERROR(VLOOKUP(L852&amp;"-"&amp;E852,'Np Quality'!A:M,8,FALSE))),"-",VLOOKUP(L852&amp;"-"&amp;E852,'Np Quality'!A:M,8,FALSE)))</f>
        <v/>
      </c>
      <c r="R752" s="283" t="str">
        <f>IF(ISBLANK(L752),"",IF(OR(ISBLANK(VLOOKUP(L752&amp;"-"&amp;E752,'Np Quality'!A:M,9,FALSE)),ISERROR(VLOOKUP(L752&amp;"-"&amp;E752,'Np Quality'!A:M,9,FALSE))),"-",VLOOKUP(L752&amp;"-"&amp;E752,'Np Quality'!A:M,9,FALSE)))</f>
        <v/>
      </c>
      <c r="S752" s="394"/>
      <c r="T752" s="395" t="str">
        <f t="shared" si="123"/>
        <v/>
      </c>
      <c r="U752" s="395" t="str">
        <f t="shared" si="119"/>
        <v/>
      </c>
      <c r="V752" s="396"/>
      <c r="W752" s="282"/>
    </row>
    <row r="753" spans="1:23">
      <c r="A753" s="382" t="str">
        <f t="shared" si="121"/>
        <v/>
      </c>
      <c r="B753" s="383" t="str">
        <f t="shared" si="126"/>
        <v/>
      </c>
      <c r="C753" s="236"/>
      <c r="D753" s="282"/>
      <c r="E753" s="384" t="str">
        <f t="shared" si="122"/>
        <v/>
      </c>
      <c r="F753" s="388"/>
      <c r="G753" s="243"/>
      <c r="H753" s="244"/>
      <c r="I753" s="243"/>
      <c r="J753" s="244"/>
      <c r="K753" s="244"/>
      <c r="L753" s="244"/>
      <c r="M753" s="244"/>
      <c r="N753" s="290"/>
      <c r="O753" s="391" t="str">
        <f>IF(ISBLANK(L763),"",IF(OR(ISBLANK(VLOOKUP(L763&amp;"-"&amp;E763,'Np Quality'!A:M,6,FALSE)),ISERROR(VLOOKUP(L763&amp;"-"&amp;E763,'Np Quality'!A:M,6,FALSE))),"-",VLOOKUP(L763&amp;"-"&amp;E763,'Np Quality'!A:M,6,FALSE)))</f>
        <v/>
      </c>
      <c r="P753" s="391" t="str">
        <f>IF(ISBLANK(L754),"",IF(OR(ISBLANK(VLOOKUP(L754&amp;"-"&amp;E754,'Np Quality'!A:M,7,FALSE)),ISERROR(VLOOKUP(L754&amp;"-"&amp;E754,'Np Quality'!A:M,7,FALSE))),"-",VLOOKUP(L754&amp;"-"&amp;E754,'Np Quality'!A:M,7,FALSE)))</f>
        <v/>
      </c>
      <c r="Q753" s="391" t="str">
        <f>IF(ISBLANK(L853),"",IF(OR(ISBLANK(VLOOKUP(L853&amp;"-"&amp;E853,'Np Quality'!A:M,8,FALSE)),ISERROR(VLOOKUP(L853&amp;"-"&amp;E853,'Np Quality'!A:M,8,FALSE))),"-",VLOOKUP(L853&amp;"-"&amp;E853,'Np Quality'!A:M,8,FALSE)))</f>
        <v/>
      </c>
      <c r="R753" s="283" t="str">
        <f>IF(ISBLANK(L753),"",IF(OR(ISBLANK(VLOOKUP(L753&amp;"-"&amp;E753,'Np Quality'!A:M,9,FALSE)),ISERROR(VLOOKUP(L753&amp;"-"&amp;E753,'Np Quality'!A:M,9,FALSE))),"-",VLOOKUP(L753&amp;"-"&amp;E753,'Np Quality'!A:M,9,FALSE)))</f>
        <v/>
      </c>
      <c r="S753" s="394"/>
      <c r="T753" s="395" t="str">
        <f t="shared" si="123"/>
        <v/>
      </c>
      <c r="U753" s="395" t="str">
        <f t="shared" si="119"/>
        <v/>
      </c>
      <c r="V753" s="396"/>
      <c r="W753" s="282"/>
    </row>
    <row r="754" spans="1:23">
      <c r="A754" s="382" t="str">
        <f t="shared" si="121"/>
        <v/>
      </c>
      <c r="B754" s="383" t="str">
        <f t="shared" si="126"/>
        <v/>
      </c>
      <c r="C754" s="236"/>
      <c r="D754" s="282"/>
      <c r="E754" s="384" t="str">
        <f t="shared" si="122"/>
        <v/>
      </c>
      <c r="F754" s="388"/>
      <c r="G754" s="243"/>
      <c r="H754" s="244"/>
      <c r="I754" s="243"/>
      <c r="J754" s="244"/>
      <c r="K754" s="244"/>
      <c r="L754" s="244"/>
      <c r="M754" s="244"/>
      <c r="N754" s="290"/>
      <c r="O754" s="391" t="str">
        <f>IF(ISBLANK(L764),"",IF(OR(ISBLANK(VLOOKUP(L764&amp;"-"&amp;E764,'Np Quality'!A:M,6,FALSE)),ISERROR(VLOOKUP(L764&amp;"-"&amp;E764,'Np Quality'!A:M,6,FALSE))),"-",VLOOKUP(L764&amp;"-"&amp;E764,'Np Quality'!A:M,6,FALSE)))</f>
        <v/>
      </c>
      <c r="P754" s="391" t="str">
        <f>IF(ISBLANK(L754),"",IF(OR(ISBLANK(VLOOKUP(L754&amp;"-"&amp;E754,'Np Quality'!A:M,7,FALSE)),ISERROR(VLOOKUP(L754&amp;"-"&amp;E754,'Np Quality'!A:M,7,FALSE))),"-",VLOOKUP(L754&amp;"-"&amp;E754,'Np Quality'!A:M,7,FALSE)))</f>
        <v/>
      </c>
      <c r="Q754" s="391" t="str">
        <f>IF(ISBLANK(L855),"",IF(OR(ISBLANK(VLOOKUP(L855&amp;"-"&amp;E855,'Np Quality'!A:M,8,FALSE)),ISERROR(VLOOKUP(L855&amp;"-"&amp;E855,'Np Quality'!A:M,8,FALSE))),"-",VLOOKUP(L855&amp;"-"&amp;E855,'Np Quality'!A:M,8,FALSE)))</f>
        <v/>
      </c>
      <c r="R754" s="283" t="str">
        <f>IF(ISBLANK(L754),"",IF(OR(ISBLANK(VLOOKUP(L754&amp;"-"&amp;E754,'Np Quality'!A:M,9,FALSE)),ISERROR(VLOOKUP(L754&amp;"-"&amp;E754,'Np Quality'!A:M,9,FALSE))),"-",VLOOKUP(L754&amp;"-"&amp;E754,'Np Quality'!A:M,9,FALSE)))</f>
        <v/>
      </c>
      <c r="S754" s="394"/>
      <c r="T754" s="395" t="str">
        <f t="shared" si="123"/>
        <v/>
      </c>
      <c r="U754" s="395" t="str">
        <f t="shared" si="119"/>
        <v/>
      </c>
      <c r="V754" s="396"/>
      <c r="W754" s="282"/>
    </row>
    <row r="755" spans="1:23">
      <c r="A755" s="382" t="str">
        <f t="shared" si="121"/>
        <v/>
      </c>
      <c r="B755" s="383" t="str">
        <f t="shared" si="126"/>
        <v/>
      </c>
      <c r="C755" s="236"/>
      <c r="D755" s="282"/>
      <c r="E755" s="384" t="str">
        <f t="shared" si="122"/>
        <v/>
      </c>
      <c r="F755" s="388"/>
      <c r="G755" s="243"/>
      <c r="H755" s="244"/>
      <c r="I755" s="243"/>
      <c r="J755" s="244"/>
      <c r="K755" s="244"/>
      <c r="L755" s="244"/>
      <c r="M755" s="244"/>
      <c r="N755" s="290"/>
      <c r="O755" s="391" t="str">
        <f>IF(ISBLANK(L765),"",IF(OR(ISBLANK(VLOOKUP(L765&amp;"-"&amp;E765,'Np Quality'!A:M,6,FALSE)),ISERROR(VLOOKUP(L765&amp;"-"&amp;E765,'Np Quality'!A:M,6,FALSE))),"-",VLOOKUP(L765&amp;"-"&amp;E765,'Np Quality'!A:M,6,FALSE)))</f>
        <v/>
      </c>
      <c r="P755" s="391" t="str">
        <f>IF(ISBLANK(L755),"",IF(OR(ISBLANK(VLOOKUP(L755&amp;"-"&amp;E755,'Np Quality'!A:M,7,FALSE)),ISERROR(VLOOKUP(L755&amp;"-"&amp;E755,'Np Quality'!A:M,7,FALSE))),"-",VLOOKUP(L755&amp;"-"&amp;E755,'Np Quality'!A:M,7,FALSE)))</f>
        <v/>
      </c>
      <c r="Q755" s="391" t="str">
        <f>IF(ISBLANK(L855),"",IF(OR(ISBLANK(VLOOKUP(L855&amp;"-"&amp;E855,'Np Quality'!A:M,8,FALSE)),ISERROR(VLOOKUP(L855&amp;"-"&amp;E855,'Np Quality'!A:M,8,FALSE))),"-",VLOOKUP(L855&amp;"-"&amp;E855,'Np Quality'!A:M,8,FALSE)))</f>
        <v/>
      </c>
      <c r="R755" s="283" t="str">
        <f>IF(ISBLANK(L756),"",IF(OR(ISBLANK(VLOOKUP(L756&amp;"-"&amp;E756,'Np Quality'!A:M,9,FALSE)),ISERROR(VLOOKUP(L756&amp;"-"&amp;E756,'Np Quality'!A:M,9,FALSE))),"-",VLOOKUP(L756&amp;"-"&amp;E756,'Np Quality'!A:M,9,FALSE)))</f>
        <v/>
      </c>
      <c r="S755" s="394"/>
      <c r="T755" s="395" t="str">
        <f t="shared" si="123"/>
        <v/>
      </c>
      <c r="U755" s="395" t="str">
        <f t="shared" si="119"/>
        <v/>
      </c>
      <c r="V755" s="396"/>
      <c r="W755" s="282"/>
    </row>
    <row r="756" spans="1:23">
      <c r="A756" s="382" t="str">
        <f t="shared" si="121"/>
        <v/>
      </c>
      <c r="B756" s="383" t="str">
        <f t="shared" si="126"/>
        <v/>
      </c>
      <c r="C756" s="236"/>
      <c r="D756" s="282"/>
      <c r="E756" s="384" t="str">
        <f t="shared" si="122"/>
        <v/>
      </c>
      <c r="F756" s="388"/>
      <c r="G756" s="243"/>
      <c r="H756" s="244"/>
      <c r="I756" s="243"/>
      <c r="J756" s="244"/>
      <c r="K756" s="244"/>
      <c r="L756" s="244"/>
      <c r="M756" s="244"/>
      <c r="N756" s="290"/>
      <c r="O756" s="391" t="str">
        <f>IF(ISBLANK(L766),"",IF(OR(ISBLANK(VLOOKUP(L766&amp;"-"&amp;E766,'Np Quality'!A:M,6,FALSE)),ISERROR(VLOOKUP(L766&amp;"-"&amp;E766,'Np Quality'!A:M,6,FALSE))),"-",VLOOKUP(L766&amp;"-"&amp;E766,'Np Quality'!A:M,6,FALSE)))</f>
        <v/>
      </c>
      <c r="P756" s="391" t="str">
        <f>IF(ISBLANK(L756),"",IF(OR(ISBLANK(VLOOKUP(L756&amp;"-"&amp;E756,'Np Quality'!A:M,7,FALSE)),ISERROR(VLOOKUP(L756&amp;"-"&amp;E756,'Np Quality'!A:M,7,FALSE))),"-",VLOOKUP(L756&amp;"-"&amp;E756,'Np Quality'!A:M,7,FALSE)))</f>
        <v/>
      </c>
      <c r="Q756" s="391" t="str">
        <f>IF(ISBLANK(L856),"",IF(OR(ISBLANK(VLOOKUP(L856&amp;"-"&amp;E856,'Np Quality'!A:M,8,FALSE)),ISERROR(VLOOKUP(L856&amp;"-"&amp;E856,'Np Quality'!A:M,8,FALSE))),"-",VLOOKUP(L856&amp;"-"&amp;E856,'Np Quality'!A:M,8,FALSE)))</f>
        <v/>
      </c>
      <c r="R756" s="283" t="str">
        <f>IF(ISBLANK(L756),"",IF(OR(ISBLANK(VLOOKUP(L756&amp;"-"&amp;E756,'Np Quality'!A:M,9,FALSE)),ISERROR(VLOOKUP(L756&amp;"-"&amp;E756,'Np Quality'!A:M,9,FALSE))),"-",VLOOKUP(L756&amp;"-"&amp;E756,'Np Quality'!A:M,9,FALSE)))</f>
        <v/>
      </c>
      <c r="S756" s="394"/>
      <c r="T756" s="395" t="str">
        <f t="shared" si="123"/>
        <v/>
      </c>
      <c r="U756" s="395" t="str">
        <f t="shared" si="119"/>
        <v/>
      </c>
      <c r="V756" s="396"/>
      <c r="W756" s="282"/>
    </row>
    <row r="757" spans="1:23">
      <c r="A757" s="382" t="str">
        <f t="shared" si="121"/>
        <v/>
      </c>
      <c r="B757" s="383" t="str">
        <f t="shared" si="126"/>
        <v/>
      </c>
      <c r="C757" s="236"/>
      <c r="D757" s="282"/>
      <c r="E757" s="384" t="str">
        <f t="shared" si="122"/>
        <v/>
      </c>
      <c r="F757" s="388"/>
      <c r="G757" s="243"/>
      <c r="H757" s="244"/>
      <c r="I757" s="243"/>
      <c r="J757" s="244"/>
      <c r="K757" s="244"/>
      <c r="L757" s="244"/>
      <c r="M757" s="244"/>
      <c r="N757" s="290"/>
      <c r="O757" s="391" t="str">
        <f>IF(ISBLANK(L757),"",IF(OR(ISBLANK(VLOOKUP(L757&amp;"-"&amp;E757,'Np Quality'!A:M,6,FALSE)),ISERROR(VLOOKUP(L757&amp;"-"&amp;E757,'Np Quality'!A:M,6,FALSE))),"-",VLOOKUP(L757&amp;"-"&amp;E757,'Np Quality'!A:M,6,FALSE)))</f>
        <v/>
      </c>
      <c r="P757" s="391" t="str">
        <f>IF(ISBLANK(L767),"",IF(OR(ISBLANK(VLOOKUP(L767&amp;"-"&amp;E767,'Np Quality'!A:M,7,FALSE)),ISERROR(VLOOKUP(L767&amp;"-"&amp;E767,'Np Quality'!A:M,7,FALSE))),"-",VLOOKUP(L767&amp;"-"&amp;E767,'Np Quality'!A:M,7,FALSE)))</f>
        <v/>
      </c>
      <c r="Q757" s="391" t="str">
        <f>IF(ISBLANK(L857),"",IF(OR(ISBLANK(VLOOKUP(L857&amp;"-"&amp;E857,'Np Quality'!A:M,8,FALSE)),ISERROR(VLOOKUP(L857&amp;"-"&amp;E857,'Np Quality'!A:M,8,FALSE))),"-",VLOOKUP(L857&amp;"-"&amp;E857,'Np Quality'!A:M,8,FALSE)))</f>
        <v/>
      </c>
      <c r="R757" s="283" t="str">
        <f>IF(ISBLANK(L757),"",IF(OR(ISBLANK(VLOOKUP(L757&amp;"-"&amp;E757,'Np Quality'!A:M,9,FALSE)),ISERROR(VLOOKUP(L757&amp;"-"&amp;E757,'Np Quality'!A:M,9,FALSE))),"-",VLOOKUP(L757&amp;"-"&amp;E757,'Np Quality'!A:M,9,FALSE)))</f>
        <v/>
      </c>
      <c r="S757" s="394"/>
      <c r="T757" s="395" t="str">
        <f t="shared" si="123"/>
        <v/>
      </c>
      <c r="U757" s="395" t="str">
        <f t="shared" si="119"/>
        <v/>
      </c>
      <c r="V757" s="396"/>
      <c r="W757" s="282"/>
    </row>
    <row r="758" spans="1:23">
      <c r="A758" s="382" t="str">
        <f t="shared" si="121"/>
        <v/>
      </c>
      <c r="B758" s="383" t="str">
        <f t="shared" si="126"/>
        <v/>
      </c>
      <c r="C758" s="236"/>
      <c r="D758" s="282"/>
      <c r="E758" s="384" t="str">
        <f t="shared" si="122"/>
        <v/>
      </c>
      <c r="F758" s="388"/>
      <c r="G758" s="243"/>
      <c r="H758" s="244"/>
      <c r="I758" s="243"/>
      <c r="J758" s="244"/>
      <c r="K758" s="244"/>
      <c r="L758" s="244"/>
      <c r="M758" s="244"/>
      <c r="N758" s="290"/>
      <c r="O758" s="391" t="str">
        <f>IF(ISBLANK(L758),"",IF(OR(ISBLANK(VLOOKUP(L758&amp;"-"&amp;E758,'Np Quality'!A:M,6,FALSE)),ISERROR(VLOOKUP(L758&amp;"-"&amp;E758,'Np Quality'!A:M,6,FALSE))),"-",VLOOKUP(L758&amp;"-"&amp;E758,'Np Quality'!A:M,6,FALSE)))</f>
        <v/>
      </c>
      <c r="P758" s="391" t="str">
        <f>IF(ISBLANK(L768),"",IF(OR(ISBLANK(VLOOKUP(L768&amp;"-"&amp;E768,'Np Quality'!A:M,7,FALSE)),ISERROR(VLOOKUP(L768&amp;"-"&amp;E768,'Np Quality'!A:M,7,FALSE))),"-",VLOOKUP(L768&amp;"-"&amp;E768,'Np Quality'!A:M,7,FALSE)))</f>
        <v/>
      </c>
      <c r="Q758" s="391" t="str">
        <f>IF(ISBLANK(L858),"",IF(OR(ISBLANK(VLOOKUP(L858&amp;"-"&amp;E858,'Np Quality'!A:M,8,FALSE)),ISERROR(VLOOKUP(L858&amp;"-"&amp;E858,'Np Quality'!A:M,8,FALSE))),"-",VLOOKUP(L858&amp;"-"&amp;E858,'Np Quality'!A:M,8,FALSE)))</f>
        <v/>
      </c>
      <c r="R758" s="283" t="str">
        <f>IF(ISBLANK(L758),"",IF(OR(ISBLANK(VLOOKUP(L758&amp;"-"&amp;E758,'Np Quality'!A:M,9,FALSE)),ISERROR(VLOOKUP(L758&amp;"-"&amp;E758,'Np Quality'!A:M,9,FALSE))),"-",VLOOKUP(L758&amp;"-"&amp;E758,'Np Quality'!A:M,9,FALSE)))</f>
        <v/>
      </c>
      <c r="S758" s="394"/>
      <c r="T758" s="395" t="str">
        <f t="shared" si="123"/>
        <v/>
      </c>
      <c r="U758" s="395" t="str">
        <f t="shared" si="119"/>
        <v/>
      </c>
      <c r="V758" s="396"/>
      <c r="W758" s="282"/>
    </row>
    <row r="759" spans="1:23">
      <c r="A759" s="382" t="str">
        <f t="shared" si="121"/>
        <v/>
      </c>
      <c r="B759" s="383" t="str">
        <f t="shared" si="126"/>
        <v/>
      </c>
      <c r="C759" s="236"/>
      <c r="D759" s="282"/>
      <c r="E759" s="384" t="str">
        <f t="shared" si="122"/>
        <v/>
      </c>
      <c r="F759" s="388"/>
      <c r="G759" s="243"/>
      <c r="H759" s="244"/>
      <c r="I759" s="243"/>
      <c r="J759" s="244"/>
      <c r="K759" s="244"/>
      <c r="L759" s="244"/>
      <c r="M759" s="244"/>
      <c r="N759" s="290"/>
      <c r="O759" s="391" t="str">
        <f>IF(ISBLANK(L759),"",IF(OR(ISBLANK(VLOOKUP(L759&amp;"-"&amp;E759,'Np Quality'!A:M,6,FALSE)),ISERROR(VLOOKUP(L759&amp;"-"&amp;E759,'Np Quality'!A:M,6,FALSE))),"-",VLOOKUP(L759&amp;"-"&amp;E759,'Np Quality'!A:M,6,FALSE)))</f>
        <v/>
      </c>
      <c r="P759" s="391" t="str">
        <f>IF(ISBLANK(L769),"",IF(OR(ISBLANK(VLOOKUP(L769&amp;"-"&amp;E769,'Np Quality'!A:M,7,FALSE)),ISERROR(VLOOKUP(L769&amp;"-"&amp;E769,'Np Quality'!A:M,7,FALSE))),"-",VLOOKUP(L769&amp;"-"&amp;E769,'Np Quality'!A:M,7,FALSE)))</f>
        <v/>
      </c>
      <c r="Q759" s="391" t="str">
        <f>IF(ISBLANK(L859),"",IF(OR(ISBLANK(VLOOKUP(L859&amp;"-"&amp;E859,'Np Quality'!A:M,8,FALSE)),ISERROR(VLOOKUP(L859&amp;"-"&amp;E859,'Np Quality'!A:M,8,FALSE))),"-",VLOOKUP(L859&amp;"-"&amp;E859,'Np Quality'!A:M,8,FALSE)))</f>
        <v/>
      </c>
      <c r="R759" s="283" t="str">
        <f>IF(ISBLANK(L759),"",IF(OR(ISBLANK(VLOOKUP(L759&amp;"-"&amp;E759,'Np Quality'!A:M,9,FALSE)),ISERROR(VLOOKUP(L759&amp;"-"&amp;E759,'Np Quality'!A:M,9,FALSE))),"-",VLOOKUP(L759&amp;"-"&amp;E759,'Np Quality'!A:M,9,FALSE)))</f>
        <v/>
      </c>
      <c r="S759" s="394"/>
      <c r="T759" s="395" t="str">
        <f t="shared" si="123"/>
        <v/>
      </c>
      <c r="U759" s="395" t="str">
        <f t="shared" si="119"/>
        <v/>
      </c>
      <c r="V759" s="396"/>
      <c r="W759" s="282"/>
    </row>
    <row r="760" spans="1:23">
      <c r="A760" s="382" t="str">
        <f t="shared" si="121"/>
        <v/>
      </c>
      <c r="B760" s="383" t="str">
        <f t="shared" si="126"/>
        <v/>
      </c>
      <c r="C760" s="236"/>
      <c r="D760" s="282"/>
      <c r="E760" s="384" t="str">
        <f t="shared" si="122"/>
        <v/>
      </c>
      <c r="F760" s="388"/>
      <c r="G760" s="243"/>
      <c r="H760" s="244"/>
      <c r="I760" s="243"/>
      <c r="J760" s="244"/>
      <c r="K760" s="244"/>
      <c r="L760" s="244"/>
      <c r="M760" s="244"/>
      <c r="N760" s="290"/>
      <c r="O760" s="391" t="str">
        <f>IF(ISBLANK(L760),"",IF(OR(ISBLANK(VLOOKUP(L760&amp;"-"&amp;E760,'Np Quality'!A:M,6,FALSE)),ISERROR(VLOOKUP(L760&amp;"-"&amp;E760,'Np Quality'!A:M,6,FALSE))),"-",VLOOKUP(L760&amp;"-"&amp;E760,'Np Quality'!A:M,6,FALSE)))</f>
        <v/>
      </c>
      <c r="P760" s="391" t="str">
        <f>IF(ISBLANK(L770),"",IF(OR(ISBLANK(VLOOKUP(L770&amp;"-"&amp;E770,'Np Quality'!A:M,7,FALSE)),ISERROR(VLOOKUP(L770&amp;"-"&amp;E770,'Np Quality'!A:M,7,FALSE))),"-",VLOOKUP(L770&amp;"-"&amp;E770,'Np Quality'!A:M,7,FALSE)))</f>
        <v/>
      </c>
      <c r="Q760" s="391" t="str">
        <f>IF(ISBLANK(L860),"",IF(OR(ISBLANK(VLOOKUP(L860&amp;"-"&amp;E860,'Np Quality'!A:M,8,FALSE)),ISERROR(VLOOKUP(L860&amp;"-"&amp;E860,'Np Quality'!A:M,8,FALSE))),"-",VLOOKUP(L860&amp;"-"&amp;E860,'Np Quality'!A:M,8,FALSE)))</f>
        <v/>
      </c>
      <c r="R760" s="283" t="str">
        <f>IF(ISBLANK(L760),"",IF(OR(ISBLANK(VLOOKUP(L760&amp;"-"&amp;E760,'Np Quality'!A:M,9,FALSE)),ISERROR(VLOOKUP(L760&amp;"-"&amp;E760,'Np Quality'!A:M,9,FALSE))),"-",VLOOKUP(L760&amp;"-"&amp;E760,'Np Quality'!A:M,9,FALSE)))</f>
        <v/>
      </c>
      <c r="S760" s="394"/>
      <c r="T760" s="395" t="str">
        <f t="shared" si="123"/>
        <v/>
      </c>
      <c r="U760" s="395" t="str">
        <f t="shared" si="119"/>
        <v/>
      </c>
      <c r="V760" s="396"/>
      <c r="W760" s="282"/>
    </row>
    <row r="761" spans="1:23">
      <c r="A761" s="382" t="str">
        <f t="shared" si="121"/>
        <v/>
      </c>
      <c r="B761" s="383" t="str">
        <f t="shared" si="126"/>
        <v/>
      </c>
      <c r="C761" s="236"/>
      <c r="D761" s="282"/>
      <c r="E761" s="384" t="str">
        <f t="shared" si="122"/>
        <v/>
      </c>
      <c r="F761" s="388"/>
      <c r="G761" s="243"/>
      <c r="H761" s="244"/>
      <c r="I761" s="243"/>
      <c r="J761" s="244"/>
      <c r="K761" s="244"/>
      <c r="L761" s="244"/>
      <c r="M761" s="244"/>
      <c r="N761" s="290"/>
      <c r="O761" s="391" t="str">
        <f>IF(ISBLANK(L761),"",IF(OR(ISBLANK(VLOOKUP(L761&amp;"-"&amp;E761,'Np Quality'!A:M,6,FALSE)),ISERROR(VLOOKUP(L761&amp;"-"&amp;E761,'Np Quality'!A:M,6,FALSE))),"-",VLOOKUP(L761&amp;"-"&amp;E761,'Np Quality'!A:M,6,FALSE)))</f>
        <v/>
      </c>
      <c r="P761" s="391" t="str">
        <f>IF(ISBLANK(L771),"",IF(OR(ISBLANK(VLOOKUP(L771&amp;"-"&amp;E771,'Np Quality'!A:M,7,FALSE)),ISERROR(VLOOKUP(L771&amp;"-"&amp;E771,'Np Quality'!A:M,7,FALSE))),"-",VLOOKUP(L771&amp;"-"&amp;E771,'Np Quality'!A:M,7,FALSE)))</f>
        <v/>
      </c>
      <c r="Q761" s="391" t="str">
        <f>IF(ISBLANK(L861),"",IF(OR(ISBLANK(VLOOKUP(L861&amp;"-"&amp;E861,'Np Quality'!A:M,8,FALSE)),ISERROR(VLOOKUP(L861&amp;"-"&amp;E861,'Np Quality'!A:M,8,FALSE))),"-",VLOOKUP(L861&amp;"-"&amp;E861,'Np Quality'!A:M,8,FALSE)))</f>
        <v/>
      </c>
      <c r="R761" s="283" t="str">
        <f>IF(ISBLANK(L761),"",IF(OR(ISBLANK(VLOOKUP(L761&amp;"-"&amp;E761,'Np Quality'!A:M,9,FALSE)),ISERROR(VLOOKUP(L761&amp;"-"&amp;E761,'Np Quality'!A:M,9,FALSE))),"-",VLOOKUP(L761&amp;"-"&amp;E761,'Np Quality'!A:M,9,FALSE)))</f>
        <v/>
      </c>
      <c r="S761" s="394"/>
      <c r="T761" s="395" t="str">
        <f t="shared" si="123"/>
        <v/>
      </c>
      <c r="U761" s="395" t="str">
        <f t="shared" si="119"/>
        <v/>
      </c>
      <c r="V761" s="396"/>
      <c r="W761" s="282"/>
    </row>
    <row r="762" spans="1:23">
      <c r="A762" s="382" t="str">
        <f t="shared" si="121"/>
        <v/>
      </c>
      <c r="B762" s="383" t="str">
        <f t="shared" si="126"/>
        <v/>
      </c>
      <c r="C762" s="236"/>
      <c r="D762" s="282"/>
      <c r="E762" s="384" t="str">
        <f t="shared" si="122"/>
        <v/>
      </c>
      <c r="F762" s="388"/>
      <c r="G762" s="243"/>
      <c r="H762" s="244"/>
      <c r="I762" s="243"/>
      <c r="J762" s="244"/>
      <c r="K762" s="244"/>
      <c r="L762" s="244"/>
      <c r="M762" s="244"/>
      <c r="N762" s="290"/>
      <c r="O762" s="391" t="str">
        <f>IF(ISBLANK(L763),"",IF(OR(ISBLANK(VLOOKUP(L763&amp;"-"&amp;E763,'Np Quality'!A:M,6,FALSE)),ISERROR(VLOOKUP(L763&amp;"-"&amp;E763,'Np Quality'!A:M,6,FALSE))),"-",VLOOKUP(L763&amp;"-"&amp;E763,'Np Quality'!A:M,6,FALSE)))</f>
        <v/>
      </c>
      <c r="P762" s="391" t="str">
        <f>IF(ISBLANK(L772),"",IF(OR(ISBLANK(VLOOKUP(L772&amp;"-"&amp;E772,'Np Quality'!A:M,7,FALSE)),ISERROR(VLOOKUP(L772&amp;"-"&amp;E772,'Np Quality'!A:M,7,FALSE))),"-",VLOOKUP(L772&amp;"-"&amp;E772,'Np Quality'!A:M,7,FALSE)))</f>
        <v/>
      </c>
      <c r="Q762" s="391" t="str">
        <f>IF(ISBLANK(L862),"",IF(OR(ISBLANK(VLOOKUP(L862&amp;"-"&amp;E862,'Np Quality'!A:M,8,FALSE)),ISERROR(VLOOKUP(L862&amp;"-"&amp;E862,'Np Quality'!A:M,8,FALSE))),"-",VLOOKUP(L862&amp;"-"&amp;E862,'Np Quality'!A:M,8,FALSE)))</f>
        <v/>
      </c>
      <c r="R762" s="283" t="str">
        <f>IF(ISBLANK(L762),"",IF(OR(ISBLANK(VLOOKUP(L762&amp;"-"&amp;E762,'Np Quality'!A:M,9,FALSE)),ISERROR(VLOOKUP(L762&amp;"-"&amp;E762,'Np Quality'!A:M,9,FALSE))),"-",VLOOKUP(L762&amp;"-"&amp;E762,'Np Quality'!A:M,9,FALSE)))</f>
        <v/>
      </c>
      <c r="S762" s="394"/>
      <c r="T762" s="395" t="str">
        <f t="shared" si="123"/>
        <v/>
      </c>
      <c r="U762" s="395" t="str">
        <f t="shared" si="119"/>
        <v/>
      </c>
      <c r="V762" s="396"/>
      <c r="W762" s="282"/>
    </row>
    <row r="763" spans="1:23">
      <c r="A763" s="382" t="str">
        <f t="shared" si="121"/>
        <v/>
      </c>
      <c r="B763" s="383" t="str">
        <f t="shared" si="126"/>
        <v/>
      </c>
      <c r="C763" s="236"/>
      <c r="D763" s="282"/>
      <c r="E763" s="384" t="str">
        <f t="shared" si="122"/>
        <v/>
      </c>
      <c r="F763" s="388"/>
      <c r="G763" s="243"/>
      <c r="H763" s="244"/>
      <c r="I763" s="243"/>
      <c r="J763" s="244"/>
      <c r="K763" s="244"/>
      <c r="L763" s="244"/>
      <c r="M763" s="244"/>
      <c r="N763" s="290"/>
      <c r="O763" s="391" t="str">
        <f>IF(ISBLANK(L763),"",IF(OR(ISBLANK(VLOOKUP(L763&amp;"-"&amp;E763,'Np Quality'!A:M,6,FALSE)),ISERROR(VLOOKUP(L763&amp;"-"&amp;E763,'Np Quality'!A:M,6,FALSE))),"-",VLOOKUP(L763&amp;"-"&amp;E763,'Np Quality'!A:M,6,FALSE)))</f>
        <v/>
      </c>
      <c r="P763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763" s="391" t="str">
        <f>IF(ISBLANK(L863),"",IF(OR(ISBLANK(VLOOKUP(L863&amp;"-"&amp;E863,'Np Quality'!A:M,8,FALSE)),ISERROR(VLOOKUP(L863&amp;"-"&amp;E863,'Np Quality'!A:M,8,FALSE))),"-",VLOOKUP(L863&amp;"-"&amp;E863,'Np Quality'!A:M,8,FALSE)))</f>
        <v/>
      </c>
      <c r="R763" s="283" t="str">
        <f>IF(ISBLANK(L763),"",IF(OR(ISBLANK(VLOOKUP(L763&amp;"-"&amp;E763,'Np Quality'!A:M,9,FALSE)),ISERROR(VLOOKUP(L763&amp;"-"&amp;E763,'Np Quality'!A:M,9,FALSE))),"-",VLOOKUP(L763&amp;"-"&amp;E763,'Np Quality'!A:M,9,FALSE)))</f>
        <v/>
      </c>
      <c r="S763" s="394"/>
      <c r="T763" s="395" t="str">
        <f t="shared" si="123"/>
        <v/>
      </c>
      <c r="U763" s="395" t="str">
        <f t="shared" si="119"/>
        <v/>
      </c>
      <c r="V763" s="396"/>
      <c r="W763" s="282"/>
    </row>
    <row r="764" spans="1:23">
      <c r="A764" s="382" t="str">
        <f t="shared" si="121"/>
        <v/>
      </c>
      <c r="B764" s="383" t="str">
        <f t="shared" si="126"/>
        <v/>
      </c>
      <c r="C764" s="236"/>
      <c r="D764" s="282"/>
      <c r="E764" s="384" t="str">
        <f t="shared" si="122"/>
        <v/>
      </c>
      <c r="F764" s="388"/>
      <c r="G764" s="243"/>
      <c r="H764" s="244"/>
      <c r="I764" s="243"/>
      <c r="J764" s="244"/>
      <c r="K764" s="244"/>
      <c r="L764" s="244"/>
      <c r="M764" s="244"/>
      <c r="N764" s="290"/>
      <c r="O764" s="391" t="str">
        <f>IF(ISBLANK(L764),"",IF(OR(ISBLANK(VLOOKUP(L764&amp;"-"&amp;E764,'Np Quality'!A:M,6,FALSE)),ISERROR(VLOOKUP(L764&amp;"-"&amp;E764,'Np Quality'!A:M,6,FALSE))),"-",VLOOKUP(L764&amp;"-"&amp;E764,'Np Quality'!A:M,6,FALSE)))</f>
        <v/>
      </c>
      <c r="P764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764" s="391" t="str">
        <f>IF(ISBLANK(L865),"",IF(OR(ISBLANK(VLOOKUP(L865&amp;"-"&amp;E865,'Np Quality'!A:M,8,FALSE)),ISERROR(VLOOKUP(L865&amp;"-"&amp;E865,'Np Quality'!A:M,8,FALSE))),"-",VLOOKUP(L865&amp;"-"&amp;E865,'Np Quality'!A:M,8,FALSE)))</f>
        <v/>
      </c>
      <c r="R764" s="283" t="str">
        <f>IF(ISBLANK(L764),"",IF(OR(ISBLANK(VLOOKUP(L764&amp;"-"&amp;E764,'Np Quality'!A:M,9,FALSE)),ISERROR(VLOOKUP(L764&amp;"-"&amp;E764,'Np Quality'!A:M,9,FALSE))),"-",VLOOKUP(L764&amp;"-"&amp;E764,'Np Quality'!A:M,9,FALSE)))</f>
        <v/>
      </c>
      <c r="S764" s="394"/>
      <c r="T764" s="395" t="str">
        <f t="shared" si="123"/>
        <v/>
      </c>
      <c r="U764" s="395" t="str">
        <f t="shared" si="119"/>
        <v/>
      </c>
      <c r="V764" s="396"/>
      <c r="W764" s="282"/>
    </row>
    <row r="765" spans="1:23">
      <c r="A765" s="382" t="str">
        <f t="shared" si="121"/>
        <v/>
      </c>
      <c r="B765" s="383" t="str">
        <f t="shared" si="126"/>
        <v/>
      </c>
      <c r="C765" s="236"/>
      <c r="D765" s="282"/>
      <c r="E765" s="384" t="str">
        <f t="shared" si="122"/>
        <v/>
      </c>
      <c r="F765" s="388"/>
      <c r="G765" s="243"/>
      <c r="H765" s="244"/>
      <c r="I765" s="243"/>
      <c r="J765" s="244"/>
      <c r="K765" s="244"/>
      <c r="L765" s="244"/>
      <c r="M765" s="244"/>
      <c r="N765" s="290"/>
      <c r="O765" s="391" t="str">
        <f>IF(ISBLANK(L765),"",IF(OR(ISBLANK(VLOOKUP(L765&amp;"-"&amp;E765,'Np Quality'!A:M,6,FALSE)),ISERROR(VLOOKUP(L765&amp;"-"&amp;E765,'Np Quality'!A:M,6,FALSE))),"-",VLOOKUP(L765&amp;"-"&amp;E765,'Np Quality'!A:M,6,FALSE)))</f>
        <v/>
      </c>
      <c r="P765" s="391" t="str">
        <f>IF(ISBLANK(L775),"",IF(OR(ISBLANK(VLOOKUP(L775&amp;"-"&amp;E775,'Np Quality'!A:M,7,FALSE)),ISERROR(VLOOKUP(L775&amp;"-"&amp;E775,'Np Quality'!A:M,7,FALSE))),"-",VLOOKUP(L775&amp;"-"&amp;E775,'Np Quality'!A:M,7,FALSE)))</f>
        <v/>
      </c>
      <c r="Q765" s="391" t="str">
        <f>IF(ISBLANK(L865),"",IF(OR(ISBLANK(VLOOKUP(L865&amp;"-"&amp;E865,'Np Quality'!A:M,8,FALSE)),ISERROR(VLOOKUP(L865&amp;"-"&amp;E865,'Np Quality'!A:M,8,FALSE))),"-",VLOOKUP(L865&amp;"-"&amp;E865,'Np Quality'!A:M,8,FALSE)))</f>
        <v/>
      </c>
      <c r="R765" s="283" t="str">
        <f>IF(ISBLANK(L766),"",IF(OR(ISBLANK(VLOOKUP(L766&amp;"-"&amp;E766,'Np Quality'!A:M,9,FALSE)),ISERROR(VLOOKUP(L766&amp;"-"&amp;E766,'Np Quality'!A:M,9,FALSE))),"-",VLOOKUP(L766&amp;"-"&amp;E766,'Np Quality'!A:M,9,FALSE)))</f>
        <v/>
      </c>
      <c r="S765" s="394"/>
      <c r="T765" s="395" t="str">
        <f t="shared" si="123"/>
        <v/>
      </c>
      <c r="U765" s="395" t="str">
        <f t="shared" si="119"/>
        <v/>
      </c>
      <c r="V765" s="396"/>
      <c r="W765" s="282"/>
    </row>
    <row r="766" spans="1:23">
      <c r="A766" s="382" t="str">
        <f t="shared" si="121"/>
        <v/>
      </c>
      <c r="B766" s="383" t="str">
        <f t="shared" si="126"/>
        <v/>
      </c>
      <c r="C766" s="236"/>
      <c r="D766" s="282"/>
      <c r="E766" s="384" t="str">
        <f t="shared" si="122"/>
        <v/>
      </c>
      <c r="F766" s="388"/>
      <c r="G766" s="243"/>
      <c r="H766" s="244"/>
      <c r="I766" s="243"/>
      <c r="J766" s="244"/>
      <c r="K766" s="244"/>
      <c r="L766" s="244"/>
      <c r="M766" s="244"/>
      <c r="N766" s="290"/>
      <c r="O766" s="391" t="str">
        <f>IF(ISBLANK(L766),"",IF(OR(ISBLANK(VLOOKUP(L766&amp;"-"&amp;E766,'Np Quality'!A:M,6,FALSE)),ISERROR(VLOOKUP(L766&amp;"-"&amp;E766,'Np Quality'!A:M,6,FALSE))),"-",VLOOKUP(L766&amp;"-"&amp;E766,'Np Quality'!A:M,6,FALSE)))</f>
        <v/>
      </c>
      <c r="P766" s="391" t="str">
        <f>IF(ISBLANK(L776),"",IF(OR(ISBLANK(VLOOKUP(L776&amp;"-"&amp;E776,'Np Quality'!A:M,7,FALSE)),ISERROR(VLOOKUP(L776&amp;"-"&amp;E776,'Np Quality'!A:M,7,FALSE))),"-",VLOOKUP(L776&amp;"-"&amp;E776,'Np Quality'!A:M,7,FALSE)))</f>
        <v/>
      </c>
      <c r="Q766" s="391" t="str">
        <f>IF(ISBLANK(L866),"",IF(OR(ISBLANK(VLOOKUP(L866&amp;"-"&amp;E866,'Np Quality'!A:M,8,FALSE)),ISERROR(VLOOKUP(L866&amp;"-"&amp;E866,'Np Quality'!A:M,8,FALSE))),"-",VLOOKUP(L866&amp;"-"&amp;E866,'Np Quality'!A:M,8,FALSE)))</f>
        <v/>
      </c>
      <c r="R766" s="283" t="str">
        <f>IF(ISBLANK(L766),"",IF(OR(ISBLANK(VLOOKUP(L766&amp;"-"&amp;E766,'Np Quality'!A:M,9,FALSE)),ISERROR(VLOOKUP(L766&amp;"-"&amp;E766,'Np Quality'!A:M,9,FALSE))),"-",VLOOKUP(L766&amp;"-"&amp;E766,'Np Quality'!A:M,9,FALSE)))</f>
        <v/>
      </c>
      <c r="S766" s="394"/>
      <c r="T766" s="395" t="str">
        <f t="shared" si="123"/>
        <v/>
      </c>
      <c r="U766" s="395" t="str">
        <f t="shared" si="119"/>
        <v/>
      </c>
      <c r="V766" s="396"/>
      <c r="W766" s="282"/>
    </row>
    <row r="767" spans="1:23">
      <c r="A767" s="382" t="str">
        <f t="shared" si="121"/>
        <v/>
      </c>
      <c r="B767" s="383" t="str">
        <f t="shared" si="126"/>
        <v/>
      </c>
      <c r="C767" s="236"/>
      <c r="D767" s="282"/>
      <c r="E767" s="384" t="str">
        <f t="shared" si="122"/>
        <v/>
      </c>
      <c r="F767" s="388"/>
      <c r="G767" s="243"/>
      <c r="H767" s="244"/>
      <c r="I767" s="243"/>
      <c r="J767" s="244"/>
      <c r="K767" s="244"/>
      <c r="L767" s="244"/>
      <c r="M767" s="244"/>
      <c r="N767" s="290"/>
      <c r="O767" s="391" t="str">
        <f>IF(ISBLANK(L767),"",IF(OR(ISBLANK(VLOOKUP(L767&amp;"-"&amp;E767,'Np Quality'!A:M,6,FALSE)),ISERROR(VLOOKUP(L767&amp;"-"&amp;E767,'Np Quality'!A:M,6,FALSE))),"-",VLOOKUP(L767&amp;"-"&amp;E767,'Np Quality'!A:M,6,FALSE)))</f>
        <v/>
      </c>
      <c r="P767" s="391" t="str">
        <f>IF(ISBLANK(L767),"",IF(OR(ISBLANK(VLOOKUP(L767&amp;"-"&amp;E767,'Np Quality'!A:M,7,FALSE)),ISERROR(VLOOKUP(L767&amp;"-"&amp;E767,'Np Quality'!A:M,7,FALSE))),"-",VLOOKUP(L767&amp;"-"&amp;E767,'Np Quality'!A:M,7,FALSE)))</f>
        <v/>
      </c>
      <c r="Q767" s="391" t="str">
        <f>IF(ISBLANK(L877),"",IF(OR(ISBLANK(VLOOKUP(L877&amp;"-"&amp;E877,'Np Quality'!A:M,8,FALSE)),ISERROR(VLOOKUP(L877&amp;"-"&amp;E877,'Np Quality'!A:M,8,FALSE))),"-",VLOOKUP(L877&amp;"-"&amp;E877,'Np Quality'!A:M,8,FALSE)))</f>
        <v/>
      </c>
      <c r="R767" s="283" t="str">
        <f>IF(ISBLANK(L767),"",IF(OR(ISBLANK(VLOOKUP(L767&amp;"-"&amp;E767,'Np Quality'!A:M,9,FALSE)),ISERROR(VLOOKUP(L767&amp;"-"&amp;E767,'Np Quality'!A:M,9,FALSE))),"-",VLOOKUP(L767&amp;"-"&amp;E767,'Np Quality'!A:M,9,FALSE)))</f>
        <v/>
      </c>
      <c r="S767" s="394"/>
      <c r="T767" s="395" t="str">
        <f t="shared" si="123"/>
        <v/>
      </c>
      <c r="U767" s="395" t="str">
        <f t="shared" si="119"/>
        <v/>
      </c>
      <c r="V767" s="396"/>
      <c r="W767" s="282"/>
    </row>
    <row r="768" spans="1:23">
      <c r="A768" s="382" t="str">
        <f t="shared" si="121"/>
        <v/>
      </c>
      <c r="B768" s="383" t="str">
        <f t="shared" si="126"/>
        <v/>
      </c>
      <c r="C768" s="236"/>
      <c r="D768" s="282"/>
      <c r="E768" s="384" t="str">
        <f t="shared" si="122"/>
        <v/>
      </c>
      <c r="F768" s="388"/>
      <c r="G768" s="243"/>
      <c r="H768" s="244"/>
      <c r="I768" s="243"/>
      <c r="J768" s="244"/>
      <c r="K768" s="244"/>
      <c r="L768" s="244"/>
      <c r="M768" s="244"/>
      <c r="N768" s="290"/>
      <c r="O768" s="391" t="str">
        <f>IF(ISBLANK(L768),"",IF(OR(ISBLANK(VLOOKUP(L768&amp;"-"&amp;E768,'Np Quality'!A:M,6,FALSE)),ISERROR(VLOOKUP(L768&amp;"-"&amp;E768,'Np Quality'!A:M,6,FALSE))),"-",VLOOKUP(L768&amp;"-"&amp;E768,'Np Quality'!A:M,6,FALSE)))</f>
        <v/>
      </c>
      <c r="P768" s="391" t="str">
        <f>IF(ISBLANK(L768),"",IF(OR(ISBLANK(VLOOKUP(L768&amp;"-"&amp;E768,'Np Quality'!A:M,7,FALSE)),ISERROR(VLOOKUP(L768&amp;"-"&amp;E768,'Np Quality'!A:M,7,FALSE))),"-",VLOOKUP(L768&amp;"-"&amp;E768,'Np Quality'!A:M,7,FALSE)))</f>
        <v/>
      </c>
      <c r="Q768" s="391" t="str">
        <f>IF(ISBLANK(L878),"",IF(OR(ISBLANK(VLOOKUP(L878&amp;"-"&amp;E878,'Np Quality'!A:M,8,FALSE)),ISERROR(VLOOKUP(L878&amp;"-"&amp;E878,'Np Quality'!A:M,8,FALSE))),"-",VLOOKUP(L878&amp;"-"&amp;E878,'Np Quality'!A:M,8,FALSE)))</f>
        <v/>
      </c>
      <c r="R768" s="283" t="str">
        <f>IF(ISBLANK(L768),"",IF(OR(ISBLANK(VLOOKUP(L768&amp;"-"&amp;E768,'Np Quality'!A:M,9,FALSE)),ISERROR(VLOOKUP(L768&amp;"-"&amp;E768,'Np Quality'!A:M,9,FALSE))),"-",VLOOKUP(L768&amp;"-"&amp;E768,'Np Quality'!A:M,9,FALSE)))</f>
        <v/>
      </c>
      <c r="S768" s="394"/>
      <c r="T768" s="395" t="str">
        <f t="shared" si="123"/>
        <v/>
      </c>
      <c r="U768" s="395" t="str">
        <f t="shared" ref="U768:U831" si="127">IF(ISNUMBER(B768),CHOOSE(B768,M768,M768&amp;","&amp;M769,M768&amp;","&amp;M769&amp;","&amp;M770,M768&amp;","&amp;M769&amp;","&amp;M770&amp;","&amp;M771),"")</f>
        <v/>
      </c>
      <c r="V768" s="396"/>
      <c r="W768" s="282"/>
    </row>
    <row r="769" spans="1:23">
      <c r="A769" s="382" t="str">
        <f t="shared" si="121"/>
        <v/>
      </c>
      <c r="B769" s="383" t="str">
        <f t="shared" si="126"/>
        <v/>
      </c>
      <c r="C769" s="236"/>
      <c r="D769" s="282"/>
      <c r="E769" s="384" t="str">
        <f t="shared" si="122"/>
        <v/>
      </c>
      <c r="F769" s="388"/>
      <c r="G769" s="243"/>
      <c r="H769" s="244"/>
      <c r="I769" s="243"/>
      <c r="J769" s="244"/>
      <c r="K769" s="244"/>
      <c r="L769" s="244"/>
      <c r="M769" s="244"/>
      <c r="N769" s="290"/>
      <c r="O769" s="391" t="str">
        <f>IF(ISBLANK(L769),"",IF(OR(ISBLANK(VLOOKUP(L769&amp;"-"&amp;E769,'Np Quality'!A:M,6,FALSE)),ISERROR(VLOOKUP(L769&amp;"-"&amp;E769,'Np Quality'!A:M,6,FALSE))),"-",VLOOKUP(L769&amp;"-"&amp;E769,'Np Quality'!A:M,6,FALSE)))</f>
        <v/>
      </c>
      <c r="P769" s="391" t="str">
        <f>IF(ISBLANK(L769),"",IF(OR(ISBLANK(VLOOKUP(L769&amp;"-"&amp;E769,'Np Quality'!A:M,7,FALSE)),ISERROR(VLOOKUP(L769&amp;"-"&amp;E769,'Np Quality'!A:M,7,FALSE))),"-",VLOOKUP(L769&amp;"-"&amp;E769,'Np Quality'!A:M,7,FALSE)))</f>
        <v/>
      </c>
      <c r="Q769" s="391" t="str">
        <f>IF(ISBLANK(L879),"",IF(OR(ISBLANK(VLOOKUP(L879&amp;"-"&amp;E879,'Np Quality'!A:M,8,FALSE)),ISERROR(VLOOKUP(L879&amp;"-"&amp;E879,'Np Quality'!A:M,8,FALSE))),"-",VLOOKUP(L879&amp;"-"&amp;E879,'Np Quality'!A:M,8,FALSE)))</f>
        <v/>
      </c>
      <c r="R769" s="283" t="str">
        <f>IF(ISBLANK(L769),"",IF(OR(ISBLANK(VLOOKUP(L769&amp;"-"&amp;E769,'Np Quality'!A:M,9,FALSE)),ISERROR(VLOOKUP(L769&amp;"-"&amp;E769,'Np Quality'!A:M,9,FALSE))),"-",VLOOKUP(L769&amp;"-"&amp;E769,'Np Quality'!A:M,9,FALSE)))</f>
        <v/>
      </c>
      <c r="S769" s="394"/>
      <c r="T769" s="395" t="str">
        <f t="shared" si="123"/>
        <v/>
      </c>
      <c r="U769" s="395" t="str">
        <f t="shared" si="127"/>
        <v/>
      </c>
      <c r="V769" s="396"/>
      <c r="W769" s="282"/>
    </row>
    <row r="770" spans="1:23">
      <c r="A770" s="382" t="str">
        <f t="shared" si="121"/>
        <v/>
      </c>
      <c r="B770" s="383" t="str">
        <f t="shared" si="126"/>
        <v/>
      </c>
      <c r="C770" s="236"/>
      <c r="D770" s="282"/>
      <c r="E770" s="384" t="str">
        <f t="shared" si="122"/>
        <v/>
      </c>
      <c r="F770" s="388"/>
      <c r="G770" s="243"/>
      <c r="H770" s="244"/>
      <c r="I770" s="243"/>
      <c r="J770" s="244"/>
      <c r="K770" s="244"/>
      <c r="L770" s="244"/>
      <c r="M770" s="244"/>
      <c r="N770" s="290"/>
      <c r="O770" s="391" t="str">
        <f>IF(ISBLANK(L770),"",IF(OR(ISBLANK(VLOOKUP(L770&amp;"-"&amp;E770,'Np Quality'!A:M,6,FALSE)),ISERROR(VLOOKUP(L770&amp;"-"&amp;E770,'Np Quality'!A:M,6,FALSE))),"-",VLOOKUP(L770&amp;"-"&amp;E770,'Np Quality'!A:M,6,FALSE)))</f>
        <v/>
      </c>
      <c r="P770" s="391" t="str">
        <f>IF(ISBLANK(L770),"",IF(OR(ISBLANK(VLOOKUP(L770&amp;"-"&amp;E770,'Np Quality'!A:M,7,FALSE)),ISERROR(VLOOKUP(L770&amp;"-"&amp;E770,'Np Quality'!A:M,7,FALSE))),"-",VLOOKUP(L770&amp;"-"&amp;E770,'Np Quality'!A:M,7,FALSE)))</f>
        <v/>
      </c>
      <c r="Q770" s="391" t="str">
        <f>IF(ISBLANK(L880),"",IF(OR(ISBLANK(VLOOKUP(L880&amp;"-"&amp;E880,'Np Quality'!A:M,8,FALSE)),ISERROR(VLOOKUP(L880&amp;"-"&amp;E880,'Np Quality'!A:M,8,FALSE))),"-",VLOOKUP(L880&amp;"-"&amp;E880,'Np Quality'!A:M,8,FALSE)))</f>
        <v/>
      </c>
      <c r="R770" s="283" t="str">
        <f>IF(ISBLANK(L770),"",IF(OR(ISBLANK(VLOOKUP(L770&amp;"-"&amp;E770,'Np Quality'!A:M,9,FALSE)),ISERROR(VLOOKUP(L770&amp;"-"&amp;E770,'Np Quality'!A:M,9,FALSE))),"-",VLOOKUP(L770&amp;"-"&amp;E770,'Np Quality'!A:M,9,FALSE)))</f>
        <v/>
      </c>
      <c r="S770" s="394"/>
      <c r="T770" s="395" t="str">
        <f t="shared" si="123"/>
        <v/>
      </c>
      <c r="U770" s="395" t="str">
        <f t="shared" si="127"/>
        <v/>
      </c>
      <c r="V770" s="396"/>
      <c r="W770" s="282"/>
    </row>
    <row r="771" spans="1:23">
      <c r="A771" s="382" t="str">
        <f t="shared" si="121"/>
        <v/>
      </c>
      <c r="B771" s="383" t="str">
        <f t="shared" si="126"/>
        <v/>
      </c>
      <c r="C771" s="236"/>
      <c r="D771" s="282"/>
      <c r="E771" s="384" t="str">
        <f t="shared" si="122"/>
        <v/>
      </c>
      <c r="F771" s="388"/>
      <c r="G771" s="243"/>
      <c r="H771" s="244"/>
      <c r="I771" s="243"/>
      <c r="J771" s="244"/>
      <c r="K771" s="244"/>
      <c r="L771" s="244"/>
      <c r="M771" s="244"/>
      <c r="N771" s="290"/>
      <c r="O771" s="391" t="str">
        <f>IF(ISBLANK(L771),"",IF(OR(ISBLANK(VLOOKUP(L771&amp;"-"&amp;E771,'Np Quality'!A:M,6,FALSE)),ISERROR(VLOOKUP(L771&amp;"-"&amp;E771,'Np Quality'!A:M,6,FALSE))),"-",VLOOKUP(L771&amp;"-"&amp;E771,'Np Quality'!A:M,6,FALSE)))</f>
        <v/>
      </c>
      <c r="P771" s="391" t="str">
        <f>IF(ISBLANK(L771),"",IF(OR(ISBLANK(VLOOKUP(L771&amp;"-"&amp;E771,'Np Quality'!A:M,7,FALSE)),ISERROR(VLOOKUP(L771&amp;"-"&amp;E771,'Np Quality'!A:M,7,FALSE))),"-",VLOOKUP(L771&amp;"-"&amp;E771,'Np Quality'!A:M,7,FALSE)))</f>
        <v/>
      </c>
      <c r="Q771" s="391" t="str">
        <f>IF(ISBLANK(L881),"",IF(OR(ISBLANK(VLOOKUP(L881&amp;"-"&amp;E881,'Np Quality'!A:M,8,FALSE)),ISERROR(VLOOKUP(L881&amp;"-"&amp;E881,'Np Quality'!A:M,8,FALSE))),"-",VLOOKUP(L881&amp;"-"&amp;E881,'Np Quality'!A:M,8,FALSE)))</f>
        <v/>
      </c>
      <c r="R771" s="283" t="str">
        <f>IF(ISBLANK(L771),"",IF(OR(ISBLANK(VLOOKUP(L771&amp;"-"&amp;E771,'Np Quality'!A:M,9,FALSE)),ISERROR(VLOOKUP(L771&amp;"-"&amp;E771,'Np Quality'!A:M,9,FALSE))),"-",VLOOKUP(L771&amp;"-"&amp;E771,'Np Quality'!A:M,9,FALSE)))</f>
        <v/>
      </c>
      <c r="S771" s="394"/>
      <c r="T771" s="395" t="str">
        <f t="shared" si="123"/>
        <v/>
      </c>
      <c r="U771" s="395" t="str">
        <f t="shared" si="127"/>
        <v/>
      </c>
      <c r="V771" s="396"/>
      <c r="W771" s="282"/>
    </row>
    <row r="772" spans="1:23">
      <c r="A772" s="382" t="str">
        <f t="shared" si="121"/>
        <v/>
      </c>
      <c r="B772" s="383" t="str">
        <f t="shared" si="126"/>
        <v/>
      </c>
      <c r="C772" s="236"/>
      <c r="D772" s="282"/>
      <c r="E772" s="384" t="str">
        <f t="shared" si="122"/>
        <v/>
      </c>
      <c r="F772" s="388"/>
      <c r="G772" s="243"/>
      <c r="H772" s="244"/>
      <c r="I772" s="243"/>
      <c r="J772" s="244"/>
      <c r="K772" s="244"/>
      <c r="L772" s="244"/>
      <c r="M772" s="244"/>
      <c r="N772" s="290"/>
      <c r="O772" s="391" t="str">
        <f>IF(ISBLANK(L773),"",IF(OR(ISBLANK(VLOOKUP(L773&amp;"-"&amp;E773,'Np Quality'!A:M,6,FALSE)),ISERROR(VLOOKUP(L773&amp;"-"&amp;E773,'Np Quality'!A:M,6,FALSE))),"-",VLOOKUP(L773&amp;"-"&amp;E773,'Np Quality'!A:M,6,FALSE)))</f>
        <v/>
      </c>
      <c r="P772" s="391" t="str">
        <f>IF(ISBLANK(L772),"",IF(OR(ISBLANK(VLOOKUP(L772&amp;"-"&amp;E772,'Np Quality'!A:M,7,FALSE)),ISERROR(VLOOKUP(L772&amp;"-"&amp;E772,'Np Quality'!A:M,7,FALSE))),"-",VLOOKUP(L772&amp;"-"&amp;E772,'Np Quality'!A:M,7,FALSE)))</f>
        <v/>
      </c>
      <c r="Q772" s="391" t="str">
        <f>IF(ISBLANK(L882),"",IF(OR(ISBLANK(VLOOKUP(L882&amp;"-"&amp;E882,'Np Quality'!A:M,8,FALSE)),ISERROR(VLOOKUP(L882&amp;"-"&amp;E882,'Np Quality'!A:M,8,FALSE))),"-",VLOOKUP(L882&amp;"-"&amp;E882,'Np Quality'!A:M,8,FALSE)))</f>
        <v/>
      </c>
      <c r="R772" s="283" t="str">
        <f>IF(ISBLANK(L772),"",IF(OR(ISBLANK(VLOOKUP(L772&amp;"-"&amp;E772,'Np Quality'!A:M,9,FALSE)),ISERROR(VLOOKUP(L772&amp;"-"&amp;E772,'Np Quality'!A:M,9,FALSE))),"-",VLOOKUP(L772&amp;"-"&amp;E772,'Np Quality'!A:M,9,FALSE)))</f>
        <v/>
      </c>
      <c r="S772" s="394"/>
      <c r="T772" s="395" t="str">
        <f t="shared" si="123"/>
        <v/>
      </c>
      <c r="U772" s="395" t="str">
        <f t="shared" si="127"/>
        <v/>
      </c>
      <c r="V772" s="396"/>
      <c r="W772" s="282"/>
    </row>
    <row r="773" spans="1:23">
      <c r="A773" s="382" t="str">
        <f t="shared" si="121"/>
        <v/>
      </c>
      <c r="B773" s="383" t="str">
        <f t="shared" si="126"/>
        <v/>
      </c>
      <c r="C773" s="236"/>
      <c r="D773" s="282"/>
      <c r="E773" s="384" t="str">
        <f t="shared" si="122"/>
        <v/>
      </c>
      <c r="F773" s="388"/>
      <c r="G773" s="243"/>
      <c r="H773" s="244"/>
      <c r="I773" s="243"/>
      <c r="J773" s="244"/>
      <c r="K773" s="244"/>
      <c r="L773" s="244"/>
      <c r="M773" s="244"/>
      <c r="N773" s="290"/>
      <c r="O773" s="391" t="str">
        <f>IF(ISBLANK(L773),"",IF(OR(ISBLANK(VLOOKUP(L773&amp;"-"&amp;E773,'Np Quality'!A:M,6,FALSE)),ISERROR(VLOOKUP(L773&amp;"-"&amp;E773,'Np Quality'!A:M,6,FALSE))),"-",VLOOKUP(L773&amp;"-"&amp;E773,'Np Quality'!A:M,6,FALSE)))</f>
        <v/>
      </c>
      <c r="P773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773" s="391" t="str">
        <f>IF(ISBLANK(L883),"",IF(OR(ISBLANK(VLOOKUP(L883&amp;"-"&amp;E883,'Np Quality'!A:M,8,FALSE)),ISERROR(VLOOKUP(L883&amp;"-"&amp;E883,'Np Quality'!A:M,8,FALSE))),"-",VLOOKUP(L883&amp;"-"&amp;E883,'Np Quality'!A:M,8,FALSE)))</f>
        <v/>
      </c>
      <c r="R773" s="283" t="str">
        <f>IF(ISBLANK(L773),"",IF(OR(ISBLANK(VLOOKUP(L773&amp;"-"&amp;E773,'Np Quality'!A:M,9,FALSE)),ISERROR(VLOOKUP(L773&amp;"-"&amp;E773,'Np Quality'!A:M,9,FALSE))),"-",VLOOKUP(L773&amp;"-"&amp;E773,'Np Quality'!A:M,9,FALSE)))</f>
        <v/>
      </c>
      <c r="S773" s="394"/>
      <c r="T773" s="395" t="str">
        <f t="shared" si="123"/>
        <v/>
      </c>
      <c r="U773" s="395" t="str">
        <f t="shared" si="127"/>
        <v/>
      </c>
      <c r="V773" s="396"/>
      <c r="W773" s="282"/>
    </row>
    <row r="774" spans="1:23">
      <c r="A774" s="382" t="str">
        <f t="shared" ref="A774:A837" si="128">IF(ISBLANK(H774),"",H774&amp;"-"&amp;IF(OR(LEN(I774)=1,LEN(I774)=4),"0"&amp;I774,I774)&amp;"-"&amp;IF(LEN(G774)=1,"0"&amp;G774,G774))</f>
        <v/>
      </c>
      <c r="B774" s="383" t="str">
        <f t="shared" si="126"/>
        <v/>
      </c>
      <c r="C774" s="236"/>
      <c r="D774" s="282"/>
      <c r="E774" s="384" t="str">
        <f t="shared" ref="E774:E837" si="129">IF(ISBLANK(D774),"",D774-F774)</f>
        <v/>
      </c>
      <c r="F774" s="388"/>
      <c r="G774" s="243"/>
      <c r="H774" s="244"/>
      <c r="I774" s="243"/>
      <c r="J774" s="244"/>
      <c r="K774" s="244"/>
      <c r="L774" s="244"/>
      <c r="M774" s="244"/>
      <c r="N774" s="290"/>
      <c r="O774" s="391" t="str">
        <f>IF(ISBLANK(L774),"",IF(OR(ISBLANK(VLOOKUP(L774&amp;"-"&amp;E774,'Np Quality'!A:M,6,FALSE)),ISERROR(VLOOKUP(L774&amp;"-"&amp;E774,'Np Quality'!A:M,6,FALSE))),"-",VLOOKUP(L774&amp;"-"&amp;E774,'Np Quality'!A:M,6,FALSE)))</f>
        <v/>
      </c>
      <c r="P774" s="391" t="str">
        <f>IF(ISBLANK(L774),"",IF(OR(ISBLANK(VLOOKUP(L774&amp;"-"&amp;E774,'Np Quality'!A:M,7,FALSE)),ISERROR(VLOOKUP(L774&amp;"-"&amp;E774,'Np Quality'!A:M,7,FALSE))),"-",VLOOKUP(L774&amp;"-"&amp;E774,'Np Quality'!A:M,7,FALSE)))</f>
        <v/>
      </c>
      <c r="Q774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774" s="283" t="str">
        <f>IF(ISBLANK(L774),"",IF(OR(ISBLANK(VLOOKUP(L774&amp;"-"&amp;E774,'Np Quality'!A:M,9,FALSE)),ISERROR(VLOOKUP(L774&amp;"-"&amp;E774,'Np Quality'!A:M,9,FALSE))),"-",VLOOKUP(L774&amp;"-"&amp;E774,'Np Quality'!A:M,9,FALSE)))</f>
        <v/>
      </c>
      <c r="S774" s="394"/>
      <c r="T774" s="395" t="str">
        <f t="shared" si="123"/>
        <v/>
      </c>
      <c r="U774" s="395" t="str">
        <f t="shared" si="127"/>
        <v/>
      </c>
      <c r="V774" s="396"/>
      <c r="W774" s="282"/>
    </row>
    <row r="775" spans="1:23">
      <c r="A775" s="382" t="str">
        <f t="shared" si="128"/>
        <v/>
      </c>
      <c r="B775" s="383" t="str">
        <f t="shared" si="126"/>
        <v/>
      </c>
      <c r="C775" s="236"/>
      <c r="D775" s="282"/>
      <c r="E775" s="384" t="str">
        <f t="shared" si="129"/>
        <v/>
      </c>
      <c r="F775" s="388"/>
      <c r="G775" s="243"/>
      <c r="H775" s="244"/>
      <c r="I775" s="243"/>
      <c r="J775" s="244"/>
      <c r="K775" s="244"/>
      <c r="L775" s="244"/>
      <c r="M775" s="244"/>
      <c r="N775" s="290"/>
      <c r="O775" s="391" t="str">
        <f>IF(ISBLANK(L775),"",IF(OR(ISBLANK(VLOOKUP(L775&amp;"-"&amp;E775,'Np Quality'!A:M,6,FALSE)),ISERROR(VLOOKUP(L775&amp;"-"&amp;E775,'Np Quality'!A:M,6,FALSE))),"-",VLOOKUP(L775&amp;"-"&amp;E775,'Np Quality'!A:M,6,FALSE)))</f>
        <v/>
      </c>
      <c r="P775" s="391" t="str">
        <f>IF(ISBLANK(L775),"",IF(OR(ISBLANK(VLOOKUP(L775&amp;"-"&amp;E775,'Np Quality'!A:M,7,FALSE)),ISERROR(VLOOKUP(L775&amp;"-"&amp;E775,'Np Quality'!A:M,7,FALSE))),"-",VLOOKUP(L775&amp;"-"&amp;E775,'Np Quality'!A:M,7,FALSE)))</f>
        <v/>
      </c>
      <c r="Q775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775" s="283" t="str">
        <f>IF(ISBLANK(L776),"",IF(OR(ISBLANK(VLOOKUP(L776&amp;"-"&amp;E776,'Np Quality'!A:M,9,FALSE)),ISERROR(VLOOKUP(L776&amp;"-"&amp;E776,'Np Quality'!A:M,9,FALSE))),"-",VLOOKUP(L776&amp;"-"&amp;E776,'Np Quality'!A:M,9,FALSE)))</f>
        <v/>
      </c>
      <c r="S775" s="394"/>
      <c r="T775" s="395" t="str">
        <f t="shared" ref="T775:T839" si="130">IF(ISNUMBER(B775),CHOOSE(B775,L775,L775&amp;","&amp;L776,L775&amp;","&amp;L776&amp;","&amp;L777,L775&amp;","&amp;L776&amp;","&amp;L777&amp;","&amp;L778),"")</f>
        <v/>
      </c>
      <c r="U775" s="395" t="str">
        <f t="shared" si="127"/>
        <v/>
      </c>
      <c r="V775" s="396"/>
      <c r="W775" s="282"/>
    </row>
    <row r="776" spans="1:23">
      <c r="A776" s="382" t="str">
        <f t="shared" si="128"/>
        <v/>
      </c>
      <c r="B776" s="383" t="str">
        <f t="shared" si="126"/>
        <v/>
      </c>
      <c r="C776" s="236"/>
      <c r="D776" s="282"/>
      <c r="E776" s="384" t="str">
        <f t="shared" si="129"/>
        <v/>
      </c>
      <c r="F776" s="388"/>
      <c r="G776" s="243"/>
      <c r="H776" s="244"/>
      <c r="I776" s="243"/>
      <c r="J776" s="244"/>
      <c r="K776" s="244"/>
      <c r="L776" s="244"/>
      <c r="M776" s="244"/>
      <c r="N776" s="290"/>
      <c r="O776" s="391" t="str">
        <f>IF(ISBLANK(L776),"",IF(OR(ISBLANK(VLOOKUP(L776&amp;"-"&amp;E776,'Np Quality'!A:M,6,FALSE)),ISERROR(VLOOKUP(L776&amp;"-"&amp;E776,'Np Quality'!A:M,6,FALSE))),"-",VLOOKUP(L776&amp;"-"&amp;E776,'Np Quality'!A:M,6,FALSE)))</f>
        <v/>
      </c>
      <c r="P776" s="391" t="str">
        <f>IF(ISBLANK(L776),"",IF(OR(ISBLANK(VLOOKUP(L776&amp;"-"&amp;E776,'Np Quality'!A:M,7,FALSE)),ISERROR(VLOOKUP(L776&amp;"-"&amp;E776,'Np Quality'!A:M,7,FALSE))),"-",VLOOKUP(L776&amp;"-"&amp;E776,'Np Quality'!A:M,7,FALSE)))</f>
        <v/>
      </c>
      <c r="Q776" s="391" t="str">
        <f>IF(ISBLANK(L886),"",IF(OR(ISBLANK(VLOOKUP(L886&amp;"-"&amp;E886,'Np Quality'!A:M,8,FALSE)),ISERROR(VLOOKUP(L886&amp;"-"&amp;E886,'Np Quality'!A:M,8,FALSE))),"-",VLOOKUP(L886&amp;"-"&amp;E886,'Np Quality'!A:M,8,FALSE)))</f>
        <v/>
      </c>
      <c r="R776" s="283" t="str">
        <f>IF(ISBLANK(L776),"",IF(OR(ISBLANK(VLOOKUP(L776&amp;"-"&amp;E776,'Np Quality'!A:M,9,FALSE)),ISERROR(VLOOKUP(L776&amp;"-"&amp;E776,'Np Quality'!A:M,9,FALSE))),"-",VLOOKUP(L776&amp;"-"&amp;E776,'Np Quality'!A:M,9,FALSE)))</f>
        <v/>
      </c>
      <c r="S776" s="394"/>
      <c r="T776" s="395" t="str">
        <f>IF(ISNUMBER(B776),CHOOSE(B776,L776,L776&amp;","&amp;L777,L776&amp;","&amp;L777&amp;","&amp;L778,L776&amp;","&amp;L777&amp;","&amp;L778&amp;","&amp;L780),"")</f>
        <v/>
      </c>
      <c r="U776" s="395" t="str">
        <f t="shared" si="127"/>
        <v/>
      </c>
      <c r="V776" s="396"/>
      <c r="W776" s="282"/>
    </row>
    <row r="777" spans="1:23">
      <c r="A777" s="382" t="str">
        <f t="shared" si="128"/>
        <v/>
      </c>
      <c r="B777" s="383" t="str">
        <f t="shared" si="126"/>
        <v/>
      </c>
      <c r="C777" s="236"/>
      <c r="D777" s="282"/>
      <c r="E777" s="384" t="str">
        <f t="shared" si="129"/>
        <v/>
      </c>
      <c r="F777" s="388"/>
      <c r="G777" s="243"/>
      <c r="H777" s="244"/>
      <c r="I777" s="243"/>
      <c r="J777" s="244"/>
      <c r="K777" s="244"/>
      <c r="L777" s="244"/>
      <c r="M777" s="244"/>
      <c r="N777" s="290"/>
      <c r="O777" s="391" t="str">
        <f>IF(ISBLANK(L777),"",IF(OR(ISBLANK(VLOOKUP(L777&amp;"-"&amp;E777,'Np Quality'!A:M,6,FALSE)),ISERROR(VLOOKUP(L777&amp;"-"&amp;E777,'Np Quality'!A:M,6,FALSE))),"-",VLOOKUP(L777&amp;"-"&amp;E777,'Np Quality'!A:M,6,FALSE)))</f>
        <v/>
      </c>
      <c r="P777" s="391" t="str">
        <f>IF(ISBLANK(L777),"",IF(OR(ISBLANK(VLOOKUP(L777&amp;"-"&amp;E777,'Np Quality'!A:M,7,FALSE)),ISERROR(VLOOKUP(L777&amp;"-"&amp;E777,'Np Quality'!A:M,7,FALSE))),"-",VLOOKUP(L777&amp;"-"&amp;E777,'Np Quality'!A:M,7,FALSE)))</f>
        <v/>
      </c>
      <c r="Q777" s="391" t="str">
        <f>IF(ISBLANK(L877),"",IF(OR(ISBLANK(VLOOKUP(L877&amp;"-"&amp;E877,'Np Quality'!A:M,8,FALSE)),ISERROR(VLOOKUP(L877&amp;"-"&amp;E877,'Np Quality'!A:M,8,FALSE))),"-",VLOOKUP(L877&amp;"-"&amp;E877,'Np Quality'!A:M,8,FALSE)))</f>
        <v/>
      </c>
      <c r="R777" s="283" t="str">
        <f>IF(ISBLANK(L787),"",IF(OR(ISBLANK(VLOOKUP(L787&amp;"-"&amp;E787,'Np Quality'!A:M,9,FALSE)),ISERROR(VLOOKUP(L787&amp;"-"&amp;E787,'Np Quality'!A:M,9,FALSE))),"-",VLOOKUP(L787&amp;"-"&amp;E787,'Np Quality'!A:M,9,FALSE)))</f>
        <v/>
      </c>
      <c r="S777" s="394"/>
      <c r="T777" s="395" t="str">
        <f>IF(ISNUMBER(B777),CHOOSE(B777,L777,L777&amp;","&amp;L778,L777&amp;","&amp;L778&amp;","&amp;L780,L777&amp;","&amp;L778&amp;","&amp;L780&amp;","&amp;L781),"")</f>
        <v/>
      </c>
      <c r="U777" s="395" t="str">
        <f t="shared" si="127"/>
        <v/>
      </c>
      <c r="V777" s="396"/>
      <c r="W777" s="282"/>
    </row>
    <row r="778" spans="1:23">
      <c r="A778" s="382" t="str">
        <f t="shared" si="128"/>
        <v/>
      </c>
      <c r="B778" s="383" t="str">
        <f t="shared" si="126"/>
        <v/>
      </c>
      <c r="C778" s="236"/>
      <c r="D778" s="282"/>
      <c r="E778" s="384" t="str">
        <f t="shared" si="129"/>
        <v/>
      </c>
      <c r="F778" s="388"/>
      <c r="G778" s="243"/>
      <c r="H778" s="244"/>
      <c r="I778" s="243"/>
      <c r="J778" s="244"/>
      <c r="K778" s="244"/>
      <c r="L778" s="244"/>
      <c r="M778" s="244"/>
      <c r="N778" s="290"/>
      <c r="O778" s="391" t="str">
        <f>IF(ISBLANK(L778),"",IF(OR(ISBLANK(VLOOKUP(L778&amp;"-"&amp;E778,'Np Quality'!A:M,6,FALSE)),ISERROR(VLOOKUP(L778&amp;"-"&amp;E778,'Np Quality'!A:M,6,FALSE))),"-",VLOOKUP(L778&amp;"-"&amp;E778,'Np Quality'!A:M,6,FALSE)))</f>
        <v/>
      </c>
      <c r="P778" s="391" t="str">
        <f>IF(ISBLANK(L778),"",IF(OR(ISBLANK(VLOOKUP(L778&amp;"-"&amp;E778,'Np Quality'!A:M,7,FALSE)),ISERROR(VLOOKUP(L778&amp;"-"&amp;E778,'Np Quality'!A:M,7,FALSE))),"-",VLOOKUP(L778&amp;"-"&amp;E778,'Np Quality'!A:M,7,FALSE)))</f>
        <v/>
      </c>
      <c r="Q778" s="391" t="str">
        <f>IF(ISBLANK(L878),"",IF(OR(ISBLANK(VLOOKUP(L878&amp;"-"&amp;E878,'Np Quality'!A:M,8,FALSE)),ISERROR(VLOOKUP(L878&amp;"-"&amp;E878,'Np Quality'!A:M,8,FALSE))),"-",VLOOKUP(L878&amp;"-"&amp;E878,'Np Quality'!A:M,8,FALSE)))</f>
        <v/>
      </c>
      <c r="R778" s="283" t="str">
        <f>IF(ISBLANK(L788),"",IF(OR(ISBLANK(VLOOKUP(L788&amp;"-"&amp;E788,'Np Quality'!A:M,9,FALSE)),ISERROR(VLOOKUP(L788&amp;"-"&amp;E788,'Np Quality'!A:M,9,FALSE))),"-",VLOOKUP(L788&amp;"-"&amp;E788,'Np Quality'!A:M,9,FALSE)))</f>
        <v/>
      </c>
      <c r="S778" s="394"/>
      <c r="T778" s="395" t="str">
        <f>IF(ISNUMBER(B778),CHOOSE(B778,L778,L778&amp;","&amp;L780,L778&amp;","&amp;L780&amp;","&amp;L781,L778&amp;","&amp;L780&amp;","&amp;L781&amp;","&amp;L782),"")</f>
        <v/>
      </c>
      <c r="U778" s="395" t="str">
        <f t="shared" si="127"/>
        <v/>
      </c>
      <c r="V778" s="396"/>
      <c r="W778" s="282"/>
    </row>
    <row r="779" spans="1:23">
      <c r="A779" s="382" t="str">
        <f t="shared" si="128"/>
        <v/>
      </c>
      <c r="B779" s="383" t="str">
        <f t="shared" si="126"/>
        <v/>
      </c>
      <c r="C779" s="236"/>
      <c r="D779" s="282"/>
      <c r="E779" s="384" t="str">
        <f t="shared" si="129"/>
        <v/>
      </c>
      <c r="F779" s="388"/>
      <c r="G779" s="243"/>
      <c r="H779" s="244"/>
      <c r="I779" s="243"/>
      <c r="J779" s="244"/>
      <c r="K779" s="244"/>
      <c r="L779" s="244"/>
      <c r="M779" s="244"/>
      <c r="N779" s="290"/>
      <c r="O779" s="391" t="str">
        <f>IF(ISBLANK(L779),"",IF(OR(ISBLANK(VLOOKUP(L779&amp;"-"&amp;E779,'Np Quality'!A:M,6,FALSE)),ISERROR(VLOOKUP(L779&amp;"-"&amp;E779,'Np Quality'!A:M,6,FALSE))),"-",VLOOKUP(L779&amp;"-"&amp;E779,'Np Quality'!A:M,6,FALSE)))</f>
        <v/>
      </c>
      <c r="P779" s="391" t="str">
        <f>IF(ISBLANK(L779),"",IF(OR(ISBLANK(VLOOKUP(L779&amp;"-"&amp;E779,'Np Quality'!A:M,7,FALSE)),ISERROR(VLOOKUP(L779&amp;"-"&amp;E779,'Np Quality'!A:M,7,FALSE))),"-",VLOOKUP(L779&amp;"-"&amp;E779,'Np Quality'!A:M,7,FALSE)))</f>
        <v/>
      </c>
      <c r="Q779" s="391" t="str">
        <f>IF(ISBLANK(L879),"",IF(OR(ISBLANK(VLOOKUP(L879&amp;"-"&amp;E879,'Np Quality'!A:M,8,FALSE)),ISERROR(VLOOKUP(L879&amp;"-"&amp;E879,'Np Quality'!A:M,8,FALSE))),"-",VLOOKUP(L879&amp;"-"&amp;E879,'Np Quality'!A:M,8,FALSE)))</f>
        <v/>
      </c>
      <c r="R779" s="283" t="str">
        <f>IF(ISBLANK(L789),"",IF(OR(ISBLANK(VLOOKUP(L789&amp;"-"&amp;E789,'Np Quality'!A:M,9,FALSE)),ISERROR(VLOOKUP(L789&amp;"-"&amp;E789,'Np Quality'!A:M,9,FALSE))),"-",VLOOKUP(L789&amp;"-"&amp;E789,'Np Quality'!A:M,9,FALSE)))</f>
        <v/>
      </c>
      <c r="S779" s="394"/>
      <c r="T779" s="395" t="str">
        <f>IF(ISNUMBER(B779),CHOOSE(B779,L779,L779&amp;","&amp;L781,L779&amp;","&amp;L781&amp;","&amp;L782,L779&amp;","&amp;L781&amp;","&amp;L782&amp;","&amp;L783),"")</f>
        <v/>
      </c>
      <c r="U779" s="395" t="str">
        <f t="shared" si="127"/>
        <v/>
      </c>
      <c r="V779" s="396"/>
      <c r="W779" s="282"/>
    </row>
    <row r="780" spans="1:23">
      <c r="A780" s="382" t="str">
        <f t="shared" si="128"/>
        <v/>
      </c>
      <c r="B780" s="383" t="str">
        <f>IF(AND(A780&lt;&gt;A778,A780&lt;&gt;""),COUNTIF(A:A,A780),"")</f>
        <v/>
      </c>
      <c r="C780" s="236"/>
      <c r="D780" s="282"/>
      <c r="E780" s="384" t="str">
        <f t="shared" si="129"/>
        <v/>
      </c>
      <c r="F780" s="388"/>
      <c r="G780" s="243"/>
      <c r="H780" s="244"/>
      <c r="I780" s="243"/>
      <c r="J780" s="244"/>
      <c r="K780" s="244"/>
      <c r="L780" s="244"/>
      <c r="M780" s="244"/>
      <c r="N780" s="290"/>
      <c r="O780" s="391" t="str">
        <f>IF(ISBLANK(L780),"",IF(OR(ISBLANK(VLOOKUP(L780&amp;"-"&amp;E780,'Np Quality'!A:M,6,FALSE)),ISERROR(VLOOKUP(L780&amp;"-"&amp;E780,'Np Quality'!A:M,6,FALSE))),"-",VLOOKUP(L780&amp;"-"&amp;E780,'Np Quality'!A:M,6,FALSE)))</f>
        <v/>
      </c>
      <c r="P780" s="391" t="str">
        <f>IF(ISBLANK(L780),"",IF(OR(ISBLANK(VLOOKUP(L780&amp;"-"&amp;E780,'Np Quality'!A:M,7,FALSE)),ISERROR(VLOOKUP(L780&amp;"-"&amp;E780,'Np Quality'!A:M,7,FALSE))),"-",VLOOKUP(L780&amp;"-"&amp;E780,'Np Quality'!A:M,7,FALSE)))</f>
        <v/>
      </c>
      <c r="Q780" s="391" t="str">
        <f>IF(ISBLANK(L880),"",IF(OR(ISBLANK(VLOOKUP(L880&amp;"-"&amp;E880,'Np Quality'!A:M,8,FALSE)),ISERROR(VLOOKUP(L880&amp;"-"&amp;E880,'Np Quality'!A:M,8,FALSE))),"-",VLOOKUP(L880&amp;"-"&amp;E880,'Np Quality'!A:M,8,FALSE)))</f>
        <v/>
      </c>
      <c r="R780" s="283" t="str">
        <f>IF(ISBLANK(L790),"",IF(OR(ISBLANK(VLOOKUP(L790&amp;"-"&amp;E790,'Np Quality'!A:M,9,FALSE)),ISERROR(VLOOKUP(L790&amp;"-"&amp;E790,'Np Quality'!A:M,9,FALSE))),"-",VLOOKUP(L790&amp;"-"&amp;E790,'Np Quality'!A:M,9,FALSE)))</f>
        <v/>
      </c>
      <c r="S780" s="394"/>
      <c r="T780" s="395" t="str">
        <f t="shared" si="130"/>
        <v/>
      </c>
      <c r="U780" s="395" t="str">
        <f t="shared" si="127"/>
        <v/>
      </c>
      <c r="V780" s="396"/>
      <c r="W780" s="282"/>
    </row>
    <row r="781" spans="1:23">
      <c r="A781" s="382" t="str">
        <f t="shared" si="128"/>
        <v/>
      </c>
      <c r="B781" s="383" t="str">
        <f t="shared" ref="B781:B844" si="131">IF(AND(A781&lt;&gt;A780,A781&lt;&gt;""),COUNTIF(A:A,A781),"")</f>
        <v/>
      </c>
      <c r="C781" s="236"/>
      <c r="D781" s="282"/>
      <c r="E781" s="384" t="str">
        <f t="shared" si="129"/>
        <v/>
      </c>
      <c r="F781" s="388"/>
      <c r="G781" s="243"/>
      <c r="H781" s="244"/>
      <c r="I781" s="243"/>
      <c r="J781" s="244"/>
      <c r="K781" s="244"/>
      <c r="L781" s="244"/>
      <c r="M781" s="244"/>
      <c r="N781" s="290"/>
      <c r="O781" s="391" t="str">
        <f>IF(ISBLANK(L781),"",IF(OR(ISBLANK(VLOOKUP(L781&amp;"-"&amp;E781,'Np Quality'!A:M,6,FALSE)),ISERROR(VLOOKUP(L781&amp;"-"&amp;E781,'Np Quality'!A:M,6,FALSE))),"-",VLOOKUP(L781&amp;"-"&amp;E781,'Np Quality'!A:M,6,FALSE)))</f>
        <v/>
      </c>
      <c r="P781" s="391" t="str">
        <f>IF(ISBLANK(L781),"",IF(OR(ISBLANK(VLOOKUP(L781&amp;"-"&amp;E781,'Np Quality'!A:M,7,FALSE)),ISERROR(VLOOKUP(L781&amp;"-"&amp;E781,'Np Quality'!A:M,7,FALSE))),"-",VLOOKUP(L781&amp;"-"&amp;E781,'Np Quality'!A:M,7,FALSE)))</f>
        <v/>
      </c>
      <c r="Q781" s="391" t="str">
        <f>IF(ISBLANK(L881),"",IF(OR(ISBLANK(VLOOKUP(L881&amp;"-"&amp;E881,'Np Quality'!A:M,8,FALSE)),ISERROR(VLOOKUP(L881&amp;"-"&amp;E881,'Np Quality'!A:M,8,FALSE))),"-",VLOOKUP(L881&amp;"-"&amp;E881,'Np Quality'!A:M,8,FALSE)))</f>
        <v/>
      </c>
      <c r="R781" s="283" t="str">
        <f>IF(ISBLANK(L791),"",IF(OR(ISBLANK(VLOOKUP(L791&amp;"-"&amp;E791,'Np Quality'!A:M,9,FALSE)),ISERROR(VLOOKUP(L791&amp;"-"&amp;E791,'Np Quality'!A:M,9,FALSE))),"-",VLOOKUP(L791&amp;"-"&amp;E791,'Np Quality'!A:M,9,FALSE)))</f>
        <v/>
      </c>
      <c r="S781" s="394"/>
      <c r="T781" s="395" t="str">
        <f t="shared" si="130"/>
        <v/>
      </c>
      <c r="U781" s="395" t="str">
        <f t="shared" si="127"/>
        <v/>
      </c>
      <c r="V781" s="396"/>
      <c r="W781" s="282"/>
    </row>
    <row r="782" spans="1:23">
      <c r="A782" s="382" t="str">
        <f t="shared" si="128"/>
        <v/>
      </c>
      <c r="B782" s="383" t="str">
        <f t="shared" si="131"/>
        <v/>
      </c>
      <c r="C782" s="236"/>
      <c r="D782" s="282"/>
      <c r="E782" s="384" t="str">
        <f t="shared" si="129"/>
        <v/>
      </c>
      <c r="F782" s="388"/>
      <c r="G782" s="243"/>
      <c r="H782" s="244"/>
      <c r="I782" s="243"/>
      <c r="J782" s="244"/>
      <c r="K782" s="244"/>
      <c r="L782" s="244"/>
      <c r="M782" s="244"/>
      <c r="N782" s="290"/>
      <c r="O782" s="391" t="str">
        <f>IF(ISBLANK(L783),"",IF(OR(ISBLANK(VLOOKUP(L783&amp;"-"&amp;E783,'Np Quality'!A:M,6,FALSE)),ISERROR(VLOOKUP(L783&amp;"-"&amp;E783,'Np Quality'!A:M,6,FALSE))),"-",VLOOKUP(L783&amp;"-"&amp;E783,'Np Quality'!A:M,6,FALSE)))</f>
        <v/>
      </c>
      <c r="P782" s="391" t="str">
        <f>IF(ISBLANK(L782),"",IF(OR(ISBLANK(VLOOKUP(L782&amp;"-"&amp;E782,'Np Quality'!A:M,7,FALSE)),ISERROR(VLOOKUP(L782&amp;"-"&amp;E782,'Np Quality'!A:M,7,FALSE))),"-",VLOOKUP(L782&amp;"-"&amp;E782,'Np Quality'!A:M,7,FALSE)))</f>
        <v/>
      </c>
      <c r="Q782" s="391" t="str">
        <f>IF(ISBLANK(L882),"",IF(OR(ISBLANK(VLOOKUP(L882&amp;"-"&amp;E882,'Np Quality'!A:M,8,FALSE)),ISERROR(VLOOKUP(L882&amp;"-"&amp;E882,'Np Quality'!A:M,8,FALSE))),"-",VLOOKUP(L882&amp;"-"&amp;E882,'Np Quality'!A:M,8,FALSE)))</f>
        <v/>
      </c>
      <c r="R782" s="283" t="str">
        <f>IF(ISBLANK(L792),"",IF(OR(ISBLANK(VLOOKUP(L792&amp;"-"&amp;E792,'Np Quality'!A:M,9,FALSE)),ISERROR(VLOOKUP(L792&amp;"-"&amp;E792,'Np Quality'!A:M,9,FALSE))),"-",VLOOKUP(L792&amp;"-"&amp;E792,'Np Quality'!A:M,9,FALSE)))</f>
        <v/>
      </c>
      <c r="S782" s="394"/>
      <c r="T782" s="395" t="str">
        <f t="shared" si="130"/>
        <v/>
      </c>
      <c r="U782" s="395" t="str">
        <f t="shared" si="127"/>
        <v/>
      </c>
      <c r="V782" s="396"/>
      <c r="W782" s="282"/>
    </row>
    <row r="783" spans="1:23">
      <c r="A783" s="382" t="str">
        <f t="shared" si="128"/>
        <v/>
      </c>
      <c r="B783" s="383" t="str">
        <f t="shared" si="131"/>
        <v/>
      </c>
      <c r="C783" s="236"/>
      <c r="D783" s="282"/>
      <c r="E783" s="384" t="str">
        <f t="shared" si="129"/>
        <v/>
      </c>
      <c r="F783" s="388"/>
      <c r="G783" s="243"/>
      <c r="H783" s="244"/>
      <c r="I783" s="243"/>
      <c r="J783" s="244"/>
      <c r="K783" s="244"/>
      <c r="L783" s="244"/>
      <c r="M783" s="244"/>
      <c r="N783" s="290"/>
      <c r="O783" s="391" t="str">
        <f>IF(ISBLANK(L783),"",IF(OR(ISBLANK(VLOOKUP(L783&amp;"-"&amp;E783,'Np Quality'!A:M,6,FALSE)),ISERROR(VLOOKUP(L783&amp;"-"&amp;E783,'Np Quality'!A:M,6,FALSE))),"-",VLOOKUP(L783&amp;"-"&amp;E783,'Np Quality'!A:M,6,FALSE)))</f>
        <v/>
      </c>
      <c r="P783" s="391" t="str">
        <f>IF(ISBLANK(L784),"",IF(OR(ISBLANK(VLOOKUP(L784&amp;"-"&amp;E784,'Np Quality'!A:M,7,FALSE)),ISERROR(VLOOKUP(L784&amp;"-"&amp;E784,'Np Quality'!A:M,7,FALSE))),"-",VLOOKUP(L784&amp;"-"&amp;E784,'Np Quality'!A:M,7,FALSE)))</f>
        <v/>
      </c>
      <c r="Q783" s="391" t="str">
        <f>IF(ISBLANK(L883),"",IF(OR(ISBLANK(VLOOKUP(L883&amp;"-"&amp;E883,'Np Quality'!A:M,8,FALSE)),ISERROR(VLOOKUP(L883&amp;"-"&amp;E883,'Np Quality'!A:M,8,FALSE))),"-",VLOOKUP(L883&amp;"-"&amp;E883,'Np Quality'!A:M,8,FALSE)))</f>
        <v/>
      </c>
      <c r="R783" s="283" t="str">
        <f>IF(ISBLANK(L793),"",IF(OR(ISBLANK(VLOOKUP(L793&amp;"-"&amp;E793,'Np Quality'!A:M,9,FALSE)),ISERROR(VLOOKUP(L793&amp;"-"&amp;E793,'Np Quality'!A:M,9,FALSE))),"-",VLOOKUP(L793&amp;"-"&amp;E793,'Np Quality'!A:M,9,FALSE)))</f>
        <v/>
      </c>
      <c r="S783" s="394"/>
      <c r="T783" s="395" t="str">
        <f t="shared" si="130"/>
        <v/>
      </c>
      <c r="U783" s="395" t="str">
        <f t="shared" si="127"/>
        <v/>
      </c>
      <c r="V783" s="396"/>
      <c r="W783" s="282"/>
    </row>
    <row r="784" spans="1:23">
      <c r="A784" s="382" t="str">
        <f t="shared" si="128"/>
        <v/>
      </c>
      <c r="B784" s="383" t="str">
        <f t="shared" si="131"/>
        <v/>
      </c>
      <c r="C784" s="236"/>
      <c r="D784" s="282"/>
      <c r="E784" s="384" t="str">
        <f t="shared" si="129"/>
        <v/>
      </c>
      <c r="F784" s="388"/>
      <c r="G784" s="243"/>
      <c r="H784" s="244"/>
      <c r="I784" s="243"/>
      <c r="J784" s="244"/>
      <c r="K784" s="244"/>
      <c r="L784" s="244"/>
      <c r="M784" s="244"/>
      <c r="N784" s="290"/>
      <c r="O784" s="391" t="str">
        <f>IF(ISBLANK(L784),"",IF(OR(ISBLANK(VLOOKUP(L784&amp;"-"&amp;E784,'Np Quality'!A:M,6,FALSE)),ISERROR(VLOOKUP(L784&amp;"-"&amp;E784,'Np Quality'!A:M,6,FALSE))),"-",VLOOKUP(L784&amp;"-"&amp;E784,'Np Quality'!A:M,6,FALSE)))</f>
        <v/>
      </c>
      <c r="P784" s="391" t="str">
        <f>IF(ISBLANK(L784),"",IF(OR(ISBLANK(VLOOKUP(L784&amp;"-"&amp;E784,'Np Quality'!A:M,7,FALSE)),ISERROR(VLOOKUP(L784&amp;"-"&amp;E784,'Np Quality'!A:M,7,FALSE))),"-",VLOOKUP(L784&amp;"-"&amp;E784,'Np Quality'!A:M,7,FALSE)))</f>
        <v/>
      </c>
      <c r="Q784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784" s="283" t="str">
        <f>IF(ISBLANK(L794),"",IF(OR(ISBLANK(VLOOKUP(L794&amp;"-"&amp;E794,'Np Quality'!A:M,9,FALSE)),ISERROR(VLOOKUP(L794&amp;"-"&amp;E794,'Np Quality'!A:M,9,FALSE))),"-",VLOOKUP(L794&amp;"-"&amp;E794,'Np Quality'!A:M,9,FALSE)))</f>
        <v/>
      </c>
      <c r="S784" s="394"/>
      <c r="T784" s="395" t="str">
        <f t="shared" si="130"/>
        <v/>
      </c>
      <c r="U784" s="395" t="str">
        <f t="shared" si="127"/>
        <v/>
      </c>
      <c r="V784" s="396"/>
      <c r="W784" s="282"/>
    </row>
    <row r="785" spans="1:23">
      <c r="A785" s="382" t="str">
        <f t="shared" si="128"/>
        <v/>
      </c>
      <c r="B785" s="383" t="str">
        <f t="shared" si="131"/>
        <v/>
      </c>
      <c r="C785" s="236"/>
      <c r="D785" s="282"/>
      <c r="E785" s="384" t="str">
        <f t="shared" si="129"/>
        <v/>
      </c>
      <c r="F785" s="388"/>
      <c r="G785" s="243"/>
      <c r="H785" s="244"/>
      <c r="I785" s="243"/>
      <c r="J785" s="244"/>
      <c r="K785" s="244"/>
      <c r="L785" s="244"/>
      <c r="M785" s="244"/>
      <c r="N785" s="290"/>
      <c r="O785" s="391" t="str">
        <f>IF(ISBLANK(L785),"",IF(OR(ISBLANK(VLOOKUP(L785&amp;"-"&amp;E785,'Np Quality'!A:M,6,FALSE)),ISERROR(VLOOKUP(L785&amp;"-"&amp;E785,'Np Quality'!A:M,6,FALSE))),"-",VLOOKUP(L785&amp;"-"&amp;E785,'Np Quality'!A:M,6,FALSE)))</f>
        <v/>
      </c>
      <c r="P785" s="391" t="str">
        <f>IF(ISBLANK(L785),"",IF(OR(ISBLANK(VLOOKUP(L785&amp;"-"&amp;E785,'Np Quality'!A:M,7,FALSE)),ISERROR(VLOOKUP(L785&amp;"-"&amp;E785,'Np Quality'!A:M,7,FALSE))),"-",VLOOKUP(L785&amp;"-"&amp;E785,'Np Quality'!A:M,7,FALSE)))</f>
        <v/>
      </c>
      <c r="Q785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785" s="283" t="str">
        <f>IF(ISBLANK(L796),"",IF(OR(ISBLANK(VLOOKUP(L796&amp;"-"&amp;E796,'Np Quality'!A:M,9,FALSE)),ISERROR(VLOOKUP(L796&amp;"-"&amp;E796,'Np Quality'!A:M,9,FALSE))),"-",VLOOKUP(L796&amp;"-"&amp;E796,'Np Quality'!A:M,9,FALSE)))</f>
        <v/>
      </c>
      <c r="S785" s="394"/>
      <c r="T785" s="395" t="str">
        <f t="shared" si="130"/>
        <v/>
      </c>
      <c r="U785" s="395" t="str">
        <f t="shared" si="127"/>
        <v/>
      </c>
      <c r="V785" s="396"/>
      <c r="W785" s="282"/>
    </row>
    <row r="786" spans="1:23">
      <c r="A786" s="382" t="str">
        <f t="shared" si="128"/>
        <v/>
      </c>
      <c r="B786" s="383" t="str">
        <f t="shared" si="131"/>
        <v/>
      </c>
      <c r="C786" s="236"/>
      <c r="D786" s="282"/>
      <c r="E786" s="384" t="str">
        <f t="shared" si="129"/>
        <v/>
      </c>
      <c r="F786" s="388"/>
      <c r="G786" s="243"/>
      <c r="H786" s="244"/>
      <c r="I786" s="243"/>
      <c r="J786" s="244"/>
      <c r="K786" s="244"/>
      <c r="L786" s="244"/>
      <c r="M786" s="244"/>
      <c r="N786" s="290"/>
      <c r="O786" s="391" t="str">
        <f>IF(ISBLANK(L786),"",IF(OR(ISBLANK(VLOOKUP(L786&amp;"-"&amp;E786,'Np Quality'!A:M,6,FALSE)),ISERROR(VLOOKUP(L786&amp;"-"&amp;E786,'Np Quality'!A:M,6,FALSE))),"-",VLOOKUP(L786&amp;"-"&amp;E786,'Np Quality'!A:M,6,FALSE)))</f>
        <v/>
      </c>
      <c r="P786" s="391" t="str">
        <f>IF(ISBLANK(L786),"",IF(OR(ISBLANK(VLOOKUP(L786&amp;"-"&amp;E786,'Np Quality'!A:M,7,FALSE)),ISERROR(VLOOKUP(L786&amp;"-"&amp;E786,'Np Quality'!A:M,7,FALSE))),"-",VLOOKUP(L786&amp;"-"&amp;E786,'Np Quality'!A:M,7,FALSE)))</f>
        <v/>
      </c>
      <c r="Q786" s="391" t="str">
        <f>IF(ISBLANK(L886),"",IF(OR(ISBLANK(VLOOKUP(L886&amp;"-"&amp;E886,'Np Quality'!A:M,8,FALSE)),ISERROR(VLOOKUP(L886&amp;"-"&amp;E886,'Np Quality'!A:M,8,FALSE))),"-",VLOOKUP(L886&amp;"-"&amp;E886,'Np Quality'!A:M,8,FALSE)))</f>
        <v/>
      </c>
      <c r="R786" s="283" t="str">
        <f>IF(ISBLANK(L796),"",IF(OR(ISBLANK(VLOOKUP(L796&amp;"-"&amp;E796,'Np Quality'!A:M,9,FALSE)),ISERROR(VLOOKUP(L796&amp;"-"&amp;E796,'Np Quality'!A:M,9,FALSE))),"-",VLOOKUP(L796&amp;"-"&amp;E796,'Np Quality'!A:M,9,FALSE)))</f>
        <v/>
      </c>
      <c r="S786" s="394"/>
      <c r="T786" s="395" t="str">
        <f t="shared" si="130"/>
        <v/>
      </c>
      <c r="U786" s="395" t="str">
        <f t="shared" si="127"/>
        <v/>
      </c>
      <c r="V786" s="396"/>
      <c r="W786" s="282"/>
    </row>
    <row r="787" spans="1:23">
      <c r="A787" s="382" t="str">
        <f t="shared" si="128"/>
        <v/>
      </c>
      <c r="B787" s="383" t="str">
        <f t="shared" si="131"/>
        <v/>
      </c>
      <c r="C787" s="236"/>
      <c r="D787" s="282"/>
      <c r="E787" s="384" t="str">
        <f t="shared" si="129"/>
        <v/>
      </c>
      <c r="F787" s="388"/>
      <c r="G787" s="243"/>
      <c r="H787" s="244"/>
      <c r="I787" s="243"/>
      <c r="J787" s="244"/>
      <c r="K787" s="244"/>
      <c r="L787" s="244"/>
      <c r="M787" s="244"/>
      <c r="N787" s="290"/>
      <c r="O787" s="391" t="str">
        <f>IF(ISBLANK(L787),"",IF(OR(ISBLANK(VLOOKUP(L787&amp;"-"&amp;E787,'Np Quality'!A:M,6,FALSE)),ISERROR(VLOOKUP(L787&amp;"-"&amp;E787,'Np Quality'!A:M,6,FALSE))),"-",VLOOKUP(L787&amp;"-"&amp;E787,'Np Quality'!A:M,6,FALSE)))</f>
        <v/>
      </c>
      <c r="P787" s="391" t="str">
        <f>IF(ISBLANK(L787),"",IF(OR(ISBLANK(VLOOKUP(L787&amp;"-"&amp;E787,'Np Quality'!A:M,7,FALSE)),ISERROR(VLOOKUP(L787&amp;"-"&amp;E787,'Np Quality'!A:M,7,FALSE))),"-",VLOOKUP(L787&amp;"-"&amp;E787,'Np Quality'!A:M,7,FALSE)))</f>
        <v/>
      </c>
      <c r="Q787" s="391" t="str">
        <f>IF(ISBLANK(L887),"",IF(OR(ISBLANK(VLOOKUP(L887&amp;"-"&amp;E887,'Np Quality'!A:M,8,FALSE)),ISERROR(VLOOKUP(L887&amp;"-"&amp;E887,'Np Quality'!A:M,8,FALSE))),"-",VLOOKUP(L887&amp;"-"&amp;E887,'Np Quality'!A:M,8,FALSE)))</f>
        <v/>
      </c>
      <c r="R787" s="283" t="str">
        <f>IF(ISBLANK(L787),"",IF(OR(ISBLANK(VLOOKUP(L787&amp;"-"&amp;E787,'Np Quality'!A:M,9,FALSE)),ISERROR(VLOOKUP(L787&amp;"-"&amp;E787,'Np Quality'!A:M,9,FALSE))),"-",VLOOKUP(L787&amp;"-"&amp;E787,'Np Quality'!A:M,9,FALSE)))</f>
        <v/>
      </c>
      <c r="S787" s="394"/>
      <c r="T787" s="395" t="str">
        <f t="shared" si="130"/>
        <v/>
      </c>
      <c r="U787" s="395" t="str">
        <f t="shared" si="127"/>
        <v/>
      </c>
      <c r="V787" s="396"/>
      <c r="W787" s="282"/>
    </row>
    <row r="788" spans="1:23">
      <c r="A788" s="382" t="str">
        <f t="shared" si="128"/>
        <v/>
      </c>
      <c r="B788" s="383" t="str">
        <f t="shared" si="131"/>
        <v/>
      </c>
      <c r="C788" s="236"/>
      <c r="D788" s="282"/>
      <c r="E788" s="384" t="str">
        <f t="shared" si="129"/>
        <v/>
      </c>
      <c r="F788" s="388"/>
      <c r="G788" s="243"/>
      <c r="H788" s="244"/>
      <c r="I788" s="243"/>
      <c r="J788" s="244"/>
      <c r="K788" s="244"/>
      <c r="L788" s="244"/>
      <c r="M788" s="244"/>
      <c r="N788" s="290"/>
      <c r="O788" s="391" t="str">
        <f>IF(ISBLANK(L788),"",IF(OR(ISBLANK(VLOOKUP(L788&amp;"-"&amp;E788,'Np Quality'!A:M,6,FALSE)),ISERROR(VLOOKUP(L788&amp;"-"&amp;E788,'Np Quality'!A:M,6,FALSE))),"-",VLOOKUP(L788&amp;"-"&amp;E788,'Np Quality'!A:M,6,FALSE)))</f>
        <v/>
      </c>
      <c r="P788" s="391" t="str">
        <f>IF(ISBLANK(L788),"",IF(OR(ISBLANK(VLOOKUP(L788&amp;"-"&amp;E788,'Np Quality'!A:M,7,FALSE)),ISERROR(VLOOKUP(L788&amp;"-"&amp;E788,'Np Quality'!A:M,7,FALSE))),"-",VLOOKUP(L788&amp;"-"&amp;E788,'Np Quality'!A:M,7,FALSE)))</f>
        <v/>
      </c>
      <c r="Q788" s="391" t="str">
        <f>IF(ISBLANK(L888),"",IF(OR(ISBLANK(VLOOKUP(L888&amp;"-"&amp;E888,'Np Quality'!A:M,8,FALSE)),ISERROR(VLOOKUP(L888&amp;"-"&amp;E888,'Np Quality'!A:M,8,FALSE))),"-",VLOOKUP(L888&amp;"-"&amp;E888,'Np Quality'!A:M,8,FALSE)))</f>
        <v/>
      </c>
      <c r="R788" s="283" t="str">
        <f>IF(ISBLANK(L788),"",IF(OR(ISBLANK(VLOOKUP(L788&amp;"-"&amp;E788,'Np Quality'!A:M,9,FALSE)),ISERROR(VLOOKUP(L788&amp;"-"&amp;E788,'Np Quality'!A:M,9,FALSE))),"-",VLOOKUP(L788&amp;"-"&amp;E788,'Np Quality'!A:M,9,FALSE)))</f>
        <v/>
      </c>
      <c r="S788" s="394"/>
      <c r="T788" s="395" t="str">
        <f t="shared" si="130"/>
        <v/>
      </c>
      <c r="U788" s="395" t="str">
        <f t="shared" si="127"/>
        <v/>
      </c>
      <c r="V788" s="396"/>
      <c r="W788" s="282"/>
    </row>
    <row r="789" spans="1:23">
      <c r="A789" s="382" t="str">
        <f t="shared" si="128"/>
        <v/>
      </c>
      <c r="B789" s="383" t="str">
        <f t="shared" si="131"/>
        <v/>
      </c>
      <c r="C789" s="236"/>
      <c r="D789" s="282"/>
      <c r="E789" s="384" t="str">
        <f t="shared" si="129"/>
        <v/>
      </c>
      <c r="F789" s="388"/>
      <c r="G789" s="243"/>
      <c r="H789" s="244"/>
      <c r="I789" s="243"/>
      <c r="J789" s="244"/>
      <c r="K789" s="244"/>
      <c r="L789" s="244"/>
      <c r="M789" s="244"/>
      <c r="N789" s="290"/>
      <c r="O789" s="391" t="str">
        <f>IF(ISBLANK(L789),"",IF(OR(ISBLANK(VLOOKUP(L789&amp;"-"&amp;E789,'Np Quality'!A:M,6,FALSE)),ISERROR(VLOOKUP(L789&amp;"-"&amp;E789,'Np Quality'!A:M,6,FALSE))),"-",VLOOKUP(L789&amp;"-"&amp;E789,'Np Quality'!A:M,6,FALSE)))</f>
        <v/>
      </c>
      <c r="P789" s="391" t="str">
        <f>IF(ISBLANK(L789),"",IF(OR(ISBLANK(VLOOKUP(L789&amp;"-"&amp;E789,'Np Quality'!A:M,7,FALSE)),ISERROR(VLOOKUP(L789&amp;"-"&amp;E789,'Np Quality'!A:M,7,FALSE))),"-",VLOOKUP(L789&amp;"-"&amp;E789,'Np Quality'!A:M,7,FALSE)))</f>
        <v/>
      </c>
      <c r="Q789" s="391" t="str">
        <f>IF(ISBLANK(L889),"",IF(OR(ISBLANK(VLOOKUP(L889&amp;"-"&amp;E889,'Np Quality'!A:M,8,FALSE)),ISERROR(VLOOKUP(L889&amp;"-"&amp;E889,'Np Quality'!A:M,8,FALSE))),"-",VLOOKUP(L889&amp;"-"&amp;E889,'Np Quality'!A:M,8,FALSE)))</f>
        <v/>
      </c>
      <c r="R789" s="283" t="str">
        <f>IF(ISBLANK(L789),"",IF(OR(ISBLANK(VLOOKUP(L789&amp;"-"&amp;E789,'Np Quality'!A:M,9,FALSE)),ISERROR(VLOOKUP(L789&amp;"-"&amp;E789,'Np Quality'!A:M,9,FALSE))),"-",VLOOKUP(L789&amp;"-"&amp;E789,'Np Quality'!A:M,9,FALSE)))</f>
        <v/>
      </c>
      <c r="S789" s="394"/>
      <c r="T789" s="395" t="str">
        <f t="shared" si="130"/>
        <v/>
      </c>
      <c r="U789" s="395" t="str">
        <f t="shared" si="127"/>
        <v/>
      </c>
      <c r="V789" s="396"/>
      <c r="W789" s="282"/>
    </row>
    <row r="790" spans="1:23">
      <c r="A790" s="382" t="str">
        <f t="shared" si="128"/>
        <v/>
      </c>
      <c r="B790" s="383" t="str">
        <f t="shared" si="131"/>
        <v/>
      </c>
      <c r="C790" s="236"/>
      <c r="D790" s="282"/>
      <c r="E790" s="384" t="str">
        <f t="shared" si="129"/>
        <v/>
      </c>
      <c r="F790" s="388"/>
      <c r="G790" s="243"/>
      <c r="H790" s="244"/>
      <c r="I790" s="243"/>
      <c r="J790" s="244"/>
      <c r="K790" s="244"/>
      <c r="L790" s="244"/>
      <c r="M790" s="244"/>
      <c r="N790" s="290"/>
      <c r="O790" s="391" t="str">
        <f>IF(ISBLANK(L790),"",IF(OR(ISBLANK(VLOOKUP(L790&amp;"-"&amp;E790,'Np Quality'!A:M,6,FALSE)),ISERROR(VLOOKUP(L790&amp;"-"&amp;E790,'Np Quality'!A:M,6,FALSE))),"-",VLOOKUP(L790&amp;"-"&amp;E790,'Np Quality'!A:M,6,FALSE)))</f>
        <v/>
      </c>
      <c r="P790" s="391" t="str">
        <f>IF(ISBLANK(L790),"",IF(OR(ISBLANK(VLOOKUP(L790&amp;"-"&amp;E790,'Np Quality'!A:M,7,FALSE)),ISERROR(VLOOKUP(L790&amp;"-"&amp;E790,'Np Quality'!A:M,7,FALSE))),"-",VLOOKUP(L790&amp;"-"&amp;E790,'Np Quality'!A:M,7,FALSE)))</f>
        <v/>
      </c>
      <c r="Q790" s="391" t="str">
        <f>IF(ISBLANK(L890),"",IF(OR(ISBLANK(VLOOKUP(L890&amp;"-"&amp;E890,'Np Quality'!A:M,8,FALSE)),ISERROR(VLOOKUP(L890&amp;"-"&amp;E890,'Np Quality'!A:M,8,FALSE))),"-",VLOOKUP(L890&amp;"-"&amp;E890,'Np Quality'!A:M,8,FALSE)))</f>
        <v/>
      </c>
      <c r="R790" s="283" t="str">
        <f>IF(ISBLANK(L790),"",IF(OR(ISBLANK(VLOOKUP(L790&amp;"-"&amp;E790,'Np Quality'!A:M,9,FALSE)),ISERROR(VLOOKUP(L790&amp;"-"&amp;E790,'Np Quality'!A:M,9,FALSE))),"-",VLOOKUP(L790&amp;"-"&amp;E790,'Np Quality'!A:M,9,FALSE)))</f>
        <v/>
      </c>
      <c r="S790" s="394"/>
      <c r="T790" s="395" t="str">
        <f t="shared" si="130"/>
        <v/>
      </c>
      <c r="U790" s="395" t="str">
        <f t="shared" si="127"/>
        <v/>
      </c>
      <c r="V790" s="396"/>
      <c r="W790" s="282"/>
    </row>
    <row r="791" spans="1:23">
      <c r="A791" s="382" t="str">
        <f t="shared" si="128"/>
        <v/>
      </c>
      <c r="B791" s="383" t="str">
        <f t="shared" si="131"/>
        <v/>
      </c>
      <c r="C791" s="236"/>
      <c r="D791" s="282"/>
      <c r="E791" s="384" t="str">
        <f t="shared" si="129"/>
        <v/>
      </c>
      <c r="F791" s="388"/>
      <c r="G791" s="243"/>
      <c r="H791" s="244"/>
      <c r="I791" s="243"/>
      <c r="J791" s="244"/>
      <c r="K791" s="244"/>
      <c r="L791" s="244"/>
      <c r="M791" s="244"/>
      <c r="N791" s="290"/>
      <c r="O791" s="391" t="str">
        <f>IF(ISBLANK(L791),"",IF(OR(ISBLANK(VLOOKUP(L791&amp;"-"&amp;E791,'Np Quality'!A:M,6,FALSE)),ISERROR(VLOOKUP(L791&amp;"-"&amp;E791,'Np Quality'!A:M,6,FALSE))),"-",VLOOKUP(L791&amp;"-"&amp;E791,'Np Quality'!A:M,6,FALSE)))</f>
        <v/>
      </c>
      <c r="P791" s="391" t="str">
        <f>IF(ISBLANK(L791),"",IF(OR(ISBLANK(VLOOKUP(L791&amp;"-"&amp;E791,'Np Quality'!A:M,7,FALSE)),ISERROR(VLOOKUP(L791&amp;"-"&amp;E791,'Np Quality'!A:M,7,FALSE))),"-",VLOOKUP(L791&amp;"-"&amp;E791,'Np Quality'!A:M,7,FALSE)))</f>
        <v/>
      </c>
      <c r="Q791" s="391" t="str">
        <f>IF(ISBLANK(L891),"",IF(OR(ISBLANK(VLOOKUP(L891&amp;"-"&amp;E891,'Np Quality'!A:M,8,FALSE)),ISERROR(VLOOKUP(L891&amp;"-"&amp;E891,'Np Quality'!A:M,8,FALSE))),"-",VLOOKUP(L891&amp;"-"&amp;E891,'Np Quality'!A:M,8,FALSE)))</f>
        <v/>
      </c>
      <c r="R791" s="283" t="str">
        <f>IF(ISBLANK(L791),"",IF(OR(ISBLANK(VLOOKUP(L791&amp;"-"&amp;E791,'Np Quality'!A:M,9,FALSE)),ISERROR(VLOOKUP(L791&amp;"-"&amp;E791,'Np Quality'!A:M,9,FALSE))),"-",VLOOKUP(L791&amp;"-"&amp;E791,'Np Quality'!A:M,9,FALSE)))</f>
        <v/>
      </c>
      <c r="S791" s="394"/>
      <c r="T791" s="395" t="str">
        <f t="shared" si="130"/>
        <v/>
      </c>
      <c r="U791" s="395" t="str">
        <f t="shared" si="127"/>
        <v/>
      </c>
      <c r="V791" s="396"/>
      <c r="W791" s="282"/>
    </row>
    <row r="792" spans="1:23">
      <c r="A792" s="382" t="str">
        <f t="shared" si="128"/>
        <v/>
      </c>
      <c r="B792" s="383" t="str">
        <f t="shared" si="131"/>
        <v/>
      </c>
      <c r="C792" s="236"/>
      <c r="D792" s="282"/>
      <c r="E792" s="384" t="str">
        <f t="shared" si="129"/>
        <v/>
      </c>
      <c r="F792" s="388"/>
      <c r="G792" s="243"/>
      <c r="H792" s="244"/>
      <c r="I792" s="243"/>
      <c r="J792" s="244"/>
      <c r="K792" s="244"/>
      <c r="L792" s="244"/>
      <c r="M792" s="244"/>
      <c r="N792" s="290"/>
      <c r="O792" s="391" t="str">
        <f>IF(ISBLANK(L793),"",IF(OR(ISBLANK(VLOOKUP(L793&amp;"-"&amp;E793,'Np Quality'!A:M,6,FALSE)),ISERROR(VLOOKUP(L793&amp;"-"&amp;E793,'Np Quality'!A:M,6,FALSE))),"-",VLOOKUP(L793&amp;"-"&amp;E793,'Np Quality'!A:M,6,FALSE)))</f>
        <v/>
      </c>
      <c r="P792" s="391" t="str">
        <f>IF(ISBLANK(L792),"",IF(OR(ISBLANK(VLOOKUP(L792&amp;"-"&amp;E792,'Np Quality'!A:M,7,FALSE)),ISERROR(VLOOKUP(L792&amp;"-"&amp;E792,'Np Quality'!A:M,7,FALSE))),"-",VLOOKUP(L792&amp;"-"&amp;E792,'Np Quality'!A:M,7,FALSE)))</f>
        <v/>
      </c>
      <c r="Q792" s="391" t="str">
        <f>IF(ISBLANK(L892),"",IF(OR(ISBLANK(VLOOKUP(L892&amp;"-"&amp;E892,'Np Quality'!A:M,8,FALSE)),ISERROR(VLOOKUP(L892&amp;"-"&amp;E892,'Np Quality'!A:M,8,FALSE))),"-",VLOOKUP(L892&amp;"-"&amp;E892,'Np Quality'!A:M,8,FALSE)))</f>
        <v/>
      </c>
      <c r="R792" s="283" t="str">
        <f>IF(ISBLANK(L792),"",IF(OR(ISBLANK(VLOOKUP(L792&amp;"-"&amp;E792,'Np Quality'!A:M,9,FALSE)),ISERROR(VLOOKUP(L792&amp;"-"&amp;E792,'Np Quality'!A:M,9,FALSE))),"-",VLOOKUP(L792&amp;"-"&amp;E792,'Np Quality'!A:M,9,FALSE)))</f>
        <v/>
      </c>
      <c r="S792" s="394"/>
      <c r="T792" s="395" t="str">
        <f t="shared" si="130"/>
        <v/>
      </c>
      <c r="U792" s="395" t="str">
        <f t="shared" si="127"/>
        <v/>
      </c>
      <c r="V792" s="396"/>
      <c r="W792" s="282"/>
    </row>
    <row r="793" spans="1:23">
      <c r="A793" s="382" t="str">
        <f t="shared" si="128"/>
        <v/>
      </c>
      <c r="B793" s="383" t="str">
        <f t="shared" si="131"/>
        <v/>
      </c>
      <c r="C793" s="236"/>
      <c r="D793" s="282"/>
      <c r="E793" s="384" t="str">
        <f t="shared" si="129"/>
        <v/>
      </c>
      <c r="F793" s="388"/>
      <c r="G793" s="243"/>
      <c r="H793" s="244"/>
      <c r="I793" s="243"/>
      <c r="J793" s="244"/>
      <c r="K793" s="244"/>
      <c r="L793" s="244"/>
      <c r="M793" s="244"/>
      <c r="N793" s="290"/>
      <c r="O793" s="391" t="str">
        <f>IF(ISBLANK(L793),"",IF(OR(ISBLANK(VLOOKUP(L793&amp;"-"&amp;E793,'Np Quality'!A:M,6,FALSE)),ISERROR(VLOOKUP(L793&amp;"-"&amp;E793,'Np Quality'!A:M,6,FALSE))),"-",VLOOKUP(L793&amp;"-"&amp;E793,'Np Quality'!A:M,6,FALSE)))</f>
        <v/>
      </c>
      <c r="P793" s="391" t="str">
        <f>IF(ISBLANK(L794),"",IF(OR(ISBLANK(VLOOKUP(L794&amp;"-"&amp;E794,'Np Quality'!A:M,7,FALSE)),ISERROR(VLOOKUP(L794&amp;"-"&amp;E794,'Np Quality'!A:M,7,FALSE))),"-",VLOOKUP(L794&amp;"-"&amp;E794,'Np Quality'!A:M,7,FALSE)))</f>
        <v/>
      </c>
      <c r="Q793" s="391" t="str">
        <f>IF(ISBLANK(L893),"",IF(OR(ISBLANK(VLOOKUP(L893&amp;"-"&amp;E893,'Np Quality'!A:M,8,FALSE)),ISERROR(VLOOKUP(L893&amp;"-"&amp;E893,'Np Quality'!A:M,8,FALSE))),"-",VLOOKUP(L893&amp;"-"&amp;E893,'Np Quality'!A:M,8,FALSE)))</f>
        <v/>
      </c>
      <c r="R793" s="283" t="str">
        <f>IF(ISBLANK(L793),"",IF(OR(ISBLANK(VLOOKUP(L793&amp;"-"&amp;E793,'Np Quality'!A:M,9,FALSE)),ISERROR(VLOOKUP(L793&amp;"-"&amp;E793,'Np Quality'!A:M,9,FALSE))),"-",VLOOKUP(L793&amp;"-"&amp;E793,'Np Quality'!A:M,9,FALSE)))</f>
        <v/>
      </c>
      <c r="S793" s="394"/>
      <c r="T793" s="395" t="str">
        <f t="shared" si="130"/>
        <v/>
      </c>
      <c r="U793" s="395" t="str">
        <f t="shared" si="127"/>
        <v/>
      </c>
      <c r="V793" s="396"/>
      <c r="W793" s="282"/>
    </row>
    <row r="794" spans="1:23">
      <c r="A794" s="382" t="str">
        <f t="shared" si="128"/>
        <v/>
      </c>
      <c r="B794" s="383" t="str">
        <f t="shared" si="131"/>
        <v/>
      </c>
      <c r="C794" s="236"/>
      <c r="D794" s="282"/>
      <c r="E794" s="384" t="str">
        <f t="shared" si="129"/>
        <v/>
      </c>
      <c r="F794" s="388"/>
      <c r="G794" s="243"/>
      <c r="H794" s="244"/>
      <c r="I794" s="243"/>
      <c r="J794" s="244"/>
      <c r="K794" s="244"/>
      <c r="L794" s="244"/>
      <c r="M794" s="244"/>
      <c r="N794" s="290"/>
      <c r="O794" s="391" t="str">
        <f>IF(ISBLANK(L794),"",IF(OR(ISBLANK(VLOOKUP(L794&amp;"-"&amp;E794,'Np Quality'!A:M,6,FALSE)),ISERROR(VLOOKUP(L794&amp;"-"&amp;E794,'Np Quality'!A:M,6,FALSE))),"-",VLOOKUP(L794&amp;"-"&amp;E794,'Np Quality'!A:M,6,FALSE)))</f>
        <v/>
      </c>
      <c r="P794" s="391" t="str">
        <f>IF(ISBLANK(L794),"",IF(OR(ISBLANK(VLOOKUP(L794&amp;"-"&amp;E794,'Np Quality'!A:M,7,FALSE)),ISERROR(VLOOKUP(L794&amp;"-"&amp;E794,'Np Quality'!A:M,7,FALSE))),"-",VLOOKUP(L794&amp;"-"&amp;E794,'Np Quality'!A:M,7,FALSE)))</f>
        <v/>
      </c>
      <c r="Q794" s="391" t="str">
        <f>IF(ISBLANK(L895),"",IF(OR(ISBLANK(VLOOKUP(L895&amp;"-"&amp;E895,'Np Quality'!A:M,8,FALSE)),ISERROR(VLOOKUP(L895&amp;"-"&amp;E895,'Np Quality'!A:M,8,FALSE))),"-",VLOOKUP(L895&amp;"-"&amp;E895,'Np Quality'!A:M,8,FALSE)))</f>
        <v/>
      </c>
      <c r="R794" s="283" t="str">
        <f>IF(ISBLANK(L794),"",IF(OR(ISBLANK(VLOOKUP(L794&amp;"-"&amp;E794,'Np Quality'!A:M,9,FALSE)),ISERROR(VLOOKUP(L794&amp;"-"&amp;E794,'Np Quality'!A:M,9,FALSE))),"-",VLOOKUP(L794&amp;"-"&amp;E794,'Np Quality'!A:M,9,FALSE)))</f>
        <v/>
      </c>
      <c r="S794" s="394"/>
      <c r="T794" s="395" t="str">
        <f t="shared" si="130"/>
        <v/>
      </c>
      <c r="U794" s="395" t="str">
        <f t="shared" si="127"/>
        <v/>
      </c>
      <c r="V794" s="396"/>
      <c r="W794" s="282"/>
    </row>
    <row r="795" spans="1:23">
      <c r="A795" s="382" t="str">
        <f t="shared" si="128"/>
        <v/>
      </c>
      <c r="B795" s="383" t="str">
        <f t="shared" si="131"/>
        <v/>
      </c>
      <c r="C795" s="236"/>
      <c r="D795" s="282"/>
      <c r="E795" s="384" t="str">
        <f t="shared" si="129"/>
        <v/>
      </c>
      <c r="F795" s="388"/>
      <c r="G795" s="243"/>
      <c r="H795" s="244"/>
      <c r="I795" s="243"/>
      <c r="J795" s="244"/>
      <c r="K795" s="244"/>
      <c r="L795" s="244"/>
      <c r="M795" s="244"/>
      <c r="N795" s="290"/>
      <c r="O795" s="391" t="str">
        <f>IF(ISBLANK(L795),"",IF(OR(ISBLANK(VLOOKUP(L795&amp;"-"&amp;E795,'Np Quality'!A:M,6,FALSE)),ISERROR(VLOOKUP(L795&amp;"-"&amp;E795,'Np Quality'!A:M,6,FALSE))),"-",VLOOKUP(L795&amp;"-"&amp;E795,'Np Quality'!A:M,6,FALSE)))</f>
        <v/>
      </c>
      <c r="P795" s="391" t="str">
        <f>IF(ISBLANK(L795),"",IF(OR(ISBLANK(VLOOKUP(L795&amp;"-"&amp;E795,'Np Quality'!A:M,7,FALSE)),ISERROR(VLOOKUP(L795&amp;"-"&amp;E795,'Np Quality'!A:M,7,FALSE))),"-",VLOOKUP(L795&amp;"-"&amp;E795,'Np Quality'!A:M,7,FALSE)))</f>
        <v/>
      </c>
      <c r="Q795" s="391" t="str">
        <f>IF(ISBLANK(L895),"",IF(OR(ISBLANK(VLOOKUP(L895&amp;"-"&amp;E895,'Np Quality'!A:M,8,FALSE)),ISERROR(VLOOKUP(L895&amp;"-"&amp;E895,'Np Quality'!A:M,8,FALSE))),"-",VLOOKUP(L895&amp;"-"&amp;E895,'Np Quality'!A:M,8,FALSE)))</f>
        <v/>
      </c>
      <c r="R795" s="283" t="str">
        <f>IF(ISBLANK(L796),"",IF(OR(ISBLANK(VLOOKUP(L796&amp;"-"&amp;E796,'Np Quality'!A:M,9,FALSE)),ISERROR(VLOOKUP(L796&amp;"-"&amp;E796,'Np Quality'!A:M,9,FALSE))),"-",VLOOKUP(L796&amp;"-"&amp;E796,'Np Quality'!A:M,9,FALSE)))</f>
        <v/>
      </c>
      <c r="S795" s="394"/>
      <c r="T795" s="395" t="str">
        <f t="shared" si="130"/>
        <v/>
      </c>
      <c r="U795" s="395" t="str">
        <f t="shared" si="127"/>
        <v/>
      </c>
      <c r="V795" s="396"/>
      <c r="W795" s="282"/>
    </row>
    <row r="796" spans="1:23">
      <c r="A796" s="382" t="str">
        <f t="shared" si="128"/>
        <v/>
      </c>
      <c r="B796" s="383" t="str">
        <f t="shared" si="131"/>
        <v/>
      </c>
      <c r="C796" s="236"/>
      <c r="D796" s="282"/>
      <c r="E796" s="384" t="str">
        <f t="shared" si="129"/>
        <v/>
      </c>
      <c r="F796" s="388"/>
      <c r="G796" s="243"/>
      <c r="H796" s="244"/>
      <c r="I796" s="243"/>
      <c r="J796" s="244"/>
      <c r="K796" s="244"/>
      <c r="L796" s="244"/>
      <c r="M796" s="244"/>
      <c r="N796" s="290"/>
      <c r="O796" s="391" t="str">
        <f>IF(ISBLANK(L796),"",IF(OR(ISBLANK(VLOOKUP(L796&amp;"-"&amp;E796,'Np Quality'!A:M,6,FALSE)),ISERROR(VLOOKUP(L796&amp;"-"&amp;E796,'Np Quality'!A:M,6,FALSE))),"-",VLOOKUP(L796&amp;"-"&amp;E796,'Np Quality'!A:M,6,FALSE)))</f>
        <v/>
      </c>
      <c r="P796" s="391" t="str">
        <f>IF(ISBLANK(L796),"",IF(OR(ISBLANK(VLOOKUP(L796&amp;"-"&amp;E796,'Np Quality'!A:M,7,FALSE)),ISERROR(VLOOKUP(L796&amp;"-"&amp;E796,'Np Quality'!A:M,7,FALSE))),"-",VLOOKUP(L796&amp;"-"&amp;E796,'Np Quality'!A:M,7,FALSE)))</f>
        <v/>
      </c>
      <c r="Q796" s="391" t="str">
        <f>IF(ISBLANK(L896),"",IF(OR(ISBLANK(VLOOKUP(L896&amp;"-"&amp;E896,'Np Quality'!A:M,8,FALSE)),ISERROR(VLOOKUP(L896&amp;"-"&amp;E896,'Np Quality'!A:M,8,FALSE))),"-",VLOOKUP(L896&amp;"-"&amp;E896,'Np Quality'!A:M,8,FALSE)))</f>
        <v/>
      </c>
      <c r="R796" s="283" t="str">
        <f>IF(ISBLANK(L796),"",IF(OR(ISBLANK(VLOOKUP(L796&amp;"-"&amp;E796,'Np Quality'!A:M,9,FALSE)),ISERROR(VLOOKUP(L796&amp;"-"&amp;E796,'Np Quality'!A:M,9,FALSE))),"-",VLOOKUP(L796&amp;"-"&amp;E796,'Np Quality'!A:M,9,FALSE)))</f>
        <v/>
      </c>
      <c r="S796" s="394"/>
      <c r="T796" s="395" t="str">
        <f t="shared" si="130"/>
        <v/>
      </c>
      <c r="U796" s="395" t="str">
        <f t="shared" si="127"/>
        <v/>
      </c>
      <c r="V796" s="396"/>
      <c r="W796" s="282"/>
    </row>
    <row r="797" spans="1:23">
      <c r="A797" s="382" t="str">
        <f t="shared" si="128"/>
        <v/>
      </c>
      <c r="B797" s="383" t="str">
        <f t="shared" si="131"/>
        <v/>
      </c>
      <c r="C797" s="236"/>
      <c r="D797" s="282"/>
      <c r="E797" s="384" t="str">
        <f t="shared" si="129"/>
        <v/>
      </c>
      <c r="F797" s="388"/>
      <c r="G797" s="243"/>
      <c r="H797" s="244"/>
      <c r="I797" s="243"/>
      <c r="J797" s="244"/>
      <c r="K797" s="244"/>
      <c r="L797" s="244"/>
      <c r="M797" s="244"/>
      <c r="N797" s="290"/>
      <c r="O797" s="391" t="str">
        <f>IF(ISBLANK(L797),"",IF(OR(ISBLANK(VLOOKUP(L797&amp;"-"&amp;E797,'Np Quality'!A:M,6,FALSE)),ISERROR(VLOOKUP(L797&amp;"-"&amp;E797,'Np Quality'!A:M,6,FALSE))),"-",VLOOKUP(L797&amp;"-"&amp;E797,'Np Quality'!A:M,6,FALSE)))</f>
        <v/>
      </c>
      <c r="P797" s="391" t="str">
        <f>IF(ISBLANK(L797),"",IF(OR(ISBLANK(VLOOKUP(L797&amp;"-"&amp;E797,'Np Quality'!A:M,7,FALSE)),ISERROR(VLOOKUP(L797&amp;"-"&amp;E797,'Np Quality'!A:M,7,FALSE))),"-",VLOOKUP(L797&amp;"-"&amp;E797,'Np Quality'!A:M,7,FALSE)))</f>
        <v/>
      </c>
      <c r="Q797" s="391" t="str">
        <f>IF(ISBLANK(L797),"",IF(OR(ISBLANK(VLOOKUP(L797&amp;"-"&amp;E797,'Np Quality'!A:M,8,FALSE)),ISERROR(VLOOKUP(L797&amp;"-"&amp;E797,'Np Quality'!A:M,8,FALSE))),"-",VLOOKUP(L797&amp;"-"&amp;E797,'Np Quality'!A:M,8,FALSE)))</f>
        <v/>
      </c>
      <c r="R797" s="283" t="str">
        <f>IF(ISBLANK(L897),"",IF(OR(ISBLANK(VLOOKUP(L897&amp;"-"&amp;E897,'Np Quality'!A:M,9,FALSE)),ISERROR(VLOOKUP(L897&amp;"-"&amp;E897,'Np Quality'!A:M,9,FALSE))),"-",VLOOKUP(L897&amp;"-"&amp;E897,'Np Quality'!A:M,9,FALSE)))</f>
        <v/>
      </c>
      <c r="S797" s="394"/>
      <c r="T797" s="395" t="str">
        <f t="shared" si="130"/>
        <v/>
      </c>
      <c r="U797" s="395" t="str">
        <f t="shared" si="127"/>
        <v/>
      </c>
      <c r="V797" s="396"/>
      <c r="W797" s="282"/>
    </row>
    <row r="798" spans="1:23">
      <c r="A798" s="382" t="str">
        <f t="shared" si="128"/>
        <v/>
      </c>
      <c r="B798" s="383" t="str">
        <f t="shared" si="131"/>
        <v/>
      </c>
      <c r="C798" s="236"/>
      <c r="D798" s="282"/>
      <c r="E798" s="384" t="str">
        <f t="shared" si="129"/>
        <v/>
      </c>
      <c r="F798" s="388"/>
      <c r="G798" s="243"/>
      <c r="H798" s="244"/>
      <c r="I798" s="243"/>
      <c r="J798" s="244"/>
      <c r="K798" s="244"/>
      <c r="L798" s="244"/>
      <c r="M798" s="244"/>
      <c r="N798" s="290"/>
      <c r="O798" s="391" t="str">
        <f>IF(ISBLANK(L798),"",IF(OR(ISBLANK(VLOOKUP(L798&amp;"-"&amp;E798,'Np Quality'!A:M,6,FALSE)),ISERROR(VLOOKUP(L798&amp;"-"&amp;E798,'Np Quality'!A:M,6,FALSE))),"-",VLOOKUP(L798&amp;"-"&amp;E798,'Np Quality'!A:M,6,FALSE)))</f>
        <v/>
      </c>
      <c r="P798" s="391" t="str">
        <f>IF(ISBLANK(L798),"",IF(OR(ISBLANK(VLOOKUP(L798&amp;"-"&amp;E798,'Np Quality'!A:M,7,FALSE)),ISERROR(VLOOKUP(L798&amp;"-"&amp;E798,'Np Quality'!A:M,7,FALSE))),"-",VLOOKUP(L798&amp;"-"&amp;E798,'Np Quality'!A:M,7,FALSE)))</f>
        <v/>
      </c>
      <c r="Q798" s="391" t="str">
        <f>IF(ISBLANK(L798),"",IF(OR(ISBLANK(VLOOKUP(L798&amp;"-"&amp;E798,'Np Quality'!A:M,8,FALSE)),ISERROR(VLOOKUP(L798&amp;"-"&amp;E798,'Np Quality'!A:M,8,FALSE))),"-",VLOOKUP(L798&amp;"-"&amp;E798,'Np Quality'!A:M,8,FALSE)))</f>
        <v/>
      </c>
      <c r="R798" s="283" t="str">
        <f>IF(ISBLANK(L898),"",IF(OR(ISBLANK(VLOOKUP(L898&amp;"-"&amp;E898,'Np Quality'!A:M,9,FALSE)),ISERROR(VLOOKUP(L898&amp;"-"&amp;E898,'Np Quality'!A:M,9,FALSE))),"-",VLOOKUP(L898&amp;"-"&amp;E898,'Np Quality'!A:M,9,FALSE)))</f>
        <v/>
      </c>
      <c r="S798" s="394"/>
      <c r="T798" s="395" t="str">
        <f t="shared" si="130"/>
        <v/>
      </c>
      <c r="U798" s="395" t="str">
        <f t="shared" si="127"/>
        <v/>
      </c>
      <c r="V798" s="396"/>
      <c r="W798" s="282"/>
    </row>
    <row r="799" spans="1:23">
      <c r="A799" s="382" t="str">
        <f t="shared" si="128"/>
        <v/>
      </c>
      <c r="B799" s="383" t="str">
        <f t="shared" si="131"/>
        <v/>
      </c>
      <c r="C799" s="236"/>
      <c r="D799" s="282"/>
      <c r="E799" s="384" t="str">
        <f t="shared" si="129"/>
        <v/>
      </c>
      <c r="F799" s="388"/>
      <c r="G799" s="243"/>
      <c r="H799" s="244"/>
      <c r="I799" s="243"/>
      <c r="J799" s="244"/>
      <c r="K799" s="244"/>
      <c r="L799" s="244"/>
      <c r="M799" s="244"/>
      <c r="N799" s="290"/>
      <c r="O799" s="391" t="str">
        <f>IF(ISBLANK(L799),"",IF(OR(ISBLANK(VLOOKUP(L799&amp;"-"&amp;E799,'Np Quality'!A:M,6,FALSE)),ISERROR(VLOOKUP(L799&amp;"-"&amp;E799,'Np Quality'!A:M,6,FALSE))),"-",VLOOKUP(L799&amp;"-"&amp;E799,'Np Quality'!A:M,6,FALSE)))</f>
        <v/>
      </c>
      <c r="P799" s="391" t="str">
        <f>IF(ISBLANK(L799),"",IF(OR(ISBLANK(VLOOKUP(L799&amp;"-"&amp;E799,'Np Quality'!A:M,7,FALSE)),ISERROR(VLOOKUP(L799&amp;"-"&amp;E799,'Np Quality'!A:M,7,FALSE))),"-",VLOOKUP(L799&amp;"-"&amp;E799,'Np Quality'!A:M,7,FALSE)))</f>
        <v/>
      </c>
      <c r="Q799" s="391" t="str">
        <f>IF(ISBLANK(L799),"",IF(OR(ISBLANK(VLOOKUP(L799&amp;"-"&amp;E799,'Np Quality'!A:M,8,FALSE)),ISERROR(VLOOKUP(L799&amp;"-"&amp;E799,'Np Quality'!A:M,8,FALSE))),"-",VLOOKUP(L799&amp;"-"&amp;E799,'Np Quality'!A:M,8,FALSE)))</f>
        <v/>
      </c>
      <c r="R799" s="283" t="str">
        <f>IF(ISBLANK(L899),"",IF(OR(ISBLANK(VLOOKUP(L899&amp;"-"&amp;E899,'Np Quality'!A:M,9,FALSE)),ISERROR(VLOOKUP(L899&amp;"-"&amp;E899,'Np Quality'!A:M,9,FALSE))),"-",VLOOKUP(L899&amp;"-"&amp;E899,'Np Quality'!A:M,9,FALSE)))</f>
        <v/>
      </c>
      <c r="S799" s="394"/>
      <c r="T799" s="395" t="str">
        <f t="shared" si="130"/>
        <v/>
      </c>
      <c r="U799" s="395" t="str">
        <f t="shared" si="127"/>
        <v/>
      </c>
      <c r="V799" s="396"/>
      <c r="W799" s="282"/>
    </row>
    <row r="800" spans="1:23">
      <c r="A800" s="382" t="str">
        <f t="shared" si="128"/>
        <v/>
      </c>
      <c r="B800" s="383" t="str">
        <f t="shared" si="131"/>
        <v/>
      </c>
      <c r="C800" s="236"/>
      <c r="D800" s="282"/>
      <c r="E800" s="384" t="str">
        <f t="shared" si="129"/>
        <v/>
      </c>
      <c r="F800" s="388"/>
      <c r="G800" s="243"/>
      <c r="H800" s="244"/>
      <c r="I800" s="243"/>
      <c r="J800" s="244"/>
      <c r="K800" s="244"/>
      <c r="L800" s="244"/>
      <c r="M800" s="244"/>
      <c r="N800" s="290"/>
      <c r="O800" s="391" t="str">
        <f>IF(ISBLANK(L800),"",IF(OR(ISBLANK(VLOOKUP(L800&amp;"-"&amp;E800,'Np Quality'!A:M,6,FALSE)),ISERROR(VLOOKUP(L800&amp;"-"&amp;E800,'Np Quality'!A:M,6,FALSE))),"-",VLOOKUP(L800&amp;"-"&amp;E800,'Np Quality'!A:M,6,FALSE)))</f>
        <v/>
      </c>
      <c r="P800" s="391" t="str">
        <f>IF(ISBLANK(L800),"",IF(OR(ISBLANK(VLOOKUP(L800&amp;"-"&amp;E800,'Np Quality'!A:M,7,FALSE)),ISERROR(VLOOKUP(L800&amp;"-"&amp;E800,'Np Quality'!A:M,7,FALSE))),"-",VLOOKUP(L800&amp;"-"&amp;E800,'Np Quality'!A:M,7,FALSE)))</f>
        <v/>
      </c>
      <c r="Q800" s="391" t="str">
        <f>IF(ISBLANK(L800),"",IF(OR(ISBLANK(VLOOKUP(L800&amp;"-"&amp;E800,'Np Quality'!A:M,8,FALSE)),ISERROR(VLOOKUP(L800&amp;"-"&amp;E800,'Np Quality'!A:M,8,FALSE))),"-",VLOOKUP(L800&amp;"-"&amp;E800,'Np Quality'!A:M,8,FALSE)))</f>
        <v/>
      </c>
      <c r="R800" s="283" t="str">
        <f>IF(ISBLANK(L900),"",IF(OR(ISBLANK(VLOOKUP(L900&amp;"-"&amp;E900,'Np Quality'!A:M,9,FALSE)),ISERROR(VLOOKUP(L900&amp;"-"&amp;E900,'Np Quality'!A:M,9,FALSE))),"-",VLOOKUP(L900&amp;"-"&amp;E900,'Np Quality'!A:M,9,FALSE)))</f>
        <v/>
      </c>
      <c r="S800" s="394"/>
      <c r="T800" s="395" t="str">
        <f t="shared" si="130"/>
        <v/>
      </c>
      <c r="U800" s="395" t="str">
        <f t="shared" si="127"/>
        <v/>
      </c>
      <c r="V800" s="396"/>
      <c r="W800" s="282"/>
    </row>
    <row r="801" spans="1:23">
      <c r="A801" s="382" t="str">
        <f t="shared" si="128"/>
        <v/>
      </c>
      <c r="B801" s="383" t="str">
        <f t="shared" si="131"/>
        <v/>
      </c>
      <c r="C801" s="236"/>
      <c r="D801" s="282"/>
      <c r="E801" s="384" t="str">
        <f t="shared" si="129"/>
        <v/>
      </c>
      <c r="F801" s="388"/>
      <c r="G801" s="243"/>
      <c r="H801" s="244"/>
      <c r="I801" s="243"/>
      <c r="J801" s="244"/>
      <c r="K801" s="244"/>
      <c r="L801" s="244"/>
      <c r="M801" s="244"/>
      <c r="N801" s="290"/>
      <c r="O801" s="391" t="str">
        <f>IF(ISBLANK(L801),"",IF(OR(ISBLANK(VLOOKUP(L801&amp;"-"&amp;E801,'Np Quality'!A:M,6,FALSE)),ISERROR(VLOOKUP(L801&amp;"-"&amp;E801,'Np Quality'!A:M,6,FALSE))),"-",VLOOKUP(L801&amp;"-"&amp;E801,'Np Quality'!A:M,6,FALSE)))</f>
        <v/>
      </c>
      <c r="P801" s="391" t="str">
        <f>IF(ISBLANK(L801),"",IF(OR(ISBLANK(VLOOKUP(L801&amp;"-"&amp;E801,'Np Quality'!A:M,7,FALSE)),ISERROR(VLOOKUP(L801&amp;"-"&amp;E801,'Np Quality'!A:M,7,FALSE))),"-",VLOOKUP(L801&amp;"-"&amp;E801,'Np Quality'!A:M,7,FALSE)))</f>
        <v/>
      </c>
      <c r="Q801" s="391" t="str">
        <f>IF(ISBLANK(L801),"",IF(OR(ISBLANK(VLOOKUP(L801&amp;"-"&amp;E801,'Np Quality'!A:M,8,FALSE)),ISERROR(VLOOKUP(L801&amp;"-"&amp;E801,'Np Quality'!A:M,8,FALSE))),"-",VLOOKUP(L801&amp;"-"&amp;E801,'Np Quality'!A:M,8,FALSE)))</f>
        <v/>
      </c>
      <c r="R801" s="283" t="str">
        <f>IF(ISBLANK(L901),"",IF(OR(ISBLANK(VLOOKUP(L901&amp;"-"&amp;E901,'Np Quality'!A:M,9,FALSE)),ISERROR(VLOOKUP(L901&amp;"-"&amp;E901,'Np Quality'!A:M,9,FALSE))),"-",VLOOKUP(L901&amp;"-"&amp;E901,'Np Quality'!A:M,9,FALSE)))</f>
        <v/>
      </c>
      <c r="S801" s="394"/>
      <c r="T801" s="395" t="str">
        <f t="shared" si="130"/>
        <v/>
      </c>
      <c r="U801" s="395" t="str">
        <f t="shared" si="127"/>
        <v/>
      </c>
      <c r="V801" s="396"/>
      <c r="W801" s="282"/>
    </row>
    <row r="802" spans="1:23">
      <c r="A802" s="382" t="str">
        <f t="shared" si="128"/>
        <v/>
      </c>
      <c r="B802" s="383" t="str">
        <f t="shared" si="131"/>
        <v/>
      </c>
      <c r="C802" s="236"/>
      <c r="D802" s="282"/>
      <c r="E802" s="384" t="str">
        <f t="shared" si="129"/>
        <v/>
      </c>
      <c r="F802" s="388"/>
      <c r="G802" s="243"/>
      <c r="H802" s="244"/>
      <c r="I802" s="243"/>
      <c r="J802" s="244"/>
      <c r="K802" s="244"/>
      <c r="L802" s="244"/>
      <c r="M802" s="244"/>
      <c r="N802" s="290"/>
      <c r="O802" s="391" t="str">
        <f>IF(ISBLANK(L803),"",IF(OR(ISBLANK(VLOOKUP(L803&amp;"-"&amp;E803,'Np Quality'!A:M,6,FALSE)),ISERROR(VLOOKUP(L803&amp;"-"&amp;E803,'Np Quality'!A:M,6,FALSE))),"-",VLOOKUP(L803&amp;"-"&amp;E803,'Np Quality'!A:M,6,FALSE)))</f>
        <v/>
      </c>
      <c r="P802" s="391" t="str">
        <f>IF(ISBLANK(L802),"",IF(OR(ISBLANK(VLOOKUP(L802&amp;"-"&amp;E802,'Np Quality'!A:M,7,FALSE)),ISERROR(VLOOKUP(L802&amp;"-"&amp;E802,'Np Quality'!A:M,7,FALSE))),"-",VLOOKUP(L802&amp;"-"&amp;E802,'Np Quality'!A:M,7,FALSE)))</f>
        <v/>
      </c>
      <c r="Q802" s="391" t="str">
        <f>IF(ISBLANK(L802),"",IF(OR(ISBLANK(VLOOKUP(L802&amp;"-"&amp;E802,'Np Quality'!A:M,8,FALSE)),ISERROR(VLOOKUP(L802&amp;"-"&amp;E802,'Np Quality'!A:M,8,FALSE))),"-",VLOOKUP(L802&amp;"-"&amp;E802,'Np Quality'!A:M,8,FALSE)))</f>
        <v/>
      </c>
      <c r="R802" s="283" t="str">
        <f>IF(ISBLANK(L902),"",IF(OR(ISBLANK(VLOOKUP(L902&amp;"-"&amp;E902,'Np Quality'!A:M,9,FALSE)),ISERROR(VLOOKUP(L902&amp;"-"&amp;E902,'Np Quality'!A:M,9,FALSE))),"-",VLOOKUP(L902&amp;"-"&amp;E902,'Np Quality'!A:M,9,FALSE)))</f>
        <v/>
      </c>
      <c r="S802" s="394"/>
      <c r="T802" s="395" t="str">
        <f t="shared" si="130"/>
        <v/>
      </c>
      <c r="U802" s="395" t="str">
        <f t="shared" si="127"/>
        <v/>
      </c>
      <c r="V802" s="396"/>
      <c r="W802" s="282"/>
    </row>
    <row r="803" spans="1:23">
      <c r="A803" s="382" t="str">
        <f t="shared" si="128"/>
        <v/>
      </c>
      <c r="B803" s="383" t="str">
        <f t="shared" si="131"/>
        <v/>
      </c>
      <c r="C803" s="236"/>
      <c r="D803" s="282"/>
      <c r="E803" s="384" t="str">
        <f t="shared" si="129"/>
        <v/>
      </c>
      <c r="F803" s="388"/>
      <c r="G803" s="243"/>
      <c r="H803" s="244"/>
      <c r="I803" s="243"/>
      <c r="J803" s="244"/>
      <c r="K803" s="244"/>
      <c r="L803" s="244"/>
      <c r="M803" s="244"/>
      <c r="N803" s="290"/>
      <c r="O803" s="391" t="str">
        <f>IF(ISBLANK(L803),"",IF(OR(ISBLANK(VLOOKUP(L803&amp;"-"&amp;E803,'Np Quality'!A:M,6,FALSE)),ISERROR(VLOOKUP(L803&amp;"-"&amp;E803,'Np Quality'!A:M,6,FALSE))),"-",VLOOKUP(L803&amp;"-"&amp;E803,'Np Quality'!A:M,6,FALSE)))</f>
        <v/>
      </c>
      <c r="P803" s="391" t="str">
        <f>IF(ISBLANK(L804),"",IF(OR(ISBLANK(VLOOKUP(L804&amp;"-"&amp;E804,'Np Quality'!A:M,7,FALSE)),ISERROR(VLOOKUP(L804&amp;"-"&amp;E804,'Np Quality'!A:M,7,FALSE))),"-",VLOOKUP(L804&amp;"-"&amp;E804,'Np Quality'!A:M,7,FALSE)))</f>
        <v/>
      </c>
      <c r="Q803" s="391" t="str">
        <f>IF(ISBLANK(L803),"",IF(OR(ISBLANK(VLOOKUP(L803&amp;"-"&amp;E803,'Np Quality'!A:M,8,FALSE)),ISERROR(VLOOKUP(L803&amp;"-"&amp;E803,'Np Quality'!A:M,8,FALSE))),"-",VLOOKUP(L803&amp;"-"&amp;E803,'Np Quality'!A:M,8,FALSE)))</f>
        <v/>
      </c>
      <c r="R803" s="283" t="str">
        <f>IF(ISBLANK(L903),"",IF(OR(ISBLANK(VLOOKUP(L903&amp;"-"&amp;E903,'Np Quality'!A:M,9,FALSE)),ISERROR(VLOOKUP(L903&amp;"-"&amp;E903,'Np Quality'!A:M,9,FALSE))),"-",VLOOKUP(L903&amp;"-"&amp;E903,'Np Quality'!A:M,9,FALSE)))</f>
        <v/>
      </c>
      <c r="S803" s="394"/>
      <c r="T803" s="395" t="str">
        <f t="shared" si="130"/>
        <v/>
      </c>
      <c r="U803" s="395" t="str">
        <f t="shared" si="127"/>
        <v/>
      </c>
      <c r="V803" s="396"/>
      <c r="W803" s="282"/>
    </row>
    <row r="804" spans="1:23">
      <c r="A804" s="382" t="str">
        <f t="shared" si="128"/>
        <v/>
      </c>
      <c r="B804" s="383" t="str">
        <f t="shared" si="131"/>
        <v/>
      </c>
      <c r="C804" s="236"/>
      <c r="D804" s="282"/>
      <c r="E804" s="384" t="str">
        <f t="shared" si="129"/>
        <v/>
      </c>
      <c r="F804" s="388"/>
      <c r="G804" s="243"/>
      <c r="H804" s="244"/>
      <c r="I804" s="243"/>
      <c r="J804" s="244"/>
      <c r="K804" s="244"/>
      <c r="L804" s="244"/>
      <c r="M804" s="244"/>
      <c r="N804" s="290"/>
      <c r="O804" s="391" t="str">
        <f>IF(ISBLANK(L804),"",IF(OR(ISBLANK(VLOOKUP(L804&amp;"-"&amp;E804,'Np Quality'!A:M,6,FALSE)),ISERROR(VLOOKUP(L804&amp;"-"&amp;E804,'Np Quality'!A:M,6,FALSE))),"-",VLOOKUP(L804&amp;"-"&amp;E804,'Np Quality'!A:M,6,FALSE)))</f>
        <v/>
      </c>
      <c r="P804" s="391" t="str">
        <f>IF(ISBLANK(L804),"",IF(OR(ISBLANK(VLOOKUP(L804&amp;"-"&amp;E804,'Np Quality'!A:M,7,FALSE)),ISERROR(VLOOKUP(L804&amp;"-"&amp;E804,'Np Quality'!A:M,7,FALSE))),"-",VLOOKUP(L804&amp;"-"&amp;E804,'Np Quality'!A:M,7,FALSE)))</f>
        <v/>
      </c>
      <c r="Q804" s="391" t="str">
        <f>IF(ISBLANK(L805),"",IF(OR(ISBLANK(VLOOKUP(L805&amp;"-"&amp;E805,'Np Quality'!A:M,8,FALSE)),ISERROR(VLOOKUP(L805&amp;"-"&amp;E805,'Np Quality'!A:M,8,FALSE))),"-",VLOOKUP(L805&amp;"-"&amp;E805,'Np Quality'!A:M,8,FALSE)))</f>
        <v/>
      </c>
      <c r="R804" s="283" t="str">
        <f>IF(ISBLANK(L904),"",IF(OR(ISBLANK(VLOOKUP(L904&amp;"-"&amp;E904,'Np Quality'!A:M,9,FALSE)),ISERROR(VLOOKUP(L904&amp;"-"&amp;E904,'Np Quality'!A:M,9,FALSE))),"-",VLOOKUP(L904&amp;"-"&amp;E904,'Np Quality'!A:M,9,FALSE)))</f>
        <v/>
      </c>
      <c r="S804" s="394"/>
      <c r="T804" s="395" t="str">
        <f t="shared" si="130"/>
        <v/>
      </c>
      <c r="U804" s="395" t="str">
        <f t="shared" si="127"/>
        <v/>
      </c>
      <c r="V804" s="396"/>
      <c r="W804" s="282"/>
    </row>
    <row r="805" spans="1:23">
      <c r="A805" s="382" t="str">
        <f t="shared" si="128"/>
        <v/>
      </c>
      <c r="B805" s="383" t="str">
        <f t="shared" si="131"/>
        <v/>
      </c>
      <c r="C805" s="236"/>
      <c r="D805" s="282"/>
      <c r="E805" s="384" t="str">
        <f t="shared" si="129"/>
        <v/>
      </c>
      <c r="F805" s="388"/>
      <c r="G805" s="243"/>
      <c r="H805" s="244"/>
      <c r="I805" s="243"/>
      <c r="J805" s="244"/>
      <c r="K805" s="244"/>
      <c r="L805" s="244"/>
      <c r="M805" s="244"/>
      <c r="N805" s="290"/>
      <c r="O805" s="391" t="str">
        <f>IF(ISBLANK(L805),"",IF(OR(ISBLANK(VLOOKUP(L805&amp;"-"&amp;E805,'Np Quality'!A:M,6,FALSE)),ISERROR(VLOOKUP(L805&amp;"-"&amp;E805,'Np Quality'!A:M,6,FALSE))),"-",VLOOKUP(L805&amp;"-"&amp;E805,'Np Quality'!A:M,6,FALSE)))</f>
        <v/>
      </c>
      <c r="P805" s="391" t="str">
        <f>IF(ISBLANK(L805),"",IF(OR(ISBLANK(VLOOKUP(L805&amp;"-"&amp;E805,'Np Quality'!A:M,7,FALSE)),ISERROR(VLOOKUP(L805&amp;"-"&amp;E805,'Np Quality'!A:M,7,FALSE))),"-",VLOOKUP(L805&amp;"-"&amp;E805,'Np Quality'!A:M,7,FALSE)))</f>
        <v/>
      </c>
      <c r="Q805" s="391" t="str">
        <f>IF(ISBLANK(L805),"",IF(OR(ISBLANK(VLOOKUP(L805&amp;"-"&amp;E805,'Np Quality'!A:M,8,FALSE)),ISERROR(VLOOKUP(L805&amp;"-"&amp;E805,'Np Quality'!A:M,8,FALSE))),"-",VLOOKUP(L805&amp;"-"&amp;E805,'Np Quality'!A:M,8,FALSE)))</f>
        <v/>
      </c>
      <c r="R805" s="283" t="str">
        <f>IF(ISBLANK(L906),"",IF(OR(ISBLANK(VLOOKUP(L906&amp;"-"&amp;E906,'Np Quality'!A:M,9,FALSE)),ISERROR(VLOOKUP(L906&amp;"-"&amp;E906,'Np Quality'!A:M,9,FALSE))),"-",VLOOKUP(L906&amp;"-"&amp;E906,'Np Quality'!A:M,9,FALSE)))</f>
        <v/>
      </c>
      <c r="S805" s="394"/>
      <c r="T805" s="395" t="str">
        <f t="shared" si="130"/>
        <v/>
      </c>
      <c r="U805" s="395" t="str">
        <f t="shared" si="127"/>
        <v/>
      </c>
      <c r="V805" s="396"/>
      <c r="W805" s="282"/>
    </row>
    <row r="806" spans="1:23">
      <c r="A806" s="382" t="str">
        <f t="shared" si="128"/>
        <v/>
      </c>
      <c r="B806" s="383" t="str">
        <f t="shared" si="131"/>
        <v/>
      </c>
      <c r="C806" s="236"/>
      <c r="D806" s="282"/>
      <c r="E806" s="384" t="str">
        <f t="shared" si="129"/>
        <v/>
      </c>
      <c r="F806" s="388"/>
      <c r="G806" s="243"/>
      <c r="H806" s="244"/>
      <c r="I806" s="243"/>
      <c r="J806" s="244"/>
      <c r="K806" s="244"/>
      <c r="L806" s="244"/>
      <c r="M806" s="244"/>
      <c r="N806" s="290"/>
      <c r="O806" s="391" t="str">
        <f>IF(ISBLANK(L806),"",IF(OR(ISBLANK(VLOOKUP(L806&amp;"-"&amp;E806,'Np Quality'!A:M,6,FALSE)),ISERROR(VLOOKUP(L806&amp;"-"&amp;E806,'Np Quality'!A:M,6,FALSE))),"-",VLOOKUP(L806&amp;"-"&amp;E806,'Np Quality'!A:M,6,FALSE)))</f>
        <v/>
      </c>
      <c r="P806" s="391" t="str">
        <f>IF(ISBLANK(L806),"",IF(OR(ISBLANK(VLOOKUP(L806&amp;"-"&amp;E806,'Np Quality'!A:M,7,FALSE)),ISERROR(VLOOKUP(L806&amp;"-"&amp;E806,'Np Quality'!A:M,7,FALSE))),"-",VLOOKUP(L806&amp;"-"&amp;E806,'Np Quality'!A:M,7,FALSE)))</f>
        <v/>
      </c>
      <c r="Q806" s="391" t="str">
        <f>IF(ISBLANK(L806),"",IF(OR(ISBLANK(VLOOKUP(L806&amp;"-"&amp;E806,'Np Quality'!A:M,8,FALSE)),ISERROR(VLOOKUP(L806&amp;"-"&amp;E806,'Np Quality'!A:M,8,FALSE))),"-",VLOOKUP(L806&amp;"-"&amp;E806,'Np Quality'!A:M,8,FALSE)))</f>
        <v/>
      </c>
      <c r="R806" s="283" t="str">
        <f>IF(ISBLANK(L906),"",IF(OR(ISBLANK(VLOOKUP(L906&amp;"-"&amp;E906,'Np Quality'!A:M,9,FALSE)),ISERROR(VLOOKUP(L906&amp;"-"&amp;E906,'Np Quality'!A:M,9,FALSE))),"-",VLOOKUP(L906&amp;"-"&amp;E906,'Np Quality'!A:M,9,FALSE)))</f>
        <v/>
      </c>
      <c r="S806" s="394"/>
      <c r="T806" s="395" t="str">
        <f t="shared" si="130"/>
        <v/>
      </c>
      <c r="U806" s="395" t="str">
        <f t="shared" si="127"/>
        <v/>
      </c>
      <c r="V806" s="396"/>
      <c r="W806" s="282"/>
    </row>
    <row r="807" spans="1:23">
      <c r="A807" s="382" t="str">
        <f t="shared" si="128"/>
        <v/>
      </c>
      <c r="B807" s="383" t="str">
        <f t="shared" si="131"/>
        <v/>
      </c>
      <c r="C807" s="236"/>
      <c r="D807" s="282"/>
      <c r="E807" s="384" t="str">
        <f t="shared" si="129"/>
        <v/>
      </c>
      <c r="F807" s="388"/>
      <c r="G807" s="243"/>
      <c r="H807" s="244"/>
      <c r="I807" s="243"/>
      <c r="J807" s="244"/>
      <c r="K807" s="244"/>
      <c r="L807" s="244"/>
      <c r="M807" s="244"/>
      <c r="N807" s="290"/>
      <c r="O807" s="391" t="str">
        <f>IF(ISBLANK(L807),"",IF(OR(ISBLANK(VLOOKUP(L807&amp;"-"&amp;E807,'Np Quality'!A:M,6,FALSE)),ISERROR(VLOOKUP(L807&amp;"-"&amp;E807,'Np Quality'!A:M,6,FALSE))),"-",VLOOKUP(L807&amp;"-"&amp;E807,'Np Quality'!A:M,6,FALSE)))</f>
        <v/>
      </c>
      <c r="P807" s="391" t="str">
        <f>IF(ISBLANK(L807),"",IF(OR(ISBLANK(VLOOKUP(L807&amp;"-"&amp;E807,'Np Quality'!A:M,7,FALSE)),ISERROR(VLOOKUP(L807&amp;"-"&amp;E807,'Np Quality'!A:M,7,FALSE))),"-",VLOOKUP(L807&amp;"-"&amp;E807,'Np Quality'!A:M,7,FALSE)))</f>
        <v/>
      </c>
      <c r="Q807" s="391" t="str">
        <f>IF(ISBLANK(L807),"",IF(OR(ISBLANK(VLOOKUP(L807&amp;"-"&amp;E807,'Np Quality'!A:M,8,FALSE)),ISERROR(VLOOKUP(L807&amp;"-"&amp;E807,'Np Quality'!A:M,8,FALSE))),"-",VLOOKUP(L807&amp;"-"&amp;E807,'Np Quality'!A:M,8,FALSE)))</f>
        <v/>
      </c>
      <c r="R807" s="283" t="str">
        <f>IF(ISBLANK(L907),"",IF(OR(ISBLANK(VLOOKUP(L907&amp;"-"&amp;E907,'Np Quality'!A:M,9,FALSE)),ISERROR(VLOOKUP(L907&amp;"-"&amp;E907,'Np Quality'!A:M,9,FALSE))),"-",VLOOKUP(L907&amp;"-"&amp;E907,'Np Quality'!A:M,9,FALSE)))</f>
        <v/>
      </c>
      <c r="S807" s="394"/>
      <c r="T807" s="395" t="str">
        <f t="shared" si="130"/>
        <v/>
      </c>
      <c r="U807" s="395" t="str">
        <f t="shared" si="127"/>
        <v/>
      </c>
      <c r="V807" s="396"/>
      <c r="W807" s="282"/>
    </row>
    <row r="808" spans="1:23">
      <c r="A808" s="382" t="str">
        <f t="shared" si="128"/>
        <v/>
      </c>
      <c r="B808" s="383" t="str">
        <f t="shared" si="131"/>
        <v/>
      </c>
      <c r="C808" s="236"/>
      <c r="D808" s="282"/>
      <c r="E808" s="384" t="str">
        <f t="shared" si="129"/>
        <v/>
      </c>
      <c r="F808" s="388"/>
      <c r="G808" s="243"/>
      <c r="H808" s="244"/>
      <c r="I808" s="243"/>
      <c r="J808" s="244"/>
      <c r="K808" s="244"/>
      <c r="L808" s="244"/>
      <c r="M808" s="244"/>
      <c r="N808" s="290"/>
      <c r="O808" s="391" t="str">
        <f>IF(ISBLANK(L808),"",IF(OR(ISBLANK(VLOOKUP(L808&amp;"-"&amp;E808,'Np Quality'!A:M,6,FALSE)),ISERROR(VLOOKUP(L808&amp;"-"&amp;E808,'Np Quality'!A:M,6,FALSE))),"-",VLOOKUP(L808&amp;"-"&amp;E808,'Np Quality'!A:M,6,FALSE)))</f>
        <v/>
      </c>
      <c r="P808" s="391" t="str">
        <f>IF(ISBLANK(L808),"",IF(OR(ISBLANK(VLOOKUP(L808&amp;"-"&amp;E808,'Np Quality'!A:M,7,FALSE)),ISERROR(VLOOKUP(L808&amp;"-"&amp;E808,'Np Quality'!A:M,7,FALSE))),"-",VLOOKUP(L808&amp;"-"&amp;E808,'Np Quality'!A:M,7,FALSE)))</f>
        <v/>
      </c>
      <c r="Q808" s="391" t="str">
        <f>IF(ISBLANK(L808),"",IF(OR(ISBLANK(VLOOKUP(L808&amp;"-"&amp;E808,'Np Quality'!A:M,8,FALSE)),ISERROR(VLOOKUP(L808&amp;"-"&amp;E808,'Np Quality'!A:M,8,FALSE))),"-",VLOOKUP(L808&amp;"-"&amp;E808,'Np Quality'!A:M,8,FALSE)))</f>
        <v/>
      </c>
      <c r="R808" s="283" t="str">
        <f>IF(ISBLANK(L908),"",IF(OR(ISBLANK(VLOOKUP(L908&amp;"-"&amp;E908,'Np Quality'!A:M,9,FALSE)),ISERROR(VLOOKUP(L908&amp;"-"&amp;E908,'Np Quality'!A:M,9,FALSE))),"-",VLOOKUP(L908&amp;"-"&amp;E908,'Np Quality'!A:M,9,FALSE)))</f>
        <v/>
      </c>
      <c r="S808" s="394"/>
      <c r="T808" s="395" t="str">
        <f t="shared" si="130"/>
        <v/>
      </c>
      <c r="U808" s="395" t="str">
        <f t="shared" si="127"/>
        <v/>
      </c>
      <c r="V808" s="396"/>
      <c r="W808" s="282"/>
    </row>
    <row r="809" spans="1:23">
      <c r="A809" s="382" t="str">
        <f t="shared" si="128"/>
        <v/>
      </c>
      <c r="B809" s="383" t="str">
        <f t="shared" si="131"/>
        <v/>
      </c>
      <c r="C809" s="236"/>
      <c r="D809" s="282"/>
      <c r="E809" s="384" t="str">
        <f t="shared" si="129"/>
        <v/>
      </c>
      <c r="F809" s="388"/>
      <c r="G809" s="243"/>
      <c r="H809" s="244"/>
      <c r="I809" s="243"/>
      <c r="J809" s="244"/>
      <c r="K809" s="244"/>
      <c r="L809" s="244"/>
      <c r="M809" s="244"/>
      <c r="N809" s="290"/>
      <c r="O809" s="391" t="str">
        <f>IF(ISBLANK(L809),"",IF(OR(ISBLANK(VLOOKUP(L809&amp;"-"&amp;E809,'Np Quality'!A:M,6,FALSE)),ISERROR(VLOOKUP(L809&amp;"-"&amp;E809,'Np Quality'!A:M,6,FALSE))),"-",VLOOKUP(L809&amp;"-"&amp;E809,'Np Quality'!A:M,6,FALSE)))</f>
        <v/>
      </c>
      <c r="P809" s="391" t="str">
        <f>IF(ISBLANK(L809),"",IF(OR(ISBLANK(VLOOKUP(L809&amp;"-"&amp;E809,'Np Quality'!A:M,7,FALSE)),ISERROR(VLOOKUP(L809&amp;"-"&amp;E809,'Np Quality'!A:M,7,FALSE))),"-",VLOOKUP(L809&amp;"-"&amp;E809,'Np Quality'!A:M,7,FALSE)))</f>
        <v/>
      </c>
      <c r="Q809" s="391" t="str">
        <f>IF(ISBLANK(L809),"",IF(OR(ISBLANK(VLOOKUP(L809&amp;"-"&amp;E809,'Np Quality'!A:M,8,FALSE)),ISERROR(VLOOKUP(L809&amp;"-"&amp;E809,'Np Quality'!A:M,8,FALSE))),"-",VLOOKUP(L809&amp;"-"&amp;E809,'Np Quality'!A:M,8,FALSE)))</f>
        <v/>
      </c>
      <c r="R809" s="283" t="str">
        <f>IF(ISBLANK(L909),"",IF(OR(ISBLANK(VLOOKUP(L909&amp;"-"&amp;E909,'Np Quality'!A:M,9,FALSE)),ISERROR(VLOOKUP(L909&amp;"-"&amp;E909,'Np Quality'!A:M,9,FALSE))),"-",VLOOKUP(L909&amp;"-"&amp;E909,'Np Quality'!A:M,9,FALSE)))</f>
        <v/>
      </c>
      <c r="S809" s="394"/>
      <c r="T809" s="395" t="str">
        <f t="shared" si="130"/>
        <v/>
      </c>
      <c r="U809" s="395" t="str">
        <f t="shared" si="127"/>
        <v/>
      </c>
      <c r="V809" s="396"/>
      <c r="W809" s="282"/>
    </row>
    <row r="810" spans="1:23">
      <c r="A810" s="382" t="str">
        <f t="shared" si="128"/>
        <v/>
      </c>
      <c r="B810" s="383" t="str">
        <f t="shared" si="131"/>
        <v/>
      </c>
      <c r="C810" s="236"/>
      <c r="D810" s="282"/>
      <c r="E810" s="384" t="str">
        <f t="shared" si="129"/>
        <v/>
      </c>
      <c r="F810" s="388"/>
      <c r="G810" s="243"/>
      <c r="H810" s="244"/>
      <c r="I810" s="243"/>
      <c r="J810" s="244"/>
      <c r="K810" s="244"/>
      <c r="L810" s="244"/>
      <c r="M810" s="244"/>
      <c r="N810" s="290"/>
      <c r="O810" s="391" t="str">
        <f>IF(ISBLANK(L810),"",IF(OR(ISBLANK(VLOOKUP(L810&amp;"-"&amp;E810,'Np Quality'!A:M,6,FALSE)),ISERROR(VLOOKUP(L810&amp;"-"&amp;E810,'Np Quality'!A:M,6,FALSE))),"-",VLOOKUP(L810&amp;"-"&amp;E810,'Np Quality'!A:M,6,FALSE)))</f>
        <v/>
      </c>
      <c r="P810" s="391" t="str">
        <f>IF(ISBLANK(L810),"",IF(OR(ISBLANK(VLOOKUP(L810&amp;"-"&amp;E810,'Np Quality'!A:M,7,FALSE)),ISERROR(VLOOKUP(L810&amp;"-"&amp;E810,'Np Quality'!A:M,7,FALSE))),"-",VLOOKUP(L810&amp;"-"&amp;E810,'Np Quality'!A:M,7,FALSE)))</f>
        <v/>
      </c>
      <c r="Q810" s="391" t="str">
        <f>IF(ISBLANK(L810),"",IF(OR(ISBLANK(VLOOKUP(L810&amp;"-"&amp;E810,'Np Quality'!A:M,8,FALSE)),ISERROR(VLOOKUP(L810&amp;"-"&amp;E810,'Np Quality'!A:M,8,FALSE))),"-",VLOOKUP(L810&amp;"-"&amp;E810,'Np Quality'!A:M,8,FALSE)))</f>
        <v/>
      </c>
      <c r="R810" s="283" t="str">
        <f>IF(ISBLANK(L910),"",IF(OR(ISBLANK(VLOOKUP(L910&amp;"-"&amp;E910,'Np Quality'!A:M,9,FALSE)),ISERROR(VLOOKUP(L910&amp;"-"&amp;E910,'Np Quality'!A:M,9,FALSE))),"-",VLOOKUP(L910&amp;"-"&amp;E910,'Np Quality'!A:M,9,FALSE)))</f>
        <v/>
      </c>
      <c r="S810" s="394"/>
      <c r="T810" s="395" t="str">
        <f t="shared" si="130"/>
        <v/>
      </c>
      <c r="U810" s="395" t="str">
        <f t="shared" si="127"/>
        <v/>
      </c>
      <c r="V810" s="396"/>
      <c r="W810" s="282"/>
    </row>
    <row r="811" spans="1:23">
      <c r="A811" s="382" t="str">
        <f t="shared" si="128"/>
        <v/>
      </c>
      <c r="B811" s="383" t="str">
        <f t="shared" si="131"/>
        <v/>
      </c>
      <c r="C811" s="236"/>
      <c r="D811" s="282"/>
      <c r="E811" s="384" t="str">
        <f t="shared" si="129"/>
        <v/>
      </c>
      <c r="F811" s="388"/>
      <c r="G811" s="243"/>
      <c r="H811" s="244"/>
      <c r="I811" s="243"/>
      <c r="J811" s="244"/>
      <c r="K811" s="244"/>
      <c r="L811" s="244"/>
      <c r="M811" s="244"/>
      <c r="N811" s="290"/>
      <c r="O811" s="391" t="str">
        <f>IF(ISBLANK(L811),"",IF(OR(ISBLANK(VLOOKUP(L811&amp;"-"&amp;E811,'Np Quality'!A:M,6,FALSE)),ISERROR(VLOOKUP(L811&amp;"-"&amp;E811,'Np Quality'!A:M,6,FALSE))),"-",VLOOKUP(L811&amp;"-"&amp;E811,'Np Quality'!A:M,6,FALSE)))</f>
        <v/>
      </c>
      <c r="P811" s="391" t="str">
        <f>IF(ISBLANK(L811),"",IF(OR(ISBLANK(VLOOKUP(L811&amp;"-"&amp;E811,'Np Quality'!A:M,7,FALSE)),ISERROR(VLOOKUP(L811&amp;"-"&amp;E811,'Np Quality'!A:M,7,FALSE))),"-",VLOOKUP(L811&amp;"-"&amp;E811,'Np Quality'!A:M,7,FALSE)))</f>
        <v/>
      </c>
      <c r="Q811" s="391" t="str">
        <f>IF(ISBLANK(L811),"",IF(OR(ISBLANK(VLOOKUP(L811&amp;"-"&amp;E811,'Np Quality'!A:M,8,FALSE)),ISERROR(VLOOKUP(L811&amp;"-"&amp;E811,'Np Quality'!A:M,8,FALSE))),"-",VLOOKUP(L811&amp;"-"&amp;E811,'Np Quality'!A:M,8,FALSE)))</f>
        <v/>
      </c>
      <c r="R811" s="283" t="str">
        <f>IF(ISBLANK(L911),"",IF(OR(ISBLANK(VLOOKUP(L911&amp;"-"&amp;E911,'Np Quality'!A:M,9,FALSE)),ISERROR(VLOOKUP(L911&amp;"-"&amp;E911,'Np Quality'!A:M,9,FALSE))),"-",VLOOKUP(L911&amp;"-"&amp;E911,'Np Quality'!A:M,9,FALSE)))</f>
        <v/>
      </c>
      <c r="S811" s="394"/>
      <c r="T811" s="395" t="str">
        <f t="shared" si="130"/>
        <v/>
      </c>
      <c r="U811" s="395" t="str">
        <f t="shared" si="127"/>
        <v/>
      </c>
      <c r="V811" s="396"/>
      <c r="W811" s="282"/>
    </row>
    <row r="812" spans="1:23">
      <c r="A812" s="382" t="str">
        <f t="shared" si="128"/>
        <v/>
      </c>
      <c r="B812" s="383" t="str">
        <f t="shared" si="131"/>
        <v/>
      </c>
      <c r="C812" s="236"/>
      <c r="D812" s="282"/>
      <c r="E812" s="384" t="str">
        <f t="shared" si="129"/>
        <v/>
      </c>
      <c r="F812" s="388"/>
      <c r="G812" s="243"/>
      <c r="H812" s="244"/>
      <c r="I812" s="243"/>
      <c r="J812" s="244"/>
      <c r="K812" s="244"/>
      <c r="L812" s="244"/>
      <c r="M812" s="244"/>
      <c r="N812" s="290"/>
      <c r="O812" s="391" t="str">
        <f>IF(ISBLANK(L813),"",IF(OR(ISBLANK(VLOOKUP(L813&amp;"-"&amp;E813,'Np Quality'!A:M,6,FALSE)),ISERROR(VLOOKUP(L813&amp;"-"&amp;E813,'Np Quality'!A:M,6,FALSE))),"-",VLOOKUP(L813&amp;"-"&amp;E813,'Np Quality'!A:M,6,FALSE)))</f>
        <v/>
      </c>
      <c r="P812" s="391" t="str">
        <f>IF(ISBLANK(L812),"",IF(OR(ISBLANK(VLOOKUP(L812&amp;"-"&amp;E812,'Np Quality'!A:M,7,FALSE)),ISERROR(VLOOKUP(L812&amp;"-"&amp;E812,'Np Quality'!A:M,7,FALSE))),"-",VLOOKUP(L812&amp;"-"&amp;E812,'Np Quality'!A:M,7,FALSE)))</f>
        <v/>
      </c>
      <c r="Q812" s="391" t="str">
        <f>IF(ISBLANK(L812),"",IF(OR(ISBLANK(VLOOKUP(L812&amp;"-"&amp;E812,'Np Quality'!A:M,8,FALSE)),ISERROR(VLOOKUP(L812&amp;"-"&amp;E812,'Np Quality'!A:M,8,FALSE))),"-",VLOOKUP(L812&amp;"-"&amp;E812,'Np Quality'!A:M,8,FALSE)))</f>
        <v/>
      </c>
      <c r="R812" s="283" t="str">
        <f>IF(ISBLANK(L912),"",IF(OR(ISBLANK(VLOOKUP(L912&amp;"-"&amp;E912,'Np Quality'!A:M,9,FALSE)),ISERROR(VLOOKUP(L912&amp;"-"&amp;E912,'Np Quality'!A:M,9,FALSE))),"-",VLOOKUP(L912&amp;"-"&amp;E912,'Np Quality'!A:M,9,FALSE)))</f>
        <v/>
      </c>
      <c r="S812" s="394"/>
      <c r="T812" s="395" t="str">
        <f t="shared" si="130"/>
        <v/>
      </c>
      <c r="U812" s="395" t="str">
        <f t="shared" si="127"/>
        <v/>
      </c>
      <c r="V812" s="396"/>
      <c r="W812" s="282"/>
    </row>
    <row r="813" spans="1:23">
      <c r="A813" s="382" t="str">
        <f t="shared" si="128"/>
        <v/>
      </c>
      <c r="B813" s="383" t="str">
        <f t="shared" si="131"/>
        <v/>
      </c>
      <c r="C813" s="236"/>
      <c r="D813" s="282"/>
      <c r="E813" s="384" t="str">
        <f t="shared" si="129"/>
        <v/>
      </c>
      <c r="F813" s="388"/>
      <c r="G813" s="243"/>
      <c r="H813" s="244"/>
      <c r="I813" s="243"/>
      <c r="J813" s="244"/>
      <c r="K813" s="244"/>
      <c r="L813" s="244"/>
      <c r="M813" s="244"/>
      <c r="N813" s="290"/>
      <c r="O813" s="391" t="str">
        <f>IF(ISBLANK(L813),"",IF(OR(ISBLANK(VLOOKUP(L813&amp;"-"&amp;E813,'Np Quality'!A:M,6,FALSE)),ISERROR(VLOOKUP(L813&amp;"-"&amp;E813,'Np Quality'!A:M,6,FALSE))),"-",VLOOKUP(L813&amp;"-"&amp;E813,'Np Quality'!A:M,6,FALSE)))</f>
        <v/>
      </c>
      <c r="P813" s="391" t="str">
        <f>IF(ISBLANK(L814),"",IF(OR(ISBLANK(VLOOKUP(L814&amp;"-"&amp;E814,'Np Quality'!A:M,7,FALSE)),ISERROR(VLOOKUP(L814&amp;"-"&amp;E814,'Np Quality'!A:M,7,FALSE))),"-",VLOOKUP(L814&amp;"-"&amp;E814,'Np Quality'!A:M,7,FALSE)))</f>
        <v/>
      </c>
      <c r="Q813" s="391" t="str">
        <f>IF(ISBLANK(L813),"",IF(OR(ISBLANK(VLOOKUP(L813&amp;"-"&amp;E813,'Np Quality'!A:M,8,FALSE)),ISERROR(VLOOKUP(L813&amp;"-"&amp;E813,'Np Quality'!A:M,8,FALSE))),"-",VLOOKUP(L813&amp;"-"&amp;E813,'Np Quality'!A:M,8,FALSE)))</f>
        <v/>
      </c>
      <c r="R813" s="283" t="str">
        <f>IF(ISBLANK(L913),"",IF(OR(ISBLANK(VLOOKUP(L913&amp;"-"&amp;E913,'Np Quality'!A:M,9,FALSE)),ISERROR(VLOOKUP(L913&amp;"-"&amp;E913,'Np Quality'!A:M,9,FALSE))),"-",VLOOKUP(L913&amp;"-"&amp;E913,'Np Quality'!A:M,9,FALSE)))</f>
        <v/>
      </c>
      <c r="S813" s="394"/>
      <c r="T813" s="395" t="str">
        <f t="shared" si="130"/>
        <v/>
      </c>
      <c r="U813" s="395" t="str">
        <f t="shared" si="127"/>
        <v/>
      </c>
      <c r="V813" s="396"/>
      <c r="W813" s="282"/>
    </row>
    <row r="814" spans="1:23">
      <c r="A814" s="382" t="str">
        <f t="shared" si="128"/>
        <v/>
      </c>
      <c r="B814" s="383" t="str">
        <f t="shared" si="131"/>
        <v/>
      </c>
      <c r="C814" s="236"/>
      <c r="D814" s="282"/>
      <c r="E814" s="384" t="str">
        <f t="shared" si="129"/>
        <v/>
      </c>
      <c r="F814" s="388"/>
      <c r="G814" s="243"/>
      <c r="H814" s="244"/>
      <c r="I814" s="243"/>
      <c r="J814" s="244"/>
      <c r="K814" s="244"/>
      <c r="L814" s="244"/>
      <c r="M814" s="244"/>
      <c r="N814" s="290"/>
      <c r="O814" s="391" t="str">
        <f>IF(ISBLANK(L814),"",IF(OR(ISBLANK(VLOOKUP(L814&amp;"-"&amp;E814,'Np Quality'!A:M,6,FALSE)),ISERROR(VLOOKUP(L814&amp;"-"&amp;E814,'Np Quality'!A:M,6,FALSE))),"-",VLOOKUP(L814&amp;"-"&amp;E814,'Np Quality'!A:M,6,FALSE)))</f>
        <v/>
      </c>
      <c r="P814" s="391" t="str">
        <f>IF(ISBLANK(L814),"",IF(OR(ISBLANK(VLOOKUP(L814&amp;"-"&amp;E814,'Np Quality'!A:M,7,FALSE)),ISERROR(VLOOKUP(L814&amp;"-"&amp;E814,'Np Quality'!A:M,7,FALSE))),"-",VLOOKUP(L814&amp;"-"&amp;E814,'Np Quality'!A:M,7,FALSE)))</f>
        <v/>
      </c>
      <c r="Q814" s="391" t="str">
        <f>IF(ISBLANK(L815),"",IF(OR(ISBLANK(VLOOKUP(L815&amp;"-"&amp;E815,'Np Quality'!A:M,8,FALSE)),ISERROR(VLOOKUP(L815&amp;"-"&amp;E815,'Np Quality'!A:M,8,FALSE))),"-",VLOOKUP(L815&amp;"-"&amp;E815,'Np Quality'!A:M,8,FALSE)))</f>
        <v/>
      </c>
      <c r="R814" s="283" t="str">
        <f>IF(ISBLANK(L914),"",IF(OR(ISBLANK(VLOOKUP(L914&amp;"-"&amp;E914,'Np Quality'!A:M,9,FALSE)),ISERROR(VLOOKUP(L914&amp;"-"&amp;E914,'Np Quality'!A:M,9,FALSE))),"-",VLOOKUP(L914&amp;"-"&amp;E914,'Np Quality'!A:M,9,FALSE)))</f>
        <v/>
      </c>
      <c r="S814" s="394"/>
      <c r="T814" s="395" t="str">
        <f t="shared" si="130"/>
        <v/>
      </c>
      <c r="U814" s="395" t="str">
        <f t="shared" si="127"/>
        <v/>
      </c>
      <c r="V814" s="396"/>
      <c r="W814" s="282"/>
    </row>
    <row r="815" spans="1:23">
      <c r="A815" s="382" t="str">
        <f t="shared" si="128"/>
        <v/>
      </c>
      <c r="B815" s="383" t="str">
        <f t="shared" si="131"/>
        <v/>
      </c>
      <c r="C815" s="236"/>
      <c r="D815" s="282"/>
      <c r="E815" s="384" t="str">
        <f t="shared" si="129"/>
        <v/>
      </c>
      <c r="F815" s="388"/>
      <c r="G815" s="243"/>
      <c r="H815" s="244"/>
      <c r="I815" s="243"/>
      <c r="J815" s="244"/>
      <c r="K815" s="244"/>
      <c r="L815" s="244"/>
      <c r="M815" s="244"/>
      <c r="N815" s="290"/>
      <c r="O815" s="391" t="str">
        <f>IF(ISBLANK(L815),"",IF(OR(ISBLANK(VLOOKUP(L815&amp;"-"&amp;E815,'Np Quality'!A:M,6,FALSE)),ISERROR(VLOOKUP(L815&amp;"-"&amp;E815,'Np Quality'!A:M,6,FALSE))),"-",VLOOKUP(L815&amp;"-"&amp;E815,'Np Quality'!A:M,6,FALSE)))</f>
        <v/>
      </c>
      <c r="P815" s="391" t="str">
        <f>IF(ISBLANK(L815),"",IF(OR(ISBLANK(VLOOKUP(L815&amp;"-"&amp;E815,'Np Quality'!A:M,7,FALSE)),ISERROR(VLOOKUP(L815&amp;"-"&amp;E815,'Np Quality'!A:M,7,FALSE))),"-",VLOOKUP(L815&amp;"-"&amp;E815,'Np Quality'!A:M,7,FALSE)))</f>
        <v/>
      </c>
      <c r="Q815" s="391" t="str">
        <f>IF(ISBLANK(L815),"",IF(OR(ISBLANK(VLOOKUP(L815&amp;"-"&amp;E815,'Np Quality'!A:M,8,FALSE)),ISERROR(VLOOKUP(L815&amp;"-"&amp;E815,'Np Quality'!A:M,8,FALSE))),"-",VLOOKUP(L815&amp;"-"&amp;E815,'Np Quality'!A:M,8,FALSE)))</f>
        <v/>
      </c>
      <c r="R815" s="283" t="str">
        <f>IF(ISBLANK(L916),"",IF(OR(ISBLANK(VLOOKUP(L916&amp;"-"&amp;E916,'Np Quality'!A:M,9,FALSE)),ISERROR(VLOOKUP(L916&amp;"-"&amp;E916,'Np Quality'!A:M,9,FALSE))),"-",VLOOKUP(L916&amp;"-"&amp;E916,'Np Quality'!A:M,9,FALSE)))</f>
        <v/>
      </c>
      <c r="S815" s="394"/>
      <c r="T815" s="395" t="str">
        <f t="shared" si="130"/>
        <v/>
      </c>
      <c r="U815" s="395" t="str">
        <f t="shared" si="127"/>
        <v/>
      </c>
      <c r="V815" s="396"/>
      <c r="W815" s="282"/>
    </row>
    <row r="816" spans="1:23">
      <c r="A816" s="382" t="str">
        <f t="shared" si="128"/>
        <v/>
      </c>
      <c r="B816" s="383" t="str">
        <f t="shared" si="131"/>
        <v/>
      </c>
      <c r="C816" s="236"/>
      <c r="D816" s="282"/>
      <c r="E816" s="384" t="str">
        <f t="shared" si="129"/>
        <v/>
      </c>
      <c r="F816" s="388"/>
      <c r="G816" s="243"/>
      <c r="H816" s="244"/>
      <c r="I816" s="243"/>
      <c r="J816" s="244"/>
      <c r="K816" s="244"/>
      <c r="L816" s="244"/>
      <c r="M816" s="244"/>
      <c r="N816" s="290"/>
      <c r="O816" s="391" t="str">
        <f>IF(ISBLANK(L816),"",IF(OR(ISBLANK(VLOOKUP(L816&amp;"-"&amp;E816,'Np Quality'!A:M,6,FALSE)),ISERROR(VLOOKUP(L816&amp;"-"&amp;E816,'Np Quality'!A:M,6,FALSE))),"-",VLOOKUP(L816&amp;"-"&amp;E816,'Np Quality'!A:M,6,FALSE)))</f>
        <v/>
      </c>
      <c r="P816" s="391" t="str">
        <f>IF(ISBLANK(L816),"",IF(OR(ISBLANK(VLOOKUP(L816&amp;"-"&amp;E816,'Np Quality'!A:M,7,FALSE)),ISERROR(VLOOKUP(L816&amp;"-"&amp;E816,'Np Quality'!A:M,7,FALSE))),"-",VLOOKUP(L816&amp;"-"&amp;E816,'Np Quality'!A:M,7,FALSE)))</f>
        <v/>
      </c>
      <c r="Q816" s="391" t="str">
        <f>IF(ISBLANK(L816),"",IF(OR(ISBLANK(VLOOKUP(L816&amp;"-"&amp;E816,'Np Quality'!A:M,8,FALSE)),ISERROR(VLOOKUP(L816&amp;"-"&amp;E816,'Np Quality'!A:M,8,FALSE))),"-",VLOOKUP(L816&amp;"-"&amp;E816,'Np Quality'!A:M,8,FALSE)))</f>
        <v/>
      </c>
      <c r="R816" s="283" t="str">
        <f>IF(ISBLANK(L916),"",IF(OR(ISBLANK(VLOOKUP(L916&amp;"-"&amp;E916,'Np Quality'!A:M,9,FALSE)),ISERROR(VLOOKUP(L916&amp;"-"&amp;E916,'Np Quality'!A:M,9,FALSE))),"-",VLOOKUP(L916&amp;"-"&amp;E916,'Np Quality'!A:M,9,FALSE)))</f>
        <v/>
      </c>
      <c r="S816" s="394"/>
      <c r="T816" s="395" t="str">
        <f t="shared" si="130"/>
        <v/>
      </c>
      <c r="U816" s="395" t="str">
        <f t="shared" si="127"/>
        <v/>
      </c>
      <c r="V816" s="396"/>
      <c r="W816" s="282"/>
    </row>
    <row r="817" spans="1:23">
      <c r="A817" s="382" t="str">
        <f t="shared" si="128"/>
        <v/>
      </c>
      <c r="B817" s="383" t="str">
        <f t="shared" si="131"/>
        <v/>
      </c>
      <c r="C817" s="236"/>
      <c r="D817" s="282"/>
      <c r="E817" s="384" t="str">
        <f t="shared" si="129"/>
        <v/>
      </c>
      <c r="F817" s="388"/>
      <c r="G817" s="243"/>
      <c r="H817" s="244"/>
      <c r="I817" s="243"/>
      <c r="J817" s="244"/>
      <c r="K817" s="244"/>
      <c r="L817" s="244"/>
      <c r="M817" s="244"/>
      <c r="N817" s="290"/>
      <c r="O817" s="391" t="str">
        <f>IF(ISBLANK(L817),"",IF(OR(ISBLANK(VLOOKUP(L817&amp;"-"&amp;E817,'Np Quality'!A:M,6,FALSE)),ISERROR(VLOOKUP(L817&amp;"-"&amp;E817,'Np Quality'!A:M,6,FALSE))),"-",VLOOKUP(L817&amp;"-"&amp;E817,'Np Quality'!A:M,6,FALSE)))</f>
        <v/>
      </c>
      <c r="P817" s="391" t="str">
        <f>IF(ISBLANK(L817),"",IF(OR(ISBLANK(VLOOKUP(L817&amp;"-"&amp;E817,'Np Quality'!A:M,7,FALSE)),ISERROR(VLOOKUP(L817&amp;"-"&amp;E817,'Np Quality'!A:M,7,FALSE))),"-",VLOOKUP(L817&amp;"-"&amp;E817,'Np Quality'!A:M,7,FALSE)))</f>
        <v/>
      </c>
      <c r="Q817" s="391" t="str">
        <f>IF(ISBLANK(L817),"",IF(OR(ISBLANK(VLOOKUP(L817&amp;"-"&amp;E817,'Np Quality'!A:M,8,FALSE)),ISERROR(VLOOKUP(L817&amp;"-"&amp;E817,'Np Quality'!A:M,8,FALSE))),"-",VLOOKUP(L817&amp;"-"&amp;E817,'Np Quality'!A:M,8,FALSE)))</f>
        <v/>
      </c>
      <c r="R817" s="283" t="str">
        <f>IF(ISBLANK(L917),"",IF(OR(ISBLANK(VLOOKUP(L917&amp;"-"&amp;E917,'Np Quality'!A:M,9,FALSE)),ISERROR(VLOOKUP(L917&amp;"-"&amp;E917,'Np Quality'!A:M,9,FALSE))),"-",VLOOKUP(L917&amp;"-"&amp;E917,'Np Quality'!A:M,9,FALSE)))</f>
        <v/>
      </c>
      <c r="S817" s="394"/>
      <c r="T817" s="395" t="str">
        <f t="shared" si="130"/>
        <v/>
      </c>
      <c r="U817" s="395" t="str">
        <f t="shared" si="127"/>
        <v/>
      </c>
      <c r="V817" s="396"/>
      <c r="W817" s="282"/>
    </row>
    <row r="818" spans="1:23">
      <c r="A818" s="382" t="str">
        <f t="shared" si="128"/>
        <v/>
      </c>
      <c r="B818" s="383" t="str">
        <f t="shared" si="131"/>
        <v/>
      </c>
      <c r="C818" s="236"/>
      <c r="D818" s="282"/>
      <c r="E818" s="384" t="str">
        <f t="shared" si="129"/>
        <v/>
      </c>
      <c r="F818" s="388"/>
      <c r="G818" s="243"/>
      <c r="H818" s="244"/>
      <c r="I818" s="243"/>
      <c r="J818" s="244"/>
      <c r="K818" s="244"/>
      <c r="L818" s="244"/>
      <c r="M818" s="244"/>
      <c r="N818" s="290"/>
      <c r="O818" s="391" t="str">
        <f>IF(ISBLANK(L818),"",IF(OR(ISBLANK(VLOOKUP(L818&amp;"-"&amp;E818,'Np Quality'!A:M,6,FALSE)),ISERROR(VLOOKUP(L818&amp;"-"&amp;E818,'Np Quality'!A:M,6,FALSE))),"-",VLOOKUP(L818&amp;"-"&amp;E818,'Np Quality'!A:M,6,FALSE)))</f>
        <v/>
      </c>
      <c r="P818" s="391" t="str">
        <f>IF(ISBLANK(L818),"",IF(OR(ISBLANK(VLOOKUP(L818&amp;"-"&amp;E818,'Np Quality'!A:M,7,FALSE)),ISERROR(VLOOKUP(L818&amp;"-"&amp;E818,'Np Quality'!A:M,7,FALSE))),"-",VLOOKUP(L818&amp;"-"&amp;E818,'Np Quality'!A:M,7,FALSE)))</f>
        <v/>
      </c>
      <c r="Q818" s="391" t="str">
        <f>IF(ISBLANK(L818),"",IF(OR(ISBLANK(VLOOKUP(L818&amp;"-"&amp;E818,'Np Quality'!A:M,8,FALSE)),ISERROR(VLOOKUP(L818&amp;"-"&amp;E818,'Np Quality'!A:M,8,FALSE))),"-",VLOOKUP(L818&amp;"-"&amp;E818,'Np Quality'!A:M,8,FALSE)))</f>
        <v/>
      </c>
      <c r="R818" s="283" t="str">
        <f>IF(ISBLANK(L918),"",IF(OR(ISBLANK(VLOOKUP(L918&amp;"-"&amp;E918,'Np Quality'!A:M,9,FALSE)),ISERROR(VLOOKUP(L918&amp;"-"&amp;E918,'Np Quality'!A:M,9,FALSE))),"-",VLOOKUP(L918&amp;"-"&amp;E918,'Np Quality'!A:M,9,FALSE)))</f>
        <v/>
      </c>
      <c r="S818" s="394"/>
      <c r="T818" s="395" t="str">
        <f t="shared" si="130"/>
        <v/>
      </c>
      <c r="U818" s="395" t="str">
        <f t="shared" si="127"/>
        <v/>
      </c>
      <c r="V818" s="396"/>
      <c r="W818" s="282"/>
    </row>
    <row r="819" spans="1:23">
      <c r="A819" s="382" t="str">
        <f t="shared" si="128"/>
        <v/>
      </c>
      <c r="B819" s="383" t="str">
        <f t="shared" si="131"/>
        <v/>
      </c>
      <c r="C819" s="236"/>
      <c r="D819" s="282"/>
      <c r="E819" s="384" t="str">
        <f t="shared" si="129"/>
        <v/>
      </c>
      <c r="F819" s="388"/>
      <c r="G819" s="243"/>
      <c r="H819" s="244"/>
      <c r="I819" s="243"/>
      <c r="J819" s="244"/>
      <c r="K819" s="244"/>
      <c r="L819" s="244"/>
      <c r="M819" s="244"/>
      <c r="N819" s="290"/>
      <c r="O819" s="391" t="str">
        <f>IF(ISBLANK(L819),"",IF(OR(ISBLANK(VLOOKUP(L819&amp;"-"&amp;E819,'Np Quality'!A:M,6,FALSE)),ISERROR(VLOOKUP(L819&amp;"-"&amp;E819,'Np Quality'!A:M,6,FALSE))),"-",VLOOKUP(L819&amp;"-"&amp;E819,'Np Quality'!A:M,6,FALSE)))</f>
        <v/>
      </c>
      <c r="P819" s="391" t="str">
        <f>IF(ISBLANK(L819),"",IF(OR(ISBLANK(VLOOKUP(L819&amp;"-"&amp;E819,'Np Quality'!A:M,7,FALSE)),ISERROR(VLOOKUP(L819&amp;"-"&amp;E819,'Np Quality'!A:M,7,FALSE))),"-",VLOOKUP(L819&amp;"-"&amp;E819,'Np Quality'!A:M,7,FALSE)))</f>
        <v/>
      </c>
      <c r="Q819" s="391" t="str">
        <f>IF(ISBLANK(L819),"",IF(OR(ISBLANK(VLOOKUP(L819&amp;"-"&amp;E819,'Np Quality'!A:M,8,FALSE)),ISERROR(VLOOKUP(L819&amp;"-"&amp;E819,'Np Quality'!A:M,8,FALSE))),"-",VLOOKUP(L819&amp;"-"&amp;E819,'Np Quality'!A:M,8,FALSE)))</f>
        <v/>
      </c>
      <c r="R819" s="283" t="str">
        <f>IF(ISBLANK(L919),"",IF(OR(ISBLANK(VLOOKUP(L919&amp;"-"&amp;E919,'Np Quality'!A:M,9,FALSE)),ISERROR(VLOOKUP(L919&amp;"-"&amp;E919,'Np Quality'!A:M,9,FALSE))),"-",VLOOKUP(L919&amp;"-"&amp;E919,'Np Quality'!A:M,9,FALSE)))</f>
        <v/>
      </c>
      <c r="S819" s="394"/>
      <c r="T819" s="395" t="str">
        <f t="shared" si="130"/>
        <v/>
      </c>
      <c r="U819" s="395" t="str">
        <f t="shared" si="127"/>
        <v/>
      </c>
      <c r="V819" s="396"/>
      <c r="W819" s="282"/>
    </row>
    <row r="820" spans="1:23">
      <c r="A820" s="382" t="str">
        <f t="shared" si="128"/>
        <v/>
      </c>
      <c r="B820" s="383" t="str">
        <f t="shared" si="131"/>
        <v/>
      </c>
      <c r="C820" s="236"/>
      <c r="D820" s="282"/>
      <c r="E820" s="384" t="str">
        <f t="shared" si="129"/>
        <v/>
      </c>
      <c r="F820" s="388"/>
      <c r="G820" s="243"/>
      <c r="H820" s="244"/>
      <c r="I820" s="243"/>
      <c r="J820" s="244"/>
      <c r="K820" s="244"/>
      <c r="L820" s="244"/>
      <c r="M820" s="244"/>
      <c r="N820" s="290"/>
      <c r="O820" s="391" t="str">
        <f>IF(ISBLANK(L820),"",IF(OR(ISBLANK(VLOOKUP(L820&amp;"-"&amp;E820,'Np Quality'!A:M,6,FALSE)),ISERROR(VLOOKUP(L820&amp;"-"&amp;E820,'Np Quality'!A:M,6,FALSE))),"-",VLOOKUP(L820&amp;"-"&amp;E820,'Np Quality'!A:M,6,FALSE)))</f>
        <v/>
      </c>
      <c r="P820" s="391" t="str">
        <f>IF(ISBLANK(L820),"",IF(OR(ISBLANK(VLOOKUP(L820&amp;"-"&amp;E820,'Np Quality'!A:M,7,FALSE)),ISERROR(VLOOKUP(L820&amp;"-"&amp;E820,'Np Quality'!A:M,7,FALSE))),"-",VLOOKUP(L820&amp;"-"&amp;E820,'Np Quality'!A:M,7,FALSE)))</f>
        <v/>
      </c>
      <c r="Q820" s="391" t="str">
        <f>IF(ISBLANK(L820),"",IF(OR(ISBLANK(VLOOKUP(L820&amp;"-"&amp;E820,'Np Quality'!A:M,8,FALSE)),ISERROR(VLOOKUP(L820&amp;"-"&amp;E820,'Np Quality'!A:M,8,FALSE))),"-",VLOOKUP(L820&amp;"-"&amp;E820,'Np Quality'!A:M,8,FALSE)))</f>
        <v/>
      </c>
      <c r="R820" s="283" t="str">
        <f>IF(ISBLANK(L920),"",IF(OR(ISBLANK(VLOOKUP(L920&amp;"-"&amp;E920,'Np Quality'!A:M,9,FALSE)),ISERROR(VLOOKUP(L920&amp;"-"&amp;E920,'Np Quality'!A:M,9,FALSE))),"-",VLOOKUP(L920&amp;"-"&amp;E920,'Np Quality'!A:M,9,FALSE)))</f>
        <v/>
      </c>
      <c r="S820" s="394"/>
      <c r="T820" s="395" t="str">
        <f t="shared" si="130"/>
        <v/>
      </c>
      <c r="U820" s="395" t="str">
        <f t="shared" si="127"/>
        <v/>
      </c>
      <c r="V820" s="396"/>
      <c r="W820" s="282"/>
    </row>
    <row r="821" spans="1:23">
      <c r="A821" s="382" t="str">
        <f t="shared" si="128"/>
        <v/>
      </c>
      <c r="B821" s="383" t="str">
        <f t="shared" si="131"/>
        <v/>
      </c>
      <c r="C821" s="236"/>
      <c r="D821" s="282"/>
      <c r="E821" s="384" t="str">
        <f t="shared" si="129"/>
        <v/>
      </c>
      <c r="F821" s="388"/>
      <c r="G821" s="243"/>
      <c r="H821" s="244"/>
      <c r="I821" s="243"/>
      <c r="J821" s="244"/>
      <c r="K821" s="244"/>
      <c r="L821" s="244"/>
      <c r="M821" s="244"/>
      <c r="N821" s="290"/>
      <c r="O821" s="391" t="str">
        <f>IF(ISBLANK(L821),"",IF(OR(ISBLANK(VLOOKUP(L821&amp;"-"&amp;E821,'Np Quality'!A:M,6,FALSE)),ISERROR(VLOOKUP(L821&amp;"-"&amp;E821,'Np Quality'!A:M,6,FALSE))),"-",VLOOKUP(L821&amp;"-"&amp;E821,'Np Quality'!A:M,6,FALSE)))</f>
        <v/>
      </c>
      <c r="P821" s="391" t="str">
        <f>IF(ISBLANK(L821),"",IF(OR(ISBLANK(VLOOKUP(L821&amp;"-"&amp;E821,'Np Quality'!A:M,7,FALSE)),ISERROR(VLOOKUP(L821&amp;"-"&amp;E821,'Np Quality'!A:M,7,FALSE))),"-",VLOOKUP(L821&amp;"-"&amp;E821,'Np Quality'!A:M,7,FALSE)))</f>
        <v/>
      </c>
      <c r="Q821" s="391" t="str">
        <f>IF(ISBLANK(L821),"",IF(OR(ISBLANK(VLOOKUP(L821&amp;"-"&amp;E821,'Np Quality'!A:M,8,FALSE)),ISERROR(VLOOKUP(L821&amp;"-"&amp;E821,'Np Quality'!A:M,8,FALSE))),"-",VLOOKUP(L821&amp;"-"&amp;E821,'Np Quality'!A:M,8,FALSE)))</f>
        <v/>
      </c>
      <c r="R821" s="283" t="str">
        <f>IF(ISBLANK(L921),"",IF(OR(ISBLANK(VLOOKUP(L921&amp;"-"&amp;E921,'Np Quality'!A:M,9,FALSE)),ISERROR(VLOOKUP(L921&amp;"-"&amp;E921,'Np Quality'!A:M,9,FALSE))),"-",VLOOKUP(L921&amp;"-"&amp;E921,'Np Quality'!A:M,9,FALSE)))</f>
        <v/>
      </c>
      <c r="S821" s="394"/>
      <c r="T821" s="395" t="str">
        <f t="shared" si="130"/>
        <v/>
      </c>
      <c r="U821" s="395" t="str">
        <f t="shared" si="127"/>
        <v/>
      </c>
      <c r="V821" s="396"/>
      <c r="W821" s="282"/>
    </row>
    <row r="822" spans="1:23">
      <c r="A822" s="382" t="str">
        <f t="shared" si="128"/>
        <v/>
      </c>
      <c r="B822" s="383" t="str">
        <f t="shared" si="131"/>
        <v/>
      </c>
      <c r="C822" s="236"/>
      <c r="D822" s="282"/>
      <c r="E822" s="384" t="str">
        <f t="shared" si="129"/>
        <v/>
      </c>
      <c r="F822" s="388"/>
      <c r="G822" s="243"/>
      <c r="H822" s="244"/>
      <c r="I822" s="243"/>
      <c r="J822" s="244"/>
      <c r="K822" s="244"/>
      <c r="L822" s="244"/>
      <c r="M822" s="244"/>
      <c r="N822" s="290"/>
      <c r="O822" s="391" t="str">
        <f>IF(ISBLANK(L823),"",IF(OR(ISBLANK(VLOOKUP(L823&amp;"-"&amp;E823,'Np Quality'!A:M,6,FALSE)),ISERROR(VLOOKUP(L823&amp;"-"&amp;E823,'Np Quality'!A:M,6,FALSE))),"-",VLOOKUP(L823&amp;"-"&amp;E823,'Np Quality'!A:M,6,FALSE)))</f>
        <v/>
      </c>
      <c r="P822" s="391" t="str">
        <f>IF(ISBLANK(L822),"",IF(OR(ISBLANK(VLOOKUP(L822&amp;"-"&amp;E822,'Np Quality'!A:M,7,FALSE)),ISERROR(VLOOKUP(L822&amp;"-"&amp;E822,'Np Quality'!A:M,7,FALSE))),"-",VLOOKUP(L822&amp;"-"&amp;E822,'Np Quality'!A:M,7,FALSE)))</f>
        <v/>
      </c>
      <c r="Q822" s="391" t="str">
        <f>IF(ISBLANK(L822),"",IF(OR(ISBLANK(VLOOKUP(L822&amp;"-"&amp;E822,'Np Quality'!A:M,8,FALSE)),ISERROR(VLOOKUP(L822&amp;"-"&amp;E822,'Np Quality'!A:M,8,FALSE))),"-",VLOOKUP(L822&amp;"-"&amp;E822,'Np Quality'!A:M,8,FALSE)))</f>
        <v/>
      </c>
      <c r="R822" s="283" t="str">
        <f>IF(ISBLANK(L922),"",IF(OR(ISBLANK(VLOOKUP(L922&amp;"-"&amp;E922,'Np Quality'!A:M,9,FALSE)),ISERROR(VLOOKUP(L922&amp;"-"&amp;E922,'Np Quality'!A:M,9,FALSE))),"-",VLOOKUP(L922&amp;"-"&amp;E922,'Np Quality'!A:M,9,FALSE)))</f>
        <v/>
      </c>
      <c r="S822" s="394"/>
      <c r="T822" s="395" t="str">
        <f t="shared" si="130"/>
        <v/>
      </c>
      <c r="U822" s="395" t="str">
        <f t="shared" si="127"/>
        <v/>
      </c>
      <c r="V822" s="396"/>
      <c r="W822" s="282"/>
    </row>
    <row r="823" spans="1:23">
      <c r="A823" s="382" t="str">
        <f t="shared" si="128"/>
        <v/>
      </c>
      <c r="B823" s="383" t="str">
        <f t="shared" si="131"/>
        <v/>
      </c>
      <c r="C823" s="236"/>
      <c r="D823" s="282"/>
      <c r="E823" s="384" t="str">
        <f t="shared" si="129"/>
        <v/>
      </c>
      <c r="F823" s="388"/>
      <c r="G823" s="243"/>
      <c r="H823" s="244"/>
      <c r="I823" s="243"/>
      <c r="J823" s="244"/>
      <c r="K823" s="244"/>
      <c r="L823" s="244"/>
      <c r="M823" s="244"/>
      <c r="N823" s="290"/>
      <c r="O823" s="391" t="str">
        <f>IF(ISBLANK(L823),"",IF(OR(ISBLANK(VLOOKUP(L823&amp;"-"&amp;E823,'Np Quality'!A:M,6,FALSE)),ISERROR(VLOOKUP(L823&amp;"-"&amp;E823,'Np Quality'!A:M,6,FALSE))),"-",VLOOKUP(L823&amp;"-"&amp;E823,'Np Quality'!A:M,6,FALSE)))</f>
        <v/>
      </c>
      <c r="P823" s="391" t="str">
        <f>IF(ISBLANK(L824),"",IF(OR(ISBLANK(VLOOKUP(L824&amp;"-"&amp;E824,'Np Quality'!A:M,7,FALSE)),ISERROR(VLOOKUP(L824&amp;"-"&amp;E824,'Np Quality'!A:M,7,FALSE))),"-",VLOOKUP(L824&amp;"-"&amp;E824,'Np Quality'!A:M,7,FALSE)))</f>
        <v/>
      </c>
      <c r="Q823" s="391" t="str">
        <f>IF(ISBLANK(L823),"",IF(OR(ISBLANK(VLOOKUP(L823&amp;"-"&amp;E823,'Np Quality'!A:M,8,FALSE)),ISERROR(VLOOKUP(L823&amp;"-"&amp;E823,'Np Quality'!A:M,8,FALSE))),"-",VLOOKUP(L823&amp;"-"&amp;E823,'Np Quality'!A:M,8,FALSE)))</f>
        <v/>
      </c>
      <c r="R823" s="283" t="str">
        <f>IF(ISBLANK(L923),"",IF(OR(ISBLANK(VLOOKUP(L923&amp;"-"&amp;E923,'Np Quality'!A:M,9,FALSE)),ISERROR(VLOOKUP(L923&amp;"-"&amp;E923,'Np Quality'!A:M,9,FALSE))),"-",VLOOKUP(L923&amp;"-"&amp;E923,'Np Quality'!A:M,9,FALSE)))</f>
        <v/>
      </c>
      <c r="S823" s="394"/>
      <c r="T823" s="395" t="str">
        <f t="shared" si="130"/>
        <v/>
      </c>
      <c r="U823" s="395" t="str">
        <f t="shared" si="127"/>
        <v/>
      </c>
      <c r="V823" s="396"/>
      <c r="W823" s="282"/>
    </row>
    <row r="824" spans="1:23">
      <c r="A824" s="382" t="str">
        <f t="shared" si="128"/>
        <v/>
      </c>
      <c r="B824" s="383" t="str">
        <f t="shared" si="131"/>
        <v/>
      </c>
      <c r="C824" s="236"/>
      <c r="D824" s="282"/>
      <c r="E824" s="384" t="str">
        <f t="shared" si="129"/>
        <v/>
      </c>
      <c r="F824" s="388"/>
      <c r="G824" s="243"/>
      <c r="H824" s="244"/>
      <c r="I824" s="243"/>
      <c r="J824" s="244"/>
      <c r="K824" s="244"/>
      <c r="L824" s="244"/>
      <c r="M824" s="244"/>
      <c r="N824" s="290"/>
      <c r="O824" s="391" t="str">
        <f>IF(ISBLANK(L824),"",IF(OR(ISBLANK(VLOOKUP(L824&amp;"-"&amp;E824,'Np Quality'!A:M,6,FALSE)),ISERROR(VLOOKUP(L824&amp;"-"&amp;E824,'Np Quality'!A:M,6,FALSE))),"-",VLOOKUP(L824&amp;"-"&amp;E824,'Np Quality'!A:M,6,FALSE)))</f>
        <v/>
      </c>
      <c r="P824" s="391" t="str">
        <f>IF(ISBLANK(L824),"",IF(OR(ISBLANK(VLOOKUP(L824&amp;"-"&amp;E824,'Np Quality'!A:M,7,FALSE)),ISERROR(VLOOKUP(L824&amp;"-"&amp;E824,'Np Quality'!A:M,7,FALSE))),"-",VLOOKUP(L824&amp;"-"&amp;E824,'Np Quality'!A:M,7,FALSE)))</f>
        <v/>
      </c>
      <c r="Q824" s="391" t="str">
        <f>IF(ISBLANK(L825),"",IF(OR(ISBLANK(VLOOKUP(L825&amp;"-"&amp;E825,'Np Quality'!A:M,8,FALSE)),ISERROR(VLOOKUP(L825&amp;"-"&amp;E825,'Np Quality'!A:M,8,FALSE))),"-",VLOOKUP(L825&amp;"-"&amp;E825,'Np Quality'!A:M,8,FALSE)))</f>
        <v/>
      </c>
      <c r="R824" s="283" t="str">
        <f>IF(ISBLANK(L924),"",IF(OR(ISBLANK(VLOOKUP(L924&amp;"-"&amp;E924,'Np Quality'!A:M,9,FALSE)),ISERROR(VLOOKUP(L924&amp;"-"&amp;E924,'Np Quality'!A:M,9,FALSE))),"-",VLOOKUP(L924&amp;"-"&amp;E924,'Np Quality'!A:M,9,FALSE)))</f>
        <v/>
      </c>
      <c r="S824" s="394"/>
      <c r="T824" s="395" t="str">
        <f t="shared" si="130"/>
        <v/>
      </c>
      <c r="U824" s="395" t="str">
        <f t="shared" si="127"/>
        <v/>
      </c>
      <c r="V824" s="396"/>
      <c r="W824" s="282"/>
    </row>
    <row r="825" spans="1:23">
      <c r="A825" s="382" t="str">
        <f t="shared" si="128"/>
        <v/>
      </c>
      <c r="B825" s="383" t="str">
        <f t="shared" si="131"/>
        <v/>
      </c>
      <c r="C825" s="236"/>
      <c r="D825" s="282"/>
      <c r="E825" s="384" t="str">
        <f t="shared" si="129"/>
        <v/>
      </c>
      <c r="F825" s="388"/>
      <c r="G825" s="243"/>
      <c r="H825" s="244"/>
      <c r="I825" s="243"/>
      <c r="J825" s="244"/>
      <c r="K825" s="244"/>
      <c r="L825" s="244"/>
      <c r="M825" s="244"/>
      <c r="N825" s="290"/>
      <c r="O825" s="391" t="str">
        <f>IF(ISBLANK(L825),"",IF(OR(ISBLANK(VLOOKUP(L825&amp;"-"&amp;E825,'Np Quality'!A:M,6,FALSE)),ISERROR(VLOOKUP(L825&amp;"-"&amp;E825,'Np Quality'!A:M,6,FALSE))),"-",VLOOKUP(L825&amp;"-"&amp;E825,'Np Quality'!A:M,6,FALSE)))</f>
        <v/>
      </c>
      <c r="P825" s="391" t="str">
        <f>IF(ISBLANK(L825),"",IF(OR(ISBLANK(VLOOKUP(L825&amp;"-"&amp;E825,'Np Quality'!A:M,7,FALSE)),ISERROR(VLOOKUP(L825&amp;"-"&amp;E825,'Np Quality'!A:M,7,FALSE))),"-",VLOOKUP(L825&amp;"-"&amp;E825,'Np Quality'!A:M,7,FALSE)))</f>
        <v/>
      </c>
      <c r="Q825" s="391" t="str">
        <f>IF(ISBLANK(L825),"",IF(OR(ISBLANK(VLOOKUP(L825&amp;"-"&amp;E825,'Np Quality'!A:M,8,FALSE)),ISERROR(VLOOKUP(L825&amp;"-"&amp;E825,'Np Quality'!A:M,8,FALSE))),"-",VLOOKUP(L825&amp;"-"&amp;E825,'Np Quality'!A:M,8,FALSE)))</f>
        <v/>
      </c>
      <c r="R825" s="283" t="str">
        <f>IF(ISBLANK(L926),"",IF(OR(ISBLANK(VLOOKUP(L926&amp;"-"&amp;E926,'Np Quality'!A:M,9,FALSE)),ISERROR(VLOOKUP(L926&amp;"-"&amp;E926,'Np Quality'!A:M,9,FALSE))),"-",VLOOKUP(L926&amp;"-"&amp;E926,'Np Quality'!A:M,9,FALSE)))</f>
        <v/>
      </c>
      <c r="S825" s="394"/>
      <c r="T825" s="395" t="str">
        <f t="shared" si="130"/>
        <v/>
      </c>
      <c r="U825" s="395" t="str">
        <f t="shared" si="127"/>
        <v/>
      </c>
      <c r="V825" s="396"/>
      <c r="W825" s="282"/>
    </row>
    <row r="826" spans="1:23">
      <c r="A826" s="382" t="str">
        <f t="shared" si="128"/>
        <v/>
      </c>
      <c r="B826" s="383" t="str">
        <f t="shared" si="131"/>
        <v/>
      </c>
      <c r="C826" s="236"/>
      <c r="D826" s="282"/>
      <c r="E826" s="384" t="str">
        <f t="shared" si="129"/>
        <v/>
      </c>
      <c r="F826" s="388"/>
      <c r="G826" s="243"/>
      <c r="H826" s="244"/>
      <c r="I826" s="243"/>
      <c r="J826" s="244"/>
      <c r="K826" s="244"/>
      <c r="L826" s="244"/>
      <c r="M826" s="244"/>
      <c r="N826" s="290"/>
      <c r="O826" s="391" t="str">
        <f>IF(ISBLANK(L826),"",IF(OR(ISBLANK(VLOOKUP(L826&amp;"-"&amp;E826,'Np Quality'!A:M,6,FALSE)),ISERROR(VLOOKUP(L826&amp;"-"&amp;E826,'Np Quality'!A:M,6,FALSE))),"-",VLOOKUP(L826&amp;"-"&amp;E826,'Np Quality'!A:M,6,FALSE)))</f>
        <v/>
      </c>
      <c r="P826" s="391" t="str">
        <f>IF(ISBLANK(L826),"",IF(OR(ISBLANK(VLOOKUP(L826&amp;"-"&amp;E826,'Np Quality'!A:M,7,FALSE)),ISERROR(VLOOKUP(L826&amp;"-"&amp;E826,'Np Quality'!A:M,7,FALSE))),"-",VLOOKUP(L826&amp;"-"&amp;E826,'Np Quality'!A:M,7,FALSE)))</f>
        <v/>
      </c>
      <c r="Q826" s="391" t="str">
        <f>IF(ISBLANK(L826),"",IF(OR(ISBLANK(VLOOKUP(L826&amp;"-"&amp;E826,'Np Quality'!A:M,8,FALSE)),ISERROR(VLOOKUP(L826&amp;"-"&amp;E826,'Np Quality'!A:M,8,FALSE))),"-",VLOOKUP(L826&amp;"-"&amp;E826,'Np Quality'!A:M,8,FALSE)))</f>
        <v/>
      </c>
      <c r="R826" s="283" t="str">
        <f>IF(ISBLANK(L926),"",IF(OR(ISBLANK(VLOOKUP(L926&amp;"-"&amp;E926,'Np Quality'!A:M,9,FALSE)),ISERROR(VLOOKUP(L926&amp;"-"&amp;E926,'Np Quality'!A:M,9,FALSE))),"-",VLOOKUP(L926&amp;"-"&amp;E926,'Np Quality'!A:M,9,FALSE)))</f>
        <v/>
      </c>
      <c r="S826" s="394"/>
      <c r="T826" s="395" t="str">
        <f t="shared" si="130"/>
        <v/>
      </c>
      <c r="U826" s="395" t="str">
        <f t="shared" si="127"/>
        <v/>
      </c>
      <c r="V826" s="396"/>
      <c r="W826" s="282"/>
    </row>
    <row r="827" spans="1:23">
      <c r="A827" s="382" t="str">
        <f t="shared" si="128"/>
        <v/>
      </c>
      <c r="B827" s="383" t="str">
        <f t="shared" si="131"/>
        <v/>
      </c>
      <c r="C827" s="236"/>
      <c r="D827" s="282"/>
      <c r="E827" s="384" t="str">
        <f t="shared" si="129"/>
        <v/>
      </c>
      <c r="F827" s="388"/>
      <c r="G827" s="243"/>
      <c r="H827" s="244"/>
      <c r="I827" s="243"/>
      <c r="J827" s="244"/>
      <c r="K827" s="244"/>
      <c r="L827" s="244"/>
      <c r="M827" s="244"/>
      <c r="N827" s="290"/>
      <c r="O827" s="391" t="str">
        <f>IF(ISBLANK(L827),"",IF(OR(ISBLANK(VLOOKUP(L827&amp;"-"&amp;E827,'Np Quality'!A:M,6,FALSE)),ISERROR(VLOOKUP(L827&amp;"-"&amp;E827,'Np Quality'!A:M,6,FALSE))),"-",VLOOKUP(L827&amp;"-"&amp;E827,'Np Quality'!A:M,6,FALSE)))</f>
        <v/>
      </c>
      <c r="P827" s="391" t="str">
        <f>IF(ISBLANK(L827),"",IF(OR(ISBLANK(VLOOKUP(L827&amp;"-"&amp;E827,'Np Quality'!A:M,7,FALSE)),ISERROR(VLOOKUP(L827&amp;"-"&amp;E827,'Np Quality'!A:M,7,FALSE))),"-",VLOOKUP(L827&amp;"-"&amp;E827,'Np Quality'!A:M,7,FALSE)))</f>
        <v/>
      </c>
      <c r="Q827" s="391" t="str">
        <f>IF(ISBLANK(L827),"",IF(OR(ISBLANK(VLOOKUP(L827&amp;"-"&amp;E827,'Np Quality'!A:M,8,FALSE)),ISERROR(VLOOKUP(L827&amp;"-"&amp;E827,'Np Quality'!A:M,8,FALSE))),"-",VLOOKUP(L827&amp;"-"&amp;E827,'Np Quality'!A:M,8,FALSE)))</f>
        <v/>
      </c>
      <c r="R827" s="283" t="str">
        <f>IF(ISBLANK(L927),"",IF(OR(ISBLANK(VLOOKUP(L927&amp;"-"&amp;E927,'Np Quality'!A:M,9,FALSE)),ISERROR(VLOOKUP(L927&amp;"-"&amp;E927,'Np Quality'!A:M,9,FALSE))),"-",VLOOKUP(L927&amp;"-"&amp;E927,'Np Quality'!A:M,9,FALSE)))</f>
        <v/>
      </c>
      <c r="S827" s="394"/>
      <c r="T827" s="395" t="str">
        <f t="shared" si="130"/>
        <v/>
      </c>
      <c r="U827" s="395" t="str">
        <f t="shared" si="127"/>
        <v/>
      </c>
      <c r="V827" s="396"/>
      <c r="W827" s="282"/>
    </row>
    <row r="828" spans="1:23">
      <c r="A828" s="382" t="str">
        <f t="shared" si="128"/>
        <v/>
      </c>
      <c r="B828" s="383" t="str">
        <f t="shared" si="131"/>
        <v/>
      </c>
      <c r="C828" s="236"/>
      <c r="D828" s="282"/>
      <c r="E828" s="384" t="str">
        <f t="shared" si="129"/>
        <v/>
      </c>
      <c r="F828" s="388"/>
      <c r="G828" s="243"/>
      <c r="H828" s="244"/>
      <c r="I828" s="243"/>
      <c r="J828" s="244"/>
      <c r="K828" s="244"/>
      <c r="L828" s="244"/>
      <c r="M828" s="244"/>
      <c r="N828" s="290"/>
      <c r="O828" s="391" t="str">
        <f>IF(ISBLANK(L828),"",IF(OR(ISBLANK(VLOOKUP(L828&amp;"-"&amp;E828,'Np Quality'!A:M,6,FALSE)),ISERROR(VLOOKUP(L828&amp;"-"&amp;E828,'Np Quality'!A:M,6,FALSE))),"-",VLOOKUP(L828&amp;"-"&amp;E828,'Np Quality'!A:M,6,FALSE)))</f>
        <v/>
      </c>
      <c r="P828" s="391" t="str">
        <f>IF(ISBLANK(L828),"",IF(OR(ISBLANK(VLOOKUP(L828&amp;"-"&amp;E828,'Np Quality'!A:M,7,FALSE)),ISERROR(VLOOKUP(L828&amp;"-"&amp;E828,'Np Quality'!A:M,7,FALSE))),"-",VLOOKUP(L828&amp;"-"&amp;E828,'Np Quality'!A:M,7,FALSE)))</f>
        <v/>
      </c>
      <c r="Q828" s="391" t="str">
        <f>IF(ISBLANK(L828),"",IF(OR(ISBLANK(VLOOKUP(L828&amp;"-"&amp;E828,'Np Quality'!A:M,8,FALSE)),ISERROR(VLOOKUP(L828&amp;"-"&amp;E828,'Np Quality'!A:M,8,FALSE))),"-",VLOOKUP(L828&amp;"-"&amp;E828,'Np Quality'!A:M,8,FALSE)))</f>
        <v/>
      </c>
      <c r="R828" s="283" t="str">
        <f>IF(ISBLANK(L928),"",IF(OR(ISBLANK(VLOOKUP(L928&amp;"-"&amp;E928,'Np Quality'!A:M,9,FALSE)),ISERROR(VLOOKUP(L928&amp;"-"&amp;E928,'Np Quality'!A:M,9,FALSE))),"-",VLOOKUP(L928&amp;"-"&amp;E928,'Np Quality'!A:M,9,FALSE)))</f>
        <v/>
      </c>
      <c r="S828" s="394"/>
      <c r="T828" s="395" t="str">
        <f t="shared" si="130"/>
        <v/>
      </c>
      <c r="U828" s="395" t="str">
        <f t="shared" si="127"/>
        <v/>
      </c>
      <c r="V828" s="396"/>
      <c r="W828" s="282"/>
    </row>
    <row r="829" spans="1:23">
      <c r="A829" s="382" t="str">
        <f t="shared" si="128"/>
        <v/>
      </c>
      <c r="B829" s="383" t="str">
        <f t="shared" si="131"/>
        <v/>
      </c>
      <c r="C829" s="236"/>
      <c r="D829" s="282"/>
      <c r="E829" s="384" t="str">
        <f t="shared" si="129"/>
        <v/>
      </c>
      <c r="F829" s="388"/>
      <c r="G829" s="243"/>
      <c r="H829" s="244"/>
      <c r="I829" s="243"/>
      <c r="J829" s="244"/>
      <c r="K829" s="244"/>
      <c r="L829" s="244"/>
      <c r="M829" s="244"/>
      <c r="N829" s="290"/>
      <c r="O829" s="391" t="str">
        <f>IF(ISBLANK(L829),"",IF(OR(ISBLANK(VLOOKUP(L829&amp;"-"&amp;E829,'Np Quality'!A:M,6,FALSE)),ISERROR(VLOOKUP(L829&amp;"-"&amp;E829,'Np Quality'!A:M,6,FALSE))),"-",VLOOKUP(L829&amp;"-"&amp;E829,'Np Quality'!A:M,6,FALSE)))</f>
        <v/>
      </c>
      <c r="P829" s="391" t="str">
        <f>IF(ISBLANK(L829),"",IF(OR(ISBLANK(VLOOKUP(L829&amp;"-"&amp;E829,'Np Quality'!A:M,7,FALSE)),ISERROR(VLOOKUP(L829&amp;"-"&amp;E829,'Np Quality'!A:M,7,FALSE))),"-",VLOOKUP(L829&amp;"-"&amp;E829,'Np Quality'!A:M,7,FALSE)))</f>
        <v/>
      </c>
      <c r="Q829" s="391" t="str">
        <f>IF(ISBLANK(L829),"",IF(OR(ISBLANK(VLOOKUP(L829&amp;"-"&amp;E829,'Np Quality'!A:M,8,FALSE)),ISERROR(VLOOKUP(L829&amp;"-"&amp;E829,'Np Quality'!A:M,8,FALSE))),"-",VLOOKUP(L829&amp;"-"&amp;E829,'Np Quality'!A:M,8,FALSE)))</f>
        <v/>
      </c>
      <c r="R829" s="283" t="str">
        <f>IF(ISBLANK(L929),"",IF(OR(ISBLANK(VLOOKUP(L929&amp;"-"&amp;E929,'Np Quality'!A:M,9,FALSE)),ISERROR(VLOOKUP(L929&amp;"-"&amp;E929,'Np Quality'!A:M,9,FALSE))),"-",VLOOKUP(L929&amp;"-"&amp;E929,'Np Quality'!A:M,9,FALSE)))</f>
        <v/>
      </c>
      <c r="S829" s="394"/>
      <c r="T829" s="395" t="str">
        <f t="shared" si="130"/>
        <v/>
      </c>
      <c r="U829" s="395" t="str">
        <f t="shared" si="127"/>
        <v/>
      </c>
      <c r="V829" s="396"/>
      <c r="W829" s="282"/>
    </row>
    <row r="830" spans="1:23">
      <c r="A830" s="382" t="str">
        <f t="shared" si="128"/>
        <v/>
      </c>
      <c r="B830" s="383" t="str">
        <f t="shared" si="131"/>
        <v/>
      </c>
      <c r="C830" s="236"/>
      <c r="D830" s="282"/>
      <c r="E830" s="384" t="str">
        <f t="shared" si="129"/>
        <v/>
      </c>
      <c r="F830" s="388"/>
      <c r="G830" s="243"/>
      <c r="H830" s="244"/>
      <c r="I830" s="243"/>
      <c r="J830" s="244"/>
      <c r="K830" s="244"/>
      <c r="L830" s="244"/>
      <c r="M830" s="244"/>
      <c r="N830" s="290"/>
      <c r="O830" s="391" t="str">
        <f>IF(ISBLANK(L830),"",IF(OR(ISBLANK(VLOOKUP(L830&amp;"-"&amp;E830,'Np Quality'!A:M,6,FALSE)),ISERROR(VLOOKUP(L830&amp;"-"&amp;E830,'Np Quality'!A:M,6,FALSE))),"-",VLOOKUP(L830&amp;"-"&amp;E830,'Np Quality'!A:M,6,FALSE)))</f>
        <v/>
      </c>
      <c r="P830" s="391" t="str">
        <f>IF(ISBLANK(L830),"",IF(OR(ISBLANK(VLOOKUP(L830&amp;"-"&amp;E830,'Np Quality'!A:M,7,FALSE)),ISERROR(VLOOKUP(L830&amp;"-"&amp;E830,'Np Quality'!A:M,7,FALSE))),"-",VLOOKUP(L830&amp;"-"&amp;E830,'Np Quality'!A:M,7,FALSE)))</f>
        <v/>
      </c>
      <c r="Q830" s="391" t="str">
        <f>IF(ISBLANK(L830),"",IF(OR(ISBLANK(VLOOKUP(L830&amp;"-"&amp;E830,'Np Quality'!A:M,8,FALSE)),ISERROR(VLOOKUP(L830&amp;"-"&amp;E830,'Np Quality'!A:M,8,FALSE))),"-",VLOOKUP(L830&amp;"-"&amp;E830,'Np Quality'!A:M,8,FALSE)))</f>
        <v/>
      </c>
      <c r="R830" s="283" t="str">
        <f>IF(ISBLANK(L930),"",IF(OR(ISBLANK(VLOOKUP(L930&amp;"-"&amp;E930,'Np Quality'!A:M,9,FALSE)),ISERROR(VLOOKUP(L930&amp;"-"&amp;E930,'Np Quality'!A:M,9,FALSE))),"-",VLOOKUP(L930&amp;"-"&amp;E930,'Np Quality'!A:M,9,FALSE)))</f>
        <v/>
      </c>
      <c r="S830" s="394"/>
      <c r="T830" s="395" t="str">
        <f t="shared" si="130"/>
        <v/>
      </c>
      <c r="U830" s="395" t="str">
        <f t="shared" si="127"/>
        <v/>
      </c>
      <c r="V830" s="396"/>
      <c r="W830" s="282"/>
    </row>
    <row r="831" spans="1:23">
      <c r="A831" s="382" t="str">
        <f t="shared" si="128"/>
        <v/>
      </c>
      <c r="B831" s="383" t="str">
        <f t="shared" si="131"/>
        <v/>
      </c>
      <c r="C831" s="236"/>
      <c r="D831" s="282"/>
      <c r="E831" s="384" t="str">
        <f t="shared" si="129"/>
        <v/>
      </c>
      <c r="F831" s="388"/>
      <c r="G831" s="243"/>
      <c r="H831" s="244"/>
      <c r="I831" s="243"/>
      <c r="J831" s="244"/>
      <c r="K831" s="244"/>
      <c r="L831" s="244"/>
      <c r="M831" s="244"/>
      <c r="N831" s="290"/>
      <c r="O831" s="391" t="str">
        <f>IF(ISBLANK(L831),"",IF(OR(ISBLANK(VLOOKUP(L831&amp;"-"&amp;E831,'Np Quality'!A:M,6,FALSE)),ISERROR(VLOOKUP(L831&amp;"-"&amp;E831,'Np Quality'!A:M,6,FALSE))),"-",VLOOKUP(L831&amp;"-"&amp;E831,'Np Quality'!A:M,6,FALSE)))</f>
        <v/>
      </c>
      <c r="P831" s="391" t="str">
        <f>IF(ISBLANK(L831),"",IF(OR(ISBLANK(VLOOKUP(L831&amp;"-"&amp;E831,'Np Quality'!A:M,7,FALSE)),ISERROR(VLOOKUP(L831&amp;"-"&amp;E831,'Np Quality'!A:M,7,FALSE))),"-",VLOOKUP(L831&amp;"-"&amp;E831,'Np Quality'!A:M,7,FALSE)))</f>
        <v/>
      </c>
      <c r="Q831" s="391" t="str">
        <f>IF(ISBLANK(L831),"",IF(OR(ISBLANK(VLOOKUP(L831&amp;"-"&amp;E831,'Np Quality'!A:M,8,FALSE)),ISERROR(VLOOKUP(L831&amp;"-"&amp;E831,'Np Quality'!A:M,8,FALSE))),"-",VLOOKUP(L831&amp;"-"&amp;E831,'Np Quality'!A:M,8,FALSE)))</f>
        <v/>
      </c>
      <c r="R831" s="283" t="str">
        <f>IF(ISBLANK(L931),"",IF(OR(ISBLANK(VLOOKUP(L931&amp;"-"&amp;E931,'Np Quality'!A:M,9,FALSE)),ISERROR(VLOOKUP(L931&amp;"-"&amp;E931,'Np Quality'!A:M,9,FALSE))),"-",VLOOKUP(L931&amp;"-"&amp;E931,'Np Quality'!A:M,9,FALSE)))</f>
        <v/>
      </c>
      <c r="S831" s="394"/>
      <c r="T831" s="395" t="str">
        <f t="shared" si="130"/>
        <v/>
      </c>
      <c r="U831" s="395" t="str">
        <f t="shared" si="127"/>
        <v/>
      </c>
      <c r="V831" s="396"/>
      <c r="W831" s="282"/>
    </row>
    <row r="832" spans="1:23">
      <c r="A832" s="382" t="str">
        <f t="shared" si="128"/>
        <v/>
      </c>
      <c r="B832" s="383" t="str">
        <f t="shared" si="131"/>
        <v/>
      </c>
      <c r="C832" s="236"/>
      <c r="D832" s="282"/>
      <c r="E832" s="384" t="str">
        <f t="shared" si="129"/>
        <v/>
      </c>
      <c r="F832" s="388"/>
      <c r="G832" s="243"/>
      <c r="H832" s="244"/>
      <c r="I832" s="243"/>
      <c r="J832" s="244"/>
      <c r="K832" s="244"/>
      <c r="L832" s="244"/>
      <c r="M832" s="244"/>
      <c r="N832" s="290"/>
      <c r="O832" s="391" t="str">
        <f>IF(ISBLANK(L833),"",IF(OR(ISBLANK(VLOOKUP(L833&amp;"-"&amp;E833,'Np Quality'!A:M,6,FALSE)),ISERROR(VLOOKUP(L833&amp;"-"&amp;E833,'Np Quality'!A:M,6,FALSE))),"-",VLOOKUP(L833&amp;"-"&amp;E833,'Np Quality'!A:M,6,FALSE)))</f>
        <v/>
      </c>
      <c r="P832" s="391" t="str">
        <f>IF(ISBLANK(L832),"",IF(OR(ISBLANK(VLOOKUP(L832&amp;"-"&amp;E832,'Np Quality'!A:M,7,FALSE)),ISERROR(VLOOKUP(L832&amp;"-"&amp;E832,'Np Quality'!A:M,7,FALSE))),"-",VLOOKUP(L832&amp;"-"&amp;E832,'Np Quality'!A:M,7,FALSE)))</f>
        <v/>
      </c>
      <c r="Q832" s="391" t="str">
        <f>IF(ISBLANK(L832),"",IF(OR(ISBLANK(VLOOKUP(L832&amp;"-"&amp;E832,'Np Quality'!A:M,8,FALSE)),ISERROR(VLOOKUP(L832&amp;"-"&amp;E832,'Np Quality'!A:M,8,FALSE))),"-",VLOOKUP(L832&amp;"-"&amp;E832,'Np Quality'!A:M,8,FALSE)))</f>
        <v/>
      </c>
      <c r="R832" s="283" t="str">
        <f>IF(ISBLANK(L932),"",IF(OR(ISBLANK(VLOOKUP(L932&amp;"-"&amp;E932,'Np Quality'!A:M,9,FALSE)),ISERROR(VLOOKUP(L932&amp;"-"&amp;E932,'Np Quality'!A:M,9,FALSE))),"-",VLOOKUP(L932&amp;"-"&amp;E932,'Np Quality'!A:M,9,FALSE)))</f>
        <v/>
      </c>
      <c r="S832" s="394"/>
      <c r="T832" s="395" t="str">
        <f t="shared" si="130"/>
        <v/>
      </c>
      <c r="U832" s="395" t="str">
        <f t="shared" ref="U832:U895" si="132">IF(ISNUMBER(B832),CHOOSE(B832,M832,M832&amp;","&amp;M833,M832&amp;","&amp;M833&amp;","&amp;M834,M832&amp;","&amp;M833&amp;","&amp;M834&amp;","&amp;M835),"")</f>
        <v/>
      </c>
      <c r="V832" s="396"/>
      <c r="W832" s="282"/>
    </row>
    <row r="833" spans="1:23">
      <c r="A833" s="382" t="str">
        <f t="shared" si="128"/>
        <v/>
      </c>
      <c r="B833" s="383" t="str">
        <f t="shared" si="131"/>
        <v/>
      </c>
      <c r="C833" s="236"/>
      <c r="D833" s="282"/>
      <c r="E833" s="384" t="str">
        <f t="shared" si="129"/>
        <v/>
      </c>
      <c r="F833" s="388"/>
      <c r="G833" s="243"/>
      <c r="H833" s="244"/>
      <c r="I833" s="243"/>
      <c r="J833" s="244"/>
      <c r="K833" s="244"/>
      <c r="L833" s="244"/>
      <c r="M833" s="244"/>
      <c r="N833" s="290"/>
      <c r="O833" s="391" t="str">
        <f>IF(ISBLANK(L833),"",IF(OR(ISBLANK(VLOOKUP(L833&amp;"-"&amp;E833,'Np Quality'!A:M,6,FALSE)),ISERROR(VLOOKUP(L833&amp;"-"&amp;E833,'Np Quality'!A:M,6,FALSE))),"-",VLOOKUP(L833&amp;"-"&amp;E833,'Np Quality'!A:M,6,FALSE)))</f>
        <v/>
      </c>
      <c r="P833" s="391" t="str">
        <f>IF(ISBLANK(L834),"",IF(OR(ISBLANK(VLOOKUP(L834&amp;"-"&amp;E834,'Np Quality'!A:M,7,FALSE)),ISERROR(VLOOKUP(L834&amp;"-"&amp;E834,'Np Quality'!A:M,7,FALSE))),"-",VLOOKUP(L834&amp;"-"&amp;E834,'Np Quality'!A:M,7,FALSE)))</f>
        <v/>
      </c>
      <c r="Q833" s="391" t="str">
        <f>IF(ISBLANK(L833),"",IF(OR(ISBLANK(VLOOKUP(L833&amp;"-"&amp;E833,'Np Quality'!A:M,8,FALSE)),ISERROR(VLOOKUP(L833&amp;"-"&amp;E833,'Np Quality'!A:M,8,FALSE))),"-",VLOOKUP(L833&amp;"-"&amp;E833,'Np Quality'!A:M,8,FALSE)))</f>
        <v/>
      </c>
      <c r="R833" s="283" t="str">
        <f>IF(ISBLANK(L933),"",IF(OR(ISBLANK(VLOOKUP(L933&amp;"-"&amp;E933,'Np Quality'!A:M,9,FALSE)),ISERROR(VLOOKUP(L933&amp;"-"&amp;E933,'Np Quality'!A:M,9,FALSE))),"-",VLOOKUP(L933&amp;"-"&amp;E933,'Np Quality'!A:M,9,FALSE)))</f>
        <v/>
      </c>
      <c r="S833" s="394"/>
      <c r="T833" s="395" t="str">
        <f t="shared" si="130"/>
        <v/>
      </c>
      <c r="U833" s="395" t="str">
        <f t="shared" si="132"/>
        <v/>
      </c>
      <c r="V833" s="396"/>
      <c r="W833" s="282"/>
    </row>
    <row r="834" spans="1:23">
      <c r="A834" s="382" t="str">
        <f t="shared" si="128"/>
        <v/>
      </c>
      <c r="B834" s="383" t="str">
        <f t="shared" si="131"/>
        <v/>
      </c>
      <c r="C834" s="236"/>
      <c r="D834" s="282"/>
      <c r="E834" s="384" t="str">
        <f t="shared" si="129"/>
        <v/>
      </c>
      <c r="F834" s="388"/>
      <c r="G834" s="243"/>
      <c r="H834" s="244"/>
      <c r="I834" s="243"/>
      <c r="J834" s="244"/>
      <c r="K834" s="244"/>
      <c r="L834" s="244"/>
      <c r="M834" s="244"/>
      <c r="N834" s="290"/>
      <c r="O834" s="391" t="str">
        <f>IF(ISBLANK(L834),"",IF(OR(ISBLANK(VLOOKUP(L834&amp;"-"&amp;E834,'Np Quality'!A:M,6,FALSE)),ISERROR(VLOOKUP(L834&amp;"-"&amp;E834,'Np Quality'!A:M,6,FALSE))),"-",VLOOKUP(L834&amp;"-"&amp;E834,'Np Quality'!A:M,6,FALSE)))</f>
        <v/>
      </c>
      <c r="P834" s="391" t="str">
        <f>IF(ISBLANK(L834),"",IF(OR(ISBLANK(VLOOKUP(L834&amp;"-"&amp;E834,'Np Quality'!A:M,7,FALSE)),ISERROR(VLOOKUP(L834&amp;"-"&amp;E834,'Np Quality'!A:M,7,FALSE))),"-",VLOOKUP(L834&amp;"-"&amp;E834,'Np Quality'!A:M,7,FALSE)))</f>
        <v/>
      </c>
      <c r="Q834" s="391" t="str">
        <f>IF(ISBLANK(L835),"",IF(OR(ISBLANK(VLOOKUP(L835&amp;"-"&amp;E835,'Np Quality'!A:M,8,FALSE)),ISERROR(VLOOKUP(L835&amp;"-"&amp;E835,'Np Quality'!A:M,8,FALSE))),"-",VLOOKUP(L835&amp;"-"&amp;E835,'Np Quality'!A:M,8,FALSE)))</f>
        <v/>
      </c>
      <c r="R834" s="283" t="str">
        <f>IF(ISBLANK(L934),"",IF(OR(ISBLANK(VLOOKUP(L934&amp;"-"&amp;E934,'Np Quality'!A:M,9,FALSE)),ISERROR(VLOOKUP(L934&amp;"-"&amp;E934,'Np Quality'!A:M,9,FALSE))),"-",VLOOKUP(L934&amp;"-"&amp;E934,'Np Quality'!A:M,9,FALSE)))</f>
        <v/>
      </c>
      <c r="S834" s="394"/>
      <c r="T834" s="395" t="str">
        <f t="shared" si="130"/>
        <v/>
      </c>
      <c r="U834" s="395" t="str">
        <f t="shared" si="132"/>
        <v/>
      </c>
      <c r="V834" s="396"/>
      <c r="W834" s="282"/>
    </row>
    <row r="835" spans="1:23">
      <c r="A835" s="382" t="str">
        <f t="shared" si="128"/>
        <v/>
      </c>
      <c r="B835" s="383" t="str">
        <f t="shared" si="131"/>
        <v/>
      </c>
      <c r="C835" s="236"/>
      <c r="D835" s="282"/>
      <c r="E835" s="384" t="str">
        <f t="shared" si="129"/>
        <v/>
      </c>
      <c r="F835" s="388"/>
      <c r="G835" s="243"/>
      <c r="H835" s="244"/>
      <c r="I835" s="243"/>
      <c r="J835" s="244"/>
      <c r="K835" s="244"/>
      <c r="L835" s="244"/>
      <c r="M835" s="244"/>
      <c r="N835" s="290"/>
      <c r="O835" s="391" t="str">
        <f>IF(ISBLANK(L835),"",IF(OR(ISBLANK(VLOOKUP(L835&amp;"-"&amp;E835,'Np Quality'!A:M,6,FALSE)),ISERROR(VLOOKUP(L835&amp;"-"&amp;E835,'Np Quality'!A:M,6,FALSE))),"-",VLOOKUP(L835&amp;"-"&amp;E835,'Np Quality'!A:M,6,FALSE)))</f>
        <v/>
      </c>
      <c r="P835" s="391" t="str">
        <f>IF(ISBLANK(L835),"",IF(OR(ISBLANK(VLOOKUP(L835&amp;"-"&amp;E835,'Np Quality'!A:M,7,FALSE)),ISERROR(VLOOKUP(L835&amp;"-"&amp;E835,'Np Quality'!A:M,7,FALSE))),"-",VLOOKUP(L835&amp;"-"&amp;E835,'Np Quality'!A:M,7,FALSE)))</f>
        <v/>
      </c>
      <c r="Q835" s="391" t="str">
        <f>IF(ISBLANK(L835),"",IF(OR(ISBLANK(VLOOKUP(L835&amp;"-"&amp;E835,'Np Quality'!A:M,8,FALSE)),ISERROR(VLOOKUP(L835&amp;"-"&amp;E835,'Np Quality'!A:M,8,FALSE))),"-",VLOOKUP(L835&amp;"-"&amp;E835,'Np Quality'!A:M,8,FALSE)))</f>
        <v/>
      </c>
      <c r="R835" s="283" t="str">
        <f>IF(ISBLANK(L936),"",IF(OR(ISBLANK(VLOOKUP(L936&amp;"-"&amp;E936,'Np Quality'!A:M,9,FALSE)),ISERROR(VLOOKUP(L936&amp;"-"&amp;E936,'Np Quality'!A:M,9,FALSE))),"-",VLOOKUP(L936&amp;"-"&amp;E936,'Np Quality'!A:M,9,FALSE)))</f>
        <v/>
      </c>
      <c r="S835" s="394"/>
      <c r="T835" s="395" t="str">
        <f t="shared" si="130"/>
        <v/>
      </c>
      <c r="U835" s="395" t="str">
        <f t="shared" si="132"/>
        <v/>
      </c>
      <c r="V835" s="396"/>
      <c r="W835" s="282"/>
    </row>
    <row r="836" spans="1:23">
      <c r="A836" s="382" t="str">
        <f t="shared" si="128"/>
        <v/>
      </c>
      <c r="B836" s="383" t="str">
        <f t="shared" si="131"/>
        <v/>
      </c>
      <c r="C836" s="236"/>
      <c r="D836" s="282"/>
      <c r="E836" s="384" t="str">
        <f t="shared" si="129"/>
        <v/>
      </c>
      <c r="F836" s="388"/>
      <c r="G836" s="243"/>
      <c r="H836" s="244"/>
      <c r="I836" s="243"/>
      <c r="J836" s="244"/>
      <c r="K836" s="244"/>
      <c r="L836" s="244"/>
      <c r="M836" s="244"/>
      <c r="N836" s="290"/>
      <c r="O836" s="391" t="str">
        <f>IF(ISBLANK(L836),"",IF(OR(ISBLANK(VLOOKUP(L836&amp;"-"&amp;E836,'Np Quality'!A:M,6,FALSE)),ISERROR(VLOOKUP(L836&amp;"-"&amp;E836,'Np Quality'!A:M,6,FALSE))),"-",VLOOKUP(L836&amp;"-"&amp;E836,'Np Quality'!A:M,6,FALSE)))</f>
        <v/>
      </c>
      <c r="P836" s="391" t="str">
        <f>IF(ISBLANK(L836),"",IF(OR(ISBLANK(VLOOKUP(L836&amp;"-"&amp;E836,'Np Quality'!A:M,7,FALSE)),ISERROR(VLOOKUP(L836&amp;"-"&amp;E836,'Np Quality'!A:M,7,FALSE))),"-",VLOOKUP(L836&amp;"-"&amp;E836,'Np Quality'!A:M,7,FALSE)))</f>
        <v/>
      </c>
      <c r="Q836" s="391" t="str">
        <f>IF(ISBLANK(L836),"",IF(OR(ISBLANK(VLOOKUP(L836&amp;"-"&amp;E836,'Np Quality'!A:M,8,FALSE)),ISERROR(VLOOKUP(L836&amp;"-"&amp;E836,'Np Quality'!A:M,8,FALSE))),"-",VLOOKUP(L836&amp;"-"&amp;E836,'Np Quality'!A:M,8,FALSE)))</f>
        <v/>
      </c>
      <c r="R836" s="283" t="str">
        <f>IF(ISBLANK(L936),"",IF(OR(ISBLANK(VLOOKUP(L936&amp;"-"&amp;E936,'Np Quality'!A:M,9,FALSE)),ISERROR(VLOOKUP(L936&amp;"-"&amp;E936,'Np Quality'!A:M,9,FALSE))),"-",VLOOKUP(L936&amp;"-"&amp;E936,'Np Quality'!A:M,9,FALSE)))</f>
        <v/>
      </c>
      <c r="S836" s="394"/>
      <c r="T836" s="395" t="str">
        <f t="shared" si="130"/>
        <v/>
      </c>
      <c r="U836" s="395" t="str">
        <f t="shared" si="132"/>
        <v/>
      </c>
      <c r="V836" s="396"/>
      <c r="W836" s="282"/>
    </row>
    <row r="837" spans="1:23">
      <c r="A837" s="382" t="str">
        <f t="shared" si="128"/>
        <v/>
      </c>
      <c r="B837" s="383" t="str">
        <f t="shared" si="131"/>
        <v/>
      </c>
      <c r="C837" s="236"/>
      <c r="D837" s="282"/>
      <c r="E837" s="384" t="str">
        <f t="shared" si="129"/>
        <v/>
      </c>
      <c r="F837" s="388"/>
      <c r="G837" s="243"/>
      <c r="H837" s="244"/>
      <c r="I837" s="243"/>
      <c r="J837" s="244"/>
      <c r="K837" s="244"/>
      <c r="L837" s="244"/>
      <c r="M837" s="244"/>
      <c r="N837" s="290"/>
      <c r="O837" s="391" t="str">
        <f>IF(ISBLANK(L837),"",IF(OR(ISBLANK(VLOOKUP(L837&amp;"-"&amp;E837,'Np Quality'!A:M,6,FALSE)),ISERROR(VLOOKUP(L837&amp;"-"&amp;E837,'Np Quality'!A:M,6,FALSE))),"-",VLOOKUP(L837&amp;"-"&amp;E837,'Np Quality'!A:M,6,FALSE)))</f>
        <v/>
      </c>
      <c r="P837" s="391" t="str">
        <f>IF(ISBLANK(L837),"",IF(OR(ISBLANK(VLOOKUP(L837&amp;"-"&amp;E837,'Np Quality'!A:M,7,FALSE)),ISERROR(VLOOKUP(L837&amp;"-"&amp;E837,'Np Quality'!A:M,7,FALSE))),"-",VLOOKUP(L837&amp;"-"&amp;E837,'Np Quality'!A:M,7,FALSE)))</f>
        <v/>
      </c>
      <c r="Q837" s="391" t="str">
        <f>IF(ISBLANK(L837),"",IF(OR(ISBLANK(VLOOKUP(L837&amp;"-"&amp;E837,'Np Quality'!A:M,8,FALSE)),ISERROR(VLOOKUP(L837&amp;"-"&amp;E837,'Np Quality'!A:M,8,FALSE))),"-",VLOOKUP(L837&amp;"-"&amp;E837,'Np Quality'!A:M,8,FALSE)))</f>
        <v/>
      </c>
      <c r="R837" s="283" t="str">
        <f>IF(ISBLANK(L937),"",IF(OR(ISBLANK(VLOOKUP(L937&amp;"-"&amp;E937,'Np Quality'!A:M,9,FALSE)),ISERROR(VLOOKUP(L937&amp;"-"&amp;E937,'Np Quality'!A:M,9,FALSE))),"-",VLOOKUP(L937&amp;"-"&amp;E937,'Np Quality'!A:M,9,FALSE)))</f>
        <v/>
      </c>
      <c r="S837" s="394"/>
      <c r="T837" s="395" t="str">
        <f t="shared" si="130"/>
        <v/>
      </c>
      <c r="U837" s="395" t="str">
        <f t="shared" si="132"/>
        <v/>
      </c>
      <c r="V837" s="396"/>
      <c r="W837" s="282"/>
    </row>
    <row r="838" spans="1:23">
      <c r="A838" s="382" t="str">
        <f t="shared" ref="A838:A902" si="133">IF(ISBLANK(H838),"",H838&amp;"-"&amp;IF(OR(LEN(I838)=1,LEN(I838)=4),"0"&amp;I838,I838)&amp;"-"&amp;IF(LEN(G838)=1,"0"&amp;G838,G838))</f>
        <v/>
      </c>
      <c r="B838" s="383" t="str">
        <f t="shared" si="131"/>
        <v/>
      </c>
      <c r="C838" s="236"/>
      <c r="D838" s="282"/>
      <c r="E838" s="384" t="str">
        <f t="shared" ref="E838:E902" si="134">IF(ISBLANK(D838),"",D838-F838)</f>
        <v/>
      </c>
      <c r="F838" s="388"/>
      <c r="G838" s="243"/>
      <c r="H838" s="244"/>
      <c r="I838" s="243"/>
      <c r="J838" s="244"/>
      <c r="K838" s="244"/>
      <c r="L838" s="244"/>
      <c r="M838" s="244"/>
      <c r="N838" s="290"/>
      <c r="O838" s="391" t="str">
        <f>IF(ISBLANK(L838),"",IF(OR(ISBLANK(VLOOKUP(L838&amp;"-"&amp;E838,'Np Quality'!A:M,6,FALSE)),ISERROR(VLOOKUP(L838&amp;"-"&amp;E838,'Np Quality'!A:M,6,FALSE))),"-",VLOOKUP(L838&amp;"-"&amp;E838,'Np Quality'!A:M,6,FALSE)))</f>
        <v/>
      </c>
      <c r="P838" s="391" t="str">
        <f>IF(ISBLANK(L838),"",IF(OR(ISBLANK(VLOOKUP(L838&amp;"-"&amp;E838,'Np Quality'!A:M,7,FALSE)),ISERROR(VLOOKUP(L838&amp;"-"&amp;E838,'Np Quality'!A:M,7,FALSE))),"-",VLOOKUP(L838&amp;"-"&amp;E838,'Np Quality'!A:M,7,FALSE)))</f>
        <v/>
      </c>
      <c r="Q838" s="391" t="str">
        <f>IF(ISBLANK(L838),"",IF(OR(ISBLANK(VLOOKUP(L838&amp;"-"&amp;E838,'Np Quality'!A:M,8,FALSE)),ISERROR(VLOOKUP(L838&amp;"-"&amp;E838,'Np Quality'!A:M,8,FALSE))),"-",VLOOKUP(L838&amp;"-"&amp;E838,'Np Quality'!A:M,8,FALSE)))</f>
        <v/>
      </c>
      <c r="R838" s="283" t="str">
        <f>IF(ISBLANK(L938),"",IF(OR(ISBLANK(VLOOKUP(L938&amp;"-"&amp;E938,'Np Quality'!A:M,9,FALSE)),ISERROR(VLOOKUP(L938&amp;"-"&amp;E938,'Np Quality'!A:M,9,FALSE))),"-",VLOOKUP(L938&amp;"-"&amp;E938,'Np Quality'!A:M,9,FALSE)))</f>
        <v/>
      </c>
      <c r="S838" s="394"/>
      <c r="T838" s="395" t="str">
        <f t="shared" si="130"/>
        <v/>
      </c>
      <c r="U838" s="395" t="str">
        <f t="shared" si="132"/>
        <v/>
      </c>
      <c r="V838" s="396"/>
      <c r="W838" s="282"/>
    </row>
    <row r="839" spans="1:23">
      <c r="A839" s="382" t="str">
        <f t="shared" si="133"/>
        <v/>
      </c>
      <c r="B839" s="383" t="str">
        <f t="shared" si="131"/>
        <v/>
      </c>
      <c r="C839" s="236"/>
      <c r="D839" s="282"/>
      <c r="E839" s="384" t="str">
        <f t="shared" si="134"/>
        <v/>
      </c>
      <c r="F839" s="388"/>
      <c r="G839" s="243"/>
      <c r="H839" s="244"/>
      <c r="I839" s="243"/>
      <c r="J839" s="244"/>
      <c r="K839" s="244"/>
      <c r="L839" s="244"/>
      <c r="M839" s="244"/>
      <c r="N839" s="290"/>
      <c r="O839" s="391" t="str">
        <f>IF(ISBLANK(L839),"",IF(OR(ISBLANK(VLOOKUP(L839&amp;"-"&amp;E839,'Np Quality'!A:M,6,FALSE)),ISERROR(VLOOKUP(L839&amp;"-"&amp;E839,'Np Quality'!A:M,6,FALSE))),"-",VLOOKUP(L839&amp;"-"&amp;E839,'Np Quality'!A:M,6,FALSE)))</f>
        <v/>
      </c>
      <c r="P839" s="391" t="str">
        <f>IF(ISBLANK(L839),"",IF(OR(ISBLANK(VLOOKUP(L839&amp;"-"&amp;E839,'Np Quality'!A:M,7,FALSE)),ISERROR(VLOOKUP(L839&amp;"-"&amp;E839,'Np Quality'!A:M,7,FALSE))),"-",VLOOKUP(L839&amp;"-"&amp;E839,'Np Quality'!A:M,7,FALSE)))</f>
        <v/>
      </c>
      <c r="Q839" s="391" t="str">
        <f>IF(ISBLANK(L839),"",IF(OR(ISBLANK(VLOOKUP(L839&amp;"-"&amp;E839,'Np Quality'!A:M,8,FALSE)),ISERROR(VLOOKUP(L839&amp;"-"&amp;E839,'Np Quality'!A:M,8,FALSE))),"-",VLOOKUP(L839&amp;"-"&amp;E839,'Np Quality'!A:M,8,FALSE)))</f>
        <v/>
      </c>
      <c r="R839" s="283" t="str">
        <f>IF(ISBLANK(L939),"",IF(OR(ISBLANK(VLOOKUP(L939&amp;"-"&amp;E939,'Np Quality'!A:M,9,FALSE)),ISERROR(VLOOKUP(L939&amp;"-"&amp;E939,'Np Quality'!A:M,9,FALSE))),"-",VLOOKUP(L939&amp;"-"&amp;E939,'Np Quality'!A:M,9,FALSE)))</f>
        <v/>
      </c>
      <c r="S839" s="394"/>
      <c r="T839" s="395" t="str">
        <f t="shared" si="130"/>
        <v/>
      </c>
      <c r="U839" s="395" t="str">
        <f t="shared" si="132"/>
        <v/>
      </c>
      <c r="V839" s="396"/>
      <c r="W839" s="282"/>
    </row>
    <row r="840" spans="1:23">
      <c r="A840" s="382" t="str">
        <f t="shared" si="133"/>
        <v/>
      </c>
      <c r="B840" s="383" t="str">
        <f t="shared" si="131"/>
        <v/>
      </c>
      <c r="C840" s="236"/>
      <c r="D840" s="282"/>
      <c r="E840" s="384" t="str">
        <f t="shared" si="134"/>
        <v/>
      </c>
      <c r="F840" s="388"/>
      <c r="G840" s="243"/>
      <c r="H840" s="244"/>
      <c r="I840" s="243"/>
      <c r="J840" s="244"/>
      <c r="K840" s="244"/>
      <c r="L840" s="244"/>
      <c r="M840" s="244"/>
      <c r="N840" s="290"/>
      <c r="O840" s="391" t="str">
        <f>IF(ISBLANK(L840),"",IF(OR(ISBLANK(VLOOKUP(L840&amp;"-"&amp;E840,'Np Quality'!A:M,6,FALSE)),ISERROR(VLOOKUP(L840&amp;"-"&amp;E840,'Np Quality'!A:M,6,FALSE))),"-",VLOOKUP(L840&amp;"-"&amp;E840,'Np Quality'!A:M,6,FALSE)))</f>
        <v/>
      </c>
      <c r="P840" s="391" t="str">
        <f>IF(ISBLANK(L840),"",IF(OR(ISBLANK(VLOOKUP(L840&amp;"-"&amp;E840,'Np Quality'!A:M,7,FALSE)),ISERROR(VLOOKUP(L840&amp;"-"&amp;E840,'Np Quality'!A:M,7,FALSE))),"-",VLOOKUP(L840&amp;"-"&amp;E840,'Np Quality'!A:M,7,FALSE)))</f>
        <v/>
      </c>
      <c r="Q840" s="391" t="str">
        <f>IF(ISBLANK(L840),"",IF(OR(ISBLANK(VLOOKUP(L840&amp;"-"&amp;E840,'Np Quality'!A:M,8,FALSE)),ISERROR(VLOOKUP(L840&amp;"-"&amp;E840,'Np Quality'!A:M,8,FALSE))),"-",VLOOKUP(L840&amp;"-"&amp;E840,'Np Quality'!A:M,8,FALSE)))</f>
        <v/>
      </c>
      <c r="R840" s="283" t="str">
        <f>IF(ISBLANK(L940),"",IF(OR(ISBLANK(VLOOKUP(L940&amp;"-"&amp;E940,'Np Quality'!A:M,9,FALSE)),ISERROR(VLOOKUP(L940&amp;"-"&amp;E940,'Np Quality'!A:M,9,FALSE))),"-",VLOOKUP(L940&amp;"-"&amp;E940,'Np Quality'!A:M,9,FALSE)))</f>
        <v/>
      </c>
      <c r="S840" s="394"/>
      <c r="T840" s="395" t="str">
        <f t="shared" ref="T840:T903" si="135">IF(ISNUMBER(B840),CHOOSE(B840,L840,L840&amp;","&amp;L841,L840&amp;","&amp;L841&amp;","&amp;L842,L840&amp;","&amp;L841&amp;","&amp;L842&amp;","&amp;L843),"")</f>
        <v/>
      </c>
      <c r="U840" s="395" t="str">
        <f t="shared" si="132"/>
        <v/>
      </c>
      <c r="V840" s="396"/>
      <c r="W840" s="282"/>
    </row>
    <row r="841" spans="1:23">
      <c r="A841" s="382" t="str">
        <f t="shared" si="133"/>
        <v/>
      </c>
      <c r="B841" s="383" t="str">
        <f t="shared" si="131"/>
        <v/>
      </c>
      <c r="C841" s="236"/>
      <c r="D841" s="282"/>
      <c r="E841" s="384" t="str">
        <f t="shared" si="134"/>
        <v/>
      </c>
      <c r="F841" s="388"/>
      <c r="G841" s="243"/>
      <c r="H841" s="244"/>
      <c r="I841" s="243"/>
      <c r="J841" s="244"/>
      <c r="K841" s="244"/>
      <c r="L841" s="244"/>
      <c r="M841" s="244"/>
      <c r="N841" s="290"/>
      <c r="O841" s="391" t="str">
        <f>IF(ISBLANK(L841),"",IF(OR(ISBLANK(VLOOKUP(L841&amp;"-"&amp;E841,'Np Quality'!A:M,6,FALSE)),ISERROR(VLOOKUP(L841&amp;"-"&amp;E841,'Np Quality'!A:M,6,FALSE))),"-",VLOOKUP(L841&amp;"-"&amp;E841,'Np Quality'!A:M,6,FALSE)))</f>
        <v/>
      </c>
      <c r="P841" s="391" t="str">
        <f>IF(ISBLANK(L841),"",IF(OR(ISBLANK(VLOOKUP(L841&amp;"-"&amp;E841,'Np Quality'!A:M,7,FALSE)),ISERROR(VLOOKUP(L841&amp;"-"&amp;E841,'Np Quality'!A:M,7,FALSE))),"-",VLOOKUP(L841&amp;"-"&amp;E841,'Np Quality'!A:M,7,FALSE)))</f>
        <v/>
      </c>
      <c r="Q841" s="391" t="str">
        <f>IF(ISBLANK(L841),"",IF(OR(ISBLANK(VLOOKUP(L841&amp;"-"&amp;E841,'Np Quality'!A:M,8,FALSE)),ISERROR(VLOOKUP(L841&amp;"-"&amp;E841,'Np Quality'!A:M,8,FALSE))),"-",VLOOKUP(L841&amp;"-"&amp;E841,'Np Quality'!A:M,8,FALSE)))</f>
        <v/>
      </c>
      <c r="R841" s="283" t="str">
        <f>IF(ISBLANK(L941),"",IF(OR(ISBLANK(VLOOKUP(L941&amp;"-"&amp;E941,'Np Quality'!A:M,9,FALSE)),ISERROR(VLOOKUP(L941&amp;"-"&amp;E941,'Np Quality'!A:M,9,FALSE))),"-",VLOOKUP(L941&amp;"-"&amp;E941,'Np Quality'!A:M,9,FALSE)))</f>
        <v/>
      </c>
      <c r="S841" s="394"/>
      <c r="T841" s="395" t="str">
        <f t="shared" si="135"/>
        <v/>
      </c>
      <c r="U841" s="395" t="str">
        <f t="shared" si="132"/>
        <v/>
      </c>
      <c r="V841" s="396"/>
      <c r="W841" s="282"/>
    </row>
    <row r="842" spans="1:23">
      <c r="A842" s="382" t="str">
        <f t="shared" si="133"/>
        <v/>
      </c>
      <c r="B842" s="383" t="str">
        <f t="shared" si="131"/>
        <v/>
      </c>
      <c r="C842" s="236"/>
      <c r="D842" s="282"/>
      <c r="E842" s="384" t="str">
        <f t="shared" si="134"/>
        <v/>
      </c>
      <c r="F842" s="388"/>
      <c r="G842" s="243"/>
      <c r="H842" s="244"/>
      <c r="I842" s="243"/>
      <c r="J842" s="244"/>
      <c r="K842" s="244"/>
      <c r="L842" s="244"/>
      <c r="M842" s="244"/>
      <c r="N842" s="290"/>
      <c r="O842" s="391" t="str">
        <f>IF(ISBLANK(L843),"",IF(OR(ISBLANK(VLOOKUP(L843&amp;"-"&amp;E843,'Np Quality'!A:M,6,FALSE)),ISERROR(VLOOKUP(L843&amp;"-"&amp;E843,'Np Quality'!A:M,6,FALSE))),"-",VLOOKUP(L843&amp;"-"&amp;E843,'Np Quality'!A:M,6,FALSE)))</f>
        <v/>
      </c>
      <c r="P842" s="391" t="str">
        <f>IF(ISBLANK(L842),"",IF(OR(ISBLANK(VLOOKUP(L842&amp;"-"&amp;E842,'Np Quality'!A:M,7,FALSE)),ISERROR(VLOOKUP(L842&amp;"-"&amp;E842,'Np Quality'!A:M,7,FALSE))),"-",VLOOKUP(L842&amp;"-"&amp;E842,'Np Quality'!A:M,7,FALSE)))</f>
        <v/>
      </c>
      <c r="Q842" s="391" t="str">
        <f>IF(ISBLANK(L842),"",IF(OR(ISBLANK(VLOOKUP(L842&amp;"-"&amp;E842,'Np Quality'!A:M,8,FALSE)),ISERROR(VLOOKUP(L842&amp;"-"&amp;E842,'Np Quality'!A:M,8,FALSE))),"-",VLOOKUP(L842&amp;"-"&amp;E842,'Np Quality'!A:M,8,FALSE)))</f>
        <v/>
      </c>
      <c r="R842" s="283" t="str">
        <f>IF(ISBLANK(L942),"",IF(OR(ISBLANK(VLOOKUP(L942&amp;"-"&amp;E942,'Np Quality'!A:M,9,FALSE)),ISERROR(VLOOKUP(L942&amp;"-"&amp;E942,'Np Quality'!A:M,9,FALSE))),"-",VLOOKUP(L942&amp;"-"&amp;E942,'Np Quality'!A:M,9,FALSE)))</f>
        <v/>
      </c>
      <c r="S842" s="394"/>
      <c r="T842" s="395" t="str">
        <f t="shared" si="135"/>
        <v/>
      </c>
      <c r="U842" s="395" t="str">
        <f t="shared" si="132"/>
        <v/>
      </c>
      <c r="V842" s="396"/>
      <c r="W842" s="282"/>
    </row>
    <row r="843" spans="1:23">
      <c r="A843" s="382" t="str">
        <f t="shared" si="133"/>
        <v/>
      </c>
      <c r="B843" s="383" t="str">
        <f t="shared" si="131"/>
        <v/>
      </c>
      <c r="C843" s="236"/>
      <c r="D843" s="282"/>
      <c r="E843" s="384" t="str">
        <f t="shared" si="134"/>
        <v/>
      </c>
      <c r="F843" s="388"/>
      <c r="G843" s="243"/>
      <c r="H843" s="244"/>
      <c r="I843" s="243"/>
      <c r="J843" s="244"/>
      <c r="K843" s="244"/>
      <c r="L843" s="244"/>
      <c r="M843" s="244"/>
      <c r="N843" s="290"/>
      <c r="O843" s="391" t="str">
        <f>IF(ISBLANK(L843),"",IF(OR(ISBLANK(VLOOKUP(L843&amp;"-"&amp;E843,'Np Quality'!A:M,6,FALSE)),ISERROR(VLOOKUP(L843&amp;"-"&amp;E843,'Np Quality'!A:M,6,FALSE))),"-",VLOOKUP(L843&amp;"-"&amp;E843,'Np Quality'!A:M,6,FALSE)))</f>
        <v/>
      </c>
      <c r="P843" s="391" t="str">
        <f>IF(ISBLANK(L844),"",IF(OR(ISBLANK(VLOOKUP(L844&amp;"-"&amp;E844,'Np Quality'!A:M,7,FALSE)),ISERROR(VLOOKUP(L844&amp;"-"&amp;E844,'Np Quality'!A:M,7,FALSE))),"-",VLOOKUP(L844&amp;"-"&amp;E844,'Np Quality'!A:M,7,FALSE)))</f>
        <v/>
      </c>
      <c r="Q843" s="391" t="str">
        <f>IF(ISBLANK(L843),"",IF(OR(ISBLANK(VLOOKUP(L843&amp;"-"&amp;E843,'Np Quality'!A:M,8,FALSE)),ISERROR(VLOOKUP(L843&amp;"-"&amp;E843,'Np Quality'!A:M,8,FALSE))),"-",VLOOKUP(L843&amp;"-"&amp;E843,'Np Quality'!A:M,8,FALSE)))</f>
        <v/>
      </c>
      <c r="R843" s="283" t="str">
        <f>IF(ISBLANK(L943),"",IF(OR(ISBLANK(VLOOKUP(L943&amp;"-"&amp;E943,'Np Quality'!A:M,9,FALSE)),ISERROR(VLOOKUP(L943&amp;"-"&amp;E943,'Np Quality'!A:M,9,FALSE))),"-",VLOOKUP(L943&amp;"-"&amp;E943,'Np Quality'!A:M,9,FALSE)))</f>
        <v/>
      </c>
      <c r="S843" s="394"/>
      <c r="T843" s="395" t="str">
        <f t="shared" si="135"/>
        <v/>
      </c>
      <c r="U843" s="395" t="str">
        <f t="shared" si="132"/>
        <v/>
      </c>
      <c r="V843" s="396"/>
      <c r="W843" s="282"/>
    </row>
    <row r="844" spans="1:23">
      <c r="A844" s="382" t="str">
        <f t="shared" si="133"/>
        <v/>
      </c>
      <c r="B844" s="383" t="str">
        <f t="shared" si="131"/>
        <v/>
      </c>
      <c r="C844" s="236"/>
      <c r="D844" s="282"/>
      <c r="E844" s="384" t="str">
        <f t="shared" si="134"/>
        <v/>
      </c>
      <c r="F844" s="388"/>
      <c r="G844" s="243"/>
      <c r="H844" s="244"/>
      <c r="I844" s="243"/>
      <c r="J844" s="244"/>
      <c r="K844" s="244"/>
      <c r="L844" s="244"/>
      <c r="M844" s="244"/>
      <c r="N844" s="290"/>
      <c r="O844" s="391" t="str">
        <f>IF(ISBLANK(L844),"",IF(OR(ISBLANK(VLOOKUP(L844&amp;"-"&amp;E844,'Np Quality'!A:M,6,FALSE)),ISERROR(VLOOKUP(L844&amp;"-"&amp;E844,'Np Quality'!A:M,6,FALSE))),"-",VLOOKUP(L844&amp;"-"&amp;E844,'Np Quality'!A:M,6,FALSE)))</f>
        <v/>
      </c>
      <c r="P844" s="391" t="str">
        <f>IF(ISBLANK(L844),"",IF(OR(ISBLANK(VLOOKUP(L844&amp;"-"&amp;E844,'Np Quality'!A:M,7,FALSE)),ISERROR(VLOOKUP(L844&amp;"-"&amp;E844,'Np Quality'!A:M,7,FALSE))),"-",VLOOKUP(L844&amp;"-"&amp;E844,'Np Quality'!A:M,7,FALSE)))</f>
        <v/>
      </c>
      <c r="Q844" s="391" t="str">
        <f>IF(ISBLANK(L845),"",IF(OR(ISBLANK(VLOOKUP(L845&amp;"-"&amp;E845,'Np Quality'!A:M,8,FALSE)),ISERROR(VLOOKUP(L845&amp;"-"&amp;E845,'Np Quality'!A:M,8,FALSE))),"-",VLOOKUP(L845&amp;"-"&amp;E845,'Np Quality'!A:M,8,FALSE)))</f>
        <v/>
      </c>
      <c r="R844" s="283" t="str">
        <f>IF(ISBLANK(L944),"",IF(OR(ISBLANK(VLOOKUP(L944&amp;"-"&amp;E944,'Np Quality'!A:M,9,FALSE)),ISERROR(VLOOKUP(L944&amp;"-"&amp;E944,'Np Quality'!A:M,9,FALSE))),"-",VLOOKUP(L944&amp;"-"&amp;E944,'Np Quality'!A:M,9,FALSE)))</f>
        <v/>
      </c>
      <c r="S844" s="394"/>
      <c r="T844" s="395" t="str">
        <f t="shared" si="135"/>
        <v/>
      </c>
      <c r="U844" s="395" t="str">
        <f t="shared" si="132"/>
        <v/>
      </c>
      <c r="V844" s="396"/>
      <c r="W844" s="282"/>
    </row>
    <row r="845" spans="1:23">
      <c r="A845" s="382" t="str">
        <f t="shared" si="133"/>
        <v/>
      </c>
      <c r="B845" s="383" t="str">
        <f t="shared" ref="B845:B908" si="136">IF(AND(A845&lt;&gt;A844,A845&lt;&gt;""),COUNTIF(A:A,A845),"")</f>
        <v/>
      </c>
      <c r="C845" s="236"/>
      <c r="D845" s="282"/>
      <c r="E845" s="384" t="str">
        <f t="shared" si="134"/>
        <v/>
      </c>
      <c r="F845" s="388"/>
      <c r="G845" s="243"/>
      <c r="H845" s="244"/>
      <c r="I845" s="243"/>
      <c r="J845" s="244"/>
      <c r="K845" s="244"/>
      <c r="L845" s="244"/>
      <c r="M845" s="244"/>
      <c r="N845" s="290"/>
      <c r="O845" s="391" t="str">
        <f>IF(ISBLANK(L845),"",IF(OR(ISBLANK(VLOOKUP(L845&amp;"-"&amp;E845,'Np Quality'!A:M,6,FALSE)),ISERROR(VLOOKUP(L845&amp;"-"&amp;E845,'Np Quality'!A:M,6,FALSE))),"-",VLOOKUP(L845&amp;"-"&amp;E845,'Np Quality'!A:M,6,FALSE)))</f>
        <v/>
      </c>
      <c r="P845" s="391" t="str">
        <f>IF(ISBLANK(L845),"",IF(OR(ISBLANK(VLOOKUP(L845&amp;"-"&amp;E845,'Np Quality'!A:M,7,FALSE)),ISERROR(VLOOKUP(L845&amp;"-"&amp;E845,'Np Quality'!A:M,7,FALSE))),"-",VLOOKUP(L845&amp;"-"&amp;E845,'Np Quality'!A:M,7,FALSE)))</f>
        <v/>
      </c>
      <c r="Q845" s="391" t="str">
        <f>IF(ISBLANK(L845),"",IF(OR(ISBLANK(VLOOKUP(L845&amp;"-"&amp;E845,'Np Quality'!A:M,8,FALSE)),ISERROR(VLOOKUP(L845&amp;"-"&amp;E845,'Np Quality'!A:M,8,FALSE))),"-",VLOOKUP(L845&amp;"-"&amp;E845,'Np Quality'!A:M,8,FALSE)))</f>
        <v/>
      </c>
      <c r="R845" s="283" t="str">
        <f>IF(ISBLANK(L946),"",IF(OR(ISBLANK(VLOOKUP(L946&amp;"-"&amp;E946,'Np Quality'!A:M,9,FALSE)),ISERROR(VLOOKUP(L946&amp;"-"&amp;E946,'Np Quality'!A:M,9,FALSE))),"-",VLOOKUP(L946&amp;"-"&amp;E946,'Np Quality'!A:M,9,FALSE)))</f>
        <v/>
      </c>
      <c r="S845" s="394"/>
      <c r="T845" s="395" t="str">
        <f t="shared" si="135"/>
        <v/>
      </c>
      <c r="U845" s="395" t="str">
        <f t="shared" si="132"/>
        <v/>
      </c>
      <c r="V845" s="396"/>
      <c r="W845" s="282"/>
    </row>
    <row r="846" spans="1:23">
      <c r="A846" s="382" t="str">
        <f t="shared" si="133"/>
        <v/>
      </c>
      <c r="B846" s="383" t="str">
        <f t="shared" si="136"/>
        <v/>
      </c>
      <c r="C846" s="236"/>
      <c r="D846" s="282"/>
      <c r="E846" s="384" t="str">
        <f t="shared" si="134"/>
        <v/>
      </c>
      <c r="F846" s="388"/>
      <c r="G846" s="243"/>
      <c r="H846" s="244"/>
      <c r="I846" s="243"/>
      <c r="J846" s="244"/>
      <c r="K846" s="244"/>
      <c r="L846" s="244"/>
      <c r="M846" s="244"/>
      <c r="N846" s="290"/>
      <c r="O846" s="391" t="str">
        <f>IF(ISBLANK(L846),"",IF(OR(ISBLANK(VLOOKUP(L846&amp;"-"&amp;E846,'Np Quality'!A:M,6,FALSE)),ISERROR(VLOOKUP(L846&amp;"-"&amp;E846,'Np Quality'!A:M,6,FALSE))),"-",VLOOKUP(L846&amp;"-"&amp;E846,'Np Quality'!A:M,6,FALSE)))</f>
        <v/>
      </c>
      <c r="P846" s="391" t="str">
        <f>IF(ISBLANK(L846),"",IF(OR(ISBLANK(VLOOKUP(L846&amp;"-"&amp;E846,'Np Quality'!A:M,7,FALSE)),ISERROR(VLOOKUP(L846&amp;"-"&amp;E846,'Np Quality'!A:M,7,FALSE))),"-",VLOOKUP(L846&amp;"-"&amp;E846,'Np Quality'!A:M,7,FALSE)))</f>
        <v/>
      </c>
      <c r="Q846" s="391" t="str">
        <f>IF(ISBLANK(L846),"",IF(OR(ISBLANK(VLOOKUP(L846&amp;"-"&amp;E846,'Np Quality'!A:M,8,FALSE)),ISERROR(VLOOKUP(L846&amp;"-"&amp;E846,'Np Quality'!A:M,8,FALSE))),"-",VLOOKUP(L846&amp;"-"&amp;E846,'Np Quality'!A:M,8,FALSE)))</f>
        <v/>
      </c>
      <c r="R846" s="283" t="str">
        <f>IF(ISBLANK(L946),"",IF(OR(ISBLANK(VLOOKUP(L946&amp;"-"&amp;E946,'Np Quality'!A:M,9,FALSE)),ISERROR(VLOOKUP(L946&amp;"-"&amp;E946,'Np Quality'!A:M,9,FALSE))),"-",VLOOKUP(L946&amp;"-"&amp;E946,'Np Quality'!A:M,9,FALSE)))</f>
        <v/>
      </c>
      <c r="S846" s="394"/>
      <c r="T846" s="395" t="str">
        <f t="shared" si="135"/>
        <v/>
      </c>
      <c r="U846" s="395" t="str">
        <f t="shared" si="132"/>
        <v/>
      </c>
      <c r="V846" s="396"/>
      <c r="W846" s="282"/>
    </row>
    <row r="847" spans="1:23">
      <c r="A847" s="382" t="str">
        <f t="shared" si="133"/>
        <v/>
      </c>
      <c r="B847" s="383" t="str">
        <f t="shared" si="136"/>
        <v/>
      </c>
      <c r="C847" s="236"/>
      <c r="D847" s="282"/>
      <c r="E847" s="384" t="str">
        <f t="shared" si="134"/>
        <v/>
      </c>
      <c r="F847" s="388"/>
      <c r="G847" s="243"/>
      <c r="H847" s="244"/>
      <c r="I847" s="243"/>
      <c r="J847" s="244"/>
      <c r="K847" s="244"/>
      <c r="L847" s="244"/>
      <c r="M847" s="244"/>
      <c r="N847" s="290"/>
      <c r="O847" s="391" t="str">
        <f>IF(ISBLANK(L857),"",IF(OR(ISBLANK(VLOOKUP(L857&amp;"-"&amp;E857,'Np Quality'!A:M,6,FALSE)),ISERROR(VLOOKUP(L857&amp;"-"&amp;E857,'Np Quality'!A:M,6,FALSE))),"-",VLOOKUP(L857&amp;"-"&amp;E857,'Np Quality'!A:M,6,FALSE)))</f>
        <v/>
      </c>
      <c r="P847" s="391" t="str">
        <f>IF(ISBLANK(L847),"",IF(OR(ISBLANK(VLOOKUP(L847&amp;"-"&amp;E847,'Np Quality'!A:M,7,FALSE)),ISERROR(VLOOKUP(L847&amp;"-"&amp;E847,'Np Quality'!A:M,7,FALSE))),"-",VLOOKUP(L847&amp;"-"&amp;E847,'Np Quality'!A:M,7,FALSE)))</f>
        <v/>
      </c>
      <c r="Q847" s="391" t="str">
        <f>IF(ISBLANK(L847),"",IF(OR(ISBLANK(VLOOKUP(L847&amp;"-"&amp;E847,'Np Quality'!A:M,8,FALSE)),ISERROR(VLOOKUP(L847&amp;"-"&amp;E847,'Np Quality'!A:M,8,FALSE))),"-",VLOOKUP(L847&amp;"-"&amp;E847,'Np Quality'!A:M,8,FALSE)))</f>
        <v/>
      </c>
      <c r="R847" s="283" t="str">
        <f>IF(ISBLANK(L947),"",IF(OR(ISBLANK(VLOOKUP(L947&amp;"-"&amp;E947,'Np Quality'!A:M,9,FALSE)),ISERROR(VLOOKUP(L947&amp;"-"&amp;E947,'Np Quality'!A:M,9,FALSE))),"-",VLOOKUP(L947&amp;"-"&amp;E947,'Np Quality'!A:M,9,FALSE)))</f>
        <v/>
      </c>
      <c r="S847" s="394"/>
      <c r="T847" s="395" t="str">
        <f t="shared" si="135"/>
        <v/>
      </c>
      <c r="U847" s="395" t="str">
        <f t="shared" si="132"/>
        <v/>
      </c>
      <c r="V847" s="396"/>
      <c r="W847" s="282"/>
    </row>
    <row r="848" spans="1:23">
      <c r="A848" s="382" t="str">
        <f t="shared" si="133"/>
        <v/>
      </c>
      <c r="B848" s="383" t="str">
        <f t="shared" si="136"/>
        <v/>
      </c>
      <c r="C848" s="236"/>
      <c r="D848" s="282"/>
      <c r="E848" s="384" t="str">
        <f t="shared" si="134"/>
        <v/>
      </c>
      <c r="F848" s="388"/>
      <c r="G848" s="243"/>
      <c r="H848" s="244"/>
      <c r="I848" s="243"/>
      <c r="J848" s="244"/>
      <c r="K848" s="244"/>
      <c r="L848" s="244"/>
      <c r="M848" s="244"/>
      <c r="N848" s="290"/>
      <c r="O848" s="391" t="str">
        <f>IF(ISBLANK(L858),"",IF(OR(ISBLANK(VLOOKUP(L858&amp;"-"&amp;E858,'Np Quality'!A:M,6,FALSE)),ISERROR(VLOOKUP(L858&amp;"-"&amp;E858,'Np Quality'!A:M,6,FALSE))),"-",VLOOKUP(L858&amp;"-"&amp;E858,'Np Quality'!A:M,6,FALSE)))</f>
        <v/>
      </c>
      <c r="P848" s="391" t="str">
        <f>IF(ISBLANK(L848),"",IF(OR(ISBLANK(VLOOKUP(L848&amp;"-"&amp;E848,'Np Quality'!A:M,7,FALSE)),ISERROR(VLOOKUP(L848&amp;"-"&amp;E848,'Np Quality'!A:M,7,FALSE))),"-",VLOOKUP(L848&amp;"-"&amp;E848,'Np Quality'!A:M,7,FALSE)))</f>
        <v/>
      </c>
      <c r="Q848" s="391" t="str">
        <f>IF(ISBLANK(L848),"",IF(OR(ISBLANK(VLOOKUP(L848&amp;"-"&amp;E848,'Np Quality'!A:M,8,FALSE)),ISERROR(VLOOKUP(L848&amp;"-"&amp;E848,'Np Quality'!A:M,8,FALSE))),"-",VLOOKUP(L848&amp;"-"&amp;E848,'Np Quality'!A:M,8,FALSE)))</f>
        <v/>
      </c>
      <c r="R848" s="283" t="str">
        <f>IF(ISBLANK(L948),"",IF(OR(ISBLANK(VLOOKUP(L948&amp;"-"&amp;E948,'Np Quality'!A:M,9,FALSE)),ISERROR(VLOOKUP(L948&amp;"-"&amp;E948,'Np Quality'!A:M,9,FALSE))),"-",VLOOKUP(L948&amp;"-"&amp;E948,'Np Quality'!A:M,9,FALSE)))</f>
        <v/>
      </c>
      <c r="S848" s="394"/>
      <c r="T848" s="395" t="str">
        <f t="shared" si="135"/>
        <v/>
      </c>
      <c r="U848" s="395" t="str">
        <f t="shared" si="132"/>
        <v/>
      </c>
      <c r="V848" s="396"/>
      <c r="W848" s="282"/>
    </row>
    <row r="849" spans="1:23">
      <c r="A849" s="382" t="str">
        <f t="shared" si="133"/>
        <v/>
      </c>
      <c r="B849" s="383" t="str">
        <f t="shared" si="136"/>
        <v/>
      </c>
      <c r="C849" s="236"/>
      <c r="D849" s="282"/>
      <c r="E849" s="384" t="str">
        <f t="shared" si="134"/>
        <v/>
      </c>
      <c r="F849" s="388"/>
      <c r="G849" s="243"/>
      <c r="H849" s="244"/>
      <c r="I849" s="243"/>
      <c r="J849" s="244"/>
      <c r="K849" s="244"/>
      <c r="L849" s="244"/>
      <c r="M849" s="244"/>
      <c r="N849" s="290"/>
      <c r="O849" s="391" t="str">
        <f>IF(ISBLANK(L859),"",IF(OR(ISBLANK(VLOOKUP(L859&amp;"-"&amp;E859,'Np Quality'!A:M,6,FALSE)),ISERROR(VLOOKUP(L859&amp;"-"&amp;E859,'Np Quality'!A:M,6,FALSE))),"-",VLOOKUP(L859&amp;"-"&amp;E859,'Np Quality'!A:M,6,FALSE)))</f>
        <v/>
      </c>
      <c r="P849" s="391" t="str">
        <f>IF(ISBLANK(L849),"",IF(OR(ISBLANK(VLOOKUP(L849&amp;"-"&amp;E849,'Np Quality'!A:M,7,FALSE)),ISERROR(VLOOKUP(L849&amp;"-"&amp;E849,'Np Quality'!A:M,7,FALSE))),"-",VLOOKUP(L849&amp;"-"&amp;E849,'Np Quality'!A:M,7,FALSE)))</f>
        <v/>
      </c>
      <c r="Q849" s="391" t="str">
        <f>IF(ISBLANK(L849),"",IF(OR(ISBLANK(VLOOKUP(L849&amp;"-"&amp;E849,'Np Quality'!A:M,8,FALSE)),ISERROR(VLOOKUP(L849&amp;"-"&amp;E849,'Np Quality'!A:M,8,FALSE))),"-",VLOOKUP(L849&amp;"-"&amp;E849,'Np Quality'!A:M,8,FALSE)))</f>
        <v/>
      </c>
      <c r="R849" s="283" t="str">
        <f>IF(ISBLANK(L949),"",IF(OR(ISBLANK(VLOOKUP(L949&amp;"-"&amp;E949,'Np Quality'!A:M,9,FALSE)),ISERROR(VLOOKUP(L949&amp;"-"&amp;E949,'Np Quality'!A:M,9,FALSE))),"-",VLOOKUP(L949&amp;"-"&amp;E949,'Np Quality'!A:M,9,FALSE)))</f>
        <v/>
      </c>
      <c r="S849" s="394"/>
      <c r="T849" s="395" t="str">
        <f t="shared" si="135"/>
        <v/>
      </c>
      <c r="U849" s="395" t="str">
        <f t="shared" si="132"/>
        <v/>
      </c>
      <c r="V849" s="396"/>
      <c r="W849" s="282"/>
    </row>
    <row r="850" spans="1:23">
      <c r="A850" s="382" t="str">
        <f t="shared" si="133"/>
        <v/>
      </c>
      <c r="B850" s="383" t="str">
        <f t="shared" si="136"/>
        <v/>
      </c>
      <c r="C850" s="236"/>
      <c r="D850" s="282"/>
      <c r="E850" s="384" t="str">
        <f t="shared" si="134"/>
        <v/>
      </c>
      <c r="F850" s="388"/>
      <c r="G850" s="243"/>
      <c r="H850" s="244"/>
      <c r="I850" s="243"/>
      <c r="J850" s="244"/>
      <c r="K850" s="244"/>
      <c r="L850" s="244"/>
      <c r="M850" s="244"/>
      <c r="N850" s="290"/>
      <c r="O850" s="391" t="str">
        <f>IF(ISBLANK(L860),"",IF(OR(ISBLANK(VLOOKUP(L860&amp;"-"&amp;E860,'Np Quality'!A:M,6,FALSE)),ISERROR(VLOOKUP(L860&amp;"-"&amp;E860,'Np Quality'!A:M,6,FALSE))),"-",VLOOKUP(L860&amp;"-"&amp;E860,'Np Quality'!A:M,6,FALSE)))</f>
        <v/>
      </c>
      <c r="P850" s="391" t="str">
        <f>IF(ISBLANK(L850),"",IF(OR(ISBLANK(VLOOKUP(L850&amp;"-"&amp;E850,'Np Quality'!A:M,7,FALSE)),ISERROR(VLOOKUP(L850&amp;"-"&amp;E850,'Np Quality'!A:M,7,FALSE))),"-",VLOOKUP(L850&amp;"-"&amp;E850,'Np Quality'!A:M,7,FALSE)))</f>
        <v/>
      </c>
      <c r="Q850" s="391" t="str">
        <f>IF(ISBLANK(L850),"",IF(OR(ISBLANK(VLOOKUP(L850&amp;"-"&amp;E850,'Np Quality'!A:M,8,FALSE)),ISERROR(VLOOKUP(L850&amp;"-"&amp;E850,'Np Quality'!A:M,8,FALSE))),"-",VLOOKUP(L850&amp;"-"&amp;E850,'Np Quality'!A:M,8,FALSE)))</f>
        <v/>
      </c>
      <c r="R850" s="283" t="str">
        <f>IF(ISBLANK(L950),"",IF(OR(ISBLANK(VLOOKUP(L950&amp;"-"&amp;E950,'Np Quality'!A:M,9,FALSE)),ISERROR(VLOOKUP(L950&amp;"-"&amp;E950,'Np Quality'!A:M,9,FALSE))),"-",VLOOKUP(L950&amp;"-"&amp;E950,'Np Quality'!A:M,9,FALSE)))</f>
        <v/>
      </c>
      <c r="S850" s="394"/>
      <c r="T850" s="395" t="str">
        <f t="shared" si="135"/>
        <v/>
      </c>
      <c r="U850" s="395" t="str">
        <f t="shared" si="132"/>
        <v/>
      </c>
      <c r="V850" s="396"/>
      <c r="W850" s="282"/>
    </row>
    <row r="851" spans="1:23">
      <c r="A851" s="382" t="str">
        <f t="shared" si="133"/>
        <v/>
      </c>
      <c r="B851" s="383" t="str">
        <f t="shared" si="136"/>
        <v/>
      </c>
      <c r="C851" s="236"/>
      <c r="D851" s="282"/>
      <c r="E851" s="384" t="str">
        <f t="shared" si="134"/>
        <v/>
      </c>
      <c r="F851" s="388"/>
      <c r="G851" s="243"/>
      <c r="H851" s="244"/>
      <c r="I851" s="243"/>
      <c r="J851" s="244"/>
      <c r="K851" s="244"/>
      <c r="L851" s="244"/>
      <c r="M851" s="244"/>
      <c r="N851" s="290"/>
      <c r="O851" s="391" t="str">
        <f>IF(ISBLANK(L861),"",IF(OR(ISBLANK(VLOOKUP(L861&amp;"-"&amp;E861,'Np Quality'!A:M,6,FALSE)),ISERROR(VLOOKUP(L861&amp;"-"&amp;E861,'Np Quality'!A:M,6,FALSE))),"-",VLOOKUP(L861&amp;"-"&amp;E861,'Np Quality'!A:M,6,FALSE)))</f>
        <v/>
      </c>
      <c r="P851" s="391" t="str">
        <f>IF(ISBLANK(L851),"",IF(OR(ISBLANK(VLOOKUP(L851&amp;"-"&amp;E851,'Np Quality'!A:M,7,FALSE)),ISERROR(VLOOKUP(L851&amp;"-"&amp;E851,'Np Quality'!A:M,7,FALSE))),"-",VLOOKUP(L851&amp;"-"&amp;E851,'Np Quality'!A:M,7,FALSE)))</f>
        <v/>
      </c>
      <c r="Q851" s="391" t="str">
        <f>IF(ISBLANK(L851),"",IF(OR(ISBLANK(VLOOKUP(L851&amp;"-"&amp;E851,'Np Quality'!A:M,8,FALSE)),ISERROR(VLOOKUP(L851&amp;"-"&amp;E851,'Np Quality'!A:M,8,FALSE))),"-",VLOOKUP(L851&amp;"-"&amp;E851,'Np Quality'!A:M,8,FALSE)))</f>
        <v/>
      </c>
      <c r="R851" s="283" t="str">
        <f>IF(ISBLANK(L951),"",IF(OR(ISBLANK(VLOOKUP(L951&amp;"-"&amp;E951,'Np Quality'!A:M,9,FALSE)),ISERROR(VLOOKUP(L951&amp;"-"&amp;E951,'Np Quality'!A:M,9,FALSE))),"-",VLOOKUP(L951&amp;"-"&amp;E951,'Np Quality'!A:M,9,FALSE)))</f>
        <v/>
      </c>
      <c r="S851" s="394"/>
      <c r="T851" s="395" t="str">
        <f t="shared" si="135"/>
        <v/>
      </c>
      <c r="U851" s="395" t="str">
        <f t="shared" si="132"/>
        <v/>
      </c>
      <c r="V851" s="396"/>
      <c r="W851" s="282"/>
    </row>
    <row r="852" spans="1:23">
      <c r="A852" s="382" t="str">
        <f t="shared" si="133"/>
        <v/>
      </c>
      <c r="B852" s="383" t="str">
        <f t="shared" si="136"/>
        <v/>
      </c>
      <c r="C852" s="236"/>
      <c r="D852" s="282"/>
      <c r="E852" s="384" t="str">
        <f t="shared" si="134"/>
        <v/>
      </c>
      <c r="F852" s="388"/>
      <c r="G852" s="243"/>
      <c r="H852" s="244"/>
      <c r="I852" s="243"/>
      <c r="J852" s="244"/>
      <c r="K852" s="244"/>
      <c r="L852" s="244"/>
      <c r="M852" s="244"/>
      <c r="N852" s="290"/>
      <c r="O852" s="391" t="str">
        <f>IF(ISBLANK(L863),"",IF(OR(ISBLANK(VLOOKUP(L863&amp;"-"&amp;E863,'Np Quality'!A:M,6,FALSE)),ISERROR(VLOOKUP(L863&amp;"-"&amp;E863,'Np Quality'!A:M,6,FALSE))),"-",VLOOKUP(L863&amp;"-"&amp;E863,'Np Quality'!A:M,6,FALSE)))</f>
        <v/>
      </c>
      <c r="P852" s="391" t="str">
        <f>IF(ISBLANK(L852),"",IF(OR(ISBLANK(VLOOKUP(L852&amp;"-"&amp;E852,'Np Quality'!A:M,7,FALSE)),ISERROR(VLOOKUP(L852&amp;"-"&amp;E852,'Np Quality'!A:M,7,FALSE))),"-",VLOOKUP(L852&amp;"-"&amp;E852,'Np Quality'!A:M,7,FALSE)))</f>
        <v/>
      </c>
      <c r="Q852" s="391" t="str">
        <f>IF(ISBLANK(L852),"",IF(OR(ISBLANK(VLOOKUP(L852&amp;"-"&amp;E852,'Np Quality'!A:M,8,FALSE)),ISERROR(VLOOKUP(L852&amp;"-"&amp;E852,'Np Quality'!A:M,8,FALSE))),"-",VLOOKUP(L852&amp;"-"&amp;E852,'Np Quality'!A:M,8,FALSE)))</f>
        <v/>
      </c>
      <c r="R852" s="283" t="str">
        <f>IF(ISBLANK(L952),"",IF(OR(ISBLANK(VLOOKUP(L952&amp;"-"&amp;E952,'Np Quality'!A:M,9,FALSE)),ISERROR(VLOOKUP(L952&amp;"-"&amp;E952,'Np Quality'!A:M,9,FALSE))),"-",VLOOKUP(L952&amp;"-"&amp;E952,'Np Quality'!A:M,9,FALSE)))</f>
        <v/>
      </c>
      <c r="S852" s="394"/>
      <c r="T852" s="395" t="str">
        <f t="shared" si="135"/>
        <v/>
      </c>
      <c r="U852" s="395" t="str">
        <f t="shared" si="132"/>
        <v/>
      </c>
      <c r="V852" s="396"/>
      <c r="W852" s="282"/>
    </row>
    <row r="853" spans="1:23">
      <c r="A853" s="382" t="str">
        <f t="shared" si="133"/>
        <v/>
      </c>
      <c r="B853" s="383" t="str">
        <f t="shared" si="136"/>
        <v/>
      </c>
      <c r="C853" s="236"/>
      <c r="D853" s="282"/>
      <c r="E853" s="384" t="str">
        <f t="shared" si="134"/>
        <v/>
      </c>
      <c r="F853" s="388"/>
      <c r="G853" s="243"/>
      <c r="H853" s="244"/>
      <c r="I853" s="243"/>
      <c r="J853" s="244"/>
      <c r="K853" s="244"/>
      <c r="L853" s="244"/>
      <c r="M853" s="244"/>
      <c r="N853" s="290"/>
      <c r="O853" s="391" t="str">
        <f>IF(ISBLANK(L863),"",IF(OR(ISBLANK(VLOOKUP(L863&amp;"-"&amp;E863,'Np Quality'!A:M,6,FALSE)),ISERROR(VLOOKUP(L863&amp;"-"&amp;E863,'Np Quality'!A:M,6,FALSE))),"-",VLOOKUP(L863&amp;"-"&amp;E863,'Np Quality'!A:M,6,FALSE)))</f>
        <v/>
      </c>
      <c r="P853" s="391" t="str">
        <f>IF(ISBLANK(L854),"",IF(OR(ISBLANK(VLOOKUP(L854&amp;"-"&amp;E854,'Np Quality'!A:M,7,FALSE)),ISERROR(VLOOKUP(L854&amp;"-"&amp;E854,'Np Quality'!A:M,7,FALSE))),"-",VLOOKUP(L854&amp;"-"&amp;E854,'Np Quality'!A:M,7,FALSE)))</f>
        <v/>
      </c>
      <c r="Q853" s="391" t="str">
        <f>IF(ISBLANK(L853),"",IF(OR(ISBLANK(VLOOKUP(L853&amp;"-"&amp;E853,'Np Quality'!A:M,8,FALSE)),ISERROR(VLOOKUP(L853&amp;"-"&amp;E853,'Np Quality'!A:M,8,FALSE))),"-",VLOOKUP(L853&amp;"-"&amp;E853,'Np Quality'!A:M,8,FALSE)))</f>
        <v/>
      </c>
      <c r="R853" s="283" t="str">
        <f>IF(ISBLANK(L953),"",IF(OR(ISBLANK(VLOOKUP(L953&amp;"-"&amp;E953,'Np Quality'!A:M,9,FALSE)),ISERROR(VLOOKUP(L953&amp;"-"&amp;E953,'Np Quality'!A:M,9,FALSE))),"-",VLOOKUP(L953&amp;"-"&amp;E953,'Np Quality'!A:M,9,FALSE)))</f>
        <v/>
      </c>
      <c r="S853" s="394"/>
      <c r="T853" s="395" t="str">
        <f t="shared" si="135"/>
        <v/>
      </c>
      <c r="U853" s="395" t="str">
        <f t="shared" si="132"/>
        <v/>
      </c>
      <c r="V853" s="396"/>
      <c r="W853" s="282"/>
    </row>
    <row r="854" spans="1:23">
      <c r="A854" s="382" t="str">
        <f t="shared" si="133"/>
        <v/>
      </c>
      <c r="B854" s="383" t="str">
        <f t="shared" si="136"/>
        <v/>
      </c>
      <c r="C854" s="236"/>
      <c r="D854" s="282"/>
      <c r="E854" s="384" t="str">
        <f t="shared" si="134"/>
        <v/>
      </c>
      <c r="F854" s="388"/>
      <c r="G854" s="243"/>
      <c r="H854" s="244"/>
      <c r="I854" s="243"/>
      <c r="J854" s="244"/>
      <c r="K854" s="244"/>
      <c r="L854" s="244"/>
      <c r="M854" s="244"/>
      <c r="N854" s="290"/>
      <c r="O854" s="391" t="str">
        <f>IF(ISBLANK(L864),"",IF(OR(ISBLANK(VLOOKUP(L864&amp;"-"&amp;E864,'Np Quality'!A:M,6,FALSE)),ISERROR(VLOOKUP(L864&amp;"-"&amp;E864,'Np Quality'!A:M,6,FALSE))),"-",VLOOKUP(L864&amp;"-"&amp;E864,'Np Quality'!A:M,6,FALSE)))</f>
        <v/>
      </c>
      <c r="P854" s="391" t="str">
        <f>IF(ISBLANK(L854),"",IF(OR(ISBLANK(VLOOKUP(L854&amp;"-"&amp;E854,'Np Quality'!A:M,7,FALSE)),ISERROR(VLOOKUP(L854&amp;"-"&amp;E854,'Np Quality'!A:M,7,FALSE))),"-",VLOOKUP(L854&amp;"-"&amp;E854,'Np Quality'!A:M,7,FALSE)))</f>
        <v/>
      </c>
      <c r="Q854" s="391" t="str">
        <f>IF(ISBLANK(L855),"",IF(OR(ISBLANK(VLOOKUP(L855&amp;"-"&amp;E855,'Np Quality'!A:M,8,FALSE)),ISERROR(VLOOKUP(L855&amp;"-"&amp;E855,'Np Quality'!A:M,8,FALSE))),"-",VLOOKUP(L855&amp;"-"&amp;E855,'Np Quality'!A:M,8,FALSE)))</f>
        <v/>
      </c>
      <c r="R854" s="283" t="str">
        <f>IF(ISBLANK(L954),"",IF(OR(ISBLANK(VLOOKUP(L954&amp;"-"&amp;E954,'Np Quality'!A:M,9,FALSE)),ISERROR(VLOOKUP(L954&amp;"-"&amp;E954,'Np Quality'!A:M,9,FALSE))),"-",VLOOKUP(L954&amp;"-"&amp;E954,'Np Quality'!A:M,9,FALSE)))</f>
        <v/>
      </c>
      <c r="S854" s="394"/>
      <c r="T854" s="395" t="str">
        <f t="shared" si="135"/>
        <v/>
      </c>
      <c r="U854" s="395" t="str">
        <f t="shared" si="132"/>
        <v/>
      </c>
      <c r="V854" s="396"/>
      <c r="W854" s="282"/>
    </row>
    <row r="855" spans="1:23">
      <c r="A855" s="382" t="str">
        <f t="shared" si="133"/>
        <v/>
      </c>
      <c r="B855" s="383" t="str">
        <f t="shared" si="136"/>
        <v/>
      </c>
      <c r="C855" s="236"/>
      <c r="D855" s="282"/>
      <c r="E855" s="384" t="str">
        <f t="shared" si="134"/>
        <v/>
      </c>
      <c r="F855" s="388"/>
      <c r="G855" s="243"/>
      <c r="H855" s="244"/>
      <c r="I855" s="243"/>
      <c r="J855" s="244"/>
      <c r="K855" s="244"/>
      <c r="L855" s="244"/>
      <c r="M855" s="244"/>
      <c r="N855" s="290"/>
      <c r="O855" s="391" t="str">
        <f>IF(ISBLANK(L865),"",IF(OR(ISBLANK(VLOOKUP(L865&amp;"-"&amp;E865,'Np Quality'!A:M,6,FALSE)),ISERROR(VLOOKUP(L865&amp;"-"&amp;E865,'Np Quality'!A:M,6,FALSE))),"-",VLOOKUP(L865&amp;"-"&amp;E865,'Np Quality'!A:M,6,FALSE)))</f>
        <v/>
      </c>
      <c r="P855" s="391" t="str">
        <f>IF(ISBLANK(L855),"",IF(OR(ISBLANK(VLOOKUP(L855&amp;"-"&amp;E855,'Np Quality'!A:M,7,FALSE)),ISERROR(VLOOKUP(L855&amp;"-"&amp;E855,'Np Quality'!A:M,7,FALSE))),"-",VLOOKUP(L855&amp;"-"&amp;E855,'Np Quality'!A:M,7,FALSE)))</f>
        <v/>
      </c>
      <c r="Q855" s="391" t="str">
        <f>IF(ISBLANK(L855),"",IF(OR(ISBLANK(VLOOKUP(L855&amp;"-"&amp;E855,'Np Quality'!A:M,8,FALSE)),ISERROR(VLOOKUP(L855&amp;"-"&amp;E855,'Np Quality'!A:M,8,FALSE))),"-",VLOOKUP(L855&amp;"-"&amp;E855,'Np Quality'!A:M,8,FALSE)))</f>
        <v/>
      </c>
      <c r="R855" s="283" t="str">
        <f>IF(ISBLANK(L956),"",IF(OR(ISBLANK(VLOOKUP(L956&amp;"-"&amp;E956,'Np Quality'!A:M,9,FALSE)),ISERROR(VLOOKUP(L956&amp;"-"&amp;E956,'Np Quality'!A:M,9,FALSE))),"-",VLOOKUP(L956&amp;"-"&amp;E956,'Np Quality'!A:M,9,FALSE)))</f>
        <v/>
      </c>
      <c r="S855" s="394"/>
      <c r="T855" s="395" t="str">
        <f t="shared" si="135"/>
        <v/>
      </c>
      <c r="U855" s="395" t="str">
        <f t="shared" si="132"/>
        <v/>
      </c>
      <c r="V855" s="396"/>
      <c r="W855" s="282"/>
    </row>
    <row r="856" spans="1:23">
      <c r="A856" s="382" t="str">
        <f t="shared" si="133"/>
        <v/>
      </c>
      <c r="B856" s="383" t="str">
        <f t="shared" si="136"/>
        <v/>
      </c>
      <c r="C856" s="236"/>
      <c r="D856" s="282"/>
      <c r="E856" s="384" t="str">
        <f t="shared" si="134"/>
        <v/>
      </c>
      <c r="F856" s="388"/>
      <c r="G856" s="243"/>
      <c r="H856" s="244"/>
      <c r="I856" s="243"/>
      <c r="J856" s="244"/>
      <c r="K856" s="244"/>
      <c r="L856" s="244"/>
      <c r="M856" s="244"/>
      <c r="N856" s="290"/>
      <c r="O856" s="391" t="str">
        <f>IF(ISBLANK(L866),"",IF(OR(ISBLANK(VLOOKUP(L866&amp;"-"&amp;E866,'Np Quality'!A:M,6,FALSE)),ISERROR(VLOOKUP(L866&amp;"-"&amp;E866,'Np Quality'!A:M,6,FALSE))),"-",VLOOKUP(L866&amp;"-"&amp;E866,'Np Quality'!A:M,6,FALSE)))</f>
        <v/>
      </c>
      <c r="P856" s="391" t="str">
        <f>IF(ISBLANK(L856),"",IF(OR(ISBLANK(VLOOKUP(L856&amp;"-"&amp;E856,'Np Quality'!A:M,7,FALSE)),ISERROR(VLOOKUP(L856&amp;"-"&amp;E856,'Np Quality'!A:M,7,FALSE))),"-",VLOOKUP(L856&amp;"-"&amp;E856,'Np Quality'!A:M,7,FALSE)))</f>
        <v/>
      </c>
      <c r="Q856" s="391" t="str">
        <f>IF(ISBLANK(L856),"",IF(OR(ISBLANK(VLOOKUP(L856&amp;"-"&amp;E856,'Np Quality'!A:M,8,FALSE)),ISERROR(VLOOKUP(L856&amp;"-"&amp;E856,'Np Quality'!A:M,8,FALSE))),"-",VLOOKUP(L856&amp;"-"&amp;E856,'Np Quality'!A:M,8,FALSE)))</f>
        <v/>
      </c>
      <c r="R856" s="283" t="str">
        <f>IF(ISBLANK(L956),"",IF(OR(ISBLANK(VLOOKUP(L956&amp;"-"&amp;E956,'Np Quality'!A:M,9,FALSE)),ISERROR(VLOOKUP(L956&amp;"-"&amp;E956,'Np Quality'!A:M,9,FALSE))),"-",VLOOKUP(L956&amp;"-"&amp;E956,'Np Quality'!A:M,9,FALSE)))</f>
        <v/>
      </c>
      <c r="S856" s="394"/>
      <c r="T856" s="395" t="str">
        <f t="shared" si="135"/>
        <v/>
      </c>
      <c r="U856" s="395" t="str">
        <f t="shared" si="132"/>
        <v/>
      </c>
      <c r="V856" s="396"/>
      <c r="W856" s="282"/>
    </row>
    <row r="857" spans="1:23">
      <c r="A857" s="382" t="str">
        <f t="shared" si="133"/>
        <v/>
      </c>
      <c r="B857" s="383" t="str">
        <f t="shared" si="136"/>
        <v/>
      </c>
      <c r="C857" s="236"/>
      <c r="D857" s="282"/>
      <c r="E857" s="384" t="str">
        <f t="shared" si="134"/>
        <v/>
      </c>
      <c r="F857" s="388"/>
      <c r="G857" s="243"/>
      <c r="H857" s="244"/>
      <c r="I857" s="243"/>
      <c r="J857" s="244"/>
      <c r="K857" s="244"/>
      <c r="L857" s="244"/>
      <c r="M857" s="244"/>
      <c r="N857" s="290"/>
      <c r="O857" s="391" t="str">
        <f>IF(ISBLANK(L857),"",IF(OR(ISBLANK(VLOOKUP(L857&amp;"-"&amp;E857,'Np Quality'!A:M,6,FALSE)),ISERROR(VLOOKUP(L857&amp;"-"&amp;E857,'Np Quality'!A:M,6,FALSE))),"-",VLOOKUP(L857&amp;"-"&amp;E857,'Np Quality'!A:M,6,FALSE)))</f>
        <v/>
      </c>
      <c r="P857" s="391" t="str">
        <f>IF(ISBLANK(L867),"",IF(OR(ISBLANK(VLOOKUP(L867&amp;"-"&amp;E867,'Np Quality'!A:M,7,FALSE)),ISERROR(VLOOKUP(L867&amp;"-"&amp;E867,'Np Quality'!A:M,7,FALSE))),"-",VLOOKUP(L867&amp;"-"&amp;E867,'Np Quality'!A:M,7,FALSE)))</f>
        <v/>
      </c>
      <c r="Q857" s="391" t="str">
        <f>IF(ISBLANK(L857),"",IF(OR(ISBLANK(VLOOKUP(L857&amp;"-"&amp;E857,'Np Quality'!A:M,8,FALSE)),ISERROR(VLOOKUP(L857&amp;"-"&amp;E857,'Np Quality'!A:M,8,FALSE))),"-",VLOOKUP(L857&amp;"-"&amp;E857,'Np Quality'!A:M,8,FALSE)))</f>
        <v/>
      </c>
      <c r="R857" s="283" t="str">
        <f>IF(ISBLANK(L957),"",IF(OR(ISBLANK(VLOOKUP(L957&amp;"-"&amp;E957,'Np Quality'!A:M,9,FALSE)),ISERROR(VLOOKUP(L957&amp;"-"&amp;E957,'Np Quality'!A:M,9,FALSE))),"-",VLOOKUP(L957&amp;"-"&amp;E957,'Np Quality'!A:M,9,FALSE)))</f>
        <v/>
      </c>
      <c r="S857" s="394"/>
      <c r="T857" s="395" t="str">
        <f t="shared" si="135"/>
        <v/>
      </c>
      <c r="U857" s="395" t="str">
        <f t="shared" si="132"/>
        <v/>
      </c>
      <c r="V857" s="396"/>
      <c r="W857" s="282"/>
    </row>
    <row r="858" spans="1:23">
      <c r="A858" s="382" t="str">
        <f t="shared" si="133"/>
        <v/>
      </c>
      <c r="B858" s="383" t="str">
        <f t="shared" si="136"/>
        <v/>
      </c>
      <c r="C858" s="236"/>
      <c r="D858" s="282"/>
      <c r="E858" s="384" t="str">
        <f t="shared" si="134"/>
        <v/>
      </c>
      <c r="F858" s="388"/>
      <c r="G858" s="243"/>
      <c r="H858" s="244"/>
      <c r="I858" s="243"/>
      <c r="J858" s="244"/>
      <c r="K858" s="244"/>
      <c r="L858" s="244"/>
      <c r="M858" s="244"/>
      <c r="N858" s="290"/>
      <c r="O858" s="391" t="str">
        <f>IF(ISBLANK(L858),"",IF(OR(ISBLANK(VLOOKUP(L858&amp;"-"&amp;E858,'Np Quality'!A:M,6,FALSE)),ISERROR(VLOOKUP(L858&amp;"-"&amp;E858,'Np Quality'!A:M,6,FALSE))),"-",VLOOKUP(L858&amp;"-"&amp;E858,'Np Quality'!A:M,6,FALSE)))</f>
        <v/>
      </c>
      <c r="P858" s="391" t="str">
        <f>IF(ISBLANK(L868),"",IF(OR(ISBLANK(VLOOKUP(L868&amp;"-"&amp;E868,'Np Quality'!A:M,7,FALSE)),ISERROR(VLOOKUP(L868&amp;"-"&amp;E868,'Np Quality'!A:M,7,FALSE))),"-",VLOOKUP(L868&amp;"-"&amp;E868,'Np Quality'!A:M,7,FALSE)))</f>
        <v/>
      </c>
      <c r="Q858" s="391" t="str">
        <f>IF(ISBLANK(L858),"",IF(OR(ISBLANK(VLOOKUP(L858&amp;"-"&amp;E858,'Np Quality'!A:M,8,FALSE)),ISERROR(VLOOKUP(L858&amp;"-"&amp;E858,'Np Quality'!A:M,8,FALSE))),"-",VLOOKUP(L858&amp;"-"&amp;E858,'Np Quality'!A:M,8,FALSE)))</f>
        <v/>
      </c>
      <c r="R858" s="283" t="str">
        <f>IF(ISBLANK(L958),"",IF(OR(ISBLANK(VLOOKUP(L958&amp;"-"&amp;E958,'Np Quality'!A:M,9,FALSE)),ISERROR(VLOOKUP(L958&amp;"-"&amp;E958,'Np Quality'!A:M,9,FALSE))),"-",VLOOKUP(L958&amp;"-"&amp;E958,'Np Quality'!A:M,9,FALSE)))</f>
        <v/>
      </c>
      <c r="S858" s="394"/>
      <c r="T858" s="395" t="str">
        <f t="shared" si="135"/>
        <v/>
      </c>
      <c r="U858" s="395" t="str">
        <f t="shared" si="132"/>
        <v/>
      </c>
      <c r="V858" s="396"/>
      <c r="W858" s="282"/>
    </row>
    <row r="859" spans="1:23">
      <c r="A859" s="382" t="str">
        <f t="shared" si="133"/>
        <v/>
      </c>
      <c r="B859" s="383" t="str">
        <f t="shared" si="136"/>
        <v/>
      </c>
      <c r="C859" s="236"/>
      <c r="D859" s="282"/>
      <c r="E859" s="384" t="str">
        <f t="shared" si="134"/>
        <v/>
      </c>
      <c r="F859" s="388"/>
      <c r="G859" s="243"/>
      <c r="H859" s="244"/>
      <c r="I859" s="243"/>
      <c r="J859" s="244"/>
      <c r="K859" s="244"/>
      <c r="L859" s="244"/>
      <c r="M859" s="244"/>
      <c r="N859" s="290"/>
      <c r="O859" s="391" t="str">
        <f>IF(ISBLANK(L859),"",IF(OR(ISBLANK(VLOOKUP(L859&amp;"-"&amp;E859,'Np Quality'!A:M,6,FALSE)),ISERROR(VLOOKUP(L859&amp;"-"&amp;E859,'Np Quality'!A:M,6,FALSE))),"-",VLOOKUP(L859&amp;"-"&amp;E859,'Np Quality'!A:M,6,FALSE)))</f>
        <v/>
      </c>
      <c r="P859" s="391" t="str">
        <f>IF(ISBLANK(L869),"",IF(OR(ISBLANK(VLOOKUP(L869&amp;"-"&amp;E869,'Np Quality'!A:M,7,FALSE)),ISERROR(VLOOKUP(L869&amp;"-"&amp;E869,'Np Quality'!A:M,7,FALSE))),"-",VLOOKUP(L869&amp;"-"&amp;E869,'Np Quality'!A:M,7,FALSE)))</f>
        <v/>
      </c>
      <c r="Q859" s="391" t="str">
        <f>IF(ISBLANK(L859),"",IF(OR(ISBLANK(VLOOKUP(L859&amp;"-"&amp;E859,'Np Quality'!A:M,8,FALSE)),ISERROR(VLOOKUP(L859&amp;"-"&amp;E859,'Np Quality'!A:M,8,FALSE))),"-",VLOOKUP(L859&amp;"-"&amp;E859,'Np Quality'!A:M,8,FALSE)))</f>
        <v/>
      </c>
      <c r="R859" s="283" t="str">
        <f>IF(ISBLANK(L959),"",IF(OR(ISBLANK(VLOOKUP(L959&amp;"-"&amp;E959,'Np Quality'!A:M,9,FALSE)),ISERROR(VLOOKUP(L959&amp;"-"&amp;E959,'Np Quality'!A:M,9,FALSE))),"-",VLOOKUP(L959&amp;"-"&amp;E959,'Np Quality'!A:M,9,FALSE)))</f>
        <v/>
      </c>
      <c r="S859" s="150"/>
      <c r="T859" s="395" t="str">
        <f t="shared" si="135"/>
        <v/>
      </c>
      <c r="U859" s="395" t="str">
        <f t="shared" si="132"/>
        <v/>
      </c>
      <c r="V859" s="396"/>
      <c r="W859" s="282"/>
    </row>
    <row r="860" spans="1:23">
      <c r="A860" s="382" t="str">
        <f t="shared" si="133"/>
        <v/>
      </c>
      <c r="B860" s="383" t="str">
        <f t="shared" si="136"/>
        <v/>
      </c>
      <c r="C860" s="236"/>
      <c r="D860" s="282"/>
      <c r="E860" s="384" t="str">
        <f t="shared" si="134"/>
        <v/>
      </c>
      <c r="F860" s="388"/>
      <c r="G860" s="243"/>
      <c r="H860" s="244"/>
      <c r="I860" s="243"/>
      <c r="J860" s="244"/>
      <c r="K860" s="244"/>
      <c r="L860" s="244"/>
      <c r="M860" s="244"/>
      <c r="N860" s="290"/>
      <c r="O860" s="391" t="str">
        <f>IF(ISBLANK(L860),"",IF(OR(ISBLANK(VLOOKUP(L860&amp;"-"&amp;E860,'Np Quality'!A:M,6,FALSE)),ISERROR(VLOOKUP(L860&amp;"-"&amp;E860,'Np Quality'!A:M,6,FALSE))),"-",VLOOKUP(L860&amp;"-"&amp;E860,'Np Quality'!A:M,6,FALSE)))</f>
        <v/>
      </c>
      <c r="P860" s="391" t="str">
        <f>IF(ISBLANK(L870),"",IF(OR(ISBLANK(VLOOKUP(L870&amp;"-"&amp;E870,'Np Quality'!A:M,7,FALSE)),ISERROR(VLOOKUP(L870&amp;"-"&amp;E870,'Np Quality'!A:M,7,FALSE))),"-",VLOOKUP(L870&amp;"-"&amp;E870,'Np Quality'!A:M,7,FALSE)))</f>
        <v/>
      </c>
      <c r="Q860" s="391" t="str">
        <f>IF(ISBLANK(L860),"",IF(OR(ISBLANK(VLOOKUP(L860&amp;"-"&amp;E860,'Np Quality'!A:M,8,FALSE)),ISERROR(VLOOKUP(L860&amp;"-"&amp;E860,'Np Quality'!A:M,8,FALSE))),"-",VLOOKUP(L860&amp;"-"&amp;E860,'Np Quality'!A:M,8,FALSE)))</f>
        <v/>
      </c>
      <c r="R860" s="283" t="str">
        <f>IF(ISBLANK(L960),"",IF(OR(ISBLANK(VLOOKUP(L960&amp;"-"&amp;E960,'Np Quality'!A:M,9,FALSE)),ISERROR(VLOOKUP(L960&amp;"-"&amp;E960,'Np Quality'!A:M,9,FALSE))),"-",VLOOKUP(L960&amp;"-"&amp;E960,'Np Quality'!A:M,9,FALSE)))</f>
        <v/>
      </c>
      <c r="S860" s="150"/>
      <c r="T860" s="395" t="str">
        <f t="shared" si="135"/>
        <v/>
      </c>
      <c r="U860" s="395" t="str">
        <f t="shared" si="132"/>
        <v/>
      </c>
      <c r="V860" s="396"/>
      <c r="W860" s="282"/>
    </row>
    <row r="861" spans="1:23">
      <c r="A861" s="382" t="str">
        <f t="shared" si="133"/>
        <v/>
      </c>
      <c r="B861" s="383" t="str">
        <f t="shared" si="136"/>
        <v/>
      </c>
      <c r="C861" s="236"/>
      <c r="D861" s="282"/>
      <c r="E861" s="384" t="str">
        <f t="shared" si="134"/>
        <v/>
      </c>
      <c r="F861" s="388"/>
      <c r="G861" s="243"/>
      <c r="H861" s="244"/>
      <c r="I861" s="243"/>
      <c r="J861" s="244"/>
      <c r="K861" s="244"/>
      <c r="L861" s="244"/>
      <c r="M861" s="244"/>
      <c r="N861" s="290"/>
      <c r="O861" s="391" t="str">
        <f>IF(ISBLANK(L861),"",IF(OR(ISBLANK(VLOOKUP(L861&amp;"-"&amp;E861,'Np Quality'!A:M,6,FALSE)),ISERROR(VLOOKUP(L861&amp;"-"&amp;E861,'Np Quality'!A:M,6,FALSE))),"-",VLOOKUP(L861&amp;"-"&amp;E861,'Np Quality'!A:M,6,FALSE)))</f>
        <v/>
      </c>
      <c r="P861" s="391" t="str">
        <f>IF(ISBLANK(L871),"",IF(OR(ISBLANK(VLOOKUP(L871&amp;"-"&amp;E871,'Np Quality'!A:M,7,FALSE)),ISERROR(VLOOKUP(L871&amp;"-"&amp;E871,'Np Quality'!A:M,7,FALSE))),"-",VLOOKUP(L871&amp;"-"&amp;E871,'Np Quality'!A:M,7,FALSE)))</f>
        <v/>
      </c>
      <c r="Q861" s="391" t="str">
        <f>IF(ISBLANK(L861),"",IF(OR(ISBLANK(VLOOKUP(L861&amp;"-"&amp;E861,'Np Quality'!A:M,8,FALSE)),ISERROR(VLOOKUP(L861&amp;"-"&amp;E861,'Np Quality'!A:M,8,FALSE))),"-",VLOOKUP(L861&amp;"-"&amp;E861,'Np Quality'!A:M,8,FALSE)))</f>
        <v/>
      </c>
      <c r="R861" s="283" t="str">
        <f>IF(ISBLANK(L961),"",IF(OR(ISBLANK(VLOOKUP(L961&amp;"-"&amp;E961,'Np Quality'!A:M,9,FALSE)),ISERROR(VLOOKUP(L961&amp;"-"&amp;E961,'Np Quality'!A:M,9,FALSE))),"-",VLOOKUP(L961&amp;"-"&amp;E961,'Np Quality'!A:M,9,FALSE)))</f>
        <v/>
      </c>
      <c r="S861" s="150"/>
      <c r="T861" s="395" t="str">
        <f t="shared" si="135"/>
        <v/>
      </c>
      <c r="U861" s="395" t="str">
        <f t="shared" si="132"/>
        <v/>
      </c>
      <c r="V861" s="396"/>
      <c r="W861" s="282"/>
    </row>
    <row r="862" spans="1:23">
      <c r="A862" s="382" t="str">
        <f t="shared" si="133"/>
        <v/>
      </c>
      <c r="B862" s="383" t="str">
        <f t="shared" si="136"/>
        <v/>
      </c>
      <c r="C862" s="236"/>
      <c r="D862" s="282"/>
      <c r="E862" s="384" t="str">
        <f t="shared" si="134"/>
        <v/>
      </c>
      <c r="F862" s="388"/>
      <c r="G862" s="243"/>
      <c r="H862" s="244"/>
      <c r="I862" s="243"/>
      <c r="J862" s="244"/>
      <c r="K862" s="244"/>
      <c r="L862" s="244"/>
      <c r="M862" s="244"/>
      <c r="N862" s="290"/>
      <c r="O862" s="391" t="str">
        <f>IF(ISBLANK(L863),"",IF(OR(ISBLANK(VLOOKUP(L863&amp;"-"&amp;E863,'Np Quality'!A:M,6,FALSE)),ISERROR(VLOOKUP(L863&amp;"-"&amp;E863,'Np Quality'!A:M,6,FALSE))),"-",VLOOKUP(L863&amp;"-"&amp;E863,'Np Quality'!A:M,6,FALSE)))</f>
        <v/>
      </c>
      <c r="P862" s="391" t="str">
        <f>IF(ISBLANK(L872),"",IF(OR(ISBLANK(VLOOKUP(L872&amp;"-"&amp;E872,'Np Quality'!A:M,7,FALSE)),ISERROR(VLOOKUP(L872&amp;"-"&amp;E872,'Np Quality'!A:M,7,FALSE))),"-",VLOOKUP(L872&amp;"-"&amp;E872,'Np Quality'!A:M,7,FALSE)))</f>
        <v/>
      </c>
      <c r="Q862" s="391" t="str">
        <f>IF(ISBLANK(L862),"",IF(OR(ISBLANK(VLOOKUP(L862&amp;"-"&amp;E862,'Np Quality'!A:M,8,FALSE)),ISERROR(VLOOKUP(L862&amp;"-"&amp;E862,'Np Quality'!A:M,8,FALSE))),"-",VLOOKUP(L862&amp;"-"&amp;E862,'Np Quality'!A:M,8,FALSE)))</f>
        <v/>
      </c>
      <c r="R862" s="283" t="str">
        <f>IF(ISBLANK(L962),"",IF(OR(ISBLANK(VLOOKUP(L962&amp;"-"&amp;E962,'Np Quality'!A:M,9,FALSE)),ISERROR(VLOOKUP(L962&amp;"-"&amp;E962,'Np Quality'!A:M,9,FALSE))),"-",VLOOKUP(L962&amp;"-"&amp;E962,'Np Quality'!A:M,9,FALSE)))</f>
        <v/>
      </c>
      <c r="S862" s="150"/>
      <c r="T862" s="395" t="str">
        <f>IF(ISNUMBER(B862),CHOOSE(B862,L862,L862&amp;","&amp;L863,L862&amp;","&amp;L863&amp;","&amp;L864,L862&amp;","&amp;L863&amp;","&amp;L864&amp;","&amp;#REF!),"")</f>
        <v/>
      </c>
      <c r="U862" s="395" t="str">
        <f t="shared" si="132"/>
        <v/>
      </c>
      <c r="V862" s="396"/>
      <c r="W862" s="282"/>
    </row>
    <row r="863" spans="1:23">
      <c r="A863" s="382" t="str">
        <f t="shared" si="133"/>
        <v/>
      </c>
      <c r="B863" s="383" t="str">
        <f t="shared" si="136"/>
        <v/>
      </c>
      <c r="C863" s="236"/>
      <c r="D863" s="282"/>
      <c r="E863" s="384" t="str">
        <f t="shared" si="134"/>
        <v/>
      </c>
      <c r="F863" s="388"/>
      <c r="G863" s="243"/>
      <c r="H863" s="244"/>
      <c r="I863" s="243"/>
      <c r="J863" s="244"/>
      <c r="K863" s="244"/>
      <c r="L863" s="244"/>
      <c r="M863" s="244"/>
      <c r="N863" s="290"/>
      <c r="O863" s="391" t="str">
        <f>IF(ISBLANK(L863),"",IF(OR(ISBLANK(VLOOKUP(L863&amp;"-"&amp;E863,'Np Quality'!A:M,6,FALSE)),ISERROR(VLOOKUP(L863&amp;"-"&amp;E863,'Np Quality'!A:M,6,FALSE))),"-",VLOOKUP(L863&amp;"-"&amp;E863,'Np Quality'!A:M,6,FALSE)))</f>
        <v/>
      </c>
      <c r="P863" s="391" t="str">
        <f>IF(ISBLANK(L874),"",IF(OR(ISBLANK(VLOOKUP(L874&amp;"-"&amp;E874,'Np Quality'!A:M,7,FALSE)),ISERROR(VLOOKUP(L874&amp;"-"&amp;E874,'Np Quality'!A:M,7,FALSE))),"-",VLOOKUP(L874&amp;"-"&amp;E874,'Np Quality'!A:M,7,FALSE)))</f>
        <v/>
      </c>
      <c r="Q863" s="391" t="str">
        <f>IF(ISBLANK(L863),"",IF(OR(ISBLANK(VLOOKUP(L863&amp;"-"&amp;E863,'Np Quality'!A:M,8,FALSE)),ISERROR(VLOOKUP(L863&amp;"-"&amp;E863,'Np Quality'!A:M,8,FALSE))),"-",VLOOKUP(L863&amp;"-"&amp;E863,'Np Quality'!A:M,8,FALSE)))</f>
        <v/>
      </c>
      <c r="R863" s="283" t="str">
        <f>IF(ISBLANK(L963),"",IF(OR(ISBLANK(VLOOKUP(L963&amp;"-"&amp;E963,'Np Quality'!A:M,9,FALSE)),ISERROR(VLOOKUP(L963&amp;"-"&amp;E963,'Np Quality'!A:M,9,FALSE))),"-",VLOOKUP(L963&amp;"-"&amp;E963,'Np Quality'!A:M,9,FALSE)))</f>
        <v/>
      </c>
      <c r="S863" s="150"/>
      <c r="T863" s="395" t="str">
        <f>IF(ISNUMBER(B863),CHOOSE(B863,L863,L863&amp;","&amp;L864,L863&amp;","&amp;L864&amp;","&amp;#REF!,L863&amp;","&amp;L864&amp;","&amp;#REF!&amp;","&amp;#REF!),"")</f>
        <v/>
      </c>
      <c r="U863" s="395" t="str">
        <f t="shared" si="132"/>
        <v/>
      </c>
      <c r="V863" s="396"/>
      <c r="W863" s="282"/>
    </row>
    <row r="864" spans="1:23">
      <c r="A864" s="382" t="str">
        <f t="shared" si="133"/>
        <v/>
      </c>
      <c r="B864" s="383" t="str">
        <f t="shared" si="136"/>
        <v/>
      </c>
      <c r="C864" s="236"/>
      <c r="D864" s="282"/>
      <c r="E864" s="384" t="str">
        <f t="shared" si="134"/>
        <v/>
      </c>
      <c r="F864" s="388"/>
      <c r="G864" s="243"/>
      <c r="H864" s="244"/>
      <c r="I864" s="243"/>
      <c r="J864" s="244"/>
      <c r="K864" s="244"/>
      <c r="L864" s="244"/>
      <c r="M864" s="244"/>
      <c r="N864" s="290"/>
      <c r="O864" s="391" t="str">
        <f>IF(ISBLANK(L864),"",IF(OR(ISBLANK(VLOOKUP(L864&amp;"-"&amp;E864,'Np Quality'!A:M,6,FALSE)),ISERROR(VLOOKUP(L864&amp;"-"&amp;E864,'Np Quality'!A:M,6,FALSE))),"-",VLOOKUP(L864&amp;"-"&amp;E864,'Np Quality'!A:M,6,FALSE)))</f>
        <v/>
      </c>
      <c r="P864" s="391" t="str">
        <f>IF(ISBLANK(L874),"",IF(OR(ISBLANK(VLOOKUP(L874&amp;"-"&amp;E874,'Np Quality'!A:M,7,FALSE)),ISERROR(VLOOKUP(L874&amp;"-"&amp;E874,'Np Quality'!A:M,7,FALSE))),"-",VLOOKUP(L874&amp;"-"&amp;E874,'Np Quality'!A:M,7,FALSE)))</f>
        <v/>
      </c>
      <c r="Q864" s="391" t="str">
        <f>IF(ISBLANK(L865),"",IF(OR(ISBLANK(VLOOKUP(L865&amp;"-"&amp;E865,'Np Quality'!A:M,8,FALSE)),ISERROR(VLOOKUP(L865&amp;"-"&amp;E865,'Np Quality'!A:M,8,FALSE))),"-",VLOOKUP(L865&amp;"-"&amp;E865,'Np Quality'!A:M,8,FALSE)))</f>
        <v/>
      </c>
      <c r="R864" s="283" t="str">
        <f>IF(ISBLANK(L964),"",IF(OR(ISBLANK(VLOOKUP(L964&amp;"-"&amp;E964,'Np Quality'!A:M,9,FALSE)),ISERROR(VLOOKUP(L964&amp;"-"&amp;E964,'Np Quality'!A:M,9,FALSE))),"-",VLOOKUP(L964&amp;"-"&amp;E964,'Np Quality'!A:M,9,FALSE)))</f>
        <v/>
      </c>
      <c r="S864" s="150"/>
      <c r="T864" s="395" t="str">
        <f>IF(ISNUMBER(B864),CHOOSE(B864,L864,L864&amp;","&amp;#REF!,L864&amp;","&amp;#REF!&amp;","&amp;#REF!,L864&amp;","&amp;#REF!&amp;","&amp;#REF!&amp;","&amp;#REF!),"")</f>
        <v/>
      </c>
      <c r="U864" s="395" t="str">
        <f t="shared" si="132"/>
        <v/>
      </c>
      <c r="V864" s="396"/>
      <c r="W864" s="282"/>
    </row>
    <row r="865" spans="1:23">
      <c r="A865" s="382" t="str">
        <f t="shared" si="133"/>
        <v/>
      </c>
      <c r="B865" s="383" t="str">
        <f t="shared" si="136"/>
        <v/>
      </c>
      <c r="C865" s="236"/>
      <c r="D865" s="282"/>
      <c r="E865" s="384" t="str">
        <f t="shared" si="134"/>
        <v/>
      </c>
      <c r="F865" s="388"/>
      <c r="G865" s="243"/>
      <c r="H865" s="244"/>
      <c r="I865" s="243"/>
      <c r="J865" s="244"/>
      <c r="K865" s="244"/>
      <c r="L865" s="244"/>
      <c r="M865" s="244"/>
      <c r="N865" s="290"/>
      <c r="O865" s="391" t="str">
        <f>IF(ISBLANK(L865),"",IF(OR(ISBLANK(VLOOKUP(L865&amp;"-"&amp;E865,'Np Quality'!A:M,6,FALSE)),ISERROR(VLOOKUP(L865&amp;"-"&amp;E865,'Np Quality'!A:M,6,FALSE))),"-",VLOOKUP(L865&amp;"-"&amp;E865,'Np Quality'!A:M,6,FALSE)))</f>
        <v/>
      </c>
      <c r="P865" s="391" t="str">
        <f>IF(ISBLANK(L875),"",IF(OR(ISBLANK(VLOOKUP(L875&amp;"-"&amp;E875,'Np Quality'!A:M,7,FALSE)),ISERROR(VLOOKUP(L875&amp;"-"&amp;E875,'Np Quality'!A:M,7,FALSE))),"-",VLOOKUP(L875&amp;"-"&amp;E875,'Np Quality'!A:M,7,FALSE)))</f>
        <v/>
      </c>
      <c r="Q865" s="391" t="str">
        <f>IF(ISBLANK(L865),"",IF(OR(ISBLANK(VLOOKUP(L865&amp;"-"&amp;E865,'Np Quality'!A:M,8,FALSE)),ISERROR(VLOOKUP(L865&amp;"-"&amp;E865,'Np Quality'!A:M,8,FALSE))),"-",VLOOKUP(L865&amp;"-"&amp;E865,'Np Quality'!A:M,8,FALSE)))</f>
        <v/>
      </c>
      <c r="R865" s="283" t="str">
        <f>IF(ISBLANK(L966),"",IF(OR(ISBLANK(VLOOKUP(L966&amp;"-"&amp;E966,'Np Quality'!A:M,9,FALSE)),ISERROR(VLOOKUP(L966&amp;"-"&amp;E966,'Np Quality'!A:M,9,FALSE))),"-",VLOOKUP(L966&amp;"-"&amp;E966,'Np Quality'!A:M,9,FALSE)))</f>
        <v/>
      </c>
      <c r="S865" s="150"/>
      <c r="T865" s="395" t="str">
        <f t="shared" si="135"/>
        <v/>
      </c>
      <c r="U865" s="395" t="str">
        <f t="shared" si="132"/>
        <v/>
      </c>
      <c r="V865" s="396"/>
      <c r="W865" s="282"/>
    </row>
    <row r="866" spans="1:23">
      <c r="A866" s="382" t="str">
        <f t="shared" si="133"/>
        <v/>
      </c>
      <c r="B866" s="383" t="str">
        <f t="shared" si="136"/>
        <v/>
      </c>
      <c r="C866" s="236"/>
      <c r="D866" s="282"/>
      <c r="E866" s="384" t="str">
        <f t="shared" si="134"/>
        <v/>
      </c>
      <c r="F866" s="388"/>
      <c r="G866" s="243"/>
      <c r="H866" s="244"/>
      <c r="I866" s="243"/>
      <c r="J866" s="244"/>
      <c r="K866" s="244"/>
      <c r="L866" s="244"/>
      <c r="M866" s="244"/>
      <c r="N866" s="290"/>
      <c r="O866" s="391" t="str">
        <f>IF(ISBLANK(L866),"",IF(OR(ISBLANK(VLOOKUP(L866&amp;"-"&amp;E866,'Np Quality'!A:M,6,FALSE)),ISERROR(VLOOKUP(L866&amp;"-"&amp;E866,'Np Quality'!A:M,6,FALSE))),"-",VLOOKUP(L866&amp;"-"&amp;E866,'Np Quality'!A:M,6,FALSE)))</f>
        <v/>
      </c>
      <c r="P866" s="391" t="str">
        <f>IF(ISBLANK(L876),"",IF(OR(ISBLANK(VLOOKUP(L876&amp;"-"&amp;E876,'Np Quality'!A:M,7,FALSE)),ISERROR(VLOOKUP(L876&amp;"-"&amp;E876,'Np Quality'!A:M,7,FALSE))),"-",VLOOKUP(L876&amp;"-"&amp;E876,'Np Quality'!A:M,7,FALSE)))</f>
        <v/>
      </c>
      <c r="Q866" s="391" t="str">
        <f>IF(ISBLANK(L866),"",IF(OR(ISBLANK(VLOOKUP(L866&amp;"-"&amp;E866,'Np Quality'!A:M,8,FALSE)),ISERROR(VLOOKUP(L866&amp;"-"&amp;E866,'Np Quality'!A:M,8,FALSE))),"-",VLOOKUP(L866&amp;"-"&amp;E866,'Np Quality'!A:M,8,FALSE)))</f>
        <v/>
      </c>
      <c r="R866" s="283" t="str">
        <f>IF(ISBLANK(L966),"",IF(OR(ISBLANK(VLOOKUP(L966&amp;"-"&amp;E966,'Np Quality'!A:M,9,FALSE)),ISERROR(VLOOKUP(L966&amp;"-"&amp;E966,'Np Quality'!A:M,9,FALSE))),"-",VLOOKUP(L966&amp;"-"&amp;E966,'Np Quality'!A:M,9,FALSE)))</f>
        <v/>
      </c>
      <c r="S866" s="150"/>
      <c r="T866" s="395" t="str">
        <f t="shared" si="135"/>
        <v/>
      </c>
      <c r="U866" s="395" t="str">
        <f t="shared" si="132"/>
        <v/>
      </c>
      <c r="V866" s="396"/>
      <c r="W866" s="282"/>
    </row>
    <row r="867" spans="1:23">
      <c r="A867" s="382" t="str">
        <f t="shared" si="133"/>
        <v/>
      </c>
      <c r="B867" s="383" t="str">
        <f t="shared" si="136"/>
        <v/>
      </c>
      <c r="C867" s="236"/>
      <c r="D867" s="282"/>
      <c r="E867" s="384" t="str">
        <f t="shared" si="134"/>
        <v/>
      </c>
      <c r="F867" s="388"/>
      <c r="G867" s="243"/>
      <c r="H867" s="244"/>
      <c r="I867" s="243"/>
      <c r="J867" s="244"/>
      <c r="K867" s="244"/>
      <c r="L867" s="244"/>
      <c r="M867" s="244"/>
      <c r="N867" s="290"/>
      <c r="O867" s="391" t="str">
        <f>IF(ISBLANK(L867),"",IF(OR(ISBLANK(VLOOKUP(L867&amp;"-"&amp;E867,'Np Quality'!A:M,6,FALSE)),ISERROR(VLOOKUP(L867&amp;"-"&amp;E867,'Np Quality'!A:M,6,FALSE))),"-",VLOOKUP(L867&amp;"-"&amp;E867,'Np Quality'!A:M,6,FALSE)))</f>
        <v/>
      </c>
      <c r="P867" s="391" t="str">
        <f>IF(ISBLANK(L867),"",IF(OR(ISBLANK(VLOOKUP(L867&amp;"-"&amp;E867,'Np Quality'!A:M,7,FALSE)),ISERROR(VLOOKUP(L867&amp;"-"&amp;E867,'Np Quality'!A:M,7,FALSE))),"-",VLOOKUP(L867&amp;"-"&amp;E867,'Np Quality'!A:M,7,FALSE)))</f>
        <v/>
      </c>
      <c r="Q867" s="391" t="str">
        <f>IF(ISBLANK(L877),"",IF(OR(ISBLANK(VLOOKUP(L877&amp;"-"&amp;E877,'Np Quality'!A:M,8,FALSE)),ISERROR(VLOOKUP(L877&amp;"-"&amp;E877,'Np Quality'!A:M,8,FALSE))),"-",VLOOKUP(L877&amp;"-"&amp;E877,'Np Quality'!A:M,8,FALSE)))</f>
        <v/>
      </c>
      <c r="R867" s="283" t="str">
        <f>IF(ISBLANK(L967),"",IF(OR(ISBLANK(VLOOKUP(L967&amp;"-"&amp;E967,'Np Quality'!A:M,9,FALSE)),ISERROR(VLOOKUP(L967&amp;"-"&amp;E967,'Np Quality'!A:M,9,FALSE))),"-",VLOOKUP(L967&amp;"-"&amp;E967,'Np Quality'!A:M,9,FALSE)))</f>
        <v/>
      </c>
      <c r="S867" s="150"/>
      <c r="T867" s="395" t="str">
        <f t="shared" si="135"/>
        <v/>
      </c>
      <c r="U867" s="395" t="str">
        <f t="shared" si="132"/>
        <v/>
      </c>
      <c r="V867" s="396"/>
      <c r="W867" s="282"/>
    </row>
    <row r="868" spans="1:23">
      <c r="A868" s="382" t="str">
        <f t="shared" si="133"/>
        <v/>
      </c>
      <c r="B868" s="383" t="str">
        <f t="shared" si="136"/>
        <v/>
      </c>
      <c r="C868" s="236"/>
      <c r="D868" s="282"/>
      <c r="E868" s="384" t="str">
        <f t="shared" si="134"/>
        <v/>
      </c>
      <c r="F868" s="388"/>
      <c r="G868" s="243"/>
      <c r="H868" s="244"/>
      <c r="I868" s="243"/>
      <c r="J868" s="244"/>
      <c r="K868" s="244"/>
      <c r="L868" s="244"/>
      <c r="M868" s="244"/>
      <c r="N868" s="290"/>
      <c r="O868" s="391" t="str">
        <f>IF(ISBLANK(L868),"",IF(OR(ISBLANK(VLOOKUP(L868&amp;"-"&amp;E868,'Np Quality'!A:M,6,FALSE)),ISERROR(VLOOKUP(L868&amp;"-"&amp;E868,'Np Quality'!A:M,6,FALSE))),"-",VLOOKUP(L868&amp;"-"&amp;E868,'Np Quality'!A:M,6,FALSE)))</f>
        <v/>
      </c>
      <c r="P868" s="391" t="str">
        <f>IF(ISBLANK(L868),"",IF(OR(ISBLANK(VLOOKUP(L868&amp;"-"&amp;E868,'Np Quality'!A:M,7,FALSE)),ISERROR(VLOOKUP(L868&amp;"-"&amp;E868,'Np Quality'!A:M,7,FALSE))),"-",VLOOKUP(L868&amp;"-"&amp;E868,'Np Quality'!A:M,7,FALSE)))</f>
        <v/>
      </c>
      <c r="Q868" s="391" t="str">
        <f>IF(ISBLANK(L878),"",IF(OR(ISBLANK(VLOOKUP(L878&amp;"-"&amp;E878,'Np Quality'!A:M,8,FALSE)),ISERROR(VLOOKUP(L878&amp;"-"&amp;E878,'Np Quality'!A:M,8,FALSE))),"-",VLOOKUP(L878&amp;"-"&amp;E878,'Np Quality'!A:M,8,FALSE)))</f>
        <v/>
      </c>
      <c r="R868" s="283" t="str">
        <f>IF(ISBLANK(L968),"",IF(OR(ISBLANK(VLOOKUP(L968&amp;"-"&amp;E968,'Np Quality'!A:M,9,FALSE)),ISERROR(VLOOKUP(L968&amp;"-"&amp;E968,'Np Quality'!A:M,9,FALSE))),"-",VLOOKUP(L968&amp;"-"&amp;E968,'Np Quality'!A:M,9,FALSE)))</f>
        <v/>
      </c>
      <c r="S868" s="150"/>
      <c r="T868" s="395" t="str">
        <f t="shared" si="135"/>
        <v/>
      </c>
      <c r="U868" s="395" t="str">
        <f t="shared" si="132"/>
        <v/>
      </c>
      <c r="V868" s="396"/>
      <c r="W868" s="282"/>
    </row>
    <row r="869" spans="1:23">
      <c r="A869" s="382" t="str">
        <f t="shared" si="133"/>
        <v/>
      </c>
      <c r="B869" s="383" t="str">
        <f t="shared" si="136"/>
        <v/>
      </c>
      <c r="C869" s="236"/>
      <c r="D869" s="282"/>
      <c r="E869" s="384" t="str">
        <f t="shared" si="134"/>
        <v/>
      </c>
      <c r="F869" s="388"/>
      <c r="G869" s="243"/>
      <c r="H869" s="244"/>
      <c r="I869" s="243"/>
      <c r="J869" s="244"/>
      <c r="K869" s="244"/>
      <c r="L869" s="244"/>
      <c r="M869" s="244"/>
      <c r="N869" s="290"/>
      <c r="O869" s="391" t="str">
        <f>IF(ISBLANK(L869),"",IF(OR(ISBLANK(VLOOKUP(L869&amp;"-"&amp;E869,'Np Quality'!A:M,6,FALSE)),ISERROR(VLOOKUP(L869&amp;"-"&amp;E869,'Np Quality'!A:M,6,FALSE))),"-",VLOOKUP(L869&amp;"-"&amp;E869,'Np Quality'!A:M,6,FALSE)))</f>
        <v/>
      </c>
      <c r="P869" s="391" t="str">
        <f>IF(ISBLANK(L869),"",IF(OR(ISBLANK(VLOOKUP(L869&amp;"-"&amp;E869,'Np Quality'!A:M,7,FALSE)),ISERROR(VLOOKUP(L869&amp;"-"&amp;E869,'Np Quality'!A:M,7,FALSE))),"-",VLOOKUP(L869&amp;"-"&amp;E869,'Np Quality'!A:M,7,FALSE)))</f>
        <v/>
      </c>
      <c r="Q869" s="391" t="str">
        <f>IF(ISBLANK(L879),"",IF(OR(ISBLANK(VLOOKUP(L879&amp;"-"&amp;E879,'Np Quality'!A:M,8,FALSE)),ISERROR(VLOOKUP(L879&amp;"-"&amp;E879,'Np Quality'!A:M,8,FALSE))),"-",VLOOKUP(L879&amp;"-"&amp;E879,'Np Quality'!A:M,8,FALSE)))</f>
        <v/>
      </c>
      <c r="R869" s="283" t="str">
        <f>IF(ISBLANK(L969),"",IF(OR(ISBLANK(VLOOKUP(L969&amp;"-"&amp;E969,'Np Quality'!A:M,9,FALSE)),ISERROR(VLOOKUP(L969&amp;"-"&amp;E969,'Np Quality'!A:M,9,FALSE))),"-",VLOOKUP(L969&amp;"-"&amp;E969,'Np Quality'!A:M,9,FALSE)))</f>
        <v/>
      </c>
      <c r="S869" s="150"/>
      <c r="T869" s="395" t="str">
        <f t="shared" si="135"/>
        <v/>
      </c>
      <c r="U869" s="395" t="str">
        <f t="shared" si="132"/>
        <v/>
      </c>
      <c r="V869" s="396"/>
      <c r="W869" s="282"/>
    </row>
    <row r="870" spans="1:23">
      <c r="A870" s="382" t="str">
        <f t="shared" si="133"/>
        <v/>
      </c>
      <c r="B870" s="383" t="str">
        <f t="shared" si="136"/>
        <v/>
      </c>
      <c r="C870" s="236"/>
      <c r="D870" s="282"/>
      <c r="E870" s="384" t="str">
        <f t="shared" si="134"/>
        <v/>
      </c>
      <c r="F870" s="388"/>
      <c r="G870" s="243"/>
      <c r="H870" s="244"/>
      <c r="I870" s="243"/>
      <c r="J870" s="244"/>
      <c r="K870" s="244"/>
      <c r="L870" s="244"/>
      <c r="M870" s="244"/>
      <c r="N870" s="290"/>
      <c r="O870" s="391" t="str">
        <f>IF(ISBLANK(L870),"",IF(OR(ISBLANK(VLOOKUP(L870&amp;"-"&amp;E870,'Np Quality'!A:M,6,FALSE)),ISERROR(VLOOKUP(L870&amp;"-"&amp;E870,'Np Quality'!A:M,6,FALSE))),"-",VLOOKUP(L870&amp;"-"&amp;E870,'Np Quality'!A:M,6,FALSE)))</f>
        <v/>
      </c>
      <c r="P870" s="391" t="str">
        <f>IF(ISBLANK(L870),"",IF(OR(ISBLANK(VLOOKUP(L870&amp;"-"&amp;E870,'Np Quality'!A:M,7,FALSE)),ISERROR(VLOOKUP(L870&amp;"-"&amp;E870,'Np Quality'!A:M,7,FALSE))),"-",VLOOKUP(L870&amp;"-"&amp;E870,'Np Quality'!A:M,7,FALSE)))</f>
        <v/>
      </c>
      <c r="Q870" s="391" t="str">
        <f>IF(ISBLANK(L880),"",IF(OR(ISBLANK(VLOOKUP(L880&amp;"-"&amp;E880,'Np Quality'!A:M,8,FALSE)),ISERROR(VLOOKUP(L880&amp;"-"&amp;E880,'Np Quality'!A:M,8,FALSE))),"-",VLOOKUP(L880&amp;"-"&amp;E880,'Np Quality'!A:M,8,FALSE)))</f>
        <v/>
      </c>
      <c r="R870" s="283" t="str">
        <f>IF(ISBLANK(L970),"",IF(OR(ISBLANK(VLOOKUP(L970&amp;"-"&amp;E970,'Np Quality'!A:M,9,FALSE)),ISERROR(VLOOKUP(L970&amp;"-"&amp;E970,'Np Quality'!A:M,9,FALSE))),"-",VLOOKUP(L970&amp;"-"&amp;E970,'Np Quality'!A:M,9,FALSE)))</f>
        <v/>
      </c>
      <c r="S870" s="150"/>
      <c r="T870" s="395" t="str">
        <f t="shared" si="135"/>
        <v/>
      </c>
      <c r="U870" s="395" t="str">
        <f t="shared" si="132"/>
        <v/>
      </c>
      <c r="V870" s="396"/>
      <c r="W870" s="282"/>
    </row>
    <row r="871" spans="1:23">
      <c r="A871" s="382" t="str">
        <f t="shared" si="133"/>
        <v/>
      </c>
      <c r="B871" s="383" t="str">
        <f t="shared" si="136"/>
        <v/>
      </c>
      <c r="C871" s="236"/>
      <c r="D871" s="282"/>
      <c r="E871" s="384" t="str">
        <f t="shared" si="134"/>
        <v/>
      </c>
      <c r="F871" s="388"/>
      <c r="G871" s="243"/>
      <c r="H871" s="244"/>
      <c r="I871" s="243"/>
      <c r="J871" s="244"/>
      <c r="K871" s="244"/>
      <c r="L871" s="244"/>
      <c r="M871" s="244"/>
      <c r="N871" s="290"/>
      <c r="O871" s="391" t="str">
        <f>IF(ISBLANK(L871),"",IF(OR(ISBLANK(VLOOKUP(L871&amp;"-"&amp;E871,'Np Quality'!A:M,6,FALSE)),ISERROR(VLOOKUP(L871&amp;"-"&amp;E871,'Np Quality'!A:M,6,FALSE))),"-",VLOOKUP(L871&amp;"-"&amp;E871,'Np Quality'!A:M,6,FALSE)))</f>
        <v/>
      </c>
      <c r="P871" s="391" t="str">
        <f>IF(ISBLANK(L871),"",IF(OR(ISBLANK(VLOOKUP(L871&amp;"-"&amp;E871,'Np Quality'!A:M,7,FALSE)),ISERROR(VLOOKUP(L871&amp;"-"&amp;E871,'Np Quality'!A:M,7,FALSE))),"-",VLOOKUP(L871&amp;"-"&amp;E871,'Np Quality'!A:M,7,FALSE)))</f>
        <v/>
      </c>
      <c r="Q871" s="391" t="str">
        <f>IF(ISBLANK(L881),"",IF(OR(ISBLANK(VLOOKUP(L881&amp;"-"&amp;E881,'Np Quality'!A:M,8,FALSE)),ISERROR(VLOOKUP(L881&amp;"-"&amp;E881,'Np Quality'!A:M,8,FALSE))),"-",VLOOKUP(L881&amp;"-"&amp;E881,'Np Quality'!A:M,8,FALSE)))</f>
        <v/>
      </c>
      <c r="R871" s="283" t="str">
        <f>IF(ISBLANK(L971),"",IF(OR(ISBLANK(VLOOKUP(L971&amp;"-"&amp;E971,'Np Quality'!A:M,9,FALSE)),ISERROR(VLOOKUP(L971&amp;"-"&amp;E971,'Np Quality'!A:M,9,FALSE))),"-",VLOOKUP(L971&amp;"-"&amp;E971,'Np Quality'!A:M,9,FALSE)))</f>
        <v/>
      </c>
      <c r="S871" s="150"/>
      <c r="T871" s="395" t="str">
        <f t="shared" si="135"/>
        <v/>
      </c>
      <c r="U871" s="395" t="str">
        <f t="shared" si="132"/>
        <v/>
      </c>
      <c r="V871" s="396"/>
      <c r="W871" s="282"/>
    </row>
    <row r="872" spans="1:23">
      <c r="A872" s="382" t="str">
        <f t="shared" si="133"/>
        <v/>
      </c>
      <c r="B872" s="383" t="str">
        <f t="shared" si="136"/>
        <v/>
      </c>
      <c r="C872" s="236"/>
      <c r="D872" s="282"/>
      <c r="E872" s="384" t="str">
        <f t="shared" si="134"/>
        <v/>
      </c>
      <c r="F872" s="388"/>
      <c r="G872" s="243"/>
      <c r="H872" s="244"/>
      <c r="I872" s="243"/>
      <c r="J872" s="244"/>
      <c r="K872" s="244"/>
      <c r="L872" s="244"/>
      <c r="M872" s="244"/>
      <c r="N872" s="290"/>
      <c r="O872" s="391" t="str">
        <f>IF(ISBLANK(L873),"",IF(OR(ISBLANK(VLOOKUP(L873&amp;"-"&amp;E873,'Np Quality'!A:M,6,FALSE)),ISERROR(VLOOKUP(L873&amp;"-"&amp;E873,'Np Quality'!A:M,6,FALSE))),"-",VLOOKUP(L873&amp;"-"&amp;E873,'Np Quality'!A:M,6,FALSE)))</f>
        <v/>
      </c>
      <c r="P872" s="391" t="str">
        <f>IF(ISBLANK(L872),"",IF(OR(ISBLANK(VLOOKUP(L872&amp;"-"&amp;E872,'Np Quality'!A:M,7,FALSE)),ISERROR(VLOOKUP(L872&amp;"-"&amp;E872,'Np Quality'!A:M,7,FALSE))),"-",VLOOKUP(L872&amp;"-"&amp;E872,'Np Quality'!A:M,7,FALSE)))</f>
        <v/>
      </c>
      <c r="Q872" s="391" t="str">
        <f>IF(ISBLANK(L882),"",IF(OR(ISBLANK(VLOOKUP(L882&amp;"-"&amp;E882,'Np Quality'!A:M,8,FALSE)),ISERROR(VLOOKUP(L882&amp;"-"&amp;E882,'Np Quality'!A:M,8,FALSE))),"-",VLOOKUP(L882&amp;"-"&amp;E882,'Np Quality'!A:M,8,FALSE)))</f>
        <v/>
      </c>
      <c r="R872" s="283" t="str">
        <f>IF(ISBLANK(L972),"",IF(OR(ISBLANK(VLOOKUP(L972&amp;"-"&amp;E972,'Np Quality'!A:M,9,FALSE)),ISERROR(VLOOKUP(L972&amp;"-"&amp;E972,'Np Quality'!A:M,9,FALSE))),"-",VLOOKUP(L972&amp;"-"&amp;E972,'Np Quality'!A:M,9,FALSE)))</f>
        <v/>
      </c>
      <c r="S872" s="150"/>
      <c r="T872" s="395" t="str">
        <f t="shared" si="135"/>
        <v/>
      </c>
      <c r="U872" s="395" t="str">
        <f t="shared" si="132"/>
        <v/>
      </c>
      <c r="V872" s="396"/>
      <c r="W872" s="282"/>
    </row>
    <row r="873" spans="1:23">
      <c r="A873" s="382" t="str">
        <f t="shared" si="133"/>
        <v/>
      </c>
      <c r="B873" s="383" t="str">
        <f t="shared" si="136"/>
        <v/>
      </c>
      <c r="C873" s="236"/>
      <c r="D873" s="282"/>
      <c r="E873" s="384" t="str">
        <f t="shared" si="134"/>
        <v/>
      </c>
      <c r="F873" s="388"/>
      <c r="G873" s="243"/>
      <c r="H873" s="244"/>
      <c r="I873" s="243"/>
      <c r="J873" s="244"/>
      <c r="K873" s="244"/>
      <c r="L873" s="244"/>
      <c r="M873" s="244"/>
      <c r="N873" s="290"/>
      <c r="O873" s="391" t="str">
        <f>IF(ISBLANK(L873),"",IF(OR(ISBLANK(VLOOKUP(L873&amp;"-"&amp;E873,'Np Quality'!A:M,6,FALSE)),ISERROR(VLOOKUP(L873&amp;"-"&amp;E873,'Np Quality'!A:M,6,FALSE))),"-",VLOOKUP(L873&amp;"-"&amp;E873,'Np Quality'!A:M,6,FALSE)))</f>
        <v/>
      </c>
      <c r="P873" s="391" t="str">
        <f>IF(ISBLANK(L874),"",IF(OR(ISBLANK(VLOOKUP(L874&amp;"-"&amp;E874,'Np Quality'!A:M,7,FALSE)),ISERROR(VLOOKUP(L874&amp;"-"&amp;E874,'Np Quality'!A:M,7,FALSE))),"-",VLOOKUP(L874&amp;"-"&amp;E874,'Np Quality'!A:M,7,FALSE)))</f>
        <v/>
      </c>
      <c r="Q873" s="391" t="str">
        <f>IF(ISBLANK(L883),"",IF(OR(ISBLANK(VLOOKUP(L883&amp;"-"&amp;E883,'Np Quality'!A:M,8,FALSE)),ISERROR(VLOOKUP(L883&amp;"-"&amp;E883,'Np Quality'!A:M,8,FALSE))),"-",VLOOKUP(L883&amp;"-"&amp;E883,'Np Quality'!A:M,8,FALSE)))</f>
        <v/>
      </c>
      <c r="R873" s="283" t="str">
        <f>IF(ISBLANK(L973),"",IF(OR(ISBLANK(VLOOKUP(L973&amp;"-"&amp;E973,'Np Quality'!A:M,9,FALSE)),ISERROR(VLOOKUP(L973&amp;"-"&amp;E973,'Np Quality'!A:M,9,FALSE))),"-",VLOOKUP(L973&amp;"-"&amp;E973,'Np Quality'!A:M,9,FALSE)))</f>
        <v/>
      </c>
      <c r="S873" s="150"/>
      <c r="T873" s="395" t="str">
        <f t="shared" si="135"/>
        <v/>
      </c>
      <c r="U873" s="395" t="str">
        <f t="shared" si="132"/>
        <v/>
      </c>
      <c r="V873" s="396"/>
      <c r="W873" s="282"/>
    </row>
    <row r="874" spans="1:23">
      <c r="A874" s="382" t="str">
        <f t="shared" si="133"/>
        <v/>
      </c>
      <c r="B874" s="383" t="str">
        <f t="shared" si="136"/>
        <v/>
      </c>
      <c r="C874" s="236"/>
      <c r="D874" s="282"/>
      <c r="E874" s="384" t="str">
        <f t="shared" si="134"/>
        <v/>
      </c>
      <c r="F874" s="388"/>
      <c r="G874" s="243"/>
      <c r="H874" s="244"/>
      <c r="I874" s="243"/>
      <c r="J874" s="244"/>
      <c r="K874" s="244"/>
      <c r="L874" s="244"/>
      <c r="M874" s="244"/>
      <c r="N874" s="290"/>
      <c r="O874" s="391" t="str">
        <f>IF(ISBLANK(L874),"",IF(OR(ISBLANK(VLOOKUP(L874&amp;"-"&amp;E874,'Np Quality'!A:M,6,FALSE)),ISERROR(VLOOKUP(L874&amp;"-"&amp;E874,'Np Quality'!A:M,6,FALSE))),"-",VLOOKUP(L874&amp;"-"&amp;E874,'Np Quality'!A:M,6,FALSE)))</f>
        <v/>
      </c>
      <c r="P874" s="391" t="str">
        <f>IF(ISBLANK(L874),"",IF(OR(ISBLANK(VLOOKUP(L874&amp;"-"&amp;E874,'Np Quality'!A:M,7,FALSE)),ISERROR(VLOOKUP(L874&amp;"-"&amp;E874,'Np Quality'!A:M,7,FALSE))),"-",VLOOKUP(L874&amp;"-"&amp;E874,'Np Quality'!A:M,7,FALSE)))</f>
        <v/>
      </c>
      <c r="Q874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874" s="283" t="str">
        <f>IF(ISBLANK(L974),"",IF(OR(ISBLANK(VLOOKUP(L974&amp;"-"&amp;E974,'Np Quality'!A:M,9,FALSE)),ISERROR(VLOOKUP(L974&amp;"-"&amp;E974,'Np Quality'!A:M,9,FALSE))),"-",VLOOKUP(L974&amp;"-"&amp;E974,'Np Quality'!A:M,9,FALSE)))</f>
        <v/>
      </c>
      <c r="S874" s="150"/>
      <c r="T874" s="395" t="str">
        <f t="shared" si="135"/>
        <v/>
      </c>
      <c r="U874" s="395" t="str">
        <f t="shared" si="132"/>
        <v/>
      </c>
      <c r="V874" s="396"/>
      <c r="W874" s="282"/>
    </row>
    <row r="875" spans="1:23">
      <c r="A875" s="382" t="str">
        <f t="shared" si="133"/>
        <v/>
      </c>
      <c r="B875" s="383" t="str">
        <f t="shared" si="136"/>
        <v/>
      </c>
      <c r="C875" s="236"/>
      <c r="D875" s="282"/>
      <c r="E875" s="384" t="str">
        <f t="shared" si="134"/>
        <v/>
      </c>
      <c r="F875" s="388"/>
      <c r="G875" s="243"/>
      <c r="H875" s="244"/>
      <c r="I875" s="243"/>
      <c r="J875" s="244"/>
      <c r="K875" s="244"/>
      <c r="L875" s="244"/>
      <c r="M875" s="244"/>
      <c r="N875" s="290"/>
      <c r="O875" s="391" t="str">
        <f>IF(ISBLANK(L875),"",IF(OR(ISBLANK(VLOOKUP(L875&amp;"-"&amp;E875,'Np Quality'!A:M,6,FALSE)),ISERROR(VLOOKUP(L875&amp;"-"&amp;E875,'Np Quality'!A:M,6,FALSE))),"-",VLOOKUP(L875&amp;"-"&amp;E875,'Np Quality'!A:M,6,FALSE)))</f>
        <v/>
      </c>
      <c r="P875" s="391" t="str">
        <f>IF(ISBLANK(L875),"",IF(OR(ISBLANK(VLOOKUP(L875&amp;"-"&amp;E875,'Np Quality'!A:M,7,FALSE)),ISERROR(VLOOKUP(L875&amp;"-"&amp;E875,'Np Quality'!A:M,7,FALSE))),"-",VLOOKUP(L875&amp;"-"&amp;E875,'Np Quality'!A:M,7,FALSE)))</f>
        <v/>
      </c>
      <c r="Q875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875" s="283" t="str">
        <f>IF(ISBLANK(L976),"",IF(OR(ISBLANK(VLOOKUP(L976&amp;"-"&amp;E976,'Np Quality'!A:M,9,FALSE)),ISERROR(VLOOKUP(L976&amp;"-"&amp;E976,'Np Quality'!A:M,9,FALSE))),"-",VLOOKUP(L976&amp;"-"&amp;E976,'Np Quality'!A:M,9,FALSE)))</f>
        <v/>
      </c>
      <c r="S875" s="150"/>
      <c r="T875" s="395" t="str">
        <f t="shared" si="135"/>
        <v/>
      </c>
      <c r="U875" s="395" t="str">
        <f t="shared" si="132"/>
        <v/>
      </c>
      <c r="V875" s="396"/>
      <c r="W875" s="282"/>
    </row>
    <row r="876" spans="1:23">
      <c r="A876" s="382" t="str">
        <f t="shared" si="133"/>
        <v/>
      </c>
      <c r="B876" s="383" t="str">
        <f t="shared" si="136"/>
        <v/>
      </c>
      <c r="C876" s="236"/>
      <c r="D876" s="282"/>
      <c r="E876" s="384" t="str">
        <f t="shared" si="134"/>
        <v/>
      </c>
      <c r="F876" s="388"/>
      <c r="G876" s="243"/>
      <c r="H876" s="244"/>
      <c r="I876" s="243"/>
      <c r="J876" s="244"/>
      <c r="K876" s="244"/>
      <c r="L876" s="244"/>
      <c r="M876" s="244"/>
      <c r="N876" s="290"/>
      <c r="O876" s="391" t="str">
        <f>IF(ISBLANK(L876),"",IF(OR(ISBLANK(VLOOKUP(L876&amp;"-"&amp;E876,'Np Quality'!A:M,6,FALSE)),ISERROR(VLOOKUP(L876&amp;"-"&amp;E876,'Np Quality'!A:M,6,FALSE))),"-",VLOOKUP(L876&amp;"-"&amp;E876,'Np Quality'!A:M,6,FALSE)))</f>
        <v/>
      </c>
      <c r="P876" s="391" t="str">
        <f>IF(ISBLANK(L876),"",IF(OR(ISBLANK(VLOOKUP(L876&amp;"-"&amp;E876,'Np Quality'!A:M,7,FALSE)),ISERROR(VLOOKUP(L876&amp;"-"&amp;E876,'Np Quality'!A:M,7,FALSE))),"-",VLOOKUP(L876&amp;"-"&amp;E876,'Np Quality'!A:M,7,FALSE)))</f>
        <v/>
      </c>
      <c r="Q876" s="391" t="str">
        <f>IF(ISBLANK(L886),"",IF(OR(ISBLANK(VLOOKUP(L886&amp;"-"&amp;E886,'Np Quality'!A:M,8,FALSE)),ISERROR(VLOOKUP(L886&amp;"-"&amp;E886,'Np Quality'!A:M,8,FALSE))),"-",VLOOKUP(L886&amp;"-"&amp;E886,'Np Quality'!A:M,8,FALSE)))</f>
        <v/>
      </c>
      <c r="R876" s="283" t="str">
        <f>IF(ISBLANK(L976),"",IF(OR(ISBLANK(VLOOKUP(L976&amp;"-"&amp;E976,'Np Quality'!A:M,9,FALSE)),ISERROR(VLOOKUP(L976&amp;"-"&amp;E976,'Np Quality'!A:M,9,FALSE))),"-",VLOOKUP(L976&amp;"-"&amp;E976,'Np Quality'!A:M,9,FALSE)))</f>
        <v/>
      </c>
      <c r="S876" s="150"/>
      <c r="T876" s="395" t="str">
        <f t="shared" si="135"/>
        <v/>
      </c>
      <c r="U876" s="395" t="str">
        <f t="shared" si="132"/>
        <v/>
      </c>
      <c r="V876" s="396"/>
      <c r="W876" s="282"/>
    </row>
    <row r="877" spans="1:23">
      <c r="A877" s="382" t="str">
        <f t="shared" si="133"/>
        <v/>
      </c>
      <c r="B877" s="383" t="str">
        <f t="shared" si="136"/>
        <v/>
      </c>
      <c r="C877" s="236"/>
      <c r="D877" s="282"/>
      <c r="E877" s="384" t="str">
        <f t="shared" si="134"/>
        <v/>
      </c>
      <c r="F877" s="388"/>
      <c r="G877" s="243"/>
      <c r="H877" s="244"/>
      <c r="I877" s="243"/>
      <c r="J877" s="244"/>
      <c r="K877" s="244"/>
      <c r="L877" s="244"/>
      <c r="M877" s="244"/>
      <c r="N877" s="290"/>
      <c r="O877" s="391" t="str">
        <f>IF(ISBLANK(L877),"",IF(OR(ISBLANK(VLOOKUP(L877&amp;"-"&amp;E877,'Np Quality'!A:M,6,FALSE)),ISERROR(VLOOKUP(L877&amp;"-"&amp;E877,'Np Quality'!A:M,6,FALSE))),"-",VLOOKUP(L877&amp;"-"&amp;E877,'Np Quality'!A:M,6,FALSE)))</f>
        <v/>
      </c>
      <c r="P877" s="391" t="str">
        <f>IF(ISBLANK(L877),"",IF(OR(ISBLANK(VLOOKUP(L877&amp;"-"&amp;E877,'Np Quality'!A:M,7,FALSE)),ISERROR(VLOOKUP(L877&amp;"-"&amp;E877,'Np Quality'!A:M,7,FALSE))),"-",VLOOKUP(L877&amp;"-"&amp;E877,'Np Quality'!A:M,7,FALSE)))</f>
        <v/>
      </c>
      <c r="Q877" s="391" t="str">
        <f>IF(ISBLANK(L877),"",IF(OR(ISBLANK(VLOOKUP(L877&amp;"-"&amp;E877,'Np Quality'!A:M,8,FALSE)),ISERROR(VLOOKUP(L877&amp;"-"&amp;E877,'Np Quality'!A:M,8,FALSE))),"-",VLOOKUP(L877&amp;"-"&amp;E877,'Np Quality'!A:M,8,FALSE)))</f>
        <v/>
      </c>
      <c r="R877" s="283" t="str">
        <f>IF(ISBLANK(L987),"",IF(OR(ISBLANK(VLOOKUP(L987&amp;"-"&amp;E987,'Np Quality'!A:M,9,FALSE)),ISERROR(VLOOKUP(L987&amp;"-"&amp;E987,'Np Quality'!A:M,9,FALSE))),"-",VLOOKUP(L987&amp;"-"&amp;E987,'Np Quality'!A:M,9,FALSE)))</f>
        <v/>
      </c>
      <c r="S877" s="150"/>
      <c r="T877" s="395" t="str">
        <f t="shared" si="135"/>
        <v/>
      </c>
      <c r="U877" s="395" t="str">
        <f t="shared" si="132"/>
        <v/>
      </c>
      <c r="V877" s="396"/>
      <c r="W877" s="282"/>
    </row>
    <row r="878" spans="1:23">
      <c r="A878" s="382" t="str">
        <f t="shared" si="133"/>
        <v/>
      </c>
      <c r="B878" s="383" t="str">
        <f t="shared" si="136"/>
        <v/>
      </c>
      <c r="C878" s="236"/>
      <c r="D878" s="282"/>
      <c r="E878" s="384" t="str">
        <f t="shared" si="134"/>
        <v/>
      </c>
      <c r="F878" s="388"/>
      <c r="G878" s="243"/>
      <c r="H878" s="244"/>
      <c r="I878" s="243"/>
      <c r="J878" s="244"/>
      <c r="K878" s="244"/>
      <c r="L878" s="244"/>
      <c r="M878" s="244"/>
      <c r="N878" s="290"/>
      <c r="O878" s="391" t="str">
        <f>IF(ISBLANK(L878),"",IF(OR(ISBLANK(VLOOKUP(L878&amp;"-"&amp;E878,'Np Quality'!A:M,6,FALSE)),ISERROR(VLOOKUP(L878&amp;"-"&amp;E878,'Np Quality'!A:M,6,FALSE))),"-",VLOOKUP(L878&amp;"-"&amp;E878,'Np Quality'!A:M,6,FALSE)))</f>
        <v/>
      </c>
      <c r="P878" s="391" t="str">
        <f>IF(ISBLANK(L878),"",IF(OR(ISBLANK(VLOOKUP(L878&amp;"-"&amp;E878,'Np Quality'!A:M,7,FALSE)),ISERROR(VLOOKUP(L878&amp;"-"&amp;E878,'Np Quality'!A:M,7,FALSE))),"-",VLOOKUP(L878&amp;"-"&amp;E878,'Np Quality'!A:M,7,FALSE)))</f>
        <v/>
      </c>
      <c r="Q878" s="391" t="str">
        <f>IF(ISBLANK(L878),"",IF(OR(ISBLANK(VLOOKUP(L878&amp;"-"&amp;E878,'Np Quality'!A:M,8,FALSE)),ISERROR(VLOOKUP(L878&amp;"-"&amp;E878,'Np Quality'!A:M,8,FALSE))),"-",VLOOKUP(L878&amp;"-"&amp;E878,'Np Quality'!A:M,8,FALSE)))</f>
        <v/>
      </c>
      <c r="R878" s="283" t="str">
        <f>IF(ISBLANK(L988),"",IF(OR(ISBLANK(VLOOKUP(L988&amp;"-"&amp;E988,'Np Quality'!A:M,9,FALSE)),ISERROR(VLOOKUP(L988&amp;"-"&amp;E988,'Np Quality'!A:M,9,FALSE))),"-",VLOOKUP(L988&amp;"-"&amp;E988,'Np Quality'!A:M,9,FALSE)))</f>
        <v/>
      </c>
      <c r="S878" s="150"/>
      <c r="T878" s="395" t="str">
        <f t="shared" si="135"/>
        <v/>
      </c>
      <c r="U878" s="395" t="str">
        <f t="shared" si="132"/>
        <v/>
      </c>
      <c r="V878" s="396"/>
      <c r="W878" s="282"/>
    </row>
    <row r="879" spans="1:23">
      <c r="A879" s="382" t="str">
        <f t="shared" si="133"/>
        <v/>
      </c>
      <c r="B879" s="383" t="str">
        <f t="shared" si="136"/>
        <v/>
      </c>
      <c r="C879" s="236"/>
      <c r="D879" s="282"/>
      <c r="E879" s="384" t="str">
        <f t="shared" si="134"/>
        <v/>
      </c>
      <c r="F879" s="388"/>
      <c r="G879" s="243"/>
      <c r="H879" s="244"/>
      <c r="I879" s="243"/>
      <c r="J879" s="244"/>
      <c r="K879" s="244"/>
      <c r="L879" s="244"/>
      <c r="M879" s="244"/>
      <c r="N879" s="290"/>
      <c r="O879" s="391" t="str">
        <f>IF(ISBLANK(L879),"",IF(OR(ISBLANK(VLOOKUP(L879&amp;"-"&amp;E879,'Np Quality'!A:M,6,FALSE)),ISERROR(VLOOKUP(L879&amp;"-"&amp;E879,'Np Quality'!A:M,6,FALSE))),"-",VLOOKUP(L879&amp;"-"&amp;E879,'Np Quality'!A:M,6,FALSE)))</f>
        <v/>
      </c>
      <c r="P879" s="391" t="str">
        <f>IF(ISBLANK(L879),"",IF(OR(ISBLANK(VLOOKUP(L879&amp;"-"&amp;E879,'Np Quality'!A:M,7,FALSE)),ISERROR(VLOOKUP(L879&amp;"-"&amp;E879,'Np Quality'!A:M,7,FALSE))),"-",VLOOKUP(L879&amp;"-"&amp;E879,'Np Quality'!A:M,7,FALSE)))</f>
        <v/>
      </c>
      <c r="Q879" s="391" t="str">
        <f>IF(ISBLANK(L879),"",IF(OR(ISBLANK(VLOOKUP(L879&amp;"-"&amp;E879,'Np Quality'!A:M,8,FALSE)),ISERROR(VLOOKUP(L879&amp;"-"&amp;E879,'Np Quality'!A:M,8,FALSE))),"-",VLOOKUP(L879&amp;"-"&amp;E879,'Np Quality'!A:M,8,FALSE)))</f>
        <v/>
      </c>
      <c r="R879" s="283" t="str">
        <f>IF(ISBLANK(L989),"",IF(OR(ISBLANK(VLOOKUP(L989&amp;"-"&amp;E989,'Np Quality'!A:M,9,FALSE)),ISERROR(VLOOKUP(L989&amp;"-"&amp;E989,'Np Quality'!A:M,9,FALSE))),"-",VLOOKUP(L989&amp;"-"&amp;E989,'Np Quality'!A:M,9,FALSE)))</f>
        <v/>
      </c>
      <c r="S879" s="150"/>
      <c r="T879" s="395" t="str">
        <f t="shared" si="135"/>
        <v/>
      </c>
      <c r="U879" s="395" t="str">
        <f t="shared" si="132"/>
        <v/>
      </c>
      <c r="V879" s="396"/>
      <c r="W879" s="282"/>
    </row>
    <row r="880" spans="1:23">
      <c r="A880" s="382" t="str">
        <f t="shared" si="133"/>
        <v/>
      </c>
      <c r="B880" s="383" t="str">
        <f t="shared" si="136"/>
        <v/>
      </c>
      <c r="C880" s="236"/>
      <c r="D880" s="282"/>
      <c r="E880" s="384" t="str">
        <f t="shared" si="134"/>
        <v/>
      </c>
      <c r="F880" s="388"/>
      <c r="G880" s="243"/>
      <c r="H880" s="244"/>
      <c r="I880" s="243"/>
      <c r="J880" s="244"/>
      <c r="K880" s="244"/>
      <c r="L880" s="244"/>
      <c r="M880" s="244"/>
      <c r="N880" s="290"/>
      <c r="O880" s="391" t="str">
        <f>IF(ISBLANK(L880),"",IF(OR(ISBLANK(VLOOKUP(L880&amp;"-"&amp;E880,'Np Quality'!A:M,6,FALSE)),ISERROR(VLOOKUP(L880&amp;"-"&amp;E880,'Np Quality'!A:M,6,FALSE))),"-",VLOOKUP(L880&amp;"-"&amp;E880,'Np Quality'!A:M,6,FALSE)))</f>
        <v/>
      </c>
      <c r="P880" s="391" t="str">
        <f>IF(ISBLANK(L880),"",IF(OR(ISBLANK(VLOOKUP(L880&amp;"-"&amp;E880,'Np Quality'!A:M,7,FALSE)),ISERROR(VLOOKUP(L880&amp;"-"&amp;E880,'Np Quality'!A:M,7,FALSE))),"-",VLOOKUP(L880&amp;"-"&amp;E880,'Np Quality'!A:M,7,FALSE)))</f>
        <v/>
      </c>
      <c r="Q880" s="391" t="str">
        <f>IF(ISBLANK(L880),"",IF(OR(ISBLANK(VLOOKUP(L880&amp;"-"&amp;E880,'Np Quality'!A:M,8,FALSE)),ISERROR(VLOOKUP(L880&amp;"-"&amp;E880,'Np Quality'!A:M,8,FALSE))),"-",VLOOKUP(L880&amp;"-"&amp;E880,'Np Quality'!A:M,8,FALSE)))</f>
        <v/>
      </c>
      <c r="R880" s="283" t="str">
        <f>IF(ISBLANK(L990),"",IF(OR(ISBLANK(VLOOKUP(L990&amp;"-"&amp;E990,'Np Quality'!A:M,9,FALSE)),ISERROR(VLOOKUP(L990&amp;"-"&amp;E990,'Np Quality'!A:M,9,FALSE))),"-",VLOOKUP(L990&amp;"-"&amp;E990,'Np Quality'!A:M,9,FALSE)))</f>
        <v/>
      </c>
      <c r="S880" s="150"/>
      <c r="T880" s="395" t="str">
        <f t="shared" si="135"/>
        <v/>
      </c>
      <c r="U880" s="395" t="str">
        <f t="shared" si="132"/>
        <v/>
      </c>
      <c r="V880" s="396"/>
      <c r="W880" s="282"/>
    </row>
    <row r="881" spans="1:23">
      <c r="A881" s="382" t="str">
        <f t="shared" si="133"/>
        <v/>
      </c>
      <c r="B881" s="383" t="str">
        <f t="shared" si="136"/>
        <v/>
      </c>
      <c r="C881" s="236"/>
      <c r="D881" s="282"/>
      <c r="E881" s="384" t="str">
        <f t="shared" si="134"/>
        <v/>
      </c>
      <c r="F881" s="388"/>
      <c r="G881" s="243"/>
      <c r="H881" s="244"/>
      <c r="I881" s="243"/>
      <c r="J881" s="244"/>
      <c r="K881" s="244"/>
      <c r="L881" s="244"/>
      <c r="M881" s="244"/>
      <c r="N881" s="290"/>
      <c r="O881" s="391" t="str">
        <f>IF(ISBLANK(L881),"",IF(OR(ISBLANK(VLOOKUP(L881&amp;"-"&amp;E881,'Np Quality'!A:M,6,FALSE)),ISERROR(VLOOKUP(L881&amp;"-"&amp;E881,'Np Quality'!A:M,6,FALSE))),"-",VLOOKUP(L881&amp;"-"&amp;E881,'Np Quality'!A:M,6,FALSE)))</f>
        <v/>
      </c>
      <c r="P881" s="391" t="str">
        <f>IF(ISBLANK(L881),"",IF(OR(ISBLANK(VLOOKUP(L881&amp;"-"&amp;E881,'Np Quality'!A:M,7,FALSE)),ISERROR(VLOOKUP(L881&amp;"-"&amp;E881,'Np Quality'!A:M,7,FALSE))),"-",VLOOKUP(L881&amp;"-"&amp;E881,'Np Quality'!A:M,7,FALSE)))</f>
        <v/>
      </c>
      <c r="Q881" s="391" t="str">
        <f>IF(ISBLANK(L881),"",IF(OR(ISBLANK(VLOOKUP(L881&amp;"-"&amp;E881,'Np Quality'!A:M,8,FALSE)),ISERROR(VLOOKUP(L881&amp;"-"&amp;E881,'Np Quality'!A:M,8,FALSE))),"-",VLOOKUP(L881&amp;"-"&amp;E881,'Np Quality'!A:M,8,FALSE)))</f>
        <v/>
      </c>
      <c r="R881" s="283" t="str">
        <f>IF(ISBLANK(L991),"",IF(OR(ISBLANK(VLOOKUP(L991&amp;"-"&amp;E991,'Np Quality'!A:M,9,FALSE)),ISERROR(VLOOKUP(L991&amp;"-"&amp;E991,'Np Quality'!A:M,9,FALSE))),"-",VLOOKUP(L991&amp;"-"&amp;E991,'Np Quality'!A:M,9,FALSE)))</f>
        <v/>
      </c>
      <c r="S881" s="150"/>
      <c r="T881" s="395" t="str">
        <f t="shared" si="135"/>
        <v/>
      </c>
      <c r="U881" s="395" t="str">
        <f t="shared" si="132"/>
        <v/>
      </c>
      <c r="V881" s="396"/>
      <c r="W881" s="282"/>
    </row>
    <row r="882" spans="1:23">
      <c r="A882" s="382" t="str">
        <f t="shared" si="133"/>
        <v/>
      </c>
      <c r="B882" s="383" t="str">
        <f t="shared" si="136"/>
        <v/>
      </c>
      <c r="C882" s="236"/>
      <c r="D882" s="282"/>
      <c r="E882" s="384" t="str">
        <f t="shared" si="134"/>
        <v/>
      </c>
      <c r="F882" s="388"/>
      <c r="G882" s="243"/>
      <c r="H882" s="244"/>
      <c r="I882" s="243"/>
      <c r="J882" s="244"/>
      <c r="K882" s="244"/>
      <c r="L882" s="244"/>
      <c r="M882" s="244"/>
      <c r="N882" s="290"/>
      <c r="O882" s="391" t="str">
        <f>IF(ISBLANK(L883),"",IF(OR(ISBLANK(VLOOKUP(L883&amp;"-"&amp;E883,'Np Quality'!A:M,6,FALSE)),ISERROR(VLOOKUP(L883&amp;"-"&amp;E883,'Np Quality'!A:M,6,FALSE))),"-",VLOOKUP(L883&amp;"-"&amp;E883,'Np Quality'!A:M,6,FALSE)))</f>
        <v/>
      </c>
      <c r="P882" s="391" t="str">
        <f>IF(ISBLANK(L882),"",IF(OR(ISBLANK(VLOOKUP(L882&amp;"-"&amp;E882,'Np Quality'!A:M,7,FALSE)),ISERROR(VLOOKUP(L882&amp;"-"&amp;E882,'Np Quality'!A:M,7,FALSE))),"-",VLOOKUP(L882&amp;"-"&amp;E882,'Np Quality'!A:M,7,FALSE)))</f>
        <v/>
      </c>
      <c r="Q882" s="391" t="str">
        <f>IF(ISBLANK(L882),"",IF(OR(ISBLANK(VLOOKUP(L882&amp;"-"&amp;E882,'Np Quality'!A:M,8,FALSE)),ISERROR(VLOOKUP(L882&amp;"-"&amp;E882,'Np Quality'!A:M,8,FALSE))),"-",VLOOKUP(L882&amp;"-"&amp;E882,'Np Quality'!A:M,8,FALSE)))</f>
        <v/>
      </c>
      <c r="R882" s="283" t="str">
        <f>IF(ISBLANK(L992),"",IF(OR(ISBLANK(VLOOKUP(L992&amp;"-"&amp;E992,'Np Quality'!A:M,9,FALSE)),ISERROR(VLOOKUP(L992&amp;"-"&amp;E992,'Np Quality'!A:M,9,FALSE))),"-",VLOOKUP(L992&amp;"-"&amp;E992,'Np Quality'!A:M,9,FALSE)))</f>
        <v/>
      </c>
      <c r="S882" s="150"/>
      <c r="T882" s="395" t="str">
        <f t="shared" si="135"/>
        <v/>
      </c>
      <c r="U882" s="395" t="str">
        <f t="shared" si="132"/>
        <v/>
      </c>
      <c r="V882" s="396"/>
      <c r="W882" s="282"/>
    </row>
    <row r="883" spans="1:23">
      <c r="A883" s="382" t="str">
        <f t="shared" si="133"/>
        <v/>
      </c>
      <c r="B883" s="383" t="str">
        <f t="shared" si="136"/>
        <v/>
      </c>
      <c r="C883" s="236"/>
      <c r="D883" s="282"/>
      <c r="E883" s="384" t="str">
        <f t="shared" si="134"/>
        <v/>
      </c>
      <c r="F883" s="388"/>
      <c r="G883" s="243"/>
      <c r="H883" s="244"/>
      <c r="I883" s="243"/>
      <c r="J883" s="244"/>
      <c r="K883" s="244"/>
      <c r="L883" s="244"/>
      <c r="M883" s="244"/>
      <c r="N883" s="290"/>
      <c r="O883" s="391" t="str">
        <f>IF(ISBLANK(L883),"",IF(OR(ISBLANK(VLOOKUP(L883&amp;"-"&amp;E883,'Np Quality'!A:M,6,FALSE)),ISERROR(VLOOKUP(L883&amp;"-"&amp;E883,'Np Quality'!A:M,6,FALSE))),"-",VLOOKUP(L883&amp;"-"&amp;E883,'Np Quality'!A:M,6,FALSE)))</f>
        <v/>
      </c>
      <c r="P883" s="391" t="str">
        <f>IF(ISBLANK(L884),"",IF(OR(ISBLANK(VLOOKUP(L884&amp;"-"&amp;E884,'Np Quality'!A:M,7,FALSE)),ISERROR(VLOOKUP(L884&amp;"-"&amp;E884,'Np Quality'!A:M,7,FALSE))),"-",VLOOKUP(L884&amp;"-"&amp;E884,'Np Quality'!A:M,7,FALSE)))</f>
        <v/>
      </c>
      <c r="Q883" s="391" t="str">
        <f>IF(ISBLANK(L883),"",IF(OR(ISBLANK(VLOOKUP(L883&amp;"-"&amp;E883,'Np Quality'!A:M,8,FALSE)),ISERROR(VLOOKUP(L883&amp;"-"&amp;E883,'Np Quality'!A:M,8,FALSE))),"-",VLOOKUP(L883&amp;"-"&amp;E883,'Np Quality'!A:M,8,FALSE)))</f>
        <v/>
      </c>
      <c r="R883" s="283" t="str">
        <f>IF(ISBLANK(L993),"",IF(OR(ISBLANK(VLOOKUP(L993&amp;"-"&amp;E993,'Np Quality'!A:M,9,FALSE)),ISERROR(VLOOKUP(L993&amp;"-"&amp;E993,'Np Quality'!A:M,9,FALSE))),"-",VLOOKUP(L993&amp;"-"&amp;E993,'Np Quality'!A:M,9,FALSE)))</f>
        <v/>
      </c>
      <c r="S883" s="150"/>
      <c r="T883" s="395" t="str">
        <f t="shared" si="135"/>
        <v/>
      </c>
      <c r="U883" s="395" t="str">
        <f t="shared" si="132"/>
        <v/>
      </c>
      <c r="V883" s="396"/>
      <c r="W883" s="282"/>
    </row>
    <row r="884" spans="1:23">
      <c r="A884" s="382" t="str">
        <f t="shared" si="133"/>
        <v/>
      </c>
      <c r="B884" s="383" t="str">
        <f t="shared" si="136"/>
        <v/>
      </c>
      <c r="C884" s="236"/>
      <c r="D884" s="282"/>
      <c r="E884" s="384" t="str">
        <f t="shared" si="134"/>
        <v/>
      </c>
      <c r="F884" s="388"/>
      <c r="G884" s="243"/>
      <c r="H884" s="244"/>
      <c r="I884" s="243"/>
      <c r="J884" s="244"/>
      <c r="K884" s="244"/>
      <c r="L884" s="244"/>
      <c r="M884" s="244"/>
      <c r="N884" s="290"/>
      <c r="O884" s="391" t="str">
        <f>IF(ISBLANK(L884),"",IF(OR(ISBLANK(VLOOKUP(L884&amp;"-"&amp;E884,'Np Quality'!A:M,6,FALSE)),ISERROR(VLOOKUP(L884&amp;"-"&amp;E884,'Np Quality'!A:M,6,FALSE))),"-",VLOOKUP(L884&amp;"-"&amp;E884,'Np Quality'!A:M,6,FALSE)))</f>
        <v/>
      </c>
      <c r="P884" s="391" t="str">
        <f>IF(ISBLANK(L884),"",IF(OR(ISBLANK(VLOOKUP(L884&amp;"-"&amp;E884,'Np Quality'!A:M,7,FALSE)),ISERROR(VLOOKUP(L884&amp;"-"&amp;E884,'Np Quality'!A:M,7,FALSE))),"-",VLOOKUP(L884&amp;"-"&amp;E884,'Np Quality'!A:M,7,FALSE)))</f>
        <v/>
      </c>
      <c r="Q884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884" s="283" t="str">
        <f>IF(ISBLANK(L994),"",IF(OR(ISBLANK(VLOOKUP(L994&amp;"-"&amp;E994,'Np Quality'!A:M,9,FALSE)),ISERROR(VLOOKUP(L994&amp;"-"&amp;E994,'Np Quality'!A:M,9,FALSE))),"-",VLOOKUP(L994&amp;"-"&amp;E994,'Np Quality'!A:M,9,FALSE)))</f>
        <v/>
      </c>
      <c r="S884" s="150"/>
      <c r="T884" s="395" t="str">
        <f t="shared" si="135"/>
        <v/>
      </c>
      <c r="U884" s="395" t="str">
        <f t="shared" si="132"/>
        <v/>
      </c>
      <c r="V884" s="396"/>
      <c r="W884" s="282"/>
    </row>
    <row r="885" spans="1:23">
      <c r="A885" s="382" t="str">
        <f t="shared" si="133"/>
        <v/>
      </c>
      <c r="B885" s="383" t="str">
        <f t="shared" si="136"/>
        <v/>
      </c>
      <c r="C885" s="236"/>
      <c r="D885" s="282"/>
      <c r="E885" s="384" t="str">
        <f t="shared" si="134"/>
        <v/>
      </c>
      <c r="F885" s="388"/>
      <c r="G885" s="243"/>
      <c r="H885" s="244"/>
      <c r="I885" s="243"/>
      <c r="J885" s="244"/>
      <c r="K885" s="244"/>
      <c r="L885" s="244"/>
      <c r="M885" s="244"/>
      <c r="N885" s="290"/>
      <c r="O885" s="391" t="str">
        <f>IF(ISBLANK(L885),"",IF(OR(ISBLANK(VLOOKUP(L885&amp;"-"&amp;E885,'Np Quality'!A:M,6,FALSE)),ISERROR(VLOOKUP(L885&amp;"-"&amp;E885,'Np Quality'!A:M,6,FALSE))),"-",VLOOKUP(L885&amp;"-"&amp;E885,'Np Quality'!A:M,6,FALSE)))</f>
        <v/>
      </c>
      <c r="P885" s="391" t="str">
        <f>IF(ISBLANK(L885),"",IF(OR(ISBLANK(VLOOKUP(L885&amp;"-"&amp;E885,'Np Quality'!A:M,7,FALSE)),ISERROR(VLOOKUP(L885&amp;"-"&amp;E885,'Np Quality'!A:M,7,FALSE))),"-",VLOOKUP(L885&amp;"-"&amp;E885,'Np Quality'!A:M,7,FALSE)))</f>
        <v/>
      </c>
      <c r="Q885" s="391" t="str">
        <f>IF(ISBLANK(L885),"",IF(OR(ISBLANK(VLOOKUP(L885&amp;"-"&amp;E885,'Np Quality'!A:M,8,FALSE)),ISERROR(VLOOKUP(L885&amp;"-"&amp;E885,'Np Quality'!A:M,8,FALSE))),"-",VLOOKUP(L885&amp;"-"&amp;E885,'Np Quality'!A:M,8,FALSE)))</f>
        <v/>
      </c>
      <c r="R885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885" s="150"/>
      <c r="T885" s="395" t="str">
        <f t="shared" si="135"/>
        <v/>
      </c>
      <c r="U885" s="395" t="str">
        <f t="shared" si="132"/>
        <v/>
      </c>
      <c r="V885" s="396"/>
      <c r="W885" s="282"/>
    </row>
    <row r="886" spans="1:23">
      <c r="A886" s="382" t="str">
        <f t="shared" si="133"/>
        <v/>
      </c>
      <c r="B886" s="383" t="str">
        <f t="shared" si="136"/>
        <v/>
      </c>
      <c r="C886" s="236"/>
      <c r="D886" s="282"/>
      <c r="E886" s="384" t="str">
        <f t="shared" si="134"/>
        <v/>
      </c>
      <c r="F886" s="388"/>
      <c r="G886" s="243"/>
      <c r="H886" s="244"/>
      <c r="I886" s="243"/>
      <c r="J886" s="244"/>
      <c r="K886" s="244"/>
      <c r="L886" s="244"/>
      <c r="M886" s="244"/>
      <c r="N886" s="290"/>
      <c r="O886" s="391" t="str">
        <f>IF(ISBLANK(L886),"",IF(OR(ISBLANK(VLOOKUP(L886&amp;"-"&amp;E886,'Np Quality'!A:M,6,FALSE)),ISERROR(VLOOKUP(L886&amp;"-"&amp;E886,'Np Quality'!A:M,6,FALSE))),"-",VLOOKUP(L886&amp;"-"&amp;E886,'Np Quality'!A:M,6,FALSE)))</f>
        <v/>
      </c>
      <c r="P886" s="391" t="str">
        <f>IF(ISBLANK(L886),"",IF(OR(ISBLANK(VLOOKUP(L886&amp;"-"&amp;E886,'Np Quality'!A:M,7,FALSE)),ISERROR(VLOOKUP(L886&amp;"-"&amp;E886,'Np Quality'!A:M,7,FALSE))),"-",VLOOKUP(L886&amp;"-"&amp;E886,'Np Quality'!A:M,7,FALSE)))</f>
        <v/>
      </c>
      <c r="Q886" s="391" t="str">
        <f>IF(ISBLANK(L886),"",IF(OR(ISBLANK(VLOOKUP(L886&amp;"-"&amp;E886,'Np Quality'!A:M,8,FALSE)),ISERROR(VLOOKUP(L886&amp;"-"&amp;E886,'Np Quality'!A:M,8,FALSE))),"-",VLOOKUP(L886&amp;"-"&amp;E886,'Np Quality'!A:M,8,FALSE)))</f>
        <v/>
      </c>
      <c r="R886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886" s="150"/>
      <c r="T886" s="395" t="str">
        <f t="shared" si="135"/>
        <v/>
      </c>
      <c r="U886" s="395" t="str">
        <f t="shared" si="132"/>
        <v/>
      </c>
      <c r="V886" s="396"/>
      <c r="W886" s="282"/>
    </row>
    <row r="887" spans="1:23">
      <c r="A887" s="382" t="str">
        <f t="shared" si="133"/>
        <v/>
      </c>
      <c r="B887" s="383" t="str">
        <f t="shared" si="136"/>
        <v/>
      </c>
      <c r="C887" s="236"/>
      <c r="D887" s="282"/>
      <c r="E887" s="384" t="str">
        <f t="shared" si="134"/>
        <v/>
      </c>
      <c r="F887" s="388"/>
      <c r="G887" s="243"/>
      <c r="H887" s="244"/>
      <c r="I887" s="243"/>
      <c r="J887" s="244"/>
      <c r="K887" s="244"/>
      <c r="L887" s="244"/>
      <c r="M887" s="244"/>
      <c r="N887" s="290"/>
      <c r="O887" s="391" t="str">
        <f>IF(ISBLANK(L887),"",IF(OR(ISBLANK(VLOOKUP(L887&amp;"-"&amp;E887,'Np Quality'!A:M,6,FALSE)),ISERROR(VLOOKUP(L887&amp;"-"&amp;E887,'Np Quality'!A:M,6,FALSE))),"-",VLOOKUP(L887&amp;"-"&amp;E887,'Np Quality'!A:M,6,FALSE)))</f>
        <v/>
      </c>
      <c r="P887" s="391" t="str">
        <f>IF(ISBLANK(L887),"",IF(OR(ISBLANK(VLOOKUP(L887&amp;"-"&amp;E887,'Np Quality'!A:M,7,FALSE)),ISERROR(VLOOKUP(L887&amp;"-"&amp;E887,'Np Quality'!A:M,7,FALSE))),"-",VLOOKUP(L887&amp;"-"&amp;E887,'Np Quality'!A:M,7,FALSE)))</f>
        <v/>
      </c>
      <c r="Q887" s="391" t="str">
        <f>IF(ISBLANK(L887),"",IF(OR(ISBLANK(VLOOKUP(L887&amp;"-"&amp;E887,'Np Quality'!A:M,8,FALSE)),ISERROR(VLOOKUP(L887&amp;"-"&amp;E887,'Np Quality'!A:M,8,FALSE))),"-",VLOOKUP(L887&amp;"-"&amp;E887,'Np Quality'!A:M,8,FALSE)))</f>
        <v/>
      </c>
      <c r="R887" s="283" t="str">
        <f>IF(ISBLANK(L987),"",IF(OR(ISBLANK(VLOOKUP(L987&amp;"-"&amp;E987,'Np Quality'!A:M,9,FALSE)),ISERROR(VLOOKUP(L987&amp;"-"&amp;E987,'Np Quality'!A:M,9,FALSE))),"-",VLOOKUP(L987&amp;"-"&amp;E987,'Np Quality'!A:M,9,FALSE)))</f>
        <v/>
      </c>
      <c r="S887" s="150"/>
      <c r="T887" s="395" t="str">
        <f t="shared" si="135"/>
        <v/>
      </c>
      <c r="U887" s="395" t="str">
        <f t="shared" si="132"/>
        <v/>
      </c>
      <c r="V887" s="396"/>
      <c r="W887" s="282"/>
    </row>
    <row r="888" spans="1:23">
      <c r="A888" s="382" t="str">
        <f t="shared" si="133"/>
        <v/>
      </c>
      <c r="B888" s="383" t="str">
        <f t="shared" si="136"/>
        <v/>
      </c>
      <c r="C888" s="236"/>
      <c r="D888" s="282"/>
      <c r="E888" s="384" t="str">
        <f t="shared" si="134"/>
        <v/>
      </c>
      <c r="F888" s="388"/>
      <c r="G888" s="243"/>
      <c r="H888" s="244"/>
      <c r="I888" s="243"/>
      <c r="J888" s="244"/>
      <c r="K888" s="244"/>
      <c r="L888" s="244"/>
      <c r="M888" s="244"/>
      <c r="N888" s="290"/>
      <c r="O888" s="391" t="str">
        <f>IF(ISBLANK(L888),"",IF(OR(ISBLANK(VLOOKUP(L888&amp;"-"&amp;E888,'Np Quality'!A:M,6,FALSE)),ISERROR(VLOOKUP(L888&amp;"-"&amp;E888,'Np Quality'!A:M,6,FALSE))),"-",VLOOKUP(L888&amp;"-"&amp;E888,'Np Quality'!A:M,6,FALSE)))</f>
        <v/>
      </c>
      <c r="P888" s="391" t="str">
        <f>IF(ISBLANK(L888),"",IF(OR(ISBLANK(VLOOKUP(L888&amp;"-"&amp;E888,'Np Quality'!A:M,7,FALSE)),ISERROR(VLOOKUP(L888&amp;"-"&amp;E888,'Np Quality'!A:M,7,FALSE))),"-",VLOOKUP(L888&amp;"-"&amp;E888,'Np Quality'!A:M,7,FALSE)))</f>
        <v/>
      </c>
      <c r="Q888" s="391" t="str">
        <f>IF(ISBLANK(L888),"",IF(OR(ISBLANK(VLOOKUP(L888&amp;"-"&amp;E888,'Np Quality'!A:M,8,FALSE)),ISERROR(VLOOKUP(L888&amp;"-"&amp;E888,'Np Quality'!A:M,8,FALSE))),"-",VLOOKUP(L888&amp;"-"&amp;E888,'Np Quality'!A:M,8,FALSE)))</f>
        <v/>
      </c>
      <c r="R888" s="283" t="str">
        <f>IF(ISBLANK(L988),"",IF(OR(ISBLANK(VLOOKUP(L988&amp;"-"&amp;E988,'Np Quality'!A:M,9,FALSE)),ISERROR(VLOOKUP(L988&amp;"-"&amp;E988,'Np Quality'!A:M,9,FALSE))),"-",VLOOKUP(L988&amp;"-"&amp;E988,'Np Quality'!A:M,9,FALSE)))</f>
        <v/>
      </c>
      <c r="S888" s="150"/>
      <c r="T888" s="395" t="str">
        <f t="shared" si="135"/>
        <v/>
      </c>
      <c r="U888" s="395" t="str">
        <f t="shared" si="132"/>
        <v/>
      </c>
      <c r="V888" s="396"/>
      <c r="W888" s="282"/>
    </row>
    <row r="889" spans="1:23">
      <c r="A889" s="382" t="str">
        <f t="shared" si="133"/>
        <v/>
      </c>
      <c r="B889" s="383" t="str">
        <f t="shared" si="136"/>
        <v/>
      </c>
      <c r="C889" s="236"/>
      <c r="D889" s="282"/>
      <c r="E889" s="384" t="str">
        <f t="shared" si="134"/>
        <v/>
      </c>
      <c r="F889" s="388"/>
      <c r="G889" s="243"/>
      <c r="H889" s="244"/>
      <c r="I889" s="243"/>
      <c r="J889" s="244"/>
      <c r="K889" s="244"/>
      <c r="L889" s="244"/>
      <c r="M889" s="244"/>
      <c r="N889" s="290"/>
      <c r="O889" s="391" t="str">
        <f>IF(ISBLANK(L889),"",IF(OR(ISBLANK(VLOOKUP(L889&amp;"-"&amp;E889,'Np Quality'!A:M,6,FALSE)),ISERROR(VLOOKUP(L889&amp;"-"&amp;E889,'Np Quality'!A:M,6,FALSE))),"-",VLOOKUP(L889&amp;"-"&amp;E889,'Np Quality'!A:M,6,FALSE)))</f>
        <v/>
      </c>
      <c r="P889" s="391" t="str">
        <f>IF(ISBLANK(L889),"",IF(OR(ISBLANK(VLOOKUP(L889&amp;"-"&amp;E889,'Np Quality'!A:M,7,FALSE)),ISERROR(VLOOKUP(L889&amp;"-"&amp;E889,'Np Quality'!A:M,7,FALSE))),"-",VLOOKUP(L889&amp;"-"&amp;E889,'Np Quality'!A:M,7,FALSE)))</f>
        <v/>
      </c>
      <c r="Q889" s="391" t="str">
        <f>IF(ISBLANK(L889),"",IF(OR(ISBLANK(VLOOKUP(L889&amp;"-"&amp;E889,'Np Quality'!A:M,8,FALSE)),ISERROR(VLOOKUP(L889&amp;"-"&amp;E889,'Np Quality'!A:M,8,FALSE))),"-",VLOOKUP(L889&amp;"-"&amp;E889,'Np Quality'!A:M,8,FALSE)))</f>
        <v/>
      </c>
      <c r="R889" s="283" t="str">
        <f>IF(ISBLANK(L989),"",IF(OR(ISBLANK(VLOOKUP(L989&amp;"-"&amp;E989,'Np Quality'!A:M,9,FALSE)),ISERROR(VLOOKUP(L989&amp;"-"&amp;E989,'Np Quality'!A:M,9,FALSE))),"-",VLOOKUP(L989&amp;"-"&amp;E989,'Np Quality'!A:M,9,FALSE)))</f>
        <v/>
      </c>
      <c r="S889" s="150"/>
      <c r="T889" s="395" t="str">
        <f t="shared" si="135"/>
        <v/>
      </c>
      <c r="U889" s="395" t="str">
        <f t="shared" si="132"/>
        <v/>
      </c>
      <c r="V889" s="396"/>
      <c r="W889" s="282"/>
    </row>
    <row r="890" spans="1:23">
      <c r="A890" s="382" t="str">
        <f t="shared" si="133"/>
        <v/>
      </c>
      <c r="B890" s="383" t="str">
        <f t="shared" si="136"/>
        <v/>
      </c>
      <c r="C890" s="236"/>
      <c r="D890" s="282"/>
      <c r="E890" s="384" t="str">
        <f t="shared" si="134"/>
        <v/>
      </c>
      <c r="F890" s="388"/>
      <c r="G890" s="243"/>
      <c r="H890" s="244"/>
      <c r="I890" s="243"/>
      <c r="J890" s="244"/>
      <c r="K890" s="244"/>
      <c r="L890" s="244"/>
      <c r="M890" s="244"/>
      <c r="N890" s="290"/>
      <c r="O890" s="391" t="str">
        <f>IF(ISBLANK(L890),"",IF(OR(ISBLANK(VLOOKUP(L890&amp;"-"&amp;E890,'Np Quality'!A:M,6,FALSE)),ISERROR(VLOOKUP(L890&amp;"-"&amp;E890,'Np Quality'!A:M,6,FALSE))),"-",VLOOKUP(L890&amp;"-"&amp;E890,'Np Quality'!A:M,6,FALSE)))</f>
        <v/>
      </c>
      <c r="P890" s="391" t="str">
        <f>IF(ISBLANK(L890),"",IF(OR(ISBLANK(VLOOKUP(L890&amp;"-"&amp;E890,'Np Quality'!A:M,7,FALSE)),ISERROR(VLOOKUP(L890&amp;"-"&amp;E890,'Np Quality'!A:M,7,FALSE))),"-",VLOOKUP(L890&amp;"-"&amp;E890,'Np Quality'!A:M,7,FALSE)))</f>
        <v/>
      </c>
      <c r="Q890" s="391" t="str">
        <f>IF(ISBLANK(L890),"",IF(OR(ISBLANK(VLOOKUP(L890&amp;"-"&amp;E890,'Np Quality'!A:M,8,FALSE)),ISERROR(VLOOKUP(L890&amp;"-"&amp;E890,'Np Quality'!A:M,8,FALSE))),"-",VLOOKUP(L890&amp;"-"&amp;E890,'Np Quality'!A:M,8,FALSE)))</f>
        <v/>
      </c>
      <c r="R890" s="283" t="str">
        <f>IF(ISBLANK(L990),"",IF(OR(ISBLANK(VLOOKUP(L990&amp;"-"&amp;E990,'Np Quality'!A:M,9,FALSE)),ISERROR(VLOOKUP(L990&amp;"-"&amp;E990,'Np Quality'!A:M,9,FALSE))),"-",VLOOKUP(L990&amp;"-"&amp;E990,'Np Quality'!A:M,9,FALSE)))</f>
        <v/>
      </c>
      <c r="S890" s="150"/>
      <c r="T890" s="395" t="str">
        <f t="shared" si="135"/>
        <v/>
      </c>
      <c r="U890" s="395" t="str">
        <f t="shared" si="132"/>
        <v/>
      </c>
      <c r="V890" s="396"/>
      <c r="W890" s="282"/>
    </row>
    <row r="891" spans="1:23">
      <c r="A891" s="382" t="str">
        <f t="shared" si="133"/>
        <v/>
      </c>
      <c r="B891" s="383" t="str">
        <f t="shared" si="136"/>
        <v/>
      </c>
      <c r="C891" s="236"/>
      <c r="D891" s="282"/>
      <c r="E891" s="384" t="str">
        <f t="shared" si="134"/>
        <v/>
      </c>
      <c r="F891" s="388"/>
      <c r="G891" s="243"/>
      <c r="H891" s="244"/>
      <c r="I891" s="243"/>
      <c r="J891" s="244"/>
      <c r="K891" s="244"/>
      <c r="L891" s="244"/>
      <c r="M891" s="244"/>
      <c r="N891" s="290"/>
      <c r="O891" s="391" t="str">
        <f>IF(ISBLANK(L891),"",IF(OR(ISBLANK(VLOOKUP(L891&amp;"-"&amp;E891,'Np Quality'!A:M,6,FALSE)),ISERROR(VLOOKUP(L891&amp;"-"&amp;E891,'Np Quality'!A:M,6,FALSE))),"-",VLOOKUP(L891&amp;"-"&amp;E891,'Np Quality'!A:M,6,FALSE)))</f>
        <v/>
      </c>
      <c r="P891" s="391" t="str">
        <f>IF(ISBLANK(L891),"",IF(OR(ISBLANK(VLOOKUP(L891&amp;"-"&amp;E891,'Np Quality'!A:M,7,FALSE)),ISERROR(VLOOKUP(L891&amp;"-"&amp;E891,'Np Quality'!A:M,7,FALSE))),"-",VLOOKUP(L891&amp;"-"&amp;E891,'Np Quality'!A:M,7,FALSE)))</f>
        <v/>
      </c>
      <c r="Q891" s="391" t="str">
        <f>IF(ISBLANK(L891),"",IF(OR(ISBLANK(VLOOKUP(L891&amp;"-"&amp;E891,'Np Quality'!A:M,8,FALSE)),ISERROR(VLOOKUP(L891&amp;"-"&amp;E891,'Np Quality'!A:M,8,FALSE))),"-",VLOOKUP(L891&amp;"-"&amp;E891,'Np Quality'!A:M,8,FALSE)))</f>
        <v/>
      </c>
      <c r="R891" s="283" t="str">
        <f>IF(ISBLANK(L991),"",IF(OR(ISBLANK(VLOOKUP(L991&amp;"-"&amp;E991,'Np Quality'!A:M,9,FALSE)),ISERROR(VLOOKUP(L991&amp;"-"&amp;E991,'Np Quality'!A:M,9,FALSE))),"-",VLOOKUP(L991&amp;"-"&amp;E991,'Np Quality'!A:M,9,FALSE)))</f>
        <v/>
      </c>
      <c r="S891" s="150"/>
      <c r="T891" s="395" t="str">
        <f t="shared" si="135"/>
        <v/>
      </c>
      <c r="U891" s="395" t="str">
        <f t="shared" si="132"/>
        <v/>
      </c>
      <c r="V891" s="396"/>
      <c r="W891" s="282"/>
    </row>
    <row r="892" spans="1:23">
      <c r="A892" s="382" t="str">
        <f t="shared" si="133"/>
        <v/>
      </c>
      <c r="B892" s="383" t="str">
        <f t="shared" si="136"/>
        <v/>
      </c>
      <c r="C892" s="236"/>
      <c r="D892" s="282"/>
      <c r="E892" s="384" t="str">
        <f t="shared" si="134"/>
        <v/>
      </c>
      <c r="F892" s="388"/>
      <c r="G892" s="243"/>
      <c r="H892" s="244"/>
      <c r="I892" s="243"/>
      <c r="J892" s="244"/>
      <c r="K892" s="244"/>
      <c r="L892" s="244"/>
      <c r="M892" s="244"/>
      <c r="N892" s="290"/>
      <c r="O892" s="391" t="str">
        <f>IF(ISBLANK(L893),"",IF(OR(ISBLANK(VLOOKUP(L893&amp;"-"&amp;E893,'Np Quality'!A:M,6,FALSE)),ISERROR(VLOOKUP(L893&amp;"-"&amp;E893,'Np Quality'!A:M,6,FALSE))),"-",VLOOKUP(L893&amp;"-"&amp;E893,'Np Quality'!A:M,6,FALSE)))</f>
        <v/>
      </c>
      <c r="P892" s="391" t="str">
        <f>IF(ISBLANK(L892),"",IF(OR(ISBLANK(VLOOKUP(L892&amp;"-"&amp;E892,'Np Quality'!A:M,7,FALSE)),ISERROR(VLOOKUP(L892&amp;"-"&amp;E892,'Np Quality'!A:M,7,FALSE))),"-",VLOOKUP(L892&amp;"-"&amp;E892,'Np Quality'!A:M,7,FALSE)))</f>
        <v/>
      </c>
      <c r="Q892" s="391" t="str">
        <f>IF(ISBLANK(L892),"",IF(OR(ISBLANK(VLOOKUP(L892&amp;"-"&amp;E892,'Np Quality'!A:M,8,FALSE)),ISERROR(VLOOKUP(L892&amp;"-"&amp;E892,'Np Quality'!A:M,8,FALSE))),"-",VLOOKUP(L892&amp;"-"&amp;E892,'Np Quality'!A:M,8,FALSE)))</f>
        <v/>
      </c>
      <c r="R892" s="283" t="str">
        <f>IF(ISBLANK(L992),"",IF(OR(ISBLANK(VLOOKUP(L992&amp;"-"&amp;E992,'Np Quality'!A:M,9,FALSE)),ISERROR(VLOOKUP(L992&amp;"-"&amp;E992,'Np Quality'!A:M,9,FALSE))),"-",VLOOKUP(L992&amp;"-"&amp;E992,'Np Quality'!A:M,9,FALSE)))</f>
        <v/>
      </c>
      <c r="S892" s="150"/>
      <c r="T892" s="395" t="str">
        <f t="shared" si="135"/>
        <v/>
      </c>
      <c r="U892" s="395" t="str">
        <f t="shared" si="132"/>
        <v/>
      </c>
      <c r="V892" s="396"/>
      <c r="W892" s="282"/>
    </row>
    <row r="893" spans="1:23">
      <c r="A893" s="382" t="str">
        <f t="shared" si="133"/>
        <v/>
      </c>
      <c r="B893" s="383" t="str">
        <f t="shared" si="136"/>
        <v/>
      </c>
      <c r="C893" s="236"/>
      <c r="D893" s="282"/>
      <c r="E893" s="384" t="str">
        <f t="shared" si="134"/>
        <v/>
      </c>
      <c r="F893" s="388"/>
      <c r="G893" s="243"/>
      <c r="H893" s="244"/>
      <c r="I893" s="243"/>
      <c r="J893" s="244"/>
      <c r="K893" s="244"/>
      <c r="L893" s="244"/>
      <c r="M893" s="244"/>
      <c r="N893" s="290"/>
      <c r="O893" s="391" t="str">
        <f>IF(ISBLANK(L893),"",IF(OR(ISBLANK(VLOOKUP(L893&amp;"-"&amp;E893,'Np Quality'!A:M,6,FALSE)),ISERROR(VLOOKUP(L893&amp;"-"&amp;E893,'Np Quality'!A:M,6,FALSE))),"-",VLOOKUP(L893&amp;"-"&amp;E893,'Np Quality'!A:M,6,FALSE)))</f>
        <v/>
      </c>
      <c r="P893" s="391" t="str">
        <f>IF(ISBLANK(L894),"",IF(OR(ISBLANK(VLOOKUP(L894&amp;"-"&amp;E894,'Np Quality'!A:M,7,FALSE)),ISERROR(VLOOKUP(L894&amp;"-"&amp;E894,'Np Quality'!A:M,7,FALSE))),"-",VLOOKUP(L894&amp;"-"&amp;E894,'Np Quality'!A:M,7,FALSE)))</f>
        <v/>
      </c>
      <c r="Q893" s="391" t="str">
        <f>IF(ISBLANK(L893),"",IF(OR(ISBLANK(VLOOKUP(L893&amp;"-"&amp;E893,'Np Quality'!A:M,8,FALSE)),ISERROR(VLOOKUP(L893&amp;"-"&amp;E893,'Np Quality'!A:M,8,FALSE))),"-",VLOOKUP(L893&amp;"-"&amp;E893,'Np Quality'!A:M,8,FALSE)))</f>
        <v/>
      </c>
      <c r="R893" s="283" t="str">
        <f>IF(ISBLANK(L993),"",IF(OR(ISBLANK(VLOOKUP(L993&amp;"-"&amp;E993,'Np Quality'!A:M,9,FALSE)),ISERROR(VLOOKUP(L993&amp;"-"&amp;E993,'Np Quality'!A:M,9,FALSE))),"-",VLOOKUP(L993&amp;"-"&amp;E993,'Np Quality'!A:M,9,FALSE)))</f>
        <v/>
      </c>
      <c r="S893" s="150"/>
      <c r="T893" s="395" t="str">
        <f t="shared" si="135"/>
        <v/>
      </c>
      <c r="U893" s="395" t="str">
        <f t="shared" si="132"/>
        <v/>
      </c>
      <c r="V893" s="396"/>
      <c r="W893" s="282"/>
    </row>
    <row r="894" spans="1:23">
      <c r="A894" s="382" t="str">
        <f t="shared" si="133"/>
        <v/>
      </c>
      <c r="B894" s="383" t="str">
        <f t="shared" si="136"/>
        <v/>
      </c>
      <c r="C894" s="236"/>
      <c r="D894" s="282"/>
      <c r="E894" s="384" t="str">
        <f t="shared" si="134"/>
        <v/>
      </c>
      <c r="F894" s="388"/>
      <c r="G894" s="243"/>
      <c r="H894" s="244"/>
      <c r="I894" s="243"/>
      <c r="J894" s="244"/>
      <c r="K894" s="244"/>
      <c r="L894" s="244"/>
      <c r="M894" s="244"/>
      <c r="N894" s="290"/>
      <c r="O894" s="391" t="str">
        <f>IF(ISBLANK(L894),"",IF(OR(ISBLANK(VLOOKUP(L894&amp;"-"&amp;E894,'Np Quality'!A:M,6,FALSE)),ISERROR(VLOOKUP(L894&amp;"-"&amp;E894,'Np Quality'!A:M,6,FALSE))),"-",VLOOKUP(L894&amp;"-"&amp;E894,'Np Quality'!A:M,6,FALSE)))</f>
        <v/>
      </c>
      <c r="P894" s="391" t="str">
        <f>IF(ISBLANK(L894),"",IF(OR(ISBLANK(VLOOKUP(L894&amp;"-"&amp;E894,'Np Quality'!A:M,7,FALSE)),ISERROR(VLOOKUP(L894&amp;"-"&amp;E894,'Np Quality'!A:M,7,FALSE))),"-",VLOOKUP(L894&amp;"-"&amp;E894,'Np Quality'!A:M,7,FALSE)))</f>
        <v/>
      </c>
      <c r="Q894" s="391" t="str">
        <f>IF(ISBLANK(L895),"",IF(OR(ISBLANK(VLOOKUP(L895&amp;"-"&amp;E895,'Np Quality'!A:M,8,FALSE)),ISERROR(VLOOKUP(L895&amp;"-"&amp;E895,'Np Quality'!A:M,8,FALSE))),"-",VLOOKUP(L895&amp;"-"&amp;E895,'Np Quality'!A:M,8,FALSE)))</f>
        <v/>
      </c>
      <c r="R894" s="283" t="str">
        <f>IF(ISBLANK(L994),"",IF(OR(ISBLANK(VLOOKUP(L994&amp;"-"&amp;E994,'Np Quality'!A:M,9,FALSE)),ISERROR(VLOOKUP(L994&amp;"-"&amp;E994,'Np Quality'!A:M,9,FALSE))),"-",VLOOKUP(L994&amp;"-"&amp;E994,'Np Quality'!A:M,9,FALSE)))</f>
        <v/>
      </c>
      <c r="S894" s="150"/>
      <c r="T894" s="395" t="str">
        <f t="shared" si="135"/>
        <v/>
      </c>
      <c r="U894" s="395" t="str">
        <f t="shared" si="132"/>
        <v/>
      </c>
      <c r="V894" s="396"/>
      <c r="W894" s="282"/>
    </row>
    <row r="895" spans="1:23">
      <c r="A895" s="382" t="str">
        <f t="shared" si="133"/>
        <v/>
      </c>
      <c r="B895" s="383" t="str">
        <f t="shared" si="136"/>
        <v/>
      </c>
      <c r="C895" s="236"/>
      <c r="D895" s="282"/>
      <c r="E895" s="384" t="str">
        <f t="shared" si="134"/>
        <v/>
      </c>
      <c r="F895" s="388"/>
      <c r="G895" s="243"/>
      <c r="H895" s="244"/>
      <c r="I895" s="243"/>
      <c r="J895" s="244"/>
      <c r="K895" s="244"/>
      <c r="L895" s="244"/>
      <c r="M895" s="244"/>
      <c r="N895" s="290"/>
      <c r="O895" s="391" t="str">
        <f>IF(ISBLANK(L895),"",IF(OR(ISBLANK(VLOOKUP(L895&amp;"-"&amp;E895,'Np Quality'!A:M,6,FALSE)),ISERROR(VLOOKUP(L895&amp;"-"&amp;E895,'Np Quality'!A:M,6,FALSE))),"-",VLOOKUP(L895&amp;"-"&amp;E895,'Np Quality'!A:M,6,FALSE)))</f>
        <v/>
      </c>
      <c r="P895" s="391" t="str">
        <f>IF(ISBLANK(L895),"",IF(OR(ISBLANK(VLOOKUP(L895&amp;"-"&amp;E895,'Np Quality'!A:M,7,FALSE)),ISERROR(VLOOKUP(L895&amp;"-"&amp;E895,'Np Quality'!A:M,7,FALSE))),"-",VLOOKUP(L895&amp;"-"&amp;E895,'Np Quality'!A:M,7,FALSE)))</f>
        <v/>
      </c>
      <c r="Q895" s="391" t="str">
        <f>IF(ISBLANK(L895),"",IF(OR(ISBLANK(VLOOKUP(L895&amp;"-"&amp;E895,'Np Quality'!A:M,8,FALSE)),ISERROR(VLOOKUP(L895&amp;"-"&amp;E895,'Np Quality'!A:M,8,FALSE))),"-",VLOOKUP(L895&amp;"-"&amp;E895,'Np Quality'!A:M,8,FALSE)))</f>
        <v/>
      </c>
      <c r="R895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895" s="150"/>
      <c r="T895" s="395" t="str">
        <f t="shared" si="135"/>
        <v/>
      </c>
      <c r="U895" s="395" t="str">
        <f t="shared" si="132"/>
        <v/>
      </c>
      <c r="V895" s="396"/>
      <c r="W895" s="282"/>
    </row>
    <row r="896" spans="1:23">
      <c r="A896" s="382" t="str">
        <f t="shared" si="133"/>
        <v/>
      </c>
      <c r="B896" s="383" t="str">
        <f t="shared" si="136"/>
        <v/>
      </c>
      <c r="C896" s="236"/>
      <c r="D896" s="282"/>
      <c r="E896" s="384" t="str">
        <f t="shared" si="134"/>
        <v/>
      </c>
      <c r="F896" s="388"/>
      <c r="G896" s="243"/>
      <c r="H896" s="244"/>
      <c r="I896" s="243"/>
      <c r="J896" s="244"/>
      <c r="K896" s="244"/>
      <c r="L896" s="244"/>
      <c r="M896" s="244"/>
      <c r="N896" s="290"/>
      <c r="O896" s="391" t="str">
        <f>IF(ISBLANK(L896),"",IF(OR(ISBLANK(VLOOKUP(L896&amp;"-"&amp;E896,'Np Quality'!A:M,6,FALSE)),ISERROR(VLOOKUP(L896&amp;"-"&amp;E896,'Np Quality'!A:M,6,FALSE))),"-",VLOOKUP(L896&amp;"-"&amp;E896,'Np Quality'!A:M,6,FALSE)))</f>
        <v/>
      </c>
      <c r="P896" s="391" t="str">
        <f>IF(ISBLANK(L896),"",IF(OR(ISBLANK(VLOOKUP(L896&amp;"-"&amp;E896,'Np Quality'!A:M,7,FALSE)),ISERROR(VLOOKUP(L896&amp;"-"&amp;E896,'Np Quality'!A:M,7,FALSE))),"-",VLOOKUP(L896&amp;"-"&amp;E896,'Np Quality'!A:M,7,FALSE)))</f>
        <v/>
      </c>
      <c r="Q896" s="391" t="str">
        <f>IF(ISBLANK(L896),"",IF(OR(ISBLANK(VLOOKUP(L896&amp;"-"&amp;E896,'Np Quality'!A:M,8,FALSE)),ISERROR(VLOOKUP(L896&amp;"-"&amp;E896,'Np Quality'!A:M,8,FALSE))),"-",VLOOKUP(L896&amp;"-"&amp;E896,'Np Quality'!A:M,8,FALSE)))</f>
        <v/>
      </c>
      <c r="R896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896" s="150"/>
      <c r="T896" s="395" t="str">
        <f t="shared" si="135"/>
        <v/>
      </c>
      <c r="U896" s="395" t="str">
        <f t="shared" ref="U896:U959" si="137">IF(ISNUMBER(B896),CHOOSE(B896,M896,M896&amp;","&amp;M897,M896&amp;","&amp;M897&amp;","&amp;M898,M896&amp;","&amp;M897&amp;","&amp;M898&amp;","&amp;M899),"")</f>
        <v/>
      </c>
      <c r="V896" s="396"/>
      <c r="W896" s="282"/>
    </row>
    <row r="897" spans="1:23">
      <c r="A897" s="382" t="str">
        <f t="shared" si="133"/>
        <v/>
      </c>
      <c r="B897" s="383" t="str">
        <f t="shared" si="136"/>
        <v/>
      </c>
      <c r="C897" s="236"/>
      <c r="D897" s="282"/>
      <c r="E897" s="384" t="str">
        <f t="shared" si="134"/>
        <v/>
      </c>
      <c r="F897" s="388"/>
      <c r="G897" s="243"/>
      <c r="H897" s="244"/>
      <c r="I897" s="243"/>
      <c r="J897" s="244"/>
      <c r="K897" s="244"/>
      <c r="L897" s="244"/>
      <c r="M897" s="244"/>
      <c r="N897" s="290"/>
      <c r="O897" s="391" t="str">
        <f>IF(ISBLANK(L897),"",IF(OR(ISBLANK(VLOOKUP(L897&amp;"-"&amp;E897,'Np Quality'!A:M,6,FALSE)),ISERROR(VLOOKUP(L897&amp;"-"&amp;E897,'Np Quality'!A:M,6,FALSE))),"-",VLOOKUP(L897&amp;"-"&amp;E897,'Np Quality'!A:M,6,FALSE)))</f>
        <v/>
      </c>
      <c r="P897" s="391" t="str">
        <f>IF(ISBLANK(L897),"",IF(OR(ISBLANK(VLOOKUP(L897&amp;"-"&amp;E897,'Np Quality'!A:M,7,FALSE)),ISERROR(VLOOKUP(L897&amp;"-"&amp;E897,'Np Quality'!A:M,7,FALSE))),"-",VLOOKUP(L897&amp;"-"&amp;E897,'Np Quality'!A:M,7,FALSE)))</f>
        <v/>
      </c>
      <c r="Q897" s="391" t="str">
        <f>IF(ISBLANK(L897),"",IF(OR(ISBLANK(VLOOKUP(L897&amp;"-"&amp;E897,'Np Quality'!A:M,8,FALSE)),ISERROR(VLOOKUP(L897&amp;"-"&amp;E897,'Np Quality'!A:M,8,FALSE))),"-",VLOOKUP(L897&amp;"-"&amp;E897,'Np Quality'!A:M,8,FALSE)))</f>
        <v/>
      </c>
      <c r="R897" s="283" t="str">
        <f>IF(ISBLANK(L897),"",IF(OR(ISBLANK(VLOOKUP(L897&amp;"-"&amp;E897,'Np Quality'!A:M,9,FALSE)),ISERROR(VLOOKUP(L897&amp;"-"&amp;E897,'Np Quality'!A:M,9,FALSE))),"-",VLOOKUP(L897&amp;"-"&amp;E897,'Np Quality'!A:M,9,FALSE)))</f>
        <v/>
      </c>
      <c r="S897" s="150"/>
      <c r="T897" s="395" t="str">
        <f t="shared" si="135"/>
        <v/>
      </c>
      <c r="U897" s="395" t="str">
        <f t="shared" si="137"/>
        <v/>
      </c>
      <c r="V897" s="396"/>
      <c r="W897" s="282"/>
    </row>
    <row r="898" spans="1:23">
      <c r="A898" s="382" t="str">
        <f t="shared" si="133"/>
        <v/>
      </c>
      <c r="B898" s="383" t="str">
        <f t="shared" si="136"/>
        <v/>
      </c>
      <c r="C898" s="236"/>
      <c r="D898" s="282"/>
      <c r="E898" s="384" t="str">
        <f t="shared" si="134"/>
        <v/>
      </c>
      <c r="F898" s="388"/>
      <c r="G898" s="243"/>
      <c r="H898" s="244"/>
      <c r="I898" s="243"/>
      <c r="J898" s="244"/>
      <c r="K898" s="244"/>
      <c r="L898" s="244"/>
      <c r="M898" s="244"/>
      <c r="N898" s="290"/>
      <c r="O898" s="391" t="str">
        <f>IF(ISBLANK(L898),"",IF(OR(ISBLANK(VLOOKUP(L898&amp;"-"&amp;E898,'Np Quality'!A:M,6,FALSE)),ISERROR(VLOOKUP(L898&amp;"-"&amp;E898,'Np Quality'!A:M,6,FALSE))),"-",VLOOKUP(L898&amp;"-"&amp;E898,'Np Quality'!A:M,6,FALSE)))</f>
        <v/>
      </c>
      <c r="P898" s="391" t="str">
        <f>IF(ISBLANK(L898),"",IF(OR(ISBLANK(VLOOKUP(L898&amp;"-"&amp;E898,'Np Quality'!A:M,7,FALSE)),ISERROR(VLOOKUP(L898&amp;"-"&amp;E898,'Np Quality'!A:M,7,FALSE))),"-",VLOOKUP(L898&amp;"-"&amp;E898,'Np Quality'!A:M,7,FALSE)))</f>
        <v/>
      </c>
      <c r="Q898" s="391" t="str">
        <f>IF(ISBLANK(L898),"",IF(OR(ISBLANK(VLOOKUP(L898&amp;"-"&amp;E898,'Np Quality'!A:M,8,FALSE)),ISERROR(VLOOKUP(L898&amp;"-"&amp;E898,'Np Quality'!A:M,8,FALSE))),"-",VLOOKUP(L898&amp;"-"&amp;E898,'Np Quality'!A:M,8,FALSE)))</f>
        <v/>
      </c>
      <c r="R898" s="283" t="str">
        <f>IF(ISBLANK(L898),"",IF(OR(ISBLANK(VLOOKUP(L898&amp;"-"&amp;E898,'Np Quality'!A:M,9,FALSE)),ISERROR(VLOOKUP(L898&amp;"-"&amp;E898,'Np Quality'!A:M,9,FALSE))),"-",VLOOKUP(L898&amp;"-"&amp;E898,'Np Quality'!A:M,9,FALSE)))</f>
        <v/>
      </c>
      <c r="S898" s="150"/>
      <c r="T898" s="395" t="str">
        <f t="shared" si="135"/>
        <v/>
      </c>
      <c r="U898" s="395" t="str">
        <f t="shared" si="137"/>
        <v/>
      </c>
      <c r="V898" s="396"/>
      <c r="W898" s="282"/>
    </row>
    <row r="899" spans="1:23">
      <c r="A899" s="382" t="str">
        <f t="shared" si="133"/>
        <v/>
      </c>
      <c r="B899" s="383" t="str">
        <f t="shared" si="136"/>
        <v/>
      </c>
      <c r="C899" s="236"/>
      <c r="D899" s="282"/>
      <c r="E899" s="384" t="str">
        <f t="shared" si="134"/>
        <v/>
      </c>
      <c r="F899" s="388"/>
      <c r="G899" s="243"/>
      <c r="H899" s="244"/>
      <c r="I899" s="243"/>
      <c r="J899" s="244"/>
      <c r="K899" s="244"/>
      <c r="L899" s="244"/>
      <c r="M899" s="244"/>
      <c r="N899" s="290"/>
      <c r="O899" s="391" t="str">
        <f>IF(ISBLANK(L899),"",IF(OR(ISBLANK(VLOOKUP(L899&amp;"-"&amp;E899,'Np Quality'!A:M,6,FALSE)),ISERROR(VLOOKUP(L899&amp;"-"&amp;E899,'Np Quality'!A:M,6,FALSE))),"-",VLOOKUP(L899&amp;"-"&amp;E899,'Np Quality'!A:M,6,FALSE)))</f>
        <v/>
      </c>
      <c r="P899" s="391" t="str">
        <f>IF(ISBLANK(L899),"",IF(OR(ISBLANK(VLOOKUP(L899&amp;"-"&amp;E899,'Np Quality'!A:M,7,FALSE)),ISERROR(VLOOKUP(L899&amp;"-"&amp;E899,'Np Quality'!A:M,7,FALSE))),"-",VLOOKUP(L899&amp;"-"&amp;E899,'Np Quality'!A:M,7,FALSE)))</f>
        <v/>
      </c>
      <c r="Q899" s="391" t="str">
        <f>IF(ISBLANK(L899),"",IF(OR(ISBLANK(VLOOKUP(L899&amp;"-"&amp;E899,'Np Quality'!A:M,8,FALSE)),ISERROR(VLOOKUP(L899&amp;"-"&amp;E899,'Np Quality'!A:M,8,FALSE))),"-",VLOOKUP(L899&amp;"-"&amp;E899,'Np Quality'!A:M,8,FALSE)))</f>
        <v/>
      </c>
      <c r="R899" s="283" t="str">
        <f>IF(ISBLANK(L899),"",IF(OR(ISBLANK(VLOOKUP(L899&amp;"-"&amp;E899,'Np Quality'!A:M,9,FALSE)),ISERROR(VLOOKUP(L899&amp;"-"&amp;E899,'Np Quality'!A:M,9,FALSE))),"-",VLOOKUP(L899&amp;"-"&amp;E899,'Np Quality'!A:M,9,FALSE)))</f>
        <v/>
      </c>
      <c r="S899" s="150"/>
      <c r="T899" s="395" t="str">
        <f t="shared" si="135"/>
        <v/>
      </c>
      <c r="U899" s="395" t="str">
        <f t="shared" si="137"/>
        <v/>
      </c>
      <c r="V899" s="396"/>
      <c r="W899" s="282"/>
    </row>
    <row r="900" spans="1:23">
      <c r="A900" s="382" t="str">
        <f t="shared" si="133"/>
        <v/>
      </c>
      <c r="B900" s="383" t="str">
        <f t="shared" si="136"/>
        <v/>
      </c>
      <c r="C900" s="236"/>
      <c r="D900" s="282"/>
      <c r="E900" s="384" t="str">
        <f t="shared" si="134"/>
        <v/>
      </c>
      <c r="F900" s="388"/>
      <c r="G900" s="243"/>
      <c r="H900" s="244"/>
      <c r="I900" s="243"/>
      <c r="J900" s="244"/>
      <c r="K900" s="244"/>
      <c r="L900" s="244"/>
      <c r="M900" s="244"/>
      <c r="N900" s="290"/>
      <c r="O900" s="391" t="str">
        <f>IF(ISBLANK(L900),"",IF(OR(ISBLANK(VLOOKUP(L900&amp;"-"&amp;E900,'Np Quality'!A:M,6,FALSE)),ISERROR(VLOOKUP(L900&amp;"-"&amp;E900,'Np Quality'!A:M,6,FALSE))),"-",VLOOKUP(L900&amp;"-"&amp;E900,'Np Quality'!A:M,6,FALSE)))</f>
        <v/>
      </c>
      <c r="P900" s="391" t="str">
        <f>IF(ISBLANK(L900),"",IF(OR(ISBLANK(VLOOKUP(L900&amp;"-"&amp;E900,'Np Quality'!A:M,7,FALSE)),ISERROR(VLOOKUP(L900&amp;"-"&amp;E900,'Np Quality'!A:M,7,FALSE))),"-",VLOOKUP(L900&amp;"-"&amp;E900,'Np Quality'!A:M,7,FALSE)))</f>
        <v/>
      </c>
      <c r="Q900" s="391" t="str">
        <f>IF(ISBLANK(L900),"",IF(OR(ISBLANK(VLOOKUP(L900&amp;"-"&amp;E900,'Np Quality'!A:M,8,FALSE)),ISERROR(VLOOKUP(L900&amp;"-"&amp;E900,'Np Quality'!A:M,8,FALSE))),"-",VLOOKUP(L900&amp;"-"&amp;E900,'Np Quality'!A:M,8,FALSE)))</f>
        <v/>
      </c>
      <c r="R900" s="283" t="str">
        <f>IF(ISBLANK(L900),"",IF(OR(ISBLANK(VLOOKUP(L900&amp;"-"&amp;E900,'Np Quality'!A:M,9,FALSE)),ISERROR(VLOOKUP(L900&amp;"-"&amp;E900,'Np Quality'!A:M,9,FALSE))),"-",VLOOKUP(L900&amp;"-"&amp;E900,'Np Quality'!A:M,9,FALSE)))</f>
        <v/>
      </c>
      <c r="S900" s="150"/>
      <c r="T900" s="395" t="str">
        <f t="shared" si="135"/>
        <v/>
      </c>
      <c r="U900" s="395" t="str">
        <f t="shared" si="137"/>
        <v/>
      </c>
      <c r="V900" s="396"/>
      <c r="W900" s="282"/>
    </row>
    <row r="901" spans="1:23">
      <c r="A901" s="382" t="str">
        <f t="shared" si="133"/>
        <v/>
      </c>
      <c r="B901" s="383" t="str">
        <f t="shared" si="136"/>
        <v/>
      </c>
      <c r="C901" s="236"/>
      <c r="D901" s="282"/>
      <c r="E901" s="384" t="str">
        <f t="shared" si="134"/>
        <v/>
      </c>
      <c r="F901" s="388"/>
      <c r="G901" s="243"/>
      <c r="H901" s="244"/>
      <c r="I901" s="243"/>
      <c r="J901" s="244"/>
      <c r="K901" s="244"/>
      <c r="L901" s="244"/>
      <c r="M901" s="244"/>
      <c r="N901" s="290"/>
      <c r="O901" s="391" t="str">
        <f>IF(ISBLANK(L901),"",IF(OR(ISBLANK(VLOOKUP(L901&amp;"-"&amp;E901,'Np Quality'!A:M,6,FALSE)),ISERROR(VLOOKUP(L901&amp;"-"&amp;E901,'Np Quality'!A:M,6,FALSE))),"-",VLOOKUP(L901&amp;"-"&amp;E901,'Np Quality'!A:M,6,FALSE)))</f>
        <v/>
      </c>
      <c r="P901" s="391" t="str">
        <f>IF(ISBLANK(L901),"",IF(OR(ISBLANK(VLOOKUP(L901&amp;"-"&amp;E901,'Np Quality'!A:M,7,FALSE)),ISERROR(VLOOKUP(L901&amp;"-"&amp;E901,'Np Quality'!A:M,7,FALSE))),"-",VLOOKUP(L901&amp;"-"&amp;E901,'Np Quality'!A:M,7,FALSE)))</f>
        <v/>
      </c>
      <c r="Q901" s="391" t="str">
        <f>IF(ISBLANK(L901),"",IF(OR(ISBLANK(VLOOKUP(L901&amp;"-"&amp;E901,'Np Quality'!A:M,8,FALSE)),ISERROR(VLOOKUP(L901&amp;"-"&amp;E901,'Np Quality'!A:M,8,FALSE))),"-",VLOOKUP(L901&amp;"-"&amp;E901,'Np Quality'!A:M,8,FALSE)))</f>
        <v/>
      </c>
      <c r="R901" s="283" t="str">
        <f>IF(ISBLANK(L901),"",IF(OR(ISBLANK(VLOOKUP(L901&amp;"-"&amp;E901,'Np Quality'!A:M,9,FALSE)),ISERROR(VLOOKUP(L901&amp;"-"&amp;E901,'Np Quality'!A:M,9,FALSE))),"-",VLOOKUP(L901&amp;"-"&amp;E901,'Np Quality'!A:M,9,FALSE)))</f>
        <v/>
      </c>
      <c r="S901" s="150"/>
      <c r="T901" s="395" t="str">
        <f t="shared" si="135"/>
        <v/>
      </c>
      <c r="U901" s="395" t="str">
        <f t="shared" si="137"/>
        <v/>
      </c>
      <c r="V901" s="396"/>
      <c r="W901" s="282"/>
    </row>
    <row r="902" spans="1:23">
      <c r="A902" s="382" t="str">
        <f t="shared" si="133"/>
        <v/>
      </c>
      <c r="B902" s="383" t="str">
        <f t="shared" si="136"/>
        <v/>
      </c>
      <c r="C902" s="236"/>
      <c r="D902" s="282"/>
      <c r="E902" s="384" t="str">
        <f t="shared" si="134"/>
        <v/>
      </c>
      <c r="F902" s="388"/>
      <c r="G902" s="243"/>
      <c r="H902" s="244"/>
      <c r="I902" s="243"/>
      <c r="J902" s="244"/>
      <c r="K902" s="244"/>
      <c r="L902" s="244"/>
      <c r="M902" s="244"/>
      <c r="N902" s="290"/>
      <c r="O902" s="391" t="str">
        <f>IF(ISBLANK(L903),"",IF(OR(ISBLANK(VLOOKUP(L903&amp;"-"&amp;E903,'Np Quality'!A:M,6,FALSE)),ISERROR(VLOOKUP(L903&amp;"-"&amp;E903,'Np Quality'!A:M,6,FALSE))),"-",VLOOKUP(L903&amp;"-"&amp;E903,'Np Quality'!A:M,6,FALSE)))</f>
        <v/>
      </c>
      <c r="P902" s="391" t="str">
        <f>IF(ISBLANK(L902),"",IF(OR(ISBLANK(VLOOKUP(L902&amp;"-"&amp;E902,'Np Quality'!A:M,7,FALSE)),ISERROR(VLOOKUP(L902&amp;"-"&amp;E902,'Np Quality'!A:M,7,FALSE))),"-",VLOOKUP(L902&amp;"-"&amp;E902,'Np Quality'!A:M,7,FALSE)))</f>
        <v/>
      </c>
      <c r="Q902" s="391" t="str">
        <f>IF(ISBLANK(L902),"",IF(OR(ISBLANK(VLOOKUP(L902&amp;"-"&amp;E902,'Np Quality'!A:M,8,FALSE)),ISERROR(VLOOKUP(L902&amp;"-"&amp;E902,'Np Quality'!A:M,8,FALSE))),"-",VLOOKUP(L902&amp;"-"&amp;E902,'Np Quality'!A:M,8,FALSE)))</f>
        <v/>
      </c>
      <c r="R902" s="283" t="str">
        <f>IF(ISBLANK(L902),"",IF(OR(ISBLANK(VLOOKUP(L902&amp;"-"&amp;E902,'Np Quality'!A:M,9,FALSE)),ISERROR(VLOOKUP(L902&amp;"-"&amp;E902,'Np Quality'!A:M,9,FALSE))),"-",VLOOKUP(L902&amp;"-"&amp;E902,'Np Quality'!A:M,9,FALSE)))</f>
        <v/>
      </c>
      <c r="S902" s="150"/>
      <c r="T902" s="395" t="str">
        <f t="shared" si="135"/>
        <v/>
      </c>
      <c r="U902" s="395" t="str">
        <f t="shared" si="137"/>
        <v/>
      </c>
      <c r="V902" s="396"/>
      <c r="W902" s="282"/>
    </row>
    <row r="903" spans="1:23">
      <c r="A903" s="382" t="str">
        <f t="shared" ref="A903:A966" si="138">IF(ISBLANK(H903),"",H903&amp;"-"&amp;IF(OR(LEN(I903)=1,LEN(I903)=4),"0"&amp;I903,I903)&amp;"-"&amp;IF(LEN(G903)=1,"0"&amp;G903,G903))</f>
        <v/>
      </c>
      <c r="B903" s="383" t="str">
        <f t="shared" si="136"/>
        <v/>
      </c>
      <c r="C903" s="236"/>
      <c r="D903" s="282"/>
      <c r="E903" s="384" t="str">
        <f t="shared" ref="E903:E966" si="139">IF(ISBLANK(D903),"",D903-F903)</f>
        <v/>
      </c>
      <c r="F903" s="388"/>
      <c r="G903" s="243"/>
      <c r="H903" s="244"/>
      <c r="I903" s="243"/>
      <c r="J903" s="244"/>
      <c r="K903" s="244"/>
      <c r="L903" s="244"/>
      <c r="M903" s="244"/>
      <c r="N903" s="290"/>
      <c r="O903" s="391" t="str">
        <f>IF(ISBLANK(L903),"",IF(OR(ISBLANK(VLOOKUP(L903&amp;"-"&amp;E903,'Np Quality'!A:M,6,FALSE)),ISERROR(VLOOKUP(L903&amp;"-"&amp;E903,'Np Quality'!A:M,6,FALSE))),"-",VLOOKUP(L903&amp;"-"&amp;E903,'Np Quality'!A:M,6,FALSE)))</f>
        <v/>
      </c>
      <c r="P903" s="391" t="str">
        <f>IF(ISBLANK(L904),"",IF(OR(ISBLANK(VLOOKUP(L904&amp;"-"&amp;E904,'Np Quality'!A:M,7,FALSE)),ISERROR(VLOOKUP(L904&amp;"-"&amp;E904,'Np Quality'!A:M,7,FALSE))),"-",VLOOKUP(L904&amp;"-"&amp;E904,'Np Quality'!A:M,7,FALSE)))</f>
        <v/>
      </c>
      <c r="Q903" s="391" t="str">
        <f>IF(ISBLANK(L903),"",IF(OR(ISBLANK(VLOOKUP(L903&amp;"-"&amp;E903,'Np Quality'!A:M,8,FALSE)),ISERROR(VLOOKUP(L903&amp;"-"&amp;E903,'Np Quality'!A:M,8,FALSE))),"-",VLOOKUP(L903&amp;"-"&amp;E903,'Np Quality'!A:M,8,FALSE)))</f>
        <v/>
      </c>
      <c r="R903" s="283" t="str">
        <f>IF(ISBLANK(L903),"",IF(OR(ISBLANK(VLOOKUP(L903&amp;"-"&amp;E903,'Np Quality'!A:M,9,FALSE)),ISERROR(VLOOKUP(L903&amp;"-"&amp;E903,'Np Quality'!A:M,9,FALSE))),"-",VLOOKUP(L903&amp;"-"&amp;E903,'Np Quality'!A:M,9,FALSE)))</f>
        <v/>
      </c>
      <c r="S903" s="150"/>
      <c r="T903" s="395" t="str">
        <f t="shared" si="135"/>
        <v/>
      </c>
      <c r="U903" s="395" t="str">
        <f t="shared" si="137"/>
        <v/>
      </c>
      <c r="V903" s="396"/>
      <c r="W903" s="282"/>
    </row>
    <row r="904" spans="1:23">
      <c r="A904" s="382" t="str">
        <f t="shared" si="138"/>
        <v/>
      </c>
      <c r="B904" s="383" t="str">
        <f t="shared" si="136"/>
        <v/>
      </c>
      <c r="C904" s="236"/>
      <c r="D904" s="282"/>
      <c r="E904" s="384" t="str">
        <f t="shared" si="139"/>
        <v/>
      </c>
      <c r="F904" s="388"/>
      <c r="G904" s="243"/>
      <c r="H904" s="244"/>
      <c r="I904" s="243"/>
      <c r="J904" s="244"/>
      <c r="K904" s="244"/>
      <c r="L904" s="244"/>
      <c r="M904" s="244"/>
      <c r="N904" s="290"/>
      <c r="O904" s="391" t="str">
        <f>IF(ISBLANK(L904),"",IF(OR(ISBLANK(VLOOKUP(L904&amp;"-"&amp;E904,'Np Quality'!A:M,6,FALSE)),ISERROR(VLOOKUP(L904&amp;"-"&amp;E904,'Np Quality'!A:M,6,FALSE))),"-",VLOOKUP(L904&amp;"-"&amp;E904,'Np Quality'!A:M,6,FALSE)))</f>
        <v/>
      </c>
      <c r="P904" s="391" t="str">
        <f>IF(ISBLANK(L904),"",IF(OR(ISBLANK(VLOOKUP(L904&amp;"-"&amp;E904,'Np Quality'!A:M,7,FALSE)),ISERROR(VLOOKUP(L904&amp;"-"&amp;E904,'Np Quality'!A:M,7,FALSE))),"-",VLOOKUP(L904&amp;"-"&amp;E904,'Np Quality'!A:M,7,FALSE)))</f>
        <v/>
      </c>
      <c r="Q904" s="391" t="str">
        <f>IF(ISBLANK(L905),"",IF(OR(ISBLANK(VLOOKUP(L905&amp;"-"&amp;E905,'Np Quality'!A:M,8,FALSE)),ISERROR(VLOOKUP(L905&amp;"-"&amp;E905,'Np Quality'!A:M,8,FALSE))),"-",VLOOKUP(L905&amp;"-"&amp;E905,'Np Quality'!A:M,8,FALSE)))</f>
        <v/>
      </c>
      <c r="R904" s="283" t="str">
        <f>IF(ISBLANK(L904),"",IF(OR(ISBLANK(VLOOKUP(L904&amp;"-"&amp;E904,'Np Quality'!A:M,9,FALSE)),ISERROR(VLOOKUP(L904&amp;"-"&amp;E904,'Np Quality'!A:M,9,FALSE))),"-",VLOOKUP(L904&amp;"-"&amp;E904,'Np Quality'!A:M,9,FALSE)))</f>
        <v/>
      </c>
      <c r="S904" s="150"/>
      <c r="T904" s="395" t="str">
        <f t="shared" ref="T904:T967" si="140">IF(ISNUMBER(B904),CHOOSE(B904,L904,L904&amp;","&amp;L905,L904&amp;","&amp;L905&amp;","&amp;L906,L904&amp;","&amp;L905&amp;","&amp;L906&amp;","&amp;L907),"")</f>
        <v/>
      </c>
      <c r="U904" s="395" t="str">
        <f t="shared" si="137"/>
        <v/>
      </c>
      <c r="V904" s="396"/>
      <c r="W904" s="282"/>
    </row>
    <row r="905" spans="1:23">
      <c r="A905" s="382" t="str">
        <f t="shared" si="138"/>
        <v/>
      </c>
      <c r="B905" s="383" t="str">
        <f t="shared" si="136"/>
        <v/>
      </c>
      <c r="C905" s="236"/>
      <c r="D905" s="282"/>
      <c r="E905" s="384" t="str">
        <f t="shared" si="139"/>
        <v/>
      </c>
      <c r="F905" s="388"/>
      <c r="G905" s="243"/>
      <c r="H905" s="244"/>
      <c r="I905" s="243"/>
      <c r="J905" s="244"/>
      <c r="K905" s="244"/>
      <c r="L905" s="244"/>
      <c r="M905" s="244"/>
      <c r="N905" s="290"/>
      <c r="O905" s="391" t="str">
        <f>IF(ISBLANK(L905),"",IF(OR(ISBLANK(VLOOKUP(L905&amp;"-"&amp;E905,'Np Quality'!A:M,6,FALSE)),ISERROR(VLOOKUP(L905&amp;"-"&amp;E905,'Np Quality'!A:M,6,FALSE))),"-",VLOOKUP(L905&amp;"-"&amp;E905,'Np Quality'!A:M,6,FALSE)))</f>
        <v/>
      </c>
      <c r="P905" s="391" t="str">
        <f>IF(ISBLANK(L905),"",IF(OR(ISBLANK(VLOOKUP(L905&amp;"-"&amp;E905,'Np Quality'!A:M,7,FALSE)),ISERROR(VLOOKUP(L905&amp;"-"&amp;E905,'Np Quality'!A:M,7,FALSE))),"-",VLOOKUP(L905&amp;"-"&amp;E905,'Np Quality'!A:M,7,FALSE)))</f>
        <v/>
      </c>
      <c r="Q905" s="391" t="str">
        <f>IF(ISBLANK(L905),"",IF(OR(ISBLANK(VLOOKUP(L905&amp;"-"&amp;E905,'Np Quality'!A:M,8,FALSE)),ISERROR(VLOOKUP(L905&amp;"-"&amp;E905,'Np Quality'!A:M,8,FALSE))),"-",VLOOKUP(L905&amp;"-"&amp;E905,'Np Quality'!A:M,8,FALSE)))</f>
        <v/>
      </c>
      <c r="R905" s="283" t="str">
        <f>IF(ISBLANK(L906),"",IF(OR(ISBLANK(VLOOKUP(L906&amp;"-"&amp;E906,'Np Quality'!A:M,9,FALSE)),ISERROR(VLOOKUP(L906&amp;"-"&amp;E906,'Np Quality'!A:M,9,FALSE))),"-",VLOOKUP(L906&amp;"-"&amp;E906,'Np Quality'!A:M,9,FALSE)))</f>
        <v/>
      </c>
      <c r="S905" s="150"/>
      <c r="T905" s="395" t="str">
        <f t="shared" si="140"/>
        <v/>
      </c>
      <c r="U905" s="395" t="str">
        <f t="shared" si="137"/>
        <v/>
      </c>
      <c r="V905" s="396"/>
      <c r="W905" s="282"/>
    </row>
    <row r="906" spans="1:23">
      <c r="A906" s="382" t="str">
        <f t="shared" si="138"/>
        <v/>
      </c>
      <c r="B906" s="383" t="str">
        <f t="shared" si="136"/>
        <v/>
      </c>
      <c r="C906" s="236"/>
      <c r="D906" s="282"/>
      <c r="E906" s="384" t="str">
        <f t="shared" si="139"/>
        <v/>
      </c>
      <c r="F906" s="388"/>
      <c r="G906" s="243"/>
      <c r="H906" s="244"/>
      <c r="I906" s="243"/>
      <c r="J906" s="244"/>
      <c r="K906" s="244"/>
      <c r="L906" s="244"/>
      <c r="M906" s="244"/>
      <c r="N906" s="290"/>
      <c r="O906" s="391" t="str">
        <f>IF(ISBLANK(L906),"",IF(OR(ISBLANK(VLOOKUP(L906&amp;"-"&amp;E906,'Np Quality'!A:M,6,FALSE)),ISERROR(VLOOKUP(L906&amp;"-"&amp;E906,'Np Quality'!A:M,6,FALSE))),"-",VLOOKUP(L906&amp;"-"&amp;E906,'Np Quality'!A:M,6,FALSE)))</f>
        <v/>
      </c>
      <c r="P906" s="391" t="str">
        <f>IF(ISBLANK(L906),"",IF(OR(ISBLANK(VLOOKUP(L906&amp;"-"&amp;E906,'Np Quality'!A:M,7,FALSE)),ISERROR(VLOOKUP(L906&amp;"-"&amp;E906,'Np Quality'!A:M,7,FALSE))),"-",VLOOKUP(L906&amp;"-"&amp;E906,'Np Quality'!A:M,7,FALSE)))</f>
        <v/>
      </c>
      <c r="Q906" s="391" t="str">
        <f>IF(ISBLANK(L906),"",IF(OR(ISBLANK(VLOOKUP(L906&amp;"-"&amp;E906,'Np Quality'!A:M,8,FALSE)),ISERROR(VLOOKUP(L906&amp;"-"&amp;E906,'Np Quality'!A:M,8,FALSE))),"-",VLOOKUP(L906&amp;"-"&amp;E906,'Np Quality'!A:M,8,FALSE)))</f>
        <v/>
      </c>
      <c r="R906" s="283" t="str">
        <f>IF(ISBLANK(L906),"",IF(OR(ISBLANK(VLOOKUP(L906&amp;"-"&amp;E906,'Np Quality'!A:M,9,FALSE)),ISERROR(VLOOKUP(L906&amp;"-"&amp;E906,'Np Quality'!A:M,9,FALSE))),"-",VLOOKUP(L906&amp;"-"&amp;E906,'Np Quality'!A:M,9,FALSE)))</f>
        <v/>
      </c>
      <c r="S906" s="150"/>
      <c r="T906" s="395" t="str">
        <f t="shared" si="140"/>
        <v/>
      </c>
      <c r="U906" s="395" t="str">
        <f t="shared" si="137"/>
        <v/>
      </c>
      <c r="V906" s="396"/>
      <c r="W906" s="282"/>
    </row>
    <row r="907" spans="1:23">
      <c r="A907" s="382" t="str">
        <f t="shared" si="138"/>
        <v/>
      </c>
      <c r="B907" s="383" t="str">
        <f t="shared" si="136"/>
        <v/>
      </c>
      <c r="C907" s="236"/>
      <c r="D907" s="282"/>
      <c r="E907" s="384" t="str">
        <f t="shared" si="139"/>
        <v/>
      </c>
      <c r="F907" s="388"/>
      <c r="G907" s="243"/>
      <c r="H907" s="244"/>
      <c r="I907" s="243"/>
      <c r="J907" s="244"/>
      <c r="K907" s="244"/>
      <c r="L907" s="244"/>
      <c r="M907" s="244"/>
      <c r="N907" s="290"/>
      <c r="O907" s="391" t="str">
        <f>IF(ISBLANK(L907),"",IF(OR(ISBLANK(VLOOKUP(L907&amp;"-"&amp;E907,'Np Quality'!A:M,6,FALSE)),ISERROR(VLOOKUP(L907&amp;"-"&amp;E907,'Np Quality'!A:M,6,FALSE))),"-",VLOOKUP(L907&amp;"-"&amp;E907,'Np Quality'!A:M,6,FALSE)))</f>
        <v/>
      </c>
      <c r="P907" s="391" t="str">
        <f>IF(ISBLANK(L907),"",IF(OR(ISBLANK(VLOOKUP(L907&amp;"-"&amp;E907,'Np Quality'!A:M,7,FALSE)),ISERROR(VLOOKUP(L907&amp;"-"&amp;E907,'Np Quality'!A:M,7,FALSE))),"-",VLOOKUP(L907&amp;"-"&amp;E907,'Np Quality'!A:M,7,FALSE)))</f>
        <v/>
      </c>
      <c r="Q907" s="391" t="str">
        <f>IF(ISBLANK(L907),"",IF(OR(ISBLANK(VLOOKUP(L907&amp;"-"&amp;E907,'Np Quality'!A:M,8,FALSE)),ISERROR(VLOOKUP(L907&amp;"-"&amp;E907,'Np Quality'!A:M,8,FALSE))),"-",VLOOKUP(L907&amp;"-"&amp;E907,'Np Quality'!A:M,8,FALSE)))</f>
        <v/>
      </c>
      <c r="R907" s="283" t="str">
        <f>IF(ISBLANK(L907),"",IF(OR(ISBLANK(VLOOKUP(L907&amp;"-"&amp;E907,'Np Quality'!A:M,9,FALSE)),ISERROR(VLOOKUP(L907&amp;"-"&amp;E907,'Np Quality'!A:M,9,FALSE))),"-",VLOOKUP(L907&amp;"-"&amp;E907,'Np Quality'!A:M,9,FALSE)))</f>
        <v/>
      </c>
      <c r="S907" s="150"/>
      <c r="T907" s="395" t="str">
        <f t="shared" si="140"/>
        <v/>
      </c>
      <c r="U907" s="395" t="str">
        <f t="shared" si="137"/>
        <v/>
      </c>
      <c r="V907" s="396"/>
      <c r="W907" s="282"/>
    </row>
    <row r="908" spans="1:23">
      <c r="A908" s="382" t="str">
        <f t="shared" si="138"/>
        <v/>
      </c>
      <c r="B908" s="383" t="str">
        <f t="shared" si="136"/>
        <v/>
      </c>
      <c r="C908" s="236"/>
      <c r="D908" s="282"/>
      <c r="E908" s="384" t="str">
        <f t="shared" si="139"/>
        <v/>
      </c>
      <c r="F908" s="388"/>
      <c r="G908" s="243"/>
      <c r="H908" s="244"/>
      <c r="I908" s="243"/>
      <c r="J908" s="244"/>
      <c r="K908" s="244"/>
      <c r="L908" s="244"/>
      <c r="M908" s="244"/>
      <c r="N908" s="290"/>
      <c r="O908" s="391" t="str">
        <f>IF(ISBLANK(L908),"",IF(OR(ISBLANK(VLOOKUP(L908&amp;"-"&amp;E908,'Np Quality'!A:M,6,FALSE)),ISERROR(VLOOKUP(L908&amp;"-"&amp;E908,'Np Quality'!A:M,6,FALSE))),"-",VLOOKUP(L908&amp;"-"&amp;E908,'Np Quality'!A:M,6,FALSE)))</f>
        <v/>
      </c>
      <c r="P908" s="391" t="str">
        <f>IF(ISBLANK(L908),"",IF(OR(ISBLANK(VLOOKUP(L908&amp;"-"&amp;E908,'Np Quality'!A:M,7,FALSE)),ISERROR(VLOOKUP(L908&amp;"-"&amp;E908,'Np Quality'!A:M,7,FALSE))),"-",VLOOKUP(L908&amp;"-"&amp;E908,'Np Quality'!A:M,7,FALSE)))</f>
        <v/>
      </c>
      <c r="Q908" s="391" t="str">
        <f>IF(ISBLANK(L908),"",IF(OR(ISBLANK(VLOOKUP(L908&amp;"-"&amp;E908,'Np Quality'!A:M,8,FALSE)),ISERROR(VLOOKUP(L908&amp;"-"&amp;E908,'Np Quality'!A:M,8,FALSE))),"-",VLOOKUP(L908&amp;"-"&amp;E908,'Np Quality'!A:M,8,FALSE)))</f>
        <v/>
      </c>
      <c r="R908" s="283" t="str">
        <f>IF(ISBLANK(L908),"",IF(OR(ISBLANK(VLOOKUP(L908&amp;"-"&amp;E908,'Np Quality'!A:M,9,FALSE)),ISERROR(VLOOKUP(L908&amp;"-"&amp;E908,'Np Quality'!A:M,9,FALSE))),"-",VLOOKUP(L908&amp;"-"&amp;E908,'Np Quality'!A:M,9,FALSE)))</f>
        <v/>
      </c>
      <c r="S908" s="150"/>
      <c r="T908" s="395" t="str">
        <f t="shared" si="140"/>
        <v/>
      </c>
      <c r="U908" s="395" t="str">
        <f t="shared" si="137"/>
        <v/>
      </c>
      <c r="V908" s="396"/>
      <c r="W908" s="282"/>
    </row>
    <row r="909" spans="1:23">
      <c r="A909" s="382" t="str">
        <f t="shared" si="138"/>
        <v/>
      </c>
      <c r="B909" s="383" t="str">
        <f t="shared" ref="B909:B972" si="141">IF(AND(A909&lt;&gt;A908,A909&lt;&gt;""),COUNTIF(A:A,A909),"")</f>
        <v/>
      </c>
      <c r="C909" s="236"/>
      <c r="D909" s="282"/>
      <c r="E909" s="384" t="str">
        <f t="shared" si="139"/>
        <v/>
      </c>
      <c r="F909" s="388"/>
      <c r="G909" s="243"/>
      <c r="H909" s="244"/>
      <c r="I909" s="243"/>
      <c r="J909" s="244"/>
      <c r="K909" s="244"/>
      <c r="L909" s="244"/>
      <c r="M909" s="244"/>
      <c r="N909" s="290"/>
      <c r="O909" s="391" t="str">
        <f>IF(ISBLANK(L909),"",IF(OR(ISBLANK(VLOOKUP(L909&amp;"-"&amp;E909,'Np Quality'!A:M,6,FALSE)),ISERROR(VLOOKUP(L909&amp;"-"&amp;E909,'Np Quality'!A:M,6,FALSE))),"-",VLOOKUP(L909&amp;"-"&amp;E909,'Np Quality'!A:M,6,FALSE)))</f>
        <v/>
      </c>
      <c r="P909" s="391" t="str">
        <f>IF(ISBLANK(L909),"",IF(OR(ISBLANK(VLOOKUP(L909&amp;"-"&amp;E909,'Np Quality'!A:M,7,FALSE)),ISERROR(VLOOKUP(L909&amp;"-"&amp;E909,'Np Quality'!A:M,7,FALSE))),"-",VLOOKUP(L909&amp;"-"&amp;E909,'Np Quality'!A:M,7,FALSE)))</f>
        <v/>
      </c>
      <c r="Q909" s="391" t="str">
        <f>IF(ISBLANK(L909),"",IF(OR(ISBLANK(VLOOKUP(L909&amp;"-"&amp;E909,'Np Quality'!A:M,8,FALSE)),ISERROR(VLOOKUP(L909&amp;"-"&amp;E909,'Np Quality'!A:M,8,FALSE))),"-",VLOOKUP(L909&amp;"-"&amp;E909,'Np Quality'!A:M,8,FALSE)))</f>
        <v/>
      </c>
      <c r="R909" s="283" t="str">
        <f>IF(ISBLANK(L909),"",IF(OR(ISBLANK(VLOOKUP(L909&amp;"-"&amp;E909,'Np Quality'!A:M,9,FALSE)),ISERROR(VLOOKUP(L909&amp;"-"&amp;E909,'Np Quality'!A:M,9,FALSE))),"-",VLOOKUP(L909&amp;"-"&amp;E909,'Np Quality'!A:M,9,FALSE)))</f>
        <v/>
      </c>
      <c r="S909" s="150"/>
      <c r="T909" s="395" t="str">
        <f t="shared" si="140"/>
        <v/>
      </c>
      <c r="U909" s="395" t="str">
        <f t="shared" si="137"/>
        <v/>
      </c>
      <c r="V909" s="396"/>
      <c r="W909" s="282"/>
    </row>
    <row r="910" spans="1:23">
      <c r="A910" s="382" t="str">
        <f t="shared" si="138"/>
        <v/>
      </c>
      <c r="B910" s="383" t="str">
        <f t="shared" si="141"/>
        <v/>
      </c>
      <c r="C910" s="236"/>
      <c r="D910" s="282"/>
      <c r="E910" s="384" t="str">
        <f t="shared" si="139"/>
        <v/>
      </c>
      <c r="F910" s="388"/>
      <c r="G910" s="243"/>
      <c r="H910" s="244"/>
      <c r="I910" s="243"/>
      <c r="J910" s="244"/>
      <c r="K910" s="244"/>
      <c r="L910" s="244"/>
      <c r="M910" s="244"/>
      <c r="N910" s="290"/>
      <c r="O910" s="391" t="str">
        <f>IF(ISBLANK(L910),"",IF(OR(ISBLANK(VLOOKUP(L910&amp;"-"&amp;E910,'Np Quality'!A:M,6,FALSE)),ISERROR(VLOOKUP(L910&amp;"-"&amp;E910,'Np Quality'!A:M,6,FALSE))),"-",VLOOKUP(L910&amp;"-"&amp;E910,'Np Quality'!A:M,6,FALSE)))</f>
        <v/>
      </c>
      <c r="P910" s="391" t="str">
        <f>IF(ISBLANK(L910),"",IF(OR(ISBLANK(VLOOKUP(L910&amp;"-"&amp;E910,'Np Quality'!A:M,7,FALSE)),ISERROR(VLOOKUP(L910&amp;"-"&amp;E910,'Np Quality'!A:M,7,FALSE))),"-",VLOOKUP(L910&amp;"-"&amp;E910,'Np Quality'!A:M,7,FALSE)))</f>
        <v/>
      </c>
      <c r="Q910" s="391" t="str">
        <f>IF(ISBLANK(L910),"",IF(OR(ISBLANK(VLOOKUP(L910&amp;"-"&amp;E910,'Np Quality'!A:M,8,FALSE)),ISERROR(VLOOKUP(L910&amp;"-"&amp;E910,'Np Quality'!A:M,8,FALSE))),"-",VLOOKUP(L910&amp;"-"&amp;E910,'Np Quality'!A:M,8,FALSE)))</f>
        <v/>
      </c>
      <c r="R910" s="283" t="str">
        <f>IF(ISBLANK(L910),"",IF(OR(ISBLANK(VLOOKUP(L910&amp;"-"&amp;E910,'Np Quality'!A:M,9,FALSE)),ISERROR(VLOOKUP(L910&amp;"-"&amp;E910,'Np Quality'!A:M,9,FALSE))),"-",VLOOKUP(L910&amp;"-"&amp;E910,'Np Quality'!A:M,9,FALSE)))</f>
        <v/>
      </c>
      <c r="S910" s="150"/>
      <c r="T910" s="395" t="str">
        <f t="shared" si="140"/>
        <v/>
      </c>
      <c r="U910" s="395" t="str">
        <f t="shared" si="137"/>
        <v/>
      </c>
      <c r="V910" s="396"/>
      <c r="W910" s="282"/>
    </row>
    <row r="911" spans="1:23">
      <c r="A911" s="382" t="str">
        <f t="shared" si="138"/>
        <v/>
      </c>
      <c r="B911" s="383" t="str">
        <f t="shared" si="141"/>
        <v/>
      </c>
      <c r="C911" s="236"/>
      <c r="D911" s="282"/>
      <c r="E911" s="384" t="str">
        <f t="shared" si="139"/>
        <v/>
      </c>
      <c r="F911" s="388"/>
      <c r="G911" s="243"/>
      <c r="H911" s="244"/>
      <c r="I911" s="243"/>
      <c r="J911" s="244"/>
      <c r="K911" s="244"/>
      <c r="L911" s="244"/>
      <c r="M911" s="244"/>
      <c r="N911" s="290"/>
      <c r="O911" s="391" t="str">
        <f>IF(ISBLANK(L911),"",IF(OR(ISBLANK(VLOOKUP(L911&amp;"-"&amp;E911,'Np Quality'!A:M,6,FALSE)),ISERROR(VLOOKUP(L911&amp;"-"&amp;E911,'Np Quality'!A:M,6,FALSE))),"-",VLOOKUP(L911&amp;"-"&amp;E911,'Np Quality'!A:M,6,FALSE)))</f>
        <v/>
      </c>
      <c r="P911" s="391" t="str">
        <f>IF(ISBLANK(L911),"",IF(OR(ISBLANK(VLOOKUP(L911&amp;"-"&amp;E911,'Np Quality'!A:M,7,FALSE)),ISERROR(VLOOKUP(L911&amp;"-"&amp;E911,'Np Quality'!A:M,7,FALSE))),"-",VLOOKUP(L911&amp;"-"&amp;E911,'Np Quality'!A:M,7,FALSE)))</f>
        <v/>
      </c>
      <c r="Q911" s="391" t="str">
        <f>IF(ISBLANK(L911),"",IF(OR(ISBLANK(VLOOKUP(L911&amp;"-"&amp;E911,'Np Quality'!A:M,8,FALSE)),ISERROR(VLOOKUP(L911&amp;"-"&amp;E911,'Np Quality'!A:M,8,FALSE))),"-",VLOOKUP(L911&amp;"-"&amp;E911,'Np Quality'!A:M,8,FALSE)))</f>
        <v/>
      </c>
      <c r="R911" s="283" t="str">
        <f>IF(ISBLANK(L911),"",IF(OR(ISBLANK(VLOOKUP(L911&amp;"-"&amp;E911,'Np Quality'!A:M,9,FALSE)),ISERROR(VLOOKUP(L911&amp;"-"&amp;E911,'Np Quality'!A:M,9,FALSE))),"-",VLOOKUP(L911&amp;"-"&amp;E911,'Np Quality'!A:M,9,FALSE)))</f>
        <v/>
      </c>
      <c r="S911" s="150"/>
      <c r="T911" s="395" t="str">
        <f t="shared" si="140"/>
        <v/>
      </c>
      <c r="U911" s="395" t="str">
        <f t="shared" si="137"/>
        <v/>
      </c>
      <c r="V911" s="396"/>
      <c r="W911" s="282"/>
    </row>
    <row r="912" spans="1:23">
      <c r="A912" s="382" t="str">
        <f t="shared" si="138"/>
        <v/>
      </c>
      <c r="B912" s="383" t="str">
        <f t="shared" si="141"/>
        <v/>
      </c>
      <c r="C912" s="236"/>
      <c r="D912" s="282"/>
      <c r="E912" s="384" t="str">
        <f t="shared" si="139"/>
        <v/>
      </c>
      <c r="F912" s="388"/>
      <c r="G912" s="243"/>
      <c r="H912" s="244"/>
      <c r="I912" s="243"/>
      <c r="J912" s="244"/>
      <c r="K912" s="244"/>
      <c r="L912" s="244"/>
      <c r="M912" s="244"/>
      <c r="N912" s="290"/>
      <c r="O912" s="391" t="str">
        <f>IF(ISBLANK(L913),"",IF(OR(ISBLANK(VLOOKUP(L913&amp;"-"&amp;E913,'Np Quality'!A:M,6,FALSE)),ISERROR(VLOOKUP(L913&amp;"-"&amp;E913,'Np Quality'!A:M,6,FALSE))),"-",VLOOKUP(L913&amp;"-"&amp;E913,'Np Quality'!A:M,6,FALSE)))</f>
        <v/>
      </c>
      <c r="P912" s="391" t="str">
        <f>IF(ISBLANK(L912),"",IF(OR(ISBLANK(VLOOKUP(L912&amp;"-"&amp;E912,'Np Quality'!A:M,7,FALSE)),ISERROR(VLOOKUP(L912&amp;"-"&amp;E912,'Np Quality'!A:M,7,FALSE))),"-",VLOOKUP(L912&amp;"-"&amp;E912,'Np Quality'!A:M,7,FALSE)))</f>
        <v/>
      </c>
      <c r="Q912" s="391" t="str">
        <f>IF(ISBLANK(L912),"",IF(OR(ISBLANK(VLOOKUP(L912&amp;"-"&amp;E912,'Np Quality'!A:M,8,FALSE)),ISERROR(VLOOKUP(L912&amp;"-"&amp;E912,'Np Quality'!A:M,8,FALSE))),"-",VLOOKUP(L912&amp;"-"&amp;E912,'Np Quality'!A:M,8,FALSE)))</f>
        <v/>
      </c>
      <c r="R912" s="283" t="str">
        <f>IF(ISBLANK(L912),"",IF(OR(ISBLANK(VLOOKUP(L912&amp;"-"&amp;E912,'Np Quality'!A:M,9,FALSE)),ISERROR(VLOOKUP(L912&amp;"-"&amp;E912,'Np Quality'!A:M,9,FALSE))),"-",VLOOKUP(L912&amp;"-"&amp;E912,'Np Quality'!A:M,9,FALSE)))</f>
        <v/>
      </c>
      <c r="S912" s="150"/>
      <c r="T912" s="395" t="str">
        <f t="shared" si="140"/>
        <v/>
      </c>
      <c r="U912" s="395" t="str">
        <f t="shared" si="137"/>
        <v/>
      </c>
      <c r="V912" s="396"/>
      <c r="W912" s="282"/>
    </row>
    <row r="913" spans="1:23">
      <c r="A913" s="382" t="str">
        <f t="shared" si="138"/>
        <v/>
      </c>
      <c r="B913" s="383" t="str">
        <f t="shared" si="141"/>
        <v/>
      </c>
      <c r="C913" s="236"/>
      <c r="D913" s="282"/>
      <c r="E913" s="384" t="str">
        <f t="shared" si="139"/>
        <v/>
      </c>
      <c r="F913" s="388"/>
      <c r="G913" s="243"/>
      <c r="H913" s="244"/>
      <c r="I913" s="243"/>
      <c r="J913" s="244"/>
      <c r="K913" s="244"/>
      <c r="L913" s="244"/>
      <c r="M913" s="244"/>
      <c r="N913" s="290"/>
      <c r="O913" s="391" t="str">
        <f>IF(ISBLANK(L913),"",IF(OR(ISBLANK(VLOOKUP(L913&amp;"-"&amp;E913,'Np Quality'!A:M,6,FALSE)),ISERROR(VLOOKUP(L913&amp;"-"&amp;E913,'Np Quality'!A:M,6,FALSE))),"-",VLOOKUP(L913&amp;"-"&amp;E913,'Np Quality'!A:M,6,FALSE)))</f>
        <v/>
      </c>
      <c r="P913" s="391" t="str">
        <f>IF(ISBLANK(L914),"",IF(OR(ISBLANK(VLOOKUP(L914&amp;"-"&amp;E914,'Np Quality'!A:M,7,FALSE)),ISERROR(VLOOKUP(L914&amp;"-"&amp;E914,'Np Quality'!A:M,7,FALSE))),"-",VLOOKUP(L914&amp;"-"&amp;E914,'Np Quality'!A:M,7,FALSE)))</f>
        <v/>
      </c>
      <c r="Q913" s="391" t="str">
        <f>IF(ISBLANK(L913),"",IF(OR(ISBLANK(VLOOKUP(L913&amp;"-"&amp;E913,'Np Quality'!A:M,8,FALSE)),ISERROR(VLOOKUP(L913&amp;"-"&amp;E913,'Np Quality'!A:M,8,FALSE))),"-",VLOOKUP(L913&amp;"-"&amp;E913,'Np Quality'!A:M,8,FALSE)))</f>
        <v/>
      </c>
      <c r="R913" s="283" t="str">
        <f>IF(ISBLANK(L913),"",IF(OR(ISBLANK(VLOOKUP(L913&amp;"-"&amp;E913,'Np Quality'!A:M,9,FALSE)),ISERROR(VLOOKUP(L913&amp;"-"&amp;E913,'Np Quality'!A:M,9,FALSE))),"-",VLOOKUP(L913&amp;"-"&amp;E913,'Np Quality'!A:M,9,FALSE)))</f>
        <v/>
      </c>
      <c r="S913" s="150"/>
      <c r="T913" s="395" t="str">
        <f t="shared" si="140"/>
        <v/>
      </c>
      <c r="U913" s="395" t="str">
        <f t="shared" si="137"/>
        <v/>
      </c>
      <c r="V913" s="396"/>
      <c r="W913" s="282"/>
    </row>
    <row r="914" spans="1:23">
      <c r="A914" s="382" t="str">
        <f t="shared" si="138"/>
        <v/>
      </c>
      <c r="B914" s="383" t="str">
        <f t="shared" si="141"/>
        <v/>
      </c>
      <c r="C914" s="236"/>
      <c r="D914" s="282"/>
      <c r="E914" s="384" t="str">
        <f t="shared" si="139"/>
        <v/>
      </c>
      <c r="F914" s="388"/>
      <c r="G914" s="243"/>
      <c r="H914" s="244"/>
      <c r="I914" s="243"/>
      <c r="J914" s="244"/>
      <c r="K914" s="244"/>
      <c r="L914" s="244"/>
      <c r="M914" s="244"/>
      <c r="N914" s="290"/>
      <c r="O914" s="391" t="str">
        <f>IF(ISBLANK(L914),"",IF(OR(ISBLANK(VLOOKUP(L914&amp;"-"&amp;E914,'Np Quality'!A:M,6,FALSE)),ISERROR(VLOOKUP(L914&amp;"-"&amp;E914,'Np Quality'!A:M,6,FALSE))),"-",VLOOKUP(L914&amp;"-"&amp;E914,'Np Quality'!A:M,6,FALSE)))</f>
        <v/>
      </c>
      <c r="P914" s="391" t="str">
        <f>IF(ISBLANK(L914),"",IF(OR(ISBLANK(VLOOKUP(L914&amp;"-"&amp;E914,'Np Quality'!A:M,7,FALSE)),ISERROR(VLOOKUP(L914&amp;"-"&amp;E914,'Np Quality'!A:M,7,FALSE))),"-",VLOOKUP(L914&amp;"-"&amp;E914,'Np Quality'!A:M,7,FALSE)))</f>
        <v/>
      </c>
      <c r="Q914" s="391" t="str">
        <f>IF(ISBLANK(L915),"",IF(OR(ISBLANK(VLOOKUP(L915&amp;"-"&amp;E915,'Np Quality'!A:M,8,FALSE)),ISERROR(VLOOKUP(L915&amp;"-"&amp;E915,'Np Quality'!A:M,8,FALSE))),"-",VLOOKUP(L915&amp;"-"&amp;E915,'Np Quality'!A:M,8,FALSE)))</f>
        <v/>
      </c>
      <c r="R914" s="283" t="str">
        <f>IF(ISBLANK(L914),"",IF(OR(ISBLANK(VLOOKUP(L914&amp;"-"&amp;E914,'Np Quality'!A:M,9,FALSE)),ISERROR(VLOOKUP(L914&amp;"-"&amp;E914,'Np Quality'!A:M,9,FALSE))),"-",VLOOKUP(L914&amp;"-"&amp;E914,'Np Quality'!A:M,9,FALSE)))</f>
        <v/>
      </c>
      <c r="S914" s="150"/>
      <c r="T914" s="395" t="str">
        <f t="shared" si="140"/>
        <v/>
      </c>
      <c r="U914" s="395" t="str">
        <f t="shared" si="137"/>
        <v/>
      </c>
      <c r="V914" s="396"/>
      <c r="W914" s="282"/>
    </row>
    <row r="915" spans="1:23">
      <c r="A915" s="382" t="str">
        <f t="shared" si="138"/>
        <v/>
      </c>
      <c r="B915" s="383" t="str">
        <f t="shared" si="141"/>
        <v/>
      </c>
      <c r="C915" s="236"/>
      <c r="D915" s="282"/>
      <c r="E915" s="384" t="str">
        <f t="shared" si="139"/>
        <v/>
      </c>
      <c r="F915" s="388"/>
      <c r="G915" s="243"/>
      <c r="H915" s="244"/>
      <c r="I915" s="243"/>
      <c r="J915" s="244"/>
      <c r="K915" s="244"/>
      <c r="L915" s="244"/>
      <c r="M915" s="244"/>
      <c r="N915" s="290"/>
      <c r="O915" s="391" t="str">
        <f>IF(ISBLANK(L915),"",IF(OR(ISBLANK(VLOOKUP(L915&amp;"-"&amp;E915,'Np Quality'!A:M,6,FALSE)),ISERROR(VLOOKUP(L915&amp;"-"&amp;E915,'Np Quality'!A:M,6,FALSE))),"-",VLOOKUP(L915&amp;"-"&amp;E915,'Np Quality'!A:M,6,FALSE)))</f>
        <v/>
      </c>
      <c r="P915" s="391" t="str">
        <f>IF(ISBLANK(L915),"",IF(OR(ISBLANK(VLOOKUP(L915&amp;"-"&amp;E915,'Np Quality'!A:M,7,FALSE)),ISERROR(VLOOKUP(L915&amp;"-"&amp;E915,'Np Quality'!A:M,7,FALSE))),"-",VLOOKUP(L915&amp;"-"&amp;E915,'Np Quality'!A:M,7,FALSE)))</f>
        <v/>
      </c>
      <c r="Q915" s="391" t="str">
        <f>IF(ISBLANK(L915),"",IF(OR(ISBLANK(VLOOKUP(L915&amp;"-"&amp;E915,'Np Quality'!A:M,8,FALSE)),ISERROR(VLOOKUP(L915&amp;"-"&amp;E915,'Np Quality'!A:M,8,FALSE))),"-",VLOOKUP(L915&amp;"-"&amp;E915,'Np Quality'!A:M,8,FALSE)))</f>
        <v/>
      </c>
      <c r="R915" s="283" t="str">
        <f>IF(ISBLANK(L916),"",IF(OR(ISBLANK(VLOOKUP(L916&amp;"-"&amp;E916,'Np Quality'!A:M,9,FALSE)),ISERROR(VLOOKUP(L916&amp;"-"&amp;E916,'Np Quality'!A:M,9,FALSE))),"-",VLOOKUP(L916&amp;"-"&amp;E916,'Np Quality'!A:M,9,FALSE)))</f>
        <v/>
      </c>
      <c r="S915" s="150"/>
      <c r="T915" s="395" t="str">
        <f t="shared" si="140"/>
        <v/>
      </c>
      <c r="U915" s="395" t="str">
        <f t="shared" si="137"/>
        <v/>
      </c>
      <c r="V915" s="396"/>
      <c r="W915" s="282"/>
    </row>
    <row r="916" spans="1:23">
      <c r="A916" s="382" t="str">
        <f t="shared" si="138"/>
        <v/>
      </c>
      <c r="B916" s="383" t="str">
        <f t="shared" si="141"/>
        <v/>
      </c>
      <c r="C916" s="236"/>
      <c r="D916" s="282"/>
      <c r="E916" s="384" t="str">
        <f t="shared" si="139"/>
        <v/>
      </c>
      <c r="F916" s="388"/>
      <c r="G916" s="243"/>
      <c r="H916" s="244"/>
      <c r="I916" s="243"/>
      <c r="J916" s="244"/>
      <c r="K916" s="244"/>
      <c r="L916" s="244"/>
      <c r="M916" s="244"/>
      <c r="N916" s="290"/>
      <c r="O916" s="391" t="str">
        <f>IF(ISBLANK(L916),"",IF(OR(ISBLANK(VLOOKUP(L916&amp;"-"&amp;E916,'Np Quality'!A:M,6,FALSE)),ISERROR(VLOOKUP(L916&amp;"-"&amp;E916,'Np Quality'!A:M,6,FALSE))),"-",VLOOKUP(L916&amp;"-"&amp;E916,'Np Quality'!A:M,6,FALSE)))</f>
        <v/>
      </c>
      <c r="P916" s="391" t="str">
        <f>IF(ISBLANK(L916),"",IF(OR(ISBLANK(VLOOKUP(L916&amp;"-"&amp;E916,'Np Quality'!A:M,7,FALSE)),ISERROR(VLOOKUP(L916&amp;"-"&amp;E916,'Np Quality'!A:M,7,FALSE))),"-",VLOOKUP(L916&amp;"-"&amp;E916,'Np Quality'!A:M,7,FALSE)))</f>
        <v/>
      </c>
      <c r="Q916" s="391" t="str">
        <f>IF(ISBLANK(L916),"",IF(OR(ISBLANK(VLOOKUP(L916&amp;"-"&amp;E916,'Np Quality'!A:M,8,FALSE)),ISERROR(VLOOKUP(L916&amp;"-"&amp;E916,'Np Quality'!A:M,8,FALSE))),"-",VLOOKUP(L916&amp;"-"&amp;E916,'Np Quality'!A:M,8,FALSE)))</f>
        <v/>
      </c>
      <c r="R916" s="283" t="str">
        <f>IF(ISBLANK(L916),"",IF(OR(ISBLANK(VLOOKUP(L916&amp;"-"&amp;E916,'Np Quality'!A:M,9,FALSE)),ISERROR(VLOOKUP(L916&amp;"-"&amp;E916,'Np Quality'!A:M,9,FALSE))),"-",VLOOKUP(L916&amp;"-"&amp;E916,'Np Quality'!A:M,9,FALSE)))</f>
        <v/>
      </c>
      <c r="S916" s="150"/>
      <c r="T916" s="395" t="str">
        <f t="shared" si="140"/>
        <v/>
      </c>
      <c r="U916" s="395" t="str">
        <f t="shared" si="137"/>
        <v/>
      </c>
      <c r="V916" s="396"/>
      <c r="W916" s="282"/>
    </row>
    <row r="917" spans="1:23">
      <c r="A917" s="382" t="str">
        <f t="shared" si="138"/>
        <v/>
      </c>
      <c r="B917" s="383" t="str">
        <f t="shared" si="141"/>
        <v/>
      </c>
      <c r="C917" s="236"/>
      <c r="D917" s="282"/>
      <c r="E917" s="384" t="str">
        <f t="shared" si="139"/>
        <v/>
      </c>
      <c r="F917" s="388"/>
      <c r="G917" s="243"/>
      <c r="H917" s="244"/>
      <c r="I917" s="243"/>
      <c r="J917" s="244"/>
      <c r="K917" s="244"/>
      <c r="L917" s="244"/>
      <c r="M917" s="244"/>
      <c r="N917" s="290"/>
      <c r="O917" s="391" t="str">
        <f>IF(ISBLANK(L917),"",IF(OR(ISBLANK(VLOOKUP(L917&amp;"-"&amp;E917,'Np Quality'!A:M,6,FALSE)),ISERROR(VLOOKUP(L917&amp;"-"&amp;E917,'Np Quality'!A:M,6,FALSE))),"-",VLOOKUP(L917&amp;"-"&amp;E917,'Np Quality'!A:M,6,FALSE)))</f>
        <v/>
      </c>
      <c r="P917" s="391" t="str">
        <f>IF(ISBLANK(L917),"",IF(OR(ISBLANK(VLOOKUP(L917&amp;"-"&amp;E917,'Np Quality'!A:M,7,FALSE)),ISERROR(VLOOKUP(L917&amp;"-"&amp;E917,'Np Quality'!A:M,7,FALSE))),"-",VLOOKUP(L917&amp;"-"&amp;E917,'Np Quality'!A:M,7,FALSE)))</f>
        <v/>
      </c>
      <c r="Q917" s="391" t="str">
        <f>IF(ISBLANK(L917),"",IF(OR(ISBLANK(VLOOKUP(L917&amp;"-"&amp;E917,'Np Quality'!A:M,8,FALSE)),ISERROR(VLOOKUP(L917&amp;"-"&amp;E917,'Np Quality'!A:M,8,FALSE))),"-",VLOOKUP(L917&amp;"-"&amp;E917,'Np Quality'!A:M,8,FALSE)))</f>
        <v/>
      </c>
      <c r="R917" s="283" t="str">
        <f>IF(ISBLANK(L917),"",IF(OR(ISBLANK(VLOOKUP(L917&amp;"-"&amp;E917,'Np Quality'!A:M,9,FALSE)),ISERROR(VLOOKUP(L917&amp;"-"&amp;E917,'Np Quality'!A:M,9,FALSE))),"-",VLOOKUP(L917&amp;"-"&amp;E917,'Np Quality'!A:M,9,FALSE)))</f>
        <v/>
      </c>
      <c r="S917" s="150"/>
      <c r="T917" s="395" t="str">
        <f t="shared" si="140"/>
        <v/>
      </c>
      <c r="U917" s="395" t="str">
        <f t="shared" si="137"/>
        <v/>
      </c>
      <c r="V917" s="396"/>
      <c r="W917" s="282"/>
    </row>
    <row r="918" spans="1:23">
      <c r="A918" s="382" t="str">
        <f t="shared" si="138"/>
        <v/>
      </c>
      <c r="B918" s="383" t="str">
        <f t="shared" si="141"/>
        <v/>
      </c>
      <c r="C918" s="236"/>
      <c r="D918" s="282"/>
      <c r="E918" s="384" t="str">
        <f t="shared" si="139"/>
        <v/>
      </c>
      <c r="F918" s="388"/>
      <c r="G918" s="243"/>
      <c r="H918" s="244"/>
      <c r="I918" s="243"/>
      <c r="J918" s="244"/>
      <c r="K918" s="244"/>
      <c r="L918" s="244"/>
      <c r="M918" s="244"/>
      <c r="N918" s="290"/>
      <c r="O918" s="391" t="str">
        <f>IF(ISBLANK(L918),"",IF(OR(ISBLANK(VLOOKUP(L918&amp;"-"&amp;E918,'Np Quality'!A:M,6,FALSE)),ISERROR(VLOOKUP(L918&amp;"-"&amp;E918,'Np Quality'!A:M,6,FALSE))),"-",VLOOKUP(L918&amp;"-"&amp;E918,'Np Quality'!A:M,6,FALSE)))</f>
        <v/>
      </c>
      <c r="P918" s="391" t="str">
        <f>IF(ISBLANK(L918),"",IF(OR(ISBLANK(VLOOKUP(L918&amp;"-"&amp;E918,'Np Quality'!A:M,7,FALSE)),ISERROR(VLOOKUP(L918&amp;"-"&amp;E918,'Np Quality'!A:M,7,FALSE))),"-",VLOOKUP(L918&amp;"-"&amp;E918,'Np Quality'!A:M,7,FALSE)))</f>
        <v/>
      </c>
      <c r="Q918" s="391" t="str">
        <f>IF(ISBLANK(L918),"",IF(OR(ISBLANK(VLOOKUP(L918&amp;"-"&amp;E918,'Np Quality'!A:M,8,FALSE)),ISERROR(VLOOKUP(L918&amp;"-"&amp;E918,'Np Quality'!A:M,8,FALSE))),"-",VLOOKUP(L918&amp;"-"&amp;E918,'Np Quality'!A:M,8,FALSE)))</f>
        <v/>
      </c>
      <c r="R918" s="283" t="str">
        <f>IF(ISBLANK(L918),"",IF(OR(ISBLANK(VLOOKUP(L918&amp;"-"&amp;E918,'Np Quality'!A:M,9,FALSE)),ISERROR(VLOOKUP(L918&amp;"-"&amp;E918,'Np Quality'!A:M,9,FALSE))),"-",VLOOKUP(L918&amp;"-"&amp;E918,'Np Quality'!A:M,9,FALSE)))</f>
        <v/>
      </c>
      <c r="S918" s="150"/>
      <c r="T918" s="395" t="str">
        <f t="shared" si="140"/>
        <v/>
      </c>
      <c r="U918" s="395" t="str">
        <f t="shared" si="137"/>
        <v/>
      </c>
      <c r="V918" s="396"/>
      <c r="W918" s="282"/>
    </row>
    <row r="919" spans="1:23">
      <c r="A919" s="382" t="str">
        <f t="shared" si="138"/>
        <v/>
      </c>
      <c r="B919" s="383" t="str">
        <f t="shared" si="141"/>
        <v/>
      </c>
      <c r="C919" s="236"/>
      <c r="D919" s="282"/>
      <c r="E919" s="384" t="str">
        <f t="shared" si="139"/>
        <v/>
      </c>
      <c r="F919" s="388"/>
      <c r="G919" s="243"/>
      <c r="H919" s="244"/>
      <c r="I919" s="243"/>
      <c r="J919" s="244"/>
      <c r="K919" s="244"/>
      <c r="L919" s="244"/>
      <c r="M919" s="244"/>
      <c r="N919" s="290"/>
      <c r="O919" s="391" t="str">
        <f>IF(ISBLANK(L919),"",IF(OR(ISBLANK(VLOOKUP(L919&amp;"-"&amp;E919,'Np Quality'!A:M,6,FALSE)),ISERROR(VLOOKUP(L919&amp;"-"&amp;E919,'Np Quality'!A:M,6,FALSE))),"-",VLOOKUP(L919&amp;"-"&amp;E919,'Np Quality'!A:M,6,FALSE)))</f>
        <v/>
      </c>
      <c r="P919" s="391" t="str">
        <f>IF(ISBLANK(L919),"",IF(OR(ISBLANK(VLOOKUP(L919&amp;"-"&amp;E919,'Np Quality'!A:M,7,FALSE)),ISERROR(VLOOKUP(L919&amp;"-"&amp;E919,'Np Quality'!A:M,7,FALSE))),"-",VLOOKUP(L919&amp;"-"&amp;E919,'Np Quality'!A:M,7,FALSE)))</f>
        <v/>
      </c>
      <c r="Q919" s="391" t="str">
        <f>IF(ISBLANK(L919),"",IF(OR(ISBLANK(VLOOKUP(L919&amp;"-"&amp;E919,'Np Quality'!A:M,8,FALSE)),ISERROR(VLOOKUP(L919&amp;"-"&amp;E919,'Np Quality'!A:M,8,FALSE))),"-",VLOOKUP(L919&amp;"-"&amp;E919,'Np Quality'!A:M,8,FALSE)))</f>
        <v/>
      </c>
      <c r="R919" s="283" t="str">
        <f>IF(ISBLANK(L919),"",IF(OR(ISBLANK(VLOOKUP(L919&amp;"-"&amp;E919,'Np Quality'!A:M,9,FALSE)),ISERROR(VLOOKUP(L919&amp;"-"&amp;E919,'Np Quality'!A:M,9,FALSE))),"-",VLOOKUP(L919&amp;"-"&amp;E919,'Np Quality'!A:M,9,FALSE)))</f>
        <v/>
      </c>
      <c r="S919" s="150"/>
      <c r="T919" s="395" t="str">
        <f t="shared" si="140"/>
        <v/>
      </c>
      <c r="U919" s="395" t="str">
        <f t="shared" si="137"/>
        <v/>
      </c>
      <c r="V919" s="396"/>
      <c r="W919" s="282"/>
    </row>
    <row r="920" spans="1:23">
      <c r="A920" s="382" t="str">
        <f t="shared" si="138"/>
        <v/>
      </c>
      <c r="B920" s="383" t="str">
        <f t="shared" si="141"/>
        <v/>
      </c>
      <c r="C920" s="236"/>
      <c r="D920" s="282"/>
      <c r="E920" s="384" t="str">
        <f t="shared" si="139"/>
        <v/>
      </c>
      <c r="F920" s="388"/>
      <c r="G920" s="243"/>
      <c r="H920" s="244"/>
      <c r="I920" s="243"/>
      <c r="J920" s="244"/>
      <c r="K920" s="244"/>
      <c r="L920" s="244"/>
      <c r="M920" s="244"/>
      <c r="N920" s="290"/>
      <c r="O920" s="391" t="str">
        <f>IF(ISBLANK(L920),"",IF(OR(ISBLANK(VLOOKUP(L920&amp;"-"&amp;E920,'Np Quality'!A:M,6,FALSE)),ISERROR(VLOOKUP(L920&amp;"-"&amp;E920,'Np Quality'!A:M,6,FALSE))),"-",VLOOKUP(L920&amp;"-"&amp;E920,'Np Quality'!A:M,6,FALSE)))</f>
        <v/>
      </c>
      <c r="P920" s="391" t="str">
        <f>IF(ISBLANK(L920),"",IF(OR(ISBLANK(VLOOKUP(L920&amp;"-"&amp;E920,'Np Quality'!A:M,7,FALSE)),ISERROR(VLOOKUP(L920&amp;"-"&amp;E920,'Np Quality'!A:M,7,FALSE))),"-",VLOOKUP(L920&amp;"-"&amp;E920,'Np Quality'!A:M,7,FALSE)))</f>
        <v/>
      </c>
      <c r="Q920" s="391" t="str">
        <f>IF(ISBLANK(L920),"",IF(OR(ISBLANK(VLOOKUP(L920&amp;"-"&amp;E920,'Np Quality'!A:M,8,FALSE)),ISERROR(VLOOKUP(L920&amp;"-"&amp;E920,'Np Quality'!A:M,8,FALSE))),"-",VLOOKUP(L920&amp;"-"&amp;E920,'Np Quality'!A:M,8,FALSE)))</f>
        <v/>
      </c>
      <c r="R920" s="283" t="str">
        <f>IF(ISBLANK(L920),"",IF(OR(ISBLANK(VLOOKUP(L920&amp;"-"&amp;E920,'Np Quality'!A:M,9,FALSE)),ISERROR(VLOOKUP(L920&amp;"-"&amp;E920,'Np Quality'!A:M,9,FALSE))),"-",VLOOKUP(L920&amp;"-"&amp;E920,'Np Quality'!A:M,9,FALSE)))</f>
        <v/>
      </c>
      <c r="S920" s="150"/>
      <c r="T920" s="395" t="str">
        <f t="shared" si="140"/>
        <v/>
      </c>
      <c r="U920" s="395" t="str">
        <f t="shared" si="137"/>
        <v/>
      </c>
      <c r="V920" s="396"/>
      <c r="W920" s="282"/>
    </row>
    <row r="921" spans="1:23">
      <c r="A921" s="382" t="str">
        <f t="shared" si="138"/>
        <v/>
      </c>
      <c r="B921" s="383" t="str">
        <f t="shared" si="141"/>
        <v/>
      </c>
      <c r="C921" s="236"/>
      <c r="D921" s="282"/>
      <c r="E921" s="384" t="str">
        <f t="shared" si="139"/>
        <v/>
      </c>
      <c r="F921" s="388"/>
      <c r="G921" s="243"/>
      <c r="H921" s="244"/>
      <c r="I921" s="243"/>
      <c r="J921" s="244"/>
      <c r="K921" s="244"/>
      <c r="L921" s="244"/>
      <c r="M921" s="244"/>
      <c r="N921" s="290"/>
      <c r="O921" s="391" t="str">
        <f>IF(ISBLANK(L921),"",IF(OR(ISBLANK(VLOOKUP(L921&amp;"-"&amp;E921,'Np Quality'!A:M,6,FALSE)),ISERROR(VLOOKUP(L921&amp;"-"&amp;E921,'Np Quality'!A:M,6,FALSE))),"-",VLOOKUP(L921&amp;"-"&amp;E921,'Np Quality'!A:M,6,FALSE)))</f>
        <v/>
      </c>
      <c r="P921" s="391" t="str">
        <f>IF(ISBLANK(L921),"",IF(OR(ISBLANK(VLOOKUP(L921&amp;"-"&amp;E921,'Np Quality'!A:M,7,FALSE)),ISERROR(VLOOKUP(L921&amp;"-"&amp;E921,'Np Quality'!A:M,7,FALSE))),"-",VLOOKUP(L921&amp;"-"&amp;E921,'Np Quality'!A:M,7,FALSE)))</f>
        <v/>
      </c>
      <c r="Q921" s="391" t="str">
        <f>IF(ISBLANK(L921),"",IF(OR(ISBLANK(VLOOKUP(L921&amp;"-"&amp;E921,'Np Quality'!A:M,8,FALSE)),ISERROR(VLOOKUP(L921&amp;"-"&amp;E921,'Np Quality'!A:M,8,FALSE))),"-",VLOOKUP(L921&amp;"-"&amp;E921,'Np Quality'!A:M,8,FALSE)))</f>
        <v/>
      </c>
      <c r="R921" s="283" t="str">
        <f>IF(ISBLANK(L921),"",IF(OR(ISBLANK(VLOOKUP(L921&amp;"-"&amp;E921,'Np Quality'!A:M,9,FALSE)),ISERROR(VLOOKUP(L921&amp;"-"&amp;E921,'Np Quality'!A:M,9,FALSE))),"-",VLOOKUP(L921&amp;"-"&amp;E921,'Np Quality'!A:M,9,FALSE)))</f>
        <v/>
      </c>
      <c r="S921" s="150"/>
      <c r="T921" s="395" t="str">
        <f t="shared" si="140"/>
        <v/>
      </c>
      <c r="U921" s="395" t="str">
        <f t="shared" si="137"/>
        <v/>
      </c>
      <c r="V921" s="396"/>
      <c r="W921" s="282"/>
    </row>
    <row r="922" spans="1:23">
      <c r="A922" s="382" t="str">
        <f t="shared" si="138"/>
        <v/>
      </c>
      <c r="B922" s="383" t="str">
        <f t="shared" si="141"/>
        <v/>
      </c>
      <c r="C922" s="236"/>
      <c r="D922" s="282"/>
      <c r="E922" s="384" t="str">
        <f t="shared" si="139"/>
        <v/>
      </c>
      <c r="F922" s="388"/>
      <c r="G922" s="243"/>
      <c r="H922" s="244"/>
      <c r="I922" s="243"/>
      <c r="J922" s="244"/>
      <c r="K922" s="244"/>
      <c r="L922" s="244"/>
      <c r="M922" s="244"/>
      <c r="N922" s="290"/>
      <c r="O922" s="391" t="str">
        <f>IF(ISBLANK(L923),"",IF(OR(ISBLANK(VLOOKUP(L923&amp;"-"&amp;E923,'Np Quality'!A:M,6,FALSE)),ISERROR(VLOOKUP(L923&amp;"-"&amp;E923,'Np Quality'!A:M,6,FALSE))),"-",VLOOKUP(L923&amp;"-"&amp;E923,'Np Quality'!A:M,6,FALSE)))</f>
        <v/>
      </c>
      <c r="P922" s="391" t="str">
        <f>IF(ISBLANK(L922),"",IF(OR(ISBLANK(VLOOKUP(L922&amp;"-"&amp;E922,'Np Quality'!A:M,7,FALSE)),ISERROR(VLOOKUP(L922&amp;"-"&amp;E922,'Np Quality'!A:M,7,FALSE))),"-",VLOOKUP(L922&amp;"-"&amp;E922,'Np Quality'!A:M,7,FALSE)))</f>
        <v/>
      </c>
      <c r="Q922" s="391" t="str">
        <f>IF(ISBLANK(L922),"",IF(OR(ISBLANK(VLOOKUP(L922&amp;"-"&amp;E922,'Np Quality'!A:M,8,FALSE)),ISERROR(VLOOKUP(L922&amp;"-"&amp;E922,'Np Quality'!A:M,8,FALSE))),"-",VLOOKUP(L922&amp;"-"&amp;E922,'Np Quality'!A:M,8,FALSE)))</f>
        <v/>
      </c>
      <c r="R922" s="283" t="str">
        <f>IF(ISBLANK(L922),"",IF(OR(ISBLANK(VLOOKUP(L922&amp;"-"&amp;E922,'Np Quality'!A:M,9,FALSE)),ISERROR(VLOOKUP(L922&amp;"-"&amp;E922,'Np Quality'!A:M,9,FALSE))),"-",VLOOKUP(L922&amp;"-"&amp;E922,'Np Quality'!A:M,9,FALSE)))</f>
        <v/>
      </c>
      <c r="S922" s="150"/>
      <c r="T922" s="395" t="str">
        <f t="shared" si="140"/>
        <v/>
      </c>
      <c r="U922" s="395" t="str">
        <f t="shared" si="137"/>
        <v/>
      </c>
      <c r="V922" s="396"/>
      <c r="W922" s="282"/>
    </row>
    <row r="923" spans="1:23">
      <c r="A923" s="382" t="str">
        <f t="shared" si="138"/>
        <v/>
      </c>
      <c r="B923" s="383" t="str">
        <f t="shared" si="141"/>
        <v/>
      </c>
      <c r="C923" s="236"/>
      <c r="D923" s="282"/>
      <c r="E923" s="384" t="str">
        <f t="shared" si="139"/>
        <v/>
      </c>
      <c r="F923" s="388"/>
      <c r="G923" s="243"/>
      <c r="H923" s="244"/>
      <c r="I923" s="243"/>
      <c r="J923" s="244"/>
      <c r="K923" s="244"/>
      <c r="L923" s="244"/>
      <c r="M923" s="244"/>
      <c r="N923" s="290"/>
      <c r="O923" s="391" t="str">
        <f>IF(ISBLANK(L923),"",IF(OR(ISBLANK(VLOOKUP(L923&amp;"-"&amp;E923,'Np Quality'!A:M,6,FALSE)),ISERROR(VLOOKUP(L923&amp;"-"&amp;E923,'Np Quality'!A:M,6,FALSE))),"-",VLOOKUP(L923&amp;"-"&amp;E923,'Np Quality'!A:M,6,FALSE)))</f>
        <v/>
      </c>
      <c r="P923" s="391" t="str">
        <f>IF(ISBLANK(L924),"",IF(OR(ISBLANK(VLOOKUP(L924&amp;"-"&amp;E924,'Np Quality'!A:M,7,FALSE)),ISERROR(VLOOKUP(L924&amp;"-"&amp;E924,'Np Quality'!A:M,7,FALSE))),"-",VLOOKUP(L924&amp;"-"&amp;E924,'Np Quality'!A:M,7,FALSE)))</f>
        <v/>
      </c>
      <c r="Q923" s="391" t="str">
        <f>IF(ISBLANK(L923),"",IF(OR(ISBLANK(VLOOKUP(L923&amp;"-"&amp;E923,'Np Quality'!A:M,8,FALSE)),ISERROR(VLOOKUP(L923&amp;"-"&amp;E923,'Np Quality'!A:M,8,FALSE))),"-",VLOOKUP(L923&amp;"-"&amp;E923,'Np Quality'!A:M,8,FALSE)))</f>
        <v/>
      </c>
      <c r="R923" s="283" t="str">
        <f>IF(ISBLANK(L923),"",IF(OR(ISBLANK(VLOOKUP(L923&amp;"-"&amp;E923,'Np Quality'!A:M,9,FALSE)),ISERROR(VLOOKUP(L923&amp;"-"&amp;E923,'Np Quality'!A:M,9,FALSE))),"-",VLOOKUP(L923&amp;"-"&amp;E923,'Np Quality'!A:M,9,FALSE)))</f>
        <v/>
      </c>
      <c r="S923" s="150"/>
      <c r="T923" s="395" t="str">
        <f t="shared" si="140"/>
        <v/>
      </c>
      <c r="U923" s="395" t="str">
        <f t="shared" si="137"/>
        <v/>
      </c>
      <c r="V923" s="396"/>
      <c r="W923" s="282"/>
    </row>
    <row r="924" spans="1:23">
      <c r="A924" s="382" t="str">
        <f t="shared" si="138"/>
        <v/>
      </c>
      <c r="B924" s="383" t="str">
        <f t="shared" si="141"/>
        <v/>
      </c>
      <c r="C924" s="236"/>
      <c r="D924" s="282"/>
      <c r="E924" s="384" t="str">
        <f t="shared" si="139"/>
        <v/>
      </c>
      <c r="F924" s="388"/>
      <c r="G924" s="243"/>
      <c r="H924" s="244"/>
      <c r="I924" s="243"/>
      <c r="J924" s="244"/>
      <c r="K924" s="244"/>
      <c r="L924" s="244"/>
      <c r="M924" s="244"/>
      <c r="N924" s="290"/>
      <c r="O924" s="391" t="str">
        <f>IF(ISBLANK(L924),"",IF(OR(ISBLANK(VLOOKUP(L924&amp;"-"&amp;E924,'Np Quality'!A:M,6,FALSE)),ISERROR(VLOOKUP(L924&amp;"-"&amp;E924,'Np Quality'!A:M,6,FALSE))),"-",VLOOKUP(L924&amp;"-"&amp;E924,'Np Quality'!A:M,6,FALSE)))</f>
        <v/>
      </c>
      <c r="P924" s="391" t="str">
        <f>IF(ISBLANK(L924),"",IF(OR(ISBLANK(VLOOKUP(L924&amp;"-"&amp;E924,'Np Quality'!A:M,7,FALSE)),ISERROR(VLOOKUP(L924&amp;"-"&amp;E924,'Np Quality'!A:M,7,FALSE))),"-",VLOOKUP(L924&amp;"-"&amp;E924,'Np Quality'!A:M,7,FALSE)))</f>
        <v/>
      </c>
      <c r="Q924" s="391" t="str">
        <f>IF(ISBLANK(L925),"",IF(OR(ISBLANK(VLOOKUP(L925&amp;"-"&amp;E925,'Np Quality'!A:M,8,FALSE)),ISERROR(VLOOKUP(L925&amp;"-"&amp;E925,'Np Quality'!A:M,8,FALSE))),"-",VLOOKUP(L925&amp;"-"&amp;E925,'Np Quality'!A:M,8,FALSE)))</f>
        <v/>
      </c>
      <c r="R924" s="283" t="str">
        <f>IF(ISBLANK(L924),"",IF(OR(ISBLANK(VLOOKUP(L924&amp;"-"&amp;E924,'Np Quality'!A:M,9,FALSE)),ISERROR(VLOOKUP(L924&amp;"-"&amp;E924,'Np Quality'!A:M,9,FALSE))),"-",VLOOKUP(L924&amp;"-"&amp;E924,'Np Quality'!A:M,9,FALSE)))</f>
        <v/>
      </c>
      <c r="S924" s="150"/>
      <c r="T924" s="395" t="str">
        <f t="shared" si="140"/>
        <v/>
      </c>
      <c r="U924" s="395" t="str">
        <f t="shared" si="137"/>
        <v/>
      </c>
      <c r="V924" s="396"/>
      <c r="W924" s="282"/>
    </row>
    <row r="925" spans="1:23">
      <c r="A925" s="382" t="str">
        <f t="shared" si="138"/>
        <v/>
      </c>
      <c r="B925" s="383" t="str">
        <f t="shared" si="141"/>
        <v/>
      </c>
      <c r="C925" s="236"/>
      <c r="D925" s="282"/>
      <c r="E925" s="384" t="str">
        <f t="shared" si="139"/>
        <v/>
      </c>
      <c r="F925" s="388"/>
      <c r="G925" s="243"/>
      <c r="H925" s="244"/>
      <c r="I925" s="243"/>
      <c r="J925" s="244"/>
      <c r="K925" s="244"/>
      <c r="L925" s="244"/>
      <c r="M925" s="244"/>
      <c r="N925" s="290"/>
      <c r="O925" s="391" t="str">
        <f>IF(ISBLANK(L925),"",IF(OR(ISBLANK(VLOOKUP(L925&amp;"-"&amp;E925,'Np Quality'!A:M,6,FALSE)),ISERROR(VLOOKUP(L925&amp;"-"&amp;E925,'Np Quality'!A:M,6,FALSE))),"-",VLOOKUP(L925&amp;"-"&amp;E925,'Np Quality'!A:M,6,FALSE)))</f>
        <v/>
      </c>
      <c r="P925" s="391" t="str">
        <f>IF(ISBLANK(L925),"",IF(OR(ISBLANK(VLOOKUP(L925&amp;"-"&amp;E925,'Np Quality'!A:M,7,FALSE)),ISERROR(VLOOKUP(L925&amp;"-"&amp;E925,'Np Quality'!A:M,7,FALSE))),"-",VLOOKUP(L925&amp;"-"&amp;E925,'Np Quality'!A:M,7,FALSE)))</f>
        <v/>
      </c>
      <c r="Q925" s="391" t="str">
        <f>IF(ISBLANK(L925),"",IF(OR(ISBLANK(VLOOKUP(L925&amp;"-"&amp;E925,'Np Quality'!A:M,8,FALSE)),ISERROR(VLOOKUP(L925&amp;"-"&amp;E925,'Np Quality'!A:M,8,FALSE))),"-",VLOOKUP(L925&amp;"-"&amp;E925,'Np Quality'!A:M,8,FALSE)))</f>
        <v/>
      </c>
      <c r="R925" s="283" t="str">
        <f>IF(ISBLANK(L926),"",IF(OR(ISBLANK(VLOOKUP(L926&amp;"-"&amp;E926,'Np Quality'!A:M,9,FALSE)),ISERROR(VLOOKUP(L926&amp;"-"&amp;E926,'Np Quality'!A:M,9,FALSE))),"-",VLOOKUP(L926&amp;"-"&amp;E926,'Np Quality'!A:M,9,FALSE)))</f>
        <v/>
      </c>
      <c r="S925" s="150"/>
      <c r="T925" s="395" t="str">
        <f t="shared" si="140"/>
        <v/>
      </c>
      <c r="U925" s="395" t="str">
        <f t="shared" si="137"/>
        <v/>
      </c>
      <c r="V925" s="396"/>
      <c r="W925" s="282"/>
    </row>
    <row r="926" spans="1:23">
      <c r="A926" s="382" t="str">
        <f t="shared" si="138"/>
        <v/>
      </c>
      <c r="B926" s="383" t="str">
        <f t="shared" si="141"/>
        <v/>
      </c>
      <c r="C926" s="236"/>
      <c r="D926" s="282"/>
      <c r="E926" s="384" t="str">
        <f t="shared" si="139"/>
        <v/>
      </c>
      <c r="F926" s="388"/>
      <c r="G926" s="243"/>
      <c r="H926" s="244"/>
      <c r="I926" s="243"/>
      <c r="J926" s="244"/>
      <c r="K926" s="244"/>
      <c r="L926" s="244"/>
      <c r="M926" s="244"/>
      <c r="N926" s="290"/>
      <c r="O926" s="391" t="str">
        <f>IF(ISBLANK(L926),"",IF(OR(ISBLANK(VLOOKUP(L926&amp;"-"&amp;E926,'Np Quality'!A:M,6,FALSE)),ISERROR(VLOOKUP(L926&amp;"-"&amp;E926,'Np Quality'!A:M,6,FALSE))),"-",VLOOKUP(L926&amp;"-"&amp;E926,'Np Quality'!A:M,6,FALSE)))</f>
        <v/>
      </c>
      <c r="P926" s="391" t="str">
        <f>IF(ISBLANK(L926),"",IF(OR(ISBLANK(VLOOKUP(L926&amp;"-"&amp;E926,'Np Quality'!A:M,7,FALSE)),ISERROR(VLOOKUP(L926&amp;"-"&amp;E926,'Np Quality'!A:M,7,FALSE))),"-",VLOOKUP(L926&amp;"-"&amp;E926,'Np Quality'!A:M,7,FALSE)))</f>
        <v/>
      </c>
      <c r="Q926" s="391" t="str">
        <f>IF(ISBLANK(L926),"",IF(OR(ISBLANK(VLOOKUP(L926&amp;"-"&amp;E926,'Np Quality'!A:M,8,FALSE)),ISERROR(VLOOKUP(L926&amp;"-"&amp;E926,'Np Quality'!A:M,8,FALSE))),"-",VLOOKUP(L926&amp;"-"&amp;E926,'Np Quality'!A:M,8,FALSE)))</f>
        <v/>
      </c>
      <c r="R926" s="283" t="str">
        <f>IF(ISBLANK(L926),"",IF(OR(ISBLANK(VLOOKUP(L926&amp;"-"&amp;E926,'Np Quality'!A:M,9,FALSE)),ISERROR(VLOOKUP(L926&amp;"-"&amp;E926,'Np Quality'!A:M,9,FALSE))),"-",VLOOKUP(L926&amp;"-"&amp;E926,'Np Quality'!A:M,9,FALSE)))</f>
        <v/>
      </c>
      <c r="S926" s="150"/>
      <c r="T926" s="395" t="str">
        <f t="shared" si="140"/>
        <v/>
      </c>
      <c r="U926" s="395" t="str">
        <f t="shared" si="137"/>
        <v/>
      </c>
      <c r="V926" s="396"/>
      <c r="W926" s="282"/>
    </row>
    <row r="927" spans="1:23">
      <c r="A927" s="382" t="str">
        <f t="shared" si="138"/>
        <v/>
      </c>
      <c r="B927" s="383" t="str">
        <f t="shared" si="141"/>
        <v/>
      </c>
      <c r="C927" s="236"/>
      <c r="D927" s="282"/>
      <c r="E927" s="384" t="str">
        <f t="shared" si="139"/>
        <v/>
      </c>
      <c r="F927" s="388"/>
      <c r="G927" s="243"/>
      <c r="H927" s="244"/>
      <c r="I927" s="243"/>
      <c r="J927" s="244"/>
      <c r="K927" s="244"/>
      <c r="L927" s="244"/>
      <c r="M927" s="244"/>
      <c r="N927" s="290"/>
      <c r="O927" s="391" t="str">
        <f>IF(ISBLANK(L927),"",IF(OR(ISBLANK(VLOOKUP(L927&amp;"-"&amp;E927,'Np Quality'!A:M,6,FALSE)),ISERROR(VLOOKUP(L927&amp;"-"&amp;E927,'Np Quality'!A:M,6,FALSE))),"-",VLOOKUP(L927&amp;"-"&amp;E927,'Np Quality'!A:M,6,FALSE)))</f>
        <v/>
      </c>
      <c r="P927" s="391" t="str">
        <f>IF(ISBLANK(L927),"",IF(OR(ISBLANK(VLOOKUP(L927&amp;"-"&amp;E927,'Np Quality'!A:M,7,FALSE)),ISERROR(VLOOKUP(L927&amp;"-"&amp;E927,'Np Quality'!A:M,7,FALSE))),"-",VLOOKUP(L927&amp;"-"&amp;E927,'Np Quality'!A:M,7,FALSE)))</f>
        <v/>
      </c>
      <c r="Q927" s="391" t="str">
        <f>IF(ISBLANK(L927),"",IF(OR(ISBLANK(VLOOKUP(L927&amp;"-"&amp;E927,'Np Quality'!A:M,8,FALSE)),ISERROR(VLOOKUP(L927&amp;"-"&amp;E927,'Np Quality'!A:M,8,FALSE))),"-",VLOOKUP(L927&amp;"-"&amp;E927,'Np Quality'!A:M,8,FALSE)))</f>
        <v/>
      </c>
      <c r="R927" s="283" t="str">
        <f>IF(ISBLANK(L927),"",IF(OR(ISBLANK(VLOOKUP(L927&amp;"-"&amp;E927,'Np Quality'!A:M,9,FALSE)),ISERROR(VLOOKUP(L927&amp;"-"&amp;E927,'Np Quality'!A:M,9,FALSE))),"-",VLOOKUP(L927&amp;"-"&amp;E927,'Np Quality'!A:M,9,FALSE)))</f>
        <v/>
      </c>
      <c r="S927" s="150"/>
      <c r="T927" s="395" t="str">
        <f t="shared" si="140"/>
        <v/>
      </c>
      <c r="U927" s="395" t="str">
        <f t="shared" si="137"/>
        <v/>
      </c>
      <c r="V927" s="396"/>
      <c r="W927" s="282"/>
    </row>
    <row r="928" spans="1:23">
      <c r="A928" s="382" t="str">
        <f t="shared" si="138"/>
        <v/>
      </c>
      <c r="B928" s="383" t="str">
        <f t="shared" si="141"/>
        <v/>
      </c>
      <c r="C928" s="236"/>
      <c r="D928" s="282"/>
      <c r="E928" s="384" t="str">
        <f t="shared" si="139"/>
        <v/>
      </c>
      <c r="F928" s="388"/>
      <c r="G928" s="243"/>
      <c r="H928" s="244"/>
      <c r="I928" s="243"/>
      <c r="J928" s="244"/>
      <c r="K928" s="244"/>
      <c r="L928" s="244"/>
      <c r="M928" s="244"/>
      <c r="N928" s="290"/>
      <c r="O928" s="391" t="str">
        <f>IF(ISBLANK(L928),"",IF(OR(ISBLANK(VLOOKUP(L928&amp;"-"&amp;E928,'Np Quality'!A:M,6,FALSE)),ISERROR(VLOOKUP(L928&amp;"-"&amp;E928,'Np Quality'!A:M,6,FALSE))),"-",VLOOKUP(L928&amp;"-"&amp;E928,'Np Quality'!A:M,6,FALSE)))</f>
        <v/>
      </c>
      <c r="P928" s="391" t="str">
        <f>IF(ISBLANK(L928),"",IF(OR(ISBLANK(VLOOKUP(L928&amp;"-"&amp;E928,'Np Quality'!A:M,7,FALSE)),ISERROR(VLOOKUP(L928&amp;"-"&amp;E928,'Np Quality'!A:M,7,FALSE))),"-",VLOOKUP(L928&amp;"-"&amp;E928,'Np Quality'!A:M,7,FALSE)))</f>
        <v/>
      </c>
      <c r="Q928" s="391" t="str">
        <f>IF(ISBLANK(L928),"",IF(OR(ISBLANK(VLOOKUP(L928&amp;"-"&amp;E928,'Np Quality'!A:M,8,FALSE)),ISERROR(VLOOKUP(L928&amp;"-"&amp;E928,'Np Quality'!A:M,8,FALSE))),"-",VLOOKUP(L928&amp;"-"&amp;E928,'Np Quality'!A:M,8,FALSE)))</f>
        <v/>
      </c>
      <c r="R928" s="283" t="str">
        <f>IF(ISBLANK(L928),"",IF(OR(ISBLANK(VLOOKUP(L928&amp;"-"&amp;E928,'Np Quality'!A:M,9,FALSE)),ISERROR(VLOOKUP(L928&amp;"-"&amp;E928,'Np Quality'!A:M,9,FALSE))),"-",VLOOKUP(L928&amp;"-"&amp;E928,'Np Quality'!A:M,9,FALSE)))</f>
        <v/>
      </c>
      <c r="S928" s="150"/>
      <c r="T928" s="395" t="str">
        <f t="shared" si="140"/>
        <v/>
      </c>
      <c r="U928" s="395" t="str">
        <f t="shared" si="137"/>
        <v/>
      </c>
      <c r="V928" s="396"/>
      <c r="W928" s="282"/>
    </row>
    <row r="929" spans="1:23">
      <c r="A929" s="382" t="str">
        <f t="shared" si="138"/>
        <v/>
      </c>
      <c r="B929" s="383" t="str">
        <f t="shared" si="141"/>
        <v/>
      </c>
      <c r="C929" s="236"/>
      <c r="D929" s="282"/>
      <c r="E929" s="384" t="str">
        <f t="shared" si="139"/>
        <v/>
      </c>
      <c r="F929" s="388"/>
      <c r="G929" s="243"/>
      <c r="H929" s="244"/>
      <c r="I929" s="243"/>
      <c r="J929" s="244"/>
      <c r="K929" s="244"/>
      <c r="L929" s="244"/>
      <c r="M929" s="244"/>
      <c r="N929" s="290"/>
      <c r="O929" s="391" t="str">
        <f>IF(ISBLANK(L929),"",IF(OR(ISBLANK(VLOOKUP(L929&amp;"-"&amp;E929,'Np Quality'!A:M,6,FALSE)),ISERROR(VLOOKUP(L929&amp;"-"&amp;E929,'Np Quality'!A:M,6,FALSE))),"-",VLOOKUP(L929&amp;"-"&amp;E929,'Np Quality'!A:M,6,FALSE)))</f>
        <v/>
      </c>
      <c r="P929" s="391" t="str">
        <f>IF(ISBLANK(L929),"",IF(OR(ISBLANK(VLOOKUP(L929&amp;"-"&amp;E929,'Np Quality'!A:M,7,FALSE)),ISERROR(VLOOKUP(L929&amp;"-"&amp;E929,'Np Quality'!A:M,7,FALSE))),"-",VLOOKUP(L929&amp;"-"&amp;E929,'Np Quality'!A:M,7,FALSE)))</f>
        <v/>
      </c>
      <c r="Q929" s="391" t="str">
        <f>IF(ISBLANK(L929),"",IF(OR(ISBLANK(VLOOKUP(L929&amp;"-"&amp;E929,'Np Quality'!A:M,8,FALSE)),ISERROR(VLOOKUP(L929&amp;"-"&amp;E929,'Np Quality'!A:M,8,FALSE))),"-",VLOOKUP(L929&amp;"-"&amp;E929,'Np Quality'!A:M,8,FALSE)))</f>
        <v/>
      </c>
      <c r="R929" s="283" t="str">
        <f>IF(ISBLANK(L929),"",IF(OR(ISBLANK(VLOOKUP(L929&amp;"-"&amp;E929,'Np Quality'!A:M,9,FALSE)),ISERROR(VLOOKUP(L929&amp;"-"&amp;E929,'Np Quality'!A:M,9,FALSE))),"-",VLOOKUP(L929&amp;"-"&amp;E929,'Np Quality'!A:M,9,FALSE)))</f>
        <v/>
      </c>
      <c r="S929" s="150"/>
      <c r="T929" s="395" t="str">
        <f t="shared" si="140"/>
        <v/>
      </c>
      <c r="U929" s="395" t="str">
        <f t="shared" si="137"/>
        <v/>
      </c>
      <c r="V929" s="396"/>
      <c r="W929" s="282"/>
    </row>
    <row r="930" spans="1:23">
      <c r="A930" s="382" t="str">
        <f t="shared" si="138"/>
        <v/>
      </c>
      <c r="B930" s="383" t="str">
        <f t="shared" si="141"/>
        <v/>
      </c>
      <c r="C930" s="236"/>
      <c r="D930" s="282"/>
      <c r="E930" s="384" t="str">
        <f t="shared" si="139"/>
        <v/>
      </c>
      <c r="F930" s="388"/>
      <c r="G930" s="243"/>
      <c r="H930" s="244"/>
      <c r="I930" s="243"/>
      <c r="J930" s="244"/>
      <c r="K930" s="244"/>
      <c r="L930" s="244"/>
      <c r="M930" s="244"/>
      <c r="N930" s="290"/>
      <c r="O930" s="391" t="str">
        <f>IF(ISBLANK(L930),"",IF(OR(ISBLANK(VLOOKUP(L930&amp;"-"&amp;E930,'Np Quality'!A:M,6,FALSE)),ISERROR(VLOOKUP(L930&amp;"-"&amp;E930,'Np Quality'!A:M,6,FALSE))),"-",VLOOKUP(L930&amp;"-"&amp;E930,'Np Quality'!A:M,6,FALSE)))</f>
        <v/>
      </c>
      <c r="P930" s="391" t="str">
        <f>IF(ISBLANK(L930),"",IF(OR(ISBLANK(VLOOKUP(L930&amp;"-"&amp;E930,'Np Quality'!A:M,7,FALSE)),ISERROR(VLOOKUP(L930&amp;"-"&amp;E930,'Np Quality'!A:M,7,FALSE))),"-",VLOOKUP(L930&amp;"-"&amp;E930,'Np Quality'!A:M,7,FALSE)))</f>
        <v/>
      </c>
      <c r="Q930" s="391" t="str">
        <f>IF(ISBLANK(L930),"",IF(OR(ISBLANK(VLOOKUP(L930&amp;"-"&amp;E930,'Np Quality'!A:M,8,FALSE)),ISERROR(VLOOKUP(L930&amp;"-"&amp;E930,'Np Quality'!A:M,8,FALSE))),"-",VLOOKUP(L930&amp;"-"&amp;E930,'Np Quality'!A:M,8,FALSE)))</f>
        <v/>
      </c>
      <c r="R930" s="283" t="str">
        <f>IF(ISBLANK(L930),"",IF(OR(ISBLANK(VLOOKUP(L930&amp;"-"&amp;E930,'Np Quality'!A:M,9,FALSE)),ISERROR(VLOOKUP(L930&amp;"-"&amp;E930,'Np Quality'!A:M,9,FALSE))),"-",VLOOKUP(L930&amp;"-"&amp;E930,'Np Quality'!A:M,9,FALSE)))</f>
        <v/>
      </c>
      <c r="S930" s="150"/>
      <c r="T930" s="395" t="str">
        <f t="shared" si="140"/>
        <v/>
      </c>
      <c r="U930" s="395" t="str">
        <f t="shared" si="137"/>
        <v/>
      </c>
      <c r="V930" s="396"/>
      <c r="W930" s="282"/>
    </row>
    <row r="931" spans="1:23">
      <c r="A931" s="382" t="str">
        <f t="shared" si="138"/>
        <v/>
      </c>
      <c r="B931" s="383" t="str">
        <f t="shared" si="141"/>
        <v/>
      </c>
      <c r="C931" s="236"/>
      <c r="D931" s="282"/>
      <c r="E931" s="384" t="str">
        <f t="shared" si="139"/>
        <v/>
      </c>
      <c r="F931" s="388"/>
      <c r="G931" s="243"/>
      <c r="H931" s="244"/>
      <c r="I931" s="243"/>
      <c r="J931" s="244"/>
      <c r="K931" s="244"/>
      <c r="L931" s="244"/>
      <c r="M931" s="244"/>
      <c r="N931" s="290"/>
      <c r="O931" s="391" t="str">
        <f>IF(ISBLANK(L931),"",IF(OR(ISBLANK(VLOOKUP(L931&amp;"-"&amp;E931,'Np Quality'!A:M,6,FALSE)),ISERROR(VLOOKUP(L931&amp;"-"&amp;E931,'Np Quality'!A:M,6,FALSE))),"-",VLOOKUP(L931&amp;"-"&amp;E931,'Np Quality'!A:M,6,FALSE)))</f>
        <v/>
      </c>
      <c r="P931" s="391" t="str">
        <f>IF(ISBLANK(L931),"",IF(OR(ISBLANK(VLOOKUP(L931&amp;"-"&amp;E931,'Np Quality'!A:M,7,FALSE)),ISERROR(VLOOKUP(L931&amp;"-"&amp;E931,'Np Quality'!A:M,7,FALSE))),"-",VLOOKUP(L931&amp;"-"&amp;E931,'Np Quality'!A:M,7,FALSE)))</f>
        <v/>
      </c>
      <c r="Q931" s="391" t="str">
        <f>IF(ISBLANK(L931),"",IF(OR(ISBLANK(VLOOKUP(L931&amp;"-"&amp;E931,'Np Quality'!A:M,8,FALSE)),ISERROR(VLOOKUP(L931&amp;"-"&amp;E931,'Np Quality'!A:M,8,FALSE))),"-",VLOOKUP(L931&amp;"-"&amp;E931,'Np Quality'!A:M,8,FALSE)))</f>
        <v/>
      </c>
      <c r="R931" s="283" t="str">
        <f>IF(ISBLANK(L931),"",IF(OR(ISBLANK(VLOOKUP(L931&amp;"-"&amp;E931,'Np Quality'!A:M,9,FALSE)),ISERROR(VLOOKUP(L931&amp;"-"&amp;E931,'Np Quality'!A:M,9,FALSE))),"-",VLOOKUP(L931&amp;"-"&amp;E931,'Np Quality'!A:M,9,FALSE)))</f>
        <v/>
      </c>
      <c r="S931" s="150"/>
      <c r="T931" s="395" t="str">
        <f t="shared" si="140"/>
        <v/>
      </c>
      <c r="U931" s="395" t="str">
        <f t="shared" si="137"/>
        <v/>
      </c>
      <c r="V931" s="396"/>
      <c r="W931" s="282"/>
    </row>
    <row r="932" spans="1:23">
      <c r="A932" s="382" t="str">
        <f t="shared" si="138"/>
        <v/>
      </c>
      <c r="B932" s="383" t="str">
        <f t="shared" si="141"/>
        <v/>
      </c>
      <c r="C932" s="236"/>
      <c r="D932" s="282"/>
      <c r="E932" s="384" t="str">
        <f t="shared" si="139"/>
        <v/>
      </c>
      <c r="F932" s="388"/>
      <c r="G932" s="243"/>
      <c r="H932" s="244"/>
      <c r="I932" s="243"/>
      <c r="J932" s="244"/>
      <c r="K932" s="244"/>
      <c r="L932" s="244"/>
      <c r="M932" s="244"/>
      <c r="N932" s="290"/>
      <c r="O932" s="391" t="str">
        <f>IF(ISBLANK(L933),"",IF(OR(ISBLANK(VLOOKUP(L933&amp;"-"&amp;E933,'Np Quality'!A:M,6,FALSE)),ISERROR(VLOOKUP(L933&amp;"-"&amp;E933,'Np Quality'!A:M,6,FALSE))),"-",VLOOKUP(L933&amp;"-"&amp;E933,'Np Quality'!A:M,6,FALSE)))</f>
        <v/>
      </c>
      <c r="P932" s="391" t="str">
        <f>IF(ISBLANK(L932),"",IF(OR(ISBLANK(VLOOKUP(L932&amp;"-"&amp;E932,'Np Quality'!A:M,7,FALSE)),ISERROR(VLOOKUP(L932&amp;"-"&amp;E932,'Np Quality'!A:M,7,FALSE))),"-",VLOOKUP(L932&amp;"-"&amp;E932,'Np Quality'!A:M,7,FALSE)))</f>
        <v/>
      </c>
      <c r="Q932" s="391" t="str">
        <f>IF(ISBLANK(L932),"",IF(OR(ISBLANK(VLOOKUP(L932&amp;"-"&amp;E932,'Np Quality'!A:M,8,FALSE)),ISERROR(VLOOKUP(L932&amp;"-"&amp;E932,'Np Quality'!A:M,8,FALSE))),"-",VLOOKUP(L932&amp;"-"&amp;E932,'Np Quality'!A:M,8,FALSE)))</f>
        <v/>
      </c>
      <c r="R932" s="283" t="str">
        <f>IF(ISBLANK(L932),"",IF(OR(ISBLANK(VLOOKUP(L932&amp;"-"&amp;E932,'Np Quality'!A:M,9,FALSE)),ISERROR(VLOOKUP(L932&amp;"-"&amp;E932,'Np Quality'!A:M,9,FALSE))),"-",VLOOKUP(L932&amp;"-"&amp;E932,'Np Quality'!A:M,9,FALSE)))</f>
        <v/>
      </c>
      <c r="S932" s="150"/>
      <c r="T932" s="395" t="str">
        <f t="shared" si="140"/>
        <v/>
      </c>
      <c r="U932" s="395" t="str">
        <f t="shared" si="137"/>
        <v/>
      </c>
      <c r="V932" s="396"/>
      <c r="W932" s="282"/>
    </row>
    <row r="933" spans="1:23">
      <c r="A933" s="382" t="str">
        <f t="shared" si="138"/>
        <v/>
      </c>
      <c r="B933" s="383" t="str">
        <f t="shared" si="141"/>
        <v/>
      </c>
      <c r="C933" s="236"/>
      <c r="D933" s="282"/>
      <c r="E933" s="384" t="str">
        <f t="shared" si="139"/>
        <v/>
      </c>
      <c r="F933" s="388"/>
      <c r="G933" s="243"/>
      <c r="H933" s="244"/>
      <c r="I933" s="243"/>
      <c r="J933" s="244"/>
      <c r="K933" s="244"/>
      <c r="L933" s="244"/>
      <c r="M933" s="244"/>
      <c r="N933" s="290"/>
      <c r="O933" s="391" t="str">
        <f>IF(ISBLANK(L933),"",IF(OR(ISBLANK(VLOOKUP(L933&amp;"-"&amp;E933,'Np Quality'!A:M,6,FALSE)),ISERROR(VLOOKUP(L933&amp;"-"&amp;E933,'Np Quality'!A:M,6,FALSE))),"-",VLOOKUP(L933&amp;"-"&amp;E933,'Np Quality'!A:M,6,FALSE)))</f>
        <v/>
      </c>
      <c r="P933" s="391" t="str">
        <f>IF(ISBLANK(L934),"",IF(OR(ISBLANK(VLOOKUP(L934&amp;"-"&amp;E934,'Np Quality'!A:M,7,FALSE)),ISERROR(VLOOKUP(L934&amp;"-"&amp;E934,'Np Quality'!A:M,7,FALSE))),"-",VLOOKUP(L934&amp;"-"&amp;E934,'Np Quality'!A:M,7,FALSE)))</f>
        <v/>
      </c>
      <c r="Q933" s="391" t="str">
        <f>IF(ISBLANK(L933),"",IF(OR(ISBLANK(VLOOKUP(L933&amp;"-"&amp;E933,'Np Quality'!A:M,8,FALSE)),ISERROR(VLOOKUP(L933&amp;"-"&amp;E933,'Np Quality'!A:M,8,FALSE))),"-",VLOOKUP(L933&amp;"-"&amp;E933,'Np Quality'!A:M,8,FALSE)))</f>
        <v/>
      </c>
      <c r="R933" s="283" t="str">
        <f>IF(ISBLANK(L933),"",IF(OR(ISBLANK(VLOOKUP(L933&amp;"-"&amp;E933,'Np Quality'!A:M,9,FALSE)),ISERROR(VLOOKUP(L933&amp;"-"&amp;E933,'Np Quality'!A:M,9,FALSE))),"-",VLOOKUP(L933&amp;"-"&amp;E933,'Np Quality'!A:M,9,FALSE)))</f>
        <v/>
      </c>
      <c r="S933" s="150"/>
      <c r="T933" s="395" t="str">
        <f t="shared" si="140"/>
        <v/>
      </c>
      <c r="U933" s="395" t="str">
        <f t="shared" si="137"/>
        <v/>
      </c>
      <c r="V933" s="396"/>
      <c r="W933" s="282"/>
    </row>
    <row r="934" spans="1:23">
      <c r="A934" s="382" t="str">
        <f t="shared" si="138"/>
        <v/>
      </c>
      <c r="B934" s="383" t="str">
        <f t="shared" si="141"/>
        <v/>
      </c>
      <c r="C934" s="236"/>
      <c r="D934" s="282"/>
      <c r="E934" s="384" t="str">
        <f t="shared" si="139"/>
        <v/>
      </c>
      <c r="F934" s="388"/>
      <c r="G934" s="243"/>
      <c r="H934" s="244"/>
      <c r="I934" s="243"/>
      <c r="J934" s="244"/>
      <c r="K934" s="244"/>
      <c r="L934" s="244"/>
      <c r="M934" s="244"/>
      <c r="N934" s="290"/>
      <c r="O934" s="391" t="str">
        <f>IF(ISBLANK(L934),"",IF(OR(ISBLANK(VLOOKUP(L934&amp;"-"&amp;E934,'Np Quality'!A:M,6,FALSE)),ISERROR(VLOOKUP(L934&amp;"-"&amp;E934,'Np Quality'!A:M,6,FALSE))),"-",VLOOKUP(L934&amp;"-"&amp;E934,'Np Quality'!A:M,6,FALSE)))</f>
        <v/>
      </c>
      <c r="P934" s="391" t="str">
        <f>IF(ISBLANK(L934),"",IF(OR(ISBLANK(VLOOKUP(L934&amp;"-"&amp;E934,'Np Quality'!A:M,7,FALSE)),ISERROR(VLOOKUP(L934&amp;"-"&amp;E934,'Np Quality'!A:M,7,FALSE))),"-",VLOOKUP(L934&amp;"-"&amp;E934,'Np Quality'!A:M,7,FALSE)))</f>
        <v/>
      </c>
      <c r="Q934" s="391" t="str">
        <f>IF(ISBLANK(L935),"",IF(OR(ISBLANK(VLOOKUP(L935&amp;"-"&amp;E935,'Np Quality'!A:M,8,FALSE)),ISERROR(VLOOKUP(L935&amp;"-"&amp;E935,'Np Quality'!A:M,8,FALSE))),"-",VLOOKUP(L935&amp;"-"&amp;E935,'Np Quality'!A:M,8,FALSE)))</f>
        <v/>
      </c>
      <c r="R934" s="283" t="str">
        <f>IF(ISBLANK(L934),"",IF(OR(ISBLANK(VLOOKUP(L934&amp;"-"&amp;E934,'Np Quality'!A:M,9,FALSE)),ISERROR(VLOOKUP(L934&amp;"-"&amp;E934,'Np Quality'!A:M,9,FALSE))),"-",VLOOKUP(L934&amp;"-"&amp;E934,'Np Quality'!A:M,9,FALSE)))</f>
        <v/>
      </c>
      <c r="S934" s="150"/>
      <c r="T934" s="395" t="str">
        <f t="shared" si="140"/>
        <v/>
      </c>
      <c r="U934" s="395" t="str">
        <f t="shared" si="137"/>
        <v/>
      </c>
      <c r="V934" s="396"/>
      <c r="W934" s="282"/>
    </row>
    <row r="935" spans="1:23">
      <c r="A935" s="382" t="str">
        <f t="shared" si="138"/>
        <v/>
      </c>
      <c r="B935" s="383" t="str">
        <f t="shared" si="141"/>
        <v/>
      </c>
      <c r="C935" s="236"/>
      <c r="D935" s="282"/>
      <c r="E935" s="384" t="str">
        <f t="shared" si="139"/>
        <v/>
      </c>
      <c r="F935" s="388"/>
      <c r="G935" s="243"/>
      <c r="H935" s="244"/>
      <c r="I935" s="243"/>
      <c r="J935" s="244"/>
      <c r="K935" s="244"/>
      <c r="L935" s="244"/>
      <c r="M935" s="244"/>
      <c r="N935" s="290"/>
      <c r="O935" s="391" t="str">
        <f>IF(ISBLANK(L935),"",IF(OR(ISBLANK(VLOOKUP(L935&amp;"-"&amp;E935,'Np Quality'!A:M,6,FALSE)),ISERROR(VLOOKUP(L935&amp;"-"&amp;E935,'Np Quality'!A:M,6,FALSE))),"-",VLOOKUP(L935&amp;"-"&amp;E935,'Np Quality'!A:M,6,FALSE)))</f>
        <v/>
      </c>
      <c r="P935" s="391" t="str">
        <f>IF(ISBLANK(L935),"",IF(OR(ISBLANK(VLOOKUP(L935&amp;"-"&amp;E935,'Np Quality'!A:M,7,FALSE)),ISERROR(VLOOKUP(L935&amp;"-"&amp;E935,'Np Quality'!A:M,7,FALSE))),"-",VLOOKUP(L935&amp;"-"&amp;E935,'Np Quality'!A:M,7,FALSE)))</f>
        <v/>
      </c>
      <c r="Q935" s="391" t="str">
        <f>IF(ISBLANK(L935),"",IF(OR(ISBLANK(VLOOKUP(L935&amp;"-"&amp;E935,'Np Quality'!A:M,8,FALSE)),ISERROR(VLOOKUP(L935&amp;"-"&amp;E935,'Np Quality'!A:M,8,FALSE))),"-",VLOOKUP(L935&amp;"-"&amp;E935,'Np Quality'!A:M,8,FALSE)))</f>
        <v/>
      </c>
      <c r="R935" s="283" t="str">
        <f>IF(ISBLANK(L936),"",IF(OR(ISBLANK(VLOOKUP(L936&amp;"-"&amp;E936,'Np Quality'!A:M,9,FALSE)),ISERROR(VLOOKUP(L936&amp;"-"&amp;E936,'Np Quality'!A:M,9,FALSE))),"-",VLOOKUP(L936&amp;"-"&amp;E936,'Np Quality'!A:M,9,FALSE)))</f>
        <v/>
      </c>
      <c r="S935" s="150"/>
      <c r="T935" s="395" t="str">
        <f t="shared" si="140"/>
        <v/>
      </c>
      <c r="U935" s="395" t="str">
        <f t="shared" si="137"/>
        <v/>
      </c>
      <c r="V935" s="396"/>
      <c r="W935" s="282"/>
    </row>
    <row r="936" spans="1:23">
      <c r="A936" s="382" t="str">
        <f t="shared" si="138"/>
        <v/>
      </c>
      <c r="B936" s="383" t="str">
        <f t="shared" si="141"/>
        <v/>
      </c>
      <c r="C936" s="236"/>
      <c r="D936" s="282"/>
      <c r="E936" s="384" t="str">
        <f t="shared" si="139"/>
        <v/>
      </c>
      <c r="F936" s="388"/>
      <c r="G936" s="243"/>
      <c r="H936" s="244"/>
      <c r="I936" s="243"/>
      <c r="J936" s="244"/>
      <c r="K936" s="244"/>
      <c r="L936" s="244"/>
      <c r="M936" s="244"/>
      <c r="N936" s="290"/>
      <c r="O936" s="391" t="str">
        <f>IF(ISBLANK(L936),"",IF(OR(ISBLANK(VLOOKUP(L936&amp;"-"&amp;E936,'Np Quality'!A:M,6,FALSE)),ISERROR(VLOOKUP(L936&amp;"-"&amp;E936,'Np Quality'!A:M,6,FALSE))),"-",VLOOKUP(L936&amp;"-"&amp;E936,'Np Quality'!A:M,6,FALSE)))</f>
        <v/>
      </c>
      <c r="P936" s="391" t="str">
        <f>IF(ISBLANK(L936),"",IF(OR(ISBLANK(VLOOKUP(L936&amp;"-"&amp;E936,'Np Quality'!A:M,7,FALSE)),ISERROR(VLOOKUP(L936&amp;"-"&amp;E936,'Np Quality'!A:M,7,FALSE))),"-",VLOOKUP(L936&amp;"-"&amp;E936,'Np Quality'!A:M,7,FALSE)))</f>
        <v/>
      </c>
      <c r="Q936" s="391" t="str">
        <f>IF(ISBLANK(L936),"",IF(OR(ISBLANK(VLOOKUP(L936&amp;"-"&amp;E936,'Np Quality'!A:M,8,FALSE)),ISERROR(VLOOKUP(L936&amp;"-"&amp;E936,'Np Quality'!A:M,8,FALSE))),"-",VLOOKUP(L936&amp;"-"&amp;E936,'Np Quality'!A:M,8,FALSE)))</f>
        <v/>
      </c>
      <c r="R936" s="283" t="str">
        <f>IF(ISBLANK(L936),"",IF(OR(ISBLANK(VLOOKUP(L936&amp;"-"&amp;E936,'Np Quality'!A:M,9,FALSE)),ISERROR(VLOOKUP(L936&amp;"-"&amp;E936,'Np Quality'!A:M,9,FALSE))),"-",VLOOKUP(L936&amp;"-"&amp;E936,'Np Quality'!A:M,9,FALSE)))</f>
        <v/>
      </c>
      <c r="S936" s="150"/>
      <c r="T936" s="395" t="str">
        <f t="shared" si="140"/>
        <v/>
      </c>
      <c r="U936" s="395" t="str">
        <f t="shared" si="137"/>
        <v/>
      </c>
      <c r="V936" s="396"/>
      <c r="W936" s="282"/>
    </row>
    <row r="937" spans="1:23">
      <c r="A937" s="382" t="str">
        <f t="shared" si="138"/>
        <v/>
      </c>
      <c r="B937" s="383" t="str">
        <f t="shared" si="141"/>
        <v/>
      </c>
      <c r="C937" s="236"/>
      <c r="D937" s="282"/>
      <c r="E937" s="384" t="str">
        <f t="shared" si="139"/>
        <v/>
      </c>
      <c r="F937" s="388"/>
      <c r="G937" s="243"/>
      <c r="H937" s="244"/>
      <c r="I937" s="243"/>
      <c r="J937" s="244"/>
      <c r="K937" s="244"/>
      <c r="L937" s="244"/>
      <c r="M937" s="244"/>
      <c r="N937" s="290"/>
      <c r="O937" s="391" t="str">
        <f>IF(ISBLANK(L937),"",IF(OR(ISBLANK(VLOOKUP(L937&amp;"-"&amp;E937,'Np Quality'!A:M,6,FALSE)),ISERROR(VLOOKUP(L937&amp;"-"&amp;E937,'Np Quality'!A:M,6,FALSE))),"-",VLOOKUP(L937&amp;"-"&amp;E937,'Np Quality'!A:M,6,FALSE)))</f>
        <v/>
      </c>
      <c r="P937" s="391" t="str">
        <f>IF(ISBLANK(L937),"",IF(OR(ISBLANK(VLOOKUP(L937&amp;"-"&amp;E937,'Np Quality'!A:M,7,FALSE)),ISERROR(VLOOKUP(L937&amp;"-"&amp;E937,'Np Quality'!A:M,7,FALSE))),"-",VLOOKUP(L937&amp;"-"&amp;E937,'Np Quality'!A:M,7,FALSE)))</f>
        <v/>
      </c>
      <c r="Q937" s="391" t="str">
        <f>IF(ISBLANK(L937),"",IF(OR(ISBLANK(VLOOKUP(L937&amp;"-"&amp;E937,'Np Quality'!A:M,8,FALSE)),ISERROR(VLOOKUP(L937&amp;"-"&amp;E937,'Np Quality'!A:M,8,FALSE))),"-",VLOOKUP(L937&amp;"-"&amp;E937,'Np Quality'!A:M,8,FALSE)))</f>
        <v/>
      </c>
      <c r="R937" s="283" t="str">
        <f>IF(ISBLANK(L937),"",IF(OR(ISBLANK(VLOOKUP(L937&amp;"-"&amp;E937,'Np Quality'!A:M,9,FALSE)),ISERROR(VLOOKUP(L937&amp;"-"&amp;E937,'Np Quality'!A:M,9,FALSE))),"-",VLOOKUP(L937&amp;"-"&amp;E937,'Np Quality'!A:M,9,FALSE)))</f>
        <v/>
      </c>
      <c r="S937" s="150"/>
      <c r="T937" s="395" t="str">
        <f t="shared" si="140"/>
        <v/>
      </c>
      <c r="U937" s="395" t="str">
        <f t="shared" si="137"/>
        <v/>
      </c>
      <c r="V937" s="396"/>
      <c r="W937" s="282"/>
    </row>
    <row r="938" spans="1:23">
      <c r="A938" s="382" t="str">
        <f t="shared" si="138"/>
        <v/>
      </c>
      <c r="B938" s="383" t="str">
        <f t="shared" si="141"/>
        <v/>
      </c>
      <c r="C938" s="236"/>
      <c r="D938" s="282"/>
      <c r="E938" s="384" t="str">
        <f t="shared" si="139"/>
        <v/>
      </c>
      <c r="F938" s="388"/>
      <c r="G938" s="243"/>
      <c r="H938" s="244"/>
      <c r="I938" s="243"/>
      <c r="J938" s="244"/>
      <c r="K938" s="244"/>
      <c r="L938" s="244"/>
      <c r="M938" s="244"/>
      <c r="N938" s="290"/>
      <c r="O938" s="391" t="str">
        <f>IF(ISBLANK(L938),"",IF(OR(ISBLANK(VLOOKUP(L938&amp;"-"&amp;E938,'Np Quality'!A:M,6,FALSE)),ISERROR(VLOOKUP(L938&amp;"-"&amp;E938,'Np Quality'!A:M,6,FALSE))),"-",VLOOKUP(L938&amp;"-"&amp;E938,'Np Quality'!A:M,6,FALSE)))</f>
        <v/>
      </c>
      <c r="P938" s="391" t="str">
        <f>IF(ISBLANK(L938),"",IF(OR(ISBLANK(VLOOKUP(L938&amp;"-"&amp;E938,'Np Quality'!A:M,7,FALSE)),ISERROR(VLOOKUP(L938&amp;"-"&amp;E938,'Np Quality'!A:M,7,FALSE))),"-",VLOOKUP(L938&amp;"-"&amp;E938,'Np Quality'!A:M,7,FALSE)))</f>
        <v/>
      </c>
      <c r="Q938" s="391" t="str">
        <f>IF(ISBLANK(L938),"",IF(OR(ISBLANK(VLOOKUP(L938&amp;"-"&amp;E938,'Np Quality'!A:M,8,FALSE)),ISERROR(VLOOKUP(L938&amp;"-"&amp;E938,'Np Quality'!A:M,8,FALSE))),"-",VLOOKUP(L938&amp;"-"&amp;E938,'Np Quality'!A:M,8,FALSE)))</f>
        <v/>
      </c>
      <c r="R938" s="283" t="str">
        <f>IF(ISBLANK(L938),"",IF(OR(ISBLANK(VLOOKUP(L938&amp;"-"&amp;E938,'Np Quality'!A:M,9,FALSE)),ISERROR(VLOOKUP(L938&amp;"-"&amp;E938,'Np Quality'!A:M,9,FALSE))),"-",VLOOKUP(L938&amp;"-"&amp;E938,'Np Quality'!A:M,9,FALSE)))</f>
        <v/>
      </c>
      <c r="S938" s="150"/>
      <c r="T938" s="395" t="str">
        <f t="shared" si="140"/>
        <v/>
      </c>
      <c r="U938" s="395" t="str">
        <f t="shared" si="137"/>
        <v/>
      </c>
      <c r="V938" s="396"/>
      <c r="W938" s="282"/>
    </row>
    <row r="939" spans="1:23">
      <c r="A939" s="382" t="str">
        <f t="shared" si="138"/>
        <v/>
      </c>
      <c r="B939" s="383" t="str">
        <f t="shared" si="141"/>
        <v/>
      </c>
      <c r="C939" s="236"/>
      <c r="D939" s="282"/>
      <c r="E939" s="384" t="str">
        <f t="shared" si="139"/>
        <v/>
      </c>
      <c r="F939" s="388"/>
      <c r="G939" s="243"/>
      <c r="H939" s="244"/>
      <c r="I939" s="243"/>
      <c r="J939" s="244"/>
      <c r="K939" s="244"/>
      <c r="L939" s="244"/>
      <c r="M939" s="244"/>
      <c r="N939" s="290"/>
      <c r="O939" s="391" t="str">
        <f>IF(ISBLANK(L939),"",IF(OR(ISBLANK(VLOOKUP(L939&amp;"-"&amp;E939,'Np Quality'!A:M,6,FALSE)),ISERROR(VLOOKUP(L939&amp;"-"&amp;E939,'Np Quality'!A:M,6,FALSE))),"-",VLOOKUP(L939&amp;"-"&amp;E939,'Np Quality'!A:M,6,FALSE)))</f>
        <v/>
      </c>
      <c r="P939" s="391" t="str">
        <f>IF(ISBLANK(L939),"",IF(OR(ISBLANK(VLOOKUP(L939&amp;"-"&amp;E939,'Np Quality'!A:M,7,FALSE)),ISERROR(VLOOKUP(L939&amp;"-"&amp;E939,'Np Quality'!A:M,7,FALSE))),"-",VLOOKUP(L939&amp;"-"&amp;E939,'Np Quality'!A:M,7,FALSE)))</f>
        <v/>
      </c>
      <c r="Q939" s="391" t="str">
        <f>IF(ISBLANK(L939),"",IF(OR(ISBLANK(VLOOKUP(L939&amp;"-"&amp;E939,'Np Quality'!A:M,8,FALSE)),ISERROR(VLOOKUP(L939&amp;"-"&amp;E939,'Np Quality'!A:M,8,FALSE))),"-",VLOOKUP(L939&amp;"-"&amp;E939,'Np Quality'!A:M,8,FALSE)))</f>
        <v/>
      </c>
      <c r="R939" s="283" t="str">
        <f>IF(ISBLANK(L939),"",IF(OR(ISBLANK(VLOOKUP(L939&amp;"-"&amp;E939,'Np Quality'!A:M,9,FALSE)),ISERROR(VLOOKUP(L939&amp;"-"&amp;E939,'Np Quality'!A:M,9,FALSE))),"-",VLOOKUP(L939&amp;"-"&amp;E939,'Np Quality'!A:M,9,FALSE)))</f>
        <v/>
      </c>
      <c r="S939" s="150"/>
      <c r="T939" s="395" t="str">
        <f t="shared" si="140"/>
        <v/>
      </c>
      <c r="U939" s="395" t="str">
        <f t="shared" si="137"/>
        <v/>
      </c>
      <c r="V939" s="396"/>
      <c r="W939" s="282"/>
    </row>
    <row r="940" spans="1:23">
      <c r="A940" s="382" t="str">
        <f t="shared" si="138"/>
        <v/>
      </c>
      <c r="B940" s="383" t="str">
        <f t="shared" si="141"/>
        <v/>
      </c>
      <c r="C940" s="236"/>
      <c r="D940" s="282"/>
      <c r="E940" s="384" t="str">
        <f t="shared" si="139"/>
        <v/>
      </c>
      <c r="F940" s="388"/>
      <c r="G940" s="243"/>
      <c r="H940" s="244"/>
      <c r="I940" s="243"/>
      <c r="J940" s="244"/>
      <c r="K940" s="244"/>
      <c r="L940" s="244"/>
      <c r="M940" s="244"/>
      <c r="N940" s="290"/>
      <c r="O940" s="391" t="str">
        <f>IF(ISBLANK(L940),"",IF(OR(ISBLANK(VLOOKUP(L940&amp;"-"&amp;E940,'Np Quality'!A:M,6,FALSE)),ISERROR(VLOOKUP(L940&amp;"-"&amp;E940,'Np Quality'!A:M,6,FALSE))),"-",VLOOKUP(L940&amp;"-"&amp;E940,'Np Quality'!A:M,6,FALSE)))</f>
        <v/>
      </c>
      <c r="P940" s="391" t="str">
        <f>IF(ISBLANK(L940),"",IF(OR(ISBLANK(VLOOKUP(L940&amp;"-"&amp;E940,'Np Quality'!A:M,7,FALSE)),ISERROR(VLOOKUP(L940&amp;"-"&amp;E940,'Np Quality'!A:M,7,FALSE))),"-",VLOOKUP(L940&amp;"-"&amp;E940,'Np Quality'!A:M,7,FALSE)))</f>
        <v/>
      </c>
      <c r="Q940" s="391" t="str">
        <f>IF(ISBLANK(L940),"",IF(OR(ISBLANK(VLOOKUP(L940&amp;"-"&amp;E940,'Np Quality'!A:M,8,FALSE)),ISERROR(VLOOKUP(L940&amp;"-"&amp;E940,'Np Quality'!A:M,8,FALSE))),"-",VLOOKUP(L940&amp;"-"&amp;E940,'Np Quality'!A:M,8,FALSE)))</f>
        <v/>
      </c>
      <c r="R940" s="283" t="str">
        <f>IF(ISBLANK(L940),"",IF(OR(ISBLANK(VLOOKUP(L940&amp;"-"&amp;E940,'Np Quality'!A:M,9,FALSE)),ISERROR(VLOOKUP(L940&amp;"-"&amp;E940,'Np Quality'!A:M,9,FALSE))),"-",VLOOKUP(L940&amp;"-"&amp;E940,'Np Quality'!A:M,9,FALSE)))</f>
        <v/>
      </c>
      <c r="S940" s="150"/>
      <c r="T940" s="395" t="str">
        <f t="shared" si="140"/>
        <v/>
      </c>
      <c r="U940" s="395" t="str">
        <f t="shared" si="137"/>
        <v/>
      </c>
      <c r="V940" s="396"/>
      <c r="W940" s="282"/>
    </row>
    <row r="941" spans="1:23">
      <c r="A941" s="382" t="str">
        <f t="shared" si="138"/>
        <v/>
      </c>
      <c r="B941" s="383" t="str">
        <f t="shared" si="141"/>
        <v/>
      </c>
      <c r="C941" s="236"/>
      <c r="D941" s="282"/>
      <c r="E941" s="384" t="str">
        <f t="shared" si="139"/>
        <v/>
      </c>
      <c r="F941" s="388"/>
      <c r="G941" s="243"/>
      <c r="H941" s="244"/>
      <c r="I941" s="243"/>
      <c r="J941" s="244"/>
      <c r="K941" s="244"/>
      <c r="L941" s="244"/>
      <c r="M941" s="244"/>
      <c r="N941" s="290"/>
      <c r="O941" s="391" t="str">
        <f>IF(ISBLANK(L941),"",IF(OR(ISBLANK(VLOOKUP(L941&amp;"-"&amp;E941,'Np Quality'!A:M,6,FALSE)),ISERROR(VLOOKUP(L941&amp;"-"&amp;E941,'Np Quality'!A:M,6,FALSE))),"-",VLOOKUP(L941&amp;"-"&amp;E941,'Np Quality'!A:M,6,FALSE)))</f>
        <v/>
      </c>
      <c r="P941" s="391" t="str">
        <f>IF(ISBLANK(L941),"",IF(OR(ISBLANK(VLOOKUP(L941&amp;"-"&amp;E941,'Np Quality'!A:M,7,FALSE)),ISERROR(VLOOKUP(L941&amp;"-"&amp;E941,'Np Quality'!A:M,7,FALSE))),"-",VLOOKUP(L941&amp;"-"&amp;E941,'Np Quality'!A:M,7,FALSE)))</f>
        <v/>
      </c>
      <c r="Q941" s="391" t="str">
        <f>IF(ISBLANK(L941),"",IF(OR(ISBLANK(VLOOKUP(L941&amp;"-"&amp;E941,'Np Quality'!A:M,8,FALSE)),ISERROR(VLOOKUP(L941&amp;"-"&amp;E941,'Np Quality'!A:M,8,FALSE))),"-",VLOOKUP(L941&amp;"-"&amp;E941,'Np Quality'!A:M,8,FALSE)))</f>
        <v/>
      </c>
      <c r="R941" s="283" t="str">
        <f>IF(ISBLANK(L941),"",IF(OR(ISBLANK(VLOOKUP(L941&amp;"-"&amp;E941,'Np Quality'!A:M,9,FALSE)),ISERROR(VLOOKUP(L941&amp;"-"&amp;E941,'Np Quality'!A:M,9,FALSE))),"-",VLOOKUP(L941&amp;"-"&amp;E941,'Np Quality'!A:M,9,FALSE)))</f>
        <v/>
      </c>
      <c r="S941" s="150"/>
      <c r="T941" s="395" t="str">
        <f t="shared" si="140"/>
        <v/>
      </c>
      <c r="U941" s="395" t="str">
        <f t="shared" si="137"/>
        <v/>
      </c>
      <c r="V941" s="396"/>
      <c r="W941" s="282"/>
    </row>
    <row r="942" spans="1:23">
      <c r="A942" s="382" t="str">
        <f t="shared" si="138"/>
        <v/>
      </c>
      <c r="B942" s="383" t="str">
        <f t="shared" si="141"/>
        <v/>
      </c>
      <c r="C942" s="236"/>
      <c r="D942" s="282"/>
      <c r="E942" s="384" t="str">
        <f t="shared" si="139"/>
        <v/>
      </c>
      <c r="F942" s="388"/>
      <c r="G942" s="243"/>
      <c r="H942" s="244"/>
      <c r="I942" s="243"/>
      <c r="J942" s="244"/>
      <c r="K942" s="244"/>
      <c r="L942" s="244"/>
      <c r="M942" s="244"/>
      <c r="N942" s="290"/>
      <c r="O942" s="391" t="str">
        <f>IF(ISBLANK(L943),"",IF(OR(ISBLANK(VLOOKUP(L943&amp;"-"&amp;E943,'Np Quality'!A:M,6,FALSE)),ISERROR(VLOOKUP(L943&amp;"-"&amp;E943,'Np Quality'!A:M,6,FALSE))),"-",VLOOKUP(L943&amp;"-"&amp;E943,'Np Quality'!A:M,6,FALSE)))</f>
        <v/>
      </c>
      <c r="P942" s="391" t="str">
        <f>IF(ISBLANK(L942),"",IF(OR(ISBLANK(VLOOKUP(L942&amp;"-"&amp;E942,'Np Quality'!A:M,7,FALSE)),ISERROR(VLOOKUP(L942&amp;"-"&amp;E942,'Np Quality'!A:M,7,FALSE))),"-",VLOOKUP(L942&amp;"-"&amp;E942,'Np Quality'!A:M,7,FALSE)))</f>
        <v/>
      </c>
      <c r="Q942" s="391" t="str">
        <f>IF(ISBLANK(L942),"",IF(OR(ISBLANK(VLOOKUP(L942&amp;"-"&amp;E942,'Np Quality'!A:M,8,FALSE)),ISERROR(VLOOKUP(L942&amp;"-"&amp;E942,'Np Quality'!A:M,8,FALSE))),"-",VLOOKUP(L942&amp;"-"&amp;E942,'Np Quality'!A:M,8,FALSE)))</f>
        <v/>
      </c>
      <c r="R942" s="283" t="str">
        <f>IF(ISBLANK(L942),"",IF(OR(ISBLANK(VLOOKUP(L942&amp;"-"&amp;E942,'Np Quality'!A:M,9,FALSE)),ISERROR(VLOOKUP(L942&amp;"-"&amp;E942,'Np Quality'!A:M,9,FALSE))),"-",VLOOKUP(L942&amp;"-"&amp;E942,'Np Quality'!A:M,9,FALSE)))</f>
        <v/>
      </c>
      <c r="S942" s="150"/>
      <c r="T942" s="395" t="str">
        <f t="shared" si="140"/>
        <v/>
      </c>
      <c r="U942" s="395" t="str">
        <f t="shared" si="137"/>
        <v/>
      </c>
      <c r="V942" s="396"/>
      <c r="W942" s="282"/>
    </row>
    <row r="943" spans="1:23">
      <c r="A943" s="382" t="str">
        <f t="shared" si="138"/>
        <v/>
      </c>
      <c r="B943" s="383" t="str">
        <f t="shared" si="141"/>
        <v/>
      </c>
      <c r="C943" s="236"/>
      <c r="D943" s="282"/>
      <c r="E943" s="384" t="str">
        <f t="shared" si="139"/>
        <v/>
      </c>
      <c r="F943" s="388"/>
      <c r="G943" s="243"/>
      <c r="H943" s="244"/>
      <c r="I943" s="243"/>
      <c r="J943" s="244"/>
      <c r="K943" s="244"/>
      <c r="L943" s="244"/>
      <c r="M943" s="244"/>
      <c r="N943" s="290"/>
      <c r="O943" s="391" t="str">
        <f>IF(ISBLANK(L943),"",IF(OR(ISBLANK(VLOOKUP(L943&amp;"-"&amp;E943,'Np Quality'!A:M,6,FALSE)),ISERROR(VLOOKUP(L943&amp;"-"&amp;E943,'Np Quality'!A:M,6,FALSE))),"-",VLOOKUP(L943&amp;"-"&amp;E943,'Np Quality'!A:M,6,FALSE)))</f>
        <v/>
      </c>
      <c r="P943" s="391" t="str">
        <f>IF(ISBLANK(L944),"",IF(OR(ISBLANK(VLOOKUP(L944&amp;"-"&amp;E944,'Np Quality'!A:M,7,FALSE)),ISERROR(VLOOKUP(L944&amp;"-"&amp;E944,'Np Quality'!A:M,7,FALSE))),"-",VLOOKUP(L944&amp;"-"&amp;E944,'Np Quality'!A:M,7,FALSE)))</f>
        <v/>
      </c>
      <c r="Q943" s="391" t="str">
        <f>IF(ISBLANK(L943),"",IF(OR(ISBLANK(VLOOKUP(L943&amp;"-"&amp;E943,'Np Quality'!A:M,8,FALSE)),ISERROR(VLOOKUP(L943&amp;"-"&amp;E943,'Np Quality'!A:M,8,FALSE))),"-",VLOOKUP(L943&amp;"-"&amp;E943,'Np Quality'!A:M,8,FALSE)))</f>
        <v/>
      </c>
      <c r="R943" s="283" t="str">
        <f>IF(ISBLANK(L943),"",IF(OR(ISBLANK(VLOOKUP(L943&amp;"-"&amp;E943,'Np Quality'!A:M,9,FALSE)),ISERROR(VLOOKUP(L943&amp;"-"&amp;E943,'Np Quality'!A:M,9,FALSE))),"-",VLOOKUP(L943&amp;"-"&amp;E943,'Np Quality'!A:M,9,FALSE)))</f>
        <v/>
      </c>
      <c r="S943" s="150"/>
      <c r="T943" s="395" t="str">
        <f t="shared" si="140"/>
        <v/>
      </c>
      <c r="U943" s="395" t="str">
        <f t="shared" si="137"/>
        <v/>
      </c>
      <c r="V943" s="396"/>
      <c r="W943" s="282"/>
    </row>
    <row r="944" spans="1:23">
      <c r="A944" s="382" t="str">
        <f t="shared" si="138"/>
        <v/>
      </c>
      <c r="B944" s="383" t="str">
        <f t="shared" si="141"/>
        <v/>
      </c>
      <c r="C944" s="236"/>
      <c r="D944" s="282"/>
      <c r="E944" s="384" t="str">
        <f t="shared" si="139"/>
        <v/>
      </c>
      <c r="F944" s="388"/>
      <c r="G944" s="243"/>
      <c r="H944" s="244"/>
      <c r="I944" s="243"/>
      <c r="J944" s="244"/>
      <c r="K944" s="244"/>
      <c r="L944" s="244"/>
      <c r="M944" s="244"/>
      <c r="N944" s="290"/>
      <c r="O944" s="391" t="str">
        <f>IF(ISBLANK(L944),"",IF(OR(ISBLANK(VLOOKUP(L944&amp;"-"&amp;E944,'Np Quality'!A:M,6,FALSE)),ISERROR(VLOOKUP(L944&amp;"-"&amp;E944,'Np Quality'!A:M,6,FALSE))),"-",VLOOKUP(L944&amp;"-"&amp;E944,'Np Quality'!A:M,6,FALSE)))</f>
        <v/>
      </c>
      <c r="P944" s="391" t="str">
        <f>IF(ISBLANK(L944),"",IF(OR(ISBLANK(VLOOKUP(L944&amp;"-"&amp;E944,'Np Quality'!A:M,7,FALSE)),ISERROR(VLOOKUP(L944&amp;"-"&amp;E944,'Np Quality'!A:M,7,FALSE))),"-",VLOOKUP(L944&amp;"-"&amp;E944,'Np Quality'!A:M,7,FALSE)))</f>
        <v/>
      </c>
      <c r="Q944" s="391" t="str">
        <f>IF(ISBLANK(L945),"",IF(OR(ISBLANK(VLOOKUP(L945&amp;"-"&amp;E945,'Np Quality'!A:M,8,FALSE)),ISERROR(VLOOKUP(L945&amp;"-"&amp;E945,'Np Quality'!A:M,8,FALSE))),"-",VLOOKUP(L945&amp;"-"&amp;E945,'Np Quality'!A:M,8,FALSE)))</f>
        <v/>
      </c>
      <c r="R944" s="283" t="str">
        <f>IF(ISBLANK(L944),"",IF(OR(ISBLANK(VLOOKUP(L944&amp;"-"&amp;E944,'Np Quality'!A:M,9,FALSE)),ISERROR(VLOOKUP(L944&amp;"-"&amp;E944,'Np Quality'!A:M,9,FALSE))),"-",VLOOKUP(L944&amp;"-"&amp;E944,'Np Quality'!A:M,9,FALSE)))</f>
        <v/>
      </c>
      <c r="S944" s="150"/>
      <c r="T944" s="395" t="str">
        <f t="shared" si="140"/>
        <v/>
      </c>
      <c r="U944" s="395" t="str">
        <f t="shared" si="137"/>
        <v/>
      </c>
      <c r="V944" s="396"/>
      <c r="W944" s="282"/>
    </row>
    <row r="945" spans="1:23">
      <c r="A945" s="382" t="str">
        <f t="shared" si="138"/>
        <v/>
      </c>
      <c r="B945" s="383" t="str">
        <f t="shared" si="141"/>
        <v/>
      </c>
      <c r="C945" s="236"/>
      <c r="D945" s="282"/>
      <c r="E945" s="384" t="str">
        <f t="shared" si="139"/>
        <v/>
      </c>
      <c r="F945" s="388"/>
      <c r="G945" s="243"/>
      <c r="H945" s="244"/>
      <c r="I945" s="243"/>
      <c r="J945" s="244"/>
      <c r="K945" s="244"/>
      <c r="L945" s="244"/>
      <c r="M945" s="244"/>
      <c r="N945" s="290"/>
      <c r="O945" s="391" t="str">
        <f>IF(ISBLANK(L945),"",IF(OR(ISBLANK(VLOOKUP(L945&amp;"-"&amp;E945,'Np Quality'!A:M,6,FALSE)),ISERROR(VLOOKUP(L945&amp;"-"&amp;E945,'Np Quality'!A:M,6,FALSE))),"-",VLOOKUP(L945&amp;"-"&amp;E945,'Np Quality'!A:M,6,FALSE)))</f>
        <v/>
      </c>
      <c r="P945" s="391" t="str">
        <f>IF(ISBLANK(L945),"",IF(OR(ISBLANK(VLOOKUP(L945&amp;"-"&amp;E945,'Np Quality'!A:M,7,FALSE)),ISERROR(VLOOKUP(L945&amp;"-"&amp;E945,'Np Quality'!A:M,7,FALSE))),"-",VLOOKUP(L945&amp;"-"&amp;E945,'Np Quality'!A:M,7,FALSE)))</f>
        <v/>
      </c>
      <c r="Q945" s="391" t="str">
        <f>IF(ISBLANK(L945),"",IF(OR(ISBLANK(VLOOKUP(L945&amp;"-"&amp;E945,'Np Quality'!A:M,8,FALSE)),ISERROR(VLOOKUP(L945&amp;"-"&amp;E945,'Np Quality'!A:M,8,FALSE))),"-",VLOOKUP(L945&amp;"-"&amp;E945,'Np Quality'!A:M,8,FALSE)))</f>
        <v/>
      </c>
      <c r="R945" s="283" t="str">
        <f>IF(ISBLANK(L946),"",IF(OR(ISBLANK(VLOOKUP(L946&amp;"-"&amp;E946,'Np Quality'!A:M,9,FALSE)),ISERROR(VLOOKUP(L946&amp;"-"&amp;E946,'Np Quality'!A:M,9,FALSE))),"-",VLOOKUP(L946&amp;"-"&amp;E946,'Np Quality'!A:M,9,FALSE)))</f>
        <v/>
      </c>
      <c r="S945" s="150"/>
      <c r="T945" s="395" t="str">
        <f t="shared" si="140"/>
        <v/>
      </c>
      <c r="U945" s="395" t="str">
        <f t="shared" si="137"/>
        <v/>
      </c>
      <c r="V945" s="396"/>
      <c r="W945" s="282"/>
    </row>
    <row r="946" spans="1:23">
      <c r="A946" s="382" t="str">
        <f t="shared" si="138"/>
        <v/>
      </c>
      <c r="B946" s="383" t="str">
        <f t="shared" si="141"/>
        <v/>
      </c>
      <c r="C946" s="236"/>
      <c r="D946" s="282"/>
      <c r="E946" s="384" t="str">
        <f t="shared" si="139"/>
        <v/>
      </c>
      <c r="F946" s="388"/>
      <c r="G946" s="243"/>
      <c r="H946" s="244"/>
      <c r="I946" s="243"/>
      <c r="J946" s="244"/>
      <c r="K946" s="244"/>
      <c r="L946" s="244"/>
      <c r="M946" s="244"/>
      <c r="N946" s="290"/>
      <c r="O946" s="391" t="str">
        <f>IF(ISBLANK(L946),"",IF(OR(ISBLANK(VLOOKUP(L946&amp;"-"&amp;E946,'Np Quality'!A:M,6,FALSE)),ISERROR(VLOOKUP(L946&amp;"-"&amp;E946,'Np Quality'!A:M,6,FALSE))),"-",VLOOKUP(L946&amp;"-"&amp;E946,'Np Quality'!A:M,6,FALSE)))</f>
        <v/>
      </c>
      <c r="P946" s="391" t="str">
        <f>IF(ISBLANK(L946),"",IF(OR(ISBLANK(VLOOKUP(L946&amp;"-"&amp;E946,'Np Quality'!A:M,7,FALSE)),ISERROR(VLOOKUP(L946&amp;"-"&amp;E946,'Np Quality'!A:M,7,FALSE))),"-",VLOOKUP(L946&amp;"-"&amp;E946,'Np Quality'!A:M,7,FALSE)))</f>
        <v/>
      </c>
      <c r="Q946" s="391" t="str">
        <f>IF(ISBLANK(L946),"",IF(OR(ISBLANK(VLOOKUP(L946&amp;"-"&amp;E946,'Np Quality'!A:M,8,FALSE)),ISERROR(VLOOKUP(L946&amp;"-"&amp;E946,'Np Quality'!A:M,8,FALSE))),"-",VLOOKUP(L946&amp;"-"&amp;E946,'Np Quality'!A:M,8,FALSE)))</f>
        <v/>
      </c>
      <c r="R946" s="283" t="str">
        <f>IF(ISBLANK(L946),"",IF(OR(ISBLANK(VLOOKUP(L946&amp;"-"&amp;E946,'Np Quality'!A:M,9,FALSE)),ISERROR(VLOOKUP(L946&amp;"-"&amp;E946,'Np Quality'!A:M,9,FALSE))),"-",VLOOKUP(L946&amp;"-"&amp;E946,'Np Quality'!A:M,9,FALSE)))</f>
        <v/>
      </c>
      <c r="S946" s="150"/>
      <c r="T946" s="395" t="str">
        <f t="shared" si="140"/>
        <v/>
      </c>
      <c r="U946" s="395" t="str">
        <f t="shared" si="137"/>
        <v/>
      </c>
      <c r="V946" s="396"/>
      <c r="W946" s="282"/>
    </row>
    <row r="947" spans="1:23">
      <c r="A947" s="382" t="str">
        <f t="shared" si="138"/>
        <v/>
      </c>
      <c r="B947" s="383" t="str">
        <f t="shared" si="141"/>
        <v/>
      </c>
      <c r="C947" s="236"/>
      <c r="D947" s="282"/>
      <c r="E947" s="384" t="str">
        <f t="shared" si="139"/>
        <v/>
      </c>
      <c r="F947" s="388"/>
      <c r="G947" s="243"/>
      <c r="H947" s="244"/>
      <c r="I947" s="243"/>
      <c r="J947" s="244"/>
      <c r="K947" s="244"/>
      <c r="L947" s="244"/>
      <c r="M947" s="244"/>
      <c r="N947" s="290"/>
      <c r="O947" s="391" t="str">
        <f>IF(ISBLANK(L957),"",IF(OR(ISBLANK(VLOOKUP(L957&amp;"-"&amp;E957,'Np Quality'!A:M,6,FALSE)),ISERROR(VLOOKUP(L957&amp;"-"&amp;E957,'Np Quality'!A:M,6,FALSE))),"-",VLOOKUP(L957&amp;"-"&amp;E957,'Np Quality'!A:M,6,FALSE)))</f>
        <v/>
      </c>
      <c r="P947" s="391" t="str">
        <f>IF(ISBLANK(L947),"",IF(OR(ISBLANK(VLOOKUP(L947&amp;"-"&amp;E947,'Np Quality'!A:M,7,FALSE)),ISERROR(VLOOKUP(L947&amp;"-"&amp;E947,'Np Quality'!A:M,7,FALSE))),"-",VLOOKUP(L947&amp;"-"&amp;E947,'Np Quality'!A:M,7,FALSE)))</f>
        <v/>
      </c>
      <c r="Q947" s="391" t="str">
        <f>IF(ISBLANK(L947),"",IF(OR(ISBLANK(VLOOKUP(L947&amp;"-"&amp;E947,'Np Quality'!A:M,8,FALSE)),ISERROR(VLOOKUP(L947&amp;"-"&amp;E947,'Np Quality'!A:M,8,FALSE))),"-",VLOOKUP(L947&amp;"-"&amp;E947,'Np Quality'!A:M,8,FALSE)))</f>
        <v/>
      </c>
      <c r="R947" s="283" t="str">
        <f>IF(ISBLANK(L947),"",IF(OR(ISBLANK(VLOOKUP(L947&amp;"-"&amp;E947,'Np Quality'!A:M,9,FALSE)),ISERROR(VLOOKUP(L947&amp;"-"&amp;E947,'Np Quality'!A:M,9,FALSE))),"-",VLOOKUP(L947&amp;"-"&amp;E947,'Np Quality'!A:M,9,FALSE)))</f>
        <v/>
      </c>
      <c r="S947" s="150"/>
      <c r="T947" s="395" t="str">
        <f t="shared" si="140"/>
        <v/>
      </c>
      <c r="U947" s="395" t="str">
        <f t="shared" si="137"/>
        <v/>
      </c>
      <c r="V947" s="396"/>
      <c r="W947" s="282"/>
    </row>
    <row r="948" spans="1:23">
      <c r="A948" s="382" t="str">
        <f t="shared" si="138"/>
        <v/>
      </c>
      <c r="B948" s="383" t="str">
        <f t="shared" si="141"/>
        <v/>
      </c>
      <c r="C948" s="236"/>
      <c r="D948" s="282"/>
      <c r="E948" s="384" t="str">
        <f t="shared" si="139"/>
        <v/>
      </c>
      <c r="F948" s="388"/>
      <c r="G948" s="243"/>
      <c r="H948" s="244"/>
      <c r="I948" s="243"/>
      <c r="J948" s="244"/>
      <c r="K948" s="244"/>
      <c r="L948" s="244"/>
      <c r="M948" s="244"/>
      <c r="N948" s="290"/>
      <c r="O948" s="391" t="str">
        <f>IF(ISBLANK(L958),"",IF(OR(ISBLANK(VLOOKUP(L958&amp;"-"&amp;E958,'Np Quality'!A:M,6,FALSE)),ISERROR(VLOOKUP(L958&amp;"-"&amp;E958,'Np Quality'!A:M,6,FALSE))),"-",VLOOKUP(L958&amp;"-"&amp;E958,'Np Quality'!A:M,6,FALSE)))</f>
        <v/>
      </c>
      <c r="P948" s="391" t="str">
        <f>IF(ISBLANK(L948),"",IF(OR(ISBLANK(VLOOKUP(L948&amp;"-"&amp;E948,'Np Quality'!A:M,7,FALSE)),ISERROR(VLOOKUP(L948&amp;"-"&amp;E948,'Np Quality'!A:M,7,FALSE))),"-",VLOOKUP(L948&amp;"-"&amp;E948,'Np Quality'!A:M,7,FALSE)))</f>
        <v/>
      </c>
      <c r="Q948" s="391" t="str">
        <f>IF(ISBLANK(L948),"",IF(OR(ISBLANK(VLOOKUP(L948&amp;"-"&amp;E948,'Np Quality'!A:M,8,FALSE)),ISERROR(VLOOKUP(L948&amp;"-"&amp;E948,'Np Quality'!A:M,8,FALSE))),"-",VLOOKUP(L948&amp;"-"&amp;E948,'Np Quality'!A:M,8,FALSE)))</f>
        <v/>
      </c>
      <c r="R948" s="283" t="str">
        <f>IF(ISBLANK(L948),"",IF(OR(ISBLANK(VLOOKUP(L948&amp;"-"&amp;E948,'Np Quality'!A:M,9,FALSE)),ISERROR(VLOOKUP(L948&amp;"-"&amp;E948,'Np Quality'!A:M,9,FALSE))),"-",VLOOKUP(L948&amp;"-"&amp;E948,'Np Quality'!A:M,9,FALSE)))</f>
        <v/>
      </c>
      <c r="S948" s="150"/>
      <c r="T948" s="395" t="str">
        <f t="shared" si="140"/>
        <v/>
      </c>
      <c r="U948" s="395" t="str">
        <f t="shared" si="137"/>
        <v/>
      </c>
      <c r="V948" s="396"/>
      <c r="W948" s="282"/>
    </row>
    <row r="949" spans="1:23">
      <c r="A949" s="382" t="str">
        <f t="shared" si="138"/>
        <v/>
      </c>
      <c r="B949" s="383" t="str">
        <f t="shared" si="141"/>
        <v/>
      </c>
      <c r="C949" s="236"/>
      <c r="D949" s="282"/>
      <c r="E949" s="384" t="str">
        <f t="shared" si="139"/>
        <v/>
      </c>
      <c r="F949" s="388"/>
      <c r="G949" s="243"/>
      <c r="H949" s="244"/>
      <c r="I949" s="243"/>
      <c r="J949" s="244"/>
      <c r="K949" s="244"/>
      <c r="L949" s="244"/>
      <c r="M949" s="244"/>
      <c r="N949" s="290"/>
      <c r="O949" s="391" t="str">
        <f>IF(ISBLANK(L959),"",IF(OR(ISBLANK(VLOOKUP(L959&amp;"-"&amp;E959,'Np Quality'!A:M,6,FALSE)),ISERROR(VLOOKUP(L959&amp;"-"&amp;E959,'Np Quality'!A:M,6,FALSE))),"-",VLOOKUP(L959&amp;"-"&amp;E959,'Np Quality'!A:M,6,FALSE)))</f>
        <v/>
      </c>
      <c r="P949" s="391" t="str">
        <f>IF(ISBLANK(L949),"",IF(OR(ISBLANK(VLOOKUP(L949&amp;"-"&amp;E949,'Np Quality'!A:M,7,FALSE)),ISERROR(VLOOKUP(L949&amp;"-"&amp;E949,'Np Quality'!A:M,7,FALSE))),"-",VLOOKUP(L949&amp;"-"&amp;E949,'Np Quality'!A:M,7,FALSE)))</f>
        <v/>
      </c>
      <c r="Q949" s="391" t="str">
        <f>IF(ISBLANK(L949),"",IF(OR(ISBLANK(VLOOKUP(L949&amp;"-"&amp;E949,'Np Quality'!A:M,8,FALSE)),ISERROR(VLOOKUP(L949&amp;"-"&amp;E949,'Np Quality'!A:M,8,FALSE))),"-",VLOOKUP(L949&amp;"-"&amp;E949,'Np Quality'!A:M,8,FALSE)))</f>
        <v/>
      </c>
      <c r="R949" s="283" t="str">
        <f>IF(ISBLANK(L949),"",IF(OR(ISBLANK(VLOOKUP(L949&amp;"-"&amp;E949,'Np Quality'!A:M,9,FALSE)),ISERROR(VLOOKUP(L949&amp;"-"&amp;E949,'Np Quality'!A:M,9,FALSE))),"-",VLOOKUP(L949&amp;"-"&amp;E949,'Np Quality'!A:M,9,FALSE)))</f>
        <v/>
      </c>
      <c r="S949" s="150"/>
      <c r="T949" s="395" t="str">
        <f t="shared" si="140"/>
        <v/>
      </c>
      <c r="U949" s="395" t="str">
        <f t="shared" si="137"/>
        <v/>
      </c>
      <c r="V949" s="396"/>
      <c r="W949" s="282"/>
    </row>
    <row r="950" spans="1:23">
      <c r="A950" s="382" t="str">
        <f t="shared" si="138"/>
        <v/>
      </c>
      <c r="B950" s="383" t="str">
        <f t="shared" si="141"/>
        <v/>
      </c>
      <c r="C950" s="236"/>
      <c r="D950" s="282"/>
      <c r="E950" s="384" t="str">
        <f t="shared" si="139"/>
        <v/>
      </c>
      <c r="F950" s="388"/>
      <c r="G950" s="243"/>
      <c r="H950" s="244"/>
      <c r="I950" s="243"/>
      <c r="J950" s="244"/>
      <c r="K950" s="244"/>
      <c r="L950" s="244"/>
      <c r="M950" s="244"/>
      <c r="N950" s="290"/>
      <c r="O950" s="391" t="str">
        <f>IF(ISBLANK(L960),"",IF(OR(ISBLANK(VLOOKUP(L960&amp;"-"&amp;E960,'Np Quality'!A:M,6,FALSE)),ISERROR(VLOOKUP(L960&amp;"-"&amp;E960,'Np Quality'!A:M,6,FALSE))),"-",VLOOKUP(L960&amp;"-"&amp;E960,'Np Quality'!A:M,6,FALSE)))</f>
        <v/>
      </c>
      <c r="P950" s="391" t="str">
        <f>IF(ISBLANK(L950),"",IF(OR(ISBLANK(VLOOKUP(L950&amp;"-"&amp;E950,'Np Quality'!A:M,7,FALSE)),ISERROR(VLOOKUP(L950&amp;"-"&amp;E950,'Np Quality'!A:M,7,FALSE))),"-",VLOOKUP(L950&amp;"-"&amp;E950,'Np Quality'!A:M,7,FALSE)))</f>
        <v/>
      </c>
      <c r="Q950" s="391" t="str">
        <f>IF(ISBLANK(L950),"",IF(OR(ISBLANK(VLOOKUP(L950&amp;"-"&amp;E950,'Np Quality'!A:M,8,FALSE)),ISERROR(VLOOKUP(L950&amp;"-"&amp;E950,'Np Quality'!A:M,8,FALSE))),"-",VLOOKUP(L950&amp;"-"&amp;E950,'Np Quality'!A:M,8,FALSE)))</f>
        <v/>
      </c>
      <c r="R950" s="283" t="str">
        <f>IF(ISBLANK(L950),"",IF(OR(ISBLANK(VLOOKUP(L950&amp;"-"&amp;E950,'Np Quality'!A:M,9,FALSE)),ISERROR(VLOOKUP(L950&amp;"-"&amp;E950,'Np Quality'!A:M,9,FALSE))),"-",VLOOKUP(L950&amp;"-"&amp;E950,'Np Quality'!A:M,9,FALSE)))</f>
        <v/>
      </c>
      <c r="S950" s="150"/>
      <c r="T950" s="395" t="str">
        <f t="shared" si="140"/>
        <v/>
      </c>
      <c r="U950" s="395" t="str">
        <f t="shared" si="137"/>
        <v/>
      </c>
      <c r="V950" s="396"/>
      <c r="W950" s="282"/>
    </row>
    <row r="951" spans="1:23">
      <c r="A951" s="382" t="str">
        <f t="shared" si="138"/>
        <v/>
      </c>
      <c r="B951" s="383" t="str">
        <f t="shared" si="141"/>
        <v/>
      </c>
      <c r="C951" s="236"/>
      <c r="D951" s="282"/>
      <c r="E951" s="384" t="str">
        <f t="shared" si="139"/>
        <v/>
      </c>
      <c r="F951" s="388"/>
      <c r="G951" s="243"/>
      <c r="H951" s="244"/>
      <c r="I951" s="243"/>
      <c r="J951" s="244"/>
      <c r="K951" s="244"/>
      <c r="L951" s="244"/>
      <c r="M951" s="244"/>
      <c r="N951" s="290"/>
      <c r="O951" s="391" t="str">
        <f>IF(ISBLANK(L961),"",IF(OR(ISBLANK(VLOOKUP(L961&amp;"-"&amp;E961,'Np Quality'!A:M,6,FALSE)),ISERROR(VLOOKUP(L961&amp;"-"&amp;E961,'Np Quality'!A:M,6,FALSE))),"-",VLOOKUP(L961&amp;"-"&amp;E961,'Np Quality'!A:M,6,FALSE)))</f>
        <v/>
      </c>
      <c r="P951" s="391" t="str">
        <f>IF(ISBLANK(L951),"",IF(OR(ISBLANK(VLOOKUP(L951&amp;"-"&amp;E951,'Np Quality'!A:M,7,FALSE)),ISERROR(VLOOKUP(L951&amp;"-"&amp;E951,'Np Quality'!A:M,7,FALSE))),"-",VLOOKUP(L951&amp;"-"&amp;E951,'Np Quality'!A:M,7,FALSE)))</f>
        <v/>
      </c>
      <c r="Q951" s="391" t="str">
        <f>IF(ISBLANK(L951),"",IF(OR(ISBLANK(VLOOKUP(L951&amp;"-"&amp;E951,'Np Quality'!A:M,8,FALSE)),ISERROR(VLOOKUP(L951&amp;"-"&amp;E951,'Np Quality'!A:M,8,FALSE))),"-",VLOOKUP(L951&amp;"-"&amp;E951,'Np Quality'!A:M,8,FALSE)))</f>
        <v/>
      </c>
      <c r="R951" s="283" t="str">
        <f>IF(ISBLANK(L951),"",IF(OR(ISBLANK(VLOOKUP(L951&amp;"-"&amp;E951,'Np Quality'!A:M,9,FALSE)),ISERROR(VLOOKUP(L951&amp;"-"&amp;E951,'Np Quality'!A:M,9,FALSE))),"-",VLOOKUP(L951&amp;"-"&amp;E951,'Np Quality'!A:M,9,FALSE)))</f>
        <v/>
      </c>
      <c r="S951" s="150"/>
      <c r="T951" s="395" t="str">
        <f t="shared" si="140"/>
        <v/>
      </c>
      <c r="U951" s="395" t="str">
        <f t="shared" si="137"/>
        <v/>
      </c>
      <c r="V951" s="396"/>
      <c r="W951" s="282"/>
    </row>
    <row r="952" spans="1:23">
      <c r="A952" s="382" t="str">
        <f t="shared" si="138"/>
        <v/>
      </c>
      <c r="B952" s="383" t="str">
        <f t="shared" si="141"/>
        <v/>
      </c>
      <c r="C952" s="236"/>
      <c r="D952" s="282"/>
      <c r="E952" s="384" t="str">
        <f t="shared" si="139"/>
        <v/>
      </c>
      <c r="F952" s="388"/>
      <c r="G952" s="243"/>
      <c r="H952" s="244"/>
      <c r="I952" s="243"/>
      <c r="J952" s="244"/>
      <c r="K952" s="244"/>
      <c r="L952" s="244"/>
      <c r="M952" s="244"/>
      <c r="N952" s="290"/>
      <c r="O952" s="391" t="str">
        <f>IF(ISBLANK(L963),"",IF(OR(ISBLANK(VLOOKUP(L963&amp;"-"&amp;E963,'Np Quality'!A:M,6,FALSE)),ISERROR(VLOOKUP(L963&amp;"-"&amp;E963,'Np Quality'!A:M,6,FALSE))),"-",VLOOKUP(L963&amp;"-"&amp;E963,'Np Quality'!A:M,6,FALSE)))</f>
        <v/>
      </c>
      <c r="P952" s="391" t="str">
        <f>IF(ISBLANK(L952),"",IF(OR(ISBLANK(VLOOKUP(L952&amp;"-"&amp;E952,'Np Quality'!A:M,7,FALSE)),ISERROR(VLOOKUP(L952&amp;"-"&amp;E952,'Np Quality'!A:M,7,FALSE))),"-",VLOOKUP(L952&amp;"-"&amp;E952,'Np Quality'!A:M,7,FALSE)))</f>
        <v/>
      </c>
      <c r="Q952" s="391" t="str">
        <f>IF(ISBLANK(L952),"",IF(OR(ISBLANK(VLOOKUP(L952&amp;"-"&amp;E952,'Np Quality'!A:M,8,FALSE)),ISERROR(VLOOKUP(L952&amp;"-"&amp;E952,'Np Quality'!A:M,8,FALSE))),"-",VLOOKUP(L952&amp;"-"&amp;E952,'Np Quality'!A:M,8,FALSE)))</f>
        <v/>
      </c>
      <c r="R952" s="283" t="str">
        <f>IF(ISBLANK(L952),"",IF(OR(ISBLANK(VLOOKUP(L952&amp;"-"&amp;E952,'Np Quality'!A:M,9,FALSE)),ISERROR(VLOOKUP(L952&amp;"-"&amp;E952,'Np Quality'!A:M,9,FALSE))),"-",VLOOKUP(L952&amp;"-"&amp;E952,'Np Quality'!A:M,9,FALSE)))</f>
        <v/>
      </c>
      <c r="S952" s="150"/>
      <c r="T952" s="395" t="str">
        <f t="shared" si="140"/>
        <v/>
      </c>
      <c r="U952" s="395" t="str">
        <f t="shared" si="137"/>
        <v/>
      </c>
      <c r="V952" s="396"/>
      <c r="W952" s="282"/>
    </row>
    <row r="953" spans="1:23">
      <c r="A953" s="382" t="str">
        <f t="shared" si="138"/>
        <v/>
      </c>
      <c r="B953" s="383" t="str">
        <f t="shared" si="141"/>
        <v/>
      </c>
      <c r="C953" s="236"/>
      <c r="D953" s="282"/>
      <c r="E953" s="384" t="str">
        <f t="shared" si="139"/>
        <v/>
      </c>
      <c r="F953" s="388"/>
      <c r="G953" s="243"/>
      <c r="H953" s="244"/>
      <c r="I953" s="243"/>
      <c r="J953" s="244"/>
      <c r="K953" s="244"/>
      <c r="L953" s="244"/>
      <c r="M953" s="244"/>
      <c r="N953" s="290"/>
      <c r="O953" s="391" t="str">
        <f>IF(ISBLANK(L963),"",IF(OR(ISBLANK(VLOOKUP(L963&amp;"-"&amp;E963,'Np Quality'!A:M,6,FALSE)),ISERROR(VLOOKUP(L963&amp;"-"&amp;E963,'Np Quality'!A:M,6,FALSE))),"-",VLOOKUP(L963&amp;"-"&amp;E963,'Np Quality'!A:M,6,FALSE)))</f>
        <v/>
      </c>
      <c r="P953" s="391" t="str">
        <f>IF(ISBLANK(L954),"",IF(OR(ISBLANK(VLOOKUP(L954&amp;"-"&amp;E954,'Np Quality'!A:M,7,FALSE)),ISERROR(VLOOKUP(L954&amp;"-"&amp;E954,'Np Quality'!A:M,7,FALSE))),"-",VLOOKUP(L954&amp;"-"&amp;E954,'Np Quality'!A:M,7,FALSE)))</f>
        <v/>
      </c>
      <c r="Q953" s="391" t="str">
        <f>IF(ISBLANK(L953),"",IF(OR(ISBLANK(VLOOKUP(L953&amp;"-"&amp;E953,'Np Quality'!A:M,8,FALSE)),ISERROR(VLOOKUP(L953&amp;"-"&amp;E953,'Np Quality'!A:M,8,FALSE))),"-",VLOOKUP(L953&amp;"-"&amp;E953,'Np Quality'!A:M,8,FALSE)))</f>
        <v/>
      </c>
      <c r="R953" s="283" t="str">
        <f>IF(ISBLANK(L953),"",IF(OR(ISBLANK(VLOOKUP(L953&amp;"-"&amp;E953,'Np Quality'!A:M,9,FALSE)),ISERROR(VLOOKUP(L953&amp;"-"&amp;E953,'Np Quality'!A:M,9,FALSE))),"-",VLOOKUP(L953&amp;"-"&amp;E953,'Np Quality'!A:M,9,FALSE)))</f>
        <v/>
      </c>
      <c r="S953" s="150"/>
      <c r="T953" s="395" t="str">
        <f t="shared" si="140"/>
        <v/>
      </c>
      <c r="U953" s="395" t="str">
        <f t="shared" si="137"/>
        <v/>
      </c>
      <c r="V953" s="396"/>
      <c r="W953" s="282"/>
    </row>
    <row r="954" spans="1:23">
      <c r="A954" s="382" t="str">
        <f t="shared" si="138"/>
        <v/>
      </c>
      <c r="B954" s="383" t="str">
        <f t="shared" si="141"/>
        <v/>
      </c>
      <c r="C954" s="236"/>
      <c r="D954" s="282"/>
      <c r="E954" s="384" t="str">
        <f t="shared" si="139"/>
        <v/>
      </c>
      <c r="F954" s="388"/>
      <c r="G954" s="243"/>
      <c r="H954" s="244"/>
      <c r="I954" s="243"/>
      <c r="J954" s="244"/>
      <c r="K954" s="244"/>
      <c r="L954" s="244"/>
      <c r="M954" s="244"/>
      <c r="N954" s="290"/>
      <c r="O954" s="391" t="str">
        <f>IF(ISBLANK(L964),"",IF(OR(ISBLANK(VLOOKUP(L964&amp;"-"&amp;E964,'Np Quality'!A:M,6,FALSE)),ISERROR(VLOOKUP(L964&amp;"-"&amp;E964,'Np Quality'!A:M,6,FALSE))),"-",VLOOKUP(L964&amp;"-"&amp;E964,'Np Quality'!A:M,6,FALSE)))</f>
        <v/>
      </c>
      <c r="P954" s="391" t="str">
        <f>IF(ISBLANK(L954),"",IF(OR(ISBLANK(VLOOKUP(L954&amp;"-"&amp;E954,'Np Quality'!A:M,7,FALSE)),ISERROR(VLOOKUP(L954&amp;"-"&amp;E954,'Np Quality'!A:M,7,FALSE))),"-",VLOOKUP(L954&amp;"-"&amp;E954,'Np Quality'!A:M,7,FALSE)))</f>
        <v/>
      </c>
      <c r="Q954" s="391" t="str">
        <f>IF(ISBLANK(L955),"",IF(OR(ISBLANK(VLOOKUP(L955&amp;"-"&amp;E955,'Np Quality'!A:M,8,FALSE)),ISERROR(VLOOKUP(L955&amp;"-"&amp;E955,'Np Quality'!A:M,8,FALSE))),"-",VLOOKUP(L955&amp;"-"&amp;E955,'Np Quality'!A:M,8,FALSE)))</f>
        <v/>
      </c>
      <c r="R954" s="283" t="str">
        <f>IF(ISBLANK(L954),"",IF(OR(ISBLANK(VLOOKUP(L954&amp;"-"&amp;E954,'Np Quality'!A:M,9,FALSE)),ISERROR(VLOOKUP(L954&amp;"-"&amp;E954,'Np Quality'!A:M,9,FALSE))),"-",VLOOKUP(L954&amp;"-"&amp;E954,'Np Quality'!A:M,9,FALSE)))</f>
        <v/>
      </c>
      <c r="S954" s="150"/>
      <c r="T954" s="395" t="str">
        <f t="shared" si="140"/>
        <v/>
      </c>
      <c r="U954" s="395" t="str">
        <f t="shared" si="137"/>
        <v/>
      </c>
      <c r="V954" s="396"/>
      <c r="W954" s="282"/>
    </row>
    <row r="955" spans="1:23">
      <c r="A955" s="382" t="str">
        <f t="shared" si="138"/>
        <v/>
      </c>
      <c r="B955" s="383" t="str">
        <f t="shared" si="141"/>
        <v/>
      </c>
      <c r="C955" s="236"/>
      <c r="D955" s="282"/>
      <c r="E955" s="384" t="str">
        <f t="shared" si="139"/>
        <v/>
      </c>
      <c r="F955" s="388"/>
      <c r="G955" s="243"/>
      <c r="H955" s="244"/>
      <c r="I955" s="243"/>
      <c r="J955" s="244"/>
      <c r="K955" s="244"/>
      <c r="L955" s="244"/>
      <c r="M955" s="244"/>
      <c r="N955" s="290"/>
      <c r="O955" s="391" t="str">
        <f>IF(ISBLANK(L965),"",IF(OR(ISBLANK(VLOOKUP(L965&amp;"-"&amp;E965,'Np Quality'!A:M,6,FALSE)),ISERROR(VLOOKUP(L965&amp;"-"&amp;E965,'Np Quality'!A:M,6,FALSE))),"-",VLOOKUP(L965&amp;"-"&amp;E965,'Np Quality'!A:M,6,FALSE)))</f>
        <v/>
      </c>
      <c r="P955" s="391" t="str">
        <f>IF(ISBLANK(L955),"",IF(OR(ISBLANK(VLOOKUP(L955&amp;"-"&amp;E955,'Np Quality'!A:M,7,FALSE)),ISERROR(VLOOKUP(L955&amp;"-"&amp;E955,'Np Quality'!A:M,7,FALSE))),"-",VLOOKUP(L955&amp;"-"&amp;E955,'Np Quality'!A:M,7,FALSE)))</f>
        <v/>
      </c>
      <c r="Q955" s="391" t="str">
        <f>IF(ISBLANK(L955),"",IF(OR(ISBLANK(VLOOKUP(L955&amp;"-"&amp;E955,'Np Quality'!A:M,8,FALSE)),ISERROR(VLOOKUP(L955&amp;"-"&amp;E955,'Np Quality'!A:M,8,FALSE))),"-",VLOOKUP(L955&amp;"-"&amp;E955,'Np Quality'!A:M,8,FALSE)))</f>
        <v/>
      </c>
      <c r="R955" s="283" t="str">
        <f>IF(ISBLANK(L956),"",IF(OR(ISBLANK(VLOOKUP(L956&amp;"-"&amp;E956,'Np Quality'!A:M,9,FALSE)),ISERROR(VLOOKUP(L956&amp;"-"&amp;E956,'Np Quality'!A:M,9,FALSE))),"-",VLOOKUP(L956&amp;"-"&amp;E956,'Np Quality'!A:M,9,FALSE)))</f>
        <v/>
      </c>
      <c r="S955" s="150"/>
      <c r="T955" s="395" t="str">
        <f t="shared" si="140"/>
        <v/>
      </c>
      <c r="U955" s="395" t="str">
        <f t="shared" si="137"/>
        <v/>
      </c>
      <c r="V955" s="396"/>
      <c r="W955" s="282"/>
    </row>
    <row r="956" spans="1:23">
      <c r="A956" s="382" t="str">
        <f t="shared" si="138"/>
        <v/>
      </c>
      <c r="B956" s="383" t="str">
        <f t="shared" si="141"/>
        <v/>
      </c>
      <c r="C956" s="236"/>
      <c r="D956" s="282"/>
      <c r="E956" s="384" t="str">
        <f t="shared" si="139"/>
        <v/>
      </c>
      <c r="F956" s="388"/>
      <c r="G956" s="243"/>
      <c r="H956" s="244"/>
      <c r="I956" s="243"/>
      <c r="J956" s="244"/>
      <c r="K956" s="244"/>
      <c r="L956" s="244"/>
      <c r="M956" s="244"/>
      <c r="N956" s="290"/>
      <c r="O956" s="391" t="str">
        <f>IF(ISBLANK(L966),"",IF(OR(ISBLANK(VLOOKUP(L966&amp;"-"&amp;E966,'Np Quality'!A:M,6,FALSE)),ISERROR(VLOOKUP(L966&amp;"-"&amp;E966,'Np Quality'!A:M,6,FALSE))),"-",VLOOKUP(L966&amp;"-"&amp;E966,'Np Quality'!A:M,6,FALSE)))</f>
        <v/>
      </c>
      <c r="P956" s="391" t="str">
        <f>IF(ISBLANK(L956),"",IF(OR(ISBLANK(VLOOKUP(L956&amp;"-"&amp;E956,'Np Quality'!A:M,7,FALSE)),ISERROR(VLOOKUP(L956&amp;"-"&amp;E956,'Np Quality'!A:M,7,FALSE))),"-",VLOOKUP(L956&amp;"-"&amp;E956,'Np Quality'!A:M,7,FALSE)))</f>
        <v/>
      </c>
      <c r="Q956" s="391" t="str">
        <f>IF(ISBLANK(L956),"",IF(OR(ISBLANK(VLOOKUP(L956&amp;"-"&amp;E956,'Np Quality'!A:M,8,FALSE)),ISERROR(VLOOKUP(L956&amp;"-"&amp;E956,'Np Quality'!A:M,8,FALSE))),"-",VLOOKUP(L956&amp;"-"&amp;E956,'Np Quality'!A:M,8,FALSE)))</f>
        <v/>
      </c>
      <c r="R956" s="283" t="str">
        <f>IF(ISBLANK(L956),"",IF(OR(ISBLANK(VLOOKUP(L956&amp;"-"&amp;E956,'Np Quality'!A:M,9,FALSE)),ISERROR(VLOOKUP(L956&amp;"-"&amp;E956,'Np Quality'!A:M,9,FALSE))),"-",VLOOKUP(L956&amp;"-"&amp;E956,'Np Quality'!A:M,9,FALSE)))</f>
        <v/>
      </c>
      <c r="S956" s="150"/>
      <c r="T956" s="395" t="str">
        <f t="shared" si="140"/>
        <v/>
      </c>
      <c r="U956" s="395" t="str">
        <f t="shared" si="137"/>
        <v/>
      </c>
      <c r="V956" s="396"/>
      <c r="W956" s="282"/>
    </row>
    <row r="957" spans="1:23">
      <c r="A957" s="382" t="str">
        <f t="shared" si="138"/>
        <v/>
      </c>
      <c r="B957" s="383" t="str">
        <f t="shared" si="141"/>
        <v/>
      </c>
      <c r="C957" s="236"/>
      <c r="D957" s="282"/>
      <c r="E957" s="384" t="str">
        <f t="shared" si="139"/>
        <v/>
      </c>
      <c r="F957" s="388"/>
      <c r="G957" s="243"/>
      <c r="H957" s="244"/>
      <c r="I957" s="243"/>
      <c r="J957" s="244"/>
      <c r="K957" s="244"/>
      <c r="L957" s="244"/>
      <c r="M957" s="244"/>
      <c r="N957" s="290"/>
      <c r="O957" s="391" t="str">
        <f>IF(ISBLANK(L957),"",IF(OR(ISBLANK(VLOOKUP(L957&amp;"-"&amp;E957,'Np Quality'!A:M,6,FALSE)),ISERROR(VLOOKUP(L957&amp;"-"&amp;E957,'Np Quality'!A:M,6,FALSE))),"-",VLOOKUP(L957&amp;"-"&amp;E957,'Np Quality'!A:M,6,FALSE)))</f>
        <v/>
      </c>
      <c r="P957" s="391" t="str">
        <f>IF(ISBLANK(L967),"",IF(OR(ISBLANK(VLOOKUP(L967&amp;"-"&amp;E967,'Np Quality'!A:M,7,FALSE)),ISERROR(VLOOKUP(L967&amp;"-"&amp;E967,'Np Quality'!A:M,7,FALSE))),"-",VLOOKUP(L967&amp;"-"&amp;E967,'Np Quality'!A:M,7,FALSE)))</f>
        <v/>
      </c>
      <c r="Q957" s="391" t="str">
        <f>IF(ISBLANK(L957),"",IF(OR(ISBLANK(VLOOKUP(L957&amp;"-"&amp;E957,'Np Quality'!A:M,8,FALSE)),ISERROR(VLOOKUP(L957&amp;"-"&amp;E957,'Np Quality'!A:M,8,FALSE))),"-",VLOOKUP(L957&amp;"-"&amp;E957,'Np Quality'!A:M,8,FALSE)))</f>
        <v/>
      </c>
      <c r="R957" s="283" t="str">
        <f>IF(ISBLANK(L957),"",IF(OR(ISBLANK(VLOOKUP(L957&amp;"-"&amp;E957,'Np Quality'!A:M,9,FALSE)),ISERROR(VLOOKUP(L957&amp;"-"&amp;E957,'Np Quality'!A:M,9,FALSE))),"-",VLOOKUP(L957&amp;"-"&amp;E957,'Np Quality'!A:M,9,FALSE)))</f>
        <v/>
      </c>
      <c r="S957" s="150"/>
      <c r="T957" s="395" t="str">
        <f t="shared" si="140"/>
        <v/>
      </c>
      <c r="U957" s="395" t="str">
        <f t="shared" si="137"/>
        <v/>
      </c>
      <c r="V957" s="396"/>
      <c r="W957" s="282"/>
    </row>
    <row r="958" spans="1:23">
      <c r="A958" s="382" t="str">
        <f t="shared" si="138"/>
        <v/>
      </c>
      <c r="B958" s="383" t="str">
        <f t="shared" si="141"/>
        <v/>
      </c>
      <c r="C958" s="236"/>
      <c r="D958" s="282"/>
      <c r="E958" s="384" t="str">
        <f t="shared" si="139"/>
        <v/>
      </c>
      <c r="F958" s="388"/>
      <c r="G958" s="243"/>
      <c r="H958" s="244"/>
      <c r="I958" s="243"/>
      <c r="J958" s="244"/>
      <c r="K958" s="244"/>
      <c r="L958" s="244"/>
      <c r="M958" s="244"/>
      <c r="N958" s="290"/>
      <c r="O958" s="391" t="str">
        <f>IF(ISBLANK(L958),"",IF(OR(ISBLANK(VLOOKUP(L958&amp;"-"&amp;E958,'Np Quality'!A:M,6,FALSE)),ISERROR(VLOOKUP(L958&amp;"-"&amp;E958,'Np Quality'!A:M,6,FALSE))),"-",VLOOKUP(L958&amp;"-"&amp;E958,'Np Quality'!A:M,6,FALSE)))</f>
        <v/>
      </c>
      <c r="P958" s="391" t="str">
        <f>IF(ISBLANK(L968),"",IF(OR(ISBLANK(VLOOKUP(L968&amp;"-"&amp;E968,'Np Quality'!A:M,7,FALSE)),ISERROR(VLOOKUP(L968&amp;"-"&amp;E968,'Np Quality'!A:M,7,FALSE))),"-",VLOOKUP(L968&amp;"-"&amp;E968,'Np Quality'!A:M,7,FALSE)))</f>
        <v/>
      </c>
      <c r="Q958" s="391" t="str">
        <f>IF(ISBLANK(L958),"",IF(OR(ISBLANK(VLOOKUP(L958&amp;"-"&amp;E958,'Np Quality'!A:M,8,FALSE)),ISERROR(VLOOKUP(L958&amp;"-"&amp;E958,'Np Quality'!A:M,8,FALSE))),"-",VLOOKUP(L958&amp;"-"&amp;E958,'Np Quality'!A:M,8,FALSE)))</f>
        <v/>
      </c>
      <c r="R958" s="283" t="str">
        <f>IF(ISBLANK(L958),"",IF(OR(ISBLANK(VLOOKUP(L958&amp;"-"&amp;E958,'Np Quality'!A:M,9,FALSE)),ISERROR(VLOOKUP(L958&amp;"-"&amp;E958,'Np Quality'!A:M,9,FALSE))),"-",VLOOKUP(L958&amp;"-"&amp;E958,'Np Quality'!A:M,9,FALSE)))</f>
        <v/>
      </c>
      <c r="S958" s="150"/>
      <c r="T958" s="395" t="str">
        <f t="shared" si="140"/>
        <v/>
      </c>
      <c r="U958" s="395" t="str">
        <f t="shared" si="137"/>
        <v/>
      </c>
      <c r="V958" s="396"/>
      <c r="W958" s="282"/>
    </row>
    <row r="959" spans="1:23">
      <c r="A959" s="382" t="str">
        <f t="shared" si="138"/>
        <v/>
      </c>
      <c r="B959" s="383" t="str">
        <f t="shared" si="141"/>
        <v/>
      </c>
      <c r="C959" s="236"/>
      <c r="D959" s="282"/>
      <c r="E959" s="384" t="str">
        <f t="shared" si="139"/>
        <v/>
      </c>
      <c r="F959" s="388"/>
      <c r="G959" s="243"/>
      <c r="H959" s="244"/>
      <c r="I959" s="243"/>
      <c r="J959" s="244"/>
      <c r="K959" s="244"/>
      <c r="L959" s="244"/>
      <c r="M959" s="244"/>
      <c r="N959" s="290"/>
      <c r="O959" s="391" t="str">
        <f>IF(ISBLANK(L959),"",IF(OR(ISBLANK(VLOOKUP(L959&amp;"-"&amp;E959,'Np Quality'!A:M,6,FALSE)),ISERROR(VLOOKUP(L959&amp;"-"&amp;E959,'Np Quality'!A:M,6,FALSE))),"-",VLOOKUP(L959&amp;"-"&amp;E959,'Np Quality'!A:M,6,FALSE)))</f>
        <v/>
      </c>
      <c r="P959" s="391" t="str">
        <f>IF(ISBLANK(L969),"",IF(OR(ISBLANK(VLOOKUP(L969&amp;"-"&amp;E969,'Np Quality'!A:M,7,FALSE)),ISERROR(VLOOKUP(L969&amp;"-"&amp;E969,'Np Quality'!A:M,7,FALSE))),"-",VLOOKUP(L969&amp;"-"&amp;E969,'Np Quality'!A:M,7,FALSE)))</f>
        <v/>
      </c>
      <c r="Q959" s="391" t="str">
        <f>IF(ISBLANK(L959),"",IF(OR(ISBLANK(VLOOKUP(L959&amp;"-"&amp;E959,'Np Quality'!A:M,8,FALSE)),ISERROR(VLOOKUP(L959&amp;"-"&amp;E959,'Np Quality'!A:M,8,FALSE))),"-",VLOOKUP(L959&amp;"-"&amp;E959,'Np Quality'!A:M,8,FALSE)))</f>
        <v/>
      </c>
      <c r="R959" s="283" t="str">
        <f>IF(ISBLANK(L959),"",IF(OR(ISBLANK(VLOOKUP(L959&amp;"-"&amp;E959,'Np Quality'!A:M,9,FALSE)),ISERROR(VLOOKUP(L959&amp;"-"&amp;E959,'Np Quality'!A:M,9,FALSE))),"-",VLOOKUP(L959&amp;"-"&amp;E959,'Np Quality'!A:M,9,FALSE)))</f>
        <v/>
      </c>
      <c r="S959" s="150"/>
      <c r="T959" s="395" t="str">
        <f t="shared" si="140"/>
        <v/>
      </c>
      <c r="U959" s="395" t="str">
        <f t="shared" si="137"/>
        <v/>
      </c>
      <c r="V959" s="396"/>
      <c r="W959" s="282"/>
    </row>
    <row r="960" spans="1:23">
      <c r="A960" s="382" t="str">
        <f t="shared" si="138"/>
        <v/>
      </c>
      <c r="B960" s="383" t="str">
        <f t="shared" si="141"/>
        <v/>
      </c>
      <c r="C960" s="236"/>
      <c r="D960" s="282"/>
      <c r="E960" s="384" t="str">
        <f t="shared" si="139"/>
        <v/>
      </c>
      <c r="F960" s="388"/>
      <c r="G960" s="243"/>
      <c r="H960" s="244"/>
      <c r="I960" s="243"/>
      <c r="J960" s="244"/>
      <c r="K960" s="244"/>
      <c r="L960" s="244"/>
      <c r="M960" s="244"/>
      <c r="N960" s="290"/>
      <c r="O960" s="391" t="str">
        <f>IF(ISBLANK(L960),"",IF(OR(ISBLANK(VLOOKUP(L960&amp;"-"&amp;E960,'Np Quality'!A:M,6,FALSE)),ISERROR(VLOOKUP(L960&amp;"-"&amp;E960,'Np Quality'!A:M,6,FALSE))),"-",VLOOKUP(L960&amp;"-"&amp;E960,'Np Quality'!A:M,6,FALSE)))</f>
        <v/>
      </c>
      <c r="P960" s="391" t="str">
        <f>IF(ISBLANK(L970),"",IF(OR(ISBLANK(VLOOKUP(L970&amp;"-"&amp;E970,'Np Quality'!A:M,7,FALSE)),ISERROR(VLOOKUP(L970&amp;"-"&amp;E970,'Np Quality'!A:M,7,FALSE))),"-",VLOOKUP(L970&amp;"-"&amp;E970,'Np Quality'!A:M,7,FALSE)))</f>
        <v/>
      </c>
      <c r="Q960" s="391" t="str">
        <f>IF(ISBLANK(L960),"",IF(OR(ISBLANK(VLOOKUP(L960&amp;"-"&amp;E960,'Np Quality'!A:M,8,FALSE)),ISERROR(VLOOKUP(L960&amp;"-"&amp;E960,'Np Quality'!A:M,8,FALSE))),"-",VLOOKUP(L960&amp;"-"&amp;E960,'Np Quality'!A:M,8,FALSE)))</f>
        <v/>
      </c>
      <c r="R960" s="283" t="str">
        <f>IF(ISBLANK(L960),"",IF(OR(ISBLANK(VLOOKUP(L960&amp;"-"&amp;E960,'Np Quality'!A:M,9,FALSE)),ISERROR(VLOOKUP(L960&amp;"-"&amp;E960,'Np Quality'!A:M,9,FALSE))),"-",VLOOKUP(L960&amp;"-"&amp;E960,'Np Quality'!A:M,9,FALSE)))</f>
        <v/>
      </c>
      <c r="S960" s="150"/>
      <c r="T960" s="395" t="str">
        <f t="shared" si="140"/>
        <v/>
      </c>
      <c r="U960" s="395" t="str">
        <f t="shared" ref="U960:U1023" si="142">IF(ISNUMBER(B960),CHOOSE(B960,M960,M960&amp;","&amp;M961,M960&amp;","&amp;M961&amp;","&amp;M962,M960&amp;","&amp;M961&amp;","&amp;M962&amp;","&amp;M963),"")</f>
        <v/>
      </c>
      <c r="V960" s="396"/>
      <c r="W960" s="282"/>
    </row>
    <row r="961" spans="1:23">
      <c r="A961" s="382" t="str">
        <f t="shared" si="138"/>
        <v/>
      </c>
      <c r="B961" s="383" t="str">
        <f t="shared" si="141"/>
        <v/>
      </c>
      <c r="C961" s="236"/>
      <c r="D961" s="282"/>
      <c r="E961" s="384" t="str">
        <f t="shared" si="139"/>
        <v/>
      </c>
      <c r="F961" s="388"/>
      <c r="G961" s="243"/>
      <c r="H961" s="244"/>
      <c r="I961" s="243"/>
      <c r="J961" s="244"/>
      <c r="K961" s="244"/>
      <c r="L961" s="244"/>
      <c r="M961" s="244"/>
      <c r="N961" s="290"/>
      <c r="O961" s="391" t="str">
        <f>IF(ISBLANK(L961),"",IF(OR(ISBLANK(VLOOKUP(L961&amp;"-"&amp;E961,'Np Quality'!A:M,6,FALSE)),ISERROR(VLOOKUP(L961&amp;"-"&amp;E961,'Np Quality'!A:M,6,FALSE))),"-",VLOOKUP(L961&amp;"-"&amp;E961,'Np Quality'!A:M,6,FALSE)))</f>
        <v/>
      </c>
      <c r="P961" s="391" t="str">
        <f>IF(ISBLANK(L971),"",IF(OR(ISBLANK(VLOOKUP(L971&amp;"-"&amp;E971,'Np Quality'!A:M,7,FALSE)),ISERROR(VLOOKUP(L971&amp;"-"&amp;E971,'Np Quality'!A:M,7,FALSE))),"-",VLOOKUP(L971&amp;"-"&amp;E971,'Np Quality'!A:M,7,FALSE)))</f>
        <v/>
      </c>
      <c r="Q961" s="391" t="str">
        <f>IF(ISBLANK(L961),"",IF(OR(ISBLANK(VLOOKUP(L961&amp;"-"&amp;E961,'Np Quality'!A:M,8,FALSE)),ISERROR(VLOOKUP(L961&amp;"-"&amp;E961,'Np Quality'!A:M,8,FALSE))),"-",VLOOKUP(L961&amp;"-"&amp;E961,'Np Quality'!A:M,8,FALSE)))</f>
        <v/>
      </c>
      <c r="R961" s="283" t="str">
        <f>IF(ISBLANK(L961),"",IF(OR(ISBLANK(VLOOKUP(L961&amp;"-"&amp;E961,'Np Quality'!A:M,9,FALSE)),ISERROR(VLOOKUP(L961&amp;"-"&amp;E961,'Np Quality'!A:M,9,FALSE))),"-",VLOOKUP(L961&amp;"-"&amp;E961,'Np Quality'!A:M,9,FALSE)))</f>
        <v/>
      </c>
      <c r="S961" s="150"/>
      <c r="T961" s="395" t="str">
        <f t="shared" si="140"/>
        <v/>
      </c>
      <c r="U961" s="395" t="str">
        <f t="shared" si="142"/>
        <v/>
      </c>
      <c r="V961" s="396"/>
      <c r="W961" s="282"/>
    </row>
    <row r="962" spans="1:23">
      <c r="A962" s="382" t="str">
        <f t="shared" si="138"/>
        <v/>
      </c>
      <c r="B962" s="383" t="str">
        <f t="shared" si="141"/>
        <v/>
      </c>
      <c r="C962" s="236"/>
      <c r="D962" s="282"/>
      <c r="E962" s="384" t="str">
        <f t="shared" si="139"/>
        <v/>
      </c>
      <c r="F962" s="388"/>
      <c r="G962" s="243"/>
      <c r="H962" s="244"/>
      <c r="I962" s="243"/>
      <c r="J962" s="244"/>
      <c r="K962" s="244"/>
      <c r="L962" s="244"/>
      <c r="M962" s="244"/>
      <c r="N962" s="290"/>
      <c r="O962" s="391" t="str">
        <f>IF(ISBLANK(L963),"",IF(OR(ISBLANK(VLOOKUP(L963&amp;"-"&amp;E963,'Np Quality'!A:M,6,FALSE)),ISERROR(VLOOKUP(L963&amp;"-"&amp;E963,'Np Quality'!A:M,6,FALSE))),"-",VLOOKUP(L963&amp;"-"&amp;E963,'Np Quality'!A:M,6,FALSE)))</f>
        <v/>
      </c>
      <c r="P962" s="391" t="str">
        <f>IF(ISBLANK(L972),"",IF(OR(ISBLANK(VLOOKUP(L972&amp;"-"&amp;E972,'Np Quality'!A:M,7,FALSE)),ISERROR(VLOOKUP(L972&amp;"-"&amp;E972,'Np Quality'!A:M,7,FALSE))),"-",VLOOKUP(L972&amp;"-"&amp;E972,'Np Quality'!A:M,7,FALSE)))</f>
        <v/>
      </c>
      <c r="Q962" s="391" t="str">
        <f>IF(ISBLANK(L962),"",IF(OR(ISBLANK(VLOOKUP(L962&amp;"-"&amp;E962,'Np Quality'!A:M,8,FALSE)),ISERROR(VLOOKUP(L962&amp;"-"&amp;E962,'Np Quality'!A:M,8,FALSE))),"-",VLOOKUP(L962&amp;"-"&amp;E962,'Np Quality'!A:M,8,FALSE)))</f>
        <v/>
      </c>
      <c r="R962" s="283" t="str">
        <f>IF(ISBLANK(L962),"",IF(OR(ISBLANK(VLOOKUP(L962&amp;"-"&amp;E962,'Np Quality'!A:M,9,FALSE)),ISERROR(VLOOKUP(L962&amp;"-"&amp;E962,'Np Quality'!A:M,9,FALSE))),"-",VLOOKUP(L962&amp;"-"&amp;E962,'Np Quality'!A:M,9,FALSE)))</f>
        <v/>
      </c>
      <c r="S962" s="150"/>
      <c r="T962" s="395" t="str">
        <f t="shared" si="140"/>
        <v/>
      </c>
      <c r="U962" s="395" t="str">
        <f t="shared" si="142"/>
        <v/>
      </c>
      <c r="V962" s="396"/>
      <c r="W962" s="282"/>
    </row>
    <row r="963" spans="1:23">
      <c r="A963" s="382" t="str">
        <f t="shared" si="138"/>
        <v/>
      </c>
      <c r="B963" s="383" t="str">
        <f t="shared" si="141"/>
        <v/>
      </c>
      <c r="C963" s="236"/>
      <c r="D963" s="282"/>
      <c r="E963" s="384" t="str">
        <f t="shared" si="139"/>
        <v/>
      </c>
      <c r="F963" s="388"/>
      <c r="G963" s="243"/>
      <c r="H963" s="244"/>
      <c r="I963" s="243"/>
      <c r="J963" s="244"/>
      <c r="K963" s="244"/>
      <c r="L963" s="244"/>
      <c r="M963" s="244"/>
      <c r="N963" s="290"/>
      <c r="O963" s="391" t="str">
        <f>IF(ISBLANK(L963),"",IF(OR(ISBLANK(VLOOKUP(L963&amp;"-"&amp;E963,'Np Quality'!A:M,6,FALSE)),ISERROR(VLOOKUP(L963&amp;"-"&amp;E963,'Np Quality'!A:M,6,FALSE))),"-",VLOOKUP(L963&amp;"-"&amp;E963,'Np Quality'!A:M,6,FALSE)))</f>
        <v/>
      </c>
      <c r="P963" s="391" t="str">
        <f>IF(ISBLANK(L974),"",IF(OR(ISBLANK(VLOOKUP(L974&amp;"-"&amp;E974,'Np Quality'!A:M,7,FALSE)),ISERROR(VLOOKUP(L974&amp;"-"&amp;E974,'Np Quality'!A:M,7,FALSE))),"-",VLOOKUP(L974&amp;"-"&amp;E974,'Np Quality'!A:M,7,FALSE)))</f>
        <v/>
      </c>
      <c r="Q963" s="391" t="str">
        <f>IF(ISBLANK(L963),"",IF(OR(ISBLANK(VLOOKUP(L963&amp;"-"&amp;E963,'Np Quality'!A:M,8,FALSE)),ISERROR(VLOOKUP(L963&amp;"-"&amp;E963,'Np Quality'!A:M,8,FALSE))),"-",VLOOKUP(L963&amp;"-"&amp;E963,'Np Quality'!A:M,8,FALSE)))</f>
        <v/>
      </c>
      <c r="R963" s="283" t="str">
        <f>IF(ISBLANK(L963),"",IF(OR(ISBLANK(VLOOKUP(L963&amp;"-"&amp;E963,'Np Quality'!A:M,9,FALSE)),ISERROR(VLOOKUP(L963&amp;"-"&amp;E963,'Np Quality'!A:M,9,FALSE))),"-",VLOOKUP(L963&amp;"-"&amp;E963,'Np Quality'!A:M,9,FALSE)))</f>
        <v/>
      </c>
      <c r="S963" s="150"/>
      <c r="T963" s="395" t="str">
        <f t="shared" si="140"/>
        <v/>
      </c>
      <c r="U963" s="395" t="str">
        <f t="shared" si="142"/>
        <v/>
      </c>
      <c r="V963" s="396"/>
      <c r="W963" s="282"/>
    </row>
    <row r="964" spans="1:23">
      <c r="A964" s="382" t="str">
        <f t="shared" si="138"/>
        <v/>
      </c>
      <c r="B964" s="383" t="str">
        <f t="shared" si="141"/>
        <v/>
      </c>
      <c r="C964" s="236"/>
      <c r="D964" s="282"/>
      <c r="E964" s="384" t="str">
        <f t="shared" si="139"/>
        <v/>
      </c>
      <c r="F964" s="388"/>
      <c r="G964" s="243"/>
      <c r="H964" s="244"/>
      <c r="I964" s="243"/>
      <c r="J964" s="244"/>
      <c r="K964" s="244"/>
      <c r="L964" s="244"/>
      <c r="M964" s="244"/>
      <c r="N964" s="290"/>
      <c r="O964" s="391" t="str">
        <f>IF(ISBLANK(L964),"",IF(OR(ISBLANK(VLOOKUP(L964&amp;"-"&amp;E964,'Np Quality'!A:M,6,FALSE)),ISERROR(VLOOKUP(L964&amp;"-"&amp;E964,'Np Quality'!A:M,6,FALSE))),"-",VLOOKUP(L964&amp;"-"&amp;E964,'Np Quality'!A:M,6,FALSE)))</f>
        <v/>
      </c>
      <c r="P964" s="391" t="str">
        <f>IF(ISBLANK(L974),"",IF(OR(ISBLANK(VLOOKUP(L974&amp;"-"&amp;E974,'Np Quality'!A:M,7,FALSE)),ISERROR(VLOOKUP(L974&amp;"-"&amp;E974,'Np Quality'!A:M,7,FALSE))),"-",VLOOKUP(L974&amp;"-"&amp;E974,'Np Quality'!A:M,7,FALSE)))</f>
        <v/>
      </c>
      <c r="Q964" s="391" t="str">
        <f>IF(ISBLANK(L965),"",IF(OR(ISBLANK(VLOOKUP(L965&amp;"-"&amp;E965,'Np Quality'!A:M,8,FALSE)),ISERROR(VLOOKUP(L965&amp;"-"&amp;E965,'Np Quality'!A:M,8,FALSE))),"-",VLOOKUP(L965&amp;"-"&amp;E965,'Np Quality'!A:M,8,FALSE)))</f>
        <v/>
      </c>
      <c r="R964" s="283" t="str">
        <f>IF(ISBLANK(L964),"",IF(OR(ISBLANK(VLOOKUP(L964&amp;"-"&amp;E964,'Np Quality'!A:M,9,FALSE)),ISERROR(VLOOKUP(L964&amp;"-"&amp;E964,'Np Quality'!A:M,9,FALSE))),"-",VLOOKUP(L964&amp;"-"&amp;E964,'Np Quality'!A:M,9,FALSE)))</f>
        <v/>
      </c>
      <c r="S964" s="150"/>
      <c r="T964" s="395" t="str">
        <f t="shared" si="140"/>
        <v/>
      </c>
      <c r="U964" s="395" t="str">
        <f t="shared" si="142"/>
        <v/>
      </c>
      <c r="V964" s="396"/>
      <c r="W964" s="282"/>
    </row>
    <row r="965" spans="1:23">
      <c r="A965" s="382" t="str">
        <f t="shared" si="138"/>
        <v/>
      </c>
      <c r="B965" s="383" t="str">
        <f t="shared" si="141"/>
        <v/>
      </c>
      <c r="C965" s="236"/>
      <c r="D965" s="282"/>
      <c r="E965" s="384" t="str">
        <f t="shared" si="139"/>
        <v/>
      </c>
      <c r="F965" s="388"/>
      <c r="G965" s="243"/>
      <c r="H965" s="244"/>
      <c r="I965" s="243"/>
      <c r="J965" s="244"/>
      <c r="K965" s="244"/>
      <c r="L965" s="244"/>
      <c r="M965" s="244"/>
      <c r="N965" s="290"/>
      <c r="O965" s="391" t="str">
        <f>IF(ISBLANK(L965),"",IF(OR(ISBLANK(VLOOKUP(L965&amp;"-"&amp;E965,'Np Quality'!A:M,6,FALSE)),ISERROR(VLOOKUP(L965&amp;"-"&amp;E965,'Np Quality'!A:M,6,FALSE))),"-",VLOOKUP(L965&amp;"-"&amp;E965,'Np Quality'!A:M,6,FALSE)))</f>
        <v/>
      </c>
      <c r="P965" s="391" t="str">
        <f>IF(ISBLANK(L975),"",IF(OR(ISBLANK(VLOOKUP(L975&amp;"-"&amp;E975,'Np Quality'!A:M,7,FALSE)),ISERROR(VLOOKUP(L975&amp;"-"&amp;E975,'Np Quality'!A:M,7,FALSE))),"-",VLOOKUP(L975&amp;"-"&amp;E975,'Np Quality'!A:M,7,FALSE)))</f>
        <v/>
      </c>
      <c r="Q965" s="391" t="str">
        <f>IF(ISBLANK(L965),"",IF(OR(ISBLANK(VLOOKUP(L965&amp;"-"&amp;E965,'Np Quality'!A:M,8,FALSE)),ISERROR(VLOOKUP(L965&amp;"-"&amp;E965,'Np Quality'!A:M,8,FALSE))),"-",VLOOKUP(L965&amp;"-"&amp;E965,'Np Quality'!A:M,8,FALSE)))</f>
        <v/>
      </c>
      <c r="R965" s="283" t="str">
        <f>IF(ISBLANK(L966),"",IF(OR(ISBLANK(VLOOKUP(L966&amp;"-"&amp;E966,'Np Quality'!A:M,9,FALSE)),ISERROR(VLOOKUP(L966&amp;"-"&amp;E966,'Np Quality'!A:M,9,FALSE))),"-",VLOOKUP(L966&amp;"-"&amp;E966,'Np Quality'!A:M,9,FALSE)))</f>
        <v/>
      </c>
      <c r="S965" s="150"/>
      <c r="T965" s="395" t="str">
        <f t="shared" si="140"/>
        <v/>
      </c>
      <c r="U965" s="395" t="str">
        <f t="shared" si="142"/>
        <v/>
      </c>
      <c r="V965" s="396"/>
      <c r="W965" s="282"/>
    </row>
    <row r="966" spans="1:23">
      <c r="A966" s="382" t="str">
        <f t="shared" si="138"/>
        <v/>
      </c>
      <c r="B966" s="383" t="str">
        <f t="shared" si="141"/>
        <v/>
      </c>
      <c r="C966" s="236"/>
      <c r="D966" s="282"/>
      <c r="E966" s="384" t="str">
        <f t="shared" si="139"/>
        <v/>
      </c>
      <c r="F966" s="388"/>
      <c r="G966" s="243"/>
      <c r="H966" s="244"/>
      <c r="I966" s="243"/>
      <c r="J966" s="244"/>
      <c r="K966" s="244"/>
      <c r="L966" s="244"/>
      <c r="M966" s="244"/>
      <c r="N966" s="290"/>
      <c r="O966" s="391" t="str">
        <f>IF(ISBLANK(L966),"",IF(OR(ISBLANK(VLOOKUP(L966&amp;"-"&amp;E966,'Np Quality'!A:M,6,FALSE)),ISERROR(VLOOKUP(L966&amp;"-"&amp;E966,'Np Quality'!A:M,6,FALSE))),"-",VLOOKUP(L966&amp;"-"&amp;E966,'Np Quality'!A:M,6,FALSE)))</f>
        <v/>
      </c>
      <c r="P966" s="391" t="str">
        <f>IF(ISBLANK(L976),"",IF(OR(ISBLANK(VLOOKUP(L976&amp;"-"&amp;E976,'Np Quality'!A:M,7,FALSE)),ISERROR(VLOOKUP(L976&amp;"-"&amp;E976,'Np Quality'!A:M,7,FALSE))),"-",VLOOKUP(L976&amp;"-"&amp;E976,'Np Quality'!A:M,7,FALSE)))</f>
        <v/>
      </c>
      <c r="Q966" s="391" t="str">
        <f>IF(ISBLANK(L966),"",IF(OR(ISBLANK(VLOOKUP(L966&amp;"-"&amp;E966,'Np Quality'!A:M,8,FALSE)),ISERROR(VLOOKUP(L966&amp;"-"&amp;E966,'Np Quality'!A:M,8,FALSE))),"-",VLOOKUP(L966&amp;"-"&amp;E966,'Np Quality'!A:M,8,FALSE)))</f>
        <v/>
      </c>
      <c r="R966" s="283" t="str">
        <f>IF(ISBLANK(L966),"",IF(OR(ISBLANK(VLOOKUP(L966&amp;"-"&amp;E966,'Np Quality'!A:M,9,FALSE)),ISERROR(VLOOKUP(L966&amp;"-"&amp;E966,'Np Quality'!A:M,9,FALSE))),"-",VLOOKUP(L966&amp;"-"&amp;E966,'Np Quality'!A:M,9,FALSE)))</f>
        <v/>
      </c>
      <c r="S966" s="150"/>
      <c r="T966" s="395" t="str">
        <f t="shared" si="140"/>
        <v/>
      </c>
      <c r="U966" s="395" t="str">
        <f t="shared" si="142"/>
        <v/>
      </c>
      <c r="V966" s="396"/>
      <c r="W966" s="282"/>
    </row>
    <row r="967" spans="1:23">
      <c r="A967" s="382" t="str">
        <f t="shared" ref="A967:A1030" si="143">IF(ISBLANK(H967),"",H967&amp;"-"&amp;IF(OR(LEN(I967)=1,LEN(I967)=4),"0"&amp;I967,I967)&amp;"-"&amp;IF(LEN(G967)=1,"0"&amp;G967,G967))</f>
        <v/>
      </c>
      <c r="B967" s="383" t="str">
        <f t="shared" si="141"/>
        <v/>
      </c>
      <c r="C967" s="236"/>
      <c r="D967" s="282"/>
      <c r="E967" s="384" t="str">
        <f t="shared" ref="E967:E1030" si="144">IF(ISBLANK(D967),"",D967-F967)</f>
        <v/>
      </c>
      <c r="F967" s="388"/>
      <c r="G967" s="243"/>
      <c r="H967" s="244"/>
      <c r="I967" s="243"/>
      <c r="J967" s="244"/>
      <c r="K967" s="244"/>
      <c r="L967" s="244"/>
      <c r="M967" s="244"/>
      <c r="N967" s="290"/>
      <c r="O967" s="391" t="str">
        <f>IF(ISBLANK(L967),"",IF(OR(ISBLANK(VLOOKUP(L967&amp;"-"&amp;E967,'Np Quality'!A:M,6,FALSE)),ISERROR(VLOOKUP(L967&amp;"-"&amp;E967,'Np Quality'!A:M,6,FALSE))),"-",VLOOKUP(L967&amp;"-"&amp;E967,'Np Quality'!A:M,6,FALSE)))</f>
        <v/>
      </c>
      <c r="P967" s="391" t="str">
        <f>IF(ISBLANK(L967),"",IF(OR(ISBLANK(VLOOKUP(L967&amp;"-"&amp;E967,'Np Quality'!A:M,7,FALSE)),ISERROR(VLOOKUP(L967&amp;"-"&amp;E967,'Np Quality'!A:M,7,FALSE))),"-",VLOOKUP(L967&amp;"-"&amp;E967,'Np Quality'!A:M,7,FALSE)))</f>
        <v/>
      </c>
      <c r="Q967" s="391" t="str">
        <f>IF(ISBLANK(L977),"",IF(OR(ISBLANK(VLOOKUP(L977&amp;"-"&amp;E977,'Np Quality'!A:M,8,FALSE)),ISERROR(VLOOKUP(L977&amp;"-"&amp;E977,'Np Quality'!A:M,8,FALSE))),"-",VLOOKUP(L977&amp;"-"&amp;E977,'Np Quality'!A:M,8,FALSE)))</f>
        <v/>
      </c>
      <c r="R967" s="283" t="str">
        <f>IF(ISBLANK(L967),"",IF(OR(ISBLANK(VLOOKUP(L967&amp;"-"&amp;E967,'Np Quality'!A:M,9,FALSE)),ISERROR(VLOOKUP(L967&amp;"-"&amp;E967,'Np Quality'!A:M,9,FALSE))),"-",VLOOKUP(L967&amp;"-"&amp;E967,'Np Quality'!A:M,9,FALSE)))</f>
        <v/>
      </c>
      <c r="S967" s="150"/>
      <c r="T967" s="395" t="str">
        <f t="shared" si="140"/>
        <v/>
      </c>
      <c r="U967" s="395" t="str">
        <f t="shared" si="142"/>
        <v/>
      </c>
      <c r="V967" s="396"/>
      <c r="W967" s="282"/>
    </row>
    <row r="968" spans="1:23">
      <c r="A968" s="382" t="str">
        <f t="shared" si="143"/>
        <v/>
      </c>
      <c r="B968" s="383" t="str">
        <f t="shared" si="141"/>
        <v/>
      </c>
      <c r="C968" s="236"/>
      <c r="D968" s="282"/>
      <c r="E968" s="384" t="str">
        <f t="shared" si="144"/>
        <v/>
      </c>
      <c r="F968" s="388"/>
      <c r="G968" s="243"/>
      <c r="H968" s="244"/>
      <c r="I968" s="243"/>
      <c r="J968" s="244"/>
      <c r="K968" s="244"/>
      <c r="L968" s="244"/>
      <c r="M968" s="244"/>
      <c r="N968" s="290"/>
      <c r="O968" s="391" t="str">
        <f>IF(ISBLANK(L968),"",IF(OR(ISBLANK(VLOOKUP(L968&amp;"-"&amp;E968,'Np Quality'!A:M,6,FALSE)),ISERROR(VLOOKUP(L968&amp;"-"&amp;E968,'Np Quality'!A:M,6,FALSE))),"-",VLOOKUP(L968&amp;"-"&amp;E968,'Np Quality'!A:M,6,FALSE)))</f>
        <v/>
      </c>
      <c r="P968" s="391" t="str">
        <f>IF(ISBLANK(L968),"",IF(OR(ISBLANK(VLOOKUP(L968&amp;"-"&amp;E968,'Np Quality'!A:M,7,FALSE)),ISERROR(VLOOKUP(L968&amp;"-"&amp;E968,'Np Quality'!A:M,7,FALSE))),"-",VLOOKUP(L968&amp;"-"&amp;E968,'Np Quality'!A:M,7,FALSE)))</f>
        <v/>
      </c>
      <c r="Q968" s="391" t="str">
        <f>IF(ISBLANK(L978),"",IF(OR(ISBLANK(VLOOKUP(L978&amp;"-"&amp;E978,'Np Quality'!A:M,8,FALSE)),ISERROR(VLOOKUP(L978&amp;"-"&amp;E978,'Np Quality'!A:M,8,FALSE))),"-",VLOOKUP(L978&amp;"-"&amp;E978,'Np Quality'!A:M,8,FALSE)))</f>
        <v/>
      </c>
      <c r="R968" s="283" t="str">
        <f>IF(ISBLANK(L968),"",IF(OR(ISBLANK(VLOOKUP(L968&amp;"-"&amp;E968,'Np Quality'!A:M,9,FALSE)),ISERROR(VLOOKUP(L968&amp;"-"&amp;E968,'Np Quality'!A:M,9,FALSE))),"-",VLOOKUP(L968&amp;"-"&amp;E968,'Np Quality'!A:M,9,FALSE)))</f>
        <v/>
      </c>
      <c r="S968" s="150"/>
      <c r="T968" s="395" t="str">
        <f t="shared" ref="T968:T1031" si="145">IF(ISNUMBER(B968),CHOOSE(B968,L968,L968&amp;","&amp;L969,L968&amp;","&amp;L969&amp;","&amp;L970,L968&amp;","&amp;L969&amp;","&amp;L970&amp;","&amp;L971),"")</f>
        <v/>
      </c>
      <c r="U968" s="395" t="str">
        <f t="shared" si="142"/>
        <v/>
      </c>
      <c r="V968" s="396"/>
      <c r="W968" s="282"/>
    </row>
    <row r="969" spans="1:23">
      <c r="A969" s="382" t="str">
        <f t="shared" si="143"/>
        <v/>
      </c>
      <c r="B969" s="383" t="str">
        <f t="shared" si="141"/>
        <v/>
      </c>
      <c r="C969" s="236"/>
      <c r="D969" s="282"/>
      <c r="E969" s="384" t="str">
        <f t="shared" si="144"/>
        <v/>
      </c>
      <c r="F969" s="388"/>
      <c r="G969" s="243"/>
      <c r="H969" s="244"/>
      <c r="I969" s="243"/>
      <c r="J969" s="244"/>
      <c r="K969" s="244"/>
      <c r="L969" s="244"/>
      <c r="M969" s="244"/>
      <c r="N969" s="290"/>
      <c r="O969" s="391" t="str">
        <f>IF(ISBLANK(L969),"",IF(OR(ISBLANK(VLOOKUP(L969&amp;"-"&amp;E969,'Np Quality'!A:M,6,FALSE)),ISERROR(VLOOKUP(L969&amp;"-"&amp;E969,'Np Quality'!A:M,6,FALSE))),"-",VLOOKUP(L969&amp;"-"&amp;E969,'Np Quality'!A:M,6,FALSE)))</f>
        <v/>
      </c>
      <c r="P969" s="391" t="str">
        <f>IF(ISBLANK(L969),"",IF(OR(ISBLANK(VLOOKUP(L969&amp;"-"&amp;E969,'Np Quality'!A:M,7,FALSE)),ISERROR(VLOOKUP(L969&amp;"-"&amp;E969,'Np Quality'!A:M,7,FALSE))),"-",VLOOKUP(L969&amp;"-"&amp;E969,'Np Quality'!A:M,7,FALSE)))</f>
        <v/>
      </c>
      <c r="Q969" s="391" t="str">
        <f>IF(ISBLANK(L979),"",IF(OR(ISBLANK(VLOOKUP(L979&amp;"-"&amp;E979,'Np Quality'!A:M,8,FALSE)),ISERROR(VLOOKUP(L979&amp;"-"&amp;E979,'Np Quality'!A:M,8,FALSE))),"-",VLOOKUP(L979&amp;"-"&amp;E979,'Np Quality'!A:M,8,FALSE)))</f>
        <v/>
      </c>
      <c r="R969" s="283" t="str">
        <f>IF(ISBLANK(L969),"",IF(OR(ISBLANK(VLOOKUP(L969&amp;"-"&amp;E969,'Np Quality'!A:M,9,FALSE)),ISERROR(VLOOKUP(L969&amp;"-"&amp;E969,'Np Quality'!A:M,9,FALSE))),"-",VLOOKUP(L969&amp;"-"&amp;E969,'Np Quality'!A:M,9,FALSE)))</f>
        <v/>
      </c>
      <c r="S969" s="150"/>
      <c r="T969" s="395" t="str">
        <f t="shared" si="145"/>
        <v/>
      </c>
      <c r="U969" s="395" t="str">
        <f t="shared" si="142"/>
        <v/>
      </c>
      <c r="V969" s="396"/>
      <c r="W969" s="282"/>
    </row>
    <row r="970" spans="1:23">
      <c r="A970" s="382" t="str">
        <f t="shared" si="143"/>
        <v/>
      </c>
      <c r="B970" s="383" t="str">
        <f t="shared" si="141"/>
        <v/>
      </c>
      <c r="C970" s="236"/>
      <c r="D970" s="282"/>
      <c r="E970" s="384" t="str">
        <f t="shared" si="144"/>
        <v/>
      </c>
      <c r="F970" s="388"/>
      <c r="G970" s="243"/>
      <c r="H970" s="244"/>
      <c r="I970" s="243"/>
      <c r="J970" s="244"/>
      <c r="K970" s="244"/>
      <c r="L970" s="244"/>
      <c r="M970" s="244"/>
      <c r="N970" s="290"/>
      <c r="O970" s="391" t="str">
        <f>IF(ISBLANK(L970),"",IF(OR(ISBLANK(VLOOKUP(L970&amp;"-"&amp;E970,'Np Quality'!A:M,6,FALSE)),ISERROR(VLOOKUP(L970&amp;"-"&amp;E970,'Np Quality'!A:M,6,FALSE))),"-",VLOOKUP(L970&amp;"-"&amp;E970,'Np Quality'!A:M,6,FALSE)))</f>
        <v/>
      </c>
      <c r="P970" s="391" t="str">
        <f>IF(ISBLANK(L970),"",IF(OR(ISBLANK(VLOOKUP(L970&amp;"-"&amp;E970,'Np Quality'!A:M,7,FALSE)),ISERROR(VLOOKUP(L970&amp;"-"&amp;E970,'Np Quality'!A:M,7,FALSE))),"-",VLOOKUP(L970&amp;"-"&amp;E970,'Np Quality'!A:M,7,FALSE)))</f>
        <v/>
      </c>
      <c r="Q970" s="391" t="str">
        <f>IF(ISBLANK(L980),"",IF(OR(ISBLANK(VLOOKUP(L980&amp;"-"&amp;E980,'Np Quality'!A:M,8,FALSE)),ISERROR(VLOOKUP(L980&amp;"-"&amp;E980,'Np Quality'!A:M,8,FALSE))),"-",VLOOKUP(L980&amp;"-"&amp;E980,'Np Quality'!A:M,8,FALSE)))</f>
        <v/>
      </c>
      <c r="R970" s="283" t="str">
        <f>IF(ISBLANK(L970),"",IF(OR(ISBLANK(VLOOKUP(L970&amp;"-"&amp;E970,'Np Quality'!A:M,9,FALSE)),ISERROR(VLOOKUP(L970&amp;"-"&amp;E970,'Np Quality'!A:M,9,FALSE))),"-",VLOOKUP(L970&amp;"-"&amp;E970,'Np Quality'!A:M,9,FALSE)))</f>
        <v/>
      </c>
      <c r="S970" s="150"/>
      <c r="T970" s="395" t="str">
        <f t="shared" si="145"/>
        <v/>
      </c>
      <c r="U970" s="395" t="str">
        <f t="shared" si="142"/>
        <v/>
      </c>
      <c r="V970" s="396"/>
      <c r="W970" s="282"/>
    </row>
    <row r="971" spans="1:23">
      <c r="A971" s="382" t="str">
        <f t="shared" si="143"/>
        <v/>
      </c>
      <c r="B971" s="383" t="str">
        <f t="shared" si="141"/>
        <v/>
      </c>
      <c r="C971" s="236"/>
      <c r="D971" s="282"/>
      <c r="E971" s="384" t="str">
        <f t="shared" si="144"/>
        <v/>
      </c>
      <c r="F971" s="388"/>
      <c r="G971" s="243"/>
      <c r="H971" s="244"/>
      <c r="I971" s="243"/>
      <c r="J971" s="244"/>
      <c r="K971" s="244"/>
      <c r="L971" s="244"/>
      <c r="M971" s="244"/>
      <c r="N971" s="290"/>
      <c r="O971" s="391" t="str">
        <f>IF(ISBLANK(L971),"",IF(OR(ISBLANK(VLOOKUP(L971&amp;"-"&amp;E971,'Np Quality'!A:M,6,FALSE)),ISERROR(VLOOKUP(L971&amp;"-"&amp;E971,'Np Quality'!A:M,6,FALSE))),"-",VLOOKUP(L971&amp;"-"&amp;E971,'Np Quality'!A:M,6,FALSE)))</f>
        <v/>
      </c>
      <c r="P971" s="391" t="str">
        <f>IF(ISBLANK(L971),"",IF(OR(ISBLANK(VLOOKUP(L971&amp;"-"&amp;E971,'Np Quality'!A:M,7,FALSE)),ISERROR(VLOOKUP(L971&amp;"-"&amp;E971,'Np Quality'!A:M,7,FALSE))),"-",VLOOKUP(L971&amp;"-"&amp;E971,'Np Quality'!A:M,7,FALSE)))</f>
        <v/>
      </c>
      <c r="Q971" s="391" t="str">
        <f>IF(ISBLANK(L981),"",IF(OR(ISBLANK(VLOOKUP(L981&amp;"-"&amp;E981,'Np Quality'!A:M,8,FALSE)),ISERROR(VLOOKUP(L981&amp;"-"&amp;E981,'Np Quality'!A:M,8,FALSE))),"-",VLOOKUP(L981&amp;"-"&amp;E981,'Np Quality'!A:M,8,FALSE)))</f>
        <v/>
      </c>
      <c r="R971" s="283" t="str">
        <f>IF(ISBLANK(L971),"",IF(OR(ISBLANK(VLOOKUP(L971&amp;"-"&amp;E971,'Np Quality'!A:M,9,FALSE)),ISERROR(VLOOKUP(L971&amp;"-"&amp;E971,'Np Quality'!A:M,9,FALSE))),"-",VLOOKUP(L971&amp;"-"&amp;E971,'Np Quality'!A:M,9,FALSE)))</f>
        <v/>
      </c>
      <c r="S971" s="150"/>
      <c r="T971" s="395" t="str">
        <f t="shared" si="145"/>
        <v/>
      </c>
      <c r="U971" s="395" t="str">
        <f t="shared" si="142"/>
        <v/>
      </c>
      <c r="V971" s="396"/>
      <c r="W971" s="282"/>
    </row>
    <row r="972" spans="1:23">
      <c r="A972" s="382" t="str">
        <f t="shared" si="143"/>
        <v/>
      </c>
      <c r="B972" s="383" t="str">
        <f t="shared" si="141"/>
        <v/>
      </c>
      <c r="C972" s="236"/>
      <c r="D972" s="282"/>
      <c r="E972" s="384" t="str">
        <f t="shared" si="144"/>
        <v/>
      </c>
      <c r="F972" s="388"/>
      <c r="G972" s="243"/>
      <c r="H972" s="244"/>
      <c r="I972" s="243"/>
      <c r="J972" s="244"/>
      <c r="K972" s="244"/>
      <c r="L972" s="244"/>
      <c r="M972" s="244"/>
      <c r="N972" s="290"/>
      <c r="O972" s="391" t="str">
        <f>IF(ISBLANK(L973),"",IF(OR(ISBLANK(VLOOKUP(L973&amp;"-"&amp;E973,'Np Quality'!A:M,6,FALSE)),ISERROR(VLOOKUP(L973&amp;"-"&amp;E973,'Np Quality'!A:M,6,FALSE))),"-",VLOOKUP(L973&amp;"-"&amp;E973,'Np Quality'!A:M,6,FALSE)))</f>
        <v/>
      </c>
      <c r="P972" s="391" t="str">
        <f>IF(ISBLANK(L972),"",IF(OR(ISBLANK(VLOOKUP(L972&amp;"-"&amp;E972,'Np Quality'!A:M,7,FALSE)),ISERROR(VLOOKUP(L972&amp;"-"&amp;E972,'Np Quality'!A:M,7,FALSE))),"-",VLOOKUP(L972&amp;"-"&amp;E972,'Np Quality'!A:M,7,FALSE)))</f>
        <v/>
      </c>
      <c r="Q972" s="391" t="str">
        <f>IF(ISBLANK(L982),"",IF(OR(ISBLANK(VLOOKUP(L982&amp;"-"&amp;E982,'Np Quality'!A:M,8,FALSE)),ISERROR(VLOOKUP(L982&amp;"-"&amp;E982,'Np Quality'!A:M,8,FALSE))),"-",VLOOKUP(L982&amp;"-"&amp;E982,'Np Quality'!A:M,8,FALSE)))</f>
        <v/>
      </c>
      <c r="R972" s="283" t="str">
        <f>IF(ISBLANK(L972),"",IF(OR(ISBLANK(VLOOKUP(L972&amp;"-"&amp;E972,'Np Quality'!A:M,9,FALSE)),ISERROR(VLOOKUP(L972&amp;"-"&amp;E972,'Np Quality'!A:M,9,FALSE))),"-",VLOOKUP(L972&amp;"-"&amp;E972,'Np Quality'!A:M,9,FALSE)))</f>
        <v/>
      </c>
      <c r="S972" s="150"/>
      <c r="T972" s="395" t="str">
        <f t="shared" si="145"/>
        <v/>
      </c>
      <c r="U972" s="395" t="str">
        <f t="shared" si="142"/>
        <v/>
      </c>
      <c r="V972" s="396"/>
      <c r="W972" s="282"/>
    </row>
    <row r="973" spans="1:23">
      <c r="A973" s="382" t="str">
        <f t="shared" si="143"/>
        <v/>
      </c>
      <c r="B973" s="383" t="str">
        <f t="shared" ref="B973:B1036" si="146">IF(AND(A973&lt;&gt;A972,A973&lt;&gt;""),COUNTIF(A:A,A973),"")</f>
        <v/>
      </c>
      <c r="C973" s="236"/>
      <c r="D973" s="282"/>
      <c r="E973" s="384" t="str">
        <f t="shared" si="144"/>
        <v/>
      </c>
      <c r="F973" s="388"/>
      <c r="G973" s="243"/>
      <c r="H973" s="244"/>
      <c r="I973" s="243"/>
      <c r="J973" s="244"/>
      <c r="K973" s="244"/>
      <c r="L973" s="244"/>
      <c r="M973" s="244"/>
      <c r="N973" s="290"/>
      <c r="O973" s="391" t="str">
        <f>IF(ISBLANK(L973),"",IF(OR(ISBLANK(VLOOKUP(L973&amp;"-"&amp;E973,'Np Quality'!A:M,6,FALSE)),ISERROR(VLOOKUP(L973&amp;"-"&amp;E973,'Np Quality'!A:M,6,FALSE))),"-",VLOOKUP(L973&amp;"-"&amp;E973,'Np Quality'!A:M,6,FALSE)))</f>
        <v/>
      </c>
      <c r="P973" s="391" t="str">
        <f>IF(ISBLANK(L974),"",IF(OR(ISBLANK(VLOOKUP(L974&amp;"-"&amp;E974,'Np Quality'!A:M,7,FALSE)),ISERROR(VLOOKUP(L974&amp;"-"&amp;E974,'Np Quality'!A:M,7,FALSE))),"-",VLOOKUP(L974&amp;"-"&amp;E974,'Np Quality'!A:M,7,FALSE)))</f>
        <v/>
      </c>
      <c r="Q973" s="391" t="str">
        <f>IF(ISBLANK(L983),"",IF(OR(ISBLANK(VLOOKUP(L983&amp;"-"&amp;E983,'Np Quality'!A:M,8,FALSE)),ISERROR(VLOOKUP(L983&amp;"-"&amp;E983,'Np Quality'!A:M,8,FALSE))),"-",VLOOKUP(L983&amp;"-"&amp;E983,'Np Quality'!A:M,8,FALSE)))</f>
        <v/>
      </c>
      <c r="R973" s="283" t="str">
        <f>IF(ISBLANK(L973),"",IF(OR(ISBLANK(VLOOKUP(L973&amp;"-"&amp;E973,'Np Quality'!A:M,9,FALSE)),ISERROR(VLOOKUP(L973&amp;"-"&amp;E973,'Np Quality'!A:M,9,FALSE))),"-",VLOOKUP(L973&amp;"-"&amp;E973,'Np Quality'!A:M,9,FALSE)))</f>
        <v/>
      </c>
      <c r="S973" s="150"/>
      <c r="T973" s="395" t="str">
        <f t="shared" si="145"/>
        <v/>
      </c>
      <c r="U973" s="395" t="str">
        <f t="shared" si="142"/>
        <v/>
      </c>
      <c r="V973" s="396"/>
      <c r="W973" s="282"/>
    </row>
    <row r="974" spans="1:23">
      <c r="A974" s="382" t="str">
        <f t="shared" si="143"/>
        <v/>
      </c>
      <c r="B974" s="383" t="str">
        <f t="shared" si="146"/>
        <v/>
      </c>
      <c r="C974" s="236"/>
      <c r="D974" s="282"/>
      <c r="E974" s="384" t="str">
        <f t="shared" si="144"/>
        <v/>
      </c>
      <c r="F974" s="388"/>
      <c r="G974" s="243"/>
      <c r="H974" s="244"/>
      <c r="I974" s="243"/>
      <c r="J974" s="244"/>
      <c r="K974" s="244"/>
      <c r="L974" s="244"/>
      <c r="M974" s="244"/>
      <c r="N974" s="290"/>
      <c r="O974" s="391" t="str">
        <f>IF(ISBLANK(L974),"",IF(OR(ISBLANK(VLOOKUP(L974&amp;"-"&amp;E974,'Np Quality'!A:M,6,FALSE)),ISERROR(VLOOKUP(L974&amp;"-"&amp;E974,'Np Quality'!A:M,6,FALSE))),"-",VLOOKUP(L974&amp;"-"&amp;E974,'Np Quality'!A:M,6,FALSE)))</f>
        <v/>
      </c>
      <c r="P974" s="391" t="str">
        <f>IF(ISBLANK(L974),"",IF(OR(ISBLANK(VLOOKUP(L974&amp;"-"&amp;E974,'Np Quality'!A:M,7,FALSE)),ISERROR(VLOOKUP(L974&amp;"-"&amp;E974,'Np Quality'!A:M,7,FALSE))),"-",VLOOKUP(L974&amp;"-"&amp;E974,'Np Quality'!A:M,7,FALSE)))</f>
        <v/>
      </c>
      <c r="Q974" s="391" t="str">
        <f>IF(ISBLANK(L985),"",IF(OR(ISBLANK(VLOOKUP(L985&amp;"-"&amp;E985,'Np Quality'!A:M,8,FALSE)),ISERROR(VLOOKUP(L985&amp;"-"&amp;E985,'Np Quality'!A:M,8,FALSE))),"-",VLOOKUP(L985&amp;"-"&amp;E985,'Np Quality'!A:M,8,FALSE)))</f>
        <v/>
      </c>
      <c r="R974" s="283" t="str">
        <f>IF(ISBLANK(L974),"",IF(OR(ISBLANK(VLOOKUP(L974&amp;"-"&amp;E974,'Np Quality'!A:M,9,FALSE)),ISERROR(VLOOKUP(L974&amp;"-"&amp;E974,'Np Quality'!A:M,9,FALSE))),"-",VLOOKUP(L974&amp;"-"&amp;E974,'Np Quality'!A:M,9,FALSE)))</f>
        <v/>
      </c>
      <c r="S974" s="150"/>
      <c r="T974" s="395" t="str">
        <f t="shared" si="145"/>
        <v/>
      </c>
      <c r="U974" s="395" t="str">
        <f t="shared" si="142"/>
        <v/>
      </c>
      <c r="V974" s="396"/>
      <c r="W974" s="282"/>
    </row>
    <row r="975" spans="1:23">
      <c r="A975" s="382" t="str">
        <f t="shared" si="143"/>
        <v/>
      </c>
      <c r="B975" s="383" t="str">
        <f t="shared" si="146"/>
        <v/>
      </c>
      <c r="C975" s="236"/>
      <c r="D975" s="282"/>
      <c r="E975" s="384" t="str">
        <f t="shared" si="144"/>
        <v/>
      </c>
      <c r="F975" s="388"/>
      <c r="G975" s="243"/>
      <c r="H975" s="244"/>
      <c r="I975" s="243"/>
      <c r="J975" s="244"/>
      <c r="K975" s="244"/>
      <c r="L975" s="244"/>
      <c r="M975" s="244"/>
      <c r="N975" s="290"/>
      <c r="O975" s="391" t="str">
        <f>IF(ISBLANK(L975),"",IF(OR(ISBLANK(VLOOKUP(L975&amp;"-"&amp;E975,'Np Quality'!A:M,6,FALSE)),ISERROR(VLOOKUP(L975&amp;"-"&amp;E975,'Np Quality'!A:M,6,FALSE))),"-",VLOOKUP(L975&amp;"-"&amp;E975,'Np Quality'!A:M,6,FALSE)))</f>
        <v/>
      </c>
      <c r="P975" s="391" t="str">
        <f>IF(ISBLANK(L975),"",IF(OR(ISBLANK(VLOOKUP(L975&amp;"-"&amp;E975,'Np Quality'!A:M,7,FALSE)),ISERROR(VLOOKUP(L975&amp;"-"&amp;E975,'Np Quality'!A:M,7,FALSE))),"-",VLOOKUP(L975&amp;"-"&amp;E975,'Np Quality'!A:M,7,FALSE)))</f>
        <v/>
      </c>
      <c r="Q975" s="391" t="str">
        <f>IF(ISBLANK(L985),"",IF(OR(ISBLANK(VLOOKUP(L985&amp;"-"&amp;E985,'Np Quality'!A:M,8,FALSE)),ISERROR(VLOOKUP(L985&amp;"-"&amp;E985,'Np Quality'!A:M,8,FALSE))),"-",VLOOKUP(L985&amp;"-"&amp;E985,'Np Quality'!A:M,8,FALSE)))</f>
        <v/>
      </c>
      <c r="R975" s="283" t="str">
        <f>IF(ISBLANK(L976),"",IF(OR(ISBLANK(VLOOKUP(L976&amp;"-"&amp;E976,'Np Quality'!A:M,9,FALSE)),ISERROR(VLOOKUP(L976&amp;"-"&amp;E976,'Np Quality'!A:M,9,FALSE))),"-",VLOOKUP(L976&amp;"-"&amp;E976,'Np Quality'!A:M,9,FALSE)))</f>
        <v/>
      </c>
      <c r="S975" s="150"/>
      <c r="T975" s="395" t="str">
        <f t="shared" si="145"/>
        <v/>
      </c>
      <c r="U975" s="395" t="str">
        <f t="shared" si="142"/>
        <v/>
      </c>
      <c r="V975" s="396"/>
      <c r="W975" s="282"/>
    </row>
    <row r="976" spans="1:23">
      <c r="A976" s="382" t="str">
        <f t="shared" si="143"/>
        <v/>
      </c>
      <c r="B976" s="383" t="str">
        <f t="shared" si="146"/>
        <v/>
      </c>
      <c r="C976" s="236"/>
      <c r="D976" s="282"/>
      <c r="E976" s="384" t="str">
        <f t="shared" si="144"/>
        <v/>
      </c>
      <c r="F976" s="388"/>
      <c r="G976" s="243"/>
      <c r="H976" s="244"/>
      <c r="I976" s="243"/>
      <c r="J976" s="244"/>
      <c r="K976" s="244"/>
      <c r="L976" s="244"/>
      <c r="M976" s="244"/>
      <c r="N976" s="290"/>
      <c r="O976" s="391" t="str">
        <f>IF(ISBLANK(L976),"",IF(OR(ISBLANK(VLOOKUP(L976&amp;"-"&amp;E976,'Np Quality'!A:M,6,FALSE)),ISERROR(VLOOKUP(L976&amp;"-"&amp;E976,'Np Quality'!A:M,6,FALSE))),"-",VLOOKUP(L976&amp;"-"&amp;E976,'Np Quality'!A:M,6,FALSE)))</f>
        <v/>
      </c>
      <c r="P976" s="391" t="str">
        <f>IF(ISBLANK(L976),"",IF(OR(ISBLANK(VLOOKUP(L976&amp;"-"&amp;E976,'Np Quality'!A:M,7,FALSE)),ISERROR(VLOOKUP(L976&amp;"-"&amp;E976,'Np Quality'!A:M,7,FALSE))),"-",VLOOKUP(L976&amp;"-"&amp;E976,'Np Quality'!A:M,7,FALSE)))</f>
        <v/>
      </c>
      <c r="Q976" s="391" t="str">
        <f>IF(ISBLANK(L986),"",IF(OR(ISBLANK(VLOOKUP(L986&amp;"-"&amp;E986,'Np Quality'!A:M,8,FALSE)),ISERROR(VLOOKUP(L986&amp;"-"&amp;E986,'Np Quality'!A:M,8,FALSE))),"-",VLOOKUP(L986&amp;"-"&amp;E986,'Np Quality'!A:M,8,FALSE)))</f>
        <v/>
      </c>
      <c r="R976" s="283" t="str">
        <f>IF(ISBLANK(L976),"",IF(OR(ISBLANK(VLOOKUP(L976&amp;"-"&amp;E976,'Np Quality'!A:M,9,FALSE)),ISERROR(VLOOKUP(L976&amp;"-"&amp;E976,'Np Quality'!A:M,9,FALSE))),"-",VLOOKUP(L976&amp;"-"&amp;E976,'Np Quality'!A:M,9,FALSE)))</f>
        <v/>
      </c>
      <c r="S976" s="150"/>
      <c r="T976" s="395" t="str">
        <f t="shared" si="145"/>
        <v/>
      </c>
      <c r="U976" s="395" t="str">
        <f t="shared" si="142"/>
        <v/>
      </c>
      <c r="V976" s="396"/>
      <c r="W976" s="282"/>
    </row>
    <row r="977" spans="1:23">
      <c r="A977" s="382" t="str">
        <f t="shared" si="143"/>
        <v/>
      </c>
      <c r="B977" s="383" t="str">
        <f t="shared" si="146"/>
        <v/>
      </c>
      <c r="C977" s="236"/>
      <c r="D977" s="282"/>
      <c r="E977" s="384" t="str">
        <f t="shared" si="144"/>
        <v/>
      </c>
      <c r="F977" s="388"/>
      <c r="G977" s="243"/>
      <c r="H977" s="244"/>
      <c r="I977" s="243"/>
      <c r="J977" s="244"/>
      <c r="K977" s="244"/>
      <c r="L977" s="244"/>
      <c r="M977" s="244"/>
      <c r="N977" s="290"/>
      <c r="O977" s="391" t="str">
        <f>IF(ISBLANK(L977),"",IF(OR(ISBLANK(VLOOKUP(L977&amp;"-"&amp;E977,'Np Quality'!A:M,6,FALSE)),ISERROR(VLOOKUP(L977&amp;"-"&amp;E977,'Np Quality'!A:M,6,FALSE))),"-",VLOOKUP(L977&amp;"-"&amp;E977,'Np Quality'!A:M,6,FALSE)))</f>
        <v/>
      </c>
      <c r="P977" s="391" t="str">
        <f>IF(ISBLANK(L977),"",IF(OR(ISBLANK(VLOOKUP(L977&amp;"-"&amp;E977,'Np Quality'!A:M,7,FALSE)),ISERROR(VLOOKUP(L977&amp;"-"&amp;E977,'Np Quality'!A:M,7,FALSE))),"-",VLOOKUP(L977&amp;"-"&amp;E977,'Np Quality'!A:M,7,FALSE)))</f>
        <v/>
      </c>
      <c r="Q977" s="391" t="str">
        <f>IF(ISBLANK(L977),"",IF(OR(ISBLANK(VLOOKUP(L977&amp;"-"&amp;E977,'Np Quality'!A:M,8,FALSE)),ISERROR(VLOOKUP(L977&amp;"-"&amp;E977,'Np Quality'!A:M,8,FALSE))),"-",VLOOKUP(L977&amp;"-"&amp;E977,'Np Quality'!A:M,8,FALSE)))</f>
        <v/>
      </c>
      <c r="R977" s="283" t="str">
        <f>IF(ISBLANK(L987),"",IF(OR(ISBLANK(VLOOKUP(L987&amp;"-"&amp;E987,'Np Quality'!A:M,9,FALSE)),ISERROR(VLOOKUP(L987&amp;"-"&amp;E987,'Np Quality'!A:M,9,FALSE))),"-",VLOOKUP(L987&amp;"-"&amp;E987,'Np Quality'!A:M,9,FALSE)))</f>
        <v/>
      </c>
      <c r="S977" s="150"/>
      <c r="T977" s="395" t="str">
        <f t="shared" si="145"/>
        <v/>
      </c>
      <c r="U977" s="395" t="str">
        <f t="shared" si="142"/>
        <v/>
      </c>
      <c r="V977" s="396"/>
      <c r="W977" s="282"/>
    </row>
    <row r="978" spans="1:23">
      <c r="A978" s="382" t="str">
        <f t="shared" si="143"/>
        <v/>
      </c>
      <c r="B978" s="383" t="str">
        <f t="shared" si="146"/>
        <v/>
      </c>
      <c r="C978" s="236"/>
      <c r="D978" s="282"/>
      <c r="E978" s="384" t="str">
        <f t="shared" si="144"/>
        <v/>
      </c>
      <c r="F978" s="388"/>
      <c r="G978" s="243"/>
      <c r="H978" s="244"/>
      <c r="I978" s="243"/>
      <c r="J978" s="244"/>
      <c r="K978" s="244"/>
      <c r="L978" s="244"/>
      <c r="M978" s="244"/>
      <c r="N978" s="290"/>
      <c r="O978" s="391" t="str">
        <f>IF(ISBLANK(L978),"",IF(OR(ISBLANK(VLOOKUP(L978&amp;"-"&amp;E978,'Np Quality'!A:M,6,FALSE)),ISERROR(VLOOKUP(L978&amp;"-"&amp;E978,'Np Quality'!A:M,6,FALSE))),"-",VLOOKUP(L978&amp;"-"&amp;E978,'Np Quality'!A:M,6,FALSE)))</f>
        <v/>
      </c>
      <c r="P978" s="391" t="str">
        <f>IF(ISBLANK(L978),"",IF(OR(ISBLANK(VLOOKUP(L978&amp;"-"&amp;E978,'Np Quality'!A:M,7,FALSE)),ISERROR(VLOOKUP(L978&amp;"-"&amp;E978,'Np Quality'!A:M,7,FALSE))),"-",VLOOKUP(L978&amp;"-"&amp;E978,'Np Quality'!A:M,7,FALSE)))</f>
        <v/>
      </c>
      <c r="Q978" s="391" t="str">
        <f>IF(ISBLANK(L978),"",IF(OR(ISBLANK(VLOOKUP(L978&amp;"-"&amp;E978,'Np Quality'!A:M,8,FALSE)),ISERROR(VLOOKUP(L978&amp;"-"&amp;E978,'Np Quality'!A:M,8,FALSE))),"-",VLOOKUP(L978&amp;"-"&amp;E978,'Np Quality'!A:M,8,FALSE)))</f>
        <v/>
      </c>
      <c r="R978" s="283" t="str">
        <f>IF(ISBLANK(L988),"",IF(OR(ISBLANK(VLOOKUP(L988&amp;"-"&amp;E988,'Np Quality'!A:M,9,FALSE)),ISERROR(VLOOKUP(L988&amp;"-"&amp;E988,'Np Quality'!A:M,9,FALSE))),"-",VLOOKUP(L988&amp;"-"&amp;E988,'Np Quality'!A:M,9,FALSE)))</f>
        <v/>
      </c>
      <c r="S978" s="150"/>
      <c r="T978" s="395" t="str">
        <f t="shared" si="145"/>
        <v/>
      </c>
      <c r="U978" s="395" t="str">
        <f t="shared" si="142"/>
        <v/>
      </c>
      <c r="V978" s="396"/>
      <c r="W978" s="282"/>
    </row>
    <row r="979" spans="1:23">
      <c r="A979" s="382" t="str">
        <f t="shared" si="143"/>
        <v/>
      </c>
      <c r="B979" s="383" t="str">
        <f t="shared" si="146"/>
        <v/>
      </c>
      <c r="C979" s="236"/>
      <c r="D979" s="282"/>
      <c r="E979" s="384" t="str">
        <f t="shared" si="144"/>
        <v/>
      </c>
      <c r="F979" s="388"/>
      <c r="G979" s="243"/>
      <c r="H979" s="244"/>
      <c r="I979" s="243"/>
      <c r="J979" s="244"/>
      <c r="K979" s="244"/>
      <c r="L979" s="244"/>
      <c r="M979" s="244"/>
      <c r="N979" s="290"/>
      <c r="O979" s="391" t="str">
        <f>IF(ISBLANK(L979),"",IF(OR(ISBLANK(VLOOKUP(L979&amp;"-"&amp;E979,'Np Quality'!A:M,6,FALSE)),ISERROR(VLOOKUP(L979&amp;"-"&amp;E979,'Np Quality'!A:M,6,FALSE))),"-",VLOOKUP(L979&amp;"-"&amp;E979,'Np Quality'!A:M,6,FALSE)))</f>
        <v/>
      </c>
      <c r="P979" s="391" t="str">
        <f>IF(ISBLANK(L979),"",IF(OR(ISBLANK(VLOOKUP(L979&amp;"-"&amp;E979,'Np Quality'!A:M,7,FALSE)),ISERROR(VLOOKUP(L979&amp;"-"&amp;E979,'Np Quality'!A:M,7,FALSE))),"-",VLOOKUP(L979&amp;"-"&amp;E979,'Np Quality'!A:M,7,FALSE)))</f>
        <v/>
      </c>
      <c r="Q979" s="391" t="str">
        <f>IF(ISBLANK(L979),"",IF(OR(ISBLANK(VLOOKUP(L979&amp;"-"&amp;E979,'Np Quality'!A:M,8,FALSE)),ISERROR(VLOOKUP(L979&amp;"-"&amp;E979,'Np Quality'!A:M,8,FALSE))),"-",VLOOKUP(L979&amp;"-"&amp;E979,'Np Quality'!A:M,8,FALSE)))</f>
        <v/>
      </c>
      <c r="R979" s="283" t="str">
        <f>IF(ISBLANK(L989),"",IF(OR(ISBLANK(VLOOKUP(L989&amp;"-"&amp;E989,'Np Quality'!A:M,9,FALSE)),ISERROR(VLOOKUP(L989&amp;"-"&amp;E989,'Np Quality'!A:M,9,FALSE))),"-",VLOOKUP(L989&amp;"-"&amp;E989,'Np Quality'!A:M,9,FALSE)))</f>
        <v/>
      </c>
      <c r="S979" s="150"/>
      <c r="T979" s="395" t="str">
        <f t="shared" si="145"/>
        <v/>
      </c>
      <c r="U979" s="395" t="str">
        <f t="shared" si="142"/>
        <v/>
      </c>
      <c r="V979" s="396"/>
      <c r="W979" s="282"/>
    </row>
    <row r="980" spans="1:23">
      <c r="A980" s="382" t="str">
        <f t="shared" si="143"/>
        <v/>
      </c>
      <c r="B980" s="383" t="str">
        <f t="shared" si="146"/>
        <v/>
      </c>
      <c r="C980" s="236"/>
      <c r="D980" s="282"/>
      <c r="E980" s="384" t="str">
        <f t="shared" si="144"/>
        <v/>
      </c>
      <c r="F980" s="388"/>
      <c r="G980" s="243"/>
      <c r="H980" s="244"/>
      <c r="I980" s="243"/>
      <c r="J980" s="244"/>
      <c r="K980" s="244"/>
      <c r="L980" s="244"/>
      <c r="M980" s="244"/>
      <c r="N980" s="290"/>
      <c r="O980" s="391" t="str">
        <f>IF(ISBLANK(L980),"",IF(OR(ISBLANK(VLOOKUP(L980&amp;"-"&amp;E980,'Np Quality'!A:M,6,FALSE)),ISERROR(VLOOKUP(L980&amp;"-"&amp;E980,'Np Quality'!A:M,6,FALSE))),"-",VLOOKUP(L980&amp;"-"&amp;E980,'Np Quality'!A:M,6,FALSE)))</f>
        <v/>
      </c>
      <c r="P980" s="391" t="str">
        <f>IF(ISBLANK(L980),"",IF(OR(ISBLANK(VLOOKUP(L980&amp;"-"&amp;E980,'Np Quality'!A:M,7,FALSE)),ISERROR(VLOOKUP(L980&amp;"-"&amp;E980,'Np Quality'!A:M,7,FALSE))),"-",VLOOKUP(L980&amp;"-"&amp;E980,'Np Quality'!A:M,7,FALSE)))</f>
        <v/>
      </c>
      <c r="Q980" s="391" t="str">
        <f>IF(ISBLANK(L980),"",IF(OR(ISBLANK(VLOOKUP(L980&amp;"-"&amp;E980,'Np Quality'!A:M,8,FALSE)),ISERROR(VLOOKUP(L980&amp;"-"&amp;E980,'Np Quality'!A:M,8,FALSE))),"-",VLOOKUP(L980&amp;"-"&amp;E980,'Np Quality'!A:M,8,FALSE)))</f>
        <v/>
      </c>
      <c r="R980" s="283" t="str">
        <f>IF(ISBLANK(L990),"",IF(OR(ISBLANK(VLOOKUP(L990&amp;"-"&amp;E990,'Np Quality'!A:M,9,FALSE)),ISERROR(VLOOKUP(L990&amp;"-"&amp;E990,'Np Quality'!A:M,9,FALSE))),"-",VLOOKUP(L990&amp;"-"&amp;E990,'Np Quality'!A:M,9,FALSE)))</f>
        <v/>
      </c>
      <c r="S980" s="150"/>
      <c r="T980" s="395" t="str">
        <f t="shared" si="145"/>
        <v/>
      </c>
      <c r="U980" s="395" t="str">
        <f t="shared" si="142"/>
        <v/>
      </c>
      <c r="V980" s="396"/>
      <c r="W980" s="282"/>
    </row>
    <row r="981" spans="1:23">
      <c r="A981" s="382" t="str">
        <f t="shared" si="143"/>
        <v/>
      </c>
      <c r="B981" s="383" t="str">
        <f t="shared" si="146"/>
        <v/>
      </c>
      <c r="C981" s="236"/>
      <c r="D981" s="282"/>
      <c r="E981" s="384" t="str">
        <f t="shared" si="144"/>
        <v/>
      </c>
      <c r="F981" s="388"/>
      <c r="G981" s="243"/>
      <c r="H981" s="244"/>
      <c r="I981" s="243"/>
      <c r="J981" s="244"/>
      <c r="K981" s="244"/>
      <c r="L981" s="244"/>
      <c r="M981" s="244"/>
      <c r="N981" s="290"/>
      <c r="O981" s="391" t="str">
        <f>IF(ISBLANK(L981),"",IF(OR(ISBLANK(VLOOKUP(L981&amp;"-"&amp;E981,'Np Quality'!A:M,6,FALSE)),ISERROR(VLOOKUP(L981&amp;"-"&amp;E981,'Np Quality'!A:M,6,FALSE))),"-",VLOOKUP(L981&amp;"-"&amp;E981,'Np Quality'!A:M,6,FALSE)))</f>
        <v/>
      </c>
      <c r="P981" s="391" t="str">
        <f>IF(ISBLANK(L981),"",IF(OR(ISBLANK(VLOOKUP(L981&amp;"-"&amp;E981,'Np Quality'!A:M,7,FALSE)),ISERROR(VLOOKUP(L981&amp;"-"&amp;E981,'Np Quality'!A:M,7,FALSE))),"-",VLOOKUP(L981&amp;"-"&amp;E981,'Np Quality'!A:M,7,FALSE)))</f>
        <v/>
      </c>
      <c r="Q981" s="391" t="str">
        <f>IF(ISBLANK(L981),"",IF(OR(ISBLANK(VLOOKUP(L981&amp;"-"&amp;E981,'Np Quality'!A:M,8,FALSE)),ISERROR(VLOOKUP(L981&amp;"-"&amp;E981,'Np Quality'!A:M,8,FALSE))),"-",VLOOKUP(L981&amp;"-"&amp;E981,'Np Quality'!A:M,8,FALSE)))</f>
        <v/>
      </c>
      <c r="R981" s="283" t="str">
        <f>IF(ISBLANK(L991),"",IF(OR(ISBLANK(VLOOKUP(L991&amp;"-"&amp;E991,'Np Quality'!A:M,9,FALSE)),ISERROR(VLOOKUP(L991&amp;"-"&amp;E991,'Np Quality'!A:M,9,FALSE))),"-",VLOOKUP(L991&amp;"-"&amp;E991,'Np Quality'!A:M,9,FALSE)))</f>
        <v/>
      </c>
      <c r="S981" s="150"/>
      <c r="T981" s="395" t="str">
        <f t="shared" si="145"/>
        <v/>
      </c>
      <c r="U981" s="395" t="str">
        <f t="shared" si="142"/>
        <v/>
      </c>
      <c r="V981" s="396"/>
      <c r="W981" s="282"/>
    </row>
    <row r="982" spans="1:23">
      <c r="A982" s="382" t="str">
        <f t="shared" si="143"/>
        <v/>
      </c>
      <c r="B982" s="383" t="str">
        <f t="shared" si="146"/>
        <v/>
      </c>
      <c r="C982" s="236"/>
      <c r="D982" s="282"/>
      <c r="E982" s="384" t="str">
        <f t="shared" si="144"/>
        <v/>
      </c>
      <c r="F982" s="388"/>
      <c r="G982" s="243"/>
      <c r="H982" s="244"/>
      <c r="I982" s="243"/>
      <c r="J982" s="244"/>
      <c r="K982" s="244"/>
      <c r="L982" s="244"/>
      <c r="M982" s="244"/>
      <c r="N982" s="290"/>
      <c r="O982" s="391" t="str">
        <f>IF(ISBLANK(L983),"",IF(OR(ISBLANK(VLOOKUP(L983&amp;"-"&amp;E983,'Np Quality'!A:M,6,FALSE)),ISERROR(VLOOKUP(L983&amp;"-"&amp;E983,'Np Quality'!A:M,6,FALSE))),"-",VLOOKUP(L983&amp;"-"&amp;E983,'Np Quality'!A:M,6,FALSE)))</f>
        <v/>
      </c>
      <c r="P982" s="391" t="str">
        <f>IF(ISBLANK(L982),"",IF(OR(ISBLANK(VLOOKUP(L982&amp;"-"&amp;E982,'Np Quality'!A:M,7,FALSE)),ISERROR(VLOOKUP(L982&amp;"-"&amp;E982,'Np Quality'!A:M,7,FALSE))),"-",VLOOKUP(L982&amp;"-"&amp;E982,'Np Quality'!A:M,7,FALSE)))</f>
        <v/>
      </c>
      <c r="Q982" s="391" t="str">
        <f>IF(ISBLANK(L982),"",IF(OR(ISBLANK(VLOOKUP(L982&amp;"-"&amp;E982,'Np Quality'!A:M,8,FALSE)),ISERROR(VLOOKUP(L982&amp;"-"&amp;E982,'Np Quality'!A:M,8,FALSE))),"-",VLOOKUP(L982&amp;"-"&amp;E982,'Np Quality'!A:M,8,FALSE)))</f>
        <v/>
      </c>
      <c r="R982" s="283" t="str">
        <f>IF(ISBLANK(L992),"",IF(OR(ISBLANK(VLOOKUP(L992&amp;"-"&amp;E992,'Np Quality'!A:M,9,FALSE)),ISERROR(VLOOKUP(L992&amp;"-"&amp;E992,'Np Quality'!A:M,9,FALSE))),"-",VLOOKUP(L992&amp;"-"&amp;E992,'Np Quality'!A:M,9,FALSE)))</f>
        <v/>
      </c>
      <c r="S982" s="150"/>
      <c r="T982" s="395" t="str">
        <f t="shared" si="145"/>
        <v/>
      </c>
      <c r="U982" s="395" t="str">
        <f t="shared" si="142"/>
        <v/>
      </c>
      <c r="V982" s="396"/>
      <c r="W982" s="282"/>
    </row>
    <row r="983" spans="1:23">
      <c r="A983" s="382" t="str">
        <f t="shared" si="143"/>
        <v/>
      </c>
      <c r="B983" s="383" t="str">
        <f t="shared" si="146"/>
        <v/>
      </c>
      <c r="C983" s="236"/>
      <c r="D983" s="282"/>
      <c r="E983" s="384" t="str">
        <f t="shared" si="144"/>
        <v/>
      </c>
      <c r="F983" s="388"/>
      <c r="G983" s="243"/>
      <c r="H983" s="244"/>
      <c r="I983" s="243"/>
      <c r="J983" s="244"/>
      <c r="K983" s="244"/>
      <c r="L983" s="244"/>
      <c r="M983" s="244"/>
      <c r="N983" s="290"/>
      <c r="O983" s="391" t="str">
        <f>IF(ISBLANK(L983),"",IF(OR(ISBLANK(VLOOKUP(L983&amp;"-"&amp;E983,'Np Quality'!A:M,6,FALSE)),ISERROR(VLOOKUP(L983&amp;"-"&amp;E983,'Np Quality'!A:M,6,FALSE))),"-",VLOOKUP(L983&amp;"-"&amp;E983,'Np Quality'!A:M,6,FALSE)))</f>
        <v/>
      </c>
      <c r="P983" s="391" t="str">
        <f>IF(ISBLANK(L984),"",IF(OR(ISBLANK(VLOOKUP(L984&amp;"-"&amp;E984,'Np Quality'!A:M,7,FALSE)),ISERROR(VLOOKUP(L984&amp;"-"&amp;E984,'Np Quality'!A:M,7,FALSE))),"-",VLOOKUP(L984&amp;"-"&amp;E984,'Np Quality'!A:M,7,FALSE)))</f>
        <v/>
      </c>
      <c r="Q983" s="391" t="str">
        <f>IF(ISBLANK(L983),"",IF(OR(ISBLANK(VLOOKUP(L983&amp;"-"&amp;E983,'Np Quality'!A:M,8,FALSE)),ISERROR(VLOOKUP(L983&amp;"-"&amp;E983,'Np Quality'!A:M,8,FALSE))),"-",VLOOKUP(L983&amp;"-"&amp;E983,'Np Quality'!A:M,8,FALSE)))</f>
        <v/>
      </c>
      <c r="R983" s="283" t="str">
        <f>IF(ISBLANK(L993),"",IF(OR(ISBLANK(VLOOKUP(L993&amp;"-"&amp;E993,'Np Quality'!A:M,9,FALSE)),ISERROR(VLOOKUP(L993&amp;"-"&amp;E993,'Np Quality'!A:M,9,FALSE))),"-",VLOOKUP(L993&amp;"-"&amp;E993,'Np Quality'!A:M,9,FALSE)))</f>
        <v/>
      </c>
      <c r="S983" s="150"/>
      <c r="T983" s="395" t="str">
        <f t="shared" si="145"/>
        <v/>
      </c>
      <c r="U983" s="395" t="str">
        <f t="shared" si="142"/>
        <v/>
      </c>
      <c r="V983" s="396"/>
      <c r="W983" s="282"/>
    </row>
    <row r="984" spans="1:23">
      <c r="A984" s="382" t="str">
        <f t="shared" si="143"/>
        <v/>
      </c>
      <c r="B984" s="383" t="str">
        <f t="shared" si="146"/>
        <v/>
      </c>
      <c r="C984" s="236"/>
      <c r="D984" s="282"/>
      <c r="E984" s="384" t="str">
        <f t="shared" si="144"/>
        <v/>
      </c>
      <c r="F984" s="388"/>
      <c r="G984" s="243"/>
      <c r="H984" s="244"/>
      <c r="I984" s="243"/>
      <c r="J984" s="244"/>
      <c r="K984" s="244"/>
      <c r="L984" s="244"/>
      <c r="M984" s="244"/>
      <c r="N984" s="290"/>
      <c r="O984" s="391" t="str">
        <f>IF(ISBLANK(L984),"",IF(OR(ISBLANK(VLOOKUP(L984&amp;"-"&amp;E984,'Np Quality'!A:M,6,FALSE)),ISERROR(VLOOKUP(L984&amp;"-"&amp;E984,'Np Quality'!A:M,6,FALSE))),"-",VLOOKUP(L984&amp;"-"&amp;E984,'Np Quality'!A:M,6,FALSE)))</f>
        <v/>
      </c>
      <c r="P984" s="391" t="str">
        <f>IF(ISBLANK(L984),"",IF(OR(ISBLANK(VLOOKUP(L984&amp;"-"&amp;E984,'Np Quality'!A:M,7,FALSE)),ISERROR(VLOOKUP(L984&amp;"-"&amp;E984,'Np Quality'!A:M,7,FALSE))),"-",VLOOKUP(L984&amp;"-"&amp;E984,'Np Quality'!A:M,7,FALSE)))</f>
        <v/>
      </c>
      <c r="Q984" s="391" t="str">
        <f>IF(ISBLANK(L985),"",IF(OR(ISBLANK(VLOOKUP(L985&amp;"-"&amp;E985,'Np Quality'!A:M,8,FALSE)),ISERROR(VLOOKUP(L985&amp;"-"&amp;E985,'Np Quality'!A:M,8,FALSE))),"-",VLOOKUP(L985&amp;"-"&amp;E985,'Np Quality'!A:M,8,FALSE)))</f>
        <v/>
      </c>
      <c r="R984" s="283" t="str">
        <f>IF(ISBLANK(L994),"",IF(OR(ISBLANK(VLOOKUP(L994&amp;"-"&amp;E994,'Np Quality'!A:M,9,FALSE)),ISERROR(VLOOKUP(L994&amp;"-"&amp;E994,'Np Quality'!A:M,9,FALSE))),"-",VLOOKUP(L994&amp;"-"&amp;E994,'Np Quality'!A:M,9,FALSE)))</f>
        <v/>
      </c>
      <c r="S984" s="150"/>
      <c r="T984" s="395" t="str">
        <f t="shared" si="145"/>
        <v/>
      </c>
      <c r="U984" s="395" t="str">
        <f t="shared" si="142"/>
        <v/>
      </c>
      <c r="V984" s="396"/>
      <c r="W984" s="282"/>
    </row>
    <row r="985" spans="1:23">
      <c r="A985" s="382" t="str">
        <f t="shared" si="143"/>
        <v/>
      </c>
      <c r="B985" s="383" t="str">
        <f t="shared" si="146"/>
        <v/>
      </c>
      <c r="C985" s="236"/>
      <c r="D985" s="282"/>
      <c r="E985" s="384" t="str">
        <f t="shared" si="144"/>
        <v/>
      </c>
      <c r="F985" s="388"/>
      <c r="G985" s="243"/>
      <c r="H985" s="244"/>
      <c r="I985" s="243"/>
      <c r="J985" s="244"/>
      <c r="K985" s="244"/>
      <c r="L985" s="244"/>
      <c r="M985" s="244"/>
      <c r="N985" s="290"/>
      <c r="O985" s="391" t="str">
        <f>IF(ISBLANK(L985),"",IF(OR(ISBLANK(VLOOKUP(L985&amp;"-"&amp;E985,'Np Quality'!A:M,6,FALSE)),ISERROR(VLOOKUP(L985&amp;"-"&amp;E985,'Np Quality'!A:M,6,FALSE))),"-",VLOOKUP(L985&amp;"-"&amp;E985,'Np Quality'!A:M,6,FALSE)))</f>
        <v/>
      </c>
      <c r="P985" s="391" t="str">
        <f>IF(ISBLANK(L985),"",IF(OR(ISBLANK(VLOOKUP(L985&amp;"-"&amp;E985,'Np Quality'!A:M,7,FALSE)),ISERROR(VLOOKUP(L985&amp;"-"&amp;E985,'Np Quality'!A:M,7,FALSE))),"-",VLOOKUP(L985&amp;"-"&amp;E985,'Np Quality'!A:M,7,FALSE)))</f>
        <v/>
      </c>
      <c r="Q985" s="391" t="str">
        <f>IF(ISBLANK(L985),"",IF(OR(ISBLANK(VLOOKUP(L985&amp;"-"&amp;E985,'Np Quality'!A:M,8,FALSE)),ISERROR(VLOOKUP(L985&amp;"-"&amp;E985,'Np Quality'!A:M,8,FALSE))),"-",VLOOKUP(L985&amp;"-"&amp;E985,'Np Quality'!A:M,8,FALSE)))</f>
        <v/>
      </c>
      <c r="R985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985" s="150"/>
      <c r="T985" s="395" t="str">
        <f t="shared" si="145"/>
        <v/>
      </c>
      <c r="U985" s="395" t="str">
        <f t="shared" si="142"/>
        <v/>
      </c>
      <c r="V985" s="396"/>
      <c r="W985" s="282"/>
    </row>
    <row r="986" spans="1:23">
      <c r="A986" s="382" t="str">
        <f t="shared" si="143"/>
        <v/>
      </c>
      <c r="B986" s="383" t="str">
        <f t="shared" si="146"/>
        <v/>
      </c>
      <c r="C986" s="236"/>
      <c r="D986" s="282"/>
      <c r="E986" s="384" t="str">
        <f t="shared" si="144"/>
        <v/>
      </c>
      <c r="F986" s="388"/>
      <c r="G986" s="243"/>
      <c r="H986" s="244"/>
      <c r="I986" s="243"/>
      <c r="J986" s="244"/>
      <c r="K986" s="244"/>
      <c r="L986" s="244"/>
      <c r="M986" s="244"/>
      <c r="N986" s="290"/>
      <c r="O986" s="391" t="str">
        <f>IF(ISBLANK(L986),"",IF(OR(ISBLANK(VLOOKUP(L986&amp;"-"&amp;E986,'Np Quality'!A:M,6,FALSE)),ISERROR(VLOOKUP(L986&amp;"-"&amp;E986,'Np Quality'!A:M,6,FALSE))),"-",VLOOKUP(L986&amp;"-"&amp;E986,'Np Quality'!A:M,6,FALSE)))</f>
        <v/>
      </c>
      <c r="P986" s="391" t="str">
        <f>IF(ISBLANK(L986),"",IF(OR(ISBLANK(VLOOKUP(L986&amp;"-"&amp;E986,'Np Quality'!A:M,7,FALSE)),ISERROR(VLOOKUP(L986&amp;"-"&amp;E986,'Np Quality'!A:M,7,FALSE))),"-",VLOOKUP(L986&amp;"-"&amp;E986,'Np Quality'!A:M,7,FALSE)))</f>
        <v/>
      </c>
      <c r="Q986" s="391" t="str">
        <f>IF(ISBLANK(L986),"",IF(OR(ISBLANK(VLOOKUP(L986&amp;"-"&amp;E986,'Np Quality'!A:M,8,FALSE)),ISERROR(VLOOKUP(L986&amp;"-"&amp;E986,'Np Quality'!A:M,8,FALSE))),"-",VLOOKUP(L986&amp;"-"&amp;E986,'Np Quality'!A:M,8,FALSE)))</f>
        <v/>
      </c>
      <c r="R986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986" s="150"/>
      <c r="T986" s="395" t="str">
        <f t="shared" si="145"/>
        <v/>
      </c>
      <c r="U986" s="395" t="str">
        <f t="shared" si="142"/>
        <v/>
      </c>
      <c r="V986" s="396"/>
      <c r="W986" s="282"/>
    </row>
    <row r="987" spans="1:23">
      <c r="A987" s="382" t="str">
        <f t="shared" si="143"/>
        <v/>
      </c>
      <c r="B987" s="383" t="str">
        <f t="shared" si="146"/>
        <v/>
      </c>
      <c r="C987" s="236"/>
      <c r="D987" s="282"/>
      <c r="E987" s="384" t="str">
        <f t="shared" si="144"/>
        <v/>
      </c>
      <c r="F987" s="388"/>
      <c r="G987" s="243"/>
      <c r="H987" s="244"/>
      <c r="I987" s="243"/>
      <c r="J987" s="244"/>
      <c r="K987" s="244"/>
      <c r="L987" s="244"/>
      <c r="M987" s="244"/>
      <c r="N987" s="290"/>
      <c r="O987" s="391" t="str">
        <f>IF(ISBLANK(L987),"",IF(OR(ISBLANK(VLOOKUP(L987&amp;"-"&amp;E987,'Np Quality'!A:M,6,FALSE)),ISERROR(VLOOKUP(L987&amp;"-"&amp;E987,'Np Quality'!A:M,6,FALSE))),"-",VLOOKUP(L987&amp;"-"&amp;E987,'Np Quality'!A:M,6,FALSE)))</f>
        <v/>
      </c>
      <c r="P987" s="391" t="str">
        <f>IF(ISBLANK(L987),"",IF(OR(ISBLANK(VLOOKUP(L987&amp;"-"&amp;E987,'Np Quality'!A:M,7,FALSE)),ISERROR(VLOOKUP(L987&amp;"-"&amp;E987,'Np Quality'!A:M,7,FALSE))),"-",VLOOKUP(L987&amp;"-"&amp;E987,'Np Quality'!A:M,7,FALSE)))</f>
        <v/>
      </c>
      <c r="Q987" s="391" t="str">
        <f>IF(ISBLANK(L987),"",IF(OR(ISBLANK(VLOOKUP(L987&amp;"-"&amp;E987,'Np Quality'!A:M,8,FALSE)),ISERROR(VLOOKUP(L987&amp;"-"&amp;E987,'Np Quality'!A:M,8,FALSE))),"-",VLOOKUP(L987&amp;"-"&amp;E987,'Np Quality'!A:M,8,FALSE)))</f>
        <v/>
      </c>
      <c r="R987" s="283" t="str">
        <f>IF(ISBLANK(L987),"",IF(OR(ISBLANK(VLOOKUP(L987&amp;"-"&amp;E987,'Np Quality'!A:M,9,FALSE)),ISERROR(VLOOKUP(L987&amp;"-"&amp;E987,'Np Quality'!A:M,9,FALSE))),"-",VLOOKUP(L987&amp;"-"&amp;E987,'Np Quality'!A:M,9,FALSE)))</f>
        <v/>
      </c>
      <c r="S987" s="150"/>
      <c r="T987" s="395" t="str">
        <f t="shared" si="145"/>
        <v/>
      </c>
      <c r="U987" s="395" t="str">
        <f t="shared" si="142"/>
        <v/>
      </c>
      <c r="V987" s="396"/>
      <c r="W987" s="282"/>
    </row>
    <row r="988" spans="1:23">
      <c r="A988" s="382" t="str">
        <f t="shared" si="143"/>
        <v/>
      </c>
      <c r="B988" s="383" t="str">
        <f t="shared" si="146"/>
        <v/>
      </c>
      <c r="C988" s="236"/>
      <c r="D988" s="282"/>
      <c r="E988" s="384" t="str">
        <f t="shared" si="144"/>
        <v/>
      </c>
      <c r="F988" s="388"/>
      <c r="G988" s="243"/>
      <c r="H988" s="244"/>
      <c r="I988" s="243"/>
      <c r="J988" s="244"/>
      <c r="K988" s="244"/>
      <c r="L988" s="244"/>
      <c r="M988" s="244"/>
      <c r="N988" s="290"/>
      <c r="O988" s="391" t="str">
        <f>IF(ISBLANK(L988),"",IF(OR(ISBLANK(VLOOKUP(L988&amp;"-"&amp;E988,'Np Quality'!A:M,6,FALSE)),ISERROR(VLOOKUP(L988&amp;"-"&amp;E988,'Np Quality'!A:M,6,FALSE))),"-",VLOOKUP(L988&amp;"-"&amp;E988,'Np Quality'!A:M,6,FALSE)))</f>
        <v/>
      </c>
      <c r="P988" s="391" t="str">
        <f>IF(ISBLANK(L988),"",IF(OR(ISBLANK(VLOOKUP(L988&amp;"-"&amp;E988,'Np Quality'!A:M,7,FALSE)),ISERROR(VLOOKUP(L988&amp;"-"&amp;E988,'Np Quality'!A:M,7,FALSE))),"-",VLOOKUP(L988&amp;"-"&amp;E988,'Np Quality'!A:M,7,FALSE)))</f>
        <v/>
      </c>
      <c r="Q988" s="391" t="str">
        <f>IF(ISBLANK(L988),"",IF(OR(ISBLANK(VLOOKUP(L988&amp;"-"&amp;E988,'Np Quality'!A:M,8,FALSE)),ISERROR(VLOOKUP(L988&amp;"-"&amp;E988,'Np Quality'!A:M,8,FALSE))),"-",VLOOKUP(L988&amp;"-"&amp;E988,'Np Quality'!A:M,8,FALSE)))</f>
        <v/>
      </c>
      <c r="R988" s="283" t="str">
        <f>IF(ISBLANK(L988),"",IF(OR(ISBLANK(VLOOKUP(L988&amp;"-"&amp;E988,'Np Quality'!A:M,9,FALSE)),ISERROR(VLOOKUP(L988&amp;"-"&amp;E988,'Np Quality'!A:M,9,FALSE))),"-",VLOOKUP(L988&amp;"-"&amp;E988,'Np Quality'!A:M,9,FALSE)))</f>
        <v/>
      </c>
      <c r="S988" s="150"/>
      <c r="T988" s="395" t="str">
        <f t="shared" si="145"/>
        <v/>
      </c>
      <c r="U988" s="395" t="str">
        <f t="shared" si="142"/>
        <v/>
      </c>
      <c r="V988" s="396"/>
      <c r="W988" s="282"/>
    </row>
    <row r="989" spans="1:23">
      <c r="A989" s="382" t="str">
        <f t="shared" si="143"/>
        <v/>
      </c>
      <c r="B989" s="383" t="str">
        <f t="shared" si="146"/>
        <v/>
      </c>
      <c r="C989" s="236"/>
      <c r="D989" s="282"/>
      <c r="E989" s="384" t="str">
        <f t="shared" si="144"/>
        <v/>
      </c>
      <c r="F989" s="388"/>
      <c r="G989" s="243"/>
      <c r="H989" s="244"/>
      <c r="I989" s="243"/>
      <c r="J989" s="244"/>
      <c r="K989" s="244"/>
      <c r="L989" s="244"/>
      <c r="M989" s="244"/>
      <c r="N989" s="290"/>
      <c r="O989" s="391" t="str">
        <f>IF(ISBLANK(L989),"",IF(OR(ISBLANK(VLOOKUP(L989&amp;"-"&amp;E989,'Np Quality'!A:M,6,FALSE)),ISERROR(VLOOKUP(L989&amp;"-"&amp;E989,'Np Quality'!A:M,6,FALSE))),"-",VLOOKUP(L989&amp;"-"&amp;E989,'Np Quality'!A:M,6,FALSE)))</f>
        <v/>
      </c>
      <c r="P989" s="391" t="str">
        <f>IF(ISBLANK(L989),"",IF(OR(ISBLANK(VLOOKUP(L989&amp;"-"&amp;E989,'Np Quality'!A:M,7,FALSE)),ISERROR(VLOOKUP(L989&amp;"-"&amp;E989,'Np Quality'!A:M,7,FALSE))),"-",VLOOKUP(L989&amp;"-"&amp;E989,'Np Quality'!A:M,7,FALSE)))</f>
        <v/>
      </c>
      <c r="Q989" s="391" t="str">
        <f>IF(ISBLANK(L989),"",IF(OR(ISBLANK(VLOOKUP(L989&amp;"-"&amp;E989,'Np Quality'!A:M,8,FALSE)),ISERROR(VLOOKUP(L989&amp;"-"&amp;E989,'Np Quality'!A:M,8,FALSE))),"-",VLOOKUP(L989&amp;"-"&amp;E989,'Np Quality'!A:M,8,FALSE)))</f>
        <v/>
      </c>
      <c r="R989" s="283" t="str">
        <f>IF(ISBLANK(L989),"",IF(OR(ISBLANK(VLOOKUP(L989&amp;"-"&amp;E989,'Np Quality'!A:M,9,FALSE)),ISERROR(VLOOKUP(L989&amp;"-"&amp;E989,'Np Quality'!A:M,9,FALSE))),"-",VLOOKUP(L989&amp;"-"&amp;E989,'Np Quality'!A:M,9,FALSE)))</f>
        <v/>
      </c>
      <c r="S989" s="150"/>
      <c r="T989" s="395" t="str">
        <f t="shared" si="145"/>
        <v/>
      </c>
      <c r="U989" s="395" t="str">
        <f t="shared" si="142"/>
        <v/>
      </c>
      <c r="V989" s="396"/>
      <c r="W989" s="282"/>
    </row>
    <row r="990" spans="1:23">
      <c r="A990" s="382" t="str">
        <f t="shared" si="143"/>
        <v/>
      </c>
      <c r="B990" s="383" t="str">
        <f t="shared" si="146"/>
        <v/>
      </c>
      <c r="C990" s="236"/>
      <c r="D990" s="282"/>
      <c r="E990" s="384" t="str">
        <f t="shared" si="144"/>
        <v/>
      </c>
      <c r="F990" s="388"/>
      <c r="G990" s="243"/>
      <c r="H990" s="244"/>
      <c r="I990" s="243"/>
      <c r="J990" s="244"/>
      <c r="K990" s="244"/>
      <c r="L990" s="244"/>
      <c r="M990" s="244"/>
      <c r="N990" s="290"/>
      <c r="O990" s="391" t="str">
        <f>IF(ISBLANK(L990),"",IF(OR(ISBLANK(VLOOKUP(L990&amp;"-"&amp;E990,'Np Quality'!A:M,6,FALSE)),ISERROR(VLOOKUP(L990&amp;"-"&amp;E990,'Np Quality'!A:M,6,FALSE))),"-",VLOOKUP(L990&amp;"-"&amp;E990,'Np Quality'!A:M,6,FALSE)))</f>
        <v/>
      </c>
      <c r="P990" s="391" t="str">
        <f>IF(ISBLANK(L990),"",IF(OR(ISBLANK(VLOOKUP(L990&amp;"-"&amp;E990,'Np Quality'!A:M,7,FALSE)),ISERROR(VLOOKUP(L990&amp;"-"&amp;E990,'Np Quality'!A:M,7,FALSE))),"-",VLOOKUP(L990&amp;"-"&amp;E990,'Np Quality'!A:M,7,FALSE)))</f>
        <v/>
      </c>
      <c r="Q990" s="391" t="str">
        <f>IF(ISBLANK(L990),"",IF(OR(ISBLANK(VLOOKUP(L990&amp;"-"&amp;E990,'Np Quality'!A:M,8,FALSE)),ISERROR(VLOOKUP(L990&amp;"-"&amp;E990,'Np Quality'!A:M,8,FALSE))),"-",VLOOKUP(L990&amp;"-"&amp;E990,'Np Quality'!A:M,8,FALSE)))</f>
        <v/>
      </c>
      <c r="R990" s="283" t="str">
        <f>IF(ISBLANK(L990),"",IF(OR(ISBLANK(VLOOKUP(L990&amp;"-"&amp;E990,'Np Quality'!A:M,9,FALSE)),ISERROR(VLOOKUP(L990&amp;"-"&amp;E990,'Np Quality'!A:M,9,FALSE))),"-",VLOOKUP(L990&amp;"-"&amp;E990,'Np Quality'!A:M,9,FALSE)))</f>
        <v/>
      </c>
      <c r="S990" s="150"/>
      <c r="T990" s="395" t="str">
        <f t="shared" si="145"/>
        <v/>
      </c>
      <c r="U990" s="395" t="str">
        <f t="shared" si="142"/>
        <v/>
      </c>
      <c r="V990" s="396"/>
      <c r="W990" s="282"/>
    </row>
    <row r="991" spans="1:23">
      <c r="A991" s="382" t="str">
        <f t="shared" si="143"/>
        <v/>
      </c>
      <c r="B991" s="383" t="str">
        <f t="shared" si="146"/>
        <v/>
      </c>
      <c r="C991" s="236"/>
      <c r="D991" s="282"/>
      <c r="E991" s="384" t="str">
        <f t="shared" si="144"/>
        <v/>
      </c>
      <c r="F991" s="388"/>
      <c r="G991" s="243"/>
      <c r="H991" s="244"/>
      <c r="I991" s="243"/>
      <c r="J991" s="244"/>
      <c r="K991" s="244"/>
      <c r="L991" s="244"/>
      <c r="M991" s="244"/>
      <c r="N991" s="290"/>
      <c r="O991" s="391" t="str">
        <f>IF(ISBLANK(L991),"",IF(OR(ISBLANK(VLOOKUP(L991&amp;"-"&amp;E991,'Np Quality'!A:M,6,FALSE)),ISERROR(VLOOKUP(L991&amp;"-"&amp;E991,'Np Quality'!A:M,6,FALSE))),"-",VLOOKUP(L991&amp;"-"&amp;E991,'Np Quality'!A:M,6,FALSE)))</f>
        <v/>
      </c>
      <c r="P991" s="391" t="str">
        <f>IF(ISBLANK(L991),"",IF(OR(ISBLANK(VLOOKUP(L991&amp;"-"&amp;E991,'Np Quality'!A:M,7,FALSE)),ISERROR(VLOOKUP(L991&amp;"-"&amp;E991,'Np Quality'!A:M,7,FALSE))),"-",VLOOKUP(L991&amp;"-"&amp;E991,'Np Quality'!A:M,7,FALSE)))</f>
        <v/>
      </c>
      <c r="Q991" s="391" t="str">
        <f>IF(ISBLANK(L991),"",IF(OR(ISBLANK(VLOOKUP(L991&amp;"-"&amp;E991,'Np Quality'!A:M,8,FALSE)),ISERROR(VLOOKUP(L991&amp;"-"&amp;E991,'Np Quality'!A:M,8,FALSE))),"-",VLOOKUP(L991&amp;"-"&amp;E991,'Np Quality'!A:M,8,FALSE)))</f>
        <v/>
      </c>
      <c r="R991" s="283" t="str">
        <f>IF(ISBLANK(L991),"",IF(OR(ISBLANK(VLOOKUP(L991&amp;"-"&amp;E991,'Np Quality'!A:M,9,FALSE)),ISERROR(VLOOKUP(L991&amp;"-"&amp;E991,'Np Quality'!A:M,9,FALSE))),"-",VLOOKUP(L991&amp;"-"&amp;E991,'Np Quality'!A:M,9,FALSE)))</f>
        <v/>
      </c>
      <c r="S991" s="150"/>
      <c r="T991" s="395" t="str">
        <f t="shared" si="145"/>
        <v/>
      </c>
      <c r="U991" s="395" t="str">
        <f t="shared" si="142"/>
        <v/>
      </c>
      <c r="V991" s="396"/>
      <c r="W991" s="282"/>
    </row>
    <row r="992" spans="1:23">
      <c r="A992" s="382" t="str">
        <f t="shared" si="143"/>
        <v/>
      </c>
      <c r="B992" s="383" t="str">
        <f t="shared" si="146"/>
        <v/>
      </c>
      <c r="C992" s="236"/>
      <c r="D992" s="282"/>
      <c r="E992" s="384" t="str">
        <f t="shared" si="144"/>
        <v/>
      </c>
      <c r="F992" s="388"/>
      <c r="G992" s="243"/>
      <c r="H992" s="244"/>
      <c r="I992" s="243"/>
      <c r="J992" s="244"/>
      <c r="K992" s="244"/>
      <c r="L992" s="244"/>
      <c r="M992" s="244"/>
      <c r="N992" s="290"/>
      <c r="O992" s="391" t="str">
        <f>IF(ISBLANK(L993),"",IF(OR(ISBLANK(VLOOKUP(L993&amp;"-"&amp;E993,'Np Quality'!A:M,6,FALSE)),ISERROR(VLOOKUP(L993&amp;"-"&amp;E993,'Np Quality'!A:M,6,FALSE))),"-",VLOOKUP(L993&amp;"-"&amp;E993,'Np Quality'!A:M,6,FALSE)))</f>
        <v/>
      </c>
      <c r="P992" s="391" t="str">
        <f>IF(ISBLANK(L992),"",IF(OR(ISBLANK(VLOOKUP(L992&amp;"-"&amp;E992,'Np Quality'!A:M,7,FALSE)),ISERROR(VLOOKUP(L992&amp;"-"&amp;E992,'Np Quality'!A:M,7,FALSE))),"-",VLOOKUP(L992&amp;"-"&amp;E992,'Np Quality'!A:M,7,FALSE)))</f>
        <v/>
      </c>
      <c r="Q992" s="391" t="str">
        <f>IF(ISBLANK(L992),"",IF(OR(ISBLANK(VLOOKUP(L992&amp;"-"&amp;E992,'Np Quality'!A:M,8,FALSE)),ISERROR(VLOOKUP(L992&amp;"-"&amp;E992,'Np Quality'!A:M,8,FALSE))),"-",VLOOKUP(L992&amp;"-"&amp;E992,'Np Quality'!A:M,8,FALSE)))</f>
        <v/>
      </c>
      <c r="R992" s="283" t="str">
        <f>IF(ISBLANK(L992),"",IF(OR(ISBLANK(VLOOKUP(L992&amp;"-"&amp;E992,'Np Quality'!A:M,9,FALSE)),ISERROR(VLOOKUP(L992&amp;"-"&amp;E992,'Np Quality'!A:M,9,FALSE))),"-",VLOOKUP(L992&amp;"-"&amp;E992,'Np Quality'!A:M,9,FALSE)))</f>
        <v/>
      </c>
      <c r="S992" s="150"/>
      <c r="T992" s="395" t="str">
        <f t="shared" si="145"/>
        <v/>
      </c>
      <c r="U992" s="395" t="str">
        <f t="shared" si="142"/>
        <v/>
      </c>
      <c r="V992" s="396"/>
      <c r="W992" s="282"/>
    </row>
    <row r="993" spans="1:23">
      <c r="A993" s="382" t="str">
        <f t="shared" si="143"/>
        <v/>
      </c>
      <c r="B993" s="383" t="str">
        <f t="shared" si="146"/>
        <v/>
      </c>
      <c r="C993" s="236"/>
      <c r="D993" s="282"/>
      <c r="E993" s="384" t="str">
        <f t="shared" si="144"/>
        <v/>
      </c>
      <c r="F993" s="388"/>
      <c r="G993" s="243"/>
      <c r="H993" s="244"/>
      <c r="I993" s="243"/>
      <c r="J993" s="244"/>
      <c r="K993" s="244"/>
      <c r="L993" s="244"/>
      <c r="M993" s="244"/>
      <c r="N993" s="290"/>
      <c r="O993" s="391" t="str">
        <f>IF(ISBLANK(L993),"",IF(OR(ISBLANK(VLOOKUP(L993&amp;"-"&amp;E993,'Np Quality'!A:M,6,FALSE)),ISERROR(VLOOKUP(L993&amp;"-"&amp;E993,'Np Quality'!A:M,6,FALSE))),"-",VLOOKUP(L993&amp;"-"&amp;E993,'Np Quality'!A:M,6,FALSE)))</f>
        <v/>
      </c>
      <c r="P993" s="391" t="str">
        <f>IF(ISBLANK(L994),"",IF(OR(ISBLANK(VLOOKUP(L994&amp;"-"&amp;E994,'Np Quality'!A:M,7,FALSE)),ISERROR(VLOOKUP(L994&amp;"-"&amp;E994,'Np Quality'!A:M,7,FALSE))),"-",VLOOKUP(L994&amp;"-"&amp;E994,'Np Quality'!A:M,7,FALSE)))</f>
        <v/>
      </c>
      <c r="Q993" s="391" t="str">
        <f>IF(ISBLANK(L993),"",IF(OR(ISBLANK(VLOOKUP(L993&amp;"-"&amp;E993,'Np Quality'!A:M,8,FALSE)),ISERROR(VLOOKUP(L993&amp;"-"&amp;E993,'Np Quality'!A:M,8,FALSE))),"-",VLOOKUP(L993&amp;"-"&amp;E993,'Np Quality'!A:M,8,FALSE)))</f>
        <v/>
      </c>
      <c r="R993" s="283" t="str">
        <f>IF(ISBLANK(L993),"",IF(OR(ISBLANK(VLOOKUP(L993&amp;"-"&amp;E993,'Np Quality'!A:M,9,FALSE)),ISERROR(VLOOKUP(L993&amp;"-"&amp;E993,'Np Quality'!A:M,9,FALSE))),"-",VLOOKUP(L993&amp;"-"&amp;E993,'Np Quality'!A:M,9,FALSE)))</f>
        <v/>
      </c>
      <c r="S993" s="150"/>
      <c r="T993" s="395" t="str">
        <f t="shared" si="145"/>
        <v/>
      </c>
      <c r="U993" s="395" t="str">
        <f t="shared" si="142"/>
        <v/>
      </c>
      <c r="V993" s="396"/>
      <c r="W993" s="282"/>
    </row>
    <row r="994" spans="1:23">
      <c r="A994" s="382" t="str">
        <f t="shared" si="143"/>
        <v/>
      </c>
      <c r="B994" s="383" t="str">
        <f t="shared" si="146"/>
        <v/>
      </c>
      <c r="C994" s="236"/>
      <c r="D994" s="282"/>
      <c r="E994" s="384" t="str">
        <f t="shared" si="144"/>
        <v/>
      </c>
      <c r="F994" s="388"/>
      <c r="G994" s="243"/>
      <c r="H994" s="244"/>
      <c r="I994" s="243"/>
      <c r="J994" s="244"/>
      <c r="K994" s="244"/>
      <c r="L994" s="244"/>
      <c r="M994" s="244"/>
      <c r="N994" s="290"/>
      <c r="O994" s="391" t="str">
        <f>IF(ISBLANK(L994),"",IF(OR(ISBLANK(VLOOKUP(L994&amp;"-"&amp;E994,'Np Quality'!A:M,6,FALSE)),ISERROR(VLOOKUP(L994&amp;"-"&amp;E994,'Np Quality'!A:M,6,FALSE))),"-",VLOOKUP(L994&amp;"-"&amp;E994,'Np Quality'!A:M,6,FALSE)))</f>
        <v/>
      </c>
      <c r="P994" s="391" t="str">
        <f>IF(ISBLANK(L994),"",IF(OR(ISBLANK(VLOOKUP(L994&amp;"-"&amp;E994,'Np Quality'!A:M,7,FALSE)),ISERROR(VLOOKUP(L994&amp;"-"&amp;E994,'Np Quality'!A:M,7,FALSE))),"-",VLOOKUP(L994&amp;"-"&amp;E994,'Np Quality'!A:M,7,FALSE)))</f>
        <v/>
      </c>
      <c r="Q994" s="391" t="str">
        <f>IF(ISBLANK(L995),"",IF(OR(ISBLANK(VLOOKUP(L995&amp;"-"&amp;E995,'Np Quality'!A:M,8,FALSE)),ISERROR(VLOOKUP(L995&amp;"-"&amp;E995,'Np Quality'!A:M,8,FALSE))),"-",VLOOKUP(L995&amp;"-"&amp;E995,'Np Quality'!A:M,8,FALSE)))</f>
        <v/>
      </c>
      <c r="R994" s="283" t="str">
        <f>IF(ISBLANK(L994),"",IF(OR(ISBLANK(VLOOKUP(L994&amp;"-"&amp;E994,'Np Quality'!A:M,9,FALSE)),ISERROR(VLOOKUP(L994&amp;"-"&amp;E994,'Np Quality'!A:M,9,FALSE))),"-",VLOOKUP(L994&amp;"-"&amp;E994,'Np Quality'!A:M,9,FALSE)))</f>
        <v/>
      </c>
      <c r="S994" s="150"/>
      <c r="T994" s="395" t="str">
        <f t="shared" si="145"/>
        <v/>
      </c>
      <c r="U994" s="395" t="str">
        <f t="shared" si="142"/>
        <v/>
      </c>
      <c r="V994" s="396"/>
      <c r="W994" s="282"/>
    </row>
    <row r="995" spans="1:23">
      <c r="A995" s="382" t="str">
        <f t="shared" si="143"/>
        <v/>
      </c>
      <c r="B995" s="383" t="str">
        <f t="shared" si="146"/>
        <v/>
      </c>
      <c r="C995" s="236"/>
      <c r="D995" s="282"/>
      <c r="E995" s="384" t="str">
        <f t="shared" si="144"/>
        <v/>
      </c>
      <c r="F995" s="388"/>
      <c r="G995" s="243"/>
      <c r="H995" s="244"/>
      <c r="I995" s="243"/>
      <c r="J995" s="244"/>
      <c r="K995" s="244"/>
      <c r="L995" s="244"/>
      <c r="M995" s="244"/>
      <c r="N995" s="290"/>
      <c r="O995" s="391" t="str">
        <f>IF(ISBLANK(L995),"",IF(OR(ISBLANK(VLOOKUP(L995&amp;"-"&amp;E995,'Np Quality'!A:M,6,FALSE)),ISERROR(VLOOKUP(L995&amp;"-"&amp;E995,'Np Quality'!A:M,6,FALSE))),"-",VLOOKUP(L995&amp;"-"&amp;E995,'Np Quality'!A:M,6,FALSE)))</f>
        <v/>
      </c>
      <c r="P995" s="391" t="str">
        <f>IF(ISBLANK(L995),"",IF(OR(ISBLANK(VLOOKUP(L995&amp;"-"&amp;E995,'Np Quality'!A:M,7,FALSE)),ISERROR(VLOOKUP(L995&amp;"-"&amp;E995,'Np Quality'!A:M,7,FALSE))),"-",VLOOKUP(L995&amp;"-"&amp;E995,'Np Quality'!A:M,7,FALSE)))</f>
        <v/>
      </c>
      <c r="Q995" s="391" t="str">
        <f>IF(ISBLANK(L995),"",IF(OR(ISBLANK(VLOOKUP(L995&amp;"-"&amp;E995,'Np Quality'!A:M,8,FALSE)),ISERROR(VLOOKUP(L995&amp;"-"&amp;E995,'Np Quality'!A:M,8,FALSE))),"-",VLOOKUP(L995&amp;"-"&amp;E995,'Np Quality'!A:M,8,FALSE)))</f>
        <v/>
      </c>
      <c r="R995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995" s="150"/>
      <c r="T995" s="395" t="str">
        <f t="shared" si="145"/>
        <v/>
      </c>
      <c r="U995" s="395" t="str">
        <f t="shared" si="142"/>
        <v/>
      </c>
      <c r="V995" s="396"/>
      <c r="W995" s="282"/>
    </row>
    <row r="996" spans="1:23">
      <c r="A996" s="382" t="str">
        <f t="shared" si="143"/>
        <v/>
      </c>
      <c r="B996" s="383" t="str">
        <f t="shared" si="146"/>
        <v/>
      </c>
      <c r="C996" s="236"/>
      <c r="D996" s="282"/>
      <c r="E996" s="384" t="str">
        <f t="shared" si="144"/>
        <v/>
      </c>
      <c r="F996" s="388"/>
      <c r="G996" s="243"/>
      <c r="H996" s="244"/>
      <c r="I996" s="243"/>
      <c r="J996" s="244"/>
      <c r="K996" s="244"/>
      <c r="L996" s="244"/>
      <c r="M996" s="244"/>
      <c r="N996" s="290"/>
      <c r="O996" s="391" t="str">
        <f>IF(ISBLANK(L996),"",IF(OR(ISBLANK(VLOOKUP(L996&amp;"-"&amp;E996,'Np Quality'!A:M,6,FALSE)),ISERROR(VLOOKUP(L996&amp;"-"&amp;E996,'Np Quality'!A:M,6,FALSE))),"-",VLOOKUP(L996&amp;"-"&amp;E996,'Np Quality'!A:M,6,FALSE)))</f>
        <v/>
      </c>
      <c r="P996" s="391" t="str">
        <f>IF(ISBLANK(L996),"",IF(OR(ISBLANK(VLOOKUP(L996&amp;"-"&amp;E996,'Np Quality'!A:M,7,FALSE)),ISERROR(VLOOKUP(L996&amp;"-"&amp;E996,'Np Quality'!A:M,7,FALSE))),"-",VLOOKUP(L996&amp;"-"&amp;E996,'Np Quality'!A:M,7,FALSE)))</f>
        <v/>
      </c>
      <c r="Q996" s="391" t="str">
        <f>IF(ISBLANK(L996),"",IF(OR(ISBLANK(VLOOKUP(L996&amp;"-"&amp;E996,'Np Quality'!A:M,8,FALSE)),ISERROR(VLOOKUP(L996&amp;"-"&amp;E996,'Np Quality'!A:M,8,FALSE))),"-",VLOOKUP(L996&amp;"-"&amp;E996,'Np Quality'!A:M,8,FALSE)))</f>
        <v/>
      </c>
      <c r="R996" s="283" t="str">
        <f>IF(ISBLANK(L996),"",IF(OR(ISBLANK(VLOOKUP(L996&amp;"-"&amp;E996,'Np Quality'!A:M,9,FALSE)),ISERROR(VLOOKUP(L996&amp;"-"&amp;E996,'Np Quality'!A:M,9,FALSE))),"-",VLOOKUP(L996&amp;"-"&amp;E996,'Np Quality'!A:M,9,FALSE)))</f>
        <v/>
      </c>
      <c r="S996" s="150"/>
      <c r="T996" s="395" t="str">
        <f t="shared" si="145"/>
        <v/>
      </c>
      <c r="U996" s="395" t="str">
        <f t="shared" si="142"/>
        <v/>
      </c>
      <c r="V996" s="396"/>
      <c r="W996" s="282"/>
    </row>
    <row r="997" spans="1:23">
      <c r="A997" s="382" t="str">
        <f t="shared" si="143"/>
        <v/>
      </c>
      <c r="B997" s="383" t="str">
        <f t="shared" si="146"/>
        <v/>
      </c>
      <c r="C997" s="236"/>
      <c r="D997" s="282"/>
      <c r="E997" s="384" t="str">
        <f t="shared" si="144"/>
        <v/>
      </c>
      <c r="F997" s="388"/>
      <c r="G997" s="243"/>
      <c r="H997" s="244"/>
      <c r="I997" s="243"/>
      <c r="J997" s="244"/>
      <c r="K997" s="244"/>
      <c r="L997" s="244"/>
      <c r="M997" s="244"/>
      <c r="N997" s="290"/>
      <c r="O997" s="391" t="str">
        <f>IF(ISBLANK(L997),"",IF(OR(ISBLANK(VLOOKUP(L997&amp;"-"&amp;E997,'Np Quality'!A:M,6,FALSE)),ISERROR(VLOOKUP(L997&amp;"-"&amp;E997,'Np Quality'!A:M,6,FALSE))),"-",VLOOKUP(L997&amp;"-"&amp;E997,'Np Quality'!A:M,6,FALSE)))</f>
        <v/>
      </c>
      <c r="P997" s="391" t="str">
        <f>IF(ISBLANK(L997),"",IF(OR(ISBLANK(VLOOKUP(L997&amp;"-"&amp;E997,'Np Quality'!A:M,7,FALSE)),ISERROR(VLOOKUP(L997&amp;"-"&amp;E997,'Np Quality'!A:M,7,FALSE))),"-",VLOOKUP(L997&amp;"-"&amp;E997,'Np Quality'!A:M,7,FALSE)))</f>
        <v/>
      </c>
      <c r="Q997" s="391" t="str">
        <f>IF(ISBLANK(L997),"",IF(OR(ISBLANK(VLOOKUP(L997&amp;"-"&amp;E997,'Np Quality'!A:M,8,FALSE)),ISERROR(VLOOKUP(L997&amp;"-"&amp;E997,'Np Quality'!A:M,8,FALSE))),"-",VLOOKUP(L997&amp;"-"&amp;E997,'Np Quality'!A:M,8,FALSE)))</f>
        <v/>
      </c>
      <c r="R997" s="283" t="str">
        <f>IF(ISBLANK(L997),"",IF(OR(ISBLANK(VLOOKUP(L997&amp;"-"&amp;E997,'Np Quality'!A:M,9,FALSE)),ISERROR(VLOOKUP(L997&amp;"-"&amp;E997,'Np Quality'!A:M,9,FALSE))),"-",VLOOKUP(L997&amp;"-"&amp;E997,'Np Quality'!A:M,9,FALSE)))</f>
        <v/>
      </c>
      <c r="S997" s="150"/>
      <c r="T997" s="395" t="str">
        <f t="shared" si="145"/>
        <v/>
      </c>
      <c r="U997" s="395" t="str">
        <f t="shared" si="142"/>
        <v/>
      </c>
      <c r="V997" s="396"/>
      <c r="W997" s="282"/>
    </row>
    <row r="998" spans="1:23">
      <c r="A998" s="382" t="str">
        <f t="shared" si="143"/>
        <v/>
      </c>
      <c r="B998" s="383" t="str">
        <f t="shared" si="146"/>
        <v/>
      </c>
      <c r="C998" s="236"/>
      <c r="D998" s="282"/>
      <c r="E998" s="384" t="str">
        <f t="shared" si="144"/>
        <v/>
      </c>
      <c r="F998" s="388"/>
      <c r="G998" s="243"/>
      <c r="H998" s="244"/>
      <c r="I998" s="243"/>
      <c r="J998" s="244"/>
      <c r="K998" s="244"/>
      <c r="L998" s="244"/>
      <c r="M998" s="244"/>
      <c r="N998" s="290"/>
      <c r="O998" s="391" t="str">
        <f>IF(ISBLANK(L998),"",IF(OR(ISBLANK(VLOOKUP(L998&amp;"-"&amp;E998,'Np Quality'!A:M,6,FALSE)),ISERROR(VLOOKUP(L998&amp;"-"&amp;E998,'Np Quality'!A:M,6,FALSE))),"-",VLOOKUP(L998&amp;"-"&amp;E998,'Np Quality'!A:M,6,FALSE)))</f>
        <v/>
      </c>
      <c r="P998" s="391" t="str">
        <f>IF(ISBLANK(L998),"",IF(OR(ISBLANK(VLOOKUP(L998&amp;"-"&amp;E998,'Np Quality'!A:M,7,FALSE)),ISERROR(VLOOKUP(L998&amp;"-"&amp;E998,'Np Quality'!A:M,7,FALSE))),"-",VLOOKUP(L998&amp;"-"&amp;E998,'Np Quality'!A:M,7,FALSE)))</f>
        <v/>
      </c>
      <c r="Q998" s="391" t="str">
        <f>IF(ISBLANK(L998),"",IF(OR(ISBLANK(VLOOKUP(L998&amp;"-"&amp;E998,'Np Quality'!A:M,8,FALSE)),ISERROR(VLOOKUP(L998&amp;"-"&amp;E998,'Np Quality'!A:M,8,FALSE))),"-",VLOOKUP(L998&amp;"-"&amp;E998,'Np Quality'!A:M,8,FALSE)))</f>
        <v/>
      </c>
      <c r="R998" s="283" t="str">
        <f>IF(ISBLANK(L998),"",IF(OR(ISBLANK(VLOOKUP(L998&amp;"-"&amp;E998,'Np Quality'!A:M,9,FALSE)),ISERROR(VLOOKUP(L998&amp;"-"&amp;E998,'Np Quality'!A:M,9,FALSE))),"-",VLOOKUP(L998&amp;"-"&amp;E998,'Np Quality'!A:M,9,FALSE)))</f>
        <v/>
      </c>
      <c r="S998" s="150"/>
      <c r="T998" s="395" t="str">
        <f t="shared" si="145"/>
        <v/>
      </c>
      <c r="U998" s="395" t="str">
        <f t="shared" si="142"/>
        <v/>
      </c>
      <c r="V998" s="396"/>
      <c r="W998" s="282"/>
    </row>
    <row r="999" spans="1:23">
      <c r="A999" s="382" t="str">
        <f t="shared" si="143"/>
        <v/>
      </c>
      <c r="B999" s="383" t="str">
        <f t="shared" si="146"/>
        <v/>
      </c>
      <c r="C999" s="236"/>
      <c r="D999" s="282"/>
      <c r="E999" s="384" t="str">
        <f t="shared" si="144"/>
        <v/>
      </c>
      <c r="F999" s="388"/>
      <c r="G999" s="243"/>
      <c r="H999" s="244"/>
      <c r="I999" s="243"/>
      <c r="J999" s="244"/>
      <c r="K999" s="244"/>
      <c r="L999" s="244"/>
      <c r="M999" s="244"/>
      <c r="N999" s="290"/>
      <c r="O999" s="391" t="str">
        <f>IF(ISBLANK(L999),"",IF(OR(ISBLANK(VLOOKUP(L999&amp;"-"&amp;E999,'Np Quality'!A:M,6,FALSE)),ISERROR(VLOOKUP(L999&amp;"-"&amp;E999,'Np Quality'!A:M,6,FALSE))),"-",VLOOKUP(L999&amp;"-"&amp;E999,'Np Quality'!A:M,6,FALSE)))</f>
        <v/>
      </c>
      <c r="P999" s="391" t="str">
        <f>IF(ISBLANK(L999),"",IF(OR(ISBLANK(VLOOKUP(L999&amp;"-"&amp;E999,'Np Quality'!A:M,7,FALSE)),ISERROR(VLOOKUP(L999&amp;"-"&amp;E999,'Np Quality'!A:M,7,FALSE))),"-",VLOOKUP(L999&amp;"-"&amp;E999,'Np Quality'!A:M,7,FALSE)))</f>
        <v/>
      </c>
      <c r="Q999" s="391" t="str">
        <f>IF(ISBLANK(L999),"",IF(OR(ISBLANK(VLOOKUP(L999&amp;"-"&amp;E999,'Np Quality'!A:M,8,FALSE)),ISERROR(VLOOKUP(L999&amp;"-"&amp;E999,'Np Quality'!A:M,8,FALSE))),"-",VLOOKUP(L999&amp;"-"&amp;E999,'Np Quality'!A:M,8,FALSE)))</f>
        <v/>
      </c>
      <c r="R999" s="283" t="str">
        <f>IF(ISBLANK(L999),"",IF(OR(ISBLANK(VLOOKUP(L999&amp;"-"&amp;E999,'Np Quality'!A:M,9,FALSE)),ISERROR(VLOOKUP(L999&amp;"-"&amp;E999,'Np Quality'!A:M,9,FALSE))),"-",VLOOKUP(L999&amp;"-"&amp;E999,'Np Quality'!A:M,9,FALSE)))</f>
        <v/>
      </c>
      <c r="S999" s="150"/>
      <c r="T999" s="395" t="str">
        <f t="shared" si="145"/>
        <v/>
      </c>
      <c r="U999" s="395" t="str">
        <f t="shared" si="142"/>
        <v/>
      </c>
      <c r="V999" s="396"/>
      <c r="W999" s="282"/>
    </row>
    <row r="1000" spans="1:23">
      <c r="A1000" s="382" t="str">
        <f t="shared" si="143"/>
        <v/>
      </c>
      <c r="B1000" s="383" t="str">
        <f t="shared" si="146"/>
        <v/>
      </c>
      <c r="C1000" s="236"/>
      <c r="D1000" s="282"/>
      <c r="E1000" s="384" t="str">
        <f t="shared" si="144"/>
        <v/>
      </c>
      <c r="F1000" s="388"/>
      <c r="G1000" s="243"/>
      <c r="H1000" s="244"/>
      <c r="I1000" s="243"/>
      <c r="J1000" s="244"/>
      <c r="K1000" s="244"/>
      <c r="L1000" s="244"/>
      <c r="M1000" s="244"/>
      <c r="N1000" s="290"/>
      <c r="O1000" s="391" t="str">
        <f>IF(ISBLANK(L1000),"",IF(OR(ISBLANK(VLOOKUP(L1000&amp;"-"&amp;E1000,'Np Quality'!A:M,6,FALSE)),ISERROR(VLOOKUP(L1000&amp;"-"&amp;E1000,'Np Quality'!A:M,6,FALSE))),"-",VLOOKUP(L1000&amp;"-"&amp;E1000,'Np Quality'!A:M,6,FALSE)))</f>
        <v/>
      </c>
      <c r="P1000" s="391" t="str">
        <f>IF(ISBLANK(L1000),"",IF(OR(ISBLANK(VLOOKUP(L1000&amp;"-"&amp;E1000,'Np Quality'!A:M,7,FALSE)),ISERROR(VLOOKUP(L1000&amp;"-"&amp;E1000,'Np Quality'!A:M,7,FALSE))),"-",VLOOKUP(L1000&amp;"-"&amp;E1000,'Np Quality'!A:M,7,FALSE)))</f>
        <v/>
      </c>
      <c r="Q1000" s="391" t="str">
        <f>IF(ISBLANK(L1000),"",IF(OR(ISBLANK(VLOOKUP(L1000&amp;"-"&amp;E1000,'Np Quality'!A:M,8,FALSE)),ISERROR(VLOOKUP(L1000&amp;"-"&amp;E1000,'Np Quality'!A:M,8,FALSE))),"-",VLOOKUP(L1000&amp;"-"&amp;E1000,'Np Quality'!A:M,8,FALSE)))</f>
        <v/>
      </c>
      <c r="R1000" s="283" t="str">
        <f>IF(ISBLANK(L1000),"",IF(OR(ISBLANK(VLOOKUP(L1000&amp;"-"&amp;E1000,'Np Quality'!A:M,9,FALSE)),ISERROR(VLOOKUP(L1000&amp;"-"&amp;E1000,'Np Quality'!A:M,9,FALSE))),"-",VLOOKUP(L1000&amp;"-"&amp;E1000,'Np Quality'!A:M,9,FALSE)))</f>
        <v/>
      </c>
      <c r="S1000" s="150"/>
      <c r="T1000" s="395" t="str">
        <f t="shared" si="145"/>
        <v/>
      </c>
      <c r="U1000" s="395" t="str">
        <f t="shared" si="142"/>
        <v/>
      </c>
      <c r="V1000" s="396"/>
      <c r="W1000" s="282"/>
    </row>
    <row r="1001" spans="1:23">
      <c r="A1001" s="382" t="str">
        <f t="shared" si="143"/>
        <v/>
      </c>
      <c r="B1001" s="383" t="str">
        <f t="shared" si="146"/>
        <v/>
      </c>
      <c r="C1001" s="236"/>
      <c r="D1001" s="282"/>
      <c r="E1001" s="384" t="str">
        <f t="shared" si="144"/>
        <v/>
      </c>
      <c r="F1001" s="388"/>
      <c r="G1001" s="243"/>
      <c r="H1001" s="244"/>
      <c r="I1001" s="243"/>
      <c r="J1001" s="244"/>
      <c r="K1001" s="244"/>
      <c r="L1001" s="244"/>
      <c r="M1001" s="244"/>
      <c r="N1001" s="290"/>
      <c r="O1001" s="391" t="str">
        <f>IF(ISBLANK(L1001),"",IF(OR(ISBLANK(VLOOKUP(L1001&amp;"-"&amp;E1001,'Np Quality'!A:M,6,FALSE)),ISERROR(VLOOKUP(L1001&amp;"-"&amp;E1001,'Np Quality'!A:M,6,FALSE))),"-",VLOOKUP(L1001&amp;"-"&amp;E1001,'Np Quality'!A:M,6,FALSE)))</f>
        <v/>
      </c>
      <c r="P1001" s="391" t="str">
        <f>IF(ISBLANK(L1001),"",IF(OR(ISBLANK(VLOOKUP(L1001&amp;"-"&amp;E1001,'Np Quality'!A:M,7,FALSE)),ISERROR(VLOOKUP(L1001&amp;"-"&amp;E1001,'Np Quality'!A:M,7,FALSE))),"-",VLOOKUP(L1001&amp;"-"&amp;E1001,'Np Quality'!A:M,7,FALSE)))</f>
        <v/>
      </c>
      <c r="Q1001" s="391" t="str">
        <f>IF(ISBLANK(L1001),"",IF(OR(ISBLANK(VLOOKUP(L1001&amp;"-"&amp;E1001,'Np Quality'!A:M,8,FALSE)),ISERROR(VLOOKUP(L1001&amp;"-"&amp;E1001,'Np Quality'!A:M,8,FALSE))),"-",VLOOKUP(L1001&amp;"-"&amp;E1001,'Np Quality'!A:M,8,FALSE)))</f>
        <v/>
      </c>
      <c r="R1001" s="283" t="str">
        <f>IF(ISBLANK(L1001),"",IF(OR(ISBLANK(VLOOKUP(L1001&amp;"-"&amp;E1001,'Np Quality'!A:M,9,FALSE)),ISERROR(VLOOKUP(L1001&amp;"-"&amp;E1001,'Np Quality'!A:M,9,FALSE))),"-",VLOOKUP(L1001&amp;"-"&amp;E1001,'Np Quality'!A:M,9,FALSE)))</f>
        <v/>
      </c>
      <c r="S1001" s="150"/>
      <c r="T1001" s="395" t="str">
        <f t="shared" si="145"/>
        <v/>
      </c>
      <c r="U1001" s="395" t="str">
        <f t="shared" si="142"/>
        <v/>
      </c>
      <c r="V1001" s="396"/>
      <c r="W1001" s="282"/>
    </row>
    <row r="1002" spans="1:23">
      <c r="A1002" s="382" t="str">
        <f t="shared" si="143"/>
        <v/>
      </c>
      <c r="B1002" s="383" t="str">
        <f t="shared" si="146"/>
        <v/>
      </c>
      <c r="C1002" s="236"/>
      <c r="D1002" s="282"/>
      <c r="E1002" s="384" t="str">
        <f t="shared" si="144"/>
        <v/>
      </c>
      <c r="F1002" s="388"/>
      <c r="G1002" s="243"/>
      <c r="H1002" s="244"/>
      <c r="I1002" s="243"/>
      <c r="J1002" s="244"/>
      <c r="K1002" s="244"/>
      <c r="L1002" s="244"/>
      <c r="M1002" s="244"/>
      <c r="N1002" s="290"/>
      <c r="O1002" s="391" t="str">
        <f>IF(ISBLANK(L1003),"",IF(OR(ISBLANK(VLOOKUP(L1003&amp;"-"&amp;E1003,'Np Quality'!A:M,6,FALSE)),ISERROR(VLOOKUP(L1003&amp;"-"&amp;E1003,'Np Quality'!A:M,6,FALSE))),"-",VLOOKUP(L1003&amp;"-"&amp;E1003,'Np Quality'!A:M,6,FALSE)))</f>
        <v/>
      </c>
      <c r="P1002" s="391" t="str">
        <f>IF(ISBLANK(L1002),"",IF(OR(ISBLANK(VLOOKUP(L1002&amp;"-"&amp;E1002,'Np Quality'!A:M,7,FALSE)),ISERROR(VLOOKUP(L1002&amp;"-"&amp;E1002,'Np Quality'!A:M,7,FALSE))),"-",VLOOKUP(L1002&amp;"-"&amp;E1002,'Np Quality'!A:M,7,FALSE)))</f>
        <v/>
      </c>
      <c r="Q1002" s="391" t="str">
        <f>IF(ISBLANK(L1002),"",IF(OR(ISBLANK(VLOOKUP(L1002&amp;"-"&amp;E1002,'Np Quality'!A:M,8,FALSE)),ISERROR(VLOOKUP(L1002&amp;"-"&amp;E1002,'Np Quality'!A:M,8,FALSE))),"-",VLOOKUP(L1002&amp;"-"&amp;E1002,'Np Quality'!A:M,8,FALSE)))</f>
        <v/>
      </c>
      <c r="R1002" s="283" t="str">
        <f>IF(ISBLANK(L1002),"",IF(OR(ISBLANK(VLOOKUP(L1002&amp;"-"&amp;E1002,'Np Quality'!A:M,9,FALSE)),ISERROR(VLOOKUP(L1002&amp;"-"&amp;E1002,'Np Quality'!A:M,9,FALSE))),"-",VLOOKUP(L1002&amp;"-"&amp;E1002,'Np Quality'!A:M,9,FALSE)))</f>
        <v/>
      </c>
      <c r="S1002" s="150"/>
      <c r="T1002" s="395" t="str">
        <f t="shared" si="145"/>
        <v/>
      </c>
      <c r="U1002" s="395" t="str">
        <f t="shared" si="142"/>
        <v/>
      </c>
      <c r="V1002" s="396"/>
      <c r="W1002" s="282"/>
    </row>
    <row r="1003" spans="1:23">
      <c r="A1003" s="382" t="str">
        <f t="shared" si="143"/>
        <v/>
      </c>
      <c r="B1003" s="383" t="str">
        <f t="shared" si="146"/>
        <v/>
      </c>
      <c r="C1003" s="236"/>
      <c r="D1003" s="282"/>
      <c r="E1003" s="384" t="str">
        <f t="shared" si="144"/>
        <v/>
      </c>
      <c r="F1003" s="388"/>
      <c r="G1003" s="243"/>
      <c r="H1003" s="244"/>
      <c r="I1003" s="243"/>
      <c r="J1003" s="244"/>
      <c r="K1003" s="244"/>
      <c r="L1003" s="244"/>
      <c r="M1003" s="244"/>
      <c r="N1003" s="290"/>
      <c r="O1003" s="391" t="str">
        <f>IF(ISBLANK(L1003),"",IF(OR(ISBLANK(VLOOKUP(L1003&amp;"-"&amp;E1003,'Np Quality'!A:M,6,FALSE)),ISERROR(VLOOKUP(L1003&amp;"-"&amp;E1003,'Np Quality'!A:M,6,FALSE))),"-",VLOOKUP(L1003&amp;"-"&amp;E1003,'Np Quality'!A:M,6,FALSE)))</f>
        <v/>
      </c>
      <c r="P1003" s="391" t="str">
        <f>IF(ISBLANK(L1004),"",IF(OR(ISBLANK(VLOOKUP(L1004&amp;"-"&amp;E1004,'Np Quality'!A:M,7,FALSE)),ISERROR(VLOOKUP(L1004&amp;"-"&amp;E1004,'Np Quality'!A:M,7,FALSE))),"-",VLOOKUP(L1004&amp;"-"&amp;E1004,'Np Quality'!A:M,7,FALSE)))</f>
        <v/>
      </c>
      <c r="Q1003" s="391" t="str">
        <f>IF(ISBLANK(L1003),"",IF(OR(ISBLANK(VLOOKUP(L1003&amp;"-"&amp;E1003,'Np Quality'!A:M,8,FALSE)),ISERROR(VLOOKUP(L1003&amp;"-"&amp;E1003,'Np Quality'!A:M,8,FALSE))),"-",VLOOKUP(L1003&amp;"-"&amp;E1003,'Np Quality'!A:M,8,FALSE)))</f>
        <v/>
      </c>
      <c r="R1003" s="283" t="str">
        <f>IF(ISBLANK(L1003),"",IF(OR(ISBLANK(VLOOKUP(L1003&amp;"-"&amp;E1003,'Np Quality'!A:M,9,FALSE)),ISERROR(VLOOKUP(L1003&amp;"-"&amp;E1003,'Np Quality'!A:M,9,FALSE))),"-",VLOOKUP(L1003&amp;"-"&amp;E1003,'Np Quality'!A:M,9,FALSE)))</f>
        <v/>
      </c>
      <c r="S1003" s="150"/>
      <c r="T1003" s="395" t="str">
        <f t="shared" si="145"/>
        <v/>
      </c>
      <c r="U1003" s="395" t="str">
        <f t="shared" si="142"/>
        <v/>
      </c>
      <c r="V1003" s="396"/>
      <c r="W1003" s="282"/>
    </row>
    <row r="1004" spans="1:23">
      <c r="A1004" s="382" t="str">
        <f t="shared" si="143"/>
        <v/>
      </c>
      <c r="B1004" s="383" t="str">
        <f t="shared" si="146"/>
        <v/>
      </c>
      <c r="C1004" s="236"/>
      <c r="D1004" s="282"/>
      <c r="E1004" s="384" t="str">
        <f t="shared" si="144"/>
        <v/>
      </c>
      <c r="F1004" s="388"/>
      <c r="G1004" s="243"/>
      <c r="H1004" s="244"/>
      <c r="I1004" s="243"/>
      <c r="J1004" s="244"/>
      <c r="K1004" s="244"/>
      <c r="L1004" s="244"/>
      <c r="M1004" s="244"/>
      <c r="N1004" s="290"/>
      <c r="O1004" s="391" t="str">
        <f>IF(ISBLANK(L1004),"",IF(OR(ISBLANK(VLOOKUP(L1004&amp;"-"&amp;E1004,'Np Quality'!A:M,6,FALSE)),ISERROR(VLOOKUP(L1004&amp;"-"&amp;E1004,'Np Quality'!A:M,6,FALSE))),"-",VLOOKUP(L1004&amp;"-"&amp;E1004,'Np Quality'!A:M,6,FALSE)))</f>
        <v/>
      </c>
      <c r="P1004" s="391" t="str">
        <f>IF(ISBLANK(L1004),"",IF(OR(ISBLANK(VLOOKUP(L1004&amp;"-"&amp;E1004,'Np Quality'!A:M,7,FALSE)),ISERROR(VLOOKUP(L1004&amp;"-"&amp;E1004,'Np Quality'!A:M,7,FALSE))),"-",VLOOKUP(L1004&amp;"-"&amp;E1004,'Np Quality'!A:M,7,FALSE)))</f>
        <v/>
      </c>
      <c r="Q1004" s="391" t="str">
        <f>IF(ISBLANK(L1005),"",IF(OR(ISBLANK(VLOOKUP(L1005&amp;"-"&amp;E1005,'Np Quality'!A:M,8,FALSE)),ISERROR(VLOOKUP(L1005&amp;"-"&amp;E1005,'Np Quality'!A:M,8,FALSE))),"-",VLOOKUP(L1005&amp;"-"&amp;E1005,'Np Quality'!A:M,8,FALSE)))</f>
        <v/>
      </c>
      <c r="R1004" s="283" t="str">
        <f>IF(ISBLANK(L1004),"",IF(OR(ISBLANK(VLOOKUP(L1004&amp;"-"&amp;E1004,'Np Quality'!A:M,9,FALSE)),ISERROR(VLOOKUP(L1004&amp;"-"&amp;E1004,'Np Quality'!A:M,9,FALSE))),"-",VLOOKUP(L1004&amp;"-"&amp;E1004,'Np Quality'!A:M,9,FALSE)))</f>
        <v/>
      </c>
      <c r="S1004" s="150"/>
      <c r="T1004" s="395" t="str">
        <f t="shared" si="145"/>
        <v/>
      </c>
      <c r="U1004" s="395" t="str">
        <f t="shared" si="142"/>
        <v/>
      </c>
      <c r="V1004" s="396"/>
      <c r="W1004" s="282"/>
    </row>
    <row r="1005" spans="1:23">
      <c r="A1005" s="382" t="str">
        <f t="shared" si="143"/>
        <v/>
      </c>
      <c r="B1005" s="383" t="str">
        <f t="shared" si="146"/>
        <v/>
      </c>
      <c r="C1005" s="236"/>
      <c r="D1005" s="282"/>
      <c r="E1005" s="384" t="str">
        <f t="shared" si="144"/>
        <v/>
      </c>
      <c r="F1005" s="388"/>
      <c r="G1005" s="243"/>
      <c r="H1005" s="244"/>
      <c r="I1005" s="243"/>
      <c r="J1005" s="244"/>
      <c r="K1005" s="244"/>
      <c r="L1005" s="244"/>
      <c r="M1005" s="244"/>
      <c r="N1005" s="290"/>
      <c r="O1005" s="391" t="str">
        <f>IF(ISBLANK(L1005),"",IF(OR(ISBLANK(VLOOKUP(L1005&amp;"-"&amp;E1005,'Np Quality'!A:M,6,FALSE)),ISERROR(VLOOKUP(L1005&amp;"-"&amp;E1005,'Np Quality'!A:M,6,FALSE))),"-",VLOOKUP(L1005&amp;"-"&amp;E1005,'Np Quality'!A:M,6,FALSE)))</f>
        <v/>
      </c>
      <c r="P1005" s="391" t="str">
        <f>IF(ISBLANK(L1005),"",IF(OR(ISBLANK(VLOOKUP(L1005&amp;"-"&amp;E1005,'Np Quality'!A:M,7,FALSE)),ISERROR(VLOOKUP(L1005&amp;"-"&amp;E1005,'Np Quality'!A:M,7,FALSE))),"-",VLOOKUP(L1005&amp;"-"&amp;E1005,'Np Quality'!A:M,7,FALSE)))</f>
        <v/>
      </c>
      <c r="Q1005" s="391" t="str">
        <f>IF(ISBLANK(L1005),"",IF(OR(ISBLANK(VLOOKUP(L1005&amp;"-"&amp;E1005,'Np Quality'!A:M,8,FALSE)),ISERROR(VLOOKUP(L1005&amp;"-"&amp;E1005,'Np Quality'!A:M,8,FALSE))),"-",VLOOKUP(L1005&amp;"-"&amp;E1005,'Np Quality'!A:M,8,FALSE)))</f>
        <v/>
      </c>
      <c r="R1005" s="283" t="str">
        <f>IF(ISBLANK(L1006),"",IF(OR(ISBLANK(VLOOKUP(L1006&amp;"-"&amp;E1006,'Np Quality'!A:M,9,FALSE)),ISERROR(VLOOKUP(L1006&amp;"-"&amp;E1006,'Np Quality'!A:M,9,FALSE))),"-",VLOOKUP(L1006&amp;"-"&amp;E1006,'Np Quality'!A:M,9,FALSE)))</f>
        <v/>
      </c>
      <c r="S1005" s="150"/>
      <c r="T1005" s="395" t="str">
        <f t="shared" si="145"/>
        <v/>
      </c>
      <c r="U1005" s="395" t="str">
        <f t="shared" si="142"/>
        <v/>
      </c>
      <c r="V1005" s="396"/>
      <c r="W1005" s="282"/>
    </row>
    <row r="1006" spans="1:23">
      <c r="A1006" s="382" t="str">
        <f t="shared" si="143"/>
        <v/>
      </c>
      <c r="B1006" s="383" t="str">
        <f t="shared" si="146"/>
        <v/>
      </c>
      <c r="C1006" s="236"/>
      <c r="D1006" s="282"/>
      <c r="E1006" s="384" t="str">
        <f t="shared" si="144"/>
        <v/>
      </c>
      <c r="F1006" s="388"/>
      <c r="G1006" s="243"/>
      <c r="H1006" s="244"/>
      <c r="I1006" s="243"/>
      <c r="J1006" s="244"/>
      <c r="K1006" s="244"/>
      <c r="L1006" s="244"/>
      <c r="M1006" s="244"/>
      <c r="N1006" s="290"/>
      <c r="O1006" s="391" t="str">
        <f>IF(ISBLANK(L1006),"",IF(OR(ISBLANK(VLOOKUP(L1006&amp;"-"&amp;E1006,'Np Quality'!A:M,6,FALSE)),ISERROR(VLOOKUP(L1006&amp;"-"&amp;E1006,'Np Quality'!A:M,6,FALSE))),"-",VLOOKUP(L1006&amp;"-"&amp;E1006,'Np Quality'!A:M,6,FALSE)))</f>
        <v/>
      </c>
      <c r="P1006" s="391" t="str">
        <f>IF(ISBLANK(L1006),"",IF(OR(ISBLANK(VLOOKUP(L1006&amp;"-"&amp;E1006,'Np Quality'!A:M,7,FALSE)),ISERROR(VLOOKUP(L1006&amp;"-"&amp;E1006,'Np Quality'!A:M,7,FALSE))),"-",VLOOKUP(L1006&amp;"-"&amp;E1006,'Np Quality'!A:M,7,FALSE)))</f>
        <v/>
      </c>
      <c r="Q1006" s="391" t="str">
        <f>IF(ISBLANK(L1006),"",IF(OR(ISBLANK(VLOOKUP(L1006&amp;"-"&amp;E1006,'Np Quality'!A:M,8,FALSE)),ISERROR(VLOOKUP(L1006&amp;"-"&amp;E1006,'Np Quality'!A:M,8,FALSE))),"-",VLOOKUP(L1006&amp;"-"&amp;E1006,'Np Quality'!A:M,8,FALSE)))</f>
        <v/>
      </c>
      <c r="R1006" s="283" t="str">
        <f>IF(ISBLANK(L1006),"",IF(OR(ISBLANK(VLOOKUP(L1006&amp;"-"&amp;E1006,'Np Quality'!A:M,9,FALSE)),ISERROR(VLOOKUP(L1006&amp;"-"&amp;E1006,'Np Quality'!A:M,9,FALSE))),"-",VLOOKUP(L1006&amp;"-"&amp;E1006,'Np Quality'!A:M,9,FALSE)))</f>
        <v/>
      </c>
      <c r="S1006" s="150"/>
      <c r="T1006" s="395" t="str">
        <f t="shared" si="145"/>
        <v/>
      </c>
      <c r="U1006" s="395" t="str">
        <f t="shared" si="142"/>
        <v/>
      </c>
      <c r="V1006" s="396"/>
      <c r="W1006" s="282"/>
    </row>
    <row r="1007" spans="1:23">
      <c r="A1007" s="382" t="str">
        <f t="shared" si="143"/>
        <v/>
      </c>
      <c r="B1007" s="383" t="str">
        <f t="shared" si="146"/>
        <v/>
      </c>
      <c r="C1007" s="236"/>
      <c r="D1007" s="282"/>
      <c r="E1007" s="384" t="str">
        <f t="shared" si="144"/>
        <v/>
      </c>
      <c r="F1007" s="388"/>
      <c r="G1007" s="243"/>
      <c r="H1007" s="244"/>
      <c r="I1007" s="243"/>
      <c r="J1007" s="244"/>
      <c r="K1007" s="244"/>
      <c r="L1007" s="244"/>
      <c r="M1007" s="244"/>
      <c r="N1007" s="290"/>
      <c r="O1007" s="391" t="str">
        <f>IF(ISBLANK(L1007),"",IF(OR(ISBLANK(VLOOKUP(L1007&amp;"-"&amp;E1007,'Np Quality'!A:M,6,FALSE)),ISERROR(VLOOKUP(L1007&amp;"-"&amp;E1007,'Np Quality'!A:M,6,FALSE))),"-",VLOOKUP(L1007&amp;"-"&amp;E1007,'Np Quality'!A:M,6,FALSE)))</f>
        <v/>
      </c>
      <c r="P1007" s="391" t="str">
        <f>IF(ISBLANK(L1007),"",IF(OR(ISBLANK(VLOOKUP(L1007&amp;"-"&amp;E1007,'Np Quality'!A:M,7,FALSE)),ISERROR(VLOOKUP(L1007&amp;"-"&amp;E1007,'Np Quality'!A:M,7,FALSE))),"-",VLOOKUP(L1007&amp;"-"&amp;E1007,'Np Quality'!A:M,7,FALSE)))</f>
        <v/>
      </c>
      <c r="Q1007" s="391" t="str">
        <f>IF(ISBLANK(L1007),"",IF(OR(ISBLANK(VLOOKUP(L1007&amp;"-"&amp;E1007,'Np Quality'!A:M,8,FALSE)),ISERROR(VLOOKUP(L1007&amp;"-"&amp;E1007,'Np Quality'!A:M,8,FALSE))),"-",VLOOKUP(L1007&amp;"-"&amp;E1007,'Np Quality'!A:M,8,FALSE)))</f>
        <v/>
      </c>
      <c r="R1007" s="283" t="str">
        <f>IF(ISBLANK(L1007),"",IF(OR(ISBLANK(VLOOKUP(L1007&amp;"-"&amp;E1007,'Np Quality'!A:M,9,FALSE)),ISERROR(VLOOKUP(L1007&amp;"-"&amp;E1007,'Np Quality'!A:M,9,FALSE))),"-",VLOOKUP(L1007&amp;"-"&amp;E1007,'Np Quality'!A:M,9,FALSE)))</f>
        <v/>
      </c>
      <c r="S1007" s="150"/>
      <c r="T1007" s="395" t="str">
        <f t="shared" si="145"/>
        <v/>
      </c>
      <c r="U1007" s="395" t="str">
        <f t="shared" si="142"/>
        <v/>
      </c>
      <c r="V1007" s="396"/>
      <c r="W1007" s="282"/>
    </row>
    <row r="1008" spans="1:23">
      <c r="A1008" s="382" t="str">
        <f t="shared" si="143"/>
        <v/>
      </c>
      <c r="B1008" s="383" t="str">
        <f t="shared" si="146"/>
        <v/>
      </c>
      <c r="C1008" s="236"/>
      <c r="D1008" s="282"/>
      <c r="E1008" s="384" t="str">
        <f t="shared" si="144"/>
        <v/>
      </c>
      <c r="F1008" s="388"/>
      <c r="G1008" s="243"/>
      <c r="H1008" s="244"/>
      <c r="I1008" s="243"/>
      <c r="J1008" s="244"/>
      <c r="K1008" s="244"/>
      <c r="L1008" s="244"/>
      <c r="M1008" s="244"/>
      <c r="N1008" s="290"/>
      <c r="O1008" s="391" t="str">
        <f>IF(ISBLANK(L1008),"",IF(OR(ISBLANK(VLOOKUP(L1008&amp;"-"&amp;E1008,'Np Quality'!A:M,6,FALSE)),ISERROR(VLOOKUP(L1008&amp;"-"&amp;E1008,'Np Quality'!A:M,6,FALSE))),"-",VLOOKUP(L1008&amp;"-"&amp;E1008,'Np Quality'!A:M,6,FALSE)))</f>
        <v/>
      </c>
      <c r="P1008" s="391" t="str">
        <f>IF(ISBLANK(L1008),"",IF(OR(ISBLANK(VLOOKUP(L1008&amp;"-"&amp;E1008,'Np Quality'!A:M,7,FALSE)),ISERROR(VLOOKUP(L1008&amp;"-"&amp;E1008,'Np Quality'!A:M,7,FALSE))),"-",VLOOKUP(L1008&amp;"-"&amp;E1008,'Np Quality'!A:M,7,FALSE)))</f>
        <v/>
      </c>
      <c r="Q1008" s="391" t="str">
        <f>IF(ISBLANK(L1008),"",IF(OR(ISBLANK(VLOOKUP(L1008&amp;"-"&amp;E1008,'Np Quality'!A:M,8,FALSE)),ISERROR(VLOOKUP(L1008&amp;"-"&amp;E1008,'Np Quality'!A:M,8,FALSE))),"-",VLOOKUP(L1008&amp;"-"&amp;E1008,'Np Quality'!A:M,8,FALSE)))</f>
        <v/>
      </c>
      <c r="R1008" s="283" t="str">
        <f>IF(ISBLANK(L1008),"",IF(OR(ISBLANK(VLOOKUP(L1008&amp;"-"&amp;E1008,'Np Quality'!A:M,9,FALSE)),ISERROR(VLOOKUP(L1008&amp;"-"&amp;E1008,'Np Quality'!A:M,9,FALSE))),"-",VLOOKUP(L1008&amp;"-"&amp;E1008,'Np Quality'!A:M,9,FALSE)))</f>
        <v/>
      </c>
      <c r="S1008" s="150"/>
      <c r="T1008" s="395" t="str">
        <f t="shared" si="145"/>
        <v/>
      </c>
      <c r="U1008" s="395" t="str">
        <f t="shared" si="142"/>
        <v/>
      </c>
      <c r="V1008" s="396"/>
      <c r="W1008" s="282"/>
    </row>
    <row r="1009" spans="1:23">
      <c r="A1009" s="382" t="str">
        <f t="shared" si="143"/>
        <v/>
      </c>
      <c r="B1009" s="383" t="str">
        <f t="shared" si="146"/>
        <v/>
      </c>
      <c r="C1009" s="236"/>
      <c r="D1009" s="282"/>
      <c r="E1009" s="384" t="str">
        <f t="shared" si="144"/>
        <v/>
      </c>
      <c r="F1009" s="388"/>
      <c r="G1009" s="243"/>
      <c r="H1009" s="244"/>
      <c r="I1009" s="243"/>
      <c r="J1009" s="244"/>
      <c r="K1009" s="244"/>
      <c r="L1009" s="244"/>
      <c r="M1009" s="244"/>
      <c r="N1009" s="290"/>
      <c r="O1009" s="391" t="str">
        <f>IF(ISBLANK(L1009),"",IF(OR(ISBLANK(VLOOKUP(L1009&amp;"-"&amp;E1009,'Np Quality'!A:M,6,FALSE)),ISERROR(VLOOKUP(L1009&amp;"-"&amp;E1009,'Np Quality'!A:M,6,FALSE))),"-",VLOOKUP(L1009&amp;"-"&amp;E1009,'Np Quality'!A:M,6,FALSE)))</f>
        <v/>
      </c>
      <c r="P1009" s="391" t="str">
        <f>IF(ISBLANK(L1009),"",IF(OR(ISBLANK(VLOOKUP(L1009&amp;"-"&amp;E1009,'Np Quality'!A:M,7,FALSE)),ISERROR(VLOOKUP(L1009&amp;"-"&amp;E1009,'Np Quality'!A:M,7,FALSE))),"-",VLOOKUP(L1009&amp;"-"&amp;E1009,'Np Quality'!A:M,7,FALSE)))</f>
        <v/>
      </c>
      <c r="Q1009" s="391" t="str">
        <f>IF(ISBLANK(L1009),"",IF(OR(ISBLANK(VLOOKUP(L1009&amp;"-"&amp;E1009,'Np Quality'!A:M,8,FALSE)),ISERROR(VLOOKUP(L1009&amp;"-"&amp;E1009,'Np Quality'!A:M,8,FALSE))),"-",VLOOKUP(L1009&amp;"-"&amp;E1009,'Np Quality'!A:M,8,FALSE)))</f>
        <v/>
      </c>
      <c r="R1009" s="283" t="str">
        <f>IF(ISBLANK(L1009),"",IF(OR(ISBLANK(VLOOKUP(L1009&amp;"-"&amp;E1009,'Np Quality'!A:M,9,FALSE)),ISERROR(VLOOKUP(L1009&amp;"-"&amp;E1009,'Np Quality'!A:M,9,FALSE))),"-",VLOOKUP(L1009&amp;"-"&amp;E1009,'Np Quality'!A:M,9,FALSE)))</f>
        <v/>
      </c>
      <c r="S1009" s="150"/>
      <c r="T1009" s="395" t="str">
        <f t="shared" si="145"/>
        <v/>
      </c>
      <c r="U1009" s="395" t="str">
        <f t="shared" si="142"/>
        <v/>
      </c>
      <c r="V1009" s="396"/>
      <c r="W1009" s="282"/>
    </row>
    <row r="1010" spans="1:23">
      <c r="A1010" s="382" t="str">
        <f t="shared" si="143"/>
        <v/>
      </c>
      <c r="B1010" s="383" t="str">
        <f t="shared" si="146"/>
        <v/>
      </c>
      <c r="C1010" s="236"/>
      <c r="D1010" s="282"/>
      <c r="E1010" s="384" t="str">
        <f t="shared" si="144"/>
        <v/>
      </c>
      <c r="F1010" s="388"/>
      <c r="G1010" s="243"/>
      <c r="H1010" s="244"/>
      <c r="I1010" s="243"/>
      <c r="J1010" s="244"/>
      <c r="K1010" s="244"/>
      <c r="L1010" s="244"/>
      <c r="M1010" s="244"/>
      <c r="N1010" s="290"/>
      <c r="O1010" s="391" t="str">
        <f>IF(ISBLANK(L1010),"",IF(OR(ISBLANK(VLOOKUP(L1010&amp;"-"&amp;E1010,'Np Quality'!A:M,6,FALSE)),ISERROR(VLOOKUP(L1010&amp;"-"&amp;E1010,'Np Quality'!A:M,6,FALSE))),"-",VLOOKUP(L1010&amp;"-"&amp;E1010,'Np Quality'!A:M,6,FALSE)))</f>
        <v/>
      </c>
      <c r="P1010" s="391" t="str">
        <f>IF(ISBLANK(L1010),"",IF(OR(ISBLANK(VLOOKUP(L1010&amp;"-"&amp;E1010,'Np Quality'!A:M,7,FALSE)),ISERROR(VLOOKUP(L1010&amp;"-"&amp;E1010,'Np Quality'!A:M,7,FALSE))),"-",VLOOKUP(L1010&amp;"-"&amp;E1010,'Np Quality'!A:M,7,FALSE)))</f>
        <v/>
      </c>
      <c r="Q1010" s="391" t="str">
        <f>IF(ISBLANK(L1010),"",IF(OR(ISBLANK(VLOOKUP(L1010&amp;"-"&amp;E1010,'Np Quality'!A:M,8,FALSE)),ISERROR(VLOOKUP(L1010&amp;"-"&amp;E1010,'Np Quality'!A:M,8,FALSE))),"-",VLOOKUP(L1010&amp;"-"&amp;E1010,'Np Quality'!A:M,8,FALSE)))</f>
        <v/>
      </c>
      <c r="R1010" s="283" t="str">
        <f>IF(ISBLANK(L1010),"",IF(OR(ISBLANK(VLOOKUP(L1010&amp;"-"&amp;E1010,'Np Quality'!A:M,9,FALSE)),ISERROR(VLOOKUP(L1010&amp;"-"&amp;E1010,'Np Quality'!A:M,9,FALSE))),"-",VLOOKUP(L1010&amp;"-"&amp;E1010,'Np Quality'!A:M,9,FALSE)))</f>
        <v/>
      </c>
      <c r="S1010" s="150"/>
      <c r="T1010" s="395" t="str">
        <f t="shared" si="145"/>
        <v/>
      </c>
      <c r="U1010" s="395" t="str">
        <f t="shared" si="142"/>
        <v/>
      </c>
      <c r="V1010" s="396"/>
      <c r="W1010" s="282"/>
    </row>
    <row r="1011" spans="1:23">
      <c r="A1011" s="382" t="str">
        <f t="shared" si="143"/>
        <v/>
      </c>
      <c r="B1011" s="383" t="str">
        <f t="shared" si="146"/>
        <v/>
      </c>
      <c r="C1011" s="236"/>
      <c r="D1011" s="282"/>
      <c r="E1011" s="384" t="str">
        <f t="shared" si="144"/>
        <v/>
      </c>
      <c r="F1011" s="388"/>
      <c r="G1011" s="243"/>
      <c r="H1011" s="244"/>
      <c r="I1011" s="243"/>
      <c r="J1011" s="244"/>
      <c r="K1011" s="244"/>
      <c r="L1011" s="244"/>
      <c r="M1011" s="244"/>
      <c r="N1011" s="290"/>
      <c r="O1011" s="391" t="str">
        <f>IF(ISBLANK(L1011),"",IF(OR(ISBLANK(VLOOKUP(L1011&amp;"-"&amp;E1011,'Np Quality'!A:M,6,FALSE)),ISERROR(VLOOKUP(L1011&amp;"-"&amp;E1011,'Np Quality'!A:M,6,FALSE))),"-",VLOOKUP(L1011&amp;"-"&amp;E1011,'Np Quality'!A:M,6,FALSE)))</f>
        <v/>
      </c>
      <c r="P1011" s="391" t="str">
        <f>IF(ISBLANK(L1011),"",IF(OR(ISBLANK(VLOOKUP(L1011&amp;"-"&amp;E1011,'Np Quality'!A:M,7,FALSE)),ISERROR(VLOOKUP(L1011&amp;"-"&amp;E1011,'Np Quality'!A:M,7,FALSE))),"-",VLOOKUP(L1011&amp;"-"&amp;E1011,'Np Quality'!A:M,7,FALSE)))</f>
        <v/>
      </c>
      <c r="Q1011" s="391" t="str">
        <f>IF(ISBLANK(L1011),"",IF(OR(ISBLANK(VLOOKUP(L1011&amp;"-"&amp;E1011,'Np Quality'!A:M,8,FALSE)),ISERROR(VLOOKUP(L1011&amp;"-"&amp;E1011,'Np Quality'!A:M,8,FALSE))),"-",VLOOKUP(L1011&amp;"-"&amp;E1011,'Np Quality'!A:M,8,FALSE)))</f>
        <v/>
      </c>
      <c r="R1011" s="283" t="str">
        <f>IF(ISBLANK(L1011),"",IF(OR(ISBLANK(VLOOKUP(L1011&amp;"-"&amp;E1011,'Np Quality'!A:M,9,FALSE)),ISERROR(VLOOKUP(L1011&amp;"-"&amp;E1011,'Np Quality'!A:M,9,FALSE))),"-",VLOOKUP(L1011&amp;"-"&amp;E1011,'Np Quality'!A:M,9,FALSE)))</f>
        <v/>
      </c>
      <c r="S1011" s="150"/>
      <c r="T1011" s="395" t="str">
        <f t="shared" si="145"/>
        <v/>
      </c>
      <c r="U1011" s="395" t="str">
        <f t="shared" si="142"/>
        <v/>
      </c>
      <c r="V1011" s="396"/>
      <c r="W1011" s="282"/>
    </row>
    <row r="1012" spans="1:23">
      <c r="A1012" s="382" t="str">
        <f t="shared" si="143"/>
        <v/>
      </c>
      <c r="B1012" s="383" t="str">
        <f t="shared" si="146"/>
        <v/>
      </c>
      <c r="C1012" s="236"/>
      <c r="D1012" s="282"/>
      <c r="E1012" s="384" t="str">
        <f t="shared" si="144"/>
        <v/>
      </c>
      <c r="F1012" s="388"/>
      <c r="G1012" s="243"/>
      <c r="H1012" s="244"/>
      <c r="I1012" s="243"/>
      <c r="J1012" s="244"/>
      <c r="K1012" s="244"/>
      <c r="L1012" s="244"/>
      <c r="M1012" s="244"/>
      <c r="N1012" s="290"/>
      <c r="O1012" s="391" t="str">
        <f>IF(ISBLANK(L1013),"",IF(OR(ISBLANK(VLOOKUP(L1013&amp;"-"&amp;E1013,'Np Quality'!A:M,6,FALSE)),ISERROR(VLOOKUP(L1013&amp;"-"&amp;E1013,'Np Quality'!A:M,6,FALSE))),"-",VLOOKUP(L1013&amp;"-"&amp;E1013,'Np Quality'!A:M,6,FALSE)))</f>
        <v/>
      </c>
      <c r="P1012" s="391" t="str">
        <f>IF(ISBLANK(L1012),"",IF(OR(ISBLANK(VLOOKUP(L1012&amp;"-"&amp;E1012,'Np Quality'!A:M,7,FALSE)),ISERROR(VLOOKUP(L1012&amp;"-"&amp;E1012,'Np Quality'!A:M,7,FALSE))),"-",VLOOKUP(L1012&amp;"-"&amp;E1012,'Np Quality'!A:M,7,FALSE)))</f>
        <v/>
      </c>
      <c r="Q1012" s="391" t="str">
        <f>IF(ISBLANK(L1012),"",IF(OR(ISBLANK(VLOOKUP(L1012&amp;"-"&amp;E1012,'Np Quality'!A:M,8,FALSE)),ISERROR(VLOOKUP(L1012&amp;"-"&amp;E1012,'Np Quality'!A:M,8,FALSE))),"-",VLOOKUP(L1012&amp;"-"&amp;E1012,'Np Quality'!A:M,8,FALSE)))</f>
        <v/>
      </c>
      <c r="R1012" s="283" t="str">
        <f>IF(ISBLANK(L1012),"",IF(OR(ISBLANK(VLOOKUP(L1012&amp;"-"&amp;E1012,'Np Quality'!A:M,9,FALSE)),ISERROR(VLOOKUP(L1012&amp;"-"&amp;E1012,'Np Quality'!A:M,9,FALSE))),"-",VLOOKUP(L1012&amp;"-"&amp;E1012,'Np Quality'!A:M,9,FALSE)))</f>
        <v/>
      </c>
      <c r="S1012" s="150"/>
      <c r="T1012" s="395" t="str">
        <f t="shared" si="145"/>
        <v/>
      </c>
      <c r="U1012" s="395" t="str">
        <f t="shared" si="142"/>
        <v/>
      </c>
      <c r="V1012" s="396"/>
      <c r="W1012" s="282"/>
    </row>
    <row r="1013" spans="1:23">
      <c r="A1013" s="382" t="str">
        <f t="shared" si="143"/>
        <v/>
      </c>
      <c r="B1013" s="383" t="str">
        <f t="shared" si="146"/>
        <v/>
      </c>
      <c r="C1013" s="236"/>
      <c r="D1013" s="282"/>
      <c r="E1013" s="384" t="str">
        <f t="shared" si="144"/>
        <v/>
      </c>
      <c r="F1013" s="388"/>
      <c r="G1013" s="243"/>
      <c r="H1013" s="244"/>
      <c r="I1013" s="243"/>
      <c r="J1013" s="244"/>
      <c r="K1013" s="244"/>
      <c r="L1013" s="244"/>
      <c r="M1013" s="244"/>
      <c r="N1013" s="290"/>
      <c r="O1013" s="391" t="str">
        <f>IF(ISBLANK(L1013),"",IF(OR(ISBLANK(VLOOKUP(L1013&amp;"-"&amp;E1013,'Np Quality'!A:M,6,FALSE)),ISERROR(VLOOKUP(L1013&amp;"-"&amp;E1013,'Np Quality'!A:M,6,FALSE))),"-",VLOOKUP(L1013&amp;"-"&amp;E1013,'Np Quality'!A:M,6,FALSE)))</f>
        <v/>
      </c>
      <c r="P1013" s="391" t="str">
        <f>IF(ISBLANK(L1014),"",IF(OR(ISBLANK(VLOOKUP(L1014&amp;"-"&amp;E1014,'Np Quality'!A:M,7,FALSE)),ISERROR(VLOOKUP(L1014&amp;"-"&amp;E1014,'Np Quality'!A:M,7,FALSE))),"-",VLOOKUP(L1014&amp;"-"&amp;E1014,'Np Quality'!A:M,7,FALSE)))</f>
        <v/>
      </c>
      <c r="Q1013" s="391" t="str">
        <f>IF(ISBLANK(L1013),"",IF(OR(ISBLANK(VLOOKUP(L1013&amp;"-"&amp;E1013,'Np Quality'!A:M,8,FALSE)),ISERROR(VLOOKUP(L1013&amp;"-"&amp;E1013,'Np Quality'!A:M,8,FALSE))),"-",VLOOKUP(L1013&amp;"-"&amp;E1013,'Np Quality'!A:M,8,FALSE)))</f>
        <v/>
      </c>
      <c r="R1013" s="283" t="str">
        <f>IF(ISBLANK(L1013),"",IF(OR(ISBLANK(VLOOKUP(L1013&amp;"-"&amp;E1013,'Np Quality'!A:M,9,FALSE)),ISERROR(VLOOKUP(L1013&amp;"-"&amp;E1013,'Np Quality'!A:M,9,FALSE))),"-",VLOOKUP(L1013&amp;"-"&amp;E1013,'Np Quality'!A:M,9,FALSE)))</f>
        <v/>
      </c>
      <c r="S1013" s="150"/>
      <c r="T1013" s="395" t="str">
        <f t="shared" si="145"/>
        <v/>
      </c>
      <c r="U1013" s="395" t="str">
        <f t="shared" si="142"/>
        <v/>
      </c>
      <c r="V1013" s="396"/>
      <c r="W1013" s="282"/>
    </row>
    <row r="1014" spans="1:23">
      <c r="A1014" s="382" t="str">
        <f t="shared" si="143"/>
        <v/>
      </c>
      <c r="B1014" s="383" t="str">
        <f t="shared" si="146"/>
        <v/>
      </c>
      <c r="C1014" s="236"/>
      <c r="D1014" s="282"/>
      <c r="E1014" s="384" t="str">
        <f t="shared" si="144"/>
        <v/>
      </c>
      <c r="F1014" s="388"/>
      <c r="G1014" s="243"/>
      <c r="H1014" s="244"/>
      <c r="I1014" s="243"/>
      <c r="J1014" s="244"/>
      <c r="K1014" s="244"/>
      <c r="L1014" s="244"/>
      <c r="M1014" s="244"/>
      <c r="N1014" s="290"/>
      <c r="O1014" s="391" t="str">
        <f>IF(ISBLANK(L1014),"",IF(OR(ISBLANK(VLOOKUP(L1014&amp;"-"&amp;E1014,'Np Quality'!A:M,6,FALSE)),ISERROR(VLOOKUP(L1014&amp;"-"&amp;E1014,'Np Quality'!A:M,6,FALSE))),"-",VLOOKUP(L1014&amp;"-"&amp;E1014,'Np Quality'!A:M,6,FALSE)))</f>
        <v/>
      </c>
      <c r="P1014" s="391" t="str">
        <f>IF(ISBLANK(L1014),"",IF(OR(ISBLANK(VLOOKUP(L1014&amp;"-"&amp;E1014,'Np Quality'!A:M,7,FALSE)),ISERROR(VLOOKUP(L1014&amp;"-"&amp;E1014,'Np Quality'!A:M,7,FALSE))),"-",VLOOKUP(L1014&amp;"-"&amp;E1014,'Np Quality'!A:M,7,FALSE)))</f>
        <v/>
      </c>
      <c r="Q1014" s="391" t="str">
        <f>IF(ISBLANK(L1015),"",IF(OR(ISBLANK(VLOOKUP(L1015&amp;"-"&amp;E1015,'Np Quality'!A:M,8,FALSE)),ISERROR(VLOOKUP(L1015&amp;"-"&amp;E1015,'Np Quality'!A:M,8,FALSE))),"-",VLOOKUP(L1015&amp;"-"&amp;E1015,'Np Quality'!A:M,8,FALSE)))</f>
        <v/>
      </c>
      <c r="R1014" s="283" t="str">
        <f>IF(ISBLANK(L1014),"",IF(OR(ISBLANK(VLOOKUP(L1014&amp;"-"&amp;E1014,'Np Quality'!A:M,9,FALSE)),ISERROR(VLOOKUP(L1014&amp;"-"&amp;E1014,'Np Quality'!A:M,9,FALSE))),"-",VLOOKUP(L1014&amp;"-"&amp;E1014,'Np Quality'!A:M,9,FALSE)))</f>
        <v/>
      </c>
      <c r="S1014" s="150"/>
      <c r="T1014" s="395" t="str">
        <f t="shared" si="145"/>
        <v/>
      </c>
      <c r="U1014" s="395" t="str">
        <f t="shared" si="142"/>
        <v/>
      </c>
      <c r="V1014" s="396"/>
      <c r="W1014" s="282"/>
    </row>
    <row r="1015" spans="1:23">
      <c r="A1015" s="382" t="str">
        <f t="shared" si="143"/>
        <v/>
      </c>
      <c r="B1015" s="383" t="str">
        <f t="shared" si="146"/>
        <v/>
      </c>
      <c r="C1015" s="236"/>
      <c r="D1015" s="282"/>
      <c r="E1015" s="384" t="str">
        <f t="shared" si="144"/>
        <v/>
      </c>
      <c r="F1015" s="388"/>
      <c r="G1015" s="243"/>
      <c r="H1015" s="244"/>
      <c r="I1015" s="243"/>
      <c r="J1015" s="244"/>
      <c r="K1015" s="244"/>
      <c r="L1015" s="244"/>
      <c r="M1015" s="244"/>
      <c r="N1015" s="290"/>
      <c r="O1015" s="391" t="str">
        <f>IF(ISBLANK(L1015),"",IF(OR(ISBLANK(VLOOKUP(L1015&amp;"-"&amp;E1015,'Np Quality'!A:M,6,FALSE)),ISERROR(VLOOKUP(L1015&amp;"-"&amp;E1015,'Np Quality'!A:M,6,FALSE))),"-",VLOOKUP(L1015&amp;"-"&amp;E1015,'Np Quality'!A:M,6,FALSE)))</f>
        <v/>
      </c>
      <c r="P1015" s="391" t="str">
        <f>IF(ISBLANK(L1015),"",IF(OR(ISBLANK(VLOOKUP(L1015&amp;"-"&amp;E1015,'Np Quality'!A:M,7,FALSE)),ISERROR(VLOOKUP(L1015&amp;"-"&amp;E1015,'Np Quality'!A:M,7,FALSE))),"-",VLOOKUP(L1015&amp;"-"&amp;E1015,'Np Quality'!A:M,7,FALSE)))</f>
        <v/>
      </c>
      <c r="Q1015" s="391" t="str">
        <f>IF(ISBLANK(L1015),"",IF(OR(ISBLANK(VLOOKUP(L1015&amp;"-"&amp;E1015,'Np Quality'!A:M,8,FALSE)),ISERROR(VLOOKUP(L1015&amp;"-"&amp;E1015,'Np Quality'!A:M,8,FALSE))),"-",VLOOKUP(L1015&amp;"-"&amp;E1015,'Np Quality'!A:M,8,FALSE)))</f>
        <v/>
      </c>
      <c r="R1015" s="283" t="str">
        <f>IF(ISBLANK(L1016),"",IF(OR(ISBLANK(VLOOKUP(L1016&amp;"-"&amp;E1016,'Np Quality'!A:M,9,FALSE)),ISERROR(VLOOKUP(L1016&amp;"-"&amp;E1016,'Np Quality'!A:M,9,FALSE))),"-",VLOOKUP(L1016&amp;"-"&amp;E1016,'Np Quality'!A:M,9,FALSE)))</f>
        <v/>
      </c>
      <c r="S1015" s="150"/>
      <c r="T1015" s="395" t="str">
        <f t="shared" si="145"/>
        <v/>
      </c>
      <c r="U1015" s="395" t="str">
        <f t="shared" si="142"/>
        <v/>
      </c>
      <c r="V1015" s="396"/>
      <c r="W1015" s="282"/>
    </row>
    <row r="1016" spans="1:23">
      <c r="A1016" s="382" t="str">
        <f t="shared" si="143"/>
        <v/>
      </c>
      <c r="B1016" s="383" t="str">
        <f t="shared" si="146"/>
        <v/>
      </c>
      <c r="C1016" s="236"/>
      <c r="D1016" s="282"/>
      <c r="E1016" s="384" t="str">
        <f t="shared" si="144"/>
        <v/>
      </c>
      <c r="F1016" s="388"/>
      <c r="G1016" s="243"/>
      <c r="H1016" s="244"/>
      <c r="I1016" s="243"/>
      <c r="J1016" s="244"/>
      <c r="K1016" s="244"/>
      <c r="L1016" s="244"/>
      <c r="M1016" s="244"/>
      <c r="N1016" s="290"/>
      <c r="O1016" s="391" t="str">
        <f>IF(ISBLANK(L1016),"",IF(OR(ISBLANK(VLOOKUP(L1016&amp;"-"&amp;E1016,'Np Quality'!A:M,6,FALSE)),ISERROR(VLOOKUP(L1016&amp;"-"&amp;E1016,'Np Quality'!A:M,6,FALSE))),"-",VLOOKUP(L1016&amp;"-"&amp;E1016,'Np Quality'!A:M,6,FALSE)))</f>
        <v/>
      </c>
      <c r="P1016" s="391" t="str">
        <f>IF(ISBLANK(L1016),"",IF(OR(ISBLANK(VLOOKUP(L1016&amp;"-"&amp;E1016,'Np Quality'!A:M,7,FALSE)),ISERROR(VLOOKUP(L1016&amp;"-"&amp;E1016,'Np Quality'!A:M,7,FALSE))),"-",VLOOKUP(L1016&amp;"-"&amp;E1016,'Np Quality'!A:M,7,FALSE)))</f>
        <v/>
      </c>
      <c r="Q1016" s="391" t="str">
        <f>IF(ISBLANK(L1016),"",IF(OR(ISBLANK(VLOOKUP(L1016&amp;"-"&amp;E1016,'Np Quality'!A:M,8,FALSE)),ISERROR(VLOOKUP(L1016&amp;"-"&amp;E1016,'Np Quality'!A:M,8,FALSE))),"-",VLOOKUP(L1016&amp;"-"&amp;E1016,'Np Quality'!A:M,8,FALSE)))</f>
        <v/>
      </c>
      <c r="R1016" s="283" t="str">
        <f>IF(ISBLANK(L1016),"",IF(OR(ISBLANK(VLOOKUP(L1016&amp;"-"&amp;E1016,'Np Quality'!A:M,9,FALSE)),ISERROR(VLOOKUP(L1016&amp;"-"&amp;E1016,'Np Quality'!A:M,9,FALSE))),"-",VLOOKUP(L1016&amp;"-"&amp;E1016,'Np Quality'!A:M,9,FALSE)))</f>
        <v/>
      </c>
      <c r="S1016" s="150"/>
      <c r="T1016" s="395" t="str">
        <f t="shared" si="145"/>
        <v/>
      </c>
      <c r="U1016" s="395" t="str">
        <f t="shared" si="142"/>
        <v/>
      </c>
      <c r="V1016" s="396"/>
      <c r="W1016" s="282"/>
    </row>
    <row r="1017" spans="1:23">
      <c r="A1017" s="382" t="str">
        <f t="shared" si="143"/>
        <v/>
      </c>
      <c r="B1017" s="383" t="str">
        <f t="shared" si="146"/>
        <v/>
      </c>
      <c r="C1017" s="236"/>
      <c r="D1017" s="282"/>
      <c r="E1017" s="384" t="str">
        <f t="shared" si="144"/>
        <v/>
      </c>
      <c r="F1017" s="388"/>
      <c r="G1017" s="243"/>
      <c r="H1017" s="244"/>
      <c r="I1017" s="243"/>
      <c r="J1017" s="244"/>
      <c r="K1017" s="244"/>
      <c r="L1017" s="244"/>
      <c r="M1017" s="244"/>
      <c r="N1017" s="290"/>
      <c r="O1017" s="391" t="str">
        <f>IF(ISBLANK(L1017),"",IF(OR(ISBLANK(VLOOKUP(L1017&amp;"-"&amp;E1017,'Np Quality'!A:M,6,FALSE)),ISERROR(VLOOKUP(L1017&amp;"-"&amp;E1017,'Np Quality'!A:M,6,FALSE))),"-",VLOOKUP(L1017&amp;"-"&amp;E1017,'Np Quality'!A:M,6,FALSE)))</f>
        <v/>
      </c>
      <c r="P1017" s="391" t="str">
        <f>IF(ISBLANK(L1017),"",IF(OR(ISBLANK(VLOOKUP(L1017&amp;"-"&amp;E1017,'Np Quality'!A:M,7,FALSE)),ISERROR(VLOOKUP(L1017&amp;"-"&amp;E1017,'Np Quality'!A:M,7,FALSE))),"-",VLOOKUP(L1017&amp;"-"&amp;E1017,'Np Quality'!A:M,7,FALSE)))</f>
        <v/>
      </c>
      <c r="Q1017" s="391" t="str">
        <f>IF(ISBLANK(L1017),"",IF(OR(ISBLANK(VLOOKUP(L1017&amp;"-"&amp;E1017,'Np Quality'!A:M,8,FALSE)),ISERROR(VLOOKUP(L1017&amp;"-"&amp;E1017,'Np Quality'!A:M,8,FALSE))),"-",VLOOKUP(L1017&amp;"-"&amp;E1017,'Np Quality'!A:M,8,FALSE)))</f>
        <v/>
      </c>
      <c r="R1017" s="283" t="str">
        <f>IF(ISBLANK(L1017),"",IF(OR(ISBLANK(VLOOKUP(L1017&amp;"-"&amp;E1017,'Np Quality'!A:M,9,FALSE)),ISERROR(VLOOKUP(L1017&amp;"-"&amp;E1017,'Np Quality'!A:M,9,FALSE))),"-",VLOOKUP(L1017&amp;"-"&amp;E1017,'Np Quality'!A:M,9,FALSE)))</f>
        <v/>
      </c>
      <c r="S1017" s="150"/>
      <c r="T1017" s="395" t="str">
        <f t="shared" si="145"/>
        <v/>
      </c>
      <c r="U1017" s="395" t="str">
        <f t="shared" si="142"/>
        <v/>
      </c>
      <c r="V1017" s="396"/>
      <c r="W1017" s="282"/>
    </row>
    <row r="1018" spans="1:23">
      <c r="A1018" s="382" t="str">
        <f t="shared" si="143"/>
        <v/>
      </c>
      <c r="B1018" s="383" t="str">
        <f t="shared" si="146"/>
        <v/>
      </c>
      <c r="C1018" s="236"/>
      <c r="D1018" s="282"/>
      <c r="E1018" s="384" t="str">
        <f t="shared" si="144"/>
        <v/>
      </c>
      <c r="F1018" s="388"/>
      <c r="G1018" s="243"/>
      <c r="H1018" s="244"/>
      <c r="I1018" s="243"/>
      <c r="J1018" s="244"/>
      <c r="K1018" s="244"/>
      <c r="L1018" s="244"/>
      <c r="M1018" s="244"/>
      <c r="N1018" s="290"/>
      <c r="O1018" s="391" t="str">
        <f>IF(ISBLANK(L1018),"",IF(OR(ISBLANK(VLOOKUP(L1018&amp;"-"&amp;E1018,'Np Quality'!A:M,6,FALSE)),ISERROR(VLOOKUP(L1018&amp;"-"&amp;E1018,'Np Quality'!A:M,6,FALSE))),"-",VLOOKUP(L1018&amp;"-"&amp;E1018,'Np Quality'!A:M,6,FALSE)))</f>
        <v/>
      </c>
      <c r="P1018" s="391" t="str">
        <f>IF(ISBLANK(L1018),"",IF(OR(ISBLANK(VLOOKUP(L1018&amp;"-"&amp;E1018,'Np Quality'!A:M,7,FALSE)),ISERROR(VLOOKUP(L1018&amp;"-"&amp;E1018,'Np Quality'!A:M,7,FALSE))),"-",VLOOKUP(L1018&amp;"-"&amp;E1018,'Np Quality'!A:M,7,FALSE)))</f>
        <v/>
      </c>
      <c r="Q1018" s="391" t="str">
        <f>IF(ISBLANK(L1018),"",IF(OR(ISBLANK(VLOOKUP(L1018&amp;"-"&amp;E1018,'Np Quality'!A:M,8,FALSE)),ISERROR(VLOOKUP(L1018&amp;"-"&amp;E1018,'Np Quality'!A:M,8,FALSE))),"-",VLOOKUP(L1018&amp;"-"&amp;E1018,'Np Quality'!A:M,8,FALSE)))</f>
        <v/>
      </c>
      <c r="R1018" s="283" t="str">
        <f>IF(ISBLANK(L1018),"",IF(OR(ISBLANK(VLOOKUP(L1018&amp;"-"&amp;E1018,'Np Quality'!A:M,9,FALSE)),ISERROR(VLOOKUP(L1018&amp;"-"&amp;E1018,'Np Quality'!A:M,9,FALSE))),"-",VLOOKUP(L1018&amp;"-"&amp;E1018,'Np Quality'!A:M,9,FALSE)))</f>
        <v/>
      </c>
      <c r="S1018" s="150"/>
      <c r="T1018" s="395" t="str">
        <f t="shared" si="145"/>
        <v/>
      </c>
      <c r="U1018" s="395" t="str">
        <f t="shared" si="142"/>
        <v/>
      </c>
      <c r="V1018" s="396"/>
      <c r="W1018" s="282"/>
    </row>
    <row r="1019" spans="1:23">
      <c r="A1019" s="382" t="str">
        <f t="shared" si="143"/>
        <v/>
      </c>
      <c r="B1019" s="383" t="str">
        <f t="shared" si="146"/>
        <v/>
      </c>
      <c r="C1019" s="236"/>
      <c r="D1019" s="282"/>
      <c r="E1019" s="384" t="str">
        <f t="shared" si="144"/>
        <v/>
      </c>
      <c r="F1019" s="388"/>
      <c r="G1019" s="243"/>
      <c r="H1019" s="244"/>
      <c r="I1019" s="243"/>
      <c r="J1019" s="244"/>
      <c r="K1019" s="244"/>
      <c r="L1019" s="244"/>
      <c r="M1019" s="244"/>
      <c r="N1019" s="290"/>
      <c r="O1019" s="391" t="str">
        <f>IF(ISBLANK(L1019),"",IF(OR(ISBLANK(VLOOKUP(L1019&amp;"-"&amp;E1019,'Np Quality'!A:M,6,FALSE)),ISERROR(VLOOKUP(L1019&amp;"-"&amp;E1019,'Np Quality'!A:M,6,FALSE))),"-",VLOOKUP(L1019&amp;"-"&amp;E1019,'Np Quality'!A:M,6,FALSE)))</f>
        <v/>
      </c>
      <c r="P1019" s="391" t="str">
        <f>IF(ISBLANK(L1019),"",IF(OR(ISBLANK(VLOOKUP(L1019&amp;"-"&amp;E1019,'Np Quality'!A:M,7,FALSE)),ISERROR(VLOOKUP(L1019&amp;"-"&amp;E1019,'Np Quality'!A:M,7,FALSE))),"-",VLOOKUP(L1019&amp;"-"&amp;E1019,'Np Quality'!A:M,7,FALSE)))</f>
        <v/>
      </c>
      <c r="Q1019" s="391" t="str">
        <f>IF(ISBLANK(L1019),"",IF(OR(ISBLANK(VLOOKUP(L1019&amp;"-"&amp;E1019,'Np Quality'!A:M,8,FALSE)),ISERROR(VLOOKUP(L1019&amp;"-"&amp;E1019,'Np Quality'!A:M,8,FALSE))),"-",VLOOKUP(L1019&amp;"-"&amp;E1019,'Np Quality'!A:M,8,FALSE)))</f>
        <v/>
      </c>
      <c r="R1019" s="283" t="str">
        <f>IF(ISBLANK(L1019),"",IF(OR(ISBLANK(VLOOKUP(L1019&amp;"-"&amp;E1019,'Np Quality'!A:M,9,FALSE)),ISERROR(VLOOKUP(L1019&amp;"-"&amp;E1019,'Np Quality'!A:M,9,FALSE))),"-",VLOOKUP(L1019&amp;"-"&amp;E1019,'Np Quality'!A:M,9,FALSE)))</f>
        <v/>
      </c>
      <c r="S1019" s="150"/>
      <c r="T1019" s="395" t="str">
        <f t="shared" si="145"/>
        <v/>
      </c>
      <c r="U1019" s="395" t="str">
        <f t="shared" si="142"/>
        <v/>
      </c>
      <c r="V1019" s="396"/>
      <c r="W1019" s="282"/>
    </row>
    <row r="1020" spans="1:23">
      <c r="A1020" s="382" t="str">
        <f t="shared" si="143"/>
        <v/>
      </c>
      <c r="B1020" s="383" t="str">
        <f t="shared" si="146"/>
        <v/>
      </c>
      <c r="C1020" s="236"/>
      <c r="D1020" s="282"/>
      <c r="E1020" s="384" t="str">
        <f t="shared" si="144"/>
        <v/>
      </c>
      <c r="F1020" s="388"/>
      <c r="G1020" s="243"/>
      <c r="H1020" s="244"/>
      <c r="I1020" s="243"/>
      <c r="J1020" s="244"/>
      <c r="K1020" s="244"/>
      <c r="L1020" s="244"/>
      <c r="M1020" s="244"/>
      <c r="N1020" s="290"/>
      <c r="O1020" s="391" t="str">
        <f>IF(ISBLANK(L1020),"",IF(OR(ISBLANK(VLOOKUP(L1020&amp;"-"&amp;E1020,'Np Quality'!A:M,6,FALSE)),ISERROR(VLOOKUP(L1020&amp;"-"&amp;E1020,'Np Quality'!A:M,6,FALSE))),"-",VLOOKUP(L1020&amp;"-"&amp;E1020,'Np Quality'!A:M,6,FALSE)))</f>
        <v/>
      </c>
      <c r="P1020" s="391" t="str">
        <f>IF(ISBLANK(L1020),"",IF(OR(ISBLANK(VLOOKUP(L1020&amp;"-"&amp;E1020,'Np Quality'!A:M,7,FALSE)),ISERROR(VLOOKUP(L1020&amp;"-"&amp;E1020,'Np Quality'!A:M,7,FALSE))),"-",VLOOKUP(L1020&amp;"-"&amp;E1020,'Np Quality'!A:M,7,FALSE)))</f>
        <v/>
      </c>
      <c r="Q1020" s="391" t="str">
        <f>IF(ISBLANK(L1020),"",IF(OR(ISBLANK(VLOOKUP(L1020&amp;"-"&amp;E1020,'Np Quality'!A:M,8,FALSE)),ISERROR(VLOOKUP(L1020&amp;"-"&amp;E1020,'Np Quality'!A:M,8,FALSE))),"-",VLOOKUP(L1020&amp;"-"&amp;E1020,'Np Quality'!A:M,8,FALSE)))</f>
        <v/>
      </c>
      <c r="R1020" s="283" t="str">
        <f>IF(ISBLANK(L1020),"",IF(OR(ISBLANK(VLOOKUP(L1020&amp;"-"&amp;E1020,'Np Quality'!A:M,9,FALSE)),ISERROR(VLOOKUP(L1020&amp;"-"&amp;E1020,'Np Quality'!A:M,9,FALSE))),"-",VLOOKUP(L1020&amp;"-"&amp;E1020,'Np Quality'!A:M,9,FALSE)))</f>
        <v/>
      </c>
      <c r="S1020" s="150"/>
      <c r="T1020" s="395" t="str">
        <f t="shared" si="145"/>
        <v/>
      </c>
      <c r="U1020" s="395" t="str">
        <f t="shared" si="142"/>
        <v/>
      </c>
      <c r="V1020" s="396"/>
      <c r="W1020" s="282"/>
    </row>
    <row r="1021" spans="1:23">
      <c r="A1021" s="382" t="str">
        <f t="shared" si="143"/>
        <v/>
      </c>
      <c r="B1021" s="383" t="str">
        <f t="shared" si="146"/>
        <v/>
      </c>
      <c r="C1021" s="236"/>
      <c r="D1021" s="282"/>
      <c r="E1021" s="384" t="str">
        <f t="shared" si="144"/>
        <v/>
      </c>
      <c r="F1021" s="388"/>
      <c r="G1021" s="243"/>
      <c r="H1021" s="244"/>
      <c r="I1021" s="243"/>
      <c r="J1021" s="244"/>
      <c r="K1021" s="244"/>
      <c r="L1021" s="244"/>
      <c r="M1021" s="244"/>
      <c r="N1021" s="290"/>
      <c r="O1021" s="391" t="str">
        <f>IF(ISBLANK(L1021),"",IF(OR(ISBLANK(VLOOKUP(L1021&amp;"-"&amp;E1021,'Np Quality'!A:M,6,FALSE)),ISERROR(VLOOKUP(L1021&amp;"-"&amp;E1021,'Np Quality'!A:M,6,FALSE))),"-",VLOOKUP(L1021&amp;"-"&amp;E1021,'Np Quality'!A:M,6,FALSE)))</f>
        <v/>
      </c>
      <c r="P1021" s="391" t="str">
        <f>IF(ISBLANK(L1021),"",IF(OR(ISBLANK(VLOOKUP(L1021&amp;"-"&amp;E1021,'Np Quality'!A:M,7,FALSE)),ISERROR(VLOOKUP(L1021&amp;"-"&amp;E1021,'Np Quality'!A:M,7,FALSE))),"-",VLOOKUP(L1021&amp;"-"&amp;E1021,'Np Quality'!A:M,7,FALSE)))</f>
        <v/>
      </c>
      <c r="Q1021" s="391" t="str">
        <f>IF(ISBLANK(L1021),"",IF(OR(ISBLANK(VLOOKUP(L1021&amp;"-"&amp;E1021,'Np Quality'!A:M,8,FALSE)),ISERROR(VLOOKUP(L1021&amp;"-"&amp;E1021,'Np Quality'!A:M,8,FALSE))),"-",VLOOKUP(L1021&amp;"-"&amp;E1021,'Np Quality'!A:M,8,FALSE)))</f>
        <v/>
      </c>
      <c r="R1021" s="283" t="str">
        <f>IF(ISBLANK(L1021),"",IF(OR(ISBLANK(VLOOKUP(L1021&amp;"-"&amp;E1021,'Np Quality'!A:M,9,FALSE)),ISERROR(VLOOKUP(L1021&amp;"-"&amp;E1021,'Np Quality'!A:M,9,FALSE))),"-",VLOOKUP(L1021&amp;"-"&amp;E1021,'Np Quality'!A:M,9,FALSE)))</f>
        <v/>
      </c>
      <c r="S1021" s="150"/>
      <c r="T1021" s="395" t="str">
        <f t="shared" si="145"/>
        <v/>
      </c>
      <c r="U1021" s="395" t="str">
        <f t="shared" si="142"/>
        <v/>
      </c>
      <c r="V1021" s="396"/>
      <c r="W1021" s="282"/>
    </row>
    <row r="1022" spans="1:23">
      <c r="A1022" s="382" t="str">
        <f t="shared" si="143"/>
        <v/>
      </c>
      <c r="B1022" s="383" t="str">
        <f t="shared" si="146"/>
        <v/>
      </c>
      <c r="C1022" s="236"/>
      <c r="D1022" s="282"/>
      <c r="E1022" s="384" t="str">
        <f t="shared" si="144"/>
        <v/>
      </c>
      <c r="F1022" s="388"/>
      <c r="G1022" s="243"/>
      <c r="H1022" s="244"/>
      <c r="I1022" s="243"/>
      <c r="J1022" s="244"/>
      <c r="K1022" s="244"/>
      <c r="L1022" s="244"/>
      <c r="M1022" s="244"/>
      <c r="N1022" s="290"/>
      <c r="O1022" s="391" t="str">
        <f>IF(ISBLANK(L1023),"",IF(OR(ISBLANK(VLOOKUP(L1023&amp;"-"&amp;E1023,'Np Quality'!A:M,6,FALSE)),ISERROR(VLOOKUP(L1023&amp;"-"&amp;E1023,'Np Quality'!A:M,6,FALSE))),"-",VLOOKUP(L1023&amp;"-"&amp;E1023,'Np Quality'!A:M,6,FALSE)))</f>
        <v/>
      </c>
      <c r="P1022" s="391" t="str">
        <f>IF(ISBLANK(L1022),"",IF(OR(ISBLANK(VLOOKUP(L1022&amp;"-"&amp;E1022,'Np Quality'!A:M,7,FALSE)),ISERROR(VLOOKUP(L1022&amp;"-"&amp;E1022,'Np Quality'!A:M,7,FALSE))),"-",VLOOKUP(L1022&amp;"-"&amp;E1022,'Np Quality'!A:M,7,FALSE)))</f>
        <v/>
      </c>
      <c r="Q1022" s="391" t="str">
        <f>IF(ISBLANK(L1022),"",IF(OR(ISBLANK(VLOOKUP(L1022&amp;"-"&amp;E1022,'Np Quality'!A:M,8,FALSE)),ISERROR(VLOOKUP(L1022&amp;"-"&amp;E1022,'Np Quality'!A:M,8,FALSE))),"-",VLOOKUP(L1022&amp;"-"&amp;E1022,'Np Quality'!A:M,8,FALSE)))</f>
        <v/>
      </c>
      <c r="R1022" s="283" t="str">
        <f>IF(ISBLANK(L1022),"",IF(OR(ISBLANK(VLOOKUP(L1022&amp;"-"&amp;E1022,'Np Quality'!A:M,9,FALSE)),ISERROR(VLOOKUP(L1022&amp;"-"&amp;E1022,'Np Quality'!A:M,9,FALSE))),"-",VLOOKUP(L1022&amp;"-"&amp;E1022,'Np Quality'!A:M,9,FALSE)))</f>
        <v/>
      </c>
      <c r="S1022" s="150"/>
      <c r="T1022" s="395" t="str">
        <f t="shared" si="145"/>
        <v/>
      </c>
      <c r="U1022" s="395" t="str">
        <f t="shared" si="142"/>
        <v/>
      </c>
      <c r="V1022" s="396"/>
      <c r="W1022" s="282"/>
    </row>
    <row r="1023" spans="1:23">
      <c r="A1023" s="382" t="str">
        <f t="shared" si="143"/>
        <v/>
      </c>
      <c r="B1023" s="383" t="str">
        <f t="shared" si="146"/>
        <v/>
      </c>
      <c r="C1023" s="236"/>
      <c r="D1023" s="282"/>
      <c r="E1023" s="384" t="str">
        <f t="shared" si="144"/>
        <v/>
      </c>
      <c r="F1023" s="388"/>
      <c r="G1023" s="243"/>
      <c r="H1023" s="244"/>
      <c r="I1023" s="243"/>
      <c r="J1023" s="244"/>
      <c r="K1023" s="244"/>
      <c r="L1023" s="244"/>
      <c r="M1023" s="244"/>
      <c r="N1023" s="290"/>
      <c r="O1023" s="391" t="str">
        <f>IF(ISBLANK(L1023),"",IF(OR(ISBLANK(VLOOKUP(L1023&amp;"-"&amp;E1023,'Np Quality'!A:M,6,FALSE)),ISERROR(VLOOKUP(L1023&amp;"-"&amp;E1023,'Np Quality'!A:M,6,FALSE))),"-",VLOOKUP(L1023&amp;"-"&amp;E1023,'Np Quality'!A:M,6,FALSE)))</f>
        <v/>
      </c>
      <c r="P1023" s="391" t="str">
        <f>IF(ISBLANK(L1024),"",IF(OR(ISBLANK(VLOOKUP(L1024&amp;"-"&amp;E1024,'Np Quality'!A:M,7,FALSE)),ISERROR(VLOOKUP(L1024&amp;"-"&amp;E1024,'Np Quality'!A:M,7,FALSE))),"-",VLOOKUP(L1024&amp;"-"&amp;E1024,'Np Quality'!A:M,7,FALSE)))</f>
        <v/>
      </c>
      <c r="Q1023" s="391" t="str">
        <f>IF(ISBLANK(L1023),"",IF(OR(ISBLANK(VLOOKUP(L1023&amp;"-"&amp;E1023,'Np Quality'!A:M,8,FALSE)),ISERROR(VLOOKUP(L1023&amp;"-"&amp;E1023,'Np Quality'!A:M,8,FALSE))),"-",VLOOKUP(L1023&amp;"-"&amp;E1023,'Np Quality'!A:M,8,FALSE)))</f>
        <v/>
      </c>
      <c r="R1023" s="283" t="str">
        <f>IF(ISBLANK(L1023),"",IF(OR(ISBLANK(VLOOKUP(L1023&amp;"-"&amp;E1023,'Np Quality'!A:M,9,FALSE)),ISERROR(VLOOKUP(L1023&amp;"-"&amp;E1023,'Np Quality'!A:M,9,FALSE))),"-",VLOOKUP(L1023&amp;"-"&amp;E1023,'Np Quality'!A:M,9,FALSE)))</f>
        <v/>
      </c>
      <c r="S1023" s="150"/>
      <c r="T1023" s="395" t="str">
        <f t="shared" si="145"/>
        <v/>
      </c>
      <c r="U1023" s="395" t="str">
        <f t="shared" si="142"/>
        <v/>
      </c>
      <c r="V1023" s="396"/>
      <c r="W1023" s="282"/>
    </row>
    <row r="1024" spans="1:23">
      <c r="A1024" s="382" t="str">
        <f t="shared" si="143"/>
        <v/>
      </c>
      <c r="B1024" s="383" t="str">
        <f t="shared" si="146"/>
        <v/>
      </c>
      <c r="C1024" s="236"/>
      <c r="D1024" s="282"/>
      <c r="E1024" s="384" t="str">
        <f t="shared" si="144"/>
        <v/>
      </c>
      <c r="F1024" s="388"/>
      <c r="G1024" s="243"/>
      <c r="H1024" s="244"/>
      <c r="I1024" s="243"/>
      <c r="J1024" s="244"/>
      <c r="K1024" s="244"/>
      <c r="L1024" s="244"/>
      <c r="M1024" s="244"/>
      <c r="N1024" s="290"/>
      <c r="O1024" s="391" t="str">
        <f>IF(ISBLANK(L1024),"",IF(OR(ISBLANK(VLOOKUP(L1024&amp;"-"&amp;E1024,'Np Quality'!A:M,6,FALSE)),ISERROR(VLOOKUP(L1024&amp;"-"&amp;E1024,'Np Quality'!A:M,6,FALSE))),"-",VLOOKUP(L1024&amp;"-"&amp;E1024,'Np Quality'!A:M,6,FALSE)))</f>
        <v/>
      </c>
      <c r="P1024" s="391" t="str">
        <f>IF(ISBLANK(L1024),"",IF(OR(ISBLANK(VLOOKUP(L1024&amp;"-"&amp;E1024,'Np Quality'!A:M,7,FALSE)),ISERROR(VLOOKUP(L1024&amp;"-"&amp;E1024,'Np Quality'!A:M,7,FALSE))),"-",VLOOKUP(L1024&amp;"-"&amp;E1024,'Np Quality'!A:M,7,FALSE)))</f>
        <v/>
      </c>
      <c r="Q1024" s="391" t="str">
        <f>IF(ISBLANK(L1025),"",IF(OR(ISBLANK(VLOOKUP(L1025&amp;"-"&amp;E1025,'Np Quality'!A:M,8,FALSE)),ISERROR(VLOOKUP(L1025&amp;"-"&amp;E1025,'Np Quality'!A:M,8,FALSE))),"-",VLOOKUP(L1025&amp;"-"&amp;E1025,'Np Quality'!A:M,8,FALSE)))</f>
        <v/>
      </c>
      <c r="R1024" s="283" t="str">
        <f>IF(ISBLANK(L1024),"",IF(OR(ISBLANK(VLOOKUP(L1024&amp;"-"&amp;E1024,'Np Quality'!A:M,9,FALSE)),ISERROR(VLOOKUP(L1024&amp;"-"&amp;E1024,'Np Quality'!A:M,9,FALSE))),"-",VLOOKUP(L1024&amp;"-"&amp;E1024,'Np Quality'!A:M,9,FALSE)))</f>
        <v/>
      </c>
      <c r="S1024" s="150"/>
      <c r="T1024" s="395" t="str">
        <f t="shared" si="145"/>
        <v/>
      </c>
      <c r="U1024" s="395" t="str">
        <f t="shared" ref="U1024:U1087" si="147">IF(ISNUMBER(B1024),CHOOSE(B1024,M1024,M1024&amp;","&amp;M1025,M1024&amp;","&amp;M1025&amp;","&amp;M1026,M1024&amp;","&amp;M1025&amp;","&amp;M1026&amp;","&amp;M1027),"")</f>
        <v/>
      </c>
      <c r="V1024" s="396"/>
      <c r="W1024" s="282"/>
    </row>
    <row r="1025" spans="1:23">
      <c r="A1025" s="382" t="str">
        <f t="shared" si="143"/>
        <v/>
      </c>
      <c r="B1025" s="383" t="str">
        <f t="shared" si="146"/>
        <v/>
      </c>
      <c r="C1025" s="236"/>
      <c r="D1025" s="282"/>
      <c r="E1025" s="384" t="str">
        <f t="shared" si="144"/>
        <v/>
      </c>
      <c r="F1025" s="388"/>
      <c r="G1025" s="243"/>
      <c r="H1025" s="244"/>
      <c r="I1025" s="243"/>
      <c r="J1025" s="244"/>
      <c r="K1025" s="244"/>
      <c r="L1025" s="244"/>
      <c r="M1025" s="244"/>
      <c r="N1025" s="290"/>
      <c r="O1025" s="391" t="str">
        <f>IF(ISBLANK(L1025),"",IF(OR(ISBLANK(VLOOKUP(L1025&amp;"-"&amp;E1025,'Np Quality'!A:M,6,FALSE)),ISERROR(VLOOKUP(L1025&amp;"-"&amp;E1025,'Np Quality'!A:M,6,FALSE))),"-",VLOOKUP(L1025&amp;"-"&amp;E1025,'Np Quality'!A:M,6,FALSE)))</f>
        <v/>
      </c>
      <c r="P1025" s="391" t="str">
        <f>IF(ISBLANK(L1025),"",IF(OR(ISBLANK(VLOOKUP(L1025&amp;"-"&amp;E1025,'Np Quality'!A:M,7,FALSE)),ISERROR(VLOOKUP(L1025&amp;"-"&amp;E1025,'Np Quality'!A:M,7,FALSE))),"-",VLOOKUP(L1025&amp;"-"&amp;E1025,'Np Quality'!A:M,7,FALSE)))</f>
        <v/>
      </c>
      <c r="Q1025" s="391" t="str">
        <f>IF(ISBLANK(L1025),"",IF(OR(ISBLANK(VLOOKUP(L1025&amp;"-"&amp;E1025,'Np Quality'!A:M,8,FALSE)),ISERROR(VLOOKUP(L1025&amp;"-"&amp;E1025,'Np Quality'!A:M,8,FALSE))),"-",VLOOKUP(L1025&amp;"-"&amp;E1025,'Np Quality'!A:M,8,FALSE)))</f>
        <v/>
      </c>
      <c r="R1025" s="283" t="str">
        <f>IF(ISBLANK(L1026),"",IF(OR(ISBLANK(VLOOKUP(L1026&amp;"-"&amp;E1026,'Np Quality'!A:M,9,FALSE)),ISERROR(VLOOKUP(L1026&amp;"-"&amp;E1026,'Np Quality'!A:M,9,FALSE))),"-",VLOOKUP(L1026&amp;"-"&amp;E1026,'Np Quality'!A:M,9,FALSE)))</f>
        <v/>
      </c>
      <c r="S1025" s="150"/>
      <c r="T1025" s="395" t="str">
        <f t="shared" si="145"/>
        <v/>
      </c>
      <c r="U1025" s="395" t="str">
        <f t="shared" si="147"/>
        <v/>
      </c>
      <c r="V1025" s="396"/>
      <c r="W1025" s="282"/>
    </row>
    <row r="1026" spans="1:23">
      <c r="A1026" s="382" t="str">
        <f t="shared" si="143"/>
        <v/>
      </c>
      <c r="B1026" s="383" t="str">
        <f t="shared" si="146"/>
        <v/>
      </c>
      <c r="C1026" s="236"/>
      <c r="D1026" s="282"/>
      <c r="E1026" s="384" t="str">
        <f t="shared" si="144"/>
        <v/>
      </c>
      <c r="F1026" s="388"/>
      <c r="G1026" s="243"/>
      <c r="H1026" s="244"/>
      <c r="I1026" s="243"/>
      <c r="J1026" s="244"/>
      <c r="K1026" s="244"/>
      <c r="L1026" s="244"/>
      <c r="M1026" s="244"/>
      <c r="N1026" s="290"/>
      <c r="O1026" s="391" t="str">
        <f>IF(ISBLANK(L1026),"",IF(OR(ISBLANK(VLOOKUP(L1026&amp;"-"&amp;E1026,'Np Quality'!A:M,6,FALSE)),ISERROR(VLOOKUP(L1026&amp;"-"&amp;E1026,'Np Quality'!A:M,6,FALSE))),"-",VLOOKUP(L1026&amp;"-"&amp;E1026,'Np Quality'!A:M,6,FALSE)))</f>
        <v/>
      </c>
      <c r="P1026" s="391" t="str">
        <f>IF(ISBLANK(L1026),"",IF(OR(ISBLANK(VLOOKUP(L1026&amp;"-"&amp;E1026,'Np Quality'!A:M,7,FALSE)),ISERROR(VLOOKUP(L1026&amp;"-"&amp;E1026,'Np Quality'!A:M,7,FALSE))),"-",VLOOKUP(L1026&amp;"-"&amp;E1026,'Np Quality'!A:M,7,FALSE)))</f>
        <v/>
      </c>
      <c r="Q1026" s="391" t="str">
        <f>IF(ISBLANK(L1026),"",IF(OR(ISBLANK(VLOOKUP(L1026&amp;"-"&amp;E1026,'Np Quality'!A:M,8,FALSE)),ISERROR(VLOOKUP(L1026&amp;"-"&amp;E1026,'Np Quality'!A:M,8,FALSE))),"-",VLOOKUP(L1026&amp;"-"&amp;E1026,'Np Quality'!A:M,8,FALSE)))</f>
        <v/>
      </c>
      <c r="R1026" s="283" t="str">
        <f>IF(ISBLANK(L1026),"",IF(OR(ISBLANK(VLOOKUP(L1026&amp;"-"&amp;E1026,'Np Quality'!A:M,9,FALSE)),ISERROR(VLOOKUP(L1026&amp;"-"&amp;E1026,'Np Quality'!A:M,9,FALSE))),"-",VLOOKUP(L1026&amp;"-"&amp;E1026,'Np Quality'!A:M,9,FALSE)))</f>
        <v/>
      </c>
      <c r="S1026" s="150"/>
      <c r="T1026" s="395" t="str">
        <f t="shared" si="145"/>
        <v/>
      </c>
      <c r="U1026" s="395" t="str">
        <f t="shared" si="147"/>
        <v/>
      </c>
      <c r="V1026" s="396"/>
      <c r="W1026" s="282"/>
    </row>
    <row r="1027" spans="1:23">
      <c r="A1027" s="382" t="str">
        <f t="shared" si="143"/>
        <v/>
      </c>
      <c r="B1027" s="383" t="str">
        <f t="shared" si="146"/>
        <v/>
      </c>
      <c r="C1027" s="236"/>
      <c r="D1027" s="282"/>
      <c r="E1027" s="384" t="str">
        <f t="shared" si="144"/>
        <v/>
      </c>
      <c r="F1027" s="388"/>
      <c r="G1027" s="243"/>
      <c r="H1027" s="244"/>
      <c r="I1027" s="243"/>
      <c r="J1027" s="244"/>
      <c r="K1027" s="244"/>
      <c r="L1027" s="244"/>
      <c r="M1027" s="244"/>
      <c r="N1027" s="290"/>
      <c r="O1027" s="391" t="str">
        <f>IF(ISBLANK(L1027),"",IF(OR(ISBLANK(VLOOKUP(L1027&amp;"-"&amp;E1027,'Np Quality'!A:M,6,FALSE)),ISERROR(VLOOKUP(L1027&amp;"-"&amp;E1027,'Np Quality'!A:M,6,FALSE))),"-",VLOOKUP(L1027&amp;"-"&amp;E1027,'Np Quality'!A:M,6,FALSE)))</f>
        <v/>
      </c>
      <c r="P1027" s="391" t="str">
        <f>IF(ISBLANK(L1027),"",IF(OR(ISBLANK(VLOOKUP(L1027&amp;"-"&amp;E1027,'Np Quality'!A:M,7,FALSE)),ISERROR(VLOOKUP(L1027&amp;"-"&amp;E1027,'Np Quality'!A:M,7,FALSE))),"-",VLOOKUP(L1027&amp;"-"&amp;E1027,'Np Quality'!A:M,7,FALSE)))</f>
        <v/>
      </c>
      <c r="Q1027" s="391" t="str">
        <f>IF(ISBLANK(L1027),"",IF(OR(ISBLANK(VLOOKUP(L1027&amp;"-"&amp;E1027,'Np Quality'!A:M,8,FALSE)),ISERROR(VLOOKUP(L1027&amp;"-"&amp;E1027,'Np Quality'!A:M,8,FALSE))),"-",VLOOKUP(L1027&amp;"-"&amp;E1027,'Np Quality'!A:M,8,FALSE)))</f>
        <v/>
      </c>
      <c r="R1027" s="283" t="str">
        <f>IF(ISBLANK(L1027),"",IF(OR(ISBLANK(VLOOKUP(L1027&amp;"-"&amp;E1027,'Np Quality'!A:M,9,FALSE)),ISERROR(VLOOKUP(L1027&amp;"-"&amp;E1027,'Np Quality'!A:M,9,FALSE))),"-",VLOOKUP(L1027&amp;"-"&amp;E1027,'Np Quality'!A:M,9,FALSE)))</f>
        <v/>
      </c>
      <c r="S1027" s="150"/>
      <c r="T1027" s="395" t="str">
        <f t="shared" si="145"/>
        <v/>
      </c>
      <c r="U1027" s="395" t="str">
        <f t="shared" si="147"/>
        <v/>
      </c>
      <c r="V1027" s="396"/>
      <c r="W1027" s="282"/>
    </row>
    <row r="1028" spans="1:23">
      <c r="A1028" s="382" t="str">
        <f t="shared" si="143"/>
        <v/>
      </c>
      <c r="B1028" s="383" t="str">
        <f t="shared" si="146"/>
        <v/>
      </c>
      <c r="C1028" s="236"/>
      <c r="D1028" s="282"/>
      <c r="E1028" s="384" t="str">
        <f t="shared" si="144"/>
        <v/>
      </c>
      <c r="F1028" s="388"/>
      <c r="G1028" s="243"/>
      <c r="H1028" s="244"/>
      <c r="I1028" s="243"/>
      <c r="J1028" s="244"/>
      <c r="K1028" s="244"/>
      <c r="L1028" s="244"/>
      <c r="M1028" s="244"/>
      <c r="N1028" s="290"/>
      <c r="O1028" s="391" t="str">
        <f>IF(ISBLANK(L1028),"",IF(OR(ISBLANK(VLOOKUP(L1028&amp;"-"&amp;E1028,'Np Quality'!A:M,6,FALSE)),ISERROR(VLOOKUP(L1028&amp;"-"&amp;E1028,'Np Quality'!A:M,6,FALSE))),"-",VLOOKUP(L1028&amp;"-"&amp;E1028,'Np Quality'!A:M,6,FALSE)))</f>
        <v/>
      </c>
      <c r="P1028" s="391" t="str">
        <f>IF(ISBLANK(L1028),"",IF(OR(ISBLANK(VLOOKUP(L1028&amp;"-"&amp;E1028,'Np Quality'!A:M,7,FALSE)),ISERROR(VLOOKUP(L1028&amp;"-"&amp;E1028,'Np Quality'!A:M,7,FALSE))),"-",VLOOKUP(L1028&amp;"-"&amp;E1028,'Np Quality'!A:M,7,FALSE)))</f>
        <v/>
      </c>
      <c r="Q1028" s="391" t="str">
        <f>IF(ISBLANK(L1028),"",IF(OR(ISBLANK(VLOOKUP(L1028&amp;"-"&amp;E1028,'Np Quality'!A:M,8,FALSE)),ISERROR(VLOOKUP(L1028&amp;"-"&amp;E1028,'Np Quality'!A:M,8,FALSE))),"-",VLOOKUP(L1028&amp;"-"&amp;E1028,'Np Quality'!A:M,8,FALSE)))</f>
        <v/>
      </c>
      <c r="R1028" s="283" t="str">
        <f>IF(ISBLANK(L1028),"",IF(OR(ISBLANK(VLOOKUP(L1028&amp;"-"&amp;E1028,'Np Quality'!A:M,9,FALSE)),ISERROR(VLOOKUP(L1028&amp;"-"&amp;E1028,'Np Quality'!A:M,9,FALSE))),"-",VLOOKUP(L1028&amp;"-"&amp;E1028,'Np Quality'!A:M,9,FALSE)))</f>
        <v/>
      </c>
      <c r="S1028" s="150"/>
      <c r="T1028" s="395" t="str">
        <f t="shared" si="145"/>
        <v/>
      </c>
      <c r="U1028" s="395" t="str">
        <f t="shared" si="147"/>
        <v/>
      </c>
      <c r="V1028" s="396"/>
      <c r="W1028" s="282"/>
    </row>
    <row r="1029" spans="1:23">
      <c r="A1029" s="382" t="str">
        <f t="shared" si="143"/>
        <v/>
      </c>
      <c r="B1029" s="383" t="str">
        <f t="shared" si="146"/>
        <v/>
      </c>
      <c r="C1029" s="236"/>
      <c r="D1029" s="282"/>
      <c r="E1029" s="384" t="str">
        <f t="shared" si="144"/>
        <v/>
      </c>
      <c r="F1029" s="388"/>
      <c r="G1029" s="243"/>
      <c r="H1029" s="244"/>
      <c r="I1029" s="243"/>
      <c r="J1029" s="244"/>
      <c r="K1029" s="244"/>
      <c r="L1029" s="244"/>
      <c r="M1029" s="244"/>
      <c r="N1029" s="290"/>
      <c r="O1029" s="391" t="str">
        <f>IF(ISBLANK(L1029),"",IF(OR(ISBLANK(VLOOKUP(L1029&amp;"-"&amp;E1029,'Np Quality'!A:M,6,FALSE)),ISERROR(VLOOKUP(L1029&amp;"-"&amp;E1029,'Np Quality'!A:M,6,FALSE))),"-",VLOOKUP(L1029&amp;"-"&amp;E1029,'Np Quality'!A:M,6,FALSE)))</f>
        <v/>
      </c>
      <c r="P1029" s="391" t="str">
        <f>IF(ISBLANK(L1029),"",IF(OR(ISBLANK(VLOOKUP(L1029&amp;"-"&amp;E1029,'Np Quality'!A:M,7,FALSE)),ISERROR(VLOOKUP(L1029&amp;"-"&amp;E1029,'Np Quality'!A:M,7,FALSE))),"-",VLOOKUP(L1029&amp;"-"&amp;E1029,'Np Quality'!A:M,7,FALSE)))</f>
        <v/>
      </c>
      <c r="Q1029" s="391" t="str">
        <f>IF(ISBLANK(L1029),"",IF(OR(ISBLANK(VLOOKUP(L1029&amp;"-"&amp;E1029,'Np Quality'!A:M,8,FALSE)),ISERROR(VLOOKUP(L1029&amp;"-"&amp;E1029,'Np Quality'!A:M,8,FALSE))),"-",VLOOKUP(L1029&amp;"-"&amp;E1029,'Np Quality'!A:M,8,FALSE)))</f>
        <v/>
      </c>
      <c r="R1029" s="283" t="str">
        <f>IF(ISBLANK(L1029),"",IF(OR(ISBLANK(VLOOKUP(L1029&amp;"-"&amp;E1029,'Np Quality'!A:M,9,FALSE)),ISERROR(VLOOKUP(L1029&amp;"-"&amp;E1029,'Np Quality'!A:M,9,FALSE))),"-",VLOOKUP(L1029&amp;"-"&amp;E1029,'Np Quality'!A:M,9,FALSE)))</f>
        <v/>
      </c>
      <c r="S1029" s="150"/>
      <c r="T1029" s="395" t="str">
        <f t="shared" si="145"/>
        <v/>
      </c>
      <c r="U1029" s="395" t="str">
        <f t="shared" si="147"/>
        <v/>
      </c>
      <c r="V1029" s="396"/>
      <c r="W1029" s="282"/>
    </row>
    <row r="1030" spans="1:23">
      <c r="A1030" s="382" t="str">
        <f t="shared" si="143"/>
        <v/>
      </c>
      <c r="B1030" s="383" t="str">
        <f t="shared" si="146"/>
        <v/>
      </c>
      <c r="C1030" s="236"/>
      <c r="D1030" s="282"/>
      <c r="E1030" s="384" t="str">
        <f t="shared" si="144"/>
        <v/>
      </c>
      <c r="F1030" s="388"/>
      <c r="G1030" s="243"/>
      <c r="H1030" s="244"/>
      <c r="I1030" s="243"/>
      <c r="J1030" s="244"/>
      <c r="K1030" s="244"/>
      <c r="L1030" s="244"/>
      <c r="M1030" s="244"/>
      <c r="N1030" s="290"/>
      <c r="O1030" s="391" t="str">
        <f>IF(ISBLANK(L1030),"",IF(OR(ISBLANK(VLOOKUP(L1030&amp;"-"&amp;E1030,'Np Quality'!A:M,6,FALSE)),ISERROR(VLOOKUP(L1030&amp;"-"&amp;E1030,'Np Quality'!A:M,6,FALSE))),"-",VLOOKUP(L1030&amp;"-"&amp;E1030,'Np Quality'!A:M,6,FALSE)))</f>
        <v/>
      </c>
      <c r="P1030" s="391" t="str">
        <f>IF(ISBLANK(L1030),"",IF(OR(ISBLANK(VLOOKUP(L1030&amp;"-"&amp;E1030,'Np Quality'!A:M,7,FALSE)),ISERROR(VLOOKUP(L1030&amp;"-"&amp;E1030,'Np Quality'!A:M,7,FALSE))),"-",VLOOKUP(L1030&amp;"-"&amp;E1030,'Np Quality'!A:M,7,FALSE)))</f>
        <v/>
      </c>
      <c r="Q1030" s="391" t="str">
        <f>IF(ISBLANK(L1030),"",IF(OR(ISBLANK(VLOOKUP(L1030&amp;"-"&amp;E1030,'Np Quality'!A:M,8,FALSE)),ISERROR(VLOOKUP(L1030&amp;"-"&amp;E1030,'Np Quality'!A:M,8,FALSE))),"-",VLOOKUP(L1030&amp;"-"&amp;E1030,'Np Quality'!A:M,8,FALSE)))</f>
        <v/>
      </c>
      <c r="R1030" s="283" t="str">
        <f>IF(ISBLANK(L1030),"",IF(OR(ISBLANK(VLOOKUP(L1030&amp;"-"&amp;E1030,'Np Quality'!A:M,9,FALSE)),ISERROR(VLOOKUP(L1030&amp;"-"&amp;E1030,'Np Quality'!A:M,9,FALSE))),"-",VLOOKUP(L1030&amp;"-"&amp;E1030,'Np Quality'!A:M,9,FALSE)))</f>
        <v/>
      </c>
      <c r="S1030" s="150"/>
      <c r="T1030" s="395" t="str">
        <f t="shared" si="145"/>
        <v/>
      </c>
      <c r="U1030" s="395" t="str">
        <f t="shared" si="147"/>
        <v/>
      </c>
      <c r="V1030" s="396"/>
      <c r="W1030" s="282"/>
    </row>
    <row r="1031" spans="1:23">
      <c r="A1031" s="382" t="str">
        <f t="shared" ref="A1031:A1094" si="148">IF(ISBLANK(H1031),"",H1031&amp;"-"&amp;IF(OR(LEN(I1031)=1,LEN(I1031)=4),"0"&amp;I1031,I1031)&amp;"-"&amp;IF(LEN(G1031)=1,"0"&amp;G1031,G1031))</f>
        <v/>
      </c>
      <c r="B1031" s="383" t="str">
        <f t="shared" si="146"/>
        <v/>
      </c>
      <c r="C1031" s="236"/>
      <c r="D1031" s="282"/>
      <c r="E1031" s="384" t="str">
        <f t="shared" ref="E1031:E1094" si="149">IF(ISBLANK(D1031),"",D1031-F1031)</f>
        <v/>
      </c>
      <c r="F1031" s="388"/>
      <c r="G1031" s="243"/>
      <c r="H1031" s="244"/>
      <c r="I1031" s="243"/>
      <c r="J1031" s="244"/>
      <c r="K1031" s="244"/>
      <c r="L1031" s="244"/>
      <c r="M1031" s="244"/>
      <c r="N1031" s="290"/>
      <c r="O1031" s="391" t="str">
        <f>IF(ISBLANK(L1031),"",IF(OR(ISBLANK(VLOOKUP(L1031&amp;"-"&amp;E1031,'Np Quality'!A:M,6,FALSE)),ISERROR(VLOOKUP(L1031&amp;"-"&amp;E1031,'Np Quality'!A:M,6,FALSE))),"-",VLOOKUP(L1031&amp;"-"&amp;E1031,'Np Quality'!A:M,6,FALSE)))</f>
        <v/>
      </c>
      <c r="P1031" s="391" t="str">
        <f>IF(ISBLANK(L1031),"",IF(OR(ISBLANK(VLOOKUP(L1031&amp;"-"&amp;E1031,'Np Quality'!A:M,7,FALSE)),ISERROR(VLOOKUP(L1031&amp;"-"&amp;E1031,'Np Quality'!A:M,7,FALSE))),"-",VLOOKUP(L1031&amp;"-"&amp;E1031,'Np Quality'!A:M,7,FALSE)))</f>
        <v/>
      </c>
      <c r="Q1031" s="391" t="str">
        <f>IF(ISBLANK(L1031),"",IF(OR(ISBLANK(VLOOKUP(L1031&amp;"-"&amp;E1031,'Np Quality'!A:M,8,FALSE)),ISERROR(VLOOKUP(L1031&amp;"-"&amp;E1031,'Np Quality'!A:M,8,FALSE))),"-",VLOOKUP(L1031&amp;"-"&amp;E1031,'Np Quality'!A:M,8,FALSE)))</f>
        <v/>
      </c>
      <c r="R1031" s="283" t="str">
        <f>IF(ISBLANK(L1031),"",IF(OR(ISBLANK(VLOOKUP(L1031&amp;"-"&amp;E1031,'Np Quality'!A:M,9,FALSE)),ISERROR(VLOOKUP(L1031&amp;"-"&amp;E1031,'Np Quality'!A:M,9,FALSE))),"-",VLOOKUP(L1031&amp;"-"&amp;E1031,'Np Quality'!A:M,9,FALSE)))</f>
        <v/>
      </c>
      <c r="S1031" s="150"/>
      <c r="T1031" s="395" t="str">
        <f t="shared" si="145"/>
        <v/>
      </c>
      <c r="U1031" s="395" t="str">
        <f t="shared" si="147"/>
        <v/>
      </c>
      <c r="V1031" s="396"/>
      <c r="W1031" s="282"/>
    </row>
    <row r="1032" spans="1:23">
      <c r="A1032" s="382" t="str">
        <f t="shared" si="148"/>
        <v/>
      </c>
      <c r="B1032" s="383" t="str">
        <f t="shared" si="146"/>
        <v/>
      </c>
      <c r="C1032" s="236"/>
      <c r="D1032" s="282"/>
      <c r="E1032" s="384" t="str">
        <f t="shared" si="149"/>
        <v/>
      </c>
      <c r="F1032" s="388"/>
      <c r="G1032" s="243"/>
      <c r="H1032" s="244"/>
      <c r="I1032" s="243"/>
      <c r="J1032" s="244"/>
      <c r="K1032" s="244"/>
      <c r="L1032" s="244"/>
      <c r="M1032" s="244"/>
      <c r="N1032" s="290"/>
      <c r="O1032" s="391" t="str">
        <f>IF(ISBLANK(L1033),"",IF(OR(ISBLANK(VLOOKUP(L1033&amp;"-"&amp;E1033,'Np Quality'!A:M,6,FALSE)),ISERROR(VLOOKUP(L1033&amp;"-"&amp;E1033,'Np Quality'!A:M,6,FALSE))),"-",VLOOKUP(L1033&amp;"-"&amp;E1033,'Np Quality'!A:M,6,FALSE)))</f>
        <v/>
      </c>
      <c r="P1032" s="391" t="str">
        <f>IF(ISBLANK(L1032),"",IF(OR(ISBLANK(VLOOKUP(L1032&amp;"-"&amp;E1032,'Np Quality'!A:M,7,FALSE)),ISERROR(VLOOKUP(L1032&amp;"-"&amp;E1032,'Np Quality'!A:M,7,FALSE))),"-",VLOOKUP(L1032&amp;"-"&amp;E1032,'Np Quality'!A:M,7,FALSE)))</f>
        <v/>
      </c>
      <c r="Q1032" s="391" t="str">
        <f>IF(ISBLANK(L1032),"",IF(OR(ISBLANK(VLOOKUP(L1032&amp;"-"&amp;E1032,'Np Quality'!A:M,8,FALSE)),ISERROR(VLOOKUP(L1032&amp;"-"&amp;E1032,'Np Quality'!A:M,8,FALSE))),"-",VLOOKUP(L1032&amp;"-"&amp;E1032,'Np Quality'!A:M,8,FALSE)))</f>
        <v/>
      </c>
      <c r="R1032" s="283" t="str">
        <f>IF(ISBLANK(L1032),"",IF(OR(ISBLANK(VLOOKUP(L1032&amp;"-"&amp;E1032,'Np Quality'!A:M,9,FALSE)),ISERROR(VLOOKUP(L1032&amp;"-"&amp;E1032,'Np Quality'!A:M,9,FALSE))),"-",VLOOKUP(L1032&amp;"-"&amp;E1032,'Np Quality'!A:M,9,FALSE)))</f>
        <v/>
      </c>
      <c r="S1032" s="150"/>
      <c r="T1032" s="395" t="str">
        <f t="shared" ref="T1032:T1095" si="150">IF(ISNUMBER(B1032),CHOOSE(B1032,L1032,L1032&amp;","&amp;L1033,L1032&amp;","&amp;L1033&amp;","&amp;L1034,L1032&amp;","&amp;L1033&amp;","&amp;L1034&amp;","&amp;L1035),"")</f>
        <v/>
      </c>
      <c r="U1032" s="395" t="str">
        <f t="shared" si="147"/>
        <v/>
      </c>
      <c r="V1032" s="396"/>
      <c r="W1032" s="282"/>
    </row>
    <row r="1033" spans="1:23">
      <c r="A1033" s="382" t="str">
        <f t="shared" si="148"/>
        <v/>
      </c>
      <c r="B1033" s="383" t="str">
        <f t="shared" si="146"/>
        <v/>
      </c>
      <c r="C1033" s="236"/>
      <c r="D1033" s="282"/>
      <c r="E1033" s="384" t="str">
        <f t="shared" si="149"/>
        <v/>
      </c>
      <c r="F1033" s="388"/>
      <c r="G1033" s="243"/>
      <c r="H1033" s="244"/>
      <c r="I1033" s="243"/>
      <c r="J1033" s="244"/>
      <c r="K1033" s="244"/>
      <c r="L1033" s="244"/>
      <c r="M1033" s="244"/>
      <c r="N1033" s="290"/>
      <c r="O1033" s="391" t="str">
        <f>IF(ISBLANK(L1033),"",IF(OR(ISBLANK(VLOOKUP(L1033&amp;"-"&amp;E1033,'Np Quality'!A:M,6,FALSE)),ISERROR(VLOOKUP(L1033&amp;"-"&amp;E1033,'Np Quality'!A:M,6,FALSE))),"-",VLOOKUP(L1033&amp;"-"&amp;E1033,'Np Quality'!A:M,6,FALSE)))</f>
        <v/>
      </c>
      <c r="P1033" s="391" t="str">
        <f>IF(ISBLANK(L1034),"",IF(OR(ISBLANK(VLOOKUP(L1034&amp;"-"&amp;E1034,'Np Quality'!A:M,7,FALSE)),ISERROR(VLOOKUP(L1034&amp;"-"&amp;E1034,'Np Quality'!A:M,7,FALSE))),"-",VLOOKUP(L1034&amp;"-"&amp;E1034,'Np Quality'!A:M,7,FALSE)))</f>
        <v/>
      </c>
      <c r="Q1033" s="391" t="str">
        <f>IF(ISBLANK(L1033),"",IF(OR(ISBLANK(VLOOKUP(L1033&amp;"-"&amp;E1033,'Np Quality'!A:M,8,FALSE)),ISERROR(VLOOKUP(L1033&amp;"-"&amp;E1033,'Np Quality'!A:M,8,FALSE))),"-",VLOOKUP(L1033&amp;"-"&amp;E1033,'Np Quality'!A:M,8,FALSE)))</f>
        <v/>
      </c>
      <c r="R1033" s="283" t="str">
        <f>IF(ISBLANK(L1033),"",IF(OR(ISBLANK(VLOOKUP(L1033&amp;"-"&amp;E1033,'Np Quality'!A:M,9,FALSE)),ISERROR(VLOOKUP(L1033&amp;"-"&amp;E1033,'Np Quality'!A:M,9,FALSE))),"-",VLOOKUP(L1033&amp;"-"&amp;E1033,'Np Quality'!A:M,9,FALSE)))</f>
        <v/>
      </c>
      <c r="S1033" s="150"/>
      <c r="T1033" s="395" t="str">
        <f t="shared" si="150"/>
        <v/>
      </c>
      <c r="U1033" s="395" t="str">
        <f t="shared" si="147"/>
        <v/>
      </c>
      <c r="V1033" s="396"/>
      <c r="W1033" s="282"/>
    </row>
    <row r="1034" spans="1:23">
      <c r="A1034" s="382" t="str">
        <f t="shared" si="148"/>
        <v/>
      </c>
      <c r="B1034" s="383" t="str">
        <f t="shared" si="146"/>
        <v/>
      </c>
      <c r="C1034" s="236"/>
      <c r="D1034" s="282"/>
      <c r="E1034" s="384" t="str">
        <f t="shared" si="149"/>
        <v/>
      </c>
      <c r="F1034" s="388"/>
      <c r="G1034" s="243"/>
      <c r="H1034" s="244"/>
      <c r="I1034" s="243"/>
      <c r="J1034" s="244"/>
      <c r="K1034" s="244"/>
      <c r="L1034" s="244"/>
      <c r="M1034" s="244"/>
      <c r="N1034" s="290"/>
      <c r="O1034" s="391" t="str">
        <f>IF(ISBLANK(L1034),"",IF(OR(ISBLANK(VLOOKUP(L1034&amp;"-"&amp;E1034,'Np Quality'!A:M,6,FALSE)),ISERROR(VLOOKUP(L1034&amp;"-"&amp;E1034,'Np Quality'!A:M,6,FALSE))),"-",VLOOKUP(L1034&amp;"-"&amp;E1034,'Np Quality'!A:M,6,FALSE)))</f>
        <v/>
      </c>
      <c r="P1034" s="391" t="str">
        <f>IF(ISBLANK(L1034),"",IF(OR(ISBLANK(VLOOKUP(L1034&amp;"-"&amp;E1034,'Np Quality'!A:M,7,FALSE)),ISERROR(VLOOKUP(L1034&amp;"-"&amp;E1034,'Np Quality'!A:M,7,FALSE))),"-",VLOOKUP(L1034&amp;"-"&amp;E1034,'Np Quality'!A:M,7,FALSE)))</f>
        <v/>
      </c>
      <c r="Q1034" s="391" t="str">
        <f>IF(ISBLANK(L1035),"",IF(OR(ISBLANK(VLOOKUP(L1035&amp;"-"&amp;E1035,'Np Quality'!A:M,8,FALSE)),ISERROR(VLOOKUP(L1035&amp;"-"&amp;E1035,'Np Quality'!A:M,8,FALSE))),"-",VLOOKUP(L1035&amp;"-"&amp;E1035,'Np Quality'!A:M,8,FALSE)))</f>
        <v/>
      </c>
      <c r="R1034" s="283" t="str">
        <f>IF(ISBLANK(L1034),"",IF(OR(ISBLANK(VLOOKUP(L1034&amp;"-"&amp;E1034,'Np Quality'!A:M,9,FALSE)),ISERROR(VLOOKUP(L1034&amp;"-"&amp;E1034,'Np Quality'!A:M,9,FALSE))),"-",VLOOKUP(L1034&amp;"-"&amp;E1034,'Np Quality'!A:M,9,FALSE)))</f>
        <v/>
      </c>
      <c r="S1034" s="150"/>
      <c r="T1034" s="395" t="str">
        <f t="shared" si="150"/>
        <v/>
      </c>
      <c r="U1034" s="395" t="str">
        <f t="shared" si="147"/>
        <v/>
      </c>
      <c r="V1034" s="396"/>
      <c r="W1034" s="282"/>
    </row>
    <row r="1035" spans="1:23">
      <c r="A1035" s="382" t="str">
        <f t="shared" si="148"/>
        <v/>
      </c>
      <c r="B1035" s="383" t="str">
        <f t="shared" si="146"/>
        <v/>
      </c>
      <c r="C1035" s="236"/>
      <c r="D1035" s="282"/>
      <c r="E1035" s="384" t="str">
        <f t="shared" si="149"/>
        <v/>
      </c>
      <c r="F1035" s="388"/>
      <c r="G1035" s="243"/>
      <c r="H1035" s="244"/>
      <c r="I1035" s="243"/>
      <c r="J1035" s="244"/>
      <c r="K1035" s="244"/>
      <c r="L1035" s="244"/>
      <c r="M1035" s="244"/>
      <c r="N1035" s="290"/>
      <c r="O1035" s="391" t="str">
        <f>IF(ISBLANK(L1035),"",IF(OR(ISBLANK(VLOOKUP(L1035&amp;"-"&amp;E1035,'Np Quality'!A:M,6,FALSE)),ISERROR(VLOOKUP(L1035&amp;"-"&amp;E1035,'Np Quality'!A:M,6,FALSE))),"-",VLOOKUP(L1035&amp;"-"&amp;E1035,'Np Quality'!A:M,6,FALSE)))</f>
        <v/>
      </c>
      <c r="P1035" s="391" t="str">
        <f>IF(ISBLANK(L1035),"",IF(OR(ISBLANK(VLOOKUP(L1035&amp;"-"&amp;E1035,'Np Quality'!A:M,7,FALSE)),ISERROR(VLOOKUP(L1035&amp;"-"&amp;E1035,'Np Quality'!A:M,7,FALSE))),"-",VLOOKUP(L1035&amp;"-"&amp;E1035,'Np Quality'!A:M,7,FALSE)))</f>
        <v/>
      </c>
      <c r="Q1035" s="391" t="str">
        <f>IF(ISBLANK(L1035),"",IF(OR(ISBLANK(VLOOKUP(L1035&amp;"-"&amp;E1035,'Np Quality'!A:M,8,FALSE)),ISERROR(VLOOKUP(L1035&amp;"-"&amp;E1035,'Np Quality'!A:M,8,FALSE))),"-",VLOOKUP(L1035&amp;"-"&amp;E1035,'Np Quality'!A:M,8,FALSE)))</f>
        <v/>
      </c>
      <c r="R1035" s="283" t="str">
        <f>IF(ISBLANK(L1036),"",IF(OR(ISBLANK(VLOOKUP(L1036&amp;"-"&amp;E1036,'Np Quality'!A:M,9,FALSE)),ISERROR(VLOOKUP(L1036&amp;"-"&amp;E1036,'Np Quality'!A:M,9,FALSE))),"-",VLOOKUP(L1036&amp;"-"&amp;E1036,'Np Quality'!A:M,9,FALSE)))</f>
        <v/>
      </c>
      <c r="S1035" s="150"/>
      <c r="T1035" s="395" t="str">
        <f t="shared" si="150"/>
        <v/>
      </c>
      <c r="U1035" s="395" t="str">
        <f t="shared" si="147"/>
        <v/>
      </c>
      <c r="V1035" s="396"/>
      <c r="W1035" s="282"/>
    </row>
    <row r="1036" spans="1:23">
      <c r="A1036" s="382" t="str">
        <f t="shared" si="148"/>
        <v/>
      </c>
      <c r="B1036" s="383" t="str">
        <f t="shared" si="146"/>
        <v/>
      </c>
      <c r="C1036" s="236"/>
      <c r="D1036" s="282"/>
      <c r="E1036" s="384" t="str">
        <f t="shared" si="149"/>
        <v/>
      </c>
      <c r="F1036" s="388"/>
      <c r="G1036" s="243"/>
      <c r="H1036" s="244"/>
      <c r="I1036" s="243"/>
      <c r="J1036" s="244"/>
      <c r="K1036" s="244"/>
      <c r="L1036" s="244"/>
      <c r="M1036" s="244"/>
      <c r="N1036" s="290"/>
      <c r="O1036" s="391" t="str">
        <f>IF(ISBLANK(L1036),"",IF(OR(ISBLANK(VLOOKUP(L1036&amp;"-"&amp;E1036,'Np Quality'!A:M,6,FALSE)),ISERROR(VLOOKUP(L1036&amp;"-"&amp;E1036,'Np Quality'!A:M,6,FALSE))),"-",VLOOKUP(L1036&amp;"-"&amp;E1036,'Np Quality'!A:M,6,FALSE)))</f>
        <v/>
      </c>
      <c r="P1036" s="391" t="str">
        <f>IF(ISBLANK(L1036),"",IF(OR(ISBLANK(VLOOKUP(L1036&amp;"-"&amp;E1036,'Np Quality'!A:M,7,FALSE)),ISERROR(VLOOKUP(L1036&amp;"-"&amp;E1036,'Np Quality'!A:M,7,FALSE))),"-",VLOOKUP(L1036&amp;"-"&amp;E1036,'Np Quality'!A:M,7,FALSE)))</f>
        <v/>
      </c>
      <c r="Q1036" s="391" t="str">
        <f>IF(ISBLANK(L1036),"",IF(OR(ISBLANK(VLOOKUP(L1036&amp;"-"&amp;E1036,'Np Quality'!A:M,8,FALSE)),ISERROR(VLOOKUP(L1036&amp;"-"&amp;E1036,'Np Quality'!A:M,8,FALSE))),"-",VLOOKUP(L1036&amp;"-"&amp;E1036,'Np Quality'!A:M,8,FALSE)))</f>
        <v/>
      </c>
      <c r="R1036" s="283" t="str">
        <f>IF(ISBLANK(L1036),"",IF(OR(ISBLANK(VLOOKUP(L1036&amp;"-"&amp;E1036,'Np Quality'!A:M,9,FALSE)),ISERROR(VLOOKUP(L1036&amp;"-"&amp;E1036,'Np Quality'!A:M,9,FALSE))),"-",VLOOKUP(L1036&amp;"-"&amp;E1036,'Np Quality'!A:M,9,FALSE)))</f>
        <v/>
      </c>
      <c r="S1036" s="150"/>
      <c r="T1036" s="395" t="str">
        <f t="shared" si="150"/>
        <v/>
      </c>
      <c r="U1036" s="395" t="str">
        <f t="shared" si="147"/>
        <v/>
      </c>
      <c r="V1036" s="396"/>
      <c r="W1036" s="282"/>
    </row>
    <row r="1037" spans="1:23">
      <c r="A1037" s="382" t="str">
        <f t="shared" si="148"/>
        <v/>
      </c>
      <c r="B1037" s="383" t="str">
        <f t="shared" ref="B1037:B1100" si="151">IF(AND(A1037&lt;&gt;A1036,A1037&lt;&gt;""),COUNTIF(A:A,A1037),"")</f>
        <v/>
      </c>
      <c r="C1037" s="236"/>
      <c r="D1037" s="282"/>
      <c r="E1037" s="384" t="str">
        <f t="shared" si="149"/>
        <v/>
      </c>
      <c r="F1037" s="388"/>
      <c r="G1037" s="243"/>
      <c r="H1037" s="244"/>
      <c r="I1037" s="243"/>
      <c r="J1037" s="244"/>
      <c r="K1037" s="244"/>
      <c r="L1037" s="244"/>
      <c r="M1037" s="244"/>
      <c r="N1037" s="290"/>
      <c r="O1037" s="391" t="str">
        <f>IF(ISBLANK(L1037),"",IF(OR(ISBLANK(VLOOKUP(L1037&amp;"-"&amp;E1037,'Np Quality'!A:M,6,FALSE)),ISERROR(VLOOKUP(L1037&amp;"-"&amp;E1037,'Np Quality'!A:M,6,FALSE))),"-",VLOOKUP(L1037&amp;"-"&amp;E1037,'Np Quality'!A:M,6,FALSE)))</f>
        <v/>
      </c>
      <c r="P1037" s="391" t="str">
        <f>IF(ISBLANK(L1037),"",IF(OR(ISBLANK(VLOOKUP(L1037&amp;"-"&amp;E1037,'Np Quality'!A:M,7,FALSE)),ISERROR(VLOOKUP(L1037&amp;"-"&amp;E1037,'Np Quality'!A:M,7,FALSE))),"-",VLOOKUP(L1037&amp;"-"&amp;E1037,'Np Quality'!A:M,7,FALSE)))</f>
        <v/>
      </c>
      <c r="Q1037" s="391" t="str">
        <f>IF(ISBLANK(L1037),"",IF(OR(ISBLANK(VLOOKUP(L1037&amp;"-"&amp;E1037,'Np Quality'!A:M,8,FALSE)),ISERROR(VLOOKUP(L1037&amp;"-"&amp;E1037,'Np Quality'!A:M,8,FALSE))),"-",VLOOKUP(L1037&amp;"-"&amp;E1037,'Np Quality'!A:M,8,FALSE)))</f>
        <v/>
      </c>
      <c r="R1037" s="283" t="str">
        <f>IF(ISBLANK(L1037),"",IF(OR(ISBLANK(VLOOKUP(L1037&amp;"-"&amp;E1037,'Np Quality'!A:M,9,FALSE)),ISERROR(VLOOKUP(L1037&amp;"-"&amp;E1037,'Np Quality'!A:M,9,FALSE))),"-",VLOOKUP(L1037&amp;"-"&amp;E1037,'Np Quality'!A:M,9,FALSE)))</f>
        <v/>
      </c>
      <c r="S1037" s="150"/>
      <c r="T1037" s="395" t="str">
        <f t="shared" si="150"/>
        <v/>
      </c>
      <c r="U1037" s="395" t="str">
        <f t="shared" si="147"/>
        <v/>
      </c>
      <c r="V1037" s="396"/>
      <c r="W1037" s="282"/>
    </row>
    <row r="1038" spans="1:23">
      <c r="A1038" s="382" t="str">
        <f t="shared" si="148"/>
        <v/>
      </c>
      <c r="B1038" s="383" t="str">
        <f t="shared" si="151"/>
        <v/>
      </c>
      <c r="C1038" s="236"/>
      <c r="D1038" s="282"/>
      <c r="E1038" s="384" t="str">
        <f t="shared" si="149"/>
        <v/>
      </c>
      <c r="F1038" s="388"/>
      <c r="G1038" s="243"/>
      <c r="H1038" s="244"/>
      <c r="I1038" s="243"/>
      <c r="J1038" s="244"/>
      <c r="K1038" s="244"/>
      <c r="L1038" s="244"/>
      <c r="M1038" s="244"/>
      <c r="N1038" s="290"/>
      <c r="O1038" s="391" t="str">
        <f>IF(ISBLANK(L1038),"",IF(OR(ISBLANK(VLOOKUP(L1038&amp;"-"&amp;E1038,'Np Quality'!A:M,6,FALSE)),ISERROR(VLOOKUP(L1038&amp;"-"&amp;E1038,'Np Quality'!A:M,6,FALSE))),"-",VLOOKUP(L1038&amp;"-"&amp;E1038,'Np Quality'!A:M,6,FALSE)))</f>
        <v/>
      </c>
      <c r="P1038" s="391" t="str">
        <f>IF(ISBLANK(L1038),"",IF(OR(ISBLANK(VLOOKUP(L1038&amp;"-"&amp;E1038,'Np Quality'!A:M,7,FALSE)),ISERROR(VLOOKUP(L1038&amp;"-"&amp;E1038,'Np Quality'!A:M,7,FALSE))),"-",VLOOKUP(L1038&amp;"-"&amp;E1038,'Np Quality'!A:M,7,FALSE)))</f>
        <v/>
      </c>
      <c r="Q1038" s="391" t="str">
        <f>IF(ISBLANK(L1038),"",IF(OR(ISBLANK(VLOOKUP(L1038&amp;"-"&amp;E1038,'Np Quality'!A:M,8,FALSE)),ISERROR(VLOOKUP(L1038&amp;"-"&amp;E1038,'Np Quality'!A:M,8,FALSE))),"-",VLOOKUP(L1038&amp;"-"&amp;E1038,'Np Quality'!A:M,8,FALSE)))</f>
        <v/>
      </c>
      <c r="R1038" s="283" t="str">
        <f>IF(ISBLANK(L1038),"",IF(OR(ISBLANK(VLOOKUP(L1038&amp;"-"&amp;E1038,'Np Quality'!A:M,9,FALSE)),ISERROR(VLOOKUP(L1038&amp;"-"&amp;E1038,'Np Quality'!A:M,9,FALSE))),"-",VLOOKUP(L1038&amp;"-"&amp;E1038,'Np Quality'!A:M,9,FALSE)))</f>
        <v/>
      </c>
      <c r="S1038" s="150"/>
      <c r="T1038" s="395" t="str">
        <f t="shared" si="150"/>
        <v/>
      </c>
      <c r="U1038" s="395" t="str">
        <f t="shared" si="147"/>
        <v/>
      </c>
      <c r="V1038" s="396"/>
      <c r="W1038" s="282"/>
    </row>
    <row r="1039" spans="1:23">
      <c r="A1039" s="382" t="str">
        <f t="shared" si="148"/>
        <v/>
      </c>
      <c r="B1039" s="383" t="str">
        <f t="shared" si="151"/>
        <v/>
      </c>
      <c r="C1039" s="236"/>
      <c r="D1039" s="282"/>
      <c r="E1039" s="384" t="str">
        <f t="shared" si="149"/>
        <v/>
      </c>
      <c r="F1039" s="388"/>
      <c r="G1039" s="243"/>
      <c r="H1039" s="244"/>
      <c r="I1039" s="243"/>
      <c r="J1039" s="244"/>
      <c r="K1039" s="244"/>
      <c r="L1039" s="244"/>
      <c r="M1039" s="244"/>
      <c r="N1039" s="290"/>
      <c r="O1039" s="391" t="str">
        <f>IF(ISBLANK(L1039),"",IF(OR(ISBLANK(VLOOKUP(L1039&amp;"-"&amp;E1039,'Np Quality'!A:M,6,FALSE)),ISERROR(VLOOKUP(L1039&amp;"-"&amp;E1039,'Np Quality'!A:M,6,FALSE))),"-",VLOOKUP(L1039&amp;"-"&amp;E1039,'Np Quality'!A:M,6,FALSE)))</f>
        <v/>
      </c>
      <c r="P1039" s="391" t="str">
        <f>IF(ISBLANK(L1039),"",IF(OR(ISBLANK(VLOOKUP(L1039&amp;"-"&amp;E1039,'Np Quality'!A:M,7,FALSE)),ISERROR(VLOOKUP(L1039&amp;"-"&amp;E1039,'Np Quality'!A:M,7,FALSE))),"-",VLOOKUP(L1039&amp;"-"&amp;E1039,'Np Quality'!A:M,7,FALSE)))</f>
        <v/>
      </c>
      <c r="Q1039" s="391" t="str">
        <f>IF(ISBLANK(L1039),"",IF(OR(ISBLANK(VLOOKUP(L1039&amp;"-"&amp;E1039,'Np Quality'!A:M,8,FALSE)),ISERROR(VLOOKUP(L1039&amp;"-"&amp;E1039,'Np Quality'!A:M,8,FALSE))),"-",VLOOKUP(L1039&amp;"-"&amp;E1039,'Np Quality'!A:M,8,FALSE)))</f>
        <v/>
      </c>
      <c r="R1039" s="283" t="str">
        <f>IF(ISBLANK(L1039),"",IF(OR(ISBLANK(VLOOKUP(L1039&amp;"-"&amp;E1039,'Np Quality'!A:M,9,FALSE)),ISERROR(VLOOKUP(L1039&amp;"-"&amp;E1039,'Np Quality'!A:M,9,FALSE))),"-",VLOOKUP(L1039&amp;"-"&amp;E1039,'Np Quality'!A:M,9,FALSE)))</f>
        <v/>
      </c>
      <c r="S1039" s="150"/>
      <c r="T1039" s="395" t="str">
        <f t="shared" si="150"/>
        <v/>
      </c>
      <c r="U1039" s="395" t="str">
        <f t="shared" si="147"/>
        <v/>
      </c>
      <c r="V1039" s="396"/>
      <c r="W1039" s="282"/>
    </row>
    <row r="1040" spans="1:23">
      <c r="A1040" s="382" t="str">
        <f t="shared" si="148"/>
        <v/>
      </c>
      <c r="B1040" s="383" t="str">
        <f t="shared" si="151"/>
        <v/>
      </c>
      <c r="C1040" s="236"/>
      <c r="D1040" s="282"/>
      <c r="E1040" s="384" t="str">
        <f t="shared" si="149"/>
        <v/>
      </c>
      <c r="F1040" s="388"/>
      <c r="G1040" s="243"/>
      <c r="H1040" s="244"/>
      <c r="I1040" s="243"/>
      <c r="J1040" s="244"/>
      <c r="K1040" s="244"/>
      <c r="L1040" s="244"/>
      <c r="M1040" s="244"/>
      <c r="N1040" s="290"/>
      <c r="O1040" s="391" t="str">
        <f>IF(ISBLANK(L1040),"",IF(OR(ISBLANK(VLOOKUP(L1040&amp;"-"&amp;E1040,'Np Quality'!A:M,6,FALSE)),ISERROR(VLOOKUP(L1040&amp;"-"&amp;E1040,'Np Quality'!A:M,6,FALSE))),"-",VLOOKUP(L1040&amp;"-"&amp;E1040,'Np Quality'!A:M,6,FALSE)))</f>
        <v/>
      </c>
      <c r="P1040" s="391" t="str">
        <f>IF(ISBLANK(L1040),"",IF(OR(ISBLANK(VLOOKUP(L1040&amp;"-"&amp;E1040,'Np Quality'!A:M,7,FALSE)),ISERROR(VLOOKUP(L1040&amp;"-"&amp;E1040,'Np Quality'!A:M,7,FALSE))),"-",VLOOKUP(L1040&amp;"-"&amp;E1040,'Np Quality'!A:M,7,FALSE)))</f>
        <v/>
      </c>
      <c r="Q1040" s="391" t="str">
        <f>IF(ISBLANK(L1040),"",IF(OR(ISBLANK(VLOOKUP(L1040&amp;"-"&amp;E1040,'Np Quality'!A:M,8,FALSE)),ISERROR(VLOOKUP(L1040&amp;"-"&amp;E1040,'Np Quality'!A:M,8,FALSE))),"-",VLOOKUP(L1040&amp;"-"&amp;E1040,'Np Quality'!A:M,8,FALSE)))</f>
        <v/>
      </c>
      <c r="R1040" s="283" t="str">
        <f>IF(ISBLANK(L1040),"",IF(OR(ISBLANK(VLOOKUP(L1040&amp;"-"&amp;E1040,'Np Quality'!A:M,9,FALSE)),ISERROR(VLOOKUP(L1040&amp;"-"&amp;E1040,'Np Quality'!A:M,9,FALSE))),"-",VLOOKUP(L1040&amp;"-"&amp;E1040,'Np Quality'!A:M,9,FALSE)))</f>
        <v/>
      </c>
      <c r="S1040" s="150"/>
      <c r="T1040" s="395" t="str">
        <f t="shared" si="150"/>
        <v/>
      </c>
      <c r="U1040" s="395" t="str">
        <f t="shared" si="147"/>
        <v/>
      </c>
      <c r="V1040" s="396"/>
      <c r="W1040" s="282"/>
    </row>
    <row r="1041" spans="1:23">
      <c r="A1041" s="382" t="str">
        <f t="shared" si="148"/>
        <v/>
      </c>
      <c r="B1041" s="383" t="str">
        <f t="shared" si="151"/>
        <v/>
      </c>
      <c r="C1041" s="236"/>
      <c r="D1041" s="282"/>
      <c r="E1041" s="384" t="str">
        <f t="shared" si="149"/>
        <v/>
      </c>
      <c r="F1041" s="388"/>
      <c r="G1041" s="243"/>
      <c r="H1041" s="244"/>
      <c r="I1041" s="243"/>
      <c r="J1041" s="244"/>
      <c r="K1041" s="244"/>
      <c r="L1041" s="244"/>
      <c r="M1041" s="244"/>
      <c r="N1041" s="290"/>
      <c r="O1041" s="391" t="str">
        <f>IF(ISBLANK(L1041),"",IF(OR(ISBLANK(VLOOKUP(L1041&amp;"-"&amp;E1041,'Np Quality'!A:M,6,FALSE)),ISERROR(VLOOKUP(L1041&amp;"-"&amp;E1041,'Np Quality'!A:M,6,FALSE))),"-",VLOOKUP(L1041&amp;"-"&amp;E1041,'Np Quality'!A:M,6,FALSE)))</f>
        <v/>
      </c>
      <c r="P1041" s="391" t="str">
        <f>IF(ISBLANK(L1041),"",IF(OR(ISBLANK(VLOOKUP(L1041&amp;"-"&amp;E1041,'Np Quality'!A:M,7,FALSE)),ISERROR(VLOOKUP(L1041&amp;"-"&amp;E1041,'Np Quality'!A:M,7,FALSE))),"-",VLOOKUP(L1041&amp;"-"&amp;E1041,'Np Quality'!A:M,7,FALSE)))</f>
        <v/>
      </c>
      <c r="Q1041" s="391" t="str">
        <f>IF(ISBLANK(L1041),"",IF(OR(ISBLANK(VLOOKUP(L1041&amp;"-"&amp;E1041,'Np Quality'!A:M,8,FALSE)),ISERROR(VLOOKUP(L1041&amp;"-"&amp;E1041,'Np Quality'!A:M,8,FALSE))),"-",VLOOKUP(L1041&amp;"-"&amp;E1041,'Np Quality'!A:M,8,FALSE)))</f>
        <v/>
      </c>
      <c r="R1041" s="283" t="str">
        <f>IF(ISBLANK(L1041),"",IF(OR(ISBLANK(VLOOKUP(L1041&amp;"-"&amp;E1041,'Np Quality'!A:M,9,FALSE)),ISERROR(VLOOKUP(L1041&amp;"-"&amp;E1041,'Np Quality'!A:M,9,FALSE))),"-",VLOOKUP(L1041&amp;"-"&amp;E1041,'Np Quality'!A:M,9,FALSE)))</f>
        <v/>
      </c>
      <c r="S1041" s="150"/>
      <c r="T1041" s="395" t="str">
        <f t="shared" si="150"/>
        <v/>
      </c>
      <c r="U1041" s="395" t="str">
        <f t="shared" si="147"/>
        <v/>
      </c>
      <c r="V1041" s="396"/>
      <c r="W1041" s="282"/>
    </row>
    <row r="1042" spans="1:23">
      <c r="A1042" s="382" t="str">
        <f t="shared" si="148"/>
        <v/>
      </c>
      <c r="B1042" s="383" t="str">
        <f t="shared" si="151"/>
        <v/>
      </c>
      <c r="C1042" s="236"/>
      <c r="D1042" s="282"/>
      <c r="E1042" s="384" t="str">
        <f t="shared" si="149"/>
        <v/>
      </c>
      <c r="F1042" s="388"/>
      <c r="G1042" s="243"/>
      <c r="H1042" s="244"/>
      <c r="I1042" s="243"/>
      <c r="J1042" s="244"/>
      <c r="K1042" s="244"/>
      <c r="L1042" s="244"/>
      <c r="M1042" s="244"/>
      <c r="N1042" s="290"/>
      <c r="O1042" s="391" t="str">
        <f>IF(ISBLANK(L1043),"",IF(OR(ISBLANK(VLOOKUP(L1043&amp;"-"&amp;E1043,'Np Quality'!A:M,6,FALSE)),ISERROR(VLOOKUP(L1043&amp;"-"&amp;E1043,'Np Quality'!A:M,6,FALSE))),"-",VLOOKUP(L1043&amp;"-"&amp;E1043,'Np Quality'!A:M,6,FALSE)))</f>
        <v/>
      </c>
      <c r="P1042" s="391" t="str">
        <f>IF(ISBLANK(L1042),"",IF(OR(ISBLANK(VLOOKUP(L1042&amp;"-"&amp;E1042,'Np Quality'!A:M,7,FALSE)),ISERROR(VLOOKUP(L1042&amp;"-"&amp;E1042,'Np Quality'!A:M,7,FALSE))),"-",VLOOKUP(L1042&amp;"-"&amp;E1042,'Np Quality'!A:M,7,FALSE)))</f>
        <v/>
      </c>
      <c r="Q1042" s="391" t="str">
        <f>IF(ISBLANK(L1042),"",IF(OR(ISBLANK(VLOOKUP(L1042&amp;"-"&amp;E1042,'Np Quality'!A:M,8,FALSE)),ISERROR(VLOOKUP(L1042&amp;"-"&amp;E1042,'Np Quality'!A:M,8,FALSE))),"-",VLOOKUP(L1042&amp;"-"&amp;E1042,'Np Quality'!A:M,8,FALSE)))</f>
        <v/>
      </c>
      <c r="R1042" s="283" t="str">
        <f>IF(ISBLANK(L1042),"",IF(OR(ISBLANK(VLOOKUP(L1042&amp;"-"&amp;E1042,'Np Quality'!A:M,9,FALSE)),ISERROR(VLOOKUP(L1042&amp;"-"&amp;E1042,'Np Quality'!A:M,9,FALSE))),"-",VLOOKUP(L1042&amp;"-"&amp;E1042,'Np Quality'!A:M,9,FALSE)))</f>
        <v/>
      </c>
      <c r="S1042" s="150"/>
      <c r="T1042" s="395" t="str">
        <f t="shared" si="150"/>
        <v/>
      </c>
      <c r="U1042" s="395" t="str">
        <f t="shared" si="147"/>
        <v/>
      </c>
      <c r="V1042" s="396"/>
      <c r="W1042" s="282"/>
    </row>
    <row r="1043" spans="1:23">
      <c r="A1043" s="382" t="str">
        <f t="shared" si="148"/>
        <v/>
      </c>
      <c r="B1043" s="383" t="str">
        <f t="shared" si="151"/>
        <v/>
      </c>
      <c r="C1043" s="236"/>
      <c r="D1043" s="282"/>
      <c r="E1043" s="384" t="str">
        <f t="shared" si="149"/>
        <v/>
      </c>
      <c r="F1043" s="388"/>
      <c r="G1043" s="243"/>
      <c r="H1043" s="244"/>
      <c r="I1043" s="243"/>
      <c r="J1043" s="244"/>
      <c r="K1043" s="244"/>
      <c r="L1043" s="244"/>
      <c r="M1043" s="244"/>
      <c r="N1043" s="290"/>
      <c r="O1043" s="391" t="str">
        <f>IF(ISBLANK(L1043),"",IF(OR(ISBLANK(VLOOKUP(L1043&amp;"-"&amp;E1043,'Np Quality'!A:M,6,FALSE)),ISERROR(VLOOKUP(L1043&amp;"-"&amp;E1043,'Np Quality'!A:M,6,FALSE))),"-",VLOOKUP(L1043&amp;"-"&amp;E1043,'Np Quality'!A:M,6,FALSE)))</f>
        <v/>
      </c>
      <c r="P1043" s="391" t="str">
        <f>IF(ISBLANK(L1044),"",IF(OR(ISBLANK(VLOOKUP(L1044&amp;"-"&amp;E1044,'Np Quality'!A:M,7,FALSE)),ISERROR(VLOOKUP(L1044&amp;"-"&amp;E1044,'Np Quality'!A:M,7,FALSE))),"-",VLOOKUP(L1044&amp;"-"&amp;E1044,'Np Quality'!A:M,7,FALSE)))</f>
        <v/>
      </c>
      <c r="Q1043" s="391" t="str">
        <f>IF(ISBLANK(L1043),"",IF(OR(ISBLANK(VLOOKUP(L1043&amp;"-"&amp;E1043,'Np Quality'!A:M,8,FALSE)),ISERROR(VLOOKUP(L1043&amp;"-"&amp;E1043,'Np Quality'!A:M,8,FALSE))),"-",VLOOKUP(L1043&amp;"-"&amp;E1043,'Np Quality'!A:M,8,FALSE)))</f>
        <v/>
      </c>
      <c r="R1043" s="283" t="str">
        <f>IF(ISBLANK(L1043),"",IF(OR(ISBLANK(VLOOKUP(L1043&amp;"-"&amp;E1043,'Np Quality'!A:M,9,FALSE)),ISERROR(VLOOKUP(L1043&amp;"-"&amp;E1043,'Np Quality'!A:M,9,FALSE))),"-",VLOOKUP(L1043&amp;"-"&amp;E1043,'Np Quality'!A:M,9,FALSE)))</f>
        <v/>
      </c>
      <c r="S1043" s="150"/>
      <c r="T1043" s="395" t="str">
        <f t="shared" si="150"/>
        <v/>
      </c>
      <c r="U1043" s="395" t="str">
        <f t="shared" si="147"/>
        <v/>
      </c>
      <c r="V1043" s="396"/>
      <c r="W1043" s="282"/>
    </row>
    <row r="1044" spans="1:23">
      <c r="A1044" s="382" t="str">
        <f t="shared" si="148"/>
        <v/>
      </c>
      <c r="B1044" s="383" t="str">
        <f t="shared" si="151"/>
        <v/>
      </c>
      <c r="C1044" s="236"/>
      <c r="D1044" s="282"/>
      <c r="E1044" s="384" t="str">
        <f t="shared" si="149"/>
        <v/>
      </c>
      <c r="F1044" s="388"/>
      <c r="G1044" s="243"/>
      <c r="H1044" s="244"/>
      <c r="I1044" s="243"/>
      <c r="J1044" s="244"/>
      <c r="K1044" s="244"/>
      <c r="L1044" s="244"/>
      <c r="M1044" s="244"/>
      <c r="N1044" s="290"/>
      <c r="O1044" s="391" t="str">
        <f>IF(ISBLANK(L1044),"",IF(OR(ISBLANK(VLOOKUP(L1044&amp;"-"&amp;E1044,'Np Quality'!A:M,6,FALSE)),ISERROR(VLOOKUP(L1044&amp;"-"&amp;E1044,'Np Quality'!A:M,6,FALSE))),"-",VLOOKUP(L1044&amp;"-"&amp;E1044,'Np Quality'!A:M,6,FALSE)))</f>
        <v/>
      </c>
      <c r="P1044" s="391" t="str">
        <f>IF(ISBLANK(L1044),"",IF(OR(ISBLANK(VLOOKUP(L1044&amp;"-"&amp;E1044,'Np Quality'!A:M,7,FALSE)),ISERROR(VLOOKUP(L1044&amp;"-"&amp;E1044,'Np Quality'!A:M,7,FALSE))),"-",VLOOKUP(L1044&amp;"-"&amp;E1044,'Np Quality'!A:M,7,FALSE)))</f>
        <v/>
      </c>
      <c r="Q1044" s="391" t="str">
        <f>IF(ISBLANK(L1045),"",IF(OR(ISBLANK(VLOOKUP(L1045&amp;"-"&amp;E1045,'Np Quality'!A:M,8,FALSE)),ISERROR(VLOOKUP(L1045&amp;"-"&amp;E1045,'Np Quality'!A:M,8,FALSE))),"-",VLOOKUP(L1045&amp;"-"&amp;E1045,'Np Quality'!A:M,8,FALSE)))</f>
        <v/>
      </c>
      <c r="R1044" s="283" t="str">
        <f>IF(ISBLANK(L1044),"",IF(OR(ISBLANK(VLOOKUP(L1044&amp;"-"&amp;E1044,'Np Quality'!A:M,9,FALSE)),ISERROR(VLOOKUP(L1044&amp;"-"&amp;E1044,'Np Quality'!A:M,9,FALSE))),"-",VLOOKUP(L1044&amp;"-"&amp;E1044,'Np Quality'!A:M,9,FALSE)))</f>
        <v/>
      </c>
      <c r="S1044" s="150"/>
      <c r="T1044" s="395" t="str">
        <f t="shared" si="150"/>
        <v/>
      </c>
      <c r="U1044" s="395" t="str">
        <f t="shared" si="147"/>
        <v/>
      </c>
      <c r="V1044" s="396"/>
      <c r="W1044" s="282"/>
    </row>
    <row r="1045" spans="1:23">
      <c r="A1045" s="382" t="str">
        <f t="shared" si="148"/>
        <v/>
      </c>
      <c r="B1045" s="383" t="str">
        <f t="shared" si="151"/>
        <v/>
      </c>
      <c r="C1045" s="236"/>
      <c r="D1045" s="282"/>
      <c r="E1045" s="384" t="str">
        <f t="shared" si="149"/>
        <v/>
      </c>
      <c r="F1045" s="388"/>
      <c r="G1045" s="243"/>
      <c r="H1045" s="244"/>
      <c r="I1045" s="243"/>
      <c r="J1045" s="244"/>
      <c r="K1045" s="244"/>
      <c r="L1045" s="244"/>
      <c r="M1045" s="244"/>
      <c r="N1045" s="290"/>
      <c r="O1045" s="391" t="str">
        <f>IF(ISBLANK(L1045),"",IF(OR(ISBLANK(VLOOKUP(L1045&amp;"-"&amp;E1045,'Np Quality'!A:M,6,FALSE)),ISERROR(VLOOKUP(L1045&amp;"-"&amp;E1045,'Np Quality'!A:M,6,FALSE))),"-",VLOOKUP(L1045&amp;"-"&amp;E1045,'Np Quality'!A:M,6,FALSE)))</f>
        <v/>
      </c>
      <c r="P1045" s="391" t="str">
        <f>IF(ISBLANK(L1045),"",IF(OR(ISBLANK(VLOOKUP(L1045&amp;"-"&amp;E1045,'Np Quality'!A:M,7,FALSE)),ISERROR(VLOOKUP(L1045&amp;"-"&amp;E1045,'Np Quality'!A:M,7,FALSE))),"-",VLOOKUP(L1045&amp;"-"&amp;E1045,'Np Quality'!A:M,7,FALSE)))</f>
        <v/>
      </c>
      <c r="Q1045" s="391" t="str">
        <f>IF(ISBLANK(L1045),"",IF(OR(ISBLANK(VLOOKUP(L1045&amp;"-"&amp;E1045,'Np Quality'!A:M,8,FALSE)),ISERROR(VLOOKUP(L1045&amp;"-"&amp;E1045,'Np Quality'!A:M,8,FALSE))),"-",VLOOKUP(L1045&amp;"-"&amp;E1045,'Np Quality'!A:M,8,FALSE)))</f>
        <v/>
      </c>
      <c r="R1045" s="283" t="str">
        <f>IF(ISBLANK(L1046),"",IF(OR(ISBLANK(VLOOKUP(L1046&amp;"-"&amp;E1046,'Np Quality'!A:M,9,FALSE)),ISERROR(VLOOKUP(L1046&amp;"-"&amp;E1046,'Np Quality'!A:M,9,FALSE))),"-",VLOOKUP(L1046&amp;"-"&amp;E1046,'Np Quality'!A:M,9,FALSE)))</f>
        <v/>
      </c>
      <c r="S1045" s="150"/>
      <c r="T1045" s="395" t="str">
        <f t="shared" si="150"/>
        <v/>
      </c>
      <c r="U1045" s="395" t="str">
        <f t="shared" si="147"/>
        <v/>
      </c>
      <c r="V1045" s="396"/>
      <c r="W1045" s="282"/>
    </row>
    <row r="1046" spans="1:23">
      <c r="A1046" s="382" t="str">
        <f t="shared" si="148"/>
        <v/>
      </c>
      <c r="B1046" s="383" t="str">
        <f t="shared" si="151"/>
        <v/>
      </c>
      <c r="C1046" s="236"/>
      <c r="D1046" s="282"/>
      <c r="E1046" s="384" t="str">
        <f t="shared" si="149"/>
        <v/>
      </c>
      <c r="F1046" s="388"/>
      <c r="G1046" s="243"/>
      <c r="H1046" s="244"/>
      <c r="I1046" s="243"/>
      <c r="J1046" s="244"/>
      <c r="K1046" s="244"/>
      <c r="L1046" s="244"/>
      <c r="M1046" s="244"/>
      <c r="N1046" s="290"/>
      <c r="O1046" s="391" t="str">
        <f>IF(ISBLANK(L1046),"",IF(OR(ISBLANK(VLOOKUP(L1046&amp;"-"&amp;E1046,'Np Quality'!A:M,6,FALSE)),ISERROR(VLOOKUP(L1046&amp;"-"&amp;E1046,'Np Quality'!A:M,6,FALSE))),"-",VLOOKUP(L1046&amp;"-"&amp;E1046,'Np Quality'!A:M,6,FALSE)))</f>
        <v/>
      </c>
      <c r="P1046" s="391" t="str">
        <f>IF(ISBLANK(L1046),"",IF(OR(ISBLANK(VLOOKUP(L1046&amp;"-"&amp;E1046,'Np Quality'!A:M,7,FALSE)),ISERROR(VLOOKUP(L1046&amp;"-"&amp;E1046,'Np Quality'!A:M,7,FALSE))),"-",VLOOKUP(L1046&amp;"-"&amp;E1046,'Np Quality'!A:M,7,FALSE)))</f>
        <v/>
      </c>
      <c r="Q1046" s="391" t="str">
        <f>IF(ISBLANK(L1046),"",IF(OR(ISBLANK(VLOOKUP(L1046&amp;"-"&amp;E1046,'Np Quality'!A:M,8,FALSE)),ISERROR(VLOOKUP(L1046&amp;"-"&amp;E1046,'Np Quality'!A:M,8,FALSE))),"-",VLOOKUP(L1046&amp;"-"&amp;E1046,'Np Quality'!A:M,8,FALSE)))</f>
        <v/>
      </c>
      <c r="R1046" s="283" t="str">
        <f>IF(ISBLANK(L1046),"",IF(OR(ISBLANK(VLOOKUP(L1046&amp;"-"&amp;E1046,'Np Quality'!A:M,9,FALSE)),ISERROR(VLOOKUP(L1046&amp;"-"&amp;E1046,'Np Quality'!A:M,9,FALSE))),"-",VLOOKUP(L1046&amp;"-"&amp;E1046,'Np Quality'!A:M,9,FALSE)))</f>
        <v/>
      </c>
      <c r="S1046" s="150"/>
      <c r="T1046" s="395" t="str">
        <f t="shared" si="150"/>
        <v/>
      </c>
      <c r="U1046" s="395" t="str">
        <f t="shared" si="147"/>
        <v/>
      </c>
      <c r="V1046" s="396"/>
      <c r="W1046" s="282"/>
    </row>
    <row r="1047" spans="1:23">
      <c r="A1047" s="382" t="str">
        <f t="shared" si="148"/>
        <v/>
      </c>
      <c r="B1047" s="383" t="str">
        <f t="shared" si="151"/>
        <v/>
      </c>
      <c r="C1047" s="236"/>
      <c r="D1047" s="282"/>
      <c r="E1047" s="384" t="str">
        <f t="shared" si="149"/>
        <v/>
      </c>
      <c r="F1047" s="388"/>
      <c r="G1047" s="243"/>
      <c r="H1047" s="244"/>
      <c r="I1047" s="243"/>
      <c r="J1047" s="244"/>
      <c r="K1047" s="244"/>
      <c r="L1047" s="244"/>
      <c r="M1047" s="244"/>
      <c r="N1047" s="290"/>
      <c r="O1047" s="391" t="str">
        <f>IF(ISBLANK(L1057),"",IF(OR(ISBLANK(VLOOKUP(L1057&amp;"-"&amp;E1057,'Np Quality'!A:M,6,FALSE)),ISERROR(VLOOKUP(L1057&amp;"-"&amp;E1057,'Np Quality'!A:M,6,FALSE))),"-",VLOOKUP(L1057&amp;"-"&amp;E1057,'Np Quality'!A:M,6,FALSE)))</f>
        <v/>
      </c>
      <c r="P1047" s="391" t="str">
        <f>IF(ISBLANK(L1047),"",IF(OR(ISBLANK(VLOOKUP(L1047&amp;"-"&amp;E1047,'Np Quality'!A:M,7,FALSE)),ISERROR(VLOOKUP(L1047&amp;"-"&amp;E1047,'Np Quality'!A:M,7,FALSE))),"-",VLOOKUP(L1047&amp;"-"&amp;E1047,'Np Quality'!A:M,7,FALSE)))</f>
        <v/>
      </c>
      <c r="Q1047" s="391" t="str">
        <f>IF(ISBLANK(L1047),"",IF(OR(ISBLANK(VLOOKUP(L1047&amp;"-"&amp;E1047,'Np Quality'!A:M,8,FALSE)),ISERROR(VLOOKUP(L1047&amp;"-"&amp;E1047,'Np Quality'!A:M,8,FALSE))),"-",VLOOKUP(L1047&amp;"-"&amp;E1047,'Np Quality'!A:M,8,FALSE)))</f>
        <v/>
      </c>
      <c r="R1047" s="283" t="str">
        <f>IF(ISBLANK(L1047),"",IF(OR(ISBLANK(VLOOKUP(L1047&amp;"-"&amp;E1047,'Np Quality'!A:M,9,FALSE)),ISERROR(VLOOKUP(L1047&amp;"-"&amp;E1047,'Np Quality'!A:M,9,FALSE))),"-",VLOOKUP(L1047&amp;"-"&amp;E1047,'Np Quality'!A:M,9,FALSE)))</f>
        <v/>
      </c>
      <c r="S1047" s="150"/>
      <c r="T1047" s="395" t="str">
        <f t="shared" si="150"/>
        <v/>
      </c>
      <c r="U1047" s="395" t="str">
        <f t="shared" si="147"/>
        <v/>
      </c>
      <c r="V1047" s="396"/>
      <c r="W1047" s="282"/>
    </row>
    <row r="1048" spans="1:23">
      <c r="A1048" s="382" t="str">
        <f t="shared" si="148"/>
        <v/>
      </c>
      <c r="B1048" s="383" t="str">
        <f t="shared" si="151"/>
        <v/>
      </c>
      <c r="C1048" s="236"/>
      <c r="D1048" s="282"/>
      <c r="E1048" s="384" t="str">
        <f t="shared" si="149"/>
        <v/>
      </c>
      <c r="F1048" s="388"/>
      <c r="G1048" s="243"/>
      <c r="H1048" s="244"/>
      <c r="I1048" s="243"/>
      <c r="J1048" s="244"/>
      <c r="K1048" s="244"/>
      <c r="L1048" s="244"/>
      <c r="M1048" s="244"/>
      <c r="N1048" s="290"/>
      <c r="O1048" s="391" t="str">
        <f>IF(ISBLANK(L1058),"",IF(OR(ISBLANK(VLOOKUP(L1058&amp;"-"&amp;E1058,'Np Quality'!A:M,6,FALSE)),ISERROR(VLOOKUP(L1058&amp;"-"&amp;E1058,'Np Quality'!A:M,6,FALSE))),"-",VLOOKUP(L1058&amp;"-"&amp;E1058,'Np Quality'!A:M,6,FALSE)))</f>
        <v/>
      </c>
      <c r="P1048" s="391" t="str">
        <f>IF(ISBLANK(L1048),"",IF(OR(ISBLANK(VLOOKUP(L1048&amp;"-"&amp;E1048,'Np Quality'!A:M,7,FALSE)),ISERROR(VLOOKUP(L1048&amp;"-"&amp;E1048,'Np Quality'!A:M,7,FALSE))),"-",VLOOKUP(L1048&amp;"-"&amp;E1048,'Np Quality'!A:M,7,FALSE)))</f>
        <v/>
      </c>
      <c r="Q1048" s="391" t="str">
        <f>IF(ISBLANK(L1048),"",IF(OR(ISBLANK(VLOOKUP(L1048&amp;"-"&amp;E1048,'Np Quality'!A:M,8,FALSE)),ISERROR(VLOOKUP(L1048&amp;"-"&amp;E1048,'Np Quality'!A:M,8,FALSE))),"-",VLOOKUP(L1048&amp;"-"&amp;E1048,'Np Quality'!A:M,8,FALSE)))</f>
        <v/>
      </c>
      <c r="R1048" s="283" t="str">
        <f>IF(ISBLANK(L1048),"",IF(OR(ISBLANK(VLOOKUP(L1048&amp;"-"&amp;E1048,'Np Quality'!A:M,9,FALSE)),ISERROR(VLOOKUP(L1048&amp;"-"&amp;E1048,'Np Quality'!A:M,9,FALSE))),"-",VLOOKUP(L1048&amp;"-"&amp;E1048,'Np Quality'!A:M,9,FALSE)))</f>
        <v/>
      </c>
      <c r="S1048" s="150"/>
      <c r="T1048" s="395" t="str">
        <f t="shared" si="150"/>
        <v/>
      </c>
      <c r="U1048" s="395" t="str">
        <f t="shared" si="147"/>
        <v/>
      </c>
      <c r="V1048" s="396"/>
      <c r="W1048" s="282"/>
    </row>
    <row r="1049" spans="1:23">
      <c r="A1049" s="382" t="str">
        <f t="shared" si="148"/>
        <v/>
      </c>
      <c r="B1049" s="383" t="str">
        <f t="shared" si="151"/>
        <v/>
      </c>
      <c r="C1049" s="236"/>
      <c r="D1049" s="282"/>
      <c r="E1049" s="384" t="str">
        <f t="shared" si="149"/>
        <v/>
      </c>
      <c r="F1049" s="388"/>
      <c r="G1049" s="243"/>
      <c r="H1049" s="244"/>
      <c r="I1049" s="243"/>
      <c r="J1049" s="244"/>
      <c r="K1049" s="244"/>
      <c r="L1049" s="244"/>
      <c r="M1049" s="244"/>
      <c r="N1049" s="290"/>
      <c r="O1049" s="391" t="str">
        <f>IF(ISBLANK(L1059),"",IF(OR(ISBLANK(VLOOKUP(L1059&amp;"-"&amp;E1059,'Np Quality'!A:M,6,FALSE)),ISERROR(VLOOKUP(L1059&amp;"-"&amp;E1059,'Np Quality'!A:M,6,FALSE))),"-",VLOOKUP(L1059&amp;"-"&amp;E1059,'Np Quality'!A:M,6,FALSE)))</f>
        <v/>
      </c>
      <c r="P1049" s="391" t="str">
        <f>IF(ISBLANK(L1049),"",IF(OR(ISBLANK(VLOOKUP(L1049&amp;"-"&amp;E1049,'Np Quality'!A:M,7,FALSE)),ISERROR(VLOOKUP(L1049&amp;"-"&amp;E1049,'Np Quality'!A:M,7,FALSE))),"-",VLOOKUP(L1049&amp;"-"&amp;E1049,'Np Quality'!A:M,7,FALSE)))</f>
        <v/>
      </c>
      <c r="Q1049" s="391" t="str">
        <f>IF(ISBLANK(L1049),"",IF(OR(ISBLANK(VLOOKUP(L1049&amp;"-"&amp;E1049,'Np Quality'!A:M,8,FALSE)),ISERROR(VLOOKUP(L1049&amp;"-"&amp;E1049,'Np Quality'!A:M,8,FALSE))),"-",VLOOKUP(L1049&amp;"-"&amp;E1049,'Np Quality'!A:M,8,FALSE)))</f>
        <v/>
      </c>
      <c r="R1049" s="283" t="str">
        <f>IF(ISBLANK(L1049),"",IF(OR(ISBLANK(VLOOKUP(L1049&amp;"-"&amp;E1049,'Np Quality'!A:M,9,FALSE)),ISERROR(VLOOKUP(L1049&amp;"-"&amp;E1049,'Np Quality'!A:M,9,FALSE))),"-",VLOOKUP(L1049&amp;"-"&amp;E1049,'Np Quality'!A:M,9,FALSE)))</f>
        <v/>
      </c>
      <c r="S1049" s="150"/>
      <c r="T1049" s="395" t="str">
        <f t="shared" si="150"/>
        <v/>
      </c>
      <c r="U1049" s="395" t="str">
        <f t="shared" si="147"/>
        <v/>
      </c>
      <c r="V1049" s="396"/>
      <c r="W1049" s="282"/>
    </row>
    <row r="1050" spans="1:23">
      <c r="A1050" s="382" t="str">
        <f t="shared" si="148"/>
        <v/>
      </c>
      <c r="B1050" s="383" t="str">
        <f t="shared" si="151"/>
        <v/>
      </c>
      <c r="C1050" s="236"/>
      <c r="D1050" s="282"/>
      <c r="E1050" s="384" t="str">
        <f t="shared" si="149"/>
        <v/>
      </c>
      <c r="F1050" s="388"/>
      <c r="G1050" s="243"/>
      <c r="H1050" s="244"/>
      <c r="I1050" s="243"/>
      <c r="J1050" s="244"/>
      <c r="K1050" s="244"/>
      <c r="L1050" s="244"/>
      <c r="M1050" s="244"/>
      <c r="N1050" s="290"/>
      <c r="O1050" s="391" t="str">
        <f>IF(ISBLANK(L1060),"",IF(OR(ISBLANK(VLOOKUP(L1060&amp;"-"&amp;E1060,'Np Quality'!A:M,6,FALSE)),ISERROR(VLOOKUP(L1060&amp;"-"&amp;E1060,'Np Quality'!A:M,6,FALSE))),"-",VLOOKUP(L1060&amp;"-"&amp;E1060,'Np Quality'!A:M,6,FALSE)))</f>
        <v/>
      </c>
      <c r="P1050" s="391" t="str">
        <f>IF(ISBLANK(L1050),"",IF(OR(ISBLANK(VLOOKUP(L1050&amp;"-"&amp;E1050,'Np Quality'!A:M,7,FALSE)),ISERROR(VLOOKUP(L1050&amp;"-"&amp;E1050,'Np Quality'!A:M,7,FALSE))),"-",VLOOKUP(L1050&amp;"-"&amp;E1050,'Np Quality'!A:M,7,FALSE)))</f>
        <v/>
      </c>
      <c r="Q1050" s="391" t="str">
        <f>IF(ISBLANK(L1050),"",IF(OR(ISBLANK(VLOOKUP(L1050&amp;"-"&amp;E1050,'Np Quality'!A:M,8,FALSE)),ISERROR(VLOOKUP(L1050&amp;"-"&amp;E1050,'Np Quality'!A:M,8,FALSE))),"-",VLOOKUP(L1050&amp;"-"&amp;E1050,'Np Quality'!A:M,8,FALSE)))</f>
        <v/>
      </c>
      <c r="R1050" s="283" t="str">
        <f>IF(ISBLANK(L1050),"",IF(OR(ISBLANK(VLOOKUP(L1050&amp;"-"&amp;E1050,'Np Quality'!A:M,9,FALSE)),ISERROR(VLOOKUP(L1050&amp;"-"&amp;E1050,'Np Quality'!A:M,9,FALSE))),"-",VLOOKUP(L1050&amp;"-"&amp;E1050,'Np Quality'!A:M,9,FALSE)))</f>
        <v/>
      </c>
      <c r="S1050" s="150"/>
      <c r="T1050" s="395" t="str">
        <f t="shared" si="150"/>
        <v/>
      </c>
      <c r="U1050" s="395" t="str">
        <f t="shared" si="147"/>
        <v/>
      </c>
      <c r="V1050" s="396"/>
      <c r="W1050" s="282"/>
    </row>
    <row r="1051" spans="1:23">
      <c r="A1051" s="382" t="str">
        <f t="shared" si="148"/>
        <v/>
      </c>
      <c r="B1051" s="383" t="str">
        <f t="shared" si="151"/>
        <v/>
      </c>
      <c r="C1051" s="236"/>
      <c r="D1051" s="282"/>
      <c r="E1051" s="384" t="str">
        <f t="shared" si="149"/>
        <v/>
      </c>
      <c r="F1051" s="388"/>
      <c r="G1051" s="243"/>
      <c r="H1051" s="244"/>
      <c r="I1051" s="243"/>
      <c r="J1051" s="244"/>
      <c r="K1051" s="244"/>
      <c r="L1051" s="244"/>
      <c r="M1051" s="244"/>
      <c r="N1051" s="290"/>
      <c r="O1051" s="391" t="str">
        <f>IF(ISBLANK(L1061),"",IF(OR(ISBLANK(VLOOKUP(L1061&amp;"-"&amp;E1061,'Np Quality'!A:M,6,FALSE)),ISERROR(VLOOKUP(L1061&amp;"-"&amp;E1061,'Np Quality'!A:M,6,FALSE))),"-",VLOOKUP(L1061&amp;"-"&amp;E1061,'Np Quality'!A:M,6,FALSE)))</f>
        <v/>
      </c>
      <c r="P1051" s="391" t="str">
        <f>IF(ISBLANK(L1051),"",IF(OR(ISBLANK(VLOOKUP(L1051&amp;"-"&amp;E1051,'Np Quality'!A:M,7,FALSE)),ISERROR(VLOOKUP(L1051&amp;"-"&amp;E1051,'Np Quality'!A:M,7,FALSE))),"-",VLOOKUP(L1051&amp;"-"&amp;E1051,'Np Quality'!A:M,7,FALSE)))</f>
        <v/>
      </c>
      <c r="Q1051" s="391" t="str">
        <f>IF(ISBLANK(L1051),"",IF(OR(ISBLANK(VLOOKUP(L1051&amp;"-"&amp;E1051,'Np Quality'!A:M,8,FALSE)),ISERROR(VLOOKUP(L1051&amp;"-"&amp;E1051,'Np Quality'!A:M,8,FALSE))),"-",VLOOKUP(L1051&amp;"-"&amp;E1051,'Np Quality'!A:M,8,FALSE)))</f>
        <v/>
      </c>
      <c r="R1051" s="283" t="str">
        <f>IF(ISBLANK(L1051),"",IF(OR(ISBLANK(VLOOKUP(L1051&amp;"-"&amp;E1051,'Np Quality'!A:M,9,FALSE)),ISERROR(VLOOKUP(L1051&amp;"-"&amp;E1051,'Np Quality'!A:M,9,FALSE))),"-",VLOOKUP(L1051&amp;"-"&amp;E1051,'Np Quality'!A:M,9,FALSE)))</f>
        <v/>
      </c>
      <c r="S1051" s="150"/>
      <c r="T1051" s="395" t="str">
        <f t="shared" si="150"/>
        <v/>
      </c>
      <c r="U1051" s="395" t="str">
        <f t="shared" si="147"/>
        <v/>
      </c>
      <c r="V1051" s="396"/>
      <c r="W1051" s="282"/>
    </row>
    <row r="1052" spans="1:23">
      <c r="A1052" s="382" t="str">
        <f t="shared" si="148"/>
        <v/>
      </c>
      <c r="B1052" s="383" t="str">
        <f t="shared" si="151"/>
        <v/>
      </c>
      <c r="C1052" s="236"/>
      <c r="D1052" s="282"/>
      <c r="E1052" s="384" t="str">
        <f t="shared" si="149"/>
        <v/>
      </c>
      <c r="F1052" s="388"/>
      <c r="G1052" s="243"/>
      <c r="H1052" s="244"/>
      <c r="I1052" s="243"/>
      <c r="J1052" s="244"/>
      <c r="K1052" s="244"/>
      <c r="L1052" s="244"/>
      <c r="M1052" s="244"/>
      <c r="N1052" s="290"/>
      <c r="O1052" s="391" t="str">
        <f>IF(ISBLANK(L1063),"",IF(OR(ISBLANK(VLOOKUP(L1063&amp;"-"&amp;E1063,'Np Quality'!A:M,6,FALSE)),ISERROR(VLOOKUP(L1063&amp;"-"&amp;E1063,'Np Quality'!A:M,6,FALSE))),"-",VLOOKUP(L1063&amp;"-"&amp;E1063,'Np Quality'!A:M,6,FALSE)))</f>
        <v/>
      </c>
      <c r="P1052" s="391" t="str">
        <f>IF(ISBLANK(L1052),"",IF(OR(ISBLANK(VLOOKUP(L1052&amp;"-"&amp;E1052,'Np Quality'!A:M,7,FALSE)),ISERROR(VLOOKUP(L1052&amp;"-"&amp;E1052,'Np Quality'!A:M,7,FALSE))),"-",VLOOKUP(L1052&amp;"-"&amp;E1052,'Np Quality'!A:M,7,FALSE)))</f>
        <v/>
      </c>
      <c r="Q1052" s="391" t="str">
        <f>IF(ISBLANK(L1052),"",IF(OR(ISBLANK(VLOOKUP(L1052&amp;"-"&amp;E1052,'Np Quality'!A:M,8,FALSE)),ISERROR(VLOOKUP(L1052&amp;"-"&amp;E1052,'Np Quality'!A:M,8,FALSE))),"-",VLOOKUP(L1052&amp;"-"&amp;E1052,'Np Quality'!A:M,8,FALSE)))</f>
        <v/>
      </c>
      <c r="R1052" s="283" t="str">
        <f>IF(ISBLANK(L1052),"",IF(OR(ISBLANK(VLOOKUP(L1052&amp;"-"&amp;E1052,'Np Quality'!A:M,9,FALSE)),ISERROR(VLOOKUP(L1052&amp;"-"&amp;E1052,'Np Quality'!A:M,9,FALSE))),"-",VLOOKUP(L1052&amp;"-"&amp;E1052,'Np Quality'!A:M,9,FALSE)))</f>
        <v/>
      </c>
      <c r="S1052" s="150"/>
      <c r="T1052" s="395" t="str">
        <f t="shared" si="150"/>
        <v/>
      </c>
      <c r="U1052" s="395" t="str">
        <f t="shared" si="147"/>
        <v/>
      </c>
      <c r="V1052" s="396"/>
      <c r="W1052" s="282"/>
    </row>
    <row r="1053" spans="1:23">
      <c r="A1053" s="382" t="str">
        <f t="shared" si="148"/>
        <v/>
      </c>
      <c r="B1053" s="383" t="str">
        <f t="shared" si="151"/>
        <v/>
      </c>
      <c r="C1053" s="236"/>
      <c r="D1053" s="282"/>
      <c r="E1053" s="384" t="str">
        <f t="shared" si="149"/>
        <v/>
      </c>
      <c r="F1053" s="388"/>
      <c r="G1053" s="243"/>
      <c r="H1053" s="244"/>
      <c r="I1053" s="243"/>
      <c r="J1053" s="244"/>
      <c r="K1053" s="244"/>
      <c r="L1053" s="244"/>
      <c r="M1053" s="244"/>
      <c r="N1053" s="290"/>
      <c r="O1053" s="391" t="str">
        <f>IF(ISBLANK(L1063),"",IF(OR(ISBLANK(VLOOKUP(L1063&amp;"-"&amp;E1063,'Np Quality'!A:M,6,FALSE)),ISERROR(VLOOKUP(L1063&amp;"-"&amp;E1063,'Np Quality'!A:M,6,FALSE))),"-",VLOOKUP(L1063&amp;"-"&amp;E1063,'Np Quality'!A:M,6,FALSE)))</f>
        <v/>
      </c>
      <c r="P1053" s="391" t="str">
        <f>IF(ISBLANK(L1054),"",IF(OR(ISBLANK(VLOOKUP(L1054&amp;"-"&amp;E1054,'Np Quality'!A:M,7,FALSE)),ISERROR(VLOOKUP(L1054&amp;"-"&amp;E1054,'Np Quality'!A:M,7,FALSE))),"-",VLOOKUP(L1054&amp;"-"&amp;E1054,'Np Quality'!A:M,7,FALSE)))</f>
        <v/>
      </c>
      <c r="Q1053" s="391" t="str">
        <f>IF(ISBLANK(L1053),"",IF(OR(ISBLANK(VLOOKUP(L1053&amp;"-"&amp;E1053,'Np Quality'!A:M,8,FALSE)),ISERROR(VLOOKUP(L1053&amp;"-"&amp;E1053,'Np Quality'!A:M,8,FALSE))),"-",VLOOKUP(L1053&amp;"-"&amp;E1053,'Np Quality'!A:M,8,FALSE)))</f>
        <v/>
      </c>
      <c r="R1053" s="283" t="str">
        <f>IF(ISBLANK(L1053),"",IF(OR(ISBLANK(VLOOKUP(L1053&amp;"-"&amp;E1053,'Np Quality'!A:M,9,FALSE)),ISERROR(VLOOKUP(L1053&amp;"-"&amp;E1053,'Np Quality'!A:M,9,FALSE))),"-",VLOOKUP(L1053&amp;"-"&amp;E1053,'Np Quality'!A:M,9,FALSE)))</f>
        <v/>
      </c>
      <c r="S1053" s="150"/>
      <c r="T1053" s="395" t="str">
        <f t="shared" si="150"/>
        <v/>
      </c>
      <c r="U1053" s="395" t="str">
        <f t="shared" si="147"/>
        <v/>
      </c>
      <c r="V1053" s="396"/>
      <c r="W1053" s="282"/>
    </row>
    <row r="1054" spans="1:23">
      <c r="A1054" s="382" t="str">
        <f t="shared" si="148"/>
        <v/>
      </c>
      <c r="B1054" s="383" t="str">
        <f t="shared" si="151"/>
        <v/>
      </c>
      <c r="C1054" s="236"/>
      <c r="D1054" s="282"/>
      <c r="E1054" s="384" t="str">
        <f t="shared" si="149"/>
        <v/>
      </c>
      <c r="F1054" s="388"/>
      <c r="G1054" s="243"/>
      <c r="H1054" s="244"/>
      <c r="I1054" s="243"/>
      <c r="J1054" s="244"/>
      <c r="K1054" s="244"/>
      <c r="L1054" s="244"/>
      <c r="M1054" s="244"/>
      <c r="N1054" s="290"/>
      <c r="O1054" s="391" t="str">
        <f>IF(ISBLANK(L1064),"",IF(OR(ISBLANK(VLOOKUP(L1064&amp;"-"&amp;E1064,'Np Quality'!A:M,6,FALSE)),ISERROR(VLOOKUP(L1064&amp;"-"&amp;E1064,'Np Quality'!A:M,6,FALSE))),"-",VLOOKUP(L1064&amp;"-"&amp;E1064,'Np Quality'!A:M,6,FALSE)))</f>
        <v/>
      </c>
      <c r="P1054" s="391" t="str">
        <f>IF(ISBLANK(L1054),"",IF(OR(ISBLANK(VLOOKUP(L1054&amp;"-"&amp;E1054,'Np Quality'!A:M,7,FALSE)),ISERROR(VLOOKUP(L1054&amp;"-"&amp;E1054,'Np Quality'!A:M,7,FALSE))),"-",VLOOKUP(L1054&amp;"-"&amp;E1054,'Np Quality'!A:M,7,FALSE)))</f>
        <v/>
      </c>
      <c r="Q1054" s="391" t="str">
        <f>IF(ISBLANK(L1055),"",IF(OR(ISBLANK(VLOOKUP(L1055&amp;"-"&amp;E1055,'Np Quality'!A:M,8,FALSE)),ISERROR(VLOOKUP(L1055&amp;"-"&amp;E1055,'Np Quality'!A:M,8,FALSE))),"-",VLOOKUP(L1055&amp;"-"&amp;E1055,'Np Quality'!A:M,8,FALSE)))</f>
        <v/>
      </c>
      <c r="R1054" s="283" t="str">
        <f>IF(ISBLANK(L1054),"",IF(OR(ISBLANK(VLOOKUP(L1054&amp;"-"&amp;E1054,'Np Quality'!A:M,9,FALSE)),ISERROR(VLOOKUP(L1054&amp;"-"&amp;E1054,'Np Quality'!A:M,9,FALSE))),"-",VLOOKUP(L1054&amp;"-"&amp;E1054,'Np Quality'!A:M,9,FALSE)))</f>
        <v/>
      </c>
      <c r="S1054" s="150"/>
      <c r="T1054" s="395" t="str">
        <f t="shared" si="150"/>
        <v/>
      </c>
      <c r="U1054" s="395" t="str">
        <f t="shared" si="147"/>
        <v/>
      </c>
      <c r="V1054" s="396"/>
      <c r="W1054" s="282"/>
    </row>
    <row r="1055" spans="1:23">
      <c r="A1055" s="382" t="str">
        <f t="shared" si="148"/>
        <v/>
      </c>
      <c r="B1055" s="383" t="str">
        <f t="shared" si="151"/>
        <v/>
      </c>
      <c r="C1055" s="236"/>
      <c r="D1055" s="282"/>
      <c r="E1055" s="384" t="str">
        <f t="shared" si="149"/>
        <v/>
      </c>
      <c r="F1055" s="388"/>
      <c r="G1055" s="243"/>
      <c r="H1055" s="244"/>
      <c r="I1055" s="243"/>
      <c r="J1055" s="244"/>
      <c r="K1055" s="244"/>
      <c r="L1055" s="244"/>
      <c r="M1055" s="244"/>
      <c r="N1055" s="290"/>
      <c r="O1055" s="391" t="str">
        <f>IF(ISBLANK(L1065),"",IF(OR(ISBLANK(VLOOKUP(L1065&amp;"-"&amp;E1065,'Np Quality'!A:M,6,FALSE)),ISERROR(VLOOKUP(L1065&amp;"-"&amp;E1065,'Np Quality'!A:M,6,FALSE))),"-",VLOOKUP(L1065&amp;"-"&amp;E1065,'Np Quality'!A:M,6,FALSE)))</f>
        <v/>
      </c>
      <c r="P1055" s="391" t="str">
        <f>IF(ISBLANK(L1055),"",IF(OR(ISBLANK(VLOOKUP(L1055&amp;"-"&amp;E1055,'Np Quality'!A:M,7,FALSE)),ISERROR(VLOOKUP(L1055&amp;"-"&amp;E1055,'Np Quality'!A:M,7,FALSE))),"-",VLOOKUP(L1055&amp;"-"&amp;E1055,'Np Quality'!A:M,7,FALSE)))</f>
        <v/>
      </c>
      <c r="Q1055" s="391" t="str">
        <f>IF(ISBLANK(L1055),"",IF(OR(ISBLANK(VLOOKUP(L1055&amp;"-"&amp;E1055,'Np Quality'!A:M,8,FALSE)),ISERROR(VLOOKUP(L1055&amp;"-"&amp;E1055,'Np Quality'!A:M,8,FALSE))),"-",VLOOKUP(L1055&amp;"-"&amp;E1055,'Np Quality'!A:M,8,FALSE)))</f>
        <v/>
      </c>
      <c r="R1055" s="283" t="str">
        <f>IF(ISBLANK(L1056),"",IF(OR(ISBLANK(VLOOKUP(L1056&amp;"-"&amp;E1056,'Np Quality'!A:M,9,FALSE)),ISERROR(VLOOKUP(L1056&amp;"-"&amp;E1056,'Np Quality'!A:M,9,FALSE))),"-",VLOOKUP(L1056&amp;"-"&amp;E1056,'Np Quality'!A:M,9,FALSE)))</f>
        <v/>
      </c>
      <c r="S1055" s="150"/>
      <c r="T1055" s="395" t="str">
        <f t="shared" si="150"/>
        <v/>
      </c>
      <c r="U1055" s="395" t="str">
        <f t="shared" si="147"/>
        <v/>
      </c>
      <c r="V1055" s="396"/>
      <c r="W1055" s="282"/>
    </row>
    <row r="1056" spans="1:23">
      <c r="A1056" s="382" t="str">
        <f t="shared" si="148"/>
        <v/>
      </c>
      <c r="B1056" s="383" t="str">
        <f t="shared" si="151"/>
        <v/>
      </c>
      <c r="C1056" s="236"/>
      <c r="D1056" s="282"/>
      <c r="E1056" s="384" t="str">
        <f t="shared" si="149"/>
        <v/>
      </c>
      <c r="F1056" s="388"/>
      <c r="G1056" s="243"/>
      <c r="H1056" s="244"/>
      <c r="I1056" s="243"/>
      <c r="J1056" s="244"/>
      <c r="K1056" s="244"/>
      <c r="L1056" s="244"/>
      <c r="M1056" s="244"/>
      <c r="N1056" s="290"/>
      <c r="O1056" s="391" t="str">
        <f>IF(ISBLANK(L1066),"",IF(OR(ISBLANK(VLOOKUP(L1066&amp;"-"&amp;E1066,'Np Quality'!A:M,6,FALSE)),ISERROR(VLOOKUP(L1066&amp;"-"&amp;E1066,'Np Quality'!A:M,6,FALSE))),"-",VLOOKUP(L1066&amp;"-"&amp;E1066,'Np Quality'!A:M,6,FALSE)))</f>
        <v/>
      </c>
      <c r="P1056" s="391" t="str">
        <f>IF(ISBLANK(L1056),"",IF(OR(ISBLANK(VLOOKUP(L1056&amp;"-"&amp;E1056,'Np Quality'!A:M,7,FALSE)),ISERROR(VLOOKUP(L1056&amp;"-"&amp;E1056,'Np Quality'!A:M,7,FALSE))),"-",VLOOKUP(L1056&amp;"-"&amp;E1056,'Np Quality'!A:M,7,FALSE)))</f>
        <v/>
      </c>
      <c r="Q1056" s="391" t="str">
        <f>IF(ISBLANK(L1056),"",IF(OR(ISBLANK(VLOOKUP(L1056&amp;"-"&amp;E1056,'Np Quality'!A:M,8,FALSE)),ISERROR(VLOOKUP(L1056&amp;"-"&amp;E1056,'Np Quality'!A:M,8,FALSE))),"-",VLOOKUP(L1056&amp;"-"&amp;E1056,'Np Quality'!A:M,8,FALSE)))</f>
        <v/>
      </c>
      <c r="R1056" s="283" t="str">
        <f>IF(ISBLANK(L1056),"",IF(OR(ISBLANK(VLOOKUP(L1056&amp;"-"&amp;E1056,'Np Quality'!A:M,9,FALSE)),ISERROR(VLOOKUP(L1056&amp;"-"&amp;E1056,'Np Quality'!A:M,9,FALSE))),"-",VLOOKUP(L1056&amp;"-"&amp;E1056,'Np Quality'!A:M,9,FALSE)))</f>
        <v/>
      </c>
      <c r="S1056" s="150"/>
      <c r="T1056" s="395" t="str">
        <f t="shared" si="150"/>
        <v/>
      </c>
      <c r="U1056" s="395" t="str">
        <f t="shared" si="147"/>
        <v/>
      </c>
      <c r="V1056" s="396"/>
      <c r="W1056" s="282"/>
    </row>
    <row r="1057" spans="1:23">
      <c r="A1057" s="382" t="str">
        <f t="shared" si="148"/>
        <v/>
      </c>
      <c r="B1057" s="383" t="str">
        <f t="shared" si="151"/>
        <v/>
      </c>
      <c r="C1057" s="236"/>
      <c r="D1057" s="282"/>
      <c r="E1057" s="384" t="str">
        <f t="shared" si="149"/>
        <v/>
      </c>
      <c r="F1057" s="388"/>
      <c r="G1057" s="243"/>
      <c r="H1057" s="244"/>
      <c r="I1057" s="243"/>
      <c r="J1057" s="244"/>
      <c r="K1057" s="244"/>
      <c r="L1057" s="244"/>
      <c r="M1057" s="244"/>
      <c r="N1057" s="290"/>
      <c r="O1057" s="391" t="str">
        <f>IF(ISBLANK(L1057),"",IF(OR(ISBLANK(VLOOKUP(L1057&amp;"-"&amp;E1057,'Np Quality'!A:M,6,FALSE)),ISERROR(VLOOKUP(L1057&amp;"-"&amp;E1057,'Np Quality'!A:M,6,FALSE))),"-",VLOOKUP(L1057&amp;"-"&amp;E1057,'Np Quality'!A:M,6,FALSE)))</f>
        <v/>
      </c>
      <c r="P1057" s="391" t="str">
        <f>IF(ISBLANK(L1067),"",IF(OR(ISBLANK(VLOOKUP(L1067&amp;"-"&amp;E1067,'Np Quality'!A:M,7,FALSE)),ISERROR(VLOOKUP(L1067&amp;"-"&amp;E1067,'Np Quality'!A:M,7,FALSE))),"-",VLOOKUP(L1067&amp;"-"&amp;E1067,'Np Quality'!A:M,7,FALSE)))</f>
        <v/>
      </c>
      <c r="Q1057" s="391" t="str">
        <f>IF(ISBLANK(L1057),"",IF(OR(ISBLANK(VLOOKUP(L1057&amp;"-"&amp;E1057,'Np Quality'!A:M,8,FALSE)),ISERROR(VLOOKUP(L1057&amp;"-"&amp;E1057,'Np Quality'!A:M,8,FALSE))),"-",VLOOKUP(L1057&amp;"-"&amp;E1057,'Np Quality'!A:M,8,FALSE)))</f>
        <v/>
      </c>
      <c r="R1057" s="283" t="str">
        <f>IF(ISBLANK(L1057),"",IF(OR(ISBLANK(VLOOKUP(L1057&amp;"-"&amp;E1057,'Np Quality'!A:M,9,FALSE)),ISERROR(VLOOKUP(L1057&amp;"-"&amp;E1057,'Np Quality'!A:M,9,FALSE))),"-",VLOOKUP(L1057&amp;"-"&amp;E1057,'Np Quality'!A:M,9,FALSE)))</f>
        <v/>
      </c>
      <c r="S1057" s="150"/>
      <c r="T1057" s="395" t="str">
        <f t="shared" si="150"/>
        <v/>
      </c>
      <c r="U1057" s="395" t="str">
        <f t="shared" si="147"/>
        <v/>
      </c>
      <c r="V1057" s="396"/>
      <c r="W1057" s="282"/>
    </row>
    <row r="1058" spans="1:23">
      <c r="A1058" s="382" t="str">
        <f t="shared" si="148"/>
        <v/>
      </c>
      <c r="B1058" s="383" t="str">
        <f t="shared" si="151"/>
        <v/>
      </c>
      <c r="C1058" s="236"/>
      <c r="D1058" s="282"/>
      <c r="E1058" s="384" t="str">
        <f t="shared" si="149"/>
        <v/>
      </c>
      <c r="F1058" s="388"/>
      <c r="G1058" s="243"/>
      <c r="H1058" s="244"/>
      <c r="I1058" s="243"/>
      <c r="J1058" s="244"/>
      <c r="K1058" s="244"/>
      <c r="L1058" s="244"/>
      <c r="M1058" s="244"/>
      <c r="N1058" s="290"/>
      <c r="O1058" s="391" t="str">
        <f>IF(ISBLANK(L1058),"",IF(OR(ISBLANK(VLOOKUP(L1058&amp;"-"&amp;E1058,'Np Quality'!A:M,6,FALSE)),ISERROR(VLOOKUP(L1058&amp;"-"&amp;E1058,'Np Quality'!A:M,6,FALSE))),"-",VLOOKUP(L1058&amp;"-"&amp;E1058,'Np Quality'!A:M,6,FALSE)))</f>
        <v/>
      </c>
      <c r="P1058" s="391" t="str">
        <f>IF(ISBLANK(L1068),"",IF(OR(ISBLANK(VLOOKUP(L1068&amp;"-"&amp;E1068,'Np Quality'!A:M,7,FALSE)),ISERROR(VLOOKUP(L1068&amp;"-"&amp;E1068,'Np Quality'!A:M,7,FALSE))),"-",VLOOKUP(L1068&amp;"-"&amp;E1068,'Np Quality'!A:M,7,FALSE)))</f>
        <v/>
      </c>
      <c r="Q1058" s="391" t="str">
        <f>IF(ISBLANK(L1058),"",IF(OR(ISBLANK(VLOOKUP(L1058&amp;"-"&amp;E1058,'Np Quality'!A:M,8,FALSE)),ISERROR(VLOOKUP(L1058&amp;"-"&amp;E1058,'Np Quality'!A:M,8,FALSE))),"-",VLOOKUP(L1058&amp;"-"&amp;E1058,'Np Quality'!A:M,8,FALSE)))</f>
        <v/>
      </c>
      <c r="R1058" s="283" t="str">
        <f>IF(ISBLANK(L1058),"",IF(OR(ISBLANK(VLOOKUP(L1058&amp;"-"&amp;E1058,'Np Quality'!A:M,9,FALSE)),ISERROR(VLOOKUP(L1058&amp;"-"&amp;E1058,'Np Quality'!A:M,9,FALSE))),"-",VLOOKUP(L1058&amp;"-"&amp;E1058,'Np Quality'!A:M,9,FALSE)))</f>
        <v/>
      </c>
      <c r="S1058" s="150"/>
      <c r="T1058" s="395" t="str">
        <f t="shared" si="150"/>
        <v/>
      </c>
      <c r="U1058" s="395" t="str">
        <f t="shared" si="147"/>
        <v/>
      </c>
      <c r="V1058" s="396"/>
      <c r="W1058" s="282"/>
    </row>
    <row r="1059" spans="1:23">
      <c r="A1059" s="382" t="str">
        <f t="shared" si="148"/>
        <v/>
      </c>
      <c r="B1059" s="383" t="str">
        <f t="shared" si="151"/>
        <v/>
      </c>
      <c r="C1059" s="236"/>
      <c r="D1059" s="282"/>
      <c r="E1059" s="384" t="str">
        <f t="shared" si="149"/>
        <v/>
      </c>
      <c r="F1059" s="388"/>
      <c r="G1059" s="243"/>
      <c r="H1059" s="244"/>
      <c r="I1059" s="243"/>
      <c r="J1059" s="244"/>
      <c r="K1059" s="244"/>
      <c r="L1059" s="244"/>
      <c r="M1059" s="244"/>
      <c r="N1059" s="290"/>
      <c r="O1059" s="391" t="str">
        <f>IF(ISBLANK(L1059),"",IF(OR(ISBLANK(VLOOKUP(L1059&amp;"-"&amp;E1059,'Np Quality'!A:M,6,FALSE)),ISERROR(VLOOKUP(L1059&amp;"-"&amp;E1059,'Np Quality'!A:M,6,FALSE))),"-",VLOOKUP(L1059&amp;"-"&amp;E1059,'Np Quality'!A:M,6,FALSE)))</f>
        <v/>
      </c>
      <c r="P1059" s="391" t="str">
        <f>IF(ISBLANK(L1069),"",IF(OR(ISBLANK(VLOOKUP(L1069&amp;"-"&amp;E1069,'Np Quality'!A:M,7,FALSE)),ISERROR(VLOOKUP(L1069&amp;"-"&amp;E1069,'Np Quality'!A:M,7,FALSE))),"-",VLOOKUP(L1069&amp;"-"&amp;E1069,'Np Quality'!A:M,7,FALSE)))</f>
        <v/>
      </c>
      <c r="Q1059" s="391" t="str">
        <f>IF(ISBLANK(L1059),"",IF(OR(ISBLANK(VLOOKUP(L1059&amp;"-"&amp;E1059,'Np Quality'!A:M,8,FALSE)),ISERROR(VLOOKUP(L1059&amp;"-"&amp;E1059,'Np Quality'!A:M,8,FALSE))),"-",VLOOKUP(L1059&amp;"-"&amp;E1059,'Np Quality'!A:M,8,FALSE)))</f>
        <v/>
      </c>
      <c r="R1059" s="283" t="str">
        <f>IF(ISBLANK(L1059),"",IF(OR(ISBLANK(VLOOKUP(L1059&amp;"-"&amp;E1059,'Np Quality'!A:M,9,FALSE)),ISERROR(VLOOKUP(L1059&amp;"-"&amp;E1059,'Np Quality'!A:M,9,FALSE))),"-",VLOOKUP(L1059&amp;"-"&amp;E1059,'Np Quality'!A:M,9,FALSE)))</f>
        <v/>
      </c>
      <c r="S1059" s="150"/>
      <c r="T1059" s="395" t="str">
        <f t="shared" si="150"/>
        <v/>
      </c>
      <c r="U1059" s="395" t="str">
        <f t="shared" si="147"/>
        <v/>
      </c>
      <c r="V1059" s="396"/>
      <c r="W1059" s="282"/>
    </row>
    <row r="1060" spans="1:23">
      <c r="A1060" s="382" t="str">
        <f t="shared" si="148"/>
        <v/>
      </c>
      <c r="B1060" s="383" t="str">
        <f t="shared" si="151"/>
        <v/>
      </c>
      <c r="C1060" s="236"/>
      <c r="D1060" s="282"/>
      <c r="E1060" s="384" t="str">
        <f t="shared" si="149"/>
        <v/>
      </c>
      <c r="F1060" s="388"/>
      <c r="G1060" s="243"/>
      <c r="H1060" s="244"/>
      <c r="I1060" s="243"/>
      <c r="J1060" s="244"/>
      <c r="K1060" s="244"/>
      <c r="L1060" s="244"/>
      <c r="M1060" s="244"/>
      <c r="N1060" s="290"/>
      <c r="O1060" s="391" t="str">
        <f>IF(ISBLANK(L1060),"",IF(OR(ISBLANK(VLOOKUP(L1060&amp;"-"&amp;E1060,'Np Quality'!A:M,6,FALSE)),ISERROR(VLOOKUP(L1060&amp;"-"&amp;E1060,'Np Quality'!A:M,6,FALSE))),"-",VLOOKUP(L1060&amp;"-"&amp;E1060,'Np Quality'!A:M,6,FALSE)))</f>
        <v/>
      </c>
      <c r="P1060" s="391" t="str">
        <f>IF(ISBLANK(L1070),"",IF(OR(ISBLANK(VLOOKUP(L1070&amp;"-"&amp;E1070,'Np Quality'!A:M,7,FALSE)),ISERROR(VLOOKUP(L1070&amp;"-"&amp;E1070,'Np Quality'!A:M,7,FALSE))),"-",VLOOKUP(L1070&amp;"-"&amp;E1070,'Np Quality'!A:M,7,FALSE)))</f>
        <v/>
      </c>
      <c r="Q1060" s="391" t="str">
        <f>IF(ISBLANK(L1060),"",IF(OR(ISBLANK(VLOOKUP(L1060&amp;"-"&amp;E1060,'Np Quality'!A:M,8,FALSE)),ISERROR(VLOOKUP(L1060&amp;"-"&amp;E1060,'Np Quality'!A:M,8,FALSE))),"-",VLOOKUP(L1060&amp;"-"&amp;E1060,'Np Quality'!A:M,8,FALSE)))</f>
        <v/>
      </c>
      <c r="R1060" s="283" t="str">
        <f>IF(ISBLANK(L1060),"",IF(OR(ISBLANK(VLOOKUP(L1060&amp;"-"&amp;E1060,'Np Quality'!A:M,9,FALSE)),ISERROR(VLOOKUP(L1060&amp;"-"&amp;E1060,'Np Quality'!A:M,9,FALSE))),"-",VLOOKUP(L1060&amp;"-"&amp;E1060,'Np Quality'!A:M,9,FALSE)))</f>
        <v/>
      </c>
      <c r="S1060" s="150"/>
      <c r="T1060" s="395" t="str">
        <f t="shared" si="150"/>
        <v/>
      </c>
      <c r="U1060" s="395" t="str">
        <f t="shared" si="147"/>
        <v/>
      </c>
      <c r="V1060" s="396"/>
      <c r="W1060" s="282"/>
    </row>
    <row r="1061" spans="1:23">
      <c r="A1061" s="382" t="str">
        <f t="shared" si="148"/>
        <v/>
      </c>
      <c r="B1061" s="383" t="str">
        <f t="shared" si="151"/>
        <v/>
      </c>
      <c r="C1061" s="236"/>
      <c r="D1061" s="282"/>
      <c r="E1061" s="384" t="str">
        <f t="shared" si="149"/>
        <v/>
      </c>
      <c r="F1061" s="388"/>
      <c r="G1061" s="243"/>
      <c r="H1061" s="244"/>
      <c r="I1061" s="243"/>
      <c r="J1061" s="244"/>
      <c r="K1061" s="244"/>
      <c r="L1061" s="244"/>
      <c r="M1061" s="244"/>
      <c r="N1061" s="290"/>
      <c r="O1061" s="391" t="str">
        <f>IF(ISBLANK(L1061),"",IF(OR(ISBLANK(VLOOKUP(L1061&amp;"-"&amp;E1061,'Np Quality'!A:M,6,FALSE)),ISERROR(VLOOKUP(L1061&amp;"-"&amp;E1061,'Np Quality'!A:M,6,FALSE))),"-",VLOOKUP(L1061&amp;"-"&amp;E1061,'Np Quality'!A:M,6,FALSE)))</f>
        <v/>
      </c>
      <c r="P1061" s="391" t="str">
        <f>IF(ISBLANK(L1071),"",IF(OR(ISBLANK(VLOOKUP(L1071&amp;"-"&amp;E1071,'Np Quality'!A:M,7,FALSE)),ISERROR(VLOOKUP(L1071&amp;"-"&amp;E1071,'Np Quality'!A:M,7,FALSE))),"-",VLOOKUP(L1071&amp;"-"&amp;E1071,'Np Quality'!A:M,7,FALSE)))</f>
        <v/>
      </c>
      <c r="Q1061" s="391" t="str">
        <f>IF(ISBLANK(L1061),"",IF(OR(ISBLANK(VLOOKUP(L1061&amp;"-"&amp;E1061,'Np Quality'!A:M,8,FALSE)),ISERROR(VLOOKUP(L1061&amp;"-"&amp;E1061,'Np Quality'!A:M,8,FALSE))),"-",VLOOKUP(L1061&amp;"-"&amp;E1061,'Np Quality'!A:M,8,FALSE)))</f>
        <v/>
      </c>
      <c r="R1061" s="283" t="str">
        <f>IF(ISBLANK(L1061),"",IF(OR(ISBLANK(VLOOKUP(L1061&amp;"-"&amp;E1061,'Np Quality'!A:M,9,FALSE)),ISERROR(VLOOKUP(L1061&amp;"-"&amp;E1061,'Np Quality'!A:M,9,FALSE))),"-",VLOOKUP(L1061&amp;"-"&amp;E1061,'Np Quality'!A:M,9,FALSE)))</f>
        <v/>
      </c>
      <c r="S1061" s="150"/>
      <c r="T1061" s="395" t="str">
        <f t="shared" si="150"/>
        <v/>
      </c>
      <c r="U1061" s="395" t="str">
        <f t="shared" si="147"/>
        <v/>
      </c>
      <c r="V1061" s="396"/>
      <c r="W1061" s="282"/>
    </row>
    <row r="1062" spans="1:23">
      <c r="A1062" s="382" t="str">
        <f t="shared" si="148"/>
        <v/>
      </c>
      <c r="B1062" s="383" t="str">
        <f t="shared" si="151"/>
        <v/>
      </c>
      <c r="C1062" s="236"/>
      <c r="D1062" s="282"/>
      <c r="E1062" s="384" t="str">
        <f t="shared" si="149"/>
        <v/>
      </c>
      <c r="F1062" s="388"/>
      <c r="G1062" s="243"/>
      <c r="H1062" s="244"/>
      <c r="I1062" s="243"/>
      <c r="J1062" s="244"/>
      <c r="K1062" s="244"/>
      <c r="L1062" s="244"/>
      <c r="M1062" s="244"/>
      <c r="N1062" s="290"/>
      <c r="O1062" s="391" t="str">
        <f>IF(ISBLANK(L1063),"",IF(OR(ISBLANK(VLOOKUP(L1063&amp;"-"&amp;E1063,'Np Quality'!A:M,6,FALSE)),ISERROR(VLOOKUP(L1063&amp;"-"&amp;E1063,'Np Quality'!A:M,6,FALSE))),"-",VLOOKUP(L1063&amp;"-"&amp;E1063,'Np Quality'!A:M,6,FALSE)))</f>
        <v/>
      </c>
      <c r="P1062" s="391" t="str">
        <f>IF(ISBLANK(L1072),"",IF(OR(ISBLANK(VLOOKUP(L1072&amp;"-"&amp;E1072,'Np Quality'!A:M,7,FALSE)),ISERROR(VLOOKUP(L1072&amp;"-"&amp;E1072,'Np Quality'!A:M,7,FALSE))),"-",VLOOKUP(L1072&amp;"-"&amp;E1072,'Np Quality'!A:M,7,FALSE)))</f>
        <v/>
      </c>
      <c r="Q1062" s="391" t="str">
        <f>IF(ISBLANK(L1062),"",IF(OR(ISBLANK(VLOOKUP(L1062&amp;"-"&amp;E1062,'Np Quality'!A:M,8,FALSE)),ISERROR(VLOOKUP(L1062&amp;"-"&amp;E1062,'Np Quality'!A:M,8,FALSE))),"-",VLOOKUP(L1062&amp;"-"&amp;E1062,'Np Quality'!A:M,8,FALSE)))</f>
        <v/>
      </c>
      <c r="R1062" s="283" t="str">
        <f>IF(ISBLANK(L1062),"",IF(OR(ISBLANK(VLOOKUP(L1062&amp;"-"&amp;E1062,'Np Quality'!A:M,9,FALSE)),ISERROR(VLOOKUP(L1062&amp;"-"&amp;E1062,'Np Quality'!A:M,9,FALSE))),"-",VLOOKUP(L1062&amp;"-"&amp;E1062,'Np Quality'!A:M,9,FALSE)))</f>
        <v/>
      </c>
      <c r="S1062" s="150"/>
      <c r="T1062" s="395" t="str">
        <f t="shared" si="150"/>
        <v/>
      </c>
      <c r="U1062" s="395" t="str">
        <f t="shared" si="147"/>
        <v/>
      </c>
      <c r="V1062" s="396"/>
      <c r="W1062" s="282"/>
    </row>
    <row r="1063" spans="1:23">
      <c r="A1063" s="382" t="str">
        <f t="shared" si="148"/>
        <v/>
      </c>
      <c r="B1063" s="383" t="str">
        <f t="shared" si="151"/>
        <v/>
      </c>
      <c r="C1063" s="236"/>
      <c r="D1063" s="282"/>
      <c r="E1063" s="384" t="str">
        <f t="shared" si="149"/>
        <v/>
      </c>
      <c r="F1063" s="388"/>
      <c r="G1063" s="243"/>
      <c r="H1063" s="244"/>
      <c r="I1063" s="243"/>
      <c r="J1063" s="244"/>
      <c r="K1063" s="244"/>
      <c r="L1063" s="244"/>
      <c r="M1063" s="244"/>
      <c r="N1063" s="290"/>
      <c r="O1063" s="391" t="str">
        <f>IF(ISBLANK(L1063),"",IF(OR(ISBLANK(VLOOKUP(L1063&amp;"-"&amp;E1063,'Np Quality'!A:M,6,FALSE)),ISERROR(VLOOKUP(L1063&amp;"-"&amp;E1063,'Np Quality'!A:M,6,FALSE))),"-",VLOOKUP(L1063&amp;"-"&amp;E1063,'Np Quality'!A:M,6,FALSE)))</f>
        <v/>
      </c>
      <c r="P1063" s="391" t="str">
        <f>IF(ISBLANK(L1074),"",IF(OR(ISBLANK(VLOOKUP(L1074&amp;"-"&amp;E1074,'Np Quality'!A:M,7,FALSE)),ISERROR(VLOOKUP(L1074&amp;"-"&amp;E1074,'Np Quality'!A:M,7,FALSE))),"-",VLOOKUP(L1074&amp;"-"&amp;E1074,'Np Quality'!A:M,7,FALSE)))</f>
        <v/>
      </c>
      <c r="Q1063" s="391" t="str">
        <f>IF(ISBLANK(L1063),"",IF(OR(ISBLANK(VLOOKUP(L1063&amp;"-"&amp;E1063,'Np Quality'!A:M,8,FALSE)),ISERROR(VLOOKUP(L1063&amp;"-"&amp;E1063,'Np Quality'!A:M,8,FALSE))),"-",VLOOKUP(L1063&amp;"-"&amp;E1063,'Np Quality'!A:M,8,FALSE)))</f>
        <v/>
      </c>
      <c r="R1063" s="283" t="str">
        <f>IF(ISBLANK(L1063),"",IF(OR(ISBLANK(VLOOKUP(L1063&amp;"-"&amp;E1063,'Np Quality'!A:M,9,FALSE)),ISERROR(VLOOKUP(L1063&amp;"-"&amp;E1063,'Np Quality'!A:M,9,FALSE))),"-",VLOOKUP(L1063&amp;"-"&amp;E1063,'Np Quality'!A:M,9,FALSE)))</f>
        <v/>
      </c>
      <c r="S1063" s="150"/>
      <c r="T1063" s="395" t="str">
        <f t="shared" si="150"/>
        <v/>
      </c>
      <c r="U1063" s="395" t="str">
        <f t="shared" si="147"/>
        <v/>
      </c>
      <c r="V1063" s="396"/>
      <c r="W1063" s="282"/>
    </row>
    <row r="1064" spans="1:23">
      <c r="A1064" s="382" t="str">
        <f t="shared" si="148"/>
        <v/>
      </c>
      <c r="B1064" s="383" t="str">
        <f t="shared" si="151"/>
        <v/>
      </c>
      <c r="C1064" s="236"/>
      <c r="D1064" s="282"/>
      <c r="E1064" s="384" t="str">
        <f t="shared" si="149"/>
        <v/>
      </c>
      <c r="F1064" s="388"/>
      <c r="G1064" s="243"/>
      <c r="H1064" s="244"/>
      <c r="I1064" s="243"/>
      <c r="J1064" s="244"/>
      <c r="K1064" s="244"/>
      <c r="L1064" s="244"/>
      <c r="M1064" s="244"/>
      <c r="N1064" s="290"/>
      <c r="O1064" s="391" t="str">
        <f>IF(ISBLANK(L1064),"",IF(OR(ISBLANK(VLOOKUP(L1064&amp;"-"&amp;E1064,'Np Quality'!A:M,6,FALSE)),ISERROR(VLOOKUP(L1064&amp;"-"&amp;E1064,'Np Quality'!A:M,6,FALSE))),"-",VLOOKUP(L1064&amp;"-"&amp;E1064,'Np Quality'!A:M,6,FALSE)))</f>
        <v/>
      </c>
      <c r="P1064" s="391" t="str">
        <f>IF(ISBLANK(L1074),"",IF(OR(ISBLANK(VLOOKUP(L1074&amp;"-"&amp;E1074,'Np Quality'!A:M,7,FALSE)),ISERROR(VLOOKUP(L1074&amp;"-"&amp;E1074,'Np Quality'!A:M,7,FALSE))),"-",VLOOKUP(L1074&amp;"-"&amp;E1074,'Np Quality'!A:M,7,FALSE)))</f>
        <v/>
      </c>
      <c r="Q1064" s="391" t="str">
        <f>IF(ISBLANK(L1065),"",IF(OR(ISBLANK(VLOOKUP(L1065&amp;"-"&amp;E1065,'Np Quality'!A:M,8,FALSE)),ISERROR(VLOOKUP(L1065&amp;"-"&amp;E1065,'Np Quality'!A:M,8,FALSE))),"-",VLOOKUP(L1065&amp;"-"&amp;E1065,'Np Quality'!A:M,8,FALSE)))</f>
        <v/>
      </c>
      <c r="R1064" s="283" t="str">
        <f>IF(ISBLANK(L1064),"",IF(OR(ISBLANK(VLOOKUP(L1064&amp;"-"&amp;E1064,'Np Quality'!A:M,9,FALSE)),ISERROR(VLOOKUP(L1064&amp;"-"&amp;E1064,'Np Quality'!A:M,9,FALSE))),"-",VLOOKUP(L1064&amp;"-"&amp;E1064,'Np Quality'!A:M,9,FALSE)))</f>
        <v/>
      </c>
      <c r="S1064" s="150"/>
      <c r="T1064" s="395" t="str">
        <f t="shared" si="150"/>
        <v/>
      </c>
      <c r="U1064" s="395" t="str">
        <f t="shared" si="147"/>
        <v/>
      </c>
      <c r="V1064" s="396"/>
      <c r="W1064" s="282"/>
    </row>
    <row r="1065" spans="1:23">
      <c r="A1065" s="382" t="str">
        <f t="shared" si="148"/>
        <v/>
      </c>
      <c r="B1065" s="383" t="str">
        <f t="shared" si="151"/>
        <v/>
      </c>
      <c r="C1065" s="236"/>
      <c r="D1065" s="282"/>
      <c r="E1065" s="384" t="str">
        <f t="shared" si="149"/>
        <v/>
      </c>
      <c r="F1065" s="388"/>
      <c r="G1065" s="243"/>
      <c r="H1065" s="244"/>
      <c r="I1065" s="243"/>
      <c r="J1065" s="244"/>
      <c r="K1065" s="244"/>
      <c r="L1065" s="244"/>
      <c r="M1065" s="244"/>
      <c r="N1065" s="290"/>
      <c r="O1065" s="391" t="str">
        <f>IF(ISBLANK(L1065),"",IF(OR(ISBLANK(VLOOKUP(L1065&amp;"-"&amp;E1065,'Np Quality'!A:M,6,FALSE)),ISERROR(VLOOKUP(L1065&amp;"-"&amp;E1065,'Np Quality'!A:M,6,FALSE))),"-",VLOOKUP(L1065&amp;"-"&amp;E1065,'Np Quality'!A:M,6,FALSE)))</f>
        <v/>
      </c>
      <c r="P1065" s="391" t="str">
        <f>IF(ISBLANK(L1075),"",IF(OR(ISBLANK(VLOOKUP(L1075&amp;"-"&amp;E1075,'Np Quality'!A:M,7,FALSE)),ISERROR(VLOOKUP(L1075&amp;"-"&amp;E1075,'Np Quality'!A:M,7,FALSE))),"-",VLOOKUP(L1075&amp;"-"&amp;E1075,'Np Quality'!A:M,7,FALSE)))</f>
        <v/>
      </c>
      <c r="Q1065" s="391" t="str">
        <f>IF(ISBLANK(L1065),"",IF(OR(ISBLANK(VLOOKUP(L1065&amp;"-"&amp;E1065,'Np Quality'!A:M,8,FALSE)),ISERROR(VLOOKUP(L1065&amp;"-"&amp;E1065,'Np Quality'!A:M,8,FALSE))),"-",VLOOKUP(L1065&amp;"-"&amp;E1065,'Np Quality'!A:M,8,FALSE)))</f>
        <v/>
      </c>
      <c r="R1065" s="283" t="str">
        <f>IF(ISBLANK(L1066),"",IF(OR(ISBLANK(VLOOKUP(L1066&amp;"-"&amp;E1066,'Np Quality'!A:M,9,FALSE)),ISERROR(VLOOKUP(L1066&amp;"-"&amp;E1066,'Np Quality'!A:M,9,FALSE))),"-",VLOOKUP(L1066&amp;"-"&amp;E1066,'Np Quality'!A:M,9,FALSE)))</f>
        <v/>
      </c>
      <c r="S1065" s="150"/>
      <c r="T1065" s="395" t="str">
        <f t="shared" si="150"/>
        <v/>
      </c>
      <c r="U1065" s="395" t="str">
        <f t="shared" si="147"/>
        <v/>
      </c>
      <c r="V1065" s="396"/>
      <c r="W1065" s="282"/>
    </row>
    <row r="1066" spans="1:23">
      <c r="A1066" s="382" t="str">
        <f t="shared" si="148"/>
        <v/>
      </c>
      <c r="B1066" s="383" t="str">
        <f t="shared" si="151"/>
        <v/>
      </c>
      <c r="C1066" s="236"/>
      <c r="D1066" s="282"/>
      <c r="E1066" s="384" t="str">
        <f t="shared" si="149"/>
        <v/>
      </c>
      <c r="F1066" s="388"/>
      <c r="G1066" s="243"/>
      <c r="H1066" s="244"/>
      <c r="I1066" s="243"/>
      <c r="J1066" s="244"/>
      <c r="K1066" s="244"/>
      <c r="L1066" s="244"/>
      <c r="M1066" s="244"/>
      <c r="N1066" s="290"/>
      <c r="O1066" s="391" t="str">
        <f>IF(ISBLANK(L1066),"",IF(OR(ISBLANK(VLOOKUP(L1066&amp;"-"&amp;E1066,'Np Quality'!A:M,6,FALSE)),ISERROR(VLOOKUP(L1066&amp;"-"&amp;E1066,'Np Quality'!A:M,6,FALSE))),"-",VLOOKUP(L1066&amp;"-"&amp;E1066,'Np Quality'!A:M,6,FALSE)))</f>
        <v/>
      </c>
      <c r="P1066" s="391" t="str">
        <f>IF(ISBLANK(L1076),"",IF(OR(ISBLANK(VLOOKUP(L1076&amp;"-"&amp;E1076,'Np Quality'!A:M,7,FALSE)),ISERROR(VLOOKUP(L1076&amp;"-"&amp;E1076,'Np Quality'!A:M,7,FALSE))),"-",VLOOKUP(L1076&amp;"-"&amp;E1076,'Np Quality'!A:M,7,FALSE)))</f>
        <v/>
      </c>
      <c r="Q1066" s="391" t="str">
        <f>IF(ISBLANK(L1066),"",IF(OR(ISBLANK(VLOOKUP(L1066&amp;"-"&amp;E1066,'Np Quality'!A:M,8,FALSE)),ISERROR(VLOOKUP(L1066&amp;"-"&amp;E1066,'Np Quality'!A:M,8,FALSE))),"-",VLOOKUP(L1066&amp;"-"&amp;E1066,'Np Quality'!A:M,8,FALSE)))</f>
        <v/>
      </c>
      <c r="R1066" s="283" t="str">
        <f>IF(ISBLANK(L1066),"",IF(OR(ISBLANK(VLOOKUP(L1066&amp;"-"&amp;E1066,'Np Quality'!A:M,9,FALSE)),ISERROR(VLOOKUP(L1066&amp;"-"&amp;E1066,'Np Quality'!A:M,9,FALSE))),"-",VLOOKUP(L1066&amp;"-"&amp;E1066,'Np Quality'!A:M,9,FALSE)))</f>
        <v/>
      </c>
      <c r="S1066" s="150"/>
      <c r="T1066" s="395" t="str">
        <f t="shared" si="150"/>
        <v/>
      </c>
      <c r="U1066" s="395" t="str">
        <f t="shared" si="147"/>
        <v/>
      </c>
      <c r="V1066" s="396"/>
      <c r="W1066" s="282"/>
    </row>
    <row r="1067" spans="1:23">
      <c r="A1067" s="382" t="str">
        <f t="shared" si="148"/>
        <v/>
      </c>
      <c r="B1067" s="383" t="str">
        <f t="shared" si="151"/>
        <v/>
      </c>
      <c r="C1067" s="236"/>
      <c r="D1067" s="282"/>
      <c r="E1067" s="384" t="str">
        <f t="shared" si="149"/>
        <v/>
      </c>
      <c r="F1067" s="388"/>
      <c r="G1067" s="243"/>
      <c r="H1067" s="244"/>
      <c r="I1067" s="243"/>
      <c r="J1067" s="244"/>
      <c r="K1067" s="244"/>
      <c r="L1067" s="244"/>
      <c r="M1067" s="244"/>
      <c r="N1067" s="290"/>
      <c r="O1067" s="391" t="str">
        <f>IF(ISBLANK(L1067),"",IF(OR(ISBLANK(VLOOKUP(L1067&amp;"-"&amp;E1067,'Np Quality'!A:M,6,FALSE)),ISERROR(VLOOKUP(L1067&amp;"-"&amp;E1067,'Np Quality'!A:M,6,FALSE))),"-",VLOOKUP(L1067&amp;"-"&amp;E1067,'Np Quality'!A:M,6,FALSE)))</f>
        <v/>
      </c>
      <c r="P1067" s="391" t="str">
        <f>IF(ISBLANK(L1067),"",IF(OR(ISBLANK(VLOOKUP(L1067&amp;"-"&amp;E1067,'Np Quality'!A:M,7,FALSE)),ISERROR(VLOOKUP(L1067&amp;"-"&amp;E1067,'Np Quality'!A:M,7,FALSE))),"-",VLOOKUP(L1067&amp;"-"&amp;E1067,'Np Quality'!A:M,7,FALSE)))</f>
        <v/>
      </c>
      <c r="Q1067" s="391" t="str">
        <f>IF(ISBLANK(L1077),"",IF(OR(ISBLANK(VLOOKUP(L1077&amp;"-"&amp;E1077,'Np Quality'!A:M,8,FALSE)),ISERROR(VLOOKUP(L1077&amp;"-"&amp;E1077,'Np Quality'!A:M,8,FALSE))),"-",VLOOKUP(L1077&amp;"-"&amp;E1077,'Np Quality'!A:M,8,FALSE)))</f>
        <v/>
      </c>
      <c r="R1067" s="283" t="str">
        <f>IF(ISBLANK(L1067),"",IF(OR(ISBLANK(VLOOKUP(L1067&amp;"-"&amp;E1067,'Np Quality'!A:M,9,FALSE)),ISERROR(VLOOKUP(L1067&amp;"-"&amp;E1067,'Np Quality'!A:M,9,FALSE))),"-",VLOOKUP(L1067&amp;"-"&amp;E1067,'Np Quality'!A:M,9,FALSE)))</f>
        <v/>
      </c>
      <c r="S1067" s="150"/>
      <c r="T1067" s="395" t="str">
        <f t="shared" si="150"/>
        <v/>
      </c>
      <c r="U1067" s="395" t="str">
        <f t="shared" si="147"/>
        <v/>
      </c>
      <c r="V1067" s="396"/>
      <c r="W1067" s="282"/>
    </row>
    <row r="1068" spans="1:23">
      <c r="A1068" s="382" t="str">
        <f t="shared" si="148"/>
        <v/>
      </c>
      <c r="B1068" s="383" t="str">
        <f t="shared" si="151"/>
        <v/>
      </c>
      <c r="C1068" s="236"/>
      <c r="D1068" s="282"/>
      <c r="E1068" s="384" t="str">
        <f t="shared" si="149"/>
        <v/>
      </c>
      <c r="F1068" s="388"/>
      <c r="G1068" s="243"/>
      <c r="H1068" s="244"/>
      <c r="I1068" s="243"/>
      <c r="J1068" s="244"/>
      <c r="K1068" s="244"/>
      <c r="L1068" s="244"/>
      <c r="M1068" s="244"/>
      <c r="N1068" s="290"/>
      <c r="O1068" s="391" t="str">
        <f>IF(ISBLANK(L1068),"",IF(OR(ISBLANK(VLOOKUP(L1068&amp;"-"&amp;E1068,'Np Quality'!A:M,6,FALSE)),ISERROR(VLOOKUP(L1068&amp;"-"&amp;E1068,'Np Quality'!A:M,6,FALSE))),"-",VLOOKUP(L1068&amp;"-"&amp;E1068,'Np Quality'!A:M,6,FALSE)))</f>
        <v/>
      </c>
      <c r="P1068" s="391" t="str">
        <f>IF(ISBLANK(L1068),"",IF(OR(ISBLANK(VLOOKUP(L1068&amp;"-"&amp;E1068,'Np Quality'!A:M,7,FALSE)),ISERROR(VLOOKUP(L1068&amp;"-"&amp;E1068,'Np Quality'!A:M,7,FALSE))),"-",VLOOKUP(L1068&amp;"-"&amp;E1068,'Np Quality'!A:M,7,FALSE)))</f>
        <v/>
      </c>
      <c r="Q1068" s="391" t="str">
        <f>IF(ISBLANK(L1078),"",IF(OR(ISBLANK(VLOOKUP(L1078&amp;"-"&amp;E1078,'Np Quality'!A:M,8,FALSE)),ISERROR(VLOOKUP(L1078&amp;"-"&amp;E1078,'Np Quality'!A:M,8,FALSE))),"-",VLOOKUP(L1078&amp;"-"&amp;E1078,'Np Quality'!A:M,8,FALSE)))</f>
        <v/>
      </c>
      <c r="R1068" s="283" t="str">
        <f>IF(ISBLANK(L1068),"",IF(OR(ISBLANK(VLOOKUP(L1068&amp;"-"&amp;E1068,'Np Quality'!A:M,9,FALSE)),ISERROR(VLOOKUP(L1068&amp;"-"&amp;E1068,'Np Quality'!A:M,9,FALSE))),"-",VLOOKUP(L1068&amp;"-"&amp;E1068,'Np Quality'!A:M,9,FALSE)))</f>
        <v/>
      </c>
      <c r="S1068" s="150"/>
      <c r="T1068" s="395" t="str">
        <f t="shared" si="150"/>
        <v/>
      </c>
      <c r="U1068" s="395" t="str">
        <f t="shared" si="147"/>
        <v/>
      </c>
      <c r="V1068" s="396"/>
      <c r="W1068" s="282"/>
    </row>
    <row r="1069" spans="1:23">
      <c r="A1069" s="382" t="str">
        <f t="shared" si="148"/>
        <v/>
      </c>
      <c r="B1069" s="383" t="str">
        <f t="shared" si="151"/>
        <v/>
      </c>
      <c r="C1069" s="236"/>
      <c r="D1069" s="282"/>
      <c r="E1069" s="384" t="str">
        <f t="shared" si="149"/>
        <v/>
      </c>
      <c r="F1069" s="388"/>
      <c r="G1069" s="243"/>
      <c r="H1069" s="244"/>
      <c r="I1069" s="243"/>
      <c r="J1069" s="244"/>
      <c r="K1069" s="244"/>
      <c r="L1069" s="244"/>
      <c r="M1069" s="244"/>
      <c r="N1069" s="290"/>
      <c r="O1069" s="391" t="str">
        <f>IF(ISBLANK(L1069),"",IF(OR(ISBLANK(VLOOKUP(L1069&amp;"-"&amp;E1069,'Np Quality'!A:M,6,FALSE)),ISERROR(VLOOKUP(L1069&amp;"-"&amp;E1069,'Np Quality'!A:M,6,FALSE))),"-",VLOOKUP(L1069&amp;"-"&amp;E1069,'Np Quality'!A:M,6,FALSE)))</f>
        <v/>
      </c>
      <c r="P1069" s="391" t="str">
        <f>IF(ISBLANK(L1069),"",IF(OR(ISBLANK(VLOOKUP(L1069&amp;"-"&amp;E1069,'Np Quality'!A:M,7,FALSE)),ISERROR(VLOOKUP(L1069&amp;"-"&amp;E1069,'Np Quality'!A:M,7,FALSE))),"-",VLOOKUP(L1069&amp;"-"&amp;E1069,'Np Quality'!A:M,7,FALSE)))</f>
        <v/>
      </c>
      <c r="Q1069" s="391" t="str">
        <f>IF(ISBLANK(L1079),"",IF(OR(ISBLANK(VLOOKUP(L1079&amp;"-"&amp;E1079,'Np Quality'!A:M,8,FALSE)),ISERROR(VLOOKUP(L1079&amp;"-"&amp;E1079,'Np Quality'!A:M,8,FALSE))),"-",VLOOKUP(L1079&amp;"-"&amp;E1079,'Np Quality'!A:M,8,FALSE)))</f>
        <v/>
      </c>
      <c r="R1069" s="283" t="str">
        <f>IF(ISBLANK(L1069),"",IF(OR(ISBLANK(VLOOKUP(L1069&amp;"-"&amp;E1069,'Np Quality'!A:M,9,FALSE)),ISERROR(VLOOKUP(L1069&amp;"-"&amp;E1069,'Np Quality'!A:M,9,FALSE))),"-",VLOOKUP(L1069&amp;"-"&amp;E1069,'Np Quality'!A:M,9,FALSE)))</f>
        <v/>
      </c>
      <c r="S1069" s="150"/>
      <c r="T1069" s="395" t="str">
        <f t="shared" si="150"/>
        <v/>
      </c>
      <c r="U1069" s="395" t="str">
        <f t="shared" si="147"/>
        <v/>
      </c>
      <c r="V1069" s="396"/>
      <c r="W1069" s="282"/>
    </row>
    <row r="1070" spans="1:23">
      <c r="A1070" s="382" t="str">
        <f t="shared" si="148"/>
        <v/>
      </c>
      <c r="B1070" s="383" t="str">
        <f t="shared" si="151"/>
        <v/>
      </c>
      <c r="C1070" s="236"/>
      <c r="D1070" s="282"/>
      <c r="E1070" s="384" t="str">
        <f t="shared" si="149"/>
        <v/>
      </c>
      <c r="F1070" s="388"/>
      <c r="G1070" s="243"/>
      <c r="H1070" s="244"/>
      <c r="I1070" s="243"/>
      <c r="J1070" s="244"/>
      <c r="K1070" s="244"/>
      <c r="L1070" s="244"/>
      <c r="M1070" s="244"/>
      <c r="N1070" s="290"/>
      <c r="O1070" s="391" t="str">
        <f>IF(ISBLANK(L1070),"",IF(OR(ISBLANK(VLOOKUP(L1070&amp;"-"&amp;E1070,'Np Quality'!A:M,6,FALSE)),ISERROR(VLOOKUP(L1070&amp;"-"&amp;E1070,'Np Quality'!A:M,6,FALSE))),"-",VLOOKUP(L1070&amp;"-"&amp;E1070,'Np Quality'!A:M,6,FALSE)))</f>
        <v/>
      </c>
      <c r="P1070" s="391" t="str">
        <f>IF(ISBLANK(L1070),"",IF(OR(ISBLANK(VLOOKUP(L1070&amp;"-"&amp;E1070,'Np Quality'!A:M,7,FALSE)),ISERROR(VLOOKUP(L1070&amp;"-"&amp;E1070,'Np Quality'!A:M,7,FALSE))),"-",VLOOKUP(L1070&amp;"-"&amp;E1070,'Np Quality'!A:M,7,FALSE)))</f>
        <v/>
      </c>
      <c r="Q1070" s="391" t="str">
        <f>IF(ISBLANK(L1080),"",IF(OR(ISBLANK(VLOOKUP(L1080&amp;"-"&amp;E1080,'Np Quality'!A:M,8,FALSE)),ISERROR(VLOOKUP(L1080&amp;"-"&amp;E1080,'Np Quality'!A:M,8,FALSE))),"-",VLOOKUP(L1080&amp;"-"&amp;E1080,'Np Quality'!A:M,8,FALSE)))</f>
        <v/>
      </c>
      <c r="R1070" s="283" t="str">
        <f>IF(ISBLANK(L1070),"",IF(OR(ISBLANK(VLOOKUP(L1070&amp;"-"&amp;E1070,'Np Quality'!A:M,9,FALSE)),ISERROR(VLOOKUP(L1070&amp;"-"&amp;E1070,'Np Quality'!A:M,9,FALSE))),"-",VLOOKUP(L1070&amp;"-"&amp;E1070,'Np Quality'!A:M,9,FALSE)))</f>
        <v/>
      </c>
      <c r="S1070" s="150"/>
      <c r="T1070" s="395" t="str">
        <f t="shared" si="150"/>
        <v/>
      </c>
      <c r="U1070" s="395" t="str">
        <f t="shared" si="147"/>
        <v/>
      </c>
      <c r="V1070" s="396"/>
      <c r="W1070" s="282"/>
    </row>
    <row r="1071" spans="1:23">
      <c r="A1071" s="382" t="str">
        <f t="shared" si="148"/>
        <v/>
      </c>
      <c r="B1071" s="383" t="str">
        <f t="shared" si="151"/>
        <v/>
      </c>
      <c r="C1071" s="236"/>
      <c r="D1071" s="282"/>
      <c r="E1071" s="384" t="str">
        <f t="shared" si="149"/>
        <v/>
      </c>
      <c r="F1071" s="388"/>
      <c r="G1071" s="243"/>
      <c r="H1071" s="244"/>
      <c r="I1071" s="243"/>
      <c r="J1071" s="244"/>
      <c r="K1071" s="244"/>
      <c r="L1071" s="244"/>
      <c r="M1071" s="244"/>
      <c r="N1071" s="290"/>
      <c r="O1071" s="391" t="str">
        <f>IF(ISBLANK(L1071),"",IF(OR(ISBLANK(VLOOKUP(L1071&amp;"-"&amp;E1071,'Np Quality'!A:M,6,FALSE)),ISERROR(VLOOKUP(L1071&amp;"-"&amp;E1071,'Np Quality'!A:M,6,FALSE))),"-",VLOOKUP(L1071&amp;"-"&amp;E1071,'Np Quality'!A:M,6,FALSE)))</f>
        <v/>
      </c>
      <c r="P1071" s="391" t="str">
        <f>IF(ISBLANK(L1071),"",IF(OR(ISBLANK(VLOOKUP(L1071&amp;"-"&amp;E1071,'Np Quality'!A:M,7,FALSE)),ISERROR(VLOOKUP(L1071&amp;"-"&amp;E1071,'Np Quality'!A:M,7,FALSE))),"-",VLOOKUP(L1071&amp;"-"&amp;E1071,'Np Quality'!A:M,7,FALSE)))</f>
        <v/>
      </c>
      <c r="Q1071" s="391" t="str">
        <f>IF(ISBLANK(L1081),"",IF(OR(ISBLANK(VLOOKUP(L1081&amp;"-"&amp;E1081,'Np Quality'!A:M,8,FALSE)),ISERROR(VLOOKUP(L1081&amp;"-"&amp;E1081,'Np Quality'!A:M,8,FALSE))),"-",VLOOKUP(L1081&amp;"-"&amp;E1081,'Np Quality'!A:M,8,FALSE)))</f>
        <v/>
      </c>
      <c r="R1071" s="283" t="str">
        <f>IF(ISBLANK(L1071),"",IF(OR(ISBLANK(VLOOKUP(L1071&amp;"-"&amp;E1071,'Np Quality'!A:M,9,FALSE)),ISERROR(VLOOKUP(L1071&amp;"-"&amp;E1071,'Np Quality'!A:M,9,FALSE))),"-",VLOOKUP(L1071&amp;"-"&amp;E1071,'Np Quality'!A:M,9,FALSE)))</f>
        <v/>
      </c>
      <c r="S1071" s="150"/>
      <c r="T1071" s="395" t="str">
        <f t="shared" si="150"/>
        <v/>
      </c>
      <c r="U1071" s="395" t="str">
        <f t="shared" si="147"/>
        <v/>
      </c>
      <c r="V1071" s="396"/>
      <c r="W1071" s="282"/>
    </row>
    <row r="1072" spans="1:23">
      <c r="A1072" s="382" t="str">
        <f t="shared" si="148"/>
        <v/>
      </c>
      <c r="B1072" s="383" t="str">
        <f t="shared" si="151"/>
        <v/>
      </c>
      <c r="C1072" s="236"/>
      <c r="D1072" s="282"/>
      <c r="E1072" s="384" t="str">
        <f t="shared" si="149"/>
        <v/>
      </c>
      <c r="F1072" s="388"/>
      <c r="G1072" s="243"/>
      <c r="H1072" s="244"/>
      <c r="I1072" s="243"/>
      <c r="J1072" s="244"/>
      <c r="K1072" s="244"/>
      <c r="L1072" s="244"/>
      <c r="M1072" s="244"/>
      <c r="N1072" s="290"/>
      <c r="O1072" s="391" t="str">
        <f>IF(ISBLANK(L1073),"",IF(OR(ISBLANK(VLOOKUP(L1073&amp;"-"&amp;E1073,'Np Quality'!A:M,6,FALSE)),ISERROR(VLOOKUP(L1073&amp;"-"&amp;E1073,'Np Quality'!A:M,6,FALSE))),"-",VLOOKUP(L1073&amp;"-"&amp;E1073,'Np Quality'!A:M,6,FALSE)))</f>
        <v/>
      </c>
      <c r="P1072" s="391" t="str">
        <f>IF(ISBLANK(L1072),"",IF(OR(ISBLANK(VLOOKUP(L1072&amp;"-"&amp;E1072,'Np Quality'!A:M,7,FALSE)),ISERROR(VLOOKUP(L1072&amp;"-"&amp;E1072,'Np Quality'!A:M,7,FALSE))),"-",VLOOKUP(L1072&amp;"-"&amp;E1072,'Np Quality'!A:M,7,FALSE)))</f>
        <v/>
      </c>
      <c r="Q1072" s="391" t="str">
        <f>IF(ISBLANK(L1082),"",IF(OR(ISBLANK(VLOOKUP(L1082&amp;"-"&amp;E1082,'Np Quality'!A:M,8,FALSE)),ISERROR(VLOOKUP(L1082&amp;"-"&amp;E1082,'Np Quality'!A:M,8,FALSE))),"-",VLOOKUP(L1082&amp;"-"&amp;E1082,'Np Quality'!A:M,8,FALSE)))</f>
        <v/>
      </c>
      <c r="R1072" s="283" t="str">
        <f>IF(ISBLANK(L1072),"",IF(OR(ISBLANK(VLOOKUP(L1072&amp;"-"&amp;E1072,'Np Quality'!A:M,9,FALSE)),ISERROR(VLOOKUP(L1072&amp;"-"&amp;E1072,'Np Quality'!A:M,9,FALSE))),"-",VLOOKUP(L1072&amp;"-"&amp;E1072,'Np Quality'!A:M,9,FALSE)))</f>
        <v/>
      </c>
      <c r="S1072" s="150"/>
      <c r="T1072" s="395" t="str">
        <f t="shared" si="150"/>
        <v/>
      </c>
      <c r="U1072" s="395" t="str">
        <f t="shared" si="147"/>
        <v/>
      </c>
      <c r="V1072" s="396"/>
      <c r="W1072" s="282"/>
    </row>
    <row r="1073" spans="1:23">
      <c r="A1073" s="382" t="str">
        <f t="shared" si="148"/>
        <v/>
      </c>
      <c r="B1073" s="383" t="str">
        <f t="shared" si="151"/>
        <v/>
      </c>
      <c r="C1073" s="236"/>
      <c r="D1073" s="282"/>
      <c r="E1073" s="384" t="str">
        <f t="shared" si="149"/>
        <v/>
      </c>
      <c r="F1073" s="388"/>
      <c r="G1073" s="243"/>
      <c r="H1073" s="244"/>
      <c r="I1073" s="243"/>
      <c r="J1073" s="244"/>
      <c r="K1073" s="244"/>
      <c r="L1073" s="244"/>
      <c r="M1073" s="244"/>
      <c r="N1073" s="290"/>
      <c r="O1073" s="391" t="str">
        <f>IF(ISBLANK(L1073),"",IF(OR(ISBLANK(VLOOKUP(L1073&amp;"-"&amp;E1073,'Np Quality'!A:M,6,FALSE)),ISERROR(VLOOKUP(L1073&amp;"-"&amp;E1073,'Np Quality'!A:M,6,FALSE))),"-",VLOOKUP(L1073&amp;"-"&amp;E1073,'Np Quality'!A:M,6,FALSE)))</f>
        <v/>
      </c>
      <c r="P1073" s="391" t="str">
        <f>IF(ISBLANK(L1074),"",IF(OR(ISBLANK(VLOOKUP(L1074&amp;"-"&amp;E1074,'Np Quality'!A:M,7,FALSE)),ISERROR(VLOOKUP(L1074&amp;"-"&amp;E1074,'Np Quality'!A:M,7,FALSE))),"-",VLOOKUP(L1074&amp;"-"&amp;E1074,'Np Quality'!A:M,7,FALSE)))</f>
        <v/>
      </c>
      <c r="Q1073" s="391" t="str">
        <f>IF(ISBLANK(L1083),"",IF(OR(ISBLANK(VLOOKUP(L1083&amp;"-"&amp;E1083,'Np Quality'!A:M,8,FALSE)),ISERROR(VLOOKUP(L1083&amp;"-"&amp;E1083,'Np Quality'!A:M,8,FALSE))),"-",VLOOKUP(L1083&amp;"-"&amp;E1083,'Np Quality'!A:M,8,FALSE)))</f>
        <v/>
      </c>
      <c r="R1073" s="283" t="str">
        <f>IF(ISBLANK(L1073),"",IF(OR(ISBLANK(VLOOKUP(L1073&amp;"-"&amp;E1073,'Np Quality'!A:M,9,FALSE)),ISERROR(VLOOKUP(L1073&amp;"-"&amp;E1073,'Np Quality'!A:M,9,FALSE))),"-",VLOOKUP(L1073&amp;"-"&amp;E1073,'Np Quality'!A:M,9,FALSE)))</f>
        <v/>
      </c>
      <c r="S1073" s="150"/>
      <c r="T1073" s="395" t="str">
        <f t="shared" si="150"/>
        <v/>
      </c>
      <c r="U1073" s="395" t="str">
        <f t="shared" si="147"/>
        <v/>
      </c>
      <c r="V1073" s="396"/>
      <c r="W1073" s="282"/>
    </row>
    <row r="1074" spans="1:23">
      <c r="A1074" s="382" t="str">
        <f t="shared" si="148"/>
        <v/>
      </c>
      <c r="B1074" s="383" t="str">
        <f t="shared" si="151"/>
        <v/>
      </c>
      <c r="C1074" s="236"/>
      <c r="D1074" s="282"/>
      <c r="E1074" s="384" t="str">
        <f t="shared" si="149"/>
        <v/>
      </c>
      <c r="F1074" s="388"/>
      <c r="G1074" s="243"/>
      <c r="H1074" s="244"/>
      <c r="I1074" s="243"/>
      <c r="J1074" s="244"/>
      <c r="K1074" s="244"/>
      <c r="L1074" s="244"/>
      <c r="M1074" s="244"/>
      <c r="N1074" s="290"/>
      <c r="O1074" s="391" t="str">
        <f>IF(ISBLANK(L1074),"",IF(OR(ISBLANK(VLOOKUP(L1074&amp;"-"&amp;E1074,'Np Quality'!A:M,6,FALSE)),ISERROR(VLOOKUP(L1074&amp;"-"&amp;E1074,'Np Quality'!A:M,6,FALSE))),"-",VLOOKUP(L1074&amp;"-"&amp;E1074,'Np Quality'!A:M,6,FALSE)))</f>
        <v/>
      </c>
      <c r="P1074" s="391" t="str">
        <f>IF(ISBLANK(L1074),"",IF(OR(ISBLANK(VLOOKUP(L1074&amp;"-"&amp;E1074,'Np Quality'!A:M,7,FALSE)),ISERROR(VLOOKUP(L1074&amp;"-"&amp;E1074,'Np Quality'!A:M,7,FALSE))),"-",VLOOKUP(L1074&amp;"-"&amp;E1074,'Np Quality'!A:M,7,FALSE)))</f>
        <v/>
      </c>
      <c r="Q1074" s="391" t="str">
        <f>IF(ISBLANK(L1085),"",IF(OR(ISBLANK(VLOOKUP(L1085&amp;"-"&amp;E1085,'Np Quality'!A:M,8,FALSE)),ISERROR(VLOOKUP(L1085&amp;"-"&amp;E1085,'Np Quality'!A:M,8,FALSE))),"-",VLOOKUP(L1085&amp;"-"&amp;E1085,'Np Quality'!A:M,8,FALSE)))</f>
        <v/>
      </c>
      <c r="R1074" s="283" t="str">
        <f>IF(ISBLANK(L1074),"",IF(OR(ISBLANK(VLOOKUP(L1074&amp;"-"&amp;E1074,'Np Quality'!A:M,9,FALSE)),ISERROR(VLOOKUP(L1074&amp;"-"&amp;E1074,'Np Quality'!A:M,9,FALSE))),"-",VLOOKUP(L1074&amp;"-"&amp;E1074,'Np Quality'!A:M,9,FALSE)))</f>
        <v/>
      </c>
      <c r="S1074" s="150"/>
      <c r="T1074" s="395" t="str">
        <f t="shared" si="150"/>
        <v/>
      </c>
      <c r="U1074" s="395" t="str">
        <f t="shared" si="147"/>
        <v/>
      </c>
      <c r="V1074" s="396"/>
      <c r="W1074" s="282"/>
    </row>
    <row r="1075" spans="1:23">
      <c r="A1075" s="382" t="str">
        <f t="shared" si="148"/>
        <v/>
      </c>
      <c r="B1075" s="383" t="str">
        <f t="shared" si="151"/>
        <v/>
      </c>
      <c r="C1075" s="236"/>
      <c r="D1075" s="282"/>
      <c r="E1075" s="384" t="str">
        <f t="shared" si="149"/>
        <v/>
      </c>
      <c r="F1075" s="388"/>
      <c r="G1075" s="243"/>
      <c r="H1075" s="244"/>
      <c r="I1075" s="243"/>
      <c r="J1075" s="244"/>
      <c r="K1075" s="244"/>
      <c r="L1075" s="244"/>
      <c r="M1075" s="244"/>
      <c r="N1075" s="290"/>
      <c r="O1075" s="391" t="str">
        <f>IF(ISBLANK(L1075),"",IF(OR(ISBLANK(VLOOKUP(L1075&amp;"-"&amp;E1075,'Np Quality'!A:M,6,FALSE)),ISERROR(VLOOKUP(L1075&amp;"-"&amp;E1075,'Np Quality'!A:M,6,FALSE))),"-",VLOOKUP(L1075&amp;"-"&amp;E1075,'Np Quality'!A:M,6,FALSE)))</f>
        <v/>
      </c>
      <c r="P1075" s="391" t="str">
        <f>IF(ISBLANK(L1075),"",IF(OR(ISBLANK(VLOOKUP(L1075&amp;"-"&amp;E1075,'Np Quality'!A:M,7,FALSE)),ISERROR(VLOOKUP(L1075&amp;"-"&amp;E1075,'Np Quality'!A:M,7,FALSE))),"-",VLOOKUP(L1075&amp;"-"&amp;E1075,'Np Quality'!A:M,7,FALSE)))</f>
        <v/>
      </c>
      <c r="Q1075" s="391" t="str">
        <f>IF(ISBLANK(L1085),"",IF(OR(ISBLANK(VLOOKUP(L1085&amp;"-"&amp;E1085,'Np Quality'!A:M,8,FALSE)),ISERROR(VLOOKUP(L1085&amp;"-"&amp;E1085,'Np Quality'!A:M,8,FALSE))),"-",VLOOKUP(L1085&amp;"-"&amp;E1085,'Np Quality'!A:M,8,FALSE)))</f>
        <v/>
      </c>
      <c r="R1075" s="283" t="str">
        <f>IF(ISBLANK(L1076),"",IF(OR(ISBLANK(VLOOKUP(L1076&amp;"-"&amp;E1076,'Np Quality'!A:M,9,FALSE)),ISERROR(VLOOKUP(L1076&amp;"-"&amp;E1076,'Np Quality'!A:M,9,FALSE))),"-",VLOOKUP(L1076&amp;"-"&amp;E1076,'Np Quality'!A:M,9,FALSE)))</f>
        <v/>
      </c>
      <c r="S1075" s="150"/>
      <c r="T1075" s="395" t="str">
        <f t="shared" si="150"/>
        <v/>
      </c>
      <c r="U1075" s="395" t="str">
        <f t="shared" si="147"/>
        <v/>
      </c>
      <c r="V1075" s="396"/>
      <c r="W1075" s="282"/>
    </row>
    <row r="1076" spans="1:23">
      <c r="A1076" s="382" t="str">
        <f t="shared" si="148"/>
        <v/>
      </c>
      <c r="B1076" s="383" t="str">
        <f t="shared" si="151"/>
        <v/>
      </c>
      <c r="C1076" s="236"/>
      <c r="D1076" s="282"/>
      <c r="E1076" s="384" t="str">
        <f t="shared" si="149"/>
        <v/>
      </c>
      <c r="F1076" s="388"/>
      <c r="G1076" s="243"/>
      <c r="H1076" s="244"/>
      <c r="I1076" s="243"/>
      <c r="J1076" s="244"/>
      <c r="K1076" s="244"/>
      <c r="L1076" s="244"/>
      <c r="M1076" s="244"/>
      <c r="N1076" s="290"/>
      <c r="O1076" s="391" t="str">
        <f>IF(ISBLANK(L1076),"",IF(OR(ISBLANK(VLOOKUP(L1076&amp;"-"&amp;E1076,'Np Quality'!A:M,6,FALSE)),ISERROR(VLOOKUP(L1076&amp;"-"&amp;E1076,'Np Quality'!A:M,6,FALSE))),"-",VLOOKUP(L1076&amp;"-"&amp;E1076,'Np Quality'!A:M,6,FALSE)))</f>
        <v/>
      </c>
      <c r="P1076" s="391" t="str">
        <f>IF(ISBLANK(L1076),"",IF(OR(ISBLANK(VLOOKUP(L1076&amp;"-"&amp;E1076,'Np Quality'!A:M,7,FALSE)),ISERROR(VLOOKUP(L1076&amp;"-"&amp;E1076,'Np Quality'!A:M,7,FALSE))),"-",VLOOKUP(L1076&amp;"-"&amp;E1076,'Np Quality'!A:M,7,FALSE)))</f>
        <v/>
      </c>
      <c r="Q1076" s="391" t="str">
        <f>IF(ISBLANK(L1086),"",IF(OR(ISBLANK(VLOOKUP(L1086&amp;"-"&amp;E1086,'Np Quality'!A:M,8,FALSE)),ISERROR(VLOOKUP(L1086&amp;"-"&amp;E1086,'Np Quality'!A:M,8,FALSE))),"-",VLOOKUP(L1086&amp;"-"&amp;E1086,'Np Quality'!A:M,8,FALSE)))</f>
        <v/>
      </c>
      <c r="R1076" s="283" t="str">
        <f>IF(ISBLANK(L1076),"",IF(OR(ISBLANK(VLOOKUP(L1076&amp;"-"&amp;E1076,'Np Quality'!A:M,9,FALSE)),ISERROR(VLOOKUP(L1076&amp;"-"&amp;E1076,'Np Quality'!A:M,9,FALSE))),"-",VLOOKUP(L1076&amp;"-"&amp;E1076,'Np Quality'!A:M,9,FALSE)))</f>
        <v/>
      </c>
      <c r="S1076" s="150"/>
      <c r="T1076" s="395" t="str">
        <f t="shared" si="150"/>
        <v/>
      </c>
      <c r="U1076" s="395" t="str">
        <f t="shared" si="147"/>
        <v/>
      </c>
      <c r="V1076" s="396"/>
      <c r="W1076" s="282"/>
    </row>
    <row r="1077" spans="1:23">
      <c r="A1077" s="382" t="str">
        <f t="shared" si="148"/>
        <v/>
      </c>
      <c r="B1077" s="383" t="str">
        <f t="shared" si="151"/>
        <v/>
      </c>
      <c r="C1077" s="236"/>
      <c r="D1077" s="282"/>
      <c r="E1077" s="384" t="str">
        <f t="shared" si="149"/>
        <v/>
      </c>
      <c r="F1077" s="388"/>
      <c r="G1077" s="243"/>
      <c r="H1077" s="244"/>
      <c r="I1077" s="243"/>
      <c r="J1077" s="244"/>
      <c r="K1077" s="244"/>
      <c r="L1077" s="244"/>
      <c r="M1077" s="244"/>
      <c r="N1077" s="290"/>
      <c r="O1077" s="391" t="str">
        <f>IF(ISBLANK(L1077),"",IF(OR(ISBLANK(VLOOKUP(L1077&amp;"-"&amp;E1077,'Np Quality'!A:M,6,FALSE)),ISERROR(VLOOKUP(L1077&amp;"-"&amp;E1077,'Np Quality'!A:M,6,FALSE))),"-",VLOOKUP(L1077&amp;"-"&amp;E1077,'Np Quality'!A:M,6,FALSE)))</f>
        <v/>
      </c>
      <c r="P1077" s="391" t="str">
        <f>IF(ISBLANK(L1077),"",IF(OR(ISBLANK(VLOOKUP(L1077&amp;"-"&amp;E1077,'Np Quality'!A:M,7,FALSE)),ISERROR(VLOOKUP(L1077&amp;"-"&amp;E1077,'Np Quality'!A:M,7,FALSE))),"-",VLOOKUP(L1077&amp;"-"&amp;E1077,'Np Quality'!A:M,7,FALSE)))</f>
        <v/>
      </c>
      <c r="Q1077" s="391" t="str">
        <f>IF(ISBLANK(L1077),"",IF(OR(ISBLANK(VLOOKUP(L1077&amp;"-"&amp;E1077,'Np Quality'!A:M,8,FALSE)),ISERROR(VLOOKUP(L1077&amp;"-"&amp;E1077,'Np Quality'!A:M,8,FALSE))),"-",VLOOKUP(L1077&amp;"-"&amp;E1077,'Np Quality'!A:M,8,FALSE)))</f>
        <v/>
      </c>
      <c r="R1077" s="283" t="str">
        <f>IF(ISBLANK(L1087),"",IF(OR(ISBLANK(VLOOKUP(L1087&amp;"-"&amp;E1087,'Np Quality'!A:M,9,FALSE)),ISERROR(VLOOKUP(L1087&amp;"-"&amp;E1087,'Np Quality'!A:M,9,FALSE))),"-",VLOOKUP(L1087&amp;"-"&amp;E1087,'Np Quality'!A:M,9,FALSE)))</f>
        <v/>
      </c>
      <c r="S1077" s="150"/>
      <c r="T1077" s="395" t="str">
        <f t="shared" si="150"/>
        <v/>
      </c>
      <c r="U1077" s="395" t="str">
        <f t="shared" si="147"/>
        <v/>
      </c>
      <c r="V1077" s="396"/>
      <c r="W1077" s="282"/>
    </row>
    <row r="1078" spans="1:23">
      <c r="A1078" s="382" t="str">
        <f t="shared" si="148"/>
        <v/>
      </c>
      <c r="B1078" s="383" t="str">
        <f t="shared" si="151"/>
        <v/>
      </c>
      <c r="C1078" s="236"/>
      <c r="D1078" s="282"/>
      <c r="E1078" s="384" t="str">
        <f t="shared" si="149"/>
        <v/>
      </c>
      <c r="F1078" s="388"/>
      <c r="G1078" s="243"/>
      <c r="H1078" s="244"/>
      <c r="I1078" s="243"/>
      <c r="J1078" s="244"/>
      <c r="K1078" s="244"/>
      <c r="L1078" s="244"/>
      <c r="M1078" s="244"/>
      <c r="N1078" s="290"/>
      <c r="O1078" s="391" t="str">
        <f>IF(ISBLANK(L1078),"",IF(OR(ISBLANK(VLOOKUP(L1078&amp;"-"&amp;E1078,'Np Quality'!A:M,6,FALSE)),ISERROR(VLOOKUP(L1078&amp;"-"&amp;E1078,'Np Quality'!A:M,6,FALSE))),"-",VLOOKUP(L1078&amp;"-"&amp;E1078,'Np Quality'!A:M,6,FALSE)))</f>
        <v/>
      </c>
      <c r="P1078" s="391" t="str">
        <f>IF(ISBLANK(L1078),"",IF(OR(ISBLANK(VLOOKUP(L1078&amp;"-"&amp;E1078,'Np Quality'!A:M,7,FALSE)),ISERROR(VLOOKUP(L1078&amp;"-"&amp;E1078,'Np Quality'!A:M,7,FALSE))),"-",VLOOKUP(L1078&amp;"-"&amp;E1078,'Np Quality'!A:M,7,FALSE)))</f>
        <v/>
      </c>
      <c r="Q1078" s="391" t="str">
        <f>IF(ISBLANK(L1078),"",IF(OR(ISBLANK(VLOOKUP(L1078&amp;"-"&amp;E1078,'Np Quality'!A:M,8,FALSE)),ISERROR(VLOOKUP(L1078&amp;"-"&amp;E1078,'Np Quality'!A:M,8,FALSE))),"-",VLOOKUP(L1078&amp;"-"&amp;E1078,'Np Quality'!A:M,8,FALSE)))</f>
        <v/>
      </c>
      <c r="R1078" s="283" t="str">
        <f>IF(ISBLANK(L1088),"",IF(OR(ISBLANK(VLOOKUP(L1088&amp;"-"&amp;E1088,'Np Quality'!A:M,9,FALSE)),ISERROR(VLOOKUP(L1088&amp;"-"&amp;E1088,'Np Quality'!A:M,9,FALSE))),"-",VLOOKUP(L1088&amp;"-"&amp;E1088,'Np Quality'!A:M,9,FALSE)))</f>
        <v/>
      </c>
      <c r="S1078" s="150"/>
      <c r="T1078" s="395" t="str">
        <f t="shared" si="150"/>
        <v/>
      </c>
      <c r="U1078" s="395" t="str">
        <f t="shared" si="147"/>
        <v/>
      </c>
      <c r="V1078" s="396"/>
      <c r="W1078" s="282"/>
    </row>
    <row r="1079" spans="1:23">
      <c r="A1079" s="382" t="str">
        <f t="shared" si="148"/>
        <v/>
      </c>
      <c r="B1079" s="383" t="str">
        <f t="shared" si="151"/>
        <v/>
      </c>
      <c r="C1079" s="236"/>
      <c r="D1079" s="282"/>
      <c r="E1079" s="384" t="str">
        <f t="shared" si="149"/>
        <v/>
      </c>
      <c r="F1079" s="388"/>
      <c r="G1079" s="243"/>
      <c r="H1079" s="244"/>
      <c r="I1079" s="243"/>
      <c r="J1079" s="244"/>
      <c r="K1079" s="244"/>
      <c r="L1079" s="244"/>
      <c r="M1079" s="244"/>
      <c r="N1079" s="290"/>
      <c r="O1079" s="391" t="str">
        <f>IF(ISBLANK(L1079),"",IF(OR(ISBLANK(VLOOKUP(L1079&amp;"-"&amp;E1079,'Np Quality'!A:M,6,FALSE)),ISERROR(VLOOKUP(L1079&amp;"-"&amp;E1079,'Np Quality'!A:M,6,FALSE))),"-",VLOOKUP(L1079&amp;"-"&amp;E1079,'Np Quality'!A:M,6,FALSE)))</f>
        <v/>
      </c>
      <c r="P1079" s="391" t="str">
        <f>IF(ISBLANK(L1079),"",IF(OR(ISBLANK(VLOOKUP(L1079&amp;"-"&amp;E1079,'Np Quality'!A:M,7,FALSE)),ISERROR(VLOOKUP(L1079&amp;"-"&amp;E1079,'Np Quality'!A:M,7,FALSE))),"-",VLOOKUP(L1079&amp;"-"&amp;E1079,'Np Quality'!A:M,7,FALSE)))</f>
        <v/>
      </c>
      <c r="Q1079" s="391" t="str">
        <f>IF(ISBLANK(L1079),"",IF(OR(ISBLANK(VLOOKUP(L1079&amp;"-"&amp;E1079,'Np Quality'!A:M,8,FALSE)),ISERROR(VLOOKUP(L1079&amp;"-"&amp;E1079,'Np Quality'!A:M,8,FALSE))),"-",VLOOKUP(L1079&amp;"-"&amp;E1079,'Np Quality'!A:M,8,FALSE)))</f>
        <v/>
      </c>
      <c r="R1079" s="283" t="str">
        <f>IF(ISBLANK(L1089),"",IF(OR(ISBLANK(VLOOKUP(L1089&amp;"-"&amp;E1089,'Np Quality'!A:M,9,FALSE)),ISERROR(VLOOKUP(L1089&amp;"-"&amp;E1089,'Np Quality'!A:M,9,FALSE))),"-",VLOOKUP(L1089&amp;"-"&amp;E1089,'Np Quality'!A:M,9,FALSE)))</f>
        <v/>
      </c>
      <c r="S1079" s="150"/>
      <c r="T1079" s="395" t="str">
        <f t="shared" si="150"/>
        <v/>
      </c>
      <c r="U1079" s="395" t="str">
        <f t="shared" si="147"/>
        <v/>
      </c>
      <c r="V1079" s="396"/>
      <c r="W1079" s="282"/>
    </row>
    <row r="1080" spans="1:23">
      <c r="A1080" s="382" t="str">
        <f t="shared" si="148"/>
        <v/>
      </c>
      <c r="B1080" s="383" t="str">
        <f t="shared" si="151"/>
        <v/>
      </c>
      <c r="C1080" s="236"/>
      <c r="D1080" s="282"/>
      <c r="E1080" s="384" t="str">
        <f t="shared" si="149"/>
        <v/>
      </c>
      <c r="F1080" s="388"/>
      <c r="G1080" s="243"/>
      <c r="H1080" s="244"/>
      <c r="I1080" s="243"/>
      <c r="J1080" s="244"/>
      <c r="K1080" s="244"/>
      <c r="L1080" s="244"/>
      <c r="M1080" s="244"/>
      <c r="N1080" s="290"/>
      <c r="O1080" s="391" t="str">
        <f>IF(ISBLANK(L1080),"",IF(OR(ISBLANK(VLOOKUP(L1080&amp;"-"&amp;E1080,'Np Quality'!A:M,6,FALSE)),ISERROR(VLOOKUP(L1080&amp;"-"&amp;E1080,'Np Quality'!A:M,6,FALSE))),"-",VLOOKUP(L1080&amp;"-"&amp;E1080,'Np Quality'!A:M,6,FALSE)))</f>
        <v/>
      </c>
      <c r="P1080" s="391" t="str">
        <f>IF(ISBLANK(L1080),"",IF(OR(ISBLANK(VLOOKUP(L1080&amp;"-"&amp;E1080,'Np Quality'!A:M,7,FALSE)),ISERROR(VLOOKUP(L1080&amp;"-"&amp;E1080,'Np Quality'!A:M,7,FALSE))),"-",VLOOKUP(L1080&amp;"-"&amp;E1080,'Np Quality'!A:M,7,FALSE)))</f>
        <v/>
      </c>
      <c r="Q1080" s="391" t="str">
        <f>IF(ISBLANK(L1080),"",IF(OR(ISBLANK(VLOOKUP(L1080&amp;"-"&amp;E1080,'Np Quality'!A:M,8,FALSE)),ISERROR(VLOOKUP(L1080&amp;"-"&amp;E1080,'Np Quality'!A:M,8,FALSE))),"-",VLOOKUP(L1080&amp;"-"&amp;E1080,'Np Quality'!A:M,8,FALSE)))</f>
        <v/>
      </c>
      <c r="R1080" s="283" t="str">
        <f>IF(ISBLANK(L1090),"",IF(OR(ISBLANK(VLOOKUP(L1090&amp;"-"&amp;E1090,'Np Quality'!A:M,9,FALSE)),ISERROR(VLOOKUP(L1090&amp;"-"&amp;E1090,'Np Quality'!A:M,9,FALSE))),"-",VLOOKUP(L1090&amp;"-"&amp;E1090,'Np Quality'!A:M,9,FALSE)))</f>
        <v/>
      </c>
      <c r="S1080" s="150"/>
      <c r="T1080" s="395" t="str">
        <f t="shared" si="150"/>
        <v/>
      </c>
      <c r="U1080" s="395" t="str">
        <f t="shared" si="147"/>
        <v/>
      </c>
      <c r="V1080" s="396"/>
      <c r="W1080" s="282"/>
    </row>
    <row r="1081" spans="1:23">
      <c r="A1081" s="382" t="str">
        <f t="shared" si="148"/>
        <v/>
      </c>
      <c r="B1081" s="383" t="str">
        <f t="shared" si="151"/>
        <v/>
      </c>
      <c r="C1081" s="236"/>
      <c r="D1081" s="282"/>
      <c r="E1081" s="384" t="str">
        <f t="shared" si="149"/>
        <v/>
      </c>
      <c r="F1081" s="388"/>
      <c r="G1081" s="243"/>
      <c r="H1081" s="244"/>
      <c r="I1081" s="243"/>
      <c r="J1081" s="244"/>
      <c r="K1081" s="244"/>
      <c r="L1081" s="244"/>
      <c r="M1081" s="244"/>
      <c r="N1081" s="290"/>
      <c r="O1081" s="391" t="str">
        <f>IF(ISBLANK(L1081),"",IF(OR(ISBLANK(VLOOKUP(L1081&amp;"-"&amp;E1081,'Np Quality'!A:M,6,FALSE)),ISERROR(VLOOKUP(L1081&amp;"-"&amp;E1081,'Np Quality'!A:M,6,FALSE))),"-",VLOOKUP(L1081&amp;"-"&amp;E1081,'Np Quality'!A:M,6,FALSE)))</f>
        <v/>
      </c>
      <c r="P1081" s="391" t="str">
        <f>IF(ISBLANK(L1081),"",IF(OR(ISBLANK(VLOOKUP(L1081&amp;"-"&amp;E1081,'Np Quality'!A:M,7,FALSE)),ISERROR(VLOOKUP(L1081&amp;"-"&amp;E1081,'Np Quality'!A:M,7,FALSE))),"-",VLOOKUP(L1081&amp;"-"&amp;E1081,'Np Quality'!A:M,7,FALSE)))</f>
        <v/>
      </c>
      <c r="Q1081" s="391" t="str">
        <f>IF(ISBLANK(L1081),"",IF(OR(ISBLANK(VLOOKUP(L1081&amp;"-"&amp;E1081,'Np Quality'!A:M,8,FALSE)),ISERROR(VLOOKUP(L1081&amp;"-"&amp;E1081,'Np Quality'!A:M,8,FALSE))),"-",VLOOKUP(L1081&amp;"-"&amp;E1081,'Np Quality'!A:M,8,FALSE)))</f>
        <v/>
      </c>
      <c r="R1081" s="283" t="str">
        <f>IF(ISBLANK(L1091),"",IF(OR(ISBLANK(VLOOKUP(L1091&amp;"-"&amp;E1091,'Np Quality'!A:M,9,FALSE)),ISERROR(VLOOKUP(L1091&amp;"-"&amp;E1091,'Np Quality'!A:M,9,FALSE))),"-",VLOOKUP(L1091&amp;"-"&amp;E1091,'Np Quality'!A:M,9,FALSE)))</f>
        <v/>
      </c>
      <c r="S1081" s="150"/>
      <c r="T1081" s="395" t="str">
        <f t="shared" si="150"/>
        <v/>
      </c>
      <c r="U1081" s="395" t="str">
        <f t="shared" si="147"/>
        <v/>
      </c>
      <c r="V1081" s="396"/>
      <c r="W1081" s="282"/>
    </row>
    <row r="1082" spans="1:23">
      <c r="A1082" s="382" t="str">
        <f t="shared" si="148"/>
        <v/>
      </c>
      <c r="B1082" s="383" t="str">
        <f t="shared" si="151"/>
        <v/>
      </c>
      <c r="C1082" s="236"/>
      <c r="D1082" s="282"/>
      <c r="E1082" s="384" t="str">
        <f t="shared" si="149"/>
        <v/>
      </c>
      <c r="F1082" s="388"/>
      <c r="G1082" s="243"/>
      <c r="H1082" s="244"/>
      <c r="I1082" s="243"/>
      <c r="J1082" s="244"/>
      <c r="K1082" s="244"/>
      <c r="L1082" s="244"/>
      <c r="M1082" s="244"/>
      <c r="N1082" s="290"/>
      <c r="O1082" s="391" t="str">
        <f>IF(ISBLANK(L1083),"",IF(OR(ISBLANK(VLOOKUP(L1083&amp;"-"&amp;E1083,'Np Quality'!A:M,6,FALSE)),ISERROR(VLOOKUP(L1083&amp;"-"&amp;E1083,'Np Quality'!A:M,6,FALSE))),"-",VLOOKUP(L1083&amp;"-"&amp;E1083,'Np Quality'!A:M,6,FALSE)))</f>
        <v/>
      </c>
      <c r="P1082" s="391" t="str">
        <f>IF(ISBLANK(L1082),"",IF(OR(ISBLANK(VLOOKUP(L1082&amp;"-"&amp;E1082,'Np Quality'!A:M,7,FALSE)),ISERROR(VLOOKUP(L1082&amp;"-"&amp;E1082,'Np Quality'!A:M,7,FALSE))),"-",VLOOKUP(L1082&amp;"-"&amp;E1082,'Np Quality'!A:M,7,FALSE)))</f>
        <v/>
      </c>
      <c r="Q1082" s="391" t="str">
        <f>IF(ISBLANK(L1082),"",IF(OR(ISBLANK(VLOOKUP(L1082&amp;"-"&amp;E1082,'Np Quality'!A:M,8,FALSE)),ISERROR(VLOOKUP(L1082&amp;"-"&amp;E1082,'Np Quality'!A:M,8,FALSE))),"-",VLOOKUP(L1082&amp;"-"&amp;E1082,'Np Quality'!A:M,8,FALSE)))</f>
        <v/>
      </c>
      <c r="R1082" s="283" t="str">
        <f>IF(ISBLANK(L1092),"",IF(OR(ISBLANK(VLOOKUP(L1092&amp;"-"&amp;E1092,'Np Quality'!A:M,9,FALSE)),ISERROR(VLOOKUP(L1092&amp;"-"&amp;E1092,'Np Quality'!A:M,9,FALSE))),"-",VLOOKUP(L1092&amp;"-"&amp;E1092,'Np Quality'!A:M,9,FALSE)))</f>
        <v/>
      </c>
      <c r="S1082" s="150"/>
      <c r="T1082" s="395" t="str">
        <f t="shared" si="150"/>
        <v/>
      </c>
      <c r="U1082" s="395" t="str">
        <f t="shared" si="147"/>
        <v/>
      </c>
      <c r="V1082" s="396"/>
      <c r="W1082" s="282"/>
    </row>
    <row r="1083" spans="1:23">
      <c r="A1083" s="382" t="str">
        <f t="shared" si="148"/>
        <v/>
      </c>
      <c r="B1083" s="383" t="str">
        <f t="shared" si="151"/>
        <v/>
      </c>
      <c r="C1083" s="236"/>
      <c r="D1083" s="282"/>
      <c r="E1083" s="384" t="str">
        <f t="shared" si="149"/>
        <v/>
      </c>
      <c r="F1083" s="388"/>
      <c r="G1083" s="243"/>
      <c r="H1083" s="244"/>
      <c r="I1083" s="243"/>
      <c r="J1083" s="244"/>
      <c r="K1083" s="244"/>
      <c r="L1083" s="244"/>
      <c r="M1083" s="244"/>
      <c r="N1083" s="290"/>
      <c r="O1083" s="391" t="str">
        <f>IF(ISBLANK(L1083),"",IF(OR(ISBLANK(VLOOKUP(L1083&amp;"-"&amp;E1083,'Np Quality'!A:M,6,FALSE)),ISERROR(VLOOKUP(L1083&amp;"-"&amp;E1083,'Np Quality'!A:M,6,FALSE))),"-",VLOOKUP(L1083&amp;"-"&amp;E1083,'Np Quality'!A:M,6,FALSE)))</f>
        <v/>
      </c>
      <c r="P1083" s="391" t="str">
        <f>IF(ISBLANK(L1084),"",IF(OR(ISBLANK(VLOOKUP(L1084&amp;"-"&amp;E1084,'Np Quality'!A:M,7,FALSE)),ISERROR(VLOOKUP(L1084&amp;"-"&amp;E1084,'Np Quality'!A:M,7,FALSE))),"-",VLOOKUP(L1084&amp;"-"&amp;E1084,'Np Quality'!A:M,7,FALSE)))</f>
        <v/>
      </c>
      <c r="Q1083" s="391" t="str">
        <f>IF(ISBLANK(L1083),"",IF(OR(ISBLANK(VLOOKUP(L1083&amp;"-"&amp;E1083,'Np Quality'!A:M,8,FALSE)),ISERROR(VLOOKUP(L1083&amp;"-"&amp;E1083,'Np Quality'!A:M,8,FALSE))),"-",VLOOKUP(L1083&amp;"-"&amp;E1083,'Np Quality'!A:M,8,FALSE)))</f>
        <v/>
      </c>
      <c r="R1083" s="283" t="str">
        <f>IF(ISBLANK(L1093),"",IF(OR(ISBLANK(VLOOKUP(L1093&amp;"-"&amp;E1093,'Np Quality'!A:M,9,FALSE)),ISERROR(VLOOKUP(L1093&amp;"-"&amp;E1093,'Np Quality'!A:M,9,FALSE))),"-",VLOOKUP(L1093&amp;"-"&amp;E1093,'Np Quality'!A:M,9,FALSE)))</f>
        <v/>
      </c>
      <c r="S1083" s="150"/>
      <c r="T1083" s="395" t="str">
        <f t="shared" si="150"/>
        <v/>
      </c>
      <c r="U1083" s="395" t="str">
        <f t="shared" si="147"/>
        <v/>
      </c>
      <c r="V1083" s="396"/>
      <c r="W1083" s="282"/>
    </row>
    <row r="1084" spans="1:23">
      <c r="A1084" s="382" t="str">
        <f t="shared" si="148"/>
        <v/>
      </c>
      <c r="B1084" s="383" t="str">
        <f t="shared" si="151"/>
        <v/>
      </c>
      <c r="C1084" s="236"/>
      <c r="D1084" s="282"/>
      <c r="E1084" s="384" t="str">
        <f t="shared" si="149"/>
        <v/>
      </c>
      <c r="F1084" s="388"/>
      <c r="G1084" s="243"/>
      <c r="H1084" s="244"/>
      <c r="I1084" s="243"/>
      <c r="J1084" s="244"/>
      <c r="K1084" s="244"/>
      <c r="L1084" s="244"/>
      <c r="M1084" s="244"/>
      <c r="N1084" s="290"/>
      <c r="O1084" s="391" t="str">
        <f>IF(ISBLANK(L1084),"",IF(OR(ISBLANK(VLOOKUP(L1084&amp;"-"&amp;E1084,'Np Quality'!A:M,6,FALSE)),ISERROR(VLOOKUP(L1084&amp;"-"&amp;E1084,'Np Quality'!A:M,6,FALSE))),"-",VLOOKUP(L1084&amp;"-"&amp;E1084,'Np Quality'!A:M,6,FALSE)))</f>
        <v/>
      </c>
      <c r="P1084" s="391" t="str">
        <f>IF(ISBLANK(L1084),"",IF(OR(ISBLANK(VLOOKUP(L1084&amp;"-"&amp;E1084,'Np Quality'!A:M,7,FALSE)),ISERROR(VLOOKUP(L1084&amp;"-"&amp;E1084,'Np Quality'!A:M,7,FALSE))),"-",VLOOKUP(L1084&amp;"-"&amp;E1084,'Np Quality'!A:M,7,FALSE)))</f>
        <v/>
      </c>
      <c r="Q1084" s="391" t="str">
        <f>IF(ISBLANK(L1085),"",IF(OR(ISBLANK(VLOOKUP(L1085&amp;"-"&amp;E1085,'Np Quality'!A:M,8,FALSE)),ISERROR(VLOOKUP(L1085&amp;"-"&amp;E1085,'Np Quality'!A:M,8,FALSE))),"-",VLOOKUP(L1085&amp;"-"&amp;E1085,'Np Quality'!A:M,8,FALSE)))</f>
        <v/>
      </c>
      <c r="R1084" s="283" t="str">
        <f>IF(ISBLANK(L1094),"",IF(OR(ISBLANK(VLOOKUP(L1094&amp;"-"&amp;E1094,'Np Quality'!A:M,9,FALSE)),ISERROR(VLOOKUP(L1094&amp;"-"&amp;E1094,'Np Quality'!A:M,9,FALSE))),"-",VLOOKUP(L1094&amp;"-"&amp;E1094,'Np Quality'!A:M,9,FALSE)))</f>
        <v/>
      </c>
      <c r="S1084" s="150"/>
      <c r="T1084" s="395" t="str">
        <f t="shared" si="150"/>
        <v/>
      </c>
      <c r="U1084" s="395" t="str">
        <f t="shared" si="147"/>
        <v/>
      </c>
      <c r="V1084" s="396"/>
      <c r="W1084" s="282"/>
    </row>
    <row r="1085" spans="1:23">
      <c r="A1085" s="382" t="str">
        <f t="shared" si="148"/>
        <v/>
      </c>
      <c r="B1085" s="383" t="str">
        <f t="shared" si="151"/>
        <v/>
      </c>
      <c r="C1085" s="236"/>
      <c r="D1085" s="282"/>
      <c r="E1085" s="384" t="str">
        <f t="shared" si="149"/>
        <v/>
      </c>
      <c r="F1085" s="388"/>
      <c r="G1085" s="243"/>
      <c r="H1085" s="244"/>
      <c r="I1085" s="243"/>
      <c r="J1085" s="244"/>
      <c r="K1085" s="244"/>
      <c r="L1085" s="244"/>
      <c r="M1085" s="244"/>
      <c r="N1085" s="290"/>
      <c r="O1085" s="391" t="str">
        <f>IF(ISBLANK(L1085),"",IF(OR(ISBLANK(VLOOKUP(L1085&amp;"-"&amp;E1085,'Np Quality'!A:M,6,FALSE)),ISERROR(VLOOKUP(L1085&amp;"-"&amp;E1085,'Np Quality'!A:M,6,FALSE))),"-",VLOOKUP(L1085&amp;"-"&amp;E1085,'Np Quality'!A:M,6,FALSE)))</f>
        <v/>
      </c>
      <c r="P1085" s="391" t="str">
        <f>IF(ISBLANK(L1085),"",IF(OR(ISBLANK(VLOOKUP(L1085&amp;"-"&amp;E1085,'Np Quality'!A:M,7,FALSE)),ISERROR(VLOOKUP(L1085&amp;"-"&amp;E1085,'Np Quality'!A:M,7,FALSE))),"-",VLOOKUP(L1085&amp;"-"&amp;E1085,'Np Quality'!A:M,7,FALSE)))</f>
        <v/>
      </c>
      <c r="Q1085" s="391" t="str">
        <f>IF(ISBLANK(L1085),"",IF(OR(ISBLANK(VLOOKUP(L1085&amp;"-"&amp;E1085,'Np Quality'!A:M,8,FALSE)),ISERROR(VLOOKUP(L1085&amp;"-"&amp;E1085,'Np Quality'!A:M,8,FALSE))),"-",VLOOKUP(L1085&amp;"-"&amp;E1085,'Np Quality'!A:M,8,FALSE)))</f>
        <v/>
      </c>
      <c r="R1085" s="283" t="str">
        <f>IF(ISBLANK(L1096),"",IF(OR(ISBLANK(VLOOKUP(L1096&amp;"-"&amp;E1096,'Np Quality'!A:M,9,FALSE)),ISERROR(VLOOKUP(L1096&amp;"-"&amp;E1096,'Np Quality'!A:M,9,FALSE))),"-",VLOOKUP(L1096&amp;"-"&amp;E1096,'Np Quality'!A:M,9,FALSE)))</f>
        <v/>
      </c>
      <c r="S1085" s="150"/>
      <c r="T1085" s="395" t="str">
        <f t="shared" si="150"/>
        <v/>
      </c>
      <c r="U1085" s="395" t="str">
        <f t="shared" si="147"/>
        <v/>
      </c>
      <c r="V1085" s="396"/>
      <c r="W1085" s="282"/>
    </row>
    <row r="1086" spans="1:23">
      <c r="A1086" s="382" t="str">
        <f t="shared" si="148"/>
        <v/>
      </c>
      <c r="B1086" s="383" t="str">
        <f t="shared" si="151"/>
        <v/>
      </c>
      <c r="C1086" s="236"/>
      <c r="D1086" s="282"/>
      <c r="E1086" s="384" t="str">
        <f t="shared" si="149"/>
        <v/>
      </c>
      <c r="F1086" s="388"/>
      <c r="G1086" s="243"/>
      <c r="H1086" s="244"/>
      <c r="I1086" s="243"/>
      <c r="J1086" s="244"/>
      <c r="K1086" s="244"/>
      <c r="L1086" s="244"/>
      <c r="M1086" s="244"/>
      <c r="N1086" s="290"/>
      <c r="O1086" s="391" t="str">
        <f>IF(ISBLANK(L1086),"",IF(OR(ISBLANK(VLOOKUP(L1086&amp;"-"&amp;E1086,'Np Quality'!A:M,6,FALSE)),ISERROR(VLOOKUP(L1086&amp;"-"&amp;E1086,'Np Quality'!A:M,6,FALSE))),"-",VLOOKUP(L1086&amp;"-"&amp;E1086,'Np Quality'!A:M,6,FALSE)))</f>
        <v/>
      </c>
      <c r="P1086" s="391" t="str">
        <f>IF(ISBLANK(L1086),"",IF(OR(ISBLANK(VLOOKUP(L1086&amp;"-"&amp;E1086,'Np Quality'!A:M,7,FALSE)),ISERROR(VLOOKUP(L1086&amp;"-"&amp;E1086,'Np Quality'!A:M,7,FALSE))),"-",VLOOKUP(L1086&amp;"-"&amp;E1086,'Np Quality'!A:M,7,FALSE)))</f>
        <v/>
      </c>
      <c r="Q1086" s="391" t="str">
        <f>IF(ISBLANK(L1086),"",IF(OR(ISBLANK(VLOOKUP(L1086&amp;"-"&amp;E1086,'Np Quality'!A:M,8,FALSE)),ISERROR(VLOOKUP(L1086&amp;"-"&amp;E1086,'Np Quality'!A:M,8,FALSE))),"-",VLOOKUP(L1086&amp;"-"&amp;E1086,'Np Quality'!A:M,8,FALSE)))</f>
        <v/>
      </c>
      <c r="R1086" s="283" t="str">
        <f>IF(ISBLANK(L1096),"",IF(OR(ISBLANK(VLOOKUP(L1096&amp;"-"&amp;E1096,'Np Quality'!A:M,9,FALSE)),ISERROR(VLOOKUP(L1096&amp;"-"&amp;E1096,'Np Quality'!A:M,9,FALSE))),"-",VLOOKUP(L1096&amp;"-"&amp;E1096,'Np Quality'!A:M,9,FALSE)))</f>
        <v/>
      </c>
      <c r="S1086" s="150"/>
      <c r="T1086" s="395" t="str">
        <f t="shared" si="150"/>
        <v/>
      </c>
      <c r="U1086" s="395" t="str">
        <f t="shared" si="147"/>
        <v/>
      </c>
      <c r="V1086" s="396"/>
      <c r="W1086" s="282"/>
    </row>
    <row r="1087" spans="1:23">
      <c r="A1087" s="382" t="str">
        <f t="shared" si="148"/>
        <v/>
      </c>
      <c r="B1087" s="383" t="str">
        <f t="shared" si="151"/>
        <v/>
      </c>
      <c r="C1087" s="236"/>
      <c r="D1087" s="282"/>
      <c r="E1087" s="384" t="str">
        <f t="shared" si="149"/>
        <v/>
      </c>
      <c r="F1087" s="388"/>
      <c r="G1087" s="243"/>
      <c r="H1087" s="244"/>
      <c r="I1087" s="243"/>
      <c r="J1087" s="244"/>
      <c r="K1087" s="244"/>
      <c r="L1087" s="244"/>
      <c r="M1087" s="244"/>
      <c r="N1087" s="290"/>
      <c r="O1087" s="391" t="str">
        <f>IF(ISBLANK(L1087),"",IF(OR(ISBLANK(VLOOKUP(L1087&amp;"-"&amp;E1087,'Np Quality'!A:M,6,FALSE)),ISERROR(VLOOKUP(L1087&amp;"-"&amp;E1087,'Np Quality'!A:M,6,FALSE))),"-",VLOOKUP(L1087&amp;"-"&amp;E1087,'Np Quality'!A:M,6,FALSE)))</f>
        <v/>
      </c>
      <c r="P1087" s="391" t="str">
        <f>IF(ISBLANK(L1087),"",IF(OR(ISBLANK(VLOOKUP(L1087&amp;"-"&amp;E1087,'Np Quality'!A:M,7,FALSE)),ISERROR(VLOOKUP(L1087&amp;"-"&amp;E1087,'Np Quality'!A:M,7,FALSE))),"-",VLOOKUP(L1087&amp;"-"&amp;E1087,'Np Quality'!A:M,7,FALSE)))</f>
        <v/>
      </c>
      <c r="Q1087" s="391" t="str">
        <f>IF(ISBLANK(L1087),"",IF(OR(ISBLANK(VLOOKUP(L1087&amp;"-"&amp;E1087,'Np Quality'!A:M,8,FALSE)),ISERROR(VLOOKUP(L1087&amp;"-"&amp;E1087,'Np Quality'!A:M,8,FALSE))),"-",VLOOKUP(L1087&amp;"-"&amp;E1087,'Np Quality'!A:M,8,FALSE)))</f>
        <v/>
      </c>
      <c r="R1087" s="283" t="str">
        <f>IF(ISBLANK(L1087),"",IF(OR(ISBLANK(VLOOKUP(L1087&amp;"-"&amp;E1087,'Np Quality'!A:M,9,FALSE)),ISERROR(VLOOKUP(L1087&amp;"-"&amp;E1087,'Np Quality'!A:M,9,FALSE))),"-",VLOOKUP(L1087&amp;"-"&amp;E1087,'Np Quality'!A:M,9,FALSE)))</f>
        <v/>
      </c>
      <c r="S1087" s="150"/>
      <c r="T1087" s="395" t="str">
        <f t="shared" si="150"/>
        <v/>
      </c>
      <c r="U1087" s="395" t="str">
        <f t="shared" si="147"/>
        <v/>
      </c>
      <c r="V1087" s="396"/>
      <c r="W1087" s="282"/>
    </row>
    <row r="1088" spans="1:23">
      <c r="A1088" s="382" t="str">
        <f t="shared" si="148"/>
        <v/>
      </c>
      <c r="B1088" s="383" t="str">
        <f t="shared" si="151"/>
        <v/>
      </c>
      <c r="C1088" s="236"/>
      <c r="D1088" s="282"/>
      <c r="E1088" s="384" t="str">
        <f t="shared" si="149"/>
        <v/>
      </c>
      <c r="F1088" s="388"/>
      <c r="G1088" s="243"/>
      <c r="H1088" s="244"/>
      <c r="I1088" s="243"/>
      <c r="J1088" s="244"/>
      <c r="K1088" s="244"/>
      <c r="L1088" s="244"/>
      <c r="M1088" s="244"/>
      <c r="N1088" s="290"/>
      <c r="O1088" s="391" t="str">
        <f>IF(ISBLANK(L1088),"",IF(OR(ISBLANK(VLOOKUP(L1088&amp;"-"&amp;E1088,'Np Quality'!A:M,6,FALSE)),ISERROR(VLOOKUP(L1088&amp;"-"&amp;E1088,'Np Quality'!A:M,6,FALSE))),"-",VLOOKUP(L1088&amp;"-"&amp;E1088,'Np Quality'!A:M,6,FALSE)))</f>
        <v/>
      </c>
      <c r="P1088" s="391" t="str">
        <f>IF(ISBLANK(L1088),"",IF(OR(ISBLANK(VLOOKUP(L1088&amp;"-"&amp;E1088,'Np Quality'!A:M,7,FALSE)),ISERROR(VLOOKUP(L1088&amp;"-"&amp;E1088,'Np Quality'!A:M,7,FALSE))),"-",VLOOKUP(L1088&amp;"-"&amp;E1088,'Np Quality'!A:M,7,FALSE)))</f>
        <v/>
      </c>
      <c r="Q1088" s="391" t="str">
        <f>IF(ISBLANK(L1088),"",IF(OR(ISBLANK(VLOOKUP(L1088&amp;"-"&amp;E1088,'Np Quality'!A:M,8,FALSE)),ISERROR(VLOOKUP(L1088&amp;"-"&amp;E1088,'Np Quality'!A:M,8,FALSE))),"-",VLOOKUP(L1088&amp;"-"&amp;E1088,'Np Quality'!A:M,8,FALSE)))</f>
        <v/>
      </c>
      <c r="R1088" s="283" t="str">
        <f>IF(ISBLANK(L1088),"",IF(OR(ISBLANK(VLOOKUP(L1088&amp;"-"&amp;E1088,'Np Quality'!A:M,9,FALSE)),ISERROR(VLOOKUP(L1088&amp;"-"&amp;E1088,'Np Quality'!A:M,9,FALSE))),"-",VLOOKUP(L1088&amp;"-"&amp;E1088,'Np Quality'!A:M,9,FALSE)))</f>
        <v/>
      </c>
      <c r="S1088" s="150"/>
      <c r="T1088" s="395" t="str">
        <f t="shared" si="150"/>
        <v/>
      </c>
      <c r="U1088" s="395" t="str">
        <f t="shared" ref="U1088:U1151" si="152">IF(ISNUMBER(B1088),CHOOSE(B1088,M1088,M1088&amp;","&amp;M1089,M1088&amp;","&amp;M1089&amp;","&amp;M1090,M1088&amp;","&amp;M1089&amp;","&amp;M1090&amp;","&amp;M1091),"")</f>
        <v/>
      </c>
      <c r="V1088" s="396"/>
      <c r="W1088" s="282"/>
    </row>
    <row r="1089" spans="1:23">
      <c r="A1089" s="382" t="str">
        <f t="shared" si="148"/>
        <v/>
      </c>
      <c r="B1089" s="383" t="str">
        <f t="shared" si="151"/>
        <v/>
      </c>
      <c r="C1089" s="236"/>
      <c r="D1089" s="282"/>
      <c r="E1089" s="384" t="str">
        <f t="shared" si="149"/>
        <v/>
      </c>
      <c r="F1089" s="388"/>
      <c r="G1089" s="243"/>
      <c r="H1089" s="244"/>
      <c r="I1089" s="243"/>
      <c r="J1089" s="244"/>
      <c r="K1089" s="244"/>
      <c r="L1089" s="244"/>
      <c r="M1089" s="244"/>
      <c r="N1089" s="290"/>
      <c r="O1089" s="391" t="str">
        <f>IF(ISBLANK(L1089),"",IF(OR(ISBLANK(VLOOKUP(L1089&amp;"-"&amp;E1089,'Np Quality'!A:M,6,FALSE)),ISERROR(VLOOKUP(L1089&amp;"-"&amp;E1089,'Np Quality'!A:M,6,FALSE))),"-",VLOOKUP(L1089&amp;"-"&amp;E1089,'Np Quality'!A:M,6,FALSE)))</f>
        <v/>
      </c>
      <c r="P1089" s="391" t="str">
        <f>IF(ISBLANK(L1089),"",IF(OR(ISBLANK(VLOOKUP(L1089&amp;"-"&amp;E1089,'Np Quality'!A:M,7,FALSE)),ISERROR(VLOOKUP(L1089&amp;"-"&amp;E1089,'Np Quality'!A:M,7,FALSE))),"-",VLOOKUP(L1089&amp;"-"&amp;E1089,'Np Quality'!A:M,7,FALSE)))</f>
        <v/>
      </c>
      <c r="Q1089" s="391" t="str">
        <f>IF(ISBLANK(L1089),"",IF(OR(ISBLANK(VLOOKUP(L1089&amp;"-"&amp;E1089,'Np Quality'!A:M,8,FALSE)),ISERROR(VLOOKUP(L1089&amp;"-"&amp;E1089,'Np Quality'!A:M,8,FALSE))),"-",VLOOKUP(L1089&amp;"-"&amp;E1089,'Np Quality'!A:M,8,FALSE)))</f>
        <v/>
      </c>
      <c r="R1089" s="283" t="str">
        <f>IF(ISBLANK(L1089),"",IF(OR(ISBLANK(VLOOKUP(L1089&amp;"-"&amp;E1089,'Np Quality'!A:M,9,FALSE)),ISERROR(VLOOKUP(L1089&amp;"-"&amp;E1089,'Np Quality'!A:M,9,FALSE))),"-",VLOOKUP(L1089&amp;"-"&amp;E1089,'Np Quality'!A:M,9,FALSE)))</f>
        <v/>
      </c>
      <c r="S1089" s="150"/>
      <c r="T1089" s="395" t="str">
        <f t="shared" si="150"/>
        <v/>
      </c>
      <c r="U1089" s="395" t="str">
        <f t="shared" si="152"/>
        <v/>
      </c>
      <c r="V1089" s="396"/>
      <c r="W1089" s="282"/>
    </row>
    <row r="1090" spans="1:23">
      <c r="A1090" s="382" t="str">
        <f t="shared" si="148"/>
        <v/>
      </c>
      <c r="B1090" s="383" t="str">
        <f t="shared" si="151"/>
        <v/>
      </c>
      <c r="C1090" s="236"/>
      <c r="D1090" s="282"/>
      <c r="E1090" s="384" t="str">
        <f t="shared" si="149"/>
        <v/>
      </c>
      <c r="F1090" s="388"/>
      <c r="G1090" s="243"/>
      <c r="H1090" s="244"/>
      <c r="I1090" s="243"/>
      <c r="J1090" s="244"/>
      <c r="K1090" s="244"/>
      <c r="L1090" s="244"/>
      <c r="M1090" s="244"/>
      <c r="N1090" s="290"/>
      <c r="O1090" s="391" t="str">
        <f>IF(ISBLANK(L1090),"",IF(OR(ISBLANK(VLOOKUP(L1090&amp;"-"&amp;E1090,'Np Quality'!A:M,6,FALSE)),ISERROR(VLOOKUP(L1090&amp;"-"&amp;E1090,'Np Quality'!A:M,6,FALSE))),"-",VLOOKUP(L1090&amp;"-"&amp;E1090,'Np Quality'!A:M,6,FALSE)))</f>
        <v/>
      </c>
      <c r="P1090" s="391" t="str">
        <f>IF(ISBLANK(L1090),"",IF(OR(ISBLANK(VLOOKUP(L1090&amp;"-"&amp;E1090,'Np Quality'!A:M,7,FALSE)),ISERROR(VLOOKUP(L1090&amp;"-"&amp;E1090,'Np Quality'!A:M,7,FALSE))),"-",VLOOKUP(L1090&amp;"-"&amp;E1090,'Np Quality'!A:M,7,FALSE)))</f>
        <v/>
      </c>
      <c r="Q1090" s="391" t="str">
        <f>IF(ISBLANK(L1090),"",IF(OR(ISBLANK(VLOOKUP(L1090&amp;"-"&amp;E1090,'Np Quality'!A:M,8,FALSE)),ISERROR(VLOOKUP(L1090&amp;"-"&amp;E1090,'Np Quality'!A:M,8,FALSE))),"-",VLOOKUP(L1090&amp;"-"&amp;E1090,'Np Quality'!A:M,8,FALSE)))</f>
        <v/>
      </c>
      <c r="R1090" s="283" t="str">
        <f>IF(ISBLANK(L1090),"",IF(OR(ISBLANK(VLOOKUP(L1090&amp;"-"&amp;E1090,'Np Quality'!A:M,9,FALSE)),ISERROR(VLOOKUP(L1090&amp;"-"&amp;E1090,'Np Quality'!A:M,9,FALSE))),"-",VLOOKUP(L1090&amp;"-"&amp;E1090,'Np Quality'!A:M,9,FALSE)))</f>
        <v/>
      </c>
      <c r="S1090" s="150"/>
      <c r="T1090" s="395" t="str">
        <f t="shared" si="150"/>
        <v/>
      </c>
      <c r="U1090" s="395" t="str">
        <f t="shared" si="152"/>
        <v/>
      </c>
      <c r="V1090" s="396"/>
      <c r="W1090" s="282"/>
    </row>
    <row r="1091" spans="1:23">
      <c r="A1091" s="382" t="str">
        <f t="shared" si="148"/>
        <v/>
      </c>
      <c r="B1091" s="383" t="str">
        <f t="shared" si="151"/>
        <v/>
      </c>
      <c r="C1091" s="236"/>
      <c r="D1091" s="282"/>
      <c r="E1091" s="384" t="str">
        <f t="shared" si="149"/>
        <v/>
      </c>
      <c r="F1091" s="388"/>
      <c r="G1091" s="243"/>
      <c r="H1091" s="244"/>
      <c r="I1091" s="243"/>
      <c r="J1091" s="244"/>
      <c r="K1091" s="244"/>
      <c r="L1091" s="244"/>
      <c r="M1091" s="244"/>
      <c r="N1091" s="290"/>
      <c r="O1091" s="391" t="str">
        <f>IF(ISBLANK(L1091),"",IF(OR(ISBLANK(VLOOKUP(L1091&amp;"-"&amp;E1091,'Np Quality'!A:M,6,FALSE)),ISERROR(VLOOKUP(L1091&amp;"-"&amp;E1091,'Np Quality'!A:M,6,FALSE))),"-",VLOOKUP(L1091&amp;"-"&amp;E1091,'Np Quality'!A:M,6,FALSE)))</f>
        <v/>
      </c>
      <c r="P1091" s="391" t="str">
        <f>IF(ISBLANK(L1091),"",IF(OR(ISBLANK(VLOOKUP(L1091&amp;"-"&amp;E1091,'Np Quality'!A:M,7,FALSE)),ISERROR(VLOOKUP(L1091&amp;"-"&amp;E1091,'Np Quality'!A:M,7,FALSE))),"-",VLOOKUP(L1091&amp;"-"&amp;E1091,'Np Quality'!A:M,7,FALSE)))</f>
        <v/>
      </c>
      <c r="Q1091" s="391" t="str">
        <f>IF(ISBLANK(L1091),"",IF(OR(ISBLANK(VLOOKUP(L1091&amp;"-"&amp;E1091,'Np Quality'!A:M,8,FALSE)),ISERROR(VLOOKUP(L1091&amp;"-"&amp;E1091,'Np Quality'!A:M,8,FALSE))),"-",VLOOKUP(L1091&amp;"-"&amp;E1091,'Np Quality'!A:M,8,FALSE)))</f>
        <v/>
      </c>
      <c r="R1091" s="283" t="str">
        <f>IF(ISBLANK(L1091),"",IF(OR(ISBLANK(VLOOKUP(L1091&amp;"-"&amp;E1091,'Np Quality'!A:M,9,FALSE)),ISERROR(VLOOKUP(L1091&amp;"-"&amp;E1091,'Np Quality'!A:M,9,FALSE))),"-",VLOOKUP(L1091&amp;"-"&amp;E1091,'Np Quality'!A:M,9,FALSE)))</f>
        <v/>
      </c>
      <c r="S1091" s="150"/>
      <c r="T1091" s="395" t="str">
        <f t="shared" si="150"/>
        <v/>
      </c>
      <c r="U1091" s="395" t="str">
        <f t="shared" si="152"/>
        <v/>
      </c>
      <c r="V1091" s="396"/>
      <c r="W1091" s="282"/>
    </row>
    <row r="1092" spans="1:23">
      <c r="A1092" s="382" t="str">
        <f t="shared" si="148"/>
        <v/>
      </c>
      <c r="B1092" s="383" t="str">
        <f t="shared" si="151"/>
        <v/>
      </c>
      <c r="C1092" s="236"/>
      <c r="D1092" s="282"/>
      <c r="E1092" s="384" t="str">
        <f t="shared" si="149"/>
        <v/>
      </c>
      <c r="F1092" s="388"/>
      <c r="G1092" s="243"/>
      <c r="H1092" s="244"/>
      <c r="I1092" s="243"/>
      <c r="J1092" s="244"/>
      <c r="K1092" s="244"/>
      <c r="L1092" s="244"/>
      <c r="M1092" s="244"/>
      <c r="N1092" s="290"/>
      <c r="O1092" s="391" t="str">
        <f>IF(ISBLANK(L1093),"",IF(OR(ISBLANK(VLOOKUP(L1093&amp;"-"&amp;E1093,'Np Quality'!A:M,6,FALSE)),ISERROR(VLOOKUP(L1093&amp;"-"&amp;E1093,'Np Quality'!A:M,6,FALSE))),"-",VLOOKUP(L1093&amp;"-"&amp;E1093,'Np Quality'!A:M,6,FALSE)))</f>
        <v/>
      </c>
      <c r="P1092" s="391" t="str">
        <f>IF(ISBLANK(L1092),"",IF(OR(ISBLANK(VLOOKUP(L1092&amp;"-"&amp;E1092,'Np Quality'!A:M,7,FALSE)),ISERROR(VLOOKUP(L1092&amp;"-"&amp;E1092,'Np Quality'!A:M,7,FALSE))),"-",VLOOKUP(L1092&amp;"-"&amp;E1092,'Np Quality'!A:M,7,FALSE)))</f>
        <v/>
      </c>
      <c r="Q1092" s="391" t="str">
        <f>IF(ISBLANK(L1092),"",IF(OR(ISBLANK(VLOOKUP(L1092&amp;"-"&amp;E1092,'Np Quality'!A:M,8,FALSE)),ISERROR(VLOOKUP(L1092&amp;"-"&amp;E1092,'Np Quality'!A:M,8,FALSE))),"-",VLOOKUP(L1092&amp;"-"&amp;E1092,'Np Quality'!A:M,8,FALSE)))</f>
        <v/>
      </c>
      <c r="R1092" s="283" t="str">
        <f>IF(ISBLANK(L1092),"",IF(OR(ISBLANK(VLOOKUP(L1092&amp;"-"&amp;E1092,'Np Quality'!A:M,9,FALSE)),ISERROR(VLOOKUP(L1092&amp;"-"&amp;E1092,'Np Quality'!A:M,9,FALSE))),"-",VLOOKUP(L1092&amp;"-"&amp;E1092,'Np Quality'!A:M,9,FALSE)))</f>
        <v/>
      </c>
      <c r="S1092" s="150"/>
      <c r="T1092" s="395" t="str">
        <f t="shared" si="150"/>
        <v/>
      </c>
      <c r="U1092" s="395" t="str">
        <f t="shared" si="152"/>
        <v/>
      </c>
      <c r="V1092" s="396"/>
      <c r="W1092" s="282"/>
    </row>
    <row r="1093" spans="1:23">
      <c r="A1093" s="382" t="str">
        <f t="shared" si="148"/>
        <v/>
      </c>
      <c r="B1093" s="383" t="str">
        <f t="shared" si="151"/>
        <v/>
      </c>
      <c r="C1093" s="236"/>
      <c r="D1093" s="282"/>
      <c r="E1093" s="384" t="str">
        <f t="shared" si="149"/>
        <v/>
      </c>
      <c r="F1093" s="388"/>
      <c r="G1093" s="243"/>
      <c r="H1093" s="244"/>
      <c r="I1093" s="243"/>
      <c r="J1093" s="244"/>
      <c r="K1093" s="244"/>
      <c r="L1093" s="244"/>
      <c r="M1093" s="244"/>
      <c r="N1093" s="290"/>
      <c r="O1093" s="391" t="str">
        <f>IF(ISBLANK(L1093),"",IF(OR(ISBLANK(VLOOKUP(L1093&amp;"-"&amp;E1093,'Np Quality'!A:M,6,FALSE)),ISERROR(VLOOKUP(L1093&amp;"-"&amp;E1093,'Np Quality'!A:M,6,FALSE))),"-",VLOOKUP(L1093&amp;"-"&amp;E1093,'Np Quality'!A:M,6,FALSE)))</f>
        <v/>
      </c>
      <c r="P1093" s="391" t="str">
        <f>IF(ISBLANK(L1094),"",IF(OR(ISBLANK(VLOOKUP(L1094&amp;"-"&amp;E1094,'Np Quality'!A:M,7,FALSE)),ISERROR(VLOOKUP(L1094&amp;"-"&amp;E1094,'Np Quality'!A:M,7,FALSE))),"-",VLOOKUP(L1094&amp;"-"&amp;E1094,'Np Quality'!A:M,7,FALSE)))</f>
        <v/>
      </c>
      <c r="Q1093" s="391" t="str">
        <f>IF(ISBLANK(L1093),"",IF(OR(ISBLANK(VLOOKUP(L1093&amp;"-"&amp;E1093,'Np Quality'!A:M,8,FALSE)),ISERROR(VLOOKUP(L1093&amp;"-"&amp;E1093,'Np Quality'!A:M,8,FALSE))),"-",VLOOKUP(L1093&amp;"-"&amp;E1093,'Np Quality'!A:M,8,FALSE)))</f>
        <v/>
      </c>
      <c r="R1093" s="283" t="str">
        <f>IF(ISBLANK(L1093),"",IF(OR(ISBLANK(VLOOKUP(L1093&amp;"-"&amp;E1093,'Np Quality'!A:M,9,FALSE)),ISERROR(VLOOKUP(L1093&amp;"-"&amp;E1093,'Np Quality'!A:M,9,FALSE))),"-",VLOOKUP(L1093&amp;"-"&amp;E1093,'Np Quality'!A:M,9,FALSE)))</f>
        <v/>
      </c>
      <c r="S1093" s="150"/>
      <c r="T1093" s="395" t="str">
        <f t="shared" si="150"/>
        <v/>
      </c>
      <c r="U1093" s="395" t="str">
        <f t="shared" si="152"/>
        <v/>
      </c>
      <c r="V1093" s="396"/>
      <c r="W1093" s="282"/>
    </row>
    <row r="1094" spans="1:23">
      <c r="A1094" s="382" t="str">
        <f t="shared" si="148"/>
        <v/>
      </c>
      <c r="B1094" s="383" t="str">
        <f t="shared" si="151"/>
        <v/>
      </c>
      <c r="C1094" s="236"/>
      <c r="D1094" s="282"/>
      <c r="E1094" s="384" t="str">
        <f t="shared" si="149"/>
        <v/>
      </c>
      <c r="F1094" s="388"/>
      <c r="G1094" s="243"/>
      <c r="H1094" s="244"/>
      <c r="I1094" s="243"/>
      <c r="J1094" s="244"/>
      <c r="K1094" s="244"/>
      <c r="L1094" s="244"/>
      <c r="M1094" s="244"/>
      <c r="N1094" s="290"/>
      <c r="O1094" s="391" t="str">
        <f>IF(ISBLANK(L1094),"",IF(OR(ISBLANK(VLOOKUP(L1094&amp;"-"&amp;E1094,'Np Quality'!A:M,6,FALSE)),ISERROR(VLOOKUP(L1094&amp;"-"&amp;E1094,'Np Quality'!A:M,6,FALSE))),"-",VLOOKUP(L1094&amp;"-"&amp;E1094,'Np Quality'!A:M,6,FALSE)))</f>
        <v/>
      </c>
      <c r="P1094" s="391" t="str">
        <f>IF(ISBLANK(L1094),"",IF(OR(ISBLANK(VLOOKUP(L1094&amp;"-"&amp;E1094,'Np Quality'!A:M,7,FALSE)),ISERROR(VLOOKUP(L1094&amp;"-"&amp;E1094,'Np Quality'!A:M,7,FALSE))),"-",VLOOKUP(L1094&amp;"-"&amp;E1094,'Np Quality'!A:M,7,FALSE)))</f>
        <v/>
      </c>
      <c r="Q1094" s="391" t="str">
        <f>IF(ISBLANK(L1095),"",IF(OR(ISBLANK(VLOOKUP(L1095&amp;"-"&amp;E1095,'Np Quality'!A:M,8,FALSE)),ISERROR(VLOOKUP(L1095&amp;"-"&amp;E1095,'Np Quality'!A:M,8,FALSE))),"-",VLOOKUP(L1095&amp;"-"&amp;E1095,'Np Quality'!A:M,8,FALSE)))</f>
        <v/>
      </c>
      <c r="R1094" s="283" t="str">
        <f>IF(ISBLANK(L1094),"",IF(OR(ISBLANK(VLOOKUP(L1094&amp;"-"&amp;E1094,'Np Quality'!A:M,9,FALSE)),ISERROR(VLOOKUP(L1094&amp;"-"&amp;E1094,'Np Quality'!A:M,9,FALSE))),"-",VLOOKUP(L1094&amp;"-"&amp;E1094,'Np Quality'!A:M,9,FALSE)))</f>
        <v/>
      </c>
      <c r="S1094" s="150"/>
      <c r="T1094" s="395" t="str">
        <f t="shared" si="150"/>
        <v/>
      </c>
      <c r="U1094" s="395" t="str">
        <f t="shared" si="152"/>
        <v/>
      </c>
      <c r="V1094" s="396"/>
      <c r="W1094" s="282"/>
    </row>
    <row r="1095" spans="1:23">
      <c r="A1095" s="382" t="str">
        <f t="shared" ref="A1095:A1158" si="153">IF(ISBLANK(H1095),"",H1095&amp;"-"&amp;IF(OR(LEN(I1095)=1,LEN(I1095)=4),"0"&amp;I1095,I1095)&amp;"-"&amp;IF(LEN(G1095)=1,"0"&amp;G1095,G1095))</f>
        <v/>
      </c>
      <c r="B1095" s="383" t="str">
        <f t="shared" si="151"/>
        <v/>
      </c>
      <c r="C1095" s="236"/>
      <c r="D1095" s="282"/>
      <c r="E1095" s="384" t="str">
        <f t="shared" ref="E1095:E1158" si="154">IF(ISBLANK(D1095),"",D1095-F1095)</f>
        <v/>
      </c>
      <c r="F1095" s="388"/>
      <c r="G1095" s="243"/>
      <c r="H1095" s="244"/>
      <c r="I1095" s="243"/>
      <c r="J1095" s="244"/>
      <c r="K1095" s="244"/>
      <c r="L1095" s="244"/>
      <c r="M1095" s="244"/>
      <c r="N1095" s="290"/>
      <c r="O1095" s="391" t="str">
        <f>IF(ISBLANK(L1095),"",IF(OR(ISBLANK(VLOOKUP(L1095&amp;"-"&amp;E1095,'Np Quality'!A:M,6,FALSE)),ISERROR(VLOOKUP(L1095&amp;"-"&amp;E1095,'Np Quality'!A:M,6,FALSE))),"-",VLOOKUP(L1095&amp;"-"&amp;E1095,'Np Quality'!A:M,6,FALSE)))</f>
        <v/>
      </c>
      <c r="P1095" s="391" t="str">
        <f>IF(ISBLANK(L1095),"",IF(OR(ISBLANK(VLOOKUP(L1095&amp;"-"&amp;E1095,'Np Quality'!A:M,7,FALSE)),ISERROR(VLOOKUP(L1095&amp;"-"&amp;E1095,'Np Quality'!A:M,7,FALSE))),"-",VLOOKUP(L1095&amp;"-"&amp;E1095,'Np Quality'!A:M,7,FALSE)))</f>
        <v/>
      </c>
      <c r="Q1095" s="391" t="str">
        <f>IF(ISBLANK(L1095),"",IF(OR(ISBLANK(VLOOKUP(L1095&amp;"-"&amp;E1095,'Np Quality'!A:M,8,FALSE)),ISERROR(VLOOKUP(L1095&amp;"-"&amp;E1095,'Np Quality'!A:M,8,FALSE))),"-",VLOOKUP(L1095&amp;"-"&amp;E1095,'Np Quality'!A:M,8,FALSE)))</f>
        <v/>
      </c>
      <c r="R1095" s="283" t="str">
        <f>IF(ISBLANK(L1096),"",IF(OR(ISBLANK(VLOOKUP(L1096&amp;"-"&amp;E1096,'Np Quality'!A:M,9,FALSE)),ISERROR(VLOOKUP(L1096&amp;"-"&amp;E1096,'Np Quality'!A:M,9,FALSE))),"-",VLOOKUP(L1096&amp;"-"&amp;E1096,'Np Quality'!A:M,9,FALSE)))</f>
        <v/>
      </c>
      <c r="S1095" s="150"/>
      <c r="T1095" s="395" t="str">
        <f t="shared" si="150"/>
        <v/>
      </c>
      <c r="U1095" s="395" t="str">
        <f t="shared" si="152"/>
        <v/>
      </c>
      <c r="V1095" s="396"/>
      <c r="W1095" s="282"/>
    </row>
    <row r="1096" spans="1:23">
      <c r="A1096" s="382" t="str">
        <f t="shared" si="153"/>
        <v/>
      </c>
      <c r="B1096" s="383" t="str">
        <f t="shared" si="151"/>
        <v/>
      </c>
      <c r="C1096" s="236"/>
      <c r="D1096" s="282"/>
      <c r="E1096" s="384" t="str">
        <f t="shared" si="154"/>
        <v/>
      </c>
      <c r="F1096" s="388"/>
      <c r="G1096" s="243"/>
      <c r="H1096" s="244"/>
      <c r="I1096" s="243"/>
      <c r="J1096" s="244"/>
      <c r="K1096" s="244"/>
      <c r="L1096" s="244"/>
      <c r="M1096" s="244"/>
      <c r="N1096" s="290"/>
      <c r="O1096" s="391" t="str">
        <f>IF(ISBLANK(L1096),"",IF(OR(ISBLANK(VLOOKUP(L1096&amp;"-"&amp;E1096,'Np Quality'!A:M,6,FALSE)),ISERROR(VLOOKUP(L1096&amp;"-"&amp;E1096,'Np Quality'!A:M,6,FALSE))),"-",VLOOKUP(L1096&amp;"-"&amp;E1096,'Np Quality'!A:M,6,FALSE)))</f>
        <v/>
      </c>
      <c r="P1096" s="391" t="str">
        <f>IF(ISBLANK(L1096),"",IF(OR(ISBLANK(VLOOKUP(L1096&amp;"-"&amp;E1096,'Np Quality'!A:M,7,FALSE)),ISERROR(VLOOKUP(L1096&amp;"-"&amp;E1096,'Np Quality'!A:M,7,FALSE))),"-",VLOOKUP(L1096&amp;"-"&amp;E1096,'Np Quality'!A:M,7,FALSE)))</f>
        <v/>
      </c>
      <c r="Q1096" s="391" t="str">
        <f>IF(ISBLANK(L1096),"",IF(OR(ISBLANK(VLOOKUP(L1096&amp;"-"&amp;E1096,'Np Quality'!A:M,8,FALSE)),ISERROR(VLOOKUP(L1096&amp;"-"&amp;E1096,'Np Quality'!A:M,8,FALSE))),"-",VLOOKUP(L1096&amp;"-"&amp;E1096,'Np Quality'!A:M,8,FALSE)))</f>
        <v/>
      </c>
      <c r="R1096" s="283" t="str">
        <f>IF(ISBLANK(L1096),"",IF(OR(ISBLANK(VLOOKUP(L1096&amp;"-"&amp;E1096,'Np Quality'!A:M,9,FALSE)),ISERROR(VLOOKUP(L1096&amp;"-"&amp;E1096,'Np Quality'!A:M,9,FALSE))),"-",VLOOKUP(L1096&amp;"-"&amp;E1096,'Np Quality'!A:M,9,FALSE)))</f>
        <v/>
      </c>
      <c r="S1096" s="150"/>
      <c r="T1096" s="395" t="str">
        <f t="shared" ref="T1096:T1159" si="155">IF(ISNUMBER(B1096),CHOOSE(B1096,L1096,L1096&amp;","&amp;L1097,L1096&amp;","&amp;L1097&amp;","&amp;L1098,L1096&amp;","&amp;L1097&amp;","&amp;L1098&amp;","&amp;L1099),"")</f>
        <v/>
      </c>
      <c r="U1096" s="395" t="str">
        <f t="shared" si="152"/>
        <v/>
      </c>
      <c r="V1096" s="396"/>
      <c r="W1096" s="282"/>
    </row>
    <row r="1097" spans="1:23">
      <c r="A1097" s="382" t="str">
        <f t="shared" si="153"/>
        <v/>
      </c>
      <c r="B1097" s="383" t="str">
        <f t="shared" si="151"/>
        <v/>
      </c>
      <c r="C1097" s="236"/>
      <c r="D1097" s="282"/>
      <c r="E1097" s="384" t="str">
        <f t="shared" si="154"/>
        <v/>
      </c>
      <c r="F1097" s="388"/>
      <c r="G1097" s="243"/>
      <c r="H1097" s="244"/>
      <c r="I1097" s="243"/>
      <c r="J1097" s="244"/>
      <c r="K1097" s="244"/>
      <c r="L1097" s="244"/>
      <c r="M1097" s="244"/>
      <c r="N1097" s="290"/>
      <c r="O1097" s="391" t="str">
        <f>IF(ISBLANK(L1097),"",IF(OR(ISBLANK(VLOOKUP(L1097&amp;"-"&amp;E1097,'Np Quality'!A:M,6,FALSE)),ISERROR(VLOOKUP(L1097&amp;"-"&amp;E1097,'Np Quality'!A:M,6,FALSE))),"-",VLOOKUP(L1097&amp;"-"&amp;E1097,'Np Quality'!A:M,6,FALSE)))</f>
        <v/>
      </c>
      <c r="P1097" s="391" t="str">
        <f>IF(ISBLANK(L1097),"",IF(OR(ISBLANK(VLOOKUP(L1097&amp;"-"&amp;E1097,'Np Quality'!A:M,7,FALSE)),ISERROR(VLOOKUP(L1097&amp;"-"&amp;E1097,'Np Quality'!A:M,7,FALSE))),"-",VLOOKUP(L1097&amp;"-"&amp;E1097,'Np Quality'!A:M,7,FALSE)))</f>
        <v/>
      </c>
      <c r="Q1097" s="391" t="str">
        <f>IF(ISBLANK(L1097),"",IF(OR(ISBLANK(VLOOKUP(L1097&amp;"-"&amp;E1097,'Np Quality'!A:M,8,FALSE)),ISERROR(VLOOKUP(L1097&amp;"-"&amp;E1097,'Np Quality'!A:M,8,FALSE))),"-",VLOOKUP(L1097&amp;"-"&amp;E1097,'Np Quality'!A:M,8,FALSE)))</f>
        <v/>
      </c>
      <c r="R1097" s="283" t="str">
        <f>IF(ISBLANK(L1097),"",IF(OR(ISBLANK(VLOOKUP(L1097&amp;"-"&amp;E1097,'Np Quality'!A:M,9,FALSE)),ISERROR(VLOOKUP(L1097&amp;"-"&amp;E1097,'Np Quality'!A:M,9,FALSE))),"-",VLOOKUP(L1097&amp;"-"&amp;E1097,'Np Quality'!A:M,9,FALSE)))</f>
        <v/>
      </c>
      <c r="S1097" s="150"/>
      <c r="T1097" s="395" t="str">
        <f t="shared" si="155"/>
        <v/>
      </c>
      <c r="U1097" s="395" t="str">
        <f t="shared" si="152"/>
        <v/>
      </c>
      <c r="V1097" s="396"/>
      <c r="W1097" s="282"/>
    </row>
    <row r="1098" spans="1:23">
      <c r="A1098" s="382" t="str">
        <f t="shared" si="153"/>
        <v/>
      </c>
      <c r="B1098" s="383" t="str">
        <f t="shared" si="151"/>
        <v/>
      </c>
      <c r="C1098" s="236"/>
      <c r="D1098" s="282"/>
      <c r="E1098" s="384" t="str">
        <f t="shared" si="154"/>
        <v/>
      </c>
      <c r="F1098" s="388"/>
      <c r="G1098" s="243"/>
      <c r="H1098" s="244"/>
      <c r="I1098" s="243"/>
      <c r="J1098" s="244"/>
      <c r="K1098" s="244"/>
      <c r="L1098" s="244"/>
      <c r="M1098" s="244"/>
      <c r="N1098" s="290"/>
      <c r="O1098" s="391" t="str">
        <f>IF(ISBLANK(L1098),"",IF(OR(ISBLANK(VLOOKUP(L1098&amp;"-"&amp;E1098,'Np Quality'!A:M,6,FALSE)),ISERROR(VLOOKUP(L1098&amp;"-"&amp;E1098,'Np Quality'!A:M,6,FALSE))),"-",VLOOKUP(L1098&amp;"-"&amp;E1098,'Np Quality'!A:M,6,FALSE)))</f>
        <v/>
      </c>
      <c r="P1098" s="391" t="str">
        <f>IF(ISBLANK(L1098),"",IF(OR(ISBLANK(VLOOKUP(L1098&amp;"-"&amp;E1098,'Np Quality'!A:M,7,FALSE)),ISERROR(VLOOKUP(L1098&amp;"-"&amp;E1098,'Np Quality'!A:M,7,FALSE))),"-",VLOOKUP(L1098&amp;"-"&amp;E1098,'Np Quality'!A:M,7,FALSE)))</f>
        <v/>
      </c>
      <c r="Q1098" s="391" t="str">
        <f>IF(ISBLANK(L1098),"",IF(OR(ISBLANK(VLOOKUP(L1098&amp;"-"&amp;E1098,'Np Quality'!A:M,8,FALSE)),ISERROR(VLOOKUP(L1098&amp;"-"&amp;E1098,'Np Quality'!A:M,8,FALSE))),"-",VLOOKUP(L1098&amp;"-"&amp;E1098,'Np Quality'!A:M,8,FALSE)))</f>
        <v/>
      </c>
      <c r="R1098" s="283" t="str">
        <f>IF(ISBLANK(L1098),"",IF(OR(ISBLANK(VLOOKUP(L1098&amp;"-"&amp;E1098,'Np Quality'!A:M,9,FALSE)),ISERROR(VLOOKUP(L1098&amp;"-"&amp;E1098,'Np Quality'!A:M,9,FALSE))),"-",VLOOKUP(L1098&amp;"-"&amp;E1098,'Np Quality'!A:M,9,FALSE)))</f>
        <v/>
      </c>
      <c r="S1098" s="150"/>
      <c r="T1098" s="395" t="str">
        <f t="shared" si="155"/>
        <v/>
      </c>
      <c r="U1098" s="395" t="str">
        <f t="shared" si="152"/>
        <v/>
      </c>
      <c r="V1098" s="396"/>
      <c r="W1098" s="282"/>
    </row>
    <row r="1099" spans="1:23">
      <c r="A1099" s="382" t="str">
        <f t="shared" si="153"/>
        <v/>
      </c>
      <c r="B1099" s="383" t="str">
        <f t="shared" si="151"/>
        <v/>
      </c>
      <c r="C1099" s="236"/>
      <c r="D1099" s="282"/>
      <c r="E1099" s="384" t="str">
        <f t="shared" si="154"/>
        <v/>
      </c>
      <c r="F1099" s="388"/>
      <c r="G1099" s="243"/>
      <c r="H1099" s="244"/>
      <c r="I1099" s="243"/>
      <c r="J1099" s="244"/>
      <c r="K1099" s="244"/>
      <c r="L1099" s="244"/>
      <c r="M1099" s="244"/>
      <c r="N1099" s="290"/>
      <c r="O1099" s="391" t="str">
        <f>IF(ISBLANK(L1099),"",IF(OR(ISBLANK(VLOOKUP(L1099&amp;"-"&amp;E1099,'Np Quality'!A:M,6,FALSE)),ISERROR(VLOOKUP(L1099&amp;"-"&amp;E1099,'Np Quality'!A:M,6,FALSE))),"-",VLOOKUP(L1099&amp;"-"&amp;E1099,'Np Quality'!A:M,6,FALSE)))</f>
        <v/>
      </c>
      <c r="P1099" s="391" t="str">
        <f>IF(ISBLANK(L1099),"",IF(OR(ISBLANK(VLOOKUP(L1099&amp;"-"&amp;E1099,'Np Quality'!A:M,7,FALSE)),ISERROR(VLOOKUP(L1099&amp;"-"&amp;E1099,'Np Quality'!A:M,7,FALSE))),"-",VLOOKUP(L1099&amp;"-"&amp;E1099,'Np Quality'!A:M,7,FALSE)))</f>
        <v/>
      </c>
      <c r="Q1099" s="391" t="str">
        <f>IF(ISBLANK(L1099),"",IF(OR(ISBLANK(VLOOKUP(L1099&amp;"-"&amp;E1099,'Np Quality'!A:M,8,FALSE)),ISERROR(VLOOKUP(L1099&amp;"-"&amp;E1099,'Np Quality'!A:M,8,FALSE))),"-",VLOOKUP(L1099&amp;"-"&amp;E1099,'Np Quality'!A:M,8,FALSE)))</f>
        <v/>
      </c>
      <c r="R1099" s="283" t="str">
        <f>IF(ISBLANK(L1099),"",IF(OR(ISBLANK(VLOOKUP(L1099&amp;"-"&amp;E1099,'Np Quality'!A:M,9,FALSE)),ISERROR(VLOOKUP(L1099&amp;"-"&amp;E1099,'Np Quality'!A:M,9,FALSE))),"-",VLOOKUP(L1099&amp;"-"&amp;E1099,'Np Quality'!A:M,9,FALSE)))</f>
        <v/>
      </c>
      <c r="S1099" s="150"/>
      <c r="T1099" s="395" t="str">
        <f t="shared" si="155"/>
        <v/>
      </c>
      <c r="U1099" s="395" t="str">
        <f t="shared" si="152"/>
        <v/>
      </c>
      <c r="V1099" s="396"/>
      <c r="W1099" s="282"/>
    </row>
    <row r="1100" spans="1:23">
      <c r="A1100" s="382" t="str">
        <f t="shared" si="153"/>
        <v/>
      </c>
      <c r="B1100" s="383" t="str">
        <f t="shared" si="151"/>
        <v/>
      </c>
      <c r="C1100" s="236"/>
      <c r="D1100" s="282"/>
      <c r="E1100" s="384" t="str">
        <f t="shared" si="154"/>
        <v/>
      </c>
      <c r="F1100" s="388"/>
      <c r="G1100" s="243"/>
      <c r="H1100" s="244"/>
      <c r="I1100" s="243"/>
      <c r="J1100" s="244"/>
      <c r="K1100" s="244"/>
      <c r="L1100" s="244"/>
      <c r="M1100" s="244"/>
      <c r="N1100" s="290"/>
      <c r="O1100" s="391" t="str">
        <f>IF(ISBLANK(L1100),"",IF(OR(ISBLANK(VLOOKUP(L1100&amp;"-"&amp;E1100,'Np Quality'!A:M,6,FALSE)),ISERROR(VLOOKUP(L1100&amp;"-"&amp;E1100,'Np Quality'!A:M,6,FALSE))),"-",VLOOKUP(L1100&amp;"-"&amp;E1100,'Np Quality'!A:M,6,FALSE)))</f>
        <v/>
      </c>
      <c r="P1100" s="391" t="str">
        <f>IF(ISBLANK(L1100),"",IF(OR(ISBLANK(VLOOKUP(L1100&amp;"-"&amp;E1100,'Np Quality'!A:M,7,FALSE)),ISERROR(VLOOKUP(L1100&amp;"-"&amp;E1100,'Np Quality'!A:M,7,FALSE))),"-",VLOOKUP(L1100&amp;"-"&amp;E1100,'Np Quality'!A:M,7,FALSE)))</f>
        <v/>
      </c>
      <c r="Q1100" s="391" t="str">
        <f>IF(ISBLANK(L1100),"",IF(OR(ISBLANK(VLOOKUP(L1100&amp;"-"&amp;E1100,'Np Quality'!A:M,8,FALSE)),ISERROR(VLOOKUP(L1100&amp;"-"&amp;E1100,'Np Quality'!A:M,8,FALSE))),"-",VLOOKUP(L1100&amp;"-"&amp;E1100,'Np Quality'!A:M,8,FALSE)))</f>
        <v/>
      </c>
      <c r="R1100" s="283" t="str">
        <f>IF(ISBLANK(L1100),"",IF(OR(ISBLANK(VLOOKUP(L1100&amp;"-"&amp;E1100,'Np Quality'!A:M,9,FALSE)),ISERROR(VLOOKUP(L1100&amp;"-"&amp;E1100,'Np Quality'!A:M,9,FALSE))),"-",VLOOKUP(L1100&amp;"-"&amp;E1100,'Np Quality'!A:M,9,FALSE)))</f>
        <v/>
      </c>
      <c r="S1100" s="150"/>
      <c r="T1100" s="395" t="str">
        <f t="shared" si="155"/>
        <v/>
      </c>
      <c r="U1100" s="395" t="str">
        <f t="shared" si="152"/>
        <v/>
      </c>
      <c r="V1100" s="396"/>
      <c r="W1100" s="282"/>
    </row>
    <row r="1101" spans="1:23">
      <c r="A1101" s="382" t="str">
        <f t="shared" si="153"/>
        <v/>
      </c>
      <c r="B1101" s="383" t="str">
        <f t="shared" ref="B1101:B1164" si="156">IF(AND(A1101&lt;&gt;A1100,A1101&lt;&gt;""),COUNTIF(A:A,A1101),"")</f>
        <v/>
      </c>
      <c r="C1101" s="236"/>
      <c r="D1101" s="282"/>
      <c r="E1101" s="384" t="str">
        <f t="shared" si="154"/>
        <v/>
      </c>
      <c r="F1101" s="388"/>
      <c r="G1101" s="243"/>
      <c r="H1101" s="244"/>
      <c r="I1101" s="243"/>
      <c r="J1101" s="244"/>
      <c r="K1101" s="244"/>
      <c r="L1101" s="244"/>
      <c r="M1101" s="244"/>
      <c r="N1101" s="290"/>
      <c r="O1101" s="391" t="str">
        <f>IF(ISBLANK(L1101),"",IF(OR(ISBLANK(VLOOKUP(L1101&amp;"-"&amp;E1101,'Np Quality'!A:M,6,FALSE)),ISERROR(VLOOKUP(L1101&amp;"-"&amp;E1101,'Np Quality'!A:M,6,FALSE))),"-",VLOOKUP(L1101&amp;"-"&amp;E1101,'Np Quality'!A:M,6,FALSE)))</f>
        <v/>
      </c>
      <c r="P1101" s="391" t="str">
        <f>IF(ISBLANK(L1101),"",IF(OR(ISBLANK(VLOOKUP(L1101&amp;"-"&amp;E1101,'Np Quality'!A:M,7,FALSE)),ISERROR(VLOOKUP(L1101&amp;"-"&amp;E1101,'Np Quality'!A:M,7,FALSE))),"-",VLOOKUP(L1101&amp;"-"&amp;E1101,'Np Quality'!A:M,7,FALSE)))</f>
        <v/>
      </c>
      <c r="Q1101" s="391" t="str">
        <f>IF(ISBLANK(L1101),"",IF(OR(ISBLANK(VLOOKUP(L1101&amp;"-"&amp;E1101,'Np Quality'!A:M,8,FALSE)),ISERROR(VLOOKUP(L1101&amp;"-"&amp;E1101,'Np Quality'!A:M,8,FALSE))),"-",VLOOKUP(L1101&amp;"-"&amp;E1101,'Np Quality'!A:M,8,FALSE)))</f>
        <v/>
      </c>
      <c r="R1101" s="283" t="str">
        <f>IF(ISBLANK(L1101),"",IF(OR(ISBLANK(VLOOKUP(L1101&amp;"-"&amp;E1101,'Np Quality'!A:M,9,FALSE)),ISERROR(VLOOKUP(L1101&amp;"-"&amp;E1101,'Np Quality'!A:M,9,FALSE))),"-",VLOOKUP(L1101&amp;"-"&amp;E1101,'Np Quality'!A:M,9,FALSE)))</f>
        <v/>
      </c>
      <c r="S1101" s="150"/>
      <c r="T1101" s="395" t="str">
        <f t="shared" si="155"/>
        <v/>
      </c>
      <c r="U1101" s="395" t="str">
        <f t="shared" si="152"/>
        <v/>
      </c>
      <c r="V1101" s="396"/>
      <c r="W1101" s="282"/>
    </row>
    <row r="1102" spans="1:23">
      <c r="A1102" s="382" t="str">
        <f t="shared" si="153"/>
        <v/>
      </c>
      <c r="B1102" s="383" t="str">
        <f t="shared" si="156"/>
        <v/>
      </c>
      <c r="C1102" s="236"/>
      <c r="D1102" s="282"/>
      <c r="E1102" s="384" t="str">
        <f t="shared" si="154"/>
        <v/>
      </c>
      <c r="F1102" s="388"/>
      <c r="G1102" s="243"/>
      <c r="H1102" s="244"/>
      <c r="I1102" s="243"/>
      <c r="J1102" s="244"/>
      <c r="K1102" s="244"/>
      <c r="L1102" s="244"/>
      <c r="M1102" s="244"/>
      <c r="N1102" s="290"/>
      <c r="O1102" s="391" t="str">
        <f>IF(ISBLANK(L1103),"",IF(OR(ISBLANK(VLOOKUP(L1103&amp;"-"&amp;E1103,'Np Quality'!A:M,6,FALSE)),ISERROR(VLOOKUP(L1103&amp;"-"&amp;E1103,'Np Quality'!A:M,6,FALSE))),"-",VLOOKUP(L1103&amp;"-"&amp;E1103,'Np Quality'!A:M,6,FALSE)))</f>
        <v/>
      </c>
      <c r="P1102" s="391" t="str">
        <f>IF(ISBLANK(L1102),"",IF(OR(ISBLANK(VLOOKUP(L1102&amp;"-"&amp;E1102,'Np Quality'!A:M,7,FALSE)),ISERROR(VLOOKUP(L1102&amp;"-"&amp;E1102,'Np Quality'!A:M,7,FALSE))),"-",VLOOKUP(L1102&amp;"-"&amp;E1102,'Np Quality'!A:M,7,FALSE)))</f>
        <v/>
      </c>
      <c r="Q1102" s="391" t="str">
        <f>IF(ISBLANK(L1102),"",IF(OR(ISBLANK(VLOOKUP(L1102&amp;"-"&amp;E1102,'Np Quality'!A:M,8,FALSE)),ISERROR(VLOOKUP(L1102&amp;"-"&amp;E1102,'Np Quality'!A:M,8,FALSE))),"-",VLOOKUP(L1102&amp;"-"&amp;E1102,'Np Quality'!A:M,8,FALSE)))</f>
        <v/>
      </c>
      <c r="R1102" s="283" t="str">
        <f>IF(ISBLANK(L1102),"",IF(OR(ISBLANK(VLOOKUP(L1102&amp;"-"&amp;E1102,'Np Quality'!A:M,9,FALSE)),ISERROR(VLOOKUP(L1102&amp;"-"&amp;E1102,'Np Quality'!A:M,9,FALSE))),"-",VLOOKUP(L1102&amp;"-"&amp;E1102,'Np Quality'!A:M,9,FALSE)))</f>
        <v/>
      </c>
      <c r="S1102" s="150"/>
      <c r="T1102" s="395" t="str">
        <f t="shared" si="155"/>
        <v/>
      </c>
      <c r="U1102" s="395" t="str">
        <f t="shared" si="152"/>
        <v/>
      </c>
      <c r="V1102" s="396"/>
      <c r="W1102" s="282"/>
    </row>
    <row r="1103" spans="1:23">
      <c r="A1103" s="382" t="str">
        <f t="shared" si="153"/>
        <v/>
      </c>
      <c r="B1103" s="383" t="str">
        <f t="shared" si="156"/>
        <v/>
      </c>
      <c r="C1103" s="236"/>
      <c r="D1103" s="282"/>
      <c r="E1103" s="384" t="str">
        <f t="shared" si="154"/>
        <v/>
      </c>
      <c r="F1103" s="388"/>
      <c r="G1103" s="243"/>
      <c r="H1103" s="244"/>
      <c r="I1103" s="243"/>
      <c r="J1103" s="244"/>
      <c r="K1103" s="244"/>
      <c r="L1103" s="244"/>
      <c r="M1103" s="244"/>
      <c r="N1103" s="290"/>
      <c r="O1103" s="391" t="str">
        <f>IF(ISBLANK(L1103),"",IF(OR(ISBLANK(VLOOKUP(L1103&amp;"-"&amp;E1103,'Np Quality'!A:M,6,FALSE)),ISERROR(VLOOKUP(L1103&amp;"-"&amp;E1103,'Np Quality'!A:M,6,FALSE))),"-",VLOOKUP(L1103&amp;"-"&amp;E1103,'Np Quality'!A:M,6,FALSE)))</f>
        <v/>
      </c>
      <c r="P1103" s="391" t="str">
        <f>IF(ISBLANK(L1104),"",IF(OR(ISBLANK(VLOOKUP(L1104&amp;"-"&amp;E1104,'Np Quality'!A:M,7,FALSE)),ISERROR(VLOOKUP(L1104&amp;"-"&amp;E1104,'Np Quality'!A:M,7,FALSE))),"-",VLOOKUP(L1104&amp;"-"&amp;E1104,'Np Quality'!A:M,7,FALSE)))</f>
        <v/>
      </c>
      <c r="Q1103" s="391" t="str">
        <f>IF(ISBLANK(L1103),"",IF(OR(ISBLANK(VLOOKUP(L1103&amp;"-"&amp;E1103,'Np Quality'!A:M,8,FALSE)),ISERROR(VLOOKUP(L1103&amp;"-"&amp;E1103,'Np Quality'!A:M,8,FALSE))),"-",VLOOKUP(L1103&amp;"-"&amp;E1103,'Np Quality'!A:M,8,FALSE)))</f>
        <v/>
      </c>
      <c r="R1103" s="283" t="str">
        <f>IF(ISBLANK(L1103),"",IF(OR(ISBLANK(VLOOKUP(L1103&amp;"-"&amp;E1103,'Np Quality'!A:M,9,FALSE)),ISERROR(VLOOKUP(L1103&amp;"-"&amp;E1103,'Np Quality'!A:M,9,FALSE))),"-",VLOOKUP(L1103&amp;"-"&amp;E1103,'Np Quality'!A:M,9,FALSE)))</f>
        <v/>
      </c>
      <c r="S1103" s="150"/>
      <c r="T1103" s="395" t="str">
        <f t="shared" si="155"/>
        <v/>
      </c>
      <c r="U1103" s="395" t="str">
        <f t="shared" si="152"/>
        <v/>
      </c>
      <c r="V1103" s="396"/>
      <c r="W1103" s="282"/>
    </row>
    <row r="1104" spans="1:23">
      <c r="A1104" s="382" t="str">
        <f t="shared" si="153"/>
        <v/>
      </c>
      <c r="B1104" s="383" t="str">
        <f t="shared" si="156"/>
        <v/>
      </c>
      <c r="C1104" s="236"/>
      <c r="D1104" s="282"/>
      <c r="E1104" s="384" t="str">
        <f t="shared" si="154"/>
        <v/>
      </c>
      <c r="F1104" s="388"/>
      <c r="G1104" s="243"/>
      <c r="H1104" s="244"/>
      <c r="I1104" s="243"/>
      <c r="J1104" s="244"/>
      <c r="K1104" s="244"/>
      <c r="L1104" s="244"/>
      <c r="M1104" s="244"/>
      <c r="N1104" s="290"/>
      <c r="O1104" s="391" t="str">
        <f>IF(ISBLANK(L1104),"",IF(OR(ISBLANK(VLOOKUP(L1104&amp;"-"&amp;E1104,'Np Quality'!A:M,6,FALSE)),ISERROR(VLOOKUP(L1104&amp;"-"&amp;E1104,'Np Quality'!A:M,6,FALSE))),"-",VLOOKUP(L1104&amp;"-"&amp;E1104,'Np Quality'!A:M,6,FALSE)))</f>
        <v/>
      </c>
      <c r="P1104" s="391" t="str">
        <f>IF(ISBLANK(L1104),"",IF(OR(ISBLANK(VLOOKUP(L1104&amp;"-"&amp;E1104,'Np Quality'!A:M,7,FALSE)),ISERROR(VLOOKUP(L1104&amp;"-"&amp;E1104,'Np Quality'!A:M,7,FALSE))),"-",VLOOKUP(L1104&amp;"-"&amp;E1104,'Np Quality'!A:M,7,FALSE)))</f>
        <v/>
      </c>
      <c r="Q1104" s="391" t="str">
        <f>IF(ISBLANK(L1105),"",IF(OR(ISBLANK(VLOOKUP(L1105&amp;"-"&amp;E1105,'Np Quality'!A:M,8,FALSE)),ISERROR(VLOOKUP(L1105&amp;"-"&amp;E1105,'Np Quality'!A:M,8,FALSE))),"-",VLOOKUP(L1105&amp;"-"&amp;E1105,'Np Quality'!A:M,8,FALSE)))</f>
        <v/>
      </c>
      <c r="R1104" s="283" t="str">
        <f>IF(ISBLANK(L1104),"",IF(OR(ISBLANK(VLOOKUP(L1104&amp;"-"&amp;E1104,'Np Quality'!A:M,9,FALSE)),ISERROR(VLOOKUP(L1104&amp;"-"&amp;E1104,'Np Quality'!A:M,9,FALSE))),"-",VLOOKUP(L1104&amp;"-"&amp;E1104,'Np Quality'!A:M,9,FALSE)))</f>
        <v/>
      </c>
      <c r="S1104" s="150"/>
      <c r="T1104" s="395" t="str">
        <f t="shared" si="155"/>
        <v/>
      </c>
      <c r="U1104" s="395" t="str">
        <f t="shared" si="152"/>
        <v/>
      </c>
      <c r="V1104" s="396"/>
      <c r="W1104" s="282"/>
    </row>
    <row r="1105" spans="1:23">
      <c r="A1105" s="382" t="str">
        <f t="shared" si="153"/>
        <v/>
      </c>
      <c r="B1105" s="383" t="str">
        <f t="shared" si="156"/>
        <v/>
      </c>
      <c r="C1105" s="236"/>
      <c r="D1105" s="282"/>
      <c r="E1105" s="384" t="str">
        <f t="shared" si="154"/>
        <v/>
      </c>
      <c r="F1105" s="388"/>
      <c r="G1105" s="243"/>
      <c r="H1105" s="244"/>
      <c r="I1105" s="243"/>
      <c r="J1105" s="244"/>
      <c r="K1105" s="244"/>
      <c r="L1105" s="244"/>
      <c r="M1105" s="244"/>
      <c r="N1105" s="290"/>
      <c r="O1105" s="391" t="str">
        <f>IF(ISBLANK(L1105),"",IF(OR(ISBLANK(VLOOKUP(L1105&amp;"-"&amp;E1105,'Np Quality'!A:M,6,FALSE)),ISERROR(VLOOKUP(L1105&amp;"-"&amp;E1105,'Np Quality'!A:M,6,FALSE))),"-",VLOOKUP(L1105&amp;"-"&amp;E1105,'Np Quality'!A:M,6,FALSE)))</f>
        <v/>
      </c>
      <c r="P1105" s="391" t="str">
        <f>IF(ISBLANK(L1105),"",IF(OR(ISBLANK(VLOOKUP(L1105&amp;"-"&amp;E1105,'Np Quality'!A:M,7,FALSE)),ISERROR(VLOOKUP(L1105&amp;"-"&amp;E1105,'Np Quality'!A:M,7,FALSE))),"-",VLOOKUP(L1105&amp;"-"&amp;E1105,'Np Quality'!A:M,7,FALSE)))</f>
        <v/>
      </c>
      <c r="Q1105" s="391" t="str">
        <f>IF(ISBLANK(L1105),"",IF(OR(ISBLANK(VLOOKUP(L1105&amp;"-"&amp;E1105,'Np Quality'!A:M,8,FALSE)),ISERROR(VLOOKUP(L1105&amp;"-"&amp;E1105,'Np Quality'!A:M,8,FALSE))),"-",VLOOKUP(L1105&amp;"-"&amp;E1105,'Np Quality'!A:M,8,FALSE)))</f>
        <v/>
      </c>
      <c r="R1105" s="283" t="str">
        <f>IF(ISBLANK(L1106),"",IF(OR(ISBLANK(VLOOKUP(L1106&amp;"-"&amp;E1106,'Np Quality'!A:M,9,FALSE)),ISERROR(VLOOKUP(L1106&amp;"-"&amp;E1106,'Np Quality'!A:M,9,FALSE))),"-",VLOOKUP(L1106&amp;"-"&amp;E1106,'Np Quality'!A:M,9,FALSE)))</f>
        <v/>
      </c>
      <c r="S1105" s="150"/>
      <c r="T1105" s="395" t="str">
        <f t="shared" si="155"/>
        <v/>
      </c>
      <c r="U1105" s="395" t="str">
        <f t="shared" si="152"/>
        <v/>
      </c>
      <c r="V1105" s="396"/>
      <c r="W1105" s="282"/>
    </row>
    <row r="1106" spans="1:23">
      <c r="A1106" s="382" t="str">
        <f t="shared" si="153"/>
        <v/>
      </c>
      <c r="B1106" s="383" t="str">
        <f t="shared" si="156"/>
        <v/>
      </c>
      <c r="C1106" s="236"/>
      <c r="D1106" s="282"/>
      <c r="E1106" s="384" t="str">
        <f t="shared" si="154"/>
        <v/>
      </c>
      <c r="F1106" s="388"/>
      <c r="G1106" s="243"/>
      <c r="H1106" s="244"/>
      <c r="I1106" s="243"/>
      <c r="J1106" s="244"/>
      <c r="K1106" s="244"/>
      <c r="L1106" s="244"/>
      <c r="M1106" s="244"/>
      <c r="N1106" s="290"/>
      <c r="O1106" s="391" t="str">
        <f>IF(ISBLANK(L1106),"",IF(OR(ISBLANK(VLOOKUP(L1106&amp;"-"&amp;E1106,'Np Quality'!A:M,6,FALSE)),ISERROR(VLOOKUP(L1106&amp;"-"&amp;E1106,'Np Quality'!A:M,6,FALSE))),"-",VLOOKUP(L1106&amp;"-"&amp;E1106,'Np Quality'!A:M,6,FALSE)))</f>
        <v/>
      </c>
      <c r="P1106" s="391" t="str">
        <f>IF(ISBLANK(L1106),"",IF(OR(ISBLANK(VLOOKUP(L1106&amp;"-"&amp;E1106,'Np Quality'!A:M,7,FALSE)),ISERROR(VLOOKUP(L1106&amp;"-"&amp;E1106,'Np Quality'!A:M,7,FALSE))),"-",VLOOKUP(L1106&amp;"-"&amp;E1106,'Np Quality'!A:M,7,FALSE)))</f>
        <v/>
      </c>
      <c r="Q1106" s="391" t="str">
        <f>IF(ISBLANK(L1106),"",IF(OR(ISBLANK(VLOOKUP(L1106&amp;"-"&amp;E1106,'Np Quality'!A:M,8,FALSE)),ISERROR(VLOOKUP(L1106&amp;"-"&amp;E1106,'Np Quality'!A:M,8,FALSE))),"-",VLOOKUP(L1106&amp;"-"&amp;E1106,'Np Quality'!A:M,8,FALSE)))</f>
        <v/>
      </c>
      <c r="R1106" s="283" t="str">
        <f>IF(ISBLANK(L1106),"",IF(OR(ISBLANK(VLOOKUP(L1106&amp;"-"&amp;E1106,'Np Quality'!A:M,9,FALSE)),ISERROR(VLOOKUP(L1106&amp;"-"&amp;E1106,'Np Quality'!A:M,9,FALSE))),"-",VLOOKUP(L1106&amp;"-"&amp;E1106,'Np Quality'!A:M,9,FALSE)))</f>
        <v/>
      </c>
      <c r="S1106" s="150"/>
      <c r="T1106" s="395" t="str">
        <f t="shared" si="155"/>
        <v/>
      </c>
      <c r="U1106" s="395" t="str">
        <f t="shared" si="152"/>
        <v/>
      </c>
      <c r="V1106" s="396"/>
      <c r="W1106" s="282"/>
    </row>
    <row r="1107" spans="1:23">
      <c r="A1107" s="382" t="str">
        <f t="shared" si="153"/>
        <v/>
      </c>
      <c r="B1107" s="383" t="str">
        <f t="shared" si="156"/>
        <v/>
      </c>
      <c r="C1107" s="236"/>
      <c r="D1107" s="282"/>
      <c r="E1107" s="384" t="str">
        <f t="shared" si="154"/>
        <v/>
      </c>
      <c r="F1107" s="388"/>
      <c r="G1107" s="243"/>
      <c r="H1107" s="244"/>
      <c r="I1107" s="243"/>
      <c r="J1107" s="244"/>
      <c r="K1107" s="244"/>
      <c r="L1107" s="244"/>
      <c r="M1107" s="244"/>
      <c r="N1107" s="290"/>
      <c r="O1107" s="391" t="str">
        <f>IF(ISBLANK(L1107),"",IF(OR(ISBLANK(VLOOKUP(L1107&amp;"-"&amp;E1107,'Np Quality'!A:M,6,FALSE)),ISERROR(VLOOKUP(L1107&amp;"-"&amp;E1107,'Np Quality'!A:M,6,FALSE))),"-",VLOOKUP(L1107&amp;"-"&amp;E1107,'Np Quality'!A:M,6,FALSE)))</f>
        <v/>
      </c>
      <c r="P1107" s="391" t="str">
        <f>IF(ISBLANK(L1107),"",IF(OR(ISBLANK(VLOOKUP(L1107&amp;"-"&amp;E1107,'Np Quality'!A:M,7,FALSE)),ISERROR(VLOOKUP(L1107&amp;"-"&amp;E1107,'Np Quality'!A:M,7,FALSE))),"-",VLOOKUP(L1107&amp;"-"&amp;E1107,'Np Quality'!A:M,7,FALSE)))</f>
        <v/>
      </c>
      <c r="Q1107" s="391" t="str">
        <f>IF(ISBLANK(L1107),"",IF(OR(ISBLANK(VLOOKUP(L1107&amp;"-"&amp;E1107,'Np Quality'!A:M,8,FALSE)),ISERROR(VLOOKUP(L1107&amp;"-"&amp;E1107,'Np Quality'!A:M,8,FALSE))),"-",VLOOKUP(L1107&amp;"-"&amp;E1107,'Np Quality'!A:M,8,FALSE)))</f>
        <v/>
      </c>
      <c r="R1107" s="283" t="str">
        <f>IF(ISBLANK(L1107),"",IF(OR(ISBLANK(VLOOKUP(L1107&amp;"-"&amp;E1107,'Np Quality'!A:M,9,FALSE)),ISERROR(VLOOKUP(L1107&amp;"-"&amp;E1107,'Np Quality'!A:M,9,FALSE))),"-",VLOOKUP(L1107&amp;"-"&amp;E1107,'Np Quality'!A:M,9,FALSE)))</f>
        <v/>
      </c>
      <c r="S1107" s="150"/>
      <c r="T1107" s="395" t="str">
        <f t="shared" si="155"/>
        <v/>
      </c>
      <c r="U1107" s="395" t="str">
        <f t="shared" si="152"/>
        <v/>
      </c>
      <c r="V1107" s="396"/>
      <c r="W1107" s="282"/>
    </row>
    <row r="1108" spans="1:23">
      <c r="A1108" s="382" t="str">
        <f t="shared" si="153"/>
        <v/>
      </c>
      <c r="B1108" s="383" t="str">
        <f t="shared" si="156"/>
        <v/>
      </c>
      <c r="C1108" s="236"/>
      <c r="D1108" s="282"/>
      <c r="E1108" s="384" t="str">
        <f t="shared" si="154"/>
        <v/>
      </c>
      <c r="F1108" s="388"/>
      <c r="G1108" s="243"/>
      <c r="H1108" s="244"/>
      <c r="I1108" s="243"/>
      <c r="J1108" s="244"/>
      <c r="K1108" s="244"/>
      <c r="L1108" s="244"/>
      <c r="M1108" s="244"/>
      <c r="N1108" s="290"/>
      <c r="O1108" s="391" t="str">
        <f>IF(ISBLANK(L1108),"",IF(OR(ISBLANK(VLOOKUP(L1108&amp;"-"&amp;E1108,'Np Quality'!A:M,6,FALSE)),ISERROR(VLOOKUP(L1108&amp;"-"&amp;E1108,'Np Quality'!A:M,6,FALSE))),"-",VLOOKUP(L1108&amp;"-"&amp;E1108,'Np Quality'!A:M,6,FALSE)))</f>
        <v/>
      </c>
      <c r="P1108" s="391" t="str">
        <f>IF(ISBLANK(L1108),"",IF(OR(ISBLANK(VLOOKUP(L1108&amp;"-"&amp;E1108,'Np Quality'!A:M,7,FALSE)),ISERROR(VLOOKUP(L1108&amp;"-"&amp;E1108,'Np Quality'!A:M,7,FALSE))),"-",VLOOKUP(L1108&amp;"-"&amp;E1108,'Np Quality'!A:M,7,FALSE)))</f>
        <v/>
      </c>
      <c r="Q1108" s="391" t="str">
        <f>IF(ISBLANK(L1108),"",IF(OR(ISBLANK(VLOOKUP(L1108&amp;"-"&amp;E1108,'Np Quality'!A:M,8,FALSE)),ISERROR(VLOOKUP(L1108&amp;"-"&amp;E1108,'Np Quality'!A:M,8,FALSE))),"-",VLOOKUP(L1108&amp;"-"&amp;E1108,'Np Quality'!A:M,8,FALSE)))</f>
        <v/>
      </c>
      <c r="R1108" s="283" t="str">
        <f>IF(ISBLANK(L1108),"",IF(OR(ISBLANK(VLOOKUP(L1108&amp;"-"&amp;E1108,'Np Quality'!A:M,9,FALSE)),ISERROR(VLOOKUP(L1108&amp;"-"&amp;E1108,'Np Quality'!A:M,9,FALSE))),"-",VLOOKUP(L1108&amp;"-"&amp;E1108,'Np Quality'!A:M,9,FALSE)))</f>
        <v/>
      </c>
      <c r="S1108" s="150"/>
      <c r="T1108" s="395" t="str">
        <f t="shared" si="155"/>
        <v/>
      </c>
      <c r="U1108" s="395" t="str">
        <f t="shared" si="152"/>
        <v/>
      </c>
      <c r="V1108" s="396"/>
      <c r="W1108" s="282"/>
    </row>
    <row r="1109" spans="1:23">
      <c r="A1109" s="382" t="str">
        <f t="shared" si="153"/>
        <v/>
      </c>
      <c r="B1109" s="383" t="str">
        <f t="shared" si="156"/>
        <v/>
      </c>
      <c r="C1109" s="236"/>
      <c r="D1109" s="282"/>
      <c r="E1109" s="384" t="str">
        <f t="shared" si="154"/>
        <v/>
      </c>
      <c r="F1109" s="388"/>
      <c r="G1109" s="243"/>
      <c r="H1109" s="244"/>
      <c r="I1109" s="243"/>
      <c r="J1109" s="244"/>
      <c r="K1109" s="244"/>
      <c r="L1109" s="244"/>
      <c r="M1109" s="244"/>
      <c r="N1109" s="290"/>
      <c r="O1109" s="391" t="str">
        <f>IF(ISBLANK(L1109),"",IF(OR(ISBLANK(VLOOKUP(L1109&amp;"-"&amp;E1109,'Np Quality'!A:M,6,FALSE)),ISERROR(VLOOKUP(L1109&amp;"-"&amp;E1109,'Np Quality'!A:M,6,FALSE))),"-",VLOOKUP(L1109&amp;"-"&amp;E1109,'Np Quality'!A:M,6,FALSE)))</f>
        <v/>
      </c>
      <c r="P1109" s="391" t="str">
        <f>IF(ISBLANK(L1109),"",IF(OR(ISBLANK(VLOOKUP(L1109&amp;"-"&amp;E1109,'Np Quality'!A:M,7,FALSE)),ISERROR(VLOOKUP(L1109&amp;"-"&amp;E1109,'Np Quality'!A:M,7,FALSE))),"-",VLOOKUP(L1109&amp;"-"&amp;E1109,'Np Quality'!A:M,7,FALSE)))</f>
        <v/>
      </c>
      <c r="Q1109" s="391" t="str">
        <f>IF(ISBLANK(L1109),"",IF(OR(ISBLANK(VLOOKUP(L1109&amp;"-"&amp;E1109,'Np Quality'!A:M,8,FALSE)),ISERROR(VLOOKUP(L1109&amp;"-"&amp;E1109,'Np Quality'!A:M,8,FALSE))),"-",VLOOKUP(L1109&amp;"-"&amp;E1109,'Np Quality'!A:M,8,FALSE)))</f>
        <v/>
      </c>
      <c r="R1109" s="283" t="str">
        <f>IF(ISBLANK(L1109),"",IF(OR(ISBLANK(VLOOKUP(L1109&amp;"-"&amp;E1109,'Np Quality'!A:M,9,FALSE)),ISERROR(VLOOKUP(L1109&amp;"-"&amp;E1109,'Np Quality'!A:M,9,FALSE))),"-",VLOOKUP(L1109&amp;"-"&amp;E1109,'Np Quality'!A:M,9,FALSE)))</f>
        <v/>
      </c>
      <c r="S1109" s="150"/>
      <c r="T1109" s="395" t="str">
        <f t="shared" si="155"/>
        <v/>
      </c>
      <c r="U1109" s="395" t="str">
        <f t="shared" si="152"/>
        <v/>
      </c>
      <c r="V1109" s="396"/>
      <c r="W1109" s="282"/>
    </row>
    <row r="1110" spans="1:23">
      <c r="A1110" s="382" t="str">
        <f t="shared" si="153"/>
        <v/>
      </c>
      <c r="B1110" s="383" t="str">
        <f t="shared" si="156"/>
        <v/>
      </c>
      <c r="C1110" s="236"/>
      <c r="D1110" s="282"/>
      <c r="E1110" s="384" t="str">
        <f t="shared" si="154"/>
        <v/>
      </c>
      <c r="F1110" s="388"/>
      <c r="G1110" s="243"/>
      <c r="H1110" s="244"/>
      <c r="I1110" s="243"/>
      <c r="J1110" s="244"/>
      <c r="K1110" s="244"/>
      <c r="L1110" s="244"/>
      <c r="M1110" s="244"/>
      <c r="N1110" s="290"/>
      <c r="O1110" s="391" t="str">
        <f>IF(ISBLANK(L1110),"",IF(OR(ISBLANK(VLOOKUP(L1110&amp;"-"&amp;E1110,'Np Quality'!A:M,6,FALSE)),ISERROR(VLOOKUP(L1110&amp;"-"&amp;E1110,'Np Quality'!A:M,6,FALSE))),"-",VLOOKUP(L1110&amp;"-"&amp;E1110,'Np Quality'!A:M,6,FALSE)))</f>
        <v/>
      </c>
      <c r="P1110" s="391" t="str">
        <f>IF(ISBLANK(L1110),"",IF(OR(ISBLANK(VLOOKUP(L1110&amp;"-"&amp;E1110,'Np Quality'!A:M,7,FALSE)),ISERROR(VLOOKUP(L1110&amp;"-"&amp;E1110,'Np Quality'!A:M,7,FALSE))),"-",VLOOKUP(L1110&amp;"-"&amp;E1110,'Np Quality'!A:M,7,FALSE)))</f>
        <v/>
      </c>
      <c r="Q1110" s="391" t="str">
        <f>IF(ISBLANK(L1110),"",IF(OR(ISBLANK(VLOOKUP(L1110&amp;"-"&amp;E1110,'Np Quality'!A:M,8,FALSE)),ISERROR(VLOOKUP(L1110&amp;"-"&amp;E1110,'Np Quality'!A:M,8,FALSE))),"-",VLOOKUP(L1110&amp;"-"&amp;E1110,'Np Quality'!A:M,8,FALSE)))</f>
        <v/>
      </c>
      <c r="R1110" s="283" t="str">
        <f>IF(ISBLANK(L1110),"",IF(OR(ISBLANK(VLOOKUP(L1110&amp;"-"&amp;E1110,'Np Quality'!A:M,9,FALSE)),ISERROR(VLOOKUP(L1110&amp;"-"&amp;E1110,'Np Quality'!A:M,9,FALSE))),"-",VLOOKUP(L1110&amp;"-"&amp;E1110,'Np Quality'!A:M,9,FALSE)))</f>
        <v/>
      </c>
      <c r="S1110" s="150"/>
      <c r="T1110" s="395" t="str">
        <f t="shared" si="155"/>
        <v/>
      </c>
      <c r="U1110" s="395" t="str">
        <f t="shared" si="152"/>
        <v/>
      </c>
      <c r="V1110" s="396"/>
      <c r="W1110" s="282"/>
    </row>
    <row r="1111" spans="1:23">
      <c r="A1111" s="382" t="str">
        <f t="shared" si="153"/>
        <v/>
      </c>
      <c r="B1111" s="383" t="str">
        <f t="shared" si="156"/>
        <v/>
      </c>
      <c r="C1111" s="236"/>
      <c r="D1111" s="282"/>
      <c r="E1111" s="384" t="str">
        <f t="shared" si="154"/>
        <v/>
      </c>
      <c r="F1111" s="388"/>
      <c r="G1111" s="243"/>
      <c r="H1111" s="244"/>
      <c r="I1111" s="243"/>
      <c r="J1111" s="244"/>
      <c r="K1111" s="244"/>
      <c r="L1111" s="244"/>
      <c r="M1111" s="244"/>
      <c r="N1111" s="290"/>
      <c r="O1111" s="391" t="str">
        <f>IF(ISBLANK(L1111),"",IF(OR(ISBLANK(VLOOKUP(L1111&amp;"-"&amp;E1111,'Np Quality'!A:M,6,FALSE)),ISERROR(VLOOKUP(L1111&amp;"-"&amp;E1111,'Np Quality'!A:M,6,FALSE))),"-",VLOOKUP(L1111&amp;"-"&amp;E1111,'Np Quality'!A:M,6,FALSE)))</f>
        <v/>
      </c>
      <c r="P1111" s="391" t="str">
        <f>IF(ISBLANK(L1111),"",IF(OR(ISBLANK(VLOOKUP(L1111&amp;"-"&amp;E1111,'Np Quality'!A:M,7,FALSE)),ISERROR(VLOOKUP(L1111&amp;"-"&amp;E1111,'Np Quality'!A:M,7,FALSE))),"-",VLOOKUP(L1111&amp;"-"&amp;E1111,'Np Quality'!A:M,7,FALSE)))</f>
        <v/>
      </c>
      <c r="Q1111" s="391" t="str">
        <f>IF(ISBLANK(L1111),"",IF(OR(ISBLANK(VLOOKUP(L1111&amp;"-"&amp;E1111,'Np Quality'!A:M,8,FALSE)),ISERROR(VLOOKUP(L1111&amp;"-"&amp;E1111,'Np Quality'!A:M,8,FALSE))),"-",VLOOKUP(L1111&amp;"-"&amp;E1111,'Np Quality'!A:M,8,FALSE)))</f>
        <v/>
      </c>
      <c r="R1111" s="283" t="str">
        <f>IF(ISBLANK(L1111),"",IF(OR(ISBLANK(VLOOKUP(L1111&amp;"-"&amp;E1111,'Np Quality'!A:M,9,FALSE)),ISERROR(VLOOKUP(L1111&amp;"-"&amp;E1111,'Np Quality'!A:M,9,FALSE))),"-",VLOOKUP(L1111&amp;"-"&amp;E1111,'Np Quality'!A:M,9,FALSE)))</f>
        <v/>
      </c>
      <c r="S1111" s="150"/>
      <c r="T1111" s="395" t="str">
        <f t="shared" si="155"/>
        <v/>
      </c>
      <c r="U1111" s="395" t="str">
        <f t="shared" si="152"/>
        <v/>
      </c>
      <c r="V1111" s="396"/>
      <c r="W1111" s="282"/>
    </row>
    <row r="1112" spans="1:23">
      <c r="A1112" s="382" t="str">
        <f t="shared" si="153"/>
        <v/>
      </c>
      <c r="B1112" s="383" t="str">
        <f t="shared" si="156"/>
        <v/>
      </c>
      <c r="C1112" s="236"/>
      <c r="D1112" s="282"/>
      <c r="E1112" s="384" t="str">
        <f t="shared" si="154"/>
        <v/>
      </c>
      <c r="F1112" s="388"/>
      <c r="G1112" s="243"/>
      <c r="H1112" s="244"/>
      <c r="I1112" s="243"/>
      <c r="J1112" s="244"/>
      <c r="K1112" s="244"/>
      <c r="L1112" s="244"/>
      <c r="M1112" s="244"/>
      <c r="N1112" s="290"/>
      <c r="O1112" s="391" t="str">
        <f>IF(ISBLANK(L1113),"",IF(OR(ISBLANK(VLOOKUP(L1113&amp;"-"&amp;E1113,'Np Quality'!A:M,6,FALSE)),ISERROR(VLOOKUP(L1113&amp;"-"&amp;E1113,'Np Quality'!A:M,6,FALSE))),"-",VLOOKUP(L1113&amp;"-"&amp;E1113,'Np Quality'!A:M,6,FALSE)))</f>
        <v/>
      </c>
      <c r="P1112" s="391" t="str">
        <f>IF(ISBLANK(L1112),"",IF(OR(ISBLANK(VLOOKUP(L1112&amp;"-"&amp;E1112,'Np Quality'!A:M,7,FALSE)),ISERROR(VLOOKUP(L1112&amp;"-"&amp;E1112,'Np Quality'!A:M,7,FALSE))),"-",VLOOKUP(L1112&amp;"-"&amp;E1112,'Np Quality'!A:M,7,FALSE)))</f>
        <v/>
      </c>
      <c r="Q1112" s="391" t="str">
        <f>IF(ISBLANK(L1112),"",IF(OR(ISBLANK(VLOOKUP(L1112&amp;"-"&amp;E1112,'Np Quality'!A:M,8,FALSE)),ISERROR(VLOOKUP(L1112&amp;"-"&amp;E1112,'Np Quality'!A:M,8,FALSE))),"-",VLOOKUP(L1112&amp;"-"&amp;E1112,'Np Quality'!A:M,8,FALSE)))</f>
        <v/>
      </c>
      <c r="R1112" s="283" t="str">
        <f>IF(ISBLANK(L1112),"",IF(OR(ISBLANK(VLOOKUP(L1112&amp;"-"&amp;E1112,'Np Quality'!A:M,9,FALSE)),ISERROR(VLOOKUP(L1112&amp;"-"&amp;E1112,'Np Quality'!A:M,9,FALSE))),"-",VLOOKUP(L1112&amp;"-"&amp;E1112,'Np Quality'!A:M,9,FALSE)))</f>
        <v/>
      </c>
      <c r="S1112" s="150"/>
      <c r="T1112" s="395" t="str">
        <f t="shared" si="155"/>
        <v/>
      </c>
      <c r="U1112" s="395" t="str">
        <f t="shared" si="152"/>
        <v/>
      </c>
      <c r="V1112" s="396"/>
      <c r="W1112" s="282"/>
    </row>
    <row r="1113" spans="1:23">
      <c r="A1113" s="382" t="str">
        <f t="shared" si="153"/>
        <v/>
      </c>
      <c r="B1113" s="383" t="str">
        <f t="shared" si="156"/>
        <v/>
      </c>
      <c r="C1113" s="236"/>
      <c r="D1113" s="282"/>
      <c r="E1113" s="384" t="str">
        <f t="shared" si="154"/>
        <v/>
      </c>
      <c r="F1113" s="388"/>
      <c r="G1113" s="243"/>
      <c r="H1113" s="244"/>
      <c r="I1113" s="243"/>
      <c r="J1113" s="244"/>
      <c r="K1113" s="244"/>
      <c r="L1113" s="244"/>
      <c r="M1113" s="244"/>
      <c r="N1113" s="290"/>
      <c r="O1113" s="391" t="str">
        <f>IF(ISBLANK(L1113),"",IF(OR(ISBLANK(VLOOKUP(L1113&amp;"-"&amp;E1113,'Np Quality'!A:M,6,FALSE)),ISERROR(VLOOKUP(L1113&amp;"-"&amp;E1113,'Np Quality'!A:M,6,FALSE))),"-",VLOOKUP(L1113&amp;"-"&amp;E1113,'Np Quality'!A:M,6,FALSE)))</f>
        <v/>
      </c>
      <c r="P1113" s="391" t="str">
        <f>IF(ISBLANK(L1114),"",IF(OR(ISBLANK(VLOOKUP(L1114&amp;"-"&amp;E1114,'Np Quality'!A:M,7,FALSE)),ISERROR(VLOOKUP(L1114&amp;"-"&amp;E1114,'Np Quality'!A:M,7,FALSE))),"-",VLOOKUP(L1114&amp;"-"&amp;E1114,'Np Quality'!A:M,7,FALSE)))</f>
        <v/>
      </c>
      <c r="Q1113" s="391" t="str">
        <f>IF(ISBLANK(L1113),"",IF(OR(ISBLANK(VLOOKUP(L1113&amp;"-"&amp;E1113,'Np Quality'!A:M,8,FALSE)),ISERROR(VLOOKUP(L1113&amp;"-"&amp;E1113,'Np Quality'!A:M,8,FALSE))),"-",VLOOKUP(L1113&amp;"-"&amp;E1113,'Np Quality'!A:M,8,FALSE)))</f>
        <v/>
      </c>
      <c r="R1113" s="283" t="str">
        <f>IF(ISBLANK(L1113),"",IF(OR(ISBLANK(VLOOKUP(L1113&amp;"-"&amp;E1113,'Np Quality'!A:M,9,FALSE)),ISERROR(VLOOKUP(L1113&amp;"-"&amp;E1113,'Np Quality'!A:M,9,FALSE))),"-",VLOOKUP(L1113&amp;"-"&amp;E1113,'Np Quality'!A:M,9,FALSE)))</f>
        <v/>
      </c>
      <c r="S1113" s="150"/>
      <c r="T1113" s="395" t="str">
        <f t="shared" si="155"/>
        <v/>
      </c>
      <c r="U1113" s="395" t="str">
        <f t="shared" si="152"/>
        <v/>
      </c>
      <c r="V1113" s="396"/>
      <c r="W1113" s="282"/>
    </row>
    <row r="1114" spans="1:23">
      <c r="A1114" s="382" t="str">
        <f t="shared" si="153"/>
        <v/>
      </c>
      <c r="B1114" s="383" t="str">
        <f t="shared" si="156"/>
        <v/>
      </c>
      <c r="C1114" s="236"/>
      <c r="D1114" s="282"/>
      <c r="E1114" s="384" t="str">
        <f t="shared" si="154"/>
        <v/>
      </c>
      <c r="F1114" s="388"/>
      <c r="G1114" s="243"/>
      <c r="H1114" s="244"/>
      <c r="I1114" s="243"/>
      <c r="J1114" s="244"/>
      <c r="K1114" s="244"/>
      <c r="L1114" s="244"/>
      <c r="M1114" s="244"/>
      <c r="N1114" s="290"/>
      <c r="O1114" s="391" t="str">
        <f>IF(ISBLANK(L1114),"",IF(OR(ISBLANK(VLOOKUP(L1114&amp;"-"&amp;E1114,'Np Quality'!A:M,6,FALSE)),ISERROR(VLOOKUP(L1114&amp;"-"&amp;E1114,'Np Quality'!A:M,6,FALSE))),"-",VLOOKUP(L1114&amp;"-"&amp;E1114,'Np Quality'!A:M,6,FALSE)))</f>
        <v/>
      </c>
      <c r="P1114" s="391" t="str">
        <f>IF(ISBLANK(L1114),"",IF(OR(ISBLANK(VLOOKUP(L1114&amp;"-"&amp;E1114,'Np Quality'!A:M,7,FALSE)),ISERROR(VLOOKUP(L1114&amp;"-"&amp;E1114,'Np Quality'!A:M,7,FALSE))),"-",VLOOKUP(L1114&amp;"-"&amp;E1114,'Np Quality'!A:M,7,FALSE)))</f>
        <v/>
      </c>
      <c r="Q1114" s="391" t="str">
        <f>IF(ISBLANK(L1115),"",IF(OR(ISBLANK(VLOOKUP(L1115&amp;"-"&amp;E1115,'Np Quality'!A:M,8,FALSE)),ISERROR(VLOOKUP(L1115&amp;"-"&amp;E1115,'Np Quality'!A:M,8,FALSE))),"-",VLOOKUP(L1115&amp;"-"&amp;E1115,'Np Quality'!A:M,8,FALSE)))</f>
        <v/>
      </c>
      <c r="R1114" s="283" t="str">
        <f>IF(ISBLANK(L1114),"",IF(OR(ISBLANK(VLOOKUP(L1114&amp;"-"&amp;E1114,'Np Quality'!A:M,9,FALSE)),ISERROR(VLOOKUP(L1114&amp;"-"&amp;E1114,'Np Quality'!A:M,9,FALSE))),"-",VLOOKUP(L1114&amp;"-"&amp;E1114,'Np Quality'!A:M,9,FALSE)))</f>
        <v/>
      </c>
      <c r="S1114" s="150"/>
      <c r="T1114" s="395" t="str">
        <f t="shared" si="155"/>
        <v/>
      </c>
      <c r="U1114" s="395" t="str">
        <f t="shared" si="152"/>
        <v/>
      </c>
      <c r="V1114" s="396"/>
      <c r="W1114" s="282"/>
    </row>
    <row r="1115" spans="1:23">
      <c r="A1115" s="382" t="str">
        <f t="shared" si="153"/>
        <v/>
      </c>
      <c r="B1115" s="383" t="str">
        <f t="shared" si="156"/>
        <v/>
      </c>
      <c r="C1115" s="236"/>
      <c r="D1115" s="282"/>
      <c r="E1115" s="384" t="str">
        <f t="shared" si="154"/>
        <v/>
      </c>
      <c r="F1115" s="388"/>
      <c r="G1115" s="243"/>
      <c r="H1115" s="244"/>
      <c r="I1115" s="243"/>
      <c r="J1115" s="244"/>
      <c r="K1115" s="244"/>
      <c r="L1115" s="244"/>
      <c r="M1115" s="244"/>
      <c r="N1115" s="290"/>
      <c r="O1115" s="391" t="str">
        <f>IF(ISBLANK(L1115),"",IF(OR(ISBLANK(VLOOKUP(L1115&amp;"-"&amp;E1115,'Np Quality'!A:M,6,FALSE)),ISERROR(VLOOKUP(L1115&amp;"-"&amp;E1115,'Np Quality'!A:M,6,FALSE))),"-",VLOOKUP(L1115&amp;"-"&amp;E1115,'Np Quality'!A:M,6,FALSE)))</f>
        <v/>
      </c>
      <c r="P1115" s="391" t="str">
        <f>IF(ISBLANK(L1115),"",IF(OR(ISBLANK(VLOOKUP(L1115&amp;"-"&amp;E1115,'Np Quality'!A:M,7,FALSE)),ISERROR(VLOOKUP(L1115&amp;"-"&amp;E1115,'Np Quality'!A:M,7,FALSE))),"-",VLOOKUP(L1115&amp;"-"&amp;E1115,'Np Quality'!A:M,7,FALSE)))</f>
        <v/>
      </c>
      <c r="Q1115" s="391" t="str">
        <f>IF(ISBLANK(L1115),"",IF(OR(ISBLANK(VLOOKUP(L1115&amp;"-"&amp;E1115,'Np Quality'!A:M,8,FALSE)),ISERROR(VLOOKUP(L1115&amp;"-"&amp;E1115,'Np Quality'!A:M,8,FALSE))),"-",VLOOKUP(L1115&amp;"-"&amp;E1115,'Np Quality'!A:M,8,FALSE)))</f>
        <v/>
      </c>
      <c r="R1115" s="283" t="str">
        <f>IF(ISBLANK(L1116),"",IF(OR(ISBLANK(VLOOKUP(L1116&amp;"-"&amp;E1116,'Np Quality'!A:M,9,FALSE)),ISERROR(VLOOKUP(L1116&amp;"-"&amp;E1116,'Np Quality'!A:M,9,FALSE))),"-",VLOOKUP(L1116&amp;"-"&amp;E1116,'Np Quality'!A:M,9,FALSE)))</f>
        <v/>
      </c>
      <c r="S1115" s="150"/>
      <c r="T1115" s="395" t="str">
        <f t="shared" si="155"/>
        <v/>
      </c>
      <c r="U1115" s="395" t="str">
        <f t="shared" si="152"/>
        <v/>
      </c>
      <c r="V1115" s="396"/>
      <c r="W1115" s="282"/>
    </row>
    <row r="1116" spans="1:23">
      <c r="A1116" s="382" t="str">
        <f t="shared" si="153"/>
        <v/>
      </c>
      <c r="B1116" s="383" t="str">
        <f t="shared" si="156"/>
        <v/>
      </c>
      <c r="C1116" s="236"/>
      <c r="D1116" s="282"/>
      <c r="E1116" s="384" t="str">
        <f t="shared" si="154"/>
        <v/>
      </c>
      <c r="F1116" s="388"/>
      <c r="G1116" s="243"/>
      <c r="H1116" s="244"/>
      <c r="I1116" s="243"/>
      <c r="J1116" s="244"/>
      <c r="K1116" s="244"/>
      <c r="L1116" s="244"/>
      <c r="M1116" s="244"/>
      <c r="N1116" s="290"/>
      <c r="O1116" s="391" t="str">
        <f>IF(ISBLANK(L1116),"",IF(OR(ISBLANK(VLOOKUP(L1116&amp;"-"&amp;E1116,'Np Quality'!A:M,6,FALSE)),ISERROR(VLOOKUP(L1116&amp;"-"&amp;E1116,'Np Quality'!A:M,6,FALSE))),"-",VLOOKUP(L1116&amp;"-"&amp;E1116,'Np Quality'!A:M,6,FALSE)))</f>
        <v/>
      </c>
      <c r="P1116" s="391" t="str">
        <f>IF(ISBLANK(L1116),"",IF(OR(ISBLANK(VLOOKUP(L1116&amp;"-"&amp;E1116,'Np Quality'!A:M,7,FALSE)),ISERROR(VLOOKUP(L1116&amp;"-"&amp;E1116,'Np Quality'!A:M,7,FALSE))),"-",VLOOKUP(L1116&amp;"-"&amp;E1116,'Np Quality'!A:M,7,FALSE)))</f>
        <v/>
      </c>
      <c r="Q1116" s="391" t="str">
        <f>IF(ISBLANK(L1116),"",IF(OR(ISBLANK(VLOOKUP(L1116&amp;"-"&amp;E1116,'Np Quality'!A:M,8,FALSE)),ISERROR(VLOOKUP(L1116&amp;"-"&amp;E1116,'Np Quality'!A:M,8,FALSE))),"-",VLOOKUP(L1116&amp;"-"&amp;E1116,'Np Quality'!A:M,8,FALSE)))</f>
        <v/>
      </c>
      <c r="R1116" s="283" t="str">
        <f>IF(ISBLANK(L1116),"",IF(OR(ISBLANK(VLOOKUP(L1116&amp;"-"&amp;E1116,'Np Quality'!A:M,9,FALSE)),ISERROR(VLOOKUP(L1116&amp;"-"&amp;E1116,'Np Quality'!A:M,9,FALSE))),"-",VLOOKUP(L1116&amp;"-"&amp;E1116,'Np Quality'!A:M,9,FALSE)))</f>
        <v/>
      </c>
      <c r="S1116" s="150"/>
      <c r="T1116" s="395" t="str">
        <f t="shared" si="155"/>
        <v/>
      </c>
      <c r="U1116" s="395" t="str">
        <f t="shared" si="152"/>
        <v/>
      </c>
      <c r="V1116" s="396"/>
      <c r="W1116" s="282"/>
    </row>
    <row r="1117" spans="1:23">
      <c r="A1117" s="382" t="str">
        <f t="shared" si="153"/>
        <v/>
      </c>
      <c r="B1117" s="383" t="str">
        <f t="shared" si="156"/>
        <v/>
      </c>
      <c r="C1117" s="236"/>
      <c r="D1117" s="282"/>
      <c r="E1117" s="384" t="str">
        <f t="shared" si="154"/>
        <v/>
      </c>
      <c r="F1117" s="388"/>
      <c r="G1117" s="243"/>
      <c r="H1117" s="244"/>
      <c r="I1117" s="243"/>
      <c r="J1117" s="244"/>
      <c r="K1117" s="244"/>
      <c r="L1117" s="244"/>
      <c r="M1117" s="244"/>
      <c r="N1117" s="290"/>
      <c r="O1117" s="391" t="str">
        <f>IF(ISBLANK(L1117),"",IF(OR(ISBLANK(VLOOKUP(L1117&amp;"-"&amp;E1117,'Np Quality'!A:M,6,FALSE)),ISERROR(VLOOKUP(L1117&amp;"-"&amp;E1117,'Np Quality'!A:M,6,FALSE))),"-",VLOOKUP(L1117&amp;"-"&amp;E1117,'Np Quality'!A:M,6,FALSE)))</f>
        <v/>
      </c>
      <c r="P1117" s="391" t="str">
        <f>IF(ISBLANK(L1117),"",IF(OR(ISBLANK(VLOOKUP(L1117&amp;"-"&amp;E1117,'Np Quality'!A:M,7,FALSE)),ISERROR(VLOOKUP(L1117&amp;"-"&amp;E1117,'Np Quality'!A:M,7,FALSE))),"-",VLOOKUP(L1117&amp;"-"&amp;E1117,'Np Quality'!A:M,7,FALSE)))</f>
        <v/>
      </c>
      <c r="Q1117" s="391" t="str">
        <f>IF(ISBLANK(L1117),"",IF(OR(ISBLANK(VLOOKUP(L1117&amp;"-"&amp;E1117,'Np Quality'!A:M,8,FALSE)),ISERROR(VLOOKUP(L1117&amp;"-"&amp;E1117,'Np Quality'!A:M,8,FALSE))),"-",VLOOKUP(L1117&amp;"-"&amp;E1117,'Np Quality'!A:M,8,FALSE)))</f>
        <v/>
      </c>
      <c r="R1117" s="283" t="str">
        <f>IF(ISBLANK(L1117),"",IF(OR(ISBLANK(VLOOKUP(L1117&amp;"-"&amp;E1117,'Np Quality'!A:M,9,FALSE)),ISERROR(VLOOKUP(L1117&amp;"-"&amp;E1117,'Np Quality'!A:M,9,FALSE))),"-",VLOOKUP(L1117&amp;"-"&amp;E1117,'Np Quality'!A:M,9,FALSE)))</f>
        <v/>
      </c>
      <c r="S1117" s="150"/>
      <c r="T1117" s="395" t="str">
        <f t="shared" si="155"/>
        <v/>
      </c>
      <c r="U1117" s="395" t="str">
        <f t="shared" si="152"/>
        <v/>
      </c>
      <c r="V1117" s="396"/>
      <c r="W1117" s="282"/>
    </row>
    <row r="1118" spans="1:23">
      <c r="A1118" s="382" t="str">
        <f t="shared" si="153"/>
        <v/>
      </c>
      <c r="B1118" s="383" t="str">
        <f t="shared" si="156"/>
        <v/>
      </c>
      <c r="C1118" s="236"/>
      <c r="D1118" s="282"/>
      <c r="E1118" s="384" t="str">
        <f t="shared" si="154"/>
        <v/>
      </c>
      <c r="F1118" s="388"/>
      <c r="G1118" s="243"/>
      <c r="H1118" s="244"/>
      <c r="I1118" s="243"/>
      <c r="J1118" s="244"/>
      <c r="K1118" s="244"/>
      <c r="L1118" s="244"/>
      <c r="M1118" s="244"/>
      <c r="N1118" s="290"/>
      <c r="O1118" s="391" t="str">
        <f>IF(ISBLANK(L1118),"",IF(OR(ISBLANK(VLOOKUP(L1118&amp;"-"&amp;E1118,'Np Quality'!A:M,6,FALSE)),ISERROR(VLOOKUP(L1118&amp;"-"&amp;E1118,'Np Quality'!A:M,6,FALSE))),"-",VLOOKUP(L1118&amp;"-"&amp;E1118,'Np Quality'!A:M,6,FALSE)))</f>
        <v/>
      </c>
      <c r="P1118" s="391" t="str">
        <f>IF(ISBLANK(L1118),"",IF(OR(ISBLANK(VLOOKUP(L1118&amp;"-"&amp;E1118,'Np Quality'!A:M,7,FALSE)),ISERROR(VLOOKUP(L1118&amp;"-"&amp;E1118,'Np Quality'!A:M,7,FALSE))),"-",VLOOKUP(L1118&amp;"-"&amp;E1118,'Np Quality'!A:M,7,FALSE)))</f>
        <v/>
      </c>
      <c r="Q1118" s="391" t="str">
        <f>IF(ISBLANK(L1118),"",IF(OR(ISBLANK(VLOOKUP(L1118&amp;"-"&amp;E1118,'Np Quality'!A:M,8,FALSE)),ISERROR(VLOOKUP(L1118&amp;"-"&amp;E1118,'Np Quality'!A:M,8,FALSE))),"-",VLOOKUP(L1118&amp;"-"&amp;E1118,'Np Quality'!A:M,8,FALSE)))</f>
        <v/>
      </c>
      <c r="R1118" s="283" t="str">
        <f>IF(ISBLANK(L1118),"",IF(OR(ISBLANK(VLOOKUP(L1118&amp;"-"&amp;E1118,'Np Quality'!A:M,9,FALSE)),ISERROR(VLOOKUP(L1118&amp;"-"&amp;E1118,'Np Quality'!A:M,9,FALSE))),"-",VLOOKUP(L1118&amp;"-"&amp;E1118,'Np Quality'!A:M,9,FALSE)))</f>
        <v/>
      </c>
      <c r="S1118" s="150"/>
      <c r="T1118" s="395" t="str">
        <f t="shared" si="155"/>
        <v/>
      </c>
      <c r="U1118" s="395" t="str">
        <f t="shared" si="152"/>
        <v/>
      </c>
      <c r="V1118" s="396"/>
      <c r="W1118" s="282"/>
    </row>
    <row r="1119" spans="1:23">
      <c r="A1119" s="382" t="str">
        <f t="shared" si="153"/>
        <v/>
      </c>
      <c r="B1119" s="383" t="str">
        <f t="shared" si="156"/>
        <v/>
      </c>
      <c r="C1119" s="236"/>
      <c r="D1119" s="282"/>
      <c r="E1119" s="384" t="str">
        <f t="shared" si="154"/>
        <v/>
      </c>
      <c r="F1119" s="388"/>
      <c r="G1119" s="243"/>
      <c r="H1119" s="244"/>
      <c r="I1119" s="243"/>
      <c r="J1119" s="244"/>
      <c r="K1119" s="244"/>
      <c r="L1119" s="244"/>
      <c r="M1119" s="244"/>
      <c r="N1119" s="290"/>
      <c r="O1119" s="391" t="str">
        <f>IF(ISBLANK(L1119),"",IF(OR(ISBLANK(VLOOKUP(L1119&amp;"-"&amp;E1119,'Np Quality'!A:M,6,FALSE)),ISERROR(VLOOKUP(L1119&amp;"-"&amp;E1119,'Np Quality'!A:M,6,FALSE))),"-",VLOOKUP(L1119&amp;"-"&amp;E1119,'Np Quality'!A:M,6,FALSE)))</f>
        <v/>
      </c>
      <c r="P1119" s="391" t="str">
        <f>IF(ISBLANK(L1119),"",IF(OR(ISBLANK(VLOOKUP(L1119&amp;"-"&amp;E1119,'Np Quality'!A:M,7,FALSE)),ISERROR(VLOOKUP(L1119&amp;"-"&amp;E1119,'Np Quality'!A:M,7,FALSE))),"-",VLOOKUP(L1119&amp;"-"&amp;E1119,'Np Quality'!A:M,7,FALSE)))</f>
        <v/>
      </c>
      <c r="Q1119" s="391" t="str">
        <f>IF(ISBLANK(L1119),"",IF(OR(ISBLANK(VLOOKUP(L1119&amp;"-"&amp;E1119,'Np Quality'!A:M,8,FALSE)),ISERROR(VLOOKUP(L1119&amp;"-"&amp;E1119,'Np Quality'!A:M,8,FALSE))),"-",VLOOKUP(L1119&amp;"-"&amp;E1119,'Np Quality'!A:M,8,FALSE)))</f>
        <v/>
      </c>
      <c r="R1119" s="283" t="str">
        <f>IF(ISBLANK(L1119),"",IF(OR(ISBLANK(VLOOKUP(L1119&amp;"-"&amp;E1119,'Np Quality'!A:M,9,FALSE)),ISERROR(VLOOKUP(L1119&amp;"-"&amp;E1119,'Np Quality'!A:M,9,FALSE))),"-",VLOOKUP(L1119&amp;"-"&amp;E1119,'Np Quality'!A:M,9,FALSE)))</f>
        <v/>
      </c>
      <c r="S1119" s="150"/>
      <c r="T1119" s="395" t="str">
        <f t="shared" si="155"/>
        <v/>
      </c>
      <c r="U1119" s="395" t="str">
        <f t="shared" si="152"/>
        <v/>
      </c>
      <c r="V1119" s="396"/>
      <c r="W1119" s="282"/>
    </row>
    <row r="1120" spans="1:23">
      <c r="A1120" s="382" t="str">
        <f t="shared" si="153"/>
        <v/>
      </c>
      <c r="B1120" s="383" t="str">
        <f t="shared" si="156"/>
        <v/>
      </c>
      <c r="C1120" s="236"/>
      <c r="D1120" s="282"/>
      <c r="E1120" s="384" t="str">
        <f t="shared" si="154"/>
        <v/>
      </c>
      <c r="F1120" s="388"/>
      <c r="G1120" s="243"/>
      <c r="H1120" s="244"/>
      <c r="I1120" s="243"/>
      <c r="J1120" s="244"/>
      <c r="K1120" s="244"/>
      <c r="L1120" s="244"/>
      <c r="M1120" s="244"/>
      <c r="N1120" s="290"/>
      <c r="O1120" s="391" t="str">
        <f>IF(ISBLANK(L1120),"",IF(OR(ISBLANK(VLOOKUP(L1120&amp;"-"&amp;E1120,'Np Quality'!A:M,6,FALSE)),ISERROR(VLOOKUP(L1120&amp;"-"&amp;E1120,'Np Quality'!A:M,6,FALSE))),"-",VLOOKUP(L1120&amp;"-"&amp;E1120,'Np Quality'!A:M,6,FALSE)))</f>
        <v/>
      </c>
      <c r="P1120" s="391" t="str">
        <f>IF(ISBLANK(L1120),"",IF(OR(ISBLANK(VLOOKUP(L1120&amp;"-"&amp;E1120,'Np Quality'!A:M,7,FALSE)),ISERROR(VLOOKUP(L1120&amp;"-"&amp;E1120,'Np Quality'!A:M,7,FALSE))),"-",VLOOKUP(L1120&amp;"-"&amp;E1120,'Np Quality'!A:M,7,FALSE)))</f>
        <v/>
      </c>
      <c r="Q1120" s="391" t="str">
        <f>IF(ISBLANK(L1120),"",IF(OR(ISBLANK(VLOOKUP(L1120&amp;"-"&amp;E1120,'Np Quality'!A:M,8,FALSE)),ISERROR(VLOOKUP(L1120&amp;"-"&amp;E1120,'Np Quality'!A:M,8,FALSE))),"-",VLOOKUP(L1120&amp;"-"&amp;E1120,'Np Quality'!A:M,8,FALSE)))</f>
        <v/>
      </c>
      <c r="R1120" s="283" t="str">
        <f>IF(ISBLANK(L1120),"",IF(OR(ISBLANK(VLOOKUP(L1120&amp;"-"&amp;E1120,'Np Quality'!A:M,9,FALSE)),ISERROR(VLOOKUP(L1120&amp;"-"&amp;E1120,'Np Quality'!A:M,9,FALSE))),"-",VLOOKUP(L1120&amp;"-"&amp;E1120,'Np Quality'!A:M,9,FALSE)))</f>
        <v/>
      </c>
      <c r="S1120" s="150"/>
      <c r="T1120" s="395" t="str">
        <f t="shared" si="155"/>
        <v/>
      </c>
      <c r="U1120" s="395" t="str">
        <f t="shared" si="152"/>
        <v/>
      </c>
      <c r="V1120" s="396"/>
      <c r="W1120" s="282"/>
    </row>
    <row r="1121" spans="1:23">
      <c r="A1121" s="382" t="str">
        <f t="shared" si="153"/>
        <v/>
      </c>
      <c r="B1121" s="383" t="str">
        <f t="shared" si="156"/>
        <v/>
      </c>
      <c r="C1121" s="236"/>
      <c r="D1121" s="282"/>
      <c r="E1121" s="384" t="str">
        <f t="shared" si="154"/>
        <v/>
      </c>
      <c r="F1121" s="388"/>
      <c r="G1121" s="243"/>
      <c r="H1121" s="244"/>
      <c r="I1121" s="243"/>
      <c r="J1121" s="244"/>
      <c r="K1121" s="244"/>
      <c r="L1121" s="244"/>
      <c r="M1121" s="244"/>
      <c r="N1121" s="290"/>
      <c r="O1121" s="391" t="str">
        <f>IF(ISBLANK(L1121),"",IF(OR(ISBLANK(VLOOKUP(L1121&amp;"-"&amp;E1121,'Np Quality'!A:M,6,FALSE)),ISERROR(VLOOKUP(L1121&amp;"-"&amp;E1121,'Np Quality'!A:M,6,FALSE))),"-",VLOOKUP(L1121&amp;"-"&amp;E1121,'Np Quality'!A:M,6,FALSE)))</f>
        <v/>
      </c>
      <c r="P1121" s="391" t="str">
        <f>IF(ISBLANK(L1121),"",IF(OR(ISBLANK(VLOOKUP(L1121&amp;"-"&amp;E1121,'Np Quality'!A:M,7,FALSE)),ISERROR(VLOOKUP(L1121&amp;"-"&amp;E1121,'Np Quality'!A:M,7,FALSE))),"-",VLOOKUP(L1121&amp;"-"&amp;E1121,'Np Quality'!A:M,7,FALSE)))</f>
        <v/>
      </c>
      <c r="Q1121" s="391" t="str">
        <f>IF(ISBLANK(L1121),"",IF(OR(ISBLANK(VLOOKUP(L1121&amp;"-"&amp;E1121,'Np Quality'!A:M,8,FALSE)),ISERROR(VLOOKUP(L1121&amp;"-"&amp;E1121,'Np Quality'!A:M,8,FALSE))),"-",VLOOKUP(L1121&amp;"-"&amp;E1121,'Np Quality'!A:M,8,FALSE)))</f>
        <v/>
      </c>
      <c r="R1121" s="283" t="str">
        <f>IF(ISBLANK(L1121),"",IF(OR(ISBLANK(VLOOKUP(L1121&amp;"-"&amp;E1121,'Np Quality'!A:M,9,FALSE)),ISERROR(VLOOKUP(L1121&amp;"-"&amp;E1121,'Np Quality'!A:M,9,FALSE))),"-",VLOOKUP(L1121&amp;"-"&amp;E1121,'Np Quality'!A:M,9,FALSE)))</f>
        <v/>
      </c>
      <c r="S1121" s="150"/>
      <c r="T1121" s="395" t="str">
        <f t="shared" si="155"/>
        <v/>
      </c>
      <c r="U1121" s="395" t="str">
        <f t="shared" si="152"/>
        <v/>
      </c>
      <c r="V1121" s="396"/>
      <c r="W1121" s="282"/>
    </row>
    <row r="1122" spans="1:23">
      <c r="A1122" s="382" t="str">
        <f t="shared" si="153"/>
        <v/>
      </c>
      <c r="B1122" s="383" t="str">
        <f t="shared" si="156"/>
        <v/>
      </c>
      <c r="C1122" s="236"/>
      <c r="D1122" s="282"/>
      <c r="E1122" s="384" t="str">
        <f t="shared" si="154"/>
        <v/>
      </c>
      <c r="F1122" s="388"/>
      <c r="G1122" s="243"/>
      <c r="H1122" s="244"/>
      <c r="I1122" s="243"/>
      <c r="J1122" s="244"/>
      <c r="K1122" s="244"/>
      <c r="L1122" s="244"/>
      <c r="M1122" s="244"/>
      <c r="N1122" s="290"/>
      <c r="O1122" s="391" t="str">
        <f>IF(ISBLANK(L1123),"",IF(OR(ISBLANK(VLOOKUP(L1123&amp;"-"&amp;E1123,'Np Quality'!A:M,6,FALSE)),ISERROR(VLOOKUP(L1123&amp;"-"&amp;E1123,'Np Quality'!A:M,6,FALSE))),"-",VLOOKUP(L1123&amp;"-"&amp;E1123,'Np Quality'!A:M,6,FALSE)))</f>
        <v/>
      </c>
      <c r="P1122" s="391" t="str">
        <f>IF(ISBLANK(L1122),"",IF(OR(ISBLANK(VLOOKUP(L1122&amp;"-"&amp;E1122,'Np Quality'!A:M,7,FALSE)),ISERROR(VLOOKUP(L1122&amp;"-"&amp;E1122,'Np Quality'!A:M,7,FALSE))),"-",VLOOKUP(L1122&amp;"-"&amp;E1122,'Np Quality'!A:M,7,FALSE)))</f>
        <v/>
      </c>
      <c r="Q1122" s="391" t="str">
        <f>IF(ISBLANK(L1122),"",IF(OR(ISBLANK(VLOOKUP(L1122&amp;"-"&amp;E1122,'Np Quality'!A:M,8,FALSE)),ISERROR(VLOOKUP(L1122&amp;"-"&amp;E1122,'Np Quality'!A:M,8,FALSE))),"-",VLOOKUP(L1122&amp;"-"&amp;E1122,'Np Quality'!A:M,8,FALSE)))</f>
        <v/>
      </c>
      <c r="R1122" s="283" t="str">
        <f>IF(ISBLANK(L1122),"",IF(OR(ISBLANK(VLOOKUP(L1122&amp;"-"&amp;E1122,'Np Quality'!A:M,9,FALSE)),ISERROR(VLOOKUP(L1122&amp;"-"&amp;E1122,'Np Quality'!A:M,9,FALSE))),"-",VLOOKUP(L1122&amp;"-"&amp;E1122,'Np Quality'!A:M,9,FALSE)))</f>
        <v/>
      </c>
      <c r="S1122" s="150"/>
      <c r="T1122" s="395" t="str">
        <f t="shared" si="155"/>
        <v/>
      </c>
      <c r="U1122" s="395" t="str">
        <f t="shared" si="152"/>
        <v/>
      </c>
      <c r="V1122" s="396"/>
      <c r="W1122" s="282"/>
    </row>
    <row r="1123" spans="1:23">
      <c r="A1123" s="382" t="str">
        <f t="shared" si="153"/>
        <v/>
      </c>
      <c r="B1123" s="383" t="str">
        <f t="shared" si="156"/>
        <v/>
      </c>
      <c r="C1123" s="236"/>
      <c r="D1123" s="282"/>
      <c r="E1123" s="384" t="str">
        <f t="shared" si="154"/>
        <v/>
      </c>
      <c r="F1123" s="388"/>
      <c r="G1123" s="243"/>
      <c r="H1123" s="244"/>
      <c r="I1123" s="243"/>
      <c r="J1123" s="244"/>
      <c r="K1123" s="244"/>
      <c r="L1123" s="244"/>
      <c r="M1123" s="244"/>
      <c r="N1123" s="290"/>
      <c r="O1123" s="391" t="str">
        <f>IF(ISBLANK(L1123),"",IF(OR(ISBLANK(VLOOKUP(L1123&amp;"-"&amp;E1123,'Np Quality'!A:M,6,FALSE)),ISERROR(VLOOKUP(L1123&amp;"-"&amp;E1123,'Np Quality'!A:M,6,FALSE))),"-",VLOOKUP(L1123&amp;"-"&amp;E1123,'Np Quality'!A:M,6,FALSE)))</f>
        <v/>
      </c>
      <c r="P1123" s="391" t="str">
        <f>IF(ISBLANK(L1124),"",IF(OR(ISBLANK(VLOOKUP(L1124&amp;"-"&amp;E1124,'Np Quality'!A:M,7,FALSE)),ISERROR(VLOOKUP(L1124&amp;"-"&amp;E1124,'Np Quality'!A:M,7,FALSE))),"-",VLOOKUP(L1124&amp;"-"&amp;E1124,'Np Quality'!A:M,7,FALSE)))</f>
        <v/>
      </c>
      <c r="Q1123" s="391" t="str">
        <f>IF(ISBLANK(L1123),"",IF(OR(ISBLANK(VLOOKUP(L1123&amp;"-"&amp;E1123,'Np Quality'!A:M,8,FALSE)),ISERROR(VLOOKUP(L1123&amp;"-"&amp;E1123,'Np Quality'!A:M,8,FALSE))),"-",VLOOKUP(L1123&amp;"-"&amp;E1123,'Np Quality'!A:M,8,FALSE)))</f>
        <v/>
      </c>
      <c r="R1123" s="283" t="str">
        <f>IF(ISBLANK(L1123),"",IF(OR(ISBLANK(VLOOKUP(L1123&amp;"-"&amp;E1123,'Np Quality'!A:M,9,FALSE)),ISERROR(VLOOKUP(L1123&amp;"-"&amp;E1123,'Np Quality'!A:M,9,FALSE))),"-",VLOOKUP(L1123&amp;"-"&amp;E1123,'Np Quality'!A:M,9,FALSE)))</f>
        <v/>
      </c>
      <c r="S1123" s="150"/>
      <c r="T1123" s="395" t="str">
        <f t="shared" si="155"/>
        <v/>
      </c>
      <c r="U1123" s="395" t="str">
        <f t="shared" si="152"/>
        <v/>
      </c>
      <c r="V1123" s="396"/>
      <c r="W1123" s="282"/>
    </row>
    <row r="1124" spans="1:23">
      <c r="A1124" s="382" t="str">
        <f t="shared" si="153"/>
        <v/>
      </c>
      <c r="B1124" s="383" t="str">
        <f t="shared" si="156"/>
        <v/>
      </c>
      <c r="C1124" s="236"/>
      <c r="D1124" s="282"/>
      <c r="E1124" s="384" t="str">
        <f t="shared" si="154"/>
        <v/>
      </c>
      <c r="F1124" s="388"/>
      <c r="G1124" s="243"/>
      <c r="H1124" s="244"/>
      <c r="I1124" s="243"/>
      <c r="J1124" s="244"/>
      <c r="K1124" s="244"/>
      <c r="L1124" s="244"/>
      <c r="M1124" s="244"/>
      <c r="N1124" s="290"/>
      <c r="O1124" s="391" t="str">
        <f>IF(ISBLANK(L1124),"",IF(OR(ISBLANK(VLOOKUP(L1124&amp;"-"&amp;E1124,'Np Quality'!A:M,6,FALSE)),ISERROR(VLOOKUP(L1124&amp;"-"&amp;E1124,'Np Quality'!A:M,6,FALSE))),"-",VLOOKUP(L1124&amp;"-"&amp;E1124,'Np Quality'!A:M,6,FALSE)))</f>
        <v/>
      </c>
      <c r="P1124" s="391" t="str">
        <f>IF(ISBLANK(L1124),"",IF(OR(ISBLANK(VLOOKUP(L1124&amp;"-"&amp;E1124,'Np Quality'!A:M,7,FALSE)),ISERROR(VLOOKUP(L1124&amp;"-"&amp;E1124,'Np Quality'!A:M,7,FALSE))),"-",VLOOKUP(L1124&amp;"-"&amp;E1124,'Np Quality'!A:M,7,FALSE)))</f>
        <v/>
      </c>
      <c r="Q1124" s="391" t="str">
        <f>IF(ISBLANK(L1125),"",IF(OR(ISBLANK(VLOOKUP(L1125&amp;"-"&amp;E1125,'Np Quality'!A:M,8,FALSE)),ISERROR(VLOOKUP(L1125&amp;"-"&amp;E1125,'Np Quality'!A:M,8,FALSE))),"-",VLOOKUP(L1125&amp;"-"&amp;E1125,'Np Quality'!A:M,8,FALSE)))</f>
        <v/>
      </c>
      <c r="R1124" s="283" t="str">
        <f>IF(ISBLANK(L1124),"",IF(OR(ISBLANK(VLOOKUP(L1124&amp;"-"&amp;E1124,'Np Quality'!A:M,9,FALSE)),ISERROR(VLOOKUP(L1124&amp;"-"&amp;E1124,'Np Quality'!A:M,9,FALSE))),"-",VLOOKUP(L1124&amp;"-"&amp;E1124,'Np Quality'!A:M,9,FALSE)))</f>
        <v/>
      </c>
      <c r="S1124" s="150"/>
      <c r="T1124" s="395" t="str">
        <f t="shared" si="155"/>
        <v/>
      </c>
      <c r="U1124" s="395" t="str">
        <f t="shared" si="152"/>
        <v/>
      </c>
      <c r="V1124" s="396"/>
      <c r="W1124" s="282"/>
    </row>
    <row r="1125" spans="1:23">
      <c r="A1125" s="382" t="str">
        <f t="shared" si="153"/>
        <v/>
      </c>
      <c r="B1125" s="383" t="str">
        <f t="shared" si="156"/>
        <v/>
      </c>
      <c r="C1125" s="236"/>
      <c r="D1125" s="282"/>
      <c r="E1125" s="384" t="str">
        <f t="shared" si="154"/>
        <v/>
      </c>
      <c r="F1125" s="388"/>
      <c r="G1125" s="243"/>
      <c r="H1125" s="244"/>
      <c r="I1125" s="243"/>
      <c r="J1125" s="244"/>
      <c r="K1125" s="244"/>
      <c r="L1125" s="244"/>
      <c r="M1125" s="244"/>
      <c r="N1125" s="290"/>
      <c r="O1125" s="391" t="str">
        <f>IF(ISBLANK(L1125),"",IF(OR(ISBLANK(VLOOKUP(L1125&amp;"-"&amp;E1125,'Np Quality'!A:M,6,FALSE)),ISERROR(VLOOKUP(L1125&amp;"-"&amp;E1125,'Np Quality'!A:M,6,FALSE))),"-",VLOOKUP(L1125&amp;"-"&amp;E1125,'Np Quality'!A:M,6,FALSE)))</f>
        <v/>
      </c>
      <c r="P1125" s="391" t="str">
        <f>IF(ISBLANK(L1125),"",IF(OR(ISBLANK(VLOOKUP(L1125&amp;"-"&amp;E1125,'Np Quality'!A:M,7,FALSE)),ISERROR(VLOOKUP(L1125&amp;"-"&amp;E1125,'Np Quality'!A:M,7,FALSE))),"-",VLOOKUP(L1125&amp;"-"&amp;E1125,'Np Quality'!A:M,7,FALSE)))</f>
        <v/>
      </c>
      <c r="Q1125" s="391" t="str">
        <f>IF(ISBLANK(L1125),"",IF(OR(ISBLANK(VLOOKUP(L1125&amp;"-"&amp;E1125,'Np Quality'!A:M,8,FALSE)),ISERROR(VLOOKUP(L1125&amp;"-"&amp;E1125,'Np Quality'!A:M,8,FALSE))),"-",VLOOKUP(L1125&amp;"-"&amp;E1125,'Np Quality'!A:M,8,FALSE)))</f>
        <v/>
      </c>
      <c r="R1125" s="283" t="str">
        <f>IF(ISBLANK(L1126),"",IF(OR(ISBLANK(VLOOKUP(L1126&amp;"-"&amp;E1126,'Np Quality'!A:M,9,FALSE)),ISERROR(VLOOKUP(L1126&amp;"-"&amp;E1126,'Np Quality'!A:M,9,FALSE))),"-",VLOOKUP(L1126&amp;"-"&amp;E1126,'Np Quality'!A:M,9,FALSE)))</f>
        <v/>
      </c>
      <c r="S1125" s="150"/>
      <c r="T1125" s="395" t="str">
        <f t="shared" si="155"/>
        <v/>
      </c>
      <c r="U1125" s="395" t="str">
        <f t="shared" si="152"/>
        <v/>
      </c>
      <c r="V1125" s="396"/>
      <c r="W1125" s="282"/>
    </row>
    <row r="1126" spans="1:23">
      <c r="A1126" s="382" t="str">
        <f t="shared" si="153"/>
        <v/>
      </c>
      <c r="B1126" s="383" t="str">
        <f t="shared" si="156"/>
        <v/>
      </c>
      <c r="C1126" s="236"/>
      <c r="D1126" s="282"/>
      <c r="E1126" s="384" t="str">
        <f t="shared" si="154"/>
        <v/>
      </c>
      <c r="F1126" s="388"/>
      <c r="G1126" s="243"/>
      <c r="H1126" s="244"/>
      <c r="I1126" s="243"/>
      <c r="J1126" s="244"/>
      <c r="K1126" s="244"/>
      <c r="L1126" s="244"/>
      <c r="M1126" s="244"/>
      <c r="N1126" s="290"/>
      <c r="O1126" s="391" t="str">
        <f>IF(ISBLANK(L1126),"",IF(OR(ISBLANK(VLOOKUP(L1126&amp;"-"&amp;E1126,'Np Quality'!A:M,6,FALSE)),ISERROR(VLOOKUP(L1126&amp;"-"&amp;E1126,'Np Quality'!A:M,6,FALSE))),"-",VLOOKUP(L1126&amp;"-"&amp;E1126,'Np Quality'!A:M,6,FALSE)))</f>
        <v/>
      </c>
      <c r="P1126" s="391" t="str">
        <f>IF(ISBLANK(L1126),"",IF(OR(ISBLANK(VLOOKUP(L1126&amp;"-"&amp;E1126,'Np Quality'!A:M,7,FALSE)),ISERROR(VLOOKUP(L1126&amp;"-"&amp;E1126,'Np Quality'!A:M,7,FALSE))),"-",VLOOKUP(L1126&amp;"-"&amp;E1126,'Np Quality'!A:M,7,FALSE)))</f>
        <v/>
      </c>
      <c r="Q1126" s="391" t="str">
        <f>IF(ISBLANK(L1126),"",IF(OR(ISBLANK(VLOOKUP(L1126&amp;"-"&amp;E1126,'Np Quality'!A:M,8,FALSE)),ISERROR(VLOOKUP(L1126&amp;"-"&amp;E1126,'Np Quality'!A:M,8,FALSE))),"-",VLOOKUP(L1126&amp;"-"&amp;E1126,'Np Quality'!A:M,8,FALSE)))</f>
        <v/>
      </c>
      <c r="R1126" s="283" t="str">
        <f>IF(ISBLANK(L1126),"",IF(OR(ISBLANK(VLOOKUP(L1126&amp;"-"&amp;E1126,'Np Quality'!A:M,9,FALSE)),ISERROR(VLOOKUP(L1126&amp;"-"&amp;E1126,'Np Quality'!A:M,9,FALSE))),"-",VLOOKUP(L1126&amp;"-"&amp;E1126,'Np Quality'!A:M,9,FALSE)))</f>
        <v/>
      </c>
      <c r="S1126" s="150"/>
      <c r="T1126" s="395" t="str">
        <f t="shared" si="155"/>
        <v/>
      </c>
      <c r="U1126" s="395" t="str">
        <f t="shared" si="152"/>
        <v/>
      </c>
      <c r="V1126" s="396"/>
      <c r="W1126" s="282"/>
    </row>
    <row r="1127" spans="1:23">
      <c r="A1127" s="382" t="str">
        <f t="shared" si="153"/>
        <v/>
      </c>
      <c r="B1127" s="383" t="str">
        <f t="shared" si="156"/>
        <v/>
      </c>
      <c r="C1127" s="236"/>
      <c r="D1127" s="282"/>
      <c r="E1127" s="384" t="str">
        <f t="shared" si="154"/>
        <v/>
      </c>
      <c r="F1127" s="388"/>
      <c r="G1127" s="243"/>
      <c r="H1127" s="244"/>
      <c r="I1127" s="243"/>
      <c r="J1127" s="244"/>
      <c r="K1127" s="244"/>
      <c r="L1127" s="244"/>
      <c r="M1127" s="244"/>
      <c r="N1127" s="290"/>
      <c r="O1127" s="391" t="str">
        <f>IF(ISBLANK(L1127),"",IF(OR(ISBLANK(VLOOKUP(L1127&amp;"-"&amp;E1127,'Np Quality'!A:M,6,FALSE)),ISERROR(VLOOKUP(L1127&amp;"-"&amp;E1127,'Np Quality'!A:M,6,FALSE))),"-",VLOOKUP(L1127&amp;"-"&amp;E1127,'Np Quality'!A:M,6,FALSE)))</f>
        <v/>
      </c>
      <c r="P1127" s="391" t="str">
        <f>IF(ISBLANK(L1127),"",IF(OR(ISBLANK(VLOOKUP(L1127&amp;"-"&amp;E1127,'Np Quality'!A:M,7,FALSE)),ISERROR(VLOOKUP(L1127&amp;"-"&amp;E1127,'Np Quality'!A:M,7,FALSE))),"-",VLOOKUP(L1127&amp;"-"&amp;E1127,'Np Quality'!A:M,7,FALSE)))</f>
        <v/>
      </c>
      <c r="Q1127" s="391" t="str">
        <f>IF(ISBLANK(L1127),"",IF(OR(ISBLANK(VLOOKUP(L1127&amp;"-"&amp;E1127,'Np Quality'!A:M,8,FALSE)),ISERROR(VLOOKUP(L1127&amp;"-"&amp;E1127,'Np Quality'!A:M,8,FALSE))),"-",VLOOKUP(L1127&amp;"-"&amp;E1127,'Np Quality'!A:M,8,FALSE)))</f>
        <v/>
      </c>
      <c r="R1127" s="283" t="str">
        <f>IF(ISBLANK(L1127),"",IF(OR(ISBLANK(VLOOKUP(L1127&amp;"-"&amp;E1127,'Np Quality'!A:M,9,FALSE)),ISERROR(VLOOKUP(L1127&amp;"-"&amp;E1127,'Np Quality'!A:M,9,FALSE))),"-",VLOOKUP(L1127&amp;"-"&amp;E1127,'Np Quality'!A:M,9,FALSE)))</f>
        <v/>
      </c>
      <c r="S1127" s="150"/>
      <c r="T1127" s="395" t="str">
        <f t="shared" si="155"/>
        <v/>
      </c>
      <c r="U1127" s="395" t="str">
        <f t="shared" si="152"/>
        <v/>
      </c>
      <c r="V1127" s="396"/>
      <c r="W1127" s="282"/>
    </row>
    <row r="1128" spans="1:23">
      <c r="A1128" s="382" t="str">
        <f t="shared" si="153"/>
        <v/>
      </c>
      <c r="B1128" s="383" t="str">
        <f t="shared" si="156"/>
        <v/>
      </c>
      <c r="C1128" s="236"/>
      <c r="D1128" s="282"/>
      <c r="E1128" s="384" t="str">
        <f t="shared" si="154"/>
        <v/>
      </c>
      <c r="F1128" s="388"/>
      <c r="G1128" s="243"/>
      <c r="H1128" s="244"/>
      <c r="I1128" s="243"/>
      <c r="J1128" s="244"/>
      <c r="K1128" s="244"/>
      <c r="L1128" s="244"/>
      <c r="M1128" s="244"/>
      <c r="N1128" s="290"/>
      <c r="O1128" s="391" t="str">
        <f>IF(ISBLANK(L1128),"",IF(OR(ISBLANK(VLOOKUP(L1128&amp;"-"&amp;E1128,'Np Quality'!A:M,6,FALSE)),ISERROR(VLOOKUP(L1128&amp;"-"&amp;E1128,'Np Quality'!A:M,6,FALSE))),"-",VLOOKUP(L1128&amp;"-"&amp;E1128,'Np Quality'!A:M,6,FALSE)))</f>
        <v/>
      </c>
      <c r="P1128" s="391" t="str">
        <f>IF(ISBLANK(L1128),"",IF(OR(ISBLANK(VLOOKUP(L1128&amp;"-"&amp;E1128,'Np Quality'!A:M,7,FALSE)),ISERROR(VLOOKUP(L1128&amp;"-"&amp;E1128,'Np Quality'!A:M,7,FALSE))),"-",VLOOKUP(L1128&amp;"-"&amp;E1128,'Np Quality'!A:M,7,FALSE)))</f>
        <v/>
      </c>
      <c r="Q1128" s="391" t="str">
        <f>IF(ISBLANK(L1128),"",IF(OR(ISBLANK(VLOOKUP(L1128&amp;"-"&amp;E1128,'Np Quality'!A:M,8,FALSE)),ISERROR(VLOOKUP(L1128&amp;"-"&amp;E1128,'Np Quality'!A:M,8,FALSE))),"-",VLOOKUP(L1128&amp;"-"&amp;E1128,'Np Quality'!A:M,8,FALSE)))</f>
        <v/>
      </c>
      <c r="R1128" s="283" t="str">
        <f>IF(ISBLANK(L1128),"",IF(OR(ISBLANK(VLOOKUP(L1128&amp;"-"&amp;E1128,'Np Quality'!A:M,9,FALSE)),ISERROR(VLOOKUP(L1128&amp;"-"&amp;E1128,'Np Quality'!A:M,9,FALSE))),"-",VLOOKUP(L1128&amp;"-"&amp;E1128,'Np Quality'!A:M,9,FALSE)))</f>
        <v/>
      </c>
      <c r="S1128" s="150"/>
      <c r="T1128" s="395" t="str">
        <f t="shared" si="155"/>
        <v/>
      </c>
      <c r="U1128" s="395" t="str">
        <f t="shared" si="152"/>
        <v/>
      </c>
      <c r="V1128" s="396"/>
      <c r="W1128" s="282"/>
    </row>
    <row r="1129" spans="1:23">
      <c r="A1129" s="382" t="str">
        <f t="shared" si="153"/>
        <v/>
      </c>
      <c r="B1129" s="383" t="str">
        <f t="shared" si="156"/>
        <v/>
      </c>
      <c r="C1129" s="236"/>
      <c r="D1129" s="282"/>
      <c r="E1129" s="384" t="str">
        <f t="shared" si="154"/>
        <v/>
      </c>
      <c r="F1129" s="388"/>
      <c r="G1129" s="243"/>
      <c r="H1129" s="244"/>
      <c r="I1129" s="243"/>
      <c r="J1129" s="244"/>
      <c r="K1129" s="244"/>
      <c r="L1129" s="244"/>
      <c r="M1129" s="244"/>
      <c r="N1129" s="290"/>
      <c r="O1129" s="391" t="str">
        <f>IF(ISBLANK(L1129),"",IF(OR(ISBLANK(VLOOKUP(L1129&amp;"-"&amp;E1129,'Np Quality'!A:M,6,FALSE)),ISERROR(VLOOKUP(L1129&amp;"-"&amp;E1129,'Np Quality'!A:M,6,FALSE))),"-",VLOOKUP(L1129&amp;"-"&amp;E1129,'Np Quality'!A:M,6,FALSE)))</f>
        <v/>
      </c>
      <c r="P1129" s="391" t="str">
        <f>IF(ISBLANK(L1129),"",IF(OR(ISBLANK(VLOOKUP(L1129&amp;"-"&amp;E1129,'Np Quality'!A:M,7,FALSE)),ISERROR(VLOOKUP(L1129&amp;"-"&amp;E1129,'Np Quality'!A:M,7,FALSE))),"-",VLOOKUP(L1129&amp;"-"&amp;E1129,'Np Quality'!A:M,7,FALSE)))</f>
        <v/>
      </c>
      <c r="Q1129" s="391" t="str">
        <f>IF(ISBLANK(L1129),"",IF(OR(ISBLANK(VLOOKUP(L1129&amp;"-"&amp;E1129,'Np Quality'!A:M,8,FALSE)),ISERROR(VLOOKUP(L1129&amp;"-"&amp;E1129,'Np Quality'!A:M,8,FALSE))),"-",VLOOKUP(L1129&amp;"-"&amp;E1129,'Np Quality'!A:M,8,FALSE)))</f>
        <v/>
      </c>
      <c r="R1129" s="283" t="str">
        <f>IF(ISBLANK(L1129),"",IF(OR(ISBLANK(VLOOKUP(L1129&amp;"-"&amp;E1129,'Np Quality'!A:M,9,FALSE)),ISERROR(VLOOKUP(L1129&amp;"-"&amp;E1129,'Np Quality'!A:M,9,FALSE))),"-",VLOOKUP(L1129&amp;"-"&amp;E1129,'Np Quality'!A:M,9,FALSE)))</f>
        <v/>
      </c>
      <c r="S1129" s="150"/>
      <c r="T1129" s="395" t="str">
        <f t="shared" si="155"/>
        <v/>
      </c>
      <c r="U1129" s="395" t="str">
        <f t="shared" si="152"/>
        <v/>
      </c>
      <c r="V1129" s="396"/>
      <c r="W1129" s="282"/>
    </row>
    <row r="1130" spans="1:23">
      <c r="A1130" s="382" t="str">
        <f t="shared" si="153"/>
        <v/>
      </c>
      <c r="B1130" s="383" t="str">
        <f t="shared" si="156"/>
        <v/>
      </c>
      <c r="C1130" s="236"/>
      <c r="D1130" s="282"/>
      <c r="E1130" s="384" t="str">
        <f t="shared" si="154"/>
        <v/>
      </c>
      <c r="F1130" s="388"/>
      <c r="G1130" s="243"/>
      <c r="H1130" s="244"/>
      <c r="I1130" s="243"/>
      <c r="J1130" s="244"/>
      <c r="K1130" s="244"/>
      <c r="L1130" s="244"/>
      <c r="M1130" s="244"/>
      <c r="N1130" s="290"/>
      <c r="O1130" s="391" t="str">
        <f>IF(ISBLANK(L1130),"",IF(OR(ISBLANK(VLOOKUP(L1130&amp;"-"&amp;E1130,'Np Quality'!A:M,6,FALSE)),ISERROR(VLOOKUP(L1130&amp;"-"&amp;E1130,'Np Quality'!A:M,6,FALSE))),"-",VLOOKUP(L1130&amp;"-"&amp;E1130,'Np Quality'!A:M,6,FALSE)))</f>
        <v/>
      </c>
      <c r="P1130" s="391" t="str">
        <f>IF(ISBLANK(L1130),"",IF(OR(ISBLANK(VLOOKUP(L1130&amp;"-"&amp;E1130,'Np Quality'!A:M,7,FALSE)),ISERROR(VLOOKUP(L1130&amp;"-"&amp;E1130,'Np Quality'!A:M,7,FALSE))),"-",VLOOKUP(L1130&amp;"-"&amp;E1130,'Np Quality'!A:M,7,FALSE)))</f>
        <v/>
      </c>
      <c r="Q1130" s="391" t="str">
        <f>IF(ISBLANK(L1130),"",IF(OR(ISBLANK(VLOOKUP(L1130&amp;"-"&amp;E1130,'Np Quality'!A:M,8,FALSE)),ISERROR(VLOOKUP(L1130&amp;"-"&amp;E1130,'Np Quality'!A:M,8,FALSE))),"-",VLOOKUP(L1130&amp;"-"&amp;E1130,'Np Quality'!A:M,8,FALSE)))</f>
        <v/>
      </c>
      <c r="R1130" s="283" t="str">
        <f>IF(ISBLANK(L1130),"",IF(OR(ISBLANK(VLOOKUP(L1130&amp;"-"&amp;E1130,'Np Quality'!A:M,9,FALSE)),ISERROR(VLOOKUP(L1130&amp;"-"&amp;E1130,'Np Quality'!A:M,9,FALSE))),"-",VLOOKUP(L1130&amp;"-"&amp;E1130,'Np Quality'!A:M,9,FALSE)))</f>
        <v/>
      </c>
      <c r="S1130" s="150"/>
      <c r="T1130" s="395" t="str">
        <f t="shared" si="155"/>
        <v/>
      </c>
      <c r="U1130" s="395" t="str">
        <f t="shared" si="152"/>
        <v/>
      </c>
      <c r="V1130" s="396"/>
      <c r="W1130" s="282"/>
    </row>
    <row r="1131" spans="1:23">
      <c r="A1131" s="382" t="str">
        <f t="shared" si="153"/>
        <v/>
      </c>
      <c r="B1131" s="383" t="str">
        <f t="shared" si="156"/>
        <v/>
      </c>
      <c r="C1131" s="236"/>
      <c r="D1131" s="282"/>
      <c r="E1131" s="384" t="str">
        <f t="shared" si="154"/>
        <v/>
      </c>
      <c r="F1131" s="388"/>
      <c r="G1131" s="243"/>
      <c r="H1131" s="244"/>
      <c r="I1131" s="243"/>
      <c r="J1131" s="244"/>
      <c r="K1131" s="244"/>
      <c r="L1131" s="244"/>
      <c r="M1131" s="244"/>
      <c r="N1131" s="290"/>
      <c r="O1131" s="391" t="str">
        <f>IF(ISBLANK(L1131),"",IF(OR(ISBLANK(VLOOKUP(L1131&amp;"-"&amp;E1131,'Np Quality'!A:M,6,FALSE)),ISERROR(VLOOKUP(L1131&amp;"-"&amp;E1131,'Np Quality'!A:M,6,FALSE))),"-",VLOOKUP(L1131&amp;"-"&amp;E1131,'Np Quality'!A:M,6,FALSE)))</f>
        <v/>
      </c>
      <c r="P1131" s="391" t="str">
        <f>IF(ISBLANK(L1131),"",IF(OR(ISBLANK(VLOOKUP(L1131&amp;"-"&amp;E1131,'Np Quality'!A:M,7,FALSE)),ISERROR(VLOOKUP(L1131&amp;"-"&amp;E1131,'Np Quality'!A:M,7,FALSE))),"-",VLOOKUP(L1131&amp;"-"&amp;E1131,'Np Quality'!A:M,7,FALSE)))</f>
        <v/>
      </c>
      <c r="Q1131" s="391" t="str">
        <f>IF(ISBLANK(L1131),"",IF(OR(ISBLANK(VLOOKUP(L1131&amp;"-"&amp;E1131,'Np Quality'!A:M,8,FALSE)),ISERROR(VLOOKUP(L1131&amp;"-"&amp;E1131,'Np Quality'!A:M,8,FALSE))),"-",VLOOKUP(L1131&amp;"-"&amp;E1131,'Np Quality'!A:M,8,FALSE)))</f>
        <v/>
      </c>
      <c r="R1131" s="283" t="str">
        <f>IF(ISBLANK(L1131),"",IF(OR(ISBLANK(VLOOKUP(L1131&amp;"-"&amp;E1131,'Np Quality'!A:M,9,FALSE)),ISERROR(VLOOKUP(L1131&amp;"-"&amp;E1131,'Np Quality'!A:M,9,FALSE))),"-",VLOOKUP(L1131&amp;"-"&amp;E1131,'Np Quality'!A:M,9,FALSE)))</f>
        <v/>
      </c>
      <c r="S1131" s="150"/>
      <c r="T1131" s="395" t="str">
        <f t="shared" si="155"/>
        <v/>
      </c>
      <c r="U1131" s="395" t="str">
        <f t="shared" si="152"/>
        <v/>
      </c>
      <c r="V1131" s="396"/>
      <c r="W1131" s="282"/>
    </row>
    <row r="1132" spans="1:23">
      <c r="A1132" s="382" t="str">
        <f t="shared" si="153"/>
        <v/>
      </c>
      <c r="B1132" s="383" t="str">
        <f t="shared" si="156"/>
        <v/>
      </c>
      <c r="C1132" s="236"/>
      <c r="D1132" s="282"/>
      <c r="E1132" s="384" t="str">
        <f t="shared" si="154"/>
        <v/>
      </c>
      <c r="F1132" s="388"/>
      <c r="G1132" s="243"/>
      <c r="H1132" s="244"/>
      <c r="I1132" s="243"/>
      <c r="J1132" s="244"/>
      <c r="K1132" s="244"/>
      <c r="L1132" s="244"/>
      <c r="M1132" s="244"/>
      <c r="N1132" s="290"/>
      <c r="O1132" s="391" t="str">
        <f>IF(ISBLANK(L1133),"",IF(OR(ISBLANK(VLOOKUP(L1133&amp;"-"&amp;E1133,'Np Quality'!A:M,6,FALSE)),ISERROR(VLOOKUP(L1133&amp;"-"&amp;E1133,'Np Quality'!A:M,6,FALSE))),"-",VLOOKUP(L1133&amp;"-"&amp;E1133,'Np Quality'!A:M,6,FALSE)))</f>
        <v/>
      </c>
      <c r="P1132" s="391" t="str">
        <f>IF(ISBLANK(L1132),"",IF(OR(ISBLANK(VLOOKUP(L1132&amp;"-"&amp;E1132,'Np Quality'!A:M,7,FALSE)),ISERROR(VLOOKUP(L1132&amp;"-"&amp;E1132,'Np Quality'!A:M,7,FALSE))),"-",VLOOKUP(L1132&amp;"-"&amp;E1132,'Np Quality'!A:M,7,FALSE)))</f>
        <v/>
      </c>
      <c r="Q1132" s="391" t="str">
        <f>IF(ISBLANK(L1132),"",IF(OR(ISBLANK(VLOOKUP(L1132&amp;"-"&amp;E1132,'Np Quality'!A:M,8,FALSE)),ISERROR(VLOOKUP(L1132&amp;"-"&amp;E1132,'Np Quality'!A:M,8,FALSE))),"-",VLOOKUP(L1132&amp;"-"&amp;E1132,'Np Quality'!A:M,8,FALSE)))</f>
        <v/>
      </c>
      <c r="R1132" s="283" t="str">
        <f>IF(ISBLANK(L1132),"",IF(OR(ISBLANK(VLOOKUP(L1132&amp;"-"&amp;E1132,'Np Quality'!A:M,9,FALSE)),ISERROR(VLOOKUP(L1132&amp;"-"&amp;E1132,'Np Quality'!A:M,9,FALSE))),"-",VLOOKUP(L1132&amp;"-"&amp;E1132,'Np Quality'!A:M,9,FALSE)))</f>
        <v/>
      </c>
      <c r="S1132" s="150"/>
      <c r="T1132" s="395" t="str">
        <f t="shared" si="155"/>
        <v/>
      </c>
      <c r="U1132" s="395" t="str">
        <f t="shared" si="152"/>
        <v/>
      </c>
      <c r="V1132" s="396"/>
      <c r="W1132" s="282"/>
    </row>
    <row r="1133" spans="1:23">
      <c r="A1133" s="382" t="str">
        <f t="shared" si="153"/>
        <v/>
      </c>
      <c r="B1133" s="383" t="str">
        <f t="shared" si="156"/>
        <v/>
      </c>
      <c r="C1133" s="236"/>
      <c r="D1133" s="282"/>
      <c r="E1133" s="384" t="str">
        <f t="shared" si="154"/>
        <v/>
      </c>
      <c r="F1133" s="388"/>
      <c r="G1133" s="243"/>
      <c r="H1133" s="244"/>
      <c r="I1133" s="243"/>
      <c r="J1133" s="244"/>
      <c r="K1133" s="244"/>
      <c r="L1133" s="244"/>
      <c r="M1133" s="244"/>
      <c r="N1133" s="290"/>
      <c r="O1133" s="391" t="str">
        <f>IF(ISBLANK(L1133),"",IF(OR(ISBLANK(VLOOKUP(L1133&amp;"-"&amp;E1133,'Np Quality'!A:M,6,FALSE)),ISERROR(VLOOKUP(L1133&amp;"-"&amp;E1133,'Np Quality'!A:M,6,FALSE))),"-",VLOOKUP(L1133&amp;"-"&amp;E1133,'Np Quality'!A:M,6,FALSE)))</f>
        <v/>
      </c>
      <c r="P1133" s="391" t="str">
        <f>IF(ISBLANK(L1134),"",IF(OR(ISBLANK(VLOOKUP(L1134&amp;"-"&amp;E1134,'Np Quality'!A:M,7,FALSE)),ISERROR(VLOOKUP(L1134&amp;"-"&amp;E1134,'Np Quality'!A:M,7,FALSE))),"-",VLOOKUP(L1134&amp;"-"&amp;E1134,'Np Quality'!A:M,7,FALSE)))</f>
        <v/>
      </c>
      <c r="Q1133" s="391" t="str">
        <f>IF(ISBLANK(L1133),"",IF(OR(ISBLANK(VLOOKUP(L1133&amp;"-"&amp;E1133,'Np Quality'!A:M,8,FALSE)),ISERROR(VLOOKUP(L1133&amp;"-"&amp;E1133,'Np Quality'!A:M,8,FALSE))),"-",VLOOKUP(L1133&amp;"-"&amp;E1133,'Np Quality'!A:M,8,FALSE)))</f>
        <v/>
      </c>
      <c r="R1133" s="283" t="str">
        <f>IF(ISBLANK(L1133),"",IF(OR(ISBLANK(VLOOKUP(L1133&amp;"-"&amp;E1133,'Np Quality'!A:M,9,FALSE)),ISERROR(VLOOKUP(L1133&amp;"-"&amp;E1133,'Np Quality'!A:M,9,FALSE))),"-",VLOOKUP(L1133&amp;"-"&amp;E1133,'Np Quality'!A:M,9,FALSE)))</f>
        <v/>
      </c>
      <c r="S1133" s="150"/>
      <c r="T1133" s="395" t="str">
        <f t="shared" si="155"/>
        <v/>
      </c>
      <c r="U1133" s="395" t="str">
        <f t="shared" si="152"/>
        <v/>
      </c>
      <c r="V1133" s="396"/>
      <c r="W1133" s="282"/>
    </row>
    <row r="1134" spans="1:23">
      <c r="A1134" s="382" t="str">
        <f t="shared" si="153"/>
        <v/>
      </c>
      <c r="B1134" s="383" t="str">
        <f t="shared" si="156"/>
        <v/>
      </c>
      <c r="C1134" s="236"/>
      <c r="D1134" s="282"/>
      <c r="E1134" s="384" t="str">
        <f t="shared" si="154"/>
        <v/>
      </c>
      <c r="F1134" s="388"/>
      <c r="G1134" s="243"/>
      <c r="H1134" s="244"/>
      <c r="I1134" s="243"/>
      <c r="J1134" s="244"/>
      <c r="K1134" s="244"/>
      <c r="L1134" s="244"/>
      <c r="M1134" s="244"/>
      <c r="N1134" s="290"/>
      <c r="O1134" s="391" t="str">
        <f>IF(ISBLANK(L1134),"",IF(OR(ISBLANK(VLOOKUP(L1134&amp;"-"&amp;E1134,'Np Quality'!A:M,6,FALSE)),ISERROR(VLOOKUP(L1134&amp;"-"&amp;E1134,'Np Quality'!A:M,6,FALSE))),"-",VLOOKUP(L1134&amp;"-"&amp;E1134,'Np Quality'!A:M,6,FALSE)))</f>
        <v/>
      </c>
      <c r="P1134" s="391" t="str">
        <f>IF(ISBLANK(L1134),"",IF(OR(ISBLANK(VLOOKUP(L1134&amp;"-"&amp;E1134,'Np Quality'!A:M,7,FALSE)),ISERROR(VLOOKUP(L1134&amp;"-"&amp;E1134,'Np Quality'!A:M,7,FALSE))),"-",VLOOKUP(L1134&amp;"-"&amp;E1134,'Np Quality'!A:M,7,FALSE)))</f>
        <v/>
      </c>
      <c r="Q1134" s="391" t="str">
        <f>IF(ISBLANK(L1135),"",IF(OR(ISBLANK(VLOOKUP(L1135&amp;"-"&amp;E1135,'Np Quality'!A:M,8,FALSE)),ISERROR(VLOOKUP(L1135&amp;"-"&amp;E1135,'Np Quality'!A:M,8,FALSE))),"-",VLOOKUP(L1135&amp;"-"&amp;E1135,'Np Quality'!A:M,8,FALSE)))</f>
        <v/>
      </c>
      <c r="R1134" s="283" t="str">
        <f>IF(ISBLANK(L1134),"",IF(OR(ISBLANK(VLOOKUP(L1134&amp;"-"&amp;E1134,'Np Quality'!A:M,9,FALSE)),ISERROR(VLOOKUP(L1134&amp;"-"&amp;E1134,'Np Quality'!A:M,9,FALSE))),"-",VLOOKUP(L1134&amp;"-"&amp;E1134,'Np Quality'!A:M,9,FALSE)))</f>
        <v/>
      </c>
      <c r="S1134" s="150"/>
      <c r="T1134" s="395" t="str">
        <f t="shared" si="155"/>
        <v/>
      </c>
      <c r="U1134" s="395" t="str">
        <f t="shared" si="152"/>
        <v/>
      </c>
      <c r="V1134" s="396"/>
      <c r="W1134" s="282"/>
    </row>
    <row r="1135" spans="1:23">
      <c r="A1135" s="382" t="str">
        <f t="shared" si="153"/>
        <v/>
      </c>
      <c r="B1135" s="383" t="str">
        <f t="shared" si="156"/>
        <v/>
      </c>
      <c r="C1135" s="236"/>
      <c r="D1135" s="282"/>
      <c r="E1135" s="384" t="str">
        <f t="shared" si="154"/>
        <v/>
      </c>
      <c r="F1135" s="388"/>
      <c r="G1135" s="243"/>
      <c r="H1135" s="244"/>
      <c r="I1135" s="243"/>
      <c r="J1135" s="244"/>
      <c r="K1135" s="244"/>
      <c r="L1135" s="244"/>
      <c r="M1135" s="244"/>
      <c r="N1135" s="290"/>
      <c r="O1135" s="391" t="str">
        <f>IF(ISBLANK(L1135),"",IF(OR(ISBLANK(VLOOKUP(L1135&amp;"-"&amp;E1135,'Np Quality'!A:M,6,FALSE)),ISERROR(VLOOKUP(L1135&amp;"-"&amp;E1135,'Np Quality'!A:M,6,FALSE))),"-",VLOOKUP(L1135&amp;"-"&amp;E1135,'Np Quality'!A:M,6,FALSE)))</f>
        <v/>
      </c>
      <c r="P1135" s="391" t="str">
        <f>IF(ISBLANK(L1135),"",IF(OR(ISBLANK(VLOOKUP(L1135&amp;"-"&amp;E1135,'Np Quality'!A:M,7,FALSE)),ISERROR(VLOOKUP(L1135&amp;"-"&amp;E1135,'Np Quality'!A:M,7,FALSE))),"-",VLOOKUP(L1135&amp;"-"&amp;E1135,'Np Quality'!A:M,7,FALSE)))</f>
        <v/>
      </c>
      <c r="Q1135" s="391" t="str">
        <f>IF(ISBLANK(L1135),"",IF(OR(ISBLANK(VLOOKUP(L1135&amp;"-"&amp;E1135,'Np Quality'!A:M,8,FALSE)),ISERROR(VLOOKUP(L1135&amp;"-"&amp;E1135,'Np Quality'!A:M,8,FALSE))),"-",VLOOKUP(L1135&amp;"-"&amp;E1135,'Np Quality'!A:M,8,FALSE)))</f>
        <v/>
      </c>
      <c r="R1135" s="283" t="str">
        <f>IF(ISBLANK(L1136),"",IF(OR(ISBLANK(VLOOKUP(L1136&amp;"-"&amp;E1136,'Np Quality'!A:M,9,FALSE)),ISERROR(VLOOKUP(L1136&amp;"-"&amp;E1136,'Np Quality'!A:M,9,FALSE))),"-",VLOOKUP(L1136&amp;"-"&amp;E1136,'Np Quality'!A:M,9,FALSE)))</f>
        <v/>
      </c>
      <c r="S1135" s="150"/>
      <c r="T1135" s="395" t="str">
        <f t="shared" si="155"/>
        <v/>
      </c>
      <c r="U1135" s="395" t="str">
        <f t="shared" si="152"/>
        <v/>
      </c>
      <c r="V1135" s="396"/>
      <c r="W1135" s="282"/>
    </row>
    <row r="1136" spans="1:23">
      <c r="A1136" s="382" t="str">
        <f t="shared" si="153"/>
        <v/>
      </c>
      <c r="B1136" s="383" t="str">
        <f t="shared" si="156"/>
        <v/>
      </c>
      <c r="C1136" s="236"/>
      <c r="D1136" s="282"/>
      <c r="E1136" s="384" t="str">
        <f t="shared" si="154"/>
        <v/>
      </c>
      <c r="F1136" s="388"/>
      <c r="G1136" s="243"/>
      <c r="H1136" s="244"/>
      <c r="I1136" s="243"/>
      <c r="J1136" s="244"/>
      <c r="K1136" s="244"/>
      <c r="L1136" s="244"/>
      <c r="M1136" s="244"/>
      <c r="N1136" s="290"/>
      <c r="O1136" s="391" t="str">
        <f>IF(ISBLANK(L1136),"",IF(OR(ISBLANK(VLOOKUP(L1136&amp;"-"&amp;E1136,'Np Quality'!A:M,6,FALSE)),ISERROR(VLOOKUP(L1136&amp;"-"&amp;E1136,'Np Quality'!A:M,6,FALSE))),"-",VLOOKUP(L1136&amp;"-"&amp;E1136,'Np Quality'!A:M,6,FALSE)))</f>
        <v/>
      </c>
      <c r="P1136" s="391" t="str">
        <f>IF(ISBLANK(L1136),"",IF(OR(ISBLANK(VLOOKUP(L1136&amp;"-"&amp;E1136,'Np Quality'!A:M,7,FALSE)),ISERROR(VLOOKUP(L1136&amp;"-"&amp;E1136,'Np Quality'!A:M,7,FALSE))),"-",VLOOKUP(L1136&amp;"-"&amp;E1136,'Np Quality'!A:M,7,FALSE)))</f>
        <v/>
      </c>
      <c r="Q1136" s="391" t="str">
        <f>IF(ISBLANK(L1136),"",IF(OR(ISBLANK(VLOOKUP(L1136&amp;"-"&amp;E1136,'Np Quality'!A:M,8,FALSE)),ISERROR(VLOOKUP(L1136&amp;"-"&amp;E1136,'Np Quality'!A:M,8,FALSE))),"-",VLOOKUP(L1136&amp;"-"&amp;E1136,'Np Quality'!A:M,8,FALSE)))</f>
        <v/>
      </c>
      <c r="R1136" s="283" t="str">
        <f>IF(ISBLANK(L1136),"",IF(OR(ISBLANK(VLOOKUP(L1136&amp;"-"&amp;E1136,'Np Quality'!A:M,9,FALSE)),ISERROR(VLOOKUP(L1136&amp;"-"&amp;E1136,'Np Quality'!A:M,9,FALSE))),"-",VLOOKUP(L1136&amp;"-"&amp;E1136,'Np Quality'!A:M,9,FALSE)))</f>
        <v/>
      </c>
      <c r="S1136" s="150"/>
      <c r="T1136" s="395" t="str">
        <f t="shared" si="155"/>
        <v/>
      </c>
      <c r="U1136" s="395" t="str">
        <f t="shared" si="152"/>
        <v/>
      </c>
      <c r="V1136" s="396"/>
      <c r="W1136" s="282"/>
    </row>
    <row r="1137" spans="1:23">
      <c r="A1137" s="382" t="str">
        <f t="shared" si="153"/>
        <v/>
      </c>
      <c r="B1137" s="383" t="str">
        <f t="shared" si="156"/>
        <v/>
      </c>
      <c r="C1137" s="236"/>
      <c r="D1137" s="282"/>
      <c r="E1137" s="384" t="str">
        <f t="shared" si="154"/>
        <v/>
      </c>
      <c r="F1137" s="388"/>
      <c r="G1137" s="243"/>
      <c r="H1137" s="244"/>
      <c r="I1137" s="243"/>
      <c r="J1137" s="244"/>
      <c r="K1137" s="244"/>
      <c r="L1137" s="244"/>
      <c r="M1137" s="244"/>
      <c r="N1137" s="290"/>
      <c r="O1137" s="391" t="str">
        <f>IF(ISBLANK(L1137),"",IF(OR(ISBLANK(VLOOKUP(L1137&amp;"-"&amp;E1137,'Np Quality'!A:M,6,FALSE)),ISERROR(VLOOKUP(L1137&amp;"-"&amp;E1137,'Np Quality'!A:M,6,FALSE))),"-",VLOOKUP(L1137&amp;"-"&amp;E1137,'Np Quality'!A:M,6,FALSE)))</f>
        <v/>
      </c>
      <c r="P1137" s="391" t="str">
        <f>IF(ISBLANK(L1137),"",IF(OR(ISBLANK(VLOOKUP(L1137&amp;"-"&amp;E1137,'Np Quality'!A:M,7,FALSE)),ISERROR(VLOOKUP(L1137&amp;"-"&amp;E1137,'Np Quality'!A:M,7,FALSE))),"-",VLOOKUP(L1137&amp;"-"&amp;E1137,'Np Quality'!A:M,7,FALSE)))</f>
        <v/>
      </c>
      <c r="Q1137" s="391" t="str">
        <f>IF(ISBLANK(L1137),"",IF(OR(ISBLANK(VLOOKUP(L1137&amp;"-"&amp;E1137,'Np Quality'!A:M,8,FALSE)),ISERROR(VLOOKUP(L1137&amp;"-"&amp;E1137,'Np Quality'!A:M,8,FALSE))),"-",VLOOKUP(L1137&amp;"-"&amp;E1137,'Np Quality'!A:M,8,FALSE)))</f>
        <v/>
      </c>
      <c r="R1137" s="283" t="str">
        <f>IF(ISBLANK(L1137),"",IF(OR(ISBLANK(VLOOKUP(L1137&amp;"-"&amp;E1137,'Np Quality'!A:M,9,FALSE)),ISERROR(VLOOKUP(L1137&amp;"-"&amp;E1137,'Np Quality'!A:M,9,FALSE))),"-",VLOOKUP(L1137&amp;"-"&amp;E1137,'Np Quality'!A:M,9,FALSE)))</f>
        <v/>
      </c>
      <c r="S1137" s="150"/>
      <c r="T1137" s="395" t="str">
        <f t="shared" si="155"/>
        <v/>
      </c>
      <c r="U1137" s="395" t="str">
        <f t="shared" si="152"/>
        <v/>
      </c>
      <c r="V1137" s="396"/>
      <c r="W1137" s="282"/>
    </row>
    <row r="1138" spans="1:23">
      <c r="A1138" s="382" t="str">
        <f t="shared" si="153"/>
        <v/>
      </c>
      <c r="B1138" s="383" t="str">
        <f t="shared" si="156"/>
        <v/>
      </c>
      <c r="C1138" s="236"/>
      <c r="D1138" s="282"/>
      <c r="E1138" s="384" t="str">
        <f t="shared" si="154"/>
        <v/>
      </c>
      <c r="F1138" s="388"/>
      <c r="G1138" s="243"/>
      <c r="H1138" s="244"/>
      <c r="I1138" s="243"/>
      <c r="J1138" s="244"/>
      <c r="K1138" s="244"/>
      <c r="L1138" s="244"/>
      <c r="M1138" s="244"/>
      <c r="N1138" s="290"/>
      <c r="O1138" s="391" t="str">
        <f>IF(ISBLANK(L1138),"",IF(OR(ISBLANK(VLOOKUP(L1138&amp;"-"&amp;E1138,'Np Quality'!A:M,6,FALSE)),ISERROR(VLOOKUP(L1138&amp;"-"&amp;E1138,'Np Quality'!A:M,6,FALSE))),"-",VLOOKUP(L1138&amp;"-"&amp;E1138,'Np Quality'!A:M,6,FALSE)))</f>
        <v/>
      </c>
      <c r="P1138" s="391" t="str">
        <f>IF(ISBLANK(L1138),"",IF(OR(ISBLANK(VLOOKUP(L1138&amp;"-"&amp;E1138,'Np Quality'!A:M,7,FALSE)),ISERROR(VLOOKUP(L1138&amp;"-"&amp;E1138,'Np Quality'!A:M,7,FALSE))),"-",VLOOKUP(L1138&amp;"-"&amp;E1138,'Np Quality'!A:M,7,FALSE)))</f>
        <v/>
      </c>
      <c r="Q1138" s="391" t="str">
        <f>IF(ISBLANK(L1138),"",IF(OR(ISBLANK(VLOOKUP(L1138&amp;"-"&amp;E1138,'Np Quality'!A:M,8,FALSE)),ISERROR(VLOOKUP(L1138&amp;"-"&amp;E1138,'Np Quality'!A:M,8,FALSE))),"-",VLOOKUP(L1138&amp;"-"&amp;E1138,'Np Quality'!A:M,8,FALSE)))</f>
        <v/>
      </c>
      <c r="R1138" s="283" t="str">
        <f>IF(ISBLANK(L1138),"",IF(OR(ISBLANK(VLOOKUP(L1138&amp;"-"&amp;E1138,'Np Quality'!A:M,9,FALSE)),ISERROR(VLOOKUP(L1138&amp;"-"&amp;E1138,'Np Quality'!A:M,9,FALSE))),"-",VLOOKUP(L1138&amp;"-"&amp;E1138,'Np Quality'!A:M,9,FALSE)))</f>
        <v/>
      </c>
      <c r="S1138" s="150"/>
      <c r="T1138" s="395" t="str">
        <f t="shared" si="155"/>
        <v/>
      </c>
      <c r="U1138" s="395" t="str">
        <f t="shared" si="152"/>
        <v/>
      </c>
      <c r="V1138" s="396"/>
      <c r="W1138" s="282"/>
    </row>
    <row r="1139" spans="1:23">
      <c r="A1139" s="382" t="str">
        <f t="shared" si="153"/>
        <v/>
      </c>
      <c r="B1139" s="383" t="str">
        <f t="shared" si="156"/>
        <v/>
      </c>
      <c r="C1139" s="236"/>
      <c r="D1139" s="282"/>
      <c r="E1139" s="384" t="str">
        <f t="shared" si="154"/>
        <v/>
      </c>
      <c r="F1139" s="388"/>
      <c r="G1139" s="243"/>
      <c r="H1139" s="244"/>
      <c r="I1139" s="243"/>
      <c r="J1139" s="244"/>
      <c r="K1139" s="244"/>
      <c r="L1139" s="244"/>
      <c r="M1139" s="244"/>
      <c r="N1139" s="290"/>
      <c r="O1139" s="391" t="str">
        <f>IF(ISBLANK(L1139),"",IF(OR(ISBLANK(VLOOKUP(L1139&amp;"-"&amp;E1139,'Np Quality'!A:M,6,FALSE)),ISERROR(VLOOKUP(L1139&amp;"-"&amp;E1139,'Np Quality'!A:M,6,FALSE))),"-",VLOOKUP(L1139&amp;"-"&amp;E1139,'Np Quality'!A:M,6,FALSE)))</f>
        <v/>
      </c>
      <c r="P1139" s="391" t="str">
        <f>IF(ISBLANK(L1139),"",IF(OR(ISBLANK(VLOOKUP(L1139&amp;"-"&amp;E1139,'Np Quality'!A:M,7,FALSE)),ISERROR(VLOOKUP(L1139&amp;"-"&amp;E1139,'Np Quality'!A:M,7,FALSE))),"-",VLOOKUP(L1139&amp;"-"&amp;E1139,'Np Quality'!A:M,7,FALSE)))</f>
        <v/>
      </c>
      <c r="Q1139" s="391" t="str">
        <f>IF(ISBLANK(L1139),"",IF(OR(ISBLANK(VLOOKUP(L1139&amp;"-"&amp;E1139,'Np Quality'!A:M,8,FALSE)),ISERROR(VLOOKUP(L1139&amp;"-"&amp;E1139,'Np Quality'!A:M,8,FALSE))),"-",VLOOKUP(L1139&amp;"-"&amp;E1139,'Np Quality'!A:M,8,FALSE)))</f>
        <v/>
      </c>
      <c r="R1139" s="283" t="str">
        <f>IF(ISBLANK(L1139),"",IF(OR(ISBLANK(VLOOKUP(L1139&amp;"-"&amp;E1139,'Np Quality'!A:M,9,FALSE)),ISERROR(VLOOKUP(L1139&amp;"-"&amp;E1139,'Np Quality'!A:M,9,FALSE))),"-",VLOOKUP(L1139&amp;"-"&amp;E1139,'Np Quality'!A:M,9,FALSE)))</f>
        <v/>
      </c>
      <c r="S1139" s="150"/>
      <c r="T1139" s="395" t="str">
        <f t="shared" si="155"/>
        <v/>
      </c>
      <c r="U1139" s="395" t="str">
        <f t="shared" si="152"/>
        <v/>
      </c>
      <c r="V1139" s="396"/>
      <c r="W1139" s="282"/>
    </row>
    <row r="1140" spans="1:23">
      <c r="A1140" s="382" t="str">
        <f t="shared" si="153"/>
        <v/>
      </c>
      <c r="B1140" s="383" t="str">
        <f t="shared" si="156"/>
        <v/>
      </c>
      <c r="C1140" s="236"/>
      <c r="D1140" s="282"/>
      <c r="E1140" s="384" t="str">
        <f t="shared" si="154"/>
        <v/>
      </c>
      <c r="F1140" s="388"/>
      <c r="G1140" s="243"/>
      <c r="H1140" s="244"/>
      <c r="I1140" s="243"/>
      <c r="J1140" s="244"/>
      <c r="K1140" s="244"/>
      <c r="L1140" s="244"/>
      <c r="M1140" s="244"/>
      <c r="N1140" s="290"/>
      <c r="O1140" s="391" t="str">
        <f>IF(ISBLANK(L1140),"",IF(OR(ISBLANK(VLOOKUP(L1140&amp;"-"&amp;E1140,'Np Quality'!A:M,6,FALSE)),ISERROR(VLOOKUP(L1140&amp;"-"&amp;E1140,'Np Quality'!A:M,6,FALSE))),"-",VLOOKUP(L1140&amp;"-"&amp;E1140,'Np Quality'!A:M,6,FALSE)))</f>
        <v/>
      </c>
      <c r="P1140" s="391" t="str">
        <f>IF(ISBLANK(L1140),"",IF(OR(ISBLANK(VLOOKUP(L1140&amp;"-"&amp;E1140,'Np Quality'!A:M,7,FALSE)),ISERROR(VLOOKUP(L1140&amp;"-"&amp;E1140,'Np Quality'!A:M,7,FALSE))),"-",VLOOKUP(L1140&amp;"-"&amp;E1140,'Np Quality'!A:M,7,FALSE)))</f>
        <v/>
      </c>
      <c r="Q1140" s="391" t="str">
        <f>IF(ISBLANK(L1140),"",IF(OR(ISBLANK(VLOOKUP(L1140&amp;"-"&amp;E1140,'Np Quality'!A:M,8,FALSE)),ISERROR(VLOOKUP(L1140&amp;"-"&amp;E1140,'Np Quality'!A:M,8,FALSE))),"-",VLOOKUP(L1140&amp;"-"&amp;E1140,'Np Quality'!A:M,8,FALSE)))</f>
        <v/>
      </c>
      <c r="R1140" s="283" t="str">
        <f>IF(ISBLANK(L1140),"",IF(OR(ISBLANK(VLOOKUP(L1140&amp;"-"&amp;E1140,'Np Quality'!A:M,9,FALSE)),ISERROR(VLOOKUP(L1140&amp;"-"&amp;E1140,'Np Quality'!A:M,9,FALSE))),"-",VLOOKUP(L1140&amp;"-"&amp;E1140,'Np Quality'!A:M,9,FALSE)))</f>
        <v/>
      </c>
      <c r="S1140" s="150"/>
      <c r="T1140" s="395" t="str">
        <f t="shared" si="155"/>
        <v/>
      </c>
      <c r="U1140" s="395" t="str">
        <f t="shared" si="152"/>
        <v/>
      </c>
      <c r="V1140" s="396"/>
      <c r="W1140" s="282"/>
    </row>
    <row r="1141" spans="1:23">
      <c r="A1141" s="382" t="str">
        <f t="shared" si="153"/>
        <v/>
      </c>
      <c r="B1141" s="383" t="str">
        <f t="shared" si="156"/>
        <v/>
      </c>
      <c r="C1141" s="236"/>
      <c r="D1141" s="282"/>
      <c r="E1141" s="384" t="str">
        <f t="shared" si="154"/>
        <v/>
      </c>
      <c r="F1141" s="388"/>
      <c r="G1141" s="243"/>
      <c r="H1141" s="244"/>
      <c r="I1141" s="243"/>
      <c r="J1141" s="244"/>
      <c r="K1141" s="244"/>
      <c r="L1141" s="244"/>
      <c r="M1141" s="244"/>
      <c r="N1141" s="290"/>
      <c r="O1141" s="391" t="str">
        <f>IF(ISBLANK(L1141),"",IF(OR(ISBLANK(VLOOKUP(L1141&amp;"-"&amp;E1141,'Np Quality'!A:M,6,FALSE)),ISERROR(VLOOKUP(L1141&amp;"-"&amp;E1141,'Np Quality'!A:M,6,FALSE))),"-",VLOOKUP(L1141&amp;"-"&amp;E1141,'Np Quality'!A:M,6,FALSE)))</f>
        <v/>
      </c>
      <c r="P1141" s="391" t="str">
        <f>IF(ISBLANK(L1141),"",IF(OR(ISBLANK(VLOOKUP(L1141&amp;"-"&amp;E1141,'Np Quality'!A:M,7,FALSE)),ISERROR(VLOOKUP(L1141&amp;"-"&amp;E1141,'Np Quality'!A:M,7,FALSE))),"-",VLOOKUP(L1141&amp;"-"&amp;E1141,'Np Quality'!A:M,7,FALSE)))</f>
        <v/>
      </c>
      <c r="Q1141" s="391" t="str">
        <f>IF(ISBLANK(L1141),"",IF(OR(ISBLANK(VLOOKUP(L1141&amp;"-"&amp;E1141,'Np Quality'!A:M,8,FALSE)),ISERROR(VLOOKUP(L1141&amp;"-"&amp;E1141,'Np Quality'!A:M,8,FALSE))),"-",VLOOKUP(L1141&amp;"-"&amp;E1141,'Np Quality'!A:M,8,FALSE)))</f>
        <v/>
      </c>
      <c r="R1141" s="283" t="str">
        <f>IF(ISBLANK(L1141),"",IF(OR(ISBLANK(VLOOKUP(L1141&amp;"-"&amp;E1141,'Np Quality'!A:M,9,FALSE)),ISERROR(VLOOKUP(L1141&amp;"-"&amp;E1141,'Np Quality'!A:M,9,FALSE))),"-",VLOOKUP(L1141&amp;"-"&amp;E1141,'Np Quality'!A:M,9,FALSE)))</f>
        <v/>
      </c>
      <c r="S1141" s="150"/>
      <c r="T1141" s="395" t="str">
        <f t="shared" si="155"/>
        <v/>
      </c>
      <c r="U1141" s="395" t="str">
        <f t="shared" si="152"/>
        <v/>
      </c>
      <c r="V1141" s="396"/>
      <c r="W1141" s="282"/>
    </row>
    <row r="1142" spans="1:23">
      <c r="A1142" s="382" t="str">
        <f t="shared" si="153"/>
        <v/>
      </c>
      <c r="B1142" s="383" t="str">
        <f t="shared" si="156"/>
        <v/>
      </c>
      <c r="C1142" s="236"/>
      <c r="D1142" s="282"/>
      <c r="E1142" s="384" t="str">
        <f t="shared" si="154"/>
        <v/>
      </c>
      <c r="F1142" s="388"/>
      <c r="G1142" s="243"/>
      <c r="H1142" s="244"/>
      <c r="I1142" s="243"/>
      <c r="J1142" s="244"/>
      <c r="K1142" s="244"/>
      <c r="L1142" s="244"/>
      <c r="M1142" s="244"/>
      <c r="N1142" s="290"/>
      <c r="O1142" s="391" t="str">
        <f>IF(ISBLANK(L1143),"",IF(OR(ISBLANK(VLOOKUP(L1143&amp;"-"&amp;E1143,'Np Quality'!A:M,6,FALSE)),ISERROR(VLOOKUP(L1143&amp;"-"&amp;E1143,'Np Quality'!A:M,6,FALSE))),"-",VLOOKUP(L1143&amp;"-"&amp;E1143,'Np Quality'!A:M,6,FALSE)))</f>
        <v/>
      </c>
      <c r="P1142" s="391" t="str">
        <f>IF(ISBLANK(L1142),"",IF(OR(ISBLANK(VLOOKUP(L1142&amp;"-"&amp;E1142,'Np Quality'!A:M,7,FALSE)),ISERROR(VLOOKUP(L1142&amp;"-"&amp;E1142,'Np Quality'!A:M,7,FALSE))),"-",VLOOKUP(L1142&amp;"-"&amp;E1142,'Np Quality'!A:M,7,FALSE)))</f>
        <v/>
      </c>
      <c r="Q1142" s="391" t="str">
        <f>IF(ISBLANK(L1142),"",IF(OR(ISBLANK(VLOOKUP(L1142&amp;"-"&amp;E1142,'Np Quality'!A:M,8,FALSE)),ISERROR(VLOOKUP(L1142&amp;"-"&amp;E1142,'Np Quality'!A:M,8,FALSE))),"-",VLOOKUP(L1142&amp;"-"&amp;E1142,'Np Quality'!A:M,8,FALSE)))</f>
        <v/>
      </c>
      <c r="R1142" s="283" t="str">
        <f>IF(ISBLANK(L1142),"",IF(OR(ISBLANK(VLOOKUP(L1142&amp;"-"&amp;E1142,'Np Quality'!A:M,9,FALSE)),ISERROR(VLOOKUP(L1142&amp;"-"&amp;E1142,'Np Quality'!A:M,9,FALSE))),"-",VLOOKUP(L1142&amp;"-"&amp;E1142,'Np Quality'!A:M,9,FALSE)))</f>
        <v/>
      </c>
      <c r="S1142" s="150"/>
      <c r="T1142" s="395" t="str">
        <f t="shared" si="155"/>
        <v/>
      </c>
      <c r="U1142" s="395" t="str">
        <f t="shared" si="152"/>
        <v/>
      </c>
      <c r="V1142" s="396"/>
      <c r="W1142" s="282"/>
    </row>
    <row r="1143" spans="1:23">
      <c r="A1143" s="382" t="str">
        <f t="shared" si="153"/>
        <v/>
      </c>
      <c r="B1143" s="383" t="str">
        <f t="shared" si="156"/>
        <v/>
      </c>
      <c r="C1143" s="236"/>
      <c r="D1143" s="282"/>
      <c r="E1143" s="384" t="str">
        <f t="shared" si="154"/>
        <v/>
      </c>
      <c r="F1143" s="388"/>
      <c r="G1143" s="243"/>
      <c r="H1143" s="244"/>
      <c r="I1143" s="243"/>
      <c r="J1143" s="244"/>
      <c r="K1143" s="244"/>
      <c r="L1143" s="244"/>
      <c r="M1143" s="244"/>
      <c r="N1143" s="290"/>
      <c r="O1143" s="391" t="str">
        <f>IF(ISBLANK(L1143),"",IF(OR(ISBLANK(VLOOKUP(L1143&amp;"-"&amp;E1143,'Np Quality'!A:M,6,FALSE)),ISERROR(VLOOKUP(L1143&amp;"-"&amp;E1143,'Np Quality'!A:M,6,FALSE))),"-",VLOOKUP(L1143&amp;"-"&amp;E1143,'Np Quality'!A:M,6,FALSE)))</f>
        <v/>
      </c>
      <c r="P1143" s="391" t="str">
        <f>IF(ISBLANK(L1144),"",IF(OR(ISBLANK(VLOOKUP(L1144&amp;"-"&amp;E1144,'Np Quality'!A:M,7,FALSE)),ISERROR(VLOOKUP(L1144&amp;"-"&amp;E1144,'Np Quality'!A:M,7,FALSE))),"-",VLOOKUP(L1144&amp;"-"&amp;E1144,'Np Quality'!A:M,7,FALSE)))</f>
        <v/>
      </c>
      <c r="Q1143" s="391" t="str">
        <f>IF(ISBLANK(L1143),"",IF(OR(ISBLANK(VLOOKUP(L1143&amp;"-"&amp;E1143,'Np Quality'!A:M,8,FALSE)),ISERROR(VLOOKUP(L1143&amp;"-"&amp;E1143,'Np Quality'!A:M,8,FALSE))),"-",VLOOKUP(L1143&amp;"-"&amp;E1143,'Np Quality'!A:M,8,FALSE)))</f>
        <v/>
      </c>
      <c r="R1143" s="283" t="str">
        <f>IF(ISBLANK(L1143),"",IF(OR(ISBLANK(VLOOKUP(L1143&amp;"-"&amp;E1143,'Np Quality'!A:M,9,FALSE)),ISERROR(VLOOKUP(L1143&amp;"-"&amp;E1143,'Np Quality'!A:M,9,FALSE))),"-",VLOOKUP(L1143&amp;"-"&amp;E1143,'Np Quality'!A:M,9,FALSE)))</f>
        <v/>
      </c>
      <c r="S1143" s="150"/>
      <c r="T1143" s="395" t="str">
        <f t="shared" si="155"/>
        <v/>
      </c>
      <c r="U1143" s="395" t="str">
        <f t="shared" si="152"/>
        <v/>
      </c>
      <c r="V1143" s="396"/>
      <c r="W1143" s="282"/>
    </row>
    <row r="1144" spans="1:23">
      <c r="A1144" s="382" t="str">
        <f t="shared" si="153"/>
        <v/>
      </c>
      <c r="B1144" s="383" t="str">
        <f t="shared" si="156"/>
        <v/>
      </c>
      <c r="C1144" s="236"/>
      <c r="D1144" s="282"/>
      <c r="E1144" s="384" t="str">
        <f t="shared" si="154"/>
        <v/>
      </c>
      <c r="F1144" s="388"/>
      <c r="G1144" s="243"/>
      <c r="H1144" s="244"/>
      <c r="I1144" s="243"/>
      <c r="J1144" s="244"/>
      <c r="K1144" s="244"/>
      <c r="L1144" s="244"/>
      <c r="M1144" s="244"/>
      <c r="N1144" s="290"/>
      <c r="O1144" s="391" t="str">
        <f>IF(ISBLANK(L1144),"",IF(OR(ISBLANK(VLOOKUP(L1144&amp;"-"&amp;E1144,'Np Quality'!A:M,6,FALSE)),ISERROR(VLOOKUP(L1144&amp;"-"&amp;E1144,'Np Quality'!A:M,6,FALSE))),"-",VLOOKUP(L1144&amp;"-"&amp;E1144,'Np Quality'!A:M,6,FALSE)))</f>
        <v/>
      </c>
      <c r="P1144" s="391" t="str">
        <f>IF(ISBLANK(L1144),"",IF(OR(ISBLANK(VLOOKUP(L1144&amp;"-"&amp;E1144,'Np Quality'!A:M,7,FALSE)),ISERROR(VLOOKUP(L1144&amp;"-"&amp;E1144,'Np Quality'!A:M,7,FALSE))),"-",VLOOKUP(L1144&amp;"-"&amp;E1144,'Np Quality'!A:M,7,FALSE)))</f>
        <v/>
      </c>
      <c r="Q1144" s="391" t="str">
        <f>IF(ISBLANK(L1145),"",IF(OR(ISBLANK(VLOOKUP(L1145&amp;"-"&amp;E1145,'Np Quality'!A:M,8,FALSE)),ISERROR(VLOOKUP(L1145&amp;"-"&amp;E1145,'Np Quality'!A:M,8,FALSE))),"-",VLOOKUP(L1145&amp;"-"&amp;E1145,'Np Quality'!A:M,8,FALSE)))</f>
        <v/>
      </c>
      <c r="R1144" s="283" t="str">
        <f>IF(ISBLANK(L1144),"",IF(OR(ISBLANK(VLOOKUP(L1144&amp;"-"&amp;E1144,'Np Quality'!A:M,9,FALSE)),ISERROR(VLOOKUP(L1144&amp;"-"&amp;E1144,'Np Quality'!A:M,9,FALSE))),"-",VLOOKUP(L1144&amp;"-"&amp;E1144,'Np Quality'!A:M,9,FALSE)))</f>
        <v/>
      </c>
      <c r="S1144" s="150"/>
      <c r="T1144" s="395" t="str">
        <f t="shared" si="155"/>
        <v/>
      </c>
      <c r="U1144" s="395" t="str">
        <f t="shared" si="152"/>
        <v/>
      </c>
      <c r="V1144" s="396"/>
      <c r="W1144" s="282"/>
    </row>
    <row r="1145" spans="1:23">
      <c r="A1145" s="382" t="str">
        <f t="shared" si="153"/>
        <v/>
      </c>
      <c r="B1145" s="383" t="str">
        <f t="shared" si="156"/>
        <v/>
      </c>
      <c r="C1145" s="236"/>
      <c r="D1145" s="282"/>
      <c r="E1145" s="384" t="str">
        <f t="shared" si="154"/>
        <v/>
      </c>
      <c r="F1145" s="388"/>
      <c r="G1145" s="243"/>
      <c r="H1145" s="244"/>
      <c r="I1145" s="243"/>
      <c r="J1145" s="244"/>
      <c r="K1145" s="244"/>
      <c r="L1145" s="244"/>
      <c r="M1145" s="244"/>
      <c r="N1145" s="290"/>
      <c r="O1145" s="391" t="str">
        <f>IF(ISBLANK(L1145),"",IF(OR(ISBLANK(VLOOKUP(L1145&amp;"-"&amp;E1145,'Np Quality'!A:M,6,FALSE)),ISERROR(VLOOKUP(L1145&amp;"-"&amp;E1145,'Np Quality'!A:M,6,FALSE))),"-",VLOOKUP(L1145&amp;"-"&amp;E1145,'Np Quality'!A:M,6,FALSE)))</f>
        <v/>
      </c>
      <c r="P1145" s="391" t="str">
        <f>IF(ISBLANK(L1145),"",IF(OR(ISBLANK(VLOOKUP(L1145&amp;"-"&amp;E1145,'Np Quality'!A:M,7,FALSE)),ISERROR(VLOOKUP(L1145&amp;"-"&amp;E1145,'Np Quality'!A:M,7,FALSE))),"-",VLOOKUP(L1145&amp;"-"&amp;E1145,'Np Quality'!A:M,7,FALSE)))</f>
        <v/>
      </c>
      <c r="Q1145" s="391" t="str">
        <f>IF(ISBLANK(L1145),"",IF(OR(ISBLANK(VLOOKUP(L1145&amp;"-"&amp;E1145,'Np Quality'!A:M,8,FALSE)),ISERROR(VLOOKUP(L1145&amp;"-"&amp;E1145,'Np Quality'!A:M,8,FALSE))),"-",VLOOKUP(L1145&amp;"-"&amp;E1145,'Np Quality'!A:M,8,FALSE)))</f>
        <v/>
      </c>
      <c r="R1145" s="283" t="str">
        <f>IF(ISBLANK(L1146),"",IF(OR(ISBLANK(VLOOKUP(L1146&amp;"-"&amp;E1146,'Np Quality'!A:M,9,FALSE)),ISERROR(VLOOKUP(L1146&amp;"-"&amp;E1146,'Np Quality'!A:M,9,FALSE))),"-",VLOOKUP(L1146&amp;"-"&amp;E1146,'Np Quality'!A:M,9,FALSE)))</f>
        <v/>
      </c>
      <c r="S1145" s="150"/>
      <c r="T1145" s="395" t="str">
        <f t="shared" si="155"/>
        <v/>
      </c>
      <c r="U1145" s="395" t="str">
        <f t="shared" si="152"/>
        <v/>
      </c>
      <c r="V1145" s="396"/>
      <c r="W1145" s="282"/>
    </row>
    <row r="1146" spans="1:23">
      <c r="A1146" s="382" t="str">
        <f t="shared" si="153"/>
        <v/>
      </c>
      <c r="B1146" s="383" t="str">
        <f t="shared" si="156"/>
        <v/>
      </c>
      <c r="C1146" s="236"/>
      <c r="D1146" s="282"/>
      <c r="E1146" s="384" t="str">
        <f t="shared" si="154"/>
        <v/>
      </c>
      <c r="F1146" s="388"/>
      <c r="G1146" s="243"/>
      <c r="H1146" s="244"/>
      <c r="I1146" s="243"/>
      <c r="J1146" s="244"/>
      <c r="K1146" s="244"/>
      <c r="L1146" s="244"/>
      <c r="M1146" s="244"/>
      <c r="N1146" s="290"/>
      <c r="O1146" s="391" t="str">
        <f>IF(ISBLANK(L1146),"",IF(OR(ISBLANK(VLOOKUP(L1146&amp;"-"&amp;E1146,'Np Quality'!A:M,6,FALSE)),ISERROR(VLOOKUP(L1146&amp;"-"&amp;E1146,'Np Quality'!A:M,6,FALSE))),"-",VLOOKUP(L1146&amp;"-"&amp;E1146,'Np Quality'!A:M,6,FALSE)))</f>
        <v/>
      </c>
      <c r="P1146" s="391" t="str">
        <f>IF(ISBLANK(L1146),"",IF(OR(ISBLANK(VLOOKUP(L1146&amp;"-"&amp;E1146,'Np Quality'!A:M,7,FALSE)),ISERROR(VLOOKUP(L1146&amp;"-"&amp;E1146,'Np Quality'!A:M,7,FALSE))),"-",VLOOKUP(L1146&amp;"-"&amp;E1146,'Np Quality'!A:M,7,FALSE)))</f>
        <v/>
      </c>
      <c r="Q1146" s="391" t="str">
        <f>IF(ISBLANK(L1146),"",IF(OR(ISBLANK(VLOOKUP(L1146&amp;"-"&amp;E1146,'Np Quality'!A:M,8,FALSE)),ISERROR(VLOOKUP(L1146&amp;"-"&amp;E1146,'Np Quality'!A:M,8,FALSE))),"-",VLOOKUP(L1146&amp;"-"&amp;E1146,'Np Quality'!A:M,8,FALSE)))</f>
        <v/>
      </c>
      <c r="R1146" s="283" t="str">
        <f>IF(ISBLANK(L1146),"",IF(OR(ISBLANK(VLOOKUP(L1146&amp;"-"&amp;E1146,'Np Quality'!A:M,9,FALSE)),ISERROR(VLOOKUP(L1146&amp;"-"&amp;E1146,'Np Quality'!A:M,9,FALSE))),"-",VLOOKUP(L1146&amp;"-"&amp;E1146,'Np Quality'!A:M,9,FALSE)))</f>
        <v/>
      </c>
      <c r="S1146" s="150"/>
      <c r="T1146" s="395" t="str">
        <f t="shared" si="155"/>
        <v/>
      </c>
      <c r="U1146" s="395" t="str">
        <f t="shared" si="152"/>
        <v/>
      </c>
      <c r="V1146" s="396"/>
      <c r="W1146" s="282"/>
    </row>
    <row r="1147" spans="1:23">
      <c r="A1147" s="382" t="str">
        <f t="shared" si="153"/>
        <v/>
      </c>
      <c r="B1147" s="383" t="str">
        <f t="shared" si="156"/>
        <v/>
      </c>
      <c r="C1147" s="236"/>
      <c r="D1147" s="282"/>
      <c r="E1147" s="384" t="str">
        <f t="shared" si="154"/>
        <v/>
      </c>
      <c r="F1147" s="388"/>
      <c r="G1147" s="243"/>
      <c r="H1147" s="244"/>
      <c r="I1147" s="243"/>
      <c r="J1147" s="244"/>
      <c r="K1147" s="244"/>
      <c r="L1147" s="244"/>
      <c r="M1147" s="244"/>
      <c r="N1147" s="290"/>
      <c r="O1147" s="391" t="str">
        <f>IF(ISBLANK(L1157),"",IF(OR(ISBLANK(VLOOKUP(L1157&amp;"-"&amp;E1157,'Np Quality'!A:M,6,FALSE)),ISERROR(VLOOKUP(L1157&amp;"-"&amp;E1157,'Np Quality'!A:M,6,FALSE))),"-",VLOOKUP(L1157&amp;"-"&amp;E1157,'Np Quality'!A:M,6,FALSE)))</f>
        <v/>
      </c>
      <c r="P1147" s="391" t="str">
        <f>IF(ISBLANK(L1147),"",IF(OR(ISBLANK(VLOOKUP(L1147&amp;"-"&amp;E1147,'Np Quality'!A:M,7,FALSE)),ISERROR(VLOOKUP(L1147&amp;"-"&amp;E1147,'Np Quality'!A:M,7,FALSE))),"-",VLOOKUP(L1147&amp;"-"&amp;E1147,'Np Quality'!A:M,7,FALSE)))</f>
        <v/>
      </c>
      <c r="Q1147" s="391" t="str">
        <f>IF(ISBLANK(L1147),"",IF(OR(ISBLANK(VLOOKUP(L1147&amp;"-"&amp;E1147,'Np Quality'!A:M,8,FALSE)),ISERROR(VLOOKUP(L1147&amp;"-"&amp;E1147,'Np Quality'!A:M,8,FALSE))),"-",VLOOKUP(L1147&amp;"-"&amp;E1147,'Np Quality'!A:M,8,FALSE)))</f>
        <v/>
      </c>
      <c r="R1147" s="283" t="str">
        <f>IF(ISBLANK(L1147),"",IF(OR(ISBLANK(VLOOKUP(L1147&amp;"-"&amp;E1147,'Np Quality'!A:M,9,FALSE)),ISERROR(VLOOKUP(L1147&amp;"-"&amp;E1147,'Np Quality'!A:M,9,FALSE))),"-",VLOOKUP(L1147&amp;"-"&amp;E1147,'Np Quality'!A:M,9,FALSE)))</f>
        <v/>
      </c>
      <c r="S1147" s="150"/>
      <c r="T1147" s="395" t="str">
        <f t="shared" si="155"/>
        <v/>
      </c>
      <c r="U1147" s="395" t="str">
        <f t="shared" si="152"/>
        <v/>
      </c>
      <c r="V1147" s="396"/>
      <c r="W1147" s="282"/>
    </row>
    <row r="1148" spans="1:23">
      <c r="A1148" s="382" t="str">
        <f t="shared" si="153"/>
        <v/>
      </c>
      <c r="B1148" s="383" t="str">
        <f t="shared" si="156"/>
        <v/>
      </c>
      <c r="C1148" s="236"/>
      <c r="D1148" s="282"/>
      <c r="E1148" s="384" t="str">
        <f t="shared" si="154"/>
        <v/>
      </c>
      <c r="F1148" s="388"/>
      <c r="G1148" s="243"/>
      <c r="H1148" s="244"/>
      <c r="I1148" s="243"/>
      <c r="J1148" s="244"/>
      <c r="K1148" s="244"/>
      <c r="L1148" s="244"/>
      <c r="M1148" s="244"/>
      <c r="N1148" s="290"/>
      <c r="O1148" s="391" t="str">
        <f>IF(ISBLANK(L1158),"",IF(OR(ISBLANK(VLOOKUP(L1158&amp;"-"&amp;E1158,'Np Quality'!A:M,6,FALSE)),ISERROR(VLOOKUP(L1158&amp;"-"&amp;E1158,'Np Quality'!A:M,6,FALSE))),"-",VLOOKUP(L1158&amp;"-"&amp;E1158,'Np Quality'!A:M,6,FALSE)))</f>
        <v/>
      </c>
      <c r="P1148" s="391" t="str">
        <f>IF(ISBLANK(L1148),"",IF(OR(ISBLANK(VLOOKUP(L1148&amp;"-"&amp;E1148,'Np Quality'!A:M,7,FALSE)),ISERROR(VLOOKUP(L1148&amp;"-"&amp;E1148,'Np Quality'!A:M,7,FALSE))),"-",VLOOKUP(L1148&amp;"-"&amp;E1148,'Np Quality'!A:M,7,FALSE)))</f>
        <v/>
      </c>
      <c r="Q1148" s="391" t="str">
        <f>IF(ISBLANK(L1148),"",IF(OR(ISBLANK(VLOOKUP(L1148&amp;"-"&amp;E1148,'Np Quality'!A:M,8,FALSE)),ISERROR(VLOOKUP(L1148&amp;"-"&amp;E1148,'Np Quality'!A:M,8,FALSE))),"-",VLOOKUP(L1148&amp;"-"&amp;E1148,'Np Quality'!A:M,8,FALSE)))</f>
        <v/>
      </c>
      <c r="R1148" s="283" t="str">
        <f>IF(ISBLANK(L1148),"",IF(OR(ISBLANK(VLOOKUP(L1148&amp;"-"&amp;E1148,'Np Quality'!A:M,9,FALSE)),ISERROR(VLOOKUP(L1148&amp;"-"&amp;E1148,'Np Quality'!A:M,9,FALSE))),"-",VLOOKUP(L1148&amp;"-"&amp;E1148,'Np Quality'!A:M,9,FALSE)))</f>
        <v/>
      </c>
      <c r="S1148" s="150"/>
      <c r="T1148" s="395" t="str">
        <f t="shared" si="155"/>
        <v/>
      </c>
      <c r="U1148" s="395" t="str">
        <f t="shared" si="152"/>
        <v/>
      </c>
      <c r="V1148" s="396"/>
      <c r="W1148" s="282"/>
    </row>
    <row r="1149" spans="1:23">
      <c r="A1149" s="382" t="str">
        <f t="shared" si="153"/>
        <v/>
      </c>
      <c r="B1149" s="383" t="str">
        <f t="shared" si="156"/>
        <v/>
      </c>
      <c r="C1149" s="236"/>
      <c r="D1149" s="282"/>
      <c r="E1149" s="384" t="str">
        <f t="shared" si="154"/>
        <v/>
      </c>
      <c r="F1149" s="388"/>
      <c r="G1149" s="243"/>
      <c r="H1149" s="244"/>
      <c r="I1149" s="243"/>
      <c r="J1149" s="244"/>
      <c r="K1149" s="244"/>
      <c r="L1149" s="244"/>
      <c r="M1149" s="244"/>
      <c r="N1149" s="290"/>
      <c r="O1149" s="391" t="str">
        <f>IF(ISBLANK(L1159),"",IF(OR(ISBLANK(VLOOKUP(L1159&amp;"-"&amp;E1159,'Np Quality'!A:M,6,FALSE)),ISERROR(VLOOKUP(L1159&amp;"-"&amp;E1159,'Np Quality'!A:M,6,FALSE))),"-",VLOOKUP(L1159&amp;"-"&amp;E1159,'Np Quality'!A:M,6,FALSE)))</f>
        <v/>
      </c>
      <c r="P1149" s="391" t="str">
        <f>IF(ISBLANK(L1149),"",IF(OR(ISBLANK(VLOOKUP(L1149&amp;"-"&amp;E1149,'Np Quality'!A:M,7,FALSE)),ISERROR(VLOOKUP(L1149&amp;"-"&amp;E1149,'Np Quality'!A:M,7,FALSE))),"-",VLOOKUP(L1149&amp;"-"&amp;E1149,'Np Quality'!A:M,7,FALSE)))</f>
        <v/>
      </c>
      <c r="Q1149" s="391" t="str">
        <f>IF(ISBLANK(L1149),"",IF(OR(ISBLANK(VLOOKUP(L1149&amp;"-"&amp;E1149,'Np Quality'!A:M,8,FALSE)),ISERROR(VLOOKUP(L1149&amp;"-"&amp;E1149,'Np Quality'!A:M,8,FALSE))),"-",VLOOKUP(L1149&amp;"-"&amp;E1149,'Np Quality'!A:M,8,FALSE)))</f>
        <v/>
      </c>
      <c r="R1149" s="283" t="str">
        <f>IF(ISBLANK(L1149),"",IF(OR(ISBLANK(VLOOKUP(L1149&amp;"-"&amp;E1149,'Np Quality'!A:M,9,FALSE)),ISERROR(VLOOKUP(L1149&amp;"-"&amp;E1149,'Np Quality'!A:M,9,FALSE))),"-",VLOOKUP(L1149&amp;"-"&amp;E1149,'Np Quality'!A:M,9,FALSE)))</f>
        <v/>
      </c>
      <c r="S1149" s="150"/>
      <c r="T1149" s="395" t="str">
        <f t="shared" si="155"/>
        <v/>
      </c>
      <c r="U1149" s="395" t="str">
        <f t="shared" si="152"/>
        <v/>
      </c>
      <c r="V1149" s="396"/>
      <c r="W1149" s="282"/>
    </row>
    <row r="1150" spans="1:23">
      <c r="A1150" s="382" t="str">
        <f t="shared" si="153"/>
        <v/>
      </c>
      <c r="B1150" s="383" t="str">
        <f t="shared" si="156"/>
        <v/>
      </c>
      <c r="C1150" s="236"/>
      <c r="D1150" s="282"/>
      <c r="E1150" s="384" t="str">
        <f t="shared" si="154"/>
        <v/>
      </c>
      <c r="F1150" s="388"/>
      <c r="G1150" s="243"/>
      <c r="H1150" s="244"/>
      <c r="I1150" s="243"/>
      <c r="J1150" s="244"/>
      <c r="K1150" s="244"/>
      <c r="L1150" s="244"/>
      <c r="M1150" s="244"/>
      <c r="N1150" s="290"/>
      <c r="O1150" s="391" t="str">
        <f>IF(ISBLANK(L1160),"",IF(OR(ISBLANK(VLOOKUP(L1160&amp;"-"&amp;E1160,'Np Quality'!A:M,6,FALSE)),ISERROR(VLOOKUP(L1160&amp;"-"&amp;E1160,'Np Quality'!A:M,6,FALSE))),"-",VLOOKUP(L1160&amp;"-"&amp;E1160,'Np Quality'!A:M,6,FALSE)))</f>
        <v/>
      </c>
      <c r="P1150" s="391" t="str">
        <f>IF(ISBLANK(L1150),"",IF(OR(ISBLANK(VLOOKUP(L1150&amp;"-"&amp;E1150,'Np Quality'!A:M,7,FALSE)),ISERROR(VLOOKUP(L1150&amp;"-"&amp;E1150,'Np Quality'!A:M,7,FALSE))),"-",VLOOKUP(L1150&amp;"-"&amp;E1150,'Np Quality'!A:M,7,FALSE)))</f>
        <v/>
      </c>
      <c r="Q1150" s="391" t="str">
        <f>IF(ISBLANK(L1150),"",IF(OR(ISBLANK(VLOOKUP(L1150&amp;"-"&amp;E1150,'Np Quality'!A:M,8,FALSE)),ISERROR(VLOOKUP(L1150&amp;"-"&amp;E1150,'Np Quality'!A:M,8,FALSE))),"-",VLOOKUP(L1150&amp;"-"&amp;E1150,'Np Quality'!A:M,8,FALSE)))</f>
        <v/>
      </c>
      <c r="R1150" s="283" t="str">
        <f>IF(ISBLANK(L1150),"",IF(OR(ISBLANK(VLOOKUP(L1150&amp;"-"&amp;E1150,'Np Quality'!A:M,9,FALSE)),ISERROR(VLOOKUP(L1150&amp;"-"&amp;E1150,'Np Quality'!A:M,9,FALSE))),"-",VLOOKUP(L1150&amp;"-"&amp;E1150,'Np Quality'!A:M,9,FALSE)))</f>
        <v/>
      </c>
      <c r="S1150" s="150"/>
      <c r="T1150" s="395" t="str">
        <f t="shared" si="155"/>
        <v/>
      </c>
      <c r="U1150" s="395" t="str">
        <f t="shared" si="152"/>
        <v/>
      </c>
      <c r="V1150" s="396"/>
      <c r="W1150" s="282"/>
    </row>
    <row r="1151" spans="1:23">
      <c r="A1151" s="382" t="str">
        <f t="shared" si="153"/>
        <v/>
      </c>
      <c r="B1151" s="383" t="str">
        <f t="shared" si="156"/>
        <v/>
      </c>
      <c r="C1151" s="236"/>
      <c r="D1151" s="282"/>
      <c r="E1151" s="384" t="str">
        <f t="shared" si="154"/>
        <v/>
      </c>
      <c r="F1151" s="388"/>
      <c r="G1151" s="243"/>
      <c r="H1151" s="244"/>
      <c r="I1151" s="243"/>
      <c r="J1151" s="244"/>
      <c r="K1151" s="244"/>
      <c r="L1151" s="244"/>
      <c r="M1151" s="244"/>
      <c r="N1151" s="290"/>
      <c r="O1151" s="391" t="str">
        <f>IF(ISBLANK(L1161),"",IF(OR(ISBLANK(VLOOKUP(L1161&amp;"-"&amp;E1161,'Np Quality'!A:M,6,FALSE)),ISERROR(VLOOKUP(L1161&amp;"-"&amp;E1161,'Np Quality'!A:M,6,FALSE))),"-",VLOOKUP(L1161&amp;"-"&amp;E1161,'Np Quality'!A:M,6,FALSE)))</f>
        <v/>
      </c>
      <c r="P1151" s="391" t="str">
        <f>IF(ISBLANK(L1151),"",IF(OR(ISBLANK(VLOOKUP(L1151&amp;"-"&amp;E1151,'Np Quality'!A:M,7,FALSE)),ISERROR(VLOOKUP(L1151&amp;"-"&amp;E1151,'Np Quality'!A:M,7,FALSE))),"-",VLOOKUP(L1151&amp;"-"&amp;E1151,'Np Quality'!A:M,7,FALSE)))</f>
        <v/>
      </c>
      <c r="Q1151" s="391" t="str">
        <f>IF(ISBLANK(L1151),"",IF(OR(ISBLANK(VLOOKUP(L1151&amp;"-"&amp;E1151,'Np Quality'!A:M,8,FALSE)),ISERROR(VLOOKUP(L1151&amp;"-"&amp;E1151,'Np Quality'!A:M,8,FALSE))),"-",VLOOKUP(L1151&amp;"-"&amp;E1151,'Np Quality'!A:M,8,FALSE)))</f>
        <v/>
      </c>
      <c r="R1151" s="283" t="str">
        <f>IF(ISBLANK(L1151),"",IF(OR(ISBLANK(VLOOKUP(L1151&amp;"-"&amp;E1151,'Np Quality'!A:M,9,FALSE)),ISERROR(VLOOKUP(L1151&amp;"-"&amp;E1151,'Np Quality'!A:M,9,FALSE))),"-",VLOOKUP(L1151&amp;"-"&amp;E1151,'Np Quality'!A:M,9,FALSE)))</f>
        <v/>
      </c>
      <c r="S1151" s="150"/>
      <c r="T1151" s="395" t="str">
        <f t="shared" si="155"/>
        <v/>
      </c>
      <c r="U1151" s="395" t="str">
        <f t="shared" si="152"/>
        <v/>
      </c>
      <c r="V1151" s="396"/>
      <c r="W1151" s="282"/>
    </row>
    <row r="1152" spans="1:23">
      <c r="A1152" s="382" t="str">
        <f t="shared" si="153"/>
        <v/>
      </c>
      <c r="B1152" s="383" t="str">
        <f t="shared" si="156"/>
        <v/>
      </c>
      <c r="C1152" s="236"/>
      <c r="D1152" s="282"/>
      <c r="E1152" s="384" t="str">
        <f t="shared" si="154"/>
        <v/>
      </c>
      <c r="F1152" s="388"/>
      <c r="G1152" s="243"/>
      <c r="H1152" s="244"/>
      <c r="I1152" s="243"/>
      <c r="J1152" s="244"/>
      <c r="K1152" s="244"/>
      <c r="L1152" s="244"/>
      <c r="M1152" s="244"/>
      <c r="N1152" s="290"/>
      <c r="O1152" s="391" t="str">
        <f>IF(ISBLANK(L1163),"",IF(OR(ISBLANK(VLOOKUP(L1163&amp;"-"&amp;E1163,'Np Quality'!A:M,6,FALSE)),ISERROR(VLOOKUP(L1163&amp;"-"&amp;E1163,'Np Quality'!A:M,6,FALSE))),"-",VLOOKUP(L1163&amp;"-"&amp;E1163,'Np Quality'!A:M,6,FALSE)))</f>
        <v/>
      </c>
      <c r="P1152" s="391" t="str">
        <f>IF(ISBLANK(L1152),"",IF(OR(ISBLANK(VLOOKUP(L1152&amp;"-"&amp;E1152,'Np Quality'!A:M,7,FALSE)),ISERROR(VLOOKUP(L1152&amp;"-"&amp;E1152,'Np Quality'!A:M,7,FALSE))),"-",VLOOKUP(L1152&amp;"-"&amp;E1152,'Np Quality'!A:M,7,FALSE)))</f>
        <v/>
      </c>
      <c r="Q1152" s="391" t="str">
        <f>IF(ISBLANK(L1152),"",IF(OR(ISBLANK(VLOOKUP(L1152&amp;"-"&amp;E1152,'Np Quality'!A:M,8,FALSE)),ISERROR(VLOOKUP(L1152&amp;"-"&amp;E1152,'Np Quality'!A:M,8,FALSE))),"-",VLOOKUP(L1152&amp;"-"&amp;E1152,'Np Quality'!A:M,8,FALSE)))</f>
        <v/>
      </c>
      <c r="R1152" s="283" t="str">
        <f>IF(ISBLANK(L1152),"",IF(OR(ISBLANK(VLOOKUP(L1152&amp;"-"&amp;E1152,'Np Quality'!A:M,9,FALSE)),ISERROR(VLOOKUP(L1152&amp;"-"&amp;E1152,'Np Quality'!A:M,9,FALSE))),"-",VLOOKUP(L1152&amp;"-"&amp;E1152,'Np Quality'!A:M,9,FALSE)))</f>
        <v/>
      </c>
      <c r="S1152" s="150"/>
      <c r="T1152" s="395" t="str">
        <f t="shared" si="155"/>
        <v/>
      </c>
      <c r="U1152" s="395" t="str">
        <f t="shared" ref="U1152:U1215" si="157">IF(ISNUMBER(B1152),CHOOSE(B1152,M1152,M1152&amp;","&amp;M1153,M1152&amp;","&amp;M1153&amp;","&amp;M1154,M1152&amp;","&amp;M1153&amp;","&amp;M1154&amp;","&amp;M1155),"")</f>
        <v/>
      </c>
      <c r="V1152" s="396"/>
      <c r="W1152" s="282"/>
    </row>
    <row r="1153" spans="1:23">
      <c r="A1153" s="382" t="str">
        <f t="shared" si="153"/>
        <v/>
      </c>
      <c r="B1153" s="383" t="str">
        <f t="shared" si="156"/>
        <v/>
      </c>
      <c r="C1153" s="236"/>
      <c r="D1153" s="282"/>
      <c r="E1153" s="384" t="str">
        <f t="shared" si="154"/>
        <v/>
      </c>
      <c r="F1153" s="388"/>
      <c r="G1153" s="243"/>
      <c r="H1153" s="244"/>
      <c r="I1153" s="243"/>
      <c r="J1153" s="244"/>
      <c r="K1153" s="244"/>
      <c r="L1153" s="244"/>
      <c r="M1153" s="244"/>
      <c r="N1153" s="290"/>
      <c r="O1153" s="391" t="str">
        <f>IF(ISBLANK(L1163),"",IF(OR(ISBLANK(VLOOKUP(L1163&amp;"-"&amp;E1163,'Np Quality'!A:M,6,FALSE)),ISERROR(VLOOKUP(L1163&amp;"-"&amp;E1163,'Np Quality'!A:M,6,FALSE))),"-",VLOOKUP(L1163&amp;"-"&amp;E1163,'Np Quality'!A:M,6,FALSE)))</f>
        <v/>
      </c>
      <c r="P1153" s="391" t="str">
        <f>IF(ISBLANK(L1154),"",IF(OR(ISBLANK(VLOOKUP(L1154&amp;"-"&amp;E1154,'Np Quality'!A:M,7,FALSE)),ISERROR(VLOOKUP(L1154&amp;"-"&amp;E1154,'Np Quality'!A:M,7,FALSE))),"-",VLOOKUP(L1154&amp;"-"&amp;E1154,'Np Quality'!A:M,7,FALSE)))</f>
        <v/>
      </c>
      <c r="Q1153" s="391" t="str">
        <f>IF(ISBLANK(L1153),"",IF(OR(ISBLANK(VLOOKUP(L1153&amp;"-"&amp;E1153,'Np Quality'!A:M,8,FALSE)),ISERROR(VLOOKUP(L1153&amp;"-"&amp;E1153,'Np Quality'!A:M,8,FALSE))),"-",VLOOKUP(L1153&amp;"-"&amp;E1153,'Np Quality'!A:M,8,FALSE)))</f>
        <v/>
      </c>
      <c r="R1153" s="283" t="str">
        <f>IF(ISBLANK(L1153),"",IF(OR(ISBLANK(VLOOKUP(L1153&amp;"-"&amp;E1153,'Np Quality'!A:M,9,FALSE)),ISERROR(VLOOKUP(L1153&amp;"-"&amp;E1153,'Np Quality'!A:M,9,FALSE))),"-",VLOOKUP(L1153&amp;"-"&amp;E1153,'Np Quality'!A:M,9,FALSE)))</f>
        <v/>
      </c>
      <c r="S1153" s="150"/>
      <c r="T1153" s="395" t="str">
        <f t="shared" si="155"/>
        <v/>
      </c>
      <c r="U1153" s="395" t="str">
        <f t="shared" si="157"/>
        <v/>
      </c>
      <c r="V1153" s="396"/>
      <c r="W1153" s="282"/>
    </row>
    <row r="1154" spans="1:23">
      <c r="A1154" s="382" t="str">
        <f t="shared" si="153"/>
        <v/>
      </c>
      <c r="B1154" s="383" t="str">
        <f t="shared" si="156"/>
        <v/>
      </c>
      <c r="C1154" s="236"/>
      <c r="D1154" s="282"/>
      <c r="E1154" s="384" t="str">
        <f t="shared" si="154"/>
        <v/>
      </c>
      <c r="F1154" s="388"/>
      <c r="G1154" s="243"/>
      <c r="H1154" s="244"/>
      <c r="I1154" s="243"/>
      <c r="J1154" s="244"/>
      <c r="K1154" s="244"/>
      <c r="L1154" s="244"/>
      <c r="M1154" s="244"/>
      <c r="N1154" s="290"/>
      <c r="O1154" s="391" t="str">
        <f>IF(ISBLANK(L1164),"",IF(OR(ISBLANK(VLOOKUP(L1164&amp;"-"&amp;E1164,'Np Quality'!A:M,6,FALSE)),ISERROR(VLOOKUP(L1164&amp;"-"&amp;E1164,'Np Quality'!A:M,6,FALSE))),"-",VLOOKUP(L1164&amp;"-"&amp;E1164,'Np Quality'!A:M,6,FALSE)))</f>
        <v/>
      </c>
      <c r="P1154" s="391" t="str">
        <f>IF(ISBLANK(L1154),"",IF(OR(ISBLANK(VLOOKUP(L1154&amp;"-"&amp;E1154,'Np Quality'!A:M,7,FALSE)),ISERROR(VLOOKUP(L1154&amp;"-"&amp;E1154,'Np Quality'!A:M,7,FALSE))),"-",VLOOKUP(L1154&amp;"-"&amp;E1154,'Np Quality'!A:M,7,FALSE)))</f>
        <v/>
      </c>
      <c r="Q1154" s="391" t="str">
        <f>IF(ISBLANK(L1155),"",IF(OR(ISBLANK(VLOOKUP(L1155&amp;"-"&amp;E1155,'Np Quality'!A:M,8,FALSE)),ISERROR(VLOOKUP(L1155&amp;"-"&amp;E1155,'Np Quality'!A:M,8,FALSE))),"-",VLOOKUP(L1155&amp;"-"&amp;E1155,'Np Quality'!A:M,8,FALSE)))</f>
        <v/>
      </c>
      <c r="R1154" s="283" t="str">
        <f>IF(ISBLANK(L1154),"",IF(OR(ISBLANK(VLOOKUP(L1154&amp;"-"&amp;E1154,'Np Quality'!A:M,9,FALSE)),ISERROR(VLOOKUP(L1154&amp;"-"&amp;E1154,'Np Quality'!A:M,9,FALSE))),"-",VLOOKUP(L1154&amp;"-"&amp;E1154,'Np Quality'!A:M,9,FALSE)))</f>
        <v/>
      </c>
      <c r="S1154" s="150"/>
      <c r="T1154" s="395" t="str">
        <f t="shared" si="155"/>
        <v/>
      </c>
      <c r="U1154" s="395" t="str">
        <f t="shared" si="157"/>
        <v/>
      </c>
      <c r="V1154" s="396"/>
      <c r="W1154" s="282"/>
    </row>
    <row r="1155" spans="1:23">
      <c r="A1155" s="382" t="str">
        <f t="shared" si="153"/>
        <v/>
      </c>
      <c r="B1155" s="383" t="str">
        <f t="shared" si="156"/>
        <v/>
      </c>
      <c r="C1155" s="236"/>
      <c r="D1155" s="282"/>
      <c r="E1155" s="384" t="str">
        <f t="shared" si="154"/>
        <v/>
      </c>
      <c r="F1155" s="388"/>
      <c r="G1155" s="243"/>
      <c r="H1155" s="244"/>
      <c r="I1155" s="243"/>
      <c r="J1155" s="244"/>
      <c r="K1155" s="244"/>
      <c r="L1155" s="244"/>
      <c r="M1155" s="244"/>
      <c r="N1155" s="290"/>
      <c r="O1155" s="391" t="str">
        <f>IF(ISBLANK(L1165),"",IF(OR(ISBLANK(VLOOKUP(L1165&amp;"-"&amp;E1165,'Np Quality'!A:M,6,FALSE)),ISERROR(VLOOKUP(L1165&amp;"-"&amp;E1165,'Np Quality'!A:M,6,FALSE))),"-",VLOOKUP(L1165&amp;"-"&amp;E1165,'Np Quality'!A:M,6,FALSE)))</f>
        <v/>
      </c>
      <c r="P1155" s="391" t="str">
        <f>IF(ISBLANK(L1155),"",IF(OR(ISBLANK(VLOOKUP(L1155&amp;"-"&amp;E1155,'Np Quality'!A:M,7,FALSE)),ISERROR(VLOOKUP(L1155&amp;"-"&amp;E1155,'Np Quality'!A:M,7,FALSE))),"-",VLOOKUP(L1155&amp;"-"&amp;E1155,'Np Quality'!A:M,7,FALSE)))</f>
        <v/>
      </c>
      <c r="Q1155" s="391" t="str">
        <f>IF(ISBLANK(L1155),"",IF(OR(ISBLANK(VLOOKUP(L1155&amp;"-"&amp;E1155,'Np Quality'!A:M,8,FALSE)),ISERROR(VLOOKUP(L1155&amp;"-"&amp;E1155,'Np Quality'!A:M,8,FALSE))),"-",VLOOKUP(L1155&amp;"-"&amp;E1155,'Np Quality'!A:M,8,FALSE)))</f>
        <v/>
      </c>
      <c r="R1155" s="283" t="str">
        <f>IF(ISBLANK(L1156),"",IF(OR(ISBLANK(VLOOKUP(L1156&amp;"-"&amp;E1156,'Np Quality'!A:M,9,FALSE)),ISERROR(VLOOKUP(L1156&amp;"-"&amp;E1156,'Np Quality'!A:M,9,FALSE))),"-",VLOOKUP(L1156&amp;"-"&amp;E1156,'Np Quality'!A:M,9,FALSE)))</f>
        <v/>
      </c>
      <c r="S1155" s="150"/>
      <c r="T1155" s="395" t="str">
        <f t="shared" si="155"/>
        <v/>
      </c>
      <c r="U1155" s="395" t="str">
        <f t="shared" si="157"/>
        <v/>
      </c>
      <c r="V1155" s="396"/>
      <c r="W1155" s="282"/>
    </row>
    <row r="1156" spans="1:23">
      <c r="A1156" s="382" t="str">
        <f t="shared" si="153"/>
        <v/>
      </c>
      <c r="B1156" s="383" t="str">
        <f t="shared" si="156"/>
        <v/>
      </c>
      <c r="C1156" s="236"/>
      <c r="D1156" s="282"/>
      <c r="E1156" s="384" t="str">
        <f t="shared" si="154"/>
        <v/>
      </c>
      <c r="F1156" s="388"/>
      <c r="G1156" s="243"/>
      <c r="H1156" s="244"/>
      <c r="I1156" s="243"/>
      <c r="J1156" s="244"/>
      <c r="K1156" s="244"/>
      <c r="L1156" s="244"/>
      <c r="M1156" s="244"/>
      <c r="N1156" s="290"/>
      <c r="O1156" s="391" t="str">
        <f>IF(ISBLANK(L1166),"",IF(OR(ISBLANK(VLOOKUP(L1166&amp;"-"&amp;E1166,'Np Quality'!A:M,6,FALSE)),ISERROR(VLOOKUP(L1166&amp;"-"&amp;E1166,'Np Quality'!A:M,6,FALSE))),"-",VLOOKUP(L1166&amp;"-"&amp;E1166,'Np Quality'!A:M,6,FALSE)))</f>
        <v/>
      </c>
      <c r="P1156" s="391" t="str">
        <f>IF(ISBLANK(L1156),"",IF(OR(ISBLANK(VLOOKUP(L1156&amp;"-"&amp;E1156,'Np Quality'!A:M,7,FALSE)),ISERROR(VLOOKUP(L1156&amp;"-"&amp;E1156,'Np Quality'!A:M,7,FALSE))),"-",VLOOKUP(L1156&amp;"-"&amp;E1156,'Np Quality'!A:M,7,FALSE)))</f>
        <v/>
      </c>
      <c r="Q1156" s="391" t="str">
        <f>IF(ISBLANK(L1156),"",IF(OR(ISBLANK(VLOOKUP(L1156&amp;"-"&amp;E1156,'Np Quality'!A:M,8,FALSE)),ISERROR(VLOOKUP(L1156&amp;"-"&amp;E1156,'Np Quality'!A:M,8,FALSE))),"-",VLOOKUP(L1156&amp;"-"&amp;E1156,'Np Quality'!A:M,8,FALSE)))</f>
        <v/>
      </c>
      <c r="R1156" s="283" t="str">
        <f>IF(ISBLANK(L1156),"",IF(OR(ISBLANK(VLOOKUP(L1156&amp;"-"&amp;E1156,'Np Quality'!A:M,9,FALSE)),ISERROR(VLOOKUP(L1156&amp;"-"&amp;E1156,'Np Quality'!A:M,9,FALSE))),"-",VLOOKUP(L1156&amp;"-"&amp;E1156,'Np Quality'!A:M,9,FALSE)))</f>
        <v/>
      </c>
      <c r="S1156" s="150"/>
      <c r="T1156" s="395" t="str">
        <f t="shared" si="155"/>
        <v/>
      </c>
      <c r="U1156" s="395" t="str">
        <f t="shared" si="157"/>
        <v/>
      </c>
      <c r="V1156" s="396"/>
      <c r="W1156" s="282"/>
    </row>
    <row r="1157" spans="1:23">
      <c r="A1157" s="382" t="str">
        <f t="shared" si="153"/>
        <v/>
      </c>
      <c r="B1157" s="383" t="str">
        <f t="shared" si="156"/>
        <v/>
      </c>
      <c r="C1157" s="236"/>
      <c r="D1157" s="282"/>
      <c r="E1157" s="384" t="str">
        <f t="shared" si="154"/>
        <v/>
      </c>
      <c r="F1157" s="388"/>
      <c r="G1157" s="243"/>
      <c r="H1157" s="244"/>
      <c r="I1157" s="243"/>
      <c r="J1157" s="244"/>
      <c r="K1157" s="244"/>
      <c r="L1157" s="244"/>
      <c r="M1157" s="244"/>
      <c r="N1157" s="290"/>
      <c r="O1157" s="391" t="str">
        <f>IF(ISBLANK(L1157),"",IF(OR(ISBLANK(VLOOKUP(L1157&amp;"-"&amp;E1157,'Np Quality'!A:M,6,FALSE)),ISERROR(VLOOKUP(L1157&amp;"-"&amp;E1157,'Np Quality'!A:M,6,FALSE))),"-",VLOOKUP(L1157&amp;"-"&amp;E1157,'Np Quality'!A:M,6,FALSE)))</f>
        <v/>
      </c>
      <c r="P1157" s="391" t="str">
        <f>IF(ISBLANK(L1167),"",IF(OR(ISBLANK(VLOOKUP(L1167&amp;"-"&amp;E1167,'Np Quality'!A:M,7,FALSE)),ISERROR(VLOOKUP(L1167&amp;"-"&amp;E1167,'Np Quality'!A:M,7,FALSE))),"-",VLOOKUP(L1167&amp;"-"&amp;E1167,'Np Quality'!A:M,7,FALSE)))</f>
        <v/>
      </c>
      <c r="Q1157" s="391" t="str">
        <f>IF(ISBLANK(L1157),"",IF(OR(ISBLANK(VLOOKUP(L1157&amp;"-"&amp;E1157,'Np Quality'!A:M,8,FALSE)),ISERROR(VLOOKUP(L1157&amp;"-"&amp;E1157,'Np Quality'!A:M,8,FALSE))),"-",VLOOKUP(L1157&amp;"-"&amp;E1157,'Np Quality'!A:M,8,FALSE)))</f>
        <v/>
      </c>
      <c r="R1157" s="283" t="str">
        <f>IF(ISBLANK(L1157),"",IF(OR(ISBLANK(VLOOKUP(L1157&amp;"-"&amp;E1157,'Np Quality'!A:M,9,FALSE)),ISERROR(VLOOKUP(L1157&amp;"-"&amp;E1157,'Np Quality'!A:M,9,FALSE))),"-",VLOOKUP(L1157&amp;"-"&amp;E1157,'Np Quality'!A:M,9,FALSE)))</f>
        <v/>
      </c>
      <c r="S1157" s="150"/>
      <c r="T1157" s="395" t="str">
        <f t="shared" si="155"/>
        <v/>
      </c>
      <c r="U1157" s="395" t="str">
        <f t="shared" si="157"/>
        <v/>
      </c>
      <c r="V1157" s="396"/>
      <c r="W1157" s="282"/>
    </row>
    <row r="1158" spans="1:23">
      <c r="A1158" s="382" t="str">
        <f t="shared" si="153"/>
        <v/>
      </c>
      <c r="B1158" s="383" t="str">
        <f t="shared" si="156"/>
        <v/>
      </c>
      <c r="C1158" s="236"/>
      <c r="D1158" s="282"/>
      <c r="E1158" s="384" t="str">
        <f t="shared" si="154"/>
        <v/>
      </c>
      <c r="F1158" s="388"/>
      <c r="G1158" s="243"/>
      <c r="H1158" s="244"/>
      <c r="I1158" s="243"/>
      <c r="J1158" s="244"/>
      <c r="K1158" s="244"/>
      <c r="L1158" s="244"/>
      <c r="M1158" s="244"/>
      <c r="N1158" s="290"/>
      <c r="O1158" s="391" t="str">
        <f>IF(ISBLANK(L1158),"",IF(OR(ISBLANK(VLOOKUP(L1158&amp;"-"&amp;E1158,'Np Quality'!A:M,6,FALSE)),ISERROR(VLOOKUP(L1158&amp;"-"&amp;E1158,'Np Quality'!A:M,6,FALSE))),"-",VLOOKUP(L1158&amp;"-"&amp;E1158,'Np Quality'!A:M,6,FALSE)))</f>
        <v/>
      </c>
      <c r="P1158" s="391" t="str">
        <f>IF(ISBLANK(L1168),"",IF(OR(ISBLANK(VLOOKUP(L1168&amp;"-"&amp;E1168,'Np Quality'!A:M,7,FALSE)),ISERROR(VLOOKUP(L1168&amp;"-"&amp;E1168,'Np Quality'!A:M,7,FALSE))),"-",VLOOKUP(L1168&amp;"-"&amp;E1168,'Np Quality'!A:M,7,FALSE)))</f>
        <v/>
      </c>
      <c r="Q1158" s="391" t="str">
        <f>IF(ISBLANK(L1158),"",IF(OR(ISBLANK(VLOOKUP(L1158&amp;"-"&amp;E1158,'Np Quality'!A:M,8,FALSE)),ISERROR(VLOOKUP(L1158&amp;"-"&amp;E1158,'Np Quality'!A:M,8,FALSE))),"-",VLOOKUP(L1158&amp;"-"&amp;E1158,'Np Quality'!A:M,8,FALSE)))</f>
        <v/>
      </c>
      <c r="R1158" s="283" t="str">
        <f>IF(ISBLANK(L1158),"",IF(OR(ISBLANK(VLOOKUP(L1158&amp;"-"&amp;E1158,'Np Quality'!A:M,9,FALSE)),ISERROR(VLOOKUP(L1158&amp;"-"&amp;E1158,'Np Quality'!A:M,9,FALSE))),"-",VLOOKUP(L1158&amp;"-"&amp;E1158,'Np Quality'!A:M,9,FALSE)))</f>
        <v/>
      </c>
      <c r="S1158" s="150"/>
      <c r="T1158" s="395" t="str">
        <f t="shared" si="155"/>
        <v/>
      </c>
      <c r="U1158" s="395" t="str">
        <f t="shared" si="157"/>
        <v/>
      </c>
      <c r="V1158" s="396"/>
      <c r="W1158" s="282"/>
    </row>
    <row r="1159" spans="1:23">
      <c r="A1159" s="382" t="str">
        <f t="shared" ref="A1159:A1222" si="158">IF(ISBLANK(H1159),"",H1159&amp;"-"&amp;IF(OR(LEN(I1159)=1,LEN(I1159)=4),"0"&amp;I1159,I1159)&amp;"-"&amp;IF(LEN(G1159)=1,"0"&amp;G1159,G1159))</f>
        <v/>
      </c>
      <c r="B1159" s="383" t="str">
        <f t="shared" si="156"/>
        <v/>
      </c>
      <c r="C1159" s="236"/>
      <c r="D1159" s="282"/>
      <c r="E1159" s="384" t="str">
        <f t="shared" ref="E1159:E1222" si="159">IF(ISBLANK(D1159),"",D1159-F1159)</f>
        <v/>
      </c>
      <c r="F1159" s="388"/>
      <c r="G1159" s="243"/>
      <c r="H1159" s="244"/>
      <c r="I1159" s="243"/>
      <c r="J1159" s="244"/>
      <c r="K1159" s="244"/>
      <c r="L1159" s="244"/>
      <c r="M1159" s="244"/>
      <c r="N1159" s="290"/>
      <c r="O1159" s="391" t="str">
        <f>IF(ISBLANK(L1159),"",IF(OR(ISBLANK(VLOOKUP(L1159&amp;"-"&amp;E1159,'Np Quality'!A:M,6,FALSE)),ISERROR(VLOOKUP(L1159&amp;"-"&amp;E1159,'Np Quality'!A:M,6,FALSE))),"-",VLOOKUP(L1159&amp;"-"&amp;E1159,'Np Quality'!A:M,6,FALSE)))</f>
        <v/>
      </c>
      <c r="P1159" s="391" t="str">
        <f>IF(ISBLANK(L1169),"",IF(OR(ISBLANK(VLOOKUP(L1169&amp;"-"&amp;E1169,'Np Quality'!A:M,7,FALSE)),ISERROR(VLOOKUP(L1169&amp;"-"&amp;E1169,'Np Quality'!A:M,7,FALSE))),"-",VLOOKUP(L1169&amp;"-"&amp;E1169,'Np Quality'!A:M,7,FALSE)))</f>
        <v/>
      </c>
      <c r="Q1159" s="391" t="str">
        <f>IF(ISBLANK(L1159),"",IF(OR(ISBLANK(VLOOKUP(L1159&amp;"-"&amp;E1159,'Np Quality'!A:M,8,FALSE)),ISERROR(VLOOKUP(L1159&amp;"-"&amp;E1159,'Np Quality'!A:M,8,FALSE))),"-",VLOOKUP(L1159&amp;"-"&amp;E1159,'Np Quality'!A:M,8,FALSE)))</f>
        <v/>
      </c>
      <c r="R1159" s="283" t="str">
        <f>IF(ISBLANK(L1159),"",IF(OR(ISBLANK(VLOOKUP(L1159&amp;"-"&amp;E1159,'Np Quality'!A:M,9,FALSE)),ISERROR(VLOOKUP(L1159&amp;"-"&amp;E1159,'Np Quality'!A:M,9,FALSE))),"-",VLOOKUP(L1159&amp;"-"&amp;E1159,'Np Quality'!A:M,9,FALSE)))</f>
        <v/>
      </c>
      <c r="S1159" s="150"/>
      <c r="T1159" s="395" t="str">
        <f t="shared" si="155"/>
        <v/>
      </c>
      <c r="U1159" s="395" t="str">
        <f t="shared" si="157"/>
        <v/>
      </c>
      <c r="V1159" s="396"/>
      <c r="W1159" s="282"/>
    </row>
    <row r="1160" spans="1:23">
      <c r="A1160" s="382" t="str">
        <f t="shared" si="158"/>
        <v/>
      </c>
      <c r="B1160" s="383" t="str">
        <f t="shared" si="156"/>
        <v/>
      </c>
      <c r="C1160" s="236"/>
      <c r="D1160" s="282"/>
      <c r="E1160" s="384" t="str">
        <f t="shared" si="159"/>
        <v/>
      </c>
      <c r="F1160" s="388"/>
      <c r="G1160" s="243"/>
      <c r="H1160" s="244"/>
      <c r="I1160" s="243"/>
      <c r="J1160" s="244"/>
      <c r="K1160" s="244"/>
      <c r="L1160" s="244"/>
      <c r="M1160" s="244"/>
      <c r="N1160" s="290"/>
      <c r="O1160" s="391" t="str">
        <f>IF(ISBLANK(L1160),"",IF(OR(ISBLANK(VLOOKUP(L1160&amp;"-"&amp;E1160,'Np Quality'!A:M,6,FALSE)),ISERROR(VLOOKUP(L1160&amp;"-"&amp;E1160,'Np Quality'!A:M,6,FALSE))),"-",VLOOKUP(L1160&amp;"-"&amp;E1160,'Np Quality'!A:M,6,FALSE)))</f>
        <v/>
      </c>
      <c r="P1160" s="391" t="str">
        <f>IF(ISBLANK(L1170),"",IF(OR(ISBLANK(VLOOKUP(L1170&amp;"-"&amp;E1170,'Np Quality'!A:M,7,FALSE)),ISERROR(VLOOKUP(L1170&amp;"-"&amp;E1170,'Np Quality'!A:M,7,FALSE))),"-",VLOOKUP(L1170&amp;"-"&amp;E1170,'Np Quality'!A:M,7,FALSE)))</f>
        <v/>
      </c>
      <c r="Q1160" s="391" t="str">
        <f>IF(ISBLANK(L1160),"",IF(OR(ISBLANK(VLOOKUP(L1160&amp;"-"&amp;E1160,'Np Quality'!A:M,8,FALSE)),ISERROR(VLOOKUP(L1160&amp;"-"&amp;E1160,'Np Quality'!A:M,8,FALSE))),"-",VLOOKUP(L1160&amp;"-"&amp;E1160,'Np Quality'!A:M,8,FALSE)))</f>
        <v/>
      </c>
      <c r="R1160" s="283" t="str">
        <f>IF(ISBLANK(L1160),"",IF(OR(ISBLANK(VLOOKUP(L1160&amp;"-"&amp;E1160,'Np Quality'!A:M,9,FALSE)),ISERROR(VLOOKUP(L1160&amp;"-"&amp;E1160,'Np Quality'!A:M,9,FALSE))),"-",VLOOKUP(L1160&amp;"-"&amp;E1160,'Np Quality'!A:M,9,FALSE)))</f>
        <v/>
      </c>
      <c r="S1160" s="150"/>
      <c r="T1160" s="395" t="str">
        <f t="shared" ref="T1160:T1223" si="160">IF(ISNUMBER(B1160),CHOOSE(B1160,L1160,L1160&amp;","&amp;L1161,L1160&amp;","&amp;L1161&amp;","&amp;L1162,L1160&amp;","&amp;L1161&amp;","&amp;L1162&amp;","&amp;L1163),"")</f>
        <v/>
      </c>
      <c r="U1160" s="395" t="str">
        <f t="shared" si="157"/>
        <v/>
      </c>
      <c r="V1160" s="396"/>
      <c r="W1160" s="282"/>
    </row>
    <row r="1161" spans="1:23">
      <c r="A1161" s="382" t="str">
        <f t="shared" si="158"/>
        <v/>
      </c>
      <c r="B1161" s="383" t="str">
        <f t="shared" si="156"/>
        <v/>
      </c>
      <c r="C1161" s="236"/>
      <c r="D1161" s="282"/>
      <c r="E1161" s="384" t="str">
        <f t="shared" si="159"/>
        <v/>
      </c>
      <c r="F1161" s="388"/>
      <c r="G1161" s="243"/>
      <c r="H1161" s="244"/>
      <c r="I1161" s="243"/>
      <c r="J1161" s="244"/>
      <c r="K1161" s="244"/>
      <c r="L1161" s="244"/>
      <c r="M1161" s="244"/>
      <c r="N1161" s="290"/>
      <c r="O1161" s="391" t="str">
        <f>IF(ISBLANK(L1161),"",IF(OR(ISBLANK(VLOOKUP(L1161&amp;"-"&amp;E1161,'Np Quality'!A:M,6,FALSE)),ISERROR(VLOOKUP(L1161&amp;"-"&amp;E1161,'Np Quality'!A:M,6,FALSE))),"-",VLOOKUP(L1161&amp;"-"&amp;E1161,'Np Quality'!A:M,6,FALSE)))</f>
        <v/>
      </c>
      <c r="P1161" s="391" t="str">
        <f>IF(ISBLANK(L1171),"",IF(OR(ISBLANK(VLOOKUP(L1171&amp;"-"&amp;E1171,'Np Quality'!A:M,7,FALSE)),ISERROR(VLOOKUP(L1171&amp;"-"&amp;E1171,'Np Quality'!A:M,7,FALSE))),"-",VLOOKUP(L1171&amp;"-"&amp;E1171,'Np Quality'!A:M,7,FALSE)))</f>
        <v/>
      </c>
      <c r="Q1161" s="391" t="str">
        <f>IF(ISBLANK(L1161),"",IF(OR(ISBLANK(VLOOKUP(L1161&amp;"-"&amp;E1161,'Np Quality'!A:M,8,FALSE)),ISERROR(VLOOKUP(L1161&amp;"-"&amp;E1161,'Np Quality'!A:M,8,FALSE))),"-",VLOOKUP(L1161&amp;"-"&amp;E1161,'Np Quality'!A:M,8,FALSE)))</f>
        <v/>
      </c>
      <c r="R1161" s="283" t="str">
        <f>IF(ISBLANK(L1161),"",IF(OR(ISBLANK(VLOOKUP(L1161&amp;"-"&amp;E1161,'Np Quality'!A:M,9,FALSE)),ISERROR(VLOOKUP(L1161&amp;"-"&amp;E1161,'Np Quality'!A:M,9,FALSE))),"-",VLOOKUP(L1161&amp;"-"&amp;E1161,'Np Quality'!A:M,9,FALSE)))</f>
        <v/>
      </c>
      <c r="S1161" s="150"/>
      <c r="T1161" s="395" t="str">
        <f t="shared" si="160"/>
        <v/>
      </c>
      <c r="U1161" s="395" t="str">
        <f t="shared" si="157"/>
        <v/>
      </c>
      <c r="V1161" s="396"/>
      <c r="W1161" s="282"/>
    </row>
    <row r="1162" spans="1:23">
      <c r="A1162" s="382" t="str">
        <f t="shared" si="158"/>
        <v/>
      </c>
      <c r="B1162" s="383" t="str">
        <f t="shared" si="156"/>
        <v/>
      </c>
      <c r="C1162" s="236"/>
      <c r="D1162" s="282"/>
      <c r="E1162" s="384" t="str">
        <f t="shared" si="159"/>
        <v/>
      </c>
      <c r="F1162" s="388"/>
      <c r="G1162" s="243"/>
      <c r="H1162" s="244"/>
      <c r="I1162" s="243"/>
      <c r="J1162" s="244"/>
      <c r="K1162" s="244"/>
      <c r="L1162" s="244"/>
      <c r="M1162" s="244"/>
      <c r="N1162" s="290"/>
      <c r="O1162" s="391" t="str">
        <f>IF(ISBLANK(L1163),"",IF(OR(ISBLANK(VLOOKUP(L1163&amp;"-"&amp;E1163,'Np Quality'!A:M,6,FALSE)),ISERROR(VLOOKUP(L1163&amp;"-"&amp;E1163,'Np Quality'!A:M,6,FALSE))),"-",VLOOKUP(L1163&amp;"-"&amp;E1163,'Np Quality'!A:M,6,FALSE)))</f>
        <v/>
      </c>
      <c r="P1162" s="391" t="str">
        <f>IF(ISBLANK(L1172),"",IF(OR(ISBLANK(VLOOKUP(L1172&amp;"-"&amp;E1172,'Np Quality'!A:M,7,FALSE)),ISERROR(VLOOKUP(L1172&amp;"-"&amp;E1172,'Np Quality'!A:M,7,FALSE))),"-",VLOOKUP(L1172&amp;"-"&amp;E1172,'Np Quality'!A:M,7,FALSE)))</f>
        <v/>
      </c>
      <c r="Q1162" s="391" t="str">
        <f>IF(ISBLANK(L1162),"",IF(OR(ISBLANK(VLOOKUP(L1162&amp;"-"&amp;E1162,'Np Quality'!A:M,8,FALSE)),ISERROR(VLOOKUP(L1162&amp;"-"&amp;E1162,'Np Quality'!A:M,8,FALSE))),"-",VLOOKUP(L1162&amp;"-"&amp;E1162,'Np Quality'!A:M,8,FALSE)))</f>
        <v/>
      </c>
      <c r="R1162" s="283" t="str">
        <f>IF(ISBLANK(L1162),"",IF(OR(ISBLANK(VLOOKUP(L1162&amp;"-"&amp;E1162,'Np Quality'!A:M,9,FALSE)),ISERROR(VLOOKUP(L1162&amp;"-"&amp;E1162,'Np Quality'!A:M,9,FALSE))),"-",VLOOKUP(L1162&amp;"-"&amp;E1162,'Np Quality'!A:M,9,FALSE)))</f>
        <v/>
      </c>
      <c r="S1162" s="150"/>
      <c r="T1162" s="395" t="str">
        <f t="shared" si="160"/>
        <v/>
      </c>
      <c r="U1162" s="395" t="str">
        <f t="shared" si="157"/>
        <v/>
      </c>
      <c r="V1162" s="396"/>
      <c r="W1162" s="282"/>
    </row>
    <row r="1163" spans="1:23">
      <c r="A1163" s="382" t="str">
        <f t="shared" si="158"/>
        <v/>
      </c>
      <c r="B1163" s="383" t="str">
        <f t="shared" si="156"/>
        <v/>
      </c>
      <c r="C1163" s="236"/>
      <c r="D1163" s="282"/>
      <c r="E1163" s="384" t="str">
        <f t="shared" si="159"/>
        <v/>
      </c>
      <c r="F1163" s="388"/>
      <c r="G1163" s="243"/>
      <c r="H1163" s="244"/>
      <c r="I1163" s="243"/>
      <c r="J1163" s="244"/>
      <c r="K1163" s="244"/>
      <c r="L1163" s="244"/>
      <c r="M1163" s="244"/>
      <c r="N1163" s="290"/>
      <c r="O1163" s="391" t="str">
        <f>IF(ISBLANK(L1163),"",IF(OR(ISBLANK(VLOOKUP(L1163&amp;"-"&amp;E1163,'Np Quality'!A:M,6,FALSE)),ISERROR(VLOOKUP(L1163&amp;"-"&amp;E1163,'Np Quality'!A:M,6,FALSE))),"-",VLOOKUP(L1163&amp;"-"&amp;E1163,'Np Quality'!A:M,6,FALSE)))</f>
        <v/>
      </c>
      <c r="P1163" s="391" t="str">
        <f>IF(ISBLANK(L1174),"",IF(OR(ISBLANK(VLOOKUP(L1174&amp;"-"&amp;E1174,'Np Quality'!A:M,7,FALSE)),ISERROR(VLOOKUP(L1174&amp;"-"&amp;E1174,'Np Quality'!A:M,7,FALSE))),"-",VLOOKUP(L1174&amp;"-"&amp;E1174,'Np Quality'!A:M,7,FALSE)))</f>
        <v/>
      </c>
      <c r="Q1163" s="391" t="str">
        <f>IF(ISBLANK(L1163),"",IF(OR(ISBLANK(VLOOKUP(L1163&amp;"-"&amp;E1163,'Np Quality'!A:M,8,FALSE)),ISERROR(VLOOKUP(L1163&amp;"-"&amp;E1163,'Np Quality'!A:M,8,FALSE))),"-",VLOOKUP(L1163&amp;"-"&amp;E1163,'Np Quality'!A:M,8,FALSE)))</f>
        <v/>
      </c>
      <c r="R1163" s="283" t="str">
        <f>IF(ISBLANK(L1163),"",IF(OR(ISBLANK(VLOOKUP(L1163&amp;"-"&amp;E1163,'Np Quality'!A:M,9,FALSE)),ISERROR(VLOOKUP(L1163&amp;"-"&amp;E1163,'Np Quality'!A:M,9,FALSE))),"-",VLOOKUP(L1163&amp;"-"&amp;E1163,'Np Quality'!A:M,9,FALSE)))</f>
        <v/>
      </c>
      <c r="S1163" s="150"/>
      <c r="T1163" s="395" t="str">
        <f t="shared" si="160"/>
        <v/>
      </c>
      <c r="U1163" s="395" t="str">
        <f t="shared" si="157"/>
        <v/>
      </c>
      <c r="V1163" s="396"/>
      <c r="W1163" s="282"/>
    </row>
    <row r="1164" spans="1:23">
      <c r="A1164" s="382" t="str">
        <f t="shared" si="158"/>
        <v/>
      </c>
      <c r="B1164" s="383" t="str">
        <f t="shared" si="156"/>
        <v/>
      </c>
      <c r="C1164" s="236"/>
      <c r="D1164" s="282"/>
      <c r="E1164" s="384" t="str">
        <f t="shared" si="159"/>
        <v/>
      </c>
      <c r="F1164" s="388"/>
      <c r="G1164" s="243"/>
      <c r="H1164" s="244"/>
      <c r="I1164" s="243"/>
      <c r="J1164" s="244"/>
      <c r="K1164" s="244"/>
      <c r="L1164" s="244"/>
      <c r="M1164" s="244"/>
      <c r="N1164" s="290"/>
      <c r="O1164" s="391" t="str">
        <f>IF(ISBLANK(L1164),"",IF(OR(ISBLANK(VLOOKUP(L1164&amp;"-"&amp;E1164,'Np Quality'!A:M,6,FALSE)),ISERROR(VLOOKUP(L1164&amp;"-"&amp;E1164,'Np Quality'!A:M,6,FALSE))),"-",VLOOKUP(L1164&amp;"-"&amp;E1164,'Np Quality'!A:M,6,FALSE)))</f>
        <v/>
      </c>
      <c r="P1164" s="391" t="str">
        <f>IF(ISBLANK(L1174),"",IF(OR(ISBLANK(VLOOKUP(L1174&amp;"-"&amp;E1174,'Np Quality'!A:M,7,FALSE)),ISERROR(VLOOKUP(L1174&amp;"-"&amp;E1174,'Np Quality'!A:M,7,FALSE))),"-",VLOOKUP(L1174&amp;"-"&amp;E1174,'Np Quality'!A:M,7,FALSE)))</f>
        <v/>
      </c>
      <c r="Q1164" s="391" t="str">
        <f>IF(ISBLANK(L1165),"",IF(OR(ISBLANK(VLOOKUP(L1165&amp;"-"&amp;E1165,'Np Quality'!A:M,8,FALSE)),ISERROR(VLOOKUP(L1165&amp;"-"&amp;E1165,'Np Quality'!A:M,8,FALSE))),"-",VLOOKUP(L1165&amp;"-"&amp;E1165,'Np Quality'!A:M,8,FALSE)))</f>
        <v/>
      </c>
      <c r="R1164" s="283" t="str">
        <f>IF(ISBLANK(L1164),"",IF(OR(ISBLANK(VLOOKUP(L1164&amp;"-"&amp;E1164,'Np Quality'!A:M,9,FALSE)),ISERROR(VLOOKUP(L1164&amp;"-"&amp;E1164,'Np Quality'!A:M,9,FALSE))),"-",VLOOKUP(L1164&amp;"-"&amp;E1164,'Np Quality'!A:M,9,FALSE)))</f>
        <v/>
      </c>
      <c r="S1164" s="150"/>
      <c r="T1164" s="395" t="str">
        <f t="shared" si="160"/>
        <v/>
      </c>
      <c r="U1164" s="395" t="str">
        <f t="shared" si="157"/>
        <v/>
      </c>
      <c r="V1164" s="396"/>
      <c r="W1164" s="282"/>
    </row>
    <row r="1165" spans="1:23">
      <c r="A1165" s="382" t="str">
        <f t="shared" si="158"/>
        <v/>
      </c>
      <c r="B1165" s="383" t="str">
        <f t="shared" ref="B1165:B1228" si="161">IF(AND(A1165&lt;&gt;A1164,A1165&lt;&gt;""),COUNTIF(A:A,A1165),"")</f>
        <v/>
      </c>
      <c r="C1165" s="236"/>
      <c r="D1165" s="282"/>
      <c r="E1165" s="384" t="str">
        <f t="shared" si="159"/>
        <v/>
      </c>
      <c r="F1165" s="388"/>
      <c r="G1165" s="243"/>
      <c r="H1165" s="244"/>
      <c r="I1165" s="243"/>
      <c r="J1165" s="244"/>
      <c r="K1165" s="244"/>
      <c r="L1165" s="244"/>
      <c r="M1165" s="244"/>
      <c r="N1165" s="290"/>
      <c r="O1165" s="391" t="str">
        <f>IF(ISBLANK(L1165),"",IF(OR(ISBLANK(VLOOKUP(L1165&amp;"-"&amp;E1165,'Np Quality'!A:M,6,FALSE)),ISERROR(VLOOKUP(L1165&amp;"-"&amp;E1165,'Np Quality'!A:M,6,FALSE))),"-",VLOOKUP(L1165&amp;"-"&amp;E1165,'Np Quality'!A:M,6,FALSE)))</f>
        <v/>
      </c>
      <c r="P1165" s="391" t="str">
        <f>IF(ISBLANK(L1175),"",IF(OR(ISBLANK(VLOOKUP(L1175&amp;"-"&amp;E1175,'Np Quality'!A:M,7,FALSE)),ISERROR(VLOOKUP(L1175&amp;"-"&amp;E1175,'Np Quality'!A:M,7,FALSE))),"-",VLOOKUP(L1175&amp;"-"&amp;E1175,'Np Quality'!A:M,7,FALSE)))</f>
        <v/>
      </c>
      <c r="Q1165" s="391" t="str">
        <f>IF(ISBLANK(L1165),"",IF(OR(ISBLANK(VLOOKUP(L1165&amp;"-"&amp;E1165,'Np Quality'!A:M,8,FALSE)),ISERROR(VLOOKUP(L1165&amp;"-"&amp;E1165,'Np Quality'!A:M,8,FALSE))),"-",VLOOKUP(L1165&amp;"-"&amp;E1165,'Np Quality'!A:M,8,FALSE)))</f>
        <v/>
      </c>
      <c r="R1165" s="283" t="str">
        <f>IF(ISBLANK(L1166),"",IF(OR(ISBLANK(VLOOKUP(L1166&amp;"-"&amp;E1166,'Np Quality'!A:M,9,FALSE)),ISERROR(VLOOKUP(L1166&amp;"-"&amp;E1166,'Np Quality'!A:M,9,FALSE))),"-",VLOOKUP(L1166&amp;"-"&amp;E1166,'Np Quality'!A:M,9,FALSE)))</f>
        <v/>
      </c>
      <c r="S1165" s="150"/>
      <c r="T1165" s="395" t="str">
        <f t="shared" si="160"/>
        <v/>
      </c>
      <c r="U1165" s="395" t="str">
        <f t="shared" si="157"/>
        <v/>
      </c>
      <c r="V1165" s="396"/>
      <c r="W1165" s="282"/>
    </row>
    <row r="1166" spans="1:23">
      <c r="A1166" s="382" t="str">
        <f t="shared" si="158"/>
        <v/>
      </c>
      <c r="B1166" s="383" t="str">
        <f t="shared" si="161"/>
        <v/>
      </c>
      <c r="C1166" s="236"/>
      <c r="D1166" s="282"/>
      <c r="E1166" s="384" t="str">
        <f t="shared" si="159"/>
        <v/>
      </c>
      <c r="F1166" s="388"/>
      <c r="G1166" s="243"/>
      <c r="H1166" s="244"/>
      <c r="I1166" s="243"/>
      <c r="J1166" s="244"/>
      <c r="K1166" s="244"/>
      <c r="L1166" s="244"/>
      <c r="M1166" s="244"/>
      <c r="N1166" s="290"/>
      <c r="O1166" s="391" t="str">
        <f>IF(ISBLANK(L1166),"",IF(OR(ISBLANK(VLOOKUP(L1166&amp;"-"&amp;E1166,'Np Quality'!A:M,6,FALSE)),ISERROR(VLOOKUP(L1166&amp;"-"&amp;E1166,'Np Quality'!A:M,6,FALSE))),"-",VLOOKUP(L1166&amp;"-"&amp;E1166,'Np Quality'!A:M,6,FALSE)))</f>
        <v/>
      </c>
      <c r="P1166" s="391" t="str">
        <f>IF(ISBLANK(L1176),"",IF(OR(ISBLANK(VLOOKUP(L1176&amp;"-"&amp;E1176,'Np Quality'!A:M,7,FALSE)),ISERROR(VLOOKUP(L1176&amp;"-"&amp;E1176,'Np Quality'!A:M,7,FALSE))),"-",VLOOKUP(L1176&amp;"-"&amp;E1176,'Np Quality'!A:M,7,FALSE)))</f>
        <v/>
      </c>
      <c r="Q1166" s="391" t="str">
        <f>IF(ISBLANK(L1166),"",IF(OR(ISBLANK(VLOOKUP(L1166&amp;"-"&amp;E1166,'Np Quality'!A:M,8,FALSE)),ISERROR(VLOOKUP(L1166&amp;"-"&amp;E1166,'Np Quality'!A:M,8,FALSE))),"-",VLOOKUP(L1166&amp;"-"&amp;E1166,'Np Quality'!A:M,8,FALSE)))</f>
        <v/>
      </c>
      <c r="R1166" s="283" t="str">
        <f>IF(ISBLANK(L1166),"",IF(OR(ISBLANK(VLOOKUP(L1166&amp;"-"&amp;E1166,'Np Quality'!A:M,9,FALSE)),ISERROR(VLOOKUP(L1166&amp;"-"&amp;E1166,'Np Quality'!A:M,9,FALSE))),"-",VLOOKUP(L1166&amp;"-"&amp;E1166,'Np Quality'!A:M,9,FALSE)))</f>
        <v/>
      </c>
      <c r="S1166" s="150"/>
      <c r="T1166" s="395" t="str">
        <f t="shared" si="160"/>
        <v/>
      </c>
      <c r="U1166" s="395" t="str">
        <f t="shared" si="157"/>
        <v/>
      </c>
      <c r="V1166" s="396"/>
      <c r="W1166" s="282"/>
    </row>
    <row r="1167" spans="1:23">
      <c r="A1167" s="382" t="str">
        <f t="shared" si="158"/>
        <v/>
      </c>
      <c r="B1167" s="383" t="str">
        <f t="shared" si="161"/>
        <v/>
      </c>
      <c r="C1167" s="236"/>
      <c r="D1167" s="282"/>
      <c r="E1167" s="384" t="str">
        <f t="shared" si="159"/>
        <v/>
      </c>
      <c r="F1167" s="388"/>
      <c r="G1167" s="243"/>
      <c r="H1167" s="244"/>
      <c r="I1167" s="243"/>
      <c r="J1167" s="244"/>
      <c r="K1167" s="244"/>
      <c r="L1167" s="244"/>
      <c r="M1167" s="244"/>
      <c r="N1167" s="290"/>
      <c r="O1167" s="391" t="str">
        <f>IF(ISBLANK(L1167),"",IF(OR(ISBLANK(VLOOKUP(L1167&amp;"-"&amp;E1167,'Np Quality'!A:M,6,FALSE)),ISERROR(VLOOKUP(L1167&amp;"-"&amp;E1167,'Np Quality'!A:M,6,FALSE))),"-",VLOOKUP(L1167&amp;"-"&amp;E1167,'Np Quality'!A:M,6,FALSE)))</f>
        <v/>
      </c>
      <c r="P1167" s="391" t="str">
        <f>IF(ISBLANK(L1167),"",IF(OR(ISBLANK(VLOOKUP(L1167&amp;"-"&amp;E1167,'Np Quality'!A:M,7,FALSE)),ISERROR(VLOOKUP(L1167&amp;"-"&amp;E1167,'Np Quality'!A:M,7,FALSE))),"-",VLOOKUP(L1167&amp;"-"&amp;E1167,'Np Quality'!A:M,7,FALSE)))</f>
        <v/>
      </c>
      <c r="Q1167" s="391" t="str">
        <f>IF(ISBLANK(L1177),"",IF(OR(ISBLANK(VLOOKUP(L1177&amp;"-"&amp;E1177,'Np Quality'!A:M,8,FALSE)),ISERROR(VLOOKUP(L1177&amp;"-"&amp;E1177,'Np Quality'!A:M,8,FALSE))),"-",VLOOKUP(L1177&amp;"-"&amp;E1177,'Np Quality'!A:M,8,FALSE)))</f>
        <v/>
      </c>
      <c r="R1167" s="283" t="str">
        <f>IF(ISBLANK(L1167),"",IF(OR(ISBLANK(VLOOKUP(L1167&amp;"-"&amp;E1167,'Np Quality'!A:M,9,FALSE)),ISERROR(VLOOKUP(L1167&amp;"-"&amp;E1167,'Np Quality'!A:M,9,FALSE))),"-",VLOOKUP(L1167&amp;"-"&amp;E1167,'Np Quality'!A:M,9,FALSE)))</f>
        <v/>
      </c>
      <c r="S1167" s="150"/>
      <c r="T1167" s="395" t="str">
        <f t="shared" si="160"/>
        <v/>
      </c>
      <c r="U1167" s="395" t="str">
        <f t="shared" si="157"/>
        <v/>
      </c>
      <c r="V1167" s="396"/>
      <c r="W1167" s="282"/>
    </row>
    <row r="1168" spans="1:23">
      <c r="A1168" s="382" t="str">
        <f t="shared" si="158"/>
        <v/>
      </c>
      <c r="B1168" s="383" t="str">
        <f t="shared" si="161"/>
        <v/>
      </c>
      <c r="C1168" s="236"/>
      <c r="D1168" s="282"/>
      <c r="E1168" s="384" t="str">
        <f t="shared" si="159"/>
        <v/>
      </c>
      <c r="F1168" s="388"/>
      <c r="G1168" s="243"/>
      <c r="H1168" s="244"/>
      <c r="I1168" s="243"/>
      <c r="J1168" s="244"/>
      <c r="K1168" s="244"/>
      <c r="L1168" s="244"/>
      <c r="M1168" s="244"/>
      <c r="N1168" s="290"/>
      <c r="O1168" s="391" t="str">
        <f>IF(ISBLANK(L1168),"",IF(OR(ISBLANK(VLOOKUP(L1168&amp;"-"&amp;E1168,'Np Quality'!A:M,6,FALSE)),ISERROR(VLOOKUP(L1168&amp;"-"&amp;E1168,'Np Quality'!A:M,6,FALSE))),"-",VLOOKUP(L1168&amp;"-"&amp;E1168,'Np Quality'!A:M,6,FALSE)))</f>
        <v/>
      </c>
      <c r="P1168" s="391" t="str">
        <f>IF(ISBLANK(L1168),"",IF(OR(ISBLANK(VLOOKUP(L1168&amp;"-"&amp;E1168,'Np Quality'!A:M,7,FALSE)),ISERROR(VLOOKUP(L1168&amp;"-"&amp;E1168,'Np Quality'!A:M,7,FALSE))),"-",VLOOKUP(L1168&amp;"-"&amp;E1168,'Np Quality'!A:M,7,FALSE)))</f>
        <v/>
      </c>
      <c r="Q1168" s="391" t="str">
        <f>IF(ISBLANK(L1178),"",IF(OR(ISBLANK(VLOOKUP(L1178&amp;"-"&amp;E1178,'Np Quality'!A:M,8,FALSE)),ISERROR(VLOOKUP(L1178&amp;"-"&amp;E1178,'Np Quality'!A:M,8,FALSE))),"-",VLOOKUP(L1178&amp;"-"&amp;E1178,'Np Quality'!A:M,8,FALSE)))</f>
        <v/>
      </c>
      <c r="R1168" s="283" t="str">
        <f>IF(ISBLANK(L1168),"",IF(OR(ISBLANK(VLOOKUP(L1168&amp;"-"&amp;E1168,'Np Quality'!A:M,9,FALSE)),ISERROR(VLOOKUP(L1168&amp;"-"&amp;E1168,'Np Quality'!A:M,9,FALSE))),"-",VLOOKUP(L1168&amp;"-"&amp;E1168,'Np Quality'!A:M,9,FALSE)))</f>
        <v/>
      </c>
      <c r="S1168" s="150"/>
      <c r="T1168" s="395" t="str">
        <f t="shared" si="160"/>
        <v/>
      </c>
      <c r="U1168" s="395" t="str">
        <f t="shared" si="157"/>
        <v/>
      </c>
      <c r="V1168" s="396"/>
      <c r="W1168" s="282"/>
    </row>
    <row r="1169" spans="1:23">
      <c r="A1169" s="382" t="str">
        <f t="shared" si="158"/>
        <v/>
      </c>
      <c r="B1169" s="383" t="str">
        <f t="shared" si="161"/>
        <v/>
      </c>
      <c r="C1169" s="236"/>
      <c r="D1169" s="282"/>
      <c r="E1169" s="384" t="str">
        <f t="shared" si="159"/>
        <v/>
      </c>
      <c r="F1169" s="388"/>
      <c r="G1169" s="243"/>
      <c r="H1169" s="244"/>
      <c r="I1169" s="243"/>
      <c r="J1169" s="244"/>
      <c r="K1169" s="244"/>
      <c r="L1169" s="244"/>
      <c r="M1169" s="244"/>
      <c r="N1169" s="290"/>
      <c r="O1169" s="391" t="str">
        <f>IF(ISBLANK(L1169),"",IF(OR(ISBLANK(VLOOKUP(L1169&amp;"-"&amp;E1169,'Np Quality'!A:M,6,FALSE)),ISERROR(VLOOKUP(L1169&amp;"-"&amp;E1169,'Np Quality'!A:M,6,FALSE))),"-",VLOOKUP(L1169&amp;"-"&amp;E1169,'Np Quality'!A:M,6,FALSE)))</f>
        <v/>
      </c>
      <c r="P1169" s="391" t="str">
        <f>IF(ISBLANK(L1169),"",IF(OR(ISBLANK(VLOOKUP(L1169&amp;"-"&amp;E1169,'Np Quality'!A:M,7,FALSE)),ISERROR(VLOOKUP(L1169&amp;"-"&amp;E1169,'Np Quality'!A:M,7,FALSE))),"-",VLOOKUP(L1169&amp;"-"&amp;E1169,'Np Quality'!A:M,7,FALSE)))</f>
        <v/>
      </c>
      <c r="Q1169" s="391" t="str">
        <f>IF(ISBLANK(L1179),"",IF(OR(ISBLANK(VLOOKUP(L1179&amp;"-"&amp;E1179,'Np Quality'!A:M,8,FALSE)),ISERROR(VLOOKUP(L1179&amp;"-"&amp;E1179,'Np Quality'!A:M,8,FALSE))),"-",VLOOKUP(L1179&amp;"-"&amp;E1179,'Np Quality'!A:M,8,FALSE)))</f>
        <v/>
      </c>
      <c r="R1169" s="283" t="str">
        <f>IF(ISBLANK(L1169),"",IF(OR(ISBLANK(VLOOKUP(L1169&amp;"-"&amp;E1169,'Np Quality'!A:M,9,FALSE)),ISERROR(VLOOKUP(L1169&amp;"-"&amp;E1169,'Np Quality'!A:M,9,FALSE))),"-",VLOOKUP(L1169&amp;"-"&amp;E1169,'Np Quality'!A:M,9,FALSE)))</f>
        <v/>
      </c>
      <c r="S1169" s="150"/>
      <c r="T1169" s="395" t="str">
        <f t="shared" si="160"/>
        <v/>
      </c>
      <c r="U1169" s="395" t="str">
        <f t="shared" si="157"/>
        <v/>
      </c>
      <c r="V1169" s="396"/>
      <c r="W1169" s="282"/>
    </row>
    <row r="1170" spans="1:23">
      <c r="A1170" s="382" t="str">
        <f t="shared" si="158"/>
        <v/>
      </c>
      <c r="B1170" s="383" t="str">
        <f t="shared" si="161"/>
        <v/>
      </c>
      <c r="C1170" s="236"/>
      <c r="D1170" s="282"/>
      <c r="E1170" s="384" t="str">
        <f t="shared" si="159"/>
        <v/>
      </c>
      <c r="F1170" s="388"/>
      <c r="G1170" s="243"/>
      <c r="H1170" s="244"/>
      <c r="I1170" s="243"/>
      <c r="J1170" s="244"/>
      <c r="K1170" s="244"/>
      <c r="L1170" s="244"/>
      <c r="M1170" s="244"/>
      <c r="N1170" s="290"/>
      <c r="O1170" s="391" t="str">
        <f>IF(ISBLANK(L1170),"",IF(OR(ISBLANK(VLOOKUP(L1170&amp;"-"&amp;E1170,'Np Quality'!A:M,6,FALSE)),ISERROR(VLOOKUP(L1170&amp;"-"&amp;E1170,'Np Quality'!A:M,6,FALSE))),"-",VLOOKUP(L1170&amp;"-"&amp;E1170,'Np Quality'!A:M,6,FALSE)))</f>
        <v/>
      </c>
      <c r="P1170" s="391" t="str">
        <f>IF(ISBLANK(L1170),"",IF(OR(ISBLANK(VLOOKUP(L1170&amp;"-"&amp;E1170,'Np Quality'!A:M,7,FALSE)),ISERROR(VLOOKUP(L1170&amp;"-"&amp;E1170,'Np Quality'!A:M,7,FALSE))),"-",VLOOKUP(L1170&amp;"-"&amp;E1170,'Np Quality'!A:M,7,FALSE)))</f>
        <v/>
      </c>
      <c r="Q1170" s="391" t="str">
        <f>IF(ISBLANK(L1180),"",IF(OR(ISBLANK(VLOOKUP(L1180&amp;"-"&amp;E1180,'Np Quality'!A:M,8,FALSE)),ISERROR(VLOOKUP(L1180&amp;"-"&amp;E1180,'Np Quality'!A:M,8,FALSE))),"-",VLOOKUP(L1180&amp;"-"&amp;E1180,'Np Quality'!A:M,8,FALSE)))</f>
        <v/>
      </c>
      <c r="R1170" s="283" t="str">
        <f>IF(ISBLANK(L1170),"",IF(OR(ISBLANK(VLOOKUP(L1170&amp;"-"&amp;E1170,'Np Quality'!A:M,9,FALSE)),ISERROR(VLOOKUP(L1170&amp;"-"&amp;E1170,'Np Quality'!A:M,9,FALSE))),"-",VLOOKUP(L1170&amp;"-"&amp;E1170,'Np Quality'!A:M,9,FALSE)))</f>
        <v/>
      </c>
      <c r="S1170" s="150"/>
      <c r="T1170" s="395" t="str">
        <f t="shared" si="160"/>
        <v/>
      </c>
      <c r="U1170" s="395" t="str">
        <f t="shared" si="157"/>
        <v/>
      </c>
      <c r="V1170" s="396"/>
      <c r="W1170" s="282"/>
    </row>
    <row r="1171" spans="1:23">
      <c r="A1171" s="382" t="str">
        <f t="shared" si="158"/>
        <v/>
      </c>
      <c r="B1171" s="383" t="str">
        <f t="shared" si="161"/>
        <v/>
      </c>
      <c r="C1171" s="236"/>
      <c r="D1171" s="282"/>
      <c r="E1171" s="384" t="str">
        <f t="shared" si="159"/>
        <v/>
      </c>
      <c r="F1171" s="388"/>
      <c r="G1171" s="243"/>
      <c r="H1171" s="244"/>
      <c r="I1171" s="243"/>
      <c r="J1171" s="244"/>
      <c r="K1171" s="244"/>
      <c r="L1171" s="244"/>
      <c r="M1171" s="244"/>
      <c r="N1171" s="290"/>
      <c r="O1171" s="391" t="str">
        <f>IF(ISBLANK(L1171),"",IF(OR(ISBLANK(VLOOKUP(L1171&amp;"-"&amp;E1171,'Np Quality'!A:M,6,FALSE)),ISERROR(VLOOKUP(L1171&amp;"-"&amp;E1171,'Np Quality'!A:M,6,FALSE))),"-",VLOOKUP(L1171&amp;"-"&amp;E1171,'Np Quality'!A:M,6,FALSE)))</f>
        <v/>
      </c>
      <c r="P1171" s="391" t="str">
        <f>IF(ISBLANK(L1171),"",IF(OR(ISBLANK(VLOOKUP(L1171&amp;"-"&amp;E1171,'Np Quality'!A:M,7,FALSE)),ISERROR(VLOOKUP(L1171&amp;"-"&amp;E1171,'Np Quality'!A:M,7,FALSE))),"-",VLOOKUP(L1171&amp;"-"&amp;E1171,'Np Quality'!A:M,7,FALSE)))</f>
        <v/>
      </c>
      <c r="Q1171" s="391" t="str">
        <f>IF(ISBLANK(L1181),"",IF(OR(ISBLANK(VLOOKUP(L1181&amp;"-"&amp;E1181,'Np Quality'!A:M,8,FALSE)),ISERROR(VLOOKUP(L1181&amp;"-"&amp;E1181,'Np Quality'!A:M,8,FALSE))),"-",VLOOKUP(L1181&amp;"-"&amp;E1181,'Np Quality'!A:M,8,FALSE)))</f>
        <v/>
      </c>
      <c r="R1171" s="283" t="str">
        <f>IF(ISBLANK(L1171),"",IF(OR(ISBLANK(VLOOKUP(L1171&amp;"-"&amp;E1171,'Np Quality'!A:M,9,FALSE)),ISERROR(VLOOKUP(L1171&amp;"-"&amp;E1171,'Np Quality'!A:M,9,FALSE))),"-",VLOOKUP(L1171&amp;"-"&amp;E1171,'Np Quality'!A:M,9,FALSE)))</f>
        <v/>
      </c>
      <c r="S1171" s="150"/>
      <c r="T1171" s="395" t="str">
        <f t="shared" si="160"/>
        <v/>
      </c>
      <c r="U1171" s="395" t="str">
        <f t="shared" si="157"/>
        <v/>
      </c>
      <c r="V1171" s="396"/>
      <c r="W1171" s="282"/>
    </row>
    <row r="1172" spans="1:23">
      <c r="A1172" s="382" t="str">
        <f t="shared" si="158"/>
        <v/>
      </c>
      <c r="B1172" s="383" t="str">
        <f t="shared" si="161"/>
        <v/>
      </c>
      <c r="C1172" s="236"/>
      <c r="D1172" s="282"/>
      <c r="E1172" s="384" t="str">
        <f t="shared" si="159"/>
        <v/>
      </c>
      <c r="F1172" s="388"/>
      <c r="G1172" s="243"/>
      <c r="H1172" s="244"/>
      <c r="I1172" s="243"/>
      <c r="J1172" s="244"/>
      <c r="K1172" s="244"/>
      <c r="L1172" s="244"/>
      <c r="M1172" s="244"/>
      <c r="N1172" s="290"/>
      <c r="O1172" s="391" t="str">
        <f>IF(ISBLANK(L1173),"",IF(OR(ISBLANK(VLOOKUP(L1173&amp;"-"&amp;E1173,'Np Quality'!A:M,6,FALSE)),ISERROR(VLOOKUP(L1173&amp;"-"&amp;E1173,'Np Quality'!A:M,6,FALSE))),"-",VLOOKUP(L1173&amp;"-"&amp;E1173,'Np Quality'!A:M,6,FALSE)))</f>
        <v/>
      </c>
      <c r="P1172" s="391" t="str">
        <f>IF(ISBLANK(L1172),"",IF(OR(ISBLANK(VLOOKUP(L1172&amp;"-"&amp;E1172,'Np Quality'!A:M,7,FALSE)),ISERROR(VLOOKUP(L1172&amp;"-"&amp;E1172,'Np Quality'!A:M,7,FALSE))),"-",VLOOKUP(L1172&amp;"-"&amp;E1172,'Np Quality'!A:M,7,FALSE)))</f>
        <v/>
      </c>
      <c r="Q1172" s="391" t="str">
        <f>IF(ISBLANK(L1182),"",IF(OR(ISBLANK(VLOOKUP(L1182&amp;"-"&amp;E1182,'Np Quality'!A:M,8,FALSE)),ISERROR(VLOOKUP(L1182&amp;"-"&amp;E1182,'Np Quality'!A:M,8,FALSE))),"-",VLOOKUP(L1182&amp;"-"&amp;E1182,'Np Quality'!A:M,8,FALSE)))</f>
        <v/>
      </c>
      <c r="R1172" s="283" t="str">
        <f>IF(ISBLANK(L1172),"",IF(OR(ISBLANK(VLOOKUP(L1172&amp;"-"&amp;E1172,'Np Quality'!A:M,9,FALSE)),ISERROR(VLOOKUP(L1172&amp;"-"&amp;E1172,'Np Quality'!A:M,9,FALSE))),"-",VLOOKUP(L1172&amp;"-"&amp;E1172,'Np Quality'!A:M,9,FALSE)))</f>
        <v/>
      </c>
      <c r="S1172" s="150"/>
      <c r="T1172" s="395" t="str">
        <f t="shared" si="160"/>
        <v/>
      </c>
      <c r="U1172" s="395" t="str">
        <f t="shared" si="157"/>
        <v/>
      </c>
      <c r="V1172" s="396"/>
      <c r="W1172" s="282"/>
    </row>
    <row r="1173" spans="1:23">
      <c r="A1173" s="382" t="str">
        <f t="shared" si="158"/>
        <v/>
      </c>
      <c r="B1173" s="383" t="str">
        <f t="shared" si="161"/>
        <v/>
      </c>
      <c r="C1173" s="236"/>
      <c r="D1173" s="282"/>
      <c r="E1173" s="384" t="str">
        <f t="shared" si="159"/>
        <v/>
      </c>
      <c r="F1173" s="388"/>
      <c r="G1173" s="243"/>
      <c r="H1173" s="244"/>
      <c r="I1173" s="243"/>
      <c r="J1173" s="244"/>
      <c r="K1173" s="244"/>
      <c r="L1173" s="244"/>
      <c r="M1173" s="244"/>
      <c r="N1173" s="290"/>
      <c r="O1173" s="391" t="str">
        <f>IF(ISBLANK(L1173),"",IF(OR(ISBLANK(VLOOKUP(L1173&amp;"-"&amp;E1173,'Np Quality'!A:M,6,FALSE)),ISERROR(VLOOKUP(L1173&amp;"-"&amp;E1173,'Np Quality'!A:M,6,FALSE))),"-",VLOOKUP(L1173&amp;"-"&amp;E1173,'Np Quality'!A:M,6,FALSE)))</f>
        <v/>
      </c>
      <c r="P1173" s="391" t="str">
        <f>IF(ISBLANK(L1174),"",IF(OR(ISBLANK(VLOOKUP(L1174&amp;"-"&amp;E1174,'Np Quality'!A:M,7,FALSE)),ISERROR(VLOOKUP(L1174&amp;"-"&amp;E1174,'Np Quality'!A:M,7,FALSE))),"-",VLOOKUP(L1174&amp;"-"&amp;E1174,'Np Quality'!A:M,7,FALSE)))</f>
        <v/>
      </c>
      <c r="Q1173" s="391" t="str">
        <f>IF(ISBLANK(L1183),"",IF(OR(ISBLANK(VLOOKUP(L1183&amp;"-"&amp;E1183,'Np Quality'!A:M,8,FALSE)),ISERROR(VLOOKUP(L1183&amp;"-"&amp;E1183,'Np Quality'!A:M,8,FALSE))),"-",VLOOKUP(L1183&amp;"-"&amp;E1183,'Np Quality'!A:M,8,FALSE)))</f>
        <v/>
      </c>
      <c r="R1173" s="283" t="str">
        <f>IF(ISBLANK(L1173),"",IF(OR(ISBLANK(VLOOKUP(L1173&amp;"-"&amp;E1173,'Np Quality'!A:M,9,FALSE)),ISERROR(VLOOKUP(L1173&amp;"-"&amp;E1173,'Np Quality'!A:M,9,FALSE))),"-",VLOOKUP(L1173&amp;"-"&amp;E1173,'Np Quality'!A:M,9,FALSE)))</f>
        <v/>
      </c>
      <c r="S1173" s="150"/>
      <c r="T1173" s="395" t="str">
        <f t="shared" si="160"/>
        <v/>
      </c>
      <c r="U1173" s="395" t="str">
        <f t="shared" si="157"/>
        <v/>
      </c>
      <c r="V1173" s="396"/>
      <c r="W1173" s="282"/>
    </row>
    <row r="1174" spans="1:23">
      <c r="A1174" s="382" t="str">
        <f t="shared" si="158"/>
        <v/>
      </c>
      <c r="B1174" s="383" t="str">
        <f t="shared" si="161"/>
        <v/>
      </c>
      <c r="C1174" s="236"/>
      <c r="D1174" s="282"/>
      <c r="E1174" s="384" t="str">
        <f t="shared" si="159"/>
        <v/>
      </c>
      <c r="F1174" s="388"/>
      <c r="G1174" s="243"/>
      <c r="H1174" s="244"/>
      <c r="I1174" s="243"/>
      <c r="J1174" s="244"/>
      <c r="K1174" s="244"/>
      <c r="L1174" s="244"/>
      <c r="M1174" s="244"/>
      <c r="N1174" s="290"/>
      <c r="O1174" s="391" t="str">
        <f>IF(ISBLANK(L1174),"",IF(OR(ISBLANK(VLOOKUP(L1174&amp;"-"&amp;E1174,'Np Quality'!A:M,6,FALSE)),ISERROR(VLOOKUP(L1174&amp;"-"&amp;E1174,'Np Quality'!A:M,6,FALSE))),"-",VLOOKUP(L1174&amp;"-"&amp;E1174,'Np Quality'!A:M,6,FALSE)))</f>
        <v/>
      </c>
      <c r="P1174" s="391" t="str">
        <f>IF(ISBLANK(L1174),"",IF(OR(ISBLANK(VLOOKUP(L1174&amp;"-"&amp;E1174,'Np Quality'!A:M,7,FALSE)),ISERROR(VLOOKUP(L1174&amp;"-"&amp;E1174,'Np Quality'!A:M,7,FALSE))),"-",VLOOKUP(L1174&amp;"-"&amp;E1174,'Np Quality'!A:M,7,FALSE)))</f>
        <v/>
      </c>
      <c r="Q1174" s="391" t="str">
        <f>IF(ISBLANK(L1185),"",IF(OR(ISBLANK(VLOOKUP(L1185&amp;"-"&amp;E1185,'Np Quality'!A:M,8,FALSE)),ISERROR(VLOOKUP(L1185&amp;"-"&amp;E1185,'Np Quality'!A:M,8,FALSE))),"-",VLOOKUP(L1185&amp;"-"&amp;E1185,'Np Quality'!A:M,8,FALSE)))</f>
        <v/>
      </c>
      <c r="R1174" s="283" t="str">
        <f>IF(ISBLANK(L1174),"",IF(OR(ISBLANK(VLOOKUP(L1174&amp;"-"&amp;E1174,'Np Quality'!A:M,9,FALSE)),ISERROR(VLOOKUP(L1174&amp;"-"&amp;E1174,'Np Quality'!A:M,9,FALSE))),"-",VLOOKUP(L1174&amp;"-"&amp;E1174,'Np Quality'!A:M,9,FALSE)))</f>
        <v/>
      </c>
      <c r="S1174" s="150"/>
      <c r="T1174" s="395" t="str">
        <f t="shared" si="160"/>
        <v/>
      </c>
      <c r="U1174" s="395" t="str">
        <f t="shared" si="157"/>
        <v/>
      </c>
      <c r="V1174" s="396"/>
      <c r="W1174" s="282"/>
    </row>
    <row r="1175" spans="1:23">
      <c r="A1175" s="382" t="str">
        <f t="shared" si="158"/>
        <v/>
      </c>
      <c r="B1175" s="383" t="str">
        <f t="shared" si="161"/>
        <v/>
      </c>
      <c r="C1175" s="236"/>
      <c r="D1175" s="282"/>
      <c r="E1175" s="384" t="str">
        <f t="shared" si="159"/>
        <v/>
      </c>
      <c r="F1175" s="388"/>
      <c r="G1175" s="243"/>
      <c r="H1175" s="244"/>
      <c r="I1175" s="243"/>
      <c r="J1175" s="244"/>
      <c r="K1175" s="244"/>
      <c r="L1175" s="244"/>
      <c r="M1175" s="244"/>
      <c r="N1175" s="290"/>
      <c r="O1175" s="391" t="str">
        <f>IF(ISBLANK(L1175),"",IF(OR(ISBLANK(VLOOKUP(L1175&amp;"-"&amp;E1175,'Np Quality'!A:M,6,FALSE)),ISERROR(VLOOKUP(L1175&amp;"-"&amp;E1175,'Np Quality'!A:M,6,FALSE))),"-",VLOOKUP(L1175&amp;"-"&amp;E1175,'Np Quality'!A:M,6,FALSE)))</f>
        <v/>
      </c>
      <c r="P1175" s="391" t="str">
        <f>IF(ISBLANK(L1175),"",IF(OR(ISBLANK(VLOOKUP(L1175&amp;"-"&amp;E1175,'Np Quality'!A:M,7,FALSE)),ISERROR(VLOOKUP(L1175&amp;"-"&amp;E1175,'Np Quality'!A:M,7,FALSE))),"-",VLOOKUP(L1175&amp;"-"&amp;E1175,'Np Quality'!A:M,7,FALSE)))</f>
        <v/>
      </c>
      <c r="Q1175" s="391" t="str">
        <f>IF(ISBLANK(L1185),"",IF(OR(ISBLANK(VLOOKUP(L1185&amp;"-"&amp;E1185,'Np Quality'!A:M,8,FALSE)),ISERROR(VLOOKUP(L1185&amp;"-"&amp;E1185,'Np Quality'!A:M,8,FALSE))),"-",VLOOKUP(L1185&amp;"-"&amp;E1185,'Np Quality'!A:M,8,FALSE)))</f>
        <v/>
      </c>
      <c r="R1175" s="283" t="str">
        <f>IF(ISBLANK(L1176),"",IF(OR(ISBLANK(VLOOKUP(L1176&amp;"-"&amp;E1176,'Np Quality'!A:M,9,FALSE)),ISERROR(VLOOKUP(L1176&amp;"-"&amp;E1176,'Np Quality'!A:M,9,FALSE))),"-",VLOOKUP(L1176&amp;"-"&amp;E1176,'Np Quality'!A:M,9,FALSE)))</f>
        <v/>
      </c>
      <c r="S1175" s="150"/>
      <c r="T1175" s="395" t="str">
        <f t="shared" si="160"/>
        <v/>
      </c>
      <c r="U1175" s="395" t="str">
        <f t="shared" si="157"/>
        <v/>
      </c>
      <c r="V1175" s="396"/>
      <c r="W1175" s="282"/>
    </row>
    <row r="1176" spans="1:23">
      <c r="A1176" s="382" t="str">
        <f t="shared" si="158"/>
        <v/>
      </c>
      <c r="B1176" s="383" t="str">
        <f t="shared" si="161"/>
        <v/>
      </c>
      <c r="C1176" s="236"/>
      <c r="D1176" s="282"/>
      <c r="E1176" s="384" t="str">
        <f t="shared" si="159"/>
        <v/>
      </c>
      <c r="F1176" s="388"/>
      <c r="G1176" s="243"/>
      <c r="H1176" s="244"/>
      <c r="I1176" s="243"/>
      <c r="J1176" s="244"/>
      <c r="K1176" s="244"/>
      <c r="L1176" s="244"/>
      <c r="M1176" s="244"/>
      <c r="N1176" s="290"/>
      <c r="O1176" s="391" t="str">
        <f>IF(ISBLANK(L1176),"",IF(OR(ISBLANK(VLOOKUP(L1176&amp;"-"&amp;E1176,'Np Quality'!A:M,6,FALSE)),ISERROR(VLOOKUP(L1176&amp;"-"&amp;E1176,'Np Quality'!A:M,6,FALSE))),"-",VLOOKUP(L1176&amp;"-"&amp;E1176,'Np Quality'!A:M,6,FALSE)))</f>
        <v/>
      </c>
      <c r="P1176" s="391" t="str">
        <f>IF(ISBLANK(L1176),"",IF(OR(ISBLANK(VLOOKUP(L1176&amp;"-"&amp;E1176,'Np Quality'!A:M,7,FALSE)),ISERROR(VLOOKUP(L1176&amp;"-"&amp;E1176,'Np Quality'!A:M,7,FALSE))),"-",VLOOKUP(L1176&amp;"-"&amp;E1176,'Np Quality'!A:M,7,FALSE)))</f>
        <v/>
      </c>
      <c r="Q1176" s="391" t="str">
        <f>IF(ISBLANK(L1186),"",IF(OR(ISBLANK(VLOOKUP(L1186&amp;"-"&amp;E1186,'Np Quality'!A:M,8,FALSE)),ISERROR(VLOOKUP(L1186&amp;"-"&amp;E1186,'Np Quality'!A:M,8,FALSE))),"-",VLOOKUP(L1186&amp;"-"&amp;E1186,'Np Quality'!A:M,8,FALSE)))</f>
        <v/>
      </c>
      <c r="R1176" s="283" t="str">
        <f>IF(ISBLANK(L1176),"",IF(OR(ISBLANK(VLOOKUP(L1176&amp;"-"&amp;E1176,'Np Quality'!A:M,9,FALSE)),ISERROR(VLOOKUP(L1176&amp;"-"&amp;E1176,'Np Quality'!A:M,9,FALSE))),"-",VLOOKUP(L1176&amp;"-"&amp;E1176,'Np Quality'!A:M,9,FALSE)))</f>
        <v/>
      </c>
      <c r="S1176" s="150"/>
      <c r="T1176" s="395" t="str">
        <f t="shared" si="160"/>
        <v/>
      </c>
      <c r="U1176" s="395" t="str">
        <f t="shared" si="157"/>
        <v/>
      </c>
      <c r="V1176" s="396"/>
      <c r="W1176" s="282"/>
    </row>
    <row r="1177" spans="1:23">
      <c r="A1177" s="382" t="str">
        <f t="shared" si="158"/>
        <v/>
      </c>
      <c r="B1177" s="383" t="str">
        <f t="shared" si="161"/>
        <v/>
      </c>
      <c r="C1177" s="236"/>
      <c r="D1177" s="282"/>
      <c r="E1177" s="384" t="str">
        <f t="shared" si="159"/>
        <v/>
      </c>
      <c r="F1177" s="388"/>
      <c r="G1177" s="243"/>
      <c r="H1177" s="244"/>
      <c r="I1177" s="243"/>
      <c r="J1177" s="244"/>
      <c r="K1177" s="244"/>
      <c r="L1177" s="244"/>
      <c r="M1177" s="244"/>
      <c r="N1177" s="290"/>
      <c r="O1177" s="391" t="str">
        <f>IF(ISBLANK(L1177),"",IF(OR(ISBLANK(VLOOKUP(L1177&amp;"-"&amp;E1177,'Np Quality'!A:M,6,FALSE)),ISERROR(VLOOKUP(L1177&amp;"-"&amp;E1177,'Np Quality'!A:M,6,FALSE))),"-",VLOOKUP(L1177&amp;"-"&amp;E1177,'Np Quality'!A:M,6,FALSE)))</f>
        <v/>
      </c>
      <c r="P1177" s="391" t="str">
        <f>IF(ISBLANK(L1177),"",IF(OR(ISBLANK(VLOOKUP(L1177&amp;"-"&amp;E1177,'Np Quality'!A:M,7,FALSE)),ISERROR(VLOOKUP(L1177&amp;"-"&amp;E1177,'Np Quality'!A:M,7,FALSE))),"-",VLOOKUP(L1177&amp;"-"&amp;E1177,'Np Quality'!A:M,7,FALSE)))</f>
        <v/>
      </c>
      <c r="Q1177" s="391" t="str">
        <f>IF(ISBLANK(L1177),"",IF(OR(ISBLANK(VLOOKUP(L1177&amp;"-"&amp;E1177,'Np Quality'!A:M,8,FALSE)),ISERROR(VLOOKUP(L1177&amp;"-"&amp;E1177,'Np Quality'!A:M,8,FALSE))),"-",VLOOKUP(L1177&amp;"-"&amp;E1177,'Np Quality'!A:M,8,FALSE)))</f>
        <v/>
      </c>
      <c r="R1177" s="283" t="str">
        <f>IF(ISBLANK(L1187),"",IF(OR(ISBLANK(VLOOKUP(L1187&amp;"-"&amp;E1187,'Np Quality'!A:M,9,FALSE)),ISERROR(VLOOKUP(L1187&amp;"-"&amp;E1187,'Np Quality'!A:M,9,FALSE))),"-",VLOOKUP(L1187&amp;"-"&amp;E1187,'Np Quality'!A:M,9,FALSE)))</f>
        <v/>
      </c>
      <c r="S1177" s="150"/>
      <c r="T1177" s="395" t="str">
        <f t="shared" si="160"/>
        <v/>
      </c>
      <c r="U1177" s="395" t="str">
        <f t="shared" si="157"/>
        <v/>
      </c>
      <c r="V1177" s="396"/>
      <c r="W1177" s="282"/>
    </row>
    <row r="1178" spans="1:23">
      <c r="A1178" s="382" t="str">
        <f t="shared" si="158"/>
        <v/>
      </c>
      <c r="B1178" s="383" t="str">
        <f t="shared" si="161"/>
        <v/>
      </c>
      <c r="C1178" s="236"/>
      <c r="D1178" s="282"/>
      <c r="E1178" s="384" t="str">
        <f t="shared" si="159"/>
        <v/>
      </c>
      <c r="F1178" s="388"/>
      <c r="G1178" s="243"/>
      <c r="H1178" s="244"/>
      <c r="I1178" s="243"/>
      <c r="J1178" s="244"/>
      <c r="K1178" s="244"/>
      <c r="L1178" s="244"/>
      <c r="M1178" s="244"/>
      <c r="N1178" s="290"/>
      <c r="O1178" s="391" t="str">
        <f>IF(ISBLANK(L1178),"",IF(OR(ISBLANK(VLOOKUP(L1178&amp;"-"&amp;E1178,'Np Quality'!A:M,6,FALSE)),ISERROR(VLOOKUP(L1178&amp;"-"&amp;E1178,'Np Quality'!A:M,6,FALSE))),"-",VLOOKUP(L1178&amp;"-"&amp;E1178,'Np Quality'!A:M,6,FALSE)))</f>
        <v/>
      </c>
      <c r="P1178" s="391" t="str">
        <f>IF(ISBLANK(L1178),"",IF(OR(ISBLANK(VLOOKUP(L1178&amp;"-"&amp;E1178,'Np Quality'!A:M,7,FALSE)),ISERROR(VLOOKUP(L1178&amp;"-"&amp;E1178,'Np Quality'!A:M,7,FALSE))),"-",VLOOKUP(L1178&amp;"-"&amp;E1178,'Np Quality'!A:M,7,FALSE)))</f>
        <v/>
      </c>
      <c r="Q1178" s="391" t="str">
        <f>IF(ISBLANK(L1178),"",IF(OR(ISBLANK(VLOOKUP(L1178&amp;"-"&amp;E1178,'Np Quality'!A:M,8,FALSE)),ISERROR(VLOOKUP(L1178&amp;"-"&amp;E1178,'Np Quality'!A:M,8,FALSE))),"-",VLOOKUP(L1178&amp;"-"&amp;E1178,'Np Quality'!A:M,8,FALSE)))</f>
        <v/>
      </c>
      <c r="R1178" s="283" t="str">
        <f>IF(ISBLANK(L1188),"",IF(OR(ISBLANK(VLOOKUP(L1188&amp;"-"&amp;E1188,'Np Quality'!A:M,9,FALSE)),ISERROR(VLOOKUP(L1188&amp;"-"&amp;E1188,'Np Quality'!A:M,9,FALSE))),"-",VLOOKUP(L1188&amp;"-"&amp;E1188,'Np Quality'!A:M,9,FALSE)))</f>
        <v/>
      </c>
      <c r="S1178" s="150"/>
      <c r="T1178" s="395" t="str">
        <f t="shared" si="160"/>
        <v/>
      </c>
      <c r="U1178" s="395" t="str">
        <f t="shared" si="157"/>
        <v/>
      </c>
      <c r="V1178" s="396"/>
      <c r="W1178" s="282"/>
    </row>
    <row r="1179" spans="1:23">
      <c r="A1179" s="382" t="str">
        <f t="shared" si="158"/>
        <v/>
      </c>
      <c r="B1179" s="383" t="str">
        <f t="shared" si="161"/>
        <v/>
      </c>
      <c r="C1179" s="236"/>
      <c r="D1179" s="282"/>
      <c r="E1179" s="384" t="str">
        <f t="shared" si="159"/>
        <v/>
      </c>
      <c r="F1179" s="388"/>
      <c r="G1179" s="243"/>
      <c r="H1179" s="244"/>
      <c r="I1179" s="243"/>
      <c r="J1179" s="244"/>
      <c r="K1179" s="244"/>
      <c r="L1179" s="244"/>
      <c r="M1179" s="244"/>
      <c r="N1179" s="290"/>
      <c r="O1179" s="391" t="str">
        <f>IF(ISBLANK(L1179),"",IF(OR(ISBLANK(VLOOKUP(L1179&amp;"-"&amp;E1179,'Np Quality'!A:M,6,FALSE)),ISERROR(VLOOKUP(L1179&amp;"-"&amp;E1179,'Np Quality'!A:M,6,FALSE))),"-",VLOOKUP(L1179&amp;"-"&amp;E1179,'Np Quality'!A:M,6,FALSE)))</f>
        <v/>
      </c>
      <c r="P1179" s="391" t="str">
        <f>IF(ISBLANK(L1179),"",IF(OR(ISBLANK(VLOOKUP(L1179&amp;"-"&amp;E1179,'Np Quality'!A:M,7,FALSE)),ISERROR(VLOOKUP(L1179&amp;"-"&amp;E1179,'Np Quality'!A:M,7,FALSE))),"-",VLOOKUP(L1179&amp;"-"&amp;E1179,'Np Quality'!A:M,7,FALSE)))</f>
        <v/>
      </c>
      <c r="Q1179" s="391" t="str">
        <f>IF(ISBLANK(L1179),"",IF(OR(ISBLANK(VLOOKUP(L1179&amp;"-"&amp;E1179,'Np Quality'!A:M,8,FALSE)),ISERROR(VLOOKUP(L1179&amp;"-"&amp;E1179,'Np Quality'!A:M,8,FALSE))),"-",VLOOKUP(L1179&amp;"-"&amp;E1179,'Np Quality'!A:M,8,FALSE)))</f>
        <v/>
      </c>
      <c r="R1179" s="283" t="str">
        <f>IF(ISBLANK(L1189),"",IF(OR(ISBLANK(VLOOKUP(L1189&amp;"-"&amp;E1189,'Np Quality'!A:M,9,FALSE)),ISERROR(VLOOKUP(L1189&amp;"-"&amp;E1189,'Np Quality'!A:M,9,FALSE))),"-",VLOOKUP(L1189&amp;"-"&amp;E1189,'Np Quality'!A:M,9,FALSE)))</f>
        <v/>
      </c>
      <c r="S1179" s="150"/>
      <c r="T1179" s="395" t="str">
        <f t="shared" si="160"/>
        <v/>
      </c>
      <c r="U1179" s="395" t="str">
        <f t="shared" si="157"/>
        <v/>
      </c>
      <c r="V1179" s="396"/>
      <c r="W1179" s="282"/>
    </row>
    <row r="1180" spans="1:23">
      <c r="A1180" s="382" t="str">
        <f t="shared" si="158"/>
        <v/>
      </c>
      <c r="B1180" s="383" t="str">
        <f t="shared" si="161"/>
        <v/>
      </c>
      <c r="C1180" s="236"/>
      <c r="D1180" s="282"/>
      <c r="E1180" s="384" t="str">
        <f t="shared" si="159"/>
        <v/>
      </c>
      <c r="F1180" s="388"/>
      <c r="G1180" s="243"/>
      <c r="H1180" s="244"/>
      <c r="I1180" s="243"/>
      <c r="J1180" s="244"/>
      <c r="K1180" s="244"/>
      <c r="L1180" s="244"/>
      <c r="M1180" s="244"/>
      <c r="N1180" s="290"/>
      <c r="O1180" s="391" t="str">
        <f>IF(ISBLANK(L1180),"",IF(OR(ISBLANK(VLOOKUP(L1180&amp;"-"&amp;E1180,'Np Quality'!A:M,6,FALSE)),ISERROR(VLOOKUP(L1180&amp;"-"&amp;E1180,'Np Quality'!A:M,6,FALSE))),"-",VLOOKUP(L1180&amp;"-"&amp;E1180,'Np Quality'!A:M,6,FALSE)))</f>
        <v/>
      </c>
      <c r="P1180" s="391" t="str">
        <f>IF(ISBLANK(L1180),"",IF(OR(ISBLANK(VLOOKUP(L1180&amp;"-"&amp;E1180,'Np Quality'!A:M,7,FALSE)),ISERROR(VLOOKUP(L1180&amp;"-"&amp;E1180,'Np Quality'!A:M,7,FALSE))),"-",VLOOKUP(L1180&amp;"-"&amp;E1180,'Np Quality'!A:M,7,FALSE)))</f>
        <v/>
      </c>
      <c r="Q1180" s="391" t="str">
        <f>IF(ISBLANK(L1180),"",IF(OR(ISBLANK(VLOOKUP(L1180&amp;"-"&amp;E1180,'Np Quality'!A:M,8,FALSE)),ISERROR(VLOOKUP(L1180&amp;"-"&amp;E1180,'Np Quality'!A:M,8,FALSE))),"-",VLOOKUP(L1180&amp;"-"&amp;E1180,'Np Quality'!A:M,8,FALSE)))</f>
        <v/>
      </c>
      <c r="R1180" s="283" t="str">
        <f>IF(ISBLANK(L1190),"",IF(OR(ISBLANK(VLOOKUP(L1190&amp;"-"&amp;E1190,'Np Quality'!A:M,9,FALSE)),ISERROR(VLOOKUP(L1190&amp;"-"&amp;E1190,'Np Quality'!A:M,9,FALSE))),"-",VLOOKUP(L1190&amp;"-"&amp;E1190,'Np Quality'!A:M,9,FALSE)))</f>
        <v/>
      </c>
      <c r="S1180" s="150"/>
      <c r="T1180" s="395" t="str">
        <f t="shared" si="160"/>
        <v/>
      </c>
      <c r="U1180" s="395" t="str">
        <f t="shared" si="157"/>
        <v/>
      </c>
      <c r="V1180" s="396"/>
      <c r="W1180" s="282"/>
    </row>
    <row r="1181" spans="1:23">
      <c r="A1181" s="382" t="str">
        <f t="shared" si="158"/>
        <v/>
      </c>
      <c r="B1181" s="383" t="str">
        <f t="shared" si="161"/>
        <v/>
      </c>
      <c r="C1181" s="236"/>
      <c r="D1181" s="282"/>
      <c r="E1181" s="384" t="str">
        <f t="shared" si="159"/>
        <v/>
      </c>
      <c r="F1181" s="388"/>
      <c r="G1181" s="243"/>
      <c r="H1181" s="244"/>
      <c r="I1181" s="243"/>
      <c r="J1181" s="244"/>
      <c r="K1181" s="244"/>
      <c r="L1181" s="244"/>
      <c r="M1181" s="244"/>
      <c r="N1181" s="290"/>
      <c r="O1181" s="391" t="str">
        <f>IF(ISBLANK(L1181),"",IF(OR(ISBLANK(VLOOKUP(L1181&amp;"-"&amp;E1181,'Np Quality'!A:M,6,FALSE)),ISERROR(VLOOKUP(L1181&amp;"-"&amp;E1181,'Np Quality'!A:M,6,FALSE))),"-",VLOOKUP(L1181&amp;"-"&amp;E1181,'Np Quality'!A:M,6,FALSE)))</f>
        <v/>
      </c>
      <c r="P1181" s="391" t="str">
        <f>IF(ISBLANK(L1181),"",IF(OR(ISBLANK(VLOOKUP(L1181&amp;"-"&amp;E1181,'Np Quality'!A:M,7,FALSE)),ISERROR(VLOOKUP(L1181&amp;"-"&amp;E1181,'Np Quality'!A:M,7,FALSE))),"-",VLOOKUP(L1181&amp;"-"&amp;E1181,'Np Quality'!A:M,7,FALSE)))</f>
        <v/>
      </c>
      <c r="Q1181" s="391" t="str">
        <f>IF(ISBLANK(L1181),"",IF(OR(ISBLANK(VLOOKUP(L1181&amp;"-"&amp;E1181,'Np Quality'!A:M,8,FALSE)),ISERROR(VLOOKUP(L1181&amp;"-"&amp;E1181,'Np Quality'!A:M,8,FALSE))),"-",VLOOKUP(L1181&amp;"-"&amp;E1181,'Np Quality'!A:M,8,FALSE)))</f>
        <v/>
      </c>
      <c r="R1181" s="283" t="str">
        <f>IF(ISBLANK(L1191),"",IF(OR(ISBLANK(VLOOKUP(L1191&amp;"-"&amp;E1191,'Np Quality'!A:M,9,FALSE)),ISERROR(VLOOKUP(L1191&amp;"-"&amp;E1191,'Np Quality'!A:M,9,FALSE))),"-",VLOOKUP(L1191&amp;"-"&amp;E1191,'Np Quality'!A:M,9,FALSE)))</f>
        <v/>
      </c>
      <c r="S1181" s="150"/>
      <c r="T1181" s="395" t="str">
        <f t="shared" si="160"/>
        <v/>
      </c>
      <c r="U1181" s="395" t="str">
        <f t="shared" si="157"/>
        <v/>
      </c>
      <c r="V1181" s="396"/>
      <c r="W1181" s="282"/>
    </row>
    <row r="1182" spans="1:23">
      <c r="A1182" s="382" t="str">
        <f t="shared" si="158"/>
        <v/>
      </c>
      <c r="B1182" s="383" t="str">
        <f t="shared" si="161"/>
        <v/>
      </c>
      <c r="C1182" s="236"/>
      <c r="D1182" s="282"/>
      <c r="E1182" s="384" t="str">
        <f t="shared" si="159"/>
        <v/>
      </c>
      <c r="F1182" s="388"/>
      <c r="G1182" s="243"/>
      <c r="H1182" s="244"/>
      <c r="I1182" s="243"/>
      <c r="J1182" s="244"/>
      <c r="K1182" s="244"/>
      <c r="L1182" s="244"/>
      <c r="M1182" s="244"/>
      <c r="N1182" s="290"/>
      <c r="O1182" s="391" t="str">
        <f>IF(ISBLANK(L1183),"",IF(OR(ISBLANK(VLOOKUP(L1183&amp;"-"&amp;E1183,'Np Quality'!A:M,6,FALSE)),ISERROR(VLOOKUP(L1183&amp;"-"&amp;E1183,'Np Quality'!A:M,6,FALSE))),"-",VLOOKUP(L1183&amp;"-"&amp;E1183,'Np Quality'!A:M,6,FALSE)))</f>
        <v/>
      </c>
      <c r="P1182" s="391" t="str">
        <f>IF(ISBLANK(L1182),"",IF(OR(ISBLANK(VLOOKUP(L1182&amp;"-"&amp;E1182,'Np Quality'!A:M,7,FALSE)),ISERROR(VLOOKUP(L1182&amp;"-"&amp;E1182,'Np Quality'!A:M,7,FALSE))),"-",VLOOKUP(L1182&amp;"-"&amp;E1182,'Np Quality'!A:M,7,FALSE)))</f>
        <v/>
      </c>
      <c r="Q1182" s="391" t="str">
        <f>IF(ISBLANK(L1182),"",IF(OR(ISBLANK(VLOOKUP(L1182&amp;"-"&amp;E1182,'Np Quality'!A:M,8,FALSE)),ISERROR(VLOOKUP(L1182&amp;"-"&amp;E1182,'Np Quality'!A:M,8,FALSE))),"-",VLOOKUP(L1182&amp;"-"&amp;E1182,'Np Quality'!A:M,8,FALSE)))</f>
        <v/>
      </c>
      <c r="R1182" s="283" t="str">
        <f>IF(ISBLANK(L1192),"",IF(OR(ISBLANK(VLOOKUP(L1192&amp;"-"&amp;E1192,'Np Quality'!A:M,9,FALSE)),ISERROR(VLOOKUP(L1192&amp;"-"&amp;E1192,'Np Quality'!A:M,9,FALSE))),"-",VLOOKUP(L1192&amp;"-"&amp;E1192,'Np Quality'!A:M,9,FALSE)))</f>
        <v/>
      </c>
      <c r="S1182" s="150"/>
      <c r="T1182" s="395" t="str">
        <f t="shared" si="160"/>
        <v/>
      </c>
      <c r="U1182" s="395" t="str">
        <f t="shared" si="157"/>
        <v/>
      </c>
      <c r="V1182" s="396"/>
      <c r="W1182" s="282"/>
    </row>
    <row r="1183" spans="1:23">
      <c r="A1183" s="382" t="str">
        <f t="shared" si="158"/>
        <v/>
      </c>
      <c r="B1183" s="383" t="str">
        <f t="shared" si="161"/>
        <v/>
      </c>
      <c r="C1183" s="236"/>
      <c r="D1183" s="282"/>
      <c r="E1183" s="384" t="str">
        <f t="shared" si="159"/>
        <v/>
      </c>
      <c r="F1183" s="388"/>
      <c r="G1183" s="243"/>
      <c r="H1183" s="244"/>
      <c r="I1183" s="243"/>
      <c r="J1183" s="244"/>
      <c r="K1183" s="244"/>
      <c r="L1183" s="244"/>
      <c r="M1183" s="244"/>
      <c r="N1183" s="290"/>
      <c r="O1183" s="391" t="str">
        <f>IF(ISBLANK(L1183),"",IF(OR(ISBLANK(VLOOKUP(L1183&amp;"-"&amp;E1183,'Np Quality'!A:M,6,FALSE)),ISERROR(VLOOKUP(L1183&amp;"-"&amp;E1183,'Np Quality'!A:M,6,FALSE))),"-",VLOOKUP(L1183&amp;"-"&amp;E1183,'Np Quality'!A:M,6,FALSE)))</f>
        <v/>
      </c>
      <c r="P1183" s="391" t="str">
        <f>IF(ISBLANK(L1184),"",IF(OR(ISBLANK(VLOOKUP(L1184&amp;"-"&amp;E1184,'Np Quality'!A:M,7,FALSE)),ISERROR(VLOOKUP(L1184&amp;"-"&amp;E1184,'Np Quality'!A:M,7,FALSE))),"-",VLOOKUP(L1184&amp;"-"&amp;E1184,'Np Quality'!A:M,7,FALSE)))</f>
        <v/>
      </c>
      <c r="Q1183" s="391" t="str">
        <f>IF(ISBLANK(L1183),"",IF(OR(ISBLANK(VLOOKUP(L1183&amp;"-"&amp;E1183,'Np Quality'!A:M,8,FALSE)),ISERROR(VLOOKUP(L1183&amp;"-"&amp;E1183,'Np Quality'!A:M,8,FALSE))),"-",VLOOKUP(L1183&amp;"-"&amp;E1183,'Np Quality'!A:M,8,FALSE)))</f>
        <v/>
      </c>
      <c r="R1183" s="283" t="str">
        <f>IF(ISBLANK(L1193),"",IF(OR(ISBLANK(VLOOKUP(L1193&amp;"-"&amp;E1193,'Np Quality'!A:M,9,FALSE)),ISERROR(VLOOKUP(L1193&amp;"-"&amp;E1193,'Np Quality'!A:M,9,FALSE))),"-",VLOOKUP(L1193&amp;"-"&amp;E1193,'Np Quality'!A:M,9,FALSE)))</f>
        <v/>
      </c>
      <c r="S1183" s="150"/>
      <c r="T1183" s="395" t="str">
        <f t="shared" si="160"/>
        <v/>
      </c>
      <c r="U1183" s="395" t="str">
        <f t="shared" si="157"/>
        <v/>
      </c>
      <c r="V1183" s="396"/>
      <c r="W1183" s="282"/>
    </row>
    <row r="1184" spans="1:23">
      <c r="A1184" s="382" t="str">
        <f t="shared" si="158"/>
        <v/>
      </c>
      <c r="B1184" s="383" t="str">
        <f t="shared" si="161"/>
        <v/>
      </c>
      <c r="C1184" s="236"/>
      <c r="D1184" s="282"/>
      <c r="E1184" s="384" t="str">
        <f t="shared" si="159"/>
        <v/>
      </c>
      <c r="F1184" s="388"/>
      <c r="G1184" s="243"/>
      <c r="H1184" s="244"/>
      <c r="I1184" s="243"/>
      <c r="J1184" s="244"/>
      <c r="K1184" s="244"/>
      <c r="L1184" s="244"/>
      <c r="M1184" s="244"/>
      <c r="N1184" s="290"/>
      <c r="O1184" s="391" t="str">
        <f>IF(ISBLANK(L1184),"",IF(OR(ISBLANK(VLOOKUP(L1184&amp;"-"&amp;E1184,'Np Quality'!A:M,6,FALSE)),ISERROR(VLOOKUP(L1184&amp;"-"&amp;E1184,'Np Quality'!A:M,6,FALSE))),"-",VLOOKUP(L1184&amp;"-"&amp;E1184,'Np Quality'!A:M,6,FALSE)))</f>
        <v/>
      </c>
      <c r="P1184" s="391" t="str">
        <f>IF(ISBLANK(L1184),"",IF(OR(ISBLANK(VLOOKUP(L1184&amp;"-"&amp;E1184,'Np Quality'!A:M,7,FALSE)),ISERROR(VLOOKUP(L1184&amp;"-"&amp;E1184,'Np Quality'!A:M,7,FALSE))),"-",VLOOKUP(L1184&amp;"-"&amp;E1184,'Np Quality'!A:M,7,FALSE)))</f>
        <v/>
      </c>
      <c r="Q1184" s="391" t="str">
        <f>IF(ISBLANK(L1185),"",IF(OR(ISBLANK(VLOOKUP(L1185&amp;"-"&amp;E1185,'Np Quality'!A:M,8,FALSE)),ISERROR(VLOOKUP(L1185&amp;"-"&amp;E1185,'Np Quality'!A:M,8,FALSE))),"-",VLOOKUP(L1185&amp;"-"&amp;E1185,'Np Quality'!A:M,8,FALSE)))</f>
        <v/>
      </c>
      <c r="R1184" s="283" t="str">
        <f>IF(ISBLANK(L1194),"",IF(OR(ISBLANK(VLOOKUP(L1194&amp;"-"&amp;E1194,'Np Quality'!A:M,9,FALSE)),ISERROR(VLOOKUP(L1194&amp;"-"&amp;E1194,'Np Quality'!A:M,9,FALSE))),"-",VLOOKUP(L1194&amp;"-"&amp;E1194,'Np Quality'!A:M,9,FALSE)))</f>
        <v/>
      </c>
      <c r="S1184" s="150"/>
      <c r="T1184" s="395" t="str">
        <f t="shared" si="160"/>
        <v/>
      </c>
      <c r="U1184" s="395" t="str">
        <f t="shared" si="157"/>
        <v/>
      </c>
      <c r="V1184" s="396"/>
      <c r="W1184" s="282"/>
    </row>
    <row r="1185" spans="1:23">
      <c r="A1185" s="382" t="str">
        <f t="shared" si="158"/>
        <v/>
      </c>
      <c r="B1185" s="383" t="str">
        <f t="shared" si="161"/>
        <v/>
      </c>
      <c r="C1185" s="236"/>
      <c r="D1185" s="282"/>
      <c r="E1185" s="384" t="str">
        <f t="shared" si="159"/>
        <v/>
      </c>
      <c r="F1185" s="388"/>
      <c r="G1185" s="243"/>
      <c r="H1185" s="244"/>
      <c r="I1185" s="243"/>
      <c r="J1185" s="244"/>
      <c r="K1185" s="244"/>
      <c r="L1185" s="244"/>
      <c r="M1185" s="244"/>
      <c r="N1185" s="290"/>
      <c r="O1185" s="391" t="str">
        <f>IF(ISBLANK(L1185),"",IF(OR(ISBLANK(VLOOKUP(L1185&amp;"-"&amp;E1185,'Np Quality'!A:M,6,FALSE)),ISERROR(VLOOKUP(L1185&amp;"-"&amp;E1185,'Np Quality'!A:M,6,FALSE))),"-",VLOOKUP(L1185&amp;"-"&amp;E1185,'Np Quality'!A:M,6,FALSE)))</f>
        <v/>
      </c>
      <c r="P1185" s="391" t="str">
        <f>IF(ISBLANK(L1185),"",IF(OR(ISBLANK(VLOOKUP(L1185&amp;"-"&amp;E1185,'Np Quality'!A:M,7,FALSE)),ISERROR(VLOOKUP(L1185&amp;"-"&amp;E1185,'Np Quality'!A:M,7,FALSE))),"-",VLOOKUP(L1185&amp;"-"&amp;E1185,'Np Quality'!A:M,7,FALSE)))</f>
        <v/>
      </c>
      <c r="Q1185" s="391" t="str">
        <f>IF(ISBLANK(L1185),"",IF(OR(ISBLANK(VLOOKUP(L1185&amp;"-"&amp;E1185,'Np Quality'!A:M,8,FALSE)),ISERROR(VLOOKUP(L1185&amp;"-"&amp;E1185,'Np Quality'!A:M,8,FALSE))),"-",VLOOKUP(L1185&amp;"-"&amp;E1185,'Np Quality'!A:M,8,FALSE)))</f>
        <v/>
      </c>
      <c r="R1185" s="283" t="str">
        <f>IF(ISBLANK(L1196),"",IF(OR(ISBLANK(VLOOKUP(L1196&amp;"-"&amp;E1196,'Np Quality'!A:M,9,FALSE)),ISERROR(VLOOKUP(L1196&amp;"-"&amp;E1196,'Np Quality'!A:M,9,FALSE))),"-",VLOOKUP(L1196&amp;"-"&amp;E1196,'Np Quality'!A:M,9,FALSE)))</f>
        <v/>
      </c>
      <c r="S1185" s="150"/>
      <c r="T1185" s="395" t="str">
        <f t="shared" si="160"/>
        <v/>
      </c>
      <c r="U1185" s="395" t="str">
        <f t="shared" si="157"/>
        <v/>
      </c>
      <c r="V1185" s="396"/>
      <c r="W1185" s="282"/>
    </row>
    <row r="1186" spans="1:23">
      <c r="A1186" s="382" t="str">
        <f t="shared" si="158"/>
        <v/>
      </c>
      <c r="B1186" s="383" t="str">
        <f t="shared" si="161"/>
        <v/>
      </c>
      <c r="C1186" s="236"/>
      <c r="D1186" s="282"/>
      <c r="E1186" s="384" t="str">
        <f t="shared" si="159"/>
        <v/>
      </c>
      <c r="F1186" s="388"/>
      <c r="G1186" s="243"/>
      <c r="H1186" s="244"/>
      <c r="I1186" s="243"/>
      <c r="J1186" s="244"/>
      <c r="K1186" s="244"/>
      <c r="L1186" s="244"/>
      <c r="M1186" s="244"/>
      <c r="N1186" s="290"/>
      <c r="O1186" s="391" t="str">
        <f>IF(ISBLANK(L1186),"",IF(OR(ISBLANK(VLOOKUP(L1186&amp;"-"&amp;E1186,'Np Quality'!A:M,6,FALSE)),ISERROR(VLOOKUP(L1186&amp;"-"&amp;E1186,'Np Quality'!A:M,6,FALSE))),"-",VLOOKUP(L1186&amp;"-"&amp;E1186,'Np Quality'!A:M,6,FALSE)))</f>
        <v/>
      </c>
      <c r="P1186" s="391" t="str">
        <f>IF(ISBLANK(L1186),"",IF(OR(ISBLANK(VLOOKUP(L1186&amp;"-"&amp;E1186,'Np Quality'!A:M,7,FALSE)),ISERROR(VLOOKUP(L1186&amp;"-"&amp;E1186,'Np Quality'!A:M,7,FALSE))),"-",VLOOKUP(L1186&amp;"-"&amp;E1186,'Np Quality'!A:M,7,FALSE)))</f>
        <v/>
      </c>
      <c r="Q1186" s="391" t="str">
        <f>IF(ISBLANK(L1186),"",IF(OR(ISBLANK(VLOOKUP(L1186&amp;"-"&amp;E1186,'Np Quality'!A:M,8,FALSE)),ISERROR(VLOOKUP(L1186&amp;"-"&amp;E1186,'Np Quality'!A:M,8,FALSE))),"-",VLOOKUP(L1186&amp;"-"&amp;E1186,'Np Quality'!A:M,8,FALSE)))</f>
        <v/>
      </c>
      <c r="R1186" s="283" t="str">
        <f>IF(ISBLANK(L1196),"",IF(OR(ISBLANK(VLOOKUP(L1196&amp;"-"&amp;E1196,'Np Quality'!A:M,9,FALSE)),ISERROR(VLOOKUP(L1196&amp;"-"&amp;E1196,'Np Quality'!A:M,9,FALSE))),"-",VLOOKUP(L1196&amp;"-"&amp;E1196,'Np Quality'!A:M,9,FALSE)))</f>
        <v/>
      </c>
      <c r="S1186" s="150"/>
      <c r="T1186" s="395" t="str">
        <f t="shared" si="160"/>
        <v/>
      </c>
      <c r="U1186" s="395" t="str">
        <f t="shared" si="157"/>
        <v/>
      </c>
      <c r="V1186" s="396"/>
      <c r="W1186" s="282"/>
    </row>
    <row r="1187" spans="1:23">
      <c r="A1187" s="382" t="str">
        <f t="shared" si="158"/>
        <v/>
      </c>
      <c r="B1187" s="383" t="str">
        <f t="shared" si="161"/>
        <v/>
      </c>
      <c r="C1187" s="236"/>
      <c r="D1187" s="282"/>
      <c r="E1187" s="384" t="str">
        <f t="shared" si="159"/>
        <v/>
      </c>
      <c r="F1187" s="388"/>
      <c r="G1187" s="243"/>
      <c r="H1187" s="244"/>
      <c r="I1187" s="243"/>
      <c r="J1187" s="244"/>
      <c r="K1187" s="244"/>
      <c r="L1187" s="244"/>
      <c r="M1187" s="244"/>
      <c r="N1187" s="290"/>
      <c r="O1187" s="391" t="str">
        <f>IF(ISBLANK(L1187),"",IF(OR(ISBLANK(VLOOKUP(L1187&amp;"-"&amp;E1187,'Np Quality'!A:M,6,FALSE)),ISERROR(VLOOKUP(L1187&amp;"-"&amp;E1187,'Np Quality'!A:M,6,FALSE))),"-",VLOOKUP(L1187&amp;"-"&amp;E1187,'Np Quality'!A:M,6,FALSE)))</f>
        <v/>
      </c>
      <c r="P1187" s="391" t="str">
        <f>IF(ISBLANK(L1187),"",IF(OR(ISBLANK(VLOOKUP(L1187&amp;"-"&amp;E1187,'Np Quality'!A:M,7,FALSE)),ISERROR(VLOOKUP(L1187&amp;"-"&amp;E1187,'Np Quality'!A:M,7,FALSE))),"-",VLOOKUP(L1187&amp;"-"&amp;E1187,'Np Quality'!A:M,7,FALSE)))</f>
        <v/>
      </c>
      <c r="Q1187" s="391" t="str">
        <f>IF(ISBLANK(L1187),"",IF(OR(ISBLANK(VLOOKUP(L1187&amp;"-"&amp;E1187,'Np Quality'!A:M,8,FALSE)),ISERROR(VLOOKUP(L1187&amp;"-"&amp;E1187,'Np Quality'!A:M,8,FALSE))),"-",VLOOKUP(L1187&amp;"-"&amp;E1187,'Np Quality'!A:M,8,FALSE)))</f>
        <v/>
      </c>
      <c r="R1187" s="283" t="str">
        <f>IF(ISBLANK(L1187),"",IF(OR(ISBLANK(VLOOKUP(L1187&amp;"-"&amp;E1187,'Np Quality'!A:M,9,FALSE)),ISERROR(VLOOKUP(L1187&amp;"-"&amp;E1187,'Np Quality'!A:M,9,FALSE))),"-",VLOOKUP(L1187&amp;"-"&amp;E1187,'Np Quality'!A:M,9,FALSE)))</f>
        <v/>
      </c>
      <c r="S1187" s="150"/>
      <c r="T1187" s="395" t="str">
        <f t="shared" si="160"/>
        <v/>
      </c>
      <c r="U1187" s="395" t="str">
        <f t="shared" si="157"/>
        <v/>
      </c>
      <c r="V1187" s="396"/>
      <c r="W1187" s="282"/>
    </row>
    <row r="1188" spans="1:23">
      <c r="A1188" s="382" t="str">
        <f t="shared" si="158"/>
        <v/>
      </c>
      <c r="B1188" s="383" t="str">
        <f t="shared" si="161"/>
        <v/>
      </c>
      <c r="C1188" s="236"/>
      <c r="D1188" s="282"/>
      <c r="E1188" s="384" t="str">
        <f t="shared" si="159"/>
        <v/>
      </c>
      <c r="F1188" s="388"/>
      <c r="G1188" s="243"/>
      <c r="H1188" s="244"/>
      <c r="I1188" s="243"/>
      <c r="J1188" s="244"/>
      <c r="K1188" s="244"/>
      <c r="L1188" s="244"/>
      <c r="M1188" s="244"/>
      <c r="N1188" s="290"/>
      <c r="O1188" s="391" t="str">
        <f>IF(ISBLANK(L1188),"",IF(OR(ISBLANK(VLOOKUP(L1188&amp;"-"&amp;E1188,'Np Quality'!A:M,6,FALSE)),ISERROR(VLOOKUP(L1188&amp;"-"&amp;E1188,'Np Quality'!A:M,6,FALSE))),"-",VLOOKUP(L1188&amp;"-"&amp;E1188,'Np Quality'!A:M,6,FALSE)))</f>
        <v/>
      </c>
      <c r="P1188" s="391" t="str">
        <f>IF(ISBLANK(L1188),"",IF(OR(ISBLANK(VLOOKUP(L1188&amp;"-"&amp;E1188,'Np Quality'!A:M,7,FALSE)),ISERROR(VLOOKUP(L1188&amp;"-"&amp;E1188,'Np Quality'!A:M,7,FALSE))),"-",VLOOKUP(L1188&amp;"-"&amp;E1188,'Np Quality'!A:M,7,FALSE)))</f>
        <v/>
      </c>
      <c r="Q1188" s="391" t="str">
        <f>IF(ISBLANK(L1188),"",IF(OR(ISBLANK(VLOOKUP(L1188&amp;"-"&amp;E1188,'Np Quality'!A:M,8,FALSE)),ISERROR(VLOOKUP(L1188&amp;"-"&amp;E1188,'Np Quality'!A:M,8,FALSE))),"-",VLOOKUP(L1188&amp;"-"&amp;E1188,'Np Quality'!A:M,8,FALSE)))</f>
        <v/>
      </c>
      <c r="R1188" s="283" t="str">
        <f>IF(ISBLANK(L1188),"",IF(OR(ISBLANK(VLOOKUP(L1188&amp;"-"&amp;E1188,'Np Quality'!A:M,9,FALSE)),ISERROR(VLOOKUP(L1188&amp;"-"&amp;E1188,'Np Quality'!A:M,9,FALSE))),"-",VLOOKUP(L1188&amp;"-"&amp;E1188,'Np Quality'!A:M,9,FALSE)))</f>
        <v/>
      </c>
      <c r="S1188" s="150"/>
      <c r="T1188" s="395" t="str">
        <f t="shared" si="160"/>
        <v/>
      </c>
      <c r="U1188" s="395" t="str">
        <f t="shared" si="157"/>
        <v/>
      </c>
      <c r="V1188" s="396"/>
      <c r="W1188" s="282"/>
    </row>
    <row r="1189" spans="1:23">
      <c r="A1189" s="382" t="str">
        <f t="shared" si="158"/>
        <v/>
      </c>
      <c r="B1189" s="383" t="str">
        <f t="shared" si="161"/>
        <v/>
      </c>
      <c r="C1189" s="236"/>
      <c r="D1189" s="282"/>
      <c r="E1189" s="384" t="str">
        <f t="shared" si="159"/>
        <v/>
      </c>
      <c r="F1189" s="388"/>
      <c r="G1189" s="243"/>
      <c r="H1189" s="244"/>
      <c r="I1189" s="243"/>
      <c r="J1189" s="244"/>
      <c r="K1189" s="244"/>
      <c r="L1189" s="244"/>
      <c r="M1189" s="244"/>
      <c r="N1189" s="290"/>
      <c r="O1189" s="391" t="str">
        <f>IF(ISBLANK(L1189),"",IF(OR(ISBLANK(VLOOKUP(L1189&amp;"-"&amp;E1189,'Np Quality'!A:M,6,FALSE)),ISERROR(VLOOKUP(L1189&amp;"-"&amp;E1189,'Np Quality'!A:M,6,FALSE))),"-",VLOOKUP(L1189&amp;"-"&amp;E1189,'Np Quality'!A:M,6,FALSE)))</f>
        <v/>
      </c>
      <c r="P1189" s="391" t="str">
        <f>IF(ISBLANK(L1189),"",IF(OR(ISBLANK(VLOOKUP(L1189&amp;"-"&amp;E1189,'Np Quality'!A:M,7,FALSE)),ISERROR(VLOOKUP(L1189&amp;"-"&amp;E1189,'Np Quality'!A:M,7,FALSE))),"-",VLOOKUP(L1189&amp;"-"&amp;E1189,'Np Quality'!A:M,7,FALSE)))</f>
        <v/>
      </c>
      <c r="Q1189" s="391" t="str">
        <f>IF(ISBLANK(L1189),"",IF(OR(ISBLANK(VLOOKUP(L1189&amp;"-"&amp;E1189,'Np Quality'!A:M,8,FALSE)),ISERROR(VLOOKUP(L1189&amp;"-"&amp;E1189,'Np Quality'!A:M,8,FALSE))),"-",VLOOKUP(L1189&amp;"-"&amp;E1189,'Np Quality'!A:M,8,FALSE)))</f>
        <v/>
      </c>
      <c r="R1189" s="283" t="str">
        <f>IF(ISBLANK(L1189),"",IF(OR(ISBLANK(VLOOKUP(L1189&amp;"-"&amp;E1189,'Np Quality'!A:M,9,FALSE)),ISERROR(VLOOKUP(L1189&amp;"-"&amp;E1189,'Np Quality'!A:M,9,FALSE))),"-",VLOOKUP(L1189&amp;"-"&amp;E1189,'Np Quality'!A:M,9,FALSE)))</f>
        <v/>
      </c>
      <c r="S1189" s="150"/>
      <c r="T1189" s="395" t="str">
        <f t="shared" si="160"/>
        <v/>
      </c>
      <c r="U1189" s="395" t="str">
        <f t="shared" si="157"/>
        <v/>
      </c>
      <c r="V1189" s="396"/>
      <c r="W1189" s="282"/>
    </row>
    <row r="1190" spans="1:23">
      <c r="A1190" s="382" t="str">
        <f t="shared" si="158"/>
        <v/>
      </c>
      <c r="B1190" s="383" t="str">
        <f t="shared" si="161"/>
        <v/>
      </c>
      <c r="C1190" s="236"/>
      <c r="D1190" s="282"/>
      <c r="E1190" s="384" t="str">
        <f t="shared" si="159"/>
        <v/>
      </c>
      <c r="F1190" s="388"/>
      <c r="G1190" s="243"/>
      <c r="H1190" s="244"/>
      <c r="I1190" s="243"/>
      <c r="J1190" s="244"/>
      <c r="K1190" s="244"/>
      <c r="L1190" s="244"/>
      <c r="M1190" s="244"/>
      <c r="N1190" s="290"/>
      <c r="O1190" s="391" t="str">
        <f>IF(ISBLANK(L1190),"",IF(OR(ISBLANK(VLOOKUP(L1190&amp;"-"&amp;E1190,'Np Quality'!A:M,6,FALSE)),ISERROR(VLOOKUP(L1190&amp;"-"&amp;E1190,'Np Quality'!A:M,6,FALSE))),"-",VLOOKUP(L1190&amp;"-"&amp;E1190,'Np Quality'!A:M,6,FALSE)))</f>
        <v/>
      </c>
      <c r="P1190" s="391" t="str">
        <f>IF(ISBLANK(L1190),"",IF(OR(ISBLANK(VLOOKUP(L1190&amp;"-"&amp;E1190,'Np Quality'!A:M,7,FALSE)),ISERROR(VLOOKUP(L1190&amp;"-"&amp;E1190,'Np Quality'!A:M,7,FALSE))),"-",VLOOKUP(L1190&amp;"-"&amp;E1190,'Np Quality'!A:M,7,FALSE)))</f>
        <v/>
      </c>
      <c r="Q1190" s="391" t="str">
        <f>IF(ISBLANK(L1190),"",IF(OR(ISBLANK(VLOOKUP(L1190&amp;"-"&amp;E1190,'Np Quality'!A:M,8,FALSE)),ISERROR(VLOOKUP(L1190&amp;"-"&amp;E1190,'Np Quality'!A:M,8,FALSE))),"-",VLOOKUP(L1190&amp;"-"&amp;E1190,'Np Quality'!A:M,8,FALSE)))</f>
        <v/>
      </c>
      <c r="R1190" s="283" t="str">
        <f>IF(ISBLANK(L1190),"",IF(OR(ISBLANK(VLOOKUP(L1190&amp;"-"&amp;E1190,'Np Quality'!A:M,9,FALSE)),ISERROR(VLOOKUP(L1190&amp;"-"&amp;E1190,'Np Quality'!A:M,9,FALSE))),"-",VLOOKUP(L1190&amp;"-"&amp;E1190,'Np Quality'!A:M,9,FALSE)))</f>
        <v/>
      </c>
      <c r="S1190" s="150"/>
      <c r="T1190" s="395" t="str">
        <f t="shared" si="160"/>
        <v/>
      </c>
      <c r="U1190" s="395" t="str">
        <f t="shared" si="157"/>
        <v/>
      </c>
      <c r="V1190" s="396"/>
      <c r="W1190" s="282"/>
    </row>
    <row r="1191" spans="1:23">
      <c r="A1191" s="382" t="str">
        <f t="shared" si="158"/>
        <v/>
      </c>
      <c r="B1191" s="383" t="str">
        <f t="shared" si="161"/>
        <v/>
      </c>
      <c r="C1191" s="236"/>
      <c r="D1191" s="282"/>
      <c r="E1191" s="384" t="str">
        <f t="shared" si="159"/>
        <v/>
      </c>
      <c r="F1191" s="388"/>
      <c r="G1191" s="243"/>
      <c r="H1191" s="244"/>
      <c r="I1191" s="243"/>
      <c r="J1191" s="244"/>
      <c r="K1191" s="244"/>
      <c r="L1191" s="244"/>
      <c r="M1191" s="244"/>
      <c r="N1191" s="290"/>
      <c r="O1191" s="391" t="str">
        <f>IF(ISBLANK(L1191),"",IF(OR(ISBLANK(VLOOKUP(L1191&amp;"-"&amp;E1191,'Np Quality'!A:M,6,FALSE)),ISERROR(VLOOKUP(L1191&amp;"-"&amp;E1191,'Np Quality'!A:M,6,FALSE))),"-",VLOOKUP(L1191&amp;"-"&amp;E1191,'Np Quality'!A:M,6,FALSE)))</f>
        <v/>
      </c>
      <c r="P1191" s="391" t="str">
        <f>IF(ISBLANK(L1191),"",IF(OR(ISBLANK(VLOOKUP(L1191&amp;"-"&amp;E1191,'Np Quality'!A:M,7,FALSE)),ISERROR(VLOOKUP(L1191&amp;"-"&amp;E1191,'Np Quality'!A:M,7,FALSE))),"-",VLOOKUP(L1191&amp;"-"&amp;E1191,'Np Quality'!A:M,7,FALSE)))</f>
        <v/>
      </c>
      <c r="Q1191" s="391" t="str">
        <f>IF(ISBLANK(L1191),"",IF(OR(ISBLANK(VLOOKUP(L1191&amp;"-"&amp;E1191,'Np Quality'!A:M,8,FALSE)),ISERROR(VLOOKUP(L1191&amp;"-"&amp;E1191,'Np Quality'!A:M,8,FALSE))),"-",VLOOKUP(L1191&amp;"-"&amp;E1191,'Np Quality'!A:M,8,FALSE)))</f>
        <v/>
      </c>
      <c r="R1191" s="283" t="str">
        <f>IF(ISBLANK(L1191),"",IF(OR(ISBLANK(VLOOKUP(L1191&amp;"-"&amp;E1191,'Np Quality'!A:M,9,FALSE)),ISERROR(VLOOKUP(L1191&amp;"-"&amp;E1191,'Np Quality'!A:M,9,FALSE))),"-",VLOOKUP(L1191&amp;"-"&amp;E1191,'Np Quality'!A:M,9,FALSE)))</f>
        <v/>
      </c>
      <c r="S1191" s="150"/>
      <c r="T1191" s="395" t="str">
        <f t="shared" si="160"/>
        <v/>
      </c>
      <c r="U1191" s="395" t="str">
        <f t="shared" si="157"/>
        <v/>
      </c>
      <c r="V1191" s="396"/>
      <c r="W1191" s="282"/>
    </row>
    <row r="1192" spans="1:23">
      <c r="A1192" s="382" t="str">
        <f t="shared" si="158"/>
        <v/>
      </c>
      <c r="B1192" s="383" t="str">
        <f t="shared" si="161"/>
        <v/>
      </c>
      <c r="C1192" s="236"/>
      <c r="D1192" s="282"/>
      <c r="E1192" s="384" t="str">
        <f t="shared" si="159"/>
        <v/>
      </c>
      <c r="F1192" s="388"/>
      <c r="G1192" s="243"/>
      <c r="H1192" s="244"/>
      <c r="I1192" s="243"/>
      <c r="J1192" s="244"/>
      <c r="K1192" s="244"/>
      <c r="L1192" s="244"/>
      <c r="M1192" s="244"/>
      <c r="N1192" s="290"/>
      <c r="O1192" s="391" t="str">
        <f>IF(ISBLANK(L1193),"",IF(OR(ISBLANK(VLOOKUP(L1193&amp;"-"&amp;E1193,'Np Quality'!A:M,6,FALSE)),ISERROR(VLOOKUP(L1193&amp;"-"&amp;E1193,'Np Quality'!A:M,6,FALSE))),"-",VLOOKUP(L1193&amp;"-"&amp;E1193,'Np Quality'!A:M,6,FALSE)))</f>
        <v/>
      </c>
      <c r="P1192" s="391" t="str">
        <f>IF(ISBLANK(L1192),"",IF(OR(ISBLANK(VLOOKUP(L1192&amp;"-"&amp;E1192,'Np Quality'!A:M,7,FALSE)),ISERROR(VLOOKUP(L1192&amp;"-"&amp;E1192,'Np Quality'!A:M,7,FALSE))),"-",VLOOKUP(L1192&amp;"-"&amp;E1192,'Np Quality'!A:M,7,FALSE)))</f>
        <v/>
      </c>
      <c r="Q1192" s="391" t="str">
        <f>IF(ISBLANK(L1192),"",IF(OR(ISBLANK(VLOOKUP(L1192&amp;"-"&amp;E1192,'Np Quality'!A:M,8,FALSE)),ISERROR(VLOOKUP(L1192&amp;"-"&amp;E1192,'Np Quality'!A:M,8,FALSE))),"-",VLOOKUP(L1192&amp;"-"&amp;E1192,'Np Quality'!A:M,8,FALSE)))</f>
        <v/>
      </c>
      <c r="R1192" s="283" t="str">
        <f>IF(ISBLANK(L1192),"",IF(OR(ISBLANK(VLOOKUP(L1192&amp;"-"&amp;E1192,'Np Quality'!A:M,9,FALSE)),ISERROR(VLOOKUP(L1192&amp;"-"&amp;E1192,'Np Quality'!A:M,9,FALSE))),"-",VLOOKUP(L1192&amp;"-"&amp;E1192,'Np Quality'!A:M,9,FALSE)))</f>
        <v/>
      </c>
      <c r="S1192" s="150"/>
      <c r="T1192" s="395" t="str">
        <f t="shared" si="160"/>
        <v/>
      </c>
      <c r="U1192" s="395" t="str">
        <f t="shared" si="157"/>
        <v/>
      </c>
      <c r="V1192" s="396"/>
      <c r="W1192" s="282"/>
    </row>
    <row r="1193" spans="1:23">
      <c r="A1193" s="382" t="str">
        <f t="shared" si="158"/>
        <v/>
      </c>
      <c r="B1193" s="383" t="str">
        <f t="shared" si="161"/>
        <v/>
      </c>
      <c r="C1193" s="236"/>
      <c r="D1193" s="282"/>
      <c r="E1193" s="384" t="str">
        <f t="shared" si="159"/>
        <v/>
      </c>
      <c r="F1193" s="388"/>
      <c r="G1193" s="243"/>
      <c r="H1193" s="244"/>
      <c r="I1193" s="243"/>
      <c r="J1193" s="244"/>
      <c r="K1193" s="244"/>
      <c r="L1193" s="244"/>
      <c r="M1193" s="244"/>
      <c r="N1193" s="290"/>
      <c r="O1193" s="391" t="str">
        <f>IF(ISBLANK(L1193),"",IF(OR(ISBLANK(VLOOKUP(L1193&amp;"-"&amp;E1193,'Np Quality'!A:M,6,FALSE)),ISERROR(VLOOKUP(L1193&amp;"-"&amp;E1193,'Np Quality'!A:M,6,FALSE))),"-",VLOOKUP(L1193&amp;"-"&amp;E1193,'Np Quality'!A:M,6,FALSE)))</f>
        <v/>
      </c>
      <c r="P1193" s="391" t="str">
        <f>IF(ISBLANK(L1194),"",IF(OR(ISBLANK(VLOOKUP(L1194&amp;"-"&amp;E1194,'Np Quality'!A:M,7,FALSE)),ISERROR(VLOOKUP(L1194&amp;"-"&amp;E1194,'Np Quality'!A:M,7,FALSE))),"-",VLOOKUP(L1194&amp;"-"&amp;E1194,'Np Quality'!A:M,7,FALSE)))</f>
        <v/>
      </c>
      <c r="Q1193" s="391" t="str">
        <f>IF(ISBLANK(L1193),"",IF(OR(ISBLANK(VLOOKUP(L1193&amp;"-"&amp;E1193,'Np Quality'!A:M,8,FALSE)),ISERROR(VLOOKUP(L1193&amp;"-"&amp;E1193,'Np Quality'!A:M,8,FALSE))),"-",VLOOKUP(L1193&amp;"-"&amp;E1193,'Np Quality'!A:M,8,FALSE)))</f>
        <v/>
      </c>
      <c r="R1193" s="283" t="str">
        <f>IF(ISBLANK(L1193),"",IF(OR(ISBLANK(VLOOKUP(L1193&amp;"-"&amp;E1193,'Np Quality'!A:M,9,FALSE)),ISERROR(VLOOKUP(L1193&amp;"-"&amp;E1193,'Np Quality'!A:M,9,FALSE))),"-",VLOOKUP(L1193&amp;"-"&amp;E1193,'Np Quality'!A:M,9,FALSE)))</f>
        <v/>
      </c>
      <c r="S1193" s="150"/>
      <c r="T1193" s="395" t="str">
        <f t="shared" si="160"/>
        <v/>
      </c>
      <c r="U1193" s="395" t="str">
        <f t="shared" si="157"/>
        <v/>
      </c>
      <c r="V1193" s="396"/>
      <c r="W1193" s="282"/>
    </row>
    <row r="1194" spans="1:23">
      <c r="A1194" s="382" t="str">
        <f t="shared" si="158"/>
        <v/>
      </c>
      <c r="B1194" s="383" t="str">
        <f t="shared" si="161"/>
        <v/>
      </c>
      <c r="C1194" s="236"/>
      <c r="D1194" s="282"/>
      <c r="E1194" s="384" t="str">
        <f t="shared" si="159"/>
        <v/>
      </c>
      <c r="F1194" s="388"/>
      <c r="G1194" s="243"/>
      <c r="H1194" s="244"/>
      <c r="I1194" s="243"/>
      <c r="J1194" s="244"/>
      <c r="K1194" s="244"/>
      <c r="L1194" s="244"/>
      <c r="M1194" s="244"/>
      <c r="N1194" s="290"/>
      <c r="O1194" s="391" t="str">
        <f>IF(ISBLANK(L1194),"",IF(OR(ISBLANK(VLOOKUP(L1194&amp;"-"&amp;E1194,'Np Quality'!A:M,6,FALSE)),ISERROR(VLOOKUP(L1194&amp;"-"&amp;E1194,'Np Quality'!A:M,6,FALSE))),"-",VLOOKUP(L1194&amp;"-"&amp;E1194,'Np Quality'!A:M,6,FALSE)))</f>
        <v/>
      </c>
      <c r="P1194" s="391" t="str">
        <f>IF(ISBLANK(L1194),"",IF(OR(ISBLANK(VLOOKUP(L1194&amp;"-"&amp;E1194,'Np Quality'!A:M,7,FALSE)),ISERROR(VLOOKUP(L1194&amp;"-"&amp;E1194,'Np Quality'!A:M,7,FALSE))),"-",VLOOKUP(L1194&amp;"-"&amp;E1194,'Np Quality'!A:M,7,FALSE)))</f>
        <v/>
      </c>
      <c r="Q1194" s="391" t="str">
        <f>IF(ISBLANK(L1195),"",IF(OR(ISBLANK(VLOOKUP(L1195&amp;"-"&amp;E1195,'Np Quality'!A:M,8,FALSE)),ISERROR(VLOOKUP(L1195&amp;"-"&amp;E1195,'Np Quality'!A:M,8,FALSE))),"-",VLOOKUP(L1195&amp;"-"&amp;E1195,'Np Quality'!A:M,8,FALSE)))</f>
        <v/>
      </c>
      <c r="R1194" s="283" t="str">
        <f>IF(ISBLANK(L1194),"",IF(OR(ISBLANK(VLOOKUP(L1194&amp;"-"&amp;E1194,'Np Quality'!A:M,9,FALSE)),ISERROR(VLOOKUP(L1194&amp;"-"&amp;E1194,'Np Quality'!A:M,9,FALSE))),"-",VLOOKUP(L1194&amp;"-"&amp;E1194,'Np Quality'!A:M,9,FALSE)))</f>
        <v/>
      </c>
      <c r="S1194" s="150"/>
      <c r="T1194" s="395" t="str">
        <f t="shared" si="160"/>
        <v/>
      </c>
      <c r="U1194" s="395" t="str">
        <f t="shared" si="157"/>
        <v/>
      </c>
      <c r="V1194" s="396"/>
      <c r="W1194" s="282"/>
    </row>
    <row r="1195" spans="1:23">
      <c r="A1195" s="382" t="str">
        <f t="shared" si="158"/>
        <v/>
      </c>
      <c r="B1195" s="383" t="str">
        <f t="shared" si="161"/>
        <v/>
      </c>
      <c r="C1195" s="236"/>
      <c r="D1195" s="282"/>
      <c r="E1195" s="384" t="str">
        <f t="shared" si="159"/>
        <v/>
      </c>
      <c r="F1195" s="388"/>
      <c r="G1195" s="243"/>
      <c r="H1195" s="244"/>
      <c r="I1195" s="243"/>
      <c r="J1195" s="244"/>
      <c r="K1195" s="244"/>
      <c r="L1195" s="244"/>
      <c r="M1195" s="244"/>
      <c r="N1195" s="290"/>
      <c r="O1195" s="391" t="str">
        <f>IF(ISBLANK(L1195),"",IF(OR(ISBLANK(VLOOKUP(L1195&amp;"-"&amp;E1195,'Np Quality'!A:M,6,FALSE)),ISERROR(VLOOKUP(L1195&amp;"-"&amp;E1195,'Np Quality'!A:M,6,FALSE))),"-",VLOOKUP(L1195&amp;"-"&amp;E1195,'Np Quality'!A:M,6,FALSE)))</f>
        <v/>
      </c>
      <c r="P1195" s="391" t="str">
        <f>IF(ISBLANK(L1195),"",IF(OR(ISBLANK(VLOOKUP(L1195&amp;"-"&amp;E1195,'Np Quality'!A:M,7,FALSE)),ISERROR(VLOOKUP(L1195&amp;"-"&amp;E1195,'Np Quality'!A:M,7,FALSE))),"-",VLOOKUP(L1195&amp;"-"&amp;E1195,'Np Quality'!A:M,7,FALSE)))</f>
        <v/>
      </c>
      <c r="Q1195" s="391" t="str">
        <f>IF(ISBLANK(L1195),"",IF(OR(ISBLANK(VLOOKUP(L1195&amp;"-"&amp;E1195,'Np Quality'!A:M,8,FALSE)),ISERROR(VLOOKUP(L1195&amp;"-"&amp;E1195,'Np Quality'!A:M,8,FALSE))),"-",VLOOKUP(L1195&amp;"-"&amp;E1195,'Np Quality'!A:M,8,FALSE)))</f>
        <v/>
      </c>
      <c r="R1195" s="283" t="str">
        <f>IF(ISBLANK(L1196),"",IF(OR(ISBLANK(VLOOKUP(L1196&amp;"-"&amp;E1196,'Np Quality'!A:M,9,FALSE)),ISERROR(VLOOKUP(L1196&amp;"-"&amp;E1196,'Np Quality'!A:M,9,FALSE))),"-",VLOOKUP(L1196&amp;"-"&amp;E1196,'Np Quality'!A:M,9,FALSE)))</f>
        <v/>
      </c>
      <c r="S1195" s="150"/>
      <c r="T1195" s="395" t="str">
        <f t="shared" si="160"/>
        <v/>
      </c>
      <c r="U1195" s="395" t="str">
        <f t="shared" si="157"/>
        <v/>
      </c>
      <c r="V1195" s="396"/>
      <c r="W1195" s="282"/>
    </row>
    <row r="1196" spans="1:23">
      <c r="A1196" s="382" t="str">
        <f t="shared" si="158"/>
        <v/>
      </c>
      <c r="B1196" s="383" t="str">
        <f t="shared" si="161"/>
        <v/>
      </c>
      <c r="C1196" s="236"/>
      <c r="D1196" s="282"/>
      <c r="E1196" s="384" t="str">
        <f t="shared" si="159"/>
        <v/>
      </c>
      <c r="F1196" s="388"/>
      <c r="G1196" s="243"/>
      <c r="H1196" s="244"/>
      <c r="I1196" s="243"/>
      <c r="J1196" s="244"/>
      <c r="K1196" s="244"/>
      <c r="L1196" s="244"/>
      <c r="M1196" s="244"/>
      <c r="N1196" s="290"/>
      <c r="O1196" s="391" t="str">
        <f>IF(ISBLANK(L1196),"",IF(OR(ISBLANK(VLOOKUP(L1196&amp;"-"&amp;E1196,'Np Quality'!A:M,6,FALSE)),ISERROR(VLOOKUP(L1196&amp;"-"&amp;E1196,'Np Quality'!A:M,6,FALSE))),"-",VLOOKUP(L1196&amp;"-"&amp;E1196,'Np Quality'!A:M,6,FALSE)))</f>
        <v/>
      </c>
      <c r="P1196" s="391" t="str">
        <f>IF(ISBLANK(L1196),"",IF(OR(ISBLANK(VLOOKUP(L1196&amp;"-"&amp;E1196,'Np Quality'!A:M,7,FALSE)),ISERROR(VLOOKUP(L1196&amp;"-"&amp;E1196,'Np Quality'!A:M,7,FALSE))),"-",VLOOKUP(L1196&amp;"-"&amp;E1196,'Np Quality'!A:M,7,FALSE)))</f>
        <v/>
      </c>
      <c r="Q1196" s="391" t="str">
        <f>IF(ISBLANK(L1196),"",IF(OR(ISBLANK(VLOOKUP(L1196&amp;"-"&amp;E1196,'Np Quality'!A:M,8,FALSE)),ISERROR(VLOOKUP(L1196&amp;"-"&amp;E1196,'Np Quality'!A:M,8,FALSE))),"-",VLOOKUP(L1196&amp;"-"&amp;E1196,'Np Quality'!A:M,8,FALSE)))</f>
        <v/>
      </c>
      <c r="R1196" s="283" t="str">
        <f>IF(ISBLANK(L1196),"",IF(OR(ISBLANK(VLOOKUP(L1196&amp;"-"&amp;E1196,'Np Quality'!A:M,9,FALSE)),ISERROR(VLOOKUP(L1196&amp;"-"&amp;E1196,'Np Quality'!A:M,9,FALSE))),"-",VLOOKUP(L1196&amp;"-"&amp;E1196,'Np Quality'!A:M,9,FALSE)))</f>
        <v/>
      </c>
      <c r="S1196" s="150"/>
      <c r="T1196" s="395" t="str">
        <f t="shared" si="160"/>
        <v/>
      </c>
      <c r="U1196" s="395" t="str">
        <f t="shared" si="157"/>
        <v/>
      </c>
      <c r="V1196" s="396"/>
      <c r="W1196" s="282"/>
    </row>
    <row r="1197" spans="1:23">
      <c r="A1197" s="382" t="str">
        <f t="shared" si="158"/>
        <v/>
      </c>
      <c r="B1197" s="383" t="str">
        <f t="shared" si="161"/>
        <v/>
      </c>
      <c r="C1197" s="236"/>
      <c r="D1197" s="282"/>
      <c r="E1197" s="384" t="str">
        <f t="shared" si="159"/>
        <v/>
      </c>
      <c r="F1197" s="388"/>
      <c r="G1197" s="243"/>
      <c r="H1197" s="244"/>
      <c r="I1197" s="243"/>
      <c r="J1197" s="244"/>
      <c r="K1197" s="244"/>
      <c r="L1197" s="244"/>
      <c r="M1197" s="244"/>
      <c r="N1197" s="290"/>
      <c r="O1197" s="391" t="str">
        <f>IF(ISBLANK(L1197),"",IF(OR(ISBLANK(VLOOKUP(L1197&amp;"-"&amp;E1197,'Np Quality'!A:M,6,FALSE)),ISERROR(VLOOKUP(L1197&amp;"-"&amp;E1197,'Np Quality'!A:M,6,FALSE))),"-",VLOOKUP(L1197&amp;"-"&amp;E1197,'Np Quality'!A:M,6,FALSE)))</f>
        <v/>
      </c>
      <c r="P1197" s="391" t="str">
        <f>IF(ISBLANK(L1197),"",IF(OR(ISBLANK(VLOOKUP(L1197&amp;"-"&amp;E1197,'Np Quality'!A:M,7,FALSE)),ISERROR(VLOOKUP(L1197&amp;"-"&amp;E1197,'Np Quality'!A:M,7,FALSE))),"-",VLOOKUP(L1197&amp;"-"&amp;E1197,'Np Quality'!A:M,7,FALSE)))</f>
        <v/>
      </c>
      <c r="Q1197" s="391" t="str">
        <f>IF(ISBLANK(L1197),"",IF(OR(ISBLANK(VLOOKUP(L1197&amp;"-"&amp;E1197,'Np Quality'!A:M,8,FALSE)),ISERROR(VLOOKUP(L1197&amp;"-"&amp;E1197,'Np Quality'!A:M,8,FALSE))),"-",VLOOKUP(L1197&amp;"-"&amp;E1197,'Np Quality'!A:M,8,FALSE)))</f>
        <v/>
      </c>
      <c r="R1197" s="283" t="str">
        <f>IF(ISBLANK(L1197),"",IF(OR(ISBLANK(VLOOKUP(L1197&amp;"-"&amp;E1197,'Np Quality'!A:M,9,FALSE)),ISERROR(VLOOKUP(L1197&amp;"-"&amp;E1197,'Np Quality'!A:M,9,FALSE))),"-",VLOOKUP(L1197&amp;"-"&amp;E1197,'Np Quality'!A:M,9,FALSE)))</f>
        <v/>
      </c>
      <c r="S1197" s="150"/>
      <c r="T1197" s="395" t="str">
        <f t="shared" si="160"/>
        <v/>
      </c>
      <c r="U1197" s="395" t="str">
        <f t="shared" si="157"/>
        <v/>
      </c>
      <c r="V1197" s="396"/>
      <c r="W1197" s="282"/>
    </row>
    <row r="1198" spans="1:23">
      <c r="A1198" s="382" t="str">
        <f t="shared" si="158"/>
        <v/>
      </c>
      <c r="B1198" s="383" t="str">
        <f t="shared" si="161"/>
        <v/>
      </c>
      <c r="C1198" s="236"/>
      <c r="D1198" s="282"/>
      <c r="E1198" s="384" t="str">
        <f t="shared" si="159"/>
        <v/>
      </c>
      <c r="F1198" s="388"/>
      <c r="G1198" s="243"/>
      <c r="H1198" s="244"/>
      <c r="I1198" s="243"/>
      <c r="J1198" s="244"/>
      <c r="K1198" s="244"/>
      <c r="L1198" s="244"/>
      <c r="M1198" s="244"/>
      <c r="N1198" s="290"/>
      <c r="O1198" s="391" t="str">
        <f>IF(ISBLANK(L1198),"",IF(OR(ISBLANK(VLOOKUP(L1198&amp;"-"&amp;E1198,'Np Quality'!A:M,6,FALSE)),ISERROR(VLOOKUP(L1198&amp;"-"&amp;E1198,'Np Quality'!A:M,6,FALSE))),"-",VLOOKUP(L1198&amp;"-"&amp;E1198,'Np Quality'!A:M,6,FALSE)))</f>
        <v/>
      </c>
      <c r="P1198" s="391" t="str">
        <f>IF(ISBLANK(L1198),"",IF(OR(ISBLANK(VLOOKUP(L1198&amp;"-"&amp;E1198,'Np Quality'!A:M,7,FALSE)),ISERROR(VLOOKUP(L1198&amp;"-"&amp;E1198,'Np Quality'!A:M,7,FALSE))),"-",VLOOKUP(L1198&amp;"-"&amp;E1198,'Np Quality'!A:M,7,FALSE)))</f>
        <v/>
      </c>
      <c r="Q1198" s="391" t="str">
        <f>IF(ISBLANK(L1198),"",IF(OR(ISBLANK(VLOOKUP(L1198&amp;"-"&amp;E1198,'Np Quality'!A:M,8,FALSE)),ISERROR(VLOOKUP(L1198&amp;"-"&amp;E1198,'Np Quality'!A:M,8,FALSE))),"-",VLOOKUP(L1198&amp;"-"&amp;E1198,'Np Quality'!A:M,8,FALSE)))</f>
        <v/>
      </c>
      <c r="R1198" s="283" t="str">
        <f>IF(ISBLANK(L1198),"",IF(OR(ISBLANK(VLOOKUP(L1198&amp;"-"&amp;E1198,'Np Quality'!A:M,9,FALSE)),ISERROR(VLOOKUP(L1198&amp;"-"&amp;E1198,'Np Quality'!A:M,9,FALSE))),"-",VLOOKUP(L1198&amp;"-"&amp;E1198,'Np Quality'!A:M,9,FALSE)))</f>
        <v/>
      </c>
      <c r="S1198" s="150"/>
      <c r="T1198" s="395" t="str">
        <f t="shared" si="160"/>
        <v/>
      </c>
      <c r="U1198" s="395" t="str">
        <f t="shared" si="157"/>
        <v/>
      </c>
      <c r="V1198" s="396"/>
      <c r="W1198" s="282"/>
    </row>
    <row r="1199" spans="1:23">
      <c r="A1199" s="382" t="str">
        <f t="shared" si="158"/>
        <v/>
      </c>
      <c r="B1199" s="383" t="str">
        <f t="shared" si="161"/>
        <v/>
      </c>
      <c r="C1199" s="236"/>
      <c r="D1199" s="282"/>
      <c r="E1199" s="384" t="str">
        <f t="shared" si="159"/>
        <v/>
      </c>
      <c r="F1199" s="388"/>
      <c r="G1199" s="243"/>
      <c r="H1199" s="244"/>
      <c r="I1199" s="243"/>
      <c r="J1199" s="244"/>
      <c r="K1199" s="244"/>
      <c r="L1199" s="244"/>
      <c r="M1199" s="244"/>
      <c r="N1199" s="290"/>
      <c r="O1199" s="391" t="str">
        <f>IF(ISBLANK(L1199),"",IF(OR(ISBLANK(VLOOKUP(L1199&amp;"-"&amp;E1199,'Np Quality'!A:M,6,FALSE)),ISERROR(VLOOKUP(L1199&amp;"-"&amp;E1199,'Np Quality'!A:M,6,FALSE))),"-",VLOOKUP(L1199&amp;"-"&amp;E1199,'Np Quality'!A:M,6,FALSE)))</f>
        <v/>
      </c>
      <c r="P1199" s="391" t="str">
        <f>IF(ISBLANK(L1199),"",IF(OR(ISBLANK(VLOOKUP(L1199&amp;"-"&amp;E1199,'Np Quality'!A:M,7,FALSE)),ISERROR(VLOOKUP(L1199&amp;"-"&amp;E1199,'Np Quality'!A:M,7,FALSE))),"-",VLOOKUP(L1199&amp;"-"&amp;E1199,'Np Quality'!A:M,7,FALSE)))</f>
        <v/>
      </c>
      <c r="Q1199" s="391" t="str">
        <f>IF(ISBLANK(L1199),"",IF(OR(ISBLANK(VLOOKUP(L1199&amp;"-"&amp;E1199,'Np Quality'!A:M,8,FALSE)),ISERROR(VLOOKUP(L1199&amp;"-"&amp;E1199,'Np Quality'!A:M,8,FALSE))),"-",VLOOKUP(L1199&amp;"-"&amp;E1199,'Np Quality'!A:M,8,FALSE)))</f>
        <v/>
      </c>
      <c r="R1199" s="283" t="str">
        <f>IF(ISBLANK(L1199),"",IF(OR(ISBLANK(VLOOKUP(L1199&amp;"-"&amp;E1199,'Np Quality'!A:M,9,FALSE)),ISERROR(VLOOKUP(L1199&amp;"-"&amp;E1199,'Np Quality'!A:M,9,FALSE))),"-",VLOOKUP(L1199&amp;"-"&amp;E1199,'Np Quality'!A:M,9,FALSE)))</f>
        <v/>
      </c>
      <c r="S1199" s="150"/>
      <c r="T1199" s="395" t="str">
        <f t="shared" si="160"/>
        <v/>
      </c>
      <c r="U1199" s="395" t="str">
        <f t="shared" si="157"/>
        <v/>
      </c>
      <c r="V1199" s="396"/>
      <c r="W1199" s="282"/>
    </row>
    <row r="1200" spans="1:23">
      <c r="A1200" s="382" t="str">
        <f t="shared" si="158"/>
        <v/>
      </c>
      <c r="B1200" s="383" t="str">
        <f t="shared" si="161"/>
        <v/>
      </c>
      <c r="C1200" s="236"/>
      <c r="D1200" s="282"/>
      <c r="E1200" s="384" t="str">
        <f t="shared" si="159"/>
        <v/>
      </c>
      <c r="F1200" s="388"/>
      <c r="G1200" s="243"/>
      <c r="H1200" s="244"/>
      <c r="I1200" s="243"/>
      <c r="J1200" s="244"/>
      <c r="K1200" s="244"/>
      <c r="L1200" s="244"/>
      <c r="M1200" s="244"/>
      <c r="N1200" s="290"/>
      <c r="O1200" s="391" t="str">
        <f>IF(ISBLANK(L1200),"",IF(OR(ISBLANK(VLOOKUP(L1200&amp;"-"&amp;E1200,'Np Quality'!A:M,6,FALSE)),ISERROR(VLOOKUP(L1200&amp;"-"&amp;E1200,'Np Quality'!A:M,6,FALSE))),"-",VLOOKUP(L1200&amp;"-"&amp;E1200,'Np Quality'!A:M,6,FALSE)))</f>
        <v/>
      </c>
      <c r="P1200" s="391" t="str">
        <f>IF(ISBLANK(L1200),"",IF(OR(ISBLANK(VLOOKUP(L1200&amp;"-"&amp;E1200,'Np Quality'!A:M,7,FALSE)),ISERROR(VLOOKUP(L1200&amp;"-"&amp;E1200,'Np Quality'!A:M,7,FALSE))),"-",VLOOKUP(L1200&amp;"-"&amp;E1200,'Np Quality'!A:M,7,FALSE)))</f>
        <v/>
      </c>
      <c r="Q1200" s="391" t="str">
        <f>IF(ISBLANK(L1200),"",IF(OR(ISBLANK(VLOOKUP(L1200&amp;"-"&amp;E1200,'Np Quality'!A:M,8,FALSE)),ISERROR(VLOOKUP(L1200&amp;"-"&amp;E1200,'Np Quality'!A:M,8,FALSE))),"-",VLOOKUP(L1200&amp;"-"&amp;E1200,'Np Quality'!A:M,8,FALSE)))</f>
        <v/>
      </c>
      <c r="R1200" s="283" t="str">
        <f>IF(ISBLANK(L1200),"",IF(OR(ISBLANK(VLOOKUP(L1200&amp;"-"&amp;E1200,'Np Quality'!A:M,9,FALSE)),ISERROR(VLOOKUP(L1200&amp;"-"&amp;E1200,'Np Quality'!A:M,9,FALSE))),"-",VLOOKUP(L1200&amp;"-"&amp;E1200,'Np Quality'!A:M,9,FALSE)))</f>
        <v/>
      </c>
      <c r="S1200" s="150"/>
      <c r="T1200" s="395" t="str">
        <f t="shared" si="160"/>
        <v/>
      </c>
      <c r="U1200" s="395" t="str">
        <f t="shared" si="157"/>
        <v/>
      </c>
      <c r="V1200" s="396"/>
      <c r="W1200" s="282"/>
    </row>
    <row r="1201" spans="1:23">
      <c r="A1201" s="382" t="str">
        <f t="shared" si="158"/>
        <v/>
      </c>
      <c r="B1201" s="383" t="str">
        <f t="shared" si="161"/>
        <v/>
      </c>
      <c r="C1201" s="236"/>
      <c r="D1201" s="282"/>
      <c r="E1201" s="384" t="str">
        <f t="shared" si="159"/>
        <v/>
      </c>
      <c r="F1201" s="388"/>
      <c r="G1201" s="243"/>
      <c r="H1201" s="244"/>
      <c r="I1201" s="243"/>
      <c r="J1201" s="244"/>
      <c r="K1201" s="244"/>
      <c r="L1201" s="244"/>
      <c r="M1201" s="244"/>
      <c r="N1201" s="290"/>
      <c r="O1201" s="391" t="str">
        <f>IF(ISBLANK(L1201),"",IF(OR(ISBLANK(VLOOKUP(L1201&amp;"-"&amp;E1201,'Np Quality'!A:M,6,FALSE)),ISERROR(VLOOKUP(L1201&amp;"-"&amp;E1201,'Np Quality'!A:M,6,FALSE))),"-",VLOOKUP(L1201&amp;"-"&amp;E1201,'Np Quality'!A:M,6,FALSE)))</f>
        <v/>
      </c>
      <c r="P1201" s="391" t="str">
        <f>IF(ISBLANK(L1201),"",IF(OR(ISBLANK(VLOOKUP(L1201&amp;"-"&amp;E1201,'Np Quality'!A:M,7,FALSE)),ISERROR(VLOOKUP(L1201&amp;"-"&amp;E1201,'Np Quality'!A:M,7,FALSE))),"-",VLOOKUP(L1201&amp;"-"&amp;E1201,'Np Quality'!A:M,7,FALSE)))</f>
        <v/>
      </c>
      <c r="Q1201" s="391" t="str">
        <f>IF(ISBLANK(L1201),"",IF(OR(ISBLANK(VLOOKUP(L1201&amp;"-"&amp;E1201,'Np Quality'!A:M,8,FALSE)),ISERROR(VLOOKUP(L1201&amp;"-"&amp;E1201,'Np Quality'!A:M,8,FALSE))),"-",VLOOKUP(L1201&amp;"-"&amp;E1201,'Np Quality'!A:M,8,FALSE)))</f>
        <v/>
      </c>
      <c r="R1201" s="283" t="str">
        <f>IF(ISBLANK(L1201),"",IF(OR(ISBLANK(VLOOKUP(L1201&amp;"-"&amp;E1201,'Np Quality'!A:M,9,FALSE)),ISERROR(VLOOKUP(L1201&amp;"-"&amp;E1201,'Np Quality'!A:M,9,FALSE))),"-",VLOOKUP(L1201&amp;"-"&amp;E1201,'Np Quality'!A:M,9,FALSE)))</f>
        <v/>
      </c>
      <c r="S1201" s="150"/>
      <c r="T1201" s="395" t="str">
        <f t="shared" si="160"/>
        <v/>
      </c>
      <c r="U1201" s="395" t="str">
        <f t="shared" si="157"/>
        <v/>
      </c>
      <c r="V1201" s="396"/>
      <c r="W1201" s="282"/>
    </row>
    <row r="1202" spans="1:23">
      <c r="A1202" s="382" t="str">
        <f t="shared" si="158"/>
        <v/>
      </c>
      <c r="B1202" s="383" t="str">
        <f t="shared" si="161"/>
        <v/>
      </c>
      <c r="C1202" s="236"/>
      <c r="D1202" s="282"/>
      <c r="E1202" s="384" t="str">
        <f t="shared" si="159"/>
        <v/>
      </c>
      <c r="F1202" s="388"/>
      <c r="G1202" s="243"/>
      <c r="H1202" s="244"/>
      <c r="I1202" s="243"/>
      <c r="J1202" s="244"/>
      <c r="K1202" s="244"/>
      <c r="L1202" s="244"/>
      <c r="M1202" s="244"/>
      <c r="N1202" s="290"/>
      <c r="O1202" s="391" t="str">
        <f>IF(ISBLANK(L1203),"",IF(OR(ISBLANK(VLOOKUP(L1203&amp;"-"&amp;E1203,'Np Quality'!A:M,6,FALSE)),ISERROR(VLOOKUP(L1203&amp;"-"&amp;E1203,'Np Quality'!A:M,6,FALSE))),"-",VLOOKUP(L1203&amp;"-"&amp;E1203,'Np Quality'!A:M,6,FALSE)))</f>
        <v/>
      </c>
      <c r="P1202" s="391" t="str">
        <f>IF(ISBLANK(L1202),"",IF(OR(ISBLANK(VLOOKUP(L1202&amp;"-"&amp;E1202,'Np Quality'!A:M,7,FALSE)),ISERROR(VLOOKUP(L1202&amp;"-"&amp;E1202,'Np Quality'!A:M,7,FALSE))),"-",VLOOKUP(L1202&amp;"-"&amp;E1202,'Np Quality'!A:M,7,FALSE)))</f>
        <v/>
      </c>
      <c r="Q1202" s="391" t="str">
        <f>IF(ISBLANK(L1202),"",IF(OR(ISBLANK(VLOOKUP(L1202&amp;"-"&amp;E1202,'Np Quality'!A:M,8,FALSE)),ISERROR(VLOOKUP(L1202&amp;"-"&amp;E1202,'Np Quality'!A:M,8,FALSE))),"-",VLOOKUP(L1202&amp;"-"&amp;E1202,'Np Quality'!A:M,8,FALSE)))</f>
        <v/>
      </c>
      <c r="R1202" s="283" t="str">
        <f>IF(ISBLANK(L1202),"",IF(OR(ISBLANK(VLOOKUP(L1202&amp;"-"&amp;E1202,'Np Quality'!A:M,9,FALSE)),ISERROR(VLOOKUP(L1202&amp;"-"&amp;E1202,'Np Quality'!A:M,9,FALSE))),"-",VLOOKUP(L1202&amp;"-"&amp;E1202,'Np Quality'!A:M,9,FALSE)))</f>
        <v/>
      </c>
      <c r="S1202" s="150"/>
      <c r="T1202" s="395" t="str">
        <f t="shared" si="160"/>
        <v/>
      </c>
      <c r="U1202" s="395" t="str">
        <f t="shared" si="157"/>
        <v/>
      </c>
      <c r="V1202" s="396"/>
      <c r="W1202" s="282"/>
    </row>
    <row r="1203" spans="1:23">
      <c r="A1203" s="382" t="str">
        <f t="shared" si="158"/>
        <v/>
      </c>
      <c r="B1203" s="383" t="str">
        <f t="shared" si="161"/>
        <v/>
      </c>
      <c r="C1203" s="236"/>
      <c r="D1203" s="282"/>
      <c r="E1203" s="384" t="str">
        <f t="shared" si="159"/>
        <v/>
      </c>
      <c r="F1203" s="388"/>
      <c r="G1203" s="243"/>
      <c r="H1203" s="244"/>
      <c r="I1203" s="243"/>
      <c r="J1203" s="244"/>
      <c r="K1203" s="244"/>
      <c r="L1203" s="244"/>
      <c r="M1203" s="244"/>
      <c r="N1203" s="290"/>
      <c r="O1203" s="391" t="str">
        <f>IF(ISBLANK(L1203),"",IF(OR(ISBLANK(VLOOKUP(L1203&amp;"-"&amp;E1203,'Np Quality'!A:M,6,FALSE)),ISERROR(VLOOKUP(L1203&amp;"-"&amp;E1203,'Np Quality'!A:M,6,FALSE))),"-",VLOOKUP(L1203&amp;"-"&amp;E1203,'Np Quality'!A:M,6,FALSE)))</f>
        <v/>
      </c>
      <c r="P1203" s="391" t="str">
        <f>IF(ISBLANK(L1204),"",IF(OR(ISBLANK(VLOOKUP(L1204&amp;"-"&amp;E1204,'Np Quality'!A:M,7,FALSE)),ISERROR(VLOOKUP(L1204&amp;"-"&amp;E1204,'Np Quality'!A:M,7,FALSE))),"-",VLOOKUP(L1204&amp;"-"&amp;E1204,'Np Quality'!A:M,7,FALSE)))</f>
        <v/>
      </c>
      <c r="Q1203" s="391" t="str">
        <f>IF(ISBLANK(L1203),"",IF(OR(ISBLANK(VLOOKUP(L1203&amp;"-"&amp;E1203,'Np Quality'!A:M,8,FALSE)),ISERROR(VLOOKUP(L1203&amp;"-"&amp;E1203,'Np Quality'!A:M,8,FALSE))),"-",VLOOKUP(L1203&amp;"-"&amp;E1203,'Np Quality'!A:M,8,FALSE)))</f>
        <v/>
      </c>
      <c r="R1203" s="283" t="str">
        <f>IF(ISBLANK(L1203),"",IF(OR(ISBLANK(VLOOKUP(L1203&amp;"-"&amp;E1203,'Np Quality'!A:M,9,FALSE)),ISERROR(VLOOKUP(L1203&amp;"-"&amp;E1203,'Np Quality'!A:M,9,FALSE))),"-",VLOOKUP(L1203&amp;"-"&amp;E1203,'Np Quality'!A:M,9,FALSE)))</f>
        <v/>
      </c>
      <c r="S1203" s="150"/>
      <c r="T1203" s="395" t="str">
        <f t="shared" si="160"/>
        <v/>
      </c>
      <c r="U1203" s="395" t="str">
        <f t="shared" si="157"/>
        <v/>
      </c>
      <c r="V1203" s="396"/>
      <c r="W1203" s="282"/>
    </row>
    <row r="1204" spans="1:23">
      <c r="A1204" s="382" t="str">
        <f t="shared" si="158"/>
        <v/>
      </c>
      <c r="B1204" s="383" t="str">
        <f t="shared" si="161"/>
        <v/>
      </c>
      <c r="C1204" s="236"/>
      <c r="D1204" s="282"/>
      <c r="E1204" s="384" t="str">
        <f t="shared" si="159"/>
        <v/>
      </c>
      <c r="F1204" s="388"/>
      <c r="G1204" s="243"/>
      <c r="H1204" s="244"/>
      <c r="I1204" s="243"/>
      <c r="J1204" s="244"/>
      <c r="K1204" s="244"/>
      <c r="L1204" s="244"/>
      <c r="M1204" s="244"/>
      <c r="N1204" s="290"/>
      <c r="O1204" s="391" t="str">
        <f>IF(ISBLANK(L1204),"",IF(OR(ISBLANK(VLOOKUP(L1204&amp;"-"&amp;E1204,'Np Quality'!A:M,6,FALSE)),ISERROR(VLOOKUP(L1204&amp;"-"&amp;E1204,'Np Quality'!A:M,6,FALSE))),"-",VLOOKUP(L1204&amp;"-"&amp;E1204,'Np Quality'!A:M,6,FALSE)))</f>
        <v/>
      </c>
      <c r="P1204" s="391" t="str">
        <f>IF(ISBLANK(L1204),"",IF(OR(ISBLANK(VLOOKUP(L1204&amp;"-"&amp;E1204,'Np Quality'!A:M,7,FALSE)),ISERROR(VLOOKUP(L1204&amp;"-"&amp;E1204,'Np Quality'!A:M,7,FALSE))),"-",VLOOKUP(L1204&amp;"-"&amp;E1204,'Np Quality'!A:M,7,FALSE)))</f>
        <v/>
      </c>
      <c r="Q1204" s="391" t="str">
        <f>IF(ISBLANK(L1205),"",IF(OR(ISBLANK(VLOOKUP(L1205&amp;"-"&amp;E1205,'Np Quality'!A:M,8,FALSE)),ISERROR(VLOOKUP(L1205&amp;"-"&amp;E1205,'Np Quality'!A:M,8,FALSE))),"-",VLOOKUP(L1205&amp;"-"&amp;E1205,'Np Quality'!A:M,8,FALSE)))</f>
        <v/>
      </c>
      <c r="R1204" s="283" t="str">
        <f>IF(ISBLANK(L1204),"",IF(OR(ISBLANK(VLOOKUP(L1204&amp;"-"&amp;E1204,'Np Quality'!A:M,9,FALSE)),ISERROR(VLOOKUP(L1204&amp;"-"&amp;E1204,'Np Quality'!A:M,9,FALSE))),"-",VLOOKUP(L1204&amp;"-"&amp;E1204,'Np Quality'!A:M,9,FALSE)))</f>
        <v/>
      </c>
      <c r="S1204" s="150"/>
      <c r="T1204" s="395" t="str">
        <f t="shared" si="160"/>
        <v/>
      </c>
      <c r="U1204" s="395" t="str">
        <f t="shared" si="157"/>
        <v/>
      </c>
      <c r="V1204" s="396"/>
      <c r="W1204" s="282"/>
    </row>
    <row r="1205" spans="1:23">
      <c r="A1205" s="382" t="str">
        <f t="shared" si="158"/>
        <v/>
      </c>
      <c r="B1205" s="383" t="str">
        <f t="shared" si="161"/>
        <v/>
      </c>
      <c r="C1205" s="236"/>
      <c r="D1205" s="282"/>
      <c r="E1205" s="384" t="str">
        <f t="shared" si="159"/>
        <v/>
      </c>
      <c r="F1205" s="388"/>
      <c r="G1205" s="243"/>
      <c r="H1205" s="244"/>
      <c r="I1205" s="243"/>
      <c r="J1205" s="244"/>
      <c r="K1205" s="244"/>
      <c r="L1205" s="244"/>
      <c r="M1205" s="244"/>
      <c r="N1205" s="290"/>
      <c r="O1205" s="391" t="str">
        <f>IF(ISBLANK(L1205),"",IF(OR(ISBLANK(VLOOKUP(L1205&amp;"-"&amp;E1205,'Np Quality'!A:M,6,FALSE)),ISERROR(VLOOKUP(L1205&amp;"-"&amp;E1205,'Np Quality'!A:M,6,FALSE))),"-",VLOOKUP(L1205&amp;"-"&amp;E1205,'Np Quality'!A:M,6,FALSE)))</f>
        <v/>
      </c>
      <c r="P1205" s="391" t="str">
        <f>IF(ISBLANK(L1205),"",IF(OR(ISBLANK(VLOOKUP(L1205&amp;"-"&amp;E1205,'Np Quality'!A:M,7,FALSE)),ISERROR(VLOOKUP(L1205&amp;"-"&amp;E1205,'Np Quality'!A:M,7,FALSE))),"-",VLOOKUP(L1205&amp;"-"&amp;E1205,'Np Quality'!A:M,7,FALSE)))</f>
        <v/>
      </c>
      <c r="Q1205" s="391" t="str">
        <f>IF(ISBLANK(L1205),"",IF(OR(ISBLANK(VLOOKUP(L1205&amp;"-"&amp;E1205,'Np Quality'!A:M,8,FALSE)),ISERROR(VLOOKUP(L1205&amp;"-"&amp;E1205,'Np Quality'!A:M,8,FALSE))),"-",VLOOKUP(L1205&amp;"-"&amp;E1205,'Np Quality'!A:M,8,FALSE)))</f>
        <v/>
      </c>
      <c r="R1205" s="283" t="str">
        <f>IF(ISBLANK(L1206),"",IF(OR(ISBLANK(VLOOKUP(L1206&amp;"-"&amp;E1206,'Np Quality'!A:M,9,FALSE)),ISERROR(VLOOKUP(L1206&amp;"-"&amp;E1206,'Np Quality'!A:M,9,FALSE))),"-",VLOOKUP(L1206&amp;"-"&amp;E1206,'Np Quality'!A:M,9,FALSE)))</f>
        <v/>
      </c>
      <c r="S1205" s="150"/>
      <c r="T1205" s="395" t="str">
        <f t="shared" si="160"/>
        <v/>
      </c>
      <c r="U1205" s="395" t="str">
        <f t="shared" si="157"/>
        <v/>
      </c>
      <c r="V1205" s="396"/>
      <c r="W1205" s="282"/>
    </row>
    <row r="1206" spans="1:23">
      <c r="A1206" s="382" t="str">
        <f t="shared" si="158"/>
        <v/>
      </c>
      <c r="B1206" s="383" t="str">
        <f t="shared" si="161"/>
        <v/>
      </c>
      <c r="C1206" s="236"/>
      <c r="D1206" s="282"/>
      <c r="E1206" s="384" t="str">
        <f t="shared" si="159"/>
        <v/>
      </c>
      <c r="F1206" s="388"/>
      <c r="G1206" s="243"/>
      <c r="H1206" s="244"/>
      <c r="I1206" s="243"/>
      <c r="J1206" s="244"/>
      <c r="K1206" s="244"/>
      <c r="L1206" s="244"/>
      <c r="M1206" s="244"/>
      <c r="N1206" s="290"/>
      <c r="O1206" s="391" t="str">
        <f>IF(ISBLANK(L1206),"",IF(OR(ISBLANK(VLOOKUP(L1206&amp;"-"&amp;E1206,'Np Quality'!A:M,6,FALSE)),ISERROR(VLOOKUP(L1206&amp;"-"&amp;E1206,'Np Quality'!A:M,6,FALSE))),"-",VLOOKUP(L1206&amp;"-"&amp;E1206,'Np Quality'!A:M,6,FALSE)))</f>
        <v/>
      </c>
      <c r="P1206" s="391" t="str">
        <f>IF(ISBLANK(L1206),"",IF(OR(ISBLANK(VLOOKUP(L1206&amp;"-"&amp;E1206,'Np Quality'!A:M,7,FALSE)),ISERROR(VLOOKUP(L1206&amp;"-"&amp;E1206,'Np Quality'!A:M,7,FALSE))),"-",VLOOKUP(L1206&amp;"-"&amp;E1206,'Np Quality'!A:M,7,FALSE)))</f>
        <v/>
      </c>
      <c r="Q1206" s="391" t="str">
        <f>IF(ISBLANK(L1206),"",IF(OR(ISBLANK(VLOOKUP(L1206&amp;"-"&amp;E1206,'Np Quality'!A:M,8,FALSE)),ISERROR(VLOOKUP(L1206&amp;"-"&amp;E1206,'Np Quality'!A:M,8,FALSE))),"-",VLOOKUP(L1206&amp;"-"&amp;E1206,'Np Quality'!A:M,8,FALSE)))</f>
        <v/>
      </c>
      <c r="R1206" s="283" t="str">
        <f>IF(ISBLANK(L1206),"",IF(OR(ISBLANK(VLOOKUP(L1206&amp;"-"&amp;E1206,'Np Quality'!A:M,9,FALSE)),ISERROR(VLOOKUP(L1206&amp;"-"&amp;E1206,'Np Quality'!A:M,9,FALSE))),"-",VLOOKUP(L1206&amp;"-"&amp;E1206,'Np Quality'!A:M,9,FALSE)))</f>
        <v/>
      </c>
      <c r="S1206" s="150"/>
      <c r="T1206" s="395" t="str">
        <f t="shared" si="160"/>
        <v/>
      </c>
      <c r="U1206" s="395" t="str">
        <f t="shared" si="157"/>
        <v/>
      </c>
      <c r="V1206" s="396"/>
      <c r="W1206" s="282"/>
    </row>
    <row r="1207" spans="1:23">
      <c r="A1207" s="382" t="str">
        <f t="shared" si="158"/>
        <v/>
      </c>
      <c r="B1207" s="383" t="str">
        <f t="shared" si="161"/>
        <v/>
      </c>
      <c r="C1207" s="236"/>
      <c r="D1207" s="282"/>
      <c r="E1207" s="384" t="str">
        <f t="shared" si="159"/>
        <v/>
      </c>
      <c r="F1207" s="388"/>
      <c r="G1207" s="243"/>
      <c r="H1207" s="244"/>
      <c r="I1207" s="243"/>
      <c r="J1207" s="244"/>
      <c r="K1207" s="244"/>
      <c r="L1207" s="244"/>
      <c r="M1207" s="244"/>
      <c r="N1207" s="290"/>
      <c r="O1207" s="391" t="str">
        <f>IF(ISBLANK(L1207),"",IF(OR(ISBLANK(VLOOKUP(L1207&amp;"-"&amp;E1207,'Np Quality'!A:M,6,FALSE)),ISERROR(VLOOKUP(L1207&amp;"-"&amp;E1207,'Np Quality'!A:M,6,FALSE))),"-",VLOOKUP(L1207&amp;"-"&amp;E1207,'Np Quality'!A:M,6,FALSE)))</f>
        <v/>
      </c>
      <c r="P1207" s="391" t="str">
        <f>IF(ISBLANK(L1207),"",IF(OR(ISBLANK(VLOOKUP(L1207&amp;"-"&amp;E1207,'Np Quality'!A:M,7,FALSE)),ISERROR(VLOOKUP(L1207&amp;"-"&amp;E1207,'Np Quality'!A:M,7,FALSE))),"-",VLOOKUP(L1207&amp;"-"&amp;E1207,'Np Quality'!A:M,7,FALSE)))</f>
        <v/>
      </c>
      <c r="Q1207" s="391" t="str">
        <f>IF(ISBLANK(L1207),"",IF(OR(ISBLANK(VLOOKUP(L1207&amp;"-"&amp;E1207,'Np Quality'!A:M,8,FALSE)),ISERROR(VLOOKUP(L1207&amp;"-"&amp;E1207,'Np Quality'!A:M,8,FALSE))),"-",VLOOKUP(L1207&amp;"-"&amp;E1207,'Np Quality'!A:M,8,FALSE)))</f>
        <v/>
      </c>
      <c r="R1207" s="283" t="str">
        <f>IF(ISBLANK(L1207),"",IF(OR(ISBLANK(VLOOKUP(L1207&amp;"-"&amp;E1207,'Np Quality'!A:M,9,FALSE)),ISERROR(VLOOKUP(L1207&amp;"-"&amp;E1207,'Np Quality'!A:M,9,FALSE))),"-",VLOOKUP(L1207&amp;"-"&amp;E1207,'Np Quality'!A:M,9,FALSE)))</f>
        <v/>
      </c>
      <c r="S1207" s="150"/>
      <c r="T1207" s="395" t="str">
        <f t="shared" si="160"/>
        <v/>
      </c>
      <c r="U1207" s="395" t="str">
        <f t="shared" si="157"/>
        <v/>
      </c>
      <c r="V1207" s="396"/>
      <c r="W1207" s="282"/>
    </row>
    <row r="1208" spans="1:23">
      <c r="A1208" s="382" t="str">
        <f t="shared" si="158"/>
        <v/>
      </c>
      <c r="B1208" s="383" t="str">
        <f t="shared" si="161"/>
        <v/>
      </c>
      <c r="C1208" s="236"/>
      <c r="D1208" s="282"/>
      <c r="E1208" s="384" t="str">
        <f t="shared" si="159"/>
        <v/>
      </c>
      <c r="F1208" s="388"/>
      <c r="G1208" s="243"/>
      <c r="H1208" s="244"/>
      <c r="I1208" s="243"/>
      <c r="J1208" s="244"/>
      <c r="K1208" s="244"/>
      <c r="L1208" s="244"/>
      <c r="M1208" s="244"/>
      <c r="N1208" s="290"/>
      <c r="O1208" s="391" t="str">
        <f>IF(ISBLANK(L1208),"",IF(OR(ISBLANK(VLOOKUP(L1208&amp;"-"&amp;E1208,'Np Quality'!A:M,6,FALSE)),ISERROR(VLOOKUP(L1208&amp;"-"&amp;E1208,'Np Quality'!A:M,6,FALSE))),"-",VLOOKUP(L1208&amp;"-"&amp;E1208,'Np Quality'!A:M,6,FALSE)))</f>
        <v/>
      </c>
      <c r="P1208" s="391" t="str">
        <f>IF(ISBLANK(L1208),"",IF(OR(ISBLANK(VLOOKUP(L1208&amp;"-"&amp;E1208,'Np Quality'!A:M,7,FALSE)),ISERROR(VLOOKUP(L1208&amp;"-"&amp;E1208,'Np Quality'!A:M,7,FALSE))),"-",VLOOKUP(L1208&amp;"-"&amp;E1208,'Np Quality'!A:M,7,FALSE)))</f>
        <v/>
      </c>
      <c r="Q1208" s="391" t="str">
        <f>IF(ISBLANK(L1208),"",IF(OR(ISBLANK(VLOOKUP(L1208&amp;"-"&amp;E1208,'Np Quality'!A:M,8,FALSE)),ISERROR(VLOOKUP(L1208&amp;"-"&amp;E1208,'Np Quality'!A:M,8,FALSE))),"-",VLOOKUP(L1208&amp;"-"&amp;E1208,'Np Quality'!A:M,8,FALSE)))</f>
        <v/>
      </c>
      <c r="R1208" s="283" t="str">
        <f>IF(ISBLANK(L1208),"",IF(OR(ISBLANK(VLOOKUP(L1208&amp;"-"&amp;E1208,'Np Quality'!A:M,9,FALSE)),ISERROR(VLOOKUP(L1208&amp;"-"&amp;E1208,'Np Quality'!A:M,9,FALSE))),"-",VLOOKUP(L1208&amp;"-"&amp;E1208,'Np Quality'!A:M,9,FALSE)))</f>
        <v/>
      </c>
      <c r="S1208" s="150"/>
      <c r="T1208" s="395" t="str">
        <f t="shared" si="160"/>
        <v/>
      </c>
      <c r="U1208" s="395" t="str">
        <f t="shared" si="157"/>
        <v/>
      </c>
      <c r="V1208" s="396"/>
      <c r="W1208" s="282"/>
    </row>
    <row r="1209" spans="1:23">
      <c r="A1209" s="382" t="str">
        <f t="shared" si="158"/>
        <v/>
      </c>
      <c r="B1209" s="383" t="str">
        <f t="shared" si="161"/>
        <v/>
      </c>
      <c r="C1209" s="236"/>
      <c r="D1209" s="282"/>
      <c r="E1209" s="384" t="str">
        <f t="shared" si="159"/>
        <v/>
      </c>
      <c r="F1209" s="388"/>
      <c r="G1209" s="243"/>
      <c r="H1209" s="244"/>
      <c r="I1209" s="243"/>
      <c r="J1209" s="244"/>
      <c r="K1209" s="244"/>
      <c r="L1209" s="244"/>
      <c r="M1209" s="244"/>
      <c r="N1209" s="290"/>
      <c r="O1209" s="391" t="str">
        <f>IF(ISBLANK(L1209),"",IF(OR(ISBLANK(VLOOKUP(L1209&amp;"-"&amp;E1209,'Np Quality'!A:M,6,FALSE)),ISERROR(VLOOKUP(L1209&amp;"-"&amp;E1209,'Np Quality'!A:M,6,FALSE))),"-",VLOOKUP(L1209&amp;"-"&amp;E1209,'Np Quality'!A:M,6,FALSE)))</f>
        <v/>
      </c>
      <c r="P1209" s="391" t="str">
        <f>IF(ISBLANK(L1209),"",IF(OR(ISBLANK(VLOOKUP(L1209&amp;"-"&amp;E1209,'Np Quality'!A:M,7,FALSE)),ISERROR(VLOOKUP(L1209&amp;"-"&amp;E1209,'Np Quality'!A:M,7,FALSE))),"-",VLOOKUP(L1209&amp;"-"&amp;E1209,'Np Quality'!A:M,7,FALSE)))</f>
        <v/>
      </c>
      <c r="Q1209" s="391" t="str">
        <f>IF(ISBLANK(L1209),"",IF(OR(ISBLANK(VLOOKUP(L1209&amp;"-"&amp;E1209,'Np Quality'!A:M,8,FALSE)),ISERROR(VLOOKUP(L1209&amp;"-"&amp;E1209,'Np Quality'!A:M,8,FALSE))),"-",VLOOKUP(L1209&amp;"-"&amp;E1209,'Np Quality'!A:M,8,FALSE)))</f>
        <v/>
      </c>
      <c r="R1209" s="283" t="str">
        <f>IF(ISBLANK(L1209),"",IF(OR(ISBLANK(VLOOKUP(L1209&amp;"-"&amp;E1209,'Np Quality'!A:M,9,FALSE)),ISERROR(VLOOKUP(L1209&amp;"-"&amp;E1209,'Np Quality'!A:M,9,FALSE))),"-",VLOOKUP(L1209&amp;"-"&amp;E1209,'Np Quality'!A:M,9,FALSE)))</f>
        <v/>
      </c>
      <c r="S1209" s="150"/>
      <c r="T1209" s="395" t="str">
        <f t="shared" si="160"/>
        <v/>
      </c>
      <c r="U1209" s="395" t="str">
        <f t="shared" si="157"/>
        <v/>
      </c>
      <c r="V1209" s="396"/>
      <c r="W1209" s="282"/>
    </row>
    <row r="1210" spans="1:23">
      <c r="A1210" s="382" t="str">
        <f t="shared" si="158"/>
        <v/>
      </c>
      <c r="B1210" s="383" t="str">
        <f t="shared" si="161"/>
        <v/>
      </c>
      <c r="C1210" s="236"/>
      <c r="D1210" s="282"/>
      <c r="E1210" s="384" t="str">
        <f t="shared" si="159"/>
        <v/>
      </c>
      <c r="F1210" s="388"/>
      <c r="G1210" s="243"/>
      <c r="H1210" s="244"/>
      <c r="I1210" s="243"/>
      <c r="J1210" s="244"/>
      <c r="K1210" s="244"/>
      <c r="L1210" s="244"/>
      <c r="M1210" s="244"/>
      <c r="N1210" s="290"/>
      <c r="O1210" s="391" t="str">
        <f>IF(ISBLANK(L1210),"",IF(OR(ISBLANK(VLOOKUP(L1210&amp;"-"&amp;E1210,'Np Quality'!A:M,6,FALSE)),ISERROR(VLOOKUP(L1210&amp;"-"&amp;E1210,'Np Quality'!A:M,6,FALSE))),"-",VLOOKUP(L1210&amp;"-"&amp;E1210,'Np Quality'!A:M,6,FALSE)))</f>
        <v/>
      </c>
      <c r="P1210" s="391" t="str">
        <f>IF(ISBLANK(L1210),"",IF(OR(ISBLANK(VLOOKUP(L1210&amp;"-"&amp;E1210,'Np Quality'!A:M,7,FALSE)),ISERROR(VLOOKUP(L1210&amp;"-"&amp;E1210,'Np Quality'!A:M,7,FALSE))),"-",VLOOKUP(L1210&amp;"-"&amp;E1210,'Np Quality'!A:M,7,FALSE)))</f>
        <v/>
      </c>
      <c r="Q1210" s="391" t="str">
        <f>IF(ISBLANK(L1210),"",IF(OR(ISBLANK(VLOOKUP(L1210&amp;"-"&amp;E1210,'Np Quality'!A:M,8,FALSE)),ISERROR(VLOOKUP(L1210&amp;"-"&amp;E1210,'Np Quality'!A:M,8,FALSE))),"-",VLOOKUP(L1210&amp;"-"&amp;E1210,'Np Quality'!A:M,8,FALSE)))</f>
        <v/>
      </c>
      <c r="R1210" s="283" t="str">
        <f>IF(ISBLANK(L1210),"",IF(OR(ISBLANK(VLOOKUP(L1210&amp;"-"&amp;E1210,'Np Quality'!A:M,9,FALSE)),ISERROR(VLOOKUP(L1210&amp;"-"&amp;E1210,'Np Quality'!A:M,9,FALSE))),"-",VLOOKUP(L1210&amp;"-"&amp;E1210,'Np Quality'!A:M,9,FALSE)))</f>
        <v/>
      </c>
      <c r="S1210" s="150"/>
      <c r="T1210" s="395" t="str">
        <f t="shared" si="160"/>
        <v/>
      </c>
      <c r="U1210" s="395" t="str">
        <f t="shared" si="157"/>
        <v/>
      </c>
      <c r="V1210" s="396"/>
      <c r="W1210" s="282"/>
    </row>
    <row r="1211" spans="1:23">
      <c r="A1211" s="382" t="str">
        <f t="shared" si="158"/>
        <v/>
      </c>
      <c r="B1211" s="383" t="str">
        <f t="shared" si="161"/>
        <v/>
      </c>
      <c r="C1211" s="236"/>
      <c r="D1211" s="282"/>
      <c r="E1211" s="384" t="str">
        <f t="shared" si="159"/>
        <v/>
      </c>
      <c r="F1211" s="388"/>
      <c r="G1211" s="243"/>
      <c r="H1211" s="244"/>
      <c r="I1211" s="243"/>
      <c r="J1211" s="244"/>
      <c r="K1211" s="244"/>
      <c r="L1211" s="244"/>
      <c r="M1211" s="244"/>
      <c r="N1211" s="290"/>
      <c r="O1211" s="391" t="str">
        <f>IF(ISBLANK(L1211),"",IF(OR(ISBLANK(VLOOKUP(L1211&amp;"-"&amp;E1211,'Np Quality'!A:M,6,FALSE)),ISERROR(VLOOKUP(L1211&amp;"-"&amp;E1211,'Np Quality'!A:M,6,FALSE))),"-",VLOOKUP(L1211&amp;"-"&amp;E1211,'Np Quality'!A:M,6,FALSE)))</f>
        <v/>
      </c>
      <c r="P1211" s="391" t="str">
        <f>IF(ISBLANK(L1211),"",IF(OR(ISBLANK(VLOOKUP(L1211&amp;"-"&amp;E1211,'Np Quality'!A:M,7,FALSE)),ISERROR(VLOOKUP(L1211&amp;"-"&amp;E1211,'Np Quality'!A:M,7,FALSE))),"-",VLOOKUP(L1211&amp;"-"&amp;E1211,'Np Quality'!A:M,7,FALSE)))</f>
        <v/>
      </c>
      <c r="Q1211" s="391" t="str">
        <f>IF(ISBLANK(L1211),"",IF(OR(ISBLANK(VLOOKUP(L1211&amp;"-"&amp;E1211,'Np Quality'!A:M,8,FALSE)),ISERROR(VLOOKUP(L1211&amp;"-"&amp;E1211,'Np Quality'!A:M,8,FALSE))),"-",VLOOKUP(L1211&amp;"-"&amp;E1211,'Np Quality'!A:M,8,FALSE)))</f>
        <v/>
      </c>
      <c r="R1211" s="283" t="str">
        <f>IF(ISBLANK(L1211),"",IF(OR(ISBLANK(VLOOKUP(L1211&amp;"-"&amp;E1211,'Np Quality'!A:M,9,FALSE)),ISERROR(VLOOKUP(L1211&amp;"-"&amp;E1211,'Np Quality'!A:M,9,FALSE))),"-",VLOOKUP(L1211&amp;"-"&amp;E1211,'Np Quality'!A:M,9,FALSE)))</f>
        <v/>
      </c>
      <c r="S1211" s="150"/>
      <c r="T1211" s="395" t="str">
        <f t="shared" si="160"/>
        <v/>
      </c>
      <c r="U1211" s="395" t="str">
        <f t="shared" si="157"/>
        <v/>
      </c>
      <c r="V1211" s="396"/>
      <c r="W1211" s="282"/>
    </row>
    <row r="1212" spans="1:23">
      <c r="A1212" s="382" t="str">
        <f t="shared" si="158"/>
        <v/>
      </c>
      <c r="B1212" s="383" t="str">
        <f t="shared" si="161"/>
        <v/>
      </c>
      <c r="C1212" s="236"/>
      <c r="D1212" s="282"/>
      <c r="E1212" s="384" t="str">
        <f t="shared" si="159"/>
        <v/>
      </c>
      <c r="F1212" s="388"/>
      <c r="G1212" s="243"/>
      <c r="H1212" s="244"/>
      <c r="I1212" s="243"/>
      <c r="J1212" s="244"/>
      <c r="K1212" s="244"/>
      <c r="L1212" s="244"/>
      <c r="M1212" s="244"/>
      <c r="N1212" s="290"/>
      <c r="O1212" s="391" t="str">
        <f>IF(ISBLANK(L1213),"",IF(OR(ISBLANK(VLOOKUP(L1213&amp;"-"&amp;E1213,'Np Quality'!A:M,6,FALSE)),ISERROR(VLOOKUP(L1213&amp;"-"&amp;E1213,'Np Quality'!A:M,6,FALSE))),"-",VLOOKUP(L1213&amp;"-"&amp;E1213,'Np Quality'!A:M,6,FALSE)))</f>
        <v/>
      </c>
      <c r="P1212" s="391" t="str">
        <f>IF(ISBLANK(L1212),"",IF(OR(ISBLANK(VLOOKUP(L1212&amp;"-"&amp;E1212,'Np Quality'!A:M,7,FALSE)),ISERROR(VLOOKUP(L1212&amp;"-"&amp;E1212,'Np Quality'!A:M,7,FALSE))),"-",VLOOKUP(L1212&amp;"-"&amp;E1212,'Np Quality'!A:M,7,FALSE)))</f>
        <v/>
      </c>
      <c r="Q1212" s="391" t="str">
        <f>IF(ISBLANK(L1212),"",IF(OR(ISBLANK(VLOOKUP(L1212&amp;"-"&amp;E1212,'Np Quality'!A:M,8,FALSE)),ISERROR(VLOOKUP(L1212&amp;"-"&amp;E1212,'Np Quality'!A:M,8,FALSE))),"-",VLOOKUP(L1212&amp;"-"&amp;E1212,'Np Quality'!A:M,8,FALSE)))</f>
        <v/>
      </c>
      <c r="R1212" s="283" t="str">
        <f>IF(ISBLANK(L1212),"",IF(OR(ISBLANK(VLOOKUP(L1212&amp;"-"&amp;E1212,'Np Quality'!A:M,9,FALSE)),ISERROR(VLOOKUP(L1212&amp;"-"&amp;E1212,'Np Quality'!A:M,9,FALSE))),"-",VLOOKUP(L1212&amp;"-"&amp;E1212,'Np Quality'!A:M,9,FALSE)))</f>
        <v/>
      </c>
      <c r="S1212" s="150"/>
      <c r="T1212" s="395" t="str">
        <f t="shared" si="160"/>
        <v/>
      </c>
      <c r="U1212" s="395" t="str">
        <f t="shared" si="157"/>
        <v/>
      </c>
      <c r="V1212" s="396"/>
      <c r="W1212" s="282"/>
    </row>
    <row r="1213" spans="1:23">
      <c r="A1213" s="382" t="str">
        <f t="shared" si="158"/>
        <v/>
      </c>
      <c r="B1213" s="383" t="str">
        <f t="shared" si="161"/>
        <v/>
      </c>
      <c r="C1213" s="236"/>
      <c r="D1213" s="282"/>
      <c r="E1213" s="384" t="str">
        <f t="shared" si="159"/>
        <v/>
      </c>
      <c r="F1213" s="388"/>
      <c r="G1213" s="243"/>
      <c r="H1213" s="244"/>
      <c r="I1213" s="243"/>
      <c r="J1213" s="244"/>
      <c r="K1213" s="244"/>
      <c r="L1213" s="244"/>
      <c r="M1213" s="244"/>
      <c r="N1213" s="290"/>
      <c r="O1213" s="391" t="str">
        <f>IF(ISBLANK(L1213),"",IF(OR(ISBLANK(VLOOKUP(L1213&amp;"-"&amp;E1213,'Np Quality'!A:M,6,FALSE)),ISERROR(VLOOKUP(L1213&amp;"-"&amp;E1213,'Np Quality'!A:M,6,FALSE))),"-",VLOOKUP(L1213&amp;"-"&amp;E1213,'Np Quality'!A:M,6,FALSE)))</f>
        <v/>
      </c>
      <c r="P1213" s="391" t="str">
        <f>IF(ISBLANK(L1214),"",IF(OR(ISBLANK(VLOOKUP(L1214&amp;"-"&amp;E1214,'Np Quality'!A:M,7,FALSE)),ISERROR(VLOOKUP(L1214&amp;"-"&amp;E1214,'Np Quality'!A:M,7,FALSE))),"-",VLOOKUP(L1214&amp;"-"&amp;E1214,'Np Quality'!A:M,7,FALSE)))</f>
        <v/>
      </c>
      <c r="Q1213" s="391" t="str">
        <f>IF(ISBLANK(L1213),"",IF(OR(ISBLANK(VLOOKUP(L1213&amp;"-"&amp;E1213,'Np Quality'!A:M,8,FALSE)),ISERROR(VLOOKUP(L1213&amp;"-"&amp;E1213,'Np Quality'!A:M,8,FALSE))),"-",VLOOKUP(L1213&amp;"-"&amp;E1213,'Np Quality'!A:M,8,FALSE)))</f>
        <v/>
      </c>
      <c r="R1213" s="283" t="str">
        <f>IF(ISBLANK(L1213),"",IF(OR(ISBLANK(VLOOKUP(L1213&amp;"-"&amp;E1213,'Np Quality'!A:M,9,FALSE)),ISERROR(VLOOKUP(L1213&amp;"-"&amp;E1213,'Np Quality'!A:M,9,FALSE))),"-",VLOOKUP(L1213&amp;"-"&amp;E1213,'Np Quality'!A:M,9,FALSE)))</f>
        <v/>
      </c>
      <c r="S1213" s="150"/>
      <c r="T1213" s="395" t="str">
        <f t="shared" si="160"/>
        <v/>
      </c>
      <c r="U1213" s="395" t="str">
        <f t="shared" si="157"/>
        <v/>
      </c>
      <c r="V1213" s="396"/>
      <c r="W1213" s="282"/>
    </row>
    <row r="1214" spans="1:23">
      <c r="A1214" s="382" t="str">
        <f t="shared" si="158"/>
        <v/>
      </c>
      <c r="B1214" s="383" t="str">
        <f t="shared" si="161"/>
        <v/>
      </c>
      <c r="C1214" s="236"/>
      <c r="D1214" s="282"/>
      <c r="E1214" s="384" t="str">
        <f t="shared" si="159"/>
        <v/>
      </c>
      <c r="F1214" s="388"/>
      <c r="G1214" s="243"/>
      <c r="H1214" s="244"/>
      <c r="I1214" s="243"/>
      <c r="J1214" s="244"/>
      <c r="K1214" s="244"/>
      <c r="L1214" s="244"/>
      <c r="M1214" s="244"/>
      <c r="N1214" s="290"/>
      <c r="O1214" s="391" t="str">
        <f>IF(ISBLANK(L1214),"",IF(OR(ISBLANK(VLOOKUP(L1214&amp;"-"&amp;E1214,'Np Quality'!A:M,6,FALSE)),ISERROR(VLOOKUP(L1214&amp;"-"&amp;E1214,'Np Quality'!A:M,6,FALSE))),"-",VLOOKUP(L1214&amp;"-"&amp;E1214,'Np Quality'!A:M,6,FALSE)))</f>
        <v/>
      </c>
      <c r="P1214" s="391" t="str">
        <f>IF(ISBLANK(L1214),"",IF(OR(ISBLANK(VLOOKUP(L1214&amp;"-"&amp;E1214,'Np Quality'!A:M,7,FALSE)),ISERROR(VLOOKUP(L1214&amp;"-"&amp;E1214,'Np Quality'!A:M,7,FALSE))),"-",VLOOKUP(L1214&amp;"-"&amp;E1214,'Np Quality'!A:M,7,FALSE)))</f>
        <v/>
      </c>
      <c r="Q1214" s="391" t="str">
        <f>IF(ISBLANK(L1215),"",IF(OR(ISBLANK(VLOOKUP(L1215&amp;"-"&amp;E1215,'Np Quality'!A:M,8,FALSE)),ISERROR(VLOOKUP(L1215&amp;"-"&amp;E1215,'Np Quality'!A:M,8,FALSE))),"-",VLOOKUP(L1215&amp;"-"&amp;E1215,'Np Quality'!A:M,8,FALSE)))</f>
        <v/>
      </c>
      <c r="R1214" s="283" t="str">
        <f>IF(ISBLANK(L1214),"",IF(OR(ISBLANK(VLOOKUP(L1214&amp;"-"&amp;E1214,'Np Quality'!A:M,9,FALSE)),ISERROR(VLOOKUP(L1214&amp;"-"&amp;E1214,'Np Quality'!A:M,9,FALSE))),"-",VLOOKUP(L1214&amp;"-"&amp;E1214,'Np Quality'!A:M,9,FALSE)))</f>
        <v/>
      </c>
      <c r="S1214" s="150"/>
      <c r="T1214" s="395" t="str">
        <f t="shared" si="160"/>
        <v/>
      </c>
      <c r="U1214" s="395" t="str">
        <f t="shared" si="157"/>
        <v/>
      </c>
      <c r="V1214" s="396"/>
      <c r="W1214" s="282"/>
    </row>
    <row r="1215" spans="1:23">
      <c r="A1215" s="382" t="str">
        <f t="shared" si="158"/>
        <v/>
      </c>
      <c r="B1215" s="383" t="str">
        <f t="shared" si="161"/>
        <v/>
      </c>
      <c r="C1215" s="236"/>
      <c r="D1215" s="282"/>
      <c r="E1215" s="384" t="str">
        <f t="shared" si="159"/>
        <v/>
      </c>
      <c r="F1215" s="388"/>
      <c r="G1215" s="243"/>
      <c r="H1215" s="244"/>
      <c r="I1215" s="243"/>
      <c r="J1215" s="244"/>
      <c r="K1215" s="244"/>
      <c r="L1215" s="244"/>
      <c r="M1215" s="244"/>
      <c r="N1215" s="290"/>
      <c r="O1215" s="391" t="str">
        <f>IF(ISBLANK(L1215),"",IF(OR(ISBLANK(VLOOKUP(L1215&amp;"-"&amp;E1215,'Np Quality'!A:M,6,FALSE)),ISERROR(VLOOKUP(L1215&amp;"-"&amp;E1215,'Np Quality'!A:M,6,FALSE))),"-",VLOOKUP(L1215&amp;"-"&amp;E1215,'Np Quality'!A:M,6,FALSE)))</f>
        <v/>
      </c>
      <c r="P1215" s="391" t="str">
        <f>IF(ISBLANK(L1215),"",IF(OR(ISBLANK(VLOOKUP(L1215&amp;"-"&amp;E1215,'Np Quality'!A:M,7,FALSE)),ISERROR(VLOOKUP(L1215&amp;"-"&amp;E1215,'Np Quality'!A:M,7,FALSE))),"-",VLOOKUP(L1215&amp;"-"&amp;E1215,'Np Quality'!A:M,7,FALSE)))</f>
        <v/>
      </c>
      <c r="Q1215" s="391" t="str">
        <f>IF(ISBLANK(L1215),"",IF(OR(ISBLANK(VLOOKUP(L1215&amp;"-"&amp;E1215,'Np Quality'!A:M,8,FALSE)),ISERROR(VLOOKUP(L1215&amp;"-"&amp;E1215,'Np Quality'!A:M,8,FALSE))),"-",VLOOKUP(L1215&amp;"-"&amp;E1215,'Np Quality'!A:M,8,FALSE)))</f>
        <v/>
      </c>
      <c r="R1215" s="283" t="str">
        <f>IF(ISBLANK(L1216),"",IF(OR(ISBLANK(VLOOKUP(L1216&amp;"-"&amp;E1216,'Np Quality'!A:M,9,FALSE)),ISERROR(VLOOKUP(L1216&amp;"-"&amp;E1216,'Np Quality'!A:M,9,FALSE))),"-",VLOOKUP(L1216&amp;"-"&amp;E1216,'Np Quality'!A:M,9,FALSE)))</f>
        <v/>
      </c>
      <c r="S1215" s="150"/>
      <c r="T1215" s="395" t="str">
        <f t="shared" si="160"/>
        <v/>
      </c>
      <c r="U1215" s="395" t="str">
        <f t="shared" si="157"/>
        <v/>
      </c>
      <c r="V1215" s="396"/>
      <c r="W1215" s="282"/>
    </row>
    <row r="1216" spans="1:23">
      <c r="A1216" s="382" t="str">
        <f t="shared" si="158"/>
        <v/>
      </c>
      <c r="B1216" s="383" t="str">
        <f t="shared" si="161"/>
        <v/>
      </c>
      <c r="C1216" s="236"/>
      <c r="D1216" s="282"/>
      <c r="E1216" s="384" t="str">
        <f t="shared" si="159"/>
        <v/>
      </c>
      <c r="F1216" s="388"/>
      <c r="G1216" s="243"/>
      <c r="H1216" s="244"/>
      <c r="I1216" s="243"/>
      <c r="J1216" s="244"/>
      <c r="K1216" s="244"/>
      <c r="L1216" s="244"/>
      <c r="M1216" s="244"/>
      <c r="N1216" s="290"/>
      <c r="O1216" s="391" t="str">
        <f>IF(ISBLANK(L1216),"",IF(OR(ISBLANK(VLOOKUP(L1216&amp;"-"&amp;E1216,'Np Quality'!A:M,6,FALSE)),ISERROR(VLOOKUP(L1216&amp;"-"&amp;E1216,'Np Quality'!A:M,6,FALSE))),"-",VLOOKUP(L1216&amp;"-"&amp;E1216,'Np Quality'!A:M,6,FALSE)))</f>
        <v/>
      </c>
      <c r="P1216" s="391" t="str">
        <f>IF(ISBLANK(L1216),"",IF(OR(ISBLANK(VLOOKUP(L1216&amp;"-"&amp;E1216,'Np Quality'!A:M,7,FALSE)),ISERROR(VLOOKUP(L1216&amp;"-"&amp;E1216,'Np Quality'!A:M,7,FALSE))),"-",VLOOKUP(L1216&amp;"-"&amp;E1216,'Np Quality'!A:M,7,FALSE)))</f>
        <v/>
      </c>
      <c r="Q1216" s="391" t="str">
        <f>IF(ISBLANK(L1216),"",IF(OR(ISBLANK(VLOOKUP(L1216&amp;"-"&amp;E1216,'Np Quality'!A:M,8,FALSE)),ISERROR(VLOOKUP(L1216&amp;"-"&amp;E1216,'Np Quality'!A:M,8,FALSE))),"-",VLOOKUP(L1216&amp;"-"&amp;E1216,'Np Quality'!A:M,8,FALSE)))</f>
        <v/>
      </c>
      <c r="R1216" s="283" t="str">
        <f>IF(ISBLANK(L1216),"",IF(OR(ISBLANK(VLOOKUP(L1216&amp;"-"&amp;E1216,'Np Quality'!A:M,9,FALSE)),ISERROR(VLOOKUP(L1216&amp;"-"&amp;E1216,'Np Quality'!A:M,9,FALSE))),"-",VLOOKUP(L1216&amp;"-"&amp;E1216,'Np Quality'!A:M,9,FALSE)))</f>
        <v/>
      </c>
      <c r="S1216" s="150"/>
      <c r="T1216" s="395" t="str">
        <f t="shared" si="160"/>
        <v/>
      </c>
      <c r="U1216" s="395" t="str">
        <f t="shared" ref="U1216:U1279" si="162">IF(ISNUMBER(B1216),CHOOSE(B1216,M1216,M1216&amp;","&amp;M1217,M1216&amp;","&amp;M1217&amp;","&amp;M1218,M1216&amp;","&amp;M1217&amp;","&amp;M1218&amp;","&amp;M1219),"")</f>
        <v/>
      </c>
      <c r="V1216" s="396"/>
      <c r="W1216" s="282"/>
    </row>
    <row r="1217" spans="1:23">
      <c r="A1217" s="382" t="str">
        <f t="shared" si="158"/>
        <v/>
      </c>
      <c r="B1217" s="383" t="str">
        <f t="shared" si="161"/>
        <v/>
      </c>
      <c r="C1217" s="236"/>
      <c r="D1217" s="282"/>
      <c r="E1217" s="384" t="str">
        <f t="shared" si="159"/>
        <v/>
      </c>
      <c r="F1217" s="388"/>
      <c r="G1217" s="243"/>
      <c r="H1217" s="244"/>
      <c r="I1217" s="243"/>
      <c r="J1217" s="244"/>
      <c r="K1217" s="244"/>
      <c r="L1217" s="244"/>
      <c r="M1217" s="244"/>
      <c r="N1217" s="290"/>
      <c r="O1217" s="391" t="str">
        <f>IF(ISBLANK(L1217),"",IF(OR(ISBLANK(VLOOKUP(L1217&amp;"-"&amp;E1217,'Np Quality'!A:M,6,FALSE)),ISERROR(VLOOKUP(L1217&amp;"-"&amp;E1217,'Np Quality'!A:M,6,FALSE))),"-",VLOOKUP(L1217&amp;"-"&amp;E1217,'Np Quality'!A:M,6,FALSE)))</f>
        <v/>
      </c>
      <c r="P1217" s="391" t="str">
        <f>IF(ISBLANK(L1217),"",IF(OR(ISBLANK(VLOOKUP(L1217&amp;"-"&amp;E1217,'Np Quality'!A:M,7,FALSE)),ISERROR(VLOOKUP(L1217&amp;"-"&amp;E1217,'Np Quality'!A:M,7,FALSE))),"-",VLOOKUP(L1217&amp;"-"&amp;E1217,'Np Quality'!A:M,7,FALSE)))</f>
        <v/>
      </c>
      <c r="Q1217" s="391" t="str">
        <f>IF(ISBLANK(L1217),"",IF(OR(ISBLANK(VLOOKUP(L1217&amp;"-"&amp;E1217,'Np Quality'!A:M,8,FALSE)),ISERROR(VLOOKUP(L1217&amp;"-"&amp;E1217,'Np Quality'!A:M,8,FALSE))),"-",VLOOKUP(L1217&amp;"-"&amp;E1217,'Np Quality'!A:M,8,FALSE)))</f>
        <v/>
      </c>
      <c r="R1217" s="283" t="str">
        <f>IF(ISBLANK(L1217),"",IF(OR(ISBLANK(VLOOKUP(L1217&amp;"-"&amp;E1217,'Np Quality'!A:M,9,FALSE)),ISERROR(VLOOKUP(L1217&amp;"-"&amp;E1217,'Np Quality'!A:M,9,FALSE))),"-",VLOOKUP(L1217&amp;"-"&amp;E1217,'Np Quality'!A:M,9,FALSE)))</f>
        <v/>
      </c>
      <c r="S1217" s="150"/>
      <c r="T1217" s="395" t="str">
        <f t="shared" si="160"/>
        <v/>
      </c>
      <c r="U1217" s="395" t="str">
        <f t="shared" si="162"/>
        <v/>
      </c>
      <c r="V1217" s="396"/>
      <c r="W1217" s="282"/>
    </row>
    <row r="1218" spans="1:23">
      <c r="A1218" s="382" t="str">
        <f t="shared" si="158"/>
        <v/>
      </c>
      <c r="B1218" s="383" t="str">
        <f t="shared" si="161"/>
        <v/>
      </c>
      <c r="C1218" s="236"/>
      <c r="D1218" s="282"/>
      <c r="E1218" s="384" t="str">
        <f t="shared" si="159"/>
        <v/>
      </c>
      <c r="F1218" s="388"/>
      <c r="G1218" s="243"/>
      <c r="H1218" s="244"/>
      <c r="I1218" s="243"/>
      <c r="J1218" s="244"/>
      <c r="K1218" s="244"/>
      <c r="L1218" s="244"/>
      <c r="M1218" s="244"/>
      <c r="N1218" s="290"/>
      <c r="O1218" s="391" t="str">
        <f>IF(ISBLANK(L1218),"",IF(OR(ISBLANK(VLOOKUP(L1218&amp;"-"&amp;E1218,'Np Quality'!A:M,6,FALSE)),ISERROR(VLOOKUP(L1218&amp;"-"&amp;E1218,'Np Quality'!A:M,6,FALSE))),"-",VLOOKUP(L1218&amp;"-"&amp;E1218,'Np Quality'!A:M,6,FALSE)))</f>
        <v/>
      </c>
      <c r="P1218" s="391" t="str">
        <f>IF(ISBLANK(L1218),"",IF(OR(ISBLANK(VLOOKUP(L1218&amp;"-"&amp;E1218,'Np Quality'!A:M,7,FALSE)),ISERROR(VLOOKUP(L1218&amp;"-"&amp;E1218,'Np Quality'!A:M,7,FALSE))),"-",VLOOKUP(L1218&amp;"-"&amp;E1218,'Np Quality'!A:M,7,FALSE)))</f>
        <v/>
      </c>
      <c r="Q1218" s="391" t="str">
        <f>IF(ISBLANK(L1218),"",IF(OR(ISBLANK(VLOOKUP(L1218&amp;"-"&amp;E1218,'Np Quality'!A:M,8,FALSE)),ISERROR(VLOOKUP(L1218&amp;"-"&amp;E1218,'Np Quality'!A:M,8,FALSE))),"-",VLOOKUP(L1218&amp;"-"&amp;E1218,'Np Quality'!A:M,8,FALSE)))</f>
        <v/>
      </c>
      <c r="R1218" s="283" t="str">
        <f>IF(ISBLANK(L1218),"",IF(OR(ISBLANK(VLOOKUP(L1218&amp;"-"&amp;E1218,'Np Quality'!A:M,9,FALSE)),ISERROR(VLOOKUP(L1218&amp;"-"&amp;E1218,'Np Quality'!A:M,9,FALSE))),"-",VLOOKUP(L1218&amp;"-"&amp;E1218,'Np Quality'!A:M,9,FALSE)))</f>
        <v/>
      </c>
      <c r="S1218" s="150"/>
      <c r="T1218" s="395" t="str">
        <f t="shared" si="160"/>
        <v/>
      </c>
      <c r="U1218" s="395" t="str">
        <f t="shared" si="162"/>
        <v/>
      </c>
      <c r="V1218" s="396"/>
      <c r="W1218" s="282"/>
    </row>
    <row r="1219" spans="1:23">
      <c r="A1219" s="382" t="str">
        <f t="shared" si="158"/>
        <v/>
      </c>
      <c r="B1219" s="383" t="str">
        <f t="shared" si="161"/>
        <v/>
      </c>
      <c r="C1219" s="236"/>
      <c r="D1219" s="282"/>
      <c r="E1219" s="384" t="str">
        <f t="shared" si="159"/>
        <v/>
      </c>
      <c r="F1219" s="388"/>
      <c r="G1219" s="243"/>
      <c r="H1219" s="244"/>
      <c r="I1219" s="243"/>
      <c r="J1219" s="244"/>
      <c r="K1219" s="244"/>
      <c r="L1219" s="244"/>
      <c r="M1219" s="244"/>
      <c r="N1219" s="290"/>
      <c r="O1219" s="391" t="str">
        <f>IF(ISBLANK(L1219),"",IF(OR(ISBLANK(VLOOKUP(L1219&amp;"-"&amp;E1219,'Np Quality'!A:M,6,FALSE)),ISERROR(VLOOKUP(L1219&amp;"-"&amp;E1219,'Np Quality'!A:M,6,FALSE))),"-",VLOOKUP(L1219&amp;"-"&amp;E1219,'Np Quality'!A:M,6,FALSE)))</f>
        <v/>
      </c>
      <c r="P1219" s="391" t="str">
        <f>IF(ISBLANK(L1219),"",IF(OR(ISBLANK(VLOOKUP(L1219&amp;"-"&amp;E1219,'Np Quality'!A:M,7,FALSE)),ISERROR(VLOOKUP(L1219&amp;"-"&amp;E1219,'Np Quality'!A:M,7,FALSE))),"-",VLOOKUP(L1219&amp;"-"&amp;E1219,'Np Quality'!A:M,7,FALSE)))</f>
        <v/>
      </c>
      <c r="Q1219" s="391" t="str">
        <f>IF(ISBLANK(L1219),"",IF(OR(ISBLANK(VLOOKUP(L1219&amp;"-"&amp;E1219,'Np Quality'!A:M,8,FALSE)),ISERROR(VLOOKUP(L1219&amp;"-"&amp;E1219,'Np Quality'!A:M,8,FALSE))),"-",VLOOKUP(L1219&amp;"-"&amp;E1219,'Np Quality'!A:M,8,FALSE)))</f>
        <v/>
      </c>
      <c r="R1219" s="283" t="str">
        <f>IF(ISBLANK(L1219),"",IF(OR(ISBLANK(VLOOKUP(L1219&amp;"-"&amp;E1219,'Np Quality'!A:M,9,FALSE)),ISERROR(VLOOKUP(L1219&amp;"-"&amp;E1219,'Np Quality'!A:M,9,FALSE))),"-",VLOOKUP(L1219&amp;"-"&amp;E1219,'Np Quality'!A:M,9,FALSE)))</f>
        <v/>
      </c>
      <c r="S1219" s="150"/>
      <c r="T1219" s="395" t="str">
        <f t="shared" si="160"/>
        <v/>
      </c>
      <c r="U1219" s="395" t="str">
        <f t="shared" si="162"/>
        <v/>
      </c>
      <c r="V1219" s="396"/>
      <c r="W1219" s="282"/>
    </row>
    <row r="1220" spans="1:23">
      <c r="A1220" s="382" t="str">
        <f t="shared" si="158"/>
        <v/>
      </c>
      <c r="B1220" s="383" t="str">
        <f t="shared" si="161"/>
        <v/>
      </c>
      <c r="C1220" s="236"/>
      <c r="D1220" s="282"/>
      <c r="E1220" s="384" t="str">
        <f t="shared" si="159"/>
        <v/>
      </c>
      <c r="F1220" s="388"/>
      <c r="G1220" s="243"/>
      <c r="H1220" s="244"/>
      <c r="I1220" s="243"/>
      <c r="J1220" s="244"/>
      <c r="K1220" s="244"/>
      <c r="L1220" s="244"/>
      <c r="M1220" s="244"/>
      <c r="N1220" s="290"/>
      <c r="O1220" s="391" t="str">
        <f>IF(ISBLANK(L1220),"",IF(OR(ISBLANK(VLOOKUP(L1220&amp;"-"&amp;E1220,'Np Quality'!A:M,6,FALSE)),ISERROR(VLOOKUP(L1220&amp;"-"&amp;E1220,'Np Quality'!A:M,6,FALSE))),"-",VLOOKUP(L1220&amp;"-"&amp;E1220,'Np Quality'!A:M,6,FALSE)))</f>
        <v/>
      </c>
      <c r="P1220" s="391" t="str">
        <f>IF(ISBLANK(L1220),"",IF(OR(ISBLANK(VLOOKUP(L1220&amp;"-"&amp;E1220,'Np Quality'!A:M,7,FALSE)),ISERROR(VLOOKUP(L1220&amp;"-"&amp;E1220,'Np Quality'!A:M,7,FALSE))),"-",VLOOKUP(L1220&amp;"-"&amp;E1220,'Np Quality'!A:M,7,FALSE)))</f>
        <v/>
      </c>
      <c r="Q1220" s="391" t="str">
        <f>IF(ISBLANK(L1220),"",IF(OR(ISBLANK(VLOOKUP(L1220&amp;"-"&amp;E1220,'Np Quality'!A:M,8,FALSE)),ISERROR(VLOOKUP(L1220&amp;"-"&amp;E1220,'Np Quality'!A:M,8,FALSE))),"-",VLOOKUP(L1220&amp;"-"&amp;E1220,'Np Quality'!A:M,8,FALSE)))</f>
        <v/>
      </c>
      <c r="R1220" s="283" t="str">
        <f>IF(ISBLANK(L1220),"",IF(OR(ISBLANK(VLOOKUP(L1220&amp;"-"&amp;E1220,'Np Quality'!A:M,9,FALSE)),ISERROR(VLOOKUP(L1220&amp;"-"&amp;E1220,'Np Quality'!A:M,9,FALSE))),"-",VLOOKUP(L1220&amp;"-"&amp;E1220,'Np Quality'!A:M,9,FALSE)))</f>
        <v/>
      </c>
      <c r="S1220" s="150"/>
      <c r="T1220" s="395" t="str">
        <f t="shared" si="160"/>
        <v/>
      </c>
      <c r="U1220" s="395" t="str">
        <f t="shared" si="162"/>
        <v/>
      </c>
      <c r="V1220" s="396"/>
      <c r="W1220" s="282"/>
    </row>
    <row r="1221" spans="1:23">
      <c r="A1221" s="382" t="str">
        <f t="shared" si="158"/>
        <v/>
      </c>
      <c r="B1221" s="383" t="str">
        <f t="shared" si="161"/>
        <v/>
      </c>
      <c r="C1221" s="236"/>
      <c r="D1221" s="282"/>
      <c r="E1221" s="384" t="str">
        <f t="shared" si="159"/>
        <v/>
      </c>
      <c r="F1221" s="388"/>
      <c r="G1221" s="243"/>
      <c r="H1221" s="244"/>
      <c r="I1221" s="243"/>
      <c r="J1221" s="244"/>
      <c r="K1221" s="244"/>
      <c r="L1221" s="244"/>
      <c r="M1221" s="244"/>
      <c r="N1221" s="290"/>
      <c r="O1221" s="391" t="str">
        <f>IF(ISBLANK(L1221),"",IF(OR(ISBLANK(VLOOKUP(L1221&amp;"-"&amp;E1221,'Np Quality'!A:M,6,FALSE)),ISERROR(VLOOKUP(L1221&amp;"-"&amp;E1221,'Np Quality'!A:M,6,FALSE))),"-",VLOOKUP(L1221&amp;"-"&amp;E1221,'Np Quality'!A:M,6,FALSE)))</f>
        <v/>
      </c>
      <c r="P1221" s="391" t="str">
        <f>IF(ISBLANK(L1221),"",IF(OR(ISBLANK(VLOOKUP(L1221&amp;"-"&amp;E1221,'Np Quality'!A:M,7,FALSE)),ISERROR(VLOOKUP(L1221&amp;"-"&amp;E1221,'Np Quality'!A:M,7,FALSE))),"-",VLOOKUP(L1221&amp;"-"&amp;E1221,'Np Quality'!A:M,7,FALSE)))</f>
        <v/>
      </c>
      <c r="Q1221" s="391" t="str">
        <f>IF(ISBLANK(L1221),"",IF(OR(ISBLANK(VLOOKUP(L1221&amp;"-"&amp;E1221,'Np Quality'!A:M,8,FALSE)),ISERROR(VLOOKUP(L1221&amp;"-"&amp;E1221,'Np Quality'!A:M,8,FALSE))),"-",VLOOKUP(L1221&amp;"-"&amp;E1221,'Np Quality'!A:M,8,FALSE)))</f>
        <v/>
      </c>
      <c r="R1221" s="283" t="str">
        <f>IF(ISBLANK(L1221),"",IF(OR(ISBLANK(VLOOKUP(L1221&amp;"-"&amp;E1221,'Np Quality'!A:M,9,FALSE)),ISERROR(VLOOKUP(L1221&amp;"-"&amp;E1221,'Np Quality'!A:M,9,FALSE))),"-",VLOOKUP(L1221&amp;"-"&amp;E1221,'Np Quality'!A:M,9,FALSE)))</f>
        <v/>
      </c>
      <c r="S1221" s="150"/>
      <c r="T1221" s="395" t="str">
        <f t="shared" si="160"/>
        <v/>
      </c>
      <c r="U1221" s="395" t="str">
        <f t="shared" si="162"/>
        <v/>
      </c>
      <c r="V1221" s="396"/>
      <c r="W1221" s="282"/>
    </row>
    <row r="1222" spans="1:23">
      <c r="A1222" s="382" t="str">
        <f t="shared" si="158"/>
        <v/>
      </c>
      <c r="B1222" s="383" t="str">
        <f t="shared" si="161"/>
        <v/>
      </c>
      <c r="C1222" s="236"/>
      <c r="D1222" s="282"/>
      <c r="E1222" s="384" t="str">
        <f t="shared" si="159"/>
        <v/>
      </c>
      <c r="F1222" s="388"/>
      <c r="G1222" s="243"/>
      <c r="H1222" s="244"/>
      <c r="I1222" s="243"/>
      <c r="J1222" s="244"/>
      <c r="K1222" s="244"/>
      <c r="L1222" s="244"/>
      <c r="M1222" s="244"/>
      <c r="N1222" s="290"/>
      <c r="O1222" s="391" t="str">
        <f>IF(ISBLANK(L1223),"",IF(OR(ISBLANK(VLOOKUP(L1223&amp;"-"&amp;E1223,'Np Quality'!A:M,6,FALSE)),ISERROR(VLOOKUP(L1223&amp;"-"&amp;E1223,'Np Quality'!A:M,6,FALSE))),"-",VLOOKUP(L1223&amp;"-"&amp;E1223,'Np Quality'!A:M,6,FALSE)))</f>
        <v/>
      </c>
      <c r="P1222" s="391" t="str">
        <f>IF(ISBLANK(L1222),"",IF(OR(ISBLANK(VLOOKUP(L1222&amp;"-"&amp;E1222,'Np Quality'!A:M,7,FALSE)),ISERROR(VLOOKUP(L1222&amp;"-"&amp;E1222,'Np Quality'!A:M,7,FALSE))),"-",VLOOKUP(L1222&amp;"-"&amp;E1222,'Np Quality'!A:M,7,FALSE)))</f>
        <v/>
      </c>
      <c r="Q1222" s="391" t="str">
        <f>IF(ISBLANK(L1222),"",IF(OR(ISBLANK(VLOOKUP(L1222&amp;"-"&amp;E1222,'Np Quality'!A:M,8,FALSE)),ISERROR(VLOOKUP(L1222&amp;"-"&amp;E1222,'Np Quality'!A:M,8,FALSE))),"-",VLOOKUP(L1222&amp;"-"&amp;E1222,'Np Quality'!A:M,8,FALSE)))</f>
        <v/>
      </c>
      <c r="R1222" s="283" t="str">
        <f>IF(ISBLANK(L1222),"",IF(OR(ISBLANK(VLOOKUP(L1222&amp;"-"&amp;E1222,'Np Quality'!A:M,9,FALSE)),ISERROR(VLOOKUP(L1222&amp;"-"&amp;E1222,'Np Quality'!A:M,9,FALSE))),"-",VLOOKUP(L1222&amp;"-"&amp;E1222,'Np Quality'!A:M,9,FALSE)))</f>
        <v/>
      </c>
      <c r="S1222" s="150"/>
      <c r="T1222" s="395" t="str">
        <f t="shared" si="160"/>
        <v/>
      </c>
      <c r="U1222" s="395" t="str">
        <f t="shared" si="162"/>
        <v/>
      </c>
      <c r="V1222" s="396"/>
      <c r="W1222" s="282"/>
    </row>
    <row r="1223" spans="1:23">
      <c r="A1223" s="382" t="str">
        <f t="shared" ref="A1223:A1286" si="163">IF(ISBLANK(H1223),"",H1223&amp;"-"&amp;IF(OR(LEN(I1223)=1,LEN(I1223)=4),"0"&amp;I1223,I1223)&amp;"-"&amp;IF(LEN(G1223)=1,"0"&amp;G1223,G1223))</f>
        <v/>
      </c>
      <c r="B1223" s="383" t="str">
        <f t="shared" si="161"/>
        <v/>
      </c>
      <c r="C1223" s="236"/>
      <c r="D1223" s="282"/>
      <c r="E1223" s="384" t="str">
        <f t="shared" ref="E1223:E1286" si="164">IF(ISBLANK(D1223),"",D1223-F1223)</f>
        <v/>
      </c>
      <c r="F1223" s="388"/>
      <c r="G1223" s="243"/>
      <c r="H1223" s="244"/>
      <c r="I1223" s="243"/>
      <c r="J1223" s="244"/>
      <c r="K1223" s="244"/>
      <c r="L1223" s="244"/>
      <c r="M1223" s="244"/>
      <c r="N1223" s="290"/>
      <c r="O1223" s="391" t="str">
        <f>IF(ISBLANK(L1223),"",IF(OR(ISBLANK(VLOOKUP(L1223&amp;"-"&amp;E1223,'Np Quality'!A:M,6,FALSE)),ISERROR(VLOOKUP(L1223&amp;"-"&amp;E1223,'Np Quality'!A:M,6,FALSE))),"-",VLOOKUP(L1223&amp;"-"&amp;E1223,'Np Quality'!A:M,6,FALSE)))</f>
        <v/>
      </c>
      <c r="P1223" s="391" t="str">
        <f>IF(ISBLANK(L1224),"",IF(OR(ISBLANK(VLOOKUP(L1224&amp;"-"&amp;E1224,'Np Quality'!A:M,7,FALSE)),ISERROR(VLOOKUP(L1224&amp;"-"&amp;E1224,'Np Quality'!A:M,7,FALSE))),"-",VLOOKUP(L1224&amp;"-"&amp;E1224,'Np Quality'!A:M,7,FALSE)))</f>
        <v/>
      </c>
      <c r="Q1223" s="391" t="str">
        <f>IF(ISBLANK(L1223),"",IF(OR(ISBLANK(VLOOKUP(L1223&amp;"-"&amp;E1223,'Np Quality'!A:M,8,FALSE)),ISERROR(VLOOKUP(L1223&amp;"-"&amp;E1223,'Np Quality'!A:M,8,FALSE))),"-",VLOOKUP(L1223&amp;"-"&amp;E1223,'Np Quality'!A:M,8,FALSE)))</f>
        <v/>
      </c>
      <c r="R1223" s="283" t="str">
        <f>IF(ISBLANK(L1223),"",IF(OR(ISBLANK(VLOOKUP(L1223&amp;"-"&amp;E1223,'Np Quality'!A:M,9,FALSE)),ISERROR(VLOOKUP(L1223&amp;"-"&amp;E1223,'Np Quality'!A:M,9,FALSE))),"-",VLOOKUP(L1223&amp;"-"&amp;E1223,'Np Quality'!A:M,9,FALSE)))</f>
        <v/>
      </c>
      <c r="S1223" s="150"/>
      <c r="T1223" s="395" t="str">
        <f t="shared" si="160"/>
        <v/>
      </c>
      <c r="U1223" s="395" t="str">
        <f t="shared" si="162"/>
        <v/>
      </c>
      <c r="V1223" s="396"/>
      <c r="W1223" s="282"/>
    </row>
    <row r="1224" spans="1:23">
      <c r="A1224" s="382" t="str">
        <f t="shared" si="163"/>
        <v/>
      </c>
      <c r="B1224" s="383" t="str">
        <f t="shared" si="161"/>
        <v/>
      </c>
      <c r="C1224" s="236"/>
      <c r="D1224" s="282"/>
      <c r="E1224" s="384" t="str">
        <f t="shared" si="164"/>
        <v/>
      </c>
      <c r="F1224" s="388"/>
      <c r="G1224" s="243"/>
      <c r="H1224" s="244"/>
      <c r="I1224" s="243"/>
      <c r="J1224" s="244"/>
      <c r="K1224" s="244"/>
      <c r="L1224" s="244"/>
      <c r="M1224" s="244"/>
      <c r="N1224" s="290"/>
      <c r="O1224" s="391" t="str">
        <f>IF(ISBLANK(L1224),"",IF(OR(ISBLANK(VLOOKUP(L1224&amp;"-"&amp;E1224,'Np Quality'!A:M,6,FALSE)),ISERROR(VLOOKUP(L1224&amp;"-"&amp;E1224,'Np Quality'!A:M,6,FALSE))),"-",VLOOKUP(L1224&amp;"-"&amp;E1224,'Np Quality'!A:M,6,FALSE)))</f>
        <v/>
      </c>
      <c r="P1224" s="391" t="str">
        <f>IF(ISBLANK(L1224),"",IF(OR(ISBLANK(VLOOKUP(L1224&amp;"-"&amp;E1224,'Np Quality'!A:M,7,FALSE)),ISERROR(VLOOKUP(L1224&amp;"-"&amp;E1224,'Np Quality'!A:M,7,FALSE))),"-",VLOOKUP(L1224&amp;"-"&amp;E1224,'Np Quality'!A:M,7,FALSE)))</f>
        <v/>
      </c>
      <c r="Q1224" s="391" t="str">
        <f>IF(ISBLANK(L1225),"",IF(OR(ISBLANK(VLOOKUP(L1225&amp;"-"&amp;E1225,'Np Quality'!A:M,8,FALSE)),ISERROR(VLOOKUP(L1225&amp;"-"&amp;E1225,'Np Quality'!A:M,8,FALSE))),"-",VLOOKUP(L1225&amp;"-"&amp;E1225,'Np Quality'!A:M,8,FALSE)))</f>
        <v/>
      </c>
      <c r="R1224" s="283" t="str">
        <f>IF(ISBLANK(L1224),"",IF(OR(ISBLANK(VLOOKUP(L1224&amp;"-"&amp;E1224,'Np Quality'!A:M,9,FALSE)),ISERROR(VLOOKUP(L1224&amp;"-"&amp;E1224,'Np Quality'!A:M,9,FALSE))),"-",VLOOKUP(L1224&amp;"-"&amp;E1224,'Np Quality'!A:M,9,FALSE)))</f>
        <v/>
      </c>
      <c r="S1224" s="150"/>
      <c r="T1224" s="395" t="str">
        <f t="shared" ref="T1224:T1287" si="165">IF(ISNUMBER(B1224),CHOOSE(B1224,L1224,L1224&amp;","&amp;L1225,L1224&amp;","&amp;L1225&amp;","&amp;L1226,L1224&amp;","&amp;L1225&amp;","&amp;L1226&amp;","&amp;L1227),"")</f>
        <v/>
      </c>
      <c r="U1224" s="395" t="str">
        <f t="shared" si="162"/>
        <v/>
      </c>
      <c r="V1224" s="396"/>
      <c r="W1224" s="282"/>
    </row>
    <row r="1225" spans="1:23">
      <c r="A1225" s="382" t="str">
        <f t="shared" si="163"/>
        <v/>
      </c>
      <c r="B1225" s="383" t="str">
        <f t="shared" si="161"/>
        <v/>
      </c>
      <c r="C1225" s="236"/>
      <c r="D1225" s="282"/>
      <c r="E1225" s="384" t="str">
        <f t="shared" si="164"/>
        <v/>
      </c>
      <c r="F1225" s="388"/>
      <c r="G1225" s="243"/>
      <c r="H1225" s="244"/>
      <c r="I1225" s="243"/>
      <c r="J1225" s="244"/>
      <c r="K1225" s="244"/>
      <c r="L1225" s="244"/>
      <c r="M1225" s="244"/>
      <c r="N1225" s="290"/>
      <c r="O1225" s="391" t="str">
        <f>IF(ISBLANK(L1225),"",IF(OR(ISBLANK(VLOOKUP(L1225&amp;"-"&amp;E1225,'Np Quality'!A:M,6,FALSE)),ISERROR(VLOOKUP(L1225&amp;"-"&amp;E1225,'Np Quality'!A:M,6,FALSE))),"-",VLOOKUP(L1225&amp;"-"&amp;E1225,'Np Quality'!A:M,6,FALSE)))</f>
        <v/>
      </c>
      <c r="P1225" s="391" t="str">
        <f>IF(ISBLANK(L1225),"",IF(OR(ISBLANK(VLOOKUP(L1225&amp;"-"&amp;E1225,'Np Quality'!A:M,7,FALSE)),ISERROR(VLOOKUP(L1225&amp;"-"&amp;E1225,'Np Quality'!A:M,7,FALSE))),"-",VLOOKUP(L1225&amp;"-"&amp;E1225,'Np Quality'!A:M,7,FALSE)))</f>
        <v/>
      </c>
      <c r="Q1225" s="391" t="str">
        <f>IF(ISBLANK(L1225),"",IF(OR(ISBLANK(VLOOKUP(L1225&amp;"-"&amp;E1225,'Np Quality'!A:M,8,FALSE)),ISERROR(VLOOKUP(L1225&amp;"-"&amp;E1225,'Np Quality'!A:M,8,FALSE))),"-",VLOOKUP(L1225&amp;"-"&amp;E1225,'Np Quality'!A:M,8,FALSE)))</f>
        <v/>
      </c>
      <c r="R1225" s="283" t="str">
        <f>IF(ISBLANK(L1226),"",IF(OR(ISBLANK(VLOOKUP(L1226&amp;"-"&amp;E1226,'Np Quality'!A:M,9,FALSE)),ISERROR(VLOOKUP(L1226&amp;"-"&amp;E1226,'Np Quality'!A:M,9,FALSE))),"-",VLOOKUP(L1226&amp;"-"&amp;E1226,'Np Quality'!A:M,9,FALSE)))</f>
        <v/>
      </c>
      <c r="S1225" s="150"/>
      <c r="T1225" s="395" t="str">
        <f t="shared" si="165"/>
        <v/>
      </c>
      <c r="U1225" s="395" t="str">
        <f t="shared" si="162"/>
        <v/>
      </c>
      <c r="V1225" s="396"/>
      <c r="W1225" s="282"/>
    </row>
    <row r="1226" spans="1:23">
      <c r="A1226" s="382" t="str">
        <f t="shared" si="163"/>
        <v/>
      </c>
      <c r="B1226" s="383" t="str">
        <f t="shared" si="161"/>
        <v/>
      </c>
      <c r="C1226" s="236"/>
      <c r="D1226" s="282"/>
      <c r="E1226" s="384" t="str">
        <f t="shared" si="164"/>
        <v/>
      </c>
      <c r="F1226" s="388"/>
      <c r="G1226" s="243"/>
      <c r="H1226" s="244"/>
      <c r="I1226" s="243"/>
      <c r="J1226" s="244"/>
      <c r="K1226" s="244"/>
      <c r="L1226" s="244"/>
      <c r="M1226" s="244"/>
      <c r="N1226" s="290"/>
      <c r="O1226" s="391" t="str">
        <f>IF(ISBLANK(L1226),"",IF(OR(ISBLANK(VLOOKUP(L1226&amp;"-"&amp;E1226,'Np Quality'!A:M,6,FALSE)),ISERROR(VLOOKUP(L1226&amp;"-"&amp;E1226,'Np Quality'!A:M,6,FALSE))),"-",VLOOKUP(L1226&amp;"-"&amp;E1226,'Np Quality'!A:M,6,FALSE)))</f>
        <v/>
      </c>
      <c r="P1226" s="391" t="str">
        <f>IF(ISBLANK(L1226),"",IF(OR(ISBLANK(VLOOKUP(L1226&amp;"-"&amp;E1226,'Np Quality'!A:M,7,FALSE)),ISERROR(VLOOKUP(L1226&amp;"-"&amp;E1226,'Np Quality'!A:M,7,FALSE))),"-",VLOOKUP(L1226&amp;"-"&amp;E1226,'Np Quality'!A:M,7,FALSE)))</f>
        <v/>
      </c>
      <c r="Q1226" s="391" t="str">
        <f>IF(ISBLANK(L1226),"",IF(OR(ISBLANK(VLOOKUP(L1226&amp;"-"&amp;E1226,'Np Quality'!A:M,8,FALSE)),ISERROR(VLOOKUP(L1226&amp;"-"&amp;E1226,'Np Quality'!A:M,8,FALSE))),"-",VLOOKUP(L1226&amp;"-"&amp;E1226,'Np Quality'!A:M,8,FALSE)))</f>
        <v/>
      </c>
      <c r="R1226" s="283" t="str">
        <f>IF(ISBLANK(L1226),"",IF(OR(ISBLANK(VLOOKUP(L1226&amp;"-"&amp;E1226,'Np Quality'!A:M,9,FALSE)),ISERROR(VLOOKUP(L1226&amp;"-"&amp;E1226,'Np Quality'!A:M,9,FALSE))),"-",VLOOKUP(L1226&amp;"-"&amp;E1226,'Np Quality'!A:M,9,FALSE)))</f>
        <v/>
      </c>
      <c r="S1226" s="150"/>
      <c r="T1226" s="395" t="str">
        <f t="shared" si="165"/>
        <v/>
      </c>
      <c r="U1226" s="395" t="str">
        <f t="shared" si="162"/>
        <v/>
      </c>
      <c r="V1226" s="396"/>
      <c r="W1226" s="282"/>
    </row>
    <row r="1227" spans="1:23">
      <c r="A1227" s="382" t="str">
        <f t="shared" si="163"/>
        <v/>
      </c>
      <c r="B1227" s="383" t="str">
        <f t="shared" si="161"/>
        <v/>
      </c>
      <c r="C1227" s="236"/>
      <c r="D1227" s="282"/>
      <c r="E1227" s="384" t="str">
        <f t="shared" si="164"/>
        <v/>
      </c>
      <c r="F1227" s="388"/>
      <c r="G1227" s="243"/>
      <c r="H1227" s="244"/>
      <c r="I1227" s="243"/>
      <c r="J1227" s="244"/>
      <c r="K1227" s="244"/>
      <c r="L1227" s="244"/>
      <c r="M1227" s="244"/>
      <c r="N1227" s="290"/>
      <c r="O1227" s="391" t="str">
        <f>IF(ISBLANK(L1227),"",IF(OR(ISBLANK(VLOOKUP(L1227&amp;"-"&amp;E1227,'Np Quality'!A:M,6,FALSE)),ISERROR(VLOOKUP(L1227&amp;"-"&amp;E1227,'Np Quality'!A:M,6,FALSE))),"-",VLOOKUP(L1227&amp;"-"&amp;E1227,'Np Quality'!A:M,6,FALSE)))</f>
        <v/>
      </c>
      <c r="P1227" s="391" t="str">
        <f>IF(ISBLANK(L1227),"",IF(OR(ISBLANK(VLOOKUP(L1227&amp;"-"&amp;E1227,'Np Quality'!A:M,7,FALSE)),ISERROR(VLOOKUP(L1227&amp;"-"&amp;E1227,'Np Quality'!A:M,7,FALSE))),"-",VLOOKUP(L1227&amp;"-"&amp;E1227,'Np Quality'!A:M,7,FALSE)))</f>
        <v/>
      </c>
      <c r="Q1227" s="391" t="str">
        <f>IF(ISBLANK(L1227),"",IF(OR(ISBLANK(VLOOKUP(L1227&amp;"-"&amp;E1227,'Np Quality'!A:M,8,FALSE)),ISERROR(VLOOKUP(L1227&amp;"-"&amp;E1227,'Np Quality'!A:M,8,FALSE))),"-",VLOOKUP(L1227&amp;"-"&amp;E1227,'Np Quality'!A:M,8,FALSE)))</f>
        <v/>
      </c>
      <c r="R1227" s="283" t="str">
        <f>IF(ISBLANK(L1227),"",IF(OR(ISBLANK(VLOOKUP(L1227&amp;"-"&amp;E1227,'Np Quality'!A:M,9,FALSE)),ISERROR(VLOOKUP(L1227&amp;"-"&amp;E1227,'Np Quality'!A:M,9,FALSE))),"-",VLOOKUP(L1227&amp;"-"&amp;E1227,'Np Quality'!A:M,9,FALSE)))</f>
        <v/>
      </c>
      <c r="S1227" s="150"/>
      <c r="T1227" s="395" t="str">
        <f t="shared" si="165"/>
        <v/>
      </c>
      <c r="U1227" s="395" t="str">
        <f t="shared" si="162"/>
        <v/>
      </c>
      <c r="V1227" s="396"/>
      <c r="W1227" s="282"/>
    </row>
    <row r="1228" spans="1:23">
      <c r="A1228" s="382" t="str">
        <f t="shared" si="163"/>
        <v/>
      </c>
      <c r="B1228" s="383" t="str">
        <f t="shared" si="161"/>
        <v/>
      </c>
      <c r="C1228" s="236"/>
      <c r="D1228" s="282"/>
      <c r="E1228" s="384" t="str">
        <f t="shared" si="164"/>
        <v/>
      </c>
      <c r="F1228" s="388"/>
      <c r="G1228" s="243"/>
      <c r="H1228" s="244"/>
      <c r="I1228" s="243"/>
      <c r="J1228" s="244"/>
      <c r="K1228" s="244"/>
      <c r="L1228" s="244"/>
      <c r="M1228" s="244"/>
      <c r="N1228" s="290"/>
      <c r="O1228" s="391" t="str">
        <f>IF(ISBLANK(L1228),"",IF(OR(ISBLANK(VLOOKUP(L1228&amp;"-"&amp;E1228,'Np Quality'!A:M,6,FALSE)),ISERROR(VLOOKUP(L1228&amp;"-"&amp;E1228,'Np Quality'!A:M,6,FALSE))),"-",VLOOKUP(L1228&amp;"-"&amp;E1228,'Np Quality'!A:M,6,FALSE)))</f>
        <v/>
      </c>
      <c r="P1228" s="391" t="str">
        <f>IF(ISBLANK(L1228),"",IF(OR(ISBLANK(VLOOKUP(L1228&amp;"-"&amp;E1228,'Np Quality'!A:M,7,FALSE)),ISERROR(VLOOKUP(L1228&amp;"-"&amp;E1228,'Np Quality'!A:M,7,FALSE))),"-",VLOOKUP(L1228&amp;"-"&amp;E1228,'Np Quality'!A:M,7,FALSE)))</f>
        <v/>
      </c>
      <c r="Q1228" s="391" t="str">
        <f>IF(ISBLANK(L1228),"",IF(OR(ISBLANK(VLOOKUP(L1228&amp;"-"&amp;E1228,'Np Quality'!A:M,8,FALSE)),ISERROR(VLOOKUP(L1228&amp;"-"&amp;E1228,'Np Quality'!A:M,8,FALSE))),"-",VLOOKUP(L1228&amp;"-"&amp;E1228,'Np Quality'!A:M,8,FALSE)))</f>
        <v/>
      </c>
      <c r="R1228" s="283" t="str">
        <f>IF(ISBLANK(L1228),"",IF(OR(ISBLANK(VLOOKUP(L1228&amp;"-"&amp;E1228,'Np Quality'!A:M,9,FALSE)),ISERROR(VLOOKUP(L1228&amp;"-"&amp;E1228,'Np Quality'!A:M,9,FALSE))),"-",VLOOKUP(L1228&amp;"-"&amp;E1228,'Np Quality'!A:M,9,FALSE)))</f>
        <v/>
      </c>
      <c r="S1228" s="150"/>
      <c r="T1228" s="395" t="str">
        <f t="shared" si="165"/>
        <v/>
      </c>
      <c r="U1228" s="395" t="str">
        <f t="shared" si="162"/>
        <v/>
      </c>
      <c r="V1228" s="396"/>
      <c r="W1228" s="282"/>
    </row>
    <row r="1229" spans="1:23">
      <c r="A1229" s="382" t="str">
        <f t="shared" si="163"/>
        <v/>
      </c>
      <c r="B1229" s="383" t="str">
        <f t="shared" ref="B1229:B1292" si="166">IF(AND(A1229&lt;&gt;A1228,A1229&lt;&gt;""),COUNTIF(A:A,A1229),"")</f>
        <v/>
      </c>
      <c r="C1229" s="236"/>
      <c r="D1229" s="282"/>
      <c r="E1229" s="384" t="str">
        <f t="shared" si="164"/>
        <v/>
      </c>
      <c r="F1229" s="388"/>
      <c r="G1229" s="243"/>
      <c r="H1229" s="244"/>
      <c r="I1229" s="243"/>
      <c r="J1229" s="244"/>
      <c r="K1229" s="244"/>
      <c r="L1229" s="244"/>
      <c r="M1229" s="244"/>
      <c r="N1229" s="290"/>
      <c r="O1229" s="391" t="str">
        <f>IF(ISBLANK(L1229),"",IF(OR(ISBLANK(VLOOKUP(L1229&amp;"-"&amp;E1229,'Np Quality'!A:M,6,FALSE)),ISERROR(VLOOKUP(L1229&amp;"-"&amp;E1229,'Np Quality'!A:M,6,FALSE))),"-",VLOOKUP(L1229&amp;"-"&amp;E1229,'Np Quality'!A:M,6,FALSE)))</f>
        <v/>
      </c>
      <c r="P1229" s="391" t="str">
        <f>IF(ISBLANK(L1229),"",IF(OR(ISBLANK(VLOOKUP(L1229&amp;"-"&amp;E1229,'Np Quality'!A:M,7,FALSE)),ISERROR(VLOOKUP(L1229&amp;"-"&amp;E1229,'Np Quality'!A:M,7,FALSE))),"-",VLOOKUP(L1229&amp;"-"&amp;E1229,'Np Quality'!A:M,7,FALSE)))</f>
        <v/>
      </c>
      <c r="Q1229" s="391" t="str">
        <f>IF(ISBLANK(L1229),"",IF(OR(ISBLANK(VLOOKUP(L1229&amp;"-"&amp;E1229,'Np Quality'!A:M,8,FALSE)),ISERROR(VLOOKUP(L1229&amp;"-"&amp;E1229,'Np Quality'!A:M,8,FALSE))),"-",VLOOKUP(L1229&amp;"-"&amp;E1229,'Np Quality'!A:M,8,FALSE)))</f>
        <v/>
      </c>
      <c r="R1229" s="283" t="str">
        <f>IF(ISBLANK(L1229),"",IF(OR(ISBLANK(VLOOKUP(L1229&amp;"-"&amp;E1229,'Np Quality'!A:M,9,FALSE)),ISERROR(VLOOKUP(L1229&amp;"-"&amp;E1229,'Np Quality'!A:M,9,FALSE))),"-",VLOOKUP(L1229&amp;"-"&amp;E1229,'Np Quality'!A:M,9,FALSE)))</f>
        <v/>
      </c>
      <c r="S1229" s="150"/>
      <c r="T1229" s="395" t="str">
        <f t="shared" si="165"/>
        <v/>
      </c>
      <c r="U1229" s="395" t="str">
        <f t="shared" si="162"/>
        <v/>
      </c>
      <c r="V1229" s="396"/>
      <c r="W1229" s="282"/>
    </row>
    <row r="1230" spans="1:23">
      <c r="A1230" s="382" t="str">
        <f t="shared" si="163"/>
        <v/>
      </c>
      <c r="B1230" s="383" t="str">
        <f t="shared" si="166"/>
        <v/>
      </c>
      <c r="C1230" s="236"/>
      <c r="D1230" s="282"/>
      <c r="E1230" s="384" t="str">
        <f t="shared" si="164"/>
        <v/>
      </c>
      <c r="F1230" s="388"/>
      <c r="G1230" s="243"/>
      <c r="H1230" s="244"/>
      <c r="I1230" s="243"/>
      <c r="J1230" s="244"/>
      <c r="K1230" s="244"/>
      <c r="L1230" s="244"/>
      <c r="M1230" s="244"/>
      <c r="N1230" s="290"/>
      <c r="O1230" s="391" t="str">
        <f>IF(ISBLANK(L1230),"",IF(OR(ISBLANK(VLOOKUP(L1230&amp;"-"&amp;E1230,'Np Quality'!A:M,6,FALSE)),ISERROR(VLOOKUP(L1230&amp;"-"&amp;E1230,'Np Quality'!A:M,6,FALSE))),"-",VLOOKUP(L1230&amp;"-"&amp;E1230,'Np Quality'!A:M,6,FALSE)))</f>
        <v/>
      </c>
      <c r="P1230" s="391" t="str">
        <f>IF(ISBLANK(L1230),"",IF(OR(ISBLANK(VLOOKUP(L1230&amp;"-"&amp;E1230,'Np Quality'!A:M,7,FALSE)),ISERROR(VLOOKUP(L1230&amp;"-"&amp;E1230,'Np Quality'!A:M,7,FALSE))),"-",VLOOKUP(L1230&amp;"-"&amp;E1230,'Np Quality'!A:M,7,FALSE)))</f>
        <v/>
      </c>
      <c r="Q1230" s="391" t="str">
        <f>IF(ISBLANK(L1230),"",IF(OR(ISBLANK(VLOOKUP(L1230&amp;"-"&amp;E1230,'Np Quality'!A:M,8,FALSE)),ISERROR(VLOOKUP(L1230&amp;"-"&amp;E1230,'Np Quality'!A:M,8,FALSE))),"-",VLOOKUP(L1230&amp;"-"&amp;E1230,'Np Quality'!A:M,8,FALSE)))</f>
        <v/>
      </c>
      <c r="R1230" s="283" t="str">
        <f>IF(ISBLANK(L1230),"",IF(OR(ISBLANK(VLOOKUP(L1230&amp;"-"&amp;E1230,'Np Quality'!A:M,9,FALSE)),ISERROR(VLOOKUP(L1230&amp;"-"&amp;E1230,'Np Quality'!A:M,9,FALSE))),"-",VLOOKUP(L1230&amp;"-"&amp;E1230,'Np Quality'!A:M,9,FALSE)))</f>
        <v/>
      </c>
      <c r="S1230" s="150"/>
      <c r="T1230" s="395" t="str">
        <f t="shared" si="165"/>
        <v/>
      </c>
      <c r="U1230" s="395" t="str">
        <f t="shared" si="162"/>
        <v/>
      </c>
      <c r="V1230" s="396"/>
      <c r="W1230" s="282"/>
    </row>
    <row r="1231" spans="1:23">
      <c r="A1231" s="382" t="str">
        <f t="shared" si="163"/>
        <v/>
      </c>
      <c r="B1231" s="383" t="str">
        <f t="shared" si="166"/>
        <v/>
      </c>
      <c r="C1231" s="236"/>
      <c r="D1231" s="282"/>
      <c r="E1231" s="384" t="str">
        <f t="shared" si="164"/>
        <v/>
      </c>
      <c r="F1231" s="388"/>
      <c r="G1231" s="243"/>
      <c r="H1231" s="244"/>
      <c r="I1231" s="243"/>
      <c r="J1231" s="244"/>
      <c r="K1231" s="244"/>
      <c r="L1231" s="244"/>
      <c r="M1231" s="244"/>
      <c r="N1231" s="290"/>
      <c r="O1231" s="391" t="str">
        <f>IF(ISBLANK(L1231),"",IF(OR(ISBLANK(VLOOKUP(L1231&amp;"-"&amp;E1231,'Np Quality'!A:M,6,FALSE)),ISERROR(VLOOKUP(L1231&amp;"-"&amp;E1231,'Np Quality'!A:M,6,FALSE))),"-",VLOOKUP(L1231&amp;"-"&amp;E1231,'Np Quality'!A:M,6,FALSE)))</f>
        <v/>
      </c>
      <c r="P1231" s="391" t="str">
        <f>IF(ISBLANK(L1231),"",IF(OR(ISBLANK(VLOOKUP(L1231&amp;"-"&amp;E1231,'Np Quality'!A:M,7,FALSE)),ISERROR(VLOOKUP(L1231&amp;"-"&amp;E1231,'Np Quality'!A:M,7,FALSE))),"-",VLOOKUP(L1231&amp;"-"&amp;E1231,'Np Quality'!A:M,7,FALSE)))</f>
        <v/>
      </c>
      <c r="Q1231" s="391" t="str">
        <f>IF(ISBLANK(L1231),"",IF(OR(ISBLANK(VLOOKUP(L1231&amp;"-"&amp;E1231,'Np Quality'!A:M,8,FALSE)),ISERROR(VLOOKUP(L1231&amp;"-"&amp;E1231,'Np Quality'!A:M,8,FALSE))),"-",VLOOKUP(L1231&amp;"-"&amp;E1231,'Np Quality'!A:M,8,FALSE)))</f>
        <v/>
      </c>
      <c r="R1231" s="283" t="str">
        <f>IF(ISBLANK(L1231),"",IF(OR(ISBLANK(VLOOKUP(L1231&amp;"-"&amp;E1231,'Np Quality'!A:M,9,FALSE)),ISERROR(VLOOKUP(L1231&amp;"-"&amp;E1231,'Np Quality'!A:M,9,FALSE))),"-",VLOOKUP(L1231&amp;"-"&amp;E1231,'Np Quality'!A:M,9,FALSE)))</f>
        <v/>
      </c>
      <c r="S1231" s="150"/>
      <c r="T1231" s="395" t="str">
        <f t="shared" si="165"/>
        <v/>
      </c>
      <c r="U1231" s="395" t="str">
        <f t="shared" si="162"/>
        <v/>
      </c>
      <c r="V1231" s="396"/>
      <c r="W1231" s="282"/>
    </row>
    <row r="1232" spans="1:23">
      <c r="A1232" s="382" t="str">
        <f t="shared" si="163"/>
        <v/>
      </c>
      <c r="B1232" s="383" t="str">
        <f t="shared" si="166"/>
        <v/>
      </c>
      <c r="C1232" s="236"/>
      <c r="D1232" s="282"/>
      <c r="E1232" s="384" t="str">
        <f t="shared" si="164"/>
        <v/>
      </c>
      <c r="F1232" s="388"/>
      <c r="G1232" s="243"/>
      <c r="H1232" s="244"/>
      <c r="I1232" s="243"/>
      <c r="J1232" s="244"/>
      <c r="K1232" s="244"/>
      <c r="L1232" s="244"/>
      <c r="M1232" s="244"/>
      <c r="N1232" s="290"/>
      <c r="O1232" s="391" t="str">
        <f>IF(ISBLANK(L1233),"",IF(OR(ISBLANK(VLOOKUP(L1233&amp;"-"&amp;E1233,'Np Quality'!A:M,6,FALSE)),ISERROR(VLOOKUP(L1233&amp;"-"&amp;E1233,'Np Quality'!A:M,6,FALSE))),"-",VLOOKUP(L1233&amp;"-"&amp;E1233,'Np Quality'!A:M,6,FALSE)))</f>
        <v/>
      </c>
      <c r="P1232" s="391" t="str">
        <f>IF(ISBLANK(L1232),"",IF(OR(ISBLANK(VLOOKUP(L1232&amp;"-"&amp;E1232,'Np Quality'!A:M,7,FALSE)),ISERROR(VLOOKUP(L1232&amp;"-"&amp;E1232,'Np Quality'!A:M,7,FALSE))),"-",VLOOKUP(L1232&amp;"-"&amp;E1232,'Np Quality'!A:M,7,FALSE)))</f>
        <v/>
      </c>
      <c r="Q1232" s="391" t="str">
        <f>IF(ISBLANK(L1232),"",IF(OR(ISBLANK(VLOOKUP(L1232&amp;"-"&amp;E1232,'Np Quality'!A:M,8,FALSE)),ISERROR(VLOOKUP(L1232&amp;"-"&amp;E1232,'Np Quality'!A:M,8,FALSE))),"-",VLOOKUP(L1232&amp;"-"&amp;E1232,'Np Quality'!A:M,8,FALSE)))</f>
        <v/>
      </c>
      <c r="R1232" s="283" t="str">
        <f>IF(ISBLANK(L1232),"",IF(OR(ISBLANK(VLOOKUP(L1232&amp;"-"&amp;E1232,'Np Quality'!A:M,9,FALSE)),ISERROR(VLOOKUP(L1232&amp;"-"&amp;E1232,'Np Quality'!A:M,9,FALSE))),"-",VLOOKUP(L1232&amp;"-"&amp;E1232,'Np Quality'!A:M,9,FALSE)))</f>
        <v/>
      </c>
      <c r="S1232" s="150"/>
      <c r="T1232" s="395" t="str">
        <f t="shared" si="165"/>
        <v/>
      </c>
      <c r="U1232" s="395" t="str">
        <f t="shared" si="162"/>
        <v/>
      </c>
      <c r="V1232" s="396"/>
      <c r="W1232" s="282"/>
    </row>
    <row r="1233" spans="1:23">
      <c r="A1233" s="382" t="str">
        <f t="shared" si="163"/>
        <v/>
      </c>
      <c r="B1233" s="383" t="str">
        <f t="shared" si="166"/>
        <v/>
      </c>
      <c r="C1233" s="236"/>
      <c r="D1233" s="282"/>
      <c r="E1233" s="384" t="str">
        <f t="shared" si="164"/>
        <v/>
      </c>
      <c r="F1233" s="388"/>
      <c r="G1233" s="243"/>
      <c r="H1233" s="244"/>
      <c r="I1233" s="243"/>
      <c r="J1233" s="244"/>
      <c r="K1233" s="244"/>
      <c r="L1233" s="244"/>
      <c r="M1233" s="244"/>
      <c r="N1233" s="290"/>
      <c r="O1233" s="391" t="str">
        <f>IF(ISBLANK(L1233),"",IF(OR(ISBLANK(VLOOKUP(L1233&amp;"-"&amp;E1233,'Np Quality'!A:M,6,FALSE)),ISERROR(VLOOKUP(L1233&amp;"-"&amp;E1233,'Np Quality'!A:M,6,FALSE))),"-",VLOOKUP(L1233&amp;"-"&amp;E1233,'Np Quality'!A:M,6,FALSE)))</f>
        <v/>
      </c>
      <c r="P1233" s="391" t="str">
        <f>IF(ISBLANK(L1234),"",IF(OR(ISBLANK(VLOOKUP(L1234&amp;"-"&amp;E1234,'Np Quality'!A:M,7,FALSE)),ISERROR(VLOOKUP(L1234&amp;"-"&amp;E1234,'Np Quality'!A:M,7,FALSE))),"-",VLOOKUP(L1234&amp;"-"&amp;E1234,'Np Quality'!A:M,7,FALSE)))</f>
        <v/>
      </c>
      <c r="Q1233" s="391" t="str">
        <f>IF(ISBLANK(L1233),"",IF(OR(ISBLANK(VLOOKUP(L1233&amp;"-"&amp;E1233,'Np Quality'!A:M,8,FALSE)),ISERROR(VLOOKUP(L1233&amp;"-"&amp;E1233,'Np Quality'!A:M,8,FALSE))),"-",VLOOKUP(L1233&amp;"-"&amp;E1233,'Np Quality'!A:M,8,FALSE)))</f>
        <v/>
      </c>
      <c r="R1233" s="283" t="str">
        <f>IF(ISBLANK(L1233),"",IF(OR(ISBLANK(VLOOKUP(L1233&amp;"-"&amp;E1233,'Np Quality'!A:M,9,FALSE)),ISERROR(VLOOKUP(L1233&amp;"-"&amp;E1233,'Np Quality'!A:M,9,FALSE))),"-",VLOOKUP(L1233&amp;"-"&amp;E1233,'Np Quality'!A:M,9,FALSE)))</f>
        <v/>
      </c>
      <c r="S1233" s="150"/>
      <c r="T1233" s="395" t="str">
        <f t="shared" si="165"/>
        <v/>
      </c>
      <c r="U1233" s="395" t="str">
        <f t="shared" si="162"/>
        <v/>
      </c>
      <c r="V1233" s="396"/>
      <c r="W1233" s="282"/>
    </row>
    <row r="1234" spans="1:23">
      <c r="A1234" s="382" t="str">
        <f t="shared" si="163"/>
        <v/>
      </c>
      <c r="B1234" s="383" t="str">
        <f t="shared" si="166"/>
        <v/>
      </c>
      <c r="C1234" s="236"/>
      <c r="D1234" s="282"/>
      <c r="E1234" s="384" t="str">
        <f t="shared" si="164"/>
        <v/>
      </c>
      <c r="F1234" s="388"/>
      <c r="G1234" s="243"/>
      <c r="H1234" s="244"/>
      <c r="I1234" s="243"/>
      <c r="J1234" s="244"/>
      <c r="K1234" s="244"/>
      <c r="L1234" s="244"/>
      <c r="M1234" s="244"/>
      <c r="N1234" s="290"/>
      <c r="O1234" s="391" t="str">
        <f>IF(ISBLANK(L1234),"",IF(OR(ISBLANK(VLOOKUP(L1234&amp;"-"&amp;E1234,'Np Quality'!A:M,6,FALSE)),ISERROR(VLOOKUP(L1234&amp;"-"&amp;E1234,'Np Quality'!A:M,6,FALSE))),"-",VLOOKUP(L1234&amp;"-"&amp;E1234,'Np Quality'!A:M,6,FALSE)))</f>
        <v/>
      </c>
      <c r="P1234" s="391" t="str">
        <f>IF(ISBLANK(L1234),"",IF(OR(ISBLANK(VLOOKUP(L1234&amp;"-"&amp;E1234,'Np Quality'!A:M,7,FALSE)),ISERROR(VLOOKUP(L1234&amp;"-"&amp;E1234,'Np Quality'!A:M,7,FALSE))),"-",VLOOKUP(L1234&amp;"-"&amp;E1234,'Np Quality'!A:M,7,FALSE)))</f>
        <v/>
      </c>
      <c r="Q1234" s="391" t="str">
        <f>IF(ISBLANK(L1235),"",IF(OR(ISBLANK(VLOOKUP(L1235&amp;"-"&amp;E1235,'Np Quality'!A:M,8,FALSE)),ISERROR(VLOOKUP(L1235&amp;"-"&amp;E1235,'Np Quality'!A:M,8,FALSE))),"-",VLOOKUP(L1235&amp;"-"&amp;E1235,'Np Quality'!A:M,8,FALSE)))</f>
        <v/>
      </c>
      <c r="R1234" s="283" t="str">
        <f>IF(ISBLANK(L1234),"",IF(OR(ISBLANK(VLOOKUP(L1234&amp;"-"&amp;E1234,'Np Quality'!A:M,9,FALSE)),ISERROR(VLOOKUP(L1234&amp;"-"&amp;E1234,'Np Quality'!A:M,9,FALSE))),"-",VLOOKUP(L1234&amp;"-"&amp;E1234,'Np Quality'!A:M,9,FALSE)))</f>
        <v/>
      </c>
      <c r="S1234" s="150"/>
      <c r="T1234" s="395" t="str">
        <f t="shared" si="165"/>
        <v/>
      </c>
      <c r="U1234" s="395" t="str">
        <f t="shared" si="162"/>
        <v/>
      </c>
      <c r="V1234" s="396"/>
      <c r="W1234" s="282"/>
    </row>
    <row r="1235" spans="1:23">
      <c r="A1235" s="382" t="str">
        <f t="shared" si="163"/>
        <v/>
      </c>
      <c r="B1235" s="383" t="str">
        <f t="shared" si="166"/>
        <v/>
      </c>
      <c r="C1235" s="236"/>
      <c r="D1235" s="282"/>
      <c r="E1235" s="384" t="str">
        <f t="shared" si="164"/>
        <v/>
      </c>
      <c r="F1235" s="388"/>
      <c r="G1235" s="243"/>
      <c r="H1235" s="244"/>
      <c r="I1235" s="243"/>
      <c r="J1235" s="244"/>
      <c r="K1235" s="244"/>
      <c r="L1235" s="244"/>
      <c r="M1235" s="244"/>
      <c r="N1235" s="290"/>
      <c r="O1235" s="391" t="str">
        <f>IF(ISBLANK(L1235),"",IF(OR(ISBLANK(VLOOKUP(L1235&amp;"-"&amp;E1235,'Np Quality'!A:M,6,FALSE)),ISERROR(VLOOKUP(L1235&amp;"-"&amp;E1235,'Np Quality'!A:M,6,FALSE))),"-",VLOOKUP(L1235&amp;"-"&amp;E1235,'Np Quality'!A:M,6,FALSE)))</f>
        <v/>
      </c>
      <c r="P1235" s="391" t="str">
        <f>IF(ISBLANK(L1235),"",IF(OR(ISBLANK(VLOOKUP(L1235&amp;"-"&amp;E1235,'Np Quality'!A:M,7,FALSE)),ISERROR(VLOOKUP(L1235&amp;"-"&amp;E1235,'Np Quality'!A:M,7,FALSE))),"-",VLOOKUP(L1235&amp;"-"&amp;E1235,'Np Quality'!A:M,7,FALSE)))</f>
        <v/>
      </c>
      <c r="Q1235" s="391" t="str">
        <f>IF(ISBLANK(L1235),"",IF(OR(ISBLANK(VLOOKUP(L1235&amp;"-"&amp;E1235,'Np Quality'!A:M,8,FALSE)),ISERROR(VLOOKUP(L1235&amp;"-"&amp;E1235,'Np Quality'!A:M,8,FALSE))),"-",VLOOKUP(L1235&amp;"-"&amp;E1235,'Np Quality'!A:M,8,FALSE)))</f>
        <v/>
      </c>
      <c r="R1235" s="283" t="str">
        <f>IF(ISBLANK(L1236),"",IF(OR(ISBLANK(VLOOKUP(L1236&amp;"-"&amp;E1236,'Np Quality'!A:M,9,FALSE)),ISERROR(VLOOKUP(L1236&amp;"-"&amp;E1236,'Np Quality'!A:M,9,FALSE))),"-",VLOOKUP(L1236&amp;"-"&amp;E1236,'Np Quality'!A:M,9,FALSE)))</f>
        <v/>
      </c>
      <c r="S1235" s="150"/>
      <c r="T1235" s="395" t="str">
        <f t="shared" si="165"/>
        <v/>
      </c>
      <c r="U1235" s="395" t="str">
        <f t="shared" si="162"/>
        <v/>
      </c>
      <c r="V1235" s="396"/>
      <c r="W1235" s="282"/>
    </row>
    <row r="1236" spans="1:23">
      <c r="A1236" s="382" t="str">
        <f t="shared" si="163"/>
        <v/>
      </c>
      <c r="B1236" s="383" t="str">
        <f t="shared" si="166"/>
        <v/>
      </c>
      <c r="C1236" s="236"/>
      <c r="D1236" s="282"/>
      <c r="E1236" s="384" t="str">
        <f t="shared" si="164"/>
        <v/>
      </c>
      <c r="F1236" s="388"/>
      <c r="G1236" s="243"/>
      <c r="H1236" s="244"/>
      <c r="I1236" s="243"/>
      <c r="J1236" s="244"/>
      <c r="K1236" s="244"/>
      <c r="L1236" s="244"/>
      <c r="M1236" s="244"/>
      <c r="N1236" s="290"/>
      <c r="O1236" s="391" t="str">
        <f>IF(ISBLANK(L1236),"",IF(OR(ISBLANK(VLOOKUP(L1236&amp;"-"&amp;E1236,'Np Quality'!A:M,6,FALSE)),ISERROR(VLOOKUP(L1236&amp;"-"&amp;E1236,'Np Quality'!A:M,6,FALSE))),"-",VLOOKUP(L1236&amp;"-"&amp;E1236,'Np Quality'!A:M,6,FALSE)))</f>
        <v/>
      </c>
      <c r="P1236" s="391" t="str">
        <f>IF(ISBLANK(L1236),"",IF(OR(ISBLANK(VLOOKUP(L1236&amp;"-"&amp;E1236,'Np Quality'!A:M,7,FALSE)),ISERROR(VLOOKUP(L1236&amp;"-"&amp;E1236,'Np Quality'!A:M,7,FALSE))),"-",VLOOKUP(L1236&amp;"-"&amp;E1236,'Np Quality'!A:M,7,FALSE)))</f>
        <v/>
      </c>
      <c r="Q1236" s="391" t="str">
        <f>IF(ISBLANK(L1236),"",IF(OR(ISBLANK(VLOOKUP(L1236&amp;"-"&amp;E1236,'Np Quality'!A:M,8,FALSE)),ISERROR(VLOOKUP(L1236&amp;"-"&amp;E1236,'Np Quality'!A:M,8,FALSE))),"-",VLOOKUP(L1236&amp;"-"&amp;E1236,'Np Quality'!A:M,8,FALSE)))</f>
        <v/>
      </c>
      <c r="R1236" s="283" t="str">
        <f>IF(ISBLANK(L1236),"",IF(OR(ISBLANK(VLOOKUP(L1236&amp;"-"&amp;E1236,'Np Quality'!A:M,9,FALSE)),ISERROR(VLOOKUP(L1236&amp;"-"&amp;E1236,'Np Quality'!A:M,9,FALSE))),"-",VLOOKUP(L1236&amp;"-"&amp;E1236,'Np Quality'!A:M,9,FALSE)))</f>
        <v/>
      </c>
      <c r="S1236" s="150"/>
      <c r="T1236" s="395" t="str">
        <f t="shared" si="165"/>
        <v/>
      </c>
      <c r="U1236" s="395" t="str">
        <f t="shared" si="162"/>
        <v/>
      </c>
      <c r="V1236" s="396"/>
      <c r="W1236" s="282"/>
    </row>
    <row r="1237" spans="1:23">
      <c r="A1237" s="382" t="str">
        <f t="shared" si="163"/>
        <v/>
      </c>
      <c r="B1237" s="383" t="str">
        <f t="shared" si="166"/>
        <v/>
      </c>
      <c r="C1237" s="236"/>
      <c r="D1237" s="282"/>
      <c r="E1237" s="384" t="str">
        <f t="shared" si="164"/>
        <v/>
      </c>
      <c r="F1237" s="388"/>
      <c r="G1237" s="243"/>
      <c r="H1237" s="244"/>
      <c r="I1237" s="243"/>
      <c r="J1237" s="244"/>
      <c r="K1237" s="244"/>
      <c r="L1237" s="244"/>
      <c r="M1237" s="244"/>
      <c r="N1237" s="290"/>
      <c r="O1237" s="391" t="str">
        <f>IF(ISBLANK(L1237),"",IF(OR(ISBLANK(VLOOKUP(L1237&amp;"-"&amp;E1237,'Np Quality'!A:M,6,FALSE)),ISERROR(VLOOKUP(L1237&amp;"-"&amp;E1237,'Np Quality'!A:M,6,FALSE))),"-",VLOOKUP(L1237&amp;"-"&amp;E1237,'Np Quality'!A:M,6,FALSE)))</f>
        <v/>
      </c>
      <c r="P1237" s="391" t="str">
        <f>IF(ISBLANK(L1237),"",IF(OR(ISBLANK(VLOOKUP(L1237&amp;"-"&amp;E1237,'Np Quality'!A:M,7,FALSE)),ISERROR(VLOOKUP(L1237&amp;"-"&amp;E1237,'Np Quality'!A:M,7,FALSE))),"-",VLOOKUP(L1237&amp;"-"&amp;E1237,'Np Quality'!A:M,7,FALSE)))</f>
        <v/>
      </c>
      <c r="Q1237" s="391" t="str">
        <f>IF(ISBLANK(L1237),"",IF(OR(ISBLANK(VLOOKUP(L1237&amp;"-"&amp;E1237,'Np Quality'!A:M,8,FALSE)),ISERROR(VLOOKUP(L1237&amp;"-"&amp;E1237,'Np Quality'!A:M,8,FALSE))),"-",VLOOKUP(L1237&amp;"-"&amp;E1237,'Np Quality'!A:M,8,FALSE)))</f>
        <v/>
      </c>
      <c r="R1237" s="283" t="str">
        <f>IF(ISBLANK(L1237),"",IF(OR(ISBLANK(VLOOKUP(L1237&amp;"-"&amp;E1237,'Np Quality'!A:M,9,FALSE)),ISERROR(VLOOKUP(L1237&amp;"-"&amp;E1237,'Np Quality'!A:M,9,FALSE))),"-",VLOOKUP(L1237&amp;"-"&amp;E1237,'Np Quality'!A:M,9,FALSE)))</f>
        <v/>
      </c>
      <c r="S1237" s="150"/>
      <c r="T1237" s="395" t="str">
        <f t="shared" si="165"/>
        <v/>
      </c>
      <c r="U1237" s="395" t="str">
        <f t="shared" si="162"/>
        <v/>
      </c>
      <c r="V1237" s="396"/>
      <c r="W1237" s="282"/>
    </row>
    <row r="1238" spans="1:23">
      <c r="A1238" s="382" t="str">
        <f t="shared" si="163"/>
        <v/>
      </c>
      <c r="B1238" s="383" t="str">
        <f t="shared" si="166"/>
        <v/>
      </c>
      <c r="C1238" s="236"/>
      <c r="D1238" s="282"/>
      <c r="E1238" s="384" t="str">
        <f t="shared" si="164"/>
        <v/>
      </c>
      <c r="F1238" s="388"/>
      <c r="G1238" s="243"/>
      <c r="H1238" s="244"/>
      <c r="I1238" s="243"/>
      <c r="J1238" s="244"/>
      <c r="K1238" s="244"/>
      <c r="L1238" s="244"/>
      <c r="M1238" s="244"/>
      <c r="N1238" s="290"/>
      <c r="O1238" s="391" t="str">
        <f>IF(ISBLANK(L1238),"",IF(OR(ISBLANK(VLOOKUP(L1238&amp;"-"&amp;E1238,'Np Quality'!A:M,6,FALSE)),ISERROR(VLOOKUP(L1238&amp;"-"&amp;E1238,'Np Quality'!A:M,6,FALSE))),"-",VLOOKUP(L1238&amp;"-"&amp;E1238,'Np Quality'!A:M,6,FALSE)))</f>
        <v/>
      </c>
      <c r="P1238" s="391" t="str">
        <f>IF(ISBLANK(L1238),"",IF(OR(ISBLANK(VLOOKUP(L1238&amp;"-"&amp;E1238,'Np Quality'!A:M,7,FALSE)),ISERROR(VLOOKUP(L1238&amp;"-"&amp;E1238,'Np Quality'!A:M,7,FALSE))),"-",VLOOKUP(L1238&amp;"-"&amp;E1238,'Np Quality'!A:M,7,FALSE)))</f>
        <v/>
      </c>
      <c r="Q1238" s="391" t="str">
        <f>IF(ISBLANK(L1238),"",IF(OR(ISBLANK(VLOOKUP(L1238&amp;"-"&amp;E1238,'Np Quality'!A:M,8,FALSE)),ISERROR(VLOOKUP(L1238&amp;"-"&amp;E1238,'Np Quality'!A:M,8,FALSE))),"-",VLOOKUP(L1238&amp;"-"&amp;E1238,'Np Quality'!A:M,8,FALSE)))</f>
        <v/>
      </c>
      <c r="R1238" s="283" t="str">
        <f>IF(ISBLANK(L1238),"",IF(OR(ISBLANK(VLOOKUP(L1238&amp;"-"&amp;E1238,'Np Quality'!A:M,9,FALSE)),ISERROR(VLOOKUP(L1238&amp;"-"&amp;E1238,'Np Quality'!A:M,9,FALSE))),"-",VLOOKUP(L1238&amp;"-"&amp;E1238,'Np Quality'!A:M,9,FALSE)))</f>
        <v/>
      </c>
      <c r="S1238" s="150"/>
      <c r="T1238" s="395" t="str">
        <f t="shared" si="165"/>
        <v/>
      </c>
      <c r="U1238" s="395" t="str">
        <f t="shared" si="162"/>
        <v/>
      </c>
      <c r="V1238" s="396"/>
      <c r="W1238" s="282"/>
    </row>
    <row r="1239" spans="1:23">
      <c r="A1239" s="382" t="str">
        <f t="shared" si="163"/>
        <v/>
      </c>
      <c r="B1239" s="383" t="str">
        <f t="shared" si="166"/>
        <v/>
      </c>
      <c r="C1239" s="236"/>
      <c r="D1239" s="282"/>
      <c r="E1239" s="384" t="str">
        <f t="shared" si="164"/>
        <v/>
      </c>
      <c r="F1239" s="388"/>
      <c r="G1239" s="243"/>
      <c r="H1239" s="244"/>
      <c r="I1239" s="243"/>
      <c r="J1239" s="244"/>
      <c r="K1239" s="244"/>
      <c r="L1239" s="244"/>
      <c r="M1239" s="244"/>
      <c r="N1239" s="290"/>
      <c r="O1239" s="391" t="str">
        <f>IF(ISBLANK(L1239),"",IF(OR(ISBLANK(VLOOKUP(L1239&amp;"-"&amp;E1239,'Np Quality'!A:M,6,FALSE)),ISERROR(VLOOKUP(L1239&amp;"-"&amp;E1239,'Np Quality'!A:M,6,FALSE))),"-",VLOOKUP(L1239&amp;"-"&amp;E1239,'Np Quality'!A:M,6,FALSE)))</f>
        <v/>
      </c>
      <c r="P1239" s="391" t="str">
        <f>IF(ISBLANK(L1239),"",IF(OR(ISBLANK(VLOOKUP(L1239&amp;"-"&amp;E1239,'Np Quality'!A:M,7,FALSE)),ISERROR(VLOOKUP(L1239&amp;"-"&amp;E1239,'Np Quality'!A:M,7,FALSE))),"-",VLOOKUP(L1239&amp;"-"&amp;E1239,'Np Quality'!A:M,7,FALSE)))</f>
        <v/>
      </c>
      <c r="Q1239" s="391" t="str">
        <f>IF(ISBLANK(L1239),"",IF(OR(ISBLANK(VLOOKUP(L1239&amp;"-"&amp;E1239,'Np Quality'!A:M,8,FALSE)),ISERROR(VLOOKUP(L1239&amp;"-"&amp;E1239,'Np Quality'!A:M,8,FALSE))),"-",VLOOKUP(L1239&amp;"-"&amp;E1239,'Np Quality'!A:M,8,FALSE)))</f>
        <v/>
      </c>
      <c r="R1239" s="283" t="str">
        <f>IF(ISBLANK(L1239),"",IF(OR(ISBLANK(VLOOKUP(L1239&amp;"-"&amp;E1239,'Np Quality'!A:M,9,FALSE)),ISERROR(VLOOKUP(L1239&amp;"-"&amp;E1239,'Np Quality'!A:M,9,FALSE))),"-",VLOOKUP(L1239&amp;"-"&amp;E1239,'Np Quality'!A:M,9,FALSE)))</f>
        <v/>
      </c>
      <c r="S1239" s="150"/>
      <c r="T1239" s="395" t="str">
        <f t="shared" si="165"/>
        <v/>
      </c>
      <c r="U1239" s="395" t="str">
        <f t="shared" si="162"/>
        <v/>
      </c>
      <c r="V1239" s="396"/>
      <c r="W1239" s="282"/>
    </row>
    <row r="1240" spans="1:23">
      <c r="A1240" s="382" t="str">
        <f t="shared" si="163"/>
        <v/>
      </c>
      <c r="B1240" s="383" t="str">
        <f t="shared" si="166"/>
        <v/>
      </c>
      <c r="C1240" s="236"/>
      <c r="D1240" s="282"/>
      <c r="E1240" s="384" t="str">
        <f t="shared" si="164"/>
        <v/>
      </c>
      <c r="F1240" s="388"/>
      <c r="G1240" s="243"/>
      <c r="H1240" s="244"/>
      <c r="I1240" s="243"/>
      <c r="J1240" s="244"/>
      <c r="K1240" s="244"/>
      <c r="L1240" s="244"/>
      <c r="M1240" s="244"/>
      <c r="N1240" s="290"/>
      <c r="O1240" s="391" t="str">
        <f>IF(ISBLANK(L1240),"",IF(OR(ISBLANK(VLOOKUP(L1240&amp;"-"&amp;E1240,'Np Quality'!A:M,6,FALSE)),ISERROR(VLOOKUP(L1240&amp;"-"&amp;E1240,'Np Quality'!A:M,6,FALSE))),"-",VLOOKUP(L1240&amp;"-"&amp;E1240,'Np Quality'!A:M,6,FALSE)))</f>
        <v/>
      </c>
      <c r="P1240" s="391" t="str">
        <f>IF(ISBLANK(L1240),"",IF(OR(ISBLANK(VLOOKUP(L1240&amp;"-"&amp;E1240,'Np Quality'!A:M,7,FALSE)),ISERROR(VLOOKUP(L1240&amp;"-"&amp;E1240,'Np Quality'!A:M,7,FALSE))),"-",VLOOKUP(L1240&amp;"-"&amp;E1240,'Np Quality'!A:M,7,FALSE)))</f>
        <v/>
      </c>
      <c r="Q1240" s="391" t="str">
        <f>IF(ISBLANK(L1240),"",IF(OR(ISBLANK(VLOOKUP(L1240&amp;"-"&amp;E1240,'Np Quality'!A:M,8,FALSE)),ISERROR(VLOOKUP(L1240&amp;"-"&amp;E1240,'Np Quality'!A:M,8,FALSE))),"-",VLOOKUP(L1240&amp;"-"&amp;E1240,'Np Quality'!A:M,8,FALSE)))</f>
        <v/>
      </c>
      <c r="R1240" s="283" t="str">
        <f>IF(ISBLANK(L1240),"",IF(OR(ISBLANK(VLOOKUP(L1240&amp;"-"&amp;E1240,'Np Quality'!A:M,9,FALSE)),ISERROR(VLOOKUP(L1240&amp;"-"&amp;E1240,'Np Quality'!A:M,9,FALSE))),"-",VLOOKUP(L1240&amp;"-"&amp;E1240,'Np Quality'!A:M,9,FALSE)))</f>
        <v/>
      </c>
      <c r="S1240" s="150"/>
      <c r="T1240" s="395" t="str">
        <f t="shared" si="165"/>
        <v/>
      </c>
      <c r="U1240" s="395" t="str">
        <f t="shared" si="162"/>
        <v/>
      </c>
      <c r="V1240" s="396"/>
      <c r="W1240" s="282"/>
    </row>
    <row r="1241" spans="1:23">
      <c r="A1241" s="382" t="str">
        <f t="shared" si="163"/>
        <v/>
      </c>
      <c r="B1241" s="383" t="str">
        <f t="shared" si="166"/>
        <v/>
      </c>
      <c r="C1241" s="236"/>
      <c r="D1241" s="282"/>
      <c r="E1241" s="384" t="str">
        <f t="shared" si="164"/>
        <v/>
      </c>
      <c r="F1241" s="388"/>
      <c r="G1241" s="243"/>
      <c r="H1241" s="244"/>
      <c r="I1241" s="243"/>
      <c r="J1241" s="244"/>
      <c r="K1241" s="244"/>
      <c r="L1241" s="244"/>
      <c r="M1241" s="244"/>
      <c r="N1241" s="290"/>
      <c r="O1241" s="391" t="str">
        <f>IF(ISBLANK(L1241),"",IF(OR(ISBLANK(VLOOKUP(L1241&amp;"-"&amp;E1241,'Np Quality'!A:M,6,FALSE)),ISERROR(VLOOKUP(L1241&amp;"-"&amp;E1241,'Np Quality'!A:M,6,FALSE))),"-",VLOOKUP(L1241&amp;"-"&amp;E1241,'Np Quality'!A:M,6,FALSE)))</f>
        <v/>
      </c>
      <c r="P1241" s="391" t="str">
        <f>IF(ISBLANK(L1241),"",IF(OR(ISBLANK(VLOOKUP(L1241&amp;"-"&amp;E1241,'Np Quality'!A:M,7,FALSE)),ISERROR(VLOOKUP(L1241&amp;"-"&amp;E1241,'Np Quality'!A:M,7,FALSE))),"-",VLOOKUP(L1241&amp;"-"&amp;E1241,'Np Quality'!A:M,7,FALSE)))</f>
        <v/>
      </c>
      <c r="Q1241" s="391" t="str">
        <f>IF(ISBLANK(L1241),"",IF(OR(ISBLANK(VLOOKUP(L1241&amp;"-"&amp;E1241,'Np Quality'!A:M,8,FALSE)),ISERROR(VLOOKUP(L1241&amp;"-"&amp;E1241,'Np Quality'!A:M,8,FALSE))),"-",VLOOKUP(L1241&amp;"-"&amp;E1241,'Np Quality'!A:M,8,FALSE)))</f>
        <v/>
      </c>
      <c r="R1241" s="283" t="str">
        <f>IF(ISBLANK(L1241),"",IF(OR(ISBLANK(VLOOKUP(L1241&amp;"-"&amp;E1241,'Np Quality'!A:M,9,FALSE)),ISERROR(VLOOKUP(L1241&amp;"-"&amp;E1241,'Np Quality'!A:M,9,FALSE))),"-",VLOOKUP(L1241&amp;"-"&amp;E1241,'Np Quality'!A:M,9,FALSE)))</f>
        <v/>
      </c>
      <c r="S1241" s="150"/>
      <c r="T1241" s="395" t="str">
        <f t="shared" si="165"/>
        <v/>
      </c>
      <c r="U1241" s="395" t="str">
        <f t="shared" si="162"/>
        <v/>
      </c>
      <c r="V1241" s="396"/>
      <c r="W1241" s="282"/>
    </row>
    <row r="1242" spans="1:23">
      <c r="A1242" s="382" t="str">
        <f t="shared" si="163"/>
        <v/>
      </c>
      <c r="B1242" s="383" t="str">
        <f t="shared" si="166"/>
        <v/>
      </c>
      <c r="C1242" s="236"/>
      <c r="D1242" s="282"/>
      <c r="E1242" s="384" t="str">
        <f t="shared" si="164"/>
        <v/>
      </c>
      <c r="F1242" s="388"/>
      <c r="G1242" s="243"/>
      <c r="H1242" s="244"/>
      <c r="I1242" s="243"/>
      <c r="J1242" s="244"/>
      <c r="K1242" s="244"/>
      <c r="L1242" s="244"/>
      <c r="M1242" s="244"/>
      <c r="N1242" s="290"/>
      <c r="O1242" s="391" t="str">
        <f>IF(ISBLANK(L1243),"",IF(OR(ISBLANK(VLOOKUP(L1243&amp;"-"&amp;E1243,'Np Quality'!A:M,6,FALSE)),ISERROR(VLOOKUP(L1243&amp;"-"&amp;E1243,'Np Quality'!A:M,6,FALSE))),"-",VLOOKUP(L1243&amp;"-"&amp;E1243,'Np Quality'!A:M,6,FALSE)))</f>
        <v/>
      </c>
      <c r="P1242" s="391" t="str">
        <f>IF(ISBLANK(L1242),"",IF(OR(ISBLANK(VLOOKUP(L1242&amp;"-"&amp;E1242,'Np Quality'!A:M,7,FALSE)),ISERROR(VLOOKUP(L1242&amp;"-"&amp;E1242,'Np Quality'!A:M,7,FALSE))),"-",VLOOKUP(L1242&amp;"-"&amp;E1242,'Np Quality'!A:M,7,FALSE)))</f>
        <v/>
      </c>
      <c r="Q1242" s="391" t="str">
        <f>IF(ISBLANK(L1242),"",IF(OR(ISBLANK(VLOOKUP(L1242&amp;"-"&amp;E1242,'Np Quality'!A:M,8,FALSE)),ISERROR(VLOOKUP(L1242&amp;"-"&amp;E1242,'Np Quality'!A:M,8,FALSE))),"-",VLOOKUP(L1242&amp;"-"&amp;E1242,'Np Quality'!A:M,8,FALSE)))</f>
        <v/>
      </c>
      <c r="R1242" s="283" t="str">
        <f>IF(ISBLANK(L1242),"",IF(OR(ISBLANK(VLOOKUP(L1242&amp;"-"&amp;E1242,'Np Quality'!A:M,9,FALSE)),ISERROR(VLOOKUP(L1242&amp;"-"&amp;E1242,'Np Quality'!A:M,9,FALSE))),"-",VLOOKUP(L1242&amp;"-"&amp;E1242,'Np Quality'!A:M,9,FALSE)))</f>
        <v/>
      </c>
      <c r="S1242" s="150"/>
      <c r="T1242" s="395" t="str">
        <f t="shared" si="165"/>
        <v/>
      </c>
      <c r="U1242" s="395" t="str">
        <f t="shared" si="162"/>
        <v/>
      </c>
      <c r="V1242" s="396"/>
      <c r="W1242" s="282"/>
    </row>
    <row r="1243" spans="1:23">
      <c r="A1243" s="382" t="str">
        <f t="shared" si="163"/>
        <v/>
      </c>
      <c r="B1243" s="383" t="str">
        <f t="shared" si="166"/>
        <v/>
      </c>
      <c r="C1243" s="236"/>
      <c r="D1243" s="282"/>
      <c r="E1243" s="384" t="str">
        <f t="shared" si="164"/>
        <v/>
      </c>
      <c r="F1243" s="388"/>
      <c r="G1243" s="243"/>
      <c r="H1243" s="244"/>
      <c r="I1243" s="243"/>
      <c r="J1243" s="244"/>
      <c r="K1243" s="244"/>
      <c r="L1243" s="244"/>
      <c r="M1243" s="244"/>
      <c r="N1243" s="290"/>
      <c r="O1243" s="391" t="str">
        <f>IF(ISBLANK(L1243),"",IF(OR(ISBLANK(VLOOKUP(L1243&amp;"-"&amp;E1243,'Np Quality'!A:M,6,FALSE)),ISERROR(VLOOKUP(L1243&amp;"-"&amp;E1243,'Np Quality'!A:M,6,FALSE))),"-",VLOOKUP(L1243&amp;"-"&amp;E1243,'Np Quality'!A:M,6,FALSE)))</f>
        <v/>
      </c>
      <c r="P1243" s="391" t="str">
        <f>IF(ISBLANK(L1244),"",IF(OR(ISBLANK(VLOOKUP(L1244&amp;"-"&amp;E1244,'Np Quality'!A:M,7,FALSE)),ISERROR(VLOOKUP(L1244&amp;"-"&amp;E1244,'Np Quality'!A:M,7,FALSE))),"-",VLOOKUP(L1244&amp;"-"&amp;E1244,'Np Quality'!A:M,7,FALSE)))</f>
        <v/>
      </c>
      <c r="Q1243" s="391" t="str">
        <f>IF(ISBLANK(L1243),"",IF(OR(ISBLANK(VLOOKUP(L1243&amp;"-"&amp;E1243,'Np Quality'!A:M,8,FALSE)),ISERROR(VLOOKUP(L1243&amp;"-"&amp;E1243,'Np Quality'!A:M,8,FALSE))),"-",VLOOKUP(L1243&amp;"-"&amp;E1243,'Np Quality'!A:M,8,FALSE)))</f>
        <v/>
      </c>
      <c r="R1243" s="283" t="str">
        <f>IF(ISBLANK(L1243),"",IF(OR(ISBLANK(VLOOKUP(L1243&amp;"-"&amp;E1243,'Np Quality'!A:M,9,FALSE)),ISERROR(VLOOKUP(L1243&amp;"-"&amp;E1243,'Np Quality'!A:M,9,FALSE))),"-",VLOOKUP(L1243&amp;"-"&amp;E1243,'Np Quality'!A:M,9,FALSE)))</f>
        <v/>
      </c>
      <c r="S1243" s="150"/>
      <c r="T1243" s="395" t="str">
        <f t="shared" si="165"/>
        <v/>
      </c>
      <c r="U1243" s="395" t="str">
        <f t="shared" si="162"/>
        <v/>
      </c>
      <c r="V1243" s="396"/>
      <c r="W1243" s="282"/>
    </row>
    <row r="1244" spans="1:23">
      <c r="A1244" s="382" t="str">
        <f t="shared" si="163"/>
        <v/>
      </c>
      <c r="B1244" s="383" t="str">
        <f t="shared" si="166"/>
        <v/>
      </c>
      <c r="C1244" s="236"/>
      <c r="D1244" s="282"/>
      <c r="E1244" s="384" t="str">
        <f t="shared" si="164"/>
        <v/>
      </c>
      <c r="F1244" s="388"/>
      <c r="G1244" s="243"/>
      <c r="H1244" s="244"/>
      <c r="I1244" s="243"/>
      <c r="J1244" s="244"/>
      <c r="K1244" s="244"/>
      <c r="L1244" s="244"/>
      <c r="M1244" s="244"/>
      <c r="N1244" s="290"/>
      <c r="O1244" s="391" t="str">
        <f>IF(ISBLANK(L1244),"",IF(OR(ISBLANK(VLOOKUP(L1244&amp;"-"&amp;E1244,'Np Quality'!A:M,6,FALSE)),ISERROR(VLOOKUP(L1244&amp;"-"&amp;E1244,'Np Quality'!A:M,6,FALSE))),"-",VLOOKUP(L1244&amp;"-"&amp;E1244,'Np Quality'!A:M,6,FALSE)))</f>
        <v/>
      </c>
      <c r="P1244" s="391" t="str">
        <f>IF(ISBLANK(L1244),"",IF(OR(ISBLANK(VLOOKUP(L1244&amp;"-"&amp;E1244,'Np Quality'!A:M,7,FALSE)),ISERROR(VLOOKUP(L1244&amp;"-"&amp;E1244,'Np Quality'!A:M,7,FALSE))),"-",VLOOKUP(L1244&amp;"-"&amp;E1244,'Np Quality'!A:M,7,FALSE)))</f>
        <v/>
      </c>
      <c r="Q1244" s="391" t="str">
        <f>IF(ISBLANK(L1245),"",IF(OR(ISBLANK(VLOOKUP(L1245&amp;"-"&amp;E1245,'Np Quality'!A:M,8,FALSE)),ISERROR(VLOOKUP(L1245&amp;"-"&amp;E1245,'Np Quality'!A:M,8,FALSE))),"-",VLOOKUP(L1245&amp;"-"&amp;E1245,'Np Quality'!A:M,8,FALSE)))</f>
        <v/>
      </c>
      <c r="R1244" s="283" t="str">
        <f>IF(ISBLANK(L1244),"",IF(OR(ISBLANK(VLOOKUP(L1244&amp;"-"&amp;E1244,'Np Quality'!A:M,9,FALSE)),ISERROR(VLOOKUP(L1244&amp;"-"&amp;E1244,'Np Quality'!A:M,9,FALSE))),"-",VLOOKUP(L1244&amp;"-"&amp;E1244,'Np Quality'!A:M,9,FALSE)))</f>
        <v/>
      </c>
      <c r="S1244" s="150"/>
      <c r="T1244" s="395" t="str">
        <f t="shared" si="165"/>
        <v/>
      </c>
      <c r="U1244" s="395" t="str">
        <f t="shared" si="162"/>
        <v/>
      </c>
      <c r="V1244" s="396"/>
      <c r="W1244" s="282"/>
    </row>
    <row r="1245" spans="1:23">
      <c r="A1245" s="382" t="str">
        <f t="shared" si="163"/>
        <v/>
      </c>
      <c r="B1245" s="383" t="str">
        <f t="shared" si="166"/>
        <v/>
      </c>
      <c r="C1245" s="236"/>
      <c r="D1245" s="282"/>
      <c r="E1245" s="384" t="str">
        <f t="shared" si="164"/>
        <v/>
      </c>
      <c r="F1245" s="388"/>
      <c r="G1245" s="243"/>
      <c r="H1245" s="244"/>
      <c r="I1245" s="243"/>
      <c r="J1245" s="244"/>
      <c r="K1245" s="244"/>
      <c r="L1245" s="244"/>
      <c r="M1245" s="244"/>
      <c r="N1245" s="290"/>
      <c r="O1245" s="391" t="str">
        <f>IF(ISBLANK(L1245),"",IF(OR(ISBLANK(VLOOKUP(L1245&amp;"-"&amp;E1245,'Np Quality'!A:M,6,FALSE)),ISERROR(VLOOKUP(L1245&amp;"-"&amp;E1245,'Np Quality'!A:M,6,FALSE))),"-",VLOOKUP(L1245&amp;"-"&amp;E1245,'Np Quality'!A:M,6,FALSE)))</f>
        <v/>
      </c>
      <c r="P1245" s="391" t="str">
        <f>IF(ISBLANK(L1245),"",IF(OR(ISBLANK(VLOOKUP(L1245&amp;"-"&amp;E1245,'Np Quality'!A:M,7,FALSE)),ISERROR(VLOOKUP(L1245&amp;"-"&amp;E1245,'Np Quality'!A:M,7,FALSE))),"-",VLOOKUP(L1245&amp;"-"&amp;E1245,'Np Quality'!A:M,7,FALSE)))</f>
        <v/>
      </c>
      <c r="Q1245" s="391" t="str">
        <f>IF(ISBLANK(L1245),"",IF(OR(ISBLANK(VLOOKUP(L1245&amp;"-"&amp;E1245,'Np Quality'!A:M,8,FALSE)),ISERROR(VLOOKUP(L1245&amp;"-"&amp;E1245,'Np Quality'!A:M,8,FALSE))),"-",VLOOKUP(L1245&amp;"-"&amp;E1245,'Np Quality'!A:M,8,FALSE)))</f>
        <v/>
      </c>
      <c r="R1245" s="283" t="str">
        <f>IF(ISBLANK(L1246),"",IF(OR(ISBLANK(VLOOKUP(L1246&amp;"-"&amp;E1246,'Np Quality'!A:M,9,FALSE)),ISERROR(VLOOKUP(L1246&amp;"-"&amp;E1246,'Np Quality'!A:M,9,FALSE))),"-",VLOOKUP(L1246&amp;"-"&amp;E1246,'Np Quality'!A:M,9,FALSE)))</f>
        <v/>
      </c>
      <c r="S1245" s="150"/>
      <c r="T1245" s="395" t="str">
        <f t="shared" si="165"/>
        <v/>
      </c>
      <c r="U1245" s="395" t="str">
        <f t="shared" si="162"/>
        <v/>
      </c>
      <c r="V1245" s="396"/>
      <c r="W1245" s="282"/>
    </row>
    <row r="1246" spans="1:23">
      <c r="A1246" s="382" t="str">
        <f t="shared" si="163"/>
        <v/>
      </c>
      <c r="B1246" s="383" t="str">
        <f t="shared" si="166"/>
        <v/>
      </c>
      <c r="C1246" s="236"/>
      <c r="D1246" s="282"/>
      <c r="E1246" s="384" t="str">
        <f t="shared" si="164"/>
        <v/>
      </c>
      <c r="F1246" s="388"/>
      <c r="G1246" s="243"/>
      <c r="H1246" s="244"/>
      <c r="I1246" s="243"/>
      <c r="J1246" s="244"/>
      <c r="K1246" s="244"/>
      <c r="L1246" s="244"/>
      <c r="M1246" s="244"/>
      <c r="N1246" s="290"/>
      <c r="O1246" s="391" t="str">
        <f>IF(ISBLANK(L1246),"",IF(OR(ISBLANK(VLOOKUP(L1246&amp;"-"&amp;E1246,'Np Quality'!A:M,6,FALSE)),ISERROR(VLOOKUP(L1246&amp;"-"&amp;E1246,'Np Quality'!A:M,6,FALSE))),"-",VLOOKUP(L1246&amp;"-"&amp;E1246,'Np Quality'!A:M,6,FALSE)))</f>
        <v/>
      </c>
      <c r="P1246" s="391" t="str">
        <f>IF(ISBLANK(L1246),"",IF(OR(ISBLANK(VLOOKUP(L1246&amp;"-"&amp;E1246,'Np Quality'!A:M,7,FALSE)),ISERROR(VLOOKUP(L1246&amp;"-"&amp;E1246,'Np Quality'!A:M,7,FALSE))),"-",VLOOKUP(L1246&amp;"-"&amp;E1246,'Np Quality'!A:M,7,FALSE)))</f>
        <v/>
      </c>
      <c r="Q1246" s="391" t="str">
        <f>IF(ISBLANK(L1246),"",IF(OR(ISBLANK(VLOOKUP(L1246&amp;"-"&amp;E1246,'Np Quality'!A:M,8,FALSE)),ISERROR(VLOOKUP(L1246&amp;"-"&amp;E1246,'Np Quality'!A:M,8,FALSE))),"-",VLOOKUP(L1246&amp;"-"&amp;E1246,'Np Quality'!A:M,8,FALSE)))</f>
        <v/>
      </c>
      <c r="R1246" s="283" t="str">
        <f>IF(ISBLANK(L1246),"",IF(OR(ISBLANK(VLOOKUP(L1246&amp;"-"&amp;E1246,'Np Quality'!A:M,9,FALSE)),ISERROR(VLOOKUP(L1246&amp;"-"&amp;E1246,'Np Quality'!A:M,9,FALSE))),"-",VLOOKUP(L1246&amp;"-"&amp;E1246,'Np Quality'!A:M,9,FALSE)))</f>
        <v/>
      </c>
      <c r="S1246" s="150"/>
      <c r="T1246" s="395" t="str">
        <f t="shared" si="165"/>
        <v/>
      </c>
      <c r="U1246" s="395" t="str">
        <f t="shared" si="162"/>
        <v/>
      </c>
      <c r="V1246" s="396"/>
      <c r="W1246" s="282"/>
    </row>
    <row r="1247" spans="1:23">
      <c r="A1247" s="382" t="str">
        <f t="shared" si="163"/>
        <v/>
      </c>
      <c r="B1247" s="383" t="str">
        <f t="shared" si="166"/>
        <v/>
      </c>
      <c r="C1247" s="236"/>
      <c r="D1247" s="282"/>
      <c r="E1247" s="384" t="str">
        <f t="shared" si="164"/>
        <v/>
      </c>
      <c r="F1247" s="388"/>
      <c r="G1247" s="243"/>
      <c r="H1247" s="244"/>
      <c r="I1247" s="243"/>
      <c r="J1247" s="244"/>
      <c r="K1247" s="244"/>
      <c r="L1247" s="244"/>
      <c r="M1247" s="244"/>
      <c r="N1247" s="290"/>
      <c r="O1247" s="391" t="str">
        <f>IF(ISBLANK(L1257),"",IF(OR(ISBLANK(VLOOKUP(L1257&amp;"-"&amp;E1257,'Np Quality'!A:M,6,FALSE)),ISERROR(VLOOKUP(L1257&amp;"-"&amp;E1257,'Np Quality'!A:M,6,FALSE))),"-",VLOOKUP(L1257&amp;"-"&amp;E1257,'Np Quality'!A:M,6,FALSE)))</f>
        <v/>
      </c>
      <c r="P1247" s="391" t="str">
        <f>IF(ISBLANK(L1247),"",IF(OR(ISBLANK(VLOOKUP(L1247&amp;"-"&amp;E1247,'Np Quality'!A:M,7,FALSE)),ISERROR(VLOOKUP(L1247&amp;"-"&amp;E1247,'Np Quality'!A:M,7,FALSE))),"-",VLOOKUP(L1247&amp;"-"&amp;E1247,'Np Quality'!A:M,7,FALSE)))</f>
        <v/>
      </c>
      <c r="Q1247" s="391" t="str">
        <f>IF(ISBLANK(L1247),"",IF(OR(ISBLANK(VLOOKUP(L1247&amp;"-"&amp;E1247,'Np Quality'!A:M,8,FALSE)),ISERROR(VLOOKUP(L1247&amp;"-"&amp;E1247,'Np Quality'!A:M,8,FALSE))),"-",VLOOKUP(L1247&amp;"-"&amp;E1247,'Np Quality'!A:M,8,FALSE)))</f>
        <v/>
      </c>
      <c r="R1247" s="283" t="str">
        <f>IF(ISBLANK(L1247),"",IF(OR(ISBLANK(VLOOKUP(L1247&amp;"-"&amp;E1247,'Np Quality'!A:M,9,FALSE)),ISERROR(VLOOKUP(L1247&amp;"-"&amp;E1247,'Np Quality'!A:M,9,FALSE))),"-",VLOOKUP(L1247&amp;"-"&amp;E1247,'Np Quality'!A:M,9,FALSE)))</f>
        <v/>
      </c>
      <c r="S1247" s="150"/>
      <c r="T1247" s="395" t="str">
        <f t="shared" si="165"/>
        <v/>
      </c>
      <c r="U1247" s="395" t="str">
        <f t="shared" si="162"/>
        <v/>
      </c>
      <c r="V1247" s="396"/>
      <c r="W1247" s="282"/>
    </row>
    <row r="1248" spans="1:23">
      <c r="A1248" s="382" t="str">
        <f t="shared" si="163"/>
        <v/>
      </c>
      <c r="B1248" s="383" t="str">
        <f t="shared" si="166"/>
        <v/>
      </c>
      <c r="C1248" s="236"/>
      <c r="D1248" s="282"/>
      <c r="E1248" s="384" t="str">
        <f t="shared" si="164"/>
        <v/>
      </c>
      <c r="F1248" s="388"/>
      <c r="G1248" s="243"/>
      <c r="H1248" s="244"/>
      <c r="I1248" s="243"/>
      <c r="J1248" s="244"/>
      <c r="K1248" s="244"/>
      <c r="L1248" s="244"/>
      <c r="M1248" s="244"/>
      <c r="N1248" s="290"/>
      <c r="O1248" s="391" t="str">
        <f>IF(ISBLANK(L1258),"",IF(OR(ISBLANK(VLOOKUP(L1258&amp;"-"&amp;E1258,'Np Quality'!A:M,6,FALSE)),ISERROR(VLOOKUP(L1258&amp;"-"&amp;E1258,'Np Quality'!A:M,6,FALSE))),"-",VLOOKUP(L1258&amp;"-"&amp;E1258,'Np Quality'!A:M,6,FALSE)))</f>
        <v/>
      </c>
      <c r="P1248" s="391" t="str">
        <f>IF(ISBLANK(L1248),"",IF(OR(ISBLANK(VLOOKUP(L1248&amp;"-"&amp;E1248,'Np Quality'!A:M,7,FALSE)),ISERROR(VLOOKUP(L1248&amp;"-"&amp;E1248,'Np Quality'!A:M,7,FALSE))),"-",VLOOKUP(L1248&amp;"-"&amp;E1248,'Np Quality'!A:M,7,FALSE)))</f>
        <v/>
      </c>
      <c r="Q1248" s="391" t="str">
        <f>IF(ISBLANK(L1248),"",IF(OR(ISBLANK(VLOOKUP(L1248&amp;"-"&amp;E1248,'Np Quality'!A:M,8,FALSE)),ISERROR(VLOOKUP(L1248&amp;"-"&amp;E1248,'Np Quality'!A:M,8,FALSE))),"-",VLOOKUP(L1248&amp;"-"&amp;E1248,'Np Quality'!A:M,8,FALSE)))</f>
        <v/>
      </c>
      <c r="R1248" s="283" t="str">
        <f>IF(ISBLANK(L1248),"",IF(OR(ISBLANK(VLOOKUP(L1248&amp;"-"&amp;E1248,'Np Quality'!A:M,9,FALSE)),ISERROR(VLOOKUP(L1248&amp;"-"&amp;E1248,'Np Quality'!A:M,9,FALSE))),"-",VLOOKUP(L1248&amp;"-"&amp;E1248,'Np Quality'!A:M,9,FALSE)))</f>
        <v/>
      </c>
      <c r="S1248" s="150"/>
      <c r="T1248" s="395" t="str">
        <f t="shared" si="165"/>
        <v/>
      </c>
      <c r="U1248" s="395" t="str">
        <f t="shared" si="162"/>
        <v/>
      </c>
      <c r="V1248" s="396"/>
      <c r="W1248" s="282"/>
    </row>
    <row r="1249" spans="1:23">
      <c r="A1249" s="382" t="str">
        <f t="shared" si="163"/>
        <v/>
      </c>
      <c r="B1249" s="383" t="str">
        <f t="shared" si="166"/>
        <v/>
      </c>
      <c r="C1249" s="236"/>
      <c r="D1249" s="282"/>
      <c r="E1249" s="384" t="str">
        <f t="shared" si="164"/>
        <v/>
      </c>
      <c r="F1249" s="388"/>
      <c r="G1249" s="243"/>
      <c r="H1249" s="244"/>
      <c r="I1249" s="243"/>
      <c r="J1249" s="244"/>
      <c r="K1249" s="244"/>
      <c r="L1249" s="244"/>
      <c r="M1249" s="244"/>
      <c r="N1249" s="290"/>
      <c r="O1249" s="391" t="str">
        <f>IF(ISBLANK(L1259),"",IF(OR(ISBLANK(VLOOKUP(L1259&amp;"-"&amp;E1259,'Np Quality'!A:M,6,FALSE)),ISERROR(VLOOKUP(L1259&amp;"-"&amp;E1259,'Np Quality'!A:M,6,FALSE))),"-",VLOOKUP(L1259&amp;"-"&amp;E1259,'Np Quality'!A:M,6,FALSE)))</f>
        <v/>
      </c>
      <c r="P1249" s="391" t="str">
        <f>IF(ISBLANK(L1249),"",IF(OR(ISBLANK(VLOOKUP(L1249&amp;"-"&amp;E1249,'Np Quality'!A:M,7,FALSE)),ISERROR(VLOOKUP(L1249&amp;"-"&amp;E1249,'Np Quality'!A:M,7,FALSE))),"-",VLOOKUP(L1249&amp;"-"&amp;E1249,'Np Quality'!A:M,7,FALSE)))</f>
        <v/>
      </c>
      <c r="Q1249" s="391" t="str">
        <f>IF(ISBLANK(L1249),"",IF(OR(ISBLANK(VLOOKUP(L1249&amp;"-"&amp;E1249,'Np Quality'!A:M,8,FALSE)),ISERROR(VLOOKUP(L1249&amp;"-"&amp;E1249,'Np Quality'!A:M,8,FALSE))),"-",VLOOKUP(L1249&amp;"-"&amp;E1249,'Np Quality'!A:M,8,FALSE)))</f>
        <v/>
      </c>
      <c r="R1249" s="283" t="str">
        <f>IF(ISBLANK(L1249),"",IF(OR(ISBLANK(VLOOKUP(L1249&amp;"-"&amp;E1249,'Np Quality'!A:M,9,FALSE)),ISERROR(VLOOKUP(L1249&amp;"-"&amp;E1249,'Np Quality'!A:M,9,FALSE))),"-",VLOOKUP(L1249&amp;"-"&amp;E1249,'Np Quality'!A:M,9,FALSE)))</f>
        <v/>
      </c>
      <c r="S1249" s="150"/>
      <c r="T1249" s="395" t="str">
        <f t="shared" si="165"/>
        <v/>
      </c>
      <c r="U1249" s="395" t="str">
        <f t="shared" si="162"/>
        <v/>
      </c>
      <c r="V1249" s="396"/>
      <c r="W1249" s="282"/>
    </row>
    <row r="1250" spans="1:23">
      <c r="A1250" s="382" t="str">
        <f t="shared" si="163"/>
        <v/>
      </c>
      <c r="B1250" s="383" t="str">
        <f t="shared" si="166"/>
        <v/>
      </c>
      <c r="C1250" s="236"/>
      <c r="D1250" s="282"/>
      <c r="E1250" s="384" t="str">
        <f t="shared" si="164"/>
        <v/>
      </c>
      <c r="F1250" s="388"/>
      <c r="G1250" s="243"/>
      <c r="H1250" s="244"/>
      <c r="I1250" s="243"/>
      <c r="J1250" s="244"/>
      <c r="K1250" s="244"/>
      <c r="L1250" s="244"/>
      <c r="M1250" s="244"/>
      <c r="N1250" s="290"/>
      <c r="O1250" s="391" t="str">
        <f>IF(ISBLANK(L1260),"",IF(OR(ISBLANK(VLOOKUP(L1260&amp;"-"&amp;E1260,'Np Quality'!A:M,6,FALSE)),ISERROR(VLOOKUP(L1260&amp;"-"&amp;E1260,'Np Quality'!A:M,6,FALSE))),"-",VLOOKUP(L1260&amp;"-"&amp;E1260,'Np Quality'!A:M,6,FALSE)))</f>
        <v/>
      </c>
      <c r="P1250" s="391" t="str">
        <f>IF(ISBLANK(L1250),"",IF(OR(ISBLANK(VLOOKUP(L1250&amp;"-"&amp;E1250,'Np Quality'!A:M,7,FALSE)),ISERROR(VLOOKUP(L1250&amp;"-"&amp;E1250,'Np Quality'!A:M,7,FALSE))),"-",VLOOKUP(L1250&amp;"-"&amp;E1250,'Np Quality'!A:M,7,FALSE)))</f>
        <v/>
      </c>
      <c r="Q1250" s="391" t="str">
        <f>IF(ISBLANK(L1250),"",IF(OR(ISBLANK(VLOOKUP(L1250&amp;"-"&amp;E1250,'Np Quality'!A:M,8,FALSE)),ISERROR(VLOOKUP(L1250&amp;"-"&amp;E1250,'Np Quality'!A:M,8,FALSE))),"-",VLOOKUP(L1250&amp;"-"&amp;E1250,'Np Quality'!A:M,8,FALSE)))</f>
        <v/>
      </c>
      <c r="R1250" s="283" t="str">
        <f>IF(ISBLANK(L1250),"",IF(OR(ISBLANK(VLOOKUP(L1250&amp;"-"&amp;E1250,'Np Quality'!A:M,9,FALSE)),ISERROR(VLOOKUP(L1250&amp;"-"&amp;E1250,'Np Quality'!A:M,9,FALSE))),"-",VLOOKUP(L1250&amp;"-"&amp;E1250,'Np Quality'!A:M,9,FALSE)))</f>
        <v/>
      </c>
      <c r="S1250" s="150"/>
      <c r="T1250" s="395" t="str">
        <f t="shared" si="165"/>
        <v/>
      </c>
      <c r="U1250" s="395" t="str">
        <f t="shared" si="162"/>
        <v/>
      </c>
      <c r="V1250" s="396"/>
      <c r="W1250" s="282"/>
    </row>
    <row r="1251" spans="1:23">
      <c r="A1251" s="382" t="str">
        <f t="shared" si="163"/>
        <v/>
      </c>
      <c r="B1251" s="383" t="str">
        <f t="shared" si="166"/>
        <v/>
      </c>
      <c r="C1251" s="236"/>
      <c r="D1251" s="282"/>
      <c r="E1251" s="384" t="str">
        <f t="shared" si="164"/>
        <v/>
      </c>
      <c r="F1251" s="388"/>
      <c r="G1251" s="243"/>
      <c r="H1251" s="244"/>
      <c r="I1251" s="243"/>
      <c r="J1251" s="244"/>
      <c r="K1251" s="244"/>
      <c r="L1251" s="244"/>
      <c r="M1251" s="244"/>
      <c r="N1251" s="290"/>
      <c r="O1251" s="391" t="str">
        <f>IF(ISBLANK(L1261),"",IF(OR(ISBLANK(VLOOKUP(L1261&amp;"-"&amp;E1261,'Np Quality'!A:M,6,FALSE)),ISERROR(VLOOKUP(L1261&amp;"-"&amp;E1261,'Np Quality'!A:M,6,FALSE))),"-",VLOOKUP(L1261&amp;"-"&amp;E1261,'Np Quality'!A:M,6,FALSE)))</f>
        <v/>
      </c>
      <c r="P1251" s="391" t="str">
        <f>IF(ISBLANK(L1251),"",IF(OR(ISBLANK(VLOOKUP(L1251&amp;"-"&amp;E1251,'Np Quality'!A:M,7,FALSE)),ISERROR(VLOOKUP(L1251&amp;"-"&amp;E1251,'Np Quality'!A:M,7,FALSE))),"-",VLOOKUP(L1251&amp;"-"&amp;E1251,'Np Quality'!A:M,7,FALSE)))</f>
        <v/>
      </c>
      <c r="Q1251" s="391" t="str">
        <f>IF(ISBLANK(L1251),"",IF(OR(ISBLANK(VLOOKUP(L1251&amp;"-"&amp;E1251,'Np Quality'!A:M,8,FALSE)),ISERROR(VLOOKUP(L1251&amp;"-"&amp;E1251,'Np Quality'!A:M,8,FALSE))),"-",VLOOKUP(L1251&amp;"-"&amp;E1251,'Np Quality'!A:M,8,FALSE)))</f>
        <v/>
      </c>
      <c r="R1251" s="283" t="str">
        <f>IF(ISBLANK(L1251),"",IF(OR(ISBLANK(VLOOKUP(L1251&amp;"-"&amp;E1251,'Np Quality'!A:M,9,FALSE)),ISERROR(VLOOKUP(L1251&amp;"-"&amp;E1251,'Np Quality'!A:M,9,FALSE))),"-",VLOOKUP(L1251&amp;"-"&amp;E1251,'Np Quality'!A:M,9,FALSE)))</f>
        <v/>
      </c>
      <c r="S1251" s="150"/>
      <c r="T1251" s="395" t="str">
        <f t="shared" si="165"/>
        <v/>
      </c>
      <c r="U1251" s="395" t="str">
        <f t="shared" si="162"/>
        <v/>
      </c>
      <c r="V1251" s="396"/>
      <c r="W1251" s="282"/>
    </row>
    <row r="1252" spans="1:23">
      <c r="A1252" s="382" t="str">
        <f t="shared" si="163"/>
        <v/>
      </c>
      <c r="B1252" s="383" t="str">
        <f t="shared" si="166"/>
        <v/>
      </c>
      <c r="C1252" s="236"/>
      <c r="D1252" s="282"/>
      <c r="E1252" s="384" t="str">
        <f t="shared" si="164"/>
        <v/>
      </c>
      <c r="F1252" s="388"/>
      <c r="G1252" s="243"/>
      <c r="H1252" s="244"/>
      <c r="I1252" s="243"/>
      <c r="J1252" s="244"/>
      <c r="K1252" s="244"/>
      <c r="L1252" s="244"/>
      <c r="M1252" s="244"/>
      <c r="N1252" s="290"/>
      <c r="O1252" s="391" t="str">
        <f>IF(ISBLANK(L1263),"",IF(OR(ISBLANK(VLOOKUP(L1263&amp;"-"&amp;E1263,'Np Quality'!A:M,6,FALSE)),ISERROR(VLOOKUP(L1263&amp;"-"&amp;E1263,'Np Quality'!A:M,6,FALSE))),"-",VLOOKUP(L1263&amp;"-"&amp;E1263,'Np Quality'!A:M,6,FALSE)))</f>
        <v/>
      </c>
      <c r="P1252" s="391" t="str">
        <f>IF(ISBLANK(L1252),"",IF(OR(ISBLANK(VLOOKUP(L1252&amp;"-"&amp;E1252,'Np Quality'!A:M,7,FALSE)),ISERROR(VLOOKUP(L1252&amp;"-"&amp;E1252,'Np Quality'!A:M,7,FALSE))),"-",VLOOKUP(L1252&amp;"-"&amp;E1252,'Np Quality'!A:M,7,FALSE)))</f>
        <v/>
      </c>
      <c r="Q1252" s="391" t="str">
        <f>IF(ISBLANK(L1252),"",IF(OR(ISBLANK(VLOOKUP(L1252&amp;"-"&amp;E1252,'Np Quality'!A:M,8,FALSE)),ISERROR(VLOOKUP(L1252&amp;"-"&amp;E1252,'Np Quality'!A:M,8,FALSE))),"-",VLOOKUP(L1252&amp;"-"&amp;E1252,'Np Quality'!A:M,8,FALSE)))</f>
        <v/>
      </c>
      <c r="R1252" s="283" t="str">
        <f>IF(ISBLANK(L1252),"",IF(OR(ISBLANK(VLOOKUP(L1252&amp;"-"&amp;E1252,'Np Quality'!A:M,9,FALSE)),ISERROR(VLOOKUP(L1252&amp;"-"&amp;E1252,'Np Quality'!A:M,9,FALSE))),"-",VLOOKUP(L1252&amp;"-"&amp;E1252,'Np Quality'!A:M,9,FALSE)))</f>
        <v/>
      </c>
      <c r="S1252" s="150"/>
      <c r="T1252" s="395" t="str">
        <f t="shared" si="165"/>
        <v/>
      </c>
      <c r="U1252" s="395" t="str">
        <f t="shared" si="162"/>
        <v/>
      </c>
      <c r="V1252" s="396"/>
      <c r="W1252" s="282"/>
    </row>
    <row r="1253" spans="1:23">
      <c r="A1253" s="382" t="str">
        <f t="shared" si="163"/>
        <v/>
      </c>
      <c r="B1253" s="383" t="str">
        <f t="shared" si="166"/>
        <v/>
      </c>
      <c r="C1253" s="236"/>
      <c r="D1253" s="282"/>
      <c r="E1253" s="384" t="str">
        <f t="shared" si="164"/>
        <v/>
      </c>
      <c r="F1253" s="388"/>
      <c r="G1253" s="243"/>
      <c r="H1253" s="244"/>
      <c r="I1253" s="243"/>
      <c r="J1253" s="244"/>
      <c r="K1253" s="244"/>
      <c r="L1253" s="244"/>
      <c r="M1253" s="244"/>
      <c r="N1253" s="290"/>
      <c r="O1253" s="391" t="str">
        <f>IF(ISBLANK(L1263),"",IF(OR(ISBLANK(VLOOKUP(L1263&amp;"-"&amp;E1263,'Np Quality'!A:M,6,FALSE)),ISERROR(VLOOKUP(L1263&amp;"-"&amp;E1263,'Np Quality'!A:M,6,FALSE))),"-",VLOOKUP(L1263&amp;"-"&amp;E1263,'Np Quality'!A:M,6,FALSE)))</f>
        <v/>
      </c>
      <c r="P1253" s="391" t="str">
        <f>IF(ISBLANK(L1254),"",IF(OR(ISBLANK(VLOOKUP(L1254&amp;"-"&amp;E1254,'Np Quality'!A:M,7,FALSE)),ISERROR(VLOOKUP(L1254&amp;"-"&amp;E1254,'Np Quality'!A:M,7,FALSE))),"-",VLOOKUP(L1254&amp;"-"&amp;E1254,'Np Quality'!A:M,7,FALSE)))</f>
        <v/>
      </c>
      <c r="Q1253" s="391" t="str">
        <f>IF(ISBLANK(L1253),"",IF(OR(ISBLANK(VLOOKUP(L1253&amp;"-"&amp;E1253,'Np Quality'!A:M,8,FALSE)),ISERROR(VLOOKUP(L1253&amp;"-"&amp;E1253,'Np Quality'!A:M,8,FALSE))),"-",VLOOKUP(L1253&amp;"-"&amp;E1253,'Np Quality'!A:M,8,FALSE)))</f>
        <v/>
      </c>
      <c r="R1253" s="283" t="str">
        <f>IF(ISBLANK(L1253),"",IF(OR(ISBLANK(VLOOKUP(L1253&amp;"-"&amp;E1253,'Np Quality'!A:M,9,FALSE)),ISERROR(VLOOKUP(L1253&amp;"-"&amp;E1253,'Np Quality'!A:M,9,FALSE))),"-",VLOOKUP(L1253&amp;"-"&amp;E1253,'Np Quality'!A:M,9,FALSE)))</f>
        <v/>
      </c>
      <c r="S1253" s="150"/>
      <c r="T1253" s="395" t="str">
        <f t="shared" si="165"/>
        <v/>
      </c>
      <c r="U1253" s="395" t="str">
        <f t="shared" si="162"/>
        <v/>
      </c>
      <c r="V1253" s="396"/>
      <c r="W1253" s="282"/>
    </row>
    <row r="1254" spans="1:23">
      <c r="A1254" s="382" t="str">
        <f t="shared" si="163"/>
        <v/>
      </c>
      <c r="B1254" s="383" t="str">
        <f t="shared" si="166"/>
        <v/>
      </c>
      <c r="C1254" s="236"/>
      <c r="D1254" s="282"/>
      <c r="E1254" s="384" t="str">
        <f t="shared" si="164"/>
        <v/>
      </c>
      <c r="F1254" s="388"/>
      <c r="G1254" s="243"/>
      <c r="H1254" s="244"/>
      <c r="I1254" s="243"/>
      <c r="J1254" s="244"/>
      <c r="K1254" s="244"/>
      <c r="L1254" s="244"/>
      <c r="M1254" s="244"/>
      <c r="N1254" s="290"/>
      <c r="O1254" s="391" t="str">
        <f>IF(ISBLANK(L1264),"",IF(OR(ISBLANK(VLOOKUP(L1264&amp;"-"&amp;E1264,'Np Quality'!A:M,6,FALSE)),ISERROR(VLOOKUP(L1264&amp;"-"&amp;E1264,'Np Quality'!A:M,6,FALSE))),"-",VLOOKUP(L1264&amp;"-"&amp;E1264,'Np Quality'!A:M,6,FALSE)))</f>
        <v/>
      </c>
      <c r="P1254" s="391" t="str">
        <f>IF(ISBLANK(L1254),"",IF(OR(ISBLANK(VLOOKUP(L1254&amp;"-"&amp;E1254,'Np Quality'!A:M,7,FALSE)),ISERROR(VLOOKUP(L1254&amp;"-"&amp;E1254,'Np Quality'!A:M,7,FALSE))),"-",VLOOKUP(L1254&amp;"-"&amp;E1254,'Np Quality'!A:M,7,FALSE)))</f>
        <v/>
      </c>
      <c r="Q1254" s="391" t="str">
        <f>IF(ISBLANK(L1255),"",IF(OR(ISBLANK(VLOOKUP(L1255&amp;"-"&amp;E1255,'Np Quality'!A:M,8,FALSE)),ISERROR(VLOOKUP(L1255&amp;"-"&amp;E1255,'Np Quality'!A:M,8,FALSE))),"-",VLOOKUP(L1255&amp;"-"&amp;E1255,'Np Quality'!A:M,8,FALSE)))</f>
        <v/>
      </c>
      <c r="R1254" s="283" t="str">
        <f>IF(ISBLANK(L1254),"",IF(OR(ISBLANK(VLOOKUP(L1254&amp;"-"&amp;E1254,'Np Quality'!A:M,9,FALSE)),ISERROR(VLOOKUP(L1254&amp;"-"&amp;E1254,'Np Quality'!A:M,9,FALSE))),"-",VLOOKUP(L1254&amp;"-"&amp;E1254,'Np Quality'!A:M,9,FALSE)))</f>
        <v/>
      </c>
      <c r="S1254" s="150"/>
      <c r="T1254" s="395" t="str">
        <f t="shared" si="165"/>
        <v/>
      </c>
      <c r="U1254" s="395" t="str">
        <f t="shared" si="162"/>
        <v/>
      </c>
      <c r="V1254" s="396"/>
      <c r="W1254" s="282"/>
    </row>
    <row r="1255" spans="1:23">
      <c r="A1255" s="382" t="str">
        <f t="shared" si="163"/>
        <v/>
      </c>
      <c r="B1255" s="383" t="str">
        <f t="shared" si="166"/>
        <v/>
      </c>
      <c r="C1255" s="236"/>
      <c r="D1255" s="282"/>
      <c r="E1255" s="384" t="str">
        <f t="shared" si="164"/>
        <v/>
      </c>
      <c r="F1255" s="388"/>
      <c r="G1255" s="243"/>
      <c r="H1255" s="244"/>
      <c r="I1255" s="243"/>
      <c r="J1255" s="244"/>
      <c r="K1255" s="244"/>
      <c r="L1255" s="244"/>
      <c r="M1255" s="244"/>
      <c r="N1255" s="290"/>
      <c r="O1255" s="391" t="str">
        <f>IF(ISBLANK(L1265),"",IF(OR(ISBLANK(VLOOKUP(L1265&amp;"-"&amp;E1265,'Np Quality'!A:M,6,FALSE)),ISERROR(VLOOKUP(L1265&amp;"-"&amp;E1265,'Np Quality'!A:M,6,FALSE))),"-",VLOOKUP(L1265&amp;"-"&amp;E1265,'Np Quality'!A:M,6,FALSE)))</f>
        <v/>
      </c>
      <c r="P1255" s="391" t="str">
        <f>IF(ISBLANK(L1255),"",IF(OR(ISBLANK(VLOOKUP(L1255&amp;"-"&amp;E1255,'Np Quality'!A:M,7,FALSE)),ISERROR(VLOOKUP(L1255&amp;"-"&amp;E1255,'Np Quality'!A:M,7,FALSE))),"-",VLOOKUP(L1255&amp;"-"&amp;E1255,'Np Quality'!A:M,7,FALSE)))</f>
        <v/>
      </c>
      <c r="Q1255" s="391" t="str">
        <f>IF(ISBLANK(L1255),"",IF(OR(ISBLANK(VLOOKUP(L1255&amp;"-"&amp;E1255,'Np Quality'!A:M,8,FALSE)),ISERROR(VLOOKUP(L1255&amp;"-"&amp;E1255,'Np Quality'!A:M,8,FALSE))),"-",VLOOKUP(L1255&amp;"-"&amp;E1255,'Np Quality'!A:M,8,FALSE)))</f>
        <v/>
      </c>
      <c r="R1255" s="283" t="str">
        <f>IF(ISBLANK(L1256),"",IF(OR(ISBLANK(VLOOKUP(L1256&amp;"-"&amp;E1256,'Np Quality'!A:M,9,FALSE)),ISERROR(VLOOKUP(L1256&amp;"-"&amp;E1256,'Np Quality'!A:M,9,FALSE))),"-",VLOOKUP(L1256&amp;"-"&amp;E1256,'Np Quality'!A:M,9,FALSE)))</f>
        <v/>
      </c>
      <c r="S1255" s="150"/>
      <c r="T1255" s="395" t="str">
        <f t="shared" si="165"/>
        <v/>
      </c>
      <c r="U1255" s="395" t="str">
        <f t="shared" si="162"/>
        <v/>
      </c>
      <c r="V1255" s="396"/>
      <c r="W1255" s="282"/>
    </row>
    <row r="1256" spans="1:23">
      <c r="A1256" s="382" t="str">
        <f t="shared" si="163"/>
        <v/>
      </c>
      <c r="B1256" s="383" t="str">
        <f t="shared" si="166"/>
        <v/>
      </c>
      <c r="C1256" s="236"/>
      <c r="D1256" s="282"/>
      <c r="E1256" s="384" t="str">
        <f t="shared" si="164"/>
        <v/>
      </c>
      <c r="F1256" s="388"/>
      <c r="G1256" s="243"/>
      <c r="H1256" s="244"/>
      <c r="I1256" s="243"/>
      <c r="J1256" s="244"/>
      <c r="K1256" s="244"/>
      <c r="L1256" s="244"/>
      <c r="M1256" s="244"/>
      <c r="N1256" s="290"/>
      <c r="O1256" s="391" t="str">
        <f>IF(ISBLANK(L1266),"",IF(OR(ISBLANK(VLOOKUP(L1266&amp;"-"&amp;E1266,'Np Quality'!A:M,6,FALSE)),ISERROR(VLOOKUP(L1266&amp;"-"&amp;E1266,'Np Quality'!A:M,6,FALSE))),"-",VLOOKUP(L1266&amp;"-"&amp;E1266,'Np Quality'!A:M,6,FALSE)))</f>
        <v/>
      </c>
      <c r="P1256" s="391" t="str">
        <f>IF(ISBLANK(L1256),"",IF(OR(ISBLANK(VLOOKUP(L1256&amp;"-"&amp;E1256,'Np Quality'!A:M,7,FALSE)),ISERROR(VLOOKUP(L1256&amp;"-"&amp;E1256,'Np Quality'!A:M,7,FALSE))),"-",VLOOKUP(L1256&amp;"-"&amp;E1256,'Np Quality'!A:M,7,FALSE)))</f>
        <v/>
      </c>
      <c r="Q1256" s="391" t="str">
        <f>IF(ISBLANK(L1256),"",IF(OR(ISBLANK(VLOOKUP(L1256&amp;"-"&amp;E1256,'Np Quality'!A:M,8,FALSE)),ISERROR(VLOOKUP(L1256&amp;"-"&amp;E1256,'Np Quality'!A:M,8,FALSE))),"-",VLOOKUP(L1256&amp;"-"&amp;E1256,'Np Quality'!A:M,8,FALSE)))</f>
        <v/>
      </c>
      <c r="R1256" s="283" t="str">
        <f>IF(ISBLANK(L1256),"",IF(OR(ISBLANK(VLOOKUP(L1256&amp;"-"&amp;E1256,'Np Quality'!A:M,9,FALSE)),ISERROR(VLOOKUP(L1256&amp;"-"&amp;E1256,'Np Quality'!A:M,9,FALSE))),"-",VLOOKUP(L1256&amp;"-"&amp;E1256,'Np Quality'!A:M,9,FALSE)))</f>
        <v/>
      </c>
      <c r="S1256" s="150"/>
      <c r="T1256" s="395" t="str">
        <f t="shared" si="165"/>
        <v/>
      </c>
      <c r="U1256" s="395" t="str">
        <f t="shared" si="162"/>
        <v/>
      </c>
      <c r="V1256" s="396"/>
      <c r="W1256" s="282"/>
    </row>
    <row r="1257" spans="1:23">
      <c r="A1257" s="382" t="str">
        <f t="shared" si="163"/>
        <v/>
      </c>
      <c r="B1257" s="383" t="str">
        <f t="shared" si="166"/>
        <v/>
      </c>
      <c r="C1257" s="236"/>
      <c r="D1257" s="282"/>
      <c r="E1257" s="384" t="str">
        <f t="shared" si="164"/>
        <v/>
      </c>
      <c r="F1257" s="388"/>
      <c r="G1257" s="243"/>
      <c r="H1257" s="244"/>
      <c r="I1257" s="243"/>
      <c r="J1257" s="244"/>
      <c r="K1257" s="244"/>
      <c r="L1257" s="244"/>
      <c r="M1257" s="244"/>
      <c r="N1257" s="290"/>
      <c r="O1257" s="391" t="str">
        <f>IF(ISBLANK(L1257),"",IF(OR(ISBLANK(VLOOKUP(L1257&amp;"-"&amp;E1257,'Np Quality'!A:M,6,FALSE)),ISERROR(VLOOKUP(L1257&amp;"-"&amp;E1257,'Np Quality'!A:M,6,FALSE))),"-",VLOOKUP(L1257&amp;"-"&amp;E1257,'Np Quality'!A:M,6,FALSE)))</f>
        <v/>
      </c>
      <c r="P1257" s="391" t="str">
        <f>IF(ISBLANK(L1267),"",IF(OR(ISBLANK(VLOOKUP(L1267&amp;"-"&amp;E1267,'Np Quality'!A:M,7,FALSE)),ISERROR(VLOOKUP(L1267&amp;"-"&amp;E1267,'Np Quality'!A:M,7,FALSE))),"-",VLOOKUP(L1267&amp;"-"&amp;E1267,'Np Quality'!A:M,7,FALSE)))</f>
        <v/>
      </c>
      <c r="Q1257" s="391" t="str">
        <f>IF(ISBLANK(L1257),"",IF(OR(ISBLANK(VLOOKUP(L1257&amp;"-"&amp;E1257,'Np Quality'!A:M,8,FALSE)),ISERROR(VLOOKUP(L1257&amp;"-"&amp;E1257,'Np Quality'!A:M,8,FALSE))),"-",VLOOKUP(L1257&amp;"-"&amp;E1257,'Np Quality'!A:M,8,FALSE)))</f>
        <v/>
      </c>
      <c r="R1257" s="283" t="str">
        <f>IF(ISBLANK(L1257),"",IF(OR(ISBLANK(VLOOKUP(L1257&amp;"-"&amp;E1257,'Np Quality'!A:M,9,FALSE)),ISERROR(VLOOKUP(L1257&amp;"-"&amp;E1257,'Np Quality'!A:M,9,FALSE))),"-",VLOOKUP(L1257&amp;"-"&amp;E1257,'Np Quality'!A:M,9,FALSE)))</f>
        <v/>
      </c>
      <c r="S1257" s="150"/>
      <c r="T1257" s="395" t="str">
        <f t="shared" si="165"/>
        <v/>
      </c>
      <c r="U1257" s="395" t="str">
        <f t="shared" si="162"/>
        <v/>
      </c>
      <c r="V1257" s="396"/>
      <c r="W1257" s="282"/>
    </row>
    <row r="1258" spans="1:23">
      <c r="A1258" s="382" t="str">
        <f t="shared" si="163"/>
        <v/>
      </c>
      <c r="B1258" s="383" t="str">
        <f t="shared" si="166"/>
        <v/>
      </c>
      <c r="C1258" s="236"/>
      <c r="D1258" s="282"/>
      <c r="E1258" s="384" t="str">
        <f t="shared" si="164"/>
        <v/>
      </c>
      <c r="F1258" s="388"/>
      <c r="G1258" s="243"/>
      <c r="H1258" s="244"/>
      <c r="I1258" s="243"/>
      <c r="J1258" s="244"/>
      <c r="K1258" s="244"/>
      <c r="L1258" s="244"/>
      <c r="M1258" s="244"/>
      <c r="N1258" s="290"/>
      <c r="O1258" s="391" t="str">
        <f>IF(ISBLANK(L1258),"",IF(OR(ISBLANK(VLOOKUP(L1258&amp;"-"&amp;E1258,'Np Quality'!A:M,6,FALSE)),ISERROR(VLOOKUP(L1258&amp;"-"&amp;E1258,'Np Quality'!A:M,6,FALSE))),"-",VLOOKUP(L1258&amp;"-"&amp;E1258,'Np Quality'!A:M,6,FALSE)))</f>
        <v/>
      </c>
      <c r="P1258" s="391" t="str">
        <f>IF(ISBLANK(L1268),"",IF(OR(ISBLANK(VLOOKUP(L1268&amp;"-"&amp;E1268,'Np Quality'!A:M,7,FALSE)),ISERROR(VLOOKUP(L1268&amp;"-"&amp;E1268,'Np Quality'!A:M,7,FALSE))),"-",VLOOKUP(L1268&amp;"-"&amp;E1268,'Np Quality'!A:M,7,FALSE)))</f>
        <v/>
      </c>
      <c r="Q1258" s="391" t="str">
        <f>IF(ISBLANK(L1258),"",IF(OR(ISBLANK(VLOOKUP(L1258&amp;"-"&amp;E1258,'Np Quality'!A:M,8,FALSE)),ISERROR(VLOOKUP(L1258&amp;"-"&amp;E1258,'Np Quality'!A:M,8,FALSE))),"-",VLOOKUP(L1258&amp;"-"&amp;E1258,'Np Quality'!A:M,8,FALSE)))</f>
        <v/>
      </c>
      <c r="R1258" s="283" t="str">
        <f>IF(ISBLANK(L1258),"",IF(OR(ISBLANK(VLOOKUP(L1258&amp;"-"&amp;E1258,'Np Quality'!A:M,9,FALSE)),ISERROR(VLOOKUP(L1258&amp;"-"&amp;E1258,'Np Quality'!A:M,9,FALSE))),"-",VLOOKUP(L1258&amp;"-"&amp;E1258,'Np Quality'!A:M,9,FALSE)))</f>
        <v/>
      </c>
      <c r="S1258" s="150"/>
      <c r="T1258" s="395" t="str">
        <f t="shared" si="165"/>
        <v/>
      </c>
      <c r="U1258" s="395" t="str">
        <f t="shared" si="162"/>
        <v/>
      </c>
      <c r="V1258" s="396"/>
      <c r="W1258" s="282"/>
    </row>
    <row r="1259" spans="1:23">
      <c r="A1259" s="382" t="str">
        <f t="shared" si="163"/>
        <v/>
      </c>
      <c r="B1259" s="383" t="str">
        <f t="shared" si="166"/>
        <v/>
      </c>
      <c r="C1259" s="236"/>
      <c r="D1259" s="282"/>
      <c r="E1259" s="384" t="str">
        <f t="shared" si="164"/>
        <v/>
      </c>
      <c r="F1259" s="388"/>
      <c r="G1259" s="243"/>
      <c r="H1259" s="244"/>
      <c r="I1259" s="243"/>
      <c r="J1259" s="244"/>
      <c r="K1259" s="244"/>
      <c r="L1259" s="244"/>
      <c r="M1259" s="244"/>
      <c r="N1259" s="290"/>
      <c r="O1259" s="391" t="str">
        <f>IF(ISBLANK(L1259),"",IF(OR(ISBLANK(VLOOKUP(L1259&amp;"-"&amp;E1259,'Np Quality'!A:M,6,FALSE)),ISERROR(VLOOKUP(L1259&amp;"-"&amp;E1259,'Np Quality'!A:M,6,FALSE))),"-",VLOOKUP(L1259&amp;"-"&amp;E1259,'Np Quality'!A:M,6,FALSE)))</f>
        <v/>
      </c>
      <c r="P1259" s="391" t="str">
        <f>IF(ISBLANK(L1269),"",IF(OR(ISBLANK(VLOOKUP(L1269&amp;"-"&amp;E1269,'Np Quality'!A:M,7,FALSE)),ISERROR(VLOOKUP(L1269&amp;"-"&amp;E1269,'Np Quality'!A:M,7,FALSE))),"-",VLOOKUP(L1269&amp;"-"&amp;E1269,'Np Quality'!A:M,7,FALSE)))</f>
        <v/>
      </c>
      <c r="Q1259" s="391" t="str">
        <f>IF(ISBLANK(L1259),"",IF(OR(ISBLANK(VLOOKUP(L1259&amp;"-"&amp;E1259,'Np Quality'!A:M,8,FALSE)),ISERROR(VLOOKUP(L1259&amp;"-"&amp;E1259,'Np Quality'!A:M,8,FALSE))),"-",VLOOKUP(L1259&amp;"-"&amp;E1259,'Np Quality'!A:M,8,FALSE)))</f>
        <v/>
      </c>
      <c r="R1259" s="283" t="str">
        <f>IF(ISBLANK(L1259),"",IF(OR(ISBLANK(VLOOKUP(L1259&amp;"-"&amp;E1259,'Np Quality'!A:M,9,FALSE)),ISERROR(VLOOKUP(L1259&amp;"-"&amp;E1259,'Np Quality'!A:M,9,FALSE))),"-",VLOOKUP(L1259&amp;"-"&amp;E1259,'Np Quality'!A:M,9,FALSE)))</f>
        <v/>
      </c>
      <c r="S1259" s="150"/>
      <c r="T1259" s="395" t="str">
        <f t="shared" si="165"/>
        <v/>
      </c>
      <c r="U1259" s="395" t="str">
        <f t="shared" si="162"/>
        <v/>
      </c>
      <c r="V1259" s="396"/>
      <c r="W1259" s="282"/>
    </row>
    <row r="1260" spans="1:23">
      <c r="A1260" s="382" t="str">
        <f t="shared" si="163"/>
        <v/>
      </c>
      <c r="B1260" s="383" t="str">
        <f t="shared" si="166"/>
        <v/>
      </c>
      <c r="C1260" s="236"/>
      <c r="D1260" s="282"/>
      <c r="E1260" s="384" t="str">
        <f t="shared" si="164"/>
        <v/>
      </c>
      <c r="F1260" s="388"/>
      <c r="G1260" s="243"/>
      <c r="H1260" s="244"/>
      <c r="I1260" s="243"/>
      <c r="J1260" s="244"/>
      <c r="K1260" s="244"/>
      <c r="L1260" s="244"/>
      <c r="M1260" s="244"/>
      <c r="N1260" s="290"/>
      <c r="O1260" s="391" t="str">
        <f>IF(ISBLANK(L1260),"",IF(OR(ISBLANK(VLOOKUP(L1260&amp;"-"&amp;E1260,'Np Quality'!A:M,6,FALSE)),ISERROR(VLOOKUP(L1260&amp;"-"&amp;E1260,'Np Quality'!A:M,6,FALSE))),"-",VLOOKUP(L1260&amp;"-"&amp;E1260,'Np Quality'!A:M,6,FALSE)))</f>
        <v/>
      </c>
      <c r="P1260" s="391" t="str">
        <f>IF(ISBLANK(L1270),"",IF(OR(ISBLANK(VLOOKUP(L1270&amp;"-"&amp;E1270,'Np Quality'!A:M,7,FALSE)),ISERROR(VLOOKUP(L1270&amp;"-"&amp;E1270,'Np Quality'!A:M,7,FALSE))),"-",VLOOKUP(L1270&amp;"-"&amp;E1270,'Np Quality'!A:M,7,FALSE)))</f>
        <v/>
      </c>
      <c r="Q1260" s="391" t="str">
        <f>IF(ISBLANK(L1260),"",IF(OR(ISBLANK(VLOOKUP(L1260&amp;"-"&amp;E1260,'Np Quality'!A:M,8,FALSE)),ISERROR(VLOOKUP(L1260&amp;"-"&amp;E1260,'Np Quality'!A:M,8,FALSE))),"-",VLOOKUP(L1260&amp;"-"&amp;E1260,'Np Quality'!A:M,8,FALSE)))</f>
        <v/>
      </c>
      <c r="R1260" s="283" t="str">
        <f>IF(ISBLANK(L1260),"",IF(OR(ISBLANK(VLOOKUP(L1260&amp;"-"&amp;E1260,'Np Quality'!A:M,9,FALSE)),ISERROR(VLOOKUP(L1260&amp;"-"&amp;E1260,'Np Quality'!A:M,9,FALSE))),"-",VLOOKUP(L1260&amp;"-"&amp;E1260,'Np Quality'!A:M,9,FALSE)))</f>
        <v/>
      </c>
      <c r="S1260" s="150"/>
      <c r="T1260" s="395" t="str">
        <f t="shared" si="165"/>
        <v/>
      </c>
      <c r="U1260" s="395" t="str">
        <f t="shared" si="162"/>
        <v/>
      </c>
      <c r="V1260" s="396"/>
      <c r="W1260" s="282"/>
    </row>
    <row r="1261" spans="1:23">
      <c r="A1261" s="382" t="str">
        <f t="shared" si="163"/>
        <v/>
      </c>
      <c r="B1261" s="383" t="str">
        <f t="shared" si="166"/>
        <v/>
      </c>
      <c r="C1261" s="236"/>
      <c r="D1261" s="282"/>
      <c r="E1261" s="384" t="str">
        <f t="shared" si="164"/>
        <v/>
      </c>
      <c r="F1261" s="388"/>
      <c r="G1261" s="243"/>
      <c r="H1261" s="244"/>
      <c r="I1261" s="243"/>
      <c r="J1261" s="244"/>
      <c r="K1261" s="244"/>
      <c r="L1261" s="244"/>
      <c r="M1261" s="244"/>
      <c r="N1261" s="290"/>
      <c r="O1261" s="391" t="str">
        <f>IF(ISBLANK(L1261),"",IF(OR(ISBLANK(VLOOKUP(L1261&amp;"-"&amp;E1261,'Np Quality'!A:M,6,FALSE)),ISERROR(VLOOKUP(L1261&amp;"-"&amp;E1261,'Np Quality'!A:M,6,FALSE))),"-",VLOOKUP(L1261&amp;"-"&amp;E1261,'Np Quality'!A:M,6,FALSE)))</f>
        <v/>
      </c>
      <c r="P1261" s="391" t="str">
        <f>IF(ISBLANK(L1271),"",IF(OR(ISBLANK(VLOOKUP(L1271&amp;"-"&amp;E1271,'Np Quality'!A:M,7,FALSE)),ISERROR(VLOOKUP(L1271&amp;"-"&amp;E1271,'Np Quality'!A:M,7,FALSE))),"-",VLOOKUP(L1271&amp;"-"&amp;E1271,'Np Quality'!A:M,7,FALSE)))</f>
        <v/>
      </c>
      <c r="Q1261" s="391" t="str">
        <f>IF(ISBLANK(L1261),"",IF(OR(ISBLANK(VLOOKUP(L1261&amp;"-"&amp;E1261,'Np Quality'!A:M,8,FALSE)),ISERROR(VLOOKUP(L1261&amp;"-"&amp;E1261,'Np Quality'!A:M,8,FALSE))),"-",VLOOKUP(L1261&amp;"-"&amp;E1261,'Np Quality'!A:M,8,FALSE)))</f>
        <v/>
      </c>
      <c r="R1261" s="283" t="str">
        <f>IF(ISBLANK(L1261),"",IF(OR(ISBLANK(VLOOKUP(L1261&amp;"-"&amp;E1261,'Np Quality'!A:M,9,FALSE)),ISERROR(VLOOKUP(L1261&amp;"-"&amp;E1261,'Np Quality'!A:M,9,FALSE))),"-",VLOOKUP(L1261&amp;"-"&amp;E1261,'Np Quality'!A:M,9,FALSE)))</f>
        <v/>
      </c>
      <c r="S1261" s="150"/>
      <c r="T1261" s="395" t="str">
        <f t="shared" si="165"/>
        <v/>
      </c>
      <c r="U1261" s="395" t="str">
        <f t="shared" si="162"/>
        <v/>
      </c>
      <c r="V1261" s="396"/>
      <c r="W1261" s="282"/>
    </row>
    <row r="1262" spans="1:23">
      <c r="A1262" s="382" t="str">
        <f t="shared" si="163"/>
        <v/>
      </c>
      <c r="B1262" s="383" t="str">
        <f t="shared" si="166"/>
        <v/>
      </c>
      <c r="C1262" s="236"/>
      <c r="D1262" s="282"/>
      <c r="E1262" s="384" t="str">
        <f t="shared" si="164"/>
        <v/>
      </c>
      <c r="F1262" s="388"/>
      <c r="G1262" s="243"/>
      <c r="H1262" s="244"/>
      <c r="I1262" s="243"/>
      <c r="J1262" s="244"/>
      <c r="K1262" s="244"/>
      <c r="L1262" s="244"/>
      <c r="M1262" s="244"/>
      <c r="N1262" s="290"/>
      <c r="O1262" s="391" t="str">
        <f>IF(ISBLANK(L1263),"",IF(OR(ISBLANK(VLOOKUP(L1263&amp;"-"&amp;E1263,'Np Quality'!A:M,6,FALSE)),ISERROR(VLOOKUP(L1263&amp;"-"&amp;E1263,'Np Quality'!A:M,6,FALSE))),"-",VLOOKUP(L1263&amp;"-"&amp;E1263,'Np Quality'!A:M,6,FALSE)))</f>
        <v/>
      </c>
      <c r="P1262" s="391" t="str">
        <f>IF(ISBLANK(L1272),"",IF(OR(ISBLANK(VLOOKUP(L1272&amp;"-"&amp;E1272,'Np Quality'!A:M,7,FALSE)),ISERROR(VLOOKUP(L1272&amp;"-"&amp;E1272,'Np Quality'!A:M,7,FALSE))),"-",VLOOKUP(L1272&amp;"-"&amp;E1272,'Np Quality'!A:M,7,FALSE)))</f>
        <v/>
      </c>
      <c r="Q1262" s="391" t="str">
        <f>IF(ISBLANK(L1262),"",IF(OR(ISBLANK(VLOOKUP(L1262&amp;"-"&amp;E1262,'Np Quality'!A:M,8,FALSE)),ISERROR(VLOOKUP(L1262&amp;"-"&amp;E1262,'Np Quality'!A:M,8,FALSE))),"-",VLOOKUP(L1262&amp;"-"&amp;E1262,'Np Quality'!A:M,8,FALSE)))</f>
        <v/>
      </c>
      <c r="R1262" s="283" t="str">
        <f>IF(ISBLANK(L1262),"",IF(OR(ISBLANK(VLOOKUP(L1262&amp;"-"&amp;E1262,'Np Quality'!A:M,9,FALSE)),ISERROR(VLOOKUP(L1262&amp;"-"&amp;E1262,'Np Quality'!A:M,9,FALSE))),"-",VLOOKUP(L1262&amp;"-"&amp;E1262,'Np Quality'!A:M,9,FALSE)))</f>
        <v/>
      </c>
      <c r="S1262" s="150"/>
      <c r="T1262" s="395" t="str">
        <f t="shared" si="165"/>
        <v/>
      </c>
      <c r="U1262" s="395" t="str">
        <f t="shared" si="162"/>
        <v/>
      </c>
      <c r="V1262" s="396"/>
      <c r="W1262" s="282"/>
    </row>
    <row r="1263" spans="1:23">
      <c r="A1263" s="382" t="str">
        <f t="shared" si="163"/>
        <v/>
      </c>
      <c r="B1263" s="383" t="str">
        <f t="shared" si="166"/>
        <v/>
      </c>
      <c r="C1263" s="236"/>
      <c r="D1263" s="282"/>
      <c r="E1263" s="384" t="str">
        <f t="shared" si="164"/>
        <v/>
      </c>
      <c r="F1263" s="388"/>
      <c r="G1263" s="243"/>
      <c r="H1263" s="244"/>
      <c r="I1263" s="243"/>
      <c r="J1263" s="244"/>
      <c r="K1263" s="244"/>
      <c r="L1263" s="244"/>
      <c r="M1263" s="244"/>
      <c r="N1263" s="290"/>
      <c r="O1263" s="391" t="str">
        <f>IF(ISBLANK(L1263),"",IF(OR(ISBLANK(VLOOKUP(L1263&amp;"-"&amp;E1263,'Np Quality'!A:M,6,FALSE)),ISERROR(VLOOKUP(L1263&amp;"-"&amp;E1263,'Np Quality'!A:M,6,FALSE))),"-",VLOOKUP(L1263&amp;"-"&amp;E1263,'Np Quality'!A:M,6,FALSE)))</f>
        <v/>
      </c>
      <c r="P1263" s="391" t="str">
        <f>IF(ISBLANK(L1274),"",IF(OR(ISBLANK(VLOOKUP(L1274&amp;"-"&amp;E1274,'Np Quality'!A:M,7,FALSE)),ISERROR(VLOOKUP(L1274&amp;"-"&amp;E1274,'Np Quality'!A:M,7,FALSE))),"-",VLOOKUP(L1274&amp;"-"&amp;E1274,'Np Quality'!A:M,7,FALSE)))</f>
        <v/>
      </c>
      <c r="Q1263" s="391" t="str">
        <f>IF(ISBLANK(L1263),"",IF(OR(ISBLANK(VLOOKUP(L1263&amp;"-"&amp;E1263,'Np Quality'!A:M,8,FALSE)),ISERROR(VLOOKUP(L1263&amp;"-"&amp;E1263,'Np Quality'!A:M,8,FALSE))),"-",VLOOKUP(L1263&amp;"-"&amp;E1263,'Np Quality'!A:M,8,FALSE)))</f>
        <v/>
      </c>
      <c r="R1263" s="283" t="str">
        <f>IF(ISBLANK(L1263),"",IF(OR(ISBLANK(VLOOKUP(L1263&amp;"-"&amp;E1263,'Np Quality'!A:M,9,FALSE)),ISERROR(VLOOKUP(L1263&amp;"-"&amp;E1263,'Np Quality'!A:M,9,FALSE))),"-",VLOOKUP(L1263&amp;"-"&amp;E1263,'Np Quality'!A:M,9,FALSE)))</f>
        <v/>
      </c>
      <c r="S1263" s="150"/>
      <c r="T1263" s="395" t="str">
        <f t="shared" si="165"/>
        <v/>
      </c>
      <c r="U1263" s="395" t="str">
        <f t="shared" si="162"/>
        <v/>
      </c>
      <c r="V1263" s="396"/>
      <c r="W1263" s="282"/>
    </row>
    <row r="1264" spans="1:23">
      <c r="A1264" s="382" t="str">
        <f t="shared" si="163"/>
        <v/>
      </c>
      <c r="B1264" s="383" t="str">
        <f t="shared" si="166"/>
        <v/>
      </c>
      <c r="C1264" s="236"/>
      <c r="D1264" s="282"/>
      <c r="E1264" s="384" t="str">
        <f t="shared" si="164"/>
        <v/>
      </c>
      <c r="F1264" s="388"/>
      <c r="G1264" s="243"/>
      <c r="H1264" s="244"/>
      <c r="I1264" s="243"/>
      <c r="J1264" s="244"/>
      <c r="K1264" s="244"/>
      <c r="L1264" s="244"/>
      <c r="M1264" s="244"/>
      <c r="N1264" s="290"/>
      <c r="O1264" s="391" t="str">
        <f>IF(ISBLANK(L1264),"",IF(OR(ISBLANK(VLOOKUP(L1264&amp;"-"&amp;E1264,'Np Quality'!A:M,6,FALSE)),ISERROR(VLOOKUP(L1264&amp;"-"&amp;E1264,'Np Quality'!A:M,6,FALSE))),"-",VLOOKUP(L1264&amp;"-"&amp;E1264,'Np Quality'!A:M,6,FALSE)))</f>
        <v/>
      </c>
      <c r="P1264" s="391" t="str">
        <f>IF(ISBLANK(L1274),"",IF(OR(ISBLANK(VLOOKUP(L1274&amp;"-"&amp;E1274,'Np Quality'!A:M,7,FALSE)),ISERROR(VLOOKUP(L1274&amp;"-"&amp;E1274,'Np Quality'!A:M,7,FALSE))),"-",VLOOKUP(L1274&amp;"-"&amp;E1274,'Np Quality'!A:M,7,FALSE)))</f>
        <v/>
      </c>
      <c r="Q1264" s="391" t="str">
        <f>IF(ISBLANK(L1265),"",IF(OR(ISBLANK(VLOOKUP(L1265&amp;"-"&amp;E1265,'Np Quality'!A:M,8,FALSE)),ISERROR(VLOOKUP(L1265&amp;"-"&amp;E1265,'Np Quality'!A:M,8,FALSE))),"-",VLOOKUP(L1265&amp;"-"&amp;E1265,'Np Quality'!A:M,8,FALSE)))</f>
        <v/>
      </c>
      <c r="R1264" s="283" t="str">
        <f>IF(ISBLANK(L1264),"",IF(OR(ISBLANK(VLOOKUP(L1264&amp;"-"&amp;E1264,'Np Quality'!A:M,9,FALSE)),ISERROR(VLOOKUP(L1264&amp;"-"&amp;E1264,'Np Quality'!A:M,9,FALSE))),"-",VLOOKUP(L1264&amp;"-"&amp;E1264,'Np Quality'!A:M,9,FALSE)))</f>
        <v/>
      </c>
      <c r="S1264" s="150"/>
      <c r="T1264" s="395" t="str">
        <f t="shared" si="165"/>
        <v/>
      </c>
      <c r="U1264" s="395" t="str">
        <f t="shared" si="162"/>
        <v/>
      </c>
      <c r="V1264" s="396"/>
      <c r="W1264" s="282"/>
    </row>
    <row r="1265" spans="1:23">
      <c r="A1265" s="382" t="str">
        <f t="shared" si="163"/>
        <v/>
      </c>
      <c r="B1265" s="383" t="str">
        <f t="shared" si="166"/>
        <v/>
      </c>
      <c r="C1265" s="236"/>
      <c r="D1265" s="282"/>
      <c r="E1265" s="384" t="str">
        <f t="shared" si="164"/>
        <v/>
      </c>
      <c r="F1265" s="388"/>
      <c r="G1265" s="243"/>
      <c r="H1265" s="244"/>
      <c r="I1265" s="243"/>
      <c r="J1265" s="244"/>
      <c r="K1265" s="244"/>
      <c r="L1265" s="244"/>
      <c r="M1265" s="244"/>
      <c r="N1265" s="290"/>
      <c r="O1265" s="391" t="str">
        <f>IF(ISBLANK(L1265),"",IF(OR(ISBLANK(VLOOKUP(L1265&amp;"-"&amp;E1265,'Np Quality'!A:M,6,FALSE)),ISERROR(VLOOKUP(L1265&amp;"-"&amp;E1265,'Np Quality'!A:M,6,FALSE))),"-",VLOOKUP(L1265&amp;"-"&amp;E1265,'Np Quality'!A:M,6,FALSE)))</f>
        <v/>
      </c>
      <c r="P1265" s="391" t="str">
        <f>IF(ISBLANK(L1275),"",IF(OR(ISBLANK(VLOOKUP(L1275&amp;"-"&amp;E1275,'Np Quality'!A:M,7,FALSE)),ISERROR(VLOOKUP(L1275&amp;"-"&amp;E1275,'Np Quality'!A:M,7,FALSE))),"-",VLOOKUP(L1275&amp;"-"&amp;E1275,'Np Quality'!A:M,7,FALSE)))</f>
        <v/>
      </c>
      <c r="Q1265" s="391" t="str">
        <f>IF(ISBLANK(L1265),"",IF(OR(ISBLANK(VLOOKUP(L1265&amp;"-"&amp;E1265,'Np Quality'!A:M,8,FALSE)),ISERROR(VLOOKUP(L1265&amp;"-"&amp;E1265,'Np Quality'!A:M,8,FALSE))),"-",VLOOKUP(L1265&amp;"-"&amp;E1265,'Np Quality'!A:M,8,FALSE)))</f>
        <v/>
      </c>
      <c r="R1265" s="283" t="str">
        <f>IF(ISBLANK(L1266),"",IF(OR(ISBLANK(VLOOKUP(L1266&amp;"-"&amp;E1266,'Np Quality'!A:M,9,FALSE)),ISERROR(VLOOKUP(L1266&amp;"-"&amp;E1266,'Np Quality'!A:M,9,FALSE))),"-",VLOOKUP(L1266&amp;"-"&amp;E1266,'Np Quality'!A:M,9,FALSE)))</f>
        <v/>
      </c>
      <c r="S1265" s="150"/>
      <c r="T1265" s="395" t="str">
        <f t="shared" si="165"/>
        <v/>
      </c>
      <c r="U1265" s="395" t="str">
        <f t="shared" si="162"/>
        <v/>
      </c>
      <c r="V1265" s="396"/>
      <c r="W1265" s="282"/>
    </row>
    <row r="1266" spans="1:23">
      <c r="A1266" s="382" t="str">
        <f t="shared" si="163"/>
        <v/>
      </c>
      <c r="B1266" s="383" t="str">
        <f t="shared" si="166"/>
        <v/>
      </c>
      <c r="C1266" s="236"/>
      <c r="D1266" s="282"/>
      <c r="E1266" s="384" t="str">
        <f t="shared" si="164"/>
        <v/>
      </c>
      <c r="F1266" s="388"/>
      <c r="G1266" s="243"/>
      <c r="H1266" s="244"/>
      <c r="I1266" s="243"/>
      <c r="J1266" s="244"/>
      <c r="K1266" s="244"/>
      <c r="L1266" s="244"/>
      <c r="M1266" s="244"/>
      <c r="N1266" s="290"/>
      <c r="O1266" s="391" t="str">
        <f>IF(ISBLANK(L1266),"",IF(OR(ISBLANK(VLOOKUP(L1266&amp;"-"&amp;E1266,'Np Quality'!A:M,6,FALSE)),ISERROR(VLOOKUP(L1266&amp;"-"&amp;E1266,'Np Quality'!A:M,6,FALSE))),"-",VLOOKUP(L1266&amp;"-"&amp;E1266,'Np Quality'!A:M,6,FALSE)))</f>
        <v/>
      </c>
      <c r="P1266" s="391" t="str">
        <f>IF(ISBLANK(L1276),"",IF(OR(ISBLANK(VLOOKUP(L1276&amp;"-"&amp;E1276,'Np Quality'!A:M,7,FALSE)),ISERROR(VLOOKUP(L1276&amp;"-"&amp;E1276,'Np Quality'!A:M,7,FALSE))),"-",VLOOKUP(L1276&amp;"-"&amp;E1276,'Np Quality'!A:M,7,FALSE)))</f>
        <v/>
      </c>
      <c r="Q1266" s="391" t="str">
        <f>IF(ISBLANK(L1266),"",IF(OR(ISBLANK(VLOOKUP(L1266&amp;"-"&amp;E1266,'Np Quality'!A:M,8,FALSE)),ISERROR(VLOOKUP(L1266&amp;"-"&amp;E1266,'Np Quality'!A:M,8,FALSE))),"-",VLOOKUP(L1266&amp;"-"&amp;E1266,'Np Quality'!A:M,8,FALSE)))</f>
        <v/>
      </c>
      <c r="R1266" s="283" t="str">
        <f>IF(ISBLANK(L1266),"",IF(OR(ISBLANK(VLOOKUP(L1266&amp;"-"&amp;E1266,'Np Quality'!A:M,9,FALSE)),ISERROR(VLOOKUP(L1266&amp;"-"&amp;E1266,'Np Quality'!A:M,9,FALSE))),"-",VLOOKUP(L1266&amp;"-"&amp;E1266,'Np Quality'!A:M,9,FALSE)))</f>
        <v/>
      </c>
      <c r="S1266" s="150"/>
      <c r="T1266" s="395" t="str">
        <f t="shared" si="165"/>
        <v/>
      </c>
      <c r="U1266" s="395" t="str">
        <f t="shared" si="162"/>
        <v/>
      </c>
      <c r="V1266" s="396"/>
      <c r="W1266" s="282"/>
    </row>
    <row r="1267" spans="1:23">
      <c r="A1267" s="382" t="str">
        <f t="shared" si="163"/>
        <v/>
      </c>
      <c r="B1267" s="383" t="str">
        <f t="shared" si="166"/>
        <v/>
      </c>
      <c r="C1267" s="236"/>
      <c r="D1267" s="282"/>
      <c r="E1267" s="384" t="str">
        <f t="shared" si="164"/>
        <v/>
      </c>
      <c r="F1267" s="388"/>
      <c r="G1267" s="243"/>
      <c r="H1267" s="244"/>
      <c r="I1267" s="243"/>
      <c r="J1267" s="244"/>
      <c r="K1267" s="244"/>
      <c r="L1267" s="244"/>
      <c r="M1267" s="244"/>
      <c r="N1267" s="290"/>
      <c r="O1267" s="391" t="str">
        <f>IF(ISBLANK(L1267),"",IF(OR(ISBLANK(VLOOKUP(L1267&amp;"-"&amp;E1267,'Np Quality'!A:M,6,FALSE)),ISERROR(VLOOKUP(L1267&amp;"-"&amp;E1267,'Np Quality'!A:M,6,FALSE))),"-",VLOOKUP(L1267&amp;"-"&amp;E1267,'Np Quality'!A:M,6,FALSE)))</f>
        <v/>
      </c>
      <c r="P1267" s="391" t="str">
        <f>IF(ISBLANK(L1267),"",IF(OR(ISBLANK(VLOOKUP(L1267&amp;"-"&amp;E1267,'Np Quality'!A:M,7,FALSE)),ISERROR(VLOOKUP(L1267&amp;"-"&amp;E1267,'Np Quality'!A:M,7,FALSE))),"-",VLOOKUP(L1267&amp;"-"&amp;E1267,'Np Quality'!A:M,7,FALSE)))</f>
        <v/>
      </c>
      <c r="Q1267" s="391" t="str">
        <f>IF(ISBLANK(L1277),"",IF(OR(ISBLANK(VLOOKUP(L1277&amp;"-"&amp;E1277,'Np Quality'!A:M,8,FALSE)),ISERROR(VLOOKUP(L1277&amp;"-"&amp;E1277,'Np Quality'!A:M,8,FALSE))),"-",VLOOKUP(L1277&amp;"-"&amp;E1277,'Np Quality'!A:M,8,FALSE)))</f>
        <v/>
      </c>
      <c r="R1267" s="283" t="str">
        <f>IF(ISBLANK(L1267),"",IF(OR(ISBLANK(VLOOKUP(L1267&amp;"-"&amp;E1267,'Np Quality'!A:M,9,FALSE)),ISERROR(VLOOKUP(L1267&amp;"-"&amp;E1267,'Np Quality'!A:M,9,FALSE))),"-",VLOOKUP(L1267&amp;"-"&amp;E1267,'Np Quality'!A:M,9,FALSE)))</f>
        <v/>
      </c>
      <c r="S1267" s="150"/>
      <c r="T1267" s="395" t="str">
        <f t="shared" si="165"/>
        <v/>
      </c>
      <c r="U1267" s="395" t="str">
        <f t="shared" si="162"/>
        <v/>
      </c>
      <c r="V1267" s="396"/>
      <c r="W1267" s="282"/>
    </row>
    <row r="1268" spans="1:23">
      <c r="A1268" s="382" t="str">
        <f t="shared" si="163"/>
        <v/>
      </c>
      <c r="B1268" s="383" t="str">
        <f t="shared" si="166"/>
        <v/>
      </c>
      <c r="C1268" s="236"/>
      <c r="D1268" s="282"/>
      <c r="E1268" s="384" t="str">
        <f t="shared" si="164"/>
        <v/>
      </c>
      <c r="F1268" s="388"/>
      <c r="G1268" s="243"/>
      <c r="H1268" s="244"/>
      <c r="I1268" s="243"/>
      <c r="J1268" s="244"/>
      <c r="K1268" s="244"/>
      <c r="L1268" s="244"/>
      <c r="M1268" s="244"/>
      <c r="N1268" s="290"/>
      <c r="O1268" s="391" t="str">
        <f>IF(ISBLANK(L1268),"",IF(OR(ISBLANK(VLOOKUP(L1268&amp;"-"&amp;E1268,'Np Quality'!A:M,6,FALSE)),ISERROR(VLOOKUP(L1268&amp;"-"&amp;E1268,'Np Quality'!A:M,6,FALSE))),"-",VLOOKUP(L1268&amp;"-"&amp;E1268,'Np Quality'!A:M,6,FALSE)))</f>
        <v/>
      </c>
      <c r="P1268" s="391" t="str">
        <f>IF(ISBLANK(L1268),"",IF(OR(ISBLANK(VLOOKUP(L1268&amp;"-"&amp;E1268,'Np Quality'!A:M,7,FALSE)),ISERROR(VLOOKUP(L1268&amp;"-"&amp;E1268,'Np Quality'!A:M,7,FALSE))),"-",VLOOKUP(L1268&amp;"-"&amp;E1268,'Np Quality'!A:M,7,FALSE)))</f>
        <v/>
      </c>
      <c r="Q1268" s="391" t="str">
        <f>IF(ISBLANK(L1278),"",IF(OR(ISBLANK(VLOOKUP(L1278&amp;"-"&amp;E1278,'Np Quality'!A:M,8,FALSE)),ISERROR(VLOOKUP(L1278&amp;"-"&amp;E1278,'Np Quality'!A:M,8,FALSE))),"-",VLOOKUP(L1278&amp;"-"&amp;E1278,'Np Quality'!A:M,8,FALSE)))</f>
        <v/>
      </c>
      <c r="R1268" s="283" t="str">
        <f>IF(ISBLANK(L1268),"",IF(OR(ISBLANK(VLOOKUP(L1268&amp;"-"&amp;E1268,'Np Quality'!A:M,9,FALSE)),ISERROR(VLOOKUP(L1268&amp;"-"&amp;E1268,'Np Quality'!A:M,9,FALSE))),"-",VLOOKUP(L1268&amp;"-"&amp;E1268,'Np Quality'!A:M,9,FALSE)))</f>
        <v/>
      </c>
      <c r="S1268" s="150"/>
      <c r="T1268" s="395" t="str">
        <f t="shared" si="165"/>
        <v/>
      </c>
      <c r="U1268" s="395" t="str">
        <f t="shared" si="162"/>
        <v/>
      </c>
      <c r="V1268" s="396"/>
      <c r="W1268" s="282"/>
    </row>
    <row r="1269" spans="1:23">
      <c r="A1269" s="382" t="str">
        <f t="shared" si="163"/>
        <v/>
      </c>
      <c r="B1269" s="383" t="str">
        <f t="shared" si="166"/>
        <v/>
      </c>
      <c r="C1269" s="236"/>
      <c r="D1269" s="282"/>
      <c r="E1269" s="384" t="str">
        <f t="shared" si="164"/>
        <v/>
      </c>
      <c r="F1269" s="388"/>
      <c r="G1269" s="243"/>
      <c r="H1269" s="244"/>
      <c r="I1269" s="243"/>
      <c r="J1269" s="244"/>
      <c r="K1269" s="244"/>
      <c r="L1269" s="244"/>
      <c r="M1269" s="244"/>
      <c r="N1269" s="290"/>
      <c r="O1269" s="391" t="str">
        <f>IF(ISBLANK(L1269),"",IF(OR(ISBLANK(VLOOKUP(L1269&amp;"-"&amp;E1269,'Np Quality'!A:M,6,FALSE)),ISERROR(VLOOKUP(L1269&amp;"-"&amp;E1269,'Np Quality'!A:M,6,FALSE))),"-",VLOOKUP(L1269&amp;"-"&amp;E1269,'Np Quality'!A:M,6,FALSE)))</f>
        <v/>
      </c>
      <c r="P1269" s="391" t="str">
        <f>IF(ISBLANK(L1269),"",IF(OR(ISBLANK(VLOOKUP(L1269&amp;"-"&amp;E1269,'Np Quality'!A:M,7,FALSE)),ISERROR(VLOOKUP(L1269&amp;"-"&amp;E1269,'Np Quality'!A:M,7,FALSE))),"-",VLOOKUP(L1269&amp;"-"&amp;E1269,'Np Quality'!A:M,7,FALSE)))</f>
        <v/>
      </c>
      <c r="Q1269" s="391" t="str">
        <f>IF(ISBLANK(L1279),"",IF(OR(ISBLANK(VLOOKUP(L1279&amp;"-"&amp;E1279,'Np Quality'!A:M,8,FALSE)),ISERROR(VLOOKUP(L1279&amp;"-"&amp;E1279,'Np Quality'!A:M,8,FALSE))),"-",VLOOKUP(L1279&amp;"-"&amp;E1279,'Np Quality'!A:M,8,FALSE)))</f>
        <v/>
      </c>
      <c r="R1269" s="283" t="str">
        <f>IF(ISBLANK(L1269),"",IF(OR(ISBLANK(VLOOKUP(L1269&amp;"-"&amp;E1269,'Np Quality'!A:M,9,FALSE)),ISERROR(VLOOKUP(L1269&amp;"-"&amp;E1269,'Np Quality'!A:M,9,FALSE))),"-",VLOOKUP(L1269&amp;"-"&amp;E1269,'Np Quality'!A:M,9,FALSE)))</f>
        <v/>
      </c>
      <c r="S1269" s="150"/>
      <c r="T1269" s="395" t="str">
        <f t="shared" si="165"/>
        <v/>
      </c>
      <c r="U1269" s="395" t="str">
        <f t="shared" si="162"/>
        <v/>
      </c>
      <c r="V1269" s="396"/>
      <c r="W1269" s="282"/>
    </row>
    <row r="1270" spans="1:23">
      <c r="A1270" s="382" t="str">
        <f t="shared" si="163"/>
        <v/>
      </c>
      <c r="B1270" s="383" t="str">
        <f t="shared" si="166"/>
        <v/>
      </c>
      <c r="C1270" s="236"/>
      <c r="D1270" s="282"/>
      <c r="E1270" s="384" t="str">
        <f t="shared" si="164"/>
        <v/>
      </c>
      <c r="F1270" s="388"/>
      <c r="G1270" s="243"/>
      <c r="H1270" s="244"/>
      <c r="I1270" s="243"/>
      <c r="J1270" s="244"/>
      <c r="K1270" s="244"/>
      <c r="L1270" s="244"/>
      <c r="M1270" s="244"/>
      <c r="N1270" s="290"/>
      <c r="O1270" s="391" t="str">
        <f>IF(ISBLANK(L1270),"",IF(OR(ISBLANK(VLOOKUP(L1270&amp;"-"&amp;E1270,'Np Quality'!A:M,6,FALSE)),ISERROR(VLOOKUP(L1270&amp;"-"&amp;E1270,'Np Quality'!A:M,6,FALSE))),"-",VLOOKUP(L1270&amp;"-"&amp;E1270,'Np Quality'!A:M,6,FALSE)))</f>
        <v/>
      </c>
      <c r="P1270" s="391" t="str">
        <f>IF(ISBLANK(L1270),"",IF(OR(ISBLANK(VLOOKUP(L1270&amp;"-"&amp;E1270,'Np Quality'!A:M,7,FALSE)),ISERROR(VLOOKUP(L1270&amp;"-"&amp;E1270,'Np Quality'!A:M,7,FALSE))),"-",VLOOKUP(L1270&amp;"-"&amp;E1270,'Np Quality'!A:M,7,FALSE)))</f>
        <v/>
      </c>
      <c r="Q1270" s="391" t="str">
        <f>IF(ISBLANK(L1280),"",IF(OR(ISBLANK(VLOOKUP(L1280&amp;"-"&amp;E1280,'Np Quality'!A:M,8,FALSE)),ISERROR(VLOOKUP(L1280&amp;"-"&amp;E1280,'Np Quality'!A:M,8,FALSE))),"-",VLOOKUP(L1280&amp;"-"&amp;E1280,'Np Quality'!A:M,8,FALSE)))</f>
        <v/>
      </c>
      <c r="R1270" s="283" t="str">
        <f>IF(ISBLANK(L1270),"",IF(OR(ISBLANK(VLOOKUP(L1270&amp;"-"&amp;E1270,'Np Quality'!A:M,9,FALSE)),ISERROR(VLOOKUP(L1270&amp;"-"&amp;E1270,'Np Quality'!A:M,9,FALSE))),"-",VLOOKUP(L1270&amp;"-"&amp;E1270,'Np Quality'!A:M,9,FALSE)))</f>
        <v/>
      </c>
      <c r="S1270" s="150"/>
      <c r="T1270" s="395" t="str">
        <f t="shared" si="165"/>
        <v/>
      </c>
      <c r="U1270" s="395" t="str">
        <f t="shared" si="162"/>
        <v/>
      </c>
      <c r="V1270" s="396"/>
      <c r="W1270" s="282"/>
    </row>
    <row r="1271" spans="1:23">
      <c r="A1271" s="382" t="str">
        <f t="shared" si="163"/>
        <v/>
      </c>
      <c r="B1271" s="383" t="str">
        <f t="shared" si="166"/>
        <v/>
      </c>
      <c r="C1271" s="236"/>
      <c r="D1271" s="282"/>
      <c r="E1271" s="384" t="str">
        <f t="shared" si="164"/>
        <v/>
      </c>
      <c r="F1271" s="388"/>
      <c r="G1271" s="243"/>
      <c r="H1271" s="244"/>
      <c r="I1271" s="243"/>
      <c r="J1271" s="244"/>
      <c r="K1271" s="244"/>
      <c r="L1271" s="244"/>
      <c r="M1271" s="244"/>
      <c r="N1271" s="290"/>
      <c r="O1271" s="391" t="str">
        <f>IF(ISBLANK(L1271),"",IF(OR(ISBLANK(VLOOKUP(L1271&amp;"-"&amp;E1271,'Np Quality'!A:M,6,FALSE)),ISERROR(VLOOKUP(L1271&amp;"-"&amp;E1271,'Np Quality'!A:M,6,FALSE))),"-",VLOOKUP(L1271&amp;"-"&amp;E1271,'Np Quality'!A:M,6,FALSE)))</f>
        <v/>
      </c>
      <c r="P1271" s="391" t="str">
        <f>IF(ISBLANK(L1271),"",IF(OR(ISBLANK(VLOOKUP(L1271&amp;"-"&amp;E1271,'Np Quality'!A:M,7,FALSE)),ISERROR(VLOOKUP(L1271&amp;"-"&amp;E1271,'Np Quality'!A:M,7,FALSE))),"-",VLOOKUP(L1271&amp;"-"&amp;E1271,'Np Quality'!A:M,7,FALSE)))</f>
        <v/>
      </c>
      <c r="Q1271" s="391" t="str">
        <f>IF(ISBLANK(L1281),"",IF(OR(ISBLANK(VLOOKUP(L1281&amp;"-"&amp;E1281,'Np Quality'!A:M,8,FALSE)),ISERROR(VLOOKUP(L1281&amp;"-"&amp;E1281,'Np Quality'!A:M,8,FALSE))),"-",VLOOKUP(L1281&amp;"-"&amp;E1281,'Np Quality'!A:M,8,FALSE)))</f>
        <v/>
      </c>
      <c r="R1271" s="283" t="str">
        <f>IF(ISBLANK(L1271),"",IF(OR(ISBLANK(VLOOKUP(L1271&amp;"-"&amp;E1271,'Np Quality'!A:M,9,FALSE)),ISERROR(VLOOKUP(L1271&amp;"-"&amp;E1271,'Np Quality'!A:M,9,FALSE))),"-",VLOOKUP(L1271&amp;"-"&amp;E1271,'Np Quality'!A:M,9,FALSE)))</f>
        <v/>
      </c>
      <c r="S1271" s="150"/>
      <c r="T1271" s="395" t="str">
        <f t="shared" si="165"/>
        <v/>
      </c>
      <c r="U1271" s="395" t="str">
        <f t="shared" si="162"/>
        <v/>
      </c>
      <c r="V1271" s="396"/>
      <c r="W1271" s="282"/>
    </row>
    <row r="1272" spans="1:23">
      <c r="A1272" s="382" t="str">
        <f t="shared" si="163"/>
        <v/>
      </c>
      <c r="B1272" s="383" t="str">
        <f t="shared" si="166"/>
        <v/>
      </c>
      <c r="C1272" s="236"/>
      <c r="D1272" s="282"/>
      <c r="E1272" s="384" t="str">
        <f t="shared" si="164"/>
        <v/>
      </c>
      <c r="F1272" s="388"/>
      <c r="G1272" s="243"/>
      <c r="H1272" s="244"/>
      <c r="I1272" s="243"/>
      <c r="J1272" s="244"/>
      <c r="K1272" s="244"/>
      <c r="L1272" s="244"/>
      <c r="M1272" s="244"/>
      <c r="N1272" s="290"/>
      <c r="O1272" s="391" t="str">
        <f>IF(ISBLANK(L1273),"",IF(OR(ISBLANK(VLOOKUP(L1273&amp;"-"&amp;E1273,'Np Quality'!A:M,6,FALSE)),ISERROR(VLOOKUP(L1273&amp;"-"&amp;E1273,'Np Quality'!A:M,6,FALSE))),"-",VLOOKUP(L1273&amp;"-"&amp;E1273,'Np Quality'!A:M,6,FALSE)))</f>
        <v/>
      </c>
      <c r="P1272" s="391" t="str">
        <f>IF(ISBLANK(L1272),"",IF(OR(ISBLANK(VLOOKUP(L1272&amp;"-"&amp;E1272,'Np Quality'!A:M,7,FALSE)),ISERROR(VLOOKUP(L1272&amp;"-"&amp;E1272,'Np Quality'!A:M,7,FALSE))),"-",VLOOKUP(L1272&amp;"-"&amp;E1272,'Np Quality'!A:M,7,FALSE)))</f>
        <v/>
      </c>
      <c r="Q1272" s="391" t="str">
        <f>IF(ISBLANK(L1282),"",IF(OR(ISBLANK(VLOOKUP(L1282&amp;"-"&amp;E1282,'Np Quality'!A:M,8,FALSE)),ISERROR(VLOOKUP(L1282&amp;"-"&amp;E1282,'Np Quality'!A:M,8,FALSE))),"-",VLOOKUP(L1282&amp;"-"&amp;E1282,'Np Quality'!A:M,8,FALSE)))</f>
        <v/>
      </c>
      <c r="R1272" s="283" t="str">
        <f>IF(ISBLANK(L1272),"",IF(OR(ISBLANK(VLOOKUP(L1272&amp;"-"&amp;E1272,'Np Quality'!A:M,9,FALSE)),ISERROR(VLOOKUP(L1272&amp;"-"&amp;E1272,'Np Quality'!A:M,9,FALSE))),"-",VLOOKUP(L1272&amp;"-"&amp;E1272,'Np Quality'!A:M,9,FALSE)))</f>
        <v/>
      </c>
      <c r="S1272" s="150"/>
      <c r="T1272" s="395" t="str">
        <f t="shared" si="165"/>
        <v/>
      </c>
      <c r="U1272" s="395" t="str">
        <f t="shared" si="162"/>
        <v/>
      </c>
      <c r="V1272" s="396"/>
      <c r="W1272" s="282"/>
    </row>
    <row r="1273" spans="1:23">
      <c r="A1273" s="382" t="str">
        <f t="shared" si="163"/>
        <v/>
      </c>
      <c r="B1273" s="383" t="str">
        <f t="shared" si="166"/>
        <v/>
      </c>
      <c r="C1273" s="236"/>
      <c r="D1273" s="282"/>
      <c r="E1273" s="384" t="str">
        <f t="shared" si="164"/>
        <v/>
      </c>
      <c r="F1273" s="388"/>
      <c r="G1273" s="243"/>
      <c r="H1273" s="244"/>
      <c r="I1273" s="243"/>
      <c r="J1273" s="244"/>
      <c r="K1273" s="244"/>
      <c r="L1273" s="244"/>
      <c r="M1273" s="244"/>
      <c r="N1273" s="290"/>
      <c r="O1273" s="391" t="str">
        <f>IF(ISBLANK(L1273),"",IF(OR(ISBLANK(VLOOKUP(L1273&amp;"-"&amp;E1273,'Np Quality'!A:M,6,FALSE)),ISERROR(VLOOKUP(L1273&amp;"-"&amp;E1273,'Np Quality'!A:M,6,FALSE))),"-",VLOOKUP(L1273&amp;"-"&amp;E1273,'Np Quality'!A:M,6,FALSE)))</f>
        <v/>
      </c>
      <c r="P1273" s="391" t="str">
        <f>IF(ISBLANK(L1274),"",IF(OR(ISBLANK(VLOOKUP(L1274&amp;"-"&amp;E1274,'Np Quality'!A:M,7,FALSE)),ISERROR(VLOOKUP(L1274&amp;"-"&amp;E1274,'Np Quality'!A:M,7,FALSE))),"-",VLOOKUP(L1274&amp;"-"&amp;E1274,'Np Quality'!A:M,7,FALSE)))</f>
        <v/>
      </c>
      <c r="Q1273" s="391" t="str">
        <f>IF(ISBLANK(L1283),"",IF(OR(ISBLANK(VLOOKUP(L1283&amp;"-"&amp;E1283,'Np Quality'!A:M,8,FALSE)),ISERROR(VLOOKUP(L1283&amp;"-"&amp;E1283,'Np Quality'!A:M,8,FALSE))),"-",VLOOKUP(L1283&amp;"-"&amp;E1283,'Np Quality'!A:M,8,FALSE)))</f>
        <v/>
      </c>
      <c r="R1273" s="283" t="str">
        <f>IF(ISBLANK(L1273),"",IF(OR(ISBLANK(VLOOKUP(L1273&amp;"-"&amp;E1273,'Np Quality'!A:M,9,FALSE)),ISERROR(VLOOKUP(L1273&amp;"-"&amp;E1273,'Np Quality'!A:M,9,FALSE))),"-",VLOOKUP(L1273&amp;"-"&amp;E1273,'Np Quality'!A:M,9,FALSE)))</f>
        <v/>
      </c>
      <c r="S1273" s="150"/>
      <c r="T1273" s="395" t="str">
        <f t="shared" si="165"/>
        <v/>
      </c>
      <c r="U1273" s="395" t="str">
        <f t="shared" si="162"/>
        <v/>
      </c>
      <c r="V1273" s="396"/>
      <c r="W1273" s="282"/>
    </row>
    <row r="1274" spans="1:23">
      <c r="A1274" s="382" t="str">
        <f t="shared" si="163"/>
        <v/>
      </c>
      <c r="B1274" s="383" t="str">
        <f t="shared" si="166"/>
        <v/>
      </c>
      <c r="C1274" s="236"/>
      <c r="D1274" s="282"/>
      <c r="E1274" s="384" t="str">
        <f t="shared" si="164"/>
        <v/>
      </c>
      <c r="F1274" s="388"/>
      <c r="G1274" s="243"/>
      <c r="H1274" s="244"/>
      <c r="I1274" s="243"/>
      <c r="J1274" s="244"/>
      <c r="K1274" s="244"/>
      <c r="L1274" s="244"/>
      <c r="M1274" s="244"/>
      <c r="N1274" s="290"/>
      <c r="O1274" s="391" t="str">
        <f>IF(ISBLANK(L1274),"",IF(OR(ISBLANK(VLOOKUP(L1274&amp;"-"&amp;E1274,'Np Quality'!A:M,6,FALSE)),ISERROR(VLOOKUP(L1274&amp;"-"&amp;E1274,'Np Quality'!A:M,6,FALSE))),"-",VLOOKUP(L1274&amp;"-"&amp;E1274,'Np Quality'!A:M,6,FALSE)))</f>
        <v/>
      </c>
      <c r="P1274" s="391" t="str">
        <f>IF(ISBLANK(L1274),"",IF(OR(ISBLANK(VLOOKUP(L1274&amp;"-"&amp;E1274,'Np Quality'!A:M,7,FALSE)),ISERROR(VLOOKUP(L1274&amp;"-"&amp;E1274,'Np Quality'!A:M,7,FALSE))),"-",VLOOKUP(L1274&amp;"-"&amp;E1274,'Np Quality'!A:M,7,FALSE)))</f>
        <v/>
      </c>
      <c r="Q1274" s="391" t="str">
        <f>IF(ISBLANK(L1285),"",IF(OR(ISBLANK(VLOOKUP(L1285&amp;"-"&amp;E1285,'Np Quality'!A:M,8,FALSE)),ISERROR(VLOOKUP(L1285&amp;"-"&amp;E1285,'Np Quality'!A:M,8,FALSE))),"-",VLOOKUP(L1285&amp;"-"&amp;E1285,'Np Quality'!A:M,8,FALSE)))</f>
        <v/>
      </c>
      <c r="R1274" s="283" t="str">
        <f>IF(ISBLANK(L1274),"",IF(OR(ISBLANK(VLOOKUP(L1274&amp;"-"&amp;E1274,'Np Quality'!A:M,9,FALSE)),ISERROR(VLOOKUP(L1274&amp;"-"&amp;E1274,'Np Quality'!A:M,9,FALSE))),"-",VLOOKUP(L1274&amp;"-"&amp;E1274,'Np Quality'!A:M,9,FALSE)))</f>
        <v/>
      </c>
      <c r="S1274" s="150"/>
      <c r="T1274" s="395" t="str">
        <f t="shared" si="165"/>
        <v/>
      </c>
      <c r="U1274" s="395" t="str">
        <f t="shared" si="162"/>
        <v/>
      </c>
      <c r="V1274" s="396"/>
      <c r="W1274" s="282"/>
    </row>
    <row r="1275" spans="1:23">
      <c r="A1275" s="382" t="str">
        <f t="shared" si="163"/>
        <v/>
      </c>
      <c r="B1275" s="383" t="str">
        <f t="shared" si="166"/>
        <v/>
      </c>
      <c r="C1275" s="236"/>
      <c r="D1275" s="282"/>
      <c r="E1275" s="384" t="str">
        <f t="shared" si="164"/>
        <v/>
      </c>
      <c r="F1275" s="388"/>
      <c r="G1275" s="243"/>
      <c r="H1275" s="244"/>
      <c r="I1275" s="243"/>
      <c r="J1275" s="244"/>
      <c r="K1275" s="244"/>
      <c r="L1275" s="244"/>
      <c r="M1275" s="244"/>
      <c r="N1275" s="290"/>
      <c r="O1275" s="391" t="str">
        <f>IF(ISBLANK(L1275),"",IF(OR(ISBLANK(VLOOKUP(L1275&amp;"-"&amp;E1275,'Np Quality'!A:M,6,FALSE)),ISERROR(VLOOKUP(L1275&amp;"-"&amp;E1275,'Np Quality'!A:M,6,FALSE))),"-",VLOOKUP(L1275&amp;"-"&amp;E1275,'Np Quality'!A:M,6,FALSE)))</f>
        <v/>
      </c>
      <c r="P1275" s="391" t="str">
        <f>IF(ISBLANK(L1275),"",IF(OR(ISBLANK(VLOOKUP(L1275&amp;"-"&amp;E1275,'Np Quality'!A:M,7,FALSE)),ISERROR(VLOOKUP(L1275&amp;"-"&amp;E1275,'Np Quality'!A:M,7,FALSE))),"-",VLOOKUP(L1275&amp;"-"&amp;E1275,'Np Quality'!A:M,7,FALSE)))</f>
        <v/>
      </c>
      <c r="Q1275" s="391" t="str">
        <f>IF(ISBLANK(L1285),"",IF(OR(ISBLANK(VLOOKUP(L1285&amp;"-"&amp;E1285,'Np Quality'!A:M,8,FALSE)),ISERROR(VLOOKUP(L1285&amp;"-"&amp;E1285,'Np Quality'!A:M,8,FALSE))),"-",VLOOKUP(L1285&amp;"-"&amp;E1285,'Np Quality'!A:M,8,FALSE)))</f>
        <v/>
      </c>
      <c r="R1275" s="283" t="str">
        <f>IF(ISBLANK(L1276),"",IF(OR(ISBLANK(VLOOKUP(L1276&amp;"-"&amp;E1276,'Np Quality'!A:M,9,FALSE)),ISERROR(VLOOKUP(L1276&amp;"-"&amp;E1276,'Np Quality'!A:M,9,FALSE))),"-",VLOOKUP(L1276&amp;"-"&amp;E1276,'Np Quality'!A:M,9,FALSE)))</f>
        <v/>
      </c>
      <c r="S1275" s="150"/>
      <c r="T1275" s="395" t="str">
        <f t="shared" si="165"/>
        <v/>
      </c>
      <c r="U1275" s="395" t="str">
        <f t="shared" si="162"/>
        <v/>
      </c>
      <c r="V1275" s="396"/>
      <c r="W1275" s="282"/>
    </row>
    <row r="1276" spans="1:23">
      <c r="A1276" s="382" t="str">
        <f t="shared" si="163"/>
        <v/>
      </c>
      <c r="B1276" s="383" t="str">
        <f t="shared" si="166"/>
        <v/>
      </c>
      <c r="C1276" s="236"/>
      <c r="D1276" s="282"/>
      <c r="E1276" s="384" t="str">
        <f t="shared" si="164"/>
        <v/>
      </c>
      <c r="F1276" s="388"/>
      <c r="G1276" s="243"/>
      <c r="H1276" s="244"/>
      <c r="I1276" s="243"/>
      <c r="J1276" s="244"/>
      <c r="K1276" s="244"/>
      <c r="L1276" s="244"/>
      <c r="M1276" s="244"/>
      <c r="N1276" s="290"/>
      <c r="O1276" s="391" t="str">
        <f>IF(ISBLANK(L1276),"",IF(OR(ISBLANK(VLOOKUP(L1276&amp;"-"&amp;E1276,'Np Quality'!A:M,6,FALSE)),ISERROR(VLOOKUP(L1276&amp;"-"&amp;E1276,'Np Quality'!A:M,6,FALSE))),"-",VLOOKUP(L1276&amp;"-"&amp;E1276,'Np Quality'!A:M,6,FALSE)))</f>
        <v/>
      </c>
      <c r="P1276" s="391" t="str">
        <f>IF(ISBLANK(L1276),"",IF(OR(ISBLANK(VLOOKUP(L1276&amp;"-"&amp;E1276,'Np Quality'!A:M,7,FALSE)),ISERROR(VLOOKUP(L1276&amp;"-"&amp;E1276,'Np Quality'!A:M,7,FALSE))),"-",VLOOKUP(L1276&amp;"-"&amp;E1276,'Np Quality'!A:M,7,FALSE)))</f>
        <v/>
      </c>
      <c r="Q1276" s="391" t="str">
        <f>IF(ISBLANK(L1286),"",IF(OR(ISBLANK(VLOOKUP(L1286&amp;"-"&amp;E1286,'Np Quality'!A:M,8,FALSE)),ISERROR(VLOOKUP(L1286&amp;"-"&amp;E1286,'Np Quality'!A:M,8,FALSE))),"-",VLOOKUP(L1286&amp;"-"&amp;E1286,'Np Quality'!A:M,8,FALSE)))</f>
        <v/>
      </c>
      <c r="R1276" s="283" t="str">
        <f>IF(ISBLANK(L1276),"",IF(OR(ISBLANK(VLOOKUP(L1276&amp;"-"&amp;E1276,'Np Quality'!A:M,9,FALSE)),ISERROR(VLOOKUP(L1276&amp;"-"&amp;E1276,'Np Quality'!A:M,9,FALSE))),"-",VLOOKUP(L1276&amp;"-"&amp;E1276,'Np Quality'!A:M,9,FALSE)))</f>
        <v/>
      </c>
      <c r="S1276" s="150"/>
      <c r="T1276" s="395" t="str">
        <f t="shared" si="165"/>
        <v/>
      </c>
      <c r="U1276" s="395" t="str">
        <f t="shared" si="162"/>
        <v/>
      </c>
      <c r="V1276" s="396"/>
      <c r="W1276" s="282"/>
    </row>
    <row r="1277" spans="1:23">
      <c r="A1277" s="382" t="str">
        <f t="shared" si="163"/>
        <v/>
      </c>
      <c r="B1277" s="383" t="str">
        <f t="shared" si="166"/>
        <v/>
      </c>
      <c r="C1277" s="236"/>
      <c r="D1277" s="282"/>
      <c r="E1277" s="384" t="str">
        <f t="shared" si="164"/>
        <v/>
      </c>
      <c r="F1277" s="388"/>
      <c r="G1277" s="243"/>
      <c r="H1277" s="244"/>
      <c r="I1277" s="243"/>
      <c r="J1277" s="244"/>
      <c r="K1277" s="244"/>
      <c r="L1277" s="244"/>
      <c r="M1277" s="244"/>
      <c r="N1277" s="290"/>
      <c r="O1277" s="391" t="str">
        <f>IF(ISBLANK(L1277),"",IF(OR(ISBLANK(VLOOKUP(L1277&amp;"-"&amp;E1277,'Np Quality'!A:M,6,FALSE)),ISERROR(VLOOKUP(L1277&amp;"-"&amp;E1277,'Np Quality'!A:M,6,FALSE))),"-",VLOOKUP(L1277&amp;"-"&amp;E1277,'Np Quality'!A:M,6,FALSE)))</f>
        <v/>
      </c>
      <c r="P1277" s="391" t="str">
        <f>IF(ISBLANK(L1277),"",IF(OR(ISBLANK(VLOOKUP(L1277&amp;"-"&amp;E1277,'Np Quality'!A:M,7,FALSE)),ISERROR(VLOOKUP(L1277&amp;"-"&amp;E1277,'Np Quality'!A:M,7,FALSE))),"-",VLOOKUP(L1277&amp;"-"&amp;E1277,'Np Quality'!A:M,7,FALSE)))</f>
        <v/>
      </c>
      <c r="Q1277" s="391" t="str">
        <f>IF(ISBLANK(L1277),"",IF(OR(ISBLANK(VLOOKUP(L1277&amp;"-"&amp;E1277,'Np Quality'!A:M,8,FALSE)),ISERROR(VLOOKUP(L1277&amp;"-"&amp;E1277,'Np Quality'!A:M,8,FALSE))),"-",VLOOKUP(L1277&amp;"-"&amp;E1277,'Np Quality'!A:M,8,FALSE)))</f>
        <v/>
      </c>
      <c r="R1277" s="283" t="str">
        <f>IF(ISBLANK(L1287),"",IF(OR(ISBLANK(VLOOKUP(L1287&amp;"-"&amp;E1287,'Np Quality'!A:M,9,FALSE)),ISERROR(VLOOKUP(L1287&amp;"-"&amp;E1287,'Np Quality'!A:M,9,FALSE))),"-",VLOOKUP(L1287&amp;"-"&amp;E1287,'Np Quality'!A:M,9,FALSE)))</f>
        <v/>
      </c>
      <c r="S1277" s="150"/>
      <c r="T1277" s="395" t="str">
        <f t="shared" si="165"/>
        <v/>
      </c>
      <c r="U1277" s="395" t="str">
        <f t="shared" si="162"/>
        <v/>
      </c>
      <c r="V1277" s="396"/>
      <c r="W1277" s="282"/>
    </row>
    <row r="1278" spans="1:23">
      <c r="A1278" s="382" t="str">
        <f t="shared" si="163"/>
        <v/>
      </c>
      <c r="B1278" s="383" t="str">
        <f t="shared" si="166"/>
        <v/>
      </c>
      <c r="C1278" s="236"/>
      <c r="D1278" s="282"/>
      <c r="E1278" s="384" t="str">
        <f t="shared" si="164"/>
        <v/>
      </c>
      <c r="F1278" s="388"/>
      <c r="G1278" s="243"/>
      <c r="H1278" s="244"/>
      <c r="I1278" s="243"/>
      <c r="J1278" s="244"/>
      <c r="K1278" s="244"/>
      <c r="L1278" s="244"/>
      <c r="M1278" s="244"/>
      <c r="N1278" s="290"/>
      <c r="O1278" s="391" t="str">
        <f>IF(ISBLANK(L1278),"",IF(OR(ISBLANK(VLOOKUP(L1278&amp;"-"&amp;E1278,'Np Quality'!A:M,6,FALSE)),ISERROR(VLOOKUP(L1278&amp;"-"&amp;E1278,'Np Quality'!A:M,6,FALSE))),"-",VLOOKUP(L1278&amp;"-"&amp;E1278,'Np Quality'!A:M,6,FALSE)))</f>
        <v/>
      </c>
      <c r="P1278" s="391" t="str">
        <f>IF(ISBLANK(L1278),"",IF(OR(ISBLANK(VLOOKUP(L1278&amp;"-"&amp;E1278,'Np Quality'!A:M,7,FALSE)),ISERROR(VLOOKUP(L1278&amp;"-"&amp;E1278,'Np Quality'!A:M,7,FALSE))),"-",VLOOKUP(L1278&amp;"-"&amp;E1278,'Np Quality'!A:M,7,FALSE)))</f>
        <v/>
      </c>
      <c r="Q1278" s="391" t="str">
        <f>IF(ISBLANK(L1278),"",IF(OR(ISBLANK(VLOOKUP(L1278&amp;"-"&amp;E1278,'Np Quality'!A:M,8,FALSE)),ISERROR(VLOOKUP(L1278&amp;"-"&amp;E1278,'Np Quality'!A:M,8,FALSE))),"-",VLOOKUP(L1278&amp;"-"&amp;E1278,'Np Quality'!A:M,8,FALSE)))</f>
        <v/>
      </c>
      <c r="R1278" s="283" t="str">
        <f>IF(ISBLANK(L1288),"",IF(OR(ISBLANK(VLOOKUP(L1288&amp;"-"&amp;E1288,'Np Quality'!A:M,9,FALSE)),ISERROR(VLOOKUP(L1288&amp;"-"&amp;E1288,'Np Quality'!A:M,9,FALSE))),"-",VLOOKUP(L1288&amp;"-"&amp;E1288,'Np Quality'!A:M,9,FALSE)))</f>
        <v/>
      </c>
      <c r="S1278" s="150"/>
      <c r="T1278" s="395" t="str">
        <f t="shared" si="165"/>
        <v/>
      </c>
      <c r="U1278" s="395" t="str">
        <f t="shared" si="162"/>
        <v/>
      </c>
      <c r="V1278" s="396"/>
      <c r="W1278" s="282"/>
    </row>
    <row r="1279" spans="1:23">
      <c r="A1279" s="382" t="str">
        <f t="shared" si="163"/>
        <v/>
      </c>
      <c r="B1279" s="383" t="str">
        <f t="shared" si="166"/>
        <v/>
      </c>
      <c r="C1279" s="236"/>
      <c r="D1279" s="282"/>
      <c r="E1279" s="384" t="str">
        <f t="shared" si="164"/>
        <v/>
      </c>
      <c r="F1279" s="388"/>
      <c r="G1279" s="243"/>
      <c r="H1279" s="244"/>
      <c r="I1279" s="243"/>
      <c r="J1279" s="244"/>
      <c r="K1279" s="244"/>
      <c r="L1279" s="244"/>
      <c r="M1279" s="244"/>
      <c r="N1279" s="290"/>
      <c r="O1279" s="391" t="str">
        <f>IF(ISBLANK(L1279),"",IF(OR(ISBLANK(VLOOKUP(L1279&amp;"-"&amp;E1279,'Np Quality'!A:M,6,FALSE)),ISERROR(VLOOKUP(L1279&amp;"-"&amp;E1279,'Np Quality'!A:M,6,FALSE))),"-",VLOOKUP(L1279&amp;"-"&amp;E1279,'Np Quality'!A:M,6,FALSE)))</f>
        <v/>
      </c>
      <c r="P1279" s="391" t="str">
        <f>IF(ISBLANK(L1279),"",IF(OR(ISBLANK(VLOOKUP(L1279&amp;"-"&amp;E1279,'Np Quality'!A:M,7,FALSE)),ISERROR(VLOOKUP(L1279&amp;"-"&amp;E1279,'Np Quality'!A:M,7,FALSE))),"-",VLOOKUP(L1279&amp;"-"&amp;E1279,'Np Quality'!A:M,7,FALSE)))</f>
        <v/>
      </c>
      <c r="Q1279" s="391" t="str">
        <f>IF(ISBLANK(L1279),"",IF(OR(ISBLANK(VLOOKUP(L1279&amp;"-"&amp;E1279,'Np Quality'!A:M,8,FALSE)),ISERROR(VLOOKUP(L1279&amp;"-"&amp;E1279,'Np Quality'!A:M,8,FALSE))),"-",VLOOKUP(L1279&amp;"-"&amp;E1279,'Np Quality'!A:M,8,FALSE)))</f>
        <v/>
      </c>
      <c r="R1279" s="283" t="str">
        <f>IF(ISBLANK(L1289),"",IF(OR(ISBLANK(VLOOKUP(L1289&amp;"-"&amp;E1289,'Np Quality'!A:M,9,FALSE)),ISERROR(VLOOKUP(L1289&amp;"-"&amp;E1289,'Np Quality'!A:M,9,FALSE))),"-",VLOOKUP(L1289&amp;"-"&amp;E1289,'Np Quality'!A:M,9,FALSE)))</f>
        <v/>
      </c>
      <c r="S1279" s="150"/>
      <c r="T1279" s="395" t="str">
        <f t="shared" si="165"/>
        <v/>
      </c>
      <c r="U1279" s="395" t="str">
        <f t="shared" si="162"/>
        <v/>
      </c>
      <c r="V1279" s="396"/>
      <c r="W1279" s="282"/>
    </row>
    <row r="1280" spans="1:23">
      <c r="A1280" s="382" t="str">
        <f t="shared" si="163"/>
        <v/>
      </c>
      <c r="B1280" s="383" t="str">
        <f t="shared" si="166"/>
        <v/>
      </c>
      <c r="C1280" s="236"/>
      <c r="D1280" s="282"/>
      <c r="E1280" s="384" t="str">
        <f t="shared" si="164"/>
        <v/>
      </c>
      <c r="F1280" s="388"/>
      <c r="G1280" s="243"/>
      <c r="H1280" s="244"/>
      <c r="I1280" s="243"/>
      <c r="J1280" s="244"/>
      <c r="K1280" s="244"/>
      <c r="L1280" s="244"/>
      <c r="M1280" s="244"/>
      <c r="N1280" s="290"/>
      <c r="O1280" s="391" t="str">
        <f>IF(ISBLANK(L1280),"",IF(OR(ISBLANK(VLOOKUP(L1280&amp;"-"&amp;E1280,'Np Quality'!A:M,6,FALSE)),ISERROR(VLOOKUP(L1280&amp;"-"&amp;E1280,'Np Quality'!A:M,6,FALSE))),"-",VLOOKUP(L1280&amp;"-"&amp;E1280,'Np Quality'!A:M,6,FALSE)))</f>
        <v/>
      </c>
      <c r="P1280" s="391" t="str">
        <f>IF(ISBLANK(L1280),"",IF(OR(ISBLANK(VLOOKUP(L1280&amp;"-"&amp;E1280,'Np Quality'!A:M,7,FALSE)),ISERROR(VLOOKUP(L1280&amp;"-"&amp;E1280,'Np Quality'!A:M,7,FALSE))),"-",VLOOKUP(L1280&amp;"-"&amp;E1280,'Np Quality'!A:M,7,FALSE)))</f>
        <v/>
      </c>
      <c r="Q1280" s="391" t="str">
        <f>IF(ISBLANK(L1280),"",IF(OR(ISBLANK(VLOOKUP(L1280&amp;"-"&amp;E1280,'Np Quality'!A:M,8,FALSE)),ISERROR(VLOOKUP(L1280&amp;"-"&amp;E1280,'Np Quality'!A:M,8,FALSE))),"-",VLOOKUP(L1280&amp;"-"&amp;E1280,'Np Quality'!A:M,8,FALSE)))</f>
        <v/>
      </c>
      <c r="R1280" s="283" t="str">
        <f>IF(ISBLANK(L1290),"",IF(OR(ISBLANK(VLOOKUP(L1290&amp;"-"&amp;E1290,'Np Quality'!A:M,9,FALSE)),ISERROR(VLOOKUP(L1290&amp;"-"&amp;E1290,'Np Quality'!A:M,9,FALSE))),"-",VLOOKUP(L1290&amp;"-"&amp;E1290,'Np Quality'!A:M,9,FALSE)))</f>
        <v/>
      </c>
      <c r="S1280" s="150"/>
      <c r="T1280" s="395" t="str">
        <f t="shared" si="165"/>
        <v/>
      </c>
      <c r="U1280" s="395" t="str">
        <f t="shared" ref="U1280:U1343" si="167">IF(ISNUMBER(B1280),CHOOSE(B1280,M1280,M1280&amp;","&amp;M1281,M1280&amp;","&amp;M1281&amp;","&amp;M1282,M1280&amp;","&amp;M1281&amp;","&amp;M1282&amp;","&amp;M1283),"")</f>
        <v/>
      </c>
      <c r="V1280" s="396"/>
      <c r="W1280" s="282"/>
    </row>
    <row r="1281" spans="1:23">
      <c r="A1281" s="382" t="str">
        <f t="shared" si="163"/>
        <v/>
      </c>
      <c r="B1281" s="383" t="str">
        <f t="shared" si="166"/>
        <v/>
      </c>
      <c r="C1281" s="236"/>
      <c r="D1281" s="282"/>
      <c r="E1281" s="384" t="str">
        <f t="shared" si="164"/>
        <v/>
      </c>
      <c r="F1281" s="388"/>
      <c r="G1281" s="243"/>
      <c r="H1281" s="244"/>
      <c r="I1281" s="243"/>
      <c r="J1281" s="244"/>
      <c r="K1281" s="244"/>
      <c r="L1281" s="244"/>
      <c r="M1281" s="244"/>
      <c r="N1281" s="290"/>
      <c r="O1281" s="391" t="str">
        <f>IF(ISBLANK(L1281),"",IF(OR(ISBLANK(VLOOKUP(L1281&amp;"-"&amp;E1281,'Np Quality'!A:M,6,FALSE)),ISERROR(VLOOKUP(L1281&amp;"-"&amp;E1281,'Np Quality'!A:M,6,FALSE))),"-",VLOOKUP(L1281&amp;"-"&amp;E1281,'Np Quality'!A:M,6,FALSE)))</f>
        <v/>
      </c>
      <c r="P1281" s="391" t="str">
        <f>IF(ISBLANK(L1281),"",IF(OR(ISBLANK(VLOOKUP(L1281&amp;"-"&amp;E1281,'Np Quality'!A:M,7,FALSE)),ISERROR(VLOOKUP(L1281&amp;"-"&amp;E1281,'Np Quality'!A:M,7,FALSE))),"-",VLOOKUP(L1281&amp;"-"&amp;E1281,'Np Quality'!A:M,7,FALSE)))</f>
        <v/>
      </c>
      <c r="Q1281" s="391" t="str">
        <f>IF(ISBLANK(L1281),"",IF(OR(ISBLANK(VLOOKUP(L1281&amp;"-"&amp;E1281,'Np Quality'!A:M,8,FALSE)),ISERROR(VLOOKUP(L1281&amp;"-"&amp;E1281,'Np Quality'!A:M,8,FALSE))),"-",VLOOKUP(L1281&amp;"-"&amp;E1281,'Np Quality'!A:M,8,FALSE)))</f>
        <v/>
      </c>
      <c r="R1281" s="283" t="str">
        <f>IF(ISBLANK(L1291),"",IF(OR(ISBLANK(VLOOKUP(L1291&amp;"-"&amp;E1291,'Np Quality'!A:M,9,FALSE)),ISERROR(VLOOKUP(L1291&amp;"-"&amp;E1291,'Np Quality'!A:M,9,FALSE))),"-",VLOOKUP(L1291&amp;"-"&amp;E1291,'Np Quality'!A:M,9,FALSE)))</f>
        <v/>
      </c>
      <c r="S1281" s="150"/>
      <c r="T1281" s="395" t="str">
        <f t="shared" si="165"/>
        <v/>
      </c>
      <c r="U1281" s="395" t="str">
        <f t="shared" si="167"/>
        <v/>
      </c>
      <c r="V1281" s="396"/>
      <c r="W1281" s="282"/>
    </row>
    <row r="1282" spans="1:23">
      <c r="A1282" s="382" t="str">
        <f t="shared" si="163"/>
        <v/>
      </c>
      <c r="B1282" s="383" t="str">
        <f t="shared" si="166"/>
        <v/>
      </c>
      <c r="C1282" s="236"/>
      <c r="D1282" s="282"/>
      <c r="E1282" s="384" t="str">
        <f t="shared" si="164"/>
        <v/>
      </c>
      <c r="F1282" s="388"/>
      <c r="G1282" s="243"/>
      <c r="H1282" s="244"/>
      <c r="I1282" s="243"/>
      <c r="J1282" s="244"/>
      <c r="K1282" s="244"/>
      <c r="L1282" s="244"/>
      <c r="M1282" s="244"/>
      <c r="N1282" s="290"/>
      <c r="O1282" s="391" t="str">
        <f>IF(ISBLANK(L1283),"",IF(OR(ISBLANK(VLOOKUP(L1283&amp;"-"&amp;E1283,'Np Quality'!A:M,6,FALSE)),ISERROR(VLOOKUP(L1283&amp;"-"&amp;E1283,'Np Quality'!A:M,6,FALSE))),"-",VLOOKUP(L1283&amp;"-"&amp;E1283,'Np Quality'!A:M,6,FALSE)))</f>
        <v/>
      </c>
      <c r="P1282" s="391" t="str">
        <f>IF(ISBLANK(L1282),"",IF(OR(ISBLANK(VLOOKUP(L1282&amp;"-"&amp;E1282,'Np Quality'!A:M,7,FALSE)),ISERROR(VLOOKUP(L1282&amp;"-"&amp;E1282,'Np Quality'!A:M,7,FALSE))),"-",VLOOKUP(L1282&amp;"-"&amp;E1282,'Np Quality'!A:M,7,FALSE)))</f>
        <v/>
      </c>
      <c r="Q1282" s="391" t="str">
        <f>IF(ISBLANK(L1282),"",IF(OR(ISBLANK(VLOOKUP(L1282&amp;"-"&amp;E1282,'Np Quality'!A:M,8,FALSE)),ISERROR(VLOOKUP(L1282&amp;"-"&amp;E1282,'Np Quality'!A:M,8,FALSE))),"-",VLOOKUP(L1282&amp;"-"&amp;E1282,'Np Quality'!A:M,8,FALSE)))</f>
        <v/>
      </c>
      <c r="R1282" s="283" t="str">
        <f>IF(ISBLANK(L1292),"",IF(OR(ISBLANK(VLOOKUP(L1292&amp;"-"&amp;E1292,'Np Quality'!A:M,9,FALSE)),ISERROR(VLOOKUP(L1292&amp;"-"&amp;E1292,'Np Quality'!A:M,9,FALSE))),"-",VLOOKUP(L1292&amp;"-"&amp;E1292,'Np Quality'!A:M,9,FALSE)))</f>
        <v/>
      </c>
      <c r="S1282" s="150"/>
      <c r="T1282" s="395" t="str">
        <f t="shared" si="165"/>
        <v/>
      </c>
      <c r="U1282" s="395" t="str">
        <f t="shared" si="167"/>
        <v/>
      </c>
      <c r="V1282" s="396"/>
      <c r="W1282" s="282"/>
    </row>
    <row r="1283" spans="1:23">
      <c r="A1283" s="382" t="str">
        <f t="shared" si="163"/>
        <v/>
      </c>
      <c r="B1283" s="383" t="str">
        <f t="shared" si="166"/>
        <v/>
      </c>
      <c r="C1283" s="236"/>
      <c r="D1283" s="282"/>
      <c r="E1283" s="384" t="str">
        <f t="shared" si="164"/>
        <v/>
      </c>
      <c r="F1283" s="388"/>
      <c r="G1283" s="243"/>
      <c r="H1283" s="244"/>
      <c r="I1283" s="243"/>
      <c r="J1283" s="244"/>
      <c r="K1283" s="244"/>
      <c r="L1283" s="244"/>
      <c r="M1283" s="244"/>
      <c r="N1283" s="290"/>
      <c r="O1283" s="391" t="str">
        <f>IF(ISBLANK(L1283),"",IF(OR(ISBLANK(VLOOKUP(L1283&amp;"-"&amp;E1283,'Np Quality'!A:M,6,FALSE)),ISERROR(VLOOKUP(L1283&amp;"-"&amp;E1283,'Np Quality'!A:M,6,FALSE))),"-",VLOOKUP(L1283&amp;"-"&amp;E1283,'Np Quality'!A:M,6,FALSE)))</f>
        <v/>
      </c>
      <c r="P1283" s="391" t="str">
        <f>IF(ISBLANK(L1284),"",IF(OR(ISBLANK(VLOOKUP(L1284&amp;"-"&amp;E1284,'Np Quality'!A:M,7,FALSE)),ISERROR(VLOOKUP(L1284&amp;"-"&amp;E1284,'Np Quality'!A:M,7,FALSE))),"-",VLOOKUP(L1284&amp;"-"&amp;E1284,'Np Quality'!A:M,7,FALSE)))</f>
        <v/>
      </c>
      <c r="Q1283" s="391" t="str">
        <f>IF(ISBLANK(L1283),"",IF(OR(ISBLANK(VLOOKUP(L1283&amp;"-"&amp;E1283,'Np Quality'!A:M,8,FALSE)),ISERROR(VLOOKUP(L1283&amp;"-"&amp;E1283,'Np Quality'!A:M,8,FALSE))),"-",VLOOKUP(L1283&amp;"-"&amp;E1283,'Np Quality'!A:M,8,FALSE)))</f>
        <v/>
      </c>
      <c r="R1283" s="283" t="str">
        <f>IF(ISBLANK(L1293),"",IF(OR(ISBLANK(VLOOKUP(L1293&amp;"-"&amp;E1293,'Np Quality'!A:M,9,FALSE)),ISERROR(VLOOKUP(L1293&amp;"-"&amp;E1293,'Np Quality'!A:M,9,FALSE))),"-",VLOOKUP(L1293&amp;"-"&amp;E1293,'Np Quality'!A:M,9,FALSE)))</f>
        <v/>
      </c>
      <c r="S1283" s="150"/>
      <c r="T1283" s="395" t="str">
        <f t="shared" si="165"/>
        <v/>
      </c>
      <c r="U1283" s="395" t="str">
        <f t="shared" si="167"/>
        <v/>
      </c>
      <c r="V1283" s="396"/>
      <c r="W1283" s="282"/>
    </row>
    <row r="1284" spans="1:23">
      <c r="A1284" s="382" t="str">
        <f t="shared" si="163"/>
        <v/>
      </c>
      <c r="B1284" s="383" t="str">
        <f t="shared" si="166"/>
        <v/>
      </c>
      <c r="C1284" s="236"/>
      <c r="D1284" s="282"/>
      <c r="E1284" s="384" t="str">
        <f t="shared" si="164"/>
        <v/>
      </c>
      <c r="F1284" s="388"/>
      <c r="G1284" s="243"/>
      <c r="H1284" s="244"/>
      <c r="I1284" s="243"/>
      <c r="J1284" s="244"/>
      <c r="K1284" s="244"/>
      <c r="L1284" s="244"/>
      <c r="M1284" s="244"/>
      <c r="N1284" s="290"/>
      <c r="O1284" s="391" t="str">
        <f>IF(ISBLANK(L1284),"",IF(OR(ISBLANK(VLOOKUP(L1284&amp;"-"&amp;E1284,'Np Quality'!A:M,6,FALSE)),ISERROR(VLOOKUP(L1284&amp;"-"&amp;E1284,'Np Quality'!A:M,6,FALSE))),"-",VLOOKUP(L1284&amp;"-"&amp;E1284,'Np Quality'!A:M,6,FALSE)))</f>
        <v/>
      </c>
      <c r="P1284" s="391" t="str">
        <f>IF(ISBLANK(L1284),"",IF(OR(ISBLANK(VLOOKUP(L1284&amp;"-"&amp;E1284,'Np Quality'!A:M,7,FALSE)),ISERROR(VLOOKUP(L1284&amp;"-"&amp;E1284,'Np Quality'!A:M,7,FALSE))),"-",VLOOKUP(L1284&amp;"-"&amp;E1284,'Np Quality'!A:M,7,FALSE)))</f>
        <v/>
      </c>
      <c r="Q1284" s="391" t="str">
        <f>IF(ISBLANK(L1285),"",IF(OR(ISBLANK(VLOOKUP(L1285&amp;"-"&amp;E1285,'Np Quality'!A:M,8,FALSE)),ISERROR(VLOOKUP(L1285&amp;"-"&amp;E1285,'Np Quality'!A:M,8,FALSE))),"-",VLOOKUP(L1285&amp;"-"&amp;E1285,'Np Quality'!A:M,8,FALSE)))</f>
        <v/>
      </c>
      <c r="R1284" s="283" t="str">
        <f>IF(ISBLANK(L1294),"",IF(OR(ISBLANK(VLOOKUP(L1294&amp;"-"&amp;E1294,'Np Quality'!A:M,9,FALSE)),ISERROR(VLOOKUP(L1294&amp;"-"&amp;E1294,'Np Quality'!A:M,9,FALSE))),"-",VLOOKUP(L1294&amp;"-"&amp;E1294,'Np Quality'!A:M,9,FALSE)))</f>
        <v/>
      </c>
      <c r="S1284" s="150"/>
      <c r="T1284" s="395" t="str">
        <f t="shared" si="165"/>
        <v/>
      </c>
      <c r="U1284" s="395" t="str">
        <f t="shared" si="167"/>
        <v/>
      </c>
      <c r="V1284" s="396"/>
      <c r="W1284" s="282"/>
    </row>
    <row r="1285" spans="1:23">
      <c r="A1285" s="382" t="str">
        <f t="shared" si="163"/>
        <v/>
      </c>
      <c r="B1285" s="383" t="str">
        <f t="shared" si="166"/>
        <v/>
      </c>
      <c r="C1285" s="236"/>
      <c r="D1285" s="282"/>
      <c r="E1285" s="384" t="str">
        <f t="shared" si="164"/>
        <v/>
      </c>
      <c r="F1285" s="388"/>
      <c r="G1285" s="243"/>
      <c r="H1285" s="244"/>
      <c r="I1285" s="243"/>
      <c r="J1285" s="244"/>
      <c r="K1285" s="244"/>
      <c r="L1285" s="244"/>
      <c r="M1285" s="244"/>
      <c r="N1285" s="290"/>
      <c r="O1285" s="391" t="str">
        <f>IF(ISBLANK(L1285),"",IF(OR(ISBLANK(VLOOKUP(L1285&amp;"-"&amp;E1285,'Np Quality'!A:M,6,FALSE)),ISERROR(VLOOKUP(L1285&amp;"-"&amp;E1285,'Np Quality'!A:M,6,FALSE))),"-",VLOOKUP(L1285&amp;"-"&amp;E1285,'Np Quality'!A:M,6,FALSE)))</f>
        <v/>
      </c>
      <c r="P1285" s="391" t="str">
        <f>IF(ISBLANK(L1285),"",IF(OR(ISBLANK(VLOOKUP(L1285&amp;"-"&amp;E1285,'Np Quality'!A:M,7,FALSE)),ISERROR(VLOOKUP(L1285&amp;"-"&amp;E1285,'Np Quality'!A:M,7,FALSE))),"-",VLOOKUP(L1285&amp;"-"&amp;E1285,'Np Quality'!A:M,7,FALSE)))</f>
        <v/>
      </c>
      <c r="Q1285" s="391" t="str">
        <f>IF(ISBLANK(L1285),"",IF(OR(ISBLANK(VLOOKUP(L1285&amp;"-"&amp;E1285,'Np Quality'!A:M,8,FALSE)),ISERROR(VLOOKUP(L1285&amp;"-"&amp;E1285,'Np Quality'!A:M,8,FALSE))),"-",VLOOKUP(L1285&amp;"-"&amp;E1285,'Np Quality'!A:M,8,FALSE)))</f>
        <v/>
      </c>
      <c r="R1285" s="283" t="str">
        <f>IF(ISBLANK(L1296),"",IF(OR(ISBLANK(VLOOKUP(L1296&amp;"-"&amp;E1296,'Np Quality'!A:M,9,FALSE)),ISERROR(VLOOKUP(L1296&amp;"-"&amp;E1296,'Np Quality'!A:M,9,FALSE))),"-",VLOOKUP(L1296&amp;"-"&amp;E1296,'Np Quality'!A:M,9,FALSE)))</f>
        <v/>
      </c>
      <c r="S1285" s="150"/>
      <c r="T1285" s="395" t="str">
        <f t="shared" si="165"/>
        <v/>
      </c>
      <c r="U1285" s="395" t="str">
        <f t="shared" si="167"/>
        <v/>
      </c>
      <c r="V1285" s="396"/>
      <c r="W1285" s="282"/>
    </row>
    <row r="1286" spans="1:23">
      <c r="A1286" s="382" t="str">
        <f t="shared" si="163"/>
        <v/>
      </c>
      <c r="B1286" s="383" t="str">
        <f t="shared" si="166"/>
        <v/>
      </c>
      <c r="C1286" s="236"/>
      <c r="D1286" s="282"/>
      <c r="E1286" s="384" t="str">
        <f t="shared" si="164"/>
        <v/>
      </c>
      <c r="F1286" s="388"/>
      <c r="G1286" s="243"/>
      <c r="H1286" s="244"/>
      <c r="I1286" s="243"/>
      <c r="J1286" s="244"/>
      <c r="K1286" s="244"/>
      <c r="L1286" s="244"/>
      <c r="M1286" s="244"/>
      <c r="N1286" s="290"/>
      <c r="O1286" s="391" t="str">
        <f>IF(ISBLANK(L1286),"",IF(OR(ISBLANK(VLOOKUP(L1286&amp;"-"&amp;E1286,'Np Quality'!A:M,6,FALSE)),ISERROR(VLOOKUP(L1286&amp;"-"&amp;E1286,'Np Quality'!A:M,6,FALSE))),"-",VLOOKUP(L1286&amp;"-"&amp;E1286,'Np Quality'!A:M,6,FALSE)))</f>
        <v/>
      </c>
      <c r="P1286" s="391" t="str">
        <f>IF(ISBLANK(L1286),"",IF(OR(ISBLANK(VLOOKUP(L1286&amp;"-"&amp;E1286,'Np Quality'!A:M,7,FALSE)),ISERROR(VLOOKUP(L1286&amp;"-"&amp;E1286,'Np Quality'!A:M,7,FALSE))),"-",VLOOKUP(L1286&amp;"-"&amp;E1286,'Np Quality'!A:M,7,FALSE)))</f>
        <v/>
      </c>
      <c r="Q1286" s="391" t="str">
        <f>IF(ISBLANK(L1286),"",IF(OR(ISBLANK(VLOOKUP(L1286&amp;"-"&amp;E1286,'Np Quality'!A:M,8,FALSE)),ISERROR(VLOOKUP(L1286&amp;"-"&amp;E1286,'Np Quality'!A:M,8,FALSE))),"-",VLOOKUP(L1286&amp;"-"&amp;E1286,'Np Quality'!A:M,8,FALSE)))</f>
        <v/>
      </c>
      <c r="R1286" s="283" t="str">
        <f>IF(ISBLANK(L1296),"",IF(OR(ISBLANK(VLOOKUP(L1296&amp;"-"&amp;E1296,'Np Quality'!A:M,9,FALSE)),ISERROR(VLOOKUP(L1296&amp;"-"&amp;E1296,'Np Quality'!A:M,9,FALSE))),"-",VLOOKUP(L1296&amp;"-"&amp;E1296,'Np Quality'!A:M,9,FALSE)))</f>
        <v/>
      </c>
      <c r="S1286" s="150"/>
      <c r="T1286" s="395" t="str">
        <f t="shared" si="165"/>
        <v/>
      </c>
      <c r="U1286" s="395" t="str">
        <f t="shared" si="167"/>
        <v/>
      </c>
      <c r="V1286" s="396"/>
      <c r="W1286" s="282"/>
    </row>
    <row r="1287" spans="1:23">
      <c r="A1287" s="382" t="str">
        <f t="shared" ref="A1287:A1350" si="168">IF(ISBLANK(H1287),"",H1287&amp;"-"&amp;IF(OR(LEN(I1287)=1,LEN(I1287)=4),"0"&amp;I1287,I1287)&amp;"-"&amp;IF(LEN(G1287)=1,"0"&amp;G1287,G1287))</f>
        <v/>
      </c>
      <c r="B1287" s="383" t="str">
        <f t="shared" si="166"/>
        <v/>
      </c>
      <c r="C1287" s="236"/>
      <c r="D1287" s="282"/>
      <c r="E1287" s="384" t="str">
        <f t="shared" ref="E1287:E1350" si="169">IF(ISBLANK(D1287),"",D1287-F1287)</f>
        <v/>
      </c>
      <c r="F1287" s="388"/>
      <c r="G1287" s="243"/>
      <c r="H1287" s="244"/>
      <c r="I1287" s="243"/>
      <c r="J1287" s="244"/>
      <c r="K1287" s="244"/>
      <c r="L1287" s="244"/>
      <c r="M1287" s="244"/>
      <c r="N1287" s="290"/>
      <c r="O1287" s="391" t="str">
        <f>IF(ISBLANK(L1287),"",IF(OR(ISBLANK(VLOOKUP(L1287&amp;"-"&amp;E1287,'Np Quality'!A:M,6,FALSE)),ISERROR(VLOOKUP(L1287&amp;"-"&amp;E1287,'Np Quality'!A:M,6,FALSE))),"-",VLOOKUP(L1287&amp;"-"&amp;E1287,'Np Quality'!A:M,6,FALSE)))</f>
        <v/>
      </c>
      <c r="P1287" s="391" t="str">
        <f>IF(ISBLANK(L1287),"",IF(OR(ISBLANK(VLOOKUP(L1287&amp;"-"&amp;E1287,'Np Quality'!A:M,7,FALSE)),ISERROR(VLOOKUP(L1287&amp;"-"&amp;E1287,'Np Quality'!A:M,7,FALSE))),"-",VLOOKUP(L1287&amp;"-"&amp;E1287,'Np Quality'!A:M,7,FALSE)))</f>
        <v/>
      </c>
      <c r="Q1287" s="391" t="str">
        <f>IF(ISBLANK(L1287),"",IF(OR(ISBLANK(VLOOKUP(L1287&amp;"-"&amp;E1287,'Np Quality'!A:M,8,FALSE)),ISERROR(VLOOKUP(L1287&amp;"-"&amp;E1287,'Np Quality'!A:M,8,FALSE))),"-",VLOOKUP(L1287&amp;"-"&amp;E1287,'Np Quality'!A:M,8,FALSE)))</f>
        <v/>
      </c>
      <c r="R1287" s="283" t="str">
        <f>IF(ISBLANK(L1287),"",IF(OR(ISBLANK(VLOOKUP(L1287&amp;"-"&amp;E1287,'Np Quality'!A:M,9,FALSE)),ISERROR(VLOOKUP(L1287&amp;"-"&amp;E1287,'Np Quality'!A:M,9,FALSE))),"-",VLOOKUP(L1287&amp;"-"&amp;E1287,'Np Quality'!A:M,9,FALSE)))</f>
        <v/>
      </c>
      <c r="S1287" s="150"/>
      <c r="T1287" s="395" t="str">
        <f t="shared" si="165"/>
        <v/>
      </c>
      <c r="U1287" s="395" t="str">
        <f t="shared" si="167"/>
        <v/>
      </c>
      <c r="V1287" s="396"/>
      <c r="W1287" s="282"/>
    </row>
    <row r="1288" spans="1:23">
      <c r="A1288" s="382" t="str">
        <f t="shared" si="168"/>
        <v/>
      </c>
      <c r="B1288" s="383" t="str">
        <f t="shared" si="166"/>
        <v/>
      </c>
      <c r="C1288" s="236"/>
      <c r="D1288" s="282"/>
      <c r="E1288" s="384" t="str">
        <f t="shared" si="169"/>
        <v/>
      </c>
      <c r="F1288" s="388"/>
      <c r="G1288" s="243"/>
      <c r="H1288" s="244"/>
      <c r="I1288" s="243"/>
      <c r="J1288" s="244"/>
      <c r="K1288" s="244"/>
      <c r="L1288" s="244"/>
      <c r="M1288" s="244"/>
      <c r="N1288" s="290"/>
      <c r="O1288" s="391" t="str">
        <f>IF(ISBLANK(L1288),"",IF(OR(ISBLANK(VLOOKUP(L1288&amp;"-"&amp;E1288,'Np Quality'!A:M,6,FALSE)),ISERROR(VLOOKUP(L1288&amp;"-"&amp;E1288,'Np Quality'!A:M,6,FALSE))),"-",VLOOKUP(L1288&amp;"-"&amp;E1288,'Np Quality'!A:M,6,FALSE)))</f>
        <v/>
      </c>
      <c r="P1288" s="391" t="str">
        <f>IF(ISBLANK(L1288),"",IF(OR(ISBLANK(VLOOKUP(L1288&amp;"-"&amp;E1288,'Np Quality'!A:M,7,FALSE)),ISERROR(VLOOKUP(L1288&amp;"-"&amp;E1288,'Np Quality'!A:M,7,FALSE))),"-",VLOOKUP(L1288&amp;"-"&amp;E1288,'Np Quality'!A:M,7,FALSE)))</f>
        <v/>
      </c>
      <c r="Q1288" s="391" t="str">
        <f>IF(ISBLANK(L1288),"",IF(OR(ISBLANK(VLOOKUP(L1288&amp;"-"&amp;E1288,'Np Quality'!A:M,8,FALSE)),ISERROR(VLOOKUP(L1288&amp;"-"&amp;E1288,'Np Quality'!A:M,8,FALSE))),"-",VLOOKUP(L1288&amp;"-"&amp;E1288,'Np Quality'!A:M,8,FALSE)))</f>
        <v/>
      </c>
      <c r="R1288" s="283" t="str">
        <f>IF(ISBLANK(L1288),"",IF(OR(ISBLANK(VLOOKUP(L1288&amp;"-"&amp;E1288,'Np Quality'!A:M,9,FALSE)),ISERROR(VLOOKUP(L1288&amp;"-"&amp;E1288,'Np Quality'!A:M,9,FALSE))),"-",VLOOKUP(L1288&amp;"-"&amp;E1288,'Np Quality'!A:M,9,FALSE)))</f>
        <v/>
      </c>
      <c r="S1288" s="150"/>
      <c r="T1288" s="395" t="str">
        <f t="shared" ref="T1288:T1351" si="170">IF(ISNUMBER(B1288),CHOOSE(B1288,L1288,L1288&amp;","&amp;L1289,L1288&amp;","&amp;L1289&amp;","&amp;L1290,L1288&amp;","&amp;L1289&amp;","&amp;L1290&amp;","&amp;L1291),"")</f>
        <v/>
      </c>
      <c r="U1288" s="395" t="str">
        <f t="shared" si="167"/>
        <v/>
      </c>
      <c r="V1288" s="396"/>
      <c r="W1288" s="282"/>
    </row>
    <row r="1289" spans="1:23">
      <c r="A1289" s="382" t="str">
        <f t="shared" si="168"/>
        <v/>
      </c>
      <c r="B1289" s="383" t="str">
        <f t="shared" si="166"/>
        <v/>
      </c>
      <c r="C1289" s="236"/>
      <c r="D1289" s="282"/>
      <c r="E1289" s="384" t="str">
        <f t="shared" si="169"/>
        <v/>
      </c>
      <c r="F1289" s="388"/>
      <c r="G1289" s="243"/>
      <c r="H1289" s="244"/>
      <c r="I1289" s="243"/>
      <c r="J1289" s="244"/>
      <c r="K1289" s="244"/>
      <c r="L1289" s="244"/>
      <c r="M1289" s="244"/>
      <c r="N1289" s="290"/>
      <c r="O1289" s="391" t="str">
        <f>IF(ISBLANK(L1289),"",IF(OR(ISBLANK(VLOOKUP(L1289&amp;"-"&amp;E1289,'Np Quality'!A:M,6,FALSE)),ISERROR(VLOOKUP(L1289&amp;"-"&amp;E1289,'Np Quality'!A:M,6,FALSE))),"-",VLOOKUP(L1289&amp;"-"&amp;E1289,'Np Quality'!A:M,6,FALSE)))</f>
        <v/>
      </c>
      <c r="P1289" s="391" t="str">
        <f>IF(ISBLANK(L1289),"",IF(OR(ISBLANK(VLOOKUP(L1289&amp;"-"&amp;E1289,'Np Quality'!A:M,7,FALSE)),ISERROR(VLOOKUP(L1289&amp;"-"&amp;E1289,'Np Quality'!A:M,7,FALSE))),"-",VLOOKUP(L1289&amp;"-"&amp;E1289,'Np Quality'!A:M,7,FALSE)))</f>
        <v/>
      </c>
      <c r="Q1289" s="391" t="str">
        <f>IF(ISBLANK(L1289),"",IF(OR(ISBLANK(VLOOKUP(L1289&amp;"-"&amp;E1289,'Np Quality'!A:M,8,FALSE)),ISERROR(VLOOKUP(L1289&amp;"-"&amp;E1289,'Np Quality'!A:M,8,FALSE))),"-",VLOOKUP(L1289&amp;"-"&amp;E1289,'Np Quality'!A:M,8,FALSE)))</f>
        <v/>
      </c>
      <c r="R1289" s="283" t="str">
        <f>IF(ISBLANK(L1289),"",IF(OR(ISBLANK(VLOOKUP(L1289&amp;"-"&amp;E1289,'Np Quality'!A:M,9,FALSE)),ISERROR(VLOOKUP(L1289&amp;"-"&amp;E1289,'Np Quality'!A:M,9,FALSE))),"-",VLOOKUP(L1289&amp;"-"&amp;E1289,'Np Quality'!A:M,9,FALSE)))</f>
        <v/>
      </c>
      <c r="S1289" s="150"/>
      <c r="T1289" s="395" t="str">
        <f t="shared" si="170"/>
        <v/>
      </c>
      <c r="U1289" s="395" t="str">
        <f t="shared" si="167"/>
        <v/>
      </c>
      <c r="V1289" s="396"/>
      <c r="W1289" s="282"/>
    </row>
    <row r="1290" spans="1:23">
      <c r="A1290" s="382" t="str">
        <f t="shared" si="168"/>
        <v/>
      </c>
      <c r="B1290" s="383" t="str">
        <f t="shared" si="166"/>
        <v/>
      </c>
      <c r="C1290" s="236"/>
      <c r="D1290" s="282"/>
      <c r="E1290" s="384" t="str">
        <f t="shared" si="169"/>
        <v/>
      </c>
      <c r="F1290" s="388"/>
      <c r="G1290" s="243"/>
      <c r="H1290" s="244"/>
      <c r="I1290" s="243"/>
      <c r="J1290" s="244"/>
      <c r="K1290" s="244"/>
      <c r="L1290" s="244"/>
      <c r="M1290" s="244"/>
      <c r="N1290" s="290"/>
      <c r="O1290" s="391" t="str">
        <f>IF(ISBLANK(L1290),"",IF(OR(ISBLANK(VLOOKUP(L1290&amp;"-"&amp;E1290,'Np Quality'!A:M,6,FALSE)),ISERROR(VLOOKUP(L1290&amp;"-"&amp;E1290,'Np Quality'!A:M,6,FALSE))),"-",VLOOKUP(L1290&amp;"-"&amp;E1290,'Np Quality'!A:M,6,FALSE)))</f>
        <v/>
      </c>
      <c r="P1290" s="391" t="str">
        <f>IF(ISBLANK(L1290),"",IF(OR(ISBLANK(VLOOKUP(L1290&amp;"-"&amp;E1290,'Np Quality'!A:M,7,FALSE)),ISERROR(VLOOKUP(L1290&amp;"-"&amp;E1290,'Np Quality'!A:M,7,FALSE))),"-",VLOOKUP(L1290&amp;"-"&amp;E1290,'Np Quality'!A:M,7,FALSE)))</f>
        <v/>
      </c>
      <c r="Q1290" s="391" t="str">
        <f>IF(ISBLANK(L1290),"",IF(OR(ISBLANK(VLOOKUP(L1290&amp;"-"&amp;E1290,'Np Quality'!A:M,8,FALSE)),ISERROR(VLOOKUP(L1290&amp;"-"&amp;E1290,'Np Quality'!A:M,8,FALSE))),"-",VLOOKUP(L1290&amp;"-"&amp;E1290,'Np Quality'!A:M,8,FALSE)))</f>
        <v/>
      </c>
      <c r="R1290" s="283" t="str">
        <f>IF(ISBLANK(L1290),"",IF(OR(ISBLANK(VLOOKUP(L1290&amp;"-"&amp;E1290,'Np Quality'!A:M,9,FALSE)),ISERROR(VLOOKUP(L1290&amp;"-"&amp;E1290,'Np Quality'!A:M,9,FALSE))),"-",VLOOKUP(L1290&amp;"-"&amp;E1290,'Np Quality'!A:M,9,FALSE)))</f>
        <v/>
      </c>
      <c r="S1290" s="150"/>
      <c r="T1290" s="395" t="str">
        <f t="shared" si="170"/>
        <v/>
      </c>
      <c r="U1290" s="395" t="str">
        <f t="shared" si="167"/>
        <v/>
      </c>
      <c r="V1290" s="396"/>
      <c r="W1290" s="282"/>
    </row>
    <row r="1291" spans="1:23">
      <c r="A1291" s="382" t="str">
        <f t="shared" si="168"/>
        <v/>
      </c>
      <c r="B1291" s="383" t="str">
        <f t="shared" si="166"/>
        <v/>
      </c>
      <c r="C1291" s="236"/>
      <c r="D1291" s="282"/>
      <c r="E1291" s="384" t="str">
        <f t="shared" si="169"/>
        <v/>
      </c>
      <c r="F1291" s="388"/>
      <c r="G1291" s="243"/>
      <c r="H1291" s="244"/>
      <c r="I1291" s="243"/>
      <c r="J1291" s="244"/>
      <c r="K1291" s="244"/>
      <c r="L1291" s="244"/>
      <c r="M1291" s="244"/>
      <c r="N1291" s="290"/>
      <c r="O1291" s="391" t="str">
        <f>IF(ISBLANK(L1291),"",IF(OR(ISBLANK(VLOOKUP(L1291&amp;"-"&amp;E1291,'Np Quality'!A:M,6,FALSE)),ISERROR(VLOOKUP(L1291&amp;"-"&amp;E1291,'Np Quality'!A:M,6,FALSE))),"-",VLOOKUP(L1291&amp;"-"&amp;E1291,'Np Quality'!A:M,6,FALSE)))</f>
        <v/>
      </c>
      <c r="P1291" s="391" t="str">
        <f>IF(ISBLANK(L1291),"",IF(OR(ISBLANK(VLOOKUP(L1291&amp;"-"&amp;E1291,'Np Quality'!A:M,7,FALSE)),ISERROR(VLOOKUP(L1291&amp;"-"&amp;E1291,'Np Quality'!A:M,7,FALSE))),"-",VLOOKUP(L1291&amp;"-"&amp;E1291,'Np Quality'!A:M,7,FALSE)))</f>
        <v/>
      </c>
      <c r="Q1291" s="391" t="str">
        <f>IF(ISBLANK(L1291),"",IF(OR(ISBLANK(VLOOKUP(L1291&amp;"-"&amp;E1291,'Np Quality'!A:M,8,FALSE)),ISERROR(VLOOKUP(L1291&amp;"-"&amp;E1291,'Np Quality'!A:M,8,FALSE))),"-",VLOOKUP(L1291&amp;"-"&amp;E1291,'Np Quality'!A:M,8,FALSE)))</f>
        <v/>
      </c>
      <c r="R1291" s="283" t="str">
        <f>IF(ISBLANK(L1291),"",IF(OR(ISBLANK(VLOOKUP(L1291&amp;"-"&amp;E1291,'Np Quality'!A:M,9,FALSE)),ISERROR(VLOOKUP(L1291&amp;"-"&amp;E1291,'Np Quality'!A:M,9,FALSE))),"-",VLOOKUP(L1291&amp;"-"&amp;E1291,'Np Quality'!A:M,9,FALSE)))</f>
        <v/>
      </c>
      <c r="S1291" s="150"/>
      <c r="T1291" s="395" t="str">
        <f t="shared" si="170"/>
        <v/>
      </c>
      <c r="U1291" s="395" t="str">
        <f t="shared" si="167"/>
        <v/>
      </c>
      <c r="V1291" s="396"/>
      <c r="W1291" s="282"/>
    </row>
    <row r="1292" spans="1:23">
      <c r="A1292" s="382" t="str">
        <f t="shared" si="168"/>
        <v/>
      </c>
      <c r="B1292" s="383" t="str">
        <f t="shared" si="166"/>
        <v/>
      </c>
      <c r="C1292" s="236"/>
      <c r="D1292" s="282"/>
      <c r="E1292" s="384" t="str">
        <f t="shared" si="169"/>
        <v/>
      </c>
      <c r="F1292" s="388"/>
      <c r="G1292" s="243"/>
      <c r="H1292" s="244"/>
      <c r="I1292" s="243"/>
      <c r="J1292" s="244"/>
      <c r="K1292" s="244"/>
      <c r="L1292" s="244"/>
      <c r="M1292" s="244"/>
      <c r="N1292" s="290"/>
      <c r="O1292" s="391" t="str">
        <f>IF(ISBLANK(L1293),"",IF(OR(ISBLANK(VLOOKUP(L1293&amp;"-"&amp;E1293,'Np Quality'!A:M,6,FALSE)),ISERROR(VLOOKUP(L1293&amp;"-"&amp;E1293,'Np Quality'!A:M,6,FALSE))),"-",VLOOKUP(L1293&amp;"-"&amp;E1293,'Np Quality'!A:M,6,FALSE)))</f>
        <v/>
      </c>
      <c r="P1292" s="391" t="str">
        <f>IF(ISBLANK(L1292),"",IF(OR(ISBLANK(VLOOKUP(L1292&amp;"-"&amp;E1292,'Np Quality'!A:M,7,FALSE)),ISERROR(VLOOKUP(L1292&amp;"-"&amp;E1292,'Np Quality'!A:M,7,FALSE))),"-",VLOOKUP(L1292&amp;"-"&amp;E1292,'Np Quality'!A:M,7,FALSE)))</f>
        <v/>
      </c>
      <c r="Q1292" s="391" t="str">
        <f>IF(ISBLANK(L1292),"",IF(OR(ISBLANK(VLOOKUP(L1292&amp;"-"&amp;E1292,'Np Quality'!A:M,8,FALSE)),ISERROR(VLOOKUP(L1292&amp;"-"&amp;E1292,'Np Quality'!A:M,8,FALSE))),"-",VLOOKUP(L1292&amp;"-"&amp;E1292,'Np Quality'!A:M,8,FALSE)))</f>
        <v/>
      </c>
      <c r="R1292" s="283" t="str">
        <f>IF(ISBLANK(L1292),"",IF(OR(ISBLANK(VLOOKUP(L1292&amp;"-"&amp;E1292,'Np Quality'!A:M,9,FALSE)),ISERROR(VLOOKUP(L1292&amp;"-"&amp;E1292,'Np Quality'!A:M,9,FALSE))),"-",VLOOKUP(L1292&amp;"-"&amp;E1292,'Np Quality'!A:M,9,FALSE)))</f>
        <v/>
      </c>
      <c r="S1292" s="150"/>
      <c r="T1292" s="395" t="str">
        <f t="shared" si="170"/>
        <v/>
      </c>
      <c r="U1292" s="395" t="str">
        <f t="shared" si="167"/>
        <v/>
      </c>
      <c r="V1292" s="396"/>
      <c r="W1292" s="282"/>
    </row>
    <row r="1293" spans="1:23">
      <c r="A1293" s="382" t="str">
        <f t="shared" si="168"/>
        <v/>
      </c>
      <c r="B1293" s="383" t="str">
        <f t="shared" ref="B1293:B1356" si="171">IF(AND(A1293&lt;&gt;A1292,A1293&lt;&gt;""),COUNTIF(A:A,A1293),"")</f>
        <v/>
      </c>
      <c r="C1293" s="236"/>
      <c r="D1293" s="282"/>
      <c r="E1293" s="384" t="str">
        <f t="shared" si="169"/>
        <v/>
      </c>
      <c r="F1293" s="388"/>
      <c r="G1293" s="243"/>
      <c r="H1293" s="244"/>
      <c r="I1293" s="243"/>
      <c r="J1293" s="244"/>
      <c r="K1293" s="244"/>
      <c r="L1293" s="244"/>
      <c r="M1293" s="244"/>
      <c r="N1293" s="290"/>
      <c r="O1293" s="391" t="str">
        <f>IF(ISBLANK(L1293),"",IF(OR(ISBLANK(VLOOKUP(L1293&amp;"-"&amp;E1293,'Np Quality'!A:M,6,FALSE)),ISERROR(VLOOKUP(L1293&amp;"-"&amp;E1293,'Np Quality'!A:M,6,FALSE))),"-",VLOOKUP(L1293&amp;"-"&amp;E1293,'Np Quality'!A:M,6,FALSE)))</f>
        <v/>
      </c>
      <c r="P1293" s="391" t="str">
        <f>IF(ISBLANK(L1294),"",IF(OR(ISBLANK(VLOOKUP(L1294&amp;"-"&amp;E1294,'Np Quality'!A:M,7,FALSE)),ISERROR(VLOOKUP(L1294&amp;"-"&amp;E1294,'Np Quality'!A:M,7,FALSE))),"-",VLOOKUP(L1294&amp;"-"&amp;E1294,'Np Quality'!A:M,7,FALSE)))</f>
        <v/>
      </c>
      <c r="Q1293" s="391" t="str">
        <f>IF(ISBLANK(L1293),"",IF(OR(ISBLANK(VLOOKUP(L1293&amp;"-"&amp;E1293,'Np Quality'!A:M,8,FALSE)),ISERROR(VLOOKUP(L1293&amp;"-"&amp;E1293,'Np Quality'!A:M,8,FALSE))),"-",VLOOKUP(L1293&amp;"-"&amp;E1293,'Np Quality'!A:M,8,FALSE)))</f>
        <v/>
      </c>
      <c r="R1293" s="283" t="str">
        <f>IF(ISBLANK(L1293),"",IF(OR(ISBLANK(VLOOKUP(L1293&amp;"-"&amp;E1293,'Np Quality'!A:M,9,FALSE)),ISERROR(VLOOKUP(L1293&amp;"-"&amp;E1293,'Np Quality'!A:M,9,FALSE))),"-",VLOOKUP(L1293&amp;"-"&amp;E1293,'Np Quality'!A:M,9,FALSE)))</f>
        <v/>
      </c>
      <c r="S1293" s="150"/>
      <c r="T1293" s="395" t="str">
        <f t="shared" si="170"/>
        <v/>
      </c>
      <c r="U1293" s="395" t="str">
        <f t="shared" si="167"/>
        <v/>
      </c>
      <c r="V1293" s="396"/>
      <c r="W1293" s="282"/>
    </row>
    <row r="1294" spans="1:23">
      <c r="A1294" s="382" t="str">
        <f t="shared" si="168"/>
        <v/>
      </c>
      <c r="B1294" s="383" t="str">
        <f t="shared" si="171"/>
        <v/>
      </c>
      <c r="C1294" s="236"/>
      <c r="D1294" s="282"/>
      <c r="E1294" s="384" t="str">
        <f t="shared" si="169"/>
        <v/>
      </c>
      <c r="F1294" s="388"/>
      <c r="G1294" s="243"/>
      <c r="H1294" s="244"/>
      <c r="I1294" s="243"/>
      <c r="J1294" s="244"/>
      <c r="K1294" s="244"/>
      <c r="L1294" s="244"/>
      <c r="M1294" s="244"/>
      <c r="N1294" s="290"/>
      <c r="O1294" s="391" t="str">
        <f>IF(ISBLANK(L1294),"",IF(OR(ISBLANK(VLOOKUP(L1294&amp;"-"&amp;E1294,'Np Quality'!A:M,6,FALSE)),ISERROR(VLOOKUP(L1294&amp;"-"&amp;E1294,'Np Quality'!A:M,6,FALSE))),"-",VLOOKUP(L1294&amp;"-"&amp;E1294,'Np Quality'!A:M,6,FALSE)))</f>
        <v/>
      </c>
      <c r="P1294" s="391" t="str">
        <f>IF(ISBLANK(L1294),"",IF(OR(ISBLANK(VLOOKUP(L1294&amp;"-"&amp;E1294,'Np Quality'!A:M,7,FALSE)),ISERROR(VLOOKUP(L1294&amp;"-"&amp;E1294,'Np Quality'!A:M,7,FALSE))),"-",VLOOKUP(L1294&amp;"-"&amp;E1294,'Np Quality'!A:M,7,FALSE)))</f>
        <v/>
      </c>
      <c r="Q1294" s="391" t="str">
        <f>IF(ISBLANK(L1295),"",IF(OR(ISBLANK(VLOOKUP(L1295&amp;"-"&amp;E1295,'Np Quality'!A:M,8,FALSE)),ISERROR(VLOOKUP(L1295&amp;"-"&amp;E1295,'Np Quality'!A:M,8,FALSE))),"-",VLOOKUP(L1295&amp;"-"&amp;E1295,'Np Quality'!A:M,8,FALSE)))</f>
        <v/>
      </c>
      <c r="R1294" s="283" t="str">
        <f>IF(ISBLANK(L1294),"",IF(OR(ISBLANK(VLOOKUP(L1294&amp;"-"&amp;E1294,'Np Quality'!A:M,9,FALSE)),ISERROR(VLOOKUP(L1294&amp;"-"&amp;E1294,'Np Quality'!A:M,9,FALSE))),"-",VLOOKUP(L1294&amp;"-"&amp;E1294,'Np Quality'!A:M,9,FALSE)))</f>
        <v/>
      </c>
      <c r="S1294" s="150"/>
      <c r="T1294" s="395" t="str">
        <f t="shared" si="170"/>
        <v/>
      </c>
      <c r="U1294" s="395" t="str">
        <f t="shared" si="167"/>
        <v/>
      </c>
      <c r="V1294" s="396"/>
      <c r="W1294" s="282"/>
    </row>
    <row r="1295" spans="1:23">
      <c r="A1295" s="382" t="str">
        <f t="shared" si="168"/>
        <v/>
      </c>
      <c r="B1295" s="383" t="str">
        <f t="shared" si="171"/>
        <v/>
      </c>
      <c r="C1295" s="236"/>
      <c r="D1295" s="282"/>
      <c r="E1295" s="384" t="str">
        <f t="shared" si="169"/>
        <v/>
      </c>
      <c r="F1295" s="388"/>
      <c r="G1295" s="243"/>
      <c r="H1295" s="244"/>
      <c r="I1295" s="243"/>
      <c r="J1295" s="244"/>
      <c r="K1295" s="244"/>
      <c r="L1295" s="244"/>
      <c r="M1295" s="244"/>
      <c r="N1295" s="290"/>
      <c r="O1295" s="391" t="str">
        <f>IF(ISBLANK(L1295),"",IF(OR(ISBLANK(VLOOKUP(L1295&amp;"-"&amp;E1295,'Np Quality'!A:M,6,FALSE)),ISERROR(VLOOKUP(L1295&amp;"-"&amp;E1295,'Np Quality'!A:M,6,FALSE))),"-",VLOOKUP(L1295&amp;"-"&amp;E1295,'Np Quality'!A:M,6,FALSE)))</f>
        <v/>
      </c>
      <c r="P1295" s="391" t="str">
        <f>IF(ISBLANK(L1295),"",IF(OR(ISBLANK(VLOOKUP(L1295&amp;"-"&amp;E1295,'Np Quality'!A:M,7,FALSE)),ISERROR(VLOOKUP(L1295&amp;"-"&amp;E1295,'Np Quality'!A:M,7,FALSE))),"-",VLOOKUP(L1295&amp;"-"&amp;E1295,'Np Quality'!A:M,7,FALSE)))</f>
        <v/>
      </c>
      <c r="Q1295" s="391" t="str">
        <f>IF(ISBLANK(L1295),"",IF(OR(ISBLANK(VLOOKUP(L1295&amp;"-"&amp;E1295,'Np Quality'!A:M,8,FALSE)),ISERROR(VLOOKUP(L1295&amp;"-"&amp;E1295,'Np Quality'!A:M,8,FALSE))),"-",VLOOKUP(L1295&amp;"-"&amp;E1295,'Np Quality'!A:M,8,FALSE)))</f>
        <v/>
      </c>
      <c r="R1295" s="283" t="str">
        <f>IF(ISBLANK(L1296),"",IF(OR(ISBLANK(VLOOKUP(L1296&amp;"-"&amp;E1296,'Np Quality'!A:M,9,FALSE)),ISERROR(VLOOKUP(L1296&amp;"-"&amp;E1296,'Np Quality'!A:M,9,FALSE))),"-",VLOOKUP(L1296&amp;"-"&amp;E1296,'Np Quality'!A:M,9,FALSE)))</f>
        <v/>
      </c>
      <c r="S1295" s="150"/>
      <c r="T1295" s="395" t="str">
        <f t="shared" si="170"/>
        <v/>
      </c>
      <c r="U1295" s="395" t="str">
        <f t="shared" si="167"/>
        <v/>
      </c>
      <c r="V1295" s="396"/>
      <c r="W1295" s="282"/>
    </row>
    <row r="1296" spans="1:23">
      <c r="A1296" s="382" t="str">
        <f t="shared" si="168"/>
        <v/>
      </c>
      <c r="B1296" s="383" t="str">
        <f t="shared" si="171"/>
        <v/>
      </c>
      <c r="C1296" s="236"/>
      <c r="D1296" s="282"/>
      <c r="E1296" s="384" t="str">
        <f t="shared" si="169"/>
        <v/>
      </c>
      <c r="F1296" s="388"/>
      <c r="G1296" s="243"/>
      <c r="H1296" s="244"/>
      <c r="I1296" s="243"/>
      <c r="J1296" s="244"/>
      <c r="K1296" s="244"/>
      <c r="L1296" s="244"/>
      <c r="M1296" s="244"/>
      <c r="N1296" s="290"/>
      <c r="O1296" s="391" t="str">
        <f>IF(ISBLANK(L1296),"",IF(OR(ISBLANK(VLOOKUP(L1296&amp;"-"&amp;E1296,'Np Quality'!A:M,6,FALSE)),ISERROR(VLOOKUP(L1296&amp;"-"&amp;E1296,'Np Quality'!A:M,6,FALSE))),"-",VLOOKUP(L1296&amp;"-"&amp;E1296,'Np Quality'!A:M,6,FALSE)))</f>
        <v/>
      </c>
      <c r="P1296" s="391" t="str">
        <f>IF(ISBLANK(L1296),"",IF(OR(ISBLANK(VLOOKUP(L1296&amp;"-"&amp;E1296,'Np Quality'!A:M,7,FALSE)),ISERROR(VLOOKUP(L1296&amp;"-"&amp;E1296,'Np Quality'!A:M,7,FALSE))),"-",VLOOKUP(L1296&amp;"-"&amp;E1296,'Np Quality'!A:M,7,FALSE)))</f>
        <v/>
      </c>
      <c r="Q1296" s="391" t="str">
        <f>IF(ISBLANK(L1296),"",IF(OR(ISBLANK(VLOOKUP(L1296&amp;"-"&amp;E1296,'Np Quality'!A:M,8,FALSE)),ISERROR(VLOOKUP(L1296&amp;"-"&amp;E1296,'Np Quality'!A:M,8,FALSE))),"-",VLOOKUP(L1296&amp;"-"&amp;E1296,'Np Quality'!A:M,8,FALSE)))</f>
        <v/>
      </c>
      <c r="R1296" s="283" t="str">
        <f>IF(ISBLANK(L1296),"",IF(OR(ISBLANK(VLOOKUP(L1296&amp;"-"&amp;E1296,'Np Quality'!A:M,9,FALSE)),ISERROR(VLOOKUP(L1296&amp;"-"&amp;E1296,'Np Quality'!A:M,9,FALSE))),"-",VLOOKUP(L1296&amp;"-"&amp;E1296,'Np Quality'!A:M,9,FALSE)))</f>
        <v/>
      </c>
      <c r="S1296" s="150"/>
      <c r="T1296" s="395" t="str">
        <f t="shared" si="170"/>
        <v/>
      </c>
      <c r="U1296" s="395" t="str">
        <f t="shared" si="167"/>
        <v/>
      </c>
      <c r="V1296" s="396"/>
      <c r="W1296" s="282"/>
    </row>
    <row r="1297" spans="1:23">
      <c r="A1297" s="382" t="str">
        <f t="shared" si="168"/>
        <v/>
      </c>
      <c r="B1297" s="383" t="str">
        <f t="shared" si="171"/>
        <v/>
      </c>
      <c r="C1297" s="236"/>
      <c r="D1297" s="282"/>
      <c r="E1297" s="384" t="str">
        <f t="shared" si="169"/>
        <v/>
      </c>
      <c r="F1297" s="388"/>
      <c r="G1297" s="243"/>
      <c r="H1297" s="244"/>
      <c r="I1297" s="243"/>
      <c r="J1297" s="244"/>
      <c r="K1297" s="244"/>
      <c r="L1297" s="244"/>
      <c r="M1297" s="244"/>
      <c r="N1297" s="290"/>
      <c r="O1297" s="391" t="str">
        <f>IF(ISBLANK(L1297),"",IF(OR(ISBLANK(VLOOKUP(L1297&amp;"-"&amp;E1297,'Np Quality'!A:M,6,FALSE)),ISERROR(VLOOKUP(L1297&amp;"-"&amp;E1297,'Np Quality'!A:M,6,FALSE))),"-",VLOOKUP(L1297&amp;"-"&amp;E1297,'Np Quality'!A:M,6,FALSE)))</f>
        <v/>
      </c>
      <c r="P1297" s="391" t="str">
        <f>IF(ISBLANK(L1297),"",IF(OR(ISBLANK(VLOOKUP(L1297&amp;"-"&amp;E1297,'Np Quality'!A:M,7,FALSE)),ISERROR(VLOOKUP(L1297&amp;"-"&amp;E1297,'Np Quality'!A:M,7,FALSE))),"-",VLOOKUP(L1297&amp;"-"&amp;E1297,'Np Quality'!A:M,7,FALSE)))</f>
        <v/>
      </c>
      <c r="Q1297" s="391" t="str">
        <f>IF(ISBLANK(L1297),"",IF(OR(ISBLANK(VLOOKUP(L1297&amp;"-"&amp;E1297,'Np Quality'!A:M,8,FALSE)),ISERROR(VLOOKUP(L1297&amp;"-"&amp;E1297,'Np Quality'!A:M,8,FALSE))),"-",VLOOKUP(L1297&amp;"-"&amp;E1297,'Np Quality'!A:M,8,FALSE)))</f>
        <v/>
      </c>
      <c r="R1297" s="283" t="str">
        <f>IF(ISBLANK(L1297),"",IF(OR(ISBLANK(VLOOKUP(L1297&amp;"-"&amp;E1297,'Np Quality'!A:M,9,FALSE)),ISERROR(VLOOKUP(L1297&amp;"-"&amp;E1297,'Np Quality'!A:M,9,FALSE))),"-",VLOOKUP(L1297&amp;"-"&amp;E1297,'Np Quality'!A:M,9,FALSE)))</f>
        <v/>
      </c>
      <c r="S1297" s="150"/>
      <c r="T1297" s="395" t="str">
        <f t="shared" si="170"/>
        <v/>
      </c>
      <c r="U1297" s="395" t="str">
        <f t="shared" si="167"/>
        <v/>
      </c>
      <c r="V1297" s="396"/>
      <c r="W1297" s="282"/>
    </row>
    <row r="1298" spans="1:23">
      <c r="A1298" s="382" t="str">
        <f t="shared" si="168"/>
        <v/>
      </c>
      <c r="B1298" s="383" t="str">
        <f t="shared" si="171"/>
        <v/>
      </c>
      <c r="C1298" s="236"/>
      <c r="D1298" s="282"/>
      <c r="E1298" s="384" t="str">
        <f t="shared" si="169"/>
        <v/>
      </c>
      <c r="F1298" s="388"/>
      <c r="G1298" s="243"/>
      <c r="H1298" s="244"/>
      <c r="I1298" s="243"/>
      <c r="J1298" s="244"/>
      <c r="K1298" s="244"/>
      <c r="L1298" s="244"/>
      <c r="M1298" s="244"/>
      <c r="N1298" s="290"/>
      <c r="O1298" s="391" t="str">
        <f>IF(ISBLANK(L1298),"",IF(OR(ISBLANK(VLOOKUP(L1298&amp;"-"&amp;E1298,'Np Quality'!A:M,6,FALSE)),ISERROR(VLOOKUP(L1298&amp;"-"&amp;E1298,'Np Quality'!A:M,6,FALSE))),"-",VLOOKUP(L1298&amp;"-"&amp;E1298,'Np Quality'!A:M,6,FALSE)))</f>
        <v/>
      </c>
      <c r="P1298" s="391" t="str">
        <f>IF(ISBLANK(L1298),"",IF(OR(ISBLANK(VLOOKUP(L1298&amp;"-"&amp;E1298,'Np Quality'!A:M,7,FALSE)),ISERROR(VLOOKUP(L1298&amp;"-"&amp;E1298,'Np Quality'!A:M,7,FALSE))),"-",VLOOKUP(L1298&amp;"-"&amp;E1298,'Np Quality'!A:M,7,FALSE)))</f>
        <v/>
      </c>
      <c r="Q1298" s="391" t="str">
        <f>IF(ISBLANK(L1298),"",IF(OR(ISBLANK(VLOOKUP(L1298&amp;"-"&amp;E1298,'Np Quality'!A:M,8,FALSE)),ISERROR(VLOOKUP(L1298&amp;"-"&amp;E1298,'Np Quality'!A:M,8,FALSE))),"-",VLOOKUP(L1298&amp;"-"&amp;E1298,'Np Quality'!A:M,8,FALSE)))</f>
        <v/>
      </c>
      <c r="R1298" s="283" t="str">
        <f>IF(ISBLANK(L1298),"",IF(OR(ISBLANK(VLOOKUP(L1298&amp;"-"&amp;E1298,'Np Quality'!A:M,9,FALSE)),ISERROR(VLOOKUP(L1298&amp;"-"&amp;E1298,'Np Quality'!A:M,9,FALSE))),"-",VLOOKUP(L1298&amp;"-"&amp;E1298,'Np Quality'!A:M,9,FALSE)))</f>
        <v/>
      </c>
      <c r="S1298" s="150"/>
      <c r="T1298" s="395" t="str">
        <f t="shared" si="170"/>
        <v/>
      </c>
      <c r="U1298" s="395" t="str">
        <f t="shared" si="167"/>
        <v/>
      </c>
      <c r="V1298" s="396"/>
      <c r="W1298" s="282"/>
    </row>
    <row r="1299" spans="1:23">
      <c r="A1299" s="382" t="str">
        <f t="shared" si="168"/>
        <v/>
      </c>
      <c r="B1299" s="383" t="str">
        <f t="shared" si="171"/>
        <v/>
      </c>
      <c r="C1299" s="236"/>
      <c r="D1299" s="282"/>
      <c r="E1299" s="384" t="str">
        <f t="shared" si="169"/>
        <v/>
      </c>
      <c r="F1299" s="388"/>
      <c r="G1299" s="243"/>
      <c r="H1299" s="244"/>
      <c r="I1299" s="243"/>
      <c r="J1299" s="244"/>
      <c r="K1299" s="244"/>
      <c r="L1299" s="244"/>
      <c r="M1299" s="244"/>
      <c r="N1299" s="290"/>
      <c r="O1299" s="391" t="str">
        <f>IF(ISBLANK(L1299),"",IF(OR(ISBLANK(VLOOKUP(L1299&amp;"-"&amp;E1299,'Np Quality'!A:M,6,FALSE)),ISERROR(VLOOKUP(L1299&amp;"-"&amp;E1299,'Np Quality'!A:M,6,FALSE))),"-",VLOOKUP(L1299&amp;"-"&amp;E1299,'Np Quality'!A:M,6,FALSE)))</f>
        <v/>
      </c>
      <c r="P1299" s="391" t="str">
        <f>IF(ISBLANK(L1299),"",IF(OR(ISBLANK(VLOOKUP(L1299&amp;"-"&amp;E1299,'Np Quality'!A:M,7,FALSE)),ISERROR(VLOOKUP(L1299&amp;"-"&amp;E1299,'Np Quality'!A:M,7,FALSE))),"-",VLOOKUP(L1299&amp;"-"&amp;E1299,'Np Quality'!A:M,7,FALSE)))</f>
        <v/>
      </c>
      <c r="Q1299" s="391" t="str">
        <f>IF(ISBLANK(L1299),"",IF(OR(ISBLANK(VLOOKUP(L1299&amp;"-"&amp;E1299,'Np Quality'!A:M,8,FALSE)),ISERROR(VLOOKUP(L1299&amp;"-"&amp;E1299,'Np Quality'!A:M,8,FALSE))),"-",VLOOKUP(L1299&amp;"-"&amp;E1299,'Np Quality'!A:M,8,FALSE)))</f>
        <v/>
      </c>
      <c r="R1299" s="283" t="str">
        <f>IF(ISBLANK(L1299),"",IF(OR(ISBLANK(VLOOKUP(L1299&amp;"-"&amp;E1299,'Np Quality'!A:M,9,FALSE)),ISERROR(VLOOKUP(L1299&amp;"-"&amp;E1299,'Np Quality'!A:M,9,FALSE))),"-",VLOOKUP(L1299&amp;"-"&amp;E1299,'Np Quality'!A:M,9,FALSE)))</f>
        <v/>
      </c>
      <c r="S1299" s="150"/>
      <c r="T1299" s="395" t="str">
        <f t="shared" si="170"/>
        <v/>
      </c>
      <c r="U1299" s="395" t="str">
        <f t="shared" si="167"/>
        <v/>
      </c>
      <c r="V1299" s="396"/>
      <c r="W1299" s="282"/>
    </row>
    <row r="1300" spans="1:23">
      <c r="A1300" s="382" t="str">
        <f t="shared" si="168"/>
        <v/>
      </c>
      <c r="B1300" s="383" t="str">
        <f t="shared" si="171"/>
        <v/>
      </c>
      <c r="C1300" s="236"/>
      <c r="D1300" s="282"/>
      <c r="E1300" s="384" t="str">
        <f t="shared" si="169"/>
        <v/>
      </c>
      <c r="F1300" s="388"/>
      <c r="G1300" s="243"/>
      <c r="H1300" s="244"/>
      <c r="I1300" s="243"/>
      <c r="J1300" s="244"/>
      <c r="K1300" s="244"/>
      <c r="L1300" s="244"/>
      <c r="M1300" s="244"/>
      <c r="N1300" s="290"/>
      <c r="O1300" s="391" t="str">
        <f>IF(ISBLANK(L1300),"",IF(OR(ISBLANK(VLOOKUP(L1300&amp;"-"&amp;E1300,'Np Quality'!A:M,6,FALSE)),ISERROR(VLOOKUP(L1300&amp;"-"&amp;E1300,'Np Quality'!A:M,6,FALSE))),"-",VLOOKUP(L1300&amp;"-"&amp;E1300,'Np Quality'!A:M,6,FALSE)))</f>
        <v/>
      </c>
      <c r="P1300" s="391" t="str">
        <f>IF(ISBLANK(L1300),"",IF(OR(ISBLANK(VLOOKUP(L1300&amp;"-"&amp;E1300,'Np Quality'!A:M,7,FALSE)),ISERROR(VLOOKUP(L1300&amp;"-"&amp;E1300,'Np Quality'!A:M,7,FALSE))),"-",VLOOKUP(L1300&amp;"-"&amp;E1300,'Np Quality'!A:M,7,FALSE)))</f>
        <v/>
      </c>
      <c r="Q1300" s="391" t="str">
        <f>IF(ISBLANK(L1300),"",IF(OR(ISBLANK(VLOOKUP(L1300&amp;"-"&amp;E1300,'Np Quality'!A:M,8,FALSE)),ISERROR(VLOOKUP(L1300&amp;"-"&amp;E1300,'Np Quality'!A:M,8,FALSE))),"-",VLOOKUP(L1300&amp;"-"&amp;E1300,'Np Quality'!A:M,8,FALSE)))</f>
        <v/>
      </c>
      <c r="R1300" s="283" t="str">
        <f>IF(ISBLANK(L1300),"",IF(OR(ISBLANK(VLOOKUP(L1300&amp;"-"&amp;E1300,'Np Quality'!A:M,9,FALSE)),ISERROR(VLOOKUP(L1300&amp;"-"&amp;E1300,'Np Quality'!A:M,9,FALSE))),"-",VLOOKUP(L1300&amp;"-"&amp;E1300,'Np Quality'!A:M,9,FALSE)))</f>
        <v/>
      </c>
      <c r="S1300" s="150"/>
      <c r="T1300" s="395" t="str">
        <f t="shared" si="170"/>
        <v/>
      </c>
      <c r="U1300" s="395" t="str">
        <f t="shared" si="167"/>
        <v/>
      </c>
      <c r="V1300" s="396"/>
      <c r="W1300" s="282"/>
    </row>
    <row r="1301" spans="1:23">
      <c r="A1301" s="382" t="str">
        <f t="shared" si="168"/>
        <v/>
      </c>
      <c r="B1301" s="383" t="str">
        <f t="shared" si="171"/>
        <v/>
      </c>
      <c r="C1301" s="236"/>
      <c r="D1301" s="282"/>
      <c r="E1301" s="384" t="str">
        <f t="shared" si="169"/>
        <v/>
      </c>
      <c r="F1301" s="388"/>
      <c r="G1301" s="243"/>
      <c r="H1301" s="244"/>
      <c r="I1301" s="243"/>
      <c r="J1301" s="244"/>
      <c r="K1301" s="244"/>
      <c r="L1301" s="244"/>
      <c r="M1301" s="244"/>
      <c r="N1301" s="290"/>
      <c r="O1301" s="391" t="str">
        <f>IF(ISBLANK(L1301),"",IF(OR(ISBLANK(VLOOKUP(L1301&amp;"-"&amp;E1301,'Np Quality'!A:M,6,FALSE)),ISERROR(VLOOKUP(L1301&amp;"-"&amp;E1301,'Np Quality'!A:M,6,FALSE))),"-",VLOOKUP(L1301&amp;"-"&amp;E1301,'Np Quality'!A:M,6,FALSE)))</f>
        <v/>
      </c>
      <c r="P1301" s="391" t="str">
        <f>IF(ISBLANK(L1301),"",IF(OR(ISBLANK(VLOOKUP(L1301&amp;"-"&amp;E1301,'Np Quality'!A:M,7,FALSE)),ISERROR(VLOOKUP(L1301&amp;"-"&amp;E1301,'Np Quality'!A:M,7,FALSE))),"-",VLOOKUP(L1301&amp;"-"&amp;E1301,'Np Quality'!A:M,7,FALSE)))</f>
        <v/>
      </c>
      <c r="Q1301" s="391" t="str">
        <f>IF(ISBLANK(L1301),"",IF(OR(ISBLANK(VLOOKUP(L1301&amp;"-"&amp;E1301,'Np Quality'!A:M,8,FALSE)),ISERROR(VLOOKUP(L1301&amp;"-"&amp;E1301,'Np Quality'!A:M,8,FALSE))),"-",VLOOKUP(L1301&amp;"-"&amp;E1301,'Np Quality'!A:M,8,FALSE)))</f>
        <v/>
      </c>
      <c r="R1301" s="283" t="str">
        <f>IF(ISBLANK(L1301),"",IF(OR(ISBLANK(VLOOKUP(L1301&amp;"-"&amp;E1301,'Np Quality'!A:M,9,FALSE)),ISERROR(VLOOKUP(L1301&amp;"-"&amp;E1301,'Np Quality'!A:M,9,FALSE))),"-",VLOOKUP(L1301&amp;"-"&amp;E1301,'Np Quality'!A:M,9,FALSE)))</f>
        <v/>
      </c>
      <c r="S1301" s="150"/>
      <c r="T1301" s="395" t="str">
        <f t="shared" si="170"/>
        <v/>
      </c>
      <c r="U1301" s="395" t="str">
        <f t="shared" si="167"/>
        <v/>
      </c>
      <c r="V1301" s="396"/>
      <c r="W1301" s="282"/>
    </row>
    <row r="1302" spans="1:23">
      <c r="A1302" s="382" t="str">
        <f t="shared" si="168"/>
        <v/>
      </c>
      <c r="B1302" s="383" t="str">
        <f t="shared" si="171"/>
        <v/>
      </c>
      <c r="C1302" s="236"/>
      <c r="D1302" s="282"/>
      <c r="E1302" s="384" t="str">
        <f t="shared" si="169"/>
        <v/>
      </c>
      <c r="F1302" s="388"/>
      <c r="G1302" s="243"/>
      <c r="H1302" s="244"/>
      <c r="I1302" s="243"/>
      <c r="J1302" s="244"/>
      <c r="K1302" s="244"/>
      <c r="L1302" s="244"/>
      <c r="M1302" s="244"/>
      <c r="N1302" s="290"/>
      <c r="O1302" s="391" t="str">
        <f>IF(ISBLANK(L1303),"",IF(OR(ISBLANK(VLOOKUP(L1303&amp;"-"&amp;E1303,'Np Quality'!A:M,6,FALSE)),ISERROR(VLOOKUP(L1303&amp;"-"&amp;E1303,'Np Quality'!A:M,6,FALSE))),"-",VLOOKUP(L1303&amp;"-"&amp;E1303,'Np Quality'!A:M,6,FALSE)))</f>
        <v/>
      </c>
      <c r="P1302" s="391" t="str">
        <f>IF(ISBLANK(L1302),"",IF(OR(ISBLANK(VLOOKUP(L1302&amp;"-"&amp;E1302,'Np Quality'!A:M,7,FALSE)),ISERROR(VLOOKUP(L1302&amp;"-"&amp;E1302,'Np Quality'!A:M,7,FALSE))),"-",VLOOKUP(L1302&amp;"-"&amp;E1302,'Np Quality'!A:M,7,FALSE)))</f>
        <v/>
      </c>
      <c r="Q1302" s="391" t="str">
        <f>IF(ISBLANK(L1302),"",IF(OR(ISBLANK(VLOOKUP(L1302&amp;"-"&amp;E1302,'Np Quality'!A:M,8,FALSE)),ISERROR(VLOOKUP(L1302&amp;"-"&amp;E1302,'Np Quality'!A:M,8,FALSE))),"-",VLOOKUP(L1302&amp;"-"&amp;E1302,'Np Quality'!A:M,8,FALSE)))</f>
        <v/>
      </c>
      <c r="R1302" s="283" t="str">
        <f>IF(ISBLANK(L1302),"",IF(OR(ISBLANK(VLOOKUP(L1302&amp;"-"&amp;E1302,'Np Quality'!A:M,9,FALSE)),ISERROR(VLOOKUP(L1302&amp;"-"&amp;E1302,'Np Quality'!A:M,9,FALSE))),"-",VLOOKUP(L1302&amp;"-"&amp;E1302,'Np Quality'!A:M,9,FALSE)))</f>
        <v/>
      </c>
      <c r="S1302" s="150"/>
      <c r="T1302" s="395" t="str">
        <f t="shared" si="170"/>
        <v/>
      </c>
      <c r="U1302" s="395" t="str">
        <f t="shared" si="167"/>
        <v/>
      </c>
      <c r="V1302" s="396"/>
      <c r="W1302" s="282"/>
    </row>
    <row r="1303" spans="1:23">
      <c r="A1303" s="382" t="str">
        <f t="shared" si="168"/>
        <v/>
      </c>
      <c r="B1303" s="383" t="str">
        <f t="shared" si="171"/>
        <v/>
      </c>
      <c r="C1303" s="236"/>
      <c r="D1303" s="282"/>
      <c r="E1303" s="384" t="str">
        <f t="shared" si="169"/>
        <v/>
      </c>
      <c r="F1303" s="388"/>
      <c r="G1303" s="243"/>
      <c r="H1303" s="244"/>
      <c r="I1303" s="243"/>
      <c r="J1303" s="244"/>
      <c r="K1303" s="244"/>
      <c r="L1303" s="244"/>
      <c r="M1303" s="244"/>
      <c r="N1303" s="290"/>
      <c r="O1303" s="391" t="str">
        <f>IF(ISBLANK(L1303),"",IF(OR(ISBLANK(VLOOKUP(L1303&amp;"-"&amp;E1303,'Np Quality'!A:M,6,FALSE)),ISERROR(VLOOKUP(L1303&amp;"-"&amp;E1303,'Np Quality'!A:M,6,FALSE))),"-",VLOOKUP(L1303&amp;"-"&amp;E1303,'Np Quality'!A:M,6,FALSE)))</f>
        <v/>
      </c>
      <c r="P1303" s="391" t="str">
        <f>IF(ISBLANK(L1304),"",IF(OR(ISBLANK(VLOOKUP(L1304&amp;"-"&amp;E1304,'Np Quality'!A:M,7,FALSE)),ISERROR(VLOOKUP(L1304&amp;"-"&amp;E1304,'Np Quality'!A:M,7,FALSE))),"-",VLOOKUP(L1304&amp;"-"&amp;E1304,'Np Quality'!A:M,7,FALSE)))</f>
        <v/>
      </c>
      <c r="Q1303" s="391" t="str">
        <f>IF(ISBLANK(L1303),"",IF(OR(ISBLANK(VLOOKUP(L1303&amp;"-"&amp;E1303,'Np Quality'!A:M,8,FALSE)),ISERROR(VLOOKUP(L1303&amp;"-"&amp;E1303,'Np Quality'!A:M,8,FALSE))),"-",VLOOKUP(L1303&amp;"-"&amp;E1303,'Np Quality'!A:M,8,FALSE)))</f>
        <v/>
      </c>
      <c r="R1303" s="283" t="str">
        <f>IF(ISBLANK(L1303),"",IF(OR(ISBLANK(VLOOKUP(L1303&amp;"-"&amp;E1303,'Np Quality'!A:M,9,FALSE)),ISERROR(VLOOKUP(L1303&amp;"-"&amp;E1303,'Np Quality'!A:M,9,FALSE))),"-",VLOOKUP(L1303&amp;"-"&amp;E1303,'Np Quality'!A:M,9,FALSE)))</f>
        <v/>
      </c>
      <c r="S1303" s="150"/>
      <c r="T1303" s="395" t="str">
        <f t="shared" si="170"/>
        <v/>
      </c>
      <c r="U1303" s="395" t="str">
        <f t="shared" si="167"/>
        <v/>
      </c>
      <c r="V1303" s="396"/>
      <c r="W1303" s="282"/>
    </row>
    <row r="1304" spans="1:23">
      <c r="A1304" s="382" t="str">
        <f t="shared" si="168"/>
        <v/>
      </c>
      <c r="B1304" s="383" t="str">
        <f t="shared" si="171"/>
        <v/>
      </c>
      <c r="C1304" s="236"/>
      <c r="D1304" s="282"/>
      <c r="E1304" s="384" t="str">
        <f t="shared" si="169"/>
        <v/>
      </c>
      <c r="F1304" s="388"/>
      <c r="G1304" s="243"/>
      <c r="H1304" s="244"/>
      <c r="I1304" s="243"/>
      <c r="J1304" s="244"/>
      <c r="K1304" s="244"/>
      <c r="L1304" s="244"/>
      <c r="M1304" s="244"/>
      <c r="N1304" s="290"/>
      <c r="O1304" s="391" t="str">
        <f>IF(ISBLANK(L1304),"",IF(OR(ISBLANK(VLOOKUP(L1304&amp;"-"&amp;E1304,'Np Quality'!A:M,6,FALSE)),ISERROR(VLOOKUP(L1304&amp;"-"&amp;E1304,'Np Quality'!A:M,6,FALSE))),"-",VLOOKUP(L1304&amp;"-"&amp;E1304,'Np Quality'!A:M,6,FALSE)))</f>
        <v/>
      </c>
      <c r="P1304" s="391" t="str">
        <f>IF(ISBLANK(L1304),"",IF(OR(ISBLANK(VLOOKUP(L1304&amp;"-"&amp;E1304,'Np Quality'!A:M,7,FALSE)),ISERROR(VLOOKUP(L1304&amp;"-"&amp;E1304,'Np Quality'!A:M,7,FALSE))),"-",VLOOKUP(L1304&amp;"-"&amp;E1304,'Np Quality'!A:M,7,FALSE)))</f>
        <v/>
      </c>
      <c r="Q1304" s="391" t="str">
        <f>IF(ISBLANK(L1305),"",IF(OR(ISBLANK(VLOOKUP(L1305&amp;"-"&amp;E1305,'Np Quality'!A:M,8,FALSE)),ISERROR(VLOOKUP(L1305&amp;"-"&amp;E1305,'Np Quality'!A:M,8,FALSE))),"-",VLOOKUP(L1305&amp;"-"&amp;E1305,'Np Quality'!A:M,8,FALSE)))</f>
        <v/>
      </c>
      <c r="R1304" s="283" t="str">
        <f>IF(ISBLANK(L1304),"",IF(OR(ISBLANK(VLOOKUP(L1304&amp;"-"&amp;E1304,'Np Quality'!A:M,9,FALSE)),ISERROR(VLOOKUP(L1304&amp;"-"&amp;E1304,'Np Quality'!A:M,9,FALSE))),"-",VLOOKUP(L1304&amp;"-"&amp;E1304,'Np Quality'!A:M,9,FALSE)))</f>
        <v/>
      </c>
      <c r="S1304" s="150"/>
      <c r="T1304" s="395" t="str">
        <f t="shared" si="170"/>
        <v/>
      </c>
      <c r="U1304" s="395" t="str">
        <f t="shared" si="167"/>
        <v/>
      </c>
      <c r="V1304" s="396"/>
      <c r="W1304" s="282"/>
    </row>
    <row r="1305" spans="1:23">
      <c r="A1305" s="382" t="str">
        <f t="shared" si="168"/>
        <v/>
      </c>
      <c r="B1305" s="383" t="str">
        <f t="shared" si="171"/>
        <v/>
      </c>
      <c r="C1305" s="236"/>
      <c r="D1305" s="282"/>
      <c r="E1305" s="384" t="str">
        <f t="shared" si="169"/>
        <v/>
      </c>
      <c r="F1305" s="388"/>
      <c r="G1305" s="243"/>
      <c r="H1305" s="244"/>
      <c r="I1305" s="243"/>
      <c r="J1305" s="244"/>
      <c r="K1305" s="244"/>
      <c r="L1305" s="244"/>
      <c r="M1305" s="244"/>
      <c r="N1305" s="290"/>
      <c r="O1305" s="391" t="str">
        <f>IF(ISBLANK(L1305),"",IF(OR(ISBLANK(VLOOKUP(L1305&amp;"-"&amp;E1305,'Np Quality'!A:M,6,FALSE)),ISERROR(VLOOKUP(L1305&amp;"-"&amp;E1305,'Np Quality'!A:M,6,FALSE))),"-",VLOOKUP(L1305&amp;"-"&amp;E1305,'Np Quality'!A:M,6,FALSE)))</f>
        <v/>
      </c>
      <c r="P1305" s="391" t="str">
        <f>IF(ISBLANK(L1305),"",IF(OR(ISBLANK(VLOOKUP(L1305&amp;"-"&amp;E1305,'Np Quality'!A:M,7,FALSE)),ISERROR(VLOOKUP(L1305&amp;"-"&amp;E1305,'Np Quality'!A:M,7,FALSE))),"-",VLOOKUP(L1305&amp;"-"&amp;E1305,'Np Quality'!A:M,7,FALSE)))</f>
        <v/>
      </c>
      <c r="Q1305" s="391" t="str">
        <f>IF(ISBLANK(L1305),"",IF(OR(ISBLANK(VLOOKUP(L1305&amp;"-"&amp;E1305,'Np Quality'!A:M,8,FALSE)),ISERROR(VLOOKUP(L1305&amp;"-"&amp;E1305,'Np Quality'!A:M,8,FALSE))),"-",VLOOKUP(L1305&amp;"-"&amp;E1305,'Np Quality'!A:M,8,FALSE)))</f>
        <v/>
      </c>
      <c r="R1305" s="283" t="str">
        <f>IF(ISBLANK(L1306),"",IF(OR(ISBLANK(VLOOKUP(L1306&amp;"-"&amp;E1306,'Np Quality'!A:M,9,FALSE)),ISERROR(VLOOKUP(L1306&amp;"-"&amp;E1306,'Np Quality'!A:M,9,FALSE))),"-",VLOOKUP(L1306&amp;"-"&amp;E1306,'Np Quality'!A:M,9,FALSE)))</f>
        <v/>
      </c>
      <c r="S1305" s="150"/>
      <c r="T1305" s="395" t="str">
        <f t="shared" si="170"/>
        <v/>
      </c>
      <c r="U1305" s="395" t="str">
        <f t="shared" si="167"/>
        <v/>
      </c>
      <c r="V1305" s="396"/>
      <c r="W1305" s="282"/>
    </row>
    <row r="1306" spans="1:23">
      <c r="A1306" s="382" t="str">
        <f t="shared" si="168"/>
        <v/>
      </c>
      <c r="B1306" s="383" t="str">
        <f t="shared" si="171"/>
        <v/>
      </c>
      <c r="C1306" s="236"/>
      <c r="D1306" s="282"/>
      <c r="E1306" s="384" t="str">
        <f t="shared" si="169"/>
        <v/>
      </c>
      <c r="F1306" s="388"/>
      <c r="G1306" s="243"/>
      <c r="H1306" s="244"/>
      <c r="I1306" s="243"/>
      <c r="J1306" s="244"/>
      <c r="K1306" s="244"/>
      <c r="L1306" s="244"/>
      <c r="M1306" s="244"/>
      <c r="N1306" s="290"/>
      <c r="O1306" s="391" t="str">
        <f>IF(ISBLANK(L1306),"",IF(OR(ISBLANK(VLOOKUP(L1306&amp;"-"&amp;E1306,'Np Quality'!A:M,6,FALSE)),ISERROR(VLOOKUP(L1306&amp;"-"&amp;E1306,'Np Quality'!A:M,6,FALSE))),"-",VLOOKUP(L1306&amp;"-"&amp;E1306,'Np Quality'!A:M,6,FALSE)))</f>
        <v/>
      </c>
      <c r="P1306" s="391" t="str">
        <f>IF(ISBLANK(L1306),"",IF(OR(ISBLANK(VLOOKUP(L1306&amp;"-"&amp;E1306,'Np Quality'!A:M,7,FALSE)),ISERROR(VLOOKUP(L1306&amp;"-"&amp;E1306,'Np Quality'!A:M,7,FALSE))),"-",VLOOKUP(L1306&amp;"-"&amp;E1306,'Np Quality'!A:M,7,FALSE)))</f>
        <v/>
      </c>
      <c r="Q1306" s="391" t="str">
        <f>IF(ISBLANK(L1306),"",IF(OR(ISBLANK(VLOOKUP(L1306&amp;"-"&amp;E1306,'Np Quality'!A:M,8,FALSE)),ISERROR(VLOOKUP(L1306&amp;"-"&amp;E1306,'Np Quality'!A:M,8,FALSE))),"-",VLOOKUP(L1306&amp;"-"&amp;E1306,'Np Quality'!A:M,8,FALSE)))</f>
        <v/>
      </c>
      <c r="R1306" s="283" t="str">
        <f>IF(ISBLANK(L1306),"",IF(OR(ISBLANK(VLOOKUP(L1306&amp;"-"&amp;E1306,'Np Quality'!A:M,9,FALSE)),ISERROR(VLOOKUP(L1306&amp;"-"&amp;E1306,'Np Quality'!A:M,9,FALSE))),"-",VLOOKUP(L1306&amp;"-"&amp;E1306,'Np Quality'!A:M,9,FALSE)))</f>
        <v/>
      </c>
      <c r="S1306" s="150"/>
      <c r="T1306" s="395" t="str">
        <f t="shared" si="170"/>
        <v/>
      </c>
      <c r="U1306" s="395" t="str">
        <f t="shared" si="167"/>
        <v/>
      </c>
      <c r="V1306" s="396"/>
      <c r="W1306" s="282"/>
    </row>
    <row r="1307" spans="1:23">
      <c r="A1307" s="382" t="str">
        <f t="shared" si="168"/>
        <v/>
      </c>
      <c r="B1307" s="383" t="str">
        <f t="shared" si="171"/>
        <v/>
      </c>
      <c r="C1307" s="236"/>
      <c r="D1307" s="282"/>
      <c r="E1307" s="384" t="str">
        <f t="shared" si="169"/>
        <v/>
      </c>
      <c r="F1307" s="388"/>
      <c r="G1307" s="243"/>
      <c r="H1307" s="244"/>
      <c r="I1307" s="243"/>
      <c r="J1307" s="244"/>
      <c r="K1307" s="244"/>
      <c r="L1307" s="244"/>
      <c r="M1307" s="244"/>
      <c r="N1307" s="290"/>
      <c r="O1307" s="391" t="str">
        <f>IF(ISBLANK(L1307),"",IF(OR(ISBLANK(VLOOKUP(L1307&amp;"-"&amp;E1307,'Np Quality'!A:M,6,FALSE)),ISERROR(VLOOKUP(L1307&amp;"-"&amp;E1307,'Np Quality'!A:M,6,FALSE))),"-",VLOOKUP(L1307&amp;"-"&amp;E1307,'Np Quality'!A:M,6,FALSE)))</f>
        <v/>
      </c>
      <c r="P1307" s="391" t="str">
        <f>IF(ISBLANK(L1307),"",IF(OR(ISBLANK(VLOOKUP(L1307&amp;"-"&amp;E1307,'Np Quality'!A:M,7,FALSE)),ISERROR(VLOOKUP(L1307&amp;"-"&amp;E1307,'Np Quality'!A:M,7,FALSE))),"-",VLOOKUP(L1307&amp;"-"&amp;E1307,'Np Quality'!A:M,7,FALSE)))</f>
        <v/>
      </c>
      <c r="Q1307" s="391" t="str">
        <f>IF(ISBLANK(L1307),"",IF(OR(ISBLANK(VLOOKUP(L1307&amp;"-"&amp;E1307,'Np Quality'!A:M,8,FALSE)),ISERROR(VLOOKUP(L1307&amp;"-"&amp;E1307,'Np Quality'!A:M,8,FALSE))),"-",VLOOKUP(L1307&amp;"-"&amp;E1307,'Np Quality'!A:M,8,FALSE)))</f>
        <v/>
      </c>
      <c r="R1307" s="283" t="str">
        <f>IF(ISBLANK(L1307),"",IF(OR(ISBLANK(VLOOKUP(L1307&amp;"-"&amp;E1307,'Np Quality'!A:M,9,FALSE)),ISERROR(VLOOKUP(L1307&amp;"-"&amp;E1307,'Np Quality'!A:M,9,FALSE))),"-",VLOOKUP(L1307&amp;"-"&amp;E1307,'Np Quality'!A:M,9,FALSE)))</f>
        <v/>
      </c>
      <c r="S1307" s="150"/>
      <c r="T1307" s="395" t="str">
        <f t="shared" si="170"/>
        <v/>
      </c>
      <c r="U1307" s="395" t="str">
        <f t="shared" si="167"/>
        <v/>
      </c>
      <c r="V1307" s="396"/>
      <c r="W1307" s="282"/>
    </row>
    <row r="1308" spans="1:23">
      <c r="A1308" s="382" t="str">
        <f t="shared" si="168"/>
        <v/>
      </c>
      <c r="B1308" s="383" t="str">
        <f t="shared" si="171"/>
        <v/>
      </c>
      <c r="C1308" s="236"/>
      <c r="D1308" s="282"/>
      <c r="E1308" s="384" t="str">
        <f t="shared" si="169"/>
        <v/>
      </c>
      <c r="F1308" s="388"/>
      <c r="G1308" s="243"/>
      <c r="H1308" s="244"/>
      <c r="I1308" s="243"/>
      <c r="J1308" s="244"/>
      <c r="K1308" s="244"/>
      <c r="L1308" s="244"/>
      <c r="M1308" s="244"/>
      <c r="N1308" s="290"/>
      <c r="O1308" s="391" t="str">
        <f>IF(ISBLANK(L1308),"",IF(OR(ISBLANK(VLOOKUP(L1308&amp;"-"&amp;E1308,'Np Quality'!A:M,6,FALSE)),ISERROR(VLOOKUP(L1308&amp;"-"&amp;E1308,'Np Quality'!A:M,6,FALSE))),"-",VLOOKUP(L1308&amp;"-"&amp;E1308,'Np Quality'!A:M,6,FALSE)))</f>
        <v/>
      </c>
      <c r="P1308" s="391" t="str">
        <f>IF(ISBLANK(L1308),"",IF(OR(ISBLANK(VLOOKUP(L1308&amp;"-"&amp;E1308,'Np Quality'!A:M,7,FALSE)),ISERROR(VLOOKUP(L1308&amp;"-"&amp;E1308,'Np Quality'!A:M,7,FALSE))),"-",VLOOKUP(L1308&amp;"-"&amp;E1308,'Np Quality'!A:M,7,FALSE)))</f>
        <v/>
      </c>
      <c r="Q1308" s="391" t="str">
        <f>IF(ISBLANK(L1308),"",IF(OR(ISBLANK(VLOOKUP(L1308&amp;"-"&amp;E1308,'Np Quality'!A:M,8,FALSE)),ISERROR(VLOOKUP(L1308&amp;"-"&amp;E1308,'Np Quality'!A:M,8,FALSE))),"-",VLOOKUP(L1308&amp;"-"&amp;E1308,'Np Quality'!A:M,8,FALSE)))</f>
        <v/>
      </c>
      <c r="R1308" s="283" t="str">
        <f>IF(ISBLANK(L1308),"",IF(OR(ISBLANK(VLOOKUP(L1308&amp;"-"&amp;E1308,'Np Quality'!A:M,9,FALSE)),ISERROR(VLOOKUP(L1308&amp;"-"&amp;E1308,'Np Quality'!A:M,9,FALSE))),"-",VLOOKUP(L1308&amp;"-"&amp;E1308,'Np Quality'!A:M,9,FALSE)))</f>
        <v/>
      </c>
      <c r="S1308" s="150"/>
      <c r="T1308" s="395" t="str">
        <f t="shared" si="170"/>
        <v/>
      </c>
      <c r="U1308" s="395" t="str">
        <f t="shared" si="167"/>
        <v/>
      </c>
      <c r="V1308" s="396"/>
      <c r="W1308" s="282"/>
    </row>
    <row r="1309" spans="1:23">
      <c r="A1309" s="382" t="str">
        <f t="shared" si="168"/>
        <v/>
      </c>
      <c r="B1309" s="383" t="str">
        <f t="shared" si="171"/>
        <v/>
      </c>
      <c r="C1309" s="236"/>
      <c r="D1309" s="282"/>
      <c r="E1309" s="384" t="str">
        <f t="shared" si="169"/>
        <v/>
      </c>
      <c r="F1309" s="388"/>
      <c r="G1309" s="243"/>
      <c r="H1309" s="244"/>
      <c r="I1309" s="243"/>
      <c r="J1309" s="244"/>
      <c r="K1309" s="244"/>
      <c r="L1309" s="244"/>
      <c r="M1309" s="244"/>
      <c r="N1309" s="290"/>
      <c r="O1309" s="391" t="str">
        <f>IF(ISBLANK(L1309),"",IF(OR(ISBLANK(VLOOKUP(L1309&amp;"-"&amp;E1309,'Np Quality'!A:M,6,FALSE)),ISERROR(VLOOKUP(L1309&amp;"-"&amp;E1309,'Np Quality'!A:M,6,FALSE))),"-",VLOOKUP(L1309&amp;"-"&amp;E1309,'Np Quality'!A:M,6,FALSE)))</f>
        <v/>
      </c>
      <c r="P1309" s="391" t="str">
        <f>IF(ISBLANK(L1309),"",IF(OR(ISBLANK(VLOOKUP(L1309&amp;"-"&amp;E1309,'Np Quality'!A:M,7,FALSE)),ISERROR(VLOOKUP(L1309&amp;"-"&amp;E1309,'Np Quality'!A:M,7,FALSE))),"-",VLOOKUP(L1309&amp;"-"&amp;E1309,'Np Quality'!A:M,7,FALSE)))</f>
        <v/>
      </c>
      <c r="Q1309" s="391" t="str">
        <f>IF(ISBLANK(L1309),"",IF(OR(ISBLANK(VLOOKUP(L1309&amp;"-"&amp;E1309,'Np Quality'!A:M,8,FALSE)),ISERROR(VLOOKUP(L1309&amp;"-"&amp;E1309,'Np Quality'!A:M,8,FALSE))),"-",VLOOKUP(L1309&amp;"-"&amp;E1309,'Np Quality'!A:M,8,FALSE)))</f>
        <v/>
      </c>
      <c r="R1309" s="283" t="str">
        <f>IF(ISBLANK(L1309),"",IF(OR(ISBLANK(VLOOKUP(L1309&amp;"-"&amp;E1309,'Np Quality'!A:M,9,FALSE)),ISERROR(VLOOKUP(L1309&amp;"-"&amp;E1309,'Np Quality'!A:M,9,FALSE))),"-",VLOOKUP(L1309&amp;"-"&amp;E1309,'Np Quality'!A:M,9,FALSE)))</f>
        <v/>
      </c>
      <c r="S1309" s="150"/>
      <c r="T1309" s="395" t="str">
        <f t="shared" si="170"/>
        <v/>
      </c>
      <c r="U1309" s="395" t="str">
        <f t="shared" si="167"/>
        <v/>
      </c>
      <c r="V1309" s="396"/>
      <c r="W1309" s="282"/>
    </row>
    <row r="1310" spans="1:23">
      <c r="A1310" s="382" t="str">
        <f t="shared" si="168"/>
        <v/>
      </c>
      <c r="B1310" s="383" t="str">
        <f t="shared" si="171"/>
        <v/>
      </c>
      <c r="C1310" s="236"/>
      <c r="D1310" s="282"/>
      <c r="E1310" s="384" t="str">
        <f t="shared" si="169"/>
        <v/>
      </c>
      <c r="F1310" s="388"/>
      <c r="G1310" s="243"/>
      <c r="H1310" s="244"/>
      <c r="I1310" s="243"/>
      <c r="J1310" s="244"/>
      <c r="K1310" s="244"/>
      <c r="L1310" s="244"/>
      <c r="M1310" s="244"/>
      <c r="N1310" s="290"/>
      <c r="O1310" s="391" t="str">
        <f>IF(ISBLANK(L1310),"",IF(OR(ISBLANK(VLOOKUP(L1310&amp;"-"&amp;E1310,'Np Quality'!A:M,6,FALSE)),ISERROR(VLOOKUP(L1310&amp;"-"&amp;E1310,'Np Quality'!A:M,6,FALSE))),"-",VLOOKUP(L1310&amp;"-"&amp;E1310,'Np Quality'!A:M,6,FALSE)))</f>
        <v/>
      </c>
      <c r="P1310" s="391" t="str">
        <f>IF(ISBLANK(L1310),"",IF(OR(ISBLANK(VLOOKUP(L1310&amp;"-"&amp;E1310,'Np Quality'!A:M,7,FALSE)),ISERROR(VLOOKUP(L1310&amp;"-"&amp;E1310,'Np Quality'!A:M,7,FALSE))),"-",VLOOKUP(L1310&amp;"-"&amp;E1310,'Np Quality'!A:M,7,FALSE)))</f>
        <v/>
      </c>
      <c r="Q1310" s="391" t="str">
        <f>IF(ISBLANK(L1310),"",IF(OR(ISBLANK(VLOOKUP(L1310&amp;"-"&amp;E1310,'Np Quality'!A:M,8,FALSE)),ISERROR(VLOOKUP(L1310&amp;"-"&amp;E1310,'Np Quality'!A:M,8,FALSE))),"-",VLOOKUP(L1310&amp;"-"&amp;E1310,'Np Quality'!A:M,8,FALSE)))</f>
        <v/>
      </c>
      <c r="R1310" s="283" t="str">
        <f>IF(ISBLANK(L1310),"",IF(OR(ISBLANK(VLOOKUP(L1310&amp;"-"&amp;E1310,'Np Quality'!A:M,9,FALSE)),ISERROR(VLOOKUP(L1310&amp;"-"&amp;E1310,'Np Quality'!A:M,9,FALSE))),"-",VLOOKUP(L1310&amp;"-"&amp;E1310,'Np Quality'!A:M,9,FALSE)))</f>
        <v/>
      </c>
      <c r="S1310" s="150"/>
      <c r="T1310" s="395" t="str">
        <f t="shared" si="170"/>
        <v/>
      </c>
      <c r="U1310" s="395" t="str">
        <f t="shared" si="167"/>
        <v/>
      </c>
      <c r="V1310" s="396"/>
      <c r="W1310" s="282"/>
    </row>
    <row r="1311" spans="1:23">
      <c r="A1311" s="382" t="str">
        <f t="shared" si="168"/>
        <v/>
      </c>
      <c r="B1311" s="383" t="str">
        <f t="shared" si="171"/>
        <v/>
      </c>
      <c r="C1311" s="236"/>
      <c r="D1311" s="282"/>
      <c r="E1311" s="384" t="str">
        <f t="shared" si="169"/>
        <v/>
      </c>
      <c r="F1311" s="388"/>
      <c r="G1311" s="243"/>
      <c r="H1311" s="244"/>
      <c r="I1311" s="243"/>
      <c r="J1311" s="244"/>
      <c r="K1311" s="244"/>
      <c r="L1311" s="244"/>
      <c r="M1311" s="244"/>
      <c r="N1311" s="290"/>
      <c r="O1311" s="391" t="str">
        <f>IF(ISBLANK(L1311),"",IF(OR(ISBLANK(VLOOKUP(L1311&amp;"-"&amp;E1311,'Np Quality'!A:M,6,FALSE)),ISERROR(VLOOKUP(L1311&amp;"-"&amp;E1311,'Np Quality'!A:M,6,FALSE))),"-",VLOOKUP(L1311&amp;"-"&amp;E1311,'Np Quality'!A:M,6,FALSE)))</f>
        <v/>
      </c>
      <c r="P1311" s="391" t="str">
        <f>IF(ISBLANK(L1311),"",IF(OR(ISBLANK(VLOOKUP(L1311&amp;"-"&amp;E1311,'Np Quality'!A:M,7,FALSE)),ISERROR(VLOOKUP(L1311&amp;"-"&amp;E1311,'Np Quality'!A:M,7,FALSE))),"-",VLOOKUP(L1311&amp;"-"&amp;E1311,'Np Quality'!A:M,7,FALSE)))</f>
        <v/>
      </c>
      <c r="Q1311" s="391" t="str">
        <f>IF(ISBLANK(L1311),"",IF(OR(ISBLANK(VLOOKUP(L1311&amp;"-"&amp;E1311,'Np Quality'!A:M,8,FALSE)),ISERROR(VLOOKUP(L1311&amp;"-"&amp;E1311,'Np Quality'!A:M,8,FALSE))),"-",VLOOKUP(L1311&amp;"-"&amp;E1311,'Np Quality'!A:M,8,FALSE)))</f>
        <v/>
      </c>
      <c r="R1311" s="283" t="str">
        <f>IF(ISBLANK(L1311),"",IF(OR(ISBLANK(VLOOKUP(L1311&amp;"-"&amp;E1311,'Np Quality'!A:M,9,FALSE)),ISERROR(VLOOKUP(L1311&amp;"-"&amp;E1311,'Np Quality'!A:M,9,FALSE))),"-",VLOOKUP(L1311&amp;"-"&amp;E1311,'Np Quality'!A:M,9,FALSE)))</f>
        <v/>
      </c>
      <c r="S1311" s="150"/>
      <c r="T1311" s="395" t="str">
        <f t="shared" si="170"/>
        <v/>
      </c>
      <c r="U1311" s="395" t="str">
        <f t="shared" si="167"/>
        <v/>
      </c>
      <c r="V1311" s="396"/>
      <c r="W1311" s="282"/>
    </row>
    <row r="1312" spans="1:23">
      <c r="A1312" s="382" t="str">
        <f t="shared" si="168"/>
        <v/>
      </c>
      <c r="B1312" s="383" t="str">
        <f t="shared" si="171"/>
        <v/>
      </c>
      <c r="C1312" s="236"/>
      <c r="D1312" s="282"/>
      <c r="E1312" s="384" t="str">
        <f t="shared" si="169"/>
        <v/>
      </c>
      <c r="F1312" s="388"/>
      <c r="G1312" s="243"/>
      <c r="H1312" s="244"/>
      <c r="I1312" s="243"/>
      <c r="J1312" s="244"/>
      <c r="K1312" s="244"/>
      <c r="L1312" s="244"/>
      <c r="M1312" s="244"/>
      <c r="N1312" s="290"/>
      <c r="O1312" s="391" t="str">
        <f>IF(ISBLANK(L1313),"",IF(OR(ISBLANK(VLOOKUP(L1313&amp;"-"&amp;E1313,'Np Quality'!A:M,6,FALSE)),ISERROR(VLOOKUP(L1313&amp;"-"&amp;E1313,'Np Quality'!A:M,6,FALSE))),"-",VLOOKUP(L1313&amp;"-"&amp;E1313,'Np Quality'!A:M,6,FALSE)))</f>
        <v/>
      </c>
      <c r="P1312" s="391" t="str">
        <f>IF(ISBLANK(L1312),"",IF(OR(ISBLANK(VLOOKUP(L1312&amp;"-"&amp;E1312,'Np Quality'!A:M,7,FALSE)),ISERROR(VLOOKUP(L1312&amp;"-"&amp;E1312,'Np Quality'!A:M,7,FALSE))),"-",VLOOKUP(L1312&amp;"-"&amp;E1312,'Np Quality'!A:M,7,FALSE)))</f>
        <v/>
      </c>
      <c r="Q1312" s="391" t="str">
        <f>IF(ISBLANK(L1312),"",IF(OR(ISBLANK(VLOOKUP(L1312&amp;"-"&amp;E1312,'Np Quality'!A:M,8,FALSE)),ISERROR(VLOOKUP(L1312&amp;"-"&amp;E1312,'Np Quality'!A:M,8,FALSE))),"-",VLOOKUP(L1312&amp;"-"&amp;E1312,'Np Quality'!A:M,8,FALSE)))</f>
        <v/>
      </c>
      <c r="R1312" s="283" t="str">
        <f>IF(ISBLANK(L1312),"",IF(OR(ISBLANK(VLOOKUP(L1312&amp;"-"&amp;E1312,'Np Quality'!A:M,9,FALSE)),ISERROR(VLOOKUP(L1312&amp;"-"&amp;E1312,'Np Quality'!A:M,9,FALSE))),"-",VLOOKUP(L1312&amp;"-"&amp;E1312,'Np Quality'!A:M,9,FALSE)))</f>
        <v/>
      </c>
      <c r="S1312" s="150"/>
      <c r="T1312" s="395" t="str">
        <f t="shared" si="170"/>
        <v/>
      </c>
      <c r="U1312" s="395" t="str">
        <f t="shared" si="167"/>
        <v/>
      </c>
      <c r="V1312" s="396"/>
      <c r="W1312" s="282"/>
    </row>
    <row r="1313" spans="1:23">
      <c r="A1313" s="382" t="str">
        <f t="shared" si="168"/>
        <v/>
      </c>
      <c r="B1313" s="383" t="str">
        <f t="shared" si="171"/>
        <v/>
      </c>
      <c r="C1313" s="236"/>
      <c r="D1313" s="282"/>
      <c r="E1313" s="384" t="str">
        <f t="shared" si="169"/>
        <v/>
      </c>
      <c r="F1313" s="388"/>
      <c r="G1313" s="243"/>
      <c r="H1313" s="244"/>
      <c r="I1313" s="243"/>
      <c r="J1313" s="244"/>
      <c r="K1313" s="244"/>
      <c r="L1313" s="244"/>
      <c r="M1313" s="244"/>
      <c r="N1313" s="290"/>
      <c r="O1313" s="391" t="str">
        <f>IF(ISBLANK(L1313),"",IF(OR(ISBLANK(VLOOKUP(L1313&amp;"-"&amp;E1313,'Np Quality'!A:M,6,FALSE)),ISERROR(VLOOKUP(L1313&amp;"-"&amp;E1313,'Np Quality'!A:M,6,FALSE))),"-",VLOOKUP(L1313&amp;"-"&amp;E1313,'Np Quality'!A:M,6,FALSE)))</f>
        <v/>
      </c>
      <c r="P1313" s="391" t="str">
        <f>IF(ISBLANK(L1314),"",IF(OR(ISBLANK(VLOOKUP(L1314&amp;"-"&amp;E1314,'Np Quality'!A:M,7,FALSE)),ISERROR(VLOOKUP(L1314&amp;"-"&amp;E1314,'Np Quality'!A:M,7,FALSE))),"-",VLOOKUP(L1314&amp;"-"&amp;E1314,'Np Quality'!A:M,7,FALSE)))</f>
        <v/>
      </c>
      <c r="Q1313" s="391" t="str">
        <f>IF(ISBLANK(L1313),"",IF(OR(ISBLANK(VLOOKUP(L1313&amp;"-"&amp;E1313,'Np Quality'!A:M,8,FALSE)),ISERROR(VLOOKUP(L1313&amp;"-"&amp;E1313,'Np Quality'!A:M,8,FALSE))),"-",VLOOKUP(L1313&amp;"-"&amp;E1313,'Np Quality'!A:M,8,FALSE)))</f>
        <v/>
      </c>
      <c r="R1313" s="283" t="str">
        <f>IF(ISBLANK(L1313),"",IF(OR(ISBLANK(VLOOKUP(L1313&amp;"-"&amp;E1313,'Np Quality'!A:M,9,FALSE)),ISERROR(VLOOKUP(L1313&amp;"-"&amp;E1313,'Np Quality'!A:M,9,FALSE))),"-",VLOOKUP(L1313&amp;"-"&amp;E1313,'Np Quality'!A:M,9,FALSE)))</f>
        <v/>
      </c>
      <c r="S1313" s="150"/>
      <c r="T1313" s="395" t="str">
        <f t="shared" si="170"/>
        <v/>
      </c>
      <c r="U1313" s="395" t="str">
        <f t="shared" si="167"/>
        <v/>
      </c>
      <c r="V1313" s="396"/>
      <c r="W1313" s="282"/>
    </row>
    <row r="1314" spans="1:23">
      <c r="A1314" s="382" t="str">
        <f t="shared" si="168"/>
        <v/>
      </c>
      <c r="B1314" s="383" t="str">
        <f t="shared" si="171"/>
        <v/>
      </c>
      <c r="C1314" s="236"/>
      <c r="D1314" s="282"/>
      <c r="E1314" s="384" t="str">
        <f t="shared" si="169"/>
        <v/>
      </c>
      <c r="F1314" s="388"/>
      <c r="G1314" s="243"/>
      <c r="H1314" s="244"/>
      <c r="I1314" s="243"/>
      <c r="J1314" s="244"/>
      <c r="K1314" s="244"/>
      <c r="L1314" s="244"/>
      <c r="M1314" s="244"/>
      <c r="N1314" s="290"/>
      <c r="O1314" s="391" t="str">
        <f>IF(ISBLANK(L1314),"",IF(OR(ISBLANK(VLOOKUP(L1314&amp;"-"&amp;E1314,'Np Quality'!A:M,6,FALSE)),ISERROR(VLOOKUP(L1314&amp;"-"&amp;E1314,'Np Quality'!A:M,6,FALSE))),"-",VLOOKUP(L1314&amp;"-"&amp;E1314,'Np Quality'!A:M,6,FALSE)))</f>
        <v/>
      </c>
      <c r="P1314" s="391" t="str">
        <f>IF(ISBLANK(L1314),"",IF(OR(ISBLANK(VLOOKUP(L1314&amp;"-"&amp;E1314,'Np Quality'!A:M,7,FALSE)),ISERROR(VLOOKUP(L1314&amp;"-"&amp;E1314,'Np Quality'!A:M,7,FALSE))),"-",VLOOKUP(L1314&amp;"-"&amp;E1314,'Np Quality'!A:M,7,FALSE)))</f>
        <v/>
      </c>
      <c r="Q1314" s="391" t="str">
        <f>IF(ISBLANK(L1315),"",IF(OR(ISBLANK(VLOOKUP(L1315&amp;"-"&amp;E1315,'Np Quality'!A:M,8,FALSE)),ISERROR(VLOOKUP(L1315&amp;"-"&amp;E1315,'Np Quality'!A:M,8,FALSE))),"-",VLOOKUP(L1315&amp;"-"&amp;E1315,'Np Quality'!A:M,8,FALSE)))</f>
        <v/>
      </c>
      <c r="R1314" s="283" t="str">
        <f>IF(ISBLANK(L1314),"",IF(OR(ISBLANK(VLOOKUP(L1314&amp;"-"&amp;E1314,'Np Quality'!A:M,9,FALSE)),ISERROR(VLOOKUP(L1314&amp;"-"&amp;E1314,'Np Quality'!A:M,9,FALSE))),"-",VLOOKUP(L1314&amp;"-"&amp;E1314,'Np Quality'!A:M,9,FALSE)))</f>
        <v/>
      </c>
      <c r="S1314" s="150"/>
      <c r="T1314" s="395" t="str">
        <f t="shared" si="170"/>
        <v/>
      </c>
      <c r="U1314" s="395" t="str">
        <f t="shared" si="167"/>
        <v/>
      </c>
      <c r="V1314" s="396"/>
      <c r="W1314" s="282"/>
    </row>
    <row r="1315" spans="1:23">
      <c r="A1315" s="382" t="str">
        <f t="shared" si="168"/>
        <v/>
      </c>
      <c r="B1315" s="383" t="str">
        <f t="shared" si="171"/>
        <v/>
      </c>
      <c r="C1315" s="236"/>
      <c r="D1315" s="282"/>
      <c r="E1315" s="384" t="str">
        <f t="shared" si="169"/>
        <v/>
      </c>
      <c r="F1315" s="388"/>
      <c r="G1315" s="243"/>
      <c r="H1315" s="244"/>
      <c r="I1315" s="243"/>
      <c r="J1315" s="244"/>
      <c r="K1315" s="244"/>
      <c r="L1315" s="244"/>
      <c r="M1315" s="244"/>
      <c r="N1315" s="290"/>
      <c r="O1315" s="391" t="str">
        <f>IF(ISBLANK(L1315),"",IF(OR(ISBLANK(VLOOKUP(L1315&amp;"-"&amp;E1315,'Np Quality'!A:M,6,FALSE)),ISERROR(VLOOKUP(L1315&amp;"-"&amp;E1315,'Np Quality'!A:M,6,FALSE))),"-",VLOOKUP(L1315&amp;"-"&amp;E1315,'Np Quality'!A:M,6,FALSE)))</f>
        <v/>
      </c>
      <c r="P1315" s="391" t="str">
        <f>IF(ISBLANK(L1315),"",IF(OR(ISBLANK(VLOOKUP(L1315&amp;"-"&amp;E1315,'Np Quality'!A:M,7,FALSE)),ISERROR(VLOOKUP(L1315&amp;"-"&amp;E1315,'Np Quality'!A:M,7,FALSE))),"-",VLOOKUP(L1315&amp;"-"&amp;E1315,'Np Quality'!A:M,7,FALSE)))</f>
        <v/>
      </c>
      <c r="Q1315" s="391" t="str">
        <f>IF(ISBLANK(L1315),"",IF(OR(ISBLANK(VLOOKUP(L1315&amp;"-"&amp;E1315,'Np Quality'!A:M,8,FALSE)),ISERROR(VLOOKUP(L1315&amp;"-"&amp;E1315,'Np Quality'!A:M,8,FALSE))),"-",VLOOKUP(L1315&amp;"-"&amp;E1315,'Np Quality'!A:M,8,FALSE)))</f>
        <v/>
      </c>
      <c r="R1315" s="283" t="str">
        <f>IF(ISBLANK(L1316),"",IF(OR(ISBLANK(VLOOKUP(L1316&amp;"-"&amp;E1316,'Np Quality'!A:M,9,FALSE)),ISERROR(VLOOKUP(L1316&amp;"-"&amp;E1316,'Np Quality'!A:M,9,FALSE))),"-",VLOOKUP(L1316&amp;"-"&amp;E1316,'Np Quality'!A:M,9,FALSE)))</f>
        <v/>
      </c>
      <c r="S1315" s="150"/>
      <c r="T1315" s="395" t="str">
        <f t="shared" si="170"/>
        <v/>
      </c>
      <c r="U1315" s="395" t="str">
        <f t="shared" si="167"/>
        <v/>
      </c>
      <c r="V1315" s="396"/>
      <c r="W1315" s="282"/>
    </row>
    <row r="1316" spans="1:23">
      <c r="A1316" s="382" t="str">
        <f t="shared" si="168"/>
        <v/>
      </c>
      <c r="B1316" s="383" t="str">
        <f t="shared" si="171"/>
        <v/>
      </c>
      <c r="C1316" s="236"/>
      <c r="D1316" s="282"/>
      <c r="E1316" s="384" t="str">
        <f t="shared" si="169"/>
        <v/>
      </c>
      <c r="F1316" s="388"/>
      <c r="G1316" s="243"/>
      <c r="H1316" s="244"/>
      <c r="I1316" s="243"/>
      <c r="J1316" s="244"/>
      <c r="K1316" s="244"/>
      <c r="L1316" s="244"/>
      <c r="M1316" s="244"/>
      <c r="N1316" s="290"/>
      <c r="O1316" s="391" t="str">
        <f>IF(ISBLANK(L1316),"",IF(OR(ISBLANK(VLOOKUP(L1316&amp;"-"&amp;E1316,'Np Quality'!A:M,6,FALSE)),ISERROR(VLOOKUP(L1316&amp;"-"&amp;E1316,'Np Quality'!A:M,6,FALSE))),"-",VLOOKUP(L1316&amp;"-"&amp;E1316,'Np Quality'!A:M,6,FALSE)))</f>
        <v/>
      </c>
      <c r="P1316" s="391" t="str">
        <f>IF(ISBLANK(L1316),"",IF(OR(ISBLANK(VLOOKUP(L1316&amp;"-"&amp;E1316,'Np Quality'!A:M,7,FALSE)),ISERROR(VLOOKUP(L1316&amp;"-"&amp;E1316,'Np Quality'!A:M,7,FALSE))),"-",VLOOKUP(L1316&amp;"-"&amp;E1316,'Np Quality'!A:M,7,FALSE)))</f>
        <v/>
      </c>
      <c r="Q1316" s="391" t="str">
        <f>IF(ISBLANK(L1316),"",IF(OR(ISBLANK(VLOOKUP(L1316&amp;"-"&amp;E1316,'Np Quality'!A:M,8,FALSE)),ISERROR(VLOOKUP(L1316&amp;"-"&amp;E1316,'Np Quality'!A:M,8,FALSE))),"-",VLOOKUP(L1316&amp;"-"&amp;E1316,'Np Quality'!A:M,8,FALSE)))</f>
        <v/>
      </c>
      <c r="R1316" s="283" t="str">
        <f>IF(ISBLANK(L1316),"",IF(OR(ISBLANK(VLOOKUP(L1316&amp;"-"&amp;E1316,'Np Quality'!A:M,9,FALSE)),ISERROR(VLOOKUP(L1316&amp;"-"&amp;E1316,'Np Quality'!A:M,9,FALSE))),"-",VLOOKUP(L1316&amp;"-"&amp;E1316,'Np Quality'!A:M,9,FALSE)))</f>
        <v/>
      </c>
      <c r="S1316" s="150"/>
      <c r="T1316" s="395" t="str">
        <f t="shared" si="170"/>
        <v/>
      </c>
      <c r="U1316" s="395" t="str">
        <f t="shared" si="167"/>
        <v/>
      </c>
      <c r="V1316" s="396"/>
      <c r="W1316" s="282"/>
    </row>
    <row r="1317" spans="1:23">
      <c r="A1317" s="382" t="str">
        <f t="shared" si="168"/>
        <v/>
      </c>
      <c r="B1317" s="383" t="str">
        <f t="shared" si="171"/>
        <v/>
      </c>
      <c r="C1317" s="236"/>
      <c r="D1317" s="282"/>
      <c r="E1317" s="384" t="str">
        <f t="shared" si="169"/>
        <v/>
      </c>
      <c r="F1317" s="388"/>
      <c r="G1317" s="243"/>
      <c r="H1317" s="244"/>
      <c r="I1317" s="243"/>
      <c r="J1317" s="244"/>
      <c r="K1317" s="244"/>
      <c r="L1317" s="244"/>
      <c r="M1317" s="244"/>
      <c r="N1317" s="290"/>
      <c r="O1317" s="391" t="str">
        <f>IF(ISBLANK(L1317),"",IF(OR(ISBLANK(VLOOKUP(L1317&amp;"-"&amp;E1317,'Np Quality'!A:M,6,FALSE)),ISERROR(VLOOKUP(L1317&amp;"-"&amp;E1317,'Np Quality'!A:M,6,FALSE))),"-",VLOOKUP(L1317&amp;"-"&amp;E1317,'Np Quality'!A:M,6,FALSE)))</f>
        <v/>
      </c>
      <c r="P1317" s="391" t="str">
        <f>IF(ISBLANK(L1317),"",IF(OR(ISBLANK(VLOOKUP(L1317&amp;"-"&amp;E1317,'Np Quality'!A:M,7,FALSE)),ISERROR(VLOOKUP(L1317&amp;"-"&amp;E1317,'Np Quality'!A:M,7,FALSE))),"-",VLOOKUP(L1317&amp;"-"&amp;E1317,'Np Quality'!A:M,7,FALSE)))</f>
        <v/>
      </c>
      <c r="Q1317" s="391" t="str">
        <f>IF(ISBLANK(L1317),"",IF(OR(ISBLANK(VLOOKUP(L1317&amp;"-"&amp;E1317,'Np Quality'!A:M,8,FALSE)),ISERROR(VLOOKUP(L1317&amp;"-"&amp;E1317,'Np Quality'!A:M,8,FALSE))),"-",VLOOKUP(L1317&amp;"-"&amp;E1317,'Np Quality'!A:M,8,FALSE)))</f>
        <v/>
      </c>
      <c r="R1317" s="283" t="str">
        <f>IF(ISBLANK(L1317),"",IF(OR(ISBLANK(VLOOKUP(L1317&amp;"-"&amp;E1317,'Np Quality'!A:M,9,FALSE)),ISERROR(VLOOKUP(L1317&amp;"-"&amp;E1317,'Np Quality'!A:M,9,FALSE))),"-",VLOOKUP(L1317&amp;"-"&amp;E1317,'Np Quality'!A:M,9,FALSE)))</f>
        <v/>
      </c>
      <c r="S1317" s="150"/>
      <c r="T1317" s="395" t="str">
        <f t="shared" si="170"/>
        <v/>
      </c>
      <c r="U1317" s="395" t="str">
        <f t="shared" si="167"/>
        <v/>
      </c>
      <c r="V1317" s="396"/>
      <c r="W1317" s="282"/>
    </row>
    <row r="1318" spans="1:23">
      <c r="A1318" s="382" t="str">
        <f t="shared" si="168"/>
        <v/>
      </c>
      <c r="B1318" s="383" t="str">
        <f t="shared" si="171"/>
        <v/>
      </c>
      <c r="C1318" s="236"/>
      <c r="D1318" s="282"/>
      <c r="E1318" s="384" t="str">
        <f t="shared" si="169"/>
        <v/>
      </c>
      <c r="F1318" s="388"/>
      <c r="G1318" s="243"/>
      <c r="H1318" s="244"/>
      <c r="I1318" s="243"/>
      <c r="J1318" s="244"/>
      <c r="K1318" s="244"/>
      <c r="L1318" s="244"/>
      <c r="M1318" s="244"/>
      <c r="N1318" s="290"/>
      <c r="O1318" s="391" t="str">
        <f>IF(ISBLANK(L1318),"",IF(OR(ISBLANK(VLOOKUP(L1318&amp;"-"&amp;E1318,'Np Quality'!A:M,6,FALSE)),ISERROR(VLOOKUP(L1318&amp;"-"&amp;E1318,'Np Quality'!A:M,6,FALSE))),"-",VLOOKUP(L1318&amp;"-"&amp;E1318,'Np Quality'!A:M,6,FALSE)))</f>
        <v/>
      </c>
      <c r="P1318" s="391" t="str">
        <f>IF(ISBLANK(L1318),"",IF(OR(ISBLANK(VLOOKUP(L1318&amp;"-"&amp;E1318,'Np Quality'!A:M,7,FALSE)),ISERROR(VLOOKUP(L1318&amp;"-"&amp;E1318,'Np Quality'!A:M,7,FALSE))),"-",VLOOKUP(L1318&amp;"-"&amp;E1318,'Np Quality'!A:M,7,FALSE)))</f>
        <v/>
      </c>
      <c r="Q1318" s="391" t="str">
        <f>IF(ISBLANK(L1318),"",IF(OR(ISBLANK(VLOOKUP(L1318&amp;"-"&amp;E1318,'Np Quality'!A:M,8,FALSE)),ISERROR(VLOOKUP(L1318&amp;"-"&amp;E1318,'Np Quality'!A:M,8,FALSE))),"-",VLOOKUP(L1318&amp;"-"&amp;E1318,'Np Quality'!A:M,8,FALSE)))</f>
        <v/>
      </c>
      <c r="R1318" s="283" t="str">
        <f>IF(ISBLANK(L1318),"",IF(OR(ISBLANK(VLOOKUP(L1318&amp;"-"&amp;E1318,'Np Quality'!A:M,9,FALSE)),ISERROR(VLOOKUP(L1318&amp;"-"&amp;E1318,'Np Quality'!A:M,9,FALSE))),"-",VLOOKUP(L1318&amp;"-"&amp;E1318,'Np Quality'!A:M,9,FALSE)))</f>
        <v/>
      </c>
      <c r="S1318" s="150"/>
      <c r="T1318" s="395" t="str">
        <f t="shared" si="170"/>
        <v/>
      </c>
      <c r="U1318" s="395" t="str">
        <f t="shared" si="167"/>
        <v/>
      </c>
      <c r="V1318" s="396"/>
      <c r="W1318" s="282"/>
    </row>
    <row r="1319" spans="1:23">
      <c r="A1319" s="382" t="str">
        <f t="shared" si="168"/>
        <v/>
      </c>
      <c r="B1319" s="383" t="str">
        <f t="shared" si="171"/>
        <v/>
      </c>
      <c r="C1319" s="236"/>
      <c r="D1319" s="282"/>
      <c r="E1319" s="384" t="str">
        <f t="shared" si="169"/>
        <v/>
      </c>
      <c r="F1319" s="388"/>
      <c r="G1319" s="243"/>
      <c r="H1319" s="244"/>
      <c r="I1319" s="243"/>
      <c r="J1319" s="244"/>
      <c r="K1319" s="244"/>
      <c r="L1319" s="244"/>
      <c r="M1319" s="244"/>
      <c r="N1319" s="290"/>
      <c r="O1319" s="391" t="str">
        <f>IF(ISBLANK(L1319),"",IF(OR(ISBLANK(VLOOKUP(L1319&amp;"-"&amp;E1319,'Np Quality'!A:M,6,FALSE)),ISERROR(VLOOKUP(L1319&amp;"-"&amp;E1319,'Np Quality'!A:M,6,FALSE))),"-",VLOOKUP(L1319&amp;"-"&amp;E1319,'Np Quality'!A:M,6,FALSE)))</f>
        <v/>
      </c>
      <c r="P1319" s="391" t="str">
        <f>IF(ISBLANK(L1319),"",IF(OR(ISBLANK(VLOOKUP(L1319&amp;"-"&amp;E1319,'Np Quality'!A:M,7,FALSE)),ISERROR(VLOOKUP(L1319&amp;"-"&amp;E1319,'Np Quality'!A:M,7,FALSE))),"-",VLOOKUP(L1319&amp;"-"&amp;E1319,'Np Quality'!A:M,7,FALSE)))</f>
        <v/>
      </c>
      <c r="Q1319" s="391" t="str">
        <f>IF(ISBLANK(L1319),"",IF(OR(ISBLANK(VLOOKUP(L1319&amp;"-"&amp;E1319,'Np Quality'!A:M,8,FALSE)),ISERROR(VLOOKUP(L1319&amp;"-"&amp;E1319,'Np Quality'!A:M,8,FALSE))),"-",VLOOKUP(L1319&amp;"-"&amp;E1319,'Np Quality'!A:M,8,FALSE)))</f>
        <v/>
      </c>
      <c r="R1319" s="283" t="str">
        <f>IF(ISBLANK(L1319),"",IF(OR(ISBLANK(VLOOKUP(L1319&amp;"-"&amp;E1319,'Np Quality'!A:M,9,FALSE)),ISERROR(VLOOKUP(L1319&amp;"-"&amp;E1319,'Np Quality'!A:M,9,FALSE))),"-",VLOOKUP(L1319&amp;"-"&amp;E1319,'Np Quality'!A:M,9,FALSE)))</f>
        <v/>
      </c>
      <c r="S1319" s="150"/>
      <c r="T1319" s="395" t="str">
        <f t="shared" si="170"/>
        <v/>
      </c>
      <c r="U1319" s="395" t="str">
        <f t="shared" si="167"/>
        <v/>
      </c>
      <c r="V1319" s="396"/>
      <c r="W1319" s="282"/>
    </row>
    <row r="1320" spans="1:23">
      <c r="A1320" s="382" t="str">
        <f t="shared" si="168"/>
        <v/>
      </c>
      <c r="B1320" s="383" t="str">
        <f t="shared" si="171"/>
        <v/>
      </c>
      <c r="C1320" s="236"/>
      <c r="D1320" s="282"/>
      <c r="E1320" s="384" t="str">
        <f t="shared" si="169"/>
        <v/>
      </c>
      <c r="F1320" s="388"/>
      <c r="G1320" s="243"/>
      <c r="H1320" s="244"/>
      <c r="I1320" s="243"/>
      <c r="J1320" s="244"/>
      <c r="K1320" s="244"/>
      <c r="L1320" s="244"/>
      <c r="M1320" s="244"/>
      <c r="N1320" s="290"/>
      <c r="O1320" s="391" t="str">
        <f>IF(ISBLANK(L1320),"",IF(OR(ISBLANK(VLOOKUP(L1320&amp;"-"&amp;E1320,'Np Quality'!A:M,6,FALSE)),ISERROR(VLOOKUP(L1320&amp;"-"&amp;E1320,'Np Quality'!A:M,6,FALSE))),"-",VLOOKUP(L1320&amp;"-"&amp;E1320,'Np Quality'!A:M,6,FALSE)))</f>
        <v/>
      </c>
      <c r="P1320" s="391" t="str">
        <f>IF(ISBLANK(L1320),"",IF(OR(ISBLANK(VLOOKUP(L1320&amp;"-"&amp;E1320,'Np Quality'!A:M,7,FALSE)),ISERROR(VLOOKUP(L1320&amp;"-"&amp;E1320,'Np Quality'!A:M,7,FALSE))),"-",VLOOKUP(L1320&amp;"-"&amp;E1320,'Np Quality'!A:M,7,FALSE)))</f>
        <v/>
      </c>
      <c r="Q1320" s="391" t="str">
        <f>IF(ISBLANK(L1320),"",IF(OR(ISBLANK(VLOOKUP(L1320&amp;"-"&amp;E1320,'Np Quality'!A:M,8,FALSE)),ISERROR(VLOOKUP(L1320&amp;"-"&amp;E1320,'Np Quality'!A:M,8,FALSE))),"-",VLOOKUP(L1320&amp;"-"&amp;E1320,'Np Quality'!A:M,8,FALSE)))</f>
        <v/>
      </c>
      <c r="R1320" s="283" t="str">
        <f>IF(ISBLANK(L1320),"",IF(OR(ISBLANK(VLOOKUP(L1320&amp;"-"&amp;E1320,'Np Quality'!A:M,9,FALSE)),ISERROR(VLOOKUP(L1320&amp;"-"&amp;E1320,'Np Quality'!A:M,9,FALSE))),"-",VLOOKUP(L1320&amp;"-"&amp;E1320,'Np Quality'!A:M,9,FALSE)))</f>
        <v/>
      </c>
      <c r="S1320" s="150"/>
      <c r="T1320" s="395" t="str">
        <f t="shared" si="170"/>
        <v/>
      </c>
      <c r="U1320" s="395" t="str">
        <f t="shared" si="167"/>
        <v/>
      </c>
      <c r="V1320" s="396"/>
      <c r="W1320" s="282"/>
    </row>
    <row r="1321" spans="1:23">
      <c r="A1321" s="382" t="str">
        <f t="shared" si="168"/>
        <v/>
      </c>
      <c r="B1321" s="383" t="str">
        <f t="shared" si="171"/>
        <v/>
      </c>
      <c r="C1321" s="236"/>
      <c r="D1321" s="282"/>
      <c r="E1321" s="384" t="str">
        <f t="shared" si="169"/>
        <v/>
      </c>
      <c r="F1321" s="388"/>
      <c r="G1321" s="243"/>
      <c r="H1321" s="244"/>
      <c r="I1321" s="243"/>
      <c r="J1321" s="244"/>
      <c r="K1321" s="244"/>
      <c r="L1321" s="244"/>
      <c r="M1321" s="244"/>
      <c r="N1321" s="290"/>
      <c r="O1321" s="391" t="str">
        <f>IF(ISBLANK(L1321),"",IF(OR(ISBLANK(VLOOKUP(L1321&amp;"-"&amp;E1321,'Np Quality'!A:M,6,FALSE)),ISERROR(VLOOKUP(L1321&amp;"-"&amp;E1321,'Np Quality'!A:M,6,FALSE))),"-",VLOOKUP(L1321&amp;"-"&amp;E1321,'Np Quality'!A:M,6,FALSE)))</f>
        <v/>
      </c>
      <c r="P1321" s="391" t="str">
        <f>IF(ISBLANK(L1321),"",IF(OR(ISBLANK(VLOOKUP(L1321&amp;"-"&amp;E1321,'Np Quality'!A:M,7,FALSE)),ISERROR(VLOOKUP(L1321&amp;"-"&amp;E1321,'Np Quality'!A:M,7,FALSE))),"-",VLOOKUP(L1321&amp;"-"&amp;E1321,'Np Quality'!A:M,7,FALSE)))</f>
        <v/>
      </c>
      <c r="Q1321" s="391" t="str">
        <f>IF(ISBLANK(L1321),"",IF(OR(ISBLANK(VLOOKUP(L1321&amp;"-"&amp;E1321,'Np Quality'!A:M,8,FALSE)),ISERROR(VLOOKUP(L1321&amp;"-"&amp;E1321,'Np Quality'!A:M,8,FALSE))),"-",VLOOKUP(L1321&amp;"-"&amp;E1321,'Np Quality'!A:M,8,FALSE)))</f>
        <v/>
      </c>
      <c r="R1321" s="283" t="str">
        <f>IF(ISBLANK(L1321),"",IF(OR(ISBLANK(VLOOKUP(L1321&amp;"-"&amp;E1321,'Np Quality'!A:M,9,FALSE)),ISERROR(VLOOKUP(L1321&amp;"-"&amp;E1321,'Np Quality'!A:M,9,FALSE))),"-",VLOOKUP(L1321&amp;"-"&amp;E1321,'Np Quality'!A:M,9,FALSE)))</f>
        <v/>
      </c>
      <c r="S1321" s="150"/>
      <c r="T1321" s="395" t="str">
        <f t="shared" si="170"/>
        <v/>
      </c>
      <c r="U1321" s="395" t="str">
        <f t="shared" si="167"/>
        <v/>
      </c>
      <c r="V1321" s="396"/>
      <c r="W1321" s="282"/>
    </row>
    <row r="1322" spans="1:23">
      <c r="A1322" s="382" t="str">
        <f t="shared" si="168"/>
        <v/>
      </c>
      <c r="B1322" s="383" t="str">
        <f t="shared" si="171"/>
        <v/>
      </c>
      <c r="C1322" s="236"/>
      <c r="D1322" s="282"/>
      <c r="E1322" s="384" t="str">
        <f t="shared" si="169"/>
        <v/>
      </c>
      <c r="F1322" s="388"/>
      <c r="G1322" s="243"/>
      <c r="H1322" s="244"/>
      <c r="I1322" s="243"/>
      <c r="J1322" s="244"/>
      <c r="K1322" s="244"/>
      <c r="L1322" s="244"/>
      <c r="M1322" s="244"/>
      <c r="N1322" s="290"/>
      <c r="O1322" s="391" t="str">
        <f>IF(ISBLANK(L1323),"",IF(OR(ISBLANK(VLOOKUP(L1323&amp;"-"&amp;E1323,'Np Quality'!A:M,6,FALSE)),ISERROR(VLOOKUP(L1323&amp;"-"&amp;E1323,'Np Quality'!A:M,6,FALSE))),"-",VLOOKUP(L1323&amp;"-"&amp;E1323,'Np Quality'!A:M,6,FALSE)))</f>
        <v/>
      </c>
      <c r="P1322" s="391" t="str">
        <f>IF(ISBLANK(L1322),"",IF(OR(ISBLANK(VLOOKUP(L1322&amp;"-"&amp;E1322,'Np Quality'!A:M,7,FALSE)),ISERROR(VLOOKUP(L1322&amp;"-"&amp;E1322,'Np Quality'!A:M,7,FALSE))),"-",VLOOKUP(L1322&amp;"-"&amp;E1322,'Np Quality'!A:M,7,FALSE)))</f>
        <v/>
      </c>
      <c r="Q1322" s="391" t="str">
        <f>IF(ISBLANK(L1322),"",IF(OR(ISBLANK(VLOOKUP(L1322&amp;"-"&amp;E1322,'Np Quality'!A:M,8,FALSE)),ISERROR(VLOOKUP(L1322&amp;"-"&amp;E1322,'Np Quality'!A:M,8,FALSE))),"-",VLOOKUP(L1322&amp;"-"&amp;E1322,'Np Quality'!A:M,8,FALSE)))</f>
        <v/>
      </c>
      <c r="R1322" s="283" t="str">
        <f>IF(ISBLANK(L1322),"",IF(OR(ISBLANK(VLOOKUP(L1322&amp;"-"&amp;E1322,'Np Quality'!A:M,9,FALSE)),ISERROR(VLOOKUP(L1322&amp;"-"&amp;E1322,'Np Quality'!A:M,9,FALSE))),"-",VLOOKUP(L1322&amp;"-"&amp;E1322,'Np Quality'!A:M,9,FALSE)))</f>
        <v/>
      </c>
      <c r="S1322" s="150"/>
      <c r="T1322" s="395" t="str">
        <f t="shared" si="170"/>
        <v/>
      </c>
      <c r="U1322" s="395" t="str">
        <f t="shared" si="167"/>
        <v/>
      </c>
      <c r="V1322" s="396"/>
      <c r="W1322" s="282"/>
    </row>
    <row r="1323" spans="1:23">
      <c r="A1323" s="382" t="str">
        <f t="shared" si="168"/>
        <v/>
      </c>
      <c r="B1323" s="383" t="str">
        <f t="shared" si="171"/>
        <v/>
      </c>
      <c r="C1323" s="236"/>
      <c r="D1323" s="282"/>
      <c r="E1323" s="384" t="str">
        <f t="shared" si="169"/>
        <v/>
      </c>
      <c r="F1323" s="388"/>
      <c r="G1323" s="243"/>
      <c r="H1323" s="244"/>
      <c r="I1323" s="243"/>
      <c r="J1323" s="244"/>
      <c r="K1323" s="244"/>
      <c r="L1323" s="244"/>
      <c r="M1323" s="244"/>
      <c r="N1323" s="290"/>
      <c r="O1323" s="391" t="str">
        <f>IF(ISBLANK(L1323),"",IF(OR(ISBLANK(VLOOKUP(L1323&amp;"-"&amp;E1323,'Np Quality'!A:M,6,FALSE)),ISERROR(VLOOKUP(L1323&amp;"-"&amp;E1323,'Np Quality'!A:M,6,FALSE))),"-",VLOOKUP(L1323&amp;"-"&amp;E1323,'Np Quality'!A:M,6,FALSE)))</f>
        <v/>
      </c>
      <c r="P1323" s="391" t="str">
        <f>IF(ISBLANK(L1324),"",IF(OR(ISBLANK(VLOOKUP(L1324&amp;"-"&amp;E1324,'Np Quality'!A:M,7,FALSE)),ISERROR(VLOOKUP(L1324&amp;"-"&amp;E1324,'Np Quality'!A:M,7,FALSE))),"-",VLOOKUP(L1324&amp;"-"&amp;E1324,'Np Quality'!A:M,7,FALSE)))</f>
        <v/>
      </c>
      <c r="Q1323" s="391" t="str">
        <f>IF(ISBLANK(L1323),"",IF(OR(ISBLANK(VLOOKUP(L1323&amp;"-"&amp;E1323,'Np Quality'!A:M,8,FALSE)),ISERROR(VLOOKUP(L1323&amp;"-"&amp;E1323,'Np Quality'!A:M,8,FALSE))),"-",VLOOKUP(L1323&amp;"-"&amp;E1323,'Np Quality'!A:M,8,FALSE)))</f>
        <v/>
      </c>
      <c r="R1323" s="283" t="str">
        <f>IF(ISBLANK(L1323),"",IF(OR(ISBLANK(VLOOKUP(L1323&amp;"-"&amp;E1323,'Np Quality'!A:M,9,FALSE)),ISERROR(VLOOKUP(L1323&amp;"-"&amp;E1323,'Np Quality'!A:M,9,FALSE))),"-",VLOOKUP(L1323&amp;"-"&amp;E1323,'Np Quality'!A:M,9,FALSE)))</f>
        <v/>
      </c>
      <c r="S1323" s="150"/>
      <c r="T1323" s="395" t="str">
        <f t="shared" si="170"/>
        <v/>
      </c>
      <c r="U1323" s="395" t="str">
        <f t="shared" si="167"/>
        <v/>
      </c>
      <c r="V1323" s="396"/>
      <c r="W1323" s="282"/>
    </row>
    <row r="1324" spans="1:23">
      <c r="A1324" s="382" t="str">
        <f t="shared" si="168"/>
        <v/>
      </c>
      <c r="B1324" s="383" t="str">
        <f t="shared" si="171"/>
        <v/>
      </c>
      <c r="C1324" s="236"/>
      <c r="D1324" s="282"/>
      <c r="E1324" s="384" t="str">
        <f t="shared" si="169"/>
        <v/>
      </c>
      <c r="F1324" s="388"/>
      <c r="G1324" s="243"/>
      <c r="H1324" s="244"/>
      <c r="I1324" s="243"/>
      <c r="J1324" s="244"/>
      <c r="K1324" s="244"/>
      <c r="L1324" s="244"/>
      <c r="M1324" s="244"/>
      <c r="N1324" s="290"/>
      <c r="O1324" s="391" t="str">
        <f>IF(ISBLANK(L1324),"",IF(OR(ISBLANK(VLOOKUP(L1324&amp;"-"&amp;E1324,'Np Quality'!A:M,6,FALSE)),ISERROR(VLOOKUP(L1324&amp;"-"&amp;E1324,'Np Quality'!A:M,6,FALSE))),"-",VLOOKUP(L1324&amp;"-"&amp;E1324,'Np Quality'!A:M,6,FALSE)))</f>
        <v/>
      </c>
      <c r="P1324" s="391" t="str">
        <f>IF(ISBLANK(L1324),"",IF(OR(ISBLANK(VLOOKUP(L1324&amp;"-"&amp;E1324,'Np Quality'!A:M,7,FALSE)),ISERROR(VLOOKUP(L1324&amp;"-"&amp;E1324,'Np Quality'!A:M,7,FALSE))),"-",VLOOKUP(L1324&amp;"-"&amp;E1324,'Np Quality'!A:M,7,FALSE)))</f>
        <v/>
      </c>
      <c r="Q1324" s="391" t="str">
        <f>IF(ISBLANK(L1325),"",IF(OR(ISBLANK(VLOOKUP(L1325&amp;"-"&amp;E1325,'Np Quality'!A:M,8,FALSE)),ISERROR(VLOOKUP(L1325&amp;"-"&amp;E1325,'Np Quality'!A:M,8,FALSE))),"-",VLOOKUP(L1325&amp;"-"&amp;E1325,'Np Quality'!A:M,8,FALSE)))</f>
        <v/>
      </c>
      <c r="R1324" s="283" t="str">
        <f>IF(ISBLANK(L1324),"",IF(OR(ISBLANK(VLOOKUP(L1324&amp;"-"&amp;E1324,'Np Quality'!A:M,9,FALSE)),ISERROR(VLOOKUP(L1324&amp;"-"&amp;E1324,'Np Quality'!A:M,9,FALSE))),"-",VLOOKUP(L1324&amp;"-"&amp;E1324,'Np Quality'!A:M,9,FALSE)))</f>
        <v/>
      </c>
      <c r="S1324" s="150"/>
      <c r="T1324" s="395" t="str">
        <f t="shared" si="170"/>
        <v/>
      </c>
      <c r="U1324" s="395" t="str">
        <f t="shared" si="167"/>
        <v/>
      </c>
      <c r="V1324" s="396"/>
      <c r="W1324" s="282"/>
    </row>
    <row r="1325" spans="1:23">
      <c r="A1325" s="382" t="str">
        <f t="shared" si="168"/>
        <v/>
      </c>
      <c r="B1325" s="383" t="str">
        <f t="shared" si="171"/>
        <v/>
      </c>
      <c r="C1325" s="236"/>
      <c r="D1325" s="282"/>
      <c r="E1325" s="384" t="str">
        <f t="shared" si="169"/>
        <v/>
      </c>
      <c r="F1325" s="388"/>
      <c r="G1325" s="243"/>
      <c r="H1325" s="244"/>
      <c r="I1325" s="243"/>
      <c r="J1325" s="244"/>
      <c r="K1325" s="244"/>
      <c r="L1325" s="244"/>
      <c r="M1325" s="244"/>
      <c r="N1325" s="290"/>
      <c r="O1325" s="391" t="str">
        <f>IF(ISBLANK(L1325),"",IF(OR(ISBLANK(VLOOKUP(L1325&amp;"-"&amp;E1325,'Np Quality'!A:M,6,FALSE)),ISERROR(VLOOKUP(L1325&amp;"-"&amp;E1325,'Np Quality'!A:M,6,FALSE))),"-",VLOOKUP(L1325&amp;"-"&amp;E1325,'Np Quality'!A:M,6,FALSE)))</f>
        <v/>
      </c>
      <c r="P1325" s="391" t="str">
        <f>IF(ISBLANK(L1325),"",IF(OR(ISBLANK(VLOOKUP(L1325&amp;"-"&amp;E1325,'Np Quality'!A:M,7,FALSE)),ISERROR(VLOOKUP(L1325&amp;"-"&amp;E1325,'Np Quality'!A:M,7,FALSE))),"-",VLOOKUP(L1325&amp;"-"&amp;E1325,'Np Quality'!A:M,7,FALSE)))</f>
        <v/>
      </c>
      <c r="Q1325" s="391" t="str">
        <f>IF(ISBLANK(L1325),"",IF(OR(ISBLANK(VLOOKUP(L1325&amp;"-"&amp;E1325,'Np Quality'!A:M,8,FALSE)),ISERROR(VLOOKUP(L1325&amp;"-"&amp;E1325,'Np Quality'!A:M,8,FALSE))),"-",VLOOKUP(L1325&amp;"-"&amp;E1325,'Np Quality'!A:M,8,FALSE)))</f>
        <v/>
      </c>
      <c r="R1325" s="283" t="str">
        <f>IF(ISBLANK(L1326),"",IF(OR(ISBLANK(VLOOKUP(L1326&amp;"-"&amp;E1326,'Np Quality'!A:M,9,FALSE)),ISERROR(VLOOKUP(L1326&amp;"-"&amp;E1326,'Np Quality'!A:M,9,FALSE))),"-",VLOOKUP(L1326&amp;"-"&amp;E1326,'Np Quality'!A:M,9,FALSE)))</f>
        <v/>
      </c>
      <c r="S1325" s="150"/>
      <c r="T1325" s="395" t="str">
        <f t="shared" si="170"/>
        <v/>
      </c>
      <c r="U1325" s="395" t="str">
        <f t="shared" si="167"/>
        <v/>
      </c>
      <c r="V1325" s="396"/>
      <c r="W1325" s="282"/>
    </row>
    <row r="1326" spans="1:23">
      <c r="A1326" s="382" t="str">
        <f t="shared" si="168"/>
        <v/>
      </c>
      <c r="B1326" s="383" t="str">
        <f t="shared" si="171"/>
        <v/>
      </c>
      <c r="C1326" s="236"/>
      <c r="D1326" s="282"/>
      <c r="E1326" s="384" t="str">
        <f t="shared" si="169"/>
        <v/>
      </c>
      <c r="F1326" s="388"/>
      <c r="G1326" s="243"/>
      <c r="H1326" s="244"/>
      <c r="I1326" s="243"/>
      <c r="J1326" s="244"/>
      <c r="K1326" s="244"/>
      <c r="L1326" s="244"/>
      <c r="M1326" s="244"/>
      <c r="N1326" s="290"/>
      <c r="O1326" s="391" t="str">
        <f>IF(ISBLANK(L1326),"",IF(OR(ISBLANK(VLOOKUP(L1326&amp;"-"&amp;E1326,'Np Quality'!A:M,6,FALSE)),ISERROR(VLOOKUP(L1326&amp;"-"&amp;E1326,'Np Quality'!A:M,6,FALSE))),"-",VLOOKUP(L1326&amp;"-"&amp;E1326,'Np Quality'!A:M,6,FALSE)))</f>
        <v/>
      </c>
      <c r="P1326" s="391" t="str">
        <f>IF(ISBLANK(L1326),"",IF(OR(ISBLANK(VLOOKUP(L1326&amp;"-"&amp;E1326,'Np Quality'!A:M,7,FALSE)),ISERROR(VLOOKUP(L1326&amp;"-"&amp;E1326,'Np Quality'!A:M,7,FALSE))),"-",VLOOKUP(L1326&amp;"-"&amp;E1326,'Np Quality'!A:M,7,FALSE)))</f>
        <v/>
      </c>
      <c r="Q1326" s="391" t="str">
        <f>IF(ISBLANK(L1326),"",IF(OR(ISBLANK(VLOOKUP(L1326&amp;"-"&amp;E1326,'Np Quality'!A:M,8,FALSE)),ISERROR(VLOOKUP(L1326&amp;"-"&amp;E1326,'Np Quality'!A:M,8,FALSE))),"-",VLOOKUP(L1326&amp;"-"&amp;E1326,'Np Quality'!A:M,8,FALSE)))</f>
        <v/>
      </c>
      <c r="R1326" s="283" t="str">
        <f>IF(ISBLANK(L1326),"",IF(OR(ISBLANK(VLOOKUP(L1326&amp;"-"&amp;E1326,'Np Quality'!A:M,9,FALSE)),ISERROR(VLOOKUP(L1326&amp;"-"&amp;E1326,'Np Quality'!A:M,9,FALSE))),"-",VLOOKUP(L1326&amp;"-"&amp;E1326,'Np Quality'!A:M,9,FALSE)))</f>
        <v/>
      </c>
      <c r="S1326" s="150"/>
      <c r="T1326" s="395" t="str">
        <f t="shared" si="170"/>
        <v/>
      </c>
      <c r="U1326" s="395" t="str">
        <f t="shared" si="167"/>
        <v/>
      </c>
      <c r="V1326" s="396"/>
      <c r="W1326" s="282"/>
    </row>
    <row r="1327" spans="1:23">
      <c r="A1327" s="382" t="str">
        <f t="shared" si="168"/>
        <v/>
      </c>
      <c r="B1327" s="383" t="str">
        <f t="shared" si="171"/>
        <v/>
      </c>
      <c r="C1327" s="236"/>
      <c r="D1327" s="282"/>
      <c r="E1327" s="384" t="str">
        <f t="shared" si="169"/>
        <v/>
      </c>
      <c r="F1327" s="388"/>
      <c r="G1327" s="243"/>
      <c r="H1327" s="244"/>
      <c r="I1327" s="243"/>
      <c r="J1327" s="244"/>
      <c r="K1327" s="244"/>
      <c r="L1327" s="244"/>
      <c r="M1327" s="244"/>
      <c r="N1327" s="290"/>
      <c r="O1327" s="391" t="str">
        <f>IF(ISBLANK(L1327),"",IF(OR(ISBLANK(VLOOKUP(L1327&amp;"-"&amp;E1327,'Np Quality'!A:M,6,FALSE)),ISERROR(VLOOKUP(L1327&amp;"-"&amp;E1327,'Np Quality'!A:M,6,FALSE))),"-",VLOOKUP(L1327&amp;"-"&amp;E1327,'Np Quality'!A:M,6,FALSE)))</f>
        <v/>
      </c>
      <c r="P1327" s="391" t="str">
        <f>IF(ISBLANK(L1327),"",IF(OR(ISBLANK(VLOOKUP(L1327&amp;"-"&amp;E1327,'Np Quality'!A:M,7,FALSE)),ISERROR(VLOOKUP(L1327&amp;"-"&amp;E1327,'Np Quality'!A:M,7,FALSE))),"-",VLOOKUP(L1327&amp;"-"&amp;E1327,'Np Quality'!A:M,7,FALSE)))</f>
        <v/>
      </c>
      <c r="Q1327" s="391" t="str">
        <f>IF(ISBLANK(L1327),"",IF(OR(ISBLANK(VLOOKUP(L1327&amp;"-"&amp;E1327,'Np Quality'!A:M,8,FALSE)),ISERROR(VLOOKUP(L1327&amp;"-"&amp;E1327,'Np Quality'!A:M,8,FALSE))),"-",VLOOKUP(L1327&amp;"-"&amp;E1327,'Np Quality'!A:M,8,FALSE)))</f>
        <v/>
      </c>
      <c r="R1327" s="283" t="str">
        <f>IF(ISBLANK(L1327),"",IF(OR(ISBLANK(VLOOKUP(L1327&amp;"-"&amp;E1327,'Np Quality'!A:M,9,FALSE)),ISERROR(VLOOKUP(L1327&amp;"-"&amp;E1327,'Np Quality'!A:M,9,FALSE))),"-",VLOOKUP(L1327&amp;"-"&amp;E1327,'Np Quality'!A:M,9,FALSE)))</f>
        <v/>
      </c>
      <c r="S1327" s="150"/>
      <c r="T1327" s="395" t="str">
        <f t="shared" si="170"/>
        <v/>
      </c>
      <c r="U1327" s="395" t="str">
        <f t="shared" si="167"/>
        <v/>
      </c>
      <c r="V1327" s="396"/>
      <c r="W1327" s="282"/>
    </row>
    <row r="1328" spans="1:23">
      <c r="A1328" s="382" t="str">
        <f t="shared" si="168"/>
        <v/>
      </c>
      <c r="B1328" s="383" t="str">
        <f t="shared" si="171"/>
        <v/>
      </c>
      <c r="C1328" s="236"/>
      <c r="D1328" s="282"/>
      <c r="E1328" s="384" t="str">
        <f t="shared" si="169"/>
        <v/>
      </c>
      <c r="F1328" s="388"/>
      <c r="G1328" s="243"/>
      <c r="H1328" s="244"/>
      <c r="I1328" s="243"/>
      <c r="J1328" s="244"/>
      <c r="K1328" s="244"/>
      <c r="L1328" s="244"/>
      <c r="M1328" s="244"/>
      <c r="N1328" s="290"/>
      <c r="O1328" s="391" t="str">
        <f>IF(ISBLANK(L1328),"",IF(OR(ISBLANK(VLOOKUP(L1328&amp;"-"&amp;E1328,'Np Quality'!A:M,6,FALSE)),ISERROR(VLOOKUP(L1328&amp;"-"&amp;E1328,'Np Quality'!A:M,6,FALSE))),"-",VLOOKUP(L1328&amp;"-"&amp;E1328,'Np Quality'!A:M,6,FALSE)))</f>
        <v/>
      </c>
      <c r="P1328" s="391" t="str">
        <f>IF(ISBLANK(L1328),"",IF(OR(ISBLANK(VLOOKUP(L1328&amp;"-"&amp;E1328,'Np Quality'!A:M,7,FALSE)),ISERROR(VLOOKUP(L1328&amp;"-"&amp;E1328,'Np Quality'!A:M,7,FALSE))),"-",VLOOKUP(L1328&amp;"-"&amp;E1328,'Np Quality'!A:M,7,FALSE)))</f>
        <v/>
      </c>
      <c r="Q1328" s="391" t="str">
        <f>IF(ISBLANK(L1328),"",IF(OR(ISBLANK(VLOOKUP(L1328&amp;"-"&amp;E1328,'Np Quality'!A:M,8,FALSE)),ISERROR(VLOOKUP(L1328&amp;"-"&amp;E1328,'Np Quality'!A:M,8,FALSE))),"-",VLOOKUP(L1328&amp;"-"&amp;E1328,'Np Quality'!A:M,8,FALSE)))</f>
        <v/>
      </c>
      <c r="R1328" s="283" t="str">
        <f>IF(ISBLANK(L1328),"",IF(OR(ISBLANK(VLOOKUP(L1328&amp;"-"&amp;E1328,'Np Quality'!A:M,9,FALSE)),ISERROR(VLOOKUP(L1328&amp;"-"&amp;E1328,'Np Quality'!A:M,9,FALSE))),"-",VLOOKUP(L1328&amp;"-"&amp;E1328,'Np Quality'!A:M,9,FALSE)))</f>
        <v/>
      </c>
      <c r="S1328" s="150"/>
      <c r="T1328" s="395" t="str">
        <f t="shared" si="170"/>
        <v/>
      </c>
      <c r="U1328" s="395" t="str">
        <f t="shared" si="167"/>
        <v/>
      </c>
      <c r="V1328" s="396"/>
      <c r="W1328" s="282"/>
    </row>
    <row r="1329" spans="1:23">
      <c r="A1329" s="382" t="str">
        <f t="shared" si="168"/>
        <v/>
      </c>
      <c r="B1329" s="383" t="str">
        <f t="shared" si="171"/>
        <v/>
      </c>
      <c r="C1329" s="236"/>
      <c r="D1329" s="282"/>
      <c r="E1329" s="384" t="str">
        <f t="shared" si="169"/>
        <v/>
      </c>
      <c r="F1329" s="388"/>
      <c r="G1329" s="243"/>
      <c r="H1329" s="244"/>
      <c r="I1329" s="243"/>
      <c r="J1329" s="244"/>
      <c r="K1329" s="244"/>
      <c r="L1329" s="244"/>
      <c r="M1329" s="244"/>
      <c r="N1329" s="290"/>
      <c r="O1329" s="391" t="str">
        <f>IF(ISBLANK(L1329),"",IF(OR(ISBLANK(VLOOKUP(L1329&amp;"-"&amp;E1329,'Np Quality'!A:M,6,FALSE)),ISERROR(VLOOKUP(L1329&amp;"-"&amp;E1329,'Np Quality'!A:M,6,FALSE))),"-",VLOOKUP(L1329&amp;"-"&amp;E1329,'Np Quality'!A:M,6,FALSE)))</f>
        <v/>
      </c>
      <c r="P1329" s="391" t="str">
        <f>IF(ISBLANK(L1329),"",IF(OR(ISBLANK(VLOOKUP(L1329&amp;"-"&amp;E1329,'Np Quality'!A:M,7,FALSE)),ISERROR(VLOOKUP(L1329&amp;"-"&amp;E1329,'Np Quality'!A:M,7,FALSE))),"-",VLOOKUP(L1329&amp;"-"&amp;E1329,'Np Quality'!A:M,7,FALSE)))</f>
        <v/>
      </c>
      <c r="Q1329" s="391" t="str">
        <f>IF(ISBLANK(L1329),"",IF(OR(ISBLANK(VLOOKUP(L1329&amp;"-"&amp;E1329,'Np Quality'!A:M,8,FALSE)),ISERROR(VLOOKUP(L1329&amp;"-"&amp;E1329,'Np Quality'!A:M,8,FALSE))),"-",VLOOKUP(L1329&amp;"-"&amp;E1329,'Np Quality'!A:M,8,FALSE)))</f>
        <v/>
      </c>
      <c r="R1329" s="283" t="str">
        <f>IF(ISBLANK(L1329),"",IF(OR(ISBLANK(VLOOKUP(L1329&amp;"-"&amp;E1329,'Np Quality'!A:M,9,FALSE)),ISERROR(VLOOKUP(L1329&amp;"-"&amp;E1329,'Np Quality'!A:M,9,FALSE))),"-",VLOOKUP(L1329&amp;"-"&amp;E1329,'Np Quality'!A:M,9,FALSE)))</f>
        <v/>
      </c>
      <c r="S1329" s="150"/>
      <c r="T1329" s="395" t="str">
        <f t="shared" si="170"/>
        <v/>
      </c>
      <c r="U1329" s="395" t="str">
        <f t="shared" si="167"/>
        <v/>
      </c>
      <c r="V1329" s="396"/>
      <c r="W1329" s="282"/>
    </row>
    <row r="1330" spans="1:23">
      <c r="A1330" s="382" t="str">
        <f t="shared" si="168"/>
        <v/>
      </c>
      <c r="B1330" s="383" t="str">
        <f t="shared" si="171"/>
        <v/>
      </c>
      <c r="C1330" s="236"/>
      <c r="D1330" s="282"/>
      <c r="E1330" s="384" t="str">
        <f t="shared" si="169"/>
        <v/>
      </c>
      <c r="F1330" s="388"/>
      <c r="G1330" s="243"/>
      <c r="H1330" s="244"/>
      <c r="I1330" s="243"/>
      <c r="J1330" s="244"/>
      <c r="K1330" s="244"/>
      <c r="L1330" s="244"/>
      <c r="M1330" s="244"/>
      <c r="N1330" s="290"/>
      <c r="O1330" s="391" t="str">
        <f>IF(ISBLANK(L1330),"",IF(OR(ISBLANK(VLOOKUP(L1330&amp;"-"&amp;E1330,'Np Quality'!A:M,6,FALSE)),ISERROR(VLOOKUP(L1330&amp;"-"&amp;E1330,'Np Quality'!A:M,6,FALSE))),"-",VLOOKUP(L1330&amp;"-"&amp;E1330,'Np Quality'!A:M,6,FALSE)))</f>
        <v/>
      </c>
      <c r="P1330" s="391" t="str">
        <f>IF(ISBLANK(L1330),"",IF(OR(ISBLANK(VLOOKUP(L1330&amp;"-"&amp;E1330,'Np Quality'!A:M,7,FALSE)),ISERROR(VLOOKUP(L1330&amp;"-"&amp;E1330,'Np Quality'!A:M,7,FALSE))),"-",VLOOKUP(L1330&amp;"-"&amp;E1330,'Np Quality'!A:M,7,FALSE)))</f>
        <v/>
      </c>
      <c r="Q1330" s="391" t="str">
        <f>IF(ISBLANK(L1330),"",IF(OR(ISBLANK(VLOOKUP(L1330&amp;"-"&amp;E1330,'Np Quality'!A:M,8,FALSE)),ISERROR(VLOOKUP(L1330&amp;"-"&amp;E1330,'Np Quality'!A:M,8,FALSE))),"-",VLOOKUP(L1330&amp;"-"&amp;E1330,'Np Quality'!A:M,8,FALSE)))</f>
        <v/>
      </c>
      <c r="R1330" s="283" t="str">
        <f>IF(ISBLANK(L1330),"",IF(OR(ISBLANK(VLOOKUP(L1330&amp;"-"&amp;E1330,'Np Quality'!A:M,9,FALSE)),ISERROR(VLOOKUP(L1330&amp;"-"&amp;E1330,'Np Quality'!A:M,9,FALSE))),"-",VLOOKUP(L1330&amp;"-"&amp;E1330,'Np Quality'!A:M,9,FALSE)))</f>
        <v/>
      </c>
      <c r="S1330" s="150"/>
      <c r="T1330" s="395" t="str">
        <f t="shared" si="170"/>
        <v/>
      </c>
      <c r="U1330" s="395" t="str">
        <f t="shared" si="167"/>
        <v/>
      </c>
      <c r="V1330" s="396"/>
      <c r="W1330" s="282"/>
    </row>
    <row r="1331" spans="1:23">
      <c r="A1331" s="382" t="str">
        <f t="shared" si="168"/>
        <v/>
      </c>
      <c r="B1331" s="383" t="str">
        <f t="shared" si="171"/>
        <v/>
      </c>
      <c r="C1331" s="236"/>
      <c r="D1331" s="282"/>
      <c r="E1331" s="384" t="str">
        <f t="shared" si="169"/>
        <v/>
      </c>
      <c r="F1331" s="388"/>
      <c r="G1331" s="243"/>
      <c r="H1331" s="244"/>
      <c r="I1331" s="243"/>
      <c r="J1331" s="244"/>
      <c r="K1331" s="244"/>
      <c r="L1331" s="244"/>
      <c r="M1331" s="244"/>
      <c r="N1331" s="290"/>
      <c r="O1331" s="391" t="str">
        <f>IF(ISBLANK(L1331),"",IF(OR(ISBLANK(VLOOKUP(L1331&amp;"-"&amp;E1331,'Np Quality'!A:M,6,FALSE)),ISERROR(VLOOKUP(L1331&amp;"-"&amp;E1331,'Np Quality'!A:M,6,FALSE))),"-",VLOOKUP(L1331&amp;"-"&amp;E1331,'Np Quality'!A:M,6,FALSE)))</f>
        <v/>
      </c>
      <c r="P1331" s="391" t="str">
        <f>IF(ISBLANK(L1331),"",IF(OR(ISBLANK(VLOOKUP(L1331&amp;"-"&amp;E1331,'Np Quality'!A:M,7,FALSE)),ISERROR(VLOOKUP(L1331&amp;"-"&amp;E1331,'Np Quality'!A:M,7,FALSE))),"-",VLOOKUP(L1331&amp;"-"&amp;E1331,'Np Quality'!A:M,7,FALSE)))</f>
        <v/>
      </c>
      <c r="Q1331" s="391" t="str">
        <f>IF(ISBLANK(L1331),"",IF(OR(ISBLANK(VLOOKUP(L1331&amp;"-"&amp;E1331,'Np Quality'!A:M,8,FALSE)),ISERROR(VLOOKUP(L1331&amp;"-"&amp;E1331,'Np Quality'!A:M,8,FALSE))),"-",VLOOKUP(L1331&amp;"-"&amp;E1331,'Np Quality'!A:M,8,FALSE)))</f>
        <v/>
      </c>
      <c r="R1331" s="283" t="str">
        <f>IF(ISBLANK(L1331),"",IF(OR(ISBLANK(VLOOKUP(L1331&amp;"-"&amp;E1331,'Np Quality'!A:M,9,FALSE)),ISERROR(VLOOKUP(L1331&amp;"-"&amp;E1331,'Np Quality'!A:M,9,FALSE))),"-",VLOOKUP(L1331&amp;"-"&amp;E1331,'Np Quality'!A:M,9,FALSE)))</f>
        <v/>
      </c>
      <c r="S1331" s="150"/>
      <c r="T1331" s="395" t="str">
        <f t="shared" si="170"/>
        <v/>
      </c>
      <c r="U1331" s="395" t="str">
        <f t="shared" si="167"/>
        <v/>
      </c>
      <c r="V1331" s="396"/>
      <c r="W1331" s="282"/>
    </row>
    <row r="1332" spans="1:23">
      <c r="A1332" s="382" t="str">
        <f t="shared" si="168"/>
        <v/>
      </c>
      <c r="B1332" s="383" t="str">
        <f t="shared" si="171"/>
        <v/>
      </c>
      <c r="C1332" s="236"/>
      <c r="D1332" s="282"/>
      <c r="E1332" s="384" t="str">
        <f t="shared" si="169"/>
        <v/>
      </c>
      <c r="F1332" s="388"/>
      <c r="G1332" s="243"/>
      <c r="H1332" s="244"/>
      <c r="I1332" s="243"/>
      <c r="J1332" s="244"/>
      <c r="K1332" s="244"/>
      <c r="L1332" s="244"/>
      <c r="M1332" s="244"/>
      <c r="N1332" s="290"/>
      <c r="O1332" s="391" t="str">
        <f>IF(ISBLANK(L1333),"",IF(OR(ISBLANK(VLOOKUP(L1333&amp;"-"&amp;E1333,'Np Quality'!A:M,6,FALSE)),ISERROR(VLOOKUP(L1333&amp;"-"&amp;E1333,'Np Quality'!A:M,6,FALSE))),"-",VLOOKUP(L1333&amp;"-"&amp;E1333,'Np Quality'!A:M,6,FALSE)))</f>
        <v/>
      </c>
      <c r="P1332" s="391" t="str">
        <f>IF(ISBLANK(L1332),"",IF(OR(ISBLANK(VLOOKUP(L1332&amp;"-"&amp;E1332,'Np Quality'!A:M,7,FALSE)),ISERROR(VLOOKUP(L1332&amp;"-"&amp;E1332,'Np Quality'!A:M,7,FALSE))),"-",VLOOKUP(L1332&amp;"-"&amp;E1332,'Np Quality'!A:M,7,FALSE)))</f>
        <v/>
      </c>
      <c r="Q1332" s="391" t="str">
        <f>IF(ISBLANK(L1332),"",IF(OR(ISBLANK(VLOOKUP(L1332&amp;"-"&amp;E1332,'Np Quality'!A:M,8,FALSE)),ISERROR(VLOOKUP(L1332&amp;"-"&amp;E1332,'Np Quality'!A:M,8,FALSE))),"-",VLOOKUP(L1332&amp;"-"&amp;E1332,'Np Quality'!A:M,8,FALSE)))</f>
        <v/>
      </c>
      <c r="R1332" s="283" t="str">
        <f>IF(ISBLANK(L1332),"",IF(OR(ISBLANK(VLOOKUP(L1332&amp;"-"&amp;E1332,'Np Quality'!A:M,9,FALSE)),ISERROR(VLOOKUP(L1332&amp;"-"&amp;E1332,'Np Quality'!A:M,9,FALSE))),"-",VLOOKUP(L1332&amp;"-"&amp;E1332,'Np Quality'!A:M,9,FALSE)))</f>
        <v/>
      </c>
      <c r="S1332" s="150"/>
      <c r="T1332" s="395" t="str">
        <f t="shared" si="170"/>
        <v/>
      </c>
      <c r="U1332" s="395" t="str">
        <f t="shared" si="167"/>
        <v/>
      </c>
      <c r="V1332" s="396"/>
      <c r="W1332" s="282"/>
    </row>
    <row r="1333" spans="1:23">
      <c r="A1333" s="382" t="str">
        <f t="shared" si="168"/>
        <v/>
      </c>
      <c r="B1333" s="383" t="str">
        <f t="shared" si="171"/>
        <v/>
      </c>
      <c r="C1333" s="236"/>
      <c r="D1333" s="282"/>
      <c r="E1333" s="384" t="str">
        <f t="shared" si="169"/>
        <v/>
      </c>
      <c r="F1333" s="388"/>
      <c r="G1333" s="243"/>
      <c r="H1333" s="244"/>
      <c r="I1333" s="243"/>
      <c r="J1333" s="244"/>
      <c r="K1333" s="244"/>
      <c r="L1333" s="244"/>
      <c r="M1333" s="244"/>
      <c r="N1333" s="290"/>
      <c r="O1333" s="391" t="str">
        <f>IF(ISBLANK(L1333),"",IF(OR(ISBLANK(VLOOKUP(L1333&amp;"-"&amp;E1333,'Np Quality'!A:M,6,FALSE)),ISERROR(VLOOKUP(L1333&amp;"-"&amp;E1333,'Np Quality'!A:M,6,FALSE))),"-",VLOOKUP(L1333&amp;"-"&amp;E1333,'Np Quality'!A:M,6,FALSE)))</f>
        <v/>
      </c>
      <c r="P1333" s="391" t="str">
        <f>IF(ISBLANK(L1334),"",IF(OR(ISBLANK(VLOOKUP(L1334&amp;"-"&amp;E1334,'Np Quality'!A:M,7,FALSE)),ISERROR(VLOOKUP(L1334&amp;"-"&amp;E1334,'Np Quality'!A:M,7,FALSE))),"-",VLOOKUP(L1334&amp;"-"&amp;E1334,'Np Quality'!A:M,7,FALSE)))</f>
        <v/>
      </c>
      <c r="Q1333" s="391" t="str">
        <f>IF(ISBLANK(L1333),"",IF(OR(ISBLANK(VLOOKUP(L1333&amp;"-"&amp;E1333,'Np Quality'!A:M,8,FALSE)),ISERROR(VLOOKUP(L1333&amp;"-"&amp;E1333,'Np Quality'!A:M,8,FALSE))),"-",VLOOKUP(L1333&amp;"-"&amp;E1333,'Np Quality'!A:M,8,FALSE)))</f>
        <v/>
      </c>
      <c r="R1333" s="283" t="str">
        <f>IF(ISBLANK(L1333),"",IF(OR(ISBLANK(VLOOKUP(L1333&amp;"-"&amp;E1333,'Np Quality'!A:M,9,FALSE)),ISERROR(VLOOKUP(L1333&amp;"-"&amp;E1333,'Np Quality'!A:M,9,FALSE))),"-",VLOOKUP(L1333&amp;"-"&amp;E1333,'Np Quality'!A:M,9,FALSE)))</f>
        <v/>
      </c>
      <c r="S1333" s="150"/>
      <c r="T1333" s="395" t="str">
        <f t="shared" si="170"/>
        <v/>
      </c>
      <c r="U1333" s="395" t="str">
        <f t="shared" si="167"/>
        <v/>
      </c>
      <c r="V1333" s="396"/>
      <c r="W1333" s="282"/>
    </row>
    <row r="1334" spans="1:23">
      <c r="A1334" s="382" t="str">
        <f t="shared" si="168"/>
        <v/>
      </c>
      <c r="B1334" s="383" t="str">
        <f t="shared" si="171"/>
        <v/>
      </c>
      <c r="C1334" s="236"/>
      <c r="D1334" s="282"/>
      <c r="E1334" s="384" t="str">
        <f t="shared" si="169"/>
        <v/>
      </c>
      <c r="F1334" s="388"/>
      <c r="G1334" s="243"/>
      <c r="H1334" s="244"/>
      <c r="I1334" s="243"/>
      <c r="J1334" s="244"/>
      <c r="K1334" s="244"/>
      <c r="L1334" s="244"/>
      <c r="M1334" s="244"/>
      <c r="N1334" s="290"/>
      <c r="O1334" s="391" t="str">
        <f>IF(ISBLANK(L1334),"",IF(OR(ISBLANK(VLOOKUP(L1334&amp;"-"&amp;E1334,'Np Quality'!A:M,6,FALSE)),ISERROR(VLOOKUP(L1334&amp;"-"&amp;E1334,'Np Quality'!A:M,6,FALSE))),"-",VLOOKUP(L1334&amp;"-"&amp;E1334,'Np Quality'!A:M,6,FALSE)))</f>
        <v/>
      </c>
      <c r="P1334" s="391" t="str">
        <f>IF(ISBLANK(L1334),"",IF(OR(ISBLANK(VLOOKUP(L1334&amp;"-"&amp;E1334,'Np Quality'!A:M,7,FALSE)),ISERROR(VLOOKUP(L1334&amp;"-"&amp;E1334,'Np Quality'!A:M,7,FALSE))),"-",VLOOKUP(L1334&amp;"-"&amp;E1334,'Np Quality'!A:M,7,FALSE)))</f>
        <v/>
      </c>
      <c r="Q1334" s="391" t="str">
        <f>IF(ISBLANK(L1335),"",IF(OR(ISBLANK(VLOOKUP(L1335&amp;"-"&amp;E1335,'Np Quality'!A:M,8,FALSE)),ISERROR(VLOOKUP(L1335&amp;"-"&amp;E1335,'Np Quality'!A:M,8,FALSE))),"-",VLOOKUP(L1335&amp;"-"&amp;E1335,'Np Quality'!A:M,8,FALSE)))</f>
        <v/>
      </c>
      <c r="R1334" s="283" t="str">
        <f>IF(ISBLANK(L1334),"",IF(OR(ISBLANK(VLOOKUP(L1334&amp;"-"&amp;E1334,'Np Quality'!A:M,9,FALSE)),ISERROR(VLOOKUP(L1334&amp;"-"&amp;E1334,'Np Quality'!A:M,9,FALSE))),"-",VLOOKUP(L1334&amp;"-"&amp;E1334,'Np Quality'!A:M,9,FALSE)))</f>
        <v/>
      </c>
      <c r="S1334" s="150"/>
      <c r="T1334" s="395" t="str">
        <f t="shared" si="170"/>
        <v/>
      </c>
      <c r="U1334" s="395" t="str">
        <f t="shared" si="167"/>
        <v/>
      </c>
      <c r="V1334" s="396"/>
      <c r="W1334" s="282"/>
    </row>
    <row r="1335" spans="1:23">
      <c r="A1335" s="382" t="str">
        <f t="shared" si="168"/>
        <v/>
      </c>
      <c r="B1335" s="383" t="str">
        <f t="shared" si="171"/>
        <v/>
      </c>
      <c r="C1335" s="236"/>
      <c r="D1335" s="282"/>
      <c r="E1335" s="384" t="str">
        <f t="shared" si="169"/>
        <v/>
      </c>
      <c r="F1335" s="388"/>
      <c r="G1335" s="243"/>
      <c r="H1335" s="244"/>
      <c r="I1335" s="243"/>
      <c r="J1335" s="244"/>
      <c r="K1335" s="244"/>
      <c r="L1335" s="244"/>
      <c r="M1335" s="244"/>
      <c r="N1335" s="290"/>
      <c r="O1335" s="391" t="str">
        <f>IF(ISBLANK(L1335),"",IF(OR(ISBLANK(VLOOKUP(L1335&amp;"-"&amp;E1335,'Np Quality'!A:M,6,FALSE)),ISERROR(VLOOKUP(L1335&amp;"-"&amp;E1335,'Np Quality'!A:M,6,FALSE))),"-",VLOOKUP(L1335&amp;"-"&amp;E1335,'Np Quality'!A:M,6,FALSE)))</f>
        <v/>
      </c>
      <c r="P1335" s="391" t="str">
        <f>IF(ISBLANK(L1335),"",IF(OR(ISBLANK(VLOOKUP(L1335&amp;"-"&amp;E1335,'Np Quality'!A:M,7,FALSE)),ISERROR(VLOOKUP(L1335&amp;"-"&amp;E1335,'Np Quality'!A:M,7,FALSE))),"-",VLOOKUP(L1335&amp;"-"&amp;E1335,'Np Quality'!A:M,7,FALSE)))</f>
        <v/>
      </c>
      <c r="Q1335" s="391" t="str">
        <f>IF(ISBLANK(L1335),"",IF(OR(ISBLANK(VLOOKUP(L1335&amp;"-"&amp;E1335,'Np Quality'!A:M,8,FALSE)),ISERROR(VLOOKUP(L1335&amp;"-"&amp;E1335,'Np Quality'!A:M,8,FALSE))),"-",VLOOKUP(L1335&amp;"-"&amp;E1335,'Np Quality'!A:M,8,FALSE)))</f>
        <v/>
      </c>
      <c r="R1335" s="283" t="str">
        <f>IF(ISBLANK(L1336),"",IF(OR(ISBLANK(VLOOKUP(L1336&amp;"-"&amp;E1336,'Np Quality'!A:M,9,FALSE)),ISERROR(VLOOKUP(L1336&amp;"-"&amp;E1336,'Np Quality'!A:M,9,FALSE))),"-",VLOOKUP(L1336&amp;"-"&amp;E1336,'Np Quality'!A:M,9,FALSE)))</f>
        <v/>
      </c>
      <c r="S1335" s="150"/>
      <c r="T1335" s="395" t="str">
        <f t="shared" si="170"/>
        <v/>
      </c>
      <c r="U1335" s="395" t="str">
        <f t="shared" si="167"/>
        <v/>
      </c>
      <c r="V1335" s="396"/>
      <c r="W1335" s="282"/>
    </row>
    <row r="1336" spans="1:23">
      <c r="A1336" s="382" t="str">
        <f t="shared" si="168"/>
        <v/>
      </c>
      <c r="B1336" s="383" t="str">
        <f t="shared" si="171"/>
        <v/>
      </c>
      <c r="C1336" s="236"/>
      <c r="D1336" s="282"/>
      <c r="E1336" s="384" t="str">
        <f t="shared" si="169"/>
        <v/>
      </c>
      <c r="F1336" s="388"/>
      <c r="G1336" s="243"/>
      <c r="H1336" s="244"/>
      <c r="I1336" s="243"/>
      <c r="J1336" s="244"/>
      <c r="K1336" s="244"/>
      <c r="L1336" s="244"/>
      <c r="M1336" s="244"/>
      <c r="N1336" s="290"/>
      <c r="O1336" s="391" t="str">
        <f>IF(ISBLANK(L1336),"",IF(OR(ISBLANK(VLOOKUP(L1336&amp;"-"&amp;E1336,'Np Quality'!A:M,6,FALSE)),ISERROR(VLOOKUP(L1336&amp;"-"&amp;E1336,'Np Quality'!A:M,6,FALSE))),"-",VLOOKUP(L1336&amp;"-"&amp;E1336,'Np Quality'!A:M,6,FALSE)))</f>
        <v/>
      </c>
      <c r="P1336" s="391" t="str">
        <f>IF(ISBLANK(L1336),"",IF(OR(ISBLANK(VLOOKUP(L1336&amp;"-"&amp;E1336,'Np Quality'!A:M,7,FALSE)),ISERROR(VLOOKUP(L1336&amp;"-"&amp;E1336,'Np Quality'!A:M,7,FALSE))),"-",VLOOKUP(L1336&amp;"-"&amp;E1336,'Np Quality'!A:M,7,FALSE)))</f>
        <v/>
      </c>
      <c r="Q1336" s="391" t="str">
        <f>IF(ISBLANK(L1336),"",IF(OR(ISBLANK(VLOOKUP(L1336&amp;"-"&amp;E1336,'Np Quality'!A:M,8,FALSE)),ISERROR(VLOOKUP(L1336&amp;"-"&amp;E1336,'Np Quality'!A:M,8,FALSE))),"-",VLOOKUP(L1336&amp;"-"&amp;E1336,'Np Quality'!A:M,8,FALSE)))</f>
        <v/>
      </c>
      <c r="R1336" s="283" t="str">
        <f>IF(ISBLANK(L1336),"",IF(OR(ISBLANK(VLOOKUP(L1336&amp;"-"&amp;E1336,'Np Quality'!A:M,9,FALSE)),ISERROR(VLOOKUP(L1336&amp;"-"&amp;E1336,'Np Quality'!A:M,9,FALSE))),"-",VLOOKUP(L1336&amp;"-"&amp;E1336,'Np Quality'!A:M,9,FALSE)))</f>
        <v/>
      </c>
      <c r="S1336" s="150"/>
      <c r="T1336" s="395" t="str">
        <f t="shared" si="170"/>
        <v/>
      </c>
      <c r="U1336" s="395" t="str">
        <f t="shared" si="167"/>
        <v/>
      </c>
      <c r="V1336" s="396"/>
      <c r="W1336" s="282"/>
    </row>
    <row r="1337" spans="1:23">
      <c r="A1337" s="382" t="str">
        <f t="shared" si="168"/>
        <v/>
      </c>
      <c r="B1337" s="383" t="str">
        <f t="shared" si="171"/>
        <v/>
      </c>
      <c r="C1337" s="236"/>
      <c r="D1337" s="282"/>
      <c r="E1337" s="384" t="str">
        <f t="shared" si="169"/>
        <v/>
      </c>
      <c r="F1337" s="388"/>
      <c r="G1337" s="243"/>
      <c r="H1337" s="244"/>
      <c r="I1337" s="243"/>
      <c r="J1337" s="244"/>
      <c r="K1337" s="244"/>
      <c r="L1337" s="244"/>
      <c r="M1337" s="244"/>
      <c r="N1337" s="290"/>
      <c r="O1337" s="391" t="str">
        <f>IF(ISBLANK(L1337),"",IF(OR(ISBLANK(VLOOKUP(L1337&amp;"-"&amp;E1337,'Np Quality'!A:M,6,FALSE)),ISERROR(VLOOKUP(L1337&amp;"-"&amp;E1337,'Np Quality'!A:M,6,FALSE))),"-",VLOOKUP(L1337&amp;"-"&amp;E1337,'Np Quality'!A:M,6,FALSE)))</f>
        <v/>
      </c>
      <c r="P1337" s="391" t="str">
        <f>IF(ISBLANK(L1337),"",IF(OR(ISBLANK(VLOOKUP(L1337&amp;"-"&amp;E1337,'Np Quality'!A:M,7,FALSE)),ISERROR(VLOOKUP(L1337&amp;"-"&amp;E1337,'Np Quality'!A:M,7,FALSE))),"-",VLOOKUP(L1337&amp;"-"&amp;E1337,'Np Quality'!A:M,7,FALSE)))</f>
        <v/>
      </c>
      <c r="Q1337" s="391" t="str">
        <f>IF(ISBLANK(L1337),"",IF(OR(ISBLANK(VLOOKUP(L1337&amp;"-"&amp;E1337,'Np Quality'!A:M,8,FALSE)),ISERROR(VLOOKUP(L1337&amp;"-"&amp;E1337,'Np Quality'!A:M,8,FALSE))),"-",VLOOKUP(L1337&amp;"-"&amp;E1337,'Np Quality'!A:M,8,FALSE)))</f>
        <v/>
      </c>
      <c r="R1337" s="283" t="str">
        <f>IF(ISBLANK(L1337),"",IF(OR(ISBLANK(VLOOKUP(L1337&amp;"-"&amp;E1337,'Np Quality'!A:M,9,FALSE)),ISERROR(VLOOKUP(L1337&amp;"-"&amp;E1337,'Np Quality'!A:M,9,FALSE))),"-",VLOOKUP(L1337&amp;"-"&amp;E1337,'Np Quality'!A:M,9,FALSE)))</f>
        <v/>
      </c>
      <c r="S1337" s="150"/>
      <c r="T1337" s="395" t="str">
        <f t="shared" si="170"/>
        <v/>
      </c>
      <c r="U1337" s="395" t="str">
        <f t="shared" si="167"/>
        <v/>
      </c>
      <c r="V1337" s="396"/>
      <c r="W1337" s="282"/>
    </row>
    <row r="1338" spans="1:23">
      <c r="A1338" s="382" t="str">
        <f t="shared" si="168"/>
        <v/>
      </c>
      <c r="B1338" s="383" t="str">
        <f t="shared" si="171"/>
        <v/>
      </c>
      <c r="C1338" s="236"/>
      <c r="D1338" s="282"/>
      <c r="E1338" s="384" t="str">
        <f t="shared" si="169"/>
        <v/>
      </c>
      <c r="F1338" s="388"/>
      <c r="G1338" s="243"/>
      <c r="H1338" s="244"/>
      <c r="I1338" s="243"/>
      <c r="J1338" s="244"/>
      <c r="K1338" s="244"/>
      <c r="L1338" s="244"/>
      <c r="M1338" s="244"/>
      <c r="N1338" s="290"/>
      <c r="O1338" s="391" t="str">
        <f>IF(ISBLANK(L1338),"",IF(OR(ISBLANK(VLOOKUP(L1338&amp;"-"&amp;E1338,'Np Quality'!A:M,6,FALSE)),ISERROR(VLOOKUP(L1338&amp;"-"&amp;E1338,'Np Quality'!A:M,6,FALSE))),"-",VLOOKUP(L1338&amp;"-"&amp;E1338,'Np Quality'!A:M,6,FALSE)))</f>
        <v/>
      </c>
      <c r="P1338" s="391" t="str">
        <f>IF(ISBLANK(L1338),"",IF(OR(ISBLANK(VLOOKUP(L1338&amp;"-"&amp;E1338,'Np Quality'!A:M,7,FALSE)),ISERROR(VLOOKUP(L1338&amp;"-"&amp;E1338,'Np Quality'!A:M,7,FALSE))),"-",VLOOKUP(L1338&amp;"-"&amp;E1338,'Np Quality'!A:M,7,FALSE)))</f>
        <v/>
      </c>
      <c r="Q1338" s="391" t="str">
        <f>IF(ISBLANK(L1338),"",IF(OR(ISBLANK(VLOOKUP(L1338&amp;"-"&amp;E1338,'Np Quality'!A:M,8,FALSE)),ISERROR(VLOOKUP(L1338&amp;"-"&amp;E1338,'Np Quality'!A:M,8,FALSE))),"-",VLOOKUP(L1338&amp;"-"&amp;E1338,'Np Quality'!A:M,8,FALSE)))</f>
        <v/>
      </c>
      <c r="R1338" s="283" t="str">
        <f>IF(ISBLANK(L1338),"",IF(OR(ISBLANK(VLOOKUP(L1338&amp;"-"&amp;E1338,'Np Quality'!A:M,9,FALSE)),ISERROR(VLOOKUP(L1338&amp;"-"&amp;E1338,'Np Quality'!A:M,9,FALSE))),"-",VLOOKUP(L1338&amp;"-"&amp;E1338,'Np Quality'!A:M,9,FALSE)))</f>
        <v/>
      </c>
      <c r="S1338" s="150"/>
      <c r="T1338" s="395" t="str">
        <f t="shared" si="170"/>
        <v/>
      </c>
      <c r="U1338" s="395" t="str">
        <f t="shared" si="167"/>
        <v/>
      </c>
      <c r="V1338" s="396"/>
      <c r="W1338" s="282"/>
    </row>
    <row r="1339" spans="1:23">
      <c r="A1339" s="382" t="str">
        <f t="shared" si="168"/>
        <v/>
      </c>
      <c r="B1339" s="383" t="str">
        <f t="shared" si="171"/>
        <v/>
      </c>
      <c r="C1339" s="236"/>
      <c r="D1339" s="282"/>
      <c r="E1339" s="384" t="str">
        <f t="shared" si="169"/>
        <v/>
      </c>
      <c r="F1339" s="388"/>
      <c r="G1339" s="243"/>
      <c r="H1339" s="244"/>
      <c r="I1339" s="243"/>
      <c r="J1339" s="244"/>
      <c r="K1339" s="244"/>
      <c r="L1339" s="244"/>
      <c r="M1339" s="244"/>
      <c r="N1339" s="290"/>
      <c r="O1339" s="391" t="str">
        <f>IF(ISBLANK(L1339),"",IF(OR(ISBLANK(VLOOKUP(L1339&amp;"-"&amp;E1339,'Np Quality'!A:M,6,FALSE)),ISERROR(VLOOKUP(L1339&amp;"-"&amp;E1339,'Np Quality'!A:M,6,FALSE))),"-",VLOOKUP(L1339&amp;"-"&amp;E1339,'Np Quality'!A:M,6,FALSE)))</f>
        <v/>
      </c>
      <c r="P1339" s="391" t="str">
        <f>IF(ISBLANK(L1339),"",IF(OR(ISBLANK(VLOOKUP(L1339&amp;"-"&amp;E1339,'Np Quality'!A:M,7,FALSE)),ISERROR(VLOOKUP(L1339&amp;"-"&amp;E1339,'Np Quality'!A:M,7,FALSE))),"-",VLOOKUP(L1339&amp;"-"&amp;E1339,'Np Quality'!A:M,7,FALSE)))</f>
        <v/>
      </c>
      <c r="Q1339" s="391" t="str">
        <f>IF(ISBLANK(L1339),"",IF(OR(ISBLANK(VLOOKUP(L1339&amp;"-"&amp;E1339,'Np Quality'!A:M,8,FALSE)),ISERROR(VLOOKUP(L1339&amp;"-"&amp;E1339,'Np Quality'!A:M,8,FALSE))),"-",VLOOKUP(L1339&amp;"-"&amp;E1339,'Np Quality'!A:M,8,FALSE)))</f>
        <v/>
      </c>
      <c r="R1339" s="283" t="str">
        <f>IF(ISBLANK(L1339),"",IF(OR(ISBLANK(VLOOKUP(L1339&amp;"-"&amp;E1339,'Np Quality'!A:M,9,FALSE)),ISERROR(VLOOKUP(L1339&amp;"-"&amp;E1339,'Np Quality'!A:M,9,FALSE))),"-",VLOOKUP(L1339&amp;"-"&amp;E1339,'Np Quality'!A:M,9,FALSE)))</f>
        <v/>
      </c>
      <c r="S1339" s="150"/>
      <c r="T1339" s="395" t="str">
        <f t="shared" si="170"/>
        <v/>
      </c>
      <c r="U1339" s="395" t="str">
        <f t="shared" si="167"/>
        <v/>
      </c>
      <c r="V1339" s="396"/>
      <c r="W1339" s="282"/>
    </row>
    <row r="1340" spans="1:23">
      <c r="A1340" s="382" t="str">
        <f t="shared" si="168"/>
        <v/>
      </c>
      <c r="B1340" s="383" t="str">
        <f t="shared" si="171"/>
        <v/>
      </c>
      <c r="C1340" s="236"/>
      <c r="D1340" s="282"/>
      <c r="E1340" s="384" t="str">
        <f t="shared" si="169"/>
        <v/>
      </c>
      <c r="F1340" s="388"/>
      <c r="G1340" s="243"/>
      <c r="H1340" s="244"/>
      <c r="I1340" s="243"/>
      <c r="J1340" s="244"/>
      <c r="K1340" s="244"/>
      <c r="L1340" s="244"/>
      <c r="M1340" s="244"/>
      <c r="N1340" s="290"/>
      <c r="O1340" s="391" t="str">
        <f>IF(ISBLANK(L1340),"",IF(OR(ISBLANK(VLOOKUP(L1340&amp;"-"&amp;E1340,'Np Quality'!A:M,6,FALSE)),ISERROR(VLOOKUP(L1340&amp;"-"&amp;E1340,'Np Quality'!A:M,6,FALSE))),"-",VLOOKUP(L1340&amp;"-"&amp;E1340,'Np Quality'!A:M,6,FALSE)))</f>
        <v/>
      </c>
      <c r="P1340" s="391" t="str">
        <f>IF(ISBLANK(L1340),"",IF(OR(ISBLANK(VLOOKUP(L1340&amp;"-"&amp;E1340,'Np Quality'!A:M,7,FALSE)),ISERROR(VLOOKUP(L1340&amp;"-"&amp;E1340,'Np Quality'!A:M,7,FALSE))),"-",VLOOKUP(L1340&amp;"-"&amp;E1340,'Np Quality'!A:M,7,FALSE)))</f>
        <v/>
      </c>
      <c r="Q1340" s="391" t="str">
        <f>IF(ISBLANK(L1340),"",IF(OR(ISBLANK(VLOOKUP(L1340&amp;"-"&amp;E1340,'Np Quality'!A:M,8,FALSE)),ISERROR(VLOOKUP(L1340&amp;"-"&amp;E1340,'Np Quality'!A:M,8,FALSE))),"-",VLOOKUP(L1340&amp;"-"&amp;E1340,'Np Quality'!A:M,8,FALSE)))</f>
        <v/>
      </c>
      <c r="R1340" s="283" t="str">
        <f>IF(ISBLANK(L1340),"",IF(OR(ISBLANK(VLOOKUP(L1340&amp;"-"&amp;E1340,'Np Quality'!A:M,9,FALSE)),ISERROR(VLOOKUP(L1340&amp;"-"&amp;E1340,'Np Quality'!A:M,9,FALSE))),"-",VLOOKUP(L1340&amp;"-"&amp;E1340,'Np Quality'!A:M,9,FALSE)))</f>
        <v/>
      </c>
      <c r="S1340" s="150"/>
      <c r="T1340" s="395" t="str">
        <f t="shared" si="170"/>
        <v/>
      </c>
      <c r="U1340" s="395" t="str">
        <f t="shared" si="167"/>
        <v/>
      </c>
      <c r="V1340" s="396"/>
      <c r="W1340" s="282"/>
    </row>
    <row r="1341" spans="1:23">
      <c r="A1341" s="382" t="str">
        <f t="shared" si="168"/>
        <v/>
      </c>
      <c r="B1341" s="383" t="str">
        <f t="shared" si="171"/>
        <v/>
      </c>
      <c r="C1341" s="236"/>
      <c r="D1341" s="282"/>
      <c r="E1341" s="384" t="str">
        <f t="shared" si="169"/>
        <v/>
      </c>
      <c r="F1341" s="388"/>
      <c r="G1341" s="243"/>
      <c r="H1341" s="244"/>
      <c r="I1341" s="243"/>
      <c r="J1341" s="244"/>
      <c r="K1341" s="244"/>
      <c r="L1341" s="244"/>
      <c r="M1341" s="244"/>
      <c r="N1341" s="290"/>
      <c r="O1341" s="391" t="str">
        <f>IF(ISBLANK(L1341),"",IF(OR(ISBLANK(VLOOKUP(L1341&amp;"-"&amp;E1341,'Np Quality'!A:M,6,FALSE)),ISERROR(VLOOKUP(L1341&amp;"-"&amp;E1341,'Np Quality'!A:M,6,FALSE))),"-",VLOOKUP(L1341&amp;"-"&amp;E1341,'Np Quality'!A:M,6,FALSE)))</f>
        <v/>
      </c>
      <c r="P1341" s="391" t="str">
        <f>IF(ISBLANK(L1341),"",IF(OR(ISBLANK(VLOOKUP(L1341&amp;"-"&amp;E1341,'Np Quality'!A:M,7,FALSE)),ISERROR(VLOOKUP(L1341&amp;"-"&amp;E1341,'Np Quality'!A:M,7,FALSE))),"-",VLOOKUP(L1341&amp;"-"&amp;E1341,'Np Quality'!A:M,7,FALSE)))</f>
        <v/>
      </c>
      <c r="Q1341" s="391" t="str">
        <f>IF(ISBLANK(L1341),"",IF(OR(ISBLANK(VLOOKUP(L1341&amp;"-"&amp;E1341,'Np Quality'!A:M,8,FALSE)),ISERROR(VLOOKUP(L1341&amp;"-"&amp;E1341,'Np Quality'!A:M,8,FALSE))),"-",VLOOKUP(L1341&amp;"-"&amp;E1341,'Np Quality'!A:M,8,FALSE)))</f>
        <v/>
      </c>
      <c r="R1341" s="283" t="str">
        <f>IF(ISBLANK(L1341),"",IF(OR(ISBLANK(VLOOKUP(L1341&amp;"-"&amp;E1341,'Np Quality'!A:M,9,FALSE)),ISERROR(VLOOKUP(L1341&amp;"-"&amp;E1341,'Np Quality'!A:M,9,FALSE))),"-",VLOOKUP(L1341&amp;"-"&amp;E1341,'Np Quality'!A:M,9,FALSE)))</f>
        <v/>
      </c>
      <c r="S1341" s="150"/>
      <c r="T1341" s="395" t="str">
        <f t="shared" si="170"/>
        <v/>
      </c>
      <c r="U1341" s="395" t="str">
        <f t="shared" si="167"/>
        <v/>
      </c>
      <c r="V1341" s="396"/>
      <c r="W1341" s="282"/>
    </row>
    <row r="1342" spans="1:23">
      <c r="A1342" s="382" t="str">
        <f t="shared" si="168"/>
        <v/>
      </c>
      <c r="B1342" s="383" t="str">
        <f t="shared" si="171"/>
        <v/>
      </c>
      <c r="C1342" s="236"/>
      <c r="D1342" s="282"/>
      <c r="E1342" s="384" t="str">
        <f t="shared" si="169"/>
        <v/>
      </c>
      <c r="F1342" s="388"/>
      <c r="G1342" s="243"/>
      <c r="H1342" s="244"/>
      <c r="I1342" s="243"/>
      <c r="J1342" s="244"/>
      <c r="K1342" s="244"/>
      <c r="L1342" s="244"/>
      <c r="M1342" s="244"/>
      <c r="N1342" s="290"/>
      <c r="O1342" s="391" t="str">
        <f>IF(ISBLANK(L1343),"",IF(OR(ISBLANK(VLOOKUP(L1343&amp;"-"&amp;E1343,'Np Quality'!A:M,6,FALSE)),ISERROR(VLOOKUP(L1343&amp;"-"&amp;E1343,'Np Quality'!A:M,6,FALSE))),"-",VLOOKUP(L1343&amp;"-"&amp;E1343,'Np Quality'!A:M,6,FALSE)))</f>
        <v/>
      </c>
      <c r="P1342" s="391" t="str">
        <f>IF(ISBLANK(L1342),"",IF(OR(ISBLANK(VLOOKUP(L1342&amp;"-"&amp;E1342,'Np Quality'!A:M,7,FALSE)),ISERROR(VLOOKUP(L1342&amp;"-"&amp;E1342,'Np Quality'!A:M,7,FALSE))),"-",VLOOKUP(L1342&amp;"-"&amp;E1342,'Np Quality'!A:M,7,FALSE)))</f>
        <v/>
      </c>
      <c r="Q1342" s="391" t="str">
        <f>IF(ISBLANK(L1342),"",IF(OR(ISBLANK(VLOOKUP(L1342&amp;"-"&amp;E1342,'Np Quality'!A:M,8,FALSE)),ISERROR(VLOOKUP(L1342&amp;"-"&amp;E1342,'Np Quality'!A:M,8,FALSE))),"-",VLOOKUP(L1342&amp;"-"&amp;E1342,'Np Quality'!A:M,8,FALSE)))</f>
        <v/>
      </c>
      <c r="R1342" s="283" t="str">
        <f>IF(ISBLANK(L1342),"",IF(OR(ISBLANK(VLOOKUP(L1342&amp;"-"&amp;E1342,'Np Quality'!A:M,9,FALSE)),ISERROR(VLOOKUP(L1342&amp;"-"&amp;E1342,'Np Quality'!A:M,9,FALSE))),"-",VLOOKUP(L1342&amp;"-"&amp;E1342,'Np Quality'!A:M,9,FALSE)))</f>
        <v/>
      </c>
      <c r="S1342" s="150"/>
      <c r="T1342" s="395" t="str">
        <f t="shared" si="170"/>
        <v/>
      </c>
      <c r="U1342" s="395" t="str">
        <f t="shared" si="167"/>
        <v/>
      </c>
      <c r="V1342" s="396"/>
      <c r="W1342" s="282"/>
    </row>
    <row r="1343" spans="1:23">
      <c r="A1343" s="382" t="str">
        <f t="shared" si="168"/>
        <v/>
      </c>
      <c r="B1343" s="383" t="str">
        <f t="shared" si="171"/>
        <v/>
      </c>
      <c r="C1343" s="236"/>
      <c r="D1343" s="282"/>
      <c r="E1343" s="384" t="str">
        <f t="shared" si="169"/>
        <v/>
      </c>
      <c r="F1343" s="388"/>
      <c r="G1343" s="243"/>
      <c r="H1343" s="244"/>
      <c r="I1343" s="243"/>
      <c r="J1343" s="244"/>
      <c r="K1343" s="244"/>
      <c r="L1343" s="244"/>
      <c r="M1343" s="244"/>
      <c r="N1343" s="290"/>
      <c r="O1343" s="391" t="str">
        <f>IF(ISBLANK(L1343),"",IF(OR(ISBLANK(VLOOKUP(L1343&amp;"-"&amp;E1343,'Np Quality'!A:M,6,FALSE)),ISERROR(VLOOKUP(L1343&amp;"-"&amp;E1343,'Np Quality'!A:M,6,FALSE))),"-",VLOOKUP(L1343&amp;"-"&amp;E1343,'Np Quality'!A:M,6,FALSE)))</f>
        <v/>
      </c>
      <c r="P1343" s="391" t="str">
        <f>IF(ISBLANK(L1344),"",IF(OR(ISBLANK(VLOOKUP(L1344&amp;"-"&amp;E1344,'Np Quality'!A:M,7,FALSE)),ISERROR(VLOOKUP(L1344&amp;"-"&amp;E1344,'Np Quality'!A:M,7,FALSE))),"-",VLOOKUP(L1344&amp;"-"&amp;E1344,'Np Quality'!A:M,7,FALSE)))</f>
        <v/>
      </c>
      <c r="Q1343" s="391" t="str">
        <f>IF(ISBLANK(L1343),"",IF(OR(ISBLANK(VLOOKUP(L1343&amp;"-"&amp;E1343,'Np Quality'!A:M,8,FALSE)),ISERROR(VLOOKUP(L1343&amp;"-"&amp;E1343,'Np Quality'!A:M,8,FALSE))),"-",VLOOKUP(L1343&amp;"-"&amp;E1343,'Np Quality'!A:M,8,FALSE)))</f>
        <v/>
      </c>
      <c r="R1343" s="283" t="str">
        <f>IF(ISBLANK(L1343),"",IF(OR(ISBLANK(VLOOKUP(L1343&amp;"-"&amp;E1343,'Np Quality'!A:M,9,FALSE)),ISERROR(VLOOKUP(L1343&amp;"-"&amp;E1343,'Np Quality'!A:M,9,FALSE))),"-",VLOOKUP(L1343&amp;"-"&amp;E1343,'Np Quality'!A:M,9,FALSE)))</f>
        <v/>
      </c>
      <c r="S1343" s="150"/>
      <c r="T1343" s="395" t="str">
        <f t="shared" si="170"/>
        <v/>
      </c>
      <c r="U1343" s="395" t="str">
        <f t="shared" si="167"/>
        <v/>
      </c>
      <c r="V1343" s="396"/>
      <c r="W1343" s="282"/>
    </row>
    <row r="1344" spans="1:23">
      <c r="A1344" s="382" t="str">
        <f t="shared" si="168"/>
        <v/>
      </c>
      <c r="B1344" s="383" t="str">
        <f t="shared" si="171"/>
        <v/>
      </c>
      <c r="C1344" s="236"/>
      <c r="D1344" s="282"/>
      <c r="E1344" s="384" t="str">
        <f t="shared" si="169"/>
        <v/>
      </c>
      <c r="F1344" s="388"/>
      <c r="G1344" s="243"/>
      <c r="H1344" s="244"/>
      <c r="I1344" s="243"/>
      <c r="J1344" s="244"/>
      <c r="K1344" s="244"/>
      <c r="L1344" s="244"/>
      <c r="M1344" s="244"/>
      <c r="N1344" s="290"/>
      <c r="O1344" s="391" t="str">
        <f>IF(ISBLANK(L1344),"",IF(OR(ISBLANK(VLOOKUP(L1344&amp;"-"&amp;E1344,'Np Quality'!A:M,6,FALSE)),ISERROR(VLOOKUP(L1344&amp;"-"&amp;E1344,'Np Quality'!A:M,6,FALSE))),"-",VLOOKUP(L1344&amp;"-"&amp;E1344,'Np Quality'!A:M,6,FALSE)))</f>
        <v/>
      </c>
      <c r="P1344" s="391" t="str">
        <f>IF(ISBLANK(L1344),"",IF(OR(ISBLANK(VLOOKUP(L1344&amp;"-"&amp;E1344,'Np Quality'!A:M,7,FALSE)),ISERROR(VLOOKUP(L1344&amp;"-"&amp;E1344,'Np Quality'!A:M,7,FALSE))),"-",VLOOKUP(L1344&amp;"-"&amp;E1344,'Np Quality'!A:M,7,FALSE)))</f>
        <v/>
      </c>
      <c r="Q1344" s="391" t="str">
        <f>IF(ISBLANK(L1345),"",IF(OR(ISBLANK(VLOOKUP(L1345&amp;"-"&amp;E1345,'Np Quality'!A:M,8,FALSE)),ISERROR(VLOOKUP(L1345&amp;"-"&amp;E1345,'Np Quality'!A:M,8,FALSE))),"-",VLOOKUP(L1345&amp;"-"&amp;E1345,'Np Quality'!A:M,8,FALSE)))</f>
        <v/>
      </c>
      <c r="R1344" s="283" t="str">
        <f>IF(ISBLANK(L1344),"",IF(OR(ISBLANK(VLOOKUP(L1344&amp;"-"&amp;E1344,'Np Quality'!A:M,9,FALSE)),ISERROR(VLOOKUP(L1344&amp;"-"&amp;E1344,'Np Quality'!A:M,9,FALSE))),"-",VLOOKUP(L1344&amp;"-"&amp;E1344,'Np Quality'!A:M,9,FALSE)))</f>
        <v/>
      </c>
      <c r="S1344" s="150"/>
      <c r="T1344" s="395" t="str">
        <f t="shared" si="170"/>
        <v/>
      </c>
      <c r="U1344" s="395" t="str">
        <f t="shared" ref="U1344:U1407" si="172">IF(ISNUMBER(B1344),CHOOSE(B1344,M1344,M1344&amp;","&amp;M1345,M1344&amp;","&amp;M1345&amp;","&amp;M1346,M1344&amp;","&amp;M1345&amp;","&amp;M1346&amp;","&amp;M1347),"")</f>
        <v/>
      </c>
      <c r="V1344" s="396"/>
      <c r="W1344" s="282"/>
    </row>
    <row r="1345" spans="1:23">
      <c r="A1345" s="382" t="str">
        <f t="shared" si="168"/>
        <v/>
      </c>
      <c r="B1345" s="383" t="str">
        <f t="shared" si="171"/>
        <v/>
      </c>
      <c r="C1345" s="236"/>
      <c r="D1345" s="282"/>
      <c r="E1345" s="384" t="str">
        <f t="shared" si="169"/>
        <v/>
      </c>
      <c r="F1345" s="388"/>
      <c r="G1345" s="243"/>
      <c r="H1345" s="244"/>
      <c r="I1345" s="243"/>
      <c r="J1345" s="244"/>
      <c r="K1345" s="244"/>
      <c r="L1345" s="244"/>
      <c r="M1345" s="244"/>
      <c r="N1345" s="290"/>
      <c r="O1345" s="391" t="str">
        <f>IF(ISBLANK(L1345),"",IF(OR(ISBLANK(VLOOKUP(L1345&amp;"-"&amp;E1345,'Np Quality'!A:M,6,FALSE)),ISERROR(VLOOKUP(L1345&amp;"-"&amp;E1345,'Np Quality'!A:M,6,FALSE))),"-",VLOOKUP(L1345&amp;"-"&amp;E1345,'Np Quality'!A:M,6,FALSE)))</f>
        <v/>
      </c>
      <c r="P1345" s="391" t="str">
        <f>IF(ISBLANK(L1345),"",IF(OR(ISBLANK(VLOOKUP(L1345&amp;"-"&amp;E1345,'Np Quality'!A:M,7,FALSE)),ISERROR(VLOOKUP(L1345&amp;"-"&amp;E1345,'Np Quality'!A:M,7,FALSE))),"-",VLOOKUP(L1345&amp;"-"&amp;E1345,'Np Quality'!A:M,7,FALSE)))</f>
        <v/>
      </c>
      <c r="Q1345" s="391" t="str">
        <f>IF(ISBLANK(L1345),"",IF(OR(ISBLANK(VLOOKUP(L1345&amp;"-"&amp;E1345,'Np Quality'!A:M,8,FALSE)),ISERROR(VLOOKUP(L1345&amp;"-"&amp;E1345,'Np Quality'!A:M,8,FALSE))),"-",VLOOKUP(L1345&amp;"-"&amp;E1345,'Np Quality'!A:M,8,FALSE)))</f>
        <v/>
      </c>
      <c r="R1345" s="283" t="str">
        <f>IF(ISBLANK(L1346),"",IF(OR(ISBLANK(VLOOKUP(L1346&amp;"-"&amp;E1346,'Np Quality'!A:M,9,FALSE)),ISERROR(VLOOKUP(L1346&amp;"-"&amp;E1346,'Np Quality'!A:M,9,FALSE))),"-",VLOOKUP(L1346&amp;"-"&amp;E1346,'Np Quality'!A:M,9,FALSE)))</f>
        <v/>
      </c>
      <c r="S1345" s="150"/>
      <c r="T1345" s="395" t="str">
        <f t="shared" si="170"/>
        <v/>
      </c>
      <c r="U1345" s="395" t="str">
        <f t="shared" si="172"/>
        <v/>
      </c>
      <c r="V1345" s="396"/>
      <c r="W1345" s="282"/>
    </row>
    <row r="1346" spans="1:23">
      <c r="A1346" s="382" t="str">
        <f t="shared" si="168"/>
        <v/>
      </c>
      <c r="B1346" s="383" t="str">
        <f t="shared" si="171"/>
        <v/>
      </c>
      <c r="C1346" s="236"/>
      <c r="D1346" s="282"/>
      <c r="E1346" s="384" t="str">
        <f t="shared" si="169"/>
        <v/>
      </c>
      <c r="F1346" s="388"/>
      <c r="G1346" s="243"/>
      <c r="H1346" s="244"/>
      <c r="I1346" s="243"/>
      <c r="J1346" s="244"/>
      <c r="K1346" s="244"/>
      <c r="L1346" s="244"/>
      <c r="M1346" s="244"/>
      <c r="N1346" s="290"/>
      <c r="O1346" s="391" t="str">
        <f>IF(ISBLANK(L1346),"",IF(OR(ISBLANK(VLOOKUP(L1346&amp;"-"&amp;E1346,'Np Quality'!A:M,6,FALSE)),ISERROR(VLOOKUP(L1346&amp;"-"&amp;E1346,'Np Quality'!A:M,6,FALSE))),"-",VLOOKUP(L1346&amp;"-"&amp;E1346,'Np Quality'!A:M,6,FALSE)))</f>
        <v/>
      </c>
      <c r="P1346" s="391" t="str">
        <f>IF(ISBLANK(L1346),"",IF(OR(ISBLANK(VLOOKUP(L1346&amp;"-"&amp;E1346,'Np Quality'!A:M,7,FALSE)),ISERROR(VLOOKUP(L1346&amp;"-"&amp;E1346,'Np Quality'!A:M,7,FALSE))),"-",VLOOKUP(L1346&amp;"-"&amp;E1346,'Np Quality'!A:M,7,FALSE)))</f>
        <v/>
      </c>
      <c r="Q1346" s="391" t="str">
        <f>IF(ISBLANK(L1346),"",IF(OR(ISBLANK(VLOOKUP(L1346&amp;"-"&amp;E1346,'Np Quality'!A:M,8,FALSE)),ISERROR(VLOOKUP(L1346&amp;"-"&amp;E1346,'Np Quality'!A:M,8,FALSE))),"-",VLOOKUP(L1346&amp;"-"&amp;E1346,'Np Quality'!A:M,8,FALSE)))</f>
        <v/>
      </c>
      <c r="R1346" s="283" t="str">
        <f>IF(ISBLANK(L1346),"",IF(OR(ISBLANK(VLOOKUP(L1346&amp;"-"&amp;E1346,'Np Quality'!A:M,9,FALSE)),ISERROR(VLOOKUP(L1346&amp;"-"&amp;E1346,'Np Quality'!A:M,9,FALSE))),"-",VLOOKUP(L1346&amp;"-"&amp;E1346,'Np Quality'!A:M,9,FALSE)))</f>
        <v/>
      </c>
      <c r="S1346" s="150"/>
      <c r="T1346" s="395" t="str">
        <f t="shared" si="170"/>
        <v/>
      </c>
      <c r="U1346" s="395" t="str">
        <f t="shared" si="172"/>
        <v/>
      </c>
      <c r="V1346" s="396"/>
      <c r="W1346" s="282"/>
    </row>
    <row r="1347" spans="1:23">
      <c r="A1347" s="382" t="str">
        <f t="shared" si="168"/>
        <v/>
      </c>
      <c r="B1347" s="383" t="str">
        <f t="shared" si="171"/>
        <v/>
      </c>
      <c r="C1347" s="236"/>
      <c r="D1347" s="282"/>
      <c r="E1347" s="384" t="str">
        <f t="shared" si="169"/>
        <v/>
      </c>
      <c r="F1347" s="388"/>
      <c r="G1347" s="243"/>
      <c r="H1347" s="244"/>
      <c r="I1347" s="243"/>
      <c r="J1347" s="244"/>
      <c r="K1347" s="244"/>
      <c r="L1347" s="244"/>
      <c r="M1347" s="244"/>
      <c r="N1347" s="290"/>
      <c r="O1347" s="391" t="str">
        <f>IF(ISBLANK(L1357),"",IF(OR(ISBLANK(VLOOKUP(L1357&amp;"-"&amp;E1357,'Np Quality'!A:M,6,FALSE)),ISERROR(VLOOKUP(L1357&amp;"-"&amp;E1357,'Np Quality'!A:M,6,FALSE))),"-",VLOOKUP(L1357&amp;"-"&amp;E1357,'Np Quality'!A:M,6,FALSE)))</f>
        <v/>
      </c>
      <c r="P1347" s="391" t="str">
        <f>IF(ISBLANK(L1347),"",IF(OR(ISBLANK(VLOOKUP(L1347&amp;"-"&amp;E1347,'Np Quality'!A:M,7,FALSE)),ISERROR(VLOOKUP(L1347&amp;"-"&amp;E1347,'Np Quality'!A:M,7,FALSE))),"-",VLOOKUP(L1347&amp;"-"&amp;E1347,'Np Quality'!A:M,7,FALSE)))</f>
        <v/>
      </c>
      <c r="Q1347" s="391" t="str">
        <f>IF(ISBLANK(L1347),"",IF(OR(ISBLANK(VLOOKUP(L1347&amp;"-"&amp;E1347,'Np Quality'!A:M,8,FALSE)),ISERROR(VLOOKUP(L1347&amp;"-"&amp;E1347,'Np Quality'!A:M,8,FALSE))),"-",VLOOKUP(L1347&amp;"-"&amp;E1347,'Np Quality'!A:M,8,FALSE)))</f>
        <v/>
      </c>
      <c r="R1347" s="283" t="str">
        <f>IF(ISBLANK(L1347),"",IF(OR(ISBLANK(VLOOKUP(L1347&amp;"-"&amp;E1347,'Np Quality'!A:M,9,FALSE)),ISERROR(VLOOKUP(L1347&amp;"-"&amp;E1347,'Np Quality'!A:M,9,FALSE))),"-",VLOOKUP(L1347&amp;"-"&amp;E1347,'Np Quality'!A:M,9,FALSE)))</f>
        <v/>
      </c>
      <c r="S1347" s="150"/>
      <c r="T1347" s="395" t="str">
        <f t="shared" si="170"/>
        <v/>
      </c>
      <c r="U1347" s="395" t="str">
        <f t="shared" si="172"/>
        <v/>
      </c>
      <c r="V1347" s="396"/>
      <c r="W1347" s="282"/>
    </row>
    <row r="1348" spans="1:23">
      <c r="A1348" s="382" t="str">
        <f t="shared" si="168"/>
        <v/>
      </c>
      <c r="B1348" s="383" t="str">
        <f t="shared" si="171"/>
        <v/>
      </c>
      <c r="C1348" s="236"/>
      <c r="D1348" s="282"/>
      <c r="E1348" s="384" t="str">
        <f t="shared" si="169"/>
        <v/>
      </c>
      <c r="F1348" s="388"/>
      <c r="G1348" s="243"/>
      <c r="H1348" s="244"/>
      <c r="I1348" s="243"/>
      <c r="J1348" s="244"/>
      <c r="K1348" s="244"/>
      <c r="L1348" s="244"/>
      <c r="M1348" s="244"/>
      <c r="N1348" s="290"/>
      <c r="O1348" s="391" t="str">
        <f>IF(ISBLANK(L1358),"",IF(OR(ISBLANK(VLOOKUP(L1358&amp;"-"&amp;E1358,'Np Quality'!A:M,6,FALSE)),ISERROR(VLOOKUP(L1358&amp;"-"&amp;E1358,'Np Quality'!A:M,6,FALSE))),"-",VLOOKUP(L1358&amp;"-"&amp;E1358,'Np Quality'!A:M,6,FALSE)))</f>
        <v/>
      </c>
      <c r="P1348" s="391" t="str">
        <f>IF(ISBLANK(L1348),"",IF(OR(ISBLANK(VLOOKUP(L1348&amp;"-"&amp;E1348,'Np Quality'!A:M,7,FALSE)),ISERROR(VLOOKUP(L1348&amp;"-"&amp;E1348,'Np Quality'!A:M,7,FALSE))),"-",VLOOKUP(L1348&amp;"-"&amp;E1348,'Np Quality'!A:M,7,FALSE)))</f>
        <v/>
      </c>
      <c r="Q1348" s="391" t="str">
        <f>IF(ISBLANK(L1348),"",IF(OR(ISBLANK(VLOOKUP(L1348&amp;"-"&amp;E1348,'Np Quality'!A:M,8,FALSE)),ISERROR(VLOOKUP(L1348&amp;"-"&amp;E1348,'Np Quality'!A:M,8,FALSE))),"-",VLOOKUP(L1348&amp;"-"&amp;E1348,'Np Quality'!A:M,8,FALSE)))</f>
        <v/>
      </c>
      <c r="R1348" s="283" t="str">
        <f>IF(ISBLANK(L1348),"",IF(OR(ISBLANK(VLOOKUP(L1348&amp;"-"&amp;E1348,'Np Quality'!A:M,9,FALSE)),ISERROR(VLOOKUP(L1348&amp;"-"&amp;E1348,'Np Quality'!A:M,9,FALSE))),"-",VLOOKUP(L1348&amp;"-"&amp;E1348,'Np Quality'!A:M,9,FALSE)))</f>
        <v/>
      </c>
      <c r="S1348" s="150"/>
      <c r="T1348" s="395" t="str">
        <f t="shared" si="170"/>
        <v/>
      </c>
      <c r="U1348" s="395" t="str">
        <f t="shared" si="172"/>
        <v/>
      </c>
      <c r="V1348" s="396"/>
      <c r="W1348" s="282"/>
    </row>
    <row r="1349" spans="1:23">
      <c r="A1349" s="382" t="str">
        <f t="shared" si="168"/>
        <v/>
      </c>
      <c r="B1349" s="383" t="str">
        <f t="shared" si="171"/>
        <v/>
      </c>
      <c r="C1349" s="236"/>
      <c r="D1349" s="282"/>
      <c r="E1349" s="384" t="str">
        <f t="shared" si="169"/>
        <v/>
      </c>
      <c r="F1349" s="388"/>
      <c r="G1349" s="243"/>
      <c r="H1349" s="244"/>
      <c r="I1349" s="243"/>
      <c r="J1349" s="244"/>
      <c r="K1349" s="244"/>
      <c r="L1349" s="244"/>
      <c r="M1349" s="244"/>
      <c r="N1349" s="290"/>
      <c r="O1349" s="391" t="str">
        <f>IF(ISBLANK(L1359),"",IF(OR(ISBLANK(VLOOKUP(L1359&amp;"-"&amp;E1359,'Np Quality'!A:M,6,FALSE)),ISERROR(VLOOKUP(L1359&amp;"-"&amp;E1359,'Np Quality'!A:M,6,FALSE))),"-",VLOOKUP(L1359&amp;"-"&amp;E1359,'Np Quality'!A:M,6,FALSE)))</f>
        <v/>
      </c>
      <c r="P1349" s="391" t="str">
        <f>IF(ISBLANK(L1349),"",IF(OR(ISBLANK(VLOOKUP(L1349&amp;"-"&amp;E1349,'Np Quality'!A:M,7,FALSE)),ISERROR(VLOOKUP(L1349&amp;"-"&amp;E1349,'Np Quality'!A:M,7,FALSE))),"-",VLOOKUP(L1349&amp;"-"&amp;E1349,'Np Quality'!A:M,7,FALSE)))</f>
        <v/>
      </c>
      <c r="Q1349" s="391" t="str">
        <f>IF(ISBLANK(L1349),"",IF(OR(ISBLANK(VLOOKUP(L1349&amp;"-"&amp;E1349,'Np Quality'!A:M,8,FALSE)),ISERROR(VLOOKUP(L1349&amp;"-"&amp;E1349,'Np Quality'!A:M,8,FALSE))),"-",VLOOKUP(L1349&amp;"-"&amp;E1349,'Np Quality'!A:M,8,FALSE)))</f>
        <v/>
      </c>
      <c r="R1349" s="283" t="str">
        <f>IF(ISBLANK(L1349),"",IF(OR(ISBLANK(VLOOKUP(L1349&amp;"-"&amp;E1349,'Np Quality'!A:M,9,FALSE)),ISERROR(VLOOKUP(L1349&amp;"-"&amp;E1349,'Np Quality'!A:M,9,FALSE))),"-",VLOOKUP(L1349&amp;"-"&amp;E1349,'Np Quality'!A:M,9,FALSE)))</f>
        <v/>
      </c>
      <c r="S1349" s="150"/>
      <c r="T1349" s="395" t="str">
        <f t="shared" si="170"/>
        <v/>
      </c>
      <c r="U1349" s="395" t="str">
        <f t="shared" si="172"/>
        <v/>
      </c>
      <c r="V1349" s="396"/>
      <c r="W1349" s="282"/>
    </row>
    <row r="1350" spans="1:23">
      <c r="A1350" s="382" t="str">
        <f t="shared" si="168"/>
        <v/>
      </c>
      <c r="B1350" s="383" t="str">
        <f t="shared" si="171"/>
        <v/>
      </c>
      <c r="C1350" s="236"/>
      <c r="D1350" s="282"/>
      <c r="E1350" s="384" t="str">
        <f t="shared" si="169"/>
        <v/>
      </c>
      <c r="F1350" s="388"/>
      <c r="G1350" s="243"/>
      <c r="H1350" s="244"/>
      <c r="I1350" s="243"/>
      <c r="J1350" s="244"/>
      <c r="K1350" s="244"/>
      <c r="L1350" s="244"/>
      <c r="M1350" s="244"/>
      <c r="N1350" s="290"/>
      <c r="O1350" s="391" t="str">
        <f>IF(ISBLANK(L1360),"",IF(OR(ISBLANK(VLOOKUP(L1360&amp;"-"&amp;E1360,'Np Quality'!A:M,6,FALSE)),ISERROR(VLOOKUP(L1360&amp;"-"&amp;E1360,'Np Quality'!A:M,6,FALSE))),"-",VLOOKUP(L1360&amp;"-"&amp;E1360,'Np Quality'!A:M,6,FALSE)))</f>
        <v/>
      </c>
      <c r="P1350" s="391" t="str">
        <f>IF(ISBLANK(L1350),"",IF(OR(ISBLANK(VLOOKUP(L1350&amp;"-"&amp;E1350,'Np Quality'!A:M,7,FALSE)),ISERROR(VLOOKUP(L1350&amp;"-"&amp;E1350,'Np Quality'!A:M,7,FALSE))),"-",VLOOKUP(L1350&amp;"-"&amp;E1350,'Np Quality'!A:M,7,FALSE)))</f>
        <v/>
      </c>
      <c r="Q1350" s="391" t="str">
        <f>IF(ISBLANK(L1350),"",IF(OR(ISBLANK(VLOOKUP(L1350&amp;"-"&amp;E1350,'Np Quality'!A:M,8,FALSE)),ISERROR(VLOOKUP(L1350&amp;"-"&amp;E1350,'Np Quality'!A:M,8,FALSE))),"-",VLOOKUP(L1350&amp;"-"&amp;E1350,'Np Quality'!A:M,8,FALSE)))</f>
        <v/>
      </c>
      <c r="R1350" s="283" t="str">
        <f>IF(ISBLANK(L1350),"",IF(OR(ISBLANK(VLOOKUP(L1350&amp;"-"&amp;E1350,'Np Quality'!A:M,9,FALSE)),ISERROR(VLOOKUP(L1350&amp;"-"&amp;E1350,'Np Quality'!A:M,9,FALSE))),"-",VLOOKUP(L1350&amp;"-"&amp;E1350,'Np Quality'!A:M,9,FALSE)))</f>
        <v/>
      </c>
      <c r="S1350" s="150"/>
      <c r="T1350" s="395" t="str">
        <f t="shared" si="170"/>
        <v/>
      </c>
      <c r="U1350" s="395" t="str">
        <f t="shared" si="172"/>
        <v/>
      </c>
      <c r="V1350" s="396"/>
      <c r="W1350" s="282"/>
    </row>
    <row r="1351" spans="1:23">
      <c r="A1351" s="382" t="str">
        <f t="shared" ref="A1351:A1414" si="173">IF(ISBLANK(H1351),"",H1351&amp;"-"&amp;IF(OR(LEN(I1351)=1,LEN(I1351)=4),"0"&amp;I1351,I1351)&amp;"-"&amp;IF(LEN(G1351)=1,"0"&amp;G1351,G1351))</f>
        <v/>
      </c>
      <c r="B1351" s="383" t="str">
        <f t="shared" si="171"/>
        <v/>
      </c>
      <c r="C1351" s="236"/>
      <c r="D1351" s="282"/>
      <c r="E1351" s="384" t="str">
        <f t="shared" ref="E1351:E1414" si="174">IF(ISBLANK(D1351),"",D1351-F1351)</f>
        <v/>
      </c>
      <c r="F1351" s="388"/>
      <c r="G1351" s="243"/>
      <c r="H1351" s="244"/>
      <c r="I1351" s="243"/>
      <c r="J1351" s="244"/>
      <c r="K1351" s="244"/>
      <c r="L1351" s="244"/>
      <c r="M1351" s="244"/>
      <c r="N1351" s="290"/>
      <c r="O1351" s="391" t="str">
        <f>IF(ISBLANK(L1361),"",IF(OR(ISBLANK(VLOOKUP(L1361&amp;"-"&amp;E1361,'Np Quality'!A:M,6,FALSE)),ISERROR(VLOOKUP(L1361&amp;"-"&amp;E1361,'Np Quality'!A:M,6,FALSE))),"-",VLOOKUP(L1361&amp;"-"&amp;E1361,'Np Quality'!A:M,6,FALSE)))</f>
        <v/>
      </c>
      <c r="P1351" s="391" t="str">
        <f>IF(ISBLANK(L1351),"",IF(OR(ISBLANK(VLOOKUP(L1351&amp;"-"&amp;E1351,'Np Quality'!A:M,7,FALSE)),ISERROR(VLOOKUP(L1351&amp;"-"&amp;E1351,'Np Quality'!A:M,7,FALSE))),"-",VLOOKUP(L1351&amp;"-"&amp;E1351,'Np Quality'!A:M,7,FALSE)))</f>
        <v/>
      </c>
      <c r="Q1351" s="391" t="str">
        <f>IF(ISBLANK(L1351),"",IF(OR(ISBLANK(VLOOKUP(L1351&amp;"-"&amp;E1351,'Np Quality'!A:M,8,FALSE)),ISERROR(VLOOKUP(L1351&amp;"-"&amp;E1351,'Np Quality'!A:M,8,FALSE))),"-",VLOOKUP(L1351&amp;"-"&amp;E1351,'Np Quality'!A:M,8,FALSE)))</f>
        <v/>
      </c>
      <c r="R1351" s="283" t="str">
        <f>IF(ISBLANK(L1351),"",IF(OR(ISBLANK(VLOOKUP(L1351&amp;"-"&amp;E1351,'Np Quality'!A:M,9,FALSE)),ISERROR(VLOOKUP(L1351&amp;"-"&amp;E1351,'Np Quality'!A:M,9,FALSE))),"-",VLOOKUP(L1351&amp;"-"&amp;E1351,'Np Quality'!A:M,9,FALSE)))</f>
        <v/>
      </c>
      <c r="S1351" s="150"/>
      <c r="T1351" s="395" t="str">
        <f t="shared" si="170"/>
        <v/>
      </c>
      <c r="U1351" s="395" t="str">
        <f t="shared" si="172"/>
        <v/>
      </c>
      <c r="V1351" s="396"/>
      <c r="W1351" s="282"/>
    </row>
    <row r="1352" spans="1:23">
      <c r="A1352" s="382" t="str">
        <f t="shared" si="173"/>
        <v/>
      </c>
      <c r="B1352" s="383" t="str">
        <f t="shared" si="171"/>
        <v/>
      </c>
      <c r="C1352" s="236"/>
      <c r="D1352" s="282"/>
      <c r="E1352" s="384" t="str">
        <f t="shared" si="174"/>
        <v/>
      </c>
      <c r="F1352" s="388"/>
      <c r="G1352" s="243"/>
      <c r="H1352" s="244"/>
      <c r="I1352" s="243"/>
      <c r="J1352" s="244"/>
      <c r="K1352" s="244"/>
      <c r="L1352" s="244"/>
      <c r="M1352" s="244"/>
      <c r="N1352" s="290"/>
      <c r="O1352" s="391" t="str">
        <f>IF(ISBLANK(L1363),"",IF(OR(ISBLANK(VLOOKUP(L1363&amp;"-"&amp;E1363,'Np Quality'!A:M,6,FALSE)),ISERROR(VLOOKUP(L1363&amp;"-"&amp;E1363,'Np Quality'!A:M,6,FALSE))),"-",VLOOKUP(L1363&amp;"-"&amp;E1363,'Np Quality'!A:M,6,FALSE)))</f>
        <v/>
      </c>
      <c r="P1352" s="391" t="str">
        <f>IF(ISBLANK(L1352),"",IF(OR(ISBLANK(VLOOKUP(L1352&amp;"-"&amp;E1352,'Np Quality'!A:M,7,FALSE)),ISERROR(VLOOKUP(L1352&amp;"-"&amp;E1352,'Np Quality'!A:M,7,FALSE))),"-",VLOOKUP(L1352&amp;"-"&amp;E1352,'Np Quality'!A:M,7,FALSE)))</f>
        <v/>
      </c>
      <c r="Q1352" s="391" t="str">
        <f>IF(ISBLANK(L1352),"",IF(OR(ISBLANK(VLOOKUP(L1352&amp;"-"&amp;E1352,'Np Quality'!A:M,8,FALSE)),ISERROR(VLOOKUP(L1352&amp;"-"&amp;E1352,'Np Quality'!A:M,8,FALSE))),"-",VLOOKUP(L1352&amp;"-"&amp;E1352,'Np Quality'!A:M,8,FALSE)))</f>
        <v/>
      </c>
      <c r="R1352" s="283" t="str">
        <f>IF(ISBLANK(L1352),"",IF(OR(ISBLANK(VLOOKUP(L1352&amp;"-"&amp;E1352,'Np Quality'!A:M,9,FALSE)),ISERROR(VLOOKUP(L1352&amp;"-"&amp;E1352,'Np Quality'!A:M,9,FALSE))),"-",VLOOKUP(L1352&amp;"-"&amp;E1352,'Np Quality'!A:M,9,FALSE)))</f>
        <v/>
      </c>
      <c r="S1352" s="150"/>
      <c r="T1352" s="395" t="str">
        <f t="shared" ref="T1352:T1415" si="175">IF(ISNUMBER(B1352),CHOOSE(B1352,L1352,L1352&amp;","&amp;L1353,L1352&amp;","&amp;L1353&amp;","&amp;L1354,L1352&amp;","&amp;L1353&amp;","&amp;L1354&amp;","&amp;L1355),"")</f>
        <v/>
      </c>
      <c r="U1352" s="395" t="str">
        <f t="shared" si="172"/>
        <v/>
      </c>
      <c r="V1352" s="396"/>
      <c r="W1352" s="282"/>
    </row>
    <row r="1353" spans="1:23">
      <c r="A1353" s="382" t="str">
        <f t="shared" si="173"/>
        <v/>
      </c>
      <c r="B1353" s="383" t="str">
        <f t="shared" si="171"/>
        <v/>
      </c>
      <c r="C1353" s="236"/>
      <c r="D1353" s="282"/>
      <c r="E1353" s="384" t="str">
        <f t="shared" si="174"/>
        <v/>
      </c>
      <c r="F1353" s="388"/>
      <c r="G1353" s="243"/>
      <c r="H1353" s="244"/>
      <c r="I1353" s="243"/>
      <c r="J1353" s="244"/>
      <c r="K1353" s="244"/>
      <c r="L1353" s="244"/>
      <c r="M1353" s="244"/>
      <c r="N1353" s="290"/>
      <c r="O1353" s="391" t="str">
        <f>IF(ISBLANK(L1363),"",IF(OR(ISBLANK(VLOOKUP(L1363&amp;"-"&amp;E1363,'Np Quality'!A:M,6,FALSE)),ISERROR(VLOOKUP(L1363&amp;"-"&amp;E1363,'Np Quality'!A:M,6,FALSE))),"-",VLOOKUP(L1363&amp;"-"&amp;E1363,'Np Quality'!A:M,6,FALSE)))</f>
        <v/>
      </c>
      <c r="P1353" s="391" t="str">
        <f>IF(ISBLANK(L1354),"",IF(OR(ISBLANK(VLOOKUP(L1354&amp;"-"&amp;E1354,'Np Quality'!A:M,7,FALSE)),ISERROR(VLOOKUP(L1354&amp;"-"&amp;E1354,'Np Quality'!A:M,7,FALSE))),"-",VLOOKUP(L1354&amp;"-"&amp;E1354,'Np Quality'!A:M,7,FALSE)))</f>
        <v/>
      </c>
      <c r="Q1353" s="391" t="str">
        <f>IF(ISBLANK(L1353),"",IF(OR(ISBLANK(VLOOKUP(L1353&amp;"-"&amp;E1353,'Np Quality'!A:M,8,FALSE)),ISERROR(VLOOKUP(L1353&amp;"-"&amp;E1353,'Np Quality'!A:M,8,FALSE))),"-",VLOOKUP(L1353&amp;"-"&amp;E1353,'Np Quality'!A:M,8,FALSE)))</f>
        <v/>
      </c>
      <c r="R1353" s="283" t="str">
        <f>IF(ISBLANK(L1353),"",IF(OR(ISBLANK(VLOOKUP(L1353&amp;"-"&amp;E1353,'Np Quality'!A:M,9,FALSE)),ISERROR(VLOOKUP(L1353&amp;"-"&amp;E1353,'Np Quality'!A:M,9,FALSE))),"-",VLOOKUP(L1353&amp;"-"&amp;E1353,'Np Quality'!A:M,9,FALSE)))</f>
        <v/>
      </c>
      <c r="S1353" s="150"/>
      <c r="T1353" s="395" t="str">
        <f t="shared" si="175"/>
        <v/>
      </c>
      <c r="U1353" s="395" t="str">
        <f t="shared" si="172"/>
        <v/>
      </c>
      <c r="V1353" s="396"/>
      <c r="W1353" s="282"/>
    </row>
    <row r="1354" spans="1:23">
      <c r="A1354" s="382" t="str">
        <f t="shared" si="173"/>
        <v/>
      </c>
      <c r="B1354" s="383" t="str">
        <f t="shared" si="171"/>
        <v/>
      </c>
      <c r="C1354" s="236"/>
      <c r="D1354" s="282"/>
      <c r="E1354" s="384" t="str">
        <f t="shared" si="174"/>
        <v/>
      </c>
      <c r="F1354" s="388"/>
      <c r="G1354" s="243"/>
      <c r="H1354" s="244"/>
      <c r="I1354" s="243"/>
      <c r="J1354" s="244"/>
      <c r="K1354" s="244"/>
      <c r="L1354" s="244"/>
      <c r="M1354" s="244"/>
      <c r="N1354" s="290"/>
      <c r="O1354" s="391" t="str">
        <f>IF(ISBLANK(L1364),"",IF(OR(ISBLANK(VLOOKUP(L1364&amp;"-"&amp;E1364,'Np Quality'!A:M,6,FALSE)),ISERROR(VLOOKUP(L1364&amp;"-"&amp;E1364,'Np Quality'!A:M,6,FALSE))),"-",VLOOKUP(L1364&amp;"-"&amp;E1364,'Np Quality'!A:M,6,FALSE)))</f>
        <v/>
      </c>
      <c r="P1354" s="391" t="str">
        <f>IF(ISBLANK(L1354),"",IF(OR(ISBLANK(VLOOKUP(L1354&amp;"-"&amp;E1354,'Np Quality'!A:M,7,FALSE)),ISERROR(VLOOKUP(L1354&amp;"-"&amp;E1354,'Np Quality'!A:M,7,FALSE))),"-",VLOOKUP(L1354&amp;"-"&amp;E1354,'Np Quality'!A:M,7,FALSE)))</f>
        <v/>
      </c>
      <c r="Q1354" s="391" t="str">
        <f>IF(ISBLANK(L1355),"",IF(OR(ISBLANK(VLOOKUP(L1355&amp;"-"&amp;E1355,'Np Quality'!A:M,8,FALSE)),ISERROR(VLOOKUP(L1355&amp;"-"&amp;E1355,'Np Quality'!A:M,8,FALSE))),"-",VLOOKUP(L1355&amp;"-"&amp;E1355,'Np Quality'!A:M,8,FALSE)))</f>
        <v/>
      </c>
      <c r="R1354" s="283" t="str">
        <f>IF(ISBLANK(L1354),"",IF(OR(ISBLANK(VLOOKUP(L1354&amp;"-"&amp;E1354,'Np Quality'!A:M,9,FALSE)),ISERROR(VLOOKUP(L1354&amp;"-"&amp;E1354,'Np Quality'!A:M,9,FALSE))),"-",VLOOKUP(L1354&amp;"-"&amp;E1354,'Np Quality'!A:M,9,FALSE)))</f>
        <v/>
      </c>
      <c r="S1354" s="150"/>
      <c r="T1354" s="395" t="str">
        <f t="shared" si="175"/>
        <v/>
      </c>
      <c r="U1354" s="395" t="str">
        <f t="shared" si="172"/>
        <v/>
      </c>
      <c r="V1354" s="396"/>
      <c r="W1354" s="282"/>
    </row>
    <row r="1355" spans="1:23">
      <c r="A1355" s="382" t="str">
        <f t="shared" si="173"/>
        <v/>
      </c>
      <c r="B1355" s="383" t="str">
        <f t="shared" si="171"/>
        <v/>
      </c>
      <c r="C1355" s="236"/>
      <c r="D1355" s="282"/>
      <c r="E1355" s="384" t="str">
        <f t="shared" si="174"/>
        <v/>
      </c>
      <c r="F1355" s="388"/>
      <c r="G1355" s="243"/>
      <c r="H1355" s="244"/>
      <c r="I1355" s="243"/>
      <c r="J1355" s="244"/>
      <c r="K1355" s="244"/>
      <c r="L1355" s="244"/>
      <c r="M1355" s="244"/>
      <c r="N1355" s="290"/>
      <c r="O1355" s="391" t="str">
        <f>IF(ISBLANK(L1365),"",IF(OR(ISBLANK(VLOOKUP(L1365&amp;"-"&amp;E1365,'Np Quality'!A:M,6,FALSE)),ISERROR(VLOOKUP(L1365&amp;"-"&amp;E1365,'Np Quality'!A:M,6,FALSE))),"-",VLOOKUP(L1365&amp;"-"&amp;E1365,'Np Quality'!A:M,6,FALSE)))</f>
        <v/>
      </c>
      <c r="P1355" s="391" t="str">
        <f>IF(ISBLANK(L1355),"",IF(OR(ISBLANK(VLOOKUP(L1355&amp;"-"&amp;E1355,'Np Quality'!A:M,7,FALSE)),ISERROR(VLOOKUP(L1355&amp;"-"&amp;E1355,'Np Quality'!A:M,7,FALSE))),"-",VLOOKUP(L1355&amp;"-"&amp;E1355,'Np Quality'!A:M,7,FALSE)))</f>
        <v/>
      </c>
      <c r="Q1355" s="391" t="str">
        <f>IF(ISBLANK(L1355),"",IF(OR(ISBLANK(VLOOKUP(L1355&amp;"-"&amp;E1355,'Np Quality'!A:M,8,FALSE)),ISERROR(VLOOKUP(L1355&amp;"-"&amp;E1355,'Np Quality'!A:M,8,FALSE))),"-",VLOOKUP(L1355&amp;"-"&amp;E1355,'Np Quality'!A:M,8,FALSE)))</f>
        <v/>
      </c>
      <c r="R1355" s="283" t="str">
        <f>IF(ISBLANK(L1356),"",IF(OR(ISBLANK(VLOOKUP(L1356&amp;"-"&amp;E1356,'Np Quality'!A:M,9,FALSE)),ISERROR(VLOOKUP(L1356&amp;"-"&amp;E1356,'Np Quality'!A:M,9,FALSE))),"-",VLOOKUP(L1356&amp;"-"&amp;E1356,'Np Quality'!A:M,9,FALSE)))</f>
        <v/>
      </c>
      <c r="S1355" s="150"/>
      <c r="T1355" s="395" t="str">
        <f t="shared" si="175"/>
        <v/>
      </c>
      <c r="U1355" s="395" t="str">
        <f t="shared" si="172"/>
        <v/>
      </c>
      <c r="V1355" s="396"/>
      <c r="W1355" s="282"/>
    </row>
    <row r="1356" spans="1:23">
      <c r="A1356" s="382" t="str">
        <f t="shared" si="173"/>
        <v/>
      </c>
      <c r="B1356" s="383" t="str">
        <f t="shared" si="171"/>
        <v/>
      </c>
      <c r="C1356" s="236"/>
      <c r="D1356" s="282"/>
      <c r="E1356" s="384" t="str">
        <f t="shared" si="174"/>
        <v/>
      </c>
      <c r="F1356" s="388"/>
      <c r="G1356" s="243"/>
      <c r="H1356" s="244"/>
      <c r="I1356" s="243"/>
      <c r="J1356" s="244"/>
      <c r="K1356" s="244"/>
      <c r="L1356" s="244"/>
      <c r="M1356" s="244"/>
      <c r="N1356" s="290"/>
      <c r="O1356" s="391" t="str">
        <f>IF(ISBLANK(L1366),"",IF(OR(ISBLANK(VLOOKUP(L1366&amp;"-"&amp;E1366,'Np Quality'!A:M,6,FALSE)),ISERROR(VLOOKUP(L1366&amp;"-"&amp;E1366,'Np Quality'!A:M,6,FALSE))),"-",VLOOKUP(L1366&amp;"-"&amp;E1366,'Np Quality'!A:M,6,FALSE)))</f>
        <v/>
      </c>
      <c r="P1356" s="391" t="str">
        <f>IF(ISBLANK(L1356),"",IF(OR(ISBLANK(VLOOKUP(L1356&amp;"-"&amp;E1356,'Np Quality'!A:M,7,FALSE)),ISERROR(VLOOKUP(L1356&amp;"-"&amp;E1356,'Np Quality'!A:M,7,FALSE))),"-",VLOOKUP(L1356&amp;"-"&amp;E1356,'Np Quality'!A:M,7,FALSE)))</f>
        <v/>
      </c>
      <c r="Q1356" s="391" t="str">
        <f>IF(ISBLANK(L1356),"",IF(OR(ISBLANK(VLOOKUP(L1356&amp;"-"&amp;E1356,'Np Quality'!A:M,8,FALSE)),ISERROR(VLOOKUP(L1356&amp;"-"&amp;E1356,'Np Quality'!A:M,8,FALSE))),"-",VLOOKUP(L1356&amp;"-"&amp;E1356,'Np Quality'!A:M,8,FALSE)))</f>
        <v/>
      </c>
      <c r="R1356" s="283" t="str">
        <f>IF(ISBLANK(L1356),"",IF(OR(ISBLANK(VLOOKUP(L1356&amp;"-"&amp;E1356,'Np Quality'!A:M,9,FALSE)),ISERROR(VLOOKUP(L1356&amp;"-"&amp;E1356,'Np Quality'!A:M,9,FALSE))),"-",VLOOKUP(L1356&amp;"-"&amp;E1356,'Np Quality'!A:M,9,FALSE)))</f>
        <v/>
      </c>
      <c r="S1356" s="150"/>
      <c r="T1356" s="395" t="str">
        <f t="shared" si="175"/>
        <v/>
      </c>
      <c r="U1356" s="395" t="str">
        <f t="shared" si="172"/>
        <v/>
      </c>
      <c r="V1356" s="396"/>
      <c r="W1356" s="282"/>
    </row>
    <row r="1357" spans="1:23">
      <c r="A1357" s="382" t="str">
        <f t="shared" si="173"/>
        <v/>
      </c>
      <c r="B1357" s="383" t="str">
        <f t="shared" ref="B1357:B1420" si="176">IF(AND(A1357&lt;&gt;A1356,A1357&lt;&gt;""),COUNTIF(A:A,A1357),"")</f>
        <v/>
      </c>
      <c r="C1357" s="236"/>
      <c r="D1357" s="282"/>
      <c r="E1357" s="384" t="str">
        <f t="shared" si="174"/>
        <v/>
      </c>
      <c r="F1357" s="388"/>
      <c r="G1357" s="243"/>
      <c r="H1357" s="244"/>
      <c r="I1357" s="243"/>
      <c r="J1357" s="244"/>
      <c r="K1357" s="244"/>
      <c r="L1357" s="244"/>
      <c r="M1357" s="244"/>
      <c r="N1357" s="290"/>
      <c r="O1357" s="391" t="str">
        <f>IF(ISBLANK(L1357),"",IF(OR(ISBLANK(VLOOKUP(L1357&amp;"-"&amp;E1357,'Np Quality'!A:M,6,FALSE)),ISERROR(VLOOKUP(L1357&amp;"-"&amp;E1357,'Np Quality'!A:M,6,FALSE))),"-",VLOOKUP(L1357&amp;"-"&amp;E1357,'Np Quality'!A:M,6,FALSE)))</f>
        <v/>
      </c>
      <c r="P1357" s="391" t="str">
        <f>IF(ISBLANK(L1367),"",IF(OR(ISBLANK(VLOOKUP(L1367&amp;"-"&amp;E1367,'Np Quality'!A:M,7,FALSE)),ISERROR(VLOOKUP(L1367&amp;"-"&amp;E1367,'Np Quality'!A:M,7,FALSE))),"-",VLOOKUP(L1367&amp;"-"&amp;E1367,'Np Quality'!A:M,7,FALSE)))</f>
        <v/>
      </c>
      <c r="Q1357" s="391" t="str">
        <f>IF(ISBLANK(L1357),"",IF(OR(ISBLANK(VLOOKUP(L1357&amp;"-"&amp;E1357,'Np Quality'!A:M,8,FALSE)),ISERROR(VLOOKUP(L1357&amp;"-"&amp;E1357,'Np Quality'!A:M,8,FALSE))),"-",VLOOKUP(L1357&amp;"-"&amp;E1357,'Np Quality'!A:M,8,FALSE)))</f>
        <v/>
      </c>
      <c r="R1357" s="283" t="str">
        <f>IF(ISBLANK(L1357),"",IF(OR(ISBLANK(VLOOKUP(L1357&amp;"-"&amp;E1357,'Np Quality'!A:M,9,FALSE)),ISERROR(VLOOKUP(L1357&amp;"-"&amp;E1357,'Np Quality'!A:M,9,FALSE))),"-",VLOOKUP(L1357&amp;"-"&amp;E1357,'Np Quality'!A:M,9,FALSE)))</f>
        <v/>
      </c>
      <c r="S1357" s="150"/>
      <c r="T1357" s="395" t="str">
        <f t="shared" si="175"/>
        <v/>
      </c>
      <c r="U1357" s="395" t="str">
        <f t="shared" si="172"/>
        <v/>
      </c>
      <c r="V1357" s="396"/>
      <c r="W1357" s="282"/>
    </row>
    <row r="1358" spans="1:23">
      <c r="A1358" s="382" t="str">
        <f t="shared" si="173"/>
        <v/>
      </c>
      <c r="B1358" s="383" t="str">
        <f t="shared" si="176"/>
        <v/>
      </c>
      <c r="C1358" s="236"/>
      <c r="D1358" s="282"/>
      <c r="E1358" s="384" t="str">
        <f t="shared" si="174"/>
        <v/>
      </c>
      <c r="F1358" s="388"/>
      <c r="G1358" s="243"/>
      <c r="H1358" s="244"/>
      <c r="I1358" s="243"/>
      <c r="J1358" s="244"/>
      <c r="K1358" s="244"/>
      <c r="L1358" s="244"/>
      <c r="M1358" s="244"/>
      <c r="N1358" s="290"/>
      <c r="O1358" s="391" t="str">
        <f>IF(ISBLANK(L1358),"",IF(OR(ISBLANK(VLOOKUP(L1358&amp;"-"&amp;E1358,'Np Quality'!A:M,6,FALSE)),ISERROR(VLOOKUP(L1358&amp;"-"&amp;E1358,'Np Quality'!A:M,6,FALSE))),"-",VLOOKUP(L1358&amp;"-"&amp;E1358,'Np Quality'!A:M,6,FALSE)))</f>
        <v/>
      </c>
      <c r="P1358" s="391" t="str">
        <f>IF(ISBLANK(L1368),"",IF(OR(ISBLANK(VLOOKUP(L1368&amp;"-"&amp;E1368,'Np Quality'!A:M,7,FALSE)),ISERROR(VLOOKUP(L1368&amp;"-"&amp;E1368,'Np Quality'!A:M,7,FALSE))),"-",VLOOKUP(L1368&amp;"-"&amp;E1368,'Np Quality'!A:M,7,FALSE)))</f>
        <v/>
      </c>
      <c r="Q1358" s="391" t="str">
        <f>IF(ISBLANK(L1358),"",IF(OR(ISBLANK(VLOOKUP(L1358&amp;"-"&amp;E1358,'Np Quality'!A:M,8,FALSE)),ISERROR(VLOOKUP(L1358&amp;"-"&amp;E1358,'Np Quality'!A:M,8,FALSE))),"-",VLOOKUP(L1358&amp;"-"&amp;E1358,'Np Quality'!A:M,8,FALSE)))</f>
        <v/>
      </c>
      <c r="R1358" s="283" t="str">
        <f>IF(ISBLANK(L1358),"",IF(OR(ISBLANK(VLOOKUP(L1358&amp;"-"&amp;E1358,'Np Quality'!A:M,9,FALSE)),ISERROR(VLOOKUP(L1358&amp;"-"&amp;E1358,'Np Quality'!A:M,9,FALSE))),"-",VLOOKUP(L1358&amp;"-"&amp;E1358,'Np Quality'!A:M,9,FALSE)))</f>
        <v/>
      </c>
      <c r="S1358" s="150"/>
      <c r="T1358" s="395" t="str">
        <f t="shared" si="175"/>
        <v/>
      </c>
      <c r="U1358" s="395" t="str">
        <f t="shared" si="172"/>
        <v/>
      </c>
      <c r="V1358" s="396"/>
      <c r="W1358" s="282"/>
    </row>
    <row r="1359" spans="1:23">
      <c r="A1359" s="382" t="str">
        <f t="shared" si="173"/>
        <v/>
      </c>
      <c r="B1359" s="383" t="str">
        <f t="shared" si="176"/>
        <v/>
      </c>
      <c r="C1359" s="236"/>
      <c r="D1359" s="282"/>
      <c r="E1359" s="384" t="str">
        <f t="shared" si="174"/>
        <v/>
      </c>
      <c r="F1359" s="388"/>
      <c r="G1359" s="243"/>
      <c r="H1359" s="244"/>
      <c r="I1359" s="243"/>
      <c r="J1359" s="244"/>
      <c r="K1359" s="244"/>
      <c r="L1359" s="244"/>
      <c r="M1359" s="244"/>
      <c r="N1359" s="290"/>
      <c r="O1359" s="391" t="str">
        <f>IF(ISBLANK(L1359),"",IF(OR(ISBLANK(VLOOKUP(L1359&amp;"-"&amp;E1359,'Np Quality'!A:M,6,FALSE)),ISERROR(VLOOKUP(L1359&amp;"-"&amp;E1359,'Np Quality'!A:M,6,FALSE))),"-",VLOOKUP(L1359&amp;"-"&amp;E1359,'Np Quality'!A:M,6,FALSE)))</f>
        <v/>
      </c>
      <c r="P1359" s="391" t="str">
        <f>IF(ISBLANK(L1369),"",IF(OR(ISBLANK(VLOOKUP(L1369&amp;"-"&amp;E1369,'Np Quality'!A:M,7,FALSE)),ISERROR(VLOOKUP(L1369&amp;"-"&amp;E1369,'Np Quality'!A:M,7,FALSE))),"-",VLOOKUP(L1369&amp;"-"&amp;E1369,'Np Quality'!A:M,7,FALSE)))</f>
        <v/>
      </c>
      <c r="Q1359" s="391" t="str">
        <f>IF(ISBLANK(L1359),"",IF(OR(ISBLANK(VLOOKUP(L1359&amp;"-"&amp;E1359,'Np Quality'!A:M,8,FALSE)),ISERROR(VLOOKUP(L1359&amp;"-"&amp;E1359,'Np Quality'!A:M,8,FALSE))),"-",VLOOKUP(L1359&amp;"-"&amp;E1359,'Np Quality'!A:M,8,FALSE)))</f>
        <v/>
      </c>
      <c r="R1359" s="283" t="str">
        <f>IF(ISBLANK(L1359),"",IF(OR(ISBLANK(VLOOKUP(L1359&amp;"-"&amp;E1359,'Np Quality'!A:M,9,FALSE)),ISERROR(VLOOKUP(L1359&amp;"-"&amp;E1359,'Np Quality'!A:M,9,FALSE))),"-",VLOOKUP(L1359&amp;"-"&amp;E1359,'Np Quality'!A:M,9,FALSE)))</f>
        <v/>
      </c>
      <c r="S1359" s="150"/>
      <c r="T1359" s="395" t="str">
        <f t="shared" si="175"/>
        <v/>
      </c>
      <c r="U1359" s="395" t="str">
        <f t="shared" si="172"/>
        <v/>
      </c>
      <c r="V1359" s="396"/>
      <c r="W1359" s="282"/>
    </row>
    <row r="1360" spans="1:23">
      <c r="A1360" s="382" t="str">
        <f t="shared" si="173"/>
        <v/>
      </c>
      <c r="B1360" s="383" t="str">
        <f t="shared" si="176"/>
        <v/>
      </c>
      <c r="C1360" s="236"/>
      <c r="D1360" s="282"/>
      <c r="E1360" s="384" t="str">
        <f t="shared" si="174"/>
        <v/>
      </c>
      <c r="F1360" s="388"/>
      <c r="G1360" s="243"/>
      <c r="H1360" s="244"/>
      <c r="I1360" s="243"/>
      <c r="J1360" s="244"/>
      <c r="K1360" s="244"/>
      <c r="L1360" s="244"/>
      <c r="M1360" s="244"/>
      <c r="N1360" s="290"/>
      <c r="O1360" s="391" t="str">
        <f>IF(ISBLANK(L1360),"",IF(OR(ISBLANK(VLOOKUP(L1360&amp;"-"&amp;E1360,'Np Quality'!A:M,6,FALSE)),ISERROR(VLOOKUP(L1360&amp;"-"&amp;E1360,'Np Quality'!A:M,6,FALSE))),"-",VLOOKUP(L1360&amp;"-"&amp;E1360,'Np Quality'!A:M,6,FALSE)))</f>
        <v/>
      </c>
      <c r="P1360" s="391" t="str">
        <f>IF(ISBLANK(L1370),"",IF(OR(ISBLANK(VLOOKUP(L1370&amp;"-"&amp;E1370,'Np Quality'!A:M,7,FALSE)),ISERROR(VLOOKUP(L1370&amp;"-"&amp;E1370,'Np Quality'!A:M,7,FALSE))),"-",VLOOKUP(L1370&amp;"-"&amp;E1370,'Np Quality'!A:M,7,FALSE)))</f>
        <v/>
      </c>
      <c r="Q1360" s="391" t="str">
        <f>IF(ISBLANK(L1360),"",IF(OR(ISBLANK(VLOOKUP(L1360&amp;"-"&amp;E1360,'Np Quality'!A:M,8,FALSE)),ISERROR(VLOOKUP(L1360&amp;"-"&amp;E1360,'Np Quality'!A:M,8,FALSE))),"-",VLOOKUP(L1360&amp;"-"&amp;E1360,'Np Quality'!A:M,8,FALSE)))</f>
        <v/>
      </c>
      <c r="R1360" s="283" t="str">
        <f>IF(ISBLANK(L1360),"",IF(OR(ISBLANK(VLOOKUP(L1360&amp;"-"&amp;E1360,'Np Quality'!A:M,9,FALSE)),ISERROR(VLOOKUP(L1360&amp;"-"&amp;E1360,'Np Quality'!A:M,9,FALSE))),"-",VLOOKUP(L1360&amp;"-"&amp;E1360,'Np Quality'!A:M,9,FALSE)))</f>
        <v/>
      </c>
      <c r="S1360" s="150"/>
      <c r="T1360" s="395" t="str">
        <f t="shared" si="175"/>
        <v/>
      </c>
      <c r="U1360" s="395" t="str">
        <f t="shared" si="172"/>
        <v/>
      </c>
      <c r="V1360" s="396"/>
      <c r="W1360" s="282"/>
    </row>
    <row r="1361" spans="1:23">
      <c r="A1361" s="382" t="str">
        <f t="shared" si="173"/>
        <v/>
      </c>
      <c r="B1361" s="383" t="str">
        <f t="shared" si="176"/>
        <v/>
      </c>
      <c r="C1361" s="236"/>
      <c r="D1361" s="282"/>
      <c r="E1361" s="384" t="str">
        <f t="shared" si="174"/>
        <v/>
      </c>
      <c r="F1361" s="388"/>
      <c r="G1361" s="243"/>
      <c r="H1361" s="244"/>
      <c r="I1361" s="243"/>
      <c r="J1361" s="244"/>
      <c r="K1361" s="244"/>
      <c r="L1361" s="244"/>
      <c r="M1361" s="244"/>
      <c r="N1361" s="290"/>
      <c r="O1361" s="391" t="str">
        <f>IF(ISBLANK(L1361),"",IF(OR(ISBLANK(VLOOKUP(L1361&amp;"-"&amp;E1361,'Np Quality'!A:M,6,FALSE)),ISERROR(VLOOKUP(L1361&amp;"-"&amp;E1361,'Np Quality'!A:M,6,FALSE))),"-",VLOOKUP(L1361&amp;"-"&amp;E1361,'Np Quality'!A:M,6,FALSE)))</f>
        <v/>
      </c>
      <c r="P1361" s="391" t="str">
        <f>IF(ISBLANK(L1371),"",IF(OR(ISBLANK(VLOOKUP(L1371&amp;"-"&amp;E1371,'Np Quality'!A:M,7,FALSE)),ISERROR(VLOOKUP(L1371&amp;"-"&amp;E1371,'Np Quality'!A:M,7,FALSE))),"-",VLOOKUP(L1371&amp;"-"&amp;E1371,'Np Quality'!A:M,7,FALSE)))</f>
        <v/>
      </c>
      <c r="Q1361" s="391" t="str">
        <f>IF(ISBLANK(L1361),"",IF(OR(ISBLANK(VLOOKUP(L1361&amp;"-"&amp;E1361,'Np Quality'!A:M,8,FALSE)),ISERROR(VLOOKUP(L1361&amp;"-"&amp;E1361,'Np Quality'!A:M,8,FALSE))),"-",VLOOKUP(L1361&amp;"-"&amp;E1361,'Np Quality'!A:M,8,FALSE)))</f>
        <v/>
      </c>
      <c r="R1361" s="283" t="str">
        <f>IF(ISBLANK(L1361),"",IF(OR(ISBLANK(VLOOKUP(L1361&amp;"-"&amp;E1361,'Np Quality'!A:M,9,FALSE)),ISERROR(VLOOKUP(L1361&amp;"-"&amp;E1361,'Np Quality'!A:M,9,FALSE))),"-",VLOOKUP(L1361&amp;"-"&amp;E1361,'Np Quality'!A:M,9,FALSE)))</f>
        <v/>
      </c>
      <c r="S1361" s="150"/>
      <c r="T1361" s="395" t="str">
        <f t="shared" si="175"/>
        <v/>
      </c>
      <c r="U1361" s="395" t="str">
        <f t="shared" si="172"/>
        <v/>
      </c>
      <c r="V1361" s="396"/>
      <c r="W1361" s="282"/>
    </row>
    <row r="1362" spans="1:23">
      <c r="A1362" s="382" t="str">
        <f t="shared" si="173"/>
        <v/>
      </c>
      <c r="B1362" s="383" t="str">
        <f t="shared" si="176"/>
        <v/>
      </c>
      <c r="C1362" s="236"/>
      <c r="D1362" s="282"/>
      <c r="E1362" s="384" t="str">
        <f t="shared" si="174"/>
        <v/>
      </c>
      <c r="F1362" s="388"/>
      <c r="G1362" s="243"/>
      <c r="H1362" s="244"/>
      <c r="I1362" s="243"/>
      <c r="J1362" s="244"/>
      <c r="K1362" s="244"/>
      <c r="L1362" s="244"/>
      <c r="M1362" s="244"/>
      <c r="N1362" s="290"/>
      <c r="O1362" s="391" t="str">
        <f>IF(ISBLANK(L1363),"",IF(OR(ISBLANK(VLOOKUP(L1363&amp;"-"&amp;E1363,'Np Quality'!A:M,6,FALSE)),ISERROR(VLOOKUP(L1363&amp;"-"&amp;E1363,'Np Quality'!A:M,6,FALSE))),"-",VLOOKUP(L1363&amp;"-"&amp;E1363,'Np Quality'!A:M,6,FALSE)))</f>
        <v/>
      </c>
      <c r="P1362" s="391" t="str">
        <f>IF(ISBLANK(L1372),"",IF(OR(ISBLANK(VLOOKUP(L1372&amp;"-"&amp;E1372,'Np Quality'!A:M,7,FALSE)),ISERROR(VLOOKUP(L1372&amp;"-"&amp;E1372,'Np Quality'!A:M,7,FALSE))),"-",VLOOKUP(L1372&amp;"-"&amp;E1372,'Np Quality'!A:M,7,FALSE)))</f>
        <v/>
      </c>
      <c r="Q1362" s="391" t="str">
        <f>IF(ISBLANK(L1362),"",IF(OR(ISBLANK(VLOOKUP(L1362&amp;"-"&amp;E1362,'Np Quality'!A:M,8,FALSE)),ISERROR(VLOOKUP(L1362&amp;"-"&amp;E1362,'Np Quality'!A:M,8,FALSE))),"-",VLOOKUP(L1362&amp;"-"&amp;E1362,'Np Quality'!A:M,8,FALSE)))</f>
        <v/>
      </c>
      <c r="R1362" s="283" t="str">
        <f>IF(ISBLANK(L1362),"",IF(OR(ISBLANK(VLOOKUP(L1362&amp;"-"&amp;E1362,'Np Quality'!A:M,9,FALSE)),ISERROR(VLOOKUP(L1362&amp;"-"&amp;E1362,'Np Quality'!A:M,9,FALSE))),"-",VLOOKUP(L1362&amp;"-"&amp;E1362,'Np Quality'!A:M,9,FALSE)))</f>
        <v/>
      </c>
      <c r="S1362" s="150"/>
      <c r="T1362" s="395" t="str">
        <f t="shared" si="175"/>
        <v/>
      </c>
      <c r="U1362" s="395" t="str">
        <f t="shared" si="172"/>
        <v/>
      </c>
      <c r="V1362" s="396"/>
      <c r="W1362" s="282"/>
    </row>
    <row r="1363" spans="1:23">
      <c r="A1363" s="382" t="str">
        <f t="shared" si="173"/>
        <v/>
      </c>
      <c r="B1363" s="383" t="str">
        <f t="shared" si="176"/>
        <v/>
      </c>
      <c r="C1363" s="236"/>
      <c r="D1363" s="282"/>
      <c r="E1363" s="384" t="str">
        <f t="shared" si="174"/>
        <v/>
      </c>
      <c r="F1363" s="388"/>
      <c r="G1363" s="243"/>
      <c r="H1363" s="244"/>
      <c r="I1363" s="243"/>
      <c r="J1363" s="244"/>
      <c r="K1363" s="244"/>
      <c r="L1363" s="244"/>
      <c r="M1363" s="244"/>
      <c r="N1363" s="290"/>
      <c r="O1363" s="391" t="str">
        <f>IF(ISBLANK(L1363),"",IF(OR(ISBLANK(VLOOKUP(L1363&amp;"-"&amp;E1363,'Np Quality'!A:M,6,FALSE)),ISERROR(VLOOKUP(L1363&amp;"-"&amp;E1363,'Np Quality'!A:M,6,FALSE))),"-",VLOOKUP(L1363&amp;"-"&amp;E1363,'Np Quality'!A:M,6,FALSE)))</f>
        <v/>
      </c>
      <c r="P1363" s="391" t="str">
        <f>IF(ISBLANK(L1374),"",IF(OR(ISBLANK(VLOOKUP(L1374&amp;"-"&amp;E1374,'Np Quality'!A:M,7,FALSE)),ISERROR(VLOOKUP(L1374&amp;"-"&amp;E1374,'Np Quality'!A:M,7,FALSE))),"-",VLOOKUP(L1374&amp;"-"&amp;E1374,'Np Quality'!A:M,7,FALSE)))</f>
        <v/>
      </c>
      <c r="Q1363" s="391" t="str">
        <f>IF(ISBLANK(L1363),"",IF(OR(ISBLANK(VLOOKUP(L1363&amp;"-"&amp;E1363,'Np Quality'!A:M,8,FALSE)),ISERROR(VLOOKUP(L1363&amp;"-"&amp;E1363,'Np Quality'!A:M,8,FALSE))),"-",VLOOKUP(L1363&amp;"-"&amp;E1363,'Np Quality'!A:M,8,FALSE)))</f>
        <v/>
      </c>
      <c r="R1363" s="283" t="str">
        <f>IF(ISBLANK(L1363),"",IF(OR(ISBLANK(VLOOKUP(L1363&amp;"-"&amp;E1363,'Np Quality'!A:M,9,FALSE)),ISERROR(VLOOKUP(L1363&amp;"-"&amp;E1363,'Np Quality'!A:M,9,FALSE))),"-",VLOOKUP(L1363&amp;"-"&amp;E1363,'Np Quality'!A:M,9,FALSE)))</f>
        <v/>
      </c>
      <c r="S1363" s="150"/>
      <c r="T1363" s="395" t="str">
        <f t="shared" si="175"/>
        <v/>
      </c>
      <c r="U1363" s="395" t="str">
        <f t="shared" si="172"/>
        <v/>
      </c>
      <c r="V1363" s="396"/>
      <c r="W1363" s="282"/>
    </row>
    <row r="1364" spans="1:23">
      <c r="A1364" s="382" t="str">
        <f t="shared" si="173"/>
        <v/>
      </c>
      <c r="B1364" s="383" t="str">
        <f t="shared" si="176"/>
        <v/>
      </c>
      <c r="C1364" s="236"/>
      <c r="D1364" s="282"/>
      <c r="E1364" s="384" t="str">
        <f t="shared" si="174"/>
        <v/>
      </c>
      <c r="F1364" s="388"/>
      <c r="G1364" s="243"/>
      <c r="H1364" s="244"/>
      <c r="I1364" s="243"/>
      <c r="J1364" s="244"/>
      <c r="K1364" s="244"/>
      <c r="L1364" s="244"/>
      <c r="M1364" s="244"/>
      <c r="N1364" s="290"/>
      <c r="O1364" s="391" t="str">
        <f>IF(ISBLANK(L1364),"",IF(OR(ISBLANK(VLOOKUP(L1364&amp;"-"&amp;E1364,'Np Quality'!A:M,6,FALSE)),ISERROR(VLOOKUP(L1364&amp;"-"&amp;E1364,'Np Quality'!A:M,6,FALSE))),"-",VLOOKUP(L1364&amp;"-"&amp;E1364,'Np Quality'!A:M,6,FALSE)))</f>
        <v/>
      </c>
      <c r="P1364" s="391" t="str">
        <f>IF(ISBLANK(L1374),"",IF(OR(ISBLANK(VLOOKUP(L1374&amp;"-"&amp;E1374,'Np Quality'!A:M,7,FALSE)),ISERROR(VLOOKUP(L1374&amp;"-"&amp;E1374,'Np Quality'!A:M,7,FALSE))),"-",VLOOKUP(L1374&amp;"-"&amp;E1374,'Np Quality'!A:M,7,FALSE)))</f>
        <v/>
      </c>
      <c r="Q1364" s="391" t="str">
        <f>IF(ISBLANK(L1365),"",IF(OR(ISBLANK(VLOOKUP(L1365&amp;"-"&amp;E1365,'Np Quality'!A:M,8,FALSE)),ISERROR(VLOOKUP(L1365&amp;"-"&amp;E1365,'Np Quality'!A:M,8,FALSE))),"-",VLOOKUP(L1365&amp;"-"&amp;E1365,'Np Quality'!A:M,8,FALSE)))</f>
        <v/>
      </c>
      <c r="R1364" s="283" t="str">
        <f>IF(ISBLANK(L1364),"",IF(OR(ISBLANK(VLOOKUP(L1364&amp;"-"&amp;E1364,'Np Quality'!A:M,9,FALSE)),ISERROR(VLOOKUP(L1364&amp;"-"&amp;E1364,'Np Quality'!A:M,9,FALSE))),"-",VLOOKUP(L1364&amp;"-"&amp;E1364,'Np Quality'!A:M,9,FALSE)))</f>
        <v/>
      </c>
      <c r="S1364" s="150"/>
      <c r="T1364" s="395" t="str">
        <f t="shared" si="175"/>
        <v/>
      </c>
      <c r="U1364" s="395" t="str">
        <f t="shared" si="172"/>
        <v/>
      </c>
      <c r="V1364" s="396"/>
      <c r="W1364" s="282"/>
    </row>
    <row r="1365" spans="1:23">
      <c r="A1365" s="382" t="str">
        <f t="shared" si="173"/>
        <v/>
      </c>
      <c r="B1365" s="383" t="str">
        <f t="shared" si="176"/>
        <v/>
      </c>
      <c r="C1365" s="236"/>
      <c r="D1365" s="282"/>
      <c r="E1365" s="384" t="str">
        <f t="shared" si="174"/>
        <v/>
      </c>
      <c r="F1365" s="388"/>
      <c r="G1365" s="243"/>
      <c r="H1365" s="244"/>
      <c r="I1365" s="243"/>
      <c r="J1365" s="244"/>
      <c r="K1365" s="244"/>
      <c r="L1365" s="244"/>
      <c r="M1365" s="244"/>
      <c r="N1365" s="290"/>
      <c r="O1365" s="391" t="str">
        <f>IF(ISBLANK(L1365),"",IF(OR(ISBLANK(VLOOKUP(L1365&amp;"-"&amp;E1365,'Np Quality'!A:M,6,FALSE)),ISERROR(VLOOKUP(L1365&amp;"-"&amp;E1365,'Np Quality'!A:M,6,FALSE))),"-",VLOOKUP(L1365&amp;"-"&amp;E1365,'Np Quality'!A:M,6,FALSE)))</f>
        <v/>
      </c>
      <c r="P1365" s="391" t="str">
        <f>IF(ISBLANK(L1375),"",IF(OR(ISBLANK(VLOOKUP(L1375&amp;"-"&amp;E1375,'Np Quality'!A:M,7,FALSE)),ISERROR(VLOOKUP(L1375&amp;"-"&amp;E1375,'Np Quality'!A:M,7,FALSE))),"-",VLOOKUP(L1375&amp;"-"&amp;E1375,'Np Quality'!A:M,7,FALSE)))</f>
        <v/>
      </c>
      <c r="Q1365" s="391" t="str">
        <f>IF(ISBLANK(L1365),"",IF(OR(ISBLANK(VLOOKUP(L1365&amp;"-"&amp;E1365,'Np Quality'!A:M,8,FALSE)),ISERROR(VLOOKUP(L1365&amp;"-"&amp;E1365,'Np Quality'!A:M,8,FALSE))),"-",VLOOKUP(L1365&amp;"-"&amp;E1365,'Np Quality'!A:M,8,FALSE)))</f>
        <v/>
      </c>
      <c r="R1365" s="283" t="str">
        <f>IF(ISBLANK(L1366),"",IF(OR(ISBLANK(VLOOKUP(L1366&amp;"-"&amp;E1366,'Np Quality'!A:M,9,FALSE)),ISERROR(VLOOKUP(L1366&amp;"-"&amp;E1366,'Np Quality'!A:M,9,FALSE))),"-",VLOOKUP(L1366&amp;"-"&amp;E1366,'Np Quality'!A:M,9,FALSE)))</f>
        <v/>
      </c>
      <c r="S1365" s="150"/>
      <c r="T1365" s="395" t="str">
        <f t="shared" si="175"/>
        <v/>
      </c>
      <c r="U1365" s="395" t="str">
        <f t="shared" si="172"/>
        <v/>
      </c>
      <c r="V1365" s="396"/>
      <c r="W1365" s="282"/>
    </row>
    <row r="1366" spans="1:23">
      <c r="A1366" s="382" t="str">
        <f t="shared" si="173"/>
        <v/>
      </c>
      <c r="B1366" s="383" t="str">
        <f t="shared" si="176"/>
        <v/>
      </c>
      <c r="C1366" s="236"/>
      <c r="D1366" s="282"/>
      <c r="E1366" s="384" t="str">
        <f t="shared" si="174"/>
        <v/>
      </c>
      <c r="F1366" s="388"/>
      <c r="G1366" s="243"/>
      <c r="H1366" s="244"/>
      <c r="I1366" s="243"/>
      <c r="J1366" s="244"/>
      <c r="K1366" s="244"/>
      <c r="L1366" s="244"/>
      <c r="M1366" s="244"/>
      <c r="N1366" s="290"/>
      <c r="O1366" s="391" t="str">
        <f>IF(ISBLANK(L1366),"",IF(OR(ISBLANK(VLOOKUP(L1366&amp;"-"&amp;E1366,'Np Quality'!A:M,6,FALSE)),ISERROR(VLOOKUP(L1366&amp;"-"&amp;E1366,'Np Quality'!A:M,6,FALSE))),"-",VLOOKUP(L1366&amp;"-"&amp;E1366,'Np Quality'!A:M,6,FALSE)))</f>
        <v/>
      </c>
      <c r="P1366" s="391" t="str">
        <f>IF(ISBLANK(L1376),"",IF(OR(ISBLANK(VLOOKUP(L1376&amp;"-"&amp;E1376,'Np Quality'!A:M,7,FALSE)),ISERROR(VLOOKUP(L1376&amp;"-"&amp;E1376,'Np Quality'!A:M,7,FALSE))),"-",VLOOKUP(L1376&amp;"-"&amp;E1376,'Np Quality'!A:M,7,FALSE)))</f>
        <v/>
      </c>
      <c r="Q1366" s="391" t="str">
        <f>IF(ISBLANK(L1366),"",IF(OR(ISBLANK(VLOOKUP(L1366&amp;"-"&amp;E1366,'Np Quality'!A:M,8,FALSE)),ISERROR(VLOOKUP(L1366&amp;"-"&amp;E1366,'Np Quality'!A:M,8,FALSE))),"-",VLOOKUP(L1366&amp;"-"&amp;E1366,'Np Quality'!A:M,8,FALSE)))</f>
        <v/>
      </c>
      <c r="R1366" s="283" t="str">
        <f>IF(ISBLANK(L1366),"",IF(OR(ISBLANK(VLOOKUP(L1366&amp;"-"&amp;E1366,'Np Quality'!A:M,9,FALSE)),ISERROR(VLOOKUP(L1366&amp;"-"&amp;E1366,'Np Quality'!A:M,9,FALSE))),"-",VLOOKUP(L1366&amp;"-"&amp;E1366,'Np Quality'!A:M,9,FALSE)))</f>
        <v/>
      </c>
      <c r="S1366" s="150"/>
      <c r="T1366" s="395" t="str">
        <f t="shared" si="175"/>
        <v/>
      </c>
      <c r="U1366" s="395" t="str">
        <f t="shared" si="172"/>
        <v/>
      </c>
      <c r="V1366" s="396"/>
      <c r="W1366" s="282"/>
    </row>
    <row r="1367" spans="1:23">
      <c r="A1367" s="382" t="str">
        <f t="shared" si="173"/>
        <v/>
      </c>
      <c r="B1367" s="383" t="str">
        <f t="shared" si="176"/>
        <v/>
      </c>
      <c r="C1367" s="236"/>
      <c r="D1367" s="282"/>
      <c r="E1367" s="384" t="str">
        <f t="shared" si="174"/>
        <v/>
      </c>
      <c r="F1367" s="388"/>
      <c r="G1367" s="243"/>
      <c r="H1367" s="244"/>
      <c r="I1367" s="243"/>
      <c r="J1367" s="244"/>
      <c r="K1367" s="244"/>
      <c r="L1367" s="244"/>
      <c r="M1367" s="244"/>
      <c r="N1367" s="290"/>
      <c r="O1367" s="391" t="str">
        <f>IF(ISBLANK(L1367),"",IF(OR(ISBLANK(VLOOKUP(L1367&amp;"-"&amp;E1367,'Np Quality'!A:M,6,FALSE)),ISERROR(VLOOKUP(L1367&amp;"-"&amp;E1367,'Np Quality'!A:M,6,FALSE))),"-",VLOOKUP(L1367&amp;"-"&amp;E1367,'Np Quality'!A:M,6,FALSE)))</f>
        <v/>
      </c>
      <c r="P1367" s="391" t="str">
        <f>IF(ISBLANK(L1367),"",IF(OR(ISBLANK(VLOOKUP(L1367&amp;"-"&amp;E1367,'Np Quality'!A:M,7,FALSE)),ISERROR(VLOOKUP(L1367&amp;"-"&amp;E1367,'Np Quality'!A:M,7,FALSE))),"-",VLOOKUP(L1367&amp;"-"&amp;E1367,'Np Quality'!A:M,7,FALSE)))</f>
        <v/>
      </c>
      <c r="Q1367" s="391" t="str">
        <f>IF(ISBLANK(L1377),"",IF(OR(ISBLANK(VLOOKUP(L1377&amp;"-"&amp;E1377,'Np Quality'!A:M,8,FALSE)),ISERROR(VLOOKUP(L1377&amp;"-"&amp;E1377,'Np Quality'!A:M,8,FALSE))),"-",VLOOKUP(L1377&amp;"-"&amp;E1377,'Np Quality'!A:M,8,FALSE)))</f>
        <v/>
      </c>
      <c r="R1367" s="283" t="str">
        <f>IF(ISBLANK(L1367),"",IF(OR(ISBLANK(VLOOKUP(L1367&amp;"-"&amp;E1367,'Np Quality'!A:M,9,FALSE)),ISERROR(VLOOKUP(L1367&amp;"-"&amp;E1367,'Np Quality'!A:M,9,FALSE))),"-",VLOOKUP(L1367&amp;"-"&amp;E1367,'Np Quality'!A:M,9,FALSE)))</f>
        <v/>
      </c>
      <c r="S1367" s="150"/>
      <c r="T1367" s="395" t="str">
        <f t="shared" si="175"/>
        <v/>
      </c>
      <c r="U1367" s="395" t="str">
        <f t="shared" si="172"/>
        <v/>
      </c>
      <c r="V1367" s="396"/>
      <c r="W1367" s="282"/>
    </row>
    <row r="1368" spans="1:23">
      <c r="A1368" s="382" t="str">
        <f t="shared" si="173"/>
        <v/>
      </c>
      <c r="B1368" s="383" t="str">
        <f t="shared" si="176"/>
        <v/>
      </c>
      <c r="C1368" s="236"/>
      <c r="D1368" s="282"/>
      <c r="E1368" s="384" t="str">
        <f t="shared" si="174"/>
        <v/>
      </c>
      <c r="F1368" s="388"/>
      <c r="G1368" s="243"/>
      <c r="H1368" s="244"/>
      <c r="I1368" s="243"/>
      <c r="J1368" s="244"/>
      <c r="K1368" s="244"/>
      <c r="L1368" s="244"/>
      <c r="M1368" s="244"/>
      <c r="N1368" s="290"/>
      <c r="O1368" s="391" t="str">
        <f>IF(ISBLANK(L1368),"",IF(OR(ISBLANK(VLOOKUP(L1368&amp;"-"&amp;E1368,'Np Quality'!A:M,6,FALSE)),ISERROR(VLOOKUP(L1368&amp;"-"&amp;E1368,'Np Quality'!A:M,6,FALSE))),"-",VLOOKUP(L1368&amp;"-"&amp;E1368,'Np Quality'!A:M,6,FALSE)))</f>
        <v/>
      </c>
      <c r="P1368" s="391" t="str">
        <f>IF(ISBLANK(L1368),"",IF(OR(ISBLANK(VLOOKUP(L1368&amp;"-"&amp;E1368,'Np Quality'!A:M,7,FALSE)),ISERROR(VLOOKUP(L1368&amp;"-"&amp;E1368,'Np Quality'!A:M,7,FALSE))),"-",VLOOKUP(L1368&amp;"-"&amp;E1368,'Np Quality'!A:M,7,FALSE)))</f>
        <v/>
      </c>
      <c r="Q1368" s="391" t="str">
        <f>IF(ISBLANK(L1378),"",IF(OR(ISBLANK(VLOOKUP(L1378&amp;"-"&amp;E1378,'Np Quality'!A:M,8,FALSE)),ISERROR(VLOOKUP(L1378&amp;"-"&amp;E1378,'Np Quality'!A:M,8,FALSE))),"-",VLOOKUP(L1378&amp;"-"&amp;E1378,'Np Quality'!A:M,8,FALSE)))</f>
        <v/>
      </c>
      <c r="R1368" s="283" t="str">
        <f>IF(ISBLANK(L1368),"",IF(OR(ISBLANK(VLOOKUP(L1368&amp;"-"&amp;E1368,'Np Quality'!A:M,9,FALSE)),ISERROR(VLOOKUP(L1368&amp;"-"&amp;E1368,'Np Quality'!A:M,9,FALSE))),"-",VLOOKUP(L1368&amp;"-"&amp;E1368,'Np Quality'!A:M,9,FALSE)))</f>
        <v/>
      </c>
      <c r="S1368" s="150"/>
      <c r="T1368" s="395" t="str">
        <f t="shared" si="175"/>
        <v/>
      </c>
      <c r="U1368" s="395" t="str">
        <f t="shared" si="172"/>
        <v/>
      </c>
      <c r="V1368" s="396"/>
      <c r="W1368" s="282"/>
    </row>
    <row r="1369" spans="1:23">
      <c r="A1369" s="382" t="str">
        <f t="shared" si="173"/>
        <v/>
      </c>
      <c r="B1369" s="383" t="str">
        <f t="shared" si="176"/>
        <v/>
      </c>
      <c r="C1369" s="236"/>
      <c r="D1369" s="282"/>
      <c r="E1369" s="384" t="str">
        <f t="shared" si="174"/>
        <v/>
      </c>
      <c r="F1369" s="388"/>
      <c r="G1369" s="243"/>
      <c r="H1369" s="244"/>
      <c r="I1369" s="243"/>
      <c r="J1369" s="244"/>
      <c r="K1369" s="244"/>
      <c r="L1369" s="244"/>
      <c r="M1369" s="244"/>
      <c r="N1369" s="290"/>
      <c r="O1369" s="391" t="str">
        <f>IF(ISBLANK(L1369),"",IF(OR(ISBLANK(VLOOKUP(L1369&amp;"-"&amp;E1369,'Np Quality'!A:M,6,FALSE)),ISERROR(VLOOKUP(L1369&amp;"-"&amp;E1369,'Np Quality'!A:M,6,FALSE))),"-",VLOOKUP(L1369&amp;"-"&amp;E1369,'Np Quality'!A:M,6,FALSE)))</f>
        <v/>
      </c>
      <c r="P1369" s="391" t="str">
        <f>IF(ISBLANK(L1369),"",IF(OR(ISBLANK(VLOOKUP(L1369&amp;"-"&amp;E1369,'Np Quality'!A:M,7,FALSE)),ISERROR(VLOOKUP(L1369&amp;"-"&amp;E1369,'Np Quality'!A:M,7,FALSE))),"-",VLOOKUP(L1369&amp;"-"&amp;E1369,'Np Quality'!A:M,7,FALSE)))</f>
        <v/>
      </c>
      <c r="Q1369" s="391" t="str">
        <f>IF(ISBLANK(L1379),"",IF(OR(ISBLANK(VLOOKUP(L1379&amp;"-"&amp;E1379,'Np Quality'!A:M,8,FALSE)),ISERROR(VLOOKUP(L1379&amp;"-"&amp;E1379,'Np Quality'!A:M,8,FALSE))),"-",VLOOKUP(L1379&amp;"-"&amp;E1379,'Np Quality'!A:M,8,FALSE)))</f>
        <v/>
      </c>
      <c r="R1369" s="283" t="str">
        <f>IF(ISBLANK(L1369),"",IF(OR(ISBLANK(VLOOKUP(L1369&amp;"-"&amp;E1369,'Np Quality'!A:M,9,FALSE)),ISERROR(VLOOKUP(L1369&amp;"-"&amp;E1369,'Np Quality'!A:M,9,FALSE))),"-",VLOOKUP(L1369&amp;"-"&amp;E1369,'Np Quality'!A:M,9,FALSE)))</f>
        <v/>
      </c>
      <c r="S1369" s="150"/>
      <c r="T1369" s="395" t="str">
        <f t="shared" si="175"/>
        <v/>
      </c>
      <c r="U1369" s="395" t="str">
        <f t="shared" si="172"/>
        <v/>
      </c>
      <c r="V1369" s="396"/>
      <c r="W1369" s="282"/>
    </row>
    <row r="1370" spans="1:23">
      <c r="A1370" s="382" t="str">
        <f t="shared" si="173"/>
        <v/>
      </c>
      <c r="B1370" s="383" t="str">
        <f t="shared" si="176"/>
        <v/>
      </c>
      <c r="C1370" s="236"/>
      <c r="D1370" s="282"/>
      <c r="E1370" s="384" t="str">
        <f t="shared" si="174"/>
        <v/>
      </c>
      <c r="F1370" s="388"/>
      <c r="G1370" s="243"/>
      <c r="H1370" s="244"/>
      <c r="I1370" s="243"/>
      <c r="J1370" s="244"/>
      <c r="K1370" s="244"/>
      <c r="L1370" s="244"/>
      <c r="M1370" s="244"/>
      <c r="N1370" s="290"/>
      <c r="O1370" s="391" t="str">
        <f>IF(ISBLANK(L1370),"",IF(OR(ISBLANK(VLOOKUP(L1370&amp;"-"&amp;E1370,'Np Quality'!A:M,6,FALSE)),ISERROR(VLOOKUP(L1370&amp;"-"&amp;E1370,'Np Quality'!A:M,6,FALSE))),"-",VLOOKUP(L1370&amp;"-"&amp;E1370,'Np Quality'!A:M,6,FALSE)))</f>
        <v/>
      </c>
      <c r="P1370" s="391" t="str">
        <f>IF(ISBLANK(L1370),"",IF(OR(ISBLANK(VLOOKUP(L1370&amp;"-"&amp;E1370,'Np Quality'!A:M,7,FALSE)),ISERROR(VLOOKUP(L1370&amp;"-"&amp;E1370,'Np Quality'!A:M,7,FALSE))),"-",VLOOKUP(L1370&amp;"-"&amp;E1370,'Np Quality'!A:M,7,FALSE)))</f>
        <v/>
      </c>
      <c r="Q1370" s="391" t="str">
        <f>IF(ISBLANK(L1380),"",IF(OR(ISBLANK(VLOOKUP(L1380&amp;"-"&amp;E1380,'Np Quality'!A:M,8,FALSE)),ISERROR(VLOOKUP(L1380&amp;"-"&amp;E1380,'Np Quality'!A:M,8,FALSE))),"-",VLOOKUP(L1380&amp;"-"&amp;E1380,'Np Quality'!A:M,8,FALSE)))</f>
        <v/>
      </c>
      <c r="R1370" s="283" t="str">
        <f>IF(ISBLANK(L1370),"",IF(OR(ISBLANK(VLOOKUP(L1370&amp;"-"&amp;E1370,'Np Quality'!A:M,9,FALSE)),ISERROR(VLOOKUP(L1370&amp;"-"&amp;E1370,'Np Quality'!A:M,9,FALSE))),"-",VLOOKUP(L1370&amp;"-"&amp;E1370,'Np Quality'!A:M,9,FALSE)))</f>
        <v/>
      </c>
      <c r="S1370" s="150"/>
      <c r="T1370" s="395" t="str">
        <f t="shared" si="175"/>
        <v/>
      </c>
      <c r="U1370" s="395" t="str">
        <f t="shared" si="172"/>
        <v/>
      </c>
      <c r="V1370" s="396"/>
      <c r="W1370" s="282"/>
    </row>
    <row r="1371" spans="1:23">
      <c r="A1371" s="382" t="str">
        <f t="shared" si="173"/>
        <v/>
      </c>
      <c r="B1371" s="383" t="str">
        <f t="shared" si="176"/>
        <v/>
      </c>
      <c r="C1371" s="236"/>
      <c r="D1371" s="282"/>
      <c r="E1371" s="384" t="str">
        <f t="shared" si="174"/>
        <v/>
      </c>
      <c r="F1371" s="388"/>
      <c r="G1371" s="243"/>
      <c r="H1371" s="244"/>
      <c r="I1371" s="243"/>
      <c r="J1371" s="244"/>
      <c r="K1371" s="244"/>
      <c r="L1371" s="244"/>
      <c r="M1371" s="244"/>
      <c r="N1371" s="290"/>
      <c r="O1371" s="391" t="str">
        <f>IF(ISBLANK(L1371),"",IF(OR(ISBLANK(VLOOKUP(L1371&amp;"-"&amp;E1371,'Np Quality'!A:M,6,FALSE)),ISERROR(VLOOKUP(L1371&amp;"-"&amp;E1371,'Np Quality'!A:M,6,FALSE))),"-",VLOOKUP(L1371&amp;"-"&amp;E1371,'Np Quality'!A:M,6,FALSE)))</f>
        <v/>
      </c>
      <c r="P1371" s="391" t="str">
        <f>IF(ISBLANK(L1371),"",IF(OR(ISBLANK(VLOOKUP(L1371&amp;"-"&amp;E1371,'Np Quality'!A:M,7,FALSE)),ISERROR(VLOOKUP(L1371&amp;"-"&amp;E1371,'Np Quality'!A:M,7,FALSE))),"-",VLOOKUP(L1371&amp;"-"&amp;E1371,'Np Quality'!A:M,7,FALSE)))</f>
        <v/>
      </c>
      <c r="Q1371" s="391" t="str">
        <f>IF(ISBLANK(L1381),"",IF(OR(ISBLANK(VLOOKUP(L1381&amp;"-"&amp;E1381,'Np Quality'!A:M,8,FALSE)),ISERROR(VLOOKUP(L1381&amp;"-"&amp;E1381,'Np Quality'!A:M,8,FALSE))),"-",VLOOKUP(L1381&amp;"-"&amp;E1381,'Np Quality'!A:M,8,FALSE)))</f>
        <v/>
      </c>
      <c r="R1371" s="283" t="str">
        <f>IF(ISBLANK(L1371),"",IF(OR(ISBLANK(VLOOKUP(L1371&amp;"-"&amp;E1371,'Np Quality'!A:M,9,FALSE)),ISERROR(VLOOKUP(L1371&amp;"-"&amp;E1371,'Np Quality'!A:M,9,FALSE))),"-",VLOOKUP(L1371&amp;"-"&amp;E1371,'Np Quality'!A:M,9,FALSE)))</f>
        <v/>
      </c>
      <c r="S1371" s="150"/>
      <c r="T1371" s="395" t="str">
        <f t="shared" si="175"/>
        <v/>
      </c>
      <c r="U1371" s="395" t="str">
        <f t="shared" si="172"/>
        <v/>
      </c>
      <c r="V1371" s="396"/>
      <c r="W1371" s="282"/>
    </row>
    <row r="1372" spans="1:23">
      <c r="A1372" s="382" t="str">
        <f t="shared" si="173"/>
        <v/>
      </c>
      <c r="B1372" s="383" t="str">
        <f t="shared" si="176"/>
        <v/>
      </c>
      <c r="C1372" s="236"/>
      <c r="D1372" s="282"/>
      <c r="E1372" s="384" t="str">
        <f t="shared" si="174"/>
        <v/>
      </c>
      <c r="F1372" s="388"/>
      <c r="G1372" s="243"/>
      <c r="H1372" s="244"/>
      <c r="I1372" s="243"/>
      <c r="J1372" s="244"/>
      <c r="K1372" s="244"/>
      <c r="L1372" s="244"/>
      <c r="M1372" s="244"/>
      <c r="N1372" s="290"/>
      <c r="O1372" s="391" t="str">
        <f>IF(ISBLANK(L1373),"",IF(OR(ISBLANK(VLOOKUP(L1373&amp;"-"&amp;E1373,'Np Quality'!A:M,6,FALSE)),ISERROR(VLOOKUP(L1373&amp;"-"&amp;E1373,'Np Quality'!A:M,6,FALSE))),"-",VLOOKUP(L1373&amp;"-"&amp;E1373,'Np Quality'!A:M,6,FALSE)))</f>
        <v/>
      </c>
      <c r="P1372" s="391" t="str">
        <f>IF(ISBLANK(L1372),"",IF(OR(ISBLANK(VLOOKUP(L1372&amp;"-"&amp;E1372,'Np Quality'!A:M,7,FALSE)),ISERROR(VLOOKUP(L1372&amp;"-"&amp;E1372,'Np Quality'!A:M,7,FALSE))),"-",VLOOKUP(L1372&amp;"-"&amp;E1372,'Np Quality'!A:M,7,FALSE)))</f>
        <v/>
      </c>
      <c r="Q1372" s="391" t="str">
        <f>IF(ISBLANK(L1382),"",IF(OR(ISBLANK(VLOOKUP(L1382&amp;"-"&amp;E1382,'Np Quality'!A:M,8,FALSE)),ISERROR(VLOOKUP(L1382&amp;"-"&amp;E1382,'Np Quality'!A:M,8,FALSE))),"-",VLOOKUP(L1382&amp;"-"&amp;E1382,'Np Quality'!A:M,8,FALSE)))</f>
        <v/>
      </c>
      <c r="R1372" s="283" t="str">
        <f>IF(ISBLANK(L1372),"",IF(OR(ISBLANK(VLOOKUP(L1372&amp;"-"&amp;E1372,'Np Quality'!A:M,9,FALSE)),ISERROR(VLOOKUP(L1372&amp;"-"&amp;E1372,'Np Quality'!A:M,9,FALSE))),"-",VLOOKUP(L1372&amp;"-"&amp;E1372,'Np Quality'!A:M,9,FALSE)))</f>
        <v/>
      </c>
      <c r="S1372" s="150"/>
      <c r="T1372" s="395" t="str">
        <f t="shared" si="175"/>
        <v/>
      </c>
      <c r="U1372" s="395" t="str">
        <f t="shared" si="172"/>
        <v/>
      </c>
      <c r="V1372" s="396"/>
      <c r="W1372" s="282"/>
    </row>
    <row r="1373" spans="1:23">
      <c r="A1373" s="382" t="str">
        <f t="shared" si="173"/>
        <v/>
      </c>
      <c r="B1373" s="383" t="str">
        <f t="shared" si="176"/>
        <v/>
      </c>
      <c r="C1373" s="236"/>
      <c r="D1373" s="282"/>
      <c r="E1373" s="384" t="str">
        <f t="shared" si="174"/>
        <v/>
      </c>
      <c r="F1373" s="388"/>
      <c r="G1373" s="243"/>
      <c r="H1373" s="244"/>
      <c r="I1373" s="243"/>
      <c r="J1373" s="244"/>
      <c r="K1373" s="244"/>
      <c r="L1373" s="244"/>
      <c r="M1373" s="244"/>
      <c r="N1373" s="290"/>
      <c r="O1373" s="391" t="str">
        <f>IF(ISBLANK(L1373),"",IF(OR(ISBLANK(VLOOKUP(L1373&amp;"-"&amp;E1373,'Np Quality'!A:M,6,FALSE)),ISERROR(VLOOKUP(L1373&amp;"-"&amp;E1373,'Np Quality'!A:M,6,FALSE))),"-",VLOOKUP(L1373&amp;"-"&amp;E1373,'Np Quality'!A:M,6,FALSE)))</f>
        <v/>
      </c>
      <c r="P1373" s="391" t="str">
        <f>IF(ISBLANK(L1374),"",IF(OR(ISBLANK(VLOOKUP(L1374&amp;"-"&amp;E1374,'Np Quality'!A:M,7,FALSE)),ISERROR(VLOOKUP(L1374&amp;"-"&amp;E1374,'Np Quality'!A:M,7,FALSE))),"-",VLOOKUP(L1374&amp;"-"&amp;E1374,'Np Quality'!A:M,7,FALSE)))</f>
        <v/>
      </c>
      <c r="Q1373" s="391" t="str">
        <f>IF(ISBLANK(L1383),"",IF(OR(ISBLANK(VLOOKUP(L1383&amp;"-"&amp;E1383,'Np Quality'!A:M,8,FALSE)),ISERROR(VLOOKUP(L1383&amp;"-"&amp;E1383,'Np Quality'!A:M,8,FALSE))),"-",VLOOKUP(L1383&amp;"-"&amp;E1383,'Np Quality'!A:M,8,FALSE)))</f>
        <v/>
      </c>
      <c r="R1373" s="283" t="str">
        <f>IF(ISBLANK(L1373),"",IF(OR(ISBLANK(VLOOKUP(L1373&amp;"-"&amp;E1373,'Np Quality'!A:M,9,FALSE)),ISERROR(VLOOKUP(L1373&amp;"-"&amp;E1373,'Np Quality'!A:M,9,FALSE))),"-",VLOOKUP(L1373&amp;"-"&amp;E1373,'Np Quality'!A:M,9,FALSE)))</f>
        <v/>
      </c>
      <c r="S1373" s="150"/>
      <c r="T1373" s="395" t="str">
        <f t="shared" si="175"/>
        <v/>
      </c>
      <c r="U1373" s="395" t="str">
        <f t="shared" si="172"/>
        <v/>
      </c>
      <c r="V1373" s="396"/>
      <c r="W1373" s="282"/>
    </row>
    <row r="1374" spans="1:23">
      <c r="A1374" s="382" t="str">
        <f t="shared" si="173"/>
        <v/>
      </c>
      <c r="B1374" s="383" t="str">
        <f t="shared" si="176"/>
        <v/>
      </c>
      <c r="C1374" s="236"/>
      <c r="D1374" s="282"/>
      <c r="E1374" s="384" t="str">
        <f t="shared" si="174"/>
        <v/>
      </c>
      <c r="F1374" s="388"/>
      <c r="G1374" s="243"/>
      <c r="H1374" s="244"/>
      <c r="I1374" s="243"/>
      <c r="J1374" s="244"/>
      <c r="K1374" s="244"/>
      <c r="L1374" s="244"/>
      <c r="M1374" s="244"/>
      <c r="N1374" s="290"/>
      <c r="O1374" s="391" t="str">
        <f>IF(ISBLANK(L1374),"",IF(OR(ISBLANK(VLOOKUP(L1374&amp;"-"&amp;E1374,'Np Quality'!A:M,6,FALSE)),ISERROR(VLOOKUP(L1374&amp;"-"&amp;E1374,'Np Quality'!A:M,6,FALSE))),"-",VLOOKUP(L1374&amp;"-"&amp;E1374,'Np Quality'!A:M,6,FALSE)))</f>
        <v/>
      </c>
      <c r="P1374" s="391" t="str">
        <f>IF(ISBLANK(L1374),"",IF(OR(ISBLANK(VLOOKUP(L1374&amp;"-"&amp;E1374,'Np Quality'!A:M,7,FALSE)),ISERROR(VLOOKUP(L1374&amp;"-"&amp;E1374,'Np Quality'!A:M,7,FALSE))),"-",VLOOKUP(L1374&amp;"-"&amp;E1374,'Np Quality'!A:M,7,FALSE)))</f>
        <v/>
      </c>
      <c r="Q1374" s="391" t="str">
        <f>IF(ISBLANK(L1385),"",IF(OR(ISBLANK(VLOOKUP(L1385&amp;"-"&amp;E1385,'Np Quality'!A:M,8,FALSE)),ISERROR(VLOOKUP(L1385&amp;"-"&amp;E1385,'Np Quality'!A:M,8,FALSE))),"-",VLOOKUP(L1385&amp;"-"&amp;E1385,'Np Quality'!A:M,8,FALSE)))</f>
        <v/>
      </c>
      <c r="R1374" s="283" t="str">
        <f>IF(ISBLANK(L1374),"",IF(OR(ISBLANK(VLOOKUP(L1374&amp;"-"&amp;E1374,'Np Quality'!A:M,9,FALSE)),ISERROR(VLOOKUP(L1374&amp;"-"&amp;E1374,'Np Quality'!A:M,9,FALSE))),"-",VLOOKUP(L1374&amp;"-"&amp;E1374,'Np Quality'!A:M,9,FALSE)))</f>
        <v/>
      </c>
      <c r="S1374" s="150"/>
      <c r="T1374" s="395" t="str">
        <f t="shared" si="175"/>
        <v/>
      </c>
      <c r="U1374" s="395" t="str">
        <f t="shared" si="172"/>
        <v/>
      </c>
      <c r="V1374" s="396"/>
      <c r="W1374" s="282"/>
    </row>
    <row r="1375" spans="1:23">
      <c r="A1375" s="382" t="str">
        <f t="shared" si="173"/>
        <v/>
      </c>
      <c r="B1375" s="383" t="str">
        <f t="shared" si="176"/>
        <v/>
      </c>
      <c r="C1375" s="236"/>
      <c r="D1375" s="282"/>
      <c r="E1375" s="384" t="str">
        <f t="shared" si="174"/>
        <v/>
      </c>
      <c r="F1375" s="388"/>
      <c r="G1375" s="243"/>
      <c r="H1375" s="244"/>
      <c r="I1375" s="243"/>
      <c r="J1375" s="244"/>
      <c r="K1375" s="244"/>
      <c r="L1375" s="244"/>
      <c r="M1375" s="244"/>
      <c r="N1375" s="290"/>
      <c r="O1375" s="391" t="str">
        <f>IF(ISBLANK(L1375),"",IF(OR(ISBLANK(VLOOKUP(L1375&amp;"-"&amp;E1375,'Np Quality'!A:M,6,FALSE)),ISERROR(VLOOKUP(L1375&amp;"-"&amp;E1375,'Np Quality'!A:M,6,FALSE))),"-",VLOOKUP(L1375&amp;"-"&amp;E1375,'Np Quality'!A:M,6,FALSE)))</f>
        <v/>
      </c>
      <c r="P1375" s="391" t="str">
        <f>IF(ISBLANK(L1375),"",IF(OR(ISBLANK(VLOOKUP(L1375&amp;"-"&amp;E1375,'Np Quality'!A:M,7,FALSE)),ISERROR(VLOOKUP(L1375&amp;"-"&amp;E1375,'Np Quality'!A:M,7,FALSE))),"-",VLOOKUP(L1375&amp;"-"&amp;E1375,'Np Quality'!A:M,7,FALSE)))</f>
        <v/>
      </c>
      <c r="Q1375" s="391" t="str">
        <f>IF(ISBLANK(L1385),"",IF(OR(ISBLANK(VLOOKUP(L1385&amp;"-"&amp;E1385,'Np Quality'!A:M,8,FALSE)),ISERROR(VLOOKUP(L1385&amp;"-"&amp;E1385,'Np Quality'!A:M,8,FALSE))),"-",VLOOKUP(L1385&amp;"-"&amp;E1385,'Np Quality'!A:M,8,FALSE)))</f>
        <v/>
      </c>
      <c r="R1375" s="283" t="str">
        <f>IF(ISBLANK(L1376),"",IF(OR(ISBLANK(VLOOKUP(L1376&amp;"-"&amp;E1376,'Np Quality'!A:M,9,FALSE)),ISERROR(VLOOKUP(L1376&amp;"-"&amp;E1376,'Np Quality'!A:M,9,FALSE))),"-",VLOOKUP(L1376&amp;"-"&amp;E1376,'Np Quality'!A:M,9,FALSE)))</f>
        <v/>
      </c>
      <c r="S1375" s="150"/>
      <c r="T1375" s="395" t="str">
        <f t="shared" si="175"/>
        <v/>
      </c>
      <c r="U1375" s="395" t="str">
        <f t="shared" si="172"/>
        <v/>
      </c>
      <c r="V1375" s="396"/>
      <c r="W1375" s="282"/>
    </row>
    <row r="1376" spans="1:23">
      <c r="A1376" s="382" t="str">
        <f t="shared" si="173"/>
        <v/>
      </c>
      <c r="B1376" s="383" t="str">
        <f t="shared" si="176"/>
        <v/>
      </c>
      <c r="C1376" s="236"/>
      <c r="D1376" s="282"/>
      <c r="E1376" s="384" t="str">
        <f t="shared" si="174"/>
        <v/>
      </c>
      <c r="F1376" s="388"/>
      <c r="G1376" s="243"/>
      <c r="H1376" s="244"/>
      <c r="I1376" s="243"/>
      <c r="J1376" s="244"/>
      <c r="K1376" s="244"/>
      <c r="L1376" s="244"/>
      <c r="M1376" s="244"/>
      <c r="N1376" s="290"/>
      <c r="O1376" s="391" t="str">
        <f>IF(ISBLANK(L1376),"",IF(OR(ISBLANK(VLOOKUP(L1376&amp;"-"&amp;E1376,'Np Quality'!A:M,6,FALSE)),ISERROR(VLOOKUP(L1376&amp;"-"&amp;E1376,'Np Quality'!A:M,6,FALSE))),"-",VLOOKUP(L1376&amp;"-"&amp;E1376,'Np Quality'!A:M,6,FALSE)))</f>
        <v/>
      </c>
      <c r="P1376" s="391" t="str">
        <f>IF(ISBLANK(L1376),"",IF(OR(ISBLANK(VLOOKUP(L1376&amp;"-"&amp;E1376,'Np Quality'!A:M,7,FALSE)),ISERROR(VLOOKUP(L1376&amp;"-"&amp;E1376,'Np Quality'!A:M,7,FALSE))),"-",VLOOKUP(L1376&amp;"-"&amp;E1376,'Np Quality'!A:M,7,FALSE)))</f>
        <v/>
      </c>
      <c r="Q1376" s="391" t="str">
        <f>IF(ISBLANK(L1386),"",IF(OR(ISBLANK(VLOOKUP(L1386&amp;"-"&amp;E1386,'Np Quality'!A:M,8,FALSE)),ISERROR(VLOOKUP(L1386&amp;"-"&amp;E1386,'Np Quality'!A:M,8,FALSE))),"-",VLOOKUP(L1386&amp;"-"&amp;E1386,'Np Quality'!A:M,8,FALSE)))</f>
        <v/>
      </c>
      <c r="R1376" s="283" t="str">
        <f>IF(ISBLANK(L1376),"",IF(OR(ISBLANK(VLOOKUP(L1376&amp;"-"&amp;E1376,'Np Quality'!A:M,9,FALSE)),ISERROR(VLOOKUP(L1376&amp;"-"&amp;E1376,'Np Quality'!A:M,9,FALSE))),"-",VLOOKUP(L1376&amp;"-"&amp;E1376,'Np Quality'!A:M,9,FALSE)))</f>
        <v/>
      </c>
      <c r="S1376" s="150"/>
      <c r="T1376" s="395" t="str">
        <f t="shared" si="175"/>
        <v/>
      </c>
      <c r="U1376" s="395" t="str">
        <f t="shared" si="172"/>
        <v/>
      </c>
      <c r="V1376" s="396"/>
      <c r="W1376" s="282"/>
    </row>
    <row r="1377" spans="1:23">
      <c r="A1377" s="382" t="str">
        <f t="shared" si="173"/>
        <v/>
      </c>
      <c r="B1377" s="383" t="str">
        <f t="shared" si="176"/>
        <v/>
      </c>
      <c r="C1377" s="236"/>
      <c r="D1377" s="282"/>
      <c r="E1377" s="384" t="str">
        <f t="shared" si="174"/>
        <v/>
      </c>
      <c r="F1377" s="388"/>
      <c r="G1377" s="243"/>
      <c r="H1377" s="244"/>
      <c r="I1377" s="243"/>
      <c r="J1377" s="244"/>
      <c r="K1377" s="244"/>
      <c r="L1377" s="244"/>
      <c r="M1377" s="244"/>
      <c r="N1377" s="290"/>
      <c r="O1377" s="391" t="str">
        <f>IF(ISBLANK(L1377),"",IF(OR(ISBLANK(VLOOKUP(L1377&amp;"-"&amp;E1377,'Np Quality'!A:M,6,FALSE)),ISERROR(VLOOKUP(L1377&amp;"-"&amp;E1377,'Np Quality'!A:M,6,FALSE))),"-",VLOOKUP(L1377&amp;"-"&amp;E1377,'Np Quality'!A:M,6,FALSE)))</f>
        <v/>
      </c>
      <c r="P1377" s="391" t="str">
        <f>IF(ISBLANK(L1377),"",IF(OR(ISBLANK(VLOOKUP(L1377&amp;"-"&amp;E1377,'Np Quality'!A:M,7,FALSE)),ISERROR(VLOOKUP(L1377&amp;"-"&amp;E1377,'Np Quality'!A:M,7,FALSE))),"-",VLOOKUP(L1377&amp;"-"&amp;E1377,'Np Quality'!A:M,7,FALSE)))</f>
        <v/>
      </c>
      <c r="Q1377" s="391" t="str">
        <f>IF(ISBLANK(L1377),"",IF(OR(ISBLANK(VLOOKUP(L1377&amp;"-"&amp;E1377,'Np Quality'!A:M,8,FALSE)),ISERROR(VLOOKUP(L1377&amp;"-"&amp;E1377,'Np Quality'!A:M,8,FALSE))),"-",VLOOKUP(L1377&amp;"-"&amp;E1377,'Np Quality'!A:M,8,FALSE)))</f>
        <v/>
      </c>
      <c r="R1377" s="283" t="str">
        <f>IF(ISBLANK(L1387),"",IF(OR(ISBLANK(VLOOKUP(L1387&amp;"-"&amp;E1387,'Np Quality'!A:M,9,FALSE)),ISERROR(VLOOKUP(L1387&amp;"-"&amp;E1387,'Np Quality'!A:M,9,FALSE))),"-",VLOOKUP(L1387&amp;"-"&amp;E1387,'Np Quality'!A:M,9,FALSE)))</f>
        <v/>
      </c>
      <c r="S1377" s="150"/>
      <c r="T1377" s="395" t="str">
        <f t="shared" si="175"/>
        <v/>
      </c>
      <c r="U1377" s="395" t="str">
        <f t="shared" si="172"/>
        <v/>
      </c>
      <c r="V1377" s="396"/>
      <c r="W1377" s="282"/>
    </row>
    <row r="1378" spans="1:23">
      <c r="A1378" s="382" t="str">
        <f t="shared" si="173"/>
        <v/>
      </c>
      <c r="B1378" s="383" t="str">
        <f t="shared" si="176"/>
        <v/>
      </c>
      <c r="C1378" s="236"/>
      <c r="D1378" s="282"/>
      <c r="E1378" s="384" t="str">
        <f t="shared" si="174"/>
        <v/>
      </c>
      <c r="F1378" s="388"/>
      <c r="G1378" s="243"/>
      <c r="H1378" s="244"/>
      <c r="I1378" s="243"/>
      <c r="J1378" s="244"/>
      <c r="K1378" s="244"/>
      <c r="L1378" s="244"/>
      <c r="M1378" s="244"/>
      <c r="N1378" s="290"/>
      <c r="O1378" s="391" t="str">
        <f>IF(ISBLANK(L1378),"",IF(OR(ISBLANK(VLOOKUP(L1378&amp;"-"&amp;E1378,'Np Quality'!A:M,6,FALSE)),ISERROR(VLOOKUP(L1378&amp;"-"&amp;E1378,'Np Quality'!A:M,6,FALSE))),"-",VLOOKUP(L1378&amp;"-"&amp;E1378,'Np Quality'!A:M,6,FALSE)))</f>
        <v/>
      </c>
      <c r="P1378" s="391" t="str">
        <f>IF(ISBLANK(L1378),"",IF(OR(ISBLANK(VLOOKUP(L1378&amp;"-"&amp;E1378,'Np Quality'!A:M,7,FALSE)),ISERROR(VLOOKUP(L1378&amp;"-"&amp;E1378,'Np Quality'!A:M,7,FALSE))),"-",VLOOKUP(L1378&amp;"-"&amp;E1378,'Np Quality'!A:M,7,FALSE)))</f>
        <v/>
      </c>
      <c r="Q1378" s="391" t="str">
        <f>IF(ISBLANK(L1378),"",IF(OR(ISBLANK(VLOOKUP(L1378&amp;"-"&amp;E1378,'Np Quality'!A:M,8,FALSE)),ISERROR(VLOOKUP(L1378&amp;"-"&amp;E1378,'Np Quality'!A:M,8,FALSE))),"-",VLOOKUP(L1378&amp;"-"&amp;E1378,'Np Quality'!A:M,8,FALSE)))</f>
        <v/>
      </c>
      <c r="R1378" s="283" t="str">
        <f>IF(ISBLANK(L1388),"",IF(OR(ISBLANK(VLOOKUP(L1388&amp;"-"&amp;E1388,'Np Quality'!A:M,9,FALSE)),ISERROR(VLOOKUP(L1388&amp;"-"&amp;E1388,'Np Quality'!A:M,9,FALSE))),"-",VLOOKUP(L1388&amp;"-"&amp;E1388,'Np Quality'!A:M,9,FALSE)))</f>
        <v/>
      </c>
      <c r="S1378" s="150"/>
      <c r="T1378" s="395" t="str">
        <f t="shared" si="175"/>
        <v/>
      </c>
      <c r="U1378" s="395" t="str">
        <f t="shared" si="172"/>
        <v/>
      </c>
      <c r="V1378" s="396"/>
      <c r="W1378" s="282"/>
    </row>
    <row r="1379" spans="1:23">
      <c r="A1379" s="382" t="str">
        <f t="shared" si="173"/>
        <v/>
      </c>
      <c r="B1379" s="383" t="str">
        <f t="shared" si="176"/>
        <v/>
      </c>
      <c r="C1379" s="236"/>
      <c r="D1379" s="282"/>
      <c r="E1379" s="384" t="str">
        <f t="shared" si="174"/>
        <v/>
      </c>
      <c r="F1379" s="388"/>
      <c r="G1379" s="243"/>
      <c r="H1379" s="244"/>
      <c r="I1379" s="243"/>
      <c r="J1379" s="244"/>
      <c r="K1379" s="244"/>
      <c r="L1379" s="244"/>
      <c r="M1379" s="244"/>
      <c r="N1379" s="290"/>
      <c r="O1379" s="391" t="str">
        <f>IF(ISBLANK(L1379),"",IF(OR(ISBLANK(VLOOKUP(L1379&amp;"-"&amp;E1379,'Np Quality'!A:M,6,FALSE)),ISERROR(VLOOKUP(L1379&amp;"-"&amp;E1379,'Np Quality'!A:M,6,FALSE))),"-",VLOOKUP(L1379&amp;"-"&amp;E1379,'Np Quality'!A:M,6,FALSE)))</f>
        <v/>
      </c>
      <c r="P1379" s="391" t="str">
        <f>IF(ISBLANK(L1379),"",IF(OR(ISBLANK(VLOOKUP(L1379&amp;"-"&amp;E1379,'Np Quality'!A:M,7,FALSE)),ISERROR(VLOOKUP(L1379&amp;"-"&amp;E1379,'Np Quality'!A:M,7,FALSE))),"-",VLOOKUP(L1379&amp;"-"&amp;E1379,'Np Quality'!A:M,7,FALSE)))</f>
        <v/>
      </c>
      <c r="Q1379" s="391" t="str">
        <f>IF(ISBLANK(L1379),"",IF(OR(ISBLANK(VLOOKUP(L1379&amp;"-"&amp;E1379,'Np Quality'!A:M,8,FALSE)),ISERROR(VLOOKUP(L1379&amp;"-"&amp;E1379,'Np Quality'!A:M,8,FALSE))),"-",VLOOKUP(L1379&amp;"-"&amp;E1379,'Np Quality'!A:M,8,FALSE)))</f>
        <v/>
      </c>
      <c r="R1379" s="283" t="str">
        <f>IF(ISBLANK(L1389),"",IF(OR(ISBLANK(VLOOKUP(L1389&amp;"-"&amp;E1389,'Np Quality'!A:M,9,FALSE)),ISERROR(VLOOKUP(L1389&amp;"-"&amp;E1389,'Np Quality'!A:M,9,FALSE))),"-",VLOOKUP(L1389&amp;"-"&amp;E1389,'Np Quality'!A:M,9,FALSE)))</f>
        <v/>
      </c>
      <c r="S1379" s="150"/>
      <c r="T1379" s="395" t="str">
        <f t="shared" si="175"/>
        <v/>
      </c>
      <c r="U1379" s="395" t="str">
        <f t="shared" si="172"/>
        <v/>
      </c>
      <c r="V1379" s="396"/>
      <c r="W1379" s="282"/>
    </row>
    <row r="1380" spans="1:23">
      <c r="A1380" s="382" t="str">
        <f t="shared" si="173"/>
        <v/>
      </c>
      <c r="B1380" s="383" t="str">
        <f t="shared" si="176"/>
        <v/>
      </c>
      <c r="C1380" s="236"/>
      <c r="D1380" s="282"/>
      <c r="E1380" s="384" t="str">
        <f t="shared" si="174"/>
        <v/>
      </c>
      <c r="F1380" s="388"/>
      <c r="G1380" s="243"/>
      <c r="H1380" s="244"/>
      <c r="I1380" s="243"/>
      <c r="J1380" s="244"/>
      <c r="K1380" s="244"/>
      <c r="L1380" s="244"/>
      <c r="M1380" s="244"/>
      <c r="N1380" s="290"/>
      <c r="O1380" s="391" t="str">
        <f>IF(ISBLANK(L1380),"",IF(OR(ISBLANK(VLOOKUP(L1380&amp;"-"&amp;E1380,'Np Quality'!A:M,6,FALSE)),ISERROR(VLOOKUP(L1380&amp;"-"&amp;E1380,'Np Quality'!A:M,6,FALSE))),"-",VLOOKUP(L1380&amp;"-"&amp;E1380,'Np Quality'!A:M,6,FALSE)))</f>
        <v/>
      </c>
      <c r="P1380" s="391" t="str">
        <f>IF(ISBLANK(L1380),"",IF(OR(ISBLANK(VLOOKUP(L1380&amp;"-"&amp;E1380,'Np Quality'!A:M,7,FALSE)),ISERROR(VLOOKUP(L1380&amp;"-"&amp;E1380,'Np Quality'!A:M,7,FALSE))),"-",VLOOKUP(L1380&amp;"-"&amp;E1380,'Np Quality'!A:M,7,FALSE)))</f>
        <v/>
      </c>
      <c r="Q1380" s="391" t="str">
        <f>IF(ISBLANK(L1380),"",IF(OR(ISBLANK(VLOOKUP(L1380&amp;"-"&amp;E1380,'Np Quality'!A:M,8,FALSE)),ISERROR(VLOOKUP(L1380&amp;"-"&amp;E1380,'Np Quality'!A:M,8,FALSE))),"-",VLOOKUP(L1380&amp;"-"&amp;E1380,'Np Quality'!A:M,8,FALSE)))</f>
        <v/>
      </c>
      <c r="R1380" s="283" t="str">
        <f>IF(ISBLANK(L1390),"",IF(OR(ISBLANK(VLOOKUP(L1390&amp;"-"&amp;E1390,'Np Quality'!A:M,9,FALSE)),ISERROR(VLOOKUP(L1390&amp;"-"&amp;E1390,'Np Quality'!A:M,9,FALSE))),"-",VLOOKUP(L1390&amp;"-"&amp;E1390,'Np Quality'!A:M,9,FALSE)))</f>
        <v/>
      </c>
      <c r="S1380" s="150"/>
      <c r="T1380" s="395" t="str">
        <f t="shared" si="175"/>
        <v/>
      </c>
      <c r="U1380" s="395" t="str">
        <f t="shared" si="172"/>
        <v/>
      </c>
      <c r="V1380" s="396"/>
      <c r="W1380" s="282"/>
    </row>
    <row r="1381" spans="1:23">
      <c r="A1381" s="382" t="str">
        <f t="shared" si="173"/>
        <v/>
      </c>
      <c r="B1381" s="383" t="str">
        <f t="shared" si="176"/>
        <v/>
      </c>
      <c r="C1381" s="236"/>
      <c r="D1381" s="282"/>
      <c r="E1381" s="384" t="str">
        <f t="shared" si="174"/>
        <v/>
      </c>
      <c r="F1381" s="388"/>
      <c r="G1381" s="243"/>
      <c r="H1381" s="244"/>
      <c r="I1381" s="243"/>
      <c r="J1381" s="244"/>
      <c r="K1381" s="244"/>
      <c r="L1381" s="244"/>
      <c r="M1381" s="244"/>
      <c r="N1381" s="290"/>
      <c r="O1381" s="391" t="str">
        <f>IF(ISBLANK(L1381),"",IF(OR(ISBLANK(VLOOKUP(L1381&amp;"-"&amp;E1381,'Np Quality'!A:M,6,FALSE)),ISERROR(VLOOKUP(L1381&amp;"-"&amp;E1381,'Np Quality'!A:M,6,FALSE))),"-",VLOOKUP(L1381&amp;"-"&amp;E1381,'Np Quality'!A:M,6,FALSE)))</f>
        <v/>
      </c>
      <c r="P1381" s="391" t="str">
        <f>IF(ISBLANK(L1381),"",IF(OR(ISBLANK(VLOOKUP(L1381&amp;"-"&amp;E1381,'Np Quality'!A:M,7,FALSE)),ISERROR(VLOOKUP(L1381&amp;"-"&amp;E1381,'Np Quality'!A:M,7,FALSE))),"-",VLOOKUP(L1381&amp;"-"&amp;E1381,'Np Quality'!A:M,7,FALSE)))</f>
        <v/>
      </c>
      <c r="Q1381" s="391" t="str">
        <f>IF(ISBLANK(L1381),"",IF(OR(ISBLANK(VLOOKUP(L1381&amp;"-"&amp;E1381,'Np Quality'!A:M,8,FALSE)),ISERROR(VLOOKUP(L1381&amp;"-"&amp;E1381,'Np Quality'!A:M,8,FALSE))),"-",VLOOKUP(L1381&amp;"-"&amp;E1381,'Np Quality'!A:M,8,FALSE)))</f>
        <v/>
      </c>
      <c r="R1381" s="283" t="str">
        <f>IF(ISBLANK(L1391),"",IF(OR(ISBLANK(VLOOKUP(L1391&amp;"-"&amp;E1391,'Np Quality'!A:M,9,FALSE)),ISERROR(VLOOKUP(L1391&amp;"-"&amp;E1391,'Np Quality'!A:M,9,FALSE))),"-",VLOOKUP(L1391&amp;"-"&amp;E1391,'Np Quality'!A:M,9,FALSE)))</f>
        <v/>
      </c>
      <c r="S1381" s="150"/>
      <c r="T1381" s="395" t="str">
        <f t="shared" si="175"/>
        <v/>
      </c>
      <c r="U1381" s="395" t="str">
        <f t="shared" si="172"/>
        <v/>
      </c>
      <c r="V1381" s="396"/>
      <c r="W1381" s="282"/>
    </row>
    <row r="1382" spans="1:23">
      <c r="A1382" s="382" t="str">
        <f t="shared" si="173"/>
        <v/>
      </c>
      <c r="B1382" s="383" t="str">
        <f t="shared" si="176"/>
        <v/>
      </c>
      <c r="C1382" s="236"/>
      <c r="D1382" s="282"/>
      <c r="E1382" s="384" t="str">
        <f t="shared" si="174"/>
        <v/>
      </c>
      <c r="F1382" s="388"/>
      <c r="G1382" s="243"/>
      <c r="H1382" s="244"/>
      <c r="I1382" s="243"/>
      <c r="J1382" s="244"/>
      <c r="K1382" s="244"/>
      <c r="L1382" s="244"/>
      <c r="M1382" s="244"/>
      <c r="N1382" s="290"/>
      <c r="O1382" s="391" t="str">
        <f>IF(ISBLANK(L1383),"",IF(OR(ISBLANK(VLOOKUP(L1383&amp;"-"&amp;E1383,'Np Quality'!A:M,6,FALSE)),ISERROR(VLOOKUP(L1383&amp;"-"&amp;E1383,'Np Quality'!A:M,6,FALSE))),"-",VLOOKUP(L1383&amp;"-"&amp;E1383,'Np Quality'!A:M,6,FALSE)))</f>
        <v/>
      </c>
      <c r="P1382" s="391" t="str">
        <f>IF(ISBLANK(L1382),"",IF(OR(ISBLANK(VLOOKUP(L1382&amp;"-"&amp;E1382,'Np Quality'!A:M,7,FALSE)),ISERROR(VLOOKUP(L1382&amp;"-"&amp;E1382,'Np Quality'!A:M,7,FALSE))),"-",VLOOKUP(L1382&amp;"-"&amp;E1382,'Np Quality'!A:M,7,FALSE)))</f>
        <v/>
      </c>
      <c r="Q1382" s="391" t="str">
        <f>IF(ISBLANK(L1382),"",IF(OR(ISBLANK(VLOOKUP(L1382&amp;"-"&amp;E1382,'Np Quality'!A:M,8,FALSE)),ISERROR(VLOOKUP(L1382&amp;"-"&amp;E1382,'Np Quality'!A:M,8,FALSE))),"-",VLOOKUP(L1382&amp;"-"&amp;E1382,'Np Quality'!A:M,8,FALSE)))</f>
        <v/>
      </c>
      <c r="R1382" s="283" t="str">
        <f>IF(ISBLANK(L1392),"",IF(OR(ISBLANK(VLOOKUP(L1392&amp;"-"&amp;E1392,'Np Quality'!A:M,9,FALSE)),ISERROR(VLOOKUP(L1392&amp;"-"&amp;E1392,'Np Quality'!A:M,9,FALSE))),"-",VLOOKUP(L1392&amp;"-"&amp;E1392,'Np Quality'!A:M,9,FALSE)))</f>
        <v/>
      </c>
      <c r="S1382" s="150"/>
      <c r="T1382" s="395" t="str">
        <f t="shared" si="175"/>
        <v/>
      </c>
      <c r="U1382" s="395" t="str">
        <f t="shared" si="172"/>
        <v/>
      </c>
      <c r="V1382" s="396"/>
      <c r="W1382" s="282"/>
    </row>
    <row r="1383" spans="1:23">
      <c r="A1383" s="382" t="str">
        <f t="shared" si="173"/>
        <v/>
      </c>
      <c r="B1383" s="383" t="str">
        <f t="shared" si="176"/>
        <v/>
      </c>
      <c r="C1383" s="236"/>
      <c r="D1383" s="282"/>
      <c r="E1383" s="384" t="str">
        <f t="shared" si="174"/>
        <v/>
      </c>
      <c r="F1383" s="388"/>
      <c r="G1383" s="243"/>
      <c r="H1383" s="244"/>
      <c r="I1383" s="243"/>
      <c r="J1383" s="244"/>
      <c r="K1383" s="244"/>
      <c r="L1383" s="244"/>
      <c r="M1383" s="244"/>
      <c r="N1383" s="290"/>
      <c r="O1383" s="391" t="str">
        <f>IF(ISBLANK(L1383),"",IF(OR(ISBLANK(VLOOKUP(L1383&amp;"-"&amp;E1383,'Np Quality'!A:M,6,FALSE)),ISERROR(VLOOKUP(L1383&amp;"-"&amp;E1383,'Np Quality'!A:M,6,FALSE))),"-",VLOOKUP(L1383&amp;"-"&amp;E1383,'Np Quality'!A:M,6,FALSE)))</f>
        <v/>
      </c>
      <c r="P1383" s="391" t="str">
        <f>IF(ISBLANK(L1384),"",IF(OR(ISBLANK(VLOOKUP(L1384&amp;"-"&amp;E1384,'Np Quality'!A:M,7,FALSE)),ISERROR(VLOOKUP(L1384&amp;"-"&amp;E1384,'Np Quality'!A:M,7,FALSE))),"-",VLOOKUP(L1384&amp;"-"&amp;E1384,'Np Quality'!A:M,7,FALSE)))</f>
        <v/>
      </c>
      <c r="Q1383" s="391" t="str">
        <f>IF(ISBLANK(L1383),"",IF(OR(ISBLANK(VLOOKUP(L1383&amp;"-"&amp;E1383,'Np Quality'!A:M,8,FALSE)),ISERROR(VLOOKUP(L1383&amp;"-"&amp;E1383,'Np Quality'!A:M,8,FALSE))),"-",VLOOKUP(L1383&amp;"-"&amp;E1383,'Np Quality'!A:M,8,FALSE)))</f>
        <v/>
      </c>
      <c r="R1383" s="283" t="str">
        <f>IF(ISBLANK(L1393),"",IF(OR(ISBLANK(VLOOKUP(L1393&amp;"-"&amp;E1393,'Np Quality'!A:M,9,FALSE)),ISERROR(VLOOKUP(L1393&amp;"-"&amp;E1393,'Np Quality'!A:M,9,FALSE))),"-",VLOOKUP(L1393&amp;"-"&amp;E1393,'Np Quality'!A:M,9,FALSE)))</f>
        <v/>
      </c>
      <c r="S1383" s="150"/>
      <c r="T1383" s="395" t="str">
        <f t="shared" si="175"/>
        <v/>
      </c>
      <c r="U1383" s="395" t="str">
        <f t="shared" si="172"/>
        <v/>
      </c>
      <c r="V1383" s="396"/>
      <c r="W1383" s="282"/>
    </row>
    <row r="1384" spans="1:23">
      <c r="A1384" s="382" t="str">
        <f t="shared" si="173"/>
        <v/>
      </c>
      <c r="B1384" s="383" t="str">
        <f t="shared" si="176"/>
        <v/>
      </c>
      <c r="C1384" s="236"/>
      <c r="D1384" s="282"/>
      <c r="E1384" s="384" t="str">
        <f t="shared" si="174"/>
        <v/>
      </c>
      <c r="F1384" s="388"/>
      <c r="G1384" s="243"/>
      <c r="H1384" s="244"/>
      <c r="I1384" s="243"/>
      <c r="J1384" s="244"/>
      <c r="K1384" s="244"/>
      <c r="L1384" s="244"/>
      <c r="M1384" s="244"/>
      <c r="N1384" s="290"/>
      <c r="O1384" s="391" t="str">
        <f>IF(ISBLANK(L1384),"",IF(OR(ISBLANK(VLOOKUP(L1384&amp;"-"&amp;E1384,'Np Quality'!A:M,6,FALSE)),ISERROR(VLOOKUP(L1384&amp;"-"&amp;E1384,'Np Quality'!A:M,6,FALSE))),"-",VLOOKUP(L1384&amp;"-"&amp;E1384,'Np Quality'!A:M,6,FALSE)))</f>
        <v/>
      </c>
      <c r="P1384" s="391" t="str">
        <f>IF(ISBLANK(L1384),"",IF(OR(ISBLANK(VLOOKUP(L1384&amp;"-"&amp;E1384,'Np Quality'!A:M,7,FALSE)),ISERROR(VLOOKUP(L1384&amp;"-"&amp;E1384,'Np Quality'!A:M,7,FALSE))),"-",VLOOKUP(L1384&amp;"-"&amp;E1384,'Np Quality'!A:M,7,FALSE)))</f>
        <v/>
      </c>
      <c r="Q1384" s="391" t="str">
        <f>IF(ISBLANK(L1385),"",IF(OR(ISBLANK(VLOOKUP(L1385&amp;"-"&amp;E1385,'Np Quality'!A:M,8,FALSE)),ISERROR(VLOOKUP(L1385&amp;"-"&amp;E1385,'Np Quality'!A:M,8,FALSE))),"-",VLOOKUP(L1385&amp;"-"&amp;E1385,'Np Quality'!A:M,8,FALSE)))</f>
        <v/>
      </c>
      <c r="R1384" s="283" t="str">
        <f>IF(ISBLANK(L1394),"",IF(OR(ISBLANK(VLOOKUP(L1394&amp;"-"&amp;E1394,'Np Quality'!A:M,9,FALSE)),ISERROR(VLOOKUP(L1394&amp;"-"&amp;E1394,'Np Quality'!A:M,9,FALSE))),"-",VLOOKUP(L1394&amp;"-"&amp;E1394,'Np Quality'!A:M,9,FALSE)))</f>
        <v/>
      </c>
      <c r="S1384" s="150"/>
      <c r="T1384" s="395" t="str">
        <f t="shared" si="175"/>
        <v/>
      </c>
      <c r="U1384" s="395" t="str">
        <f t="shared" si="172"/>
        <v/>
      </c>
      <c r="V1384" s="396"/>
      <c r="W1384" s="282"/>
    </row>
    <row r="1385" spans="1:23">
      <c r="A1385" s="382" t="str">
        <f t="shared" si="173"/>
        <v/>
      </c>
      <c r="B1385" s="383" t="str">
        <f t="shared" si="176"/>
        <v/>
      </c>
      <c r="C1385" s="236"/>
      <c r="D1385" s="282"/>
      <c r="E1385" s="384" t="str">
        <f t="shared" si="174"/>
        <v/>
      </c>
      <c r="F1385" s="388"/>
      <c r="G1385" s="243"/>
      <c r="H1385" s="244"/>
      <c r="I1385" s="243"/>
      <c r="J1385" s="244"/>
      <c r="K1385" s="244"/>
      <c r="L1385" s="244"/>
      <c r="M1385" s="244"/>
      <c r="N1385" s="290"/>
      <c r="O1385" s="391" t="str">
        <f>IF(ISBLANK(L1385),"",IF(OR(ISBLANK(VLOOKUP(L1385&amp;"-"&amp;E1385,'Np Quality'!A:M,6,FALSE)),ISERROR(VLOOKUP(L1385&amp;"-"&amp;E1385,'Np Quality'!A:M,6,FALSE))),"-",VLOOKUP(L1385&amp;"-"&amp;E1385,'Np Quality'!A:M,6,FALSE)))</f>
        <v/>
      </c>
      <c r="P1385" s="391" t="str">
        <f>IF(ISBLANK(L1385),"",IF(OR(ISBLANK(VLOOKUP(L1385&amp;"-"&amp;E1385,'Np Quality'!A:M,7,FALSE)),ISERROR(VLOOKUP(L1385&amp;"-"&amp;E1385,'Np Quality'!A:M,7,FALSE))),"-",VLOOKUP(L1385&amp;"-"&amp;E1385,'Np Quality'!A:M,7,FALSE)))</f>
        <v/>
      </c>
      <c r="Q1385" s="391" t="str">
        <f>IF(ISBLANK(L1385),"",IF(OR(ISBLANK(VLOOKUP(L1385&amp;"-"&amp;E1385,'Np Quality'!A:M,8,FALSE)),ISERROR(VLOOKUP(L1385&amp;"-"&amp;E1385,'Np Quality'!A:M,8,FALSE))),"-",VLOOKUP(L1385&amp;"-"&amp;E1385,'Np Quality'!A:M,8,FALSE)))</f>
        <v/>
      </c>
      <c r="R1385" s="283" t="str">
        <f>IF(ISBLANK(L1396),"",IF(OR(ISBLANK(VLOOKUP(L1396&amp;"-"&amp;E1396,'Np Quality'!A:M,9,FALSE)),ISERROR(VLOOKUP(L1396&amp;"-"&amp;E1396,'Np Quality'!A:M,9,FALSE))),"-",VLOOKUP(L1396&amp;"-"&amp;E1396,'Np Quality'!A:M,9,FALSE)))</f>
        <v/>
      </c>
      <c r="S1385" s="150"/>
      <c r="T1385" s="395" t="str">
        <f t="shared" si="175"/>
        <v/>
      </c>
      <c r="U1385" s="395" t="str">
        <f t="shared" si="172"/>
        <v/>
      </c>
      <c r="V1385" s="396"/>
      <c r="W1385" s="282"/>
    </row>
    <row r="1386" spans="1:23">
      <c r="A1386" s="382" t="str">
        <f t="shared" si="173"/>
        <v/>
      </c>
      <c r="B1386" s="383" t="str">
        <f t="shared" si="176"/>
        <v/>
      </c>
      <c r="C1386" s="236"/>
      <c r="D1386" s="282"/>
      <c r="E1386" s="384" t="str">
        <f t="shared" si="174"/>
        <v/>
      </c>
      <c r="F1386" s="388"/>
      <c r="G1386" s="243"/>
      <c r="H1386" s="244"/>
      <c r="I1386" s="243"/>
      <c r="J1386" s="244"/>
      <c r="K1386" s="244"/>
      <c r="L1386" s="244"/>
      <c r="M1386" s="244"/>
      <c r="N1386" s="290"/>
      <c r="O1386" s="391" t="str">
        <f>IF(ISBLANK(L1386),"",IF(OR(ISBLANK(VLOOKUP(L1386&amp;"-"&amp;E1386,'Np Quality'!A:M,6,FALSE)),ISERROR(VLOOKUP(L1386&amp;"-"&amp;E1386,'Np Quality'!A:M,6,FALSE))),"-",VLOOKUP(L1386&amp;"-"&amp;E1386,'Np Quality'!A:M,6,FALSE)))</f>
        <v/>
      </c>
      <c r="P1386" s="391" t="str">
        <f>IF(ISBLANK(L1386),"",IF(OR(ISBLANK(VLOOKUP(L1386&amp;"-"&amp;E1386,'Np Quality'!A:M,7,FALSE)),ISERROR(VLOOKUP(L1386&amp;"-"&amp;E1386,'Np Quality'!A:M,7,FALSE))),"-",VLOOKUP(L1386&amp;"-"&amp;E1386,'Np Quality'!A:M,7,FALSE)))</f>
        <v/>
      </c>
      <c r="Q1386" s="391" t="str">
        <f>IF(ISBLANK(L1386),"",IF(OR(ISBLANK(VLOOKUP(L1386&amp;"-"&amp;E1386,'Np Quality'!A:M,8,FALSE)),ISERROR(VLOOKUP(L1386&amp;"-"&amp;E1386,'Np Quality'!A:M,8,FALSE))),"-",VLOOKUP(L1386&amp;"-"&amp;E1386,'Np Quality'!A:M,8,FALSE)))</f>
        <v/>
      </c>
      <c r="R1386" s="283" t="str">
        <f>IF(ISBLANK(L1396),"",IF(OR(ISBLANK(VLOOKUP(L1396&amp;"-"&amp;E1396,'Np Quality'!A:M,9,FALSE)),ISERROR(VLOOKUP(L1396&amp;"-"&amp;E1396,'Np Quality'!A:M,9,FALSE))),"-",VLOOKUP(L1396&amp;"-"&amp;E1396,'Np Quality'!A:M,9,FALSE)))</f>
        <v/>
      </c>
      <c r="S1386" s="150"/>
      <c r="T1386" s="395" t="str">
        <f t="shared" si="175"/>
        <v/>
      </c>
      <c r="U1386" s="395" t="str">
        <f t="shared" si="172"/>
        <v/>
      </c>
      <c r="V1386" s="396"/>
      <c r="W1386" s="282"/>
    </row>
    <row r="1387" spans="1:23">
      <c r="A1387" s="382" t="str">
        <f t="shared" si="173"/>
        <v/>
      </c>
      <c r="B1387" s="383" t="str">
        <f t="shared" si="176"/>
        <v/>
      </c>
      <c r="C1387" s="236"/>
      <c r="D1387" s="282"/>
      <c r="E1387" s="384" t="str">
        <f t="shared" si="174"/>
        <v/>
      </c>
      <c r="F1387" s="388"/>
      <c r="G1387" s="243"/>
      <c r="H1387" s="244"/>
      <c r="I1387" s="243"/>
      <c r="J1387" s="244"/>
      <c r="K1387" s="244"/>
      <c r="L1387" s="244"/>
      <c r="M1387" s="244"/>
      <c r="N1387" s="290"/>
      <c r="O1387" s="391" t="str">
        <f>IF(ISBLANK(L1387),"",IF(OR(ISBLANK(VLOOKUP(L1387&amp;"-"&amp;E1387,'Np Quality'!A:M,6,FALSE)),ISERROR(VLOOKUP(L1387&amp;"-"&amp;E1387,'Np Quality'!A:M,6,FALSE))),"-",VLOOKUP(L1387&amp;"-"&amp;E1387,'Np Quality'!A:M,6,FALSE)))</f>
        <v/>
      </c>
      <c r="P1387" s="391" t="str">
        <f>IF(ISBLANK(L1387),"",IF(OR(ISBLANK(VLOOKUP(L1387&amp;"-"&amp;E1387,'Np Quality'!A:M,7,FALSE)),ISERROR(VLOOKUP(L1387&amp;"-"&amp;E1387,'Np Quality'!A:M,7,FALSE))),"-",VLOOKUP(L1387&amp;"-"&amp;E1387,'Np Quality'!A:M,7,FALSE)))</f>
        <v/>
      </c>
      <c r="Q1387" s="391" t="str">
        <f>IF(ISBLANK(L1387),"",IF(OR(ISBLANK(VLOOKUP(L1387&amp;"-"&amp;E1387,'Np Quality'!A:M,8,FALSE)),ISERROR(VLOOKUP(L1387&amp;"-"&amp;E1387,'Np Quality'!A:M,8,FALSE))),"-",VLOOKUP(L1387&amp;"-"&amp;E1387,'Np Quality'!A:M,8,FALSE)))</f>
        <v/>
      </c>
      <c r="R1387" s="283" t="str">
        <f>IF(ISBLANK(L1387),"",IF(OR(ISBLANK(VLOOKUP(L1387&amp;"-"&amp;E1387,'Np Quality'!A:M,9,FALSE)),ISERROR(VLOOKUP(L1387&amp;"-"&amp;E1387,'Np Quality'!A:M,9,FALSE))),"-",VLOOKUP(L1387&amp;"-"&amp;E1387,'Np Quality'!A:M,9,FALSE)))</f>
        <v/>
      </c>
      <c r="S1387" s="150"/>
      <c r="T1387" s="395" t="str">
        <f t="shared" si="175"/>
        <v/>
      </c>
      <c r="U1387" s="395" t="str">
        <f t="shared" si="172"/>
        <v/>
      </c>
      <c r="V1387" s="396"/>
      <c r="W1387" s="282"/>
    </row>
    <row r="1388" spans="1:23">
      <c r="A1388" s="382" t="str">
        <f t="shared" si="173"/>
        <v/>
      </c>
      <c r="B1388" s="383" t="str">
        <f t="shared" si="176"/>
        <v/>
      </c>
      <c r="C1388" s="236"/>
      <c r="D1388" s="282"/>
      <c r="E1388" s="384" t="str">
        <f t="shared" si="174"/>
        <v/>
      </c>
      <c r="F1388" s="388"/>
      <c r="G1388" s="243"/>
      <c r="H1388" s="244"/>
      <c r="I1388" s="243"/>
      <c r="J1388" s="244"/>
      <c r="K1388" s="244"/>
      <c r="L1388" s="244"/>
      <c r="M1388" s="244"/>
      <c r="N1388" s="290"/>
      <c r="O1388" s="391" t="str">
        <f>IF(ISBLANK(L1388),"",IF(OR(ISBLANK(VLOOKUP(L1388&amp;"-"&amp;E1388,'Np Quality'!A:M,6,FALSE)),ISERROR(VLOOKUP(L1388&amp;"-"&amp;E1388,'Np Quality'!A:M,6,FALSE))),"-",VLOOKUP(L1388&amp;"-"&amp;E1388,'Np Quality'!A:M,6,FALSE)))</f>
        <v/>
      </c>
      <c r="P1388" s="391" t="str">
        <f>IF(ISBLANK(L1388),"",IF(OR(ISBLANK(VLOOKUP(L1388&amp;"-"&amp;E1388,'Np Quality'!A:M,7,FALSE)),ISERROR(VLOOKUP(L1388&amp;"-"&amp;E1388,'Np Quality'!A:M,7,FALSE))),"-",VLOOKUP(L1388&amp;"-"&amp;E1388,'Np Quality'!A:M,7,FALSE)))</f>
        <v/>
      </c>
      <c r="Q1388" s="391" t="str">
        <f>IF(ISBLANK(L1388),"",IF(OR(ISBLANK(VLOOKUP(L1388&amp;"-"&amp;E1388,'Np Quality'!A:M,8,FALSE)),ISERROR(VLOOKUP(L1388&amp;"-"&amp;E1388,'Np Quality'!A:M,8,FALSE))),"-",VLOOKUP(L1388&amp;"-"&amp;E1388,'Np Quality'!A:M,8,FALSE)))</f>
        <v/>
      </c>
      <c r="R1388" s="283" t="str">
        <f>IF(ISBLANK(L1388),"",IF(OR(ISBLANK(VLOOKUP(L1388&amp;"-"&amp;E1388,'Np Quality'!A:M,9,FALSE)),ISERROR(VLOOKUP(L1388&amp;"-"&amp;E1388,'Np Quality'!A:M,9,FALSE))),"-",VLOOKUP(L1388&amp;"-"&amp;E1388,'Np Quality'!A:M,9,FALSE)))</f>
        <v/>
      </c>
      <c r="S1388" s="150"/>
      <c r="T1388" s="395" t="str">
        <f t="shared" si="175"/>
        <v/>
      </c>
      <c r="U1388" s="395" t="str">
        <f t="shared" si="172"/>
        <v/>
      </c>
      <c r="V1388" s="396"/>
      <c r="W1388" s="282"/>
    </row>
    <row r="1389" spans="1:23">
      <c r="A1389" s="382" t="str">
        <f t="shared" si="173"/>
        <v/>
      </c>
      <c r="B1389" s="383" t="str">
        <f t="shared" si="176"/>
        <v/>
      </c>
      <c r="C1389" s="236"/>
      <c r="D1389" s="282"/>
      <c r="E1389" s="384" t="str">
        <f t="shared" si="174"/>
        <v/>
      </c>
      <c r="F1389" s="388"/>
      <c r="G1389" s="243"/>
      <c r="H1389" s="244"/>
      <c r="I1389" s="243"/>
      <c r="J1389" s="244"/>
      <c r="K1389" s="244"/>
      <c r="L1389" s="244"/>
      <c r="M1389" s="244"/>
      <c r="N1389" s="290"/>
      <c r="O1389" s="391" t="str">
        <f>IF(ISBLANK(L1389),"",IF(OR(ISBLANK(VLOOKUP(L1389&amp;"-"&amp;E1389,'Np Quality'!A:M,6,FALSE)),ISERROR(VLOOKUP(L1389&amp;"-"&amp;E1389,'Np Quality'!A:M,6,FALSE))),"-",VLOOKUP(L1389&amp;"-"&amp;E1389,'Np Quality'!A:M,6,FALSE)))</f>
        <v/>
      </c>
      <c r="P1389" s="391" t="str">
        <f>IF(ISBLANK(L1389),"",IF(OR(ISBLANK(VLOOKUP(L1389&amp;"-"&amp;E1389,'Np Quality'!A:M,7,FALSE)),ISERROR(VLOOKUP(L1389&amp;"-"&amp;E1389,'Np Quality'!A:M,7,FALSE))),"-",VLOOKUP(L1389&amp;"-"&amp;E1389,'Np Quality'!A:M,7,FALSE)))</f>
        <v/>
      </c>
      <c r="Q1389" s="391" t="str">
        <f>IF(ISBLANK(L1389),"",IF(OR(ISBLANK(VLOOKUP(L1389&amp;"-"&amp;E1389,'Np Quality'!A:M,8,FALSE)),ISERROR(VLOOKUP(L1389&amp;"-"&amp;E1389,'Np Quality'!A:M,8,FALSE))),"-",VLOOKUP(L1389&amp;"-"&amp;E1389,'Np Quality'!A:M,8,FALSE)))</f>
        <v/>
      </c>
      <c r="R1389" s="283" t="str">
        <f>IF(ISBLANK(L1389),"",IF(OR(ISBLANK(VLOOKUP(L1389&amp;"-"&amp;E1389,'Np Quality'!A:M,9,FALSE)),ISERROR(VLOOKUP(L1389&amp;"-"&amp;E1389,'Np Quality'!A:M,9,FALSE))),"-",VLOOKUP(L1389&amp;"-"&amp;E1389,'Np Quality'!A:M,9,FALSE)))</f>
        <v/>
      </c>
      <c r="S1389" s="150"/>
      <c r="T1389" s="395" t="str">
        <f t="shared" si="175"/>
        <v/>
      </c>
      <c r="U1389" s="395" t="str">
        <f t="shared" si="172"/>
        <v/>
      </c>
      <c r="V1389" s="396"/>
      <c r="W1389" s="282"/>
    </row>
    <row r="1390" spans="1:23">
      <c r="A1390" s="382" t="str">
        <f t="shared" si="173"/>
        <v/>
      </c>
      <c r="B1390" s="383" t="str">
        <f t="shared" si="176"/>
        <v/>
      </c>
      <c r="C1390" s="236"/>
      <c r="D1390" s="282"/>
      <c r="E1390" s="384" t="str">
        <f t="shared" si="174"/>
        <v/>
      </c>
      <c r="F1390" s="388"/>
      <c r="G1390" s="243"/>
      <c r="H1390" s="244"/>
      <c r="I1390" s="243"/>
      <c r="J1390" s="244"/>
      <c r="K1390" s="244"/>
      <c r="L1390" s="244"/>
      <c r="M1390" s="244"/>
      <c r="N1390" s="290"/>
      <c r="O1390" s="391" t="str">
        <f>IF(ISBLANK(L1390),"",IF(OR(ISBLANK(VLOOKUP(L1390&amp;"-"&amp;E1390,'Np Quality'!A:M,6,FALSE)),ISERROR(VLOOKUP(L1390&amp;"-"&amp;E1390,'Np Quality'!A:M,6,FALSE))),"-",VLOOKUP(L1390&amp;"-"&amp;E1390,'Np Quality'!A:M,6,FALSE)))</f>
        <v/>
      </c>
      <c r="P1390" s="391" t="str">
        <f>IF(ISBLANK(L1390),"",IF(OR(ISBLANK(VLOOKUP(L1390&amp;"-"&amp;E1390,'Np Quality'!A:M,7,FALSE)),ISERROR(VLOOKUP(L1390&amp;"-"&amp;E1390,'Np Quality'!A:M,7,FALSE))),"-",VLOOKUP(L1390&amp;"-"&amp;E1390,'Np Quality'!A:M,7,FALSE)))</f>
        <v/>
      </c>
      <c r="Q1390" s="391" t="str">
        <f>IF(ISBLANK(L1390),"",IF(OR(ISBLANK(VLOOKUP(L1390&amp;"-"&amp;E1390,'Np Quality'!A:M,8,FALSE)),ISERROR(VLOOKUP(L1390&amp;"-"&amp;E1390,'Np Quality'!A:M,8,FALSE))),"-",VLOOKUP(L1390&amp;"-"&amp;E1390,'Np Quality'!A:M,8,FALSE)))</f>
        <v/>
      </c>
      <c r="R1390" s="283" t="str">
        <f>IF(ISBLANK(L1390),"",IF(OR(ISBLANK(VLOOKUP(L1390&amp;"-"&amp;E1390,'Np Quality'!A:M,9,FALSE)),ISERROR(VLOOKUP(L1390&amp;"-"&amp;E1390,'Np Quality'!A:M,9,FALSE))),"-",VLOOKUP(L1390&amp;"-"&amp;E1390,'Np Quality'!A:M,9,FALSE)))</f>
        <v/>
      </c>
      <c r="S1390" s="150"/>
      <c r="T1390" s="395" t="str">
        <f t="shared" si="175"/>
        <v/>
      </c>
      <c r="U1390" s="395" t="str">
        <f t="shared" si="172"/>
        <v/>
      </c>
      <c r="V1390" s="396"/>
      <c r="W1390" s="282"/>
    </row>
    <row r="1391" spans="1:23">
      <c r="A1391" s="382" t="str">
        <f t="shared" si="173"/>
        <v/>
      </c>
      <c r="B1391" s="383" t="str">
        <f t="shared" si="176"/>
        <v/>
      </c>
      <c r="C1391" s="236"/>
      <c r="D1391" s="282"/>
      <c r="E1391" s="384" t="str">
        <f t="shared" si="174"/>
        <v/>
      </c>
      <c r="F1391" s="388"/>
      <c r="G1391" s="243"/>
      <c r="H1391" s="244"/>
      <c r="I1391" s="243"/>
      <c r="J1391" s="244"/>
      <c r="K1391" s="244"/>
      <c r="L1391" s="244"/>
      <c r="M1391" s="244"/>
      <c r="N1391" s="290"/>
      <c r="O1391" s="391" t="str">
        <f>IF(ISBLANK(L1391),"",IF(OR(ISBLANK(VLOOKUP(L1391&amp;"-"&amp;E1391,'Np Quality'!A:M,6,FALSE)),ISERROR(VLOOKUP(L1391&amp;"-"&amp;E1391,'Np Quality'!A:M,6,FALSE))),"-",VLOOKUP(L1391&amp;"-"&amp;E1391,'Np Quality'!A:M,6,FALSE)))</f>
        <v/>
      </c>
      <c r="P1391" s="391" t="str">
        <f>IF(ISBLANK(L1391),"",IF(OR(ISBLANK(VLOOKUP(L1391&amp;"-"&amp;E1391,'Np Quality'!A:M,7,FALSE)),ISERROR(VLOOKUP(L1391&amp;"-"&amp;E1391,'Np Quality'!A:M,7,FALSE))),"-",VLOOKUP(L1391&amp;"-"&amp;E1391,'Np Quality'!A:M,7,FALSE)))</f>
        <v/>
      </c>
      <c r="Q1391" s="391" t="str">
        <f>IF(ISBLANK(L1391),"",IF(OR(ISBLANK(VLOOKUP(L1391&amp;"-"&amp;E1391,'Np Quality'!A:M,8,FALSE)),ISERROR(VLOOKUP(L1391&amp;"-"&amp;E1391,'Np Quality'!A:M,8,FALSE))),"-",VLOOKUP(L1391&amp;"-"&amp;E1391,'Np Quality'!A:M,8,FALSE)))</f>
        <v/>
      </c>
      <c r="R1391" s="283" t="str">
        <f>IF(ISBLANK(L1391),"",IF(OR(ISBLANK(VLOOKUP(L1391&amp;"-"&amp;E1391,'Np Quality'!A:M,9,FALSE)),ISERROR(VLOOKUP(L1391&amp;"-"&amp;E1391,'Np Quality'!A:M,9,FALSE))),"-",VLOOKUP(L1391&amp;"-"&amp;E1391,'Np Quality'!A:M,9,FALSE)))</f>
        <v/>
      </c>
      <c r="S1391" s="150"/>
      <c r="T1391" s="395" t="str">
        <f t="shared" si="175"/>
        <v/>
      </c>
      <c r="U1391" s="395" t="str">
        <f t="shared" si="172"/>
        <v/>
      </c>
      <c r="V1391" s="396"/>
      <c r="W1391" s="282"/>
    </row>
    <row r="1392" spans="1:23">
      <c r="A1392" s="382" t="str">
        <f t="shared" si="173"/>
        <v/>
      </c>
      <c r="B1392" s="383" t="str">
        <f t="shared" si="176"/>
        <v/>
      </c>
      <c r="C1392" s="236"/>
      <c r="D1392" s="282"/>
      <c r="E1392" s="384" t="str">
        <f t="shared" si="174"/>
        <v/>
      </c>
      <c r="F1392" s="388"/>
      <c r="G1392" s="243"/>
      <c r="H1392" s="244"/>
      <c r="I1392" s="243"/>
      <c r="J1392" s="244"/>
      <c r="K1392" s="244"/>
      <c r="L1392" s="244"/>
      <c r="M1392" s="244"/>
      <c r="N1392" s="290"/>
      <c r="O1392" s="391" t="str">
        <f>IF(ISBLANK(L1393),"",IF(OR(ISBLANK(VLOOKUP(L1393&amp;"-"&amp;E1393,'Np Quality'!A:M,6,FALSE)),ISERROR(VLOOKUP(L1393&amp;"-"&amp;E1393,'Np Quality'!A:M,6,FALSE))),"-",VLOOKUP(L1393&amp;"-"&amp;E1393,'Np Quality'!A:M,6,FALSE)))</f>
        <v/>
      </c>
      <c r="P1392" s="391" t="str">
        <f>IF(ISBLANK(L1392),"",IF(OR(ISBLANK(VLOOKUP(L1392&amp;"-"&amp;E1392,'Np Quality'!A:M,7,FALSE)),ISERROR(VLOOKUP(L1392&amp;"-"&amp;E1392,'Np Quality'!A:M,7,FALSE))),"-",VLOOKUP(L1392&amp;"-"&amp;E1392,'Np Quality'!A:M,7,FALSE)))</f>
        <v/>
      </c>
      <c r="Q1392" s="391" t="str">
        <f>IF(ISBLANK(L1392),"",IF(OR(ISBLANK(VLOOKUP(L1392&amp;"-"&amp;E1392,'Np Quality'!A:M,8,FALSE)),ISERROR(VLOOKUP(L1392&amp;"-"&amp;E1392,'Np Quality'!A:M,8,FALSE))),"-",VLOOKUP(L1392&amp;"-"&amp;E1392,'Np Quality'!A:M,8,FALSE)))</f>
        <v/>
      </c>
      <c r="R1392" s="283" t="str">
        <f>IF(ISBLANK(L1392),"",IF(OR(ISBLANK(VLOOKUP(L1392&amp;"-"&amp;E1392,'Np Quality'!A:M,9,FALSE)),ISERROR(VLOOKUP(L1392&amp;"-"&amp;E1392,'Np Quality'!A:M,9,FALSE))),"-",VLOOKUP(L1392&amp;"-"&amp;E1392,'Np Quality'!A:M,9,FALSE)))</f>
        <v/>
      </c>
      <c r="S1392" s="150"/>
      <c r="T1392" s="395" t="str">
        <f t="shared" si="175"/>
        <v/>
      </c>
      <c r="U1392" s="395" t="str">
        <f t="shared" si="172"/>
        <v/>
      </c>
      <c r="V1392" s="396"/>
      <c r="W1392" s="282"/>
    </row>
    <row r="1393" spans="1:23">
      <c r="A1393" s="382" t="str">
        <f t="shared" si="173"/>
        <v/>
      </c>
      <c r="B1393" s="383" t="str">
        <f t="shared" si="176"/>
        <v/>
      </c>
      <c r="C1393" s="236"/>
      <c r="D1393" s="282"/>
      <c r="E1393" s="384" t="str">
        <f t="shared" si="174"/>
        <v/>
      </c>
      <c r="F1393" s="388"/>
      <c r="G1393" s="243"/>
      <c r="H1393" s="244"/>
      <c r="I1393" s="243"/>
      <c r="J1393" s="244"/>
      <c r="K1393" s="244"/>
      <c r="L1393" s="244"/>
      <c r="M1393" s="244"/>
      <c r="N1393" s="290"/>
      <c r="O1393" s="391" t="str">
        <f>IF(ISBLANK(L1393),"",IF(OR(ISBLANK(VLOOKUP(L1393&amp;"-"&amp;E1393,'Np Quality'!A:M,6,FALSE)),ISERROR(VLOOKUP(L1393&amp;"-"&amp;E1393,'Np Quality'!A:M,6,FALSE))),"-",VLOOKUP(L1393&amp;"-"&amp;E1393,'Np Quality'!A:M,6,FALSE)))</f>
        <v/>
      </c>
      <c r="P1393" s="391" t="str">
        <f>IF(ISBLANK(L1394),"",IF(OR(ISBLANK(VLOOKUP(L1394&amp;"-"&amp;E1394,'Np Quality'!A:M,7,FALSE)),ISERROR(VLOOKUP(L1394&amp;"-"&amp;E1394,'Np Quality'!A:M,7,FALSE))),"-",VLOOKUP(L1394&amp;"-"&amp;E1394,'Np Quality'!A:M,7,FALSE)))</f>
        <v/>
      </c>
      <c r="Q1393" s="391" t="str">
        <f>IF(ISBLANK(L1393),"",IF(OR(ISBLANK(VLOOKUP(L1393&amp;"-"&amp;E1393,'Np Quality'!A:M,8,FALSE)),ISERROR(VLOOKUP(L1393&amp;"-"&amp;E1393,'Np Quality'!A:M,8,FALSE))),"-",VLOOKUP(L1393&amp;"-"&amp;E1393,'Np Quality'!A:M,8,FALSE)))</f>
        <v/>
      </c>
      <c r="R1393" s="283" t="str">
        <f>IF(ISBLANK(L1393),"",IF(OR(ISBLANK(VLOOKUP(L1393&amp;"-"&amp;E1393,'Np Quality'!A:M,9,FALSE)),ISERROR(VLOOKUP(L1393&amp;"-"&amp;E1393,'Np Quality'!A:M,9,FALSE))),"-",VLOOKUP(L1393&amp;"-"&amp;E1393,'Np Quality'!A:M,9,FALSE)))</f>
        <v/>
      </c>
      <c r="S1393" s="150"/>
      <c r="T1393" s="395" t="str">
        <f t="shared" si="175"/>
        <v/>
      </c>
      <c r="U1393" s="395" t="str">
        <f t="shared" si="172"/>
        <v/>
      </c>
      <c r="V1393" s="396"/>
      <c r="W1393" s="282"/>
    </row>
    <row r="1394" spans="1:23">
      <c r="A1394" s="382" t="str">
        <f t="shared" si="173"/>
        <v/>
      </c>
      <c r="B1394" s="383" t="str">
        <f t="shared" si="176"/>
        <v/>
      </c>
      <c r="C1394" s="236"/>
      <c r="D1394" s="282"/>
      <c r="E1394" s="384" t="str">
        <f t="shared" si="174"/>
        <v/>
      </c>
      <c r="F1394" s="388"/>
      <c r="G1394" s="243"/>
      <c r="H1394" s="244"/>
      <c r="I1394" s="243"/>
      <c r="J1394" s="244"/>
      <c r="K1394" s="244"/>
      <c r="L1394" s="244"/>
      <c r="M1394" s="244"/>
      <c r="N1394" s="290"/>
      <c r="O1394" s="391" t="str">
        <f>IF(ISBLANK(L1394),"",IF(OR(ISBLANK(VLOOKUP(L1394&amp;"-"&amp;E1394,'Np Quality'!A:M,6,FALSE)),ISERROR(VLOOKUP(L1394&amp;"-"&amp;E1394,'Np Quality'!A:M,6,FALSE))),"-",VLOOKUP(L1394&amp;"-"&amp;E1394,'Np Quality'!A:M,6,FALSE)))</f>
        <v/>
      </c>
      <c r="P1394" s="391" t="str">
        <f>IF(ISBLANK(L1394),"",IF(OR(ISBLANK(VLOOKUP(L1394&amp;"-"&amp;E1394,'Np Quality'!A:M,7,FALSE)),ISERROR(VLOOKUP(L1394&amp;"-"&amp;E1394,'Np Quality'!A:M,7,FALSE))),"-",VLOOKUP(L1394&amp;"-"&amp;E1394,'Np Quality'!A:M,7,FALSE)))</f>
        <v/>
      </c>
      <c r="Q1394" s="391" t="str">
        <f>IF(ISBLANK(L1395),"",IF(OR(ISBLANK(VLOOKUP(L1395&amp;"-"&amp;E1395,'Np Quality'!A:M,8,FALSE)),ISERROR(VLOOKUP(L1395&amp;"-"&amp;E1395,'Np Quality'!A:M,8,FALSE))),"-",VLOOKUP(L1395&amp;"-"&amp;E1395,'Np Quality'!A:M,8,FALSE)))</f>
        <v/>
      </c>
      <c r="R1394" s="283" t="str">
        <f>IF(ISBLANK(L1394),"",IF(OR(ISBLANK(VLOOKUP(L1394&amp;"-"&amp;E1394,'Np Quality'!A:M,9,FALSE)),ISERROR(VLOOKUP(L1394&amp;"-"&amp;E1394,'Np Quality'!A:M,9,FALSE))),"-",VLOOKUP(L1394&amp;"-"&amp;E1394,'Np Quality'!A:M,9,FALSE)))</f>
        <v/>
      </c>
      <c r="S1394" s="150"/>
      <c r="T1394" s="395" t="str">
        <f t="shared" si="175"/>
        <v/>
      </c>
      <c r="U1394" s="395" t="str">
        <f t="shared" si="172"/>
        <v/>
      </c>
      <c r="V1394" s="396"/>
      <c r="W1394" s="282"/>
    </row>
    <row r="1395" spans="1:23">
      <c r="A1395" s="382" t="str">
        <f t="shared" si="173"/>
        <v/>
      </c>
      <c r="B1395" s="383" t="str">
        <f t="shared" si="176"/>
        <v/>
      </c>
      <c r="C1395" s="236"/>
      <c r="D1395" s="282"/>
      <c r="E1395" s="384" t="str">
        <f t="shared" si="174"/>
        <v/>
      </c>
      <c r="F1395" s="388"/>
      <c r="G1395" s="243"/>
      <c r="H1395" s="244"/>
      <c r="I1395" s="243"/>
      <c r="J1395" s="244"/>
      <c r="K1395" s="244"/>
      <c r="L1395" s="244"/>
      <c r="M1395" s="244"/>
      <c r="N1395" s="290"/>
      <c r="O1395" s="391" t="str">
        <f>IF(ISBLANK(L1395),"",IF(OR(ISBLANK(VLOOKUP(L1395&amp;"-"&amp;E1395,'Np Quality'!A:M,6,FALSE)),ISERROR(VLOOKUP(L1395&amp;"-"&amp;E1395,'Np Quality'!A:M,6,FALSE))),"-",VLOOKUP(L1395&amp;"-"&amp;E1395,'Np Quality'!A:M,6,FALSE)))</f>
        <v/>
      </c>
      <c r="P1395" s="391" t="str">
        <f>IF(ISBLANK(L1395),"",IF(OR(ISBLANK(VLOOKUP(L1395&amp;"-"&amp;E1395,'Np Quality'!A:M,7,FALSE)),ISERROR(VLOOKUP(L1395&amp;"-"&amp;E1395,'Np Quality'!A:M,7,FALSE))),"-",VLOOKUP(L1395&amp;"-"&amp;E1395,'Np Quality'!A:M,7,FALSE)))</f>
        <v/>
      </c>
      <c r="Q1395" s="391" t="str">
        <f>IF(ISBLANK(L1395),"",IF(OR(ISBLANK(VLOOKUP(L1395&amp;"-"&amp;E1395,'Np Quality'!A:M,8,FALSE)),ISERROR(VLOOKUP(L1395&amp;"-"&amp;E1395,'Np Quality'!A:M,8,FALSE))),"-",VLOOKUP(L1395&amp;"-"&amp;E1395,'Np Quality'!A:M,8,FALSE)))</f>
        <v/>
      </c>
      <c r="R1395" s="283" t="str">
        <f>IF(ISBLANK(L1396),"",IF(OR(ISBLANK(VLOOKUP(L1396&amp;"-"&amp;E1396,'Np Quality'!A:M,9,FALSE)),ISERROR(VLOOKUP(L1396&amp;"-"&amp;E1396,'Np Quality'!A:M,9,FALSE))),"-",VLOOKUP(L1396&amp;"-"&amp;E1396,'Np Quality'!A:M,9,FALSE)))</f>
        <v/>
      </c>
      <c r="S1395" s="150"/>
      <c r="T1395" s="395" t="str">
        <f t="shared" si="175"/>
        <v/>
      </c>
      <c r="U1395" s="395" t="str">
        <f t="shared" si="172"/>
        <v/>
      </c>
      <c r="V1395" s="396"/>
      <c r="W1395" s="282"/>
    </row>
    <row r="1396" spans="1:23">
      <c r="A1396" s="382" t="str">
        <f t="shared" si="173"/>
        <v/>
      </c>
      <c r="B1396" s="383" t="str">
        <f t="shared" si="176"/>
        <v/>
      </c>
      <c r="C1396" s="236"/>
      <c r="D1396" s="282"/>
      <c r="E1396" s="384" t="str">
        <f t="shared" si="174"/>
        <v/>
      </c>
      <c r="F1396" s="388"/>
      <c r="G1396" s="243"/>
      <c r="H1396" s="244"/>
      <c r="I1396" s="243"/>
      <c r="J1396" s="244"/>
      <c r="K1396" s="244"/>
      <c r="L1396" s="244"/>
      <c r="M1396" s="244"/>
      <c r="N1396" s="290"/>
      <c r="O1396" s="391" t="str">
        <f>IF(ISBLANK(L1396),"",IF(OR(ISBLANK(VLOOKUP(L1396&amp;"-"&amp;E1396,'Np Quality'!A:M,6,FALSE)),ISERROR(VLOOKUP(L1396&amp;"-"&amp;E1396,'Np Quality'!A:M,6,FALSE))),"-",VLOOKUP(L1396&amp;"-"&amp;E1396,'Np Quality'!A:M,6,FALSE)))</f>
        <v/>
      </c>
      <c r="P1396" s="391" t="str">
        <f>IF(ISBLANK(L1396),"",IF(OR(ISBLANK(VLOOKUP(L1396&amp;"-"&amp;E1396,'Np Quality'!A:M,7,FALSE)),ISERROR(VLOOKUP(L1396&amp;"-"&amp;E1396,'Np Quality'!A:M,7,FALSE))),"-",VLOOKUP(L1396&amp;"-"&amp;E1396,'Np Quality'!A:M,7,FALSE)))</f>
        <v/>
      </c>
      <c r="Q1396" s="391" t="str">
        <f>IF(ISBLANK(L1396),"",IF(OR(ISBLANK(VLOOKUP(L1396&amp;"-"&amp;E1396,'Np Quality'!A:M,8,FALSE)),ISERROR(VLOOKUP(L1396&amp;"-"&amp;E1396,'Np Quality'!A:M,8,FALSE))),"-",VLOOKUP(L1396&amp;"-"&amp;E1396,'Np Quality'!A:M,8,FALSE)))</f>
        <v/>
      </c>
      <c r="R1396" s="283" t="str">
        <f>IF(ISBLANK(L1396),"",IF(OR(ISBLANK(VLOOKUP(L1396&amp;"-"&amp;E1396,'Np Quality'!A:M,9,FALSE)),ISERROR(VLOOKUP(L1396&amp;"-"&amp;E1396,'Np Quality'!A:M,9,FALSE))),"-",VLOOKUP(L1396&amp;"-"&amp;E1396,'Np Quality'!A:M,9,FALSE)))</f>
        <v/>
      </c>
      <c r="S1396" s="150"/>
      <c r="T1396" s="395" t="str">
        <f t="shared" si="175"/>
        <v/>
      </c>
      <c r="U1396" s="395" t="str">
        <f t="shared" si="172"/>
        <v/>
      </c>
      <c r="V1396" s="396"/>
      <c r="W1396" s="282"/>
    </row>
    <row r="1397" spans="1:23">
      <c r="A1397" s="382" t="str">
        <f t="shared" si="173"/>
        <v/>
      </c>
      <c r="B1397" s="383" t="str">
        <f t="shared" si="176"/>
        <v/>
      </c>
      <c r="C1397" s="236"/>
      <c r="D1397" s="282"/>
      <c r="E1397" s="384" t="str">
        <f t="shared" si="174"/>
        <v/>
      </c>
      <c r="F1397" s="388"/>
      <c r="G1397" s="243"/>
      <c r="H1397" s="244"/>
      <c r="I1397" s="243"/>
      <c r="J1397" s="244"/>
      <c r="K1397" s="244"/>
      <c r="L1397" s="244"/>
      <c r="M1397" s="244"/>
      <c r="N1397" s="290"/>
      <c r="O1397" s="391" t="str">
        <f>IF(ISBLANK(L1397),"",IF(OR(ISBLANK(VLOOKUP(L1397&amp;"-"&amp;E1397,'Np Quality'!A:M,6,FALSE)),ISERROR(VLOOKUP(L1397&amp;"-"&amp;E1397,'Np Quality'!A:M,6,FALSE))),"-",VLOOKUP(L1397&amp;"-"&amp;E1397,'Np Quality'!A:M,6,FALSE)))</f>
        <v/>
      </c>
      <c r="P1397" s="391" t="str">
        <f>IF(ISBLANK(L1397),"",IF(OR(ISBLANK(VLOOKUP(L1397&amp;"-"&amp;E1397,'Np Quality'!A:M,7,FALSE)),ISERROR(VLOOKUP(L1397&amp;"-"&amp;E1397,'Np Quality'!A:M,7,FALSE))),"-",VLOOKUP(L1397&amp;"-"&amp;E1397,'Np Quality'!A:M,7,FALSE)))</f>
        <v/>
      </c>
      <c r="Q1397" s="391" t="str">
        <f>IF(ISBLANK(L1397),"",IF(OR(ISBLANK(VLOOKUP(L1397&amp;"-"&amp;E1397,'Np Quality'!A:M,8,FALSE)),ISERROR(VLOOKUP(L1397&amp;"-"&amp;E1397,'Np Quality'!A:M,8,FALSE))),"-",VLOOKUP(L1397&amp;"-"&amp;E1397,'Np Quality'!A:M,8,FALSE)))</f>
        <v/>
      </c>
      <c r="R1397" s="283" t="str">
        <f>IF(ISBLANK(L1397),"",IF(OR(ISBLANK(VLOOKUP(L1397&amp;"-"&amp;E1397,'Np Quality'!A:M,9,FALSE)),ISERROR(VLOOKUP(L1397&amp;"-"&amp;E1397,'Np Quality'!A:M,9,FALSE))),"-",VLOOKUP(L1397&amp;"-"&amp;E1397,'Np Quality'!A:M,9,FALSE)))</f>
        <v/>
      </c>
      <c r="S1397" s="150"/>
      <c r="T1397" s="395" t="str">
        <f t="shared" si="175"/>
        <v/>
      </c>
      <c r="U1397" s="395" t="str">
        <f t="shared" si="172"/>
        <v/>
      </c>
      <c r="V1397" s="396"/>
      <c r="W1397" s="282"/>
    </row>
    <row r="1398" spans="1:23">
      <c r="A1398" s="382" t="str">
        <f t="shared" si="173"/>
        <v/>
      </c>
      <c r="B1398" s="383" t="str">
        <f t="shared" si="176"/>
        <v/>
      </c>
      <c r="C1398" s="236"/>
      <c r="D1398" s="282"/>
      <c r="E1398" s="384" t="str">
        <f t="shared" si="174"/>
        <v/>
      </c>
      <c r="F1398" s="388"/>
      <c r="G1398" s="243"/>
      <c r="H1398" s="244"/>
      <c r="I1398" s="243"/>
      <c r="J1398" s="244"/>
      <c r="K1398" s="244"/>
      <c r="L1398" s="244"/>
      <c r="M1398" s="244"/>
      <c r="N1398" s="290"/>
      <c r="O1398" s="391" t="str">
        <f>IF(ISBLANK(L1398),"",IF(OR(ISBLANK(VLOOKUP(L1398&amp;"-"&amp;E1398,'Np Quality'!A:M,6,FALSE)),ISERROR(VLOOKUP(L1398&amp;"-"&amp;E1398,'Np Quality'!A:M,6,FALSE))),"-",VLOOKUP(L1398&amp;"-"&amp;E1398,'Np Quality'!A:M,6,FALSE)))</f>
        <v/>
      </c>
      <c r="P1398" s="391" t="str">
        <f>IF(ISBLANK(L1398),"",IF(OR(ISBLANK(VLOOKUP(L1398&amp;"-"&amp;E1398,'Np Quality'!A:M,7,FALSE)),ISERROR(VLOOKUP(L1398&amp;"-"&amp;E1398,'Np Quality'!A:M,7,FALSE))),"-",VLOOKUP(L1398&amp;"-"&amp;E1398,'Np Quality'!A:M,7,FALSE)))</f>
        <v/>
      </c>
      <c r="Q1398" s="391" t="str">
        <f>IF(ISBLANK(L1398),"",IF(OR(ISBLANK(VLOOKUP(L1398&amp;"-"&amp;E1398,'Np Quality'!A:M,8,FALSE)),ISERROR(VLOOKUP(L1398&amp;"-"&amp;E1398,'Np Quality'!A:M,8,FALSE))),"-",VLOOKUP(L1398&amp;"-"&amp;E1398,'Np Quality'!A:M,8,FALSE)))</f>
        <v/>
      </c>
      <c r="R1398" s="283" t="str">
        <f>IF(ISBLANK(L1398),"",IF(OR(ISBLANK(VLOOKUP(L1398&amp;"-"&amp;E1398,'Np Quality'!A:M,9,FALSE)),ISERROR(VLOOKUP(L1398&amp;"-"&amp;E1398,'Np Quality'!A:M,9,FALSE))),"-",VLOOKUP(L1398&amp;"-"&amp;E1398,'Np Quality'!A:M,9,FALSE)))</f>
        <v/>
      </c>
      <c r="S1398" s="150"/>
      <c r="T1398" s="395" t="str">
        <f t="shared" si="175"/>
        <v/>
      </c>
      <c r="U1398" s="395" t="str">
        <f t="shared" si="172"/>
        <v/>
      </c>
      <c r="V1398" s="396"/>
      <c r="W1398" s="282"/>
    </row>
    <row r="1399" spans="1:23">
      <c r="A1399" s="382" t="str">
        <f t="shared" si="173"/>
        <v/>
      </c>
      <c r="B1399" s="383" t="str">
        <f t="shared" si="176"/>
        <v/>
      </c>
      <c r="C1399" s="236"/>
      <c r="D1399" s="282"/>
      <c r="E1399" s="384" t="str">
        <f t="shared" si="174"/>
        <v/>
      </c>
      <c r="F1399" s="388"/>
      <c r="G1399" s="243"/>
      <c r="H1399" s="244"/>
      <c r="I1399" s="243"/>
      <c r="J1399" s="244"/>
      <c r="K1399" s="244"/>
      <c r="L1399" s="244"/>
      <c r="M1399" s="244"/>
      <c r="N1399" s="290"/>
      <c r="O1399" s="391" t="str">
        <f>IF(ISBLANK(L1399),"",IF(OR(ISBLANK(VLOOKUP(L1399&amp;"-"&amp;E1399,'Np Quality'!A:M,6,FALSE)),ISERROR(VLOOKUP(L1399&amp;"-"&amp;E1399,'Np Quality'!A:M,6,FALSE))),"-",VLOOKUP(L1399&amp;"-"&amp;E1399,'Np Quality'!A:M,6,FALSE)))</f>
        <v/>
      </c>
      <c r="P1399" s="391" t="str">
        <f>IF(ISBLANK(L1399),"",IF(OR(ISBLANK(VLOOKUP(L1399&amp;"-"&amp;E1399,'Np Quality'!A:M,7,FALSE)),ISERROR(VLOOKUP(L1399&amp;"-"&amp;E1399,'Np Quality'!A:M,7,FALSE))),"-",VLOOKUP(L1399&amp;"-"&amp;E1399,'Np Quality'!A:M,7,FALSE)))</f>
        <v/>
      </c>
      <c r="Q1399" s="391" t="str">
        <f>IF(ISBLANK(L1399),"",IF(OR(ISBLANK(VLOOKUP(L1399&amp;"-"&amp;E1399,'Np Quality'!A:M,8,FALSE)),ISERROR(VLOOKUP(L1399&amp;"-"&amp;E1399,'Np Quality'!A:M,8,FALSE))),"-",VLOOKUP(L1399&amp;"-"&amp;E1399,'Np Quality'!A:M,8,FALSE)))</f>
        <v/>
      </c>
      <c r="R1399" s="283" t="str">
        <f>IF(ISBLANK(L1399),"",IF(OR(ISBLANK(VLOOKUP(L1399&amp;"-"&amp;E1399,'Np Quality'!A:M,9,FALSE)),ISERROR(VLOOKUP(L1399&amp;"-"&amp;E1399,'Np Quality'!A:M,9,FALSE))),"-",VLOOKUP(L1399&amp;"-"&amp;E1399,'Np Quality'!A:M,9,FALSE)))</f>
        <v/>
      </c>
      <c r="S1399" s="150"/>
      <c r="T1399" s="395" t="str">
        <f t="shared" si="175"/>
        <v/>
      </c>
      <c r="U1399" s="395" t="str">
        <f t="shared" si="172"/>
        <v/>
      </c>
      <c r="V1399" s="396"/>
      <c r="W1399" s="282"/>
    </row>
    <row r="1400" spans="1:23">
      <c r="A1400" s="382" t="str">
        <f t="shared" si="173"/>
        <v/>
      </c>
      <c r="B1400" s="383" t="str">
        <f t="shared" si="176"/>
        <v/>
      </c>
      <c r="C1400" s="236"/>
      <c r="D1400" s="282"/>
      <c r="E1400" s="384" t="str">
        <f t="shared" si="174"/>
        <v/>
      </c>
      <c r="F1400" s="388"/>
      <c r="G1400" s="243"/>
      <c r="H1400" s="244"/>
      <c r="I1400" s="243"/>
      <c r="J1400" s="244"/>
      <c r="K1400" s="244"/>
      <c r="L1400" s="244"/>
      <c r="M1400" s="244"/>
      <c r="N1400" s="290"/>
      <c r="O1400" s="391" t="str">
        <f>IF(ISBLANK(L1400),"",IF(OR(ISBLANK(VLOOKUP(L1400&amp;"-"&amp;E1400,'Np Quality'!A:M,6,FALSE)),ISERROR(VLOOKUP(L1400&amp;"-"&amp;E1400,'Np Quality'!A:M,6,FALSE))),"-",VLOOKUP(L1400&amp;"-"&amp;E1400,'Np Quality'!A:M,6,FALSE)))</f>
        <v/>
      </c>
      <c r="P1400" s="391" t="str">
        <f>IF(ISBLANK(L1400),"",IF(OR(ISBLANK(VLOOKUP(L1400&amp;"-"&amp;E1400,'Np Quality'!A:M,7,FALSE)),ISERROR(VLOOKUP(L1400&amp;"-"&amp;E1400,'Np Quality'!A:M,7,FALSE))),"-",VLOOKUP(L1400&amp;"-"&amp;E1400,'Np Quality'!A:M,7,FALSE)))</f>
        <v/>
      </c>
      <c r="Q1400" s="391" t="str">
        <f>IF(ISBLANK(L1400),"",IF(OR(ISBLANK(VLOOKUP(L1400&amp;"-"&amp;E1400,'Np Quality'!A:M,8,FALSE)),ISERROR(VLOOKUP(L1400&amp;"-"&amp;E1400,'Np Quality'!A:M,8,FALSE))),"-",VLOOKUP(L1400&amp;"-"&amp;E1400,'Np Quality'!A:M,8,FALSE)))</f>
        <v/>
      </c>
      <c r="R1400" s="283" t="str">
        <f>IF(ISBLANK(L1400),"",IF(OR(ISBLANK(VLOOKUP(L1400&amp;"-"&amp;E1400,'Np Quality'!A:M,9,FALSE)),ISERROR(VLOOKUP(L1400&amp;"-"&amp;E1400,'Np Quality'!A:M,9,FALSE))),"-",VLOOKUP(L1400&amp;"-"&amp;E1400,'Np Quality'!A:M,9,FALSE)))</f>
        <v/>
      </c>
      <c r="S1400" s="150"/>
      <c r="T1400" s="395" t="str">
        <f t="shared" si="175"/>
        <v/>
      </c>
      <c r="U1400" s="395" t="str">
        <f t="shared" si="172"/>
        <v/>
      </c>
      <c r="V1400" s="396"/>
      <c r="W1400" s="282"/>
    </row>
    <row r="1401" spans="1:23">
      <c r="A1401" s="382" t="str">
        <f t="shared" si="173"/>
        <v/>
      </c>
      <c r="B1401" s="383" t="str">
        <f t="shared" si="176"/>
        <v/>
      </c>
      <c r="C1401" s="236"/>
      <c r="D1401" s="282"/>
      <c r="E1401" s="384" t="str">
        <f t="shared" si="174"/>
        <v/>
      </c>
      <c r="F1401" s="388"/>
      <c r="G1401" s="243"/>
      <c r="H1401" s="244"/>
      <c r="I1401" s="243"/>
      <c r="J1401" s="244"/>
      <c r="K1401" s="244"/>
      <c r="L1401" s="244"/>
      <c r="M1401" s="244"/>
      <c r="N1401" s="290"/>
      <c r="O1401" s="391" t="str">
        <f>IF(ISBLANK(L1401),"",IF(OR(ISBLANK(VLOOKUP(L1401&amp;"-"&amp;E1401,'Np Quality'!A:M,6,FALSE)),ISERROR(VLOOKUP(L1401&amp;"-"&amp;E1401,'Np Quality'!A:M,6,FALSE))),"-",VLOOKUP(L1401&amp;"-"&amp;E1401,'Np Quality'!A:M,6,FALSE)))</f>
        <v/>
      </c>
      <c r="P1401" s="391" t="str">
        <f>IF(ISBLANK(L1401),"",IF(OR(ISBLANK(VLOOKUP(L1401&amp;"-"&amp;E1401,'Np Quality'!A:M,7,FALSE)),ISERROR(VLOOKUP(L1401&amp;"-"&amp;E1401,'Np Quality'!A:M,7,FALSE))),"-",VLOOKUP(L1401&amp;"-"&amp;E1401,'Np Quality'!A:M,7,FALSE)))</f>
        <v/>
      </c>
      <c r="Q1401" s="391" t="str">
        <f>IF(ISBLANK(L1401),"",IF(OR(ISBLANK(VLOOKUP(L1401&amp;"-"&amp;E1401,'Np Quality'!A:M,8,FALSE)),ISERROR(VLOOKUP(L1401&amp;"-"&amp;E1401,'Np Quality'!A:M,8,FALSE))),"-",VLOOKUP(L1401&amp;"-"&amp;E1401,'Np Quality'!A:M,8,FALSE)))</f>
        <v/>
      </c>
      <c r="R1401" s="283" t="str">
        <f>IF(ISBLANK(L1401),"",IF(OR(ISBLANK(VLOOKUP(L1401&amp;"-"&amp;E1401,'Np Quality'!A:M,9,FALSE)),ISERROR(VLOOKUP(L1401&amp;"-"&amp;E1401,'Np Quality'!A:M,9,FALSE))),"-",VLOOKUP(L1401&amp;"-"&amp;E1401,'Np Quality'!A:M,9,FALSE)))</f>
        <v/>
      </c>
      <c r="S1401" s="150"/>
      <c r="T1401" s="395" t="str">
        <f t="shared" si="175"/>
        <v/>
      </c>
      <c r="U1401" s="395" t="str">
        <f t="shared" si="172"/>
        <v/>
      </c>
      <c r="V1401" s="396"/>
      <c r="W1401" s="282"/>
    </row>
    <row r="1402" spans="1:23">
      <c r="A1402" s="382" t="str">
        <f t="shared" si="173"/>
        <v/>
      </c>
      <c r="B1402" s="383" t="str">
        <f t="shared" si="176"/>
        <v/>
      </c>
      <c r="C1402" s="236"/>
      <c r="D1402" s="282"/>
      <c r="E1402" s="384" t="str">
        <f t="shared" si="174"/>
        <v/>
      </c>
      <c r="F1402" s="388"/>
      <c r="G1402" s="243"/>
      <c r="H1402" s="244"/>
      <c r="I1402" s="243"/>
      <c r="J1402" s="244"/>
      <c r="K1402" s="244"/>
      <c r="L1402" s="244"/>
      <c r="M1402" s="244"/>
      <c r="N1402" s="290"/>
      <c r="O1402" s="391" t="str">
        <f>IF(ISBLANK(L1403),"",IF(OR(ISBLANK(VLOOKUP(L1403&amp;"-"&amp;E1403,'Np Quality'!A:M,6,FALSE)),ISERROR(VLOOKUP(L1403&amp;"-"&amp;E1403,'Np Quality'!A:M,6,FALSE))),"-",VLOOKUP(L1403&amp;"-"&amp;E1403,'Np Quality'!A:M,6,FALSE)))</f>
        <v/>
      </c>
      <c r="P1402" s="391" t="str">
        <f>IF(ISBLANK(L1402),"",IF(OR(ISBLANK(VLOOKUP(L1402&amp;"-"&amp;E1402,'Np Quality'!A:M,7,FALSE)),ISERROR(VLOOKUP(L1402&amp;"-"&amp;E1402,'Np Quality'!A:M,7,FALSE))),"-",VLOOKUP(L1402&amp;"-"&amp;E1402,'Np Quality'!A:M,7,FALSE)))</f>
        <v/>
      </c>
      <c r="Q1402" s="391" t="str">
        <f>IF(ISBLANK(L1402),"",IF(OR(ISBLANK(VLOOKUP(L1402&amp;"-"&amp;E1402,'Np Quality'!A:M,8,FALSE)),ISERROR(VLOOKUP(L1402&amp;"-"&amp;E1402,'Np Quality'!A:M,8,FALSE))),"-",VLOOKUP(L1402&amp;"-"&amp;E1402,'Np Quality'!A:M,8,FALSE)))</f>
        <v/>
      </c>
      <c r="R1402" s="283" t="str">
        <f>IF(ISBLANK(L1402),"",IF(OR(ISBLANK(VLOOKUP(L1402&amp;"-"&amp;E1402,'Np Quality'!A:M,9,FALSE)),ISERROR(VLOOKUP(L1402&amp;"-"&amp;E1402,'Np Quality'!A:M,9,FALSE))),"-",VLOOKUP(L1402&amp;"-"&amp;E1402,'Np Quality'!A:M,9,FALSE)))</f>
        <v/>
      </c>
      <c r="S1402" s="150"/>
      <c r="T1402" s="395" t="str">
        <f t="shared" si="175"/>
        <v/>
      </c>
      <c r="U1402" s="395" t="str">
        <f t="shared" si="172"/>
        <v/>
      </c>
      <c r="V1402" s="396"/>
      <c r="W1402" s="282"/>
    </row>
    <row r="1403" spans="1:23">
      <c r="A1403" s="382" t="str">
        <f t="shared" si="173"/>
        <v/>
      </c>
      <c r="B1403" s="383" t="str">
        <f t="shared" si="176"/>
        <v/>
      </c>
      <c r="C1403" s="236"/>
      <c r="D1403" s="282"/>
      <c r="E1403" s="384" t="str">
        <f t="shared" si="174"/>
        <v/>
      </c>
      <c r="F1403" s="388"/>
      <c r="G1403" s="243"/>
      <c r="H1403" s="244"/>
      <c r="I1403" s="243"/>
      <c r="J1403" s="244"/>
      <c r="K1403" s="244"/>
      <c r="L1403" s="244"/>
      <c r="M1403" s="244"/>
      <c r="N1403" s="290"/>
      <c r="O1403" s="391" t="str">
        <f>IF(ISBLANK(L1403),"",IF(OR(ISBLANK(VLOOKUP(L1403&amp;"-"&amp;E1403,'Np Quality'!A:M,6,FALSE)),ISERROR(VLOOKUP(L1403&amp;"-"&amp;E1403,'Np Quality'!A:M,6,FALSE))),"-",VLOOKUP(L1403&amp;"-"&amp;E1403,'Np Quality'!A:M,6,FALSE)))</f>
        <v/>
      </c>
      <c r="P1403" s="391" t="str">
        <f>IF(ISBLANK(L1404),"",IF(OR(ISBLANK(VLOOKUP(L1404&amp;"-"&amp;E1404,'Np Quality'!A:M,7,FALSE)),ISERROR(VLOOKUP(L1404&amp;"-"&amp;E1404,'Np Quality'!A:M,7,FALSE))),"-",VLOOKUP(L1404&amp;"-"&amp;E1404,'Np Quality'!A:M,7,FALSE)))</f>
        <v/>
      </c>
      <c r="Q1403" s="391" t="str">
        <f>IF(ISBLANK(L1403),"",IF(OR(ISBLANK(VLOOKUP(L1403&amp;"-"&amp;E1403,'Np Quality'!A:M,8,FALSE)),ISERROR(VLOOKUP(L1403&amp;"-"&amp;E1403,'Np Quality'!A:M,8,FALSE))),"-",VLOOKUP(L1403&amp;"-"&amp;E1403,'Np Quality'!A:M,8,FALSE)))</f>
        <v/>
      </c>
      <c r="R1403" s="283" t="str">
        <f>IF(ISBLANK(L1403),"",IF(OR(ISBLANK(VLOOKUP(L1403&amp;"-"&amp;E1403,'Np Quality'!A:M,9,FALSE)),ISERROR(VLOOKUP(L1403&amp;"-"&amp;E1403,'Np Quality'!A:M,9,FALSE))),"-",VLOOKUP(L1403&amp;"-"&amp;E1403,'Np Quality'!A:M,9,FALSE)))</f>
        <v/>
      </c>
      <c r="S1403" s="150"/>
      <c r="T1403" s="395" t="str">
        <f t="shared" si="175"/>
        <v/>
      </c>
      <c r="U1403" s="395" t="str">
        <f t="shared" si="172"/>
        <v/>
      </c>
      <c r="V1403" s="396"/>
      <c r="W1403" s="282"/>
    </row>
    <row r="1404" spans="1:23">
      <c r="A1404" s="382" t="str">
        <f t="shared" si="173"/>
        <v/>
      </c>
      <c r="B1404" s="383" t="str">
        <f t="shared" si="176"/>
        <v/>
      </c>
      <c r="C1404" s="236"/>
      <c r="D1404" s="282"/>
      <c r="E1404" s="384" t="str">
        <f t="shared" si="174"/>
        <v/>
      </c>
      <c r="F1404" s="388"/>
      <c r="G1404" s="243"/>
      <c r="H1404" s="244"/>
      <c r="I1404" s="243"/>
      <c r="J1404" s="244"/>
      <c r="K1404" s="244"/>
      <c r="L1404" s="244"/>
      <c r="M1404" s="244"/>
      <c r="N1404" s="290"/>
      <c r="O1404" s="391" t="str">
        <f>IF(ISBLANK(L1404),"",IF(OR(ISBLANK(VLOOKUP(L1404&amp;"-"&amp;E1404,'Np Quality'!A:M,6,FALSE)),ISERROR(VLOOKUP(L1404&amp;"-"&amp;E1404,'Np Quality'!A:M,6,FALSE))),"-",VLOOKUP(L1404&amp;"-"&amp;E1404,'Np Quality'!A:M,6,FALSE)))</f>
        <v/>
      </c>
      <c r="P1404" s="391" t="str">
        <f>IF(ISBLANK(L1404),"",IF(OR(ISBLANK(VLOOKUP(L1404&amp;"-"&amp;E1404,'Np Quality'!A:M,7,FALSE)),ISERROR(VLOOKUP(L1404&amp;"-"&amp;E1404,'Np Quality'!A:M,7,FALSE))),"-",VLOOKUP(L1404&amp;"-"&amp;E1404,'Np Quality'!A:M,7,FALSE)))</f>
        <v/>
      </c>
      <c r="Q1404" s="391" t="str">
        <f>IF(ISBLANK(L1405),"",IF(OR(ISBLANK(VLOOKUP(L1405&amp;"-"&amp;E1405,'Np Quality'!A:M,8,FALSE)),ISERROR(VLOOKUP(L1405&amp;"-"&amp;E1405,'Np Quality'!A:M,8,FALSE))),"-",VLOOKUP(L1405&amp;"-"&amp;E1405,'Np Quality'!A:M,8,FALSE)))</f>
        <v/>
      </c>
      <c r="R1404" s="283" t="str">
        <f>IF(ISBLANK(L1404),"",IF(OR(ISBLANK(VLOOKUP(L1404&amp;"-"&amp;E1404,'Np Quality'!A:M,9,FALSE)),ISERROR(VLOOKUP(L1404&amp;"-"&amp;E1404,'Np Quality'!A:M,9,FALSE))),"-",VLOOKUP(L1404&amp;"-"&amp;E1404,'Np Quality'!A:M,9,FALSE)))</f>
        <v/>
      </c>
      <c r="S1404" s="150"/>
      <c r="T1404" s="395" t="str">
        <f t="shared" si="175"/>
        <v/>
      </c>
      <c r="U1404" s="395" t="str">
        <f t="shared" si="172"/>
        <v/>
      </c>
      <c r="V1404" s="396"/>
      <c r="W1404" s="282"/>
    </row>
    <row r="1405" spans="1:23">
      <c r="A1405" s="382" t="str">
        <f t="shared" si="173"/>
        <v/>
      </c>
      <c r="B1405" s="383" t="str">
        <f t="shared" si="176"/>
        <v/>
      </c>
      <c r="C1405" s="236"/>
      <c r="D1405" s="282"/>
      <c r="E1405" s="384" t="str">
        <f t="shared" si="174"/>
        <v/>
      </c>
      <c r="F1405" s="388"/>
      <c r="G1405" s="243"/>
      <c r="H1405" s="244"/>
      <c r="I1405" s="243"/>
      <c r="J1405" s="244"/>
      <c r="K1405" s="244"/>
      <c r="L1405" s="244"/>
      <c r="M1405" s="244"/>
      <c r="N1405" s="290"/>
      <c r="O1405" s="391" t="str">
        <f>IF(ISBLANK(L1405),"",IF(OR(ISBLANK(VLOOKUP(L1405&amp;"-"&amp;E1405,'Np Quality'!A:M,6,FALSE)),ISERROR(VLOOKUP(L1405&amp;"-"&amp;E1405,'Np Quality'!A:M,6,FALSE))),"-",VLOOKUP(L1405&amp;"-"&amp;E1405,'Np Quality'!A:M,6,FALSE)))</f>
        <v/>
      </c>
      <c r="P1405" s="391" t="str">
        <f>IF(ISBLANK(L1405),"",IF(OR(ISBLANK(VLOOKUP(L1405&amp;"-"&amp;E1405,'Np Quality'!A:M,7,FALSE)),ISERROR(VLOOKUP(L1405&amp;"-"&amp;E1405,'Np Quality'!A:M,7,FALSE))),"-",VLOOKUP(L1405&amp;"-"&amp;E1405,'Np Quality'!A:M,7,FALSE)))</f>
        <v/>
      </c>
      <c r="Q1405" s="391" t="str">
        <f>IF(ISBLANK(L1405),"",IF(OR(ISBLANK(VLOOKUP(L1405&amp;"-"&amp;E1405,'Np Quality'!A:M,8,FALSE)),ISERROR(VLOOKUP(L1405&amp;"-"&amp;E1405,'Np Quality'!A:M,8,FALSE))),"-",VLOOKUP(L1405&amp;"-"&amp;E1405,'Np Quality'!A:M,8,FALSE)))</f>
        <v/>
      </c>
      <c r="R1405" s="283" t="str">
        <f>IF(ISBLANK(L1406),"",IF(OR(ISBLANK(VLOOKUP(L1406&amp;"-"&amp;E1406,'Np Quality'!A:M,9,FALSE)),ISERROR(VLOOKUP(L1406&amp;"-"&amp;E1406,'Np Quality'!A:M,9,FALSE))),"-",VLOOKUP(L1406&amp;"-"&amp;E1406,'Np Quality'!A:M,9,FALSE)))</f>
        <v/>
      </c>
      <c r="S1405" s="150"/>
      <c r="T1405" s="395" t="str">
        <f t="shared" si="175"/>
        <v/>
      </c>
      <c r="U1405" s="395" t="str">
        <f t="shared" si="172"/>
        <v/>
      </c>
      <c r="V1405" s="396"/>
      <c r="W1405" s="282"/>
    </row>
    <row r="1406" spans="1:23">
      <c r="A1406" s="382" t="str">
        <f t="shared" si="173"/>
        <v/>
      </c>
      <c r="B1406" s="383" t="str">
        <f t="shared" si="176"/>
        <v/>
      </c>
      <c r="C1406" s="236"/>
      <c r="D1406" s="282"/>
      <c r="E1406" s="384" t="str">
        <f t="shared" si="174"/>
        <v/>
      </c>
      <c r="F1406" s="388"/>
      <c r="G1406" s="243"/>
      <c r="H1406" s="244"/>
      <c r="I1406" s="243"/>
      <c r="J1406" s="244"/>
      <c r="K1406" s="244"/>
      <c r="L1406" s="244"/>
      <c r="M1406" s="244"/>
      <c r="N1406" s="290"/>
      <c r="O1406" s="391" t="str">
        <f>IF(ISBLANK(L1406),"",IF(OR(ISBLANK(VLOOKUP(L1406&amp;"-"&amp;E1406,'Np Quality'!A:M,6,FALSE)),ISERROR(VLOOKUP(L1406&amp;"-"&amp;E1406,'Np Quality'!A:M,6,FALSE))),"-",VLOOKUP(L1406&amp;"-"&amp;E1406,'Np Quality'!A:M,6,FALSE)))</f>
        <v/>
      </c>
      <c r="P1406" s="391" t="str">
        <f>IF(ISBLANK(L1406),"",IF(OR(ISBLANK(VLOOKUP(L1406&amp;"-"&amp;E1406,'Np Quality'!A:M,7,FALSE)),ISERROR(VLOOKUP(L1406&amp;"-"&amp;E1406,'Np Quality'!A:M,7,FALSE))),"-",VLOOKUP(L1406&amp;"-"&amp;E1406,'Np Quality'!A:M,7,FALSE)))</f>
        <v/>
      </c>
      <c r="Q1406" s="391" t="str">
        <f>IF(ISBLANK(L1406),"",IF(OR(ISBLANK(VLOOKUP(L1406&amp;"-"&amp;E1406,'Np Quality'!A:M,8,FALSE)),ISERROR(VLOOKUP(L1406&amp;"-"&amp;E1406,'Np Quality'!A:M,8,FALSE))),"-",VLOOKUP(L1406&amp;"-"&amp;E1406,'Np Quality'!A:M,8,FALSE)))</f>
        <v/>
      </c>
      <c r="R1406" s="283" t="str">
        <f>IF(ISBLANK(L1406),"",IF(OR(ISBLANK(VLOOKUP(L1406&amp;"-"&amp;E1406,'Np Quality'!A:M,9,FALSE)),ISERROR(VLOOKUP(L1406&amp;"-"&amp;E1406,'Np Quality'!A:M,9,FALSE))),"-",VLOOKUP(L1406&amp;"-"&amp;E1406,'Np Quality'!A:M,9,FALSE)))</f>
        <v/>
      </c>
      <c r="S1406" s="150"/>
      <c r="T1406" s="395" t="str">
        <f t="shared" si="175"/>
        <v/>
      </c>
      <c r="U1406" s="395" t="str">
        <f t="shared" si="172"/>
        <v/>
      </c>
      <c r="V1406" s="396"/>
      <c r="W1406" s="282"/>
    </row>
    <row r="1407" spans="1:23">
      <c r="A1407" s="382" t="str">
        <f t="shared" si="173"/>
        <v/>
      </c>
      <c r="B1407" s="383" t="str">
        <f t="shared" si="176"/>
        <v/>
      </c>
      <c r="C1407" s="236"/>
      <c r="D1407" s="282"/>
      <c r="E1407" s="384" t="str">
        <f t="shared" si="174"/>
        <v/>
      </c>
      <c r="F1407" s="388"/>
      <c r="G1407" s="243"/>
      <c r="H1407" s="244"/>
      <c r="I1407" s="243"/>
      <c r="J1407" s="244"/>
      <c r="K1407" s="244"/>
      <c r="L1407" s="244"/>
      <c r="M1407" s="244"/>
      <c r="N1407" s="290"/>
      <c r="O1407" s="391" t="str">
        <f>IF(ISBLANK(L1407),"",IF(OR(ISBLANK(VLOOKUP(L1407&amp;"-"&amp;E1407,'Np Quality'!A:M,6,FALSE)),ISERROR(VLOOKUP(L1407&amp;"-"&amp;E1407,'Np Quality'!A:M,6,FALSE))),"-",VLOOKUP(L1407&amp;"-"&amp;E1407,'Np Quality'!A:M,6,FALSE)))</f>
        <v/>
      </c>
      <c r="P1407" s="391" t="str">
        <f>IF(ISBLANK(L1407),"",IF(OR(ISBLANK(VLOOKUP(L1407&amp;"-"&amp;E1407,'Np Quality'!A:M,7,FALSE)),ISERROR(VLOOKUP(L1407&amp;"-"&amp;E1407,'Np Quality'!A:M,7,FALSE))),"-",VLOOKUP(L1407&amp;"-"&amp;E1407,'Np Quality'!A:M,7,FALSE)))</f>
        <v/>
      </c>
      <c r="Q1407" s="391" t="str">
        <f>IF(ISBLANK(L1407),"",IF(OR(ISBLANK(VLOOKUP(L1407&amp;"-"&amp;E1407,'Np Quality'!A:M,8,FALSE)),ISERROR(VLOOKUP(L1407&amp;"-"&amp;E1407,'Np Quality'!A:M,8,FALSE))),"-",VLOOKUP(L1407&amp;"-"&amp;E1407,'Np Quality'!A:M,8,FALSE)))</f>
        <v/>
      </c>
      <c r="R1407" s="283" t="str">
        <f>IF(ISBLANK(L1407),"",IF(OR(ISBLANK(VLOOKUP(L1407&amp;"-"&amp;E1407,'Np Quality'!A:M,9,FALSE)),ISERROR(VLOOKUP(L1407&amp;"-"&amp;E1407,'Np Quality'!A:M,9,FALSE))),"-",VLOOKUP(L1407&amp;"-"&amp;E1407,'Np Quality'!A:M,9,FALSE)))</f>
        <v/>
      </c>
      <c r="S1407" s="150"/>
      <c r="T1407" s="395" t="str">
        <f t="shared" si="175"/>
        <v/>
      </c>
      <c r="U1407" s="395" t="str">
        <f t="shared" si="172"/>
        <v/>
      </c>
      <c r="V1407" s="396"/>
      <c r="W1407" s="282"/>
    </row>
    <row r="1408" spans="1:23">
      <c r="A1408" s="382" t="str">
        <f t="shared" si="173"/>
        <v/>
      </c>
      <c r="B1408" s="383" t="str">
        <f t="shared" si="176"/>
        <v/>
      </c>
      <c r="C1408" s="236"/>
      <c r="D1408" s="282"/>
      <c r="E1408" s="384" t="str">
        <f t="shared" si="174"/>
        <v/>
      </c>
      <c r="F1408" s="388"/>
      <c r="G1408" s="243"/>
      <c r="H1408" s="244"/>
      <c r="I1408" s="243"/>
      <c r="J1408" s="244"/>
      <c r="K1408" s="244"/>
      <c r="L1408" s="244"/>
      <c r="M1408" s="244"/>
      <c r="N1408" s="290"/>
      <c r="O1408" s="391" t="str">
        <f>IF(ISBLANK(L1408),"",IF(OR(ISBLANK(VLOOKUP(L1408&amp;"-"&amp;E1408,'Np Quality'!A:M,6,FALSE)),ISERROR(VLOOKUP(L1408&amp;"-"&amp;E1408,'Np Quality'!A:M,6,FALSE))),"-",VLOOKUP(L1408&amp;"-"&amp;E1408,'Np Quality'!A:M,6,FALSE)))</f>
        <v/>
      </c>
      <c r="P1408" s="391" t="str">
        <f>IF(ISBLANK(L1408),"",IF(OR(ISBLANK(VLOOKUP(L1408&amp;"-"&amp;E1408,'Np Quality'!A:M,7,FALSE)),ISERROR(VLOOKUP(L1408&amp;"-"&amp;E1408,'Np Quality'!A:M,7,FALSE))),"-",VLOOKUP(L1408&amp;"-"&amp;E1408,'Np Quality'!A:M,7,FALSE)))</f>
        <v/>
      </c>
      <c r="Q1408" s="391" t="str">
        <f>IF(ISBLANK(L1408),"",IF(OR(ISBLANK(VLOOKUP(L1408&amp;"-"&amp;E1408,'Np Quality'!A:M,8,FALSE)),ISERROR(VLOOKUP(L1408&amp;"-"&amp;E1408,'Np Quality'!A:M,8,FALSE))),"-",VLOOKUP(L1408&amp;"-"&amp;E1408,'Np Quality'!A:M,8,FALSE)))</f>
        <v/>
      </c>
      <c r="R1408" s="283" t="str">
        <f>IF(ISBLANK(L1408),"",IF(OR(ISBLANK(VLOOKUP(L1408&amp;"-"&amp;E1408,'Np Quality'!A:M,9,FALSE)),ISERROR(VLOOKUP(L1408&amp;"-"&amp;E1408,'Np Quality'!A:M,9,FALSE))),"-",VLOOKUP(L1408&amp;"-"&amp;E1408,'Np Quality'!A:M,9,FALSE)))</f>
        <v/>
      </c>
      <c r="S1408" s="150"/>
      <c r="T1408" s="395" t="str">
        <f t="shared" si="175"/>
        <v/>
      </c>
      <c r="U1408" s="395" t="str">
        <f t="shared" ref="U1408:U1471" si="177">IF(ISNUMBER(B1408),CHOOSE(B1408,M1408,M1408&amp;","&amp;M1409,M1408&amp;","&amp;M1409&amp;","&amp;M1410,M1408&amp;","&amp;M1409&amp;","&amp;M1410&amp;","&amp;M1411),"")</f>
        <v/>
      </c>
      <c r="V1408" s="396"/>
      <c r="W1408" s="282"/>
    </row>
    <row r="1409" spans="1:23">
      <c r="A1409" s="382" t="str">
        <f t="shared" si="173"/>
        <v/>
      </c>
      <c r="B1409" s="383" t="str">
        <f t="shared" si="176"/>
        <v/>
      </c>
      <c r="C1409" s="236"/>
      <c r="D1409" s="282"/>
      <c r="E1409" s="384" t="str">
        <f t="shared" si="174"/>
        <v/>
      </c>
      <c r="F1409" s="388"/>
      <c r="G1409" s="243"/>
      <c r="H1409" s="244"/>
      <c r="I1409" s="243"/>
      <c r="J1409" s="244"/>
      <c r="K1409" s="244"/>
      <c r="L1409" s="244"/>
      <c r="M1409" s="244"/>
      <c r="N1409" s="290"/>
      <c r="O1409" s="391" t="str">
        <f>IF(ISBLANK(L1409),"",IF(OR(ISBLANK(VLOOKUP(L1409&amp;"-"&amp;E1409,'Np Quality'!A:M,6,FALSE)),ISERROR(VLOOKUP(L1409&amp;"-"&amp;E1409,'Np Quality'!A:M,6,FALSE))),"-",VLOOKUP(L1409&amp;"-"&amp;E1409,'Np Quality'!A:M,6,FALSE)))</f>
        <v/>
      </c>
      <c r="P1409" s="391" t="str">
        <f>IF(ISBLANK(L1409),"",IF(OR(ISBLANK(VLOOKUP(L1409&amp;"-"&amp;E1409,'Np Quality'!A:M,7,FALSE)),ISERROR(VLOOKUP(L1409&amp;"-"&amp;E1409,'Np Quality'!A:M,7,FALSE))),"-",VLOOKUP(L1409&amp;"-"&amp;E1409,'Np Quality'!A:M,7,FALSE)))</f>
        <v/>
      </c>
      <c r="Q1409" s="391" t="str">
        <f>IF(ISBLANK(L1409),"",IF(OR(ISBLANK(VLOOKUP(L1409&amp;"-"&amp;E1409,'Np Quality'!A:M,8,FALSE)),ISERROR(VLOOKUP(L1409&amp;"-"&amp;E1409,'Np Quality'!A:M,8,FALSE))),"-",VLOOKUP(L1409&amp;"-"&amp;E1409,'Np Quality'!A:M,8,FALSE)))</f>
        <v/>
      </c>
      <c r="R1409" s="283" t="str">
        <f>IF(ISBLANK(L1409),"",IF(OR(ISBLANK(VLOOKUP(L1409&amp;"-"&amp;E1409,'Np Quality'!A:M,9,FALSE)),ISERROR(VLOOKUP(L1409&amp;"-"&amp;E1409,'Np Quality'!A:M,9,FALSE))),"-",VLOOKUP(L1409&amp;"-"&amp;E1409,'Np Quality'!A:M,9,FALSE)))</f>
        <v/>
      </c>
      <c r="S1409" s="150"/>
      <c r="T1409" s="395" t="str">
        <f t="shared" si="175"/>
        <v/>
      </c>
      <c r="U1409" s="395" t="str">
        <f t="shared" si="177"/>
        <v/>
      </c>
      <c r="V1409" s="396"/>
      <c r="W1409" s="282"/>
    </row>
    <row r="1410" spans="1:23">
      <c r="A1410" s="382" t="str">
        <f t="shared" si="173"/>
        <v/>
      </c>
      <c r="B1410" s="383" t="str">
        <f t="shared" si="176"/>
        <v/>
      </c>
      <c r="C1410" s="236"/>
      <c r="D1410" s="282"/>
      <c r="E1410" s="384" t="str">
        <f t="shared" si="174"/>
        <v/>
      </c>
      <c r="F1410" s="388"/>
      <c r="G1410" s="243"/>
      <c r="H1410" s="244"/>
      <c r="I1410" s="243"/>
      <c r="J1410" s="244"/>
      <c r="K1410" s="244"/>
      <c r="L1410" s="244"/>
      <c r="M1410" s="244"/>
      <c r="N1410" s="290"/>
      <c r="O1410" s="391" t="str">
        <f>IF(ISBLANK(L1410),"",IF(OR(ISBLANK(VLOOKUP(L1410&amp;"-"&amp;E1410,'Np Quality'!A:M,6,FALSE)),ISERROR(VLOOKUP(L1410&amp;"-"&amp;E1410,'Np Quality'!A:M,6,FALSE))),"-",VLOOKUP(L1410&amp;"-"&amp;E1410,'Np Quality'!A:M,6,FALSE)))</f>
        <v/>
      </c>
      <c r="P1410" s="391" t="str">
        <f>IF(ISBLANK(L1410),"",IF(OR(ISBLANK(VLOOKUP(L1410&amp;"-"&amp;E1410,'Np Quality'!A:M,7,FALSE)),ISERROR(VLOOKUP(L1410&amp;"-"&amp;E1410,'Np Quality'!A:M,7,FALSE))),"-",VLOOKUP(L1410&amp;"-"&amp;E1410,'Np Quality'!A:M,7,FALSE)))</f>
        <v/>
      </c>
      <c r="Q1410" s="391" t="str">
        <f>IF(ISBLANK(L1410),"",IF(OR(ISBLANK(VLOOKUP(L1410&amp;"-"&amp;E1410,'Np Quality'!A:M,8,FALSE)),ISERROR(VLOOKUP(L1410&amp;"-"&amp;E1410,'Np Quality'!A:M,8,FALSE))),"-",VLOOKUP(L1410&amp;"-"&amp;E1410,'Np Quality'!A:M,8,FALSE)))</f>
        <v/>
      </c>
      <c r="R1410" s="283" t="str">
        <f>IF(ISBLANK(L1410),"",IF(OR(ISBLANK(VLOOKUP(L1410&amp;"-"&amp;E1410,'Np Quality'!A:M,9,FALSE)),ISERROR(VLOOKUP(L1410&amp;"-"&amp;E1410,'Np Quality'!A:M,9,FALSE))),"-",VLOOKUP(L1410&amp;"-"&amp;E1410,'Np Quality'!A:M,9,FALSE)))</f>
        <v/>
      </c>
      <c r="S1410" s="150"/>
      <c r="T1410" s="395" t="str">
        <f t="shared" si="175"/>
        <v/>
      </c>
      <c r="U1410" s="395" t="str">
        <f t="shared" si="177"/>
        <v/>
      </c>
      <c r="V1410" s="396"/>
      <c r="W1410" s="282"/>
    </row>
    <row r="1411" spans="1:23">
      <c r="A1411" s="382" t="str">
        <f t="shared" si="173"/>
        <v/>
      </c>
      <c r="B1411" s="383" t="str">
        <f t="shared" si="176"/>
        <v/>
      </c>
      <c r="C1411" s="236"/>
      <c r="D1411" s="282"/>
      <c r="E1411" s="384" t="str">
        <f t="shared" si="174"/>
        <v/>
      </c>
      <c r="F1411" s="388"/>
      <c r="G1411" s="243"/>
      <c r="H1411" s="244"/>
      <c r="I1411" s="243"/>
      <c r="J1411" s="244"/>
      <c r="K1411" s="244"/>
      <c r="L1411" s="244"/>
      <c r="M1411" s="244"/>
      <c r="N1411" s="290"/>
      <c r="O1411" s="391" t="str">
        <f>IF(ISBLANK(L1411),"",IF(OR(ISBLANK(VLOOKUP(L1411&amp;"-"&amp;E1411,'Np Quality'!A:M,6,FALSE)),ISERROR(VLOOKUP(L1411&amp;"-"&amp;E1411,'Np Quality'!A:M,6,FALSE))),"-",VLOOKUP(L1411&amp;"-"&amp;E1411,'Np Quality'!A:M,6,FALSE)))</f>
        <v/>
      </c>
      <c r="P1411" s="391" t="str">
        <f>IF(ISBLANK(L1411),"",IF(OR(ISBLANK(VLOOKUP(L1411&amp;"-"&amp;E1411,'Np Quality'!A:M,7,FALSE)),ISERROR(VLOOKUP(L1411&amp;"-"&amp;E1411,'Np Quality'!A:M,7,FALSE))),"-",VLOOKUP(L1411&amp;"-"&amp;E1411,'Np Quality'!A:M,7,FALSE)))</f>
        <v/>
      </c>
      <c r="Q1411" s="391" t="str">
        <f>IF(ISBLANK(L1411),"",IF(OR(ISBLANK(VLOOKUP(L1411&amp;"-"&amp;E1411,'Np Quality'!A:M,8,FALSE)),ISERROR(VLOOKUP(L1411&amp;"-"&amp;E1411,'Np Quality'!A:M,8,FALSE))),"-",VLOOKUP(L1411&amp;"-"&amp;E1411,'Np Quality'!A:M,8,FALSE)))</f>
        <v/>
      </c>
      <c r="R1411" s="283" t="str">
        <f>IF(ISBLANK(L1411),"",IF(OR(ISBLANK(VLOOKUP(L1411&amp;"-"&amp;E1411,'Np Quality'!A:M,9,FALSE)),ISERROR(VLOOKUP(L1411&amp;"-"&amp;E1411,'Np Quality'!A:M,9,FALSE))),"-",VLOOKUP(L1411&amp;"-"&amp;E1411,'Np Quality'!A:M,9,FALSE)))</f>
        <v/>
      </c>
      <c r="S1411" s="150"/>
      <c r="T1411" s="395" t="str">
        <f t="shared" si="175"/>
        <v/>
      </c>
      <c r="U1411" s="395" t="str">
        <f t="shared" si="177"/>
        <v/>
      </c>
      <c r="V1411" s="396"/>
      <c r="W1411" s="282"/>
    </row>
    <row r="1412" spans="1:23">
      <c r="A1412" s="382" t="str">
        <f t="shared" si="173"/>
        <v/>
      </c>
      <c r="B1412" s="383" t="str">
        <f t="shared" si="176"/>
        <v/>
      </c>
      <c r="C1412" s="236"/>
      <c r="D1412" s="282"/>
      <c r="E1412" s="384" t="str">
        <f t="shared" si="174"/>
        <v/>
      </c>
      <c r="F1412" s="388"/>
      <c r="G1412" s="243"/>
      <c r="H1412" s="244"/>
      <c r="I1412" s="243"/>
      <c r="J1412" s="244"/>
      <c r="K1412" s="244"/>
      <c r="L1412" s="244"/>
      <c r="M1412" s="244"/>
      <c r="N1412" s="290"/>
      <c r="O1412" s="391" t="str">
        <f>IF(ISBLANK(L1413),"",IF(OR(ISBLANK(VLOOKUP(L1413&amp;"-"&amp;E1413,'Np Quality'!A:M,6,FALSE)),ISERROR(VLOOKUP(L1413&amp;"-"&amp;E1413,'Np Quality'!A:M,6,FALSE))),"-",VLOOKUP(L1413&amp;"-"&amp;E1413,'Np Quality'!A:M,6,FALSE)))</f>
        <v/>
      </c>
      <c r="P1412" s="391" t="str">
        <f>IF(ISBLANK(L1412),"",IF(OR(ISBLANK(VLOOKUP(L1412&amp;"-"&amp;E1412,'Np Quality'!A:M,7,FALSE)),ISERROR(VLOOKUP(L1412&amp;"-"&amp;E1412,'Np Quality'!A:M,7,FALSE))),"-",VLOOKUP(L1412&amp;"-"&amp;E1412,'Np Quality'!A:M,7,FALSE)))</f>
        <v/>
      </c>
      <c r="Q1412" s="391" t="str">
        <f>IF(ISBLANK(L1412),"",IF(OR(ISBLANK(VLOOKUP(L1412&amp;"-"&amp;E1412,'Np Quality'!A:M,8,FALSE)),ISERROR(VLOOKUP(L1412&amp;"-"&amp;E1412,'Np Quality'!A:M,8,FALSE))),"-",VLOOKUP(L1412&amp;"-"&amp;E1412,'Np Quality'!A:M,8,FALSE)))</f>
        <v/>
      </c>
      <c r="R1412" s="283" t="str">
        <f>IF(ISBLANK(L1412),"",IF(OR(ISBLANK(VLOOKUP(L1412&amp;"-"&amp;E1412,'Np Quality'!A:M,9,FALSE)),ISERROR(VLOOKUP(L1412&amp;"-"&amp;E1412,'Np Quality'!A:M,9,FALSE))),"-",VLOOKUP(L1412&amp;"-"&amp;E1412,'Np Quality'!A:M,9,FALSE)))</f>
        <v/>
      </c>
      <c r="S1412" s="150"/>
      <c r="T1412" s="395" t="str">
        <f t="shared" si="175"/>
        <v/>
      </c>
      <c r="U1412" s="395" t="str">
        <f t="shared" si="177"/>
        <v/>
      </c>
      <c r="V1412" s="396"/>
      <c r="W1412" s="282"/>
    </row>
    <row r="1413" spans="1:23">
      <c r="A1413" s="382" t="str">
        <f t="shared" si="173"/>
        <v/>
      </c>
      <c r="B1413" s="383" t="str">
        <f t="shared" si="176"/>
        <v/>
      </c>
      <c r="C1413" s="236"/>
      <c r="D1413" s="282"/>
      <c r="E1413" s="384" t="str">
        <f t="shared" si="174"/>
        <v/>
      </c>
      <c r="F1413" s="388"/>
      <c r="G1413" s="243"/>
      <c r="H1413" s="244"/>
      <c r="I1413" s="243"/>
      <c r="J1413" s="244"/>
      <c r="K1413" s="244"/>
      <c r="L1413" s="244"/>
      <c r="M1413" s="244"/>
      <c r="N1413" s="290"/>
      <c r="O1413" s="391" t="str">
        <f>IF(ISBLANK(L1413),"",IF(OR(ISBLANK(VLOOKUP(L1413&amp;"-"&amp;E1413,'Np Quality'!A:M,6,FALSE)),ISERROR(VLOOKUP(L1413&amp;"-"&amp;E1413,'Np Quality'!A:M,6,FALSE))),"-",VLOOKUP(L1413&amp;"-"&amp;E1413,'Np Quality'!A:M,6,FALSE)))</f>
        <v/>
      </c>
      <c r="P1413" s="391" t="str">
        <f>IF(ISBLANK(L1414),"",IF(OR(ISBLANK(VLOOKUP(L1414&amp;"-"&amp;E1414,'Np Quality'!A:M,7,FALSE)),ISERROR(VLOOKUP(L1414&amp;"-"&amp;E1414,'Np Quality'!A:M,7,FALSE))),"-",VLOOKUP(L1414&amp;"-"&amp;E1414,'Np Quality'!A:M,7,FALSE)))</f>
        <v/>
      </c>
      <c r="Q1413" s="391" t="str">
        <f>IF(ISBLANK(L1413),"",IF(OR(ISBLANK(VLOOKUP(L1413&amp;"-"&amp;E1413,'Np Quality'!A:M,8,FALSE)),ISERROR(VLOOKUP(L1413&amp;"-"&amp;E1413,'Np Quality'!A:M,8,FALSE))),"-",VLOOKUP(L1413&amp;"-"&amp;E1413,'Np Quality'!A:M,8,FALSE)))</f>
        <v/>
      </c>
      <c r="R1413" s="283" t="str">
        <f>IF(ISBLANK(L1413),"",IF(OR(ISBLANK(VLOOKUP(L1413&amp;"-"&amp;E1413,'Np Quality'!A:M,9,FALSE)),ISERROR(VLOOKUP(L1413&amp;"-"&amp;E1413,'Np Quality'!A:M,9,FALSE))),"-",VLOOKUP(L1413&amp;"-"&amp;E1413,'Np Quality'!A:M,9,FALSE)))</f>
        <v/>
      </c>
      <c r="S1413" s="150"/>
      <c r="T1413" s="395" t="str">
        <f t="shared" si="175"/>
        <v/>
      </c>
      <c r="U1413" s="395" t="str">
        <f t="shared" si="177"/>
        <v/>
      </c>
      <c r="V1413" s="396"/>
      <c r="W1413" s="282"/>
    </row>
    <row r="1414" spans="1:23">
      <c r="A1414" s="382" t="str">
        <f t="shared" si="173"/>
        <v/>
      </c>
      <c r="B1414" s="383" t="str">
        <f t="shared" si="176"/>
        <v/>
      </c>
      <c r="C1414" s="236"/>
      <c r="D1414" s="282"/>
      <c r="E1414" s="384" t="str">
        <f t="shared" si="174"/>
        <v/>
      </c>
      <c r="F1414" s="388"/>
      <c r="G1414" s="243"/>
      <c r="H1414" s="244"/>
      <c r="I1414" s="243"/>
      <c r="J1414" s="244"/>
      <c r="K1414" s="244"/>
      <c r="L1414" s="244"/>
      <c r="M1414" s="244"/>
      <c r="N1414" s="290"/>
      <c r="O1414" s="391" t="str">
        <f>IF(ISBLANK(L1414),"",IF(OR(ISBLANK(VLOOKUP(L1414&amp;"-"&amp;E1414,'Np Quality'!A:M,6,FALSE)),ISERROR(VLOOKUP(L1414&amp;"-"&amp;E1414,'Np Quality'!A:M,6,FALSE))),"-",VLOOKUP(L1414&amp;"-"&amp;E1414,'Np Quality'!A:M,6,FALSE)))</f>
        <v/>
      </c>
      <c r="P1414" s="391" t="str">
        <f>IF(ISBLANK(L1414),"",IF(OR(ISBLANK(VLOOKUP(L1414&amp;"-"&amp;E1414,'Np Quality'!A:M,7,FALSE)),ISERROR(VLOOKUP(L1414&amp;"-"&amp;E1414,'Np Quality'!A:M,7,FALSE))),"-",VLOOKUP(L1414&amp;"-"&amp;E1414,'Np Quality'!A:M,7,FALSE)))</f>
        <v/>
      </c>
      <c r="Q1414" s="391" t="str">
        <f>IF(ISBLANK(L1415),"",IF(OR(ISBLANK(VLOOKUP(L1415&amp;"-"&amp;E1415,'Np Quality'!A:M,8,FALSE)),ISERROR(VLOOKUP(L1415&amp;"-"&amp;E1415,'Np Quality'!A:M,8,FALSE))),"-",VLOOKUP(L1415&amp;"-"&amp;E1415,'Np Quality'!A:M,8,FALSE)))</f>
        <v/>
      </c>
      <c r="R1414" s="283" t="str">
        <f>IF(ISBLANK(L1414),"",IF(OR(ISBLANK(VLOOKUP(L1414&amp;"-"&amp;E1414,'Np Quality'!A:M,9,FALSE)),ISERROR(VLOOKUP(L1414&amp;"-"&amp;E1414,'Np Quality'!A:M,9,FALSE))),"-",VLOOKUP(L1414&amp;"-"&amp;E1414,'Np Quality'!A:M,9,FALSE)))</f>
        <v/>
      </c>
      <c r="S1414" s="150"/>
      <c r="T1414" s="395" t="str">
        <f t="shared" si="175"/>
        <v/>
      </c>
      <c r="U1414" s="395" t="str">
        <f t="shared" si="177"/>
        <v/>
      </c>
      <c r="V1414" s="396"/>
      <c r="W1414" s="282"/>
    </row>
    <row r="1415" spans="1:23">
      <c r="A1415" s="382" t="str">
        <f t="shared" ref="A1415:A1478" si="178">IF(ISBLANK(H1415),"",H1415&amp;"-"&amp;IF(OR(LEN(I1415)=1,LEN(I1415)=4),"0"&amp;I1415,I1415)&amp;"-"&amp;IF(LEN(G1415)=1,"0"&amp;G1415,G1415))</f>
        <v/>
      </c>
      <c r="B1415" s="383" t="str">
        <f t="shared" si="176"/>
        <v/>
      </c>
      <c r="C1415" s="236"/>
      <c r="D1415" s="282"/>
      <c r="E1415" s="384" t="str">
        <f t="shared" ref="E1415:E1478" si="179">IF(ISBLANK(D1415),"",D1415-F1415)</f>
        <v/>
      </c>
      <c r="F1415" s="388"/>
      <c r="G1415" s="243"/>
      <c r="H1415" s="244"/>
      <c r="I1415" s="243"/>
      <c r="J1415" s="244"/>
      <c r="K1415" s="244"/>
      <c r="L1415" s="244"/>
      <c r="M1415" s="244"/>
      <c r="N1415" s="290"/>
      <c r="O1415" s="391" t="str">
        <f>IF(ISBLANK(L1415),"",IF(OR(ISBLANK(VLOOKUP(L1415&amp;"-"&amp;E1415,'Np Quality'!A:M,6,FALSE)),ISERROR(VLOOKUP(L1415&amp;"-"&amp;E1415,'Np Quality'!A:M,6,FALSE))),"-",VLOOKUP(L1415&amp;"-"&amp;E1415,'Np Quality'!A:M,6,FALSE)))</f>
        <v/>
      </c>
      <c r="P1415" s="391" t="str">
        <f>IF(ISBLANK(L1415),"",IF(OR(ISBLANK(VLOOKUP(L1415&amp;"-"&amp;E1415,'Np Quality'!A:M,7,FALSE)),ISERROR(VLOOKUP(L1415&amp;"-"&amp;E1415,'Np Quality'!A:M,7,FALSE))),"-",VLOOKUP(L1415&amp;"-"&amp;E1415,'Np Quality'!A:M,7,FALSE)))</f>
        <v/>
      </c>
      <c r="Q1415" s="391" t="str">
        <f>IF(ISBLANK(L1415),"",IF(OR(ISBLANK(VLOOKUP(L1415&amp;"-"&amp;E1415,'Np Quality'!A:M,8,FALSE)),ISERROR(VLOOKUP(L1415&amp;"-"&amp;E1415,'Np Quality'!A:M,8,FALSE))),"-",VLOOKUP(L1415&amp;"-"&amp;E1415,'Np Quality'!A:M,8,FALSE)))</f>
        <v/>
      </c>
      <c r="R1415" s="283" t="str">
        <f>IF(ISBLANK(L1416),"",IF(OR(ISBLANK(VLOOKUP(L1416&amp;"-"&amp;E1416,'Np Quality'!A:M,9,FALSE)),ISERROR(VLOOKUP(L1416&amp;"-"&amp;E1416,'Np Quality'!A:M,9,FALSE))),"-",VLOOKUP(L1416&amp;"-"&amp;E1416,'Np Quality'!A:M,9,FALSE)))</f>
        <v/>
      </c>
      <c r="S1415" s="150"/>
      <c r="T1415" s="395" t="str">
        <f t="shared" si="175"/>
        <v/>
      </c>
      <c r="U1415" s="395" t="str">
        <f t="shared" si="177"/>
        <v/>
      </c>
      <c r="V1415" s="396"/>
      <c r="W1415" s="282"/>
    </row>
    <row r="1416" spans="1:23">
      <c r="A1416" s="382" t="str">
        <f t="shared" si="178"/>
        <v/>
      </c>
      <c r="B1416" s="383" t="str">
        <f t="shared" si="176"/>
        <v/>
      </c>
      <c r="C1416" s="236"/>
      <c r="D1416" s="282"/>
      <c r="E1416" s="384" t="str">
        <f t="shared" si="179"/>
        <v/>
      </c>
      <c r="F1416" s="388"/>
      <c r="G1416" s="243"/>
      <c r="H1416" s="244"/>
      <c r="I1416" s="243"/>
      <c r="J1416" s="244"/>
      <c r="K1416" s="244"/>
      <c r="L1416" s="244"/>
      <c r="M1416" s="244"/>
      <c r="N1416" s="290"/>
      <c r="O1416" s="391" t="str">
        <f>IF(ISBLANK(L1416),"",IF(OR(ISBLANK(VLOOKUP(L1416&amp;"-"&amp;E1416,'Np Quality'!A:M,6,FALSE)),ISERROR(VLOOKUP(L1416&amp;"-"&amp;E1416,'Np Quality'!A:M,6,FALSE))),"-",VLOOKUP(L1416&amp;"-"&amp;E1416,'Np Quality'!A:M,6,FALSE)))</f>
        <v/>
      </c>
      <c r="P1416" s="391" t="str">
        <f>IF(ISBLANK(L1416),"",IF(OR(ISBLANK(VLOOKUP(L1416&amp;"-"&amp;E1416,'Np Quality'!A:M,7,FALSE)),ISERROR(VLOOKUP(L1416&amp;"-"&amp;E1416,'Np Quality'!A:M,7,FALSE))),"-",VLOOKUP(L1416&amp;"-"&amp;E1416,'Np Quality'!A:M,7,FALSE)))</f>
        <v/>
      </c>
      <c r="Q1416" s="391" t="str">
        <f>IF(ISBLANK(L1416),"",IF(OR(ISBLANK(VLOOKUP(L1416&amp;"-"&amp;E1416,'Np Quality'!A:M,8,FALSE)),ISERROR(VLOOKUP(L1416&amp;"-"&amp;E1416,'Np Quality'!A:M,8,FALSE))),"-",VLOOKUP(L1416&amp;"-"&amp;E1416,'Np Quality'!A:M,8,FALSE)))</f>
        <v/>
      </c>
      <c r="R1416" s="283" t="str">
        <f>IF(ISBLANK(L1416),"",IF(OR(ISBLANK(VLOOKUP(L1416&amp;"-"&amp;E1416,'Np Quality'!A:M,9,FALSE)),ISERROR(VLOOKUP(L1416&amp;"-"&amp;E1416,'Np Quality'!A:M,9,FALSE))),"-",VLOOKUP(L1416&amp;"-"&amp;E1416,'Np Quality'!A:M,9,FALSE)))</f>
        <v/>
      </c>
      <c r="S1416" s="150"/>
      <c r="T1416" s="395" t="str">
        <f t="shared" ref="T1416:T1479" si="180">IF(ISNUMBER(B1416),CHOOSE(B1416,L1416,L1416&amp;","&amp;L1417,L1416&amp;","&amp;L1417&amp;","&amp;L1418,L1416&amp;","&amp;L1417&amp;","&amp;L1418&amp;","&amp;L1419),"")</f>
        <v/>
      </c>
      <c r="U1416" s="395" t="str">
        <f t="shared" si="177"/>
        <v/>
      </c>
      <c r="V1416" s="396"/>
      <c r="W1416" s="282"/>
    </row>
    <row r="1417" spans="1:23">
      <c r="A1417" s="382" t="str">
        <f t="shared" si="178"/>
        <v/>
      </c>
      <c r="B1417" s="383" t="str">
        <f t="shared" si="176"/>
        <v/>
      </c>
      <c r="C1417" s="236"/>
      <c r="D1417" s="282"/>
      <c r="E1417" s="384" t="str">
        <f t="shared" si="179"/>
        <v/>
      </c>
      <c r="F1417" s="388"/>
      <c r="G1417" s="243"/>
      <c r="H1417" s="244"/>
      <c r="I1417" s="243"/>
      <c r="J1417" s="244"/>
      <c r="K1417" s="244"/>
      <c r="L1417" s="244"/>
      <c r="M1417" s="244"/>
      <c r="N1417" s="290"/>
      <c r="O1417" s="391" t="str">
        <f>IF(ISBLANK(L1417),"",IF(OR(ISBLANK(VLOOKUP(L1417&amp;"-"&amp;E1417,'Np Quality'!A:M,6,FALSE)),ISERROR(VLOOKUP(L1417&amp;"-"&amp;E1417,'Np Quality'!A:M,6,FALSE))),"-",VLOOKUP(L1417&amp;"-"&amp;E1417,'Np Quality'!A:M,6,FALSE)))</f>
        <v/>
      </c>
      <c r="P1417" s="391" t="str">
        <f>IF(ISBLANK(L1417),"",IF(OR(ISBLANK(VLOOKUP(L1417&amp;"-"&amp;E1417,'Np Quality'!A:M,7,FALSE)),ISERROR(VLOOKUP(L1417&amp;"-"&amp;E1417,'Np Quality'!A:M,7,FALSE))),"-",VLOOKUP(L1417&amp;"-"&amp;E1417,'Np Quality'!A:M,7,FALSE)))</f>
        <v/>
      </c>
      <c r="Q1417" s="391" t="str">
        <f>IF(ISBLANK(L1417),"",IF(OR(ISBLANK(VLOOKUP(L1417&amp;"-"&amp;E1417,'Np Quality'!A:M,8,FALSE)),ISERROR(VLOOKUP(L1417&amp;"-"&amp;E1417,'Np Quality'!A:M,8,FALSE))),"-",VLOOKUP(L1417&amp;"-"&amp;E1417,'Np Quality'!A:M,8,FALSE)))</f>
        <v/>
      </c>
      <c r="R1417" s="283" t="str">
        <f>IF(ISBLANK(L1417),"",IF(OR(ISBLANK(VLOOKUP(L1417&amp;"-"&amp;E1417,'Np Quality'!A:M,9,FALSE)),ISERROR(VLOOKUP(L1417&amp;"-"&amp;E1417,'Np Quality'!A:M,9,FALSE))),"-",VLOOKUP(L1417&amp;"-"&amp;E1417,'Np Quality'!A:M,9,FALSE)))</f>
        <v/>
      </c>
      <c r="S1417" s="150"/>
      <c r="T1417" s="395" t="str">
        <f t="shared" si="180"/>
        <v/>
      </c>
      <c r="U1417" s="395" t="str">
        <f t="shared" si="177"/>
        <v/>
      </c>
      <c r="V1417" s="396"/>
      <c r="W1417" s="282"/>
    </row>
    <row r="1418" spans="1:23">
      <c r="A1418" s="382" t="str">
        <f t="shared" si="178"/>
        <v/>
      </c>
      <c r="B1418" s="383" t="str">
        <f t="shared" si="176"/>
        <v/>
      </c>
      <c r="C1418" s="236"/>
      <c r="D1418" s="282"/>
      <c r="E1418" s="384" t="str">
        <f t="shared" si="179"/>
        <v/>
      </c>
      <c r="F1418" s="388"/>
      <c r="G1418" s="243"/>
      <c r="H1418" s="244"/>
      <c r="I1418" s="243"/>
      <c r="J1418" s="244"/>
      <c r="K1418" s="244"/>
      <c r="L1418" s="244"/>
      <c r="M1418" s="244"/>
      <c r="N1418" s="290"/>
      <c r="O1418" s="391" t="str">
        <f>IF(ISBLANK(L1418),"",IF(OR(ISBLANK(VLOOKUP(L1418&amp;"-"&amp;E1418,'Np Quality'!A:M,6,FALSE)),ISERROR(VLOOKUP(L1418&amp;"-"&amp;E1418,'Np Quality'!A:M,6,FALSE))),"-",VLOOKUP(L1418&amp;"-"&amp;E1418,'Np Quality'!A:M,6,FALSE)))</f>
        <v/>
      </c>
      <c r="P1418" s="391" t="str">
        <f>IF(ISBLANK(L1418),"",IF(OR(ISBLANK(VLOOKUP(L1418&amp;"-"&amp;E1418,'Np Quality'!A:M,7,FALSE)),ISERROR(VLOOKUP(L1418&amp;"-"&amp;E1418,'Np Quality'!A:M,7,FALSE))),"-",VLOOKUP(L1418&amp;"-"&amp;E1418,'Np Quality'!A:M,7,FALSE)))</f>
        <v/>
      </c>
      <c r="Q1418" s="391" t="str">
        <f>IF(ISBLANK(L1418),"",IF(OR(ISBLANK(VLOOKUP(L1418&amp;"-"&amp;E1418,'Np Quality'!A:M,8,FALSE)),ISERROR(VLOOKUP(L1418&amp;"-"&amp;E1418,'Np Quality'!A:M,8,FALSE))),"-",VLOOKUP(L1418&amp;"-"&amp;E1418,'Np Quality'!A:M,8,FALSE)))</f>
        <v/>
      </c>
      <c r="R1418" s="283" t="str">
        <f>IF(ISBLANK(L1418),"",IF(OR(ISBLANK(VLOOKUP(L1418&amp;"-"&amp;E1418,'Np Quality'!A:M,9,FALSE)),ISERROR(VLOOKUP(L1418&amp;"-"&amp;E1418,'Np Quality'!A:M,9,FALSE))),"-",VLOOKUP(L1418&amp;"-"&amp;E1418,'Np Quality'!A:M,9,FALSE)))</f>
        <v/>
      </c>
      <c r="S1418" s="150"/>
      <c r="T1418" s="395" t="str">
        <f t="shared" si="180"/>
        <v/>
      </c>
      <c r="U1418" s="395" t="str">
        <f t="shared" si="177"/>
        <v/>
      </c>
      <c r="V1418" s="396"/>
      <c r="W1418" s="282"/>
    </row>
    <row r="1419" spans="1:23">
      <c r="A1419" s="382" t="str">
        <f t="shared" si="178"/>
        <v/>
      </c>
      <c r="B1419" s="383" t="str">
        <f t="shared" si="176"/>
        <v/>
      </c>
      <c r="C1419" s="236"/>
      <c r="D1419" s="282"/>
      <c r="E1419" s="384" t="str">
        <f t="shared" si="179"/>
        <v/>
      </c>
      <c r="F1419" s="388"/>
      <c r="G1419" s="243"/>
      <c r="H1419" s="244"/>
      <c r="I1419" s="243"/>
      <c r="J1419" s="244"/>
      <c r="K1419" s="244"/>
      <c r="L1419" s="244"/>
      <c r="M1419" s="244"/>
      <c r="N1419" s="290"/>
      <c r="O1419" s="391" t="str">
        <f>IF(ISBLANK(L1419),"",IF(OR(ISBLANK(VLOOKUP(L1419&amp;"-"&amp;E1419,'Np Quality'!A:M,6,FALSE)),ISERROR(VLOOKUP(L1419&amp;"-"&amp;E1419,'Np Quality'!A:M,6,FALSE))),"-",VLOOKUP(L1419&amp;"-"&amp;E1419,'Np Quality'!A:M,6,FALSE)))</f>
        <v/>
      </c>
      <c r="P1419" s="391" t="str">
        <f>IF(ISBLANK(L1419),"",IF(OR(ISBLANK(VLOOKUP(L1419&amp;"-"&amp;E1419,'Np Quality'!A:M,7,FALSE)),ISERROR(VLOOKUP(L1419&amp;"-"&amp;E1419,'Np Quality'!A:M,7,FALSE))),"-",VLOOKUP(L1419&amp;"-"&amp;E1419,'Np Quality'!A:M,7,FALSE)))</f>
        <v/>
      </c>
      <c r="Q1419" s="391" t="str">
        <f>IF(ISBLANK(L1419),"",IF(OR(ISBLANK(VLOOKUP(L1419&amp;"-"&amp;E1419,'Np Quality'!A:M,8,FALSE)),ISERROR(VLOOKUP(L1419&amp;"-"&amp;E1419,'Np Quality'!A:M,8,FALSE))),"-",VLOOKUP(L1419&amp;"-"&amp;E1419,'Np Quality'!A:M,8,FALSE)))</f>
        <v/>
      </c>
      <c r="R1419" s="283" t="str">
        <f>IF(ISBLANK(L1419),"",IF(OR(ISBLANK(VLOOKUP(L1419&amp;"-"&amp;E1419,'Np Quality'!A:M,9,FALSE)),ISERROR(VLOOKUP(L1419&amp;"-"&amp;E1419,'Np Quality'!A:M,9,FALSE))),"-",VLOOKUP(L1419&amp;"-"&amp;E1419,'Np Quality'!A:M,9,FALSE)))</f>
        <v/>
      </c>
      <c r="S1419" s="150"/>
      <c r="T1419" s="395" t="str">
        <f t="shared" si="180"/>
        <v/>
      </c>
      <c r="U1419" s="395" t="str">
        <f t="shared" si="177"/>
        <v/>
      </c>
      <c r="V1419" s="396"/>
      <c r="W1419" s="282"/>
    </row>
    <row r="1420" spans="1:23">
      <c r="A1420" s="382" t="str">
        <f t="shared" si="178"/>
        <v/>
      </c>
      <c r="B1420" s="383" t="str">
        <f t="shared" si="176"/>
        <v/>
      </c>
      <c r="C1420" s="236"/>
      <c r="D1420" s="282"/>
      <c r="E1420" s="384" t="str">
        <f t="shared" si="179"/>
        <v/>
      </c>
      <c r="F1420" s="388"/>
      <c r="G1420" s="243"/>
      <c r="H1420" s="244"/>
      <c r="I1420" s="243"/>
      <c r="J1420" s="244"/>
      <c r="K1420" s="244"/>
      <c r="L1420" s="244"/>
      <c r="M1420" s="244"/>
      <c r="N1420" s="290"/>
      <c r="O1420" s="391" t="str">
        <f>IF(ISBLANK(L1420),"",IF(OR(ISBLANK(VLOOKUP(L1420&amp;"-"&amp;E1420,'Np Quality'!A:M,6,FALSE)),ISERROR(VLOOKUP(L1420&amp;"-"&amp;E1420,'Np Quality'!A:M,6,FALSE))),"-",VLOOKUP(L1420&amp;"-"&amp;E1420,'Np Quality'!A:M,6,FALSE)))</f>
        <v/>
      </c>
      <c r="P1420" s="391" t="str">
        <f>IF(ISBLANK(L1420),"",IF(OR(ISBLANK(VLOOKUP(L1420&amp;"-"&amp;E1420,'Np Quality'!A:M,7,FALSE)),ISERROR(VLOOKUP(L1420&amp;"-"&amp;E1420,'Np Quality'!A:M,7,FALSE))),"-",VLOOKUP(L1420&amp;"-"&amp;E1420,'Np Quality'!A:M,7,FALSE)))</f>
        <v/>
      </c>
      <c r="Q1420" s="391" t="str">
        <f>IF(ISBLANK(L1420),"",IF(OR(ISBLANK(VLOOKUP(L1420&amp;"-"&amp;E1420,'Np Quality'!A:M,8,FALSE)),ISERROR(VLOOKUP(L1420&amp;"-"&amp;E1420,'Np Quality'!A:M,8,FALSE))),"-",VLOOKUP(L1420&amp;"-"&amp;E1420,'Np Quality'!A:M,8,FALSE)))</f>
        <v/>
      </c>
      <c r="R1420" s="283" t="str">
        <f>IF(ISBLANK(L1420),"",IF(OR(ISBLANK(VLOOKUP(L1420&amp;"-"&amp;E1420,'Np Quality'!A:M,9,FALSE)),ISERROR(VLOOKUP(L1420&amp;"-"&amp;E1420,'Np Quality'!A:M,9,FALSE))),"-",VLOOKUP(L1420&amp;"-"&amp;E1420,'Np Quality'!A:M,9,FALSE)))</f>
        <v/>
      </c>
      <c r="S1420" s="150"/>
      <c r="T1420" s="395" t="str">
        <f t="shared" si="180"/>
        <v/>
      </c>
      <c r="U1420" s="395" t="str">
        <f t="shared" si="177"/>
        <v/>
      </c>
      <c r="V1420" s="396"/>
      <c r="W1420" s="282"/>
    </row>
    <row r="1421" spans="1:23">
      <c r="A1421" s="382" t="str">
        <f t="shared" si="178"/>
        <v/>
      </c>
      <c r="B1421" s="383" t="str">
        <f t="shared" ref="B1421:B1484" si="181">IF(AND(A1421&lt;&gt;A1420,A1421&lt;&gt;""),COUNTIF(A:A,A1421),"")</f>
        <v/>
      </c>
      <c r="C1421" s="236"/>
      <c r="D1421" s="282"/>
      <c r="E1421" s="384" t="str">
        <f t="shared" si="179"/>
        <v/>
      </c>
      <c r="F1421" s="388"/>
      <c r="G1421" s="243"/>
      <c r="H1421" s="244"/>
      <c r="I1421" s="243"/>
      <c r="J1421" s="244"/>
      <c r="K1421" s="244"/>
      <c r="L1421" s="244"/>
      <c r="M1421" s="244"/>
      <c r="N1421" s="290"/>
      <c r="O1421" s="391" t="str">
        <f>IF(ISBLANK(L1421),"",IF(OR(ISBLANK(VLOOKUP(L1421&amp;"-"&amp;E1421,'Np Quality'!A:M,6,FALSE)),ISERROR(VLOOKUP(L1421&amp;"-"&amp;E1421,'Np Quality'!A:M,6,FALSE))),"-",VLOOKUP(L1421&amp;"-"&amp;E1421,'Np Quality'!A:M,6,FALSE)))</f>
        <v/>
      </c>
      <c r="P1421" s="391" t="str">
        <f>IF(ISBLANK(L1421),"",IF(OR(ISBLANK(VLOOKUP(L1421&amp;"-"&amp;E1421,'Np Quality'!A:M,7,FALSE)),ISERROR(VLOOKUP(L1421&amp;"-"&amp;E1421,'Np Quality'!A:M,7,FALSE))),"-",VLOOKUP(L1421&amp;"-"&amp;E1421,'Np Quality'!A:M,7,FALSE)))</f>
        <v/>
      </c>
      <c r="Q1421" s="391" t="str">
        <f>IF(ISBLANK(L1421),"",IF(OR(ISBLANK(VLOOKUP(L1421&amp;"-"&amp;E1421,'Np Quality'!A:M,8,FALSE)),ISERROR(VLOOKUP(L1421&amp;"-"&amp;E1421,'Np Quality'!A:M,8,FALSE))),"-",VLOOKUP(L1421&amp;"-"&amp;E1421,'Np Quality'!A:M,8,FALSE)))</f>
        <v/>
      </c>
      <c r="R1421" s="283" t="str">
        <f>IF(ISBLANK(L1421),"",IF(OR(ISBLANK(VLOOKUP(L1421&amp;"-"&amp;E1421,'Np Quality'!A:M,9,FALSE)),ISERROR(VLOOKUP(L1421&amp;"-"&amp;E1421,'Np Quality'!A:M,9,FALSE))),"-",VLOOKUP(L1421&amp;"-"&amp;E1421,'Np Quality'!A:M,9,FALSE)))</f>
        <v/>
      </c>
      <c r="S1421" s="150"/>
      <c r="T1421" s="395" t="str">
        <f t="shared" si="180"/>
        <v/>
      </c>
      <c r="U1421" s="395" t="str">
        <f t="shared" si="177"/>
        <v/>
      </c>
      <c r="V1421" s="396"/>
      <c r="W1421" s="282"/>
    </row>
    <row r="1422" spans="1:23">
      <c r="A1422" s="382" t="str">
        <f t="shared" si="178"/>
        <v/>
      </c>
      <c r="B1422" s="383" t="str">
        <f t="shared" si="181"/>
        <v/>
      </c>
      <c r="C1422" s="236"/>
      <c r="D1422" s="282"/>
      <c r="E1422" s="384" t="str">
        <f t="shared" si="179"/>
        <v/>
      </c>
      <c r="F1422" s="388"/>
      <c r="G1422" s="243"/>
      <c r="H1422" s="244"/>
      <c r="I1422" s="243"/>
      <c r="J1422" s="244"/>
      <c r="K1422" s="244"/>
      <c r="L1422" s="244"/>
      <c r="M1422" s="244"/>
      <c r="N1422" s="290"/>
      <c r="O1422" s="391" t="str">
        <f>IF(ISBLANK(L1423),"",IF(OR(ISBLANK(VLOOKUP(L1423&amp;"-"&amp;E1423,'Np Quality'!A:M,6,FALSE)),ISERROR(VLOOKUP(L1423&amp;"-"&amp;E1423,'Np Quality'!A:M,6,FALSE))),"-",VLOOKUP(L1423&amp;"-"&amp;E1423,'Np Quality'!A:M,6,FALSE)))</f>
        <v/>
      </c>
      <c r="P1422" s="391" t="str">
        <f>IF(ISBLANK(L1422),"",IF(OR(ISBLANK(VLOOKUP(L1422&amp;"-"&amp;E1422,'Np Quality'!A:M,7,FALSE)),ISERROR(VLOOKUP(L1422&amp;"-"&amp;E1422,'Np Quality'!A:M,7,FALSE))),"-",VLOOKUP(L1422&amp;"-"&amp;E1422,'Np Quality'!A:M,7,FALSE)))</f>
        <v/>
      </c>
      <c r="Q1422" s="391" t="str">
        <f>IF(ISBLANK(L1422),"",IF(OR(ISBLANK(VLOOKUP(L1422&amp;"-"&amp;E1422,'Np Quality'!A:M,8,FALSE)),ISERROR(VLOOKUP(L1422&amp;"-"&amp;E1422,'Np Quality'!A:M,8,FALSE))),"-",VLOOKUP(L1422&amp;"-"&amp;E1422,'Np Quality'!A:M,8,FALSE)))</f>
        <v/>
      </c>
      <c r="R1422" s="283" t="str">
        <f>IF(ISBLANK(L1422),"",IF(OR(ISBLANK(VLOOKUP(L1422&amp;"-"&amp;E1422,'Np Quality'!A:M,9,FALSE)),ISERROR(VLOOKUP(L1422&amp;"-"&amp;E1422,'Np Quality'!A:M,9,FALSE))),"-",VLOOKUP(L1422&amp;"-"&amp;E1422,'Np Quality'!A:M,9,FALSE)))</f>
        <v/>
      </c>
      <c r="S1422" s="150"/>
      <c r="T1422" s="395" t="str">
        <f t="shared" si="180"/>
        <v/>
      </c>
      <c r="U1422" s="395" t="str">
        <f t="shared" si="177"/>
        <v/>
      </c>
      <c r="V1422" s="396"/>
      <c r="W1422" s="282"/>
    </row>
    <row r="1423" spans="1:23">
      <c r="A1423" s="382" t="str">
        <f t="shared" si="178"/>
        <v/>
      </c>
      <c r="B1423" s="383" t="str">
        <f t="shared" si="181"/>
        <v/>
      </c>
      <c r="C1423" s="236"/>
      <c r="D1423" s="282"/>
      <c r="E1423" s="384" t="str">
        <f t="shared" si="179"/>
        <v/>
      </c>
      <c r="F1423" s="388"/>
      <c r="G1423" s="243"/>
      <c r="H1423" s="244"/>
      <c r="I1423" s="243"/>
      <c r="J1423" s="244"/>
      <c r="K1423" s="244"/>
      <c r="L1423" s="244"/>
      <c r="M1423" s="244"/>
      <c r="N1423" s="290"/>
      <c r="O1423" s="391" t="str">
        <f>IF(ISBLANK(L1423),"",IF(OR(ISBLANK(VLOOKUP(L1423&amp;"-"&amp;E1423,'Np Quality'!A:M,6,FALSE)),ISERROR(VLOOKUP(L1423&amp;"-"&amp;E1423,'Np Quality'!A:M,6,FALSE))),"-",VLOOKUP(L1423&amp;"-"&amp;E1423,'Np Quality'!A:M,6,FALSE)))</f>
        <v/>
      </c>
      <c r="P1423" s="391" t="str">
        <f>IF(ISBLANK(L1424),"",IF(OR(ISBLANK(VLOOKUP(L1424&amp;"-"&amp;E1424,'Np Quality'!A:M,7,FALSE)),ISERROR(VLOOKUP(L1424&amp;"-"&amp;E1424,'Np Quality'!A:M,7,FALSE))),"-",VLOOKUP(L1424&amp;"-"&amp;E1424,'Np Quality'!A:M,7,FALSE)))</f>
        <v/>
      </c>
      <c r="Q1423" s="391" t="str">
        <f>IF(ISBLANK(L1423),"",IF(OR(ISBLANK(VLOOKUP(L1423&amp;"-"&amp;E1423,'Np Quality'!A:M,8,FALSE)),ISERROR(VLOOKUP(L1423&amp;"-"&amp;E1423,'Np Quality'!A:M,8,FALSE))),"-",VLOOKUP(L1423&amp;"-"&amp;E1423,'Np Quality'!A:M,8,FALSE)))</f>
        <v/>
      </c>
      <c r="R1423" s="283" t="str">
        <f>IF(ISBLANK(L1423),"",IF(OR(ISBLANK(VLOOKUP(L1423&amp;"-"&amp;E1423,'Np Quality'!A:M,9,FALSE)),ISERROR(VLOOKUP(L1423&amp;"-"&amp;E1423,'Np Quality'!A:M,9,FALSE))),"-",VLOOKUP(L1423&amp;"-"&amp;E1423,'Np Quality'!A:M,9,FALSE)))</f>
        <v/>
      </c>
      <c r="S1423" s="150"/>
      <c r="T1423" s="395" t="str">
        <f t="shared" si="180"/>
        <v/>
      </c>
      <c r="U1423" s="395" t="str">
        <f t="shared" si="177"/>
        <v/>
      </c>
      <c r="V1423" s="396"/>
      <c r="W1423" s="282"/>
    </row>
    <row r="1424" spans="1:23">
      <c r="A1424" s="382" t="str">
        <f t="shared" si="178"/>
        <v/>
      </c>
      <c r="B1424" s="383" t="str">
        <f t="shared" si="181"/>
        <v/>
      </c>
      <c r="C1424" s="236"/>
      <c r="D1424" s="282"/>
      <c r="E1424" s="384" t="str">
        <f t="shared" si="179"/>
        <v/>
      </c>
      <c r="F1424" s="388"/>
      <c r="G1424" s="243"/>
      <c r="H1424" s="244"/>
      <c r="I1424" s="243"/>
      <c r="J1424" s="244"/>
      <c r="K1424" s="244"/>
      <c r="L1424" s="244"/>
      <c r="M1424" s="244"/>
      <c r="N1424" s="290"/>
      <c r="O1424" s="391" t="str">
        <f>IF(ISBLANK(L1424),"",IF(OR(ISBLANK(VLOOKUP(L1424&amp;"-"&amp;E1424,'Np Quality'!A:M,6,FALSE)),ISERROR(VLOOKUP(L1424&amp;"-"&amp;E1424,'Np Quality'!A:M,6,FALSE))),"-",VLOOKUP(L1424&amp;"-"&amp;E1424,'Np Quality'!A:M,6,FALSE)))</f>
        <v/>
      </c>
      <c r="P1424" s="391" t="str">
        <f>IF(ISBLANK(L1424),"",IF(OR(ISBLANK(VLOOKUP(L1424&amp;"-"&amp;E1424,'Np Quality'!A:M,7,FALSE)),ISERROR(VLOOKUP(L1424&amp;"-"&amp;E1424,'Np Quality'!A:M,7,FALSE))),"-",VLOOKUP(L1424&amp;"-"&amp;E1424,'Np Quality'!A:M,7,FALSE)))</f>
        <v/>
      </c>
      <c r="Q1424" s="391" t="str">
        <f>IF(ISBLANK(L1425),"",IF(OR(ISBLANK(VLOOKUP(L1425&amp;"-"&amp;E1425,'Np Quality'!A:M,8,FALSE)),ISERROR(VLOOKUP(L1425&amp;"-"&amp;E1425,'Np Quality'!A:M,8,FALSE))),"-",VLOOKUP(L1425&amp;"-"&amp;E1425,'Np Quality'!A:M,8,FALSE)))</f>
        <v/>
      </c>
      <c r="R1424" s="283" t="str">
        <f>IF(ISBLANK(L1424),"",IF(OR(ISBLANK(VLOOKUP(L1424&amp;"-"&amp;E1424,'Np Quality'!A:M,9,FALSE)),ISERROR(VLOOKUP(L1424&amp;"-"&amp;E1424,'Np Quality'!A:M,9,FALSE))),"-",VLOOKUP(L1424&amp;"-"&amp;E1424,'Np Quality'!A:M,9,FALSE)))</f>
        <v/>
      </c>
      <c r="S1424" s="150"/>
      <c r="T1424" s="395" t="str">
        <f t="shared" si="180"/>
        <v/>
      </c>
      <c r="U1424" s="395" t="str">
        <f t="shared" si="177"/>
        <v/>
      </c>
      <c r="V1424" s="396"/>
      <c r="W1424" s="282"/>
    </row>
    <row r="1425" spans="1:23">
      <c r="A1425" s="382" t="str">
        <f t="shared" si="178"/>
        <v/>
      </c>
      <c r="B1425" s="383" t="str">
        <f t="shared" si="181"/>
        <v/>
      </c>
      <c r="C1425" s="236"/>
      <c r="D1425" s="282"/>
      <c r="E1425" s="384" t="str">
        <f t="shared" si="179"/>
        <v/>
      </c>
      <c r="F1425" s="388"/>
      <c r="G1425" s="243"/>
      <c r="H1425" s="244"/>
      <c r="I1425" s="243"/>
      <c r="J1425" s="244"/>
      <c r="K1425" s="244"/>
      <c r="L1425" s="244"/>
      <c r="M1425" s="244"/>
      <c r="N1425" s="290"/>
      <c r="O1425" s="391" t="str">
        <f>IF(ISBLANK(L1425),"",IF(OR(ISBLANK(VLOOKUP(L1425&amp;"-"&amp;E1425,'Np Quality'!A:M,6,FALSE)),ISERROR(VLOOKUP(L1425&amp;"-"&amp;E1425,'Np Quality'!A:M,6,FALSE))),"-",VLOOKUP(L1425&amp;"-"&amp;E1425,'Np Quality'!A:M,6,FALSE)))</f>
        <v/>
      </c>
      <c r="P1425" s="391" t="str">
        <f>IF(ISBLANK(L1425),"",IF(OR(ISBLANK(VLOOKUP(L1425&amp;"-"&amp;E1425,'Np Quality'!A:M,7,FALSE)),ISERROR(VLOOKUP(L1425&amp;"-"&amp;E1425,'Np Quality'!A:M,7,FALSE))),"-",VLOOKUP(L1425&amp;"-"&amp;E1425,'Np Quality'!A:M,7,FALSE)))</f>
        <v/>
      </c>
      <c r="Q1425" s="391" t="str">
        <f>IF(ISBLANK(L1425),"",IF(OR(ISBLANK(VLOOKUP(L1425&amp;"-"&amp;E1425,'Np Quality'!A:M,8,FALSE)),ISERROR(VLOOKUP(L1425&amp;"-"&amp;E1425,'Np Quality'!A:M,8,FALSE))),"-",VLOOKUP(L1425&amp;"-"&amp;E1425,'Np Quality'!A:M,8,FALSE)))</f>
        <v/>
      </c>
      <c r="R1425" s="283" t="str">
        <f>IF(ISBLANK(L1426),"",IF(OR(ISBLANK(VLOOKUP(L1426&amp;"-"&amp;E1426,'Np Quality'!A:M,9,FALSE)),ISERROR(VLOOKUP(L1426&amp;"-"&amp;E1426,'Np Quality'!A:M,9,FALSE))),"-",VLOOKUP(L1426&amp;"-"&amp;E1426,'Np Quality'!A:M,9,FALSE)))</f>
        <v/>
      </c>
      <c r="S1425" s="150"/>
      <c r="T1425" s="395" t="str">
        <f t="shared" si="180"/>
        <v/>
      </c>
      <c r="U1425" s="395" t="str">
        <f t="shared" si="177"/>
        <v/>
      </c>
      <c r="V1425" s="396"/>
      <c r="W1425" s="282"/>
    </row>
    <row r="1426" spans="1:23">
      <c r="A1426" s="382" t="str">
        <f t="shared" si="178"/>
        <v/>
      </c>
      <c r="B1426" s="383" t="str">
        <f t="shared" si="181"/>
        <v/>
      </c>
      <c r="C1426" s="236"/>
      <c r="D1426" s="282"/>
      <c r="E1426" s="384" t="str">
        <f t="shared" si="179"/>
        <v/>
      </c>
      <c r="F1426" s="388"/>
      <c r="G1426" s="243"/>
      <c r="H1426" s="244"/>
      <c r="I1426" s="243"/>
      <c r="J1426" s="244"/>
      <c r="K1426" s="244"/>
      <c r="L1426" s="244"/>
      <c r="M1426" s="244"/>
      <c r="N1426" s="290"/>
      <c r="O1426" s="391" t="str">
        <f>IF(ISBLANK(L1426),"",IF(OR(ISBLANK(VLOOKUP(L1426&amp;"-"&amp;E1426,'Np Quality'!A:M,6,FALSE)),ISERROR(VLOOKUP(L1426&amp;"-"&amp;E1426,'Np Quality'!A:M,6,FALSE))),"-",VLOOKUP(L1426&amp;"-"&amp;E1426,'Np Quality'!A:M,6,FALSE)))</f>
        <v/>
      </c>
      <c r="P1426" s="391" t="str">
        <f>IF(ISBLANK(L1426),"",IF(OR(ISBLANK(VLOOKUP(L1426&amp;"-"&amp;E1426,'Np Quality'!A:M,7,FALSE)),ISERROR(VLOOKUP(L1426&amp;"-"&amp;E1426,'Np Quality'!A:M,7,FALSE))),"-",VLOOKUP(L1426&amp;"-"&amp;E1426,'Np Quality'!A:M,7,FALSE)))</f>
        <v/>
      </c>
      <c r="Q1426" s="391" t="str">
        <f>IF(ISBLANK(L1426),"",IF(OR(ISBLANK(VLOOKUP(L1426&amp;"-"&amp;E1426,'Np Quality'!A:M,8,FALSE)),ISERROR(VLOOKUP(L1426&amp;"-"&amp;E1426,'Np Quality'!A:M,8,FALSE))),"-",VLOOKUP(L1426&amp;"-"&amp;E1426,'Np Quality'!A:M,8,FALSE)))</f>
        <v/>
      </c>
      <c r="R1426" s="283" t="str">
        <f>IF(ISBLANK(L1426),"",IF(OR(ISBLANK(VLOOKUP(L1426&amp;"-"&amp;E1426,'Np Quality'!A:M,9,FALSE)),ISERROR(VLOOKUP(L1426&amp;"-"&amp;E1426,'Np Quality'!A:M,9,FALSE))),"-",VLOOKUP(L1426&amp;"-"&amp;E1426,'Np Quality'!A:M,9,FALSE)))</f>
        <v/>
      </c>
      <c r="S1426" s="150"/>
      <c r="T1426" s="395" t="str">
        <f t="shared" si="180"/>
        <v/>
      </c>
      <c r="U1426" s="395" t="str">
        <f t="shared" si="177"/>
        <v/>
      </c>
      <c r="V1426" s="396"/>
      <c r="W1426" s="282"/>
    </row>
    <row r="1427" spans="1:23">
      <c r="A1427" s="382" t="str">
        <f t="shared" si="178"/>
        <v/>
      </c>
      <c r="B1427" s="383" t="str">
        <f t="shared" si="181"/>
        <v/>
      </c>
      <c r="C1427" s="236"/>
      <c r="D1427" s="282"/>
      <c r="E1427" s="384" t="str">
        <f t="shared" si="179"/>
        <v/>
      </c>
      <c r="F1427" s="388"/>
      <c r="G1427" s="243"/>
      <c r="H1427" s="244"/>
      <c r="I1427" s="243"/>
      <c r="J1427" s="244"/>
      <c r="K1427" s="244"/>
      <c r="L1427" s="244"/>
      <c r="M1427" s="244"/>
      <c r="N1427" s="290"/>
      <c r="O1427" s="391" t="str">
        <f>IF(ISBLANK(L1427),"",IF(OR(ISBLANK(VLOOKUP(L1427&amp;"-"&amp;E1427,'Np Quality'!A:M,6,FALSE)),ISERROR(VLOOKUP(L1427&amp;"-"&amp;E1427,'Np Quality'!A:M,6,FALSE))),"-",VLOOKUP(L1427&amp;"-"&amp;E1427,'Np Quality'!A:M,6,FALSE)))</f>
        <v/>
      </c>
      <c r="P1427" s="391" t="str">
        <f>IF(ISBLANK(L1427),"",IF(OR(ISBLANK(VLOOKUP(L1427&amp;"-"&amp;E1427,'Np Quality'!A:M,7,FALSE)),ISERROR(VLOOKUP(L1427&amp;"-"&amp;E1427,'Np Quality'!A:M,7,FALSE))),"-",VLOOKUP(L1427&amp;"-"&amp;E1427,'Np Quality'!A:M,7,FALSE)))</f>
        <v/>
      </c>
      <c r="Q1427" s="391" t="str">
        <f>IF(ISBLANK(L1427),"",IF(OR(ISBLANK(VLOOKUP(L1427&amp;"-"&amp;E1427,'Np Quality'!A:M,8,FALSE)),ISERROR(VLOOKUP(L1427&amp;"-"&amp;E1427,'Np Quality'!A:M,8,FALSE))),"-",VLOOKUP(L1427&amp;"-"&amp;E1427,'Np Quality'!A:M,8,FALSE)))</f>
        <v/>
      </c>
      <c r="R1427" s="283" t="str">
        <f>IF(ISBLANK(L1427),"",IF(OR(ISBLANK(VLOOKUP(L1427&amp;"-"&amp;E1427,'Np Quality'!A:M,9,FALSE)),ISERROR(VLOOKUP(L1427&amp;"-"&amp;E1427,'Np Quality'!A:M,9,FALSE))),"-",VLOOKUP(L1427&amp;"-"&amp;E1427,'Np Quality'!A:M,9,FALSE)))</f>
        <v/>
      </c>
      <c r="S1427" s="150"/>
      <c r="T1427" s="395" t="str">
        <f t="shared" si="180"/>
        <v/>
      </c>
      <c r="U1427" s="395" t="str">
        <f t="shared" si="177"/>
        <v/>
      </c>
      <c r="V1427" s="396"/>
      <c r="W1427" s="282"/>
    </row>
    <row r="1428" spans="1:23">
      <c r="A1428" s="382" t="str">
        <f t="shared" si="178"/>
        <v/>
      </c>
      <c r="B1428" s="383" t="str">
        <f t="shared" si="181"/>
        <v/>
      </c>
      <c r="C1428" s="236"/>
      <c r="D1428" s="282"/>
      <c r="E1428" s="384" t="str">
        <f t="shared" si="179"/>
        <v/>
      </c>
      <c r="F1428" s="388"/>
      <c r="G1428" s="243"/>
      <c r="H1428" s="244"/>
      <c r="I1428" s="243"/>
      <c r="J1428" s="244"/>
      <c r="K1428" s="244"/>
      <c r="L1428" s="244"/>
      <c r="M1428" s="244"/>
      <c r="N1428" s="290"/>
      <c r="O1428" s="391" t="str">
        <f>IF(ISBLANK(L1428),"",IF(OR(ISBLANK(VLOOKUP(L1428&amp;"-"&amp;E1428,'Np Quality'!A:M,6,FALSE)),ISERROR(VLOOKUP(L1428&amp;"-"&amp;E1428,'Np Quality'!A:M,6,FALSE))),"-",VLOOKUP(L1428&amp;"-"&amp;E1428,'Np Quality'!A:M,6,FALSE)))</f>
        <v/>
      </c>
      <c r="P1428" s="391" t="str">
        <f>IF(ISBLANK(L1428),"",IF(OR(ISBLANK(VLOOKUP(L1428&amp;"-"&amp;E1428,'Np Quality'!A:M,7,FALSE)),ISERROR(VLOOKUP(L1428&amp;"-"&amp;E1428,'Np Quality'!A:M,7,FALSE))),"-",VLOOKUP(L1428&amp;"-"&amp;E1428,'Np Quality'!A:M,7,FALSE)))</f>
        <v/>
      </c>
      <c r="Q1428" s="391" t="str">
        <f>IF(ISBLANK(L1428),"",IF(OR(ISBLANK(VLOOKUP(L1428&amp;"-"&amp;E1428,'Np Quality'!A:M,8,FALSE)),ISERROR(VLOOKUP(L1428&amp;"-"&amp;E1428,'Np Quality'!A:M,8,FALSE))),"-",VLOOKUP(L1428&amp;"-"&amp;E1428,'Np Quality'!A:M,8,FALSE)))</f>
        <v/>
      </c>
      <c r="R1428" s="283" t="str">
        <f>IF(ISBLANK(L1428),"",IF(OR(ISBLANK(VLOOKUP(L1428&amp;"-"&amp;E1428,'Np Quality'!A:M,9,FALSE)),ISERROR(VLOOKUP(L1428&amp;"-"&amp;E1428,'Np Quality'!A:M,9,FALSE))),"-",VLOOKUP(L1428&amp;"-"&amp;E1428,'Np Quality'!A:M,9,FALSE)))</f>
        <v/>
      </c>
      <c r="S1428" s="150"/>
      <c r="T1428" s="395" t="str">
        <f t="shared" si="180"/>
        <v/>
      </c>
      <c r="U1428" s="395" t="str">
        <f t="shared" si="177"/>
        <v/>
      </c>
      <c r="V1428" s="396"/>
      <c r="W1428" s="282"/>
    </row>
    <row r="1429" spans="1:23">
      <c r="A1429" s="382" t="str">
        <f t="shared" si="178"/>
        <v/>
      </c>
      <c r="B1429" s="383" t="str">
        <f t="shared" si="181"/>
        <v/>
      </c>
      <c r="C1429" s="236"/>
      <c r="D1429" s="282"/>
      <c r="E1429" s="384" t="str">
        <f t="shared" si="179"/>
        <v/>
      </c>
      <c r="F1429" s="388"/>
      <c r="G1429" s="243"/>
      <c r="H1429" s="244"/>
      <c r="I1429" s="243"/>
      <c r="J1429" s="244"/>
      <c r="K1429" s="244"/>
      <c r="L1429" s="244"/>
      <c r="M1429" s="244"/>
      <c r="N1429" s="290"/>
      <c r="O1429" s="391" t="str">
        <f>IF(ISBLANK(L1429),"",IF(OR(ISBLANK(VLOOKUP(L1429&amp;"-"&amp;E1429,'Np Quality'!A:M,6,FALSE)),ISERROR(VLOOKUP(L1429&amp;"-"&amp;E1429,'Np Quality'!A:M,6,FALSE))),"-",VLOOKUP(L1429&amp;"-"&amp;E1429,'Np Quality'!A:M,6,FALSE)))</f>
        <v/>
      </c>
      <c r="P1429" s="391" t="str">
        <f>IF(ISBLANK(L1429),"",IF(OR(ISBLANK(VLOOKUP(L1429&amp;"-"&amp;E1429,'Np Quality'!A:M,7,FALSE)),ISERROR(VLOOKUP(L1429&amp;"-"&amp;E1429,'Np Quality'!A:M,7,FALSE))),"-",VLOOKUP(L1429&amp;"-"&amp;E1429,'Np Quality'!A:M,7,FALSE)))</f>
        <v/>
      </c>
      <c r="Q1429" s="391" t="str">
        <f>IF(ISBLANK(L1429),"",IF(OR(ISBLANK(VLOOKUP(L1429&amp;"-"&amp;E1429,'Np Quality'!A:M,8,FALSE)),ISERROR(VLOOKUP(L1429&amp;"-"&amp;E1429,'Np Quality'!A:M,8,FALSE))),"-",VLOOKUP(L1429&amp;"-"&amp;E1429,'Np Quality'!A:M,8,FALSE)))</f>
        <v/>
      </c>
      <c r="R1429" s="283" t="str">
        <f>IF(ISBLANK(L1429),"",IF(OR(ISBLANK(VLOOKUP(L1429&amp;"-"&amp;E1429,'Np Quality'!A:M,9,FALSE)),ISERROR(VLOOKUP(L1429&amp;"-"&amp;E1429,'Np Quality'!A:M,9,FALSE))),"-",VLOOKUP(L1429&amp;"-"&amp;E1429,'Np Quality'!A:M,9,FALSE)))</f>
        <v/>
      </c>
      <c r="S1429" s="150"/>
      <c r="T1429" s="395" t="str">
        <f t="shared" si="180"/>
        <v/>
      </c>
      <c r="U1429" s="395" t="str">
        <f t="shared" si="177"/>
        <v/>
      </c>
      <c r="V1429" s="396"/>
      <c r="W1429" s="282"/>
    </row>
    <row r="1430" spans="1:23">
      <c r="A1430" s="382" t="str">
        <f t="shared" si="178"/>
        <v/>
      </c>
      <c r="B1430" s="383" t="str">
        <f t="shared" si="181"/>
        <v/>
      </c>
      <c r="C1430" s="236"/>
      <c r="D1430" s="282"/>
      <c r="E1430" s="384" t="str">
        <f t="shared" si="179"/>
        <v/>
      </c>
      <c r="F1430" s="388"/>
      <c r="G1430" s="243"/>
      <c r="H1430" s="244"/>
      <c r="I1430" s="243"/>
      <c r="J1430" s="244"/>
      <c r="K1430" s="244"/>
      <c r="L1430" s="244"/>
      <c r="M1430" s="244"/>
      <c r="N1430" s="290"/>
      <c r="O1430" s="391" t="str">
        <f>IF(ISBLANK(L1430),"",IF(OR(ISBLANK(VLOOKUP(L1430&amp;"-"&amp;E1430,'Np Quality'!A:M,6,FALSE)),ISERROR(VLOOKUP(L1430&amp;"-"&amp;E1430,'Np Quality'!A:M,6,FALSE))),"-",VLOOKUP(L1430&amp;"-"&amp;E1430,'Np Quality'!A:M,6,FALSE)))</f>
        <v/>
      </c>
      <c r="P1430" s="391" t="str">
        <f>IF(ISBLANK(L1430),"",IF(OR(ISBLANK(VLOOKUP(L1430&amp;"-"&amp;E1430,'Np Quality'!A:M,7,FALSE)),ISERROR(VLOOKUP(L1430&amp;"-"&amp;E1430,'Np Quality'!A:M,7,FALSE))),"-",VLOOKUP(L1430&amp;"-"&amp;E1430,'Np Quality'!A:M,7,FALSE)))</f>
        <v/>
      </c>
      <c r="Q1430" s="391" t="str">
        <f>IF(ISBLANK(L1430),"",IF(OR(ISBLANK(VLOOKUP(L1430&amp;"-"&amp;E1430,'Np Quality'!A:M,8,FALSE)),ISERROR(VLOOKUP(L1430&amp;"-"&amp;E1430,'Np Quality'!A:M,8,FALSE))),"-",VLOOKUP(L1430&amp;"-"&amp;E1430,'Np Quality'!A:M,8,FALSE)))</f>
        <v/>
      </c>
      <c r="R1430" s="283" t="str">
        <f>IF(ISBLANK(L1430),"",IF(OR(ISBLANK(VLOOKUP(L1430&amp;"-"&amp;E1430,'Np Quality'!A:M,9,FALSE)),ISERROR(VLOOKUP(L1430&amp;"-"&amp;E1430,'Np Quality'!A:M,9,FALSE))),"-",VLOOKUP(L1430&amp;"-"&amp;E1430,'Np Quality'!A:M,9,FALSE)))</f>
        <v/>
      </c>
      <c r="S1430" s="150"/>
      <c r="T1430" s="395" t="str">
        <f t="shared" si="180"/>
        <v/>
      </c>
      <c r="U1430" s="395" t="str">
        <f t="shared" si="177"/>
        <v/>
      </c>
      <c r="V1430" s="396"/>
      <c r="W1430" s="282"/>
    </row>
    <row r="1431" spans="1:23">
      <c r="A1431" s="382" t="str">
        <f t="shared" si="178"/>
        <v/>
      </c>
      <c r="B1431" s="383" t="str">
        <f t="shared" si="181"/>
        <v/>
      </c>
      <c r="C1431" s="236"/>
      <c r="D1431" s="282"/>
      <c r="E1431" s="384" t="str">
        <f t="shared" si="179"/>
        <v/>
      </c>
      <c r="F1431" s="388"/>
      <c r="G1431" s="243"/>
      <c r="H1431" s="244"/>
      <c r="I1431" s="243"/>
      <c r="J1431" s="244"/>
      <c r="K1431" s="244"/>
      <c r="L1431" s="244"/>
      <c r="M1431" s="244"/>
      <c r="N1431" s="290"/>
      <c r="O1431" s="391" t="str">
        <f>IF(ISBLANK(L1431),"",IF(OR(ISBLANK(VLOOKUP(L1431&amp;"-"&amp;E1431,'Np Quality'!A:M,6,FALSE)),ISERROR(VLOOKUP(L1431&amp;"-"&amp;E1431,'Np Quality'!A:M,6,FALSE))),"-",VLOOKUP(L1431&amp;"-"&amp;E1431,'Np Quality'!A:M,6,FALSE)))</f>
        <v/>
      </c>
      <c r="P1431" s="391" t="str">
        <f>IF(ISBLANK(L1431),"",IF(OR(ISBLANK(VLOOKUP(L1431&amp;"-"&amp;E1431,'Np Quality'!A:M,7,FALSE)),ISERROR(VLOOKUP(L1431&amp;"-"&amp;E1431,'Np Quality'!A:M,7,FALSE))),"-",VLOOKUP(L1431&amp;"-"&amp;E1431,'Np Quality'!A:M,7,FALSE)))</f>
        <v/>
      </c>
      <c r="Q1431" s="391" t="str">
        <f>IF(ISBLANK(L1431),"",IF(OR(ISBLANK(VLOOKUP(L1431&amp;"-"&amp;E1431,'Np Quality'!A:M,8,FALSE)),ISERROR(VLOOKUP(L1431&amp;"-"&amp;E1431,'Np Quality'!A:M,8,FALSE))),"-",VLOOKUP(L1431&amp;"-"&amp;E1431,'Np Quality'!A:M,8,FALSE)))</f>
        <v/>
      </c>
      <c r="R1431" s="283" t="str">
        <f>IF(ISBLANK(L1431),"",IF(OR(ISBLANK(VLOOKUP(L1431&amp;"-"&amp;E1431,'Np Quality'!A:M,9,FALSE)),ISERROR(VLOOKUP(L1431&amp;"-"&amp;E1431,'Np Quality'!A:M,9,FALSE))),"-",VLOOKUP(L1431&amp;"-"&amp;E1431,'Np Quality'!A:M,9,FALSE)))</f>
        <v/>
      </c>
      <c r="S1431" s="150"/>
      <c r="T1431" s="395" t="str">
        <f t="shared" si="180"/>
        <v/>
      </c>
      <c r="U1431" s="395" t="str">
        <f t="shared" si="177"/>
        <v/>
      </c>
      <c r="V1431" s="396"/>
      <c r="W1431" s="282"/>
    </row>
    <row r="1432" spans="1:23">
      <c r="A1432" s="382" t="str">
        <f t="shared" si="178"/>
        <v/>
      </c>
      <c r="B1432" s="383" t="str">
        <f t="shared" si="181"/>
        <v/>
      </c>
      <c r="C1432" s="236"/>
      <c r="D1432" s="282"/>
      <c r="E1432" s="384" t="str">
        <f t="shared" si="179"/>
        <v/>
      </c>
      <c r="F1432" s="388"/>
      <c r="G1432" s="243"/>
      <c r="H1432" s="244"/>
      <c r="I1432" s="243"/>
      <c r="J1432" s="244"/>
      <c r="K1432" s="244"/>
      <c r="L1432" s="244"/>
      <c r="M1432" s="244"/>
      <c r="N1432" s="290"/>
      <c r="O1432" s="391" t="str">
        <f>IF(ISBLANK(L1433),"",IF(OR(ISBLANK(VLOOKUP(L1433&amp;"-"&amp;E1433,'Np Quality'!A:M,6,FALSE)),ISERROR(VLOOKUP(L1433&amp;"-"&amp;E1433,'Np Quality'!A:M,6,FALSE))),"-",VLOOKUP(L1433&amp;"-"&amp;E1433,'Np Quality'!A:M,6,FALSE)))</f>
        <v/>
      </c>
      <c r="P1432" s="391" t="str">
        <f>IF(ISBLANK(L1432),"",IF(OR(ISBLANK(VLOOKUP(L1432&amp;"-"&amp;E1432,'Np Quality'!A:M,7,FALSE)),ISERROR(VLOOKUP(L1432&amp;"-"&amp;E1432,'Np Quality'!A:M,7,FALSE))),"-",VLOOKUP(L1432&amp;"-"&amp;E1432,'Np Quality'!A:M,7,FALSE)))</f>
        <v/>
      </c>
      <c r="Q1432" s="391" t="str">
        <f>IF(ISBLANK(L1432),"",IF(OR(ISBLANK(VLOOKUP(L1432&amp;"-"&amp;E1432,'Np Quality'!A:M,8,FALSE)),ISERROR(VLOOKUP(L1432&amp;"-"&amp;E1432,'Np Quality'!A:M,8,FALSE))),"-",VLOOKUP(L1432&amp;"-"&amp;E1432,'Np Quality'!A:M,8,FALSE)))</f>
        <v/>
      </c>
      <c r="R1432" s="283" t="str">
        <f>IF(ISBLANK(L1432),"",IF(OR(ISBLANK(VLOOKUP(L1432&amp;"-"&amp;E1432,'Np Quality'!A:M,9,FALSE)),ISERROR(VLOOKUP(L1432&amp;"-"&amp;E1432,'Np Quality'!A:M,9,FALSE))),"-",VLOOKUP(L1432&amp;"-"&amp;E1432,'Np Quality'!A:M,9,FALSE)))</f>
        <v/>
      </c>
      <c r="S1432" s="150"/>
      <c r="T1432" s="395" t="str">
        <f t="shared" si="180"/>
        <v/>
      </c>
      <c r="U1432" s="395" t="str">
        <f t="shared" si="177"/>
        <v/>
      </c>
      <c r="V1432" s="396"/>
      <c r="W1432" s="282"/>
    </row>
    <row r="1433" spans="1:23">
      <c r="A1433" s="382" t="str">
        <f t="shared" si="178"/>
        <v/>
      </c>
      <c r="B1433" s="383" t="str">
        <f t="shared" si="181"/>
        <v/>
      </c>
      <c r="C1433" s="236"/>
      <c r="D1433" s="282"/>
      <c r="E1433" s="384" t="str">
        <f t="shared" si="179"/>
        <v/>
      </c>
      <c r="F1433" s="388"/>
      <c r="G1433" s="243"/>
      <c r="H1433" s="244"/>
      <c r="I1433" s="243"/>
      <c r="J1433" s="244"/>
      <c r="K1433" s="244"/>
      <c r="L1433" s="244"/>
      <c r="M1433" s="244"/>
      <c r="N1433" s="290"/>
      <c r="O1433" s="391" t="str">
        <f>IF(ISBLANK(L1433),"",IF(OR(ISBLANK(VLOOKUP(L1433&amp;"-"&amp;E1433,'Np Quality'!A:M,6,FALSE)),ISERROR(VLOOKUP(L1433&amp;"-"&amp;E1433,'Np Quality'!A:M,6,FALSE))),"-",VLOOKUP(L1433&amp;"-"&amp;E1433,'Np Quality'!A:M,6,FALSE)))</f>
        <v/>
      </c>
      <c r="P1433" s="391" t="str">
        <f>IF(ISBLANK(L1434),"",IF(OR(ISBLANK(VLOOKUP(L1434&amp;"-"&amp;E1434,'Np Quality'!A:M,7,FALSE)),ISERROR(VLOOKUP(L1434&amp;"-"&amp;E1434,'Np Quality'!A:M,7,FALSE))),"-",VLOOKUP(L1434&amp;"-"&amp;E1434,'Np Quality'!A:M,7,FALSE)))</f>
        <v/>
      </c>
      <c r="Q1433" s="391" t="str">
        <f>IF(ISBLANK(L1433),"",IF(OR(ISBLANK(VLOOKUP(L1433&amp;"-"&amp;E1433,'Np Quality'!A:M,8,FALSE)),ISERROR(VLOOKUP(L1433&amp;"-"&amp;E1433,'Np Quality'!A:M,8,FALSE))),"-",VLOOKUP(L1433&amp;"-"&amp;E1433,'Np Quality'!A:M,8,FALSE)))</f>
        <v/>
      </c>
      <c r="R1433" s="283" t="str">
        <f>IF(ISBLANK(L1433),"",IF(OR(ISBLANK(VLOOKUP(L1433&amp;"-"&amp;E1433,'Np Quality'!A:M,9,FALSE)),ISERROR(VLOOKUP(L1433&amp;"-"&amp;E1433,'Np Quality'!A:M,9,FALSE))),"-",VLOOKUP(L1433&amp;"-"&amp;E1433,'Np Quality'!A:M,9,FALSE)))</f>
        <v/>
      </c>
      <c r="S1433" s="150"/>
      <c r="T1433" s="395" t="str">
        <f t="shared" si="180"/>
        <v/>
      </c>
      <c r="U1433" s="395" t="str">
        <f t="shared" si="177"/>
        <v/>
      </c>
      <c r="V1433" s="396"/>
      <c r="W1433" s="282"/>
    </row>
    <row r="1434" spans="1:23">
      <c r="A1434" s="382" t="str">
        <f t="shared" si="178"/>
        <v/>
      </c>
      <c r="B1434" s="383" t="str">
        <f t="shared" si="181"/>
        <v/>
      </c>
      <c r="C1434" s="236"/>
      <c r="D1434" s="282"/>
      <c r="E1434" s="384" t="str">
        <f t="shared" si="179"/>
        <v/>
      </c>
      <c r="F1434" s="388"/>
      <c r="G1434" s="243"/>
      <c r="H1434" s="244"/>
      <c r="I1434" s="243"/>
      <c r="J1434" s="244"/>
      <c r="K1434" s="244"/>
      <c r="L1434" s="244"/>
      <c r="M1434" s="244"/>
      <c r="N1434" s="290"/>
      <c r="O1434" s="391" t="str">
        <f>IF(ISBLANK(L1434),"",IF(OR(ISBLANK(VLOOKUP(L1434&amp;"-"&amp;E1434,'Np Quality'!A:M,6,FALSE)),ISERROR(VLOOKUP(L1434&amp;"-"&amp;E1434,'Np Quality'!A:M,6,FALSE))),"-",VLOOKUP(L1434&amp;"-"&amp;E1434,'Np Quality'!A:M,6,FALSE)))</f>
        <v/>
      </c>
      <c r="P1434" s="391" t="str">
        <f>IF(ISBLANK(L1434),"",IF(OR(ISBLANK(VLOOKUP(L1434&amp;"-"&amp;E1434,'Np Quality'!A:M,7,FALSE)),ISERROR(VLOOKUP(L1434&amp;"-"&amp;E1434,'Np Quality'!A:M,7,FALSE))),"-",VLOOKUP(L1434&amp;"-"&amp;E1434,'Np Quality'!A:M,7,FALSE)))</f>
        <v/>
      </c>
      <c r="Q1434" s="391" t="str">
        <f>IF(ISBLANK(L1435),"",IF(OR(ISBLANK(VLOOKUP(L1435&amp;"-"&amp;E1435,'Np Quality'!A:M,8,FALSE)),ISERROR(VLOOKUP(L1435&amp;"-"&amp;E1435,'Np Quality'!A:M,8,FALSE))),"-",VLOOKUP(L1435&amp;"-"&amp;E1435,'Np Quality'!A:M,8,FALSE)))</f>
        <v/>
      </c>
      <c r="R1434" s="283" t="str">
        <f>IF(ISBLANK(L1434),"",IF(OR(ISBLANK(VLOOKUP(L1434&amp;"-"&amp;E1434,'Np Quality'!A:M,9,FALSE)),ISERROR(VLOOKUP(L1434&amp;"-"&amp;E1434,'Np Quality'!A:M,9,FALSE))),"-",VLOOKUP(L1434&amp;"-"&amp;E1434,'Np Quality'!A:M,9,FALSE)))</f>
        <v/>
      </c>
      <c r="S1434" s="150"/>
      <c r="T1434" s="395" t="str">
        <f t="shared" si="180"/>
        <v/>
      </c>
      <c r="U1434" s="395" t="str">
        <f t="shared" si="177"/>
        <v/>
      </c>
      <c r="V1434" s="396"/>
      <c r="W1434" s="282"/>
    </row>
    <row r="1435" spans="1:23">
      <c r="A1435" s="382" t="str">
        <f t="shared" si="178"/>
        <v/>
      </c>
      <c r="B1435" s="383" t="str">
        <f t="shared" si="181"/>
        <v/>
      </c>
      <c r="C1435" s="236"/>
      <c r="D1435" s="282"/>
      <c r="E1435" s="384" t="str">
        <f t="shared" si="179"/>
        <v/>
      </c>
      <c r="F1435" s="388"/>
      <c r="G1435" s="243"/>
      <c r="H1435" s="244"/>
      <c r="I1435" s="243"/>
      <c r="J1435" s="244"/>
      <c r="K1435" s="244"/>
      <c r="L1435" s="244"/>
      <c r="M1435" s="244"/>
      <c r="N1435" s="290"/>
      <c r="O1435" s="391" t="str">
        <f>IF(ISBLANK(L1435),"",IF(OR(ISBLANK(VLOOKUP(L1435&amp;"-"&amp;E1435,'Np Quality'!A:M,6,FALSE)),ISERROR(VLOOKUP(L1435&amp;"-"&amp;E1435,'Np Quality'!A:M,6,FALSE))),"-",VLOOKUP(L1435&amp;"-"&amp;E1435,'Np Quality'!A:M,6,FALSE)))</f>
        <v/>
      </c>
      <c r="P1435" s="391" t="str">
        <f>IF(ISBLANK(L1435),"",IF(OR(ISBLANK(VLOOKUP(L1435&amp;"-"&amp;E1435,'Np Quality'!A:M,7,FALSE)),ISERROR(VLOOKUP(L1435&amp;"-"&amp;E1435,'Np Quality'!A:M,7,FALSE))),"-",VLOOKUP(L1435&amp;"-"&amp;E1435,'Np Quality'!A:M,7,FALSE)))</f>
        <v/>
      </c>
      <c r="Q1435" s="391" t="str">
        <f>IF(ISBLANK(L1435),"",IF(OR(ISBLANK(VLOOKUP(L1435&amp;"-"&amp;E1435,'Np Quality'!A:M,8,FALSE)),ISERROR(VLOOKUP(L1435&amp;"-"&amp;E1435,'Np Quality'!A:M,8,FALSE))),"-",VLOOKUP(L1435&amp;"-"&amp;E1435,'Np Quality'!A:M,8,FALSE)))</f>
        <v/>
      </c>
      <c r="R1435" s="283" t="str">
        <f>IF(ISBLANK(L1436),"",IF(OR(ISBLANK(VLOOKUP(L1436&amp;"-"&amp;E1436,'Np Quality'!A:M,9,FALSE)),ISERROR(VLOOKUP(L1436&amp;"-"&amp;E1436,'Np Quality'!A:M,9,FALSE))),"-",VLOOKUP(L1436&amp;"-"&amp;E1436,'Np Quality'!A:M,9,FALSE)))</f>
        <v/>
      </c>
      <c r="S1435" s="150"/>
      <c r="T1435" s="395" t="str">
        <f t="shared" si="180"/>
        <v/>
      </c>
      <c r="U1435" s="395" t="str">
        <f t="shared" si="177"/>
        <v/>
      </c>
      <c r="V1435" s="396"/>
      <c r="W1435" s="282"/>
    </row>
    <row r="1436" spans="1:23">
      <c r="A1436" s="382" t="str">
        <f t="shared" si="178"/>
        <v/>
      </c>
      <c r="B1436" s="383" t="str">
        <f t="shared" si="181"/>
        <v/>
      </c>
      <c r="C1436" s="236"/>
      <c r="D1436" s="282"/>
      <c r="E1436" s="384" t="str">
        <f t="shared" si="179"/>
        <v/>
      </c>
      <c r="F1436" s="388"/>
      <c r="G1436" s="243"/>
      <c r="H1436" s="244"/>
      <c r="I1436" s="243"/>
      <c r="J1436" s="244"/>
      <c r="K1436" s="244"/>
      <c r="L1436" s="244"/>
      <c r="M1436" s="244"/>
      <c r="N1436" s="290"/>
      <c r="O1436" s="391" t="str">
        <f>IF(ISBLANK(L1436),"",IF(OR(ISBLANK(VLOOKUP(L1436&amp;"-"&amp;E1436,'Np Quality'!A:M,6,FALSE)),ISERROR(VLOOKUP(L1436&amp;"-"&amp;E1436,'Np Quality'!A:M,6,FALSE))),"-",VLOOKUP(L1436&amp;"-"&amp;E1436,'Np Quality'!A:M,6,FALSE)))</f>
        <v/>
      </c>
      <c r="P1436" s="391" t="str">
        <f>IF(ISBLANK(L1436),"",IF(OR(ISBLANK(VLOOKUP(L1436&amp;"-"&amp;E1436,'Np Quality'!A:M,7,FALSE)),ISERROR(VLOOKUP(L1436&amp;"-"&amp;E1436,'Np Quality'!A:M,7,FALSE))),"-",VLOOKUP(L1436&amp;"-"&amp;E1436,'Np Quality'!A:M,7,FALSE)))</f>
        <v/>
      </c>
      <c r="Q1436" s="391" t="str">
        <f>IF(ISBLANK(L1436),"",IF(OR(ISBLANK(VLOOKUP(L1436&amp;"-"&amp;E1436,'Np Quality'!A:M,8,FALSE)),ISERROR(VLOOKUP(L1436&amp;"-"&amp;E1436,'Np Quality'!A:M,8,FALSE))),"-",VLOOKUP(L1436&amp;"-"&amp;E1436,'Np Quality'!A:M,8,FALSE)))</f>
        <v/>
      </c>
      <c r="R1436" s="283" t="str">
        <f>IF(ISBLANK(L1436),"",IF(OR(ISBLANK(VLOOKUP(L1436&amp;"-"&amp;E1436,'Np Quality'!A:M,9,FALSE)),ISERROR(VLOOKUP(L1436&amp;"-"&amp;E1436,'Np Quality'!A:M,9,FALSE))),"-",VLOOKUP(L1436&amp;"-"&amp;E1436,'Np Quality'!A:M,9,FALSE)))</f>
        <v/>
      </c>
      <c r="S1436" s="150"/>
      <c r="T1436" s="395" t="str">
        <f t="shared" si="180"/>
        <v/>
      </c>
      <c r="U1436" s="395" t="str">
        <f t="shared" si="177"/>
        <v/>
      </c>
      <c r="V1436" s="396"/>
      <c r="W1436" s="282"/>
    </row>
    <row r="1437" spans="1:23">
      <c r="A1437" s="382" t="str">
        <f t="shared" si="178"/>
        <v/>
      </c>
      <c r="B1437" s="383" t="str">
        <f t="shared" si="181"/>
        <v/>
      </c>
      <c r="C1437" s="236"/>
      <c r="D1437" s="282"/>
      <c r="E1437" s="384" t="str">
        <f t="shared" si="179"/>
        <v/>
      </c>
      <c r="F1437" s="388"/>
      <c r="G1437" s="243"/>
      <c r="H1437" s="244"/>
      <c r="I1437" s="243"/>
      <c r="J1437" s="244"/>
      <c r="K1437" s="244"/>
      <c r="L1437" s="244"/>
      <c r="M1437" s="244"/>
      <c r="N1437" s="290"/>
      <c r="O1437" s="391" t="str">
        <f>IF(ISBLANK(L1437),"",IF(OR(ISBLANK(VLOOKUP(L1437&amp;"-"&amp;E1437,'Np Quality'!A:M,6,FALSE)),ISERROR(VLOOKUP(L1437&amp;"-"&amp;E1437,'Np Quality'!A:M,6,FALSE))),"-",VLOOKUP(L1437&amp;"-"&amp;E1437,'Np Quality'!A:M,6,FALSE)))</f>
        <v/>
      </c>
      <c r="P1437" s="391" t="str">
        <f>IF(ISBLANK(L1437),"",IF(OR(ISBLANK(VLOOKUP(L1437&amp;"-"&amp;E1437,'Np Quality'!A:M,7,FALSE)),ISERROR(VLOOKUP(L1437&amp;"-"&amp;E1437,'Np Quality'!A:M,7,FALSE))),"-",VLOOKUP(L1437&amp;"-"&amp;E1437,'Np Quality'!A:M,7,FALSE)))</f>
        <v/>
      </c>
      <c r="Q1437" s="391" t="str">
        <f>IF(ISBLANK(L1437),"",IF(OR(ISBLANK(VLOOKUP(L1437&amp;"-"&amp;E1437,'Np Quality'!A:M,8,FALSE)),ISERROR(VLOOKUP(L1437&amp;"-"&amp;E1437,'Np Quality'!A:M,8,FALSE))),"-",VLOOKUP(L1437&amp;"-"&amp;E1437,'Np Quality'!A:M,8,FALSE)))</f>
        <v/>
      </c>
      <c r="R1437" s="283" t="str">
        <f>IF(ISBLANK(L1437),"",IF(OR(ISBLANK(VLOOKUP(L1437&amp;"-"&amp;E1437,'Np Quality'!A:M,9,FALSE)),ISERROR(VLOOKUP(L1437&amp;"-"&amp;E1437,'Np Quality'!A:M,9,FALSE))),"-",VLOOKUP(L1437&amp;"-"&amp;E1437,'Np Quality'!A:M,9,FALSE)))</f>
        <v/>
      </c>
      <c r="S1437" s="150"/>
      <c r="T1437" s="395" t="str">
        <f t="shared" si="180"/>
        <v/>
      </c>
      <c r="U1437" s="395" t="str">
        <f t="shared" si="177"/>
        <v/>
      </c>
      <c r="V1437" s="396"/>
      <c r="W1437" s="282"/>
    </row>
    <row r="1438" spans="1:23">
      <c r="A1438" s="382" t="str">
        <f t="shared" si="178"/>
        <v/>
      </c>
      <c r="B1438" s="383" t="str">
        <f t="shared" si="181"/>
        <v/>
      </c>
      <c r="C1438" s="236"/>
      <c r="D1438" s="282"/>
      <c r="E1438" s="384" t="str">
        <f t="shared" si="179"/>
        <v/>
      </c>
      <c r="F1438" s="388"/>
      <c r="G1438" s="243"/>
      <c r="H1438" s="244"/>
      <c r="I1438" s="243"/>
      <c r="J1438" s="244"/>
      <c r="K1438" s="244"/>
      <c r="L1438" s="244"/>
      <c r="M1438" s="244"/>
      <c r="N1438" s="290"/>
      <c r="O1438" s="391" t="str">
        <f>IF(ISBLANK(L1438),"",IF(OR(ISBLANK(VLOOKUP(L1438&amp;"-"&amp;E1438,'Np Quality'!A:M,6,FALSE)),ISERROR(VLOOKUP(L1438&amp;"-"&amp;E1438,'Np Quality'!A:M,6,FALSE))),"-",VLOOKUP(L1438&amp;"-"&amp;E1438,'Np Quality'!A:M,6,FALSE)))</f>
        <v/>
      </c>
      <c r="P1438" s="391" t="str">
        <f>IF(ISBLANK(L1438),"",IF(OR(ISBLANK(VLOOKUP(L1438&amp;"-"&amp;E1438,'Np Quality'!A:M,7,FALSE)),ISERROR(VLOOKUP(L1438&amp;"-"&amp;E1438,'Np Quality'!A:M,7,FALSE))),"-",VLOOKUP(L1438&amp;"-"&amp;E1438,'Np Quality'!A:M,7,FALSE)))</f>
        <v/>
      </c>
      <c r="Q1438" s="391" t="str">
        <f>IF(ISBLANK(L1438),"",IF(OR(ISBLANK(VLOOKUP(L1438&amp;"-"&amp;E1438,'Np Quality'!A:M,8,FALSE)),ISERROR(VLOOKUP(L1438&amp;"-"&amp;E1438,'Np Quality'!A:M,8,FALSE))),"-",VLOOKUP(L1438&amp;"-"&amp;E1438,'Np Quality'!A:M,8,FALSE)))</f>
        <v/>
      </c>
      <c r="R1438" s="283" t="str">
        <f>IF(ISBLANK(L1438),"",IF(OR(ISBLANK(VLOOKUP(L1438&amp;"-"&amp;E1438,'Np Quality'!A:M,9,FALSE)),ISERROR(VLOOKUP(L1438&amp;"-"&amp;E1438,'Np Quality'!A:M,9,FALSE))),"-",VLOOKUP(L1438&amp;"-"&amp;E1438,'Np Quality'!A:M,9,FALSE)))</f>
        <v/>
      </c>
      <c r="S1438" s="150"/>
      <c r="T1438" s="395" t="str">
        <f t="shared" si="180"/>
        <v/>
      </c>
      <c r="U1438" s="395" t="str">
        <f t="shared" si="177"/>
        <v/>
      </c>
      <c r="V1438" s="396"/>
      <c r="W1438" s="282"/>
    </row>
    <row r="1439" spans="1:23">
      <c r="A1439" s="382" t="str">
        <f t="shared" si="178"/>
        <v/>
      </c>
      <c r="B1439" s="383" t="str">
        <f t="shared" si="181"/>
        <v/>
      </c>
      <c r="C1439" s="236"/>
      <c r="D1439" s="282"/>
      <c r="E1439" s="384" t="str">
        <f t="shared" si="179"/>
        <v/>
      </c>
      <c r="F1439" s="388"/>
      <c r="G1439" s="243"/>
      <c r="H1439" s="244"/>
      <c r="I1439" s="243"/>
      <c r="J1439" s="244"/>
      <c r="K1439" s="244"/>
      <c r="L1439" s="244"/>
      <c r="M1439" s="244"/>
      <c r="N1439" s="290"/>
      <c r="O1439" s="391" t="str">
        <f>IF(ISBLANK(L1439),"",IF(OR(ISBLANK(VLOOKUP(L1439&amp;"-"&amp;E1439,'Np Quality'!A:M,6,FALSE)),ISERROR(VLOOKUP(L1439&amp;"-"&amp;E1439,'Np Quality'!A:M,6,FALSE))),"-",VLOOKUP(L1439&amp;"-"&amp;E1439,'Np Quality'!A:M,6,FALSE)))</f>
        <v/>
      </c>
      <c r="P1439" s="391" t="str">
        <f>IF(ISBLANK(L1439),"",IF(OR(ISBLANK(VLOOKUP(L1439&amp;"-"&amp;E1439,'Np Quality'!A:M,7,FALSE)),ISERROR(VLOOKUP(L1439&amp;"-"&amp;E1439,'Np Quality'!A:M,7,FALSE))),"-",VLOOKUP(L1439&amp;"-"&amp;E1439,'Np Quality'!A:M,7,FALSE)))</f>
        <v/>
      </c>
      <c r="Q1439" s="391" t="str">
        <f>IF(ISBLANK(L1439),"",IF(OR(ISBLANK(VLOOKUP(L1439&amp;"-"&amp;E1439,'Np Quality'!A:M,8,FALSE)),ISERROR(VLOOKUP(L1439&amp;"-"&amp;E1439,'Np Quality'!A:M,8,FALSE))),"-",VLOOKUP(L1439&amp;"-"&amp;E1439,'Np Quality'!A:M,8,FALSE)))</f>
        <v/>
      </c>
      <c r="R1439" s="283" t="str">
        <f>IF(ISBLANK(L1439),"",IF(OR(ISBLANK(VLOOKUP(L1439&amp;"-"&amp;E1439,'Np Quality'!A:M,9,FALSE)),ISERROR(VLOOKUP(L1439&amp;"-"&amp;E1439,'Np Quality'!A:M,9,FALSE))),"-",VLOOKUP(L1439&amp;"-"&amp;E1439,'Np Quality'!A:M,9,FALSE)))</f>
        <v/>
      </c>
      <c r="S1439" s="150"/>
      <c r="T1439" s="395" t="str">
        <f t="shared" si="180"/>
        <v/>
      </c>
      <c r="U1439" s="395" t="str">
        <f t="shared" si="177"/>
        <v/>
      </c>
      <c r="V1439" s="396"/>
      <c r="W1439" s="282"/>
    </row>
    <row r="1440" spans="1:23">
      <c r="A1440" s="382" t="str">
        <f t="shared" si="178"/>
        <v/>
      </c>
      <c r="B1440" s="383" t="str">
        <f t="shared" si="181"/>
        <v/>
      </c>
      <c r="C1440" s="236"/>
      <c r="D1440" s="282"/>
      <c r="E1440" s="384" t="str">
        <f t="shared" si="179"/>
        <v/>
      </c>
      <c r="F1440" s="388"/>
      <c r="G1440" s="243"/>
      <c r="H1440" s="244"/>
      <c r="I1440" s="243"/>
      <c r="J1440" s="244"/>
      <c r="K1440" s="244"/>
      <c r="L1440" s="244"/>
      <c r="M1440" s="244"/>
      <c r="N1440" s="290"/>
      <c r="O1440" s="391" t="str">
        <f>IF(ISBLANK(L1440),"",IF(OR(ISBLANK(VLOOKUP(L1440&amp;"-"&amp;E1440,'Np Quality'!A:M,6,FALSE)),ISERROR(VLOOKUP(L1440&amp;"-"&amp;E1440,'Np Quality'!A:M,6,FALSE))),"-",VLOOKUP(L1440&amp;"-"&amp;E1440,'Np Quality'!A:M,6,FALSE)))</f>
        <v/>
      </c>
      <c r="P1440" s="391" t="str">
        <f>IF(ISBLANK(L1440),"",IF(OR(ISBLANK(VLOOKUP(L1440&amp;"-"&amp;E1440,'Np Quality'!A:M,7,FALSE)),ISERROR(VLOOKUP(L1440&amp;"-"&amp;E1440,'Np Quality'!A:M,7,FALSE))),"-",VLOOKUP(L1440&amp;"-"&amp;E1440,'Np Quality'!A:M,7,FALSE)))</f>
        <v/>
      </c>
      <c r="Q1440" s="391" t="str">
        <f>IF(ISBLANK(L1440),"",IF(OR(ISBLANK(VLOOKUP(L1440&amp;"-"&amp;E1440,'Np Quality'!A:M,8,FALSE)),ISERROR(VLOOKUP(L1440&amp;"-"&amp;E1440,'Np Quality'!A:M,8,FALSE))),"-",VLOOKUP(L1440&amp;"-"&amp;E1440,'Np Quality'!A:M,8,FALSE)))</f>
        <v/>
      </c>
      <c r="R1440" s="283" t="str">
        <f>IF(ISBLANK(L1440),"",IF(OR(ISBLANK(VLOOKUP(L1440&amp;"-"&amp;E1440,'Np Quality'!A:M,9,FALSE)),ISERROR(VLOOKUP(L1440&amp;"-"&amp;E1440,'Np Quality'!A:M,9,FALSE))),"-",VLOOKUP(L1440&amp;"-"&amp;E1440,'Np Quality'!A:M,9,FALSE)))</f>
        <v/>
      </c>
      <c r="S1440" s="150"/>
      <c r="T1440" s="395" t="str">
        <f t="shared" si="180"/>
        <v/>
      </c>
      <c r="U1440" s="395" t="str">
        <f t="shared" si="177"/>
        <v/>
      </c>
      <c r="V1440" s="396"/>
      <c r="W1440" s="282"/>
    </row>
    <row r="1441" spans="1:23">
      <c r="A1441" s="382" t="str">
        <f t="shared" si="178"/>
        <v/>
      </c>
      <c r="B1441" s="383" t="str">
        <f t="shared" si="181"/>
        <v/>
      </c>
      <c r="C1441" s="236"/>
      <c r="D1441" s="282"/>
      <c r="E1441" s="384" t="str">
        <f t="shared" si="179"/>
        <v/>
      </c>
      <c r="F1441" s="388"/>
      <c r="G1441" s="243"/>
      <c r="H1441" s="244"/>
      <c r="I1441" s="243"/>
      <c r="J1441" s="244"/>
      <c r="K1441" s="244"/>
      <c r="L1441" s="244"/>
      <c r="M1441" s="244"/>
      <c r="N1441" s="290"/>
      <c r="O1441" s="391" t="str">
        <f>IF(ISBLANK(L1441),"",IF(OR(ISBLANK(VLOOKUP(L1441&amp;"-"&amp;E1441,'Np Quality'!A:M,6,FALSE)),ISERROR(VLOOKUP(L1441&amp;"-"&amp;E1441,'Np Quality'!A:M,6,FALSE))),"-",VLOOKUP(L1441&amp;"-"&amp;E1441,'Np Quality'!A:M,6,FALSE)))</f>
        <v/>
      </c>
      <c r="P1441" s="391" t="str">
        <f>IF(ISBLANK(L1441),"",IF(OR(ISBLANK(VLOOKUP(L1441&amp;"-"&amp;E1441,'Np Quality'!A:M,7,FALSE)),ISERROR(VLOOKUP(L1441&amp;"-"&amp;E1441,'Np Quality'!A:M,7,FALSE))),"-",VLOOKUP(L1441&amp;"-"&amp;E1441,'Np Quality'!A:M,7,FALSE)))</f>
        <v/>
      </c>
      <c r="Q1441" s="391" t="str">
        <f>IF(ISBLANK(L1441),"",IF(OR(ISBLANK(VLOOKUP(L1441&amp;"-"&amp;E1441,'Np Quality'!A:M,8,FALSE)),ISERROR(VLOOKUP(L1441&amp;"-"&amp;E1441,'Np Quality'!A:M,8,FALSE))),"-",VLOOKUP(L1441&amp;"-"&amp;E1441,'Np Quality'!A:M,8,FALSE)))</f>
        <v/>
      </c>
      <c r="R1441" s="283" t="str">
        <f>IF(ISBLANK(L1441),"",IF(OR(ISBLANK(VLOOKUP(L1441&amp;"-"&amp;E1441,'Np Quality'!A:M,9,FALSE)),ISERROR(VLOOKUP(L1441&amp;"-"&amp;E1441,'Np Quality'!A:M,9,FALSE))),"-",VLOOKUP(L1441&amp;"-"&amp;E1441,'Np Quality'!A:M,9,FALSE)))</f>
        <v/>
      </c>
      <c r="S1441" s="150"/>
      <c r="T1441" s="395" t="str">
        <f t="shared" si="180"/>
        <v/>
      </c>
      <c r="U1441" s="395" t="str">
        <f t="shared" si="177"/>
        <v/>
      </c>
      <c r="V1441" s="396"/>
      <c r="W1441" s="282"/>
    </row>
    <row r="1442" spans="1:23">
      <c r="A1442" s="382" t="str">
        <f t="shared" si="178"/>
        <v/>
      </c>
      <c r="B1442" s="383" t="str">
        <f t="shared" si="181"/>
        <v/>
      </c>
      <c r="C1442" s="236"/>
      <c r="D1442" s="282"/>
      <c r="E1442" s="384" t="str">
        <f t="shared" si="179"/>
        <v/>
      </c>
      <c r="F1442" s="388"/>
      <c r="G1442" s="243"/>
      <c r="H1442" s="244"/>
      <c r="I1442" s="243"/>
      <c r="J1442" s="244"/>
      <c r="K1442" s="244"/>
      <c r="L1442" s="244"/>
      <c r="M1442" s="244"/>
      <c r="N1442" s="290"/>
      <c r="O1442" s="391" t="str">
        <f>IF(ISBLANK(L1443),"",IF(OR(ISBLANK(VLOOKUP(L1443&amp;"-"&amp;E1443,'Np Quality'!A:M,6,FALSE)),ISERROR(VLOOKUP(L1443&amp;"-"&amp;E1443,'Np Quality'!A:M,6,FALSE))),"-",VLOOKUP(L1443&amp;"-"&amp;E1443,'Np Quality'!A:M,6,FALSE)))</f>
        <v/>
      </c>
      <c r="P1442" s="391" t="str">
        <f>IF(ISBLANK(L1442),"",IF(OR(ISBLANK(VLOOKUP(L1442&amp;"-"&amp;E1442,'Np Quality'!A:M,7,FALSE)),ISERROR(VLOOKUP(L1442&amp;"-"&amp;E1442,'Np Quality'!A:M,7,FALSE))),"-",VLOOKUP(L1442&amp;"-"&amp;E1442,'Np Quality'!A:M,7,FALSE)))</f>
        <v/>
      </c>
      <c r="Q1442" s="391" t="str">
        <f>IF(ISBLANK(L1442),"",IF(OR(ISBLANK(VLOOKUP(L1442&amp;"-"&amp;E1442,'Np Quality'!A:M,8,FALSE)),ISERROR(VLOOKUP(L1442&amp;"-"&amp;E1442,'Np Quality'!A:M,8,FALSE))),"-",VLOOKUP(L1442&amp;"-"&amp;E1442,'Np Quality'!A:M,8,FALSE)))</f>
        <v/>
      </c>
      <c r="R1442" s="283" t="str">
        <f>IF(ISBLANK(L1442),"",IF(OR(ISBLANK(VLOOKUP(L1442&amp;"-"&amp;E1442,'Np Quality'!A:M,9,FALSE)),ISERROR(VLOOKUP(L1442&amp;"-"&amp;E1442,'Np Quality'!A:M,9,FALSE))),"-",VLOOKUP(L1442&amp;"-"&amp;E1442,'Np Quality'!A:M,9,FALSE)))</f>
        <v/>
      </c>
      <c r="S1442" s="150"/>
      <c r="T1442" s="395" t="str">
        <f t="shared" si="180"/>
        <v/>
      </c>
      <c r="U1442" s="395" t="str">
        <f t="shared" si="177"/>
        <v/>
      </c>
      <c r="V1442" s="396"/>
      <c r="W1442" s="282"/>
    </row>
    <row r="1443" spans="1:23">
      <c r="A1443" s="382" t="str">
        <f t="shared" si="178"/>
        <v/>
      </c>
      <c r="B1443" s="383" t="str">
        <f t="shared" si="181"/>
        <v/>
      </c>
      <c r="C1443" s="236"/>
      <c r="D1443" s="282"/>
      <c r="E1443" s="384" t="str">
        <f t="shared" si="179"/>
        <v/>
      </c>
      <c r="F1443" s="388"/>
      <c r="G1443" s="243"/>
      <c r="H1443" s="244"/>
      <c r="I1443" s="243"/>
      <c r="J1443" s="244"/>
      <c r="K1443" s="244"/>
      <c r="L1443" s="244"/>
      <c r="M1443" s="244"/>
      <c r="N1443" s="290"/>
      <c r="O1443" s="391" t="str">
        <f>IF(ISBLANK(L1443),"",IF(OR(ISBLANK(VLOOKUP(L1443&amp;"-"&amp;E1443,'Np Quality'!A:M,6,FALSE)),ISERROR(VLOOKUP(L1443&amp;"-"&amp;E1443,'Np Quality'!A:M,6,FALSE))),"-",VLOOKUP(L1443&amp;"-"&amp;E1443,'Np Quality'!A:M,6,FALSE)))</f>
        <v/>
      </c>
      <c r="P1443" s="391" t="str">
        <f>IF(ISBLANK(L1444),"",IF(OR(ISBLANK(VLOOKUP(L1444&amp;"-"&amp;E1444,'Np Quality'!A:M,7,FALSE)),ISERROR(VLOOKUP(L1444&amp;"-"&amp;E1444,'Np Quality'!A:M,7,FALSE))),"-",VLOOKUP(L1444&amp;"-"&amp;E1444,'Np Quality'!A:M,7,FALSE)))</f>
        <v/>
      </c>
      <c r="Q1443" s="391" t="str">
        <f>IF(ISBLANK(L1443),"",IF(OR(ISBLANK(VLOOKUP(L1443&amp;"-"&amp;E1443,'Np Quality'!A:M,8,FALSE)),ISERROR(VLOOKUP(L1443&amp;"-"&amp;E1443,'Np Quality'!A:M,8,FALSE))),"-",VLOOKUP(L1443&amp;"-"&amp;E1443,'Np Quality'!A:M,8,FALSE)))</f>
        <v/>
      </c>
      <c r="R1443" s="283" t="str">
        <f>IF(ISBLANK(L1443),"",IF(OR(ISBLANK(VLOOKUP(L1443&amp;"-"&amp;E1443,'Np Quality'!A:M,9,FALSE)),ISERROR(VLOOKUP(L1443&amp;"-"&amp;E1443,'Np Quality'!A:M,9,FALSE))),"-",VLOOKUP(L1443&amp;"-"&amp;E1443,'Np Quality'!A:M,9,FALSE)))</f>
        <v/>
      </c>
      <c r="S1443" s="150"/>
      <c r="T1443" s="395" t="str">
        <f t="shared" si="180"/>
        <v/>
      </c>
      <c r="U1443" s="395" t="str">
        <f t="shared" si="177"/>
        <v/>
      </c>
      <c r="V1443" s="396"/>
      <c r="W1443" s="282"/>
    </row>
    <row r="1444" spans="1:23">
      <c r="A1444" s="382" t="str">
        <f t="shared" si="178"/>
        <v/>
      </c>
      <c r="B1444" s="383" t="str">
        <f t="shared" si="181"/>
        <v/>
      </c>
      <c r="C1444" s="236"/>
      <c r="D1444" s="282"/>
      <c r="E1444" s="384" t="str">
        <f t="shared" si="179"/>
        <v/>
      </c>
      <c r="F1444" s="388"/>
      <c r="G1444" s="243"/>
      <c r="H1444" s="244"/>
      <c r="I1444" s="243"/>
      <c r="J1444" s="244"/>
      <c r="K1444" s="244"/>
      <c r="L1444" s="244"/>
      <c r="M1444" s="244"/>
      <c r="N1444" s="290"/>
      <c r="O1444" s="391" t="str">
        <f>IF(ISBLANK(L1444),"",IF(OR(ISBLANK(VLOOKUP(L1444&amp;"-"&amp;E1444,'Np Quality'!A:M,6,FALSE)),ISERROR(VLOOKUP(L1444&amp;"-"&amp;E1444,'Np Quality'!A:M,6,FALSE))),"-",VLOOKUP(L1444&amp;"-"&amp;E1444,'Np Quality'!A:M,6,FALSE)))</f>
        <v/>
      </c>
      <c r="P1444" s="391" t="str">
        <f>IF(ISBLANK(L1444),"",IF(OR(ISBLANK(VLOOKUP(L1444&amp;"-"&amp;E1444,'Np Quality'!A:M,7,FALSE)),ISERROR(VLOOKUP(L1444&amp;"-"&amp;E1444,'Np Quality'!A:M,7,FALSE))),"-",VLOOKUP(L1444&amp;"-"&amp;E1444,'Np Quality'!A:M,7,FALSE)))</f>
        <v/>
      </c>
      <c r="Q1444" s="391" t="str">
        <f>IF(ISBLANK(L1445),"",IF(OR(ISBLANK(VLOOKUP(L1445&amp;"-"&amp;E1445,'Np Quality'!A:M,8,FALSE)),ISERROR(VLOOKUP(L1445&amp;"-"&amp;E1445,'Np Quality'!A:M,8,FALSE))),"-",VLOOKUP(L1445&amp;"-"&amp;E1445,'Np Quality'!A:M,8,FALSE)))</f>
        <v/>
      </c>
      <c r="R1444" s="283" t="str">
        <f>IF(ISBLANK(L1444),"",IF(OR(ISBLANK(VLOOKUP(L1444&amp;"-"&amp;E1444,'Np Quality'!A:M,9,FALSE)),ISERROR(VLOOKUP(L1444&amp;"-"&amp;E1444,'Np Quality'!A:M,9,FALSE))),"-",VLOOKUP(L1444&amp;"-"&amp;E1444,'Np Quality'!A:M,9,FALSE)))</f>
        <v/>
      </c>
      <c r="S1444" s="150"/>
      <c r="T1444" s="395" t="str">
        <f t="shared" si="180"/>
        <v/>
      </c>
      <c r="U1444" s="395" t="str">
        <f t="shared" si="177"/>
        <v/>
      </c>
      <c r="V1444" s="396"/>
      <c r="W1444" s="282"/>
    </row>
    <row r="1445" spans="1:23">
      <c r="A1445" s="382" t="str">
        <f t="shared" si="178"/>
        <v/>
      </c>
      <c r="B1445" s="383" t="str">
        <f t="shared" si="181"/>
        <v/>
      </c>
      <c r="C1445" s="236"/>
      <c r="D1445" s="282"/>
      <c r="E1445" s="384" t="str">
        <f t="shared" si="179"/>
        <v/>
      </c>
      <c r="F1445" s="388"/>
      <c r="G1445" s="243"/>
      <c r="H1445" s="244"/>
      <c r="I1445" s="243"/>
      <c r="J1445" s="244"/>
      <c r="K1445" s="244"/>
      <c r="L1445" s="244"/>
      <c r="M1445" s="244"/>
      <c r="N1445" s="290"/>
      <c r="O1445" s="391" t="str">
        <f>IF(ISBLANK(L1445),"",IF(OR(ISBLANK(VLOOKUP(L1445&amp;"-"&amp;E1445,'Np Quality'!A:M,6,FALSE)),ISERROR(VLOOKUP(L1445&amp;"-"&amp;E1445,'Np Quality'!A:M,6,FALSE))),"-",VLOOKUP(L1445&amp;"-"&amp;E1445,'Np Quality'!A:M,6,FALSE)))</f>
        <v/>
      </c>
      <c r="P1445" s="391" t="str">
        <f>IF(ISBLANK(L1445),"",IF(OR(ISBLANK(VLOOKUP(L1445&amp;"-"&amp;E1445,'Np Quality'!A:M,7,FALSE)),ISERROR(VLOOKUP(L1445&amp;"-"&amp;E1445,'Np Quality'!A:M,7,FALSE))),"-",VLOOKUP(L1445&amp;"-"&amp;E1445,'Np Quality'!A:M,7,FALSE)))</f>
        <v/>
      </c>
      <c r="Q1445" s="391" t="str">
        <f>IF(ISBLANK(L1445),"",IF(OR(ISBLANK(VLOOKUP(L1445&amp;"-"&amp;E1445,'Np Quality'!A:M,8,FALSE)),ISERROR(VLOOKUP(L1445&amp;"-"&amp;E1445,'Np Quality'!A:M,8,FALSE))),"-",VLOOKUP(L1445&amp;"-"&amp;E1445,'Np Quality'!A:M,8,FALSE)))</f>
        <v/>
      </c>
      <c r="R1445" s="283" t="str">
        <f>IF(ISBLANK(L1446),"",IF(OR(ISBLANK(VLOOKUP(L1446&amp;"-"&amp;E1446,'Np Quality'!A:M,9,FALSE)),ISERROR(VLOOKUP(L1446&amp;"-"&amp;E1446,'Np Quality'!A:M,9,FALSE))),"-",VLOOKUP(L1446&amp;"-"&amp;E1446,'Np Quality'!A:M,9,FALSE)))</f>
        <v/>
      </c>
      <c r="S1445" s="150"/>
      <c r="T1445" s="395" t="str">
        <f t="shared" si="180"/>
        <v/>
      </c>
      <c r="U1445" s="395" t="str">
        <f t="shared" si="177"/>
        <v/>
      </c>
      <c r="V1445" s="396"/>
      <c r="W1445" s="282"/>
    </row>
    <row r="1446" spans="1:23">
      <c r="A1446" s="382" t="str">
        <f t="shared" si="178"/>
        <v/>
      </c>
      <c r="B1446" s="383" t="str">
        <f t="shared" si="181"/>
        <v/>
      </c>
      <c r="C1446" s="236"/>
      <c r="D1446" s="282"/>
      <c r="E1446" s="384" t="str">
        <f t="shared" si="179"/>
        <v/>
      </c>
      <c r="F1446" s="388"/>
      <c r="G1446" s="243"/>
      <c r="H1446" s="244"/>
      <c r="I1446" s="243"/>
      <c r="J1446" s="244"/>
      <c r="K1446" s="244"/>
      <c r="L1446" s="244"/>
      <c r="M1446" s="244"/>
      <c r="N1446" s="290"/>
      <c r="O1446" s="391" t="str">
        <f>IF(ISBLANK(L1446),"",IF(OR(ISBLANK(VLOOKUP(L1446&amp;"-"&amp;E1446,'Np Quality'!A:M,6,FALSE)),ISERROR(VLOOKUP(L1446&amp;"-"&amp;E1446,'Np Quality'!A:M,6,FALSE))),"-",VLOOKUP(L1446&amp;"-"&amp;E1446,'Np Quality'!A:M,6,FALSE)))</f>
        <v/>
      </c>
      <c r="P1446" s="391" t="str">
        <f>IF(ISBLANK(L1446),"",IF(OR(ISBLANK(VLOOKUP(L1446&amp;"-"&amp;E1446,'Np Quality'!A:M,7,FALSE)),ISERROR(VLOOKUP(L1446&amp;"-"&amp;E1446,'Np Quality'!A:M,7,FALSE))),"-",VLOOKUP(L1446&amp;"-"&amp;E1446,'Np Quality'!A:M,7,FALSE)))</f>
        <v/>
      </c>
      <c r="Q1446" s="391" t="str">
        <f>IF(ISBLANK(L1446),"",IF(OR(ISBLANK(VLOOKUP(L1446&amp;"-"&amp;E1446,'Np Quality'!A:M,8,FALSE)),ISERROR(VLOOKUP(L1446&amp;"-"&amp;E1446,'Np Quality'!A:M,8,FALSE))),"-",VLOOKUP(L1446&amp;"-"&amp;E1446,'Np Quality'!A:M,8,FALSE)))</f>
        <v/>
      </c>
      <c r="R1446" s="283" t="str">
        <f>IF(ISBLANK(L1446),"",IF(OR(ISBLANK(VLOOKUP(L1446&amp;"-"&amp;E1446,'Np Quality'!A:M,9,FALSE)),ISERROR(VLOOKUP(L1446&amp;"-"&amp;E1446,'Np Quality'!A:M,9,FALSE))),"-",VLOOKUP(L1446&amp;"-"&amp;E1446,'Np Quality'!A:M,9,FALSE)))</f>
        <v/>
      </c>
      <c r="S1446" s="150"/>
      <c r="T1446" s="395" t="str">
        <f t="shared" si="180"/>
        <v/>
      </c>
      <c r="U1446" s="395" t="str">
        <f t="shared" si="177"/>
        <v/>
      </c>
      <c r="V1446" s="396"/>
      <c r="W1446" s="282"/>
    </row>
    <row r="1447" spans="1:23">
      <c r="A1447" s="382" t="str">
        <f t="shared" si="178"/>
        <v/>
      </c>
      <c r="B1447" s="383" t="str">
        <f t="shared" si="181"/>
        <v/>
      </c>
      <c r="C1447" s="236"/>
      <c r="D1447" s="282"/>
      <c r="E1447" s="384" t="str">
        <f t="shared" si="179"/>
        <v/>
      </c>
      <c r="F1447" s="388"/>
      <c r="G1447" s="243"/>
      <c r="H1447" s="244"/>
      <c r="I1447" s="243"/>
      <c r="J1447" s="244"/>
      <c r="K1447" s="244"/>
      <c r="L1447" s="244"/>
      <c r="M1447" s="244"/>
      <c r="N1447" s="290"/>
      <c r="O1447" s="391" t="str">
        <f>IF(ISBLANK(L1457),"",IF(OR(ISBLANK(VLOOKUP(L1457&amp;"-"&amp;E1457,'Np Quality'!A:M,6,FALSE)),ISERROR(VLOOKUP(L1457&amp;"-"&amp;E1457,'Np Quality'!A:M,6,FALSE))),"-",VLOOKUP(L1457&amp;"-"&amp;E1457,'Np Quality'!A:M,6,FALSE)))</f>
        <v/>
      </c>
      <c r="P1447" s="391" t="str">
        <f>IF(ISBLANK(L1447),"",IF(OR(ISBLANK(VLOOKUP(L1447&amp;"-"&amp;E1447,'Np Quality'!A:M,7,FALSE)),ISERROR(VLOOKUP(L1447&amp;"-"&amp;E1447,'Np Quality'!A:M,7,FALSE))),"-",VLOOKUP(L1447&amp;"-"&amp;E1447,'Np Quality'!A:M,7,FALSE)))</f>
        <v/>
      </c>
      <c r="Q1447" s="391" t="str">
        <f>IF(ISBLANK(L1447),"",IF(OR(ISBLANK(VLOOKUP(L1447&amp;"-"&amp;E1447,'Np Quality'!A:M,8,FALSE)),ISERROR(VLOOKUP(L1447&amp;"-"&amp;E1447,'Np Quality'!A:M,8,FALSE))),"-",VLOOKUP(L1447&amp;"-"&amp;E1447,'Np Quality'!A:M,8,FALSE)))</f>
        <v/>
      </c>
      <c r="R1447" s="283" t="str">
        <f>IF(ISBLANK(L1447),"",IF(OR(ISBLANK(VLOOKUP(L1447&amp;"-"&amp;E1447,'Np Quality'!A:M,9,FALSE)),ISERROR(VLOOKUP(L1447&amp;"-"&amp;E1447,'Np Quality'!A:M,9,FALSE))),"-",VLOOKUP(L1447&amp;"-"&amp;E1447,'Np Quality'!A:M,9,FALSE)))</f>
        <v/>
      </c>
      <c r="S1447" s="150"/>
      <c r="T1447" s="395" t="str">
        <f t="shared" si="180"/>
        <v/>
      </c>
      <c r="U1447" s="395" t="str">
        <f t="shared" si="177"/>
        <v/>
      </c>
      <c r="V1447" s="396"/>
      <c r="W1447" s="282"/>
    </row>
    <row r="1448" spans="1:23">
      <c r="A1448" s="382" t="str">
        <f t="shared" si="178"/>
        <v/>
      </c>
      <c r="B1448" s="383" t="str">
        <f t="shared" si="181"/>
        <v/>
      </c>
      <c r="C1448" s="236"/>
      <c r="D1448" s="282"/>
      <c r="E1448" s="384" t="str">
        <f t="shared" si="179"/>
        <v/>
      </c>
      <c r="F1448" s="388"/>
      <c r="G1448" s="243"/>
      <c r="H1448" s="244"/>
      <c r="I1448" s="243"/>
      <c r="J1448" s="244"/>
      <c r="K1448" s="244"/>
      <c r="L1448" s="244"/>
      <c r="M1448" s="244"/>
      <c r="N1448" s="290"/>
      <c r="O1448" s="391" t="str">
        <f>IF(ISBLANK(L1458),"",IF(OR(ISBLANK(VLOOKUP(L1458&amp;"-"&amp;E1458,'Np Quality'!A:M,6,FALSE)),ISERROR(VLOOKUP(L1458&amp;"-"&amp;E1458,'Np Quality'!A:M,6,FALSE))),"-",VLOOKUP(L1458&amp;"-"&amp;E1458,'Np Quality'!A:M,6,FALSE)))</f>
        <v/>
      </c>
      <c r="P1448" s="391" t="str">
        <f>IF(ISBLANK(L1448),"",IF(OR(ISBLANK(VLOOKUP(L1448&amp;"-"&amp;E1448,'Np Quality'!A:M,7,FALSE)),ISERROR(VLOOKUP(L1448&amp;"-"&amp;E1448,'Np Quality'!A:M,7,FALSE))),"-",VLOOKUP(L1448&amp;"-"&amp;E1448,'Np Quality'!A:M,7,FALSE)))</f>
        <v/>
      </c>
      <c r="Q1448" s="391" t="str">
        <f>IF(ISBLANK(L1448),"",IF(OR(ISBLANK(VLOOKUP(L1448&amp;"-"&amp;E1448,'Np Quality'!A:M,8,FALSE)),ISERROR(VLOOKUP(L1448&amp;"-"&amp;E1448,'Np Quality'!A:M,8,FALSE))),"-",VLOOKUP(L1448&amp;"-"&amp;E1448,'Np Quality'!A:M,8,FALSE)))</f>
        <v/>
      </c>
      <c r="R1448" s="283" t="str">
        <f>IF(ISBLANK(L1448),"",IF(OR(ISBLANK(VLOOKUP(L1448&amp;"-"&amp;E1448,'Np Quality'!A:M,9,FALSE)),ISERROR(VLOOKUP(L1448&amp;"-"&amp;E1448,'Np Quality'!A:M,9,FALSE))),"-",VLOOKUP(L1448&amp;"-"&amp;E1448,'Np Quality'!A:M,9,FALSE)))</f>
        <v/>
      </c>
      <c r="S1448" s="150"/>
      <c r="T1448" s="395" t="str">
        <f t="shared" si="180"/>
        <v/>
      </c>
      <c r="U1448" s="395" t="str">
        <f t="shared" si="177"/>
        <v/>
      </c>
      <c r="V1448" s="396"/>
      <c r="W1448" s="282"/>
    </row>
    <row r="1449" spans="1:23">
      <c r="A1449" s="382" t="str">
        <f t="shared" si="178"/>
        <v/>
      </c>
      <c r="B1449" s="383" t="str">
        <f t="shared" si="181"/>
        <v/>
      </c>
      <c r="C1449" s="236"/>
      <c r="D1449" s="282"/>
      <c r="E1449" s="384" t="str">
        <f t="shared" si="179"/>
        <v/>
      </c>
      <c r="F1449" s="388"/>
      <c r="G1449" s="243"/>
      <c r="H1449" s="244"/>
      <c r="I1449" s="243"/>
      <c r="J1449" s="244"/>
      <c r="K1449" s="244"/>
      <c r="L1449" s="244"/>
      <c r="M1449" s="244"/>
      <c r="N1449" s="290"/>
      <c r="O1449" s="391" t="str">
        <f>IF(ISBLANK(L1459),"",IF(OR(ISBLANK(VLOOKUP(L1459&amp;"-"&amp;E1459,'Np Quality'!A:M,6,FALSE)),ISERROR(VLOOKUP(L1459&amp;"-"&amp;E1459,'Np Quality'!A:M,6,FALSE))),"-",VLOOKUP(L1459&amp;"-"&amp;E1459,'Np Quality'!A:M,6,FALSE)))</f>
        <v/>
      </c>
      <c r="P1449" s="391" t="str">
        <f>IF(ISBLANK(L1449),"",IF(OR(ISBLANK(VLOOKUP(L1449&amp;"-"&amp;E1449,'Np Quality'!A:M,7,FALSE)),ISERROR(VLOOKUP(L1449&amp;"-"&amp;E1449,'Np Quality'!A:M,7,FALSE))),"-",VLOOKUP(L1449&amp;"-"&amp;E1449,'Np Quality'!A:M,7,FALSE)))</f>
        <v/>
      </c>
      <c r="Q1449" s="391" t="str">
        <f>IF(ISBLANK(L1449),"",IF(OR(ISBLANK(VLOOKUP(L1449&amp;"-"&amp;E1449,'Np Quality'!A:M,8,FALSE)),ISERROR(VLOOKUP(L1449&amp;"-"&amp;E1449,'Np Quality'!A:M,8,FALSE))),"-",VLOOKUP(L1449&amp;"-"&amp;E1449,'Np Quality'!A:M,8,FALSE)))</f>
        <v/>
      </c>
      <c r="R1449" s="283" t="str">
        <f>IF(ISBLANK(L1449),"",IF(OR(ISBLANK(VLOOKUP(L1449&amp;"-"&amp;E1449,'Np Quality'!A:M,9,FALSE)),ISERROR(VLOOKUP(L1449&amp;"-"&amp;E1449,'Np Quality'!A:M,9,FALSE))),"-",VLOOKUP(L1449&amp;"-"&amp;E1449,'Np Quality'!A:M,9,FALSE)))</f>
        <v/>
      </c>
      <c r="S1449" s="150"/>
      <c r="T1449" s="395" t="str">
        <f t="shared" si="180"/>
        <v/>
      </c>
      <c r="U1449" s="395" t="str">
        <f t="shared" si="177"/>
        <v/>
      </c>
      <c r="V1449" s="396"/>
      <c r="W1449" s="282"/>
    </row>
    <row r="1450" spans="1:23">
      <c r="A1450" s="382" t="str">
        <f t="shared" si="178"/>
        <v/>
      </c>
      <c r="B1450" s="383" t="str">
        <f t="shared" si="181"/>
        <v/>
      </c>
      <c r="C1450" s="236"/>
      <c r="D1450" s="282"/>
      <c r="E1450" s="384" t="str">
        <f t="shared" si="179"/>
        <v/>
      </c>
      <c r="F1450" s="388"/>
      <c r="G1450" s="243"/>
      <c r="H1450" s="244"/>
      <c r="I1450" s="243"/>
      <c r="J1450" s="244"/>
      <c r="K1450" s="244"/>
      <c r="L1450" s="244"/>
      <c r="M1450" s="244"/>
      <c r="N1450" s="290"/>
      <c r="O1450" s="391" t="str">
        <f>IF(ISBLANK(L1460),"",IF(OR(ISBLANK(VLOOKUP(L1460&amp;"-"&amp;E1460,'Np Quality'!A:M,6,FALSE)),ISERROR(VLOOKUP(L1460&amp;"-"&amp;E1460,'Np Quality'!A:M,6,FALSE))),"-",VLOOKUP(L1460&amp;"-"&amp;E1460,'Np Quality'!A:M,6,FALSE)))</f>
        <v/>
      </c>
      <c r="P1450" s="391" t="str">
        <f>IF(ISBLANK(L1450),"",IF(OR(ISBLANK(VLOOKUP(L1450&amp;"-"&amp;E1450,'Np Quality'!A:M,7,FALSE)),ISERROR(VLOOKUP(L1450&amp;"-"&amp;E1450,'Np Quality'!A:M,7,FALSE))),"-",VLOOKUP(L1450&amp;"-"&amp;E1450,'Np Quality'!A:M,7,FALSE)))</f>
        <v/>
      </c>
      <c r="Q1450" s="391" t="str">
        <f>IF(ISBLANK(L1450),"",IF(OR(ISBLANK(VLOOKUP(L1450&amp;"-"&amp;E1450,'Np Quality'!A:M,8,FALSE)),ISERROR(VLOOKUP(L1450&amp;"-"&amp;E1450,'Np Quality'!A:M,8,FALSE))),"-",VLOOKUP(L1450&amp;"-"&amp;E1450,'Np Quality'!A:M,8,FALSE)))</f>
        <v/>
      </c>
      <c r="R1450" s="283" t="str">
        <f>IF(ISBLANK(L1450),"",IF(OR(ISBLANK(VLOOKUP(L1450&amp;"-"&amp;E1450,'Np Quality'!A:M,9,FALSE)),ISERROR(VLOOKUP(L1450&amp;"-"&amp;E1450,'Np Quality'!A:M,9,FALSE))),"-",VLOOKUP(L1450&amp;"-"&amp;E1450,'Np Quality'!A:M,9,FALSE)))</f>
        <v/>
      </c>
      <c r="S1450" s="150"/>
      <c r="T1450" s="395" t="str">
        <f t="shared" si="180"/>
        <v/>
      </c>
      <c r="U1450" s="395" t="str">
        <f t="shared" si="177"/>
        <v/>
      </c>
      <c r="V1450" s="396"/>
      <c r="W1450" s="282"/>
    </row>
    <row r="1451" spans="1:23">
      <c r="A1451" s="382" t="str">
        <f t="shared" si="178"/>
        <v/>
      </c>
      <c r="B1451" s="383" t="str">
        <f t="shared" si="181"/>
        <v/>
      </c>
      <c r="C1451" s="236"/>
      <c r="D1451" s="282"/>
      <c r="E1451" s="384" t="str">
        <f t="shared" si="179"/>
        <v/>
      </c>
      <c r="F1451" s="388"/>
      <c r="G1451" s="243"/>
      <c r="H1451" s="244"/>
      <c r="I1451" s="243"/>
      <c r="J1451" s="244"/>
      <c r="K1451" s="244"/>
      <c r="L1451" s="244"/>
      <c r="M1451" s="244"/>
      <c r="N1451" s="290"/>
      <c r="O1451" s="391" t="str">
        <f>IF(ISBLANK(L1461),"",IF(OR(ISBLANK(VLOOKUP(L1461&amp;"-"&amp;E1461,'Np Quality'!A:M,6,FALSE)),ISERROR(VLOOKUP(L1461&amp;"-"&amp;E1461,'Np Quality'!A:M,6,FALSE))),"-",VLOOKUP(L1461&amp;"-"&amp;E1461,'Np Quality'!A:M,6,FALSE)))</f>
        <v/>
      </c>
      <c r="P1451" s="391" t="str">
        <f>IF(ISBLANK(L1451),"",IF(OR(ISBLANK(VLOOKUP(L1451&amp;"-"&amp;E1451,'Np Quality'!A:M,7,FALSE)),ISERROR(VLOOKUP(L1451&amp;"-"&amp;E1451,'Np Quality'!A:M,7,FALSE))),"-",VLOOKUP(L1451&amp;"-"&amp;E1451,'Np Quality'!A:M,7,FALSE)))</f>
        <v/>
      </c>
      <c r="Q1451" s="391" t="str">
        <f>IF(ISBLANK(L1451),"",IF(OR(ISBLANK(VLOOKUP(L1451&amp;"-"&amp;E1451,'Np Quality'!A:M,8,FALSE)),ISERROR(VLOOKUP(L1451&amp;"-"&amp;E1451,'Np Quality'!A:M,8,FALSE))),"-",VLOOKUP(L1451&amp;"-"&amp;E1451,'Np Quality'!A:M,8,FALSE)))</f>
        <v/>
      </c>
      <c r="R1451" s="283" t="str">
        <f>IF(ISBLANK(L1451),"",IF(OR(ISBLANK(VLOOKUP(L1451&amp;"-"&amp;E1451,'Np Quality'!A:M,9,FALSE)),ISERROR(VLOOKUP(L1451&amp;"-"&amp;E1451,'Np Quality'!A:M,9,FALSE))),"-",VLOOKUP(L1451&amp;"-"&amp;E1451,'Np Quality'!A:M,9,FALSE)))</f>
        <v/>
      </c>
      <c r="S1451" s="150"/>
      <c r="T1451" s="395" t="str">
        <f t="shared" si="180"/>
        <v/>
      </c>
      <c r="U1451" s="395" t="str">
        <f t="shared" si="177"/>
        <v/>
      </c>
      <c r="V1451" s="396"/>
      <c r="W1451" s="282"/>
    </row>
    <row r="1452" spans="1:23">
      <c r="A1452" s="382" t="str">
        <f t="shared" si="178"/>
        <v/>
      </c>
      <c r="B1452" s="383" t="str">
        <f t="shared" si="181"/>
        <v/>
      </c>
      <c r="C1452" s="236"/>
      <c r="D1452" s="282"/>
      <c r="E1452" s="384" t="str">
        <f t="shared" si="179"/>
        <v/>
      </c>
      <c r="F1452" s="388"/>
      <c r="G1452" s="243"/>
      <c r="H1452" s="244"/>
      <c r="I1452" s="243"/>
      <c r="J1452" s="244"/>
      <c r="K1452" s="244"/>
      <c r="L1452" s="244"/>
      <c r="M1452" s="244"/>
      <c r="N1452" s="290"/>
      <c r="O1452" s="391" t="str">
        <f>IF(ISBLANK(L1463),"",IF(OR(ISBLANK(VLOOKUP(L1463&amp;"-"&amp;E1463,'Np Quality'!A:M,6,FALSE)),ISERROR(VLOOKUP(L1463&amp;"-"&amp;E1463,'Np Quality'!A:M,6,FALSE))),"-",VLOOKUP(L1463&amp;"-"&amp;E1463,'Np Quality'!A:M,6,FALSE)))</f>
        <v/>
      </c>
      <c r="P1452" s="391" t="str">
        <f>IF(ISBLANK(L1452),"",IF(OR(ISBLANK(VLOOKUP(L1452&amp;"-"&amp;E1452,'Np Quality'!A:M,7,FALSE)),ISERROR(VLOOKUP(L1452&amp;"-"&amp;E1452,'Np Quality'!A:M,7,FALSE))),"-",VLOOKUP(L1452&amp;"-"&amp;E1452,'Np Quality'!A:M,7,FALSE)))</f>
        <v/>
      </c>
      <c r="Q1452" s="391" t="str">
        <f>IF(ISBLANK(L1452),"",IF(OR(ISBLANK(VLOOKUP(L1452&amp;"-"&amp;E1452,'Np Quality'!A:M,8,FALSE)),ISERROR(VLOOKUP(L1452&amp;"-"&amp;E1452,'Np Quality'!A:M,8,FALSE))),"-",VLOOKUP(L1452&amp;"-"&amp;E1452,'Np Quality'!A:M,8,FALSE)))</f>
        <v/>
      </c>
      <c r="R1452" s="283" t="str">
        <f>IF(ISBLANK(L1452),"",IF(OR(ISBLANK(VLOOKUP(L1452&amp;"-"&amp;E1452,'Np Quality'!A:M,9,FALSE)),ISERROR(VLOOKUP(L1452&amp;"-"&amp;E1452,'Np Quality'!A:M,9,FALSE))),"-",VLOOKUP(L1452&amp;"-"&amp;E1452,'Np Quality'!A:M,9,FALSE)))</f>
        <v/>
      </c>
      <c r="S1452" s="150"/>
      <c r="T1452" s="395" t="str">
        <f t="shared" si="180"/>
        <v/>
      </c>
      <c r="U1452" s="395" t="str">
        <f t="shared" si="177"/>
        <v/>
      </c>
      <c r="V1452" s="396"/>
      <c r="W1452" s="282"/>
    </row>
    <row r="1453" spans="1:23">
      <c r="A1453" s="382" t="str">
        <f t="shared" si="178"/>
        <v/>
      </c>
      <c r="B1453" s="383" t="str">
        <f t="shared" si="181"/>
        <v/>
      </c>
      <c r="C1453" s="236"/>
      <c r="D1453" s="282"/>
      <c r="E1453" s="384" t="str">
        <f t="shared" si="179"/>
        <v/>
      </c>
      <c r="F1453" s="388"/>
      <c r="G1453" s="243"/>
      <c r="H1453" s="244"/>
      <c r="I1453" s="243"/>
      <c r="J1453" s="244"/>
      <c r="K1453" s="244"/>
      <c r="L1453" s="244"/>
      <c r="M1453" s="244"/>
      <c r="N1453" s="290"/>
      <c r="O1453" s="391" t="str">
        <f>IF(ISBLANK(L1463),"",IF(OR(ISBLANK(VLOOKUP(L1463&amp;"-"&amp;E1463,'Np Quality'!A:M,6,FALSE)),ISERROR(VLOOKUP(L1463&amp;"-"&amp;E1463,'Np Quality'!A:M,6,FALSE))),"-",VLOOKUP(L1463&amp;"-"&amp;E1463,'Np Quality'!A:M,6,FALSE)))</f>
        <v/>
      </c>
      <c r="P1453" s="391" t="str">
        <f>IF(ISBLANK(L1454),"",IF(OR(ISBLANK(VLOOKUP(L1454&amp;"-"&amp;E1454,'Np Quality'!A:M,7,FALSE)),ISERROR(VLOOKUP(L1454&amp;"-"&amp;E1454,'Np Quality'!A:M,7,FALSE))),"-",VLOOKUP(L1454&amp;"-"&amp;E1454,'Np Quality'!A:M,7,FALSE)))</f>
        <v/>
      </c>
      <c r="Q1453" s="391" t="str">
        <f>IF(ISBLANK(L1453),"",IF(OR(ISBLANK(VLOOKUP(L1453&amp;"-"&amp;E1453,'Np Quality'!A:M,8,FALSE)),ISERROR(VLOOKUP(L1453&amp;"-"&amp;E1453,'Np Quality'!A:M,8,FALSE))),"-",VLOOKUP(L1453&amp;"-"&amp;E1453,'Np Quality'!A:M,8,FALSE)))</f>
        <v/>
      </c>
      <c r="R1453" s="283" t="str">
        <f>IF(ISBLANK(L1453),"",IF(OR(ISBLANK(VLOOKUP(L1453&amp;"-"&amp;E1453,'Np Quality'!A:M,9,FALSE)),ISERROR(VLOOKUP(L1453&amp;"-"&amp;E1453,'Np Quality'!A:M,9,FALSE))),"-",VLOOKUP(L1453&amp;"-"&amp;E1453,'Np Quality'!A:M,9,FALSE)))</f>
        <v/>
      </c>
      <c r="S1453" s="150"/>
      <c r="T1453" s="395" t="str">
        <f t="shared" si="180"/>
        <v/>
      </c>
      <c r="U1453" s="395" t="str">
        <f t="shared" si="177"/>
        <v/>
      </c>
      <c r="V1453" s="396"/>
      <c r="W1453" s="282"/>
    </row>
    <row r="1454" spans="1:23">
      <c r="A1454" s="382" t="str">
        <f t="shared" si="178"/>
        <v/>
      </c>
      <c r="B1454" s="383" t="str">
        <f t="shared" si="181"/>
        <v/>
      </c>
      <c r="C1454" s="236"/>
      <c r="D1454" s="282"/>
      <c r="E1454" s="384" t="str">
        <f t="shared" si="179"/>
        <v/>
      </c>
      <c r="F1454" s="388"/>
      <c r="G1454" s="243"/>
      <c r="H1454" s="244"/>
      <c r="I1454" s="243"/>
      <c r="J1454" s="244"/>
      <c r="K1454" s="244"/>
      <c r="L1454" s="244"/>
      <c r="M1454" s="244"/>
      <c r="N1454" s="290"/>
      <c r="O1454" s="391" t="str">
        <f>IF(ISBLANK(L1464),"",IF(OR(ISBLANK(VLOOKUP(L1464&amp;"-"&amp;E1464,'Np Quality'!A:M,6,FALSE)),ISERROR(VLOOKUP(L1464&amp;"-"&amp;E1464,'Np Quality'!A:M,6,FALSE))),"-",VLOOKUP(L1464&amp;"-"&amp;E1464,'Np Quality'!A:M,6,FALSE)))</f>
        <v/>
      </c>
      <c r="P1454" s="391" t="str">
        <f>IF(ISBLANK(L1454),"",IF(OR(ISBLANK(VLOOKUP(L1454&amp;"-"&amp;E1454,'Np Quality'!A:M,7,FALSE)),ISERROR(VLOOKUP(L1454&amp;"-"&amp;E1454,'Np Quality'!A:M,7,FALSE))),"-",VLOOKUP(L1454&amp;"-"&amp;E1454,'Np Quality'!A:M,7,FALSE)))</f>
        <v/>
      </c>
      <c r="Q1454" s="391" t="str">
        <f>IF(ISBLANK(L1455),"",IF(OR(ISBLANK(VLOOKUP(L1455&amp;"-"&amp;E1455,'Np Quality'!A:M,8,FALSE)),ISERROR(VLOOKUP(L1455&amp;"-"&amp;E1455,'Np Quality'!A:M,8,FALSE))),"-",VLOOKUP(L1455&amp;"-"&amp;E1455,'Np Quality'!A:M,8,FALSE)))</f>
        <v/>
      </c>
      <c r="R1454" s="283" t="str">
        <f>IF(ISBLANK(L1454),"",IF(OR(ISBLANK(VLOOKUP(L1454&amp;"-"&amp;E1454,'Np Quality'!A:M,9,FALSE)),ISERROR(VLOOKUP(L1454&amp;"-"&amp;E1454,'Np Quality'!A:M,9,FALSE))),"-",VLOOKUP(L1454&amp;"-"&amp;E1454,'Np Quality'!A:M,9,FALSE)))</f>
        <v/>
      </c>
      <c r="S1454" s="150"/>
      <c r="T1454" s="395" t="str">
        <f t="shared" si="180"/>
        <v/>
      </c>
      <c r="U1454" s="395" t="str">
        <f t="shared" si="177"/>
        <v/>
      </c>
      <c r="V1454" s="396"/>
      <c r="W1454" s="282"/>
    </row>
    <row r="1455" spans="1:23">
      <c r="A1455" s="382" t="str">
        <f t="shared" si="178"/>
        <v/>
      </c>
      <c r="B1455" s="383" t="str">
        <f t="shared" si="181"/>
        <v/>
      </c>
      <c r="C1455" s="236"/>
      <c r="D1455" s="282"/>
      <c r="E1455" s="384" t="str">
        <f t="shared" si="179"/>
        <v/>
      </c>
      <c r="F1455" s="388"/>
      <c r="G1455" s="243"/>
      <c r="H1455" s="244"/>
      <c r="I1455" s="243"/>
      <c r="J1455" s="244"/>
      <c r="K1455" s="244"/>
      <c r="L1455" s="244"/>
      <c r="M1455" s="244"/>
      <c r="N1455" s="290"/>
      <c r="O1455" s="391" t="str">
        <f>IF(ISBLANK(L1465),"",IF(OR(ISBLANK(VLOOKUP(L1465&amp;"-"&amp;E1465,'Np Quality'!A:M,6,FALSE)),ISERROR(VLOOKUP(L1465&amp;"-"&amp;E1465,'Np Quality'!A:M,6,FALSE))),"-",VLOOKUP(L1465&amp;"-"&amp;E1465,'Np Quality'!A:M,6,FALSE)))</f>
        <v/>
      </c>
      <c r="P1455" s="391" t="str">
        <f>IF(ISBLANK(L1455),"",IF(OR(ISBLANK(VLOOKUP(L1455&amp;"-"&amp;E1455,'Np Quality'!A:M,7,FALSE)),ISERROR(VLOOKUP(L1455&amp;"-"&amp;E1455,'Np Quality'!A:M,7,FALSE))),"-",VLOOKUP(L1455&amp;"-"&amp;E1455,'Np Quality'!A:M,7,FALSE)))</f>
        <v/>
      </c>
      <c r="Q1455" s="391" t="str">
        <f>IF(ISBLANK(L1455),"",IF(OR(ISBLANK(VLOOKUP(L1455&amp;"-"&amp;E1455,'Np Quality'!A:M,8,FALSE)),ISERROR(VLOOKUP(L1455&amp;"-"&amp;E1455,'Np Quality'!A:M,8,FALSE))),"-",VLOOKUP(L1455&amp;"-"&amp;E1455,'Np Quality'!A:M,8,FALSE)))</f>
        <v/>
      </c>
      <c r="R1455" s="283" t="str">
        <f>IF(ISBLANK(L1456),"",IF(OR(ISBLANK(VLOOKUP(L1456&amp;"-"&amp;E1456,'Np Quality'!A:M,9,FALSE)),ISERROR(VLOOKUP(L1456&amp;"-"&amp;E1456,'Np Quality'!A:M,9,FALSE))),"-",VLOOKUP(L1456&amp;"-"&amp;E1456,'Np Quality'!A:M,9,FALSE)))</f>
        <v/>
      </c>
      <c r="S1455" s="150"/>
      <c r="T1455" s="395" t="str">
        <f t="shared" si="180"/>
        <v/>
      </c>
      <c r="U1455" s="395" t="str">
        <f t="shared" si="177"/>
        <v/>
      </c>
      <c r="V1455" s="396"/>
      <c r="W1455" s="282"/>
    </row>
    <row r="1456" spans="1:23">
      <c r="A1456" s="382" t="str">
        <f t="shared" si="178"/>
        <v/>
      </c>
      <c r="B1456" s="383" t="str">
        <f t="shared" si="181"/>
        <v/>
      </c>
      <c r="C1456" s="236"/>
      <c r="D1456" s="282"/>
      <c r="E1456" s="384" t="str">
        <f t="shared" si="179"/>
        <v/>
      </c>
      <c r="F1456" s="388"/>
      <c r="G1456" s="243"/>
      <c r="H1456" s="244"/>
      <c r="I1456" s="243"/>
      <c r="J1456" s="244"/>
      <c r="K1456" s="244"/>
      <c r="L1456" s="244"/>
      <c r="M1456" s="244"/>
      <c r="N1456" s="290"/>
      <c r="O1456" s="391" t="str">
        <f>IF(ISBLANK(L1466),"",IF(OR(ISBLANK(VLOOKUP(L1466&amp;"-"&amp;E1466,'Np Quality'!A:M,6,FALSE)),ISERROR(VLOOKUP(L1466&amp;"-"&amp;E1466,'Np Quality'!A:M,6,FALSE))),"-",VLOOKUP(L1466&amp;"-"&amp;E1466,'Np Quality'!A:M,6,FALSE)))</f>
        <v/>
      </c>
      <c r="P1456" s="391" t="str">
        <f>IF(ISBLANK(L1456),"",IF(OR(ISBLANK(VLOOKUP(L1456&amp;"-"&amp;E1456,'Np Quality'!A:M,7,FALSE)),ISERROR(VLOOKUP(L1456&amp;"-"&amp;E1456,'Np Quality'!A:M,7,FALSE))),"-",VLOOKUP(L1456&amp;"-"&amp;E1456,'Np Quality'!A:M,7,FALSE)))</f>
        <v/>
      </c>
      <c r="Q1456" s="391" t="str">
        <f>IF(ISBLANK(L1456),"",IF(OR(ISBLANK(VLOOKUP(L1456&amp;"-"&amp;E1456,'Np Quality'!A:M,8,FALSE)),ISERROR(VLOOKUP(L1456&amp;"-"&amp;E1456,'Np Quality'!A:M,8,FALSE))),"-",VLOOKUP(L1456&amp;"-"&amp;E1456,'Np Quality'!A:M,8,FALSE)))</f>
        <v/>
      </c>
      <c r="R1456" s="283" t="str">
        <f>IF(ISBLANK(L1456),"",IF(OR(ISBLANK(VLOOKUP(L1456&amp;"-"&amp;E1456,'Np Quality'!A:M,9,FALSE)),ISERROR(VLOOKUP(L1456&amp;"-"&amp;E1456,'Np Quality'!A:M,9,FALSE))),"-",VLOOKUP(L1456&amp;"-"&amp;E1456,'Np Quality'!A:M,9,FALSE)))</f>
        <v/>
      </c>
      <c r="S1456" s="150"/>
      <c r="T1456" s="395" t="str">
        <f t="shared" si="180"/>
        <v/>
      </c>
      <c r="U1456" s="395" t="str">
        <f t="shared" si="177"/>
        <v/>
      </c>
      <c r="V1456" s="396"/>
      <c r="W1456" s="282"/>
    </row>
    <row r="1457" spans="1:23">
      <c r="A1457" s="382" t="str">
        <f t="shared" si="178"/>
        <v/>
      </c>
      <c r="B1457" s="383" t="str">
        <f t="shared" si="181"/>
        <v/>
      </c>
      <c r="C1457" s="236"/>
      <c r="D1457" s="282"/>
      <c r="E1457" s="384" t="str">
        <f t="shared" si="179"/>
        <v/>
      </c>
      <c r="F1457" s="388"/>
      <c r="G1457" s="243"/>
      <c r="H1457" s="244"/>
      <c r="I1457" s="243"/>
      <c r="J1457" s="244"/>
      <c r="K1457" s="244"/>
      <c r="L1457" s="244"/>
      <c r="M1457" s="244"/>
      <c r="N1457" s="290"/>
      <c r="O1457" s="391" t="str">
        <f>IF(ISBLANK(L1457),"",IF(OR(ISBLANK(VLOOKUP(L1457&amp;"-"&amp;E1457,'Np Quality'!A:M,6,FALSE)),ISERROR(VLOOKUP(L1457&amp;"-"&amp;E1457,'Np Quality'!A:M,6,FALSE))),"-",VLOOKUP(L1457&amp;"-"&amp;E1457,'Np Quality'!A:M,6,FALSE)))</f>
        <v/>
      </c>
      <c r="P1457" s="391" t="str">
        <f>IF(ISBLANK(L1467),"",IF(OR(ISBLANK(VLOOKUP(L1467&amp;"-"&amp;E1467,'Np Quality'!A:M,7,FALSE)),ISERROR(VLOOKUP(L1467&amp;"-"&amp;E1467,'Np Quality'!A:M,7,FALSE))),"-",VLOOKUP(L1467&amp;"-"&amp;E1467,'Np Quality'!A:M,7,FALSE)))</f>
        <v/>
      </c>
      <c r="Q1457" s="391" t="str">
        <f>IF(ISBLANK(L1457),"",IF(OR(ISBLANK(VLOOKUP(L1457&amp;"-"&amp;E1457,'Np Quality'!A:M,8,FALSE)),ISERROR(VLOOKUP(L1457&amp;"-"&amp;E1457,'Np Quality'!A:M,8,FALSE))),"-",VLOOKUP(L1457&amp;"-"&amp;E1457,'Np Quality'!A:M,8,FALSE)))</f>
        <v/>
      </c>
      <c r="R1457" s="283" t="str">
        <f>IF(ISBLANK(L1457),"",IF(OR(ISBLANK(VLOOKUP(L1457&amp;"-"&amp;E1457,'Np Quality'!A:M,9,FALSE)),ISERROR(VLOOKUP(L1457&amp;"-"&amp;E1457,'Np Quality'!A:M,9,FALSE))),"-",VLOOKUP(L1457&amp;"-"&amp;E1457,'Np Quality'!A:M,9,FALSE)))</f>
        <v/>
      </c>
      <c r="S1457" s="150"/>
      <c r="T1457" s="395" t="str">
        <f t="shared" si="180"/>
        <v/>
      </c>
      <c r="U1457" s="395" t="str">
        <f t="shared" si="177"/>
        <v/>
      </c>
      <c r="V1457" s="396"/>
      <c r="W1457" s="282"/>
    </row>
    <row r="1458" spans="1:23">
      <c r="A1458" s="382" t="str">
        <f t="shared" si="178"/>
        <v/>
      </c>
      <c r="B1458" s="383" t="str">
        <f t="shared" si="181"/>
        <v/>
      </c>
      <c r="C1458" s="236"/>
      <c r="D1458" s="282"/>
      <c r="E1458" s="384" t="str">
        <f t="shared" si="179"/>
        <v/>
      </c>
      <c r="F1458" s="388"/>
      <c r="G1458" s="243"/>
      <c r="H1458" s="244"/>
      <c r="I1458" s="243"/>
      <c r="J1458" s="244"/>
      <c r="K1458" s="244"/>
      <c r="L1458" s="244"/>
      <c r="M1458" s="244"/>
      <c r="N1458" s="290"/>
      <c r="O1458" s="391" t="str">
        <f>IF(ISBLANK(L1458),"",IF(OR(ISBLANK(VLOOKUP(L1458&amp;"-"&amp;E1458,'Np Quality'!A:M,6,FALSE)),ISERROR(VLOOKUP(L1458&amp;"-"&amp;E1458,'Np Quality'!A:M,6,FALSE))),"-",VLOOKUP(L1458&amp;"-"&amp;E1458,'Np Quality'!A:M,6,FALSE)))</f>
        <v/>
      </c>
      <c r="P1458" s="391" t="str">
        <f>IF(ISBLANK(L1468),"",IF(OR(ISBLANK(VLOOKUP(L1468&amp;"-"&amp;E1468,'Np Quality'!A:M,7,FALSE)),ISERROR(VLOOKUP(L1468&amp;"-"&amp;E1468,'Np Quality'!A:M,7,FALSE))),"-",VLOOKUP(L1468&amp;"-"&amp;E1468,'Np Quality'!A:M,7,FALSE)))</f>
        <v/>
      </c>
      <c r="Q1458" s="391" t="str">
        <f>IF(ISBLANK(L1458),"",IF(OR(ISBLANK(VLOOKUP(L1458&amp;"-"&amp;E1458,'Np Quality'!A:M,8,FALSE)),ISERROR(VLOOKUP(L1458&amp;"-"&amp;E1458,'Np Quality'!A:M,8,FALSE))),"-",VLOOKUP(L1458&amp;"-"&amp;E1458,'Np Quality'!A:M,8,FALSE)))</f>
        <v/>
      </c>
      <c r="R1458" s="283" t="str">
        <f>IF(ISBLANK(L1458),"",IF(OR(ISBLANK(VLOOKUP(L1458&amp;"-"&amp;E1458,'Np Quality'!A:M,9,FALSE)),ISERROR(VLOOKUP(L1458&amp;"-"&amp;E1458,'Np Quality'!A:M,9,FALSE))),"-",VLOOKUP(L1458&amp;"-"&amp;E1458,'Np Quality'!A:M,9,FALSE)))</f>
        <v/>
      </c>
      <c r="S1458" s="150"/>
      <c r="T1458" s="395" t="str">
        <f t="shared" si="180"/>
        <v/>
      </c>
      <c r="U1458" s="395" t="str">
        <f t="shared" si="177"/>
        <v/>
      </c>
      <c r="V1458" s="396"/>
      <c r="W1458" s="282"/>
    </row>
    <row r="1459" spans="1:23">
      <c r="A1459" s="382" t="str">
        <f t="shared" si="178"/>
        <v/>
      </c>
      <c r="B1459" s="383" t="str">
        <f t="shared" si="181"/>
        <v/>
      </c>
      <c r="C1459" s="236"/>
      <c r="D1459" s="282"/>
      <c r="E1459" s="384" t="str">
        <f t="shared" si="179"/>
        <v/>
      </c>
      <c r="F1459" s="388"/>
      <c r="G1459" s="243"/>
      <c r="H1459" s="244"/>
      <c r="I1459" s="243"/>
      <c r="J1459" s="244"/>
      <c r="K1459" s="244"/>
      <c r="L1459" s="244"/>
      <c r="M1459" s="244"/>
      <c r="N1459" s="290"/>
      <c r="O1459" s="391" t="str">
        <f>IF(ISBLANK(L1459),"",IF(OR(ISBLANK(VLOOKUP(L1459&amp;"-"&amp;E1459,'Np Quality'!A:M,6,FALSE)),ISERROR(VLOOKUP(L1459&amp;"-"&amp;E1459,'Np Quality'!A:M,6,FALSE))),"-",VLOOKUP(L1459&amp;"-"&amp;E1459,'Np Quality'!A:M,6,FALSE)))</f>
        <v/>
      </c>
      <c r="P1459" s="391" t="str">
        <f>IF(ISBLANK(L1469),"",IF(OR(ISBLANK(VLOOKUP(L1469&amp;"-"&amp;E1469,'Np Quality'!A:M,7,FALSE)),ISERROR(VLOOKUP(L1469&amp;"-"&amp;E1469,'Np Quality'!A:M,7,FALSE))),"-",VLOOKUP(L1469&amp;"-"&amp;E1469,'Np Quality'!A:M,7,FALSE)))</f>
        <v/>
      </c>
      <c r="Q1459" s="391" t="str">
        <f>IF(ISBLANK(L1459),"",IF(OR(ISBLANK(VLOOKUP(L1459&amp;"-"&amp;E1459,'Np Quality'!A:M,8,FALSE)),ISERROR(VLOOKUP(L1459&amp;"-"&amp;E1459,'Np Quality'!A:M,8,FALSE))),"-",VLOOKUP(L1459&amp;"-"&amp;E1459,'Np Quality'!A:M,8,FALSE)))</f>
        <v/>
      </c>
      <c r="R1459" s="283" t="str">
        <f>IF(ISBLANK(L1459),"",IF(OR(ISBLANK(VLOOKUP(L1459&amp;"-"&amp;E1459,'Np Quality'!A:M,9,FALSE)),ISERROR(VLOOKUP(L1459&amp;"-"&amp;E1459,'Np Quality'!A:M,9,FALSE))),"-",VLOOKUP(L1459&amp;"-"&amp;E1459,'Np Quality'!A:M,9,FALSE)))</f>
        <v/>
      </c>
      <c r="S1459" s="150"/>
      <c r="T1459" s="395" t="str">
        <f t="shared" si="180"/>
        <v/>
      </c>
      <c r="U1459" s="395" t="str">
        <f t="shared" si="177"/>
        <v/>
      </c>
      <c r="V1459" s="396"/>
      <c r="W1459" s="282"/>
    </row>
    <row r="1460" spans="1:23">
      <c r="A1460" s="382" t="str">
        <f t="shared" si="178"/>
        <v/>
      </c>
      <c r="B1460" s="383" t="str">
        <f t="shared" si="181"/>
        <v/>
      </c>
      <c r="C1460" s="236"/>
      <c r="D1460" s="282"/>
      <c r="E1460" s="384" t="str">
        <f t="shared" si="179"/>
        <v/>
      </c>
      <c r="F1460" s="388"/>
      <c r="G1460" s="243"/>
      <c r="H1460" s="244"/>
      <c r="I1460" s="243"/>
      <c r="J1460" s="244"/>
      <c r="K1460" s="244"/>
      <c r="L1460" s="244"/>
      <c r="M1460" s="244"/>
      <c r="N1460" s="290"/>
      <c r="O1460" s="391" t="str">
        <f>IF(ISBLANK(L1460),"",IF(OR(ISBLANK(VLOOKUP(L1460&amp;"-"&amp;E1460,'Np Quality'!A:M,6,FALSE)),ISERROR(VLOOKUP(L1460&amp;"-"&amp;E1460,'Np Quality'!A:M,6,FALSE))),"-",VLOOKUP(L1460&amp;"-"&amp;E1460,'Np Quality'!A:M,6,FALSE)))</f>
        <v/>
      </c>
      <c r="P1460" s="391" t="str">
        <f>IF(ISBLANK(L1470),"",IF(OR(ISBLANK(VLOOKUP(L1470&amp;"-"&amp;E1470,'Np Quality'!A:M,7,FALSE)),ISERROR(VLOOKUP(L1470&amp;"-"&amp;E1470,'Np Quality'!A:M,7,FALSE))),"-",VLOOKUP(L1470&amp;"-"&amp;E1470,'Np Quality'!A:M,7,FALSE)))</f>
        <v/>
      </c>
      <c r="Q1460" s="391" t="str">
        <f>IF(ISBLANK(L1460),"",IF(OR(ISBLANK(VLOOKUP(L1460&amp;"-"&amp;E1460,'Np Quality'!A:M,8,FALSE)),ISERROR(VLOOKUP(L1460&amp;"-"&amp;E1460,'Np Quality'!A:M,8,FALSE))),"-",VLOOKUP(L1460&amp;"-"&amp;E1460,'Np Quality'!A:M,8,FALSE)))</f>
        <v/>
      </c>
      <c r="R1460" s="283" t="str">
        <f>IF(ISBLANK(L1460),"",IF(OR(ISBLANK(VLOOKUP(L1460&amp;"-"&amp;E1460,'Np Quality'!A:M,9,FALSE)),ISERROR(VLOOKUP(L1460&amp;"-"&amp;E1460,'Np Quality'!A:M,9,FALSE))),"-",VLOOKUP(L1460&amp;"-"&amp;E1460,'Np Quality'!A:M,9,FALSE)))</f>
        <v/>
      </c>
      <c r="S1460" s="150"/>
      <c r="T1460" s="395" t="str">
        <f t="shared" si="180"/>
        <v/>
      </c>
      <c r="U1460" s="395" t="str">
        <f t="shared" si="177"/>
        <v/>
      </c>
      <c r="V1460" s="396"/>
      <c r="W1460" s="282"/>
    </row>
    <row r="1461" spans="1:23">
      <c r="A1461" s="382" t="str">
        <f t="shared" si="178"/>
        <v/>
      </c>
      <c r="B1461" s="383" t="str">
        <f t="shared" si="181"/>
        <v/>
      </c>
      <c r="C1461" s="236"/>
      <c r="D1461" s="282"/>
      <c r="E1461" s="384" t="str">
        <f t="shared" si="179"/>
        <v/>
      </c>
      <c r="F1461" s="388"/>
      <c r="G1461" s="243"/>
      <c r="H1461" s="244"/>
      <c r="I1461" s="243"/>
      <c r="J1461" s="244"/>
      <c r="K1461" s="244"/>
      <c r="L1461" s="244"/>
      <c r="M1461" s="244"/>
      <c r="N1461" s="290"/>
      <c r="O1461" s="391" t="str">
        <f>IF(ISBLANK(L1461),"",IF(OR(ISBLANK(VLOOKUP(L1461&amp;"-"&amp;E1461,'Np Quality'!A:M,6,FALSE)),ISERROR(VLOOKUP(L1461&amp;"-"&amp;E1461,'Np Quality'!A:M,6,FALSE))),"-",VLOOKUP(L1461&amp;"-"&amp;E1461,'Np Quality'!A:M,6,FALSE)))</f>
        <v/>
      </c>
      <c r="P1461" s="391" t="str">
        <f>IF(ISBLANK(L1471),"",IF(OR(ISBLANK(VLOOKUP(L1471&amp;"-"&amp;E1471,'Np Quality'!A:M,7,FALSE)),ISERROR(VLOOKUP(L1471&amp;"-"&amp;E1471,'Np Quality'!A:M,7,FALSE))),"-",VLOOKUP(L1471&amp;"-"&amp;E1471,'Np Quality'!A:M,7,FALSE)))</f>
        <v/>
      </c>
      <c r="Q1461" s="391" t="str">
        <f>IF(ISBLANK(L1461),"",IF(OR(ISBLANK(VLOOKUP(L1461&amp;"-"&amp;E1461,'Np Quality'!A:M,8,FALSE)),ISERROR(VLOOKUP(L1461&amp;"-"&amp;E1461,'Np Quality'!A:M,8,FALSE))),"-",VLOOKUP(L1461&amp;"-"&amp;E1461,'Np Quality'!A:M,8,FALSE)))</f>
        <v/>
      </c>
      <c r="R1461" s="283" t="str">
        <f>IF(ISBLANK(L1461),"",IF(OR(ISBLANK(VLOOKUP(L1461&amp;"-"&amp;E1461,'Np Quality'!A:M,9,FALSE)),ISERROR(VLOOKUP(L1461&amp;"-"&amp;E1461,'Np Quality'!A:M,9,FALSE))),"-",VLOOKUP(L1461&amp;"-"&amp;E1461,'Np Quality'!A:M,9,FALSE)))</f>
        <v/>
      </c>
      <c r="S1461" s="150"/>
      <c r="T1461" s="395" t="str">
        <f t="shared" si="180"/>
        <v/>
      </c>
      <c r="U1461" s="395" t="str">
        <f t="shared" si="177"/>
        <v/>
      </c>
      <c r="V1461" s="396"/>
      <c r="W1461" s="282"/>
    </row>
    <row r="1462" spans="1:23">
      <c r="A1462" s="382" t="str">
        <f t="shared" si="178"/>
        <v/>
      </c>
      <c r="B1462" s="383" t="str">
        <f t="shared" si="181"/>
        <v/>
      </c>
      <c r="C1462" s="236"/>
      <c r="D1462" s="282"/>
      <c r="E1462" s="384" t="str">
        <f t="shared" si="179"/>
        <v/>
      </c>
      <c r="F1462" s="388"/>
      <c r="G1462" s="243"/>
      <c r="H1462" s="244"/>
      <c r="I1462" s="243"/>
      <c r="J1462" s="244"/>
      <c r="K1462" s="244"/>
      <c r="L1462" s="244"/>
      <c r="M1462" s="244"/>
      <c r="N1462" s="290"/>
      <c r="O1462" s="391" t="str">
        <f>IF(ISBLANK(L1463),"",IF(OR(ISBLANK(VLOOKUP(L1463&amp;"-"&amp;E1463,'Np Quality'!A:M,6,FALSE)),ISERROR(VLOOKUP(L1463&amp;"-"&amp;E1463,'Np Quality'!A:M,6,FALSE))),"-",VLOOKUP(L1463&amp;"-"&amp;E1463,'Np Quality'!A:M,6,FALSE)))</f>
        <v/>
      </c>
      <c r="P1462" s="391" t="str">
        <f>IF(ISBLANK(L1472),"",IF(OR(ISBLANK(VLOOKUP(L1472&amp;"-"&amp;E1472,'Np Quality'!A:M,7,FALSE)),ISERROR(VLOOKUP(L1472&amp;"-"&amp;E1472,'Np Quality'!A:M,7,FALSE))),"-",VLOOKUP(L1472&amp;"-"&amp;E1472,'Np Quality'!A:M,7,FALSE)))</f>
        <v/>
      </c>
      <c r="Q1462" s="391" t="str">
        <f>IF(ISBLANK(L1462),"",IF(OR(ISBLANK(VLOOKUP(L1462&amp;"-"&amp;E1462,'Np Quality'!A:M,8,FALSE)),ISERROR(VLOOKUP(L1462&amp;"-"&amp;E1462,'Np Quality'!A:M,8,FALSE))),"-",VLOOKUP(L1462&amp;"-"&amp;E1462,'Np Quality'!A:M,8,FALSE)))</f>
        <v/>
      </c>
      <c r="R1462" s="283" t="str">
        <f>IF(ISBLANK(L1462),"",IF(OR(ISBLANK(VLOOKUP(L1462&amp;"-"&amp;E1462,'Np Quality'!A:M,9,FALSE)),ISERROR(VLOOKUP(L1462&amp;"-"&amp;E1462,'Np Quality'!A:M,9,FALSE))),"-",VLOOKUP(L1462&amp;"-"&amp;E1462,'Np Quality'!A:M,9,FALSE)))</f>
        <v/>
      </c>
      <c r="S1462" s="150"/>
      <c r="T1462" s="395" t="str">
        <f t="shared" si="180"/>
        <v/>
      </c>
      <c r="U1462" s="395" t="str">
        <f t="shared" si="177"/>
        <v/>
      </c>
      <c r="V1462" s="396"/>
      <c r="W1462" s="282"/>
    </row>
    <row r="1463" spans="1:23">
      <c r="A1463" s="382" t="str">
        <f t="shared" si="178"/>
        <v/>
      </c>
      <c r="B1463" s="383" t="str">
        <f t="shared" si="181"/>
        <v/>
      </c>
      <c r="C1463" s="236"/>
      <c r="D1463" s="282"/>
      <c r="E1463" s="384" t="str">
        <f t="shared" si="179"/>
        <v/>
      </c>
      <c r="F1463" s="388"/>
      <c r="G1463" s="243"/>
      <c r="H1463" s="244"/>
      <c r="I1463" s="243"/>
      <c r="J1463" s="244"/>
      <c r="K1463" s="244"/>
      <c r="L1463" s="244"/>
      <c r="M1463" s="244"/>
      <c r="N1463" s="290"/>
      <c r="O1463" s="391" t="str">
        <f>IF(ISBLANK(L1463),"",IF(OR(ISBLANK(VLOOKUP(L1463&amp;"-"&amp;E1463,'Np Quality'!A:M,6,FALSE)),ISERROR(VLOOKUP(L1463&amp;"-"&amp;E1463,'Np Quality'!A:M,6,FALSE))),"-",VLOOKUP(L1463&amp;"-"&amp;E1463,'Np Quality'!A:M,6,FALSE)))</f>
        <v/>
      </c>
      <c r="P1463" s="391" t="str">
        <f>IF(ISBLANK(L1474),"",IF(OR(ISBLANK(VLOOKUP(L1474&amp;"-"&amp;E1474,'Np Quality'!A:M,7,FALSE)),ISERROR(VLOOKUP(L1474&amp;"-"&amp;E1474,'Np Quality'!A:M,7,FALSE))),"-",VLOOKUP(L1474&amp;"-"&amp;E1474,'Np Quality'!A:M,7,FALSE)))</f>
        <v/>
      </c>
      <c r="Q1463" s="391" t="str">
        <f>IF(ISBLANK(L1463),"",IF(OR(ISBLANK(VLOOKUP(L1463&amp;"-"&amp;E1463,'Np Quality'!A:M,8,FALSE)),ISERROR(VLOOKUP(L1463&amp;"-"&amp;E1463,'Np Quality'!A:M,8,FALSE))),"-",VLOOKUP(L1463&amp;"-"&amp;E1463,'Np Quality'!A:M,8,FALSE)))</f>
        <v/>
      </c>
      <c r="R1463" s="283" t="str">
        <f>IF(ISBLANK(L1463),"",IF(OR(ISBLANK(VLOOKUP(L1463&amp;"-"&amp;E1463,'Np Quality'!A:M,9,FALSE)),ISERROR(VLOOKUP(L1463&amp;"-"&amp;E1463,'Np Quality'!A:M,9,FALSE))),"-",VLOOKUP(L1463&amp;"-"&amp;E1463,'Np Quality'!A:M,9,FALSE)))</f>
        <v/>
      </c>
      <c r="S1463" s="150"/>
      <c r="T1463" s="395" t="str">
        <f t="shared" si="180"/>
        <v/>
      </c>
      <c r="U1463" s="395" t="str">
        <f t="shared" si="177"/>
        <v/>
      </c>
      <c r="V1463" s="396"/>
      <c r="W1463" s="282"/>
    </row>
    <row r="1464" spans="1:23">
      <c r="A1464" s="382" t="str">
        <f t="shared" si="178"/>
        <v/>
      </c>
      <c r="B1464" s="383" t="str">
        <f t="shared" si="181"/>
        <v/>
      </c>
      <c r="C1464" s="236"/>
      <c r="D1464" s="282"/>
      <c r="E1464" s="384" t="str">
        <f t="shared" si="179"/>
        <v/>
      </c>
      <c r="F1464" s="388"/>
      <c r="G1464" s="243"/>
      <c r="H1464" s="244"/>
      <c r="I1464" s="243"/>
      <c r="J1464" s="244"/>
      <c r="K1464" s="244"/>
      <c r="L1464" s="244"/>
      <c r="M1464" s="244"/>
      <c r="N1464" s="290"/>
      <c r="O1464" s="391" t="str">
        <f>IF(ISBLANK(L1464),"",IF(OR(ISBLANK(VLOOKUP(L1464&amp;"-"&amp;E1464,'Np Quality'!A:M,6,FALSE)),ISERROR(VLOOKUP(L1464&amp;"-"&amp;E1464,'Np Quality'!A:M,6,FALSE))),"-",VLOOKUP(L1464&amp;"-"&amp;E1464,'Np Quality'!A:M,6,FALSE)))</f>
        <v/>
      </c>
      <c r="P1464" s="391" t="str">
        <f>IF(ISBLANK(L1474),"",IF(OR(ISBLANK(VLOOKUP(L1474&amp;"-"&amp;E1474,'Np Quality'!A:M,7,FALSE)),ISERROR(VLOOKUP(L1474&amp;"-"&amp;E1474,'Np Quality'!A:M,7,FALSE))),"-",VLOOKUP(L1474&amp;"-"&amp;E1474,'Np Quality'!A:M,7,FALSE)))</f>
        <v/>
      </c>
      <c r="Q1464" s="391" t="str">
        <f>IF(ISBLANK(L1465),"",IF(OR(ISBLANK(VLOOKUP(L1465&amp;"-"&amp;E1465,'Np Quality'!A:M,8,FALSE)),ISERROR(VLOOKUP(L1465&amp;"-"&amp;E1465,'Np Quality'!A:M,8,FALSE))),"-",VLOOKUP(L1465&amp;"-"&amp;E1465,'Np Quality'!A:M,8,FALSE)))</f>
        <v/>
      </c>
      <c r="R1464" s="283" t="str">
        <f>IF(ISBLANK(L1464),"",IF(OR(ISBLANK(VLOOKUP(L1464&amp;"-"&amp;E1464,'Np Quality'!A:M,9,FALSE)),ISERROR(VLOOKUP(L1464&amp;"-"&amp;E1464,'Np Quality'!A:M,9,FALSE))),"-",VLOOKUP(L1464&amp;"-"&amp;E1464,'Np Quality'!A:M,9,FALSE)))</f>
        <v/>
      </c>
      <c r="S1464" s="150"/>
      <c r="T1464" s="395" t="str">
        <f t="shared" si="180"/>
        <v/>
      </c>
      <c r="U1464" s="395" t="str">
        <f t="shared" si="177"/>
        <v/>
      </c>
      <c r="V1464" s="396"/>
      <c r="W1464" s="282"/>
    </row>
    <row r="1465" spans="1:23">
      <c r="A1465" s="382" t="str">
        <f t="shared" si="178"/>
        <v/>
      </c>
      <c r="B1465" s="383" t="str">
        <f t="shared" si="181"/>
        <v/>
      </c>
      <c r="C1465" s="236"/>
      <c r="D1465" s="282"/>
      <c r="E1465" s="384" t="str">
        <f t="shared" si="179"/>
        <v/>
      </c>
      <c r="F1465" s="388"/>
      <c r="G1465" s="243"/>
      <c r="H1465" s="244"/>
      <c r="I1465" s="243"/>
      <c r="J1465" s="244"/>
      <c r="K1465" s="244"/>
      <c r="L1465" s="244"/>
      <c r="M1465" s="244"/>
      <c r="N1465" s="290"/>
      <c r="O1465" s="391" t="str">
        <f>IF(ISBLANK(L1465),"",IF(OR(ISBLANK(VLOOKUP(L1465&amp;"-"&amp;E1465,'Np Quality'!A:M,6,FALSE)),ISERROR(VLOOKUP(L1465&amp;"-"&amp;E1465,'Np Quality'!A:M,6,FALSE))),"-",VLOOKUP(L1465&amp;"-"&amp;E1465,'Np Quality'!A:M,6,FALSE)))</f>
        <v/>
      </c>
      <c r="P1465" s="391" t="str">
        <f>IF(ISBLANK(L1475),"",IF(OR(ISBLANK(VLOOKUP(L1475&amp;"-"&amp;E1475,'Np Quality'!A:M,7,FALSE)),ISERROR(VLOOKUP(L1475&amp;"-"&amp;E1475,'Np Quality'!A:M,7,FALSE))),"-",VLOOKUP(L1475&amp;"-"&amp;E1475,'Np Quality'!A:M,7,FALSE)))</f>
        <v/>
      </c>
      <c r="Q1465" s="391" t="str">
        <f>IF(ISBLANK(L1465),"",IF(OR(ISBLANK(VLOOKUP(L1465&amp;"-"&amp;E1465,'Np Quality'!A:M,8,FALSE)),ISERROR(VLOOKUP(L1465&amp;"-"&amp;E1465,'Np Quality'!A:M,8,FALSE))),"-",VLOOKUP(L1465&amp;"-"&amp;E1465,'Np Quality'!A:M,8,FALSE)))</f>
        <v/>
      </c>
      <c r="R1465" s="283" t="str">
        <f>IF(ISBLANK(L1466),"",IF(OR(ISBLANK(VLOOKUP(L1466&amp;"-"&amp;E1466,'Np Quality'!A:M,9,FALSE)),ISERROR(VLOOKUP(L1466&amp;"-"&amp;E1466,'Np Quality'!A:M,9,FALSE))),"-",VLOOKUP(L1466&amp;"-"&amp;E1466,'Np Quality'!A:M,9,FALSE)))</f>
        <v/>
      </c>
      <c r="S1465" s="150"/>
      <c r="T1465" s="395" t="str">
        <f t="shared" si="180"/>
        <v/>
      </c>
      <c r="U1465" s="395" t="str">
        <f t="shared" si="177"/>
        <v/>
      </c>
      <c r="V1465" s="396"/>
      <c r="W1465" s="282"/>
    </row>
    <row r="1466" spans="1:23">
      <c r="A1466" s="382" t="str">
        <f t="shared" si="178"/>
        <v/>
      </c>
      <c r="B1466" s="383" t="str">
        <f t="shared" si="181"/>
        <v/>
      </c>
      <c r="C1466" s="236"/>
      <c r="D1466" s="282"/>
      <c r="E1466" s="384" t="str">
        <f t="shared" si="179"/>
        <v/>
      </c>
      <c r="F1466" s="388"/>
      <c r="G1466" s="243"/>
      <c r="H1466" s="244"/>
      <c r="I1466" s="243"/>
      <c r="J1466" s="244"/>
      <c r="K1466" s="244"/>
      <c r="L1466" s="244"/>
      <c r="M1466" s="244"/>
      <c r="N1466" s="290"/>
      <c r="O1466" s="391" t="str">
        <f>IF(ISBLANK(L1466),"",IF(OR(ISBLANK(VLOOKUP(L1466&amp;"-"&amp;E1466,'Np Quality'!A:M,6,FALSE)),ISERROR(VLOOKUP(L1466&amp;"-"&amp;E1466,'Np Quality'!A:M,6,FALSE))),"-",VLOOKUP(L1466&amp;"-"&amp;E1466,'Np Quality'!A:M,6,FALSE)))</f>
        <v/>
      </c>
      <c r="P1466" s="391" t="str">
        <f>IF(ISBLANK(L1476),"",IF(OR(ISBLANK(VLOOKUP(L1476&amp;"-"&amp;E1476,'Np Quality'!A:M,7,FALSE)),ISERROR(VLOOKUP(L1476&amp;"-"&amp;E1476,'Np Quality'!A:M,7,FALSE))),"-",VLOOKUP(L1476&amp;"-"&amp;E1476,'Np Quality'!A:M,7,FALSE)))</f>
        <v/>
      </c>
      <c r="Q1466" s="391" t="str">
        <f>IF(ISBLANK(L1466),"",IF(OR(ISBLANK(VLOOKUP(L1466&amp;"-"&amp;E1466,'Np Quality'!A:M,8,FALSE)),ISERROR(VLOOKUP(L1466&amp;"-"&amp;E1466,'Np Quality'!A:M,8,FALSE))),"-",VLOOKUP(L1466&amp;"-"&amp;E1466,'Np Quality'!A:M,8,FALSE)))</f>
        <v/>
      </c>
      <c r="R1466" s="283" t="str">
        <f>IF(ISBLANK(L1466),"",IF(OR(ISBLANK(VLOOKUP(L1466&amp;"-"&amp;E1466,'Np Quality'!A:M,9,FALSE)),ISERROR(VLOOKUP(L1466&amp;"-"&amp;E1466,'Np Quality'!A:M,9,FALSE))),"-",VLOOKUP(L1466&amp;"-"&amp;E1466,'Np Quality'!A:M,9,FALSE)))</f>
        <v/>
      </c>
      <c r="S1466" s="150"/>
      <c r="T1466" s="395" t="str">
        <f t="shared" si="180"/>
        <v/>
      </c>
      <c r="U1466" s="395" t="str">
        <f t="shared" si="177"/>
        <v/>
      </c>
      <c r="V1466" s="396"/>
      <c r="W1466" s="282"/>
    </row>
    <row r="1467" spans="1:23">
      <c r="A1467" s="382" t="str">
        <f t="shared" si="178"/>
        <v/>
      </c>
      <c r="B1467" s="383" t="str">
        <f t="shared" si="181"/>
        <v/>
      </c>
      <c r="C1467" s="236"/>
      <c r="D1467" s="282"/>
      <c r="E1467" s="384" t="str">
        <f t="shared" si="179"/>
        <v/>
      </c>
      <c r="F1467" s="388"/>
      <c r="G1467" s="243"/>
      <c r="H1467" s="244"/>
      <c r="I1467" s="243"/>
      <c r="J1467" s="244"/>
      <c r="K1467" s="244"/>
      <c r="L1467" s="244"/>
      <c r="M1467" s="244"/>
      <c r="N1467" s="290"/>
      <c r="O1467" s="391" t="str">
        <f>IF(ISBLANK(L1467),"",IF(OR(ISBLANK(VLOOKUP(L1467&amp;"-"&amp;E1467,'Np Quality'!A:M,6,FALSE)),ISERROR(VLOOKUP(L1467&amp;"-"&amp;E1467,'Np Quality'!A:M,6,FALSE))),"-",VLOOKUP(L1467&amp;"-"&amp;E1467,'Np Quality'!A:M,6,FALSE)))</f>
        <v/>
      </c>
      <c r="P1467" s="391" t="str">
        <f>IF(ISBLANK(L1467),"",IF(OR(ISBLANK(VLOOKUP(L1467&amp;"-"&amp;E1467,'Np Quality'!A:M,7,FALSE)),ISERROR(VLOOKUP(L1467&amp;"-"&amp;E1467,'Np Quality'!A:M,7,FALSE))),"-",VLOOKUP(L1467&amp;"-"&amp;E1467,'Np Quality'!A:M,7,FALSE)))</f>
        <v/>
      </c>
      <c r="Q1467" s="391" t="str">
        <f>IF(ISBLANK(L1477),"",IF(OR(ISBLANK(VLOOKUP(L1477&amp;"-"&amp;E1477,'Np Quality'!A:M,8,FALSE)),ISERROR(VLOOKUP(L1477&amp;"-"&amp;E1477,'Np Quality'!A:M,8,FALSE))),"-",VLOOKUP(L1477&amp;"-"&amp;E1477,'Np Quality'!A:M,8,FALSE)))</f>
        <v/>
      </c>
      <c r="R1467" s="283" t="str">
        <f>IF(ISBLANK(L1467),"",IF(OR(ISBLANK(VLOOKUP(L1467&amp;"-"&amp;E1467,'Np Quality'!A:M,9,FALSE)),ISERROR(VLOOKUP(L1467&amp;"-"&amp;E1467,'Np Quality'!A:M,9,FALSE))),"-",VLOOKUP(L1467&amp;"-"&amp;E1467,'Np Quality'!A:M,9,FALSE)))</f>
        <v/>
      </c>
      <c r="S1467" s="150"/>
      <c r="T1467" s="395" t="str">
        <f t="shared" si="180"/>
        <v/>
      </c>
      <c r="U1467" s="395" t="str">
        <f t="shared" si="177"/>
        <v/>
      </c>
      <c r="V1467" s="396"/>
      <c r="W1467" s="282"/>
    </row>
    <row r="1468" spans="1:23">
      <c r="A1468" s="382" t="str">
        <f t="shared" si="178"/>
        <v/>
      </c>
      <c r="B1468" s="383" t="str">
        <f t="shared" si="181"/>
        <v/>
      </c>
      <c r="C1468" s="236"/>
      <c r="D1468" s="282"/>
      <c r="E1468" s="384" t="str">
        <f t="shared" si="179"/>
        <v/>
      </c>
      <c r="F1468" s="388"/>
      <c r="G1468" s="243"/>
      <c r="H1468" s="244"/>
      <c r="I1468" s="243"/>
      <c r="J1468" s="244"/>
      <c r="K1468" s="244"/>
      <c r="L1468" s="244"/>
      <c r="M1468" s="244"/>
      <c r="N1468" s="290"/>
      <c r="O1468" s="391" t="str">
        <f>IF(ISBLANK(L1468),"",IF(OR(ISBLANK(VLOOKUP(L1468&amp;"-"&amp;E1468,'Np Quality'!A:M,6,FALSE)),ISERROR(VLOOKUP(L1468&amp;"-"&amp;E1468,'Np Quality'!A:M,6,FALSE))),"-",VLOOKUP(L1468&amp;"-"&amp;E1468,'Np Quality'!A:M,6,FALSE)))</f>
        <v/>
      </c>
      <c r="P1468" s="391" t="str">
        <f>IF(ISBLANK(L1468),"",IF(OR(ISBLANK(VLOOKUP(L1468&amp;"-"&amp;E1468,'Np Quality'!A:M,7,FALSE)),ISERROR(VLOOKUP(L1468&amp;"-"&amp;E1468,'Np Quality'!A:M,7,FALSE))),"-",VLOOKUP(L1468&amp;"-"&amp;E1468,'Np Quality'!A:M,7,FALSE)))</f>
        <v/>
      </c>
      <c r="Q1468" s="391" t="str">
        <f>IF(ISBLANK(L1478),"",IF(OR(ISBLANK(VLOOKUP(L1478&amp;"-"&amp;E1478,'Np Quality'!A:M,8,FALSE)),ISERROR(VLOOKUP(L1478&amp;"-"&amp;E1478,'Np Quality'!A:M,8,FALSE))),"-",VLOOKUP(L1478&amp;"-"&amp;E1478,'Np Quality'!A:M,8,FALSE)))</f>
        <v/>
      </c>
      <c r="R1468" s="283" t="str">
        <f>IF(ISBLANK(L1468),"",IF(OR(ISBLANK(VLOOKUP(L1468&amp;"-"&amp;E1468,'Np Quality'!A:M,9,FALSE)),ISERROR(VLOOKUP(L1468&amp;"-"&amp;E1468,'Np Quality'!A:M,9,FALSE))),"-",VLOOKUP(L1468&amp;"-"&amp;E1468,'Np Quality'!A:M,9,FALSE)))</f>
        <v/>
      </c>
      <c r="S1468" s="150"/>
      <c r="T1468" s="395" t="str">
        <f t="shared" si="180"/>
        <v/>
      </c>
      <c r="U1468" s="395" t="str">
        <f t="shared" si="177"/>
        <v/>
      </c>
      <c r="V1468" s="396"/>
      <c r="W1468" s="282"/>
    </row>
    <row r="1469" spans="1:23">
      <c r="A1469" s="382" t="str">
        <f t="shared" si="178"/>
        <v/>
      </c>
      <c r="B1469" s="383" t="str">
        <f t="shared" si="181"/>
        <v/>
      </c>
      <c r="C1469" s="236"/>
      <c r="D1469" s="282"/>
      <c r="E1469" s="384" t="str">
        <f t="shared" si="179"/>
        <v/>
      </c>
      <c r="F1469" s="388"/>
      <c r="G1469" s="243"/>
      <c r="H1469" s="244"/>
      <c r="I1469" s="243"/>
      <c r="J1469" s="244"/>
      <c r="K1469" s="244"/>
      <c r="L1469" s="244"/>
      <c r="M1469" s="244"/>
      <c r="N1469" s="290"/>
      <c r="O1469" s="391" t="str">
        <f>IF(ISBLANK(L1469),"",IF(OR(ISBLANK(VLOOKUP(L1469&amp;"-"&amp;E1469,'Np Quality'!A:M,6,FALSE)),ISERROR(VLOOKUP(L1469&amp;"-"&amp;E1469,'Np Quality'!A:M,6,FALSE))),"-",VLOOKUP(L1469&amp;"-"&amp;E1469,'Np Quality'!A:M,6,FALSE)))</f>
        <v/>
      </c>
      <c r="P1469" s="391" t="str">
        <f>IF(ISBLANK(L1469),"",IF(OR(ISBLANK(VLOOKUP(L1469&amp;"-"&amp;E1469,'Np Quality'!A:M,7,FALSE)),ISERROR(VLOOKUP(L1469&amp;"-"&amp;E1469,'Np Quality'!A:M,7,FALSE))),"-",VLOOKUP(L1469&amp;"-"&amp;E1469,'Np Quality'!A:M,7,FALSE)))</f>
        <v/>
      </c>
      <c r="Q1469" s="391" t="str">
        <f>IF(ISBLANK(L1479),"",IF(OR(ISBLANK(VLOOKUP(L1479&amp;"-"&amp;E1479,'Np Quality'!A:M,8,FALSE)),ISERROR(VLOOKUP(L1479&amp;"-"&amp;E1479,'Np Quality'!A:M,8,FALSE))),"-",VLOOKUP(L1479&amp;"-"&amp;E1479,'Np Quality'!A:M,8,FALSE)))</f>
        <v/>
      </c>
      <c r="R1469" s="283" t="str">
        <f>IF(ISBLANK(L1469),"",IF(OR(ISBLANK(VLOOKUP(L1469&amp;"-"&amp;E1469,'Np Quality'!A:M,9,FALSE)),ISERROR(VLOOKUP(L1469&amp;"-"&amp;E1469,'Np Quality'!A:M,9,FALSE))),"-",VLOOKUP(L1469&amp;"-"&amp;E1469,'Np Quality'!A:M,9,FALSE)))</f>
        <v/>
      </c>
      <c r="S1469" s="150"/>
      <c r="T1469" s="395" t="str">
        <f t="shared" si="180"/>
        <v/>
      </c>
      <c r="U1469" s="395" t="str">
        <f t="shared" si="177"/>
        <v/>
      </c>
      <c r="V1469" s="396"/>
      <c r="W1469" s="282"/>
    </row>
    <row r="1470" spans="1:23">
      <c r="A1470" s="382" t="str">
        <f t="shared" si="178"/>
        <v/>
      </c>
      <c r="B1470" s="383" t="str">
        <f t="shared" si="181"/>
        <v/>
      </c>
      <c r="C1470" s="236"/>
      <c r="D1470" s="282"/>
      <c r="E1470" s="384" t="str">
        <f t="shared" si="179"/>
        <v/>
      </c>
      <c r="F1470" s="388"/>
      <c r="G1470" s="243"/>
      <c r="H1470" s="244"/>
      <c r="I1470" s="243"/>
      <c r="J1470" s="244"/>
      <c r="K1470" s="244"/>
      <c r="L1470" s="244"/>
      <c r="M1470" s="244"/>
      <c r="N1470" s="290"/>
      <c r="O1470" s="391" t="str">
        <f>IF(ISBLANK(L1470),"",IF(OR(ISBLANK(VLOOKUP(L1470&amp;"-"&amp;E1470,'Np Quality'!A:M,6,FALSE)),ISERROR(VLOOKUP(L1470&amp;"-"&amp;E1470,'Np Quality'!A:M,6,FALSE))),"-",VLOOKUP(L1470&amp;"-"&amp;E1470,'Np Quality'!A:M,6,FALSE)))</f>
        <v/>
      </c>
      <c r="P1470" s="391" t="str">
        <f>IF(ISBLANK(L1470),"",IF(OR(ISBLANK(VLOOKUP(L1470&amp;"-"&amp;E1470,'Np Quality'!A:M,7,FALSE)),ISERROR(VLOOKUP(L1470&amp;"-"&amp;E1470,'Np Quality'!A:M,7,FALSE))),"-",VLOOKUP(L1470&amp;"-"&amp;E1470,'Np Quality'!A:M,7,FALSE)))</f>
        <v/>
      </c>
      <c r="Q1470" s="391" t="str">
        <f>IF(ISBLANK(L1480),"",IF(OR(ISBLANK(VLOOKUP(L1480&amp;"-"&amp;E1480,'Np Quality'!A:M,8,FALSE)),ISERROR(VLOOKUP(L1480&amp;"-"&amp;E1480,'Np Quality'!A:M,8,FALSE))),"-",VLOOKUP(L1480&amp;"-"&amp;E1480,'Np Quality'!A:M,8,FALSE)))</f>
        <v/>
      </c>
      <c r="R1470" s="283" t="str">
        <f>IF(ISBLANK(L1470),"",IF(OR(ISBLANK(VLOOKUP(L1470&amp;"-"&amp;E1470,'Np Quality'!A:M,9,FALSE)),ISERROR(VLOOKUP(L1470&amp;"-"&amp;E1470,'Np Quality'!A:M,9,FALSE))),"-",VLOOKUP(L1470&amp;"-"&amp;E1470,'Np Quality'!A:M,9,FALSE)))</f>
        <v/>
      </c>
      <c r="S1470" s="150"/>
      <c r="T1470" s="395" t="str">
        <f t="shared" si="180"/>
        <v/>
      </c>
      <c r="U1470" s="395" t="str">
        <f t="shared" si="177"/>
        <v/>
      </c>
      <c r="V1470" s="396"/>
      <c r="W1470" s="282"/>
    </row>
    <row r="1471" spans="1:23">
      <c r="A1471" s="382" t="str">
        <f t="shared" si="178"/>
        <v/>
      </c>
      <c r="B1471" s="383" t="str">
        <f t="shared" si="181"/>
        <v/>
      </c>
      <c r="C1471" s="236"/>
      <c r="D1471" s="282"/>
      <c r="E1471" s="384" t="str">
        <f t="shared" si="179"/>
        <v/>
      </c>
      <c r="F1471" s="388"/>
      <c r="G1471" s="243"/>
      <c r="H1471" s="244"/>
      <c r="I1471" s="243"/>
      <c r="J1471" s="244"/>
      <c r="K1471" s="244"/>
      <c r="L1471" s="244"/>
      <c r="M1471" s="244"/>
      <c r="N1471" s="290"/>
      <c r="O1471" s="391" t="str">
        <f>IF(ISBLANK(L1471),"",IF(OR(ISBLANK(VLOOKUP(L1471&amp;"-"&amp;E1471,'Np Quality'!A:M,6,FALSE)),ISERROR(VLOOKUP(L1471&amp;"-"&amp;E1471,'Np Quality'!A:M,6,FALSE))),"-",VLOOKUP(L1471&amp;"-"&amp;E1471,'Np Quality'!A:M,6,FALSE)))</f>
        <v/>
      </c>
      <c r="P1471" s="391" t="str">
        <f>IF(ISBLANK(L1471),"",IF(OR(ISBLANK(VLOOKUP(L1471&amp;"-"&amp;E1471,'Np Quality'!A:M,7,FALSE)),ISERROR(VLOOKUP(L1471&amp;"-"&amp;E1471,'Np Quality'!A:M,7,FALSE))),"-",VLOOKUP(L1471&amp;"-"&amp;E1471,'Np Quality'!A:M,7,FALSE)))</f>
        <v/>
      </c>
      <c r="Q1471" s="391" t="str">
        <f>IF(ISBLANK(L1481),"",IF(OR(ISBLANK(VLOOKUP(L1481&amp;"-"&amp;E1481,'Np Quality'!A:M,8,FALSE)),ISERROR(VLOOKUP(L1481&amp;"-"&amp;E1481,'Np Quality'!A:M,8,FALSE))),"-",VLOOKUP(L1481&amp;"-"&amp;E1481,'Np Quality'!A:M,8,FALSE)))</f>
        <v/>
      </c>
      <c r="R1471" s="283" t="str">
        <f>IF(ISBLANK(L1471),"",IF(OR(ISBLANK(VLOOKUP(L1471&amp;"-"&amp;E1471,'Np Quality'!A:M,9,FALSE)),ISERROR(VLOOKUP(L1471&amp;"-"&amp;E1471,'Np Quality'!A:M,9,FALSE))),"-",VLOOKUP(L1471&amp;"-"&amp;E1471,'Np Quality'!A:M,9,FALSE)))</f>
        <v/>
      </c>
      <c r="S1471" s="150"/>
      <c r="T1471" s="395" t="str">
        <f t="shared" si="180"/>
        <v/>
      </c>
      <c r="U1471" s="395" t="str">
        <f t="shared" si="177"/>
        <v/>
      </c>
      <c r="V1471" s="396"/>
      <c r="W1471" s="282"/>
    </row>
    <row r="1472" spans="1:23">
      <c r="A1472" s="382" t="str">
        <f t="shared" si="178"/>
        <v/>
      </c>
      <c r="B1472" s="383" t="str">
        <f t="shared" si="181"/>
        <v/>
      </c>
      <c r="C1472" s="236"/>
      <c r="D1472" s="282"/>
      <c r="E1472" s="384" t="str">
        <f t="shared" si="179"/>
        <v/>
      </c>
      <c r="F1472" s="388"/>
      <c r="G1472" s="243"/>
      <c r="H1472" s="244"/>
      <c r="I1472" s="243"/>
      <c r="J1472" s="244"/>
      <c r="K1472" s="244"/>
      <c r="L1472" s="244"/>
      <c r="M1472" s="244"/>
      <c r="N1472" s="290"/>
      <c r="O1472" s="391" t="str">
        <f>IF(ISBLANK(L1473),"",IF(OR(ISBLANK(VLOOKUP(L1473&amp;"-"&amp;E1473,'Np Quality'!A:M,6,FALSE)),ISERROR(VLOOKUP(L1473&amp;"-"&amp;E1473,'Np Quality'!A:M,6,FALSE))),"-",VLOOKUP(L1473&amp;"-"&amp;E1473,'Np Quality'!A:M,6,FALSE)))</f>
        <v/>
      </c>
      <c r="P1472" s="391" t="str">
        <f>IF(ISBLANK(L1472),"",IF(OR(ISBLANK(VLOOKUP(L1472&amp;"-"&amp;E1472,'Np Quality'!A:M,7,FALSE)),ISERROR(VLOOKUP(L1472&amp;"-"&amp;E1472,'Np Quality'!A:M,7,FALSE))),"-",VLOOKUP(L1472&amp;"-"&amp;E1472,'Np Quality'!A:M,7,FALSE)))</f>
        <v/>
      </c>
      <c r="Q1472" s="391" t="str">
        <f>IF(ISBLANK(L1482),"",IF(OR(ISBLANK(VLOOKUP(L1482&amp;"-"&amp;E1482,'Np Quality'!A:M,8,FALSE)),ISERROR(VLOOKUP(L1482&amp;"-"&amp;E1482,'Np Quality'!A:M,8,FALSE))),"-",VLOOKUP(L1482&amp;"-"&amp;E1482,'Np Quality'!A:M,8,FALSE)))</f>
        <v/>
      </c>
      <c r="R1472" s="283" t="str">
        <f>IF(ISBLANK(L1472),"",IF(OR(ISBLANK(VLOOKUP(L1472&amp;"-"&amp;E1472,'Np Quality'!A:M,9,FALSE)),ISERROR(VLOOKUP(L1472&amp;"-"&amp;E1472,'Np Quality'!A:M,9,FALSE))),"-",VLOOKUP(L1472&amp;"-"&amp;E1472,'Np Quality'!A:M,9,FALSE)))</f>
        <v/>
      </c>
      <c r="S1472" s="150"/>
      <c r="T1472" s="395" t="str">
        <f t="shared" si="180"/>
        <v/>
      </c>
      <c r="U1472" s="395" t="str">
        <f t="shared" ref="U1472:U1535" si="182">IF(ISNUMBER(B1472),CHOOSE(B1472,M1472,M1472&amp;","&amp;M1473,M1472&amp;","&amp;M1473&amp;","&amp;M1474,M1472&amp;","&amp;M1473&amp;","&amp;M1474&amp;","&amp;M1475),"")</f>
        <v/>
      </c>
      <c r="V1472" s="396"/>
      <c r="W1472" s="282"/>
    </row>
    <row r="1473" spans="1:23">
      <c r="A1473" s="382" t="str">
        <f t="shared" si="178"/>
        <v/>
      </c>
      <c r="B1473" s="383" t="str">
        <f t="shared" si="181"/>
        <v/>
      </c>
      <c r="C1473" s="236"/>
      <c r="D1473" s="282"/>
      <c r="E1473" s="384" t="str">
        <f t="shared" si="179"/>
        <v/>
      </c>
      <c r="F1473" s="388"/>
      <c r="G1473" s="243"/>
      <c r="H1473" s="244"/>
      <c r="I1473" s="243"/>
      <c r="J1473" s="244"/>
      <c r="K1473" s="244"/>
      <c r="L1473" s="244"/>
      <c r="M1473" s="244"/>
      <c r="N1473" s="290"/>
      <c r="O1473" s="391" t="str">
        <f>IF(ISBLANK(L1473),"",IF(OR(ISBLANK(VLOOKUP(L1473&amp;"-"&amp;E1473,'Np Quality'!A:M,6,FALSE)),ISERROR(VLOOKUP(L1473&amp;"-"&amp;E1473,'Np Quality'!A:M,6,FALSE))),"-",VLOOKUP(L1473&amp;"-"&amp;E1473,'Np Quality'!A:M,6,FALSE)))</f>
        <v/>
      </c>
      <c r="P1473" s="391" t="str">
        <f>IF(ISBLANK(L1474),"",IF(OR(ISBLANK(VLOOKUP(L1474&amp;"-"&amp;E1474,'Np Quality'!A:M,7,FALSE)),ISERROR(VLOOKUP(L1474&amp;"-"&amp;E1474,'Np Quality'!A:M,7,FALSE))),"-",VLOOKUP(L1474&amp;"-"&amp;E1474,'Np Quality'!A:M,7,FALSE)))</f>
        <v/>
      </c>
      <c r="Q1473" s="391" t="str">
        <f>IF(ISBLANK(L1483),"",IF(OR(ISBLANK(VLOOKUP(L1483&amp;"-"&amp;E1483,'Np Quality'!A:M,8,FALSE)),ISERROR(VLOOKUP(L1483&amp;"-"&amp;E1483,'Np Quality'!A:M,8,FALSE))),"-",VLOOKUP(L1483&amp;"-"&amp;E1483,'Np Quality'!A:M,8,FALSE)))</f>
        <v/>
      </c>
      <c r="R1473" s="283" t="str">
        <f>IF(ISBLANK(L1473),"",IF(OR(ISBLANK(VLOOKUP(L1473&amp;"-"&amp;E1473,'Np Quality'!A:M,9,FALSE)),ISERROR(VLOOKUP(L1473&amp;"-"&amp;E1473,'Np Quality'!A:M,9,FALSE))),"-",VLOOKUP(L1473&amp;"-"&amp;E1473,'Np Quality'!A:M,9,FALSE)))</f>
        <v/>
      </c>
      <c r="S1473" s="150"/>
      <c r="T1473" s="395" t="str">
        <f t="shared" si="180"/>
        <v/>
      </c>
      <c r="U1473" s="395" t="str">
        <f t="shared" si="182"/>
        <v/>
      </c>
      <c r="V1473" s="396"/>
      <c r="W1473" s="282"/>
    </row>
    <row r="1474" spans="1:23">
      <c r="A1474" s="382" t="str">
        <f t="shared" si="178"/>
        <v/>
      </c>
      <c r="B1474" s="383" t="str">
        <f t="shared" si="181"/>
        <v/>
      </c>
      <c r="C1474" s="236"/>
      <c r="D1474" s="282"/>
      <c r="E1474" s="384" t="str">
        <f t="shared" si="179"/>
        <v/>
      </c>
      <c r="F1474" s="388"/>
      <c r="G1474" s="243"/>
      <c r="H1474" s="244"/>
      <c r="I1474" s="243"/>
      <c r="J1474" s="244"/>
      <c r="K1474" s="244"/>
      <c r="L1474" s="244"/>
      <c r="M1474" s="244"/>
      <c r="N1474" s="290"/>
      <c r="O1474" s="391" t="str">
        <f>IF(ISBLANK(L1474),"",IF(OR(ISBLANK(VLOOKUP(L1474&amp;"-"&amp;E1474,'Np Quality'!A:M,6,FALSE)),ISERROR(VLOOKUP(L1474&amp;"-"&amp;E1474,'Np Quality'!A:M,6,FALSE))),"-",VLOOKUP(L1474&amp;"-"&amp;E1474,'Np Quality'!A:M,6,FALSE)))</f>
        <v/>
      </c>
      <c r="P1474" s="391" t="str">
        <f>IF(ISBLANK(L1474),"",IF(OR(ISBLANK(VLOOKUP(L1474&amp;"-"&amp;E1474,'Np Quality'!A:M,7,FALSE)),ISERROR(VLOOKUP(L1474&amp;"-"&amp;E1474,'Np Quality'!A:M,7,FALSE))),"-",VLOOKUP(L1474&amp;"-"&amp;E1474,'Np Quality'!A:M,7,FALSE)))</f>
        <v/>
      </c>
      <c r="Q1474" s="391" t="str">
        <f>IF(ISBLANK(L1485),"",IF(OR(ISBLANK(VLOOKUP(L1485&amp;"-"&amp;E1485,'Np Quality'!A:M,8,FALSE)),ISERROR(VLOOKUP(L1485&amp;"-"&amp;E1485,'Np Quality'!A:M,8,FALSE))),"-",VLOOKUP(L1485&amp;"-"&amp;E1485,'Np Quality'!A:M,8,FALSE)))</f>
        <v/>
      </c>
      <c r="R1474" s="283" t="str">
        <f>IF(ISBLANK(L1474),"",IF(OR(ISBLANK(VLOOKUP(L1474&amp;"-"&amp;E1474,'Np Quality'!A:M,9,FALSE)),ISERROR(VLOOKUP(L1474&amp;"-"&amp;E1474,'Np Quality'!A:M,9,FALSE))),"-",VLOOKUP(L1474&amp;"-"&amp;E1474,'Np Quality'!A:M,9,FALSE)))</f>
        <v/>
      </c>
      <c r="S1474" s="150"/>
      <c r="T1474" s="395" t="str">
        <f t="shared" si="180"/>
        <v/>
      </c>
      <c r="U1474" s="395" t="str">
        <f t="shared" si="182"/>
        <v/>
      </c>
      <c r="V1474" s="396"/>
      <c r="W1474" s="282"/>
    </row>
    <row r="1475" spans="1:23">
      <c r="A1475" s="382" t="str">
        <f t="shared" si="178"/>
        <v/>
      </c>
      <c r="B1475" s="383" t="str">
        <f t="shared" si="181"/>
        <v/>
      </c>
      <c r="C1475" s="236"/>
      <c r="D1475" s="282"/>
      <c r="E1475" s="384" t="str">
        <f t="shared" si="179"/>
        <v/>
      </c>
      <c r="F1475" s="388"/>
      <c r="G1475" s="243"/>
      <c r="H1475" s="244"/>
      <c r="I1475" s="243"/>
      <c r="J1475" s="244"/>
      <c r="K1475" s="244"/>
      <c r="L1475" s="244"/>
      <c r="M1475" s="244"/>
      <c r="N1475" s="290"/>
      <c r="O1475" s="391" t="str">
        <f>IF(ISBLANK(L1475),"",IF(OR(ISBLANK(VLOOKUP(L1475&amp;"-"&amp;E1475,'Np Quality'!A:M,6,FALSE)),ISERROR(VLOOKUP(L1475&amp;"-"&amp;E1475,'Np Quality'!A:M,6,FALSE))),"-",VLOOKUP(L1475&amp;"-"&amp;E1475,'Np Quality'!A:M,6,FALSE)))</f>
        <v/>
      </c>
      <c r="P1475" s="391" t="str">
        <f>IF(ISBLANK(L1475),"",IF(OR(ISBLANK(VLOOKUP(L1475&amp;"-"&amp;E1475,'Np Quality'!A:M,7,FALSE)),ISERROR(VLOOKUP(L1475&amp;"-"&amp;E1475,'Np Quality'!A:M,7,FALSE))),"-",VLOOKUP(L1475&amp;"-"&amp;E1475,'Np Quality'!A:M,7,FALSE)))</f>
        <v/>
      </c>
      <c r="Q1475" s="391" t="str">
        <f>IF(ISBLANK(L1485),"",IF(OR(ISBLANK(VLOOKUP(L1485&amp;"-"&amp;E1485,'Np Quality'!A:M,8,FALSE)),ISERROR(VLOOKUP(L1485&amp;"-"&amp;E1485,'Np Quality'!A:M,8,FALSE))),"-",VLOOKUP(L1485&amp;"-"&amp;E1485,'Np Quality'!A:M,8,FALSE)))</f>
        <v/>
      </c>
      <c r="R1475" s="283" t="str">
        <f>IF(ISBLANK(L1476),"",IF(OR(ISBLANK(VLOOKUP(L1476&amp;"-"&amp;E1476,'Np Quality'!A:M,9,FALSE)),ISERROR(VLOOKUP(L1476&amp;"-"&amp;E1476,'Np Quality'!A:M,9,FALSE))),"-",VLOOKUP(L1476&amp;"-"&amp;E1476,'Np Quality'!A:M,9,FALSE)))</f>
        <v/>
      </c>
      <c r="S1475" s="150"/>
      <c r="T1475" s="395" t="str">
        <f t="shared" si="180"/>
        <v/>
      </c>
      <c r="U1475" s="395" t="str">
        <f t="shared" si="182"/>
        <v/>
      </c>
      <c r="V1475" s="396"/>
      <c r="W1475" s="282"/>
    </row>
    <row r="1476" spans="1:23">
      <c r="A1476" s="382" t="str">
        <f t="shared" si="178"/>
        <v/>
      </c>
      <c r="B1476" s="383" t="str">
        <f t="shared" si="181"/>
        <v/>
      </c>
      <c r="C1476" s="236"/>
      <c r="D1476" s="282"/>
      <c r="E1476" s="384" t="str">
        <f t="shared" si="179"/>
        <v/>
      </c>
      <c r="F1476" s="388"/>
      <c r="G1476" s="243"/>
      <c r="H1476" s="244"/>
      <c r="I1476" s="243"/>
      <c r="J1476" s="244"/>
      <c r="K1476" s="244"/>
      <c r="L1476" s="244"/>
      <c r="M1476" s="244"/>
      <c r="N1476" s="290"/>
      <c r="O1476" s="391" t="str">
        <f>IF(ISBLANK(L1476),"",IF(OR(ISBLANK(VLOOKUP(L1476&amp;"-"&amp;E1476,'Np Quality'!A:M,6,FALSE)),ISERROR(VLOOKUP(L1476&amp;"-"&amp;E1476,'Np Quality'!A:M,6,FALSE))),"-",VLOOKUP(L1476&amp;"-"&amp;E1476,'Np Quality'!A:M,6,FALSE)))</f>
        <v/>
      </c>
      <c r="P1476" s="391" t="str">
        <f>IF(ISBLANK(L1476),"",IF(OR(ISBLANK(VLOOKUP(L1476&amp;"-"&amp;E1476,'Np Quality'!A:M,7,FALSE)),ISERROR(VLOOKUP(L1476&amp;"-"&amp;E1476,'Np Quality'!A:M,7,FALSE))),"-",VLOOKUP(L1476&amp;"-"&amp;E1476,'Np Quality'!A:M,7,FALSE)))</f>
        <v/>
      </c>
      <c r="Q1476" s="391" t="str">
        <f>IF(ISBLANK(L1486),"",IF(OR(ISBLANK(VLOOKUP(L1486&amp;"-"&amp;E1486,'Np Quality'!A:M,8,FALSE)),ISERROR(VLOOKUP(L1486&amp;"-"&amp;E1486,'Np Quality'!A:M,8,FALSE))),"-",VLOOKUP(L1486&amp;"-"&amp;E1486,'Np Quality'!A:M,8,FALSE)))</f>
        <v/>
      </c>
      <c r="R1476" s="283" t="str">
        <f>IF(ISBLANK(L1476),"",IF(OR(ISBLANK(VLOOKUP(L1476&amp;"-"&amp;E1476,'Np Quality'!A:M,9,FALSE)),ISERROR(VLOOKUP(L1476&amp;"-"&amp;E1476,'Np Quality'!A:M,9,FALSE))),"-",VLOOKUP(L1476&amp;"-"&amp;E1476,'Np Quality'!A:M,9,FALSE)))</f>
        <v/>
      </c>
      <c r="S1476" s="150"/>
      <c r="T1476" s="395" t="str">
        <f t="shared" si="180"/>
        <v/>
      </c>
      <c r="U1476" s="395" t="str">
        <f t="shared" si="182"/>
        <v/>
      </c>
      <c r="V1476" s="396"/>
      <c r="W1476" s="282"/>
    </row>
    <row r="1477" spans="1:23">
      <c r="A1477" s="382" t="str">
        <f t="shared" si="178"/>
        <v/>
      </c>
      <c r="B1477" s="383" t="str">
        <f t="shared" si="181"/>
        <v/>
      </c>
      <c r="C1477" s="236"/>
      <c r="D1477" s="282"/>
      <c r="E1477" s="384" t="str">
        <f t="shared" si="179"/>
        <v/>
      </c>
      <c r="F1477" s="388"/>
      <c r="G1477" s="243"/>
      <c r="H1477" s="244"/>
      <c r="I1477" s="243"/>
      <c r="J1477" s="244"/>
      <c r="K1477" s="244"/>
      <c r="L1477" s="244"/>
      <c r="M1477" s="244"/>
      <c r="N1477" s="290"/>
      <c r="O1477" s="391" t="str">
        <f>IF(ISBLANK(L1477),"",IF(OR(ISBLANK(VLOOKUP(L1477&amp;"-"&amp;E1477,'Np Quality'!A:M,6,FALSE)),ISERROR(VLOOKUP(L1477&amp;"-"&amp;E1477,'Np Quality'!A:M,6,FALSE))),"-",VLOOKUP(L1477&amp;"-"&amp;E1477,'Np Quality'!A:M,6,FALSE)))</f>
        <v/>
      </c>
      <c r="P1477" s="391" t="str">
        <f>IF(ISBLANK(L1477),"",IF(OR(ISBLANK(VLOOKUP(L1477&amp;"-"&amp;E1477,'Np Quality'!A:M,7,FALSE)),ISERROR(VLOOKUP(L1477&amp;"-"&amp;E1477,'Np Quality'!A:M,7,FALSE))),"-",VLOOKUP(L1477&amp;"-"&amp;E1477,'Np Quality'!A:M,7,FALSE)))</f>
        <v/>
      </c>
      <c r="Q1477" s="391" t="str">
        <f>IF(ISBLANK(L1477),"",IF(OR(ISBLANK(VLOOKUP(L1477&amp;"-"&amp;E1477,'Np Quality'!A:M,8,FALSE)),ISERROR(VLOOKUP(L1477&amp;"-"&amp;E1477,'Np Quality'!A:M,8,FALSE))),"-",VLOOKUP(L1477&amp;"-"&amp;E1477,'Np Quality'!A:M,8,FALSE)))</f>
        <v/>
      </c>
      <c r="R1477" s="283" t="str">
        <f>IF(ISBLANK(L1487),"",IF(OR(ISBLANK(VLOOKUP(L1487&amp;"-"&amp;E1487,'Np Quality'!A:M,9,FALSE)),ISERROR(VLOOKUP(L1487&amp;"-"&amp;E1487,'Np Quality'!A:M,9,FALSE))),"-",VLOOKUP(L1487&amp;"-"&amp;E1487,'Np Quality'!A:M,9,FALSE)))</f>
        <v/>
      </c>
      <c r="S1477" s="150"/>
      <c r="T1477" s="395" t="str">
        <f t="shared" si="180"/>
        <v/>
      </c>
      <c r="U1477" s="395" t="str">
        <f t="shared" si="182"/>
        <v/>
      </c>
      <c r="V1477" s="396"/>
      <c r="W1477" s="282"/>
    </row>
    <row r="1478" spans="1:23">
      <c r="A1478" s="382" t="str">
        <f t="shared" si="178"/>
        <v/>
      </c>
      <c r="B1478" s="383" t="str">
        <f t="shared" si="181"/>
        <v/>
      </c>
      <c r="C1478" s="236"/>
      <c r="D1478" s="282"/>
      <c r="E1478" s="384" t="str">
        <f t="shared" si="179"/>
        <v/>
      </c>
      <c r="F1478" s="388"/>
      <c r="G1478" s="243"/>
      <c r="H1478" s="244"/>
      <c r="I1478" s="243"/>
      <c r="J1478" s="244"/>
      <c r="K1478" s="244"/>
      <c r="L1478" s="244"/>
      <c r="M1478" s="244"/>
      <c r="N1478" s="290"/>
      <c r="O1478" s="391" t="str">
        <f>IF(ISBLANK(L1478),"",IF(OR(ISBLANK(VLOOKUP(L1478&amp;"-"&amp;E1478,'Np Quality'!A:M,6,FALSE)),ISERROR(VLOOKUP(L1478&amp;"-"&amp;E1478,'Np Quality'!A:M,6,FALSE))),"-",VLOOKUP(L1478&amp;"-"&amp;E1478,'Np Quality'!A:M,6,FALSE)))</f>
        <v/>
      </c>
      <c r="P1478" s="391" t="str">
        <f>IF(ISBLANK(L1478),"",IF(OR(ISBLANK(VLOOKUP(L1478&amp;"-"&amp;E1478,'Np Quality'!A:M,7,FALSE)),ISERROR(VLOOKUP(L1478&amp;"-"&amp;E1478,'Np Quality'!A:M,7,FALSE))),"-",VLOOKUP(L1478&amp;"-"&amp;E1478,'Np Quality'!A:M,7,FALSE)))</f>
        <v/>
      </c>
      <c r="Q1478" s="391" t="str">
        <f>IF(ISBLANK(L1478),"",IF(OR(ISBLANK(VLOOKUP(L1478&amp;"-"&amp;E1478,'Np Quality'!A:M,8,FALSE)),ISERROR(VLOOKUP(L1478&amp;"-"&amp;E1478,'Np Quality'!A:M,8,FALSE))),"-",VLOOKUP(L1478&amp;"-"&amp;E1478,'Np Quality'!A:M,8,FALSE)))</f>
        <v/>
      </c>
      <c r="R1478" s="283" t="str">
        <f>IF(ISBLANK(L1488),"",IF(OR(ISBLANK(VLOOKUP(L1488&amp;"-"&amp;E1488,'Np Quality'!A:M,9,FALSE)),ISERROR(VLOOKUP(L1488&amp;"-"&amp;E1488,'Np Quality'!A:M,9,FALSE))),"-",VLOOKUP(L1488&amp;"-"&amp;E1488,'Np Quality'!A:M,9,FALSE)))</f>
        <v/>
      </c>
      <c r="S1478" s="150"/>
      <c r="T1478" s="395" t="str">
        <f t="shared" si="180"/>
        <v/>
      </c>
      <c r="U1478" s="395" t="str">
        <f t="shared" si="182"/>
        <v/>
      </c>
      <c r="V1478" s="396"/>
      <c r="W1478" s="282"/>
    </row>
    <row r="1479" spans="1:23">
      <c r="A1479" s="382" t="str">
        <f t="shared" ref="A1479:A1542" si="183">IF(ISBLANK(H1479),"",H1479&amp;"-"&amp;IF(OR(LEN(I1479)=1,LEN(I1479)=4),"0"&amp;I1479,I1479)&amp;"-"&amp;IF(LEN(G1479)=1,"0"&amp;G1479,G1479))</f>
        <v/>
      </c>
      <c r="B1479" s="383" t="str">
        <f t="shared" si="181"/>
        <v/>
      </c>
      <c r="C1479" s="236"/>
      <c r="D1479" s="282"/>
      <c r="E1479" s="384" t="str">
        <f t="shared" ref="E1479:E1542" si="184">IF(ISBLANK(D1479),"",D1479-F1479)</f>
        <v/>
      </c>
      <c r="F1479" s="388"/>
      <c r="G1479" s="243"/>
      <c r="H1479" s="244"/>
      <c r="I1479" s="243"/>
      <c r="J1479" s="244"/>
      <c r="K1479" s="244"/>
      <c r="L1479" s="244"/>
      <c r="M1479" s="244"/>
      <c r="N1479" s="290"/>
      <c r="O1479" s="391" t="str">
        <f>IF(ISBLANK(L1479),"",IF(OR(ISBLANK(VLOOKUP(L1479&amp;"-"&amp;E1479,'Np Quality'!A:M,6,FALSE)),ISERROR(VLOOKUP(L1479&amp;"-"&amp;E1479,'Np Quality'!A:M,6,FALSE))),"-",VLOOKUP(L1479&amp;"-"&amp;E1479,'Np Quality'!A:M,6,FALSE)))</f>
        <v/>
      </c>
      <c r="P1479" s="391" t="str">
        <f>IF(ISBLANK(L1479),"",IF(OR(ISBLANK(VLOOKUP(L1479&amp;"-"&amp;E1479,'Np Quality'!A:M,7,FALSE)),ISERROR(VLOOKUP(L1479&amp;"-"&amp;E1479,'Np Quality'!A:M,7,FALSE))),"-",VLOOKUP(L1479&amp;"-"&amp;E1479,'Np Quality'!A:M,7,FALSE)))</f>
        <v/>
      </c>
      <c r="Q1479" s="391" t="str">
        <f>IF(ISBLANK(L1479),"",IF(OR(ISBLANK(VLOOKUP(L1479&amp;"-"&amp;E1479,'Np Quality'!A:M,8,FALSE)),ISERROR(VLOOKUP(L1479&amp;"-"&amp;E1479,'Np Quality'!A:M,8,FALSE))),"-",VLOOKUP(L1479&amp;"-"&amp;E1479,'Np Quality'!A:M,8,FALSE)))</f>
        <v/>
      </c>
      <c r="R1479" s="283" t="str">
        <f>IF(ISBLANK(L1489),"",IF(OR(ISBLANK(VLOOKUP(L1489&amp;"-"&amp;E1489,'Np Quality'!A:M,9,FALSE)),ISERROR(VLOOKUP(L1489&amp;"-"&amp;E1489,'Np Quality'!A:M,9,FALSE))),"-",VLOOKUP(L1489&amp;"-"&amp;E1489,'Np Quality'!A:M,9,FALSE)))</f>
        <v/>
      </c>
      <c r="S1479" s="150"/>
      <c r="T1479" s="395" t="str">
        <f t="shared" si="180"/>
        <v/>
      </c>
      <c r="U1479" s="395" t="str">
        <f t="shared" si="182"/>
        <v/>
      </c>
      <c r="V1479" s="396"/>
      <c r="W1479" s="282"/>
    </row>
    <row r="1480" spans="1:23">
      <c r="A1480" s="382" t="str">
        <f t="shared" si="183"/>
        <v/>
      </c>
      <c r="B1480" s="383" t="str">
        <f t="shared" si="181"/>
        <v/>
      </c>
      <c r="C1480" s="236"/>
      <c r="D1480" s="282"/>
      <c r="E1480" s="384" t="str">
        <f t="shared" si="184"/>
        <v/>
      </c>
      <c r="F1480" s="388"/>
      <c r="G1480" s="243"/>
      <c r="H1480" s="244"/>
      <c r="I1480" s="243"/>
      <c r="J1480" s="244"/>
      <c r="K1480" s="244"/>
      <c r="L1480" s="244"/>
      <c r="M1480" s="244"/>
      <c r="N1480" s="290"/>
      <c r="O1480" s="391" t="str">
        <f>IF(ISBLANK(L1480),"",IF(OR(ISBLANK(VLOOKUP(L1480&amp;"-"&amp;E1480,'Np Quality'!A:M,6,FALSE)),ISERROR(VLOOKUP(L1480&amp;"-"&amp;E1480,'Np Quality'!A:M,6,FALSE))),"-",VLOOKUP(L1480&amp;"-"&amp;E1480,'Np Quality'!A:M,6,FALSE)))</f>
        <v/>
      </c>
      <c r="P1480" s="391" t="str">
        <f>IF(ISBLANK(L1480),"",IF(OR(ISBLANK(VLOOKUP(L1480&amp;"-"&amp;E1480,'Np Quality'!A:M,7,FALSE)),ISERROR(VLOOKUP(L1480&amp;"-"&amp;E1480,'Np Quality'!A:M,7,FALSE))),"-",VLOOKUP(L1480&amp;"-"&amp;E1480,'Np Quality'!A:M,7,FALSE)))</f>
        <v/>
      </c>
      <c r="Q1480" s="391" t="str">
        <f>IF(ISBLANK(L1480),"",IF(OR(ISBLANK(VLOOKUP(L1480&amp;"-"&amp;E1480,'Np Quality'!A:M,8,FALSE)),ISERROR(VLOOKUP(L1480&amp;"-"&amp;E1480,'Np Quality'!A:M,8,FALSE))),"-",VLOOKUP(L1480&amp;"-"&amp;E1480,'Np Quality'!A:M,8,FALSE)))</f>
        <v/>
      </c>
      <c r="R1480" s="283" t="str">
        <f>IF(ISBLANK(L1490),"",IF(OR(ISBLANK(VLOOKUP(L1490&amp;"-"&amp;E1490,'Np Quality'!A:M,9,FALSE)),ISERROR(VLOOKUP(L1490&amp;"-"&amp;E1490,'Np Quality'!A:M,9,FALSE))),"-",VLOOKUP(L1490&amp;"-"&amp;E1490,'Np Quality'!A:M,9,FALSE)))</f>
        <v/>
      </c>
      <c r="S1480" s="150"/>
      <c r="T1480" s="395" t="str">
        <f t="shared" ref="T1480:T1543" si="185">IF(ISNUMBER(B1480),CHOOSE(B1480,L1480,L1480&amp;","&amp;L1481,L1480&amp;","&amp;L1481&amp;","&amp;L1482,L1480&amp;","&amp;L1481&amp;","&amp;L1482&amp;","&amp;L1483),"")</f>
        <v/>
      </c>
      <c r="U1480" s="395" t="str">
        <f t="shared" si="182"/>
        <v/>
      </c>
      <c r="V1480" s="396"/>
      <c r="W1480" s="282"/>
    </row>
    <row r="1481" spans="1:23">
      <c r="A1481" s="382" t="str">
        <f t="shared" si="183"/>
        <v/>
      </c>
      <c r="B1481" s="383" t="str">
        <f t="shared" si="181"/>
        <v/>
      </c>
      <c r="C1481" s="236"/>
      <c r="D1481" s="282"/>
      <c r="E1481" s="384" t="str">
        <f t="shared" si="184"/>
        <v/>
      </c>
      <c r="F1481" s="388"/>
      <c r="G1481" s="243"/>
      <c r="H1481" s="244"/>
      <c r="I1481" s="243"/>
      <c r="J1481" s="244"/>
      <c r="K1481" s="244"/>
      <c r="L1481" s="244"/>
      <c r="M1481" s="244"/>
      <c r="N1481" s="290"/>
      <c r="O1481" s="391" t="str">
        <f>IF(ISBLANK(L1481),"",IF(OR(ISBLANK(VLOOKUP(L1481&amp;"-"&amp;E1481,'Np Quality'!A:M,6,FALSE)),ISERROR(VLOOKUP(L1481&amp;"-"&amp;E1481,'Np Quality'!A:M,6,FALSE))),"-",VLOOKUP(L1481&amp;"-"&amp;E1481,'Np Quality'!A:M,6,FALSE)))</f>
        <v/>
      </c>
      <c r="P1481" s="391" t="str">
        <f>IF(ISBLANK(L1481),"",IF(OR(ISBLANK(VLOOKUP(L1481&amp;"-"&amp;E1481,'Np Quality'!A:M,7,FALSE)),ISERROR(VLOOKUP(L1481&amp;"-"&amp;E1481,'Np Quality'!A:M,7,FALSE))),"-",VLOOKUP(L1481&amp;"-"&amp;E1481,'Np Quality'!A:M,7,FALSE)))</f>
        <v/>
      </c>
      <c r="Q1481" s="391" t="str">
        <f>IF(ISBLANK(L1481),"",IF(OR(ISBLANK(VLOOKUP(L1481&amp;"-"&amp;E1481,'Np Quality'!A:M,8,FALSE)),ISERROR(VLOOKUP(L1481&amp;"-"&amp;E1481,'Np Quality'!A:M,8,FALSE))),"-",VLOOKUP(L1481&amp;"-"&amp;E1481,'Np Quality'!A:M,8,FALSE)))</f>
        <v/>
      </c>
      <c r="R1481" s="283" t="str">
        <f>IF(ISBLANK(L1491),"",IF(OR(ISBLANK(VLOOKUP(L1491&amp;"-"&amp;E1491,'Np Quality'!A:M,9,FALSE)),ISERROR(VLOOKUP(L1491&amp;"-"&amp;E1491,'Np Quality'!A:M,9,FALSE))),"-",VLOOKUP(L1491&amp;"-"&amp;E1491,'Np Quality'!A:M,9,FALSE)))</f>
        <v/>
      </c>
      <c r="S1481" s="150"/>
      <c r="T1481" s="395" t="str">
        <f t="shared" si="185"/>
        <v/>
      </c>
      <c r="U1481" s="395" t="str">
        <f t="shared" si="182"/>
        <v/>
      </c>
      <c r="V1481" s="396"/>
      <c r="W1481" s="282"/>
    </row>
    <row r="1482" spans="1:23">
      <c r="A1482" s="382" t="str">
        <f t="shared" si="183"/>
        <v/>
      </c>
      <c r="B1482" s="383" t="str">
        <f t="shared" si="181"/>
        <v/>
      </c>
      <c r="C1482" s="236"/>
      <c r="D1482" s="282"/>
      <c r="E1482" s="384" t="str">
        <f t="shared" si="184"/>
        <v/>
      </c>
      <c r="F1482" s="388"/>
      <c r="G1482" s="243"/>
      <c r="H1482" s="244"/>
      <c r="I1482" s="243"/>
      <c r="J1482" s="244"/>
      <c r="K1482" s="244"/>
      <c r="L1482" s="244"/>
      <c r="M1482" s="244"/>
      <c r="N1482" s="290"/>
      <c r="O1482" s="391" t="str">
        <f>IF(ISBLANK(L1483),"",IF(OR(ISBLANK(VLOOKUP(L1483&amp;"-"&amp;E1483,'Np Quality'!A:M,6,FALSE)),ISERROR(VLOOKUP(L1483&amp;"-"&amp;E1483,'Np Quality'!A:M,6,FALSE))),"-",VLOOKUP(L1483&amp;"-"&amp;E1483,'Np Quality'!A:M,6,FALSE)))</f>
        <v/>
      </c>
      <c r="P1482" s="391" t="str">
        <f>IF(ISBLANK(L1482),"",IF(OR(ISBLANK(VLOOKUP(L1482&amp;"-"&amp;E1482,'Np Quality'!A:M,7,FALSE)),ISERROR(VLOOKUP(L1482&amp;"-"&amp;E1482,'Np Quality'!A:M,7,FALSE))),"-",VLOOKUP(L1482&amp;"-"&amp;E1482,'Np Quality'!A:M,7,FALSE)))</f>
        <v/>
      </c>
      <c r="Q1482" s="391" t="str">
        <f>IF(ISBLANK(L1482),"",IF(OR(ISBLANK(VLOOKUP(L1482&amp;"-"&amp;E1482,'Np Quality'!A:M,8,FALSE)),ISERROR(VLOOKUP(L1482&amp;"-"&amp;E1482,'Np Quality'!A:M,8,FALSE))),"-",VLOOKUP(L1482&amp;"-"&amp;E1482,'Np Quality'!A:M,8,FALSE)))</f>
        <v/>
      </c>
      <c r="R1482" s="283" t="str">
        <f>IF(ISBLANK(L1492),"",IF(OR(ISBLANK(VLOOKUP(L1492&amp;"-"&amp;E1492,'Np Quality'!A:M,9,FALSE)),ISERROR(VLOOKUP(L1492&amp;"-"&amp;E1492,'Np Quality'!A:M,9,FALSE))),"-",VLOOKUP(L1492&amp;"-"&amp;E1492,'Np Quality'!A:M,9,FALSE)))</f>
        <v/>
      </c>
      <c r="S1482" s="150"/>
      <c r="T1482" s="395" t="str">
        <f t="shared" si="185"/>
        <v/>
      </c>
      <c r="U1482" s="395" t="str">
        <f t="shared" si="182"/>
        <v/>
      </c>
      <c r="V1482" s="396"/>
      <c r="W1482" s="282"/>
    </row>
    <row r="1483" spans="1:23">
      <c r="A1483" s="382" t="str">
        <f t="shared" si="183"/>
        <v/>
      </c>
      <c r="B1483" s="383" t="str">
        <f t="shared" si="181"/>
        <v/>
      </c>
      <c r="C1483" s="236"/>
      <c r="D1483" s="282"/>
      <c r="E1483" s="384" t="str">
        <f t="shared" si="184"/>
        <v/>
      </c>
      <c r="F1483" s="388"/>
      <c r="G1483" s="243"/>
      <c r="H1483" s="244"/>
      <c r="I1483" s="243"/>
      <c r="J1483" s="244"/>
      <c r="K1483" s="244"/>
      <c r="L1483" s="244"/>
      <c r="M1483" s="244"/>
      <c r="N1483" s="290"/>
      <c r="O1483" s="391" t="str">
        <f>IF(ISBLANK(L1483),"",IF(OR(ISBLANK(VLOOKUP(L1483&amp;"-"&amp;E1483,'Np Quality'!A:M,6,FALSE)),ISERROR(VLOOKUP(L1483&amp;"-"&amp;E1483,'Np Quality'!A:M,6,FALSE))),"-",VLOOKUP(L1483&amp;"-"&amp;E1483,'Np Quality'!A:M,6,FALSE)))</f>
        <v/>
      </c>
      <c r="P1483" s="391" t="str">
        <f>IF(ISBLANK(L1484),"",IF(OR(ISBLANK(VLOOKUP(L1484&amp;"-"&amp;E1484,'Np Quality'!A:M,7,FALSE)),ISERROR(VLOOKUP(L1484&amp;"-"&amp;E1484,'Np Quality'!A:M,7,FALSE))),"-",VLOOKUP(L1484&amp;"-"&amp;E1484,'Np Quality'!A:M,7,FALSE)))</f>
        <v/>
      </c>
      <c r="Q1483" s="391" t="str">
        <f>IF(ISBLANK(L1483),"",IF(OR(ISBLANK(VLOOKUP(L1483&amp;"-"&amp;E1483,'Np Quality'!A:M,8,FALSE)),ISERROR(VLOOKUP(L1483&amp;"-"&amp;E1483,'Np Quality'!A:M,8,FALSE))),"-",VLOOKUP(L1483&amp;"-"&amp;E1483,'Np Quality'!A:M,8,FALSE)))</f>
        <v/>
      </c>
      <c r="R1483" s="283" t="str">
        <f>IF(ISBLANK(L1493),"",IF(OR(ISBLANK(VLOOKUP(L1493&amp;"-"&amp;E1493,'Np Quality'!A:M,9,FALSE)),ISERROR(VLOOKUP(L1493&amp;"-"&amp;E1493,'Np Quality'!A:M,9,FALSE))),"-",VLOOKUP(L1493&amp;"-"&amp;E1493,'Np Quality'!A:M,9,FALSE)))</f>
        <v/>
      </c>
      <c r="S1483" s="150"/>
      <c r="T1483" s="395" t="str">
        <f t="shared" si="185"/>
        <v/>
      </c>
      <c r="U1483" s="395" t="str">
        <f t="shared" si="182"/>
        <v/>
      </c>
      <c r="V1483" s="396"/>
      <c r="W1483" s="282"/>
    </row>
    <row r="1484" spans="1:23">
      <c r="A1484" s="382" t="str">
        <f t="shared" si="183"/>
        <v/>
      </c>
      <c r="B1484" s="383" t="str">
        <f t="shared" si="181"/>
        <v/>
      </c>
      <c r="C1484" s="236"/>
      <c r="D1484" s="282"/>
      <c r="E1484" s="384" t="str">
        <f t="shared" si="184"/>
        <v/>
      </c>
      <c r="F1484" s="388"/>
      <c r="G1484" s="243"/>
      <c r="H1484" s="244"/>
      <c r="I1484" s="243"/>
      <c r="J1484" s="244"/>
      <c r="K1484" s="244"/>
      <c r="L1484" s="244"/>
      <c r="M1484" s="244"/>
      <c r="N1484" s="290"/>
      <c r="O1484" s="391" t="str">
        <f>IF(ISBLANK(L1484),"",IF(OR(ISBLANK(VLOOKUP(L1484&amp;"-"&amp;E1484,'Np Quality'!A:M,6,FALSE)),ISERROR(VLOOKUP(L1484&amp;"-"&amp;E1484,'Np Quality'!A:M,6,FALSE))),"-",VLOOKUP(L1484&amp;"-"&amp;E1484,'Np Quality'!A:M,6,FALSE)))</f>
        <v/>
      </c>
      <c r="P1484" s="391" t="str">
        <f>IF(ISBLANK(L1484),"",IF(OR(ISBLANK(VLOOKUP(L1484&amp;"-"&amp;E1484,'Np Quality'!A:M,7,FALSE)),ISERROR(VLOOKUP(L1484&amp;"-"&amp;E1484,'Np Quality'!A:M,7,FALSE))),"-",VLOOKUP(L1484&amp;"-"&amp;E1484,'Np Quality'!A:M,7,FALSE)))</f>
        <v/>
      </c>
      <c r="Q1484" s="391" t="str">
        <f>IF(ISBLANK(L1485),"",IF(OR(ISBLANK(VLOOKUP(L1485&amp;"-"&amp;E1485,'Np Quality'!A:M,8,FALSE)),ISERROR(VLOOKUP(L1485&amp;"-"&amp;E1485,'Np Quality'!A:M,8,FALSE))),"-",VLOOKUP(L1485&amp;"-"&amp;E1485,'Np Quality'!A:M,8,FALSE)))</f>
        <v/>
      </c>
      <c r="R1484" s="283" t="str">
        <f>IF(ISBLANK(L1494),"",IF(OR(ISBLANK(VLOOKUP(L1494&amp;"-"&amp;E1494,'Np Quality'!A:M,9,FALSE)),ISERROR(VLOOKUP(L1494&amp;"-"&amp;E1494,'Np Quality'!A:M,9,FALSE))),"-",VLOOKUP(L1494&amp;"-"&amp;E1494,'Np Quality'!A:M,9,FALSE)))</f>
        <v/>
      </c>
      <c r="S1484" s="150"/>
      <c r="T1484" s="395" t="str">
        <f t="shared" si="185"/>
        <v/>
      </c>
      <c r="U1484" s="395" t="str">
        <f t="shared" si="182"/>
        <v/>
      </c>
      <c r="V1484" s="396"/>
      <c r="W1484" s="282"/>
    </row>
    <row r="1485" spans="1:23">
      <c r="A1485" s="382" t="str">
        <f t="shared" si="183"/>
        <v/>
      </c>
      <c r="B1485" s="383" t="str">
        <f t="shared" ref="B1485:B1548" si="186">IF(AND(A1485&lt;&gt;A1484,A1485&lt;&gt;""),COUNTIF(A:A,A1485),"")</f>
        <v/>
      </c>
      <c r="C1485" s="236"/>
      <c r="D1485" s="282"/>
      <c r="E1485" s="384" t="str">
        <f t="shared" si="184"/>
        <v/>
      </c>
      <c r="F1485" s="388"/>
      <c r="G1485" s="243"/>
      <c r="H1485" s="244"/>
      <c r="I1485" s="243"/>
      <c r="J1485" s="244"/>
      <c r="K1485" s="244"/>
      <c r="L1485" s="244"/>
      <c r="M1485" s="244"/>
      <c r="N1485" s="290"/>
      <c r="O1485" s="391" t="str">
        <f>IF(ISBLANK(L1485),"",IF(OR(ISBLANK(VLOOKUP(L1485&amp;"-"&amp;E1485,'Np Quality'!A:M,6,FALSE)),ISERROR(VLOOKUP(L1485&amp;"-"&amp;E1485,'Np Quality'!A:M,6,FALSE))),"-",VLOOKUP(L1485&amp;"-"&amp;E1485,'Np Quality'!A:M,6,FALSE)))</f>
        <v/>
      </c>
      <c r="P1485" s="391" t="str">
        <f>IF(ISBLANK(L1485),"",IF(OR(ISBLANK(VLOOKUP(L1485&amp;"-"&amp;E1485,'Np Quality'!A:M,7,FALSE)),ISERROR(VLOOKUP(L1485&amp;"-"&amp;E1485,'Np Quality'!A:M,7,FALSE))),"-",VLOOKUP(L1485&amp;"-"&amp;E1485,'Np Quality'!A:M,7,FALSE)))</f>
        <v/>
      </c>
      <c r="Q1485" s="391" t="str">
        <f>IF(ISBLANK(L1485),"",IF(OR(ISBLANK(VLOOKUP(L1485&amp;"-"&amp;E1485,'Np Quality'!A:M,8,FALSE)),ISERROR(VLOOKUP(L1485&amp;"-"&amp;E1485,'Np Quality'!A:M,8,FALSE))),"-",VLOOKUP(L1485&amp;"-"&amp;E1485,'Np Quality'!A:M,8,FALSE)))</f>
        <v/>
      </c>
      <c r="R1485" s="283" t="str">
        <f>IF(ISBLANK(L1496),"",IF(OR(ISBLANK(VLOOKUP(L1496&amp;"-"&amp;E1496,'Np Quality'!A:M,9,FALSE)),ISERROR(VLOOKUP(L1496&amp;"-"&amp;E1496,'Np Quality'!A:M,9,FALSE))),"-",VLOOKUP(L1496&amp;"-"&amp;E1496,'Np Quality'!A:M,9,FALSE)))</f>
        <v/>
      </c>
      <c r="S1485" s="150"/>
      <c r="T1485" s="395" t="str">
        <f t="shared" si="185"/>
        <v/>
      </c>
      <c r="U1485" s="395" t="str">
        <f t="shared" si="182"/>
        <v/>
      </c>
      <c r="V1485" s="396"/>
      <c r="W1485" s="282"/>
    </row>
    <row r="1486" spans="1:23">
      <c r="A1486" s="382" t="str">
        <f t="shared" si="183"/>
        <v/>
      </c>
      <c r="B1486" s="383" t="str">
        <f t="shared" si="186"/>
        <v/>
      </c>
      <c r="C1486" s="236"/>
      <c r="D1486" s="282"/>
      <c r="E1486" s="384" t="str">
        <f t="shared" si="184"/>
        <v/>
      </c>
      <c r="F1486" s="388"/>
      <c r="G1486" s="243"/>
      <c r="H1486" s="244"/>
      <c r="I1486" s="243"/>
      <c r="J1486" s="244"/>
      <c r="K1486" s="244"/>
      <c r="L1486" s="244"/>
      <c r="M1486" s="244"/>
      <c r="N1486" s="290"/>
      <c r="O1486" s="391" t="str">
        <f>IF(ISBLANK(L1486),"",IF(OR(ISBLANK(VLOOKUP(L1486&amp;"-"&amp;E1486,'Np Quality'!A:M,6,FALSE)),ISERROR(VLOOKUP(L1486&amp;"-"&amp;E1486,'Np Quality'!A:M,6,FALSE))),"-",VLOOKUP(L1486&amp;"-"&amp;E1486,'Np Quality'!A:M,6,FALSE)))</f>
        <v/>
      </c>
      <c r="P1486" s="391" t="str">
        <f>IF(ISBLANK(L1486),"",IF(OR(ISBLANK(VLOOKUP(L1486&amp;"-"&amp;E1486,'Np Quality'!A:M,7,FALSE)),ISERROR(VLOOKUP(L1486&amp;"-"&amp;E1486,'Np Quality'!A:M,7,FALSE))),"-",VLOOKUP(L1486&amp;"-"&amp;E1486,'Np Quality'!A:M,7,FALSE)))</f>
        <v/>
      </c>
      <c r="Q1486" s="391" t="str">
        <f>IF(ISBLANK(L1486),"",IF(OR(ISBLANK(VLOOKUP(L1486&amp;"-"&amp;E1486,'Np Quality'!A:M,8,FALSE)),ISERROR(VLOOKUP(L1486&amp;"-"&amp;E1486,'Np Quality'!A:M,8,FALSE))),"-",VLOOKUP(L1486&amp;"-"&amp;E1486,'Np Quality'!A:M,8,FALSE)))</f>
        <v/>
      </c>
      <c r="R1486" s="283" t="str">
        <f>IF(ISBLANK(L1496),"",IF(OR(ISBLANK(VLOOKUP(L1496&amp;"-"&amp;E1496,'Np Quality'!A:M,9,FALSE)),ISERROR(VLOOKUP(L1496&amp;"-"&amp;E1496,'Np Quality'!A:M,9,FALSE))),"-",VLOOKUP(L1496&amp;"-"&amp;E1496,'Np Quality'!A:M,9,FALSE)))</f>
        <v/>
      </c>
      <c r="S1486" s="150"/>
      <c r="T1486" s="395" t="str">
        <f t="shared" si="185"/>
        <v/>
      </c>
      <c r="U1486" s="395" t="str">
        <f t="shared" si="182"/>
        <v/>
      </c>
      <c r="V1486" s="396"/>
      <c r="W1486" s="282"/>
    </row>
    <row r="1487" spans="1:23">
      <c r="A1487" s="382" t="str">
        <f t="shared" si="183"/>
        <v/>
      </c>
      <c r="B1487" s="383" t="str">
        <f t="shared" si="186"/>
        <v/>
      </c>
      <c r="C1487" s="236"/>
      <c r="D1487" s="282"/>
      <c r="E1487" s="384" t="str">
        <f t="shared" si="184"/>
        <v/>
      </c>
      <c r="F1487" s="388"/>
      <c r="G1487" s="243"/>
      <c r="H1487" s="244"/>
      <c r="I1487" s="243"/>
      <c r="J1487" s="244"/>
      <c r="K1487" s="244"/>
      <c r="L1487" s="244"/>
      <c r="M1487" s="244"/>
      <c r="N1487" s="290"/>
      <c r="O1487" s="391" t="str">
        <f>IF(ISBLANK(L1487),"",IF(OR(ISBLANK(VLOOKUP(L1487&amp;"-"&amp;E1487,'Np Quality'!A:M,6,FALSE)),ISERROR(VLOOKUP(L1487&amp;"-"&amp;E1487,'Np Quality'!A:M,6,FALSE))),"-",VLOOKUP(L1487&amp;"-"&amp;E1487,'Np Quality'!A:M,6,FALSE)))</f>
        <v/>
      </c>
      <c r="P1487" s="391" t="str">
        <f>IF(ISBLANK(L1487),"",IF(OR(ISBLANK(VLOOKUP(L1487&amp;"-"&amp;E1487,'Np Quality'!A:M,7,FALSE)),ISERROR(VLOOKUP(L1487&amp;"-"&amp;E1487,'Np Quality'!A:M,7,FALSE))),"-",VLOOKUP(L1487&amp;"-"&amp;E1487,'Np Quality'!A:M,7,FALSE)))</f>
        <v/>
      </c>
      <c r="Q1487" s="391" t="str">
        <f>IF(ISBLANK(L1487),"",IF(OR(ISBLANK(VLOOKUP(L1487&amp;"-"&amp;E1487,'Np Quality'!A:M,8,FALSE)),ISERROR(VLOOKUP(L1487&amp;"-"&amp;E1487,'Np Quality'!A:M,8,FALSE))),"-",VLOOKUP(L1487&amp;"-"&amp;E1487,'Np Quality'!A:M,8,FALSE)))</f>
        <v/>
      </c>
      <c r="R1487" s="283" t="str">
        <f>IF(ISBLANK(L1487),"",IF(OR(ISBLANK(VLOOKUP(L1487&amp;"-"&amp;E1487,'Np Quality'!A:M,9,FALSE)),ISERROR(VLOOKUP(L1487&amp;"-"&amp;E1487,'Np Quality'!A:M,9,FALSE))),"-",VLOOKUP(L1487&amp;"-"&amp;E1487,'Np Quality'!A:M,9,FALSE)))</f>
        <v/>
      </c>
      <c r="S1487" s="150"/>
      <c r="T1487" s="395" t="str">
        <f t="shared" si="185"/>
        <v/>
      </c>
      <c r="U1487" s="395" t="str">
        <f t="shared" si="182"/>
        <v/>
      </c>
      <c r="V1487" s="396"/>
      <c r="W1487" s="282"/>
    </row>
    <row r="1488" spans="1:23">
      <c r="A1488" s="382" t="str">
        <f t="shared" si="183"/>
        <v/>
      </c>
      <c r="B1488" s="383" t="str">
        <f t="shared" si="186"/>
        <v/>
      </c>
      <c r="C1488" s="236"/>
      <c r="D1488" s="282"/>
      <c r="E1488" s="384" t="str">
        <f t="shared" si="184"/>
        <v/>
      </c>
      <c r="F1488" s="388"/>
      <c r="G1488" s="243"/>
      <c r="H1488" s="244"/>
      <c r="I1488" s="243"/>
      <c r="J1488" s="244"/>
      <c r="K1488" s="244"/>
      <c r="L1488" s="244"/>
      <c r="M1488" s="244"/>
      <c r="N1488" s="290"/>
      <c r="O1488" s="391" t="str">
        <f>IF(ISBLANK(L1488),"",IF(OR(ISBLANK(VLOOKUP(L1488&amp;"-"&amp;E1488,'Np Quality'!A:M,6,FALSE)),ISERROR(VLOOKUP(L1488&amp;"-"&amp;E1488,'Np Quality'!A:M,6,FALSE))),"-",VLOOKUP(L1488&amp;"-"&amp;E1488,'Np Quality'!A:M,6,FALSE)))</f>
        <v/>
      </c>
      <c r="P1488" s="391" t="str">
        <f>IF(ISBLANK(L1488),"",IF(OR(ISBLANK(VLOOKUP(L1488&amp;"-"&amp;E1488,'Np Quality'!A:M,7,FALSE)),ISERROR(VLOOKUP(L1488&amp;"-"&amp;E1488,'Np Quality'!A:M,7,FALSE))),"-",VLOOKUP(L1488&amp;"-"&amp;E1488,'Np Quality'!A:M,7,FALSE)))</f>
        <v/>
      </c>
      <c r="Q1488" s="391" t="str">
        <f>IF(ISBLANK(L1488),"",IF(OR(ISBLANK(VLOOKUP(L1488&amp;"-"&amp;E1488,'Np Quality'!A:M,8,FALSE)),ISERROR(VLOOKUP(L1488&amp;"-"&amp;E1488,'Np Quality'!A:M,8,FALSE))),"-",VLOOKUP(L1488&amp;"-"&amp;E1488,'Np Quality'!A:M,8,FALSE)))</f>
        <v/>
      </c>
      <c r="R1488" s="283" t="str">
        <f>IF(ISBLANK(L1488),"",IF(OR(ISBLANK(VLOOKUP(L1488&amp;"-"&amp;E1488,'Np Quality'!A:M,9,FALSE)),ISERROR(VLOOKUP(L1488&amp;"-"&amp;E1488,'Np Quality'!A:M,9,FALSE))),"-",VLOOKUP(L1488&amp;"-"&amp;E1488,'Np Quality'!A:M,9,FALSE)))</f>
        <v/>
      </c>
      <c r="S1488" s="150"/>
      <c r="T1488" s="395" t="str">
        <f t="shared" si="185"/>
        <v/>
      </c>
      <c r="U1488" s="395" t="str">
        <f t="shared" si="182"/>
        <v/>
      </c>
      <c r="V1488" s="396"/>
      <c r="W1488" s="282"/>
    </row>
    <row r="1489" spans="1:23">
      <c r="A1489" s="382" t="str">
        <f t="shared" si="183"/>
        <v/>
      </c>
      <c r="B1489" s="383" t="str">
        <f t="shared" si="186"/>
        <v/>
      </c>
      <c r="C1489" s="236"/>
      <c r="D1489" s="282"/>
      <c r="E1489" s="384" t="str">
        <f t="shared" si="184"/>
        <v/>
      </c>
      <c r="F1489" s="388"/>
      <c r="G1489" s="243"/>
      <c r="H1489" s="244"/>
      <c r="I1489" s="243"/>
      <c r="J1489" s="244"/>
      <c r="K1489" s="244"/>
      <c r="L1489" s="244"/>
      <c r="M1489" s="244"/>
      <c r="N1489" s="290"/>
      <c r="O1489" s="391" t="str">
        <f>IF(ISBLANK(L1489),"",IF(OR(ISBLANK(VLOOKUP(L1489&amp;"-"&amp;E1489,'Np Quality'!A:M,6,FALSE)),ISERROR(VLOOKUP(L1489&amp;"-"&amp;E1489,'Np Quality'!A:M,6,FALSE))),"-",VLOOKUP(L1489&amp;"-"&amp;E1489,'Np Quality'!A:M,6,FALSE)))</f>
        <v/>
      </c>
      <c r="P1489" s="391" t="str">
        <f>IF(ISBLANK(L1489),"",IF(OR(ISBLANK(VLOOKUP(L1489&amp;"-"&amp;E1489,'Np Quality'!A:M,7,FALSE)),ISERROR(VLOOKUP(L1489&amp;"-"&amp;E1489,'Np Quality'!A:M,7,FALSE))),"-",VLOOKUP(L1489&amp;"-"&amp;E1489,'Np Quality'!A:M,7,FALSE)))</f>
        <v/>
      </c>
      <c r="Q1489" s="391" t="str">
        <f>IF(ISBLANK(L1489),"",IF(OR(ISBLANK(VLOOKUP(L1489&amp;"-"&amp;E1489,'Np Quality'!A:M,8,FALSE)),ISERROR(VLOOKUP(L1489&amp;"-"&amp;E1489,'Np Quality'!A:M,8,FALSE))),"-",VLOOKUP(L1489&amp;"-"&amp;E1489,'Np Quality'!A:M,8,FALSE)))</f>
        <v/>
      </c>
      <c r="R1489" s="283" t="str">
        <f>IF(ISBLANK(L1489),"",IF(OR(ISBLANK(VLOOKUP(L1489&amp;"-"&amp;E1489,'Np Quality'!A:M,9,FALSE)),ISERROR(VLOOKUP(L1489&amp;"-"&amp;E1489,'Np Quality'!A:M,9,FALSE))),"-",VLOOKUP(L1489&amp;"-"&amp;E1489,'Np Quality'!A:M,9,FALSE)))</f>
        <v/>
      </c>
      <c r="S1489" s="150"/>
      <c r="T1489" s="395" t="str">
        <f t="shared" si="185"/>
        <v/>
      </c>
      <c r="U1489" s="395" t="str">
        <f t="shared" si="182"/>
        <v/>
      </c>
      <c r="V1489" s="396"/>
      <c r="W1489" s="282"/>
    </row>
    <row r="1490" spans="1:23">
      <c r="A1490" s="382" t="str">
        <f t="shared" si="183"/>
        <v/>
      </c>
      <c r="B1490" s="383" t="str">
        <f t="shared" si="186"/>
        <v/>
      </c>
      <c r="C1490" s="236"/>
      <c r="D1490" s="282"/>
      <c r="E1490" s="384" t="str">
        <f t="shared" si="184"/>
        <v/>
      </c>
      <c r="F1490" s="388"/>
      <c r="G1490" s="243"/>
      <c r="H1490" s="244"/>
      <c r="I1490" s="243"/>
      <c r="J1490" s="244"/>
      <c r="K1490" s="244"/>
      <c r="L1490" s="244"/>
      <c r="M1490" s="244"/>
      <c r="N1490" s="290"/>
      <c r="O1490" s="391" t="str">
        <f>IF(ISBLANK(L1490),"",IF(OR(ISBLANK(VLOOKUP(L1490&amp;"-"&amp;E1490,'Np Quality'!A:M,6,FALSE)),ISERROR(VLOOKUP(L1490&amp;"-"&amp;E1490,'Np Quality'!A:M,6,FALSE))),"-",VLOOKUP(L1490&amp;"-"&amp;E1490,'Np Quality'!A:M,6,FALSE)))</f>
        <v/>
      </c>
      <c r="P1490" s="391" t="str">
        <f>IF(ISBLANK(L1490),"",IF(OR(ISBLANK(VLOOKUP(L1490&amp;"-"&amp;E1490,'Np Quality'!A:M,7,FALSE)),ISERROR(VLOOKUP(L1490&amp;"-"&amp;E1490,'Np Quality'!A:M,7,FALSE))),"-",VLOOKUP(L1490&amp;"-"&amp;E1490,'Np Quality'!A:M,7,FALSE)))</f>
        <v/>
      </c>
      <c r="Q1490" s="391" t="str">
        <f>IF(ISBLANK(L1490),"",IF(OR(ISBLANK(VLOOKUP(L1490&amp;"-"&amp;E1490,'Np Quality'!A:M,8,FALSE)),ISERROR(VLOOKUP(L1490&amp;"-"&amp;E1490,'Np Quality'!A:M,8,FALSE))),"-",VLOOKUP(L1490&amp;"-"&amp;E1490,'Np Quality'!A:M,8,FALSE)))</f>
        <v/>
      </c>
      <c r="R1490" s="283" t="str">
        <f>IF(ISBLANK(L1490),"",IF(OR(ISBLANK(VLOOKUP(L1490&amp;"-"&amp;E1490,'Np Quality'!A:M,9,FALSE)),ISERROR(VLOOKUP(L1490&amp;"-"&amp;E1490,'Np Quality'!A:M,9,FALSE))),"-",VLOOKUP(L1490&amp;"-"&amp;E1490,'Np Quality'!A:M,9,FALSE)))</f>
        <v/>
      </c>
      <c r="S1490" s="150"/>
      <c r="T1490" s="395" t="str">
        <f t="shared" si="185"/>
        <v/>
      </c>
      <c r="U1490" s="395" t="str">
        <f t="shared" si="182"/>
        <v/>
      </c>
      <c r="V1490" s="396"/>
      <c r="W1490" s="282"/>
    </row>
    <row r="1491" spans="1:23">
      <c r="A1491" s="382" t="str">
        <f t="shared" si="183"/>
        <v/>
      </c>
      <c r="B1491" s="383" t="str">
        <f t="shared" si="186"/>
        <v/>
      </c>
      <c r="C1491" s="236"/>
      <c r="D1491" s="282"/>
      <c r="E1491" s="384" t="str">
        <f t="shared" si="184"/>
        <v/>
      </c>
      <c r="F1491" s="388"/>
      <c r="G1491" s="243"/>
      <c r="H1491" s="244"/>
      <c r="I1491" s="243"/>
      <c r="J1491" s="244"/>
      <c r="K1491" s="244"/>
      <c r="L1491" s="244"/>
      <c r="M1491" s="244"/>
      <c r="N1491" s="290"/>
      <c r="O1491" s="391" t="str">
        <f>IF(ISBLANK(L1491),"",IF(OR(ISBLANK(VLOOKUP(L1491&amp;"-"&amp;E1491,'Np Quality'!A:M,6,FALSE)),ISERROR(VLOOKUP(L1491&amp;"-"&amp;E1491,'Np Quality'!A:M,6,FALSE))),"-",VLOOKUP(L1491&amp;"-"&amp;E1491,'Np Quality'!A:M,6,FALSE)))</f>
        <v/>
      </c>
      <c r="P1491" s="391" t="str">
        <f>IF(ISBLANK(L1491),"",IF(OR(ISBLANK(VLOOKUP(L1491&amp;"-"&amp;E1491,'Np Quality'!A:M,7,FALSE)),ISERROR(VLOOKUP(L1491&amp;"-"&amp;E1491,'Np Quality'!A:M,7,FALSE))),"-",VLOOKUP(L1491&amp;"-"&amp;E1491,'Np Quality'!A:M,7,FALSE)))</f>
        <v/>
      </c>
      <c r="Q1491" s="391" t="str">
        <f>IF(ISBLANK(L1491),"",IF(OR(ISBLANK(VLOOKUP(L1491&amp;"-"&amp;E1491,'Np Quality'!A:M,8,FALSE)),ISERROR(VLOOKUP(L1491&amp;"-"&amp;E1491,'Np Quality'!A:M,8,FALSE))),"-",VLOOKUP(L1491&amp;"-"&amp;E1491,'Np Quality'!A:M,8,FALSE)))</f>
        <v/>
      </c>
      <c r="R1491" s="283" t="str">
        <f>IF(ISBLANK(L1491),"",IF(OR(ISBLANK(VLOOKUP(L1491&amp;"-"&amp;E1491,'Np Quality'!A:M,9,FALSE)),ISERROR(VLOOKUP(L1491&amp;"-"&amp;E1491,'Np Quality'!A:M,9,FALSE))),"-",VLOOKUP(L1491&amp;"-"&amp;E1491,'Np Quality'!A:M,9,FALSE)))</f>
        <v/>
      </c>
      <c r="S1491" s="150"/>
      <c r="T1491" s="395" t="str">
        <f t="shared" si="185"/>
        <v/>
      </c>
      <c r="U1491" s="395" t="str">
        <f t="shared" si="182"/>
        <v/>
      </c>
      <c r="V1491" s="396"/>
      <c r="W1491" s="282"/>
    </row>
    <row r="1492" spans="1:23">
      <c r="A1492" s="382" t="str">
        <f t="shared" si="183"/>
        <v/>
      </c>
      <c r="B1492" s="383" t="str">
        <f t="shared" si="186"/>
        <v/>
      </c>
      <c r="C1492" s="236"/>
      <c r="D1492" s="282"/>
      <c r="E1492" s="384" t="str">
        <f t="shared" si="184"/>
        <v/>
      </c>
      <c r="F1492" s="388"/>
      <c r="G1492" s="243"/>
      <c r="H1492" s="244"/>
      <c r="I1492" s="243"/>
      <c r="J1492" s="244"/>
      <c r="K1492" s="244"/>
      <c r="L1492" s="244"/>
      <c r="M1492" s="244"/>
      <c r="N1492" s="290"/>
      <c r="O1492" s="391" t="str">
        <f>IF(ISBLANK(L1493),"",IF(OR(ISBLANK(VLOOKUP(L1493&amp;"-"&amp;E1493,'Np Quality'!A:M,6,FALSE)),ISERROR(VLOOKUP(L1493&amp;"-"&amp;E1493,'Np Quality'!A:M,6,FALSE))),"-",VLOOKUP(L1493&amp;"-"&amp;E1493,'Np Quality'!A:M,6,FALSE)))</f>
        <v/>
      </c>
      <c r="P1492" s="391" t="str">
        <f>IF(ISBLANK(L1492),"",IF(OR(ISBLANK(VLOOKUP(L1492&amp;"-"&amp;E1492,'Np Quality'!A:M,7,FALSE)),ISERROR(VLOOKUP(L1492&amp;"-"&amp;E1492,'Np Quality'!A:M,7,FALSE))),"-",VLOOKUP(L1492&amp;"-"&amp;E1492,'Np Quality'!A:M,7,FALSE)))</f>
        <v/>
      </c>
      <c r="Q1492" s="391" t="str">
        <f>IF(ISBLANK(L1492),"",IF(OR(ISBLANK(VLOOKUP(L1492&amp;"-"&amp;E1492,'Np Quality'!A:M,8,FALSE)),ISERROR(VLOOKUP(L1492&amp;"-"&amp;E1492,'Np Quality'!A:M,8,FALSE))),"-",VLOOKUP(L1492&amp;"-"&amp;E1492,'Np Quality'!A:M,8,FALSE)))</f>
        <v/>
      </c>
      <c r="R1492" s="283" t="str">
        <f>IF(ISBLANK(L1492),"",IF(OR(ISBLANK(VLOOKUP(L1492&amp;"-"&amp;E1492,'Np Quality'!A:M,9,FALSE)),ISERROR(VLOOKUP(L1492&amp;"-"&amp;E1492,'Np Quality'!A:M,9,FALSE))),"-",VLOOKUP(L1492&amp;"-"&amp;E1492,'Np Quality'!A:M,9,FALSE)))</f>
        <v/>
      </c>
      <c r="S1492" s="150"/>
      <c r="T1492" s="395" t="str">
        <f t="shared" si="185"/>
        <v/>
      </c>
      <c r="U1492" s="395" t="str">
        <f t="shared" si="182"/>
        <v/>
      </c>
      <c r="V1492" s="396"/>
      <c r="W1492" s="282"/>
    </row>
    <row r="1493" spans="1:23">
      <c r="A1493" s="382" t="str">
        <f t="shared" si="183"/>
        <v/>
      </c>
      <c r="B1493" s="383" t="str">
        <f t="shared" si="186"/>
        <v/>
      </c>
      <c r="C1493" s="236"/>
      <c r="D1493" s="282"/>
      <c r="E1493" s="384" t="str">
        <f t="shared" si="184"/>
        <v/>
      </c>
      <c r="F1493" s="388"/>
      <c r="G1493" s="243"/>
      <c r="H1493" s="244"/>
      <c r="I1493" s="243"/>
      <c r="J1493" s="244"/>
      <c r="K1493" s="244"/>
      <c r="L1493" s="244"/>
      <c r="M1493" s="244"/>
      <c r="N1493" s="290"/>
      <c r="O1493" s="391" t="str">
        <f>IF(ISBLANK(L1493),"",IF(OR(ISBLANK(VLOOKUP(L1493&amp;"-"&amp;E1493,'Np Quality'!A:M,6,FALSE)),ISERROR(VLOOKUP(L1493&amp;"-"&amp;E1493,'Np Quality'!A:M,6,FALSE))),"-",VLOOKUP(L1493&amp;"-"&amp;E1493,'Np Quality'!A:M,6,FALSE)))</f>
        <v/>
      </c>
      <c r="P1493" s="391" t="str">
        <f>IF(ISBLANK(L1494),"",IF(OR(ISBLANK(VLOOKUP(L1494&amp;"-"&amp;E1494,'Np Quality'!A:M,7,FALSE)),ISERROR(VLOOKUP(L1494&amp;"-"&amp;E1494,'Np Quality'!A:M,7,FALSE))),"-",VLOOKUP(L1494&amp;"-"&amp;E1494,'Np Quality'!A:M,7,FALSE)))</f>
        <v/>
      </c>
      <c r="Q1493" s="391" t="str">
        <f>IF(ISBLANK(L1493),"",IF(OR(ISBLANK(VLOOKUP(L1493&amp;"-"&amp;E1493,'Np Quality'!A:M,8,FALSE)),ISERROR(VLOOKUP(L1493&amp;"-"&amp;E1493,'Np Quality'!A:M,8,FALSE))),"-",VLOOKUP(L1493&amp;"-"&amp;E1493,'Np Quality'!A:M,8,FALSE)))</f>
        <v/>
      </c>
      <c r="R1493" s="283" t="str">
        <f>IF(ISBLANK(L1493),"",IF(OR(ISBLANK(VLOOKUP(L1493&amp;"-"&amp;E1493,'Np Quality'!A:M,9,FALSE)),ISERROR(VLOOKUP(L1493&amp;"-"&amp;E1493,'Np Quality'!A:M,9,FALSE))),"-",VLOOKUP(L1493&amp;"-"&amp;E1493,'Np Quality'!A:M,9,FALSE)))</f>
        <v/>
      </c>
      <c r="S1493" s="150"/>
      <c r="T1493" s="395" t="str">
        <f t="shared" si="185"/>
        <v/>
      </c>
      <c r="U1493" s="395" t="str">
        <f t="shared" si="182"/>
        <v/>
      </c>
      <c r="V1493" s="396"/>
      <c r="W1493" s="282"/>
    </row>
    <row r="1494" spans="1:23">
      <c r="A1494" s="382" t="str">
        <f t="shared" si="183"/>
        <v/>
      </c>
      <c r="B1494" s="383" t="str">
        <f t="shared" si="186"/>
        <v/>
      </c>
      <c r="C1494" s="236"/>
      <c r="D1494" s="282"/>
      <c r="E1494" s="384" t="str">
        <f t="shared" si="184"/>
        <v/>
      </c>
      <c r="F1494" s="388"/>
      <c r="G1494" s="243"/>
      <c r="H1494" s="244"/>
      <c r="I1494" s="243"/>
      <c r="J1494" s="244"/>
      <c r="K1494" s="244"/>
      <c r="L1494" s="244"/>
      <c r="M1494" s="244"/>
      <c r="N1494" s="290"/>
      <c r="O1494" s="391" t="str">
        <f>IF(ISBLANK(L1494),"",IF(OR(ISBLANK(VLOOKUP(L1494&amp;"-"&amp;E1494,'Np Quality'!A:M,6,FALSE)),ISERROR(VLOOKUP(L1494&amp;"-"&amp;E1494,'Np Quality'!A:M,6,FALSE))),"-",VLOOKUP(L1494&amp;"-"&amp;E1494,'Np Quality'!A:M,6,FALSE)))</f>
        <v/>
      </c>
      <c r="P1494" s="391" t="str">
        <f>IF(ISBLANK(L1494),"",IF(OR(ISBLANK(VLOOKUP(L1494&amp;"-"&amp;E1494,'Np Quality'!A:M,7,FALSE)),ISERROR(VLOOKUP(L1494&amp;"-"&amp;E1494,'Np Quality'!A:M,7,FALSE))),"-",VLOOKUP(L1494&amp;"-"&amp;E1494,'Np Quality'!A:M,7,FALSE)))</f>
        <v/>
      </c>
      <c r="Q1494" s="391" t="str">
        <f>IF(ISBLANK(L1495),"",IF(OR(ISBLANK(VLOOKUP(L1495&amp;"-"&amp;E1495,'Np Quality'!A:M,8,FALSE)),ISERROR(VLOOKUP(L1495&amp;"-"&amp;E1495,'Np Quality'!A:M,8,FALSE))),"-",VLOOKUP(L1495&amp;"-"&amp;E1495,'Np Quality'!A:M,8,FALSE)))</f>
        <v/>
      </c>
      <c r="R1494" s="283" t="str">
        <f>IF(ISBLANK(L1494),"",IF(OR(ISBLANK(VLOOKUP(L1494&amp;"-"&amp;E1494,'Np Quality'!A:M,9,FALSE)),ISERROR(VLOOKUP(L1494&amp;"-"&amp;E1494,'Np Quality'!A:M,9,FALSE))),"-",VLOOKUP(L1494&amp;"-"&amp;E1494,'Np Quality'!A:M,9,FALSE)))</f>
        <v/>
      </c>
      <c r="S1494" s="150"/>
      <c r="T1494" s="395" t="str">
        <f t="shared" si="185"/>
        <v/>
      </c>
      <c r="U1494" s="395" t="str">
        <f t="shared" si="182"/>
        <v/>
      </c>
      <c r="V1494" s="396"/>
      <c r="W1494" s="282"/>
    </row>
    <row r="1495" spans="1:23">
      <c r="A1495" s="382" t="str">
        <f t="shared" si="183"/>
        <v/>
      </c>
      <c r="B1495" s="383" t="str">
        <f t="shared" si="186"/>
        <v/>
      </c>
      <c r="C1495" s="236"/>
      <c r="D1495" s="282"/>
      <c r="E1495" s="384" t="str">
        <f t="shared" si="184"/>
        <v/>
      </c>
      <c r="F1495" s="388"/>
      <c r="G1495" s="243"/>
      <c r="H1495" s="244"/>
      <c r="I1495" s="243"/>
      <c r="J1495" s="244"/>
      <c r="K1495" s="244"/>
      <c r="L1495" s="244"/>
      <c r="M1495" s="244"/>
      <c r="N1495" s="290"/>
      <c r="O1495" s="391" t="str">
        <f>IF(ISBLANK(L1495),"",IF(OR(ISBLANK(VLOOKUP(L1495&amp;"-"&amp;E1495,'Np Quality'!A:M,6,FALSE)),ISERROR(VLOOKUP(L1495&amp;"-"&amp;E1495,'Np Quality'!A:M,6,FALSE))),"-",VLOOKUP(L1495&amp;"-"&amp;E1495,'Np Quality'!A:M,6,FALSE)))</f>
        <v/>
      </c>
      <c r="P1495" s="391" t="str">
        <f>IF(ISBLANK(L1495),"",IF(OR(ISBLANK(VLOOKUP(L1495&amp;"-"&amp;E1495,'Np Quality'!A:M,7,FALSE)),ISERROR(VLOOKUP(L1495&amp;"-"&amp;E1495,'Np Quality'!A:M,7,FALSE))),"-",VLOOKUP(L1495&amp;"-"&amp;E1495,'Np Quality'!A:M,7,FALSE)))</f>
        <v/>
      </c>
      <c r="Q1495" s="391" t="str">
        <f>IF(ISBLANK(L1495),"",IF(OR(ISBLANK(VLOOKUP(L1495&amp;"-"&amp;E1495,'Np Quality'!A:M,8,FALSE)),ISERROR(VLOOKUP(L1495&amp;"-"&amp;E1495,'Np Quality'!A:M,8,FALSE))),"-",VLOOKUP(L1495&amp;"-"&amp;E1495,'Np Quality'!A:M,8,FALSE)))</f>
        <v/>
      </c>
      <c r="R1495" s="283" t="str">
        <f>IF(ISBLANK(L1496),"",IF(OR(ISBLANK(VLOOKUP(L1496&amp;"-"&amp;E1496,'Np Quality'!A:M,9,FALSE)),ISERROR(VLOOKUP(L1496&amp;"-"&amp;E1496,'Np Quality'!A:M,9,FALSE))),"-",VLOOKUP(L1496&amp;"-"&amp;E1496,'Np Quality'!A:M,9,FALSE)))</f>
        <v/>
      </c>
      <c r="S1495" s="150"/>
      <c r="T1495" s="395" t="str">
        <f t="shared" si="185"/>
        <v/>
      </c>
      <c r="U1495" s="395" t="str">
        <f t="shared" si="182"/>
        <v/>
      </c>
      <c r="V1495" s="396"/>
      <c r="W1495" s="282"/>
    </row>
    <row r="1496" spans="1:23">
      <c r="A1496" s="382" t="str">
        <f t="shared" si="183"/>
        <v/>
      </c>
      <c r="B1496" s="383" t="str">
        <f t="shared" si="186"/>
        <v/>
      </c>
      <c r="C1496" s="236"/>
      <c r="D1496" s="282"/>
      <c r="E1496" s="384" t="str">
        <f t="shared" si="184"/>
        <v/>
      </c>
      <c r="F1496" s="388"/>
      <c r="G1496" s="243"/>
      <c r="H1496" s="244"/>
      <c r="I1496" s="243"/>
      <c r="J1496" s="244"/>
      <c r="K1496" s="244"/>
      <c r="L1496" s="244"/>
      <c r="M1496" s="244"/>
      <c r="N1496" s="290"/>
      <c r="O1496" s="391" t="str">
        <f>IF(ISBLANK(L1496),"",IF(OR(ISBLANK(VLOOKUP(L1496&amp;"-"&amp;E1496,'Np Quality'!A:M,6,FALSE)),ISERROR(VLOOKUP(L1496&amp;"-"&amp;E1496,'Np Quality'!A:M,6,FALSE))),"-",VLOOKUP(L1496&amp;"-"&amp;E1496,'Np Quality'!A:M,6,FALSE)))</f>
        <v/>
      </c>
      <c r="P1496" s="391" t="str">
        <f>IF(ISBLANK(L1496),"",IF(OR(ISBLANK(VLOOKUP(L1496&amp;"-"&amp;E1496,'Np Quality'!A:M,7,FALSE)),ISERROR(VLOOKUP(L1496&amp;"-"&amp;E1496,'Np Quality'!A:M,7,FALSE))),"-",VLOOKUP(L1496&amp;"-"&amp;E1496,'Np Quality'!A:M,7,FALSE)))</f>
        <v/>
      </c>
      <c r="Q1496" s="391" t="str">
        <f>IF(ISBLANK(L1496),"",IF(OR(ISBLANK(VLOOKUP(L1496&amp;"-"&amp;E1496,'Np Quality'!A:M,8,FALSE)),ISERROR(VLOOKUP(L1496&amp;"-"&amp;E1496,'Np Quality'!A:M,8,FALSE))),"-",VLOOKUP(L1496&amp;"-"&amp;E1496,'Np Quality'!A:M,8,FALSE)))</f>
        <v/>
      </c>
      <c r="R1496" s="283" t="str">
        <f>IF(ISBLANK(L1496),"",IF(OR(ISBLANK(VLOOKUP(L1496&amp;"-"&amp;E1496,'Np Quality'!A:M,9,FALSE)),ISERROR(VLOOKUP(L1496&amp;"-"&amp;E1496,'Np Quality'!A:M,9,FALSE))),"-",VLOOKUP(L1496&amp;"-"&amp;E1496,'Np Quality'!A:M,9,FALSE)))</f>
        <v/>
      </c>
      <c r="S1496" s="150"/>
      <c r="T1496" s="395" t="str">
        <f t="shared" si="185"/>
        <v/>
      </c>
      <c r="U1496" s="395" t="str">
        <f t="shared" si="182"/>
        <v/>
      </c>
      <c r="V1496" s="396"/>
      <c r="W1496" s="282"/>
    </row>
    <row r="1497" spans="1:23">
      <c r="A1497" s="382" t="str">
        <f t="shared" si="183"/>
        <v/>
      </c>
      <c r="B1497" s="383" t="str">
        <f t="shared" si="186"/>
        <v/>
      </c>
      <c r="C1497" s="236"/>
      <c r="D1497" s="282"/>
      <c r="E1497" s="384" t="str">
        <f t="shared" si="184"/>
        <v/>
      </c>
      <c r="F1497" s="388"/>
      <c r="G1497" s="243"/>
      <c r="H1497" s="244"/>
      <c r="I1497" s="243"/>
      <c r="J1497" s="244"/>
      <c r="K1497" s="244"/>
      <c r="L1497" s="244"/>
      <c r="M1497" s="244"/>
      <c r="N1497" s="290"/>
      <c r="O1497" s="391" t="str">
        <f>IF(ISBLANK(L1597),"",IF(OR(ISBLANK(VLOOKUP(L1597&amp;"-"&amp;E1597,'Np Quality'!A:M,6,FALSE)),ISERROR(VLOOKUP(L1597&amp;"-"&amp;E1597,'Np Quality'!A:M,6,FALSE))),"-",VLOOKUP(L1597&amp;"-"&amp;E1597,'Np Quality'!A:M,6,FALSE)))</f>
        <v/>
      </c>
      <c r="P1497" s="391" t="str">
        <f>IF(ISBLANK(L1497),"",IF(OR(ISBLANK(VLOOKUP(L1497&amp;"-"&amp;E1497,'Np Quality'!A:M,7,FALSE)),ISERROR(VLOOKUP(L1497&amp;"-"&amp;E1497,'Np Quality'!A:M,7,FALSE))),"-",VLOOKUP(L1497&amp;"-"&amp;E1497,'Np Quality'!A:M,7,FALSE)))</f>
        <v/>
      </c>
      <c r="Q1497" s="391" t="str">
        <f>IF(ISBLANK(L1497),"",IF(OR(ISBLANK(VLOOKUP(L1497&amp;"-"&amp;E1497,'Np Quality'!A:M,8,FALSE)),ISERROR(VLOOKUP(L1497&amp;"-"&amp;E1497,'Np Quality'!A:M,8,FALSE))),"-",VLOOKUP(L1497&amp;"-"&amp;E1497,'Np Quality'!A:M,8,FALSE)))</f>
        <v/>
      </c>
      <c r="R1497" s="283" t="str">
        <f>IF(ISBLANK(L1497),"",IF(OR(ISBLANK(VLOOKUP(L1497&amp;"-"&amp;E1497,'Np Quality'!A:M,9,FALSE)),ISERROR(VLOOKUP(L1497&amp;"-"&amp;E1497,'Np Quality'!A:M,9,FALSE))),"-",VLOOKUP(L1497&amp;"-"&amp;E1497,'Np Quality'!A:M,9,FALSE)))</f>
        <v/>
      </c>
      <c r="S1497" s="150"/>
      <c r="T1497" s="395" t="str">
        <f t="shared" si="185"/>
        <v/>
      </c>
      <c r="U1497" s="395" t="str">
        <f t="shared" si="182"/>
        <v/>
      </c>
      <c r="V1497" s="396"/>
      <c r="W1497" s="282"/>
    </row>
    <row r="1498" spans="1:23">
      <c r="A1498" s="382" t="str">
        <f t="shared" si="183"/>
        <v/>
      </c>
      <c r="B1498" s="383" t="str">
        <f t="shared" si="186"/>
        <v/>
      </c>
      <c r="C1498" s="236"/>
      <c r="D1498" s="282"/>
      <c r="E1498" s="384" t="str">
        <f t="shared" si="184"/>
        <v/>
      </c>
      <c r="F1498" s="388"/>
      <c r="G1498" s="243"/>
      <c r="H1498" s="244"/>
      <c r="I1498" s="243"/>
      <c r="J1498" s="244"/>
      <c r="K1498" s="244"/>
      <c r="L1498" s="244"/>
      <c r="M1498" s="244"/>
      <c r="N1498" s="290"/>
      <c r="O1498" s="391" t="str">
        <f>IF(ISBLANK(L1598),"",IF(OR(ISBLANK(VLOOKUP(L1598&amp;"-"&amp;E1598,'Np Quality'!A:M,6,FALSE)),ISERROR(VLOOKUP(L1598&amp;"-"&amp;E1598,'Np Quality'!A:M,6,FALSE))),"-",VLOOKUP(L1598&amp;"-"&amp;E1598,'Np Quality'!A:M,6,FALSE)))</f>
        <v/>
      </c>
      <c r="P1498" s="391" t="str">
        <f>IF(ISBLANK(L1498),"",IF(OR(ISBLANK(VLOOKUP(L1498&amp;"-"&amp;E1498,'Np Quality'!A:M,7,FALSE)),ISERROR(VLOOKUP(L1498&amp;"-"&amp;E1498,'Np Quality'!A:M,7,FALSE))),"-",VLOOKUP(L1498&amp;"-"&amp;E1498,'Np Quality'!A:M,7,FALSE)))</f>
        <v/>
      </c>
      <c r="Q1498" s="391" t="str">
        <f>IF(ISBLANK(L1498),"",IF(OR(ISBLANK(VLOOKUP(L1498&amp;"-"&amp;E1498,'Np Quality'!A:M,8,FALSE)),ISERROR(VLOOKUP(L1498&amp;"-"&amp;E1498,'Np Quality'!A:M,8,FALSE))),"-",VLOOKUP(L1498&amp;"-"&amp;E1498,'Np Quality'!A:M,8,FALSE)))</f>
        <v/>
      </c>
      <c r="R1498" s="283" t="str">
        <f>IF(ISBLANK(L1498),"",IF(OR(ISBLANK(VLOOKUP(L1498&amp;"-"&amp;E1498,'Np Quality'!A:M,9,FALSE)),ISERROR(VLOOKUP(L1498&amp;"-"&amp;E1498,'Np Quality'!A:M,9,FALSE))),"-",VLOOKUP(L1498&amp;"-"&amp;E1498,'Np Quality'!A:M,9,FALSE)))</f>
        <v/>
      </c>
      <c r="S1498" s="150"/>
      <c r="T1498" s="395" t="str">
        <f t="shared" si="185"/>
        <v/>
      </c>
      <c r="U1498" s="395" t="str">
        <f t="shared" si="182"/>
        <v/>
      </c>
      <c r="V1498" s="396"/>
      <c r="W1498" s="282"/>
    </row>
    <row r="1499" spans="1:23">
      <c r="A1499" s="382" t="str">
        <f t="shared" si="183"/>
        <v/>
      </c>
      <c r="B1499" s="383" t="str">
        <f t="shared" si="186"/>
        <v/>
      </c>
      <c r="C1499" s="236"/>
      <c r="D1499" s="282"/>
      <c r="E1499" s="384" t="str">
        <f t="shared" si="184"/>
        <v/>
      </c>
      <c r="F1499" s="388"/>
      <c r="G1499" s="243"/>
      <c r="H1499" s="244"/>
      <c r="I1499" s="243"/>
      <c r="J1499" s="244"/>
      <c r="K1499" s="244"/>
      <c r="L1499" s="244"/>
      <c r="M1499" s="244"/>
      <c r="N1499" s="290"/>
      <c r="O1499" s="391" t="str">
        <f>IF(ISBLANK(L1599),"",IF(OR(ISBLANK(VLOOKUP(L1599&amp;"-"&amp;E1599,'Np Quality'!A:M,6,FALSE)),ISERROR(VLOOKUP(L1599&amp;"-"&amp;E1599,'Np Quality'!A:M,6,FALSE))),"-",VLOOKUP(L1599&amp;"-"&amp;E1599,'Np Quality'!A:M,6,FALSE)))</f>
        <v/>
      </c>
      <c r="P1499" s="391" t="str">
        <f>IF(ISBLANK(L1499),"",IF(OR(ISBLANK(VLOOKUP(L1499&amp;"-"&amp;E1499,'Np Quality'!A:M,7,FALSE)),ISERROR(VLOOKUP(L1499&amp;"-"&amp;E1499,'Np Quality'!A:M,7,FALSE))),"-",VLOOKUP(L1499&amp;"-"&amp;E1499,'Np Quality'!A:M,7,FALSE)))</f>
        <v/>
      </c>
      <c r="Q1499" s="391" t="str">
        <f>IF(ISBLANK(L1499),"",IF(OR(ISBLANK(VLOOKUP(L1499&amp;"-"&amp;E1499,'Np Quality'!A:M,8,FALSE)),ISERROR(VLOOKUP(L1499&amp;"-"&amp;E1499,'Np Quality'!A:M,8,FALSE))),"-",VLOOKUP(L1499&amp;"-"&amp;E1499,'Np Quality'!A:M,8,FALSE)))</f>
        <v/>
      </c>
      <c r="R1499" s="283" t="str">
        <f>IF(ISBLANK(L1499),"",IF(OR(ISBLANK(VLOOKUP(L1499&amp;"-"&amp;E1499,'Np Quality'!A:M,9,FALSE)),ISERROR(VLOOKUP(L1499&amp;"-"&amp;E1499,'Np Quality'!A:M,9,FALSE))),"-",VLOOKUP(L1499&amp;"-"&amp;E1499,'Np Quality'!A:M,9,FALSE)))</f>
        <v/>
      </c>
      <c r="S1499" s="150"/>
      <c r="T1499" s="395" t="str">
        <f t="shared" si="185"/>
        <v/>
      </c>
      <c r="U1499" s="395" t="str">
        <f t="shared" si="182"/>
        <v/>
      </c>
      <c r="V1499" s="396"/>
      <c r="W1499" s="282"/>
    </row>
    <row r="1500" spans="1:23">
      <c r="A1500" s="382" t="str">
        <f t="shared" si="183"/>
        <v/>
      </c>
      <c r="B1500" s="383" t="str">
        <f t="shared" si="186"/>
        <v/>
      </c>
      <c r="C1500" s="236"/>
      <c r="D1500" s="282"/>
      <c r="E1500" s="384" t="str">
        <f t="shared" si="184"/>
        <v/>
      </c>
      <c r="F1500" s="388"/>
      <c r="G1500" s="243"/>
      <c r="H1500" s="244"/>
      <c r="I1500" s="243"/>
      <c r="J1500" s="244"/>
      <c r="K1500" s="244"/>
      <c r="L1500" s="244"/>
      <c r="M1500" s="244"/>
      <c r="N1500" s="290"/>
      <c r="O1500" s="391" t="str">
        <f>IF(ISBLANK(L1600),"",IF(OR(ISBLANK(VLOOKUP(L1600&amp;"-"&amp;E1600,'Np Quality'!A:M,6,FALSE)),ISERROR(VLOOKUP(L1600&amp;"-"&amp;E1600,'Np Quality'!A:M,6,FALSE))),"-",VLOOKUP(L1600&amp;"-"&amp;E1600,'Np Quality'!A:M,6,FALSE)))</f>
        <v/>
      </c>
      <c r="P1500" s="391" t="str">
        <f>IF(ISBLANK(L1500),"",IF(OR(ISBLANK(VLOOKUP(L1500&amp;"-"&amp;E1500,'Np Quality'!A:M,7,FALSE)),ISERROR(VLOOKUP(L1500&amp;"-"&amp;E1500,'Np Quality'!A:M,7,FALSE))),"-",VLOOKUP(L1500&amp;"-"&amp;E1500,'Np Quality'!A:M,7,FALSE)))</f>
        <v/>
      </c>
      <c r="Q1500" s="391" t="str">
        <f>IF(ISBLANK(L1500),"",IF(OR(ISBLANK(VLOOKUP(L1500&amp;"-"&amp;E1500,'Np Quality'!A:M,8,FALSE)),ISERROR(VLOOKUP(L1500&amp;"-"&amp;E1500,'Np Quality'!A:M,8,FALSE))),"-",VLOOKUP(L1500&amp;"-"&amp;E1500,'Np Quality'!A:M,8,FALSE)))</f>
        <v/>
      </c>
      <c r="R1500" s="283" t="str">
        <f>IF(ISBLANK(L1500),"",IF(OR(ISBLANK(VLOOKUP(L1500&amp;"-"&amp;E1500,'Np Quality'!A:M,9,FALSE)),ISERROR(VLOOKUP(L1500&amp;"-"&amp;E1500,'Np Quality'!A:M,9,FALSE))),"-",VLOOKUP(L1500&amp;"-"&amp;E1500,'Np Quality'!A:M,9,FALSE)))</f>
        <v/>
      </c>
      <c r="S1500" s="150"/>
      <c r="T1500" s="395" t="str">
        <f t="shared" si="185"/>
        <v/>
      </c>
      <c r="U1500" s="395" t="str">
        <f t="shared" si="182"/>
        <v/>
      </c>
      <c r="V1500" s="396"/>
      <c r="W1500" s="282"/>
    </row>
    <row r="1501" spans="1:23">
      <c r="A1501" s="382" t="str">
        <f t="shared" si="183"/>
        <v/>
      </c>
      <c r="B1501" s="383" t="str">
        <f t="shared" si="186"/>
        <v/>
      </c>
      <c r="C1501" s="236"/>
      <c r="D1501" s="282"/>
      <c r="E1501" s="384" t="str">
        <f t="shared" si="184"/>
        <v/>
      </c>
      <c r="F1501" s="388"/>
      <c r="G1501" s="243"/>
      <c r="H1501" s="244"/>
      <c r="I1501" s="243"/>
      <c r="J1501" s="244"/>
      <c r="K1501" s="244"/>
      <c r="L1501" s="244"/>
      <c r="M1501" s="244"/>
      <c r="N1501" s="290"/>
      <c r="O1501" s="391" t="str">
        <f>IF(ISBLANK(L1601),"",IF(OR(ISBLANK(VLOOKUP(L1601&amp;"-"&amp;E1601,'Np Quality'!A:M,6,FALSE)),ISERROR(VLOOKUP(L1601&amp;"-"&amp;E1601,'Np Quality'!A:M,6,FALSE))),"-",VLOOKUP(L1601&amp;"-"&amp;E1601,'Np Quality'!A:M,6,FALSE)))</f>
        <v/>
      </c>
      <c r="P1501" s="391" t="str">
        <f>IF(ISBLANK(L1501),"",IF(OR(ISBLANK(VLOOKUP(L1501&amp;"-"&amp;E1501,'Np Quality'!A:M,7,FALSE)),ISERROR(VLOOKUP(L1501&amp;"-"&amp;E1501,'Np Quality'!A:M,7,FALSE))),"-",VLOOKUP(L1501&amp;"-"&amp;E1501,'Np Quality'!A:M,7,FALSE)))</f>
        <v/>
      </c>
      <c r="Q1501" s="391" t="str">
        <f>IF(ISBLANK(L1501),"",IF(OR(ISBLANK(VLOOKUP(L1501&amp;"-"&amp;E1501,'Np Quality'!A:M,8,FALSE)),ISERROR(VLOOKUP(L1501&amp;"-"&amp;E1501,'Np Quality'!A:M,8,FALSE))),"-",VLOOKUP(L1501&amp;"-"&amp;E1501,'Np Quality'!A:M,8,FALSE)))</f>
        <v/>
      </c>
      <c r="R1501" s="283" t="str">
        <f>IF(ISBLANK(L1501),"",IF(OR(ISBLANK(VLOOKUP(L1501&amp;"-"&amp;E1501,'Np Quality'!A:M,9,FALSE)),ISERROR(VLOOKUP(L1501&amp;"-"&amp;E1501,'Np Quality'!A:M,9,FALSE))),"-",VLOOKUP(L1501&amp;"-"&amp;E1501,'Np Quality'!A:M,9,FALSE)))</f>
        <v/>
      </c>
      <c r="S1501" s="150"/>
      <c r="T1501" s="395" t="str">
        <f t="shared" si="185"/>
        <v/>
      </c>
      <c r="U1501" s="395" t="str">
        <f t="shared" si="182"/>
        <v/>
      </c>
      <c r="V1501" s="396"/>
      <c r="W1501" s="282"/>
    </row>
    <row r="1502" spans="1:23">
      <c r="A1502" s="382" t="str">
        <f t="shared" si="183"/>
        <v/>
      </c>
      <c r="B1502" s="383" t="str">
        <f t="shared" si="186"/>
        <v/>
      </c>
      <c r="C1502" s="236"/>
      <c r="D1502" s="282"/>
      <c r="E1502" s="384" t="str">
        <f t="shared" si="184"/>
        <v/>
      </c>
      <c r="F1502" s="388"/>
      <c r="G1502" s="243"/>
      <c r="H1502" s="244"/>
      <c r="I1502" s="243"/>
      <c r="J1502" s="244"/>
      <c r="K1502" s="244"/>
      <c r="L1502" s="244"/>
      <c r="M1502" s="244"/>
      <c r="N1502" s="290"/>
      <c r="O1502" s="391" t="str">
        <f>IF(ISBLANK(L1603),"",IF(OR(ISBLANK(VLOOKUP(L1603&amp;"-"&amp;E1603,'Np Quality'!A:M,6,FALSE)),ISERROR(VLOOKUP(L1603&amp;"-"&amp;E1603,'Np Quality'!A:M,6,FALSE))),"-",VLOOKUP(L1603&amp;"-"&amp;E1603,'Np Quality'!A:M,6,FALSE)))</f>
        <v/>
      </c>
      <c r="P1502" s="391" t="str">
        <f>IF(ISBLANK(L1502),"",IF(OR(ISBLANK(VLOOKUP(L1502&amp;"-"&amp;E1502,'Np Quality'!A:M,7,FALSE)),ISERROR(VLOOKUP(L1502&amp;"-"&amp;E1502,'Np Quality'!A:M,7,FALSE))),"-",VLOOKUP(L1502&amp;"-"&amp;E1502,'Np Quality'!A:M,7,FALSE)))</f>
        <v/>
      </c>
      <c r="Q1502" s="391" t="str">
        <f>IF(ISBLANK(L1502),"",IF(OR(ISBLANK(VLOOKUP(L1502&amp;"-"&amp;E1502,'Np Quality'!A:M,8,FALSE)),ISERROR(VLOOKUP(L1502&amp;"-"&amp;E1502,'Np Quality'!A:M,8,FALSE))),"-",VLOOKUP(L1502&amp;"-"&amp;E1502,'Np Quality'!A:M,8,FALSE)))</f>
        <v/>
      </c>
      <c r="R1502" s="283" t="str">
        <f>IF(ISBLANK(L1502),"",IF(OR(ISBLANK(VLOOKUP(L1502&amp;"-"&amp;E1502,'Np Quality'!A:M,9,FALSE)),ISERROR(VLOOKUP(L1502&amp;"-"&amp;E1502,'Np Quality'!A:M,9,FALSE))),"-",VLOOKUP(L1502&amp;"-"&amp;E1502,'Np Quality'!A:M,9,FALSE)))</f>
        <v/>
      </c>
      <c r="S1502" s="150"/>
      <c r="T1502" s="395" t="str">
        <f t="shared" si="185"/>
        <v/>
      </c>
      <c r="U1502" s="395" t="str">
        <f t="shared" si="182"/>
        <v/>
      </c>
      <c r="V1502" s="396"/>
      <c r="W1502" s="282"/>
    </row>
    <row r="1503" spans="1:23">
      <c r="A1503" s="382" t="str">
        <f t="shared" si="183"/>
        <v/>
      </c>
      <c r="B1503" s="383" t="str">
        <f t="shared" si="186"/>
        <v/>
      </c>
      <c r="C1503" s="236"/>
      <c r="D1503" s="282"/>
      <c r="E1503" s="384" t="str">
        <f t="shared" si="184"/>
        <v/>
      </c>
      <c r="F1503" s="388"/>
      <c r="G1503" s="243"/>
      <c r="H1503" s="244"/>
      <c r="I1503" s="243"/>
      <c r="J1503" s="244"/>
      <c r="K1503" s="244"/>
      <c r="L1503" s="244"/>
      <c r="M1503" s="244"/>
      <c r="N1503" s="290"/>
      <c r="O1503" s="391" t="str">
        <f>IF(ISBLANK(L1603),"",IF(OR(ISBLANK(VLOOKUP(L1603&amp;"-"&amp;E1603,'Np Quality'!A:M,6,FALSE)),ISERROR(VLOOKUP(L1603&amp;"-"&amp;E1603,'Np Quality'!A:M,6,FALSE))),"-",VLOOKUP(L1603&amp;"-"&amp;E1603,'Np Quality'!A:M,6,FALSE)))</f>
        <v/>
      </c>
      <c r="P1503" s="391" t="str">
        <f>IF(ISBLANK(L1504),"",IF(OR(ISBLANK(VLOOKUP(L1504&amp;"-"&amp;E1504,'Np Quality'!A:M,7,FALSE)),ISERROR(VLOOKUP(L1504&amp;"-"&amp;E1504,'Np Quality'!A:M,7,FALSE))),"-",VLOOKUP(L1504&amp;"-"&amp;E1504,'Np Quality'!A:M,7,FALSE)))</f>
        <v/>
      </c>
      <c r="Q1503" s="391" t="str">
        <f>IF(ISBLANK(L1503),"",IF(OR(ISBLANK(VLOOKUP(L1503&amp;"-"&amp;E1503,'Np Quality'!A:M,8,FALSE)),ISERROR(VLOOKUP(L1503&amp;"-"&amp;E1503,'Np Quality'!A:M,8,FALSE))),"-",VLOOKUP(L1503&amp;"-"&amp;E1503,'Np Quality'!A:M,8,FALSE)))</f>
        <v/>
      </c>
      <c r="R1503" s="283" t="str">
        <f>IF(ISBLANK(L1503),"",IF(OR(ISBLANK(VLOOKUP(L1503&amp;"-"&amp;E1503,'Np Quality'!A:M,9,FALSE)),ISERROR(VLOOKUP(L1503&amp;"-"&amp;E1503,'Np Quality'!A:M,9,FALSE))),"-",VLOOKUP(L1503&amp;"-"&amp;E1503,'Np Quality'!A:M,9,FALSE)))</f>
        <v/>
      </c>
      <c r="S1503" s="150"/>
      <c r="T1503" s="395" t="str">
        <f t="shared" si="185"/>
        <v/>
      </c>
      <c r="U1503" s="395" t="str">
        <f t="shared" si="182"/>
        <v/>
      </c>
      <c r="V1503" s="396"/>
      <c r="W1503" s="282"/>
    </row>
    <row r="1504" spans="1:23">
      <c r="A1504" s="382" t="str">
        <f t="shared" si="183"/>
        <v/>
      </c>
      <c r="B1504" s="383" t="str">
        <f t="shared" si="186"/>
        <v/>
      </c>
      <c r="C1504" s="236"/>
      <c r="D1504" s="282"/>
      <c r="E1504" s="384" t="str">
        <f t="shared" si="184"/>
        <v/>
      </c>
      <c r="F1504" s="388"/>
      <c r="G1504" s="243"/>
      <c r="H1504" s="244"/>
      <c r="I1504" s="243"/>
      <c r="J1504" s="244"/>
      <c r="K1504" s="244"/>
      <c r="L1504" s="244"/>
      <c r="M1504" s="244"/>
      <c r="N1504" s="290"/>
      <c r="O1504" s="391" t="str">
        <f>IF(ISBLANK(L1604),"",IF(OR(ISBLANK(VLOOKUP(L1604&amp;"-"&amp;E1604,'Np Quality'!A:M,6,FALSE)),ISERROR(VLOOKUP(L1604&amp;"-"&amp;E1604,'Np Quality'!A:M,6,FALSE))),"-",VLOOKUP(L1604&amp;"-"&amp;E1604,'Np Quality'!A:M,6,FALSE)))</f>
        <v/>
      </c>
      <c r="P1504" s="391" t="str">
        <f>IF(ISBLANK(L1504),"",IF(OR(ISBLANK(VLOOKUP(L1504&amp;"-"&amp;E1504,'Np Quality'!A:M,7,FALSE)),ISERROR(VLOOKUP(L1504&amp;"-"&amp;E1504,'Np Quality'!A:M,7,FALSE))),"-",VLOOKUP(L1504&amp;"-"&amp;E1504,'Np Quality'!A:M,7,FALSE)))</f>
        <v/>
      </c>
      <c r="Q1504" s="391" t="str">
        <f>IF(ISBLANK(L1505),"",IF(OR(ISBLANK(VLOOKUP(L1505&amp;"-"&amp;E1505,'Np Quality'!A:M,8,FALSE)),ISERROR(VLOOKUP(L1505&amp;"-"&amp;E1505,'Np Quality'!A:M,8,FALSE))),"-",VLOOKUP(L1505&amp;"-"&amp;E1505,'Np Quality'!A:M,8,FALSE)))</f>
        <v/>
      </c>
      <c r="R1504" s="283" t="str">
        <f>IF(ISBLANK(L1504),"",IF(OR(ISBLANK(VLOOKUP(L1504&amp;"-"&amp;E1504,'Np Quality'!A:M,9,FALSE)),ISERROR(VLOOKUP(L1504&amp;"-"&amp;E1504,'Np Quality'!A:M,9,FALSE))),"-",VLOOKUP(L1504&amp;"-"&amp;E1504,'Np Quality'!A:M,9,FALSE)))</f>
        <v/>
      </c>
      <c r="S1504" s="150"/>
      <c r="T1504" s="395" t="str">
        <f t="shared" si="185"/>
        <v/>
      </c>
      <c r="U1504" s="395" t="str">
        <f t="shared" si="182"/>
        <v/>
      </c>
      <c r="V1504" s="396"/>
      <c r="W1504" s="282"/>
    </row>
    <row r="1505" spans="1:23">
      <c r="A1505" s="382" t="str">
        <f t="shared" si="183"/>
        <v/>
      </c>
      <c r="B1505" s="383" t="str">
        <f t="shared" si="186"/>
        <v/>
      </c>
      <c r="C1505" s="236"/>
      <c r="D1505" s="282"/>
      <c r="E1505" s="384" t="str">
        <f t="shared" si="184"/>
        <v/>
      </c>
      <c r="F1505" s="388"/>
      <c r="G1505" s="243"/>
      <c r="H1505" s="244"/>
      <c r="I1505" s="243"/>
      <c r="J1505" s="244"/>
      <c r="K1505" s="244"/>
      <c r="L1505" s="244"/>
      <c r="M1505" s="244"/>
      <c r="N1505" s="290"/>
      <c r="O1505" s="391" t="str">
        <f>IF(ISBLANK(L1605),"",IF(OR(ISBLANK(VLOOKUP(L1605&amp;"-"&amp;E1605,'Np Quality'!A:M,6,FALSE)),ISERROR(VLOOKUP(L1605&amp;"-"&amp;E1605,'Np Quality'!A:M,6,FALSE))),"-",VLOOKUP(L1605&amp;"-"&amp;E1605,'Np Quality'!A:M,6,FALSE)))</f>
        <v/>
      </c>
      <c r="P1505" s="391" t="str">
        <f>IF(ISBLANK(L1505),"",IF(OR(ISBLANK(VLOOKUP(L1505&amp;"-"&amp;E1505,'Np Quality'!A:M,7,FALSE)),ISERROR(VLOOKUP(L1505&amp;"-"&amp;E1505,'Np Quality'!A:M,7,FALSE))),"-",VLOOKUP(L1505&amp;"-"&amp;E1505,'Np Quality'!A:M,7,FALSE)))</f>
        <v/>
      </c>
      <c r="Q1505" s="391" t="str">
        <f>IF(ISBLANK(L1505),"",IF(OR(ISBLANK(VLOOKUP(L1505&amp;"-"&amp;E1505,'Np Quality'!A:M,8,FALSE)),ISERROR(VLOOKUP(L1505&amp;"-"&amp;E1505,'Np Quality'!A:M,8,FALSE))),"-",VLOOKUP(L1505&amp;"-"&amp;E1505,'Np Quality'!A:M,8,FALSE)))</f>
        <v/>
      </c>
      <c r="R1505" s="283" t="str">
        <f>IF(ISBLANK(L1506),"",IF(OR(ISBLANK(VLOOKUP(L1506&amp;"-"&amp;E1506,'Np Quality'!A:M,9,FALSE)),ISERROR(VLOOKUP(L1506&amp;"-"&amp;E1506,'Np Quality'!A:M,9,FALSE))),"-",VLOOKUP(L1506&amp;"-"&amp;E1506,'Np Quality'!A:M,9,FALSE)))</f>
        <v/>
      </c>
      <c r="S1505" s="150"/>
      <c r="T1505" s="395" t="str">
        <f t="shared" si="185"/>
        <v/>
      </c>
      <c r="U1505" s="395" t="str">
        <f t="shared" si="182"/>
        <v/>
      </c>
      <c r="V1505" s="396"/>
      <c r="W1505" s="282"/>
    </row>
    <row r="1506" spans="1:23">
      <c r="A1506" s="382" t="str">
        <f t="shared" si="183"/>
        <v/>
      </c>
      <c r="B1506" s="383" t="str">
        <f t="shared" si="186"/>
        <v/>
      </c>
      <c r="C1506" s="236"/>
      <c r="D1506" s="282"/>
      <c r="E1506" s="384" t="str">
        <f t="shared" si="184"/>
        <v/>
      </c>
      <c r="F1506" s="388"/>
      <c r="G1506" s="243"/>
      <c r="H1506" s="244"/>
      <c r="I1506" s="243"/>
      <c r="J1506" s="244"/>
      <c r="K1506" s="244"/>
      <c r="L1506" s="244"/>
      <c r="M1506" s="244"/>
      <c r="N1506" s="290"/>
      <c r="O1506" s="391" t="str">
        <f>IF(ISBLANK(L1606),"",IF(OR(ISBLANK(VLOOKUP(L1606&amp;"-"&amp;E1606,'Np Quality'!A:M,6,FALSE)),ISERROR(VLOOKUP(L1606&amp;"-"&amp;E1606,'Np Quality'!A:M,6,FALSE))),"-",VLOOKUP(L1606&amp;"-"&amp;E1606,'Np Quality'!A:M,6,FALSE)))</f>
        <v/>
      </c>
      <c r="P1506" s="391" t="str">
        <f>IF(ISBLANK(L1506),"",IF(OR(ISBLANK(VLOOKUP(L1506&amp;"-"&amp;E1506,'Np Quality'!A:M,7,FALSE)),ISERROR(VLOOKUP(L1506&amp;"-"&amp;E1506,'Np Quality'!A:M,7,FALSE))),"-",VLOOKUP(L1506&amp;"-"&amp;E1506,'Np Quality'!A:M,7,FALSE)))</f>
        <v/>
      </c>
      <c r="Q1506" s="391" t="str">
        <f>IF(ISBLANK(L1506),"",IF(OR(ISBLANK(VLOOKUP(L1506&amp;"-"&amp;E1506,'Np Quality'!A:M,8,FALSE)),ISERROR(VLOOKUP(L1506&amp;"-"&amp;E1506,'Np Quality'!A:M,8,FALSE))),"-",VLOOKUP(L1506&amp;"-"&amp;E1506,'Np Quality'!A:M,8,FALSE)))</f>
        <v/>
      </c>
      <c r="R1506" s="283" t="str">
        <f>IF(ISBLANK(L1506),"",IF(OR(ISBLANK(VLOOKUP(L1506&amp;"-"&amp;E1506,'Np Quality'!A:M,9,FALSE)),ISERROR(VLOOKUP(L1506&amp;"-"&amp;E1506,'Np Quality'!A:M,9,FALSE))),"-",VLOOKUP(L1506&amp;"-"&amp;E1506,'Np Quality'!A:M,9,FALSE)))</f>
        <v/>
      </c>
      <c r="S1506" s="150"/>
      <c r="T1506" s="395" t="str">
        <f t="shared" si="185"/>
        <v/>
      </c>
      <c r="U1506" s="395" t="str">
        <f t="shared" si="182"/>
        <v/>
      </c>
      <c r="V1506" s="396"/>
      <c r="W1506" s="282"/>
    </row>
    <row r="1507" spans="1:23">
      <c r="A1507" s="382" t="str">
        <f t="shared" si="183"/>
        <v/>
      </c>
      <c r="B1507" s="383" t="str">
        <f t="shared" si="186"/>
        <v/>
      </c>
      <c r="C1507" s="236"/>
      <c r="D1507" s="282"/>
      <c r="E1507" s="384" t="str">
        <f t="shared" si="184"/>
        <v/>
      </c>
      <c r="F1507" s="388"/>
      <c r="G1507" s="243"/>
      <c r="H1507" s="244"/>
      <c r="I1507" s="243"/>
      <c r="J1507" s="244"/>
      <c r="K1507" s="244"/>
      <c r="L1507" s="244"/>
      <c r="M1507" s="244"/>
      <c r="N1507" s="290"/>
      <c r="O1507" s="391" t="str">
        <f>IF(ISBLANK(L1607),"",IF(OR(ISBLANK(VLOOKUP(L1607&amp;"-"&amp;E1607,'Np Quality'!A:M,6,FALSE)),ISERROR(VLOOKUP(L1607&amp;"-"&amp;E1607,'Np Quality'!A:M,6,FALSE))),"-",VLOOKUP(L1607&amp;"-"&amp;E1607,'Np Quality'!A:M,6,FALSE)))</f>
        <v/>
      </c>
      <c r="P1507" s="391" t="str">
        <f>IF(ISBLANK(L1507),"",IF(OR(ISBLANK(VLOOKUP(L1507&amp;"-"&amp;E1507,'Np Quality'!A:M,7,FALSE)),ISERROR(VLOOKUP(L1507&amp;"-"&amp;E1507,'Np Quality'!A:M,7,FALSE))),"-",VLOOKUP(L1507&amp;"-"&amp;E1507,'Np Quality'!A:M,7,FALSE)))</f>
        <v/>
      </c>
      <c r="Q1507" s="391" t="str">
        <f>IF(ISBLANK(L1507),"",IF(OR(ISBLANK(VLOOKUP(L1507&amp;"-"&amp;E1507,'Np Quality'!A:M,8,FALSE)),ISERROR(VLOOKUP(L1507&amp;"-"&amp;E1507,'Np Quality'!A:M,8,FALSE))),"-",VLOOKUP(L1507&amp;"-"&amp;E1507,'Np Quality'!A:M,8,FALSE)))</f>
        <v/>
      </c>
      <c r="R1507" s="283" t="str">
        <f>IF(ISBLANK(L1507),"",IF(OR(ISBLANK(VLOOKUP(L1507&amp;"-"&amp;E1507,'Np Quality'!A:M,9,FALSE)),ISERROR(VLOOKUP(L1507&amp;"-"&amp;E1507,'Np Quality'!A:M,9,FALSE))),"-",VLOOKUP(L1507&amp;"-"&amp;E1507,'Np Quality'!A:M,9,FALSE)))</f>
        <v/>
      </c>
      <c r="S1507" s="150"/>
      <c r="T1507" s="395" t="str">
        <f t="shared" si="185"/>
        <v/>
      </c>
      <c r="U1507" s="395" t="str">
        <f t="shared" si="182"/>
        <v/>
      </c>
      <c r="V1507" s="396"/>
      <c r="W1507" s="282"/>
    </row>
    <row r="1508" spans="1:23">
      <c r="A1508" s="382" t="str">
        <f t="shared" si="183"/>
        <v/>
      </c>
      <c r="B1508" s="383" t="str">
        <f t="shared" si="186"/>
        <v/>
      </c>
      <c r="C1508" s="236"/>
      <c r="D1508" s="282"/>
      <c r="E1508" s="384" t="str">
        <f t="shared" si="184"/>
        <v/>
      </c>
      <c r="F1508" s="388"/>
      <c r="G1508" s="243"/>
      <c r="H1508" s="244"/>
      <c r="I1508" s="243"/>
      <c r="J1508" s="244"/>
      <c r="K1508" s="244"/>
      <c r="L1508" s="244"/>
      <c r="M1508" s="244"/>
      <c r="N1508" s="290"/>
      <c r="O1508" s="391" t="str">
        <f>IF(ISBLANK(L1608),"",IF(OR(ISBLANK(VLOOKUP(L1608&amp;"-"&amp;E1608,'Np Quality'!A:M,6,FALSE)),ISERROR(VLOOKUP(L1608&amp;"-"&amp;E1608,'Np Quality'!A:M,6,FALSE))),"-",VLOOKUP(L1608&amp;"-"&amp;E1608,'Np Quality'!A:M,6,FALSE)))</f>
        <v/>
      </c>
      <c r="P1508" s="391" t="str">
        <f>IF(ISBLANK(L1508),"",IF(OR(ISBLANK(VLOOKUP(L1508&amp;"-"&amp;E1508,'Np Quality'!A:M,7,FALSE)),ISERROR(VLOOKUP(L1508&amp;"-"&amp;E1508,'Np Quality'!A:M,7,FALSE))),"-",VLOOKUP(L1508&amp;"-"&amp;E1508,'Np Quality'!A:M,7,FALSE)))</f>
        <v/>
      </c>
      <c r="Q1508" s="391" t="str">
        <f>IF(ISBLANK(L1508),"",IF(OR(ISBLANK(VLOOKUP(L1508&amp;"-"&amp;E1508,'Np Quality'!A:M,8,FALSE)),ISERROR(VLOOKUP(L1508&amp;"-"&amp;E1508,'Np Quality'!A:M,8,FALSE))),"-",VLOOKUP(L1508&amp;"-"&amp;E1508,'Np Quality'!A:M,8,FALSE)))</f>
        <v/>
      </c>
      <c r="R1508" s="283" t="str">
        <f>IF(ISBLANK(L1508),"",IF(OR(ISBLANK(VLOOKUP(L1508&amp;"-"&amp;E1508,'Np Quality'!A:M,9,FALSE)),ISERROR(VLOOKUP(L1508&amp;"-"&amp;E1508,'Np Quality'!A:M,9,FALSE))),"-",VLOOKUP(L1508&amp;"-"&amp;E1508,'Np Quality'!A:M,9,FALSE)))</f>
        <v/>
      </c>
      <c r="S1508" s="150"/>
      <c r="T1508" s="395" t="str">
        <f t="shared" si="185"/>
        <v/>
      </c>
      <c r="U1508" s="395" t="str">
        <f t="shared" si="182"/>
        <v/>
      </c>
      <c r="V1508" s="396"/>
      <c r="W1508" s="282"/>
    </row>
    <row r="1509" spans="1:23">
      <c r="A1509" s="382" t="str">
        <f t="shared" si="183"/>
        <v/>
      </c>
      <c r="B1509" s="383" t="str">
        <f t="shared" si="186"/>
        <v/>
      </c>
      <c r="C1509" s="236"/>
      <c r="D1509" s="282"/>
      <c r="E1509" s="384" t="str">
        <f t="shared" si="184"/>
        <v/>
      </c>
      <c r="F1509" s="388"/>
      <c r="G1509" s="243"/>
      <c r="H1509" s="244"/>
      <c r="I1509" s="243"/>
      <c r="J1509" s="244"/>
      <c r="K1509" s="244"/>
      <c r="L1509" s="244"/>
      <c r="M1509" s="244"/>
      <c r="N1509" s="290"/>
      <c r="O1509" s="391" t="str">
        <f>IF(ISBLANK(L1609),"",IF(OR(ISBLANK(VLOOKUP(L1609&amp;"-"&amp;E1609,'Np Quality'!A:M,6,FALSE)),ISERROR(VLOOKUP(L1609&amp;"-"&amp;E1609,'Np Quality'!A:M,6,FALSE))),"-",VLOOKUP(L1609&amp;"-"&amp;E1609,'Np Quality'!A:M,6,FALSE)))</f>
        <v/>
      </c>
      <c r="P1509" s="391" t="str">
        <f>IF(ISBLANK(L1509),"",IF(OR(ISBLANK(VLOOKUP(L1509&amp;"-"&amp;E1509,'Np Quality'!A:M,7,FALSE)),ISERROR(VLOOKUP(L1509&amp;"-"&amp;E1509,'Np Quality'!A:M,7,FALSE))),"-",VLOOKUP(L1509&amp;"-"&amp;E1509,'Np Quality'!A:M,7,FALSE)))</f>
        <v/>
      </c>
      <c r="Q1509" s="391" t="str">
        <f>IF(ISBLANK(L1509),"",IF(OR(ISBLANK(VLOOKUP(L1509&amp;"-"&amp;E1509,'Np Quality'!A:M,8,FALSE)),ISERROR(VLOOKUP(L1509&amp;"-"&amp;E1509,'Np Quality'!A:M,8,FALSE))),"-",VLOOKUP(L1509&amp;"-"&amp;E1509,'Np Quality'!A:M,8,FALSE)))</f>
        <v/>
      </c>
      <c r="R1509" s="283" t="str">
        <f>IF(ISBLANK(L1509),"",IF(OR(ISBLANK(VLOOKUP(L1509&amp;"-"&amp;E1509,'Np Quality'!A:M,9,FALSE)),ISERROR(VLOOKUP(L1509&amp;"-"&amp;E1509,'Np Quality'!A:M,9,FALSE))),"-",VLOOKUP(L1509&amp;"-"&amp;E1509,'Np Quality'!A:M,9,FALSE)))</f>
        <v/>
      </c>
      <c r="S1509" s="150"/>
      <c r="T1509" s="395" t="str">
        <f t="shared" si="185"/>
        <v/>
      </c>
      <c r="U1509" s="395" t="str">
        <f t="shared" si="182"/>
        <v/>
      </c>
      <c r="V1509" s="396"/>
      <c r="W1509" s="282"/>
    </row>
    <row r="1510" spans="1:23">
      <c r="A1510" s="382" t="str">
        <f t="shared" si="183"/>
        <v/>
      </c>
      <c r="B1510" s="383" t="str">
        <f t="shared" si="186"/>
        <v/>
      </c>
      <c r="C1510" s="236"/>
      <c r="D1510" s="282"/>
      <c r="E1510" s="384" t="str">
        <f t="shared" si="184"/>
        <v/>
      </c>
      <c r="F1510" s="388"/>
      <c r="G1510" s="243"/>
      <c r="H1510" s="244"/>
      <c r="I1510" s="243"/>
      <c r="J1510" s="244"/>
      <c r="K1510" s="244"/>
      <c r="L1510" s="244"/>
      <c r="M1510" s="244"/>
      <c r="N1510" s="290"/>
      <c r="O1510" s="391" t="str">
        <f>IF(ISBLANK(L1610),"",IF(OR(ISBLANK(VLOOKUP(L1610&amp;"-"&amp;E1610,'Np Quality'!A:M,6,FALSE)),ISERROR(VLOOKUP(L1610&amp;"-"&amp;E1610,'Np Quality'!A:M,6,FALSE))),"-",VLOOKUP(L1610&amp;"-"&amp;E1610,'Np Quality'!A:M,6,FALSE)))</f>
        <v/>
      </c>
      <c r="P1510" s="391" t="str">
        <f>IF(ISBLANK(L1510),"",IF(OR(ISBLANK(VLOOKUP(L1510&amp;"-"&amp;E1510,'Np Quality'!A:M,7,FALSE)),ISERROR(VLOOKUP(L1510&amp;"-"&amp;E1510,'Np Quality'!A:M,7,FALSE))),"-",VLOOKUP(L1510&amp;"-"&amp;E1510,'Np Quality'!A:M,7,FALSE)))</f>
        <v/>
      </c>
      <c r="Q1510" s="391" t="str">
        <f>IF(ISBLANK(L1510),"",IF(OR(ISBLANK(VLOOKUP(L1510&amp;"-"&amp;E1510,'Np Quality'!A:M,8,FALSE)),ISERROR(VLOOKUP(L1510&amp;"-"&amp;E1510,'Np Quality'!A:M,8,FALSE))),"-",VLOOKUP(L1510&amp;"-"&amp;E1510,'Np Quality'!A:M,8,FALSE)))</f>
        <v/>
      </c>
      <c r="R1510" s="283" t="str">
        <f>IF(ISBLANK(L1510),"",IF(OR(ISBLANK(VLOOKUP(L1510&amp;"-"&amp;E1510,'Np Quality'!A:M,9,FALSE)),ISERROR(VLOOKUP(L1510&amp;"-"&amp;E1510,'Np Quality'!A:M,9,FALSE))),"-",VLOOKUP(L1510&amp;"-"&amp;E1510,'Np Quality'!A:M,9,FALSE)))</f>
        <v/>
      </c>
      <c r="S1510" s="150"/>
      <c r="T1510" s="395" t="str">
        <f t="shared" si="185"/>
        <v/>
      </c>
      <c r="U1510" s="395" t="str">
        <f t="shared" si="182"/>
        <v/>
      </c>
      <c r="V1510" s="396"/>
      <c r="W1510" s="282"/>
    </row>
    <row r="1511" spans="1:23">
      <c r="A1511" s="382" t="str">
        <f t="shared" si="183"/>
        <v/>
      </c>
      <c r="B1511" s="383" t="str">
        <f t="shared" si="186"/>
        <v/>
      </c>
      <c r="C1511" s="236"/>
      <c r="D1511" s="282"/>
      <c r="E1511" s="384" t="str">
        <f t="shared" si="184"/>
        <v/>
      </c>
      <c r="F1511" s="388"/>
      <c r="G1511" s="243"/>
      <c r="H1511" s="244"/>
      <c r="I1511" s="243"/>
      <c r="J1511" s="244"/>
      <c r="K1511" s="244"/>
      <c r="L1511" s="244"/>
      <c r="M1511" s="244"/>
      <c r="N1511" s="290"/>
      <c r="O1511" s="391" t="str">
        <f>IF(ISBLANK(L1611),"",IF(OR(ISBLANK(VLOOKUP(L1611&amp;"-"&amp;E1611,'Np Quality'!A:M,6,FALSE)),ISERROR(VLOOKUP(L1611&amp;"-"&amp;E1611,'Np Quality'!A:M,6,FALSE))),"-",VLOOKUP(L1611&amp;"-"&amp;E1611,'Np Quality'!A:M,6,FALSE)))</f>
        <v/>
      </c>
      <c r="P1511" s="391" t="str">
        <f>IF(ISBLANK(L1511),"",IF(OR(ISBLANK(VLOOKUP(L1511&amp;"-"&amp;E1511,'Np Quality'!A:M,7,FALSE)),ISERROR(VLOOKUP(L1511&amp;"-"&amp;E1511,'Np Quality'!A:M,7,FALSE))),"-",VLOOKUP(L1511&amp;"-"&amp;E1511,'Np Quality'!A:M,7,FALSE)))</f>
        <v/>
      </c>
      <c r="Q1511" s="391" t="str">
        <f>IF(ISBLANK(L1511),"",IF(OR(ISBLANK(VLOOKUP(L1511&amp;"-"&amp;E1511,'Np Quality'!A:M,8,FALSE)),ISERROR(VLOOKUP(L1511&amp;"-"&amp;E1511,'Np Quality'!A:M,8,FALSE))),"-",VLOOKUP(L1511&amp;"-"&amp;E1511,'Np Quality'!A:M,8,FALSE)))</f>
        <v/>
      </c>
      <c r="R1511" s="283" t="str">
        <f>IF(ISBLANK(L1511),"",IF(OR(ISBLANK(VLOOKUP(L1511&amp;"-"&amp;E1511,'Np Quality'!A:M,9,FALSE)),ISERROR(VLOOKUP(L1511&amp;"-"&amp;E1511,'Np Quality'!A:M,9,FALSE))),"-",VLOOKUP(L1511&amp;"-"&amp;E1511,'Np Quality'!A:M,9,FALSE)))</f>
        <v/>
      </c>
      <c r="S1511" s="150"/>
      <c r="T1511" s="395" t="str">
        <f t="shared" si="185"/>
        <v/>
      </c>
      <c r="U1511" s="395" t="str">
        <f t="shared" si="182"/>
        <v/>
      </c>
      <c r="V1511" s="396"/>
      <c r="W1511" s="282"/>
    </row>
    <row r="1512" spans="1:23">
      <c r="A1512" s="382" t="str">
        <f t="shared" si="183"/>
        <v/>
      </c>
      <c r="B1512" s="383" t="str">
        <f t="shared" si="186"/>
        <v/>
      </c>
      <c r="C1512" s="236"/>
      <c r="D1512" s="282"/>
      <c r="E1512" s="384" t="str">
        <f t="shared" si="184"/>
        <v/>
      </c>
      <c r="F1512" s="388"/>
      <c r="G1512" s="243"/>
      <c r="H1512" s="244"/>
      <c r="I1512" s="243"/>
      <c r="J1512" s="244"/>
      <c r="K1512" s="244"/>
      <c r="L1512" s="244"/>
      <c r="M1512" s="244"/>
      <c r="N1512" s="290"/>
      <c r="O1512" s="391" t="str">
        <f>IF(ISBLANK(L1613),"",IF(OR(ISBLANK(VLOOKUP(L1613&amp;"-"&amp;E1613,'Np Quality'!A:M,6,FALSE)),ISERROR(VLOOKUP(L1613&amp;"-"&amp;E1613,'Np Quality'!A:M,6,FALSE))),"-",VLOOKUP(L1613&amp;"-"&amp;E1613,'Np Quality'!A:M,6,FALSE)))</f>
        <v/>
      </c>
      <c r="P1512" s="391" t="str">
        <f>IF(ISBLANK(L1512),"",IF(OR(ISBLANK(VLOOKUP(L1512&amp;"-"&amp;E1512,'Np Quality'!A:M,7,FALSE)),ISERROR(VLOOKUP(L1512&amp;"-"&amp;E1512,'Np Quality'!A:M,7,FALSE))),"-",VLOOKUP(L1512&amp;"-"&amp;E1512,'Np Quality'!A:M,7,FALSE)))</f>
        <v/>
      </c>
      <c r="Q1512" s="391" t="str">
        <f>IF(ISBLANK(L1512),"",IF(OR(ISBLANK(VLOOKUP(L1512&amp;"-"&amp;E1512,'Np Quality'!A:M,8,FALSE)),ISERROR(VLOOKUP(L1512&amp;"-"&amp;E1512,'Np Quality'!A:M,8,FALSE))),"-",VLOOKUP(L1512&amp;"-"&amp;E1512,'Np Quality'!A:M,8,FALSE)))</f>
        <v/>
      </c>
      <c r="R1512" s="283" t="str">
        <f>IF(ISBLANK(L1512),"",IF(OR(ISBLANK(VLOOKUP(L1512&amp;"-"&amp;E1512,'Np Quality'!A:M,9,FALSE)),ISERROR(VLOOKUP(L1512&amp;"-"&amp;E1512,'Np Quality'!A:M,9,FALSE))),"-",VLOOKUP(L1512&amp;"-"&amp;E1512,'Np Quality'!A:M,9,FALSE)))</f>
        <v/>
      </c>
      <c r="S1512" s="150"/>
      <c r="T1512" s="395" t="str">
        <f t="shared" si="185"/>
        <v/>
      </c>
      <c r="U1512" s="395" t="str">
        <f t="shared" si="182"/>
        <v/>
      </c>
      <c r="V1512" s="396"/>
      <c r="W1512" s="282"/>
    </row>
    <row r="1513" spans="1:23">
      <c r="A1513" s="382" t="str">
        <f t="shared" si="183"/>
        <v/>
      </c>
      <c r="B1513" s="383" t="str">
        <f t="shared" si="186"/>
        <v/>
      </c>
      <c r="C1513" s="236"/>
      <c r="D1513" s="282"/>
      <c r="E1513" s="384" t="str">
        <f t="shared" si="184"/>
        <v/>
      </c>
      <c r="F1513" s="388"/>
      <c r="G1513" s="243"/>
      <c r="H1513" s="244"/>
      <c r="I1513" s="243"/>
      <c r="J1513" s="244"/>
      <c r="K1513" s="244"/>
      <c r="L1513" s="244"/>
      <c r="M1513" s="244"/>
      <c r="N1513" s="290"/>
      <c r="O1513" s="391" t="str">
        <f>IF(ISBLANK(L1613),"",IF(OR(ISBLANK(VLOOKUP(L1613&amp;"-"&amp;E1613,'Np Quality'!A:M,6,FALSE)),ISERROR(VLOOKUP(L1613&amp;"-"&amp;E1613,'Np Quality'!A:M,6,FALSE))),"-",VLOOKUP(L1613&amp;"-"&amp;E1613,'Np Quality'!A:M,6,FALSE)))</f>
        <v/>
      </c>
      <c r="P1513" s="391" t="str">
        <f>IF(ISBLANK(L1514),"",IF(OR(ISBLANK(VLOOKUP(L1514&amp;"-"&amp;E1514,'Np Quality'!A:M,7,FALSE)),ISERROR(VLOOKUP(L1514&amp;"-"&amp;E1514,'Np Quality'!A:M,7,FALSE))),"-",VLOOKUP(L1514&amp;"-"&amp;E1514,'Np Quality'!A:M,7,FALSE)))</f>
        <v/>
      </c>
      <c r="Q1513" s="391" t="str">
        <f>IF(ISBLANK(L1513),"",IF(OR(ISBLANK(VLOOKUP(L1513&amp;"-"&amp;E1513,'Np Quality'!A:M,8,FALSE)),ISERROR(VLOOKUP(L1513&amp;"-"&amp;E1513,'Np Quality'!A:M,8,FALSE))),"-",VLOOKUP(L1513&amp;"-"&amp;E1513,'Np Quality'!A:M,8,FALSE)))</f>
        <v/>
      </c>
      <c r="R1513" s="283" t="str">
        <f>IF(ISBLANK(L1513),"",IF(OR(ISBLANK(VLOOKUP(L1513&amp;"-"&amp;E1513,'Np Quality'!A:M,9,FALSE)),ISERROR(VLOOKUP(L1513&amp;"-"&amp;E1513,'Np Quality'!A:M,9,FALSE))),"-",VLOOKUP(L1513&amp;"-"&amp;E1513,'Np Quality'!A:M,9,FALSE)))</f>
        <v/>
      </c>
      <c r="S1513" s="150"/>
      <c r="T1513" s="395" t="str">
        <f t="shared" si="185"/>
        <v/>
      </c>
      <c r="U1513" s="395" t="str">
        <f t="shared" si="182"/>
        <v/>
      </c>
      <c r="V1513" s="396"/>
      <c r="W1513" s="282"/>
    </row>
    <row r="1514" spans="1:23">
      <c r="A1514" s="382" t="str">
        <f t="shared" si="183"/>
        <v/>
      </c>
      <c r="B1514" s="383" t="str">
        <f t="shared" si="186"/>
        <v/>
      </c>
      <c r="C1514" s="236"/>
      <c r="D1514" s="282"/>
      <c r="E1514" s="384" t="str">
        <f t="shared" si="184"/>
        <v/>
      </c>
      <c r="F1514" s="388"/>
      <c r="G1514" s="243"/>
      <c r="H1514" s="244"/>
      <c r="I1514" s="243"/>
      <c r="J1514" s="244"/>
      <c r="K1514" s="244"/>
      <c r="L1514" s="244"/>
      <c r="M1514" s="244"/>
      <c r="N1514" s="290"/>
      <c r="O1514" s="391" t="str">
        <f>IF(ISBLANK(L1614),"",IF(OR(ISBLANK(VLOOKUP(L1614&amp;"-"&amp;E1614,'Np Quality'!A:M,6,FALSE)),ISERROR(VLOOKUP(L1614&amp;"-"&amp;E1614,'Np Quality'!A:M,6,FALSE))),"-",VLOOKUP(L1614&amp;"-"&amp;E1614,'Np Quality'!A:M,6,FALSE)))</f>
        <v/>
      </c>
      <c r="P1514" s="391" t="str">
        <f>IF(ISBLANK(L1514),"",IF(OR(ISBLANK(VLOOKUP(L1514&amp;"-"&amp;E1514,'Np Quality'!A:M,7,FALSE)),ISERROR(VLOOKUP(L1514&amp;"-"&amp;E1514,'Np Quality'!A:M,7,FALSE))),"-",VLOOKUP(L1514&amp;"-"&amp;E1514,'Np Quality'!A:M,7,FALSE)))</f>
        <v/>
      </c>
      <c r="Q1514" s="391" t="str">
        <f>IF(ISBLANK(L1515),"",IF(OR(ISBLANK(VLOOKUP(L1515&amp;"-"&amp;E1515,'Np Quality'!A:M,8,FALSE)),ISERROR(VLOOKUP(L1515&amp;"-"&amp;E1515,'Np Quality'!A:M,8,FALSE))),"-",VLOOKUP(L1515&amp;"-"&amp;E1515,'Np Quality'!A:M,8,FALSE)))</f>
        <v/>
      </c>
      <c r="R1514" s="283" t="str">
        <f>IF(ISBLANK(L1514),"",IF(OR(ISBLANK(VLOOKUP(L1514&amp;"-"&amp;E1514,'Np Quality'!A:M,9,FALSE)),ISERROR(VLOOKUP(L1514&amp;"-"&amp;E1514,'Np Quality'!A:M,9,FALSE))),"-",VLOOKUP(L1514&amp;"-"&amp;E1514,'Np Quality'!A:M,9,FALSE)))</f>
        <v/>
      </c>
      <c r="S1514" s="150"/>
      <c r="T1514" s="395" t="str">
        <f t="shared" si="185"/>
        <v/>
      </c>
      <c r="U1514" s="395" t="str">
        <f t="shared" si="182"/>
        <v/>
      </c>
      <c r="V1514" s="396"/>
      <c r="W1514" s="282"/>
    </row>
    <row r="1515" spans="1:23">
      <c r="A1515" s="382" t="str">
        <f t="shared" si="183"/>
        <v/>
      </c>
      <c r="B1515" s="383" t="str">
        <f t="shared" si="186"/>
        <v/>
      </c>
      <c r="C1515" s="236"/>
      <c r="D1515" s="282"/>
      <c r="E1515" s="384" t="str">
        <f t="shared" si="184"/>
        <v/>
      </c>
      <c r="F1515" s="388"/>
      <c r="G1515" s="243"/>
      <c r="H1515" s="244"/>
      <c r="I1515" s="243"/>
      <c r="J1515" s="244"/>
      <c r="K1515" s="244"/>
      <c r="L1515" s="244"/>
      <c r="M1515" s="244"/>
      <c r="N1515" s="290"/>
      <c r="O1515" s="391" t="str">
        <f>IF(ISBLANK(L1615),"",IF(OR(ISBLANK(VLOOKUP(L1615&amp;"-"&amp;E1615,'Np Quality'!A:M,6,FALSE)),ISERROR(VLOOKUP(L1615&amp;"-"&amp;E1615,'Np Quality'!A:M,6,FALSE))),"-",VLOOKUP(L1615&amp;"-"&amp;E1615,'Np Quality'!A:M,6,FALSE)))</f>
        <v/>
      </c>
      <c r="P1515" s="391" t="str">
        <f>IF(ISBLANK(L1515),"",IF(OR(ISBLANK(VLOOKUP(L1515&amp;"-"&amp;E1515,'Np Quality'!A:M,7,FALSE)),ISERROR(VLOOKUP(L1515&amp;"-"&amp;E1515,'Np Quality'!A:M,7,FALSE))),"-",VLOOKUP(L1515&amp;"-"&amp;E1515,'Np Quality'!A:M,7,FALSE)))</f>
        <v/>
      </c>
      <c r="Q1515" s="391" t="str">
        <f>IF(ISBLANK(L1515),"",IF(OR(ISBLANK(VLOOKUP(L1515&amp;"-"&amp;E1515,'Np Quality'!A:M,8,FALSE)),ISERROR(VLOOKUP(L1515&amp;"-"&amp;E1515,'Np Quality'!A:M,8,FALSE))),"-",VLOOKUP(L1515&amp;"-"&amp;E1515,'Np Quality'!A:M,8,FALSE)))</f>
        <v/>
      </c>
      <c r="R1515" s="283" t="str">
        <f>IF(ISBLANK(L1516),"",IF(OR(ISBLANK(VLOOKUP(L1516&amp;"-"&amp;E1516,'Np Quality'!A:M,9,FALSE)),ISERROR(VLOOKUP(L1516&amp;"-"&amp;E1516,'Np Quality'!A:M,9,FALSE))),"-",VLOOKUP(L1516&amp;"-"&amp;E1516,'Np Quality'!A:M,9,FALSE)))</f>
        <v/>
      </c>
      <c r="S1515" s="150"/>
      <c r="T1515" s="395" t="str">
        <f t="shared" si="185"/>
        <v/>
      </c>
      <c r="U1515" s="395" t="str">
        <f t="shared" si="182"/>
        <v/>
      </c>
      <c r="V1515" s="396"/>
      <c r="W1515" s="282"/>
    </row>
    <row r="1516" spans="1:23">
      <c r="A1516" s="382" t="str">
        <f t="shared" si="183"/>
        <v/>
      </c>
      <c r="B1516" s="383" t="str">
        <f t="shared" si="186"/>
        <v/>
      </c>
      <c r="C1516" s="236"/>
      <c r="D1516" s="282"/>
      <c r="E1516" s="384" t="str">
        <f t="shared" si="184"/>
        <v/>
      </c>
      <c r="F1516" s="388"/>
      <c r="G1516" s="243"/>
      <c r="H1516" s="244"/>
      <c r="I1516" s="243"/>
      <c r="J1516" s="244"/>
      <c r="K1516" s="244"/>
      <c r="L1516" s="244"/>
      <c r="M1516" s="244"/>
      <c r="N1516" s="290"/>
      <c r="O1516" s="391" t="str">
        <f>IF(ISBLANK(L1616),"",IF(OR(ISBLANK(VLOOKUP(L1616&amp;"-"&amp;E1616,'Np Quality'!A:M,6,FALSE)),ISERROR(VLOOKUP(L1616&amp;"-"&amp;E1616,'Np Quality'!A:M,6,FALSE))),"-",VLOOKUP(L1616&amp;"-"&amp;E1616,'Np Quality'!A:M,6,FALSE)))</f>
        <v/>
      </c>
      <c r="P1516" s="391" t="str">
        <f>IF(ISBLANK(L1516),"",IF(OR(ISBLANK(VLOOKUP(L1516&amp;"-"&amp;E1516,'Np Quality'!A:M,7,FALSE)),ISERROR(VLOOKUP(L1516&amp;"-"&amp;E1516,'Np Quality'!A:M,7,FALSE))),"-",VLOOKUP(L1516&amp;"-"&amp;E1516,'Np Quality'!A:M,7,FALSE)))</f>
        <v/>
      </c>
      <c r="Q1516" s="391" t="str">
        <f>IF(ISBLANK(L1516),"",IF(OR(ISBLANK(VLOOKUP(L1516&amp;"-"&amp;E1516,'Np Quality'!A:M,8,FALSE)),ISERROR(VLOOKUP(L1516&amp;"-"&amp;E1516,'Np Quality'!A:M,8,FALSE))),"-",VLOOKUP(L1516&amp;"-"&amp;E1516,'Np Quality'!A:M,8,FALSE)))</f>
        <v/>
      </c>
      <c r="R1516" s="283" t="str">
        <f>IF(ISBLANK(L1516),"",IF(OR(ISBLANK(VLOOKUP(L1516&amp;"-"&amp;E1516,'Np Quality'!A:M,9,FALSE)),ISERROR(VLOOKUP(L1516&amp;"-"&amp;E1516,'Np Quality'!A:M,9,FALSE))),"-",VLOOKUP(L1516&amp;"-"&amp;E1516,'Np Quality'!A:M,9,FALSE)))</f>
        <v/>
      </c>
      <c r="S1516" s="150"/>
      <c r="T1516" s="395" t="str">
        <f t="shared" si="185"/>
        <v/>
      </c>
      <c r="U1516" s="395" t="str">
        <f t="shared" si="182"/>
        <v/>
      </c>
      <c r="V1516" s="396"/>
      <c r="W1516" s="282"/>
    </row>
    <row r="1517" spans="1:23">
      <c r="A1517" s="382" t="str">
        <f t="shared" si="183"/>
        <v/>
      </c>
      <c r="B1517" s="383" t="str">
        <f t="shared" si="186"/>
        <v/>
      </c>
      <c r="C1517" s="236"/>
      <c r="D1517" s="282"/>
      <c r="E1517" s="384" t="str">
        <f t="shared" si="184"/>
        <v/>
      </c>
      <c r="F1517" s="388"/>
      <c r="G1517" s="243"/>
      <c r="H1517" s="244"/>
      <c r="I1517" s="243"/>
      <c r="J1517" s="244"/>
      <c r="K1517" s="244"/>
      <c r="L1517" s="244"/>
      <c r="M1517" s="244"/>
      <c r="N1517" s="290"/>
      <c r="O1517" s="391" t="str">
        <f>IF(ISBLANK(L1617),"",IF(OR(ISBLANK(VLOOKUP(L1617&amp;"-"&amp;E1617,'Np Quality'!A:M,6,FALSE)),ISERROR(VLOOKUP(L1617&amp;"-"&amp;E1617,'Np Quality'!A:M,6,FALSE))),"-",VLOOKUP(L1617&amp;"-"&amp;E1617,'Np Quality'!A:M,6,FALSE)))</f>
        <v/>
      </c>
      <c r="P1517" s="391" t="str">
        <f>IF(ISBLANK(L1517),"",IF(OR(ISBLANK(VLOOKUP(L1517&amp;"-"&amp;E1517,'Np Quality'!A:M,7,FALSE)),ISERROR(VLOOKUP(L1517&amp;"-"&amp;E1517,'Np Quality'!A:M,7,FALSE))),"-",VLOOKUP(L1517&amp;"-"&amp;E1517,'Np Quality'!A:M,7,FALSE)))</f>
        <v/>
      </c>
      <c r="Q1517" s="391" t="str">
        <f>IF(ISBLANK(L1517),"",IF(OR(ISBLANK(VLOOKUP(L1517&amp;"-"&amp;E1517,'Np Quality'!A:M,8,FALSE)),ISERROR(VLOOKUP(L1517&amp;"-"&amp;E1517,'Np Quality'!A:M,8,FALSE))),"-",VLOOKUP(L1517&amp;"-"&amp;E1517,'Np Quality'!A:M,8,FALSE)))</f>
        <v/>
      </c>
      <c r="R1517" s="283" t="str">
        <f>IF(ISBLANK(L1517),"",IF(OR(ISBLANK(VLOOKUP(L1517&amp;"-"&amp;E1517,'Np Quality'!A:M,9,FALSE)),ISERROR(VLOOKUP(L1517&amp;"-"&amp;E1517,'Np Quality'!A:M,9,FALSE))),"-",VLOOKUP(L1517&amp;"-"&amp;E1517,'Np Quality'!A:M,9,FALSE)))</f>
        <v/>
      </c>
      <c r="S1517" s="150"/>
      <c r="T1517" s="395" t="str">
        <f t="shared" si="185"/>
        <v/>
      </c>
      <c r="U1517" s="395" t="str">
        <f t="shared" si="182"/>
        <v/>
      </c>
      <c r="V1517" s="396"/>
      <c r="W1517" s="282"/>
    </row>
    <row r="1518" spans="1:23">
      <c r="A1518" s="382" t="str">
        <f t="shared" si="183"/>
        <v/>
      </c>
      <c r="B1518" s="383" t="str">
        <f t="shared" si="186"/>
        <v/>
      </c>
      <c r="C1518" s="236"/>
      <c r="D1518" s="282"/>
      <c r="E1518" s="384" t="str">
        <f t="shared" si="184"/>
        <v/>
      </c>
      <c r="F1518" s="388"/>
      <c r="G1518" s="243"/>
      <c r="H1518" s="244"/>
      <c r="I1518" s="243"/>
      <c r="J1518" s="244"/>
      <c r="K1518" s="244"/>
      <c r="L1518" s="244"/>
      <c r="M1518" s="244"/>
      <c r="N1518" s="290"/>
      <c r="O1518" s="391" t="str">
        <f>IF(ISBLANK(L1618),"",IF(OR(ISBLANK(VLOOKUP(L1618&amp;"-"&amp;E1618,'Np Quality'!A:M,6,FALSE)),ISERROR(VLOOKUP(L1618&amp;"-"&amp;E1618,'Np Quality'!A:M,6,FALSE))),"-",VLOOKUP(L1618&amp;"-"&amp;E1618,'Np Quality'!A:M,6,FALSE)))</f>
        <v/>
      </c>
      <c r="P1518" s="391" t="str">
        <f>IF(ISBLANK(L1518),"",IF(OR(ISBLANK(VLOOKUP(L1518&amp;"-"&amp;E1518,'Np Quality'!A:M,7,FALSE)),ISERROR(VLOOKUP(L1518&amp;"-"&amp;E1518,'Np Quality'!A:M,7,FALSE))),"-",VLOOKUP(L1518&amp;"-"&amp;E1518,'Np Quality'!A:M,7,FALSE)))</f>
        <v/>
      </c>
      <c r="Q1518" s="391" t="str">
        <f>IF(ISBLANK(L1518),"",IF(OR(ISBLANK(VLOOKUP(L1518&amp;"-"&amp;E1518,'Np Quality'!A:M,8,FALSE)),ISERROR(VLOOKUP(L1518&amp;"-"&amp;E1518,'Np Quality'!A:M,8,FALSE))),"-",VLOOKUP(L1518&amp;"-"&amp;E1518,'Np Quality'!A:M,8,FALSE)))</f>
        <v/>
      </c>
      <c r="R1518" s="283" t="str">
        <f>IF(ISBLANK(L1518),"",IF(OR(ISBLANK(VLOOKUP(L1518&amp;"-"&amp;E1518,'Np Quality'!A:M,9,FALSE)),ISERROR(VLOOKUP(L1518&amp;"-"&amp;E1518,'Np Quality'!A:M,9,FALSE))),"-",VLOOKUP(L1518&amp;"-"&amp;E1518,'Np Quality'!A:M,9,FALSE)))</f>
        <v/>
      </c>
      <c r="S1518" s="150"/>
      <c r="T1518" s="395" t="str">
        <f t="shared" si="185"/>
        <v/>
      </c>
      <c r="U1518" s="395" t="str">
        <f t="shared" si="182"/>
        <v/>
      </c>
      <c r="V1518" s="396"/>
      <c r="W1518" s="282"/>
    </row>
    <row r="1519" spans="1:23">
      <c r="A1519" s="382" t="str">
        <f t="shared" si="183"/>
        <v/>
      </c>
      <c r="B1519" s="383" t="str">
        <f t="shared" si="186"/>
        <v/>
      </c>
      <c r="C1519" s="236"/>
      <c r="D1519" s="282"/>
      <c r="E1519" s="384" t="str">
        <f t="shared" si="184"/>
        <v/>
      </c>
      <c r="F1519" s="388"/>
      <c r="G1519" s="243"/>
      <c r="H1519" s="244"/>
      <c r="I1519" s="243"/>
      <c r="J1519" s="244"/>
      <c r="K1519" s="244"/>
      <c r="L1519" s="244"/>
      <c r="M1519" s="244"/>
      <c r="N1519" s="290"/>
      <c r="O1519" s="391" t="str">
        <f>IF(ISBLANK(L1619),"",IF(OR(ISBLANK(VLOOKUP(L1619&amp;"-"&amp;E1619,'Np Quality'!A:M,6,FALSE)),ISERROR(VLOOKUP(L1619&amp;"-"&amp;E1619,'Np Quality'!A:M,6,FALSE))),"-",VLOOKUP(L1619&amp;"-"&amp;E1619,'Np Quality'!A:M,6,FALSE)))</f>
        <v/>
      </c>
      <c r="P1519" s="391" t="str">
        <f>IF(ISBLANK(L1519),"",IF(OR(ISBLANK(VLOOKUP(L1519&amp;"-"&amp;E1519,'Np Quality'!A:M,7,FALSE)),ISERROR(VLOOKUP(L1519&amp;"-"&amp;E1519,'Np Quality'!A:M,7,FALSE))),"-",VLOOKUP(L1519&amp;"-"&amp;E1519,'Np Quality'!A:M,7,FALSE)))</f>
        <v/>
      </c>
      <c r="Q1519" s="391" t="str">
        <f>IF(ISBLANK(L1519),"",IF(OR(ISBLANK(VLOOKUP(L1519&amp;"-"&amp;E1519,'Np Quality'!A:M,8,FALSE)),ISERROR(VLOOKUP(L1519&amp;"-"&amp;E1519,'Np Quality'!A:M,8,FALSE))),"-",VLOOKUP(L1519&amp;"-"&amp;E1519,'Np Quality'!A:M,8,FALSE)))</f>
        <v/>
      </c>
      <c r="R1519" s="283" t="str">
        <f>IF(ISBLANK(L1519),"",IF(OR(ISBLANK(VLOOKUP(L1519&amp;"-"&amp;E1519,'Np Quality'!A:M,9,FALSE)),ISERROR(VLOOKUP(L1519&amp;"-"&amp;E1519,'Np Quality'!A:M,9,FALSE))),"-",VLOOKUP(L1519&amp;"-"&amp;E1519,'Np Quality'!A:M,9,FALSE)))</f>
        <v/>
      </c>
      <c r="S1519" s="150"/>
      <c r="T1519" s="395" t="str">
        <f t="shared" si="185"/>
        <v/>
      </c>
      <c r="U1519" s="395" t="str">
        <f t="shared" si="182"/>
        <v/>
      </c>
      <c r="V1519" s="396"/>
      <c r="W1519" s="282"/>
    </row>
    <row r="1520" spans="1:23">
      <c r="A1520" s="382" t="str">
        <f t="shared" si="183"/>
        <v/>
      </c>
      <c r="B1520" s="383" t="str">
        <f t="shared" si="186"/>
        <v/>
      </c>
      <c r="C1520" s="236"/>
      <c r="D1520" s="282"/>
      <c r="E1520" s="384" t="str">
        <f t="shared" si="184"/>
        <v/>
      </c>
      <c r="F1520" s="388"/>
      <c r="G1520" s="243"/>
      <c r="H1520" s="244"/>
      <c r="I1520" s="243"/>
      <c r="J1520" s="244"/>
      <c r="K1520" s="244"/>
      <c r="L1520" s="244"/>
      <c r="M1520" s="244"/>
      <c r="N1520" s="290"/>
      <c r="O1520" s="391" t="str">
        <f>IF(ISBLANK(L1620),"",IF(OR(ISBLANK(VLOOKUP(L1620&amp;"-"&amp;E1620,'Np Quality'!A:M,6,FALSE)),ISERROR(VLOOKUP(L1620&amp;"-"&amp;E1620,'Np Quality'!A:M,6,FALSE))),"-",VLOOKUP(L1620&amp;"-"&amp;E1620,'Np Quality'!A:M,6,FALSE)))</f>
        <v/>
      </c>
      <c r="P1520" s="391" t="str">
        <f>IF(ISBLANK(L1520),"",IF(OR(ISBLANK(VLOOKUP(L1520&amp;"-"&amp;E1520,'Np Quality'!A:M,7,FALSE)),ISERROR(VLOOKUP(L1520&amp;"-"&amp;E1520,'Np Quality'!A:M,7,FALSE))),"-",VLOOKUP(L1520&amp;"-"&amp;E1520,'Np Quality'!A:M,7,FALSE)))</f>
        <v/>
      </c>
      <c r="Q1520" s="391" t="str">
        <f>IF(ISBLANK(L1520),"",IF(OR(ISBLANK(VLOOKUP(L1520&amp;"-"&amp;E1520,'Np Quality'!A:M,8,FALSE)),ISERROR(VLOOKUP(L1520&amp;"-"&amp;E1520,'Np Quality'!A:M,8,FALSE))),"-",VLOOKUP(L1520&amp;"-"&amp;E1520,'Np Quality'!A:M,8,FALSE)))</f>
        <v/>
      </c>
      <c r="R1520" s="283" t="str">
        <f>IF(ISBLANK(L1520),"",IF(OR(ISBLANK(VLOOKUP(L1520&amp;"-"&amp;E1520,'Np Quality'!A:M,9,FALSE)),ISERROR(VLOOKUP(L1520&amp;"-"&amp;E1520,'Np Quality'!A:M,9,FALSE))),"-",VLOOKUP(L1520&amp;"-"&amp;E1520,'Np Quality'!A:M,9,FALSE)))</f>
        <v/>
      </c>
      <c r="S1520" s="150"/>
      <c r="T1520" s="395" t="str">
        <f t="shared" si="185"/>
        <v/>
      </c>
      <c r="U1520" s="395" t="str">
        <f t="shared" si="182"/>
        <v/>
      </c>
      <c r="V1520" s="396"/>
      <c r="W1520" s="282"/>
    </row>
    <row r="1521" spans="1:23">
      <c r="A1521" s="382" t="str">
        <f t="shared" si="183"/>
        <v/>
      </c>
      <c r="B1521" s="383" t="str">
        <f t="shared" si="186"/>
        <v/>
      </c>
      <c r="C1521" s="236"/>
      <c r="D1521" s="282"/>
      <c r="E1521" s="384" t="str">
        <f t="shared" si="184"/>
        <v/>
      </c>
      <c r="F1521" s="388"/>
      <c r="G1521" s="243"/>
      <c r="H1521" s="244"/>
      <c r="I1521" s="243"/>
      <c r="J1521" s="244"/>
      <c r="K1521" s="244"/>
      <c r="L1521" s="244"/>
      <c r="M1521" s="244"/>
      <c r="N1521" s="290"/>
      <c r="O1521" s="391" t="str">
        <f>IF(ISBLANK(L1621),"",IF(OR(ISBLANK(VLOOKUP(L1621&amp;"-"&amp;E1621,'Np Quality'!A:M,6,FALSE)),ISERROR(VLOOKUP(L1621&amp;"-"&amp;E1621,'Np Quality'!A:M,6,FALSE))),"-",VLOOKUP(L1621&amp;"-"&amp;E1621,'Np Quality'!A:M,6,FALSE)))</f>
        <v/>
      </c>
      <c r="P1521" s="391" t="str">
        <f>IF(ISBLANK(L1521),"",IF(OR(ISBLANK(VLOOKUP(L1521&amp;"-"&amp;E1521,'Np Quality'!A:M,7,FALSE)),ISERROR(VLOOKUP(L1521&amp;"-"&amp;E1521,'Np Quality'!A:M,7,FALSE))),"-",VLOOKUP(L1521&amp;"-"&amp;E1521,'Np Quality'!A:M,7,FALSE)))</f>
        <v/>
      </c>
      <c r="Q1521" s="391" t="str">
        <f>IF(ISBLANK(L1521),"",IF(OR(ISBLANK(VLOOKUP(L1521&amp;"-"&amp;E1521,'Np Quality'!A:M,8,FALSE)),ISERROR(VLOOKUP(L1521&amp;"-"&amp;E1521,'Np Quality'!A:M,8,FALSE))),"-",VLOOKUP(L1521&amp;"-"&amp;E1521,'Np Quality'!A:M,8,FALSE)))</f>
        <v/>
      </c>
      <c r="R1521" s="283" t="str">
        <f>IF(ISBLANK(L1521),"",IF(OR(ISBLANK(VLOOKUP(L1521&amp;"-"&amp;E1521,'Np Quality'!A:M,9,FALSE)),ISERROR(VLOOKUP(L1521&amp;"-"&amp;E1521,'Np Quality'!A:M,9,FALSE))),"-",VLOOKUP(L1521&amp;"-"&amp;E1521,'Np Quality'!A:M,9,FALSE)))</f>
        <v/>
      </c>
      <c r="S1521" s="150"/>
      <c r="T1521" s="395" t="str">
        <f t="shared" si="185"/>
        <v/>
      </c>
      <c r="U1521" s="395" t="str">
        <f t="shared" si="182"/>
        <v/>
      </c>
      <c r="V1521" s="396"/>
      <c r="W1521" s="282"/>
    </row>
    <row r="1522" spans="1:23">
      <c r="A1522" s="382" t="str">
        <f t="shared" si="183"/>
        <v/>
      </c>
      <c r="B1522" s="383" t="str">
        <f t="shared" si="186"/>
        <v/>
      </c>
      <c r="C1522" s="236"/>
      <c r="D1522" s="282"/>
      <c r="E1522" s="384" t="str">
        <f t="shared" si="184"/>
        <v/>
      </c>
      <c r="F1522" s="388"/>
      <c r="G1522" s="243"/>
      <c r="H1522" s="244"/>
      <c r="I1522" s="243"/>
      <c r="J1522" s="244"/>
      <c r="K1522" s="244"/>
      <c r="L1522" s="244"/>
      <c r="M1522" s="244"/>
      <c r="N1522" s="290"/>
      <c r="O1522" s="391" t="str">
        <f>IF(ISBLANK(L1623),"",IF(OR(ISBLANK(VLOOKUP(L1623&amp;"-"&amp;E1623,'Np Quality'!A:M,6,FALSE)),ISERROR(VLOOKUP(L1623&amp;"-"&amp;E1623,'Np Quality'!A:M,6,FALSE))),"-",VLOOKUP(L1623&amp;"-"&amp;E1623,'Np Quality'!A:M,6,FALSE)))</f>
        <v/>
      </c>
      <c r="P1522" s="391" t="str">
        <f>IF(ISBLANK(L1522),"",IF(OR(ISBLANK(VLOOKUP(L1522&amp;"-"&amp;E1522,'Np Quality'!A:M,7,FALSE)),ISERROR(VLOOKUP(L1522&amp;"-"&amp;E1522,'Np Quality'!A:M,7,FALSE))),"-",VLOOKUP(L1522&amp;"-"&amp;E1522,'Np Quality'!A:M,7,FALSE)))</f>
        <v/>
      </c>
      <c r="Q1522" s="391" t="str">
        <f>IF(ISBLANK(L1522),"",IF(OR(ISBLANK(VLOOKUP(L1522&amp;"-"&amp;E1522,'Np Quality'!A:M,8,FALSE)),ISERROR(VLOOKUP(L1522&amp;"-"&amp;E1522,'Np Quality'!A:M,8,FALSE))),"-",VLOOKUP(L1522&amp;"-"&amp;E1522,'Np Quality'!A:M,8,FALSE)))</f>
        <v/>
      </c>
      <c r="R1522" s="283" t="str">
        <f>IF(ISBLANK(L1522),"",IF(OR(ISBLANK(VLOOKUP(L1522&amp;"-"&amp;E1522,'Np Quality'!A:M,9,FALSE)),ISERROR(VLOOKUP(L1522&amp;"-"&amp;E1522,'Np Quality'!A:M,9,FALSE))),"-",VLOOKUP(L1522&amp;"-"&amp;E1522,'Np Quality'!A:M,9,FALSE)))</f>
        <v/>
      </c>
      <c r="S1522" s="150"/>
      <c r="T1522" s="395" t="str">
        <f t="shared" si="185"/>
        <v/>
      </c>
      <c r="U1522" s="395" t="str">
        <f t="shared" si="182"/>
        <v/>
      </c>
      <c r="V1522" s="396"/>
      <c r="W1522" s="282"/>
    </row>
    <row r="1523" spans="1:23">
      <c r="A1523" s="382" t="str">
        <f t="shared" si="183"/>
        <v/>
      </c>
      <c r="B1523" s="383" t="str">
        <f t="shared" si="186"/>
        <v/>
      </c>
      <c r="C1523" s="236"/>
      <c r="D1523" s="282"/>
      <c r="E1523" s="384" t="str">
        <f t="shared" si="184"/>
        <v/>
      </c>
      <c r="F1523" s="388"/>
      <c r="G1523" s="243"/>
      <c r="H1523" s="244"/>
      <c r="I1523" s="243"/>
      <c r="J1523" s="244"/>
      <c r="K1523" s="244"/>
      <c r="L1523" s="244"/>
      <c r="M1523" s="244"/>
      <c r="N1523" s="290"/>
      <c r="O1523" s="391" t="str">
        <f>IF(ISBLANK(L1623),"",IF(OR(ISBLANK(VLOOKUP(L1623&amp;"-"&amp;E1623,'Np Quality'!A:M,6,FALSE)),ISERROR(VLOOKUP(L1623&amp;"-"&amp;E1623,'Np Quality'!A:M,6,FALSE))),"-",VLOOKUP(L1623&amp;"-"&amp;E1623,'Np Quality'!A:M,6,FALSE)))</f>
        <v/>
      </c>
      <c r="P1523" s="391" t="str">
        <f>IF(ISBLANK(L1524),"",IF(OR(ISBLANK(VLOOKUP(L1524&amp;"-"&amp;E1524,'Np Quality'!A:M,7,FALSE)),ISERROR(VLOOKUP(L1524&amp;"-"&amp;E1524,'Np Quality'!A:M,7,FALSE))),"-",VLOOKUP(L1524&amp;"-"&amp;E1524,'Np Quality'!A:M,7,FALSE)))</f>
        <v/>
      </c>
      <c r="Q1523" s="391" t="str">
        <f>IF(ISBLANK(L1523),"",IF(OR(ISBLANK(VLOOKUP(L1523&amp;"-"&amp;E1523,'Np Quality'!A:M,8,FALSE)),ISERROR(VLOOKUP(L1523&amp;"-"&amp;E1523,'Np Quality'!A:M,8,FALSE))),"-",VLOOKUP(L1523&amp;"-"&amp;E1523,'Np Quality'!A:M,8,FALSE)))</f>
        <v/>
      </c>
      <c r="R1523" s="283" t="str">
        <f>IF(ISBLANK(L1523),"",IF(OR(ISBLANK(VLOOKUP(L1523&amp;"-"&amp;E1523,'Np Quality'!A:M,9,FALSE)),ISERROR(VLOOKUP(L1523&amp;"-"&amp;E1523,'Np Quality'!A:M,9,FALSE))),"-",VLOOKUP(L1523&amp;"-"&amp;E1523,'Np Quality'!A:M,9,FALSE)))</f>
        <v/>
      </c>
      <c r="S1523" s="150"/>
      <c r="T1523" s="395" t="str">
        <f t="shared" si="185"/>
        <v/>
      </c>
      <c r="U1523" s="395" t="str">
        <f t="shared" si="182"/>
        <v/>
      </c>
      <c r="V1523" s="396"/>
      <c r="W1523" s="282"/>
    </row>
    <row r="1524" spans="1:23">
      <c r="A1524" s="382" t="str">
        <f t="shared" si="183"/>
        <v/>
      </c>
      <c r="B1524" s="383" t="str">
        <f t="shared" si="186"/>
        <v/>
      </c>
      <c r="C1524" s="236"/>
      <c r="D1524" s="282"/>
      <c r="E1524" s="384" t="str">
        <f t="shared" si="184"/>
        <v/>
      </c>
      <c r="F1524" s="388"/>
      <c r="G1524" s="243"/>
      <c r="H1524" s="244"/>
      <c r="I1524" s="243"/>
      <c r="J1524" s="244"/>
      <c r="K1524" s="244"/>
      <c r="L1524" s="244"/>
      <c r="M1524" s="244"/>
      <c r="N1524" s="290"/>
      <c r="O1524" s="391" t="str">
        <f>IF(ISBLANK(L1624),"",IF(OR(ISBLANK(VLOOKUP(L1624&amp;"-"&amp;E1624,'Np Quality'!A:M,6,FALSE)),ISERROR(VLOOKUP(L1624&amp;"-"&amp;E1624,'Np Quality'!A:M,6,FALSE))),"-",VLOOKUP(L1624&amp;"-"&amp;E1624,'Np Quality'!A:M,6,FALSE)))</f>
        <v/>
      </c>
      <c r="P1524" s="391" t="str">
        <f>IF(ISBLANK(L1524),"",IF(OR(ISBLANK(VLOOKUP(L1524&amp;"-"&amp;E1524,'Np Quality'!A:M,7,FALSE)),ISERROR(VLOOKUP(L1524&amp;"-"&amp;E1524,'Np Quality'!A:M,7,FALSE))),"-",VLOOKUP(L1524&amp;"-"&amp;E1524,'Np Quality'!A:M,7,FALSE)))</f>
        <v/>
      </c>
      <c r="Q1524" s="391" t="str">
        <f>IF(ISBLANK(L1525),"",IF(OR(ISBLANK(VLOOKUP(L1525&amp;"-"&amp;E1525,'Np Quality'!A:M,8,FALSE)),ISERROR(VLOOKUP(L1525&amp;"-"&amp;E1525,'Np Quality'!A:M,8,FALSE))),"-",VLOOKUP(L1525&amp;"-"&amp;E1525,'Np Quality'!A:M,8,FALSE)))</f>
        <v/>
      </c>
      <c r="R1524" s="283" t="str">
        <f>IF(ISBLANK(L1524),"",IF(OR(ISBLANK(VLOOKUP(L1524&amp;"-"&amp;E1524,'Np Quality'!A:M,9,FALSE)),ISERROR(VLOOKUP(L1524&amp;"-"&amp;E1524,'Np Quality'!A:M,9,FALSE))),"-",VLOOKUP(L1524&amp;"-"&amp;E1524,'Np Quality'!A:M,9,FALSE)))</f>
        <v/>
      </c>
      <c r="S1524" s="150"/>
      <c r="T1524" s="395" t="str">
        <f t="shared" si="185"/>
        <v/>
      </c>
      <c r="U1524" s="395" t="str">
        <f t="shared" si="182"/>
        <v/>
      </c>
      <c r="V1524" s="396"/>
      <c r="W1524" s="282"/>
    </row>
    <row r="1525" spans="1:23">
      <c r="A1525" s="382" t="str">
        <f t="shared" si="183"/>
        <v/>
      </c>
      <c r="B1525" s="383" t="str">
        <f t="shared" si="186"/>
        <v/>
      </c>
      <c r="C1525" s="236"/>
      <c r="D1525" s="282"/>
      <c r="E1525" s="384" t="str">
        <f t="shared" si="184"/>
        <v/>
      </c>
      <c r="F1525" s="388"/>
      <c r="G1525" s="243"/>
      <c r="H1525" s="244"/>
      <c r="I1525" s="243"/>
      <c r="J1525" s="244"/>
      <c r="K1525" s="244"/>
      <c r="L1525" s="244"/>
      <c r="M1525" s="244"/>
      <c r="N1525" s="290"/>
      <c r="O1525" s="391" t="str">
        <f>IF(ISBLANK(L1625),"",IF(OR(ISBLANK(VLOOKUP(L1625&amp;"-"&amp;E1625,'Np Quality'!A:M,6,FALSE)),ISERROR(VLOOKUP(L1625&amp;"-"&amp;E1625,'Np Quality'!A:M,6,FALSE))),"-",VLOOKUP(L1625&amp;"-"&amp;E1625,'Np Quality'!A:M,6,FALSE)))</f>
        <v/>
      </c>
      <c r="P1525" s="391" t="str">
        <f>IF(ISBLANK(L1525),"",IF(OR(ISBLANK(VLOOKUP(L1525&amp;"-"&amp;E1525,'Np Quality'!A:M,7,FALSE)),ISERROR(VLOOKUP(L1525&amp;"-"&amp;E1525,'Np Quality'!A:M,7,FALSE))),"-",VLOOKUP(L1525&amp;"-"&amp;E1525,'Np Quality'!A:M,7,FALSE)))</f>
        <v/>
      </c>
      <c r="Q1525" s="391" t="str">
        <f>IF(ISBLANK(L1525),"",IF(OR(ISBLANK(VLOOKUP(L1525&amp;"-"&amp;E1525,'Np Quality'!A:M,8,FALSE)),ISERROR(VLOOKUP(L1525&amp;"-"&amp;E1525,'Np Quality'!A:M,8,FALSE))),"-",VLOOKUP(L1525&amp;"-"&amp;E1525,'Np Quality'!A:M,8,FALSE)))</f>
        <v/>
      </c>
      <c r="R1525" s="283" t="str">
        <f>IF(ISBLANK(L1526),"",IF(OR(ISBLANK(VLOOKUP(L1526&amp;"-"&amp;E1526,'Np Quality'!A:M,9,FALSE)),ISERROR(VLOOKUP(L1526&amp;"-"&amp;E1526,'Np Quality'!A:M,9,FALSE))),"-",VLOOKUP(L1526&amp;"-"&amp;E1526,'Np Quality'!A:M,9,FALSE)))</f>
        <v/>
      </c>
      <c r="S1525" s="150"/>
      <c r="T1525" s="395" t="str">
        <f t="shared" si="185"/>
        <v/>
      </c>
      <c r="U1525" s="395" t="str">
        <f t="shared" si="182"/>
        <v/>
      </c>
      <c r="V1525" s="396"/>
      <c r="W1525" s="282"/>
    </row>
    <row r="1526" spans="1:23">
      <c r="A1526" s="382" t="str">
        <f t="shared" si="183"/>
        <v/>
      </c>
      <c r="B1526" s="383" t="str">
        <f t="shared" si="186"/>
        <v/>
      </c>
      <c r="C1526" s="236"/>
      <c r="D1526" s="282"/>
      <c r="E1526" s="384" t="str">
        <f t="shared" si="184"/>
        <v/>
      </c>
      <c r="F1526" s="388"/>
      <c r="G1526" s="243"/>
      <c r="H1526" s="244"/>
      <c r="I1526" s="243"/>
      <c r="J1526" s="244"/>
      <c r="K1526" s="244"/>
      <c r="L1526" s="244"/>
      <c r="M1526" s="244"/>
      <c r="N1526" s="290"/>
      <c r="O1526" s="391" t="str">
        <f>IF(ISBLANK(L1626),"",IF(OR(ISBLANK(VLOOKUP(L1626&amp;"-"&amp;E1626,'Np Quality'!A:M,6,FALSE)),ISERROR(VLOOKUP(L1626&amp;"-"&amp;E1626,'Np Quality'!A:M,6,FALSE))),"-",VLOOKUP(L1626&amp;"-"&amp;E1626,'Np Quality'!A:M,6,FALSE)))</f>
        <v/>
      </c>
      <c r="P1526" s="391" t="str">
        <f>IF(ISBLANK(L1526),"",IF(OR(ISBLANK(VLOOKUP(L1526&amp;"-"&amp;E1526,'Np Quality'!A:M,7,FALSE)),ISERROR(VLOOKUP(L1526&amp;"-"&amp;E1526,'Np Quality'!A:M,7,FALSE))),"-",VLOOKUP(L1526&amp;"-"&amp;E1526,'Np Quality'!A:M,7,FALSE)))</f>
        <v/>
      </c>
      <c r="Q1526" s="391" t="str">
        <f>IF(ISBLANK(L1526),"",IF(OR(ISBLANK(VLOOKUP(L1526&amp;"-"&amp;E1526,'Np Quality'!A:M,8,FALSE)),ISERROR(VLOOKUP(L1526&amp;"-"&amp;E1526,'Np Quality'!A:M,8,FALSE))),"-",VLOOKUP(L1526&amp;"-"&amp;E1526,'Np Quality'!A:M,8,FALSE)))</f>
        <v/>
      </c>
      <c r="R1526" s="283" t="str">
        <f>IF(ISBLANK(L1526),"",IF(OR(ISBLANK(VLOOKUP(L1526&amp;"-"&amp;E1526,'Np Quality'!A:M,9,FALSE)),ISERROR(VLOOKUP(L1526&amp;"-"&amp;E1526,'Np Quality'!A:M,9,FALSE))),"-",VLOOKUP(L1526&amp;"-"&amp;E1526,'Np Quality'!A:M,9,FALSE)))</f>
        <v/>
      </c>
      <c r="S1526" s="150"/>
      <c r="T1526" s="395" t="str">
        <f t="shared" si="185"/>
        <v/>
      </c>
      <c r="U1526" s="395" t="str">
        <f t="shared" si="182"/>
        <v/>
      </c>
      <c r="V1526" s="396"/>
      <c r="W1526" s="282"/>
    </row>
    <row r="1527" spans="1:23">
      <c r="A1527" s="382" t="str">
        <f t="shared" si="183"/>
        <v/>
      </c>
      <c r="B1527" s="383" t="str">
        <f t="shared" si="186"/>
        <v/>
      </c>
      <c r="C1527" s="236"/>
      <c r="D1527" s="282"/>
      <c r="E1527" s="384" t="str">
        <f t="shared" si="184"/>
        <v/>
      </c>
      <c r="F1527" s="388"/>
      <c r="G1527" s="243"/>
      <c r="H1527" s="244"/>
      <c r="I1527" s="243"/>
      <c r="J1527" s="244"/>
      <c r="K1527" s="244"/>
      <c r="L1527" s="244"/>
      <c r="M1527" s="244"/>
      <c r="N1527" s="290"/>
      <c r="O1527" s="391" t="str">
        <f>IF(ISBLANK(L1627),"",IF(OR(ISBLANK(VLOOKUP(L1627&amp;"-"&amp;E1627,'Np Quality'!A:M,6,FALSE)),ISERROR(VLOOKUP(L1627&amp;"-"&amp;E1627,'Np Quality'!A:M,6,FALSE))),"-",VLOOKUP(L1627&amp;"-"&amp;E1627,'Np Quality'!A:M,6,FALSE)))</f>
        <v/>
      </c>
      <c r="P1527" s="391" t="str">
        <f>IF(ISBLANK(L1527),"",IF(OR(ISBLANK(VLOOKUP(L1527&amp;"-"&amp;E1527,'Np Quality'!A:M,7,FALSE)),ISERROR(VLOOKUP(L1527&amp;"-"&amp;E1527,'Np Quality'!A:M,7,FALSE))),"-",VLOOKUP(L1527&amp;"-"&amp;E1527,'Np Quality'!A:M,7,FALSE)))</f>
        <v/>
      </c>
      <c r="Q1527" s="391" t="str">
        <f>IF(ISBLANK(L1527),"",IF(OR(ISBLANK(VLOOKUP(L1527&amp;"-"&amp;E1527,'Np Quality'!A:M,8,FALSE)),ISERROR(VLOOKUP(L1527&amp;"-"&amp;E1527,'Np Quality'!A:M,8,FALSE))),"-",VLOOKUP(L1527&amp;"-"&amp;E1527,'Np Quality'!A:M,8,FALSE)))</f>
        <v/>
      </c>
      <c r="R1527" s="283" t="str">
        <f>IF(ISBLANK(L1527),"",IF(OR(ISBLANK(VLOOKUP(L1527&amp;"-"&amp;E1527,'Np Quality'!A:M,9,FALSE)),ISERROR(VLOOKUP(L1527&amp;"-"&amp;E1527,'Np Quality'!A:M,9,FALSE))),"-",VLOOKUP(L1527&amp;"-"&amp;E1527,'Np Quality'!A:M,9,FALSE)))</f>
        <v/>
      </c>
      <c r="S1527" s="150"/>
      <c r="T1527" s="395" t="str">
        <f t="shared" si="185"/>
        <v/>
      </c>
      <c r="U1527" s="395" t="str">
        <f t="shared" si="182"/>
        <v/>
      </c>
      <c r="V1527" s="396"/>
      <c r="W1527" s="282"/>
    </row>
    <row r="1528" spans="1:23">
      <c r="A1528" s="382" t="str">
        <f t="shared" si="183"/>
        <v/>
      </c>
      <c r="B1528" s="383" t="str">
        <f t="shared" si="186"/>
        <v/>
      </c>
      <c r="C1528" s="236"/>
      <c r="D1528" s="282"/>
      <c r="E1528" s="384" t="str">
        <f t="shared" si="184"/>
        <v/>
      </c>
      <c r="F1528" s="388"/>
      <c r="G1528" s="243"/>
      <c r="H1528" s="244"/>
      <c r="I1528" s="243"/>
      <c r="J1528" s="244"/>
      <c r="K1528" s="244"/>
      <c r="L1528" s="244"/>
      <c r="M1528" s="244"/>
      <c r="N1528" s="290"/>
      <c r="O1528" s="391" t="str">
        <f>IF(ISBLANK(L1628),"",IF(OR(ISBLANK(VLOOKUP(L1628&amp;"-"&amp;E1628,'Np Quality'!A:M,6,FALSE)),ISERROR(VLOOKUP(L1628&amp;"-"&amp;E1628,'Np Quality'!A:M,6,FALSE))),"-",VLOOKUP(L1628&amp;"-"&amp;E1628,'Np Quality'!A:M,6,FALSE)))</f>
        <v/>
      </c>
      <c r="P1528" s="391" t="str">
        <f>IF(ISBLANK(L1528),"",IF(OR(ISBLANK(VLOOKUP(L1528&amp;"-"&amp;E1528,'Np Quality'!A:M,7,FALSE)),ISERROR(VLOOKUP(L1528&amp;"-"&amp;E1528,'Np Quality'!A:M,7,FALSE))),"-",VLOOKUP(L1528&amp;"-"&amp;E1528,'Np Quality'!A:M,7,FALSE)))</f>
        <v/>
      </c>
      <c r="Q1528" s="391" t="str">
        <f>IF(ISBLANK(L1528),"",IF(OR(ISBLANK(VLOOKUP(L1528&amp;"-"&amp;E1528,'Np Quality'!A:M,8,FALSE)),ISERROR(VLOOKUP(L1528&amp;"-"&amp;E1528,'Np Quality'!A:M,8,FALSE))),"-",VLOOKUP(L1528&amp;"-"&amp;E1528,'Np Quality'!A:M,8,FALSE)))</f>
        <v/>
      </c>
      <c r="R1528" s="283" t="str">
        <f>IF(ISBLANK(L1528),"",IF(OR(ISBLANK(VLOOKUP(L1528&amp;"-"&amp;E1528,'Np Quality'!A:M,9,FALSE)),ISERROR(VLOOKUP(L1528&amp;"-"&amp;E1528,'Np Quality'!A:M,9,FALSE))),"-",VLOOKUP(L1528&amp;"-"&amp;E1528,'Np Quality'!A:M,9,FALSE)))</f>
        <v/>
      </c>
      <c r="S1528" s="150"/>
      <c r="T1528" s="395" t="str">
        <f t="shared" si="185"/>
        <v/>
      </c>
      <c r="U1528" s="395" t="str">
        <f t="shared" si="182"/>
        <v/>
      </c>
      <c r="V1528" s="396"/>
      <c r="W1528" s="282"/>
    </row>
    <row r="1529" spans="1:23">
      <c r="A1529" s="382" t="str">
        <f t="shared" si="183"/>
        <v/>
      </c>
      <c r="B1529" s="383" t="str">
        <f t="shared" si="186"/>
        <v/>
      </c>
      <c r="C1529" s="236"/>
      <c r="D1529" s="282"/>
      <c r="E1529" s="384" t="str">
        <f t="shared" si="184"/>
        <v/>
      </c>
      <c r="F1529" s="388"/>
      <c r="G1529" s="243"/>
      <c r="H1529" s="244"/>
      <c r="I1529" s="243"/>
      <c r="J1529" s="244"/>
      <c r="K1529" s="244"/>
      <c r="L1529" s="244"/>
      <c r="M1529" s="244"/>
      <c r="N1529" s="290"/>
      <c r="O1529" s="391" t="str">
        <f>IF(ISBLANK(L1629),"",IF(OR(ISBLANK(VLOOKUP(L1629&amp;"-"&amp;E1629,'Np Quality'!A:M,6,FALSE)),ISERROR(VLOOKUP(L1629&amp;"-"&amp;E1629,'Np Quality'!A:M,6,FALSE))),"-",VLOOKUP(L1629&amp;"-"&amp;E1629,'Np Quality'!A:M,6,FALSE)))</f>
        <v/>
      </c>
      <c r="P1529" s="391" t="str">
        <f>IF(ISBLANK(L1529),"",IF(OR(ISBLANK(VLOOKUP(L1529&amp;"-"&amp;E1529,'Np Quality'!A:M,7,FALSE)),ISERROR(VLOOKUP(L1529&amp;"-"&amp;E1529,'Np Quality'!A:M,7,FALSE))),"-",VLOOKUP(L1529&amp;"-"&amp;E1529,'Np Quality'!A:M,7,FALSE)))</f>
        <v/>
      </c>
      <c r="Q1529" s="391" t="str">
        <f>IF(ISBLANK(L1529),"",IF(OR(ISBLANK(VLOOKUP(L1529&amp;"-"&amp;E1529,'Np Quality'!A:M,8,FALSE)),ISERROR(VLOOKUP(L1529&amp;"-"&amp;E1529,'Np Quality'!A:M,8,FALSE))),"-",VLOOKUP(L1529&amp;"-"&amp;E1529,'Np Quality'!A:M,8,FALSE)))</f>
        <v/>
      </c>
      <c r="R1529" s="283" t="str">
        <f>IF(ISBLANK(L1529),"",IF(OR(ISBLANK(VLOOKUP(L1529&amp;"-"&amp;E1529,'Np Quality'!A:M,9,FALSE)),ISERROR(VLOOKUP(L1529&amp;"-"&amp;E1529,'Np Quality'!A:M,9,FALSE))),"-",VLOOKUP(L1529&amp;"-"&amp;E1529,'Np Quality'!A:M,9,FALSE)))</f>
        <v/>
      </c>
      <c r="S1529" s="150"/>
      <c r="T1529" s="395" t="str">
        <f t="shared" si="185"/>
        <v/>
      </c>
      <c r="U1529" s="395" t="str">
        <f t="shared" si="182"/>
        <v/>
      </c>
      <c r="V1529" s="396"/>
      <c r="W1529" s="282"/>
    </row>
    <row r="1530" spans="1:23">
      <c r="A1530" s="382" t="str">
        <f t="shared" si="183"/>
        <v/>
      </c>
      <c r="B1530" s="383" t="str">
        <f t="shared" si="186"/>
        <v/>
      </c>
      <c r="C1530" s="236"/>
      <c r="D1530" s="282"/>
      <c r="E1530" s="384" t="str">
        <f t="shared" si="184"/>
        <v/>
      </c>
      <c r="F1530" s="388"/>
      <c r="G1530" s="243"/>
      <c r="H1530" s="244"/>
      <c r="I1530" s="243"/>
      <c r="J1530" s="244"/>
      <c r="K1530" s="244"/>
      <c r="L1530" s="244"/>
      <c r="M1530" s="244"/>
      <c r="N1530" s="290"/>
      <c r="O1530" s="391" t="str">
        <f>IF(ISBLANK(L1630),"",IF(OR(ISBLANK(VLOOKUP(L1630&amp;"-"&amp;E1630,'Np Quality'!A:M,6,FALSE)),ISERROR(VLOOKUP(L1630&amp;"-"&amp;E1630,'Np Quality'!A:M,6,FALSE))),"-",VLOOKUP(L1630&amp;"-"&amp;E1630,'Np Quality'!A:M,6,FALSE)))</f>
        <v/>
      </c>
      <c r="P1530" s="391" t="str">
        <f>IF(ISBLANK(L1530),"",IF(OR(ISBLANK(VLOOKUP(L1530&amp;"-"&amp;E1530,'Np Quality'!A:M,7,FALSE)),ISERROR(VLOOKUP(L1530&amp;"-"&amp;E1530,'Np Quality'!A:M,7,FALSE))),"-",VLOOKUP(L1530&amp;"-"&amp;E1530,'Np Quality'!A:M,7,FALSE)))</f>
        <v/>
      </c>
      <c r="Q1530" s="391" t="str">
        <f>IF(ISBLANK(L1530),"",IF(OR(ISBLANK(VLOOKUP(L1530&amp;"-"&amp;E1530,'Np Quality'!A:M,8,FALSE)),ISERROR(VLOOKUP(L1530&amp;"-"&amp;E1530,'Np Quality'!A:M,8,FALSE))),"-",VLOOKUP(L1530&amp;"-"&amp;E1530,'Np Quality'!A:M,8,FALSE)))</f>
        <v/>
      </c>
      <c r="R1530" s="283" t="str">
        <f>IF(ISBLANK(L1530),"",IF(OR(ISBLANK(VLOOKUP(L1530&amp;"-"&amp;E1530,'Np Quality'!A:M,9,FALSE)),ISERROR(VLOOKUP(L1530&amp;"-"&amp;E1530,'Np Quality'!A:M,9,FALSE))),"-",VLOOKUP(L1530&amp;"-"&amp;E1530,'Np Quality'!A:M,9,FALSE)))</f>
        <v/>
      </c>
      <c r="S1530" s="150"/>
      <c r="T1530" s="395" t="str">
        <f t="shared" si="185"/>
        <v/>
      </c>
      <c r="U1530" s="395" t="str">
        <f t="shared" si="182"/>
        <v/>
      </c>
      <c r="V1530" s="396"/>
      <c r="W1530" s="282"/>
    </row>
    <row r="1531" spans="1:23">
      <c r="A1531" s="382" t="str">
        <f t="shared" si="183"/>
        <v/>
      </c>
      <c r="B1531" s="383" t="str">
        <f t="shared" si="186"/>
        <v/>
      </c>
      <c r="C1531" s="236"/>
      <c r="D1531" s="282"/>
      <c r="E1531" s="384" t="str">
        <f t="shared" si="184"/>
        <v/>
      </c>
      <c r="F1531" s="388"/>
      <c r="G1531" s="243"/>
      <c r="H1531" s="244"/>
      <c r="I1531" s="243"/>
      <c r="J1531" s="244"/>
      <c r="K1531" s="244"/>
      <c r="L1531" s="244"/>
      <c r="M1531" s="244"/>
      <c r="N1531" s="290"/>
      <c r="O1531" s="391" t="str">
        <f>IF(ISBLANK(L1631),"",IF(OR(ISBLANK(VLOOKUP(L1631&amp;"-"&amp;E1631,'Np Quality'!A:M,6,FALSE)),ISERROR(VLOOKUP(L1631&amp;"-"&amp;E1631,'Np Quality'!A:M,6,FALSE))),"-",VLOOKUP(L1631&amp;"-"&amp;E1631,'Np Quality'!A:M,6,FALSE)))</f>
        <v/>
      </c>
      <c r="P1531" s="391" t="str">
        <f>IF(ISBLANK(L1531),"",IF(OR(ISBLANK(VLOOKUP(L1531&amp;"-"&amp;E1531,'Np Quality'!A:M,7,FALSE)),ISERROR(VLOOKUP(L1531&amp;"-"&amp;E1531,'Np Quality'!A:M,7,FALSE))),"-",VLOOKUP(L1531&amp;"-"&amp;E1531,'Np Quality'!A:M,7,FALSE)))</f>
        <v/>
      </c>
      <c r="Q1531" s="391" t="str">
        <f>IF(ISBLANK(L1531),"",IF(OR(ISBLANK(VLOOKUP(L1531&amp;"-"&amp;E1531,'Np Quality'!A:M,8,FALSE)),ISERROR(VLOOKUP(L1531&amp;"-"&amp;E1531,'Np Quality'!A:M,8,FALSE))),"-",VLOOKUP(L1531&amp;"-"&amp;E1531,'Np Quality'!A:M,8,FALSE)))</f>
        <v/>
      </c>
      <c r="R1531" s="283" t="str">
        <f>IF(ISBLANK(L1531),"",IF(OR(ISBLANK(VLOOKUP(L1531&amp;"-"&amp;E1531,'Np Quality'!A:M,9,FALSE)),ISERROR(VLOOKUP(L1531&amp;"-"&amp;E1531,'Np Quality'!A:M,9,FALSE))),"-",VLOOKUP(L1531&amp;"-"&amp;E1531,'Np Quality'!A:M,9,FALSE)))</f>
        <v/>
      </c>
      <c r="S1531" s="150"/>
      <c r="T1531" s="395" t="str">
        <f t="shared" si="185"/>
        <v/>
      </c>
      <c r="U1531" s="395" t="str">
        <f t="shared" si="182"/>
        <v/>
      </c>
      <c r="V1531" s="396"/>
      <c r="W1531" s="282"/>
    </row>
    <row r="1532" spans="1:23">
      <c r="A1532" s="382" t="str">
        <f t="shared" si="183"/>
        <v/>
      </c>
      <c r="B1532" s="383" t="str">
        <f t="shared" si="186"/>
        <v/>
      </c>
      <c r="C1532" s="236"/>
      <c r="D1532" s="282"/>
      <c r="E1532" s="384" t="str">
        <f t="shared" si="184"/>
        <v/>
      </c>
      <c r="F1532" s="388"/>
      <c r="G1532" s="243"/>
      <c r="H1532" s="244"/>
      <c r="I1532" s="243"/>
      <c r="J1532" s="244"/>
      <c r="K1532" s="244"/>
      <c r="L1532" s="244"/>
      <c r="M1532" s="244"/>
      <c r="N1532" s="290"/>
      <c r="O1532" s="391" t="str">
        <f>IF(ISBLANK(L1633),"",IF(OR(ISBLANK(VLOOKUP(L1633&amp;"-"&amp;E1633,'Np Quality'!A:M,6,FALSE)),ISERROR(VLOOKUP(L1633&amp;"-"&amp;E1633,'Np Quality'!A:M,6,FALSE))),"-",VLOOKUP(L1633&amp;"-"&amp;E1633,'Np Quality'!A:M,6,FALSE)))</f>
        <v/>
      </c>
      <c r="P1532" s="391" t="str">
        <f>IF(ISBLANK(L1532),"",IF(OR(ISBLANK(VLOOKUP(L1532&amp;"-"&amp;E1532,'Np Quality'!A:M,7,FALSE)),ISERROR(VLOOKUP(L1532&amp;"-"&amp;E1532,'Np Quality'!A:M,7,FALSE))),"-",VLOOKUP(L1532&amp;"-"&amp;E1532,'Np Quality'!A:M,7,FALSE)))</f>
        <v/>
      </c>
      <c r="Q1532" s="391" t="str">
        <f>IF(ISBLANK(L1532),"",IF(OR(ISBLANK(VLOOKUP(L1532&amp;"-"&amp;E1532,'Np Quality'!A:M,8,FALSE)),ISERROR(VLOOKUP(L1532&amp;"-"&amp;E1532,'Np Quality'!A:M,8,FALSE))),"-",VLOOKUP(L1532&amp;"-"&amp;E1532,'Np Quality'!A:M,8,FALSE)))</f>
        <v/>
      </c>
      <c r="R1532" s="283" t="str">
        <f>IF(ISBLANK(L1532),"",IF(OR(ISBLANK(VLOOKUP(L1532&amp;"-"&amp;E1532,'Np Quality'!A:M,9,FALSE)),ISERROR(VLOOKUP(L1532&amp;"-"&amp;E1532,'Np Quality'!A:M,9,FALSE))),"-",VLOOKUP(L1532&amp;"-"&amp;E1532,'Np Quality'!A:M,9,FALSE)))</f>
        <v/>
      </c>
      <c r="S1532" s="150"/>
      <c r="T1532" s="395" t="str">
        <f t="shared" si="185"/>
        <v/>
      </c>
      <c r="U1532" s="395" t="str">
        <f t="shared" si="182"/>
        <v/>
      </c>
      <c r="V1532" s="396"/>
      <c r="W1532" s="282"/>
    </row>
    <row r="1533" spans="1:23">
      <c r="A1533" s="382" t="str">
        <f t="shared" si="183"/>
        <v/>
      </c>
      <c r="B1533" s="383" t="str">
        <f t="shared" si="186"/>
        <v/>
      </c>
      <c r="C1533" s="236"/>
      <c r="D1533" s="282"/>
      <c r="E1533" s="384" t="str">
        <f t="shared" si="184"/>
        <v/>
      </c>
      <c r="F1533" s="388"/>
      <c r="G1533" s="243"/>
      <c r="H1533" s="244"/>
      <c r="I1533" s="243"/>
      <c r="J1533" s="244"/>
      <c r="K1533" s="244"/>
      <c r="L1533" s="244"/>
      <c r="M1533" s="244"/>
      <c r="N1533" s="290"/>
      <c r="O1533" s="391" t="str">
        <f>IF(ISBLANK(L1633),"",IF(OR(ISBLANK(VLOOKUP(L1633&amp;"-"&amp;E1633,'Np Quality'!A:M,6,FALSE)),ISERROR(VLOOKUP(L1633&amp;"-"&amp;E1633,'Np Quality'!A:M,6,FALSE))),"-",VLOOKUP(L1633&amp;"-"&amp;E1633,'Np Quality'!A:M,6,FALSE)))</f>
        <v/>
      </c>
      <c r="P1533" s="391" t="str">
        <f>IF(ISBLANK(L1534),"",IF(OR(ISBLANK(VLOOKUP(L1534&amp;"-"&amp;E1534,'Np Quality'!A:M,7,FALSE)),ISERROR(VLOOKUP(L1534&amp;"-"&amp;E1534,'Np Quality'!A:M,7,FALSE))),"-",VLOOKUP(L1534&amp;"-"&amp;E1534,'Np Quality'!A:M,7,FALSE)))</f>
        <v/>
      </c>
      <c r="Q1533" s="391" t="str">
        <f>IF(ISBLANK(L1533),"",IF(OR(ISBLANK(VLOOKUP(L1533&amp;"-"&amp;E1533,'Np Quality'!A:M,8,FALSE)),ISERROR(VLOOKUP(L1533&amp;"-"&amp;E1533,'Np Quality'!A:M,8,FALSE))),"-",VLOOKUP(L1533&amp;"-"&amp;E1533,'Np Quality'!A:M,8,FALSE)))</f>
        <v/>
      </c>
      <c r="R1533" s="283" t="str">
        <f>IF(ISBLANK(L1533),"",IF(OR(ISBLANK(VLOOKUP(L1533&amp;"-"&amp;E1533,'Np Quality'!A:M,9,FALSE)),ISERROR(VLOOKUP(L1533&amp;"-"&amp;E1533,'Np Quality'!A:M,9,FALSE))),"-",VLOOKUP(L1533&amp;"-"&amp;E1533,'Np Quality'!A:M,9,FALSE)))</f>
        <v/>
      </c>
      <c r="S1533" s="150"/>
      <c r="T1533" s="395" t="str">
        <f t="shared" si="185"/>
        <v/>
      </c>
      <c r="U1533" s="395" t="str">
        <f t="shared" si="182"/>
        <v/>
      </c>
      <c r="V1533" s="396"/>
      <c r="W1533" s="282"/>
    </row>
    <row r="1534" spans="1:23">
      <c r="A1534" s="382" t="str">
        <f t="shared" si="183"/>
        <v/>
      </c>
      <c r="B1534" s="383" t="str">
        <f t="shared" si="186"/>
        <v/>
      </c>
      <c r="C1534" s="236"/>
      <c r="D1534" s="282"/>
      <c r="E1534" s="384" t="str">
        <f t="shared" si="184"/>
        <v/>
      </c>
      <c r="F1534" s="388"/>
      <c r="G1534" s="243"/>
      <c r="H1534" s="244"/>
      <c r="I1534" s="243"/>
      <c r="J1534" s="244"/>
      <c r="K1534" s="244"/>
      <c r="L1534" s="244"/>
      <c r="M1534" s="244"/>
      <c r="N1534" s="290"/>
      <c r="O1534" s="391" t="str">
        <f>IF(ISBLANK(L1634),"",IF(OR(ISBLANK(VLOOKUP(L1634&amp;"-"&amp;E1634,'Np Quality'!A:M,6,FALSE)),ISERROR(VLOOKUP(L1634&amp;"-"&amp;E1634,'Np Quality'!A:M,6,FALSE))),"-",VLOOKUP(L1634&amp;"-"&amp;E1634,'Np Quality'!A:M,6,FALSE)))</f>
        <v/>
      </c>
      <c r="P1534" s="391" t="str">
        <f>IF(ISBLANK(L1534),"",IF(OR(ISBLANK(VLOOKUP(L1534&amp;"-"&amp;E1534,'Np Quality'!A:M,7,FALSE)),ISERROR(VLOOKUP(L1534&amp;"-"&amp;E1534,'Np Quality'!A:M,7,FALSE))),"-",VLOOKUP(L1534&amp;"-"&amp;E1534,'Np Quality'!A:M,7,FALSE)))</f>
        <v/>
      </c>
      <c r="Q1534" s="391" t="str">
        <f>IF(ISBLANK(L1535),"",IF(OR(ISBLANK(VLOOKUP(L1535&amp;"-"&amp;E1535,'Np Quality'!A:M,8,FALSE)),ISERROR(VLOOKUP(L1535&amp;"-"&amp;E1535,'Np Quality'!A:M,8,FALSE))),"-",VLOOKUP(L1535&amp;"-"&amp;E1535,'Np Quality'!A:M,8,FALSE)))</f>
        <v/>
      </c>
      <c r="R1534" s="283" t="str">
        <f>IF(ISBLANK(L1534),"",IF(OR(ISBLANK(VLOOKUP(L1534&amp;"-"&amp;E1534,'Np Quality'!A:M,9,FALSE)),ISERROR(VLOOKUP(L1534&amp;"-"&amp;E1534,'Np Quality'!A:M,9,FALSE))),"-",VLOOKUP(L1534&amp;"-"&amp;E1534,'Np Quality'!A:M,9,FALSE)))</f>
        <v/>
      </c>
      <c r="S1534" s="150"/>
      <c r="T1534" s="395" t="str">
        <f t="shared" si="185"/>
        <v/>
      </c>
      <c r="U1534" s="395" t="str">
        <f t="shared" si="182"/>
        <v/>
      </c>
      <c r="V1534" s="396"/>
      <c r="W1534" s="282"/>
    </row>
    <row r="1535" spans="1:23">
      <c r="A1535" s="382" t="str">
        <f t="shared" si="183"/>
        <v/>
      </c>
      <c r="B1535" s="383" t="str">
        <f t="shared" si="186"/>
        <v/>
      </c>
      <c r="C1535" s="236"/>
      <c r="D1535" s="282"/>
      <c r="E1535" s="384" t="str">
        <f t="shared" si="184"/>
        <v/>
      </c>
      <c r="F1535" s="388"/>
      <c r="G1535" s="243"/>
      <c r="H1535" s="244"/>
      <c r="I1535" s="243"/>
      <c r="J1535" s="244"/>
      <c r="K1535" s="244"/>
      <c r="L1535" s="244"/>
      <c r="M1535" s="244"/>
      <c r="N1535" s="290"/>
      <c r="O1535" s="391" t="str">
        <f>IF(ISBLANK(L1635),"",IF(OR(ISBLANK(VLOOKUP(L1635&amp;"-"&amp;E1635,'Np Quality'!A:M,6,FALSE)),ISERROR(VLOOKUP(L1635&amp;"-"&amp;E1635,'Np Quality'!A:M,6,FALSE))),"-",VLOOKUP(L1635&amp;"-"&amp;E1635,'Np Quality'!A:M,6,FALSE)))</f>
        <v/>
      </c>
      <c r="P1535" s="391" t="str">
        <f>IF(ISBLANK(L1535),"",IF(OR(ISBLANK(VLOOKUP(L1535&amp;"-"&amp;E1535,'Np Quality'!A:M,7,FALSE)),ISERROR(VLOOKUP(L1535&amp;"-"&amp;E1535,'Np Quality'!A:M,7,FALSE))),"-",VLOOKUP(L1535&amp;"-"&amp;E1535,'Np Quality'!A:M,7,FALSE)))</f>
        <v/>
      </c>
      <c r="Q1535" s="391" t="str">
        <f>IF(ISBLANK(L1535),"",IF(OR(ISBLANK(VLOOKUP(L1535&amp;"-"&amp;E1535,'Np Quality'!A:M,8,FALSE)),ISERROR(VLOOKUP(L1535&amp;"-"&amp;E1535,'Np Quality'!A:M,8,FALSE))),"-",VLOOKUP(L1535&amp;"-"&amp;E1535,'Np Quality'!A:M,8,FALSE)))</f>
        <v/>
      </c>
      <c r="R1535" s="283" t="str">
        <f>IF(ISBLANK(L1536),"",IF(OR(ISBLANK(VLOOKUP(L1536&amp;"-"&amp;E1536,'Np Quality'!A:M,9,FALSE)),ISERROR(VLOOKUP(L1536&amp;"-"&amp;E1536,'Np Quality'!A:M,9,FALSE))),"-",VLOOKUP(L1536&amp;"-"&amp;E1536,'Np Quality'!A:M,9,FALSE)))</f>
        <v/>
      </c>
      <c r="S1535" s="150"/>
      <c r="T1535" s="395" t="str">
        <f t="shared" si="185"/>
        <v/>
      </c>
      <c r="U1535" s="395" t="str">
        <f t="shared" si="182"/>
        <v/>
      </c>
      <c r="V1535" s="396"/>
      <c r="W1535" s="282"/>
    </row>
    <row r="1536" spans="1:23">
      <c r="A1536" s="382" t="str">
        <f t="shared" si="183"/>
        <v/>
      </c>
      <c r="B1536" s="383" t="str">
        <f t="shared" si="186"/>
        <v/>
      </c>
      <c r="C1536" s="236"/>
      <c r="D1536" s="282"/>
      <c r="E1536" s="384" t="str">
        <f t="shared" si="184"/>
        <v/>
      </c>
      <c r="F1536" s="388"/>
      <c r="G1536" s="243"/>
      <c r="H1536" s="244"/>
      <c r="I1536" s="243"/>
      <c r="J1536" s="244"/>
      <c r="K1536" s="244"/>
      <c r="L1536" s="244"/>
      <c r="M1536" s="244"/>
      <c r="N1536" s="290"/>
      <c r="O1536" s="391" t="str">
        <f>IF(ISBLANK(L1636),"",IF(OR(ISBLANK(VLOOKUP(L1636&amp;"-"&amp;E1636,'Np Quality'!A:M,6,FALSE)),ISERROR(VLOOKUP(L1636&amp;"-"&amp;E1636,'Np Quality'!A:M,6,FALSE))),"-",VLOOKUP(L1636&amp;"-"&amp;E1636,'Np Quality'!A:M,6,FALSE)))</f>
        <v/>
      </c>
      <c r="P1536" s="391" t="str">
        <f>IF(ISBLANK(L1536),"",IF(OR(ISBLANK(VLOOKUP(L1536&amp;"-"&amp;E1536,'Np Quality'!A:M,7,FALSE)),ISERROR(VLOOKUP(L1536&amp;"-"&amp;E1536,'Np Quality'!A:M,7,FALSE))),"-",VLOOKUP(L1536&amp;"-"&amp;E1536,'Np Quality'!A:M,7,FALSE)))</f>
        <v/>
      </c>
      <c r="Q1536" s="391" t="str">
        <f>IF(ISBLANK(L1536),"",IF(OR(ISBLANK(VLOOKUP(L1536&amp;"-"&amp;E1536,'Np Quality'!A:M,8,FALSE)),ISERROR(VLOOKUP(L1536&amp;"-"&amp;E1536,'Np Quality'!A:M,8,FALSE))),"-",VLOOKUP(L1536&amp;"-"&amp;E1536,'Np Quality'!A:M,8,FALSE)))</f>
        <v/>
      </c>
      <c r="R1536" s="283" t="str">
        <f>IF(ISBLANK(L1536),"",IF(OR(ISBLANK(VLOOKUP(L1536&amp;"-"&amp;E1536,'Np Quality'!A:M,9,FALSE)),ISERROR(VLOOKUP(L1536&amp;"-"&amp;E1536,'Np Quality'!A:M,9,FALSE))),"-",VLOOKUP(L1536&amp;"-"&amp;E1536,'Np Quality'!A:M,9,FALSE)))</f>
        <v/>
      </c>
      <c r="S1536" s="150"/>
      <c r="T1536" s="395" t="str">
        <f t="shared" si="185"/>
        <v/>
      </c>
      <c r="U1536" s="395" t="str">
        <f t="shared" ref="U1536:U1599" si="187">IF(ISNUMBER(B1536),CHOOSE(B1536,M1536,M1536&amp;","&amp;M1537,M1536&amp;","&amp;M1537&amp;","&amp;M1538,M1536&amp;","&amp;M1537&amp;","&amp;M1538&amp;","&amp;M1539),"")</f>
        <v/>
      </c>
      <c r="V1536" s="396"/>
      <c r="W1536" s="282"/>
    </row>
    <row r="1537" spans="1:23">
      <c r="A1537" s="382" t="str">
        <f t="shared" si="183"/>
        <v/>
      </c>
      <c r="B1537" s="383" t="str">
        <f t="shared" si="186"/>
        <v/>
      </c>
      <c r="C1537" s="236"/>
      <c r="D1537" s="282"/>
      <c r="E1537" s="384" t="str">
        <f t="shared" si="184"/>
        <v/>
      </c>
      <c r="F1537" s="388"/>
      <c r="G1537" s="243"/>
      <c r="H1537" s="244"/>
      <c r="I1537" s="243"/>
      <c r="J1537" s="244"/>
      <c r="K1537" s="244"/>
      <c r="L1537" s="244"/>
      <c r="M1537" s="244"/>
      <c r="N1537" s="290"/>
      <c r="O1537" s="391" t="str">
        <f>IF(ISBLANK(L1637),"",IF(OR(ISBLANK(VLOOKUP(L1637&amp;"-"&amp;E1637,'Np Quality'!A:M,6,FALSE)),ISERROR(VLOOKUP(L1637&amp;"-"&amp;E1637,'Np Quality'!A:M,6,FALSE))),"-",VLOOKUP(L1637&amp;"-"&amp;E1637,'Np Quality'!A:M,6,FALSE)))</f>
        <v/>
      </c>
      <c r="P1537" s="391" t="str">
        <f>IF(ISBLANK(L1537),"",IF(OR(ISBLANK(VLOOKUP(L1537&amp;"-"&amp;E1537,'Np Quality'!A:M,7,FALSE)),ISERROR(VLOOKUP(L1537&amp;"-"&amp;E1537,'Np Quality'!A:M,7,FALSE))),"-",VLOOKUP(L1537&amp;"-"&amp;E1537,'Np Quality'!A:M,7,FALSE)))</f>
        <v/>
      </c>
      <c r="Q1537" s="391" t="str">
        <f>IF(ISBLANK(L1537),"",IF(OR(ISBLANK(VLOOKUP(L1537&amp;"-"&amp;E1537,'Np Quality'!A:M,8,FALSE)),ISERROR(VLOOKUP(L1537&amp;"-"&amp;E1537,'Np Quality'!A:M,8,FALSE))),"-",VLOOKUP(L1537&amp;"-"&amp;E1537,'Np Quality'!A:M,8,FALSE)))</f>
        <v/>
      </c>
      <c r="R1537" s="283" t="str">
        <f>IF(ISBLANK(L1537),"",IF(OR(ISBLANK(VLOOKUP(L1537&amp;"-"&amp;E1537,'Np Quality'!A:M,9,FALSE)),ISERROR(VLOOKUP(L1537&amp;"-"&amp;E1537,'Np Quality'!A:M,9,FALSE))),"-",VLOOKUP(L1537&amp;"-"&amp;E1537,'Np Quality'!A:M,9,FALSE)))</f>
        <v/>
      </c>
      <c r="S1537" s="150"/>
      <c r="T1537" s="395" t="str">
        <f t="shared" si="185"/>
        <v/>
      </c>
      <c r="U1537" s="395" t="str">
        <f t="shared" si="187"/>
        <v/>
      </c>
      <c r="V1537" s="396"/>
      <c r="W1537" s="282"/>
    </row>
    <row r="1538" spans="1:23">
      <c r="A1538" s="382" t="str">
        <f t="shared" si="183"/>
        <v/>
      </c>
      <c r="B1538" s="383" t="str">
        <f t="shared" si="186"/>
        <v/>
      </c>
      <c r="C1538" s="236"/>
      <c r="D1538" s="282"/>
      <c r="E1538" s="384" t="str">
        <f t="shared" si="184"/>
        <v/>
      </c>
      <c r="F1538" s="388"/>
      <c r="G1538" s="243"/>
      <c r="H1538" s="244"/>
      <c r="I1538" s="243"/>
      <c r="J1538" s="244"/>
      <c r="K1538" s="244"/>
      <c r="L1538" s="244"/>
      <c r="M1538" s="244"/>
      <c r="N1538" s="290"/>
      <c r="O1538" s="391" t="str">
        <f>IF(ISBLANK(L1638),"",IF(OR(ISBLANK(VLOOKUP(L1638&amp;"-"&amp;E1638,'Np Quality'!A:M,6,FALSE)),ISERROR(VLOOKUP(L1638&amp;"-"&amp;E1638,'Np Quality'!A:M,6,FALSE))),"-",VLOOKUP(L1638&amp;"-"&amp;E1638,'Np Quality'!A:M,6,FALSE)))</f>
        <v/>
      </c>
      <c r="P1538" s="391" t="str">
        <f>IF(ISBLANK(L1538),"",IF(OR(ISBLANK(VLOOKUP(L1538&amp;"-"&amp;E1538,'Np Quality'!A:M,7,FALSE)),ISERROR(VLOOKUP(L1538&amp;"-"&amp;E1538,'Np Quality'!A:M,7,FALSE))),"-",VLOOKUP(L1538&amp;"-"&amp;E1538,'Np Quality'!A:M,7,FALSE)))</f>
        <v/>
      </c>
      <c r="Q1538" s="391" t="str">
        <f>IF(ISBLANK(L1538),"",IF(OR(ISBLANK(VLOOKUP(L1538&amp;"-"&amp;E1538,'Np Quality'!A:M,8,FALSE)),ISERROR(VLOOKUP(L1538&amp;"-"&amp;E1538,'Np Quality'!A:M,8,FALSE))),"-",VLOOKUP(L1538&amp;"-"&amp;E1538,'Np Quality'!A:M,8,FALSE)))</f>
        <v/>
      </c>
      <c r="R1538" s="283" t="str">
        <f>IF(ISBLANK(L1538),"",IF(OR(ISBLANK(VLOOKUP(L1538&amp;"-"&amp;E1538,'Np Quality'!A:M,9,FALSE)),ISERROR(VLOOKUP(L1538&amp;"-"&amp;E1538,'Np Quality'!A:M,9,FALSE))),"-",VLOOKUP(L1538&amp;"-"&amp;E1538,'Np Quality'!A:M,9,FALSE)))</f>
        <v/>
      </c>
      <c r="S1538" s="150"/>
      <c r="T1538" s="395" t="str">
        <f t="shared" si="185"/>
        <v/>
      </c>
      <c r="U1538" s="395" t="str">
        <f t="shared" si="187"/>
        <v/>
      </c>
      <c r="V1538" s="396"/>
      <c r="W1538" s="282"/>
    </row>
    <row r="1539" spans="1:23">
      <c r="A1539" s="382" t="str">
        <f t="shared" si="183"/>
        <v/>
      </c>
      <c r="B1539" s="383" t="str">
        <f t="shared" si="186"/>
        <v/>
      </c>
      <c r="C1539" s="236"/>
      <c r="D1539" s="282"/>
      <c r="E1539" s="384" t="str">
        <f t="shared" si="184"/>
        <v/>
      </c>
      <c r="F1539" s="388"/>
      <c r="G1539" s="243"/>
      <c r="H1539" s="244"/>
      <c r="I1539" s="243"/>
      <c r="J1539" s="244"/>
      <c r="K1539" s="244"/>
      <c r="L1539" s="244"/>
      <c r="M1539" s="244"/>
      <c r="N1539" s="290"/>
      <c r="O1539" s="391" t="str">
        <f>IF(ISBLANK(L1639),"",IF(OR(ISBLANK(VLOOKUP(L1639&amp;"-"&amp;E1639,'Np Quality'!A:M,6,FALSE)),ISERROR(VLOOKUP(L1639&amp;"-"&amp;E1639,'Np Quality'!A:M,6,FALSE))),"-",VLOOKUP(L1639&amp;"-"&amp;E1639,'Np Quality'!A:M,6,FALSE)))</f>
        <v/>
      </c>
      <c r="P1539" s="391" t="str">
        <f>IF(ISBLANK(L1539),"",IF(OR(ISBLANK(VLOOKUP(L1539&amp;"-"&amp;E1539,'Np Quality'!A:M,7,FALSE)),ISERROR(VLOOKUP(L1539&amp;"-"&amp;E1539,'Np Quality'!A:M,7,FALSE))),"-",VLOOKUP(L1539&amp;"-"&amp;E1539,'Np Quality'!A:M,7,FALSE)))</f>
        <v/>
      </c>
      <c r="Q1539" s="391" t="str">
        <f>IF(ISBLANK(L1539),"",IF(OR(ISBLANK(VLOOKUP(L1539&amp;"-"&amp;E1539,'Np Quality'!A:M,8,FALSE)),ISERROR(VLOOKUP(L1539&amp;"-"&amp;E1539,'Np Quality'!A:M,8,FALSE))),"-",VLOOKUP(L1539&amp;"-"&amp;E1539,'Np Quality'!A:M,8,FALSE)))</f>
        <v/>
      </c>
      <c r="R1539" s="283" t="str">
        <f>IF(ISBLANK(L1539),"",IF(OR(ISBLANK(VLOOKUP(L1539&amp;"-"&amp;E1539,'Np Quality'!A:M,9,FALSE)),ISERROR(VLOOKUP(L1539&amp;"-"&amp;E1539,'Np Quality'!A:M,9,FALSE))),"-",VLOOKUP(L1539&amp;"-"&amp;E1539,'Np Quality'!A:M,9,FALSE)))</f>
        <v/>
      </c>
      <c r="S1539" s="150"/>
      <c r="T1539" s="395" t="str">
        <f t="shared" si="185"/>
        <v/>
      </c>
      <c r="U1539" s="395" t="str">
        <f t="shared" si="187"/>
        <v/>
      </c>
      <c r="V1539" s="396"/>
      <c r="W1539" s="282"/>
    </row>
    <row r="1540" spans="1:23">
      <c r="A1540" s="382" t="str">
        <f t="shared" si="183"/>
        <v/>
      </c>
      <c r="B1540" s="383" t="str">
        <f t="shared" si="186"/>
        <v/>
      </c>
      <c r="C1540" s="236"/>
      <c r="D1540" s="282"/>
      <c r="E1540" s="384" t="str">
        <f t="shared" si="184"/>
        <v/>
      </c>
      <c r="F1540" s="388"/>
      <c r="G1540" s="243"/>
      <c r="H1540" s="244"/>
      <c r="I1540" s="243"/>
      <c r="J1540" s="244"/>
      <c r="K1540" s="244"/>
      <c r="L1540" s="244"/>
      <c r="M1540" s="244"/>
      <c r="N1540" s="290"/>
      <c r="O1540" s="391" t="str">
        <f>IF(ISBLANK(L1640),"",IF(OR(ISBLANK(VLOOKUP(L1640&amp;"-"&amp;E1640,'Np Quality'!A:M,6,FALSE)),ISERROR(VLOOKUP(L1640&amp;"-"&amp;E1640,'Np Quality'!A:M,6,FALSE))),"-",VLOOKUP(L1640&amp;"-"&amp;E1640,'Np Quality'!A:M,6,FALSE)))</f>
        <v/>
      </c>
      <c r="P1540" s="391" t="str">
        <f>IF(ISBLANK(L1540),"",IF(OR(ISBLANK(VLOOKUP(L1540&amp;"-"&amp;E1540,'Np Quality'!A:M,7,FALSE)),ISERROR(VLOOKUP(L1540&amp;"-"&amp;E1540,'Np Quality'!A:M,7,FALSE))),"-",VLOOKUP(L1540&amp;"-"&amp;E1540,'Np Quality'!A:M,7,FALSE)))</f>
        <v/>
      </c>
      <c r="Q1540" s="391" t="str">
        <f>IF(ISBLANK(L1540),"",IF(OR(ISBLANK(VLOOKUP(L1540&amp;"-"&amp;E1540,'Np Quality'!A:M,8,FALSE)),ISERROR(VLOOKUP(L1540&amp;"-"&amp;E1540,'Np Quality'!A:M,8,FALSE))),"-",VLOOKUP(L1540&amp;"-"&amp;E1540,'Np Quality'!A:M,8,FALSE)))</f>
        <v/>
      </c>
      <c r="R1540" s="283" t="str">
        <f>IF(ISBLANK(L1540),"",IF(OR(ISBLANK(VLOOKUP(L1540&amp;"-"&amp;E1540,'Np Quality'!A:M,9,FALSE)),ISERROR(VLOOKUP(L1540&amp;"-"&amp;E1540,'Np Quality'!A:M,9,FALSE))),"-",VLOOKUP(L1540&amp;"-"&amp;E1540,'Np Quality'!A:M,9,FALSE)))</f>
        <v/>
      </c>
      <c r="S1540" s="150"/>
      <c r="T1540" s="395" t="str">
        <f t="shared" si="185"/>
        <v/>
      </c>
      <c r="U1540" s="395" t="str">
        <f t="shared" si="187"/>
        <v/>
      </c>
      <c r="V1540" s="396"/>
      <c r="W1540" s="282"/>
    </row>
    <row r="1541" spans="1:23">
      <c r="A1541" s="382" t="str">
        <f t="shared" si="183"/>
        <v/>
      </c>
      <c r="B1541" s="383" t="str">
        <f t="shared" si="186"/>
        <v/>
      </c>
      <c r="C1541" s="236"/>
      <c r="D1541" s="282"/>
      <c r="E1541" s="384" t="str">
        <f t="shared" si="184"/>
        <v/>
      </c>
      <c r="F1541" s="388"/>
      <c r="G1541" s="243"/>
      <c r="H1541" s="244"/>
      <c r="I1541" s="243"/>
      <c r="J1541" s="244"/>
      <c r="K1541" s="244"/>
      <c r="L1541" s="244"/>
      <c r="M1541" s="244"/>
      <c r="N1541" s="290"/>
      <c r="O1541" s="391" t="str">
        <f>IF(ISBLANK(L1641),"",IF(OR(ISBLANK(VLOOKUP(L1641&amp;"-"&amp;E1641,'Np Quality'!A:M,6,FALSE)),ISERROR(VLOOKUP(L1641&amp;"-"&amp;E1641,'Np Quality'!A:M,6,FALSE))),"-",VLOOKUP(L1641&amp;"-"&amp;E1641,'Np Quality'!A:M,6,FALSE)))</f>
        <v/>
      </c>
      <c r="P1541" s="391" t="str">
        <f>IF(ISBLANK(L1541),"",IF(OR(ISBLANK(VLOOKUP(L1541&amp;"-"&amp;E1541,'Np Quality'!A:M,7,FALSE)),ISERROR(VLOOKUP(L1541&amp;"-"&amp;E1541,'Np Quality'!A:M,7,FALSE))),"-",VLOOKUP(L1541&amp;"-"&amp;E1541,'Np Quality'!A:M,7,FALSE)))</f>
        <v/>
      </c>
      <c r="Q1541" s="391" t="str">
        <f>IF(ISBLANK(L1541),"",IF(OR(ISBLANK(VLOOKUP(L1541&amp;"-"&amp;E1541,'Np Quality'!A:M,8,FALSE)),ISERROR(VLOOKUP(L1541&amp;"-"&amp;E1541,'Np Quality'!A:M,8,FALSE))),"-",VLOOKUP(L1541&amp;"-"&amp;E1541,'Np Quality'!A:M,8,FALSE)))</f>
        <v/>
      </c>
      <c r="R1541" s="283" t="str">
        <f>IF(ISBLANK(L1541),"",IF(OR(ISBLANK(VLOOKUP(L1541&amp;"-"&amp;E1541,'Np Quality'!A:M,9,FALSE)),ISERROR(VLOOKUP(L1541&amp;"-"&amp;E1541,'Np Quality'!A:M,9,FALSE))),"-",VLOOKUP(L1541&amp;"-"&amp;E1541,'Np Quality'!A:M,9,FALSE)))</f>
        <v/>
      </c>
      <c r="S1541" s="150"/>
      <c r="T1541" s="395" t="str">
        <f t="shared" si="185"/>
        <v/>
      </c>
      <c r="U1541" s="395" t="str">
        <f t="shared" si="187"/>
        <v/>
      </c>
      <c r="V1541" s="396"/>
      <c r="W1541" s="282"/>
    </row>
    <row r="1542" spans="1:23">
      <c r="A1542" s="382" t="str">
        <f t="shared" si="183"/>
        <v/>
      </c>
      <c r="B1542" s="383" t="str">
        <f t="shared" si="186"/>
        <v/>
      </c>
      <c r="C1542" s="236"/>
      <c r="D1542" s="282"/>
      <c r="E1542" s="384" t="str">
        <f t="shared" si="184"/>
        <v/>
      </c>
      <c r="F1542" s="388"/>
      <c r="G1542" s="243"/>
      <c r="H1542" s="244"/>
      <c r="I1542" s="243"/>
      <c r="J1542" s="244"/>
      <c r="K1542" s="244"/>
      <c r="L1542" s="244"/>
      <c r="M1542" s="244"/>
      <c r="N1542" s="290"/>
      <c r="O1542" s="391" t="str">
        <f>IF(ISBLANK(L1643),"",IF(OR(ISBLANK(VLOOKUP(L1643&amp;"-"&amp;E1643,'Np Quality'!A:M,6,FALSE)),ISERROR(VLOOKUP(L1643&amp;"-"&amp;E1643,'Np Quality'!A:M,6,FALSE))),"-",VLOOKUP(L1643&amp;"-"&amp;E1643,'Np Quality'!A:M,6,FALSE)))</f>
        <v/>
      </c>
      <c r="P1542" s="391" t="str">
        <f>IF(ISBLANK(L1542),"",IF(OR(ISBLANK(VLOOKUP(L1542&amp;"-"&amp;E1542,'Np Quality'!A:M,7,FALSE)),ISERROR(VLOOKUP(L1542&amp;"-"&amp;E1542,'Np Quality'!A:M,7,FALSE))),"-",VLOOKUP(L1542&amp;"-"&amp;E1542,'Np Quality'!A:M,7,FALSE)))</f>
        <v/>
      </c>
      <c r="Q1542" s="391" t="str">
        <f>IF(ISBLANK(L1542),"",IF(OR(ISBLANK(VLOOKUP(L1542&amp;"-"&amp;E1542,'Np Quality'!A:M,8,FALSE)),ISERROR(VLOOKUP(L1542&amp;"-"&amp;E1542,'Np Quality'!A:M,8,FALSE))),"-",VLOOKUP(L1542&amp;"-"&amp;E1542,'Np Quality'!A:M,8,FALSE)))</f>
        <v/>
      </c>
      <c r="R1542" s="283" t="str">
        <f>IF(ISBLANK(L1542),"",IF(OR(ISBLANK(VLOOKUP(L1542&amp;"-"&amp;E1542,'Np Quality'!A:M,9,FALSE)),ISERROR(VLOOKUP(L1542&amp;"-"&amp;E1542,'Np Quality'!A:M,9,FALSE))),"-",VLOOKUP(L1542&amp;"-"&amp;E1542,'Np Quality'!A:M,9,FALSE)))</f>
        <v/>
      </c>
      <c r="S1542" s="150"/>
      <c r="T1542" s="395" t="str">
        <f t="shared" si="185"/>
        <v/>
      </c>
      <c r="U1542" s="395" t="str">
        <f t="shared" si="187"/>
        <v/>
      </c>
      <c r="V1542" s="396"/>
      <c r="W1542" s="282"/>
    </row>
    <row r="1543" spans="1:23">
      <c r="A1543" s="382" t="str">
        <f t="shared" ref="A1543:A1606" si="188">IF(ISBLANK(H1543),"",H1543&amp;"-"&amp;IF(OR(LEN(I1543)=1,LEN(I1543)=4),"0"&amp;I1543,I1543)&amp;"-"&amp;IF(LEN(G1543)=1,"0"&amp;G1543,G1543))</f>
        <v/>
      </c>
      <c r="B1543" s="383" t="str">
        <f t="shared" si="186"/>
        <v/>
      </c>
      <c r="C1543" s="236"/>
      <c r="D1543" s="282"/>
      <c r="E1543" s="384" t="str">
        <f t="shared" ref="E1543:E1606" si="189">IF(ISBLANK(D1543),"",D1543-F1543)</f>
        <v/>
      </c>
      <c r="F1543" s="388"/>
      <c r="G1543" s="243"/>
      <c r="H1543" s="244"/>
      <c r="I1543" s="243"/>
      <c r="J1543" s="244"/>
      <c r="K1543" s="244"/>
      <c r="L1543" s="244"/>
      <c r="M1543" s="244"/>
      <c r="N1543" s="290"/>
      <c r="O1543" s="391" t="str">
        <f>IF(ISBLANK(L1643),"",IF(OR(ISBLANK(VLOOKUP(L1643&amp;"-"&amp;E1643,'Np Quality'!A:M,6,FALSE)),ISERROR(VLOOKUP(L1643&amp;"-"&amp;E1643,'Np Quality'!A:M,6,FALSE))),"-",VLOOKUP(L1643&amp;"-"&amp;E1643,'Np Quality'!A:M,6,FALSE)))</f>
        <v/>
      </c>
      <c r="P1543" s="391" t="str">
        <f>IF(ISBLANK(L1544),"",IF(OR(ISBLANK(VLOOKUP(L1544&amp;"-"&amp;E1544,'Np Quality'!A:M,7,FALSE)),ISERROR(VLOOKUP(L1544&amp;"-"&amp;E1544,'Np Quality'!A:M,7,FALSE))),"-",VLOOKUP(L1544&amp;"-"&amp;E1544,'Np Quality'!A:M,7,FALSE)))</f>
        <v/>
      </c>
      <c r="Q1543" s="391" t="str">
        <f>IF(ISBLANK(L1543),"",IF(OR(ISBLANK(VLOOKUP(L1543&amp;"-"&amp;E1543,'Np Quality'!A:M,8,FALSE)),ISERROR(VLOOKUP(L1543&amp;"-"&amp;E1543,'Np Quality'!A:M,8,FALSE))),"-",VLOOKUP(L1543&amp;"-"&amp;E1543,'Np Quality'!A:M,8,FALSE)))</f>
        <v/>
      </c>
      <c r="R1543" s="283" t="str">
        <f>IF(ISBLANK(L1543),"",IF(OR(ISBLANK(VLOOKUP(L1543&amp;"-"&amp;E1543,'Np Quality'!A:M,9,FALSE)),ISERROR(VLOOKUP(L1543&amp;"-"&amp;E1543,'Np Quality'!A:M,9,FALSE))),"-",VLOOKUP(L1543&amp;"-"&amp;E1543,'Np Quality'!A:M,9,FALSE)))</f>
        <v/>
      </c>
      <c r="S1543" s="150"/>
      <c r="T1543" s="395" t="str">
        <f t="shared" si="185"/>
        <v/>
      </c>
      <c r="U1543" s="395" t="str">
        <f t="shared" si="187"/>
        <v/>
      </c>
      <c r="V1543" s="396"/>
      <c r="W1543" s="282"/>
    </row>
    <row r="1544" spans="1:23">
      <c r="A1544" s="382" t="str">
        <f t="shared" si="188"/>
        <v/>
      </c>
      <c r="B1544" s="383" t="str">
        <f t="shared" si="186"/>
        <v/>
      </c>
      <c r="C1544" s="236"/>
      <c r="D1544" s="282"/>
      <c r="E1544" s="384" t="str">
        <f t="shared" si="189"/>
        <v/>
      </c>
      <c r="F1544" s="388"/>
      <c r="G1544" s="243"/>
      <c r="H1544" s="244"/>
      <c r="I1544" s="243"/>
      <c r="J1544" s="244"/>
      <c r="K1544" s="244"/>
      <c r="L1544" s="244"/>
      <c r="M1544" s="244"/>
      <c r="N1544" s="290"/>
      <c r="O1544" s="391" t="str">
        <f>IF(ISBLANK(L1644),"",IF(OR(ISBLANK(VLOOKUP(L1644&amp;"-"&amp;E1644,'Np Quality'!A:M,6,FALSE)),ISERROR(VLOOKUP(L1644&amp;"-"&amp;E1644,'Np Quality'!A:M,6,FALSE))),"-",VLOOKUP(L1644&amp;"-"&amp;E1644,'Np Quality'!A:M,6,FALSE)))</f>
        <v/>
      </c>
      <c r="P1544" s="391" t="str">
        <f>IF(ISBLANK(L1544),"",IF(OR(ISBLANK(VLOOKUP(L1544&amp;"-"&amp;E1544,'Np Quality'!A:M,7,FALSE)),ISERROR(VLOOKUP(L1544&amp;"-"&amp;E1544,'Np Quality'!A:M,7,FALSE))),"-",VLOOKUP(L1544&amp;"-"&amp;E1544,'Np Quality'!A:M,7,FALSE)))</f>
        <v/>
      </c>
      <c r="Q1544" s="391" t="str">
        <f>IF(ISBLANK(L1545),"",IF(OR(ISBLANK(VLOOKUP(L1545&amp;"-"&amp;E1545,'Np Quality'!A:M,8,FALSE)),ISERROR(VLOOKUP(L1545&amp;"-"&amp;E1545,'Np Quality'!A:M,8,FALSE))),"-",VLOOKUP(L1545&amp;"-"&amp;E1545,'Np Quality'!A:M,8,FALSE)))</f>
        <v/>
      </c>
      <c r="R1544" s="283" t="str">
        <f>IF(ISBLANK(L1544),"",IF(OR(ISBLANK(VLOOKUP(L1544&amp;"-"&amp;E1544,'Np Quality'!A:M,9,FALSE)),ISERROR(VLOOKUP(L1544&amp;"-"&amp;E1544,'Np Quality'!A:M,9,FALSE))),"-",VLOOKUP(L1544&amp;"-"&amp;E1544,'Np Quality'!A:M,9,FALSE)))</f>
        <v/>
      </c>
      <c r="S1544" s="150"/>
      <c r="T1544" s="395" t="str">
        <f t="shared" ref="T1544:T1607" si="190">IF(ISNUMBER(B1544),CHOOSE(B1544,L1544,L1544&amp;","&amp;L1545,L1544&amp;","&amp;L1545&amp;","&amp;L1546,L1544&amp;","&amp;L1545&amp;","&amp;L1546&amp;","&amp;L1547),"")</f>
        <v/>
      </c>
      <c r="U1544" s="395" t="str">
        <f t="shared" si="187"/>
        <v/>
      </c>
      <c r="V1544" s="396"/>
      <c r="W1544" s="282"/>
    </row>
    <row r="1545" spans="1:23">
      <c r="A1545" s="382" t="str">
        <f t="shared" si="188"/>
        <v/>
      </c>
      <c r="B1545" s="383" t="str">
        <f t="shared" si="186"/>
        <v/>
      </c>
      <c r="C1545" s="236"/>
      <c r="D1545" s="282"/>
      <c r="E1545" s="384" t="str">
        <f t="shared" si="189"/>
        <v/>
      </c>
      <c r="F1545" s="388"/>
      <c r="G1545" s="243"/>
      <c r="H1545" s="244"/>
      <c r="I1545" s="243"/>
      <c r="J1545" s="244"/>
      <c r="K1545" s="244"/>
      <c r="L1545" s="244"/>
      <c r="M1545" s="244"/>
      <c r="N1545" s="290"/>
      <c r="O1545" s="391" t="str">
        <f>IF(ISBLANK(L1645),"",IF(OR(ISBLANK(VLOOKUP(L1645&amp;"-"&amp;E1645,'Np Quality'!A:M,6,FALSE)),ISERROR(VLOOKUP(L1645&amp;"-"&amp;E1645,'Np Quality'!A:M,6,FALSE))),"-",VLOOKUP(L1645&amp;"-"&amp;E1645,'Np Quality'!A:M,6,FALSE)))</f>
        <v/>
      </c>
      <c r="P1545" s="391" t="str">
        <f>IF(ISBLANK(L1545),"",IF(OR(ISBLANK(VLOOKUP(L1545&amp;"-"&amp;E1545,'Np Quality'!A:M,7,FALSE)),ISERROR(VLOOKUP(L1545&amp;"-"&amp;E1545,'Np Quality'!A:M,7,FALSE))),"-",VLOOKUP(L1545&amp;"-"&amp;E1545,'Np Quality'!A:M,7,FALSE)))</f>
        <v/>
      </c>
      <c r="Q1545" s="391" t="str">
        <f>IF(ISBLANK(L1545),"",IF(OR(ISBLANK(VLOOKUP(L1545&amp;"-"&amp;E1545,'Np Quality'!A:M,8,FALSE)),ISERROR(VLOOKUP(L1545&amp;"-"&amp;E1545,'Np Quality'!A:M,8,FALSE))),"-",VLOOKUP(L1545&amp;"-"&amp;E1545,'Np Quality'!A:M,8,FALSE)))</f>
        <v/>
      </c>
      <c r="R1545" s="283" t="str">
        <f>IF(ISBLANK(L1546),"",IF(OR(ISBLANK(VLOOKUP(L1546&amp;"-"&amp;E1546,'Np Quality'!A:M,9,FALSE)),ISERROR(VLOOKUP(L1546&amp;"-"&amp;E1546,'Np Quality'!A:M,9,FALSE))),"-",VLOOKUP(L1546&amp;"-"&amp;E1546,'Np Quality'!A:M,9,FALSE)))</f>
        <v/>
      </c>
      <c r="S1545" s="150"/>
      <c r="T1545" s="395" t="str">
        <f t="shared" si="190"/>
        <v/>
      </c>
      <c r="U1545" s="395" t="str">
        <f t="shared" si="187"/>
        <v/>
      </c>
      <c r="V1545" s="396"/>
      <c r="W1545" s="282"/>
    </row>
    <row r="1546" spans="1:23">
      <c r="A1546" s="382" t="str">
        <f t="shared" si="188"/>
        <v/>
      </c>
      <c r="B1546" s="383" t="str">
        <f t="shared" si="186"/>
        <v/>
      </c>
      <c r="C1546" s="236"/>
      <c r="D1546" s="282"/>
      <c r="E1546" s="384" t="str">
        <f t="shared" si="189"/>
        <v/>
      </c>
      <c r="F1546" s="388"/>
      <c r="G1546" s="243"/>
      <c r="H1546" s="244"/>
      <c r="I1546" s="243"/>
      <c r="J1546" s="244"/>
      <c r="K1546" s="244"/>
      <c r="L1546" s="244"/>
      <c r="M1546" s="244"/>
      <c r="N1546" s="290"/>
      <c r="O1546" s="391" t="str">
        <f>IF(ISBLANK(L1646),"",IF(OR(ISBLANK(VLOOKUP(L1646&amp;"-"&amp;E1646,'Np Quality'!A:M,6,FALSE)),ISERROR(VLOOKUP(L1646&amp;"-"&amp;E1646,'Np Quality'!A:M,6,FALSE))),"-",VLOOKUP(L1646&amp;"-"&amp;E1646,'Np Quality'!A:M,6,FALSE)))</f>
        <v/>
      </c>
      <c r="P1546" s="391" t="str">
        <f>IF(ISBLANK(L1546),"",IF(OR(ISBLANK(VLOOKUP(L1546&amp;"-"&amp;E1546,'Np Quality'!A:M,7,FALSE)),ISERROR(VLOOKUP(L1546&amp;"-"&amp;E1546,'Np Quality'!A:M,7,FALSE))),"-",VLOOKUP(L1546&amp;"-"&amp;E1546,'Np Quality'!A:M,7,FALSE)))</f>
        <v/>
      </c>
      <c r="Q1546" s="391" t="str">
        <f>IF(ISBLANK(L1546),"",IF(OR(ISBLANK(VLOOKUP(L1546&amp;"-"&amp;E1546,'Np Quality'!A:M,8,FALSE)),ISERROR(VLOOKUP(L1546&amp;"-"&amp;E1546,'Np Quality'!A:M,8,FALSE))),"-",VLOOKUP(L1546&amp;"-"&amp;E1546,'Np Quality'!A:M,8,FALSE)))</f>
        <v/>
      </c>
      <c r="R1546" s="283" t="str">
        <f>IF(ISBLANK(L1546),"",IF(OR(ISBLANK(VLOOKUP(L1546&amp;"-"&amp;E1546,'Np Quality'!A:M,9,FALSE)),ISERROR(VLOOKUP(L1546&amp;"-"&amp;E1546,'Np Quality'!A:M,9,FALSE))),"-",VLOOKUP(L1546&amp;"-"&amp;E1546,'Np Quality'!A:M,9,FALSE)))</f>
        <v/>
      </c>
      <c r="S1546" s="150"/>
      <c r="T1546" s="395" t="str">
        <f t="shared" si="190"/>
        <v/>
      </c>
      <c r="U1546" s="395" t="str">
        <f t="shared" si="187"/>
        <v/>
      </c>
      <c r="V1546" s="396"/>
      <c r="W1546" s="282"/>
    </row>
    <row r="1547" spans="1:23">
      <c r="A1547" s="382" t="str">
        <f t="shared" si="188"/>
        <v/>
      </c>
      <c r="B1547" s="383" t="str">
        <f t="shared" si="186"/>
        <v/>
      </c>
      <c r="C1547" s="236"/>
      <c r="D1547" s="282"/>
      <c r="E1547" s="384" t="str">
        <f t="shared" si="189"/>
        <v/>
      </c>
      <c r="F1547" s="388"/>
      <c r="G1547" s="243"/>
      <c r="H1547" s="244"/>
      <c r="I1547" s="243"/>
      <c r="J1547" s="244"/>
      <c r="K1547" s="244"/>
      <c r="L1547" s="244"/>
      <c r="M1547" s="244"/>
      <c r="N1547" s="290"/>
      <c r="O1547" s="391" t="str">
        <f>IF(ISBLANK(L1657),"",IF(OR(ISBLANK(VLOOKUP(L1657&amp;"-"&amp;E1657,'Np Quality'!A:M,6,FALSE)),ISERROR(VLOOKUP(L1657&amp;"-"&amp;E1657,'Np Quality'!A:M,6,FALSE))),"-",VLOOKUP(L1657&amp;"-"&amp;E1657,'Np Quality'!A:M,6,FALSE)))</f>
        <v/>
      </c>
      <c r="P1547" s="391" t="str">
        <f>IF(ISBLANK(L1547),"",IF(OR(ISBLANK(VLOOKUP(L1547&amp;"-"&amp;E1547,'Np Quality'!A:M,7,FALSE)),ISERROR(VLOOKUP(L1547&amp;"-"&amp;E1547,'Np Quality'!A:M,7,FALSE))),"-",VLOOKUP(L1547&amp;"-"&amp;E1547,'Np Quality'!A:M,7,FALSE)))</f>
        <v/>
      </c>
      <c r="Q1547" s="391" t="str">
        <f>IF(ISBLANK(L1547),"",IF(OR(ISBLANK(VLOOKUP(L1547&amp;"-"&amp;E1547,'Np Quality'!A:M,8,FALSE)),ISERROR(VLOOKUP(L1547&amp;"-"&amp;E1547,'Np Quality'!A:M,8,FALSE))),"-",VLOOKUP(L1547&amp;"-"&amp;E1547,'Np Quality'!A:M,8,FALSE)))</f>
        <v/>
      </c>
      <c r="R1547" s="283" t="str">
        <f>IF(ISBLANK(L1547),"",IF(OR(ISBLANK(VLOOKUP(L1547&amp;"-"&amp;E1547,'Np Quality'!A:M,9,FALSE)),ISERROR(VLOOKUP(L1547&amp;"-"&amp;E1547,'Np Quality'!A:M,9,FALSE))),"-",VLOOKUP(L1547&amp;"-"&amp;E1547,'Np Quality'!A:M,9,FALSE)))</f>
        <v/>
      </c>
      <c r="S1547" s="150"/>
      <c r="T1547" s="395" t="str">
        <f t="shared" si="190"/>
        <v/>
      </c>
      <c r="U1547" s="395" t="str">
        <f t="shared" si="187"/>
        <v/>
      </c>
      <c r="V1547" s="396"/>
      <c r="W1547" s="282"/>
    </row>
    <row r="1548" spans="1:23">
      <c r="A1548" s="382" t="str">
        <f t="shared" si="188"/>
        <v/>
      </c>
      <c r="B1548" s="383" t="str">
        <f t="shared" si="186"/>
        <v/>
      </c>
      <c r="C1548" s="236"/>
      <c r="D1548" s="282"/>
      <c r="E1548" s="384" t="str">
        <f t="shared" si="189"/>
        <v/>
      </c>
      <c r="F1548" s="388"/>
      <c r="G1548" s="243"/>
      <c r="H1548" s="244"/>
      <c r="I1548" s="243"/>
      <c r="J1548" s="244"/>
      <c r="K1548" s="244"/>
      <c r="L1548" s="244"/>
      <c r="M1548" s="244"/>
      <c r="N1548" s="290"/>
      <c r="O1548" s="391" t="str">
        <f>IF(ISBLANK(L1658),"",IF(OR(ISBLANK(VLOOKUP(L1658&amp;"-"&amp;E1658,'Np Quality'!A:M,6,FALSE)),ISERROR(VLOOKUP(L1658&amp;"-"&amp;E1658,'Np Quality'!A:M,6,FALSE))),"-",VLOOKUP(L1658&amp;"-"&amp;E1658,'Np Quality'!A:M,6,FALSE)))</f>
        <v/>
      </c>
      <c r="P1548" s="391" t="str">
        <f>IF(ISBLANK(L1548),"",IF(OR(ISBLANK(VLOOKUP(L1548&amp;"-"&amp;E1548,'Np Quality'!A:M,7,FALSE)),ISERROR(VLOOKUP(L1548&amp;"-"&amp;E1548,'Np Quality'!A:M,7,FALSE))),"-",VLOOKUP(L1548&amp;"-"&amp;E1548,'Np Quality'!A:M,7,FALSE)))</f>
        <v/>
      </c>
      <c r="Q1548" s="391" t="str">
        <f>IF(ISBLANK(L1548),"",IF(OR(ISBLANK(VLOOKUP(L1548&amp;"-"&amp;E1548,'Np Quality'!A:M,8,FALSE)),ISERROR(VLOOKUP(L1548&amp;"-"&amp;E1548,'Np Quality'!A:M,8,FALSE))),"-",VLOOKUP(L1548&amp;"-"&amp;E1548,'Np Quality'!A:M,8,FALSE)))</f>
        <v/>
      </c>
      <c r="R1548" s="283" t="str">
        <f>IF(ISBLANK(L1548),"",IF(OR(ISBLANK(VLOOKUP(L1548&amp;"-"&amp;E1548,'Np Quality'!A:M,9,FALSE)),ISERROR(VLOOKUP(L1548&amp;"-"&amp;E1548,'Np Quality'!A:M,9,FALSE))),"-",VLOOKUP(L1548&amp;"-"&amp;E1548,'Np Quality'!A:M,9,FALSE)))</f>
        <v/>
      </c>
      <c r="S1548" s="150"/>
      <c r="T1548" s="395" t="str">
        <f t="shared" si="190"/>
        <v/>
      </c>
      <c r="U1548" s="395" t="str">
        <f t="shared" si="187"/>
        <v/>
      </c>
      <c r="V1548" s="396"/>
      <c r="W1548" s="282"/>
    </row>
    <row r="1549" spans="1:23">
      <c r="A1549" s="382" t="str">
        <f t="shared" si="188"/>
        <v/>
      </c>
      <c r="B1549" s="383" t="str">
        <f t="shared" ref="B1549:B1612" si="191">IF(AND(A1549&lt;&gt;A1548,A1549&lt;&gt;""),COUNTIF(A:A,A1549),"")</f>
        <v/>
      </c>
      <c r="C1549" s="236"/>
      <c r="D1549" s="282"/>
      <c r="E1549" s="384" t="str">
        <f t="shared" si="189"/>
        <v/>
      </c>
      <c r="F1549" s="388"/>
      <c r="G1549" s="243"/>
      <c r="H1549" s="244"/>
      <c r="I1549" s="243"/>
      <c r="J1549" s="244"/>
      <c r="K1549" s="244"/>
      <c r="L1549" s="244"/>
      <c r="M1549" s="244"/>
      <c r="N1549" s="290"/>
      <c r="O1549" s="391" t="str">
        <f>IF(ISBLANK(L1659),"",IF(OR(ISBLANK(VLOOKUP(L1659&amp;"-"&amp;E1659,'Np Quality'!A:M,6,FALSE)),ISERROR(VLOOKUP(L1659&amp;"-"&amp;E1659,'Np Quality'!A:M,6,FALSE))),"-",VLOOKUP(L1659&amp;"-"&amp;E1659,'Np Quality'!A:M,6,FALSE)))</f>
        <v/>
      </c>
      <c r="P1549" s="391" t="str">
        <f>IF(ISBLANK(L1549),"",IF(OR(ISBLANK(VLOOKUP(L1549&amp;"-"&amp;E1549,'Np Quality'!A:M,7,FALSE)),ISERROR(VLOOKUP(L1549&amp;"-"&amp;E1549,'Np Quality'!A:M,7,FALSE))),"-",VLOOKUP(L1549&amp;"-"&amp;E1549,'Np Quality'!A:M,7,FALSE)))</f>
        <v/>
      </c>
      <c r="Q1549" s="391" t="str">
        <f>IF(ISBLANK(L1549),"",IF(OR(ISBLANK(VLOOKUP(L1549&amp;"-"&amp;E1549,'Np Quality'!A:M,8,FALSE)),ISERROR(VLOOKUP(L1549&amp;"-"&amp;E1549,'Np Quality'!A:M,8,FALSE))),"-",VLOOKUP(L1549&amp;"-"&amp;E1549,'Np Quality'!A:M,8,FALSE)))</f>
        <v/>
      </c>
      <c r="R1549" s="283" t="str">
        <f>IF(ISBLANK(L1549),"",IF(OR(ISBLANK(VLOOKUP(L1549&amp;"-"&amp;E1549,'Np Quality'!A:M,9,FALSE)),ISERROR(VLOOKUP(L1549&amp;"-"&amp;E1549,'Np Quality'!A:M,9,FALSE))),"-",VLOOKUP(L1549&amp;"-"&amp;E1549,'Np Quality'!A:M,9,FALSE)))</f>
        <v/>
      </c>
      <c r="S1549" s="150"/>
      <c r="T1549" s="395" t="str">
        <f t="shared" si="190"/>
        <v/>
      </c>
      <c r="U1549" s="395" t="str">
        <f t="shared" si="187"/>
        <v/>
      </c>
      <c r="V1549" s="396"/>
      <c r="W1549" s="282"/>
    </row>
    <row r="1550" spans="1:23">
      <c r="A1550" s="382" t="str">
        <f t="shared" si="188"/>
        <v/>
      </c>
      <c r="B1550" s="383" t="str">
        <f t="shared" si="191"/>
        <v/>
      </c>
      <c r="C1550" s="236"/>
      <c r="D1550" s="282"/>
      <c r="E1550" s="384" t="str">
        <f t="shared" si="189"/>
        <v/>
      </c>
      <c r="F1550" s="388"/>
      <c r="G1550" s="243"/>
      <c r="H1550" s="244"/>
      <c r="I1550" s="243"/>
      <c r="J1550" s="244"/>
      <c r="K1550" s="244"/>
      <c r="L1550" s="244"/>
      <c r="M1550" s="244"/>
      <c r="N1550" s="290"/>
      <c r="O1550" s="391" t="str">
        <f>IF(ISBLANK(L1660),"",IF(OR(ISBLANK(VLOOKUP(L1660&amp;"-"&amp;E1660,'Np Quality'!A:M,6,FALSE)),ISERROR(VLOOKUP(L1660&amp;"-"&amp;E1660,'Np Quality'!A:M,6,FALSE))),"-",VLOOKUP(L1660&amp;"-"&amp;E1660,'Np Quality'!A:M,6,FALSE)))</f>
        <v/>
      </c>
      <c r="P1550" s="391" t="str">
        <f>IF(ISBLANK(L1550),"",IF(OR(ISBLANK(VLOOKUP(L1550&amp;"-"&amp;E1550,'Np Quality'!A:M,7,FALSE)),ISERROR(VLOOKUP(L1550&amp;"-"&amp;E1550,'Np Quality'!A:M,7,FALSE))),"-",VLOOKUP(L1550&amp;"-"&amp;E1550,'Np Quality'!A:M,7,FALSE)))</f>
        <v/>
      </c>
      <c r="Q1550" s="391" t="str">
        <f>IF(ISBLANK(L1550),"",IF(OR(ISBLANK(VLOOKUP(L1550&amp;"-"&amp;E1550,'Np Quality'!A:M,8,FALSE)),ISERROR(VLOOKUP(L1550&amp;"-"&amp;E1550,'Np Quality'!A:M,8,FALSE))),"-",VLOOKUP(L1550&amp;"-"&amp;E1550,'Np Quality'!A:M,8,FALSE)))</f>
        <v/>
      </c>
      <c r="R1550" s="283" t="str">
        <f>IF(ISBLANK(L1550),"",IF(OR(ISBLANK(VLOOKUP(L1550&amp;"-"&amp;E1550,'Np Quality'!A:M,9,FALSE)),ISERROR(VLOOKUP(L1550&amp;"-"&amp;E1550,'Np Quality'!A:M,9,FALSE))),"-",VLOOKUP(L1550&amp;"-"&amp;E1550,'Np Quality'!A:M,9,FALSE)))</f>
        <v/>
      </c>
      <c r="S1550" s="150"/>
      <c r="T1550" s="395" t="str">
        <f t="shared" si="190"/>
        <v/>
      </c>
      <c r="U1550" s="395" t="str">
        <f t="shared" si="187"/>
        <v/>
      </c>
      <c r="V1550" s="396"/>
      <c r="W1550" s="282"/>
    </row>
    <row r="1551" spans="1:23">
      <c r="A1551" s="382" t="str">
        <f t="shared" si="188"/>
        <v/>
      </c>
      <c r="B1551" s="383" t="str">
        <f t="shared" si="191"/>
        <v/>
      </c>
      <c r="C1551" s="236"/>
      <c r="D1551" s="282"/>
      <c r="E1551" s="384" t="str">
        <f t="shared" si="189"/>
        <v/>
      </c>
      <c r="F1551" s="388"/>
      <c r="G1551" s="243"/>
      <c r="H1551" s="244"/>
      <c r="I1551" s="243"/>
      <c r="J1551" s="244"/>
      <c r="K1551" s="244"/>
      <c r="L1551" s="244"/>
      <c r="M1551" s="244"/>
      <c r="N1551" s="290"/>
      <c r="O1551" s="391" t="str">
        <f>IF(ISBLANK(L1661),"",IF(OR(ISBLANK(VLOOKUP(L1661&amp;"-"&amp;E1661,'Np Quality'!A:M,6,FALSE)),ISERROR(VLOOKUP(L1661&amp;"-"&amp;E1661,'Np Quality'!A:M,6,FALSE))),"-",VLOOKUP(L1661&amp;"-"&amp;E1661,'Np Quality'!A:M,6,FALSE)))</f>
        <v/>
      </c>
      <c r="P1551" s="391" t="str">
        <f>IF(ISBLANK(L1551),"",IF(OR(ISBLANK(VLOOKUP(L1551&amp;"-"&amp;E1551,'Np Quality'!A:M,7,FALSE)),ISERROR(VLOOKUP(L1551&amp;"-"&amp;E1551,'Np Quality'!A:M,7,FALSE))),"-",VLOOKUP(L1551&amp;"-"&amp;E1551,'Np Quality'!A:M,7,FALSE)))</f>
        <v/>
      </c>
      <c r="Q1551" s="391" t="str">
        <f>IF(ISBLANK(L1551),"",IF(OR(ISBLANK(VLOOKUP(L1551&amp;"-"&amp;E1551,'Np Quality'!A:M,8,FALSE)),ISERROR(VLOOKUP(L1551&amp;"-"&amp;E1551,'Np Quality'!A:M,8,FALSE))),"-",VLOOKUP(L1551&amp;"-"&amp;E1551,'Np Quality'!A:M,8,FALSE)))</f>
        <v/>
      </c>
      <c r="R1551" s="283" t="str">
        <f>IF(ISBLANK(L1551),"",IF(OR(ISBLANK(VLOOKUP(L1551&amp;"-"&amp;E1551,'Np Quality'!A:M,9,FALSE)),ISERROR(VLOOKUP(L1551&amp;"-"&amp;E1551,'Np Quality'!A:M,9,FALSE))),"-",VLOOKUP(L1551&amp;"-"&amp;E1551,'Np Quality'!A:M,9,FALSE)))</f>
        <v/>
      </c>
      <c r="S1551" s="150"/>
      <c r="T1551" s="395" t="str">
        <f t="shared" si="190"/>
        <v/>
      </c>
      <c r="U1551" s="395" t="str">
        <f t="shared" si="187"/>
        <v/>
      </c>
      <c r="V1551" s="396"/>
      <c r="W1551" s="282"/>
    </row>
    <row r="1552" spans="1:23">
      <c r="A1552" s="382" t="str">
        <f t="shared" si="188"/>
        <v/>
      </c>
      <c r="B1552" s="383" t="str">
        <f t="shared" si="191"/>
        <v/>
      </c>
      <c r="C1552" s="236"/>
      <c r="D1552" s="282"/>
      <c r="E1552" s="384" t="str">
        <f t="shared" si="189"/>
        <v/>
      </c>
      <c r="F1552" s="388"/>
      <c r="G1552" s="243"/>
      <c r="H1552" s="244"/>
      <c r="I1552" s="243"/>
      <c r="J1552" s="244"/>
      <c r="K1552" s="244"/>
      <c r="L1552" s="244"/>
      <c r="M1552" s="244"/>
      <c r="N1552" s="290"/>
      <c r="O1552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552" s="391" t="str">
        <f>IF(ISBLANK(L1552),"",IF(OR(ISBLANK(VLOOKUP(L1552&amp;"-"&amp;E1552,'Np Quality'!A:M,7,FALSE)),ISERROR(VLOOKUP(L1552&amp;"-"&amp;E1552,'Np Quality'!A:M,7,FALSE))),"-",VLOOKUP(L1552&amp;"-"&amp;E1552,'Np Quality'!A:M,7,FALSE)))</f>
        <v/>
      </c>
      <c r="Q1552" s="391" t="str">
        <f>IF(ISBLANK(L1552),"",IF(OR(ISBLANK(VLOOKUP(L1552&amp;"-"&amp;E1552,'Np Quality'!A:M,8,FALSE)),ISERROR(VLOOKUP(L1552&amp;"-"&amp;E1552,'Np Quality'!A:M,8,FALSE))),"-",VLOOKUP(L1552&amp;"-"&amp;E1552,'Np Quality'!A:M,8,FALSE)))</f>
        <v/>
      </c>
      <c r="R1552" s="283" t="str">
        <f>IF(ISBLANK(L1552),"",IF(OR(ISBLANK(VLOOKUP(L1552&amp;"-"&amp;E1552,'Np Quality'!A:M,9,FALSE)),ISERROR(VLOOKUP(L1552&amp;"-"&amp;E1552,'Np Quality'!A:M,9,FALSE))),"-",VLOOKUP(L1552&amp;"-"&amp;E1552,'Np Quality'!A:M,9,FALSE)))</f>
        <v/>
      </c>
      <c r="S1552" s="150"/>
      <c r="T1552" s="395" t="str">
        <f t="shared" si="190"/>
        <v/>
      </c>
      <c r="U1552" s="395" t="str">
        <f t="shared" si="187"/>
        <v/>
      </c>
      <c r="V1552" s="396"/>
      <c r="W1552" s="282"/>
    </row>
    <row r="1553" spans="1:23">
      <c r="A1553" s="382" t="str">
        <f t="shared" si="188"/>
        <v/>
      </c>
      <c r="B1553" s="383" t="str">
        <f t="shared" si="191"/>
        <v/>
      </c>
      <c r="C1553" s="236"/>
      <c r="D1553" s="282"/>
      <c r="E1553" s="384" t="str">
        <f t="shared" si="189"/>
        <v/>
      </c>
      <c r="F1553" s="388"/>
      <c r="G1553" s="243"/>
      <c r="H1553" s="244"/>
      <c r="I1553" s="243"/>
      <c r="J1553" s="244"/>
      <c r="K1553" s="244"/>
      <c r="L1553" s="244"/>
      <c r="M1553" s="244"/>
      <c r="N1553" s="290"/>
      <c r="O1553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553" s="391" t="str">
        <f>IF(ISBLANK(L1554),"",IF(OR(ISBLANK(VLOOKUP(L1554&amp;"-"&amp;E1554,'Np Quality'!A:M,7,FALSE)),ISERROR(VLOOKUP(L1554&amp;"-"&amp;E1554,'Np Quality'!A:M,7,FALSE))),"-",VLOOKUP(L1554&amp;"-"&amp;E1554,'Np Quality'!A:M,7,FALSE)))</f>
        <v/>
      </c>
      <c r="Q1553" s="391" t="str">
        <f>IF(ISBLANK(L1553),"",IF(OR(ISBLANK(VLOOKUP(L1553&amp;"-"&amp;E1553,'Np Quality'!A:M,8,FALSE)),ISERROR(VLOOKUP(L1553&amp;"-"&amp;E1553,'Np Quality'!A:M,8,FALSE))),"-",VLOOKUP(L1553&amp;"-"&amp;E1553,'Np Quality'!A:M,8,FALSE)))</f>
        <v/>
      </c>
      <c r="R1553" s="283" t="str">
        <f>IF(ISBLANK(L1553),"",IF(OR(ISBLANK(VLOOKUP(L1553&amp;"-"&amp;E1553,'Np Quality'!A:M,9,FALSE)),ISERROR(VLOOKUP(L1553&amp;"-"&amp;E1553,'Np Quality'!A:M,9,FALSE))),"-",VLOOKUP(L1553&amp;"-"&amp;E1553,'Np Quality'!A:M,9,FALSE)))</f>
        <v/>
      </c>
      <c r="S1553" s="150"/>
      <c r="T1553" s="395" t="str">
        <f t="shared" si="190"/>
        <v/>
      </c>
      <c r="U1553" s="395" t="str">
        <f t="shared" si="187"/>
        <v/>
      </c>
      <c r="V1553" s="396"/>
      <c r="W1553" s="282"/>
    </row>
    <row r="1554" spans="1:23">
      <c r="A1554" s="382" t="str">
        <f t="shared" si="188"/>
        <v/>
      </c>
      <c r="B1554" s="383" t="str">
        <f t="shared" si="191"/>
        <v/>
      </c>
      <c r="C1554" s="236"/>
      <c r="D1554" s="282"/>
      <c r="E1554" s="384" t="str">
        <f t="shared" si="189"/>
        <v/>
      </c>
      <c r="F1554" s="388"/>
      <c r="G1554" s="243"/>
      <c r="H1554" s="244"/>
      <c r="I1554" s="243"/>
      <c r="J1554" s="244"/>
      <c r="K1554" s="244"/>
      <c r="L1554" s="244"/>
      <c r="M1554" s="244"/>
      <c r="N1554" s="290"/>
      <c r="O1554" s="391" t="str">
        <f>IF(ISBLANK(L1664),"",IF(OR(ISBLANK(VLOOKUP(L1664&amp;"-"&amp;E1664,'Np Quality'!A:M,6,FALSE)),ISERROR(VLOOKUP(L1664&amp;"-"&amp;E1664,'Np Quality'!A:M,6,FALSE))),"-",VLOOKUP(L1664&amp;"-"&amp;E1664,'Np Quality'!A:M,6,FALSE)))</f>
        <v/>
      </c>
      <c r="P1554" s="391" t="str">
        <f>IF(ISBLANK(L1554),"",IF(OR(ISBLANK(VLOOKUP(L1554&amp;"-"&amp;E1554,'Np Quality'!A:M,7,FALSE)),ISERROR(VLOOKUP(L1554&amp;"-"&amp;E1554,'Np Quality'!A:M,7,FALSE))),"-",VLOOKUP(L1554&amp;"-"&amp;E1554,'Np Quality'!A:M,7,FALSE)))</f>
        <v/>
      </c>
      <c r="Q1554" s="391" t="str">
        <f>IF(ISBLANK(L1555),"",IF(OR(ISBLANK(VLOOKUP(L1555&amp;"-"&amp;E1555,'Np Quality'!A:M,8,FALSE)),ISERROR(VLOOKUP(L1555&amp;"-"&amp;E1555,'Np Quality'!A:M,8,FALSE))),"-",VLOOKUP(L1555&amp;"-"&amp;E1555,'Np Quality'!A:M,8,FALSE)))</f>
        <v/>
      </c>
      <c r="R1554" s="283" t="str">
        <f>IF(ISBLANK(L1554),"",IF(OR(ISBLANK(VLOOKUP(L1554&amp;"-"&amp;E1554,'Np Quality'!A:M,9,FALSE)),ISERROR(VLOOKUP(L1554&amp;"-"&amp;E1554,'Np Quality'!A:M,9,FALSE))),"-",VLOOKUP(L1554&amp;"-"&amp;E1554,'Np Quality'!A:M,9,FALSE)))</f>
        <v/>
      </c>
      <c r="S1554" s="150"/>
      <c r="T1554" s="395" t="str">
        <f t="shared" si="190"/>
        <v/>
      </c>
      <c r="U1554" s="395" t="str">
        <f t="shared" si="187"/>
        <v/>
      </c>
      <c r="V1554" s="396"/>
      <c r="W1554" s="282"/>
    </row>
    <row r="1555" spans="1:23">
      <c r="A1555" s="382" t="str">
        <f t="shared" si="188"/>
        <v/>
      </c>
      <c r="B1555" s="383" t="str">
        <f t="shared" si="191"/>
        <v/>
      </c>
      <c r="C1555" s="236"/>
      <c r="D1555" s="282"/>
      <c r="E1555" s="384" t="str">
        <f t="shared" si="189"/>
        <v/>
      </c>
      <c r="F1555" s="388"/>
      <c r="G1555" s="243"/>
      <c r="H1555" s="244"/>
      <c r="I1555" s="243"/>
      <c r="J1555" s="244"/>
      <c r="K1555" s="244"/>
      <c r="L1555" s="244"/>
      <c r="M1555" s="244"/>
      <c r="N1555" s="290"/>
      <c r="O1555" s="391" t="str">
        <f>IF(ISBLANK(L1665),"",IF(OR(ISBLANK(VLOOKUP(L1665&amp;"-"&amp;E1665,'Np Quality'!A:M,6,FALSE)),ISERROR(VLOOKUP(L1665&amp;"-"&amp;E1665,'Np Quality'!A:M,6,FALSE))),"-",VLOOKUP(L1665&amp;"-"&amp;E1665,'Np Quality'!A:M,6,FALSE)))</f>
        <v/>
      </c>
      <c r="P1555" s="391" t="str">
        <f>IF(ISBLANK(L1555),"",IF(OR(ISBLANK(VLOOKUP(L1555&amp;"-"&amp;E1555,'Np Quality'!A:M,7,FALSE)),ISERROR(VLOOKUP(L1555&amp;"-"&amp;E1555,'Np Quality'!A:M,7,FALSE))),"-",VLOOKUP(L1555&amp;"-"&amp;E1555,'Np Quality'!A:M,7,FALSE)))</f>
        <v/>
      </c>
      <c r="Q1555" s="391" t="str">
        <f>IF(ISBLANK(L1555),"",IF(OR(ISBLANK(VLOOKUP(L1555&amp;"-"&amp;E1555,'Np Quality'!A:M,8,FALSE)),ISERROR(VLOOKUP(L1555&amp;"-"&amp;E1555,'Np Quality'!A:M,8,FALSE))),"-",VLOOKUP(L1555&amp;"-"&amp;E1555,'Np Quality'!A:M,8,FALSE)))</f>
        <v/>
      </c>
      <c r="R1555" s="283" t="str">
        <f>IF(ISBLANK(L1556),"",IF(OR(ISBLANK(VLOOKUP(L1556&amp;"-"&amp;E1556,'Np Quality'!A:M,9,FALSE)),ISERROR(VLOOKUP(L1556&amp;"-"&amp;E1556,'Np Quality'!A:M,9,FALSE))),"-",VLOOKUP(L1556&amp;"-"&amp;E1556,'Np Quality'!A:M,9,FALSE)))</f>
        <v/>
      </c>
      <c r="S1555" s="150"/>
      <c r="T1555" s="395" t="str">
        <f t="shared" si="190"/>
        <v/>
      </c>
      <c r="U1555" s="395" t="str">
        <f t="shared" si="187"/>
        <v/>
      </c>
      <c r="V1555" s="396"/>
      <c r="W1555" s="282"/>
    </row>
    <row r="1556" spans="1:23">
      <c r="A1556" s="382" t="str">
        <f t="shared" si="188"/>
        <v/>
      </c>
      <c r="B1556" s="383" t="str">
        <f t="shared" si="191"/>
        <v/>
      </c>
      <c r="C1556" s="236"/>
      <c r="D1556" s="282"/>
      <c r="E1556" s="384" t="str">
        <f t="shared" si="189"/>
        <v/>
      </c>
      <c r="F1556" s="388"/>
      <c r="G1556" s="243"/>
      <c r="H1556" s="244"/>
      <c r="I1556" s="243"/>
      <c r="J1556" s="244"/>
      <c r="K1556" s="244"/>
      <c r="L1556" s="244"/>
      <c r="M1556" s="244"/>
      <c r="N1556" s="290"/>
      <c r="O1556" s="391" t="str">
        <f>IF(ISBLANK(L1666),"",IF(OR(ISBLANK(VLOOKUP(L1666&amp;"-"&amp;E1666,'Np Quality'!A:M,6,FALSE)),ISERROR(VLOOKUP(L1666&amp;"-"&amp;E1666,'Np Quality'!A:M,6,FALSE))),"-",VLOOKUP(L1666&amp;"-"&amp;E1666,'Np Quality'!A:M,6,FALSE)))</f>
        <v/>
      </c>
      <c r="P1556" s="391" t="str">
        <f>IF(ISBLANK(L1556),"",IF(OR(ISBLANK(VLOOKUP(L1556&amp;"-"&amp;E1556,'Np Quality'!A:M,7,FALSE)),ISERROR(VLOOKUP(L1556&amp;"-"&amp;E1556,'Np Quality'!A:M,7,FALSE))),"-",VLOOKUP(L1556&amp;"-"&amp;E1556,'Np Quality'!A:M,7,FALSE)))</f>
        <v/>
      </c>
      <c r="Q1556" s="391" t="str">
        <f>IF(ISBLANK(L1556),"",IF(OR(ISBLANK(VLOOKUP(L1556&amp;"-"&amp;E1556,'Np Quality'!A:M,8,FALSE)),ISERROR(VLOOKUP(L1556&amp;"-"&amp;E1556,'Np Quality'!A:M,8,FALSE))),"-",VLOOKUP(L1556&amp;"-"&amp;E1556,'Np Quality'!A:M,8,FALSE)))</f>
        <v/>
      </c>
      <c r="R1556" s="283" t="str">
        <f>IF(ISBLANK(L1556),"",IF(OR(ISBLANK(VLOOKUP(L1556&amp;"-"&amp;E1556,'Np Quality'!A:M,9,FALSE)),ISERROR(VLOOKUP(L1556&amp;"-"&amp;E1556,'Np Quality'!A:M,9,FALSE))),"-",VLOOKUP(L1556&amp;"-"&amp;E1556,'Np Quality'!A:M,9,FALSE)))</f>
        <v/>
      </c>
      <c r="S1556" s="150"/>
      <c r="T1556" s="395" t="str">
        <f t="shared" si="190"/>
        <v/>
      </c>
      <c r="U1556" s="395" t="str">
        <f t="shared" si="187"/>
        <v/>
      </c>
      <c r="V1556" s="396"/>
      <c r="W1556" s="282"/>
    </row>
    <row r="1557" spans="1:23">
      <c r="A1557" s="382" t="str">
        <f t="shared" si="188"/>
        <v/>
      </c>
      <c r="B1557" s="383" t="str">
        <f t="shared" si="191"/>
        <v/>
      </c>
      <c r="C1557" s="236"/>
      <c r="D1557" s="282"/>
      <c r="E1557" s="384" t="str">
        <f t="shared" si="189"/>
        <v/>
      </c>
      <c r="F1557" s="388"/>
      <c r="G1557" s="243"/>
      <c r="H1557" s="244"/>
      <c r="I1557" s="243"/>
      <c r="J1557" s="244"/>
      <c r="K1557" s="244"/>
      <c r="L1557" s="244"/>
      <c r="M1557" s="244"/>
      <c r="N1557" s="290"/>
      <c r="O1557" s="391" t="str">
        <f>IF(ISBLANK(L1657),"",IF(OR(ISBLANK(VLOOKUP(L1657&amp;"-"&amp;E1657,'Np Quality'!A:M,6,FALSE)),ISERROR(VLOOKUP(L1657&amp;"-"&amp;E1657,'Np Quality'!A:M,6,FALSE))),"-",VLOOKUP(L1657&amp;"-"&amp;E1657,'Np Quality'!A:M,6,FALSE)))</f>
        <v/>
      </c>
      <c r="P1557" s="391" t="str">
        <f>IF(ISBLANK(L1567),"",IF(OR(ISBLANK(VLOOKUP(L1567&amp;"-"&amp;E1567,'Np Quality'!A:M,7,FALSE)),ISERROR(VLOOKUP(L1567&amp;"-"&amp;E1567,'Np Quality'!A:M,7,FALSE))),"-",VLOOKUP(L1567&amp;"-"&amp;E1567,'Np Quality'!A:M,7,FALSE)))</f>
        <v/>
      </c>
      <c r="Q1557" s="391" t="str">
        <f>IF(ISBLANK(L1557),"",IF(OR(ISBLANK(VLOOKUP(L1557&amp;"-"&amp;E1557,'Np Quality'!A:M,8,FALSE)),ISERROR(VLOOKUP(L1557&amp;"-"&amp;E1557,'Np Quality'!A:M,8,FALSE))),"-",VLOOKUP(L1557&amp;"-"&amp;E1557,'Np Quality'!A:M,8,FALSE)))</f>
        <v/>
      </c>
      <c r="R1557" s="283" t="str">
        <f>IF(ISBLANK(L1557),"",IF(OR(ISBLANK(VLOOKUP(L1557&amp;"-"&amp;E1557,'Np Quality'!A:M,9,FALSE)),ISERROR(VLOOKUP(L1557&amp;"-"&amp;E1557,'Np Quality'!A:M,9,FALSE))),"-",VLOOKUP(L1557&amp;"-"&amp;E1557,'Np Quality'!A:M,9,FALSE)))</f>
        <v/>
      </c>
      <c r="S1557" s="150"/>
      <c r="T1557" s="395" t="str">
        <f t="shared" si="190"/>
        <v/>
      </c>
      <c r="U1557" s="395" t="str">
        <f t="shared" si="187"/>
        <v/>
      </c>
      <c r="V1557" s="396"/>
      <c r="W1557" s="282"/>
    </row>
    <row r="1558" spans="1:23">
      <c r="A1558" s="382" t="str">
        <f t="shared" si="188"/>
        <v/>
      </c>
      <c r="B1558" s="383" t="str">
        <f t="shared" si="191"/>
        <v/>
      </c>
      <c r="C1558" s="236"/>
      <c r="D1558" s="282"/>
      <c r="E1558" s="384" t="str">
        <f t="shared" si="189"/>
        <v/>
      </c>
      <c r="F1558" s="388"/>
      <c r="G1558" s="243"/>
      <c r="H1558" s="244"/>
      <c r="I1558" s="243"/>
      <c r="J1558" s="244"/>
      <c r="K1558" s="244"/>
      <c r="L1558" s="244"/>
      <c r="M1558" s="244"/>
      <c r="N1558" s="290"/>
      <c r="O1558" s="391" t="str">
        <f>IF(ISBLANK(L1658),"",IF(OR(ISBLANK(VLOOKUP(L1658&amp;"-"&amp;E1658,'Np Quality'!A:M,6,FALSE)),ISERROR(VLOOKUP(L1658&amp;"-"&amp;E1658,'Np Quality'!A:M,6,FALSE))),"-",VLOOKUP(L1658&amp;"-"&amp;E1658,'Np Quality'!A:M,6,FALSE)))</f>
        <v/>
      </c>
      <c r="P1558" s="391" t="str">
        <f>IF(ISBLANK(L1568),"",IF(OR(ISBLANK(VLOOKUP(L1568&amp;"-"&amp;E1568,'Np Quality'!A:M,7,FALSE)),ISERROR(VLOOKUP(L1568&amp;"-"&amp;E1568,'Np Quality'!A:M,7,FALSE))),"-",VLOOKUP(L1568&amp;"-"&amp;E1568,'Np Quality'!A:M,7,FALSE)))</f>
        <v/>
      </c>
      <c r="Q1558" s="391" t="str">
        <f>IF(ISBLANK(L1558),"",IF(OR(ISBLANK(VLOOKUP(L1558&amp;"-"&amp;E1558,'Np Quality'!A:M,8,FALSE)),ISERROR(VLOOKUP(L1558&amp;"-"&amp;E1558,'Np Quality'!A:M,8,FALSE))),"-",VLOOKUP(L1558&amp;"-"&amp;E1558,'Np Quality'!A:M,8,FALSE)))</f>
        <v/>
      </c>
      <c r="R1558" s="283" t="str">
        <f>IF(ISBLANK(L1558),"",IF(OR(ISBLANK(VLOOKUP(L1558&amp;"-"&amp;E1558,'Np Quality'!A:M,9,FALSE)),ISERROR(VLOOKUP(L1558&amp;"-"&amp;E1558,'Np Quality'!A:M,9,FALSE))),"-",VLOOKUP(L1558&amp;"-"&amp;E1558,'Np Quality'!A:M,9,FALSE)))</f>
        <v/>
      </c>
      <c r="S1558" s="150"/>
      <c r="T1558" s="395" t="str">
        <f t="shared" si="190"/>
        <v/>
      </c>
      <c r="U1558" s="395" t="str">
        <f t="shared" si="187"/>
        <v/>
      </c>
      <c r="V1558" s="396"/>
      <c r="W1558" s="282"/>
    </row>
    <row r="1559" spans="1:23">
      <c r="A1559" s="382" t="str">
        <f t="shared" si="188"/>
        <v/>
      </c>
      <c r="B1559" s="383" t="str">
        <f t="shared" si="191"/>
        <v/>
      </c>
      <c r="C1559" s="236"/>
      <c r="D1559" s="282"/>
      <c r="E1559" s="384" t="str">
        <f t="shared" si="189"/>
        <v/>
      </c>
      <c r="F1559" s="388"/>
      <c r="G1559" s="243"/>
      <c r="H1559" s="244"/>
      <c r="I1559" s="243"/>
      <c r="J1559" s="244"/>
      <c r="K1559" s="244"/>
      <c r="L1559" s="244"/>
      <c r="M1559" s="244"/>
      <c r="N1559" s="290"/>
      <c r="O1559" s="391" t="str">
        <f>IF(ISBLANK(L1659),"",IF(OR(ISBLANK(VLOOKUP(L1659&amp;"-"&amp;E1659,'Np Quality'!A:M,6,FALSE)),ISERROR(VLOOKUP(L1659&amp;"-"&amp;E1659,'Np Quality'!A:M,6,FALSE))),"-",VLOOKUP(L1659&amp;"-"&amp;E1659,'Np Quality'!A:M,6,FALSE)))</f>
        <v/>
      </c>
      <c r="P1559" s="391" t="str">
        <f>IF(ISBLANK(L1569),"",IF(OR(ISBLANK(VLOOKUP(L1569&amp;"-"&amp;E1569,'Np Quality'!A:M,7,FALSE)),ISERROR(VLOOKUP(L1569&amp;"-"&amp;E1569,'Np Quality'!A:M,7,FALSE))),"-",VLOOKUP(L1569&amp;"-"&amp;E1569,'Np Quality'!A:M,7,FALSE)))</f>
        <v/>
      </c>
      <c r="Q1559" s="391" t="str">
        <f>IF(ISBLANK(L1559),"",IF(OR(ISBLANK(VLOOKUP(L1559&amp;"-"&amp;E1559,'Np Quality'!A:M,8,FALSE)),ISERROR(VLOOKUP(L1559&amp;"-"&amp;E1559,'Np Quality'!A:M,8,FALSE))),"-",VLOOKUP(L1559&amp;"-"&amp;E1559,'Np Quality'!A:M,8,FALSE)))</f>
        <v/>
      </c>
      <c r="R1559" s="283" t="str">
        <f>IF(ISBLANK(L1559),"",IF(OR(ISBLANK(VLOOKUP(L1559&amp;"-"&amp;E1559,'Np Quality'!A:M,9,FALSE)),ISERROR(VLOOKUP(L1559&amp;"-"&amp;E1559,'Np Quality'!A:M,9,FALSE))),"-",VLOOKUP(L1559&amp;"-"&amp;E1559,'Np Quality'!A:M,9,FALSE)))</f>
        <v/>
      </c>
      <c r="S1559" s="150"/>
      <c r="T1559" s="395" t="str">
        <f t="shared" si="190"/>
        <v/>
      </c>
      <c r="U1559" s="395" t="str">
        <f t="shared" si="187"/>
        <v/>
      </c>
      <c r="V1559" s="396"/>
      <c r="W1559" s="282"/>
    </row>
    <row r="1560" spans="1:23">
      <c r="A1560" s="382" t="str">
        <f t="shared" si="188"/>
        <v/>
      </c>
      <c r="B1560" s="383" t="str">
        <f t="shared" si="191"/>
        <v/>
      </c>
      <c r="C1560" s="236"/>
      <c r="D1560" s="282"/>
      <c r="E1560" s="384" t="str">
        <f t="shared" si="189"/>
        <v/>
      </c>
      <c r="F1560" s="388"/>
      <c r="G1560" s="243"/>
      <c r="H1560" s="244"/>
      <c r="I1560" s="243"/>
      <c r="J1560" s="244"/>
      <c r="K1560" s="244"/>
      <c r="L1560" s="244"/>
      <c r="M1560" s="244"/>
      <c r="N1560" s="290"/>
      <c r="O1560" s="391" t="str">
        <f>IF(ISBLANK(L1660),"",IF(OR(ISBLANK(VLOOKUP(L1660&amp;"-"&amp;E1660,'Np Quality'!A:M,6,FALSE)),ISERROR(VLOOKUP(L1660&amp;"-"&amp;E1660,'Np Quality'!A:M,6,FALSE))),"-",VLOOKUP(L1660&amp;"-"&amp;E1660,'Np Quality'!A:M,6,FALSE)))</f>
        <v/>
      </c>
      <c r="P1560" s="391" t="str">
        <f>IF(ISBLANK(L1570),"",IF(OR(ISBLANK(VLOOKUP(L1570&amp;"-"&amp;E1570,'Np Quality'!A:M,7,FALSE)),ISERROR(VLOOKUP(L1570&amp;"-"&amp;E1570,'Np Quality'!A:M,7,FALSE))),"-",VLOOKUP(L1570&amp;"-"&amp;E1570,'Np Quality'!A:M,7,FALSE)))</f>
        <v/>
      </c>
      <c r="Q1560" s="391" t="str">
        <f>IF(ISBLANK(L1560),"",IF(OR(ISBLANK(VLOOKUP(L1560&amp;"-"&amp;E1560,'Np Quality'!A:M,8,FALSE)),ISERROR(VLOOKUP(L1560&amp;"-"&amp;E1560,'Np Quality'!A:M,8,FALSE))),"-",VLOOKUP(L1560&amp;"-"&amp;E1560,'Np Quality'!A:M,8,FALSE)))</f>
        <v/>
      </c>
      <c r="R1560" s="283" t="str">
        <f>IF(ISBLANK(L1560),"",IF(OR(ISBLANK(VLOOKUP(L1560&amp;"-"&amp;E1560,'Np Quality'!A:M,9,FALSE)),ISERROR(VLOOKUP(L1560&amp;"-"&amp;E1560,'Np Quality'!A:M,9,FALSE))),"-",VLOOKUP(L1560&amp;"-"&amp;E1560,'Np Quality'!A:M,9,FALSE)))</f>
        <v/>
      </c>
      <c r="S1560" s="150"/>
      <c r="T1560" s="395" t="str">
        <f t="shared" si="190"/>
        <v/>
      </c>
      <c r="U1560" s="395" t="str">
        <f t="shared" si="187"/>
        <v/>
      </c>
      <c r="V1560" s="396"/>
      <c r="W1560" s="282"/>
    </row>
    <row r="1561" spans="1:23">
      <c r="A1561" s="382" t="str">
        <f t="shared" si="188"/>
        <v/>
      </c>
      <c r="B1561" s="383" t="str">
        <f t="shared" si="191"/>
        <v/>
      </c>
      <c r="C1561" s="236"/>
      <c r="D1561" s="282"/>
      <c r="E1561" s="384" t="str">
        <f t="shared" si="189"/>
        <v/>
      </c>
      <c r="F1561" s="388"/>
      <c r="G1561" s="243"/>
      <c r="H1561" s="244"/>
      <c r="I1561" s="243"/>
      <c r="J1561" s="244"/>
      <c r="K1561" s="244"/>
      <c r="L1561" s="244"/>
      <c r="M1561" s="244"/>
      <c r="N1561" s="290"/>
      <c r="O1561" s="391" t="str">
        <f>IF(ISBLANK(L1661),"",IF(OR(ISBLANK(VLOOKUP(L1661&amp;"-"&amp;E1661,'Np Quality'!A:M,6,FALSE)),ISERROR(VLOOKUP(L1661&amp;"-"&amp;E1661,'Np Quality'!A:M,6,FALSE))),"-",VLOOKUP(L1661&amp;"-"&amp;E1661,'Np Quality'!A:M,6,FALSE)))</f>
        <v/>
      </c>
      <c r="P1561" s="391" t="str">
        <f>IF(ISBLANK(L1571),"",IF(OR(ISBLANK(VLOOKUP(L1571&amp;"-"&amp;E1571,'Np Quality'!A:M,7,FALSE)),ISERROR(VLOOKUP(L1571&amp;"-"&amp;E1571,'Np Quality'!A:M,7,FALSE))),"-",VLOOKUP(L1571&amp;"-"&amp;E1571,'Np Quality'!A:M,7,FALSE)))</f>
        <v/>
      </c>
      <c r="Q1561" s="391" t="str">
        <f>IF(ISBLANK(L1561),"",IF(OR(ISBLANK(VLOOKUP(L1561&amp;"-"&amp;E1561,'Np Quality'!A:M,8,FALSE)),ISERROR(VLOOKUP(L1561&amp;"-"&amp;E1561,'Np Quality'!A:M,8,FALSE))),"-",VLOOKUP(L1561&amp;"-"&amp;E1561,'Np Quality'!A:M,8,FALSE)))</f>
        <v/>
      </c>
      <c r="R1561" s="283" t="str">
        <f>IF(ISBLANK(L1561),"",IF(OR(ISBLANK(VLOOKUP(L1561&amp;"-"&amp;E1561,'Np Quality'!A:M,9,FALSE)),ISERROR(VLOOKUP(L1561&amp;"-"&amp;E1561,'Np Quality'!A:M,9,FALSE))),"-",VLOOKUP(L1561&amp;"-"&amp;E1561,'Np Quality'!A:M,9,FALSE)))</f>
        <v/>
      </c>
      <c r="S1561" s="150"/>
      <c r="T1561" s="395" t="str">
        <f t="shared" si="190"/>
        <v/>
      </c>
      <c r="U1561" s="395" t="str">
        <f t="shared" si="187"/>
        <v/>
      </c>
      <c r="V1561" s="396"/>
      <c r="W1561" s="282"/>
    </row>
    <row r="1562" spans="1:23">
      <c r="A1562" s="382" t="str">
        <f t="shared" si="188"/>
        <v/>
      </c>
      <c r="B1562" s="383" t="str">
        <f t="shared" si="191"/>
        <v/>
      </c>
      <c r="C1562" s="236"/>
      <c r="D1562" s="282"/>
      <c r="E1562" s="384" t="str">
        <f t="shared" si="189"/>
        <v/>
      </c>
      <c r="F1562" s="388"/>
      <c r="G1562" s="243"/>
      <c r="H1562" s="244"/>
      <c r="I1562" s="243"/>
      <c r="J1562" s="244"/>
      <c r="K1562" s="244"/>
      <c r="L1562" s="244"/>
      <c r="M1562" s="244"/>
      <c r="N1562" s="290"/>
      <c r="O1562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562" s="391" t="str">
        <f>IF(ISBLANK(L1572),"",IF(OR(ISBLANK(VLOOKUP(L1572&amp;"-"&amp;E1572,'Np Quality'!A:M,7,FALSE)),ISERROR(VLOOKUP(L1572&amp;"-"&amp;E1572,'Np Quality'!A:M,7,FALSE))),"-",VLOOKUP(L1572&amp;"-"&amp;E1572,'Np Quality'!A:M,7,FALSE)))</f>
        <v/>
      </c>
      <c r="Q1562" s="391" t="str">
        <f>IF(ISBLANK(L1562),"",IF(OR(ISBLANK(VLOOKUP(L1562&amp;"-"&amp;E1562,'Np Quality'!A:M,8,FALSE)),ISERROR(VLOOKUP(L1562&amp;"-"&amp;E1562,'Np Quality'!A:M,8,FALSE))),"-",VLOOKUP(L1562&amp;"-"&amp;E1562,'Np Quality'!A:M,8,FALSE)))</f>
        <v/>
      </c>
      <c r="R1562" s="283" t="str">
        <f>IF(ISBLANK(L1562),"",IF(OR(ISBLANK(VLOOKUP(L1562&amp;"-"&amp;E1562,'Np Quality'!A:M,9,FALSE)),ISERROR(VLOOKUP(L1562&amp;"-"&amp;E1562,'Np Quality'!A:M,9,FALSE))),"-",VLOOKUP(L1562&amp;"-"&amp;E1562,'Np Quality'!A:M,9,FALSE)))</f>
        <v/>
      </c>
      <c r="S1562" s="150"/>
      <c r="T1562" s="395" t="str">
        <f t="shared" si="190"/>
        <v/>
      </c>
      <c r="U1562" s="395" t="str">
        <f t="shared" si="187"/>
        <v/>
      </c>
      <c r="V1562" s="396"/>
      <c r="W1562" s="282"/>
    </row>
    <row r="1563" spans="1:23">
      <c r="A1563" s="382" t="str">
        <f t="shared" si="188"/>
        <v/>
      </c>
      <c r="B1563" s="383" t="str">
        <f t="shared" si="191"/>
        <v/>
      </c>
      <c r="C1563" s="236"/>
      <c r="D1563" s="282"/>
      <c r="E1563" s="384" t="str">
        <f t="shared" si="189"/>
        <v/>
      </c>
      <c r="F1563" s="388"/>
      <c r="G1563" s="243"/>
      <c r="H1563" s="244"/>
      <c r="I1563" s="243"/>
      <c r="J1563" s="244"/>
      <c r="K1563" s="244"/>
      <c r="L1563" s="244"/>
      <c r="M1563" s="244"/>
      <c r="N1563" s="290"/>
      <c r="O1563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563" s="391" t="str">
        <f>IF(ISBLANK(L1574),"",IF(OR(ISBLANK(VLOOKUP(L1574&amp;"-"&amp;E1574,'Np Quality'!A:M,7,FALSE)),ISERROR(VLOOKUP(L1574&amp;"-"&amp;E1574,'Np Quality'!A:M,7,FALSE))),"-",VLOOKUP(L1574&amp;"-"&amp;E1574,'Np Quality'!A:M,7,FALSE)))</f>
        <v/>
      </c>
      <c r="Q1563" s="391" t="str">
        <f>IF(ISBLANK(L1563),"",IF(OR(ISBLANK(VLOOKUP(L1563&amp;"-"&amp;E1563,'Np Quality'!A:M,8,FALSE)),ISERROR(VLOOKUP(L1563&amp;"-"&amp;E1563,'Np Quality'!A:M,8,FALSE))),"-",VLOOKUP(L1563&amp;"-"&amp;E1563,'Np Quality'!A:M,8,FALSE)))</f>
        <v/>
      </c>
      <c r="R1563" s="283" t="str">
        <f>IF(ISBLANK(L1563),"",IF(OR(ISBLANK(VLOOKUP(L1563&amp;"-"&amp;E1563,'Np Quality'!A:M,9,FALSE)),ISERROR(VLOOKUP(L1563&amp;"-"&amp;E1563,'Np Quality'!A:M,9,FALSE))),"-",VLOOKUP(L1563&amp;"-"&amp;E1563,'Np Quality'!A:M,9,FALSE)))</f>
        <v/>
      </c>
      <c r="S1563" s="150"/>
      <c r="T1563" s="395" t="str">
        <f t="shared" si="190"/>
        <v/>
      </c>
      <c r="U1563" s="395" t="str">
        <f t="shared" si="187"/>
        <v/>
      </c>
      <c r="V1563" s="396"/>
      <c r="W1563" s="282"/>
    </row>
    <row r="1564" spans="1:23">
      <c r="A1564" s="382" t="str">
        <f t="shared" si="188"/>
        <v/>
      </c>
      <c r="B1564" s="383" t="str">
        <f t="shared" si="191"/>
        <v/>
      </c>
      <c r="C1564" s="236"/>
      <c r="D1564" s="282"/>
      <c r="E1564" s="384" t="str">
        <f t="shared" si="189"/>
        <v/>
      </c>
      <c r="F1564" s="388"/>
      <c r="G1564" s="243"/>
      <c r="H1564" s="244"/>
      <c r="I1564" s="243"/>
      <c r="J1564" s="244"/>
      <c r="K1564" s="244"/>
      <c r="L1564" s="244"/>
      <c r="M1564" s="244"/>
      <c r="N1564" s="290"/>
      <c r="O1564" s="391" t="str">
        <f>IF(ISBLANK(L1664),"",IF(OR(ISBLANK(VLOOKUP(L1664&amp;"-"&amp;E1664,'Np Quality'!A:M,6,FALSE)),ISERROR(VLOOKUP(L1664&amp;"-"&amp;E1664,'Np Quality'!A:M,6,FALSE))),"-",VLOOKUP(L1664&amp;"-"&amp;E1664,'Np Quality'!A:M,6,FALSE)))</f>
        <v/>
      </c>
      <c r="P1564" s="391" t="str">
        <f>IF(ISBLANK(L1574),"",IF(OR(ISBLANK(VLOOKUP(L1574&amp;"-"&amp;E1574,'Np Quality'!A:M,7,FALSE)),ISERROR(VLOOKUP(L1574&amp;"-"&amp;E1574,'Np Quality'!A:M,7,FALSE))),"-",VLOOKUP(L1574&amp;"-"&amp;E1574,'Np Quality'!A:M,7,FALSE)))</f>
        <v/>
      </c>
      <c r="Q1564" s="391" t="str">
        <f>IF(ISBLANK(L1565),"",IF(OR(ISBLANK(VLOOKUP(L1565&amp;"-"&amp;E1565,'Np Quality'!A:M,8,FALSE)),ISERROR(VLOOKUP(L1565&amp;"-"&amp;E1565,'Np Quality'!A:M,8,FALSE))),"-",VLOOKUP(L1565&amp;"-"&amp;E1565,'Np Quality'!A:M,8,FALSE)))</f>
        <v/>
      </c>
      <c r="R1564" s="283" t="str">
        <f>IF(ISBLANK(L1564),"",IF(OR(ISBLANK(VLOOKUP(L1564&amp;"-"&amp;E1564,'Np Quality'!A:M,9,FALSE)),ISERROR(VLOOKUP(L1564&amp;"-"&amp;E1564,'Np Quality'!A:M,9,FALSE))),"-",VLOOKUP(L1564&amp;"-"&amp;E1564,'Np Quality'!A:M,9,FALSE)))</f>
        <v/>
      </c>
      <c r="S1564" s="150"/>
      <c r="T1564" s="395" t="str">
        <f t="shared" si="190"/>
        <v/>
      </c>
      <c r="U1564" s="395" t="str">
        <f t="shared" si="187"/>
        <v/>
      </c>
      <c r="V1564" s="396"/>
      <c r="W1564" s="282"/>
    </row>
    <row r="1565" spans="1:23">
      <c r="A1565" s="382" t="str">
        <f t="shared" si="188"/>
        <v/>
      </c>
      <c r="B1565" s="383" t="str">
        <f t="shared" si="191"/>
        <v/>
      </c>
      <c r="C1565" s="236"/>
      <c r="D1565" s="282"/>
      <c r="E1565" s="384" t="str">
        <f t="shared" si="189"/>
        <v/>
      </c>
      <c r="F1565" s="388"/>
      <c r="G1565" s="243"/>
      <c r="H1565" s="244"/>
      <c r="I1565" s="243"/>
      <c r="J1565" s="244"/>
      <c r="K1565" s="244"/>
      <c r="L1565" s="244"/>
      <c r="M1565" s="244"/>
      <c r="N1565" s="290"/>
      <c r="O1565" s="391" t="str">
        <f>IF(ISBLANK(L1665),"",IF(OR(ISBLANK(VLOOKUP(L1665&amp;"-"&amp;E1665,'Np Quality'!A:M,6,FALSE)),ISERROR(VLOOKUP(L1665&amp;"-"&amp;E1665,'Np Quality'!A:M,6,FALSE))),"-",VLOOKUP(L1665&amp;"-"&amp;E1665,'Np Quality'!A:M,6,FALSE)))</f>
        <v/>
      </c>
      <c r="P1565" s="391" t="str">
        <f>IF(ISBLANK(L1575),"",IF(OR(ISBLANK(VLOOKUP(L1575&amp;"-"&amp;E1575,'Np Quality'!A:M,7,FALSE)),ISERROR(VLOOKUP(L1575&amp;"-"&amp;E1575,'Np Quality'!A:M,7,FALSE))),"-",VLOOKUP(L1575&amp;"-"&amp;E1575,'Np Quality'!A:M,7,FALSE)))</f>
        <v/>
      </c>
      <c r="Q1565" s="391" t="str">
        <f>IF(ISBLANK(L1565),"",IF(OR(ISBLANK(VLOOKUP(L1565&amp;"-"&amp;E1565,'Np Quality'!A:M,8,FALSE)),ISERROR(VLOOKUP(L1565&amp;"-"&amp;E1565,'Np Quality'!A:M,8,FALSE))),"-",VLOOKUP(L1565&amp;"-"&amp;E1565,'Np Quality'!A:M,8,FALSE)))</f>
        <v/>
      </c>
      <c r="R1565" s="283" t="str">
        <f>IF(ISBLANK(L1566),"",IF(OR(ISBLANK(VLOOKUP(L1566&amp;"-"&amp;E1566,'Np Quality'!A:M,9,FALSE)),ISERROR(VLOOKUP(L1566&amp;"-"&amp;E1566,'Np Quality'!A:M,9,FALSE))),"-",VLOOKUP(L1566&amp;"-"&amp;E1566,'Np Quality'!A:M,9,FALSE)))</f>
        <v/>
      </c>
      <c r="S1565" s="150"/>
      <c r="T1565" s="395" t="str">
        <f t="shared" si="190"/>
        <v/>
      </c>
      <c r="U1565" s="395" t="str">
        <f t="shared" si="187"/>
        <v/>
      </c>
      <c r="V1565" s="396"/>
      <c r="W1565" s="282"/>
    </row>
    <row r="1566" spans="1:23">
      <c r="A1566" s="382" t="str">
        <f t="shared" si="188"/>
        <v/>
      </c>
      <c r="B1566" s="383" t="str">
        <f t="shared" si="191"/>
        <v/>
      </c>
      <c r="C1566" s="236"/>
      <c r="D1566" s="282"/>
      <c r="E1566" s="384" t="str">
        <f t="shared" si="189"/>
        <v/>
      </c>
      <c r="F1566" s="388"/>
      <c r="G1566" s="243"/>
      <c r="H1566" s="244"/>
      <c r="I1566" s="243"/>
      <c r="J1566" s="244"/>
      <c r="K1566" s="244"/>
      <c r="L1566" s="244"/>
      <c r="M1566" s="244"/>
      <c r="N1566" s="290"/>
      <c r="O1566" s="391" t="str">
        <f>IF(ISBLANK(L1666),"",IF(OR(ISBLANK(VLOOKUP(L1666&amp;"-"&amp;E1666,'Np Quality'!A:M,6,FALSE)),ISERROR(VLOOKUP(L1666&amp;"-"&amp;E1666,'Np Quality'!A:M,6,FALSE))),"-",VLOOKUP(L1666&amp;"-"&amp;E1666,'Np Quality'!A:M,6,FALSE)))</f>
        <v/>
      </c>
      <c r="P1566" s="391" t="str">
        <f>IF(ISBLANK(L1576),"",IF(OR(ISBLANK(VLOOKUP(L1576&amp;"-"&amp;E1576,'Np Quality'!A:M,7,FALSE)),ISERROR(VLOOKUP(L1576&amp;"-"&amp;E1576,'Np Quality'!A:M,7,FALSE))),"-",VLOOKUP(L1576&amp;"-"&amp;E1576,'Np Quality'!A:M,7,FALSE)))</f>
        <v/>
      </c>
      <c r="Q1566" s="391" t="str">
        <f>IF(ISBLANK(L1566),"",IF(OR(ISBLANK(VLOOKUP(L1566&amp;"-"&amp;E1566,'Np Quality'!A:M,8,FALSE)),ISERROR(VLOOKUP(L1566&amp;"-"&amp;E1566,'Np Quality'!A:M,8,FALSE))),"-",VLOOKUP(L1566&amp;"-"&amp;E1566,'Np Quality'!A:M,8,FALSE)))</f>
        <v/>
      </c>
      <c r="R1566" s="283" t="str">
        <f>IF(ISBLANK(L1566),"",IF(OR(ISBLANK(VLOOKUP(L1566&amp;"-"&amp;E1566,'Np Quality'!A:M,9,FALSE)),ISERROR(VLOOKUP(L1566&amp;"-"&amp;E1566,'Np Quality'!A:M,9,FALSE))),"-",VLOOKUP(L1566&amp;"-"&amp;E1566,'Np Quality'!A:M,9,FALSE)))</f>
        <v/>
      </c>
      <c r="S1566" s="150"/>
      <c r="T1566" s="395" t="str">
        <f t="shared" si="190"/>
        <v/>
      </c>
      <c r="U1566" s="395" t="str">
        <f t="shared" si="187"/>
        <v/>
      </c>
      <c r="V1566" s="396"/>
      <c r="W1566" s="282"/>
    </row>
    <row r="1567" spans="1:23">
      <c r="A1567" s="382" t="str">
        <f t="shared" si="188"/>
        <v/>
      </c>
      <c r="B1567" s="383" t="str">
        <f t="shared" si="191"/>
        <v/>
      </c>
      <c r="C1567" s="236"/>
      <c r="D1567" s="282"/>
      <c r="E1567" s="384" t="str">
        <f t="shared" si="189"/>
        <v/>
      </c>
      <c r="F1567" s="388"/>
      <c r="G1567" s="243"/>
      <c r="H1567" s="244"/>
      <c r="I1567" s="243"/>
      <c r="J1567" s="244"/>
      <c r="K1567" s="244"/>
      <c r="L1567" s="244"/>
      <c r="M1567" s="244"/>
      <c r="N1567" s="290"/>
      <c r="O1567" s="391" t="str">
        <f>IF(ISBLANK(L1667),"",IF(OR(ISBLANK(VLOOKUP(L1667&amp;"-"&amp;E1667,'Np Quality'!A:M,6,FALSE)),ISERROR(VLOOKUP(L1667&amp;"-"&amp;E1667,'Np Quality'!A:M,6,FALSE))),"-",VLOOKUP(L1667&amp;"-"&amp;E1667,'Np Quality'!A:M,6,FALSE)))</f>
        <v/>
      </c>
      <c r="P1567" s="391" t="str">
        <f>IF(ISBLANK(L1567),"",IF(OR(ISBLANK(VLOOKUP(L1567&amp;"-"&amp;E1567,'Np Quality'!A:M,7,FALSE)),ISERROR(VLOOKUP(L1567&amp;"-"&amp;E1567,'Np Quality'!A:M,7,FALSE))),"-",VLOOKUP(L1567&amp;"-"&amp;E1567,'Np Quality'!A:M,7,FALSE)))</f>
        <v/>
      </c>
      <c r="Q1567" s="391" t="str">
        <f>IF(ISBLANK(L1577),"",IF(OR(ISBLANK(VLOOKUP(L1577&amp;"-"&amp;E1577,'Np Quality'!A:M,8,FALSE)),ISERROR(VLOOKUP(L1577&amp;"-"&amp;E1577,'Np Quality'!A:M,8,FALSE))),"-",VLOOKUP(L1577&amp;"-"&amp;E1577,'Np Quality'!A:M,8,FALSE)))</f>
        <v/>
      </c>
      <c r="R1567" s="283" t="str">
        <f>IF(ISBLANK(L1567),"",IF(OR(ISBLANK(VLOOKUP(L1567&amp;"-"&amp;E1567,'Np Quality'!A:M,9,FALSE)),ISERROR(VLOOKUP(L1567&amp;"-"&amp;E1567,'Np Quality'!A:M,9,FALSE))),"-",VLOOKUP(L1567&amp;"-"&amp;E1567,'Np Quality'!A:M,9,FALSE)))</f>
        <v/>
      </c>
      <c r="S1567" s="150"/>
      <c r="T1567" s="395" t="str">
        <f t="shared" si="190"/>
        <v/>
      </c>
      <c r="U1567" s="395" t="str">
        <f t="shared" si="187"/>
        <v/>
      </c>
      <c r="V1567" s="396"/>
      <c r="W1567" s="282"/>
    </row>
    <row r="1568" spans="1:23">
      <c r="A1568" s="382" t="str">
        <f t="shared" si="188"/>
        <v/>
      </c>
      <c r="B1568" s="383" t="str">
        <f t="shared" si="191"/>
        <v/>
      </c>
      <c r="C1568" s="236"/>
      <c r="D1568" s="282"/>
      <c r="E1568" s="384" t="str">
        <f t="shared" si="189"/>
        <v/>
      </c>
      <c r="F1568" s="388"/>
      <c r="G1568" s="243"/>
      <c r="H1568" s="244"/>
      <c r="I1568" s="243"/>
      <c r="J1568" s="244"/>
      <c r="K1568" s="244"/>
      <c r="L1568" s="244"/>
      <c r="M1568" s="244"/>
      <c r="N1568" s="290"/>
      <c r="O1568" s="391" t="str">
        <f>IF(ISBLANK(L1668),"",IF(OR(ISBLANK(VLOOKUP(L1668&amp;"-"&amp;E1668,'Np Quality'!A:M,6,FALSE)),ISERROR(VLOOKUP(L1668&amp;"-"&amp;E1668,'Np Quality'!A:M,6,FALSE))),"-",VLOOKUP(L1668&amp;"-"&amp;E1668,'Np Quality'!A:M,6,FALSE)))</f>
        <v/>
      </c>
      <c r="P1568" s="391" t="str">
        <f>IF(ISBLANK(L1568),"",IF(OR(ISBLANK(VLOOKUP(L1568&amp;"-"&amp;E1568,'Np Quality'!A:M,7,FALSE)),ISERROR(VLOOKUP(L1568&amp;"-"&amp;E1568,'Np Quality'!A:M,7,FALSE))),"-",VLOOKUP(L1568&amp;"-"&amp;E1568,'Np Quality'!A:M,7,FALSE)))</f>
        <v/>
      </c>
      <c r="Q1568" s="391" t="str">
        <f>IF(ISBLANK(L1578),"",IF(OR(ISBLANK(VLOOKUP(L1578&amp;"-"&amp;E1578,'Np Quality'!A:M,8,FALSE)),ISERROR(VLOOKUP(L1578&amp;"-"&amp;E1578,'Np Quality'!A:M,8,FALSE))),"-",VLOOKUP(L1578&amp;"-"&amp;E1578,'Np Quality'!A:M,8,FALSE)))</f>
        <v/>
      </c>
      <c r="R1568" s="283" t="str">
        <f>IF(ISBLANK(L1568),"",IF(OR(ISBLANK(VLOOKUP(L1568&amp;"-"&amp;E1568,'Np Quality'!A:M,9,FALSE)),ISERROR(VLOOKUP(L1568&amp;"-"&amp;E1568,'Np Quality'!A:M,9,FALSE))),"-",VLOOKUP(L1568&amp;"-"&amp;E1568,'Np Quality'!A:M,9,FALSE)))</f>
        <v/>
      </c>
      <c r="S1568" s="150"/>
      <c r="T1568" s="395" t="str">
        <f t="shared" si="190"/>
        <v/>
      </c>
      <c r="U1568" s="395" t="str">
        <f t="shared" si="187"/>
        <v/>
      </c>
      <c r="V1568" s="396"/>
      <c r="W1568" s="282"/>
    </row>
    <row r="1569" spans="1:23">
      <c r="A1569" s="382" t="str">
        <f t="shared" si="188"/>
        <v/>
      </c>
      <c r="B1569" s="383" t="str">
        <f t="shared" si="191"/>
        <v/>
      </c>
      <c r="C1569" s="236"/>
      <c r="D1569" s="282"/>
      <c r="E1569" s="384" t="str">
        <f t="shared" si="189"/>
        <v/>
      </c>
      <c r="F1569" s="388"/>
      <c r="G1569" s="243"/>
      <c r="H1569" s="244"/>
      <c r="I1569" s="243"/>
      <c r="J1569" s="244"/>
      <c r="K1569" s="244"/>
      <c r="L1569" s="244"/>
      <c r="M1569" s="244"/>
      <c r="N1569" s="290"/>
      <c r="O1569" s="391" t="str">
        <f>IF(ISBLANK(L1669),"",IF(OR(ISBLANK(VLOOKUP(L1669&amp;"-"&amp;E1669,'Np Quality'!A:M,6,FALSE)),ISERROR(VLOOKUP(L1669&amp;"-"&amp;E1669,'Np Quality'!A:M,6,FALSE))),"-",VLOOKUP(L1669&amp;"-"&amp;E1669,'Np Quality'!A:M,6,FALSE)))</f>
        <v/>
      </c>
      <c r="P1569" s="391" t="str">
        <f>IF(ISBLANK(L1569),"",IF(OR(ISBLANK(VLOOKUP(L1569&amp;"-"&amp;E1569,'Np Quality'!A:M,7,FALSE)),ISERROR(VLOOKUP(L1569&amp;"-"&amp;E1569,'Np Quality'!A:M,7,FALSE))),"-",VLOOKUP(L1569&amp;"-"&amp;E1569,'Np Quality'!A:M,7,FALSE)))</f>
        <v/>
      </c>
      <c r="Q1569" s="391" t="str">
        <f>IF(ISBLANK(L1579),"",IF(OR(ISBLANK(VLOOKUP(L1579&amp;"-"&amp;E1579,'Np Quality'!A:M,8,FALSE)),ISERROR(VLOOKUP(L1579&amp;"-"&amp;E1579,'Np Quality'!A:M,8,FALSE))),"-",VLOOKUP(L1579&amp;"-"&amp;E1579,'Np Quality'!A:M,8,FALSE)))</f>
        <v/>
      </c>
      <c r="R1569" s="283" t="str">
        <f>IF(ISBLANK(L1569),"",IF(OR(ISBLANK(VLOOKUP(L1569&amp;"-"&amp;E1569,'Np Quality'!A:M,9,FALSE)),ISERROR(VLOOKUP(L1569&amp;"-"&amp;E1569,'Np Quality'!A:M,9,FALSE))),"-",VLOOKUP(L1569&amp;"-"&amp;E1569,'Np Quality'!A:M,9,FALSE)))</f>
        <v/>
      </c>
      <c r="S1569" s="150"/>
      <c r="T1569" s="395" t="str">
        <f t="shared" si="190"/>
        <v/>
      </c>
      <c r="U1569" s="395" t="str">
        <f t="shared" si="187"/>
        <v/>
      </c>
      <c r="V1569" s="396"/>
      <c r="W1569" s="282"/>
    </row>
    <row r="1570" spans="1:23">
      <c r="A1570" s="382" t="str">
        <f t="shared" si="188"/>
        <v/>
      </c>
      <c r="B1570" s="383" t="str">
        <f t="shared" si="191"/>
        <v/>
      </c>
      <c r="C1570" s="236"/>
      <c r="D1570" s="282"/>
      <c r="E1570" s="384" t="str">
        <f t="shared" si="189"/>
        <v/>
      </c>
      <c r="F1570" s="388"/>
      <c r="G1570" s="243"/>
      <c r="H1570" s="244"/>
      <c r="I1570" s="243"/>
      <c r="J1570" s="244"/>
      <c r="K1570" s="244"/>
      <c r="L1570" s="244"/>
      <c r="M1570" s="244"/>
      <c r="N1570" s="290"/>
      <c r="O1570" s="391" t="str">
        <f>IF(ISBLANK(L1670),"",IF(OR(ISBLANK(VLOOKUP(L1670&amp;"-"&amp;E1670,'Np Quality'!A:M,6,FALSE)),ISERROR(VLOOKUP(L1670&amp;"-"&amp;E1670,'Np Quality'!A:M,6,FALSE))),"-",VLOOKUP(L1670&amp;"-"&amp;E1670,'Np Quality'!A:M,6,FALSE)))</f>
        <v/>
      </c>
      <c r="P1570" s="391" t="str">
        <f>IF(ISBLANK(L1570),"",IF(OR(ISBLANK(VLOOKUP(L1570&amp;"-"&amp;E1570,'Np Quality'!A:M,7,FALSE)),ISERROR(VLOOKUP(L1570&amp;"-"&amp;E1570,'Np Quality'!A:M,7,FALSE))),"-",VLOOKUP(L1570&amp;"-"&amp;E1570,'Np Quality'!A:M,7,FALSE)))</f>
        <v/>
      </c>
      <c r="Q1570" s="391" t="str">
        <f>IF(ISBLANK(L1580),"",IF(OR(ISBLANK(VLOOKUP(L1580&amp;"-"&amp;E1580,'Np Quality'!A:M,8,FALSE)),ISERROR(VLOOKUP(L1580&amp;"-"&amp;E1580,'Np Quality'!A:M,8,FALSE))),"-",VLOOKUP(L1580&amp;"-"&amp;E1580,'Np Quality'!A:M,8,FALSE)))</f>
        <v/>
      </c>
      <c r="R1570" s="283" t="str">
        <f>IF(ISBLANK(L1570),"",IF(OR(ISBLANK(VLOOKUP(L1570&amp;"-"&amp;E1570,'Np Quality'!A:M,9,FALSE)),ISERROR(VLOOKUP(L1570&amp;"-"&amp;E1570,'Np Quality'!A:M,9,FALSE))),"-",VLOOKUP(L1570&amp;"-"&amp;E1570,'Np Quality'!A:M,9,FALSE)))</f>
        <v/>
      </c>
      <c r="S1570" s="150"/>
      <c r="T1570" s="395" t="str">
        <f t="shared" si="190"/>
        <v/>
      </c>
      <c r="U1570" s="395" t="str">
        <f t="shared" si="187"/>
        <v/>
      </c>
      <c r="V1570" s="396"/>
      <c r="W1570" s="282"/>
    </row>
    <row r="1571" spans="1:23">
      <c r="A1571" s="382" t="str">
        <f t="shared" si="188"/>
        <v/>
      </c>
      <c r="B1571" s="383" t="str">
        <f t="shared" si="191"/>
        <v/>
      </c>
      <c r="C1571" s="236"/>
      <c r="D1571" s="282"/>
      <c r="E1571" s="384" t="str">
        <f t="shared" si="189"/>
        <v/>
      </c>
      <c r="F1571" s="388"/>
      <c r="G1571" s="243"/>
      <c r="H1571" s="244"/>
      <c r="I1571" s="243"/>
      <c r="J1571" s="244"/>
      <c r="K1571" s="244"/>
      <c r="L1571" s="244"/>
      <c r="M1571" s="244"/>
      <c r="N1571" s="290"/>
      <c r="O1571" s="391" t="str">
        <f>IF(ISBLANK(L1671),"",IF(OR(ISBLANK(VLOOKUP(L1671&amp;"-"&amp;E1671,'Np Quality'!A:M,6,FALSE)),ISERROR(VLOOKUP(L1671&amp;"-"&amp;E1671,'Np Quality'!A:M,6,FALSE))),"-",VLOOKUP(L1671&amp;"-"&amp;E1671,'Np Quality'!A:M,6,FALSE)))</f>
        <v/>
      </c>
      <c r="P1571" s="391" t="str">
        <f>IF(ISBLANK(L1571),"",IF(OR(ISBLANK(VLOOKUP(L1571&amp;"-"&amp;E1571,'Np Quality'!A:M,7,FALSE)),ISERROR(VLOOKUP(L1571&amp;"-"&amp;E1571,'Np Quality'!A:M,7,FALSE))),"-",VLOOKUP(L1571&amp;"-"&amp;E1571,'Np Quality'!A:M,7,FALSE)))</f>
        <v/>
      </c>
      <c r="Q1571" s="391" t="str">
        <f>IF(ISBLANK(L1581),"",IF(OR(ISBLANK(VLOOKUP(L1581&amp;"-"&amp;E1581,'Np Quality'!A:M,8,FALSE)),ISERROR(VLOOKUP(L1581&amp;"-"&amp;E1581,'Np Quality'!A:M,8,FALSE))),"-",VLOOKUP(L1581&amp;"-"&amp;E1581,'Np Quality'!A:M,8,FALSE)))</f>
        <v/>
      </c>
      <c r="R1571" s="283" t="str">
        <f>IF(ISBLANK(L1571),"",IF(OR(ISBLANK(VLOOKUP(L1571&amp;"-"&amp;E1571,'Np Quality'!A:M,9,FALSE)),ISERROR(VLOOKUP(L1571&amp;"-"&amp;E1571,'Np Quality'!A:M,9,FALSE))),"-",VLOOKUP(L1571&amp;"-"&amp;E1571,'Np Quality'!A:M,9,FALSE)))</f>
        <v/>
      </c>
      <c r="S1571" s="150"/>
      <c r="T1571" s="395" t="str">
        <f t="shared" si="190"/>
        <v/>
      </c>
      <c r="U1571" s="395" t="str">
        <f t="shared" si="187"/>
        <v/>
      </c>
      <c r="V1571" s="396"/>
      <c r="W1571" s="282"/>
    </row>
    <row r="1572" spans="1:23">
      <c r="A1572" s="382" t="str">
        <f t="shared" si="188"/>
        <v/>
      </c>
      <c r="B1572" s="383" t="str">
        <f t="shared" si="191"/>
        <v/>
      </c>
      <c r="C1572" s="236"/>
      <c r="D1572" s="282"/>
      <c r="E1572" s="384" t="str">
        <f t="shared" si="189"/>
        <v/>
      </c>
      <c r="F1572" s="388"/>
      <c r="G1572" s="243"/>
      <c r="H1572" s="244"/>
      <c r="I1572" s="243"/>
      <c r="J1572" s="244"/>
      <c r="K1572" s="244"/>
      <c r="L1572" s="244"/>
      <c r="M1572" s="244"/>
      <c r="N1572" s="290"/>
      <c r="O1572" s="391" t="str">
        <f>IF(ISBLANK(L1673),"",IF(OR(ISBLANK(VLOOKUP(L1673&amp;"-"&amp;E1673,'Np Quality'!A:M,6,FALSE)),ISERROR(VLOOKUP(L1673&amp;"-"&amp;E1673,'Np Quality'!A:M,6,FALSE))),"-",VLOOKUP(L1673&amp;"-"&amp;E1673,'Np Quality'!A:M,6,FALSE)))</f>
        <v/>
      </c>
      <c r="P1572" s="391" t="str">
        <f>IF(ISBLANK(L1572),"",IF(OR(ISBLANK(VLOOKUP(L1572&amp;"-"&amp;E1572,'Np Quality'!A:M,7,FALSE)),ISERROR(VLOOKUP(L1572&amp;"-"&amp;E1572,'Np Quality'!A:M,7,FALSE))),"-",VLOOKUP(L1572&amp;"-"&amp;E1572,'Np Quality'!A:M,7,FALSE)))</f>
        <v/>
      </c>
      <c r="Q1572" s="391" t="str">
        <f>IF(ISBLANK(L1582),"",IF(OR(ISBLANK(VLOOKUP(L1582&amp;"-"&amp;E1582,'Np Quality'!A:M,8,FALSE)),ISERROR(VLOOKUP(L1582&amp;"-"&amp;E1582,'Np Quality'!A:M,8,FALSE))),"-",VLOOKUP(L1582&amp;"-"&amp;E1582,'Np Quality'!A:M,8,FALSE)))</f>
        <v/>
      </c>
      <c r="R1572" s="283" t="str">
        <f>IF(ISBLANK(L1572),"",IF(OR(ISBLANK(VLOOKUP(L1572&amp;"-"&amp;E1572,'Np Quality'!A:M,9,FALSE)),ISERROR(VLOOKUP(L1572&amp;"-"&amp;E1572,'Np Quality'!A:M,9,FALSE))),"-",VLOOKUP(L1572&amp;"-"&amp;E1572,'Np Quality'!A:M,9,FALSE)))</f>
        <v/>
      </c>
      <c r="S1572" s="150"/>
      <c r="T1572" s="395" t="str">
        <f t="shared" si="190"/>
        <v/>
      </c>
      <c r="U1572" s="395" t="str">
        <f t="shared" si="187"/>
        <v/>
      </c>
      <c r="V1572" s="396"/>
      <c r="W1572" s="282"/>
    </row>
    <row r="1573" spans="1:23">
      <c r="A1573" s="382" t="str">
        <f t="shared" si="188"/>
        <v/>
      </c>
      <c r="B1573" s="383" t="str">
        <f t="shared" si="191"/>
        <v/>
      </c>
      <c r="C1573" s="236"/>
      <c r="D1573" s="282"/>
      <c r="E1573" s="384" t="str">
        <f t="shared" si="189"/>
        <v/>
      </c>
      <c r="F1573" s="388"/>
      <c r="G1573" s="243"/>
      <c r="H1573" s="244"/>
      <c r="I1573" s="243"/>
      <c r="J1573" s="244"/>
      <c r="K1573" s="244"/>
      <c r="L1573" s="244"/>
      <c r="M1573" s="244"/>
      <c r="N1573" s="290"/>
      <c r="O1573" s="391" t="str">
        <f>IF(ISBLANK(L1673),"",IF(OR(ISBLANK(VLOOKUP(L1673&amp;"-"&amp;E1673,'Np Quality'!A:M,6,FALSE)),ISERROR(VLOOKUP(L1673&amp;"-"&amp;E1673,'Np Quality'!A:M,6,FALSE))),"-",VLOOKUP(L1673&amp;"-"&amp;E1673,'Np Quality'!A:M,6,FALSE)))</f>
        <v/>
      </c>
      <c r="P1573" s="391" t="str">
        <f>IF(ISBLANK(L1574),"",IF(OR(ISBLANK(VLOOKUP(L1574&amp;"-"&amp;E1574,'Np Quality'!A:M,7,FALSE)),ISERROR(VLOOKUP(L1574&amp;"-"&amp;E1574,'Np Quality'!A:M,7,FALSE))),"-",VLOOKUP(L1574&amp;"-"&amp;E1574,'Np Quality'!A:M,7,FALSE)))</f>
        <v/>
      </c>
      <c r="Q1573" s="391" t="str">
        <f>IF(ISBLANK(L1583),"",IF(OR(ISBLANK(VLOOKUP(L1583&amp;"-"&amp;E1583,'Np Quality'!A:M,8,FALSE)),ISERROR(VLOOKUP(L1583&amp;"-"&amp;E1583,'Np Quality'!A:M,8,FALSE))),"-",VLOOKUP(L1583&amp;"-"&amp;E1583,'Np Quality'!A:M,8,FALSE)))</f>
        <v/>
      </c>
      <c r="R1573" s="283" t="str">
        <f>IF(ISBLANK(L1573),"",IF(OR(ISBLANK(VLOOKUP(L1573&amp;"-"&amp;E1573,'Np Quality'!A:M,9,FALSE)),ISERROR(VLOOKUP(L1573&amp;"-"&amp;E1573,'Np Quality'!A:M,9,FALSE))),"-",VLOOKUP(L1573&amp;"-"&amp;E1573,'Np Quality'!A:M,9,FALSE)))</f>
        <v/>
      </c>
      <c r="S1573" s="150"/>
      <c r="T1573" s="395" t="str">
        <f t="shared" si="190"/>
        <v/>
      </c>
      <c r="U1573" s="395" t="str">
        <f t="shared" si="187"/>
        <v/>
      </c>
      <c r="V1573" s="396"/>
      <c r="W1573" s="282"/>
    </row>
    <row r="1574" spans="1:23">
      <c r="A1574" s="382" t="str">
        <f t="shared" si="188"/>
        <v/>
      </c>
      <c r="B1574" s="383" t="str">
        <f t="shared" si="191"/>
        <v/>
      </c>
      <c r="C1574" s="236"/>
      <c r="D1574" s="282"/>
      <c r="E1574" s="384" t="str">
        <f t="shared" si="189"/>
        <v/>
      </c>
      <c r="F1574" s="388"/>
      <c r="G1574" s="243"/>
      <c r="H1574" s="244"/>
      <c r="I1574" s="243"/>
      <c r="J1574" s="244"/>
      <c r="K1574" s="244"/>
      <c r="L1574" s="244"/>
      <c r="M1574" s="244"/>
      <c r="N1574" s="290"/>
      <c r="O1574" s="391" t="str">
        <f>IF(ISBLANK(L1674),"",IF(OR(ISBLANK(VLOOKUP(L1674&amp;"-"&amp;E1674,'Np Quality'!A:M,6,FALSE)),ISERROR(VLOOKUP(L1674&amp;"-"&amp;E1674,'Np Quality'!A:M,6,FALSE))),"-",VLOOKUP(L1674&amp;"-"&amp;E1674,'Np Quality'!A:M,6,FALSE)))</f>
        <v/>
      </c>
      <c r="P1574" s="391" t="str">
        <f>IF(ISBLANK(L1574),"",IF(OR(ISBLANK(VLOOKUP(L1574&amp;"-"&amp;E1574,'Np Quality'!A:M,7,FALSE)),ISERROR(VLOOKUP(L1574&amp;"-"&amp;E1574,'Np Quality'!A:M,7,FALSE))),"-",VLOOKUP(L1574&amp;"-"&amp;E1574,'Np Quality'!A:M,7,FALSE)))</f>
        <v/>
      </c>
      <c r="Q1574" s="391" t="str">
        <f>IF(ISBLANK(L1585),"",IF(OR(ISBLANK(VLOOKUP(L1585&amp;"-"&amp;E1585,'Np Quality'!A:M,8,FALSE)),ISERROR(VLOOKUP(L1585&amp;"-"&amp;E1585,'Np Quality'!A:M,8,FALSE))),"-",VLOOKUP(L1585&amp;"-"&amp;E1585,'Np Quality'!A:M,8,FALSE)))</f>
        <v/>
      </c>
      <c r="R1574" s="283" t="str">
        <f>IF(ISBLANK(L1574),"",IF(OR(ISBLANK(VLOOKUP(L1574&amp;"-"&amp;E1574,'Np Quality'!A:M,9,FALSE)),ISERROR(VLOOKUP(L1574&amp;"-"&amp;E1574,'Np Quality'!A:M,9,FALSE))),"-",VLOOKUP(L1574&amp;"-"&amp;E1574,'Np Quality'!A:M,9,FALSE)))</f>
        <v/>
      </c>
      <c r="S1574" s="150"/>
      <c r="T1574" s="395" t="str">
        <f t="shared" si="190"/>
        <v/>
      </c>
      <c r="U1574" s="395" t="str">
        <f t="shared" si="187"/>
        <v/>
      </c>
      <c r="V1574" s="396"/>
      <c r="W1574" s="282"/>
    </row>
    <row r="1575" spans="1:23">
      <c r="A1575" s="382" t="str">
        <f t="shared" si="188"/>
        <v/>
      </c>
      <c r="B1575" s="383" t="str">
        <f t="shared" si="191"/>
        <v/>
      </c>
      <c r="C1575" s="236"/>
      <c r="D1575" s="282"/>
      <c r="E1575" s="384" t="str">
        <f t="shared" si="189"/>
        <v/>
      </c>
      <c r="F1575" s="388"/>
      <c r="G1575" s="243"/>
      <c r="H1575" s="244"/>
      <c r="I1575" s="243"/>
      <c r="J1575" s="244"/>
      <c r="K1575" s="244"/>
      <c r="L1575" s="244"/>
      <c r="M1575" s="244"/>
      <c r="N1575" s="290"/>
      <c r="O1575" s="391" t="str">
        <f>IF(ISBLANK(L1675),"",IF(OR(ISBLANK(VLOOKUP(L1675&amp;"-"&amp;E1675,'Np Quality'!A:M,6,FALSE)),ISERROR(VLOOKUP(L1675&amp;"-"&amp;E1675,'Np Quality'!A:M,6,FALSE))),"-",VLOOKUP(L1675&amp;"-"&amp;E1675,'Np Quality'!A:M,6,FALSE)))</f>
        <v/>
      </c>
      <c r="P1575" s="391" t="str">
        <f>IF(ISBLANK(L1575),"",IF(OR(ISBLANK(VLOOKUP(L1575&amp;"-"&amp;E1575,'Np Quality'!A:M,7,FALSE)),ISERROR(VLOOKUP(L1575&amp;"-"&amp;E1575,'Np Quality'!A:M,7,FALSE))),"-",VLOOKUP(L1575&amp;"-"&amp;E1575,'Np Quality'!A:M,7,FALSE)))</f>
        <v/>
      </c>
      <c r="Q1575" s="391" t="str">
        <f>IF(ISBLANK(L1585),"",IF(OR(ISBLANK(VLOOKUP(L1585&amp;"-"&amp;E1585,'Np Quality'!A:M,8,FALSE)),ISERROR(VLOOKUP(L1585&amp;"-"&amp;E1585,'Np Quality'!A:M,8,FALSE))),"-",VLOOKUP(L1585&amp;"-"&amp;E1585,'Np Quality'!A:M,8,FALSE)))</f>
        <v/>
      </c>
      <c r="R1575" s="283" t="str">
        <f>IF(ISBLANK(L1576),"",IF(OR(ISBLANK(VLOOKUP(L1576&amp;"-"&amp;E1576,'Np Quality'!A:M,9,FALSE)),ISERROR(VLOOKUP(L1576&amp;"-"&amp;E1576,'Np Quality'!A:M,9,FALSE))),"-",VLOOKUP(L1576&amp;"-"&amp;E1576,'Np Quality'!A:M,9,FALSE)))</f>
        <v/>
      </c>
      <c r="S1575" s="150"/>
      <c r="T1575" s="395" t="str">
        <f t="shared" si="190"/>
        <v/>
      </c>
      <c r="U1575" s="395" t="str">
        <f t="shared" si="187"/>
        <v/>
      </c>
      <c r="V1575" s="396"/>
      <c r="W1575" s="282"/>
    </row>
    <row r="1576" spans="1:23">
      <c r="A1576" s="382" t="str">
        <f t="shared" si="188"/>
        <v/>
      </c>
      <c r="B1576" s="383" t="str">
        <f t="shared" si="191"/>
        <v/>
      </c>
      <c r="C1576" s="236"/>
      <c r="D1576" s="282"/>
      <c r="E1576" s="384" t="str">
        <f t="shared" si="189"/>
        <v/>
      </c>
      <c r="F1576" s="388"/>
      <c r="G1576" s="243"/>
      <c r="H1576" s="244"/>
      <c r="I1576" s="243"/>
      <c r="J1576" s="244"/>
      <c r="K1576" s="244"/>
      <c r="L1576" s="244"/>
      <c r="M1576" s="244"/>
      <c r="N1576" s="290"/>
      <c r="O1576" s="391" t="str">
        <f>IF(ISBLANK(L1676),"",IF(OR(ISBLANK(VLOOKUP(L1676&amp;"-"&amp;E1676,'Np Quality'!A:M,6,FALSE)),ISERROR(VLOOKUP(L1676&amp;"-"&amp;E1676,'Np Quality'!A:M,6,FALSE))),"-",VLOOKUP(L1676&amp;"-"&amp;E1676,'Np Quality'!A:M,6,FALSE)))</f>
        <v/>
      </c>
      <c r="P1576" s="391" t="str">
        <f>IF(ISBLANK(L1576),"",IF(OR(ISBLANK(VLOOKUP(L1576&amp;"-"&amp;E1576,'Np Quality'!A:M,7,FALSE)),ISERROR(VLOOKUP(L1576&amp;"-"&amp;E1576,'Np Quality'!A:M,7,FALSE))),"-",VLOOKUP(L1576&amp;"-"&amp;E1576,'Np Quality'!A:M,7,FALSE)))</f>
        <v/>
      </c>
      <c r="Q1576" s="391" t="str">
        <f>IF(ISBLANK(L1586),"",IF(OR(ISBLANK(VLOOKUP(L1586&amp;"-"&amp;E1586,'Np Quality'!A:M,8,FALSE)),ISERROR(VLOOKUP(L1586&amp;"-"&amp;E1586,'Np Quality'!A:M,8,FALSE))),"-",VLOOKUP(L1586&amp;"-"&amp;E1586,'Np Quality'!A:M,8,FALSE)))</f>
        <v/>
      </c>
      <c r="R1576" s="283" t="str">
        <f>IF(ISBLANK(L1576),"",IF(OR(ISBLANK(VLOOKUP(L1576&amp;"-"&amp;E1576,'Np Quality'!A:M,9,FALSE)),ISERROR(VLOOKUP(L1576&amp;"-"&amp;E1576,'Np Quality'!A:M,9,FALSE))),"-",VLOOKUP(L1576&amp;"-"&amp;E1576,'Np Quality'!A:M,9,FALSE)))</f>
        <v/>
      </c>
      <c r="S1576" s="150"/>
      <c r="T1576" s="395" t="str">
        <f t="shared" si="190"/>
        <v/>
      </c>
      <c r="U1576" s="395" t="str">
        <f t="shared" si="187"/>
        <v/>
      </c>
      <c r="V1576" s="396"/>
      <c r="W1576" s="282"/>
    </row>
    <row r="1577" spans="1:23">
      <c r="A1577" s="382" t="str">
        <f t="shared" si="188"/>
        <v/>
      </c>
      <c r="B1577" s="383" t="str">
        <f t="shared" si="191"/>
        <v/>
      </c>
      <c r="C1577" s="236"/>
      <c r="D1577" s="282"/>
      <c r="E1577" s="384" t="str">
        <f t="shared" si="189"/>
        <v/>
      </c>
      <c r="F1577" s="388"/>
      <c r="G1577" s="243"/>
      <c r="H1577" s="244"/>
      <c r="I1577" s="243"/>
      <c r="J1577" s="244"/>
      <c r="K1577" s="244"/>
      <c r="L1577" s="244"/>
      <c r="M1577" s="244"/>
      <c r="N1577" s="290"/>
      <c r="O1577" s="391" t="str">
        <f>IF(ISBLANK(L1677),"",IF(OR(ISBLANK(VLOOKUP(L1677&amp;"-"&amp;E1677,'Np Quality'!A:M,6,FALSE)),ISERROR(VLOOKUP(L1677&amp;"-"&amp;E1677,'Np Quality'!A:M,6,FALSE))),"-",VLOOKUP(L1677&amp;"-"&amp;E1677,'Np Quality'!A:M,6,FALSE)))</f>
        <v/>
      </c>
      <c r="P1577" s="391" t="str">
        <f>IF(ISBLANK(L1577),"",IF(OR(ISBLANK(VLOOKUP(L1577&amp;"-"&amp;E1577,'Np Quality'!A:M,7,FALSE)),ISERROR(VLOOKUP(L1577&amp;"-"&amp;E1577,'Np Quality'!A:M,7,FALSE))),"-",VLOOKUP(L1577&amp;"-"&amp;E1577,'Np Quality'!A:M,7,FALSE)))</f>
        <v/>
      </c>
      <c r="Q1577" s="391" t="str">
        <f>IF(ISBLANK(L1577),"",IF(OR(ISBLANK(VLOOKUP(L1577&amp;"-"&amp;E1577,'Np Quality'!A:M,8,FALSE)),ISERROR(VLOOKUP(L1577&amp;"-"&amp;E1577,'Np Quality'!A:M,8,FALSE))),"-",VLOOKUP(L1577&amp;"-"&amp;E1577,'Np Quality'!A:M,8,FALSE)))</f>
        <v/>
      </c>
      <c r="R1577" s="283" t="str">
        <f>IF(ISBLANK(L1587),"",IF(OR(ISBLANK(VLOOKUP(L1587&amp;"-"&amp;E1587,'Np Quality'!A:M,9,FALSE)),ISERROR(VLOOKUP(L1587&amp;"-"&amp;E1587,'Np Quality'!A:M,9,FALSE))),"-",VLOOKUP(L1587&amp;"-"&amp;E1587,'Np Quality'!A:M,9,FALSE)))</f>
        <v/>
      </c>
      <c r="S1577" s="150"/>
      <c r="T1577" s="395" t="str">
        <f t="shared" si="190"/>
        <v/>
      </c>
      <c r="U1577" s="395" t="str">
        <f t="shared" si="187"/>
        <v/>
      </c>
      <c r="V1577" s="396"/>
      <c r="W1577" s="282"/>
    </row>
    <row r="1578" spans="1:23">
      <c r="A1578" s="382" t="str">
        <f t="shared" si="188"/>
        <v/>
      </c>
      <c r="B1578" s="383" t="str">
        <f t="shared" si="191"/>
        <v/>
      </c>
      <c r="C1578" s="236"/>
      <c r="D1578" s="282"/>
      <c r="E1578" s="384" t="str">
        <f t="shared" si="189"/>
        <v/>
      </c>
      <c r="F1578" s="388"/>
      <c r="G1578" s="243"/>
      <c r="H1578" s="244"/>
      <c r="I1578" s="243"/>
      <c r="J1578" s="244"/>
      <c r="K1578" s="244"/>
      <c r="L1578" s="244"/>
      <c r="M1578" s="244"/>
      <c r="N1578" s="290"/>
      <c r="O1578" s="391" t="str">
        <f>IF(ISBLANK(L1678),"",IF(OR(ISBLANK(VLOOKUP(L1678&amp;"-"&amp;E1678,'Np Quality'!A:M,6,FALSE)),ISERROR(VLOOKUP(L1678&amp;"-"&amp;E1678,'Np Quality'!A:M,6,FALSE))),"-",VLOOKUP(L1678&amp;"-"&amp;E1678,'Np Quality'!A:M,6,FALSE)))</f>
        <v/>
      </c>
      <c r="P1578" s="391" t="str">
        <f>IF(ISBLANK(L1578),"",IF(OR(ISBLANK(VLOOKUP(L1578&amp;"-"&amp;E1578,'Np Quality'!A:M,7,FALSE)),ISERROR(VLOOKUP(L1578&amp;"-"&amp;E1578,'Np Quality'!A:M,7,FALSE))),"-",VLOOKUP(L1578&amp;"-"&amp;E1578,'Np Quality'!A:M,7,FALSE)))</f>
        <v/>
      </c>
      <c r="Q1578" s="391" t="str">
        <f>IF(ISBLANK(L1578),"",IF(OR(ISBLANK(VLOOKUP(L1578&amp;"-"&amp;E1578,'Np Quality'!A:M,8,FALSE)),ISERROR(VLOOKUP(L1578&amp;"-"&amp;E1578,'Np Quality'!A:M,8,FALSE))),"-",VLOOKUP(L1578&amp;"-"&amp;E1578,'Np Quality'!A:M,8,FALSE)))</f>
        <v/>
      </c>
      <c r="R1578" s="283" t="str">
        <f>IF(ISBLANK(L1588),"",IF(OR(ISBLANK(VLOOKUP(L1588&amp;"-"&amp;E1588,'Np Quality'!A:M,9,FALSE)),ISERROR(VLOOKUP(L1588&amp;"-"&amp;E1588,'Np Quality'!A:M,9,FALSE))),"-",VLOOKUP(L1588&amp;"-"&amp;E1588,'Np Quality'!A:M,9,FALSE)))</f>
        <v/>
      </c>
      <c r="S1578" s="150"/>
      <c r="T1578" s="395" t="str">
        <f t="shared" si="190"/>
        <v/>
      </c>
      <c r="U1578" s="395" t="str">
        <f t="shared" si="187"/>
        <v/>
      </c>
      <c r="V1578" s="396"/>
      <c r="W1578" s="282"/>
    </row>
    <row r="1579" spans="1:23">
      <c r="A1579" s="382" t="str">
        <f t="shared" si="188"/>
        <v/>
      </c>
      <c r="B1579" s="383" t="str">
        <f t="shared" si="191"/>
        <v/>
      </c>
      <c r="C1579" s="236"/>
      <c r="D1579" s="282"/>
      <c r="E1579" s="384" t="str">
        <f t="shared" si="189"/>
        <v/>
      </c>
      <c r="F1579" s="388"/>
      <c r="G1579" s="243"/>
      <c r="H1579" s="244"/>
      <c r="I1579" s="243"/>
      <c r="J1579" s="244"/>
      <c r="K1579" s="244"/>
      <c r="L1579" s="244"/>
      <c r="M1579" s="244"/>
      <c r="N1579" s="290"/>
      <c r="O1579" s="391" t="str">
        <f>IF(ISBLANK(L1679),"",IF(OR(ISBLANK(VLOOKUP(L1679&amp;"-"&amp;E1679,'Np Quality'!A:M,6,FALSE)),ISERROR(VLOOKUP(L1679&amp;"-"&amp;E1679,'Np Quality'!A:M,6,FALSE))),"-",VLOOKUP(L1679&amp;"-"&amp;E1679,'Np Quality'!A:M,6,FALSE)))</f>
        <v/>
      </c>
      <c r="P1579" s="391" t="str">
        <f>IF(ISBLANK(L1579),"",IF(OR(ISBLANK(VLOOKUP(L1579&amp;"-"&amp;E1579,'Np Quality'!A:M,7,FALSE)),ISERROR(VLOOKUP(L1579&amp;"-"&amp;E1579,'Np Quality'!A:M,7,FALSE))),"-",VLOOKUP(L1579&amp;"-"&amp;E1579,'Np Quality'!A:M,7,FALSE)))</f>
        <v/>
      </c>
      <c r="Q1579" s="391" t="str">
        <f>IF(ISBLANK(L1579),"",IF(OR(ISBLANK(VLOOKUP(L1579&amp;"-"&amp;E1579,'Np Quality'!A:M,8,FALSE)),ISERROR(VLOOKUP(L1579&amp;"-"&amp;E1579,'Np Quality'!A:M,8,FALSE))),"-",VLOOKUP(L1579&amp;"-"&amp;E1579,'Np Quality'!A:M,8,FALSE)))</f>
        <v/>
      </c>
      <c r="R1579" s="283" t="str">
        <f>IF(ISBLANK(L1589),"",IF(OR(ISBLANK(VLOOKUP(L1589&amp;"-"&amp;E1589,'Np Quality'!A:M,9,FALSE)),ISERROR(VLOOKUP(L1589&amp;"-"&amp;E1589,'Np Quality'!A:M,9,FALSE))),"-",VLOOKUP(L1589&amp;"-"&amp;E1589,'Np Quality'!A:M,9,FALSE)))</f>
        <v/>
      </c>
      <c r="S1579" s="150"/>
      <c r="T1579" s="395" t="str">
        <f t="shared" si="190"/>
        <v/>
      </c>
      <c r="U1579" s="395" t="str">
        <f t="shared" si="187"/>
        <v/>
      </c>
      <c r="V1579" s="396"/>
      <c r="W1579" s="282"/>
    </row>
    <row r="1580" spans="1:23">
      <c r="A1580" s="382" t="str">
        <f t="shared" si="188"/>
        <v/>
      </c>
      <c r="B1580" s="383" t="str">
        <f t="shared" si="191"/>
        <v/>
      </c>
      <c r="C1580" s="236"/>
      <c r="D1580" s="282"/>
      <c r="E1580" s="384" t="str">
        <f t="shared" si="189"/>
        <v/>
      </c>
      <c r="F1580" s="388"/>
      <c r="G1580" s="243"/>
      <c r="H1580" s="244"/>
      <c r="I1580" s="243"/>
      <c r="J1580" s="244"/>
      <c r="K1580" s="244"/>
      <c r="L1580" s="244"/>
      <c r="M1580" s="244"/>
      <c r="N1580" s="290"/>
      <c r="O1580" s="391" t="str">
        <f>IF(ISBLANK(L1680),"",IF(OR(ISBLANK(VLOOKUP(L1680&amp;"-"&amp;E1680,'Np Quality'!A:M,6,FALSE)),ISERROR(VLOOKUP(L1680&amp;"-"&amp;E1680,'Np Quality'!A:M,6,FALSE))),"-",VLOOKUP(L1680&amp;"-"&amp;E1680,'Np Quality'!A:M,6,FALSE)))</f>
        <v/>
      </c>
      <c r="P1580" s="391" t="str">
        <f>IF(ISBLANK(L1580),"",IF(OR(ISBLANK(VLOOKUP(L1580&amp;"-"&amp;E1580,'Np Quality'!A:M,7,FALSE)),ISERROR(VLOOKUP(L1580&amp;"-"&amp;E1580,'Np Quality'!A:M,7,FALSE))),"-",VLOOKUP(L1580&amp;"-"&amp;E1580,'Np Quality'!A:M,7,FALSE)))</f>
        <v/>
      </c>
      <c r="Q1580" s="391" t="str">
        <f>IF(ISBLANK(L1580),"",IF(OR(ISBLANK(VLOOKUP(L1580&amp;"-"&amp;E1580,'Np Quality'!A:M,8,FALSE)),ISERROR(VLOOKUP(L1580&amp;"-"&amp;E1580,'Np Quality'!A:M,8,FALSE))),"-",VLOOKUP(L1580&amp;"-"&amp;E1580,'Np Quality'!A:M,8,FALSE)))</f>
        <v/>
      </c>
      <c r="R1580" s="283" t="str">
        <f>IF(ISBLANK(L1590),"",IF(OR(ISBLANK(VLOOKUP(L1590&amp;"-"&amp;E1590,'Np Quality'!A:M,9,FALSE)),ISERROR(VLOOKUP(L1590&amp;"-"&amp;E1590,'Np Quality'!A:M,9,FALSE))),"-",VLOOKUP(L1590&amp;"-"&amp;E1590,'Np Quality'!A:M,9,FALSE)))</f>
        <v/>
      </c>
      <c r="S1580" s="150"/>
      <c r="T1580" s="395" t="str">
        <f t="shared" si="190"/>
        <v/>
      </c>
      <c r="U1580" s="395" t="str">
        <f t="shared" si="187"/>
        <v/>
      </c>
      <c r="V1580" s="396"/>
      <c r="W1580" s="282"/>
    </row>
    <row r="1581" spans="1:23">
      <c r="A1581" s="382" t="str">
        <f t="shared" si="188"/>
        <v/>
      </c>
      <c r="B1581" s="383" t="str">
        <f t="shared" si="191"/>
        <v/>
      </c>
      <c r="C1581" s="236"/>
      <c r="D1581" s="282"/>
      <c r="E1581" s="384" t="str">
        <f t="shared" si="189"/>
        <v/>
      </c>
      <c r="F1581" s="388"/>
      <c r="G1581" s="243"/>
      <c r="H1581" s="244"/>
      <c r="I1581" s="243"/>
      <c r="J1581" s="244"/>
      <c r="K1581" s="244"/>
      <c r="L1581" s="244"/>
      <c r="M1581" s="244"/>
      <c r="N1581" s="290"/>
      <c r="O1581" s="391" t="str">
        <f>IF(ISBLANK(L1681),"",IF(OR(ISBLANK(VLOOKUP(L1681&amp;"-"&amp;E1681,'Np Quality'!A:M,6,FALSE)),ISERROR(VLOOKUP(L1681&amp;"-"&amp;E1681,'Np Quality'!A:M,6,FALSE))),"-",VLOOKUP(L1681&amp;"-"&amp;E1681,'Np Quality'!A:M,6,FALSE)))</f>
        <v/>
      </c>
      <c r="P1581" s="391" t="str">
        <f>IF(ISBLANK(L1581),"",IF(OR(ISBLANK(VLOOKUP(L1581&amp;"-"&amp;E1581,'Np Quality'!A:M,7,FALSE)),ISERROR(VLOOKUP(L1581&amp;"-"&amp;E1581,'Np Quality'!A:M,7,FALSE))),"-",VLOOKUP(L1581&amp;"-"&amp;E1581,'Np Quality'!A:M,7,FALSE)))</f>
        <v/>
      </c>
      <c r="Q1581" s="391" t="str">
        <f>IF(ISBLANK(L1581),"",IF(OR(ISBLANK(VLOOKUP(L1581&amp;"-"&amp;E1581,'Np Quality'!A:M,8,FALSE)),ISERROR(VLOOKUP(L1581&amp;"-"&amp;E1581,'Np Quality'!A:M,8,FALSE))),"-",VLOOKUP(L1581&amp;"-"&amp;E1581,'Np Quality'!A:M,8,FALSE)))</f>
        <v/>
      </c>
      <c r="R1581" s="283" t="str">
        <f>IF(ISBLANK(L1591),"",IF(OR(ISBLANK(VLOOKUP(L1591&amp;"-"&amp;E1591,'Np Quality'!A:M,9,FALSE)),ISERROR(VLOOKUP(L1591&amp;"-"&amp;E1591,'Np Quality'!A:M,9,FALSE))),"-",VLOOKUP(L1591&amp;"-"&amp;E1591,'Np Quality'!A:M,9,FALSE)))</f>
        <v/>
      </c>
      <c r="S1581" s="150"/>
      <c r="T1581" s="395" t="str">
        <f t="shared" si="190"/>
        <v/>
      </c>
      <c r="U1581" s="395" t="str">
        <f t="shared" si="187"/>
        <v/>
      </c>
      <c r="V1581" s="396"/>
      <c r="W1581" s="282"/>
    </row>
    <row r="1582" spans="1:23">
      <c r="A1582" s="382" t="str">
        <f t="shared" si="188"/>
        <v/>
      </c>
      <c r="B1582" s="383" t="str">
        <f t="shared" si="191"/>
        <v/>
      </c>
      <c r="C1582" s="236"/>
      <c r="D1582" s="282"/>
      <c r="E1582" s="384" t="str">
        <f t="shared" si="189"/>
        <v/>
      </c>
      <c r="F1582" s="388"/>
      <c r="G1582" s="243"/>
      <c r="H1582" s="244"/>
      <c r="I1582" s="243"/>
      <c r="J1582" s="244"/>
      <c r="K1582" s="244"/>
      <c r="L1582" s="244"/>
      <c r="M1582" s="244"/>
      <c r="N1582" s="290"/>
      <c r="O1582" s="391" t="str">
        <f>IF(ISBLANK(L1683),"",IF(OR(ISBLANK(VLOOKUP(L1683&amp;"-"&amp;E1683,'Np Quality'!A:M,6,FALSE)),ISERROR(VLOOKUP(L1683&amp;"-"&amp;E1683,'Np Quality'!A:M,6,FALSE))),"-",VLOOKUP(L1683&amp;"-"&amp;E1683,'Np Quality'!A:M,6,FALSE)))</f>
        <v/>
      </c>
      <c r="P1582" s="391" t="str">
        <f>IF(ISBLANK(L1582),"",IF(OR(ISBLANK(VLOOKUP(L1582&amp;"-"&amp;E1582,'Np Quality'!A:M,7,FALSE)),ISERROR(VLOOKUP(L1582&amp;"-"&amp;E1582,'Np Quality'!A:M,7,FALSE))),"-",VLOOKUP(L1582&amp;"-"&amp;E1582,'Np Quality'!A:M,7,FALSE)))</f>
        <v/>
      </c>
      <c r="Q1582" s="391" t="str">
        <f>IF(ISBLANK(L1582),"",IF(OR(ISBLANK(VLOOKUP(L1582&amp;"-"&amp;E1582,'Np Quality'!A:M,8,FALSE)),ISERROR(VLOOKUP(L1582&amp;"-"&amp;E1582,'Np Quality'!A:M,8,FALSE))),"-",VLOOKUP(L1582&amp;"-"&amp;E1582,'Np Quality'!A:M,8,FALSE)))</f>
        <v/>
      </c>
      <c r="R1582" s="283" t="str">
        <f>IF(ISBLANK(L1592),"",IF(OR(ISBLANK(VLOOKUP(L1592&amp;"-"&amp;E1592,'Np Quality'!A:M,9,FALSE)),ISERROR(VLOOKUP(L1592&amp;"-"&amp;E1592,'Np Quality'!A:M,9,FALSE))),"-",VLOOKUP(L1592&amp;"-"&amp;E1592,'Np Quality'!A:M,9,FALSE)))</f>
        <v/>
      </c>
      <c r="S1582" s="150"/>
      <c r="T1582" s="395" t="str">
        <f t="shared" si="190"/>
        <v/>
      </c>
      <c r="U1582" s="395" t="str">
        <f t="shared" si="187"/>
        <v/>
      </c>
      <c r="V1582" s="396"/>
      <c r="W1582" s="282"/>
    </row>
    <row r="1583" spans="1:23">
      <c r="A1583" s="382" t="str">
        <f t="shared" si="188"/>
        <v/>
      </c>
      <c r="B1583" s="383" t="str">
        <f t="shared" si="191"/>
        <v/>
      </c>
      <c r="C1583" s="236"/>
      <c r="D1583" s="282"/>
      <c r="E1583" s="384" t="str">
        <f t="shared" si="189"/>
        <v/>
      </c>
      <c r="F1583" s="388"/>
      <c r="G1583" s="243"/>
      <c r="H1583" s="244"/>
      <c r="I1583" s="243"/>
      <c r="J1583" s="244"/>
      <c r="K1583" s="244"/>
      <c r="L1583" s="244"/>
      <c r="M1583" s="244"/>
      <c r="N1583" s="290"/>
      <c r="O1583" s="391" t="str">
        <f>IF(ISBLANK(L1683),"",IF(OR(ISBLANK(VLOOKUP(L1683&amp;"-"&amp;E1683,'Np Quality'!A:M,6,FALSE)),ISERROR(VLOOKUP(L1683&amp;"-"&amp;E1683,'Np Quality'!A:M,6,FALSE))),"-",VLOOKUP(L1683&amp;"-"&amp;E1683,'Np Quality'!A:M,6,FALSE)))</f>
        <v/>
      </c>
      <c r="P1583" s="391" t="str">
        <f>IF(ISBLANK(L1584),"",IF(OR(ISBLANK(VLOOKUP(L1584&amp;"-"&amp;E1584,'Np Quality'!A:M,7,FALSE)),ISERROR(VLOOKUP(L1584&amp;"-"&amp;E1584,'Np Quality'!A:M,7,FALSE))),"-",VLOOKUP(L1584&amp;"-"&amp;E1584,'Np Quality'!A:M,7,FALSE)))</f>
        <v/>
      </c>
      <c r="Q1583" s="391" t="str">
        <f>IF(ISBLANK(L1583),"",IF(OR(ISBLANK(VLOOKUP(L1583&amp;"-"&amp;E1583,'Np Quality'!A:M,8,FALSE)),ISERROR(VLOOKUP(L1583&amp;"-"&amp;E1583,'Np Quality'!A:M,8,FALSE))),"-",VLOOKUP(L1583&amp;"-"&amp;E1583,'Np Quality'!A:M,8,FALSE)))</f>
        <v/>
      </c>
      <c r="R1583" s="283" t="str">
        <f>IF(ISBLANK(L1593),"",IF(OR(ISBLANK(VLOOKUP(L1593&amp;"-"&amp;E1593,'Np Quality'!A:M,9,FALSE)),ISERROR(VLOOKUP(L1593&amp;"-"&amp;E1593,'Np Quality'!A:M,9,FALSE))),"-",VLOOKUP(L1593&amp;"-"&amp;E1593,'Np Quality'!A:M,9,FALSE)))</f>
        <v/>
      </c>
      <c r="S1583" s="150"/>
      <c r="T1583" s="395" t="str">
        <f t="shared" si="190"/>
        <v/>
      </c>
      <c r="U1583" s="395" t="str">
        <f t="shared" si="187"/>
        <v/>
      </c>
      <c r="V1583" s="396"/>
      <c r="W1583" s="282"/>
    </row>
    <row r="1584" spans="1:23">
      <c r="A1584" s="382" t="str">
        <f t="shared" si="188"/>
        <v/>
      </c>
      <c r="B1584" s="383" t="str">
        <f t="shared" si="191"/>
        <v/>
      </c>
      <c r="C1584" s="236"/>
      <c r="D1584" s="282"/>
      <c r="E1584" s="384" t="str">
        <f t="shared" si="189"/>
        <v/>
      </c>
      <c r="F1584" s="388"/>
      <c r="G1584" s="243"/>
      <c r="H1584" s="244"/>
      <c r="I1584" s="243"/>
      <c r="J1584" s="244"/>
      <c r="K1584" s="244"/>
      <c r="L1584" s="244"/>
      <c r="M1584" s="244"/>
      <c r="N1584" s="290"/>
      <c r="O1584" s="391" t="str">
        <f>IF(ISBLANK(L1684),"",IF(OR(ISBLANK(VLOOKUP(L1684&amp;"-"&amp;E1684,'Np Quality'!A:M,6,FALSE)),ISERROR(VLOOKUP(L1684&amp;"-"&amp;E1684,'Np Quality'!A:M,6,FALSE))),"-",VLOOKUP(L1684&amp;"-"&amp;E1684,'Np Quality'!A:M,6,FALSE)))</f>
        <v/>
      </c>
      <c r="P1584" s="391" t="str">
        <f>IF(ISBLANK(L1584),"",IF(OR(ISBLANK(VLOOKUP(L1584&amp;"-"&amp;E1584,'Np Quality'!A:M,7,FALSE)),ISERROR(VLOOKUP(L1584&amp;"-"&amp;E1584,'Np Quality'!A:M,7,FALSE))),"-",VLOOKUP(L1584&amp;"-"&amp;E1584,'Np Quality'!A:M,7,FALSE)))</f>
        <v/>
      </c>
      <c r="Q1584" s="391" t="str">
        <f>IF(ISBLANK(L1585),"",IF(OR(ISBLANK(VLOOKUP(L1585&amp;"-"&amp;E1585,'Np Quality'!A:M,8,FALSE)),ISERROR(VLOOKUP(L1585&amp;"-"&amp;E1585,'Np Quality'!A:M,8,FALSE))),"-",VLOOKUP(L1585&amp;"-"&amp;E1585,'Np Quality'!A:M,8,FALSE)))</f>
        <v/>
      </c>
      <c r="R1584" s="283" t="str">
        <f>IF(ISBLANK(L1594),"",IF(OR(ISBLANK(VLOOKUP(L1594&amp;"-"&amp;E1594,'Np Quality'!A:M,9,FALSE)),ISERROR(VLOOKUP(L1594&amp;"-"&amp;E1594,'Np Quality'!A:M,9,FALSE))),"-",VLOOKUP(L1594&amp;"-"&amp;E1594,'Np Quality'!A:M,9,FALSE)))</f>
        <v/>
      </c>
      <c r="S1584" s="150"/>
      <c r="T1584" s="395" t="str">
        <f t="shared" si="190"/>
        <v/>
      </c>
      <c r="U1584" s="395" t="str">
        <f t="shared" si="187"/>
        <v/>
      </c>
      <c r="V1584" s="396"/>
      <c r="W1584" s="282"/>
    </row>
    <row r="1585" spans="1:23">
      <c r="A1585" s="382" t="str">
        <f t="shared" si="188"/>
        <v/>
      </c>
      <c r="B1585" s="383" t="str">
        <f t="shared" si="191"/>
        <v/>
      </c>
      <c r="C1585" s="236"/>
      <c r="D1585" s="282"/>
      <c r="E1585" s="384" t="str">
        <f t="shared" si="189"/>
        <v/>
      </c>
      <c r="F1585" s="388"/>
      <c r="G1585" s="243"/>
      <c r="H1585" s="244"/>
      <c r="I1585" s="243"/>
      <c r="J1585" s="244"/>
      <c r="K1585" s="244"/>
      <c r="L1585" s="244"/>
      <c r="M1585" s="244"/>
      <c r="N1585" s="290"/>
      <c r="O1585" s="391" t="str">
        <f>IF(ISBLANK(L1685),"",IF(OR(ISBLANK(VLOOKUP(L1685&amp;"-"&amp;E1685,'Np Quality'!A:M,6,FALSE)),ISERROR(VLOOKUP(L1685&amp;"-"&amp;E1685,'Np Quality'!A:M,6,FALSE))),"-",VLOOKUP(L1685&amp;"-"&amp;E1685,'Np Quality'!A:M,6,FALSE)))</f>
        <v/>
      </c>
      <c r="P1585" s="391" t="str">
        <f>IF(ISBLANK(L1585),"",IF(OR(ISBLANK(VLOOKUP(L1585&amp;"-"&amp;E1585,'Np Quality'!A:M,7,FALSE)),ISERROR(VLOOKUP(L1585&amp;"-"&amp;E1585,'Np Quality'!A:M,7,FALSE))),"-",VLOOKUP(L1585&amp;"-"&amp;E1585,'Np Quality'!A:M,7,FALSE)))</f>
        <v/>
      </c>
      <c r="Q1585" s="391" t="str">
        <f>IF(ISBLANK(L1585),"",IF(OR(ISBLANK(VLOOKUP(L1585&amp;"-"&amp;E1585,'Np Quality'!A:M,8,FALSE)),ISERROR(VLOOKUP(L1585&amp;"-"&amp;E1585,'Np Quality'!A:M,8,FALSE))),"-",VLOOKUP(L1585&amp;"-"&amp;E1585,'Np Quality'!A:M,8,FALSE)))</f>
        <v/>
      </c>
      <c r="R1585" s="283" t="str">
        <f>IF(ISBLANK(L1596),"",IF(OR(ISBLANK(VLOOKUP(L1596&amp;"-"&amp;E1596,'Np Quality'!A:M,9,FALSE)),ISERROR(VLOOKUP(L1596&amp;"-"&amp;E1596,'Np Quality'!A:M,9,FALSE))),"-",VLOOKUP(L1596&amp;"-"&amp;E1596,'Np Quality'!A:M,9,FALSE)))</f>
        <v/>
      </c>
      <c r="S1585" s="150"/>
      <c r="T1585" s="395" t="str">
        <f t="shared" si="190"/>
        <v/>
      </c>
      <c r="U1585" s="395" t="str">
        <f t="shared" si="187"/>
        <v/>
      </c>
      <c r="V1585" s="396"/>
      <c r="W1585" s="282"/>
    </row>
    <row r="1586" spans="1:23">
      <c r="A1586" s="382" t="str">
        <f t="shared" si="188"/>
        <v/>
      </c>
      <c r="B1586" s="383" t="str">
        <f t="shared" si="191"/>
        <v/>
      </c>
      <c r="C1586" s="236"/>
      <c r="D1586" s="282"/>
      <c r="E1586" s="384" t="str">
        <f t="shared" si="189"/>
        <v/>
      </c>
      <c r="F1586" s="388"/>
      <c r="G1586" s="243"/>
      <c r="H1586" s="244"/>
      <c r="I1586" s="243"/>
      <c r="J1586" s="244"/>
      <c r="K1586" s="244"/>
      <c r="L1586" s="244"/>
      <c r="M1586" s="244"/>
      <c r="N1586" s="290"/>
      <c r="O1586" s="391" t="str">
        <f>IF(ISBLANK(L1686),"",IF(OR(ISBLANK(VLOOKUP(L1686&amp;"-"&amp;E1686,'Np Quality'!A:M,6,FALSE)),ISERROR(VLOOKUP(L1686&amp;"-"&amp;E1686,'Np Quality'!A:M,6,FALSE))),"-",VLOOKUP(L1686&amp;"-"&amp;E1686,'Np Quality'!A:M,6,FALSE)))</f>
        <v/>
      </c>
      <c r="P1586" s="391" t="str">
        <f>IF(ISBLANK(L1586),"",IF(OR(ISBLANK(VLOOKUP(L1586&amp;"-"&amp;E1586,'Np Quality'!A:M,7,FALSE)),ISERROR(VLOOKUP(L1586&amp;"-"&amp;E1586,'Np Quality'!A:M,7,FALSE))),"-",VLOOKUP(L1586&amp;"-"&amp;E1586,'Np Quality'!A:M,7,FALSE)))</f>
        <v/>
      </c>
      <c r="Q1586" s="391" t="str">
        <f>IF(ISBLANK(L1586),"",IF(OR(ISBLANK(VLOOKUP(L1586&amp;"-"&amp;E1586,'Np Quality'!A:M,8,FALSE)),ISERROR(VLOOKUP(L1586&amp;"-"&amp;E1586,'Np Quality'!A:M,8,FALSE))),"-",VLOOKUP(L1586&amp;"-"&amp;E1586,'Np Quality'!A:M,8,FALSE)))</f>
        <v/>
      </c>
      <c r="R1586" s="283" t="str">
        <f>IF(ISBLANK(L1596),"",IF(OR(ISBLANK(VLOOKUP(L1596&amp;"-"&amp;E1596,'Np Quality'!A:M,9,FALSE)),ISERROR(VLOOKUP(L1596&amp;"-"&amp;E1596,'Np Quality'!A:M,9,FALSE))),"-",VLOOKUP(L1596&amp;"-"&amp;E1596,'Np Quality'!A:M,9,FALSE)))</f>
        <v/>
      </c>
      <c r="S1586" s="150"/>
      <c r="T1586" s="395" t="str">
        <f t="shared" si="190"/>
        <v/>
      </c>
      <c r="U1586" s="395" t="str">
        <f t="shared" si="187"/>
        <v/>
      </c>
      <c r="V1586" s="396"/>
      <c r="W1586" s="282"/>
    </row>
    <row r="1587" spans="1:23">
      <c r="A1587" s="382" t="str">
        <f t="shared" si="188"/>
        <v/>
      </c>
      <c r="B1587" s="383" t="str">
        <f t="shared" si="191"/>
        <v/>
      </c>
      <c r="C1587" s="236"/>
      <c r="D1587" s="282"/>
      <c r="E1587" s="384" t="str">
        <f t="shared" si="189"/>
        <v/>
      </c>
      <c r="F1587" s="388"/>
      <c r="G1587" s="243"/>
      <c r="H1587" s="244"/>
      <c r="I1587" s="243"/>
      <c r="J1587" s="244"/>
      <c r="K1587" s="244"/>
      <c r="L1587" s="244"/>
      <c r="M1587" s="244"/>
      <c r="N1587" s="290"/>
      <c r="O1587" s="391" t="str">
        <f>IF(ISBLANK(L1687),"",IF(OR(ISBLANK(VLOOKUP(L1687&amp;"-"&amp;E1687,'Np Quality'!A:M,6,FALSE)),ISERROR(VLOOKUP(L1687&amp;"-"&amp;E1687,'Np Quality'!A:M,6,FALSE))),"-",VLOOKUP(L1687&amp;"-"&amp;E1687,'Np Quality'!A:M,6,FALSE)))</f>
        <v/>
      </c>
      <c r="P1587" s="391" t="str">
        <f>IF(ISBLANK(L1587),"",IF(OR(ISBLANK(VLOOKUP(L1587&amp;"-"&amp;E1587,'Np Quality'!A:M,7,FALSE)),ISERROR(VLOOKUP(L1587&amp;"-"&amp;E1587,'Np Quality'!A:M,7,FALSE))),"-",VLOOKUP(L1587&amp;"-"&amp;E1587,'Np Quality'!A:M,7,FALSE)))</f>
        <v/>
      </c>
      <c r="Q1587" s="391" t="str">
        <f>IF(ISBLANK(L1587),"",IF(OR(ISBLANK(VLOOKUP(L1587&amp;"-"&amp;E1587,'Np Quality'!A:M,8,FALSE)),ISERROR(VLOOKUP(L1587&amp;"-"&amp;E1587,'Np Quality'!A:M,8,FALSE))),"-",VLOOKUP(L1587&amp;"-"&amp;E1587,'Np Quality'!A:M,8,FALSE)))</f>
        <v/>
      </c>
      <c r="R1587" s="283" t="str">
        <f>IF(ISBLANK(L1587),"",IF(OR(ISBLANK(VLOOKUP(L1587&amp;"-"&amp;E1587,'Np Quality'!A:M,9,FALSE)),ISERROR(VLOOKUP(L1587&amp;"-"&amp;E1587,'Np Quality'!A:M,9,FALSE))),"-",VLOOKUP(L1587&amp;"-"&amp;E1587,'Np Quality'!A:M,9,FALSE)))</f>
        <v/>
      </c>
      <c r="S1587" s="150"/>
      <c r="T1587" s="395" t="str">
        <f t="shared" si="190"/>
        <v/>
      </c>
      <c r="U1587" s="395" t="str">
        <f t="shared" si="187"/>
        <v/>
      </c>
      <c r="V1587" s="396"/>
      <c r="W1587" s="282"/>
    </row>
    <row r="1588" spans="1:23">
      <c r="A1588" s="382" t="str">
        <f t="shared" si="188"/>
        <v/>
      </c>
      <c r="B1588" s="383" t="str">
        <f t="shared" si="191"/>
        <v/>
      </c>
      <c r="C1588" s="236"/>
      <c r="D1588" s="282"/>
      <c r="E1588" s="384" t="str">
        <f t="shared" si="189"/>
        <v/>
      </c>
      <c r="F1588" s="388"/>
      <c r="G1588" s="243"/>
      <c r="H1588" s="244"/>
      <c r="I1588" s="243"/>
      <c r="J1588" s="244"/>
      <c r="K1588" s="244"/>
      <c r="L1588" s="244"/>
      <c r="M1588" s="244"/>
      <c r="N1588" s="290"/>
      <c r="O1588" s="391" t="str">
        <f>IF(ISBLANK(L1688),"",IF(OR(ISBLANK(VLOOKUP(L1688&amp;"-"&amp;E1688,'Np Quality'!A:M,6,FALSE)),ISERROR(VLOOKUP(L1688&amp;"-"&amp;E1688,'Np Quality'!A:M,6,FALSE))),"-",VLOOKUP(L1688&amp;"-"&amp;E1688,'Np Quality'!A:M,6,FALSE)))</f>
        <v/>
      </c>
      <c r="P1588" s="391" t="str">
        <f>IF(ISBLANK(L1588),"",IF(OR(ISBLANK(VLOOKUP(L1588&amp;"-"&amp;E1588,'Np Quality'!A:M,7,FALSE)),ISERROR(VLOOKUP(L1588&amp;"-"&amp;E1588,'Np Quality'!A:M,7,FALSE))),"-",VLOOKUP(L1588&amp;"-"&amp;E1588,'Np Quality'!A:M,7,FALSE)))</f>
        <v/>
      </c>
      <c r="Q1588" s="391" t="str">
        <f>IF(ISBLANK(L1588),"",IF(OR(ISBLANK(VLOOKUP(L1588&amp;"-"&amp;E1588,'Np Quality'!A:M,8,FALSE)),ISERROR(VLOOKUP(L1588&amp;"-"&amp;E1588,'Np Quality'!A:M,8,FALSE))),"-",VLOOKUP(L1588&amp;"-"&amp;E1588,'Np Quality'!A:M,8,FALSE)))</f>
        <v/>
      </c>
      <c r="R1588" s="283" t="str">
        <f>IF(ISBLANK(L1588),"",IF(OR(ISBLANK(VLOOKUP(L1588&amp;"-"&amp;E1588,'Np Quality'!A:M,9,FALSE)),ISERROR(VLOOKUP(L1588&amp;"-"&amp;E1588,'Np Quality'!A:M,9,FALSE))),"-",VLOOKUP(L1588&amp;"-"&amp;E1588,'Np Quality'!A:M,9,FALSE)))</f>
        <v/>
      </c>
      <c r="S1588" s="150"/>
      <c r="T1588" s="395" t="str">
        <f t="shared" si="190"/>
        <v/>
      </c>
      <c r="U1588" s="395" t="str">
        <f t="shared" si="187"/>
        <v/>
      </c>
      <c r="V1588" s="396"/>
      <c r="W1588" s="282"/>
    </row>
    <row r="1589" spans="1:23">
      <c r="A1589" s="382" t="str">
        <f t="shared" si="188"/>
        <v/>
      </c>
      <c r="B1589" s="383" t="str">
        <f t="shared" si="191"/>
        <v/>
      </c>
      <c r="C1589" s="236"/>
      <c r="D1589" s="282"/>
      <c r="E1589" s="384" t="str">
        <f t="shared" si="189"/>
        <v/>
      </c>
      <c r="F1589" s="388"/>
      <c r="G1589" s="243"/>
      <c r="H1589" s="244"/>
      <c r="I1589" s="243"/>
      <c r="J1589" s="244"/>
      <c r="K1589" s="244"/>
      <c r="L1589" s="244"/>
      <c r="M1589" s="244"/>
      <c r="N1589" s="290"/>
      <c r="O1589" s="391" t="str">
        <f>IF(ISBLANK(L1689),"",IF(OR(ISBLANK(VLOOKUP(L1689&amp;"-"&amp;E1689,'Np Quality'!A:M,6,FALSE)),ISERROR(VLOOKUP(L1689&amp;"-"&amp;E1689,'Np Quality'!A:M,6,FALSE))),"-",VLOOKUP(L1689&amp;"-"&amp;E1689,'Np Quality'!A:M,6,FALSE)))</f>
        <v/>
      </c>
      <c r="P1589" s="391" t="str">
        <f>IF(ISBLANK(L1589),"",IF(OR(ISBLANK(VLOOKUP(L1589&amp;"-"&amp;E1589,'Np Quality'!A:M,7,FALSE)),ISERROR(VLOOKUP(L1589&amp;"-"&amp;E1589,'Np Quality'!A:M,7,FALSE))),"-",VLOOKUP(L1589&amp;"-"&amp;E1589,'Np Quality'!A:M,7,FALSE)))</f>
        <v/>
      </c>
      <c r="Q1589" s="391" t="str">
        <f>IF(ISBLANK(L1589),"",IF(OR(ISBLANK(VLOOKUP(L1589&amp;"-"&amp;E1589,'Np Quality'!A:M,8,FALSE)),ISERROR(VLOOKUP(L1589&amp;"-"&amp;E1589,'Np Quality'!A:M,8,FALSE))),"-",VLOOKUP(L1589&amp;"-"&amp;E1589,'Np Quality'!A:M,8,FALSE)))</f>
        <v/>
      </c>
      <c r="R1589" s="283" t="str">
        <f>IF(ISBLANK(L1589),"",IF(OR(ISBLANK(VLOOKUP(L1589&amp;"-"&amp;E1589,'Np Quality'!A:M,9,FALSE)),ISERROR(VLOOKUP(L1589&amp;"-"&amp;E1589,'Np Quality'!A:M,9,FALSE))),"-",VLOOKUP(L1589&amp;"-"&amp;E1589,'Np Quality'!A:M,9,FALSE)))</f>
        <v/>
      </c>
      <c r="S1589" s="150"/>
      <c r="T1589" s="395" t="str">
        <f t="shared" si="190"/>
        <v/>
      </c>
      <c r="U1589" s="395" t="str">
        <f t="shared" si="187"/>
        <v/>
      </c>
      <c r="V1589" s="396"/>
      <c r="W1589" s="282"/>
    </row>
    <row r="1590" spans="1:23">
      <c r="A1590" s="382" t="str">
        <f t="shared" si="188"/>
        <v/>
      </c>
      <c r="B1590" s="383" t="str">
        <f t="shared" si="191"/>
        <v/>
      </c>
      <c r="C1590" s="236"/>
      <c r="D1590" s="282"/>
      <c r="E1590" s="384" t="str">
        <f t="shared" si="189"/>
        <v/>
      </c>
      <c r="F1590" s="388"/>
      <c r="G1590" s="243"/>
      <c r="H1590" s="244"/>
      <c r="I1590" s="243"/>
      <c r="J1590" s="244"/>
      <c r="K1590" s="244"/>
      <c r="L1590" s="244"/>
      <c r="M1590" s="244"/>
      <c r="N1590" s="290"/>
      <c r="O1590" s="391" t="str">
        <f>IF(ISBLANK(L1690),"",IF(OR(ISBLANK(VLOOKUP(L1690&amp;"-"&amp;E1690,'Np Quality'!A:M,6,FALSE)),ISERROR(VLOOKUP(L1690&amp;"-"&amp;E1690,'Np Quality'!A:M,6,FALSE))),"-",VLOOKUP(L1690&amp;"-"&amp;E1690,'Np Quality'!A:M,6,FALSE)))</f>
        <v/>
      </c>
      <c r="P1590" s="391" t="str">
        <f>IF(ISBLANK(L1590),"",IF(OR(ISBLANK(VLOOKUP(L1590&amp;"-"&amp;E1590,'Np Quality'!A:M,7,FALSE)),ISERROR(VLOOKUP(L1590&amp;"-"&amp;E1590,'Np Quality'!A:M,7,FALSE))),"-",VLOOKUP(L1590&amp;"-"&amp;E1590,'Np Quality'!A:M,7,FALSE)))</f>
        <v/>
      </c>
      <c r="Q1590" s="391" t="str">
        <f>IF(ISBLANK(L1590),"",IF(OR(ISBLANK(VLOOKUP(L1590&amp;"-"&amp;E1590,'Np Quality'!A:M,8,FALSE)),ISERROR(VLOOKUP(L1590&amp;"-"&amp;E1590,'Np Quality'!A:M,8,FALSE))),"-",VLOOKUP(L1590&amp;"-"&amp;E1590,'Np Quality'!A:M,8,FALSE)))</f>
        <v/>
      </c>
      <c r="R1590" s="283" t="str">
        <f>IF(ISBLANK(L1590),"",IF(OR(ISBLANK(VLOOKUP(L1590&amp;"-"&amp;E1590,'Np Quality'!A:M,9,FALSE)),ISERROR(VLOOKUP(L1590&amp;"-"&amp;E1590,'Np Quality'!A:M,9,FALSE))),"-",VLOOKUP(L1590&amp;"-"&amp;E1590,'Np Quality'!A:M,9,FALSE)))</f>
        <v/>
      </c>
      <c r="S1590" s="150"/>
      <c r="T1590" s="395" t="str">
        <f t="shared" si="190"/>
        <v/>
      </c>
      <c r="U1590" s="395" t="str">
        <f t="shared" si="187"/>
        <v/>
      </c>
      <c r="V1590" s="396"/>
      <c r="W1590" s="282"/>
    </row>
    <row r="1591" spans="1:23">
      <c r="A1591" s="382" t="str">
        <f t="shared" si="188"/>
        <v/>
      </c>
      <c r="B1591" s="383" t="str">
        <f t="shared" si="191"/>
        <v/>
      </c>
      <c r="C1591" s="236"/>
      <c r="D1591" s="282"/>
      <c r="E1591" s="384" t="str">
        <f t="shared" si="189"/>
        <v/>
      </c>
      <c r="F1591" s="388"/>
      <c r="G1591" s="243"/>
      <c r="H1591" s="244"/>
      <c r="I1591" s="243"/>
      <c r="J1591" s="244"/>
      <c r="K1591" s="244"/>
      <c r="L1591" s="244"/>
      <c r="M1591" s="244"/>
      <c r="N1591" s="290"/>
      <c r="O1591" s="391" t="str">
        <f>IF(ISBLANK(L1691),"",IF(OR(ISBLANK(VLOOKUP(L1691&amp;"-"&amp;E1691,'Np Quality'!A:M,6,FALSE)),ISERROR(VLOOKUP(L1691&amp;"-"&amp;E1691,'Np Quality'!A:M,6,FALSE))),"-",VLOOKUP(L1691&amp;"-"&amp;E1691,'Np Quality'!A:M,6,FALSE)))</f>
        <v/>
      </c>
      <c r="P1591" s="391" t="str">
        <f>IF(ISBLANK(L1591),"",IF(OR(ISBLANK(VLOOKUP(L1591&amp;"-"&amp;E1591,'Np Quality'!A:M,7,FALSE)),ISERROR(VLOOKUP(L1591&amp;"-"&amp;E1591,'Np Quality'!A:M,7,FALSE))),"-",VLOOKUP(L1591&amp;"-"&amp;E1591,'Np Quality'!A:M,7,FALSE)))</f>
        <v/>
      </c>
      <c r="Q1591" s="391" t="str">
        <f>IF(ISBLANK(L1591),"",IF(OR(ISBLANK(VLOOKUP(L1591&amp;"-"&amp;E1591,'Np Quality'!A:M,8,FALSE)),ISERROR(VLOOKUP(L1591&amp;"-"&amp;E1591,'Np Quality'!A:M,8,FALSE))),"-",VLOOKUP(L1591&amp;"-"&amp;E1591,'Np Quality'!A:M,8,FALSE)))</f>
        <v/>
      </c>
      <c r="R1591" s="283" t="str">
        <f>IF(ISBLANK(L1591),"",IF(OR(ISBLANK(VLOOKUP(L1591&amp;"-"&amp;E1591,'Np Quality'!A:M,9,FALSE)),ISERROR(VLOOKUP(L1591&amp;"-"&amp;E1591,'Np Quality'!A:M,9,FALSE))),"-",VLOOKUP(L1591&amp;"-"&amp;E1591,'Np Quality'!A:M,9,FALSE)))</f>
        <v/>
      </c>
      <c r="S1591" s="150"/>
      <c r="T1591" s="395" t="str">
        <f t="shared" si="190"/>
        <v/>
      </c>
      <c r="U1591" s="395" t="str">
        <f t="shared" si="187"/>
        <v/>
      </c>
      <c r="V1591" s="396"/>
      <c r="W1591" s="282"/>
    </row>
    <row r="1592" spans="1:23">
      <c r="A1592" s="382" t="str">
        <f t="shared" si="188"/>
        <v/>
      </c>
      <c r="B1592" s="383" t="str">
        <f t="shared" si="191"/>
        <v/>
      </c>
      <c r="C1592" s="236"/>
      <c r="D1592" s="282"/>
      <c r="E1592" s="384" t="str">
        <f t="shared" si="189"/>
        <v/>
      </c>
      <c r="F1592" s="388"/>
      <c r="G1592" s="243"/>
      <c r="H1592" s="244"/>
      <c r="I1592" s="243"/>
      <c r="J1592" s="244"/>
      <c r="K1592" s="244"/>
      <c r="L1592" s="244"/>
      <c r="M1592" s="244"/>
      <c r="N1592" s="290"/>
      <c r="O1592" s="391" t="str">
        <f>IF(ISBLANK(L1693),"",IF(OR(ISBLANK(VLOOKUP(L1693&amp;"-"&amp;E1693,'Np Quality'!A:M,6,FALSE)),ISERROR(VLOOKUP(L1693&amp;"-"&amp;E1693,'Np Quality'!A:M,6,FALSE))),"-",VLOOKUP(L1693&amp;"-"&amp;E1693,'Np Quality'!A:M,6,FALSE)))</f>
        <v/>
      </c>
      <c r="P1592" s="391" t="str">
        <f>IF(ISBLANK(L1592),"",IF(OR(ISBLANK(VLOOKUP(L1592&amp;"-"&amp;E1592,'Np Quality'!A:M,7,FALSE)),ISERROR(VLOOKUP(L1592&amp;"-"&amp;E1592,'Np Quality'!A:M,7,FALSE))),"-",VLOOKUP(L1592&amp;"-"&amp;E1592,'Np Quality'!A:M,7,FALSE)))</f>
        <v/>
      </c>
      <c r="Q1592" s="391" t="str">
        <f>IF(ISBLANK(L1592),"",IF(OR(ISBLANK(VLOOKUP(L1592&amp;"-"&amp;E1592,'Np Quality'!A:M,8,FALSE)),ISERROR(VLOOKUP(L1592&amp;"-"&amp;E1592,'Np Quality'!A:M,8,FALSE))),"-",VLOOKUP(L1592&amp;"-"&amp;E1592,'Np Quality'!A:M,8,FALSE)))</f>
        <v/>
      </c>
      <c r="R1592" s="283" t="str">
        <f>IF(ISBLANK(L1592),"",IF(OR(ISBLANK(VLOOKUP(L1592&amp;"-"&amp;E1592,'Np Quality'!A:M,9,FALSE)),ISERROR(VLOOKUP(L1592&amp;"-"&amp;E1592,'Np Quality'!A:M,9,FALSE))),"-",VLOOKUP(L1592&amp;"-"&amp;E1592,'Np Quality'!A:M,9,FALSE)))</f>
        <v/>
      </c>
      <c r="S1592" s="150"/>
      <c r="T1592" s="395" t="str">
        <f t="shared" si="190"/>
        <v/>
      </c>
      <c r="U1592" s="395" t="str">
        <f t="shared" si="187"/>
        <v/>
      </c>
      <c r="V1592" s="396"/>
      <c r="W1592" s="282"/>
    </row>
    <row r="1593" spans="1:23">
      <c r="A1593" s="382" t="str">
        <f t="shared" si="188"/>
        <v/>
      </c>
      <c r="B1593" s="383" t="str">
        <f t="shared" si="191"/>
        <v/>
      </c>
      <c r="C1593" s="236"/>
      <c r="D1593" s="282"/>
      <c r="E1593" s="384" t="str">
        <f t="shared" si="189"/>
        <v/>
      </c>
      <c r="F1593" s="388"/>
      <c r="G1593" s="243"/>
      <c r="H1593" s="244"/>
      <c r="I1593" s="243"/>
      <c r="J1593" s="244"/>
      <c r="K1593" s="244"/>
      <c r="L1593" s="244"/>
      <c r="M1593" s="244"/>
      <c r="N1593" s="290"/>
      <c r="O1593" s="391" t="str">
        <f>IF(ISBLANK(L1693),"",IF(OR(ISBLANK(VLOOKUP(L1693&amp;"-"&amp;E1693,'Np Quality'!A:M,6,FALSE)),ISERROR(VLOOKUP(L1693&amp;"-"&amp;E1693,'Np Quality'!A:M,6,FALSE))),"-",VLOOKUP(L1693&amp;"-"&amp;E1693,'Np Quality'!A:M,6,FALSE)))</f>
        <v/>
      </c>
      <c r="P1593" s="391" t="str">
        <f>IF(ISBLANK(L1594),"",IF(OR(ISBLANK(VLOOKUP(L1594&amp;"-"&amp;E1594,'Np Quality'!A:M,7,FALSE)),ISERROR(VLOOKUP(L1594&amp;"-"&amp;E1594,'Np Quality'!A:M,7,FALSE))),"-",VLOOKUP(L1594&amp;"-"&amp;E1594,'Np Quality'!A:M,7,FALSE)))</f>
        <v/>
      </c>
      <c r="Q1593" s="391" t="str">
        <f>IF(ISBLANK(L1593),"",IF(OR(ISBLANK(VLOOKUP(L1593&amp;"-"&amp;E1593,'Np Quality'!A:M,8,FALSE)),ISERROR(VLOOKUP(L1593&amp;"-"&amp;E1593,'Np Quality'!A:M,8,FALSE))),"-",VLOOKUP(L1593&amp;"-"&amp;E1593,'Np Quality'!A:M,8,FALSE)))</f>
        <v/>
      </c>
      <c r="R1593" s="283" t="str">
        <f>IF(ISBLANK(L1593),"",IF(OR(ISBLANK(VLOOKUP(L1593&amp;"-"&amp;E1593,'Np Quality'!A:M,9,FALSE)),ISERROR(VLOOKUP(L1593&amp;"-"&amp;E1593,'Np Quality'!A:M,9,FALSE))),"-",VLOOKUP(L1593&amp;"-"&amp;E1593,'Np Quality'!A:M,9,FALSE)))</f>
        <v/>
      </c>
      <c r="S1593" s="150"/>
      <c r="T1593" s="395" t="str">
        <f t="shared" si="190"/>
        <v/>
      </c>
      <c r="U1593" s="395" t="str">
        <f t="shared" si="187"/>
        <v/>
      </c>
      <c r="V1593" s="396"/>
      <c r="W1593" s="282"/>
    </row>
    <row r="1594" spans="1:23">
      <c r="A1594" s="382" t="str">
        <f t="shared" si="188"/>
        <v/>
      </c>
      <c r="B1594" s="383" t="str">
        <f t="shared" si="191"/>
        <v/>
      </c>
      <c r="C1594" s="236"/>
      <c r="D1594" s="282"/>
      <c r="E1594" s="384" t="str">
        <f t="shared" si="189"/>
        <v/>
      </c>
      <c r="F1594" s="388"/>
      <c r="G1594" s="243"/>
      <c r="H1594" s="244"/>
      <c r="I1594" s="243"/>
      <c r="J1594" s="244"/>
      <c r="K1594" s="244"/>
      <c r="L1594" s="244"/>
      <c r="M1594" s="244"/>
      <c r="N1594" s="290"/>
      <c r="O1594" s="391" t="str">
        <f>IF(ISBLANK(L1694),"",IF(OR(ISBLANK(VLOOKUP(L1694&amp;"-"&amp;E1694,'Np Quality'!A:M,6,FALSE)),ISERROR(VLOOKUP(L1694&amp;"-"&amp;E1694,'Np Quality'!A:M,6,FALSE))),"-",VLOOKUP(L1694&amp;"-"&amp;E1694,'Np Quality'!A:M,6,FALSE)))</f>
        <v/>
      </c>
      <c r="P1594" s="391" t="str">
        <f>IF(ISBLANK(L1594),"",IF(OR(ISBLANK(VLOOKUP(L1594&amp;"-"&amp;E1594,'Np Quality'!A:M,7,FALSE)),ISERROR(VLOOKUP(L1594&amp;"-"&amp;E1594,'Np Quality'!A:M,7,FALSE))),"-",VLOOKUP(L1594&amp;"-"&amp;E1594,'Np Quality'!A:M,7,FALSE)))</f>
        <v/>
      </c>
      <c r="Q1594" s="391" t="str">
        <f>IF(ISBLANK(L1595),"",IF(OR(ISBLANK(VLOOKUP(L1595&amp;"-"&amp;E1595,'Np Quality'!A:M,8,FALSE)),ISERROR(VLOOKUP(L1595&amp;"-"&amp;E1595,'Np Quality'!A:M,8,FALSE))),"-",VLOOKUP(L1595&amp;"-"&amp;E1595,'Np Quality'!A:M,8,FALSE)))</f>
        <v/>
      </c>
      <c r="R1594" s="283" t="str">
        <f>IF(ISBLANK(L1594),"",IF(OR(ISBLANK(VLOOKUP(L1594&amp;"-"&amp;E1594,'Np Quality'!A:M,9,FALSE)),ISERROR(VLOOKUP(L1594&amp;"-"&amp;E1594,'Np Quality'!A:M,9,FALSE))),"-",VLOOKUP(L1594&amp;"-"&amp;E1594,'Np Quality'!A:M,9,FALSE)))</f>
        <v/>
      </c>
      <c r="S1594" s="150"/>
      <c r="T1594" s="395" t="str">
        <f t="shared" si="190"/>
        <v/>
      </c>
      <c r="U1594" s="395" t="str">
        <f t="shared" si="187"/>
        <v/>
      </c>
      <c r="V1594" s="396"/>
      <c r="W1594" s="282"/>
    </row>
    <row r="1595" spans="1:23">
      <c r="A1595" s="382" t="str">
        <f t="shared" si="188"/>
        <v/>
      </c>
      <c r="B1595" s="383" t="str">
        <f t="shared" si="191"/>
        <v/>
      </c>
      <c r="C1595" s="236"/>
      <c r="D1595" s="282"/>
      <c r="E1595" s="384" t="str">
        <f t="shared" si="189"/>
        <v/>
      </c>
      <c r="F1595" s="388"/>
      <c r="G1595" s="243"/>
      <c r="H1595" s="244"/>
      <c r="I1595" s="243"/>
      <c r="J1595" s="244"/>
      <c r="K1595" s="244"/>
      <c r="L1595" s="244"/>
      <c r="M1595" s="244"/>
      <c r="N1595" s="290"/>
      <c r="O1595" s="391" t="str">
        <f>IF(ISBLANK(L1695),"",IF(OR(ISBLANK(VLOOKUP(L1695&amp;"-"&amp;E1695,'Np Quality'!A:M,6,FALSE)),ISERROR(VLOOKUP(L1695&amp;"-"&amp;E1695,'Np Quality'!A:M,6,FALSE))),"-",VLOOKUP(L1695&amp;"-"&amp;E1695,'Np Quality'!A:M,6,FALSE)))</f>
        <v/>
      </c>
      <c r="P1595" s="391" t="str">
        <f>IF(ISBLANK(L1595),"",IF(OR(ISBLANK(VLOOKUP(L1595&amp;"-"&amp;E1595,'Np Quality'!A:M,7,FALSE)),ISERROR(VLOOKUP(L1595&amp;"-"&amp;E1595,'Np Quality'!A:M,7,FALSE))),"-",VLOOKUP(L1595&amp;"-"&amp;E1595,'Np Quality'!A:M,7,FALSE)))</f>
        <v/>
      </c>
      <c r="Q1595" s="391" t="str">
        <f>IF(ISBLANK(L1595),"",IF(OR(ISBLANK(VLOOKUP(L1595&amp;"-"&amp;E1595,'Np Quality'!A:M,8,FALSE)),ISERROR(VLOOKUP(L1595&amp;"-"&amp;E1595,'Np Quality'!A:M,8,FALSE))),"-",VLOOKUP(L1595&amp;"-"&amp;E1595,'Np Quality'!A:M,8,FALSE)))</f>
        <v/>
      </c>
      <c r="R1595" s="283" t="str">
        <f>IF(ISBLANK(L1596),"",IF(OR(ISBLANK(VLOOKUP(L1596&amp;"-"&amp;E1596,'Np Quality'!A:M,9,FALSE)),ISERROR(VLOOKUP(L1596&amp;"-"&amp;E1596,'Np Quality'!A:M,9,FALSE))),"-",VLOOKUP(L1596&amp;"-"&amp;E1596,'Np Quality'!A:M,9,FALSE)))</f>
        <v/>
      </c>
      <c r="S1595" s="150"/>
      <c r="T1595" s="395" t="str">
        <f t="shared" si="190"/>
        <v/>
      </c>
      <c r="U1595" s="395" t="str">
        <f t="shared" si="187"/>
        <v/>
      </c>
      <c r="V1595" s="396"/>
      <c r="W1595" s="282"/>
    </row>
    <row r="1596" spans="1:23">
      <c r="A1596" s="382" t="str">
        <f t="shared" si="188"/>
        <v/>
      </c>
      <c r="B1596" s="383" t="str">
        <f t="shared" si="191"/>
        <v/>
      </c>
      <c r="C1596" s="236"/>
      <c r="D1596" s="282"/>
      <c r="E1596" s="384" t="str">
        <f t="shared" si="189"/>
        <v/>
      </c>
      <c r="F1596" s="388"/>
      <c r="G1596" s="243"/>
      <c r="H1596" s="244"/>
      <c r="I1596" s="243"/>
      <c r="J1596" s="244"/>
      <c r="K1596" s="244"/>
      <c r="L1596" s="244"/>
      <c r="M1596" s="244"/>
      <c r="N1596" s="290"/>
      <c r="O1596" s="391" t="str">
        <f>IF(ISBLANK(L1696),"",IF(OR(ISBLANK(VLOOKUP(L1696&amp;"-"&amp;E1696,'Np Quality'!A:M,6,FALSE)),ISERROR(VLOOKUP(L1696&amp;"-"&amp;E1696,'Np Quality'!A:M,6,FALSE))),"-",VLOOKUP(L1696&amp;"-"&amp;E1696,'Np Quality'!A:M,6,FALSE)))</f>
        <v/>
      </c>
      <c r="P1596" s="391" t="str">
        <f>IF(ISBLANK(L1596),"",IF(OR(ISBLANK(VLOOKUP(L1596&amp;"-"&amp;E1596,'Np Quality'!A:M,7,FALSE)),ISERROR(VLOOKUP(L1596&amp;"-"&amp;E1596,'Np Quality'!A:M,7,FALSE))),"-",VLOOKUP(L1596&amp;"-"&amp;E1596,'Np Quality'!A:M,7,FALSE)))</f>
        <v/>
      </c>
      <c r="Q1596" s="391" t="str">
        <f>IF(ISBLANK(L1596),"",IF(OR(ISBLANK(VLOOKUP(L1596&amp;"-"&amp;E1596,'Np Quality'!A:M,8,FALSE)),ISERROR(VLOOKUP(L1596&amp;"-"&amp;E1596,'Np Quality'!A:M,8,FALSE))),"-",VLOOKUP(L1596&amp;"-"&amp;E1596,'Np Quality'!A:M,8,FALSE)))</f>
        <v/>
      </c>
      <c r="R1596" s="283" t="str">
        <f>IF(ISBLANK(L1596),"",IF(OR(ISBLANK(VLOOKUP(L1596&amp;"-"&amp;E1596,'Np Quality'!A:M,9,FALSE)),ISERROR(VLOOKUP(L1596&amp;"-"&amp;E1596,'Np Quality'!A:M,9,FALSE))),"-",VLOOKUP(L1596&amp;"-"&amp;E1596,'Np Quality'!A:M,9,FALSE)))</f>
        <v/>
      </c>
      <c r="S1596" s="150"/>
      <c r="T1596" s="395" t="str">
        <f t="shared" si="190"/>
        <v/>
      </c>
      <c r="U1596" s="395" t="str">
        <f t="shared" si="187"/>
        <v/>
      </c>
      <c r="V1596" s="396"/>
      <c r="W1596" s="282"/>
    </row>
    <row r="1597" spans="1:23">
      <c r="A1597" s="382" t="str">
        <f t="shared" si="188"/>
        <v/>
      </c>
      <c r="B1597" s="383" t="str">
        <f t="shared" si="191"/>
        <v/>
      </c>
      <c r="C1597" s="236"/>
      <c r="D1597" s="282"/>
      <c r="E1597" s="384" t="str">
        <f t="shared" si="189"/>
        <v/>
      </c>
      <c r="F1597" s="388"/>
      <c r="G1597" s="243"/>
      <c r="H1597" s="244"/>
      <c r="I1597" s="243"/>
      <c r="J1597" s="244"/>
      <c r="K1597" s="244"/>
      <c r="L1597" s="244"/>
      <c r="M1597" s="244"/>
      <c r="N1597" s="290"/>
      <c r="O1597" s="391" t="str">
        <f>IF(ISBLANK(L1597),"",IF(OR(ISBLANK(VLOOKUP(L1597&amp;"-"&amp;E1597,'Np Quality'!A:M,6,FALSE)),ISERROR(VLOOKUP(L1597&amp;"-"&amp;E1597,'Np Quality'!A:M,6,FALSE))),"-",VLOOKUP(L1597&amp;"-"&amp;E1597,'Np Quality'!A:M,6,FALSE)))</f>
        <v/>
      </c>
      <c r="P1597" s="391" t="str">
        <f>IF(ISBLANK(L1697),"",IF(OR(ISBLANK(VLOOKUP(L1697&amp;"-"&amp;E1697,'Np Quality'!A:M,7,FALSE)),ISERROR(VLOOKUP(L1697&amp;"-"&amp;E1697,'Np Quality'!A:M,7,FALSE))),"-",VLOOKUP(L1697&amp;"-"&amp;E1697,'Np Quality'!A:M,7,FALSE)))</f>
        <v/>
      </c>
      <c r="Q1597" s="391" t="str">
        <f>IF(ISBLANK(L1597),"",IF(OR(ISBLANK(VLOOKUP(L1597&amp;"-"&amp;E1597,'Np Quality'!A:M,8,FALSE)),ISERROR(VLOOKUP(L1597&amp;"-"&amp;E1597,'Np Quality'!A:M,8,FALSE))),"-",VLOOKUP(L1597&amp;"-"&amp;E1597,'Np Quality'!A:M,8,FALSE)))</f>
        <v/>
      </c>
      <c r="R1597" s="283" t="str">
        <f>IF(ISBLANK(L1597),"",IF(OR(ISBLANK(VLOOKUP(L1597&amp;"-"&amp;E1597,'Np Quality'!A:M,9,FALSE)),ISERROR(VLOOKUP(L1597&amp;"-"&amp;E1597,'Np Quality'!A:M,9,FALSE))),"-",VLOOKUP(L1597&amp;"-"&amp;E1597,'Np Quality'!A:M,9,FALSE)))</f>
        <v/>
      </c>
      <c r="S1597" s="150"/>
      <c r="T1597" s="395" t="str">
        <f t="shared" si="190"/>
        <v/>
      </c>
      <c r="U1597" s="395" t="str">
        <f t="shared" si="187"/>
        <v/>
      </c>
      <c r="V1597" s="396"/>
      <c r="W1597" s="282"/>
    </row>
    <row r="1598" spans="1:23">
      <c r="A1598" s="382" t="str">
        <f t="shared" si="188"/>
        <v/>
      </c>
      <c r="B1598" s="383" t="str">
        <f t="shared" si="191"/>
        <v/>
      </c>
      <c r="C1598" s="236"/>
      <c r="D1598" s="282"/>
      <c r="E1598" s="384" t="str">
        <f t="shared" si="189"/>
        <v/>
      </c>
      <c r="F1598" s="388"/>
      <c r="G1598" s="243"/>
      <c r="H1598" s="244"/>
      <c r="I1598" s="243"/>
      <c r="J1598" s="244"/>
      <c r="K1598" s="244"/>
      <c r="L1598" s="244"/>
      <c r="M1598" s="244"/>
      <c r="N1598" s="290"/>
      <c r="O1598" s="391" t="str">
        <f>IF(ISBLANK(L1598),"",IF(OR(ISBLANK(VLOOKUP(L1598&amp;"-"&amp;E1598,'Np Quality'!A:M,6,FALSE)),ISERROR(VLOOKUP(L1598&amp;"-"&amp;E1598,'Np Quality'!A:M,6,FALSE))),"-",VLOOKUP(L1598&amp;"-"&amp;E1598,'Np Quality'!A:M,6,FALSE)))</f>
        <v/>
      </c>
      <c r="P1598" s="391" t="str">
        <f>IF(ISBLANK(L1698),"",IF(OR(ISBLANK(VLOOKUP(L1698&amp;"-"&amp;E1698,'Np Quality'!A:M,7,FALSE)),ISERROR(VLOOKUP(L1698&amp;"-"&amp;E1698,'Np Quality'!A:M,7,FALSE))),"-",VLOOKUP(L1698&amp;"-"&amp;E1698,'Np Quality'!A:M,7,FALSE)))</f>
        <v/>
      </c>
      <c r="Q1598" s="391" t="str">
        <f>IF(ISBLANK(L1598),"",IF(OR(ISBLANK(VLOOKUP(L1598&amp;"-"&amp;E1598,'Np Quality'!A:M,8,FALSE)),ISERROR(VLOOKUP(L1598&amp;"-"&amp;E1598,'Np Quality'!A:M,8,FALSE))),"-",VLOOKUP(L1598&amp;"-"&amp;E1598,'Np Quality'!A:M,8,FALSE)))</f>
        <v/>
      </c>
      <c r="R1598" s="283" t="str">
        <f>IF(ISBLANK(L1598),"",IF(OR(ISBLANK(VLOOKUP(L1598&amp;"-"&amp;E1598,'Np Quality'!A:M,9,FALSE)),ISERROR(VLOOKUP(L1598&amp;"-"&amp;E1598,'Np Quality'!A:M,9,FALSE))),"-",VLOOKUP(L1598&amp;"-"&amp;E1598,'Np Quality'!A:M,9,FALSE)))</f>
        <v/>
      </c>
      <c r="S1598" s="150"/>
      <c r="T1598" s="395" t="str">
        <f t="shared" si="190"/>
        <v/>
      </c>
      <c r="U1598" s="395" t="str">
        <f t="shared" si="187"/>
        <v/>
      </c>
      <c r="V1598" s="396"/>
      <c r="W1598" s="282"/>
    </row>
    <row r="1599" spans="1:23">
      <c r="A1599" s="382" t="str">
        <f t="shared" si="188"/>
        <v/>
      </c>
      <c r="B1599" s="383" t="str">
        <f t="shared" si="191"/>
        <v/>
      </c>
      <c r="C1599" s="236"/>
      <c r="D1599" s="282"/>
      <c r="E1599" s="384" t="str">
        <f t="shared" si="189"/>
        <v/>
      </c>
      <c r="F1599" s="388"/>
      <c r="G1599" s="243"/>
      <c r="H1599" s="244"/>
      <c r="I1599" s="243"/>
      <c r="J1599" s="244"/>
      <c r="K1599" s="244"/>
      <c r="L1599" s="244"/>
      <c r="M1599" s="244"/>
      <c r="N1599" s="290"/>
      <c r="O1599" s="391" t="str">
        <f>IF(ISBLANK(L1599),"",IF(OR(ISBLANK(VLOOKUP(L1599&amp;"-"&amp;E1599,'Np Quality'!A:M,6,FALSE)),ISERROR(VLOOKUP(L1599&amp;"-"&amp;E1599,'Np Quality'!A:M,6,FALSE))),"-",VLOOKUP(L1599&amp;"-"&amp;E1599,'Np Quality'!A:M,6,FALSE)))</f>
        <v/>
      </c>
      <c r="P1599" s="391" t="str">
        <f>IF(ISBLANK(L1699),"",IF(OR(ISBLANK(VLOOKUP(L1699&amp;"-"&amp;E1699,'Np Quality'!A:M,7,FALSE)),ISERROR(VLOOKUP(L1699&amp;"-"&amp;E1699,'Np Quality'!A:M,7,FALSE))),"-",VLOOKUP(L1699&amp;"-"&amp;E1699,'Np Quality'!A:M,7,FALSE)))</f>
        <v/>
      </c>
      <c r="Q1599" s="391" t="str">
        <f>IF(ISBLANK(L1599),"",IF(OR(ISBLANK(VLOOKUP(L1599&amp;"-"&amp;E1599,'Np Quality'!A:M,8,FALSE)),ISERROR(VLOOKUP(L1599&amp;"-"&amp;E1599,'Np Quality'!A:M,8,FALSE))),"-",VLOOKUP(L1599&amp;"-"&amp;E1599,'Np Quality'!A:M,8,FALSE)))</f>
        <v/>
      </c>
      <c r="R1599" s="283" t="str">
        <f>IF(ISBLANK(L1599),"",IF(OR(ISBLANK(VLOOKUP(L1599&amp;"-"&amp;E1599,'Np Quality'!A:M,9,FALSE)),ISERROR(VLOOKUP(L1599&amp;"-"&amp;E1599,'Np Quality'!A:M,9,FALSE))),"-",VLOOKUP(L1599&amp;"-"&amp;E1599,'Np Quality'!A:M,9,FALSE)))</f>
        <v/>
      </c>
      <c r="S1599" s="150"/>
      <c r="T1599" s="395" t="str">
        <f t="shared" si="190"/>
        <v/>
      </c>
      <c r="U1599" s="395" t="str">
        <f t="shared" si="187"/>
        <v/>
      </c>
      <c r="V1599" s="396"/>
      <c r="W1599" s="282"/>
    </row>
    <row r="1600" spans="1:23">
      <c r="A1600" s="382" t="str">
        <f t="shared" si="188"/>
        <v/>
      </c>
      <c r="B1600" s="383" t="str">
        <f t="shared" si="191"/>
        <v/>
      </c>
      <c r="C1600" s="236"/>
      <c r="D1600" s="282"/>
      <c r="E1600" s="384" t="str">
        <f t="shared" si="189"/>
        <v/>
      </c>
      <c r="F1600" s="388"/>
      <c r="G1600" s="243"/>
      <c r="H1600" s="244"/>
      <c r="I1600" s="243"/>
      <c r="J1600" s="244"/>
      <c r="K1600" s="244"/>
      <c r="L1600" s="244"/>
      <c r="M1600" s="244"/>
      <c r="N1600" s="290"/>
      <c r="O1600" s="391" t="str">
        <f>IF(ISBLANK(L1600),"",IF(OR(ISBLANK(VLOOKUP(L1600&amp;"-"&amp;E1600,'Np Quality'!A:M,6,FALSE)),ISERROR(VLOOKUP(L1600&amp;"-"&amp;E1600,'Np Quality'!A:M,6,FALSE))),"-",VLOOKUP(L1600&amp;"-"&amp;E1600,'Np Quality'!A:M,6,FALSE)))</f>
        <v/>
      </c>
      <c r="P1600" s="391" t="str">
        <f>IF(ISBLANK(L1700),"",IF(OR(ISBLANK(VLOOKUP(L1700&amp;"-"&amp;E1700,'Np Quality'!A:M,7,FALSE)),ISERROR(VLOOKUP(L1700&amp;"-"&amp;E1700,'Np Quality'!A:M,7,FALSE))),"-",VLOOKUP(L1700&amp;"-"&amp;E1700,'Np Quality'!A:M,7,FALSE)))</f>
        <v/>
      </c>
      <c r="Q1600" s="391" t="str">
        <f>IF(ISBLANK(L1600),"",IF(OR(ISBLANK(VLOOKUP(L1600&amp;"-"&amp;E1600,'Np Quality'!A:M,8,FALSE)),ISERROR(VLOOKUP(L1600&amp;"-"&amp;E1600,'Np Quality'!A:M,8,FALSE))),"-",VLOOKUP(L1600&amp;"-"&amp;E1600,'Np Quality'!A:M,8,FALSE)))</f>
        <v/>
      </c>
      <c r="R1600" s="283" t="str">
        <f>IF(ISBLANK(L1600),"",IF(OR(ISBLANK(VLOOKUP(L1600&amp;"-"&amp;E1600,'Np Quality'!A:M,9,FALSE)),ISERROR(VLOOKUP(L1600&amp;"-"&amp;E1600,'Np Quality'!A:M,9,FALSE))),"-",VLOOKUP(L1600&amp;"-"&amp;E1600,'Np Quality'!A:M,9,FALSE)))</f>
        <v/>
      </c>
      <c r="S1600" s="150"/>
      <c r="T1600" s="395" t="str">
        <f t="shared" si="190"/>
        <v/>
      </c>
      <c r="U1600" s="395" t="str">
        <f t="shared" ref="U1600:U1663" si="192">IF(ISNUMBER(B1600),CHOOSE(B1600,M1600,M1600&amp;","&amp;M1601,M1600&amp;","&amp;M1601&amp;","&amp;M1602,M1600&amp;","&amp;M1601&amp;","&amp;M1602&amp;","&amp;M1603),"")</f>
        <v/>
      </c>
      <c r="V1600" s="396"/>
      <c r="W1600" s="282"/>
    </row>
    <row r="1601" spans="1:23">
      <c r="A1601" s="382" t="str">
        <f t="shared" si="188"/>
        <v/>
      </c>
      <c r="B1601" s="383" t="str">
        <f t="shared" si="191"/>
        <v/>
      </c>
      <c r="C1601" s="236"/>
      <c r="D1601" s="282"/>
      <c r="E1601" s="384" t="str">
        <f t="shared" si="189"/>
        <v/>
      </c>
      <c r="F1601" s="388"/>
      <c r="G1601" s="243"/>
      <c r="H1601" s="244"/>
      <c r="I1601" s="243"/>
      <c r="J1601" s="244"/>
      <c r="K1601" s="244"/>
      <c r="L1601" s="244"/>
      <c r="M1601" s="244"/>
      <c r="N1601" s="290"/>
      <c r="O1601" s="391" t="str">
        <f>IF(ISBLANK(L1601),"",IF(OR(ISBLANK(VLOOKUP(L1601&amp;"-"&amp;E1601,'Np Quality'!A:M,6,FALSE)),ISERROR(VLOOKUP(L1601&amp;"-"&amp;E1601,'Np Quality'!A:M,6,FALSE))),"-",VLOOKUP(L1601&amp;"-"&amp;E1601,'Np Quality'!A:M,6,FALSE)))</f>
        <v/>
      </c>
      <c r="P1601" s="391" t="str">
        <f>IF(ISBLANK(L1701),"",IF(OR(ISBLANK(VLOOKUP(L1701&amp;"-"&amp;E1701,'Np Quality'!A:M,7,FALSE)),ISERROR(VLOOKUP(L1701&amp;"-"&amp;E1701,'Np Quality'!A:M,7,FALSE))),"-",VLOOKUP(L1701&amp;"-"&amp;E1701,'Np Quality'!A:M,7,FALSE)))</f>
        <v/>
      </c>
      <c r="Q1601" s="391" t="str">
        <f>IF(ISBLANK(L1601),"",IF(OR(ISBLANK(VLOOKUP(L1601&amp;"-"&amp;E1601,'Np Quality'!A:M,8,FALSE)),ISERROR(VLOOKUP(L1601&amp;"-"&amp;E1601,'Np Quality'!A:M,8,FALSE))),"-",VLOOKUP(L1601&amp;"-"&amp;E1601,'Np Quality'!A:M,8,FALSE)))</f>
        <v/>
      </c>
      <c r="R1601" s="283" t="str">
        <f>IF(ISBLANK(L1601),"",IF(OR(ISBLANK(VLOOKUP(L1601&amp;"-"&amp;E1601,'Np Quality'!A:M,9,FALSE)),ISERROR(VLOOKUP(L1601&amp;"-"&amp;E1601,'Np Quality'!A:M,9,FALSE))),"-",VLOOKUP(L1601&amp;"-"&amp;E1601,'Np Quality'!A:M,9,FALSE)))</f>
        <v/>
      </c>
      <c r="S1601" s="150"/>
      <c r="T1601" s="395" t="str">
        <f t="shared" si="190"/>
        <v/>
      </c>
      <c r="U1601" s="395" t="str">
        <f t="shared" si="192"/>
        <v/>
      </c>
      <c r="V1601" s="396"/>
      <c r="W1601" s="282"/>
    </row>
    <row r="1602" spans="1:23">
      <c r="A1602" s="382" t="str">
        <f t="shared" si="188"/>
        <v/>
      </c>
      <c r="B1602" s="383" t="str">
        <f t="shared" si="191"/>
        <v/>
      </c>
      <c r="C1602" s="236"/>
      <c r="D1602" s="282"/>
      <c r="E1602" s="384" t="str">
        <f t="shared" si="189"/>
        <v/>
      </c>
      <c r="F1602" s="388"/>
      <c r="G1602" s="243"/>
      <c r="H1602" s="244"/>
      <c r="I1602" s="243"/>
      <c r="J1602" s="244"/>
      <c r="K1602" s="244"/>
      <c r="L1602" s="244"/>
      <c r="M1602" s="244"/>
      <c r="N1602" s="290"/>
      <c r="O1602" s="391" t="str">
        <f>IF(ISBLANK(L1603),"",IF(OR(ISBLANK(VLOOKUP(L1603&amp;"-"&amp;E1603,'Np Quality'!A:M,6,FALSE)),ISERROR(VLOOKUP(L1603&amp;"-"&amp;E1603,'Np Quality'!A:M,6,FALSE))),"-",VLOOKUP(L1603&amp;"-"&amp;E1603,'Np Quality'!A:M,6,FALSE)))</f>
        <v/>
      </c>
      <c r="P1602" s="391" t="str">
        <f>IF(ISBLANK(L1702),"",IF(OR(ISBLANK(VLOOKUP(L1702&amp;"-"&amp;E1702,'Np Quality'!A:M,7,FALSE)),ISERROR(VLOOKUP(L1702&amp;"-"&amp;E1702,'Np Quality'!A:M,7,FALSE))),"-",VLOOKUP(L1702&amp;"-"&amp;E1702,'Np Quality'!A:M,7,FALSE)))</f>
        <v/>
      </c>
      <c r="Q1602" s="391" t="str">
        <f>IF(ISBLANK(L1602),"",IF(OR(ISBLANK(VLOOKUP(L1602&amp;"-"&amp;E1602,'Np Quality'!A:M,8,FALSE)),ISERROR(VLOOKUP(L1602&amp;"-"&amp;E1602,'Np Quality'!A:M,8,FALSE))),"-",VLOOKUP(L1602&amp;"-"&amp;E1602,'Np Quality'!A:M,8,FALSE)))</f>
        <v/>
      </c>
      <c r="R1602" s="283" t="str">
        <f>IF(ISBLANK(L1602),"",IF(OR(ISBLANK(VLOOKUP(L1602&amp;"-"&amp;E1602,'Np Quality'!A:M,9,FALSE)),ISERROR(VLOOKUP(L1602&amp;"-"&amp;E1602,'Np Quality'!A:M,9,FALSE))),"-",VLOOKUP(L1602&amp;"-"&amp;E1602,'Np Quality'!A:M,9,FALSE)))</f>
        <v/>
      </c>
      <c r="S1602" s="150"/>
      <c r="T1602" s="395" t="str">
        <f t="shared" si="190"/>
        <v/>
      </c>
      <c r="U1602" s="395" t="str">
        <f t="shared" si="192"/>
        <v/>
      </c>
      <c r="V1602" s="396"/>
      <c r="W1602" s="282"/>
    </row>
    <row r="1603" spans="1:23">
      <c r="A1603" s="382" t="str">
        <f t="shared" si="188"/>
        <v/>
      </c>
      <c r="B1603" s="383" t="str">
        <f t="shared" si="191"/>
        <v/>
      </c>
      <c r="C1603" s="236"/>
      <c r="D1603" s="282"/>
      <c r="E1603" s="384" t="str">
        <f t="shared" si="189"/>
        <v/>
      </c>
      <c r="F1603" s="388"/>
      <c r="G1603" s="243"/>
      <c r="H1603" s="244"/>
      <c r="I1603" s="243"/>
      <c r="J1603" s="244"/>
      <c r="K1603" s="244"/>
      <c r="L1603" s="244"/>
      <c r="M1603" s="244"/>
      <c r="N1603" s="290"/>
      <c r="O1603" s="391" t="str">
        <f>IF(ISBLANK(L1603),"",IF(OR(ISBLANK(VLOOKUP(L1603&amp;"-"&amp;E1603,'Np Quality'!A:M,6,FALSE)),ISERROR(VLOOKUP(L1603&amp;"-"&amp;E1603,'Np Quality'!A:M,6,FALSE))),"-",VLOOKUP(L1603&amp;"-"&amp;E1603,'Np Quality'!A:M,6,FALSE)))</f>
        <v/>
      </c>
      <c r="P1603" s="391" t="str">
        <f>IF(ISBLANK(L1704),"",IF(OR(ISBLANK(VLOOKUP(L1704&amp;"-"&amp;E1704,'Np Quality'!A:M,7,FALSE)),ISERROR(VLOOKUP(L1704&amp;"-"&amp;E1704,'Np Quality'!A:M,7,FALSE))),"-",VLOOKUP(L1704&amp;"-"&amp;E1704,'Np Quality'!A:M,7,FALSE)))</f>
        <v/>
      </c>
      <c r="Q1603" s="391" t="str">
        <f>IF(ISBLANK(L1603),"",IF(OR(ISBLANK(VLOOKUP(L1603&amp;"-"&amp;E1603,'Np Quality'!A:M,8,FALSE)),ISERROR(VLOOKUP(L1603&amp;"-"&amp;E1603,'Np Quality'!A:M,8,FALSE))),"-",VLOOKUP(L1603&amp;"-"&amp;E1603,'Np Quality'!A:M,8,FALSE)))</f>
        <v/>
      </c>
      <c r="R1603" s="283" t="str">
        <f>IF(ISBLANK(L1603),"",IF(OR(ISBLANK(VLOOKUP(L1603&amp;"-"&amp;E1603,'Np Quality'!A:M,9,FALSE)),ISERROR(VLOOKUP(L1603&amp;"-"&amp;E1603,'Np Quality'!A:M,9,FALSE))),"-",VLOOKUP(L1603&amp;"-"&amp;E1603,'Np Quality'!A:M,9,FALSE)))</f>
        <v/>
      </c>
      <c r="S1603" s="150"/>
      <c r="T1603" s="395" t="str">
        <f t="shared" si="190"/>
        <v/>
      </c>
      <c r="U1603" s="395" t="str">
        <f t="shared" si="192"/>
        <v/>
      </c>
      <c r="V1603" s="396"/>
      <c r="W1603" s="282"/>
    </row>
    <row r="1604" spans="1:23">
      <c r="A1604" s="382" t="str">
        <f t="shared" si="188"/>
        <v/>
      </c>
      <c r="B1604" s="383" t="str">
        <f t="shared" si="191"/>
        <v/>
      </c>
      <c r="C1604" s="236"/>
      <c r="D1604" s="282"/>
      <c r="E1604" s="384" t="str">
        <f t="shared" si="189"/>
        <v/>
      </c>
      <c r="F1604" s="388"/>
      <c r="G1604" s="243"/>
      <c r="H1604" s="244"/>
      <c r="I1604" s="243"/>
      <c r="J1604" s="244"/>
      <c r="K1604" s="244"/>
      <c r="L1604" s="244"/>
      <c r="M1604" s="244"/>
      <c r="N1604" s="290"/>
      <c r="O1604" s="391" t="str">
        <f>IF(ISBLANK(L1604),"",IF(OR(ISBLANK(VLOOKUP(L1604&amp;"-"&amp;E1604,'Np Quality'!A:M,6,FALSE)),ISERROR(VLOOKUP(L1604&amp;"-"&amp;E1604,'Np Quality'!A:M,6,FALSE))),"-",VLOOKUP(L1604&amp;"-"&amp;E1604,'Np Quality'!A:M,6,FALSE)))</f>
        <v/>
      </c>
      <c r="P1604" s="391" t="str">
        <f>IF(ISBLANK(L1704),"",IF(OR(ISBLANK(VLOOKUP(L1704&amp;"-"&amp;E1704,'Np Quality'!A:M,7,FALSE)),ISERROR(VLOOKUP(L1704&amp;"-"&amp;E1704,'Np Quality'!A:M,7,FALSE))),"-",VLOOKUP(L1704&amp;"-"&amp;E1704,'Np Quality'!A:M,7,FALSE)))</f>
        <v/>
      </c>
      <c r="Q1604" s="391" t="str">
        <f>IF(ISBLANK(L1605),"",IF(OR(ISBLANK(VLOOKUP(L1605&amp;"-"&amp;E1605,'Np Quality'!A:M,8,FALSE)),ISERROR(VLOOKUP(L1605&amp;"-"&amp;E1605,'Np Quality'!A:M,8,FALSE))),"-",VLOOKUP(L1605&amp;"-"&amp;E1605,'Np Quality'!A:M,8,FALSE)))</f>
        <v/>
      </c>
      <c r="R1604" s="283" t="str">
        <f>IF(ISBLANK(L1604),"",IF(OR(ISBLANK(VLOOKUP(L1604&amp;"-"&amp;E1604,'Np Quality'!A:M,9,FALSE)),ISERROR(VLOOKUP(L1604&amp;"-"&amp;E1604,'Np Quality'!A:M,9,FALSE))),"-",VLOOKUP(L1604&amp;"-"&amp;E1604,'Np Quality'!A:M,9,FALSE)))</f>
        <v/>
      </c>
      <c r="S1604" s="150"/>
      <c r="T1604" s="395" t="str">
        <f t="shared" si="190"/>
        <v/>
      </c>
      <c r="U1604" s="395" t="str">
        <f t="shared" si="192"/>
        <v/>
      </c>
      <c r="V1604" s="396"/>
      <c r="W1604" s="282"/>
    </row>
    <row r="1605" spans="1:23">
      <c r="A1605" s="382" t="str">
        <f t="shared" si="188"/>
        <v/>
      </c>
      <c r="B1605" s="383" t="str">
        <f t="shared" si="191"/>
        <v/>
      </c>
      <c r="C1605" s="236"/>
      <c r="D1605" s="282"/>
      <c r="E1605" s="384" t="str">
        <f t="shared" si="189"/>
        <v/>
      </c>
      <c r="F1605" s="388"/>
      <c r="G1605" s="243"/>
      <c r="H1605" s="244"/>
      <c r="I1605" s="243"/>
      <c r="J1605" s="244"/>
      <c r="K1605" s="244"/>
      <c r="L1605" s="244"/>
      <c r="M1605" s="244"/>
      <c r="N1605" s="290"/>
      <c r="O1605" s="391" t="str">
        <f>IF(ISBLANK(L1605),"",IF(OR(ISBLANK(VLOOKUP(L1605&amp;"-"&amp;E1605,'Np Quality'!A:M,6,FALSE)),ISERROR(VLOOKUP(L1605&amp;"-"&amp;E1605,'Np Quality'!A:M,6,FALSE))),"-",VLOOKUP(L1605&amp;"-"&amp;E1605,'Np Quality'!A:M,6,FALSE)))</f>
        <v/>
      </c>
      <c r="P1605" s="391" t="str">
        <f>IF(ISBLANK(L1705),"",IF(OR(ISBLANK(VLOOKUP(L1705&amp;"-"&amp;E1705,'Np Quality'!A:M,7,FALSE)),ISERROR(VLOOKUP(L1705&amp;"-"&amp;E1705,'Np Quality'!A:M,7,FALSE))),"-",VLOOKUP(L1705&amp;"-"&amp;E1705,'Np Quality'!A:M,7,FALSE)))</f>
        <v/>
      </c>
      <c r="Q1605" s="391" t="str">
        <f>IF(ISBLANK(L1605),"",IF(OR(ISBLANK(VLOOKUP(L1605&amp;"-"&amp;E1605,'Np Quality'!A:M,8,FALSE)),ISERROR(VLOOKUP(L1605&amp;"-"&amp;E1605,'Np Quality'!A:M,8,FALSE))),"-",VLOOKUP(L1605&amp;"-"&amp;E1605,'Np Quality'!A:M,8,FALSE)))</f>
        <v/>
      </c>
      <c r="R1605" s="283" t="str">
        <f>IF(ISBLANK(L1606),"",IF(OR(ISBLANK(VLOOKUP(L1606&amp;"-"&amp;E1606,'Np Quality'!A:M,9,FALSE)),ISERROR(VLOOKUP(L1606&amp;"-"&amp;E1606,'Np Quality'!A:M,9,FALSE))),"-",VLOOKUP(L1606&amp;"-"&amp;E1606,'Np Quality'!A:M,9,FALSE)))</f>
        <v/>
      </c>
      <c r="S1605" s="150"/>
      <c r="T1605" s="395" t="str">
        <f t="shared" si="190"/>
        <v/>
      </c>
      <c r="U1605" s="395" t="str">
        <f t="shared" si="192"/>
        <v/>
      </c>
      <c r="V1605" s="396"/>
      <c r="W1605" s="282"/>
    </row>
    <row r="1606" spans="1:23">
      <c r="A1606" s="382" t="str">
        <f t="shared" si="188"/>
        <v/>
      </c>
      <c r="B1606" s="383" t="str">
        <f t="shared" si="191"/>
        <v/>
      </c>
      <c r="C1606" s="236"/>
      <c r="D1606" s="282"/>
      <c r="E1606" s="384" t="str">
        <f t="shared" si="189"/>
        <v/>
      </c>
      <c r="F1606" s="388"/>
      <c r="G1606" s="243"/>
      <c r="H1606" s="244"/>
      <c r="I1606" s="243"/>
      <c r="J1606" s="244"/>
      <c r="K1606" s="244"/>
      <c r="L1606" s="244"/>
      <c r="M1606" s="244"/>
      <c r="N1606" s="290"/>
      <c r="O1606" s="391" t="str">
        <f>IF(ISBLANK(L1606),"",IF(OR(ISBLANK(VLOOKUP(L1606&amp;"-"&amp;E1606,'Np Quality'!A:M,6,FALSE)),ISERROR(VLOOKUP(L1606&amp;"-"&amp;E1606,'Np Quality'!A:M,6,FALSE))),"-",VLOOKUP(L1606&amp;"-"&amp;E1606,'Np Quality'!A:M,6,FALSE)))</f>
        <v/>
      </c>
      <c r="P1606" s="391" t="str">
        <f>IF(ISBLANK(L1706),"",IF(OR(ISBLANK(VLOOKUP(L1706&amp;"-"&amp;E1706,'Np Quality'!A:M,7,FALSE)),ISERROR(VLOOKUP(L1706&amp;"-"&amp;E1706,'Np Quality'!A:M,7,FALSE))),"-",VLOOKUP(L1706&amp;"-"&amp;E1706,'Np Quality'!A:M,7,FALSE)))</f>
        <v/>
      </c>
      <c r="Q1606" s="391" t="str">
        <f>IF(ISBLANK(L1606),"",IF(OR(ISBLANK(VLOOKUP(L1606&amp;"-"&amp;E1606,'Np Quality'!A:M,8,FALSE)),ISERROR(VLOOKUP(L1606&amp;"-"&amp;E1606,'Np Quality'!A:M,8,FALSE))),"-",VLOOKUP(L1606&amp;"-"&amp;E1606,'Np Quality'!A:M,8,FALSE)))</f>
        <v/>
      </c>
      <c r="R1606" s="283" t="str">
        <f>IF(ISBLANK(L1606),"",IF(OR(ISBLANK(VLOOKUP(L1606&amp;"-"&amp;E1606,'Np Quality'!A:M,9,FALSE)),ISERROR(VLOOKUP(L1606&amp;"-"&amp;E1606,'Np Quality'!A:M,9,FALSE))),"-",VLOOKUP(L1606&amp;"-"&amp;E1606,'Np Quality'!A:M,9,FALSE)))</f>
        <v/>
      </c>
      <c r="S1606" s="150"/>
      <c r="T1606" s="395" t="str">
        <f t="shared" si="190"/>
        <v/>
      </c>
      <c r="U1606" s="395" t="str">
        <f t="shared" si="192"/>
        <v/>
      </c>
      <c r="V1606" s="396"/>
      <c r="W1606" s="282"/>
    </row>
    <row r="1607" spans="1:23">
      <c r="A1607" s="382" t="str">
        <f t="shared" ref="A1607:A1670" si="193">IF(ISBLANK(H1607),"",H1607&amp;"-"&amp;IF(OR(LEN(I1607)=1,LEN(I1607)=4),"0"&amp;I1607,I1607)&amp;"-"&amp;IF(LEN(G1607)=1,"0"&amp;G1607,G1607))</f>
        <v/>
      </c>
      <c r="B1607" s="383" t="str">
        <f t="shared" si="191"/>
        <v/>
      </c>
      <c r="C1607" s="236"/>
      <c r="D1607" s="282"/>
      <c r="E1607" s="384" t="str">
        <f t="shared" ref="E1607:E1670" si="194">IF(ISBLANK(D1607),"",D1607-F1607)</f>
        <v/>
      </c>
      <c r="F1607" s="388"/>
      <c r="G1607" s="243"/>
      <c r="H1607" s="244"/>
      <c r="I1607" s="243"/>
      <c r="J1607" s="244"/>
      <c r="K1607" s="244"/>
      <c r="L1607" s="244"/>
      <c r="M1607" s="244"/>
      <c r="N1607" s="290"/>
      <c r="O1607" s="391" t="str">
        <f>IF(ISBLANK(L1607),"",IF(OR(ISBLANK(VLOOKUP(L1607&amp;"-"&amp;E1607,'Np Quality'!A:M,6,FALSE)),ISERROR(VLOOKUP(L1607&amp;"-"&amp;E1607,'Np Quality'!A:M,6,FALSE))),"-",VLOOKUP(L1607&amp;"-"&amp;E1607,'Np Quality'!A:M,6,FALSE)))</f>
        <v/>
      </c>
      <c r="P1607" s="391" t="str">
        <f>IF(ISBLANK(L1707),"",IF(OR(ISBLANK(VLOOKUP(L1707&amp;"-"&amp;E1707,'Np Quality'!A:M,7,FALSE)),ISERROR(VLOOKUP(L1707&amp;"-"&amp;E1707,'Np Quality'!A:M,7,FALSE))),"-",VLOOKUP(L1707&amp;"-"&amp;E1707,'Np Quality'!A:M,7,FALSE)))</f>
        <v/>
      </c>
      <c r="Q1607" s="391" t="str">
        <f>IF(ISBLANK(L1607),"",IF(OR(ISBLANK(VLOOKUP(L1607&amp;"-"&amp;E1607,'Np Quality'!A:M,8,FALSE)),ISERROR(VLOOKUP(L1607&amp;"-"&amp;E1607,'Np Quality'!A:M,8,FALSE))),"-",VLOOKUP(L1607&amp;"-"&amp;E1607,'Np Quality'!A:M,8,FALSE)))</f>
        <v/>
      </c>
      <c r="R1607" s="283" t="str">
        <f>IF(ISBLANK(L1607),"",IF(OR(ISBLANK(VLOOKUP(L1607&amp;"-"&amp;E1607,'Np Quality'!A:M,9,FALSE)),ISERROR(VLOOKUP(L1607&amp;"-"&amp;E1607,'Np Quality'!A:M,9,FALSE))),"-",VLOOKUP(L1607&amp;"-"&amp;E1607,'Np Quality'!A:M,9,FALSE)))</f>
        <v/>
      </c>
      <c r="S1607" s="150"/>
      <c r="T1607" s="395" t="str">
        <f t="shared" si="190"/>
        <v/>
      </c>
      <c r="U1607" s="395" t="str">
        <f t="shared" si="192"/>
        <v/>
      </c>
      <c r="V1607" s="396"/>
      <c r="W1607" s="282"/>
    </row>
    <row r="1608" spans="1:23">
      <c r="A1608" s="382" t="str">
        <f t="shared" si="193"/>
        <v/>
      </c>
      <c r="B1608" s="383" t="str">
        <f t="shared" si="191"/>
        <v/>
      </c>
      <c r="C1608" s="236"/>
      <c r="D1608" s="282"/>
      <c r="E1608" s="384" t="str">
        <f t="shared" si="194"/>
        <v/>
      </c>
      <c r="F1608" s="388"/>
      <c r="G1608" s="243"/>
      <c r="H1608" s="244"/>
      <c r="I1608" s="243"/>
      <c r="J1608" s="244"/>
      <c r="K1608" s="244"/>
      <c r="L1608" s="244"/>
      <c r="M1608" s="244"/>
      <c r="N1608" s="290"/>
      <c r="O1608" s="391" t="str">
        <f>IF(ISBLANK(L1608),"",IF(OR(ISBLANK(VLOOKUP(L1608&amp;"-"&amp;E1608,'Np Quality'!A:M,6,FALSE)),ISERROR(VLOOKUP(L1608&amp;"-"&amp;E1608,'Np Quality'!A:M,6,FALSE))),"-",VLOOKUP(L1608&amp;"-"&amp;E1608,'Np Quality'!A:M,6,FALSE)))</f>
        <v/>
      </c>
      <c r="P1608" s="391" t="str">
        <f>IF(ISBLANK(L1708),"",IF(OR(ISBLANK(VLOOKUP(L1708&amp;"-"&amp;E1708,'Np Quality'!A:M,7,FALSE)),ISERROR(VLOOKUP(L1708&amp;"-"&amp;E1708,'Np Quality'!A:M,7,FALSE))),"-",VLOOKUP(L1708&amp;"-"&amp;E1708,'Np Quality'!A:M,7,FALSE)))</f>
        <v/>
      </c>
      <c r="Q1608" s="391" t="str">
        <f>IF(ISBLANK(L1608),"",IF(OR(ISBLANK(VLOOKUP(L1608&amp;"-"&amp;E1608,'Np Quality'!A:M,8,FALSE)),ISERROR(VLOOKUP(L1608&amp;"-"&amp;E1608,'Np Quality'!A:M,8,FALSE))),"-",VLOOKUP(L1608&amp;"-"&amp;E1608,'Np Quality'!A:M,8,FALSE)))</f>
        <v/>
      </c>
      <c r="R1608" s="283" t="str">
        <f>IF(ISBLANK(L1608),"",IF(OR(ISBLANK(VLOOKUP(L1608&amp;"-"&amp;E1608,'Np Quality'!A:M,9,FALSE)),ISERROR(VLOOKUP(L1608&amp;"-"&amp;E1608,'Np Quality'!A:M,9,FALSE))),"-",VLOOKUP(L1608&amp;"-"&amp;E1608,'Np Quality'!A:M,9,FALSE)))</f>
        <v/>
      </c>
      <c r="S1608" s="150"/>
      <c r="T1608" s="395" t="str">
        <f t="shared" ref="T1608:T1671" si="195">IF(ISNUMBER(B1608),CHOOSE(B1608,L1608,L1608&amp;","&amp;L1609,L1608&amp;","&amp;L1609&amp;","&amp;L1610,L1608&amp;","&amp;L1609&amp;","&amp;L1610&amp;","&amp;L1611),"")</f>
        <v/>
      </c>
      <c r="U1608" s="395" t="str">
        <f t="shared" si="192"/>
        <v/>
      </c>
      <c r="V1608" s="396"/>
      <c r="W1608" s="282"/>
    </row>
    <row r="1609" spans="1:23">
      <c r="A1609" s="382" t="str">
        <f t="shared" si="193"/>
        <v/>
      </c>
      <c r="B1609" s="383" t="str">
        <f t="shared" si="191"/>
        <v/>
      </c>
      <c r="C1609" s="236"/>
      <c r="D1609" s="282"/>
      <c r="E1609" s="384" t="str">
        <f t="shared" si="194"/>
        <v/>
      </c>
      <c r="F1609" s="388"/>
      <c r="G1609" s="243"/>
      <c r="H1609" s="244"/>
      <c r="I1609" s="243"/>
      <c r="J1609" s="244"/>
      <c r="K1609" s="244"/>
      <c r="L1609" s="244"/>
      <c r="M1609" s="244"/>
      <c r="N1609" s="290"/>
      <c r="O1609" s="391" t="str">
        <f>IF(ISBLANK(L1609),"",IF(OR(ISBLANK(VLOOKUP(L1609&amp;"-"&amp;E1609,'Np Quality'!A:M,6,FALSE)),ISERROR(VLOOKUP(L1609&amp;"-"&amp;E1609,'Np Quality'!A:M,6,FALSE))),"-",VLOOKUP(L1609&amp;"-"&amp;E1609,'Np Quality'!A:M,6,FALSE)))</f>
        <v/>
      </c>
      <c r="P1609" s="391" t="str">
        <f>IF(ISBLANK(L1709),"",IF(OR(ISBLANK(VLOOKUP(L1709&amp;"-"&amp;E1709,'Np Quality'!A:M,7,FALSE)),ISERROR(VLOOKUP(L1709&amp;"-"&amp;E1709,'Np Quality'!A:M,7,FALSE))),"-",VLOOKUP(L1709&amp;"-"&amp;E1709,'Np Quality'!A:M,7,FALSE)))</f>
        <v/>
      </c>
      <c r="Q1609" s="391" t="str">
        <f>IF(ISBLANK(L1609),"",IF(OR(ISBLANK(VLOOKUP(L1609&amp;"-"&amp;E1609,'Np Quality'!A:M,8,FALSE)),ISERROR(VLOOKUP(L1609&amp;"-"&amp;E1609,'Np Quality'!A:M,8,FALSE))),"-",VLOOKUP(L1609&amp;"-"&amp;E1609,'Np Quality'!A:M,8,FALSE)))</f>
        <v/>
      </c>
      <c r="R1609" s="283" t="str">
        <f>IF(ISBLANK(L1609),"",IF(OR(ISBLANK(VLOOKUP(L1609&amp;"-"&amp;E1609,'Np Quality'!A:M,9,FALSE)),ISERROR(VLOOKUP(L1609&amp;"-"&amp;E1609,'Np Quality'!A:M,9,FALSE))),"-",VLOOKUP(L1609&amp;"-"&amp;E1609,'Np Quality'!A:M,9,FALSE)))</f>
        <v/>
      </c>
      <c r="S1609" s="150"/>
      <c r="T1609" s="395" t="str">
        <f t="shared" si="195"/>
        <v/>
      </c>
      <c r="U1609" s="395" t="str">
        <f t="shared" si="192"/>
        <v/>
      </c>
      <c r="V1609" s="396"/>
      <c r="W1609" s="282"/>
    </row>
    <row r="1610" spans="1:23">
      <c r="A1610" s="382" t="str">
        <f t="shared" si="193"/>
        <v/>
      </c>
      <c r="B1610" s="383" t="str">
        <f t="shared" si="191"/>
        <v/>
      </c>
      <c r="C1610" s="236"/>
      <c r="D1610" s="282"/>
      <c r="E1610" s="384" t="str">
        <f t="shared" si="194"/>
        <v/>
      </c>
      <c r="F1610" s="388"/>
      <c r="G1610" s="243"/>
      <c r="H1610" s="244"/>
      <c r="I1610" s="243"/>
      <c r="J1610" s="244"/>
      <c r="K1610" s="244"/>
      <c r="L1610" s="244"/>
      <c r="M1610" s="244"/>
      <c r="N1610" s="290"/>
      <c r="O1610" s="391" t="str">
        <f>IF(ISBLANK(L1610),"",IF(OR(ISBLANK(VLOOKUP(L1610&amp;"-"&amp;E1610,'Np Quality'!A:M,6,FALSE)),ISERROR(VLOOKUP(L1610&amp;"-"&amp;E1610,'Np Quality'!A:M,6,FALSE))),"-",VLOOKUP(L1610&amp;"-"&amp;E1610,'Np Quality'!A:M,6,FALSE)))</f>
        <v/>
      </c>
      <c r="P1610" s="391" t="str">
        <f>IF(ISBLANK(L1710),"",IF(OR(ISBLANK(VLOOKUP(L1710&amp;"-"&amp;E1710,'Np Quality'!A:M,7,FALSE)),ISERROR(VLOOKUP(L1710&amp;"-"&amp;E1710,'Np Quality'!A:M,7,FALSE))),"-",VLOOKUP(L1710&amp;"-"&amp;E1710,'Np Quality'!A:M,7,FALSE)))</f>
        <v/>
      </c>
      <c r="Q1610" s="391" t="str">
        <f>IF(ISBLANK(L1610),"",IF(OR(ISBLANK(VLOOKUP(L1610&amp;"-"&amp;E1610,'Np Quality'!A:M,8,FALSE)),ISERROR(VLOOKUP(L1610&amp;"-"&amp;E1610,'Np Quality'!A:M,8,FALSE))),"-",VLOOKUP(L1610&amp;"-"&amp;E1610,'Np Quality'!A:M,8,FALSE)))</f>
        <v/>
      </c>
      <c r="R1610" s="283" t="str">
        <f>IF(ISBLANK(L1610),"",IF(OR(ISBLANK(VLOOKUP(L1610&amp;"-"&amp;E1610,'Np Quality'!A:M,9,FALSE)),ISERROR(VLOOKUP(L1610&amp;"-"&amp;E1610,'Np Quality'!A:M,9,FALSE))),"-",VLOOKUP(L1610&amp;"-"&amp;E1610,'Np Quality'!A:M,9,FALSE)))</f>
        <v/>
      </c>
      <c r="S1610" s="150"/>
      <c r="T1610" s="395" t="str">
        <f t="shared" si="195"/>
        <v/>
      </c>
      <c r="U1610" s="395" t="str">
        <f t="shared" si="192"/>
        <v/>
      </c>
      <c r="V1610" s="396"/>
      <c r="W1610" s="282"/>
    </row>
    <row r="1611" spans="1:23">
      <c r="A1611" s="382" t="str">
        <f t="shared" si="193"/>
        <v/>
      </c>
      <c r="B1611" s="383" t="str">
        <f t="shared" si="191"/>
        <v/>
      </c>
      <c r="C1611" s="236"/>
      <c r="D1611" s="282"/>
      <c r="E1611" s="384" t="str">
        <f t="shared" si="194"/>
        <v/>
      </c>
      <c r="F1611" s="388"/>
      <c r="G1611" s="243"/>
      <c r="H1611" s="244"/>
      <c r="I1611" s="243"/>
      <c r="J1611" s="244"/>
      <c r="K1611" s="244"/>
      <c r="L1611" s="244"/>
      <c r="M1611" s="244"/>
      <c r="N1611" s="290"/>
      <c r="O1611" s="391" t="str">
        <f>IF(ISBLANK(L1611),"",IF(OR(ISBLANK(VLOOKUP(L1611&amp;"-"&amp;E1611,'Np Quality'!A:M,6,FALSE)),ISERROR(VLOOKUP(L1611&amp;"-"&amp;E1611,'Np Quality'!A:M,6,FALSE))),"-",VLOOKUP(L1611&amp;"-"&amp;E1611,'Np Quality'!A:M,6,FALSE)))</f>
        <v/>
      </c>
      <c r="P1611" s="391" t="str">
        <f>IF(ISBLANK(L1711),"",IF(OR(ISBLANK(VLOOKUP(L1711&amp;"-"&amp;E1711,'Np Quality'!A:M,7,FALSE)),ISERROR(VLOOKUP(L1711&amp;"-"&amp;E1711,'Np Quality'!A:M,7,FALSE))),"-",VLOOKUP(L1711&amp;"-"&amp;E1711,'Np Quality'!A:M,7,FALSE)))</f>
        <v/>
      </c>
      <c r="Q1611" s="391" t="str">
        <f>IF(ISBLANK(L1611),"",IF(OR(ISBLANK(VLOOKUP(L1611&amp;"-"&amp;E1611,'Np Quality'!A:M,8,FALSE)),ISERROR(VLOOKUP(L1611&amp;"-"&amp;E1611,'Np Quality'!A:M,8,FALSE))),"-",VLOOKUP(L1611&amp;"-"&amp;E1611,'Np Quality'!A:M,8,FALSE)))</f>
        <v/>
      </c>
      <c r="R1611" s="283" t="str">
        <f>IF(ISBLANK(L1611),"",IF(OR(ISBLANK(VLOOKUP(L1611&amp;"-"&amp;E1611,'Np Quality'!A:M,9,FALSE)),ISERROR(VLOOKUP(L1611&amp;"-"&amp;E1611,'Np Quality'!A:M,9,FALSE))),"-",VLOOKUP(L1611&amp;"-"&amp;E1611,'Np Quality'!A:M,9,FALSE)))</f>
        <v/>
      </c>
      <c r="S1611" s="150"/>
      <c r="T1611" s="395" t="str">
        <f t="shared" si="195"/>
        <v/>
      </c>
      <c r="U1611" s="395" t="str">
        <f t="shared" si="192"/>
        <v/>
      </c>
      <c r="V1611" s="396"/>
      <c r="W1611" s="282"/>
    </row>
    <row r="1612" spans="1:23">
      <c r="A1612" s="382" t="str">
        <f t="shared" si="193"/>
        <v/>
      </c>
      <c r="B1612" s="383" t="str">
        <f t="shared" si="191"/>
        <v/>
      </c>
      <c r="C1612" s="236"/>
      <c r="D1612" s="282"/>
      <c r="E1612" s="384" t="str">
        <f t="shared" si="194"/>
        <v/>
      </c>
      <c r="F1612" s="388"/>
      <c r="G1612" s="243"/>
      <c r="H1612" s="244"/>
      <c r="I1612" s="243"/>
      <c r="J1612" s="244"/>
      <c r="K1612" s="244"/>
      <c r="L1612" s="244"/>
      <c r="M1612" s="244"/>
      <c r="N1612" s="290"/>
      <c r="O1612" s="391" t="str">
        <f>IF(ISBLANK(L1613),"",IF(OR(ISBLANK(VLOOKUP(L1613&amp;"-"&amp;E1613,'Np Quality'!A:M,6,FALSE)),ISERROR(VLOOKUP(L1613&amp;"-"&amp;E1613,'Np Quality'!A:M,6,FALSE))),"-",VLOOKUP(L1613&amp;"-"&amp;E1613,'Np Quality'!A:M,6,FALSE)))</f>
        <v/>
      </c>
      <c r="P1612" s="391" t="str">
        <f>IF(ISBLANK(L1712),"",IF(OR(ISBLANK(VLOOKUP(L1712&amp;"-"&amp;E1712,'Np Quality'!A:M,7,FALSE)),ISERROR(VLOOKUP(L1712&amp;"-"&amp;E1712,'Np Quality'!A:M,7,FALSE))),"-",VLOOKUP(L1712&amp;"-"&amp;E1712,'Np Quality'!A:M,7,FALSE)))</f>
        <v/>
      </c>
      <c r="Q1612" s="391" t="str">
        <f>IF(ISBLANK(L1612),"",IF(OR(ISBLANK(VLOOKUP(L1612&amp;"-"&amp;E1612,'Np Quality'!A:M,8,FALSE)),ISERROR(VLOOKUP(L1612&amp;"-"&amp;E1612,'Np Quality'!A:M,8,FALSE))),"-",VLOOKUP(L1612&amp;"-"&amp;E1612,'Np Quality'!A:M,8,FALSE)))</f>
        <v/>
      </c>
      <c r="R1612" s="283" t="str">
        <f>IF(ISBLANK(L1612),"",IF(OR(ISBLANK(VLOOKUP(L1612&amp;"-"&amp;E1612,'Np Quality'!A:M,9,FALSE)),ISERROR(VLOOKUP(L1612&amp;"-"&amp;E1612,'Np Quality'!A:M,9,FALSE))),"-",VLOOKUP(L1612&amp;"-"&amp;E1612,'Np Quality'!A:M,9,FALSE)))</f>
        <v/>
      </c>
      <c r="S1612" s="150"/>
      <c r="T1612" s="395" t="str">
        <f t="shared" si="195"/>
        <v/>
      </c>
      <c r="U1612" s="395" t="str">
        <f t="shared" si="192"/>
        <v/>
      </c>
      <c r="V1612" s="396"/>
      <c r="W1612" s="282"/>
    </row>
    <row r="1613" spans="1:23">
      <c r="A1613" s="382" t="str">
        <f t="shared" si="193"/>
        <v/>
      </c>
      <c r="B1613" s="383" t="str">
        <f t="shared" ref="B1613:B1676" si="196">IF(AND(A1613&lt;&gt;A1612,A1613&lt;&gt;""),COUNTIF(A:A,A1613),"")</f>
        <v/>
      </c>
      <c r="C1613" s="236"/>
      <c r="D1613" s="282"/>
      <c r="E1613" s="384" t="str">
        <f t="shared" si="194"/>
        <v/>
      </c>
      <c r="F1613" s="388"/>
      <c r="G1613" s="243"/>
      <c r="H1613" s="244"/>
      <c r="I1613" s="243"/>
      <c r="J1613" s="244"/>
      <c r="K1613" s="244"/>
      <c r="L1613" s="244"/>
      <c r="M1613" s="244"/>
      <c r="N1613" s="290"/>
      <c r="O1613" s="391" t="str">
        <f>IF(ISBLANK(L1613),"",IF(OR(ISBLANK(VLOOKUP(L1613&amp;"-"&amp;E1613,'Np Quality'!A:M,6,FALSE)),ISERROR(VLOOKUP(L1613&amp;"-"&amp;E1613,'Np Quality'!A:M,6,FALSE))),"-",VLOOKUP(L1613&amp;"-"&amp;E1613,'Np Quality'!A:M,6,FALSE)))</f>
        <v/>
      </c>
      <c r="P1613" s="391" t="str">
        <f>IF(ISBLANK(L1714),"",IF(OR(ISBLANK(VLOOKUP(L1714&amp;"-"&amp;E1714,'Np Quality'!A:M,7,FALSE)),ISERROR(VLOOKUP(L1714&amp;"-"&amp;E1714,'Np Quality'!A:M,7,FALSE))),"-",VLOOKUP(L1714&amp;"-"&amp;E1714,'Np Quality'!A:M,7,FALSE)))</f>
        <v/>
      </c>
      <c r="Q1613" s="391" t="str">
        <f>IF(ISBLANK(L1613),"",IF(OR(ISBLANK(VLOOKUP(L1613&amp;"-"&amp;E1613,'Np Quality'!A:M,8,FALSE)),ISERROR(VLOOKUP(L1613&amp;"-"&amp;E1613,'Np Quality'!A:M,8,FALSE))),"-",VLOOKUP(L1613&amp;"-"&amp;E1613,'Np Quality'!A:M,8,FALSE)))</f>
        <v/>
      </c>
      <c r="R1613" s="283" t="str">
        <f>IF(ISBLANK(L1613),"",IF(OR(ISBLANK(VLOOKUP(L1613&amp;"-"&amp;E1613,'Np Quality'!A:M,9,FALSE)),ISERROR(VLOOKUP(L1613&amp;"-"&amp;E1613,'Np Quality'!A:M,9,FALSE))),"-",VLOOKUP(L1613&amp;"-"&amp;E1613,'Np Quality'!A:M,9,FALSE)))</f>
        <v/>
      </c>
      <c r="S1613" s="150"/>
      <c r="T1613" s="395" t="str">
        <f t="shared" si="195"/>
        <v/>
      </c>
      <c r="U1613" s="395" t="str">
        <f t="shared" si="192"/>
        <v/>
      </c>
      <c r="V1613" s="396"/>
      <c r="W1613" s="282"/>
    </row>
    <row r="1614" spans="1:23">
      <c r="A1614" s="382" t="str">
        <f t="shared" si="193"/>
        <v/>
      </c>
      <c r="B1614" s="383" t="str">
        <f t="shared" si="196"/>
        <v/>
      </c>
      <c r="C1614" s="236"/>
      <c r="D1614" s="282"/>
      <c r="E1614" s="384" t="str">
        <f t="shared" si="194"/>
        <v/>
      </c>
      <c r="F1614" s="388"/>
      <c r="G1614" s="243"/>
      <c r="H1614" s="244"/>
      <c r="I1614" s="243"/>
      <c r="J1614" s="244"/>
      <c r="K1614" s="244"/>
      <c r="L1614" s="244"/>
      <c r="M1614" s="244"/>
      <c r="N1614" s="290"/>
      <c r="O1614" s="391" t="str">
        <f>IF(ISBLANK(L1614),"",IF(OR(ISBLANK(VLOOKUP(L1614&amp;"-"&amp;E1614,'Np Quality'!A:M,6,FALSE)),ISERROR(VLOOKUP(L1614&amp;"-"&amp;E1614,'Np Quality'!A:M,6,FALSE))),"-",VLOOKUP(L1614&amp;"-"&amp;E1614,'Np Quality'!A:M,6,FALSE)))</f>
        <v/>
      </c>
      <c r="P1614" s="391" t="str">
        <f>IF(ISBLANK(L1714),"",IF(OR(ISBLANK(VLOOKUP(L1714&amp;"-"&amp;E1714,'Np Quality'!A:M,7,FALSE)),ISERROR(VLOOKUP(L1714&amp;"-"&amp;E1714,'Np Quality'!A:M,7,FALSE))),"-",VLOOKUP(L1714&amp;"-"&amp;E1714,'Np Quality'!A:M,7,FALSE)))</f>
        <v/>
      </c>
      <c r="Q1614" s="391" t="str">
        <f>IF(ISBLANK(L1615),"",IF(OR(ISBLANK(VLOOKUP(L1615&amp;"-"&amp;E1615,'Np Quality'!A:M,8,FALSE)),ISERROR(VLOOKUP(L1615&amp;"-"&amp;E1615,'Np Quality'!A:M,8,FALSE))),"-",VLOOKUP(L1615&amp;"-"&amp;E1615,'Np Quality'!A:M,8,FALSE)))</f>
        <v/>
      </c>
      <c r="R1614" s="283" t="str">
        <f>IF(ISBLANK(L1614),"",IF(OR(ISBLANK(VLOOKUP(L1614&amp;"-"&amp;E1614,'Np Quality'!A:M,9,FALSE)),ISERROR(VLOOKUP(L1614&amp;"-"&amp;E1614,'Np Quality'!A:M,9,FALSE))),"-",VLOOKUP(L1614&amp;"-"&amp;E1614,'Np Quality'!A:M,9,FALSE)))</f>
        <v/>
      </c>
      <c r="S1614" s="150"/>
      <c r="T1614" s="395" t="str">
        <f t="shared" si="195"/>
        <v/>
      </c>
      <c r="U1614" s="395" t="str">
        <f t="shared" si="192"/>
        <v/>
      </c>
      <c r="V1614" s="396"/>
      <c r="W1614" s="282"/>
    </row>
    <row r="1615" spans="1:23">
      <c r="A1615" s="382" t="str">
        <f t="shared" si="193"/>
        <v/>
      </c>
      <c r="B1615" s="383" t="str">
        <f t="shared" si="196"/>
        <v/>
      </c>
      <c r="C1615" s="236"/>
      <c r="D1615" s="282"/>
      <c r="E1615" s="384" t="str">
        <f t="shared" si="194"/>
        <v/>
      </c>
      <c r="F1615" s="388"/>
      <c r="G1615" s="243"/>
      <c r="H1615" s="244"/>
      <c r="I1615" s="243"/>
      <c r="J1615" s="244"/>
      <c r="K1615" s="244"/>
      <c r="L1615" s="244"/>
      <c r="M1615" s="244"/>
      <c r="N1615" s="290"/>
      <c r="O1615" s="391" t="str">
        <f>IF(ISBLANK(L1615),"",IF(OR(ISBLANK(VLOOKUP(L1615&amp;"-"&amp;E1615,'Np Quality'!A:M,6,FALSE)),ISERROR(VLOOKUP(L1615&amp;"-"&amp;E1615,'Np Quality'!A:M,6,FALSE))),"-",VLOOKUP(L1615&amp;"-"&amp;E1615,'Np Quality'!A:M,6,FALSE)))</f>
        <v/>
      </c>
      <c r="P1615" s="391" t="str">
        <f>IF(ISBLANK(L1715),"",IF(OR(ISBLANK(VLOOKUP(L1715&amp;"-"&amp;E1715,'Np Quality'!A:M,7,FALSE)),ISERROR(VLOOKUP(L1715&amp;"-"&amp;E1715,'Np Quality'!A:M,7,FALSE))),"-",VLOOKUP(L1715&amp;"-"&amp;E1715,'Np Quality'!A:M,7,FALSE)))</f>
        <v/>
      </c>
      <c r="Q1615" s="391" t="str">
        <f>IF(ISBLANK(L1615),"",IF(OR(ISBLANK(VLOOKUP(L1615&amp;"-"&amp;E1615,'Np Quality'!A:M,8,FALSE)),ISERROR(VLOOKUP(L1615&amp;"-"&amp;E1615,'Np Quality'!A:M,8,FALSE))),"-",VLOOKUP(L1615&amp;"-"&amp;E1615,'Np Quality'!A:M,8,FALSE)))</f>
        <v/>
      </c>
      <c r="R1615" s="283" t="str">
        <f>IF(ISBLANK(L1616),"",IF(OR(ISBLANK(VLOOKUP(L1616&amp;"-"&amp;E1616,'Np Quality'!A:M,9,FALSE)),ISERROR(VLOOKUP(L1616&amp;"-"&amp;E1616,'Np Quality'!A:M,9,FALSE))),"-",VLOOKUP(L1616&amp;"-"&amp;E1616,'Np Quality'!A:M,9,FALSE)))</f>
        <v/>
      </c>
      <c r="S1615" s="150"/>
      <c r="T1615" s="395" t="str">
        <f t="shared" si="195"/>
        <v/>
      </c>
      <c r="U1615" s="395" t="str">
        <f t="shared" si="192"/>
        <v/>
      </c>
      <c r="V1615" s="396"/>
      <c r="W1615" s="282"/>
    </row>
    <row r="1616" spans="1:23">
      <c r="A1616" s="382" t="str">
        <f t="shared" si="193"/>
        <v/>
      </c>
      <c r="B1616" s="383" t="str">
        <f t="shared" si="196"/>
        <v/>
      </c>
      <c r="C1616" s="236"/>
      <c r="D1616" s="282"/>
      <c r="E1616" s="384" t="str">
        <f t="shared" si="194"/>
        <v/>
      </c>
      <c r="F1616" s="388"/>
      <c r="G1616" s="243"/>
      <c r="H1616" s="244"/>
      <c r="I1616" s="243"/>
      <c r="J1616" s="244"/>
      <c r="K1616" s="244"/>
      <c r="L1616" s="244"/>
      <c r="M1616" s="244"/>
      <c r="N1616" s="290"/>
      <c r="O1616" s="391" t="str">
        <f>IF(ISBLANK(L1616),"",IF(OR(ISBLANK(VLOOKUP(L1616&amp;"-"&amp;E1616,'Np Quality'!A:M,6,FALSE)),ISERROR(VLOOKUP(L1616&amp;"-"&amp;E1616,'Np Quality'!A:M,6,FALSE))),"-",VLOOKUP(L1616&amp;"-"&amp;E1616,'Np Quality'!A:M,6,FALSE)))</f>
        <v/>
      </c>
      <c r="P1616" s="391" t="str">
        <f>IF(ISBLANK(L1716),"",IF(OR(ISBLANK(VLOOKUP(L1716&amp;"-"&amp;E1716,'Np Quality'!A:M,7,FALSE)),ISERROR(VLOOKUP(L1716&amp;"-"&amp;E1716,'Np Quality'!A:M,7,FALSE))),"-",VLOOKUP(L1716&amp;"-"&amp;E1716,'Np Quality'!A:M,7,FALSE)))</f>
        <v/>
      </c>
      <c r="Q1616" s="391" t="str">
        <f>IF(ISBLANK(L1616),"",IF(OR(ISBLANK(VLOOKUP(L1616&amp;"-"&amp;E1616,'Np Quality'!A:M,8,FALSE)),ISERROR(VLOOKUP(L1616&amp;"-"&amp;E1616,'Np Quality'!A:M,8,FALSE))),"-",VLOOKUP(L1616&amp;"-"&amp;E1616,'Np Quality'!A:M,8,FALSE)))</f>
        <v/>
      </c>
      <c r="R1616" s="283" t="str">
        <f>IF(ISBLANK(L1616),"",IF(OR(ISBLANK(VLOOKUP(L1616&amp;"-"&amp;E1616,'Np Quality'!A:M,9,FALSE)),ISERROR(VLOOKUP(L1616&amp;"-"&amp;E1616,'Np Quality'!A:M,9,FALSE))),"-",VLOOKUP(L1616&amp;"-"&amp;E1616,'Np Quality'!A:M,9,FALSE)))</f>
        <v/>
      </c>
      <c r="S1616" s="150"/>
      <c r="T1616" s="395" t="str">
        <f t="shared" si="195"/>
        <v/>
      </c>
      <c r="U1616" s="395" t="str">
        <f t="shared" si="192"/>
        <v/>
      </c>
      <c r="V1616" s="396"/>
      <c r="W1616" s="282"/>
    </row>
    <row r="1617" spans="1:23">
      <c r="A1617" s="382" t="str">
        <f t="shared" si="193"/>
        <v/>
      </c>
      <c r="B1617" s="383" t="str">
        <f t="shared" si="196"/>
        <v/>
      </c>
      <c r="C1617" s="236"/>
      <c r="D1617" s="282"/>
      <c r="E1617" s="384" t="str">
        <f t="shared" si="194"/>
        <v/>
      </c>
      <c r="F1617" s="388"/>
      <c r="G1617" s="243"/>
      <c r="H1617" s="244"/>
      <c r="I1617" s="243"/>
      <c r="J1617" s="244"/>
      <c r="K1617" s="244"/>
      <c r="L1617" s="244"/>
      <c r="M1617" s="244"/>
      <c r="N1617" s="290"/>
      <c r="O1617" s="391" t="str">
        <f>IF(ISBLANK(L1617),"",IF(OR(ISBLANK(VLOOKUP(L1617&amp;"-"&amp;E1617,'Np Quality'!A:M,6,FALSE)),ISERROR(VLOOKUP(L1617&amp;"-"&amp;E1617,'Np Quality'!A:M,6,FALSE))),"-",VLOOKUP(L1617&amp;"-"&amp;E1617,'Np Quality'!A:M,6,FALSE)))</f>
        <v/>
      </c>
      <c r="P1617" s="391" t="str">
        <f>IF(ISBLANK(L1717),"",IF(OR(ISBLANK(VLOOKUP(L1717&amp;"-"&amp;E1717,'Np Quality'!A:M,7,FALSE)),ISERROR(VLOOKUP(L1717&amp;"-"&amp;E1717,'Np Quality'!A:M,7,FALSE))),"-",VLOOKUP(L1717&amp;"-"&amp;E1717,'Np Quality'!A:M,7,FALSE)))</f>
        <v/>
      </c>
      <c r="Q1617" s="391" t="str">
        <f>IF(ISBLANK(L1617),"",IF(OR(ISBLANK(VLOOKUP(L1617&amp;"-"&amp;E1617,'Np Quality'!A:M,8,FALSE)),ISERROR(VLOOKUP(L1617&amp;"-"&amp;E1617,'Np Quality'!A:M,8,FALSE))),"-",VLOOKUP(L1617&amp;"-"&amp;E1617,'Np Quality'!A:M,8,FALSE)))</f>
        <v/>
      </c>
      <c r="R1617" s="283" t="str">
        <f>IF(ISBLANK(L1617),"",IF(OR(ISBLANK(VLOOKUP(L1617&amp;"-"&amp;E1617,'Np Quality'!A:M,9,FALSE)),ISERROR(VLOOKUP(L1617&amp;"-"&amp;E1617,'Np Quality'!A:M,9,FALSE))),"-",VLOOKUP(L1617&amp;"-"&amp;E1617,'Np Quality'!A:M,9,FALSE)))</f>
        <v/>
      </c>
      <c r="S1617" s="150"/>
      <c r="T1617" s="395" t="str">
        <f t="shared" si="195"/>
        <v/>
      </c>
      <c r="U1617" s="395" t="str">
        <f t="shared" si="192"/>
        <v/>
      </c>
      <c r="V1617" s="396"/>
      <c r="W1617" s="282"/>
    </row>
    <row r="1618" spans="1:23">
      <c r="A1618" s="382" t="str">
        <f t="shared" si="193"/>
        <v/>
      </c>
      <c r="B1618" s="383" t="str">
        <f t="shared" si="196"/>
        <v/>
      </c>
      <c r="C1618" s="236"/>
      <c r="D1618" s="282"/>
      <c r="E1618" s="384" t="str">
        <f t="shared" si="194"/>
        <v/>
      </c>
      <c r="F1618" s="388"/>
      <c r="G1618" s="243"/>
      <c r="H1618" s="244"/>
      <c r="I1618" s="243"/>
      <c r="J1618" s="244"/>
      <c r="K1618" s="244"/>
      <c r="L1618" s="244"/>
      <c r="M1618" s="244"/>
      <c r="N1618" s="290"/>
      <c r="O1618" s="391" t="str">
        <f>IF(ISBLANK(L1618),"",IF(OR(ISBLANK(VLOOKUP(L1618&amp;"-"&amp;E1618,'Np Quality'!A:M,6,FALSE)),ISERROR(VLOOKUP(L1618&amp;"-"&amp;E1618,'Np Quality'!A:M,6,FALSE))),"-",VLOOKUP(L1618&amp;"-"&amp;E1618,'Np Quality'!A:M,6,FALSE)))</f>
        <v/>
      </c>
      <c r="P1618" s="391" t="str">
        <f>IF(ISBLANK(L1718),"",IF(OR(ISBLANK(VLOOKUP(L1718&amp;"-"&amp;E1718,'Np Quality'!A:M,7,FALSE)),ISERROR(VLOOKUP(L1718&amp;"-"&amp;E1718,'Np Quality'!A:M,7,FALSE))),"-",VLOOKUP(L1718&amp;"-"&amp;E1718,'Np Quality'!A:M,7,FALSE)))</f>
        <v/>
      </c>
      <c r="Q1618" s="391" t="str">
        <f>IF(ISBLANK(L1618),"",IF(OR(ISBLANK(VLOOKUP(L1618&amp;"-"&amp;E1618,'Np Quality'!A:M,8,FALSE)),ISERROR(VLOOKUP(L1618&amp;"-"&amp;E1618,'Np Quality'!A:M,8,FALSE))),"-",VLOOKUP(L1618&amp;"-"&amp;E1618,'Np Quality'!A:M,8,FALSE)))</f>
        <v/>
      </c>
      <c r="R1618" s="283" t="str">
        <f>IF(ISBLANK(L1618),"",IF(OR(ISBLANK(VLOOKUP(L1618&amp;"-"&amp;E1618,'Np Quality'!A:M,9,FALSE)),ISERROR(VLOOKUP(L1618&amp;"-"&amp;E1618,'Np Quality'!A:M,9,FALSE))),"-",VLOOKUP(L1618&amp;"-"&amp;E1618,'Np Quality'!A:M,9,FALSE)))</f>
        <v/>
      </c>
      <c r="S1618" s="150"/>
      <c r="T1618" s="395" t="str">
        <f t="shared" si="195"/>
        <v/>
      </c>
      <c r="U1618" s="395" t="str">
        <f t="shared" si="192"/>
        <v/>
      </c>
      <c r="V1618" s="396"/>
      <c r="W1618" s="282"/>
    </row>
    <row r="1619" spans="1:23">
      <c r="A1619" s="382" t="str">
        <f t="shared" si="193"/>
        <v/>
      </c>
      <c r="B1619" s="383" t="str">
        <f t="shared" si="196"/>
        <v/>
      </c>
      <c r="C1619" s="236"/>
      <c r="D1619" s="282"/>
      <c r="E1619" s="384" t="str">
        <f t="shared" si="194"/>
        <v/>
      </c>
      <c r="F1619" s="388"/>
      <c r="G1619" s="243"/>
      <c r="H1619" s="244"/>
      <c r="I1619" s="243"/>
      <c r="J1619" s="244"/>
      <c r="K1619" s="244"/>
      <c r="L1619" s="244"/>
      <c r="M1619" s="244"/>
      <c r="N1619" s="290"/>
      <c r="O1619" s="391" t="str">
        <f>IF(ISBLANK(L1619),"",IF(OR(ISBLANK(VLOOKUP(L1619&amp;"-"&amp;E1619,'Np Quality'!A:M,6,FALSE)),ISERROR(VLOOKUP(L1619&amp;"-"&amp;E1619,'Np Quality'!A:M,6,FALSE))),"-",VLOOKUP(L1619&amp;"-"&amp;E1619,'Np Quality'!A:M,6,FALSE)))</f>
        <v/>
      </c>
      <c r="P1619" s="391" t="str">
        <f>IF(ISBLANK(L1719),"",IF(OR(ISBLANK(VLOOKUP(L1719&amp;"-"&amp;E1719,'Np Quality'!A:M,7,FALSE)),ISERROR(VLOOKUP(L1719&amp;"-"&amp;E1719,'Np Quality'!A:M,7,FALSE))),"-",VLOOKUP(L1719&amp;"-"&amp;E1719,'Np Quality'!A:M,7,FALSE)))</f>
        <v/>
      </c>
      <c r="Q1619" s="391" t="str">
        <f>IF(ISBLANK(L1619),"",IF(OR(ISBLANK(VLOOKUP(L1619&amp;"-"&amp;E1619,'Np Quality'!A:M,8,FALSE)),ISERROR(VLOOKUP(L1619&amp;"-"&amp;E1619,'Np Quality'!A:M,8,FALSE))),"-",VLOOKUP(L1619&amp;"-"&amp;E1619,'Np Quality'!A:M,8,FALSE)))</f>
        <v/>
      </c>
      <c r="R1619" s="283" t="str">
        <f>IF(ISBLANK(L1619),"",IF(OR(ISBLANK(VLOOKUP(L1619&amp;"-"&amp;E1619,'Np Quality'!A:M,9,FALSE)),ISERROR(VLOOKUP(L1619&amp;"-"&amp;E1619,'Np Quality'!A:M,9,FALSE))),"-",VLOOKUP(L1619&amp;"-"&amp;E1619,'Np Quality'!A:M,9,FALSE)))</f>
        <v/>
      </c>
      <c r="S1619" s="150"/>
      <c r="T1619" s="395" t="str">
        <f t="shared" si="195"/>
        <v/>
      </c>
      <c r="U1619" s="395" t="str">
        <f t="shared" si="192"/>
        <v/>
      </c>
      <c r="V1619" s="396"/>
      <c r="W1619" s="282"/>
    </row>
    <row r="1620" spans="1:23">
      <c r="A1620" s="382" t="str">
        <f t="shared" si="193"/>
        <v/>
      </c>
      <c r="B1620" s="383" t="str">
        <f t="shared" si="196"/>
        <v/>
      </c>
      <c r="C1620" s="236"/>
      <c r="D1620" s="282"/>
      <c r="E1620" s="384" t="str">
        <f t="shared" si="194"/>
        <v/>
      </c>
      <c r="F1620" s="388"/>
      <c r="G1620" s="243"/>
      <c r="H1620" s="244"/>
      <c r="I1620" s="243"/>
      <c r="J1620" s="244"/>
      <c r="K1620" s="244"/>
      <c r="L1620" s="244"/>
      <c r="M1620" s="244"/>
      <c r="N1620" s="290"/>
      <c r="O1620" s="391" t="str">
        <f>IF(ISBLANK(L1620),"",IF(OR(ISBLANK(VLOOKUP(L1620&amp;"-"&amp;E1620,'Np Quality'!A:M,6,FALSE)),ISERROR(VLOOKUP(L1620&amp;"-"&amp;E1620,'Np Quality'!A:M,6,FALSE))),"-",VLOOKUP(L1620&amp;"-"&amp;E1620,'Np Quality'!A:M,6,FALSE)))</f>
        <v/>
      </c>
      <c r="P1620" s="391" t="str">
        <f>IF(ISBLANK(L1720),"",IF(OR(ISBLANK(VLOOKUP(L1720&amp;"-"&amp;E1720,'Np Quality'!A:M,7,FALSE)),ISERROR(VLOOKUP(L1720&amp;"-"&amp;E1720,'Np Quality'!A:M,7,FALSE))),"-",VLOOKUP(L1720&amp;"-"&amp;E1720,'Np Quality'!A:M,7,FALSE)))</f>
        <v/>
      </c>
      <c r="Q1620" s="391" t="str">
        <f>IF(ISBLANK(L1620),"",IF(OR(ISBLANK(VLOOKUP(L1620&amp;"-"&amp;E1620,'Np Quality'!A:M,8,FALSE)),ISERROR(VLOOKUP(L1620&amp;"-"&amp;E1620,'Np Quality'!A:M,8,FALSE))),"-",VLOOKUP(L1620&amp;"-"&amp;E1620,'Np Quality'!A:M,8,FALSE)))</f>
        <v/>
      </c>
      <c r="R1620" s="283" t="str">
        <f>IF(ISBLANK(L1620),"",IF(OR(ISBLANK(VLOOKUP(L1620&amp;"-"&amp;E1620,'Np Quality'!A:M,9,FALSE)),ISERROR(VLOOKUP(L1620&amp;"-"&amp;E1620,'Np Quality'!A:M,9,FALSE))),"-",VLOOKUP(L1620&amp;"-"&amp;E1620,'Np Quality'!A:M,9,FALSE)))</f>
        <v/>
      </c>
      <c r="S1620" s="150"/>
      <c r="T1620" s="395" t="str">
        <f t="shared" si="195"/>
        <v/>
      </c>
      <c r="U1620" s="395" t="str">
        <f t="shared" si="192"/>
        <v/>
      </c>
      <c r="V1620" s="396"/>
      <c r="W1620" s="282"/>
    </row>
    <row r="1621" spans="1:23">
      <c r="A1621" s="382" t="str">
        <f t="shared" si="193"/>
        <v/>
      </c>
      <c r="B1621" s="383" t="str">
        <f t="shared" si="196"/>
        <v/>
      </c>
      <c r="C1621" s="236"/>
      <c r="D1621" s="282"/>
      <c r="E1621" s="384" t="str">
        <f t="shared" si="194"/>
        <v/>
      </c>
      <c r="F1621" s="388"/>
      <c r="G1621" s="243"/>
      <c r="H1621" s="244"/>
      <c r="I1621" s="243"/>
      <c r="J1621" s="244"/>
      <c r="K1621" s="244"/>
      <c r="L1621" s="244"/>
      <c r="M1621" s="244"/>
      <c r="N1621" s="290"/>
      <c r="O1621" s="391" t="str">
        <f>IF(ISBLANK(L1621),"",IF(OR(ISBLANK(VLOOKUP(L1621&amp;"-"&amp;E1621,'Np Quality'!A:M,6,FALSE)),ISERROR(VLOOKUP(L1621&amp;"-"&amp;E1621,'Np Quality'!A:M,6,FALSE))),"-",VLOOKUP(L1621&amp;"-"&amp;E1621,'Np Quality'!A:M,6,FALSE)))</f>
        <v/>
      </c>
      <c r="P1621" s="391" t="str">
        <f>IF(ISBLANK(L1721),"",IF(OR(ISBLANK(VLOOKUP(L1721&amp;"-"&amp;E1721,'Np Quality'!A:M,7,FALSE)),ISERROR(VLOOKUP(L1721&amp;"-"&amp;E1721,'Np Quality'!A:M,7,FALSE))),"-",VLOOKUP(L1721&amp;"-"&amp;E1721,'Np Quality'!A:M,7,FALSE)))</f>
        <v/>
      </c>
      <c r="Q1621" s="391" t="str">
        <f>IF(ISBLANK(L1621),"",IF(OR(ISBLANK(VLOOKUP(L1621&amp;"-"&amp;E1621,'Np Quality'!A:M,8,FALSE)),ISERROR(VLOOKUP(L1621&amp;"-"&amp;E1621,'Np Quality'!A:M,8,FALSE))),"-",VLOOKUP(L1621&amp;"-"&amp;E1621,'Np Quality'!A:M,8,FALSE)))</f>
        <v/>
      </c>
      <c r="R1621" s="283" t="str">
        <f>IF(ISBLANK(L1621),"",IF(OR(ISBLANK(VLOOKUP(L1621&amp;"-"&amp;E1621,'Np Quality'!A:M,9,FALSE)),ISERROR(VLOOKUP(L1621&amp;"-"&amp;E1621,'Np Quality'!A:M,9,FALSE))),"-",VLOOKUP(L1621&amp;"-"&amp;E1621,'Np Quality'!A:M,9,FALSE)))</f>
        <v/>
      </c>
      <c r="S1621" s="150"/>
      <c r="T1621" s="395" t="str">
        <f t="shared" si="195"/>
        <v/>
      </c>
      <c r="U1621" s="395" t="str">
        <f t="shared" si="192"/>
        <v/>
      </c>
      <c r="V1621" s="396"/>
      <c r="W1621" s="282"/>
    </row>
    <row r="1622" spans="1:23">
      <c r="A1622" s="382" t="str">
        <f t="shared" si="193"/>
        <v/>
      </c>
      <c r="B1622" s="383" t="str">
        <f t="shared" si="196"/>
        <v/>
      </c>
      <c r="C1622" s="236"/>
      <c r="D1622" s="282"/>
      <c r="E1622" s="384" t="str">
        <f t="shared" si="194"/>
        <v/>
      </c>
      <c r="F1622" s="388"/>
      <c r="G1622" s="243"/>
      <c r="H1622" s="244"/>
      <c r="I1622" s="243"/>
      <c r="J1622" s="244"/>
      <c r="K1622" s="244"/>
      <c r="L1622" s="244"/>
      <c r="M1622" s="244"/>
      <c r="N1622" s="290"/>
      <c r="O1622" s="391" t="str">
        <f>IF(ISBLANK(L1623),"",IF(OR(ISBLANK(VLOOKUP(L1623&amp;"-"&amp;E1623,'Np Quality'!A:M,6,FALSE)),ISERROR(VLOOKUP(L1623&amp;"-"&amp;E1623,'Np Quality'!A:M,6,FALSE))),"-",VLOOKUP(L1623&amp;"-"&amp;E1623,'Np Quality'!A:M,6,FALSE)))</f>
        <v/>
      </c>
      <c r="P1622" s="391" t="str">
        <f>IF(ISBLANK(L1722),"",IF(OR(ISBLANK(VLOOKUP(L1722&amp;"-"&amp;E1722,'Np Quality'!A:M,7,FALSE)),ISERROR(VLOOKUP(L1722&amp;"-"&amp;E1722,'Np Quality'!A:M,7,FALSE))),"-",VLOOKUP(L1722&amp;"-"&amp;E1722,'Np Quality'!A:M,7,FALSE)))</f>
        <v/>
      </c>
      <c r="Q1622" s="391" t="str">
        <f>IF(ISBLANK(L1622),"",IF(OR(ISBLANK(VLOOKUP(L1622&amp;"-"&amp;E1622,'Np Quality'!A:M,8,FALSE)),ISERROR(VLOOKUP(L1622&amp;"-"&amp;E1622,'Np Quality'!A:M,8,FALSE))),"-",VLOOKUP(L1622&amp;"-"&amp;E1622,'Np Quality'!A:M,8,FALSE)))</f>
        <v/>
      </c>
      <c r="R1622" s="283" t="str">
        <f>IF(ISBLANK(L1622),"",IF(OR(ISBLANK(VLOOKUP(L1622&amp;"-"&amp;E1622,'Np Quality'!A:M,9,FALSE)),ISERROR(VLOOKUP(L1622&amp;"-"&amp;E1622,'Np Quality'!A:M,9,FALSE))),"-",VLOOKUP(L1622&amp;"-"&amp;E1622,'Np Quality'!A:M,9,FALSE)))</f>
        <v/>
      </c>
      <c r="S1622" s="150"/>
      <c r="T1622" s="395" t="str">
        <f t="shared" si="195"/>
        <v/>
      </c>
      <c r="U1622" s="395" t="str">
        <f t="shared" si="192"/>
        <v/>
      </c>
      <c r="V1622" s="396"/>
      <c r="W1622" s="282"/>
    </row>
    <row r="1623" spans="1:23">
      <c r="A1623" s="382" t="str">
        <f t="shared" si="193"/>
        <v/>
      </c>
      <c r="B1623" s="383" t="str">
        <f t="shared" si="196"/>
        <v/>
      </c>
      <c r="C1623" s="236"/>
      <c r="D1623" s="282"/>
      <c r="E1623" s="384" t="str">
        <f t="shared" si="194"/>
        <v/>
      </c>
      <c r="F1623" s="388"/>
      <c r="G1623" s="243"/>
      <c r="H1623" s="244"/>
      <c r="I1623" s="243"/>
      <c r="J1623" s="244"/>
      <c r="K1623" s="244"/>
      <c r="L1623" s="244"/>
      <c r="M1623" s="244"/>
      <c r="N1623" s="290"/>
      <c r="O1623" s="391" t="str">
        <f>IF(ISBLANK(L1623),"",IF(OR(ISBLANK(VLOOKUP(L1623&amp;"-"&amp;E1623,'Np Quality'!A:M,6,FALSE)),ISERROR(VLOOKUP(L1623&amp;"-"&amp;E1623,'Np Quality'!A:M,6,FALSE))),"-",VLOOKUP(L1623&amp;"-"&amp;E1623,'Np Quality'!A:M,6,FALSE)))</f>
        <v/>
      </c>
      <c r="P1623" s="391" t="str">
        <f>IF(ISBLANK(L1724),"",IF(OR(ISBLANK(VLOOKUP(L1724&amp;"-"&amp;E1724,'Np Quality'!A:M,7,FALSE)),ISERROR(VLOOKUP(L1724&amp;"-"&amp;E1724,'Np Quality'!A:M,7,FALSE))),"-",VLOOKUP(L1724&amp;"-"&amp;E1724,'Np Quality'!A:M,7,FALSE)))</f>
        <v/>
      </c>
      <c r="Q1623" s="391" t="str">
        <f>IF(ISBLANK(L1623),"",IF(OR(ISBLANK(VLOOKUP(L1623&amp;"-"&amp;E1623,'Np Quality'!A:M,8,FALSE)),ISERROR(VLOOKUP(L1623&amp;"-"&amp;E1623,'Np Quality'!A:M,8,FALSE))),"-",VLOOKUP(L1623&amp;"-"&amp;E1623,'Np Quality'!A:M,8,FALSE)))</f>
        <v/>
      </c>
      <c r="R1623" s="283" t="str">
        <f>IF(ISBLANK(L1623),"",IF(OR(ISBLANK(VLOOKUP(L1623&amp;"-"&amp;E1623,'Np Quality'!A:M,9,FALSE)),ISERROR(VLOOKUP(L1623&amp;"-"&amp;E1623,'Np Quality'!A:M,9,FALSE))),"-",VLOOKUP(L1623&amp;"-"&amp;E1623,'Np Quality'!A:M,9,FALSE)))</f>
        <v/>
      </c>
      <c r="S1623" s="150"/>
      <c r="T1623" s="395" t="str">
        <f t="shared" si="195"/>
        <v/>
      </c>
      <c r="U1623" s="395" t="str">
        <f t="shared" si="192"/>
        <v/>
      </c>
      <c r="V1623" s="396"/>
      <c r="W1623" s="282"/>
    </row>
    <row r="1624" spans="1:23">
      <c r="A1624" s="382" t="str">
        <f t="shared" si="193"/>
        <v/>
      </c>
      <c r="B1624" s="383" t="str">
        <f t="shared" si="196"/>
        <v/>
      </c>
      <c r="C1624" s="236"/>
      <c r="D1624" s="282"/>
      <c r="E1624" s="384" t="str">
        <f t="shared" si="194"/>
        <v/>
      </c>
      <c r="F1624" s="388"/>
      <c r="G1624" s="243"/>
      <c r="H1624" s="244"/>
      <c r="I1624" s="243"/>
      <c r="J1624" s="244"/>
      <c r="K1624" s="244"/>
      <c r="L1624" s="244"/>
      <c r="M1624" s="244"/>
      <c r="N1624" s="290"/>
      <c r="O1624" s="391" t="str">
        <f>IF(ISBLANK(L1624),"",IF(OR(ISBLANK(VLOOKUP(L1624&amp;"-"&amp;E1624,'Np Quality'!A:M,6,FALSE)),ISERROR(VLOOKUP(L1624&amp;"-"&amp;E1624,'Np Quality'!A:M,6,FALSE))),"-",VLOOKUP(L1624&amp;"-"&amp;E1624,'Np Quality'!A:M,6,FALSE)))</f>
        <v/>
      </c>
      <c r="P1624" s="391" t="str">
        <f>IF(ISBLANK(L1724),"",IF(OR(ISBLANK(VLOOKUP(L1724&amp;"-"&amp;E1724,'Np Quality'!A:M,7,FALSE)),ISERROR(VLOOKUP(L1724&amp;"-"&amp;E1724,'Np Quality'!A:M,7,FALSE))),"-",VLOOKUP(L1724&amp;"-"&amp;E1724,'Np Quality'!A:M,7,FALSE)))</f>
        <v/>
      </c>
      <c r="Q1624" s="391" t="str">
        <f>IF(ISBLANK(L1625),"",IF(OR(ISBLANK(VLOOKUP(L1625&amp;"-"&amp;E1625,'Np Quality'!A:M,8,FALSE)),ISERROR(VLOOKUP(L1625&amp;"-"&amp;E1625,'Np Quality'!A:M,8,FALSE))),"-",VLOOKUP(L1625&amp;"-"&amp;E1625,'Np Quality'!A:M,8,FALSE)))</f>
        <v/>
      </c>
      <c r="R1624" s="283" t="str">
        <f>IF(ISBLANK(L1624),"",IF(OR(ISBLANK(VLOOKUP(L1624&amp;"-"&amp;E1624,'Np Quality'!A:M,9,FALSE)),ISERROR(VLOOKUP(L1624&amp;"-"&amp;E1624,'Np Quality'!A:M,9,FALSE))),"-",VLOOKUP(L1624&amp;"-"&amp;E1624,'Np Quality'!A:M,9,FALSE)))</f>
        <v/>
      </c>
      <c r="S1624" s="150"/>
      <c r="T1624" s="395" t="str">
        <f t="shared" si="195"/>
        <v/>
      </c>
      <c r="U1624" s="395" t="str">
        <f t="shared" si="192"/>
        <v/>
      </c>
      <c r="V1624" s="396"/>
      <c r="W1624" s="282"/>
    </row>
    <row r="1625" spans="1:23">
      <c r="A1625" s="382" t="str">
        <f t="shared" si="193"/>
        <v/>
      </c>
      <c r="B1625" s="383" t="str">
        <f t="shared" si="196"/>
        <v/>
      </c>
      <c r="C1625" s="236"/>
      <c r="D1625" s="282"/>
      <c r="E1625" s="384" t="str">
        <f t="shared" si="194"/>
        <v/>
      </c>
      <c r="F1625" s="388"/>
      <c r="G1625" s="243"/>
      <c r="H1625" s="244"/>
      <c r="I1625" s="243"/>
      <c r="J1625" s="244"/>
      <c r="K1625" s="244"/>
      <c r="L1625" s="244"/>
      <c r="M1625" s="244"/>
      <c r="N1625" s="290"/>
      <c r="O1625" s="391" t="str">
        <f>IF(ISBLANK(L1625),"",IF(OR(ISBLANK(VLOOKUP(L1625&amp;"-"&amp;E1625,'Np Quality'!A:M,6,FALSE)),ISERROR(VLOOKUP(L1625&amp;"-"&amp;E1625,'Np Quality'!A:M,6,FALSE))),"-",VLOOKUP(L1625&amp;"-"&amp;E1625,'Np Quality'!A:M,6,FALSE)))</f>
        <v/>
      </c>
      <c r="P1625" s="391" t="str">
        <f>IF(ISBLANK(L1725),"",IF(OR(ISBLANK(VLOOKUP(L1725&amp;"-"&amp;E1725,'Np Quality'!A:M,7,FALSE)),ISERROR(VLOOKUP(L1725&amp;"-"&amp;E1725,'Np Quality'!A:M,7,FALSE))),"-",VLOOKUP(L1725&amp;"-"&amp;E1725,'Np Quality'!A:M,7,FALSE)))</f>
        <v/>
      </c>
      <c r="Q1625" s="391" t="str">
        <f>IF(ISBLANK(L1625),"",IF(OR(ISBLANK(VLOOKUP(L1625&amp;"-"&amp;E1625,'Np Quality'!A:M,8,FALSE)),ISERROR(VLOOKUP(L1625&amp;"-"&amp;E1625,'Np Quality'!A:M,8,FALSE))),"-",VLOOKUP(L1625&amp;"-"&amp;E1625,'Np Quality'!A:M,8,FALSE)))</f>
        <v/>
      </c>
      <c r="R1625" s="283" t="str">
        <f>IF(ISBLANK(L1626),"",IF(OR(ISBLANK(VLOOKUP(L1626&amp;"-"&amp;E1626,'Np Quality'!A:M,9,FALSE)),ISERROR(VLOOKUP(L1626&amp;"-"&amp;E1626,'Np Quality'!A:M,9,FALSE))),"-",VLOOKUP(L1626&amp;"-"&amp;E1626,'Np Quality'!A:M,9,FALSE)))</f>
        <v/>
      </c>
      <c r="S1625" s="150"/>
      <c r="T1625" s="395" t="str">
        <f t="shared" si="195"/>
        <v/>
      </c>
      <c r="U1625" s="395" t="str">
        <f t="shared" si="192"/>
        <v/>
      </c>
      <c r="V1625" s="396"/>
      <c r="W1625" s="282"/>
    </row>
    <row r="1626" spans="1:23">
      <c r="A1626" s="382" t="str">
        <f t="shared" si="193"/>
        <v/>
      </c>
      <c r="B1626" s="383" t="str">
        <f t="shared" si="196"/>
        <v/>
      </c>
      <c r="C1626" s="236"/>
      <c r="D1626" s="282"/>
      <c r="E1626" s="384" t="str">
        <f t="shared" si="194"/>
        <v/>
      </c>
      <c r="F1626" s="388"/>
      <c r="G1626" s="243"/>
      <c r="H1626" s="244"/>
      <c r="I1626" s="243"/>
      <c r="J1626" s="244"/>
      <c r="K1626" s="244"/>
      <c r="L1626" s="244"/>
      <c r="M1626" s="244"/>
      <c r="N1626" s="290"/>
      <c r="O1626" s="391" t="str">
        <f>IF(ISBLANK(L1626),"",IF(OR(ISBLANK(VLOOKUP(L1626&amp;"-"&amp;E1626,'Np Quality'!A:M,6,FALSE)),ISERROR(VLOOKUP(L1626&amp;"-"&amp;E1626,'Np Quality'!A:M,6,FALSE))),"-",VLOOKUP(L1626&amp;"-"&amp;E1626,'Np Quality'!A:M,6,FALSE)))</f>
        <v/>
      </c>
      <c r="P1626" s="391" t="str">
        <f>IF(ISBLANK(L1726),"",IF(OR(ISBLANK(VLOOKUP(L1726&amp;"-"&amp;E1726,'Np Quality'!A:M,7,FALSE)),ISERROR(VLOOKUP(L1726&amp;"-"&amp;E1726,'Np Quality'!A:M,7,FALSE))),"-",VLOOKUP(L1726&amp;"-"&amp;E1726,'Np Quality'!A:M,7,FALSE)))</f>
        <v/>
      </c>
      <c r="Q1626" s="391" t="str">
        <f>IF(ISBLANK(L1626),"",IF(OR(ISBLANK(VLOOKUP(L1626&amp;"-"&amp;E1626,'Np Quality'!A:M,8,FALSE)),ISERROR(VLOOKUP(L1626&amp;"-"&amp;E1626,'Np Quality'!A:M,8,FALSE))),"-",VLOOKUP(L1626&amp;"-"&amp;E1626,'Np Quality'!A:M,8,FALSE)))</f>
        <v/>
      </c>
      <c r="R1626" s="283" t="str">
        <f>IF(ISBLANK(L1626),"",IF(OR(ISBLANK(VLOOKUP(L1626&amp;"-"&amp;E1626,'Np Quality'!A:M,9,FALSE)),ISERROR(VLOOKUP(L1626&amp;"-"&amp;E1626,'Np Quality'!A:M,9,FALSE))),"-",VLOOKUP(L1626&amp;"-"&amp;E1626,'Np Quality'!A:M,9,FALSE)))</f>
        <v/>
      </c>
      <c r="S1626" s="150"/>
      <c r="T1626" s="395" t="str">
        <f t="shared" si="195"/>
        <v/>
      </c>
      <c r="U1626" s="395" t="str">
        <f t="shared" si="192"/>
        <v/>
      </c>
      <c r="V1626" s="396"/>
      <c r="W1626" s="282"/>
    </row>
    <row r="1627" spans="1:23">
      <c r="A1627" s="382" t="str">
        <f t="shared" si="193"/>
        <v/>
      </c>
      <c r="B1627" s="383" t="str">
        <f t="shared" si="196"/>
        <v/>
      </c>
      <c r="C1627" s="236"/>
      <c r="D1627" s="282"/>
      <c r="E1627" s="384" t="str">
        <f t="shared" si="194"/>
        <v/>
      </c>
      <c r="F1627" s="388"/>
      <c r="G1627" s="243"/>
      <c r="H1627" s="244"/>
      <c r="I1627" s="243"/>
      <c r="J1627" s="244"/>
      <c r="K1627" s="244"/>
      <c r="L1627" s="244"/>
      <c r="M1627" s="244"/>
      <c r="N1627" s="290"/>
      <c r="O1627" s="391" t="str">
        <f>IF(ISBLANK(L1627),"",IF(OR(ISBLANK(VLOOKUP(L1627&amp;"-"&amp;E1627,'Np Quality'!A:M,6,FALSE)),ISERROR(VLOOKUP(L1627&amp;"-"&amp;E1627,'Np Quality'!A:M,6,FALSE))),"-",VLOOKUP(L1627&amp;"-"&amp;E1627,'Np Quality'!A:M,6,FALSE)))</f>
        <v/>
      </c>
      <c r="P1627" s="391" t="str">
        <f>IF(ISBLANK(L1727),"",IF(OR(ISBLANK(VLOOKUP(L1727&amp;"-"&amp;E1727,'Np Quality'!A:M,7,FALSE)),ISERROR(VLOOKUP(L1727&amp;"-"&amp;E1727,'Np Quality'!A:M,7,FALSE))),"-",VLOOKUP(L1727&amp;"-"&amp;E1727,'Np Quality'!A:M,7,FALSE)))</f>
        <v/>
      </c>
      <c r="Q1627" s="391" t="str">
        <f>IF(ISBLANK(L1627),"",IF(OR(ISBLANK(VLOOKUP(L1627&amp;"-"&amp;E1627,'Np Quality'!A:M,8,FALSE)),ISERROR(VLOOKUP(L1627&amp;"-"&amp;E1627,'Np Quality'!A:M,8,FALSE))),"-",VLOOKUP(L1627&amp;"-"&amp;E1627,'Np Quality'!A:M,8,FALSE)))</f>
        <v/>
      </c>
      <c r="R1627" s="283" t="str">
        <f>IF(ISBLANK(L1627),"",IF(OR(ISBLANK(VLOOKUP(L1627&amp;"-"&amp;E1627,'Np Quality'!A:M,9,FALSE)),ISERROR(VLOOKUP(L1627&amp;"-"&amp;E1627,'Np Quality'!A:M,9,FALSE))),"-",VLOOKUP(L1627&amp;"-"&amp;E1627,'Np Quality'!A:M,9,FALSE)))</f>
        <v/>
      </c>
      <c r="S1627" s="150"/>
      <c r="T1627" s="395" t="str">
        <f t="shared" si="195"/>
        <v/>
      </c>
      <c r="U1627" s="395" t="str">
        <f t="shared" si="192"/>
        <v/>
      </c>
      <c r="V1627" s="396"/>
      <c r="W1627" s="282"/>
    </row>
    <row r="1628" spans="1:23">
      <c r="A1628" s="382" t="str">
        <f t="shared" si="193"/>
        <v/>
      </c>
      <c r="B1628" s="383" t="str">
        <f t="shared" si="196"/>
        <v/>
      </c>
      <c r="C1628" s="236"/>
      <c r="D1628" s="282"/>
      <c r="E1628" s="384" t="str">
        <f t="shared" si="194"/>
        <v/>
      </c>
      <c r="F1628" s="388"/>
      <c r="G1628" s="243"/>
      <c r="H1628" s="244"/>
      <c r="I1628" s="243"/>
      <c r="J1628" s="244"/>
      <c r="K1628" s="244"/>
      <c r="L1628" s="244"/>
      <c r="M1628" s="244"/>
      <c r="N1628" s="290"/>
      <c r="O1628" s="391" t="str">
        <f>IF(ISBLANK(L1628),"",IF(OR(ISBLANK(VLOOKUP(L1628&amp;"-"&amp;E1628,'Np Quality'!A:M,6,FALSE)),ISERROR(VLOOKUP(L1628&amp;"-"&amp;E1628,'Np Quality'!A:M,6,FALSE))),"-",VLOOKUP(L1628&amp;"-"&amp;E1628,'Np Quality'!A:M,6,FALSE)))</f>
        <v/>
      </c>
      <c r="P1628" s="391" t="str">
        <f>IF(ISBLANK(L1728),"",IF(OR(ISBLANK(VLOOKUP(L1728&amp;"-"&amp;E1728,'Np Quality'!A:M,7,FALSE)),ISERROR(VLOOKUP(L1728&amp;"-"&amp;E1728,'Np Quality'!A:M,7,FALSE))),"-",VLOOKUP(L1728&amp;"-"&amp;E1728,'Np Quality'!A:M,7,FALSE)))</f>
        <v/>
      </c>
      <c r="Q1628" s="391" t="str">
        <f>IF(ISBLANK(L1628),"",IF(OR(ISBLANK(VLOOKUP(L1628&amp;"-"&amp;E1628,'Np Quality'!A:M,8,FALSE)),ISERROR(VLOOKUP(L1628&amp;"-"&amp;E1628,'Np Quality'!A:M,8,FALSE))),"-",VLOOKUP(L1628&amp;"-"&amp;E1628,'Np Quality'!A:M,8,FALSE)))</f>
        <v/>
      </c>
      <c r="R1628" s="283" t="str">
        <f>IF(ISBLANK(L1628),"",IF(OR(ISBLANK(VLOOKUP(L1628&amp;"-"&amp;E1628,'Np Quality'!A:M,9,FALSE)),ISERROR(VLOOKUP(L1628&amp;"-"&amp;E1628,'Np Quality'!A:M,9,FALSE))),"-",VLOOKUP(L1628&amp;"-"&amp;E1628,'Np Quality'!A:M,9,FALSE)))</f>
        <v/>
      </c>
      <c r="S1628" s="150"/>
      <c r="T1628" s="395" t="str">
        <f t="shared" si="195"/>
        <v/>
      </c>
      <c r="U1628" s="395" t="str">
        <f t="shared" si="192"/>
        <v/>
      </c>
      <c r="V1628" s="396"/>
      <c r="W1628" s="282"/>
    </row>
    <row r="1629" spans="1:23">
      <c r="A1629" s="382" t="str">
        <f t="shared" si="193"/>
        <v/>
      </c>
      <c r="B1629" s="383" t="str">
        <f t="shared" si="196"/>
        <v/>
      </c>
      <c r="C1629" s="236"/>
      <c r="D1629" s="282"/>
      <c r="E1629" s="384" t="str">
        <f t="shared" si="194"/>
        <v/>
      </c>
      <c r="F1629" s="388"/>
      <c r="G1629" s="243"/>
      <c r="H1629" s="244"/>
      <c r="I1629" s="243"/>
      <c r="J1629" s="244"/>
      <c r="K1629" s="244"/>
      <c r="L1629" s="244"/>
      <c r="M1629" s="244"/>
      <c r="N1629" s="290"/>
      <c r="O1629" s="391" t="str">
        <f>IF(ISBLANK(L1629),"",IF(OR(ISBLANK(VLOOKUP(L1629&amp;"-"&amp;E1629,'Np Quality'!A:M,6,FALSE)),ISERROR(VLOOKUP(L1629&amp;"-"&amp;E1629,'Np Quality'!A:M,6,FALSE))),"-",VLOOKUP(L1629&amp;"-"&amp;E1629,'Np Quality'!A:M,6,FALSE)))</f>
        <v/>
      </c>
      <c r="P1629" s="391" t="str">
        <f>IF(ISBLANK(L1729),"",IF(OR(ISBLANK(VLOOKUP(L1729&amp;"-"&amp;E1729,'Np Quality'!A:M,7,FALSE)),ISERROR(VLOOKUP(L1729&amp;"-"&amp;E1729,'Np Quality'!A:M,7,FALSE))),"-",VLOOKUP(L1729&amp;"-"&amp;E1729,'Np Quality'!A:M,7,FALSE)))</f>
        <v/>
      </c>
      <c r="Q1629" s="391" t="str">
        <f>IF(ISBLANK(L1629),"",IF(OR(ISBLANK(VLOOKUP(L1629&amp;"-"&amp;E1629,'Np Quality'!A:M,8,FALSE)),ISERROR(VLOOKUP(L1629&amp;"-"&amp;E1629,'Np Quality'!A:M,8,FALSE))),"-",VLOOKUP(L1629&amp;"-"&amp;E1629,'Np Quality'!A:M,8,FALSE)))</f>
        <v/>
      </c>
      <c r="R1629" s="283" t="str">
        <f>IF(ISBLANK(L1629),"",IF(OR(ISBLANK(VLOOKUP(L1629&amp;"-"&amp;E1629,'Np Quality'!A:M,9,FALSE)),ISERROR(VLOOKUP(L1629&amp;"-"&amp;E1629,'Np Quality'!A:M,9,FALSE))),"-",VLOOKUP(L1629&amp;"-"&amp;E1629,'Np Quality'!A:M,9,FALSE)))</f>
        <v/>
      </c>
      <c r="S1629" s="150"/>
      <c r="T1629" s="395" t="str">
        <f t="shared" si="195"/>
        <v/>
      </c>
      <c r="U1629" s="395" t="str">
        <f t="shared" si="192"/>
        <v/>
      </c>
      <c r="V1629" s="396"/>
      <c r="W1629" s="282"/>
    </row>
    <row r="1630" spans="1:23">
      <c r="A1630" s="382" t="str">
        <f t="shared" si="193"/>
        <v/>
      </c>
      <c r="B1630" s="383" t="str">
        <f t="shared" si="196"/>
        <v/>
      </c>
      <c r="C1630" s="236"/>
      <c r="D1630" s="282"/>
      <c r="E1630" s="384" t="str">
        <f t="shared" si="194"/>
        <v/>
      </c>
      <c r="F1630" s="388"/>
      <c r="G1630" s="243"/>
      <c r="H1630" s="244"/>
      <c r="I1630" s="243"/>
      <c r="J1630" s="244"/>
      <c r="K1630" s="244"/>
      <c r="L1630" s="244"/>
      <c r="M1630" s="244"/>
      <c r="N1630" s="290"/>
      <c r="O1630" s="391" t="str">
        <f>IF(ISBLANK(L1630),"",IF(OR(ISBLANK(VLOOKUP(L1630&amp;"-"&amp;E1630,'Np Quality'!A:M,6,FALSE)),ISERROR(VLOOKUP(L1630&amp;"-"&amp;E1630,'Np Quality'!A:M,6,FALSE))),"-",VLOOKUP(L1630&amp;"-"&amp;E1630,'Np Quality'!A:M,6,FALSE)))</f>
        <v/>
      </c>
      <c r="P1630" s="391" t="str">
        <f>IF(ISBLANK(L1730),"",IF(OR(ISBLANK(VLOOKUP(L1730&amp;"-"&amp;E1730,'Np Quality'!A:M,7,FALSE)),ISERROR(VLOOKUP(L1730&amp;"-"&amp;E1730,'Np Quality'!A:M,7,FALSE))),"-",VLOOKUP(L1730&amp;"-"&amp;E1730,'Np Quality'!A:M,7,FALSE)))</f>
        <v/>
      </c>
      <c r="Q1630" s="391" t="str">
        <f>IF(ISBLANK(L1630),"",IF(OR(ISBLANK(VLOOKUP(L1630&amp;"-"&amp;E1630,'Np Quality'!A:M,8,FALSE)),ISERROR(VLOOKUP(L1630&amp;"-"&amp;E1630,'Np Quality'!A:M,8,FALSE))),"-",VLOOKUP(L1630&amp;"-"&amp;E1630,'Np Quality'!A:M,8,FALSE)))</f>
        <v/>
      </c>
      <c r="R1630" s="283" t="str">
        <f>IF(ISBLANK(L1630),"",IF(OR(ISBLANK(VLOOKUP(L1630&amp;"-"&amp;E1630,'Np Quality'!A:M,9,FALSE)),ISERROR(VLOOKUP(L1630&amp;"-"&amp;E1630,'Np Quality'!A:M,9,FALSE))),"-",VLOOKUP(L1630&amp;"-"&amp;E1630,'Np Quality'!A:M,9,FALSE)))</f>
        <v/>
      </c>
      <c r="S1630" s="150"/>
      <c r="T1630" s="395" t="str">
        <f t="shared" si="195"/>
        <v/>
      </c>
      <c r="U1630" s="395" t="str">
        <f t="shared" si="192"/>
        <v/>
      </c>
      <c r="V1630" s="396"/>
      <c r="W1630" s="282"/>
    </row>
    <row r="1631" spans="1:23">
      <c r="A1631" s="382" t="str">
        <f t="shared" si="193"/>
        <v/>
      </c>
      <c r="B1631" s="383" t="str">
        <f t="shared" si="196"/>
        <v/>
      </c>
      <c r="C1631" s="236"/>
      <c r="D1631" s="282"/>
      <c r="E1631" s="384" t="str">
        <f t="shared" si="194"/>
        <v/>
      </c>
      <c r="F1631" s="388"/>
      <c r="G1631" s="243"/>
      <c r="H1631" s="244"/>
      <c r="I1631" s="243"/>
      <c r="J1631" s="244"/>
      <c r="K1631" s="244"/>
      <c r="L1631" s="244"/>
      <c r="M1631" s="244"/>
      <c r="N1631" s="290"/>
      <c r="O1631" s="391" t="str">
        <f>IF(ISBLANK(L1631),"",IF(OR(ISBLANK(VLOOKUP(L1631&amp;"-"&amp;E1631,'Np Quality'!A:M,6,FALSE)),ISERROR(VLOOKUP(L1631&amp;"-"&amp;E1631,'Np Quality'!A:M,6,FALSE))),"-",VLOOKUP(L1631&amp;"-"&amp;E1631,'Np Quality'!A:M,6,FALSE)))</f>
        <v/>
      </c>
      <c r="P1631" s="391" t="str">
        <f>IF(ISBLANK(L1731),"",IF(OR(ISBLANK(VLOOKUP(L1731&amp;"-"&amp;E1731,'Np Quality'!A:M,7,FALSE)),ISERROR(VLOOKUP(L1731&amp;"-"&amp;E1731,'Np Quality'!A:M,7,FALSE))),"-",VLOOKUP(L1731&amp;"-"&amp;E1731,'Np Quality'!A:M,7,FALSE)))</f>
        <v/>
      </c>
      <c r="Q1631" s="391" t="str">
        <f>IF(ISBLANK(L1631),"",IF(OR(ISBLANK(VLOOKUP(L1631&amp;"-"&amp;E1631,'Np Quality'!A:M,8,FALSE)),ISERROR(VLOOKUP(L1631&amp;"-"&amp;E1631,'Np Quality'!A:M,8,FALSE))),"-",VLOOKUP(L1631&amp;"-"&amp;E1631,'Np Quality'!A:M,8,FALSE)))</f>
        <v/>
      </c>
      <c r="R1631" s="283" t="str">
        <f>IF(ISBLANK(L1631),"",IF(OR(ISBLANK(VLOOKUP(L1631&amp;"-"&amp;E1631,'Np Quality'!A:M,9,FALSE)),ISERROR(VLOOKUP(L1631&amp;"-"&amp;E1631,'Np Quality'!A:M,9,FALSE))),"-",VLOOKUP(L1631&amp;"-"&amp;E1631,'Np Quality'!A:M,9,FALSE)))</f>
        <v/>
      </c>
      <c r="S1631" s="150"/>
      <c r="T1631" s="395" t="str">
        <f t="shared" si="195"/>
        <v/>
      </c>
      <c r="U1631" s="395" t="str">
        <f t="shared" si="192"/>
        <v/>
      </c>
      <c r="V1631" s="396"/>
      <c r="W1631" s="282"/>
    </row>
    <row r="1632" spans="1:23">
      <c r="A1632" s="382" t="str">
        <f t="shared" si="193"/>
        <v/>
      </c>
      <c r="B1632" s="383" t="str">
        <f t="shared" si="196"/>
        <v/>
      </c>
      <c r="C1632" s="236"/>
      <c r="D1632" s="282"/>
      <c r="E1632" s="384" t="str">
        <f t="shared" si="194"/>
        <v/>
      </c>
      <c r="F1632" s="388"/>
      <c r="G1632" s="243"/>
      <c r="H1632" s="244"/>
      <c r="I1632" s="243"/>
      <c r="J1632" s="244"/>
      <c r="K1632" s="244"/>
      <c r="L1632" s="244"/>
      <c r="M1632" s="244"/>
      <c r="N1632" s="290"/>
      <c r="O1632" s="391" t="str">
        <f>IF(ISBLANK(L1633),"",IF(OR(ISBLANK(VLOOKUP(L1633&amp;"-"&amp;E1633,'Np Quality'!A:M,6,FALSE)),ISERROR(VLOOKUP(L1633&amp;"-"&amp;E1633,'Np Quality'!A:M,6,FALSE))),"-",VLOOKUP(L1633&amp;"-"&amp;E1633,'Np Quality'!A:M,6,FALSE)))</f>
        <v/>
      </c>
      <c r="P1632" s="391" t="str">
        <f>IF(ISBLANK(L1732),"",IF(OR(ISBLANK(VLOOKUP(L1732&amp;"-"&amp;E1732,'Np Quality'!A:M,7,FALSE)),ISERROR(VLOOKUP(L1732&amp;"-"&amp;E1732,'Np Quality'!A:M,7,FALSE))),"-",VLOOKUP(L1732&amp;"-"&amp;E1732,'Np Quality'!A:M,7,FALSE)))</f>
        <v/>
      </c>
      <c r="Q1632" s="391" t="str">
        <f>IF(ISBLANK(L1632),"",IF(OR(ISBLANK(VLOOKUP(L1632&amp;"-"&amp;E1632,'Np Quality'!A:M,8,FALSE)),ISERROR(VLOOKUP(L1632&amp;"-"&amp;E1632,'Np Quality'!A:M,8,FALSE))),"-",VLOOKUP(L1632&amp;"-"&amp;E1632,'Np Quality'!A:M,8,FALSE)))</f>
        <v/>
      </c>
      <c r="R1632" s="283" t="str">
        <f>IF(ISBLANK(L1632),"",IF(OR(ISBLANK(VLOOKUP(L1632&amp;"-"&amp;E1632,'Np Quality'!A:M,9,FALSE)),ISERROR(VLOOKUP(L1632&amp;"-"&amp;E1632,'Np Quality'!A:M,9,FALSE))),"-",VLOOKUP(L1632&amp;"-"&amp;E1632,'Np Quality'!A:M,9,FALSE)))</f>
        <v/>
      </c>
      <c r="S1632" s="150"/>
      <c r="T1632" s="395" t="str">
        <f t="shared" si="195"/>
        <v/>
      </c>
      <c r="U1632" s="395" t="str">
        <f t="shared" si="192"/>
        <v/>
      </c>
      <c r="V1632" s="396"/>
      <c r="W1632" s="282"/>
    </row>
    <row r="1633" spans="1:23">
      <c r="A1633" s="382" t="str">
        <f t="shared" si="193"/>
        <v/>
      </c>
      <c r="B1633" s="383" t="str">
        <f t="shared" si="196"/>
        <v/>
      </c>
      <c r="C1633" s="236"/>
      <c r="D1633" s="282"/>
      <c r="E1633" s="384" t="str">
        <f t="shared" si="194"/>
        <v/>
      </c>
      <c r="F1633" s="388"/>
      <c r="G1633" s="243"/>
      <c r="H1633" s="244"/>
      <c r="I1633" s="243"/>
      <c r="J1633" s="244"/>
      <c r="K1633" s="244"/>
      <c r="L1633" s="244"/>
      <c r="M1633" s="244"/>
      <c r="N1633" s="290"/>
      <c r="O1633" s="391" t="str">
        <f>IF(ISBLANK(L1633),"",IF(OR(ISBLANK(VLOOKUP(L1633&amp;"-"&amp;E1633,'Np Quality'!A:M,6,FALSE)),ISERROR(VLOOKUP(L1633&amp;"-"&amp;E1633,'Np Quality'!A:M,6,FALSE))),"-",VLOOKUP(L1633&amp;"-"&amp;E1633,'Np Quality'!A:M,6,FALSE)))</f>
        <v/>
      </c>
      <c r="P1633" s="391" t="str">
        <f>IF(ISBLANK(L1734),"",IF(OR(ISBLANK(VLOOKUP(L1734&amp;"-"&amp;E1734,'Np Quality'!A:M,7,FALSE)),ISERROR(VLOOKUP(L1734&amp;"-"&amp;E1734,'Np Quality'!A:M,7,FALSE))),"-",VLOOKUP(L1734&amp;"-"&amp;E1734,'Np Quality'!A:M,7,FALSE)))</f>
        <v/>
      </c>
      <c r="Q1633" s="391" t="str">
        <f>IF(ISBLANK(L1633),"",IF(OR(ISBLANK(VLOOKUP(L1633&amp;"-"&amp;E1633,'Np Quality'!A:M,8,FALSE)),ISERROR(VLOOKUP(L1633&amp;"-"&amp;E1633,'Np Quality'!A:M,8,FALSE))),"-",VLOOKUP(L1633&amp;"-"&amp;E1633,'Np Quality'!A:M,8,FALSE)))</f>
        <v/>
      </c>
      <c r="R1633" s="283" t="str">
        <f>IF(ISBLANK(L1633),"",IF(OR(ISBLANK(VLOOKUP(L1633&amp;"-"&amp;E1633,'Np Quality'!A:M,9,FALSE)),ISERROR(VLOOKUP(L1633&amp;"-"&amp;E1633,'Np Quality'!A:M,9,FALSE))),"-",VLOOKUP(L1633&amp;"-"&amp;E1633,'Np Quality'!A:M,9,FALSE)))</f>
        <v/>
      </c>
      <c r="S1633" s="150"/>
      <c r="T1633" s="395" t="str">
        <f t="shared" si="195"/>
        <v/>
      </c>
      <c r="U1633" s="395" t="str">
        <f t="shared" si="192"/>
        <v/>
      </c>
      <c r="V1633" s="396"/>
      <c r="W1633" s="282"/>
    </row>
    <row r="1634" spans="1:23">
      <c r="A1634" s="382" t="str">
        <f t="shared" si="193"/>
        <v/>
      </c>
      <c r="B1634" s="383" t="str">
        <f t="shared" si="196"/>
        <v/>
      </c>
      <c r="C1634" s="236"/>
      <c r="D1634" s="282"/>
      <c r="E1634" s="384" t="str">
        <f t="shared" si="194"/>
        <v/>
      </c>
      <c r="F1634" s="388"/>
      <c r="G1634" s="243"/>
      <c r="H1634" s="244"/>
      <c r="I1634" s="243"/>
      <c r="J1634" s="244"/>
      <c r="K1634" s="244"/>
      <c r="L1634" s="244"/>
      <c r="M1634" s="244"/>
      <c r="N1634" s="290"/>
      <c r="O1634" s="391" t="str">
        <f>IF(ISBLANK(L1634),"",IF(OR(ISBLANK(VLOOKUP(L1634&amp;"-"&amp;E1634,'Np Quality'!A:M,6,FALSE)),ISERROR(VLOOKUP(L1634&amp;"-"&amp;E1634,'Np Quality'!A:M,6,FALSE))),"-",VLOOKUP(L1634&amp;"-"&amp;E1634,'Np Quality'!A:M,6,FALSE)))</f>
        <v/>
      </c>
      <c r="P1634" s="391" t="str">
        <f>IF(ISBLANK(L1734),"",IF(OR(ISBLANK(VLOOKUP(L1734&amp;"-"&amp;E1734,'Np Quality'!A:M,7,FALSE)),ISERROR(VLOOKUP(L1734&amp;"-"&amp;E1734,'Np Quality'!A:M,7,FALSE))),"-",VLOOKUP(L1734&amp;"-"&amp;E1734,'Np Quality'!A:M,7,FALSE)))</f>
        <v/>
      </c>
      <c r="Q1634" s="391" t="str">
        <f>IF(ISBLANK(L1635),"",IF(OR(ISBLANK(VLOOKUP(L1635&amp;"-"&amp;E1635,'Np Quality'!A:M,8,FALSE)),ISERROR(VLOOKUP(L1635&amp;"-"&amp;E1635,'Np Quality'!A:M,8,FALSE))),"-",VLOOKUP(L1635&amp;"-"&amp;E1635,'Np Quality'!A:M,8,FALSE)))</f>
        <v/>
      </c>
      <c r="R1634" s="283" t="str">
        <f>IF(ISBLANK(L1634),"",IF(OR(ISBLANK(VLOOKUP(L1634&amp;"-"&amp;E1634,'Np Quality'!A:M,9,FALSE)),ISERROR(VLOOKUP(L1634&amp;"-"&amp;E1634,'Np Quality'!A:M,9,FALSE))),"-",VLOOKUP(L1634&amp;"-"&amp;E1634,'Np Quality'!A:M,9,FALSE)))</f>
        <v/>
      </c>
      <c r="S1634" s="150"/>
      <c r="T1634" s="395" t="str">
        <f t="shared" si="195"/>
        <v/>
      </c>
      <c r="U1634" s="395" t="str">
        <f t="shared" si="192"/>
        <v/>
      </c>
      <c r="V1634" s="396"/>
      <c r="W1634" s="282"/>
    </row>
    <row r="1635" spans="1:23">
      <c r="A1635" s="382" t="str">
        <f t="shared" si="193"/>
        <v/>
      </c>
      <c r="B1635" s="383" t="str">
        <f t="shared" si="196"/>
        <v/>
      </c>
      <c r="C1635" s="236"/>
      <c r="D1635" s="282"/>
      <c r="E1635" s="384" t="str">
        <f t="shared" si="194"/>
        <v/>
      </c>
      <c r="F1635" s="388"/>
      <c r="G1635" s="243"/>
      <c r="H1635" s="244"/>
      <c r="I1635" s="243"/>
      <c r="J1635" s="244"/>
      <c r="K1635" s="244"/>
      <c r="L1635" s="244"/>
      <c r="M1635" s="244"/>
      <c r="N1635" s="290"/>
      <c r="O1635" s="391" t="str">
        <f>IF(ISBLANK(L1635),"",IF(OR(ISBLANK(VLOOKUP(L1635&amp;"-"&amp;E1635,'Np Quality'!A:M,6,FALSE)),ISERROR(VLOOKUP(L1635&amp;"-"&amp;E1635,'Np Quality'!A:M,6,FALSE))),"-",VLOOKUP(L1635&amp;"-"&amp;E1635,'Np Quality'!A:M,6,FALSE)))</f>
        <v/>
      </c>
      <c r="P1635" s="391" t="str">
        <f>IF(ISBLANK(L1735),"",IF(OR(ISBLANK(VLOOKUP(L1735&amp;"-"&amp;E1735,'Np Quality'!A:M,7,FALSE)),ISERROR(VLOOKUP(L1735&amp;"-"&amp;E1735,'Np Quality'!A:M,7,FALSE))),"-",VLOOKUP(L1735&amp;"-"&amp;E1735,'Np Quality'!A:M,7,FALSE)))</f>
        <v/>
      </c>
      <c r="Q1635" s="391" t="str">
        <f>IF(ISBLANK(L1635),"",IF(OR(ISBLANK(VLOOKUP(L1635&amp;"-"&amp;E1635,'Np Quality'!A:M,8,FALSE)),ISERROR(VLOOKUP(L1635&amp;"-"&amp;E1635,'Np Quality'!A:M,8,FALSE))),"-",VLOOKUP(L1635&amp;"-"&amp;E1635,'Np Quality'!A:M,8,FALSE)))</f>
        <v/>
      </c>
      <c r="R1635" s="283" t="str">
        <f>IF(ISBLANK(L1636),"",IF(OR(ISBLANK(VLOOKUP(L1636&amp;"-"&amp;E1636,'Np Quality'!A:M,9,FALSE)),ISERROR(VLOOKUP(L1636&amp;"-"&amp;E1636,'Np Quality'!A:M,9,FALSE))),"-",VLOOKUP(L1636&amp;"-"&amp;E1636,'Np Quality'!A:M,9,FALSE)))</f>
        <v/>
      </c>
      <c r="S1635" s="150"/>
      <c r="T1635" s="395" t="str">
        <f t="shared" si="195"/>
        <v/>
      </c>
      <c r="U1635" s="395" t="str">
        <f t="shared" si="192"/>
        <v/>
      </c>
      <c r="V1635" s="396"/>
      <c r="W1635" s="282"/>
    </row>
    <row r="1636" spans="1:23">
      <c r="A1636" s="382" t="str">
        <f t="shared" si="193"/>
        <v/>
      </c>
      <c r="B1636" s="383" t="str">
        <f t="shared" si="196"/>
        <v/>
      </c>
      <c r="C1636" s="236"/>
      <c r="D1636" s="282"/>
      <c r="E1636" s="384" t="str">
        <f t="shared" si="194"/>
        <v/>
      </c>
      <c r="F1636" s="388"/>
      <c r="G1636" s="243"/>
      <c r="H1636" s="244"/>
      <c r="I1636" s="243"/>
      <c r="J1636" s="244"/>
      <c r="K1636" s="244"/>
      <c r="L1636" s="244"/>
      <c r="M1636" s="244"/>
      <c r="N1636" s="290"/>
      <c r="O1636" s="391" t="str">
        <f>IF(ISBLANK(L1636),"",IF(OR(ISBLANK(VLOOKUP(L1636&amp;"-"&amp;E1636,'Np Quality'!A:M,6,FALSE)),ISERROR(VLOOKUP(L1636&amp;"-"&amp;E1636,'Np Quality'!A:M,6,FALSE))),"-",VLOOKUP(L1636&amp;"-"&amp;E1636,'Np Quality'!A:M,6,FALSE)))</f>
        <v/>
      </c>
      <c r="P1636" s="391" t="str">
        <f>IF(ISBLANK(L1736),"",IF(OR(ISBLANK(VLOOKUP(L1736&amp;"-"&amp;E1736,'Np Quality'!A:M,7,FALSE)),ISERROR(VLOOKUP(L1736&amp;"-"&amp;E1736,'Np Quality'!A:M,7,FALSE))),"-",VLOOKUP(L1736&amp;"-"&amp;E1736,'Np Quality'!A:M,7,FALSE)))</f>
        <v/>
      </c>
      <c r="Q1636" s="391" t="str">
        <f>IF(ISBLANK(L1636),"",IF(OR(ISBLANK(VLOOKUP(L1636&amp;"-"&amp;E1636,'Np Quality'!A:M,8,FALSE)),ISERROR(VLOOKUP(L1636&amp;"-"&amp;E1636,'Np Quality'!A:M,8,FALSE))),"-",VLOOKUP(L1636&amp;"-"&amp;E1636,'Np Quality'!A:M,8,FALSE)))</f>
        <v/>
      </c>
      <c r="R1636" s="283" t="str">
        <f>IF(ISBLANK(L1636),"",IF(OR(ISBLANK(VLOOKUP(L1636&amp;"-"&amp;E1636,'Np Quality'!A:M,9,FALSE)),ISERROR(VLOOKUP(L1636&amp;"-"&amp;E1636,'Np Quality'!A:M,9,FALSE))),"-",VLOOKUP(L1636&amp;"-"&amp;E1636,'Np Quality'!A:M,9,FALSE)))</f>
        <v/>
      </c>
      <c r="S1636" s="150"/>
      <c r="T1636" s="395" t="str">
        <f t="shared" si="195"/>
        <v/>
      </c>
      <c r="U1636" s="395" t="str">
        <f t="shared" si="192"/>
        <v/>
      </c>
      <c r="V1636" s="396"/>
      <c r="W1636" s="282"/>
    </row>
    <row r="1637" spans="1:23">
      <c r="A1637" s="382" t="str">
        <f t="shared" si="193"/>
        <v/>
      </c>
      <c r="B1637" s="383" t="str">
        <f t="shared" si="196"/>
        <v/>
      </c>
      <c r="C1637" s="236"/>
      <c r="D1637" s="282"/>
      <c r="E1637" s="384" t="str">
        <f t="shared" si="194"/>
        <v/>
      </c>
      <c r="F1637" s="388"/>
      <c r="G1637" s="243"/>
      <c r="H1637" s="244"/>
      <c r="I1637" s="243"/>
      <c r="J1637" s="244"/>
      <c r="K1637" s="244"/>
      <c r="L1637" s="244"/>
      <c r="M1637" s="244"/>
      <c r="N1637" s="290"/>
      <c r="O1637" s="391" t="str">
        <f>IF(ISBLANK(L1637),"",IF(OR(ISBLANK(VLOOKUP(L1637&amp;"-"&amp;E1637,'Np Quality'!A:M,6,FALSE)),ISERROR(VLOOKUP(L1637&amp;"-"&amp;E1637,'Np Quality'!A:M,6,FALSE))),"-",VLOOKUP(L1637&amp;"-"&amp;E1637,'Np Quality'!A:M,6,FALSE)))</f>
        <v/>
      </c>
      <c r="P1637" s="391" t="str">
        <f>IF(ISBLANK(L1737),"",IF(OR(ISBLANK(VLOOKUP(L1737&amp;"-"&amp;E1737,'Np Quality'!A:M,7,FALSE)),ISERROR(VLOOKUP(L1737&amp;"-"&amp;E1737,'Np Quality'!A:M,7,FALSE))),"-",VLOOKUP(L1737&amp;"-"&amp;E1737,'Np Quality'!A:M,7,FALSE)))</f>
        <v/>
      </c>
      <c r="Q1637" s="391" t="str">
        <f>IF(ISBLANK(L1637),"",IF(OR(ISBLANK(VLOOKUP(L1637&amp;"-"&amp;E1637,'Np Quality'!A:M,8,FALSE)),ISERROR(VLOOKUP(L1637&amp;"-"&amp;E1637,'Np Quality'!A:M,8,FALSE))),"-",VLOOKUP(L1637&amp;"-"&amp;E1637,'Np Quality'!A:M,8,FALSE)))</f>
        <v/>
      </c>
      <c r="R1637" s="283" t="str">
        <f>IF(ISBLANK(L1637),"",IF(OR(ISBLANK(VLOOKUP(L1637&amp;"-"&amp;E1637,'Np Quality'!A:M,9,FALSE)),ISERROR(VLOOKUP(L1637&amp;"-"&amp;E1637,'Np Quality'!A:M,9,FALSE))),"-",VLOOKUP(L1637&amp;"-"&amp;E1637,'Np Quality'!A:M,9,FALSE)))</f>
        <v/>
      </c>
      <c r="S1637" s="150"/>
      <c r="T1637" s="395" t="str">
        <f t="shared" si="195"/>
        <v/>
      </c>
      <c r="U1637" s="395" t="str">
        <f t="shared" si="192"/>
        <v/>
      </c>
      <c r="V1637" s="396"/>
      <c r="W1637" s="282"/>
    </row>
    <row r="1638" spans="1:23">
      <c r="A1638" s="382" t="str">
        <f t="shared" si="193"/>
        <v/>
      </c>
      <c r="B1638" s="383" t="str">
        <f t="shared" si="196"/>
        <v/>
      </c>
      <c r="C1638" s="236"/>
      <c r="D1638" s="282"/>
      <c r="E1638" s="384" t="str">
        <f t="shared" si="194"/>
        <v/>
      </c>
      <c r="F1638" s="388"/>
      <c r="G1638" s="243"/>
      <c r="H1638" s="244"/>
      <c r="I1638" s="243"/>
      <c r="J1638" s="244"/>
      <c r="K1638" s="244"/>
      <c r="L1638" s="244"/>
      <c r="M1638" s="244"/>
      <c r="N1638" s="290"/>
      <c r="O1638" s="391" t="str">
        <f>IF(ISBLANK(L1638),"",IF(OR(ISBLANK(VLOOKUP(L1638&amp;"-"&amp;E1638,'Np Quality'!A:M,6,FALSE)),ISERROR(VLOOKUP(L1638&amp;"-"&amp;E1638,'Np Quality'!A:M,6,FALSE))),"-",VLOOKUP(L1638&amp;"-"&amp;E1638,'Np Quality'!A:M,6,FALSE)))</f>
        <v/>
      </c>
      <c r="P1638" s="391" t="str">
        <f>IF(ISBLANK(L1738),"",IF(OR(ISBLANK(VLOOKUP(L1738&amp;"-"&amp;E1738,'Np Quality'!A:M,7,FALSE)),ISERROR(VLOOKUP(L1738&amp;"-"&amp;E1738,'Np Quality'!A:M,7,FALSE))),"-",VLOOKUP(L1738&amp;"-"&amp;E1738,'Np Quality'!A:M,7,FALSE)))</f>
        <v/>
      </c>
      <c r="Q1638" s="391" t="str">
        <f>IF(ISBLANK(L1638),"",IF(OR(ISBLANK(VLOOKUP(L1638&amp;"-"&amp;E1638,'Np Quality'!A:M,8,FALSE)),ISERROR(VLOOKUP(L1638&amp;"-"&amp;E1638,'Np Quality'!A:M,8,FALSE))),"-",VLOOKUP(L1638&amp;"-"&amp;E1638,'Np Quality'!A:M,8,FALSE)))</f>
        <v/>
      </c>
      <c r="R1638" s="283" t="str">
        <f>IF(ISBLANK(L1638),"",IF(OR(ISBLANK(VLOOKUP(L1638&amp;"-"&amp;E1638,'Np Quality'!A:M,9,FALSE)),ISERROR(VLOOKUP(L1638&amp;"-"&amp;E1638,'Np Quality'!A:M,9,FALSE))),"-",VLOOKUP(L1638&amp;"-"&amp;E1638,'Np Quality'!A:M,9,FALSE)))</f>
        <v/>
      </c>
      <c r="S1638" s="150"/>
      <c r="T1638" s="395" t="str">
        <f t="shared" si="195"/>
        <v/>
      </c>
      <c r="U1638" s="395" t="str">
        <f t="shared" si="192"/>
        <v/>
      </c>
      <c r="V1638" s="396"/>
      <c r="W1638" s="282"/>
    </row>
    <row r="1639" spans="1:23">
      <c r="A1639" s="382" t="str">
        <f t="shared" si="193"/>
        <v/>
      </c>
      <c r="B1639" s="383" t="str">
        <f t="shared" si="196"/>
        <v/>
      </c>
      <c r="C1639" s="236"/>
      <c r="D1639" s="282"/>
      <c r="E1639" s="384" t="str">
        <f t="shared" si="194"/>
        <v/>
      </c>
      <c r="F1639" s="388"/>
      <c r="G1639" s="243"/>
      <c r="H1639" s="244"/>
      <c r="I1639" s="243"/>
      <c r="J1639" s="244"/>
      <c r="K1639" s="244"/>
      <c r="L1639" s="244"/>
      <c r="M1639" s="244"/>
      <c r="N1639" s="290"/>
      <c r="O1639" s="391" t="str">
        <f>IF(ISBLANK(L1639),"",IF(OR(ISBLANK(VLOOKUP(L1639&amp;"-"&amp;E1639,'Np Quality'!A:M,6,FALSE)),ISERROR(VLOOKUP(L1639&amp;"-"&amp;E1639,'Np Quality'!A:M,6,FALSE))),"-",VLOOKUP(L1639&amp;"-"&amp;E1639,'Np Quality'!A:M,6,FALSE)))</f>
        <v/>
      </c>
      <c r="P1639" s="391" t="str">
        <f>IF(ISBLANK(L1739),"",IF(OR(ISBLANK(VLOOKUP(L1739&amp;"-"&amp;E1739,'Np Quality'!A:M,7,FALSE)),ISERROR(VLOOKUP(L1739&amp;"-"&amp;E1739,'Np Quality'!A:M,7,FALSE))),"-",VLOOKUP(L1739&amp;"-"&amp;E1739,'Np Quality'!A:M,7,FALSE)))</f>
        <v/>
      </c>
      <c r="Q1639" s="391" t="str">
        <f>IF(ISBLANK(L1639),"",IF(OR(ISBLANK(VLOOKUP(L1639&amp;"-"&amp;E1639,'Np Quality'!A:M,8,FALSE)),ISERROR(VLOOKUP(L1639&amp;"-"&amp;E1639,'Np Quality'!A:M,8,FALSE))),"-",VLOOKUP(L1639&amp;"-"&amp;E1639,'Np Quality'!A:M,8,FALSE)))</f>
        <v/>
      </c>
      <c r="R1639" s="283" t="str">
        <f>IF(ISBLANK(L1639),"",IF(OR(ISBLANK(VLOOKUP(L1639&amp;"-"&amp;E1639,'Np Quality'!A:M,9,FALSE)),ISERROR(VLOOKUP(L1639&amp;"-"&amp;E1639,'Np Quality'!A:M,9,FALSE))),"-",VLOOKUP(L1639&amp;"-"&amp;E1639,'Np Quality'!A:M,9,FALSE)))</f>
        <v/>
      </c>
      <c r="S1639" s="150"/>
      <c r="T1639" s="395" t="str">
        <f t="shared" si="195"/>
        <v/>
      </c>
      <c r="U1639" s="395" t="str">
        <f t="shared" si="192"/>
        <v/>
      </c>
      <c r="V1639" s="396"/>
      <c r="W1639" s="282"/>
    </row>
    <row r="1640" spans="1:23">
      <c r="A1640" s="382" t="str">
        <f t="shared" si="193"/>
        <v/>
      </c>
      <c r="B1640" s="383" t="str">
        <f t="shared" si="196"/>
        <v/>
      </c>
      <c r="C1640" s="236"/>
      <c r="D1640" s="282"/>
      <c r="E1640" s="384" t="str">
        <f t="shared" si="194"/>
        <v/>
      </c>
      <c r="F1640" s="388"/>
      <c r="G1640" s="243"/>
      <c r="H1640" s="244"/>
      <c r="I1640" s="243"/>
      <c r="J1640" s="244"/>
      <c r="K1640" s="244"/>
      <c r="L1640" s="244"/>
      <c r="M1640" s="244"/>
      <c r="N1640" s="290"/>
      <c r="O1640" s="391" t="str">
        <f>IF(ISBLANK(L1640),"",IF(OR(ISBLANK(VLOOKUP(L1640&amp;"-"&amp;E1640,'Np Quality'!A:M,6,FALSE)),ISERROR(VLOOKUP(L1640&amp;"-"&amp;E1640,'Np Quality'!A:M,6,FALSE))),"-",VLOOKUP(L1640&amp;"-"&amp;E1640,'Np Quality'!A:M,6,FALSE)))</f>
        <v/>
      </c>
      <c r="P1640" s="391" t="str">
        <f>IF(ISBLANK(L1740),"",IF(OR(ISBLANK(VLOOKUP(L1740&amp;"-"&amp;E1740,'Np Quality'!A:M,7,FALSE)),ISERROR(VLOOKUP(L1740&amp;"-"&amp;E1740,'Np Quality'!A:M,7,FALSE))),"-",VLOOKUP(L1740&amp;"-"&amp;E1740,'Np Quality'!A:M,7,FALSE)))</f>
        <v/>
      </c>
      <c r="Q1640" s="391" t="str">
        <f>IF(ISBLANK(L1640),"",IF(OR(ISBLANK(VLOOKUP(L1640&amp;"-"&amp;E1640,'Np Quality'!A:M,8,FALSE)),ISERROR(VLOOKUP(L1640&amp;"-"&amp;E1640,'Np Quality'!A:M,8,FALSE))),"-",VLOOKUP(L1640&amp;"-"&amp;E1640,'Np Quality'!A:M,8,FALSE)))</f>
        <v/>
      </c>
      <c r="R1640" s="283" t="str">
        <f>IF(ISBLANK(L1640),"",IF(OR(ISBLANK(VLOOKUP(L1640&amp;"-"&amp;E1640,'Np Quality'!A:M,9,FALSE)),ISERROR(VLOOKUP(L1640&amp;"-"&amp;E1640,'Np Quality'!A:M,9,FALSE))),"-",VLOOKUP(L1640&amp;"-"&amp;E1640,'Np Quality'!A:M,9,FALSE)))</f>
        <v/>
      </c>
      <c r="S1640" s="150"/>
      <c r="T1640" s="395" t="str">
        <f t="shared" si="195"/>
        <v/>
      </c>
      <c r="U1640" s="395" t="str">
        <f t="shared" si="192"/>
        <v/>
      </c>
      <c r="V1640" s="396"/>
      <c r="W1640" s="282"/>
    </row>
    <row r="1641" spans="1:23">
      <c r="A1641" s="382" t="str">
        <f t="shared" si="193"/>
        <v/>
      </c>
      <c r="B1641" s="383" t="str">
        <f t="shared" si="196"/>
        <v/>
      </c>
      <c r="C1641" s="236"/>
      <c r="D1641" s="282"/>
      <c r="E1641" s="384" t="str">
        <f t="shared" si="194"/>
        <v/>
      </c>
      <c r="F1641" s="388"/>
      <c r="G1641" s="243"/>
      <c r="H1641" s="244"/>
      <c r="I1641" s="243"/>
      <c r="J1641" s="244"/>
      <c r="K1641" s="244"/>
      <c r="L1641" s="244"/>
      <c r="M1641" s="244"/>
      <c r="N1641" s="290"/>
      <c r="O1641" s="391" t="str">
        <f>IF(ISBLANK(L1641),"",IF(OR(ISBLANK(VLOOKUP(L1641&amp;"-"&amp;E1641,'Np Quality'!A:M,6,FALSE)),ISERROR(VLOOKUP(L1641&amp;"-"&amp;E1641,'Np Quality'!A:M,6,FALSE))),"-",VLOOKUP(L1641&amp;"-"&amp;E1641,'Np Quality'!A:M,6,FALSE)))</f>
        <v/>
      </c>
      <c r="P1641" s="391" t="str">
        <f>IF(ISBLANK(L1741),"",IF(OR(ISBLANK(VLOOKUP(L1741&amp;"-"&amp;E1741,'Np Quality'!A:M,7,FALSE)),ISERROR(VLOOKUP(L1741&amp;"-"&amp;E1741,'Np Quality'!A:M,7,FALSE))),"-",VLOOKUP(L1741&amp;"-"&amp;E1741,'Np Quality'!A:M,7,FALSE)))</f>
        <v/>
      </c>
      <c r="Q1641" s="391" t="str">
        <f>IF(ISBLANK(L1641),"",IF(OR(ISBLANK(VLOOKUP(L1641&amp;"-"&amp;E1641,'Np Quality'!A:M,8,FALSE)),ISERROR(VLOOKUP(L1641&amp;"-"&amp;E1641,'Np Quality'!A:M,8,FALSE))),"-",VLOOKUP(L1641&amp;"-"&amp;E1641,'Np Quality'!A:M,8,FALSE)))</f>
        <v/>
      </c>
      <c r="R1641" s="283" t="str">
        <f>IF(ISBLANK(L1641),"",IF(OR(ISBLANK(VLOOKUP(L1641&amp;"-"&amp;E1641,'Np Quality'!A:M,9,FALSE)),ISERROR(VLOOKUP(L1641&amp;"-"&amp;E1641,'Np Quality'!A:M,9,FALSE))),"-",VLOOKUP(L1641&amp;"-"&amp;E1641,'Np Quality'!A:M,9,FALSE)))</f>
        <v/>
      </c>
      <c r="S1641" s="150"/>
      <c r="T1641" s="395" t="str">
        <f t="shared" si="195"/>
        <v/>
      </c>
      <c r="U1641" s="395" t="str">
        <f t="shared" si="192"/>
        <v/>
      </c>
      <c r="V1641" s="396"/>
      <c r="W1641" s="282"/>
    </row>
    <row r="1642" spans="1:23">
      <c r="A1642" s="382" t="str">
        <f t="shared" si="193"/>
        <v/>
      </c>
      <c r="B1642" s="383" t="str">
        <f t="shared" si="196"/>
        <v/>
      </c>
      <c r="C1642" s="236"/>
      <c r="D1642" s="282"/>
      <c r="E1642" s="384" t="str">
        <f t="shared" si="194"/>
        <v/>
      </c>
      <c r="F1642" s="388"/>
      <c r="G1642" s="243"/>
      <c r="H1642" s="244"/>
      <c r="I1642" s="243"/>
      <c r="J1642" s="244"/>
      <c r="K1642" s="244"/>
      <c r="L1642" s="244"/>
      <c r="M1642" s="244"/>
      <c r="N1642" s="290"/>
      <c r="O1642" s="391" t="str">
        <f>IF(ISBLANK(L1643),"",IF(OR(ISBLANK(VLOOKUP(L1643&amp;"-"&amp;E1643,'Np Quality'!A:M,6,FALSE)),ISERROR(VLOOKUP(L1643&amp;"-"&amp;E1643,'Np Quality'!A:M,6,FALSE))),"-",VLOOKUP(L1643&amp;"-"&amp;E1643,'Np Quality'!A:M,6,FALSE)))</f>
        <v/>
      </c>
      <c r="P1642" s="391" t="str">
        <f>IF(ISBLANK(L1742),"",IF(OR(ISBLANK(VLOOKUP(L1742&amp;"-"&amp;E1742,'Np Quality'!A:M,7,FALSE)),ISERROR(VLOOKUP(L1742&amp;"-"&amp;E1742,'Np Quality'!A:M,7,FALSE))),"-",VLOOKUP(L1742&amp;"-"&amp;E1742,'Np Quality'!A:M,7,FALSE)))</f>
        <v/>
      </c>
      <c r="Q1642" s="391" t="str">
        <f>IF(ISBLANK(L1642),"",IF(OR(ISBLANK(VLOOKUP(L1642&amp;"-"&amp;E1642,'Np Quality'!A:M,8,FALSE)),ISERROR(VLOOKUP(L1642&amp;"-"&amp;E1642,'Np Quality'!A:M,8,FALSE))),"-",VLOOKUP(L1642&amp;"-"&amp;E1642,'Np Quality'!A:M,8,FALSE)))</f>
        <v/>
      </c>
      <c r="R1642" s="283" t="str">
        <f>IF(ISBLANK(L1642),"",IF(OR(ISBLANK(VLOOKUP(L1642&amp;"-"&amp;E1642,'Np Quality'!A:M,9,FALSE)),ISERROR(VLOOKUP(L1642&amp;"-"&amp;E1642,'Np Quality'!A:M,9,FALSE))),"-",VLOOKUP(L1642&amp;"-"&amp;E1642,'Np Quality'!A:M,9,FALSE)))</f>
        <v/>
      </c>
      <c r="S1642" s="150"/>
      <c r="T1642" s="395" t="str">
        <f t="shared" si="195"/>
        <v/>
      </c>
      <c r="U1642" s="395" t="str">
        <f t="shared" si="192"/>
        <v/>
      </c>
      <c r="V1642" s="396"/>
      <c r="W1642" s="282"/>
    </row>
    <row r="1643" spans="1:23">
      <c r="A1643" s="382" t="str">
        <f t="shared" si="193"/>
        <v/>
      </c>
      <c r="B1643" s="383" t="str">
        <f t="shared" si="196"/>
        <v/>
      </c>
      <c r="C1643" s="236"/>
      <c r="D1643" s="282"/>
      <c r="E1643" s="384" t="str">
        <f t="shared" si="194"/>
        <v/>
      </c>
      <c r="F1643" s="388"/>
      <c r="G1643" s="243"/>
      <c r="H1643" s="244"/>
      <c r="I1643" s="243"/>
      <c r="J1643" s="244"/>
      <c r="K1643" s="244"/>
      <c r="L1643" s="244"/>
      <c r="M1643" s="244"/>
      <c r="N1643" s="290"/>
      <c r="O1643" s="391" t="str">
        <f>IF(ISBLANK(L1643),"",IF(OR(ISBLANK(VLOOKUP(L1643&amp;"-"&amp;E1643,'Np Quality'!A:M,6,FALSE)),ISERROR(VLOOKUP(L1643&amp;"-"&amp;E1643,'Np Quality'!A:M,6,FALSE))),"-",VLOOKUP(L1643&amp;"-"&amp;E1643,'Np Quality'!A:M,6,FALSE)))</f>
        <v/>
      </c>
      <c r="P1643" s="391" t="str">
        <f>IF(ISBLANK(L1744),"",IF(OR(ISBLANK(VLOOKUP(L1744&amp;"-"&amp;E1744,'Np Quality'!A:M,7,FALSE)),ISERROR(VLOOKUP(L1744&amp;"-"&amp;E1744,'Np Quality'!A:M,7,FALSE))),"-",VLOOKUP(L1744&amp;"-"&amp;E1744,'Np Quality'!A:M,7,FALSE)))</f>
        <v/>
      </c>
      <c r="Q1643" s="391" t="str">
        <f>IF(ISBLANK(L1643),"",IF(OR(ISBLANK(VLOOKUP(L1643&amp;"-"&amp;E1643,'Np Quality'!A:M,8,FALSE)),ISERROR(VLOOKUP(L1643&amp;"-"&amp;E1643,'Np Quality'!A:M,8,FALSE))),"-",VLOOKUP(L1643&amp;"-"&amp;E1643,'Np Quality'!A:M,8,FALSE)))</f>
        <v/>
      </c>
      <c r="R1643" s="283" t="str">
        <f>IF(ISBLANK(L1643),"",IF(OR(ISBLANK(VLOOKUP(L1643&amp;"-"&amp;E1643,'Np Quality'!A:M,9,FALSE)),ISERROR(VLOOKUP(L1643&amp;"-"&amp;E1643,'Np Quality'!A:M,9,FALSE))),"-",VLOOKUP(L1643&amp;"-"&amp;E1643,'Np Quality'!A:M,9,FALSE)))</f>
        <v/>
      </c>
      <c r="S1643" s="150"/>
      <c r="T1643" s="395" t="str">
        <f t="shared" si="195"/>
        <v/>
      </c>
      <c r="U1643" s="395" t="str">
        <f t="shared" si="192"/>
        <v/>
      </c>
      <c r="V1643" s="396"/>
      <c r="W1643" s="282"/>
    </row>
    <row r="1644" spans="1:23">
      <c r="A1644" s="382" t="str">
        <f t="shared" si="193"/>
        <v/>
      </c>
      <c r="B1644" s="383" t="str">
        <f t="shared" si="196"/>
        <v/>
      </c>
      <c r="C1644" s="236"/>
      <c r="D1644" s="282"/>
      <c r="E1644" s="384" t="str">
        <f t="shared" si="194"/>
        <v/>
      </c>
      <c r="F1644" s="388"/>
      <c r="G1644" s="243"/>
      <c r="H1644" s="244"/>
      <c r="I1644" s="243"/>
      <c r="J1644" s="244"/>
      <c r="K1644" s="244"/>
      <c r="L1644" s="244"/>
      <c r="M1644" s="244"/>
      <c r="N1644" s="290"/>
      <c r="O1644" s="391" t="str">
        <f>IF(ISBLANK(L1644),"",IF(OR(ISBLANK(VLOOKUP(L1644&amp;"-"&amp;E1644,'Np Quality'!A:M,6,FALSE)),ISERROR(VLOOKUP(L1644&amp;"-"&amp;E1644,'Np Quality'!A:M,6,FALSE))),"-",VLOOKUP(L1644&amp;"-"&amp;E1644,'Np Quality'!A:M,6,FALSE)))</f>
        <v/>
      </c>
      <c r="P1644" s="391" t="str">
        <f>IF(ISBLANK(L1744),"",IF(OR(ISBLANK(VLOOKUP(L1744&amp;"-"&amp;E1744,'Np Quality'!A:M,7,FALSE)),ISERROR(VLOOKUP(L1744&amp;"-"&amp;E1744,'Np Quality'!A:M,7,FALSE))),"-",VLOOKUP(L1744&amp;"-"&amp;E1744,'Np Quality'!A:M,7,FALSE)))</f>
        <v/>
      </c>
      <c r="Q1644" s="391" t="str">
        <f>IF(ISBLANK(L1645),"",IF(OR(ISBLANK(VLOOKUP(L1645&amp;"-"&amp;E1645,'Np Quality'!A:M,8,FALSE)),ISERROR(VLOOKUP(L1645&amp;"-"&amp;E1645,'Np Quality'!A:M,8,FALSE))),"-",VLOOKUP(L1645&amp;"-"&amp;E1645,'Np Quality'!A:M,8,FALSE)))</f>
        <v/>
      </c>
      <c r="R1644" s="283" t="str">
        <f>IF(ISBLANK(L1644),"",IF(OR(ISBLANK(VLOOKUP(L1644&amp;"-"&amp;E1644,'Np Quality'!A:M,9,FALSE)),ISERROR(VLOOKUP(L1644&amp;"-"&amp;E1644,'Np Quality'!A:M,9,FALSE))),"-",VLOOKUP(L1644&amp;"-"&amp;E1644,'Np Quality'!A:M,9,FALSE)))</f>
        <v/>
      </c>
      <c r="S1644" s="150"/>
      <c r="T1644" s="395" t="str">
        <f t="shared" si="195"/>
        <v/>
      </c>
      <c r="U1644" s="395" t="str">
        <f t="shared" si="192"/>
        <v/>
      </c>
      <c r="V1644" s="396"/>
      <c r="W1644" s="282"/>
    </row>
    <row r="1645" spans="1:23">
      <c r="A1645" s="382" t="str">
        <f t="shared" si="193"/>
        <v/>
      </c>
      <c r="B1645" s="383" t="str">
        <f t="shared" si="196"/>
        <v/>
      </c>
      <c r="C1645" s="236"/>
      <c r="D1645" s="282"/>
      <c r="E1645" s="384" t="str">
        <f t="shared" si="194"/>
        <v/>
      </c>
      <c r="F1645" s="388"/>
      <c r="G1645" s="243"/>
      <c r="H1645" s="244"/>
      <c r="I1645" s="243"/>
      <c r="J1645" s="244"/>
      <c r="K1645" s="244"/>
      <c r="L1645" s="244"/>
      <c r="M1645" s="244"/>
      <c r="N1645" s="290"/>
      <c r="O1645" s="391" t="str">
        <f>IF(ISBLANK(L1645),"",IF(OR(ISBLANK(VLOOKUP(L1645&amp;"-"&amp;E1645,'Np Quality'!A:M,6,FALSE)),ISERROR(VLOOKUP(L1645&amp;"-"&amp;E1645,'Np Quality'!A:M,6,FALSE))),"-",VLOOKUP(L1645&amp;"-"&amp;E1645,'Np Quality'!A:M,6,FALSE)))</f>
        <v/>
      </c>
      <c r="P1645" s="391" t="str">
        <f>IF(ISBLANK(L1745),"",IF(OR(ISBLANK(VLOOKUP(L1745&amp;"-"&amp;E1745,'Np Quality'!A:M,7,FALSE)),ISERROR(VLOOKUP(L1745&amp;"-"&amp;E1745,'Np Quality'!A:M,7,FALSE))),"-",VLOOKUP(L1745&amp;"-"&amp;E1745,'Np Quality'!A:M,7,FALSE)))</f>
        <v/>
      </c>
      <c r="Q1645" s="391" t="str">
        <f>IF(ISBLANK(L1645),"",IF(OR(ISBLANK(VLOOKUP(L1645&amp;"-"&amp;E1645,'Np Quality'!A:M,8,FALSE)),ISERROR(VLOOKUP(L1645&amp;"-"&amp;E1645,'Np Quality'!A:M,8,FALSE))),"-",VLOOKUP(L1645&amp;"-"&amp;E1645,'Np Quality'!A:M,8,FALSE)))</f>
        <v/>
      </c>
      <c r="R1645" s="283" t="str">
        <f>IF(ISBLANK(L1646),"",IF(OR(ISBLANK(VLOOKUP(L1646&amp;"-"&amp;E1646,'Np Quality'!A:M,9,FALSE)),ISERROR(VLOOKUP(L1646&amp;"-"&amp;E1646,'Np Quality'!A:M,9,FALSE))),"-",VLOOKUP(L1646&amp;"-"&amp;E1646,'Np Quality'!A:M,9,FALSE)))</f>
        <v/>
      </c>
      <c r="S1645" s="150"/>
      <c r="T1645" s="395" t="str">
        <f t="shared" si="195"/>
        <v/>
      </c>
      <c r="U1645" s="395" t="str">
        <f t="shared" si="192"/>
        <v/>
      </c>
      <c r="V1645" s="396"/>
      <c r="W1645" s="282"/>
    </row>
    <row r="1646" spans="1:23">
      <c r="A1646" s="382" t="str">
        <f t="shared" si="193"/>
        <v/>
      </c>
      <c r="B1646" s="383" t="str">
        <f t="shared" si="196"/>
        <v/>
      </c>
      <c r="C1646" s="236"/>
      <c r="D1646" s="282"/>
      <c r="E1646" s="384" t="str">
        <f t="shared" si="194"/>
        <v/>
      </c>
      <c r="F1646" s="388"/>
      <c r="G1646" s="243"/>
      <c r="H1646" s="244"/>
      <c r="I1646" s="243"/>
      <c r="J1646" s="244"/>
      <c r="K1646" s="244"/>
      <c r="L1646" s="244"/>
      <c r="M1646" s="244"/>
      <c r="N1646" s="290"/>
      <c r="O1646" s="391" t="str">
        <f>IF(ISBLANK(L1646),"",IF(OR(ISBLANK(VLOOKUP(L1646&amp;"-"&amp;E1646,'Np Quality'!A:M,6,FALSE)),ISERROR(VLOOKUP(L1646&amp;"-"&amp;E1646,'Np Quality'!A:M,6,FALSE))),"-",VLOOKUP(L1646&amp;"-"&amp;E1646,'Np Quality'!A:M,6,FALSE)))</f>
        <v/>
      </c>
      <c r="P1646" s="391" t="str">
        <f>IF(ISBLANK(L1746),"",IF(OR(ISBLANK(VLOOKUP(L1746&amp;"-"&amp;E1746,'Np Quality'!A:M,7,FALSE)),ISERROR(VLOOKUP(L1746&amp;"-"&amp;E1746,'Np Quality'!A:M,7,FALSE))),"-",VLOOKUP(L1746&amp;"-"&amp;E1746,'Np Quality'!A:M,7,FALSE)))</f>
        <v/>
      </c>
      <c r="Q1646" s="391" t="str">
        <f>IF(ISBLANK(L1646),"",IF(OR(ISBLANK(VLOOKUP(L1646&amp;"-"&amp;E1646,'Np Quality'!A:M,8,FALSE)),ISERROR(VLOOKUP(L1646&amp;"-"&amp;E1646,'Np Quality'!A:M,8,FALSE))),"-",VLOOKUP(L1646&amp;"-"&amp;E1646,'Np Quality'!A:M,8,FALSE)))</f>
        <v/>
      </c>
      <c r="R1646" s="283" t="str">
        <f>IF(ISBLANK(L1646),"",IF(OR(ISBLANK(VLOOKUP(L1646&amp;"-"&amp;E1646,'Np Quality'!A:M,9,FALSE)),ISERROR(VLOOKUP(L1646&amp;"-"&amp;E1646,'Np Quality'!A:M,9,FALSE))),"-",VLOOKUP(L1646&amp;"-"&amp;E1646,'Np Quality'!A:M,9,FALSE)))</f>
        <v/>
      </c>
      <c r="S1646" s="150"/>
      <c r="T1646" s="395" t="str">
        <f t="shared" si="195"/>
        <v/>
      </c>
      <c r="U1646" s="395" t="str">
        <f t="shared" si="192"/>
        <v/>
      </c>
      <c r="V1646" s="396"/>
      <c r="W1646" s="282"/>
    </row>
    <row r="1647" spans="1:23">
      <c r="A1647" s="382" t="str">
        <f t="shared" si="193"/>
        <v/>
      </c>
      <c r="B1647" s="383" t="str">
        <f t="shared" si="196"/>
        <v/>
      </c>
      <c r="C1647" s="236"/>
      <c r="D1647" s="282"/>
      <c r="E1647" s="384" t="str">
        <f t="shared" si="194"/>
        <v/>
      </c>
      <c r="F1647" s="388"/>
      <c r="G1647" s="243"/>
      <c r="H1647" s="244"/>
      <c r="I1647" s="243"/>
      <c r="J1647" s="244"/>
      <c r="K1647" s="244"/>
      <c r="L1647" s="244"/>
      <c r="M1647" s="244"/>
      <c r="N1647" s="290"/>
      <c r="O1647" s="391" t="str">
        <f>IF(ISBLANK(L1657),"",IF(OR(ISBLANK(VLOOKUP(L1657&amp;"-"&amp;E1657,'Np Quality'!A:M,6,FALSE)),ISERROR(VLOOKUP(L1657&amp;"-"&amp;E1657,'Np Quality'!A:M,6,FALSE))),"-",VLOOKUP(L1657&amp;"-"&amp;E1657,'Np Quality'!A:M,6,FALSE)))</f>
        <v/>
      </c>
      <c r="P1647" s="391" t="str">
        <f>IF(ISBLANK(L1747),"",IF(OR(ISBLANK(VLOOKUP(L1747&amp;"-"&amp;E1747,'Np Quality'!A:M,7,FALSE)),ISERROR(VLOOKUP(L1747&amp;"-"&amp;E1747,'Np Quality'!A:M,7,FALSE))),"-",VLOOKUP(L1747&amp;"-"&amp;E1747,'Np Quality'!A:M,7,FALSE)))</f>
        <v/>
      </c>
      <c r="Q1647" s="391" t="str">
        <f>IF(ISBLANK(L1647),"",IF(OR(ISBLANK(VLOOKUP(L1647&amp;"-"&amp;E1647,'Np Quality'!A:M,8,FALSE)),ISERROR(VLOOKUP(L1647&amp;"-"&amp;E1647,'Np Quality'!A:M,8,FALSE))),"-",VLOOKUP(L1647&amp;"-"&amp;E1647,'Np Quality'!A:M,8,FALSE)))</f>
        <v/>
      </c>
      <c r="R1647" s="283" t="str">
        <f>IF(ISBLANK(L1647),"",IF(OR(ISBLANK(VLOOKUP(L1647&amp;"-"&amp;E1647,'Np Quality'!A:M,9,FALSE)),ISERROR(VLOOKUP(L1647&amp;"-"&amp;E1647,'Np Quality'!A:M,9,FALSE))),"-",VLOOKUP(L1647&amp;"-"&amp;E1647,'Np Quality'!A:M,9,FALSE)))</f>
        <v/>
      </c>
      <c r="S1647" s="150"/>
      <c r="T1647" s="395" t="str">
        <f t="shared" si="195"/>
        <v/>
      </c>
      <c r="U1647" s="395" t="str">
        <f t="shared" si="192"/>
        <v/>
      </c>
      <c r="V1647" s="396"/>
      <c r="W1647" s="282"/>
    </row>
    <row r="1648" spans="1:23">
      <c r="A1648" s="382" t="str">
        <f t="shared" si="193"/>
        <v/>
      </c>
      <c r="B1648" s="383" t="str">
        <f t="shared" si="196"/>
        <v/>
      </c>
      <c r="C1648" s="236"/>
      <c r="D1648" s="282"/>
      <c r="E1648" s="384" t="str">
        <f t="shared" si="194"/>
        <v/>
      </c>
      <c r="F1648" s="388"/>
      <c r="G1648" s="243"/>
      <c r="H1648" s="244"/>
      <c r="I1648" s="243"/>
      <c r="J1648" s="244"/>
      <c r="K1648" s="244"/>
      <c r="L1648" s="244"/>
      <c r="M1648" s="244"/>
      <c r="N1648" s="290"/>
      <c r="O1648" s="391" t="str">
        <f>IF(ISBLANK(L1658),"",IF(OR(ISBLANK(VLOOKUP(L1658&amp;"-"&amp;E1658,'Np Quality'!A:M,6,FALSE)),ISERROR(VLOOKUP(L1658&amp;"-"&amp;E1658,'Np Quality'!A:M,6,FALSE))),"-",VLOOKUP(L1658&amp;"-"&amp;E1658,'Np Quality'!A:M,6,FALSE)))</f>
        <v/>
      </c>
      <c r="P1648" s="391" t="str">
        <f>IF(ISBLANK(L1748),"",IF(OR(ISBLANK(VLOOKUP(L1748&amp;"-"&amp;E1748,'Np Quality'!A:M,7,FALSE)),ISERROR(VLOOKUP(L1748&amp;"-"&amp;E1748,'Np Quality'!A:M,7,FALSE))),"-",VLOOKUP(L1748&amp;"-"&amp;E1748,'Np Quality'!A:M,7,FALSE)))</f>
        <v/>
      </c>
      <c r="Q1648" s="391" t="str">
        <f>IF(ISBLANK(L1648),"",IF(OR(ISBLANK(VLOOKUP(L1648&amp;"-"&amp;E1648,'Np Quality'!A:M,8,FALSE)),ISERROR(VLOOKUP(L1648&amp;"-"&amp;E1648,'Np Quality'!A:M,8,FALSE))),"-",VLOOKUP(L1648&amp;"-"&amp;E1648,'Np Quality'!A:M,8,FALSE)))</f>
        <v/>
      </c>
      <c r="R1648" s="283" t="str">
        <f>IF(ISBLANK(L1648),"",IF(OR(ISBLANK(VLOOKUP(L1648&amp;"-"&amp;E1648,'Np Quality'!A:M,9,FALSE)),ISERROR(VLOOKUP(L1648&amp;"-"&amp;E1648,'Np Quality'!A:M,9,FALSE))),"-",VLOOKUP(L1648&amp;"-"&amp;E1648,'Np Quality'!A:M,9,FALSE)))</f>
        <v/>
      </c>
      <c r="S1648" s="150"/>
      <c r="T1648" s="395" t="str">
        <f t="shared" si="195"/>
        <v/>
      </c>
      <c r="U1648" s="395" t="str">
        <f t="shared" si="192"/>
        <v/>
      </c>
      <c r="V1648" s="396"/>
      <c r="W1648" s="282"/>
    </row>
    <row r="1649" spans="1:23">
      <c r="A1649" s="382" t="str">
        <f t="shared" si="193"/>
        <v/>
      </c>
      <c r="B1649" s="383" t="str">
        <f t="shared" si="196"/>
        <v/>
      </c>
      <c r="C1649" s="236"/>
      <c r="D1649" s="282"/>
      <c r="E1649" s="384" t="str">
        <f t="shared" si="194"/>
        <v/>
      </c>
      <c r="F1649" s="388"/>
      <c r="G1649" s="243"/>
      <c r="H1649" s="244"/>
      <c r="I1649" s="243"/>
      <c r="J1649" s="244"/>
      <c r="K1649" s="244"/>
      <c r="L1649" s="244"/>
      <c r="M1649" s="244"/>
      <c r="N1649" s="290"/>
      <c r="O1649" s="391" t="str">
        <f>IF(ISBLANK(L1659),"",IF(OR(ISBLANK(VLOOKUP(L1659&amp;"-"&amp;E1659,'Np Quality'!A:M,6,FALSE)),ISERROR(VLOOKUP(L1659&amp;"-"&amp;E1659,'Np Quality'!A:M,6,FALSE))),"-",VLOOKUP(L1659&amp;"-"&amp;E1659,'Np Quality'!A:M,6,FALSE)))</f>
        <v/>
      </c>
      <c r="P1649" s="391" t="str">
        <f>IF(ISBLANK(L1749),"",IF(OR(ISBLANK(VLOOKUP(L1749&amp;"-"&amp;E1749,'Np Quality'!A:M,7,FALSE)),ISERROR(VLOOKUP(L1749&amp;"-"&amp;E1749,'Np Quality'!A:M,7,FALSE))),"-",VLOOKUP(L1749&amp;"-"&amp;E1749,'Np Quality'!A:M,7,FALSE)))</f>
        <v/>
      </c>
      <c r="Q1649" s="391" t="str">
        <f>IF(ISBLANK(L1649),"",IF(OR(ISBLANK(VLOOKUP(L1649&amp;"-"&amp;E1649,'Np Quality'!A:M,8,FALSE)),ISERROR(VLOOKUP(L1649&amp;"-"&amp;E1649,'Np Quality'!A:M,8,FALSE))),"-",VLOOKUP(L1649&amp;"-"&amp;E1649,'Np Quality'!A:M,8,FALSE)))</f>
        <v/>
      </c>
      <c r="R1649" s="283" t="str">
        <f>IF(ISBLANK(L1649),"",IF(OR(ISBLANK(VLOOKUP(L1649&amp;"-"&amp;E1649,'Np Quality'!A:M,9,FALSE)),ISERROR(VLOOKUP(L1649&amp;"-"&amp;E1649,'Np Quality'!A:M,9,FALSE))),"-",VLOOKUP(L1649&amp;"-"&amp;E1649,'Np Quality'!A:M,9,FALSE)))</f>
        <v/>
      </c>
      <c r="S1649" s="150"/>
      <c r="T1649" s="395" t="str">
        <f t="shared" si="195"/>
        <v/>
      </c>
      <c r="U1649" s="395" t="str">
        <f t="shared" si="192"/>
        <v/>
      </c>
      <c r="V1649" s="396"/>
      <c r="W1649" s="282"/>
    </row>
    <row r="1650" spans="1:23">
      <c r="A1650" s="382" t="str">
        <f t="shared" si="193"/>
        <v/>
      </c>
      <c r="B1650" s="383" t="str">
        <f t="shared" si="196"/>
        <v/>
      </c>
      <c r="C1650" s="236"/>
      <c r="D1650" s="282"/>
      <c r="E1650" s="384" t="str">
        <f t="shared" si="194"/>
        <v/>
      </c>
      <c r="F1650" s="388"/>
      <c r="G1650" s="243"/>
      <c r="H1650" s="244"/>
      <c r="I1650" s="243"/>
      <c r="J1650" s="244"/>
      <c r="K1650" s="244"/>
      <c r="L1650" s="244"/>
      <c r="M1650" s="244"/>
      <c r="N1650" s="290"/>
      <c r="O1650" s="391" t="str">
        <f>IF(ISBLANK(L1660),"",IF(OR(ISBLANK(VLOOKUP(L1660&amp;"-"&amp;E1660,'Np Quality'!A:M,6,FALSE)),ISERROR(VLOOKUP(L1660&amp;"-"&amp;E1660,'Np Quality'!A:M,6,FALSE))),"-",VLOOKUP(L1660&amp;"-"&amp;E1660,'Np Quality'!A:M,6,FALSE)))</f>
        <v/>
      </c>
      <c r="P1650" s="391" t="str">
        <f>IF(ISBLANK(L1750),"",IF(OR(ISBLANK(VLOOKUP(L1750&amp;"-"&amp;E1750,'Np Quality'!A:M,7,FALSE)),ISERROR(VLOOKUP(L1750&amp;"-"&amp;E1750,'Np Quality'!A:M,7,FALSE))),"-",VLOOKUP(L1750&amp;"-"&amp;E1750,'Np Quality'!A:M,7,FALSE)))</f>
        <v/>
      </c>
      <c r="Q1650" s="391" t="str">
        <f>IF(ISBLANK(L1650),"",IF(OR(ISBLANK(VLOOKUP(L1650&amp;"-"&amp;E1650,'Np Quality'!A:M,8,FALSE)),ISERROR(VLOOKUP(L1650&amp;"-"&amp;E1650,'Np Quality'!A:M,8,FALSE))),"-",VLOOKUP(L1650&amp;"-"&amp;E1650,'Np Quality'!A:M,8,FALSE)))</f>
        <v/>
      </c>
      <c r="R1650" s="283" t="str">
        <f>IF(ISBLANK(L1650),"",IF(OR(ISBLANK(VLOOKUP(L1650&amp;"-"&amp;E1650,'Np Quality'!A:M,9,FALSE)),ISERROR(VLOOKUP(L1650&amp;"-"&amp;E1650,'Np Quality'!A:M,9,FALSE))),"-",VLOOKUP(L1650&amp;"-"&amp;E1650,'Np Quality'!A:M,9,FALSE)))</f>
        <v/>
      </c>
      <c r="S1650" s="150"/>
      <c r="T1650" s="395" t="str">
        <f t="shared" si="195"/>
        <v/>
      </c>
      <c r="U1650" s="395" t="str">
        <f t="shared" si="192"/>
        <v/>
      </c>
      <c r="V1650" s="396"/>
      <c r="W1650" s="282"/>
    </row>
    <row r="1651" spans="1:23">
      <c r="A1651" s="382" t="str">
        <f t="shared" si="193"/>
        <v/>
      </c>
      <c r="B1651" s="383" t="str">
        <f t="shared" si="196"/>
        <v/>
      </c>
      <c r="C1651" s="236"/>
      <c r="D1651" s="282"/>
      <c r="E1651" s="384" t="str">
        <f t="shared" si="194"/>
        <v/>
      </c>
      <c r="F1651" s="388"/>
      <c r="G1651" s="243"/>
      <c r="H1651" s="244"/>
      <c r="I1651" s="243"/>
      <c r="J1651" s="244"/>
      <c r="K1651" s="244"/>
      <c r="L1651" s="244"/>
      <c r="M1651" s="244"/>
      <c r="N1651" s="290"/>
      <c r="O1651" s="391" t="str">
        <f>IF(ISBLANK(L1661),"",IF(OR(ISBLANK(VLOOKUP(L1661&amp;"-"&amp;E1661,'Np Quality'!A:M,6,FALSE)),ISERROR(VLOOKUP(L1661&amp;"-"&amp;E1661,'Np Quality'!A:M,6,FALSE))),"-",VLOOKUP(L1661&amp;"-"&amp;E1661,'Np Quality'!A:M,6,FALSE)))</f>
        <v/>
      </c>
      <c r="P1651" s="391" t="str">
        <f>IF(ISBLANK(L1751),"",IF(OR(ISBLANK(VLOOKUP(L1751&amp;"-"&amp;E1751,'Np Quality'!A:M,7,FALSE)),ISERROR(VLOOKUP(L1751&amp;"-"&amp;E1751,'Np Quality'!A:M,7,FALSE))),"-",VLOOKUP(L1751&amp;"-"&amp;E1751,'Np Quality'!A:M,7,FALSE)))</f>
        <v/>
      </c>
      <c r="Q1651" s="391" t="str">
        <f>IF(ISBLANK(L1651),"",IF(OR(ISBLANK(VLOOKUP(L1651&amp;"-"&amp;E1651,'Np Quality'!A:M,8,FALSE)),ISERROR(VLOOKUP(L1651&amp;"-"&amp;E1651,'Np Quality'!A:M,8,FALSE))),"-",VLOOKUP(L1651&amp;"-"&amp;E1651,'Np Quality'!A:M,8,FALSE)))</f>
        <v/>
      </c>
      <c r="R1651" s="283" t="str">
        <f>IF(ISBLANK(L1651),"",IF(OR(ISBLANK(VLOOKUP(L1651&amp;"-"&amp;E1651,'Np Quality'!A:M,9,FALSE)),ISERROR(VLOOKUP(L1651&amp;"-"&amp;E1651,'Np Quality'!A:M,9,FALSE))),"-",VLOOKUP(L1651&amp;"-"&amp;E1651,'Np Quality'!A:M,9,FALSE)))</f>
        <v/>
      </c>
      <c r="S1651" s="150"/>
      <c r="T1651" s="395" t="str">
        <f t="shared" si="195"/>
        <v/>
      </c>
      <c r="U1651" s="395" t="str">
        <f t="shared" si="192"/>
        <v/>
      </c>
      <c r="V1651" s="396"/>
      <c r="W1651" s="282"/>
    </row>
    <row r="1652" spans="1:23">
      <c r="A1652" s="382" t="str">
        <f t="shared" si="193"/>
        <v/>
      </c>
      <c r="B1652" s="383" t="str">
        <f t="shared" si="196"/>
        <v/>
      </c>
      <c r="C1652" s="236"/>
      <c r="D1652" s="282"/>
      <c r="E1652" s="384" t="str">
        <f t="shared" si="194"/>
        <v/>
      </c>
      <c r="F1652" s="388"/>
      <c r="G1652" s="243"/>
      <c r="H1652" s="244"/>
      <c r="I1652" s="243"/>
      <c r="J1652" s="244"/>
      <c r="K1652" s="244"/>
      <c r="L1652" s="244"/>
      <c r="M1652" s="244"/>
      <c r="N1652" s="290"/>
      <c r="O1652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652" s="391" t="str">
        <f>IF(ISBLANK(L1752),"",IF(OR(ISBLANK(VLOOKUP(L1752&amp;"-"&amp;E1752,'Np Quality'!A:M,7,FALSE)),ISERROR(VLOOKUP(L1752&amp;"-"&amp;E1752,'Np Quality'!A:M,7,FALSE))),"-",VLOOKUP(L1752&amp;"-"&amp;E1752,'Np Quality'!A:M,7,FALSE)))</f>
        <v/>
      </c>
      <c r="Q1652" s="391" t="str">
        <f>IF(ISBLANK(L1652),"",IF(OR(ISBLANK(VLOOKUP(L1652&amp;"-"&amp;E1652,'Np Quality'!A:M,8,FALSE)),ISERROR(VLOOKUP(L1652&amp;"-"&amp;E1652,'Np Quality'!A:M,8,FALSE))),"-",VLOOKUP(L1652&amp;"-"&amp;E1652,'Np Quality'!A:M,8,FALSE)))</f>
        <v/>
      </c>
      <c r="R1652" s="283" t="str">
        <f>IF(ISBLANK(L1652),"",IF(OR(ISBLANK(VLOOKUP(L1652&amp;"-"&amp;E1652,'Np Quality'!A:M,9,FALSE)),ISERROR(VLOOKUP(L1652&amp;"-"&amp;E1652,'Np Quality'!A:M,9,FALSE))),"-",VLOOKUP(L1652&amp;"-"&amp;E1652,'Np Quality'!A:M,9,FALSE)))</f>
        <v/>
      </c>
      <c r="S1652" s="150"/>
      <c r="T1652" s="395" t="str">
        <f t="shared" si="195"/>
        <v/>
      </c>
      <c r="U1652" s="395" t="str">
        <f t="shared" si="192"/>
        <v/>
      </c>
      <c r="V1652" s="396"/>
      <c r="W1652" s="282"/>
    </row>
    <row r="1653" spans="1:23">
      <c r="A1653" s="382" t="str">
        <f t="shared" si="193"/>
        <v/>
      </c>
      <c r="B1653" s="383" t="str">
        <f t="shared" si="196"/>
        <v/>
      </c>
      <c r="C1653" s="236"/>
      <c r="D1653" s="282"/>
      <c r="E1653" s="384" t="str">
        <f t="shared" si="194"/>
        <v/>
      </c>
      <c r="F1653" s="388"/>
      <c r="G1653" s="243"/>
      <c r="H1653" s="244"/>
      <c r="I1653" s="243"/>
      <c r="J1653" s="244"/>
      <c r="K1653" s="244"/>
      <c r="L1653" s="244"/>
      <c r="M1653" s="244"/>
      <c r="N1653" s="290"/>
      <c r="O1653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653" s="391" t="str">
        <f>IF(ISBLANK(L1754),"",IF(OR(ISBLANK(VLOOKUP(L1754&amp;"-"&amp;E1754,'Np Quality'!A:M,7,FALSE)),ISERROR(VLOOKUP(L1754&amp;"-"&amp;E1754,'Np Quality'!A:M,7,FALSE))),"-",VLOOKUP(L1754&amp;"-"&amp;E1754,'Np Quality'!A:M,7,FALSE)))</f>
        <v/>
      </c>
      <c r="Q1653" s="391" t="str">
        <f>IF(ISBLANK(L1653),"",IF(OR(ISBLANK(VLOOKUP(L1653&amp;"-"&amp;E1653,'Np Quality'!A:M,8,FALSE)),ISERROR(VLOOKUP(L1653&amp;"-"&amp;E1653,'Np Quality'!A:M,8,FALSE))),"-",VLOOKUP(L1653&amp;"-"&amp;E1653,'Np Quality'!A:M,8,FALSE)))</f>
        <v/>
      </c>
      <c r="R1653" s="283" t="str">
        <f>IF(ISBLANK(L1653),"",IF(OR(ISBLANK(VLOOKUP(L1653&amp;"-"&amp;E1653,'Np Quality'!A:M,9,FALSE)),ISERROR(VLOOKUP(L1653&amp;"-"&amp;E1653,'Np Quality'!A:M,9,FALSE))),"-",VLOOKUP(L1653&amp;"-"&amp;E1653,'Np Quality'!A:M,9,FALSE)))</f>
        <v/>
      </c>
      <c r="S1653" s="150"/>
      <c r="T1653" s="395" t="str">
        <f t="shared" si="195"/>
        <v/>
      </c>
      <c r="U1653" s="395" t="str">
        <f t="shared" si="192"/>
        <v/>
      </c>
      <c r="V1653" s="396"/>
      <c r="W1653" s="282"/>
    </row>
    <row r="1654" spans="1:23">
      <c r="A1654" s="382" t="str">
        <f t="shared" si="193"/>
        <v/>
      </c>
      <c r="B1654" s="383" t="str">
        <f t="shared" si="196"/>
        <v/>
      </c>
      <c r="C1654" s="236"/>
      <c r="D1654" s="282"/>
      <c r="E1654" s="384" t="str">
        <f t="shared" si="194"/>
        <v/>
      </c>
      <c r="F1654" s="388"/>
      <c r="G1654" s="243"/>
      <c r="H1654" s="244"/>
      <c r="I1654" s="243"/>
      <c r="J1654" s="244"/>
      <c r="K1654" s="244"/>
      <c r="L1654" s="244"/>
      <c r="M1654" s="244"/>
      <c r="N1654" s="290"/>
      <c r="O1654" s="391" t="str">
        <f>IF(ISBLANK(L1664),"",IF(OR(ISBLANK(VLOOKUP(L1664&amp;"-"&amp;E1664,'Np Quality'!A:M,6,FALSE)),ISERROR(VLOOKUP(L1664&amp;"-"&amp;E1664,'Np Quality'!A:M,6,FALSE))),"-",VLOOKUP(L1664&amp;"-"&amp;E1664,'Np Quality'!A:M,6,FALSE)))</f>
        <v/>
      </c>
      <c r="P1654" s="391" t="str">
        <f>IF(ISBLANK(L1754),"",IF(OR(ISBLANK(VLOOKUP(L1754&amp;"-"&amp;E1754,'Np Quality'!A:M,7,FALSE)),ISERROR(VLOOKUP(L1754&amp;"-"&amp;E1754,'Np Quality'!A:M,7,FALSE))),"-",VLOOKUP(L1754&amp;"-"&amp;E1754,'Np Quality'!A:M,7,FALSE)))</f>
        <v/>
      </c>
      <c r="Q1654" s="391" t="str">
        <f>IF(ISBLANK(L1655),"",IF(OR(ISBLANK(VLOOKUP(L1655&amp;"-"&amp;E1655,'Np Quality'!A:M,8,FALSE)),ISERROR(VLOOKUP(L1655&amp;"-"&amp;E1655,'Np Quality'!A:M,8,FALSE))),"-",VLOOKUP(L1655&amp;"-"&amp;E1655,'Np Quality'!A:M,8,FALSE)))</f>
        <v/>
      </c>
      <c r="R1654" s="283" t="str">
        <f>IF(ISBLANK(L1654),"",IF(OR(ISBLANK(VLOOKUP(L1654&amp;"-"&amp;E1654,'Np Quality'!A:M,9,FALSE)),ISERROR(VLOOKUP(L1654&amp;"-"&amp;E1654,'Np Quality'!A:M,9,FALSE))),"-",VLOOKUP(L1654&amp;"-"&amp;E1654,'Np Quality'!A:M,9,FALSE)))</f>
        <v/>
      </c>
      <c r="S1654" s="150"/>
      <c r="T1654" s="395" t="str">
        <f t="shared" si="195"/>
        <v/>
      </c>
      <c r="U1654" s="395" t="str">
        <f t="shared" si="192"/>
        <v/>
      </c>
      <c r="V1654" s="396"/>
      <c r="W1654" s="282"/>
    </row>
    <row r="1655" spans="1:23">
      <c r="A1655" s="382" t="str">
        <f t="shared" si="193"/>
        <v/>
      </c>
      <c r="B1655" s="383" t="str">
        <f t="shared" si="196"/>
        <v/>
      </c>
      <c r="C1655" s="236"/>
      <c r="D1655" s="282"/>
      <c r="E1655" s="384" t="str">
        <f t="shared" si="194"/>
        <v/>
      </c>
      <c r="F1655" s="388"/>
      <c r="G1655" s="243"/>
      <c r="H1655" s="244"/>
      <c r="I1655" s="243"/>
      <c r="J1655" s="244"/>
      <c r="K1655" s="244"/>
      <c r="L1655" s="244"/>
      <c r="M1655" s="244"/>
      <c r="N1655" s="290"/>
      <c r="O1655" s="391" t="str">
        <f>IF(ISBLANK(L1665),"",IF(OR(ISBLANK(VLOOKUP(L1665&amp;"-"&amp;E1665,'Np Quality'!A:M,6,FALSE)),ISERROR(VLOOKUP(L1665&amp;"-"&amp;E1665,'Np Quality'!A:M,6,FALSE))),"-",VLOOKUP(L1665&amp;"-"&amp;E1665,'Np Quality'!A:M,6,FALSE)))</f>
        <v/>
      </c>
      <c r="P1655" s="391" t="str">
        <f>IF(ISBLANK(L1755),"",IF(OR(ISBLANK(VLOOKUP(L1755&amp;"-"&amp;E1755,'Np Quality'!A:M,7,FALSE)),ISERROR(VLOOKUP(L1755&amp;"-"&amp;E1755,'Np Quality'!A:M,7,FALSE))),"-",VLOOKUP(L1755&amp;"-"&amp;E1755,'Np Quality'!A:M,7,FALSE)))</f>
        <v/>
      </c>
      <c r="Q1655" s="391" t="str">
        <f>IF(ISBLANK(L1655),"",IF(OR(ISBLANK(VLOOKUP(L1655&amp;"-"&amp;E1655,'Np Quality'!A:M,8,FALSE)),ISERROR(VLOOKUP(L1655&amp;"-"&amp;E1655,'Np Quality'!A:M,8,FALSE))),"-",VLOOKUP(L1655&amp;"-"&amp;E1655,'Np Quality'!A:M,8,FALSE)))</f>
        <v/>
      </c>
      <c r="R1655" s="283" t="str">
        <f>IF(ISBLANK(L1656),"",IF(OR(ISBLANK(VLOOKUP(L1656&amp;"-"&amp;E1656,'Np Quality'!A:M,9,FALSE)),ISERROR(VLOOKUP(L1656&amp;"-"&amp;E1656,'Np Quality'!A:M,9,FALSE))),"-",VLOOKUP(L1656&amp;"-"&amp;E1656,'Np Quality'!A:M,9,FALSE)))</f>
        <v/>
      </c>
      <c r="S1655" s="150"/>
      <c r="T1655" s="395" t="str">
        <f t="shared" si="195"/>
        <v/>
      </c>
      <c r="U1655" s="395" t="str">
        <f t="shared" si="192"/>
        <v/>
      </c>
      <c r="V1655" s="396"/>
      <c r="W1655" s="282"/>
    </row>
    <row r="1656" spans="1:23">
      <c r="A1656" s="382" t="str">
        <f t="shared" si="193"/>
        <v/>
      </c>
      <c r="B1656" s="383" t="str">
        <f t="shared" si="196"/>
        <v/>
      </c>
      <c r="C1656" s="236"/>
      <c r="D1656" s="282"/>
      <c r="E1656" s="384" t="str">
        <f t="shared" si="194"/>
        <v/>
      </c>
      <c r="F1656" s="388"/>
      <c r="G1656" s="243"/>
      <c r="H1656" s="244"/>
      <c r="I1656" s="243"/>
      <c r="J1656" s="244"/>
      <c r="K1656" s="244"/>
      <c r="L1656" s="244"/>
      <c r="M1656" s="244"/>
      <c r="N1656" s="290"/>
      <c r="O1656" s="391" t="str">
        <f>IF(ISBLANK(L1666),"",IF(OR(ISBLANK(VLOOKUP(L1666&amp;"-"&amp;E1666,'Np Quality'!A:M,6,FALSE)),ISERROR(VLOOKUP(L1666&amp;"-"&amp;E1666,'Np Quality'!A:M,6,FALSE))),"-",VLOOKUP(L1666&amp;"-"&amp;E1666,'Np Quality'!A:M,6,FALSE)))</f>
        <v/>
      </c>
      <c r="P1656" s="391" t="str">
        <f>IF(ISBLANK(L1756),"",IF(OR(ISBLANK(VLOOKUP(L1756&amp;"-"&amp;E1756,'Np Quality'!A:M,7,FALSE)),ISERROR(VLOOKUP(L1756&amp;"-"&amp;E1756,'Np Quality'!A:M,7,FALSE))),"-",VLOOKUP(L1756&amp;"-"&amp;E1756,'Np Quality'!A:M,7,FALSE)))</f>
        <v/>
      </c>
      <c r="Q1656" s="391" t="str">
        <f>IF(ISBLANK(L1656),"",IF(OR(ISBLANK(VLOOKUP(L1656&amp;"-"&amp;E1656,'Np Quality'!A:M,8,FALSE)),ISERROR(VLOOKUP(L1656&amp;"-"&amp;E1656,'Np Quality'!A:M,8,FALSE))),"-",VLOOKUP(L1656&amp;"-"&amp;E1656,'Np Quality'!A:M,8,FALSE)))</f>
        <v/>
      </c>
      <c r="R1656" s="283" t="str">
        <f>IF(ISBLANK(L1656),"",IF(OR(ISBLANK(VLOOKUP(L1656&amp;"-"&amp;E1656,'Np Quality'!A:M,9,FALSE)),ISERROR(VLOOKUP(L1656&amp;"-"&amp;E1656,'Np Quality'!A:M,9,FALSE))),"-",VLOOKUP(L1656&amp;"-"&amp;E1656,'Np Quality'!A:M,9,FALSE)))</f>
        <v/>
      </c>
      <c r="S1656" s="150"/>
      <c r="T1656" s="395" t="str">
        <f t="shared" si="195"/>
        <v/>
      </c>
      <c r="U1656" s="395" t="str">
        <f t="shared" si="192"/>
        <v/>
      </c>
      <c r="V1656" s="396"/>
      <c r="W1656" s="282"/>
    </row>
    <row r="1657" spans="1:23">
      <c r="A1657" s="382" t="str">
        <f t="shared" si="193"/>
        <v/>
      </c>
      <c r="B1657" s="383" t="str">
        <f t="shared" si="196"/>
        <v/>
      </c>
      <c r="C1657" s="236"/>
      <c r="D1657" s="282"/>
      <c r="E1657" s="384" t="str">
        <f t="shared" si="194"/>
        <v/>
      </c>
      <c r="F1657" s="388"/>
      <c r="G1657" s="243"/>
      <c r="H1657" s="244"/>
      <c r="I1657" s="243"/>
      <c r="J1657" s="244"/>
      <c r="K1657" s="244"/>
      <c r="L1657" s="244"/>
      <c r="M1657" s="244"/>
      <c r="N1657" s="290"/>
      <c r="O1657" s="391" t="str">
        <f>IF(ISBLANK(L1657),"",IF(OR(ISBLANK(VLOOKUP(L1657&amp;"-"&amp;E1657,'Np Quality'!A:M,6,FALSE)),ISERROR(VLOOKUP(L1657&amp;"-"&amp;E1657,'Np Quality'!A:M,6,FALSE))),"-",VLOOKUP(L1657&amp;"-"&amp;E1657,'Np Quality'!A:M,6,FALSE)))</f>
        <v/>
      </c>
      <c r="P1657" s="391" t="str">
        <f>IF(ISBLANK(L1767),"",IF(OR(ISBLANK(VLOOKUP(L1767&amp;"-"&amp;E1767,'Np Quality'!A:M,7,FALSE)),ISERROR(VLOOKUP(L1767&amp;"-"&amp;E1767,'Np Quality'!A:M,7,FALSE))),"-",VLOOKUP(L1767&amp;"-"&amp;E1767,'Np Quality'!A:M,7,FALSE)))</f>
        <v/>
      </c>
      <c r="Q1657" s="391" t="str">
        <f>IF(ISBLANK(L1657),"",IF(OR(ISBLANK(VLOOKUP(L1657&amp;"-"&amp;E1657,'Np Quality'!A:M,8,FALSE)),ISERROR(VLOOKUP(L1657&amp;"-"&amp;E1657,'Np Quality'!A:M,8,FALSE))),"-",VLOOKUP(L1657&amp;"-"&amp;E1657,'Np Quality'!A:M,8,FALSE)))</f>
        <v/>
      </c>
      <c r="R1657" s="283" t="str">
        <f>IF(ISBLANK(L1657),"",IF(OR(ISBLANK(VLOOKUP(L1657&amp;"-"&amp;E1657,'Np Quality'!A:M,9,FALSE)),ISERROR(VLOOKUP(L1657&amp;"-"&amp;E1657,'Np Quality'!A:M,9,FALSE))),"-",VLOOKUP(L1657&amp;"-"&amp;E1657,'Np Quality'!A:M,9,FALSE)))</f>
        <v/>
      </c>
      <c r="S1657" s="150"/>
      <c r="T1657" s="395" t="str">
        <f t="shared" si="195"/>
        <v/>
      </c>
      <c r="U1657" s="395" t="str">
        <f t="shared" si="192"/>
        <v/>
      </c>
      <c r="V1657" s="396"/>
      <c r="W1657" s="282"/>
    </row>
    <row r="1658" spans="1:23">
      <c r="A1658" s="382" t="str">
        <f t="shared" si="193"/>
        <v/>
      </c>
      <c r="B1658" s="383" t="str">
        <f t="shared" si="196"/>
        <v/>
      </c>
      <c r="C1658" s="236"/>
      <c r="D1658" s="282"/>
      <c r="E1658" s="384" t="str">
        <f t="shared" si="194"/>
        <v/>
      </c>
      <c r="F1658" s="388"/>
      <c r="G1658" s="243"/>
      <c r="H1658" s="244"/>
      <c r="I1658" s="243"/>
      <c r="J1658" s="244"/>
      <c r="K1658" s="244"/>
      <c r="L1658" s="244"/>
      <c r="M1658" s="244"/>
      <c r="N1658" s="290"/>
      <c r="O1658" s="391" t="str">
        <f>IF(ISBLANK(L1658),"",IF(OR(ISBLANK(VLOOKUP(L1658&amp;"-"&amp;E1658,'Np Quality'!A:M,6,FALSE)),ISERROR(VLOOKUP(L1658&amp;"-"&amp;E1658,'Np Quality'!A:M,6,FALSE))),"-",VLOOKUP(L1658&amp;"-"&amp;E1658,'Np Quality'!A:M,6,FALSE)))</f>
        <v/>
      </c>
      <c r="P1658" s="391" t="str">
        <f>IF(ISBLANK(L1768),"",IF(OR(ISBLANK(VLOOKUP(L1768&amp;"-"&amp;E1768,'Np Quality'!A:M,7,FALSE)),ISERROR(VLOOKUP(L1768&amp;"-"&amp;E1768,'Np Quality'!A:M,7,FALSE))),"-",VLOOKUP(L1768&amp;"-"&amp;E1768,'Np Quality'!A:M,7,FALSE)))</f>
        <v/>
      </c>
      <c r="Q1658" s="391" t="str">
        <f>IF(ISBLANK(L1658),"",IF(OR(ISBLANK(VLOOKUP(L1658&amp;"-"&amp;E1658,'Np Quality'!A:M,8,FALSE)),ISERROR(VLOOKUP(L1658&amp;"-"&amp;E1658,'Np Quality'!A:M,8,FALSE))),"-",VLOOKUP(L1658&amp;"-"&amp;E1658,'Np Quality'!A:M,8,FALSE)))</f>
        <v/>
      </c>
      <c r="R1658" s="283" t="str">
        <f>IF(ISBLANK(L1658),"",IF(OR(ISBLANK(VLOOKUP(L1658&amp;"-"&amp;E1658,'Np Quality'!A:M,9,FALSE)),ISERROR(VLOOKUP(L1658&amp;"-"&amp;E1658,'Np Quality'!A:M,9,FALSE))),"-",VLOOKUP(L1658&amp;"-"&amp;E1658,'Np Quality'!A:M,9,FALSE)))</f>
        <v/>
      </c>
      <c r="S1658" s="150"/>
      <c r="T1658" s="395" t="str">
        <f t="shared" si="195"/>
        <v/>
      </c>
      <c r="U1658" s="395" t="str">
        <f t="shared" si="192"/>
        <v/>
      </c>
      <c r="V1658" s="396"/>
      <c r="W1658" s="282"/>
    </row>
    <row r="1659" spans="1:23">
      <c r="A1659" s="382" t="str">
        <f t="shared" si="193"/>
        <v/>
      </c>
      <c r="B1659" s="383" t="str">
        <f t="shared" si="196"/>
        <v/>
      </c>
      <c r="C1659" s="236"/>
      <c r="D1659" s="282"/>
      <c r="E1659" s="384" t="str">
        <f t="shared" si="194"/>
        <v/>
      </c>
      <c r="F1659" s="388"/>
      <c r="G1659" s="243"/>
      <c r="H1659" s="244"/>
      <c r="I1659" s="243"/>
      <c r="J1659" s="244"/>
      <c r="K1659" s="244"/>
      <c r="L1659" s="244"/>
      <c r="M1659" s="244"/>
      <c r="N1659" s="290"/>
      <c r="O1659" s="391" t="str">
        <f>IF(ISBLANK(L1659),"",IF(OR(ISBLANK(VLOOKUP(L1659&amp;"-"&amp;E1659,'Np Quality'!A:M,6,FALSE)),ISERROR(VLOOKUP(L1659&amp;"-"&amp;E1659,'Np Quality'!A:M,6,FALSE))),"-",VLOOKUP(L1659&amp;"-"&amp;E1659,'Np Quality'!A:M,6,FALSE)))</f>
        <v/>
      </c>
      <c r="P1659" s="391" t="str">
        <f>IF(ISBLANK(L1769),"",IF(OR(ISBLANK(VLOOKUP(L1769&amp;"-"&amp;E1769,'Np Quality'!A:M,7,FALSE)),ISERROR(VLOOKUP(L1769&amp;"-"&amp;E1769,'Np Quality'!A:M,7,FALSE))),"-",VLOOKUP(L1769&amp;"-"&amp;E1769,'Np Quality'!A:M,7,FALSE)))</f>
        <v/>
      </c>
      <c r="Q1659" s="391" t="str">
        <f>IF(ISBLANK(L1659),"",IF(OR(ISBLANK(VLOOKUP(L1659&amp;"-"&amp;E1659,'Np Quality'!A:M,8,FALSE)),ISERROR(VLOOKUP(L1659&amp;"-"&amp;E1659,'Np Quality'!A:M,8,FALSE))),"-",VLOOKUP(L1659&amp;"-"&amp;E1659,'Np Quality'!A:M,8,FALSE)))</f>
        <v/>
      </c>
      <c r="R1659" s="283" t="str">
        <f>IF(ISBLANK(L1659),"",IF(OR(ISBLANK(VLOOKUP(L1659&amp;"-"&amp;E1659,'Np Quality'!A:M,9,FALSE)),ISERROR(VLOOKUP(L1659&amp;"-"&amp;E1659,'Np Quality'!A:M,9,FALSE))),"-",VLOOKUP(L1659&amp;"-"&amp;E1659,'Np Quality'!A:M,9,FALSE)))</f>
        <v/>
      </c>
      <c r="S1659" s="150"/>
      <c r="T1659" s="395" t="str">
        <f t="shared" si="195"/>
        <v/>
      </c>
      <c r="U1659" s="395" t="str">
        <f t="shared" si="192"/>
        <v/>
      </c>
      <c r="V1659" s="396"/>
      <c r="W1659" s="282"/>
    </row>
    <row r="1660" spans="1:23">
      <c r="A1660" s="382" t="str">
        <f t="shared" si="193"/>
        <v/>
      </c>
      <c r="B1660" s="383" t="str">
        <f t="shared" si="196"/>
        <v/>
      </c>
      <c r="C1660" s="236"/>
      <c r="D1660" s="282"/>
      <c r="E1660" s="384" t="str">
        <f t="shared" si="194"/>
        <v/>
      </c>
      <c r="F1660" s="388"/>
      <c r="G1660" s="243"/>
      <c r="H1660" s="244"/>
      <c r="I1660" s="243"/>
      <c r="J1660" s="244"/>
      <c r="K1660" s="244"/>
      <c r="L1660" s="244"/>
      <c r="M1660" s="244"/>
      <c r="N1660" s="290"/>
      <c r="O1660" s="391" t="str">
        <f>IF(ISBLANK(L1660),"",IF(OR(ISBLANK(VLOOKUP(L1660&amp;"-"&amp;E1660,'Np Quality'!A:M,6,FALSE)),ISERROR(VLOOKUP(L1660&amp;"-"&amp;E1660,'Np Quality'!A:M,6,FALSE))),"-",VLOOKUP(L1660&amp;"-"&amp;E1660,'Np Quality'!A:M,6,FALSE)))</f>
        <v/>
      </c>
      <c r="P1660" s="391" t="str">
        <f>IF(ISBLANK(L1770),"",IF(OR(ISBLANK(VLOOKUP(L1770&amp;"-"&amp;E1770,'Np Quality'!A:M,7,FALSE)),ISERROR(VLOOKUP(L1770&amp;"-"&amp;E1770,'Np Quality'!A:M,7,FALSE))),"-",VLOOKUP(L1770&amp;"-"&amp;E1770,'Np Quality'!A:M,7,FALSE)))</f>
        <v/>
      </c>
      <c r="Q1660" s="391" t="str">
        <f>IF(ISBLANK(L1660),"",IF(OR(ISBLANK(VLOOKUP(L1660&amp;"-"&amp;E1660,'Np Quality'!A:M,8,FALSE)),ISERROR(VLOOKUP(L1660&amp;"-"&amp;E1660,'Np Quality'!A:M,8,FALSE))),"-",VLOOKUP(L1660&amp;"-"&amp;E1660,'Np Quality'!A:M,8,FALSE)))</f>
        <v/>
      </c>
      <c r="R1660" s="283" t="str">
        <f>IF(ISBLANK(L1660),"",IF(OR(ISBLANK(VLOOKUP(L1660&amp;"-"&amp;E1660,'Np Quality'!A:M,9,FALSE)),ISERROR(VLOOKUP(L1660&amp;"-"&amp;E1660,'Np Quality'!A:M,9,FALSE))),"-",VLOOKUP(L1660&amp;"-"&amp;E1660,'Np Quality'!A:M,9,FALSE)))</f>
        <v/>
      </c>
      <c r="S1660" s="150"/>
      <c r="T1660" s="395" t="str">
        <f t="shared" si="195"/>
        <v/>
      </c>
      <c r="U1660" s="395" t="str">
        <f t="shared" si="192"/>
        <v/>
      </c>
      <c r="V1660" s="396"/>
      <c r="W1660" s="282"/>
    </row>
    <row r="1661" spans="1:23">
      <c r="A1661" s="382" t="str">
        <f t="shared" si="193"/>
        <v/>
      </c>
      <c r="B1661" s="383" t="str">
        <f t="shared" si="196"/>
        <v/>
      </c>
      <c r="C1661" s="236"/>
      <c r="D1661" s="282"/>
      <c r="E1661" s="384" t="str">
        <f t="shared" si="194"/>
        <v/>
      </c>
      <c r="F1661" s="388"/>
      <c r="G1661" s="243"/>
      <c r="H1661" s="244"/>
      <c r="I1661" s="243"/>
      <c r="J1661" s="244"/>
      <c r="K1661" s="244"/>
      <c r="L1661" s="244"/>
      <c r="M1661" s="244"/>
      <c r="N1661" s="290"/>
      <c r="O1661" s="391" t="str">
        <f>IF(ISBLANK(L1661),"",IF(OR(ISBLANK(VLOOKUP(L1661&amp;"-"&amp;E1661,'Np Quality'!A:M,6,FALSE)),ISERROR(VLOOKUP(L1661&amp;"-"&amp;E1661,'Np Quality'!A:M,6,FALSE))),"-",VLOOKUP(L1661&amp;"-"&amp;E1661,'Np Quality'!A:M,6,FALSE)))</f>
        <v/>
      </c>
      <c r="P1661" s="391" t="str">
        <f>IF(ISBLANK(L1771),"",IF(OR(ISBLANK(VLOOKUP(L1771&amp;"-"&amp;E1771,'Np Quality'!A:M,7,FALSE)),ISERROR(VLOOKUP(L1771&amp;"-"&amp;E1771,'Np Quality'!A:M,7,FALSE))),"-",VLOOKUP(L1771&amp;"-"&amp;E1771,'Np Quality'!A:M,7,FALSE)))</f>
        <v/>
      </c>
      <c r="Q1661" s="391" t="str">
        <f>IF(ISBLANK(L1661),"",IF(OR(ISBLANK(VLOOKUP(L1661&amp;"-"&amp;E1661,'Np Quality'!A:M,8,FALSE)),ISERROR(VLOOKUP(L1661&amp;"-"&amp;E1661,'Np Quality'!A:M,8,FALSE))),"-",VLOOKUP(L1661&amp;"-"&amp;E1661,'Np Quality'!A:M,8,FALSE)))</f>
        <v/>
      </c>
      <c r="R1661" s="283" t="str">
        <f>IF(ISBLANK(L1661),"",IF(OR(ISBLANK(VLOOKUP(L1661&amp;"-"&amp;E1661,'Np Quality'!A:M,9,FALSE)),ISERROR(VLOOKUP(L1661&amp;"-"&amp;E1661,'Np Quality'!A:M,9,FALSE))),"-",VLOOKUP(L1661&amp;"-"&amp;E1661,'Np Quality'!A:M,9,FALSE)))</f>
        <v/>
      </c>
      <c r="S1661" s="150"/>
      <c r="T1661" s="395" t="str">
        <f t="shared" si="195"/>
        <v/>
      </c>
      <c r="U1661" s="395" t="str">
        <f t="shared" si="192"/>
        <v/>
      </c>
      <c r="V1661" s="396"/>
      <c r="W1661" s="282"/>
    </row>
    <row r="1662" spans="1:23">
      <c r="A1662" s="382" t="str">
        <f t="shared" si="193"/>
        <v/>
      </c>
      <c r="B1662" s="383" t="str">
        <f t="shared" si="196"/>
        <v/>
      </c>
      <c r="C1662" s="236"/>
      <c r="D1662" s="282"/>
      <c r="E1662" s="384" t="str">
        <f t="shared" si="194"/>
        <v/>
      </c>
      <c r="F1662" s="388"/>
      <c r="G1662" s="243"/>
      <c r="H1662" s="244"/>
      <c r="I1662" s="243"/>
      <c r="J1662" s="244"/>
      <c r="K1662" s="244"/>
      <c r="L1662" s="244"/>
      <c r="M1662" s="244"/>
      <c r="N1662" s="290"/>
      <c r="O1662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662" s="391" t="str">
        <f>IF(ISBLANK(L1772),"",IF(OR(ISBLANK(VLOOKUP(L1772&amp;"-"&amp;E1772,'Np Quality'!A:M,7,FALSE)),ISERROR(VLOOKUP(L1772&amp;"-"&amp;E1772,'Np Quality'!A:M,7,FALSE))),"-",VLOOKUP(L1772&amp;"-"&amp;E1772,'Np Quality'!A:M,7,FALSE)))</f>
        <v/>
      </c>
      <c r="Q1662" s="391" t="str">
        <f>IF(ISBLANK(L1662),"",IF(OR(ISBLANK(VLOOKUP(L1662&amp;"-"&amp;E1662,'Np Quality'!A:M,8,FALSE)),ISERROR(VLOOKUP(L1662&amp;"-"&amp;E1662,'Np Quality'!A:M,8,FALSE))),"-",VLOOKUP(L1662&amp;"-"&amp;E1662,'Np Quality'!A:M,8,FALSE)))</f>
        <v/>
      </c>
      <c r="R1662" s="283" t="str">
        <f>IF(ISBLANK(L1662),"",IF(OR(ISBLANK(VLOOKUP(L1662&amp;"-"&amp;E1662,'Np Quality'!A:M,9,FALSE)),ISERROR(VLOOKUP(L1662&amp;"-"&amp;E1662,'Np Quality'!A:M,9,FALSE))),"-",VLOOKUP(L1662&amp;"-"&amp;E1662,'Np Quality'!A:M,9,FALSE)))</f>
        <v/>
      </c>
      <c r="S1662" s="150"/>
      <c r="T1662" s="395" t="str">
        <f t="shared" si="195"/>
        <v/>
      </c>
      <c r="U1662" s="395" t="str">
        <f t="shared" si="192"/>
        <v/>
      </c>
      <c r="V1662" s="396"/>
      <c r="W1662" s="282"/>
    </row>
    <row r="1663" spans="1:23">
      <c r="A1663" s="382" t="str">
        <f t="shared" si="193"/>
        <v/>
      </c>
      <c r="B1663" s="383" t="str">
        <f t="shared" si="196"/>
        <v/>
      </c>
      <c r="C1663" s="236"/>
      <c r="D1663" s="282"/>
      <c r="E1663" s="384" t="str">
        <f t="shared" si="194"/>
        <v/>
      </c>
      <c r="F1663" s="388"/>
      <c r="G1663" s="243"/>
      <c r="H1663" s="244"/>
      <c r="I1663" s="243"/>
      <c r="J1663" s="244"/>
      <c r="K1663" s="244"/>
      <c r="L1663" s="244"/>
      <c r="M1663" s="244"/>
      <c r="N1663" s="290"/>
      <c r="O1663" s="391" t="str">
        <f>IF(ISBLANK(L1663),"",IF(OR(ISBLANK(VLOOKUP(L1663&amp;"-"&amp;E1663,'Np Quality'!A:M,6,FALSE)),ISERROR(VLOOKUP(L1663&amp;"-"&amp;E1663,'Np Quality'!A:M,6,FALSE))),"-",VLOOKUP(L1663&amp;"-"&amp;E1663,'Np Quality'!A:M,6,FALSE)))</f>
        <v/>
      </c>
      <c r="P1663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663" s="391" t="str">
        <f>IF(ISBLANK(L1663),"",IF(OR(ISBLANK(VLOOKUP(L1663&amp;"-"&amp;E1663,'Np Quality'!A:M,8,FALSE)),ISERROR(VLOOKUP(L1663&amp;"-"&amp;E1663,'Np Quality'!A:M,8,FALSE))),"-",VLOOKUP(L1663&amp;"-"&amp;E1663,'Np Quality'!A:M,8,FALSE)))</f>
        <v/>
      </c>
      <c r="R1663" s="283" t="str">
        <f>IF(ISBLANK(L1663),"",IF(OR(ISBLANK(VLOOKUP(L1663&amp;"-"&amp;E1663,'Np Quality'!A:M,9,FALSE)),ISERROR(VLOOKUP(L1663&amp;"-"&amp;E1663,'Np Quality'!A:M,9,FALSE))),"-",VLOOKUP(L1663&amp;"-"&amp;E1663,'Np Quality'!A:M,9,FALSE)))</f>
        <v/>
      </c>
      <c r="S1663" s="150"/>
      <c r="T1663" s="395" t="str">
        <f t="shared" si="195"/>
        <v/>
      </c>
      <c r="U1663" s="395" t="str">
        <f t="shared" si="192"/>
        <v/>
      </c>
      <c r="V1663" s="396"/>
      <c r="W1663" s="282"/>
    </row>
    <row r="1664" spans="1:23">
      <c r="A1664" s="382" t="str">
        <f t="shared" si="193"/>
        <v/>
      </c>
      <c r="B1664" s="383" t="str">
        <f t="shared" si="196"/>
        <v/>
      </c>
      <c r="C1664" s="236"/>
      <c r="D1664" s="282"/>
      <c r="E1664" s="384" t="str">
        <f t="shared" si="194"/>
        <v/>
      </c>
      <c r="F1664" s="388"/>
      <c r="G1664" s="243"/>
      <c r="H1664" s="244"/>
      <c r="I1664" s="243"/>
      <c r="J1664" s="244"/>
      <c r="K1664" s="244"/>
      <c r="L1664" s="244"/>
      <c r="M1664" s="244"/>
      <c r="N1664" s="290"/>
      <c r="O1664" s="391" t="str">
        <f>IF(ISBLANK(L1664),"",IF(OR(ISBLANK(VLOOKUP(L1664&amp;"-"&amp;E1664,'Np Quality'!A:M,6,FALSE)),ISERROR(VLOOKUP(L1664&amp;"-"&amp;E1664,'Np Quality'!A:M,6,FALSE))),"-",VLOOKUP(L1664&amp;"-"&amp;E1664,'Np Quality'!A:M,6,FALSE)))</f>
        <v/>
      </c>
      <c r="P1664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664" s="391" t="str">
        <f>IF(ISBLANK(L1665),"",IF(OR(ISBLANK(VLOOKUP(L1665&amp;"-"&amp;E1665,'Np Quality'!A:M,8,FALSE)),ISERROR(VLOOKUP(L1665&amp;"-"&amp;E1665,'Np Quality'!A:M,8,FALSE))),"-",VLOOKUP(L1665&amp;"-"&amp;E1665,'Np Quality'!A:M,8,FALSE)))</f>
        <v/>
      </c>
      <c r="R1664" s="283" t="str">
        <f>IF(ISBLANK(L1664),"",IF(OR(ISBLANK(VLOOKUP(L1664&amp;"-"&amp;E1664,'Np Quality'!A:M,9,FALSE)),ISERROR(VLOOKUP(L1664&amp;"-"&amp;E1664,'Np Quality'!A:M,9,FALSE))),"-",VLOOKUP(L1664&amp;"-"&amp;E1664,'Np Quality'!A:M,9,FALSE)))</f>
        <v/>
      </c>
      <c r="S1664" s="150"/>
      <c r="T1664" s="395" t="str">
        <f t="shared" si="195"/>
        <v/>
      </c>
      <c r="U1664" s="395" t="str">
        <f t="shared" ref="U1664:U1727" si="197">IF(ISNUMBER(B1664),CHOOSE(B1664,M1664,M1664&amp;","&amp;M1665,M1664&amp;","&amp;M1665&amp;","&amp;M1666,M1664&amp;","&amp;M1665&amp;","&amp;M1666&amp;","&amp;M1667),"")</f>
        <v/>
      </c>
      <c r="V1664" s="396"/>
      <c r="W1664" s="282"/>
    </row>
    <row r="1665" spans="1:23">
      <c r="A1665" s="382" t="str">
        <f t="shared" si="193"/>
        <v/>
      </c>
      <c r="B1665" s="383" t="str">
        <f t="shared" si="196"/>
        <v/>
      </c>
      <c r="C1665" s="236"/>
      <c r="D1665" s="282"/>
      <c r="E1665" s="384" t="str">
        <f t="shared" si="194"/>
        <v/>
      </c>
      <c r="F1665" s="388"/>
      <c r="G1665" s="243"/>
      <c r="H1665" s="244"/>
      <c r="I1665" s="243"/>
      <c r="J1665" s="244"/>
      <c r="K1665" s="244"/>
      <c r="L1665" s="244"/>
      <c r="M1665" s="244"/>
      <c r="N1665" s="290"/>
      <c r="O1665" s="391" t="str">
        <f>IF(ISBLANK(L1665),"",IF(OR(ISBLANK(VLOOKUP(L1665&amp;"-"&amp;E1665,'Np Quality'!A:M,6,FALSE)),ISERROR(VLOOKUP(L1665&amp;"-"&amp;E1665,'Np Quality'!A:M,6,FALSE))),"-",VLOOKUP(L1665&amp;"-"&amp;E1665,'Np Quality'!A:M,6,FALSE)))</f>
        <v/>
      </c>
      <c r="P1665" s="391" t="str">
        <f>IF(ISBLANK(L1775),"",IF(OR(ISBLANK(VLOOKUP(L1775&amp;"-"&amp;E1775,'Np Quality'!A:M,7,FALSE)),ISERROR(VLOOKUP(L1775&amp;"-"&amp;E1775,'Np Quality'!A:M,7,FALSE))),"-",VLOOKUP(L1775&amp;"-"&amp;E1775,'Np Quality'!A:M,7,FALSE)))</f>
        <v/>
      </c>
      <c r="Q1665" s="391" t="str">
        <f>IF(ISBLANK(L1665),"",IF(OR(ISBLANK(VLOOKUP(L1665&amp;"-"&amp;E1665,'Np Quality'!A:M,8,FALSE)),ISERROR(VLOOKUP(L1665&amp;"-"&amp;E1665,'Np Quality'!A:M,8,FALSE))),"-",VLOOKUP(L1665&amp;"-"&amp;E1665,'Np Quality'!A:M,8,FALSE)))</f>
        <v/>
      </c>
      <c r="R1665" s="283" t="str">
        <f>IF(ISBLANK(L1666),"",IF(OR(ISBLANK(VLOOKUP(L1666&amp;"-"&amp;E1666,'Np Quality'!A:M,9,FALSE)),ISERROR(VLOOKUP(L1666&amp;"-"&amp;E1666,'Np Quality'!A:M,9,FALSE))),"-",VLOOKUP(L1666&amp;"-"&amp;E1666,'Np Quality'!A:M,9,FALSE)))</f>
        <v/>
      </c>
      <c r="S1665" s="150"/>
      <c r="T1665" s="395" t="str">
        <f t="shared" si="195"/>
        <v/>
      </c>
      <c r="U1665" s="395" t="str">
        <f t="shared" si="197"/>
        <v/>
      </c>
      <c r="V1665" s="396"/>
      <c r="W1665" s="282"/>
    </row>
    <row r="1666" spans="1:23">
      <c r="A1666" s="382" t="str">
        <f t="shared" si="193"/>
        <v/>
      </c>
      <c r="B1666" s="383" t="str">
        <f t="shared" si="196"/>
        <v/>
      </c>
      <c r="C1666" s="236"/>
      <c r="D1666" s="282"/>
      <c r="E1666" s="384" t="str">
        <f t="shared" si="194"/>
        <v/>
      </c>
      <c r="F1666" s="388"/>
      <c r="G1666" s="243"/>
      <c r="H1666" s="244"/>
      <c r="I1666" s="243"/>
      <c r="J1666" s="244"/>
      <c r="K1666" s="244"/>
      <c r="L1666" s="244"/>
      <c r="M1666" s="244"/>
      <c r="N1666" s="290"/>
      <c r="O1666" s="391" t="str">
        <f>IF(ISBLANK(L1666),"",IF(OR(ISBLANK(VLOOKUP(L1666&amp;"-"&amp;E1666,'Np Quality'!A:M,6,FALSE)),ISERROR(VLOOKUP(L1666&amp;"-"&amp;E1666,'Np Quality'!A:M,6,FALSE))),"-",VLOOKUP(L1666&amp;"-"&amp;E1666,'Np Quality'!A:M,6,FALSE)))</f>
        <v/>
      </c>
      <c r="P1666" s="391" t="str">
        <f>IF(ISBLANK(L1776),"",IF(OR(ISBLANK(VLOOKUP(L1776&amp;"-"&amp;E1776,'Np Quality'!A:M,7,FALSE)),ISERROR(VLOOKUP(L1776&amp;"-"&amp;E1776,'Np Quality'!A:M,7,FALSE))),"-",VLOOKUP(L1776&amp;"-"&amp;E1776,'Np Quality'!A:M,7,FALSE)))</f>
        <v/>
      </c>
      <c r="Q1666" s="391" t="str">
        <f>IF(ISBLANK(L1666),"",IF(OR(ISBLANK(VLOOKUP(L1666&amp;"-"&amp;E1666,'Np Quality'!A:M,8,FALSE)),ISERROR(VLOOKUP(L1666&amp;"-"&amp;E1666,'Np Quality'!A:M,8,FALSE))),"-",VLOOKUP(L1666&amp;"-"&amp;E1666,'Np Quality'!A:M,8,FALSE)))</f>
        <v/>
      </c>
      <c r="R1666" s="283" t="str">
        <f>IF(ISBLANK(L1666),"",IF(OR(ISBLANK(VLOOKUP(L1666&amp;"-"&amp;E1666,'Np Quality'!A:M,9,FALSE)),ISERROR(VLOOKUP(L1666&amp;"-"&amp;E1666,'Np Quality'!A:M,9,FALSE))),"-",VLOOKUP(L1666&amp;"-"&amp;E1666,'Np Quality'!A:M,9,FALSE)))</f>
        <v/>
      </c>
      <c r="S1666" s="150"/>
      <c r="T1666" s="395" t="str">
        <f t="shared" si="195"/>
        <v/>
      </c>
      <c r="U1666" s="395" t="str">
        <f t="shared" si="197"/>
        <v/>
      </c>
      <c r="V1666" s="396"/>
      <c r="W1666" s="282"/>
    </row>
    <row r="1667" spans="1:23">
      <c r="A1667" s="382" t="str">
        <f t="shared" si="193"/>
        <v/>
      </c>
      <c r="B1667" s="383" t="str">
        <f t="shared" si="196"/>
        <v/>
      </c>
      <c r="C1667" s="236"/>
      <c r="D1667" s="282"/>
      <c r="E1667" s="384" t="str">
        <f t="shared" si="194"/>
        <v/>
      </c>
      <c r="F1667" s="388"/>
      <c r="G1667" s="243"/>
      <c r="H1667" s="244"/>
      <c r="I1667" s="243"/>
      <c r="J1667" s="244"/>
      <c r="K1667" s="244"/>
      <c r="L1667" s="244"/>
      <c r="M1667" s="244"/>
      <c r="N1667" s="290"/>
      <c r="O1667" s="391" t="str">
        <f>IF(ISBLANK(L1667),"",IF(OR(ISBLANK(VLOOKUP(L1667&amp;"-"&amp;E1667,'Np Quality'!A:M,6,FALSE)),ISERROR(VLOOKUP(L1667&amp;"-"&amp;E1667,'Np Quality'!A:M,6,FALSE))),"-",VLOOKUP(L1667&amp;"-"&amp;E1667,'Np Quality'!A:M,6,FALSE)))</f>
        <v/>
      </c>
      <c r="P1667" s="391" t="str">
        <f>IF(ISBLANK(L1767),"",IF(OR(ISBLANK(VLOOKUP(L1767&amp;"-"&amp;E1767,'Np Quality'!A:M,7,FALSE)),ISERROR(VLOOKUP(L1767&amp;"-"&amp;E1767,'Np Quality'!A:M,7,FALSE))),"-",VLOOKUP(L1767&amp;"-"&amp;E1767,'Np Quality'!A:M,7,FALSE)))</f>
        <v/>
      </c>
      <c r="Q1667" s="391" t="str">
        <f>IF(ISBLANK(L1677),"",IF(OR(ISBLANK(VLOOKUP(L1677&amp;"-"&amp;E1677,'Np Quality'!A:M,8,FALSE)),ISERROR(VLOOKUP(L1677&amp;"-"&amp;E1677,'Np Quality'!A:M,8,FALSE))),"-",VLOOKUP(L1677&amp;"-"&amp;E1677,'Np Quality'!A:M,8,FALSE)))</f>
        <v/>
      </c>
      <c r="R1667" s="283" t="str">
        <f>IF(ISBLANK(L1667),"",IF(OR(ISBLANK(VLOOKUP(L1667&amp;"-"&amp;E1667,'Np Quality'!A:M,9,FALSE)),ISERROR(VLOOKUP(L1667&amp;"-"&amp;E1667,'Np Quality'!A:M,9,FALSE))),"-",VLOOKUP(L1667&amp;"-"&amp;E1667,'Np Quality'!A:M,9,FALSE)))</f>
        <v/>
      </c>
      <c r="S1667" s="150"/>
      <c r="T1667" s="395" t="str">
        <f t="shared" si="195"/>
        <v/>
      </c>
      <c r="U1667" s="395" t="str">
        <f t="shared" si="197"/>
        <v/>
      </c>
      <c r="V1667" s="396"/>
      <c r="W1667" s="282"/>
    </row>
    <row r="1668" spans="1:23">
      <c r="A1668" s="382" t="str">
        <f t="shared" si="193"/>
        <v/>
      </c>
      <c r="B1668" s="383" t="str">
        <f t="shared" si="196"/>
        <v/>
      </c>
      <c r="C1668" s="236"/>
      <c r="D1668" s="282"/>
      <c r="E1668" s="384" t="str">
        <f t="shared" si="194"/>
        <v/>
      </c>
      <c r="F1668" s="388"/>
      <c r="G1668" s="243"/>
      <c r="H1668" s="244"/>
      <c r="I1668" s="243"/>
      <c r="J1668" s="244"/>
      <c r="K1668" s="244"/>
      <c r="L1668" s="244"/>
      <c r="M1668" s="244"/>
      <c r="N1668" s="290"/>
      <c r="O1668" s="391" t="str">
        <f>IF(ISBLANK(L1668),"",IF(OR(ISBLANK(VLOOKUP(L1668&amp;"-"&amp;E1668,'Np Quality'!A:M,6,FALSE)),ISERROR(VLOOKUP(L1668&amp;"-"&amp;E1668,'Np Quality'!A:M,6,FALSE))),"-",VLOOKUP(L1668&amp;"-"&amp;E1668,'Np Quality'!A:M,6,FALSE)))</f>
        <v/>
      </c>
      <c r="P1668" s="391" t="str">
        <f>IF(ISBLANK(L1768),"",IF(OR(ISBLANK(VLOOKUP(L1768&amp;"-"&amp;E1768,'Np Quality'!A:M,7,FALSE)),ISERROR(VLOOKUP(L1768&amp;"-"&amp;E1768,'Np Quality'!A:M,7,FALSE))),"-",VLOOKUP(L1768&amp;"-"&amp;E1768,'Np Quality'!A:M,7,FALSE)))</f>
        <v/>
      </c>
      <c r="Q1668" s="391" t="str">
        <f>IF(ISBLANK(L1678),"",IF(OR(ISBLANK(VLOOKUP(L1678&amp;"-"&amp;E1678,'Np Quality'!A:M,8,FALSE)),ISERROR(VLOOKUP(L1678&amp;"-"&amp;E1678,'Np Quality'!A:M,8,FALSE))),"-",VLOOKUP(L1678&amp;"-"&amp;E1678,'Np Quality'!A:M,8,FALSE)))</f>
        <v/>
      </c>
      <c r="R1668" s="283" t="str">
        <f>IF(ISBLANK(L1668),"",IF(OR(ISBLANK(VLOOKUP(L1668&amp;"-"&amp;E1668,'Np Quality'!A:M,9,FALSE)),ISERROR(VLOOKUP(L1668&amp;"-"&amp;E1668,'Np Quality'!A:M,9,FALSE))),"-",VLOOKUP(L1668&amp;"-"&amp;E1668,'Np Quality'!A:M,9,FALSE)))</f>
        <v/>
      </c>
      <c r="S1668" s="150"/>
      <c r="T1668" s="395" t="str">
        <f t="shared" si="195"/>
        <v/>
      </c>
      <c r="U1668" s="395" t="str">
        <f t="shared" si="197"/>
        <v/>
      </c>
      <c r="V1668" s="396"/>
      <c r="W1668" s="282"/>
    </row>
    <row r="1669" spans="1:23">
      <c r="A1669" s="382" t="str">
        <f t="shared" si="193"/>
        <v/>
      </c>
      <c r="B1669" s="383" t="str">
        <f t="shared" si="196"/>
        <v/>
      </c>
      <c r="C1669" s="236"/>
      <c r="D1669" s="282"/>
      <c r="E1669" s="384" t="str">
        <f t="shared" si="194"/>
        <v/>
      </c>
      <c r="F1669" s="388"/>
      <c r="G1669" s="243"/>
      <c r="H1669" s="244"/>
      <c r="I1669" s="243"/>
      <c r="J1669" s="244"/>
      <c r="K1669" s="244"/>
      <c r="L1669" s="244"/>
      <c r="M1669" s="244"/>
      <c r="N1669" s="290"/>
      <c r="O1669" s="391" t="str">
        <f>IF(ISBLANK(L1669),"",IF(OR(ISBLANK(VLOOKUP(L1669&amp;"-"&amp;E1669,'Np Quality'!A:M,6,FALSE)),ISERROR(VLOOKUP(L1669&amp;"-"&amp;E1669,'Np Quality'!A:M,6,FALSE))),"-",VLOOKUP(L1669&amp;"-"&amp;E1669,'Np Quality'!A:M,6,FALSE)))</f>
        <v/>
      </c>
      <c r="P1669" s="391" t="str">
        <f>IF(ISBLANK(L1769),"",IF(OR(ISBLANK(VLOOKUP(L1769&amp;"-"&amp;E1769,'Np Quality'!A:M,7,FALSE)),ISERROR(VLOOKUP(L1769&amp;"-"&amp;E1769,'Np Quality'!A:M,7,FALSE))),"-",VLOOKUP(L1769&amp;"-"&amp;E1769,'Np Quality'!A:M,7,FALSE)))</f>
        <v/>
      </c>
      <c r="Q1669" s="391" t="str">
        <f>IF(ISBLANK(L1679),"",IF(OR(ISBLANK(VLOOKUP(L1679&amp;"-"&amp;E1679,'Np Quality'!A:M,8,FALSE)),ISERROR(VLOOKUP(L1679&amp;"-"&amp;E1679,'Np Quality'!A:M,8,FALSE))),"-",VLOOKUP(L1679&amp;"-"&amp;E1679,'Np Quality'!A:M,8,FALSE)))</f>
        <v/>
      </c>
      <c r="R1669" s="283" t="str">
        <f>IF(ISBLANK(L1669),"",IF(OR(ISBLANK(VLOOKUP(L1669&amp;"-"&amp;E1669,'Np Quality'!A:M,9,FALSE)),ISERROR(VLOOKUP(L1669&amp;"-"&amp;E1669,'Np Quality'!A:M,9,FALSE))),"-",VLOOKUP(L1669&amp;"-"&amp;E1669,'Np Quality'!A:M,9,FALSE)))</f>
        <v/>
      </c>
      <c r="S1669" s="150"/>
      <c r="T1669" s="395" t="str">
        <f t="shared" si="195"/>
        <v/>
      </c>
      <c r="U1669" s="395" t="str">
        <f t="shared" si="197"/>
        <v/>
      </c>
      <c r="V1669" s="396"/>
      <c r="W1669" s="282"/>
    </row>
    <row r="1670" spans="1:23">
      <c r="A1670" s="382" t="str">
        <f t="shared" si="193"/>
        <v/>
      </c>
      <c r="B1670" s="383" t="str">
        <f t="shared" si="196"/>
        <v/>
      </c>
      <c r="C1670" s="236"/>
      <c r="D1670" s="282"/>
      <c r="E1670" s="384" t="str">
        <f t="shared" si="194"/>
        <v/>
      </c>
      <c r="F1670" s="388"/>
      <c r="G1670" s="243"/>
      <c r="H1670" s="244"/>
      <c r="I1670" s="243"/>
      <c r="J1670" s="244"/>
      <c r="K1670" s="244"/>
      <c r="L1670" s="244"/>
      <c r="M1670" s="244"/>
      <c r="N1670" s="290"/>
      <c r="O1670" s="391" t="str">
        <f>IF(ISBLANK(L1670),"",IF(OR(ISBLANK(VLOOKUP(L1670&amp;"-"&amp;E1670,'Np Quality'!A:M,6,FALSE)),ISERROR(VLOOKUP(L1670&amp;"-"&amp;E1670,'Np Quality'!A:M,6,FALSE))),"-",VLOOKUP(L1670&amp;"-"&amp;E1670,'Np Quality'!A:M,6,FALSE)))</f>
        <v/>
      </c>
      <c r="P1670" s="391" t="str">
        <f>IF(ISBLANK(L1770),"",IF(OR(ISBLANK(VLOOKUP(L1770&amp;"-"&amp;E1770,'Np Quality'!A:M,7,FALSE)),ISERROR(VLOOKUP(L1770&amp;"-"&amp;E1770,'Np Quality'!A:M,7,FALSE))),"-",VLOOKUP(L1770&amp;"-"&amp;E1770,'Np Quality'!A:M,7,FALSE)))</f>
        <v/>
      </c>
      <c r="Q1670" s="391" t="str">
        <f>IF(ISBLANK(L1680),"",IF(OR(ISBLANK(VLOOKUP(L1680&amp;"-"&amp;E1680,'Np Quality'!A:M,8,FALSE)),ISERROR(VLOOKUP(L1680&amp;"-"&amp;E1680,'Np Quality'!A:M,8,FALSE))),"-",VLOOKUP(L1680&amp;"-"&amp;E1680,'Np Quality'!A:M,8,FALSE)))</f>
        <v/>
      </c>
      <c r="R1670" s="283" t="str">
        <f>IF(ISBLANK(L1670),"",IF(OR(ISBLANK(VLOOKUP(L1670&amp;"-"&amp;E1670,'Np Quality'!A:M,9,FALSE)),ISERROR(VLOOKUP(L1670&amp;"-"&amp;E1670,'Np Quality'!A:M,9,FALSE))),"-",VLOOKUP(L1670&amp;"-"&amp;E1670,'Np Quality'!A:M,9,FALSE)))</f>
        <v/>
      </c>
      <c r="S1670" s="150"/>
      <c r="T1670" s="395" t="str">
        <f t="shared" si="195"/>
        <v/>
      </c>
      <c r="U1670" s="395" t="str">
        <f t="shared" si="197"/>
        <v/>
      </c>
      <c r="V1670" s="396"/>
      <c r="W1670" s="282"/>
    </row>
    <row r="1671" spans="1:23">
      <c r="A1671" s="382" t="str">
        <f t="shared" ref="A1671:A1734" si="198">IF(ISBLANK(H1671),"",H1671&amp;"-"&amp;IF(OR(LEN(I1671)=1,LEN(I1671)=4),"0"&amp;I1671,I1671)&amp;"-"&amp;IF(LEN(G1671)=1,"0"&amp;G1671,G1671))</f>
        <v/>
      </c>
      <c r="B1671" s="383" t="str">
        <f t="shared" si="196"/>
        <v/>
      </c>
      <c r="C1671" s="236"/>
      <c r="D1671" s="282"/>
      <c r="E1671" s="384" t="str">
        <f t="shared" ref="E1671:E1734" si="199">IF(ISBLANK(D1671),"",D1671-F1671)</f>
        <v/>
      </c>
      <c r="F1671" s="388"/>
      <c r="G1671" s="243"/>
      <c r="H1671" s="244"/>
      <c r="I1671" s="243"/>
      <c r="J1671" s="244"/>
      <c r="K1671" s="244"/>
      <c r="L1671" s="244"/>
      <c r="M1671" s="244"/>
      <c r="N1671" s="290"/>
      <c r="O1671" s="391" t="str">
        <f>IF(ISBLANK(L1671),"",IF(OR(ISBLANK(VLOOKUP(L1671&amp;"-"&amp;E1671,'Np Quality'!A:M,6,FALSE)),ISERROR(VLOOKUP(L1671&amp;"-"&amp;E1671,'Np Quality'!A:M,6,FALSE))),"-",VLOOKUP(L1671&amp;"-"&amp;E1671,'Np Quality'!A:M,6,FALSE)))</f>
        <v/>
      </c>
      <c r="P1671" s="391" t="str">
        <f>IF(ISBLANK(L1771),"",IF(OR(ISBLANK(VLOOKUP(L1771&amp;"-"&amp;E1771,'Np Quality'!A:M,7,FALSE)),ISERROR(VLOOKUP(L1771&amp;"-"&amp;E1771,'Np Quality'!A:M,7,FALSE))),"-",VLOOKUP(L1771&amp;"-"&amp;E1771,'Np Quality'!A:M,7,FALSE)))</f>
        <v/>
      </c>
      <c r="Q1671" s="391" t="str">
        <f>IF(ISBLANK(L1681),"",IF(OR(ISBLANK(VLOOKUP(L1681&amp;"-"&amp;E1681,'Np Quality'!A:M,8,FALSE)),ISERROR(VLOOKUP(L1681&amp;"-"&amp;E1681,'Np Quality'!A:M,8,FALSE))),"-",VLOOKUP(L1681&amp;"-"&amp;E1681,'Np Quality'!A:M,8,FALSE)))</f>
        <v/>
      </c>
      <c r="R1671" s="283" t="str">
        <f>IF(ISBLANK(L1671),"",IF(OR(ISBLANK(VLOOKUP(L1671&amp;"-"&amp;E1671,'Np Quality'!A:M,9,FALSE)),ISERROR(VLOOKUP(L1671&amp;"-"&amp;E1671,'Np Quality'!A:M,9,FALSE))),"-",VLOOKUP(L1671&amp;"-"&amp;E1671,'Np Quality'!A:M,9,FALSE)))</f>
        <v/>
      </c>
      <c r="S1671" s="150"/>
      <c r="T1671" s="395" t="str">
        <f t="shared" si="195"/>
        <v/>
      </c>
      <c r="U1671" s="395" t="str">
        <f t="shared" si="197"/>
        <v/>
      </c>
      <c r="V1671" s="396"/>
      <c r="W1671" s="282"/>
    </row>
    <row r="1672" spans="1:23">
      <c r="A1672" s="382" t="str">
        <f t="shared" si="198"/>
        <v/>
      </c>
      <c r="B1672" s="383" t="str">
        <f t="shared" si="196"/>
        <v/>
      </c>
      <c r="C1672" s="236"/>
      <c r="D1672" s="282"/>
      <c r="E1672" s="384" t="str">
        <f t="shared" si="199"/>
        <v/>
      </c>
      <c r="F1672" s="388"/>
      <c r="G1672" s="243"/>
      <c r="H1672" s="244"/>
      <c r="I1672" s="243"/>
      <c r="J1672" s="244"/>
      <c r="K1672" s="244"/>
      <c r="L1672" s="244"/>
      <c r="M1672" s="244"/>
      <c r="N1672" s="290"/>
      <c r="O1672" s="391" t="str">
        <f>IF(ISBLANK(L1673),"",IF(OR(ISBLANK(VLOOKUP(L1673&amp;"-"&amp;E1673,'Np Quality'!A:M,6,FALSE)),ISERROR(VLOOKUP(L1673&amp;"-"&amp;E1673,'Np Quality'!A:M,6,FALSE))),"-",VLOOKUP(L1673&amp;"-"&amp;E1673,'Np Quality'!A:M,6,FALSE)))</f>
        <v/>
      </c>
      <c r="P1672" s="391" t="str">
        <f>IF(ISBLANK(L1772),"",IF(OR(ISBLANK(VLOOKUP(L1772&amp;"-"&amp;E1772,'Np Quality'!A:M,7,FALSE)),ISERROR(VLOOKUP(L1772&amp;"-"&amp;E1772,'Np Quality'!A:M,7,FALSE))),"-",VLOOKUP(L1772&amp;"-"&amp;E1772,'Np Quality'!A:M,7,FALSE)))</f>
        <v/>
      </c>
      <c r="Q1672" s="391" t="str">
        <f>IF(ISBLANK(L1682),"",IF(OR(ISBLANK(VLOOKUP(L1682&amp;"-"&amp;E1682,'Np Quality'!A:M,8,FALSE)),ISERROR(VLOOKUP(L1682&amp;"-"&amp;E1682,'Np Quality'!A:M,8,FALSE))),"-",VLOOKUP(L1682&amp;"-"&amp;E1682,'Np Quality'!A:M,8,FALSE)))</f>
        <v/>
      </c>
      <c r="R1672" s="283" t="str">
        <f>IF(ISBLANK(L1672),"",IF(OR(ISBLANK(VLOOKUP(L1672&amp;"-"&amp;E1672,'Np Quality'!A:M,9,FALSE)),ISERROR(VLOOKUP(L1672&amp;"-"&amp;E1672,'Np Quality'!A:M,9,FALSE))),"-",VLOOKUP(L1672&amp;"-"&amp;E1672,'Np Quality'!A:M,9,FALSE)))</f>
        <v/>
      </c>
      <c r="S1672" s="150"/>
      <c r="T1672" s="395" t="str">
        <f t="shared" ref="T1672:T1735" si="200">IF(ISNUMBER(B1672),CHOOSE(B1672,L1672,L1672&amp;","&amp;L1673,L1672&amp;","&amp;L1673&amp;","&amp;L1674,L1672&amp;","&amp;L1673&amp;","&amp;L1674&amp;","&amp;L1675),"")</f>
        <v/>
      </c>
      <c r="U1672" s="395" t="str">
        <f t="shared" si="197"/>
        <v/>
      </c>
      <c r="V1672" s="396"/>
      <c r="W1672" s="282"/>
    </row>
    <row r="1673" spans="1:23">
      <c r="A1673" s="382" t="str">
        <f t="shared" si="198"/>
        <v/>
      </c>
      <c r="B1673" s="383" t="str">
        <f t="shared" si="196"/>
        <v/>
      </c>
      <c r="C1673" s="236"/>
      <c r="D1673" s="282"/>
      <c r="E1673" s="384" t="str">
        <f t="shared" si="199"/>
        <v/>
      </c>
      <c r="F1673" s="388"/>
      <c r="G1673" s="243"/>
      <c r="H1673" s="244"/>
      <c r="I1673" s="243"/>
      <c r="J1673" s="244"/>
      <c r="K1673" s="244"/>
      <c r="L1673" s="244"/>
      <c r="M1673" s="244"/>
      <c r="N1673" s="290"/>
      <c r="O1673" s="391" t="str">
        <f>IF(ISBLANK(L1673),"",IF(OR(ISBLANK(VLOOKUP(L1673&amp;"-"&amp;E1673,'Np Quality'!A:M,6,FALSE)),ISERROR(VLOOKUP(L1673&amp;"-"&amp;E1673,'Np Quality'!A:M,6,FALSE))),"-",VLOOKUP(L1673&amp;"-"&amp;E1673,'Np Quality'!A:M,6,FALSE)))</f>
        <v/>
      </c>
      <c r="P1673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673" s="391" t="str">
        <f>IF(ISBLANK(L1683),"",IF(OR(ISBLANK(VLOOKUP(L1683&amp;"-"&amp;E1683,'Np Quality'!A:M,8,FALSE)),ISERROR(VLOOKUP(L1683&amp;"-"&amp;E1683,'Np Quality'!A:M,8,FALSE))),"-",VLOOKUP(L1683&amp;"-"&amp;E1683,'Np Quality'!A:M,8,FALSE)))</f>
        <v/>
      </c>
      <c r="R1673" s="283" t="str">
        <f>IF(ISBLANK(L1673),"",IF(OR(ISBLANK(VLOOKUP(L1673&amp;"-"&amp;E1673,'Np Quality'!A:M,9,FALSE)),ISERROR(VLOOKUP(L1673&amp;"-"&amp;E1673,'Np Quality'!A:M,9,FALSE))),"-",VLOOKUP(L1673&amp;"-"&amp;E1673,'Np Quality'!A:M,9,FALSE)))</f>
        <v/>
      </c>
      <c r="S1673" s="150"/>
      <c r="T1673" s="395" t="str">
        <f t="shared" si="200"/>
        <v/>
      </c>
      <c r="U1673" s="395" t="str">
        <f t="shared" si="197"/>
        <v/>
      </c>
      <c r="V1673" s="396"/>
      <c r="W1673" s="282"/>
    </row>
    <row r="1674" spans="1:23">
      <c r="A1674" s="382" t="str">
        <f t="shared" si="198"/>
        <v/>
      </c>
      <c r="B1674" s="383" t="str">
        <f t="shared" si="196"/>
        <v/>
      </c>
      <c r="C1674" s="236"/>
      <c r="D1674" s="282"/>
      <c r="E1674" s="384" t="str">
        <f t="shared" si="199"/>
        <v/>
      </c>
      <c r="F1674" s="388"/>
      <c r="G1674" s="243"/>
      <c r="H1674" s="244"/>
      <c r="I1674" s="243"/>
      <c r="J1674" s="244"/>
      <c r="K1674" s="244"/>
      <c r="L1674" s="244"/>
      <c r="M1674" s="244"/>
      <c r="N1674" s="290"/>
      <c r="O1674" s="391" t="str">
        <f>IF(ISBLANK(L1674),"",IF(OR(ISBLANK(VLOOKUP(L1674&amp;"-"&amp;E1674,'Np Quality'!A:M,6,FALSE)),ISERROR(VLOOKUP(L1674&amp;"-"&amp;E1674,'Np Quality'!A:M,6,FALSE))),"-",VLOOKUP(L1674&amp;"-"&amp;E1674,'Np Quality'!A:M,6,FALSE)))</f>
        <v/>
      </c>
      <c r="P1674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674" s="391" t="str">
        <f>IF(ISBLANK(L1685),"",IF(OR(ISBLANK(VLOOKUP(L1685&amp;"-"&amp;E1685,'Np Quality'!A:M,8,FALSE)),ISERROR(VLOOKUP(L1685&amp;"-"&amp;E1685,'Np Quality'!A:M,8,FALSE))),"-",VLOOKUP(L1685&amp;"-"&amp;E1685,'Np Quality'!A:M,8,FALSE)))</f>
        <v/>
      </c>
      <c r="R1674" s="283" t="str">
        <f>IF(ISBLANK(L1674),"",IF(OR(ISBLANK(VLOOKUP(L1674&amp;"-"&amp;E1674,'Np Quality'!A:M,9,FALSE)),ISERROR(VLOOKUP(L1674&amp;"-"&amp;E1674,'Np Quality'!A:M,9,FALSE))),"-",VLOOKUP(L1674&amp;"-"&amp;E1674,'Np Quality'!A:M,9,FALSE)))</f>
        <v/>
      </c>
      <c r="S1674" s="150"/>
      <c r="T1674" s="395" t="str">
        <f t="shared" si="200"/>
        <v/>
      </c>
      <c r="U1674" s="395" t="str">
        <f t="shared" si="197"/>
        <v/>
      </c>
      <c r="V1674" s="396"/>
      <c r="W1674" s="282"/>
    </row>
    <row r="1675" spans="1:23">
      <c r="A1675" s="382" t="str">
        <f t="shared" si="198"/>
        <v/>
      </c>
      <c r="B1675" s="383" t="str">
        <f t="shared" si="196"/>
        <v/>
      </c>
      <c r="C1675" s="236"/>
      <c r="D1675" s="282"/>
      <c r="E1675" s="384" t="str">
        <f t="shared" si="199"/>
        <v/>
      </c>
      <c r="F1675" s="388"/>
      <c r="G1675" s="243"/>
      <c r="H1675" s="244"/>
      <c r="I1675" s="243"/>
      <c r="J1675" s="244"/>
      <c r="K1675" s="244"/>
      <c r="L1675" s="244"/>
      <c r="M1675" s="244"/>
      <c r="N1675" s="290"/>
      <c r="O1675" s="391" t="str">
        <f>IF(ISBLANK(L1675),"",IF(OR(ISBLANK(VLOOKUP(L1675&amp;"-"&amp;E1675,'Np Quality'!A:M,6,FALSE)),ISERROR(VLOOKUP(L1675&amp;"-"&amp;E1675,'Np Quality'!A:M,6,FALSE))),"-",VLOOKUP(L1675&amp;"-"&amp;E1675,'Np Quality'!A:M,6,FALSE)))</f>
        <v/>
      </c>
      <c r="P1675" s="391" t="str">
        <f>IF(ISBLANK(L1775),"",IF(OR(ISBLANK(VLOOKUP(L1775&amp;"-"&amp;E1775,'Np Quality'!A:M,7,FALSE)),ISERROR(VLOOKUP(L1775&amp;"-"&amp;E1775,'Np Quality'!A:M,7,FALSE))),"-",VLOOKUP(L1775&amp;"-"&amp;E1775,'Np Quality'!A:M,7,FALSE)))</f>
        <v/>
      </c>
      <c r="Q1675" s="391" t="str">
        <f>IF(ISBLANK(L1685),"",IF(OR(ISBLANK(VLOOKUP(L1685&amp;"-"&amp;E1685,'Np Quality'!A:M,8,FALSE)),ISERROR(VLOOKUP(L1685&amp;"-"&amp;E1685,'Np Quality'!A:M,8,FALSE))),"-",VLOOKUP(L1685&amp;"-"&amp;E1685,'Np Quality'!A:M,8,FALSE)))</f>
        <v/>
      </c>
      <c r="R1675" s="283" t="str">
        <f>IF(ISBLANK(L1676),"",IF(OR(ISBLANK(VLOOKUP(L1676&amp;"-"&amp;E1676,'Np Quality'!A:M,9,FALSE)),ISERROR(VLOOKUP(L1676&amp;"-"&amp;E1676,'Np Quality'!A:M,9,FALSE))),"-",VLOOKUP(L1676&amp;"-"&amp;E1676,'Np Quality'!A:M,9,FALSE)))</f>
        <v/>
      </c>
      <c r="S1675" s="150"/>
      <c r="T1675" s="395" t="str">
        <f t="shared" si="200"/>
        <v/>
      </c>
      <c r="U1675" s="395" t="str">
        <f t="shared" si="197"/>
        <v/>
      </c>
      <c r="V1675" s="396"/>
      <c r="W1675" s="282"/>
    </row>
    <row r="1676" spans="1:23">
      <c r="A1676" s="382" t="str">
        <f t="shared" si="198"/>
        <v/>
      </c>
      <c r="B1676" s="383" t="str">
        <f t="shared" si="196"/>
        <v/>
      </c>
      <c r="C1676" s="236"/>
      <c r="D1676" s="282"/>
      <c r="E1676" s="384" t="str">
        <f t="shared" si="199"/>
        <v/>
      </c>
      <c r="F1676" s="388"/>
      <c r="G1676" s="243"/>
      <c r="H1676" s="244"/>
      <c r="I1676" s="243"/>
      <c r="J1676" s="244"/>
      <c r="K1676" s="244"/>
      <c r="L1676" s="244"/>
      <c r="M1676" s="244"/>
      <c r="N1676" s="290"/>
      <c r="O1676" s="391" t="str">
        <f>IF(ISBLANK(L1676),"",IF(OR(ISBLANK(VLOOKUP(L1676&amp;"-"&amp;E1676,'Np Quality'!A:M,6,FALSE)),ISERROR(VLOOKUP(L1676&amp;"-"&amp;E1676,'Np Quality'!A:M,6,FALSE))),"-",VLOOKUP(L1676&amp;"-"&amp;E1676,'Np Quality'!A:M,6,FALSE)))</f>
        <v/>
      </c>
      <c r="P1676" s="391" t="str">
        <f>IF(ISBLANK(L1776),"",IF(OR(ISBLANK(VLOOKUP(L1776&amp;"-"&amp;E1776,'Np Quality'!A:M,7,FALSE)),ISERROR(VLOOKUP(L1776&amp;"-"&amp;E1776,'Np Quality'!A:M,7,FALSE))),"-",VLOOKUP(L1776&amp;"-"&amp;E1776,'Np Quality'!A:M,7,FALSE)))</f>
        <v/>
      </c>
      <c r="Q1676" s="391" t="str">
        <f>IF(ISBLANK(L1686),"",IF(OR(ISBLANK(VLOOKUP(L1686&amp;"-"&amp;E1686,'Np Quality'!A:M,8,FALSE)),ISERROR(VLOOKUP(L1686&amp;"-"&amp;E1686,'Np Quality'!A:M,8,FALSE))),"-",VLOOKUP(L1686&amp;"-"&amp;E1686,'Np Quality'!A:M,8,FALSE)))</f>
        <v/>
      </c>
      <c r="R1676" s="283" t="str">
        <f>IF(ISBLANK(L1676),"",IF(OR(ISBLANK(VLOOKUP(L1676&amp;"-"&amp;E1676,'Np Quality'!A:M,9,FALSE)),ISERROR(VLOOKUP(L1676&amp;"-"&amp;E1676,'Np Quality'!A:M,9,FALSE))),"-",VLOOKUP(L1676&amp;"-"&amp;E1676,'Np Quality'!A:M,9,FALSE)))</f>
        <v/>
      </c>
      <c r="S1676" s="150"/>
      <c r="T1676" s="395" t="str">
        <f t="shared" si="200"/>
        <v/>
      </c>
      <c r="U1676" s="395" t="str">
        <f t="shared" si="197"/>
        <v/>
      </c>
      <c r="V1676" s="396"/>
      <c r="W1676" s="282"/>
    </row>
    <row r="1677" spans="1:23">
      <c r="A1677" s="382" t="str">
        <f t="shared" si="198"/>
        <v/>
      </c>
      <c r="B1677" s="383" t="str">
        <f t="shared" ref="B1677:B1740" si="201">IF(AND(A1677&lt;&gt;A1676,A1677&lt;&gt;""),COUNTIF(A:A,A1677),"")</f>
        <v/>
      </c>
      <c r="C1677" s="236"/>
      <c r="D1677" s="282"/>
      <c r="E1677" s="384" t="str">
        <f t="shared" si="199"/>
        <v/>
      </c>
      <c r="F1677" s="388"/>
      <c r="G1677" s="243"/>
      <c r="H1677" s="244"/>
      <c r="I1677" s="243"/>
      <c r="J1677" s="244"/>
      <c r="K1677" s="244"/>
      <c r="L1677" s="244"/>
      <c r="M1677" s="244"/>
      <c r="N1677" s="290"/>
      <c r="O1677" s="391" t="str">
        <f>IF(ISBLANK(L1677),"",IF(OR(ISBLANK(VLOOKUP(L1677&amp;"-"&amp;E1677,'Np Quality'!A:M,6,FALSE)),ISERROR(VLOOKUP(L1677&amp;"-"&amp;E1677,'Np Quality'!A:M,6,FALSE))),"-",VLOOKUP(L1677&amp;"-"&amp;E1677,'Np Quality'!A:M,6,FALSE)))</f>
        <v/>
      </c>
      <c r="P1677" s="391" t="str">
        <f>IF(ISBLANK(L1777),"",IF(OR(ISBLANK(VLOOKUP(L1777&amp;"-"&amp;E1777,'Np Quality'!A:M,7,FALSE)),ISERROR(VLOOKUP(L1777&amp;"-"&amp;E1777,'Np Quality'!A:M,7,FALSE))),"-",VLOOKUP(L1777&amp;"-"&amp;E1777,'Np Quality'!A:M,7,FALSE)))</f>
        <v/>
      </c>
      <c r="Q1677" s="391" t="str">
        <f>IF(ISBLANK(L1677),"",IF(OR(ISBLANK(VLOOKUP(L1677&amp;"-"&amp;E1677,'Np Quality'!A:M,8,FALSE)),ISERROR(VLOOKUP(L1677&amp;"-"&amp;E1677,'Np Quality'!A:M,8,FALSE))),"-",VLOOKUP(L1677&amp;"-"&amp;E1677,'Np Quality'!A:M,8,FALSE)))</f>
        <v/>
      </c>
      <c r="R1677" s="283" t="str">
        <f>IF(ISBLANK(L1687),"",IF(OR(ISBLANK(VLOOKUP(L1687&amp;"-"&amp;E1687,'Np Quality'!A:M,9,FALSE)),ISERROR(VLOOKUP(L1687&amp;"-"&amp;E1687,'Np Quality'!A:M,9,FALSE))),"-",VLOOKUP(L1687&amp;"-"&amp;E1687,'Np Quality'!A:M,9,FALSE)))</f>
        <v/>
      </c>
      <c r="S1677" s="150"/>
      <c r="T1677" s="395" t="str">
        <f t="shared" si="200"/>
        <v/>
      </c>
      <c r="U1677" s="395" t="str">
        <f t="shared" si="197"/>
        <v/>
      </c>
      <c r="V1677" s="396"/>
      <c r="W1677" s="282"/>
    </row>
    <row r="1678" spans="1:23">
      <c r="A1678" s="382" t="str">
        <f t="shared" si="198"/>
        <v/>
      </c>
      <c r="B1678" s="383" t="str">
        <f t="shared" si="201"/>
        <v/>
      </c>
      <c r="C1678" s="236"/>
      <c r="D1678" s="282"/>
      <c r="E1678" s="384" t="str">
        <f t="shared" si="199"/>
        <v/>
      </c>
      <c r="F1678" s="388"/>
      <c r="G1678" s="243"/>
      <c r="H1678" s="244"/>
      <c r="I1678" s="243"/>
      <c r="J1678" s="244"/>
      <c r="K1678" s="244"/>
      <c r="L1678" s="244"/>
      <c r="M1678" s="244"/>
      <c r="N1678" s="290"/>
      <c r="O1678" s="391" t="str">
        <f>IF(ISBLANK(L1678),"",IF(OR(ISBLANK(VLOOKUP(L1678&amp;"-"&amp;E1678,'Np Quality'!A:M,6,FALSE)),ISERROR(VLOOKUP(L1678&amp;"-"&amp;E1678,'Np Quality'!A:M,6,FALSE))),"-",VLOOKUP(L1678&amp;"-"&amp;E1678,'Np Quality'!A:M,6,FALSE)))</f>
        <v/>
      </c>
      <c r="P1678" s="391" t="str">
        <f>IF(ISBLANK(L1778),"",IF(OR(ISBLANK(VLOOKUP(L1778&amp;"-"&amp;E1778,'Np Quality'!A:M,7,FALSE)),ISERROR(VLOOKUP(L1778&amp;"-"&amp;E1778,'Np Quality'!A:M,7,FALSE))),"-",VLOOKUP(L1778&amp;"-"&amp;E1778,'Np Quality'!A:M,7,FALSE)))</f>
        <v/>
      </c>
      <c r="Q1678" s="391" t="str">
        <f>IF(ISBLANK(L1678),"",IF(OR(ISBLANK(VLOOKUP(L1678&amp;"-"&amp;E1678,'Np Quality'!A:M,8,FALSE)),ISERROR(VLOOKUP(L1678&amp;"-"&amp;E1678,'Np Quality'!A:M,8,FALSE))),"-",VLOOKUP(L1678&amp;"-"&amp;E1678,'Np Quality'!A:M,8,FALSE)))</f>
        <v/>
      </c>
      <c r="R1678" s="283" t="str">
        <f>IF(ISBLANK(L1688),"",IF(OR(ISBLANK(VLOOKUP(L1688&amp;"-"&amp;E1688,'Np Quality'!A:M,9,FALSE)),ISERROR(VLOOKUP(L1688&amp;"-"&amp;E1688,'Np Quality'!A:M,9,FALSE))),"-",VLOOKUP(L1688&amp;"-"&amp;E1688,'Np Quality'!A:M,9,FALSE)))</f>
        <v/>
      </c>
      <c r="S1678" s="150"/>
      <c r="T1678" s="395" t="str">
        <f t="shared" si="200"/>
        <v/>
      </c>
      <c r="U1678" s="395" t="str">
        <f t="shared" si="197"/>
        <v/>
      </c>
      <c r="V1678" s="396"/>
      <c r="W1678" s="282"/>
    </row>
    <row r="1679" spans="1:23">
      <c r="A1679" s="382" t="str">
        <f t="shared" si="198"/>
        <v/>
      </c>
      <c r="B1679" s="383" t="str">
        <f t="shared" si="201"/>
        <v/>
      </c>
      <c r="C1679" s="236"/>
      <c r="D1679" s="282"/>
      <c r="E1679" s="384" t="str">
        <f t="shared" si="199"/>
        <v/>
      </c>
      <c r="F1679" s="388"/>
      <c r="G1679" s="243"/>
      <c r="H1679" s="244"/>
      <c r="I1679" s="243"/>
      <c r="J1679" s="244"/>
      <c r="K1679" s="244"/>
      <c r="L1679" s="244"/>
      <c r="M1679" s="244"/>
      <c r="N1679" s="290"/>
      <c r="O1679" s="391" t="str">
        <f>IF(ISBLANK(L1679),"",IF(OR(ISBLANK(VLOOKUP(L1679&amp;"-"&amp;E1679,'Np Quality'!A:M,6,FALSE)),ISERROR(VLOOKUP(L1679&amp;"-"&amp;E1679,'Np Quality'!A:M,6,FALSE))),"-",VLOOKUP(L1679&amp;"-"&amp;E1679,'Np Quality'!A:M,6,FALSE)))</f>
        <v/>
      </c>
      <c r="P1679" s="391" t="str">
        <f>IF(ISBLANK(L1779),"",IF(OR(ISBLANK(VLOOKUP(L1779&amp;"-"&amp;E1779,'Np Quality'!A:M,7,FALSE)),ISERROR(VLOOKUP(L1779&amp;"-"&amp;E1779,'Np Quality'!A:M,7,FALSE))),"-",VLOOKUP(L1779&amp;"-"&amp;E1779,'Np Quality'!A:M,7,FALSE)))</f>
        <v/>
      </c>
      <c r="Q1679" s="391" t="str">
        <f>IF(ISBLANK(L1679),"",IF(OR(ISBLANK(VLOOKUP(L1679&amp;"-"&amp;E1679,'Np Quality'!A:M,8,FALSE)),ISERROR(VLOOKUP(L1679&amp;"-"&amp;E1679,'Np Quality'!A:M,8,FALSE))),"-",VLOOKUP(L1679&amp;"-"&amp;E1679,'Np Quality'!A:M,8,FALSE)))</f>
        <v/>
      </c>
      <c r="R1679" s="283" t="str">
        <f>IF(ISBLANK(L1689),"",IF(OR(ISBLANK(VLOOKUP(L1689&amp;"-"&amp;E1689,'Np Quality'!A:M,9,FALSE)),ISERROR(VLOOKUP(L1689&amp;"-"&amp;E1689,'Np Quality'!A:M,9,FALSE))),"-",VLOOKUP(L1689&amp;"-"&amp;E1689,'Np Quality'!A:M,9,FALSE)))</f>
        <v/>
      </c>
      <c r="S1679" s="150"/>
      <c r="T1679" s="395" t="str">
        <f t="shared" si="200"/>
        <v/>
      </c>
      <c r="U1679" s="395" t="str">
        <f t="shared" si="197"/>
        <v/>
      </c>
      <c r="V1679" s="396"/>
      <c r="W1679" s="282"/>
    </row>
    <row r="1680" spans="1:23">
      <c r="A1680" s="382" t="str">
        <f t="shared" si="198"/>
        <v/>
      </c>
      <c r="B1680" s="383" t="str">
        <f t="shared" si="201"/>
        <v/>
      </c>
      <c r="C1680" s="236"/>
      <c r="D1680" s="282"/>
      <c r="E1680" s="384" t="str">
        <f t="shared" si="199"/>
        <v/>
      </c>
      <c r="F1680" s="388"/>
      <c r="G1680" s="243"/>
      <c r="H1680" s="244"/>
      <c r="I1680" s="243"/>
      <c r="J1680" s="244"/>
      <c r="K1680" s="244"/>
      <c r="L1680" s="244"/>
      <c r="M1680" s="244"/>
      <c r="N1680" s="290"/>
      <c r="O1680" s="391" t="str">
        <f>IF(ISBLANK(L1680),"",IF(OR(ISBLANK(VLOOKUP(L1680&amp;"-"&amp;E1680,'Np Quality'!A:M,6,FALSE)),ISERROR(VLOOKUP(L1680&amp;"-"&amp;E1680,'Np Quality'!A:M,6,FALSE))),"-",VLOOKUP(L1680&amp;"-"&amp;E1680,'Np Quality'!A:M,6,FALSE)))</f>
        <v/>
      </c>
      <c r="P1680" s="391" t="str">
        <f>IF(ISBLANK(L1780),"",IF(OR(ISBLANK(VLOOKUP(L1780&amp;"-"&amp;E1780,'Np Quality'!A:M,7,FALSE)),ISERROR(VLOOKUP(L1780&amp;"-"&amp;E1780,'Np Quality'!A:M,7,FALSE))),"-",VLOOKUP(L1780&amp;"-"&amp;E1780,'Np Quality'!A:M,7,FALSE)))</f>
        <v/>
      </c>
      <c r="Q1680" s="391" t="str">
        <f>IF(ISBLANK(L1680),"",IF(OR(ISBLANK(VLOOKUP(L1680&amp;"-"&amp;E1680,'Np Quality'!A:M,8,FALSE)),ISERROR(VLOOKUP(L1680&amp;"-"&amp;E1680,'Np Quality'!A:M,8,FALSE))),"-",VLOOKUP(L1680&amp;"-"&amp;E1680,'Np Quality'!A:M,8,FALSE)))</f>
        <v/>
      </c>
      <c r="R1680" s="283" t="str">
        <f>IF(ISBLANK(L1690),"",IF(OR(ISBLANK(VLOOKUP(L1690&amp;"-"&amp;E1690,'Np Quality'!A:M,9,FALSE)),ISERROR(VLOOKUP(L1690&amp;"-"&amp;E1690,'Np Quality'!A:M,9,FALSE))),"-",VLOOKUP(L1690&amp;"-"&amp;E1690,'Np Quality'!A:M,9,FALSE)))</f>
        <v/>
      </c>
      <c r="S1680" s="150"/>
      <c r="T1680" s="395" t="str">
        <f t="shared" si="200"/>
        <v/>
      </c>
      <c r="U1680" s="395" t="str">
        <f t="shared" si="197"/>
        <v/>
      </c>
      <c r="V1680" s="396"/>
      <c r="W1680" s="282"/>
    </row>
    <row r="1681" spans="1:23">
      <c r="A1681" s="382" t="str">
        <f t="shared" si="198"/>
        <v/>
      </c>
      <c r="B1681" s="383" t="str">
        <f t="shared" si="201"/>
        <v/>
      </c>
      <c r="C1681" s="236"/>
      <c r="D1681" s="282"/>
      <c r="E1681" s="384" t="str">
        <f t="shared" si="199"/>
        <v/>
      </c>
      <c r="F1681" s="388"/>
      <c r="G1681" s="243"/>
      <c r="H1681" s="244"/>
      <c r="I1681" s="243"/>
      <c r="J1681" s="244"/>
      <c r="K1681" s="244"/>
      <c r="L1681" s="244"/>
      <c r="M1681" s="244"/>
      <c r="N1681" s="290"/>
      <c r="O1681" s="391" t="str">
        <f>IF(ISBLANK(L1681),"",IF(OR(ISBLANK(VLOOKUP(L1681&amp;"-"&amp;E1681,'Np Quality'!A:M,6,FALSE)),ISERROR(VLOOKUP(L1681&amp;"-"&amp;E1681,'Np Quality'!A:M,6,FALSE))),"-",VLOOKUP(L1681&amp;"-"&amp;E1681,'Np Quality'!A:M,6,FALSE)))</f>
        <v/>
      </c>
      <c r="P1681" s="391" t="str">
        <f>IF(ISBLANK(L1781),"",IF(OR(ISBLANK(VLOOKUP(L1781&amp;"-"&amp;E1781,'Np Quality'!A:M,7,FALSE)),ISERROR(VLOOKUP(L1781&amp;"-"&amp;E1781,'Np Quality'!A:M,7,FALSE))),"-",VLOOKUP(L1781&amp;"-"&amp;E1781,'Np Quality'!A:M,7,FALSE)))</f>
        <v/>
      </c>
      <c r="Q1681" s="391" t="str">
        <f>IF(ISBLANK(L1681),"",IF(OR(ISBLANK(VLOOKUP(L1681&amp;"-"&amp;E1681,'Np Quality'!A:M,8,FALSE)),ISERROR(VLOOKUP(L1681&amp;"-"&amp;E1681,'Np Quality'!A:M,8,FALSE))),"-",VLOOKUP(L1681&amp;"-"&amp;E1681,'Np Quality'!A:M,8,FALSE)))</f>
        <v/>
      </c>
      <c r="R1681" s="283" t="str">
        <f>IF(ISBLANK(L1691),"",IF(OR(ISBLANK(VLOOKUP(L1691&amp;"-"&amp;E1691,'Np Quality'!A:M,9,FALSE)),ISERROR(VLOOKUP(L1691&amp;"-"&amp;E1691,'Np Quality'!A:M,9,FALSE))),"-",VLOOKUP(L1691&amp;"-"&amp;E1691,'Np Quality'!A:M,9,FALSE)))</f>
        <v/>
      </c>
      <c r="S1681" s="150"/>
      <c r="T1681" s="395" t="str">
        <f t="shared" si="200"/>
        <v/>
      </c>
      <c r="U1681" s="395" t="str">
        <f t="shared" si="197"/>
        <v/>
      </c>
      <c r="V1681" s="396"/>
      <c r="W1681" s="282"/>
    </row>
    <row r="1682" spans="1:23">
      <c r="A1682" s="382" t="str">
        <f t="shared" si="198"/>
        <v/>
      </c>
      <c r="B1682" s="383" t="str">
        <f t="shared" si="201"/>
        <v/>
      </c>
      <c r="C1682" s="236"/>
      <c r="D1682" s="282"/>
      <c r="E1682" s="384" t="str">
        <f t="shared" si="199"/>
        <v/>
      </c>
      <c r="F1682" s="388"/>
      <c r="G1682" s="243"/>
      <c r="H1682" s="244"/>
      <c r="I1682" s="243"/>
      <c r="J1682" s="244"/>
      <c r="K1682" s="244"/>
      <c r="L1682" s="244"/>
      <c r="M1682" s="244"/>
      <c r="N1682" s="290"/>
      <c r="O1682" s="391" t="str">
        <f>IF(ISBLANK(L1683),"",IF(OR(ISBLANK(VLOOKUP(L1683&amp;"-"&amp;E1683,'Np Quality'!A:M,6,FALSE)),ISERROR(VLOOKUP(L1683&amp;"-"&amp;E1683,'Np Quality'!A:M,6,FALSE))),"-",VLOOKUP(L1683&amp;"-"&amp;E1683,'Np Quality'!A:M,6,FALSE)))</f>
        <v/>
      </c>
      <c r="P1682" s="391" t="str">
        <f>IF(ISBLANK(L1782),"",IF(OR(ISBLANK(VLOOKUP(L1782&amp;"-"&amp;E1782,'Np Quality'!A:M,7,FALSE)),ISERROR(VLOOKUP(L1782&amp;"-"&amp;E1782,'Np Quality'!A:M,7,FALSE))),"-",VLOOKUP(L1782&amp;"-"&amp;E1782,'Np Quality'!A:M,7,FALSE)))</f>
        <v/>
      </c>
      <c r="Q1682" s="391" t="str">
        <f>IF(ISBLANK(L1682),"",IF(OR(ISBLANK(VLOOKUP(L1682&amp;"-"&amp;E1682,'Np Quality'!A:M,8,FALSE)),ISERROR(VLOOKUP(L1682&amp;"-"&amp;E1682,'Np Quality'!A:M,8,FALSE))),"-",VLOOKUP(L1682&amp;"-"&amp;E1682,'Np Quality'!A:M,8,FALSE)))</f>
        <v/>
      </c>
      <c r="R1682" s="283" t="str">
        <f>IF(ISBLANK(L1692),"",IF(OR(ISBLANK(VLOOKUP(L1692&amp;"-"&amp;E1692,'Np Quality'!A:M,9,FALSE)),ISERROR(VLOOKUP(L1692&amp;"-"&amp;E1692,'Np Quality'!A:M,9,FALSE))),"-",VLOOKUP(L1692&amp;"-"&amp;E1692,'Np Quality'!A:M,9,FALSE)))</f>
        <v/>
      </c>
      <c r="S1682" s="150"/>
      <c r="T1682" s="395" t="str">
        <f t="shared" si="200"/>
        <v/>
      </c>
      <c r="U1682" s="395" t="str">
        <f t="shared" si="197"/>
        <v/>
      </c>
      <c r="V1682" s="396"/>
      <c r="W1682" s="282"/>
    </row>
    <row r="1683" spans="1:23">
      <c r="A1683" s="382" t="str">
        <f t="shared" si="198"/>
        <v/>
      </c>
      <c r="B1683" s="383" t="str">
        <f t="shared" si="201"/>
        <v/>
      </c>
      <c r="C1683" s="236"/>
      <c r="D1683" s="282"/>
      <c r="E1683" s="384" t="str">
        <f t="shared" si="199"/>
        <v/>
      </c>
      <c r="F1683" s="388"/>
      <c r="G1683" s="243"/>
      <c r="H1683" s="244"/>
      <c r="I1683" s="243"/>
      <c r="J1683" s="244"/>
      <c r="K1683" s="244"/>
      <c r="L1683" s="244"/>
      <c r="M1683" s="244"/>
      <c r="N1683" s="290"/>
      <c r="O1683" s="391" t="str">
        <f>IF(ISBLANK(L1683),"",IF(OR(ISBLANK(VLOOKUP(L1683&amp;"-"&amp;E1683,'Np Quality'!A:M,6,FALSE)),ISERROR(VLOOKUP(L1683&amp;"-"&amp;E1683,'Np Quality'!A:M,6,FALSE))),"-",VLOOKUP(L1683&amp;"-"&amp;E1683,'Np Quality'!A:M,6,FALSE)))</f>
        <v/>
      </c>
      <c r="P1683" s="391" t="str">
        <f>IF(ISBLANK(L1784),"",IF(OR(ISBLANK(VLOOKUP(L1784&amp;"-"&amp;E1784,'Np Quality'!A:M,7,FALSE)),ISERROR(VLOOKUP(L1784&amp;"-"&amp;E1784,'Np Quality'!A:M,7,FALSE))),"-",VLOOKUP(L1784&amp;"-"&amp;E1784,'Np Quality'!A:M,7,FALSE)))</f>
        <v/>
      </c>
      <c r="Q1683" s="391" t="str">
        <f>IF(ISBLANK(L1683),"",IF(OR(ISBLANK(VLOOKUP(L1683&amp;"-"&amp;E1683,'Np Quality'!A:M,8,FALSE)),ISERROR(VLOOKUP(L1683&amp;"-"&amp;E1683,'Np Quality'!A:M,8,FALSE))),"-",VLOOKUP(L1683&amp;"-"&amp;E1683,'Np Quality'!A:M,8,FALSE)))</f>
        <v/>
      </c>
      <c r="R1683" s="283" t="str">
        <f>IF(ISBLANK(L1693),"",IF(OR(ISBLANK(VLOOKUP(L1693&amp;"-"&amp;E1693,'Np Quality'!A:M,9,FALSE)),ISERROR(VLOOKUP(L1693&amp;"-"&amp;E1693,'Np Quality'!A:M,9,FALSE))),"-",VLOOKUP(L1693&amp;"-"&amp;E1693,'Np Quality'!A:M,9,FALSE)))</f>
        <v/>
      </c>
      <c r="S1683" s="150"/>
      <c r="T1683" s="395" t="str">
        <f t="shared" si="200"/>
        <v/>
      </c>
      <c r="U1683" s="395" t="str">
        <f t="shared" si="197"/>
        <v/>
      </c>
      <c r="V1683" s="396"/>
      <c r="W1683" s="282"/>
    </row>
    <row r="1684" spans="1:23">
      <c r="A1684" s="382" t="str">
        <f t="shared" si="198"/>
        <v/>
      </c>
      <c r="B1684" s="383" t="str">
        <f t="shared" si="201"/>
        <v/>
      </c>
      <c r="C1684" s="236"/>
      <c r="D1684" s="282"/>
      <c r="E1684" s="384" t="str">
        <f t="shared" si="199"/>
        <v/>
      </c>
      <c r="F1684" s="388"/>
      <c r="G1684" s="243"/>
      <c r="H1684" s="244"/>
      <c r="I1684" s="243"/>
      <c r="J1684" s="244"/>
      <c r="K1684" s="244"/>
      <c r="L1684" s="244"/>
      <c r="M1684" s="244"/>
      <c r="N1684" s="290"/>
      <c r="O1684" s="391" t="str">
        <f>IF(ISBLANK(L1684),"",IF(OR(ISBLANK(VLOOKUP(L1684&amp;"-"&amp;E1684,'Np Quality'!A:M,6,FALSE)),ISERROR(VLOOKUP(L1684&amp;"-"&amp;E1684,'Np Quality'!A:M,6,FALSE))),"-",VLOOKUP(L1684&amp;"-"&amp;E1684,'Np Quality'!A:M,6,FALSE)))</f>
        <v/>
      </c>
      <c r="P1684" s="391" t="str">
        <f>IF(ISBLANK(L1784),"",IF(OR(ISBLANK(VLOOKUP(L1784&amp;"-"&amp;E1784,'Np Quality'!A:M,7,FALSE)),ISERROR(VLOOKUP(L1784&amp;"-"&amp;E1784,'Np Quality'!A:M,7,FALSE))),"-",VLOOKUP(L1784&amp;"-"&amp;E1784,'Np Quality'!A:M,7,FALSE)))</f>
        <v/>
      </c>
      <c r="Q1684" s="391" t="str">
        <f>IF(ISBLANK(L1685),"",IF(OR(ISBLANK(VLOOKUP(L1685&amp;"-"&amp;E1685,'Np Quality'!A:M,8,FALSE)),ISERROR(VLOOKUP(L1685&amp;"-"&amp;E1685,'Np Quality'!A:M,8,FALSE))),"-",VLOOKUP(L1685&amp;"-"&amp;E1685,'Np Quality'!A:M,8,FALSE)))</f>
        <v/>
      </c>
      <c r="R1684" s="283" t="str">
        <f>IF(ISBLANK(L1694),"",IF(OR(ISBLANK(VLOOKUP(L1694&amp;"-"&amp;E1694,'Np Quality'!A:M,9,FALSE)),ISERROR(VLOOKUP(L1694&amp;"-"&amp;E1694,'Np Quality'!A:M,9,FALSE))),"-",VLOOKUP(L1694&amp;"-"&amp;E1694,'Np Quality'!A:M,9,FALSE)))</f>
        <v/>
      </c>
      <c r="S1684" s="150"/>
      <c r="T1684" s="395" t="str">
        <f t="shared" si="200"/>
        <v/>
      </c>
      <c r="U1684" s="395" t="str">
        <f t="shared" si="197"/>
        <v/>
      </c>
      <c r="V1684" s="396"/>
      <c r="W1684" s="282"/>
    </row>
    <row r="1685" spans="1:23">
      <c r="A1685" s="382" t="str">
        <f t="shared" si="198"/>
        <v/>
      </c>
      <c r="B1685" s="383" t="str">
        <f t="shared" si="201"/>
        <v/>
      </c>
      <c r="C1685" s="236"/>
      <c r="D1685" s="282"/>
      <c r="E1685" s="384" t="str">
        <f t="shared" si="199"/>
        <v/>
      </c>
      <c r="F1685" s="388"/>
      <c r="G1685" s="243"/>
      <c r="H1685" s="244"/>
      <c r="I1685" s="243"/>
      <c r="J1685" s="244"/>
      <c r="K1685" s="244"/>
      <c r="L1685" s="244"/>
      <c r="M1685" s="244"/>
      <c r="N1685" s="290"/>
      <c r="O1685" s="391" t="str">
        <f>IF(ISBLANK(L1685),"",IF(OR(ISBLANK(VLOOKUP(L1685&amp;"-"&amp;E1685,'Np Quality'!A:M,6,FALSE)),ISERROR(VLOOKUP(L1685&amp;"-"&amp;E1685,'Np Quality'!A:M,6,FALSE))),"-",VLOOKUP(L1685&amp;"-"&amp;E1685,'Np Quality'!A:M,6,FALSE)))</f>
        <v/>
      </c>
      <c r="P1685" s="391" t="str">
        <f>IF(ISBLANK(L1785),"",IF(OR(ISBLANK(VLOOKUP(L1785&amp;"-"&amp;E1785,'Np Quality'!A:M,7,FALSE)),ISERROR(VLOOKUP(L1785&amp;"-"&amp;E1785,'Np Quality'!A:M,7,FALSE))),"-",VLOOKUP(L1785&amp;"-"&amp;E1785,'Np Quality'!A:M,7,FALSE)))</f>
        <v/>
      </c>
      <c r="Q1685" s="391" t="str">
        <f>IF(ISBLANK(L1685),"",IF(OR(ISBLANK(VLOOKUP(L1685&amp;"-"&amp;E1685,'Np Quality'!A:M,8,FALSE)),ISERROR(VLOOKUP(L1685&amp;"-"&amp;E1685,'Np Quality'!A:M,8,FALSE))),"-",VLOOKUP(L1685&amp;"-"&amp;E1685,'Np Quality'!A:M,8,FALSE)))</f>
        <v/>
      </c>
      <c r="R1685" s="283" t="str">
        <f>IF(ISBLANK(L1696),"",IF(OR(ISBLANK(VLOOKUP(L1696&amp;"-"&amp;E1696,'Np Quality'!A:M,9,FALSE)),ISERROR(VLOOKUP(L1696&amp;"-"&amp;E1696,'Np Quality'!A:M,9,FALSE))),"-",VLOOKUP(L1696&amp;"-"&amp;E1696,'Np Quality'!A:M,9,FALSE)))</f>
        <v/>
      </c>
      <c r="S1685" s="150"/>
      <c r="T1685" s="395" t="str">
        <f t="shared" si="200"/>
        <v/>
      </c>
      <c r="U1685" s="395" t="str">
        <f t="shared" si="197"/>
        <v/>
      </c>
      <c r="V1685" s="396"/>
      <c r="W1685" s="282"/>
    </row>
    <row r="1686" spans="1:23">
      <c r="A1686" s="382" t="str">
        <f t="shared" si="198"/>
        <v/>
      </c>
      <c r="B1686" s="383" t="str">
        <f t="shared" si="201"/>
        <v/>
      </c>
      <c r="C1686" s="236"/>
      <c r="D1686" s="282"/>
      <c r="E1686" s="384" t="str">
        <f t="shared" si="199"/>
        <v/>
      </c>
      <c r="F1686" s="388"/>
      <c r="G1686" s="243"/>
      <c r="H1686" s="244"/>
      <c r="I1686" s="243"/>
      <c r="J1686" s="244"/>
      <c r="K1686" s="244"/>
      <c r="L1686" s="244"/>
      <c r="M1686" s="244"/>
      <c r="N1686" s="290"/>
      <c r="O1686" s="391" t="str">
        <f>IF(ISBLANK(L1686),"",IF(OR(ISBLANK(VLOOKUP(L1686&amp;"-"&amp;E1686,'Np Quality'!A:M,6,FALSE)),ISERROR(VLOOKUP(L1686&amp;"-"&amp;E1686,'Np Quality'!A:M,6,FALSE))),"-",VLOOKUP(L1686&amp;"-"&amp;E1686,'Np Quality'!A:M,6,FALSE)))</f>
        <v/>
      </c>
      <c r="P1686" s="391" t="str">
        <f>IF(ISBLANK(L1786),"",IF(OR(ISBLANK(VLOOKUP(L1786&amp;"-"&amp;E1786,'Np Quality'!A:M,7,FALSE)),ISERROR(VLOOKUP(L1786&amp;"-"&amp;E1786,'Np Quality'!A:M,7,FALSE))),"-",VLOOKUP(L1786&amp;"-"&amp;E1786,'Np Quality'!A:M,7,FALSE)))</f>
        <v/>
      </c>
      <c r="Q1686" s="391" t="str">
        <f>IF(ISBLANK(L1686),"",IF(OR(ISBLANK(VLOOKUP(L1686&amp;"-"&amp;E1686,'Np Quality'!A:M,8,FALSE)),ISERROR(VLOOKUP(L1686&amp;"-"&amp;E1686,'Np Quality'!A:M,8,FALSE))),"-",VLOOKUP(L1686&amp;"-"&amp;E1686,'Np Quality'!A:M,8,FALSE)))</f>
        <v/>
      </c>
      <c r="R1686" s="283" t="str">
        <f>IF(ISBLANK(L1696),"",IF(OR(ISBLANK(VLOOKUP(L1696&amp;"-"&amp;E1696,'Np Quality'!A:M,9,FALSE)),ISERROR(VLOOKUP(L1696&amp;"-"&amp;E1696,'Np Quality'!A:M,9,FALSE))),"-",VLOOKUP(L1696&amp;"-"&amp;E1696,'Np Quality'!A:M,9,FALSE)))</f>
        <v/>
      </c>
      <c r="S1686" s="150"/>
      <c r="T1686" s="395" t="str">
        <f t="shared" si="200"/>
        <v/>
      </c>
      <c r="U1686" s="395" t="str">
        <f t="shared" si="197"/>
        <v/>
      </c>
      <c r="V1686" s="396"/>
      <c r="W1686" s="282"/>
    </row>
    <row r="1687" spans="1:23">
      <c r="A1687" s="382" t="str">
        <f t="shared" si="198"/>
        <v/>
      </c>
      <c r="B1687" s="383" t="str">
        <f t="shared" si="201"/>
        <v/>
      </c>
      <c r="C1687" s="236"/>
      <c r="D1687" s="282"/>
      <c r="E1687" s="384" t="str">
        <f t="shared" si="199"/>
        <v/>
      </c>
      <c r="F1687" s="388"/>
      <c r="G1687" s="243"/>
      <c r="H1687" s="244"/>
      <c r="I1687" s="243"/>
      <c r="J1687" s="244"/>
      <c r="K1687" s="244"/>
      <c r="L1687" s="244"/>
      <c r="M1687" s="244"/>
      <c r="N1687" s="290"/>
      <c r="O1687" s="391" t="str">
        <f>IF(ISBLANK(L1687),"",IF(OR(ISBLANK(VLOOKUP(L1687&amp;"-"&amp;E1687,'Np Quality'!A:M,6,FALSE)),ISERROR(VLOOKUP(L1687&amp;"-"&amp;E1687,'Np Quality'!A:M,6,FALSE))),"-",VLOOKUP(L1687&amp;"-"&amp;E1687,'Np Quality'!A:M,6,FALSE)))</f>
        <v/>
      </c>
      <c r="P1687" s="391" t="str">
        <f>IF(ISBLANK(L1787),"",IF(OR(ISBLANK(VLOOKUP(L1787&amp;"-"&amp;E1787,'Np Quality'!A:M,7,FALSE)),ISERROR(VLOOKUP(L1787&amp;"-"&amp;E1787,'Np Quality'!A:M,7,FALSE))),"-",VLOOKUP(L1787&amp;"-"&amp;E1787,'Np Quality'!A:M,7,FALSE)))</f>
        <v/>
      </c>
      <c r="Q1687" s="391" t="str">
        <f>IF(ISBLANK(L1687),"",IF(OR(ISBLANK(VLOOKUP(L1687&amp;"-"&amp;E1687,'Np Quality'!A:M,8,FALSE)),ISERROR(VLOOKUP(L1687&amp;"-"&amp;E1687,'Np Quality'!A:M,8,FALSE))),"-",VLOOKUP(L1687&amp;"-"&amp;E1687,'Np Quality'!A:M,8,FALSE)))</f>
        <v/>
      </c>
      <c r="R1687" s="283" t="str">
        <f>IF(ISBLANK(L1687),"",IF(OR(ISBLANK(VLOOKUP(L1687&amp;"-"&amp;E1687,'Np Quality'!A:M,9,FALSE)),ISERROR(VLOOKUP(L1687&amp;"-"&amp;E1687,'Np Quality'!A:M,9,FALSE))),"-",VLOOKUP(L1687&amp;"-"&amp;E1687,'Np Quality'!A:M,9,FALSE)))</f>
        <v/>
      </c>
      <c r="S1687" s="150"/>
      <c r="T1687" s="395" t="str">
        <f t="shared" si="200"/>
        <v/>
      </c>
      <c r="U1687" s="395" t="str">
        <f t="shared" si="197"/>
        <v/>
      </c>
      <c r="V1687" s="396"/>
      <c r="W1687" s="282"/>
    </row>
    <row r="1688" spans="1:23">
      <c r="A1688" s="382" t="str">
        <f t="shared" si="198"/>
        <v/>
      </c>
      <c r="B1688" s="383" t="str">
        <f t="shared" si="201"/>
        <v/>
      </c>
      <c r="C1688" s="236"/>
      <c r="D1688" s="282"/>
      <c r="E1688" s="384" t="str">
        <f t="shared" si="199"/>
        <v/>
      </c>
      <c r="F1688" s="388"/>
      <c r="G1688" s="243"/>
      <c r="H1688" s="244"/>
      <c r="I1688" s="243"/>
      <c r="J1688" s="244"/>
      <c r="K1688" s="244"/>
      <c r="L1688" s="244"/>
      <c r="M1688" s="244"/>
      <c r="N1688" s="290"/>
      <c r="O1688" s="391" t="str">
        <f>IF(ISBLANK(L1688),"",IF(OR(ISBLANK(VLOOKUP(L1688&amp;"-"&amp;E1688,'Np Quality'!A:M,6,FALSE)),ISERROR(VLOOKUP(L1688&amp;"-"&amp;E1688,'Np Quality'!A:M,6,FALSE))),"-",VLOOKUP(L1688&amp;"-"&amp;E1688,'Np Quality'!A:M,6,FALSE)))</f>
        <v/>
      </c>
      <c r="P1688" s="391" t="str">
        <f>IF(ISBLANK(L1788),"",IF(OR(ISBLANK(VLOOKUP(L1788&amp;"-"&amp;E1788,'Np Quality'!A:M,7,FALSE)),ISERROR(VLOOKUP(L1788&amp;"-"&amp;E1788,'Np Quality'!A:M,7,FALSE))),"-",VLOOKUP(L1788&amp;"-"&amp;E1788,'Np Quality'!A:M,7,FALSE)))</f>
        <v/>
      </c>
      <c r="Q1688" s="391" t="str">
        <f>IF(ISBLANK(L1688),"",IF(OR(ISBLANK(VLOOKUP(L1688&amp;"-"&amp;E1688,'Np Quality'!A:M,8,FALSE)),ISERROR(VLOOKUP(L1688&amp;"-"&amp;E1688,'Np Quality'!A:M,8,FALSE))),"-",VLOOKUP(L1688&amp;"-"&amp;E1688,'Np Quality'!A:M,8,FALSE)))</f>
        <v/>
      </c>
      <c r="R1688" s="283" t="str">
        <f>IF(ISBLANK(L1688),"",IF(OR(ISBLANK(VLOOKUP(L1688&amp;"-"&amp;E1688,'Np Quality'!A:M,9,FALSE)),ISERROR(VLOOKUP(L1688&amp;"-"&amp;E1688,'Np Quality'!A:M,9,FALSE))),"-",VLOOKUP(L1688&amp;"-"&amp;E1688,'Np Quality'!A:M,9,FALSE)))</f>
        <v/>
      </c>
      <c r="S1688" s="150"/>
      <c r="T1688" s="395" t="str">
        <f t="shared" si="200"/>
        <v/>
      </c>
      <c r="U1688" s="395" t="str">
        <f t="shared" si="197"/>
        <v/>
      </c>
      <c r="V1688" s="396"/>
      <c r="W1688" s="282"/>
    </row>
    <row r="1689" spans="1:23">
      <c r="A1689" s="382" t="str">
        <f t="shared" si="198"/>
        <v/>
      </c>
      <c r="B1689" s="383" t="str">
        <f t="shared" si="201"/>
        <v/>
      </c>
      <c r="C1689" s="236"/>
      <c r="D1689" s="282"/>
      <c r="E1689" s="384" t="str">
        <f t="shared" si="199"/>
        <v/>
      </c>
      <c r="F1689" s="388"/>
      <c r="G1689" s="243"/>
      <c r="H1689" s="244"/>
      <c r="I1689" s="243"/>
      <c r="J1689" s="244"/>
      <c r="K1689" s="244"/>
      <c r="L1689" s="244"/>
      <c r="M1689" s="244"/>
      <c r="N1689" s="290"/>
      <c r="O1689" s="391" t="str">
        <f>IF(ISBLANK(L1689),"",IF(OR(ISBLANK(VLOOKUP(L1689&amp;"-"&amp;E1689,'Np Quality'!A:M,6,FALSE)),ISERROR(VLOOKUP(L1689&amp;"-"&amp;E1689,'Np Quality'!A:M,6,FALSE))),"-",VLOOKUP(L1689&amp;"-"&amp;E1689,'Np Quality'!A:M,6,FALSE)))</f>
        <v/>
      </c>
      <c r="P1689" s="391" t="str">
        <f>IF(ISBLANK(L1789),"",IF(OR(ISBLANK(VLOOKUP(L1789&amp;"-"&amp;E1789,'Np Quality'!A:M,7,FALSE)),ISERROR(VLOOKUP(L1789&amp;"-"&amp;E1789,'Np Quality'!A:M,7,FALSE))),"-",VLOOKUP(L1789&amp;"-"&amp;E1789,'Np Quality'!A:M,7,FALSE)))</f>
        <v/>
      </c>
      <c r="Q1689" s="391" t="str">
        <f>IF(ISBLANK(L1689),"",IF(OR(ISBLANK(VLOOKUP(L1689&amp;"-"&amp;E1689,'Np Quality'!A:M,8,FALSE)),ISERROR(VLOOKUP(L1689&amp;"-"&amp;E1689,'Np Quality'!A:M,8,FALSE))),"-",VLOOKUP(L1689&amp;"-"&amp;E1689,'Np Quality'!A:M,8,FALSE)))</f>
        <v/>
      </c>
      <c r="R1689" s="283" t="str">
        <f>IF(ISBLANK(L1689),"",IF(OR(ISBLANK(VLOOKUP(L1689&amp;"-"&amp;E1689,'Np Quality'!A:M,9,FALSE)),ISERROR(VLOOKUP(L1689&amp;"-"&amp;E1689,'Np Quality'!A:M,9,FALSE))),"-",VLOOKUP(L1689&amp;"-"&amp;E1689,'Np Quality'!A:M,9,FALSE)))</f>
        <v/>
      </c>
      <c r="S1689" s="150"/>
      <c r="T1689" s="395" t="str">
        <f t="shared" si="200"/>
        <v/>
      </c>
      <c r="U1689" s="395" t="str">
        <f t="shared" si="197"/>
        <v/>
      </c>
      <c r="V1689" s="396"/>
      <c r="W1689" s="282"/>
    </row>
    <row r="1690" spans="1:23">
      <c r="A1690" s="382" t="str">
        <f t="shared" si="198"/>
        <v/>
      </c>
      <c r="B1690" s="383" t="str">
        <f t="shared" si="201"/>
        <v/>
      </c>
      <c r="C1690" s="236"/>
      <c r="D1690" s="282"/>
      <c r="E1690" s="384" t="str">
        <f t="shared" si="199"/>
        <v/>
      </c>
      <c r="F1690" s="388"/>
      <c r="G1690" s="243"/>
      <c r="H1690" s="244"/>
      <c r="I1690" s="243"/>
      <c r="J1690" s="244"/>
      <c r="K1690" s="244"/>
      <c r="L1690" s="244"/>
      <c r="M1690" s="244"/>
      <c r="N1690" s="290"/>
      <c r="O1690" s="391" t="str">
        <f>IF(ISBLANK(L1690),"",IF(OR(ISBLANK(VLOOKUP(L1690&amp;"-"&amp;E1690,'Np Quality'!A:M,6,FALSE)),ISERROR(VLOOKUP(L1690&amp;"-"&amp;E1690,'Np Quality'!A:M,6,FALSE))),"-",VLOOKUP(L1690&amp;"-"&amp;E1690,'Np Quality'!A:M,6,FALSE)))</f>
        <v/>
      </c>
      <c r="P1690" s="391" t="str">
        <f>IF(ISBLANK(L1790),"",IF(OR(ISBLANK(VLOOKUP(L1790&amp;"-"&amp;E1790,'Np Quality'!A:M,7,FALSE)),ISERROR(VLOOKUP(L1790&amp;"-"&amp;E1790,'Np Quality'!A:M,7,FALSE))),"-",VLOOKUP(L1790&amp;"-"&amp;E1790,'Np Quality'!A:M,7,FALSE)))</f>
        <v/>
      </c>
      <c r="Q1690" s="391" t="str">
        <f>IF(ISBLANK(L1690),"",IF(OR(ISBLANK(VLOOKUP(L1690&amp;"-"&amp;E1690,'Np Quality'!A:M,8,FALSE)),ISERROR(VLOOKUP(L1690&amp;"-"&amp;E1690,'Np Quality'!A:M,8,FALSE))),"-",VLOOKUP(L1690&amp;"-"&amp;E1690,'Np Quality'!A:M,8,FALSE)))</f>
        <v/>
      </c>
      <c r="R1690" s="283" t="str">
        <f>IF(ISBLANK(L1690),"",IF(OR(ISBLANK(VLOOKUP(L1690&amp;"-"&amp;E1690,'Np Quality'!A:M,9,FALSE)),ISERROR(VLOOKUP(L1690&amp;"-"&amp;E1690,'Np Quality'!A:M,9,FALSE))),"-",VLOOKUP(L1690&amp;"-"&amp;E1690,'Np Quality'!A:M,9,FALSE)))</f>
        <v/>
      </c>
      <c r="S1690" s="150"/>
      <c r="T1690" s="395" t="str">
        <f t="shared" si="200"/>
        <v/>
      </c>
      <c r="U1690" s="395" t="str">
        <f t="shared" si="197"/>
        <v/>
      </c>
      <c r="V1690" s="396"/>
      <c r="W1690" s="282"/>
    </row>
    <row r="1691" spans="1:23">
      <c r="A1691" s="382" t="str">
        <f t="shared" si="198"/>
        <v/>
      </c>
      <c r="B1691" s="383" t="str">
        <f t="shared" si="201"/>
        <v/>
      </c>
      <c r="C1691" s="236"/>
      <c r="D1691" s="282"/>
      <c r="E1691" s="384" t="str">
        <f t="shared" si="199"/>
        <v/>
      </c>
      <c r="F1691" s="388"/>
      <c r="G1691" s="243"/>
      <c r="H1691" s="244"/>
      <c r="I1691" s="243"/>
      <c r="J1691" s="244"/>
      <c r="K1691" s="244"/>
      <c r="L1691" s="244"/>
      <c r="M1691" s="244"/>
      <c r="N1691" s="290"/>
      <c r="O1691" s="391" t="str">
        <f>IF(ISBLANK(L1691),"",IF(OR(ISBLANK(VLOOKUP(L1691&amp;"-"&amp;E1691,'Np Quality'!A:M,6,FALSE)),ISERROR(VLOOKUP(L1691&amp;"-"&amp;E1691,'Np Quality'!A:M,6,FALSE))),"-",VLOOKUP(L1691&amp;"-"&amp;E1691,'Np Quality'!A:M,6,FALSE)))</f>
        <v/>
      </c>
      <c r="P1691" s="391" t="str">
        <f>IF(ISBLANK(L1791),"",IF(OR(ISBLANK(VLOOKUP(L1791&amp;"-"&amp;E1791,'Np Quality'!A:M,7,FALSE)),ISERROR(VLOOKUP(L1791&amp;"-"&amp;E1791,'Np Quality'!A:M,7,FALSE))),"-",VLOOKUP(L1791&amp;"-"&amp;E1791,'Np Quality'!A:M,7,FALSE)))</f>
        <v/>
      </c>
      <c r="Q1691" s="391" t="str">
        <f>IF(ISBLANK(L1691),"",IF(OR(ISBLANK(VLOOKUP(L1691&amp;"-"&amp;E1691,'Np Quality'!A:M,8,FALSE)),ISERROR(VLOOKUP(L1691&amp;"-"&amp;E1691,'Np Quality'!A:M,8,FALSE))),"-",VLOOKUP(L1691&amp;"-"&amp;E1691,'Np Quality'!A:M,8,FALSE)))</f>
        <v/>
      </c>
      <c r="R1691" s="283" t="str">
        <f>IF(ISBLANK(L1691),"",IF(OR(ISBLANK(VLOOKUP(L1691&amp;"-"&amp;E1691,'Np Quality'!A:M,9,FALSE)),ISERROR(VLOOKUP(L1691&amp;"-"&amp;E1691,'Np Quality'!A:M,9,FALSE))),"-",VLOOKUP(L1691&amp;"-"&amp;E1691,'Np Quality'!A:M,9,FALSE)))</f>
        <v/>
      </c>
      <c r="S1691" s="150"/>
      <c r="T1691" s="395" t="str">
        <f t="shared" si="200"/>
        <v/>
      </c>
      <c r="U1691" s="395" t="str">
        <f t="shared" si="197"/>
        <v/>
      </c>
      <c r="V1691" s="396"/>
      <c r="W1691" s="282"/>
    </row>
    <row r="1692" spans="1:23">
      <c r="A1692" s="382" t="str">
        <f t="shared" si="198"/>
        <v/>
      </c>
      <c r="B1692" s="383" t="str">
        <f t="shared" si="201"/>
        <v/>
      </c>
      <c r="C1692" s="236"/>
      <c r="D1692" s="282"/>
      <c r="E1692" s="384" t="str">
        <f t="shared" si="199"/>
        <v/>
      </c>
      <c r="F1692" s="388"/>
      <c r="G1692" s="243"/>
      <c r="H1692" s="244"/>
      <c r="I1692" s="243"/>
      <c r="J1692" s="244"/>
      <c r="K1692" s="244"/>
      <c r="L1692" s="244"/>
      <c r="M1692" s="244"/>
      <c r="N1692" s="290"/>
      <c r="O1692" s="391" t="str">
        <f>IF(ISBLANK(L1693),"",IF(OR(ISBLANK(VLOOKUP(L1693&amp;"-"&amp;E1693,'Np Quality'!A:M,6,FALSE)),ISERROR(VLOOKUP(L1693&amp;"-"&amp;E1693,'Np Quality'!A:M,6,FALSE))),"-",VLOOKUP(L1693&amp;"-"&amp;E1693,'Np Quality'!A:M,6,FALSE)))</f>
        <v/>
      </c>
      <c r="P1692" s="391" t="str">
        <f>IF(ISBLANK(L1792),"",IF(OR(ISBLANK(VLOOKUP(L1792&amp;"-"&amp;E1792,'Np Quality'!A:M,7,FALSE)),ISERROR(VLOOKUP(L1792&amp;"-"&amp;E1792,'Np Quality'!A:M,7,FALSE))),"-",VLOOKUP(L1792&amp;"-"&amp;E1792,'Np Quality'!A:M,7,FALSE)))</f>
        <v/>
      </c>
      <c r="Q1692" s="391" t="str">
        <f>IF(ISBLANK(L1692),"",IF(OR(ISBLANK(VLOOKUP(L1692&amp;"-"&amp;E1692,'Np Quality'!A:M,8,FALSE)),ISERROR(VLOOKUP(L1692&amp;"-"&amp;E1692,'Np Quality'!A:M,8,FALSE))),"-",VLOOKUP(L1692&amp;"-"&amp;E1692,'Np Quality'!A:M,8,FALSE)))</f>
        <v/>
      </c>
      <c r="R1692" s="283" t="str">
        <f>IF(ISBLANK(L1692),"",IF(OR(ISBLANK(VLOOKUP(L1692&amp;"-"&amp;E1692,'Np Quality'!A:M,9,FALSE)),ISERROR(VLOOKUP(L1692&amp;"-"&amp;E1692,'Np Quality'!A:M,9,FALSE))),"-",VLOOKUP(L1692&amp;"-"&amp;E1692,'Np Quality'!A:M,9,FALSE)))</f>
        <v/>
      </c>
      <c r="S1692" s="150"/>
      <c r="T1692" s="395" t="str">
        <f t="shared" si="200"/>
        <v/>
      </c>
      <c r="U1692" s="395" t="str">
        <f t="shared" si="197"/>
        <v/>
      </c>
      <c r="V1692" s="396"/>
      <c r="W1692" s="282"/>
    </row>
    <row r="1693" spans="1:23">
      <c r="A1693" s="382" t="str">
        <f t="shared" si="198"/>
        <v/>
      </c>
      <c r="B1693" s="383" t="str">
        <f t="shared" si="201"/>
        <v/>
      </c>
      <c r="C1693" s="236"/>
      <c r="D1693" s="282"/>
      <c r="E1693" s="384" t="str">
        <f t="shared" si="199"/>
        <v/>
      </c>
      <c r="F1693" s="388"/>
      <c r="G1693" s="243"/>
      <c r="H1693" s="244"/>
      <c r="I1693" s="243"/>
      <c r="J1693" s="244"/>
      <c r="K1693" s="244"/>
      <c r="L1693" s="244"/>
      <c r="M1693" s="244"/>
      <c r="N1693" s="290"/>
      <c r="O1693" s="391" t="str">
        <f>IF(ISBLANK(L1693),"",IF(OR(ISBLANK(VLOOKUP(L1693&amp;"-"&amp;E1693,'Np Quality'!A:M,6,FALSE)),ISERROR(VLOOKUP(L1693&amp;"-"&amp;E1693,'Np Quality'!A:M,6,FALSE))),"-",VLOOKUP(L1693&amp;"-"&amp;E1693,'Np Quality'!A:M,6,FALSE)))</f>
        <v/>
      </c>
      <c r="P1693" s="391" t="str">
        <f>IF(ISBLANK(L1794),"",IF(OR(ISBLANK(VLOOKUP(L1794&amp;"-"&amp;E1794,'Np Quality'!A:M,7,FALSE)),ISERROR(VLOOKUP(L1794&amp;"-"&amp;E1794,'Np Quality'!A:M,7,FALSE))),"-",VLOOKUP(L1794&amp;"-"&amp;E1794,'Np Quality'!A:M,7,FALSE)))</f>
        <v/>
      </c>
      <c r="Q1693" s="391" t="str">
        <f>IF(ISBLANK(L1693),"",IF(OR(ISBLANK(VLOOKUP(L1693&amp;"-"&amp;E1693,'Np Quality'!A:M,8,FALSE)),ISERROR(VLOOKUP(L1693&amp;"-"&amp;E1693,'Np Quality'!A:M,8,FALSE))),"-",VLOOKUP(L1693&amp;"-"&amp;E1693,'Np Quality'!A:M,8,FALSE)))</f>
        <v/>
      </c>
      <c r="R1693" s="283" t="str">
        <f>IF(ISBLANK(L1693),"",IF(OR(ISBLANK(VLOOKUP(L1693&amp;"-"&amp;E1693,'Np Quality'!A:M,9,FALSE)),ISERROR(VLOOKUP(L1693&amp;"-"&amp;E1693,'Np Quality'!A:M,9,FALSE))),"-",VLOOKUP(L1693&amp;"-"&amp;E1693,'Np Quality'!A:M,9,FALSE)))</f>
        <v/>
      </c>
      <c r="S1693" s="150"/>
      <c r="T1693" s="395" t="str">
        <f t="shared" si="200"/>
        <v/>
      </c>
      <c r="U1693" s="395" t="str">
        <f t="shared" si="197"/>
        <v/>
      </c>
      <c r="V1693" s="396"/>
      <c r="W1693" s="282"/>
    </row>
    <row r="1694" spans="1:23">
      <c r="A1694" s="382" t="str">
        <f t="shared" si="198"/>
        <v/>
      </c>
      <c r="B1694" s="383" t="str">
        <f t="shared" si="201"/>
        <v/>
      </c>
      <c r="C1694" s="236"/>
      <c r="D1694" s="282"/>
      <c r="E1694" s="384" t="str">
        <f t="shared" si="199"/>
        <v/>
      </c>
      <c r="F1694" s="388"/>
      <c r="G1694" s="243"/>
      <c r="H1694" s="244"/>
      <c r="I1694" s="243"/>
      <c r="J1694" s="244"/>
      <c r="K1694" s="244"/>
      <c r="L1694" s="244"/>
      <c r="M1694" s="244"/>
      <c r="N1694" s="290"/>
      <c r="O1694" s="391" t="str">
        <f>IF(ISBLANK(L1694),"",IF(OR(ISBLANK(VLOOKUP(L1694&amp;"-"&amp;E1694,'Np Quality'!A:M,6,FALSE)),ISERROR(VLOOKUP(L1694&amp;"-"&amp;E1694,'Np Quality'!A:M,6,FALSE))),"-",VLOOKUP(L1694&amp;"-"&amp;E1694,'Np Quality'!A:M,6,FALSE)))</f>
        <v/>
      </c>
      <c r="P1694" s="391" t="str">
        <f>IF(ISBLANK(L1794),"",IF(OR(ISBLANK(VLOOKUP(L1794&amp;"-"&amp;E1794,'Np Quality'!A:M,7,FALSE)),ISERROR(VLOOKUP(L1794&amp;"-"&amp;E1794,'Np Quality'!A:M,7,FALSE))),"-",VLOOKUP(L1794&amp;"-"&amp;E1794,'Np Quality'!A:M,7,FALSE)))</f>
        <v/>
      </c>
      <c r="Q1694" s="391" t="str">
        <f>IF(ISBLANK(L1695),"",IF(OR(ISBLANK(VLOOKUP(L1695&amp;"-"&amp;E1695,'Np Quality'!A:M,8,FALSE)),ISERROR(VLOOKUP(L1695&amp;"-"&amp;E1695,'Np Quality'!A:M,8,FALSE))),"-",VLOOKUP(L1695&amp;"-"&amp;E1695,'Np Quality'!A:M,8,FALSE)))</f>
        <v/>
      </c>
      <c r="R1694" s="283" t="str">
        <f>IF(ISBLANK(L1694),"",IF(OR(ISBLANK(VLOOKUP(L1694&amp;"-"&amp;E1694,'Np Quality'!A:M,9,FALSE)),ISERROR(VLOOKUP(L1694&amp;"-"&amp;E1694,'Np Quality'!A:M,9,FALSE))),"-",VLOOKUP(L1694&amp;"-"&amp;E1694,'Np Quality'!A:M,9,FALSE)))</f>
        <v/>
      </c>
      <c r="S1694" s="150"/>
      <c r="T1694" s="395" t="str">
        <f t="shared" si="200"/>
        <v/>
      </c>
      <c r="U1694" s="395" t="str">
        <f t="shared" si="197"/>
        <v/>
      </c>
      <c r="V1694" s="396"/>
      <c r="W1694" s="282"/>
    </row>
    <row r="1695" spans="1:23">
      <c r="A1695" s="382" t="str">
        <f t="shared" si="198"/>
        <v/>
      </c>
      <c r="B1695" s="383" t="str">
        <f t="shared" si="201"/>
        <v/>
      </c>
      <c r="C1695" s="236"/>
      <c r="D1695" s="282"/>
      <c r="E1695" s="384" t="str">
        <f t="shared" si="199"/>
        <v/>
      </c>
      <c r="F1695" s="388"/>
      <c r="G1695" s="243"/>
      <c r="H1695" s="244"/>
      <c r="I1695" s="243"/>
      <c r="J1695" s="244"/>
      <c r="K1695" s="244"/>
      <c r="L1695" s="244"/>
      <c r="M1695" s="244"/>
      <c r="N1695" s="290"/>
      <c r="O1695" s="391" t="str">
        <f>IF(ISBLANK(L1695),"",IF(OR(ISBLANK(VLOOKUP(L1695&amp;"-"&amp;E1695,'Np Quality'!A:M,6,FALSE)),ISERROR(VLOOKUP(L1695&amp;"-"&amp;E1695,'Np Quality'!A:M,6,FALSE))),"-",VLOOKUP(L1695&amp;"-"&amp;E1695,'Np Quality'!A:M,6,FALSE)))</f>
        <v/>
      </c>
      <c r="P1695" s="391" t="str">
        <f>IF(ISBLANK(L1795),"",IF(OR(ISBLANK(VLOOKUP(L1795&amp;"-"&amp;E1795,'Np Quality'!A:M,7,FALSE)),ISERROR(VLOOKUP(L1795&amp;"-"&amp;E1795,'Np Quality'!A:M,7,FALSE))),"-",VLOOKUP(L1795&amp;"-"&amp;E1795,'Np Quality'!A:M,7,FALSE)))</f>
        <v/>
      </c>
      <c r="Q1695" s="391" t="str">
        <f>IF(ISBLANK(L1695),"",IF(OR(ISBLANK(VLOOKUP(L1695&amp;"-"&amp;E1695,'Np Quality'!A:M,8,FALSE)),ISERROR(VLOOKUP(L1695&amp;"-"&amp;E1695,'Np Quality'!A:M,8,FALSE))),"-",VLOOKUP(L1695&amp;"-"&amp;E1695,'Np Quality'!A:M,8,FALSE)))</f>
        <v/>
      </c>
      <c r="R1695" s="283" t="str">
        <f>IF(ISBLANK(L1696),"",IF(OR(ISBLANK(VLOOKUP(L1696&amp;"-"&amp;E1696,'Np Quality'!A:M,9,FALSE)),ISERROR(VLOOKUP(L1696&amp;"-"&amp;E1696,'Np Quality'!A:M,9,FALSE))),"-",VLOOKUP(L1696&amp;"-"&amp;E1696,'Np Quality'!A:M,9,FALSE)))</f>
        <v/>
      </c>
      <c r="S1695" s="150"/>
      <c r="T1695" s="395" t="str">
        <f t="shared" si="200"/>
        <v/>
      </c>
      <c r="U1695" s="395" t="str">
        <f t="shared" si="197"/>
        <v/>
      </c>
      <c r="V1695" s="396"/>
      <c r="W1695" s="282"/>
    </row>
    <row r="1696" spans="1:23">
      <c r="A1696" s="382" t="str">
        <f t="shared" si="198"/>
        <v/>
      </c>
      <c r="B1696" s="383" t="str">
        <f t="shared" si="201"/>
        <v/>
      </c>
      <c r="C1696" s="236"/>
      <c r="D1696" s="282"/>
      <c r="E1696" s="384" t="str">
        <f t="shared" si="199"/>
        <v/>
      </c>
      <c r="F1696" s="388"/>
      <c r="G1696" s="243"/>
      <c r="H1696" s="244"/>
      <c r="I1696" s="243"/>
      <c r="J1696" s="244"/>
      <c r="K1696" s="244"/>
      <c r="L1696" s="244"/>
      <c r="M1696" s="244"/>
      <c r="N1696" s="290"/>
      <c r="O1696" s="391" t="str">
        <f>IF(ISBLANK(L1696),"",IF(OR(ISBLANK(VLOOKUP(L1696&amp;"-"&amp;E1696,'Np Quality'!A:M,6,FALSE)),ISERROR(VLOOKUP(L1696&amp;"-"&amp;E1696,'Np Quality'!A:M,6,FALSE))),"-",VLOOKUP(L1696&amp;"-"&amp;E1696,'Np Quality'!A:M,6,FALSE)))</f>
        <v/>
      </c>
      <c r="P1696" s="391" t="str">
        <f>IF(ISBLANK(L1796),"",IF(OR(ISBLANK(VLOOKUP(L1796&amp;"-"&amp;E1796,'Np Quality'!A:M,7,FALSE)),ISERROR(VLOOKUP(L1796&amp;"-"&amp;E1796,'Np Quality'!A:M,7,FALSE))),"-",VLOOKUP(L1796&amp;"-"&amp;E1796,'Np Quality'!A:M,7,FALSE)))</f>
        <v/>
      </c>
      <c r="Q1696" s="391" t="str">
        <f>IF(ISBLANK(L1696),"",IF(OR(ISBLANK(VLOOKUP(L1696&amp;"-"&amp;E1696,'Np Quality'!A:M,8,FALSE)),ISERROR(VLOOKUP(L1696&amp;"-"&amp;E1696,'Np Quality'!A:M,8,FALSE))),"-",VLOOKUP(L1696&amp;"-"&amp;E1696,'Np Quality'!A:M,8,FALSE)))</f>
        <v/>
      </c>
      <c r="R1696" s="283" t="str">
        <f>IF(ISBLANK(L1696),"",IF(OR(ISBLANK(VLOOKUP(L1696&amp;"-"&amp;E1696,'Np Quality'!A:M,9,FALSE)),ISERROR(VLOOKUP(L1696&amp;"-"&amp;E1696,'Np Quality'!A:M,9,FALSE))),"-",VLOOKUP(L1696&amp;"-"&amp;E1696,'Np Quality'!A:M,9,FALSE)))</f>
        <v/>
      </c>
      <c r="S1696" s="150"/>
      <c r="T1696" s="395" t="str">
        <f t="shared" si="200"/>
        <v/>
      </c>
      <c r="U1696" s="395" t="str">
        <f t="shared" si="197"/>
        <v/>
      </c>
      <c r="V1696" s="396"/>
      <c r="W1696" s="282"/>
    </row>
    <row r="1697" spans="1:23">
      <c r="A1697" s="382" t="str">
        <f t="shared" si="198"/>
        <v/>
      </c>
      <c r="B1697" s="383" t="str">
        <f t="shared" si="201"/>
        <v/>
      </c>
      <c r="C1697" s="236"/>
      <c r="D1697" s="282"/>
      <c r="E1697" s="384" t="str">
        <f t="shared" si="199"/>
        <v/>
      </c>
      <c r="F1697" s="388"/>
      <c r="G1697" s="243"/>
      <c r="H1697" s="244"/>
      <c r="I1697" s="243"/>
      <c r="J1697" s="244"/>
      <c r="K1697" s="244"/>
      <c r="L1697" s="244"/>
      <c r="M1697" s="244"/>
      <c r="N1697" s="290"/>
      <c r="O1697" s="391" t="str">
        <f>IF(ISBLANK(L1697),"",IF(OR(ISBLANK(VLOOKUP(L1697&amp;"-"&amp;E1697,'Np Quality'!A:M,6,FALSE)),ISERROR(VLOOKUP(L1697&amp;"-"&amp;E1697,'Np Quality'!A:M,6,FALSE))),"-",VLOOKUP(L1697&amp;"-"&amp;E1697,'Np Quality'!A:M,6,FALSE)))</f>
        <v/>
      </c>
      <c r="P1697" s="391" t="str">
        <f>IF(ISBLANK(L1697),"",IF(OR(ISBLANK(VLOOKUP(L1697&amp;"-"&amp;E1697,'Np Quality'!A:M,7,FALSE)),ISERROR(VLOOKUP(L1697&amp;"-"&amp;E1697,'Np Quality'!A:M,7,FALSE))),"-",VLOOKUP(L1697&amp;"-"&amp;E1697,'Np Quality'!A:M,7,FALSE)))</f>
        <v/>
      </c>
      <c r="Q1697" s="391" t="str">
        <f>IF(ISBLANK(L1797),"",IF(OR(ISBLANK(VLOOKUP(L1797&amp;"-"&amp;E1797,'Np Quality'!A:M,8,FALSE)),ISERROR(VLOOKUP(L1797&amp;"-"&amp;E1797,'Np Quality'!A:M,8,FALSE))),"-",VLOOKUP(L1797&amp;"-"&amp;E1797,'Np Quality'!A:M,8,FALSE)))</f>
        <v/>
      </c>
      <c r="R1697" s="283" t="str">
        <f>IF(ISBLANK(L1697),"",IF(OR(ISBLANK(VLOOKUP(L1697&amp;"-"&amp;E1697,'Np Quality'!A:M,9,FALSE)),ISERROR(VLOOKUP(L1697&amp;"-"&amp;E1697,'Np Quality'!A:M,9,FALSE))),"-",VLOOKUP(L1697&amp;"-"&amp;E1697,'Np Quality'!A:M,9,FALSE)))</f>
        <v/>
      </c>
      <c r="S1697" s="150"/>
      <c r="T1697" s="395" t="str">
        <f t="shared" si="200"/>
        <v/>
      </c>
      <c r="U1697" s="395" t="str">
        <f t="shared" si="197"/>
        <v/>
      </c>
      <c r="V1697" s="396"/>
      <c r="W1697" s="282"/>
    </row>
    <row r="1698" spans="1:23">
      <c r="A1698" s="382" t="str">
        <f t="shared" si="198"/>
        <v/>
      </c>
      <c r="B1698" s="383" t="str">
        <f t="shared" si="201"/>
        <v/>
      </c>
      <c r="C1698" s="236"/>
      <c r="D1698" s="282"/>
      <c r="E1698" s="384" t="str">
        <f t="shared" si="199"/>
        <v/>
      </c>
      <c r="F1698" s="388"/>
      <c r="G1698" s="243"/>
      <c r="H1698" s="244"/>
      <c r="I1698" s="243"/>
      <c r="J1698" s="244"/>
      <c r="K1698" s="244"/>
      <c r="L1698" s="244"/>
      <c r="M1698" s="244"/>
      <c r="N1698" s="290"/>
      <c r="O1698" s="391" t="str">
        <f>IF(ISBLANK(L1698),"",IF(OR(ISBLANK(VLOOKUP(L1698&amp;"-"&amp;E1698,'Np Quality'!A:M,6,FALSE)),ISERROR(VLOOKUP(L1698&amp;"-"&amp;E1698,'Np Quality'!A:M,6,FALSE))),"-",VLOOKUP(L1698&amp;"-"&amp;E1698,'Np Quality'!A:M,6,FALSE)))</f>
        <v/>
      </c>
      <c r="P1698" s="391" t="str">
        <f>IF(ISBLANK(L1698),"",IF(OR(ISBLANK(VLOOKUP(L1698&amp;"-"&amp;E1698,'Np Quality'!A:M,7,FALSE)),ISERROR(VLOOKUP(L1698&amp;"-"&amp;E1698,'Np Quality'!A:M,7,FALSE))),"-",VLOOKUP(L1698&amp;"-"&amp;E1698,'Np Quality'!A:M,7,FALSE)))</f>
        <v/>
      </c>
      <c r="Q1698" s="391" t="str">
        <f>IF(ISBLANK(L1798),"",IF(OR(ISBLANK(VLOOKUP(L1798&amp;"-"&amp;E1798,'Np Quality'!A:M,8,FALSE)),ISERROR(VLOOKUP(L1798&amp;"-"&amp;E1798,'Np Quality'!A:M,8,FALSE))),"-",VLOOKUP(L1798&amp;"-"&amp;E1798,'Np Quality'!A:M,8,FALSE)))</f>
        <v/>
      </c>
      <c r="R1698" s="283" t="str">
        <f>IF(ISBLANK(L1698),"",IF(OR(ISBLANK(VLOOKUP(L1698&amp;"-"&amp;E1698,'Np Quality'!A:M,9,FALSE)),ISERROR(VLOOKUP(L1698&amp;"-"&amp;E1698,'Np Quality'!A:M,9,FALSE))),"-",VLOOKUP(L1698&amp;"-"&amp;E1698,'Np Quality'!A:M,9,FALSE)))</f>
        <v/>
      </c>
      <c r="S1698" s="150"/>
      <c r="T1698" s="395" t="str">
        <f t="shared" si="200"/>
        <v/>
      </c>
      <c r="U1698" s="395" t="str">
        <f t="shared" si="197"/>
        <v/>
      </c>
      <c r="V1698" s="396"/>
      <c r="W1698" s="282"/>
    </row>
    <row r="1699" spans="1:23">
      <c r="A1699" s="382" t="str">
        <f t="shared" si="198"/>
        <v/>
      </c>
      <c r="B1699" s="383" t="str">
        <f t="shared" si="201"/>
        <v/>
      </c>
      <c r="C1699" s="236"/>
      <c r="D1699" s="282"/>
      <c r="E1699" s="384" t="str">
        <f t="shared" si="199"/>
        <v/>
      </c>
      <c r="F1699" s="388"/>
      <c r="G1699" s="243"/>
      <c r="H1699" s="244"/>
      <c r="I1699" s="243"/>
      <c r="J1699" s="244"/>
      <c r="K1699" s="244"/>
      <c r="L1699" s="244"/>
      <c r="M1699" s="244"/>
      <c r="N1699" s="290"/>
      <c r="O1699" s="391" t="str">
        <f>IF(ISBLANK(L1699),"",IF(OR(ISBLANK(VLOOKUP(L1699&amp;"-"&amp;E1699,'Np Quality'!A:M,6,FALSE)),ISERROR(VLOOKUP(L1699&amp;"-"&amp;E1699,'Np Quality'!A:M,6,FALSE))),"-",VLOOKUP(L1699&amp;"-"&amp;E1699,'Np Quality'!A:M,6,FALSE)))</f>
        <v/>
      </c>
      <c r="P1699" s="391" t="str">
        <f>IF(ISBLANK(L1699),"",IF(OR(ISBLANK(VLOOKUP(L1699&amp;"-"&amp;E1699,'Np Quality'!A:M,7,FALSE)),ISERROR(VLOOKUP(L1699&amp;"-"&amp;E1699,'Np Quality'!A:M,7,FALSE))),"-",VLOOKUP(L1699&amp;"-"&amp;E1699,'Np Quality'!A:M,7,FALSE)))</f>
        <v/>
      </c>
      <c r="Q1699" s="391" t="str">
        <f>IF(ISBLANK(L1799),"",IF(OR(ISBLANK(VLOOKUP(L1799&amp;"-"&amp;E1799,'Np Quality'!A:M,8,FALSE)),ISERROR(VLOOKUP(L1799&amp;"-"&amp;E1799,'Np Quality'!A:M,8,FALSE))),"-",VLOOKUP(L1799&amp;"-"&amp;E1799,'Np Quality'!A:M,8,FALSE)))</f>
        <v/>
      </c>
      <c r="R1699" s="283" t="str">
        <f>IF(ISBLANK(L1699),"",IF(OR(ISBLANK(VLOOKUP(L1699&amp;"-"&amp;E1699,'Np Quality'!A:M,9,FALSE)),ISERROR(VLOOKUP(L1699&amp;"-"&amp;E1699,'Np Quality'!A:M,9,FALSE))),"-",VLOOKUP(L1699&amp;"-"&amp;E1699,'Np Quality'!A:M,9,FALSE)))</f>
        <v/>
      </c>
      <c r="S1699" s="150"/>
      <c r="T1699" s="395" t="str">
        <f t="shared" si="200"/>
        <v/>
      </c>
      <c r="U1699" s="395" t="str">
        <f t="shared" si="197"/>
        <v/>
      </c>
      <c r="V1699" s="396"/>
      <c r="W1699" s="282"/>
    </row>
    <row r="1700" spans="1:23">
      <c r="A1700" s="382" t="str">
        <f t="shared" si="198"/>
        <v/>
      </c>
      <c r="B1700" s="383" t="str">
        <f t="shared" si="201"/>
        <v/>
      </c>
      <c r="C1700" s="236"/>
      <c r="D1700" s="282"/>
      <c r="E1700" s="384" t="str">
        <f t="shared" si="199"/>
        <v/>
      </c>
      <c r="F1700" s="388"/>
      <c r="G1700" s="243"/>
      <c r="H1700" s="244"/>
      <c r="I1700" s="243"/>
      <c r="J1700" s="244"/>
      <c r="K1700" s="244"/>
      <c r="L1700" s="244"/>
      <c r="M1700" s="244"/>
      <c r="N1700" s="290"/>
      <c r="O1700" s="391" t="str">
        <f>IF(ISBLANK(L1700),"",IF(OR(ISBLANK(VLOOKUP(L1700&amp;"-"&amp;E1700,'Np Quality'!A:M,6,FALSE)),ISERROR(VLOOKUP(L1700&amp;"-"&amp;E1700,'Np Quality'!A:M,6,FALSE))),"-",VLOOKUP(L1700&amp;"-"&amp;E1700,'Np Quality'!A:M,6,FALSE)))</f>
        <v/>
      </c>
      <c r="P1700" s="391" t="str">
        <f>IF(ISBLANK(L1700),"",IF(OR(ISBLANK(VLOOKUP(L1700&amp;"-"&amp;E1700,'Np Quality'!A:M,7,FALSE)),ISERROR(VLOOKUP(L1700&amp;"-"&amp;E1700,'Np Quality'!A:M,7,FALSE))),"-",VLOOKUP(L1700&amp;"-"&amp;E1700,'Np Quality'!A:M,7,FALSE)))</f>
        <v/>
      </c>
      <c r="Q1700" s="391" t="str">
        <f>IF(ISBLANK(L1800),"",IF(OR(ISBLANK(VLOOKUP(L1800&amp;"-"&amp;E1800,'Np Quality'!A:M,8,FALSE)),ISERROR(VLOOKUP(L1800&amp;"-"&amp;E1800,'Np Quality'!A:M,8,FALSE))),"-",VLOOKUP(L1800&amp;"-"&amp;E1800,'Np Quality'!A:M,8,FALSE)))</f>
        <v/>
      </c>
      <c r="R1700" s="283" t="str">
        <f>IF(ISBLANK(L1700),"",IF(OR(ISBLANK(VLOOKUP(L1700&amp;"-"&amp;E1700,'Np Quality'!A:M,9,FALSE)),ISERROR(VLOOKUP(L1700&amp;"-"&amp;E1700,'Np Quality'!A:M,9,FALSE))),"-",VLOOKUP(L1700&amp;"-"&amp;E1700,'Np Quality'!A:M,9,FALSE)))</f>
        <v/>
      </c>
      <c r="S1700" s="150"/>
      <c r="T1700" s="395" t="str">
        <f t="shared" si="200"/>
        <v/>
      </c>
      <c r="U1700" s="395" t="str">
        <f t="shared" si="197"/>
        <v/>
      </c>
      <c r="V1700" s="396"/>
      <c r="W1700" s="282"/>
    </row>
    <row r="1701" spans="1:23">
      <c r="A1701" s="382" t="str">
        <f t="shared" si="198"/>
        <v/>
      </c>
      <c r="B1701" s="383" t="str">
        <f t="shared" si="201"/>
        <v/>
      </c>
      <c r="C1701" s="236"/>
      <c r="D1701" s="282"/>
      <c r="E1701" s="384" t="str">
        <f t="shared" si="199"/>
        <v/>
      </c>
      <c r="F1701" s="388"/>
      <c r="G1701" s="243"/>
      <c r="H1701" s="244"/>
      <c r="I1701" s="243"/>
      <c r="J1701" s="244"/>
      <c r="K1701" s="244"/>
      <c r="L1701" s="244"/>
      <c r="M1701" s="244"/>
      <c r="N1701" s="290"/>
      <c r="O1701" s="391" t="str">
        <f>IF(ISBLANK(L1701),"",IF(OR(ISBLANK(VLOOKUP(L1701&amp;"-"&amp;E1701,'Np Quality'!A:M,6,FALSE)),ISERROR(VLOOKUP(L1701&amp;"-"&amp;E1701,'Np Quality'!A:M,6,FALSE))),"-",VLOOKUP(L1701&amp;"-"&amp;E1701,'Np Quality'!A:M,6,FALSE)))</f>
        <v/>
      </c>
      <c r="P1701" s="391" t="str">
        <f>IF(ISBLANK(L1701),"",IF(OR(ISBLANK(VLOOKUP(L1701&amp;"-"&amp;E1701,'Np Quality'!A:M,7,FALSE)),ISERROR(VLOOKUP(L1701&amp;"-"&amp;E1701,'Np Quality'!A:M,7,FALSE))),"-",VLOOKUP(L1701&amp;"-"&amp;E1701,'Np Quality'!A:M,7,FALSE)))</f>
        <v/>
      </c>
      <c r="Q1701" s="391" t="str">
        <f>IF(ISBLANK(L1801),"",IF(OR(ISBLANK(VLOOKUP(L1801&amp;"-"&amp;E1801,'Np Quality'!A:M,8,FALSE)),ISERROR(VLOOKUP(L1801&amp;"-"&amp;E1801,'Np Quality'!A:M,8,FALSE))),"-",VLOOKUP(L1801&amp;"-"&amp;E1801,'Np Quality'!A:M,8,FALSE)))</f>
        <v/>
      </c>
      <c r="R1701" s="283" t="str">
        <f>IF(ISBLANK(L1701),"",IF(OR(ISBLANK(VLOOKUP(L1701&amp;"-"&amp;E1701,'Np Quality'!A:M,9,FALSE)),ISERROR(VLOOKUP(L1701&amp;"-"&amp;E1701,'Np Quality'!A:M,9,FALSE))),"-",VLOOKUP(L1701&amp;"-"&amp;E1701,'Np Quality'!A:M,9,FALSE)))</f>
        <v/>
      </c>
      <c r="S1701" s="150"/>
      <c r="T1701" s="395" t="str">
        <f t="shared" si="200"/>
        <v/>
      </c>
      <c r="U1701" s="395" t="str">
        <f t="shared" si="197"/>
        <v/>
      </c>
      <c r="V1701" s="396"/>
      <c r="W1701" s="282"/>
    </row>
    <row r="1702" spans="1:23">
      <c r="A1702" s="382" t="str">
        <f t="shared" si="198"/>
        <v/>
      </c>
      <c r="B1702" s="383" t="str">
        <f t="shared" si="201"/>
        <v/>
      </c>
      <c r="C1702" s="236"/>
      <c r="D1702" s="282"/>
      <c r="E1702" s="384" t="str">
        <f t="shared" si="199"/>
        <v/>
      </c>
      <c r="F1702" s="388"/>
      <c r="G1702" s="243"/>
      <c r="H1702" s="244"/>
      <c r="I1702" s="243"/>
      <c r="J1702" s="244"/>
      <c r="K1702" s="244"/>
      <c r="L1702" s="244"/>
      <c r="M1702" s="244"/>
      <c r="N1702" s="290"/>
      <c r="O1702" s="391" t="str">
        <f>IF(ISBLANK(L1703),"",IF(OR(ISBLANK(VLOOKUP(L1703&amp;"-"&amp;E1703,'Np Quality'!A:M,6,FALSE)),ISERROR(VLOOKUP(L1703&amp;"-"&amp;E1703,'Np Quality'!A:M,6,FALSE))),"-",VLOOKUP(L1703&amp;"-"&amp;E1703,'Np Quality'!A:M,6,FALSE)))</f>
        <v/>
      </c>
      <c r="P1702" s="391" t="str">
        <f>IF(ISBLANK(L1702),"",IF(OR(ISBLANK(VLOOKUP(L1702&amp;"-"&amp;E1702,'Np Quality'!A:M,7,FALSE)),ISERROR(VLOOKUP(L1702&amp;"-"&amp;E1702,'Np Quality'!A:M,7,FALSE))),"-",VLOOKUP(L1702&amp;"-"&amp;E1702,'Np Quality'!A:M,7,FALSE)))</f>
        <v/>
      </c>
      <c r="Q1702" s="391" t="str">
        <f>IF(ISBLANK(L1802),"",IF(OR(ISBLANK(VLOOKUP(L1802&amp;"-"&amp;E1802,'Np Quality'!A:M,8,FALSE)),ISERROR(VLOOKUP(L1802&amp;"-"&amp;E1802,'Np Quality'!A:M,8,FALSE))),"-",VLOOKUP(L1802&amp;"-"&amp;E1802,'Np Quality'!A:M,8,FALSE)))</f>
        <v/>
      </c>
      <c r="R1702" s="283" t="str">
        <f>IF(ISBLANK(L1702),"",IF(OR(ISBLANK(VLOOKUP(L1702&amp;"-"&amp;E1702,'Np Quality'!A:M,9,FALSE)),ISERROR(VLOOKUP(L1702&amp;"-"&amp;E1702,'Np Quality'!A:M,9,FALSE))),"-",VLOOKUP(L1702&amp;"-"&amp;E1702,'Np Quality'!A:M,9,FALSE)))</f>
        <v/>
      </c>
      <c r="S1702" s="150"/>
      <c r="T1702" s="395" t="str">
        <f t="shared" si="200"/>
        <v/>
      </c>
      <c r="U1702" s="395" t="str">
        <f t="shared" si="197"/>
        <v/>
      </c>
      <c r="V1702" s="396"/>
      <c r="W1702" s="282"/>
    </row>
    <row r="1703" spans="1:23">
      <c r="A1703" s="382" t="str">
        <f t="shared" si="198"/>
        <v/>
      </c>
      <c r="B1703" s="383" t="str">
        <f t="shared" si="201"/>
        <v/>
      </c>
      <c r="C1703" s="236"/>
      <c r="D1703" s="282"/>
      <c r="E1703" s="384" t="str">
        <f t="shared" si="199"/>
        <v/>
      </c>
      <c r="F1703" s="388"/>
      <c r="G1703" s="243"/>
      <c r="H1703" s="244"/>
      <c r="I1703" s="243"/>
      <c r="J1703" s="244"/>
      <c r="K1703" s="244"/>
      <c r="L1703" s="244"/>
      <c r="M1703" s="244"/>
      <c r="N1703" s="290"/>
      <c r="O1703" s="391" t="str">
        <f>IF(ISBLANK(L1703),"",IF(OR(ISBLANK(VLOOKUP(L1703&amp;"-"&amp;E1703,'Np Quality'!A:M,6,FALSE)),ISERROR(VLOOKUP(L1703&amp;"-"&amp;E1703,'Np Quality'!A:M,6,FALSE))),"-",VLOOKUP(L1703&amp;"-"&amp;E1703,'Np Quality'!A:M,6,FALSE)))</f>
        <v/>
      </c>
      <c r="P1703" s="391" t="str">
        <f>IF(ISBLANK(L1704),"",IF(OR(ISBLANK(VLOOKUP(L1704&amp;"-"&amp;E1704,'Np Quality'!A:M,7,FALSE)),ISERROR(VLOOKUP(L1704&amp;"-"&amp;E1704,'Np Quality'!A:M,7,FALSE))),"-",VLOOKUP(L1704&amp;"-"&amp;E1704,'Np Quality'!A:M,7,FALSE)))</f>
        <v/>
      </c>
      <c r="Q1703" s="391" t="str">
        <f>IF(ISBLANK(L1803),"",IF(OR(ISBLANK(VLOOKUP(L1803&amp;"-"&amp;E1803,'Np Quality'!A:M,8,FALSE)),ISERROR(VLOOKUP(L1803&amp;"-"&amp;E1803,'Np Quality'!A:M,8,FALSE))),"-",VLOOKUP(L1803&amp;"-"&amp;E1803,'Np Quality'!A:M,8,FALSE)))</f>
        <v/>
      </c>
      <c r="R1703" s="283" t="str">
        <f>IF(ISBLANK(L1703),"",IF(OR(ISBLANK(VLOOKUP(L1703&amp;"-"&amp;E1703,'Np Quality'!A:M,9,FALSE)),ISERROR(VLOOKUP(L1703&amp;"-"&amp;E1703,'Np Quality'!A:M,9,FALSE))),"-",VLOOKUP(L1703&amp;"-"&amp;E1703,'Np Quality'!A:M,9,FALSE)))</f>
        <v/>
      </c>
      <c r="S1703" s="150"/>
      <c r="T1703" s="395" t="str">
        <f t="shared" si="200"/>
        <v/>
      </c>
      <c r="U1703" s="395" t="str">
        <f t="shared" si="197"/>
        <v/>
      </c>
      <c r="V1703" s="396"/>
      <c r="W1703" s="282"/>
    </row>
    <row r="1704" spans="1:23">
      <c r="A1704" s="382" t="str">
        <f t="shared" si="198"/>
        <v/>
      </c>
      <c r="B1704" s="383" t="str">
        <f t="shared" si="201"/>
        <v/>
      </c>
      <c r="C1704" s="236"/>
      <c r="D1704" s="282"/>
      <c r="E1704" s="384" t="str">
        <f t="shared" si="199"/>
        <v/>
      </c>
      <c r="F1704" s="388"/>
      <c r="G1704" s="243"/>
      <c r="H1704" s="244"/>
      <c r="I1704" s="243"/>
      <c r="J1704" s="244"/>
      <c r="K1704" s="244"/>
      <c r="L1704" s="244"/>
      <c r="M1704" s="244"/>
      <c r="N1704" s="290"/>
      <c r="O1704" s="391" t="str">
        <f>IF(ISBLANK(L1704),"",IF(OR(ISBLANK(VLOOKUP(L1704&amp;"-"&amp;E1704,'Np Quality'!A:M,6,FALSE)),ISERROR(VLOOKUP(L1704&amp;"-"&amp;E1704,'Np Quality'!A:M,6,FALSE))),"-",VLOOKUP(L1704&amp;"-"&amp;E1704,'Np Quality'!A:M,6,FALSE)))</f>
        <v/>
      </c>
      <c r="P1704" s="391" t="str">
        <f>IF(ISBLANK(L1704),"",IF(OR(ISBLANK(VLOOKUP(L1704&amp;"-"&amp;E1704,'Np Quality'!A:M,7,FALSE)),ISERROR(VLOOKUP(L1704&amp;"-"&amp;E1704,'Np Quality'!A:M,7,FALSE))),"-",VLOOKUP(L1704&amp;"-"&amp;E1704,'Np Quality'!A:M,7,FALSE)))</f>
        <v/>
      </c>
      <c r="Q1704" s="391" t="str">
        <f>IF(ISBLANK(L1805),"",IF(OR(ISBLANK(VLOOKUP(L1805&amp;"-"&amp;E1805,'Np Quality'!A:M,8,FALSE)),ISERROR(VLOOKUP(L1805&amp;"-"&amp;E1805,'Np Quality'!A:M,8,FALSE))),"-",VLOOKUP(L1805&amp;"-"&amp;E1805,'Np Quality'!A:M,8,FALSE)))</f>
        <v/>
      </c>
      <c r="R1704" s="283" t="str">
        <f>IF(ISBLANK(L1704),"",IF(OR(ISBLANK(VLOOKUP(L1704&amp;"-"&amp;E1704,'Np Quality'!A:M,9,FALSE)),ISERROR(VLOOKUP(L1704&amp;"-"&amp;E1704,'Np Quality'!A:M,9,FALSE))),"-",VLOOKUP(L1704&amp;"-"&amp;E1704,'Np Quality'!A:M,9,FALSE)))</f>
        <v/>
      </c>
      <c r="S1704" s="150"/>
      <c r="T1704" s="395" t="str">
        <f t="shared" si="200"/>
        <v/>
      </c>
      <c r="U1704" s="395" t="str">
        <f t="shared" si="197"/>
        <v/>
      </c>
      <c r="V1704" s="396"/>
      <c r="W1704" s="282"/>
    </row>
    <row r="1705" spans="1:23">
      <c r="A1705" s="382" t="str">
        <f t="shared" si="198"/>
        <v/>
      </c>
      <c r="B1705" s="383" t="str">
        <f t="shared" si="201"/>
        <v/>
      </c>
      <c r="C1705" s="236"/>
      <c r="D1705" s="282"/>
      <c r="E1705" s="384" t="str">
        <f t="shared" si="199"/>
        <v/>
      </c>
      <c r="F1705" s="388"/>
      <c r="G1705" s="243"/>
      <c r="H1705" s="244"/>
      <c r="I1705" s="243"/>
      <c r="J1705" s="244"/>
      <c r="K1705" s="244"/>
      <c r="L1705" s="244"/>
      <c r="M1705" s="244"/>
      <c r="N1705" s="290"/>
      <c r="O1705" s="391" t="str">
        <f>IF(ISBLANK(L1705),"",IF(OR(ISBLANK(VLOOKUP(L1705&amp;"-"&amp;E1705,'Np Quality'!A:M,6,FALSE)),ISERROR(VLOOKUP(L1705&amp;"-"&amp;E1705,'Np Quality'!A:M,6,FALSE))),"-",VLOOKUP(L1705&amp;"-"&amp;E1705,'Np Quality'!A:M,6,FALSE)))</f>
        <v/>
      </c>
      <c r="P1705" s="391" t="str">
        <f>IF(ISBLANK(L1705),"",IF(OR(ISBLANK(VLOOKUP(L1705&amp;"-"&amp;E1705,'Np Quality'!A:M,7,FALSE)),ISERROR(VLOOKUP(L1705&amp;"-"&amp;E1705,'Np Quality'!A:M,7,FALSE))),"-",VLOOKUP(L1705&amp;"-"&amp;E1705,'Np Quality'!A:M,7,FALSE)))</f>
        <v/>
      </c>
      <c r="Q1705" s="391" t="str">
        <f>IF(ISBLANK(L1805),"",IF(OR(ISBLANK(VLOOKUP(L1805&amp;"-"&amp;E1805,'Np Quality'!A:M,8,FALSE)),ISERROR(VLOOKUP(L1805&amp;"-"&amp;E1805,'Np Quality'!A:M,8,FALSE))),"-",VLOOKUP(L1805&amp;"-"&amp;E1805,'Np Quality'!A:M,8,FALSE)))</f>
        <v/>
      </c>
      <c r="R1705" s="283" t="str">
        <f>IF(ISBLANK(L1706),"",IF(OR(ISBLANK(VLOOKUP(L1706&amp;"-"&amp;E1706,'Np Quality'!A:M,9,FALSE)),ISERROR(VLOOKUP(L1706&amp;"-"&amp;E1706,'Np Quality'!A:M,9,FALSE))),"-",VLOOKUP(L1706&amp;"-"&amp;E1706,'Np Quality'!A:M,9,FALSE)))</f>
        <v/>
      </c>
      <c r="S1705" s="150"/>
      <c r="T1705" s="395" t="str">
        <f t="shared" si="200"/>
        <v/>
      </c>
      <c r="U1705" s="395" t="str">
        <f t="shared" si="197"/>
        <v/>
      </c>
      <c r="V1705" s="396"/>
      <c r="W1705" s="282"/>
    </row>
    <row r="1706" spans="1:23">
      <c r="A1706" s="382" t="str">
        <f t="shared" si="198"/>
        <v/>
      </c>
      <c r="B1706" s="383" t="str">
        <f t="shared" si="201"/>
        <v/>
      </c>
      <c r="C1706" s="236"/>
      <c r="D1706" s="282"/>
      <c r="E1706" s="384" t="str">
        <f t="shared" si="199"/>
        <v/>
      </c>
      <c r="F1706" s="388"/>
      <c r="G1706" s="243"/>
      <c r="H1706" s="244"/>
      <c r="I1706" s="243"/>
      <c r="J1706" s="244"/>
      <c r="K1706" s="244"/>
      <c r="L1706" s="244"/>
      <c r="M1706" s="244"/>
      <c r="N1706" s="290"/>
      <c r="O1706" s="391" t="str">
        <f>IF(ISBLANK(L1706),"",IF(OR(ISBLANK(VLOOKUP(L1706&amp;"-"&amp;E1706,'Np Quality'!A:M,6,FALSE)),ISERROR(VLOOKUP(L1706&amp;"-"&amp;E1706,'Np Quality'!A:M,6,FALSE))),"-",VLOOKUP(L1706&amp;"-"&amp;E1706,'Np Quality'!A:M,6,FALSE)))</f>
        <v/>
      </c>
      <c r="P1706" s="391" t="str">
        <f>IF(ISBLANK(L1706),"",IF(OR(ISBLANK(VLOOKUP(L1706&amp;"-"&amp;E1706,'Np Quality'!A:M,7,FALSE)),ISERROR(VLOOKUP(L1706&amp;"-"&amp;E1706,'Np Quality'!A:M,7,FALSE))),"-",VLOOKUP(L1706&amp;"-"&amp;E1706,'Np Quality'!A:M,7,FALSE)))</f>
        <v/>
      </c>
      <c r="Q1706" s="391" t="str">
        <f>IF(ISBLANK(L1806),"",IF(OR(ISBLANK(VLOOKUP(L1806&amp;"-"&amp;E1806,'Np Quality'!A:M,8,FALSE)),ISERROR(VLOOKUP(L1806&amp;"-"&amp;E1806,'Np Quality'!A:M,8,FALSE))),"-",VLOOKUP(L1806&amp;"-"&amp;E1806,'Np Quality'!A:M,8,FALSE)))</f>
        <v/>
      </c>
      <c r="R1706" s="283" t="str">
        <f>IF(ISBLANK(L1706),"",IF(OR(ISBLANK(VLOOKUP(L1706&amp;"-"&amp;E1706,'Np Quality'!A:M,9,FALSE)),ISERROR(VLOOKUP(L1706&amp;"-"&amp;E1706,'Np Quality'!A:M,9,FALSE))),"-",VLOOKUP(L1706&amp;"-"&amp;E1706,'Np Quality'!A:M,9,FALSE)))</f>
        <v/>
      </c>
      <c r="S1706" s="150"/>
      <c r="T1706" s="395" t="str">
        <f t="shared" si="200"/>
        <v/>
      </c>
      <c r="U1706" s="395" t="str">
        <f t="shared" si="197"/>
        <v/>
      </c>
      <c r="V1706" s="396"/>
      <c r="W1706" s="282"/>
    </row>
    <row r="1707" spans="1:23">
      <c r="A1707" s="382" t="str">
        <f t="shared" si="198"/>
        <v/>
      </c>
      <c r="B1707" s="383" t="str">
        <f t="shared" si="201"/>
        <v/>
      </c>
      <c r="C1707" s="236"/>
      <c r="D1707" s="282"/>
      <c r="E1707" s="384" t="str">
        <f t="shared" si="199"/>
        <v/>
      </c>
      <c r="F1707" s="388"/>
      <c r="G1707" s="243"/>
      <c r="H1707" s="244"/>
      <c r="I1707" s="243"/>
      <c r="J1707" s="244"/>
      <c r="K1707" s="244"/>
      <c r="L1707" s="244"/>
      <c r="M1707" s="244"/>
      <c r="N1707" s="290"/>
      <c r="O1707" s="391" t="str">
        <f>IF(ISBLANK(L1707),"",IF(OR(ISBLANK(VLOOKUP(L1707&amp;"-"&amp;E1707,'Np Quality'!A:M,6,FALSE)),ISERROR(VLOOKUP(L1707&amp;"-"&amp;E1707,'Np Quality'!A:M,6,FALSE))),"-",VLOOKUP(L1707&amp;"-"&amp;E1707,'Np Quality'!A:M,6,FALSE)))</f>
        <v/>
      </c>
      <c r="P1707" s="391" t="str">
        <f>IF(ISBLANK(L1707),"",IF(OR(ISBLANK(VLOOKUP(L1707&amp;"-"&amp;E1707,'Np Quality'!A:M,7,FALSE)),ISERROR(VLOOKUP(L1707&amp;"-"&amp;E1707,'Np Quality'!A:M,7,FALSE))),"-",VLOOKUP(L1707&amp;"-"&amp;E1707,'Np Quality'!A:M,7,FALSE)))</f>
        <v/>
      </c>
      <c r="Q1707" s="391" t="str">
        <f>IF(ISBLANK(L1807),"",IF(OR(ISBLANK(VLOOKUP(L1807&amp;"-"&amp;E1807,'Np Quality'!A:M,8,FALSE)),ISERROR(VLOOKUP(L1807&amp;"-"&amp;E1807,'Np Quality'!A:M,8,FALSE))),"-",VLOOKUP(L1807&amp;"-"&amp;E1807,'Np Quality'!A:M,8,FALSE)))</f>
        <v/>
      </c>
      <c r="R1707" s="283" t="str">
        <f>IF(ISBLANK(L1707),"",IF(OR(ISBLANK(VLOOKUP(L1707&amp;"-"&amp;E1707,'Np Quality'!A:M,9,FALSE)),ISERROR(VLOOKUP(L1707&amp;"-"&amp;E1707,'Np Quality'!A:M,9,FALSE))),"-",VLOOKUP(L1707&amp;"-"&amp;E1707,'Np Quality'!A:M,9,FALSE)))</f>
        <v/>
      </c>
      <c r="S1707" s="150"/>
      <c r="T1707" s="395" t="str">
        <f t="shared" si="200"/>
        <v/>
      </c>
      <c r="U1707" s="395" t="str">
        <f t="shared" si="197"/>
        <v/>
      </c>
      <c r="V1707" s="396"/>
      <c r="W1707" s="282"/>
    </row>
    <row r="1708" spans="1:23">
      <c r="A1708" s="382" t="str">
        <f t="shared" si="198"/>
        <v/>
      </c>
      <c r="B1708" s="383" t="str">
        <f t="shared" si="201"/>
        <v/>
      </c>
      <c r="C1708" s="236"/>
      <c r="D1708" s="282"/>
      <c r="E1708" s="384" t="str">
        <f t="shared" si="199"/>
        <v/>
      </c>
      <c r="F1708" s="388"/>
      <c r="G1708" s="243"/>
      <c r="H1708" s="244"/>
      <c r="I1708" s="243"/>
      <c r="J1708" s="244"/>
      <c r="K1708" s="244"/>
      <c r="L1708" s="244"/>
      <c r="M1708" s="244"/>
      <c r="N1708" s="290"/>
      <c r="O1708" s="391" t="str">
        <f>IF(ISBLANK(L1708),"",IF(OR(ISBLANK(VLOOKUP(L1708&amp;"-"&amp;E1708,'Np Quality'!A:M,6,FALSE)),ISERROR(VLOOKUP(L1708&amp;"-"&amp;E1708,'Np Quality'!A:M,6,FALSE))),"-",VLOOKUP(L1708&amp;"-"&amp;E1708,'Np Quality'!A:M,6,FALSE)))</f>
        <v/>
      </c>
      <c r="P1708" s="391" t="str">
        <f>IF(ISBLANK(L1708),"",IF(OR(ISBLANK(VLOOKUP(L1708&amp;"-"&amp;E1708,'Np Quality'!A:M,7,FALSE)),ISERROR(VLOOKUP(L1708&amp;"-"&amp;E1708,'Np Quality'!A:M,7,FALSE))),"-",VLOOKUP(L1708&amp;"-"&amp;E1708,'Np Quality'!A:M,7,FALSE)))</f>
        <v/>
      </c>
      <c r="Q1708" s="391" t="str">
        <f>IF(ISBLANK(L1808),"",IF(OR(ISBLANK(VLOOKUP(L1808&amp;"-"&amp;E1808,'Np Quality'!A:M,8,FALSE)),ISERROR(VLOOKUP(L1808&amp;"-"&amp;E1808,'Np Quality'!A:M,8,FALSE))),"-",VLOOKUP(L1808&amp;"-"&amp;E1808,'Np Quality'!A:M,8,FALSE)))</f>
        <v/>
      </c>
      <c r="R1708" s="283" t="str">
        <f>IF(ISBLANK(L1708),"",IF(OR(ISBLANK(VLOOKUP(L1708&amp;"-"&amp;E1708,'Np Quality'!A:M,9,FALSE)),ISERROR(VLOOKUP(L1708&amp;"-"&amp;E1708,'Np Quality'!A:M,9,FALSE))),"-",VLOOKUP(L1708&amp;"-"&amp;E1708,'Np Quality'!A:M,9,FALSE)))</f>
        <v/>
      </c>
      <c r="S1708" s="150"/>
      <c r="T1708" s="395" t="str">
        <f t="shared" si="200"/>
        <v/>
      </c>
      <c r="U1708" s="395" t="str">
        <f t="shared" si="197"/>
        <v/>
      </c>
      <c r="V1708" s="396"/>
      <c r="W1708" s="282"/>
    </row>
    <row r="1709" spans="1:23">
      <c r="A1709" s="382" t="str">
        <f t="shared" si="198"/>
        <v/>
      </c>
      <c r="B1709" s="383" t="str">
        <f t="shared" si="201"/>
        <v/>
      </c>
      <c r="C1709" s="236"/>
      <c r="D1709" s="282"/>
      <c r="E1709" s="384" t="str">
        <f t="shared" si="199"/>
        <v/>
      </c>
      <c r="F1709" s="388"/>
      <c r="G1709" s="243"/>
      <c r="H1709" s="244"/>
      <c r="I1709" s="243"/>
      <c r="J1709" s="244"/>
      <c r="K1709" s="244"/>
      <c r="L1709" s="244"/>
      <c r="M1709" s="244"/>
      <c r="N1709" s="290"/>
      <c r="O1709" s="391" t="str">
        <f>IF(ISBLANK(L1709),"",IF(OR(ISBLANK(VLOOKUP(L1709&amp;"-"&amp;E1709,'Np Quality'!A:M,6,FALSE)),ISERROR(VLOOKUP(L1709&amp;"-"&amp;E1709,'Np Quality'!A:M,6,FALSE))),"-",VLOOKUP(L1709&amp;"-"&amp;E1709,'Np Quality'!A:M,6,FALSE)))</f>
        <v/>
      </c>
      <c r="P1709" s="391" t="str">
        <f>IF(ISBLANK(L1709),"",IF(OR(ISBLANK(VLOOKUP(L1709&amp;"-"&amp;E1709,'Np Quality'!A:M,7,FALSE)),ISERROR(VLOOKUP(L1709&amp;"-"&amp;E1709,'Np Quality'!A:M,7,FALSE))),"-",VLOOKUP(L1709&amp;"-"&amp;E1709,'Np Quality'!A:M,7,FALSE)))</f>
        <v/>
      </c>
      <c r="Q1709" s="391" t="str">
        <f>IF(ISBLANK(L1809),"",IF(OR(ISBLANK(VLOOKUP(L1809&amp;"-"&amp;E1809,'Np Quality'!A:M,8,FALSE)),ISERROR(VLOOKUP(L1809&amp;"-"&amp;E1809,'Np Quality'!A:M,8,FALSE))),"-",VLOOKUP(L1809&amp;"-"&amp;E1809,'Np Quality'!A:M,8,FALSE)))</f>
        <v/>
      </c>
      <c r="R1709" s="283" t="str">
        <f>IF(ISBLANK(L1709),"",IF(OR(ISBLANK(VLOOKUP(L1709&amp;"-"&amp;E1709,'Np Quality'!A:M,9,FALSE)),ISERROR(VLOOKUP(L1709&amp;"-"&amp;E1709,'Np Quality'!A:M,9,FALSE))),"-",VLOOKUP(L1709&amp;"-"&amp;E1709,'Np Quality'!A:M,9,FALSE)))</f>
        <v/>
      </c>
      <c r="S1709" s="150"/>
      <c r="T1709" s="395" t="str">
        <f t="shared" si="200"/>
        <v/>
      </c>
      <c r="U1709" s="395" t="str">
        <f t="shared" si="197"/>
        <v/>
      </c>
      <c r="V1709" s="396"/>
      <c r="W1709" s="282"/>
    </row>
    <row r="1710" spans="1:23">
      <c r="A1710" s="382" t="str">
        <f t="shared" si="198"/>
        <v/>
      </c>
      <c r="B1710" s="383" t="str">
        <f t="shared" si="201"/>
        <v/>
      </c>
      <c r="C1710" s="236"/>
      <c r="D1710" s="282"/>
      <c r="E1710" s="384" t="str">
        <f t="shared" si="199"/>
        <v/>
      </c>
      <c r="F1710" s="388"/>
      <c r="G1710" s="243"/>
      <c r="H1710" s="244"/>
      <c r="I1710" s="243"/>
      <c r="J1710" s="244"/>
      <c r="K1710" s="244"/>
      <c r="L1710" s="244"/>
      <c r="M1710" s="244"/>
      <c r="N1710" s="290"/>
      <c r="O1710" s="391" t="str">
        <f>IF(ISBLANK(L1710),"",IF(OR(ISBLANK(VLOOKUP(L1710&amp;"-"&amp;E1710,'Np Quality'!A:M,6,FALSE)),ISERROR(VLOOKUP(L1710&amp;"-"&amp;E1710,'Np Quality'!A:M,6,FALSE))),"-",VLOOKUP(L1710&amp;"-"&amp;E1710,'Np Quality'!A:M,6,FALSE)))</f>
        <v/>
      </c>
      <c r="P1710" s="391" t="str">
        <f>IF(ISBLANK(L1710),"",IF(OR(ISBLANK(VLOOKUP(L1710&amp;"-"&amp;E1710,'Np Quality'!A:M,7,FALSE)),ISERROR(VLOOKUP(L1710&amp;"-"&amp;E1710,'Np Quality'!A:M,7,FALSE))),"-",VLOOKUP(L1710&amp;"-"&amp;E1710,'Np Quality'!A:M,7,FALSE)))</f>
        <v/>
      </c>
      <c r="Q1710" s="391" t="str">
        <f>IF(ISBLANK(L1810),"",IF(OR(ISBLANK(VLOOKUP(L1810&amp;"-"&amp;E1810,'Np Quality'!A:M,8,FALSE)),ISERROR(VLOOKUP(L1810&amp;"-"&amp;E1810,'Np Quality'!A:M,8,FALSE))),"-",VLOOKUP(L1810&amp;"-"&amp;E1810,'Np Quality'!A:M,8,FALSE)))</f>
        <v/>
      </c>
      <c r="R1710" s="283" t="str">
        <f>IF(ISBLANK(L1710),"",IF(OR(ISBLANK(VLOOKUP(L1710&amp;"-"&amp;E1710,'Np Quality'!A:M,9,FALSE)),ISERROR(VLOOKUP(L1710&amp;"-"&amp;E1710,'Np Quality'!A:M,9,FALSE))),"-",VLOOKUP(L1710&amp;"-"&amp;E1710,'Np Quality'!A:M,9,FALSE)))</f>
        <v/>
      </c>
      <c r="S1710" s="150"/>
      <c r="T1710" s="395" t="str">
        <f t="shared" si="200"/>
        <v/>
      </c>
      <c r="U1710" s="395" t="str">
        <f t="shared" si="197"/>
        <v/>
      </c>
      <c r="V1710" s="396"/>
      <c r="W1710" s="282"/>
    </row>
    <row r="1711" spans="1:23">
      <c r="A1711" s="382" t="str">
        <f t="shared" si="198"/>
        <v/>
      </c>
      <c r="B1711" s="383" t="str">
        <f t="shared" si="201"/>
        <v/>
      </c>
      <c r="C1711" s="236"/>
      <c r="D1711" s="282"/>
      <c r="E1711" s="384" t="str">
        <f t="shared" si="199"/>
        <v/>
      </c>
      <c r="F1711" s="388"/>
      <c r="G1711" s="243"/>
      <c r="H1711" s="244"/>
      <c r="I1711" s="243"/>
      <c r="J1711" s="244"/>
      <c r="K1711" s="244"/>
      <c r="L1711" s="244"/>
      <c r="M1711" s="244"/>
      <c r="N1711" s="290"/>
      <c r="O1711" s="391" t="str">
        <f>IF(ISBLANK(L1711),"",IF(OR(ISBLANK(VLOOKUP(L1711&amp;"-"&amp;E1711,'Np Quality'!A:M,6,FALSE)),ISERROR(VLOOKUP(L1711&amp;"-"&amp;E1711,'Np Quality'!A:M,6,FALSE))),"-",VLOOKUP(L1711&amp;"-"&amp;E1711,'Np Quality'!A:M,6,FALSE)))</f>
        <v/>
      </c>
      <c r="P1711" s="391" t="str">
        <f>IF(ISBLANK(L1711),"",IF(OR(ISBLANK(VLOOKUP(L1711&amp;"-"&amp;E1711,'Np Quality'!A:M,7,FALSE)),ISERROR(VLOOKUP(L1711&amp;"-"&amp;E1711,'Np Quality'!A:M,7,FALSE))),"-",VLOOKUP(L1711&amp;"-"&amp;E1711,'Np Quality'!A:M,7,FALSE)))</f>
        <v/>
      </c>
      <c r="Q1711" s="391" t="str">
        <f>IF(ISBLANK(L1811),"",IF(OR(ISBLANK(VLOOKUP(L1811&amp;"-"&amp;E1811,'Np Quality'!A:M,8,FALSE)),ISERROR(VLOOKUP(L1811&amp;"-"&amp;E1811,'Np Quality'!A:M,8,FALSE))),"-",VLOOKUP(L1811&amp;"-"&amp;E1811,'Np Quality'!A:M,8,FALSE)))</f>
        <v/>
      </c>
      <c r="R1711" s="283" t="str">
        <f>IF(ISBLANK(L1711),"",IF(OR(ISBLANK(VLOOKUP(L1711&amp;"-"&amp;E1711,'Np Quality'!A:M,9,FALSE)),ISERROR(VLOOKUP(L1711&amp;"-"&amp;E1711,'Np Quality'!A:M,9,FALSE))),"-",VLOOKUP(L1711&amp;"-"&amp;E1711,'Np Quality'!A:M,9,FALSE)))</f>
        <v/>
      </c>
      <c r="S1711" s="150"/>
      <c r="T1711" s="395" t="str">
        <f t="shared" si="200"/>
        <v/>
      </c>
      <c r="U1711" s="395" t="str">
        <f t="shared" si="197"/>
        <v/>
      </c>
      <c r="V1711" s="396"/>
      <c r="W1711" s="282"/>
    </row>
    <row r="1712" spans="1:23">
      <c r="A1712" s="382" t="str">
        <f t="shared" si="198"/>
        <v/>
      </c>
      <c r="B1712" s="383" t="str">
        <f t="shared" si="201"/>
        <v/>
      </c>
      <c r="C1712" s="236"/>
      <c r="D1712" s="282"/>
      <c r="E1712" s="384" t="str">
        <f t="shared" si="199"/>
        <v/>
      </c>
      <c r="F1712" s="388"/>
      <c r="G1712" s="243"/>
      <c r="H1712" s="244"/>
      <c r="I1712" s="243"/>
      <c r="J1712" s="244"/>
      <c r="K1712" s="244"/>
      <c r="L1712" s="244"/>
      <c r="M1712" s="244"/>
      <c r="N1712" s="290"/>
      <c r="O1712" s="391" t="str">
        <f>IF(ISBLANK(L1713),"",IF(OR(ISBLANK(VLOOKUP(L1713&amp;"-"&amp;E1713,'Np Quality'!A:M,6,FALSE)),ISERROR(VLOOKUP(L1713&amp;"-"&amp;E1713,'Np Quality'!A:M,6,FALSE))),"-",VLOOKUP(L1713&amp;"-"&amp;E1713,'Np Quality'!A:M,6,FALSE)))</f>
        <v/>
      </c>
      <c r="P1712" s="391" t="str">
        <f>IF(ISBLANK(L1712),"",IF(OR(ISBLANK(VLOOKUP(L1712&amp;"-"&amp;E1712,'Np Quality'!A:M,7,FALSE)),ISERROR(VLOOKUP(L1712&amp;"-"&amp;E1712,'Np Quality'!A:M,7,FALSE))),"-",VLOOKUP(L1712&amp;"-"&amp;E1712,'Np Quality'!A:M,7,FALSE)))</f>
        <v/>
      </c>
      <c r="Q1712" s="391" t="str">
        <f>IF(ISBLANK(L1812),"",IF(OR(ISBLANK(VLOOKUP(L1812&amp;"-"&amp;E1812,'Np Quality'!A:M,8,FALSE)),ISERROR(VLOOKUP(L1812&amp;"-"&amp;E1812,'Np Quality'!A:M,8,FALSE))),"-",VLOOKUP(L1812&amp;"-"&amp;E1812,'Np Quality'!A:M,8,FALSE)))</f>
        <v/>
      </c>
      <c r="R1712" s="283" t="str">
        <f>IF(ISBLANK(L1712),"",IF(OR(ISBLANK(VLOOKUP(L1712&amp;"-"&amp;E1712,'Np Quality'!A:M,9,FALSE)),ISERROR(VLOOKUP(L1712&amp;"-"&amp;E1712,'Np Quality'!A:M,9,FALSE))),"-",VLOOKUP(L1712&amp;"-"&amp;E1712,'Np Quality'!A:M,9,FALSE)))</f>
        <v/>
      </c>
      <c r="S1712" s="150"/>
      <c r="T1712" s="395" t="str">
        <f t="shared" si="200"/>
        <v/>
      </c>
      <c r="U1712" s="395" t="str">
        <f t="shared" si="197"/>
        <v/>
      </c>
      <c r="V1712" s="396"/>
      <c r="W1712" s="282"/>
    </row>
    <row r="1713" spans="1:23">
      <c r="A1713" s="382" t="str">
        <f t="shared" si="198"/>
        <v/>
      </c>
      <c r="B1713" s="383" t="str">
        <f t="shared" si="201"/>
        <v/>
      </c>
      <c r="C1713" s="236"/>
      <c r="D1713" s="282"/>
      <c r="E1713" s="384" t="str">
        <f t="shared" si="199"/>
        <v/>
      </c>
      <c r="F1713" s="388"/>
      <c r="G1713" s="243"/>
      <c r="H1713" s="244"/>
      <c r="I1713" s="243"/>
      <c r="J1713" s="244"/>
      <c r="K1713" s="244"/>
      <c r="L1713" s="244"/>
      <c r="M1713" s="244"/>
      <c r="N1713" s="290"/>
      <c r="O1713" s="391" t="str">
        <f>IF(ISBLANK(L1713),"",IF(OR(ISBLANK(VLOOKUP(L1713&amp;"-"&amp;E1713,'Np Quality'!A:M,6,FALSE)),ISERROR(VLOOKUP(L1713&amp;"-"&amp;E1713,'Np Quality'!A:M,6,FALSE))),"-",VLOOKUP(L1713&amp;"-"&amp;E1713,'Np Quality'!A:M,6,FALSE)))</f>
        <v/>
      </c>
      <c r="P1713" s="391" t="str">
        <f>IF(ISBLANK(L1714),"",IF(OR(ISBLANK(VLOOKUP(L1714&amp;"-"&amp;E1714,'Np Quality'!A:M,7,FALSE)),ISERROR(VLOOKUP(L1714&amp;"-"&amp;E1714,'Np Quality'!A:M,7,FALSE))),"-",VLOOKUP(L1714&amp;"-"&amp;E1714,'Np Quality'!A:M,7,FALSE)))</f>
        <v/>
      </c>
      <c r="Q1713" s="391" t="str">
        <f>IF(ISBLANK(L1813),"",IF(OR(ISBLANK(VLOOKUP(L1813&amp;"-"&amp;E1813,'Np Quality'!A:M,8,FALSE)),ISERROR(VLOOKUP(L1813&amp;"-"&amp;E1813,'Np Quality'!A:M,8,FALSE))),"-",VLOOKUP(L1813&amp;"-"&amp;E1813,'Np Quality'!A:M,8,FALSE)))</f>
        <v/>
      </c>
      <c r="R1713" s="283" t="str">
        <f>IF(ISBLANK(L1713),"",IF(OR(ISBLANK(VLOOKUP(L1713&amp;"-"&amp;E1713,'Np Quality'!A:M,9,FALSE)),ISERROR(VLOOKUP(L1713&amp;"-"&amp;E1713,'Np Quality'!A:M,9,FALSE))),"-",VLOOKUP(L1713&amp;"-"&amp;E1713,'Np Quality'!A:M,9,FALSE)))</f>
        <v/>
      </c>
      <c r="S1713" s="150"/>
      <c r="T1713" s="395" t="str">
        <f t="shared" si="200"/>
        <v/>
      </c>
      <c r="U1713" s="395" t="str">
        <f t="shared" si="197"/>
        <v/>
      </c>
      <c r="V1713" s="396"/>
      <c r="W1713" s="282"/>
    </row>
    <row r="1714" spans="1:23">
      <c r="A1714" s="382" t="str">
        <f t="shared" si="198"/>
        <v/>
      </c>
      <c r="B1714" s="383" t="str">
        <f t="shared" si="201"/>
        <v/>
      </c>
      <c r="C1714" s="236"/>
      <c r="D1714" s="282"/>
      <c r="E1714" s="384" t="str">
        <f t="shared" si="199"/>
        <v/>
      </c>
      <c r="F1714" s="388"/>
      <c r="G1714" s="243"/>
      <c r="H1714" s="244"/>
      <c r="I1714" s="243"/>
      <c r="J1714" s="244"/>
      <c r="K1714" s="244"/>
      <c r="L1714" s="244"/>
      <c r="M1714" s="244"/>
      <c r="N1714" s="290"/>
      <c r="O1714" s="391" t="str">
        <f>IF(ISBLANK(L1714),"",IF(OR(ISBLANK(VLOOKUP(L1714&amp;"-"&amp;E1714,'Np Quality'!A:M,6,FALSE)),ISERROR(VLOOKUP(L1714&amp;"-"&amp;E1714,'Np Quality'!A:M,6,FALSE))),"-",VLOOKUP(L1714&amp;"-"&amp;E1714,'Np Quality'!A:M,6,FALSE)))</f>
        <v/>
      </c>
      <c r="P1714" s="391" t="str">
        <f>IF(ISBLANK(L1714),"",IF(OR(ISBLANK(VLOOKUP(L1714&amp;"-"&amp;E1714,'Np Quality'!A:M,7,FALSE)),ISERROR(VLOOKUP(L1714&amp;"-"&amp;E1714,'Np Quality'!A:M,7,FALSE))),"-",VLOOKUP(L1714&amp;"-"&amp;E1714,'Np Quality'!A:M,7,FALSE)))</f>
        <v/>
      </c>
      <c r="Q1714" s="391" t="str">
        <f>IF(ISBLANK(L1815),"",IF(OR(ISBLANK(VLOOKUP(L1815&amp;"-"&amp;E1815,'Np Quality'!A:M,8,FALSE)),ISERROR(VLOOKUP(L1815&amp;"-"&amp;E1815,'Np Quality'!A:M,8,FALSE))),"-",VLOOKUP(L1815&amp;"-"&amp;E1815,'Np Quality'!A:M,8,FALSE)))</f>
        <v/>
      </c>
      <c r="R1714" s="283" t="str">
        <f>IF(ISBLANK(L1714),"",IF(OR(ISBLANK(VLOOKUP(L1714&amp;"-"&amp;E1714,'Np Quality'!A:M,9,FALSE)),ISERROR(VLOOKUP(L1714&amp;"-"&amp;E1714,'Np Quality'!A:M,9,FALSE))),"-",VLOOKUP(L1714&amp;"-"&amp;E1714,'Np Quality'!A:M,9,FALSE)))</f>
        <v/>
      </c>
      <c r="S1714" s="150"/>
      <c r="T1714" s="395" t="str">
        <f t="shared" si="200"/>
        <v/>
      </c>
      <c r="U1714" s="395" t="str">
        <f t="shared" si="197"/>
        <v/>
      </c>
      <c r="V1714" s="396"/>
      <c r="W1714" s="282"/>
    </row>
    <row r="1715" spans="1:23">
      <c r="A1715" s="382" t="str">
        <f t="shared" si="198"/>
        <v/>
      </c>
      <c r="B1715" s="383" t="str">
        <f t="shared" si="201"/>
        <v/>
      </c>
      <c r="C1715" s="236"/>
      <c r="D1715" s="282"/>
      <c r="E1715" s="384" t="str">
        <f t="shared" si="199"/>
        <v/>
      </c>
      <c r="F1715" s="388"/>
      <c r="G1715" s="243"/>
      <c r="H1715" s="244"/>
      <c r="I1715" s="243"/>
      <c r="J1715" s="244"/>
      <c r="K1715" s="244"/>
      <c r="L1715" s="244"/>
      <c r="M1715" s="244"/>
      <c r="N1715" s="290"/>
      <c r="O1715" s="391" t="str">
        <f>IF(ISBLANK(L1715),"",IF(OR(ISBLANK(VLOOKUP(L1715&amp;"-"&amp;E1715,'Np Quality'!A:M,6,FALSE)),ISERROR(VLOOKUP(L1715&amp;"-"&amp;E1715,'Np Quality'!A:M,6,FALSE))),"-",VLOOKUP(L1715&amp;"-"&amp;E1715,'Np Quality'!A:M,6,FALSE)))</f>
        <v/>
      </c>
      <c r="P1715" s="391" t="str">
        <f>IF(ISBLANK(L1715),"",IF(OR(ISBLANK(VLOOKUP(L1715&amp;"-"&amp;E1715,'Np Quality'!A:M,7,FALSE)),ISERROR(VLOOKUP(L1715&amp;"-"&amp;E1715,'Np Quality'!A:M,7,FALSE))),"-",VLOOKUP(L1715&amp;"-"&amp;E1715,'Np Quality'!A:M,7,FALSE)))</f>
        <v/>
      </c>
      <c r="Q1715" s="391" t="str">
        <f>IF(ISBLANK(L1815),"",IF(OR(ISBLANK(VLOOKUP(L1815&amp;"-"&amp;E1815,'Np Quality'!A:M,8,FALSE)),ISERROR(VLOOKUP(L1815&amp;"-"&amp;E1815,'Np Quality'!A:M,8,FALSE))),"-",VLOOKUP(L1815&amp;"-"&amp;E1815,'Np Quality'!A:M,8,FALSE)))</f>
        <v/>
      </c>
      <c r="R1715" s="283" t="str">
        <f>IF(ISBLANK(L1716),"",IF(OR(ISBLANK(VLOOKUP(L1716&amp;"-"&amp;E1716,'Np Quality'!A:M,9,FALSE)),ISERROR(VLOOKUP(L1716&amp;"-"&amp;E1716,'Np Quality'!A:M,9,FALSE))),"-",VLOOKUP(L1716&amp;"-"&amp;E1716,'Np Quality'!A:M,9,FALSE)))</f>
        <v/>
      </c>
      <c r="S1715" s="150"/>
      <c r="T1715" s="395" t="str">
        <f t="shared" si="200"/>
        <v/>
      </c>
      <c r="U1715" s="395" t="str">
        <f t="shared" si="197"/>
        <v/>
      </c>
      <c r="V1715" s="396"/>
      <c r="W1715" s="282"/>
    </row>
    <row r="1716" spans="1:23">
      <c r="A1716" s="382" t="str">
        <f t="shared" si="198"/>
        <v/>
      </c>
      <c r="B1716" s="383" t="str">
        <f t="shared" si="201"/>
        <v/>
      </c>
      <c r="C1716" s="236"/>
      <c r="D1716" s="282"/>
      <c r="E1716" s="384" t="str">
        <f t="shared" si="199"/>
        <v/>
      </c>
      <c r="F1716" s="388"/>
      <c r="G1716" s="243"/>
      <c r="H1716" s="244"/>
      <c r="I1716" s="243"/>
      <c r="J1716" s="244"/>
      <c r="K1716" s="244"/>
      <c r="L1716" s="244"/>
      <c r="M1716" s="244"/>
      <c r="N1716" s="290"/>
      <c r="O1716" s="391" t="str">
        <f>IF(ISBLANK(L1716),"",IF(OR(ISBLANK(VLOOKUP(L1716&amp;"-"&amp;E1716,'Np Quality'!A:M,6,FALSE)),ISERROR(VLOOKUP(L1716&amp;"-"&amp;E1716,'Np Quality'!A:M,6,FALSE))),"-",VLOOKUP(L1716&amp;"-"&amp;E1716,'Np Quality'!A:M,6,FALSE)))</f>
        <v/>
      </c>
      <c r="P1716" s="391" t="str">
        <f>IF(ISBLANK(L1716),"",IF(OR(ISBLANK(VLOOKUP(L1716&amp;"-"&amp;E1716,'Np Quality'!A:M,7,FALSE)),ISERROR(VLOOKUP(L1716&amp;"-"&amp;E1716,'Np Quality'!A:M,7,FALSE))),"-",VLOOKUP(L1716&amp;"-"&amp;E1716,'Np Quality'!A:M,7,FALSE)))</f>
        <v/>
      </c>
      <c r="Q1716" s="391" t="str">
        <f>IF(ISBLANK(L1816),"",IF(OR(ISBLANK(VLOOKUP(L1816&amp;"-"&amp;E1816,'Np Quality'!A:M,8,FALSE)),ISERROR(VLOOKUP(L1816&amp;"-"&amp;E1816,'Np Quality'!A:M,8,FALSE))),"-",VLOOKUP(L1816&amp;"-"&amp;E1816,'Np Quality'!A:M,8,FALSE)))</f>
        <v/>
      </c>
      <c r="R1716" s="283" t="str">
        <f>IF(ISBLANK(L1716),"",IF(OR(ISBLANK(VLOOKUP(L1716&amp;"-"&amp;E1716,'Np Quality'!A:M,9,FALSE)),ISERROR(VLOOKUP(L1716&amp;"-"&amp;E1716,'Np Quality'!A:M,9,FALSE))),"-",VLOOKUP(L1716&amp;"-"&amp;E1716,'Np Quality'!A:M,9,FALSE)))</f>
        <v/>
      </c>
      <c r="S1716" s="150"/>
      <c r="T1716" s="395" t="str">
        <f t="shared" si="200"/>
        <v/>
      </c>
      <c r="U1716" s="395" t="str">
        <f t="shared" si="197"/>
        <v/>
      </c>
      <c r="V1716" s="396"/>
      <c r="W1716" s="282"/>
    </row>
    <row r="1717" spans="1:23">
      <c r="A1717" s="382" t="str">
        <f t="shared" si="198"/>
        <v/>
      </c>
      <c r="B1717" s="383" t="str">
        <f t="shared" si="201"/>
        <v/>
      </c>
      <c r="C1717" s="236"/>
      <c r="D1717" s="282"/>
      <c r="E1717" s="384" t="str">
        <f t="shared" si="199"/>
        <v/>
      </c>
      <c r="F1717" s="388"/>
      <c r="G1717" s="243"/>
      <c r="H1717" s="244"/>
      <c r="I1717" s="243"/>
      <c r="J1717" s="244"/>
      <c r="K1717" s="244"/>
      <c r="L1717" s="244"/>
      <c r="M1717" s="244"/>
      <c r="N1717" s="290"/>
      <c r="O1717" s="391" t="str">
        <f>IF(ISBLANK(L1717),"",IF(OR(ISBLANK(VLOOKUP(L1717&amp;"-"&amp;E1717,'Np Quality'!A:M,6,FALSE)),ISERROR(VLOOKUP(L1717&amp;"-"&amp;E1717,'Np Quality'!A:M,6,FALSE))),"-",VLOOKUP(L1717&amp;"-"&amp;E1717,'Np Quality'!A:M,6,FALSE)))</f>
        <v/>
      </c>
      <c r="P1717" s="391" t="str">
        <f>IF(ISBLANK(L1717),"",IF(OR(ISBLANK(VLOOKUP(L1717&amp;"-"&amp;E1717,'Np Quality'!A:M,7,FALSE)),ISERROR(VLOOKUP(L1717&amp;"-"&amp;E1717,'Np Quality'!A:M,7,FALSE))),"-",VLOOKUP(L1717&amp;"-"&amp;E1717,'Np Quality'!A:M,7,FALSE)))</f>
        <v/>
      </c>
      <c r="Q1717" s="391" t="str">
        <f>IF(ISBLANK(L1817),"",IF(OR(ISBLANK(VLOOKUP(L1817&amp;"-"&amp;E1817,'Np Quality'!A:M,8,FALSE)),ISERROR(VLOOKUP(L1817&amp;"-"&amp;E1817,'Np Quality'!A:M,8,FALSE))),"-",VLOOKUP(L1817&amp;"-"&amp;E1817,'Np Quality'!A:M,8,FALSE)))</f>
        <v/>
      </c>
      <c r="R1717" s="283" t="str">
        <f>IF(ISBLANK(L1717),"",IF(OR(ISBLANK(VLOOKUP(L1717&amp;"-"&amp;E1717,'Np Quality'!A:M,9,FALSE)),ISERROR(VLOOKUP(L1717&amp;"-"&amp;E1717,'Np Quality'!A:M,9,FALSE))),"-",VLOOKUP(L1717&amp;"-"&amp;E1717,'Np Quality'!A:M,9,FALSE)))</f>
        <v/>
      </c>
      <c r="S1717" s="150"/>
      <c r="T1717" s="395" t="str">
        <f t="shared" si="200"/>
        <v/>
      </c>
      <c r="U1717" s="395" t="str">
        <f t="shared" si="197"/>
        <v/>
      </c>
      <c r="V1717" s="396"/>
      <c r="W1717" s="282"/>
    </row>
    <row r="1718" spans="1:23">
      <c r="A1718" s="382" t="str">
        <f t="shared" si="198"/>
        <v/>
      </c>
      <c r="B1718" s="383" t="str">
        <f t="shared" si="201"/>
        <v/>
      </c>
      <c r="C1718" s="236"/>
      <c r="D1718" s="282"/>
      <c r="E1718" s="384" t="str">
        <f t="shared" si="199"/>
        <v/>
      </c>
      <c r="F1718" s="388"/>
      <c r="G1718" s="243"/>
      <c r="H1718" s="244"/>
      <c r="I1718" s="243"/>
      <c r="J1718" s="244"/>
      <c r="K1718" s="244"/>
      <c r="L1718" s="244"/>
      <c r="M1718" s="244"/>
      <c r="N1718" s="290"/>
      <c r="O1718" s="391" t="str">
        <f>IF(ISBLANK(L1718),"",IF(OR(ISBLANK(VLOOKUP(L1718&amp;"-"&amp;E1718,'Np Quality'!A:M,6,FALSE)),ISERROR(VLOOKUP(L1718&amp;"-"&amp;E1718,'Np Quality'!A:M,6,FALSE))),"-",VLOOKUP(L1718&amp;"-"&amp;E1718,'Np Quality'!A:M,6,FALSE)))</f>
        <v/>
      </c>
      <c r="P1718" s="391" t="str">
        <f>IF(ISBLANK(L1718),"",IF(OR(ISBLANK(VLOOKUP(L1718&amp;"-"&amp;E1718,'Np Quality'!A:M,7,FALSE)),ISERROR(VLOOKUP(L1718&amp;"-"&amp;E1718,'Np Quality'!A:M,7,FALSE))),"-",VLOOKUP(L1718&amp;"-"&amp;E1718,'Np Quality'!A:M,7,FALSE)))</f>
        <v/>
      </c>
      <c r="Q1718" s="391" t="str">
        <f>IF(ISBLANK(L1818),"",IF(OR(ISBLANK(VLOOKUP(L1818&amp;"-"&amp;E1818,'Np Quality'!A:M,8,FALSE)),ISERROR(VLOOKUP(L1818&amp;"-"&amp;E1818,'Np Quality'!A:M,8,FALSE))),"-",VLOOKUP(L1818&amp;"-"&amp;E1818,'Np Quality'!A:M,8,FALSE)))</f>
        <v/>
      </c>
      <c r="R1718" s="283" t="str">
        <f>IF(ISBLANK(L1718),"",IF(OR(ISBLANK(VLOOKUP(L1718&amp;"-"&amp;E1718,'Np Quality'!A:M,9,FALSE)),ISERROR(VLOOKUP(L1718&amp;"-"&amp;E1718,'Np Quality'!A:M,9,FALSE))),"-",VLOOKUP(L1718&amp;"-"&amp;E1718,'Np Quality'!A:M,9,FALSE)))</f>
        <v/>
      </c>
      <c r="S1718" s="150"/>
      <c r="T1718" s="395" t="str">
        <f t="shared" si="200"/>
        <v/>
      </c>
      <c r="U1718" s="395" t="str">
        <f t="shared" si="197"/>
        <v/>
      </c>
      <c r="V1718" s="396"/>
      <c r="W1718" s="282"/>
    </row>
    <row r="1719" spans="1:23">
      <c r="A1719" s="382" t="str">
        <f t="shared" si="198"/>
        <v/>
      </c>
      <c r="B1719" s="383" t="str">
        <f t="shared" si="201"/>
        <v/>
      </c>
      <c r="C1719" s="236"/>
      <c r="D1719" s="282"/>
      <c r="E1719" s="384" t="str">
        <f t="shared" si="199"/>
        <v/>
      </c>
      <c r="F1719" s="388"/>
      <c r="G1719" s="243"/>
      <c r="H1719" s="244"/>
      <c r="I1719" s="243"/>
      <c r="J1719" s="244"/>
      <c r="K1719" s="244"/>
      <c r="L1719" s="244"/>
      <c r="M1719" s="244"/>
      <c r="N1719" s="290"/>
      <c r="O1719" s="391" t="str">
        <f>IF(ISBLANK(L1719),"",IF(OR(ISBLANK(VLOOKUP(L1719&amp;"-"&amp;E1719,'Np Quality'!A:M,6,FALSE)),ISERROR(VLOOKUP(L1719&amp;"-"&amp;E1719,'Np Quality'!A:M,6,FALSE))),"-",VLOOKUP(L1719&amp;"-"&amp;E1719,'Np Quality'!A:M,6,FALSE)))</f>
        <v/>
      </c>
      <c r="P1719" s="391" t="str">
        <f>IF(ISBLANK(L1719),"",IF(OR(ISBLANK(VLOOKUP(L1719&amp;"-"&amp;E1719,'Np Quality'!A:M,7,FALSE)),ISERROR(VLOOKUP(L1719&amp;"-"&amp;E1719,'Np Quality'!A:M,7,FALSE))),"-",VLOOKUP(L1719&amp;"-"&amp;E1719,'Np Quality'!A:M,7,FALSE)))</f>
        <v/>
      </c>
      <c r="Q1719" s="391" t="str">
        <f>IF(ISBLANK(L1819),"",IF(OR(ISBLANK(VLOOKUP(L1819&amp;"-"&amp;E1819,'Np Quality'!A:M,8,FALSE)),ISERROR(VLOOKUP(L1819&amp;"-"&amp;E1819,'Np Quality'!A:M,8,FALSE))),"-",VLOOKUP(L1819&amp;"-"&amp;E1819,'Np Quality'!A:M,8,FALSE)))</f>
        <v/>
      </c>
      <c r="R1719" s="283" t="str">
        <f>IF(ISBLANK(L1719),"",IF(OR(ISBLANK(VLOOKUP(L1719&amp;"-"&amp;E1719,'Np Quality'!A:M,9,FALSE)),ISERROR(VLOOKUP(L1719&amp;"-"&amp;E1719,'Np Quality'!A:M,9,FALSE))),"-",VLOOKUP(L1719&amp;"-"&amp;E1719,'Np Quality'!A:M,9,FALSE)))</f>
        <v/>
      </c>
      <c r="S1719" s="150"/>
      <c r="T1719" s="395" t="str">
        <f t="shared" si="200"/>
        <v/>
      </c>
      <c r="U1719" s="395" t="str">
        <f t="shared" si="197"/>
        <v/>
      </c>
      <c r="V1719" s="396"/>
      <c r="W1719" s="282"/>
    </row>
    <row r="1720" spans="1:23">
      <c r="A1720" s="382" t="str">
        <f t="shared" si="198"/>
        <v/>
      </c>
      <c r="B1720" s="383" t="str">
        <f t="shared" si="201"/>
        <v/>
      </c>
      <c r="C1720" s="236"/>
      <c r="D1720" s="282"/>
      <c r="E1720" s="384" t="str">
        <f t="shared" si="199"/>
        <v/>
      </c>
      <c r="F1720" s="388"/>
      <c r="G1720" s="243"/>
      <c r="H1720" s="244"/>
      <c r="I1720" s="243"/>
      <c r="J1720" s="244"/>
      <c r="K1720" s="244"/>
      <c r="L1720" s="244"/>
      <c r="M1720" s="244"/>
      <c r="N1720" s="290"/>
      <c r="O1720" s="391" t="str">
        <f>IF(ISBLANK(L1720),"",IF(OR(ISBLANK(VLOOKUP(L1720&amp;"-"&amp;E1720,'Np Quality'!A:M,6,FALSE)),ISERROR(VLOOKUP(L1720&amp;"-"&amp;E1720,'Np Quality'!A:M,6,FALSE))),"-",VLOOKUP(L1720&amp;"-"&amp;E1720,'Np Quality'!A:M,6,FALSE)))</f>
        <v/>
      </c>
      <c r="P1720" s="391" t="str">
        <f>IF(ISBLANK(L1720),"",IF(OR(ISBLANK(VLOOKUP(L1720&amp;"-"&amp;E1720,'Np Quality'!A:M,7,FALSE)),ISERROR(VLOOKUP(L1720&amp;"-"&amp;E1720,'Np Quality'!A:M,7,FALSE))),"-",VLOOKUP(L1720&amp;"-"&amp;E1720,'Np Quality'!A:M,7,FALSE)))</f>
        <v/>
      </c>
      <c r="Q1720" s="391" t="str">
        <f>IF(ISBLANK(L1820),"",IF(OR(ISBLANK(VLOOKUP(L1820&amp;"-"&amp;E1820,'Np Quality'!A:M,8,FALSE)),ISERROR(VLOOKUP(L1820&amp;"-"&amp;E1820,'Np Quality'!A:M,8,FALSE))),"-",VLOOKUP(L1820&amp;"-"&amp;E1820,'Np Quality'!A:M,8,FALSE)))</f>
        <v/>
      </c>
      <c r="R1720" s="283" t="str">
        <f>IF(ISBLANK(L1720),"",IF(OR(ISBLANK(VLOOKUP(L1720&amp;"-"&amp;E1720,'Np Quality'!A:M,9,FALSE)),ISERROR(VLOOKUP(L1720&amp;"-"&amp;E1720,'Np Quality'!A:M,9,FALSE))),"-",VLOOKUP(L1720&amp;"-"&amp;E1720,'Np Quality'!A:M,9,FALSE)))</f>
        <v/>
      </c>
      <c r="S1720" s="150"/>
      <c r="T1720" s="395" t="str">
        <f t="shared" si="200"/>
        <v/>
      </c>
      <c r="U1720" s="395" t="str">
        <f t="shared" si="197"/>
        <v/>
      </c>
      <c r="V1720" s="396"/>
      <c r="W1720" s="282"/>
    </row>
    <row r="1721" spans="1:23">
      <c r="A1721" s="382" t="str">
        <f t="shared" si="198"/>
        <v/>
      </c>
      <c r="B1721" s="383" t="str">
        <f t="shared" si="201"/>
        <v/>
      </c>
      <c r="C1721" s="236"/>
      <c r="D1721" s="282"/>
      <c r="E1721" s="384" t="str">
        <f t="shared" si="199"/>
        <v/>
      </c>
      <c r="F1721" s="388"/>
      <c r="G1721" s="243"/>
      <c r="H1721" s="244"/>
      <c r="I1721" s="243"/>
      <c r="J1721" s="244"/>
      <c r="K1721" s="244"/>
      <c r="L1721" s="244"/>
      <c r="M1721" s="244"/>
      <c r="N1721" s="290"/>
      <c r="O1721" s="391" t="str">
        <f>IF(ISBLANK(L1721),"",IF(OR(ISBLANK(VLOOKUP(L1721&amp;"-"&amp;E1721,'Np Quality'!A:M,6,FALSE)),ISERROR(VLOOKUP(L1721&amp;"-"&amp;E1721,'Np Quality'!A:M,6,FALSE))),"-",VLOOKUP(L1721&amp;"-"&amp;E1721,'Np Quality'!A:M,6,FALSE)))</f>
        <v/>
      </c>
      <c r="P1721" s="391" t="str">
        <f>IF(ISBLANK(L1721),"",IF(OR(ISBLANK(VLOOKUP(L1721&amp;"-"&amp;E1721,'Np Quality'!A:M,7,FALSE)),ISERROR(VLOOKUP(L1721&amp;"-"&amp;E1721,'Np Quality'!A:M,7,FALSE))),"-",VLOOKUP(L1721&amp;"-"&amp;E1721,'Np Quality'!A:M,7,FALSE)))</f>
        <v/>
      </c>
      <c r="Q1721" s="391" t="str">
        <f>IF(ISBLANK(L1821),"",IF(OR(ISBLANK(VLOOKUP(L1821&amp;"-"&amp;E1821,'Np Quality'!A:M,8,FALSE)),ISERROR(VLOOKUP(L1821&amp;"-"&amp;E1821,'Np Quality'!A:M,8,FALSE))),"-",VLOOKUP(L1821&amp;"-"&amp;E1821,'Np Quality'!A:M,8,FALSE)))</f>
        <v/>
      </c>
      <c r="R1721" s="283" t="str">
        <f>IF(ISBLANK(L1721),"",IF(OR(ISBLANK(VLOOKUP(L1721&amp;"-"&amp;E1721,'Np Quality'!A:M,9,FALSE)),ISERROR(VLOOKUP(L1721&amp;"-"&amp;E1721,'Np Quality'!A:M,9,FALSE))),"-",VLOOKUP(L1721&amp;"-"&amp;E1721,'Np Quality'!A:M,9,FALSE)))</f>
        <v/>
      </c>
      <c r="S1721" s="150"/>
      <c r="T1721" s="395" t="str">
        <f t="shared" si="200"/>
        <v/>
      </c>
      <c r="U1721" s="395" t="str">
        <f t="shared" si="197"/>
        <v/>
      </c>
      <c r="V1721" s="396"/>
      <c r="W1721" s="282"/>
    </row>
    <row r="1722" spans="1:23">
      <c r="A1722" s="382" t="str">
        <f t="shared" si="198"/>
        <v/>
      </c>
      <c r="B1722" s="383" t="str">
        <f t="shared" si="201"/>
        <v/>
      </c>
      <c r="C1722" s="236"/>
      <c r="D1722" s="282"/>
      <c r="E1722" s="384" t="str">
        <f t="shared" si="199"/>
        <v/>
      </c>
      <c r="F1722" s="388"/>
      <c r="G1722" s="243"/>
      <c r="H1722" s="244"/>
      <c r="I1722" s="243"/>
      <c r="J1722" s="244"/>
      <c r="K1722" s="244"/>
      <c r="L1722" s="244"/>
      <c r="M1722" s="244"/>
      <c r="N1722" s="290"/>
      <c r="O1722" s="391" t="str">
        <f>IF(ISBLANK(L1723),"",IF(OR(ISBLANK(VLOOKUP(L1723&amp;"-"&amp;E1723,'Np Quality'!A:M,6,FALSE)),ISERROR(VLOOKUP(L1723&amp;"-"&amp;E1723,'Np Quality'!A:M,6,FALSE))),"-",VLOOKUP(L1723&amp;"-"&amp;E1723,'Np Quality'!A:M,6,FALSE)))</f>
        <v/>
      </c>
      <c r="P1722" s="391" t="str">
        <f>IF(ISBLANK(L1722),"",IF(OR(ISBLANK(VLOOKUP(L1722&amp;"-"&amp;E1722,'Np Quality'!A:M,7,FALSE)),ISERROR(VLOOKUP(L1722&amp;"-"&amp;E1722,'Np Quality'!A:M,7,FALSE))),"-",VLOOKUP(L1722&amp;"-"&amp;E1722,'Np Quality'!A:M,7,FALSE)))</f>
        <v/>
      </c>
      <c r="Q1722" s="391" t="str">
        <f>IF(ISBLANK(L1822),"",IF(OR(ISBLANK(VLOOKUP(L1822&amp;"-"&amp;E1822,'Np Quality'!A:M,8,FALSE)),ISERROR(VLOOKUP(L1822&amp;"-"&amp;E1822,'Np Quality'!A:M,8,FALSE))),"-",VLOOKUP(L1822&amp;"-"&amp;E1822,'Np Quality'!A:M,8,FALSE)))</f>
        <v/>
      </c>
      <c r="R1722" s="283" t="str">
        <f>IF(ISBLANK(L1722),"",IF(OR(ISBLANK(VLOOKUP(L1722&amp;"-"&amp;E1722,'Np Quality'!A:M,9,FALSE)),ISERROR(VLOOKUP(L1722&amp;"-"&amp;E1722,'Np Quality'!A:M,9,FALSE))),"-",VLOOKUP(L1722&amp;"-"&amp;E1722,'Np Quality'!A:M,9,FALSE)))</f>
        <v/>
      </c>
      <c r="S1722" s="150"/>
      <c r="T1722" s="395" t="str">
        <f t="shared" si="200"/>
        <v/>
      </c>
      <c r="U1722" s="395" t="str">
        <f t="shared" si="197"/>
        <v/>
      </c>
      <c r="V1722" s="396"/>
      <c r="W1722" s="282"/>
    </row>
    <row r="1723" spans="1:23">
      <c r="A1723" s="382" t="str">
        <f t="shared" si="198"/>
        <v/>
      </c>
      <c r="B1723" s="383" t="str">
        <f t="shared" si="201"/>
        <v/>
      </c>
      <c r="C1723" s="236"/>
      <c r="D1723" s="282"/>
      <c r="E1723" s="384" t="str">
        <f t="shared" si="199"/>
        <v/>
      </c>
      <c r="F1723" s="388"/>
      <c r="G1723" s="243"/>
      <c r="H1723" s="244"/>
      <c r="I1723" s="243"/>
      <c r="J1723" s="244"/>
      <c r="K1723" s="244"/>
      <c r="L1723" s="244"/>
      <c r="M1723" s="244"/>
      <c r="N1723" s="290"/>
      <c r="O1723" s="391" t="str">
        <f>IF(ISBLANK(L1723),"",IF(OR(ISBLANK(VLOOKUP(L1723&amp;"-"&amp;E1723,'Np Quality'!A:M,6,FALSE)),ISERROR(VLOOKUP(L1723&amp;"-"&amp;E1723,'Np Quality'!A:M,6,FALSE))),"-",VLOOKUP(L1723&amp;"-"&amp;E1723,'Np Quality'!A:M,6,FALSE)))</f>
        <v/>
      </c>
      <c r="P1723" s="391" t="str">
        <f>IF(ISBLANK(L1724),"",IF(OR(ISBLANK(VLOOKUP(L1724&amp;"-"&amp;E1724,'Np Quality'!A:M,7,FALSE)),ISERROR(VLOOKUP(L1724&amp;"-"&amp;E1724,'Np Quality'!A:M,7,FALSE))),"-",VLOOKUP(L1724&amp;"-"&amp;E1724,'Np Quality'!A:M,7,FALSE)))</f>
        <v/>
      </c>
      <c r="Q1723" s="391" t="str">
        <f>IF(ISBLANK(L1823),"",IF(OR(ISBLANK(VLOOKUP(L1823&amp;"-"&amp;E1823,'Np Quality'!A:M,8,FALSE)),ISERROR(VLOOKUP(L1823&amp;"-"&amp;E1823,'Np Quality'!A:M,8,FALSE))),"-",VLOOKUP(L1823&amp;"-"&amp;E1823,'Np Quality'!A:M,8,FALSE)))</f>
        <v/>
      </c>
      <c r="R1723" s="283" t="str">
        <f>IF(ISBLANK(L1723),"",IF(OR(ISBLANK(VLOOKUP(L1723&amp;"-"&amp;E1723,'Np Quality'!A:M,9,FALSE)),ISERROR(VLOOKUP(L1723&amp;"-"&amp;E1723,'Np Quality'!A:M,9,FALSE))),"-",VLOOKUP(L1723&amp;"-"&amp;E1723,'Np Quality'!A:M,9,FALSE)))</f>
        <v/>
      </c>
      <c r="S1723" s="150"/>
      <c r="T1723" s="395" t="str">
        <f t="shared" si="200"/>
        <v/>
      </c>
      <c r="U1723" s="395" t="str">
        <f t="shared" si="197"/>
        <v/>
      </c>
      <c r="V1723" s="396"/>
      <c r="W1723" s="282"/>
    </row>
    <row r="1724" spans="1:23">
      <c r="A1724" s="382" t="str">
        <f t="shared" si="198"/>
        <v/>
      </c>
      <c r="B1724" s="383" t="str">
        <f t="shared" si="201"/>
        <v/>
      </c>
      <c r="C1724" s="236"/>
      <c r="D1724" s="282"/>
      <c r="E1724" s="384" t="str">
        <f t="shared" si="199"/>
        <v/>
      </c>
      <c r="F1724" s="388"/>
      <c r="G1724" s="243"/>
      <c r="H1724" s="244"/>
      <c r="I1724" s="243"/>
      <c r="J1724" s="244"/>
      <c r="K1724" s="244"/>
      <c r="L1724" s="244"/>
      <c r="M1724" s="244"/>
      <c r="N1724" s="290"/>
      <c r="O1724" s="391" t="str">
        <f>IF(ISBLANK(L1724),"",IF(OR(ISBLANK(VLOOKUP(L1724&amp;"-"&amp;E1724,'Np Quality'!A:M,6,FALSE)),ISERROR(VLOOKUP(L1724&amp;"-"&amp;E1724,'Np Quality'!A:M,6,FALSE))),"-",VLOOKUP(L1724&amp;"-"&amp;E1724,'Np Quality'!A:M,6,FALSE)))</f>
        <v/>
      </c>
      <c r="P1724" s="391" t="str">
        <f>IF(ISBLANK(L1724),"",IF(OR(ISBLANK(VLOOKUP(L1724&amp;"-"&amp;E1724,'Np Quality'!A:M,7,FALSE)),ISERROR(VLOOKUP(L1724&amp;"-"&amp;E1724,'Np Quality'!A:M,7,FALSE))),"-",VLOOKUP(L1724&amp;"-"&amp;E1724,'Np Quality'!A:M,7,FALSE)))</f>
        <v/>
      </c>
      <c r="Q1724" s="391" t="str">
        <f>IF(ISBLANK(L1825),"",IF(OR(ISBLANK(VLOOKUP(L1825&amp;"-"&amp;E1825,'Np Quality'!A:M,8,FALSE)),ISERROR(VLOOKUP(L1825&amp;"-"&amp;E1825,'Np Quality'!A:M,8,FALSE))),"-",VLOOKUP(L1825&amp;"-"&amp;E1825,'Np Quality'!A:M,8,FALSE)))</f>
        <v/>
      </c>
      <c r="R1724" s="283" t="str">
        <f>IF(ISBLANK(L1724),"",IF(OR(ISBLANK(VLOOKUP(L1724&amp;"-"&amp;E1724,'Np Quality'!A:M,9,FALSE)),ISERROR(VLOOKUP(L1724&amp;"-"&amp;E1724,'Np Quality'!A:M,9,FALSE))),"-",VLOOKUP(L1724&amp;"-"&amp;E1724,'Np Quality'!A:M,9,FALSE)))</f>
        <v/>
      </c>
      <c r="S1724" s="150"/>
      <c r="T1724" s="395" t="str">
        <f t="shared" si="200"/>
        <v/>
      </c>
      <c r="U1724" s="395" t="str">
        <f t="shared" si="197"/>
        <v/>
      </c>
      <c r="V1724" s="396"/>
      <c r="W1724" s="282"/>
    </row>
    <row r="1725" spans="1:23">
      <c r="A1725" s="382" t="str">
        <f t="shared" si="198"/>
        <v/>
      </c>
      <c r="B1725" s="383" t="str">
        <f t="shared" si="201"/>
        <v/>
      </c>
      <c r="C1725" s="236"/>
      <c r="D1725" s="282"/>
      <c r="E1725" s="384" t="str">
        <f t="shared" si="199"/>
        <v/>
      </c>
      <c r="F1725" s="388"/>
      <c r="G1725" s="243"/>
      <c r="H1725" s="244"/>
      <c r="I1725" s="243"/>
      <c r="J1725" s="244"/>
      <c r="K1725" s="244"/>
      <c r="L1725" s="244"/>
      <c r="M1725" s="244"/>
      <c r="N1725" s="290"/>
      <c r="O1725" s="391" t="str">
        <f>IF(ISBLANK(L1725),"",IF(OR(ISBLANK(VLOOKUP(L1725&amp;"-"&amp;E1725,'Np Quality'!A:M,6,FALSE)),ISERROR(VLOOKUP(L1725&amp;"-"&amp;E1725,'Np Quality'!A:M,6,FALSE))),"-",VLOOKUP(L1725&amp;"-"&amp;E1725,'Np Quality'!A:M,6,FALSE)))</f>
        <v/>
      </c>
      <c r="P1725" s="391" t="str">
        <f>IF(ISBLANK(L1725),"",IF(OR(ISBLANK(VLOOKUP(L1725&amp;"-"&amp;E1725,'Np Quality'!A:M,7,FALSE)),ISERROR(VLOOKUP(L1725&amp;"-"&amp;E1725,'Np Quality'!A:M,7,FALSE))),"-",VLOOKUP(L1725&amp;"-"&amp;E1725,'Np Quality'!A:M,7,FALSE)))</f>
        <v/>
      </c>
      <c r="Q1725" s="391" t="str">
        <f>IF(ISBLANK(L1825),"",IF(OR(ISBLANK(VLOOKUP(L1825&amp;"-"&amp;E1825,'Np Quality'!A:M,8,FALSE)),ISERROR(VLOOKUP(L1825&amp;"-"&amp;E1825,'Np Quality'!A:M,8,FALSE))),"-",VLOOKUP(L1825&amp;"-"&amp;E1825,'Np Quality'!A:M,8,FALSE)))</f>
        <v/>
      </c>
      <c r="R1725" s="283" t="str">
        <f>IF(ISBLANK(L1726),"",IF(OR(ISBLANK(VLOOKUP(L1726&amp;"-"&amp;E1726,'Np Quality'!A:M,9,FALSE)),ISERROR(VLOOKUP(L1726&amp;"-"&amp;E1726,'Np Quality'!A:M,9,FALSE))),"-",VLOOKUP(L1726&amp;"-"&amp;E1726,'Np Quality'!A:M,9,FALSE)))</f>
        <v/>
      </c>
      <c r="S1725" s="150"/>
      <c r="T1725" s="395" t="str">
        <f t="shared" si="200"/>
        <v/>
      </c>
      <c r="U1725" s="395" t="str">
        <f t="shared" si="197"/>
        <v/>
      </c>
      <c r="V1725" s="396"/>
      <c r="W1725" s="282"/>
    </row>
    <row r="1726" spans="1:23">
      <c r="A1726" s="382" t="str">
        <f t="shared" si="198"/>
        <v/>
      </c>
      <c r="B1726" s="383" t="str">
        <f t="shared" si="201"/>
        <v/>
      </c>
      <c r="C1726" s="236"/>
      <c r="D1726" s="282"/>
      <c r="E1726" s="384" t="str">
        <f t="shared" si="199"/>
        <v/>
      </c>
      <c r="F1726" s="388"/>
      <c r="G1726" s="243"/>
      <c r="H1726" s="244"/>
      <c r="I1726" s="243"/>
      <c r="J1726" s="244"/>
      <c r="K1726" s="244"/>
      <c r="L1726" s="244"/>
      <c r="M1726" s="244"/>
      <c r="N1726" s="290"/>
      <c r="O1726" s="391" t="str">
        <f>IF(ISBLANK(L1726),"",IF(OR(ISBLANK(VLOOKUP(L1726&amp;"-"&amp;E1726,'Np Quality'!A:M,6,FALSE)),ISERROR(VLOOKUP(L1726&amp;"-"&amp;E1726,'Np Quality'!A:M,6,FALSE))),"-",VLOOKUP(L1726&amp;"-"&amp;E1726,'Np Quality'!A:M,6,FALSE)))</f>
        <v/>
      </c>
      <c r="P1726" s="391" t="str">
        <f>IF(ISBLANK(L1726),"",IF(OR(ISBLANK(VLOOKUP(L1726&amp;"-"&amp;E1726,'Np Quality'!A:M,7,FALSE)),ISERROR(VLOOKUP(L1726&amp;"-"&amp;E1726,'Np Quality'!A:M,7,FALSE))),"-",VLOOKUP(L1726&amp;"-"&amp;E1726,'Np Quality'!A:M,7,FALSE)))</f>
        <v/>
      </c>
      <c r="Q1726" s="391" t="str">
        <f>IF(ISBLANK(L1826),"",IF(OR(ISBLANK(VLOOKUP(L1826&amp;"-"&amp;E1826,'Np Quality'!A:M,8,FALSE)),ISERROR(VLOOKUP(L1826&amp;"-"&amp;E1826,'Np Quality'!A:M,8,FALSE))),"-",VLOOKUP(L1826&amp;"-"&amp;E1826,'Np Quality'!A:M,8,FALSE)))</f>
        <v/>
      </c>
      <c r="R1726" s="283" t="str">
        <f>IF(ISBLANK(L1726),"",IF(OR(ISBLANK(VLOOKUP(L1726&amp;"-"&amp;E1726,'Np Quality'!A:M,9,FALSE)),ISERROR(VLOOKUP(L1726&amp;"-"&amp;E1726,'Np Quality'!A:M,9,FALSE))),"-",VLOOKUP(L1726&amp;"-"&amp;E1726,'Np Quality'!A:M,9,FALSE)))</f>
        <v/>
      </c>
      <c r="S1726" s="150"/>
      <c r="T1726" s="395" t="str">
        <f t="shared" si="200"/>
        <v/>
      </c>
      <c r="U1726" s="395" t="str">
        <f t="shared" si="197"/>
        <v/>
      </c>
      <c r="V1726" s="396"/>
      <c r="W1726" s="282"/>
    </row>
    <row r="1727" spans="1:23">
      <c r="A1727" s="382" t="str">
        <f t="shared" si="198"/>
        <v/>
      </c>
      <c r="B1727" s="383" t="str">
        <f t="shared" si="201"/>
        <v/>
      </c>
      <c r="C1727" s="236"/>
      <c r="D1727" s="282"/>
      <c r="E1727" s="384" t="str">
        <f t="shared" si="199"/>
        <v/>
      </c>
      <c r="F1727" s="388"/>
      <c r="G1727" s="243"/>
      <c r="H1727" s="244"/>
      <c r="I1727" s="243"/>
      <c r="J1727" s="244"/>
      <c r="K1727" s="244"/>
      <c r="L1727" s="244"/>
      <c r="M1727" s="244"/>
      <c r="N1727" s="290"/>
      <c r="O1727" s="391" t="str">
        <f>IF(ISBLANK(L1727),"",IF(OR(ISBLANK(VLOOKUP(L1727&amp;"-"&amp;E1727,'Np Quality'!A:M,6,FALSE)),ISERROR(VLOOKUP(L1727&amp;"-"&amp;E1727,'Np Quality'!A:M,6,FALSE))),"-",VLOOKUP(L1727&amp;"-"&amp;E1727,'Np Quality'!A:M,6,FALSE)))</f>
        <v/>
      </c>
      <c r="P1727" s="391" t="str">
        <f>IF(ISBLANK(L1727),"",IF(OR(ISBLANK(VLOOKUP(L1727&amp;"-"&amp;E1727,'Np Quality'!A:M,7,FALSE)),ISERROR(VLOOKUP(L1727&amp;"-"&amp;E1727,'Np Quality'!A:M,7,FALSE))),"-",VLOOKUP(L1727&amp;"-"&amp;E1727,'Np Quality'!A:M,7,FALSE)))</f>
        <v/>
      </c>
      <c r="Q1727" s="391" t="str">
        <f>IF(ISBLANK(L1827),"",IF(OR(ISBLANK(VLOOKUP(L1827&amp;"-"&amp;E1827,'Np Quality'!A:M,8,FALSE)),ISERROR(VLOOKUP(L1827&amp;"-"&amp;E1827,'Np Quality'!A:M,8,FALSE))),"-",VLOOKUP(L1827&amp;"-"&amp;E1827,'Np Quality'!A:M,8,FALSE)))</f>
        <v/>
      </c>
      <c r="R1727" s="283" t="str">
        <f>IF(ISBLANK(L1727),"",IF(OR(ISBLANK(VLOOKUP(L1727&amp;"-"&amp;E1727,'Np Quality'!A:M,9,FALSE)),ISERROR(VLOOKUP(L1727&amp;"-"&amp;E1727,'Np Quality'!A:M,9,FALSE))),"-",VLOOKUP(L1727&amp;"-"&amp;E1727,'Np Quality'!A:M,9,FALSE)))</f>
        <v/>
      </c>
      <c r="S1727" s="150"/>
      <c r="T1727" s="395" t="str">
        <f t="shared" si="200"/>
        <v/>
      </c>
      <c r="U1727" s="395" t="str">
        <f t="shared" si="197"/>
        <v/>
      </c>
      <c r="V1727" s="396"/>
      <c r="W1727" s="282"/>
    </row>
    <row r="1728" spans="1:23">
      <c r="A1728" s="382" t="str">
        <f t="shared" si="198"/>
        <v/>
      </c>
      <c r="B1728" s="383" t="str">
        <f t="shared" si="201"/>
        <v/>
      </c>
      <c r="C1728" s="236"/>
      <c r="D1728" s="282"/>
      <c r="E1728" s="384" t="str">
        <f t="shared" si="199"/>
        <v/>
      </c>
      <c r="F1728" s="388"/>
      <c r="G1728" s="243"/>
      <c r="H1728" s="244"/>
      <c r="I1728" s="243"/>
      <c r="J1728" s="244"/>
      <c r="K1728" s="244"/>
      <c r="L1728" s="244"/>
      <c r="M1728" s="244"/>
      <c r="N1728" s="290"/>
      <c r="O1728" s="391" t="str">
        <f>IF(ISBLANK(L1728),"",IF(OR(ISBLANK(VLOOKUP(L1728&amp;"-"&amp;E1728,'Np Quality'!A:M,6,FALSE)),ISERROR(VLOOKUP(L1728&amp;"-"&amp;E1728,'Np Quality'!A:M,6,FALSE))),"-",VLOOKUP(L1728&amp;"-"&amp;E1728,'Np Quality'!A:M,6,FALSE)))</f>
        <v/>
      </c>
      <c r="P1728" s="391" t="str">
        <f>IF(ISBLANK(L1728),"",IF(OR(ISBLANK(VLOOKUP(L1728&amp;"-"&amp;E1728,'Np Quality'!A:M,7,FALSE)),ISERROR(VLOOKUP(L1728&amp;"-"&amp;E1728,'Np Quality'!A:M,7,FALSE))),"-",VLOOKUP(L1728&amp;"-"&amp;E1728,'Np Quality'!A:M,7,FALSE)))</f>
        <v/>
      </c>
      <c r="Q1728" s="391" t="str">
        <f>IF(ISBLANK(L1828),"",IF(OR(ISBLANK(VLOOKUP(L1828&amp;"-"&amp;E1828,'Np Quality'!A:M,8,FALSE)),ISERROR(VLOOKUP(L1828&amp;"-"&amp;E1828,'Np Quality'!A:M,8,FALSE))),"-",VLOOKUP(L1828&amp;"-"&amp;E1828,'Np Quality'!A:M,8,FALSE)))</f>
        <v/>
      </c>
      <c r="R1728" s="283" t="str">
        <f>IF(ISBLANK(L1728),"",IF(OR(ISBLANK(VLOOKUP(L1728&amp;"-"&amp;E1728,'Np Quality'!A:M,9,FALSE)),ISERROR(VLOOKUP(L1728&amp;"-"&amp;E1728,'Np Quality'!A:M,9,FALSE))),"-",VLOOKUP(L1728&amp;"-"&amp;E1728,'Np Quality'!A:M,9,FALSE)))</f>
        <v/>
      </c>
      <c r="S1728" s="150"/>
      <c r="T1728" s="395" t="str">
        <f t="shared" si="200"/>
        <v/>
      </c>
      <c r="U1728" s="395" t="str">
        <f t="shared" ref="U1728:U1791" si="202">IF(ISNUMBER(B1728),CHOOSE(B1728,M1728,M1728&amp;","&amp;M1729,M1728&amp;","&amp;M1729&amp;","&amp;M1730,M1728&amp;","&amp;M1729&amp;","&amp;M1730&amp;","&amp;M1731),"")</f>
        <v/>
      </c>
      <c r="V1728" s="396"/>
      <c r="W1728" s="282"/>
    </row>
    <row r="1729" spans="1:23">
      <c r="A1729" s="382" t="str">
        <f t="shared" si="198"/>
        <v/>
      </c>
      <c r="B1729" s="383" t="str">
        <f t="shared" si="201"/>
        <v/>
      </c>
      <c r="C1729" s="236"/>
      <c r="D1729" s="282"/>
      <c r="E1729" s="384" t="str">
        <f t="shared" si="199"/>
        <v/>
      </c>
      <c r="F1729" s="388"/>
      <c r="G1729" s="243"/>
      <c r="H1729" s="244"/>
      <c r="I1729" s="243"/>
      <c r="J1729" s="244"/>
      <c r="K1729" s="244"/>
      <c r="L1729" s="244"/>
      <c r="M1729" s="244"/>
      <c r="N1729" s="290"/>
      <c r="O1729" s="391" t="str">
        <f>IF(ISBLANK(L1729),"",IF(OR(ISBLANK(VLOOKUP(L1729&amp;"-"&amp;E1729,'Np Quality'!A:M,6,FALSE)),ISERROR(VLOOKUP(L1729&amp;"-"&amp;E1729,'Np Quality'!A:M,6,FALSE))),"-",VLOOKUP(L1729&amp;"-"&amp;E1729,'Np Quality'!A:M,6,FALSE)))</f>
        <v/>
      </c>
      <c r="P1729" s="391" t="str">
        <f>IF(ISBLANK(L1729),"",IF(OR(ISBLANK(VLOOKUP(L1729&amp;"-"&amp;E1729,'Np Quality'!A:M,7,FALSE)),ISERROR(VLOOKUP(L1729&amp;"-"&amp;E1729,'Np Quality'!A:M,7,FALSE))),"-",VLOOKUP(L1729&amp;"-"&amp;E1729,'Np Quality'!A:M,7,FALSE)))</f>
        <v/>
      </c>
      <c r="Q1729" s="391" t="str">
        <f>IF(ISBLANK(L1829),"",IF(OR(ISBLANK(VLOOKUP(L1829&amp;"-"&amp;E1829,'Np Quality'!A:M,8,FALSE)),ISERROR(VLOOKUP(L1829&amp;"-"&amp;E1829,'Np Quality'!A:M,8,FALSE))),"-",VLOOKUP(L1829&amp;"-"&amp;E1829,'Np Quality'!A:M,8,FALSE)))</f>
        <v/>
      </c>
      <c r="R1729" s="283" t="str">
        <f>IF(ISBLANK(L1729),"",IF(OR(ISBLANK(VLOOKUP(L1729&amp;"-"&amp;E1729,'Np Quality'!A:M,9,FALSE)),ISERROR(VLOOKUP(L1729&amp;"-"&amp;E1729,'Np Quality'!A:M,9,FALSE))),"-",VLOOKUP(L1729&amp;"-"&amp;E1729,'Np Quality'!A:M,9,FALSE)))</f>
        <v/>
      </c>
      <c r="S1729" s="150"/>
      <c r="T1729" s="395" t="str">
        <f t="shared" si="200"/>
        <v/>
      </c>
      <c r="U1729" s="395" t="str">
        <f t="shared" si="202"/>
        <v/>
      </c>
      <c r="V1729" s="396"/>
      <c r="W1729" s="282"/>
    </row>
    <row r="1730" spans="1:23">
      <c r="A1730" s="382" t="str">
        <f t="shared" si="198"/>
        <v/>
      </c>
      <c r="B1730" s="383" t="str">
        <f t="shared" si="201"/>
        <v/>
      </c>
      <c r="C1730" s="236"/>
      <c r="D1730" s="282"/>
      <c r="E1730" s="384" t="str">
        <f t="shared" si="199"/>
        <v/>
      </c>
      <c r="F1730" s="388"/>
      <c r="G1730" s="243"/>
      <c r="H1730" s="244"/>
      <c r="I1730" s="243"/>
      <c r="J1730" s="244"/>
      <c r="K1730" s="244"/>
      <c r="L1730" s="244"/>
      <c r="M1730" s="244"/>
      <c r="N1730" s="290"/>
      <c r="O1730" s="391" t="str">
        <f>IF(ISBLANK(L1730),"",IF(OR(ISBLANK(VLOOKUP(L1730&amp;"-"&amp;E1730,'Np Quality'!A:M,6,FALSE)),ISERROR(VLOOKUP(L1730&amp;"-"&amp;E1730,'Np Quality'!A:M,6,FALSE))),"-",VLOOKUP(L1730&amp;"-"&amp;E1730,'Np Quality'!A:M,6,FALSE)))</f>
        <v/>
      </c>
      <c r="P1730" s="391" t="str">
        <f>IF(ISBLANK(L1730),"",IF(OR(ISBLANK(VLOOKUP(L1730&amp;"-"&amp;E1730,'Np Quality'!A:M,7,FALSE)),ISERROR(VLOOKUP(L1730&amp;"-"&amp;E1730,'Np Quality'!A:M,7,FALSE))),"-",VLOOKUP(L1730&amp;"-"&amp;E1730,'Np Quality'!A:M,7,FALSE)))</f>
        <v/>
      </c>
      <c r="Q1730" s="391" t="str">
        <f>IF(ISBLANK(L1830),"",IF(OR(ISBLANK(VLOOKUP(L1830&amp;"-"&amp;E1830,'Np Quality'!A:M,8,FALSE)),ISERROR(VLOOKUP(L1830&amp;"-"&amp;E1830,'Np Quality'!A:M,8,FALSE))),"-",VLOOKUP(L1830&amp;"-"&amp;E1830,'Np Quality'!A:M,8,FALSE)))</f>
        <v/>
      </c>
      <c r="R1730" s="283" t="str">
        <f>IF(ISBLANK(L1730),"",IF(OR(ISBLANK(VLOOKUP(L1730&amp;"-"&amp;E1730,'Np Quality'!A:M,9,FALSE)),ISERROR(VLOOKUP(L1730&amp;"-"&amp;E1730,'Np Quality'!A:M,9,FALSE))),"-",VLOOKUP(L1730&amp;"-"&amp;E1730,'Np Quality'!A:M,9,FALSE)))</f>
        <v/>
      </c>
      <c r="S1730" s="150"/>
      <c r="T1730" s="395" t="str">
        <f t="shared" si="200"/>
        <v/>
      </c>
      <c r="U1730" s="395" t="str">
        <f t="shared" si="202"/>
        <v/>
      </c>
      <c r="V1730" s="396"/>
      <c r="W1730" s="282"/>
    </row>
    <row r="1731" spans="1:23">
      <c r="A1731" s="382" t="str">
        <f t="shared" si="198"/>
        <v/>
      </c>
      <c r="B1731" s="383" t="str">
        <f t="shared" si="201"/>
        <v/>
      </c>
      <c r="C1731" s="236"/>
      <c r="D1731" s="282"/>
      <c r="E1731" s="384" t="str">
        <f t="shared" si="199"/>
        <v/>
      </c>
      <c r="F1731" s="388"/>
      <c r="G1731" s="243"/>
      <c r="H1731" s="244"/>
      <c r="I1731" s="243"/>
      <c r="J1731" s="244"/>
      <c r="K1731" s="244"/>
      <c r="L1731" s="244"/>
      <c r="M1731" s="244"/>
      <c r="N1731" s="290"/>
      <c r="O1731" s="391" t="str">
        <f>IF(ISBLANK(L1731),"",IF(OR(ISBLANK(VLOOKUP(L1731&amp;"-"&amp;E1731,'Np Quality'!A:M,6,FALSE)),ISERROR(VLOOKUP(L1731&amp;"-"&amp;E1731,'Np Quality'!A:M,6,FALSE))),"-",VLOOKUP(L1731&amp;"-"&amp;E1731,'Np Quality'!A:M,6,FALSE)))</f>
        <v/>
      </c>
      <c r="P1731" s="391" t="str">
        <f>IF(ISBLANK(L1731),"",IF(OR(ISBLANK(VLOOKUP(L1731&amp;"-"&amp;E1731,'Np Quality'!A:M,7,FALSE)),ISERROR(VLOOKUP(L1731&amp;"-"&amp;E1731,'Np Quality'!A:M,7,FALSE))),"-",VLOOKUP(L1731&amp;"-"&amp;E1731,'Np Quality'!A:M,7,FALSE)))</f>
        <v/>
      </c>
      <c r="Q1731" s="391" t="str">
        <f>IF(ISBLANK(L1831),"",IF(OR(ISBLANK(VLOOKUP(L1831&amp;"-"&amp;E1831,'Np Quality'!A:M,8,FALSE)),ISERROR(VLOOKUP(L1831&amp;"-"&amp;E1831,'Np Quality'!A:M,8,FALSE))),"-",VLOOKUP(L1831&amp;"-"&amp;E1831,'Np Quality'!A:M,8,FALSE)))</f>
        <v/>
      </c>
      <c r="R1731" s="283" t="str">
        <f>IF(ISBLANK(L1731),"",IF(OR(ISBLANK(VLOOKUP(L1731&amp;"-"&amp;E1731,'Np Quality'!A:M,9,FALSE)),ISERROR(VLOOKUP(L1731&amp;"-"&amp;E1731,'Np Quality'!A:M,9,FALSE))),"-",VLOOKUP(L1731&amp;"-"&amp;E1731,'Np Quality'!A:M,9,FALSE)))</f>
        <v/>
      </c>
      <c r="S1731" s="150"/>
      <c r="T1731" s="395" t="str">
        <f t="shared" si="200"/>
        <v/>
      </c>
      <c r="U1731" s="395" t="str">
        <f t="shared" si="202"/>
        <v/>
      </c>
      <c r="V1731" s="396"/>
      <c r="W1731" s="282"/>
    </row>
    <row r="1732" spans="1:23">
      <c r="A1732" s="382" t="str">
        <f t="shared" si="198"/>
        <v/>
      </c>
      <c r="B1732" s="383" t="str">
        <f t="shared" si="201"/>
        <v/>
      </c>
      <c r="C1732" s="236"/>
      <c r="D1732" s="282"/>
      <c r="E1732" s="384" t="str">
        <f t="shared" si="199"/>
        <v/>
      </c>
      <c r="F1732" s="388"/>
      <c r="G1732" s="243"/>
      <c r="H1732" s="244"/>
      <c r="I1732" s="243"/>
      <c r="J1732" s="244"/>
      <c r="K1732" s="244"/>
      <c r="L1732" s="244"/>
      <c r="M1732" s="244"/>
      <c r="N1732" s="290"/>
      <c r="O1732" s="391" t="str">
        <f>IF(ISBLANK(L1733),"",IF(OR(ISBLANK(VLOOKUP(L1733&amp;"-"&amp;E1733,'Np Quality'!A:M,6,FALSE)),ISERROR(VLOOKUP(L1733&amp;"-"&amp;E1733,'Np Quality'!A:M,6,FALSE))),"-",VLOOKUP(L1733&amp;"-"&amp;E1733,'Np Quality'!A:M,6,FALSE)))</f>
        <v/>
      </c>
      <c r="P1732" s="391" t="str">
        <f>IF(ISBLANK(L1732),"",IF(OR(ISBLANK(VLOOKUP(L1732&amp;"-"&amp;E1732,'Np Quality'!A:M,7,FALSE)),ISERROR(VLOOKUP(L1732&amp;"-"&amp;E1732,'Np Quality'!A:M,7,FALSE))),"-",VLOOKUP(L1732&amp;"-"&amp;E1732,'Np Quality'!A:M,7,FALSE)))</f>
        <v/>
      </c>
      <c r="Q1732" s="391" t="str">
        <f>IF(ISBLANK(L1832),"",IF(OR(ISBLANK(VLOOKUP(L1832&amp;"-"&amp;E1832,'Np Quality'!A:M,8,FALSE)),ISERROR(VLOOKUP(L1832&amp;"-"&amp;E1832,'Np Quality'!A:M,8,FALSE))),"-",VLOOKUP(L1832&amp;"-"&amp;E1832,'Np Quality'!A:M,8,FALSE)))</f>
        <v/>
      </c>
      <c r="R1732" s="283" t="str">
        <f>IF(ISBLANK(L1732),"",IF(OR(ISBLANK(VLOOKUP(L1732&amp;"-"&amp;E1732,'Np Quality'!A:M,9,FALSE)),ISERROR(VLOOKUP(L1732&amp;"-"&amp;E1732,'Np Quality'!A:M,9,FALSE))),"-",VLOOKUP(L1732&amp;"-"&amp;E1732,'Np Quality'!A:M,9,FALSE)))</f>
        <v/>
      </c>
      <c r="S1732" s="150"/>
      <c r="T1732" s="395" t="str">
        <f t="shared" si="200"/>
        <v/>
      </c>
      <c r="U1732" s="395" t="str">
        <f t="shared" si="202"/>
        <v/>
      </c>
      <c r="V1732" s="396"/>
      <c r="W1732" s="282"/>
    </row>
    <row r="1733" spans="1:23">
      <c r="A1733" s="382" t="str">
        <f t="shared" si="198"/>
        <v/>
      </c>
      <c r="B1733" s="383" t="str">
        <f t="shared" si="201"/>
        <v/>
      </c>
      <c r="C1733" s="236"/>
      <c r="D1733" s="282"/>
      <c r="E1733" s="384" t="str">
        <f t="shared" si="199"/>
        <v/>
      </c>
      <c r="F1733" s="388"/>
      <c r="G1733" s="243"/>
      <c r="H1733" s="244"/>
      <c r="I1733" s="243"/>
      <c r="J1733" s="244"/>
      <c r="K1733" s="244"/>
      <c r="L1733" s="244"/>
      <c r="M1733" s="244"/>
      <c r="N1733" s="290"/>
      <c r="O1733" s="391" t="str">
        <f>IF(ISBLANK(L1733),"",IF(OR(ISBLANK(VLOOKUP(L1733&amp;"-"&amp;E1733,'Np Quality'!A:M,6,FALSE)),ISERROR(VLOOKUP(L1733&amp;"-"&amp;E1733,'Np Quality'!A:M,6,FALSE))),"-",VLOOKUP(L1733&amp;"-"&amp;E1733,'Np Quality'!A:M,6,FALSE)))</f>
        <v/>
      </c>
      <c r="P1733" s="391" t="str">
        <f>IF(ISBLANK(L1734),"",IF(OR(ISBLANK(VLOOKUP(L1734&amp;"-"&amp;E1734,'Np Quality'!A:M,7,FALSE)),ISERROR(VLOOKUP(L1734&amp;"-"&amp;E1734,'Np Quality'!A:M,7,FALSE))),"-",VLOOKUP(L1734&amp;"-"&amp;E1734,'Np Quality'!A:M,7,FALSE)))</f>
        <v/>
      </c>
      <c r="Q1733" s="391" t="str">
        <f>IF(ISBLANK(L1833),"",IF(OR(ISBLANK(VLOOKUP(L1833&amp;"-"&amp;E1833,'Np Quality'!A:M,8,FALSE)),ISERROR(VLOOKUP(L1833&amp;"-"&amp;E1833,'Np Quality'!A:M,8,FALSE))),"-",VLOOKUP(L1833&amp;"-"&amp;E1833,'Np Quality'!A:M,8,FALSE)))</f>
        <v/>
      </c>
      <c r="R1733" s="283" t="str">
        <f>IF(ISBLANK(L1733),"",IF(OR(ISBLANK(VLOOKUP(L1733&amp;"-"&amp;E1733,'Np Quality'!A:M,9,FALSE)),ISERROR(VLOOKUP(L1733&amp;"-"&amp;E1733,'Np Quality'!A:M,9,FALSE))),"-",VLOOKUP(L1733&amp;"-"&amp;E1733,'Np Quality'!A:M,9,FALSE)))</f>
        <v/>
      </c>
      <c r="S1733" s="150"/>
      <c r="T1733" s="395" t="str">
        <f t="shared" si="200"/>
        <v/>
      </c>
      <c r="U1733" s="395" t="str">
        <f t="shared" si="202"/>
        <v/>
      </c>
      <c r="V1733" s="396"/>
      <c r="W1733" s="282"/>
    </row>
    <row r="1734" spans="1:23">
      <c r="A1734" s="382" t="str">
        <f t="shared" si="198"/>
        <v/>
      </c>
      <c r="B1734" s="383" t="str">
        <f t="shared" si="201"/>
        <v/>
      </c>
      <c r="C1734" s="236"/>
      <c r="D1734" s="282"/>
      <c r="E1734" s="384" t="str">
        <f t="shared" si="199"/>
        <v/>
      </c>
      <c r="F1734" s="388"/>
      <c r="G1734" s="243"/>
      <c r="H1734" s="244"/>
      <c r="I1734" s="243"/>
      <c r="J1734" s="244"/>
      <c r="K1734" s="244"/>
      <c r="L1734" s="244"/>
      <c r="M1734" s="244"/>
      <c r="N1734" s="290"/>
      <c r="O1734" s="391" t="str">
        <f>IF(ISBLANK(L1734),"",IF(OR(ISBLANK(VLOOKUP(L1734&amp;"-"&amp;E1734,'Np Quality'!A:M,6,FALSE)),ISERROR(VLOOKUP(L1734&amp;"-"&amp;E1734,'Np Quality'!A:M,6,FALSE))),"-",VLOOKUP(L1734&amp;"-"&amp;E1734,'Np Quality'!A:M,6,FALSE)))</f>
        <v/>
      </c>
      <c r="P1734" s="391" t="str">
        <f>IF(ISBLANK(L1734),"",IF(OR(ISBLANK(VLOOKUP(L1734&amp;"-"&amp;E1734,'Np Quality'!A:M,7,FALSE)),ISERROR(VLOOKUP(L1734&amp;"-"&amp;E1734,'Np Quality'!A:M,7,FALSE))),"-",VLOOKUP(L1734&amp;"-"&amp;E1734,'Np Quality'!A:M,7,FALSE)))</f>
        <v/>
      </c>
      <c r="Q1734" s="391" t="str">
        <f>IF(ISBLANK(L1835),"",IF(OR(ISBLANK(VLOOKUP(L1835&amp;"-"&amp;E1835,'Np Quality'!A:M,8,FALSE)),ISERROR(VLOOKUP(L1835&amp;"-"&amp;E1835,'Np Quality'!A:M,8,FALSE))),"-",VLOOKUP(L1835&amp;"-"&amp;E1835,'Np Quality'!A:M,8,FALSE)))</f>
        <v/>
      </c>
      <c r="R1734" s="283" t="str">
        <f>IF(ISBLANK(L1734),"",IF(OR(ISBLANK(VLOOKUP(L1734&amp;"-"&amp;E1734,'Np Quality'!A:M,9,FALSE)),ISERROR(VLOOKUP(L1734&amp;"-"&amp;E1734,'Np Quality'!A:M,9,FALSE))),"-",VLOOKUP(L1734&amp;"-"&amp;E1734,'Np Quality'!A:M,9,FALSE)))</f>
        <v/>
      </c>
      <c r="S1734" s="150"/>
      <c r="T1734" s="395" t="str">
        <f t="shared" si="200"/>
        <v/>
      </c>
      <c r="U1734" s="395" t="str">
        <f t="shared" si="202"/>
        <v/>
      </c>
      <c r="V1734" s="396"/>
      <c r="W1734" s="282"/>
    </row>
    <row r="1735" spans="1:23">
      <c r="A1735" s="382" t="str">
        <f t="shared" ref="A1735:A1798" si="203">IF(ISBLANK(H1735),"",H1735&amp;"-"&amp;IF(OR(LEN(I1735)=1,LEN(I1735)=4),"0"&amp;I1735,I1735)&amp;"-"&amp;IF(LEN(G1735)=1,"0"&amp;G1735,G1735))</f>
        <v/>
      </c>
      <c r="B1735" s="383" t="str">
        <f t="shared" si="201"/>
        <v/>
      </c>
      <c r="C1735" s="236"/>
      <c r="D1735" s="282"/>
      <c r="E1735" s="384" t="str">
        <f t="shared" ref="E1735:E1798" si="204">IF(ISBLANK(D1735),"",D1735-F1735)</f>
        <v/>
      </c>
      <c r="F1735" s="388"/>
      <c r="G1735" s="243"/>
      <c r="H1735" s="244"/>
      <c r="I1735" s="243"/>
      <c r="J1735" s="244"/>
      <c r="K1735" s="244"/>
      <c r="L1735" s="244"/>
      <c r="M1735" s="244"/>
      <c r="N1735" s="290"/>
      <c r="O1735" s="391" t="str">
        <f>IF(ISBLANK(L1735),"",IF(OR(ISBLANK(VLOOKUP(L1735&amp;"-"&amp;E1735,'Np Quality'!A:M,6,FALSE)),ISERROR(VLOOKUP(L1735&amp;"-"&amp;E1735,'Np Quality'!A:M,6,FALSE))),"-",VLOOKUP(L1735&amp;"-"&amp;E1735,'Np Quality'!A:M,6,FALSE)))</f>
        <v/>
      </c>
      <c r="P1735" s="391" t="str">
        <f>IF(ISBLANK(L1735),"",IF(OR(ISBLANK(VLOOKUP(L1735&amp;"-"&amp;E1735,'Np Quality'!A:M,7,FALSE)),ISERROR(VLOOKUP(L1735&amp;"-"&amp;E1735,'Np Quality'!A:M,7,FALSE))),"-",VLOOKUP(L1735&amp;"-"&amp;E1735,'Np Quality'!A:M,7,FALSE)))</f>
        <v/>
      </c>
      <c r="Q1735" s="391" t="str">
        <f>IF(ISBLANK(L1835),"",IF(OR(ISBLANK(VLOOKUP(L1835&amp;"-"&amp;E1835,'Np Quality'!A:M,8,FALSE)),ISERROR(VLOOKUP(L1835&amp;"-"&amp;E1835,'Np Quality'!A:M,8,FALSE))),"-",VLOOKUP(L1835&amp;"-"&amp;E1835,'Np Quality'!A:M,8,FALSE)))</f>
        <v/>
      </c>
      <c r="R1735" s="283" t="str">
        <f>IF(ISBLANK(L1736),"",IF(OR(ISBLANK(VLOOKUP(L1736&amp;"-"&amp;E1736,'Np Quality'!A:M,9,FALSE)),ISERROR(VLOOKUP(L1736&amp;"-"&amp;E1736,'Np Quality'!A:M,9,FALSE))),"-",VLOOKUP(L1736&amp;"-"&amp;E1736,'Np Quality'!A:M,9,FALSE)))</f>
        <v/>
      </c>
      <c r="S1735" s="150"/>
      <c r="T1735" s="395" t="str">
        <f t="shared" si="200"/>
        <v/>
      </c>
      <c r="U1735" s="395" t="str">
        <f t="shared" si="202"/>
        <v/>
      </c>
      <c r="V1735" s="396"/>
      <c r="W1735" s="282"/>
    </row>
    <row r="1736" spans="1:23">
      <c r="A1736" s="382" t="str">
        <f t="shared" si="203"/>
        <v/>
      </c>
      <c r="B1736" s="383" t="str">
        <f t="shared" si="201"/>
        <v/>
      </c>
      <c r="C1736" s="236"/>
      <c r="D1736" s="282"/>
      <c r="E1736" s="384" t="str">
        <f t="shared" si="204"/>
        <v/>
      </c>
      <c r="F1736" s="388"/>
      <c r="G1736" s="243"/>
      <c r="H1736" s="244"/>
      <c r="I1736" s="243"/>
      <c r="J1736" s="244"/>
      <c r="K1736" s="244"/>
      <c r="L1736" s="244"/>
      <c r="M1736" s="244"/>
      <c r="N1736" s="290"/>
      <c r="O1736" s="391" t="str">
        <f>IF(ISBLANK(L1736),"",IF(OR(ISBLANK(VLOOKUP(L1736&amp;"-"&amp;E1736,'Np Quality'!A:M,6,FALSE)),ISERROR(VLOOKUP(L1736&amp;"-"&amp;E1736,'Np Quality'!A:M,6,FALSE))),"-",VLOOKUP(L1736&amp;"-"&amp;E1736,'Np Quality'!A:M,6,FALSE)))</f>
        <v/>
      </c>
      <c r="P1736" s="391" t="str">
        <f>IF(ISBLANK(L1736),"",IF(OR(ISBLANK(VLOOKUP(L1736&amp;"-"&amp;E1736,'Np Quality'!A:M,7,FALSE)),ISERROR(VLOOKUP(L1736&amp;"-"&amp;E1736,'Np Quality'!A:M,7,FALSE))),"-",VLOOKUP(L1736&amp;"-"&amp;E1736,'Np Quality'!A:M,7,FALSE)))</f>
        <v/>
      </c>
      <c r="Q1736" s="391" t="str">
        <f>IF(ISBLANK(L1836),"",IF(OR(ISBLANK(VLOOKUP(L1836&amp;"-"&amp;E1836,'Np Quality'!A:M,8,FALSE)),ISERROR(VLOOKUP(L1836&amp;"-"&amp;E1836,'Np Quality'!A:M,8,FALSE))),"-",VLOOKUP(L1836&amp;"-"&amp;E1836,'Np Quality'!A:M,8,FALSE)))</f>
        <v/>
      </c>
      <c r="R1736" s="283" t="str">
        <f>IF(ISBLANK(L1736),"",IF(OR(ISBLANK(VLOOKUP(L1736&amp;"-"&amp;E1736,'Np Quality'!A:M,9,FALSE)),ISERROR(VLOOKUP(L1736&amp;"-"&amp;E1736,'Np Quality'!A:M,9,FALSE))),"-",VLOOKUP(L1736&amp;"-"&amp;E1736,'Np Quality'!A:M,9,FALSE)))</f>
        <v/>
      </c>
      <c r="S1736" s="150"/>
      <c r="T1736" s="395" t="str">
        <f t="shared" ref="T1736:T1799" si="205">IF(ISNUMBER(B1736),CHOOSE(B1736,L1736,L1736&amp;","&amp;L1737,L1736&amp;","&amp;L1737&amp;","&amp;L1738,L1736&amp;","&amp;L1737&amp;","&amp;L1738&amp;","&amp;L1739),"")</f>
        <v/>
      </c>
      <c r="U1736" s="395" t="str">
        <f t="shared" si="202"/>
        <v/>
      </c>
      <c r="V1736" s="396"/>
      <c r="W1736" s="282"/>
    </row>
    <row r="1737" spans="1:23">
      <c r="A1737" s="382" t="str">
        <f t="shared" si="203"/>
        <v/>
      </c>
      <c r="B1737" s="383" t="str">
        <f t="shared" si="201"/>
        <v/>
      </c>
      <c r="C1737" s="236"/>
      <c r="D1737" s="282"/>
      <c r="E1737" s="384" t="str">
        <f t="shared" si="204"/>
        <v/>
      </c>
      <c r="F1737" s="388"/>
      <c r="G1737" s="243"/>
      <c r="H1737" s="244"/>
      <c r="I1737" s="243"/>
      <c r="J1737" s="244"/>
      <c r="K1737" s="244"/>
      <c r="L1737" s="244"/>
      <c r="M1737" s="244"/>
      <c r="N1737" s="290"/>
      <c r="O1737" s="391" t="str">
        <f>IF(ISBLANK(L1737),"",IF(OR(ISBLANK(VLOOKUP(L1737&amp;"-"&amp;E1737,'Np Quality'!A:M,6,FALSE)),ISERROR(VLOOKUP(L1737&amp;"-"&amp;E1737,'Np Quality'!A:M,6,FALSE))),"-",VLOOKUP(L1737&amp;"-"&amp;E1737,'Np Quality'!A:M,6,FALSE)))</f>
        <v/>
      </c>
      <c r="P1737" s="391" t="str">
        <f>IF(ISBLANK(L1737),"",IF(OR(ISBLANK(VLOOKUP(L1737&amp;"-"&amp;E1737,'Np Quality'!A:M,7,FALSE)),ISERROR(VLOOKUP(L1737&amp;"-"&amp;E1737,'Np Quality'!A:M,7,FALSE))),"-",VLOOKUP(L1737&amp;"-"&amp;E1737,'Np Quality'!A:M,7,FALSE)))</f>
        <v/>
      </c>
      <c r="Q1737" s="391" t="str">
        <f>IF(ISBLANK(L1837),"",IF(OR(ISBLANK(VLOOKUP(L1837&amp;"-"&amp;E1837,'Np Quality'!A:M,8,FALSE)),ISERROR(VLOOKUP(L1837&amp;"-"&amp;E1837,'Np Quality'!A:M,8,FALSE))),"-",VLOOKUP(L1837&amp;"-"&amp;E1837,'Np Quality'!A:M,8,FALSE)))</f>
        <v/>
      </c>
      <c r="R1737" s="283" t="str">
        <f>IF(ISBLANK(L1737),"",IF(OR(ISBLANK(VLOOKUP(L1737&amp;"-"&amp;E1737,'Np Quality'!A:M,9,FALSE)),ISERROR(VLOOKUP(L1737&amp;"-"&amp;E1737,'Np Quality'!A:M,9,FALSE))),"-",VLOOKUP(L1737&amp;"-"&amp;E1737,'Np Quality'!A:M,9,FALSE)))</f>
        <v/>
      </c>
      <c r="S1737" s="150"/>
      <c r="T1737" s="395" t="str">
        <f t="shared" si="205"/>
        <v/>
      </c>
      <c r="U1737" s="395" t="str">
        <f t="shared" si="202"/>
        <v/>
      </c>
      <c r="V1737" s="396"/>
      <c r="W1737" s="282"/>
    </row>
    <row r="1738" spans="1:23">
      <c r="A1738" s="382" t="str">
        <f t="shared" si="203"/>
        <v/>
      </c>
      <c r="B1738" s="383" t="str">
        <f t="shared" si="201"/>
        <v/>
      </c>
      <c r="C1738" s="236"/>
      <c r="D1738" s="282"/>
      <c r="E1738" s="384" t="str">
        <f t="shared" si="204"/>
        <v/>
      </c>
      <c r="F1738" s="388"/>
      <c r="G1738" s="243"/>
      <c r="H1738" s="244"/>
      <c r="I1738" s="243"/>
      <c r="J1738" s="244"/>
      <c r="K1738" s="244"/>
      <c r="L1738" s="244"/>
      <c r="M1738" s="244"/>
      <c r="N1738" s="290"/>
      <c r="O1738" s="391" t="str">
        <f>IF(ISBLANK(L1738),"",IF(OR(ISBLANK(VLOOKUP(L1738&amp;"-"&amp;E1738,'Np Quality'!A:M,6,FALSE)),ISERROR(VLOOKUP(L1738&amp;"-"&amp;E1738,'Np Quality'!A:M,6,FALSE))),"-",VLOOKUP(L1738&amp;"-"&amp;E1738,'Np Quality'!A:M,6,FALSE)))</f>
        <v/>
      </c>
      <c r="P1738" s="391" t="str">
        <f>IF(ISBLANK(L1738),"",IF(OR(ISBLANK(VLOOKUP(L1738&amp;"-"&amp;E1738,'Np Quality'!A:M,7,FALSE)),ISERROR(VLOOKUP(L1738&amp;"-"&amp;E1738,'Np Quality'!A:M,7,FALSE))),"-",VLOOKUP(L1738&amp;"-"&amp;E1738,'Np Quality'!A:M,7,FALSE)))</f>
        <v/>
      </c>
      <c r="Q1738" s="391" t="str">
        <f>IF(ISBLANK(L1838),"",IF(OR(ISBLANK(VLOOKUP(L1838&amp;"-"&amp;E1838,'Np Quality'!A:M,8,FALSE)),ISERROR(VLOOKUP(L1838&amp;"-"&amp;E1838,'Np Quality'!A:M,8,FALSE))),"-",VLOOKUP(L1838&amp;"-"&amp;E1838,'Np Quality'!A:M,8,FALSE)))</f>
        <v/>
      </c>
      <c r="R1738" s="283" t="str">
        <f>IF(ISBLANK(L1738),"",IF(OR(ISBLANK(VLOOKUP(L1738&amp;"-"&amp;E1738,'Np Quality'!A:M,9,FALSE)),ISERROR(VLOOKUP(L1738&amp;"-"&amp;E1738,'Np Quality'!A:M,9,FALSE))),"-",VLOOKUP(L1738&amp;"-"&amp;E1738,'Np Quality'!A:M,9,FALSE)))</f>
        <v/>
      </c>
      <c r="S1738" s="150"/>
      <c r="T1738" s="395" t="str">
        <f t="shared" si="205"/>
        <v/>
      </c>
      <c r="U1738" s="395" t="str">
        <f t="shared" si="202"/>
        <v/>
      </c>
      <c r="V1738" s="396"/>
      <c r="W1738" s="282"/>
    </row>
    <row r="1739" spans="1:23">
      <c r="A1739" s="382" t="str">
        <f t="shared" si="203"/>
        <v/>
      </c>
      <c r="B1739" s="383" t="str">
        <f t="shared" si="201"/>
        <v/>
      </c>
      <c r="C1739" s="236"/>
      <c r="D1739" s="282"/>
      <c r="E1739" s="384" t="str">
        <f t="shared" si="204"/>
        <v/>
      </c>
      <c r="F1739" s="388"/>
      <c r="G1739" s="243"/>
      <c r="H1739" s="244"/>
      <c r="I1739" s="243"/>
      <c r="J1739" s="244"/>
      <c r="K1739" s="244"/>
      <c r="L1739" s="244"/>
      <c r="M1739" s="244"/>
      <c r="N1739" s="290"/>
      <c r="O1739" s="391" t="str">
        <f>IF(ISBLANK(L1739),"",IF(OR(ISBLANK(VLOOKUP(L1739&amp;"-"&amp;E1739,'Np Quality'!A:M,6,FALSE)),ISERROR(VLOOKUP(L1739&amp;"-"&amp;E1739,'Np Quality'!A:M,6,FALSE))),"-",VLOOKUP(L1739&amp;"-"&amp;E1739,'Np Quality'!A:M,6,FALSE)))</f>
        <v/>
      </c>
      <c r="P1739" s="391" t="str">
        <f>IF(ISBLANK(L1739),"",IF(OR(ISBLANK(VLOOKUP(L1739&amp;"-"&amp;E1739,'Np Quality'!A:M,7,FALSE)),ISERROR(VLOOKUP(L1739&amp;"-"&amp;E1739,'Np Quality'!A:M,7,FALSE))),"-",VLOOKUP(L1739&amp;"-"&amp;E1739,'Np Quality'!A:M,7,FALSE)))</f>
        <v/>
      </c>
      <c r="Q1739" s="391" t="str">
        <f>IF(ISBLANK(L1839),"",IF(OR(ISBLANK(VLOOKUP(L1839&amp;"-"&amp;E1839,'Np Quality'!A:M,8,FALSE)),ISERROR(VLOOKUP(L1839&amp;"-"&amp;E1839,'Np Quality'!A:M,8,FALSE))),"-",VLOOKUP(L1839&amp;"-"&amp;E1839,'Np Quality'!A:M,8,FALSE)))</f>
        <v/>
      </c>
      <c r="R1739" s="283" t="str">
        <f>IF(ISBLANK(L1739),"",IF(OR(ISBLANK(VLOOKUP(L1739&amp;"-"&amp;E1739,'Np Quality'!A:M,9,FALSE)),ISERROR(VLOOKUP(L1739&amp;"-"&amp;E1739,'Np Quality'!A:M,9,FALSE))),"-",VLOOKUP(L1739&amp;"-"&amp;E1739,'Np Quality'!A:M,9,FALSE)))</f>
        <v/>
      </c>
      <c r="S1739" s="150"/>
      <c r="T1739" s="395" t="str">
        <f t="shared" si="205"/>
        <v/>
      </c>
      <c r="U1739" s="395" t="str">
        <f t="shared" si="202"/>
        <v/>
      </c>
      <c r="V1739" s="396"/>
      <c r="W1739" s="282"/>
    </row>
    <row r="1740" spans="1:23">
      <c r="A1740" s="382" t="str">
        <f t="shared" si="203"/>
        <v/>
      </c>
      <c r="B1740" s="383" t="str">
        <f t="shared" si="201"/>
        <v/>
      </c>
      <c r="C1740" s="236"/>
      <c r="D1740" s="282"/>
      <c r="E1740" s="384" t="str">
        <f t="shared" si="204"/>
        <v/>
      </c>
      <c r="F1740" s="388"/>
      <c r="G1740" s="243"/>
      <c r="H1740" s="244"/>
      <c r="I1740" s="243"/>
      <c r="J1740" s="244"/>
      <c r="K1740" s="244"/>
      <c r="L1740" s="244"/>
      <c r="M1740" s="244"/>
      <c r="N1740" s="290"/>
      <c r="O1740" s="391" t="str">
        <f>IF(ISBLANK(L1740),"",IF(OR(ISBLANK(VLOOKUP(L1740&amp;"-"&amp;E1740,'Np Quality'!A:M,6,FALSE)),ISERROR(VLOOKUP(L1740&amp;"-"&amp;E1740,'Np Quality'!A:M,6,FALSE))),"-",VLOOKUP(L1740&amp;"-"&amp;E1740,'Np Quality'!A:M,6,FALSE)))</f>
        <v/>
      </c>
      <c r="P1740" s="391" t="str">
        <f>IF(ISBLANK(L1740),"",IF(OR(ISBLANK(VLOOKUP(L1740&amp;"-"&amp;E1740,'Np Quality'!A:M,7,FALSE)),ISERROR(VLOOKUP(L1740&amp;"-"&amp;E1740,'Np Quality'!A:M,7,FALSE))),"-",VLOOKUP(L1740&amp;"-"&amp;E1740,'Np Quality'!A:M,7,FALSE)))</f>
        <v/>
      </c>
      <c r="Q1740" s="391" t="str">
        <f>IF(ISBLANK(L1840),"",IF(OR(ISBLANK(VLOOKUP(L1840&amp;"-"&amp;E1840,'Np Quality'!A:M,8,FALSE)),ISERROR(VLOOKUP(L1840&amp;"-"&amp;E1840,'Np Quality'!A:M,8,FALSE))),"-",VLOOKUP(L1840&amp;"-"&amp;E1840,'Np Quality'!A:M,8,FALSE)))</f>
        <v/>
      </c>
      <c r="R1740" s="283" t="str">
        <f>IF(ISBLANK(L1740),"",IF(OR(ISBLANK(VLOOKUP(L1740&amp;"-"&amp;E1740,'Np Quality'!A:M,9,FALSE)),ISERROR(VLOOKUP(L1740&amp;"-"&amp;E1740,'Np Quality'!A:M,9,FALSE))),"-",VLOOKUP(L1740&amp;"-"&amp;E1740,'Np Quality'!A:M,9,FALSE)))</f>
        <v/>
      </c>
      <c r="S1740" s="150"/>
      <c r="T1740" s="395" t="str">
        <f t="shared" si="205"/>
        <v/>
      </c>
      <c r="U1740" s="395" t="str">
        <f t="shared" si="202"/>
        <v/>
      </c>
      <c r="V1740" s="396"/>
      <c r="W1740" s="282"/>
    </row>
    <row r="1741" spans="1:23">
      <c r="A1741" s="382" t="str">
        <f t="shared" si="203"/>
        <v/>
      </c>
      <c r="B1741" s="383" t="str">
        <f t="shared" ref="B1741:B1804" si="206">IF(AND(A1741&lt;&gt;A1740,A1741&lt;&gt;""),COUNTIF(A:A,A1741),"")</f>
        <v/>
      </c>
      <c r="C1741" s="236"/>
      <c r="D1741" s="282"/>
      <c r="E1741" s="384" t="str">
        <f t="shared" si="204"/>
        <v/>
      </c>
      <c r="F1741" s="388"/>
      <c r="G1741" s="243"/>
      <c r="H1741" s="244"/>
      <c r="I1741" s="243"/>
      <c r="J1741" s="244"/>
      <c r="K1741" s="244"/>
      <c r="L1741" s="244"/>
      <c r="M1741" s="244"/>
      <c r="N1741" s="290"/>
      <c r="O1741" s="391" t="str">
        <f>IF(ISBLANK(L1741),"",IF(OR(ISBLANK(VLOOKUP(L1741&amp;"-"&amp;E1741,'Np Quality'!A:M,6,FALSE)),ISERROR(VLOOKUP(L1741&amp;"-"&amp;E1741,'Np Quality'!A:M,6,FALSE))),"-",VLOOKUP(L1741&amp;"-"&amp;E1741,'Np Quality'!A:M,6,FALSE)))</f>
        <v/>
      </c>
      <c r="P1741" s="391" t="str">
        <f>IF(ISBLANK(L1741),"",IF(OR(ISBLANK(VLOOKUP(L1741&amp;"-"&amp;E1741,'Np Quality'!A:M,7,FALSE)),ISERROR(VLOOKUP(L1741&amp;"-"&amp;E1741,'Np Quality'!A:M,7,FALSE))),"-",VLOOKUP(L1741&amp;"-"&amp;E1741,'Np Quality'!A:M,7,FALSE)))</f>
        <v/>
      </c>
      <c r="Q1741" s="391" t="str">
        <f>IF(ISBLANK(L1841),"",IF(OR(ISBLANK(VLOOKUP(L1841&amp;"-"&amp;E1841,'Np Quality'!A:M,8,FALSE)),ISERROR(VLOOKUP(L1841&amp;"-"&amp;E1841,'Np Quality'!A:M,8,FALSE))),"-",VLOOKUP(L1841&amp;"-"&amp;E1841,'Np Quality'!A:M,8,FALSE)))</f>
        <v/>
      </c>
      <c r="R1741" s="283" t="str">
        <f>IF(ISBLANK(L1741),"",IF(OR(ISBLANK(VLOOKUP(L1741&amp;"-"&amp;E1741,'Np Quality'!A:M,9,FALSE)),ISERROR(VLOOKUP(L1741&amp;"-"&amp;E1741,'Np Quality'!A:M,9,FALSE))),"-",VLOOKUP(L1741&amp;"-"&amp;E1741,'Np Quality'!A:M,9,FALSE)))</f>
        <v/>
      </c>
      <c r="S1741" s="150"/>
      <c r="T1741" s="395" t="str">
        <f t="shared" si="205"/>
        <v/>
      </c>
      <c r="U1741" s="395" t="str">
        <f t="shared" si="202"/>
        <v/>
      </c>
      <c r="V1741" s="396"/>
      <c r="W1741" s="282"/>
    </row>
    <row r="1742" spans="1:23">
      <c r="A1742" s="382" t="str">
        <f t="shared" si="203"/>
        <v/>
      </c>
      <c r="B1742" s="383" t="str">
        <f t="shared" si="206"/>
        <v/>
      </c>
      <c r="C1742" s="236"/>
      <c r="D1742" s="282"/>
      <c r="E1742" s="384" t="str">
        <f t="shared" si="204"/>
        <v/>
      </c>
      <c r="F1742" s="388"/>
      <c r="G1742" s="243"/>
      <c r="H1742" s="244"/>
      <c r="I1742" s="243"/>
      <c r="J1742" s="244"/>
      <c r="K1742" s="244"/>
      <c r="L1742" s="244"/>
      <c r="M1742" s="244"/>
      <c r="N1742" s="290"/>
      <c r="O1742" s="391" t="str">
        <f>IF(ISBLANK(L1743),"",IF(OR(ISBLANK(VLOOKUP(L1743&amp;"-"&amp;E1743,'Np Quality'!A:M,6,FALSE)),ISERROR(VLOOKUP(L1743&amp;"-"&amp;E1743,'Np Quality'!A:M,6,FALSE))),"-",VLOOKUP(L1743&amp;"-"&amp;E1743,'Np Quality'!A:M,6,FALSE)))</f>
        <v/>
      </c>
      <c r="P1742" s="391" t="str">
        <f>IF(ISBLANK(L1742),"",IF(OR(ISBLANK(VLOOKUP(L1742&amp;"-"&amp;E1742,'Np Quality'!A:M,7,FALSE)),ISERROR(VLOOKUP(L1742&amp;"-"&amp;E1742,'Np Quality'!A:M,7,FALSE))),"-",VLOOKUP(L1742&amp;"-"&amp;E1742,'Np Quality'!A:M,7,FALSE)))</f>
        <v/>
      </c>
      <c r="Q1742" s="391" t="str">
        <f>IF(ISBLANK(L1842),"",IF(OR(ISBLANK(VLOOKUP(L1842&amp;"-"&amp;E1842,'Np Quality'!A:M,8,FALSE)),ISERROR(VLOOKUP(L1842&amp;"-"&amp;E1842,'Np Quality'!A:M,8,FALSE))),"-",VLOOKUP(L1842&amp;"-"&amp;E1842,'Np Quality'!A:M,8,FALSE)))</f>
        <v/>
      </c>
      <c r="R1742" s="283" t="str">
        <f>IF(ISBLANK(L1742),"",IF(OR(ISBLANK(VLOOKUP(L1742&amp;"-"&amp;E1742,'Np Quality'!A:M,9,FALSE)),ISERROR(VLOOKUP(L1742&amp;"-"&amp;E1742,'Np Quality'!A:M,9,FALSE))),"-",VLOOKUP(L1742&amp;"-"&amp;E1742,'Np Quality'!A:M,9,FALSE)))</f>
        <v/>
      </c>
      <c r="S1742" s="150"/>
      <c r="T1742" s="395" t="str">
        <f t="shared" si="205"/>
        <v/>
      </c>
      <c r="U1742" s="395" t="str">
        <f t="shared" si="202"/>
        <v/>
      </c>
      <c r="V1742" s="396"/>
      <c r="W1742" s="282"/>
    </row>
    <row r="1743" spans="1:23">
      <c r="A1743" s="382" t="str">
        <f t="shared" si="203"/>
        <v/>
      </c>
      <c r="B1743" s="383" t="str">
        <f t="shared" si="206"/>
        <v/>
      </c>
      <c r="C1743" s="236"/>
      <c r="D1743" s="282"/>
      <c r="E1743" s="384" t="str">
        <f t="shared" si="204"/>
        <v/>
      </c>
      <c r="F1743" s="388"/>
      <c r="G1743" s="243"/>
      <c r="H1743" s="244"/>
      <c r="I1743" s="243"/>
      <c r="J1743" s="244"/>
      <c r="K1743" s="244"/>
      <c r="L1743" s="244"/>
      <c r="M1743" s="244"/>
      <c r="N1743" s="290"/>
      <c r="O1743" s="391" t="str">
        <f>IF(ISBLANK(L1743),"",IF(OR(ISBLANK(VLOOKUP(L1743&amp;"-"&amp;E1743,'Np Quality'!A:M,6,FALSE)),ISERROR(VLOOKUP(L1743&amp;"-"&amp;E1743,'Np Quality'!A:M,6,FALSE))),"-",VLOOKUP(L1743&amp;"-"&amp;E1743,'Np Quality'!A:M,6,FALSE)))</f>
        <v/>
      </c>
      <c r="P1743" s="391" t="str">
        <f>IF(ISBLANK(L1744),"",IF(OR(ISBLANK(VLOOKUP(L1744&amp;"-"&amp;E1744,'Np Quality'!A:M,7,FALSE)),ISERROR(VLOOKUP(L1744&amp;"-"&amp;E1744,'Np Quality'!A:M,7,FALSE))),"-",VLOOKUP(L1744&amp;"-"&amp;E1744,'Np Quality'!A:M,7,FALSE)))</f>
        <v/>
      </c>
      <c r="Q1743" s="391" t="str">
        <f>IF(ISBLANK(L1843),"",IF(OR(ISBLANK(VLOOKUP(L1843&amp;"-"&amp;E1843,'Np Quality'!A:M,8,FALSE)),ISERROR(VLOOKUP(L1843&amp;"-"&amp;E1843,'Np Quality'!A:M,8,FALSE))),"-",VLOOKUP(L1843&amp;"-"&amp;E1843,'Np Quality'!A:M,8,FALSE)))</f>
        <v/>
      </c>
      <c r="R1743" s="283" t="str">
        <f>IF(ISBLANK(L1743),"",IF(OR(ISBLANK(VLOOKUP(L1743&amp;"-"&amp;E1743,'Np Quality'!A:M,9,FALSE)),ISERROR(VLOOKUP(L1743&amp;"-"&amp;E1743,'Np Quality'!A:M,9,FALSE))),"-",VLOOKUP(L1743&amp;"-"&amp;E1743,'Np Quality'!A:M,9,FALSE)))</f>
        <v/>
      </c>
      <c r="S1743" s="150"/>
      <c r="T1743" s="395" t="str">
        <f t="shared" si="205"/>
        <v/>
      </c>
      <c r="U1743" s="395" t="str">
        <f t="shared" si="202"/>
        <v/>
      </c>
      <c r="V1743" s="396"/>
      <c r="W1743" s="282"/>
    </row>
    <row r="1744" spans="1:23">
      <c r="A1744" s="382" t="str">
        <f t="shared" si="203"/>
        <v/>
      </c>
      <c r="B1744" s="383" t="str">
        <f t="shared" si="206"/>
        <v/>
      </c>
      <c r="C1744" s="236"/>
      <c r="D1744" s="282"/>
      <c r="E1744" s="384" t="str">
        <f t="shared" si="204"/>
        <v/>
      </c>
      <c r="F1744" s="388"/>
      <c r="G1744" s="243"/>
      <c r="H1744" s="244"/>
      <c r="I1744" s="243"/>
      <c r="J1744" s="244"/>
      <c r="K1744" s="244"/>
      <c r="L1744" s="244"/>
      <c r="M1744" s="244"/>
      <c r="N1744" s="290"/>
      <c r="O1744" s="391" t="str">
        <f>IF(ISBLANK(L1744),"",IF(OR(ISBLANK(VLOOKUP(L1744&amp;"-"&amp;E1744,'Np Quality'!A:M,6,FALSE)),ISERROR(VLOOKUP(L1744&amp;"-"&amp;E1744,'Np Quality'!A:M,6,FALSE))),"-",VLOOKUP(L1744&amp;"-"&amp;E1744,'Np Quality'!A:M,6,FALSE)))</f>
        <v/>
      </c>
      <c r="P1744" s="391" t="str">
        <f>IF(ISBLANK(L1744),"",IF(OR(ISBLANK(VLOOKUP(L1744&amp;"-"&amp;E1744,'Np Quality'!A:M,7,FALSE)),ISERROR(VLOOKUP(L1744&amp;"-"&amp;E1744,'Np Quality'!A:M,7,FALSE))),"-",VLOOKUP(L1744&amp;"-"&amp;E1744,'Np Quality'!A:M,7,FALSE)))</f>
        <v/>
      </c>
      <c r="Q1744" s="391" t="str">
        <f>IF(ISBLANK(L1845),"",IF(OR(ISBLANK(VLOOKUP(L1845&amp;"-"&amp;E1845,'Np Quality'!A:M,8,FALSE)),ISERROR(VLOOKUP(L1845&amp;"-"&amp;E1845,'Np Quality'!A:M,8,FALSE))),"-",VLOOKUP(L1845&amp;"-"&amp;E1845,'Np Quality'!A:M,8,FALSE)))</f>
        <v/>
      </c>
      <c r="R1744" s="283" t="str">
        <f>IF(ISBLANK(L1744),"",IF(OR(ISBLANK(VLOOKUP(L1744&amp;"-"&amp;E1744,'Np Quality'!A:M,9,FALSE)),ISERROR(VLOOKUP(L1744&amp;"-"&amp;E1744,'Np Quality'!A:M,9,FALSE))),"-",VLOOKUP(L1744&amp;"-"&amp;E1744,'Np Quality'!A:M,9,FALSE)))</f>
        <v/>
      </c>
      <c r="S1744" s="150"/>
      <c r="T1744" s="395" t="str">
        <f t="shared" si="205"/>
        <v/>
      </c>
      <c r="U1744" s="395" t="str">
        <f t="shared" si="202"/>
        <v/>
      </c>
      <c r="V1744" s="396"/>
      <c r="W1744" s="282"/>
    </row>
    <row r="1745" spans="1:23">
      <c r="A1745" s="382" t="str">
        <f t="shared" si="203"/>
        <v/>
      </c>
      <c r="B1745" s="383" t="str">
        <f t="shared" si="206"/>
        <v/>
      </c>
      <c r="C1745" s="236"/>
      <c r="D1745" s="282"/>
      <c r="E1745" s="384" t="str">
        <f t="shared" si="204"/>
        <v/>
      </c>
      <c r="F1745" s="388"/>
      <c r="G1745" s="243"/>
      <c r="H1745" s="244"/>
      <c r="I1745" s="243"/>
      <c r="J1745" s="244"/>
      <c r="K1745" s="244"/>
      <c r="L1745" s="244"/>
      <c r="M1745" s="244"/>
      <c r="N1745" s="290"/>
      <c r="O1745" s="391" t="str">
        <f>IF(ISBLANK(L1745),"",IF(OR(ISBLANK(VLOOKUP(L1745&amp;"-"&amp;E1745,'Np Quality'!A:M,6,FALSE)),ISERROR(VLOOKUP(L1745&amp;"-"&amp;E1745,'Np Quality'!A:M,6,FALSE))),"-",VLOOKUP(L1745&amp;"-"&amp;E1745,'Np Quality'!A:M,6,FALSE)))</f>
        <v/>
      </c>
      <c r="P1745" s="391" t="str">
        <f>IF(ISBLANK(L1745),"",IF(OR(ISBLANK(VLOOKUP(L1745&amp;"-"&amp;E1745,'Np Quality'!A:M,7,FALSE)),ISERROR(VLOOKUP(L1745&amp;"-"&amp;E1745,'Np Quality'!A:M,7,FALSE))),"-",VLOOKUP(L1745&amp;"-"&amp;E1745,'Np Quality'!A:M,7,FALSE)))</f>
        <v/>
      </c>
      <c r="Q1745" s="391" t="str">
        <f>IF(ISBLANK(L1845),"",IF(OR(ISBLANK(VLOOKUP(L1845&amp;"-"&amp;E1845,'Np Quality'!A:M,8,FALSE)),ISERROR(VLOOKUP(L1845&amp;"-"&amp;E1845,'Np Quality'!A:M,8,FALSE))),"-",VLOOKUP(L1845&amp;"-"&amp;E1845,'Np Quality'!A:M,8,FALSE)))</f>
        <v/>
      </c>
      <c r="R1745" s="283" t="str">
        <f>IF(ISBLANK(L1746),"",IF(OR(ISBLANK(VLOOKUP(L1746&amp;"-"&amp;E1746,'Np Quality'!A:M,9,FALSE)),ISERROR(VLOOKUP(L1746&amp;"-"&amp;E1746,'Np Quality'!A:M,9,FALSE))),"-",VLOOKUP(L1746&amp;"-"&amp;E1746,'Np Quality'!A:M,9,FALSE)))</f>
        <v/>
      </c>
      <c r="S1745" s="150"/>
      <c r="T1745" s="395" t="str">
        <f t="shared" si="205"/>
        <v/>
      </c>
      <c r="U1745" s="395" t="str">
        <f t="shared" si="202"/>
        <v/>
      </c>
      <c r="V1745" s="396"/>
      <c r="W1745" s="282"/>
    </row>
    <row r="1746" spans="1:23">
      <c r="A1746" s="382" t="str">
        <f t="shared" si="203"/>
        <v/>
      </c>
      <c r="B1746" s="383" t="str">
        <f t="shared" si="206"/>
        <v/>
      </c>
      <c r="C1746" s="236"/>
      <c r="D1746" s="282"/>
      <c r="E1746" s="384" t="str">
        <f t="shared" si="204"/>
        <v/>
      </c>
      <c r="F1746" s="388"/>
      <c r="G1746" s="243"/>
      <c r="H1746" s="244"/>
      <c r="I1746" s="243"/>
      <c r="J1746" s="244"/>
      <c r="K1746" s="244"/>
      <c r="L1746" s="244"/>
      <c r="M1746" s="244"/>
      <c r="N1746" s="290"/>
      <c r="O1746" s="391" t="str">
        <f>IF(ISBLANK(L1746),"",IF(OR(ISBLANK(VLOOKUP(L1746&amp;"-"&amp;E1746,'Np Quality'!A:M,6,FALSE)),ISERROR(VLOOKUP(L1746&amp;"-"&amp;E1746,'Np Quality'!A:M,6,FALSE))),"-",VLOOKUP(L1746&amp;"-"&amp;E1746,'Np Quality'!A:M,6,FALSE)))</f>
        <v/>
      </c>
      <c r="P1746" s="391" t="str">
        <f>IF(ISBLANK(L1746),"",IF(OR(ISBLANK(VLOOKUP(L1746&amp;"-"&amp;E1746,'Np Quality'!A:M,7,FALSE)),ISERROR(VLOOKUP(L1746&amp;"-"&amp;E1746,'Np Quality'!A:M,7,FALSE))),"-",VLOOKUP(L1746&amp;"-"&amp;E1746,'Np Quality'!A:M,7,FALSE)))</f>
        <v/>
      </c>
      <c r="Q1746" s="391" t="str">
        <f>IF(ISBLANK(L1846),"",IF(OR(ISBLANK(VLOOKUP(L1846&amp;"-"&amp;E1846,'Np Quality'!A:M,8,FALSE)),ISERROR(VLOOKUP(L1846&amp;"-"&amp;E1846,'Np Quality'!A:M,8,FALSE))),"-",VLOOKUP(L1846&amp;"-"&amp;E1846,'Np Quality'!A:M,8,FALSE)))</f>
        <v/>
      </c>
      <c r="R1746" s="283" t="str">
        <f>IF(ISBLANK(L1746),"",IF(OR(ISBLANK(VLOOKUP(L1746&amp;"-"&amp;E1746,'Np Quality'!A:M,9,FALSE)),ISERROR(VLOOKUP(L1746&amp;"-"&amp;E1746,'Np Quality'!A:M,9,FALSE))),"-",VLOOKUP(L1746&amp;"-"&amp;E1746,'Np Quality'!A:M,9,FALSE)))</f>
        <v/>
      </c>
      <c r="S1746" s="150"/>
      <c r="T1746" s="395" t="str">
        <f t="shared" si="205"/>
        <v/>
      </c>
      <c r="U1746" s="395" t="str">
        <f t="shared" si="202"/>
        <v/>
      </c>
      <c r="V1746" s="396"/>
      <c r="W1746" s="282"/>
    </row>
    <row r="1747" spans="1:23">
      <c r="A1747" s="382" t="str">
        <f t="shared" si="203"/>
        <v/>
      </c>
      <c r="B1747" s="383" t="str">
        <f t="shared" si="206"/>
        <v/>
      </c>
      <c r="C1747" s="236"/>
      <c r="D1747" s="282"/>
      <c r="E1747" s="384" t="str">
        <f t="shared" si="204"/>
        <v/>
      </c>
      <c r="F1747" s="388"/>
      <c r="G1747" s="243"/>
      <c r="H1747" s="244"/>
      <c r="I1747" s="243"/>
      <c r="J1747" s="244"/>
      <c r="K1747" s="244"/>
      <c r="L1747" s="244"/>
      <c r="M1747" s="244"/>
      <c r="N1747" s="290"/>
      <c r="O1747" s="391" t="str">
        <f>IF(ISBLANK(L1757),"",IF(OR(ISBLANK(VLOOKUP(L1757&amp;"-"&amp;E1757,'Np Quality'!A:M,6,FALSE)),ISERROR(VLOOKUP(L1757&amp;"-"&amp;E1757,'Np Quality'!A:M,6,FALSE))),"-",VLOOKUP(L1757&amp;"-"&amp;E1757,'Np Quality'!A:M,6,FALSE)))</f>
        <v/>
      </c>
      <c r="P1747" s="391" t="str">
        <f>IF(ISBLANK(L1747),"",IF(OR(ISBLANK(VLOOKUP(L1747&amp;"-"&amp;E1747,'Np Quality'!A:M,7,FALSE)),ISERROR(VLOOKUP(L1747&amp;"-"&amp;E1747,'Np Quality'!A:M,7,FALSE))),"-",VLOOKUP(L1747&amp;"-"&amp;E1747,'Np Quality'!A:M,7,FALSE)))</f>
        <v/>
      </c>
      <c r="Q1747" s="391" t="str">
        <f>IF(ISBLANK(L1847),"",IF(OR(ISBLANK(VLOOKUP(L1847&amp;"-"&amp;E1847,'Np Quality'!A:M,8,FALSE)),ISERROR(VLOOKUP(L1847&amp;"-"&amp;E1847,'Np Quality'!A:M,8,FALSE))),"-",VLOOKUP(L1847&amp;"-"&amp;E1847,'Np Quality'!A:M,8,FALSE)))</f>
        <v/>
      </c>
      <c r="R1747" s="283" t="str">
        <f>IF(ISBLANK(L1747),"",IF(OR(ISBLANK(VLOOKUP(L1747&amp;"-"&amp;E1747,'Np Quality'!A:M,9,FALSE)),ISERROR(VLOOKUP(L1747&amp;"-"&amp;E1747,'Np Quality'!A:M,9,FALSE))),"-",VLOOKUP(L1747&amp;"-"&amp;E1747,'Np Quality'!A:M,9,FALSE)))</f>
        <v/>
      </c>
      <c r="S1747" s="150"/>
      <c r="T1747" s="395" t="str">
        <f t="shared" si="205"/>
        <v/>
      </c>
      <c r="U1747" s="395" t="str">
        <f t="shared" si="202"/>
        <v/>
      </c>
      <c r="V1747" s="396"/>
      <c r="W1747" s="282"/>
    </row>
    <row r="1748" spans="1:23">
      <c r="A1748" s="382" t="str">
        <f t="shared" si="203"/>
        <v/>
      </c>
      <c r="B1748" s="383" t="str">
        <f t="shared" si="206"/>
        <v/>
      </c>
      <c r="C1748" s="236"/>
      <c r="D1748" s="282"/>
      <c r="E1748" s="384" t="str">
        <f t="shared" si="204"/>
        <v/>
      </c>
      <c r="F1748" s="388"/>
      <c r="G1748" s="243"/>
      <c r="H1748" s="244"/>
      <c r="I1748" s="243"/>
      <c r="J1748" s="244"/>
      <c r="K1748" s="244"/>
      <c r="L1748" s="244"/>
      <c r="M1748" s="244"/>
      <c r="N1748" s="290"/>
      <c r="O1748" s="391" t="str">
        <f>IF(ISBLANK(L1758),"",IF(OR(ISBLANK(VLOOKUP(L1758&amp;"-"&amp;E1758,'Np Quality'!A:M,6,FALSE)),ISERROR(VLOOKUP(L1758&amp;"-"&amp;E1758,'Np Quality'!A:M,6,FALSE))),"-",VLOOKUP(L1758&amp;"-"&amp;E1758,'Np Quality'!A:M,6,FALSE)))</f>
        <v/>
      </c>
      <c r="P1748" s="391" t="str">
        <f>IF(ISBLANK(L1748),"",IF(OR(ISBLANK(VLOOKUP(L1748&amp;"-"&amp;E1748,'Np Quality'!A:M,7,FALSE)),ISERROR(VLOOKUP(L1748&amp;"-"&amp;E1748,'Np Quality'!A:M,7,FALSE))),"-",VLOOKUP(L1748&amp;"-"&amp;E1748,'Np Quality'!A:M,7,FALSE)))</f>
        <v/>
      </c>
      <c r="Q1748" s="391" t="str">
        <f>IF(ISBLANK(L1848),"",IF(OR(ISBLANK(VLOOKUP(L1848&amp;"-"&amp;E1848,'Np Quality'!A:M,8,FALSE)),ISERROR(VLOOKUP(L1848&amp;"-"&amp;E1848,'Np Quality'!A:M,8,FALSE))),"-",VLOOKUP(L1848&amp;"-"&amp;E1848,'Np Quality'!A:M,8,FALSE)))</f>
        <v/>
      </c>
      <c r="R1748" s="283" t="str">
        <f>IF(ISBLANK(L1748),"",IF(OR(ISBLANK(VLOOKUP(L1748&amp;"-"&amp;E1748,'Np Quality'!A:M,9,FALSE)),ISERROR(VLOOKUP(L1748&amp;"-"&amp;E1748,'Np Quality'!A:M,9,FALSE))),"-",VLOOKUP(L1748&amp;"-"&amp;E1748,'Np Quality'!A:M,9,FALSE)))</f>
        <v/>
      </c>
      <c r="S1748" s="150"/>
      <c r="T1748" s="395" t="str">
        <f t="shared" si="205"/>
        <v/>
      </c>
      <c r="U1748" s="395" t="str">
        <f t="shared" si="202"/>
        <v/>
      </c>
      <c r="V1748" s="396"/>
      <c r="W1748" s="282"/>
    </row>
    <row r="1749" spans="1:23">
      <c r="A1749" s="382" t="str">
        <f t="shared" si="203"/>
        <v/>
      </c>
      <c r="B1749" s="383" t="str">
        <f t="shared" si="206"/>
        <v/>
      </c>
      <c r="C1749" s="236"/>
      <c r="D1749" s="282"/>
      <c r="E1749" s="384" t="str">
        <f t="shared" si="204"/>
        <v/>
      </c>
      <c r="F1749" s="388"/>
      <c r="G1749" s="243"/>
      <c r="H1749" s="244"/>
      <c r="I1749" s="243"/>
      <c r="J1749" s="244"/>
      <c r="K1749" s="244"/>
      <c r="L1749" s="244"/>
      <c r="M1749" s="244"/>
      <c r="N1749" s="290"/>
      <c r="O1749" s="391" t="str">
        <f>IF(ISBLANK(L1759),"",IF(OR(ISBLANK(VLOOKUP(L1759&amp;"-"&amp;E1759,'Np Quality'!A:M,6,FALSE)),ISERROR(VLOOKUP(L1759&amp;"-"&amp;E1759,'Np Quality'!A:M,6,FALSE))),"-",VLOOKUP(L1759&amp;"-"&amp;E1759,'Np Quality'!A:M,6,FALSE)))</f>
        <v/>
      </c>
      <c r="P1749" s="391" t="str">
        <f>IF(ISBLANK(L1749),"",IF(OR(ISBLANK(VLOOKUP(L1749&amp;"-"&amp;E1749,'Np Quality'!A:M,7,FALSE)),ISERROR(VLOOKUP(L1749&amp;"-"&amp;E1749,'Np Quality'!A:M,7,FALSE))),"-",VLOOKUP(L1749&amp;"-"&amp;E1749,'Np Quality'!A:M,7,FALSE)))</f>
        <v/>
      </c>
      <c r="Q1749" s="391" t="str">
        <f>IF(ISBLANK(L1849),"",IF(OR(ISBLANK(VLOOKUP(L1849&amp;"-"&amp;E1849,'Np Quality'!A:M,8,FALSE)),ISERROR(VLOOKUP(L1849&amp;"-"&amp;E1849,'Np Quality'!A:M,8,FALSE))),"-",VLOOKUP(L1849&amp;"-"&amp;E1849,'Np Quality'!A:M,8,FALSE)))</f>
        <v/>
      </c>
      <c r="R1749" s="283" t="str">
        <f>IF(ISBLANK(L1749),"",IF(OR(ISBLANK(VLOOKUP(L1749&amp;"-"&amp;E1749,'Np Quality'!A:M,9,FALSE)),ISERROR(VLOOKUP(L1749&amp;"-"&amp;E1749,'Np Quality'!A:M,9,FALSE))),"-",VLOOKUP(L1749&amp;"-"&amp;E1749,'Np Quality'!A:M,9,FALSE)))</f>
        <v/>
      </c>
      <c r="S1749" s="150"/>
      <c r="T1749" s="395" t="str">
        <f t="shared" si="205"/>
        <v/>
      </c>
      <c r="U1749" s="395" t="str">
        <f t="shared" si="202"/>
        <v/>
      </c>
      <c r="V1749" s="396"/>
      <c r="W1749" s="282"/>
    </row>
    <row r="1750" spans="1:23">
      <c r="A1750" s="382" t="str">
        <f t="shared" si="203"/>
        <v/>
      </c>
      <c r="B1750" s="383" t="str">
        <f t="shared" si="206"/>
        <v/>
      </c>
      <c r="C1750" s="236"/>
      <c r="D1750" s="282"/>
      <c r="E1750" s="384" t="str">
        <f t="shared" si="204"/>
        <v/>
      </c>
      <c r="F1750" s="388"/>
      <c r="G1750" s="243"/>
      <c r="H1750" s="244"/>
      <c r="I1750" s="243"/>
      <c r="J1750" s="244"/>
      <c r="K1750" s="244"/>
      <c r="L1750" s="244"/>
      <c r="M1750" s="244"/>
      <c r="N1750" s="290"/>
      <c r="O1750" s="391" t="str">
        <f>IF(ISBLANK(L1760),"",IF(OR(ISBLANK(VLOOKUP(L1760&amp;"-"&amp;E1760,'Np Quality'!A:M,6,FALSE)),ISERROR(VLOOKUP(L1760&amp;"-"&amp;E1760,'Np Quality'!A:M,6,FALSE))),"-",VLOOKUP(L1760&amp;"-"&amp;E1760,'Np Quality'!A:M,6,FALSE)))</f>
        <v/>
      </c>
      <c r="P1750" s="391" t="str">
        <f>IF(ISBLANK(L1750),"",IF(OR(ISBLANK(VLOOKUP(L1750&amp;"-"&amp;E1750,'Np Quality'!A:M,7,FALSE)),ISERROR(VLOOKUP(L1750&amp;"-"&amp;E1750,'Np Quality'!A:M,7,FALSE))),"-",VLOOKUP(L1750&amp;"-"&amp;E1750,'Np Quality'!A:M,7,FALSE)))</f>
        <v/>
      </c>
      <c r="Q1750" s="391" t="str">
        <f>IF(ISBLANK(L1850),"",IF(OR(ISBLANK(VLOOKUP(L1850&amp;"-"&amp;E1850,'Np Quality'!A:M,8,FALSE)),ISERROR(VLOOKUP(L1850&amp;"-"&amp;E1850,'Np Quality'!A:M,8,FALSE))),"-",VLOOKUP(L1850&amp;"-"&amp;E1850,'Np Quality'!A:M,8,FALSE)))</f>
        <v/>
      </c>
      <c r="R1750" s="283" t="str">
        <f>IF(ISBLANK(L1750),"",IF(OR(ISBLANK(VLOOKUP(L1750&amp;"-"&amp;E1750,'Np Quality'!A:M,9,FALSE)),ISERROR(VLOOKUP(L1750&amp;"-"&amp;E1750,'Np Quality'!A:M,9,FALSE))),"-",VLOOKUP(L1750&amp;"-"&amp;E1750,'Np Quality'!A:M,9,FALSE)))</f>
        <v/>
      </c>
      <c r="S1750" s="150"/>
      <c r="T1750" s="395" t="str">
        <f t="shared" si="205"/>
        <v/>
      </c>
      <c r="U1750" s="395" t="str">
        <f t="shared" si="202"/>
        <v/>
      </c>
      <c r="V1750" s="396"/>
      <c r="W1750" s="282"/>
    </row>
    <row r="1751" spans="1:23">
      <c r="A1751" s="382" t="str">
        <f t="shared" si="203"/>
        <v/>
      </c>
      <c r="B1751" s="383" t="str">
        <f t="shared" si="206"/>
        <v/>
      </c>
      <c r="C1751" s="236"/>
      <c r="D1751" s="282"/>
      <c r="E1751" s="384" t="str">
        <f t="shared" si="204"/>
        <v/>
      </c>
      <c r="F1751" s="388"/>
      <c r="G1751" s="243"/>
      <c r="H1751" s="244"/>
      <c r="I1751" s="243"/>
      <c r="J1751" s="244"/>
      <c r="K1751" s="244"/>
      <c r="L1751" s="244"/>
      <c r="M1751" s="244"/>
      <c r="N1751" s="290"/>
      <c r="O1751" s="391" t="str">
        <f>IF(ISBLANK(L1761),"",IF(OR(ISBLANK(VLOOKUP(L1761&amp;"-"&amp;E1761,'Np Quality'!A:M,6,FALSE)),ISERROR(VLOOKUP(L1761&amp;"-"&amp;E1761,'Np Quality'!A:M,6,FALSE))),"-",VLOOKUP(L1761&amp;"-"&amp;E1761,'Np Quality'!A:M,6,FALSE)))</f>
        <v/>
      </c>
      <c r="P1751" s="391" t="str">
        <f>IF(ISBLANK(L1751),"",IF(OR(ISBLANK(VLOOKUP(L1751&amp;"-"&amp;E1751,'Np Quality'!A:M,7,FALSE)),ISERROR(VLOOKUP(L1751&amp;"-"&amp;E1751,'Np Quality'!A:M,7,FALSE))),"-",VLOOKUP(L1751&amp;"-"&amp;E1751,'Np Quality'!A:M,7,FALSE)))</f>
        <v/>
      </c>
      <c r="Q1751" s="391" t="str">
        <f>IF(ISBLANK(L1851),"",IF(OR(ISBLANK(VLOOKUP(L1851&amp;"-"&amp;E1851,'Np Quality'!A:M,8,FALSE)),ISERROR(VLOOKUP(L1851&amp;"-"&amp;E1851,'Np Quality'!A:M,8,FALSE))),"-",VLOOKUP(L1851&amp;"-"&amp;E1851,'Np Quality'!A:M,8,FALSE)))</f>
        <v/>
      </c>
      <c r="R1751" s="283" t="str">
        <f>IF(ISBLANK(L1751),"",IF(OR(ISBLANK(VLOOKUP(L1751&amp;"-"&amp;E1751,'Np Quality'!A:M,9,FALSE)),ISERROR(VLOOKUP(L1751&amp;"-"&amp;E1751,'Np Quality'!A:M,9,FALSE))),"-",VLOOKUP(L1751&amp;"-"&amp;E1751,'Np Quality'!A:M,9,FALSE)))</f>
        <v/>
      </c>
      <c r="S1751" s="150"/>
      <c r="T1751" s="395" t="str">
        <f t="shared" si="205"/>
        <v/>
      </c>
      <c r="U1751" s="395" t="str">
        <f t="shared" si="202"/>
        <v/>
      </c>
      <c r="V1751" s="396"/>
      <c r="W1751" s="282"/>
    </row>
    <row r="1752" spans="1:23">
      <c r="A1752" s="382" t="str">
        <f t="shared" si="203"/>
        <v/>
      </c>
      <c r="B1752" s="383" t="str">
        <f t="shared" si="206"/>
        <v/>
      </c>
      <c r="C1752" s="236"/>
      <c r="D1752" s="282"/>
      <c r="E1752" s="384" t="str">
        <f t="shared" si="204"/>
        <v/>
      </c>
      <c r="F1752" s="388"/>
      <c r="G1752" s="243"/>
      <c r="H1752" s="244"/>
      <c r="I1752" s="243"/>
      <c r="J1752" s="244"/>
      <c r="K1752" s="244"/>
      <c r="L1752" s="244"/>
      <c r="M1752" s="244"/>
      <c r="N1752" s="290"/>
      <c r="O1752" s="391" t="str">
        <f>IF(ISBLANK(L1763),"",IF(OR(ISBLANK(VLOOKUP(L1763&amp;"-"&amp;E1763,'Np Quality'!A:M,6,FALSE)),ISERROR(VLOOKUP(L1763&amp;"-"&amp;E1763,'Np Quality'!A:M,6,FALSE))),"-",VLOOKUP(L1763&amp;"-"&amp;E1763,'Np Quality'!A:M,6,FALSE)))</f>
        <v/>
      </c>
      <c r="P1752" s="391" t="str">
        <f>IF(ISBLANK(L1752),"",IF(OR(ISBLANK(VLOOKUP(L1752&amp;"-"&amp;E1752,'Np Quality'!A:M,7,FALSE)),ISERROR(VLOOKUP(L1752&amp;"-"&amp;E1752,'Np Quality'!A:M,7,FALSE))),"-",VLOOKUP(L1752&amp;"-"&amp;E1752,'Np Quality'!A:M,7,FALSE)))</f>
        <v/>
      </c>
      <c r="Q1752" s="391" t="str">
        <f>IF(ISBLANK(L1852),"",IF(OR(ISBLANK(VLOOKUP(L1852&amp;"-"&amp;E1852,'Np Quality'!A:M,8,FALSE)),ISERROR(VLOOKUP(L1852&amp;"-"&amp;E1852,'Np Quality'!A:M,8,FALSE))),"-",VLOOKUP(L1852&amp;"-"&amp;E1852,'Np Quality'!A:M,8,FALSE)))</f>
        <v/>
      </c>
      <c r="R1752" s="283" t="str">
        <f>IF(ISBLANK(L1752),"",IF(OR(ISBLANK(VLOOKUP(L1752&amp;"-"&amp;E1752,'Np Quality'!A:M,9,FALSE)),ISERROR(VLOOKUP(L1752&amp;"-"&amp;E1752,'Np Quality'!A:M,9,FALSE))),"-",VLOOKUP(L1752&amp;"-"&amp;E1752,'Np Quality'!A:M,9,FALSE)))</f>
        <v/>
      </c>
      <c r="S1752" s="150"/>
      <c r="T1752" s="395" t="str">
        <f t="shared" si="205"/>
        <v/>
      </c>
      <c r="U1752" s="395" t="str">
        <f t="shared" si="202"/>
        <v/>
      </c>
      <c r="V1752" s="396"/>
      <c r="W1752" s="282"/>
    </row>
    <row r="1753" spans="1:23">
      <c r="A1753" s="382" t="str">
        <f t="shared" si="203"/>
        <v/>
      </c>
      <c r="B1753" s="383" t="str">
        <f t="shared" si="206"/>
        <v/>
      </c>
      <c r="C1753" s="236"/>
      <c r="D1753" s="282"/>
      <c r="E1753" s="384" t="str">
        <f t="shared" si="204"/>
        <v/>
      </c>
      <c r="F1753" s="388"/>
      <c r="G1753" s="243"/>
      <c r="H1753" s="244"/>
      <c r="I1753" s="243"/>
      <c r="J1753" s="244"/>
      <c r="K1753" s="244"/>
      <c r="L1753" s="244"/>
      <c r="M1753" s="244"/>
      <c r="N1753" s="290"/>
      <c r="O1753" s="391" t="str">
        <f>IF(ISBLANK(L1763),"",IF(OR(ISBLANK(VLOOKUP(L1763&amp;"-"&amp;E1763,'Np Quality'!A:M,6,FALSE)),ISERROR(VLOOKUP(L1763&amp;"-"&amp;E1763,'Np Quality'!A:M,6,FALSE))),"-",VLOOKUP(L1763&amp;"-"&amp;E1763,'Np Quality'!A:M,6,FALSE)))</f>
        <v/>
      </c>
      <c r="P1753" s="391" t="str">
        <f>IF(ISBLANK(L1754),"",IF(OR(ISBLANK(VLOOKUP(L1754&amp;"-"&amp;E1754,'Np Quality'!A:M,7,FALSE)),ISERROR(VLOOKUP(L1754&amp;"-"&amp;E1754,'Np Quality'!A:M,7,FALSE))),"-",VLOOKUP(L1754&amp;"-"&amp;E1754,'Np Quality'!A:M,7,FALSE)))</f>
        <v/>
      </c>
      <c r="Q1753" s="391" t="str">
        <f>IF(ISBLANK(L1853),"",IF(OR(ISBLANK(VLOOKUP(L1853&amp;"-"&amp;E1853,'Np Quality'!A:M,8,FALSE)),ISERROR(VLOOKUP(L1853&amp;"-"&amp;E1853,'Np Quality'!A:M,8,FALSE))),"-",VLOOKUP(L1853&amp;"-"&amp;E1853,'Np Quality'!A:M,8,FALSE)))</f>
        <v/>
      </c>
      <c r="R1753" s="283" t="str">
        <f>IF(ISBLANK(L1753),"",IF(OR(ISBLANK(VLOOKUP(L1753&amp;"-"&amp;E1753,'Np Quality'!A:M,9,FALSE)),ISERROR(VLOOKUP(L1753&amp;"-"&amp;E1753,'Np Quality'!A:M,9,FALSE))),"-",VLOOKUP(L1753&amp;"-"&amp;E1753,'Np Quality'!A:M,9,FALSE)))</f>
        <v/>
      </c>
      <c r="S1753" s="150"/>
      <c r="T1753" s="395" t="str">
        <f t="shared" si="205"/>
        <v/>
      </c>
      <c r="U1753" s="395" t="str">
        <f t="shared" si="202"/>
        <v/>
      </c>
      <c r="V1753" s="396"/>
      <c r="W1753" s="282"/>
    </row>
    <row r="1754" spans="1:23">
      <c r="A1754" s="382" t="str">
        <f t="shared" si="203"/>
        <v/>
      </c>
      <c r="B1754" s="383" t="str">
        <f t="shared" si="206"/>
        <v/>
      </c>
      <c r="C1754" s="236"/>
      <c r="D1754" s="282"/>
      <c r="E1754" s="384" t="str">
        <f t="shared" si="204"/>
        <v/>
      </c>
      <c r="F1754" s="388"/>
      <c r="G1754" s="243"/>
      <c r="H1754" s="244"/>
      <c r="I1754" s="243"/>
      <c r="J1754" s="244"/>
      <c r="K1754" s="244"/>
      <c r="L1754" s="244"/>
      <c r="M1754" s="244"/>
      <c r="N1754" s="290"/>
      <c r="O1754" s="391" t="str">
        <f>IF(ISBLANK(L1764),"",IF(OR(ISBLANK(VLOOKUP(L1764&amp;"-"&amp;E1764,'Np Quality'!A:M,6,FALSE)),ISERROR(VLOOKUP(L1764&amp;"-"&amp;E1764,'Np Quality'!A:M,6,FALSE))),"-",VLOOKUP(L1764&amp;"-"&amp;E1764,'Np Quality'!A:M,6,FALSE)))</f>
        <v/>
      </c>
      <c r="P1754" s="391" t="str">
        <f>IF(ISBLANK(L1754),"",IF(OR(ISBLANK(VLOOKUP(L1754&amp;"-"&amp;E1754,'Np Quality'!A:M,7,FALSE)),ISERROR(VLOOKUP(L1754&amp;"-"&amp;E1754,'Np Quality'!A:M,7,FALSE))),"-",VLOOKUP(L1754&amp;"-"&amp;E1754,'Np Quality'!A:M,7,FALSE)))</f>
        <v/>
      </c>
      <c r="Q1754" s="391" t="str">
        <f>IF(ISBLANK(L1855),"",IF(OR(ISBLANK(VLOOKUP(L1855&amp;"-"&amp;E1855,'Np Quality'!A:M,8,FALSE)),ISERROR(VLOOKUP(L1855&amp;"-"&amp;E1855,'Np Quality'!A:M,8,FALSE))),"-",VLOOKUP(L1855&amp;"-"&amp;E1855,'Np Quality'!A:M,8,FALSE)))</f>
        <v/>
      </c>
      <c r="R1754" s="283" t="str">
        <f>IF(ISBLANK(L1754),"",IF(OR(ISBLANK(VLOOKUP(L1754&amp;"-"&amp;E1754,'Np Quality'!A:M,9,FALSE)),ISERROR(VLOOKUP(L1754&amp;"-"&amp;E1754,'Np Quality'!A:M,9,FALSE))),"-",VLOOKUP(L1754&amp;"-"&amp;E1754,'Np Quality'!A:M,9,FALSE)))</f>
        <v/>
      </c>
      <c r="S1754" s="150"/>
      <c r="T1754" s="395" t="str">
        <f t="shared" si="205"/>
        <v/>
      </c>
      <c r="U1754" s="395" t="str">
        <f t="shared" si="202"/>
        <v/>
      </c>
      <c r="V1754" s="396"/>
      <c r="W1754" s="282"/>
    </row>
    <row r="1755" spans="1:23">
      <c r="A1755" s="382" t="str">
        <f t="shared" si="203"/>
        <v/>
      </c>
      <c r="B1755" s="383" t="str">
        <f t="shared" si="206"/>
        <v/>
      </c>
      <c r="C1755" s="236"/>
      <c r="D1755" s="282"/>
      <c r="E1755" s="384" t="str">
        <f t="shared" si="204"/>
        <v/>
      </c>
      <c r="F1755" s="388"/>
      <c r="G1755" s="243"/>
      <c r="H1755" s="244"/>
      <c r="I1755" s="243"/>
      <c r="J1755" s="244"/>
      <c r="K1755" s="244"/>
      <c r="L1755" s="244"/>
      <c r="M1755" s="244"/>
      <c r="N1755" s="290"/>
      <c r="O1755" s="391" t="str">
        <f>IF(ISBLANK(L1765),"",IF(OR(ISBLANK(VLOOKUP(L1765&amp;"-"&amp;E1765,'Np Quality'!A:M,6,FALSE)),ISERROR(VLOOKUP(L1765&amp;"-"&amp;E1765,'Np Quality'!A:M,6,FALSE))),"-",VLOOKUP(L1765&amp;"-"&amp;E1765,'Np Quality'!A:M,6,FALSE)))</f>
        <v/>
      </c>
      <c r="P1755" s="391" t="str">
        <f>IF(ISBLANK(L1755),"",IF(OR(ISBLANK(VLOOKUP(L1755&amp;"-"&amp;E1755,'Np Quality'!A:M,7,FALSE)),ISERROR(VLOOKUP(L1755&amp;"-"&amp;E1755,'Np Quality'!A:M,7,FALSE))),"-",VLOOKUP(L1755&amp;"-"&amp;E1755,'Np Quality'!A:M,7,FALSE)))</f>
        <v/>
      </c>
      <c r="Q1755" s="391" t="str">
        <f>IF(ISBLANK(L1855),"",IF(OR(ISBLANK(VLOOKUP(L1855&amp;"-"&amp;E1855,'Np Quality'!A:M,8,FALSE)),ISERROR(VLOOKUP(L1855&amp;"-"&amp;E1855,'Np Quality'!A:M,8,FALSE))),"-",VLOOKUP(L1855&amp;"-"&amp;E1855,'Np Quality'!A:M,8,FALSE)))</f>
        <v/>
      </c>
      <c r="R1755" s="283" t="str">
        <f>IF(ISBLANK(L1756),"",IF(OR(ISBLANK(VLOOKUP(L1756&amp;"-"&amp;E1756,'Np Quality'!A:M,9,FALSE)),ISERROR(VLOOKUP(L1756&amp;"-"&amp;E1756,'Np Quality'!A:M,9,FALSE))),"-",VLOOKUP(L1756&amp;"-"&amp;E1756,'Np Quality'!A:M,9,FALSE)))</f>
        <v/>
      </c>
      <c r="S1755" s="150"/>
      <c r="T1755" s="395" t="str">
        <f t="shared" si="205"/>
        <v/>
      </c>
      <c r="U1755" s="395" t="str">
        <f t="shared" si="202"/>
        <v/>
      </c>
      <c r="V1755" s="396"/>
      <c r="W1755" s="282"/>
    </row>
    <row r="1756" spans="1:23">
      <c r="A1756" s="382" t="str">
        <f t="shared" si="203"/>
        <v/>
      </c>
      <c r="B1756" s="383" t="str">
        <f t="shared" si="206"/>
        <v/>
      </c>
      <c r="C1756" s="236"/>
      <c r="D1756" s="282"/>
      <c r="E1756" s="384" t="str">
        <f t="shared" si="204"/>
        <v/>
      </c>
      <c r="F1756" s="388"/>
      <c r="G1756" s="243"/>
      <c r="H1756" s="244"/>
      <c r="I1756" s="243"/>
      <c r="J1756" s="244"/>
      <c r="K1756" s="244"/>
      <c r="L1756" s="244"/>
      <c r="M1756" s="244"/>
      <c r="N1756" s="290"/>
      <c r="O1756" s="391" t="str">
        <f>IF(ISBLANK(L1766),"",IF(OR(ISBLANK(VLOOKUP(L1766&amp;"-"&amp;E1766,'Np Quality'!A:M,6,FALSE)),ISERROR(VLOOKUP(L1766&amp;"-"&amp;E1766,'Np Quality'!A:M,6,FALSE))),"-",VLOOKUP(L1766&amp;"-"&amp;E1766,'Np Quality'!A:M,6,FALSE)))</f>
        <v/>
      </c>
      <c r="P1756" s="391" t="str">
        <f>IF(ISBLANK(L1756),"",IF(OR(ISBLANK(VLOOKUP(L1756&amp;"-"&amp;E1756,'Np Quality'!A:M,7,FALSE)),ISERROR(VLOOKUP(L1756&amp;"-"&amp;E1756,'Np Quality'!A:M,7,FALSE))),"-",VLOOKUP(L1756&amp;"-"&amp;E1756,'Np Quality'!A:M,7,FALSE)))</f>
        <v/>
      </c>
      <c r="Q1756" s="391" t="str">
        <f>IF(ISBLANK(L1856),"",IF(OR(ISBLANK(VLOOKUP(L1856&amp;"-"&amp;E1856,'Np Quality'!A:M,8,FALSE)),ISERROR(VLOOKUP(L1856&amp;"-"&amp;E1856,'Np Quality'!A:M,8,FALSE))),"-",VLOOKUP(L1856&amp;"-"&amp;E1856,'Np Quality'!A:M,8,FALSE)))</f>
        <v/>
      </c>
      <c r="R1756" s="283" t="str">
        <f>IF(ISBLANK(L1756),"",IF(OR(ISBLANK(VLOOKUP(L1756&amp;"-"&amp;E1756,'Np Quality'!A:M,9,FALSE)),ISERROR(VLOOKUP(L1756&amp;"-"&amp;E1756,'Np Quality'!A:M,9,FALSE))),"-",VLOOKUP(L1756&amp;"-"&amp;E1756,'Np Quality'!A:M,9,FALSE)))</f>
        <v/>
      </c>
      <c r="S1756" s="150"/>
      <c r="T1756" s="395" t="str">
        <f t="shared" si="205"/>
        <v/>
      </c>
      <c r="U1756" s="395" t="str">
        <f t="shared" si="202"/>
        <v/>
      </c>
      <c r="V1756" s="396"/>
      <c r="W1756" s="282"/>
    </row>
    <row r="1757" spans="1:23">
      <c r="A1757" s="382" t="str">
        <f t="shared" si="203"/>
        <v/>
      </c>
      <c r="B1757" s="383" t="str">
        <f t="shared" si="206"/>
        <v/>
      </c>
      <c r="C1757" s="236"/>
      <c r="D1757" s="282"/>
      <c r="E1757" s="384" t="str">
        <f t="shared" si="204"/>
        <v/>
      </c>
      <c r="F1757" s="388"/>
      <c r="G1757" s="243"/>
      <c r="H1757" s="244"/>
      <c r="I1757" s="243"/>
      <c r="J1757" s="244"/>
      <c r="K1757" s="244"/>
      <c r="L1757" s="244"/>
      <c r="M1757" s="244"/>
      <c r="N1757" s="290"/>
      <c r="O1757" s="391" t="str">
        <f>IF(ISBLANK(L1757),"",IF(OR(ISBLANK(VLOOKUP(L1757&amp;"-"&amp;E1757,'Np Quality'!A:M,6,FALSE)),ISERROR(VLOOKUP(L1757&amp;"-"&amp;E1757,'Np Quality'!A:M,6,FALSE))),"-",VLOOKUP(L1757&amp;"-"&amp;E1757,'Np Quality'!A:M,6,FALSE)))</f>
        <v/>
      </c>
      <c r="P1757" s="391" t="str">
        <f>IF(ISBLANK(L1767),"",IF(OR(ISBLANK(VLOOKUP(L1767&amp;"-"&amp;E1767,'Np Quality'!A:M,7,FALSE)),ISERROR(VLOOKUP(L1767&amp;"-"&amp;E1767,'Np Quality'!A:M,7,FALSE))),"-",VLOOKUP(L1767&amp;"-"&amp;E1767,'Np Quality'!A:M,7,FALSE)))</f>
        <v/>
      </c>
      <c r="Q1757" s="391" t="str">
        <f>IF(ISBLANK(L1857),"",IF(OR(ISBLANK(VLOOKUP(L1857&amp;"-"&amp;E1857,'Np Quality'!A:M,8,FALSE)),ISERROR(VLOOKUP(L1857&amp;"-"&amp;E1857,'Np Quality'!A:M,8,FALSE))),"-",VLOOKUP(L1857&amp;"-"&amp;E1857,'Np Quality'!A:M,8,FALSE)))</f>
        <v/>
      </c>
      <c r="R1757" s="283" t="str">
        <f>IF(ISBLANK(L1757),"",IF(OR(ISBLANK(VLOOKUP(L1757&amp;"-"&amp;E1757,'Np Quality'!A:M,9,FALSE)),ISERROR(VLOOKUP(L1757&amp;"-"&amp;E1757,'Np Quality'!A:M,9,FALSE))),"-",VLOOKUP(L1757&amp;"-"&amp;E1757,'Np Quality'!A:M,9,FALSE)))</f>
        <v/>
      </c>
      <c r="S1757" s="150"/>
      <c r="T1757" s="395" t="str">
        <f t="shared" si="205"/>
        <v/>
      </c>
      <c r="U1757" s="395" t="str">
        <f t="shared" si="202"/>
        <v/>
      </c>
      <c r="V1757" s="396"/>
      <c r="W1757" s="282"/>
    </row>
    <row r="1758" spans="1:23">
      <c r="A1758" s="382" t="str">
        <f t="shared" si="203"/>
        <v/>
      </c>
      <c r="B1758" s="383" t="str">
        <f t="shared" si="206"/>
        <v/>
      </c>
      <c r="C1758" s="236"/>
      <c r="D1758" s="282"/>
      <c r="E1758" s="384" t="str">
        <f t="shared" si="204"/>
        <v/>
      </c>
      <c r="F1758" s="388"/>
      <c r="G1758" s="243"/>
      <c r="H1758" s="244"/>
      <c r="I1758" s="243"/>
      <c r="J1758" s="244"/>
      <c r="K1758" s="244"/>
      <c r="L1758" s="244"/>
      <c r="M1758" s="244"/>
      <c r="N1758" s="290"/>
      <c r="O1758" s="391" t="str">
        <f>IF(ISBLANK(L1758),"",IF(OR(ISBLANK(VLOOKUP(L1758&amp;"-"&amp;E1758,'Np Quality'!A:M,6,FALSE)),ISERROR(VLOOKUP(L1758&amp;"-"&amp;E1758,'Np Quality'!A:M,6,FALSE))),"-",VLOOKUP(L1758&amp;"-"&amp;E1758,'Np Quality'!A:M,6,FALSE)))</f>
        <v/>
      </c>
      <c r="P1758" s="391" t="str">
        <f>IF(ISBLANK(L1768),"",IF(OR(ISBLANK(VLOOKUP(L1768&amp;"-"&amp;E1768,'Np Quality'!A:M,7,FALSE)),ISERROR(VLOOKUP(L1768&amp;"-"&amp;E1768,'Np Quality'!A:M,7,FALSE))),"-",VLOOKUP(L1768&amp;"-"&amp;E1768,'Np Quality'!A:M,7,FALSE)))</f>
        <v/>
      </c>
      <c r="Q1758" s="391" t="str">
        <f>IF(ISBLANK(L1858),"",IF(OR(ISBLANK(VLOOKUP(L1858&amp;"-"&amp;E1858,'Np Quality'!A:M,8,FALSE)),ISERROR(VLOOKUP(L1858&amp;"-"&amp;E1858,'Np Quality'!A:M,8,FALSE))),"-",VLOOKUP(L1858&amp;"-"&amp;E1858,'Np Quality'!A:M,8,FALSE)))</f>
        <v/>
      </c>
      <c r="R1758" s="283" t="str">
        <f>IF(ISBLANK(L1758),"",IF(OR(ISBLANK(VLOOKUP(L1758&amp;"-"&amp;E1758,'Np Quality'!A:M,9,FALSE)),ISERROR(VLOOKUP(L1758&amp;"-"&amp;E1758,'Np Quality'!A:M,9,FALSE))),"-",VLOOKUP(L1758&amp;"-"&amp;E1758,'Np Quality'!A:M,9,FALSE)))</f>
        <v/>
      </c>
      <c r="S1758" s="150"/>
      <c r="T1758" s="395" t="str">
        <f t="shared" si="205"/>
        <v/>
      </c>
      <c r="U1758" s="395" t="str">
        <f t="shared" si="202"/>
        <v/>
      </c>
      <c r="V1758" s="396"/>
      <c r="W1758" s="282"/>
    </row>
    <row r="1759" spans="1:23">
      <c r="A1759" s="382" t="str">
        <f t="shared" si="203"/>
        <v/>
      </c>
      <c r="B1759" s="383" t="str">
        <f t="shared" si="206"/>
        <v/>
      </c>
      <c r="C1759" s="236"/>
      <c r="D1759" s="282"/>
      <c r="E1759" s="384" t="str">
        <f t="shared" si="204"/>
        <v/>
      </c>
      <c r="F1759" s="388"/>
      <c r="G1759" s="243"/>
      <c r="H1759" s="244"/>
      <c r="I1759" s="243"/>
      <c r="J1759" s="244"/>
      <c r="K1759" s="244"/>
      <c r="L1759" s="244"/>
      <c r="M1759" s="244"/>
      <c r="N1759" s="290"/>
      <c r="O1759" s="391" t="str">
        <f>IF(ISBLANK(L1759),"",IF(OR(ISBLANK(VLOOKUP(L1759&amp;"-"&amp;E1759,'Np Quality'!A:M,6,FALSE)),ISERROR(VLOOKUP(L1759&amp;"-"&amp;E1759,'Np Quality'!A:M,6,FALSE))),"-",VLOOKUP(L1759&amp;"-"&amp;E1759,'Np Quality'!A:M,6,FALSE)))</f>
        <v/>
      </c>
      <c r="P1759" s="391" t="str">
        <f>IF(ISBLANK(L1769),"",IF(OR(ISBLANK(VLOOKUP(L1769&amp;"-"&amp;E1769,'Np Quality'!A:M,7,FALSE)),ISERROR(VLOOKUP(L1769&amp;"-"&amp;E1769,'Np Quality'!A:M,7,FALSE))),"-",VLOOKUP(L1769&amp;"-"&amp;E1769,'Np Quality'!A:M,7,FALSE)))</f>
        <v/>
      </c>
      <c r="Q1759" s="391" t="str">
        <f>IF(ISBLANK(L1859),"",IF(OR(ISBLANK(VLOOKUP(L1859&amp;"-"&amp;E1859,'Np Quality'!A:M,8,FALSE)),ISERROR(VLOOKUP(L1859&amp;"-"&amp;E1859,'Np Quality'!A:M,8,FALSE))),"-",VLOOKUP(L1859&amp;"-"&amp;E1859,'Np Quality'!A:M,8,FALSE)))</f>
        <v/>
      </c>
      <c r="R1759" s="283" t="str">
        <f>IF(ISBLANK(L1759),"",IF(OR(ISBLANK(VLOOKUP(L1759&amp;"-"&amp;E1759,'Np Quality'!A:M,9,FALSE)),ISERROR(VLOOKUP(L1759&amp;"-"&amp;E1759,'Np Quality'!A:M,9,FALSE))),"-",VLOOKUP(L1759&amp;"-"&amp;E1759,'Np Quality'!A:M,9,FALSE)))</f>
        <v/>
      </c>
      <c r="S1759" s="150"/>
      <c r="T1759" s="395" t="str">
        <f t="shared" si="205"/>
        <v/>
      </c>
      <c r="U1759" s="395" t="str">
        <f t="shared" si="202"/>
        <v/>
      </c>
      <c r="V1759" s="396"/>
      <c r="W1759" s="282"/>
    </row>
    <row r="1760" spans="1:23">
      <c r="A1760" s="382" t="str">
        <f t="shared" si="203"/>
        <v/>
      </c>
      <c r="B1760" s="383" t="str">
        <f t="shared" si="206"/>
        <v/>
      </c>
      <c r="C1760" s="236"/>
      <c r="D1760" s="282"/>
      <c r="E1760" s="384" t="str">
        <f t="shared" si="204"/>
        <v/>
      </c>
      <c r="F1760" s="388"/>
      <c r="G1760" s="243"/>
      <c r="H1760" s="244"/>
      <c r="I1760" s="243"/>
      <c r="J1760" s="244"/>
      <c r="K1760" s="244"/>
      <c r="L1760" s="244"/>
      <c r="M1760" s="244"/>
      <c r="N1760" s="290"/>
      <c r="O1760" s="391" t="str">
        <f>IF(ISBLANK(L1760),"",IF(OR(ISBLANK(VLOOKUP(L1760&amp;"-"&amp;E1760,'Np Quality'!A:M,6,FALSE)),ISERROR(VLOOKUP(L1760&amp;"-"&amp;E1760,'Np Quality'!A:M,6,FALSE))),"-",VLOOKUP(L1760&amp;"-"&amp;E1760,'Np Quality'!A:M,6,FALSE)))</f>
        <v/>
      </c>
      <c r="P1760" s="391" t="str">
        <f>IF(ISBLANK(L1770),"",IF(OR(ISBLANK(VLOOKUP(L1770&amp;"-"&amp;E1770,'Np Quality'!A:M,7,FALSE)),ISERROR(VLOOKUP(L1770&amp;"-"&amp;E1770,'Np Quality'!A:M,7,FALSE))),"-",VLOOKUP(L1770&amp;"-"&amp;E1770,'Np Quality'!A:M,7,FALSE)))</f>
        <v/>
      </c>
      <c r="Q1760" s="391" t="str">
        <f>IF(ISBLANK(L1860),"",IF(OR(ISBLANK(VLOOKUP(L1860&amp;"-"&amp;E1860,'Np Quality'!A:M,8,FALSE)),ISERROR(VLOOKUP(L1860&amp;"-"&amp;E1860,'Np Quality'!A:M,8,FALSE))),"-",VLOOKUP(L1860&amp;"-"&amp;E1860,'Np Quality'!A:M,8,FALSE)))</f>
        <v/>
      </c>
      <c r="R1760" s="283" t="str">
        <f>IF(ISBLANK(L1760),"",IF(OR(ISBLANK(VLOOKUP(L1760&amp;"-"&amp;E1760,'Np Quality'!A:M,9,FALSE)),ISERROR(VLOOKUP(L1760&amp;"-"&amp;E1760,'Np Quality'!A:M,9,FALSE))),"-",VLOOKUP(L1760&amp;"-"&amp;E1760,'Np Quality'!A:M,9,FALSE)))</f>
        <v/>
      </c>
      <c r="S1760" s="150"/>
      <c r="T1760" s="395" t="str">
        <f t="shared" si="205"/>
        <v/>
      </c>
      <c r="U1760" s="395" t="str">
        <f t="shared" si="202"/>
        <v/>
      </c>
      <c r="V1760" s="396"/>
      <c r="W1760" s="282"/>
    </row>
    <row r="1761" spans="1:23">
      <c r="A1761" s="382" t="str">
        <f t="shared" si="203"/>
        <v/>
      </c>
      <c r="B1761" s="383" t="str">
        <f t="shared" si="206"/>
        <v/>
      </c>
      <c r="C1761" s="236"/>
      <c r="D1761" s="282"/>
      <c r="E1761" s="384" t="str">
        <f t="shared" si="204"/>
        <v/>
      </c>
      <c r="F1761" s="388"/>
      <c r="G1761" s="243"/>
      <c r="H1761" s="244"/>
      <c r="I1761" s="243"/>
      <c r="J1761" s="244"/>
      <c r="K1761" s="244"/>
      <c r="L1761" s="244"/>
      <c r="M1761" s="244"/>
      <c r="N1761" s="290"/>
      <c r="O1761" s="391" t="str">
        <f>IF(ISBLANK(L1761),"",IF(OR(ISBLANK(VLOOKUP(L1761&amp;"-"&amp;E1761,'Np Quality'!A:M,6,FALSE)),ISERROR(VLOOKUP(L1761&amp;"-"&amp;E1761,'Np Quality'!A:M,6,FALSE))),"-",VLOOKUP(L1761&amp;"-"&amp;E1761,'Np Quality'!A:M,6,FALSE)))</f>
        <v/>
      </c>
      <c r="P1761" s="391" t="str">
        <f>IF(ISBLANK(L1771),"",IF(OR(ISBLANK(VLOOKUP(L1771&amp;"-"&amp;E1771,'Np Quality'!A:M,7,FALSE)),ISERROR(VLOOKUP(L1771&amp;"-"&amp;E1771,'Np Quality'!A:M,7,FALSE))),"-",VLOOKUP(L1771&amp;"-"&amp;E1771,'Np Quality'!A:M,7,FALSE)))</f>
        <v/>
      </c>
      <c r="Q1761" s="391" t="str">
        <f>IF(ISBLANK(L1861),"",IF(OR(ISBLANK(VLOOKUP(L1861&amp;"-"&amp;E1861,'Np Quality'!A:M,8,FALSE)),ISERROR(VLOOKUP(L1861&amp;"-"&amp;E1861,'Np Quality'!A:M,8,FALSE))),"-",VLOOKUP(L1861&amp;"-"&amp;E1861,'Np Quality'!A:M,8,FALSE)))</f>
        <v/>
      </c>
      <c r="R1761" s="283" t="str">
        <f>IF(ISBLANK(L1761),"",IF(OR(ISBLANK(VLOOKUP(L1761&amp;"-"&amp;E1761,'Np Quality'!A:M,9,FALSE)),ISERROR(VLOOKUP(L1761&amp;"-"&amp;E1761,'Np Quality'!A:M,9,FALSE))),"-",VLOOKUP(L1761&amp;"-"&amp;E1761,'Np Quality'!A:M,9,FALSE)))</f>
        <v/>
      </c>
      <c r="S1761" s="150"/>
      <c r="T1761" s="395" t="str">
        <f t="shared" si="205"/>
        <v/>
      </c>
      <c r="U1761" s="395" t="str">
        <f t="shared" si="202"/>
        <v/>
      </c>
      <c r="V1761" s="396"/>
      <c r="W1761" s="282"/>
    </row>
    <row r="1762" spans="1:23">
      <c r="A1762" s="382" t="str">
        <f t="shared" si="203"/>
        <v/>
      </c>
      <c r="B1762" s="383" t="str">
        <f t="shared" si="206"/>
        <v/>
      </c>
      <c r="C1762" s="236"/>
      <c r="D1762" s="282"/>
      <c r="E1762" s="384" t="str">
        <f t="shared" si="204"/>
        <v/>
      </c>
      <c r="F1762" s="388"/>
      <c r="G1762" s="243"/>
      <c r="H1762" s="244"/>
      <c r="I1762" s="243"/>
      <c r="J1762" s="244"/>
      <c r="K1762" s="244"/>
      <c r="L1762" s="244"/>
      <c r="M1762" s="244"/>
      <c r="N1762" s="290"/>
      <c r="O1762" s="391" t="str">
        <f>IF(ISBLANK(L1763),"",IF(OR(ISBLANK(VLOOKUP(L1763&amp;"-"&amp;E1763,'Np Quality'!A:M,6,FALSE)),ISERROR(VLOOKUP(L1763&amp;"-"&amp;E1763,'Np Quality'!A:M,6,FALSE))),"-",VLOOKUP(L1763&amp;"-"&amp;E1763,'Np Quality'!A:M,6,FALSE)))</f>
        <v/>
      </c>
      <c r="P1762" s="391" t="str">
        <f>IF(ISBLANK(L1772),"",IF(OR(ISBLANK(VLOOKUP(L1772&amp;"-"&amp;E1772,'Np Quality'!A:M,7,FALSE)),ISERROR(VLOOKUP(L1772&amp;"-"&amp;E1772,'Np Quality'!A:M,7,FALSE))),"-",VLOOKUP(L1772&amp;"-"&amp;E1772,'Np Quality'!A:M,7,FALSE)))</f>
        <v/>
      </c>
      <c r="Q1762" s="391" t="str">
        <f>IF(ISBLANK(L1862),"",IF(OR(ISBLANK(VLOOKUP(L1862&amp;"-"&amp;E1862,'Np Quality'!A:M,8,FALSE)),ISERROR(VLOOKUP(L1862&amp;"-"&amp;E1862,'Np Quality'!A:M,8,FALSE))),"-",VLOOKUP(L1862&amp;"-"&amp;E1862,'Np Quality'!A:M,8,FALSE)))</f>
        <v/>
      </c>
      <c r="R1762" s="283" t="str">
        <f>IF(ISBLANK(L1762),"",IF(OR(ISBLANK(VLOOKUP(L1762&amp;"-"&amp;E1762,'Np Quality'!A:M,9,FALSE)),ISERROR(VLOOKUP(L1762&amp;"-"&amp;E1762,'Np Quality'!A:M,9,FALSE))),"-",VLOOKUP(L1762&amp;"-"&amp;E1762,'Np Quality'!A:M,9,FALSE)))</f>
        <v/>
      </c>
      <c r="S1762" s="150"/>
      <c r="T1762" s="395" t="str">
        <f t="shared" si="205"/>
        <v/>
      </c>
      <c r="U1762" s="395" t="str">
        <f t="shared" si="202"/>
        <v/>
      </c>
      <c r="V1762" s="396"/>
      <c r="W1762" s="282"/>
    </row>
    <row r="1763" spans="1:23">
      <c r="A1763" s="382" t="str">
        <f t="shared" si="203"/>
        <v/>
      </c>
      <c r="B1763" s="383" t="str">
        <f t="shared" si="206"/>
        <v/>
      </c>
      <c r="C1763" s="236"/>
      <c r="D1763" s="282"/>
      <c r="E1763" s="384" t="str">
        <f t="shared" si="204"/>
        <v/>
      </c>
      <c r="F1763" s="388"/>
      <c r="G1763" s="243"/>
      <c r="H1763" s="244"/>
      <c r="I1763" s="243"/>
      <c r="J1763" s="244"/>
      <c r="K1763" s="244"/>
      <c r="L1763" s="244"/>
      <c r="M1763" s="244"/>
      <c r="N1763" s="290"/>
      <c r="O1763" s="391" t="str">
        <f>IF(ISBLANK(L1763),"",IF(OR(ISBLANK(VLOOKUP(L1763&amp;"-"&amp;E1763,'Np Quality'!A:M,6,FALSE)),ISERROR(VLOOKUP(L1763&amp;"-"&amp;E1763,'Np Quality'!A:M,6,FALSE))),"-",VLOOKUP(L1763&amp;"-"&amp;E1763,'Np Quality'!A:M,6,FALSE)))</f>
        <v/>
      </c>
      <c r="P1763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763" s="391" t="str">
        <f>IF(ISBLANK(L1863),"",IF(OR(ISBLANK(VLOOKUP(L1863&amp;"-"&amp;E1863,'Np Quality'!A:M,8,FALSE)),ISERROR(VLOOKUP(L1863&amp;"-"&amp;E1863,'Np Quality'!A:M,8,FALSE))),"-",VLOOKUP(L1863&amp;"-"&amp;E1863,'Np Quality'!A:M,8,FALSE)))</f>
        <v/>
      </c>
      <c r="R1763" s="283" t="str">
        <f>IF(ISBLANK(L1763),"",IF(OR(ISBLANK(VLOOKUP(L1763&amp;"-"&amp;E1763,'Np Quality'!A:M,9,FALSE)),ISERROR(VLOOKUP(L1763&amp;"-"&amp;E1763,'Np Quality'!A:M,9,FALSE))),"-",VLOOKUP(L1763&amp;"-"&amp;E1763,'Np Quality'!A:M,9,FALSE)))</f>
        <v/>
      </c>
      <c r="S1763" s="150"/>
      <c r="T1763" s="395" t="str">
        <f t="shared" si="205"/>
        <v/>
      </c>
      <c r="U1763" s="395" t="str">
        <f t="shared" si="202"/>
        <v/>
      </c>
      <c r="V1763" s="396"/>
      <c r="W1763" s="282"/>
    </row>
    <row r="1764" spans="1:23">
      <c r="A1764" s="382" t="str">
        <f t="shared" si="203"/>
        <v/>
      </c>
      <c r="B1764" s="383" t="str">
        <f t="shared" si="206"/>
        <v/>
      </c>
      <c r="C1764" s="236"/>
      <c r="D1764" s="282"/>
      <c r="E1764" s="384" t="str">
        <f t="shared" si="204"/>
        <v/>
      </c>
      <c r="F1764" s="388"/>
      <c r="G1764" s="243"/>
      <c r="H1764" s="244"/>
      <c r="I1764" s="243"/>
      <c r="J1764" s="244"/>
      <c r="K1764" s="244"/>
      <c r="L1764" s="244"/>
      <c r="M1764" s="244"/>
      <c r="N1764" s="290"/>
      <c r="O1764" s="391" t="str">
        <f>IF(ISBLANK(L1764),"",IF(OR(ISBLANK(VLOOKUP(L1764&amp;"-"&amp;E1764,'Np Quality'!A:M,6,FALSE)),ISERROR(VLOOKUP(L1764&amp;"-"&amp;E1764,'Np Quality'!A:M,6,FALSE))),"-",VLOOKUP(L1764&amp;"-"&amp;E1764,'Np Quality'!A:M,6,FALSE)))</f>
        <v/>
      </c>
      <c r="P1764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764" s="391" t="str">
        <f>IF(ISBLANK(L1865),"",IF(OR(ISBLANK(VLOOKUP(L1865&amp;"-"&amp;E1865,'Np Quality'!A:M,8,FALSE)),ISERROR(VLOOKUP(L1865&amp;"-"&amp;E1865,'Np Quality'!A:M,8,FALSE))),"-",VLOOKUP(L1865&amp;"-"&amp;E1865,'Np Quality'!A:M,8,FALSE)))</f>
        <v/>
      </c>
      <c r="R1764" s="283" t="str">
        <f>IF(ISBLANK(L1764),"",IF(OR(ISBLANK(VLOOKUP(L1764&amp;"-"&amp;E1764,'Np Quality'!A:M,9,FALSE)),ISERROR(VLOOKUP(L1764&amp;"-"&amp;E1764,'Np Quality'!A:M,9,FALSE))),"-",VLOOKUP(L1764&amp;"-"&amp;E1764,'Np Quality'!A:M,9,FALSE)))</f>
        <v/>
      </c>
      <c r="S1764" s="150"/>
      <c r="T1764" s="395" t="str">
        <f t="shared" si="205"/>
        <v/>
      </c>
      <c r="U1764" s="395" t="str">
        <f t="shared" si="202"/>
        <v/>
      </c>
      <c r="V1764" s="396"/>
      <c r="W1764" s="282"/>
    </row>
    <row r="1765" spans="1:23">
      <c r="A1765" s="382" t="str">
        <f t="shared" si="203"/>
        <v/>
      </c>
      <c r="B1765" s="383" t="str">
        <f t="shared" si="206"/>
        <v/>
      </c>
      <c r="C1765" s="236"/>
      <c r="D1765" s="282"/>
      <c r="E1765" s="384" t="str">
        <f t="shared" si="204"/>
        <v/>
      </c>
      <c r="F1765" s="388"/>
      <c r="G1765" s="243"/>
      <c r="H1765" s="244"/>
      <c r="I1765" s="243"/>
      <c r="J1765" s="244"/>
      <c r="K1765" s="244"/>
      <c r="L1765" s="244"/>
      <c r="M1765" s="244"/>
      <c r="N1765" s="290"/>
      <c r="O1765" s="391" t="str">
        <f>IF(ISBLANK(L1765),"",IF(OR(ISBLANK(VLOOKUP(L1765&amp;"-"&amp;E1765,'Np Quality'!A:M,6,FALSE)),ISERROR(VLOOKUP(L1765&amp;"-"&amp;E1765,'Np Quality'!A:M,6,FALSE))),"-",VLOOKUP(L1765&amp;"-"&amp;E1765,'Np Quality'!A:M,6,FALSE)))</f>
        <v/>
      </c>
      <c r="P1765" s="391" t="str">
        <f>IF(ISBLANK(L1775),"",IF(OR(ISBLANK(VLOOKUP(L1775&amp;"-"&amp;E1775,'Np Quality'!A:M,7,FALSE)),ISERROR(VLOOKUP(L1775&amp;"-"&amp;E1775,'Np Quality'!A:M,7,FALSE))),"-",VLOOKUP(L1775&amp;"-"&amp;E1775,'Np Quality'!A:M,7,FALSE)))</f>
        <v/>
      </c>
      <c r="Q1765" s="391" t="str">
        <f>IF(ISBLANK(L1865),"",IF(OR(ISBLANK(VLOOKUP(L1865&amp;"-"&amp;E1865,'Np Quality'!A:M,8,FALSE)),ISERROR(VLOOKUP(L1865&amp;"-"&amp;E1865,'Np Quality'!A:M,8,FALSE))),"-",VLOOKUP(L1865&amp;"-"&amp;E1865,'Np Quality'!A:M,8,FALSE)))</f>
        <v/>
      </c>
      <c r="R1765" s="283" t="str">
        <f>IF(ISBLANK(L1766),"",IF(OR(ISBLANK(VLOOKUP(L1766&amp;"-"&amp;E1766,'Np Quality'!A:M,9,FALSE)),ISERROR(VLOOKUP(L1766&amp;"-"&amp;E1766,'Np Quality'!A:M,9,FALSE))),"-",VLOOKUP(L1766&amp;"-"&amp;E1766,'Np Quality'!A:M,9,FALSE)))</f>
        <v/>
      </c>
      <c r="S1765" s="150"/>
      <c r="T1765" s="395" t="str">
        <f t="shared" si="205"/>
        <v/>
      </c>
      <c r="U1765" s="395" t="str">
        <f t="shared" si="202"/>
        <v/>
      </c>
      <c r="V1765" s="396"/>
      <c r="W1765" s="282"/>
    </row>
    <row r="1766" spans="1:23">
      <c r="A1766" s="382" t="str">
        <f t="shared" si="203"/>
        <v/>
      </c>
      <c r="B1766" s="383" t="str">
        <f t="shared" si="206"/>
        <v/>
      </c>
      <c r="C1766" s="236"/>
      <c r="D1766" s="282"/>
      <c r="E1766" s="384" t="str">
        <f t="shared" si="204"/>
        <v/>
      </c>
      <c r="F1766" s="388"/>
      <c r="G1766" s="243"/>
      <c r="H1766" s="244"/>
      <c r="I1766" s="243"/>
      <c r="J1766" s="244"/>
      <c r="K1766" s="244"/>
      <c r="L1766" s="244"/>
      <c r="M1766" s="244"/>
      <c r="N1766" s="290"/>
      <c r="O1766" s="391" t="str">
        <f>IF(ISBLANK(L1766),"",IF(OR(ISBLANK(VLOOKUP(L1766&amp;"-"&amp;E1766,'Np Quality'!A:M,6,FALSE)),ISERROR(VLOOKUP(L1766&amp;"-"&amp;E1766,'Np Quality'!A:M,6,FALSE))),"-",VLOOKUP(L1766&amp;"-"&amp;E1766,'Np Quality'!A:M,6,FALSE)))</f>
        <v/>
      </c>
      <c r="P1766" s="391" t="str">
        <f>IF(ISBLANK(L1776),"",IF(OR(ISBLANK(VLOOKUP(L1776&amp;"-"&amp;E1776,'Np Quality'!A:M,7,FALSE)),ISERROR(VLOOKUP(L1776&amp;"-"&amp;E1776,'Np Quality'!A:M,7,FALSE))),"-",VLOOKUP(L1776&amp;"-"&amp;E1776,'Np Quality'!A:M,7,FALSE)))</f>
        <v/>
      </c>
      <c r="Q1766" s="391" t="str">
        <f>IF(ISBLANK(L1866),"",IF(OR(ISBLANK(VLOOKUP(L1866&amp;"-"&amp;E1866,'Np Quality'!A:M,8,FALSE)),ISERROR(VLOOKUP(L1866&amp;"-"&amp;E1866,'Np Quality'!A:M,8,FALSE))),"-",VLOOKUP(L1866&amp;"-"&amp;E1866,'Np Quality'!A:M,8,FALSE)))</f>
        <v/>
      </c>
      <c r="R1766" s="283" t="str">
        <f>IF(ISBLANK(L1766),"",IF(OR(ISBLANK(VLOOKUP(L1766&amp;"-"&amp;E1766,'Np Quality'!A:M,9,FALSE)),ISERROR(VLOOKUP(L1766&amp;"-"&amp;E1766,'Np Quality'!A:M,9,FALSE))),"-",VLOOKUP(L1766&amp;"-"&amp;E1766,'Np Quality'!A:M,9,FALSE)))</f>
        <v/>
      </c>
      <c r="S1766" s="150"/>
      <c r="T1766" s="395" t="str">
        <f t="shared" si="205"/>
        <v/>
      </c>
      <c r="U1766" s="395" t="str">
        <f t="shared" si="202"/>
        <v/>
      </c>
      <c r="V1766" s="396"/>
      <c r="W1766" s="282"/>
    </row>
    <row r="1767" spans="1:23">
      <c r="A1767" s="382" t="str">
        <f t="shared" si="203"/>
        <v/>
      </c>
      <c r="B1767" s="383" t="str">
        <f t="shared" si="206"/>
        <v/>
      </c>
      <c r="C1767" s="236"/>
      <c r="D1767" s="282"/>
      <c r="E1767" s="384" t="str">
        <f t="shared" si="204"/>
        <v/>
      </c>
      <c r="F1767" s="388"/>
      <c r="G1767" s="243"/>
      <c r="H1767" s="244"/>
      <c r="I1767" s="243"/>
      <c r="J1767" s="244"/>
      <c r="K1767" s="244"/>
      <c r="L1767" s="244"/>
      <c r="M1767" s="244"/>
      <c r="N1767" s="290"/>
      <c r="O1767" s="391" t="str">
        <f>IF(ISBLANK(L1767),"",IF(OR(ISBLANK(VLOOKUP(L1767&amp;"-"&amp;E1767,'Np Quality'!A:M,6,FALSE)),ISERROR(VLOOKUP(L1767&amp;"-"&amp;E1767,'Np Quality'!A:M,6,FALSE))),"-",VLOOKUP(L1767&amp;"-"&amp;E1767,'Np Quality'!A:M,6,FALSE)))</f>
        <v/>
      </c>
      <c r="P1767" s="391" t="str">
        <f>IF(ISBLANK(L1767),"",IF(OR(ISBLANK(VLOOKUP(L1767&amp;"-"&amp;E1767,'Np Quality'!A:M,7,FALSE)),ISERROR(VLOOKUP(L1767&amp;"-"&amp;E1767,'Np Quality'!A:M,7,FALSE))),"-",VLOOKUP(L1767&amp;"-"&amp;E1767,'Np Quality'!A:M,7,FALSE)))</f>
        <v/>
      </c>
      <c r="Q1767" s="391" t="str">
        <f>IF(ISBLANK(L1877),"",IF(OR(ISBLANK(VLOOKUP(L1877&amp;"-"&amp;E1877,'Np Quality'!A:M,8,FALSE)),ISERROR(VLOOKUP(L1877&amp;"-"&amp;E1877,'Np Quality'!A:M,8,FALSE))),"-",VLOOKUP(L1877&amp;"-"&amp;E1877,'Np Quality'!A:M,8,FALSE)))</f>
        <v/>
      </c>
      <c r="R1767" s="283" t="str">
        <f>IF(ISBLANK(L1767),"",IF(OR(ISBLANK(VLOOKUP(L1767&amp;"-"&amp;E1767,'Np Quality'!A:M,9,FALSE)),ISERROR(VLOOKUP(L1767&amp;"-"&amp;E1767,'Np Quality'!A:M,9,FALSE))),"-",VLOOKUP(L1767&amp;"-"&amp;E1767,'Np Quality'!A:M,9,FALSE)))</f>
        <v/>
      </c>
      <c r="S1767" s="150"/>
      <c r="T1767" s="395" t="str">
        <f t="shared" si="205"/>
        <v/>
      </c>
      <c r="U1767" s="395" t="str">
        <f t="shared" si="202"/>
        <v/>
      </c>
      <c r="V1767" s="396"/>
      <c r="W1767" s="282"/>
    </row>
    <row r="1768" spans="1:23">
      <c r="A1768" s="382" t="str">
        <f t="shared" si="203"/>
        <v/>
      </c>
      <c r="B1768" s="383" t="str">
        <f t="shared" si="206"/>
        <v/>
      </c>
      <c r="C1768" s="236"/>
      <c r="D1768" s="282"/>
      <c r="E1768" s="384" t="str">
        <f t="shared" si="204"/>
        <v/>
      </c>
      <c r="F1768" s="388"/>
      <c r="G1768" s="243"/>
      <c r="H1768" s="244"/>
      <c r="I1768" s="243"/>
      <c r="J1768" s="244"/>
      <c r="K1768" s="244"/>
      <c r="L1768" s="244"/>
      <c r="M1768" s="244"/>
      <c r="N1768" s="290"/>
      <c r="O1768" s="391" t="str">
        <f>IF(ISBLANK(L1768),"",IF(OR(ISBLANK(VLOOKUP(L1768&amp;"-"&amp;E1768,'Np Quality'!A:M,6,FALSE)),ISERROR(VLOOKUP(L1768&amp;"-"&amp;E1768,'Np Quality'!A:M,6,FALSE))),"-",VLOOKUP(L1768&amp;"-"&amp;E1768,'Np Quality'!A:M,6,FALSE)))</f>
        <v/>
      </c>
      <c r="P1768" s="391" t="str">
        <f>IF(ISBLANK(L1768),"",IF(OR(ISBLANK(VLOOKUP(L1768&amp;"-"&amp;E1768,'Np Quality'!A:M,7,FALSE)),ISERROR(VLOOKUP(L1768&amp;"-"&amp;E1768,'Np Quality'!A:M,7,FALSE))),"-",VLOOKUP(L1768&amp;"-"&amp;E1768,'Np Quality'!A:M,7,FALSE)))</f>
        <v/>
      </c>
      <c r="Q1768" s="391" t="str">
        <f>IF(ISBLANK(L1878),"",IF(OR(ISBLANK(VLOOKUP(L1878&amp;"-"&amp;E1878,'Np Quality'!A:M,8,FALSE)),ISERROR(VLOOKUP(L1878&amp;"-"&amp;E1878,'Np Quality'!A:M,8,FALSE))),"-",VLOOKUP(L1878&amp;"-"&amp;E1878,'Np Quality'!A:M,8,FALSE)))</f>
        <v/>
      </c>
      <c r="R1768" s="283" t="str">
        <f>IF(ISBLANK(L1768),"",IF(OR(ISBLANK(VLOOKUP(L1768&amp;"-"&amp;E1768,'Np Quality'!A:M,9,FALSE)),ISERROR(VLOOKUP(L1768&amp;"-"&amp;E1768,'Np Quality'!A:M,9,FALSE))),"-",VLOOKUP(L1768&amp;"-"&amp;E1768,'Np Quality'!A:M,9,FALSE)))</f>
        <v/>
      </c>
      <c r="S1768" s="150"/>
      <c r="T1768" s="395" t="str">
        <f t="shared" si="205"/>
        <v/>
      </c>
      <c r="U1768" s="395" t="str">
        <f t="shared" si="202"/>
        <v/>
      </c>
      <c r="V1768" s="396"/>
      <c r="W1768" s="282"/>
    </row>
    <row r="1769" spans="1:23">
      <c r="A1769" s="382" t="str">
        <f t="shared" si="203"/>
        <v/>
      </c>
      <c r="B1769" s="383" t="str">
        <f t="shared" si="206"/>
        <v/>
      </c>
      <c r="C1769" s="236"/>
      <c r="D1769" s="282"/>
      <c r="E1769" s="384" t="str">
        <f t="shared" si="204"/>
        <v/>
      </c>
      <c r="F1769" s="388"/>
      <c r="G1769" s="243"/>
      <c r="H1769" s="244"/>
      <c r="I1769" s="243"/>
      <c r="J1769" s="244"/>
      <c r="K1769" s="244"/>
      <c r="L1769" s="244"/>
      <c r="M1769" s="244"/>
      <c r="N1769" s="290"/>
      <c r="O1769" s="391" t="str">
        <f>IF(ISBLANK(L1769),"",IF(OR(ISBLANK(VLOOKUP(L1769&amp;"-"&amp;E1769,'Np Quality'!A:M,6,FALSE)),ISERROR(VLOOKUP(L1769&amp;"-"&amp;E1769,'Np Quality'!A:M,6,FALSE))),"-",VLOOKUP(L1769&amp;"-"&amp;E1769,'Np Quality'!A:M,6,FALSE)))</f>
        <v/>
      </c>
      <c r="P1769" s="391" t="str">
        <f>IF(ISBLANK(L1769),"",IF(OR(ISBLANK(VLOOKUP(L1769&amp;"-"&amp;E1769,'Np Quality'!A:M,7,FALSE)),ISERROR(VLOOKUP(L1769&amp;"-"&amp;E1769,'Np Quality'!A:M,7,FALSE))),"-",VLOOKUP(L1769&amp;"-"&amp;E1769,'Np Quality'!A:M,7,FALSE)))</f>
        <v/>
      </c>
      <c r="Q1769" s="391" t="str">
        <f>IF(ISBLANK(L1879),"",IF(OR(ISBLANK(VLOOKUP(L1879&amp;"-"&amp;E1879,'Np Quality'!A:M,8,FALSE)),ISERROR(VLOOKUP(L1879&amp;"-"&amp;E1879,'Np Quality'!A:M,8,FALSE))),"-",VLOOKUP(L1879&amp;"-"&amp;E1879,'Np Quality'!A:M,8,FALSE)))</f>
        <v/>
      </c>
      <c r="R1769" s="283" t="str">
        <f>IF(ISBLANK(L1769),"",IF(OR(ISBLANK(VLOOKUP(L1769&amp;"-"&amp;E1769,'Np Quality'!A:M,9,FALSE)),ISERROR(VLOOKUP(L1769&amp;"-"&amp;E1769,'Np Quality'!A:M,9,FALSE))),"-",VLOOKUP(L1769&amp;"-"&amp;E1769,'Np Quality'!A:M,9,FALSE)))</f>
        <v/>
      </c>
      <c r="S1769" s="150"/>
      <c r="T1769" s="395" t="str">
        <f t="shared" si="205"/>
        <v/>
      </c>
      <c r="U1769" s="395" t="str">
        <f t="shared" si="202"/>
        <v/>
      </c>
      <c r="V1769" s="396"/>
      <c r="W1769" s="282"/>
    </row>
    <row r="1770" spans="1:23">
      <c r="A1770" s="382" t="str">
        <f t="shared" si="203"/>
        <v/>
      </c>
      <c r="B1770" s="383" t="str">
        <f t="shared" si="206"/>
        <v/>
      </c>
      <c r="C1770" s="236"/>
      <c r="D1770" s="282"/>
      <c r="E1770" s="384" t="str">
        <f t="shared" si="204"/>
        <v/>
      </c>
      <c r="F1770" s="388"/>
      <c r="G1770" s="243"/>
      <c r="H1770" s="244"/>
      <c r="I1770" s="243"/>
      <c r="J1770" s="244"/>
      <c r="K1770" s="244"/>
      <c r="L1770" s="244"/>
      <c r="M1770" s="244"/>
      <c r="N1770" s="290"/>
      <c r="O1770" s="391" t="str">
        <f>IF(ISBLANK(L1770),"",IF(OR(ISBLANK(VLOOKUP(L1770&amp;"-"&amp;E1770,'Np Quality'!A:M,6,FALSE)),ISERROR(VLOOKUP(L1770&amp;"-"&amp;E1770,'Np Quality'!A:M,6,FALSE))),"-",VLOOKUP(L1770&amp;"-"&amp;E1770,'Np Quality'!A:M,6,FALSE)))</f>
        <v/>
      </c>
      <c r="P1770" s="391" t="str">
        <f>IF(ISBLANK(L1770),"",IF(OR(ISBLANK(VLOOKUP(L1770&amp;"-"&amp;E1770,'Np Quality'!A:M,7,FALSE)),ISERROR(VLOOKUP(L1770&amp;"-"&amp;E1770,'Np Quality'!A:M,7,FALSE))),"-",VLOOKUP(L1770&amp;"-"&amp;E1770,'Np Quality'!A:M,7,FALSE)))</f>
        <v/>
      </c>
      <c r="Q1770" s="391" t="str">
        <f>IF(ISBLANK(L1880),"",IF(OR(ISBLANK(VLOOKUP(L1880&amp;"-"&amp;E1880,'Np Quality'!A:M,8,FALSE)),ISERROR(VLOOKUP(L1880&amp;"-"&amp;E1880,'Np Quality'!A:M,8,FALSE))),"-",VLOOKUP(L1880&amp;"-"&amp;E1880,'Np Quality'!A:M,8,FALSE)))</f>
        <v/>
      </c>
      <c r="R1770" s="283" t="str">
        <f>IF(ISBLANK(L1770),"",IF(OR(ISBLANK(VLOOKUP(L1770&amp;"-"&amp;E1770,'Np Quality'!A:M,9,FALSE)),ISERROR(VLOOKUP(L1770&amp;"-"&amp;E1770,'Np Quality'!A:M,9,FALSE))),"-",VLOOKUP(L1770&amp;"-"&amp;E1770,'Np Quality'!A:M,9,FALSE)))</f>
        <v/>
      </c>
      <c r="S1770" s="150"/>
      <c r="T1770" s="395" t="str">
        <f t="shared" si="205"/>
        <v/>
      </c>
      <c r="U1770" s="395" t="str">
        <f t="shared" si="202"/>
        <v/>
      </c>
      <c r="V1770" s="396"/>
      <c r="W1770" s="282"/>
    </row>
    <row r="1771" spans="1:23">
      <c r="A1771" s="382" t="str">
        <f t="shared" si="203"/>
        <v/>
      </c>
      <c r="B1771" s="383" t="str">
        <f t="shared" si="206"/>
        <v/>
      </c>
      <c r="C1771" s="236"/>
      <c r="D1771" s="282"/>
      <c r="E1771" s="384" t="str">
        <f t="shared" si="204"/>
        <v/>
      </c>
      <c r="F1771" s="388"/>
      <c r="G1771" s="243"/>
      <c r="H1771" s="244"/>
      <c r="I1771" s="243"/>
      <c r="J1771" s="244"/>
      <c r="K1771" s="244"/>
      <c r="L1771" s="244"/>
      <c r="M1771" s="244"/>
      <c r="N1771" s="290"/>
      <c r="O1771" s="391" t="str">
        <f>IF(ISBLANK(L1771),"",IF(OR(ISBLANK(VLOOKUP(L1771&amp;"-"&amp;E1771,'Np Quality'!A:M,6,FALSE)),ISERROR(VLOOKUP(L1771&amp;"-"&amp;E1771,'Np Quality'!A:M,6,FALSE))),"-",VLOOKUP(L1771&amp;"-"&amp;E1771,'Np Quality'!A:M,6,FALSE)))</f>
        <v/>
      </c>
      <c r="P1771" s="391" t="str">
        <f>IF(ISBLANK(L1771),"",IF(OR(ISBLANK(VLOOKUP(L1771&amp;"-"&amp;E1771,'Np Quality'!A:M,7,FALSE)),ISERROR(VLOOKUP(L1771&amp;"-"&amp;E1771,'Np Quality'!A:M,7,FALSE))),"-",VLOOKUP(L1771&amp;"-"&amp;E1771,'Np Quality'!A:M,7,FALSE)))</f>
        <v/>
      </c>
      <c r="Q1771" s="391" t="str">
        <f>IF(ISBLANK(L1881),"",IF(OR(ISBLANK(VLOOKUP(L1881&amp;"-"&amp;E1881,'Np Quality'!A:M,8,FALSE)),ISERROR(VLOOKUP(L1881&amp;"-"&amp;E1881,'Np Quality'!A:M,8,FALSE))),"-",VLOOKUP(L1881&amp;"-"&amp;E1881,'Np Quality'!A:M,8,FALSE)))</f>
        <v/>
      </c>
      <c r="R1771" s="283" t="str">
        <f>IF(ISBLANK(L1771),"",IF(OR(ISBLANK(VLOOKUP(L1771&amp;"-"&amp;E1771,'Np Quality'!A:M,9,FALSE)),ISERROR(VLOOKUP(L1771&amp;"-"&amp;E1771,'Np Quality'!A:M,9,FALSE))),"-",VLOOKUP(L1771&amp;"-"&amp;E1771,'Np Quality'!A:M,9,FALSE)))</f>
        <v/>
      </c>
      <c r="S1771" s="150"/>
      <c r="T1771" s="395" t="str">
        <f t="shared" si="205"/>
        <v/>
      </c>
      <c r="U1771" s="395" t="str">
        <f t="shared" si="202"/>
        <v/>
      </c>
      <c r="V1771" s="396"/>
      <c r="W1771" s="282"/>
    </row>
    <row r="1772" spans="1:23">
      <c r="A1772" s="382" t="str">
        <f t="shared" si="203"/>
        <v/>
      </c>
      <c r="B1772" s="383" t="str">
        <f t="shared" si="206"/>
        <v/>
      </c>
      <c r="C1772" s="236"/>
      <c r="D1772" s="282"/>
      <c r="E1772" s="384" t="str">
        <f t="shared" si="204"/>
        <v/>
      </c>
      <c r="F1772" s="388"/>
      <c r="G1772" s="243"/>
      <c r="H1772" s="244"/>
      <c r="I1772" s="243"/>
      <c r="J1772" s="244"/>
      <c r="K1772" s="244"/>
      <c r="L1772" s="244"/>
      <c r="M1772" s="244"/>
      <c r="N1772" s="290"/>
      <c r="O1772" s="391" t="str">
        <f>IF(ISBLANK(L1773),"",IF(OR(ISBLANK(VLOOKUP(L1773&amp;"-"&amp;E1773,'Np Quality'!A:M,6,FALSE)),ISERROR(VLOOKUP(L1773&amp;"-"&amp;E1773,'Np Quality'!A:M,6,FALSE))),"-",VLOOKUP(L1773&amp;"-"&amp;E1773,'Np Quality'!A:M,6,FALSE)))</f>
        <v/>
      </c>
      <c r="P1772" s="391" t="str">
        <f>IF(ISBLANK(L1772),"",IF(OR(ISBLANK(VLOOKUP(L1772&amp;"-"&amp;E1772,'Np Quality'!A:M,7,FALSE)),ISERROR(VLOOKUP(L1772&amp;"-"&amp;E1772,'Np Quality'!A:M,7,FALSE))),"-",VLOOKUP(L1772&amp;"-"&amp;E1772,'Np Quality'!A:M,7,FALSE)))</f>
        <v/>
      </c>
      <c r="Q1772" s="391" t="str">
        <f>IF(ISBLANK(L1882),"",IF(OR(ISBLANK(VLOOKUP(L1882&amp;"-"&amp;E1882,'Np Quality'!A:M,8,FALSE)),ISERROR(VLOOKUP(L1882&amp;"-"&amp;E1882,'Np Quality'!A:M,8,FALSE))),"-",VLOOKUP(L1882&amp;"-"&amp;E1882,'Np Quality'!A:M,8,FALSE)))</f>
        <v/>
      </c>
      <c r="R1772" s="283" t="str">
        <f>IF(ISBLANK(L1772),"",IF(OR(ISBLANK(VLOOKUP(L1772&amp;"-"&amp;E1772,'Np Quality'!A:M,9,FALSE)),ISERROR(VLOOKUP(L1772&amp;"-"&amp;E1772,'Np Quality'!A:M,9,FALSE))),"-",VLOOKUP(L1772&amp;"-"&amp;E1772,'Np Quality'!A:M,9,FALSE)))</f>
        <v/>
      </c>
      <c r="S1772" s="150"/>
      <c r="T1772" s="395" t="str">
        <f t="shared" si="205"/>
        <v/>
      </c>
      <c r="U1772" s="395" t="str">
        <f t="shared" si="202"/>
        <v/>
      </c>
      <c r="V1772" s="396"/>
      <c r="W1772" s="282"/>
    </row>
    <row r="1773" spans="1:23">
      <c r="A1773" s="382" t="str">
        <f t="shared" si="203"/>
        <v/>
      </c>
      <c r="B1773" s="383" t="str">
        <f t="shared" si="206"/>
        <v/>
      </c>
      <c r="C1773" s="236"/>
      <c r="D1773" s="282"/>
      <c r="E1773" s="384" t="str">
        <f t="shared" si="204"/>
        <v/>
      </c>
      <c r="F1773" s="388"/>
      <c r="G1773" s="243"/>
      <c r="H1773" s="244"/>
      <c r="I1773" s="243"/>
      <c r="J1773" s="244"/>
      <c r="K1773" s="244"/>
      <c r="L1773" s="244"/>
      <c r="M1773" s="244"/>
      <c r="N1773" s="290"/>
      <c r="O1773" s="391" t="str">
        <f>IF(ISBLANK(L1773),"",IF(OR(ISBLANK(VLOOKUP(L1773&amp;"-"&amp;E1773,'Np Quality'!A:M,6,FALSE)),ISERROR(VLOOKUP(L1773&amp;"-"&amp;E1773,'Np Quality'!A:M,6,FALSE))),"-",VLOOKUP(L1773&amp;"-"&amp;E1773,'Np Quality'!A:M,6,FALSE)))</f>
        <v/>
      </c>
      <c r="P1773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773" s="391" t="str">
        <f>IF(ISBLANK(L1883),"",IF(OR(ISBLANK(VLOOKUP(L1883&amp;"-"&amp;E1883,'Np Quality'!A:M,8,FALSE)),ISERROR(VLOOKUP(L1883&amp;"-"&amp;E1883,'Np Quality'!A:M,8,FALSE))),"-",VLOOKUP(L1883&amp;"-"&amp;E1883,'Np Quality'!A:M,8,FALSE)))</f>
        <v/>
      </c>
      <c r="R1773" s="283" t="str">
        <f>IF(ISBLANK(L1773),"",IF(OR(ISBLANK(VLOOKUP(L1773&amp;"-"&amp;E1773,'Np Quality'!A:M,9,FALSE)),ISERROR(VLOOKUP(L1773&amp;"-"&amp;E1773,'Np Quality'!A:M,9,FALSE))),"-",VLOOKUP(L1773&amp;"-"&amp;E1773,'Np Quality'!A:M,9,FALSE)))</f>
        <v/>
      </c>
      <c r="S1773" s="150"/>
      <c r="T1773" s="395" t="str">
        <f t="shared" si="205"/>
        <v/>
      </c>
      <c r="U1773" s="395" t="str">
        <f t="shared" si="202"/>
        <v/>
      </c>
      <c r="V1773" s="396"/>
      <c r="W1773" s="282"/>
    </row>
    <row r="1774" spans="1:23">
      <c r="A1774" s="382" t="str">
        <f t="shared" si="203"/>
        <v/>
      </c>
      <c r="B1774" s="383" t="str">
        <f t="shared" si="206"/>
        <v/>
      </c>
      <c r="C1774" s="236"/>
      <c r="D1774" s="282"/>
      <c r="E1774" s="384" t="str">
        <f t="shared" si="204"/>
        <v/>
      </c>
      <c r="F1774" s="388"/>
      <c r="G1774" s="243"/>
      <c r="H1774" s="244"/>
      <c r="I1774" s="243"/>
      <c r="J1774" s="244"/>
      <c r="K1774" s="244"/>
      <c r="L1774" s="244"/>
      <c r="M1774" s="244"/>
      <c r="N1774" s="290"/>
      <c r="O1774" s="391" t="str">
        <f>IF(ISBLANK(L1774),"",IF(OR(ISBLANK(VLOOKUP(L1774&amp;"-"&amp;E1774,'Np Quality'!A:M,6,FALSE)),ISERROR(VLOOKUP(L1774&amp;"-"&amp;E1774,'Np Quality'!A:M,6,FALSE))),"-",VLOOKUP(L1774&amp;"-"&amp;E1774,'Np Quality'!A:M,6,FALSE)))</f>
        <v/>
      </c>
      <c r="P1774" s="391" t="str">
        <f>IF(ISBLANK(L1774),"",IF(OR(ISBLANK(VLOOKUP(L1774&amp;"-"&amp;E1774,'Np Quality'!A:M,7,FALSE)),ISERROR(VLOOKUP(L1774&amp;"-"&amp;E1774,'Np Quality'!A:M,7,FALSE))),"-",VLOOKUP(L1774&amp;"-"&amp;E1774,'Np Quality'!A:M,7,FALSE)))</f>
        <v/>
      </c>
      <c r="Q1774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774" s="283" t="str">
        <f>IF(ISBLANK(L1774),"",IF(OR(ISBLANK(VLOOKUP(L1774&amp;"-"&amp;E1774,'Np Quality'!A:M,9,FALSE)),ISERROR(VLOOKUP(L1774&amp;"-"&amp;E1774,'Np Quality'!A:M,9,FALSE))),"-",VLOOKUP(L1774&amp;"-"&amp;E1774,'Np Quality'!A:M,9,FALSE)))</f>
        <v/>
      </c>
      <c r="S1774" s="150"/>
      <c r="T1774" s="395" t="str">
        <f t="shared" si="205"/>
        <v/>
      </c>
      <c r="U1774" s="395" t="str">
        <f t="shared" si="202"/>
        <v/>
      </c>
      <c r="V1774" s="396"/>
      <c r="W1774" s="282"/>
    </row>
    <row r="1775" spans="1:23">
      <c r="A1775" s="382" t="str">
        <f t="shared" si="203"/>
        <v/>
      </c>
      <c r="B1775" s="383" t="str">
        <f t="shared" si="206"/>
        <v/>
      </c>
      <c r="C1775" s="236"/>
      <c r="D1775" s="282"/>
      <c r="E1775" s="384" t="str">
        <f t="shared" si="204"/>
        <v/>
      </c>
      <c r="F1775" s="388"/>
      <c r="G1775" s="243"/>
      <c r="H1775" s="244"/>
      <c r="I1775" s="243"/>
      <c r="J1775" s="244"/>
      <c r="K1775" s="244"/>
      <c r="L1775" s="244"/>
      <c r="M1775" s="244"/>
      <c r="N1775" s="290"/>
      <c r="O1775" s="391" t="str">
        <f>IF(ISBLANK(L1775),"",IF(OR(ISBLANK(VLOOKUP(L1775&amp;"-"&amp;E1775,'Np Quality'!A:M,6,FALSE)),ISERROR(VLOOKUP(L1775&amp;"-"&amp;E1775,'Np Quality'!A:M,6,FALSE))),"-",VLOOKUP(L1775&amp;"-"&amp;E1775,'Np Quality'!A:M,6,FALSE)))</f>
        <v/>
      </c>
      <c r="P1775" s="391" t="str">
        <f>IF(ISBLANK(L1775),"",IF(OR(ISBLANK(VLOOKUP(L1775&amp;"-"&amp;E1775,'Np Quality'!A:M,7,FALSE)),ISERROR(VLOOKUP(L1775&amp;"-"&amp;E1775,'Np Quality'!A:M,7,FALSE))),"-",VLOOKUP(L1775&amp;"-"&amp;E1775,'Np Quality'!A:M,7,FALSE)))</f>
        <v/>
      </c>
      <c r="Q1775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775" s="283" t="str">
        <f>IF(ISBLANK(L1776),"",IF(OR(ISBLANK(VLOOKUP(L1776&amp;"-"&amp;E1776,'Np Quality'!A:M,9,FALSE)),ISERROR(VLOOKUP(L1776&amp;"-"&amp;E1776,'Np Quality'!A:M,9,FALSE))),"-",VLOOKUP(L1776&amp;"-"&amp;E1776,'Np Quality'!A:M,9,FALSE)))</f>
        <v/>
      </c>
      <c r="S1775" s="150"/>
      <c r="T1775" s="395" t="str">
        <f t="shared" si="205"/>
        <v/>
      </c>
      <c r="U1775" s="395" t="str">
        <f t="shared" si="202"/>
        <v/>
      </c>
      <c r="V1775" s="396"/>
      <c r="W1775" s="282"/>
    </row>
    <row r="1776" spans="1:23">
      <c r="A1776" s="382" t="str">
        <f t="shared" si="203"/>
        <v/>
      </c>
      <c r="B1776" s="383" t="str">
        <f t="shared" si="206"/>
        <v/>
      </c>
      <c r="C1776" s="236"/>
      <c r="D1776" s="282"/>
      <c r="E1776" s="384" t="str">
        <f t="shared" si="204"/>
        <v/>
      </c>
      <c r="F1776" s="388"/>
      <c r="G1776" s="243"/>
      <c r="H1776" s="244"/>
      <c r="I1776" s="243"/>
      <c r="J1776" s="244"/>
      <c r="K1776" s="244"/>
      <c r="L1776" s="244"/>
      <c r="M1776" s="244"/>
      <c r="N1776" s="290"/>
      <c r="O1776" s="391" t="str">
        <f>IF(ISBLANK(L1776),"",IF(OR(ISBLANK(VLOOKUP(L1776&amp;"-"&amp;E1776,'Np Quality'!A:M,6,FALSE)),ISERROR(VLOOKUP(L1776&amp;"-"&amp;E1776,'Np Quality'!A:M,6,FALSE))),"-",VLOOKUP(L1776&amp;"-"&amp;E1776,'Np Quality'!A:M,6,FALSE)))</f>
        <v/>
      </c>
      <c r="P1776" s="391" t="str">
        <f>IF(ISBLANK(L1776),"",IF(OR(ISBLANK(VLOOKUP(L1776&amp;"-"&amp;E1776,'Np Quality'!A:M,7,FALSE)),ISERROR(VLOOKUP(L1776&amp;"-"&amp;E1776,'Np Quality'!A:M,7,FALSE))),"-",VLOOKUP(L1776&amp;"-"&amp;E1776,'Np Quality'!A:M,7,FALSE)))</f>
        <v/>
      </c>
      <c r="Q1776" s="391" t="str">
        <f>IF(ISBLANK(L1886),"",IF(OR(ISBLANK(VLOOKUP(L1886&amp;"-"&amp;E1886,'Np Quality'!A:M,8,FALSE)),ISERROR(VLOOKUP(L1886&amp;"-"&amp;E1886,'Np Quality'!A:M,8,FALSE))),"-",VLOOKUP(L1886&amp;"-"&amp;E1886,'Np Quality'!A:M,8,FALSE)))</f>
        <v/>
      </c>
      <c r="R1776" s="283" t="str">
        <f>IF(ISBLANK(L1776),"",IF(OR(ISBLANK(VLOOKUP(L1776&amp;"-"&amp;E1776,'Np Quality'!A:M,9,FALSE)),ISERROR(VLOOKUP(L1776&amp;"-"&amp;E1776,'Np Quality'!A:M,9,FALSE))),"-",VLOOKUP(L1776&amp;"-"&amp;E1776,'Np Quality'!A:M,9,FALSE)))</f>
        <v/>
      </c>
      <c r="S1776" s="150"/>
      <c r="T1776" s="395" t="str">
        <f t="shared" si="205"/>
        <v/>
      </c>
      <c r="U1776" s="395" t="str">
        <f t="shared" si="202"/>
        <v/>
      </c>
      <c r="V1776" s="396"/>
      <c r="W1776" s="282"/>
    </row>
    <row r="1777" spans="1:23">
      <c r="A1777" s="382" t="str">
        <f t="shared" si="203"/>
        <v/>
      </c>
      <c r="B1777" s="383" t="str">
        <f t="shared" si="206"/>
        <v/>
      </c>
      <c r="C1777" s="236"/>
      <c r="D1777" s="282"/>
      <c r="E1777" s="384" t="str">
        <f t="shared" si="204"/>
        <v/>
      </c>
      <c r="F1777" s="388"/>
      <c r="G1777" s="243"/>
      <c r="H1777" s="244"/>
      <c r="I1777" s="243"/>
      <c r="J1777" s="244"/>
      <c r="K1777" s="244"/>
      <c r="L1777" s="244"/>
      <c r="M1777" s="244"/>
      <c r="N1777" s="290"/>
      <c r="O1777" s="391" t="str">
        <f>IF(ISBLANK(L1777),"",IF(OR(ISBLANK(VLOOKUP(L1777&amp;"-"&amp;E1777,'Np Quality'!A:M,6,FALSE)),ISERROR(VLOOKUP(L1777&amp;"-"&amp;E1777,'Np Quality'!A:M,6,FALSE))),"-",VLOOKUP(L1777&amp;"-"&amp;E1777,'Np Quality'!A:M,6,FALSE)))</f>
        <v/>
      </c>
      <c r="P1777" s="391" t="str">
        <f>IF(ISBLANK(L1777),"",IF(OR(ISBLANK(VLOOKUP(L1777&amp;"-"&amp;E1777,'Np Quality'!A:M,7,FALSE)),ISERROR(VLOOKUP(L1777&amp;"-"&amp;E1777,'Np Quality'!A:M,7,FALSE))),"-",VLOOKUP(L1777&amp;"-"&amp;E1777,'Np Quality'!A:M,7,FALSE)))</f>
        <v/>
      </c>
      <c r="Q1777" s="391" t="str">
        <f>IF(ISBLANK(L1877),"",IF(OR(ISBLANK(VLOOKUP(L1877&amp;"-"&amp;E1877,'Np Quality'!A:M,8,FALSE)),ISERROR(VLOOKUP(L1877&amp;"-"&amp;E1877,'Np Quality'!A:M,8,FALSE))),"-",VLOOKUP(L1877&amp;"-"&amp;E1877,'Np Quality'!A:M,8,FALSE)))</f>
        <v/>
      </c>
      <c r="R1777" s="283" t="str">
        <f>IF(ISBLANK(L1787),"",IF(OR(ISBLANK(VLOOKUP(L1787&amp;"-"&amp;E1787,'Np Quality'!A:M,9,FALSE)),ISERROR(VLOOKUP(L1787&amp;"-"&amp;E1787,'Np Quality'!A:M,9,FALSE))),"-",VLOOKUP(L1787&amp;"-"&amp;E1787,'Np Quality'!A:M,9,FALSE)))</f>
        <v/>
      </c>
      <c r="S1777" s="150"/>
      <c r="T1777" s="395" t="str">
        <f t="shared" si="205"/>
        <v/>
      </c>
      <c r="U1777" s="395" t="str">
        <f t="shared" si="202"/>
        <v/>
      </c>
      <c r="V1777" s="396"/>
      <c r="W1777" s="282"/>
    </row>
    <row r="1778" spans="1:23">
      <c r="A1778" s="382" t="str">
        <f t="shared" si="203"/>
        <v/>
      </c>
      <c r="B1778" s="383" t="str">
        <f t="shared" si="206"/>
        <v/>
      </c>
      <c r="C1778" s="236"/>
      <c r="D1778" s="282"/>
      <c r="E1778" s="384" t="str">
        <f t="shared" si="204"/>
        <v/>
      </c>
      <c r="F1778" s="388"/>
      <c r="G1778" s="243"/>
      <c r="H1778" s="244"/>
      <c r="I1778" s="243"/>
      <c r="J1778" s="244"/>
      <c r="K1778" s="244"/>
      <c r="L1778" s="244"/>
      <c r="M1778" s="244"/>
      <c r="N1778" s="290"/>
      <c r="O1778" s="391" t="str">
        <f>IF(ISBLANK(L1778),"",IF(OR(ISBLANK(VLOOKUP(L1778&amp;"-"&amp;E1778,'Np Quality'!A:M,6,FALSE)),ISERROR(VLOOKUP(L1778&amp;"-"&amp;E1778,'Np Quality'!A:M,6,FALSE))),"-",VLOOKUP(L1778&amp;"-"&amp;E1778,'Np Quality'!A:M,6,FALSE)))</f>
        <v/>
      </c>
      <c r="P1778" s="391" t="str">
        <f>IF(ISBLANK(L1778),"",IF(OR(ISBLANK(VLOOKUP(L1778&amp;"-"&amp;E1778,'Np Quality'!A:M,7,FALSE)),ISERROR(VLOOKUP(L1778&amp;"-"&amp;E1778,'Np Quality'!A:M,7,FALSE))),"-",VLOOKUP(L1778&amp;"-"&amp;E1778,'Np Quality'!A:M,7,FALSE)))</f>
        <v/>
      </c>
      <c r="Q1778" s="391" t="str">
        <f>IF(ISBLANK(L1878),"",IF(OR(ISBLANK(VLOOKUP(L1878&amp;"-"&amp;E1878,'Np Quality'!A:M,8,FALSE)),ISERROR(VLOOKUP(L1878&amp;"-"&amp;E1878,'Np Quality'!A:M,8,FALSE))),"-",VLOOKUP(L1878&amp;"-"&amp;E1878,'Np Quality'!A:M,8,FALSE)))</f>
        <v/>
      </c>
      <c r="R1778" s="283" t="str">
        <f>IF(ISBLANK(L1788),"",IF(OR(ISBLANK(VLOOKUP(L1788&amp;"-"&amp;E1788,'Np Quality'!A:M,9,FALSE)),ISERROR(VLOOKUP(L1788&amp;"-"&amp;E1788,'Np Quality'!A:M,9,FALSE))),"-",VLOOKUP(L1788&amp;"-"&amp;E1788,'Np Quality'!A:M,9,FALSE)))</f>
        <v/>
      </c>
      <c r="S1778" s="150"/>
      <c r="T1778" s="395" t="str">
        <f t="shared" si="205"/>
        <v/>
      </c>
      <c r="U1778" s="395" t="str">
        <f t="shared" si="202"/>
        <v/>
      </c>
      <c r="V1778" s="396"/>
      <c r="W1778" s="282"/>
    </row>
    <row r="1779" spans="1:23">
      <c r="A1779" s="382" t="str">
        <f t="shared" si="203"/>
        <v/>
      </c>
      <c r="B1779" s="383" t="str">
        <f t="shared" si="206"/>
        <v/>
      </c>
      <c r="C1779" s="236"/>
      <c r="D1779" s="282"/>
      <c r="E1779" s="384" t="str">
        <f t="shared" si="204"/>
        <v/>
      </c>
      <c r="F1779" s="388"/>
      <c r="G1779" s="243"/>
      <c r="H1779" s="244"/>
      <c r="I1779" s="243"/>
      <c r="J1779" s="244"/>
      <c r="K1779" s="244"/>
      <c r="L1779" s="244"/>
      <c r="M1779" s="244"/>
      <c r="N1779" s="290"/>
      <c r="O1779" s="391" t="str">
        <f>IF(ISBLANK(L1779),"",IF(OR(ISBLANK(VLOOKUP(L1779&amp;"-"&amp;E1779,'Np Quality'!A:M,6,FALSE)),ISERROR(VLOOKUP(L1779&amp;"-"&amp;E1779,'Np Quality'!A:M,6,FALSE))),"-",VLOOKUP(L1779&amp;"-"&amp;E1779,'Np Quality'!A:M,6,FALSE)))</f>
        <v/>
      </c>
      <c r="P1779" s="391" t="str">
        <f>IF(ISBLANK(L1779),"",IF(OR(ISBLANK(VLOOKUP(L1779&amp;"-"&amp;E1779,'Np Quality'!A:M,7,FALSE)),ISERROR(VLOOKUP(L1779&amp;"-"&amp;E1779,'Np Quality'!A:M,7,FALSE))),"-",VLOOKUP(L1779&amp;"-"&amp;E1779,'Np Quality'!A:M,7,FALSE)))</f>
        <v/>
      </c>
      <c r="Q1779" s="391" t="str">
        <f>IF(ISBLANK(L1879),"",IF(OR(ISBLANK(VLOOKUP(L1879&amp;"-"&amp;E1879,'Np Quality'!A:M,8,FALSE)),ISERROR(VLOOKUP(L1879&amp;"-"&amp;E1879,'Np Quality'!A:M,8,FALSE))),"-",VLOOKUP(L1879&amp;"-"&amp;E1879,'Np Quality'!A:M,8,FALSE)))</f>
        <v/>
      </c>
      <c r="R1779" s="283" t="str">
        <f>IF(ISBLANK(L1789),"",IF(OR(ISBLANK(VLOOKUP(L1789&amp;"-"&amp;E1789,'Np Quality'!A:M,9,FALSE)),ISERROR(VLOOKUP(L1789&amp;"-"&amp;E1789,'Np Quality'!A:M,9,FALSE))),"-",VLOOKUP(L1789&amp;"-"&amp;E1789,'Np Quality'!A:M,9,FALSE)))</f>
        <v/>
      </c>
      <c r="S1779" s="150"/>
      <c r="T1779" s="395" t="str">
        <f t="shared" si="205"/>
        <v/>
      </c>
      <c r="U1779" s="395" t="str">
        <f t="shared" si="202"/>
        <v/>
      </c>
      <c r="V1779" s="396"/>
      <c r="W1779" s="282"/>
    </row>
    <row r="1780" spans="1:23">
      <c r="A1780" s="382" t="str">
        <f t="shared" si="203"/>
        <v/>
      </c>
      <c r="B1780" s="383" t="str">
        <f t="shared" si="206"/>
        <v/>
      </c>
      <c r="C1780" s="236"/>
      <c r="D1780" s="282"/>
      <c r="E1780" s="384" t="str">
        <f t="shared" si="204"/>
        <v/>
      </c>
      <c r="F1780" s="388"/>
      <c r="G1780" s="243"/>
      <c r="H1780" s="244"/>
      <c r="I1780" s="243"/>
      <c r="J1780" s="244"/>
      <c r="K1780" s="244"/>
      <c r="L1780" s="244"/>
      <c r="M1780" s="244"/>
      <c r="N1780" s="290"/>
      <c r="O1780" s="391" t="str">
        <f>IF(ISBLANK(L1780),"",IF(OR(ISBLANK(VLOOKUP(L1780&amp;"-"&amp;E1780,'Np Quality'!A:M,6,FALSE)),ISERROR(VLOOKUP(L1780&amp;"-"&amp;E1780,'Np Quality'!A:M,6,FALSE))),"-",VLOOKUP(L1780&amp;"-"&amp;E1780,'Np Quality'!A:M,6,FALSE)))</f>
        <v/>
      </c>
      <c r="P1780" s="391" t="str">
        <f>IF(ISBLANK(L1780),"",IF(OR(ISBLANK(VLOOKUP(L1780&amp;"-"&amp;E1780,'Np Quality'!A:M,7,FALSE)),ISERROR(VLOOKUP(L1780&amp;"-"&amp;E1780,'Np Quality'!A:M,7,FALSE))),"-",VLOOKUP(L1780&amp;"-"&amp;E1780,'Np Quality'!A:M,7,FALSE)))</f>
        <v/>
      </c>
      <c r="Q1780" s="391" t="str">
        <f>IF(ISBLANK(L1880),"",IF(OR(ISBLANK(VLOOKUP(L1880&amp;"-"&amp;E1880,'Np Quality'!A:M,8,FALSE)),ISERROR(VLOOKUP(L1880&amp;"-"&amp;E1880,'Np Quality'!A:M,8,FALSE))),"-",VLOOKUP(L1880&amp;"-"&amp;E1880,'Np Quality'!A:M,8,FALSE)))</f>
        <v/>
      </c>
      <c r="R1780" s="283" t="str">
        <f>IF(ISBLANK(L1790),"",IF(OR(ISBLANK(VLOOKUP(L1790&amp;"-"&amp;E1790,'Np Quality'!A:M,9,FALSE)),ISERROR(VLOOKUP(L1790&amp;"-"&amp;E1790,'Np Quality'!A:M,9,FALSE))),"-",VLOOKUP(L1790&amp;"-"&amp;E1790,'Np Quality'!A:M,9,FALSE)))</f>
        <v/>
      </c>
      <c r="S1780" s="150"/>
      <c r="T1780" s="395" t="str">
        <f t="shared" si="205"/>
        <v/>
      </c>
      <c r="U1780" s="395" t="str">
        <f t="shared" si="202"/>
        <v/>
      </c>
      <c r="V1780" s="396"/>
      <c r="W1780" s="282"/>
    </row>
    <row r="1781" spans="1:23">
      <c r="A1781" s="382" t="str">
        <f t="shared" si="203"/>
        <v/>
      </c>
      <c r="B1781" s="383" t="str">
        <f t="shared" si="206"/>
        <v/>
      </c>
      <c r="C1781" s="236"/>
      <c r="D1781" s="282"/>
      <c r="E1781" s="384" t="str">
        <f t="shared" si="204"/>
        <v/>
      </c>
      <c r="F1781" s="388"/>
      <c r="G1781" s="243"/>
      <c r="H1781" s="244"/>
      <c r="I1781" s="243"/>
      <c r="J1781" s="244"/>
      <c r="K1781" s="244"/>
      <c r="L1781" s="244"/>
      <c r="M1781" s="244"/>
      <c r="N1781" s="290"/>
      <c r="O1781" s="391" t="str">
        <f>IF(ISBLANK(L1781),"",IF(OR(ISBLANK(VLOOKUP(L1781&amp;"-"&amp;E1781,'Np Quality'!A:M,6,FALSE)),ISERROR(VLOOKUP(L1781&amp;"-"&amp;E1781,'Np Quality'!A:M,6,FALSE))),"-",VLOOKUP(L1781&amp;"-"&amp;E1781,'Np Quality'!A:M,6,FALSE)))</f>
        <v/>
      </c>
      <c r="P1781" s="391" t="str">
        <f>IF(ISBLANK(L1781),"",IF(OR(ISBLANK(VLOOKUP(L1781&amp;"-"&amp;E1781,'Np Quality'!A:M,7,FALSE)),ISERROR(VLOOKUP(L1781&amp;"-"&amp;E1781,'Np Quality'!A:M,7,FALSE))),"-",VLOOKUP(L1781&amp;"-"&amp;E1781,'Np Quality'!A:M,7,FALSE)))</f>
        <v/>
      </c>
      <c r="Q1781" s="391" t="str">
        <f>IF(ISBLANK(L1881),"",IF(OR(ISBLANK(VLOOKUP(L1881&amp;"-"&amp;E1881,'Np Quality'!A:M,8,FALSE)),ISERROR(VLOOKUP(L1881&amp;"-"&amp;E1881,'Np Quality'!A:M,8,FALSE))),"-",VLOOKUP(L1881&amp;"-"&amp;E1881,'Np Quality'!A:M,8,FALSE)))</f>
        <v/>
      </c>
      <c r="R1781" s="283" t="str">
        <f>IF(ISBLANK(L1791),"",IF(OR(ISBLANK(VLOOKUP(L1791&amp;"-"&amp;E1791,'Np Quality'!A:M,9,FALSE)),ISERROR(VLOOKUP(L1791&amp;"-"&amp;E1791,'Np Quality'!A:M,9,FALSE))),"-",VLOOKUP(L1791&amp;"-"&amp;E1791,'Np Quality'!A:M,9,FALSE)))</f>
        <v/>
      </c>
      <c r="S1781" s="150"/>
      <c r="T1781" s="395" t="str">
        <f t="shared" si="205"/>
        <v/>
      </c>
      <c r="U1781" s="395" t="str">
        <f t="shared" si="202"/>
        <v/>
      </c>
      <c r="V1781" s="396"/>
      <c r="W1781" s="282"/>
    </row>
    <row r="1782" spans="1:23">
      <c r="A1782" s="382" t="str">
        <f t="shared" si="203"/>
        <v/>
      </c>
      <c r="B1782" s="383" t="str">
        <f t="shared" si="206"/>
        <v/>
      </c>
      <c r="C1782" s="236"/>
      <c r="D1782" s="282"/>
      <c r="E1782" s="384" t="str">
        <f t="shared" si="204"/>
        <v/>
      </c>
      <c r="F1782" s="388"/>
      <c r="G1782" s="243"/>
      <c r="H1782" s="244"/>
      <c r="I1782" s="243"/>
      <c r="J1782" s="244"/>
      <c r="K1782" s="244"/>
      <c r="L1782" s="244"/>
      <c r="M1782" s="244"/>
      <c r="N1782" s="290"/>
      <c r="O1782" s="391" t="str">
        <f>IF(ISBLANK(L1783),"",IF(OR(ISBLANK(VLOOKUP(L1783&amp;"-"&amp;E1783,'Np Quality'!A:M,6,FALSE)),ISERROR(VLOOKUP(L1783&amp;"-"&amp;E1783,'Np Quality'!A:M,6,FALSE))),"-",VLOOKUP(L1783&amp;"-"&amp;E1783,'Np Quality'!A:M,6,FALSE)))</f>
        <v/>
      </c>
      <c r="P1782" s="391" t="str">
        <f>IF(ISBLANK(L1782),"",IF(OR(ISBLANK(VLOOKUP(L1782&amp;"-"&amp;E1782,'Np Quality'!A:M,7,FALSE)),ISERROR(VLOOKUP(L1782&amp;"-"&amp;E1782,'Np Quality'!A:M,7,FALSE))),"-",VLOOKUP(L1782&amp;"-"&amp;E1782,'Np Quality'!A:M,7,FALSE)))</f>
        <v/>
      </c>
      <c r="Q1782" s="391" t="str">
        <f>IF(ISBLANK(L1882),"",IF(OR(ISBLANK(VLOOKUP(L1882&amp;"-"&amp;E1882,'Np Quality'!A:M,8,FALSE)),ISERROR(VLOOKUP(L1882&amp;"-"&amp;E1882,'Np Quality'!A:M,8,FALSE))),"-",VLOOKUP(L1882&amp;"-"&amp;E1882,'Np Quality'!A:M,8,FALSE)))</f>
        <v/>
      </c>
      <c r="R1782" s="283" t="str">
        <f>IF(ISBLANK(L1792),"",IF(OR(ISBLANK(VLOOKUP(L1792&amp;"-"&amp;E1792,'Np Quality'!A:M,9,FALSE)),ISERROR(VLOOKUP(L1792&amp;"-"&amp;E1792,'Np Quality'!A:M,9,FALSE))),"-",VLOOKUP(L1792&amp;"-"&amp;E1792,'Np Quality'!A:M,9,FALSE)))</f>
        <v/>
      </c>
      <c r="S1782" s="150"/>
      <c r="T1782" s="395" t="str">
        <f t="shared" si="205"/>
        <v/>
      </c>
      <c r="U1782" s="395" t="str">
        <f t="shared" si="202"/>
        <v/>
      </c>
      <c r="V1782" s="396"/>
      <c r="W1782" s="282"/>
    </row>
    <row r="1783" spans="1:23">
      <c r="A1783" s="382" t="str">
        <f t="shared" si="203"/>
        <v/>
      </c>
      <c r="B1783" s="383" t="str">
        <f t="shared" si="206"/>
        <v/>
      </c>
      <c r="C1783" s="236"/>
      <c r="D1783" s="282"/>
      <c r="E1783" s="384" t="str">
        <f t="shared" si="204"/>
        <v/>
      </c>
      <c r="F1783" s="388"/>
      <c r="G1783" s="243"/>
      <c r="H1783" s="244"/>
      <c r="I1783" s="243"/>
      <c r="J1783" s="244"/>
      <c r="K1783" s="244"/>
      <c r="L1783" s="244"/>
      <c r="M1783" s="244"/>
      <c r="N1783" s="290"/>
      <c r="O1783" s="391" t="str">
        <f>IF(ISBLANK(L1783),"",IF(OR(ISBLANK(VLOOKUP(L1783&amp;"-"&amp;E1783,'Np Quality'!A:M,6,FALSE)),ISERROR(VLOOKUP(L1783&amp;"-"&amp;E1783,'Np Quality'!A:M,6,FALSE))),"-",VLOOKUP(L1783&amp;"-"&amp;E1783,'Np Quality'!A:M,6,FALSE)))</f>
        <v/>
      </c>
      <c r="P1783" s="391" t="str">
        <f>IF(ISBLANK(L1784),"",IF(OR(ISBLANK(VLOOKUP(L1784&amp;"-"&amp;E1784,'Np Quality'!A:M,7,FALSE)),ISERROR(VLOOKUP(L1784&amp;"-"&amp;E1784,'Np Quality'!A:M,7,FALSE))),"-",VLOOKUP(L1784&amp;"-"&amp;E1784,'Np Quality'!A:M,7,FALSE)))</f>
        <v/>
      </c>
      <c r="Q1783" s="391" t="str">
        <f>IF(ISBLANK(L1883),"",IF(OR(ISBLANK(VLOOKUP(L1883&amp;"-"&amp;E1883,'Np Quality'!A:M,8,FALSE)),ISERROR(VLOOKUP(L1883&amp;"-"&amp;E1883,'Np Quality'!A:M,8,FALSE))),"-",VLOOKUP(L1883&amp;"-"&amp;E1883,'Np Quality'!A:M,8,FALSE)))</f>
        <v/>
      </c>
      <c r="R1783" s="283" t="str">
        <f>IF(ISBLANK(L1793),"",IF(OR(ISBLANK(VLOOKUP(L1793&amp;"-"&amp;E1793,'Np Quality'!A:M,9,FALSE)),ISERROR(VLOOKUP(L1793&amp;"-"&amp;E1793,'Np Quality'!A:M,9,FALSE))),"-",VLOOKUP(L1793&amp;"-"&amp;E1793,'Np Quality'!A:M,9,FALSE)))</f>
        <v/>
      </c>
      <c r="S1783" s="150"/>
      <c r="T1783" s="395" t="str">
        <f t="shared" si="205"/>
        <v/>
      </c>
      <c r="U1783" s="395" t="str">
        <f t="shared" si="202"/>
        <v/>
      </c>
      <c r="V1783" s="396"/>
      <c r="W1783" s="282"/>
    </row>
    <row r="1784" spans="1:23">
      <c r="A1784" s="382" t="str">
        <f t="shared" si="203"/>
        <v/>
      </c>
      <c r="B1784" s="383" t="str">
        <f t="shared" si="206"/>
        <v/>
      </c>
      <c r="C1784" s="236"/>
      <c r="D1784" s="282"/>
      <c r="E1784" s="384" t="str">
        <f t="shared" si="204"/>
        <v/>
      </c>
      <c r="F1784" s="388"/>
      <c r="G1784" s="243"/>
      <c r="H1784" s="244"/>
      <c r="I1784" s="243"/>
      <c r="J1784" s="244"/>
      <c r="K1784" s="244"/>
      <c r="L1784" s="244"/>
      <c r="M1784" s="244"/>
      <c r="N1784" s="290"/>
      <c r="O1784" s="391" t="str">
        <f>IF(ISBLANK(L1784),"",IF(OR(ISBLANK(VLOOKUP(L1784&amp;"-"&amp;E1784,'Np Quality'!A:M,6,FALSE)),ISERROR(VLOOKUP(L1784&amp;"-"&amp;E1784,'Np Quality'!A:M,6,FALSE))),"-",VLOOKUP(L1784&amp;"-"&amp;E1784,'Np Quality'!A:M,6,FALSE)))</f>
        <v/>
      </c>
      <c r="P1784" s="391" t="str">
        <f>IF(ISBLANK(L1784),"",IF(OR(ISBLANK(VLOOKUP(L1784&amp;"-"&amp;E1784,'Np Quality'!A:M,7,FALSE)),ISERROR(VLOOKUP(L1784&amp;"-"&amp;E1784,'Np Quality'!A:M,7,FALSE))),"-",VLOOKUP(L1784&amp;"-"&amp;E1784,'Np Quality'!A:M,7,FALSE)))</f>
        <v/>
      </c>
      <c r="Q1784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784" s="283" t="str">
        <f>IF(ISBLANK(L1794),"",IF(OR(ISBLANK(VLOOKUP(L1794&amp;"-"&amp;E1794,'Np Quality'!A:M,9,FALSE)),ISERROR(VLOOKUP(L1794&amp;"-"&amp;E1794,'Np Quality'!A:M,9,FALSE))),"-",VLOOKUP(L1794&amp;"-"&amp;E1794,'Np Quality'!A:M,9,FALSE)))</f>
        <v/>
      </c>
      <c r="S1784" s="150"/>
      <c r="T1784" s="395" t="str">
        <f t="shared" si="205"/>
        <v/>
      </c>
      <c r="U1784" s="395" t="str">
        <f t="shared" si="202"/>
        <v/>
      </c>
      <c r="V1784" s="396"/>
      <c r="W1784" s="282"/>
    </row>
    <row r="1785" spans="1:23">
      <c r="A1785" s="382" t="str">
        <f t="shared" si="203"/>
        <v/>
      </c>
      <c r="B1785" s="383" t="str">
        <f t="shared" si="206"/>
        <v/>
      </c>
      <c r="C1785" s="236"/>
      <c r="D1785" s="282"/>
      <c r="E1785" s="384" t="str">
        <f t="shared" si="204"/>
        <v/>
      </c>
      <c r="F1785" s="388"/>
      <c r="G1785" s="243"/>
      <c r="H1785" s="244"/>
      <c r="I1785" s="243"/>
      <c r="J1785" s="244"/>
      <c r="K1785" s="244"/>
      <c r="L1785" s="244"/>
      <c r="M1785" s="244"/>
      <c r="N1785" s="290"/>
      <c r="O1785" s="391" t="str">
        <f>IF(ISBLANK(L1785),"",IF(OR(ISBLANK(VLOOKUP(L1785&amp;"-"&amp;E1785,'Np Quality'!A:M,6,FALSE)),ISERROR(VLOOKUP(L1785&amp;"-"&amp;E1785,'Np Quality'!A:M,6,FALSE))),"-",VLOOKUP(L1785&amp;"-"&amp;E1785,'Np Quality'!A:M,6,FALSE)))</f>
        <v/>
      </c>
      <c r="P1785" s="391" t="str">
        <f>IF(ISBLANK(L1785),"",IF(OR(ISBLANK(VLOOKUP(L1785&amp;"-"&amp;E1785,'Np Quality'!A:M,7,FALSE)),ISERROR(VLOOKUP(L1785&amp;"-"&amp;E1785,'Np Quality'!A:M,7,FALSE))),"-",VLOOKUP(L1785&amp;"-"&amp;E1785,'Np Quality'!A:M,7,FALSE)))</f>
        <v/>
      </c>
      <c r="Q1785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785" s="283" t="str">
        <f>IF(ISBLANK(L1796),"",IF(OR(ISBLANK(VLOOKUP(L1796&amp;"-"&amp;E1796,'Np Quality'!A:M,9,FALSE)),ISERROR(VLOOKUP(L1796&amp;"-"&amp;E1796,'Np Quality'!A:M,9,FALSE))),"-",VLOOKUP(L1796&amp;"-"&amp;E1796,'Np Quality'!A:M,9,FALSE)))</f>
        <v/>
      </c>
      <c r="S1785" s="150"/>
      <c r="T1785" s="395" t="str">
        <f t="shared" si="205"/>
        <v/>
      </c>
      <c r="U1785" s="395" t="str">
        <f t="shared" si="202"/>
        <v/>
      </c>
      <c r="V1785" s="396"/>
      <c r="W1785" s="282"/>
    </row>
    <row r="1786" spans="1:23">
      <c r="A1786" s="382" t="str">
        <f t="shared" si="203"/>
        <v/>
      </c>
      <c r="B1786" s="383" t="str">
        <f t="shared" si="206"/>
        <v/>
      </c>
      <c r="C1786" s="236"/>
      <c r="D1786" s="282"/>
      <c r="E1786" s="384" t="str">
        <f t="shared" si="204"/>
        <v/>
      </c>
      <c r="F1786" s="388"/>
      <c r="G1786" s="243"/>
      <c r="H1786" s="244"/>
      <c r="I1786" s="243"/>
      <c r="J1786" s="244"/>
      <c r="K1786" s="244"/>
      <c r="L1786" s="244"/>
      <c r="M1786" s="244"/>
      <c r="N1786" s="290"/>
      <c r="O1786" s="391" t="str">
        <f>IF(ISBLANK(L1786),"",IF(OR(ISBLANK(VLOOKUP(L1786&amp;"-"&amp;E1786,'Np Quality'!A:M,6,FALSE)),ISERROR(VLOOKUP(L1786&amp;"-"&amp;E1786,'Np Quality'!A:M,6,FALSE))),"-",VLOOKUP(L1786&amp;"-"&amp;E1786,'Np Quality'!A:M,6,FALSE)))</f>
        <v/>
      </c>
      <c r="P1786" s="391" t="str">
        <f>IF(ISBLANK(L1786),"",IF(OR(ISBLANK(VLOOKUP(L1786&amp;"-"&amp;E1786,'Np Quality'!A:M,7,FALSE)),ISERROR(VLOOKUP(L1786&amp;"-"&amp;E1786,'Np Quality'!A:M,7,FALSE))),"-",VLOOKUP(L1786&amp;"-"&amp;E1786,'Np Quality'!A:M,7,FALSE)))</f>
        <v/>
      </c>
      <c r="Q1786" s="391" t="str">
        <f>IF(ISBLANK(L1886),"",IF(OR(ISBLANK(VLOOKUP(L1886&amp;"-"&amp;E1886,'Np Quality'!A:M,8,FALSE)),ISERROR(VLOOKUP(L1886&amp;"-"&amp;E1886,'Np Quality'!A:M,8,FALSE))),"-",VLOOKUP(L1886&amp;"-"&amp;E1886,'Np Quality'!A:M,8,FALSE)))</f>
        <v/>
      </c>
      <c r="R1786" s="283" t="str">
        <f>IF(ISBLANK(L1796),"",IF(OR(ISBLANK(VLOOKUP(L1796&amp;"-"&amp;E1796,'Np Quality'!A:M,9,FALSE)),ISERROR(VLOOKUP(L1796&amp;"-"&amp;E1796,'Np Quality'!A:M,9,FALSE))),"-",VLOOKUP(L1796&amp;"-"&amp;E1796,'Np Quality'!A:M,9,FALSE)))</f>
        <v/>
      </c>
      <c r="S1786" s="150"/>
      <c r="T1786" s="395" t="str">
        <f t="shared" si="205"/>
        <v/>
      </c>
      <c r="U1786" s="395" t="str">
        <f t="shared" si="202"/>
        <v/>
      </c>
      <c r="V1786" s="396"/>
      <c r="W1786" s="282"/>
    </row>
    <row r="1787" spans="1:23">
      <c r="A1787" s="382" t="str">
        <f t="shared" si="203"/>
        <v/>
      </c>
      <c r="B1787" s="383" t="str">
        <f t="shared" si="206"/>
        <v/>
      </c>
      <c r="C1787" s="236"/>
      <c r="D1787" s="282"/>
      <c r="E1787" s="384" t="str">
        <f t="shared" si="204"/>
        <v/>
      </c>
      <c r="F1787" s="388"/>
      <c r="G1787" s="243"/>
      <c r="H1787" s="244"/>
      <c r="I1787" s="243"/>
      <c r="J1787" s="244"/>
      <c r="K1787" s="244"/>
      <c r="L1787" s="244"/>
      <c r="M1787" s="244"/>
      <c r="N1787" s="290"/>
      <c r="O1787" s="391" t="str">
        <f>IF(ISBLANK(L1787),"",IF(OR(ISBLANK(VLOOKUP(L1787&amp;"-"&amp;E1787,'Np Quality'!A:M,6,FALSE)),ISERROR(VLOOKUP(L1787&amp;"-"&amp;E1787,'Np Quality'!A:M,6,FALSE))),"-",VLOOKUP(L1787&amp;"-"&amp;E1787,'Np Quality'!A:M,6,FALSE)))</f>
        <v/>
      </c>
      <c r="P1787" s="391" t="str">
        <f>IF(ISBLANK(L1787),"",IF(OR(ISBLANK(VLOOKUP(L1787&amp;"-"&amp;E1787,'Np Quality'!A:M,7,FALSE)),ISERROR(VLOOKUP(L1787&amp;"-"&amp;E1787,'Np Quality'!A:M,7,FALSE))),"-",VLOOKUP(L1787&amp;"-"&amp;E1787,'Np Quality'!A:M,7,FALSE)))</f>
        <v/>
      </c>
      <c r="Q1787" s="391" t="str">
        <f>IF(ISBLANK(L1887),"",IF(OR(ISBLANK(VLOOKUP(L1887&amp;"-"&amp;E1887,'Np Quality'!A:M,8,FALSE)),ISERROR(VLOOKUP(L1887&amp;"-"&amp;E1887,'Np Quality'!A:M,8,FALSE))),"-",VLOOKUP(L1887&amp;"-"&amp;E1887,'Np Quality'!A:M,8,FALSE)))</f>
        <v/>
      </c>
      <c r="R1787" s="283" t="str">
        <f>IF(ISBLANK(L1787),"",IF(OR(ISBLANK(VLOOKUP(L1787&amp;"-"&amp;E1787,'Np Quality'!A:M,9,FALSE)),ISERROR(VLOOKUP(L1787&amp;"-"&amp;E1787,'Np Quality'!A:M,9,FALSE))),"-",VLOOKUP(L1787&amp;"-"&amp;E1787,'Np Quality'!A:M,9,FALSE)))</f>
        <v/>
      </c>
      <c r="S1787" s="150"/>
      <c r="T1787" s="395" t="str">
        <f t="shared" si="205"/>
        <v/>
      </c>
      <c r="U1787" s="395" t="str">
        <f t="shared" si="202"/>
        <v/>
      </c>
      <c r="V1787" s="396"/>
      <c r="W1787" s="282"/>
    </row>
    <row r="1788" spans="1:23">
      <c r="A1788" s="382" t="str">
        <f t="shared" si="203"/>
        <v/>
      </c>
      <c r="B1788" s="383" t="str">
        <f t="shared" si="206"/>
        <v/>
      </c>
      <c r="C1788" s="236"/>
      <c r="D1788" s="282"/>
      <c r="E1788" s="384" t="str">
        <f t="shared" si="204"/>
        <v/>
      </c>
      <c r="F1788" s="388"/>
      <c r="G1788" s="243"/>
      <c r="H1788" s="244"/>
      <c r="I1788" s="243"/>
      <c r="J1788" s="244"/>
      <c r="K1788" s="244"/>
      <c r="L1788" s="244"/>
      <c r="M1788" s="244"/>
      <c r="N1788" s="290"/>
      <c r="O1788" s="391" t="str">
        <f>IF(ISBLANK(L1788),"",IF(OR(ISBLANK(VLOOKUP(L1788&amp;"-"&amp;E1788,'Np Quality'!A:M,6,FALSE)),ISERROR(VLOOKUP(L1788&amp;"-"&amp;E1788,'Np Quality'!A:M,6,FALSE))),"-",VLOOKUP(L1788&amp;"-"&amp;E1788,'Np Quality'!A:M,6,FALSE)))</f>
        <v/>
      </c>
      <c r="P1788" s="391" t="str">
        <f>IF(ISBLANK(L1788),"",IF(OR(ISBLANK(VLOOKUP(L1788&amp;"-"&amp;E1788,'Np Quality'!A:M,7,FALSE)),ISERROR(VLOOKUP(L1788&amp;"-"&amp;E1788,'Np Quality'!A:M,7,FALSE))),"-",VLOOKUP(L1788&amp;"-"&amp;E1788,'Np Quality'!A:M,7,FALSE)))</f>
        <v/>
      </c>
      <c r="Q1788" s="391" t="str">
        <f>IF(ISBLANK(L1888),"",IF(OR(ISBLANK(VLOOKUP(L1888&amp;"-"&amp;E1888,'Np Quality'!A:M,8,FALSE)),ISERROR(VLOOKUP(L1888&amp;"-"&amp;E1888,'Np Quality'!A:M,8,FALSE))),"-",VLOOKUP(L1888&amp;"-"&amp;E1888,'Np Quality'!A:M,8,FALSE)))</f>
        <v/>
      </c>
      <c r="R1788" s="283" t="str">
        <f>IF(ISBLANK(L1788),"",IF(OR(ISBLANK(VLOOKUP(L1788&amp;"-"&amp;E1788,'Np Quality'!A:M,9,FALSE)),ISERROR(VLOOKUP(L1788&amp;"-"&amp;E1788,'Np Quality'!A:M,9,FALSE))),"-",VLOOKUP(L1788&amp;"-"&amp;E1788,'Np Quality'!A:M,9,FALSE)))</f>
        <v/>
      </c>
      <c r="S1788" s="150"/>
      <c r="T1788" s="395" t="str">
        <f t="shared" si="205"/>
        <v/>
      </c>
      <c r="U1788" s="395" t="str">
        <f t="shared" si="202"/>
        <v/>
      </c>
      <c r="V1788" s="396"/>
      <c r="W1788" s="282"/>
    </row>
    <row r="1789" spans="1:23">
      <c r="A1789" s="382" t="str">
        <f t="shared" si="203"/>
        <v/>
      </c>
      <c r="B1789" s="383" t="str">
        <f t="shared" si="206"/>
        <v/>
      </c>
      <c r="C1789" s="236"/>
      <c r="D1789" s="282"/>
      <c r="E1789" s="384" t="str">
        <f t="shared" si="204"/>
        <v/>
      </c>
      <c r="F1789" s="388"/>
      <c r="G1789" s="243"/>
      <c r="H1789" s="244"/>
      <c r="I1789" s="243"/>
      <c r="J1789" s="244"/>
      <c r="K1789" s="244"/>
      <c r="L1789" s="244"/>
      <c r="M1789" s="244"/>
      <c r="N1789" s="290"/>
      <c r="O1789" s="391" t="str">
        <f>IF(ISBLANK(L1789),"",IF(OR(ISBLANK(VLOOKUP(L1789&amp;"-"&amp;E1789,'Np Quality'!A:M,6,FALSE)),ISERROR(VLOOKUP(L1789&amp;"-"&amp;E1789,'Np Quality'!A:M,6,FALSE))),"-",VLOOKUP(L1789&amp;"-"&amp;E1789,'Np Quality'!A:M,6,FALSE)))</f>
        <v/>
      </c>
      <c r="P1789" s="391" t="str">
        <f>IF(ISBLANK(L1789),"",IF(OR(ISBLANK(VLOOKUP(L1789&amp;"-"&amp;E1789,'Np Quality'!A:M,7,FALSE)),ISERROR(VLOOKUP(L1789&amp;"-"&amp;E1789,'Np Quality'!A:M,7,FALSE))),"-",VLOOKUP(L1789&amp;"-"&amp;E1789,'Np Quality'!A:M,7,FALSE)))</f>
        <v/>
      </c>
      <c r="Q1789" s="391" t="str">
        <f>IF(ISBLANK(L1889),"",IF(OR(ISBLANK(VLOOKUP(L1889&amp;"-"&amp;E1889,'Np Quality'!A:M,8,FALSE)),ISERROR(VLOOKUP(L1889&amp;"-"&amp;E1889,'Np Quality'!A:M,8,FALSE))),"-",VLOOKUP(L1889&amp;"-"&amp;E1889,'Np Quality'!A:M,8,FALSE)))</f>
        <v/>
      </c>
      <c r="R1789" s="283" t="str">
        <f>IF(ISBLANK(L1789),"",IF(OR(ISBLANK(VLOOKUP(L1789&amp;"-"&amp;E1789,'Np Quality'!A:M,9,FALSE)),ISERROR(VLOOKUP(L1789&amp;"-"&amp;E1789,'Np Quality'!A:M,9,FALSE))),"-",VLOOKUP(L1789&amp;"-"&amp;E1789,'Np Quality'!A:M,9,FALSE)))</f>
        <v/>
      </c>
      <c r="S1789" s="150"/>
      <c r="T1789" s="395" t="str">
        <f t="shared" si="205"/>
        <v/>
      </c>
      <c r="U1789" s="395" t="str">
        <f t="shared" si="202"/>
        <v/>
      </c>
      <c r="V1789" s="396"/>
      <c r="W1789" s="282"/>
    </row>
    <row r="1790" spans="1:23">
      <c r="A1790" s="382" t="str">
        <f t="shared" si="203"/>
        <v/>
      </c>
      <c r="B1790" s="383" t="str">
        <f t="shared" si="206"/>
        <v/>
      </c>
      <c r="C1790" s="236"/>
      <c r="D1790" s="282"/>
      <c r="E1790" s="384" t="str">
        <f t="shared" si="204"/>
        <v/>
      </c>
      <c r="F1790" s="388"/>
      <c r="G1790" s="243"/>
      <c r="H1790" s="244"/>
      <c r="I1790" s="243"/>
      <c r="J1790" s="244"/>
      <c r="K1790" s="244"/>
      <c r="L1790" s="244"/>
      <c r="M1790" s="244"/>
      <c r="N1790" s="290"/>
      <c r="O1790" s="391" t="str">
        <f>IF(ISBLANK(L1790),"",IF(OR(ISBLANK(VLOOKUP(L1790&amp;"-"&amp;E1790,'Np Quality'!A:M,6,FALSE)),ISERROR(VLOOKUP(L1790&amp;"-"&amp;E1790,'Np Quality'!A:M,6,FALSE))),"-",VLOOKUP(L1790&amp;"-"&amp;E1790,'Np Quality'!A:M,6,FALSE)))</f>
        <v/>
      </c>
      <c r="P1790" s="391" t="str">
        <f>IF(ISBLANK(L1790),"",IF(OR(ISBLANK(VLOOKUP(L1790&amp;"-"&amp;E1790,'Np Quality'!A:M,7,FALSE)),ISERROR(VLOOKUP(L1790&amp;"-"&amp;E1790,'Np Quality'!A:M,7,FALSE))),"-",VLOOKUP(L1790&amp;"-"&amp;E1790,'Np Quality'!A:M,7,FALSE)))</f>
        <v/>
      </c>
      <c r="Q1790" s="391" t="str">
        <f>IF(ISBLANK(L1890),"",IF(OR(ISBLANK(VLOOKUP(L1890&amp;"-"&amp;E1890,'Np Quality'!A:M,8,FALSE)),ISERROR(VLOOKUP(L1890&amp;"-"&amp;E1890,'Np Quality'!A:M,8,FALSE))),"-",VLOOKUP(L1890&amp;"-"&amp;E1890,'Np Quality'!A:M,8,FALSE)))</f>
        <v/>
      </c>
      <c r="R1790" s="283" t="str">
        <f>IF(ISBLANK(L1790),"",IF(OR(ISBLANK(VLOOKUP(L1790&amp;"-"&amp;E1790,'Np Quality'!A:M,9,FALSE)),ISERROR(VLOOKUP(L1790&amp;"-"&amp;E1790,'Np Quality'!A:M,9,FALSE))),"-",VLOOKUP(L1790&amp;"-"&amp;E1790,'Np Quality'!A:M,9,FALSE)))</f>
        <v/>
      </c>
      <c r="S1790" s="150"/>
      <c r="T1790" s="395" t="str">
        <f t="shared" si="205"/>
        <v/>
      </c>
      <c r="U1790" s="395" t="str">
        <f t="shared" si="202"/>
        <v/>
      </c>
      <c r="V1790" s="396"/>
      <c r="W1790" s="282"/>
    </row>
    <row r="1791" spans="1:23">
      <c r="A1791" s="382" t="str">
        <f t="shared" si="203"/>
        <v/>
      </c>
      <c r="B1791" s="383" t="str">
        <f t="shared" si="206"/>
        <v/>
      </c>
      <c r="C1791" s="236"/>
      <c r="D1791" s="282"/>
      <c r="E1791" s="384" t="str">
        <f t="shared" si="204"/>
        <v/>
      </c>
      <c r="F1791" s="388"/>
      <c r="G1791" s="243"/>
      <c r="H1791" s="244"/>
      <c r="I1791" s="243"/>
      <c r="J1791" s="244"/>
      <c r="K1791" s="244"/>
      <c r="L1791" s="244"/>
      <c r="M1791" s="244"/>
      <c r="N1791" s="290"/>
      <c r="O1791" s="391" t="str">
        <f>IF(ISBLANK(L1791),"",IF(OR(ISBLANK(VLOOKUP(L1791&amp;"-"&amp;E1791,'Np Quality'!A:M,6,FALSE)),ISERROR(VLOOKUP(L1791&amp;"-"&amp;E1791,'Np Quality'!A:M,6,FALSE))),"-",VLOOKUP(L1791&amp;"-"&amp;E1791,'Np Quality'!A:M,6,FALSE)))</f>
        <v/>
      </c>
      <c r="P1791" s="391" t="str">
        <f>IF(ISBLANK(L1791),"",IF(OR(ISBLANK(VLOOKUP(L1791&amp;"-"&amp;E1791,'Np Quality'!A:M,7,FALSE)),ISERROR(VLOOKUP(L1791&amp;"-"&amp;E1791,'Np Quality'!A:M,7,FALSE))),"-",VLOOKUP(L1791&amp;"-"&amp;E1791,'Np Quality'!A:M,7,FALSE)))</f>
        <v/>
      </c>
      <c r="Q1791" s="391" t="str">
        <f>IF(ISBLANK(L1891),"",IF(OR(ISBLANK(VLOOKUP(L1891&amp;"-"&amp;E1891,'Np Quality'!A:M,8,FALSE)),ISERROR(VLOOKUP(L1891&amp;"-"&amp;E1891,'Np Quality'!A:M,8,FALSE))),"-",VLOOKUP(L1891&amp;"-"&amp;E1891,'Np Quality'!A:M,8,FALSE)))</f>
        <v/>
      </c>
      <c r="R1791" s="283" t="str">
        <f>IF(ISBLANK(L1791),"",IF(OR(ISBLANK(VLOOKUP(L1791&amp;"-"&amp;E1791,'Np Quality'!A:M,9,FALSE)),ISERROR(VLOOKUP(L1791&amp;"-"&amp;E1791,'Np Quality'!A:M,9,FALSE))),"-",VLOOKUP(L1791&amp;"-"&amp;E1791,'Np Quality'!A:M,9,FALSE)))</f>
        <v/>
      </c>
      <c r="S1791" s="150"/>
      <c r="T1791" s="395" t="str">
        <f t="shared" si="205"/>
        <v/>
      </c>
      <c r="U1791" s="395" t="str">
        <f t="shared" si="202"/>
        <v/>
      </c>
      <c r="V1791" s="396"/>
      <c r="W1791" s="282"/>
    </row>
    <row r="1792" spans="1:23">
      <c r="A1792" s="382" t="str">
        <f t="shared" si="203"/>
        <v/>
      </c>
      <c r="B1792" s="383" t="str">
        <f t="shared" si="206"/>
        <v/>
      </c>
      <c r="C1792" s="236"/>
      <c r="D1792" s="282"/>
      <c r="E1792" s="384" t="str">
        <f t="shared" si="204"/>
        <v/>
      </c>
      <c r="F1792" s="388"/>
      <c r="G1792" s="243"/>
      <c r="H1792" s="244"/>
      <c r="I1792" s="243"/>
      <c r="J1792" s="244"/>
      <c r="K1792" s="244"/>
      <c r="L1792" s="244"/>
      <c r="M1792" s="244"/>
      <c r="N1792" s="290"/>
      <c r="O1792" s="391" t="str">
        <f>IF(ISBLANK(L1793),"",IF(OR(ISBLANK(VLOOKUP(L1793&amp;"-"&amp;E1793,'Np Quality'!A:M,6,FALSE)),ISERROR(VLOOKUP(L1793&amp;"-"&amp;E1793,'Np Quality'!A:M,6,FALSE))),"-",VLOOKUP(L1793&amp;"-"&amp;E1793,'Np Quality'!A:M,6,FALSE)))</f>
        <v/>
      </c>
      <c r="P1792" s="391" t="str">
        <f>IF(ISBLANK(L1792),"",IF(OR(ISBLANK(VLOOKUP(L1792&amp;"-"&amp;E1792,'Np Quality'!A:M,7,FALSE)),ISERROR(VLOOKUP(L1792&amp;"-"&amp;E1792,'Np Quality'!A:M,7,FALSE))),"-",VLOOKUP(L1792&amp;"-"&amp;E1792,'Np Quality'!A:M,7,FALSE)))</f>
        <v/>
      </c>
      <c r="Q1792" s="391" t="str">
        <f>IF(ISBLANK(L1892),"",IF(OR(ISBLANK(VLOOKUP(L1892&amp;"-"&amp;E1892,'Np Quality'!A:M,8,FALSE)),ISERROR(VLOOKUP(L1892&amp;"-"&amp;E1892,'Np Quality'!A:M,8,FALSE))),"-",VLOOKUP(L1892&amp;"-"&amp;E1892,'Np Quality'!A:M,8,FALSE)))</f>
        <v/>
      </c>
      <c r="R1792" s="283" t="str">
        <f>IF(ISBLANK(L1792),"",IF(OR(ISBLANK(VLOOKUP(L1792&amp;"-"&amp;E1792,'Np Quality'!A:M,9,FALSE)),ISERROR(VLOOKUP(L1792&amp;"-"&amp;E1792,'Np Quality'!A:M,9,FALSE))),"-",VLOOKUP(L1792&amp;"-"&amp;E1792,'Np Quality'!A:M,9,FALSE)))</f>
        <v/>
      </c>
      <c r="S1792" s="150"/>
      <c r="T1792" s="395" t="str">
        <f t="shared" si="205"/>
        <v/>
      </c>
      <c r="U1792" s="395" t="str">
        <f t="shared" ref="U1792:U1855" si="207">IF(ISNUMBER(B1792),CHOOSE(B1792,M1792,M1792&amp;","&amp;M1793,M1792&amp;","&amp;M1793&amp;","&amp;M1794,M1792&amp;","&amp;M1793&amp;","&amp;M1794&amp;","&amp;M1795),"")</f>
        <v/>
      </c>
      <c r="V1792" s="396"/>
      <c r="W1792" s="282"/>
    </row>
    <row r="1793" spans="1:23">
      <c r="A1793" s="382" t="str">
        <f t="shared" si="203"/>
        <v/>
      </c>
      <c r="B1793" s="383" t="str">
        <f t="shared" si="206"/>
        <v/>
      </c>
      <c r="C1793" s="236"/>
      <c r="D1793" s="282"/>
      <c r="E1793" s="384" t="str">
        <f t="shared" si="204"/>
        <v/>
      </c>
      <c r="F1793" s="388"/>
      <c r="G1793" s="243"/>
      <c r="H1793" s="244"/>
      <c r="I1793" s="243"/>
      <c r="J1793" s="244"/>
      <c r="K1793" s="244"/>
      <c r="L1793" s="244"/>
      <c r="M1793" s="244"/>
      <c r="N1793" s="290"/>
      <c r="O1793" s="391" t="str">
        <f>IF(ISBLANK(L1793),"",IF(OR(ISBLANK(VLOOKUP(L1793&amp;"-"&amp;E1793,'Np Quality'!A:M,6,FALSE)),ISERROR(VLOOKUP(L1793&amp;"-"&amp;E1793,'Np Quality'!A:M,6,FALSE))),"-",VLOOKUP(L1793&amp;"-"&amp;E1793,'Np Quality'!A:M,6,FALSE)))</f>
        <v/>
      </c>
      <c r="P1793" s="391" t="str">
        <f>IF(ISBLANK(L1794),"",IF(OR(ISBLANK(VLOOKUP(L1794&amp;"-"&amp;E1794,'Np Quality'!A:M,7,FALSE)),ISERROR(VLOOKUP(L1794&amp;"-"&amp;E1794,'Np Quality'!A:M,7,FALSE))),"-",VLOOKUP(L1794&amp;"-"&amp;E1794,'Np Quality'!A:M,7,FALSE)))</f>
        <v/>
      </c>
      <c r="Q1793" s="391" t="str">
        <f>IF(ISBLANK(L1893),"",IF(OR(ISBLANK(VLOOKUP(L1893&amp;"-"&amp;E1893,'Np Quality'!A:M,8,FALSE)),ISERROR(VLOOKUP(L1893&amp;"-"&amp;E1893,'Np Quality'!A:M,8,FALSE))),"-",VLOOKUP(L1893&amp;"-"&amp;E1893,'Np Quality'!A:M,8,FALSE)))</f>
        <v/>
      </c>
      <c r="R1793" s="283" t="str">
        <f>IF(ISBLANK(L1793),"",IF(OR(ISBLANK(VLOOKUP(L1793&amp;"-"&amp;E1793,'Np Quality'!A:M,9,FALSE)),ISERROR(VLOOKUP(L1793&amp;"-"&amp;E1793,'Np Quality'!A:M,9,FALSE))),"-",VLOOKUP(L1793&amp;"-"&amp;E1793,'Np Quality'!A:M,9,FALSE)))</f>
        <v/>
      </c>
      <c r="S1793" s="150"/>
      <c r="T1793" s="395" t="str">
        <f t="shared" si="205"/>
        <v/>
      </c>
      <c r="U1793" s="395" t="str">
        <f t="shared" si="207"/>
        <v/>
      </c>
      <c r="V1793" s="396"/>
      <c r="W1793" s="282"/>
    </row>
    <row r="1794" spans="1:23">
      <c r="A1794" s="382" t="str">
        <f t="shared" si="203"/>
        <v/>
      </c>
      <c r="B1794" s="383" t="str">
        <f t="shared" si="206"/>
        <v/>
      </c>
      <c r="C1794" s="236"/>
      <c r="D1794" s="282"/>
      <c r="E1794" s="384" t="str">
        <f t="shared" si="204"/>
        <v/>
      </c>
      <c r="F1794" s="388"/>
      <c r="G1794" s="243"/>
      <c r="H1794" s="244"/>
      <c r="I1794" s="243"/>
      <c r="J1794" s="244"/>
      <c r="K1794" s="244"/>
      <c r="L1794" s="244"/>
      <c r="M1794" s="244"/>
      <c r="N1794" s="290"/>
      <c r="O1794" s="391" t="str">
        <f>IF(ISBLANK(L1794),"",IF(OR(ISBLANK(VLOOKUP(L1794&amp;"-"&amp;E1794,'Np Quality'!A:M,6,FALSE)),ISERROR(VLOOKUP(L1794&amp;"-"&amp;E1794,'Np Quality'!A:M,6,FALSE))),"-",VLOOKUP(L1794&amp;"-"&amp;E1794,'Np Quality'!A:M,6,FALSE)))</f>
        <v/>
      </c>
      <c r="P1794" s="391" t="str">
        <f>IF(ISBLANK(L1794),"",IF(OR(ISBLANK(VLOOKUP(L1794&amp;"-"&amp;E1794,'Np Quality'!A:M,7,FALSE)),ISERROR(VLOOKUP(L1794&amp;"-"&amp;E1794,'Np Quality'!A:M,7,FALSE))),"-",VLOOKUP(L1794&amp;"-"&amp;E1794,'Np Quality'!A:M,7,FALSE)))</f>
        <v/>
      </c>
      <c r="Q1794" s="391" t="str">
        <f>IF(ISBLANK(L1895),"",IF(OR(ISBLANK(VLOOKUP(L1895&amp;"-"&amp;E1895,'Np Quality'!A:M,8,FALSE)),ISERROR(VLOOKUP(L1895&amp;"-"&amp;E1895,'Np Quality'!A:M,8,FALSE))),"-",VLOOKUP(L1895&amp;"-"&amp;E1895,'Np Quality'!A:M,8,FALSE)))</f>
        <v/>
      </c>
      <c r="R1794" s="283" t="str">
        <f>IF(ISBLANK(L1794),"",IF(OR(ISBLANK(VLOOKUP(L1794&amp;"-"&amp;E1794,'Np Quality'!A:M,9,FALSE)),ISERROR(VLOOKUP(L1794&amp;"-"&amp;E1794,'Np Quality'!A:M,9,FALSE))),"-",VLOOKUP(L1794&amp;"-"&amp;E1794,'Np Quality'!A:M,9,FALSE)))</f>
        <v/>
      </c>
      <c r="S1794" s="150"/>
      <c r="T1794" s="395" t="str">
        <f t="shared" si="205"/>
        <v/>
      </c>
      <c r="U1794" s="395" t="str">
        <f t="shared" si="207"/>
        <v/>
      </c>
      <c r="V1794" s="396"/>
      <c r="W1794" s="282"/>
    </row>
    <row r="1795" spans="1:23">
      <c r="A1795" s="382" t="str">
        <f t="shared" si="203"/>
        <v/>
      </c>
      <c r="B1795" s="383" t="str">
        <f t="shared" si="206"/>
        <v/>
      </c>
      <c r="C1795" s="236"/>
      <c r="D1795" s="282"/>
      <c r="E1795" s="384" t="str">
        <f t="shared" si="204"/>
        <v/>
      </c>
      <c r="F1795" s="388"/>
      <c r="G1795" s="243"/>
      <c r="H1795" s="244"/>
      <c r="I1795" s="243"/>
      <c r="J1795" s="244"/>
      <c r="K1795" s="244"/>
      <c r="L1795" s="244"/>
      <c r="M1795" s="244"/>
      <c r="N1795" s="290"/>
      <c r="O1795" s="391" t="str">
        <f>IF(ISBLANK(L1795),"",IF(OR(ISBLANK(VLOOKUP(L1795&amp;"-"&amp;E1795,'Np Quality'!A:M,6,FALSE)),ISERROR(VLOOKUP(L1795&amp;"-"&amp;E1795,'Np Quality'!A:M,6,FALSE))),"-",VLOOKUP(L1795&amp;"-"&amp;E1795,'Np Quality'!A:M,6,FALSE)))</f>
        <v/>
      </c>
      <c r="P1795" s="391" t="str">
        <f>IF(ISBLANK(L1795),"",IF(OR(ISBLANK(VLOOKUP(L1795&amp;"-"&amp;E1795,'Np Quality'!A:M,7,FALSE)),ISERROR(VLOOKUP(L1795&amp;"-"&amp;E1795,'Np Quality'!A:M,7,FALSE))),"-",VLOOKUP(L1795&amp;"-"&amp;E1795,'Np Quality'!A:M,7,FALSE)))</f>
        <v/>
      </c>
      <c r="Q1795" s="391" t="str">
        <f>IF(ISBLANK(L1895),"",IF(OR(ISBLANK(VLOOKUP(L1895&amp;"-"&amp;E1895,'Np Quality'!A:M,8,FALSE)),ISERROR(VLOOKUP(L1895&amp;"-"&amp;E1895,'Np Quality'!A:M,8,FALSE))),"-",VLOOKUP(L1895&amp;"-"&amp;E1895,'Np Quality'!A:M,8,FALSE)))</f>
        <v/>
      </c>
      <c r="R1795" s="283" t="str">
        <f>IF(ISBLANK(L1796),"",IF(OR(ISBLANK(VLOOKUP(L1796&amp;"-"&amp;E1796,'Np Quality'!A:M,9,FALSE)),ISERROR(VLOOKUP(L1796&amp;"-"&amp;E1796,'Np Quality'!A:M,9,FALSE))),"-",VLOOKUP(L1796&amp;"-"&amp;E1796,'Np Quality'!A:M,9,FALSE)))</f>
        <v/>
      </c>
      <c r="S1795" s="150"/>
      <c r="T1795" s="395" t="str">
        <f t="shared" si="205"/>
        <v/>
      </c>
      <c r="U1795" s="395" t="str">
        <f t="shared" si="207"/>
        <v/>
      </c>
      <c r="V1795" s="396"/>
      <c r="W1795" s="282"/>
    </row>
    <row r="1796" spans="1:23">
      <c r="A1796" s="382" t="str">
        <f t="shared" si="203"/>
        <v/>
      </c>
      <c r="B1796" s="383" t="str">
        <f t="shared" si="206"/>
        <v/>
      </c>
      <c r="C1796" s="236"/>
      <c r="D1796" s="282"/>
      <c r="E1796" s="384" t="str">
        <f t="shared" si="204"/>
        <v/>
      </c>
      <c r="F1796" s="388"/>
      <c r="G1796" s="243"/>
      <c r="H1796" s="244"/>
      <c r="I1796" s="243"/>
      <c r="J1796" s="244"/>
      <c r="K1796" s="244"/>
      <c r="L1796" s="244"/>
      <c r="M1796" s="244"/>
      <c r="N1796" s="290"/>
      <c r="O1796" s="391" t="str">
        <f>IF(ISBLANK(L1796),"",IF(OR(ISBLANK(VLOOKUP(L1796&amp;"-"&amp;E1796,'Np Quality'!A:M,6,FALSE)),ISERROR(VLOOKUP(L1796&amp;"-"&amp;E1796,'Np Quality'!A:M,6,FALSE))),"-",VLOOKUP(L1796&amp;"-"&amp;E1796,'Np Quality'!A:M,6,FALSE)))</f>
        <v/>
      </c>
      <c r="P1796" s="391" t="str">
        <f>IF(ISBLANK(L1796),"",IF(OR(ISBLANK(VLOOKUP(L1796&amp;"-"&amp;E1796,'Np Quality'!A:M,7,FALSE)),ISERROR(VLOOKUP(L1796&amp;"-"&amp;E1796,'Np Quality'!A:M,7,FALSE))),"-",VLOOKUP(L1796&amp;"-"&amp;E1796,'Np Quality'!A:M,7,FALSE)))</f>
        <v/>
      </c>
      <c r="Q1796" s="391" t="str">
        <f>IF(ISBLANK(L1896),"",IF(OR(ISBLANK(VLOOKUP(L1896&amp;"-"&amp;E1896,'Np Quality'!A:M,8,FALSE)),ISERROR(VLOOKUP(L1896&amp;"-"&amp;E1896,'Np Quality'!A:M,8,FALSE))),"-",VLOOKUP(L1896&amp;"-"&amp;E1896,'Np Quality'!A:M,8,FALSE)))</f>
        <v/>
      </c>
      <c r="R1796" s="283" t="str">
        <f>IF(ISBLANK(L1796),"",IF(OR(ISBLANK(VLOOKUP(L1796&amp;"-"&amp;E1796,'Np Quality'!A:M,9,FALSE)),ISERROR(VLOOKUP(L1796&amp;"-"&amp;E1796,'Np Quality'!A:M,9,FALSE))),"-",VLOOKUP(L1796&amp;"-"&amp;E1796,'Np Quality'!A:M,9,FALSE)))</f>
        <v/>
      </c>
      <c r="S1796" s="150"/>
      <c r="T1796" s="395" t="str">
        <f t="shared" si="205"/>
        <v/>
      </c>
      <c r="U1796" s="395" t="str">
        <f t="shared" si="207"/>
        <v/>
      </c>
      <c r="V1796" s="396"/>
      <c r="W1796" s="282"/>
    </row>
    <row r="1797" spans="1:23">
      <c r="A1797" s="382" t="str">
        <f t="shared" si="203"/>
        <v/>
      </c>
      <c r="B1797" s="383" t="str">
        <f t="shared" si="206"/>
        <v/>
      </c>
      <c r="C1797" s="236"/>
      <c r="D1797" s="282"/>
      <c r="E1797" s="384" t="str">
        <f t="shared" si="204"/>
        <v/>
      </c>
      <c r="F1797" s="388"/>
      <c r="G1797" s="243"/>
      <c r="H1797" s="244"/>
      <c r="I1797" s="243"/>
      <c r="J1797" s="244"/>
      <c r="K1797" s="244"/>
      <c r="L1797" s="244"/>
      <c r="M1797" s="244"/>
      <c r="N1797" s="290"/>
      <c r="O1797" s="391" t="str">
        <f>IF(ISBLANK(L1797),"",IF(OR(ISBLANK(VLOOKUP(L1797&amp;"-"&amp;E1797,'Np Quality'!A:M,6,FALSE)),ISERROR(VLOOKUP(L1797&amp;"-"&amp;E1797,'Np Quality'!A:M,6,FALSE))),"-",VLOOKUP(L1797&amp;"-"&amp;E1797,'Np Quality'!A:M,6,FALSE)))</f>
        <v/>
      </c>
      <c r="P1797" s="391" t="str">
        <f>IF(ISBLANK(L1797),"",IF(OR(ISBLANK(VLOOKUP(L1797&amp;"-"&amp;E1797,'Np Quality'!A:M,7,FALSE)),ISERROR(VLOOKUP(L1797&amp;"-"&amp;E1797,'Np Quality'!A:M,7,FALSE))),"-",VLOOKUP(L1797&amp;"-"&amp;E1797,'Np Quality'!A:M,7,FALSE)))</f>
        <v/>
      </c>
      <c r="Q1797" s="391" t="str">
        <f>IF(ISBLANK(L1797),"",IF(OR(ISBLANK(VLOOKUP(L1797&amp;"-"&amp;E1797,'Np Quality'!A:M,8,FALSE)),ISERROR(VLOOKUP(L1797&amp;"-"&amp;E1797,'Np Quality'!A:M,8,FALSE))),"-",VLOOKUP(L1797&amp;"-"&amp;E1797,'Np Quality'!A:M,8,FALSE)))</f>
        <v/>
      </c>
      <c r="R1797" s="283" t="str">
        <f>IF(ISBLANK(L1897),"",IF(OR(ISBLANK(VLOOKUP(L1897&amp;"-"&amp;E1897,'Np Quality'!A:M,9,FALSE)),ISERROR(VLOOKUP(L1897&amp;"-"&amp;E1897,'Np Quality'!A:M,9,FALSE))),"-",VLOOKUP(L1897&amp;"-"&amp;E1897,'Np Quality'!A:M,9,FALSE)))</f>
        <v/>
      </c>
      <c r="S1797" s="150"/>
      <c r="T1797" s="395" t="str">
        <f t="shared" si="205"/>
        <v/>
      </c>
      <c r="U1797" s="395" t="str">
        <f t="shared" si="207"/>
        <v/>
      </c>
      <c r="V1797" s="396"/>
      <c r="W1797" s="282"/>
    </row>
    <row r="1798" spans="1:23">
      <c r="A1798" s="382" t="str">
        <f t="shared" si="203"/>
        <v/>
      </c>
      <c r="B1798" s="383" t="str">
        <f t="shared" si="206"/>
        <v/>
      </c>
      <c r="C1798" s="236"/>
      <c r="D1798" s="282"/>
      <c r="E1798" s="384" t="str">
        <f t="shared" si="204"/>
        <v/>
      </c>
      <c r="F1798" s="388"/>
      <c r="G1798" s="243"/>
      <c r="H1798" s="244"/>
      <c r="I1798" s="243"/>
      <c r="J1798" s="244"/>
      <c r="K1798" s="244"/>
      <c r="L1798" s="244"/>
      <c r="M1798" s="244"/>
      <c r="N1798" s="290"/>
      <c r="O1798" s="391" t="str">
        <f>IF(ISBLANK(L1798),"",IF(OR(ISBLANK(VLOOKUP(L1798&amp;"-"&amp;E1798,'Np Quality'!A:M,6,FALSE)),ISERROR(VLOOKUP(L1798&amp;"-"&amp;E1798,'Np Quality'!A:M,6,FALSE))),"-",VLOOKUP(L1798&amp;"-"&amp;E1798,'Np Quality'!A:M,6,FALSE)))</f>
        <v/>
      </c>
      <c r="P1798" s="391" t="str">
        <f>IF(ISBLANK(L1798),"",IF(OR(ISBLANK(VLOOKUP(L1798&amp;"-"&amp;E1798,'Np Quality'!A:M,7,FALSE)),ISERROR(VLOOKUP(L1798&amp;"-"&amp;E1798,'Np Quality'!A:M,7,FALSE))),"-",VLOOKUP(L1798&amp;"-"&amp;E1798,'Np Quality'!A:M,7,FALSE)))</f>
        <v/>
      </c>
      <c r="Q1798" s="391" t="str">
        <f>IF(ISBLANK(L1798),"",IF(OR(ISBLANK(VLOOKUP(L1798&amp;"-"&amp;E1798,'Np Quality'!A:M,8,FALSE)),ISERROR(VLOOKUP(L1798&amp;"-"&amp;E1798,'Np Quality'!A:M,8,FALSE))),"-",VLOOKUP(L1798&amp;"-"&amp;E1798,'Np Quality'!A:M,8,FALSE)))</f>
        <v/>
      </c>
      <c r="R1798" s="283" t="str">
        <f>IF(ISBLANK(L1898),"",IF(OR(ISBLANK(VLOOKUP(L1898&amp;"-"&amp;E1898,'Np Quality'!A:M,9,FALSE)),ISERROR(VLOOKUP(L1898&amp;"-"&amp;E1898,'Np Quality'!A:M,9,FALSE))),"-",VLOOKUP(L1898&amp;"-"&amp;E1898,'Np Quality'!A:M,9,FALSE)))</f>
        <v/>
      </c>
      <c r="S1798" s="150"/>
      <c r="T1798" s="395" t="str">
        <f t="shared" si="205"/>
        <v/>
      </c>
      <c r="U1798" s="395" t="str">
        <f t="shared" si="207"/>
        <v/>
      </c>
      <c r="V1798" s="396"/>
      <c r="W1798" s="282"/>
    </row>
    <row r="1799" spans="1:23">
      <c r="A1799" s="382" t="str">
        <f t="shared" ref="A1799:A1862" si="208">IF(ISBLANK(H1799),"",H1799&amp;"-"&amp;IF(OR(LEN(I1799)=1,LEN(I1799)=4),"0"&amp;I1799,I1799)&amp;"-"&amp;IF(LEN(G1799)=1,"0"&amp;G1799,G1799))</f>
        <v/>
      </c>
      <c r="B1799" s="383" t="str">
        <f t="shared" si="206"/>
        <v/>
      </c>
      <c r="C1799" s="236"/>
      <c r="D1799" s="282"/>
      <c r="E1799" s="384" t="str">
        <f t="shared" ref="E1799:E1862" si="209">IF(ISBLANK(D1799),"",D1799-F1799)</f>
        <v/>
      </c>
      <c r="F1799" s="388"/>
      <c r="G1799" s="243"/>
      <c r="H1799" s="244"/>
      <c r="I1799" s="243"/>
      <c r="J1799" s="244"/>
      <c r="K1799" s="244"/>
      <c r="L1799" s="244"/>
      <c r="M1799" s="244"/>
      <c r="N1799" s="290"/>
      <c r="O1799" s="391" t="str">
        <f>IF(ISBLANK(L1799),"",IF(OR(ISBLANK(VLOOKUP(L1799&amp;"-"&amp;E1799,'Np Quality'!A:M,6,FALSE)),ISERROR(VLOOKUP(L1799&amp;"-"&amp;E1799,'Np Quality'!A:M,6,FALSE))),"-",VLOOKUP(L1799&amp;"-"&amp;E1799,'Np Quality'!A:M,6,FALSE)))</f>
        <v/>
      </c>
      <c r="P1799" s="391" t="str">
        <f>IF(ISBLANK(L1799),"",IF(OR(ISBLANK(VLOOKUP(L1799&amp;"-"&amp;E1799,'Np Quality'!A:M,7,FALSE)),ISERROR(VLOOKUP(L1799&amp;"-"&amp;E1799,'Np Quality'!A:M,7,FALSE))),"-",VLOOKUP(L1799&amp;"-"&amp;E1799,'Np Quality'!A:M,7,FALSE)))</f>
        <v/>
      </c>
      <c r="Q1799" s="391" t="str">
        <f>IF(ISBLANK(L1799),"",IF(OR(ISBLANK(VLOOKUP(L1799&amp;"-"&amp;E1799,'Np Quality'!A:M,8,FALSE)),ISERROR(VLOOKUP(L1799&amp;"-"&amp;E1799,'Np Quality'!A:M,8,FALSE))),"-",VLOOKUP(L1799&amp;"-"&amp;E1799,'Np Quality'!A:M,8,FALSE)))</f>
        <v/>
      </c>
      <c r="R1799" s="283" t="str">
        <f>IF(ISBLANK(L1899),"",IF(OR(ISBLANK(VLOOKUP(L1899&amp;"-"&amp;E1899,'Np Quality'!A:M,9,FALSE)),ISERROR(VLOOKUP(L1899&amp;"-"&amp;E1899,'Np Quality'!A:M,9,FALSE))),"-",VLOOKUP(L1899&amp;"-"&amp;E1899,'Np Quality'!A:M,9,FALSE)))</f>
        <v/>
      </c>
      <c r="S1799" s="150"/>
      <c r="T1799" s="395" t="str">
        <f t="shared" si="205"/>
        <v/>
      </c>
      <c r="U1799" s="395" t="str">
        <f t="shared" si="207"/>
        <v/>
      </c>
      <c r="V1799" s="396"/>
      <c r="W1799" s="282"/>
    </row>
    <row r="1800" spans="1:23">
      <c r="A1800" s="382" t="str">
        <f t="shared" si="208"/>
        <v/>
      </c>
      <c r="B1800" s="383" t="str">
        <f t="shared" si="206"/>
        <v/>
      </c>
      <c r="C1800" s="236"/>
      <c r="D1800" s="282"/>
      <c r="E1800" s="384" t="str">
        <f t="shared" si="209"/>
        <v/>
      </c>
      <c r="F1800" s="388"/>
      <c r="G1800" s="243"/>
      <c r="H1800" s="244"/>
      <c r="I1800" s="243"/>
      <c r="J1800" s="244"/>
      <c r="K1800" s="244"/>
      <c r="L1800" s="244"/>
      <c r="M1800" s="244"/>
      <c r="N1800" s="290"/>
      <c r="O1800" s="391" t="str">
        <f>IF(ISBLANK(L1800),"",IF(OR(ISBLANK(VLOOKUP(L1800&amp;"-"&amp;E1800,'Np Quality'!A:M,6,FALSE)),ISERROR(VLOOKUP(L1800&amp;"-"&amp;E1800,'Np Quality'!A:M,6,FALSE))),"-",VLOOKUP(L1800&amp;"-"&amp;E1800,'Np Quality'!A:M,6,FALSE)))</f>
        <v/>
      </c>
      <c r="P1800" s="391" t="str">
        <f>IF(ISBLANK(L1800),"",IF(OR(ISBLANK(VLOOKUP(L1800&amp;"-"&amp;E1800,'Np Quality'!A:M,7,FALSE)),ISERROR(VLOOKUP(L1800&amp;"-"&amp;E1800,'Np Quality'!A:M,7,FALSE))),"-",VLOOKUP(L1800&amp;"-"&amp;E1800,'Np Quality'!A:M,7,FALSE)))</f>
        <v/>
      </c>
      <c r="Q1800" s="391" t="str">
        <f>IF(ISBLANK(L1800),"",IF(OR(ISBLANK(VLOOKUP(L1800&amp;"-"&amp;E1800,'Np Quality'!A:M,8,FALSE)),ISERROR(VLOOKUP(L1800&amp;"-"&amp;E1800,'Np Quality'!A:M,8,FALSE))),"-",VLOOKUP(L1800&amp;"-"&amp;E1800,'Np Quality'!A:M,8,FALSE)))</f>
        <v/>
      </c>
      <c r="R1800" s="283" t="str">
        <f>IF(ISBLANK(L1900),"",IF(OR(ISBLANK(VLOOKUP(L1900&amp;"-"&amp;E1900,'Np Quality'!A:M,9,FALSE)),ISERROR(VLOOKUP(L1900&amp;"-"&amp;E1900,'Np Quality'!A:M,9,FALSE))),"-",VLOOKUP(L1900&amp;"-"&amp;E1900,'Np Quality'!A:M,9,FALSE)))</f>
        <v/>
      </c>
      <c r="S1800" s="150"/>
      <c r="T1800" s="395" t="str">
        <f t="shared" ref="T1800:T1863" si="210">IF(ISNUMBER(B1800),CHOOSE(B1800,L1800,L1800&amp;","&amp;L1801,L1800&amp;","&amp;L1801&amp;","&amp;L1802,L1800&amp;","&amp;L1801&amp;","&amp;L1802&amp;","&amp;L1803),"")</f>
        <v/>
      </c>
      <c r="U1800" s="395" t="str">
        <f t="shared" si="207"/>
        <v/>
      </c>
      <c r="V1800" s="396"/>
      <c r="W1800" s="282"/>
    </row>
    <row r="1801" spans="1:23">
      <c r="A1801" s="382" t="str">
        <f t="shared" si="208"/>
        <v/>
      </c>
      <c r="B1801" s="383" t="str">
        <f t="shared" si="206"/>
        <v/>
      </c>
      <c r="C1801" s="236"/>
      <c r="D1801" s="282"/>
      <c r="E1801" s="384" t="str">
        <f t="shared" si="209"/>
        <v/>
      </c>
      <c r="F1801" s="388"/>
      <c r="G1801" s="243"/>
      <c r="H1801" s="244"/>
      <c r="I1801" s="243"/>
      <c r="J1801" s="244"/>
      <c r="K1801" s="244"/>
      <c r="L1801" s="244"/>
      <c r="M1801" s="244"/>
      <c r="N1801" s="290"/>
      <c r="O1801" s="391" t="str">
        <f>IF(ISBLANK(L1801),"",IF(OR(ISBLANK(VLOOKUP(L1801&amp;"-"&amp;E1801,'Np Quality'!A:M,6,FALSE)),ISERROR(VLOOKUP(L1801&amp;"-"&amp;E1801,'Np Quality'!A:M,6,FALSE))),"-",VLOOKUP(L1801&amp;"-"&amp;E1801,'Np Quality'!A:M,6,FALSE)))</f>
        <v/>
      </c>
      <c r="P1801" s="391" t="str">
        <f>IF(ISBLANK(L1801),"",IF(OR(ISBLANK(VLOOKUP(L1801&amp;"-"&amp;E1801,'Np Quality'!A:M,7,FALSE)),ISERROR(VLOOKUP(L1801&amp;"-"&amp;E1801,'Np Quality'!A:M,7,FALSE))),"-",VLOOKUP(L1801&amp;"-"&amp;E1801,'Np Quality'!A:M,7,FALSE)))</f>
        <v/>
      </c>
      <c r="Q1801" s="391" t="str">
        <f>IF(ISBLANK(L1801),"",IF(OR(ISBLANK(VLOOKUP(L1801&amp;"-"&amp;E1801,'Np Quality'!A:M,8,FALSE)),ISERROR(VLOOKUP(L1801&amp;"-"&amp;E1801,'Np Quality'!A:M,8,FALSE))),"-",VLOOKUP(L1801&amp;"-"&amp;E1801,'Np Quality'!A:M,8,FALSE)))</f>
        <v/>
      </c>
      <c r="R1801" s="283" t="str">
        <f>IF(ISBLANK(L1901),"",IF(OR(ISBLANK(VLOOKUP(L1901&amp;"-"&amp;E1901,'Np Quality'!A:M,9,FALSE)),ISERROR(VLOOKUP(L1901&amp;"-"&amp;E1901,'Np Quality'!A:M,9,FALSE))),"-",VLOOKUP(L1901&amp;"-"&amp;E1901,'Np Quality'!A:M,9,FALSE)))</f>
        <v/>
      </c>
      <c r="S1801" s="150"/>
      <c r="T1801" s="395" t="str">
        <f t="shared" si="210"/>
        <v/>
      </c>
      <c r="U1801" s="395" t="str">
        <f t="shared" si="207"/>
        <v/>
      </c>
      <c r="V1801" s="396"/>
      <c r="W1801" s="282"/>
    </row>
    <row r="1802" spans="1:23">
      <c r="A1802" s="382" t="str">
        <f t="shared" si="208"/>
        <v/>
      </c>
      <c r="B1802" s="383" t="str">
        <f t="shared" si="206"/>
        <v/>
      </c>
      <c r="C1802" s="236"/>
      <c r="D1802" s="282"/>
      <c r="E1802" s="384" t="str">
        <f t="shared" si="209"/>
        <v/>
      </c>
      <c r="F1802" s="388"/>
      <c r="G1802" s="243"/>
      <c r="H1802" s="244"/>
      <c r="I1802" s="243"/>
      <c r="J1802" s="244"/>
      <c r="K1802" s="244"/>
      <c r="L1802" s="244"/>
      <c r="M1802" s="244"/>
      <c r="N1802" s="290"/>
      <c r="O1802" s="391" t="str">
        <f>IF(ISBLANK(L1803),"",IF(OR(ISBLANK(VLOOKUP(L1803&amp;"-"&amp;E1803,'Np Quality'!A:M,6,FALSE)),ISERROR(VLOOKUP(L1803&amp;"-"&amp;E1803,'Np Quality'!A:M,6,FALSE))),"-",VLOOKUP(L1803&amp;"-"&amp;E1803,'Np Quality'!A:M,6,FALSE)))</f>
        <v/>
      </c>
      <c r="P1802" s="391" t="str">
        <f>IF(ISBLANK(L1802),"",IF(OR(ISBLANK(VLOOKUP(L1802&amp;"-"&amp;E1802,'Np Quality'!A:M,7,FALSE)),ISERROR(VLOOKUP(L1802&amp;"-"&amp;E1802,'Np Quality'!A:M,7,FALSE))),"-",VLOOKUP(L1802&amp;"-"&amp;E1802,'Np Quality'!A:M,7,FALSE)))</f>
        <v/>
      </c>
      <c r="Q1802" s="391" t="str">
        <f>IF(ISBLANK(L1802),"",IF(OR(ISBLANK(VLOOKUP(L1802&amp;"-"&amp;E1802,'Np Quality'!A:M,8,FALSE)),ISERROR(VLOOKUP(L1802&amp;"-"&amp;E1802,'Np Quality'!A:M,8,FALSE))),"-",VLOOKUP(L1802&amp;"-"&amp;E1802,'Np Quality'!A:M,8,FALSE)))</f>
        <v/>
      </c>
      <c r="R1802" s="283" t="str">
        <f>IF(ISBLANK(L1902),"",IF(OR(ISBLANK(VLOOKUP(L1902&amp;"-"&amp;E1902,'Np Quality'!A:M,9,FALSE)),ISERROR(VLOOKUP(L1902&amp;"-"&amp;E1902,'Np Quality'!A:M,9,FALSE))),"-",VLOOKUP(L1902&amp;"-"&amp;E1902,'Np Quality'!A:M,9,FALSE)))</f>
        <v/>
      </c>
      <c r="S1802" s="150"/>
      <c r="T1802" s="395" t="str">
        <f t="shared" si="210"/>
        <v/>
      </c>
      <c r="U1802" s="395" t="str">
        <f t="shared" si="207"/>
        <v/>
      </c>
      <c r="V1802" s="396"/>
      <c r="W1802" s="282"/>
    </row>
    <row r="1803" spans="1:23">
      <c r="A1803" s="382" t="str">
        <f t="shared" si="208"/>
        <v/>
      </c>
      <c r="B1803" s="383" t="str">
        <f t="shared" si="206"/>
        <v/>
      </c>
      <c r="C1803" s="236"/>
      <c r="D1803" s="282"/>
      <c r="E1803" s="384" t="str">
        <f t="shared" si="209"/>
        <v/>
      </c>
      <c r="F1803" s="388"/>
      <c r="G1803" s="243"/>
      <c r="H1803" s="244"/>
      <c r="I1803" s="243"/>
      <c r="J1803" s="244"/>
      <c r="K1803" s="244"/>
      <c r="L1803" s="244"/>
      <c r="M1803" s="244"/>
      <c r="N1803" s="290"/>
      <c r="O1803" s="391" t="str">
        <f>IF(ISBLANK(L1803),"",IF(OR(ISBLANK(VLOOKUP(L1803&amp;"-"&amp;E1803,'Np Quality'!A:M,6,FALSE)),ISERROR(VLOOKUP(L1803&amp;"-"&amp;E1803,'Np Quality'!A:M,6,FALSE))),"-",VLOOKUP(L1803&amp;"-"&amp;E1803,'Np Quality'!A:M,6,FALSE)))</f>
        <v/>
      </c>
      <c r="P1803" s="391" t="str">
        <f>IF(ISBLANK(L1804),"",IF(OR(ISBLANK(VLOOKUP(L1804&amp;"-"&amp;E1804,'Np Quality'!A:M,7,FALSE)),ISERROR(VLOOKUP(L1804&amp;"-"&amp;E1804,'Np Quality'!A:M,7,FALSE))),"-",VLOOKUP(L1804&amp;"-"&amp;E1804,'Np Quality'!A:M,7,FALSE)))</f>
        <v/>
      </c>
      <c r="Q1803" s="391" t="str">
        <f>IF(ISBLANK(L1803),"",IF(OR(ISBLANK(VLOOKUP(L1803&amp;"-"&amp;E1803,'Np Quality'!A:M,8,FALSE)),ISERROR(VLOOKUP(L1803&amp;"-"&amp;E1803,'Np Quality'!A:M,8,FALSE))),"-",VLOOKUP(L1803&amp;"-"&amp;E1803,'Np Quality'!A:M,8,FALSE)))</f>
        <v/>
      </c>
      <c r="R1803" s="283" t="str">
        <f>IF(ISBLANK(L1903),"",IF(OR(ISBLANK(VLOOKUP(L1903&amp;"-"&amp;E1903,'Np Quality'!A:M,9,FALSE)),ISERROR(VLOOKUP(L1903&amp;"-"&amp;E1903,'Np Quality'!A:M,9,FALSE))),"-",VLOOKUP(L1903&amp;"-"&amp;E1903,'Np Quality'!A:M,9,FALSE)))</f>
        <v/>
      </c>
      <c r="S1803" s="150"/>
      <c r="T1803" s="395" t="str">
        <f t="shared" si="210"/>
        <v/>
      </c>
      <c r="U1803" s="395" t="str">
        <f t="shared" si="207"/>
        <v/>
      </c>
      <c r="V1803" s="396"/>
      <c r="W1803" s="282"/>
    </row>
    <row r="1804" spans="1:23">
      <c r="A1804" s="382" t="str">
        <f t="shared" si="208"/>
        <v/>
      </c>
      <c r="B1804" s="383" t="str">
        <f t="shared" si="206"/>
        <v/>
      </c>
      <c r="C1804" s="236"/>
      <c r="D1804" s="282"/>
      <c r="E1804" s="384" t="str">
        <f t="shared" si="209"/>
        <v/>
      </c>
      <c r="F1804" s="388"/>
      <c r="G1804" s="243"/>
      <c r="H1804" s="244"/>
      <c r="I1804" s="243"/>
      <c r="J1804" s="244"/>
      <c r="K1804" s="244"/>
      <c r="L1804" s="244"/>
      <c r="M1804" s="244"/>
      <c r="N1804" s="290"/>
      <c r="O1804" s="391" t="str">
        <f>IF(ISBLANK(L1804),"",IF(OR(ISBLANK(VLOOKUP(L1804&amp;"-"&amp;E1804,'Np Quality'!A:M,6,FALSE)),ISERROR(VLOOKUP(L1804&amp;"-"&amp;E1804,'Np Quality'!A:M,6,FALSE))),"-",VLOOKUP(L1804&amp;"-"&amp;E1804,'Np Quality'!A:M,6,FALSE)))</f>
        <v/>
      </c>
      <c r="P1804" s="391" t="str">
        <f>IF(ISBLANK(L1804),"",IF(OR(ISBLANK(VLOOKUP(L1804&amp;"-"&amp;E1804,'Np Quality'!A:M,7,FALSE)),ISERROR(VLOOKUP(L1804&amp;"-"&amp;E1804,'Np Quality'!A:M,7,FALSE))),"-",VLOOKUP(L1804&amp;"-"&amp;E1804,'Np Quality'!A:M,7,FALSE)))</f>
        <v/>
      </c>
      <c r="Q1804" s="391" t="str">
        <f>IF(ISBLANK(L1805),"",IF(OR(ISBLANK(VLOOKUP(L1805&amp;"-"&amp;E1805,'Np Quality'!A:M,8,FALSE)),ISERROR(VLOOKUP(L1805&amp;"-"&amp;E1805,'Np Quality'!A:M,8,FALSE))),"-",VLOOKUP(L1805&amp;"-"&amp;E1805,'Np Quality'!A:M,8,FALSE)))</f>
        <v/>
      </c>
      <c r="R1804" s="283" t="str">
        <f>IF(ISBLANK(L1904),"",IF(OR(ISBLANK(VLOOKUP(L1904&amp;"-"&amp;E1904,'Np Quality'!A:M,9,FALSE)),ISERROR(VLOOKUP(L1904&amp;"-"&amp;E1904,'Np Quality'!A:M,9,FALSE))),"-",VLOOKUP(L1904&amp;"-"&amp;E1904,'Np Quality'!A:M,9,FALSE)))</f>
        <v/>
      </c>
      <c r="S1804" s="150"/>
      <c r="T1804" s="395" t="str">
        <f t="shared" si="210"/>
        <v/>
      </c>
      <c r="U1804" s="395" t="str">
        <f t="shared" si="207"/>
        <v/>
      </c>
      <c r="V1804" s="396"/>
      <c r="W1804" s="282"/>
    </row>
    <row r="1805" spans="1:23">
      <c r="A1805" s="382" t="str">
        <f t="shared" si="208"/>
        <v/>
      </c>
      <c r="B1805" s="383" t="str">
        <f t="shared" ref="B1805:B1868" si="211">IF(AND(A1805&lt;&gt;A1804,A1805&lt;&gt;""),COUNTIF(A:A,A1805),"")</f>
        <v/>
      </c>
      <c r="C1805" s="236"/>
      <c r="D1805" s="282"/>
      <c r="E1805" s="384" t="str">
        <f t="shared" si="209"/>
        <v/>
      </c>
      <c r="F1805" s="388"/>
      <c r="G1805" s="243"/>
      <c r="H1805" s="244"/>
      <c r="I1805" s="243"/>
      <c r="J1805" s="244"/>
      <c r="K1805" s="244"/>
      <c r="L1805" s="244"/>
      <c r="M1805" s="244"/>
      <c r="N1805" s="290"/>
      <c r="O1805" s="391" t="str">
        <f>IF(ISBLANK(L1805),"",IF(OR(ISBLANK(VLOOKUP(L1805&amp;"-"&amp;E1805,'Np Quality'!A:M,6,FALSE)),ISERROR(VLOOKUP(L1805&amp;"-"&amp;E1805,'Np Quality'!A:M,6,FALSE))),"-",VLOOKUP(L1805&amp;"-"&amp;E1805,'Np Quality'!A:M,6,FALSE)))</f>
        <v/>
      </c>
      <c r="P1805" s="391" t="str">
        <f>IF(ISBLANK(L1805),"",IF(OR(ISBLANK(VLOOKUP(L1805&amp;"-"&amp;E1805,'Np Quality'!A:M,7,FALSE)),ISERROR(VLOOKUP(L1805&amp;"-"&amp;E1805,'Np Quality'!A:M,7,FALSE))),"-",VLOOKUP(L1805&amp;"-"&amp;E1805,'Np Quality'!A:M,7,FALSE)))</f>
        <v/>
      </c>
      <c r="Q1805" s="391" t="str">
        <f>IF(ISBLANK(L1805),"",IF(OR(ISBLANK(VLOOKUP(L1805&amp;"-"&amp;E1805,'Np Quality'!A:M,8,FALSE)),ISERROR(VLOOKUP(L1805&amp;"-"&amp;E1805,'Np Quality'!A:M,8,FALSE))),"-",VLOOKUP(L1805&amp;"-"&amp;E1805,'Np Quality'!A:M,8,FALSE)))</f>
        <v/>
      </c>
      <c r="R1805" s="283" t="str">
        <f>IF(ISBLANK(L1906),"",IF(OR(ISBLANK(VLOOKUP(L1906&amp;"-"&amp;E1906,'Np Quality'!A:M,9,FALSE)),ISERROR(VLOOKUP(L1906&amp;"-"&amp;E1906,'Np Quality'!A:M,9,FALSE))),"-",VLOOKUP(L1906&amp;"-"&amp;E1906,'Np Quality'!A:M,9,FALSE)))</f>
        <v/>
      </c>
      <c r="S1805" s="150"/>
      <c r="T1805" s="395" t="str">
        <f t="shared" si="210"/>
        <v/>
      </c>
      <c r="U1805" s="395" t="str">
        <f t="shared" si="207"/>
        <v/>
      </c>
      <c r="V1805" s="396"/>
      <c r="W1805" s="282"/>
    </row>
    <row r="1806" spans="1:23">
      <c r="A1806" s="382" t="str">
        <f t="shared" si="208"/>
        <v/>
      </c>
      <c r="B1806" s="383" t="str">
        <f t="shared" si="211"/>
        <v/>
      </c>
      <c r="C1806" s="236"/>
      <c r="D1806" s="282"/>
      <c r="E1806" s="384" t="str">
        <f t="shared" si="209"/>
        <v/>
      </c>
      <c r="F1806" s="388"/>
      <c r="G1806" s="243"/>
      <c r="H1806" s="244"/>
      <c r="I1806" s="243"/>
      <c r="J1806" s="244"/>
      <c r="K1806" s="244"/>
      <c r="L1806" s="244"/>
      <c r="M1806" s="244"/>
      <c r="N1806" s="290"/>
      <c r="O1806" s="391" t="str">
        <f>IF(ISBLANK(L1806),"",IF(OR(ISBLANK(VLOOKUP(L1806&amp;"-"&amp;E1806,'Np Quality'!A:M,6,FALSE)),ISERROR(VLOOKUP(L1806&amp;"-"&amp;E1806,'Np Quality'!A:M,6,FALSE))),"-",VLOOKUP(L1806&amp;"-"&amp;E1806,'Np Quality'!A:M,6,FALSE)))</f>
        <v/>
      </c>
      <c r="P1806" s="391" t="str">
        <f>IF(ISBLANK(L1806),"",IF(OR(ISBLANK(VLOOKUP(L1806&amp;"-"&amp;E1806,'Np Quality'!A:M,7,FALSE)),ISERROR(VLOOKUP(L1806&amp;"-"&amp;E1806,'Np Quality'!A:M,7,FALSE))),"-",VLOOKUP(L1806&amp;"-"&amp;E1806,'Np Quality'!A:M,7,FALSE)))</f>
        <v/>
      </c>
      <c r="Q1806" s="391" t="str">
        <f>IF(ISBLANK(L1806),"",IF(OR(ISBLANK(VLOOKUP(L1806&amp;"-"&amp;E1806,'Np Quality'!A:M,8,FALSE)),ISERROR(VLOOKUP(L1806&amp;"-"&amp;E1806,'Np Quality'!A:M,8,FALSE))),"-",VLOOKUP(L1806&amp;"-"&amp;E1806,'Np Quality'!A:M,8,FALSE)))</f>
        <v/>
      </c>
      <c r="R1806" s="283" t="str">
        <f>IF(ISBLANK(L1906),"",IF(OR(ISBLANK(VLOOKUP(L1906&amp;"-"&amp;E1906,'Np Quality'!A:M,9,FALSE)),ISERROR(VLOOKUP(L1906&amp;"-"&amp;E1906,'Np Quality'!A:M,9,FALSE))),"-",VLOOKUP(L1906&amp;"-"&amp;E1906,'Np Quality'!A:M,9,FALSE)))</f>
        <v/>
      </c>
      <c r="S1806" s="150"/>
      <c r="T1806" s="395" t="str">
        <f t="shared" si="210"/>
        <v/>
      </c>
      <c r="U1806" s="395" t="str">
        <f t="shared" si="207"/>
        <v/>
      </c>
      <c r="V1806" s="396"/>
      <c r="W1806" s="282"/>
    </row>
    <row r="1807" spans="1:23">
      <c r="A1807" s="382" t="str">
        <f t="shared" si="208"/>
        <v/>
      </c>
      <c r="B1807" s="383" t="str">
        <f t="shared" si="211"/>
        <v/>
      </c>
      <c r="C1807" s="236"/>
      <c r="D1807" s="282"/>
      <c r="E1807" s="384" t="str">
        <f t="shared" si="209"/>
        <v/>
      </c>
      <c r="F1807" s="388"/>
      <c r="G1807" s="243"/>
      <c r="H1807" s="244"/>
      <c r="I1807" s="243"/>
      <c r="J1807" s="244"/>
      <c r="K1807" s="244"/>
      <c r="L1807" s="244"/>
      <c r="M1807" s="244"/>
      <c r="N1807" s="290"/>
      <c r="O1807" s="391" t="str">
        <f>IF(ISBLANK(L1807),"",IF(OR(ISBLANK(VLOOKUP(L1807&amp;"-"&amp;E1807,'Np Quality'!A:M,6,FALSE)),ISERROR(VLOOKUP(L1807&amp;"-"&amp;E1807,'Np Quality'!A:M,6,FALSE))),"-",VLOOKUP(L1807&amp;"-"&amp;E1807,'Np Quality'!A:M,6,FALSE)))</f>
        <v/>
      </c>
      <c r="P1807" s="391" t="str">
        <f>IF(ISBLANK(L1807),"",IF(OR(ISBLANK(VLOOKUP(L1807&amp;"-"&amp;E1807,'Np Quality'!A:M,7,FALSE)),ISERROR(VLOOKUP(L1807&amp;"-"&amp;E1807,'Np Quality'!A:M,7,FALSE))),"-",VLOOKUP(L1807&amp;"-"&amp;E1807,'Np Quality'!A:M,7,FALSE)))</f>
        <v/>
      </c>
      <c r="Q1807" s="391" t="str">
        <f>IF(ISBLANK(L1807),"",IF(OR(ISBLANK(VLOOKUP(L1807&amp;"-"&amp;E1807,'Np Quality'!A:M,8,FALSE)),ISERROR(VLOOKUP(L1807&amp;"-"&amp;E1807,'Np Quality'!A:M,8,FALSE))),"-",VLOOKUP(L1807&amp;"-"&amp;E1807,'Np Quality'!A:M,8,FALSE)))</f>
        <v/>
      </c>
      <c r="R1807" s="283" t="str">
        <f>IF(ISBLANK(L1907),"",IF(OR(ISBLANK(VLOOKUP(L1907&amp;"-"&amp;E1907,'Np Quality'!A:M,9,FALSE)),ISERROR(VLOOKUP(L1907&amp;"-"&amp;E1907,'Np Quality'!A:M,9,FALSE))),"-",VLOOKUP(L1907&amp;"-"&amp;E1907,'Np Quality'!A:M,9,FALSE)))</f>
        <v/>
      </c>
      <c r="S1807" s="150"/>
      <c r="T1807" s="395" t="str">
        <f t="shared" si="210"/>
        <v/>
      </c>
      <c r="U1807" s="395" t="str">
        <f t="shared" si="207"/>
        <v/>
      </c>
      <c r="V1807" s="396"/>
      <c r="W1807" s="282"/>
    </row>
    <row r="1808" spans="1:23">
      <c r="A1808" s="382" t="str">
        <f t="shared" si="208"/>
        <v/>
      </c>
      <c r="B1808" s="383" t="str">
        <f t="shared" si="211"/>
        <v/>
      </c>
      <c r="C1808" s="236"/>
      <c r="D1808" s="282"/>
      <c r="E1808" s="384" t="str">
        <f t="shared" si="209"/>
        <v/>
      </c>
      <c r="F1808" s="388"/>
      <c r="G1808" s="243"/>
      <c r="H1808" s="244"/>
      <c r="I1808" s="243"/>
      <c r="J1808" s="244"/>
      <c r="K1808" s="244"/>
      <c r="L1808" s="244"/>
      <c r="M1808" s="244"/>
      <c r="N1808" s="290"/>
      <c r="O1808" s="391" t="str">
        <f>IF(ISBLANK(L1808),"",IF(OR(ISBLANK(VLOOKUP(L1808&amp;"-"&amp;E1808,'Np Quality'!A:M,6,FALSE)),ISERROR(VLOOKUP(L1808&amp;"-"&amp;E1808,'Np Quality'!A:M,6,FALSE))),"-",VLOOKUP(L1808&amp;"-"&amp;E1808,'Np Quality'!A:M,6,FALSE)))</f>
        <v/>
      </c>
      <c r="P1808" s="391" t="str">
        <f>IF(ISBLANK(L1808),"",IF(OR(ISBLANK(VLOOKUP(L1808&amp;"-"&amp;E1808,'Np Quality'!A:M,7,FALSE)),ISERROR(VLOOKUP(L1808&amp;"-"&amp;E1808,'Np Quality'!A:M,7,FALSE))),"-",VLOOKUP(L1808&amp;"-"&amp;E1808,'Np Quality'!A:M,7,FALSE)))</f>
        <v/>
      </c>
      <c r="Q1808" s="391" t="str">
        <f>IF(ISBLANK(L1808),"",IF(OR(ISBLANK(VLOOKUP(L1808&amp;"-"&amp;E1808,'Np Quality'!A:M,8,FALSE)),ISERROR(VLOOKUP(L1808&amp;"-"&amp;E1808,'Np Quality'!A:M,8,FALSE))),"-",VLOOKUP(L1808&amp;"-"&amp;E1808,'Np Quality'!A:M,8,FALSE)))</f>
        <v/>
      </c>
      <c r="R1808" s="283" t="str">
        <f>IF(ISBLANK(L1908),"",IF(OR(ISBLANK(VLOOKUP(L1908&amp;"-"&amp;E1908,'Np Quality'!A:M,9,FALSE)),ISERROR(VLOOKUP(L1908&amp;"-"&amp;E1908,'Np Quality'!A:M,9,FALSE))),"-",VLOOKUP(L1908&amp;"-"&amp;E1908,'Np Quality'!A:M,9,FALSE)))</f>
        <v/>
      </c>
      <c r="S1808" s="150"/>
      <c r="T1808" s="395" t="str">
        <f t="shared" si="210"/>
        <v/>
      </c>
      <c r="U1808" s="395" t="str">
        <f t="shared" si="207"/>
        <v/>
      </c>
      <c r="V1808" s="396"/>
      <c r="W1808" s="282"/>
    </row>
    <row r="1809" spans="1:23">
      <c r="A1809" s="382" t="str">
        <f t="shared" si="208"/>
        <v/>
      </c>
      <c r="B1809" s="383" t="str">
        <f t="shared" si="211"/>
        <v/>
      </c>
      <c r="C1809" s="236"/>
      <c r="D1809" s="282"/>
      <c r="E1809" s="384" t="str">
        <f t="shared" si="209"/>
        <v/>
      </c>
      <c r="F1809" s="388"/>
      <c r="G1809" s="243"/>
      <c r="H1809" s="244"/>
      <c r="I1809" s="243"/>
      <c r="J1809" s="244"/>
      <c r="K1809" s="244"/>
      <c r="L1809" s="244"/>
      <c r="M1809" s="244"/>
      <c r="N1809" s="290"/>
      <c r="O1809" s="391" t="str">
        <f>IF(ISBLANK(L1809),"",IF(OR(ISBLANK(VLOOKUP(L1809&amp;"-"&amp;E1809,'Np Quality'!A:M,6,FALSE)),ISERROR(VLOOKUP(L1809&amp;"-"&amp;E1809,'Np Quality'!A:M,6,FALSE))),"-",VLOOKUP(L1809&amp;"-"&amp;E1809,'Np Quality'!A:M,6,FALSE)))</f>
        <v/>
      </c>
      <c r="P1809" s="391" t="str">
        <f>IF(ISBLANK(L1809),"",IF(OR(ISBLANK(VLOOKUP(L1809&amp;"-"&amp;E1809,'Np Quality'!A:M,7,FALSE)),ISERROR(VLOOKUP(L1809&amp;"-"&amp;E1809,'Np Quality'!A:M,7,FALSE))),"-",VLOOKUP(L1809&amp;"-"&amp;E1809,'Np Quality'!A:M,7,FALSE)))</f>
        <v/>
      </c>
      <c r="Q1809" s="391" t="str">
        <f>IF(ISBLANK(L1809),"",IF(OR(ISBLANK(VLOOKUP(L1809&amp;"-"&amp;E1809,'Np Quality'!A:M,8,FALSE)),ISERROR(VLOOKUP(L1809&amp;"-"&amp;E1809,'Np Quality'!A:M,8,FALSE))),"-",VLOOKUP(L1809&amp;"-"&amp;E1809,'Np Quality'!A:M,8,FALSE)))</f>
        <v/>
      </c>
      <c r="R1809" s="283" t="str">
        <f>IF(ISBLANK(L1909),"",IF(OR(ISBLANK(VLOOKUP(L1909&amp;"-"&amp;E1909,'Np Quality'!A:M,9,FALSE)),ISERROR(VLOOKUP(L1909&amp;"-"&amp;E1909,'Np Quality'!A:M,9,FALSE))),"-",VLOOKUP(L1909&amp;"-"&amp;E1909,'Np Quality'!A:M,9,FALSE)))</f>
        <v/>
      </c>
      <c r="S1809" s="150"/>
      <c r="T1809" s="395" t="str">
        <f t="shared" si="210"/>
        <v/>
      </c>
      <c r="U1809" s="395" t="str">
        <f t="shared" si="207"/>
        <v/>
      </c>
      <c r="V1809" s="396"/>
      <c r="W1809" s="282"/>
    </row>
    <row r="1810" spans="1:23">
      <c r="A1810" s="382" t="str">
        <f t="shared" si="208"/>
        <v/>
      </c>
      <c r="B1810" s="383" t="str">
        <f t="shared" si="211"/>
        <v/>
      </c>
      <c r="C1810" s="236"/>
      <c r="D1810" s="282"/>
      <c r="E1810" s="384" t="str">
        <f t="shared" si="209"/>
        <v/>
      </c>
      <c r="F1810" s="388"/>
      <c r="G1810" s="243"/>
      <c r="H1810" s="244"/>
      <c r="I1810" s="243"/>
      <c r="J1810" s="244"/>
      <c r="K1810" s="244"/>
      <c r="L1810" s="244"/>
      <c r="M1810" s="244"/>
      <c r="N1810" s="290"/>
      <c r="O1810" s="391" t="str">
        <f>IF(ISBLANK(L1810),"",IF(OR(ISBLANK(VLOOKUP(L1810&amp;"-"&amp;E1810,'Np Quality'!A:M,6,FALSE)),ISERROR(VLOOKUP(L1810&amp;"-"&amp;E1810,'Np Quality'!A:M,6,FALSE))),"-",VLOOKUP(L1810&amp;"-"&amp;E1810,'Np Quality'!A:M,6,FALSE)))</f>
        <v/>
      </c>
      <c r="P1810" s="391" t="str">
        <f>IF(ISBLANK(L1810),"",IF(OR(ISBLANK(VLOOKUP(L1810&amp;"-"&amp;E1810,'Np Quality'!A:M,7,FALSE)),ISERROR(VLOOKUP(L1810&amp;"-"&amp;E1810,'Np Quality'!A:M,7,FALSE))),"-",VLOOKUP(L1810&amp;"-"&amp;E1810,'Np Quality'!A:M,7,FALSE)))</f>
        <v/>
      </c>
      <c r="Q1810" s="391" t="str">
        <f>IF(ISBLANK(L1810),"",IF(OR(ISBLANK(VLOOKUP(L1810&amp;"-"&amp;E1810,'Np Quality'!A:M,8,FALSE)),ISERROR(VLOOKUP(L1810&amp;"-"&amp;E1810,'Np Quality'!A:M,8,FALSE))),"-",VLOOKUP(L1810&amp;"-"&amp;E1810,'Np Quality'!A:M,8,FALSE)))</f>
        <v/>
      </c>
      <c r="R1810" s="283" t="str">
        <f>IF(ISBLANK(L1910),"",IF(OR(ISBLANK(VLOOKUP(L1910&amp;"-"&amp;E1910,'Np Quality'!A:M,9,FALSE)),ISERROR(VLOOKUP(L1910&amp;"-"&amp;E1910,'Np Quality'!A:M,9,FALSE))),"-",VLOOKUP(L1910&amp;"-"&amp;E1910,'Np Quality'!A:M,9,FALSE)))</f>
        <v/>
      </c>
      <c r="S1810" s="150"/>
      <c r="T1810" s="395" t="str">
        <f t="shared" si="210"/>
        <v/>
      </c>
      <c r="U1810" s="395" t="str">
        <f t="shared" si="207"/>
        <v/>
      </c>
      <c r="V1810" s="396"/>
      <c r="W1810" s="282"/>
    </row>
    <row r="1811" spans="1:23">
      <c r="A1811" s="382" t="str">
        <f t="shared" si="208"/>
        <v/>
      </c>
      <c r="B1811" s="383" t="str">
        <f t="shared" si="211"/>
        <v/>
      </c>
      <c r="C1811" s="236"/>
      <c r="D1811" s="282"/>
      <c r="E1811" s="384" t="str">
        <f t="shared" si="209"/>
        <v/>
      </c>
      <c r="F1811" s="388"/>
      <c r="G1811" s="243"/>
      <c r="H1811" s="244"/>
      <c r="I1811" s="243"/>
      <c r="J1811" s="244"/>
      <c r="K1811" s="244"/>
      <c r="L1811" s="244"/>
      <c r="M1811" s="244"/>
      <c r="N1811" s="290"/>
      <c r="O1811" s="391" t="str">
        <f>IF(ISBLANK(L1811),"",IF(OR(ISBLANK(VLOOKUP(L1811&amp;"-"&amp;E1811,'Np Quality'!A:M,6,FALSE)),ISERROR(VLOOKUP(L1811&amp;"-"&amp;E1811,'Np Quality'!A:M,6,FALSE))),"-",VLOOKUP(L1811&amp;"-"&amp;E1811,'Np Quality'!A:M,6,FALSE)))</f>
        <v/>
      </c>
      <c r="P1811" s="391" t="str">
        <f>IF(ISBLANK(L1811),"",IF(OR(ISBLANK(VLOOKUP(L1811&amp;"-"&amp;E1811,'Np Quality'!A:M,7,FALSE)),ISERROR(VLOOKUP(L1811&amp;"-"&amp;E1811,'Np Quality'!A:M,7,FALSE))),"-",VLOOKUP(L1811&amp;"-"&amp;E1811,'Np Quality'!A:M,7,FALSE)))</f>
        <v/>
      </c>
      <c r="Q1811" s="391" t="str">
        <f>IF(ISBLANK(L1811),"",IF(OR(ISBLANK(VLOOKUP(L1811&amp;"-"&amp;E1811,'Np Quality'!A:M,8,FALSE)),ISERROR(VLOOKUP(L1811&amp;"-"&amp;E1811,'Np Quality'!A:M,8,FALSE))),"-",VLOOKUP(L1811&amp;"-"&amp;E1811,'Np Quality'!A:M,8,FALSE)))</f>
        <v/>
      </c>
      <c r="R1811" s="283" t="str">
        <f>IF(ISBLANK(L1911),"",IF(OR(ISBLANK(VLOOKUP(L1911&amp;"-"&amp;E1911,'Np Quality'!A:M,9,FALSE)),ISERROR(VLOOKUP(L1911&amp;"-"&amp;E1911,'Np Quality'!A:M,9,FALSE))),"-",VLOOKUP(L1911&amp;"-"&amp;E1911,'Np Quality'!A:M,9,FALSE)))</f>
        <v/>
      </c>
      <c r="S1811" s="150"/>
      <c r="T1811" s="395" t="str">
        <f t="shared" si="210"/>
        <v/>
      </c>
      <c r="U1811" s="395" t="str">
        <f t="shared" si="207"/>
        <v/>
      </c>
      <c r="V1811" s="396"/>
      <c r="W1811" s="282"/>
    </row>
    <row r="1812" spans="1:23">
      <c r="A1812" s="382" t="str">
        <f t="shared" si="208"/>
        <v/>
      </c>
      <c r="B1812" s="383" t="str">
        <f t="shared" si="211"/>
        <v/>
      </c>
      <c r="C1812" s="236"/>
      <c r="D1812" s="282"/>
      <c r="E1812" s="384" t="str">
        <f t="shared" si="209"/>
        <v/>
      </c>
      <c r="F1812" s="388"/>
      <c r="G1812" s="243"/>
      <c r="H1812" s="244"/>
      <c r="I1812" s="243"/>
      <c r="J1812" s="244"/>
      <c r="K1812" s="244"/>
      <c r="L1812" s="244"/>
      <c r="M1812" s="244"/>
      <c r="N1812" s="290"/>
      <c r="O1812" s="391" t="str">
        <f>IF(ISBLANK(L1813),"",IF(OR(ISBLANK(VLOOKUP(L1813&amp;"-"&amp;E1813,'Np Quality'!A:M,6,FALSE)),ISERROR(VLOOKUP(L1813&amp;"-"&amp;E1813,'Np Quality'!A:M,6,FALSE))),"-",VLOOKUP(L1813&amp;"-"&amp;E1813,'Np Quality'!A:M,6,FALSE)))</f>
        <v/>
      </c>
      <c r="P1812" s="391" t="str">
        <f>IF(ISBLANK(L1812),"",IF(OR(ISBLANK(VLOOKUP(L1812&amp;"-"&amp;E1812,'Np Quality'!A:M,7,FALSE)),ISERROR(VLOOKUP(L1812&amp;"-"&amp;E1812,'Np Quality'!A:M,7,FALSE))),"-",VLOOKUP(L1812&amp;"-"&amp;E1812,'Np Quality'!A:M,7,FALSE)))</f>
        <v/>
      </c>
      <c r="Q1812" s="391" t="str">
        <f>IF(ISBLANK(L1812),"",IF(OR(ISBLANK(VLOOKUP(L1812&amp;"-"&amp;E1812,'Np Quality'!A:M,8,FALSE)),ISERROR(VLOOKUP(L1812&amp;"-"&amp;E1812,'Np Quality'!A:M,8,FALSE))),"-",VLOOKUP(L1812&amp;"-"&amp;E1812,'Np Quality'!A:M,8,FALSE)))</f>
        <v/>
      </c>
      <c r="R1812" s="283" t="str">
        <f>IF(ISBLANK(L1912),"",IF(OR(ISBLANK(VLOOKUP(L1912&amp;"-"&amp;E1912,'Np Quality'!A:M,9,FALSE)),ISERROR(VLOOKUP(L1912&amp;"-"&amp;E1912,'Np Quality'!A:M,9,FALSE))),"-",VLOOKUP(L1912&amp;"-"&amp;E1912,'Np Quality'!A:M,9,FALSE)))</f>
        <v/>
      </c>
      <c r="S1812" s="150"/>
      <c r="T1812" s="395" t="str">
        <f t="shared" si="210"/>
        <v/>
      </c>
      <c r="U1812" s="395" t="str">
        <f t="shared" si="207"/>
        <v/>
      </c>
      <c r="V1812" s="396"/>
      <c r="W1812" s="282"/>
    </row>
    <row r="1813" spans="1:23">
      <c r="A1813" s="382" t="str">
        <f t="shared" si="208"/>
        <v/>
      </c>
      <c r="B1813" s="383" t="str">
        <f t="shared" si="211"/>
        <v/>
      </c>
      <c r="C1813" s="236"/>
      <c r="D1813" s="282"/>
      <c r="E1813" s="384" t="str">
        <f t="shared" si="209"/>
        <v/>
      </c>
      <c r="F1813" s="388"/>
      <c r="G1813" s="243"/>
      <c r="H1813" s="244"/>
      <c r="I1813" s="243"/>
      <c r="J1813" s="244"/>
      <c r="K1813" s="244"/>
      <c r="L1813" s="244"/>
      <c r="M1813" s="244"/>
      <c r="N1813" s="290"/>
      <c r="O1813" s="391" t="str">
        <f>IF(ISBLANK(L1813),"",IF(OR(ISBLANK(VLOOKUP(L1813&amp;"-"&amp;E1813,'Np Quality'!A:M,6,FALSE)),ISERROR(VLOOKUP(L1813&amp;"-"&amp;E1813,'Np Quality'!A:M,6,FALSE))),"-",VLOOKUP(L1813&amp;"-"&amp;E1813,'Np Quality'!A:M,6,FALSE)))</f>
        <v/>
      </c>
      <c r="P1813" s="391" t="str">
        <f>IF(ISBLANK(L1814),"",IF(OR(ISBLANK(VLOOKUP(L1814&amp;"-"&amp;E1814,'Np Quality'!A:M,7,FALSE)),ISERROR(VLOOKUP(L1814&amp;"-"&amp;E1814,'Np Quality'!A:M,7,FALSE))),"-",VLOOKUP(L1814&amp;"-"&amp;E1814,'Np Quality'!A:M,7,FALSE)))</f>
        <v/>
      </c>
      <c r="Q1813" s="391" t="str">
        <f>IF(ISBLANK(L1813),"",IF(OR(ISBLANK(VLOOKUP(L1813&amp;"-"&amp;E1813,'Np Quality'!A:M,8,FALSE)),ISERROR(VLOOKUP(L1813&amp;"-"&amp;E1813,'Np Quality'!A:M,8,FALSE))),"-",VLOOKUP(L1813&amp;"-"&amp;E1813,'Np Quality'!A:M,8,FALSE)))</f>
        <v/>
      </c>
      <c r="R1813" s="283" t="str">
        <f>IF(ISBLANK(L1913),"",IF(OR(ISBLANK(VLOOKUP(L1913&amp;"-"&amp;E1913,'Np Quality'!A:M,9,FALSE)),ISERROR(VLOOKUP(L1913&amp;"-"&amp;E1913,'Np Quality'!A:M,9,FALSE))),"-",VLOOKUP(L1913&amp;"-"&amp;E1913,'Np Quality'!A:M,9,FALSE)))</f>
        <v/>
      </c>
      <c r="S1813" s="150"/>
      <c r="T1813" s="395" t="str">
        <f t="shared" si="210"/>
        <v/>
      </c>
      <c r="U1813" s="395" t="str">
        <f t="shared" si="207"/>
        <v/>
      </c>
      <c r="V1813" s="396"/>
      <c r="W1813" s="282"/>
    </row>
    <row r="1814" spans="1:23">
      <c r="A1814" s="382" t="str">
        <f t="shared" si="208"/>
        <v/>
      </c>
      <c r="B1814" s="383" t="str">
        <f t="shared" si="211"/>
        <v/>
      </c>
      <c r="C1814" s="236"/>
      <c r="D1814" s="282"/>
      <c r="E1814" s="384" t="str">
        <f t="shared" si="209"/>
        <v/>
      </c>
      <c r="F1814" s="388"/>
      <c r="G1814" s="243"/>
      <c r="H1814" s="244"/>
      <c r="I1814" s="243"/>
      <c r="J1814" s="244"/>
      <c r="K1814" s="244"/>
      <c r="L1814" s="244"/>
      <c r="M1814" s="244"/>
      <c r="N1814" s="290"/>
      <c r="O1814" s="391" t="str">
        <f>IF(ISBLANK(L1814),"",IF(OR(ISBLANK(VLOOKUP(L1814&amp;"-"&amp;E1814,'Np Quality'!A:M,6,FALSE)),ISERROR(VLOOKUP(L1814&amp;"-"&amp;E1814,'Np Quality'!A:M,6,FALSE))),"-",VLOOKUP(L1814&amp;"-"&amp;E1814,'Np Quality'!A:M,6,FALSE)))</f>
        <v/>
      </c>
      <c r="P1814" s="391" t="str">
        <f>IF(ISBLANK(L1814),"",IF(OR(ISBLANK(VLOOKUP(L1814&amp;"-"&amp;E1814,'Np Quality'!A:M,7,FALSE)),ISERROR(VLOOKUP(L1814&amp;"-"&amp;E1814,'Np Quality'!A:M,7,FALSE))),"-",VLOOKUP(L1814&amp;"-"&amp;E1814,'Np Quality'!A:M,7,FALSE)))</f>
        <v/>
      </c>
      <c r="Q1814" s="391" t="str">
        <f>IF(ISBLANK(L1815),"",IF(OR(ISBLANK(VLOOKUP(L1815&amp;"-"&amp;E1815,'Np Quality'!A:M,8,FALSE)),ISERROR(VLOOKUP(L1815&amp;"-"&amp;E1815,'Np Quality'!A:M,8,FALSE))),"-",VLOOKUP(L1815&amp;"-"&amp;E1815,'Np Quality'!A:M,8,FALSE)))</f>
        <v/>
      </c>
      <c r="R1814" s="283" t="str">
        <f>IF(ISBLANK(L1914),"",IF(OR(ISBLANK(VLOOKUP(L1914&amp;"-"&amp;E1914,'Np Quality'!A:M,9,FALSE)),ISERROR(VLOOKUP(L1914&amp;"-"&amp;E1914,'Np Quality'!A:M,9,FALSE))),"-",VLOOKUP(L1914&amp;"-"&amp;E1914,'Np Quality'!A:M,9,FALSE)))</f>
        <v/>
      </c>
      <c r="S1814" s="150"/>
      <c r="T1814" s="395" t="str">
        <f t="shared" si="210"/>
        <v/>
      </c>
      <c r="U1814" s="395" t="str">
        <f t="shared" si="207"/>
        <v/>
      </c>
      <c r="V1814" s="396"/>
      <c r="W1814" s="282"/>
    </row>
    <row r="1815" spans="1:23">
      <c r="A1815" s="382" t="str">
        <f t="shared" si="208"/>
        <v/>
      </c>
      <c r="B1815" s="383" t="str">
        <f t="shared" si="211"/>
        <v/>
      </c>
      <c r="C1815" s="236"/>
      <c r="D1815" s="282"/>
      <c r="E1815" s="384" t="str">
        <f t="shared" si="209"/>
        <v/>
      </c>
      <c r="F1815" s="388"/>
      <c r="G1815" s="243"/>
      <c r="H1815" s="244"/>
      <c r="I1815" s="243"/>
      <c r="J1815" s="244"/>
      <c r="K1815" s="244"/>
      <c r="L1815" s="244"/>
      <c r="M1815" s="244"/>
      <c r="N1815" s="290"/>
      <c r="O1815" s="391" t="str">
        <f>IF(ISBLANK(L1815),"",IF(OR(ISBLANK(VLOOKUP(L1815&amp;"-"&amp;E1815,'Np Quality'!A:M,6,FALSE)),ISERROR(VLOOKUP(L1815&amp;"-"&amp;E1815,'Np Quality'!A:M,6,FALSE))),"-",VLOOKUP(L1815&amp;"-"&amp;E1815,'Np Quality'!A:M,6,FALSE)))</f>
        <v/>
      </c>
      <c r="P1815" s="391" t="str">
        <f>IF(ISBLANK(L1815),"",IF(OR(ISBLANK(VLOOKUP(L1815&amp;"-"&amp;E1815,'Np Quality'!A:M,7,FALSE)),ISERROR(VLOOKUP(L1815&amp;"-"&amp;E1815,'Np Quality'!A:M,7,FALSE))),"-",VLOOKUP(L1815&amp;"-"&amp;E1815,'Np Quality'!A:M,7,FALSE)))</f>
        <v/>
      </c>
      <c r="Q1815" s="391" t="str">
        <f>IF(ISBLANK(L1815),"",IF(OR(ISBLANK(VLOOKUP(L1815&amp;"-"&amp;E1815,'Np Quality'!A:M,8,FALSE)),ISERROR(VLOOKUP(L1815&amp;"-"&amp;E1815,'Np Quality'!A:M,8,FALSE))),"-",VLOOKUP(L1815&amp;"-"&amp;E1815,'Np Quality'!A:M,8,FALSE)))</f>
        <v/>
      </c>
      <c r="R1815" s="283" t="str">
        <f>IF(ISBLANK(L1916),"",IF(OR(ISBLANK(VLOOKUP(L1916&amp;"-"&amp;E1916,'Np Quality'!A:M,9,FALSE)),ISERROR(VLOOKUP(L1916&amp;"-"&amp;E1916,'Np Quality'!A:M,9,FALSE))),"-",VLOOKUP(L1916&amp;"-"&amp;E1916,'Np Quality'!A:M,9,FALSE)))</f>
        <v/>
      </c>
      <c r="S1815" s="150"/>
      <c r="T1815" s="395" t="str">
        <f t="shared" si="210"/>
        <v/>
      </c>
      <c r="U1815" s="395" t="str">
        <f t="shared" si="207"/>
        <v/>
      </c>
      <c r="V1815" s="396"/>
      <c r="W1815" s="282"/>
    </row>
    <row r="1816" spans="1:23">
      <c r="A1816" s="382" t="str">
        <f t="shared" si="208"/>
        <v/>
      </c>
      <c r="B1816" s="383" t="str">
        <f t="shared" si="211"/>
        <v/>
      </c>
      <c r="C1816" s="236"/>
      <c r="D1816" s="282"/>
      <c r="E1816" s="384" t="str">
        <f t="shared" si="209"/>
        <v/>
      </c>
      <c r="F1816" s="388"/>
      <c r="G1816" s="243"/>
      <c r="H1816" s="244"/>
      <c r="I1816" s="243"/>
      <c r="J1816" s="244"/>
      <c r="K1816" s="244"/>
      <c r="L1816" s="244"/>
      <c r="M1816" s="244"/>
      <c r="N1816" s="290"/>
      <c r="O1816" s="391" t="str">
        <f>IF(ISBLANK(L1816),"",IF(OR(ISBLANK(VLOOKUP(L1816&amp;"-"&amp;E1816,'Np Quality'!A:M,6,FALSE)),ISERROR(VLOOKUP(L1816&amp;"-"&amp;E1816,'Np Quality'!A:M,6,FALSE))),"-",VLOOKUP(L1816&amp;"-"&amp;E1816,'Np Quality'!A:M,6,FALSE)))</f>
        <v/>
      </c>
      <c r="P1816" s="391" t="str">
        <f>IF(ISBLANK(L1816),"",IF(OR(ISBLANK(VLOOKUP(L1816&amp;"-"&amp;E1816,'Np Quality'!A:M,7,FALSE)),ISERROR(VLOOKUP(L1816&amp;"-"&amp;E1816,'Np Quality'!A:M,7,FALSE))),"-",VLOOKUP(L1816&amp;"-"&amp;E1816,'Np Quality'!A:M,7,FALSE)))</f>
        <v/>
      </c>
      <c r="Q1816" s="391" t="str">
        <f>IF(ISBLANK(L1816),"",IF(OR(ISBLANK(VLOOKUP(L1816&amp;"-"&amp;E1816,'Np Quality'!A:M,8,FALSE)),ISERROR(VLOOKUP(L1816&amp;"-"&amp;E1816,'Np Quality'!A:M,8,FALSE))),"-",VLOOKUP(L1816&amp;"-"&amp;E1816,'Np Quality'!A:M,8,FALSE)))</f>
        <v/>
      </c>
      <c r="R1816" s="283" t="str">
        <f>IF(ISBLANK(L1916),"",IF(OR(ISBLANK(VLOOKUP(L1916&amp;"-"&amp;E1916,'Np Quality'!A:M,9,FALSE)),ISERROR(VLOOKUP(L1916&amp;"-"&amp;E1916,'Np Quality'!A:M,9,FALSE))),"-",VLOOKUP(L1916&amp;"-"&amp;E1916,'Np Quality'!A:M,9,FALSE)))</f>
        <v/>
      </c>
      <c r="S1816" s="150"/>
      <c r="T1816" s="395" t="str">
        <f t="shared" si="210"/>
        <v/>
      </c>
      <c r="U1816" s="395" t="str">
        <f t="shared" si="207"/>
        <v/>
      </c>
      <c r="V1816" s="396"/>
      <c r="W1816" s="282"/>
    </row>
    <row r="1817" spans="1:23">
      <c r="A1817" s="382" t="str">
        <f t="shared" si="208"/>
        <v/>
      </c>
      <c r="B1817" s="383" t="str">
        <f t="shared" si="211"/>
        <v/>
      </c>
      <c r="C1817" s="236"/>
      <c r="D1817" s="282"/>
      <c r="E1817" s="384" t="str">
        <f t="shared" si="209"/>
        <v/>
      </c>
      <c r="F1817" s="388"/>
      <c r="G1817" s="243"/>
      <c r="H1817" s="244"/>
      <c r="I1817" s="243"/>
      <c r="J1817" s="244"/>
      <c r="K1817" s="244"/>
      <c r="L1817" s="244"/>
      <c r="M1817" s="244"/>
      <c r="N1817" s="290"/>
      <c r="O1817" s="391" t="str">
        <f>IF(ISBLANK(L1817),"",IF(OR(ISBLANK(VLOOKUP(L1817&amp;"-"&amp;E1817,'Np Quality'!A:M,6,FALSE)),ISERROR(VLOOKUP(L1817&amp;"-"&amp;E1817,'Np Quality'!A:M,6,FALSE))),"-",VLOOKUP(L1817&amp;"-"&amp;E1817,'Np Quality'!A:M,6,FALSE)))</f>
        <v/>
      </c>
      <c r="P1817" s="391" t="str">
        <f>IF(ISBLANK(L1817),"",IF(OR(ISBLANK(VLOOKUP(L1817&amp;"-"&amp;E1817,'Np Quality'!A:M,7,FALSE)),ISERROR(VLOOKUP(L1817&amp;"-"&amp;E1817,'Np Quality'!A:M,7,FALSE))),"-",VLOOKUP(L1817&amp;"-"&amp;E1817,'Np Quality'!A:M,7,FALSE)))</f>
        <v/>
      </c>
      <c r="Q1817" s="391" t="str">
        <f>IF(ISBLANK(L1817),"",IF(OR(ISBLANK(VLOOKUP(L1817&amp;"-"&amp;E1817,'Np Quality'!A:M,8,FALSE)),ISERROR(VLOOKUP(L1817&amp;"-"&amp;E1817,'Np Quality'!A:M,8,FALSE))),"-",VLOOKUP(L1817&amp;"-"&amp;E1817,'Np Quality'!A:M,8,FALSE)))</f>
        <v/>
      </c>
      <c r="R1817" s="283" t="str">
        <f>IF(ISBLANK(L1917),"",IF(OR(ISBLANK(VLOOKUP(L1917&amp;"-"&amp;E1917,'Np Quality'!A:M,9,FALSE)),ISERROR(VLOOKUP(L1917&amp;"-"&amp;E1917,'Np Quality'!A:M,9,FALSE))),"-",VLOOKUP(L1917&amp;"-"&amp;E1917,'Np Quality'!A:M,9,FALSE)))</f>
        <v/>
      </c>
      <c r="S1817" s="150"/>
      <c r="T1817" s="395" t="str">
        <f t="shared" si="210"/>
        <v/>
      </c>
      <c r="U1817" s="395" t="str">
        <f t="shared" si="207"/>
        <v/>
      </c>
      <c r="V1817" s="396"/>
      <c r="W1817" s="282"/>
    </row>
    <row r="1818" spans="1:23">
      <c r="A1818" s="382" t="str">
        <f t="shared" si="208"/>
        <v/>
      </c>
      <c r="B1818" s="383" t="str">
        <f t="shared" si="211"/>
        <v/>
      </c>
      <c r="C1818" s="236"/>
      <c r="D1818" s="282"/>
      <c r="E1818" s="384" t="str">
        <f t="shared" si="209"/>
        <v/>
      </c>
      <c r="F1818" s="388"/>
      <c r="G1818" s="243"/>
      <c r="H1818" s="244"/>
      <c r="I1818" s="243"/>
      <c r="J1818" s="244"/>
      <c r="K1818" s="244"/>
      <c r="L1818" s="244"/>
      <c r="M1818" s="244"/>
      <c r="N1818" s="290"/>
      <c r="O1818" s="391" t="str">
        <f>IF(ISBLANK(L1818),"",IF(OR(ISBLANK(VLOOKUP(L1818&amp;"-"&amp;E1818,'Np Quality'!A:M,6,FALSE)),ISERROR(VLOOKUP(L1818&amp;"-"&amp;E1818,'Np Quality'!A:M,6,FALSE))),"-",VLOOKUP(L1818&amp;"-"&amp;E1818,'Np Quality'!A:M,6,FALSE)))</f>
        <v/>
      </c>
      <c r="P1818" s="391" t="str">
        <f>IF(ISBLANK(L1818),"",IF(OR(ISBLANK(VLOOKUP(L1818&amp;"-"&amp;E1818,'Np Quality'!A:M,7,FALSE)),ISERROR(VLOOKUP(L1818&amp;"-"&amp;E1818,'Np Quality'!A:M,7,FALSE))),"-",VLOOKUP(L1818&amp;"-"&amp;E1818,'Np Quality'!A:M,7,FALSE)))</f>
        <v/>
      </c>
      <c r="Q1818" s="391" t="str">
        <f>IF(ISBLANK(L1818),"",IF(OR(ISBLANK(VLOOKUP(L1818&amp;"-"&amp;E1818,'Np Quality'!A:M,8,FALSE)),ISERROR(VLOOKUP(L1818&amp;"-"&amp;E1818,'Np Quality'!A:M,8,FALSE))),"-",VLOOKUP(L1818&amp;"-"&amp;E1818,'Np Quality'!A:M,8,FALSE)))</f>
        <v/>
      </c>
      <c r="R1818" s="283" t="str">
        <f>IF(ISBLANK(L1918),"",IF(OR(ISBLANK(VLOOKUP(L1918&amp;"-"&amp;E1918,'Np Quality'!A:M,9,FALSE)),ISERROR(VLOOKUP(L1918&amp;"-"&amp;E1918,'Np Quality'!A:M,9,FALSE))),"-",VLOOKUP(L1918&amp;"-"&amp;E1918,'Np Quality'!A:M,9,FALSE)))</f>
        <v/>
      </c>
      <c r="S1818" s="150"/>
      <c r="T1818" s="395" t="str">
        <f t="shared" si="210"/>
        <v/>
      </c>
      <c r="U1818" s="395" t="str">
        <f t="shared" si="207"/>
        <v/>
      </c>
      <c r="V1818" s="396"/>
      <c r="W1818" s="282"/>
    </row>
    <row r="1819" spans="1:23">
      <c r="A1819" s="382" t="str">
        <f t="shared" si="208"/>
        <v/>
      </c>
      <c r="B1819" s="383" t="str">
        <f t="shared" si="211"/>
        <v/>
      </c>
      <c r="C1819" s="236"/>
      <c r="D1819" s="282"/>
      <c r="E1819" s="384" t="str">
        <f t="shared" si="209"/>
        <v/>
      </c>
      <c r="F1819" s="388"/>
      <c r="G1819" s="243"/>
      <c r="H1819" s="244"/>
      <c r="I1819" s="243"/>
      <c r="J1819" s="244"/>
      <c r="K1819" s="244"/>
      <c r="L1819" s="244"/>
      <c r="M1819" s="244"/>
      <c r="N1819" s="290"/>
      <c r="O1819" s="391" t="str">
        <f>IF(ISBLANK(L1819),"",IF(OR(ISBLANK(VLOOKUP(L1819&amp;"-"&amp;E1819,'Np Quality'!A:M,6,FALSE)),ISERROR(VLOOKUP(L1819&amp;"-"&amp;E1819,'Np Quality'!A:M,6,FALSE))),"-",VLOOKUP(L1819&amp;"-"&amp;E1819,'Np Quality'!A:M,6,FALSE)))</f>
        <v/>
      </c>
      <c r="P1819" s="391" t="str">
        <f>IF(ISBLANK(L1819),"",IF(OR(ISBLANK(VLOOKUP(L1819&amp;"-"&amp;E1819,'Np Quality'!A:M,7,FALSE)),ISERROR(VLOOKUP(L1819&amp;"-"&amp;E1819,'Np Quality'!A:M,7,FALSE))),"-",VLOOKUP(L1819&amp;"-"&amp;E1819,'Np Quality'!A:M,7,FALSE)))</f>
        <v/>
      </c>
      <c r="Q1819" s="391" t="str">
        <f>IF(ISBLANK(L1819),"",IF(OR(ISBLANK(VLOOKUP(L1819&amp;"-"&amp;E1819,'Np Quality'!A:M,8,FALSE)),ISERROR(VLOOKUP(L1819&amp;"-"&amp;E1819,'Np Quality'!A:M,8,FALSE))),"-",VLOOKUP(L1819&amp;"-"&amp;E1819,'Np Quality'!A:M,8,FALSE)))</f>
        <v/>
      </c>
      <c r="R1819" s="283" t="str">
        <f>IF(ISBLANK(L1919),"",IF(OR(ISBLANK(VLOOKUP(L1919&amp;"-"&amp;E1919,'Np Quality'!A:M,9,FALSE)),ISERROR(VLOOKUP(L1919&amp;"-"&amp;E1919,'Np Quality'!A:M,9,FALSE))),"-",VLOOKUP(L1919&amp;"-"&amp;E1919,'Np Quality'!A:M,9,FALSE)))</f>
        <v/>
      </c>
      <c r="S1819" s="150"/>
      <c r="T1819" s="395" t="str">
        <f t="shared" si="210"/>
        <v/>
      </c>
      <c r="U1819" s="395" t="str">
        <f t="shared" si="207"/>
        <v/>
      </c>
      <c r="V1819" s="396"/>
      <c r="W1819" s="282"/>
    </row>
    <row r="1820" spans="1:23">
      <c r="A1820" s="382" t="str">
        <f t="shared" si="208"/>
        <v/>
      </c>
      <c r="B1820" s="383" t="str">
        <f t="shared" si="211"/>
        <v/>
      </c>
      <c r="C1820" s="236"/>
      <c r="D1820" s="282"/>
      <c r="E1820" s="384" t="str">
        <f t="shared" si="209"/>
        <v/>
      </c>
      <c r="F1820" s="388"/>
      <c r="G1820" s="243"/>
      <c r="H1820" s="244"/>
      <c r="I1820" s="243"/>
      <c r="J1820" s="244"/>
      <c r="K1820" s="244"/>
      <c r="L1820" s="244"/>
      <c r="M1820" s="244"/>
      <c r="N1820" s="290"/>
      <c r="O1820" s="391" t="str">
        <f>IF(ISBLANK(L1820),"",IF(OR(ISBLANK(VLOOKUP(L1820&amp;"-"&amp;E1820,'Np Quality'!A:M,6,FALSE)),ISERROR(VLOOKUP(L1820&amp;"-"&amp;E1820,'Np Quality'!A:M,6,FALSE))),"-",VLOOKUP(L1820&amp;"-"&amp;E1820,'Np Quality'!A:M,6,FALSE)))</f>
        <v/>
      </c>
      <c r="P1820" s="391" t="str">
        <f>IF(ISBLANK(L1820),"",IF(OR(ISBLANK(VLOOKUP(L1820&amp;"-"&amp;E1820,'Np Quality'!A:M,7,FALSE)),ISERROR(VLOOKUP(L1820&amp;"-"&amp;E1820,'Np Quality'!A:M,7,FALSE))),"-",VLOOKUP(L1820&amp;"-"&amp;E1820,'Np Quality'!A:M,7,FALSE)))</f>
        <v/>
      </c>
      <c r="Q1820" s="391" t="str">
        <f>IF(ISBLANK(L1820),"",IF(OR(ISBLANK(VLOOKUP(L1820&amp;"-"&amp;E1820,'Np Quality'!A:M,8,FALSE)),ISERROR(VLOOKUP(L1820&amp;"-"&amp;E1820,'Np Quality'!A:M,8,FALSE))),"-",VLOOKUP(L1820&amp;"-"&amp;E1820,'Np Quality'!A:M,8,FALSE)))</f>
        <v/>
      </c>
      <c r="R1820" s="283" t="str">
        <f>IF(ISBLANK(L1920),"",IF(OR(ISBLANK(VLOOKUP(L1920&amp;"-"&amp;E1920,'Np Quality'!A:M,9,FALSE)),ISERROR(VLOOKUP(L1920&amp;"-"&amp;E1920,'Np Quality'!A:M,9,FALSE))),"-",VLOOKUP(L1920&amp;"-"&amp;E1920,'Np Quality'!A:M,9,FALSE)))</f>
        <v/>
      </c>
      <c r="S1820" s="150"/>
      <c r="T1820" s="395" t="str">
        <f t="shared" si="210"/>
        <v/>
      </c>
      <c r="U1820" s="395" t="str">
        <f t="shared" si="207"/>
        <v/>
      </c>
      <c r="V1820" s="396"/>
      <c r="W1820" s="282"/>
    </row>
    <row r="1821" spans="1:23">
      <c r="A1821" s="382" t="str">
        <f t="shared" si="208"/>
        <v/>
      </c>
      <c r="B1821" s="383" t="str">
        <f t="shared" si="211"/>
        <v/>
      </c>
      <c r="C1821" s="236"/>
      <c r="D1821" s="282"/>
      <c r="E1821" s="384" t="str">
        <f t="shared" si="209"/>
        <v/>
      </c>
      <c r="F1821" s="388"/>
      <c r="G1821" s="243"/>
      <c r="H1821" s="244"/>
      <c r="I1821" s="243"/>
      <c r="J1821" s="244"/>
      <c r="K1821" s="244"/>
      <c r="L1821" s="244"/>
      <c r="M1821" s="244"/>
      <c r="N1821" s="290"/>
      <c r="O1821" s="391" t="str">
        <f>IF(ISBLANK(L1821),"",IF(OR(ISBLANK(VLOOKUP(L1821&amp;"-"&amp;E1821,'Np Quality'!A:M,6,FALSE)),ISERROR(VLOOKUP(L1821&amp;"-"&amp;E1821,'Np Quality'!A:M,6,FALSE))),"-",VLOOKUP(L1821&amp;"-"&amp;E1821,'Np Quality'!A:M,6,FALSE)))</f>
        <v/>
      </c>
      <c r="P1821" s="391" t="str">
        <f>IF(ISBLANK(L1821),"",IF(OR(ISBLANK(VLOOKUP(L1821&amp;"-"&amp;E1821,'Np Quality'!A:M,7,FALSE)),ISERROR(VLOOKUP(L1821&amp;"-"&amp;E1821,'Np Quality'!A:M,7,FALSE))),"-",VLOOKUP(L1821&amp;"-"&amp;E1821,'Np Quality'!A:M,7,FALSE)))</f>
        <v/>
      </c>
      <c r="Q1821" s="391" t="str">
        <f>IF(ISBLANK(L1821),"",IF(OR(ISBLANK(VLOOKUP(L1821&amp;"-"&amp;E1821,'Np Quality'!A:M,8,FALSE)),ISERROR(VLOOKUP(L1821&amp;"-"&amp;E1821,'Np Quality'!A:M,8,FALSE))),"-",VLOOKUP(L1821&amp;"-"&amp;E1821,'Np Quality'!A:M,8,FALSE)))</f>
        <v/>
      </c>
      <c r="R1821" s="283" t="str">
        <f>IF(ISBLANK(L1921),"",IF(OR(ISBLANK(VLOOKUP(L1921&amp;"-"&amp;E1921,'Np Quality'!A:M,9,FALSE)),ISERROR(VLOOKUP(L1921&amp;"-"&amp;E1921,'Np Quality'!A:M,9,FALSE))),"-",VLOOKUP(L1921&amp;"-"&amp;E1921,'Np Quality'!A:M,9,FALSE)))</f>
        <v/>
      </c>
      <c r="S1821" s="150"/>
      <c r="T1821" s="395" t="str">
        <f t="shared" si="210"/>
        <v/>
      </c>
      <c r="U1821" s="395" t="str">
        <f t="shared" si="207"/>
        <v/>
      </c>
      <c r="V1821" s="396"/>
      <c r="W1821" s="282"/>
    </row>
    <row r="1822" spans="1:23">
      <c r="A1822" s="382" t="str">
        <f t="shared" si="208"/>
        <v/>
      </c>
      <c r="B1822" s="383" t="str">
        <f t="shared" si="211"/>
        <v/>
      </c>
      <c r="C1822" s="236"/>
      <c r="D1822" s="282"/>
      <c r="E1822" s="384" t="str">
        <f t="shared" si="209"/>
        <v/>
      </c>
      <c r="F1822" s="388"/>
      <c r="G1822" s="243"/>
      <c r="H1822" s="244"/>
      <c r="I1822" s="243"/>
      <c r="J1822" s="244"/>
      <c r="K1822" s="244"/>
      <c r="L1822" s="244"/>
      <c r="M1822" s="244"/>
      <c r="N1822" s="290"/>
      <c r="O1822" s="391" t="str">
        <f>IF(ISBLANK(L1823),"",IF(OR(ISBLANK(VLOOKUP(L1823&amp;"-"&amp;E1823,'Np Quality'!A:M,6,FALSE)),ISERROR(VLOOKUP(L1823&amp;"-"&amp;E1823,'Np Quality'!A:M,6,FALSE))),"-",VLOOKUP(L1823&amp;"-"&amp;E1823,'Np Quality'!A:M,6,FALSE)))</f>
        <v/>
      </c>
      <c r="P1822" s="391" t="str">
        <f>IF(ISBLANK(L1822),"",IF(OR(ISBLANK(VLOOKUP(L1822&amp;"-"&amp;E1822,'Np Quality'!A:M,7,FALSE)),ISERROR(VLOOKUP(L1822&amp;"-"&amp;E1822,'Np Quality'!A:M,7,FALSE))),"-",VLOOKUP(L1822&amp;"-"&amp;E1822,'Np Quality'!A:M,7,FALSE)))</f>
        <v/>
      </c>
      <c r="Q1822" s="391" t="str">
        <f>IF(ISBLANK(L1822),"",IF(OR(ISBLANK(VLOOKUP(L1822&amp;"-"&amp;E1822,'Np Quality'!A:M,8,FALSE)),ISERROR(VLOOKUP(L1822&amp;"-"&amp;E1822,'Np Quality'!A:M,8,FALSE))),"-",VLOOKUP(L1822&amp;"-"&amp;E1822,'Np Quality'!A:M,8,FALSE)))</f>
        <v/>
      </c>
      <c r="R1822" s="283" t="str">
        <f>IF(ISBLANK(L1922),"",IF(OR(ISBLANK(VLOOKUP(L1922&amp;"-"&amp;E1922,'Np Quality'!A:M,9,FALSE)),ISERROR(VLOOKUP(L1922&amp;"-"&amp;E1922,'Np Quality'!A:M,9,FALSE))),"-",VLOOKUP(L1922&amp;"-"&amp;E1922,'Np Quality'!A:M,9,FALSE)))</f>
        <v/>
      </c>
      <c r="S1822" s="150"/>
      <c r="T1822" s="395" t="str">
        <f t="shared" si="210"/>
        <v/>
      </c>
      <c r="U1822" s="395" t="str">
        <f t="shared" si="207"/>
        <v/>
      </c>
      <c r="V1822" s="396"/>
      <c r="W1822" s="282"/>
    </row>
    <row r="1823" spans="1:23">
      <c r="A1823" s="382" t="str">
        <f t="shared" si="208"/>
        <v/>
      </c>
      <c r="B1823" s="383" t="str">
        <f t="shared" si="211"/>
        <v/>
      </c>
      <c r="C1823" s="236"/>
      <c r="D1823" s="282"/>
      <c r="E1823" s="384" t="str">
        <f t="shared" si="209"/>
        <v/>
      </c>
      <c r="F1823" s="388"/>
      <c r="G1823" s="243"/>
      <c r="H1823" s="244"/>
      <c r="I1823" s="243"/>
      <c r="J1823" s="244"/>
      <c r="K1823" s="244"/>
      <c r="L1823" s="244"/>
      <c r="M1823" s="244"/>
      <c r="N1823" s="290"/>
      <c r="O1823" s="391" t="str">
        <f>IF(ISBLANK(L1823),"",IF(OR(ISBLANK(VLOOKUP(L1823&amp;"-"&amp;E1823,'Np Quality'!A:M,6,FALSE)),ISERROR(VLOOKUP(L1823&amp;"-"&amp;E1823,'Np Quality'!A:M,6,FALSE))),"-",VLOOKUP(L1823&amp;"-"&amp;E1823,'Np Quality'!A:M,6,FALSE)))</f>
        <v/>
      </c>
      <c r="P1823" s="391" t="str">
        <f>IF(ISBLANK(L1824),"",IF(OR(ISBLANK(VLOOKUP(L1824&amp;"-"&amp;E1824,'Np Quality'!A:M,7,FALSE)),ISERROR(VLOOKUP(L1824&amp;"-"&amp;E1824,'Np Quality'!A:M,7,FALSE))),"-",VLOOKUP(L1824&amp;"-"&amp;E1824,'Np Quality'!A:M,7,FALSE)))</f>
        <v/>
      </c>
      <c r="Q1823" s="391" t="str">
        <f>IF(ISBLANK(L1823),"",IF(OR(ISBLANK(VLOOKUP(L1823&amp;"-"&amp;E1823,'Np Quality'!A:M,8,FALSE)),ISERROR(VLOOKUP(L1823&amp;"-"&amp;E1823,'Np Quality'!A:M,8,FALSE))),"-",VLOOKUP(L1823&amp;"-"&amp;E1823,'Np Quality'!A:M,8,FALSE)))</f>
        <v/>
      </c>
      <c r="R1823" s="283" t="str">
        <f>IF(ISBLANK(L1923),"",IF(OR(ISBLANK(VLOOKUP(L1923&amp;"-"&amp;E1923,'Np Quality'!A:M,9,FALSE)),ISERROR(VLOOKUP(L1923&amp;"-"&amp;E1923,'Np Quality'!A:M,9,FALSE))),"-",VLOOKUP(L1923&amp;"-"&amp;E1923,'Np Quality'!A:M,9,FALSE)))</f>
        <v/>
      </c>
      <c r="S1823" s="150"/>
      <c r="T1823" s="395" t="str">
        <f t="shared" si="210"/>
        <v/>
      </c>
      <c r="U1823" s="395" t="str">
        <f t="shared" si="207"/>
        <v/>
      </c>
      <c r="V1823" s="396"/>
      <c r="W1823" s="282"/>
    </row>
    <row r="1824" spans="1:23">
      <c r="A1824" s="382" t="str">
        <f t="shared" si="208"/>
        <v/>
      </c>
      <c r="B1824" s="383" t="str">
        <f t="shared" si="211"/>
        <v/>
      </c>
      <c r="C1824" s="236"/>
      <c r="D1824" s="282"/>
      <c r="E1824" s="384" t="str">
        <f t="shared" si="209"/>
        <v/>
      </c>
      <c r="F1824" s="388"/>
      <c r="G1824" s="243"/>
      <c r="H1824" s="244"/>
      <c r="I1824" s="243"/>
      <c r="J1824" s="244"/>
      <c r="K1824" s="244"/>
      <c r="L1824" s="244"/>
      <c r="M1824" s="244"/>
      <c r="N1824" s="290"/>
      <c r="O1824" s="391" t="str">
        <f>IF(ISBLANK(L1824),"",IF(OR(ISBLANK(VLOOKUP(L1824&amp;"-"&amp;E1824,'Np Quality'!A:M,6,FALSE)),ISERROR(VLOOKUP(L1824&amp;"-"&amp;E1824,'Np Quality'!A:M,6,FALSE))),"-",VLOOKUP(L1824&amp;"-"&amp;E1824,'Np Quality'!A:M,6,FALSE)))</f>
        <v/>
      </c>
      <c r="P1824" s="391" t="str">
        <f>IF(ISBLANK(L1824),"",IF(OR(ISBLANK(VLOOKUP(L1824&amp;"-"&amp;E1824,'Np Quality'!A:M,7,FALSE)),ISERROR(VLOOKUP(L1824&amp;"-"&amp;E1824,'Np Quality'!A:M,7,FALSE))),"-",VLOOKUP(L1824&amp;"-"&amp;E1824,'Np Quality'!A:M,7,FALSE)))</f>
        <v/>
      </c>
      <c r="Q1824" s="391" t="str">
        <f>IF(ISBLANK(L1825),"",IF(OR(ISBLANK(VLOOKUP(L1825&amp;"-"&amp;E1825,'Np Quality'!A:M,8,FALSE)),ISERROR(VLOOKUP(L1825&amp;"-"&amp;E1825,'Np Quality'!A:M,8,FALSE))),"-",VLOOKUP(L1825&amp;"-"&amp;E1825,'Np Quality'!A:M,8,FALSE)))</f>
        <v/>
      </c>
      <c r="R1824" s="283" t="str">
        <f>IF(ISBLANK(L1924),"",IF(OR(ISBLANK(VLOOKUP(L1924&amp;"-"&amp;E1924,'Np Quality'!A:M,9,FALSE)),ISERROR(VLOOKUP(L1924&amp;"-"&amp;E1924,'Np Quality'!A:M,9,FALSE))),"-",VLOOKUP(L1924&amp;"-"&amp;E1924,'Np Quality'!A:M,9,FALSE)))</f>
        <v/>
      </c>
      <c r="S1824" s="150"/>
      <c r="T1824" s="395" t="str">
        <f t="shared" si="210"/>
        <v/>
      </c>
      <c r="U1824" s="395" t="str">
        <f t="shared" si="207"/>
        <v/>
      </c>
      <c r="V1824" s="396"/>
      <c r="W1824" s="282"/>
    </row>
    <row r="1825" spans="1:23">
      <c r="A1825" s="382" t="str">
        <f t="shared" si="208"/>
        <v/>
      </c>
      <c r="B1825" s="383" t="str">
        <f t="shared" si="211"/>
        <v/>
      </c>
      <c r="C1825" s="236"/>
      <c r="D1825" s="282"/>
      <c r="E1825" s="384" t="str">
        <f t="shared" si="209"/>
        <v/>
      </c>
      <c r="F1825" s="388"/>
      <c r="G1825" s="243"/>
      <c r="H1825" s="244"/>
      <c r="I1825" s="243"/>
      <c r="J1825" s="244"/>
      <c r="K1825" s="244"/>
      <c r="L1825" s="244"/>
      <c r="M1825" s="244"/>
      <c r="N1825" s="290"/>
      <c r="O1825" s="391" t="str">
        <f>IF(ISBLANK(L1825),"",IF(OR(ISBLANK(VLOOKUP(L1825&amp;"-"&amp;E1825,'Np Quality'!A:M,6,FALSE)),ISERROR(VLOOKUP(L1825&amp;"-"&amp;E1825,'Np Quality'!A:M,6,FALSE))),"-",VLOOKUP(L1825&amp;"-"&amp;E1825,'Np Quality'!A:M,6,FALSE)))</f>
        <v/>
      </c>
      <c r="P1825" s="391" t="str">
        <f>IF(ISBLANK(L1825),"",IF(OR(ISBLANK(VLOOKUP(L1825&amp;"-"&amp;E1825,'Np Quality'!A:M,7,FALSE)),ISERROR(VLOOKUP(L1825&amp;"-"&amp;E1825,'Np Quality'!A:M,7,FALSE))),"-",VLOOKUP(L1825&amp;"-"&amp;E1825,'Np Quality'!A:M,7,FALSE)))</f>
        <v/>
      </c>
      <c r="Q1825" s="391" t="str">
        <f>IF(ISBLANK(L1825),"",IF(OR(ISBLANK(VLOOKUP(L1825&amp;"-"&amp;E1825,'Np Quality'!A:M,8,FALSE)),ISERROR(VLOOKUP(L1825&amp;"-"&amp;E1825,'Np Quality'!A:M,8,FALSE))),"-",VLOOKUP(L1825&amp;"-"&amp;E1825,'Np Quality'!A:M,8,FALSE)))</f>
        <v/>
      </c>
      <c r="R1825" s="283" t="str">
        <f>IF(ISBLANK(L1926),"",IF(OR(ISBLANK(VLOOKUP(L1926&amp;"-"&amp;E1926,'Np Quality'!A:M,9,FALSE)),ISERROR(VLOOKUP(L1926&amp;"-"&amp;E1926,'Np Quality'!A:M,9,FALSE))),"-",VLOOKUP(L1926&amp;"-"&amp;E1926,'Np Quality'!A:M,9,FALSE)))</f>
        <v/>
      </c>
      <c r="S1825" s="150"/>
      <c r="T1825" s="395" t="str">
        <f t="shared" si="210"/>
        <v/>
      </c>
      <c r="U1825" s="395" t="str">
        <f t="shared" si="207"/>
        <v/>
      </c>
      <c r="V1825" s="396"/>
      <c r="W1825" s="282"/>
    </row>
    <row r="1826" spans="1:23">
      <c r="A1826" s="382" t="str">
        <f t="shared" si="208"/>
        <v/>
      </c>
      <c r="B1826" s="383" t="str">
        <f t="shared" si="211"/>
        <v/>
      </c>
      <c r="C1826" s="236"/>
      <c r="D1826" s="282"/>
      <c r="E1826" s="384" t="str">
        <f t="shared" si="209"/>
        <v/>
      </c>
      <c r="F1826" s="388"/>
      <c r="G1826" s="243"/>
      <c r="H1826" s="244"/>
      <c r="I1826" s="243"/>
      <c r="J1826" s="244"/>
      <c r="K1826" s="244"/>
      <c r="L1826" s="244"/>
      <c r="M1826" s="244"/>
      <c r="N1826" s="290"/>
      <c r="O1826" s="391" t="str">
        <f>IF(ISBLANK(L1826),"",IF(OR(ISBLANK(VLOOKUP(L1826&amp;"-"&amp;E1826,'Np Quality'!A:M,6,FALSE)),ISERROR(VLOOKUP(L1826&amp;"-"&amp;E1826,'Np Quality'!A:M,6,FALSE))),"-",VLOOKUP(L1826&amp;"-"&amp;E1826,'Np Quality'!A:M,6,FALSE)))</f>
        <v/>
      </c>
      <c r="P1826" s="391" t="str">
        <f>IF(ISBLANK(L1826),"",IF(OR(ISBLANK(VLOOKUP(L1826&amp;"-"&amp;E1826,'Np Quality'!A:M,7,FALSE)),ISERROR(VLOOKUP(L1826&amp;"-"&amp;E1826,'Np Quality'!A:M,7,FALSE))),"-",VLOOKUP(L1826&amp;"-"&amp;E1826,'Np Quality'!A:M,7,FALSE)))</f>
        <v/>
      </c>
      <c r="Q1826" s="391" t="str">
        <f>IF(ISBLANK(L1826),"",IF(OR(ISBLANK(VLOOKUP(L1826&amp;"-"&amp;E1826,'Np Quality'!A:M,8,FALSE)),ISERROR(VLOOKUP(L1826&amp;"-"&amp;E1826,'Np Quality'!A:M,8,FALSE))),"-",VLOOKUP(L1826&amp;"-"&amp;E1826,'Np Quality'!A:M,8,FALSE)))</f>
        <v/>
      </c>
      <c r="R1826" s="283" t="str">
        <f>IF(ISBLANK(L1926),"",IF(OR(ISBLANK(VLOOKUP(L1926&amp;"-"&amp;E1926,'Np Quality'!A:M,9,FALSE)),ISERROR(VLOOKUP(L1926&amp;"-"&amp;E1926,'Np Quality'!A:M,9,FALSE))),"-",VLOOKUP(L1926&amp;"-"&amp;E1926,'Np Quality'!A:M,9,FALSE)))</f>
        <v/>
      </c>
      <c r="S1826" s="150"/>
      <c r="T1826" s="395" t="str">
        <f t="shared" si="210"/>
        <v/>
      </c>
      <c r="U1826" s="395" t="str">
        <f t="shared" si="207"/>
        <v/>
      </c>
      <c r="V1826" s="396"/>
      <c r="W1826" s="282"/>
    </row>
    <row r="1827" spans="1:23">
      <c r="A1827" s="382" t="str">
        <f t="shared" si="208"/>
        <v/>
      </c>
      <c r="B1827" s="383" t="str">
        <f t="shared" si="211"/>
        <v/>
      </c>
      <c r="C1827" s="236"/>
      <c r="D1827" s="282"/>
      <c r="E1827" s="384" t="str">
        <f t="shared" si="209"/>
        <v/>
      </c>
      <c r="F1827" s="388"/>
      <c r="G1827" s="243"/>
      <c r="H1827" s="244"/>
      <c r="I1827" s="243"/>
      <c r="J1827" s="244"/>
      <c r="K1827" s="244"/>
      <c r="L1827" s="244"/>
      <c r="M1827" s="244"/>
      <c r="N1827" s="290"/>
      <c r="O1827" s="391" t="str">
        <f>IF(ISBLANK(L1827),"",IF(OR(ISBLANK(VLOOKUP(L1827&amp;"-"&amp;E1827,'Np Quality'!A:M,6,FALSE)),ISERROR(VLOOKUP(L1827&amp;"-"&amp;E1827,'Np Quality'!A:M,6,FALSE))),"-",VLOOKUP(L1827&amp;"-"&amp;E1827,'Np Quality'!A:M,6,FALSE)))</f>
        <v/>
      </c>
      <c r="P1827" s="391" t="str">
        <f>IF(ISBLANK(L1827),"",IF(OR(ISBLANK(VLOOKUP(L1827&amp;"-"&amp;E1827,'Np Quality'!A:M,7,FALSE)),ISERROR(VLOOKUP(L1827&amp;"-"&amp;E1827,'Np Quality'!A:M,7,FALSE))),"-",VLOOKUP(L1827&amp;"-"&amp;E1827,'Np Quality'!A:M,7,FALSE)))</f>
        <v/>
      </c>
      <c r="Q1827" s="391" t="str">
        <f>IF(ISBLANK(L1827),"",IF(OR(ISBLANK(VLOOKUP(L1827&amp;"-"&amp;E1827,'Np Quality'!A:M,8,FALSE)),ISERROR(VLOOKUP(L1827&amp;"-"&amp;E1827,'Np Quality'!A:M,8,FALSE))),"-",VLOOKUP(L1827&amp;"-"&amp;E1827,'Np Quality'!A:M,8,FALSE)))</f>
        <v/>
      </c>
      <c r="R1827" s="283" t="str">
        <f>IF(ISBLANK(L1927),"",IF(OR(ISBLANK(VLOOKUP(L1927&amp;"-"&amp;E1927,'Np Quality'!A:M,9,FALSE)),ISERROR(VLOOKUP(L1927&amp;"-"&amp;E1927,'Np Quality'!A:M,9,FALSE))),"-",VLOOKUP(L1927&amp;"-"&amp;E1927,'Np Quality'!A:M,9,FALSE)))</f>
        <v/>
      </c>
      <c r="S1827" s="150"/>
      <c r="T1827" s="395" t="str">
        <f t="shared" si="210"/>
        <v/>
      </c>
      <c r="U1827" s="395" t="str">
        <f t="shared" si="207"/>
        <v/>
      </c>
      <c r="V1827" s="396"/>
      <c r="W1827" s="282"/>
    </row>
    <row r="1828" spans="1:23">
      <c r="A1828" s="382" t="str">
        <f t="shared" si="208"/>
        <v/>
      </c>
      <c r="B1828" s="383" t="str">
        <f t="shared" si="211"/>
        <v/>
      </c>
      <c r="C1828" s="236"/>
      <c r="D1828" s="282"/>
      <c r="E1828" s="384" t="str">
        <f t="shared" si="209"/>
        <v/>
      </c>
      <c r="F1828" s="388"/>
      <c r="G1828" s="243"/>
      <c r="H1828" s="244"/>
      <c r="I1828" s="243"/>
      <c r="J1828" s="244"/>
      <c r="K1828" s="244"/>
      <c r="L1828" s="244"/>
      <c r="M1828" s="244"/>
      <c r="N1828" s="290"/>
      <c r="O1828" s="391" t="str">
        <f>IF(ISBLANK(L1828),"",IF(OR(ISBLANK(VLOOKUP(L1828&amp;"-"&amp;E1828,'Np Quality'!A:M,6,FALSE)),ISERROR(VLOOKUP(L1828&amp;"-"&amp;E1828,'Np Quality'!A:M,6,FALSE))),"-",VLOOKUP(L1828&amp;"-"&amp;E1828,'Np Quality'!A:M,6,FALSE)))</f>
        <v/>
      </c>
      <c r="P1828" s="391" t="str">
        <f>IF(ISBLANK(L1828),"",IF(OR(ISBLANK(VLOOKUP(L1828&amp;"-"&amp;E1828,'Np Quality'!A:M,7,FALSE)),ISERROR(VLOOKUP(L1828&amp;"-"&amp;E1828,'Np Quality'!A:M,7,FALSE))),"-",VLOOKUP(L1828&amp;"-"&amp;E1828,'Np Quality'!A:M,7,FALSE)))</f>
        <v/>
      </c>
      <c r="Q1828" s="391" t="str">
        <f>IF(ISBLANK(L1828),"",IF(OR(ISBLANK(VLOOKUP(L1828&amp;"-"&amp;E1828,'Np Quality'!A:M,8,FALSE)),ISERROR(VLOOKUP(L1828&amp;"-"&amp;E1828,'Np Quality'!A:M,8,FALSE))),"-",VLOOKUP(L1828&amp;"-"&amp;E1828,'Np Quality'!A:M,8,FALSE)))</f>
        <v/>
      </c>
      <c r="R1828" s="283" t="str">
        <f>IF(ISBLANK(L1928),"",IF(OR(ISBLANK(VLOOKUP(L1928&amp;"-"&amp;E1928,'Np Quality'!A:M,9,FALSE)),ISERROR(VLOOKUP(L1928&amp;"-"&amp;E1928,'Np Quality'!A:M,9,FALSE))),"-",VLOOKUP(L1928&amp;"-"&amp;E1928,'Np Quality'!A:M,9,FALSE)))</f>
        <v/>
      </c>
      <c r="S1828" s="150"/>
      <c r="T1828" s="395" t="str">
        <f t="shared" si="210"/>
        <v/>
      </c>
      <c r="U1828" s="395" t="str">
        <f t="shared" si="207"/>
        <v/>
      </c>
      <c r="V1828" s="396"/>
      <c r="W1828" s="282"/>
    </row>
    <row r="1829" spans="1:23">
      <c r="A1829" s="382" t="str">
        <f t="shared" si="208"/>
        <v/>
      </c>
      <c r="B1829" s="383" t="str">
        <f t="shared" si="211"/>
        <v/>
      </c>
      <c r="C1829" s="236"/>
      <c r="D1829" s="282"/>
      <c r="E1829" s="384" t="str">
        <f t="shared" si="209"/>
        <v/>
      </c>
      <c r="F1829" s="388"/>
      <c r="G1829" s="243"/>
      <c r="H1829" s="244"/>
      <c r="I1829" s="243"/>
      <c r="J1829" s="244"/>
      <c r="K1829" s="244"/>
      <c r="L1829" s="244"/>
      <c r="M1829" s="244"/>
      <c r="N1829" s="290"/>
      <c r="O1829" s="391" t="str">
        <f>IF(ISBLANK(L1829),"",IF(OR(ISBLANK(VLOOKUP(L1829&amp;"-"&amp;E1829,'Np Quality'!A:M,6,FALSE)),ISERROR(VLOOKUP(L1829&amp;"-"&amp;E1829,'Np Quality'!A:M,6,FALSE))),"-",VLOOKUP(L1829&amp;"-"&amp;E1829,'Np Quality'!A:M,6,FALSE)))</f>
        <v/>
      </c>
      <c r="P1829" s="391" t="str">
        <f>IF(ISBLANK(L1829),"",IF(OR(ISBLANK(VLOOKUP(L1829&amp;"-"&amp;E1829,'Np Quality'!A:M,7,FALSE)),ISERROR(VLOOKUP(L1829&amp;"-"&amp;E1829,'Np Quality'!A:M,7,FALSE))),"-",VLOOKUP(L1829&amp;"-"&amp;E1829,'Np Quality'!A:M,7,FALSE)))</f>
        <v/>
      </c>
      <c r="Q1829" s="391" t="str">
        <f>IF(ISBLANK(L1829),"",IF(OR(ISBLANK(VLOOKUP(L1829&amp;"-"&amp;E1829,'Np Quality'!A:M,8,FALSE)),ISERROR(VLOOKUP(L1829&amp;"-"&amp;E1829,'Np Quality'!A:M,8,FALSE))),"-",VLOOKUP(L1829&amp;"-"&amp;E1829,'Np Quality'!A:M,8,FALSE)))</f>
        <v/>
      </c>
      <c r="R1829" s="283" t="str">
        <f>IF(ISBLANK(L1929),"",IF(OR(ISBLANK(VLOOKUP(L1929&amp;"-"&amp;E1929,'Np Quality'!A:M,9,FALSE)),ISERROR(VLOOKUP(L1929&amp;"-"&amp;E1929,'Np Quality'!A:M,9,FALSE))),"-",VLOOKUP(L1929&amp;"-"&amp;E1929,'Np Quality'!A:M,9,FALSE)))</f>
        <v/>
      </c>
      <c r="S1829" s="150"/>
      <c r="T1829" s="395" t="str">
        <f t="shared" si="210"/>
        <v/>
      </c>
      <c r="U1829" s="395" t="str">
        <f t="shared" si="207"/>
        <v/>
      </c>
      <c r="V1829" s="396"/>
      <c r="W1829" s="282"/>
    </row>
    <row r="1830" spans="1:23">
      <c r="A1830" s="382" t="str">
        <f t="shared" si="208"/>
        <v/>
      </c>
      <c r="B1830" s="383" t="str">
        <f t="shared" si="211"/>
        <v/>
      </c>
      <c r="C1830" s="236"/>
      <c r="D1830" s="282"/>
      <c r="E1830" s="384" t="str">
        <f t="shared" si="209"/>
        <v/>
      </c>
      <c r="F1830" s="388"/>
      <c r="G1830" s="243"/>
      <c r="H1830" s="244"/>
      <c r="I1830" s="243"/>
      <c r="J1830" s="244"/>
      <c r="K1830" s="244"/>
      <c r="L1830" s="244"/>
      <c r="M1830" s="244"/>
      <c r="N1830" s="290"/>
      <c r="O1830" s="391" t="str">
        <f>IF(ISBLANK(L1830),"",IF(OR(ISBLANK(VLOOKUP(L1830&amp;"-"&amp;E1830,'Np Quality'!A:M,6,FALSE)),ISERROR(VLOOKUP(L1830&amp;"-"&amp;E1830,'Np Quality'!A:M,6,FALSE))),"-",VLOOKUP(L1830&amp;"-"&amp;E1830,'Np Quality'!A:M,6,FALSE)))</f>
        <v/>
      </c>
      <c r="P1830" s="391" t="str">
        <f>IF(ISBLANK(L1830),"",IF(OR(ISBLANK(VLOOKUP(L1830&amp;"-"&amp;E1830,'Np Quality'!A:M,7,FALSE)),ISERROR(VLOOKUP(L1830&amp;"-"&amp;E1830,'Np Quality'!A:M,7,FALSE))),"-",VLOOKUP(L1830&amp;"-"&amp;E1830,'Np Quality'!A:M,7,FALSE)))</f>
        <v/>
      </c>
      <c r="Q1830" s="391" t="str">
        <f>IF(ISBLANK(L1830),"",IF(OR(ISBLANK(VLOOKUP(L1830&amp;"-"&amp;E1830,'Np Quality'!A:M,8,FALSE)),ISERROR(VLOOKUP(L1830&amp;"-"&amp;E1830,'Np Quality'!A:M,8,FALSE))),"-",VLOOKUP(L1830&amp;"-"&amp;E1830,'Np Quality'!A:M,8,FALSE)))</f>
        <v/>
      </c>
      <c r="R1830" s="283" t="str">
        <f>IF(ISBLANK(L1930),"",IF(OR(ISBLANK(VLOOKUP(L1930&amp;"-"&amp;E1930,'Np Quality'!A:M,9,FALSE)),ISERROR(VLOOKUP(L1930&amp;"-"&amp;E1930,'Np Quality'!A:M,9,FALSE))),"-",VLOOKUP(L1930&amp;"-"&amp;E1930,'Np Quality'!A:M,9,FALSE)))</f>
        <v/>
      </c>
      <c r="S1830" s="150"/>
      <c r="T1830" s="395" t="str">
        <f t="shared" si="210"/>
        <v/>
      </c>
      <c r="U1830" s="395" t="str">
        <f t="shared" si="207"/>
        <v/>
      </c>
      <c r="V1830" s="396"/>
      <c r="W1830" s="282"/>
    </row>
    <row r="1831" spans="1:23">
      <c r="A1831" s="382" t="str">
        <f t="shared" si="208"/>
        <v/>
      </c>
      <c r="B1831" s="383" t="str">
        <f t="shared" si="211"/>
        <v/>
      </c>
      <c r="C1831" s="236"/>
      <c r="D1831" s="282"/>
      <c r="E1831" s="384" t="str">
        <f t="shared" si="209"/>
        <v/>
      </c>
      <c r="F1831" s="388"/>
      <c r="G1831" s="243"/>
      <c r="H1831" s="244"/>
      <c r="I1831" s="243"/>
      <c r="J1831" s="244"/>
      <c r="K1831" s="244"/>
      <c r="L1831" s="244"/>
      <c r="M1831" s="244"/>
      <c r="N1831" s="290"/>
      <c r="O1831" s="391" t="str">
        <f>IF(ISBLANK(L1831),"",IF(OR(ISBLANK(VLOOKUP(L1831&amp;"-"&amp;E1831,'Np Quality'!A:M,6,FALSE)),ISERROR(VLOOKUP(L1831&amp;"-"&amp;E1831,'Np Quality'!A:M,6,FALSE))),"-",VLOOKUP(L1831&amp;"-"&amp;E1831,'Np Quality'!A:M,6,FALSE)))</f>
        <v/>
      </c>
      <c r="P1831" s="391" t="str">
        <f>IF(ISBLANK(L1831),"",IF(OR(ISBLANK(VLOOKUP(L1831&amp;"-"&amp;E1831,'Np Quality'!A:M,7,FALSE)),ISERROR(VLOOKUP(L1831&amp;"-"&amp;E1831,'Np Quality'!A:M,7,FALSE))),"-",VLOOKUP(L1831&amp;"-"&amp;E1831,'Np Quality'!A:M,7,FALSE)))</f>
        <v/>
      </c>
      <c r="Q1831" s="391" t="str">
        <f>IF(ISBLANK(L1831),"",IF(OR(ISBLANK(VLOOKUP(L1831&amp;"-"&amp;E1831,'Np Quality'!A:M,8,FALSE)),ISERROR(VLOOKUP(L1831&amp;"-"&amp;E1831,'Np Quality'!A:M,8,FALSE))),"-",VLOOKUP(L1831&amp;"-"&amp;E1831,'Np Quality'!A:M,8,FALSE)))</f>
        <v/>
      </c>
      <c r="R1831" s="283" t="str">
        <f>IF(ISBLANK(L1931),"",IF(OR(ISBLANK(VLOOKUP(L1931&amp;"-"&amp;E1931,'Np Quality'!A:M,9,FALSE)),ISERROR(VLOOKUP(L1931&amp;"-"&amp;E1931,'Np Quality'!A:M,9,FALSE))),"-",VLOOKUP(L1931&amp;"-"&amp;E1931,'Np Quality'!A:M,9,FALSE)))</f>
        <v/>
      </c>
      <c r="S1831" s="150"/>
      <c r="T1831" s="395" t="str">
        <f t="shared" si="210"/>
        <v/>
      </c>
      <c r="U1831" s="395" t="str">
        <f t="shared" si="207"/>
        <v/>
      </c>
      <c r="V1831" s="396"/>
      <c r="W1831" s="282"/>
    </row>
    <row r="1832" spans="1:23">
      <c r="A1832" s="382" t="str">
        <f t="shared" si="208"/>
        <v/>
      </c>
      <c r="B1832" s="383" t="str">
        <f t="shared" si="211"/>
        <v/>
      </c>
      <c r="C1832" s="236"/>
      <c r="D1832" s="282"/>
      <c r="E1832" s="384" t="str">
        <f t="shared" si="209"/>
        <v/>
      </c>
      <c r="F1832" s="388"/>
      <c r="G1832" s="243"/>
      <c r="H1832" s="244"/>
      <c r="I1832" s="243"/>
      <c r="J1832" s="244"/>
      <c r="K1832" s="244"/>
      <c r="L1832" s="244"/>
      <c r="M1832" s="244"/>
      <c r="N1832" s="290"/>
      <c r="O1832" s="391" t="str">
        <f>IF(ISBLANK(L1833),"",IF(OR(ISBLANK(VLOOKUP(L1833&amp;"-"&amp;E1833,'Np Quality'!A:M,6,FALSE)),ISERROR(VLOOKUP(L1833&amp;"-"&amp;E1833,'Np Quality'!A:M,6,FALSE))),"-",VLOOKUP(L1833&amp;"-"&amp;E1833,'Np Quality'!A:M,6,FALSE)))</f>
        <v/>
      </c>
      <c r="P1832" s="391" t="str">
        <f>IF(ISBLANK(L1832),"",IF(OR(ISBLANK(VLOOKUP(L1832&amp;"-"&amp;E1832,'Np Quality'!A:M,7,FALSE)),ISERROR(VLOOKUP(L1832&amp;"-"&amp;E1832,'Np Quality'!A:M,7,FALSE))),"-",VLOOKUP(L1832&amp;"-"&amp;E1832,'Np Quality'!A:M,7,FALSE)))</f>
        <v/>
      </c>
      <c r="Q1832" s="391" t="str">
        <f>IF(ISBLANK(L1832),"",IF(OR(ISBLANK(VLOOKUP(L1832&amp;"-"&amp;E1832,'Np Quality'!A:M,8,FALSE)),ISERROR(VLOOKUP(L1832&amp;"-"&amp;E1832,'Np Quality'!A:M,8,FALSE))),"-",VLOOKUP(L1832&amp;"-"&amp;E1832,'Np Quality'!A:M,8,FALSE)))</f>
        <v/>
      </c>
      <c r="R1832" s="283" t="str">
        <f>IF(ISBLANK(L1932),"",IF(OR(ISBLANK(VLOOKUP(L1932&amp;"-"&amp;E1932,'Np Quality'!A:M,9,FALSE)),ISERROR(VLOOKUP(L1932&amp;"-"&amp;E1932,'Np Quality'!A:M,9,FALSE))),"-",VLOOKUP(L1932&amp;"-"&amp;E1932,'Np Quality'!A:M,9,FALSE)))</f>
        <v/>
      </c>
      <c r="S1832" s="150"/>
      <c r="T1832" s="395" t="str">
        <f t="shared" si="210"/>
        <v/>
      </c>
      <c r="U1832" s="395" t="str">
        <f t="shared" si="207"/>
        <v/>
      </c>
      <c r="V1832" s="396"/>
      <c r="W1832" s="282"/>
    </row>
    <row r="1833" spans="1:23">
      <c r="A1833" s="382" t="str">
        <f t="shared" si="208"/>
        <v/>
      </c>
      <c r="B1833" s="383" t="str">
        <f t="shared" si="211"/>
        <v/>
      </c>
      <c r="C1833" s="236"/>
      <c r="D1833" s="282"/>
      <c r="E1833" s="384" t="str">
        <f t="shared" si="209"/>
        <v/>
      </c>
      <c r="F1833" s="388"/>
      <c r="G1833" s="243"/>
      <c r="H1833" s="244"/>
      <c r="I1833" s="243"/>
      <c r="J1833" s="244"/>
      <c r="K1833" s="244"/>
      <c r="L1833" s="244"/>
      <c r="M1833" s="244"/>
      <c r="N1833" s="290"/>
      <c r="O1833" s="391" t="str">
        <f>IF(ISBLANK(L1833),"",IF(OR(ISBLANK(VLOOKUP(L1833&amp;"-"&amp;E1833,'Np Quality'!A:M,6,FALSE)),ISERROR(VLOOKUP(L1833&amp;"-"&amp;E1833,'Np Quality'!A:M,6,FALSE))),"-",VLOOKUP(L1833&amp;"-"&amp;E1833,'Np Quality'!A:M,6,FALSE)))</f>
        <v/>
      </c>
      <c r="P1833" s="391" t="str">
        <f>IF(ISBLANK(L1834),"",IF(OR(ISBLANK(VLOOKUP(L1834&amp;"-"&amp;E1834,'Np Quality'!A:M,7,FALSE)),ISERROR(VLOOKUP(L1834&amp;"-"&amp;E1834,'Np Quality'!A:M,7,FALSE))),"-",VLOOKUP(L1834&amp;"-"&amp;E1834,'Np Quality'!A:M,7,FALSE)))</f>
        <v/>
      </c>
      <c r="Q1833" s="391" t="str">
        <f>IF(ISBLANK(L1833),"",IF(OR(ISBLANK(VLOOKUP(L1833&amp;"-"&amp;E1833,'Np Quality'!A:M,8,FALSE)),ISERROR(VLOOKUP(L1833&amp;"-"&amp;E1833,'Np Quality'!A:M,8,FALSE))),"-",VLOOKUP(L1833&amp;"-"&amp;E1833,'Np Quality'!A:M,8,FALSE)))</f>
        <v/>
      </c>
      <c r="R1833" s="283" t="str">
        <f>IF(ISBLANK(L1933),"",IF(OR(ISBLANK(VLOOKUP(L1933&amp;"-"&amp;E1933,'Np Quality'!A:M,9,FALSE)),ISERROR(VLOOKUP(L1933&amp;"-"&amp;E1933,'Np Quality'!A:M,9,FALSE))),"-",VLOOKUP(L1933&amp;"-"&amp;E1933,'Np Quality'!A:M,9,FALSE)))</f>
        <v/>
      </c>
      <c r="S1833" s="150"/>
      <c r="T1833" s="395" t="str">
        <f t="shared" si="210"/>
        <v/>
      </c>
      <c r="U1833" s="395" t="str">
        <f t="shared" si="207"/>
        <v/>
      </c>
      <c r="V1833" s="396"/>
      <c r="W1833" s="282"/>
    </row>
    <row r="1834" spans="1:23">
      <c r="A1834" s="382" t="str">
        <f t="shared" si="208"/>
        <v/>
      </c>
      <c r="B1834" s="383" t="str">
        <f t="shared" si="211"/>
        <v/>
      </c>
      <c r="C1834" s="236"/>
      <c r="D1834" s="282"/>
      <c r="E1834" s="384" t="str">
        <f t="shared" si="209"/>
        <v/>
      </c>
      <c r="F1834" s="388"/>
      <c r="G1834" s="243"/>
      <c r="H1834" s="244"/>
      <c r="I1834" s="243"/>
      <c r="J1834" s="244"/>
      <c r="K1834" s="244"/>
      <c r="L1834" s="244"/>
      <c r="M1834" s="244"/>
      <c r="N1834" s="290"/>
      <c r="O1834" s="391" t="str">
        <f>IF(ISBLANK(L1834),"",IF(OR(ISBLANK(VLOOKUP(L1834&amp;"-"&amp;E1834,'Np Quality'!A:M,6,FALSE)),ISERROR(VLOOKUP(L1834&amp;"-"&amp;E1834,'Np Quality'!A:M,6,FALSE))),"-",VLOOKUP(L1834&amp;"-"&amp;E1834,'Np Quality'!A:M,6,FALSE)))</f>
        <v/>
      </c>
      <c r="P1834" s="391" t="str">
        <f>IF(ISBLANK(L1834),"",IF(OR(ISBLANK(VLOOKUP(L1834&amp;"-"&amp;E1834,'Np Quality'!A:M,7,FALSE)),ISERROR(VLOOKUP(L1834&amp;"-"&amp;E1834,'Np Quality'!A:M,7,FALSE))),"-",VLOOKUP(L1834&amp;"-"&amp;E1834,'Np Quality'!A:M,7,FALSE)))</f>
        <v/>
      </c>
      <c r="Q1834" s="391" t="str">
        <f>IF(ISBLANK(L1835),"",IF(OR(ISBLANK(VLOOKUP(L1835&amp;"-"&amp;E1835,'Np Quality'!A:M,8,FALSE)),ISERROR(VLOOKUP(L1835&amp;"-"&amp;E1835,'Np Quality'!A:M,8,FALSE))),"-",VLOOKUP(L1835&amp;"-"&amp;E1835,'Np Quality'!A:M,8,FALSE)))</f>
        <v/>
      </c>
      <c r="R1834" s="283" t="str">
        <f>IF(ISBLANK(L1934),"",IF(OR(ISBLANK(VLOOKUP(L1934&amp;"-"&amp;E1934,'Np Quality'!A:M,9,FALSE)),ISERROR(VLOOKUP(L1934&amp;"-"&amp;E1934,'Np Quality'!A:M,9,FALSE))),"-",VLOOKUP(L1934&amp;"-"&amp;E1934,'Np Quality'!A:M,9,FALSE)))</f>
        <v/>
      </c>
      <c r="S1834" s="150"/>
      <c r="T1834" s="395" t="str">
        <f t="shared" si="210"/>
        <v/>
      </c>
      <c r="U1834" s="395" t="str">
        <f t="shared" si="207"/>
        <v/>
      </c>
      <c r="V1834" s="396"/>
      <c r="W1834" s="282"/>
    </row>
    <row r="1835" spans="1:23">
      <c r="A1835" s="382" t="str">
        <f t="shared" si="208"/>
        <v/>
      </c>
      <c r="B1835" s="383" t="str">
        <f t="shared" si="211"/>
        <v/>
      </c>
      <c r="C1835" s="236"/>
      <c r="D1835" s="282"/>
      <c r="E1835" s="384" t="str">
        <f t="shared" si="209"/>
        <v/>
      </c>
      <c r="F1835" s="388"/>
      <c r="G1835" s="243"/>
      <c r="H1835" s="244"/>
      <c r="I1835" s="243"/>
      <c r="J1835" s="244"/>
      <c r="K1835" s="244"/>
      <c r="L1835" s="244"/>
      <c r="M1835" s="244"/>
      <c r="N1835" s="290"/>
      <c r="O1835" s="391" t="str">
        <f>IF(ISBLANK(L1835),"",IF(OR(ISBLANK(VLOOKUP(L1835&amp;"-"&amp;E1835,'Np Quality'!A:M,6,FALSE)),ISERROR(VLOOKUP(L1835&amp;"-"&amp;E1835,'Np Quality'!A:M,6,FALSE))),"-",VLOOKUP(L1835&amp;"-"&amp;E1835,'Np Quality'!A:M,6,FALSE)))</f>
        <v/>
      </c>
      <c r="P1835" s="391" t="str">
        <f>IF(ISBLANK(L1835),"",IF(OR(ISBLANK(VLOOKUP(L1835&amp;"-"&amp;E1835,'Np Quality'!A:M,7,FALSE)),ISERROR(VLOOKUP(L1835&amp;"-"&amp;E1835,'Np Quality'!A:M,7,FALSE))),"-",VLOOKUP(L1835&amp;"-"&amp;E1835,'Np Quality'!A:M,7,FALSE)))</f>
        <v/>
      </c>
      <c r="Q1835" s="391" t="str">
        <f>IF(ISBLANK(L1835),"",IF(OR(ISBLANK(VLOOKUP(L1835&amp;"-"&amp;E1835,'Np Quality'!A:M,8,FALSE)),ISERROR(VLOOKUP(L1835&amp;"-"&amp;E1835,'Np Quality'!A:M,8,FALSE))),"-",VLOOKUP(L1835&amp;"-"&amp;E1835,'Np Quality'!A:M,8,FALSE)))</f>
        <v/>
      </c>
      <c r="R1835" s="283" t="str">
        <f>IF(ISBLANK(L1936),"",IF(OR(ISBLANK(VLOOKUP(L1936&amp;"-"&amp;E1936,'Np Quality'!A:M,9,FALSE)),ISERROR(VLOOKUP(L1936&amp;"-"&amp;E1936,'Np Quality'!A:M,9,FALSE))),"-",VLOOKUP(L1936&amp;"-"&amp;E1936,'Np Quality'!A:M,9,FALSE)))</f>
        <v/>
      </c>
      <c r="S1835" s="150"/>
      <c r="T1835" s="395" t="str">
        <f t="shared" si="210"/>
        <v/>
      </c>
      <c r="U1835" s="395" t="str">
        <f t="shared" si="207"/>
        <v/>
      </c>
      <c r="V1835" s="396"/>
      <c r="W1835" s="282"/>
    </row>
    <row r="1836" spans="1:23">
      <c r="A1836" s="382" t="str">
        <f t="shared" si="208"/>
        <v/>
      </c>
      <c r="B1836" s="383" t="str">
        <f t="shared" si="211"/>
        <v/>
      </c>
      <c r="C1836" s="236"/>
      <c r="D1836" s="282"/>
      <c r="E1836" s="384" t="str">
        <f t="shared" si="209"/>
        <v/>
      </c>
      <c r="F1836" s="388"/>
      <c r="G1836" s="243"/>
      <c r="H1836" s="244"/>
      <c r="I1836" s="243"/>
      <c r="J1836" s="244"/>
      <c r="K1836" s="244"/>
      <c r="L1836" s="244"/>
      <c r="M1836" s="244"/>
      <c r="N1836" s="290"/>
      <c r="O1836" s="391" t="str">
        <f>IF(ISBLANK(L1836),"",IF(OR(ISBLANK(VLOOKUP(L1836&amp;"-"&amp;E1836,'Np Quality'!A:M,6,FALSE)),ISERROR(VLOOKUP(L1836&amp;"-"&amp;E1836,'Np Quality'!A:M,6,FALSE))),"-",VLOOKUP(L1836&amp;"-"&amp;E1836,'Np Quality'!A:M,6,FALSE)))</f>
        <v/>
      </c>
      <c r="P1836" s="391" t="str">
        <f>IF(ISBLANK(L1836),"",IF(OR(ISBLANK(VLOOKUP(L1836&amp;"-"&amp;E1836,'Np Quality'!A:M,7,FALSE)),ISERROR(VLOOKUP(L1836&amp;"-"&amp;E1836,'Np Quality'!A:M,7,FALSE))),"-",VLOOKUP(L1836&amp;"-"&amp;E1836,'Np Quality'!A:M,7,FALSE)))</f>
        <v/>
      </c>
      <c r="Q1836" s="391" t="str">
        <f>IF(ISBLANK(L1836),"",IF(OR(ISBLANK(VLOOKUP(L1836&amp;"-"&amp;E1836,'Np Quality'!A:M,8,FALSE)),ISERROR(VLOOKUP(L1836&amp;"-"&amp;E1836,'Np Quality'!A:M,8,FALSE))),"-",VLOOKUP(L1836&amp;"-"&amp;E1836,'Np Quality'!A:M,8,FALSE)))</f>
        <v/>
      </c>
      <c r="R1836" s="283" t="str">
        <f>IF(ISBLANK(L1936),"",IF(OR(ISBLANK(VLOOKUP(L1936&amp;"-"&amp;E1936,'Np Quality'!A:M,9,FALSE)),ISERROR(VLOOKUP(L1936&amp;"-"&amp;E1936,'Np Quality'!A:M,9,FALSE))),"-",VLOOKUP(L1936&amp;"-"&amp;E1936,'Np Quality'!A:M,9,FALSE)))</f>
        <v/>
      </c>
      <c r="S1836" s="150"/>
      <c r="T1836" s="395" t="str">
        <f t="shared" si="210"/>
        <v/>
      </c>
      <c r="U1836" s="395" t="str">
        <f t="shared" si="207"/>
        <v/>
      </c>
      <c r="V1836" s="396"/>
      <c r="W1836" s="282"/>
    </row>
    <row r="1837" spans="1:23">
      <c r="A1837" s="382" t="str">
        <f t="shared" si="208"/>
        <v/>
      </c>
      <c r="B1837" s="383" t="str">
        <f t="shared" si="211"/>
        <v/>
      </c>
      <c r="C1837" s="236"/>
      <c r="D1837" s="282"/>
      <c r="E1837" s="384" t="str">
        <f t="shared" si="209"/>
        <v/>
      </c>
      <c r="F1837" s="388"/>
      <c r="G1837" s="243"/>
      <c r="H1837" s="244"/>
      <c r="I1837" s="243"/>
      <c r="J1837" s="244"/>
      <c r="K1837" s="244"/>
      <c r="L1837" s="244"/>
      <c r="M1837" s="244"/>
      <c r="N1837" s="290"/>
      <c r="O1837" s="391" t="str">
        <f>IF(ISBLANK(L1837),"",IF(OR(ISBLANK(VLOOKUP(L1837&amp;"-"&amp;E1837,'Np Quality'!A:M,6,FALSE)),ISERROR(VLOOKUP(L1837&amp;"-"&amp;E1837,'Np Quality'!A:M,6,FALSE))),"-",VLOOKUP(L1837&amp;"-"&amp;E1837,'Np Quality'!A:M,6,FALSE)))</f>
        <v/>
      </c>
      <c r="P1837" s="391" t="str">
        <f>IF(ISBLANK(L1837),"",IF(OR(ISBLANK(VLOOKUP(L1837&amp;"-"&amp;E1837,'Np Quality'!A:M,7,FALSE)),ISERROR(VLOOKUP(L1837&amp;"-"&amp;E1837,'Np Quality'!A:M,7,FALSE))),"-",VLOOKUP(L1837&amp;"-"&amp;E1837,'Np Quality'!A:M,7,FALSE)))</f>
        <v/>
      </c>
      <c r="Q1837" s="391" t="str">
        <f>IF(ISBLANK(L1837),"",IF(OR(ISBLANK(VLOOKUP(L1837&amp;"-"&amp;E1837,'Np Quality'!A:M,8,FALSE)),ISERROR(VLOOKUP(L1837&amp;"-"&amp;E1837,'Np Quality'!A:M,8,FALSE))),"-",VLOOKUP(L1837&amp;"-"&amp;E1837,'Np Quality'!A:M,8,FALSE)))</f>
        <v/>
      </c>
      <c r="R1837" s="283" t="str">
        <f>IF(ISBLANK(L1937),"",IF(OR(ISBLANK(VLOOKUP(L1937&amp;"-"&amp;E1937,'Np Quality'!A:M,9,FALSE)),ISERROR(VLOOKUP(L1937&amp;"-"&amp;E1937,'Np Quality'!A:M,9,FALSE))),"-",VLOOKUP(L1937&amp;"-"&amp;E1937,'Np Quality'!A:M,9,FALSE)))</f>
        <v/>
      </c>
      <c r="S1837" s="150"/>
      <c r="T1837" s="395" t="str">
        <f t="shared" si="210"/>
        <v/>
      </c>
      <c r="U1837" s="395" t="str">
        <f t="shared" si="207"/>
        <v/>
      </c>
      <c r="V1837" s="396"/>
      <c r="W1837" s="282"/>
    </row>
    <row r="1838" spans="1:23">
      <c r="A1838" s="382" t="str">
        <f t="shared" si="208"/>
        <v/>
      </c>
      <c r="B1838" s="383" t="str">
        <f t="shared" si="211"/>
        <v/>
      </c>
      <c r="C1838" s="236"/>
      <c r="D1838" s="282"/>
      <c r="E1838" s="384" t="str">
        <f t="shared" si="209"/>
        <v/>
      </c>
      <c r="F1838" s="388"/>
      <c r="G1838" s="243"/>
      <c r="H1838" s="244"/>
      <c r="I1838" s="243"/>
      <c r="J1838" s="244"/>
      <c r="K1838" s="244"/>
      <c r="L1838" s="244"/>
      <c r="M1838" s="244"/>
      <c r="N1838" s="290"/>
      <c r="O1838" s="391" t="str">
        <f>IF(ISBLANK(L1838),"",IF(OR(ISBLANK(VLOOKUP(L1838&amp;"-"&amp;E1838,'Np Quality'!A:M,6,FALSE)),ISERROR(VLOOKUP(L1838&amp;"-"&amp;E1838,'Np Quality'!A:M,6,FALSE))),"-",VLOOKUP(L1838&amp;"-"&amp;E1838,'Np Quality'!A:M,6,FALSE)))</f>
        <v/>
      </c>
      <c r="P1838" s="391" t="str">
        <f>IF(ISBLANK(L1838),"",IF(OR(ISBLANK(VLOOKUP(L1838&amp;"-"&amp;E1838,'Np Quality'!A:M,7,FALSE)),ISERROR(VLOOKUP(L1838&amp;"-"&amp;E1838,'Np Quality'!A:M,7,FALSE))),"-",VLOOKUP(L1838&amp;"-"&amp;E1838,'Np Quality'!A:M,7,FALSE)))</f>
        <v/>
      </c>
      <c r="Q1838" s="391" t="str">
        <f>IF(ISBLANK(L1838),"",IF(OR(ISBLANK(VLOOKUP(L1838&amp;"-"&amp;E1838,'Np Quality'!A:M,8,FALSE)),ISERROR(VLOOKUP(L1838&amp;"-"&amp;E1838,'Np Quality'!A:M,8,FALSE))),"-",VLOOKUP(L1838&amp;"-"&amp;E1838,'Np Quality'!A:M,8,FALSE)))</f>
        <v/>
      </c>
      <c r="R1838" s="283" t="str">
        <f>IF(ISBLANK(L1938),"",IF(OR(ISBLANK(VLOOKUP(L1938&amp;"-"&amp;E1938,'Np Quality'!A:M,9,FALSE)),ISERROR(VLOOKUP(L1938&amp;"-"&amp;E1938,'Np Quality'!A:M,9,FALSE))),"-",VLOOKUP(L1938&amp;"-"&amp;E1938,'Np Quality'!A:M,9,FALSE)))</f>
        <v/>
      </c>
      <c r="S1838" s="150"/>
      <c r="T1838" s="395" t="str">
        <f t="shared" si="210"/>
        <v/>
      </c>
      <c r="U1838" s="395" t="str">
        <f t="shared" si="207"/>
        <v/>
      </c>
      <c r="V1838" s="396"/>
      <c r="W1838" s="282"/>
    </row>
    <row r="1839" spans="1:23">
      <c r="A1839" s="382" t="str">
        <f t="shared" si="208"/>
        <v/>
      </c>
      <c r="B1839" s="383" t="str">
        <f t="shared" si="211"/>
        <v/>
      </c>
      <c r="C1839" s="236"/>
      <c r="D1839" s="282"/>
      <c r="E1839" s="384" t="str">
        <f t="shared" si="209"/>
        <v/>
      </c>
      <c r="F1839" s="388"/>
      <c r="G1839" s="243"/>
      <c r="H1839" s="244"/>
      <c r="I1839" s="243"/>
      <c r="J1839" s="244"/>
      <c r="K1839" s="244"/>
      <c r="L1839" s="244"/>
      <c r="M1839" s="244"/>
      <c r="N1839" s="290"/>
      <c r="O1839" s="391" t="str">
        <f>IF(ISBLANK(L1839),"",IF(OR(ISBLANK(VLOOKUP(L1839&amp;"-"&amp;E1839,'Np Quality'!A:M,6,FALSE)),ISERROR(VLOOKUP(L1839&amp;"-"&amp;E1839,'Np Quality'!A:M,6,FALSE))),"-",VLOOKUP(L1839&amp;"-"&amp;E1839,'Np Quality'!A:M,6,FALSE)))</f>
        <v/>
      </c>
      <c r="P1839" s="391" t="str">
        <f>IF(ISBLANK(L1839),"",IF(OR(ISBLANK(VLOOKUP(L1839&amp;"-"&amp;E1839,'Np Quality'!A:M,7,FALSE)),ISERROR(VLOOKUP(L1839&amp;"-"&amp;E1839,'Np Quality'!A:M,7,FALSE))),"-",VLOOKUP(L1839&amp;"-"&amp;E1839,'Np Quality'!A:M,7,FALSE)))</f>
        <v/>
      </c>
      <c r="Q1839" s="391" t="str">
        <f>IF(ISBLANK(L1839),"",IF(OR(ISBLANK(VLOOKUP(L1839&amp;"-"&amp;E1839,'Np Quality'!A:M,8,FALSE)),ISERROR(VLOOKUP(L1839&amp;"-"&amp;E1839,'Np Quality'!A:M,8,FALSE))),"-",VLOOKUP(L1839&amp;"-"&amp;E1839,'Np Quality'!A:M,8,FALSE)))</f>
        <v/>
      </c>
      <c r="R1839" s="283" t="str">
        <f>IF(ISBLANK(L1939),"",IF(OR(ISBLANK(VLOOKUP(L1939&amp;"-"&amp;E1939,'Np Quality'!A:M,9,FALSE)),ISERROR(VLOOKUP(L1939&amp;"-"&amp;E1939,'Np Quality'!A:M,9,FALSE))),"-",VLOOKUP(L1939&amp;"-"&amp;E1939,'Np Quality'!A:M,9,FALSE)))</f>
        <v/>
      </c>
      <c r="S1839" s="150"/>
      <c r="T1839" s="395" t="str">
        <f t="shared" si="210"/>
        <v/>
      </c>
      <c r="U1839" s="395" t="str">
        <f t="shared" si="207"/>
        <v/>
      </c>
      <c r="V1839" s="396"/>
      <c r="W1839" s="282"/>
    </row>
    <row r="1840" spans="1:23">
      <c r="A1840" s="382" t="str">
        <f t="shared" si="208"/>
        <v/>
      </c>
      <c r="B1840" s="383" t="str">
        <f t="shared" si="211"/>
        <v/>
      </c>
      <c r="C1840" s="236"/>
      <c r="D1840" s="282"/>
      <c r="E1840" s="384" t="str">
        <f t="shared" si="209"/>
        <v/>
      </c>
      <c r="F1840" s="388"/>
      <c r="G1840" s="243"/>
      <c r="H1840" s="244"/>
      <c r="I1840" s="243"/>
      <c r="J1840" s="244"/>
      <c r="K1840" s="244"/>
      <c r="L1840" s="244"/>
      <c r="M1840" s="244"/>
      <c r="N1840" s="290"/>
      <c r="O1840" s="391" t="str">
        <f>IF(ISBLANK(L1840),"",IF(OR(ISBLANK(VLOOKUP(L1840&amp;"-"&amp;E1840,'Np Quality'!A:M,6,FALSE)),ISERROR(VLOOKUP(L1840&amp;"-"&amp;E1840,'Np Quality'!A:M,6,FALSE))),"-",VLOOKUP(L1840&amp;"-"&amp;E1840,'Np Quality'!A:M,6,FALSE)))</f>
        <v/>
      </c>
      <c r="P1840" s="391" t="str">
        <f>IF(ISBLANK(L1840),"",IF(OR(ISBLANK(VLOOKUP(L1840&amp;"-"&amp;E1840,'Np Quality'!A:M,7,FALSE)),ISERROR(VLOOKUP(L1840&amp;"-"&amp;E1840,'Np Quality'!A:M,7,FALSE))),"-",VLOOKUP(L1840&amp;"-"&amp;E1840,'Np Quality'!A:M,7,FALSE)))</f>
        <v/>
      </c>
      <c r="Q1840" s="391" t="str">
        <f>IF(ISBLANK(L1840),"",IF(OR(ISBLANK(VLOOKUP(L1840&amp;"-"&amp;E1840,'Np Quality'!A:M,8,FALSE)),ISERROR(VLOOKUP(L1840&amp;"-"&amp;E1840,'Np Quality'!A:M,8,FALSE))),"-",VLOOKUP(L1840&amp;"-"&amp;E1840,'Np Quality'!A:M,8,FALSE)))</f>
        <v/>
      </c>
      <c r="R1840" s="283" t="str">
        <f>IF(ISBLANK(L1940),"",IF(OR(ISBLANK(VLOOKUP(L1940&amp;"-"&amp;E1940,'Np Quality'!A:M,9,FALSE)),ISERROR(VLOOKUP(L1940&amp;"-"&amp;E1940,'Np Quality'!A:M,9,FALSE))),"-",VLOOKUP(L1940&amp;"-"&amp;E1940,'Np Quality'!A:M,9,FALSE)))</f>
        <v/>
      </c>
      <c r="S1840" s="150"/>
      <c r="T1840" s="395" t="str">
        <f t="shared" si="210"/>
        <v/>
      </c>
      <c r="U1840" s="395" t="str">
        <f t="shared" si="207"/>
        <v/>
      </c>
      <c r="V1840" s="396"/>
      <c r="W1840" s="282"/>
    </row>
    <row r="1841" spans="1:23">
      <c r="A1841" s="382" t="str">
        <f t="shared" si="208"/>
        <v/>
      </c>
      <c r="B1841" s="383" t="str">
        <f t="shared" si="211"/>
        <v/>
      </c>
      <c r="C1841" s="236"/>
      <c r="D1841" s="282"/>
      <c r="E1841" s="384" t="str">
        <f t="shared" si="209"/>
        <v/>
      </c>
      <c r="F1841" s="388"/>
      <c r="G1841" s="243"/>
      <c r="H1841" s="244"/>
      <c r="I1841" s="243"/>
      <c r="J1841" s="244"/>
      <c r="K1841" s="244"/>
      <c r="L1841" s="244"/>
      <c r="M1841" s="244"/>
      <c r="N1841" s="290"/>
      <c r="O1841" s="391" t="str">
        <f>IF(ISBLANK(L1841),"",IF(OR(ISBLANK(VLOOKUP(L1841&amp;"-"&amp;E1841,'Np Quality'!A:M,6,FALSE)),ISERROR(VLOOKUP(L1841&amp;"-"&amp;E1841,'Np Quality'!A:M,6,FALSE))),"-",VLOOKUP(L1841&amp;"-"&amp;E1841,'Np Quality'!A:M,6,FALSE)))</f>
        <v/>
      </c>
      <c r="P1841" s="391" t="str">
        <f>IF(ISBLANK(L1841),"",IF(OR(ISBLANK(VLOOKUP(L1841&amp;"-"&amp;E1841,'Np Quality'!A:M,7,FALSE)),ISERROR(VLOOKUP(L1841&amp;"-"&amp;E1841,'Np Quality'!A:M,7,FALSE))),"-",VLOOKUP(L1841&amp;"-"&amp;E1841,'Np Quality'!A:M,7,FALSE)))</f>
        <v/>
      </c>
      <c r="Q1841" s="391" t="str">
        <f>IF(ISBLANK(L1841),"",IF(OR(ISBLANK(VLOOKUP(L1841&amp;"-"&amp;E1841,'Np Quality'!A:M,8,FALSE)),ISERROR(VLOOKUP(L1841&amp;"-"&amp;E1841,'Np Quality'!A:M,8,FALSE))),"-",VLOOKUP(L1841&amp;"-"&amp;E1841,'Np Quality'!A:M,8,FALSE)))</f>
        <v/>
      </c>
      <c r="R1841" s="283" t="str">
        <f>IF(ISBLANK(L1941),"",IF(OR(ISBLANK(VLOOKUP(L1941&amp;"-"&amp;E1941,'Np Quality'!A:M,9,FALSE)),ISERROR(VLOOKUP(L1941&amp;"-"&amp;E1941,'Np Quality'!A:M,9,FALSE))),"-",VLOOKUP(L1941&amp;"-"&amp;E1941,'Np Quality'!A:M,9,FALSE)))</f>
        <v/>
      </c>
      <c r="S1841" s="150"/>
      <c r="T1841" s="395" t="str">
        <f t="shared" si="210"/>
        <v/>
      </c>
      <c r="U1841" s="395" t="str">
        <f t="shared" si="207"/>
        <v/>
      </c>
      <c r="V1841" s="396"/>
      <c r="W1841" s="282"/>
    </row>
    <row r="1842" spans="1:23">
      <c r="A1842" s="382" t="str">
        <f t="shared" si="208"/>
        <v/>
      </c>
      <c r="B1842" s="383" t="str">
        <f t="shared" si="211"/>
        <v/>
      </c>
      <c r="C1842" s="236"/>
      <c r="D1842" s="282"/>
      <c r="E1842" s="384" t="str">
        <f t="shared" si="209"/>
        <v/>
      </c>
      <c r="F1842" s="388"/>
      <c r="G1842" s="243"/>
      <c r="H1842" s="244"/>
      <c r="I1842" s="243"/>
      <c r="J1842" s="244"/>
      <c r="K1842" s="244"/>
      <c r="L1842" s="244"/>
      <c r="M1842" s="244"/>
      <c r="N1842" s="290"/>
      <c r="O1842" s="391" t="str">
        <f>IF(ISBLANK(L1843),"",IF(OR(ISBLANK(VLOOKUP(L1843&amp;"-"&amp;E1843,'Np Quality'!A:M,6,FALSE)),ISERROR(VLOOKUP(L1843&amp;"-"&amp;E1843,'Np Quality'!A:M,6,FALSE))),"-",VLOOKUP(L1843&amp;"-"&amp;E1843,'Np Quality'!A:M,6,FALSE)))</f>
        <v/>
      </c>
      <c r="P1842" s="391" t="str">
        <f>IF(ISBLANK(L1842),"",IF(OR(ISBLANK(VLOOKUP(L1842&amp;"-"&amp;E1842,'Np Quality'!A:M,7,FALSE)),ISERROR(VLOOKUP(L1842&amp;"-"&amp;E1842,'Np Quality'!A:M,7,FALSE))),"-",VLOOKUP(L1842&amp;"-"&amp;E1842,'Np Quality'!A:M,7,FALSE)))</f>
        <v/>
      </c>
      <c r="Q1842" s="391" t="str">
        <f>IF(ISBLANK(L1842),"",IF(OR(ISBLANK(VLOOKUP(L1842&amp;"-"&amp;E1842,'Np Quality'!A:M,8,FALSE)),ISERROR(VLOOKUP(L1842&amp;"-"&amp;E1842,'Np Quality'!A:M,8,FALSE))),"-",VLOOKUP(L1842&amp;"-"&amp;E1842,'Np Quality'!A:M,8,FALSE)))</f>
        <v/>
      </c>
      <c r="R1842" s="283" t="str">
        <f>IF(ISBLANK(L1942),"",IF(OR(ISBLANK(VLOOKUP(L1942&amp;"-"&amp;E1942,'Np Quality'!A:M,9,FALSE)),ISERROR(VLOOKUP(L1942&amp;"-"&amp;E1942,'Np Quality'!A:M,9,FALSE))),"-",VLOOKUP(L1942&amp;"-"&amp;E1942,'Np Quality'!A:M,9,FALSE)))</f>
        <v/>
      </c>
      <c r="S1842" s="150"/>
      <c r="T1842" s="395" t="str">
        <f t="shared" si="210"/>
        <v/>
      </c>
      <c r="U1842" s="395" t="str">
        <f t="shared" si="207"/>
        <v/>
      </c>
      <c r="V1842" s="396"/>
      <c r="W1842" s="282"/>
    </row>
    <row r="1843" spans="1:23">
      <c r="A1843" s="382" t="str">
        <f t="shared" si="208"/>
        <v/>
      </c>
      <c r="B1843" s="383" t="str">
        <f t="shared" si="211"/>
        <v/>
      </c>
      <c r="C1843" s="236"/>
      <c r="D1843" s="282"/>
      <c r="E1843" s="384" t="str">
        <f t="shared" si="209"/>
        <v/>
      </c>
      <c r="F1843" s="388"/>
      <c r="G1843" s="243"/>
      <c r="H1843" s="244"/>
      <c r="I1843" s="243"/>
      <c r="J1843" s="244"/>
      <c r="K1843" s="244"/>
      <c r="L1843" s="244"/>
      <c r="M1843" s="244"/>
      <c r="N1843" s="290"/>
      <c r="O1843" s="391" t="str">
        <f>IF(ISBLANK(L1843),"",IF(OR(ISBLANK(VLOOKUP(L1843&amp;"-"&amp;E1843,'Np Quality'!A:M,6,FALSE)),ISERROR(VLOOKUP(L1843&amp;"-"&amp;E1843,'Np Quality'!A:M,6,FALSE))),"-",VLOOKUP(L1843&amp;"-"&amp;E1843,'Np Quality'!A:M,6,FALSE)))</f>
        <v/>
      </c>
      <c r="P1843" s="391" t="str">
        <f>IF(ISBLANK(L1844),"",IF(OR(ISBLANK(VLOOKUP(L1844&amp;"-"&amp;E1844,'Np Quality'!A:M,7,FALSE)),ISERROR(VLOOKUP(L1844&amp;"-"&amp;E1844,'Np Quality'!A:M,7,FALSE))),"-",VLOOKUP(L1844&amp;"-"&amp;E1844,'Np Quality'!A:M,7,FALSE)))</f>
        <v/>
      </c>
      <c r="Q1843" s="391" t="str">
        <f>IF(ISBLANK(L1843),"",IF(OR(ISBLANK(VLOOKUP(L1843&amp;"-"&amp;E1843,'Np Quality'!A:M,8,FALSE)),ISERROR(VLOOKUP(L1843&amp;"-"&amp;E1843,'Np Quality'!A:M,8,FALSE))),"-",VLOOKUP(L1843&amp;"-"&amp;E1843,'Np Quality'!A:M,8,FALSE)))</f>
        <v/>
      </c>
      <c r="R1843" s="283" t="str">
        <f>IF(ISBLANK(L1943),"",IF(OR(ISBLANK(VLOOKUP(L1943&amp;"-"&amp;E1943,'Np Quality'!A:M,9,FALSE)),ISERROR(VLOOKUP(L1943&amp;"-"&amp;E1943,'Np Quality'!A:M,9,FALSE))),"-",VLOOKUP(L1943&amp;"-"&amp;E1943,'Np Quality'!A:M,9,FALSE)))</f>
        <v/>
      </c>
      <c r="S1843" s="150"/>
      <c r="T1843" s="395" t="str">
        <f t="shared" si="210"/>
        <v/>
      </c>
      <c r="U1843" s="395" t="str">
        <f t="shared" si="207"/>
        <v/>
      </c>
      <c r="V1843" s="396"/>
      <c r="W1843" s="282"/>
    </row>
    <row r="1844" spans="1:23">
      <c r="A1844" s="382" t="str">
        <f t="shared" si="208"/>
        <v/>
      </c>
      <c r="B1844" s="383" t="str">
        <f t="shared" si="211"/>
        <v/>
      </c>
      <c r="C1844" s="236"/>
      <c r="D1844" s="282"/>
      <c r="E1844" s="384" t="str">
        <f t="shared" si="209"/>
        <v/>
      </c>
      <c r="F1844" s="388"/>
      <c r="G1844" s="243"/>
      <c r="H1844" s="244"/>
      <c r="I1844" s="243"/>
      <c r="J1844" s="244"/>
      <c r="K1844" s="244"/>
      <c r="L1844" s="244"/>
      <c r="M1844" s="244"/>
      <c r="N1844" s="290"/>
      <c r="O1844" s="391" t="str">
        <f>IF(ISBLANK(L1844),"",IF(OR(ISBLANK(VLOOKUP(L1844&amp;"-"&amp;E1844,'Np Quality'!A:M,6,FALSE)),ISERROR(VLOOKUP(L1844&amp;"-"&amp;E1844,'Np Quality'!A:M,6,FALSE))),"-",VLOOKUP(L1844&amp;"-"&amp;E1844,'Np Quality'!A:M,6,FALSE)))</f>
        <v/>
      </c>
      <c r="P1844" s="391" t="str">
        <f>IF(ISBLANK(L1844),"",IF(OR(ISBLANK(VLOOKUP(L1844&amp;"-"&amp;E1844,'Np Quality'!A:M,7,FALSE)),ISERROR(VLOOKUP(L1844&amp;"-"&amp;E1844,'Np Quality'!A:M,7,FALSE))),"-",VLOOKUP(L1844&amp;"-"&amp;E1844,'Np Quality'!A:M,7,FALSE)))</f>
        <v/>
      </c>
      <c r="Q1844" s="391" t="str">
        <f>IF(ISBLANK(L1845),"",IF(OR(ISBLANK(VLOOKUP(L1845&amp;"-"&amp;E1845,'Np Quality'!A:M,8,FALSE)),ISERROR(VLOOKUP(L1845&amp;"-"&amp;E1845,'Np Quality'!A:M,8,FALSE))),"-",VLOOKUP(L1845&amp;"-"&amp;E1845,'Np Quality'!A:M,8,FALSE)))</f>
        <v/>
      </c>
      <c r="R1844" s="283" t="str">
        <f>IF(ISBLANK(L1944),"",IF(OR(ISBLANK(VLOOKUP(L1944&amp;"-"&amp;E1944,'Np Quality'!A:M,9,FALSE)),ISERROR(VLOOKUP(L1944&amp;"-"&amp;E1944,'Np Quality'!A:M,9,FALSE))),"-",VLOOKUP(L1944&amp;"-"&amp;E1944,'Np Quality'!A:M,9,FALSE)))</f>
        <v/>
      </c>
      <c r="S1844" s="150"/>
      <c r="T1844" s="395" t="str">
        <f t="shared" si="210"/>
        <v/>
      </c>
      <c r="U1844" s="395" t="str">
        <f t="shared" si="207"/>
        <v/>
      </c>
      <c r="V1844" s="396"/>
      <c r="W1844" s="282"/>
    </row>
    <row r="1845" spans="1:23">
      <c r="A1845" s="382" t="str">
        <f t="shared" si="208"/>
        <v/>
      </c>
      <c r="B1845" s="383" t="str">
        <f t="shared" si="211"/>
        <v/>
      </c>
      <c r="C1845" s="236"/>
      <c r="D1845" s="282"/>
      <c r="E1845" s="384" t="str">
        <f t="shared" si="209"/>
        <v/>
      </c>
      <c r="F1845" s="388"/>
      <c r="G1845" s="243"/>
      <c r="H1845" s="244"/>
      <c r="I1845" s="243"/>
      <c r="J1845" s="244"/>
      <c r="K1845" s="244"/>
      <c r="L1845" s="244"/>
      <c r="M1845" s="244"/>
      <c r="N1845" s="290"/>
      <c r="O1845" s="391" t="str">
        <f>IF(ISBLANK(L1845),"",IF(OR(ISBLANK(VLOOKUP(L1845&amp;"-"&amp;E1845,'Np Quality'!A:M,6,FALSE)),ISERROR(VLOOKUP(L1845&amp;"-"&amp;E1845,'Np Quality'!A:M,6,FALSE))),"-",VLOOKUP(L1845&amp;"-"&amp;E1845,'Np Quality'!A:M,6,FALSE)))</f>
        <v/>
      </c>
      <c r="P1845" s="391" t="str">
        <f>IF(ISBLANK(L1845),"",IF(OR(ISBLANK(VLOOKUP(L1845&amp;"-"&amp;E1845,'Np Quality'!A:M,7,FALSE)),ISERROR(VLOOKUP(L1845&amp;"-"&amp;E1845,'Np Quality'!A:M,7,FALSE))),"-",VLOOKUP(L1845&amp;"-"&amp;E1845,'Np Quality'!A:M,7,FALSE)))</f>
        <v/>
      </c>
      <c r="Q1845" s="391" t="str">
        <f>IF(ISBLANK(L1845),"",IF(OR(ISBLANK(VLOOKUP(L1845&amp;"-"&amp;E1845,'Np Quality'!A:M,8,FALSE)),ISERROR(VLOOKUP(L1845&amp;"-"&amp;E1845,'Np Quality'!A:M,8,FALSE))),"-",VLOOKUP(L1845&amp;"-"&amp;E1845,'Np Quality'!A:M,8,FALSE)))</f>
        <v/>
      </c>
      <c r="R1845" s="283" t="str">
        <f>IF(ISBLANK(L1946),"",IF(OR(ISBLANK(VLOOKUP(L1946&amp;"-"&amp;E1946,'Np Quality'!A:M,9,FALSE)),ISERROR(VLOOKUP(L1946&amp;"-"&amp;E1946,'Np Quality'!A:M,9,FALSE))),"-",VLOOKUP(L1946&amp;"-"&amp;E1946,'Np Quality'!A:M,9,FALSE)))</f>
        <v/>
      </c>
      <c r="S1845" s="150"/>
      <c r="T1845" s="395" t="str">
        <f t="shared" si="210"/>
        <v/>
      </c>
      <c r="U1845" s="395" t="str">
        <f t="shared" si="207"/>
        <v/>
      </c>
      <c r="V1845" s="396"/>
      <c r="W1845" s="282"/>
    </row>
    <row r="1846" spans="1:23">
      <c r="A1846" s="382" t="str">
        <f t="shared" si="208"/>
        <v/>
      </c>
      <c r="B1846" s="383" t="str">
        <f t="shared" si="211"/>
        <v/>
      </c>
      <c r="C1846" s="236"/>
      <c r="D1846" s="282"/>
      <c r="E1846" s="384" t="str">
        <f t="shared" si="209"/>
        <v/>
      </c>
      <c r="F1846" s="388"/>
      <c r="G1846" s="243"/>
      <c r="H1846" s="244"/>
      <c r="I1846" s="243"/>
      <c r="J1846" s="244"/>
      <c r="K1846" s="244"/>
      <c r="L1846" s="244"/>
      <c r="M1846" s="244"/>
      <c r="N1846" s="290"/>
      <c r="O1846" s="391" t="str">
        <f>IF(ISBLANK(L1846),"",IF(OR(ISBLANK(VLOOKUP(L1846&amp;"-"&amp;E1846,'Np Quality'!A:M,6,FALSE)),ISERROR(VLOOKUP(L1846&amp;"-"&amp;E1846,'Np Quality'!A:M,6,FALSE))),"-",VLOOKUP(L1846&amp;"-"&amp;E1846,'Np Quality'!A:M,6,FALSE)))</f>
        <v/>
      </c>
      <c r="P1846" s="391" t="str">
        <f>IF(ISBLANK(L1846),"",IF(OR(ISBLANK(VLOOKUP(L1846&amp;"-"&amp;E1846,'Np Quality'!A:M,7,FALSE)),ISERROR(VLOOKUP(L1846&amp;"-"&amp;E1846,'Np Quality'!A:M,7,FALSE))),"-",VLOOKUP(L1846&amp;"-"&amp;E1846,'Np Quality'!A:M,7,FALSE)))</f>
        <v/>
      </c>
      <c r="Q1846" s="391" t="str">
        <f>IF(ISBLANK(L1846),"",IF(OR(ISBLANK(VLOOKUP(L1846&amp;"-"&amp;E1846,'Np Quality'!A:M,8,FALSE)),ISERROR(VLOOKUP(L1846&amp;"-"&amp;E1846,'Np Quality'!A:M,8,FALSE))),"-",VLOOKUP(L1846&amp;"-"&amp;E1846,'Np Quality'!A:M,8,FALSE)))</f>
        <v/>
      </c>
      <c r="R1846" s="283" t="str">
        <f>IF(ISBLANK(L1946),"",IF(OR(ISBLANK(VLOOKUP(L1946&amp;"-"&amp;E1946,'Np Quality'!A:M,9,FALSE)),ISERROR(VLOOKUP(L1946&amp;"-"&amp;E1946,'Np Quality'!A:M,9,FALSE))),"-",VLOOKUP(L1946&amp;"-"&amp;E1946,'Np Quality'!A:M,9,FALSE)))</f>
        <v/>
      </c>
      <c r="S1846" s="150"/>
      <c r="T1846" s="395" t="str">
        <f t="shared" si="210"/>
        <v/>
      </c>
      <c r="U1846" s="395" t="str">
        <f t="shared" si="207"/>
        <v/>
      </c>
      <c r="V1846" s="396"/>
      <c r="W1846" s="282"/>
    </row>
    <row r="1847" spans="1:23">
      <c r="A1847" s="382" t="str">
        <f t="shared" si="208"/>
        <v/>
      </c>
      <c r="B1847" s="383" t="str">
        <f t="shared" si="211"/>
        <v/>
      </c>
      <c r="C1847" s="236"/>
      <c r="D1847" s="282"/>
      <c r="E1847" s="384" t="str">
        <f t="shared" si="209"/>
        <v/>
      </c>
      <c r="F1847" s="388"/>
      <c r="G1847" s="243"/>
      <c r="H1847" s="244"/>
      <c r="I1847" s="243"/>
      <c r="J1847" s="244"/>
      <c r="K1847" s="244"/>
      <c r="L1847" s="244"/>
      <c r="M1847" s="244"/>
      <c r="N1847" s="290"/>
      <c r="O1847" s="391" t="str">
        <f>IF(ISBLANK(L1857),"",IF(OR(ISBLANK(VLOOKUP(L1857&amp;"-"&amp;E1857,'Np Quality'!A:M,6,FALSE)),ISERROR(VLOOKUP(L1857&amp;"-"&amp;E1857,'Np Quality'!A:M,6,FALSE))),"-",VLOOKUP(L1857&amp;"-"&amp;E1857,'Np Quality'!A:M,6,FALSE)))</f>
        <v/>
      </c>
      <c r="P1847" s="391" t="str">
        <f>IF(ISBLANK(L1847),"",IF(OR(ISBLANK(VLOOKUP(L1847&amp;"-"&amp;E1847,'Np Quality'!A:M,7,FALSE)),ISERROR(VLOOKUP(L1847&amp;"-"&amp;E1847,'Np Quality'!A:M,7,FALSE))),"-",VLOOKUP(L1847&amp;"-"&amp;E1847,'Np Quality'!A:M,7,FALSE)))</f>
        <v/>
      </c>
      <c r="Q1847" s="391" t="str">
        <f>IF(ISBLANK(L1847),"",IF(OR(ISBLANK(VLOOKUP(L1847&amp;"-"&amp;E1847,'Np Quality'!A:M,8,FALSE)),ISERROR(VLOOKUP(L1847&amp;"-"&amp;E1847,'Np Quality'!A:M,8,FALSE))),"-",VLOOKUP(L1847&amp;"-"&amp;E1847,'Np Quality'!A:M,8,FALSE)))</f>
        <v/>
      </c>
      <c r="R1847" s="283" t="str">
        <f>IF(ISBLANK(L1947),"",IF(OR(ISBLANK(VLOOKUP(L1947&amp;"-"&amp;E1947,'Np Quality'!A:M,9,FALSE)),ISERROR(VLOOKUP(L1947&amp;"-"&amp;E1947,'Np Quality'!A:M,9,FALSE))),"-",VLOOKUP(L1947&amp;"-"&amp;E1947,'Np Quality'!A:M,9,FALSE)))</f>
        <v/>
      </c>
      <c r="S1847" s="150"/>
      <c r="T1847" s="395" t="str">
        <f t="shared" si="210"/>
        <v/>
      </c>
      <c r="U1847" s="395" t="str">
        <f t="shared" si="207"/>
        <v/>
      </c>
      <c r="V1847" s="396"/>
      <c r="W1847" s="282"/>
    </row>
    <row r="1848" spans="1:23">
      <c r="A1848" s="382" t="str">
        <f t="shared" si="208"/>
        <v/>
      </c>
      <c r="B1848" s="383" t="str">
        <f t="shared" si="211"/>
        <v/>
      </c>
      <c r="C1848" s="236"/>
      <c r="D1848" s="282"/>
      <c r="E1848" s="384" t="str">
        <f t="shared" si="209"/>
        <v/>
      </c>
      <c r="F1848" s="388"/>
      <c r="G1848" s="243"/>
      <c r="H1848" s="244"/>
      <c r="I1848" s="243"/>
      <c r="J1848" s="244"/>
      <c r="K1848" s="244"/>
      <c r="L1848" s="244"/>
      <c r="M1848" s="244"/>
      <c r="N1848" s="290"/>
      <c r="O1848" s="391" t="str">
        <f>IF(ISBLANK(L1858),"",IF(OR(ISBLANK(VLOOKUP(L1858&amp;"-"&amp;E1858,'Np Quality'!A:M,6,FALSE)),ISERROR(VLOOKUP(L1858&amp;"-"&amp;E1858,'Np Quality'!A:M,6,FALSE))),"-",VLOOKUP(L1858&amp;"-"&amp;E1858,'Np Quality'!A:M,6,FALSE)))</f>
        <v/>
      </c>
      <c r="P1848" s="391" t="str">
        <f>IF(ISBLANK(L1848),"",IF(OR(ISBLANK(VLOOKUP(L1848&amp;"-"&amp;E1848,'Np Quality'!A:M,7,FALSE)),ISERROR(VLOOKUP(L1848&amp;"-"&amp;E1848,'Np Quality'!A:M,7,FALSE))),"-",VLOOKUP(L1848&amp;"-"&amp;E1848,'Np Quality'!A:M,7,FALSE)))</f>
        <v/>
      </c>
      <c r="Q1848" s="391" t="str">
        <f>IF(ISBLANK(L1848),"",IF(OR(ISBLANK(VLOOKUP(L1848&amp;"-"&amp;E1848,'Np Quality'!A:M,8,FALSE)),ISERROR(VLOOKUP(L1848&amp;"-"&amp;E1848,'Np Quality'!A:M,8,FALSE))),"-",VLOOKUP(L1848&amp;"-"&amp;E1848,'Np Quality'!A:M,8,FALSE)))</f>
        <v/>
      </c>
      <c r="R1848" s="283" t="str">
        <f>IF(ISBLANK(L1948),"",IF(OR(ISBLANK(VLOOKUP(L1948&amp;"-"&amp;E1948,'Np Quality'!A:M,9,FALSE)),ISERROR(VLOOKUP(L1948&amp;"-"&amp;E1948,'Np Quality'!A:M,9,FALSE))),"-",VLOOKUP(L1948&amp;"-"&amp;E1948,'Np Quality'!A:M,9,FALSE)))</f>
        <v/>
      </c>
      <c r="S1848" s="150"/>
      <c r="T1848" s="395" t="str">
        <f t="shared" si="210"/>
        <v/>
      </c>
      <c r="U1848" s="395" t="str">
        <f t="shared" si="207"/>
        <v/>
      </c>
      <c r="V1848" s="396"/>
      <c r="W1848" s="282"/>
    </row>
    <row r="1849" spans="1:23">
      <c r="A1849" s="382" t="str">
        <f t="shared" si="208"/>
        <v/>
      </c>
      <c r="B1849" s="383" t="str">
        <f t="shared" si="211"/>
        <v/>
      </c>
      <c r="C1849" s="236"/>
      <c r="D1849" s="282"/>
      <c r="E1849" s="384" t="str">
        <f t="shared" si="209"/>
        <v/>
      </c>
      <c r="F1849" s="388"/>
      <c r="G1849" s="243"/>
      <c r="H1849" s="244"/>
      <c r="I1849" s="243"/>
      <c r="J1849" s="244"/>
      <c r="K1849" s="244"/>
      <c r="L1849" s="244"/>
      <c r="M1849" s="244"/>
      <c r="N1849" s="290"/>
      <c r="O1849" s="391" t="str">
        <f>IF(ISBLANK(L1859),"",IF(OR(ISBLANK(VLOOKUP(L1859&amp;"-"&amp;E1859,'Np Quality'!A:M,6,FALSE)),ISERROR(VLOOKUP(L1859&amp;"-"&amp;E1859,'Np Quality'!A:M,6,FALSE))),"-",VLOOKUP(L1859&amp;"-"&amp;E1859,'Np Quality'!A:M,6,FALSE)))</f>
        <v/>
      </c>
      <c r="P1849" s="391" t="str">
        <f>IF(ISBLANK(L1849),"",IF(OR(ISBLANK(VLOOKUP(L1849&amp;"-"&amp;E1849,'Np Quality'!A:M,7,FALSE)),ISERROR(VLOOKUP(L1849&amp;"-"&amp;E1849,'Np Quality'!A:M,7,FALSE))),"-",VLOOKUP(L1849&amp;"-"&amp;E1849,'Np Quality'!A:M,7,FALSE)))</f>
        <v/>
      </c>
      <c r="Q1849" s="391" t="str">
        <f>IF(ISBLANK(L1849),"",IF(OR(ISBLANK(VLOOKUP(L1849&amp;"-"&amp;E1849,'Np Quality'!A:M,8,FALSE)),ISERROR(VLOOKUP(L1849&amp;"-"&amp;E1849,'Np Quality'!A:M,8,FALSE))),"-",VLOOKUP(L1849&amp;"-"&amp;E1849,'Np Quality'!A:M,8,FALSE)))</f>
        <v/>
      </c>
      <c r="R1849" s="283" t="str">
        <f>IF(ISBLANK(L1949),"",IF(OR(ISBLANK(VLOOKUP(L1949&amp;"-"&amp;E1949,'Np Quality'!A:M,9,FALSE)),ISERROR(VLOOKUP(L1949&amp;"-"&amp;E1949,'Np Quality'!A:M,9,FALSE))),"-",VLOOKUP(L1949&amp;"-"&amp;E1949,'Np Quality'!A:M,9,FALSE)))</f>
        <v/>
      </c>
      <c r="S1849" s="150"/>
      <c r="T1849" s="395" t="str">
        <f t="shared" si="210"/>
        <v/>
      </c>
      <c r="U1849" s="395" t="str">
        <f t="shared" si="207"/>
        <v/>
      </c>
      <c r="V1849" s="396"/>
      <c r="W1849" s="282"/>
    </row>
    <row r="1850" spans="1:23">
      <c r="A1850" s="382" t="str">
        <f t="shared" si="208"/>
        <v/>
      </c>
      <c r="B1850" s="383" t="str">
        <f t="shared" si="211"/>
        <v/>
      </c>
      <c r="C1850" s="236"/>
      <c r="D1850" s="282"/>
      <c r="E1850" s="384" t="str">
        <f t="shared" si="209"/>
        <v/>
      </c>
      <c r="F1850" s="388"/>
      <c r="G1850" s="243"/>
      <c r="H1850" s="244"/>
      <c r="I1850" s="243"/>
      <c r="J1850" s="244"/>
      <c r="K1850" s="244"/>
      <c r="L1850" s="244"/>
      <c r="M1850" s="244"/>
      <c r="N1850" s="290"/>
      <c r="O1850" s="391" t="str">
        <f>IF(ISBLANK(L1860),"",IF(OR(ISBLANK(VLOOKUP(L1860&amp;"-"&amp;E1860,'Np Quality'!A:M,6,FALSE)),ISERROR(VLOOKUP(L1860&amp;"-"&amp;E1860,'Np Quality'!A:M,6,FALSE))),"-",VLOOKUP(L1860&amp;"-"&amp;E1860,'Np Quality'!A:M,6,FALSE)))</f>
        <v/>
      </c>
      <c r="P1850" s="391" t="str">
        <f>IF(ISBLANK(L1850),"",IF(OR(ISBLANK(VLOOKUP(L1850&amp;"-"&amp;E1850,'Np Quality'!A:M,7,FALSE)),ISERROR(VLOOKUP(L1850&amp;"-"&amp;E1850,'Np Quality'!A:M,7,FALSE))),"-",VLOOKUP(L1850&amp;"-"&amp;E1850,'Np Quality'!A:M,7,FALSE)))</f>
        <v/>
      </c>
      <c r="Q1850" s="391" t="str">
        <f>IF(ISBLANK(L1850),"",IF(OR(ISBLANK(VLOOKUP(L1850&amp;"-"&amp;E1850,'Np Quality'!A:M,8,FALSE)),ISERROR(VLOOKUP(L1850&amp;"-"&amp;E1850,'Np Quality'!A:M,8,FALSE))),"-",VLOOKUP(L1850&amp;"-"&amp;E1850,'Np Quality'!A:M,8,FALSE)))</f>
        <v/>
      </c>
      <c r="R1850" s="283" t="str">
        <f>IF(ISBLANK(L1950),"",IF(OR(ISBLANK(VLOOKUP(L1950&amp;"-"&amp;E1950,'Np Quality'!A:M,9,FALSE)),ISERROR(VLOOKUP(L1950&amp;"-"&amp;E1950,'Np Quality'!A:M,9,FALSE))),"-",VLOOKUP(L1950&amp;"-"&amp;E1950,'Np Quality'!A:M,9,FALSE)))</f>
        <v/>
      </c>
      <c r="S1850" s="150"/>
      <c r="T1850" s="395" t="str">
        <f t="shared" si="210"/>
        <v/>
      </c>
      <c r="U1850" s="395" t="str">
        <f t="shared" si="207"/>
        <v/>
      </c>
      <c r="V1850" s="396"/>
      <c r="W1850" s="282"/>
    </row>
    <row r="1851" spans="1:23">
      <c r="A1851" s="382" t="str">
        <f t="shared" si="208"/>
        <v/>
      </c>
      <c r="B1851" s="383" t="str">
        <f t="shared" si="211"/>
        <v/>
      </c>
      <c r="C1851" s="236"/>
      <c r="D1851" s="282"/>
      <c r="E1851" s="384" t="str">
        <f t="shared" si="209"/>
        <v/>
      </c>
      <c r="F1851" s="388"/>
      <c r="G1851" s="243"/>
      <c r="H1851" s="244"/>
      <c r="I1851" s="243"/>
      <c r="J1851" s="244"/>
      <c r="K1851" s="244"/>
      <c r="L1851" s="244"/>
      <c r="M1851" s="244"/>
      <c r="N1851" s="290"/>
      <c r="O1851" s="391" t="str">
        <f>IF(ISBLANK(L1861),"",IF(OR(ISBLANK(VLOOKUP(L1861&amp;"-"&amp;E1861,'Np Quality'!A:M,6,FALSE)),ISERROR(VLOOKUP(L1861&amp;"-"&amp;E1861,'Np Quality'!A:M,6,FALSE))),"-",VLOOKUP(L1861&amp;"-"&amp;E1861,'Np Quality'!A:M,6,FALSE)))</f>
        <v/>
      </c>
      <c r="P1851" s="391" t="str">
        <f>IF(ISBLANK(L1851),"",IF(OR(ISBLANK(VLOOKUP(L1851&amp;"-"&amp;E1851,'Np Quality'!A:M,7,FALSE)),ISERROR(VLOOKUP(L1851&amp;"-"&amp;E1851,'Np Quality'!A:M,7,FALSE))),"-",VLOOKUP(L1851&amp;"-"&amp;E1851,'Np Quality'!A:M,7,FALSE)))</f>
        <v/>
      </c>
      <c r="Q1851" s="391" t="str">
        <f>IF(ISBLANK(L1851),"",IF(OR(ISBLANK(VLOOKUP(L1851&amp;"-"&amp;E1851,'Np Quality'!A:M,8,FALSE)),ISERROR(VLOOKUP(L1851&amp;"-"&amp;E1851,'Np Quality'!A:M,8,FALSE))),"-",VLOOKUP(L1851&amp;"-"&amp;E1851,'Np Quality'!A:M,8,FALSE)))</f>
        <v/>
      </c>
      <c r="R1851" s="283" t="str">
        <f>IF(ISBLANK(L1951),"",IF(OR(ISBLANK(VLOOKUP(L1951&amp;"-"&amp;E1951,'Np Quality'!A:M,9,FALSE)),ISERROR(VLOOKUP(L1951&amp;"-"&amp;E1951,'Np Quality'!A:M,9,FALSE))),"-",VLOOKUP(L1951&amp;"-"&amp;E1951,'Np Quality'!A:M,9,FALSE)))</f>
        <v/>
      </c>
      <c r="S1851" s="150"/>
      <c r="T1851" s="395" t="str">
        <f t="shared" si="210"/>
        <v/>
      </c>
      <c r="U1851" s="395" t="str">
        <f t="shared" si="207"/>
        <v/>
      </c>
      <c r="V1851" s="396"/>
      <c r="W1851" s="282"/>
    </row>
    <row r="1852" spans="1:23">
      <c r="A1852" s="382" t="str">
        <f t="shared" si="208"/>
        <v/>
      </c>
      <c r="B1852" s="383" t="str">
        <f t="shared" si="211"/>
        <v/>
      </c>
      <c r="C1852" s="236"/>
      <c r="D1852" s="282"/>
      <c r="E1852" s="384" t="str">
        <f t="shared" si="209"/>
        <v/>
      </c>
      <c r="F1852" s="388"/>
      <c r="G1852" s="243"/>
      <c r="H1852" s="244"/>
      <c r="I1852" s="243"/>
      <c r="J1852" s="244"/>
      <c r="K1852" s="244"/>
      <c r="L1852" s="244"/>
      <c r="M1852" s="244"/>
      <c r="N1852" s="290"/>
      <c r="O1852" s="391" t="str">
        <f>IF(ISBLANK(L1863),"",IF(OR(ISBLANK(VLOOKUP(L1863&amp;"-"&amp;E1863,'Np Quality'!A:M,6,FALSE)),ISERROR(VLOOKUP(L1863&amp;"-"&amp;E1863,'Np Quality'!A:M,6,FALSE))),"-",VLOOKUP(L1863&amp;"-"&amp;E1863,'Np Quality'!A:M,6,FALSE)))</f>
        <v/>
      </c>
      <c r="P1852" s="391" t="str">
        <f>IF(ISBLANK(L1852),"",IF(OR(ISBLANK(VLOOKUP(L1852&amp;"-"&amp;E1852,'Np Quality'!A:M,7,FALSE)),ISERROR(VLOOKUP(L1852&amp;"-"&amp;E1852,'Np Quality'!A:M,7,FALSE))),"-",VLOOKUP(L1852&amp;"-"&amp;E1852,'Np Quality'!A:M,7,FALSE)))</f>
        <v/>
      </c>
      <c r="Q1852" s="391" t="str">
        <f>IF(ISBLANK(L1852),"",IF(OR(ISBLANK(VLOOKUP(L1852&amp;"-"&amp;E1852,'Np Quality'!A:M,8,FALSE)),ISERROR(VLOOKUP(L1852&amp;"-"&amp;E1852,'Np Quality'!A:M,8,FALSE))),"-",VLOOKUP(L1852&amp;"-"&amp;E1852,'Np Quality'!A:M,8,FALSE)))</f>
        <v/>
      </c>
      <c r="R1852" s="283" t="str">
        <f>IF(ISBLANK(L1952),"",IF(OR(ISBLANK(VLOOKUP(L1952&amp;"-"&amp;E1952,'Np Quality'!A:M,9,FALSE)),ISERROR(VLOOKUP(L1952&amp;"-"&amp;E1952,'Np Quality'!A:M,9,FALSE))),"-",VLOOKUP(L1952&amp;"-"&amp;E1952,'Np Quality'!A:M,9,FALSE)))</f>
        <v/>
      </c>
      <c r="S1852" s="150"/>
      <c r="T1852" s="395" t="str">
        <f t="shared" si="210"/>
        <v/>
      </c>
      <c r="U1852" s="395" t="str">
        <f t="shared" si="207"/>
        <v/>
      </c>
      <c r="V1852" s="396"/>
      <c r="W1852" s="282"/>
    </row>
    <row r="1853" spans="1:23">
      <c r="A1853" s="382" t="str">
        <f t="shared" si="208"/>
        <v/>
      </c>
      <c r="B1853" s="383" t="str">
        <f t="shared" si="211"/>
        <v/>
      </c>
      <c r="C1853" s="236"/>
      <c r="D1853" s="282"/>
      <c r="E1853" s="384" t="str">
        <f t="shared" si="209"/>
        <v/>
      </c>
      <c r="F1853" s="388"/>
      <c r="G1853" s="243"/>
      <c r="H1853" s="244"/>
      <c r="I1853" s="243"/>
      <c r="J1853" s="244"/>
      <c r="K1853" s="244"/>
      <c r="L1853" s="244"/>
      <c r="M1853" s="244"/>
      <c r="N1853" s="290"/>
      <c r="O1853" s="391" t="str">
        <f>IF(ISBLANK(L1863),"",IF(OR(ISBLANK(VLOOKUP(L1863&amp;"-"&amp;E1863,'Np Quality'!A:M,6,FALSE)),ISERROR(VLOOKUP(L1863&amp;"-"&amp;E1863,'Np Quality'!A:M,6,FALSE))),"-",VLOOKUP(L1863&amp;"-"&amp;E1863,'Np Quality'!A:M,6,FALSE)))</f>
        <v/>
      </c>
      <c r="P1853" s="391" t="str">
        <f>IF(ISBLANK(L1854),"",IF(OR(ISBLANK(VLOOKUP(L1854&amp;"-"&amp;E1854,'Np Quality'!A:M,7,FALSE)),ISERROR(VLOOKUP(L1854&amp;"-"&amp;E1854,'Np Quality'!A:M,7,FALSE))),"-",VLOOKUP(L1854&amp;"-"&amp;E1854,'Np Quality'!A:M,7,FALSE)))</f>
        <v/>
      </c>
      <c r="Q1853" s="391" t="str">
        <f>IF(ISBLANK(L1853),"",IF(OR(ISBLANK(VLOOKUP(L1853&amp;"-"&amp;E1853,'Np Quality'!A:M,8,FALSE)),ISERROR(VLOOKUP(L1853&amp;"-"&amp;E1853,'Np Quality'!A:M,8,FALSE))),"-",VLOOKUP(L1853&amp;"-"&amp;E1853,'Np Quality'!A:M,8,FALSE)))</f>
        <v/>
      </c>
      <c r="R1853" s="283" t="str">
        <f>IF(ISBLANK(L1953),"",IF(OR(ISBLANK(VLOOKUP(L1953&amp;"-"&amp;E1953,'Np Quality'!A:M,9,FALSE)),ISERROR(VLOOKUP(L1953&amp;"-"&amp;E1953,'Np Quality'!A:M,9,FALSE))),"-",VLOOKUP(L1953&amp;"-"&amp;E1953,'Np Quality'!A:M,9,FALSE)))</f>
        <v/>
      </c>
      <c r="S1853" s="150"/>
      <c r="T1853" s="395" t="str">
        <f t="shared" si="210"/>
        <v/>
      </c>
      <c r="U1853" s="395" t="str">
        <f t="shared" si="207"/>
        <v/>
      </c>
      <c r="V1853" s="396"/>
      <c r="W1853" s="282"/>
    </row>
    <row r="1854" spans="1:23">
      <c r="A1854" s="382" t="str">
        <f t="shared" si="208"/>
        <v/>
      </c>
      <c r="B1854" s="383" t="str">
        <f t="shared" si="211"/>
        <v/>
      </c>
      <c r="C1854" s="236"/>
      <c r="D1854" s="282"/>
      <c r="E1854" s="384" t="str">
        <f t="shared" si="209"/>
        <v/>
      </c>
      <c r="F1854" s="388"/>
      <c r="G1854" s="243"/>
      <c r="H1854" s="244"/>
      <c r="I1854" s="243"/>
      <c r="J1854" s="244"/>
      <c r="K1854" s="244"/>
      <c r="L1854" s="244"/>
      <c r="M1854" s="244"/>
      <c r="N1854" s="290"/>
      <c r="O1854" s="391" t="str">
        <f>IF(ISBLANK(L1864),"",IF(OR(ISBLANK(VLOOKUP(L1864&amp;"-"&amp;E1864,'Np Quality'!A:M,6,FALSE)),ISERROR(VLOOKUP(L1864&amp;"-"&amp;E1864,'Np Quality'!A:M,6,FALSE))),"-",VLOOKUP(L1864&amp;"-"&amp;E1864,'Np Quality'!A:M,6,FALSE)))</f>
        <v/>
      </c>
      <c r="P1854" s="391" t="str">
        <f>IF(ISBLANK(L1854),"",IF(OR(ISBLANK(VLOOKUP(L1854&amp;"-"&amp;E1854,'Np Quality'!A:M,7,FALSE)),ISERROR(VLOOKUP(L1854&amp;"-"&amp;E1854,'Np Quality'!A:M,7,FALSE))),"-",VLOOKUP(L1854&amp;"-"&amp;E1854,'Np Quality'!A:M,7,FALSE)))</f>
        <v/>
      </c>
      <c r="Q1854" s="391" t="str">
        <f>IF(ISBLANK(L1855),"",IF(OR(ISBLANK(VLOOKUP(L1855&amp;"-"&amp;E1855,'Np Quality'!A:M,8,FALSE)),ISERROR(VLOOKUP(L1855&amp;"-"&amp;E1855,'Np Quality'!A:M,8,FALSE))),"-",VLOOKUP(L1855&amp;"-"&amp;E1855,'Np Quality'!A:M,8,FALSE)))</f>
        <v/>
      </c>
      <c r="R1854" s="283" t="str">
        <f>IF(ISBLANK(L1954),"",IF(OR(ISBLANK(VLOOKUP(L1954&amp;"-"&amp;E1954,'Np Quality'!A:M,9,FALSE)),ISERROR(VLOOKUP(L1954&amp;"-"&amp;E1954,'Np Quality'!A:M,9,FALSE))),"-",VLOOKUP(L1954&amp;"-"&amp;E1954,'Np Quality'!A:M,9,FALSE)))</f>
        <v/>
      </c>
      <c r="S1854" s="150"/>
      <c r="T1854" s="395" t="str">
        <f t="shared" si="210"/>
        <v/>
      </c>
      <c r="U1854" s="395" t="str">
        <f t="shared" si="207"/>
        <v/>
      </c>
      <c r="V1854" s="396"/>
      <c r="W1854" s="282"/>
    </row>
    <row r="1855" spans="1:23">
      <c r="A1855" s="382" t="str">
        <f t="shared" si="208"/>
        <v/>
      </c>
      <c r="B1855" s="383" t="str">
        <f t="shared" si="211"/>
        <v/>
      </c>
      <c r="C1855" s="236"/>
      <c r="D1855" s="282"/>
      <c r="E1855" s="384" t="str">
        <f t="shared" si="209"/>
        <v/>
      </c>
      <c r="F1855" s="388"/>
      <c r="G1855" s="243"/>
      <c r="H1855" s="244"/>
      <c r="I1855" s="243"/>
      <c r="J1855" s="244"/>
      <c r="K1855" s="244"/>
      <c r="L1855" s="244"/>
      <c r="M1855" s="244"/>
      <c r="N1855" s="290"/>
      <c r="O1855" s="391" t="str">
        <f>IF(ISBLANK(L1865),"",IF(OR(ISBLANK(VLOOKUP(L1865&amp;"-"&amp;E1865,'Np Quality'!A:M,6,FALSE)),ISERROR(VLOOKUP(L1865&amp;"-"&amp;E1865,'Np Quality'!A:M,6,FALSE))),"-",VLOOKUP(L1865&amp;"-"&amp;E1865,'Np Quality'!A:M,6,FALSE)))</f>
        <v/>
      </c>
      <c r="P1855" s="391" t="str">
        <f>IF(ISBLANK(L1855),"",IF(OR(ISBLANK(VLOOKUP(L1855&amp;"-"&amp;E1855,'Np Quality'!A:M,7,FALSE)),ISERROR(VLOOKUP(L1855&amp;"-"&amp;E1855,'Np Quality'!A:M,7,FALSE))),"-",VLOOKUP(L1855&amp;"-"&amp;E1855,'Np Quality'!A:M,7,FALSE)))</f>
        <v/>
      </c>
      <c r="Q1855" s="391" t="str">
        <f>IF(ISBLANK(L1855),"",IF(OR(ISBLANK(VLOOKUP(L1855&amp;"-"&amp;E1855,'Np Quality'!A:M,8,FALSE)),ISERROR(VLOOKUP(L1855&amp;"-"&amp;E1855,'Np Quality'!A:M,8,FALSE))),"-",VLOOKUP(L1855&amp;"-"&amp;E1855,'Np Quality'!A:M,8,FALSE)))</f>
        <v/>
      </c>
      <c r="R1855" s="283" t="str">
        <f>IF(ISBLANK(L1956),"",IF(OR(ISBLANK(VLOOKUP(L1956&amp;"-"&amp;E1956,'Np Quality'!A:M,9,FALSE)),ISERROR(VLOOKUP(L1956&amp;"-"&amp;E1956,'Np Quality'!A:M,9,FALSE))),"-",VLOOKUP(L1956&amp;"-"&amp;E1956,'Np Quality'!A:M,9,FALSE)))</f>
        <v/>
      </c>
      <c r="S1855" s="150"/>
      <c r="T1855" s="395" t="str">
        <f t="shared" si="210"/>
        <v/>
      </c>
      <c r="U1855" s="395" t="str">
        <f t="shared" si="207"/>
        <v/>
      </c>
      <c r="V1855" s="396"/>
      <c r="W1855" s="282"/>
    </row>
    <row r="1856" spans="1:23">
      <c r="A1856" s="382" t="str">
        <f t="shared" si="208"/>
        <v/>
      </c>
      <c r="B1856" s="383" t="str">
        <f t="shared" si="211"/>
        <v/>
      </c>
      <c r="C1856" s="236"/>
      <c r="D1856" s="282"/>
      <c r="E1856" s="384" t="str">
        <f t="shared" si="209"/>
        <v/>
      </c>
      <c r="F1856" s="388"/>
      <c r="G1856" s="243"/>
      <c r="H1856" s="244"/>
      <c r="I1856" s="243"/>
      <c r="J1856" s="244"/>
      <c r="K1856" s="244"/>
      <c r="L1856" s="244"/>
      <c r="M1856" s="244"/>
      <c r="N1856" s="290"/>
      <c r="O1856" s="391" t="str">
        <f>IF(ISBLANK(L1866),"",IF(OR(ISBLANK(VLOOKUP(L1866&amp;"-"&amp;E1866,'Np Quality'!A:M,6,FALSE)),ISERROR(VLOOKUP(L1866&amp;"-"&amp;E1866,'Np Quality'!A:M,6,FALSE))),"-",VLOOKUP(L1866&amp;"-"&amp;E1866,'Np Quality'!A:M,6,FALSE)))</f>
        <v/>
      </c>
      <c r="P1856" s="391" t="str">
        <f>IF(ISBLANK(L1856),"",IF(OR(ISBLANK(VLOOKUP(L1856&amp;"-"&amp;E1856,'Np Quality'!A:M,7,FALSE)),ISERROR(VLOOKUP(L1856&amp;"-"&amp;E1856,'Np Quality'!A:M,7,FALSE))),"-",VLOOKUP(L1856&amp;"-"&amp;E1856,'Np Quality'!A:M,7,FALSE)))</f>
        <v/>
      </c>
      <c r="Q1856" s="391" t="str">
        <f>IF(ISBLANK(L1856),"",IF(OR(ISBLANK(VLOOKUP(L1856&amp;"-"&amp;E1856,'Np Quality'!A:M,8,FALSE)),ISERROR(VLOOKUP(L1856&amp;"-"&amp;E1856,'Np Quality'!A:M,8,FALSE))),"-",VLOOKUP(L1856&amp;"-"&amp;E1856,'Np Quality'!A:M,8,FALSE)))</f>
        <v/>
      </c>
      <c r="R1856" s="283" t="str">
        <f>IF(ISBLANK(L1956),"",IF(OR(ISBLANK(VLOOKUP(L1956&amp;"-"&amp;E1956,'Np Quality'!A:M,9,FALSE)),ISERROR(VLOOKUP(L1956&amp;"-"&amp;E1956,'Np Quality'!A:M,9,FALSE))),"-",VLOOKUP(L1956&amp;"-"&amp;E1956,'Np Quality'!A:M,9,FALSE)))</f>
        <v/>
      </c>
      <c r="S1856" s="150"/>
      <c r="T1856" s="395" t="str">
        <f t="shared" si="210"/>
        <v/>
      </c>
      <c r="U1856" s="395" t="str">
        <f t="shared" ref="U1856:U1919" si="212">IF(ISNUMBER(B1856),CHOOSE(B1856,M1856,M1856&amp;","&amp;M1857,M1856&amp;","&amp;M1857&amp;","&amp;M1858,M1856&amp;","&amp;M1857&amp;","&amp;M1858&amp;","&amp;M1859),"")</f>
        <v/>
      </c>
      <c r="V1856" s="396"/>
      <c r="W1856" s="282"/>
    </row>
    <row r="1857" spans="1:23">
      <c r="A1857" s="382" t="str">
        <f t="shared" si="208"/>
        <v/>
      </c>
      <c r="B1857" s="383" t="str">
        <f t="shared" si="211"/>
        <v/>
      </c>
      <c r="C1857" s="236"/>
      <c r="D1857" s="282"/>
      <c r="E1857" s="384" t="str">
        <f t="shared" si="209"/>
        <v/>
      </c>
      <c r="F1857" s="388"/>
      <c r="G1857" s="243"/>
      <c r="H1857" s="244"/>
      <c r="I1857" s="243"/>
      <c r="J1857" s="244"/>
      <c r="K1857" s="244"/>
      <c r="L1857" s="244"/>
      <c r="M1857" s="244"/>
      <c r="N1857" s="290"/>
      <c r="O1857" s="391" t="str">
        <f>IF(ISBLANK(L1857),"",IF(OR(ISBLANK(VLOOKUP(L1857&amp;"-"&amp;E1857,'Np Quality'!A:M,6,FALSE)),ISERROR(VLOOKUP(L1857&amp;"-"&amp;E1857,'Np Quality'!A:M,6,FALSE))),"-",VLOOKUP(L1857&amp;"-"&amp;E1857,'Np Quality'!A:M,6,FALSE)))</f>
        <v/>
      </c>
      <c r="P1857" s="391" t="str">
        <f>IF(ISBLANK(L1867),"",IF(OR(ISBLANK(VLOOKUP(L1867&amp;"-"&amp;E1867,'Np Quality'!A:M,7,FALSE)),ISERROR(VLOOKUP(L1867&amp;"-"&amp;E1867,'Np Quality'!A:M,7,FALSE))),"-",VLOOKUP(L1867&amp;"-"&amp;E1867,'Np Quality'!A:M,7,FALSE)))</f>
        <v/>
      </c>
      <c r="Q1857" s="391" t="str">
        <f>IF(ISBLANK(L1857),"",IF(OR(ISBLANK(VLOOKUP(L1857&amp;"-"&amp;E1857,'Np Quality'!A:M,8,FALSE)),ISERROR(VLOOKUP(L1857&amp;"-"&amp;E1857,'Np Quality'!A:M,8,FALSE))),"-",VLOOKUP(L1857&amp;"-"&amp;E1857,'Np Quality'!A:M,8,FALSE)))</f>
        <v/>
      </c>
      <c r="R1857" s="283" t="str">
        <f>IF(ISBLANK(L1957),"",IF(OR(ISBLANK(VLOOKUP(L1957&amp;"-"&amp;E1957,'Np Quality'!A:M,9,FALSE)),ISERROR(VLOOKUP(L1957&amp;"-"&amp;E1957,'Np Quality'!A:M,9,FALSE))),"-",VLOOKUP(L1957&amp;"-"&amp;E1957,'Np Quality'!A:M,9,FALSE)))</f>
        <v/>
      </c>
      <c r="S1857" s="150"/>
      <c r="T1857" s="395" t="str">
        <f t="shared" si="210"/>
        <v/>
      </c>
      <c r="U1857" s="395" t="str">
        <f t="shared" si="212"/>
        <v/>
      </c>
      <c r="V1857" s="396"/>
      <c r="W1857" s="282"/>
    </row>
    <row r="1858" spans="1:23">
      <c r="A1858" s="382" t="str">
        <f t="shared" si="208"/>
        <v/>
      </c>
      <c r="B1858" s="383" t="str">
        <f t="shared" si="211"/>
        <v/>
      </c>
      <c r="C1858" s="236"/>
      <c r="D1858" s="282"/>
      <c r="E1858" s="384" t="str">
        <f t="shared" si="209"/>
        <v/>
      </c>
      <c r="F1858" s="388"/>
      <c r="G1858" s="243"/>
      <c r="H1858" s="244"/>
      <c r="I1858" s="243"/>
      <c r="J1858" s="244"/>
      <c r="K1858" s="244"/>
      <c r="L1858" s="244"/>
      <c r="M1858" s="244"/>
      <c r="N1858" s="290"/>
      <c r="O1858" s="391" t="str">
        <f>IF(ISBLANK(L1858),"",IF(OR(ISBLANK(VLOOKUP(L1858&amp;"-"&amp;E1858,'Np Quality'!A:M,6,FALSE)),ISERROR(VLOOKUP(L1858&amp;"-"&amp;E1858,'Np Quality'!A:M,6,FALSE))),"-",VLOOKUP(L1858&amp;"-"&amp;E1858,'Np Quality'!A:M,6,FALSE)))</f>
        <v/>
      </c>
      <c r="P1858" s="391" t="str">
        <f>IF(ISBLANK(L1868),"",IF(OR(ISBLANK(VLOOKUP(L1868&amp;"-"&amp;E1868,'Np Quality'!A:M,7,FALSE)),ISERROR(VLOOKUP(L1868&amp;"-"&amp;E1868,'Np Quality'!A:M,7,FALSE))),"-",VLOOKUP(L1868&amp;"-"&amp;E1868,'Np Quality'!A:M,7,FALSE)))</f>
        <v/>
      </c>
      <c r="Q1858" s="391" t="str">
        <f>IF(ISBLANK(L1858),"",IF(OR(ISBLANK(VLOOKUP(L1858&amp;"-"&amp;E1858,'Np Quality'!A:M,8,FALSE)),ISERROR(VLOOKUP(L1858&amp;"-"&amp;E1858,'Np Quality'!A:M,8,FALSE))),"-",VLOOKUP(L1858&amp;"-"&amp;E1858,'Np Quality'!A:M,8,FALSE)))</f>
        <v/>
      </c>
      <c r="R1858" s="283" t="str">
        <f>IF(ISBLANK(L1958),"",IF(OR(ISBLANK(VLOOKUP(L1958&amp;"-"&amp;E1958,'Np Quality'!A:M,9,FALSE)),ISERROR(VLOOKUP(L1958&amp;"-"&amp;E1958,'Np Quality'!A:M,9,FALSE))),"-",VLOOKUP(L1958&amp;"-"&amp;E1958,'Np Quality'!A:M,9,FALSE)))</f>
        <v/>
      </c>
      <c r="S1858" s="150"/>
      <c r="T1858" s="395" t="str">
        <f t="shared" si="210"/>
        <v/>
      </c>
      <c r="U1858" s="395" t="str">
        <f t="shared" si="212"/>
        <v/>
      </c>
      <c r="V1858" s="396"/>
      <c r="W1858" s="282"/>
    </row>
    <row r="1859" spans="1:23">
      <c r="A1859" s="382" t="str">
        <f t="shared" si="208"/>
        <v/>
      </c>
      <c r="B1859" s="383" t="str">
        <f t="shared" si="211"/>
        <v/>
      </c>
      <c r="C1859" s="236"/>
      <c r="D1859" s="282"/>
      <c r="E1859" s="384" t="str">
        <f t="shared" si="209"/>
        <v/>
      </c>
      <c r="F1859" s="388"/>
      <c r="G1859" s="243"/>
      <c r="H1859" s="244"/>
      <c r="I1859" s="243"/>
      <c r="J1859" s="244"/>
      <c r="K1859" s="244"/>
      <c r="L1859" s="244"/>
      <c r="M1859" s="244"/>
      <c r="N1859" s="290"/>
      <c r="O1859" s="391" t="str">
        <f>IF(ISBLANK(L1859),"",IF(OR(ISBLANK(VLOOKUP(L1859&amp;"-"&amp;E1859,'Np Quality'!A:M,6,FALSE)),ISERROR(VLOOKUP(L1859&amp;"-"&amp;E1859,'Np Quality'!A:M,6,FALSE))),"-",VLOOKUP(L1859&amp;"-"&amp;E1859,'Np Quality'!A:M,6,FALSE)))</f>
        <v/>
      </c>
      <c r="P1859" s="391" t="str">
        <f>IF(ISBLANK(L1869),"",IF(OR(ISBLANK(VLOOKUP(L1869&amp;"-"&amp;E1869,'Np Quality'!A:M,7,FALSE)),ISERROR(VLOOKUP(L1869&amp;"-"&amp;E1869,'Np Quality'!A:M,7,FALSE))),"-",VLOOKUP(L1869&amp;"-"&amp;E1869,'Np Quality'!A:M,7,FALSE)))</f>
        <v/>
      </c>
      <c r="Q1859" s="391" t="str">
        <f>IF(ISBLANK(L1859),"",IF(OR(ISBLANK(VLOOKUP(L1859&amp;"-"&amp;E1859,'Np Quality'!A:M,8,FALSE)),ISERROR(VLOOKUP(L1859&amp;"-"&amp;E1859,'Np Quality'!A:M,8,FALSE))),"-",VLOOKUP(L1859&amp;"-"&amp;E1859,'Np Quality'!A:M,8,FALSE)))</f>
        <v/>
      </c>
      <c r="R1859" s="283" t="str">
        <f>IF(ISBLANK(L1959),"",IF(OR(ISBLANK(VLOOKUP(L1959&amp;"-"&amp;E1959,'Np Quality'!A:M,9,FALSE)),ISERROR(VLOOKUP(L1959&amp;"-"&amp;E1959,'Np Quality'!A:M,9,FALSE))),"-",VLOOKUP(L1959&amp;"-"&amp;E1959,'Np Quality'!A:M,9,FALSE)))</f>
        <v/>
      </c>
      <c r="S1859" s="150"/>
      <c r="T1859" s="395" t="str">
        <f t="shared" si="210"/>
        <v/>
      </c>
      <c r="U1859" s="395" t="str">
        <f t="shared" si="212"/>
        <v/>
      </c>
      <c r="V1859" s="396"/>
      <c r="W1859" s="282"/>
    </row>
    <row r="1860" spans="1:23">
      <c r="A1860" s="382" t="str">
        <f t="shared" si="208"/>
        <v/>
      </c>
      <c r="B1860" s="383" t="str">
        <f t="shared" si="211"/>
        <v/>
      </c>
      <c r="C1860" s="236"/>
      <c r="D1860" s="282"/>
      <c r="E1860" s="384" t="str">
        <f t="shared" si="209"/>
        <v/>
      </c>
      <c r="F1860" s="388"/>
      <c r="G1860" s="243"/>
      <c r="H1860" s="244"/>
      <c r="I1860" s="243"/>
      <c r="J1860" s="244"/>
      <c r="K1860" s="244"/>
      <c r="L1860" s="244"/>
      <c r="M1860" s="244"/>
      <c r="N1860" s="290"/>
      <c r="O1860" s="391" t="str">
        <f>IF(ISBLANK(L1860),"",IF(OR(ISBLANK(VLOOKUP(L1860&amp;"-"&amp;E1860,'Np Quality'!A:M,6,FALSE)),ISERROR(VLOOKUP(L1860&amp;"-"&amp;E1860,'Np Quality'!A:M,6,FALSE))),"-",VLOOKUP(L1860&amp;"-"&amp;E1860,'Np Quality'!A:M,6,FALSE)))</f>
        <v/>
      </c>
      <c r="P1860" s="391" t="str">
        <f>IF(ISBLANK(L1870),"",IF(OR(ISBLANK(VLOOKUP(L1870&amp;"-"&amp;E1870,'Np Quality'!A:M,7,FALSE)),ISERROR(VLOOKUP(L1870&amp;"-"&amp;E1870,'Np Quality'!A:M,7,FALSE))),"-",VLOOKUP(L1870&amp;"-"&amp;E1870,'Np Quality'!A:M,7,FALSE)))</f>
        <v/>
      </c>
      <c r="Q1860" s="391" t="str">
        <f>IF(ISBLANK(L1860),"",IF(OR(ISBLANK(VLOOKUP(L1860&amp;"-"&amp;E1860,'Np Quality'!A:M,8,FALSE)),ISERROR(VLOOKUP(L1860&amp;"-"&amp;E1860,'Np Quality'!A:M,8,FALSE))),"-",VLOOKUP(L1860&amp;"-"&amp;E1860,'Np Quality'!A:M,8,FALSE)))</f>
        <v/>
      </c>
      <c r="R1860" s="283" t="str">
        <f>IF(ISBLANK(L1960),"",IF(OR(ISBLANK(VLOOKUP(L1960&amp;"-"&amp;E1960,'Np Quality'!A:M,9,FALSE)),ISERROR(VLOOKUP(L1960&amp;"-"&amp;E1960,'Np Quality'!A:M,9,FALSE))),"-",VLOOKUP(L1960&amp;"-"&amp;E1960,'Np Quality'!A:M,9,FALSE)))</f>
        <v/>
      </c>
      <c r="S1860" s="150"/>
      <c r="T1860" s="395" t="str">
        <f t="shared" si="210"/>
        <v/>
      </c>
      <c r="U1860" s="395" t="str">
        <f t="shared" si="212"/>
        <v/>
      </c>
      <c r="V1860" s="396"/>
      <c r="W1860" s="282"/>
    </row>
    <row r="1861" spans="1:23">
      <c r="A1861" s="382" t="str">
        <f t="shared" si="208"/>
        <v/>
      </c>
      <c r="B1861" s="383" t="str">
        <f t="shared" si="211"/>
        <v/>
      </c>
      <c r="C1861" s="236"/>
      <c r="D1861" s="282"/>
      <c r="E1861" s="384" t="str">
        <f t="shared" si="209"/>
        <v/>
      </c>
      <c r="F1861" s="388"/>
      <c r="G1861" s="243"/>
      <c r="H1861" s="244"/>
      <c r="I1861" s="243"/>
      <c r="J1861" s="244"/>
      <c r="K1861" s="244"/>
      <c r="L1861" s="244"/>
      <c r="M1861" s="244"/>
      <c r="N1861" s="290"/>
      <c r="O1861" s="391" t="str">
        <f>IF(ISBLANK(L1861),"",IF(OR(ISBLANK(VLOOKUP(L1861&amp;"-"&amp;E1861,'Np Quality'!A:M,6,FALSE)),ISERROR(VLOOKUP(L1861&amp;"-"&amp;E1861,'Np Quality'!A:M,6,FALSE))),"-",VLOOKUP(L1861&amp;"-"&amp;E1861,'Np Quality'!A:M,6,FALSE)))</f>
        <v/>
      </c>
      <c r="P1861" s="391" t="str">
        <f>IF(ISBLANK(L1871),"",IF(OR(ISBLANK(VLOOKUP(L1871&amp;"-"&amp;E1871,'Np Quality'!A:M,7,FALSE)),ISERROR(VLOOKUP(L1871&amp;"-"&amp;E1871,'Np Quality'!A:M,7,FALSE))),"-",VLOOKUP(L1871&amp;"-"&amp;E1871,'Np Quality'!A:M,7,FALSE)))</f>
        <v/>
      </c>
      <c r="Q1861" s="391" t="str">
        <f>IF(ISBLANK(L1861),"",IF(OR(ISBLANK(VLOOKUP(L1861&amp;"-"&amp;E1861,'Np Quality'!A:M,8,FALSE)),ISERROR(VLOOKUP(L1861&amp;"-"&amp;E1861,'Np Quality'!A:M,8,FALSE))),"-",VLOOKUP(L1861&amp;"-"&amp;E1861,'Np Quality'!A:M,8,FALSE)))</f>
        <v/>
      </c>
      <c r="R1861" s="283" t="str">
        <f>IF(ISBLANK(L1961),"",IF(OR(ISBLANK(VLOOKUP(L1961&amp;"-"&amp;E1961,'Np Quality'!A:M,9,FALSE)),ISERROR(VLOOKUP(L1961&amp;"-"&amp;E1961,'Np Quality'!A:M,9,FALSE))),"-",VLOOKUP(L1961&amp;"-"&amp;E1961,'Np Quality'!A:M,9,FALSE)))</f>
        <v/>
      </c>
      <c r="S1861" s="150"/>
      <c r="T1861" s="395" t="str">
        <f t="shared" si="210"/>
        <v/>
      </c>
      <c r="U1861" s="395" t="str">
        <f t="shared" si="212"/>
        <v/>
      </c>
      <c r="V1861" s="396"/>
      <c r="W1861" s="282"/>
    </row>
    <row r="1862" spans="1:23">
      <c r="A1862" s="382" t="str">
        <f t="shared" si="208"/>
        <v/>
      </c>
      <c r="B1862" s="383" t="str">
        <f t="shared" si="211"/>
        <v/>
      </c>
      <c r="C1862" s="236"/>
      <c r="D1862" s="282"/>
      <c r="E1862" s="384" t="str">
        <f t="shared" si="209"/>
        <v/>
      </c>
      <c r="F1862" s="388"/>
      <c r="G1862" s="243"/>
      <c r="H1862" s="244"/>
      <c r="I1862" s="243"/>
      <c r="J1862" s="244"/>
      <c r="K1862" s="244"/>
      <c r="L1862" s="244"/>
      <c r="M1862" s="244"/>
      <c r="N1862" s="290"/>
      <c r="O1862" s="391" t="str">
        <f>IF(ISBLANK(L1863),"",IF(OR(ISBLANK(VLOOKUP(L1863&amp;"-"&amp;E1863,'Np Quality'!A:M,6,FALSE)),ISERROR(VLOOKUP(L1863&amp;"-"&amp;E1863,'Np Quality'!A:M,6,FALSE))),"-",VLOOKUP(L1863&amp;"-"&amp;E1863,'Np Quality'!A:M,6,FALSE)))</f>
        <v/>
      </c>
      <c r="P1862" s="391" t="str">
        <f>IF(ISBLANK(L1872),"",IF(OR(ISBLANK(VLOOKUP(L1872&amp;"-"&amp;E1872,'Np Quality'!A:M,7,FALSE)),ISERROR(VLOOKUP(L1872&amp;"-"&amp;E1872,'Np Quality'!A:M,7,FALSE))),"-",VLOOKUP(L1872&amp;"-"&amp;E1872,'Np Quality'!A:M,7,FALSE)))</f>
        <v/>
      </c>
      <c r="Q1862" s="391" t="str">
        <f>IF(ISBLANK(L1862),"",IF(OR(ISBLANK(VLOOKUP(L1862&amp;"-"&amp;E1862,'Np Quality'!A:M,8,FALSE)),ISERROR(VLOOKUP(L1862&amp;"-"&amp;E1862,'Np Quality'!A:M,8,FALSE))),"-",VLOOKUP(L1862&amp;"-"&amp;E1862,'Np Quality'!A:M,8,FALSE)))</f>
        <v/>
      </c>
      <c r="R1862" s="283" t="str">
        <f>IF(ISBLANK(L1962),"",IF(OR(ISBLANK(VLOOKUP(L1962&amp;"-"&amp;E1962,'Np Quality'!A:M,9,FALSE)),ISERROR(VLOOKUP(L1962&amp;"-"&amp;E1962,'Np Quality'!A:M,9,FALSE))),"-",VLOOKUP(L1962&amp;"-"&amp;E1962,'Np Quality'!A:M,9,FALSE)))</f>
        <v/>
      </c>
      <c r="S1862" s="150"/>
      <c r="T1862" s="395" t="str">
        <f t="shared" si="210"/>
        <v/>
      </c>
      <c r="U1862" s="395" t="str">
        <f t="shared" si="212"/>
        <v/>
      </c>
      <c r="V1862" s="396"/>
      <c r="W1862" s="282"/>
    </row>
    <row r="1863" spans="1:23">
      <c r="A1863" s="382" t="str">
        <f t="shared" ref="A1863:A1926" si="213">IF(ISBLANK(H1863),"",H1863&amp;"-"&amp;IF(OR(LEN(I1863)=1,LEN(I1863)=4),"0"&amp;I1863,I1863)&amp;"-"&amp;IF(LEN(G1863)=1,"0"&amp;G1863,G1863))</f>
        <v/>
      </c>
      <c r="B1863" s="383" t="str">
        <f t="shared" si="211"/>
        <v/>
      </c>
      <c r="C1863" s="236"/>
      <c r="D1863" s="282"/>
      <c r="E1863" s="384" t="str">
        <f t="shared" ref="E1863:E1926" si="214">IF(ISBLANK(D1863),"",D1863-F1863)</f>
        <v/>
      </c>
      <c r="F1863" s="388"/>
      <c r="G1863" s="243"/>
      <c r="H1863" s="244"/>
      <c r="I1863" s="243"/>
      <c r="J1863" s="244"/>
      <c r="K1863" s="244"/>
      <c r="L1863" s="244"/>
      <c r="M1863" s="244"/>
      <c r="N1863" s="290"/>
      <c r="O1863" s="391" t="str">
        <f>IF(ISBLANK(L1863),"",IF(OR(ISBLANK(VLOOKUP(L1863&amp;"-"&amp;E1863,'Np Quality'!A:M,6,FALSE)),ISERROR(VLOOKUP(L1863&amp;"-"&amp;E1863,'Np Quality'!A:M,6,FALSE))),"-",VLOOKUP(L1863&amp;"-"&amp;E1863,'Np Quality'!A:M,6,FALSE)))</f>
        <v/>
      </c>
      <c r="P1863" s="391" t="str">
        <f>IF(ISBLANK(L1874),"",IF(OR(ISBLANK(VLOOKUP(L1874&amp;"-"&amp;E1874,'Np Quality'!A:M,7,FALSE)),ISERROR(VLOOKUP(L1874&amp;"-"&amp;E1874,'Np Quality'!A:M,7,FALSE))),"-",VLOOKUP(L1874&amp;"-"&amp;E1874,'Np Quality'!A:M,7,FALSE)))</f>
        <v/>
      </c>
      <c r="Q1863" s="391" t="str">
        <f>IF(ISBLANK(L1863),"",IF(OR(ISBLANK(VLOOKUP(L1863&amp;"-"&amp;E1863,'Np Quality'!A:M,8,FALSE)),ISERROR(VLOOKUP(L1863&amp;"-"&amp;E1863,'Np Quality'!A:M,8,FALSE))),"-",VLOOKUP(L1863&amp;"-"&amp;E1863,'Np Quality'!A:M,8,FALSE)))</f>
        <v/>
      </c>
      <c r="R1863" s="283" t="str">
        <f>IF(ISBLANK(L1963),"",IF(OR(ISBLANK(VLOOKUP(L1963&amp;"-"&amp;E1963,'Np Quality'!A:M,9,FALSE)),ISERROR(VLOOKUP(L1963&amp;"-"&amp;E1963,'Np Quality'!A:M,9,FALSE))),"-",VLOOKUP(L1963&amp;"-"&amp;E1963,'Np Quality'!A:M,9,FALSE)))</f>
        <v/>
      </c>
      <c r="S1863" s="150"/>
      <c r="T1863" s="395" t="str">
        <f t="shared" si="210"/>
        <v/>
      </c>
      <c r="U1863" s="395" t="str">
        <f t="shared" si="212"/>
        <v/>
      </c>
      <c r="V1863" s="396"/>
      <c r="W1863" s="282"/>
    </row>
    <row r="1864" spans="1:23">
      <c r="A1864" s="382" t="str">
        <f t="shared" si="213"/>
        <v/>
      </c>
      <c r="B1864" s="383" t="str">
        <f t="shared" si="211"/>
        <v/>
      </c>
      <c r="C1864" s="236"/>
      <c r="D1864" s="282"/>
      <c r="E1864" s="384" t="str">
        <f t="shared" si="214"/>
        <v/>
      </c>
      <c r="F1864" s="388"/>
      <c r="G1864" s="243"/>
      <c r="H1864" s="244"/>
      <c r="I1864" s="243"/>
      <c r="J1864" s="244"/>
      <c r="K1864" s="244"/>
      <c r="L1864" s="244"/>
      <c r="M1864" s="244"/>
      <c r="N1864" s="290"/>
      <c r="O1864" s="391" t="str">
        <f>IF(ISBLANK(L1864),"",IF(OR(ISBLANK(VLOOKUP(L1864&amp;"-"&amp;E1864,'Np Quality'!A:M,6,FALSE)),ISERROR(VLOOKUP(L1864&amp;"-"&amp;E1864,'Np Quality'!A:M,6,FALSE))),"-",VLOOKUP(L1864&amp;"-"&amp;E1864,'Np Quality'!A:M,6,FALSE)))</f>
        <v/>
      </c>
      <c r="P1864" s="391" t="str">
        <f>IF(ISBLANK(L1874),"",IF(OR(ISBLANK(VLOOKUP(L1874&amp;"-"&amp;E1874,'Np Quality'!A:M,7,FALSE)),ISERROR(VLOOKUP(L1874&amp;"-"&amp;E1874,'Np Quality'!A:M,7,FALSE))),"-",VLOOKUP(L1874&amp;"-"&amp;E1874,'Np Quality'!A:M,7,FALSE)))</f>
        <v/>
      </c>
      <c r="Q1864" s="391" t="str">
        <f>IF(ISBLANK(L1865),"",IF(OR(ISBLANK(VLOOKUP(L1865&amp;"-"&amp;E1865,'Np Quality'!A:M,8,FALSE)),ISERROR(VLOOKUP(L1865&amp;"-"&amp;E1865,'Np Quality'!A:M,8,FALSE))),"-",VLOOKUP(L1865&amp;"-"&amp;E1865,'Np Quality'!A:M,8,FALSE)))</f>
        <v/>
      </c>
      <c r="R1864" s="283" t="str">
        <f>IF(ISBLANK(L1964),"",IF(OR(ISBLANK(VLOOKUP(L1964&amp;"-"&amp;E1964,'Np Quality'!A:M,9,FALSE)),ISERROR(VLOOKUP(L1964&amp;"-"&amp;E1964,'Np Quality'!A:M,9,FALSE))),"-",VLOOKUP(L1964&amp;"-"&amp;E1964,'Np Quality'!A:M,9,FALSE)))</f>
        <v/>
      </c>
      <c r="S1864" s="150"/>
      <c r="T1864" s="395" t="str">
        <f t="shared" ref="T1864:T1927" si="215">IF(ISNUMBER(B1864),CHOOSE(B1864,L1864,L1864&amp;","&amp;L1865,L1864&amp;","&amp;L1865&amp;","&amp;L1866,L1864&amp;","&amp;L1865&amp;","&amp;L1866&amp;","&amp;L1867),"")</f>
        <v/>
      </c>
      <c r="U1864" s="395" t="str">
        <f t="shared" si="212"/>
        <v/>
      </c>
      <c r="V1864" s="396"/>
      <c r="W1864" s="282"/>
    </row>
    <row r="1865" spans="1:23">
      <c r="A1865" s="382" t="str">
        <f t="shared" si="213"/>
        <v/>
      </c>
      <c r="B1865" s="383" t="str">
        <f t="shared" si="211"/>
        <v/>
      </c>
      <c r="C1865" s="236"/>
      <c r="D1865" s="282"/>
      <c r="E1865" s="384" t="str">
        <f t="shared" si="214"/>
        <v/>
      </c>
      <c r="F1865" s="388"/>
      <c r="G1865" s="243"/>
      <c r="H1865" s="244"/>
      <c r="I1865" s="243"/>
      <c r="J1865" s="244"/>
      <c r="K1865" s="244"/>
      <c r="L1865" s="244"/>
      <c r="M1865" s="244"/>
      <c r="N1865" s="290"/>
      <c r="O1865" s="391" t="str">
        <f>IF(ISBLANK(L1865),"",IF(OR(ISBLANK(VLOOKUP(L1865&amp;"-"&amp;E1865,'Np Quality'!A:M,6,FALSE)),ISERROR(VLOOKUP(L1865&amp;"-"&amp;E1865,'Np Quality'!A:M,6,FALSE))),"-",VLOOKUP(L1865&amp;"-"&amp;E1865,'Np Quality'!A:M,6,FALSE)))</f>
        <v/>
      </c>
      <c r="P1865" s="391" t="str">
        <f>IF(ISBLANK(L1875),"",IF(OR(ISBLANK(VLOOKUP(L1875&amp;"-"&amp;E1875,'Np Quality'!A:M,7,FALSE)),ISERROR(VLOOKUP(L1875&amp;"-"&amp;E1875,'Np Quality'!A:M,7,FALSE))),"-",VLOOKUP(L1875&amp;"-"&amp;E1875,'Np Quality'!A:M,7,FALSE)))</f>
        <v/>
      </c>
      <c r="Q1865" s="391" t="str">
        <f>IF(ISBLANK(L1865),"",IF(OR(ISBLANK(VLOOKUP(L1865&amp;"-"&amp;E1865,'Np Quality'!A:M,8,FALSE)),ISERROR(VLOOKUP(L1865&amp;"-"&amp;E1865,'Np Quality'!A:M,8,FALSE))),"-",VLOOKUP(L1865&amp;"-"&amp;E1865,'Np Quality'!A:M,8,FALSE)))</f>
        <v/>
      </c>
      <c r="R1865" s="283" t="str">
        <f>IF(ISBLANK(L1966),"",IF(OR(ISBLANK(VLOOKUP(L1966&amp;"-"&amp;E1966,'Np Quality'!A:M,9,FALSE)),ISERROR(VLOOKUP(L1966&amp;"-"&amp;E1966,'Np Quality'!A:M,9,FALSE))),"-",VLOOKUP(L1966&amp;"-"&amp;E1966,'Np Quality'!A:M,9,FALSE)))</f>
        <v/>
      </c>
      <c r="S1865" s="150"/>
      <c r="T1865" s="395" t="str">
        <f t="shared" si="215"/>
        <v/>
      </c>
      <c r="U1865" s="395" t="str">
        <f t="shared" si="212"/>
        <v/>
      </c>
      <c r="V1865" s="396"/>
      <c r="W1865" s="282"/>
    </row>
    <row r="1866" spans="1:23">
      <c r="A1866" s="382" t="str">
        <f t="shared" si="213"/>
        <v/>
      </c>
      <c r="B1866" s="383" t="str">
        <f t="shared" si="211"/>
        <v/>
      </c>
      <c r="C1866" s="236"/>
      <c r="D1866" s="282"/>
      <c r="E1866" s="384" t="str">
        <f t="shared" si="214"/>
        <v/>
      </c>
      <c r="F1866" s="388"/>
      <c r="G1866" s="243"/>
      <c r="H1866" s="244"/>
      <c r="I1866" s="243"/>
      <c r="J1866" s="244"/>
      <c r="K1866" s="244"/>
      <c r="L1866" s="244"/>
      <c r="M1866" s="244"/>
      <c r="N1866" s="290"/>
      <c r="O1866" s="391" t="str">
        <f>IF(ISBLANK(L1866),"",IF(OR(ISBLANK(VLOOKUP(L1866&amp;"-"&amp;E1866,'Np Quality'!A:M,6,FALSE)),ISERROR(VLOOKUP(L1866&amp;"-"&amp;E1866,'Np Quality'!A:M,6,FALSE))),"-",VLOOKUP(L1866&amp;"-"&amp;E1866,'Np Quality'!A:M,6,FALSE)))</f>
        <v/>
      </c>
      <c r="P1866" s="391" t="str">
        <f>IF(ISBLANK(L1876),"",IF(OR(ISBLANK(VLOOKUP(L1876&amp;"-"&amp;E1876,'Np Quality'!A:M,7,FALSE)),ISERROR(VLOOKUP(L1876&amp;"-"&amp;E1876,'Np Quality'!A:M,7,FALSE))),"-",VLOOKUP(L1876&amp;"-"&amp;E1876,'Np Quality'!A:M,7,FALSE)))</f>
        <v/>
      </c>
      <c r="Q1866" s="391" t="str">
        <f>IF(ISBLANK(L1866),"",IF(OR(ISBLANK(VLOOKUP(L1866&amp;"-"&amp;E1866,'Np Quality'!A:M,8,FALSE)),ISERROR(VLOOKUP(L1866&amp;"-"&amp;E1866,'Np Quality'!A:M,8,FALSE))),"-",VLOOKUP(L1866&amp;"-"&amp;E1866,'Np Quality'!A:M,8,FALSE)))</f>
        <v/>
      </c>
      <c r="R1866" s="283" t="str">
        <f>IF(ISBLANK(L1966),"",IF(OR(ISBLANK(VLOOKUP(L1966&amp;"-"&amp;E1966,'Np Quality'!A:M,9,FALSE)),ISERROR(VLOOKUP(L1966&amp;"-"&amp;E1966,'Np Quality'!A:M,9,FALSE))),"-",VLOOKUP(L1966&amp;"-"&amp;E1966,'Np Quality'!A:M,9,FALSE)))</f>
        <v/>
      </c>
      <c r="S1866" s="150"/>
      <c r="T1866" s="395" t="str">
        <f t="shared" si="215"/>
        <v/>
      </c>
      <c r="U1866" s="395" t="str">
        <f t="shared" si="212"/>
        <v/>
      </c>
      <c r="V1866" s="396"/>
      <c r="W1866" s="282"/>
    </row>
    <row r="1867" spans="1:23">
      <c r="A1867" s="382" t="str">
        <f t="shared" si="213"/>
        <v/>
      </c>
      <c r="B1867" s="383" t="str">
        <f t="shared" si="211"/>
        <v/>
      </c>
      <c r="C1867" s="236"/>
      <c r="D1867" s="282"/>
      <c r="E1867" s="384" t="str">
        <f t="shared" si="214"/>
        <v/>
      </c>
      <c r="F1867" s="388"/>
      <c r="G1867" s="243"/>
      <c r="H1867" s="244"/>
      <c r="I1867" s="243"/>
      <c r="J1867" s="244"/>
      <c r="K1867" s="244"/>
      <c r="L1867" s="244"/>
      <c r="M1867" s="244"/>
      <c r="N1867" s="290"/>
      <c r="O1867" s="391" t="str">
        <f>IF(ISBLANK(L1867),"",IF(OR(ISBLANK(VLOOKUP(L1867&amp;"-"&amp;E1867,'Np Quality'!A:M,6,FALSE)),ISERROR(VLOOKUP(L1867&amp;"-"&amp;E1867,'Np Quality'!A:M,6,FALSE))),"-",VLOOKUP(L1867&amp;"-"&amp;E1867,'Np Quality'!A:M,6,FALSE)))</f>
        <v/>
      </c>
      <c r="P1867" s="391" t="str">
        <f>IF(ISBLANK(L1867),"",IF(OR(ISBLANK(VLOOKUP(L1867&amp;"-"&amp;E1867,'Np Quality'!A:M,7,FALSE)),ISERROR(VLOOKUP(L1867&amp;"-"&amp;E1867,'Np Quality'!A:M,7,FALSE))),"-",VLOOKUP(L1867&amp;"-"&amp;E1867,'Np Quality'!A:M,7,FALSE)))</f>
        <v/>
      </c>
      <c r="Q1867" s="391" t="str">
        <f>IF(ISBLANK(L1877),"",IF(OR(ISBLANK(VLOOKUP(L1877&amp;"-"&amp;E1877,'Np Quality'!A:M,8,FALSE)),ISERROR(VLOOKUP(L1877&amp;"-"&amp;E1877,'Np Quality'!A:M,8,FALSE))),"-",VLOOKUP(L1877&amp;"-"&amp;E1877,'Np Quality'!A:M,8,FALSE)))</f>
        <v/>
      </c>
      <c r="R1867" s="283" t="str">
        <f>IF(ISBLANK(L1967),"",IF(OR(ISBLANK(VLOOKUP(L1967&amp;"-"&amp;E1967,'Np Quality'!A:M,9,FALSE)),ISERROR(VLOOKUP(L1967&amp;"-"&amp;E1967,'Np Quality'!A:M,9,FALSE))),"-",VLOOKUP(L1967&amp;"-"&amp;E1967,'Np Quality'!A:M,9,FALSE)))</f>
        <v/>
      </c>
      <c r="S1867" s="150"/>
      <c r="T1867" s="395" t="str">
        <f t="shared" si="215"/>
        <v/>
      </c>
      <c r="U1867" s="395" t="str">
        <f t="shared" si="212"/>
        <v/>
      </c>
      <c r="V1867" s="396"/>
      <c r="W1867" s="282"/>
    </row>
    <row r="1868" spans="1:23">
      <c r="A1868" s="382" t="str">
        <f t="shared" si="213"/>
        <v/>
      </c>
      <c r="B1868" s="383" t="str">
        <f t="shared" si="211"/>
        <v/>
      </c>
      <c r="C1868" s="236"/>
      <c r="D1868" s="282"/>
      <c r="E1868" s="384" t="str">
        <f t="shared" si="214"/>
        <v/>
      </c>
      <c r="F1868" s="388"/>
      <c r="G1868" s="243"/>
      <c r="H1868" s="244"/>
      <c r="I1868" s="243"/>
      <c r="J1868" s="244"/>
      <c r="K1868" s="244"/>
      <c r="L1868" s="244"/>
      <c r="M1868" s="244"/>
      <c r="N1868" s="290"/>
      <c r="O1868" s="391" t="str">
        <f>IF(ISBLANK(L1868),"",IF(OR(ISBLANK(VLOOKUP(L1868&amp;"-"&amp;E1868,'Np Quality'!A:M,6,FALSE)),ISERROR(VLOOKUP(L1868&amp;"-"&amp;E1868,'Np Quality'!A:M,6,FALSE))),"-",VLOOKUP(L1868&amp;"-"&amp;E1868,'Np Quality'!A:M,6,FALSE)))</f>
        <v/>
      </c>
      <c r="P1868" s="391" t="str">
        <f>IF(ISBLANK(L1868),"",IF(OR(ISBLANK(VLOOKUP(L1868&amp;"-"&amp;E1868,'Np Quality'!A:M,7,FALSE)),ISERROR(VLOOKUP(L1868&amp;"-"&amp;E1868,'Np Quality'!A:M,7,FALSE))),"-",VLOOKUP(L1868&amp;"-"&amp;E1868,'Np Quality'!A:M,7,FALSE)))</f>
        <v/>
      </c>
      <c r="Q1868" s="391" t="str">
        <f>IF(ISBLANK(L1878),"",IF(OR(ISBLANK(VLOOKUP(L1878&amp;"-"&amp;E1878,'Np Quality'!A:M,8,FALSE)),ISERROR(VLOOKUP(L1878&amp;"-"&amp;E1878,'Np Quality'!A:M,8,FALSE))),"-",VLOOKUP(L1878&amp;"-"&amp;E1878,'Np Quality'!A:M,8,FALSE)))</f>
        <v/>
      </c>
      <c r="R1868" s="283" t="str">
        <f>IF(ISBLANK(L1968),"",IF(OR(ISBLANK(VLOOKUP(L1968&amp;"-"&amp;E1968,'Np Quality'!A:M,9,FALSE)),ISERROR(VLOOKUP(L1968&amp;"-"&amp;E1968,'Np Quality'!A:M,9,FALSE))),"-",VLOOKUP(L1968&amp;"-"&amp;E1968,'Np Quality'!A:M,9,FALSE)))</f>
        <v/>
      </c>
      <c r="S1868" s="150"/>
      <c r="T1868" s="395" t="str">
        <f t="shared" si="215"/>
        <v/>
      </c>
      <c r="U1868" s="395" t="str">
        <f t="shared" si="212"/>
        <v/>
      </c>
      <c r="V1868" s="396"/>
      <c r="W1868" s="282"/>
    </row>
    <row r="1869" spans="1:23">
      <c r="A1869" s="382" t="str">
        <f t="shared" si="213"/>
        <v/>
      </c>
      <c r="B1869" s="383" t="str">
        <f t="shared" ref="B1869:B1932" si="216">IF(AND(A1869&lt;&gt;A1868,A1869&lt;&gt;""),COUNTIF(A:A,A1869),"")</f>
        <v/>
      </c>
      <c r="C1869" s="236"/>
      <c r="D1869" s="282"/>
      <c r="E1869" s="384" t="str">
        <f t="shared" si="214"/>
        <v/>
      </c>
      <c r="F1869" s="388"/>
      <c r="G1869" s="243"/>
      <c r="H1869" s="244"/>
      <c r="I1869" s="243"/>
      <c r="J1869" s="244"/>
      <c r="K1869" s="244"/>
      <c r="L1869" s="244"/>
      <c r="M1869" s="244"/>
      <c r="N1869" s="290"/>
      <c r="O1869" s="391" t="str">
        <f>IF(ISBLANK(L1869),"",IF(OR(ISBLANK(VLOOKUP(L1869&amp;"-"&amp;E1869,'Np Quality'!A:M,6,FALSE)),ISERROR(VLOOKUP(L1869&amp;"-"&amp;E1869,'Np Quality'!A:M,6,FALSE))),"-",VLOOKUP(L1869&amp;"-"&amp;E1869,'Np Quality'!A:M,6,FALSE)))</f>
        <v/>
      </c>
      <c r="P1869" s="391" t="str">
        <f>IF(ISBLANK(L1869),"",IF(OR(ISBLANK(VLOOKUP(L1869&amp;"-"&amp;E1869,'Np Quality'!A:M,7,FALSE)),ISERROR(VLOOKUP(L1869&amp;"-"&amp;E1869,'Np Quality'!A:M,7,FALSE))),"-",VLOOKUP(L1869&amp;"-"&amp;E1869,'Np Quality'!A:M,7,FALSE)))</f>
        <v/>
      </c>
      <c r="Q1869" s="391" t="str">
        <f>IF(ISBLANK(L1879),"",IF(OR(ISBLANK(VLOOKUP(L1879&amp;"-"&amp;E1879,'Np Quality'!A:M,8,FALSE)),ISERROR(VLOOKUP(L1879&amp;"-"&amp;E1879,'Np Quality'!A:M,8,FALSE))),"-",VLOOKUP(L1879&amp;"-"&amp;E1879,'Np Quality'!A:M,8,FALSE)))</f>
        <v/>
      </c>
      <c r="R1869" s="283" t="str">
        <f>IF(ISBLANK(L1969),"",IF(OR(ISBLANK(VLOOKUP(L1969&amp;"-"&amp;E1969,'Np Quality'!A:M,9,FALSE)),ISERROR(VLOOKUP(L1969&amp;"-"&amp;E1969,'Np Quality'!A:M,9,FALSE))),"-",VLOOKUP(L1969&amp;"-"&amp;E1969,'Np Quality'!A:M,9,FALSE)))</f>
        <v/>
      </c>
      <c r="S1869" s="150"/>
      <c r="T1869" s="395" t="str">
        <f t="shared" si="215"/>
        <v/>
      </c>
      <c r="U1869" s="395" t="str">
        <f t="shared" si="212"/>
        <v/>
      </c>
      <c r="V1869" s="396"/>
      <c r="W1869" s="282"/>
    </row>
    <row r="1870" spans="1:23">
      <c r="A1870" s="382" t="str">
        <f t="shared" si="213"/>
        <v/>
      </c>
      <c r="B1870" s="383" t="str">
        <f t="shared" si="216"/>
        <v/>
      </c>
      <c r="C1870" s="236"/>
      <c r="D1870" s="282"/>
      <c r="E1870" s="384" t="str">
        <f t="shared" si="214"/>
        <v/>
      </c>
      <c r="F1870" s="388"/>
      <c r="G1870" s="243"/>
      <c r="H1870" s="244"/>
      <c r="I1870" s="243"/>
      <c r="J1870" s="244"/>
      <c r="K1870" s="244"/>
      <c r="L1870" s="244"/>
      <c r="M1870" s="244"/>
      <c r="N1870" s="290"/>
      <c r="O1870" s="391" t="str">
        <f>IF(ISBLANK(L1870),"",IF(OR(ISBLANK(VLOOKUP(L1870&amp;"-"&amp;E1870,'Np Quality'!A:M,6,FALSE)),ISERROR(VLOOKUP(L1870&amp;"-"&amp;E1870,'Np Quality'!A:M,6,FALSE))),"-",VLOOKUP(L1870&amp;"-"&amp;E1870,'Np Quality'!A:M,6,FALSE)))</f>
        <v/>
      </c>
      <c r="P1870" s="391" t="str">
        <f>IF(ISBLANK(L1870),"",IF(OR(ISBLANK(VLOOKUP(L1870&amp;"-"&amp;E1870,'Np Quality'!A:M,7,FALSE)),ISERROR(VLOOKUP(L1870&amp;"-"&amp;E1870,'Np Quality'!A:M,7,FALSE))),"-",VLOOKUP(L1870&amp;"-"&amp;E1870,'Np Quality'!A:M,7,FALSE)))</f>
        <v/>
      </c>
      <c r="Q1870" s="391" t="str">
        <f>IF(ISBLANK(L1880),"",IF(OR(ISBLANK(VLOOKUP(L1880&amp;"-"&amp;E1880,'Np Quality'!A:M,8,FALSE)),ISERROR(VLOOKUP(L1880&amp;"-"&amp;E1880,'Np Quality'!A:M,8,FALSE))),"-",VLOOKUP(L1880&amp;"-"&amp;E1880,'Np Quality'!A:M,8,FALSE)))</f>
        <v/>
      </c>
      <c r="R1870" s="283" t="str">
        <f>IF(ISBLANK(L1970),"",IF(OR(ISBLANK(VLOOKUP(L1970&amp;"-"&amp;E1970,'Np Quality'!A:M,9,FALSE)),ISERROR(VLOOKUP(L1970&amp;"-"&amp;E1970,'Np Quality'!A:M,9,FALSE))),"-",VLOOKUP(L1970&amp;"-"&amp;E1970,'Np Quality'!A:M,9,FALSE)))</f>
        <v/>
      </c>
      <c r="S1870" s="150"/>
      <c r="T1870" s="395" t="str">
        <f t="shared" si="215"/>
        <v/>
      </c>
      <c r="U1870" s="395" t="str">
        <f t="shared" si="212"/>
        <v/>
      </c>
      <c r="V1870" s="396"/>
      <c r="W1870" s="282"/>
    </row>
    <row r="1871" spans="1:23">
      <c r="A1871" s="382" t="str">
        <f t="shared" si="213"/>
        <v/>
      </c>
      <c r="B1871" s="383" t="str">
        <f t="shared" si="216"/>
        <v/>
      </c>
      <c r="C1871" s="236"/>
      <c r="D1871" s="282"/>
      <c r="E1871" s="384" t="str">
        <f t="shared" si="214"/>
        <v/>
      </c>
      <c r="F1871" s="388"/>
      <c r="G1871" s="243"/>
      <c r="H1871" s="244"/>
      <c r="I1871" s="243"/>
      <c r="J1871" s="244"/>
      <c r="K1871" s="244"/>
      <c r="L1871" s="244"/>
      <c r="M1871" s="244"/>
      <c r="N1871" s="290"/>
      <c r="O1871" s="391" t="str">
        <f>IF(ISBLANK(L1871),"",IF(OR(ISBLANK(VLOOKUP(L1871&amp;"-"&amp;E1871,'Np Quality'!A:M,6,FALSE)),ISERROR(VLOOKUP(L1871&amp;"-"&amp;E1871,'Np Quality'!A:M,6,FALSE))),"-",VLOOKUP(L1871&amp;"-"&amp;E1871,'Np Quality'!A:M,6,FALSE)))</f>
        <v/>
      </c>
      <c r="P1871" s="391" t="str">
        <f>IF(ISBLANK(L1871),"",IF(OR(ISBLANK(VLOOKUP(L1871&amp;"-"&amp;E1871,'Np Quality'!A:M,7,FALSE)),ISERROR(VLOOKUP(L1871&amp;"-"&amp;E1871,'Np Quality'!A:M,7,FALSE))),"-",VLOOKUP(L1871&amp;"-"&amp;E1871,'Np Quality'!A:M,7,FALSE)))</f>
        <v/>
      </c>
      <c r="Q1871" s="391" t="str">
        <f>IF(ISBLANK(L1881),"",IF(OR(ISBLANK(VLOOKUP(L1881&amp;"-"&amp;E1881,'Np Quality'!A:M,8,FALSE)),ISERROR(VLOOKUP(L1881&amp;"-"&amp;E1881,'Np Quality'!A:M,8,FALSE))),"-",VLOOKUP(L1881&amp;"-"&amp;E1881,'Np Quality'!A:M,8,FALSE)))</f>
        <v/>
      </c>
      <c r="R1871" s="283" t="str">
        <f>IF(ISBLANK(L1971),"",IF(OR(ISBLANK(VLOOKUP(L1971&amp;"-"&amp;E1971,'Np Quality'!A:M,9,FALSE)),ISERROR(VLOOKUP(L1971&amp;"-"&amp;E1971,'Np Quality'!A:M,9,FALSE))),"-",VLOOKUP(L1971&amp;"-"&amp;E1971,'Np Quality'!A:M,9,FALSE)))</f>
        <v/>
      </c>
      <c r="S1871" s="150"/>
      <c r="T1871" s="395" t="str">
        <f t="shared" si="215"/>
        <v/>
      </c>
      <c r="U1871" s="395" t="str">
        <f t="shared" si="212"/>
        <v/>
      </c>
      <c r="V1871" s="396"/>
      <c r="W1871" s="282"/>
    </row>
    <row r="1872" spans="1:23">
      <c r="A1872" s="382" t="str">
        <f t="shared" si="213"/>
        <v/>
      </c>
      <c r="B1872" s="383" t="str">
        <f t="shared" si="216"/>
        <v/>
      </c>
      <c r="C1872" s="236"/>
      <c r="D1872" s="282"/>
      <c r="E1872" s="384" t="str">
        <f t="shared" si="214"/>
        <v/>
      </c>
      <c r="F1872" s="388"/>
      <c r="G1872" s="243"/>
      <c r="H1872" s="244"/>
      <c r="I1872" s="243"/>
      <c r="J1872" s="244"/>
      <c r="K1872" s="244"/>
      <c r="L1872" s="244"/>
      <c r="M1872" s="244"/>
      <c r="N1872" s="290"/>
      <c r="O1872" s="391" t="str">
        <f>IF(ISBLANK(L1873),"",IF(OR(ISBLANK(VLOOKUP(L1873&amp;"-"&amp;E1873,'Np Quality'!A:M,6,FALSE)),ISERROR(VLOOKUP(L1873&amp;"-"&amp;E1873,'Np Quality'!A:M,6,FALSE))),"-",VLOOKUP(L1873&amp;"-"&amp;E1873,'Np Quality'!A:M,6,FALSE)))</f>
        <v/>
      </c>
      <c r="P1872" s="391" t="str">
        <f>IF(ISBLANK(L1872),"",IF(OR(ISBLANK(VLOOKUP(L1872&amp;"-"&amp;E1872,'Np Quality'!A:M,7,FALSE)),ISERROR(VLOOKUP(L1872&amp;"-"&amp;E1872,'Np Quality'!A:M,7,FALSE))),"-",VLOOKUP(L1872&amp;"-"&amp;E1872,'Np Quality'!A:M,7,FALSE)))</f>
        <v/>
      </c>
      <c r="Q1872" s="391" t="str">
        <f>IF(ISBLANK(L1882),"",IF(OR(ISBLANK(VLOOKUP(L1882&amp;"-"&amp;E1882,'Np Quality'!A:M,8,FALSE)),ISERROR(VLOOKUP(L1882&amp;"-"&amp;E1882,'Np Quality'!A:M,8,FALSE))),"-",VLOOKUP(L1882&amp;"-"&amp;E1882,'Np Quality'!A:M,8,FALSE)))</f>
        <v/>
      </c>
      <c r="R1872" s="283" t="str">
        <f>IF(ISBLANK(L1972),"",IF(OR(ISBLANK(VLOOKUP(L1972&amp;"-"&amp;E1972,'Np Quality'!A:M,9,FALSE)),ISERROR(VLOOKUP(L1972&amp;"-"&amp;E1972,'Np Quality'!A:M,9,FALSE))),"-",VLOOKUP(L1972&amp;"-"&amp;E1972,'Np Quality'!A:M,9,FALSE)))</f>
        <v/>
      </c>
      <c r="S1872" s="150"/>
      <c r="T1872" s="395" t="str">
        <f t="shared" si="215"/>
        <v/>
      </c>
      <c r="U1872" s="395" t="str">
        <f t="shared" si="212"/>
        <v/>
      </c>
      <c r="V1872" s="396"/>
      <c r="W1872" s="282"/>
    </row>
    <row r="1873" spans="1:23">
      <c r="A1873" s="382" t="str">
        <f t="shared" si="213"/>
        <v/>
      </c>
      <c r="B1873" s="383" t="str">
        <f t="shared" si="216"/>
        <v/>
      </c>
      <c r="C1873" s="236"/>
      <c r="D1873" s="282"/>
      <c r="E1873" s="384" t="str">
        <f t="shared" si="214"/>
        <v/>
      </c>
      <c r="F1873" s="388"/>
      <c r="G1873" s="243"/>
      <c r="H1873" s="244"/>
      <c r="I1873" s="243"/>
      <c r="J1873" s="244"/>
      <c r="K1873" s="244"/>
      <c r="L1873" s="244"/>
      <c r="M1873" s="244"/>
      <c r="N1873" s="290"/>
      <c r="O1873" s="391" t="str">
        <f>IF(ISBLANK(L1873),"",IF(OR(ISBLANK(VLOOKUP(L1873&amp;"-"&amp;E1873,'Np Quality'!A:M,6,FALSE)),ISERROR(VLOOKUP(L1873&amp;"-"&amp;E1873,'Np Quality'!A:M,6,FALSE))),"-",VLOOKUP(L1873&amp;"-"&amp;E1873,'Np Quality'!A:M,6,FALSE)))</f>
        <v/>
      </c>
      <c r="P1873" s="391" t="str">
        <f>IF(ISBLANK(L1874),"",IF(OR(ISBLANK(VLOOKUP(L1874&amp;"-"&amp;E1874,'Np Quality'!A:M,7,FALSE)),ISERROR(VLOOKUP(L1874&amp;"-"&amp;E1874,'Np Quality'!A:M,7,FALSE))),"-",VLOOKUP(L1874&amp;"-"&amp;E1874,'Np Quality'!A:M,7,FALSE)))</f>
        <v/>
      </c>
      <c r="Q1873" s="391" t="str">
        <f>IF(ISBLANK(L1883),"",IF(OR(ISBLANK(VLOOKUP(L1883&amp;"-"&amp;E1883,'Np Quality'!A:M,8,FALSE)),ISERROR(VLOOKUP(L1883&amp;"-"&amp;E1883,'Np Quality'!A:M,8,FALSE))),"-",VLOOKUP(L1883&amp;"-"&amp;E1883,'Np Quality'!A:M,8,FALSE)))</f>
        <v/>
      </c>
      <c r="R1873" s="283" t="str">
        <f>IF(ISBLANK(L1973),"",IF(OR(ISBLANK(VLOOKUP(L1973&amp;"-"&amp;E1973,'Np Quality'!A:M,9,FALSE)),ISERROR(VLOOKUP(L1973&amp;"-"&amp;E1973,'Np Quality'!A:M,9,FALSE))),"-",VLOOKUP(L1973&amp;"-"&amp;E1973,'Np Quality'!A:M,9,FALSE)))</f>
        <v/>
      </c>
      <c r="S1873" s="150"/>
      <c r="T1873" s="395" t="str">
        <f t="shared" si="215"/>
        <v/>
      </c>
      <c r="U1873" s="395" t="str">
        <f t="shared" si="212"/>
        <v/>
      </c>
      <c r="V1873" s="396"/>
      <c r="W1873" s="282"/>
    </row>
    <row r="1874" spans="1:23">
      <c r="A1874" s="382" t="str">
        <f t="shared" si="213"/>
        <v/>
      </c>
      <c r="B1874" s="383" t="str">
        <f t="shared" si="216"/>
        <v/>
      </c>
      <c r="C1874" s="236"/>
      <c r="D1874" s="282"/>
      <c r="E1874" s="384" t="str">
        <f t="shared" si="214"/>
        <v/>
      </c>
      <c r="F1874" s="388"/>
      <c r="G1874" s="243"/>
      <c r="H1874" s="244"/>
      <c r="I1874" s="243"/>
      <c r="J1874" s="244"/>
      <c r="K1874" s="244"/>
      <c r="L1874" s="244"/>
      <c r="M1874" s="244"/>
      <c r="N1874" s="290"/>
      <c r="O1874" s="391" t="str">
        <f>IF(ISBLANK(L1874),"",IF(OR(ISBLANK(VLOOKUP(L1874&amp;"-"&amp;E1874,'Np Quality'!A:M,6,FALSE)),ISERROR(VLOOKUP(L1874&amp;"-"&amp;E1874,'Np Quality'!A:M,6,FALSE))),"-",VLOOKUP(L1874&amp;"-"&amp;E1874,'Np Quality'!A:M,6,FALSE)))</f>
        <v/>
      </c>
      <c r="P1874" s="391" t="str">
        <f>IF(ISBLANK(L1874),"",IF(OR(ISBLANK(VLOOKUP(L1874&amp;"-"&amp;E1874,'Np Quality'!A:M,7,FALSE)),ISERROR(VLOOKUP(L1874&amp;"-"&amp;E1874,'Np Quality'!A:M,7,FALSE))),"-",VLOOKUP(L1874&amp;"-"&amp;E1874,'Np Quality'!A:M,7,FALSE)))</f>
        <v/>
      </c>
      <c r="Q1874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874" s="283" t="str">
        <f>IF(ISBLANK(L1974),"",IF(OR(ISBLANK(VLOOKUP(L1974&amp;"-"&amp;E1974,'Np Quality'!A:M,9,FALSE)),ISERROR(VLOOKUP(L1974&amp;"-"&amp;E1974,'Np Quality'!A:M,9,FALSE))),"-",VLOOKUP(L1974&amp;"-"&amp;E1974,'Np Quality'!A:M,9,FALSE)))</f>
        <v/>
      </c>
      <c r="S1874" s="150"/>
      <c r="T1874" s="395" t="str">
        <f t="shared" si="215"/>
        <v/>
      </c>
      <c r="U1874" s="395" t="str">
        <f t="shared" si="212"/>
        <v/>
      </c>
      <c r="V1874" s="396"/>
      <c r="W1874" s="282"/>
    </row>
    <row r="1875" spans="1:23">
      <c r="A1875" s="382" t="str">
        <f t="shared" si="213"/>
        <v/>
      </c>
      <c r="B1875" s="383" t="str">
        <f t="shared" si="216"/>
        <v/>
      </c>
      <c r="C1875" s="236"/>
      <c r="D1875" s="282"/>
      <c r="E1875" s="384" t="str">
        <f t="shared" si="214"/>
        <v/>
      </c>
      <c r="F1875" s="388"/>
      <c r="G1875" s="243"/>
      <c r="H1875" s="244"/>
      <c r="I1875" s="243"/>
      <c r="J1875" s="244"/>
      <c r="K1875" s="244"/>
      <c r="L1875" s="244"/>
      <c r="M1875" s="244"/>
      <c r="N1875" s="290"/>
      <c r="O1875" s="391" t="str">
        <f>IF(ISBLANK(L1875),"",IF(OR(ISBLANK(VLOOKUP(L1875&amp;"-"&amp;E1875,'Np Quality'!A:M,6,FALSE)),ISERROR(VLOOKUP(L1875&amp;"-"&amp;E1875,'Np Quality'!A:M,6,FALSE))),"-",VLOOKUP(L1875&amp;"-"&amp;E1875,'Np Quality'!A:M,6,FALSE)))</f>
        <v/>
      </c>
      <c r="P1875" s="391" t="str">
        <f>IF(ISBLANK(L1875),"",IF(OR(ISBLANK(VLOOKUP(L1875&amp;"-"&amp;E1875,'Np Quality'!A:M,7,FALSE)),ISERROR(VLOOKUP(L1875&amp;"-"&amp;E1875,'Np Quality'!A:M,7,FALSE))),"-",VLOOKUP(L1875&amp;"-"&amp;E1875,'Np Quality'!A:M,7,FALSE)))</f>
        <v/>
      </c>
      <c r="Q1875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875" s="283" t="str">
        <f>IF(ISBLANK(L1976),"",IF(OR(ISBLANK(VLOOKUP(L1976&amp;"-"&amp;E1976,'Np Quality'!A:M,9,FALSE)),ISERROR(VLOOKUP(L1976&amp;"-"&amp;E1976,'Np Quality'!A:M,9,FALSE))),"-",VLOOKUP(L1976&amp;"-"&amp;E1976,'Np Quality'!A:M,9,FALSE)))</f>
        <v/>
      </c>
      <c r="S1875" s="150"/>
      <c r="T1875" s="395" t="str">
        <f t="shared" si="215"/>
        <v/>
      </c>
      <c r="U1875" s="395" t="str">
        <f t="shared" si="212"/>
        <v/>
      </c>
      <c r="V1875" s="396"/>
      <c r="W1875" s="282"/>
    </row>
    <row r="1876" spans="1:23">
      <c r="A1876" s="382" t="str">
        <f t="shared" si="213"/>
        <v/>
      </c>
      <c r="B1876" s="383" t="str">
        <f t="shared" si="216"/>
        <v/>
      </c>
      <c r="C1876" s="236"/>
      <c r="D1876" s="282"/>
      <c r="E1876" s="384" t="str">
        <f t="shared" si="214"/>
        <v/>
      </c>
      <c r="F1876" s="388"/>
      <c r="G1876" s="243"/>
      <c r="H1876" s="244"/>
      <c r="I1876" s="243"/>
      <c r="J1876" s="244"/>
      <c r="K1876" s="244"/>
      <c r="L1876" s="244"/>
      <c r="M1876" s="244"/>
      <c r="N1876" s="290"/>
      <c r="O1876" s="391" t="str">
        <f>IF(ISBLANK(L1876),"",IF(OR(ISBLANK(VLOOKUP(L1876&amp;"-"&amp;E1876,'Np Quality'!A:M,6,FALSE)),ISERROR(VLOOKUP(L1876&amp;"-"&amp;E1876,'Np Quality'!A:M,6,FALSE))),"-",VLOOKUP(L1876&amp;"-"&amp;E1876,'Np Quality'!A:M,6,FALSE)))</f>
        <v/>
      </c>
      <c r="P1876" s="391" t="str">
        <f>IF(ISBLANK(L1876),"",IF(OR(ISBLANK(VLOOKUP(L1876&amp;"-"&amp;E1876,'Np Quality'!A:M,7,FALSE)),ISERROR(VLOOKUP(L1876&amp;"-"&amp;E1876,'Np Quality'!A:M,7,FALSE))),"-",VLOOKUP(L1876&amp;"-"&amp;E1876,'Np Quality'!A:M,7,FALSE)))</f>
        <v/>
      </c>
      <c r="Q1876" s="391" t="str">
        <f>IF(ISBLANK(L1886),"",IF(OR(ISBLANK(VLOOKUP(L1886&amp;"-"&amp;E1886,'Np Quality'!A:M,8,FALSE)),ISERROR(VLOOKUP(L1886&amp;"-"&amp;E1886,'Np Quality'!A:M,8,FALSE))),"-",VLOOKUP(L1886&amp;"-"&amp;E1886,'Np Quality'!A:M,8,FALSE)))</f>
        <v/>
      </c>
      <c r="R1876" s="283" t="str">
        <f>IF(ISBLANK(L1976),"",IF(OR(ISBLANK(VLOOKUP(L1976&amp;"-"&amp;E1976,'Np Quality'!A:M,9,FALSE)),ISERROR(VLOOKUP(L1976&amp;"-"&amp;E1976,'Np Quality'!A:M,9,FALSE))),"-",VLOOKUP(L1976&amp;"-"&amp;E1976,'Np Quality'!A:M,9,FALSE)))</f>
        <v/>
      </c>
      <c r="S1876" s="150"/>
      <c r="T1876" s="395" t="str">
        <f t="shared" si="215"/>
        <v/>
      </c>
      <c r="U1876" s="395" t="str">
        <f t="shared" si="212"/>
        <v/>
      </c>
      <c r="V1876" s="396"/>
      <c r="W1876" s="282"/>
    </row>
    <row r="1877" spans="1:23">
      <c r="A1877" s="382" t="str">
        <f t="shared" si="213"/>
        <v/>
      </c>
      <c r="B1877" s="383" t="str">
        <f t="shared" si="216"/>
        <v/>
      </c>
      <c r="C1877" s="236"/>
      <c r="D1877" s="282"/>
      <c r="E1877" s="384" t="str">
        <f t="shared" si="214"/>
        <v/>
      </c>
      <c r="F1877" s="388"/>
      <c r="G1877" s="243"/>
      <c r="H1877" s="244"/>
      <c r="I1877" s="243"/>
      <c r="J1877" s="244"/>
      <c r="K1877" s="244"/>
      <c r="L1877" s="244"/>
      <c r="M1877" s="244"/>
      <c r="N1877" s="290"/>
      <c r="O1877" s="391" t="str">
        <f>IF(ISBLANK(L1877),"",IF(OR(ISBLANK(VLOOKUP(L1877&amp;"-"&amp;E1877,'Np Quality'!A:M,6,FALSE)),ISERROR(VLOOKUP(L1877&amp;"-"&amp;E1877,'Np Quality'!A:M,6,FALSE))),"-",VLOOKUP(L1877&amp;"-"&amp;E1877,'Np Quality'!A:M,6,FALSE)))</f>
        <v/>
      </c>
      <c r="P1877" s="391" t="str">
        <f>IF(ISBLANK(L1877),"",IF(OR(ISBLANK(VLOOKUP(L1877&amp;"-"&amp;E1877,'Np Quality'!A:M,7,FALSE)),ISERROR(VLOOKUP(L1877&amp;"-"&amp;E1877,'Np Quality'!A:M,7,FALSE))),"-",VLOOKUP(L1877&amp;"-"&amp;E1877,'Np Quality'!A:M,7,FALSE)))</f>
        <v/>
      </c>
      <c r="Q1877" s="391" t="str">
        <f>IF(ISBLANK(L1877),"",IF(OR(ISBLANK(VLOOKUP(L1877&amp;"-"&amp;E1877,'Np Quality'!A:M,8,FALSE)),ISERROR(VLOOKUP(L1877&amp;"-"&amp;E1877,'Np Quality'!A:M,8,FALSE))),"-",VLOOKUP(L1877&amp;"-"&amp;E1877,'Np Quality'!A:M,8,FALSE)))</f>
        <v/>
      </c>
      <c r="R1877" s="283" t="str">
        <f>IF(ISBLANK(L1987),"",IF(OR(ISBLANK(VLOOKUP(L1987&amp;"-"&amp;E1987,'Np Quality'!A:M,9,FALSE)),ISERROR(VLOOKUP(L1987&amp;"-"&amp;E1987,'Np Quality'!A:M,9,FALSE))),"-",VLOOKUP(L1987&amp;"-"&amp;E1987,'Np Quality'!A:M,9,FALSE)))</f>
        <v/>
      </c>
      <c r="S1877" s="150"/>
      <c r="T1877" s="395" t="str">
        <f t="shared" si="215"/>
        <v/>
      </c>
      <c r="U1877" s="395" t="str">
        <f t="shared" si="212"/>
        <v/>
      </c>
      <c r="V1877" s="396"/>
      <c r="W1877" s="282"/>
    </row>
    <row r="1878" spans="1:23">
      <c r="A1878" s="382" t="str">
        <f t="shared" si="213"/>
        <v/>
      </c>
      <c r="B1878" s="383" t="str">
        <f t="shared" si="216"/>
        <v/>
      </c>
      <c r="C1878" s="236"/>
      <c r="D1878" s="282"/>
      <c r="E1878" s="384" t="str">
        <f t="shared" si="214"/>
        <v/>
      </c>
      <c r="F1878" s="388"/>
      <c r="G1878" s="243"/>
      <c r="H1878" s="244"/>
      <c r="I1878" s="243"/>
      <c r="J1878" s="244"/>
      <c r="K1878" s="244"/>
      <c r="L1878" s="244"/>
      <c r="M1878" s="244"/>
      <c r="N1878" s="290"/>
      <c r="O1878" s="391" t="str">
        <f>IF(ISBLANK(L1878),"",IF(OR(ISBLANK(VLOOKUP(L1878&amp;"-"&amp;E1878,'Np Quality'!A:M,6,FALSE)),ISERROR(VLOOKUP(L1878&amp;"-"&amp;E1878,'Np Quality'!A:M,6,FALSE))),"-",VLOOKUP(L1878&amp;"-"&amp;E1878,'Np Quality'!A:M,6,FALSE)))</f>
        <v/>
      </c>
      <c r="P1878" s="391" t="str">
        <f>IF(ISBLANK(L1878),"",IF(OR(ISBLANK(VLOOKUP(L1878&amp;"-"&amp;E1878,'Np Quality'!A:M,7,FALSE)),ISERROR(VLOOKUP(L1878&amp;"-"&amp;E1878,'Np Quality'!A:M,7,FALSE))),"-",VLOOKUP(L1878&amp;"-"&amp;E1878,'Np Quality'!A:M,7,FALSE)))</f>
        <v/>
      </c>
      <c r="Q1878" s="391" t="str">
        <f>IF(ISBLANK(L1878),"",IF(OR(ISBLANK(VLOOKUP(L1878&amp;"-"&amp;E1878,'Np Quality'!A:M,8,FALSE)),ISERROR(VLOOKUP(L1878&amp;"-"&amp;E1878,'Np Quality'!A:M,8,FALSE))),"-",VLOOKUP(L1878&amp;"-"&amp;E1878,'Np Quality'!A:M,8,FALSE)))</f>
        <v/>
      </c>
      <c r="R1878" s="283" t="str">
        <f>IF(ISBLANK(L1988),"",IF(OR(ISBLANK(VLOOKUP(L1988&amp;"-"&amp;E1988,'Np Quality'!A:M,9,FALSE)),ISERROR(VLOOKUP(L1988&amp;"-"&amp;E1988,'Np Quality'!A:M,9,FALSE))),"-",VLOOKUP(L1988&amp;"-"&amp;E1988,'Np Quality'!A:M,9,FALSE)))</f>
        <v/>
      </c>
      <c r="S1878" s="150"/>
      <c r="T1878" s="395" t="str">
        <f t="shared" si="215"/>
        <v/>
      </c>
      <c r="U1878" s="395" t="str">
        <f t="shared" si="212"/>
        <v/>
      </c>
      <c r="V1878" s="396"/>
      <c r="W1878" s="282"/>
    </row>
    <row r="1879" spans="1:23">
      <c r="A1879" s="382" t="str">
        <f t="shared" si="213"/>
        <v/>
      </c>
      <c r="B1879" s="383" t="str">
        <f t="shared" si="216"/>
        <v/>
      </c>
      <c r="C1879" s="236"/>
      <c r="D1879" s="282"/>
      <c r="E1879" s="384" t="str">
        <f t="shared" si="214"/>
        <v/>
      </c>
      <c r="F1879" s="388"/>
      <c r="G1879" s="243"/>
      <c r="H1879" s="244"/>
      <c r="I1879" s="243"/>
      <c r="J1879" s="244"/>
      <c r="K1879" s="244"/>
      <c r="L1879" s="244"/>
      <c r="M1879" s="244"/>
      <c r="N1879" s="290"/>
      <c r="O1879" s="391" t="str">
        <f>IF(ISBLANK(L1879),"",IF(OR(ISBLANK(VLOOKUP(L1879&amp;"-"&amp;E1879,'Np Quality'!A:M,6,FALSE)),ISERROR(VLOOKUP(L1879&amp;"-"&amp;E1879,'Np Quality'!A:M,6,FALSE))),"-",VLOOKUP(L1879&amp;"-"&amp;E1879,'Np Quality'!A:M,6,FALSE)))</f>
        <v/>
      </c>
      <c r="P1879" s="391" t="str">
        <f>IF(ISBLANK(L1879),"",IF(OR(ISBLANK(VLOOKUP(L1879&amp;"-"&amp;E1879,'Np Quality'!A:M,7,FALSE)),ISERROR(VLOOKUP(L1879&amp;"-"&amp;E1879,'Np Quality'!A:M,7,FALSE))),"-",VLOOKUP(L1879&amp;"-"&amp;E1879,'Np Quality'!A:M,7,FALSE)))</f>
        <v/>
      </c>
      <c r="Q1879" s="391" t="str">
        <f>IF(ISBLANK(L1879),"",IF(OR(ISBLANK(VLOOKUP(L1879&amp;"-"&amp;E1879,'Np Quality'!A:M,8,FALSE)),ISERROR(VLOOKUP(L1879&amp;"-"&amp;E1879,'Np Quality'!A:M,8,FALSE))),"-",VLOOKUP(L1879&amp;"-"&amp;E1879,'Np Quality'!A:M,8,FALSE)))</f>
        <v/>
      </c>
      <c r="R1879" s="283" t="str">
        <f>IF(ISBLANK(L1989),"",IF(OR(ISBLANK(VLOOKUP(L1989&amp;"-"&amp;E1989,'Np Quality'!A:M,9,FALSE)),ISERROR(VLOOKUP(L1989&amp;"-"&amp;E1989,'Np Quality'!A:M,9,FALSE))),"-",VLOOKUP(L1989&amp;"-"&amp;E1989,'Np Quality'!A:M,9,FALSE)))</f>
        <v/>
      </c>
      <c r="S1879" s="150"/>
      <c r="T1879" s="395" t="str">
        <f t="shared" si="215"/>
        <v/>
      </c>
      <c r="U1879" s="395" t="str">
        <f t="shared" si="212"/>
        <v/>
      </c>
      <c r="V1879" s="396"/>
      <c r="W1879" s="282"/>
    </row>
    <row r="1880" spans="1:23">
      <c r="A1880" s="382" t="str">
        <f t="shared" si="213"/>
        <v/>
      </c>
      <c r="B1880" s="383" t="str">
        <f t="shared" si="216"/>
        <v/>
      </c>
      <c r="C1880" s="236"/>
      <c r="D1880" s="282"/>
      <c r="E1880" s="384" t="str">
        <f t="shared" si="214"/>
        <v/>
      </c>
      <c r="F1880" s="388"/>
      <c r="G1880" s="243"/>
      <c r="H1880" s="244"/>
      <c r="I1880" s="243"/>
      <c r="J1880" s="244"/>
      <c r="K1880" s="244"/>
      <c r="L1880" s="244"/>
      <c r="M1880" s="244"/>
      <c r="N1880" s="290"/>
      <c r="O1880" s="391" t="str">
        <f>IF(ISBLANK(L1880),"",IF(OR(ISBLANK(VLOOKUP(L1880&amp;"-"&amp;E1880,'Np Quality'!A:M,6,FALSE)),ISERROR(VLOOKUP(L1880&amp;"-"&amp;E1880,'Np Quality'!A:M,6,FALSE))),"-",VLOOKUP(L1880&amp;"-"&amp;E1880,'Np Quality'!A:M,6,FALSE)))</f>
        <v/>
      </c>
      <c r="P1880" s="391" t="str">
        <f>IF(ISBLANK(L1880),"",IF(OR(ISBLANK(VLOOKUP(L1880&amp;"-"&amp;E1880,'Np Quality'!A:M,7,FALSE)),ISERROR(VLOOKUP(L1880&amp;"-"&amp;E1880,'Np Quality'!A:M,7,FALSE))),"-",VLOOKUP(L1880&amp;"-"&amp;E1880,'Np Quality'!A:M,7,FALSE)))</f>
        <v/>
      </c>
      <c r="Q1880" s="391" t="str">
        <f>IF(ISBLANK(L1880),"",IF(OR(ISBLANK(VLOOKUP(L1880&amp;"-"&amp;E1880,'Np Quality'!A:M,8,FALSE)),ISERROR(VLOOKUP(L1880&amp;"-"&amp;E1880,'Np Quality'!A:M,8,FALSE))),"-",VLOOKUP(L1880&amp;"-"&amp;E1880,'Np Quality'!A:M,8,FALSE)))</f>
        <v/>
      </c>
      <c r="R1880" s="283" t="str">
        <f>IF(ISBLANK(L1990),"",IF(OR(ISBLANK(VLOOKUP(L1990&amp;"-"&amp;E1990,'Np Quality'!A:M,9,FALSE)),ISERROR(VLOOKUP(L1990&amp;"-"&amp;E1990,'Np Quality'!A:M,9,FALSE))),"-",VLOOKUP(L1990&amp;"-"&amp;E1990,'Np Quality'!A:M,9,FALSE)))</f>
        <v/>
      </c>
      <c r="S1880" s="150"/>
      <c r="T1880" s="395" t="str">
        <f t="shared" si="215"/>
        <v/>
      </c>
      <c r="U1880" s="395" t="str">
        <f t="shared" si="212"/>
        <v/>
      </c>
      <c r="V1880" s="396"/>
      <c r="W1880" s="282"/>
    </row>
    <row r="1881" spans="1:23">
      <c r="A1881" s="382" t="str">
        <f t="shared" si="213"/>
        <v/>
      </c>
      <c r="B1881" s="383" t="str">
        <f t="shared" si="216"/>
        <v/>
      </c>
      <c r="C1881" s="236"/>
      <c r="D1881" s="282"/>
      <c r="E1881" s="384" t="str">
        <f t="shared" si="214"/>
        <v/>
      </c>
      <c r="F1881" s="388"/>
      <c r="G1881" s="243"/>
      <c r="H1881" s="244"/>
      <c r="I1881" s="243"/>
      <c r="J1881" s="244"/>
      <c r="K1881" s="244"/>
      <c r="L1881" s="244"/>
      <c r="M1881" s="244"/>
      <c r="N1881" s="290"/>
      <c r="O1881" s="391" t="str">
        <f>IF(ISBLANK(L1881),"",IF(OR(ISBLANK(VLOOKUP(L1881&amp;"-"&amp;E1881,'Np Quality'!A:M,6,FALSE)),ISERROR(VLOOKUP(L1881&amp;"-"&amp;E1881,'Np Quality'!A:M,6,FALSE))),"-",VLOOKUP(L1881&amp;"-"&amp;E1881,'Np Quality'!A:M,6,FALSE)))</f>
        <v/>
      </c>
      <c r="P1881" s="391" t="str">
        <f>IF(ISBLANK(L1881),"",IF(OR(ISBLANK(VLOOKUP(L1881&amp;"-"&amp;E1881,'Np Quality'!A:M,7,FALSE)),ISERROR(VLOOKUP(L1881&amp;"-"&amp;E1881,'Np Quality'!A:M,7,FALSE))),"-",VLOOKUP(L1881&amp;"-"&amp;E1881,'Np Quality'!A:M,7,FALSE)))</f>
        <v/>
      </c>
      <c r="Q1881" s="391" t="str">
        <f>IF(ISBLANK(L1881),"",IF(OR(ISBLANK(VLOOKUP(L1881&amp;"-"&amp;E1881,'Np Quality'!A:M,8,FALSE)),ISERROR(VLOOKUP(L1881&amp;"-"&amp;E1881,'Np Quality'!A:M,8,FALSE))),"-",VLOOKUP(L1881&amp;"-"&amp;E1881,'Np Quality'!A:M,8,FALSE)))</f>
        <v/>
      </c>
      <c r="R1881" s="283" t="str">
        <f>IF(ISBLANK(L1991),"",IF(OR(ISBLANK(VLOOKUP(L1991&amp;"-"&amp;E1991,'Np Quality'!A:M,9,FALSE)),ISERROR(VLOOKUP(L1991&amp;"-"&amp;E1991,'Np Quality'!A:M,9,FALSE))),"-",VLOOKUP(L1991&amp;"-"&amp;E1991,'Np Quality'!A:M,9,FALSE)))</f>
        <v/>
      </c>
      <c r="S1881" s="150"/>
      <c r="T1881" s="395" t="str">
        <f t="shared" si="215"/>
        <v/>
      </c>
      <c r="U1881" s="395" t="str">
        <f t="shared" si="212"/>
        <v/>
      </c>
      <c r="V1881" s="396"/>
      <c r="W1881" s="282"/>
    </row>
    <row r="1882" spans="1:23">
      <c r="A1882" s="382" t="str">
        <f t="shared" si="213"/>
        <v/>
      </c>
      <c r="B1882" s="383" t="str">
        <f t="shared" si="216"/>
        <v/>
      </c>
      <c r="C1882" s="236"/>
      <c r="D1882" s="282"/>
      <c r="E1882" s="384" t="str">
        <f t="shared" si="214"/>
        <v/>
      </c>
      <c r="F1882" s="388"/>
      <c r="G1882" s="243"/>
      <c r="H1882" s="244"/>
      <c r="I1882" s="243"/>
      <c r="J1882" s="244"/>
      <c r="K1882" s="244"/>
      <c r="L1882" s="244"/>
      <c r="M1882" s="244"/>
      <c r="N1882" s="290"/>
      <c r="O1882" s="391" t="str">
        <f>IF(ISBLANK(L1883),"",IF(OR(ISBLANK(VLOOKUP(L1883&amp;"-"&amp;E1883,'Np Quality'!A:M,6,FALSE)),ISERROR(VLOOKUP(L1883&amp;"-"&amp;E1883,'Np Quality'!A:M,6,FALSE))),"-",VLOOKUP(L1883&amp;"-"&amp;E1883,'Np Quality'!A:M,6,FALSE)))</f>
        <v/>
      </c>
      <c r="P1882" s="391" t="str">
        <f>IF(ISBLANK(L1882),"",IF(OR(ISBLANK(VLOOKUP(L1882&amp;"-"&amp;E1882,'Np Quality'!A:M,7,FALSE)),ISERROR(VLOOKUP(L1882&amp;"-"&amp;E1882,'Np Quality'!A:M,7,FALSE))),"-",VLOOKUP(L1882&amp;"-"&amp;E1882,'Np Quality'!A:M,7,FALSE)))</f>
        <v/>
      </c>
      <c r="Q1882" s="391" t="str">
        <f>IF(ISBLANK(L1882),"",IF(OR(ISBLANK(VLOOKUP(L1882&amp;"-"&amp;E1882,'Np Quality'!A:M,8,FALSE)),ISERROR(VLOOKUP(L1882&amp;"-"&amp;E1882,'Np Quality'!A:M,8,FALSE))),"-",VLOOKUP(L1882&amp;"-"&amp;E1882,'Np Quality'!A:M,8,FALSE)))</f>
        <v/>
      </c>
      <c r="R1882" s="283" t="str">
        <f>IF(ISBLANK(L1992),"",IF(OR(ISBLANK(VLOOKUP(L1992&amp;"-"&amp;E1992,'Np Quality'!A:M,9,FALSE)),ISERROR(VLOOKUP(L1992&amp;"-"&amp;E1992,'Np Quality'!A:M,9,FALSE))),"-",VLOOKUP(L1992&amp;"-"&amp;E1992,'Np Quality'!A:M,9,FALSE)))</f>
        <v/>
      </c>
      <c r="S1882" s="150"/>
      <c r="T1882" s="395" t="str">
        <f t="shared" si="215"/>
        <v/>
      </c>
      <c r="U1882" s="395" t="str">
        <f t="shared" si="212"/>
        <v/>
      </c>
      <c r="V1882" s="396"/>
      <c r="W1882" s="282"/>
    </row>
    <row r="1883" spans="1:23">
      <c r="A1883" s="382" t="str">
        <f t="shared" si="213"/>
        <v/>
      </c>
      <c r="B1883" s="383" t="str">
        <f t="shared" si="216"/>
        <v/>
      </c>
      <c r="C1883" s="236"/>
      <c r="D1883" s="282"/>
      <c r="E1883" s="384" t="str">
        <f t="shared" si="214"/>
        <v/>
      </c>
      <c r="F1883" s="388"/>
      <c r="G1883" s="243"/>
      <c r="H1883" s="244"/>
      <c r="I1883" s="243"/>
      <c r="J1883" s="244"/>
      <c r="K1883" s="244"/>
      <c r="L1883" s="244"/>
      <c r="M1883" s="244"/>
      <c r="N1883" s="290"/>
      <c r="O1883" s="391" t="str">
        <f>IF(ISBLANK(L1883),"",IF(OR(ISBLANK(VLOOKUP(L1883&amp;"-"&amp;E1883,'Np Quality'!A:M,6,FALSE)),ISERROR(VLOOKUP(L1883&amp;"-"&amp;E1883,'Np Quality'!A:M,6,FALSE))),"-",VLOOKUP(L1883&amp;"-"&amp;E1883,'Np Quality'!A:M,6,FALSE)))</f>
        <v/>
      </c>
      <c r="P1883" s="391" t="str">
        <f>IF(ISBLANK(L1884),"",IF(OR(ISBLANK(VLOOKUP(L1884&amp;"-"&amp;E1884,'Np Quality'!A:M,7,FALSE)),ISERROR(VLOOKUP(L1884&amp;"-"&amp;E1884,'Np Quality'!A:M,7,FALSE))),"-",VLOOKUP(L1884&amp;"-"&amp;E1884,'Np Quality'!A:M,7,FALSE)))</f>
        <v/>
      </c>
      <c r="Q1883" s="391" t="str">
        <f>IF(ISBLANK(L1883),"",IF(OR(ISBLANK(VLOOKUP(L1883&amp;"-"&amp;E1883,'Np Quality'!A:M,8,FALSE)),ISERROR(VLOOKUP(L1883&amp;"-"&amp;E1883,'Np Quality'!A:M,8,FALSE))),"-",VLOOKUP(L1883&amp;"-"&amp;E1883,'Np Quality'!A:M,8,FALSE)))</f>
        <v/>
      </c>
      <c r="R1883" s="283" t="str">
        <f>IF(ISBLANK(L1993),"",IF(OR(ISBLANK(VLOOKUP(L1993&amp;"-"&amp;E1993,'Np Quality'!A:M,9,FALSE)),ISERROR(VLOOKUP(L1993&amp;"-"&amp;E1993,'Np Quality'!A:M,9,FALSE))),"-",VLOOKUP(L1993&amp;"-"&amp;E1993,'Np Quality'!A:M,9,FALSE)))</f>
        <v/>
      </c>
      <c r="S1883" s="150"/>
      <c r="T1883" s="395" t="str">
        <f t="shared" si="215"/>
        <v/>
      </c>
      <c r="U1883" s="395" t="str">
        <f t="shared" si="212"/>
        <v/>
      </c>
      <c r="V1883" s="396"/>
      <c r="W1883" s="282"/>
    </row>
    <row r="1884" spans="1:23">
      <c r="A1884" s="382" t="str">
        <f t="shared" si="213"/>
        <v/>
      </c>
      <c r="B1884" s="383" t="str">
        <f t="shared" si="216"/>
        <v/>
      </c>
      <c r="C1884" s="236"/>
      <c r="D1884" s="282"/>
      <c r="E1884" s="384" t="str">
        <f t="shared" si="214"/>
        <v/>
      </c>
      <c r="F1884" s="388"/>
      <c r="G1884" s="243"/>
      <c r="H1884" s="244"/>
      <c r="I1884" s="243"/>
      <c r="J1884" s="244"/>
      <c r="K1884" s="244"/>
      <c r="L1884" s="244"/>
      <c r="M1884" s="244"/>
      <c r="N1884" s="290"/>
      <c r="O1884" s="391" t="str">
        <f>IF(ISBLANK(L1884),"",IF(OR(ISBLANK(VLOOKUP(L1884&amp;"-"&amp;E1884,'Np Quality'!A:M,6,FALSE)),ISERROR(VLOOKUP(L1884&amp;"-"&amp;E1884,'Np Quality'!A:M,6,FALSE))),"-",VLOOKUP(L1884&amp;"-"&amp;E1884,'Np Quality'!A:M,6,FALSE)))</f>
        <v/>
      </c>
      <c r="P1884" s="391" t="str">
        <f>IF(ISBLANK(L1884),"",IF(OR(ISBLANK(VLOOKUP(L1884&amp;"-"&amp;E1884,'Np Quality'!A:M,7,FALSE)),ISERROR(VLOOKUP(L1884&amp;"-"&amp;E1884,'Np Quality'!A:M,7,FALSE))),"-",VLOOKUP(L1884&amp;"-"&amp;E1884,'Np Quality'!A:M,7,FALSE)))</f>
        <v/>
      </c>
      <c r="Q1884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884" s="283" t="str">
        <f>IF(ISBLANK(L1994),"",IF(OR(ISBLANK(VLOOKUP(L1994&amp;"-"&amp;E1994,'Np Quality'!A:M,9,FALSE)),ISERROR(VLOOKUP(L1994&amp;"-"&amp;E1994,'Np Quality'!A:M,9,FALSE))),"-",VLOOKUP(L1994&amp;"-"&amp;E1994,'Np Quality'!A:M,9,FALSE)))</f>
        <v/>
      </c>
      <c r="S1884" s="150"/>
      <c r="T1884" s="395" t="str">
        <f t="shared" si="215"/>
        <v/>
      </c>
      <c r="U1884" s="395" t="str">
        <f t="shared" si="212"/>
        <v/>
      </c>
      <c r="V1884" s="396"/>
      <c r="W1884" s="282"/>
    </row>
    <row r="1885" spans="1:23">
      <c r="A1885" s="382" t="str">
        <f t="shared" si="213"/>
        <v/>
      </c>
      <c r="B1885" s="383" t="str">
        <f t="shared" si="216"/>
        <v/>
      </c>
      <c r="C1885" s="236"/>
      <c r="D1885" s="282"/>
      <c r="E1885" s="384" t="str">
        <f t="shared" si="214"/>
        <v/>
      </c>
      <c r="F1885" s="388"/>
      <c r="G1885" s="243"/>
      <c r="H1885" s="244"/>
      <c r="I1885" s="243"/>
      <c r="J1885" s="244"/>
      <c r="K1885" s="244"/>
      <c r="L1885" s="244"/>
      <c r="M1885" s="244"/>
      <c r="N1885" s="290"/>
      <c r="O1885" s="391" t="str">
        <f>IF(ISBLANK(L1885),"",IF(OR(ISBLANK(VLOOKUP(L1885&amp;"-"&amp;E1885,'Np Quality'!A:M,6,FALSE)),ISERROR(VLOOKUP(L1885&amp;"-"&amp;E1885,'Np Quality'!A:M,6,FALSE))),"-",VLOOKUP(L1885&amp;"-"&amp;E1885,'Np Quality'!A:M,6,FALSE)))</f>
        <v/>
      </c>
      <c r="P1885" s="391" t="str">
        <f>IF(ISBLANK(L1885),"",IF(OR(ISBLANK(VLOOKUP(L1885&amp;"-"&amp;E1885,'Np Quality'!A:M,7,FALSE)),ISERROR(VLOOKUP(L1885&amp;"-"&amp;E1885,'Np Quality'!A:M,7,FALSE))),"-",VLOOKUP(L1885&amp;"-"&amp;E1885,'Np Quality'!A:M,7,FALSE)))</f>
        <v/>
      </c>
      <c r="Q1885" s="391" t="str">
        <f>IF(ISBLANK(L1885),"",IF(OR(ISBLANK(VLOOKUP(L1885&amp;"-"&amp;E1885,'Np Quality'!A:M,8,FALSE)),ISERROR(VLOOKUP(L1885&amp;"-"&amp;E1885,'Np Quality'!A:M,8,FALSE))),"-",VLOOKUP(L1885&amp;"-"&amp;E1885,'Np Quality'!A:M,8,FALSE)))</f>
        <v/>
      </c>
      <c r="R1885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885" s="150"/>
      <c r="T1885" s="395" t="str">
        <f t="shared" si="215"/>
        <v/>
      </c>
      <c r="U1885" s="395" t="str">
        <f t="shared" si="212"/>
        <v/>
      </c>
      <c r="V1885" s="396"/>
      <c r="W1885" s="282"/>
    </row>
    <row r="1886" spans="1:23">
      <c r="A1886" s="382" t="str">
        <f t="shared" si="213"/>
        <v/>
      </c>
      <c r="B1886" s="383" t="str">
        <f t="shared" si="216"/>
        <v/>
      </c>
      <c r="C1886" s="236"/>
      <c r="D1886" s="282"/>
      <c r="E1886" s="384" t="str">
        <f t="shared" si="214"/>
        <v/>
      </c>
      <c r="F1886" s="388"/>
      <c r="G1886" s="243"/>
      <c r="H1886" s="244"/>
      <c r="I1886" s="243"/>
      <c r="J1886" s="244"/>
      <c r="K1886" s="244"/>
      <c r="L1886" s="244"/>
      <c r="M1886" s="244"/>
      <c r="N1886" s="290"/>
      <c r="O1886" s="391" t="str">
        <f>IF(ISBLANK(L1886),"",IF(OR(ISBLANK(VLOOKUP(L1886&amp;"-"&amp;E1886,'Np Quality'!A:M,6,FALSE)),ISERROR(VLOOKUP(L1886&amp;"-"&amp;E1886,'Np Quality'!A:M,6,FALSE))),"-",VLOOKUP(L1886&amp;"-"&amp;E1886,'Np Quality'!A:M,6,FALSE)))</f>
        <v/>
      </c>
      <c r="P1886" s="391" t="str">
        <f>IF(ISBLANK(L1886),"",IF(OR(ISBLANK(VLOOKUP(L1886&amp;"-"&amp;E1886,'Np Quality'!A:M,7,FALSE)),ISERROR(VLOOKUP(L1886&amp;"-"&amp;E1886,'Np Quality'!A:M,7,FALSE))),"-",VLOOKUP(L1886&amp;"-"&amp;E1886,'Np Quality'!A:M,7,FALSE)))</f>
        <v/>
      </c>
      <c r="Q1886" s="391" t="str">
        <f>IF(ISBLANK(L1886),"",IF(OR(ISBLANK(VLOOKUP(L1886&amp;"-"&amp;E1886,'Np Quality'!A:M,8,FALSE)),ISERROR(VLOOKUP(L1886&amp;"-"&amp;E1886,'Np Quality'!A:M,8,FALSE))),"-",VLOOKUP(L1886&amp;"-"&amp;E1886,'Np Quality'!A:M,8,FALSE)))</f>
        <v/>
      </c>
      <c r="R1886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886" s="150"/>
      <c r="T1886" s="395" t="str">
        <f t="shared" si="215"/>
        <v/>
      </c>
      <c r="U1886" s="395" t="str">
        <f t="shared" si="212"/>
        <v/>
      </c>
      <c r="V1886" s="396"/>
      <c r="W1886" s="282"/>
    </row>
    <row r="1887" spans="1:23">
      <c r="A1887" s="382" t="str">
        <f t="shared" si="213"/>
        <v/>
      </c>
      <c r="B1887" s="383" t="str">
        <f t="shared" si="216"/>
        <v/>
      </c>
      <c r="C1887" s="236"/>
      <c r="D1887" s="282"/>
      <c r="E1887" s="384" t="str">
        <f t="shared" si="214"/>
        <v/>
      </c>
      <c r="F1887" s="388"/>
      <c r="G1887" s="243"/>
      <c r="H1887" s="244"/>
      <c r="I1887" s="243"/>
      <c r="J1887" s="244"/>
      <c r="K1887" s="244"/>
      <c r="L1887" s="244"/>
      <c r="M1887" s="244"/>
      <c r="N1887" s="290"/>
      <c r="O1887" s="391" t="str">
        <f>IF(ISBLANK(L1887),"",IF(OR(ISBLANK(VLOOKUP(L1887&amp;"-"&amp;E1887,'Np Quality'!A:M,6,FALSE)),ISERROR(VLOOKUP(L1887&amp;"-"&amp;E1887,'Np Quality'!A:M,6,FALSE))),"-",VLOOKUP(L1887&amp;"-"&amp;E1887,'Np Quality'!A:M,6,FALSE)))</f>
        <v/>
      </c>
      <c r="P1887" s="391" t="str">
        <f>IF(ISBLANK(L1887),"",IF(OR(ISBLANK(VLOOKUP(L1887&amp;"-"&amp;E1887,'Np Quality'!A:M,7,FALSE)),ISERROR(VLOOKUP(L1887&amp;"-"&amp;E1887,'Np Quality'!A:M,7,FALSE))),"-",VLOOKUP(L1887&amp;"-"&amp;E1887,'Np Quality'!A:M,7,FALSE)))</f>
        <v/>
      </c>
      <c r="Q1887" s="391" t="str">
        <f>IF(ISBLANK(L1887),"",IF(OR(ISBLANK(VLOOKUP(L1887&amp;"-"&amp;E1887,'Np Quality'!A:M,8,FALSE)),ISERROR(VLOOKUP(L1887&amp;"-"&amp;E1887,'Np Quality'!A:M,8,FALSE))),"-",VLOOKUP(L1887&amp;"-"&amp;E1887,'Np Quality'!A:M,8,FALSE)))</f>
        <v/>
      </c>
      <c r="R1887" s="283" t="str">
        <f>IF(ISBLANK(L1987),"",IF(OR(ISBLANK(VLOOKUP(L1987&amp;"-"&amp;E1987,'Np Quality'!A:M,9,FALSE)),ISERROR(VLOOKUP(L1987&amp;"-"&amp;E1987,'Np Quality'!A:M,9,FALSE))),"-",VLOOKUP(L1987&amp;"-"&amp;E1987,'Np Quality'!A:M,9,FALSE)))</f>
        <v/>
      </c>
      <c r="S1887" s="150"/>
      <c r="T1887" s="395" t="str">
        <f t="shared" si="215"/>
        <v/>
      </c>
      <c r="U1887" s="395" t="str">
        <f t="shared" si="212"/>
        <v/>
      </c>
      <c r="V1887" s="396"/>
      <c r="W1887" s="282"/>
    </row>
    <row r="1888" spans="1:23">
      <c r="A1888" s="382" t="str">
        <f t="shared" si="213"/>
        <v/>
      </c>
      <c r="B1888" s="383" t="str">
        <f t="shared" si="216"/>
        <v/>
      </c>
      <c r="C1888" s="236"/>
      <c r="D1888" s="282"/>
      <c r="E1888" s="384" t="str">
        <f t="shared" si="214"/>
        <v/>
      </c>
      <c r="F1888" s="388"/>
      <c r="G1888" s="243"/>
      <c r="H1888" s="244"/>
      <c r="I1888" s="243"/>
      <c r="J1888" s="244"/>
      <c r="K1888" s="244"/>
      <c r="L1888" s="244"/>
      <c r="M1888" s="244"/>
      <c r="N1888" s="290"/>
      <c r="O1888" s="391" t="str">
        <f>IF(ISBLANK(L1888),"",IF(OR(ISBLANK(VLOOKUP(L1888&amp;"-"&amp;E1888,'Np Quality'!A:M,6,FALSE)),ISERROR(VLOOKUP(L1888&amp;"-"&amp;E1888,'Np Quality'!A:M,6,FALSE))),"-",VLOOKUP(L1888&amp;"-"&amp;E1888,'Np Quality'!A:M,6,FALSE)))</f>
        <v/>
      </c>
      <c r="P1888" s="391" t="str">
        <f>IF(ISBLANK(L1888),"",IF(OR(ISBLANK(VLOOKUP(L1888&amp;"-"&amp;E1888,'Np Quality'!A:M,7,FALSE)),ISERROR(VLOOKUP(L1888&amp;"-"&amp;E1888,'Np Quality'!A:M,7,FALSE))),"-",VLOOKUP(L1888&amp;"-"&amp;E1888,'Np Quality'!A:M,7,FALSE)))</f>
        <v/>
      </c>
      <c r="Q1888" s="391" t="str">
        <f>IF(ISBLANK(L1888),"",IF(OR(ISBLANK(VLOOKUP(L1888&amp;"-"&amp;E1888,'Np Quality'!A:M,8,FALSE)),ISERROR(VLOOKUP(L1888&amp;"-"&amp;E1888,'Np Quality'!A:M,8,FALSE))),"-",VLOOKUP(L1888&amp;"-"&amp;E1888,'Np Quality'!A:M,8,FALSE)))</f>
        <v/>
      </c>
      <c r="R1888" s="283" t="str">
        <f>IF(ISBLANK(L1988),"",IF(OR(ISBLANK(VLOOKUP(L1988&amp;"-"&amp;E1988,'Np Quality'!A:M,9,FALSE)),ISERROR(VLOOKUP(L1988&amp;"-"&amp;E1988,'Np Quality'!A:M,9,FALSE))),"-",VLOOKUP(L1988&amp;"-"&amp;E1988,'Np Quality'!A:M,9,FALSE)))</f>
        <v/>
      </c>
      <c r="S1888" s="150"/>
      <c r="T1888" s="395" t="str">
        <f t="shared" si="215"/>
        <v/>
      </c>
      <c r="U1888" s="395" t="str">
        <f t="shared" si="212"/>
        <v/>
      </c>
      <c r="V1888" s="396"/>
      <c r="W1888" s="282"/>
    </row>
    <row r="1889" spans="1:23">
      <c r="A1889" s="382" t="str">
        <f t="shared" si="213"/>
        <v/>
      </c>
      <c r="B1889" s="383" t="str">
        <f t="shared" si="216"/>
        <v/>
      </c>
      <c r="C1889" s="236"/>
      <c r="D1889" s="282"/>
      <c r="E1889" s="384" t="str">
        <f t="shared" si="214"/>
        <v/>
      </c>
      <c r="F1889" s="388"/>
      <c r="G1889" s="243"/>
      <c r="H1889" s="244"/>
      <c r="I1889" s="243"/>
      <c r="J1889" s="244"/>
      <c r="K1889" s="244"/>
      <c r="L1889" s="244"/>
      <c r="M1889" s="244"/>
      <c r="N1889" s="290"/>
      <c r="O1889" s="391" t="str">
        <f>IF(ISBLANK(L1889),"",IF(OR(ISBLANK(VLOOKUP(L1889&amp;"-"&amp;E1889,'Np Quality'!A:M,6,FALSE)),ISERROR(VLOOKUP(L1889&amp;"-"&amp;E1889,'Np Quality'!A:M,6,FALSE))),"-",VLOOKUP(L1889&amp;"-"&amp;E1889,'Np Quality'!A:M,6,FALSE)))</f>
        <v/>
      </c>
      <c r="P1889" s="391" t="str">
        <f>IF(ISBLANK(L1889),"",IF(OR(ISBLANK(VLOOKUP(L1889&amp;"-"&amp;E1889,'Np Quality'!A:M,7,FALSE)),ISERROR(VLOOKUP(L1889&amp;"-"&amp;E1889,'Np Quality'!A:M,7,FALSE))),"-",VLOOKUP(L1889&amp;"-"&amp;E1889,'Np Quality'!A:M,7,FALSE)))</f>
        <v/>
      </c>
      <c r="Q1889" s="391" t="str">
        <f>IF(ISBLANK(L1889),"",IF(OR(ISBLANK(VLOOKUP(L1889&amp;"-"&amp;E1889,'Np Quality'!A:M,8,FALSE)),ISERROR(VLOOKUP(L1889&amp;"-"&amp;E1889,'Np Quality'!A:M,8,FALSE))),"-",VLOOKUP(L1889&amp;"-"&amp;E1889,'Np Quality'!A:M,8,FALSE)))</f>
        <v/>
      </c>
      <c r="R1889" s="283" t="str">
        <f>IF(ISBLANK(L1989),"",IF(OR(ISBLANK(VLOOKUP(L1989&amp;"-"&amp;E1989,'Np Quality'!A:M,9,FALSE)),ISERROR(VLOOKUP(L1989&amp;"-"&amp;E1989,'Np Quality'!A:M,9,FALSE))),"-",VLOOKUP(L1989&amp;"-"&amp;E1989,'Np Quality'!A:M,9,FALSE)))</f>
        <v/>
      </c>
      <c r="S1889" s="150"/>
      <c r="T1889" s="395" t="str">
        <f t="shared" si="215"/>
        <v/>
      </c>
      <c r="U1889" s="395" t="str">
        <f t="shared" si="212"/>
        <v/>
      </c>
      <c r="V1889" s="396"/>
      <c r="W1889" s="282"/>
    </row>
    <row r="1890" spans="1:23">
      <c r="A1890" s="382" t="str">
        <f t="shared" si="213"/>
        <v/>
      </c>
      <c r="B1890" s="383" t="str">
        <f t="shared" si="216"/>
        <v/>
      </c>
      <c r="C1890" s="236"/>
      <c r="D1890" s="282"/>
      <c r="E1890" s="384" t="str">
        <f t="shared" si="214"/>
        <v/>
      </c>
      <c r="F1890" s="388"/>
      <c r="G1890" s="243"/>
      <c r="H1890" s="244"/>
      <c r="I1890" s="243"/>
      <c r="J1890" s="244"/>
      <c r="K1890" s="244"/>
      <c r="L1890" s="244"/>
      <c r="M1890" s="244"/>
      <c r="N1890" s="290"/>
      <c r="O1890" s="391" t="str">
        <f>IF(ISBLANK(L1890),"",IF(OR(ISBLANK(VLOOKUP(L1890&amp;"-"&amp;E1890,'Np Quality'!A:M,6,FALSE)),ISERROR(VLOOKUP(L1890&amp;"-"&amp;E1890,'Np Quality'!A:M,6,FALSE))),"-",VLOOKUP(L1890&amp;"-"&amp;E1890,'Np Quality'!A:M,6,FALSE)))</f>
        <v/>
      </c>
      <c r="P1890" s="391" t="str">
        <f>IF(ISBLANK(L1890),"",IF(OR(ISBLANK(VLOOKUP(L1890&amp;"-"&amp;E1890,'Np Quality'!A:M,7,FALSE)),ISERROR(VLOOKUP(L1890&amp;"-"&amp;E1890,'Np Quality'!A:M,7,FALSE))),"-",VLOOKUP(L1890&amp;"-"&amp;E1890,'Np Quality'!A:M,7,FALSE)))</f>
        <v/>
      </c>
      <c r="Q1890" s="391" t="str">
        <f>IF(ISBLANK(L1890),"",IF(OR(ISBLANK(VLOOKUP(L1890&amp;"-"&amp;E1890,'Np Quality'!A:M,8,FALSE)),ISERROR(VLOOKUP(L1890&amp;"-"&amp;E1890,'Np Quality'!A:M,8,FALSE))),"-",VLOOKUP(L1890&amp;"-"&amp;E1890,'Np Quality'!A:M,8,FALSE)))</f>
        <v/>
      </c>
      <c r="R1890" s="283" t="str">
        <f>IF(ISBLANK(L1990),"",IF(OR(ISBLANK(VLOOKUP(L1990&amp;"-"&amp;E1990,'Np Quality'!A:M,9,FALSE)),ISERROR(VLOOKUP(L1990&amp;"-"&amp;E1990,'Np Quality'!A:M,9,FALSE))),"-",VLOOKUP(L1990&amp;"-"&amp;E1990,'Np Quality'!A:M,9,FALSE)))</f>
        <v/>
      </c>
      <c r="S1890" s="150"/>
      <c r="T1890" s="395" t="str">
        <f t="shared" si="215"/>
        <v/>
      </c>
      <c r="U1890" s="395" t="str">
        <f t="shared" si="212"/>
        <v/>
      </c>
      <c r="V1890" s="396"/>
      <c r="W1890" s="282"/>
    </row>
    <row r="1891" spans="1:23">
      <c r="A1891" s="382" t="str">
        <f t="shared" si="213"/>
        <v/>
      </c>
      <c r="B1891" s="383" t="str">
        <f t="shared" si="216"/>
        <v/>
      </c>
      <c r="C1891" s="236"/>
      <c r="D1891" s="282"/>
      <c r="E1891" s="384" t="str">
        <f t="shared" si="214"/>
        <v/>
      </c>
      <c r="F1891" s="388"/>
      <c r="G1891" s="243"/>
      <c r="H1891" s="244"/>
      <c r="I1891" s="243"/>
      <c r="J1891" s="244"/>
      <c r="K1891" s="244"/>
      <c r="L1891" s="244"/>
      <c r="M1891" s="244"/>
      <c r="N1891" s="290"/>
      <c r="O1891" s="391" t="str">
        <f>IF(ISBLANK(L1891),"",IF(OR(ISBLANK(VLOOKUP(L1891&amp;"-"&amp;E1891,'Np Quality'!A:M,6,FALSE)),ISERROR(VLOOKUP(L1891&amp;"-"&amp;E1891,'Np Quality'!A:M,6,FALSE))),"-",VLOOKUP(L1891&amp;"-"&amp;E1891,'Np Quality'!A:M,6,FALSE)))</f>
        <v/>
      </c>
      <c r="P1891" s="391" t="str">
        <f>IF(ISBLANK(L1891),"",IF(OR(ISBLANK(VLOOKUP(L1891&amp;"-"&amp;E1891,'Np Quality'!A:M,7,FALSE)),ISERROR(VLOOKUP(L1891&amp;"-"&amp;E1891,'Np Quality'!A:M,7,FALSE))),"-",VLOOKUP(L1891&amp;"-"&amp;E1891,'Np Quality'!A:M,7,FALSE)))</f>
        <v/>
      </c>
      <c r="Q1891" s="391" t="str">
        <f>IF(ISBLANK(L1891),"",IF(OR(ISBLANK(VLOOKUP(L1891&amp;"-"&amp;E1891,'Np Quality'!A:M,8,FALSE)),ISERROR(VLOOKUP(L1891&amp;"-"&amp;E1891,'Np Quality'!A:M,8,FALSE))),"-",VLOOKUP(L1891&amp;"-"&amp;E1891,'Np Quality'!A:M,8,FALSE)))</f>
        <v/>
      </c>
      <c r="R1891" s="283" t="str">
        <f>IF(ISBLANK(L1991),"",IF(OR(ISBLANK(VLOOKUP(L1991&amp;"-"&amp;E1991,'Np Quality'!A:M,9,FALSE)),ISERROR(VLOOKUP(L1991&amp;"-"&amp;E1991,'Np Quality'!A:M,9,FALSE))),"-",VLOOKUP(L1991&amp;"-"&amp;E1991,'Np Quality'!A:M,9,FALSE)))</f>
        <v/>
      </c>
      <c r="S1891" s="150"/>
      <c r="T1891" s="395" t="str">
        <f t="shared" si="215"/>
        <v/>
      </c>
      <c r="U1891" s="395" t="str">
        <f t="shared" si="212"/>
        <v/>
      </c>
      <c r="V1891" s="396"/>
      <c r="W1891" s="282"/>
    </row>
    <row r="1892" spans="1:23">
      <c r="A1892" s="382" t="str">
        <f t="shared" si="213"/>
        <v/>
      </c>
      <c r="B1892" s="383" t="str">
        <f t="shared" si="216"/>
        <v/>
      </c>
      <c r="C1892" s="236"/>
      <c r="D1892" s="282"/>
      <c r="E1892" s="384" t="str">
        <f t="shared" si="214"/>
        <v/>
      </c>
      <c r="F1892" s="388"/>
      <c r="G1892" s="243"/>
      <c r="H1892" s="244"/>
      <c r="I1892" s="243"/>
      <c r="J1892" s="244"/>
      <c r="K1892" s="244"/>
      <c r="L1892" s="244"/>
      <c r="M1892" s="244"/>
      <c r="N1892" s="290"/>
      <c r="O1892" s="391" t="str">
        <f>IF(ISBLANK(L1893),"",IF(OR(ISBLANK(VLOOKUP(L1893&amp;"-"&amp;E1893,'Np Quality'!A:M,6,FALSE)),ISERROR(VLOOKUP(L1893&amp;"-"&amp;E1893,'Np Quality'!A:M,6,FALSE))),"-",VLOOKUP(L1893&amp;"-"&amp;E1893,'Np Quality'!A:M,6,FALSE)))</f>
        <v/>
      </c>
      <c r="P1892" s="391" t="str">
        <f>IF(ISBLANK(L1892),"",IF(OR(ISBLANK(VLOOKUP(L1892&amp;"-"&amp;E1892,'Np Quality'!A:M,7,FALSE)),ISERROR(VLOOKUP(L1892&amp;"-"&amp;E1892,'Np Quality'!A:M,7,FALSE))),"-",VLOOKUP(L1892&amp;"-"&amp;E1892,'Np Quality'!A:M,7,FALSE)))</f>
        <v/>
      </c>
      <c r="Q1892" s="391" t="str">
        <f>IF(ISBLANK(L1892),"",IF(OR(ISBLANK(VLOOKUP(L1892&amp;"-"&amp;E1892,'Np Quality'!A:M,8,FALSE)),ISERROR(VLOOKUP(L1892&amp;"-"&amp;E1892,'Np Quality'!A:M,8,FALSE))),"-",VLOOKUP(L1892&amp;"-"&amp;E1892,'Np Quality'!A:M,8,FALSE)))</f>
        <v/>
      </c>
      <c r="R1892" s="283" t="str">
        <f>IF(ISBLANK(L1992),"",IF(OR(ISBLANK(VLOOKUP(L1992&amp;"-"&amp;E1992,'Np Quality'!A:M,9,FALSE)),ISERROR(VLOOKUP(L1992&amp;"-"&amp;E1992,'Np Quality'!A:M,9,FALSE))),"-",VLOOKUP(L1992&amp;"-"&amp;E1992,'Np Quality'!A:M,9,FALSE)))</f>
        <v/>
      </c>
      <c r="S1892" s="150"/>
      <c r="T1892" s="395" t="str">
        <f t="shared" si="215"/>
        <v/>
      </c>
      <c r="U1892" s="395" t="str">
        <f t="shared" si="212"/>
        <v/>
      </c>
      <c r="V1892" s="396"/>
      <c r="W1892" s="282"/>
    </row>
    <row r="1893" spans="1:23">
      <c r="A1893" s="382" t="str">
        <f t="shared" si="213"/>
        <v/>
      </c>
      <c r="B1893" s="383" t="str">
        <f t="shared" si="216"/>
        <v/>
      </c>
      <c r="C1893" s="236"/>
      <c r="D1893" s="282"/>
      <c r="E1893" s="384" t="str">
        <f t="shared" si="214"/>
        <v/>
      </c>
      <c r="F1893" s="388"/>
      <c r="G1893" s="243"/>
      <c r="H1893" s="244"/>
      <c r="I1893" s="243"/>
      <c r="J1893" s="244"/>
      <c r="K1893" s="244"/>
      <c r="L1893" s="244"/>
      <c r="M1893" s="244"/>
      <c r="N1893" s="290"/>
      <c r="O1893" s="391" t="str">
        <f>IF(ISBLANK(L1893),"",IF(OR(ISBLANK(VLOOKUP(L1893&amp;"-"&amp;E1893,'Np Quality'!A:M,6,FALSE)),ISERROR(VLOOKUP(L1893&amp;"-"&amp;E1893,'Np Quality'!A:M,6,FALSE))),"-",VLOOKUP(L1893&amp;"-"&amp;E1893,'Np Quality'!A:M,6,FALSE)))</f>
        <v/>
      </c>
      <c r="P1893" s="391" t="str">
        <f>IF(ISBLANK(L1894),"",IF(OR(ISBLANK(VLOOKUP(L1894&amp;"-"&amp;E1894,'Np Quality'!A:M,7,FALSE)),ISERROR(VLOOKUP(L1894&amp;"-"&amp;E1894,'Np Quality'!A:M,7,FALSE))),"-",VLOOKUP(L1894&amp;"-"&amp;E1894,'Np Quality'!A:M,7,FALSE)))</f>
        <v/>
      </c>
      <c r="Q1893" s="391" t="str">
        <f>IF(ISBLANK(L1893),"",IF(OR(ISBLANK(VLOOKUP(L1893&amp;"-"&amp;E1893,'Np Quality'!A:M,8,FALSE)),ISERROR(VLOOKUP(L1893&amp;"-"&amp;E1893,'Np Quality'!A:M,8,FALSE))),"-",VLOOKUP(L1893&amp;"-"&amp;E1893,'Np Quality'!A:M,8,FALSE)))</f>
        <v/>
      </c>
      <c r="R1893" s="283" t="str">
        <f>IF(ISBLANK(L1993),"",IF(OR(ISBLANK(VLOOKUP(L1993&amp;"-"&amp;E1993,'Np Quality'!A:M,9,FALSE)),ISERROR(VLOOKUP(L1993&amp;"-"&amp;E1993,'Np Quality'!A:M,9,FALSE))),"-",VLOOKUP(L1993&amp;"-"&amp;E1993,'Np Quality'!A:M,9,FALSE)))</f>
        <v/>
      </c>
      <c r="S1893" s="150"/>
      <c r="T1893" s="395" t="str">
        <f t="shared" si="215"/>
        <v/>
      </c>
      <c r="U1893" s="395" t="str">
        <f t="shared" si="212"/>
        <v/>
      </c>
      <c r="V1893" s="396"/>
      <c r="W1893" s="282"/>
    </row>
    <row r="1894" spans="1:23">
      <c r="A1894" s="382" t="str">
        <f t="shared" si="213"/>
        <v/>
      </c>
      <c r="B1894" s="383" t="str">
        <f t="shared" si="216"/>
        <v/>
      </c>
      <c r="C1894" s="236"/>
      <c r="D1894" s="282"/>
      <c r="E1894" s="384" t="str">
        <f t="shared" si="214"/>
        <v/>
      </c>
      <c r="F1894" s="388"/>
      <c r="G1894" s="243"/>
      <c r="H1894" s="244"/>
      <c r="I1894" s="243"/>
      <c r="J1894" s="244"/>
      <c r="K1894" s="244"/>
      <c r="L1894" s="244"/>
      <c r="M1894" s="244"/>
      <c r="N1894" s="290"/>
      <c r="O1894" s="391" t="str">
        <f>IF(ISBLANK(L1894),"",IF(OR(ISBLANK(VLOOKUP(L1894&amp;"-"&amp;E1894,'Np Quality'!A:M,6,FALSE)),ISERROR(VLOOKUP(L1894&amp;"-"&amp;E1894,'Np Quality'!A:M,6,FALSE))),"-",VLOOKUP(L1894&amp;"-"&amp;E1894,'Np Quality'!A:M,6,FALSE)))</f>
        <v/>
      </c>
      <c r="P1894" s="391" t="str">
        <f>IF(ISBLANK(L1894),"",IF(OR(ISBLANK(VLOOKUP(L1894&amp;"-"&amp;E1894,'Np Quality'!A:M,7,FALSE)),ISERROR(VLOOKUP(L1894&amp;"-"&amp;E1894,'Np Quality'!A:M,7,FALSE))),"-",VLOOKUP(L1894&amp;"-"&amp;E1894,'Np Quality'!A:M,7,FALSE)))</f>
        <v/>
      </c>
      <c r="Q1894" s="391" t="str">
        <f>IF(ISBLANK(L1895),"",IF(OR(ISBLANK(VLOOKUP(L1895&amp;"-"&amp;E1895,'Np Quality'!A:M,8,FALSE)),ISERROR(VLOOKUP(L1895&amp;"-"&amp;E1895,'Np Quality'!A:M,8,FALSE))),"-",VLOOKUP(L1895&amp;"-"&amp;E1895,'Np Quality'!A:M,8,FALSE)))</f>
        <v/>
      </c>
      <c r="R1894" s="283" t="str">
        <f>IF(ISBLANK(L1994),"",IF(OR(ISBLANK(VLOOKUP(L1994&amp;"-"&amp;E1994,'Np Quality'!A:M,9,FALSE)),ISERROR(VLOOKUP(L1994&amp;"-"&amp;E1994,'Np Quality'!A:M,9,FALSE))),"-",VLOOKUP(L1994&amp;"-"&amp;E1994,'Np Quality'!A:M,9,FALSE)))</f>
        <v/>
      </c>
      <c r="S1894" s="150"/>
      <c r="T1894" s="395" t="str">
        <f t="shared" si="215"/>
        <v/>
      </c>
      <c r="U1894" s="395" t="str">
        <f t="shared" si="212"/>
        <v/>
      </c>
      <c r="V1894" s="396"/>
      <c r="W1894" s="282"/>
    </row>
    <row r="1895" spans="1:23">
      <c r="A1895" s="382" t="str">
        <f t="shared" si="213"/>
        <v/>
      </c>
      <c r="B1895" s="383" t="str">
        <f t="shared" si="216"/>
        <v/>
      </c>
      <c r="C1895" s="236"/>
      <c r="D1895" s="282"/>
      <c r="E1895" s="384" t="str">
        <f t="shared" si="214"/>
        <v/>
      </c>
      <c r="F1895" s="388"/>
      <c r="G1895" s="243"/>
      <c r="H1895" s="244"/>
      <c r="I1895" s="243"/>
      <c r="J1895" s="244"/>
      <c r="K1895" s="244"/>
      <c r="L1895" s="244"/>
      <c r="M1895" s="244"/>
      <c r="N1895" s="290"/>
      <c r="O1895" s="391" t="str">
        <f>IF(ISBLANK(L1895),"",IF(OR(ISBLANK(VLOOKUP(L1895&amp;"-"&amp;E1895,'Np Quality'!A:M,6,FALSE)),ISERROR(VLOOKUP(L1895&amp;"-"&amp;E1895,'Np Quality'!A:M,6,FALSE))),"-",VLOOKUP(L1895&amp;"-"&amp;E1895,'Np Quality'!A:M,6,FALSE)))</f>
        <v/>
      </c>
      <c r="P1895" s="391" t="str">
        <f>IF(ISBLANK(L1895),"",IF(OR(ISBLANK(VLOOKUP(L1895&amp;"-"&amp;E1895,'Np Quality'!A:M,7,FALSE)),ISERROR(VLOOKUP(L1895&amp;"-"&amp;E1895,'Np Quality'!A:M,7,FALSE))),"-",VLOOKUP(L1895&amp;"-"&amp;E1895,'Np Quality'!A:M,7,FALSE)))</f>
        <v/>
      </c>
      <c r="Q1895" s="391" t="str">
        <f>IF(ISBLANK(L1895),"",IF(OR(ISBLANK(VLOOKUP(L1895&amp;"-"&amp;E1895,'Np Quality'!A:M,8,FALSE)),ISERROR(VLOOKUP(L1895&amp;"-"&amp;E1895,'Np Quality'!A:M,8,FALSE))),"-",VLOOKUP(L1895&amp;"-"&amp;E1895,'Np Quality'!A:M,8,FALSE)))</f>
        <v/>
      </c>
      <c r="R1895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895" s="150"/>
      <c r="T1895" s="395" t="str">
        <f t="shared" si="215"/>
        <v/>
      </c>
      <c r="U1895" s="395" t="str">
        <f t="shared" si="212"/>
        <v/>
      </c>
      <c r="V1895" s="396"/>
      <c r="W1895" s="282"/>
    </row>
    <row r="1896" spans="1:23">
      <c r="A1896" s="382" t="str">
        <f t="shared" si="213"/>
        <v/>
      </c>
      <c r="B1896" s="383" t="str">
        <f t="shared" si="216"/>
        <v/>
      </c>
      <c r="C1896" s="236"/>
      <c r="D1896" s="282"/>
      <c r="E1896" s="384" t="str">
        <f t="shared" si="214"/>
        <v/>
      </c>
      <c r="F1896" s="388"/>
      <c r="G1896" s="243"/>
      <c r="H1896" s="244"/>
      <c r="I1896" s="243"/>
      <c r="J1896" s="244"/>
      <c r="K1896" s="244"/>
      <c r="L1896" s="244"/>
      <c r="M1896" s="244"/>
      <c r="N1896" s="290"/>
      <c r="O1896" s="391" t="str">
        <f>IF(ISBLANK(L1896),"",IF(OR(ISBLANK(VLOOKUP(L1896&amp;"-"&amp;E1896,'Np Quality'!A:M,6,FALSE)),ISERROR(VLOOKUP(L1896&amp;"-"&amp;E1896,'Np Quality'!A:M,6,FALSE))),"-",VLOOKUP(L1896&amp;"-"&amp;E1896,'Np Quality'!A:M,6,FALSE)))</f>
        <v/>
      </c>
      <c r="P1896" s="391" t="str">
        <f>IF(ISBLANK(L1896),"",IF(OR(ISBLANK(VLOOKUP(L1896&amp;"-"&amp;E1896,'Np Quality'!A:M,7,FALSE)),ISERROR(VLOOKUP(L1896&amp;"-"&amp;E1896,'Np Quality'!A:M,7,FALSE))),"-",VLOOKUP(L1896&amp;"-"&amp;E1896,'Np Quality'!A:M,7,FALSE)))</f>
        <v/>
      </c>
      <c r="Q1896" s="391" t="str">
        <f>IF(ISBLANK(L1896),"",IF(OR(ISBLANK(VLOOKUP(L1896&amp;"-"&amp;E1896,'Np Quality'!A:M,8,FALSE)),ISERROR(VLOOKUP(L1896&amp;"-"&amp;E1896,'Np Quality'!A:M,8,FALSE))),"-",VLOOKUP(L1896&amp;"-"&amp;E1896,'Np Quality'!A:M,8,FALSE)))</f>
        <v/>
      </c>
      <c r="R1896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896" s="150"/>
      <c r="T1896" s="395" t="str">
        <f t="shared" si="215"/>
        <v/>
      </c>
      <c r="U1896" s="395" t="str">
        <f t="shared" si="212"/>
        <v/>
      </c>
      <c r="V1896" s="396"/>
      <c r="W1896" s="282"/>
    </row>
    <row r="1897" spans="1:23">
      <c r="A1897" s="382" t="str">
        <f t="shared" si="213"/>
        <v/>
      </c>
      <c r="B1897" s="383" t="str">
        <f t="shared" si="216"/>
        <v/>
      </c>
      <c r="C1897" s="236"/>
      <c r="D1897" s="282"/>
      <c r="E1897" s="384" t="str">
        <f t="shared" si="214"/>
        <v/>
      </c>
      <c r="F1897" s="388"/>
      <c r="G1897" s="243"/>
      <c r="H1897" s="244"/>
      <c r="I1897" s="243"/>
      <c r="J1897" s="244"/>
      <c r="K1897" s="244"/>
      <c r="L1897" s="244"/>
      <c r="M1897" s="244"/>
      <c r="N1897" s="290"/>
      <c r="O1897" s="391" t="str">
        <f>IF(ISBLANK(L1897),"",IF(OR(ISBLANK(VLOOKUP(L1897&amp;"-"&amp;E1897,'Np Quality'!A:M,6,FALSE)),ISERROR(VLOOKUP(L1897&amp;"-"&amp;E1897,'Np Quality'!A:M,6,FALSE))),"-",VLOOKUP(L1897&amp;"-"&amp;E1897,'Np Quality'!A:M,6,FALSE)))</f>
        <v/>
      </c>
      <c r="P1897" s="391" t="str">
        <f>IF(ISBLANK(L1897),"",IF(OR(ISBLANK(VLOOKUP(L1897&amp;"-"&amp;E1897,'Np Quality'!A:M,7,FALSE)),ISERROR(VLOOKUP(L1897&amp;"-"&amp;E1897,'Np Quality'!A:M,7,FALSE))),"-",VLOOKUP(L1897&amp;"-"&amp;E1897,'Np Quality'!A:M,7,FALSE)))</f>
        <v/>
      </c>
      <c r="Q1897" s="391" t="str">
        <f>IF(ISBLANK(L1897),"",IF(OR(ISBLANK(VLOOKUP(L1897&amp;"-"&amp;E1897,'Np Quality'!A:M,8,FALSE)),ISERROR(VLOOKUP(L1897&amp;"-"&amp;E1897,'Np Quality'!A:M,8,FALSE))),"-",VLOOKUP(L1897&amp;"-"&amp;E1897,'Np Quality'!A:M,8,FALSE)))</f>
        <v/>
      </c>
      <c r="R1897" s="283" t="str">
        <f>IF(ISBLANK(L1897),"",IF(OR(ISBLANK(VLOOKUP(L1897&amp;"-"&amp;E1897,'Np Quality'!A:M,9,FALSE)),ISERROR(VLOOKUP(L1897&amp;"-"&amp;E1897,'Np Quality'!A:M,9,FALSE))),"-",VLOOKUP(L1897&amp;"-"&amp;E1897,'Np Quality'!A:M,9,FALSE)))</f>
        <v/>
      </c>
      <c r="S1897" s="150"/>
      <c r="T1897" s="395" t="str">
        <f t="shared" si="215"/>
        <v/>
      </c>
      <c r="U1897" s="395" t="str">
        <f t="shared" si="212"/>
        <v/>
      </c>
      <c r="V1897" s="396"/>
      <c r="W1897" s="282"/>
    </row>
    <row r="1898" spans="1:23">
      <c r="A1898" s="382" t="str">
        <f t="shared" si="213"/>
        <v/>
      </c>
      <c r="B1898" s="383" t="str">
        <f t="shared" si="216"/>
        <v/>
      </c>
      <c r="C1898" s="236"/>
      <c r="D1898" s="282"/>
      <c r="E1898" s="384" t="str">
        <f t="shared" si="214"/>
        <v/>
      </c>
      <c r="F1898" s="388"/>
      <c r="G1898" s="243"/>
      <c r="H1898" s="244"/>
      <c r="I1898" s="243"/>
      <c r="J1898" s="244"/>
      <c r="K1898" s="244"/>
      <c r="L1898" s="244"/>
      <c r="M1898" s="244"/>
      <c r="N1898" s="290"/>
      <c r="O1898" s="391" t="str">
        <f>IF(ISBLANK(L1898),"",IF(OR(ISBLANK(VLOOKUP(L1898&amp;"-"&amp;E1898,'Np Quality'!A:M,6,FALSE)),ISERROR(VLOOKUP(L1898&amp;"-"&amp;E1898,'Np Quality'!A:M,6,FALSE))),"-",VLOOKUP(L1898&amp;"-"&amp;E1898,'Np Quality'!A:M,6,FALSE)))</f>
        <v/>
      </c>
      <c r="P1898" s="391" t="str">
        <f>IF(ISBLANK(L1898),"",IF(OR(ISBLANK(VLOOKUP(L1898&amp;"-"&amp;E1898,'Np Quality'!A:M,7,FALSE)),ISERROR(VLOOKUP(L1898&amp;"-"&amp;E1898,'Np Quality'!A:M,7,FALSE))),"-",VLOOKUP(L1898&amp;"-"&amp;E1898,'Np Quality'!A:M,7,FALSE)))</f>
        <v/>
      </c>
      <c r="Q1898" s="391" t="str">
        <f>IF(ISBLANK(L1898),"",IF(OR(ISBLANK(VLOOKUP(L1898&amp;"-"&amp;E1898,'Np Quality'!A:M,8,FALSE)),ISERROR(VLOOKUP(L1898&amp;"-"&amp;E1898,'Np Quality'!A:M,8,FALSE))),"-",VLOOKUP(L1898&amp;"-"&amp;E1898,'Np Quality'!A:M,8,FALSE)))</f>
        <v/>
      </c>
      <c r="R1898" s="283" t="str">
        <f>IF(ISBLANK(L1898),"",IF(OR(ISBLANK(VLOOKUP(L1898&amp;"-"&amp;E1898,'Np Quality'!A:M,9,FALSE)),ISERROR(VLOOKUP(L1898&amp;"-"&amp;E1898,'Np Quality'!A:M,9,FALSE))),"-",VLOOKUP(L1898&amp;"-"&amp;E1898,'Np Quality'!A:M,9,FALSE)))</f>
        <v/>
      </c>
      <c r="S1898" s="150"/>
      <c r="T1898" s="395" t="str">
        <f t="shared" si="215"/>
        <v/>
      </c>
      <c r="U1898" s="395" t="str">
        <f t="shared" si="212"/>
        <v/>
      </c>
      <c r="V1898" s="396"/>
      <c r="W1898" s="282"/>
    </row>
    <row r="1899" spans="1:23">
      <c r="A1899" s="382" t="str">
        <f t="shared" si="213"/>
        <v/>
      </c>
      <c r="B1899" s="383" t="str">
        <f t="shared" si="216"/>
        <v/>
      </c>
      <c r="C1899" s="236"/>
      <c r="D1899" s="282"/>
      <c r="E1899" s="384" t="str">
        <f t="shared" si="214"/>
        <v/>
      </c>
      <c r="F1899" s="388"/>
      <c r="G1899" s="243"/>
      <c r="H1899" s="244"/>
      <c r="I1899" s="243"/>
      <c r="J1899" s="244"/>
      <c r="K1899" s="244"/>
      <c r="L1899" s="244"/>
      <c r="M1899" s="244"/>
      <c r="N1899" s="290"/>
      <c r="O1899" s="391" t="str">
        <f>IF(ISBLANK(L1899),"",IF(OR(ISBLANK(VLOOKUP(L1899&amp;"-"&amp;E1899,'Np Quality'!A:M,6,FALSE)),ISERROR(VLOOKUP(L1899&amp;"-"&amp;E1899,'Np Quality'!A:M,6,FALSE))),"-",VLOOKUP(L1899&amp;"-"&amp;E1899,'Np Quality'!A:M,6,FALSE)))</f>
        <v/>
      </c>
      <c r="P1899" s="391" t="str">
        <f>IF(ISBLANK(L1899),"",IF(OR(ISBLANK(VLOOKUP(L1899&amp;"-"&amp;E1899,'Np Quality'!A:M,7,FALSE)),ISERROR(VLOOKUP(L1899&amp;"-"&amp;E1899,'Np Quality'!A:M,7,FALSE))),"-",VLOOKUP(L1899&amp;"-"&amp;E1899,'Np Quality'!A:M,7,FALSE)))</f>
        <v/>
      </c>
      <c r="Q1899" s="391" t="str">
        <f>IF(ISBLANK(L1899),"",IF(OR(ISBLANK(VLOOKUP(L1899&amp;"-"&amp;E1899,'Np Quality'!A:M,8,FALSE)),ISERROR(VLOOKUP(L1899&amp;"-"&amp;E1899,'Np Quality'!A:M,8,FALSE))),"-",VLOOKUP(L1899&amp;"-"&amp;E1899,'Np Quality'!A:M,8,FALSE)))</f>
        <v/>
      </c>
      <c r="R1899" s="283" t="str">
        <f>IF(ISBLANK(L1899),"",IF(OR(ISBLANK(VLOOKUP(L1899&amp;"-"&amp;E1899,'Np Quality'!A:M,9,FALSE)),ISERROR(VLOOKUP(L1899&amp;"-"&amp;E1899,'Np Quality'!A:M,9,FALSE))),"-",VLOOKUP(L1899&amp;"-"&amp;E1899,'Np Quality'!A:M,9,FALSE)))</f>
        <v/>
      </c>
      <c r="S1899" s="150"/>
      <c r="T1899" s="395" t="str">
        <f t="shared" si="215"/>
        <v/>
      </c>
      <c r="U1899" s="395" t="str">
        <f t="shared" si="212"/>
        <v/>
      </c>
      <c r="V1899" s="396"/>
      <c r="W1899" s="282"/>
    </row>
    <row r="1900" spans="1:23">
      <c r="A1900" s="382" t="str">
        <f t="shared" si="213"/>
        <v/>
      </c>
      <c r="B1900" s="383" t="str">
        <f t="shared" si="216"/>
        <v/>
      </c>
      <c r="C1900" s="236"/>
      <c r="D1900" s="282"/>
      <c r="E1900" s="384" t="str">
        <f t="shared" si="214"/>
        <v/>
      </c>
      <c r="F1900" s="388"/>
      <c r="G1900" s="243"/>
      <c r="H1900" s="244"/>
      <c r="I1900" s="243"/>
      <c r="J1900" s="244"/>
      <c r="K1900" s="244"/>
      <c r="L1900" s="244"/>
      <c r="M1900" s="244"/>
      <c r="N1900" s="290"/>
      <c r="O1900" s="391" t="str">
        <f>IF(ISBLANK(L1900),"",IF(OR(ISBLANK(VLOOKUP(L1900&amp;"-"&amp;E1900,'Np Quality'!A:M,6,FALSE)),ISERROR(VLOOKUP(L1900&amp;"-"&amp;E1900,'Np Quality'!A:M,6,FALSE))),"-",VLOOKUP(L1900&amp;"-"&amp;E1900,'Np Quality'!A:M,6,FALSE)))</f>
        <v/>
      </c>
      <c r="P1900" s="391" t="str">
        <f>IF(ISBLANK(L1900),"",IF(OR(ISBLANK(VLOOKUP(L1900&amp;"-"&amp;E1900,'Np Quality'!A:M,7,FALSE)),ISERROR(VLOOKUP(L1900&amp;"-"&amp;E1900,'Np Quality'!A:M,7,FALSE))),"-",VLOOKUP(L1900&amp;"-"&amp;E1900,'Np Quality'!A:M,7,FALSE)))</f>
        <v/>
      </c>
      <c r="Q1900" s="391" t="str">
        <f>IF(ISBLANK(L1900),"",IF(OR(ISBLANK(VLOOKUP(L1900&amp;"-"&amp;E1900,'Np Quality'!A:M,8,FALSE)),ISERROR(VLOOKUP(L1900&amp;"-"&amp;E1900,'Np Quality'!A:M,8,FALSE))),"-",VLOOKUP(L1900&amp;"-"&amp;E1900,'Np Quality'!A:M,8,FALSE)))</f>
        <v/>
      </c>
      <c r="R1900" s="283" t="str">
        <f>IF(ISBLANK(L1900),"",IF(OR(ISBLANK(VLOOKUP(L1900&amp;"-"&amp;E1900,'Np Quality'!A:M,9,FALSE)),ISERROR(VLOOKUP(L1900&amp;"-"&amp;E1900,'Np Quality'!A:M,9,FALSE))),"-",VLOOKUP(L1900&amp;"-"&amp;E1900,'Np Quality'!A:M,9,FALSE)))</f>
        <v/>
      </c>
      <c r="S1900" s="150"/>
      <c r="T1900" s="395" t="str">
        <f t="shared" si="215"/>
        <v/>
      </c>
      <c r="U1900" s="395" t="str">
        <f t="shared" si="212"/>
        <v/>
      </c>
      <c r="V1900" s="396"/>
      <c r="W1900" s="282"/>
    </row>
    <row r="1901" spans="1:23">
      <c r="A1901" s="382" t="str">
        <f t="shared" si="213"/>
        <v/>
      </c>
      <c r="B1901" s="383" t="str">
        <f t="shared" si="216"/>
        <v/>
      </c>
      <c r="C1901" s="236"/>
      <c r="D1901" s="282"/>
      <c r="E1901" s="384" t="str">
        <f t="shared" si="214"/>
        <v/>
      </c>
      <c r="F1901" s="388"/>
      <c r="G1901" s="243"/>
      <c r="H1901" s="244"/>
      <c r="I1901" s="243"/>
      <c r="J1901" s="244"/>
      <c r="K1901" s="244"/>
      <c r="L1901" s="244"/>
      <c r="M1901" s="244"/>
      <c r="N1901" s="290"/>
      <c r="O1901" s="391" t="str">
        <f>IF(ISBLANK(L1901),"",IF(OR(ISBLANK(VLOOKUP(L1901&amp;"-"&amp;E1901,'Np Quality'!A:M,6,FALSE)),ISERROR(VLOOKUP(L1901&amp;"-"&amp;E1901,'Np Quality'!A:M,6,FALSE))),"-",VLOOKUP(L1901&amp;"-"&amp;E1901,'Np Quality'!A:M,6,FALSE)))</f>
        <v/>
      </c>
      <c r="P1901" s="391" t="str">
        <f>IF(ISBLANK(L1901),"",IF(OR(ISBLANK(VLOOKUP(L1901&amp;"-"&amp;E1901,'Np Quality'!A:M,7,FALSE)),ISERROR(VLOOKUP(L1901&amp;"-"&amp;E1901,'Np Quality'!A:M,7,FALSE))),"-",VLOOKUP(L1901&amp;"-"&amp;E1901,'Np Quality'!A:M,7,FALSE)))</f>
        <v/>
      </c>
      <c r="Q1901" s="391" t="str">
        <f>IF(ISBLANK(L1901),"",IF(OR(ISBLANK(VLOOKUP(L1901&amp;"-"&amp;E1901,'Np Quality'!A:M,8,FALSE)),ISERROR(VLOOKUP(L1901&amp;"-"&amp;E1901,'Np Quality'!A:M,8,FALSE))),"-",VLOOKUP(L1901&amp;"-"&amp;E1901,'Np Quality'!A:M,8,FALSE)))</f>
        <v/>
      </c>
      <c r="R1901" s="283" t="str">
        <f>IF(ISBLANK(L1901),"",IF(OR(ISBLANK(VLOOKUP(L1901&amp;"-"&amp;E1901,'Np Quality'!A:M,9,FALSE)),ISERROR(VLOOKUP(L1901&amp;"-"&amp;E1901,'Np Quality'!A:M,9,FALSE))),"-",VLOOKUP(L1901&amp;"-"&amp;E1901,'Np Quality'!A:M,9,FALSE)))</f>
        <v/>
      </c>
      <c r="S1901" s="150"/>
      <c r="T1901" s="395" t="str">
        <f t="shared" si="215"/>
        <v/>
      </c>
      <c r="U1901" s="395" t="str">
        <f t="shared" si="212"/>
        <v/>
      </c>
      <c r="V1901" s="396"/>
      <c r="W1901" s="282"/>
    </row>
    <row r="1902" spans="1:23">
      <c r="A1902" s="382" t="str">
        <f t="shared" si="213"/>
        <v/>
      </c>
      <c r="B1902" s="383" t="str">
        <f t="shared" si="216"/>
        <v/>
      </c>
      <c r="C1902" s="236"/>
      <c r="D1902" s="282"/>
      <c r="E1902" s="384" t="str">
        <f t="shared" si="214"/>
        <v/>
      </c>
      <c r="F1902" s="388"/>
      <c r="G1902" s="243"/>
      <c r="H1902" s="244"/>
      <c r="I1902" s="243"/>
      <c r="J1902" s="244"/>
      <c r="K1902" s="244"/>
      <c r="L1902" s="244"/>
      <c r="M1902" s="244"/>
      <c r="N1902" s="290"/>
      <c r="O1902" s="391" t="str">
        <f>IF(ISBLANK(L1903),"",IF(OR(ISBLANK(VLOOKUP(L1903&amp;"-"&amp;E1903,'Np Quality'!A:M,6,FALSE)),ISERROR(VLOOKUP(L1903&amp;"-"&amp;E1903,'Np Quality'!A:M,6,FALSE))),"-",VLOOKUP(L1903&amp;"-"&amp;E1903,'Np Quality'!A:M,6,FALSE)))</f>
        <v/>
      </c>
      <c r="P1902" s="391" t="str">
        <f>IF(ISBLANK(L1902),"",IF(OR(ISBLANK(VLOOKUP(L1902&amp;"-"&amp;E1902,'Np Quality'!A:M,7,FALSE)),ISERROR(VLOOKUP(L1902&amp;"-"&amp;E1902,'Np Quality'!A:M,7,FALSE))),"-",VLOOKUP(L1902&amp;"-"&amp;E1902,'Np Quality'!A:M,7,FALSE)))</f>
        <v/>
      </c>
      <c r="Q1902" s="391" t="str">
        <f>IF(ISBLANK(L1902),"",IF(OR(ISBLANK(VLOOKUP(L1902&amp;"-"&amp;E1902,'Np Quality'!A:M,8,FALSE)),ISERROR(VLOOKUP(L1902&amp;"-"&amp;E1902,'Np Quality'!A:M,8,FALSE))),"-",VLOOKUP(L1902&amp;"-"&amp;E1902,'Np Quality'!A:M,8,FALSE)))</f>
        <v/>
      </c>
      <c r="R1902" s="283" t="str">
        <f>IF(ISBLANK(L1902),"",IF(OR(ISBLANK(VLOOKUP(L1902&amp;"-"&amp;E1902,'Np Quality'!A:M,9,FALSE)),ISERROR(VLOOKUP(L1902&amp;"-"&amp;E1902,'Np Quality'!A:M,9,FALSE))),"-",VLOOKUP(L1902&amp;"-"&amp;E1902,'Np Quality'!A:M,9,FALSE)))</f>
        <v/>
      </c>
      <c r="S1902" s="150"/>
      <c r="T1902" s="395" t="str">
        <f t="shared" si="215"/>
        <v/>
      </c>
      <c r="U1902" s="395" t="str">
        <f t="shared" si="212"/>
        <v/>
      </c>
      <c r="V1902" s="396"/>
      <c r="W1902" s="282"/>
    </row>
    <row r="1903" spans="1:23">
      <c r="A1903" s="382" t="str">
        <f t="shared" si="213"/>
        <v/>
      </c>
      <c r="B1903" s="383" t="str">
        <f t="shared" si="216"/>
        <v/>
      </c>
      <c r="C1903" s="236"/>
      <c r="D1903" s="282"/>
      <c r="E1903" s="384" t="str">
        <f t="shared" si="214"/>
        <v/>
      </c>
      <c r="F1903" s="388"/>
      <c r="G1903" s="243"/>
      <c r="H1903" s="244"/>
      <c r="I1903" s="243"/>
      <c r="J1903" s="244"/>
      <c r="K1903" s="244"/>
      <c r="L1903" s="244"/>
      <c r="M1903" s="244"/>
      <c r="N1903" s="290"/>
      <c r="O1903" s="391" t="str">
        <f>IF(ISBLANK(L1903),"",IF(OR(ISBLANK(VLOOKUP(L1903&amp;"-"&amp;E1903,'Np Quality'!A:M,6,FALSE)),ISERROR(VLOOKUP(L1903&amp;"-"&amp;E1903,'Np Quality'!A:M,6,FALSE))),"-",VLOOKUP(L1903&amp;"-"&amp;E1903,'Np Quality'!A:M,6,FALSE)))</f>
        <v/>
      </c>
      <c r="P1903" s="391" t="str">
        <f>IF(ISBLANK(L1904),"",IF(OR(ISBLANK(VLOOKUP(L1904&amp;"-"&amp;E1904,'Np Quality'!A:M,7,FALSE)),ISERROR(VLOOKUP(L1904&amp;"-"&amp;E1904,'Np Quality'!A:M,7,FALSE))),"-",VLOOKUP(L1904&amp;"-"&amp;E1904,'Np Quality'!A:M,7,FALSE)))</f>
        <v/>
      </c>
      <c r="Q1903" s="391" t="str">
        <f>IF(ISBLANK(L1903),"",IF(OR(ISBLANK(VLOOKUP(L1903&amp;"-"&amp;E1903,'Np Quality'!A:M,8,FALSE)),ISERROR(VLOOKUP(L1903&amp;"-"&amp;E1903,'Np Quality'!A:M,8,FALSE))),"-",VLOOKUP(L1903&amp;"-"&amp;E1903,'Np Quality'!A:M,8,FALSE)))</f>
        <v/>
      </c>
      <c r="R1903" s="283" t="str">
        <f>IF(ISBLANK(L1903),"",IF(OR(ISBLANK(VLOOKUP(L1903&amp;"-"&amp;E1903,'Np Quality'!A:M,9,FALSE)),ISERROR(VLOOKUP(L1903&amp;"-"&amp;E1903,'Np Quality'!A:M,9,FALSE))),"-",VLOOKUP(L1903&amp;"-"&amp;E1903,'Np Quality'!A:M,9,FALSE)))</f>
        <v/>
      </c>
      <c r="S1903" s="150"/>
      <c r="T1903" s="395" t="str">
        <f t="shared" si="215"/>
        <v/>
      </c>
      <c r="U1903" s="395" t="str">
        <f t="shared" si="212"/>
        <v/>
      </c>
      <c r="V1903" s="396"/>
      <c r="W1903" s="282"/>
    </row>
    <row r="1904" spans="1:23">
      <c r="A1904" s="382" t="str">
        <f t="shared" si="213"/>
        <v/>
      </c>
      <c r="B1904" s="383" t="str">
        <f t="shared" si="216"/>
        <v/>
      </c>
      <c r="C1904" s="236"/>
      <c r="D1904" s="282"/>
      <c r="E1904" s="384" t="str">
        <f t="shared" si="214"/>
        <v/>
      </c>
      <c r="F1904" s="388"/>
      <c r="G1904" s="243"/>
      <c r="H1904" s="244"/>
      <c r="I1904" s="243"/>
      <c r="J1904" s="244"/>
      <c r="K1904" s="244"/>
      <c r="L1904" s="244"/>
      <c r="M1904" s="244"/>
      <c r="N1904" s="290"/>
      <c r="O1904" s="391" t="str">
        <f>IF(ISBLANK(L1904),"",IF(OR(ISBLANK(VLOOKUP(L1904&amp;"-"&amp;E1904,'Np Quality'!A:M,6,FALSE)),ISERROR(VLOOKUP(L1904&amp;"-"&amp;E1904,'Np Quality'!A:M,6,FALSE))),"-",VLOOKUP(L1904&amp;"-"&amp;E1904,'Np Quality'!A:M,6,FALSE)))</f>
        <v/>
      </c>
      <c r="P1904" s="391" t="str">
        <f>IF(ISBLANK(L1904),"",IF(OR(ISBLANK(VLOOKUP(L1904&amp;"-"&amp;E1904,'Np Quality'!A:M,7,FALSE)),ISERROR(VLOOKUP(L1904&amp;"-"&amp;E1904,'Np Quality'!A:M,7,FALSE))),"-",VLOOKUP(L1904&amp;"-"&amp;E1904,'Np Quality'!A:M,7,FALSE)))</f>
        <v/>
      </c>
      <c r="Q1904" s="391" t="str">
        <f>IF(ISBLANK(L1905),"",IF(OR(ISBLANK(VLOOKUP(L1905&amp;"-"&amp;E1905,'Np Quality'!A:M,8,FALSE)),ISERROR(VLOOKUP(L1905&amp;"-"&amp;E1905,'Np Quality'!A:M,8,FALSE))),"-",VLOOKUP(L1905&amp;"-"&amp;E1905,'Np Quality'!A:M,8,FALSE)))</f>
        <v/>
      </c>
      <c r="R1904" s="283" t="str">
        <f>IF(ISBLANK(L1904),"",IF(OR(ISBLANK(VLOOKUP(L1904&amp;"-"&amp;E1904,'Np Quality'!A:M,9,FALSE)),ISERROR(VLOOKUP(L1904&amp;"-"&amp;E1904,'Np Quality'!A:M,9,FALSE))),"-",VLOOKUP(L1904&amp;"-"&amp;E1904,'Np Quality'!A:M,9,FALSE)))</f>
        <v/>
      </c>
      <c r="S1904" s="150"/>
      <c r="T1904" s="395" t="str">
        <f t="shared" si="215"/>
        <v/>
      </c>
      <c r="U1904" s="395" t="str">
        <f t="shared" si="212"/>
        <v/>
      </c>
      <c r="V1904" s="396"/>
      <c r="W1904" s="282"/>
    </row>
    <row r="1905" spans="1:23">
      <c r="A1905" s="382" t="str">
        <f t="shared" si="213"/>
        <v/>
      </c>
      <c r="B1905" s="383" t="str">
        <f t="shared" si="216"/>
        <v/>
      </c>
      <c r="C1905" s="236"/>
      <c r="D1905" s="282"/>
      <c r="E1905" s="384" t="str">
        <f t="shared" si="214"/>
        <v/>
      </c>
      <c r="F1905" s="388"/>
      <c r="G1905" s="243"/>
      <c r="H1905" s="244"/>
      <c r="I1905" s="243"/>
      <c r="J1905" s="244"/>
      <c r="K1905" s="244"/>
      <c r="L1905" s="244"/>
      <c r="M1905" s="244"/>
      <c r="N1905" s="290"/>
      <c r="O1905" s="391" t="str">
        <f>IF(ISBLANK(L1905),"",IF(OR(ISBLANK(VLOOKUP(L1905&amp;"-"&amp;E1905,'Np Quality'!A:M,6,FALSE)),ISERROR(VLOOKUP(L1905&amp;"-"&amp;E1905,'Np Quality'!A:M,6,FALSE))),"-",VLOOKUP(L1905&amp;"-"&amp;E1905,'Np Quality'!A:M,6,FALSE)))</f>
        <v/>
      </c>
      <c r="P1905" s="391" t="str">
        <f>IF(ISBLANK(L1905),"",IF(OR(ISBLANK(VLOOKUP(L1905&amp;"-"&amp;E1905,'Np Quality'!A:M,7,FALSE)),ISERROR(VLOOKUP(L1905&amp;"-"&amp;E1905,'Np Quality'!A:M,7,FALSE))),"-",VLOOKUP(L1905&amp;"-"&amp;E1905,'Np Quality'!A:M,7,FALSE)))</f>
        <v/>
      </c>
      <c r="Q1905" s="391" t="str">
        <f>IF(ISBLANK(L1905),"",IF(OR(ISBLANK(VLOOKUP(L1905&amp;"-"&amp;E1905,'Np Quality'!A:M,8,FALSE)),ISERROR(VLOOKUP(L1905&amp;"-"&amp;E1905,'Np Quality'!A:M,8,FALSE))),"-",VLOOKUP(L1905&amp;"-"&amp;E1905,'Np Quality'!A:M,8,FALSE)))</f>
        <v/>
      </c>
      <c r="R1905" s="283" t="str">
        <f>IF(ISBLANK(L1906),"",IF(OR(ISBLANK(VLOOKUP(L1906&amp;"-"&amp;E1906,'Np Quality'!A:M,9,FALSE)),ISERROR(VLOOKUP(L1906&amp;"-"&amp;E1906,'Np Quality'!A:M,9,FALSE))),"-",VLOOKUP(L1906&amp;"-"&amp;E1906,'Np Quality'!A:M,9,FALSE)))</f>
        <v/>
      </c>
      <c r="S1905" s="150"/>
      <c r="T1905" s="395" t="str">
        <f t="shared" si="215"/>
        <v/>
      </c>
      <c r="U1905" s="395" t="str">
        <f t="shared" si="212"/>
        <v/>
      </c>
      <c r="V1905" s="396"/>
      <c r="W1905" s="282"/>
    </row>
    <row r="1906" spans="1:23">
      <c r="A1906" s="382" t="str">
        <f t="shared" si="213"/>
        <v/>
      </c>
      <c r="B1906" s="383" t="str">
        <f t="shared" si="216"/>
        <v/>
      </c>
      <c r="C1906" s="236"/>
      <c r="D1906" s="282"/>
      <c r="E1906" s="384" t="str">
        <f t="shared" si="214"/>
        <v/>
      </c>
      <c r="F1906" s="388"/>
      <c r="G1906" s="243"/>
      <c r="H1906" s="244"/>
      <c r="I1906" s="243"/>
      <c r="J1906" s="244"/>
      <c r="K1906" s="244"/>
      <c r="L1906" s="244"/>
      <c r="M1906" s="244"/>
      <c r="N1906" s="290"/>
      <c r="O1906" s="391" t="str">
        <f>IF(ISBLANK(L1906),"",IF(OR(ISBLANK(VLOOKUP(L1906&amp;"-"&amp;E1906,'Np Quality'!A:M,6,FALSE)),ISERROR(VLOOKUP(L1906&amp;"-"&amp;E1906,'Np Quality'!A:M,6,FALSE))),"-",VLOOKUP(L1906&amp;"-"&amp;E1906,'Np Quality'!A:M,6,FALSE)))</f>
        <v/>
      </c>
      <c r="P1906" s="391" t="str">
        <f>IF(ISBLANK(L1906),"",IF(OR(ISBLANK(VLOOKUP(L1906&amp;"-"&amp;E1906,'Np Quality'!A:M,7,FALSE)),ISERROR(VLOOKUP(L1906&amp;"-"&amp;E1906,'Np Quality'!A:M,7,FALSE))),"-",VLOOKUP(L1906&amp;"-"&amp;E1906,'Np Quality'!A:M,7,FALSE)))</f>
        <v/>
      </c>
      <c r="Q1906" s="391" t="str">
        <f>IF(ISBLANK(L1906),"",IF(OR(ISBLANK(VLOOKUP(L1906&amp;"-"&amp;E1906,'Np Quality'!A:M,8,FALSE)),ISERROR(VLOOKUP(L1906&amp;"-"&amp;E1906,'Np Quality'!A:M,8,FALSE))),"-",VLOOKUP(L1906&amp;"-"&amp;E1906,'Np Quality'!A:M,8,FALSE)))</f>
        <v/>
      </c>
      <c r="R1906" s="283" t="str">
        <f>IF(ISBLANK(L1906),"",IF(OR(ISBLANK(VLOOKUP(L1906&amp;"-"&amp;E1906,'Np Quality'!A:M,9,FALSE)),ISERROR(VLOOKUP(L1906&amp;"-"&amp;E1906,'Np Quality'!A:M,9,FALSE))),"-",VLOOKUP(L1906&amp;"-"&amp;E1906,'Np Quality'!A:M,9,FALSE)))</f>
        <v/>
      </c>
      <c r="S1906" s="150"/>
      <c r="T1906" s="395" t="str">
        <f t="shared" si="215"/>
        <v/>
      </c>
      <c r="U1906" s="395" t="str">
        <f t="shared" si="212"/>
        <v/>
      </c>
      <c r="V1906" s="396"/>
      <c r="W1906" s="282"/>
    </row>
    <row r="1907" spans="1:23">
      <c r="A1907" s="382" t="str">
        <f t="shared" si="213"/>
        <v/>
      </c>
      <c r="B1907" s="383" t="str">
        <f t="shared" si="216"/>
        <v/>
      </c>
      <c r="C1907" s="236"/>
      <c r="D1907" s="282"/>
      <c r="E1907" s="384" t="str">
        <f t="shared" si="214"/>
        <v/>
      </c>
      <c r="F1907" s="388"/>
      <c r="G1907" s="243"/>
      <c r="H1907" s="244"/>
      <c r="I1907" s="243"/>
      <c r="J1907" s="244"/>
      <c r="K1907" s="244"/>
      <c r="L1907" s="244"/>
      <c r="M1907" s="244"/>
      <c r="N1907" s="290"/>
      <c r="O1907" s="391" t="str">
        <f>IF(ISBLANK(L1907),"",IF(OR(ISBLANK(VLOOKUP(L1907&amp;"-"&amp;E1907,'Np Quality'!A:M,6,FALSE)),ISERROR(VLOOKUP(L1907&amp;"-"&amp;E1907,'Np Quality'!A:M,6,FALSE))),"-",VLOOKUP(L1907&amp;"-"&amp;E1907,'Np Quality'!A:M,6,FALSE)))</f>
        <v/>
      </c>
      <c r="P1907" s="391" t="str">
        <f>IF(ISBLANK(L1907),"",IF(OR(ISBLANK(VLOOKUP(L1907&amp;"-"&amp;E1907,'Np Quality'!A:M,7,FALSE)),ISERROR(VLOOKUP(L1907&amp;"-"&amp;E1907,'Np Quality'!A:M,7,FALSE))),"-",VLOOKUP(L1907&amp;"-"&amp;E1907,'Np Quality'!A:M,7,FALSE)))</f>
        <v/>
      </c>
      <c r="Q1907" s="391" t="str">
        <f>IF(ISBLANK(L1907),"",IF(OR(ISBLANK(VLOOKUP(L1907&amp;"-"&amp;E1907,'Np Quality'!A:M,8,FALSE)),ISERROR(VLOOKUP(L1907&amp;"-"&amp;E1907,'Np Quality'!A:M,8,FALSE))),"-",VLOOKUP(L1907&amp;"-"&amp;E1907,'Np Quality'!A:M,8,FALSE)))</f>
        <v/>
      </c>
      <c r="R1907" s="283" t="str">
        <f>IF(ISBLANK(L1907),"",IF(OR(ISBLANK(VLOOKUP(L1907&amp;"-"&amp;E1907,'Np Quality'!A:M,9,FALSE)),ISERROR(VLOOKUP(L1907&amp;"-"&amp;E1907,'Np Quality'!A:M,9,FALSE))),"-",VLOOKUP(L1907&amp;"-"&amp;E1907,'Np Quality'!A:M,9,FALSE)))</f>
        <v/>
      </c>
      <c r="S1907" s="150"/>
      <c r="T1907" s="395" t="str">
        <f t="shared" si="215"/>
        <v/>
      </c>
      <c r="U1907" s="395" t="str">
        <f t="shared" si="212"/>
        <v/>
      </c>
      <c r="V1907" s="396"/>
      <c r="W1907" s="282"/>
    </row>
    <row r="1908" spans="1:23">
      <c r="A1908" s="382" t="str">
        <f t="shared" si="213"/>
        <v/>
      </c>
      <c r="B1908" s="383" t="str">
        <f t="shared" si="216"/>
        <v/>
      </c>
      <c r="C1908" s="236"/>
      <c r="D1908" s="282"/>
      <c r="E1908" s="384" t="str">
        <f t="shared" si="214"/>
        <v/>
      </c>
      <c r="F1908" s="388"/>
      <c r="G1908" s="243"/>
      <c r="H1908" s="244"/>
      <c r="I1908" s="243"/>
      <c r="J1908" s="244"/>
      <c r="K1908" s="244"/>
      <c r="L1908" s="244"/>
      <c r="M1908" s="244"/>
      <c r="N1908" s="290"/>
      <c r="O1908" s="391" t="str">
        <f>IF(ISBLANK(L1908),"",IF(OR(ISBLANK(VLOOKUP(L1908&amp;"-"&amp;E1908,'Np Quality'!A:M,6,FALSE)),ISERROR(VLOOKUP(L1908&amp;"-"&amp;E1908,'Np Quality'!A:M,6,FALSE))),"-",VLOOKUP(L1908&amp;"-"&amp;E1908,'Np Quality'!A:M,6,FALSE)))</f>
        <v/>
      </c>
      <c r="P1908" s="391" t="str">
        <f>IF(ISBLANK(L1908),"",IF(OR(ISBLANK(VLOOKUP(L1908&amp;"-"&amp;E1908,'Np Quality'!A:M,7,FALSE)),ISERROR(VLOOKUP(L1908&amp;"-"&amp;E1908,'Np Quality'!A:M,7,FALSE))),"-",VLOOKUP(L1908&amp;"-"&amp;E1908,'Np Quality'!A:M,7,FALSE)))</f>
        <v/>
      </c>
      <c r="Q1908" s="391" t="str">
        <f>IF(ISBLANK(L1908),"",IF(OR(ISBLANK(VLOOKUP(L1908&amp;"-"&amp;E1908,'Np Quality'!A:M,8,FALSE)),ISERROR(VLOOKUP(L1908&amp;"-"&amp;E1908,'Np Quality'!A:M,8,FALSE))),"-",VLOOKUP(L1908&amp;"-"&amp;E1908,'Np Quality'!A:M,8,FALSE)))</f>
        <v/>
      </c>
      <c r="R1908" s="283" t="str">
        <f>IF(ISBLANK(L1908),"",IF(OR(ISBLANK(VLOOKUP(L1908&amp;"-"&amp;E1908,'Np Quality'!A:M,9,FALSE)),ISERROR(VLOOKUP(L1908&amp;"-"&amp;E1908,'Np Quality'!A:M,9,FALSE))),"-",VLOOKUP(L1908&amp;"-"&amp;E1908,'Np Quality'!A:M,9,FALSE)))</f>
        <v/>
      </c>
      <c r="S1908" s="150"/>
      <c r="T1908" s="395" t="str">
        <f t="shared" si="215"/>
        <v/>
      </c>
      <c r="U1908" s="395" t="str">
        <f t="shared" si="212"/>
        <v/>
      </c>
      <c r="V1908" s="396"/>
      <c r="W1908" s="282"/>
    </row>
    <row r="1909" spans="1:23">
      <c r="A1909" s="382" t="str">
        <f t="shared" si="213"/>
        <v/>
      </c>
      <c r="B1909" s="383" t="str">
        <f t="shared" si="216"/>
        <v/>
      </c>
      <c r="C1909" s="236"/>
      <c r="D1909" s="282"/>
      <c r="E1909" s="384" t="str">
        <f t="shared" si="214"/>
        <v/>
      </c>
      <c r="F1909" s="388"/>
      <c r="G1909" s="243"/>
      <c r="H1909" s="244"/>
      <c r="I1909" s="243"/>
      <c r="J1909" s="244"/>
      <c r="K1909" s="244"/>
      <c r="L1909" s="244"/>
      <c r="M1909" s="244"/>
      <c r="N1909" s="290"/>
      <c r="O1909" s="391" t="str">
        <f>IF(ISBLANK(L1909),"",IF(OR(ISBLANK(VLOOKUP(L1909&amp;"-"&amp;E1909,'Np Quality'!A:M,6,FALSE)),ISERROR(VLOOKUP(L1909&amp;"-"&amp;E1909,'Np Quality'!A:M,6,FALSE))),"-",VLOOKUP(L1909&amp;"-"&amp;E1909,'Np Quality'!A:M,6,FALSE)))</f>
        <v/>
      </c>
      <c r="P1909" s="391" t="str">
        <f>IF(ISBLANK(L1909),"",IF(OR(ISBLANK(VLOOKUP(L1909&amp;"-"&amp;E1909,'Np Quality'!A:M,7,FALSE)),ISERROR(VLOOKUP(L1909&amp;"-"&amp;E1909,'Np Quality'!A:M,7,FALSE))),"-",VLOOKUP(L1909&amp;"-"&amp;E1909,'Np Quality'!A:M,7,FALSE)))</f>
        <v/>
      </c>
      <c r="Q1909" s="391" t="str">
        <f>IF(ISBLANK(L1909),"",IF(OR(ISBLANK(VLOOKUP(L1909&amp;"-"&amp;E1909,'Np Quality'!A:M,8,FALSE)),ISERROR(VLOOKUP(L1909&amp;"-"&amp;E1909,'Np Quality'!A:M,8,FALSE))),"-",VLOOKUP(L1909&amp;"-"&amp;E1909,'Np Quality'!A:M,8,FALSE)))</f>
        <v/>
      </c>
      <c r="R1909" s="283" t="str">
        <f>IF(ISBLANK(L1909),"",IF(OR(ISBLANK(VLOOKUP(L1909&amp;"-"&amp;E1909,'Np Quality'!A:M,9,FALSE)),ISERROR(VLOOKUP(L1909&amp;"-"&amp;E1909,'Np Quality'!A:M,9,FALSE))),"-",VLOOKUP(L1909&amp;"-"&amp;E1909,'Np Quality'!A:M,9,FALSE)))</f>
        <v/>
      </c>
      <c r="S1909" s="150"/>
      <c r="T1909" s="395" t="str">
        <f t="shared" si="215"/>
        <v/>
      </c>
      <c r="U1909" s="395" t="str">
        <f t="shared" si="212"/>
        <v/>
      </c>
      <c r="V1909" s="396"/>
      <c r="W1909" s="282"/>
    </row>
    <row r="1910" spans="1:23">
      <c r="A1910" s="382" t="str">
        <f t="shared" si="213"/>
        <v/>
      </c>
      <c r="B1910" s="383" t="str">
        <f t="shared" si="216"/>
        <v/>
      </c>
      <c r="C1910" s="236"/>
      <c r="D1910" s="282"/>
      <c r="E1910" s="384" t="str">
        <f t="shared" si="214"/>
        <v/>
      </c>
      <c r="F1910" s="388"/>
      <c r="G1910" s="243"/>
      <c r="H1910" s="244"/>
      <c r="I1910" s="243"/>
      <c r="J1910" s="244"/>
      <c r="K1910" s="244"/>
      <c r="L1910" s="244"/>
      <c r="M1910" s="244"/>
      <c r="N1910" s="290"/>
      <c r="O1910" s="391" t="str">
        <f>IF(ISBLANK(L1910),"",IF(OR(ISBLANK(VLOOKUP(L1910&amp;"-"&amp;E1910,'Np Quality'!A:M,6,FALSE)),ISERROR(VLOOKUP(L1910&amp;"-"&amp;E1910,'Np Quality'!A:M,6,FALSE))),"-",VLOOKUP(L1910&amp;"-"&amp;E1910,'Np Quality'!A:M,6,FALSE)))</f>
        <v/>
      </c>
      <c r="P1910" s="391" t="str">
        <f>IF(ISBLANK(L1910),"",IF(OR(ISBLANK(VLOOKUP(L1910&amp;"-"&amp;E1910,'Np Quality'!A:M,7,FALSE)),ISERROR(VLOOKUP(L1910&amp;"-"&amp;E1910,'Np Quality'!A:M,7,FALSE))),"-",VLOOKUP(L1910&amp;"-"&amp;E1910,'Np Quality'!A:M,7,FALSE)))</f>
        <v/>
      </c>
      <c r="Q1910" s="391" t="str">
        <f>IF(ISBLANK(L1910),"",IF(OR(ISBLANK(VLOOKUP(L1910&amp;"-"&amp;E1910,'Np Quality'!A:M,8,FALSE)),ISERROR(VLOOKUP(L1910&amp;"-"&amp;E1910,'Np Quality'!A:M,8,FALSE))),"-",VLOOKUP(L1910&amp;"-"&amp;E1910,'Np Quality'!A:M,8,FALSE)))</f>
        <v/>
      </c>
      <c r="R1910" s="283" t="str">
        <f>IF(ISBLANK(L1910),"",IF(OR(ISBLANK(VLOOKUP(L1910&amp;"-"&amp;E1910,'Np Quality'!A:M,9,FALSE)),ISERROR(VLOOKUP(L1910&amp;"-"&amp;E1910,'Np Quality'!A:M,9,FALSE))),"-",VLOOKUP(L1910&amp;"-"&amp;E1910,'Np Quality'!A:M,9,FALSE)))</f>
        <v/>
      </c>
      <c r="S1910" s="150"/>
      <c r="T1910" s="395" t="str">
        <f t="shared" si="215"/>
        <v/>
      </c>
      <c r="U1910" s="395" t="str">
        <f t="shared" si="212"/>
        <v/>
      </c>
      <c r="V1910" s="396"/>
      <c r="W1910" s="282"/>
    </row>
    <row r="1911" spans="1:23">
      <c r="A1911" s="382" t="str">
        <f t="shared" si="213"/>
        <v/>
      </c>
      <c r="B1911" s="383" t="str">
        <f t="shared" si="216"/>
        <v/>
      </c>
      <c r="C1911" s="236"/>
      <c r="D1911" s="282"/>
      <c r="E1911" s="384" t="str">
        <f t="shared" si="214"/>
        <v/>
      </c>
      <c r="F1911" s="388"/>
      <c r="G1911" s="243"/>
      <c r="H1911" s="244"/>
      <c r="I1911" s="243"/>
      <c r="J1911" s="244"/>
      <c r="K1911" s="244"/>
      <c r="L1911" s="244"/>
      <c r="M1911" s="244"/>
      <c r="N1911" s="290"/>
      <c r="O1911" s="391" t="str">
        <f>IF(ISBLANK(L1911),"",IF(OR(ISBLANK(VLOOKUP(L1911&amp;"-"&amp;E1911,'Np Quality'!A:M,6,FALSE)),ISERROR(VLOOKUP(L1911&amp;"-"&amp;E1911,'Np Quality'!A:M,6,FALSE))),"-",VLOOKUP(L1911&amp;"-"&amp;E1911,'Np Quality'!A:M,6,FALSE)))</f>
        <v/>
      </c>
      <c r="P1911" s="391" t="str">
        <f>IF(ISBLANK(L1911),"",IF(OR(ISBLANK(VLOOKUP(L1911&amp;"-"&amp;E1911,'Np Quality'!A:M,7,FALSE)),ISERROR(VLOOKUP(L1911&amp;"-"&amp;E1911,'Np Quality'!A:M,7,FALSE))),"-",VLOOKUP(L1911&amp;"-"&amp;E1911,'Np Quality'!A:M,7,FALSE)))</f>
        <v/>
      </c>
      <c r="Q1911" s="391" t="str">
        <f>IF(ISBLANK(L1911),"",IF(OR(ISBLANK(VLOOKUP(L1911&amp;"-"&amp;E1911,'Np Quality'!A:M,8,FALSE)),ISERROR(VLOOKUP(L1911&amp;"-"&amp;E1911,'Np Quality'!A:M,8,FALSE))),"-",VLOOKUP(L1911&amp;"-"&amp;E1911,'Np Quality'!A:M,8,FALSE)))</f>
        <v/>
      </c>
      <c r="R1911" s="283" t="str">
        <f>IF(ISBLANK(L1911),"",IF(OR(ISBLANK(VLOOKUP(L1911&amp;"-"&amp;E1911,'Np Quality'!A:M,9,FALSE)),ISERROR(VLOOKUP(L1911&amp;"-"&amp;E1911,'Np Quality'!A:M,9,FALSE))),"-",VLOOKUP(L1911&amp;"-"&amp;E1911,'Np Quality'!A:M,9,FALSE)))</f>
        <v/>
      </c>
      <c r="S1911" s="150"/>
      <c r="T1911" s="395" t="str">
        <f t="shared" si="215"/>
        <v/>
      </c>
      <c r="U1911" s="395" t="str">
        <f t="shared" si="212"/>
        <v/>
      </c>
      <c r="V1911" s="396"/>
      <c r="W1911" s="282"/>
    </row>
    <row r="1912" spans="1:23">
      <c r="A1912" s="382" t="str">
        <f t="shared" si="213"/>
        <v/>
      </c>
      <c r="B1912" s="383" t="str">
        <f t="shared" si="216"/>
        <v/>
      </c>
      <c r="C1912" s="236"/>
      <c r="D1912" s="282"/>
      <c r="E1912" s="384" t="str">
        <f t="shared" si="214"/>
        <v/>
      </c>
      <c r="F1912" s="388"/>
      <c r="G1912" s="243"/>
      <c r="H1912" s="244"/>
      <c r="I1912" s="243"/>
      <c r="J1912" s="244"/>
      <c r="K1912" s="244"/>
      <c r="L1912" s="244"/>
      <c r="M1912" s="244"/>
      <c r="N1912" s="290"/>
      <c r="O1912" s="391" t="str">
        <f>IF(ISBLANK(L1913),"",IF(OR(ISBLANK(VLOOKUP(L1913&amp;"-"&amp;E1913,'Np Quality'!A:M,6,FALSE)),ISERROR(VLOOKUP(L1913&amp;"-"&amp;E1913,'Np Quality'!A:M,6,FALSE))),"-",VLOOKUP(L1913&amp;"-"&amp;E1913,'Np Quality'!A:M,6,FALSE)))</f>
        <v/>
      </c>
      <c r="P1912" s="391" t="str">
        <f>IF(ISBLANK(L1912),"",IF(OR(ISBLANK(VLOOKUP(L1912&amp;"-"&amp;E1912,'Np Quality'!A:M,7,FALSE)),ISERROR(VLOOKUP(L1912&amp;"-"&amp;E1912,'Np Quality'!A:M,7,FALSE))),"-",VLOOKUP(L1912&amp;"-"&amp;E1912,'Np Quality'!A:M,7,FALSE)))</f>
        <v/>
      </c>
      <c r="Q1912" s="391" t="str">
        <f>IF(ISBLANK(L1912),"",IF(OR(ISBLANK(VLOOKUP(L1912&amp;"-"&amp;E1912,'Np Quality'!A:M,8,FALSE)),ISERROR(VLOOKUP(L1912&amp;"-"&amp;E1912,'Np Quality'!A:M,8,FALSE))),"-",VLOOKUP(L1912&amp;"-"&amp;E1912,'Np Quality'!A:M,8,FALSE)))</f>
        <v/>
      </c>
      <c r="R1912" s="283" t="str">
        <f>IF(ISBLANK(L1912),"",IF(OR(ISBLANK(VLOOKUP(L1912&amp;"-"&amp;E1912,'Np Quality'!A:M,9,FALSE)),ISERROR(VLOOKUP(L1912&amp;"-"&amp;E1912,'Np Quality'!A:M,9,FALSE))),"-",VLOOKUP(L1912&amp;"-"&amp;E1912,'Np Quality'!A:M,9,FALSE)))</f>
        <v/>
      </c>
      <c r="S1912" s="150"/>
      <c r="T1912" s="395" t="str">
        <f t="shared" si="215"/>
        <v/>
      </c>
      <c r="U1912" s="395" t="str">
        <f t="shared" si="212"/>
        <v/>
      </c>
      <c r="V1912" s="396"/>
      <c r="W1912" s="282"/>
    </row>
    <row r="1913" spans="1:23">
      <c r="A1913" s="382" t="str">
        <f t="shared" si="213"/>
        <v/>
      </c>
      <c r="B1913" s="383" t="str">
        <f t="shared" si="216"/>
        <v/>
      </c>
      <c r="C1913" s="236"/>
      <c r="D1913" s="282"/>
      <c r="E1913" s="384" t="str">
        <f t="shared" si="214"/>
        <v/>
      </c>
      <c r="F1913" s="388"/>
      <c r="G1913" s="243"/>
      <c r="H1913" s="244"/>
      <c r="I1913" s="243"/>
      <c r="J1913" s="244"/>
      <c r="K1913" s="244"/>
      <c r="L1913" s="244"/>
      <c r="M1913" s="244"/>
      <c r="N1913" s="290"/>
      <c r="O1913" s="391" t="str">
        <f>IF(ISBLANK(L1913),"",IF(OR(ISBLANK(VLOOKUP(L1913&amp;"-"&amp;E1913,'Np Quality'!A:M,6,FALSE)),ISERROR(VLOOKUP(L1913&amp;"-"&amp;E1913,'Np Quality'!A:M,6,FALSE))),"-",VLOOKUP(L1913&amp;"-"&amp;E1913,'Np Quality'!A:M,6,FALSE)))</f>
        <v/>
      </c>
      <c r="P1913" s="391" t="str">
        <f>IF(ISBLANK(L1914),"",IF(OR(ISBLANK(VLOOKUP(L1914&amp;"-"&amp;E1914,'Np Quality'!A:M,7,FALSE)),ISERROR(VLOOKUP(L1914&amp;"-"&amp;E1914,'Np Quality'!A:M,7,FALSE))),"-",VLOOKUP(L1914&amp;"-"&amp;E1914,'Np Quality'!A:M,7,FALSE)))</f>
        <v/>
      </c>
      <c r="Q1913" s="391" t="str">
        <f>IF(ISBLANK(L1913),"",IF(OR(ISBLANK(VLOOKUP(L1913&amp;"-"&amp;E1913,'Np Quality'!A:M,8,FALSE)),ISERROR(VLOOKUP(L1913&amp;"-"&amp;E1913,'Np Quality'!A:M,8,FALSE))),"-",VLOOKUP(L1913&amp;"-"&amp;E1913,'Np Quality'!A:M,8,FALSE)))</f>
        <v/>
      </c>
      <c r="R1913" s="283" t="str">
        <f>IF(ISBLANK(L1913),"",IF(OR(ISBLANK(VLOOKUP(L1913&amp;"-"&amp;E1913,'Np Quality'!A:M,9,FALSE)),ISERROR(VLOOKUP(L1913&amp;"-"&amp;E1913,'Np Quality'!A:M,9,FALSE))),"-",VLOOKUP(L1913&amp;"-"&amp;E1913,'Np Quality'!A:M,9,FALSE)))</f>
        <v/>
      </c>
      <c r="S1913" s="150"/>
      <c r="T1913" s="395" t="str">
        <f t="shared" si="215"/>
        <v/>
      </c>
      <c r="U1913" s="395" t="str">
        <f t="shared" si="212"/>
        <v/>
      </c>
      <c r="V1913" s="396"/>
      <c r="W1913" s="282"/>
    </row>
    <row r="1914" spans="1:23">
      <c r="A1914" s="382" t="str">
        <f t="shared" si="213"/>
        <v/>
      </c>
      <c r="B1914" s="383" t="str">
        <f t="shared" si="216"/>
        <v/>
      </c>
      <c r="C1914" s="236"/>
      <c r="D1914" s="282"/>
      <c r="E1914" s="384" t="str">
        <f t="shared" si="214"/>
        <v/>
      </c>
      <c r="F1914" s="388"/>
      <c r="G1914" s="243"/>
      <c r="H1914" s="244"/>
      <c r="I1914" s="243"/>
      <c r="J1914" s="244"/>
      <c r="K1914" s="244"/>
      <c r="L1914" s="244"/>
      <c r="M1914" s="244"/>
      <c r="N1914" s="290"/>
      <c r="O1914" s="391" t="str">
        <f>IF(ISBLANK(L1914),"",IF(OR(ISBLANK(VLOOKUP(L1914&amp;"-"&amp;E1914,'Np Quality'!A:M,6,FALSE)),ISERROR(VLOOKUP(L1914&amp;"-"&amp;E1914,'Np Quality'!A:M,6,FALSE))),"-",VLOOKUP(L1914&amp;"-"&amp;E1914,'Np Quality'!A:M,6,FALSE)))</f>
        <v/>
      </c>
      <c r="P1914" s="391" t="str">
        <f>IF(ISBLANK(L1914),"",IF(OR(ISBLANK(VLOOKUP(L1914&amp;"-"&amp;E1914,'Np Quality'!A:M,7,FALSE)),ISERROR(VLOOKUP(L1914&amp;"-"&amp;E1914,'Np Quality'!A:M,7,FALSE))),"-",VLOOKUP(L1914&amp;"-"&amp;E1914,'Np Quality'!A:M,7,FALSE)))</f>
        <v/>
      </c>
      <c r="Q1914" s="391" t="str">
        <f>IF(ISBLANK(L1915),"",IF(OR(ISBLANK(VLOOKUP(L1915&amp;"-"&amp;E1915,'Np Quality'!A:M,8,FALSE)),ISERROR(VLOOKUP(L1915&amp;"-"&amp;E1915,'Np Quality'!A:M,8,FALSE))),"-",VLOOKUP(L1915&amp;"-"&amp;E1915,'Np Quality'!A:M,8,FALSE)))</f>
        <v/>
      </c>
      <c r="R1914" s="283" t="str">
        <f>IF(ISBLANK(L1914),"",IF(OR(ISBLANK(VLOOKUP(L1914&amp;"-"&amp;E1914,'Np Quality'!A:M,9,FALSE)),ISERROR(VLOOKUP(L1914&amp;"-"&amp;E1914,'Np Quality'!A:M,9,FALSE))),"-",VLOOKUP(L1914&amp;"-"&amp;E1914,'Np Quality'!A:M,9,FALSE)))</f>
        <v/>
      </c>
      <c r="S1914" s="150"/>
      <c r="T1914" s="395" t="str">
        <f t="shared" si="215"/>
        <v/>
      </c>
      <c r="U1914" s="395" t="str">
        <f t="shared" si="212"/>
        <v/>
      </c>
      <c r="V1914" s="396"/>
      <c r="W1914" s="282"/>
    </row>
    <row r="1915" spans="1:23">
      <c r="A1915" s="382" t="str">
        <f t="shared" si="213"/>
        <v/>
      </c>
      <c r="B1915" s="383" t="str">
        <f t="shared" si="216"/>
        <v/>
      </c>
      <c r="C1915" s="236"/>
      <c r="D1915" s="282"/>
      <c r="E1915" s="384" t="str">
        <f t="shared" si="214"/>
        <v/>
      </c>
      <c r="F1915" s="388"/>
      <c r="G1915" s="243"/>
      <c r="H1915" s="244"/>
      <c r="I1915" s="243"/>
      <c r="J1915" s="244"/>
      <c r="K1915" s="244"/>
      <c r="L1915" s="244"/>
      <c r="M1915" s="244"/>
      <c r="N1915" s="290"/>
      <c r="O1915" s="391" t="str">
        <f>IF(ISBLANK(L1915),"",IF(OR(ISBLANK(VLOOKUP(L1915&amp;"-"&amp;E1915,'Np Quality'!A:M,6,FALSE)),ISERROR(VLOOKUP(L1915&amp;"-"&amp;E1915,'Np Quality'!A:M,6,FALSE))),"-",VLOOKUP(L1915&amp;"-"&amp;E1915,'Np Quality'!A:M,6,FALSE)))</f>
        <v/>
      </c>
      <c r="P1915" s="391" t="str">
        <f>IF(ISBLANK(L1915),"",IF(OR(ISBLANK(VLOOKUP(L1915&amp;"-"&amp;E1915,'Np Quality'!A:M,7,FALSE)),ISERROR(VLOOKUP(L1915&amp;"-"&amp;E1915,'Np Quality'!A:M,7,FALSE))),"-",VLOOKUP(L1915&amp;"-"&amp;E1915,'Np Quality'!A:M,7,FALSE)))</f>
        <v/>
      </c>
      <c r="Q1915" s="391" t="str">
        <f>IF(ISBLANK(L1915),"",IF(OR(ISBLANK(VLOOKUP(L1915&amp;"-"&amp;E1915,'Np Quality'!A:M,8,FALSE)),ISERROR(VLOOKUP(L1915&amp;"-"&amp;E1915,'Np Quality'!A:M,8,FALSE))),"-",VLOOKUP(L1915&amp;"-"&amp;E1915,'Np Quality'!A:M,8,FALSE)))</f>
        <v/>
      </c>
      <c r="R1915" s="283" t="str">
        <f>IF(ISBLANK(L1916),"",IF(OR(ISBLANK(VLOOKUP(L1916&amp;"-"&amp;E1916,'Np Quality'!A:M,9,FALSE)),ISERROR(VLOOKUP(L1916&amp;"-"&amp;E1916,'Np Quality'!A:M,9,FALSE))),"-",VLOOKUP(L1916&amp;"-"&amp;E1916,'Np Quality'!A:M,9,FALSE)))</f>
        <v/>
      </c>
      <c r="S1915" s="150"/>
      <c r="T1915" s="395" t="str">
        <f t="shared" si="215"/>
        <v/>
      </c>
      <c r="U1915" s="395" t="str">
        <f t="shared" si="212"/>
        <v/>
      </c>
      <c r="V1915" s="396"/>
      <c r="W1915" s="282"/>
    </row>
    <row r="1916" spans="1:23">
      <c r="A1916" s="382" t="str">
        <f t="shared" si="213"/>
        <v/>
      </c>
      <c r="B1916" s="383" t="str">
        <f t="shared" si="216"/>
        <v/>
      </c>
      <c r="C1916" s="236"/>
      <c r="D1916" s="282"/>
      <c r="E1916" s="384" t="str">
        <f t="shared" si="214"/>
        <v/>
      </c>
      <c r="F1916" s="388"/>
      <c r="G1916" s="243"/>
      <c r="H1916" s="244"/>
      <c r="I1916" s="243"/>
      <c r="J1916" s="244"/>
      <c r="K1916" s="244"/>
      <c r="L1916" s="244"/>
      <c r="M1916" s="244"/>
      <c r="N1916" s="290"/>
      <c r="O1916" s="391" t="str">
        <f>IF(ISBLANK(L1916),"",IF(OR(ISBLANK(VLOOKUP(L1916&amp;"-"&amp;E1916,'Np Quality'!A:M,6,FALSE)),ISERROR(VLOOKUP(L1916&amp;"-"&amp;E1916,'Np Quality'!A:M,6,FALSE))),"-",VLOOKUP(L1916&amp;"-"&amp;E1916,'Np Quality'!A:M,6,FALSE)))</f>
        <v/>
      </c>
      <c r="P1916" s="391" t="str">
        <f>IF(ISBLANK(L1916),"",IF(OR(ISBLANK(VLOOKUP(L1916&amp;"-"&amp;E1916,'Np Quality'!A:M,7,FALSE)),ISERROR(VLOOKUP(L1916&amp;"-"&amp;E1916,'Np Quality'!A:M,7,FALSE))),"-",VLOOKUP(L1916&amp;"-"&amp;E1916,'Np Quality'!A:M,7,FALSE)))</f>
        <v/>
      </c>
      <c r="Q1916" s="391" t="str">
        <f>IF(ISBLANK(L1916),"",IF(OR(ISBLANK(VLOOKUP(L1916&amp;"-"&amp;E1916,'Np Quality'!A:M,8,FALSE)),ISERROR(VLOOKUP(L1916&amp;"-"&amp;E1916,'Np Quality'!A:M,8,FALSE))),"-",VLOOKUP(L1916&amp;"-"&amp;E1916,'Np Quality'!A:M,8,FALSE)))</f>
        <v/>
      </c>
      <c r="R1916" s="283" t="str">
        <f>IF(ISBLANK(L1916),"",IF(OR(ISBLANK(VLOOKUP(L1916&amp;"-"&amp;E1916,'Np Quality'!A:M,9,FALSE)),ISERROR(VLOOKUP(L1916&amp;"-"&amp;E1916,'Np Quality'!A:M,9,FALSE))),"-",VLOOKUP(L1916&amp;"-"&amp;E1916,'Np Quality'!A:M,9,FALSE)))</f>
        <v/>
      </c>
      <c r="S1916" s="150"/>
      <c r="T1916" s="395" t="str">
        <f t="shared" si="215"/>
        <v/>
      </c>
      <c r="U1916" s="395" t="str">
        <f t="shared" si="212"/>
        <v/>
      </c>
      <c r="V1916" s="396"/>
      <c r="W1916" s="282"/>
    </row>
    <row r="1917" spans="1:23">
      <c r="A1917" s="382" t="str">
        <f t="shared" si="213"/>
        <v/>
      </c>
      <c r="B1917" s="383" t="str">
        <f t="shared" si="216"/>
        <v/>
      </c>
      <c r="C1917" s="236"/>
      <c r="D1917" s="282"/>
      <c r="E1917" s="384" t="str">
        <f t="shared" si="214"/>
        <v/>
      </c>
      <c r="F1917" s="388"/>
      <c r="G1917" s="243"/>
      <c r="H1917" s="244"/>
      <c r="I1917" s="243"/>
      <c r="J1917" s="244"/>
      <c r="K1917" s="244"/>
      <c r="L1917" s="244"/>
      <c r="M1917" s="244"/>
      <c r="N1917" s="290"/>
      <c r="O1917" s="391" t="str">
        <f>IF(ISBLANK(L1917),"",IF(OR(ISBLANK(VLOOKUP(L1917&amp;"-"&amp;E1917,'Np Quality'!A:M,6,FALSE)),ISERROR(VLOOKUP(L1917&amp;"-"&amp;E1917,'Np Quality'!A:M,6,FALSE))),"-",VLOOKUP(L1917&amp;"-"&amp;E1917,'Np Quality'!A:M,6,FALSE)))</f>
        <v/>
      </c>
      <c r="P1917" s="391" t="str">
        <f>IF(ISBLANK(L1917),"",IF(OR(ISBLANK(VLOOKUP(L1917&amp;"-"&amp;E1917,'Np Quality'!A:M,7,FALSE)),ISERROR(VLOOKUP(L1917&amp;"-"&amp;E1917,'Np Quality'!A:M,7,FALSE))),"-",VLOOKUP(L1917&amp;"-"&amp;E1917,'Np Quality'!A:M,7,FALSE)))</f>
        <v/>
      </c>
      <c r="Q1917" s="391" t="str">
        <f>IF(ISBLANK(L1917),"",IF(OR(ISBLANK(VLOOKUP(L1917&amp;"-"&amp;E1917,'Np Quality'!A:M,8,FALSE)),ISERROR(VLOOKUP(L1917&amp;"-"&amp;E1917,'Np Quality'!A:M,8,FALSE))),"-",VLOOKUP(L1917&amp;"-"&amp;E1917,'Np Quality'!A:M,8,FALSE)))</f>
        <v/>
      </c>
      <c r="R1917" s="283" t="str">
        <f>IF(ISBLANK(L1917),"",IF(OR(ISBLANK(VLOOKUP(L1917&amp;"-"&amp;E1917,'Np Quality'!A:M,9,FALSE)),ISERROR(VLOOKUP(L1917&amp;"-"&amp;E1917,'Np Quality'!A:M,9,FALSE))),"-",VLOOKUP(L1917&amp;"-"&amp;E1917,'Np Quality'!A:M,9,FALSE)))</f>
        <v/>
      </c>
      <c r="S1917" s="150"/>
      <c r="T1917" s="395" t="str">
        <f t="shared" si="215"/>
        <v/>
      </c>
      <c r="U1917" s="395" t="str">
        <f t="shared" si="212"/>
        <v/>
      </c>
      <c r="V1917" s="396"/>
      <c r="W1917" s="282"/>
    </row>
    <row r="1918" spans="1:23">
      <c r="A1918" s="382" t="str">
        <f t="shared" si="213"/>
        <v/>
      </c>
      <c r="B1918" s="383" t="str">
        <f t="shared" si="216"/>
        <v/>
      </c>
      <c r="C1918" s="236"/>
      <c r="D1918" s="282"/>
      <c r="E1918" s="384" t="str">
        <f t="shared" si="214"/>
        <v/>
      </c>
      <c r="F1918" s="388"/>
      <c r="G1918" s="243"/>
      <c r="H1918" s="244"/>
      <c r="I1918" s="243"/>
      <c r="J1918" s="244"/>
      <c r="K1918" s="244"/>
      <c r="L1918" s="244"/>
      <c r="M1918" s="244"/>
      <c r="N1918" s="290"/>
      <c r="O1918" s="391" t="str">
        <f>IF(ISBLANK(L1918),"",IF(OR(ISBLANK(VLOOKUP(L1918&amp;"-"&amp;E1918,'Np Quality'!A:M,6,FALSE)),ISERROR(VLOOKUP(L1918&amp;"-"&amp;E1918,'Np Quality'!A:M,6,FALSE))),"-",VLOOKUP(L1918&amp;"-"&amp;E1918,'Np Quality'!A:M,6,FALSE)))</f>
        <v/>
      </c>
      <c r="P1918" s="391" t="str">
        <f>IF(ISBLANK(L1918),"",IF(OR(ISBLANK(VLOOKUP(L1918&amp;"-"&amp;E1918,'Np Quality'!A:M,7,FALSE)),ISERROR(VLOOKUP(L1918&amp;"-"&amp;E1918,'Np Quality'!A:M,7,FALSE))),"-",VLOOKUP(L1918&amp;"-"&amp;E1918,'Np Quality'!A:M,7,FALSE)))</f>
        <v/>
      </c>
      <c r="Q1918" s="391" t="str">
        <f>IF(ISBLANK(L1918),"",IF(OR(ISBLANK(VLOOKUP(L1918&amp;"-"&amp;E1918,'Np Quality'!A:M,8,FALSE)),ISERROR(VLOOKUP(L1918&amp;"-"&amp;E1918,'Np Quality'!A:M,8,FALSE))),"-",VLOOKUP(L1918&amp;"-"&amp;E1918,'Np Quality'!A:M,8,FALSE)))</f>
        <v/>
      </c>
      <c r="R1918" s="283" t="str">
        <f>IF(ISBLANK(L1918),"",IF(OR(ISBLANK(VLOOKUP(L1918&amp;"-"&amp;E1918,'Np Quality'!A:M,9,FALSE)),ISERROR(VLOOKUP(L1918&amp;"-"&amp;E1918,'Np Quality'!A:M,9,FALSE))),"-",VLOOKUP(L1918&amp;"-"&amp;E1918,'Np Quality'!A:M,9,FALSE)))</f>
        <v/>
      </c>
      <c r="S1918" s="150"/>
      <c r="T1918" s="395" t="str">
        <f t="shared" si="215"/>
        <v/>
      </c>
      <c r="U1918" s="395" t="str">
        <f t="shared" si="212"/>
        <v/>
      </c>
      <c r="V1918" s="396"/>
      <c r="W1918" s="282"/>
    </row>
    <row r="1919" spans="1:23">
      <c r="A1919" s="382" t="str">
        <f t="shared" si="213"/>
        <v/>
      </c>
      <c r="B1919" s="383" t="str">
        <f t="shared" si="216"/>
        <v/>
      </c>
      <c r="C1919" s="236"/>
      <c r="D1919" s="282"/>
      <c r="E1919" s="384" t="str">
        <f t="shared" si="214"/>
        <v/>
      </c>
      <c r="F1919" s="388"/>
      <c r="G1919" s="243"/>
      <c r="H1919" s="244"/>
      <c r="I1919" s="243"/>
      <c r="J1919" s="244"/>
      <c r="K1919" s="244"/>
      <c r="L1919" s="244"/>
      <c r="M1919" s="244"/>
      <c r="N1919" s="290"/>
      <c r="O1919" s="391" t="str">
        <f>IF(ISBLANK(L1919),"",IF(OR(ISBLANK(VLOOKUP(L1919&amp;"-"&amp;E1919,'Np Quality'!A:M,6,FALSE)),ISERROR(VLOOKUP(L1919&amp;"-"&amp;E1919,'Np Quality'!A:M,6,FALSE))),"-",VLOOKUP(L1919&amp;"-"&amp;E1919,'Np Quality'!A:M,6,FALSE)))</f>
        <v/>
      </c>
      <c r="P1919" s="391" t="str">
        <f>IF(ISBLANK(L1919),"",IF(OR(ISBLANK(VLOOKUP(L1919&amp;"-"&amp;E1919,'Np Quality'!A:M,7,FALSE)),ISERROR(VLOOKUP(L1919&amp;"-"&amp;E1919,'Np Quality'!A:M,7,FALSE))),"-",VLOOKUP(L1919&amp;"-"&amp;E1919,'Np Quality'!A:M,7,FALSE)))</f>
        <v/>
      </c>
      <c r="Q1919" s="391" t="str">
        <f>IF(ISBLANK(L1919),"",IF(OR(ISBLANK(VLOOKUP(L1919&amp;"-"&amp;E1919,'Np Quality'!A:M,8,FALSE)),ISERROR(VLOOKUP(L1919&amp;"-"&amp;E1919,'Np Quality'!A:M,8,FALSE))),"-",VLOOKUP(L1919&amp;"-"&amp;E1919,'Np Quality'!A:M,8,FALSE)))</f>
        <v/>
      </c>
      <c r="R1919" s="283" t="str">
        <f>IF(ISBLANK(L1919),"",IF(OR(ISBLANK(VLOOKUP(L1919&amp;"-"&amp;E1919,'Np Quality'!A:M,9,FALSE)),ISERROR(VLOOKUP(L1919&amp;"-"&amp;E1919,'Np Quality'!A:M,9,FALSE))),"-",VLOOKUP(L1919&amp;"-"&amp;E1919,'Np Quality'!A:M,9,FALSE)))</f>
        <v/>
      </c>
      <c r="S1919" s="150"/>
      <c r="T1919" s="395" t="str">
        <f t="shared" si="215"/>
        <v/>
      </c>
      <c r="U1919" s="395" t="str">
        <f t="shared" si="212"/>
        <v/>
      </c>
      <c r="V1919" s="396"/>
      <c r="W1919" s="282"/>
    </row>
    <row r="1920" spans="1:23">
      <c r="A1920" s="382" t="str">
        <f t="shared" si="213"/>
        <v/>
      </c>
      <c r="B1920" s="383" t="str">
        <f t="shared" si="216"/>
        <v/>
      </c>
      <c r="C1920" s="236"/>
      <c r="D1920" s="282"/>
      <c r="E1920" s="384" t="str">
        <f t="shared" si="214"/>
        <v/>
      </c>
      <c r="F1920" s="388"/>
      <c r="G1920" s="243"/>
      <c r="H1920" s="244"/>
      <c r="I1920" s="243"/>
      <c r="J1920" s="244"/>
      <c r="K1920" s="244"/>
      <c r="L1920" s="244"/>
      <c r="M1920" s="244"/>
      <c r="N1920" s="290"/>
      <c r="O1920" s="391" t="str">
        <f>IF(ISBLANK(L1920),"",IF(OR(ISBLANK(VLOOKUP(L1920&amp;"-"&amp;E1920,'Np Quality'!A:M,6,FALSE)),ISERROR(VLOOKUP(L1920&amp;"-"&amp;E1920,'Np Quality'!A:M,6,FALSE))),"-",VLOOKUP(L1920&amp;"-"&amp;E1920,'Np Quality'!A:M,6,FALSE)))</f>
        <v/>
      </c>
      <c r="P1920" s="391" t="str">
        <f>IF(ISBLANK(L1920),"",IF(OR(ISBLANK(VLOOKUP(L1920&amp;"-"&amp;E1920,'Np Quality'!A:M,7,FALSE)),ISERROR(VLOOKUP(L1920&amp;"-"&amp;E1920,'Np Quality'!A:M,7,FALSE))),"-",VLOOKUP(L1920&amp;"-"&amp;E1920,'Np Quality'!A:M,7,FALSE)))</f>
        <v/>
      </c>
      <c r="Q1920" s="391" t="str">
        <f>IF(ISBLANK(L1920),"",IF(OR(ISBLANK(VLOOKUP(L1920&amp;"-"&amp;E1920,'Np Quality'!A:M,8,FALSE)),ISERROR(VLOOKUP(L1920&amp;"-"&amp;E1920,'Np Quality'!A:M,8,FALSE))),"-",VLOOKUP(L1920&amp;"-"&amp;E1920,'Np Quality'!A:M,8,FALSE)))</f>
        <v/>
      </c>
      <c r="R1920" s="283" t="str">
        <f>IF(ISBLANK(L1920),"",IF(OR(ISBLANK(VLOOKUP(L1920&amp;"-"&amp;E1920,'Np Quality'!A:M,9,FALSE)),ISERROR(VLOOKUP(L1920&amp;"-"&amp;E1920,'Np Quality'!A:M,9,FALSE))),"-",VLOOKUP(L1920&amp;"-"&amp;E1920,'Np Quality'!A:M,9,FALSE)))</f>
        <v/>
      </c>
      <c r="S1920" s="150"/>
      <c r="T1920" s="395" t="str">
        <f t="shared" si="215"/>
        <v/>
      </c>
      <c r="U1920" s="395" t="str">
        <f t="shared" ref="U1920:U1983" si="217">IF(ISNUMBER(B1920),CHOOSE(B1920,M1920,M1920&amp;","&amp;M1921,M1920&amp;","&amp;M1921&amp;","&amp;M1922,M1920&amp;","&amp;M1921&amp;","&amp;M1922&amp;","&amp;M1923),"")</f>
        <v/>
      </c>
      <c r="V1920" s="396"/>
      <c r="W1920" s="282"/>
    </row>
    <row r="1921" spans="1:23">
      <c r="A1921" s="382" t="str">
        <f t="shared" si="213"/>
        <v/>
      </c>
      <c r="B1921" s="383" t="str">
        <f t="shared" si="216"/>
        <v/>
      </c>
      <c r="C1921" s="236"/>
      <c r="D1921" s="282"/>
      <c r="E1921" s="384" t="str">
        <f t="shared" si="214"/>
        <v/>
      </c>
      <c r="F1921" s="388"/>
      <c r="G1921" s="243"/>
      <c r="H1921" s="244"/>
      <c r="I1921" s="243"/>
      <c r="J1921" s="244"/>
      <c r="K1921" s="244"/>
      <c r="L1921" s="244"/>
      <c r="M1921" s="244"/>
      <c r="N1921" s="290"/>
      <c r="O1921" s="391" t="str">
        <f>IF(ISBLANK(L1921),"",IF(OR(ISBLANK(VLOOKUP(L1921&amp;"-"&amp;E1921,'Np Quality'!A:M,6,FALSE)),ISERROR(VLOOKUP(L1921&amp;"-"&amp;E1921,'Np Quality'!A:M,6,FALSE))),"-",VLOOKUP(L1921&amp;"-"&amp;E1921,'Np Quality'!A:M,6,FALSE)))</f>
        <v/>
      </c>
      <c r="P1921" s="391" t="str">
        <f>IF(ISBLANK(L1921),"",IF(OR(ISBLANK(VLOOKUP(L1921&amp;"-"&amp;E1921,'Np Quality'!A:M,7,FALSE)),ISERROR(VLOOKUP(L1921&amp;"-"&amp;E1921,'Np Quality'!A:M,7,FALSE))),"-",VLOOKUP(L1921&amp;"-"&amp;E1921,'Np Quality'!A:M,7,FALSE)))</f>
        <v/>
      </c>
      <c r="Q1921" s="391" t="str">
        <f>IF(ISBLANK(L1921),"",IF(OR(ISBLANK(VLOOKUP(L1921&amp;"-"&amp;E1921,'Np Quality'!A:M,8,FALSE)),ISERROR(VLOOKUP(L1921&amp;"-"&amp;E1921,'Np Quality'!A:M,8,FALSE))),"-",VLOOKUP(L1921&amp;"-"&amp;E1921,'Np Quality'!A:M,8,FALSE)))</f>
        <v/>
      </c>
      <c r="R1921" s="283" t="str">
        <f>IF(ISBLANK(L1921),"",IF(OR(ISBLANK(VLOOKUP(L1921&amp;"-"&amp;E1921,'Np Quality'!A:M,9,FALSE)),ISERROR(VLOOKUP(L1921&amp;"-"&amp;E1921,'Np Quality'!A:M,9,FALSE))),"-",VLOOKUP(L1921&amp;"-"&amp;E1921,'Np Quality'!A:M,9,FALSE)))</f>
        <v/>
      </c>
      <c r="S1921" s="150"/>
      <c r="T1921" s="395" t="str">
        <f t="shared" si="215"/>
        <v/>
      </c>
      <c r="U1921" s="395" t="str">
        <f t="shared" si="217"/>
        <v/>
      </c>
      <c r="V1921" s="396"/>
      <c r="W1921" s="282"/>
    </row>
    <row r="1922" spans="1:23">
      <c r="A1922" s="382" t="str">
        <f t="shared" si="213"/>
        <v/>
      </c>
      <c r="B1922" s="383" t="str">
        <f t="shared" si="216"/>
        <v/>
      </c>
      <c r="C1922" s="236"/>
      <c r="D1922" s="282"/>
      <c r="E1922" s="384" t="str">
        <f t="shared" si="214"/>
        <v/>
      </c>
      <c r="F1922" s="388"/>
      <c r="G1922" s="243"/>
      <c r="H1922" s="244"/>
      <c r="I1922" s="243"/>
      <c r="J1922" s="244"/>
      <c r="K1922" s="244"/>
      <c r="L1922" s="244"/>
      <c r="M1922" s="244"/>
      <c r="N1922" s="290"/>
      <c r="O1922" s="391" t="str">
        <f>IF(ISBLANK(L1923),"",IF(OR(ISBLANK(VLOOKUP(L1923&amp;"-"&amp;E1923,'Np Quality'!A:M,6,FALSE)),ISERROR(VLOOKUP(L1923&amp;"-"&amp;E1923,'Np Quality'!A:M,6,FALSE))),"-",VLOOKUP(L1923&amp;"-"&amp;E1923,'Np Quality'!A:M,6,FALSE)))</f>
        <v/>
      </c>
      <c r="P1922" s="391" t="str">
        <f>IF(ISBLANK(L1922),"",IF(OR(ISBLANK(VLOOKUP(L1922&amp;"-"&amp;E1922,'Np Quality'!A:M,7,FALSE)),ISERROR(VLOOKUP(L1922&amp;"-"&amp;E1922,'Np Quality'!A:M,7,FALSE))),"-",VLOOKUP(L1922&amp;"-"&amp;E1922,'Np Quality'!A:M,7,FALSE)))</f>
        <v/>
      </c>
      <c r="Q1922" s="391" t="str">
        <f>IF(ISBLANK(L1922),"",IF(OR(ISBLANK(VLOOKUP(L1922&amp;"-"&amp;E1922,'Np Quality'!A:M,8,FALSE)),ISERROR(VLOOKUP(L1922&amp;"-"&amp;E1922,'Np Quality'!A:M,8,FALSE))),"-",VLOOKUP(L1922&amp;"-"&amp;E1922,'Np Quality'!A:M,8,FALSE)))</f>
        <v/>
      </c>
      <c r="R1922" s="283" t="str">
        <f>IF(ISBLANK(L1922),"",IF(OR(ISBLANK(VLOOKUP(L1922&amp;"-"&amp;E1922,'Np Quality'!A:M,9,FALSE)),ISERROR(VLOOKUP(L1922&amp;"-"&amp;E1922,'Np Quality'!A:M,9,FALSE))),"-",VLOOKUP(L1922&amp;"-"&amp;E1922,'Np Quality'!A:M,9,FALSE)))</f>
        <v/>
      </c>
      <c r="S1922" s="150"/>
      <c r="T1922" s="395" t="str">
        <f t="shared" si="215"/>
        <v/>
      </c>
      <c r="U1922" s="395" t="str">
        <f t="shared" si="217"/>
        <v/>
      </c>
      <c r="V1922" s="396"/>
      <c r="W1922" s="282"/>
    </row>
    <row r="1923" spans="1:23">
      <c r="A1923" s="382" t="str">
        <f t="shared" si="213"/>
        <v/>
      </c>
      <c r="B1923" s="383" t="str">
        <f t="shared" si="216"/>
        <v/>
      </c>
      <c r="C1923" s="236"/>
      <c r="D1923" s="282"/>
      <c r="E1923" s="384" t="str">
        <f t="shared" si="214"/>
        <v/>
      </c>
      <c r="F1923" s="388"/>
      <c r="G1923" s="243"/>
      <c r="H1923" s="244"/>
      <c r="I1923" s="243"/>
      <c r="J1923" s="244"/>
      <c r="K1923" s="244"/>
      <c r="L1923" s="244"/>
      <c r="M1923" s="244"/>
      <c r="N1923" s="290"/>
      <c r="O1923" s="391" t="str">
        <f>IF(ISBLANK(L1923),"",IF(OR(ISBLANK(VLOOKUP(L1923&amp;"-"&amp;E1923,'Np Quality'!A:M,6,FALSE)),ISERROR(VLOOKUP(L1923&amp;"-"&amp;E1923,'Np Quality'!A:M,6,FALSE))),"-",VLOOKUP(L1923&amp;"-"&amp;E1923,'Np Quality'!A:M,6,FALSE)))</f>
        <v/>
      </c>
      <c r="P1923" s="391" t="str">
        <f>IF(ISBLANK(L1924),"",IF(OR(ISBLANK(VLOOKUP(L1924&amp;"-"&amp;E1924,'Np Quality'!A:M,7,FALSE)),ISERROR(VLOOKUP(L1924&amp;"-"&amp;E1924,'Np Quality'!A:M,7,FALSE))),"-",VLOOKUP(L1924&amp;"-"&amp;E1924,'Np Quality'!A:M,7,FALSE)))</f>
        <v/>
      </c>
      <c r="Q1923" s="391" t="str">
        <f>IF(ISBLANK(L1923),"",IF(OR(ISBLANK(VLOOKUP(L1923&amp;"-"&amp;E1923,'Np Quality'!A:M,8,FALSE)),ISERROR(VLOOKUP(L1923&amp;"-"&amp;E1923,'Np Quality'!A:M,8,FALSE))),"-",VLOOKUP(L1923&amp;"-"&amp;E1923,'Np Quality'!A:M,8,FALSE)))</f>
        <v/>
      </c>
      <c r="R1923" s="283" t="str">
        <f>IF(ISBLANK(L1923),"",IF(OR(ISBLANK(VLOOKUP(L1923&amp;"-"&amp;E1923,'Np Quality'!A:M,9,FALSE)),ISERROR(VLOOKUP(L1923&amp;"-"&amp;E1923,'Np Quality'!A:M,9,FALSE))),"-",VLOOKUP(L1923&amp;"-"&amp;E1923,'Np Quality'!A:M,9,FALSE)))</f>
        <v/>
      </c>
      <c r="S1923" s="150"/>
      <c r="T1923" s="395" t="str">
        <f t="shared" si="215"/>
        <v/>
      </c>
      <c r="U1923" s="395" t="str">
        <f t="shared" si="217"/>
        <v/>
      </c>
      <c r="V1923" s="396"/>
      <c r="W1923" s="282"/>
    </row>
    <row r="1924" spans="1:23">
      <c r="A1924" s="382" t="str">
        <f t="shared" si="213"/>
        <v/>
      </c>
      <c r="B1924" s="383" t="str">
        <f t="shared" si="216"/>
        <v/>
      </c>
      <c r="C1924" s="236"/>
      <c r="D1924" s="282"/>
      <c r="E1924" s="384" t="str">
        <f t="shared" si="214"/>
        <v/>
      </c>
      <c r="F1924" s="388"/>
      <c r="G1924" s="243"/>
      <c r="H1924" s="244"/>
      <c r="I1924" s="243"/>
      <c r="J1924" s="244"/>
      <c r="K1924" s="244"/>
      <c r="L1924" s="244"/>
      <c r="M1924" s="244"/>
      <c r="N1924" s="290"/>
      <c r="O1924" s="391" t="str">
        <f>IF(ISBLANK(L1924),"",IF(OR(ISBLANK(VLOOKUP(L1924&amp;"-"&amp;E1924,'Np Quality'!A:M,6,FALSE)),ISERROR(VLOOKUP(L1924&amp;"-"&amp;E1924,'Np Quality'!A:M,6,FALSE))),"-",VLOOKUP(L1924&amp;"-"&amp;E1924,'Np Quality'!A:M,6,FALSE)))</f>
        <v/>
      </c>
      <c r="P1924" s="391" t="str">
        <f>IF(ISBLANK(L1924),"",IF(OR(ISBLANK(VLOOKUP(L1924&amp;"-"&amp;E1924,'Np Quality'!A:M,7,FALSE)),ISERROR(VLOOKUP(L1924&amp;"-"&amp;E1924,'Np Quality'!A:M,7,FALSE))),"-",VLOOKUP(L1924&amp;"-"&amp;E1924,'Np Quality'!A:M,7,FALSE)))</f>
        <v/>
      </c>
      <c r="Q1924" s="391" t="str">
        <f>IF(ISBLANK(L1925),"",IF(OR(ISBLANK(VLOOKUP(L1925&amp;"-"&amp;E1925,'Np Quality'!A:M,8,FALSE)),ISERROR(VLOOKUP(L1925&amp;"-"&amp;E1925,'Np Quality'!A:M,8,FALSE))),"-",VLOOKUP(L1925&amp;"-"&amp;E1925,'Np Quality'!A:M,8,FALSE)))</f>
        <v/>
      </c>
      <c r="R1924" s="283" t="str">
        <f>IF(ISBLANK(L1924),"",IF(OR(ISBLANK(VLOOKUP(L1924&amp;"-"&amp;E1924,'Np Quality'!A:M,9,FALSE)),ISERROR(VLOOKUP(L1924&amp;"-"&amp;E1924,'Np Quality'!A:M,9,FALSE))),"-",VLOOKUP(L1924&amp;"-"&amp;E1924,'Np Quality'!A:M,9,FALSE)))</f>
        <v/>
      </c>
      <c r="S1924" s="150"/>
      <c r="T1924" s="395" t="str">
        <f t="shared" si="215"/>
        <v/>
      </c>
      <c r="U1924" s="395" t="str">
        <f t="shared" si="217"/>
        <v/>
      </c>
      <c r="V1924" s="396"/>
      <c r="W1924" s="282"/>
    </row>
    <row r="1925" spans="1:23">
      <c r="A1925" s="382" t="str">
        <f t="shared" si="213"/>
        <v/>
      </c>
      <c r="B1925" s="383" t="str">
        <f t="shared" si="216"/>
        <v/>
      </c>
      <c r="C1925" s="236"/>
      <c r="D1925" s="282"/>
      <c r="E1925" s="384" t="str">
        <f t="shared" si="214"/>
        <v/>
      </c>
      <c r="F1925" s="388"/>
      <c r="G1925" s="243"/>
      <c r="H1925" s="244"/>
      <c r="I1925" s="243"/>
      <c r="J1925" s="244"/>
      <c r="K1925" s="244"/>
      <c r="L1925" s="244"/>
      <c r="M1925" s="244"/>
      <c r="N1925" s="290"/>
      <c r="O1925" s="391" t="str">
        <f>IF(ISBLANK(L1925),"",IF(OR(ISBLANK(VLOOKUP(L1925&amp;"-"&amp;E1925,'Np Quality'!A:M,6,FALSE)),ISERROR(VLOOKUP(L1925&amp;"-"&amp;E1925,'Np Quality'!A:M,6,FALSE))),"-",VLOOKUP(L1925&amp;"-"&amp;E1925,'Np Quality'!A:M,6,FALSE)))</f>
        <v/>
      </c>
      <c r="P1925" s="391" t="str">
        <f>IF(ISBLANK(L1925),"",IF(OR(ISBLANK(VLOOKUP(L1925&amp;"-"&amp;E1925,'Np Quality'!A:M,7,FALSE)),ISERROR(VLOOKUP(L1925&amp;"-"&amp;E1925,'Np Quality'!A:M,7,FALSE))),"-",VLOOKUP(L1925&amp;"-"&amp;E1925,'Np Quality'!A:M,7,FALSE)))</f>
        <v/>
      </c>
      <c r="Q1925" s="391" t="str">
        <f>IF(ISBLANK(L1925),"",IF(OR(ISBLANK(VLOOKUP(L1925&amp;"-"&amp;E1925,'Np Quality'!A:M,8,FALSE)),ISERROR(VLOOKUP(L1925&amp;"-"&amp;E1925,'Np Quality'!A:M,8,FALSE))),"-",VLOOKUP(L1925&amp;"-"&amp;E1925,'Np Quality'!A:M,8,FALSE)))</f>
        <v/>
      </c>
      <c r="R1925" s="283" t="str">
        <f>IF(ISBLANK(L1926),"",IF(OR(ISBLANK(VLOOKUP(L1926&amp;"-"&amp;E1926,'Np Quality'!A:M,9,FALSE)),ISERROR(VLOOKUP(L1926&amp;"-"&amp;E1926,'Np Quality'!A:M,9,FALSE))),"-",VLOOKUP(L1926&amp;"-"&amp;E1926,'Np Quality'!A:M,9,FALSE)))</f>
        <v/>
      </c>
      <c r="S1925" s="150"/>
      <c r="T1925" s="395" t="str">
        <f t="shared" si="215"/>
        <v/>
      </c>
      <c r="U1925" s="395" t="str">
        <f t="shared" si="217"/>
        <v/>
      </c>
      <c r="V1925" s="396"/>
      <c r="W1925" s="282"/>
    </row>
    <row r="1926" spans="1:23">
      <c r="A1926" s="382" t="str">
        <f t="shared" si="213"/>
        <v/>
      </c>
      <c r="B1926" s="383" t="str">
        <f t="shared" si="216"/>
        <v/>
      </c>
      <c r="C1926" s="236"/>
      <c r="D1926" s="282"/>
      <c r="E1926" s="384" t="str">
        <f t="shared" si="214"/>
        <v/>
      </c>
      <c r="F1926" s="388"/>
      <c r="G1926" s="243"/>
      <c r="H1926" s="244"/>
      <c r="I1926" s="243"/>
      <c r="J1926" s="244"/>
      <c r="K1926" s="244"/>
      <c r="L1926" s="244"/>
      <c r="M1926" s="244"/>
      <c r="N1926" s="290"/>
      <c r="O1926" s="391" t="str">
        <f>IF(ISBLANK(L1926),"",IF(OR(ISBLANK(VLOOKUP(L1926&amp;"-"&amp;E1926,'Np Quality'!A:M,6,FALSE)),ISERROR(VLOOKUP(L1926&amp;"-"&amp;E1926,'Np Quality'!A:M,6,FALSE))),"-",VLOOKUP(L1926&amp;"-"&amp;E1926,'Np Quality'!A:M,6,FALSE)))</f>
        <v/>
      </c>
      <c r="P1926" s="391" t="str">
        <f>IF(ISBLANK(L1926),"",IF(OR(ISBLANK(VLOOKUP(L1926&amp;"-"&amp;E1926,'Np Quality'!A:M,7,FALSE)),ISERROR(VLOOKUP(L1926&amp;"-"&amp;E1926,'Np Quality'!A:M,7,FALSE))),"-",VLOOKUP(L1926&amp;"-"&amp;E1926,'Np Quality'!A:M,7,FALSE)))</f>
        <v/>
      </c>
      <c r="Q1926" s="391" t="str">
        <f>IF(ISBLANK(L1926),"",IF(OR(ISBLANK(VLOOKUP(L1926&amp;"-"&amp;E1926,'Np Quality'!A:M,8,FALSE)),ISERROR(VLOOKUP(L1926&amp;"-"&amp;E1926,'Np Quality'!A:M,8,FALSE))),"-",VLOOKUP(L1926&amp;"-"&amp;E1926,'Np Quality'!A:M,8,FALSE)))</f>
        <v/>
      </c>
      <c r="R1926" s="283" t="str">
        <f>IF(ISBLANK(L1926),"",IF(OR(ISBLANK(VLOOKUP(L1926&amp;"-"&amp;E1926,'Np Quality'!A:M,9,FALSE)),ISERROR(VLOOKUP(L1926&amp;"-"&amp;E1926,'Np Quality'!A:M,9,FALSE))),"-",VLOOKUP(L1926&amp;"-"&amp;E1926,'Np Quality'!A:M,9,FALSE)))</f>
        <v/>
      </c>
      <c r="S1926" s="150"/>
      <c r="T1926" s="395" t="str">
        <f t="shared" si="215"/>
        <v/>
      </c>
      <c r="U1926" s="395" t="str">
        <f t="shared" si="217"/>
        <v/>
      </c>
      <c r="V1926" s="396"/>
      <c r="W1926" s="282"/>
    </row>
    <row r="1927" spans="1:23">
      <c r="A1927" s="382" t="str">
        <f t="shared" ref="A1927:A1990" si="218">IF(ISBLANK(H1927),"",H1927&amp;"-"&amp;IF(OR(LEN(I1927)=1,LEN(I1927)=4),"0"&amp;I1927,I1927)&amp;"-"&amp;IF(LEN(G1927)=1,"0"&amp;G1927,G1927))</f>
        <v/>
      </c>
      <c r="B1927" s="383" t="str">
        <f t="shared" si="216"/>
        <v/>
      </c>
      <c r="C1927" s="236"/>
      <c r="D1927" s="282"/>
      <c r="E1927" s="384" t="str">
        <f t="shared" ref="E1927:E1990" si="219">IF(ISBLANK(D1927),"",D1927-F1927)</f>
        <v/>
      </c>
      <c r="F1927" s="388"/>
      <c r="G1927" s="243"/>
      <c r="H1927" s="244"/>
      <c r="I1927" s="243"/>
      <c r="J1927" s="244"/>
      <c r="K1927" s="244"/>
      <c r="L1927" s="244"/>
      <c r="M1927" s="244"/>
      <c r="N1927" s="290"/>
      <c r="O1927" s="391" t="str">
        <f>IF(ISBLANK(L1927),"",IF(OR(ISBLANK(VLOOKUP(L1927&amp;"-"&amp;E1927,'Np Quality'!A:M,6,FALSE)),ISERROR(VLOOKUP(L1927&amp;"-"&amp;E1927,'Np Quality'!A:M,6,FALSE))),"-",VLOOKUP(L1927&amp;"-"&amp;E1927,'Np Quality'!A:M,6,FALSE)))</f>
        <v/>
      </c>
      <c r="P1927" s="391" t="str">
        <f>IF(ISBLANK(L1927),"",IF(OR(ISBLANK(VLOOKUP(L1927&amp;"-"&amp;E1927,'Np Quality'!A:M,7,FALSE)),ISERROR(VLOOKUP(L1927&amp;"-"&amp;E1927,'Np Quality'!A:M,7,FALSE))),"-",VLOOKUP(L1927&amp;"-"&amp;E1927,'Np Quality'!A:M,7,FALSE)))</f>
        <v/>
      </c>
      <c r="Q1927" s="391" t="str">
        <f>IF(ISBLANK(L1927),"",IF(OR(ISBLANK(VLOOKUP(L1927&amp;"-"&amp;E1927,'Np Quality'!A:M,8,FALSE)),ISERROR(VLOOKUP(L1927&amp;"-"&amp;E1927,'Np Quality'!A:M,8,FALSE))),"-",VLOOKUP(L1927&amp;"-"&amp;E1927,'Np Quality'!A:M,8,FALSE)))</f>
        <v/>
      </c>
      <c r="R1927" s="283" t="str">
        <f>IF(ISBLANK(L1927),"",IF(OR(ISBLANK(VLOOKUP(L1927&amp;"-"&amp;E1927,'Np Quality'!A:M,9,FALSE)),ISERROR(VLOOKUP(L1927&amp;"-"&amp;E1927,'Np Quality'!A:M,9,FALSE))),"-",VLOOKUP(L1927&amp;"-"&amp;E1927,'Np Quality'!A:M,9,FALSE)))</f>
        <v/>
      </c>
      <c r="S1927" s="150"/>
      <c r="T1927" s="395" t="str">
        <f t="shared" si="215"/>
        <v/>
      </c>
      <c r="U1927" s="395" t="str">
        <f t="shared" si="217"/>
        <v/>
      </c>
      <c r="V1927" s="396"/>
      <c r="W1927" s="282"/>
    </row>
    <row r="1928" spans="1:23">
      <c r="A1928" s="382" t="str">
        <f t="shared" si="218"/>
        <v/>
      </c>
      <c r="B1928" s="383" t="str">
        <f t="shared" si="216"/>
        <v/>
      </c>
      <c r="C1928" s="236"/>
      <c r="D1928" s="282"/>
      <c r="E1928" s="384" t="str">
        <f t="shared" si="219"/>
        <v/>
      </c>
      <c r="F1928" s="388"/>
      <c r="G1928" s="243"/>
      <c r="H1928" s="244"/>
      <c r="I1928" s="243"/>
      <c r="J1928" s="244"/>
      <c r="K1928" s="244"/>
      <c r="L1928" s="244"/>
      <c r="M1928" s="244"/>
      <c r="N1928" s="290"/>
      <c r="O1928" s="391" t="str">
        <f>IF(ISBLANK(L1928),"",IF(OR(ISBLANK(VLOOKUP(L1928&amp;"-"&amp;E1928,'Np Quality'!A:M,6,FALSE)),ISERROR(VLOOKUP(L1928&amp;"-"&amp;E1928,'Np Quality'!A:M,6,FALSE))),"-",VLOOKUP(L1928&amp;"-"&amp;E1928,'Np Quality'!A:M,6,FALSE)))</f>
        <v/>
      </c>
      <c r="P1928" s="391" t="str">
        <f>IF(ISBLANK(L1928),"",IF(OR(ISBLANK(VLOOKUP(L1928&amp;"-"&amp;E1928,'Np Quality'!A:M,7,FALSE)),ISERROR(VLOOKUP(L1928&amp;"-"&amp;E1928,'Np Quality'!A:M,7,FALSE))),"-",VLOOKUP(L1928&amp;"-"&amp;E1928,'Np Quality'!A:M,7,FALSE)))</f>
        <v/>
      </c>
      <c r="Q1928" s="391" t="str">
        <f>IF(ISBLANK(L1928),"",IF(OR(ISBLANK(VLOOKUP(L1928&amp;"-"&amp;E1928,'Np Quality'!A:M,8,FALSE)),ISERROR(VLOOKUP(L1928&amp;"-"&amp;E1928,'Np Quality'!A:M,8,FALSE))),"-",VLOOKUP(L1928&amp;"-"&amp;E1928,'Np Quality'!A:M,8,FALSE)))</f>
        <v/>
      </c>
      <c r="R1928" s="283" t="str">
        <f>IF(ISBLANK(L1928),"",IF(OR(ISBLANK(VLOOKUP(L1928&amp;"-"&amp;E1928,'Np Quality'!A:M,9,FALSE)),ISERROR(VLOOKUP(L1928&amp;"-"&amp;E1928,'Np Quality'!A:M,9,FALSE))),"-",VLOOKUP(L1928&amp;"-"&amp;E1928,'Np Quality'!A:M,9,FALSE)))</f>
        <v/>
      </c>
      <c r="S1928" s="150"/>
      <c r="T1928" s="395" t="str">
        <f t="shared" ref="T1928:T1991" si="220">IF(ISNUMBER(B1928),CHOOSE(B1928,L1928,L1928&amp;","&amp;L1929,L1928&amp;","&amp;L1929&amp;","&amp;L1930,L1928&amp;","&amp;L1929&amp;","&amp;L1930&amp;","&amp;L1931),"")</f>
        <v/>
      </c>
      <c r="U1928" s="395" t="str">
        <f t="shared" si="217"/>
        <v/>
      </c>
      <c r="V1928" s="396"/>
      <c r="W1928" s="282"/>
    </row>
    <row r="1929" spans="1:23">
      <c r="A1929" s="382" t="str">
        <f t="shared" si="218"/>
        <v/>
      </c>
      <c r="B1929" s="383" t="str">
        <f t="shared" si="216"/>
        <v/>
      </c>
      <c r="C1929" s="236"/>
      <c r="D1929" s="282"/>
      <c r="E1929" s="384" t="str">
        <f t="shared" si="219"/>
        <v/>
      </c>
      <c r="F1929" s="388"/>
      <c r="G1929" s="243"/>
      <c r="H1929" s="244"/>
      <c r="I1929" s="243"/>
      <c r="J1929" s="244"/>
      <c r="K1929" s="244"/>
      <c r="L1929" s="244"/>
      <c r="M1929" s="244"/>
      <c r="N1929" s="290"/>
      <c r="O1929" s="391" t="str">
        <f>IF(ISBLANK(L1929),"",IF(OR(ISBLANK(VLOOKUP(L1929&amp;"-"&amp;E1929,'Np Quality'!A:M,6,FALSE)),ISERROR(VLOOKUP(L1929&amp;"-"&amp;E1929,'Np Quality'!A:M,6,FALSE))),"-",VLOOKUP(L1929&amp;"-"&amp;E1929,'Np Quality'!A:M,6,FALSE)))</f>
        <v/>
      </c>
      <c r="P1929" s="391" t="str">
        <f>IF(ISBLANK(L1929),"",IF(OR(ISBLANK(VLOOKUP(L1929&amp;"-"&amp;E1929,'Np Quality'!A:M,7,FALSE)),ISERROR(VLOOKUP(L1929&amp;"-"&amp;E1929,'Np Quality'!A:M,7,FALSE))),"-",VLOOKUP(L1929&amp;"-"&amp;E1929,'Np Quality'!A:M,7,FALSE)))</f>
        <v/>
      </c>
      <c r="Q1929" s="391" t="str">
        <f>IF(ISBLANK(L1929),"",IF(OR(ISBLANK(VLOOKUP(L1929&amp;"-"&amp;E1929,'Np Quality'!A:M,8,FALSE)),ISERROR(VLOOKUP(L1929&amp;"-"&amp;E1929,'Np Quality'!A:M,8,FALSE))),"-",VLOOKUP(L1929&amp;"-"&amp;E1929,'Np Quality'!A:M,8,FALSE)))</f>
        <v/>
      </c>
      <c r="R1929" s="283" t="str">
        <f>IF(ISBLANK(L1929),"",IF(OR(ISBLANK(VLOOKUP(L1929&amp;"-"&amp;E1929,'Np Quality'!A:M,9,FALSE)),ISERROR(VLOOKUP(L1929&amp;"-"&amp;E1929,'Np Quality'!A:M,9,FALSE))),"-",VLOOKUP(L1929&amp;"-"&amp;E1929,'Np Quality'!A:M,9,FALSE)))</f>
        <v/>
      </c>
      <c r="S1929" s="150"/>
      <c r="T1929" s="395" t="str">
        <f t="shared" si="220"/>
        <v/>
      </c>
      <c r="U1929" s="395" t="str">
        <f t="shared" si="217"/>
        <v/>
      </c>
      <c r="V1929" s="396"/>
      <c r="W1929" s="282"/>
    </row>
    <row r="1930" spans="1:23">
      <c r="A1930" s="382" t="str">
        <f t="shared" si="218"/>
        <v/>
      </c>
      <c r="B1930" s="383" t="str">
        <f t="shared" si="216"/>
        <v/>
      </c>
      <c r="C1930" s="236"/>
      <c r="D1930" s="282"/>
      <c r="E1930" s="384" t="str">
        <f t="shared" si="219"/>
        <v/>
      </c>
      <c r="F1930" s="388"/>
      <c r="G1930" s="243"/>
      <c r="H1930" s="244"/>
      <c r="I1930" s="243"/>
      <c r="J1930" s="244"/>
      <c r="K1930" s="244"/>
      <c r="L1930" s="244"/>
      <c r="M1930" s="244"/>
      <c r="N1930" s="290"/>
      <c r="O1930" s="391" t="str">
        <f>IF(ISBLANK(L1930),"",IF(OR(ISBLANK(VLOOKUP(L1930&amp;"-"&amp;E1930,'Np Quality'!A:M,6,FALSE)),ISERROR(VLOOKUP(L1930&amp;"-"&amp;E1930,'Np Quality'!A:M,6,FALSE))),"-",VLOOKUP(L1930&amp;"-"&amp;E1930,'Np Quality'!A:M,6,FALSE)))</f>
        <v/>
      </c>
      <c r="P1930" s="391" t="str">
        <f>IF(ISBLANK(L1930),"",IF(OR(ISBLANK(VLOOKUP(L1930&amp;"-"&amp;E1930,'Np Quality'!A:M,7,FALSE)),ISERROR(VLOOKUP(L1930&amp;"-"&amp;E1930,'Np Quality'!A:M,7,FALSE))),"-",VLOOKUP(L1930&amp;"-"&amp;E1930,'Np Quality'!A:M,7,FALSE)))</f>
        <v/>
      </c>
      <c r="Q1930" s="391" t="str">
        <f>IF(ISBLANK(L1930),"",IF(OR(ISBLANK(VLOOKUP(L1930&amp;"-"&amp;E1930,'Np Quality'!A:M,8,FALSE)),ISERROR(VLOOKUP(L1930&amp;"-"&amp;E1930,'Np Quality'!A:M,8,FALSE))),"-",VLOOKUP(L1930&amp;"-"&amp;E1930,'Np Quality'!A:M,8,FALSE)))</f>
        <v/>
      </c>
      <c r="R1930" s="283" t="str">
        <f>IF(ISBLANK(L1930),"",IF(OR(ISBLANK(VLOOKUP(L1930&amp;"-"&amp;E1930,'Np Quality'!A:M,9,FALSE)),ISERROR(VLOOKUP(L1930&amp;"-"&amp;E1930,'Np Quality'!A:M,9,FALSE))),"-",VLOOKUP(L1930&amp;"-"&amp;E1930,'Np Quality'!A:M,9,FALSE)))</f>
        <v/>
      </c>
      <c r="S1930" s="150"/>
      <c r="T1930" s="395" t="str">
        <f t="shared" si="220"/>
        <v/>
      </c>
      <c r="U1930" s="395" t="str">
        <f t="shared" si="217"/>
        <v/>
      </c>
      <c r="V1930" s="396"/>
      <c r="W1930" s="282"/>
    </row>
    <row r="1931" spans="1:23">
      <c r="A1931" s="382" t="str">
        <f t="shared" si="218"/>
        <v/>
      </c>
      <c r="B1931" s="383" t="str">
        <f t="shared" si="216"/>
        <v/>
      </c>
      <c r="C1931" s="236"/>
      <c r="D1931" s="282"/>
      <c r="E1931" s="384" t="str">
        <f t="shared" si="219"/>
        <v/>
      </c>
      <c r="F1931" s="388"/>
      <c r="G1931" s="243"/>
      <c r="H1931" s="244"/>
      <c r="I1931" s="243"/>
      <c r="J1931" s="244"/>
      <c r="K1931" s="244"/>
      <c r="L1931" s="244"/>
      <c r="M1931" s="244"/>
      <c r="N1931" s="290"/>
      <c r="O1931" s="391" t="str">
        <f>IF(ISBLANK(L1931),"",IF(OR(ISBLANK(VLOOKUP(L1931&amp;"-"&amp;E1931,'Np Quality'!A:M,6,FALSE)),ISERROR(VLOOKUP(L1931&amp;"-"&amp;E1931,'Np Quality'!A:M,6,FALSE))),"-",VLOOKUP(L1931&amp;"-"&amp;E1931,'Np Quality'!A:M,6,FALSE)))</f>
        <v/>
      </c>
      <c r="P1931" s="391" t="str">
        <f>IF(ISBLANK(L1931),"",IF(OR(ISBLANK(VLOOKUP(L1931&amp;"-"&amp;E1931,'Np Quality'!A:M,7,FALSE)),ISERROR(VLOOKUP(L1931&amp;"-"&amp;E1931,'Np Quality'!A:M,7,FALSE))),"-",VLOOKUP(L1931&amp;"-"&amp;E1931,'Np Quality'!A:M,7,FALSE)))</f>
        <v/>
      </c>
      <c r="Q1931" s="391" t="str">
        <f>IF(ISBLANK(L1931),"",IF(OR(ISBLANK(VLOOKUP(L1931&amp;"-"&amp;E1931,'Np Quality'!A:M,8,FALSE)),ISERROR(VLOOKUP(L1931&amp;"-"&amp;E1931,'Np Quality'!A:M,8,FALSE))),"-",VLOOKUP(L1931&amp;"-"&amp;E1931,'Np Quality'!A:M,8,FALSE)))</f>
        <v/>
      </c>
      <c r="R1931" s="283" t="str">
        <f>IF(ISBLANK(L1931),"",IF(OR(ISBLANK(VLOOKUP(L1931&amp;"-"&amp;E1931,'Np Quality'!A:M,9,FALSE)),ISERROR(VLOOKUP(L1931&amp;"-"&amp;E1931,'Np Quality'!A:M,9,FALSE))),"-",VLOOKUP(L1931&amp;"-"&amp;E1931,'Np Quality'!A:M,9,FALSE)))</f>
        <v/>
      </c>
      <c r="S1931" s="150"/>
      <c r="T1931" s="395" t="str">
        <f t="shared" si="220"/>
        <v/>
      </c>
      <c r="U1931" s="395" t="str">
        <f t="shared" si="217"/>
        <v/>
      </c>
      <c r="V1931" s="396"/>
      <c r="W1931" s="282"/>
    </row>
    <row r="1932" spans="1:23">
      <c r="A1932" s="382" t="str">
        <f t="shared" si="218"/>
        <v/>
      </c>
      <c r="B1932" s="383" t="str">
        <f t="shared" si="216"/>
        <v/>
      </c>
      <c r="C1932" s="236"/>
      <c r="D1932" s="282"/>
      <c r="E1932" s="384" t="str">
        <f t="shared" si="219"/>
        <v/>
      </c>
      <c r="F1932" s="388"/>
      <c r="G1932" s="243"/>
      <c r="H1932" s="244"/>
      <c r="I1932" s="243"/>
      <c r="J1932" s="244"/>
      <c r="K1932" s="244"/>
      <c r="L1932" s="244"/>
      <c r="M1932" s="244"/>
      <c r="N1932" s="290"/>
      <c r="O1932" s="391" t="str">
        <f>IF(ISBLANK(L1933),"",IF(OR(ISBLANK(VLOOKUP(L1933&amp;"-"&amp;E1933,'Np Quality'!A:M,6,FALSE)),ISERROR(VLOOKUP(L1933&amp;"-"&amp;E1933,'Np Quality'!A:M,6,FALSE))),"-",VLOOKUP(L1933&amp;"-"&amp;E1933,'Np Quality'!A:M,6,FALSE)))</f>
        <v/>
      </c>
      <c r="P1932" s="391" t="str">
        <f>IF(ISBLANK(L1932),"",IF(OR(ISBLANK(VLOOKUP(L1932&amp;"-"&amp;E1932,'Np Quality'!A:M,7,FALSE)),ISERROR(VLOOKUP(L1932&amp;"-"&amp;E1932,'Np Quality'!A:M,7,FALSE))),"-",VLOOKUP(L1932&amp;"-"&amp;E1932,'Np Quality'!A:M,7,FALSE)))</f>
        <v/>
      </c>
      <c r="Q1932" s="391" t="str">
        <f>IF(ISBLANK(L1932),"",IF(OR(ISBLANK(VLOOKUP(L1932&amp;"-"&amp;E1932,'Np Quality'!A:M,8,FALSE)),ISERROR(VLOOKUP(L1932&amp;"-"&amp;E1932,'Np Quality'!A:M,8,FALSE))),"-",VLOOKUP(L1932&amp;"-"&amp;E1932,'Np Quality'!A:M,8,FALSE)))</f>
        <v/>
      </c>
      <c r="R1932" s="283" t="str">
        <f>IF(ISBLANK(L1932),"",IF(OR(ISBLANK(VLOOKUP(L1932&amp;"-"&amp;E1932,'Np Quality'!A:M,9,FALSE)),ISERROR(VLOOKUP(L1932&amp;"-"&amp;E1932,'Np Quality'!A:M,9,FALSE))),"-",VLOOKUP(L1932&amp;"-"&amp;E1932,'Np Quality'!A:M,9,FALSE)))</f>
        <v/>
      </c>
      <c r="S1932" s="150"/>
      <c r="T1932" s="395" t="str">
        <f t="shared" si="220"/>
        <v/>
      </c>
      <c r="U1932" s="395" t="str">
        <f t="shared" si="217"/>
        <v/>
      </c>
      <c r="V1932" s="396"/>
      <c r="W1932" s="282"/>
    </row>
    <row r="1933" spans="1:23">
      <c r="A1933" s="382" t="str">
        <f t="shared" si="218"/>
        <v/>
      </c>
      <c r="B1933" s="383" t="str">
        <f t="shared" ref="B1933:B1996" si="221">IF(AND(A1933&lt;&gt;A1932,A1933&lt;&gt;""),COUNTIF(A:A,A1933),"")</f>
        <v/>
      </c>
      <c r="C1933" s="236"/>
      <c r="D1933" s="282"/>
      <c r="E1933" s="384" t="str">
        <f t="shared" si="219"/>
        <v/>
      </c>
      <c r="F1933" s="388"/>
      <c r="G1933" s="243"/>
      <c r="H1933" s="244"/>
      <c r="I1933" s="243"/>
      <c r="J1933" s="244"/>
      <c r="K1933" s="244"/>
      <c r="L1933" s="244"/>
      <c r="M1933" s="244"/>
      <c r="N1933" s="290"/>
      <c r="O1933" s="391" t="str">
        <f>IF(ISBLANK(L1933),"",IF(OR(ISBLANK(VLOOKUP(L1933&amp;"-"&amp;E1933,'Np Quality'!A:M,6,FALSE)),ISERROR(VLOOKUP(L1933&amp;"-"&amp;E1933,'Np Quality'!A:M,6,FALSE))),"-",VLOOKUP(L1933&amp;"-"&amp;E1933,'Np Quality'!A:M,6,FALSE)))</f>
        <v/>
      </c>
      <c r="P1933" s="391" t="str">
        <f>IF(ISBLANK(L1934),"",IF(OR(ISBLANK(VLOOKUP(L1934&amp;"-"&amp;E1934,'Np Quality'!A:M,7,FALSE)),ISERROR(VLOOKUP(L1934&amp;"-"&amp;E1934,'Np Quality'!A:M,7,FALSE))),"-",VLOOKUP(L1934&amp;"-"&amp;E1934,'Np Quality'!A:M,7,FALSE)))</f>
        <v/>
      </c>
      <c r="Q1933" s="391" t="str">
        <f>IF(ISBLANK(L1933),"",IF(OR(ISBLANK(VLOOKUP(L1933&amp;"-"&amp;E1933,'Np Quality'!A:M,8,FALSE)),ISERROR(VLOOKUP(L1933&amp;"-"&amp;E1933,'Np Quality'!A:M,8,FALSE))),"-",VLOOKUP(L1933&amp;"-"&amp;E1933,'Np Quality'!A:M,8,FALSE)))</f>
        <v/>
      </c>
      <c r="R1933" s="283" t="str">
        <f>IF(ISBLANK(L1933),"",IF(OR(ISBLANK(VLOOKUP(L1933&amp;"-"&amp;E1933,'Np Quality'!A:M,9,FALSE)),ISERROR(VLOOKUP(L1933&amp;"-"&amp;E1933,'Np Quality'!A:M,9,FALSE))),"-",VLOOKUP(L1933&amp;"-"&amp;E1933,'Np Quality'!A:M,9,FALSE)))</f>
        <v/>
      </c>
      <c r="S1933" s="150"/>
      <c r="T1933" s="395" t="str">
        <f t="shared" si="220"/>
        <v/>
      </c>
      <c r="U1933" s="395" t="str">
        <f t="shared" si="217"/>
        <v/>
      </c>
      <c r="V1933" s="396"/>
      <c r="W1933" s="282"/>
    </row>
    <row r="1934" spans="1:23">
      <c r="A1934" s="382" t="str">
        <f t="shared" si="218"/>
        <v/>
      </c>
      <c r="B1934" s="383" t="str">
        <f t="shared" si="221"/>
        <v/>
      </c>
      <c r="C1934" s="236"/>
      <c r="D1934" s="282"/>
      <c r="E1934" s="384" t="str">
        <f t="shared" si="219"/>
        <v/>
      </c>
      <c r="F1934" s="388"/>
      <c r="G1934" s="243"/>
      <c r="H1934" s="244"/>
      <c r="I1934" s="243"/>
      <c r="J1934" s="244"/>
      <c r="K1934" s="244"/>
      <c r="L1934" s="244"/>
      <c r="M1934" s="244"/>
      <c r="N1934" s="290"/>
      <c r="O1934" s="391" t="str">
        <f>IF(ISBLANK(L1934),"",IF(OR(ISBLANK(VLOOKUP(L1934&amp;"-"&amp;E1934,'Np Quality'!A:M,6,FALSE)),ISERROR(VLOOKUP(L1934&amp;"-"&amp;E1934,'Np Quality'!A:M,6,FALSE))),"-",VLOOKUP(L1934&amp;"-"&amp;E1934,'Np Quality'!A:M,6,FALSE)))</f>
        <v/>
      </c>
      <c r="P1934" s="391" t="str">
        <f>IF(ISBLANK(L1934),"",IF(OR(ISBLANK(VLOOKUP(L1934&amp;"-"&amp;E1934,'Np Quality'!A:M,7,FALSE)),ISERROR(VLOOKUP(L1934&amp;"-"&amp;E1934,'Np Quality'!A:M,7,FALSE))),"-",VLOOKUP(L1934&amp;"-"&amp;E1934,'Np Quality'!A:M,7,FALSE)))</f>
        <v/>
      </c>
      <c r="Q1934" s="391" t="str">
        <f>IF(ISBLANK(L1935),"",IF(OR(ISBLANK(VLOOKUP(L1935&amp;"-"&amp;E1935,'Np Quality'!A:M,8,FALSE)),ISERROR(VLOOKUP(L1935&amp;"-"&amp;E1935,'Np Quality'!A:M,8,FALSE))),"-",VLOOKUP(L1935&amp;"-"&amp;E1935,'Np Quality'!A:M,8,FALSE)))</f>
        <v/>
      </c>
      <c r="R1934" s="283" t="str">
        <f>IF(ISBLANK(L1934),"",IF(OR(ISBLANK(VLOOKUP(L1934&amp;"-"&amp;E1934,'Np Quality'!A:M,9,FALSE)),ISERROR(VLOOKUP(L1934&amp;"-"&amp;E1934,'Np Quality'!A:M,9,FALSE))),"-",VLOOKUP(L1934&amp;"-"&amp;E1934,'Np Quality'!A:M,9,FALSE)))</f>
        <v/>
      </c>
      <c r="S1934" s="150"/>
      <c r="T1934" s="395" t="str">
        <f t="shared" si="220"/>
        <v/>
      </c>
      <c r="U1934" s="395" t="str">
        <f t="shared" si="217"/>
        <v/>
      </c>
      <c r="V1934" s="396"/>
      <c r="W1934" s="282"/>
    </row>
    <row r="1935" spans="1:23">
      <c r="A1935" s="382" t="str">
        <f t="shared" si="218"/>
        <v/>
      </c>
      <c r="B1935" s="383" t="str">
        <f t="shared" si="221"/>
        <v/>
      </c>
      <c r="C1935" s="236"/>
      <c r="D1935" s="282"/>
      <c r="E1935" s="384" t="str">
        <f t="shared" si="219"/>
        <v/>
      </c>
      <c r="F1935" s="388"/>
      <c r="G1935" s="243"/>
      <c r="H1935" s="244"/>
      <c r="I1935" s="243"/>
      <c r="J1935" s="244"/>
      <c r="K1935" s="244"/>
      <c r="L1935" s="244"/>
      <c r="M1935" s="244"/>
      <c r="N1935" s="290"/>
      <c r="O1935" s="391" t="str">
        <f>IF(ISBLANK(L1935),"",IF(OR(ISBLANK(VLOOKUP(L1935&amp;"-"&amp;E1935,'Np Quality'!A:M,6,FALSE)),ISERROR(VLOOKUP(L1935&amp;"-"&amp;E1935,'Np Quality'!A:M,6,FALSE))),"-",VLOOKUP(L1935&amp;"-"&amp;E1935,'Np Quality'!A:M,6,FALSE)))</f>
        <v/>
      </c>
      <c r="P1935" s="391" t="str">
        <f>IF(ISBLANK(L1935),"",IF(OR(ISBLANK(VLOOKUP(L1935&amp;"-"&amp;E1935,'Np Quality'!A:M,7,FALSE)),ISERROR(VLOOKUP(L1935&amp;"-"&amp;E1935,'Np Quality'!A:M,7,FALSE))),"-",VLOOKUP(L1935&amp;"-"&amp;E1935,'Np Quality'!A:M,7,FALSE)))</f>
        <v/>
      </c>
      <c r="Q1935" s="391" t="str">
        <f>IF(ISBLANK(L1935),"",IF(OR(ISBLANK(VLOOKUP(L1935&amp;"-"&amp;E1935,'Np Quality'!A:M,8,FALSE)),ISERROR(VLOOKUP(L1935&amp;"-"&amp;E1935,'Np Quality'!A:M,8,FALSE))),"-",VLOOKUP(L1935&amp;"-"&amp;E1935,'Np Quality'!A:M,8,FALSE)))</f>
        <v/>
      </c>
      <c r="R1935" s="283" t="str">
        <f>IF(ISBLANK(L1936),"",IF(OR(ISBLANK(VLOOKUP(L1936&amp;"-"&amp;E1936,'Np Quality'!A:M,9,FALSE)),ISERROR(VLOOKUP(L1936&amp;"-"&amp;E1936,'Np Quality'!A:M,9,FALSE))),"-",VLOOKUP(L1936&amp;"-"&amp;E1936,'Np Quality'!A:M,9,FALSE)))</f>
        <v/>
      </c>
      <c r="S1935" s="150"/>
      <c r="T1935" s="395" t="str">
        <f t="shared" si="220"/>
        <v/>
      </c>
      <c r="U1935" s="395" t="str">
        <f t="shared" si="217"/>
        <v/>
      </c>
      <c r="V1935" s="396"/>
      <c r="W1935" s="282"/>
    </row>
    <row r="1936" spans="1:23">
      <c r="A1936" s="382" t="str">
        <f t="shared" si="218"/>
        <v/>
      </c>
      <c r="B1936" s="383" t="str">
        <f t="shared" si="221"/>
        <v/>
      </c>
      <c r="C1936" s="236"/>
      <c r="D1936" s="282"/>
      <c r="E1936" s="384" t="str">
        <f t="shared" si="219"/>
        <v/>
      </c>
      <c r="F1936" s="388"/>
      <c r="G1936" s="243"/>
      <c r="H1936" s="244"/>
      <c r="I1936" s="243"/>
      <c r="J1936" s="244"/>
      <c r="K1936" s="244"/>
      <c r="L1936" s="244"/>
      <c r="M1936" s="244"/>
      <c r="N1936" s="290"/>
      <c r="O1936" s="391" t="str">
        <f>IF(ISBLANK(L1936),"",IF(OR(ISBLANK(VLOOKUP(L1936&amp;"-"&amp;E1936,'Np Quality'!A:M,6,FALSE)),ISERROR(VLOOKUP(L1936&amp;"-"&amp;E1936,'Np Quality'!A:M,6,FALSE))),"-",VLOOKUP(L1936&amp;"-"&amp;E1936,'Np Quality'!A:M,6,FALSE)))</f>
        <v/>
      </c>
      <c r="P1936" s="391" t="str">
        <f>IF(ISBLANK(L1936),"",IF(OR(ISBLANK(VLOOKUP(L1936&amp;"-"&amp;E1936,'Np Quality'!A:M,7,FALSE)),ISERROR(VLOOKUP(L1936&amp;"-"&amp;E1936,'Np Quality'!A:M,7,FALSE))),"-",VLOOKUP(L1936&amp;"-"&amp;E1936,'Np Quality'!A:M,7,FALSE)))</f>
        <v/>
      </c>
      <c r="Q1936" s="391" t="str">
        <f>IF(ISBLANK(L1936),"",IF(OR(ISBLANK(VLOOKUP(L1936&amp;"-"&amp;E1936,'Np Quality'!A:M,8,FALSE)),ISERROR(VLOOKUP(L1936&amp;"-"&amp;E1936,'Np Quality'!A:M,8,FALSE))),"-",VLOOKUP(L1936&amp;"-"&amp;E1936,'Np Quality'!A:M,8,FALSE)))</f>
        <v/>
      </c>
      <c r="R1936" s="283" t="str">
        <f>IF(ISBLANK(L1936),"",IF(OR(ISBLANK(VLOOKUP(L1936&amp;"-"&amp;E1936,'Np Quality'!A:M,9,FALSE)),ISERROR(VLOOKUP(L1936&amp;"-"&amp;E1936,'Np Quality'!A:M,9,FALSE))),"-",VLOOKUP(L1936&amp;"-"&amp;E1936,'Np Quality'!A:M,9,FALSE)))</f>
        <v/>
      </c>
      <c r="S1936" s="150"/>
      <c r="T1936" s="395" t="str">
        <f t="shared" si="220"/>
        <v/>
      </c>
      <c r="U1936" s="395" t="str">
        <f t="shared" si="217"/>
        <v/>
      </c>
      <c r="V1936" s="396"/>
      <c r="W1936" s="282"/>
    </row>
    <row r="1937" spans="1:23">
      <c r="A1937" s="382" t="str">
        <f t="shared" si="218"/>
        <v/>
      </c>
      <c r="B1937" s="383" t="str">
        <f t="shared" si="221"/>
        <v/>
      </c>
      <c r="C1937" s="236"/>
      <c r="D1937" s="282"/>
      <c r="E1937" s="384" t="str">
        <f t="shared" si="219"/>
        <v/>
      </c>
      <c r="F1937" s="388"/>
      <c r="G1937" s="243"/>
      <c r="H1937" s="244"/>
      <c r="I1937" s="243"/>
      <c r="J1937" s="244"/>
      <c r="K1937" s="244"/>
      <c r="L1937" s="244"/>
      <c r="M1937" s="244"/>
      <c r="N1937" s="290"/>
      <c r="O1937" s="391" t="str">
        <f>IF(ISBLANK(L1937),"",IF(OR(ISBLANK(VLOOKUP(L1937&amp;"-"&amp;E1937,'Np Quality'!A:M,6,FALSE)),ISERROR(VLOOKUP(L1937&amp;"-"&amp;E1937,'Np Quality'!A:M,6,FALSE))),"-",VLOOKUP(L1937&amp;"-"&amp;E1937,'Np Quality'!A:M,6,FALSE)))</f>
        <v/>
      </c>
      <c r="P1937" s="391" t="str">
        <f>IF(ISBLANK(L1937),"",IF(OR(ISBLANK(VLOOKUP(L1937&amp;"-"&amp;E1937,'Np Quality'!A:M,7,FALSE)),ISERROR(VLOOKUP(L1937&amp;"-"&amp;E1937,'Np Quality'!A:M,7,FALSE))),"-",VLOOKUP(L1937&amp;"-"&amp;E1937,'Np Quality'!A:M,7,FALSE)))</f>
        <v/>
      </c>
      <c r="Q1937" s="391" t="str">
        <f>IF(ISBLANK(L1937),"",IF(OR(ISBLANK(VLOOKUP(L1937&amp;"-"&amp;E1937,'Np Quality'!A:M,8,FALSE)),ISERROR(VLOOKUP(L1937&amp;"-"&amp;E1937,'Np Quality'!A:M,8,FALSE))),"-",VLOOKUP(L1937&amp;"-"&amp;E1937,'Np Quality'!A:M,8,FALSE)))</f>
        <v/>
      </c>
      <c r="R1937" s="283" t="str">
        <f>IF(ISBLANK(L1937),"",IF(OR(ISBLANK(VLOOKUP(L1937&amp;"-"&amp;E1937,'Np Quality'!A:M,9,FALSE)),ISERROR(VLOOKUP(L1937&amp;"-"&amp;E1937,'Np Quality'!A:M,9,FALSE))),"-",VLOOKUP(L1937&amp;"-"&amp;E1937,'Np Quality'!A:M,9,FALSE)))</f>
        <v/>
      </c>
      <c r="S1937" s="150"/>
      <c r="T1937" s="395" t="str">
        <f t="shared" si="220"/>
        <v/>
      </c>
      <c r="U1937" s="395" t="str">
        <f t="shared" si="217"/>
        <v/>
      </c>
      <c r="V1937" s="396"/>
      <c r="W1937" s="282"/>
    </row>
    <row r="1938" spans="1:23">
      <c r="A1938" s="382" t="str">
        <f t="shared" si="218"/>
        <v/>
      </c>
      <c r="B1938" s="383" t="str">
        <f t="shared" si="221"/>
        <v/>
      </c>
      <c r="C1938" s="236"/>
      <c r="D1938" s="282"/>
      <c r="E1938" s="384" t="str">
        <f t="shared" si="219"/>
        <v/>
      </c>
      <c r="F1938" s="388"/>
      <c r="G1938" s="243"/>
      <c r="H1938" s="244"/>
      <c r="I1938" s="243"/>
      <c r="J1938" s="244"/>
      <c r="K1938" s="244"/>
      <c r="L1938" s="244"/>
      <c r="M1938" s="244"/>
      <c r="N1938" s="290"/>
      <c r="O1938" s="391" t="str">
        <f>IF(ISBLANK(L1938),"",IF(OR(ISBLANK(VLOOKUP(L1938&amp;"-"&amp;E1938,'Np Quality'!A:M,6,FALSE)),ISERROR(VLOOKUP(L1938&amp;"-"&amp;E1938,'Np Quality'!A:M,6,FALSE))),"-",VLOOKUP(L1938&amp;"-"&amp;E1938,'Np Quality'!A:M,6,FALSE)))</f>
        <v/>
      </c>
      <c r="P1938" s="391" t="str">
        <f>IF(ISBLANK(L1938),"",IF(OR(ISBLANK(VLOOKUP(L1938&amp;"-"&amp;E1938,'Np Quality'!A:M,7,FALSE)),ISERROR(VLOOKUP(L1938&amp;"-"&amp;E1938,'Np Quality'!A:M,7,FALSE))),"-",VLOOKUP(L1938&amp;"-"&amp;E1938,'Np Quality'!A:M,7,FALSE)))</f>
        <v/>
      </c>
      <c r="Q1938" s="391" t="str">
        <f>IF(ISBLANK(L1938),"",IF(OR(ISBLANK(VLOOKUP(L1938&amp;"-"&amp;E1938,'Np Quality'!A:M,8,FALSE)),ISERROR(VLOOKUP(L1938&amp;"-"&amp;E1938,'Np Quality'!A:M,8,FALSE))),"-",VLOOKUP(L1938&amp;"-"&amp;E1938,'Np Quality'!A:M,8,FALSE)))</f>
        <v/>
      </c>
      <c r="R1938" s="283" t="str">
        <f>IF(ISBLANK(L1938),"",IF(OR(ISBLANK(VLOOKUP(L1938&amp;"-"&amp;E1938,'Np Quality'!A:M,9,FALSE)),ISERROR(VLOOKUP(L1938&amp;"-"&amp;E1938,'Np Quality'!A:M,9,FALSE))),"-",VLOOKUP(L1938&amp;"-"&amp;E1938,'Np Quality'!A:M,9,FALSE)))</f>
        <v/>
      </c>
      <c r="S1938" s="150"/>
      <c r="T1938" s="395" t="str">
        <f t="shared" si="220"/>
        <v/>
      </c>
      <c r="U1938" s="395" t="str">
        <f t="shared" si="217"/>
        <v/>
      </c>
      <c r="V1938" s="396"/>
      <c r="W1938" s="282"/>
    </row>
    <row r="1939" spans="1:23">
      <c r="A1939" s="382" t="str">
        <f t="shared" si="218"/>
        <v/>
      </c>
      <c r="B1939" s="383" t="str">
        <f t="shared" si="221"/>
        <v/>
      </c>
      <c r="C1939" s="236"/>
      <c r="D1939" s="282"/>
      <c r="E1939" s="384" t="str">
        <f t="shared" si="219"/>
        <v/>
      </c>
      <c r="F1939" s="388"/>
      <c r="G1939" s="243"/>
      <c r="H1939" s="244"/>
      <c r="I1939" s="243"/>
      <c r="J1939" s="244"/>
      <c r="K1939" s="244"/>
      <c r="L1939" s="244"/>
      <c r="M1939" s="244"/>
      <c r="N1939" s="290"/>
      <c r="O1939" s="391" t="str">
        <f>IF(ISBLANK(L1939),"",IF(OR(ISBLANK(VLOOKUP(L1939&amp;"-"&amp;E1939,'Np Quality'!A:M,6,FALSE)),ISERROR(VLOOKUP(L1939&amp;"-"&amp;E1939,'Np Quality'!A:M,6,FALSE))),"-",VLOOKUP(L1939&amp;"-"&amp;E1939,'Np Quality'!A:M,6,FALSE)))</f>
        <v/>
      </c>
      <c r="P1939" s="391" t="str">
        <f>IF(ISBLANK(L1939),"",IF(OR(ISBLANK(VLOOKUP(L1939&amp;"-"&amp;E1939,'Np Quality'!A:M,7,FALSE)),ISERROR(VLOOKUP(L1939&amp;"-"&amp;E1939,'Np Quality'!A:M,7,FALSE))),"-",VLOOKUP(L1939&amp;"-"&amp;E1939,'Np Quality'!A:M,7,FALSE)))</f>
        <v/>
      </c>
      <c r="Q1939" s="391" t="str">
        <f>IF(ISBLANK(L1939),"",IF(OR(ISBLANK(VLOOKUP(L1939&amp;"-"&amp;E1939,'Np Quality'!A:M,8,FALSE)),ISERROR(VLOOKUP(L1939&amp;"-"&amp;E1939,'Np Quality'!A:M,8,FALSE))),"-",VLOOKUP(L1939&amp;"-"&amp;E1939,'Np Quality'!A:M,8,FALSE)))</f>
        <v/>
      </c>
      <c r="R1939" s="283" t="str">
        <f>IF(ISBLANK(L1939),"",IF(OR(ISBLANK(VLOOKUP(L1939&amp;"-"&amp;E1939,'Np Quality'!A:M,9,FALSE)),ISERROR(VLOOKUP(L1939&amp;"-"&amp;E1939,'Np Quality'!A:M,9,FALSE))),"-",VLOOKUP(L1939&amp;"-"&amp;E1939,'Np Quality'!A:M,9,FALSE)))</f>
        <v/>
      </c>
      <c r="S1939" s="150"/>
      <c r="T1939" s="395" t="str">
        <f t="shared" si="220"/>
        <v/>
      </c>
      <c r="U1939" s="395" t="str">
        <f t="shared" si="217"/>
        <v/>
      </c>
      <c r="V1939" s="396"/>
      <c r="W1939" s="282"/>
    </row>
    <row r="1940" spans="1:23">
      <c r="A1940" s="382" t="str">
        <f t="shared" si="218"/>
        <v/>
      </c>
      <c r="B1940" s="383" t="str">
        <f t="shared" si="221"/>
        <v/>
      </c>
      <c r="C1940" s="236"/>
      <c r="D1940" s="282"/>
      <c r="E1940" s="384" t="str">
        <f t="shared" si="219"/>
        <v/>
      </c>
      <c r="F1940" s="388"/>
      <c r="G1940" s="243"/>
      <c r="H1940" s="244"/>
      <c r="I1940" s="243"/>
      <c r="J1940" s="244"/>
      <c r="K1940" s="244"/>
      <c r="L1940" s="244"/>
      <c r="M1940" s="244"/>
      <c r="N1940" s="290"/>
      <c r="O1940" s="391" t="str">
        <f>IF(ISBLANK(L1940),"",IF(OR(ISBLANK(VLOOKUP(L1940&amp;"-"&amp;E1940,'Np Quality'!A:M,6,FALSE)),ISERROR(VLOOKUP(L1940&amp;"-"&amp;E1940,'Np Quality'!A:M,6,FALSE))),"-",VLOOKUP(L1940&amp;"-"&amp;E1940,'Np Quality'!A:M,6,FALSE)))</f>
        <v/>
      </c>
      <c r="P1940" s="391" t="str">
        <f>IF(ISBLANK(L1940),"",IF(OR(ISBLANK(VLOOKUP(L1940&amp;"-"&amp;E1940,'Np Quality'!A:M,7,FALSE)),ISERROR(VLOOKUP(L1940&amp;"-"&amp;E1940,'Np Quality'!A:M,7,FALSE))),"-",VLOOKUP(L1940&amp;"-"&amp;E1940,'Np Quality'!A:M,7,FALSE)))</f>
        <v/>
      </c>
      <c r="Q1940" s="391" t="str">
        <f>IF(ISBLANK(L1940),"",IF(OR(ISBLANK(VLOOKUP(L1940&amp;"-"&amp;E1940,'Np Quality'!A:M,8,FALSE)),ISERROR(VLOOKUP(L1940&amp;"-"&amp;E1940,'Np Quality'!A:M,8,FALSE))),"-",VLOOKUP(L1940&amp;"-"&amp;E1940,'Np Quality'!A:M,8,FALSE)))</f>
        <v/>
      </c>
      <c r="R1940" s="283" t="str">
        <f>IF(ISBLANK(L1940),"",IF(OR(ISBLANK(VLOOKUP(L1940&amp;"-"&amp;E1940,'Np Quality'!A:M,9,FALSE)),ISERROR(VLOOKUP(L1940&amp;"-"&amp;E1940,'Np Quality'!A:M,9,FALSE))),"-",VLOOKUP(L1940&amp;"-"&amp;E1940,'Np Quality'!A:M,9,FALSE)))</f>
        <v/>
      </c>
      <c r="S1940" s="150"/>
      <c r="T1940" s="395" t="str">
        <f t="shared" si="220"/>
        <v/>
      </c>
      <c r="U1940" s="395" t="str">
        <f t="shared" si="217"/>
        <v/>
      </c>
      <c r="V1940" s="396"/>
      <c r="W1940" s="282"/>
    </row>
    <row r="1941" spans="1:23">
      <c r="A1941" s="382" t="str">
        <f t="shared" si="218"/>
        <v/>
      </c>
      <c r="B1941" s="383" t="str">
        <f t="shared" si="221"/>
        <v/>
      </c>
      <c r="C1941" s="236"/>
      <c r="D1941" s="282"/>
      <c r="E1941" s="384" t="str">
        <f t="shared" si="219"/>
        <v/>
      </c>
      <c r="F1941" s="388"/>
      <c r="G1941" s="243"/>
      <c r="H1941" s="244"/>
      <c r="I1941" s="243"/>
      <c r="J1941" s="244"/>
      <c r="K1941" s="244"/>
      <c r="L1941" s="244"/>
      <c r="M1941" s="244"/>
      <c r="N1941" s="290"/>
      <c r="O1941" s="391" t="str">
        <f>IF(ISBLANK(L1941),"",IF(OR(ISBLANK(VLOOKUP(L1941&amp;"-"&amp;E1941,'Np Quality'!A:M,6,FALSE)),ISERROR(VLOOKUP(L1941&amp;"-"&amp;E1941,'Np Quality'!A:M,6,FALSE))),"-",VLOOKUP(L1941&amp;"-"&amp;E1941,'Np Quality'!A:M,6,FALSE)))</f>
        <v/>
      </c>
      <c r="P1941" s="391" t="str">
        <f>IF(ISBLANK(L1941),"",IF(OR(ISBLANK(VLOOKUP(L1941&amp;"-"&amp;E1941,'Np Quality'!A:M,7,FALSE)),ISERROR(VLOOKUP(L1941&amp;"-"&amp;E1941,'Np Quality'!A:M,7,FALSE))),"-",VLOOKUP(L1941&amp;"-"&amp;E1941,'Np Quality'!A:M,7,FALSE)))</f>
        <v/>
      </c>
      <c r="Q1941" s="391" t="str">
        <f>IF(ISBLANK(L1941),"",IF(OR(ISBLANK(VLOOKUP(L1941&amp;"-"&amp;E1941,'Np Quality'!A:M,8,FALSE)),ISERROR(VLOOKUP(L1941&amp;"-"&amp;E1941,'Np Quality'!A:M,8,FALSE))),"-",VLOOKUP(L1941&amp;"-"&amp;E1941,'Np Quality'!A:M,8,FALSE)))</f>
        <v/>
      </c>
      <c r="R1941" s="283" t="str">
        <f>IF(ISBLANK(L1941),"",IF(OR(ISBLANK(VLOOKUP(L1941&amp;"-"&amp;E1941,'Np Quality'!A:M,9,FALSE)),ISERROR(VLOOKUP(L1941&amp;"-"&amp;E1941,'Np Quality'!A:M,9,FALSE))),"-",VLOOKUP(L1941&amp;"-"&amp;E1941,'Np Quality'!A:M,9,FALSE)))</f>
        <v/>
      </c>
      <c r="S1941" s="150"/>
      <c r="T1941" s="395" t="str">
        <f t="shared" si="220"/>
        <v/>
      </c>
      <c r="U1941" s="395" t="str">
        <f t="shared" si="217"/>
        <v/>
      </c>
      <c r="V1941" s="396"/>
      <c r="W1941" s="282"/>
    </row>
    <row r="1942" spans="1:23">
      <c r="A1942" s="382" t="str">
        <f t="shared" si="218"/>
        <v/>
      </c>
      <c r="B1942" s="383" t="str">
        <f t="shared" si="221"/>
        <v/>
      </c>
      <c r="C1942" s="236"/>
      <c r="D1942" s="282"/>
      <c r="E1942" s="384" t="str">
        <f t="shared" si="219"/>
        <v/>
      </c>
      <c r="F1942" s="388"/>
      <c r="G1942" s="243"/>
      <c r="H1942" s="244"/>
      <c r="I1942" s="243"/>
      <c r="J1942" s="244"/>
      <c r="K1942" s="244"/>
      <c r="L1942" s="244"/>
      <c r="M1942" s="244"/>
      <c r="N1942" s="290"/>
      <c r="O1942" s="391" t="str">
        <f>IF(ISBLANK(L1943),"",IF(OR(ISBLANK(VLOOKUP(L1943&amp;"-"&amp;E1943,'Np Quality'!A:M,6,FALSE)),ISERROR(VLOOKUP(L1943&amp;"-"&amp;E1943,'Np Quality'!A:M,6,FALSE))),"-",VLOOKUP(L1943&amp;"-"&amp;E1943,'Np Quality'!A:M,6,FALSE)))</f>
        <v/>
      </c>
      <c r="P1942" s="391" t="str">
        <f>IF(ISBLANK(L1942),"",IF(OR(ISBLANK(VLOOKUP(L1942&amp;"-"&amp;E1942,'Np Quality'!A:M,7,FALSE)),ISERROR(VLOOKUP(L1942&amp;"-"&amp;E1942,'Np Quality'!A:M,7,FALSE))),"-",VLOOKUP(L1942&amp;"-"&amp;E1942,'Np Quality'!A:M,7,FALSE)))</f>
        <v/>
      </c>
      <c r="Q1942" s="391" t="str">
        <f>IF(ISBLANK(L1942),"",IF(OR(ISBLANK(VLOOKUP(L1942&amp;"-"&amp;E1942,'Np Quality'!A:M,8,FALSE)),ISERROR(VLOOKUP(L1942&amp;"-"&amp;E1942,'Np Quality'!A:M,8,FALSE))),"-",VLOOKUP(L1942&amp;"-"&amp;E1942,'Np Quality'!A:M,8,FALSE)))</f>
        <v/>
      </c>
      <c r="R1942" s="283" t="str">
        <f>IF(ISBLANK(L1942),"",IF(OR(ISBLANK(VLOOKUP(L1942&amp;"-"&amp;E1942,'Np Quality'!A:M,9,FALSE)),ISERROR(VLOOKUP(L1942&amp;"-"&amp;E1942,'Np Quality'!A:M,9,FALSE))),"-",VLOOKUP(L1942&amp;"-"&amp;E1942,'Np Quality'!A:M,9,FALSE)))</f>
        <v/>
      </c>
      <c r="S1942" s="150"/>
      <c r="T1942" s="395" t="str">
        <f t="shared" si="220"/>
        <v/>
      </c>
      <c r="U1942" s="395" t="str">
        <f t="shared" si="217"/>
        <v/>
      </c>
      <c r="V1942" s="396"/>
      <c r="W1942" s="282"/>
    </row>
    <row r="1943" spans="1:23">
      <c r="A1943" s="382" t="str">
        <f t="shared" si="218"/>
        <v/>
      </c>
      <c r="B1943" s="383" t="str">
        <f t="shared" si="221"/>
        <v/>
      </c>
      <c r="C1943" s="236"/>
      <c r="D1943" s="282"/>
      <c r="E1943" s="384" t="str">
        <f t="shared" si="219"/>
        <v/>
      </c>
      <c r="F1943" s="388"/>
      <c r="G1943" s="243"/>
      <c r="H1943" s="244"/>
      <c r="I1943" s="243"/>
      <c r="J1943" s="244"/>
      <c r="K1943" s="244"/>
      <c r="L1943" s="244"/>
      <c r="M1943" s="244"/>
      <c r="N1943" s="290"/>
      <c r="O1943" s="391" t="str">
        <f>IF(ISBLANK(L1943),"",IF(OR(ISBLANK(VLOOKUP(L1943&amp;"-"&amp;E1943,'Np Quality'!A:M,6,FALSE)),ISERROR(VLOOKUP(L1943&amp;"-"&amp;E1943,'Np Quality'!A:M,6,FALSE))),"-",VLOOKUP(L1943&amp;"-"&amp;E1943,'Np Quality'!A:M,6,FALSE)))</f>
        <v/>
      </c>
      <c r="P1943" s="391" t="str">
        <f>IF(ISBLANK(L1944),"",IF(OR(ISBLANK(VLOOKUP(L1944&amp;"-"&amp;E1944,'Np Quality'!A:M,7,FALSE)),ISERROR(VLOOKUP(L1944&amp;"-"&amp;E1944,'Np Quality'!A:M,7,FALSE))),"-",VLOOKUP(L1944&amp;"-"&amp;E1944,'Np Quality'!A:M,7,FALSE)))</f>
        <v/>
      </c>
      <c r="Q1943" s="391" t="str">
        <f>IF(ISBLANK(L1943),"",IF(OR(ISBLANK(VLOOKUP(L1943&amp;"-"&amp;E1943,'Np Quality'!A:M,8,FALSE)),ISERROR(VLOOKUP(L1943&amp;"-"&amp;E1943,'Np Quality'!A:M,8,FALSE))),"-",VLOOKUP(L1943&amp;"-"&amp;E1943,'Np Quality'!A:M,8,FALSE)))</f>
        <v/>
      </c>
      <c r="R1943" s="283" t="str">
        <f>IF(ISBLANK(L1943),"",IF(OR(ISBLANK(VLOOKUP(L1943&amp;"-"&amp;E1943,'Np Quality'!A:M,9,FALSE)),ISERROR(VLOOKUP(L1943&amp;"-"&amp;E1943,'Np Quality'!A:M,9,FALSE))),"-",VLOOKUP(L1943&amp;"-"&amp;E1943,'Np Quality'!A:M,9,FALSE)))</f>
        <v/>
      </c>
      <c r="S1943" s="150"/>
      <c r="T1943" s="395" t="str">
        <f t="shared" si="220"/>
        <v/>
      </c>
      <c r="U1943" s="395" t="str">
        <f t="shared" si="217"/>
        <v/>
      </c>
      <c r="V1943" s="396"/>
      <c r="W1943" s="282"/>
    </row>
    <row r="1944" spans="1:23">
      <c r="A1944" s="382" t="str">
        <f t="shared" si="218"/>
        <v/>
      </c>
      <c r="B1944" s="383" t="str">
        <f t="shared" si="221"/>
        <v/>
      </c>
      <c r="C1944" s="236"/>
      <c r="D1944" s="282"/>
      <c r="E1944" s="384" t="str">
        <f t="shared" si="219"/>
        <v/>
      </c>
      <c r="F1944" s="388"/>
      <c r="G1944" s="243"/>
      <c r="H1944" s="244"/>
      <c r="I1944" s="243"/>
      <c r="J1944" s="244"/>
      <c r="K1944" s="244"/>
      <c r="L1944" s="244"/>
      <c r="M1944" s="244"/>
      <c r="N1944" s="290"/>
      <c r="O1944" s="391" t="str">
        <f>IF(ISBLANK(L1944),"",IF(OR(ISBLANK(VLOOKUP(L1944&amp;"-"&amp;E1944,'Np Quality'!A:M,6,FALSE)),ISERROR(VLOOKUP(L1944&amp;"-"&amp;E1944,'Np Quality'!A:M,6,FALSE))),"-",VLOOKUP(L1944&amp;"-"&amp;E1944,'Np Quality'!A:M,6,FALSE)))</f>
        <v/>
      </c>
      <c r="P1944" s="391" t="str">
        <f>IF(ISBLANK(L1944),"",IF(OR(ISBLANK(VLOOKUP(L1944&amp;"-"&amp;E1944,'Np Quality'!A:M,7,FALSE)),ISERROR(VLOOKUP(L1944&amp;"-"&amp;E1944,'Np Quality'!A:M,7,FALSE))),"-",VLOOKUP(L1944&amp;"-"&amp;E1944,'Np Quality'!A:M,7,FALSE)))</f>
        <v/>
      </c>
      <c r="Q1944" s="391" t="str">
        <f>IF(ISBLANK(L1945),"",IF(OR(ISBLANK(VLOOKUP(L1945&amp;"-"&amp;E1945,'Np Quality'!A:M,8,FALSE)),ISERROR(VLOOKUP(L1945&amp;"-"&amp;E1945,'Np Quality'!A:M,8,FALSE))),"-",VLOOKUP(L1945&amp;"-"&amp;E1945,'Np Quality'!A:M,8,FALSE)))</f>
        <v/>
      </c>
      <c r="R1944" s="283" t="str">
        <f>IF(ISBLANK(L1944),"",IF(OR(ISBLANK(VLOOKUP(L1944&amp;"-"&amp;E1944,'Np Quality'!A:M,9,FALSE)),ISERROR(VLOOKUP(L1944&amp;"-"&amp;E1944,'Np Quality'!A:M,9,FALSE))),"-",VLOOKUP(L1944&amp;"-"&amp;E1944,'Np Quality'!A:M,9,FALSE)))</f>
        <v/>
      </c>
      <c r="S1944" s="150"/>
      <c r="T1944" s="395" t="str">
        <f t="shared" si="220"/>
        <v/>
      </c>
      <c r="U1944" s="395" t="str">
        <f t="shared" si="217"/>
        <v/>
      </c>
      <c r="V1944" s="396"/>
      <c r="W1944" s="282"/>
    </row>
    <row r="1945" spans="1:23">
      <c r="A1945" s="382" t="str">
        <f t="shared" si="218"/>
        <v/>
      </c>
      <c r="B1945" s="383" t="str">
        <f t="shared" si="221"/>
        <v/>
      </c>
      <c r="C1945" s="236"/>
      <c r="D1945" s="282"/>
      <c r="E1945" s="384" t="str">
        <f t="shared" si="219"/>
        <v/>
      </c>
      <c r="F1945" s="388"/>
      <c r="G1945" s="243"/>
      <c r="H1945" s="244"/>
      <c r="I1945" s="243"/>
      <c r="J1945" s="244"/>
      <c r="K1945" s="244"/>
      <c r="L1945" s="244"/>
      <c r="M1945" s="244"/>
      <c r="N1945" s="290"/>
      <c r="O1945" s="391" t="str">
        <f>IF(ISBLANK(L1945),"",IF(OR(ISBLANK(VLOOKUP(L1945&amp;"-"&amp;E1945,'Np Quality'!A:M,6,FALSE)),ISERROR(VLOOKUP(L1945&amp;"-"&amp;E1945,'Np Quality'!A:M,6,FALSE))),"-",VLOOKUP(L1945&amp;"-"&amp;E1945,'Np Quality'!A:M,6,FALSE)))</f>
        <v/>
      </c>
      <c r="P1945" s="391" t="str">
        <f>IF(ISBLANK(L1945),"",IF(OR(ISBLANK(VLOOKUP(L1945&amp;"-"&amp;E1945,'Np Quality'!A:M,7,FALSE)),ISERROR(VLOOKUP(L1945&amp;"-"&amp;E1945,'Np Quality'!A:M,7,FALSE))),"-",VLOOKUP(L1945&amp;"-"&amp;E1945,'Np Quality'!A:M,7,FALSE)))</f>
        <v/>
      </c>
      <c r="Q1945" s="391" t="str">
        <f>IF(ISBLANK(L1945),"",IF(OR(ISBLANK(VLOOKUP(L1945&amp;"-"&amp;E1945,'Np Quality'!A:M,8,FALSE)),ISERROR(VLOOKUP(L1945&amp;"-"&amp;E1945,'Np Quality'!A:M,8,FALSE))),"-",VLOOKUP(L1945&amp;"-"&amp;E1945,'Np Quality'!A:M,8,FALSE)))</f>
        <v/>
      </c>
      <c r="R1945" s="283" t="str">
        <f>IF(ISBLANK(L1946),"",IF(OR(ISBLANK(VLOOKUP(L1946&amp;"-"&amp;E1946,'Np Quality'!A:M,9,FALSE)),ISERROR(VLOOKUP(L1946&amp;"-"&amp;E1946,'Np Quality'!A:M,9,FALSE))),"-",VLOOKUP(L1946&amp;"-"&amp;E1946,'Np Quality'!A:M,9,FALSE)))</f>
        <v/>
      </c>
      <c r="S1945" s="150"/>
      <c r="T1945" s="395" t="str">
        <f t="shared" si="220"/>
        <v/>
      </c>
      <c r="U1945" s="395" t="str">
        <f t="shared" si="217"/>
        <v/>
      </c>
      <c r="V1945" s="396"/>
      <c r="W1945" s="282"/>
    </row>
    <row r="1946" spans="1:23">
      <c r="A1946" s="382" t="str">
        <f t="shared" si="218"/>
        <v/>
      </c>
      <c r="B1946" s="383" t="str">
        <f t="shared" si="221"/>
        <v/>
      </c>
      <c r="C1946" s="236"/>
      <c r="D1946" s="282"/>
      <c r="E1946" s="384" t="str">
        <f t="shared" si="219"/>
        <v/>
      </c>
      <c r="F1946" s="388"/>
      <c r="G1946" s="243"/>
      <c r="H1946" s="244"/>
      <c r="I1946" s="243"/>
      <c r="J1946" s="244"/>
      <c r="K1946" s="244"/>
      <c r="L1946" s="244"/>
      <c r="M1946" s="244"/>
      <c r="N1946" s="290"/>
      <c r="O1946" s="391" t="str">
        <f>IF(ISBLANK(L1946),"",IF(OR(ISBLANK(VLOOKUP(L1946&amp;"-"&amp;E1946,'Np Quality'!A:M,6,FALSE)),ISERROR(VLOOKUP(L1946&amp;"-"&amp;E1946,'Np Quality'!A:M,6,FALSE))),"-",VLOOKUP(L1946&amp;"-"&amp;E1946,'Np Quality'!A:M,6,FALSE)))</f>
        <v/>
      </c>
      <c r="P1946" s="391" t="str">
        <f>IF(ISBLANK(L1946),"",IF(OR(ISBLANK(VLOOKUP(L1946&amp;"-"&amp;E1946,'Np Quality'!A:M,7,FALSE)),ISERROR(VLOOKUP(L1946&amp;"-"&amp;E1946,'Np Quality'!A:M,7,FALSE))),"-",VLOOKUP(L1946&amp;"-"&amp;E1946,'Np Quality'!A:M,7,FALSE)))</f>
        <v/>
      </c>
      <c r="Q1946" s="391" t="str">
        <f>IF(ISBLANK(L1946),"",IF(OR(ISBLANK(VLOOKUP(L1946&amp;"-"&amp;E1946,'Np Quality'!A:M,8,FALSE)),ISERROR(VLOOKUP(L1946&amp;"-"&amp;E1946,'Np Quality'!A:M,8,FALSE))),"-",VLOOKUP(L1946&amp;"-"&amp;E1946,'Np Quality'!A:M,8,FALSE)))</f>
        <v/>
      </c>
      <c r="R1946" s="283" t="str">
        <f>IF(ISBLANK(L1946),"",IF(OR(ISBLANK(VLOOKUP(L1946&amp;"-"&amp;E1946,'Np Quality'!A:M,9,FALSE)),ISERROR(VLOOKUP(L1946&amp;"-"&amp;E1946,'Np Quality'!A:M,9,FALSE))),"-",VLOOKUP(L1946&amp;"-"&amp;E1946,'Np Quality'!A:M,9,FALSE)))</f>
        <v/>
      </c>
      <c r="S1946" s="150"/>
      <c r="T1946" s="395" t="str">
        <f t="shared" si="220"/>
        <v/>
      </c>
      <c r="U1946" s="395" t="str">
        <f t="shared" si="217"/>
        <v/>
      </c>
      <c r="V1946" s="396"/>
      <c r="W1946" s="282"/>
    </row>
    <row r="1947" spans="1:23">
      <c r="A1947" s="382" t="str">
        <f t="shared" si="218"/>
        <v/>
      </c>
      <c r="B1947" s="383" t="str">
        <f t="shared" si="221"/>
        <v/>
      </c>
      <c r="C1947" s="236"/>
      <c r="D1947" s="282"/>
      <c r="E1947" s="384" t="str">
        <f t="shared" si="219"/>
        <v/>
      </c>
      <c r="F1947" s="388"/>
      <c r="G1947" s="243"/>
      <c r="H1947" s="244"/>
      <c r="I1947" s="243"/>
      <c r="J1947" s="244"/>
      <c r="K1947" s="244"/>
      <c r="L1947" s="244"/>
      <c r="M1947" s="244"/>
      <c r="N1947" s="290"/>
      <c r="O1947" s="391" t="str">
        <f>IF(ISBLANK(L1957),"",IF(OR(ISBLANK(VLOOKUP(L1957&amp;"-"&amp;E1957,'Np Quality'!A:M,6,FALSE)),ISERROR(VLOOKUP(L1957&amp;"-"&amp;E1957,'Np Quality'!A:M,6,FALSE))),"-",VLOOKUP(L1957&amp;"-"&amp;E1957,'Np Quality'!A:M,6,FALSE)))</f>
        <v/>
      </c>
      <c r="P1947" s="391" t="str">
        <f>IF(ISBLANK(L1947),"",IF(OR(ISBLANK(VLOOKUP(L1947&amp;"-"&amp;E1947,'Np Quality'!A:M,7,FALSE)),ISERROR(VLOOKUP(L1947&amp;"-"&amp;E1947,'Np Quality'!A:M,7,FALSE))),"-",VLOOKUP(L1947&amp;"-"&amp;E1947,'Np Quality'!A:M,7,FALSE)))</f>
        <v/>
      </c>
      <c r="Q1947" s="391" t="str">
        <f>IF(ISBLANK(L1947),"",IF(OR(ISBLANK(VLOOKUP(L1947&amp;"-"&amp;E1947,'Np Quality'!A:M,8,FALSE)),ISERROR(VLOOKUP(L1947&amp;"-"&amp;E1947,'Np Quality'!A:M,8,FALSE))),"-",VLOOKUP(L1947&amp;"-"&amp;E1947,'Np Quality'!A:M,8,FALSE)))</f>
        <v/>
      </c>
      <c r="R1947" s="283" t="str">
        <f>IF(ISBLANK(L1947),"",IF(OR(ISBLANK(VLOOKUP(L1947&amp;"-"&amp;E1947,'Np Quality'!A:M,9,FALSE)),ISERROR(VLOOKUP(L1947&amp;"-"&amp;E1947,'Np Quality'!A:M,9,FALSE))),"-",VLOOKUP(L1947&amp;"-"&amp;E1947,'Np Quality'!A:M,9,FALSE)))</f>
        <v/>
      </c>
      <c r="S1947" s="150"/>
      <c r="T1947" s="395" t="str">
        <f t="shared" si="220"/>
        <v/>
      </c>
      <c r="U1947" s="395" t="str">
        <f t="shared" si="217"/>
        <v/>
      </c>
      <c r="V1947" s="396"/>
      <c r="W1947" s="282"/>
    </row>
    <row r="1948" spans="1:23">
      <c r="A1948" s="382" t="str">
        <f t="shared" si="218"/>
        <v/>
      </c>
      <c r="B1948" s="383" t="str">
        <f t="shared" si="221"/>
        <v/>
      </c>
      <c r="C1948" s="236"/>
      <c r="D1948" s="282"/>
      <c r="E1948" s="384" t="str">
        <f t="shared" si="219"/>
        <v/>
      </c>
      <c r="F1948" s="388"/>
      <c r="G1948" s="243"/>
      <c r="H1948" s="244"/>
      <c r="I1948" s="243"/>
      <c r="J1948" s="244"/>
      <c r="K1948" s="244"/>
      <c r="L1948" s="244"/>
      <c r="M1948" s="244"/>
      <c r="N1948" s="290"/>
      <c r="O1948" s="391" t="str">
        <f>IF(ISBLANK(L1958),"",IF(OR(ISBLANK(VLOOKUP(L1958&amp;"-"&amp;E1958,'Np Quality'!A:M,6,FALSE)),ISERROR(VLOOKUP(L1958&amp;"-"&amp;E1958,'Np Quality'!A:M,6,FALSE))),"-",VLOOKUP(L1958&amp;"-"&amp;E1958,'Np Quality'!A:M,6,FALSE)))</f>
        <v/>
      </c>
      <c r="P1948" s="391" t="str">
        <f>IF(ISBLANK(L1948),"",IF(OR(ISBLANK(VLOOKUP(L1948&amp;"-"&amp;E1948,'Np Quality'!A:M,7,FALSE)),ISERROR(VLOOKUP(L1948&amp;"-"&amp;E1948,'Np Quality'!A:M,7,FALSE))),"-",VLOOKUP(L1948&amp;"-"&amp;E1948,'Np Quality'!A:M,7,FALSE)))</f>
        <v/>
      </c>
      <c r="Q1948" s="391" t="str">
        <f>IF(ISBLANK(L1948),"",IF(OR(ISBLANK(VLOOKUP(L1948&amp;"-"&amp;E1948,'Np Quality'!A:M,8,FALSE)),ISERROR(VLOOKUP(L1948&amp;"-"&amp;E1948,'Np Quality'!A:M,8,FALSE))),"-",VLOOKUP(L1948&amp;"-"&amp;E1948,'Np Quality'!A:M,8,FALSE)))</f>
        <v/>
      </c>
      <c r="R1948" s="283" t="str">
        <f>IF(ISBLANK(L1948),"",IF(OR(ISBLANK(VLOOKUP(L1948&amp;"-"&amp;E1948,'Np Quality'!A:M,9,FALSE)),ISERROR(VLOOKUP(L1948&amp;"-"&amp;E1948,'Np Quality'!A:M,9,FALSE))),"-",VLOOKUP(L1948&amp;"-"&amp;E1948,'Np Quality'!A:M,9,FALSE)))</f>
        <v/>
      </c>
      <c r="S1948" s="150"/>
      <c r="T1948" s="395" t="str">
        <f t="shared" si="220"/>
        <v/>
      </c>
      <c r="U1948" s="395" t="str">
        <f t="shared" si="217"/>
        <v/>
      </c>
      <c r="V1948" s="396"/>
      <c r="W1948" s="282"/>
    </row>
    <row r="1949" spans="1:23">
      <c r="A1949" s="382" t="str">
        <f t="shared" si="218"/>
        <v/>
      </c>
      <c r="B1949" s="383" t="str">
        <f t="shared" si="221"/>
        <v/>
      </c>
      <c r="C1949" s="236"/>
      <c r="D1949" s="282"/>
      <c r="E1949" s="384" t="str">
        <f t="shared" si="219"/>
        <v/>
      </c>
      <c r="F1949" s="388"/>
      <c r="G1949" s="243"/>
      <c r="H1949" s="244"/>
      <c r="I1949" s="243"/>
      <c r="J1949" s="244"/>
      <c r="K1949" s="244"/>
      <c r="L1949" s="244"/>
      <c r="M1949" s="244"/>
      <c r="N1949" s="290"/>
      <c r="O1949" s="391" t="str">
        <f>IF(ISBLANK(L1959),"",IF(OR(ISBLANK(VLOOKUP(L1959&amp;"-"&amp;E1959,'Np Quality'!A:M,6,FALSE)),ISERROR(VLOOKUP(L1959&amp;"-"&amp;E1959,'Np Quality'!A:M,6,FALSE))),"-",VLOOKUP(L1959&amp;"-"&amp;E1959,'Np Quality'!A:M,6,FALSE)))</f>
        <v/>
      </c>
      <c r="P1949" s="391" t="str">
        <f>IF(ISBLANK(L1949),"",IF(OR(ISBLANK(VLOOKUP(L1949&amp;"-"&amp;E1949,'Np Quality'!A:M,7,FALSE)),ISERROR(VLOOKUP(L1949&amp;"-"&amp;E1949,'Np Quality'!A:M,7,FALSE))),"-",VLOOKUP(L1949&amp;"-"&amp;E1949,'Np Quality'!A:M,7,FALSE)))</f>
        <v/>
      </c>
      <c r="Q1949" s="391" t="str">
        <f>IF(ISBLANK(L1949),"",IF(OR(ISBLANK(VLOOKUP(L1949&amp;"-"&amp;E1949,'Np Quality'!A:M,8,FALSE)),ISERROR(VLOOKUP(L1949&amp;"-"&amp;E1949,'Np Quality'!A:M,8,FALSE))),"-",VLOOKUP(L1949&amp;"-"&amp;E1949,'Np Quality'!A:M,8,FALSE)))</f>
        <v/>
      </c>
      <c r="R1949" s="283" t="str">
        <f>IF(ISBLANK(L1949),"",IF(OR(ISBLANK(VLOOKUP(L1949&amp;"-"&amp;E1949,'Np Quality'!A:M,9,FALSE)),ISERROR(VLOOKUP(L1949&amp;"-"&amp;E1949,'Np Quality'!A:M,9,FALSE))),"-",VLOOKUP(L1949&amp;"-"&amp;E1949,'Np Quality'!A:M,9,FALSE)))</f>
        <v/>
      </c>
      <c r="S1949" s="150"/>
      <c r="T1949" s="395" t="str">
        <f t="shared" si="220"/>
        <v/>
      </c>
      <c r="U1949" s="395" t="str">
        <f t="shared" si="217"/>
        <v/>
      </c>
      <c r="V1949" s="396"/>
      <c r="W1949" s="282"/>
    </row>
    <row r="1950" spans="1:23">
      <c r="A1950" s="382" t="str">
        <f t="shared" si="218"/>
        <v/>
      </c>
      <c r="B1950" s="383" t="str">
        <f t="shared" si="221"/>
        <v/>
      </c>
      <c r="C1950" s="236"/>
      <c r="D1950" s="282"/>
      <c r="E1950" s="384" t="str">
        <f t="shared" si="219"/>
        <v/>
      </c>
      <c r="F1950" s="388"/>
      <c r="G1950" s="243"/>
      <c r="H1950" s="244"/>
      <c r="I1950" s="243"/>
      <c r="J1950" s="244"/>
      <c r="K1950" s="244"/>
      <c r="L1950" s="244"/>
      <c r="M1950" s="244"/>
      <c r="N1950" s="290"/>
      <c r="O1950" s="391" t="str">
        <f>IF(ISBLANK(L1960),"",IF(OR(ISBLANK(VLOOKUP(L1960&amp;"-"&amp;E1960,'Np Quality'!A:M,6,FALSE)),ISERROR(VLOOKUP(L1960&amp;"-"&amp;E1960,'Np Quality'!A:M,6,FALSE))),"-",VLOOKUP(L1960&amp;"-"&amp;E1960,'Np Quality'!A:M,6,FALSE)))</f>
        <v/>
      </c>
      <c r="P1950" s="391" t="str">
        <f>IF(ISBLANK(L1950),"",IF(OR(ISBLANK(VLOOKUP(L1950&amp;"-"&amp;E1950,'Np Quality'!A:M,7,FALSE)),ISERROR(VLOOKUP(L1950&amp;"-"&amp;E1950,'Np Quality'!A:M,7,FALSE))),"-",VLOOKUP(L1950&amp;"-"&amp;E1950,'Np Quality'!A:M,7,FALSE)))</f>
        <v/>
      </c>
      <c r="Q1950" s="391" t="str">
        <f>IF(ISBLANK(L1950),"",IF(OR(ISBLANK(VLOOKUP(L1950&amp;"-"&amp;E1950,'Np Quality'!A:M,8,FALSE)),ISERROR(VLOOKUP(L1950&amp;"-"&amp;E1950,'Np Quality'!A:M,8,FALSE))),"-",VLOOKUP(L1950&amp;"-"&amp;E1950,'Np Quality'!A:M,8,FALSE)))</f>
        <v/>
      </c>
      <c r="R1950" s="283" t="str">
        <f>IF(ISBLANK(L1950),"",IF(OR(ISBLANK(VLOOKUP(L1950&amp;"-"&amp;E1950,'Np Quality'!A:M,9,FALSE)),ISERROR(VLOOKUP(L1950&amp;"-"&amp;E1950,'Np Quality'!A:M,9,FALSE))),"-",VLOOKUP(L1950&amp;"-"&amp;E1950,'Np Quality'!A:M,9,FALSE)))</f>
        <v/>
      </c>
      <c r="S1950" s="150"/>
      <c r="T1950" s="395" t="str">
        <f t="shared" si="220"/>
        <v/>
      </c>
      <c r="U1950" s="395" t="str">
        <f t="shared" si="217"/>
        <v/>
      </c>
      <c r="V1950" s="396"/>
      <c r="W1950" s="282"/>
    </row>
    <row r="1951" spans="1:23">
      <c r="A1951" s="382" t="str">
        <f t="shared" si="218"/>
        <v/>
      </c>
      <c r="B1951" s="383" t="str">
        <f t="shared" si="221"/>
        <v/>
      </c>
      <c r="C1951" s="236"/>
      <c r="D1951" s="282"/>
      <c r="E1951" s="384" t="str">
        <f t="shared" si="219"/>
        <v/>
      </c>
      <c r="F1951" s="388"/>
      <c r="G1951" s="243"/>
      <c r="H1951" s="244"/>
      <c r="I1951" s="243"/>
      <c r="J1951" s="244"/>
      <c r="K1951" s="244"/>
      <c r="L1951" s="244"/>
      <c r="M1951" s="244"/>
      <c r="N1951" s="290"/>
      <c r="O1951" s="391" t="str">
        <f>IF(ISBLANK(L1961),"",IF(OR(ISBLANK(VLOOKUP(L1961&amp;"-"&amp;E1961,'Np Quality'!A:M,6,FALSE)),ISERROR(VLOOKUP(L1961&amp;"-"&amp;E1961,'Np Quality'!A:M,6,FALSE))),"-",VLOOKUP(L1961&amp;"-"&amp;E1961,'Np Quality'!A:M,6,FALSE)))</f>
        <v/>
      </c>
      <c r="P1951" s="391" t="str">
        <f>IF(ISBLANK(L1951),"",IF(OR(ISBLANK(VLOOKUP(L1951&amp;"-"&amp;E1951,'Np Quality'!A:M,7,FALSE)),ISERROR(VLOOKUP(L1951&amp;"-"&amp;E1951,'Np Quality'!A:M,7,FALSE))),"-",VLOOKUP(L1951&amp;"-"&amp;E1951,'Np Quality'!A:M,7,FALSE)))</f>
        <v/>
      </c>
      <c r="Q1951" s="391" t="str">
        <f>IF(ISBLANK(L1951),"",IF(OR(ISBLANK(VLOOKUP(L1951&amp;"-"&amp;E1951,'Np Quality'!A:M,8,FALSE)),ISERROR(VLOOKUP(L1951&amp;"-"&amp;E1951,'Np Quality'!A:M,8,FALSE))),"-",VLOOKUP(L1951&amp;"-"&amp;E1951,'Np Quality'!A:M,8,FALSE)))</f>
        <v/>
      </c>
      <c r="R1951" s="283" t="str">
        <f>IF(ISBLANK(L1951),"",IF(OR(ISBLANK(VLOOKUP(L1951&amp;"-"&amp;E1951,'Np Quality'!A:M,9,FALSE)),ISERROR(VLOOKUP(L1951&amp;"-"&amp;E1951,'Np Quality'!A:M,9,FALSE))),"-",VLOOKUP(L1951&amp;"-"&amp;E1951,'Np Quality'!A:M,9,FALSE)))</f>
        <v/>
      </c>
      <c r="S1951" s="150"/>
      <c r="T1951" s="395" t="str">
        <f t="shared" si="220"/>
        <v/>
      </c>
      <c r="U1951" s="395" t="str">
        <f t="shared" si="217"/>
        <v/>
      </c>
      <c r="V1951" s="396"/>
      <c r="W1951" s="282"/>
    </row>
    <row r="1952" spans="1:23">
      <c r="A1952" s="382" t="str">
        <f t="shared" si="218"/>
        <v/>
      </c>
      <c r="B1952" s="383" t="str">
        <f t="shared" si="221"/>
        <v/>
      </c>
      <c r="C1952" s="236"/>
      <c r="D1952" s="282"/>
      <c r="E1952" s="384" t="str">
        <f t="shared" si="219"/>
        <v/>
      </c>
      <c r="F1952" s="388"/>
      <c r="G1952" s="243"/>
      <c r="H1952" s="244"/>
      <c r="I1952" s="243"/>
      <c r="J1952" s="244"/>
      <c r="K1952" s="244"/>
      <c r="L1952" s="244"/>
      <c r="M1952" s="244"/>
      <c r="N1952" s="290"/>
      <c r="O1952" s="391" t="str">
        <f>IF(ISBLANK(L1963),"",IF(OR(ISBLANK(VLOOKUP(L1963&amp;"-"&amp;E1963,'Np Quality'!A:M,6,FALSE)),ISERROR(VLOOKUP(L1963&amp;"-"&amp;E1963,'Np Quality'!A:M,6,FALSE))),"-",VLOOKUP(L1963&amp;"-"&amp;E1963,'Np Quality'!A:M,6,FALSE)))</f>
        <v/>
      </c>
      <c r="P1952" s="391" t="str">
        <f>IF(ISBLANK(L1952),"",IF(OR(ISBLANK(VLOOKUP(L1952&amp;"-"&amp;E1952,'Np Quality'!A:M,7,FALSE)),ISERROR(VLOOKUP(L1952&amp;"-"&amp;E1952,'Np Quality'!A:M,7,FALSE))),"-",VLOOKUP(L1952&amp;"-"&amp;E1952,'Np Quality'!A:M,7,FALSE)))</f>
        <v/>
      </c>
      <c r="Q1952" s="391" t="str">
        <f>IF(ISBLANK(L1952),"",IF(OR(ISBLANK(VLOOKUP(L1952&amp;"-"&amp;E1952,'Np Quality'!A:M,8,FALSE)),ISERROR(VLOOKUP(L1952&amp;"-"&amp;E1952,'Np Quality'!A:M,8,FALSE))),"-",VLOOKUP(L1952&amp;"-"&amp;E1952,'Np Quality'!A:M,8,FALSE)))</f>
        <v/>
      </c>
      <c r="R1952" s="283" t="str">
        <f>IF(ISBLANK(L1952),"",IF(OR(ISBLANK(VLOOKUP(L1952&amp;"-"&amp;E1952,'Np Quality'!A:M,9,FALSE)),ISERROR(VLOOKUP(L1952&amp;"-"&amp;E1952,'Np Quality'!A:M,9,FALSE))),"-",VLOOKUP(L1952&amp;"-"&amp;E1952,'Np Quality'!A:M,9,FALSE)))</f>
        <v/>
      </c>
      <c r="S1952" s="150"/>
      <c r="T1952" s="395" t="str">
        <f t="shared" si="220"/>
        <v/>
      </c>
      <c r="U1952" s="395" t="str">
        <f t="shared" si="217"/>
        <v/>
      </c>
      <c r="V1952" s="396"/>
      <c r="W1952" s="282"/>
    </row>
    <row r="1953" spans="1:23">
      <c r="A1953" s="382" t="str">
        <f t="shared" si="218"/>
        <v/>
      </c>
      <c r="B1953" s="383" t="str">
        <f t="shared" si="221"/>
        <v/>
      </c>
      <c r="C1953" s="236"/>
      <c r="D1953" s="282"/>
      <c r="E1953" s="384" t="str">
        <f t="shared" si="219"/>
        <v/>
      </c>
      <c r="F1953" s="388"/>
      <c r="G1953" s="243"/>
      <c r="H1953" s="244"/>
      <c r="I1953" s="243"/>
      <c r="J1953" s="244"/>
      <c r="K1953" s="244"/>
      <c r="L1953" s="244"/>
      <c r="M1953" s="244"/>
      <c r="N1953" s="290"/>
      <c r="O1953" s="391" t="str">
        <f>IF(ISBLANK(L1963),"",IF(OR(ISBLANK(VLOOKUP(L1963&amp;"-"&amp;E1963,'Np Quality'!A:M,6,FALSE)),ISERROR(VLOOKUP(L1963&amp;"-"&amp;E1963,'Np Quality'!A:M,6,FALSE))),"-",VLOOKUP(L1963&amp;"-"&amp;E1963,'Np Quality'!A:M,6,FALSE)))</f>
        <v/>
      </c>
      <c r="P1953" s="391" t="str">
        <f>IF(ISBLANK(L1954),"",IF(OR(ISBLANK(VLOOKUP(L1954&amp;"-"&amp;E1954,'Np Quality'!A:M,7,FALSE)),ISERROR(VLOOKUP(L1954&amp;"-"&amp;E1954,'Np Quality'!A:M,7,FALSE))),"-",VLOOKUP(L1954&amp;"-"&amp;E1954,'Np Quality'!A:M,7,FALSE)))</f>
        <v/>
      </c>
      <c r="Q1953" s="391" t="str">
        <f>IF(ISBLANK(L1953),"",IF(OR(ISBLANK(VLOOKUP(L1953&amp;"-"&amp;E1953,'Np Quality'!A:M,8,FALSE)),ISERROR(VLOOKUP(L1953&amp;"-"&amp;E1953,'Np Quality'!A:M,8,FALSE))),"-",VLOOKUP(L1953&amp;"-"&amp;E1953,'Np Quality'!A:M,8,FALSE)))</f>
        <v/>
      </c>
      <c r="R1953" s="283" t="str">
        <f>IF(ISBLANK(L1953),"",IF(OR(ISBLANK(VLOOKUP(L1953&amp;"-"&amp;E1953,'Np Quality'!A:M,9,FALSE)),ISERROR(VLOOKUP(L1953&amp;"-"&amp;E1953,'Np Quality'!A:M,9,FALSE))),"-",VLOOKUP(L1953&amp;"-"&amp;E1953,'Np Quality'!A:M,9,FALSE)))</f>
        <v/>
      </c>
      <c r="S1953" s="150"/>
      <c r="T1953" s="395" t="str">
        <f t="shared" si="220"/>
        <v/>
      </c>
      <c r="U1953" s="395" t="str">
        <f t="shared" si="217"/>
        <v/>
      </c>
      <c r="V1953" s="396"/>
      <c r="W1953" s="282"/>
    </row>
    <row r="1954" spans="1:23">
      <c r="A1954" s="382" t="str">
        <f t="shared" si="218"/>
        <v/>
      </c>
      <c r="B1954" s="383" t="str">
        <f t="shared" si="221"/>
        <v/>
      </c>
      <c r="C1954" s="236"/>
      <c r="D1954" s="282"/>
      <c r="E1954" s="384" t="str">
        <f t="shared" si="219"/>
        <v/>
      </c>
      <c r="F1954" s="388"/>
      <c r="G1954" s="243"/>
      <c r="H1954" s="244"/>
      <c r="I1954" s="243"/>
      <c r="J1954" s="244"/>
      <c r="K1954" s="244"/>
      <c r="L1954" s="244"/>
      <c r="M1954" s="244"/>
      <c r="N1954" s="290"/>
      <c r="O1954" s="391" t="str">
        <f>IF(ISBLANK(L1964),"",IF(OR(ISBLANK(VLOOKUP(L1964&amp;"-"&amp;E1964,'Np Quality'!A:M,6,FALSE)),ISERROR(VLOOKUP(L1964&amp;"-"&amp;E1964,'Np Quality'!A:M,6,FALSE))),"-",VLOOKUP(L1964&amp;"-"&amp;E1964,'Np Quality'!A:M,6,FALSE)))</f>
        <v/>
      </c>
      <c r="P1954" s="391" t="str">
        <f>IF(ISBLANK(L1954),"",IF(OR(ISBLANK(VLOOKUP(L1954&amp;"-"&amp;E1954,'Np Quality'!A:M,7,FALSE)),ISERROR(VLOOKUP(L1954&amp;"-"&amp;E1954,'Np Quality'!A:M,7,FALSE))),"-",VLOOKUP(L1954&amp;"-"&amp;E1954,'Np Quality'!A:M,7,FALSE)))</f>
        <v/>
      </c>
      <c r="Q1954" s="391" t="str">
        <f>IF(ISBLANK(L1955),"",IF(OR(ISBLANK(VLOOKUP(L1955&amp;"-"&amp;E1955,'Np Quality'!A:M,8,FALSE)),ISERROR(VLOOKUP(L1955&amp;"-"&amp;E1955,'Np Quality'!A:M,8,FALSE))),"-",VLOOKUP(L1955&amp;"-"&amp;E1955,'Np Quality'!A:M,8,FALSE)))</f>
        <v/>
      </c>
      <c r="R1954" s="283" t="str">
        <f>IF(ISBLANK(L1954),"",IF(OR(ISBLANK(VLOOKUP(L1954&amp;"-"&amp;E1954,'Np Quality'!A:M,9,FALSE)),ISERROR(VLOOKUP(L1954&amp;"-"&amp;E1954,'Np Quality'!A:M,9,FALSE))),"-",VLOOKUP(L1954&amp;"-"&amp;E1954,'Np Quality'!A:M,9,FALSE)))</f>
        <v/>
      </c>
      <c r="S1954" s="150"/>
      <c r="T1954" s="395" t="str">
        <f t="shared" si="220"/>
        <v/>
      </c>
      <c r="U1954" s="395" t="str">
        <f t="shared" si="217"/>
        <v/>
      </c>
      <c r="V1954" s="396"/>
      <c r="W1954" s="282"/>
    </row>
    <row r="1955" spans="1:23">
      <c r="A1955" s="382" t="str">
        <f t="shared" si="218"/>
        <v/>
      </c>
      <c r="B1955" s="383" t="str">
        <f t="shared" si="221"/>
        <v/>
      </c>
      <c r="C1955" s="236"/>
      <c r="D1955" s="282"/>
      <c r="E1955" s="384" t="str">
        <f t="shared" si="219"/>
        <v/>
      </c>
      <c r="F1955" s="388"/>
      <c r="G1955" s="243"/>
      <c r="H1955" s="244"/>
      <c r="I1955" s="243"/>
      <c r="J1955" s="244"/>
      <c r="K1955" s="244"/>
      <c r="L1955" s="244"/>
      <c r="M1955" s="244"/>
      <c r="N1955" s="290"/>
      <c r="O1955" s="391" t="str">
        <f>IF(ISBLANK(L1965),"",IF(OR(ISBLANK(VLOOKUP(L1965&amp;"-"&amp;E1965,'Np Quality'!A:M,6,FALSE)),ISERROR(VLOOKUP(L1965&amp;"-"&amp;E1965,'Np Quality'!A:M,6,FALSE))),"-",VLOOKUP(L1965&amp;"-"&amp;E1965,'Np Quality'!A:M,6,FALSE)))</f>
        <v/>
      </c>
      <c r="P1955" s="391" t="str">
        <f>IF(ISBLANK(L1955),"",IF(OR(ISBLANK(VLOOKUP(L1955&amp;"-"&amp;E1955,'Np Quality'!A:M,7,FALSE)),ISERROR(VLOOKUP(L1955&amp;"-"&amp;E1955,'Np Quality'!A:M,7,FALSE))),"-",VLOOKUP(L1955&amp;"-"&amp;E1955,'Np Quality'!A:M,7,FALSE)))</f>
        <v/>
      </c>
      <c r="Q1955" s="391" t="str">
        <f>IF(ISBLANK(L1955),"",IF(OR(ISBLANK(VLOOKUP(L1955&amp;"-"&amp;E1955,'Np Quality'!A:M,8,FALSE)),ISERROR(VLOOKUP(L1955&amp;"-"&amp;E1955,'Np Quality'!A:M,8,FALSE))),"-",VLOOKUP(L1955&amp;"-"&amp;E1955,'Np Quality'!A:M,8,FALSE)))</f>
        <v/>
      </c>
      <c r="R1955" s="283" t="str">
        <f>IF(ISBLANK(L1956),"",IF(OR(ISBLANK(VLOOKUP(L1956&amp;"-"&amp;E1956,'Np Quality'!A:M,9,FALSE)),ISERROR(VLOOKUP(L1956&amp;"-"&amp;E1956,'Np Quality'!A:M,9,FALSE))),"-",VLOOKUP(L1956&amp;"-"&amp;E1956,'Np Quality'!A:M,9,FALSE)))</f>
        <v/>
      </c>
      <c r="S1955" s="150"/>
      <c r="T1955" s="395" t="str">
        <f t="shared" si="220"/>
        <v/>
      </c>
      <c r="U1955" s="395" t="str">
        <f t="shared" si="217"/>
        <v/>
      </c>
      <c r="V1955" s="396"/>
      <c r="W1955" s="282"/>
    </row>
    <row r="1956" spans="1:23">
      <c r="A1956" s="382" t="str">
        <f t="shared" si="218"/>
        <v/>
      </c>
      <c r="B1956" s="383" t="str">
        <f t="shared" si="221"/>
        <v/>
      </c>
      <c r="C1956" s="236"/>
      <c r="D1956" s="282"/>
      <c r="E1956" s="384" t="str">
        <f t="shared" si="219"/>
        <v/>
      </c>
      <c r="F1956" s="388"/>
      <c r="G1956" s="243"/>
      <c r="H1956" s="244"/>
      <c r="I1956" s="243"/>
      <c r="J1956" s="244"/>
      <c r="K1956" s="244"/>
      <c r="L1956" s="244"/>
      <c r="M1956" s="244"/>
      <c r="N1956" s="290"/>
      <c r="O1956" s="391" t="str">
        <f>IF(ISBLANK(L1966),"",IF(OR(ISBLANK(VLOOKUP(L1966&amp;"-"&amp;E1966,'Np Quality'!A:M,6,FALSE)),ISERROR(VLOOKUP(L1966&amp;"-"&amp;E1966,'Np Quality'!A:M,6,FALSE))),"-",VLOOKUP(L1966&amp;"-"&amp;E1966,'Np Quality'!A:M,6,FALSE)))</f>
        <v/>
      </c>
      <c r="P1956" s="391" t="str">
        <f>IF(ISBLANK(L1956),"",IF(OR(ISBLANK(VLOOKUP(L1956&amp;"-"&amp;E1956,'Np Quality'!A:M,7,FALSE)),ISERROR(VLOOKUP(L1956&amp;"-"&amp;E1956,'Np Quality'!A:M,7,FALSE))),"-",VLOOKUP(L1956&amp;"-"&amp;E1956,'Np Quality'!A:M,7,FALSE)))</f>
        <v/>
      </c>
      <c r="Q1956" s="391" t="str">
        <f>IF(ISBLANK(L1956),"",IF(OR(ISBLANK(VLOOKUP(L1956&amp;"-"&amp;E1956,'Np Quality'!A:M,8,FALSE)),ISERROR(VLOOKUP(L1956&amp;"-"&amp;E1956,'Np Quality'!A:M,8,FALSE))),"-",VLOOKUP(L1956&amp;"-"&amp;E1956,'Np Quality'!A:M,8,FALSE)))</f>
        <v/>
      </c>
      <c r="R1956" s="283" t="str">
        <f>IF(ISBLANK(L1956),"",IF(OR(ISBLANK(VLOOKUP(L1956&amp;"-"&amp;E1956,'Np Quality'!A:M,9,FALSE)),ISERROR(VLOOKUP(L1956&amp;"-"&amp;E1956,'Np Quality'!A:M,9,FALSE))),"-",VLOOKUP(L1956&amp;"-"&amp;E1956,'Np Quality'!A:M,9,FALSE)))</f>
        <v/>
      </c>
      <c r="S1956" s="150"/>
      <c r="T1956" s="395" t="str">
        <f t="shared" si="220"/>
        <v/>
      </c>
      <c r="U1956" s="395" t="str">
        <f t="shared" si="217"/>
        <v/>
      </c>
      <c r="V1956" s="396"/>
      <c r="W1956" s="282"/>
    </row>
    <row r="1957" spans="1:23">
      <c r="A1957" s="382" t="str">
        <f t="shared" si="218"/>
        <v/>
      </c>
      <c r="B1957" s="383" t="str">
        <f t="shared" si="221"/>
        <v/>
      </c>
      <c r="C1957" s="236"/>
      <c r="D1957" s="282"/>
      <c r="E1957" s="384" t="str">
        <f t="shared" si="219"/>
        <v/>
      </c>
      <c r="F1957" s="388"/>
      <c r="G1957" s="243"/>
      <c r="H1957" s="244"/>
      <c r="I1957" s="243"/>
      <c r="J1957" s="244"/>
      <c r="K1957" s="244"/>
      <c r="L1957" s="244"/>
      <c r="M1957" s="244"/>
      <c r="N1957" s="290"/>
      <c r="O1957" s="391" t="str">
        <f>IF(ISBLANK(L1957),"",IF(OR(ISBLANK(VLOOKUP(L1957&amp;"-"&amp;E1957,'Np Quality'!A:M,6,FALSE)),ISERROR(VLOOKUP(L1957&amp;"-"&amp;E1957,'Np Quality'!A:M,6,FALSE))),"-",VLOOKUP(L1957&amp;"-"&amp;E1957,'Np Quality'!A:M,6,FALSE)))</f>
        <v/>
      </c>
      <c r="P1957" s="391" t="str">
        <f>IF(ISBLANK(L1967),"",IF(OR(ISBLANK(VLOOKUP(L1967&amp;"-"&amp;E1967,'Np Quality'!A:M,7,FALSE)),ISERROR(VLOOKUP(L1967&amp;"-"&amp;E1967,'Np Quality'!A:M,7,FALSE))),"-",VLOOKUP(L1967&amp;"-"&amp;E1967,'Np Quality'!A:M,7,FALSE)))</f>
        <v/>
      </c>
      <c r="Q1957" s="391" t="str">
        <f>IF(ISBLANK(L1957),"",IF(OR(ISBLANK(VLOOKUP(L1957&amp;"-"&amp;E1957,'Np Quality'!A:M,8,FALSE)),ISERROR(VLOOKUP(L1957&amp;"-"&amp;E1957,'Np Quality'!A:M,8,FALSE))),"-",VLOOKUP(L1957&amp;"-"&amp;E1957,'Np Quality'!A:M,8,FALSE)))</f>
        <v/>
      </c>
      <c r="R1957" s="283" t="str">
        <f>IF(ISBLANK(L1957),"",IF(OR(ISBLANK(VLOOKUP(L1957&amp;"-"&amp;E1957,'Np Quality'!A:M,9,FALSE)),ISERROR(VLOOKUP(L1957&amp;"-"&amp;E1957,'Np Quality'!A:M,9,FALSE))),"-",VLOOKUP(L1957&amp;"-"&amp;E1957,'Np Quality'!A:M,9,FALSE)))</f>
        <v/>
      </c>
      <c r="S1957" s="150"/>
      <c r="T1957" s="395" t="str">
        <f t="shared" si="220"/>
        <v/>
      </c>
      <c r="U1957" s="395" t="str">
        <f t="shared" si="217"/>
        <v/>
      </c>
      <c r="V1957" s="396"/>
      <c r="W1957" s="282"/>
    </row>
    <row r="1958" spans="1:23">
      <c r="A1958" s="382" t="str">
        <f t="shared" si="218"/>
        <v/>
      </c>
      <c r="B1958" s="383" t="str">
        <f t="shared" si="221"/>
        <v/>
      </c>
      <c r="C1958" s="236"/>
      <c r="D1958" s="282"/>
      <c r="E1958" s="384" t="str">
        <f t="shared" si="219"/>
        <v/>
      </c>
      <c r="F1958" s="388"/>
      <c r="G1958" s="243"/>
      <c r="H1958" s="244"/>
      <c r="I1958" s="243"/>
      <c r="J1958" s="244"/>
      <c r="K1958" s="244"/>
      <c r="L1958" s="244"/>
      <c r="M1958" s="244"/>
      <c r="N1958" s="290"/>
      <c r="O1958" s="391" t="str">
        <f>IF(ISBLANK(L1958),"",IF(OR(ISBLANK(VLOOKUP(L1958&amp;"-"&amp;E1958,'Np Quality'!A:M,6,FALSE)),ISERROR(VLOOKUP(L1958&amp;"-"&amp;E1958,'Np Quality'!A:M,6,FALSE))),"-",VLOOKUP(L1958&amp;"-"&amp;E1958,'Np Quality'!A:M,6,FALSE)))</f>
        <v/>
      </c>
      <c r="P1958" s="391" t="str">
        <f>IF(ISBLANK(L1968),"",IF(OR(ISBLANK(VLOOKUP(L1968&amp;"-"&amp;E1968,'Np Quality'!A:M,7,FALSE)),ISERROR(VLOOKUP(L1968&amp;"-"&amp;E1968,'Np Quality'!A:M,7,FALSE))),"-",VLOOKUP(L1968&amp;"-"&amp;E1968,'Np Quality'!A:M,7,FALSE)))</f>
        <v/>
      </c>
      <c r="Q1958" s="391" t="str">
        <f>IF(ISBLANK(L1958),"",IF(OR(ISBLANK(VLOOKUP(L1958&amp;"-"&amp;E1958,'Np Quality'!A:M,8,FALSE)),ISERROR(VLOOKUP(L1958&amp;"-"&amp;E1958,'Np Quality'!A:M,8,FALSE))),"-",VLOOKUP(L1958&amp;"-"&amp;E1958,'Np Quality'!A:M,8,FALSE)))</f>
        <v/>
      </c>
      <c r="R1958" s="283" t="str">
        <f>IF(ISBLANK(L1958),"",IF(OR(ISBLANK(VLOOKUP(L1958&amp;"-"&amp;E1958,'Np Quality'!A:M,9,FALSE)),ISERROR(VLOOKUP(L1958&amp;"-"&amp;E1958,'Np Quality'!A:M,9,FALSE))),"-",VLOOKUP(L1958&amp;"-"&amp;E1958,'Np Quality'!A:M,9,FALSE)))</f>
        <v/>
      </c>
      <c r="S1958" s="150"/>
      <c r="T1958" s="395" t="str">
        <f t="shared" si="220"/>
        <v/>
      </c>
      <c r="U1958" s="395" t="str">
        <f t="shared" si="217"/>
        <v/>
      </c>
      <c r="V1958" s="396"/>
      <c r="W1958" s="282"/>
    </row>
    <row r="1959" spans="1:23">
      <c r="A1959" s="382" t="str">
        <f t="shared" si="218"/>
        <v/>
      </c>
      <c r="B1959" s="383" t="str">
        <f t="shared" si="221"/>
        <v/>
      </c>
      <c r="C1959" s="236"/>
      <c r="D1959" s="282"/>
      <c r="E1959" s="384" t="str">
        <f t="shared" si="219"/>
        <v/>
      </c>
      <c r="F1959" s="388"/>
      <c r="G1959" s="243"/>
      <c r="H1959" s="244"/>
      <c r="I1959" s="243"/>
      <c r="J1959" s="244"/>
      <c r="K1959" s="244"/>
      <c r="L1959" s="244"/>
      <c r="M1959" s="244"/>
      <c r="N1959" s="290"/>
      <c r="O1959" s="391" t="str">
        <f>IF(ISBLANK(L1959),"",IF(OR(ISBLANK(VLOOKUP(L1959&amp;"-"&amp;E1959,'Np Quality'!A:M,6,FALSE)),ISERROR(VLOOKUP(L1959&amp;"-"&amp;E1959,'Np Quality'!A:M,6,FALSE))),"-",VLOOKUP(L1959&amp;"-"&amp;E1959,'Np Quality'!A:M,6,FALSE)))</f>
        <v/>
      </c>
      <c r="P1959" s="391" t="str">
        <f>IF(ISBLANK(L1969),"",IF(OR(ISBLANK(VLOOKUP(L1969&amp;"-"&amp;E1969,'Np Quality'!A:M,7,FALSE)),ISERROR(VLOOKUP(L1969&amp;"-"&amp;E1969,'Np Quality'!A:M,7,FALSE))),"-",VLOOKUP(L1969&amp;"-"&amp;E1969,'Np Quality'!A:M,7,FALSE)))</f>
        <v/>
      </c>
      <c r="Q1959" s="391" t="str">
        <f>IF(ISBLANK(L1959),"",IF(OR(ISBLANK(VLOOKUP(L1959&amp;"-"&amp;E1959,'Np Quality'!A:M,8,FALSE)),ISERROR(VLOOKUP(L1959&amp;"-"&amp;E1959,'Np Quality'!A:M,8,FALSE))),"-",VLOOKUP(L1959&amp;"-"&amp;E1959,'Np Quality'!A:M,8,FALSE)))</f>
        <v/>
      </c>
      <c r="R1959" s="283" t="str">
        <f>IF(ISBLANK(L1959),"",IF(OR(ISBLANK(VLOOKUP(L1959&amp;"-"&amp;E1959,'Np Quality'!A:M,9,FALSE)),ISERROR(VLOOKUP(L1959&amp;"-"&amp;E1959,'Np Quality'!A:M,9,FALSE))),"-",VLOOKUP(L1959&amp;"-"&amp;E1959,'Np Quality'!A:M,9,FALSE)))</f>
        <v/>
      </c>
      <c r="S1959" s="150"/>
      <c r="T1959" s="395" t="str">
        <f t="shared" si="220"/>
        <v/>
      </c>
      <c r="U1959" s="395" t="str">
        <f t="shared" si="217"/>
        <v/>
      </c>
      <c r="V1959" s="396"/>
      <c r="W1959" s="282"/>
    </row>
    <row r="1960" spans="1:23">
      <c r="A1960" s="382" t="str">
        <f t="shared" si="218"/>
        <v/>
      </c>
      <c r="B1960" s="383" t="str">
        <f t="shared" si="221"/>
        <v/>
      </c>
      <c r="C1960" s="236"/>
      <c r="D1960" s="282"/>
      <c r="E1960" s="384" t="str">
        <f t="shared" si="219"/>
        <v/>
      </c>
      <c r="F1960" s="388"/>
      <c r="G1960" s="243"/>
      <c r="H1960" s="244"/>
      <c r="I1960" s="243"/>
      <c r="J1960" s="244"/>
      <c r="K1960" s="244"/>
      <c r="L1960" s="244"/>
      <c r="M1960" s="244"/>
      <c r="N1960" s="290"/>
      <c r="O1960" s="391" t="str">
        <f>IF(ISBLANK(L1960),"",IF(OR(ISBLANK(VLOOKUP(L1960&amp;"-"&amp;E1960,'Np Quality'!A:M,6,FALSE)),ISERROR(VLOOKUP(L1960&amp;"-"&amp;E1960,'Np Quality'!A:M,6,FALSE))),"-",VLOOKUP(L1960&amp;"-"&amp;E1960,'Np Quality'!A:M,6,FALSE)))</f>
        <v/>
      </c>
      <c r="P1960" s="391" t="str">
        <f>IF(ISBLANK(L1970),"",IF(OR(ISBLANK(VLOOKUP(L1970&amp;"-"&amp;E1970,'Np Quality'!A:M,7,FALSE)),ISERROR(VLOOKUP(L1970&amp;"-"&amp;E1970,'Np Quality'!A:M,7,FALSE))),"-",VLOOKUP(L1970&amp;"-"&amp;E1970,'Np Quality'!A:M,7,FALSE)))</f>
        <v/>
      </c>
      <c r="Q1960" s="391" t="str">
        <f>IF(ISBLANK(L1960),"",IF(OR(ISBLANK(VLOOKUP(L1960&amp;"-"&amp;E1960,'Np Quality'!A:M,8,FALSE)),ISERROR(VLOOKUP(L1960&amp;"-"&amp;E1960,'Np Quality'!A:M,8,FALSE))),"-",VLOOKUP(L1960&amp;"-"&amp;E1960,'Np Quality'!A:M,8,FALSE)))</f>
        <v/>
      </c>
      <c r="R1960" s="283" t="str">
        <f>IF(ISBLANK(L1960),"",IF(OR(ISBLANK(VLOOKUP(L1960&amp;"-"&amp;E1960,'Np Quality'!A:M,9,FALSE)),ISERROR(VLOOKUP(L1960&amp;"-"&amp;E1960,'Np Quality'!A:M,9,FALSE))),"-",VLOOKUP(L1960&amp;"-"&amp;E1960,'Np Quality'!A:M,9,FALSE)))</f>
        <v/>
      </c>
      <c r="S1960" s="150"/>
      <c r="T1960" s="395" t="str">
        <f t="shared" si="220"/>
        <v/>
      </c>
      <c r="U1960" s="395" t="str">
        <f t="shared" si="217"/>
        <v/>
      </c>
      <c r="V1960" s="396"/>
      <c r="W1960" s="282"/>
    </row>
    <row r="1961" spans="1:23">
      <c r="A1961" s="382" t="str">
        <f t="shared" si="218"/>
        <v/>
      </c>
      <c r="B1961" s="383" t="str">
        <f t="shared" si="221"/>
        <v/>
      </c>
      <c r="C1961" s="236"/>
      <c r="D1961" s="282"/>
      <c r="E1961" s="384" t="str">
        <f t="shared" si="219"/>
        <v/>
      </c>
      <c r="F1961" s="388"/>
      <c r="G1961" s="243"/>
      <c r="H1961" s="244"/>
      <c r="I1961" s="243"/>
      <c r="J1961" s="244"/>
      <c r="K1961" s="244"/>
      <c r="L1961" s="244"/>
      <c r="M1961" s="244"/>
      <c r="N1961" s="290"/>
      <c r="O1961" s="391" t="str">
        <f>IF(ISBLANK(L1961),"",IF(OR(ISBLANK(VLOOKUP(L1961&amp;"-"&amp;E1961,'Np Quality'!A:M,6,FALSE)),ISERROR(VLOOKUP(L1961&amp;"-"&amp;E1961,'Np Quality'!A:M,6,FALSE))),"-",VLOOKUP(L1961&amp;"-"&amp;E1961,'Np Quality'!A:M,6,FALSE)))</f>
        <v/>
      </c>
      <c r="P1961" s="391" t="str">
        <f>IF(ISBLANK(L1971),"",IF(OR(ISBLANK(VLOOKUP(L1971&amp;"-"&amp;E1971,'Np Quality'!A:M,7,FALSE)),ISERROR(VLOOKUP(L1971&amp;"-"&amp;E1971,'Np Quality'!A:M,7,FALSE))),"-",VLOOKUP(L1971&amp;"-"&amp;E1971,'Np Quality'!A:M,7,FALSE)))</f>
        <v/>
      </c>
      <c r="Q1961" s="391" t="str">
        <f>IF(ISBLANK(L1961),"",IF(OR(ISBLANK(VLOOKUP(L1961&amp;"-"&amp;E1961,'Np Quality'!A:M,8,FALSE)),ISERROR(VLOOKUP(L1961&amp;"-"&amp;E1961,'Np Quality'!A:M,8,FALSE))),"-",VLOOKUP(L1961&amp;"-"&amp;E1961,'Np Quality'!A:M,8,FALSE)))</f>
        <v/>
      </c>
      <c r="R1961" s="283" t="str">
        <f>IF(ISBLANK(L1961),"",IF(OR(ISBLANK(VLOOKUP(L1961&amp;"-"&amp;E1961,'Np Quality'!A:M,9,FALSE)),ISERROR(VLOOKUP(L1961&amp;"-"&amp;E1961,'Np Quality'!A:M,9,FALSE))),"-",VLOOKUP(L1961&amp;"-"&amp;E1961,'Np Quality'!A:M,9,FALSE)))</f>
        <v/>
      </c>
      <c r="S1961" s="150"/>
      <c r="T1961" s="395" t="str">
        <f t="shared" si="220"/>
        <v/>
      </c>
      <c r="U1961" s="395" t="str">
        <f t="shared" si="217"/>
        <v/>
      </c>
      <c r="V1961" s="396"/>
      <c r="W1961" s="282"/>
    </row>
    <row r="1962" spans="1:23">
      <c r="A1962" s="382" t="str">
        <f t="shared" si="218"/>
        <v/>
      </c>
      <c r="B1962" s="383" t="str">
        <f t="shared" si="221"/>
        <v/>
      </c>
      <c r="C1962" s="236"/>
      <c r="D1962" s="282"/>
      <c r="E1962" s="384" t="str">
        <f t="shared" si="219"/>
        <v/>
      </c>
      <c r="F1962" s="388"/>
      <c r="G1962" s="243"/>
      <c r="H1962" s="244"/>
      <c r="I1962" s="243"/>
      <c r="J1962" s="244"/>
      <c r="K1962" s="244"/>
      <c r="L1962" s="244"/>
      <c r="M1962" s="244"/>
      <c r="N1962" s="290"/>
      <c r="O1962" s="391" t="str">
        <f>IF(ISBLANK(L1963),"",IF(OR(ISBLANK(VLOOKUP(L1963&amp;"-"&amp;E1963,'Np Quality'!A:M,6,FALSE)),ISERROR(VLOOKUP(L1963&amp;"-"&amp;E1963,'Np Quality'!A:M,6,FALSE))),"-",VLOOKUP(L1963&amp;"-"&amp;E1963,'Np Quality'!A:M,6,FALSE)))</f>
        <v/>
      </c>
      <c r="P1962" s="391" t="str">
        <f>IF(ISBLANK(L1972),"",IF(OR(ISBLANK(VLOOKUP(L1972&amp;"-"&amp;E1972,'Np Quality'!A:M,7,FALSE)),ISERROR(VLOOKUP(L1972&amp;"-"&amp;E1972,'Np Quality'!A:M,7,FALSE))),"-",VLOOKUP(L1972&amp;"-"&amp;E1972,'Np Quality'!A:M,7,FALSE)))</f>
        <v/>
      </c>
      <c r="Q1962" s="391" t="str">
        <f>IF(ISBLANK(L1962),"",IF(OR(ISBLANK(VLOOKUP(L1962&amp;"-"&amp;E1962,'Np Quality'!A:M,8,FALSE)),ISERROR(VLOOKUP(L1962&amp;"-"&amp;E1962,'Np Quality'!A:M,8,FALSE))),"-",VLOOKUP(L1962&amp;"-"&amp;E1962,'Np Quality'!A:M,8,FALSE)))</f>
        <v/>
      </c>
      <c r="R1962" s="283" t="str">
        <f>IF(ISBLANK(L1962),"",IF(OR(ISBLANK(VLOOKUP(L1962&amp;"-"&amp;E1962,'Np Quality'!A:M,9,FALSE)),ISERROR(VLOOKUP(L1962&amp;"-"&amp;E1962,'Np Quality'!A:M,9,FALSE))),"-",VLOOKUP(L1962&amp;"-"&amp;E1962,'Np Quality'!A:M,9,FALSE)))</f>
        <v/>
      </c>
      <c r="S1962" s="150"/>
      <c r="T1962" s="395" t="str">
        <f t="shared" si="220"/>
        <v/>
      </c>
      <c r="U1962" s="395" t="str">
        <f t="shared" si="217"/>
        <v/>
      </c>
      <c r="V1962" s="396"/>
      <c r="W1962" s="282"/>
    </row>
    <row r="1963" spans="1:23">
      <c r="A1963" s="382" t="str">
        <f t="shared" si="218"/>
        <v/>
      </c>
      <c r="B1963" s="383" t="str">
        <f t="shared" si="221"/>
        <v/>
      </c>
      <c r="C1963" s="236"/>
      <c r="D1963" s="282"/>
      <c r="E1963" s="384" t="str">
        <f t="shared" si="219"/>
        <v/>
      </c>
      <c r="F1963" s="388"/>
      <c r="G1963" s="243"/>
      <c r="H1963" s="244"/>
      <c r="I1963" s="243"/>
      <c r="J1963" s="244"/>
      <c r="K1963" s="244"/>
      <c r="L1963" s="244"/>
      <c r="M1963" s="244"/>
      <c r="N1963" s="290"/>
      <c r="O1963" s="391" t="str">
        <f>IF(ISBLANK(L1963),"",IF(OR(ISBLANK(VLOOKUP(L1963&amp;"-"&amp;E1963,'Np Quality'!A:M,6,FALSE)),ISERROR(VLOOKUP(L1963&amp;"-"&amp;E1963,'Np Quality'!A:M,6,FALSE))),"-",VLOOKUP(L1963&amp;"-"&amp;E1963,'Np Quality'!A:M,6,FALSE)))</f>
        <v/>
      </c>
      <c r="P1963" s="391" t="str">
        <f>IF(ISBLANK(L1974),"",IF(OR(ISBLANK(VLOOKUP(L1974&amp;"-"&amp;E1974,'Np Quality'!A:M,7,FALSE)),ISERROR(VLOOKUP(L1974&amp;"-"&amp;E1974,'Np Quality'!A:M,7,FALSE))),"-",VLOOKUP(L1974&amp;"-"&amp;E1974,'Np Quality'!A:M,7,FALSE)))</f>
        <v/>
      </c>
      <c r="Q1963" s="391" t="str">
        <f>IF(ISBLANK(L1963),"",IF(OR(ISBLANK(VLOOKUP(L1963&amp;"-"&amp;E1963,'Np Quality'!A:M,8,FALSE)),ISERROR(VLOOKUP(L1963&amp;"-"&amp;E1963,'Np Quality'!A:M,8,FALSE))),"-",VLOOKUP(L1963&amp;"-"&amp;E1963,'Np Quality'!A:M,8,FALSE)))</f>
        <v/>
      </c>
      <c r="R1963" s="283" t="str">
        <f>IF(ISBLANK(L1963),"",IF(OR(ISBLANK(VLOOKUP(L1963&amp;"-"&amp;E1963,'Np Quality'!A:M,9,FALSE)),ISERROR(VLOOKUP(L1963&amp;"-"&amp;E1963,'Np Quality'!A:M,9,FALSE))),"-",VLOOKUP(L1963&amp;"-"&amp;E1963,'Np Quality'!A:M,9,FALSE)))</f>
        <v/>
      </c>
      <c r="S1963" s="150"/>
      <c r="T1963" s="395" t="str">
        <f t="shared" si="220"/>
        <v/>
      </c>
      <c r="U1963" s="395" t="str">
        <f t="shared" si="217"/>
        <v/>
      </c>
      <c r="V1963" s="396"/>
      <c r="W1963" s="282"/>
    </row>
    <row r="1964" spans="1:23">
      <c r="A1964" s="382" t="str">
        <f t="shared" si="218"/>
        <v/>
      </c>
      <c r="B1964" s="383" t="str">
        <f t="shared" si="221"/>
        <v/>
      </c>
      <c r="C1964" s="236"/>
      <c r="D1964" s="282"/>
      <c r="E1964" s="384" t="str">
        <f t="shared" si="219"/>
        <v/>
      </c>
      <c r="F1964" s="388"/>
      <c r="G1964" s="243"/>
      <c r="H1964" s="244"/>
      <c r="I1964" s="243"/>
      <c r="J1964" s="244"/>
      <c r="K1964" s="244"/>
      <c r="L1964" s="244"/>
      <c r="M1964" s="244"/>
      <c r="N1964" s="290"/>
      <c r="O1964" s="391" t="str">
        <f>IF(ISBLANK(L1964),"",IF(OR(ISBLANK(VLOOKUP(L1964&amp;"-"&amp;E1964,'Np Quality'!A:M,6,FALSE)),ISERROR(VLOOKUP(L1964&amp;"-"&amp;E1964,'Np Quality'!A:M,6,FALSE))),"-",VLOOKUP(L1964&amp;"-"&amp;E1964,'Np Quality'!A:M,6,FALSE)))</f>
        <v/>
      </c>
      <c r="P1964" s="391" t="str">
        <f>IF(ISBLANK(L1974),"",IF(OR(ISBLANK(VLOOKUP(L1974&amp;"-"&amp;E1974,'Np Quality'!A:M,7,FALSE)),ISERROR(VLOOKUP(L1974&amp;"-"&amp;E1974,'Np Quality'!A:M,7,FALSE))),"-",VLOOKUP(L1974&amp;"-"&amp;E1974,'Np Quality'!A:M,7,FALSE)))</f>
        <v/>
      </c>
      <c r="Q1964" s="391" t="str">
        <f>IF(ISBLANK(L1965),"",IF(OR(ISBLANK(VLOOKUP(L1965&amp;"-"&amp;E1965,'Np Quality'!A:M,8,FALSE)),ISERROR(VLOOKUP(L1965&amp;"-"&amp;E1965,'Np Quality'!A:M,8,FALSE))),"-",VLOOKUP(L1965&amp;"-"&amp;E1965,'Np Quality'!A:M,8,FALSE)))</f>
        <v/>
      </c>
      <c r="R1964" s="283" t="str">
        <f>IF(ISBLANK(L1964),"",IF(OR(ISBLANK(VLOOKUP(L1964&amp;"-"&amp;E1964,'Np Quality'!A:M,9,FALSE)),ISERROR(VLOOKUP(L1964&amp;"-"&amp;E1964,'Np Quality'!A:M,9,FALSE))),"-",VLOOKUP(L1964&amp;"-"&amp;E1964,'Np Quality'!A:M,9,FALSE)))</f>
        <v/>
      </c>
      <c r="S1964" s="150"/>
      <c r="T1964" s="395" t="str">
        <f t="shared" si="220"/>
        <v/>
      </c>
      <c r="U1964" s="395" t="str">
        <f t="shared" si="217"/>
        <v/>
      </c>
      <c r="V1964" s="396"/>
      <c r="W1964" s="282"/>
    </row>
    <row r="1965" spans="1:23">
      <c r="A1965" s="382" t="str">
        <f t="shared" si="218"/>
        <v/>
      </c>
      <c r="B1965" s="383" t="str">
        <f t="shared" si="221"/>
        <v/>
      </c>
      <c r="C1965" s="236"/>
      <c r="D1965" s="282"/>
      <c r="E1965" s="384" t="str">
        <f t="shared" si="219"/>
        <v/>
      </c>
      <c r="F1965" s="388"/>
      <c r="G1965" s="243"/>
      <c r="H1965" s="244"/>
      <c r="I1965" s="243"/>
      <c r="J1965" s="244"/>
      <c r="K1965" s="244"/>
      <c r="L1965" s="244"/>
      <c r="M1965" s="244"/>
      <c r="N1965" s="290"/>
      <c r="O1965" s="391" t="str">
        <f>IF(ISBLANK(L1965),"",IF(OR(ISBLANK(VLOOKUP(L1965&amp;"-"&amp;E1965,'Np Quality'!A:M,6,FALSE)),ISERROR(VLOOKUP(L1965&amp;"-"&amp;E1965,'Np Quality'!A:M,6,FALSE))),"-",VLOOKUP(L1965&amp;"-"&amp;E1965,'Np Quality'!A:M,6,FALSE)))</f>
        <v/>
      </c>
      <c r="P1965" s="391" t="str">
        <f>IF(ISBLANK(L1975),"",IF(OR(ISBLANK(VLOOKUP(L1975&amp;"-"&amp;E1975,'Np Quality'!A:M,7,FALSE)),ISERROR(VLOOKUP(L1975&amp;"-"&amp;E1975,'Np Quality'!A:M,7,FALSE))),"-",VLOOKUP(L1975&amp;"-"&amp;E1975,'Np Quality'!A:M,7,FALSE)))</f>
        <v/>
      </c>
      <c r="Q1965" s="391" t="str">
        <f>IF(ISBLANK(L1965),"",IF(OR(ISBLANK(VLOOKUP(L1965&amp;"-"&amp;E1965,'Np Quality'!A:M,8,FALSE)),ISERROR(VLOOKUP(L1965&amp;"-"&amp;E1965,'Np Quality'!A:M,8,FALSE))),"-",VLOOKUP(L1965&amp;"-"&amp;E1965,'Np Quality'!A:M,8,FALSE)))</f>
        <v/>
      </c>
      <c r="R1965" s="283" t="str">
        <f>IF(ISBLANK(L1966),"",IF(OR(ISBLANK(VLOOKUP(L1966&amp;"-"&amp;E1966,'Np Quality'!A:M,9,FALSE)),ISERROR(VLOOKUP(L1966&amp;"-"&amp;E1966,'Np Quality'!A:M,9,FALSE))),"-",VLOOKUP(L1966&amp;"-"&amp;E1966,'Np Quality'!A:M,9,FALSE)))</f>
        <v/>
      </c>
      <c r="S1965" s="150"/>
      <c r="T1965" s="395" t="str">
        <f t="shared" si="220"/>
        <v/>
      </c>
      <c r="U1965" s="395" t="str">
        <f t="shared" si="217"/>
        <v/>
      </c>
      <c r="V1965" s="396"/>
      <c r="W1965" s="282"/>
    </row>
    <row r="1966" spans="1:23">
      <c r="A1966" s="382" t="str">
        <f t="shared" si="218"/>
        <v/>
      </c>
      <c r="B1966" s="383" t="str">
        <f t="shared" si="221"/>
        <v/>
      </c>
      <c r="C1966" s="236"/>
      <c r="D1966" s="282"/>
      <c r="E1966" s="384" t="str">
        <f t="shared" si="219"/>
        <v/>
      </c>
      <c r="F1966" s="388"/>
      <c r="G1966" s="243"/>
      <c r="H1966" s="244"/>
      <c r="I1966" s="243"/>
      <c r="J1966" s="244"/>
      <c r="K1966" s="244"/>
      <c r="L1966" s="244"/>
      <c r="M1966" s="244"/>
      <c r="N1966" s="290"/>
      <c r="O1966" s="391" t="str">
        <f>IF(ISBLANK(L1966),"",IF(OR(ISBLANK(VLOOKUP(L1966&amp;"-"&amp;E1966,'Np Quality'!A:M,6,FALSE)),ISERROR(VLOOKUP(L1966&amp;"-"&amp;E1966,'Np Quality'!A:M,6,FALSE))),"-",VLOOKUP(L1966&amp;"-"&amp;E1966,'Np Quality'!A:M,6,FALSE)))</f>
        <v/>
      </c>
      <c r="P1966" s="391" t="str">
        <f>IF(ISBLANK(L1976),"",IF(OR(ISBLANK(VLOOKUP(L1976&amp;"-"&amp;E1976,'Np Quality'!A:M,7,FALSE)),ISERROR(VLOOKUP(L1976&amp;"-"&amp;E1976,'Np Quality'!A:M,7,FALSE))),"-",VLOOKUP(L1976&amp;"-"&amp;E1976,'Np Quality'!A:M,7,FALSE)))</f>
        <v/>
      </c>
      <c r="Q1966" s="391" t="str">
        <f>IF(ISBLANK(L1966),"",IF(OR(ISBLANK(VLOOKUP(L1966&amp;"-"&amp;E1966,'Np Quality'!A:M,8,FALSE)),ISERROR(VLOOKUP(L1966&amp;"-"&amp;E1966,'Np Quality'!A:M,8,FALSE))),"-",VLOOKUP(L1966&amp;"-"&amp;E1966,'Np Quality'!A:M,8,FALSE)))</f>
        <v/>
      </c>
      <c r="R1966" s="283" t="str">
        <f>IF(ISBLANK(L1966),"",IF(OR(ISBLANK(VLOOKUP(L1966&amp;"-"&amp;E1966,'Np Quality'!A:M,9,FALSE)),ISERROR(VLOOKUP(L1966&amp;"-"&amp;E1966,'Np Quality'!A:M,9,FALSE))),"-",VLOOKUP(L1966&amp;"-"&amp;E1966,'Np Quality'!A:M,9,FALSE)))</f>
        <v/>
      </c>
      <c r="S1966" s="150"/>
      <c r="T1966" s="395" t="str">
        <f t="shared" si="220"/>
        <v/>
      </c>
      <c r="U1966" s="395" t="str">
        <f t="shared" si="217"/>
        <v/>
      </c>
      <c r="V1966" s="396"/>
      <c r="W1966" s="282"/>
    </row>
    <row r="1967" spans="1:23">
      <c r="A1967" s="382" t="str">
        <f t="shared" si="218"/>
        <v/>
      </c>
      <c r="B1967" s="383" t="str">
        <f t="shared" si="221"/>
        <v/>
      </c>
      <c r="C1967" s="236"/>
      <c r="D1967" s="282"/>
      <c r="E1967" s="384" t="str">
        <f t="shared" si="219"/>
        <v/>
      </c>
      <c r="F1967" s="388"/>
      <c r="G1967" s="243"/>
      <c r="H1967" s="244"/>
      <c r="I1967" s="243"/>
      <c r="J1967" s="244"/>
      <c r="K1967" s="244"/>
      <c r="L1967" s="244"/>
      <c r="M1967" s="244"/>
      <c r="N1967" s="290"/>
      <c r="O1967" s="391" t="str">
        <f>IF(ISBLANK(L1967),"",IF(OR(ISBLANK(VLOOKUP(L1967&amp;"-"&amp;E1967,'Np Quality'!A:M,6,FALSE)),ISERROR(VLOOKUP(L1967&amp;"-"&amp;E1967,'Np Quality'!A:M,6,FALSE))),"-",VLOOKUP(L1967&amp;"-"&amp;E1967,'Np Quality'!A:M,6,FALSE)))</f>
        <v/>
      </c>
      <c r="P1967" s="391" t="str">
        <f>IF(ISBLANK(L1967),"",IF(OR(ISBLANK(VLOOKUP(L1967&amp;"-"&amp;E1967,'Np Quality'!A:M,7,FALSE)),ISERROR(VLOOKUP(L1967&amp;"-"&amp;E1967,'Np Quality'!A:M,7,FALSE))),"-",VLOOKUP(L1967&amp;"-"&amp;E1967,'Np Quality'!A:M,7,FALSE)))</f>
        <v/>
      </c>
      <c r="Q1967" s="391" t="str">
        <f>IF(ISBLANK(L1977),"",IF(OR(ISBLANK(VLOOKUP(L1977&amp;"-"&amp;E1977,'Np Quality'!A:M,8,FALSE)),ISERROR(VLOOKUP(L1977&amp;"-"&amp;E1977,'Np Quality'!A:M,8,FALSE))),"-",VLOOKUP(L1977&amp;"-"&amp;E1977,'Np Quality'!A:M,8,FALSE)))</f>
        <v/>
      </c>
      <c r="R1967" s="283" t="str">
        <f>IF(ISBLANK(L1967),"",IF(OR(ISBLANK(VLOOKUP(L1967&amp;"-"&amp;E1967,'Np Quality'!A:M,9,FALSE)),ISERROR(VLOOKUP(L1967&amp;"-"&amp;E1967,'Np Quality'!A:M,9,FALSE))),"-",VLOOKUP(L1967&amp;"-"&amp;E1967,'Np Quality'!A:M,9,FALSE)))</f>
        <v/>
      </c>
      <c r="S1967" s="150"/>
      <c r="T1967" s="395" t="str">
        <f t="shared" si="220"/>
        <v/>
      </c>
      <c r="U1967" s="395" t="str">
        <f t="shared" si="217"/>
        <v/>
      </c>
      <c r="V1967" s="396"/>
      <c r="W1967" s="282"/>
    </row>
    <row r="1968" spans="1:23">
      <c r="A1968" s="382" t="str">
        <f t="shared" si="218"/>
        <v/>
      </c>
      <c r="B1968" s="383" t="str">
        <f t="shared" si="221"/>
        <v/>
      </c>
      <c r="C1968" s="236"/>
      <c r="D1968" s="282"/>
      <c r="E1968" s="384" t="str">
        <f t="shared" si="219"/>
        <v/>
      </c>
      <c r="F1968" s="388"/>
      <c r="G1968" s="243"/>
      <c r="H1968" s="244"/>
      <c r="I1968" s="243"/>
      <c r="J1968" s="244"/>
      <c r="K1968" s="244"/>
      <c r="L1968" s="244"/>
      <c r="M1968" s="244"/>
      <c r="N1968" s="290"/>
      <c r="O1968" s="391" t="str">
        <f>IF(ISBLANK(L1968),"",IF(OR(ISBLANK(VLOOKUP(L1968&amp;"-"&amp;E1968,'Np Quality'!A:M,6,FALSE)),ISERROR(VLOOKUP(L1968&amp;"-"&amp;E1968,'Np Quality'!A:M,6,FALSE))),"-",VLOOKUP(L1968&amp;"-"&amp;E1968,'Np Quality'!A:M,6,FALSE)))</f>
        <v/>
      </c>
      <c r="P1968" s="391" t="str">
        <f>IF(ISBLANK(L1968),"",IF(OR(ISBLANK(VLOOKUP(L1968&amp;"-"&amp;E1968,'Np Quality'!A:M,7,FALSE)),ISERROR(VLOOKUP(L1968&amp;"-"&amp;E1968,'Np Quality'!A:M,7,FALSE))),"-",VLOOKUP(L1968&amp;"-"&amp;E1968,'Np Quality'!A:M,7,FALSE)))</f>
        <v/>
      </c>
      <c r="Q1968" s="391" t="str">
        <f>IF(ISBLANK(L1978),"",IF(OR(ISBLANK(VLOOKUP(L1978&amp;"-"&amp;E1978,'Np Quality'!A:M,8,FALSE)),ISERROR(VLOOKUP(L1978&amp;"-"&amp;E1978,'Np Quality'!A:M,8,FALSE))),"-",VLOOKUP(L1978&amp;"-"&amp;E1978,'Np Quality'!A:M,8,FALSE)))</f>
        <v/>
      </c>
      <c r="R1968" s="283" t="str">
        <f>IF(ISBLANK(L1968),"",IF(OR(ISBLANK(VLOOKUP(L1968&amp;"-"&amp;E1968,'Np Quality'!A:M,9,FALSE)),ISERROR(VLOOKUP(L1968&amp;"-"&amp;E1968,'Np Quality'!A:M,9,FALSE))),"-",VLOOKUP(L1968&amp;"-"&amp;E1968,'Np Quality'!A:M,9,FALSE)))</f>
        <v/>
      </c>
      <c r="S1968" s="150"/>
      <c r="T1968" s="395" t="str">
        <f t="shared" si="220"/>
        <v/>
      </c>
      <c r="U1968" s="395" t="str">
        <f t="shared" si="217"/>
        <v/>
      </c>
      <c r="V1968" s="396"/>
      <c r="W1968" s="282"/>
    </row>
    <row r="1969" spans="1:23">
      <c r="A1969" s="382" t="str">
        <f t="shared" si="218"/>
        <v/>
      </c>
      <c r="B1969" s="383" t="str">
        <f t="shared" si="221"/>
        <v/>
      </c>
      <c r="C1969" s="236"/>
      <c r="D1969" s="282"/>
      <c r="E1969" s="384" t="str">
        <f t="shared" si="219"/>
        <v/>
      </c>
      <c r="F1969" s="388"/>
      <c r="G1969" s="243"/>
      <c r="H1969" s="244"/>
      <c r="I1969" s="243"/>
      <c r="J1969" s="244"/>
      <c r="K1969" s="244"/>
      <c r="L1969" s="244"/>
      <c r="M1969" s="244"/>
      <c r="N1969" s="290"/>
      <c r="O1969" s="391" t="str">
        <f>IF(ISBLANK(L1969),"",IF(OR(ISBLANK(VLOOKUP(L1969&amp;"-"&amp;E1969,'Np Quality'!A:M,6,FALSE)),ISERROR(VLOOKUP(L1969&amp;"-"&amp;E1969,'Np Quality'!A:M,6,FALSE))),"-",VLOOKUP(L1969&amp;"-"&amp;E1969,'Np Quality'!A:M,6,FALSE)))</f>
        <v/>
      </c>
      <c r="P1969" s="391" t="str">
        <f>IF(ISBLANK(L1969),"",IF(OR(ISBLANK(VLOOKUP(L1969&amp;"-"&amp;E1969,'Np Quality'!A:M,7,FALSE)),ISERROR(VLOOKUP(L1969&amp;"-"&amp;E1969,'Np Quality'!A:M,7,FALSE))),"-",VLOOKUP(L1969&amp;"-"&amp;E1969,'Np Quality'!A:M,7,FALSE)))</f>
        <v/>
      </c>
      <c r="Q1969" s="391" t="str">
        <f>IF(ISBLANK(L1979),"",IF(OR(ISBLANK(VLOOKUP(L1979&amp;"-"&amp;E1979,'Np Quality'!A:M,8,FALSE)),ISERROR(VLOOKUP(L1979&amp;"-"&amp;E1979,'Np Quality'!A:M,8,FALSE))),"-",VLOOKUP(L1979&amp;"-"&amp;E1979,'Np Quality'!A:M,8,FALSE)))</f>
        <v/>
      </c>
      <c r="R1969" s="283" t="str">
        <f>IF(ISBLANK(L1969),"",IF(OR(ISBLANK(VLOOKUP(L1969&amp;"-"&amp;E1969,'Np Quality'!A:M,9,FALSE)),ISERROR(VLOOKUP(L1969&amp;"-"&amp;E1969,'Np Quality'!A:M,9,FALSE))),"-",VLOOKUP(L1969&amp;"-"&amp;E1969,'Np Quality'!A:M,9,FALSE)))</f>
        <v/>
      </c>
      <c r="S1969" s="150"/>
      <c r="T1969" s="395" t="str">
        <f t="shared" si="220"/>
        <v/>
      </c>
      <c r="U1969" s="395" t="str">
        <f t="shared" si="217"/>
        <v/>
      </c>
      <c r="V1969" s="396"/>
      <c r="W1969" s="282"/>
    </row>
    <row r="1970" spans="1:23">
      <c r="A1970" s="382" t="str">
        <f t="shared" si="218"/>
        <v/>
      </c>
      <c r="B1970" s="383" t="str">
        <f t="shared" si="221"/>
        <v/>
      </c>
      <c r="C1970" s="236"/>
      <c r="D1970" s="282"/>
      <c r="E1970" s="384" t="str">
        <f t="shared" si="219"/>
        <v/>
      </c>
      <c r="F1970" s="388"/>
      <c r="G1970" s="243"/>
      <c r="H1970" s="244"/>
      <c r="I1970" s="243"/>
      <c r="J1970" s="244"/>
      <c r="K1970" s="244"/>
      <c r="L1970" s="244"/>
      <c r="M1970" s="244"/>
      <c r="N1970" s="290"/>
      <c r="O1970" s="391" t="str">
        <f>IF(ISBLANK(L1970),"",IF(OR(ISBLANK(VLOOKUP(L1970&amp;"-"&amp;E1970,'Np Quality'!A:M,6,FALSE)),ISERROR(VLOOKUP(L1970&amp;"-"&amp;E1970,'Np Quality'!A:M,6,FALSE))),"-",VLOOKUP(L1970&amp;"-"&amp;E1970,'Np Quality'!A:M,6,FALSE)))</f>
        <v/>
      </c>
      <c r="P1970" s="391" t="str">
        <f>IF(ISBLANK(L1970),"",IF(OR(ISBLANK(VLOOKUP(L1970&amp;"-"&amp;E1970,'Np Quality'!A:M,7,FALSE)),ISERROR(VLOOKUP(L1970&amp;"-"&amp;E1970,'Np Quality'!A:M,7,FALSE))),"-",VLOOKUP(L1970&amp;"-"&amp;E1970,'Np Quality'!A:M,7,FALSE)))</f>
        <v/>
      </c>
      <c r="Q1970" s="391" t="str">
        <f>IF(ISBLANK(L1980),"",IF(OR(ISBLANK(VLOOKUP(L1980&amp;"-"&amp;E1980,'Np Quality'!A:M,8,FALSE)),ISERROR(VLOOKUP(L1980&amp;"-"&amp;E1980,'Np Quality'!A:M,8,FALSE))),"-",VLOOKUP(L1980&amp;"-"&amp;E1980,'Np Quality'!A:M,8,FALSE)))</f>
        <v/>
      </c>
      <c r="R1970" s="283" t="str">
        <f>IF(ISBLANK(L1970),"",IF(OR(ISBLANK(VLOOKUP(L1970&amp;"-"&amp;E1970,'Np Quality'!A:M,9,FALSE)),ISERROR(VLOOKUP(L1970&amp;"-"&amp;E1970,'Np Quality'!A:M,9,FALSE))),"-",VLOOKUP(L1970&amp;"-"&amp;E1970,'Np Quality'!A:M,9,FALSE)))</f>
        <v/>
      </c>
      <c r="S1970" s="150"/>
      <c r="T1970" s="395" t="str">
        <f t="shared" si="220"/>
        <v/>
      </c>
      <c r="U1970" s="395" t="str">
        <f t="shared" si="217"/>
        <v/>
      </c>
      <c r="V1970" s="396"/>
      <c r="W1970" s="282"/>
    </row>
    <row r="1971" spans="1:23">
      <c r="A1971" s="382" t="str">
        <f t="shared" si="218"/>
        <v/>
      </c>
      <c r="B1971" s="383" t="str">
        <f t="shared" si="221"/>
        <v/>
      </c>
      <c r="C1971" s="236"/>
      <c r="D1971" s="282"/>
      <c r="E1971" s="384" t="str">
        <f t="shared" si="219"/>
        <v/>
      </c>
      <c r="F1971" s="388"/>
      <c r="G1971" s="243"/>
      <c r="H1971" s="244"/>
      <c r="I1971" s="243"/>
      <c r="J1971" s="244"/>
      <c r="K1971" s="244"/>
      <c r="L1971" s="244"/>
      <c r="M1971" s="244"/>
      <c r="N1971" s="290"/>
      <c r="O1971" s="391" t="str">
        <f>IF(ISBLANK(L1971),"",IF(OR(ISBLANK(VLOOKUP(L1971&amp;"-"&amp;E1971,'Np Quality'!A:M,6,FALSE)),ISERROR(VLOOKUP(L1971&amp;"-"&amp;E1971,'Np Quality'!A:M,6,FALSE))),"-",VLOOKUP(L1971&amp;"-"&amp;E1971,'Np Quality'!A:M,6,FALSE)))</f>
        <v/>
      </c>
      <c r="P1971" s="391" t="str">
        <f>IF(ISBLANK(L1971),"",IF(OR(ISBLANK(VLOOKUP(L1971&amp;"-"&amp;E1971,'Np Quality'!A:M,7,FALSE)),ISERROR(VLOOKUP(L1971&amp;"-"&amp;E1971,'Np Quality'!A:M,7,FALSE))),"-",VLOOKUP(L1971&amp;"-"&amp;E1971,'Np Quality'!A:M,7,FALSE)))</f>
        <v/>
      </c>
      <c r="Q1971" s="391" t="str">
        <f>IF(ISBLANK(L1981),"",IF(OR(ISBLANK(VLOOKUP(L1981&amp;"-"&amp;E1981,'Np Quality'!A:M,8,FALSE)),ISERROR(VLOOKUP(L1981&amp;"-"&amp;E1981,'Np Quality'!A:M,8,FALSE))),"-",VLOOKUP(L1981&amp;"-"&amp;E1981,'Np Quality'!A:M,8,FALSE)))</f>
        <v/>
      </c>
      <c r="R1971" s="283" t="str">
        <f>IF(ISBLANK(L1971),"",IF(OR(ISBLANK(VLOOKUP(L1971&amp;"-"&amp;E1971,'Np Quality'!A:M,9,FALSE)),ISERROR(VLOOKUP(L1971&amp;"-"&amp;E1971,'Np Quality'!A:M,9,FALSE))),"-",VLOOKUP(L1971&amp;"-"&amp;E1971,'Np Quality'!A:M,9,FALSE)))</f>
        <v/>
      </c>
      <c r="S1971" s="150"/>
      <c r="T1971" s="395" t="str">
        <f t="shared" si="220"/>
        <v/>
      </c>
      <c r="U1971" s="395" t="str">
        <f t="shared" si="217"/>
        <v/>
      </c>
      <c r="V1971" s="396"/>
      <c r="W1971" s="282"/>
    </row>
    <row r="1972" spans="1:23">
      <c r="A1972" s="382" t="str">
        <f t="shared" si="218"/>
        <v/>
      </c>
      <c r="B1972" s="383" t="str">
        <f t="shared" si="221"/>
        <v/>
      </c>
      <c r="C1972" s="236"/>
      <c r="D1972" s="282"/>
      <c r="E1972" s="384" t="str">
        <f t="shared" si="219"/>
        <v/>
      </c>
      <c r="F1972" s="388"/>
      <c r="G1972" s="243"/>
      <c r="H1972" s="244"/>
      <c r="I1972" s="243"/>
      <c r="J1972" s="244"/>
      <c r="K1972" s="244"/>
      <c r="L1972" s="244"/>
      <c r="M1972" s="244"/>
      <c r="N1972" s="290"/>
      <c r="O1972" s="391" t="str">
        <f>IF(ISBLANK(L1973),"",IF(OR(ISBLANK(VLOOKUP(L1973&amp;"-"&amp;E1973,'Np Quality'!A:M,6,FALSE)),ISERROR(VLOOKUP(L1973&amp;"-"&amp;E1973,'Np Quality'!A:M,6,FALSE))),"-",VLOOKUP(L1973&amp;"-"&amp;E1973,'Np Quality'!A:M,6,FALSE)))</f>
        <v/>
      </c>
      <c r="P1972" s="391" t="str">
        <f>IF(ISBLANK(L1972),"",IF(OR(ISBLANK(VLOOKUP(L1972&amp;"-"&amp;E1972,'Np Quality'!A:M,7,FALSE)),ISERROR(VLOOKUP(L1972&amp;"-"&amp;E1972,'Np Quality'!A:M,7,FALSE))),"-",VLOOKUP(L1972&amp;"-"&amp;E1972,'Np Quality'!A:M,7,FALSE)))</f>
        <v/>
      </c>
      <c r="Q1972" s="391" t="str">
        <f>IF(ISBLANK(L1982),"",IF(OR(ISBLANK(VLOOKUP(L1982&amp;"-"&amp;E1982,'Np Quality'!A:M,8,FALSE)),ISERROR(VLOOKUP(L1982&amp;"-"&amp;E1982,'Np Quality'!A:M,8,FALSE))),"-",VLOOKUP(L1982&amp;"-"&amp;E1982,'Np Quality'!A:M,8,FALSE)))</f>
        <v/>
      </c>
      <c r="R1972" s="283" t="str">
        <f>IF(ISBLANK(L1972),"",IF(OR(ISBLANK(VLOOKUP(L1972&amp;"-"&amp;E1972,'Np Quality'!A:M,9,FALSE)),ISERROR(VLOOKUP(L1972&amp;"-"&amp;E1972,'Np Quality'!A:M,9,FALSE))),"-",VLOOKUP(L1972&amp;"-"&amp;E1972,'Np Quality'!A:M,9,FALSE)))</f>
        <v/>
      </c>
      <c r="S1972" s="150"/>
      <c r="T1972" s="395" t="str">
        <f t="shared" si="220"/>
        <v/>
      </c>
      <c r="U1972" s="395" t="str">
        <f t="shared" si="217"/>
        <v/>
      </c>
      <c r="V1972" s="396"/>
      <c r="W1972" s="282"/>
    </row>
    <row r="1973" spans="1:23">
      <c r="A1973" s="382" t="str">
        <f t="shared" si="218"/>
        <v/>
      </c>
      <c r="B1973" s="383" t="str">
        <f t="shared" si="221"/>
        <v/>
      </c>
      <c r="C1973" s="236"/>
      <c r="D1973" s="282"/>
      <c r="E1973" s="384" t="str">
        <f t="shared" si="219"/>
        <v/>
      </c>
      <c r="F1973" s="388"/>
      <c r="G1973" s="243"/>
      <c r="H1973" s="244"/>
      <c r="I1973" s="243"/>
      <c r="J1973" s="244"/>
      <c r="K1973" s="244"/>
      <c r="L1973" s="244"/>
      <c r="M1973" s="244"/>
      <c r="N1973" s="290"/>
      <c r="O1973" s="391" t="str">
        <f>IF(ISBLANK(L1973),"",IF(OR(ISBLANK(VLOOKUP(L1973&amp;"-"&amp;E1973,'Np Quality'!A:M,6,FALSE)),ISERROR(VLOOKUP(L1973&amp;"-"&amp;E1973,'Np Quality'!A:M,6,FALSE))),"-",VLOOKUP(L1973&amp;"-"&amp;E1973,'Np Quality'!A:M,6,FALSE)))</f>
        <v/>
      </c>
      <c r="P1973" s="391" t="str">
        <f>IF(ISBLANK(L1974),"",IF(OR(ISBLANK(VLOOKUP(L1974&amp;"-"&amp;E1974,'Np Quality'!A:M,7,FALSE)),ISERROR(VLOOKUP(L1974&amp;"-"&amp;E1974,'Np Quality'!A:M,7,FALSE))),"-",VLOOKUP(L1974&amp;"-"&amp;E1974,'Np Quality'!A:M,7,FALSE)))</f>
        <v/>
      </c>
      <c r="Q1973" s="391" t="str">
        <f>IF(ISBLANK(L1983),"",IF(OR(ISBLANK(VLOOKUP(L1983&amp;"-"&amp;E1983,'Np Quality'!A:M,8,FALSE)),ISERROR(VLOOKUP(L1983&amp;"-"&amp;E1983,'Np Quality'!A:M,8,FALSE))),"-",VLOOKUP(L1983&amp;"-"&amp;E1983,'Np Quality'!A:M,8,FALSE)))</f>
        <v/>
      </c>
      <c r="R1973" s="283" t="str">
        <f>IF(ISBLANK(L1973),"",IF(OR(ISBLANK(VLOOKUP(L1973&amp;"-"&amp;E1973,'Np Quality'!A:M,9,FALSE)),ISERROR(VLOOKUP(L1973&amp;"-"&amp;E1973,'Np Quality'!A:M,9,FALSE))),"-",VLOOKUP(L1973&amp;"-"&amp;E1973,'Np Quality'!A:M,9,FALSE)))</f>
        <v/>
      </c>
      <c r="S1973" s="150"/>
      <c r="T1973" s="395" t="str">
        <f t="shared" si="220"/>
        <v/>
      </c>
      <c r="U1973" s="395" t="str">
        <f t="shared" si="217"/>
        <v/>
      </c>
      <c r="V1973" s="396"/>
      <c r="W1973" s="282"/>
    </row>
    <row r="1974" spans="1:23">
      <c r="A1974" s="382" t="str">
        <f t="shared" si="218"/>
        <v/>
      </c>
      <c r="B1974" s="383" t="str">
        <f t="shared" si="221"/>
        <v/>
      </c>
      <c r="C1974" s="236"/>
      <c r="D1974" s="282"/>
      <c r="E1974" s="384" t="str">
        <f t="shared" si="219"/>
        <v/>
      </c>
      <c r="F1974" s="388"/>
      <c r="G1974" s="243"/>
      <c r="H1974" s="244"/>
      <c r="I1974" s="243"/>
      <c r="J1974" s="244"/>
      <c r="K1974" s="244"/>
      <c r="L1974" s="244"/>
      <c r="M1974" s="244"/>
      <c r="N1974" s="290"/>
      <c r="O1974" s="391" t="str">
        <f>IF(ISBLANK(L1974),"",IF(OR(ISBLANK(VLOOKUP(L1974&amp;"-"&amp;E1974,'Np Quality'!A:M,6,FALSE)),ISERROR(VLOOKUP(L1974&amp;"-"&amp;E1974,'Np Quality'!A:M,6,FALSE))),"-",VLOOKUP(L1974&amp;"-"&amp;E1974,'Np Quality'!A:M,6,FALSE)))</f>
        <v/>
      </c>
      <c r="P1974" s="391" t="str">
        <f>IF(ISBLANK(L1974),"",IF(OR(ISBLANK(VLOOKUP(L1974&amp;"-"&amp;E1974,'Np Quality'!A:M,7,FALSE)),ISERROR(VLOOKUP(L1974&amp;"-"&amp;E1974,'Np Quality'!A:M,7,FALSE))),"-",VLOOKUP(L1974&amp;"-"&amp;E1974,'Np Quality'!A:M,7,FALSE)))</f>
        <v/>
      </c>
      <c r="Q1974" s="391" t="str">
        <f>IF(ISBLANK(L1985),"",IF(OR(ISBLANK(VLOOKUP(L1985&amp;"-"&amp;E1985,'Np Quality'!A:M,8,FALSE)),ISERROR(VLOOKUP(L1985&amp;"-"&amp;E1985,'Np Quality'!A:M,8,FALSE))),"-",VLOOKUP(L1985&amp;"-"&amp;E1985,'Np Quality'!A:M,8,FALSE)))</f>
        <v/>
      </c>
      <c r="R1974" s="283" t="str">
        <f>IF(ISBLANK(L1974),"",IF(OR(ISBLANK(VLOOKUP(L1974&amp;"-"&amp;E1974,'Np Quality'!A:M,9,FALSE)),ISERROR(VLOOKUP(L1974&amp;"-"&amp;E1974,'Np Quality'!A:M,9,FALSE))),"-",VLOOKUP(L1974&amp;"-"&amp;E1974,'Np Quality'!A:M,9,FALSE)))</f>
        <v/>
      </c>
      <c r="S1974" s="150"/>
      <c r="T1974" s="395" t="str">
        <f t="shared" si="220"/>
        <v/>
      </c>
      <c r="U1974" s="395" t="str">
        <f t="shared" si="217"/>
        <v/>
      </c>
      <c r="V1974" s="396"/>
      <c r="W1974" s="282"/>
    </row>
    <row r="1975" spans="1:23">
      <c r="A1975" s="382" t="str">
        <f t="shared" si="218"/>
        <v/>
      </c>
      <c r="B1975" s="383" t="str">
        <f t="shared" si="221"/>
        <v/>
      </c>
      <c r="C1975" s="236"/>
      <c r="D1975" s="282"/>
      <c r="E1975" s="384" t="str">
        <f t="shared" si="219"/>
        <v/>
      </c>
      <c r="F1975" s="388"/>
      <c r="G1975" s="243"/>
      <c r="H1975" s="244"/>
      <c r="I1975" s="243"/>
      <c r="J1975" s="244"/>
      <c r="K1975" s="244"/>
      <c r="L1975" s="244"/>
      <c r="M1975" s="244"/>
      <c r="N1975" s="290"/>
      <c r="O1975" s="391" t="str">
        <f>IF(ISBLANK(L1975),"",IF(OR(ISBLANK(VLOOKUP(L1975&amp;"-"&amp;E1975,'Np Quality'!A:M,6,FALSE)),ISERROR(VLOOKUP(L1975&amp;"-"&amp;E1975,'Np Quality'!A:M,6,FALSE))),"-",VLOOKUP(L1975&amp;"-"&amp;E1975,'Np Quality'!A:M,6,FALSE)))</f>
        <v/>
      </c>
      <c r="P1975" s="391" t="str">
        <f>IF(ISBLANK(L1975),"",IF(OR(ISBLANK(VLOOKUP(L1975&amp;"-"&amp;E1975,'Np Quality'!A:M,7,FALSE)),ISERROR(VLOOKUP(L1975&amp;"-"&amp;E1975,'Np Quality'!A:M,7,FALSE))),"-",VLOOKUP(L1975&amp;"-"&amp;E1975,'Np Quality'!A:M,7,FALSE)))</f>
        <v/>
      </c>
      <c r="Q1975" s="391" t="str">
        <f>IF(ISBLANK(L1985),"",IF(OR(ISBLANK(VLOOKUP(L1985&amp;"-"&amp;E1985,'Np Quality'!A:M,8,FALSE)),ISERROR(VLOOKUP(L1985&amp;"-"&amp;E1985,'Np Quality'!A:M,8,FALSE))),"-",VLOOKUP(L1985&amp;"-"&amp;E1985,'Np Quality'!A:M,8,FALSE)))</f>
        <v/>
      </c>
      <c r="R1975" s="283" t="str">
        <f>IF(ISBLANK(L1976),"",IF(OR(ISBLANK(VLOOKUP(L1976&amp;"-"&amp;E1976,'Np Quality'!A:M,9,FALSE)),ISERROR(VLOOKUP(L1976&amp;"-"&amp;E1976,'Np Quality'!A:M,9,FALSE))),"-",VLOOKUP(L1976&amp;"-"&amp;E1976,'Np Quality'!A:M,9,FALSE)))</f>
        <v/>
      </c>
      <c r="S1975" s="150"/>
      <c r="T1975" s="395" t="str">
        <f t="shared" si="220"/>
        <v/>
      </c>
      <c r="U1975" s="395" t="str">
        <f t="shared" si="217"/>
        <v/>
      </c>
      <c r="V1975" s="396"/>
      <c r="W1975" s="282"/>
    </row>
    <row r="1976" spans="1:23">
      <c r="A1976" s="382" t="str">
        <f t="shared" si="218"/>
        <v/>
      </c>
      <c r="B1976" s="383" t="str">
        <f t="shared" si="221"/>
        <v/>
      </c>
      <c r="C1976" s="236"/>
      <c r="D1976" s="282"/>
      <c r="E1976" s="384" t="str">
        <f t="shared" si="219"/>
        <v/>
      </c>
      <c r="F1976" s="388"/>
      <c r="G1976" s="243"/>
      <c r="H1976" s="244"/>
      <c r="I1976" s="243"/>
      <c r="J1976" s="244"/>
      <c r="K1976" s="244"/>
      <c r="L1976" s="244"/>
      <c r="M1976" s="244"/>
      <c r="N1976" s="290"/>
      <c r="O1976" s="391" t="str">
        <f>IF(ISBLANK(L1976),"",IF(OR(ISBLANK(VLOOKUP(L1976&amp;"-"&amp;E1976,'Np Quality'!A:M,6,FALSE)),ISERROR(VLOOKUP(L1976&amp;"-"&amp;E1976,'Np Quality'!A:M,6,FALSE))),"-",VLOOKUP(L1976&amp;"-"&amp;E1976,'Np Quality'!A:M,6,FALSE)))</f>
        <v/>
      </c>
      <c r="P1976" s="391" t="str">
        <f>IF(ISBLANK(L1976),"",IF(OR(ISBLANK(VLOOKUP(L1976&amp;"-"&amp;E1976,'Np Quality'!A:M,7,FALSE)),ISERROR(VLOOKUP(L1976&amp;"-"&amp;E1976,'Np Quality'!A:M,7,FALSE))),"-",VLOOKUP(L1976&amp;"-"&amp;E1976,'Np Quality'!A:M,7,FALSE)))</f>
        <v/>
      </c>
      <c r="Q1976" s="391" t="str">
        <f>IF(ISBLANK(L1986),"",IF(OR(ISBLANK(VLOOKUP(L1986&amp;"-"&amp;E1986,'Np Quality'!A:M,8,FALSE)),ISERROR(VLOOKUP(L1986&amp;"-"&amp;E1986,'Np Quality'!A:M,8,FALSE))),"-",VLOOKUP(L1986&amp;"-"&amp;E1986,'Np Quality'!A:M,8,FALSE)))</f>
        <v/>
      </c>
      <c r="R1976" s="283" t="str">
        <f>IF(ISBLANK(L1976),"",IF(OR(ISBLANK(VLOOKUP(L1976&amp;"-"&amp;E1976,'Np Quality'!A:M,9,FALSE)),ISERROR(VLOOKUP(L1976&amp;"-"&amp;E1976,'Np Quality'!A:M,9,FALSE))),"-",VLOOKUP(L1976&amp;"-"&amp;E1976,'Np Quality'!A:M,9,FALSE)))</f>
        <v/>
      </c>
      <c r="S1976" s="150"/>
      <c r="T1976" s="395" t="str">
        <f t="shared" si="220"/>
        <v/>
      </c>
      <c r="U1976" s="395" t="str">
        <f t="shared" si="217"/>
        <v/>
      </c>
      <c r="V1976" s="396"/>
      <c r="W1976" s="282"/>
    </row>
    <row r="1977" spans="1:23">
      <c r="A1977" s="382" t="str">
        <f t="shared" si="218"/>
        <v/>
      </c>
      <c r="B1977" s="383" t="str">
        <f t="shared" si="221"/>
        <v/>
      </c>
      <c r="C1977" s="236"/>
      <c r="D1977" s="282"/>
      <c r="E1977" s="384" t="str">
        <f t="shared" si="219"/>
        <v/>
      </c>
      <c r="F1977" s="388"/>
      <c r="G1977" s="243"/>
      <c r="H1977" s="244"/>
      <c r="I1977" s="243"/>
      <c r="J1977" s="244"/>
      <c r="K1977" s="244"/>
      <c r="L1977" s="244"/>
      <c r="M1977" s="244"/>
      <c r="N1977" s="290"/>
      <c r="O1977" s="391" t="str">
        <f>IF(ISBLANK(L1977),"",IF(OR(ISBLANK(VLOOKUP(L1977&amp;"-"&amp;E1977,'Np Quality'!A:M,6,FALSE)),ISERROR(VLOOKUP(L1977&amp;"-"&amp;E1977,'Np Quality'!A:M,6,FALSE))),"-",VLOOKUP(L1977&amp;"-"&amp;E1977,'Np Quality'!A:M,6,FALSE)))</f>
        <v/>
      </c>
      <c r="P1977" s="391" t="str">
        <f>IF(ISBLANK(L1977),"",IF(OR(ISBLANK(VLOOKUP(L1977&amp;"-"&amp;E1977,'Np Quality'!A:M,7,FALSE)),ISERROR(VLOOKUP(L1977&amp;"-"&amp;E1977,'Np Quality'!A:M,7,FALSE))),"-",VLOOKUP(L1977&amp;"-"&amp;E1977,'Np Quality'!A:M,7,FALSE)))</f>
        <v/>
      </c>
      <c r="Q1977" s="391" t="str">
        <f>IF(ISBLANK(L1977),"",IF(OR(ISBLANK(VLOOKUP(L1977&amp;"-"&amp;E1977,'Np Quality'!A:M,8,FALSE)),ISERROR(VLOOKUP(L1977&amp;"-"&amp;E1977,'Np Quality'!A:M,8,FALSE))),"-",VLOOKUP(L1977&amp;"-"&amp;E1977,'Np Quality'!A:M,8,FALSE)))</f>
        <v/>
      </c>
      <c r="R1977" s="283" t="str">
        <f>IF(ISBLANK(L1987),"",IF(OR(ISBLANK(VLOOKUP(L1987&amp;"-"&amp;E1987,'Np Quality'!A:M,9,FALSE)),ISERROR(VLOOKUP(L1987&amp;"-"&amp;E1987,'Np Quality'!A:M,9,FALSE))),"-",VLOOKUP(L1987&amp;"-"&amp;E1987,'Np Quality'!A:M,9,FALSE)))</f>
        <v/>
      </c>
      <c r="S1977" s="150"/>
      <c r="T1977" s="395" t="str">
        <f t="shared" si="220"/>
        <v/>
      </c>
      <c r="U1977" s="395" t="str">
        <f t="shared" si="217"/>
        <v/>
      </c>
      <c r="V1977" s="396"/>
      <c r="W1977" s="282"/>
    </row>
    <row r="1978" spans="1:23">
      <c r="A1978" s="382" t="str">
        <f t="shared" si="218"/>
        <v/>
      </c>
      <c r="B1978" s="383" t="str">
        <f t="shared" si="221"/>
        <v/>
      </c>
      <c r="C1978" s="236"/>
      <c r="D1978" s="282"/>
      <c r="E1978" s="384" t="str">
        <f t="shared" si="219"/>
        <v/>
      </c>
      <c r="F1978" s="388"/>
      <c r="G1978" s="243"/>
      <c r="H1978" s="244"/>
      <c r="I1978" s="243"/>
      <c r="J1978" s="244"/>
      <c r="K1978" s="244"/>
      <c r="L1978" s="244"/>
      <c r="M1978" s="244"/>
      <c r="N1978" s="290"/>
      <c r="O1978" s="391" t="str">
        <f>IF(ISBLANK(L1978),"",IF(OR(ISBLANK(VLOOKUP(L1978&amp;"-"&amp;E1978,'Np Quality'!A:M,6,FALSE)),ISERROR(VLOOKUP(L1978&amp;"-"&amp;E1978,'Np Quality'!A:M,6,FALSE))),"-",VLOOKUP(L1978&amp;"-"&amp;E1978,'Np Quality'!A:M,6,FALSE)))</f>
        <v/>
      </c>
      <c r="P1978" s="391" t="str">
        <f>IF(ISBLANK(L1978),"",IF(OR(ISBLANK(VLOOKUP(L1978&amp;"-"&amp;E1978,'Np Quality'!A:M,7,FALSE)),ISERROR(VLOOKUP(L1978&amp;"-"&amp;E1978,'Np Quality'!A:M,7,FALSE))),"-",VLOOKUP(L1978&amp;"-"&amp;E1978,'Np Quality'!A:M,7,FALSE)))</f>
        <v/>
      </c>
      <c r="Q1978" s="391" t="str">
        <f>IF(ISBLANK(L1978),"",IF(OR(ISBLANK(VLOOKUP(L1978&amp;"-"&amp;E1978,'Np Quality'!A:M,8,FALSE)),ISERROR(VLOOKUP(L1978&amp;"-"&amp;E1978,'Np Quality'!A:M,8,FALSE))),"-",VLOOKUP(L1978&amp;"-"&amp;E1978,'Np Quality'!A:M,8,FALSE)))</f>
        <v/>
      </c>
      <c r="R1978" s="283" t="str">
        <f>IF(ISBLANK(L1988),"",IF(OR(ISBLANK(VLOOKUP(L1988&amp;"-"&amp;E1988,'Np Quality'!A:M,9,FALSE)),ISERROR(VLOOKUP(L1988&amp;"-"&amp;E1988,'Np Quality'!A:M,9,FALSE))),"-",VLOOKUP(L1988&amp;"-"&amp;E1988,'Np Quality'!A:M,9,FALSE)))</f>
        <v/>
      </c>
      <c r="S1978" s="150"/>
      <c r="T1978" s="395" t="str">
        <f t="shared" si="220"/>
        <v/>
      </c>
      <c r="U1978" s="395" t="str">
        <f t="shared" si="217"/>
        <v/>
      </c>
      <c r="V1978" s="396"/>
      <c r="W1978" s="282"/>
    </row>
    <row r="1979" spans="1:23">
      <c r="A1979" s="382" t="str">
        <f t="shared" si="218"/>
        <v/>
      </c>
      <c r="B1979" s="383" t="str">
        <f t="shared" si="221"/>
        <v/>
      </c>
      <c r="C1979" s="236"/>
      <c r="D1979" s="282"/>
      <c r="E1979" s="384" t="str">
        <f t="shared" si="219"/>
        <v/>
      </c>
      <c r="F1979" s="388"/>
      <c r="G1979" s="243"/>
      <c r="H1979" s="244"/>
      <c r="I1979" s="243"/>
      <c r="J1979" s="244"/>
      <c r="K1979" s="244"/>
      <c r="L1979" s="244"/>
      <c r="M1979" s="244"/>
      <c r="N1979" s="290"/>
      <c r="O1979" s="391" t="str">
        <f>IF(ISBLANK(L1979),"",IF(OR(ISBLANK(VLOOKUP(L1979&amp;"-"&amp;E1979,'Np Quality'!A:M,6,FALSE)),ISERROR(VLOOKUP(L1979&amp;"-"&amp;E1979,'Np Quality'!A:M,6,FALSE))),"-",VLOOKUP(L1979&amp;"-"&amp;E1979,'Np Quality'!A:M,6,FALSE)))</f>
        <v/>
      </c>
      <c r="P1979" s="391" t="str">
        <f>IF(ISBLANK(L1979),"",IF(OR(ISBLANK(VLOOKUP(L1979&amp;"-"&amp;E1979,'Np Quality'!A:M,7,FALSE)),ISERROR(VLOOKUP(L1979&amp;"-"&amp;E1979,'Np Quality'!A:M,7,FALSE))),"-",VLOOKUP(L1979&amp;"-"&amp;E1979,'Np Quality'!A:M,7,FALSE)))</f>
        <v/>
      </c>
      <c r="Q1979" s="391" t="str">
        <f>IF(ISBLANK(L1979),"",IF(OR(ISBLANK(VLOOKUP(L1979&amp;"-"&amp;E1979,'Np Quality'!A:M,8,FALSE)),ISERROR(VLOOKUP(L1979&amp;"-"&amp;E1979,'Np Quality'!A:M,8,FALSE))),"-",VLOOKUP(L1979&amp;"-"&amp;E1979,'Np Quality'!A:M,8,FALSE)))</f>
        <v/>
      </c>
      <c r="R1979" s="283" t="str">
        <f>IF(ISBLANK(L1989),"",IF(OR(ISBLANK(VLOOKUP(L1989&amp;"-"&amp;E1989,'Np Quality'!A:M,9,FALSE)),ISERROR(VLOOKUP(L1989&amp;"-"&amp;E1989,'Np Quality'!A:M,9,FALSE))),"-",VLOOKUP(L1989&amp;"-"&amp;E1989,'Np Quality'!A:M,9,FALSE)))</f>
        <v/>
      </c>
      <c r="S1979" s="150"/>
      <c r="T1979" s="395" t="str">
        <f t="shared" si="220"/>
        <v/>
      </c>
      <c r="U1979" s="395" t="str">
        <f t="shared" si="217"/>
        <v/>
      </c>
      <c r="V1979" s="396"/>
      <c r="W1979" s="282"/>
    </row>
    <row r="1980" spans="1:23">
      <c r="A1980" s="382" t="str">
        <f t="shared" si="218"/>
        <v/>
      </c>
      <c r="B1980" s="383" t="str">
        <f t="shared" si="221"/>
        <v/>
      </c>
      <c r="C1980" s="236"/>
      <c r="D1980" s="282"/>
      <c r="E1980" s="384" t="str">
        <f t="shared" si="219"/>
        <v/>
      </c>
      <c r="F1980" s="388"/>
      <c r="G1980" s="243"/>
      <c r="H1980" s="244"/>
      <c r="I1980" s="243"/>
      <c r="J1980" s="244"/>
      <c r="K1980" s="244"/>
      <c r="L1980" s="244"/>
      <c r="M1980" s="244"/>
      <c r="N1980" s="290"/>
      <c r="O1980" s="391" t="str">
        <f>IF(ISBLANK(L1980),"",IF(OR(ISBLANK(VLOOKUP(L1980&amp;"-"&amp;E1980,'Np Quality'!A:M,6,FALSE)),ISERROR(VLOOKUP(L1980&amp;"-"&amp;E1980,'Np Quality'!A:M,6,FALSE))),"-",VLOOKUP(L1980&amp;"-"&amp;E1980,'Np Quality'!A:M,6,FALSE)))</f>
        <v/>
      </c>
      <c r="P1980" s="391" t="str">
        <f>IF(ISBLANK(L1980),"",IF(OR(ISBLANK(VLOOKUP(L1980&amp;"-"&amp;E1980,'Np Quality'!A:M,7,FALSE)),ISERROR(VLOOKUP(L1980&amp;"-"&amp;E1980,'Np Quality'!A:M,7,FALSE))),"-",VLOOKUP(L1980&amp;"-"&amp;E1980,'Np Quality'!A:M,7,FALSE)))</f>
        <v/>
      </c>
      <c r="Q1980" s="391" t="str">
        <f>IF(ISBLANK(L1980),"",IF(OR(ISBLANK(VLOOKUP(L1980&amp;"-"&amp;E1980,'Np Quality'!A:M,8,FALSE)),ISERROR(VLOOKUP(L1980&amp;"-"&amp;E1980,'Np Quality'!A:M,8,FALSE))),"-",VLOOKUP(L1980&amp;"-"&amp;E1980,'Np Quality'!A:M,8,FALSE)))</f>
        <v/>
      </c>
      <c r="R1980" s="283" t="str">
        <f>IF(ISBLANK(L1990),"",IF(OR(ISBLANK(VLOOKUP(L1990&amp;"-"&amp;E1990,'Np Quality'!A:M,9,FALSE)),ISERROR(VLOOKUP(L1990&amp;"-"&amp;E1990,'Np Quality'!A:M,9,FALSE))),"-",VLOOKUP(L1990&amp;"-"&amp;E1990,'Np Quality'!A:M,9,FALSE)))</f>
        <v/>
      </c>
      <c r="S1980" s="150"/>
      <c r="T1980" s="395" t="str">
        <f t="shared" si="220"/>
        <v/>
      </c>
      <c r="U1980" s="395" t="str">
        <f t="shared" si="217"/>
        <v/>
      </c>
      <c r="V1980" s="396"/>
      <c r="W1980" s="282"/>
    </row>
    <row r="1981" spans="1:23">
      <c r="A1981" s="382" t="str">
        <f t="shared" si="218"/>
        <v/>
      </c>
      <c r="B1981" s="383" t="str">
        <f t="shared" si="221"/>
        <v/>
      </c>
      <c r="C1981" s="236"/>
      <c r="D1981" s="282"/>
      <c r="E1981" s="384" t="str">
        <f t="shared" si="219"/>
        <v/>
      </c>
      <c r="F1981" s="388"/>
      <c r="G1981" s="243"/>
      <c r="H1981" s="244"/>
      <c r="I1981" s="243"/>
      <c r="J1981" s="244"/>
      <c r="K1981" s="244"/>
      <c r="L1981" s="244"/>
      <c r="M1981" s="244"/>
      <c r="N1981" s="290"/>
      <c r="O1981" s="391" t="str">
        <f>IF(ISBLANK(L1981),"",IF(OR(ISBLANK(VLOOKUP(L1981&amp;"-"&amp;E1981,'Np Quality'!A:M,6,FALSE)),ISERROR(VLOOKUP(L1981&amp;"-"&amp;E1981,'Np Quality'!A:M,6,FALSE))),"-",VLOOKUP(L1981&amp;"-"&amp;E1981,'Np Quality'!A:M,6,FALSE)))</f>
        <v/>
      </c>
      <c r="P1981" s="391" t="str">
        <f>IF(ISBLANK(L1981),"",IF(OR(ISBLANK(VLOOKUP(L1981&amp;"-"&amp;E1981,'Np Quality'!A:M,7,FALSE)),ISERROR(VLOOKUP(L1981&amp;"-"&amp;E1981,'Np Quality'!A:M,7,FALSE))),"-",VLOOKUP(L1981&amp;"-"&amp;E1981,'Np Quality'!A:M,7,FALSE)))</f>
        <v/>
      </c>
      <c r="Q1981" s="391" t="str">
        <f>IF(ISBLANK(L1981),"",IF(OR(ISBLANK(VLOOKUP(L1981&amp;"-"&amp;E1981,'Np Quality'!A:M,8,FALSE)),ISERROR(VLOOKUP(L1981&amp;"-"&amp;E1981,'Np Quality'!A:M,8,FALSE))),"-",VLOOKUP(L1981&amp;"-"&amp;E1981,'Np Quality'!A:M,8,FALSE)))</f>
        <v/>
      </c>
      <c r="R1981" s="283" t="str">
        <f>IF(ISBLANK(L1991),"",IF(OR(ISBLANK(VLOOKUP(L1991&amp;"-"&amp;E1991,'Np Quality'!A:M,9,FALSE)),ISERROR(VLOOKUP(L1991&amp;"-"&amp;E1991,'Np Quality'!A:M,9,FALSE))),"-",VLOOKUP(L1991&amp;"-"&amp;E1991,'Np Quality'!A:M,9,FALSE)))</f>
        <v/>
      </c>
      <c r="S1981" s="150"/>
      <c r="T1981" s="395" t="str">
        <f t="shared" si="220"/>
        <v/>
      </c>
      <c r="U1981" s="395" t="str">
        <f t="shared" si="217"/>
        <v/>
      </c>
      <c r="V1981" s="396"/>
      <c r="W1981" s="282"/>
    </row>
    <row r="1982" spans="1:23">
      <c r="A1982" s="382" t="str">
        <f t="shared" si="218"/>
        <v/>
      </c>
      <c r="B1982" s="383" t="str">
        <f t="shared" si="221"/>
        <v/>
      </c>
      <c r="C1982" s="236"/>
      <c r="D1982" s="282"/>
      <c r="E1982" s="384" t="str">
        <f t="shared" si="219"/>
        <v/>
      </c>
      <c r="F1982" s="388"/>
      <c r="G1982" s="243"/>
      <c r="H1982" s="244"/>
      <c r="I1982" s="243"/>
      <c r="J1982" s="244"/>
      <c r="K1982" s="244"/>
      <c r="L1982" s="244"/>
      <c r="M1982" s="244"/>
      <c r="N1982" s="290"/>
      <c r="O1982" s="391" t="str">
        <f>IF(ISBLANK(L1983),"",IF(OR(ISBLANK(VLOOKUP(L1983&amp;"-"&amp;E1983,'Np Quality'!A:M,6,FALSE)),ISERROR(VLOOKUP(L1983&amp;"-"&amp;E1983,'Np Quality'!A:M,6,FALSE))),"-",VLOOKUP(L1983&amp;"-"&amp;E1983,'Np Quality'!A:M,6,FALSE)))</f>
        <v/>
      </c>
      <c r="P1982" s="391" t="str">
        <f>IF(ISBLANK(L1982),"",IF(OR(ISBLANK(VLOOKUP(L1982&amp;"-"&amp;E1982,'Np Quality'!A:M,7,FALSE)),ISERROR(VLOOKUP(L1982&amp;"-"&amp;E1982,'Np Quality'!A:M,7,FALSE))),"-",VLOOKUP(L1982&amp;"-"&amp;E1982,'Np Quality'!A:M,7,FALSE)))</f>
        <v/>
      </c>
      <c r="Q1982" s="391" t="str">
        <f>IF(ISBLANK(L1982),"",IF(OR(ISBLANK(VLOOKUP(L1982&amp;"-"&amp;E1982,'Np Quality'!A:M,8,FALSE)),ISERROR(VLOOKUP(L1982&amp;"-"&amp;E1982,'Np Quality'!A:M,8,FALSE))),"-",VLOOKUP(L1982&amp;"-"&amp;E1982,'Np Quality'!A:M,8,FALSE)))</f>
        <v/>
      </c>
      <c r="R1982" s="283" t="str">
        <f>IF(ISBLANK(L1992),"",IF(OR(ISBLANK(VLOOKUP(L1992&amp;"-"&amp;E1992,'Np Quality'!A:M,9,FALSE)),ISERROR(VLOOKUP(L1992&amp;"-"&amp;E1992,'Np Quality'!A:M,9,FALSE))),"-",VLOOKUP(L1992&amp;"-"&amp;E1992,'Np Quality'!A:M,9,FALSE)))</f>
        <v/>
      </c>
      <c r="S1982" s="150"/>
      <c r="T1982" s="395" t="str">
        <f t="shared" si="220"/>
        <v/>
      </c>
      <c r="U1982" s="395" t="str">
        <f t="shared" si="217"/>
        <v/>
      </c>
      <c r="V1982" s="396"/>
      <c r="W1982" s="282"/>
    </row>
    <row r="1983" spans="1:23">
      <c r="A1983" s="382" t="str">
        <f t="shared" si="218"/>
        <v/>
      </c>
      <c r="B1983" s="383" t="str">
        <f t="shared" si="221"/>
        <v/>
      </c>
      <c r="C1983" s="236"/>
      <c r="D1983" s="282"/>
      <c r="E1983" s="384" t="str">
        <f t="shared" si="219"/>
        <v/>
      </c>
      <c r="F1983" s="388"/>
      <c r="G1983" s="243"/>
      <c r="H1983" s="244"/>
      <c r="I1983" s="243"/>
      <c r="J1983" s="244"/>
      <c r="K1983" s="244"/>
      <c r="L1983" s="244"/>
      <c r="M1983" s="244"/>
      <c r="N1983" s="290"/>
      <c r="O1983" s="391" t="str">
        <f>IF(ISBLANK(L1983),"",IF(OR(ISBLANK(VLOOKUP(L1983&amp;"-"&amp;E1983,'Np Quality'!A:M,6,FALSE)),ISERROR(VLOOKUP(L1983&amp;"-"&amp;E1983,'Np Quality'!A:M,6,FALSE))),"-",VLOOKUP(L1983&amp;"-"&amp;E1983,'Np Quality'!A:M,6,FALSE)))</f>
        <v/>
      </c>
      <c r="P1983" s="391" t="str">
        <f>IF(ISBLANK(L1984),"",IF(OR(ISBLANK(VLOOKUP(L1984&amp;"-"&amp;E1984,'Np Quality'!A:M,7,FALSE)),ISERROR(VLOOKUP(L1984&amp;"-"&amp;E1984,'Np Quality'!A:M,7,FALSE))),"-",VLOOKUP(L1984&amp;"-"&amp;E1984,'Np Quality'!A:M,7,FALSE)))</f>
        <v/>
      </c>
      <c r="Q1983" s="391" t="str">
        <f>IF(ISBLANK(L1983),"",IF(OR(ISBLANK(VLOOKUP(L1983&amp;"-"&amp;E1983,'Np Quality'!A:M,8,FALSE)),ISERROR(VLOOKUP(L1983&amp;"-"&amp;E1983,'Np Quality'!A:M,8,FALSE))),"-",VLOOKUP(L1983&amp;"-"&amp;E1983,'Np Quality'!A:M,8,FALSE)))</f>
        <v/>
      </c>
      <c r="R1983" s="283" t="str">
        <f>IF(ISBLANK(L1993),"",IF(OR(ISBLANK(VLOOKUP(L1993&amp;"-"&amp;E1993,'Np Quality'!A:M,9,FALSE)),ISERROR(VLOOKUP(L1993&amp;"-"&amp;E1993,'Np Quality'!A:M,9,FALSE))),"-",VLOOKUP(L1993&amp;"-"&amp;E1993,'Np Quality'!A:M,9,FALSE)))</f>
        <v/>
      </c>
      <c r="S1983" s="150"/>
      <c r="T1983" s="395" t="str">
        <f t="shared" si="220"/>
        <v/>
      </c>
      <c r="U1983" s="395" t="str">
        <f t="shared" si="217"/>
        <v/>
      </c>
      <c r="V1983" s="396"/>
      <c r="W1983" s="282"/>
    </row>
    <row r="1984" spans="1:23">
      <c r="A1984" s="382" t="str">
        <f t="shared" si="218"/>
        <v/>
      </c>
      <c r="B1984" s="383" t="str">
        <f t="shared" si="221"/>
        <v/>
      </c>
      <c r="C1984" s="236"/>
      <c r="D1984" s="282"/>
      <c r="E1984" s="384" t="str">
        <f t="shared" si="219"/>
        <v/>
      </c>
      <c r="F1984" s="388"/>
      <c r="G1984" s="243"/>
      <c r="H1984" s="244"/>
      <c r="I1984" s="243"/>
      <c r="J1984" s="244"/>
      <c r="K1984" s="244"/>
      <c r="L1984" s="244"/>
      <c r="M1984" s="244"/>
      <c r="N1984" s="290"/>
      <c r="O1984" s="391" t="str">
        <f>IF(ISBLANK(L1984),"",IF(OR(ISBLANK(VLOOKUP(L1984&amp;"-"&amp;E1984,'Np Quality'!A:M,6,FALSE)),ISERROR(VLOOKUP(L1984&amp;"-"&amp;E1984,'Np Quality'!A:M,6,FALSE))),"-",VLOOKUP(L1984&amp;"-"&amp;E1984,'Np Quality'!A:M,6,FALSE)))</f>
        <v/>
      </c>
      <c r="P1984" s="391" t="str">
        <f>IF(ISBLANK(L1984),"",IF(OR(ISBLANK(VLOOKUP(L1984&amp;"-"&amp;E1984,'Np Quality'!A:M,7,FALSE)),ISERROR(VLOOKUP(L1984&amp;"-"&amp;E1984,'Np Quality'!A:M,7,FALSE))),"-",VLOOKUP(L1984&amp;"-"&amp;E1984,'Np Quality'!A:M,7,FALSE)))</f>
        <v/>
      </c>
      <c r="Q1984" s="391" t="str">
        <f>IF(ISBLANK(L1985),"",IF(OR(ISBLANK(VLOOKUP(L1985&amp;"-"&amp;E1985,'Np Quality'!A:M,8,FALSE)),ISERROR(VLOOKUP(L1985&amp;"-"&amp;E1985,'Np Quality'!A:M,8,FALSE))),"-",VLOOKUP(L1985&amp;"-"&amp;E1985,'Np Quality'!A:M,8,FALSE)))</f>
        <v/>
      </c>
      <c r="R1984" s="283" t="str">
        <f>IF(ISBLANK(L1994),"",IF(OR(ISBLANK(VLOOKUP(L1994&amp;"-"&amp;E1994,'Np Quality'!A:M,9,FALSE)),ISERROR(VLOOKUP(L1994&amp;"-"&amp;E1994,'Np Quality'!A:M,9,FALSE))),"-",VLOOKUP(L1994&amp;"-"&amp;E1994,'Np Quality'!A:M,9,FALSE)))</f>
        <v/>
      </c>
      <c r="S1984" s="150"/>
      <c r="T1984" s="395" t="str">
        <f t="shared" si="220"/>
        <v/>
      </c>
      <c r="U1984" s="395" t="str">
        <f t="shared" ref="U1984:U2047" si="222">IF(ISNUMBER(B1984),CHOOSE(B1984,M1984,M1984&amp;","&amp;M1985,M1984&amp;","&amp;M1985&amp;","&amp;M1986,M1984&amp;","&amp;M1985&amp;","&amp;M1986&amp;","&amp;M1987),"")</f>
        <v/>
      </c>
      <c r="V1984" s="396"/>
      <c r="W1984" s="282"/>
    </row>
    <row r="1985" spans="1:23">
      <c r="A1985" s="382" t="str">
        <f t="shared" si="218"/>
        <v/>
      </c>
      <c r="B1985" s="383" t="str">
        <f t="shared" si="221"/>
        <v/>
      </c>
      <c r="C1985" s="236"/>
      <c r="D1985" s="282"/>
      <c r="E1985" s="384" t="str">
        <f t="shared" si="219"/>
        <v/>
      </c>
      <c r="F1985" s="388"/>
      <c r="G1985" s="243"/>
      <c r="H1985" s="244"/>
      <c r="I1985" s="243"/>
      <c r="J1985" s="244"/>
      <c r="K1985" s="244"/>
      <c r="L1985" s="244"/>
      <c r="M1985" s="244"/>
      <c r="N1985" s="290"/>
      <c r="O1985" s="391" t="str">
        <f>IF(ISBLANK(L1985),"",IF(OR(ISBLANK(VLOOKUP(L1985&amp;"-"&amp;E1985,'Np Quality'!A:M,6,FALSE)),ISERROR(VLOOKUP(L1985&amp;"-"&amp;E1985,'Np Quality'!A:M,6,FALSE))),"-",VLOOKUP(L1985&amp;"-"&amp;E1985,'Np Quality'!A:M,6,FALSE)))</f>
        <v/>
      </c>
      <c r="P1985" s="391" t="str">
        <f>IF(ISBLANK(L1985),"",IF(OR(ISBLANK(VLOOKUP(L1985&amp;"-"&amp;E1985,'Np Quality'!A:M,7,FALSE)),ISERROR(VLOOKUP(L1985&amp;"-"&amp;E1985,'Np Quality'!A:M,7,FALSE))),"-",VLOOKUP(L1985&amp;"-"&amp;E1985,'Np Quality'!A:M,7,FALSE)))</f>
        <v/>
      </c>
      <c r="Q1985" s="391" t="str">
        <f>IF(ISBLANK(L1985),"",IF(OR(ISBLANK(VLOOKUP(L1985&amp;"-"&amp;E1985,'Np Quality'!A:M,8,FALSE)),ISERROR(VLOOKUP(L1985&amp;"-"&amp;E1985,'Np Quality'!A:M,8,FALSE))),"-",VLOOKUP(L1985&amp;"-"&amp;E1985,'Np Quality'!A:M,8,FALSE)))</f>
        <v/>
      </c>
      <c r="R1985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985" s="150"/>
      <c r="T1985" s="395" t="str">
        <f t="shared" si="220"/>
        <v/>
      </c>
      <c r="U1985" s="395" t="str">
        <f t="shared" si="222"/>
        <v/>
      </c>
      <c r="V1985" s="396"/>
      <c r="W1985" s="282"/>
    </row>
    <row r="1986" spans="1:23">
      <c r="A1986" s="382" t="str">
        <f t="shared" si="218"/>
        <v/>
      </c>
      <c r="B1986" s="383" t="str">
        <f t="shared" si="221"/>
        <v/>
      </c>
      <c r="C1986" s="236"/>
      <c r="D1986" s="282"/>
      <c r="E1986" s="384" t="str">
        <f t="shared" si="219"/>
        <v/>
      </c>
      <c r="F1986" s="388"/>
      <c r="G1986" s="243"/>
      <c r="H1986" s="244"/>
      <c r="I1986" s="243"/>
      <c r="J1986" s="244"/>
      <c r="K1986" s="244"/>
      <c r="L1986" s="244"/>
      <c r="M1986" s="244"/>
      <c r="N1986" s="290"/>
      <c r="O1986" s="391" t="str">
        <f>IF(ISBLANK(L1986),"",IF(OR(ISBLANK(VLOOKUP(L1986&amp;"-"&amp;E1986,'Np Quality'!A:M,6,FALSE)),ISERROR(VLOOKUP(L1986&amp;"-"&amp;E1986,'Np Quality'!A:M,6,FALSE))),"-",VLOOKUP(L1986&amp;"-"&amp;E1986,'Np Quality'!A:M,6,FALSE)))</f>
        <v/>
      </c>
      <c r="P1986" s="391" t="str">
        <f>IF(ISBLANK(L1986),"",IF(OR(ISBLANK(VLOOKUP(L1986&amp;"-"&amp;E1986,'Np Quality'!A:M,7,FALSE)),ISERROR(VLOOKUP(L1986&amp;"-"&amp;E1986,'Np Quality'!A:M,7,FALSE))),"-",VLOOKUP(L1986&amp;"-"&amp;E1986,'Np Quality'!A:M,7,FALSE)))</f>
        <v/>
      </c>
      <c r="Q1986" s="391" t="str">
        <f>IF(ISBLANK(L1986),"",IF(OR(ISBLANK(VLOOKUP(L1986&amp;"-"&amp;E1986,'Np Quality'!A:M,8,FALSE)),ISERROR(VLOOKUP(L1986&amp;"-"&amp;E1986,'Np Quality'!A:M,8,FALSE))),"-",VLOOKUP(L1986&amp;"-"&amp;E1986,'Np Quality'!A:M,8,FALSE)))</f>
        <v/>
      </c>
      <c r="R1986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986" s="150"/>
      <c r="T1986" s="395" t="str">
        <f t="shared" si="220"/>
        <v/>
      </c>
      <c r="U1986" s="395" t="str">
        <f t="shared" si="222"/>
        <v/>
      </c>
      <c r="V1986" s="396"/>
      <c r="W1986" s="282"/>
    </row>
    <row r="1987" spans="1:23">
      <c r="A1987" s="382" t="str">
        <f t="shared" si="218"/>
        <v/>
      </c>
      <c r="B1987" s="383" t="str">
        <f t="shared" si="221"/>
        <v/>
      </c>
      <c r="C1987" s="236"/>
      <c r="D1987" s="282"/>
      <c r="E1987" s="384" t="str">
        <f t="shared" si="219"/>
        <v/>
      </c>
      <c r="F1987" s="388"/>
      <c r="G1987" s="243"/>
      <c r="H1987" s="244"/>
      <c r="I1987" s="243"/>
      <c r="J1987" s="244"/>
      <c r="K1987" s="244"/>
      <c r="L1987" s="244"/>
      <c r="M1987" s="244"/>
      <c r="N1987" s="290"/>
      <c r="O1987" s="391" t="str">
        <f>IF(ISBLANK(L1987),"",IF(OR(ISBLANK(VLOOKUP(L1987&amp;"-"&amp;E1987,'Np Quality'!A:M,6,FALSE)),ISERROR(VLOOKUP(L1987&amp;"-"&amp;E1987,'Np Quality'!A:M,6,FALSE))),"-",VLOOKUP(L1987&amp;"-"&amp;E1987,'Np Quality'!A:M,6,FALSE)))</f>
        <v/>
      </c>
      <c r="P1987" s="391" t="str">
        <f>IF(ISBLANK(L1987),"",IF(OR(ISBLANK(VLOOKUP(L1987&amp;"-"&amp;E1987,'Np Quality'!A:M,7,FALSE)),ISERROR(VLOOKUP(L1987&amp;"-"&amp;E1987,'Np Quality'!A:M,7,FALSE))),"-",VLOOKUP(L1987&amp;"-"&amp;E1987,'Np Quality'!A:M,7,FALSE)))</f>
        <v/>
      </c>
      <c r="Q1987" s="391" t="str">
        <f>IF(ISBLANK(L1987),"",IF(OR(ISBLANK(VLOOKUP(L1987&amp;"-"&amp;E1987,'Np Quality'!A:M,8,FALSE)),ISERROR(VLOOKUP(L1987&amp;"-"&amp;E1987,'Np Quality'!A:M,8,FALSE))),"-",VLOOKUP(L1987&amp;"-"&amp;E1987,'Np Quality'!A:M,8,FALSE)))</f>
        <v/>
      </c>
      <c r="R1987" s="283" t="str">
        <f>IF(ISBLANK(L1987),"",IF(OR(ISBLANK(VLOOKUP(L1987&amp;"-"&amp;E1987,'Np Quality'!A:M,9,FALSE)),ISERROR(VLOOKUP(L1987&amp;"-"&amp;E1987,'Np Quality'!A:M,9,FALSE))),"-",VLOOKUP(L1987&amp;"-"&amp;E1987,'Np Quality'!A:M,9,FALSE)))</f>
        <v/>
      </c>
      <c r="S1987" s="150"/>
      <c r="T1987" s="395" t="str">
        <f t="shared" si="220"/>
        <v/>
      </c>
      <c r="U1987" s="395" t="str">
        <f t="shared" si="222"/>
        <v/>
      </c>
      <c r="V1987" s="396"/>
      <c r="W1987" s="282"/>
    </row>
    <row r="1988" spans="1:23">
      <c r="A1988" s="382" t="str">
        <f t="shared" si="218"/>
        <v/>
      </c>
      <c r="B1988" s="383" t="str">
        <f t="shared" si="221"/>
        <v/>
      </c>
      <c r="C1988" s="236"/>
      <c r="D1988" s="282"/>
      <c r="E1988" s="384" t="str">
        <f t="shared" si="219"/>
        <v/>
      </c>
      <c r="F1988" s="388"/>
      <c r="G1988" s="243"/>
      <c r="H1988" s="244"/>
      <c r="I1988" s="243"/>
      <c r="J1988" s="244"/>
      <c r="K1988" s="244"/>
      <c r="L1988" s="244"/>
      <c r="M1988" s="244"/>
      <c r="N1988" s="290"/>
      <c r="O1988" s="391" t="str">
        <f>IF(ISBLANK(L1988),"",IF(OR(ISBLANK(VLOOKUP(L1988&amp;"-"&amp;E1988,'Np Quality'!A:M,6,FALSE)),ISERROR(VLOOKUP(L1988&amp;"-"&amp;E1988,'Np Quality'!A:M,6,FALSE))),"-",VLOOKUP(L1988&amp;"-"&amp;E1988,'Np Quality'!A:M,6,FALSE)))</f>
        <v/>
      </c>
      <c r="P1988" s="391" t="str">
        <f>IF(ISBLANK(L1988),"",IF(OR(ISBLANK(VLOOKUP(L1988&amp;"-"&amp;E1988,'Np Quality'!A:M,7,FALSE)),ISERROR(VLOOKUP(L1988&amp;"-"&amp;E1988,'Np Quality'!A:M,7,FALSE))),"-",VLOOKUP(L1988&amp;"-"&amp;E1988,'Np Quality'!A:M,7,FALSE)))</f>
        <v/>
      </c>
      <c r="Q1988" s="391" t="str">
        <f>IF(ISBLANK(L1988),"",IF(OR(ISBLANK(VLOOKUP(L1988&amp;"-"&amp;E1988,'Np Quality'!A:M,8,FALSE)),ISERROR(VLOOKUP(L1988&amp;"-"&amp;E1988,'Np Quality'!A:M,8,FALSE))),"-",VLOOKUP(L1988&amp;"-"&amp;E1988,'Np Quality'!A:M,8,FALSE)))</f>
        <v/>
      </c>
      <c r="R1988" s="283" t="str">
        <f>IF(ISBLANK(L1988),"",IF(OR(ISBLANK(VLOOKUP(L1988&amp;"-"&amp;E1988,'Np Quality'!A:M,9,FALSE)),ISERROR(VLOOKUP(L1988&amp;"-"&amp;E1988,'Np Quality'!A:M,9,FALSE))),"-",VLOOKUP(L1988&amp;"-"&amp;E1988,'Np Quality'!A:M,9,FALSE)))</f>
        <v/>
      </c>
      <c r="S1988" s="150"/>
      <c r="T1988" s="395" t="str">
        <f t="shared" si="220"/>
        <v/>
      </c>
      <c r="U1988" s="395" t="str">
        <f t="shared" si="222"/>
        <v/>
      </c>
      <c r="V1988" s="396"/>
      <c r="W1988" s="282"/>
    </row>
    <row r="1989" spans="1:23">
      <c r="A1989" s="382" t="str">
        <f t="shared" si="218"/>
        <v/>
      </c>
      <c r="B1989" s="383" t="str">
        <f t="shared" si="221"/>
        <v/>
      </c>
      <c r="C1989" s="236"/>
      <c r="D1989" s="282"/>
      <c r="E1989" s="384" t="str">
        <f t="shared" si="219"/>
        <v/>
      </c>
      <c r="F1989" s="388"/>
      <c r="G1989" s="243"/>
      <c r="H1989" s="244"/>
      <c r="I1989" s="243"/>
      <c r="J1989" s="244"/>
      <c r="K1989" s="244"/>
      <c r="L1989" s="244"/>
      <c r="M1989" s="244"/>
      <c r="N1989" s="290"/>
      <c r="O1989" s="391" t="str">
        <f>IF(ISBLANK(L1989),"",IF(OR(ISBLANK(VLOOKUP(L1989&amp;"-"&amp;E1989,'Np Quality'!A:M,6,FALSE)),ISERROR(VLOOKUP(L1989&amp;"-"&amp;E1989,'Np Quality'!A:M,6,FALSE))),"-",VLOOKUP(L1989&amp;"-"&amp;E1989,'Np Quality'!A:M,6,FALSE)))</f>
        <v/>
      </c>
      <c r="P1989" s="391" t="str">
        <f>IF(ISBLANK(L1989),"",IF(OR(ISBLANK(VLOOKUP(L1989&amp;"-"&amp;E1989,'Np Quality'!A:M,7,FALSE)),ISERROR(VLOOKUP(L1989&amp;"-"&amp;E1989,'Np Quality'!A:M,7,FALSE))),"-",VLOOKUP(L1989&amp;"-"&amp;E1989,'Np Quality'!A:M,7,FALSE)))</f>
        <v/>
      </c>
      <c r="Q1989" s="391" t="str">
        <f>IF(ISBLANK(L1989),"",IF(OR(ISBLANK(VLOOKUP(L1989&amp;"-"&amp;E1989,'Np Quality'!A:M,8,FALSE)),ISERROR(VLOOKUP(L1989&amp;"-"&amp;E1989,'Np Quality'!A:M,8,FALSE))),"-",VLOOKUP(L1989&amp;"-"&amp;E1989,'Np Quality'!A:M,8,FALSE)))</f>
        <v/>
      </c>
      <c r="R1989" s="283" t="str">
        <f>IF(ISBLANK(L1989),"",IF(OR(ISBLANK(VLOOKUP(L1989&amp;"-"&amp;E1989,'Np Quality'!A:M,9,FALSE)),ISERROR(VLOOKUP(L1989&amp;"-"&amp;E1989,'Np Quality'!A:M,9,FALSE))),"-",VLOOKUP(L1989&amp;"-"&amp;E1989,'Np Quality'!A:M,9,FALSE)))</f>
        <v/>
      </c>
      <c r="S1989" s="150"/>
      <c r="T1989" s="395" t="str">
        <f t="shared" si="220"/>
        <v/>
      </c>
      <c r="U1989" s="395" t="str">
        <f t="shared" si="222"/>
        <v/>
      </c>
      <c r="V1989" s="396"/>
      <c r="W1989" s="282"/>
    </row>
    <row r="1990" spans="1:23">
      <c r="A1990" s="382" t="str">
        <f t="shared" si="218"/>
        <v/>
      </c>
      <c r="B1990" s="383" t="str">
        <f t="shared" si="221"/>
        <v/>
      </c>
      <c r="C1990" s="236"/>
      <c r="D1990" s="282"/>
      <c r="E1990" s="384" t="str">
        <f t="shared" si="219"/>
        <v/>
      </c>
      <c r="F1990" s="388"/>
      <c r="G1990" s="243"/>
      <c r="H1990" s="244"/>
      <c r="I1990" s="243"/>
      <c r="J1990" s="244"/>
      <c r="K1990" s="244"/>
      <c r="L1990" s="244"/>
      <c r="M1990" s="244"/>
      <c r="N1990" s="290"/>
      <c r="O1990" s="391" t="str">
        <f>IF(ISBLANK(L1990),"",IF(OR(ISBLANK(VLOOKUP(L1990&amp;"-"&amp;E1990,'Np Quality'!A:M,6,FALSE)),ISERROR(VLOOKUP(L1990&amp;"-"&amp;E1990,'Np Quality'!A:M,6,FALSE))),"-",VLOOKUP(L1990&amp;"-"&amp;E1990,'Np Quality'!A:M,6,FALSE)))</f>
        <v/>
      </c>
      <c r="P1990" s="391" t="str">
        <f>IF(ISBLANK(L1990),"",IF(OR(ISBLANK(VLOOKUP(L1990&amp;"-"&amp;E1990,'Np Quality'!A:M,7,FALSE)),ISERROR(VLOOKUP(L1990&amp;"-"&amp;E1990,'Np Quality'!A:M,7,FALSE))),"-",VLOOKUP(L1990&amp;"-"&amp;E1990,'Np Quality'!A:M,7,FALSE)))</f>
        <v/>
      </c>
      <c r="Q1990" s="391" t="str">
        <f>IF(ISBLANK(L1990),"",IF(OR(ISBLANK(VLOOKUP(L1990&amp;"-"&amp;E1990,'Np Quality'!A:M,8,FALSE)),ISERROR(VLOOKUP(L1990&amp;"-"&amp;E1990,'Np Quality'!A:M,8,FALSE))),"-",VLOOKUP(L1990&amp;"-"&amp;E1990,'Np Quality'!A:M,8,FALSE)))</f>
        <v/>
      </c>
      <c r="R1990" s="283" t="str">
        <f>IF(ISBLANK(L1990),"",IF(OR(ISBLANK(VLOOKUP(L1990&amp;"-"&amp;E1990,'Np Quality'!A:M,9,FALSE)),ISERROR(VLOOKUP(L1990&amp;"-"&amp;E1990,'Np Quality'!A:M,9,FALSE))),"-",VLOOKUP(L1990&amp;"-"&amp;E1990,'Np Quality'!A:M,9,FALSE)))</f>
        <v/>
      </c>
      <c r="S1990" s="150"/>
      <c r="T1990" s="395" t="str">
        <f t="shared" si="220"/>
        <v/>
      </c>
      <c r="U1990" s="395" t="str">
        <f t="shared" si="222"/>
        <v/>
      </c>
      <c r="V1990" s="396"/>
      <c r="W1990" s="282"/>
    </row>
    <row r="1991" spans="1:23">
      <c r="A1991" s="382" t="str">
        <f t="shared" ref="A1991:A2054" si="223">IF(ISBLANK(H1991),"",H1991&amp;"-"&amp;IF(OR(LEN(I1991)=1,LEN(I1991)=4),"0"&amp;I1991,I1991)&amp;"-"&amp;IF(LEN(G1991)=1,"0"&amp;G1991,G1991))</f>
        <v/>
      </c>
      <c r="B1991" s="383" t="str">
        <f t="shared" si="221"/>
        <v/>
      </c>
      <c r="C1991" s="236"/>
      <c r="D1991" s="282"/>
      <c r="E1991" s="384" t="str">
        <f t="shared" ref="E1991:E2054" si="224">IF(ISBLANK(D1991),"",D1991-F1991)</f>
        <v/>
      </c>
      <c r="F1991" s="388"/>
      <c r="G1991" s="243"/>
      <c r="H1991" s="244"/>
      <c r="I1991" s="243"/>
      <c r="J1991" s="244"/>
      <c r="K1991" s="244"/>
      <c r="L1991" s="244"/>
      <c r="M1991" s="244"/>
      <c r="N1991" s="290"/>
      <c r="O1991" s="391" t="str">
        <f>IF(ISBLANK(L1991),"",IF(OR(ISBLANK(VLOOKUP(L1991&amp;"-"&amp;E1991,'Np Quality'!A:M,6,FALSE)),ISERROR(VLOOKUP(L1991&amp;"-"&amp;E1991,'Np Quality'!A:M,6,FALSE))),"-",VLOOKUP(L1991&amp;"-"&amp;E1991,'Np Quality'!A:M,6,FALSE)))</f>
        <v/>
      </c>
      <c r="P1991" s="391" t="str">
        <f>IF(ISBLANK(L1991),"",IF(OR(ISBLANK(VLOOKUP(L1991&amp;"-"&amp;E1991,'Np Quality'!A:M,7,FALSE)),ISERROR(VLOOKUP(L1991&amp;"-"&amp;E1991,'Np Quality'!A:M,7,FALSE))),"-",VLOOKUP(L1991&amp;"-"&amp;E1991,'Np Quality'!A:M,7,FALSE)))</f>
        <v/>
      </c>
      <c r="Q1991" s="391" t="str">
        <f>IF(ISBLANK(L1991),"",IF(OR(ISBLANK(VLOOKUP(L1991&amp;"-"&amp;E1991,'Np Quality'!A:M,8,FALSE)),ISERROR(VLOOKUP(L1991&amp;"-"&amp;E1991,'Np Quality'!A:M,8,FALSE))),"-",VLOOKUP(L1991&amp;"-"&amp;E1991,'Np Quality'!A:M,8,FALSE)))</f>
        <v/>
      </c>
      <c r="R1991" s="283" t="str">
        <f>IF(ISBLANK(L1991),"",IF(OR(ISBLANK(VLOOKUP(L1991&amp;"-"&amp;E1991,'Np Quality'!A:M,9,FALSE)),ISERROR(VLOOKUP(L1991&amp;"-"&amp;E1991,'Np Quality'!A:M,9,FALSE))),"-",VLOOKUP(L1991&amp;"-"&amp;E1991,'Np Quality'!A:M,9,FALSE)))</f>
        <v/>
      </c>
      <c r="S1991" s="150"/>
      <c r="T1991" s="395" t="str">
        <f t="shared" si="220"/>
        <v/>
      </c>
      <c r="U1991" s="395" t="str">
        <f t="shared" si="222"/>
        <v/>
      </c>
      <c r="V1991" s="396"/>
      <c r="W1991" s="282"/>
    </row>
    <row r="1992" spans="1:23">
      <c r="A1992" s="382" t="str">
        <f t="shared" si="223"/>
        <v/>
      </c>
      <c r="B1992" s="383" t="str">
        <f t="shared" si="221"/>
        <v/>
      </c>
      <c r="C1992" s="236"/>
      <c r="D1992" s="282"/>
      <c r="E1992" s="384" t="str">
        <f t="shared" si="224"/>
        <v/>
      </c>
      <c r="F1992" s="388"/>
      <c r="G1992" s="243"/>
      <c r="H1992" s="244"/>
      <c r="I1992" s="243"/>
      <c r="J1992" s="244"/>
      <c r="K1992" s="244"/>
      <c r="L1992" s="244"/>
      <c r="M1992" s="244"/>
      <c r="N1992" s="290"/>
      <c r="O1992" s="391" t="str">
        <f>IF(ISBLANK(L1993),"",IF(OR(ISBLANK(VLOOKUP(L1993&amp;"-"&amp;E1993,'Np Quality'!A:M,6,FALSE)),ISERROR(VLOOKUP(L1993&amp;"-"&amp;E1993,'Np Quality'!A:M,6,FALSE))),"-",VLOOKUP(L1993&amp;"-"&amp;E1993,'Np Quality'!A:M,6,FALSE)))</f>
        <v/>
      </c>
      <c r="P1992" s="391" t="str">
        <f>IF(ISBLANK(L1992),"",IF(OR(ISBLANK(VLOOKUP(L1992&amp;"-"&amp;E1992,'Np Quality'!A:M,7,FALSE)),ISERROR(VLOOKUP(L1992&amp;"-"&amp;E1992,'Np Quality'!A:M,7,FALSE))),"-",VLOOKUP(L1992&amp;"-"&amp;E1992,'Np Quality'!A:M,7,FALSE)))</f>
        <v/>
      </c>
      <c r="Q1992" s="391" t="str">
        <f>IF(ISBLANK(L1992),"",IF(OR(ISBLANK(VLOOKUP(L1992&amp;"-"&amp;E1992,'Np Quality'!A:M,8,FALSE)),ISERROR(VLOOKUP(L1992&amp;"-"&amp;E1992,'Np Quality'!A:M,8,FALSE))),"-",VLOOKUP(L1992&amp;"-"&amp;E1992,'Np Quality'!A:M,8,FALSE)))</f>
        <v/>
      </c>
      <c r="R1992" s="283" t="str">
        <f>IF(ISBLANK(L1992),"",IF(OR(ISBLANK(VLOOKUP(L1992&amp;"-"&amp;E1992,'Np Quality'!A:M,9,FALSE)),ISERROR(VLOOKUP(L1992&amp;"-"&amp;E1992,'Np Quality'!A:M,9,FALSE))),"-",VLOOKUP(L1992&amp;"-"&amp;E1992,'Np Quality'!A:M,9,FALSE)))</f>
        <v/>
      </c>
      <c r="S1992" s="150"/>
      <c r="T1992" s="395" t="str">
        <f t="shared" ref="T1992:T2055" si="225">IF(ISNUMBER(B1992),CHOOSE(B1992,L1992,L1992&amp;","&amp;L1993,L1992&amp;","&amp;L1993&amp;","&amp;L1994,L1992&amp;","&amp;L1993&amp;","&amp;L1994&amp;","&amp;L1995),"")</f>
        <v/>
      </c>
      <c r="U1992" s="395" t="str">
        <f t="shared" si="222"/>
        <v/>
      </c>
      <c r="V1992" s="396"/>
      <c r="W1992" s="282"/>
    </row>
    <row r="1993" spans="1:23">
      <c r="A1993" s="382" t="str">
        <f t="shared" si="223"/>
        <v/>
      </c>
      <c r="B1993" s="383" t="str">
        <f t="shared" si="221"/>
        <v/>
      </c>
      <c r="C1993" s="236"/>
      <c r="D1993" s="282"/>
      <c r="E1993" s="384" t="str">
        <f t="shared" si="224"/>
        <v/>
      </c>
      <c r="F1993" s="388"/>
      <c r="G1993" s="243"/>
      <c r="H1993" s="244"/>
      <c r="I1993" s="243"/>
      <c r="J1993" s="244"/>
      <c r="K1993" s="244"/>
      <c r="L1993" s="244"/>
      <c r="M1993" s="244"/>
      <c r="N1993" s="290"/>
      <c r="O1993" s="391" t="str">
        <f>IF(ISBLANK(L1993),"",IF(OR(ISBLANK(VLOOKUP(L1993&amp;"-"&amp;E1993,'Np Quality'!A:M,6,FALSE)),ISERROR(VLOOKUP(L1993&amp;"-"&amp;E1993,'Np Quality'!A:M,6,FALSE))),"-",VLOOKUP(L1993&amp;"-"&amp;E1993,'Np Quality'!A:M,6,FALSE)))</f>
        <v/>
      </c>
      <c r="P1993" s="391" t="str">
        <f>IF(ISBLANK(L1994),"",IF(OR(ISBLANK(VLOOKUP(L1994&amp;"-"&amp;E1994,'Np Quality'!A:M,7,FALSE)),ISERROR(VLOOKUP(L1994&amp;"-"&amp;E1994,'Np Quality'!A:M,7,FALSE))),"-",VLOOKUP(L1994&amp;"-"&amp;E1994,'Np Quality'!A:M,7,FALSE)))</f>
        <v/>
      </c>
      <c r="Q1993" s="391" t="str">
        <f>IF(ISBLANK(L1993),"",IF(OR(ISBLANK(VLOOKUP(L1993&amp;"-"&amp;E1993,'Np Quality'!A:M,8,FALSE)),ISERROR(VLOOKUP(L1993&amp;"-"&amp;E1993,'Np Quality'!A:M,8,FALSE))),"-",VLOOKUP(L1993&amp;"-"&amp;E1993,'Np Quality'!A:M,8,FALSE)))</f>
        <v/>
      </c>
      <c r="R1993" s="283" t="str">
        <f>IF(ISBLANK(L1993),"",IF(OR(ISBLANK(VLOOKUP(L1993&amp;"-"&amp;E1993,'Np Quality'!A:M,9,FALSE)),ISERROR(VLOOKUP(L1993&amp;"-"&amp;E1993,'Np Quality'!A:M,9,FALSE))),"-",VLOOKUP(L1993&amp;"-"&amp;E1993,'Np Quality'!A:M,9,FALSE)))</f>
        <v/>
      </c>
      <c r="S1993" s="150"/>
      <c r="T1993" s="395" t="str">
        <f t="shared" si="225"/>
        <v/>
      </c>
      <c r="U1993" s="395" t="str">
        <f t="shared" si="222"/>
        <v/>
      </c>
      <c r="V1993" s="396"/>
      <c r="W1993" s="282"/>
    </row>
    <row r="1994" spans="1:23">
      <c r="A1994" s="382" t="str">
        <f t="shared" si="223"/>
        <v/>
      </c>
      <c r="B1994" s="383" t="str">
        <f t="shared" si="221"/>
        <v/>
      </c>
      <c r="C1994" s="236"/>
      <c r="D1994" s="282"/>
      <c r="E1994" s="384" t="str">
        <f t="shared" si="224"/>
        <v/>
      </c>
      <c r="F1994" s="388"/>
      <c r="G1994" s="243"/>
      <c r="H1994" s="244"/>
      <c r="I1994" s="243"/>
      <c r="J1994" s="244"/>
      <c r="K1994" s="244"/>
      <c r="L1994" s="244"/>
      <c r="M1994" s="244"/>
      <c r="N1994" s="290"/>
      <c r="O1994" s="391" t="str">
        <f>IF(ISBLANK(L1994),"",IF(OR(ISBLANK(VLOOKUP(L1994&amp;"-"&amp;E1994,'Np Quality'!A:M,6,FALSE)),ISERROR(VLOOKUP(L1994&amp;"-"&amp;E1994,'Np Quality'!A:M,6,FALSE))),"-",VLOOKUP(L1994&amp;"-"&amp;E1994,'Np Quality'!A:M,6,FALSE)))</f>
        <v/>
      </c>
      <c r="P1994" s="391" t="str">
        <f>IF(ISBLANK(L1994),"",IF(OR(ISBLANK(VLOOKUP(L1994&amp;"-"&amp;E1994,'Np Quality'!A:M,7,FALSE)),ISERROR(VLOOKUP(L1994&amp;"-"&amp;E1994,'Np Quality'!A:M,7,FALSE))),"-",VLOOKUP(L1994&amp;"-"&amp;E1994,'Np Quality'!A:M,7,FALSE)))</f>
        <v/>
      </c>
      <c r="Q1994" s="391" t="str">
        <f>IF(ISBLANK(L1995),"",IF(OR(ISBLANK(VLOOKUP(L1995&amp;"-"&amp;E1995,'Np Quality'!A:M,8,FALSE)),ISERROR(VLOOKUP(L1995&amp;"-"&amp;E1995,'Np Quality'!A:M,8,FALSE))),"-",VLOOKUP(L1995&amp;"-"&amp;E1995,'Np Quality'!A:M,8,FALSE)))</f>
        <v/>
      </c>
      <c r="R1994" s="283" t="str">
        <f>IF(ISBLANK(L1994),"",IF(OR(ISBLANK(VLOOKUP(L1994&amp;"-"&amp;E1994,'Np Quality'!A:M,9,FALSE)),ISERROR(VLOOKUP(L1994&amp;"-"&amp;E1994,'Np Quality'!A:M,9,FALSE))),"-",VLOOKUP(L1994&amp;"-"&amp;E1994,'Np Quality'!A:M,9,FALSE)))</f>
        <v/>
      </c>
      <c r="S1994" s="150"/>
      <c r="T1994" s="395" t="str">
        <f t="shared" si="225"/>
        <v/>
      </c>
      <c r="U1994" s="395" t="str">
        <f t="shared" si="222"/>
        <v/>
      </c>
      <c r="V1994" s="396"/>
      <c r="W1994" s="282"/>
    </row>
    <row r="1995" spans="1:23">
      <c r="A1995" s="382" t="str">
        <f t="shared" si="223"/>
        <v/>
      </c>
      <c r="B1995" s="383" t="str">
        <f t="shared" si="221"/>
        <v/>
      </c>
      <c r="C1995" s="236"/>
      <c r="D1995" s="282"/>
      <c r="E1995" s="384" t="str">
        <f t="shared" si="224"/>
        <v/>
      </c>
      <c r="F1995" s="388"/>
      <c r="G1995" s="243"/>
      <c r="H1995" s="244"/>
      <c r="I1995" s="243"/>
      <c r="J1995" s="244"/>
      <c r="K1995" s="244"/>
      <c r="L1995" s="244"/>
      <c r="M1995" s="244"/>
      <c r="N1995" s="290"/>
      <c r="O1995" s="391" t="str">
        <f>IF(ISBLANK(L1995),"",IF(OR(ISBLANK(VLOOKUP(L1995&amp;"-"&amp;E1995,'Np Quality'!A:M,6,FALSE)),ISERROR(VLOOKUP(L1995&amp;"-"&amp;E1995,'Np Quality'!A:M,6,FALSE))),"-",VLOOKUP(L1995&amp;"-"&amp;E1995,'Np Quality'!A:M,6,FALSE)))</f>
        <v/>
      </c>
      <c r="P1995" s="391" t="str">
        <f>IF(ISBLANK(L1995),"",IF(OR(ISBLANK(VLOOKUP(L1995&amp;"-"&amp;E1995,'Np Quality'!A:M,7,FALSE)),ISERROR(VLOOKUP(L1995&amp;"-"&amp;E1995,'Np Quality'!A:M,7,FALSE))),"-",VLOOKUP(L1995&amp;"-"&amp;E1995,'Np Quality'!A:M,7,FALSE)))</f>
        <v/>
      </c>
      <c r="Q1995" s="391" t="str">
        <f>IF(ISBLANK(L1995),"",IF(OR(ISBLANK(VLOOKUP(L1995&amp;"-"&amp;E1995,'Np Quality'!A:M,8,FALSE)),ISERROR(VLOOKUP(L1995&amp;"-"&amp;E1995,'Np Quality'!A:M,8,FALSE))),"-",VLOOKUP(L1995&amp;"-"&amp;E1995,'Np Quality'!A:M,8,FALSE)))</f>
        <v/>
      </c>
      <c r="R1995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995" s="150"/>
      <c r="T1995" s="395" t="str">
        <f t="shared" si="225"/>
        <v/>
      </c>
      <c r="U1995" s="395" t="str">
        <f t="shared" si="222"/>
        <v/>
      </c>
      <c r="V1995" s="396"/>
      <c r="W1995" s="282"/>
    </row>
    <row r="1996" spans="1:23">
      <c r="A1996" s="382" t="str">
        <f t="shared" si="223"/>
        <v/>
      </c>
      <c r="B1996" s="383" t="str">
        <f t="shared" si="221"/>
        <v/>
      </c>
      <c r="C1996" s="236"/>
      <c r="D1996" s="282"/>
      <c r="E1996" s="384" t="str">
        <f t="shared" si="224"/>
        <v/>
      </c>
      <c r="F1996" s="388"/>
      <c r="G1996" s="243"/>
      <c r="H1996" s="244"/>
      <c r="I1996" s="243"/>
      <c r="J1996" s="244"/>
      <c r="K1996" s="244"/>
      <c r="L1996" s="244"/>
      <c r="M1996" s="244"/>
      <c r="N1996" s="290"/>
      <c r="O1996" s="391" t="str">
        <f>IF(ISBLANK(L1996),"",IF(OR(ISBLANK(VLOOKUP(L1996&amp;"-"&amp;E1996,'Np Quality'!A:M,6,FALSE)),ISERROR(VLOOKUP(L1996&amp;"-"&amp;E1996,'Np Quality'!A:M,6,FALSE))),"-",VLOOKUP(L1996&amp;"-"&amp;E1996,'Np Quality'!A:M,6,FALSE)))</f>
        <v/>
      </c>
      <c r="P1996" s="391" t="str">
        <f>IF(ISBLANK(L1996),"",IF(OR(ISBLANK(VLOOKUP(L1996&amp;"-"&amp;E1996,'Np Quality'!A:M,7,FALSE)),ISERROR(VLOOKUP(L1996&amp;"-"&amp;E1996,'Np Quality'!A:M,7,FALSE))),"-",VLOOKUP(L1996&amp;"-"&amp;E1996,'Np Quality'!A:M,7,FALSE)))</f>
        <v/>
      </c>
      <c r="Q1996" s="391" t="str">
        <f>IF(ISBLANK(L1996),"",IF(OR(ISBLANK(VLOOKUP(L1996&amp;"-"&amp;E1996,'Np Quality'!A:M,8,FALSE)),ISERROR(VLOOKUP(L1996&amp;"-"&amp;E1996,'Np Quality'!A:M,8,FALSE))),"-",VLOOKUP(L1996&amp;"-"&amp;E1996,'Np Quality'!A:M,8,FALSE)))</f>
        <v/>
      </c>
      <c r="R1996" s="283" t="str">
        <f>IF(ISBLANK(L1996),"",IF(OR(ISBLANK(VLOOKUP(L1996&amp;"-"&amp;E1996,'Np Quality'!A:M,9,FALSE)),ISERROR(VLOOKUP(L1996&amp;"-"&amp;E1996,'Np Quality'!A:M,9,FALSE))),"-",VLOOKUP(L1996&amp;"-"&amp;E1996,'Np Quality'!A:M,9,FALSE)))</f>
        <v/>
      </c>
      <c r="S1996" s="150"/>
      <c r="T1996" s="395" t="str">
        <f t="shared" si="225"/>
        <v/>
      </c>
      <c r="U1996" s="395" t="str">
        <f t="shared" si="222"/>
        <v/>
      </c>
      <c r="V1996" s="396"/>
      <c r="W1996" s="282"/>
    </row>
    <row r="1997" spans="1:23">
      <c r="A1997" s="382" t="str">
        <f t="shared" si="223"/>
        <v/>
      </c>
      <c r="B1997" s="383" t="str">
        <f t="shared" ref="B1997:B2060" si="226">IF(AND(A1997&lt;&gt;A1996,A1997&lt;&gt;""),COUNTIF(A:A,A1997),"")</f>
        <v/>
      </c>
      <c r="C1997" s="236"/>
      <c r="D1997" s="282"/>
      <c r="E1997" s="384" t="str">
        <f t="shared" si="224"/>
        <v/>
      </c>
      <c r="F1997" s="388"/>
      <c r="G1997" s="243"/>
      <c r="H1997" s="244"/>
      <c r="I1997" s="243"/>
      <c r="J1997" s="244"/>
      <c r="K1997" s="244"/>
      <c r="L1997" s="244"/>
      <c r="M1997" s="244"/>
      <c r="N1997" s="290"/>
      <c r="O1997" s="391" t="str">
        <f>IF(ISBLANK(L1997),"",IF(OR(ISBLANK(VLOOKUP(L1997&amp;"-"&amp;E1997,'Np Quality'!A:M,6,FALSE)),ISERROR(VLOOKUP(L1997&amp;"-"&amp;E1997,'Np Quality'!A:M,6,FALSE))),"-",VLOOKUP(L1997&amp;"-"&amp;E1997,'Np Quality'!A:M,6,FALSE)))</f>
        <v/>
      </c>
      <c r="P1997" s="391" t="str">
        <f>IF(ISBLANK(L1997),"",IF(OR(ISBLANK(VLOOKUP(L1997&amp;"-"&amp;E1997,'Np Quality'!A:M,7,FALSE)),ISERROR(VLOOKUP(L1997&amp;"-"&amp;E1997,'Np Quality'!A:M,7,FALSE))),"-",VLOOKUP(L1997&amp;"-"&amp;E1997,'Np Quality'!A:M,7,FALSE)))</f>
        <v/>
      </c>
      <c r="Q1997" s="391" t="str">
        <f>IF(ISBLANK(L1997),"",IF(OR(ISBLANK(VLOOKUP(L1997&amp;"-"&amp;E1997,'Np Quality'!A:M,8,FALSE)),ISERROR(VLOOKUP(L1997&amp;"-"&amp;E1997,'Np Quality'!A:M,8,FALSE))),"-",VLOOKUP(L1997&amp;"-"&amp;E1997,'Np Quality'!A:M,8,FALSE)))</f>
        <v/>
      </c>
      <c r="R1997" s="283" t="str">
        <f>IF(ISBLANK(L1997),"",IF(OR(ISBLANK(VLOOKUP(L1997&amp;"-"&amp;E1997,'Np Quality'!A:M,9,FALSE)),ISERROR(VLOOKUP(L1997&amp;"-"&amp;E1997,'Np Quality'!A:M,9,FALSE))),"-",VLOOKUP(L1997&amp;"-"&amp;E1997,'Np Quality'!A:M,9,FALSE)))</f>
        <v/>
      </c>
      <c r="S1997" s="150"/>
      <c r="T1997" s="395" t="str">
        <f t="shared" si="225"/>
        <v/>
      </c>
      <c r="U1997" s="395" t="str">
        <f t="shared" si="222"/>
        <v/>
      </c>
      <c r="V1997" s="396"/>
      <c r="W1997" s="282"/>
    </row>
    <row r="1998" spans="1:23">
      <c r="A1998" s="382" t="str">
        <f t="shared" si="223"/>
        <v/>
      </c>
      <c r="B1998" s="383" t="str">
        <f t="shared" si="226"/>
        <v/>
      </c>
      <c r="C1998" s="236"/>
      <c r="D1998" s="282"/>
      <c r="E1998" s="384" t="str">
        <f t="shared" si="224"/>
        <v/>
      </c>
      <c r="F1998" s="388"/>
      <c r="G1998" s="243"/>
      <c r="H1998" s="244"/>
      <c r="I1998" s="243"/>
      <c r="J1998" s="244"/>
      <c r="K1998" s="244"/>
      <c r="L1998" s="244"/>
      <c r="M1998" s="244"/>
      <c r="N1998" s="290"/>
      <c r="O1998" s="391" t="str">
        <f>IF(ISBLANK(L1998),"",IF(OR(ISBLANK(VLOOKUP(L1998&amp;"-"&amp;E1998,'Np Quality'!A:M,6,FALSE)),ISERROR(VLOOKUP(L1998&amp;"-"&amp;E1998,'Np Quality'!A:M,6,FALSE))),"-",VLOOKUP(L1998&amp;"-"&amp;E1998,'Np Quality'!A:M,6,FALSE)))</f>
        <v/>
      </c>
      <c r="P1998" s="391" t="str">
        <f>IF(ISBLANK(L1998),"",IF(OR(ISBLANK(VLOOKUP(L1998&amp;"-"&amp;E1998,'Np Quality'!A:M,7,FALSE)),ISERROR(VLOOKUP(L1998&amp;"-"&amp;E1998,'Np Quality'!A:M,7,FALSE))),"-",VLOOKUP(L1998&amp;"-"&amp;E1998,'Np Quality'!A:M,7,FALSE)))</f>
        <v/>
      </c>
      <c r="Q1998" s="391" t="str">
        <f>IF(ISBLANK(L1998),"",IF(OR(ISBLANK(VLOOKUP(L1998&amp;"-"&amp;E1998,'Np Quality'!A:M,8,FALSE)),ISERROR(VLOOKUP(L1998&amp;"-"&amp;E1998,'Np Quality'!A:M,8,FALSE))),"-",VLOOKUP(L1998&amp;"-"&amp;E1998,'Np Quality'!A:M,8,FALSE)))</f>
        <v/>
      </c>
      <c r="R1998" s="283" t="str">
        <f>IF(ISBLANK(L1998),"",IF(OR(ISBLANK(VLOOKUP(L1998&amp;"-"&amp;E1998,'Np Quality'!A:M,9,FALSE)),ISERROR(VLOOKUP(L1998&amp;"-"&amp;E1998,'Np Quality'!A:M,9,FALSE))),"-",VLOOKUP(L1998&amp;"-"&amp;E1998,'Np Quality'!A:M,9,FALSE)))</f>
        <v/>
      </c>
      <c r="S1998" s="150"/>
      <c r="T1998" s="395" t="str">
        <f t="shared" si="225"/>
        <v/>
      </c>
      <c r="U1998" s="395" t="str">
        <f t="shared" si="222"/>
        <v/>
      </c>
      <c r="V1998" s="396"/>
      <c r="W1998" s="282"/>
    </row>
    <row r="1999" spans="1:23">
      <c r="A1999" s="382" t="str">
        <f t="shared" si="223"/>
        <v/>
      </c>
      <c r="B1999" s="383" t="str">
        <f t="shared" si="226"/>
        <v/>
      </c>
      <c r="C1999" s="236"/>
      <c r="D1999" s="282"/>
      <c r="E1999" s="384" t="str">
        <f t="shared" si="224"/>
        <v/>
      </c>
      <c r="F1999" s="388"/>
      <c r="G1999" s="243"/>
      <c r="H1999" s="244"/>
      <c r="I1999" s="243"/>
      <c r="J1999" s="244"/>
      <c r="K1999" s="244"/>
      <c r="L1999" s="244"/>
      <c r="M1999" s="244"/>
      <c r="N1999" s="290"/>
      <c r="O1999" s="391" t="str">
        <f>IF(ISBLANK(L1999),"",IF(OR(ISBLANK(VLOOKUP(L1999&amp;"-"&amp;E1999,'Np Quality'!A:M,6,FALSE)),ISERROR(VLOOKUP(L1999&amp;"-"&amp;E1999,'Np Quality'!A:M,6,FALSE))),"-",VLOOKUP(L1999&amp;"-"&amp;E1999,'Np Quality'!A:M,6,FALSE)))</f>
        <v/>
      </c>
      <c r="P1999" s="391" t="str">
        <f>IF(ISBLANK(L1999),"",IF(OR(ISBLANK(VLOOKUP(L1999&amp;"-"&amp;E1999,'Np Quality'!A:M,7,FALSE)),ISERROR(VLOOKUP(L1999&amp;"-"&amp;E1999,'Np Quality'!A:M,7,FALSE))),"-",VLOOKUP(L1999&amp;"-"&amp;E1999,'Np Quality'!A:M,7,FALSE)))</f>
        <v/>
      </c>
      <c r="Q1999" s="391" t="str">
        <f>IF(ISBLANK(L1999),"",IF(OR(ISBLANK(VLOOKUP(L1999&amp;"-"&amp;E1999,'Np Quality'!A:M,8,FALSE)),ISERROR(VLOOKUP(L1999&amp;"-"&amp;E1999,'Np Quality'!A:M,8,FALSE))),"-",VLOOKUP(L1999&amp;"-"&amp;E1999,'Np Quality'!A:M,8,FALSE)))</f>
        <v/>
      </c>
      <c r="R1999" s="283" t="str">
        <f>IF(ISBLANK(L1999),"",IF(OR(ISBLANK(VLOOKUP(L1999&amp;"-"&amp;E1999,'Np Quality'!A:M,9,FALSE)),ISERROR(VLOOKUP(L1999&amp;"-"&amp;E1999,'Np Quality'!A:M,9,FALSE))),"-",VLOOKUP(L1999&amp;"-"&amp;E1999,'Np Quality'!A:M,9,FALSE)))</f>
        <v/>
      </c>
      <c r="S1999" s="150"/>
      <c r="T1999" s="395" t="str">
        <f t="shared" si="225"/>
        <v/>
      </c>
      <c r="U1999" s="395" t="str">
        <f t="shared" si="222"/>
        <v/>
      </c>
      <c r="V1999" s="396"/>
      <c r="W1999" s="282"/>
    </row>
    <row r="2000" spans="1:23">
      <c r="A2000" s="382" t="str">
        <f t="shared" si="223"/>
        <v/>
      </c>
      <c r="B2000" s="383" t="str">
        <f t="shared" si="226"/>
        <v/>
      </c>
      <c r="C2000" s="236"/>
      <c r="D2000" s="282"/>
      <c r="E2000" s="384" t="str">
        <f t="shared" si="224"/>
        <v/>
      </c>
      <c r="F2000" s="388"/>
      <c r="G2000" s="243"/>
      <c r="H2000" s="244"/>
      <c r="I2000" s="243"/>
      <c r="J2000" s="244"/>
      <c r="K2000" s="244"/>
      <c r="L2000" s="244"/>
      <c r="M2000" s="244"/>
      <c r="N2000" s="290"/>
      <c r="O2000" s="391" t="str">
        <f>IF(ISBLANK(L2000),"",IF(OR(ISBLANK(VLOOKUP(L2000&amp;"-"&amp;E2000,'Np Quality'!A:M,6,FALSE)),ISERROR(VLOOKUP(L2000&amp;"-"&amp;E2000,'Np Quality'!A:M,6,FALSE))),"-",VLOOKUP(L2000&amp;"-"&amp;E2000,'Np Quality'!A:M,6,FALSE)))</f>
        <v/>
      </c>
      <c r="P2000" s="391" t="str">
        <f>IF(ISBLANK(L2000),"",IF(OR(ISBLANK(VLOOKUP(L2000&amp;"-"&amp;E2000,'Np Quality'!A:M,7,FALSE)),ISERROR(VLOOKUP(L2000&amp;"-"&amp;E2000,'Np Quality'!A:M,7,FALSE))),"-",VLOOKUP(L2000&amp;"-"&amp;E2000,'Np Quality'!A:M,7,FALSE)))</f>
        <v/>
      </c>
      <c r="Q2000" s="391" t="str">
        <f>IF(ISBLANK(L2000),"",IF(OR(ISBLANK(VLOOKUP(L2000&amp;"-"&amp;E2000,'Np Quality'!A:M,8,FALSE)),ISERROR(VLOOKUP(L2000&amp;"-"&amp;E2000,'Np Quality'!A:M,8,FALSE))),"-",VLOOKUP(L2000&amp;"-"&amp;E2000,'Np Quality'!A:M,8,FALSE)))</f>
        <v/>
      </c>
      <c r="R2000" s="283" t="str">
        <f>IF(ISBLANK(L2000),"",IF(OR(ISBLANK(VLOOKUP(L2000&amp;"-"&amp;E2000,'Np Quality'!A:M,9,FALSE)),ISERROR(VLOOKUP(L2000&amp;"-"&amp;E2000,'Np Quality'!A:M,9,FALSE))),"-",VLOOKUP(L2000&amp;"-"&amp;E2000,'Np Quality'!A:M,9,FALSE)))</f>
        <v/>
      </c>
      <c r="S2000" s="150"/>
      <c r="T2000" s="395" t="str">
        <f t="shared" si="225"/>
        <v/>
      </c>
      <c r="U2000" s="395" t="str">
        <f t="shared" si="222"/>
        <v/>
      </c>
      <c r="V2000" s="396"/>
      <c r="W2000" s="282"/>
    </row>
    <row r="2001" spans="1:23">
      <c r="A2001" s="382" t="str">
        <f t="shared" si="223"/>
        <v/>
      </c>
      <c r="B2001" s="383" t="str">
        <f t="shared" si="226"/>
        <v/>
      </c>
      <c r="C2001" s="236"/>
      <c r="D2001" s="282"/>
      <c r="E2001" s="384" t="str">
        <f t="shared" si="224"/>
        <v/>
      </c>
      <c r="F2001" s="388"/>
      <c r="G2001" s="243"/>
      <c r="H2001" s="244"/>
      <c r="I2001" s="243"/>
      <c r="J2001" s="244"/>
      <c r="K2001" s="244"/>
      <c r="L2001" s="244"/>
      <c r="M2001" s="244"/>
      <c r="N2001" s="290"/>
      <c r="O2001" s="391" t="str">
        <f>IF(ISBLANK(L2001),"",IF(OR(ISBLANK(VLOOKUP(L2001&amp;"-"&amp;E2001,'Np Quality'!A:M,6,FALSE)),ISERROR(VLOOKUP(L2001&amp;"-"&amp;E2001,'Np Quality'!A:M,6,FALSE))),"-",VLOOKUP(L2001&amp;"-"&amp;E2001,'Np Quality'!A:M,6,FALSE)))</f>
        <v/>
      </c>
      <c r="P2001" s="391" t="str">
        <f>IF(ISBLANK(L2001),"",IF(OR(ISBLANK(VLOOKUP(L2001&amp;"-"&amp;E2001,'Np Quality'!A:M,7,FALSE)),ISERROR(VLOOKUP(L2001&amp;"-"&amp;E2001,'Np Quality'!A:M,7,FALSE))),"-",VLOOKUP(L2001&amp;"-"&amp;E2001,'Np Quality'!A:M,7,FALSE)))</f>
        <v/>
      </c>
      <c r="Q2001" s="391" t="str">
        <f>IF(ISBLANK(L2001),"",IF(OR(ISBLANK(VLOOKUP(L2001&amp;"-"&amp;E2001,'Np Quality'!A:M,8,FALSE)),ISERROR(VLOOKUP(L2001&amp;"-"&amp;E2001,'Np Quality'!A:M,8,FALSE))),"-",VLOOKUP(L2001&amp;"-"&amp;E2001,'Np Quality'!A:M,8,FALSE)))</f>
        <v/>
      </c>
      <c r="R2001" s="283" t="str">
        <f>IF(ISBLANK(L2001),"",IF(OR(ISBLANK(VLOOKUP(L2001&amp;"-"&amp;E2001,'Np Quality'!A:M,9,FALSE)),ISERROR(VLOOKUP(L2001&amp;"-"&amp;E2001,'Np Quality'!A:M,9,FALSE))),"-",VLOOKUP(L2001&amp;"-"&amp;E2001,'Np Quality'!A:M,9,FALSE)))</f>
        <v/>
      </c>
      <c r="S2001" s="150"/>
      <c r="T2001" s="395" t="str">
        <f t="shared" si="225"/>
        <v/>
      </c>
      <c r="U2001" s="395" t="str">
        <f t="shared" si="222"/>
        <v/>
      </c>
      <c r="V2001" s="396"/>
      <c r="W2001" s="282"/>
    </row>
    <row r="2002" spans="1:23">
      <c r="A2002" s="382" t="str">
        <f t="shared" si="223"/>
        <v/>
      </c>
      <c r="B2002" s="383" t="str">
        <f t="shared" si="226"/>
        <v/>
      </c>
      <c r="C2002" s="236"/>
      <c r="D2002" s="282"/>
      <c r="E2002" s="384" t="str">
        <f t="shared" si="224"/>
        <v/>
      </c>
      <c r="F2002" s="388"/>
      <c r="G2002" s="243"/>
      <c r="H2002" s="244"/>
      <c r="I2002" s="243"/>
      <c r="J2002" s="244"/>
      <c r="K2002" s="244"/>
      <c r="L2002" s="244"/>
      <c r="M2002" s="244"/>
      <c r="N2002" s="290"/>
      <c r="O2002" s="391" t="str">
        <f>IF(ISBLANK(L2003),"",IF(OR(ISBLANK(VLOOKUP(L2003&amp;"-"&amp;E2003,'Np Quality'!A:M,6,FALSE)),ISERROR(VLOOKUP(L2003&amp;"-"&amp;E2003,'Np Quality'!A:M,6,FALSE))),"-",VLOOKUP(L2003&amp;"-"&amp;E2003,'Np Quality'!A:M,6,FALSE)))</f>
        <v/>
      </c>
      <c r="P2002" s="391" t="str">
        <f>IF(ISBLANK(L2002),"",IF(OR(ISBLANK(VLOOKUP(L2002&amp;"-"&amp;E2002,'Np Quality'!A:M,7,FALSE)),ISERROR(VLOOKUP(L2002&amp;"-"&amp;E2002,'Np Quality'!A:M,7,FALSE))),"-",VLOOKUP(L2002&amp;"-"&amp;E2002,'Np Quality'!A:M,7,FALSE)))</f>
        <v/>
      </c>
      <c r="Q2002" s="391" t="str">
        <f>IF(ISBLANK(L2002),"",IF(OR(ISBLANK(VLOOKUP(L2002&amp;"-"&amp;E2002,'Np Quality'!A:M,8,FALSE)),ISERROR(VLOOKUP(L2002&amp;"-"&amp;E2002,'Np Quality'!A:M,8,FALSE))),"-",VLOOKUP(L2002&amp;"-"&amp;E2002,'Np Quality'!A:M,8,FALSE)))</f>
        <v/>
      </c>
      <c r="R2002" s="283" t="str">
        <f>IF(ISBLANK(L2002),"",IF(OR(ISBLANK(VLOOKUP(L2002&amp;"-"&amp;E2002,'Np Quality'!A:M,9,FALSE)),ISERROR(VLOOKUP(L2002&amp;"-"&amp;E2002,'Np Quality'!A:M,9,FALSE))),"-",VLOOKUP(L2002&amp;"-"&amp;E2002,'Np Quality'!A:M,9,FALSE)))</f>
        <v/>
      </c>
      <c r="S2002" s="150"/>
      <c r="T2002" s="395" t="str">
        <f t="shared" si="225"/>
        <v/>
      </c>
      <c r="U2002" s="395" t="str">
        <f t="shared" si="222"/>
        <v/>
      </c>
      <c r="V2002" s="396"/>
      <c r="W2002" s="282"/>
    </row>
    <row r="2003" spans="1:23">
      <c r="A2003" s="382" t="str">
        <f t="shared" si="223"/>
        <v/>
      </c>
      <c r="B2003" s="383" t="str">
        <f t="shared" si="226"/>
        <v/>
      </c>
      <c r="C2003" s="236"/>
      <c r="D2003" s="282"/>
      <c r="E2003" s="384" t="str">
        <f t="shared" si="224"/>
        <v/>
      </c>
      <c r="F2003" s="388"/>
      <c r="G2003" s="243"/>
      <c r="H2003" s="244"/>
      <c r="I2003" s="243"/>
      <c r="J2003" s="244"/>
      <c r="K2003" s="244"/>
      <c r="L2003" s="244"/>
      <c r="M2003" s="244"/>
      <c r="N2003" s="290"/>
      <c r="O2003" s="391" t="str">
        <f>IF(ISBLANK(L2003),"",IF(OR(ISBLANK(VLOOKUP(L2003&amp;"-"&amp;E2003,'Np Quality'!A:M,6,FALSE)),ISERROR(VLOOKUP(L2003&amp;"-"&amp;E2003,'Np Quality'!A:M,6,FALSE))),"-",VLOOKUP(L2003&amp;"-"&amp;E2003,'Np Quality'!A:M,6,FALSE)))</f>
        <v/>
      </c>
      <c r="P2003" s="391" t="str">
        <f>IF(ISBLANK(L2004),"",IF(OR(ISBLANK(VLOOKUP(L2004&amp;"-"&amp;E2004,'Np Quality'!A:M,7,FALSE)),ISERROR(VLOOKUP(L2004&amp;"-"&amp;E2004,'Np Quality'!A:M,7,FALSE))),"-",VLOOKUP(L2004&amp;"-"&amp;E2004,'Np Quality'!A:M,7,FALSE)))</f>
        <v/>
      </c>
      <c r="Q2003" s="391" t="str">
        <f>IF(ISBLANK(L2003),"",IF(OR(ISBLANK(VLOOKUP(L2003&amp;"-"&amp;E2003,'Np Quality'!A:M,8,FALSE)),ISERROR(VLOOKUP(L2003&amp;"-"&amp;E2003,'Np Quality'!A:M,8,FALSE))),"-",VLOOKUP(L2003&amp;"-"&amp;E2003,'Np Quality'!A:M,8,FALSE)))</f>
        <v/>
      </c>
      <c r="R2003" s="283" t="str">
        <f>IF(ISBLANK(L2003),"",IF(OR(ISBLANK(VLOOKUP(L2003&amp;"-"&amp;E2003,'Np Quality'!A:M,9,FALSE)),ISERROR(VLOOKUP(L2003&amp;"-"&amp;E2003,'Np Quality'!A:M,9,FALSE))),"-",VLOOKUP(L2003&amp;"-"&amp;E2003,'Np Quality'!A:M,9,FALSE)))</f>
        <v/>
      </c>
      <c r="S2003" s="150"/>
      <c r="T2003" s="395" t="str">
        <f t="shared" si="225"/>
        <v/>
      </c>
      <c r="U2003" s="395" t="str">
        <f t="shared" si="222"/>
        <v/>
      </c>
      <c r="V2003" s="396"/>
      <c r="W2003" s="282"/>
    </row>
    <row r="2004" spans="1:23">
      <c r="A2004" s="382" t="str">
        <f t="shared" si="223"/>
        <v/>
      </c>
      <c r="B2004" s="383" t="str">
        <f t="shared" si="226"/>
        <v/>
      </c>
      <c r="C2004" s="236"/>
      <c r="D2004" s="282"/>
      <c r="E2004" s="384" t="str">
        <f t="shared" si="224"/>
        <v/>
      </c>
      <c r="F2004" s="388"/>
      <c r="G2004" s="243"/>
      <c r="H2004" s="244"/>
      <c r="I2004" s="243"/>
      <c r="J2004" s="244"/>
      <c r="K2004" s="244"/>
      <c r="L2004" s="244"/>
      <c r="M2004" s="244"/>
      <c r="N2004" s="290"/>
      <c r="O2004" s="391" t="str">
        <f>IF(ISBLANK(L2004),"",IF(OR(ISBLANK(VLOOKUP(L2004&amp;"-"&amp;E2004,'Np Quality'!A:M,6,FALSE)),ISERROR(VLOOKUP(L2004&amp;"-"&amp;E2004,'Np Quality'!A:M,6,FALSE))),"-",VLOOKUP(L2004&amp;"-"&amp;E2004,'Np Quality'!A:M,6,FALSE)))</f>
        <v/>
      </c>
      <c r="P2004" s="391" t="str">
        <f>IF(ISBLANK(L2004),"",IF(OR(ISBLANK(VLOOKUP(L2004&amp;"-"&amp;E2004,'Np Quality'!A:M,7,FALSE)),ISERROR(VLOOKUP(L2004&amp;"-"&amp;E2004,'Np Quality'!A:M,7,FALSE))),"-",VLOOKUP(L2004&amp;"-"&amp;E2004,'Np Quality'!A:M,7,FALSE)))</f>
        <v/>
      </c>
      <c r="Q2004" s="391" t="str">
        <f>IF(ISBLANK(L2005),"",IF(OR(ISBLANK(VLOOKUP(L2005&amp;"-"&amp;E2005,'Np Quality'!A:M,8,FALSE)),ISERROR(VLOOKUP(L2005&amp;"-"&amp;E2005,'Np Quality'!A:M,8,FALSE))),"-",VLOOKUP(L2005&amp;"-"&amp;E2005,'Np Quality'!A:M,8,FALSE)))</f>
        <v/>
      </c>
      <c r="R2004" s="283" t="str">
        <f>IF(ISBLANK(L2004),"",IF(OR(ISBLANK(VLOOKUP(L2004&amp;"-"&amp;E2004,'Np Quality'!A:M,9,FALSE)),ISERROR(VLOOKUP(L2004&amp;"-"&amp;E2004,'Np Quality'!A:M,9,FALSE))),"-",VLOOKUP(L2004&amp;"-"&amp;E2004,'Np Quality'!A:M,9,FALSE)))</f>
        <v/>
      </c>
      <c r="S2004" s="150"/>
      <c r="T2004" s="395" t="str">
        <f t="shared" si="225"/>
        <v/>
      </c>
      <c r="U2004" s="395" t="str">
        <f t="shared" si="222"/>
        <v/>
      </c>
      <c r="V2004" s="396"/>
      <c r="W2004" s="282"/>
    </row>
    <row r="2005" spans="1:23">
      <c r="A2005" s="382" t="str">
        <f t="shared" si="223"/>
        <v/>
      </c>
      <c r="B2005" s="383" t="str">
        <f t="shared" si="226"/>
        <v/>
      </c>
      <c r="C2005" s="236"/>
      <c r="D2005" s="282"/>
      <c r="E2005" s="384" t="str">
        <f t="shared" si="224"/>
        <v/>
      </c>
      <c r="F2005" s="388"/>
      <c r="G2005" s="243"/>
      <c r="H2005" s="244"/>
      <c r="I2005" s="243"/>
      <c r="J2005" s="244"/>
      <c r="K2005" s="244"/>
      <c r="L2005" s="244"/>
      <c r="M2005" s="244"/>
      <c r="N2005" s="290"/>
      <c r="O2005" s="391" t="str">
        <f>IF(ISBLANK(L2005),"",IF(OR(ISBLANK(VLOOKUP(L2005&amp;"-"&amp;E2005,'Np Quality'!A:M,6,FALSE)),ISERROR(VLOOKUP(L2005&amp;"-"&amp;E2005,'Np Quality'!A:M,6,FALSE))),"-",VLOOKUP(L2005&amp;"-"&amp;E2005,'Np Quality'!A:M,6,FALSE)))</f>
        <v/>
      </c>
      <c r="P2005" s="391" t="str">
        <f>IF(ISBLANK(L2005),"",IF(OR(ISBLANK(VLOOKUP(L2005&amp;"-"&amp;E2005,'Np Quality'!A:M,7,FALSE)),ISERROR(VLOOKUP(L2005&amp;"-"&amp;E2005,'Np Quality'!A:M,7,FALSE))),"-",VLOOKUP(L2005&amp;"-"&amp;E2005,'Np Quality'!A:M,7,FALSE)))</f>
        <v/>
      </c>
      <c r="Q2005" s="391" t="str">
        <f>IF(ISBLANK(L2005),"",IF(OR(ISBLANK(VLOOKUP(L2005&amp;"-"&amp;E2005,'Np Quality'!A:M,8,FALSE)),ISERROR(VLOOKUP(L2005&amp;"-"&amp;E2005,'Np Quality'!A:M,8,FALSE))),"-",VLOOKUP(L2005&amp;"-"&amp;E2005,'Np Quality'!A:M,8,FALSE)))</f>
        <v/>
      </c>
      <c r="R2005" s="283" t="str">
        <f>IF(ISBLANK(L2006),"",IF(OR(ISBLANK(VLOOKUP(L2006&amp;"-"&amp;E2006,'Np Quality'!A:M,9,FALSE)),ISERROR(VLOOKUP(L2006&amp;"-"&amp;E2006,'Np Quality'!A:M,9,FALSE))),"-",VLOOKUP(L2006&amp;"-"&amp;E2006,'Np Quality'!A:M,9,FALSE)))</f>
        <v/>
      </c>
      <c r="S2005" s="150"/>
      <c r="T2005" s="395" t="str">
        <f t="shared" si="225"/>
        <v/>
      </c>
      <c r="U2005" s="395" t="str">
        <f t="shared" si="222"/>
        <v/>
      </c>
      <c r="V2005" s="396"/>
      <c r="W2005" s="282"/>
    </row>
    <row r="2006" spans="1:23">
      <c r="A2006" s="382" t="str">
        <f t="shared" si="223"/>
        <v/>
      </c>
      <c r="B2006" s="383" t="str">
        <f t="shared" si="226"/>
        <v/>
      </c>
      <c r="C2006" s="236"/>
      <c r="D2006" s="282"/>
      <c r="E2006" s="384" t="str">
        <f t="shared" si="224"/>
        <v/>
      </c>
      <c r="F2006" s="388"/>
      <c r="G2006" s="243"/>
      <c r="H2006" s="244"/>
      <c r="I2006" s="243"/>
      <c r="J2006" s="244"/>
      <c r="K2006" s="244"/>
      <c r="L2006" s="244"/>
      <c r="M2006" s="244"/>
      <c r="N2006" s="290"/>
      <c r="O2006" s="391" t="str">
        <f>IF(ISBLANK(L2006),"",IF(OR(ISBLANK(VLOOKUP(L2006&amp;"-"&amp;E2006,'Np Quality'!A:M,6,FALSE)),ISERROR(VLOOKUP(L2006&amp;"-"&amp;E2006,'Np Quality'!A:M,6,FALSE))),"-",VLOOKUP(L2006&amp;"-"&amp;E2006,'Np Quality'!A:M,6,FALSE)))</f>
        <v/>
      </c>
      <c r="P2006" s="391" t="str">
        <f>IF(ISBLANK(L2006),"",IF(OR(ISBLANK(VLOOKUP(L2006&amp;"-"&amp;E2006,'Np Quality'!A:M,7,FALSE)),ISERROR(VLOOKUP(L2006&amp;"-"&amp;E2006,'Np Quality'!A:M,7,FALSE))),"-",VLOOKUP(L2006&amp;"-"&amp;E2006,'Np Quality'!A:M,7,FALSE)))</f>
        <v/>
      </c>
      <c r="Q2006" s="391" t="str">
        <f>IF(ISBLANK(L2006),"",IF(OR(ISBLANK(VLOOKUP(L2006&amp;"-"&amp;E2006,'Np Quality'!A:M,8,FALSE)),ISERROR(VLOOKUP(L2006&amp;"-"&amp;E2006,'Np Quality'!A:M,8,FALSE))),"-",VLOOKUP(L2006&amp;"-"&amp;E2006,'Np Quality'!A:M,8,FALSE)))</f>
        <v/>
      </c>
      <c r="R2006" s="283" t="str">
        <f>IF(ISBLANK(L2006),"",IF(OR(ISBLANK(VLOOKUP(L2006&amp;"-"&amp;E2006,'Np Quality'!A:M,9,FALSE)),ISERROR(VLOOKUP(L2006&amp;"-"&amp;E2006,'Np Quality'!A:M,9,FALSE))),"-",VLOOKUP(L2006&amp;"-"&amp;E2006,'Np Quality'!A:M,9,FALSE)))</f>
        <v/>
      </c>
      <c r="S2006" s="150"/>
      <c r="T2006" s="395" t="str">
        <f t="shared" si="225"/>
        <v/>
      </c>
      <c r="U2006" s="395" t="str">
        <f t="shared" si="222"/>
        <v/>
      </c>
      <c r="V2006" s="396"/>
      <c r="W2006" s="282"/>
    </row>
    <row r="2007" spans="1:23">
      <c r="A2007" s="382" t="str">
        <f t="shared" si="223"/>
        <v/>
      </c>
      <c r="B2007" s="383" t="str">
        <f t="shared" si="226"/>
        <v/>
      </c>
      <c r="C2007" s="236"/>
      <c r="D2007" s="282"/>
      <c r="E2007" s="384" t="str">
        <f t="shared" si="224"/>
        <v/>
      </c>
      <c r="F2007" s="388"/>
      <c r="G2007" s="243"/>
      <c r="H2007" s="244"/>
      <c r="I2007" s="243"/>
      <c r="J2007" s="244"/>
      <c r="K2007" s="244"/>
      <c r="L2007" s="244"/>
      <c r="M2007" s="244"/>
      <c r="N2007" s="290"/>
      <c r="O2007" s="391" t="str">
        <f>IF(ISBLANK(L2007),"",IF(OR(ISBLANK(VLOOKUP(L2007&amp;"-"&amp;E2007,'Np Quality'!A:M,6,FALSE)),ISERROR(VLOOKUP(L2007&amp;"-"&amp;E2007,'Np Quality'!A:M,6,FALSE))),"-",VLOOKUP(L2007&amp;"-"&amp;E2007,'Np Quality'!A:M,6,FALSE)))</f>
        <v/>
      </c>
      <c r="P2007" s="391" t="str">
        <f>IF(ISBLANK(L2007),"",IF(OR(ISBLANK(VLOOKUP(L2007&amp;"-"&amp;E2007,'Np Quality'!A:M,7,FALSE)),ISERROR(VLOOKUP(L2007&amp;"-"&amp;E2007,'Np Quality'!A:M,7,FALSE))),"-",VLOOKUP(L2007&amp;"-"&amp;E2007,'Np Quality'!A:M,7,FALSE)))</f>
        <v/>
      </c>
      <c r="Q2007" s="391" t="str">
        <f>IF(ISBLANK(L2007),"",IF(OR(ISBLANK(VLOOKUP(L2007&amp;"-"&amp;E2007,'Np Quality'!A:M,8,FALSE)),ISERROR(VLOOKUP(L2007&amp;"-"&amp;E2007,'Np Quality'!A:M,8,FALSE))),"-",VLOOKUP(L2007&amp;"-"&amp;E2007,'Np Quality'!A:M,8,FALSE)))</f>
        <v/>
      </c>
      <c r="R2007" s="283" t="str">
        <f>IF(ISBLANK(L2007),"",IF(OR(ISBLANK(VLOOKUP(L2007&amp;"-"&amp;E2007,'Np Quality'!A:M,9,FALSE)),ISERROR(VLOOKUP(L2007&amp;"-"&amp;E2007,'Np Quality'!A:M,9,FALSE))),"-",VLOOKUP(L2007&amp;"-"&amp;E2007,'Np Quality'!A:M,9,FALSE)))</f>
        <v/>
      </c>
      <c r="S2007" s="150"/>
      <c r="T2007" s="395" t="str">
        <f t="shared" si="225"/>
        <v/>
      </c>
      <c r="U2007" s="395" t="str">
        <f t="shared" si="222"/>
        <v/>
      </c>
      <c r="V2007" s="396"/>
      <c r="W2007" s="282"/>
    </row>
    <row r="2008" spans="1:23">
      <c r="A2008" s="382" t="str">
        <f t="shared" si="223"/>
        <v/>
      </c>
      <c r="B2008" s="383" t="str">
        <f t="shared" si="226"/>
        <v/>
      </c>
      <c r="C2008" s="236"/>
      <c r="D2008" s="282"/>
      <c r="E2008" s="384" t="str">
        <f t="shared" si="224"/>
        <v/>
      </c>
      <c r="F2008" s="388"/>
      <c r="G2008" s="243"/>
      <c r="H2008" s="244"/>
      <c r="I2008" s="243"/>
      <c r="J2008" s="244"/>
      <c r="K2008" s="244"/>
      <c r="L2008" s="244"/>
      <c r="M2008" s="244"/>
      <c r="N2008" s="290"/>
      <c r="O2008" s="391" t="str">
        <f>IF(ISBLANK(L2008),"",IF(OR(ISBLANK(VLOOKUP(L2008&amp;"-"&amp;E2008,'Np Quality'!A:M,6,FALSE)),ISERROR(VLOOKUP(L2008&amp;"-"&amp;E2008,'Np Quality'!A:M,6,FALSE))),"-",VLOOKUP(L2008&amp;"-"&amp;E2008,'Np Quality'!A:M,6,FALSE)))</f>
        <v/>
      </c>
      <c r="P2008" s="391" t="str">
        <f>IF(ISBLANK(L2008),"",IF(OR(ISBLANK(VLOOKUP(L2008&amp;"-"&amp;E2008,'Np Quality'!A:M,7,FALSE)),ISERROR(VLOOKUP(L2008&amp;"-"&amp;E2008,'Np Quality'!A:M,7,FALSE))),"-",VLOOKUP(L2008&amp;"-"&amp;E2008,'Np Quality'!A:M,7,FALSE)))</f>
        <v/>
      </c>
      <c r="Q2008" s="391" t="str">
        <f>IF(ISBLANK(L2008),"",IF(OR(ISBLANK(VLOOKUP(L2008&amp;"-"&amp;E2008,'Np Quality'!A:M,8,FALSE)),ISERROR(VLOOKUP(L2008&amp;"-"&amp;E2008,'Np Quality'!A:M,8,FALSE))),"-",VLOOKUP(L2008&amp;"-"&amp;E2008,'Np Quality'!A:M,8,FALSE)))</f>
        <v/>
      </c>
      <c r="R2008" s="283" t="str">
        <f>IF(ISBLANK(L2008),"",IF(OR(ISBLANK(VLOOKUP(L2008&amp;"-"&amp;E2008,'Np Quality'!A:M,9,FALSE)),ISERROR(VLOOKUP(L2008&amp;"-"&amp;E2008,'Np Quality'!A:M,9,FALSE))),"-",VLOOKUP(L2008&amp;"-"&amp;E2008,'Np Quality'!A:M,9,FALSE)))</f>
        <v/>
      </c>
      <c r="S2008" s="150"/>
      <c r="T2008" s="395" t="str">
        <f t="shared" si="225"/>
        <v/>
      </c>
      <c r="U2008" s="395" t="str">
        <f t="shared" si="222"/>
        <v/>
      </c>
      <c r="V2008" s="396"/>
      <c r="W2008" s="282"/>
    </row>
    <row r="2009" spans="1:23">
      <c r="A2009" s="382" t="str">
        <f t="shared" si="223"/>
        <v/>
      </c>
      <c r="B2009" s="383" t="str">
        <f t="shared" si="226"/>
        <v/>
      </c>
      <c r="C2009" s="236"/>
      <c r="D2009" s="282"/>
      <c r="E2009" s="384" t="str">
        <f t="shared" si="224"/>
        <v/>
      </c>
      <c r="F2009" s="388"/>
      <c r="G2009" s="243"/>
      <c r="H2009" s="244"/>
      <c r="I2009" s="243"/>
      <c r="J2009" s="244"/>
      <c r="K2009" s="244"/>
      <c r="L2009" s="244"/>
      <c r="M2009" s="244"/>
      <c r="N2009" s="290"/>
      <c r="O2009" s="391" t="str">
        <f>IF(ISBLANK(L2009),"",IF(OR(ISBLANK(VLOOKUP(L2009&amp;"-"&amp;E2009,'Np Quality'!A:M,6,FALSE)),ISERROR(VLOOKUP(L2009&amp;"-"&amp;E2009,'Np Quality'!A:M,6,FALSE))),"-",VLOOKUP(L2009&amp;"-"&amp;E2009,'Np Quality'!A:M,6,FALSE)))</f>
        <v/>
      </c>
      <c r="P2009" s="391" t="str">
        <f>IF(ISBLANK(L2009),"",IF(OR(ISBLANK(VLOOKUP(L2009&amp;"-"&amp;E2009,'Np Quality'!A:M,7,FALSE)),ISERROR(VLOOKUP(L2009&amp;"-"&amp;E2009,'Np Quality'!A:M,7,FALSE))),"-",VLOOKUP(L2009&amp;"-"&amp;E2009,'Np Quality'!A:M,7,FALSE)))</f>
        <v/>
      </c>
      <c r="Q2009" s="391" t="str">
        <f>IF(ISBLANK(L2009),"",IF(OR(ISBLANK(VLOOKUP(L2009&amp;"-"&amp;E2009,'Np Quality'!A:M,8,FALSE)),ISERROR(VLOOKUP(L2009&amp;"-"&amp;E2009,'Np Quality'!A:M,8,FALSE))),"-",VLOOKUP(L2009&amp;"-"&amp;E2009,'Np Quality'!A:M,8,FALSE)))</f>
        <v/>
      </c>
      <c r="R2009" s="283" t="str">
        <f>IF(ISBLANK(L2009),"",IF(OR(ISBLANK(VLOOKUP(L2009&amp;"-"&amp;E2009,'Np Quality'!A:M,9,FALSE)),ISERROR(VLOOKUP(L2009&amp;"-"&amp;E2009,'Np Quality'!A:M,9,FALSE))),"-",VLOOKUP(L2009&amp;"-"&amp;E2009,'Np Quality'!A:M,9,FALSE)))</f>
        <v/>
      </c>
      <c r="S2009" s="150"/>
      <c r="T2009" s="395" t="str">
        <f t="shared" si="225"/>
        <v/>
      </c>
      <c r="U2009" s="395" t="str">
        <f t="shared" si="222"/>
        <v/>
      </c>
      <c r="V2009" s="396"/>
      <c r="W2009" s="282"/>
    </row>
    <row r="2010" spans="1:23">
      <c r="A2010" s="382" t="str">
        <f t="shared" si="223"/>
        <v/>
      </c>
      <c r="B2010" s="383" t="str">
        <f t="shared" si="226"/>
        <v/>
      </c>
      <c r="C2010" s="236"/>
      <c r="D2010" s="282"/>
      <c r="E2010" s="384" t="str">
        <f t="shared" si="224"/>
        <v/>
      </c>
      <c r="F2010" s="388"/>
      <c r="G2010" s="243"/>
      <c r="H2010" s="244"/>
      <c r="I2010" s="243"/>
      <c r="J2010" s="244"/>
      <c r="K2010" s="244"/>
      <c r="L2010" s="244"/>
      <c r="M2010" s="244"/>
      <c r="N2010" s="290"/>
      <c r="O2010" s="391" t="str">
        <f>IF(ISBLANK(L2010),"",IF(OR(ISBLANK(VLOOKUP(L2010&amp;"-"&amp;E2010,'Np Quality'!A:M,6,FALSE)),ISERROR(VLOOKUP(L2010&amp;"-"&amp;E2010,'Np Quality'!A:M,6,FALSE))),"-",VLOOKUP(L2010&amp;"-"&amp;E2010,'Np Quality'!A:M,6,FALSE)))</f>
        <v/>
      </c>
      <c r="P2010" s="391" t="str">
        <f>IF(ISBLANK(L2010),"",IF(OR(ISBLANK(VLOOKUP(L2010&amp;"-"&amp;E2010,'Np Quality'!A:M,7,FALSE)),ISERROR(VLOOKUP(L2010&amp;"-"&amp;E2010,'Np Quality'!A:M,7,FALSE))),"-",VLOOKUP(L2010&amp;"-"&amp;E2010,'Np Quality'!A:M,7,FALSE)))</f>
        <v/>
      </c>
      <c r="Q2010" s="391" t="str">
        <f>IF(ISBLANK(L2010),"",IF(OR(ISBLANK(VLOOKUP(L2010&amp;"-"&amp;E2010,'Np Quality'!A:M,8,FALSE)),ISERROR(VLOOKUP(L2010&amp;"-"&amp;E2010,'Np Quality'!A:M,8,FALSE))),"-",VLOOKUP(L2010&amp;"-"&amp;E2010,'Np Quality'!A:M,8,FALSE)))</f>
        <v/>
      </c>
      <c r="R2010" s="283" t="str">
        <f>IF(ISBLANK(L2010),"",IF(OR(ISBLANK(VLOOKUP(L2010&amp;"-"&amp;E2010,'Np Quality'!A:M,9,FALSE)),ISERROR(VLOOKUP(L2010&amp;"-"&amp;E2010,'Np Quality'!A:M,9,FALSE))),"-",VLOOKUP(L2010&amp;"-"&amp;E2010,'Np Quality'!A:M,9,FALSE)))</f>
        <v/>
      </c>
      <c r="S2010" s="150"/>
      <c r="T2010" s="395" t="str">
        <f t="shared" si="225"/>
        <v/>
      </c>
      <c r="U2010" s="395" t="str">
        <f t="shared" si="222"/>
        <v/>
      </c>
      <c r="V2010" s="396"/>
      <c r="W2010" s="282"/>
    </row>
    <row r="2011" spans="1:23">
      <c r="A2011" s="382" t="str">
        <f t="shared" si="223"/>
        <v/>
      </c>
      <c r="B2011" s="383" t="str">
        <f t="shared" si="226"/>
        <v/>
      </c>
      <c r="C2011" s="236"/>
      <c r="D2011" s="282"/>
      <c r="E2011" s="384" t="str">
        <f t="shared" si="224"/>
        <v/>
      </c>
      <c r="F2011" s="388"/>
      <c r="G2011" s="243"/>
      <c r="H2011" s="244"/>
      <c r="I2011" s="243"/>
      <c r="J2011" s="244"/>
      <c r="K2011" s="244"/>
      <c r="L2011" s="244"/>
      <c r="M2011" s="244"/>
      <c r="N2011" s="290"/>
      <c r="O2011" s="391" t="str">
        <f>IF(ISBLANK(L2011),"",IF(OR(ISBLANK(VLOOKUP(L2011&amp;"-"&amp;E2011,'Np Quality'!A:M,6,FALSE)),ISERROR(VLOOKUP(L2011&amp;"-"&amp;E2011,'Np Quality'!A:M,6,FALSE))),"-",VLOOKUP(L2011&amp;"-"&amp;E2011,'Np Quality'!A:M,6,FALSE)))</f>
        <v/>
      </c>
      <c r="P2011" s="391" t="str">
        <f>IF(ISBLANK(L2011),"",IF(OR(ISBLANK(VLOOKUP(L2011&amp;"-"&amp;E2011,'Np Quality'!A:M,7,FALSE)),ISERROR(VLOOKUP(L2011&amp;"-"&amp;E2011,'Np Quality'!A:M,7,FALSE))),"-",VLOOKUP(L2011&amp;"-"&amp;E2011,'Np Quality'!A:M,7,FALSE)))</f>
        <v/>
      </c>
      <c r="Q2011" s="391" t="str">
        <f>IF(ISBLANK(L2011),"",IF(OR(ISBLANK(VLOOKUP(L2011&amp;"-"&amp;E2011,'Np Quality'!A:M,8,FALSE)),ISERROR(VLOOKUP(L2011&amp;"-"&amp;E2011,'Np Quality'!A:M,8,FALSE))),"-",VLOOKUP(L2011&amp;"-"&amp;E2011,'Np Quality'!A:M,8,FALSE)))</f>
        <v/>
      </c>
      <c r="R2011" s="283" t="str">
        <f>IF(ISBLANK(L2011),"",IF(OR(ISBLANK(VLOOKUP(L2011&amp;"-"&amp;E2011,'Np Quality'!A:M,9,FALSE)),ISERROR(VLOOKUP(L2011&amp;"-"&amp;E2011,'Np Quality'!A:M,9,FALSE))),"-",VLOOKUP(L2011&amp;"-"&amp;E2011,'Np Quality'!A:M,9,FALSE)))</f>
        <v/>
      </c>
      <c r="S2011" s="150"/>
      <c r="T2011" s="395" t="str">
        <f t="shared" si="225"/>
        <v/>
      </c>
      <c r="U2011" s="395" t="str">
        <f t="shared" si="222"/>
        <v/>
      </c>
      <c r="V2011" s="396"/>
      <c r="W2011" s="282"/>
    </row>
    <row r="2012" spans="1:23">
      <c r="A2012" s="382" t="str">
        <f t="shared" si="223"/>
        <v/>
      </c>
      <c r="B2012" s="383" t="str">
        <f t="shared" si="226"/>
        <v/>
      </c>
      <c r="C2012" s="236"/>
      <c r="D2012" s="282"/>
      <c r="E2012" s="384" t="str">
        <f t="shared" si="224"/>
        <v/>
      </c>
      <c r="F2012" s="388"/>
      <c r="G2012" s="243"/>
      <c r="H2012" s="244"/>
      <c r="I2012" s="243"/>
      <c r="J2012" s="244"/>
      <c r="K2012" s="244"/>
      <c r="L2012" s="244"/>
      <c r="M2012" s="244"/>
      <c r="N2012" s="290"/>
      <c r="O2012" s="391" t="str">
        <f>IF(ISBLANK(L2013),"",IF(OR(ISBLANK(VLOOKUP(L2013&amp;"-"&amp;E2013,'Np Quality'!A:M,6,FALSE)),ISERROR(VLOOKUP(L2013&amp;"-"&amp;E2013,'Np Quality'!A:M,6,FALSE))),"-",VLOOKUP(L2013&amp;"-"&amp;E2013,'Np Quality'!A:M,6,FALSE)))</f>
        <v/>
      </c>
      <c r="P2012" s="391" t="str">
        <f>IF(ISBLANK(L2012),"",IF(OR(ISBLANK(VLOOKUP(L2012&amp;"-"&amp;E2012,'Np Quality'!A:M,7,FALSE)),ISERROR(VLOOKUP(L2012&amp;"-"&amp;E2012,'Np Quality'!A:M,7,FALSE))),"-",VLOOKUP(L2012&amp;"-"&amp;E2012,'Np Quality'!A:M,7,FALSE)))</f>
        <v/>
      </c>
      <c r="Q2012" s="391" t="str">
        <f>IF(ISBLANK(L2012),"",IF(OR(ISBLANK(VLOOKUP(L2012&amp;"-"&amp;E2012,'Np Quality'!A:M,8,FALSE)),ISERROR(VLOOKUP(L2012&amp;"-"&amp;E2012,'Np Quality'!A:M,8,FALSE))),"-",VLOOKUP(L2012&amp;"-"&amp;E2012,'Np Quality'!A:M,8,FALSE)))</f>
        <v/>
      </c>
      <c r="R2012" s="283" t="str">
        <f>IF(ISBLANK(L2012),"",IF(OR(ISBLANK(VLOOKUP(L2012&amp;"-"&amp;E2012,'Np Quality'!A:M,9,FALSE)),ISERROR(VLOOKUP(L2012&amp;"-"&amp;E2012,'Np Quality'!A:M,9,FALSE))),"-",VLOOKUP(L2012&amp;"-"&amp;E2012,'Np Quality'!A:M,9,FALSE)))</f>
        <v/>
      </c>
      <c r="S2012" s="150"/>
      <c r="T2012" s="395" t="str">
        <f t="shared" si="225"/>
        <v/>
      </c>
      <c r="U2012" s="395" t="str">
        <f t="shared" si="222"/>
        <v/>
      </c>
      <c r="V2012" s="396"/>
      <c r="W2012" s="282"/>
    </row>
    <row r="2013" spans="1:23">
      <c r="A2013" s="382" t="str">
        <f t="shared" si="223"/>
        <v/>
      </c>
      <c r="B2013" s="383" t="str">
        <f t="shared" si="226"/>
        <v/>
      </c>
      <c r="C2013" s="236"/>
      <c r="D2013" s="282"/>
      <c r="E2013" s="384" t="str">
        <f t="shared" si="224"/>
        <v/>
      </c>
      <c r="F2013" s="388"/>
      <c r="G2013" s="243"/>
      <c r="H2013" s="244"/>
      <c r="I2013" s="243"/>
      <c r="J2013" s="244"/>
      <c r="K2013" s="244"/>
      <c r="L2013" s="244"/>
      <c r="M2013" s="244"/>
      <c r="N2013" s="290"/>
      <c r="O2013" s="391" t="str">
        <f>IF(ISBLANK(L2013),"",IF(OR(ISBLANK(VLOOKUP(L2013&amp;"-"&amp;E2013,'Np Quality'!A:M,6,FALSE)),ISERROR(VLOOKUP(L2013&amp;"-"&amp;E2013,'Np Quality'!A:M,6,FALSE))),"-",VLOOKUP(L2013&amp;"-"&amp;E2013,'Np Quality'!A:M,6,FALSE)))</f>
        <v/>
      </c>
      <c r="P2013" s="391" t="str">
        <f>IF(ISBLANK(L2014),"",IF(OR(ISBLANK(VLOOKUP(L2014&amp;"-"&amp;E2014,'Np Quality'!A:M,7,FALSE)),ISERROR(VLOOKUP(L2014&amp;"-"&amp;E2014,'Np Quality'!A:M,7,FALSE))),"-",VLOOKUP(L2014&amp;"-"&amp;E2014,'Np Quality'!A:M,7,FALSE)))</f>
        <v/>
      </c>
      <c r="Q2013" s="391" t="str">
        <f>IF(ISBLANK(L2013),"",IF(OR(ISBLANK(VLOOKUP(L2013&amp;"-"&amp;E2013,'Np Quality'!A:M,8,FALSE)),ISERROR(VLOOKUP(L2013&amp;"-"&amp;E2013,'Np Quality'!A:M,8,FALSE))),"-",VLOOKUP(L2013&amp;"-"&amp;E2013,'Np Quality'!A:M,8,FALSE)))</f>
        <v/>
      </c>
      <c r="R2013" s="283" t="str">
        <f>IF(ISBLANK(L2013),"",IF(OR(ISBLANK(VLOOKUP(L2013&amp;"-"&amp;E2013,'Np Quality'!A:M,9,FALSE)),ISERROR(VLOOKUP(L2013&amp;"-"&amp;E2013,'Np Quality'!A:M,9,FALSE))),"-",VLOOKUP(L2013&amp;"-"&amp;E2013,'Np Quality'!A:M,9,FALSE)))</f>
        <v/>
      </c>
      <c r="S2013" s="150"/>
      <c r="T2013" s="395" t="str">
        <f t="shared" si="225"/>
        <v/>
      </c>
      <c r="U2013" s="395" t="str">
        <f t="shared" si="222"/>
        <v/>
      </c>
      <c r="V2013" s="396"/>
      <c r="W2013" s="282"/>
    </row>
    <row r="2014" spans="1:23">
      <c r="A2014" s="382" t="str">
        <f t="shared" si="223"/>
        <v/>
      </c>
      <c r="B2014" s="383" t="str">
        <f t="shared" si="226"/>
        <v/>
      </c>
      <c r="C2014" s="236"/>
      <c r="D2014" s="282"/>
      <c r="E2014" s="384" t="str">
        <f t="shared" si="224"/>
        <v/>
      </c>
      <c r="F2014" s="388"/>
      <c r="G2014" s="243"/>
      <c r="H2014" s="244"/>
      <c r="I2014" s="243"/>
      <c r="J2014" s="244"/>
      <c r="K2014" s="244"/>
      <c r="L2014" s="244"/>
      <c r="M2014" s="244"/>
      <c r="N2014" s="290"/>
      <c r="O2014" s="391" t="str">
        <f>IF(ISBLANK(L2014),"",IF(OR(ISBLANK(VLOOKUP(L2014&amp;"-"&amp;E2014,'Np Quality'!A:M,6,FALSE)),ISERROR(VLOOKUP(L2014&amp;"-"&amp;E2014,'Np Quality'!A:M,6,FALSE))),"-",VLOOKUP(L2014&amp;"-"&amp;E2014,'Np Quality'!A:M,6,FALSE)))</f>
        <v/>
      </c>
      <c r="P2014" s="391" t="str">
        <f>IF(ISBLANK(L2014),"",IF(OR(ISBLANK(VLOOKUP(L2014&amp;"-"&amp;E2014,'Np Quality'!A:M,7,FALSE)),ISERROR(VLOOKUP(L2014&amp;"-"&amp;E2014,'Np Quality'!A:M,7,FALSE))),"-",VLOOKUP(L2014&amp;"-"&amp;E2014,'Np Quality'!A:M,7,FALSE)))</f>
        <v/>
      </c>
      <c r="Q2014" s="391" t="str">
        <f>IF(ISBLANK(L2015),"",IF(OR(ISBLANK(VLOOKUP(L2015&amp;"-"&amp;E2015,'Np Quality'!A:M,8,FALSE)),ISERROR(VLOOKUP(L2015&amp;"-"&amp;E2015,'Np Quality'!A:M,8,FALSE))),"-",VLOOKUP(L2015&amp;"-"&amp;E2015,'Np Quality'!A:M,8,FALSE)))</f>
        <v/>
      </c>
      <c r="R2014" s="283" t="str">
        <f>IF(ISBLANK(L2014),"",IF(OR(ISBLANK(VLOOKUP(L2014&amp;"-"&amp;E2014,'Np Quality'!A:M,9,FALSE)),ISERROR(VLOOKUP(L2014&amp;"-"&amp;E2014,'Np Quality'!A:M,9,FALSE))),"-",VLOOKUP(L2014&amp;"-"&amp;E2014,'Np Quality'!A:M,9,FALSE)))</f>
        <v/>
      </c>
      <c r="S2014" s="150"/>
      <c r="T2014" s="395" t="str">
        <f t="shared" si="225"/>
        <v/>
      </c>
      <c r="U2014" s="395" t="str">
        <f t="shared" si="222"/>
        <v/>
      </c>
      <c r="V2014" s="396"/>
      <c r="W2014" s="282"/>
    </row>
    <row r="2015" spans="1:23">
      <c r="A2015" s="382" t="str">
        <f t="shared" si="223"/>
        <v/>
      </c>
      <c r="B2015" s="383" t="str">
        <f t="shared" si="226"/>
        <v/>
      </c>
      <c r="C2015" s="236"/>
      <c r="D2015" s="282"/>
      <c r="E2015" s="384" t="str">
        <f t="shared" si="224"/>
        <v/>
      </c>
      <c r="F2015" s="388"/>
      <c r="G2015" s="243"/>
      <c r="H2015" s="244"/>
      <c r="I2015" s="243"/>
      <c r="J2015" s="244"/>
      <c r="K2015" s="244"/>
      <c r="L2015" s="244"/>
      <c r="M2015" s="244"/>
      <c r="N2015" s="290"/>
      <c r="O2015" s="391" t="str">
        <f>IF(ISBLANK(L2015),"",IF(OR(ISBLANK(VLOOKUP(L2015&amp;"-"&amp;E2015,'Np Quality'!A:M,6,FALSE)),ISERROR(VLOOKUP(L2015&amp;"-"&amp;E2015,'Np Quality'!A:M,6,FALSE))),"-",VLOOKUP(L2015&amp;"-"&amp;E2015,'Np Quality'!A:M,6,FALSE)))</f>
        <v/>
      </c>
      <c r="P2015" s="391" t="str">
        <f>IF(ISBLANK(L2015),"",IF(OR(ISBLANK(VLOOKUP(L2015&amp;"-"&amp;E2015,'Np Quality'!A:M,7,FALSE)),ISERROR(VLOOKUP(L2015&amp;"-"&amp;E2015,'Np Quality'!A:M,7,FALSE))),"-",VLOOKUP(L2015&amp;"-"&amp;E2015,'Np Quality'!A:M,7,FALSE)))</f>
        <v/>
      </c>
      <c r="Q2015" s="391" t="str">
        <f>IF(ISBLANK(L2015),"",IF(OR(ISBLANK(VLOOKUP(L2015&amp;"-"&amp;E2015,'Np Quality'!A:M,8,FALSE)),ISERROR(VLOOKUP(L2015&amp;"-"&amp;E2015,'Np Quality'!A:M,8,FALSE))),"-",VLOOKUP(L2015&amp;"-"&amp;E2015,'Np Quality'!A:M,8,FALSE)))</f>
        <v/>
      </c>
      <c r="R2015" s="283" t="str">
        <f>IF(ISBLANK(L2016),"",IF(OR(ISBLANK(VLOOKUP(L2016&amp;"-"&amp;E2016,'Np Quality'!A:M,9,FALSE)),ISERROR(VLOOKUP(L2016&amp;"-"&amp;E2016,'Np Quality'!A:M,9,FALSE))),"-",VLOOKUP(L2016&amp;"-"&amp;E2016,'Np Quality'!A:M,9,FALSE)))</f>
        <v/>
      </c>
      <c r="S2015" s="150"/>
      <c r="T2015" s="395" t="str">
        <f t="shared" si="225"/>
        <v/>
      </c>
      <c r="U2015" s="395" t="str">
        <f t="shared" si="222"/>
        <v/>
      </c>
      <c r="V2015" s="396"/>
      <c r="W2015" s="282"/>
    </row>
    <row r="2016" spans="1:23">
      <c r="A2016" s="382" t="str">
        <f t="shared" si="223"/>
        <v/>
      </c>
      <c r="B2016" s="383" t="str">
        <f t="shared" si="226"/>
        <v/>
      </c>
      <c r="C2016" s="236"/>
      <c r="D2016" s="282"/>
      <c r="E2016" s="384" t="str">
        <f t="shared" si="224"/>
        <v/>
      </c>
      <c r="F2016" s="388"/>
      <c r="G2016" s="243"/>
      <c r="H2016" s="244"/>
      <c r="I2016" s="243"/>
      <c r="J2016" s="244"/>
      <c r="K2016" s="244"/>
      <c r="L2016" s="244"/>
      <c r="M2016" s="244"/>
      <c r="N2016" s="290"/>
      <c r="O2016" s="391" t="str">
        <f>IF(ISBLANK(L2016),"",IF(OR(ISBLANK(VLOOKUP(L2016&amp;"-"&amp;E2016,'Np Quality'!A:M,6,FALSE)),ISERROR(VLOOKUP(L2016&amp;"-"&amp;E2016,'Np Quality'!A:M,6,FALSE))),"-",VLOOKUP(L2016&amp;"-"&amp;E2016,'Np Quality'!A:M,6,FALSE)))</f>
        <v/>
      </c>
      <c r="P2016" s="391" t="str">
        <f>IF(ISBLANK(L2016),"",IF(OR(ISBLANK(VLOOKUP(L2016&amp;"-"&amp;E2016,'Np Quality'!A:M,7,FALSE)),ISERROR(VLOOKUP(L2016&amp;"-"&amp;E2016,'Np Quality'!A:M,7,FALSE))),"-",VLOOKUP(L2016&amp;"-"&amp;E2016,'Np Quality'!A:M,7,FALSE)))</f>
        <v/>
      </c>
      <c r="Q2016" s="391" t="str">
        <f>IF(ISBLANK(L2016),"",IF(OR(ISBLANK(VLOOKUP(L2016&amp;"-"&amp;E2016,'Np Quality'!A:M,8,FALSE)),ISERROR(VLOOKUP(L2016&amp;"-"&amp;E2016,'Np Quality'!A:M,8,FALSE))),"-",VLOOKUP(L2016&amp;"-"&amp;E2016,'Np Quality'!A:M,8,FALSE)))</f>
        <v/>
      </c>
      <c r="R2016" s="283" t="str">
        <f>IF(ISBLANK(L2016),"",IF(OR(ISBLANK(VLOOKUP(L2016&amp;"-"&amp;E2016,'Np Quality'!A:M,9,FALSE)),ISERROR(VLOOKUP(L2016&amp;"-"&amp;E2016,'Np Quality'!A:M,9,FALSE))),"-",VLOOKUP(L2016&amp;"-"&amp;E2016,'Np Quality'!A:M,9,FALSE)))</f>
        <v/>
      </c>
      <c r="S2016" s="150"/>
      <c r="T2016" s="395" t="str">
        <f t="shared" si="225"/>
        <v/>
      </c>
      <c r="U2016" s="395" t="str">
        <f t="shared" si="222"/>
        <v/>
      </c>
      <c r="V2016" s="396"/>
      <c r="W2016" s="282"/>
    </row>
    <row r="2017" spans="1:23">
      <c r="A2017" s="382" t="str">
        <f t="shared" si="223"/>
        <v/>
      </c>
      <c r="B2017" s="383" t="str">
        <f t="shared" si="226"/>
        <v/>
      </c>
      <c r="C2017" s="236"/>
      <c r="D2017" s="282"/>
      <c r="E2017" s="384" t="str">
        <f t="shared" si="224"/>
        <v/>
      </c>
      <c r="F2017" s="388"/>
      <c r="G2017" s="243"/>
      <c r="H2017" s="244"/>
      <c r="I2017" s="243"/>
      <c r="J2017" s="244"/>
      <c r="K2017" s="244"/>
      <c r="L2017" s="244"/>
      <c r="M2017" s="244"/>
      <c r="N2017" s="290"/>
      <c r="O2017" s="391" t="str">
        <f>IF(ISBLANK(L2017),"",IF(OR(ISBLANK(VLOOKUP(L2017&amp;"-"&amp;E2017,'Np Quality'!A:M,6,FALSE)),ISERROR(VLOOKUP(L2017&amp;"-"&amp;E2017,'Np Quality'!A:M,6,FALSE))),"-",VLOOKUP(L2017&amp;"-"&amp;E2017,'Np Quality'!A:M,6,FALSE)))</f>
        <v/>
      </c>
      <c r="P2017" s="391" t="str">
        <f>IF(ISBLANK(L2017),"",IF(OR(ISBLANK(VLOOKUP(L2017&amp;"-"&amp;E2017,'Np Quality'!A:M,7,FALSE)),ISERROR(VLOOKUP(L2017&amp;"-"&amp;E2017,'Np Quality'!A:M,7,FALSE))),"-",VLOOKUP(L2017&amp;"-"&amp;E2017,'Np Quality'!A:M,7,FALSE)))</f>
        <v/>
      </c>
      <c r="Q2017" s="391" t="str">
        <f>IF(ISBLANK(L2017),"",IF(OR(ISBLANK(VLOOKUP(L2017&amp;"-"&amp;E2017,'Np Quality'!A:M,8,FALSE)),ISERROR(VLOOKUP(L2017&amp;"-"&amp;E2017,'Np Quality'!A:M,8,FALSE))),"-",VLOOKUP(L2017&amp;"-"&amp;E2017,'Np Quality'!A:M,8,FALSE)))</f>
        <v/>
      </c>
      <c r="R2017" s="283" t="str">
        <f>IF(ISBLANK(L2017),"",IF(OR(ISBLANK(VLOOKUP(L2017&amp;"-"&amp;E2017,'Np Quality'!A:M,9,FALSE)),ISERROR(VLOOKUP(L2017&amp;"-"&amp;E2017,'Np Quality'!A:M,9,FALSE))),"-",VLOOKUP(L2017&amp;"-"&amp;E2017,'Np Quality'!A:M,9,FALSE)))</f>
        <v/>
      </c>
      <c r="S2017" s="150"/>
      <c r="T2017" s="395" t="str">
        <f t="shared" si="225"/>
        <v/>
      </c>
      <c r="U2017" s="395" t="str">
        <f t="shared" si="222"/>
        <v/>
      </c>
      <c r="V2017" s="396"/>
      <c r="W2017" s="282"/>
    </row>
    <row r="2018" spans="1:23">
      <c r="A2018" s="382" t="str">
        <f t="shared" si="223"/>
        <v/>
      </c>
      <c r="B2018" s="383" t="str">
        <f t="shared" si="226"/>
        <v/>
      </c>
      <c r="C2018" s="236"/>
      <c r="D2018" s="282"/>
      <c r="E2018" s="384" t="str">
        <f t="shared" si="224"/>
        <v/>
      </c>
      <c r="F2018" s="388"/>
      <c r="G2018" s="243"/>
      <c r="H2018" s="244"/>
      <c r="I2018" s="243"/>
      <c r="J2018" s="244"/>
      <c r="K2018" s="244"/>
      <c r="L2018" s="244"/>
      <c r="M2018" s="244"/>
      <c r="N2018" s="290"/>
      <c r="O2018" s="391" t="str">
        <f>IF(ISBLANK(L2018),"",IF(OR(ISBLANK(VLOOKUP(L2018&amp;"-"&amp;E2018,'Np Quality'!A:M,6,FALSE)),ISERROR(VLOOKUP(L2018&amp;"-"&amp;E2018,'Np Quality'!A:M,6,FALSE))),"-",VLOOKUP(L2018&amp;"-"&amp;E2018,'Np Quality'!A:M,6,FALSE)))</f>
        <v/>
      </c>
      <c r="P2018" s="391" t="str">
        <f>IF(ISBLANK(L2018),"",IF(OR(ISBLANK(VLOOKUP(L2018&amp;"-"&amp;E2018,'Np Quality'!A:M,7,FALSE)),ISERROR(VLOOKUP(L2018&amp;"-"&amp;E2018,'Np Quality'!A:M,7,FALSE))),"-",VLOOKUP(L2018&amp;"-"&amp;E2018,'Np Quality'!A:M,7,FALSE)))</f>
        <v/>
      </c>
      <c r="Q2018" s="391" t="str">
        <f>IF(ISBLANK(L2018),"",IF(OR(ISBLANK(VLOOKUP(L2018&amp;"-"&amp;E2018,'Np Quality'!A:M,8,FALSE)),ISERROR(VLOOKUP(L2018&amp;"-"&amp;E2018,'Np Quality'!A:M,8,FALSE))),"-",VLOOKUP(L2018&amp;"-"&amp;E2018,'Np Quality'!A:M,8,FALSE)))</f>
        <v/>
      </c>
      <c r="R2018" s="283" t="str">
        <f>IF(ISBLANK(L2018),"",IF(OR(ISBLANK(VLOOKUP(L2018&amp;"-"&amp;E2018,'Np Quality'!A:M,9,FALSE)),ISERROR(VLOOKUP(L2018&amp;"-"&amp;E2018,'Np Quality'!A:M,9,FALSE))),"-",VLOOKUP(L2018&amp;"-"&amp;E2018,'Np Quality'!A:M,9,FALSE)))</f>
        <v/>
      </c>
      <c r="S2018" s="150"/>
      <c r="T2018" s="395" t="str">
        <f t="shared" si="225"/>
        <v/>
      </c>
      <c r="U2018" s="395" t="str">
        <f t="shared" si="222"/>
        <v/>
      </c>
      <c r="V2018" s="396"/>
      <c r="W2018" s="282"/>
    </row>
    <row r="2019" spans="1:23">
      <c r="A2019" s="382" t="str">
        <f t="shared" si="223"/>
        <v/>
      </c>
      <c r="B2019" s="383" t="str">
        <f t="shared" si="226"/>
        <v/>
      </c>
      <c r="C2019" s="236"/>
      <c r="D2019" s="282"/>
      <c r="E2019" s="384" t="str">
        <f t="shared" si="224"/>
        <v/>
      </c>
      <c r="F2019" s="388"/>
      <c r="G2019" s="243"/>
      <c r="H2019" s="244"/>
      <c r="I2019" s="243"/>
      <c r="J2019" s="244"/>
      <c r="K2019" s="244"/>
      <c r="L2019" s="244"/>
      <c r="M2019" s="244"/>
      <c r="N2019" s="290"/>
      <c r="O2019" s="391" t="str">
        <f>IF(ISBLANK(L2019),"",IF(OR(ISBLANK(VLOOKUP(L2019&amp;"-"&amp;E2019,'Np Quality'!A:M,6,FALSE)),ISERROR(VLOOKUP(L2019&amp;"-"&amp;E2019,'Np Quality'!A:M,6,FALSE))),"-",VLOOKUP(L2019&amp;"-"&amp;E2019,'Np Quality'!A:M,6,FALSE)))</f>
        <v/>
      </c>
      <c r="P2019" s="391" t="str">
        <f>IF(ISBLANK(L2019),"",IF(OR(ISBLANK(VLOOKUP(L2019&amp;"-"&amp;E2019,'Np Quality'!A:M,7,FALSE)),ISERROR(VLOOKUP(L2019&amp;"-"&amp;E2019,'Np Quality'!A:M,7,FALSE))),"-",VLOOKUP(L2019&amp;"-"&amp;E2019,'Np Quality'!A:M,7,FALSE)))</f>
        <v/>
      </c>
      <c r="Q2019" s="391" t="str">
        <f>IF(ISBLANK(L2019),"",IF(OR(ISBLANK(VLOOKUP(L2019&amp;"-"&amp;E2019,'Np Quality'!A:M,8,FALSE)),ISERROR(VLOOKUP(L2019&amp;"-"&amp;E2019,'Np Quality'!A:M,8,FALSE))),"-",VLOOKUP(L2019&amp;"-"&amp;E2019,'Np Quality'!A:M,8,FALSE)))</f>
        <v/>
      </c>
      <c r="R2019" s="283" t="str">
        <f>IF(ISBLANK(L2019),"",IF(OR(ISBLANK(VLOOKUP(L2019&amp;"-"&amp;E2019,'Np Quality'!A:M,9,FALSE)),ISERROR(VLOOKUP(L2019&amp;"-"&amp;E2019,'Np Quality'!A:M,9,FALSE))),"-",VLOOKUP(L2019&amp;"-"&amp;E2019,'Np Quality'!A:M,9,FALSE)))</f>
        <v/>
      </c>
      <c r="S2019" s="150"/>
      <c r="T2019" s="395" t="str">
        <f t="shared" si="225"/>
        <v/>
      </c>
      <c r="U2019" s="395" t="str">
        <f t="shared" si="222"/>
        <v/>
      </c>
      <c r="V2019" s="396"/>
      <c r="W2019" s="282"/>
    </row>
    <row r="2020" spans="1:23">
      <c r="A2020" s="382" t="str">
        <f t="shared" si="223"/>
        <v/>
      </c>
      <c r="B2020" s="383" t="str">
        <f t="shared" si="226"/>
        <v/>
      </c>
      <c r="C2020" s="236"/>
      <c r="D2020" s="282"/>
      <c r="E2020" s="384" t="str">
        <f t="shared" si="224"/>
        <v/>
      </c>
      <c r="F2020" s="388"/>
      <c r="G2020" s="243"/>
      <c r="H2020" s="244"/>
      <c r="I2020" s="243"/>
      <c r="J2020" s="244"/>
      <c r="K2020" s="244"/>
      <c r="L2020" s="244"/>
      <c r="M2020" s="244"/>
      <c r="N2020" s="290"/>
      <c r="O2020" s="391" t="str">
        <f>IF(ISBLANK(L2020),"",IF(OR(ISBLANK(VLOOKUP(L2020&amp;"-"&amp;E2020,'Np Quality'!A:M,6,FALSE)),ISERROR(VLOOKUP(L2020&amp;"-"&amp;E2020,'Np Quality'!A:M,6,FALSE))),"-",VLOOKUP(L2020&amp;"-"&amp;E2020,'Np Quality'!A:M,6,FALSE)))</f>
        <v/>
      </c>
      <c r="P2020" s="391" t="str">
        <f>IF(ISBLANK(L2020),"",IF(OR(ISBLANK(VLOOKUP(L2020&amp;"-"&amp;E2020,'Np Quality'!A:M,7,FALSE)),ISERROR(VLOOKUP(L2020&amp;"-"&amp;E2020,'Np Quality'!A:M,7,FALSE))),"-",VLOOKUP(L2020&amp;"-"&amp;E2020,'Np Quality'!A:M,7,FALSE)))</f>
        <v/>
      </c>
      <c r="Q2020" s="391" t="str">
        <f>IF(ISBLANK(L2020),"",IF(OR(ISBLANK(VLOOKUP(L2020&amp;"-"&amp;E2020,'Np Quality'!A:M,8,FALSE)),ISERROR(VLOOKUP(L2020&amp;"-"&amp;E2020,'Np Quality'!A:M,8,FALSE))),"-",VLOOKUP(L2020&amp;"-"&amp;E2020,'Np Quality'!A:M,8,FALSE)))</f>
        <v/>
      </c>
      <c r="R2020" s="283" t="str">
        <f>IF(ISBLANK(L2020),"",IF(OR(ISBLANK(VLOOKUP(L2020&amp;"-"&amp;E2020,'Np Quality'!A:M,9,FALSE)),ISERROR(VLOOKUP(L2020&amp;"-"&amp;E2020,'Np Quality'!A:M,9,FALSE))),"-",VLOOKUP(L2020&amp;"-"&amp;E2020,'Np Quality'!A:M,9,FALSE)))</f>
        <v/>
      </c>
      <c r="S2020" s="150"/>
      <c r="T2020" s="395" t="str">
        <f t="shared" si="225"/>
        <v/>
      </c>
      <c r="U2020" s="395" t="str">
        <f t="shared" si="222"/>
        <v/>
      </c>
      <c r="V2020" s="396"/>
      <c r="W2020" s="282"/>
    </row>
    <row r="2021" spans="1:23">
      <c r="A2021" s="382" t="str">
        <f t="shared" si="223"/>
        <v/>
      </c>
      <c r="B2021" s="383" t="str">
        <f t="shared" si="226"/>
        <v/>
      </c>
      <c r="C2021" s="236"/>
      <c r="D2021" s="282"/>
      <c r="E2021" s="384" t="str">
        <f t="shared" si="224"/>
        <v/>
      </c>
      <c r="F2021" s="388"/>
      <c r="G2021" s="243"/>
      <c r="H2021" s="244"/>
      <c r="I2021" s="243"/>
      <c r="J2021" s="244"/>
      <c r="K2021" s="244"/>
      <c r="L2021" s="244"/>
      <c r="M2021" s="244"/>
      <c r="N2021" s="290"/>
      <c r="O2021" s="391" t="str">
        <f>IF(ISBLANK(L2021),"",IF(OR(ISBLANK(VLOOKUP(L2021&amp;"-"&amp;E2021,'Np Quality'!A:M,6,FALSE)),ISERROR(VLOOKUP(L2021&amp;"-"&amp;E2021,'Np Quality'!A:M,6,FALSE))),"-",VLOOKUP(L2021&amp;"-"&amp;E2021,'Np Quality'!A:M,6,FALSE)))</f>
        <v/>
      </c>
      <c r="P2021" s="391" t="str">
        <f>IF(ISBLANK(L2021),"",IF(OR(ISBLANK(VLOOKUP(L2021&amp;"-"&amp;E2021,'Np Quality'!A:M,7,FALSE)),ISERROR(VLOOKUP(L2021&amp;"-"&amp;E2021,'Np Quality'!A:M,7,FALSE))),"-",VLOOKUP(L2021&amp;"-"&amp;E2021,'Np Quality'!A:M,7,FALSE)))</f>
        <v/>
      </c>
      <c r="Q2021" s="391" t="str">
        <f>IF(ISBLANK(L2021),"",IF(OR(ISBLANK(VLOOKUP(L2021&amp;"-"&amp;E2021,'Np Quality'!A:M,8,FALSE)),ISERROR(VLOOKUP(L2021&amp;"-"&amp;E2021,'Np Quality'!A:M,8,FALSE))),"-",VLOOKUP(L2021&amp;"-"&amp;E2021,'Np Quality'!A:M,8,FALSE)))</f>
        <v/>
      </c>
      <c r="R2021" s="283" t="str">
        <f>IF(ISBLANK(L2021),"",IF(OR(ISBLANK(VLOOKUP(L2021&amp;"-"&amp;E2021,'Np Quality'!A:M,9,FALSE)),ISERROR(VLOOKUP(L2021&amp;"-"&amp;E2021,'Np Quality'!A:M,9,FALSE))),"-",VLOOKUP(L2021&amp;"-"&amp;E2021,'Np Quality'!A:M,9,FALSE)))</f>
        <v/>
      </c>
      <c r="S2021" s="150"/>
      <c r="T2021" s="395" t="str">
        <f t="shared" si="225"/>
        <v/>
      </c>
      <c r="U2021" s="395" t="str">
        <f t="shared" si="222"/>
        <v/>
      </c>
      <c r="V2021" s="396"/>
      <c r="W2021" s="282"/>
    </row>
    <row r="2022" spans="1:23">
      <c r="A2022" s="382" t="str">
        <f t="shared" si="223"/>
        <v/>
      </c>
      <c r="B2022" s="383" t="str">
        <f t="shared" si="226"/>
        <v/>
      </c>
      <c r="C2022" s="236"/>
      <c r="D2022" s="282"/>
      <c r="E2022" s="384" t="str">
        <f t="shared" si="224"/>
        <v/>
      </c>
      <c r="F2022" s="388"/>
      <c r="G2022" s="243"/>
      <c r="H2022" s="244"/>
      <c r="I2022" s="243"/>
      <c r="J2022" s="244"/>
      <c r="K2022" s="244"/>
      <c r="L2022" s="244"/>
      <c r="M2022" s="244"/>
      <c r="N2022" s="290"/>
      <c r="O2022" s="391" t="str">
        <f>IF(ISBLANK(L2023),"",IF(OR(ISBLANK(VLOOKUP(L2023&amp;"-"&amp;E2023,'Np Quality'!A:M,6,FALSE)),ISERROR(VLOOKUP(L2023&amp;"-"&amp;E2023,'Np Quality'!A:M,6,FALSE))),"-",VLOOKUP(L2023&amp;"-"&amp;E2023,'Np Quality'!A:M,6,FALSE)))</f>
        <v/>
      </c>
      <c r="P2022" s="391" t="str">
        <f>IF(ISBLANK(L2022),"",IF(OR(ISBLANK(VLOOKUP(L2022&amp;"-"&amp;E2022,'Np Quality'!A:M,7,FALSE)),ISERROR(VLOOKUP(L2022&amp;"-"&amp;E2022,'Np Quality'!A:M,7,FALSE))),"-",VLOOKUP(L2022&amp;"-"&amp;E2022,'Np Quality'!A:M,7,FALSE)))</f>
        <v/>
      </c>
      <c r="Q2022" s="391" t="str">
        <f>IF(ISBLANK(L2022),"",IF(OR(ISBLANK(VLOOKUP(L2022&amp;"-"&amp;E2022,'Np Quality'!A:M,8,FALSE)),ISERROR(VLOOKUP(L2022&amp;"-"&amp;E2022,'Np Quality'!A:M,8,FALSE))),"-",VLOOKUP(L2022&amp;"-"&amp;E2022,'Np Quality'!A:M,8,FALSE)))</f>
        <v/>
      </c>
      <c r="R2022" s="283" t="str">
        <f>IF(ISBLANK(L2022),"",IF(OR(ISBLANK(VLOOKUP(L2022&amp;"-"&amp;E2022,'Np Quality'!A:M,9,FALSE)),ISERROR(VLOOKUP(L2022&amp;"-"&amp;E2022,'Np Quality'!A:M,9,FALSE))),"-",VLOOKUP(L2022&amp;"-"&amp;E2022,'Np Quality'!A:M,9,FALSE)))</f>
        <v/>
      </c>
      <c r="S2022" s="150"/>
      <c r="T2022" s="395" t="str">
        <f t="shared" si="225"/>
        <v/>
      </c>
      <c r="U2022" s="395" t="str">
        <f t="shared" si="222"/>
        <v/>
      </c>
      <c r="V2022" s="396"/>
      <c r="W2022" s="282"/>
    </row>
    <row r="2023" spans="1:23">
      <c r="A2023" s="382" t="str">
        <f t="shared" si="223"/>
        <v/>
      </c>
      <c r="B2023" s="383" t="str">
        <f t="shared" si="226"/>
        <v/>
      </c>
      <c r="C2023" s="236"/>
      <c r="D2023" s="282"/>
      <c r="E2023" s="384" t="str">
        <f t="shared" si="224"/>
        <v/>
      </c>
      <c r="F2023" s="388"/>
      <c r="G2023" s="243"/>
      <c r="H2023" s="244"/>
      <c r="I2023" s="243"/>
      <c r="J2023" s="244"/>
      <c r="K2023" s="244"/>
      <c r="L2023" s="244"/>
      <c r="M2023" s="244"/>
      <c r="N2023" s="290"/>
      <c r="O2023" s="391" t="str">
        <f>IF(ISBLANK(L2023),"",IF(OR(ISBLANK(VLOOKUP(L2023&amp;"-"&amp;E2023,'Np Quality'!A:M,6,FALSE)),ISERROR(VLOOKUP(L2023&amp;"-"&amp;E2023,'Np Quality'!A:M,6,FALSE))),"-",VLOOKUP(L2023&amp;"-"&amp;E2023,'Np Quality'!A:M,6,FALSE)))</f>
        <v/>
      </c>
      <c r="P2023" s="391" t="str">
        <f>IF(ISBLANK(L2024),"",IF(OR(ISBLANK(VLOOKUP(L2024&amp;"-"&amp;E2024,'Np Quality'!A:M,7,FALSE)),ISERROR(VLOOKUP(L2024&amp;"-"&amp;E2024,'Np Quality'!A:M,7,FALSE))),"-",VLOOKUP(L2024&amp;"-"&amp;E2024,'Np Quality'!A:M,7,FALSE)))</f>
        <v/>
      </c>
      <c r="Q2023" s="391" t="str">
        <f>IF(ISBLANK(L2023),"",IF(OR(ISBLANK(VLOOKUP(L2023&amp;"-"&amp;E2023,'Np Quality'!A:M,8,FALSE)),ISERROR(VLOOKUP(L2023&amp;"-"&amp;E2023,'Np Quality'!A:M,8,FALSE))),"-",VLOOKUP(L2023&amp;"-"&amp;E2023,'Np Quality'!A:M,8,FALSE)))</f>
        <v/>
      </c>
      <c r="R2023" s="283" t="str">
        <f>IF(ISBLANK(L2023),"",IF(OR(ISBLANK(VLOOKUP(L2023&amp;"-"&amp;E2023,'Np Quality'!A:M,9,FALSE)),ISERROR(VLOOKUP(L2023&amp;"-"&amp;E2023,'Np Quality'!A:M,9,FALSE))),"-",VLOOKUP(L2023&amp;"-"&amp;E2023,'Np Quality'!A:M,9,FALSE)))</f>
        <v/>
      </c>
      <c r="S2023" s="150"/>
      <c r="T2023" s="395" t="str">
        <f t="shared" si="225"/>
        <v/>
      </c>
      <c r="U2023" s="395" t="str">
        <f t="shared" si="222"/>
        <v/>
      </c>
      <c r="V2023" s="396"/>
      <c r="W2023" s="282"/>
    </row>
    <row r="2024" spans="1:23">
      <c r="A2024" s="382" t="str">
        <f t="shared" si="223"/>
        <v/>
      </c>
      <c r="B2024" s="383" t="str">
        <f t="shared" si="226"/>
        <v/>
      </c>
      <c r="C2024" s="236"/>
      <c r="D2024" s="282"/>
      <c r="E2024" s="384" t="str">
        <f t="shared" si="224"/>
        <v/>
      </c>
      <c r="F2024" s="388"/>
      <c r="G2024" s="243"/>
      <c r="H2024" s="244"/>
      <c r="I2024" s="243"/>
      <c r="J2024" s="244"/>
      <c r="K2024" s="244"/>
      <c r="L2024" s="244"/>
      <c r="M2024" s="244"/>
      <c r="N2024" s="290"/>
      <c r="O2024" s="391" t="str">
        <f>IF(ISBLANK(L2024),"",IF(OR(ISBLANK(VLOOKUP(L2024&amp;"-"&amp;E2024,'Np Quality'!A:M,6,FALSE)),ISERROR(VLOOKUP(L2024&amp;"-"&amp;E2024,'Np Quality'!A:M,6,FALSE))),"-",VLOOKUP(L2024&amp;"-"&amp;E2024,'Np Quality'!A:M,6,FALSE)))</f>
        <v/>
      </c>
      <c r="P2024" s="391" t="str">
        <f>IF(ISBLANK(L2024),"",IF(OR(ISBLANK(VLOOKUP(L2024&amp;"-"&amp;E2024,'Np Quality'!A:M,7,FALSE)),ISERROR(VLOOKUP(L2024&amp;"-"&amp;E2024,'Np Quality'!A:M,7,FALSE))),"-",VLOOKUP(L2024&amp;"-"&amp;E2024,'Np Quality'!A:M,7,FALSE)))</f>
        <v/>
      </c>
      <c r="Q2024" s="391" t="str">
        <f>IF(ISBLANK(L2025),"",IF(OR(ISBLANK(VLOOKUP(L2025&amp;"-"&amp;E2025,'Np Quality'!A:M,8,FALSE)),ISERROR(VLOOKUP(L2025&amp;"-"&amp;E2025,'Np Quality'!A:M,8,FALSE))),"-",VLOOKUP(L2025&amp;"-"&amp;E2025,'Np Quality'!A:M,8,FALSE)))</f>
        <v/>
      </c>
      <c r="R2024" s="283" t="str">
        <f>IF(ISBLANK(L2024),"",IF(OR(ISBLANK(VLOOKUP(L2024&amp;"-"&amp;E2024,'Np Quality'!A:M,9,FALSE)),ISERROR(VLOOKUP(L2024&amp;"-"&amp;E2024,'Np Quality'!A:M,9,FALSE))),"-",VLOOKUP(L2024&amp;"-"&amp;E2024,'Np Quality'!A:M,9,FALSE)))</f>
        <v/>
      </c>
      <c r="S2024" s="150"/>
      <c r="T2024" s="395" t="str">
        <f t="shared" si="225"/>
        <v/>
      </c>
      <c r="U2024" s="395" t="str">
        <f t="shared" si="222"/>
        <v/>
      </c>
      <c r="V2024" s="396"/>
      <c r="W2024" s="282"/>
    </row>
    <row r="2025" spans="1:23">
      <c r="A2025" s="382" t="str">
        <f t="shared" si="223"/>
        <v/>
      </c>
      <c r="B2025" s="383" t="str">
        <f t="shared" si="226"/>
        <v/>
      </c>
      <c r="C2025" s="236"/>
      <c r="D2025" s="282"/>
      <c r="E2025" s="384" t="str">
        <f t="shared" si="224"/>
        <v/>
      </c>
      <c r="F2025" s="388"/>
      <c r="G2025" s="243"/>
      <c r="H2025" s="244"/>
      <c r="I2025" s="243"/>
      <c r="J2025" s="244"/>
      <c r="K2025" s="244"/>
      <c r="L2025" s="244"/>
      <c r="M2025" s="244"/>
      <c r="N2025" s="290"/>
      <c r="O2025" s="391" t="str">
        <f>IF(ISBLANK(L2025),"",IF(OR(ISBLANK(VLOOKUP(L2025&amp;"-"&amp;E2025,'Np Quality'!A:M,6,FALSE)),ISERROR(VLOOKUP(L2025&amp;"-"&amp;E2025,'Np Quality'!A:M,6,FALSE))),"-",VLOOKUP(L2025&amp;"-"&amp;E2025,'Np Quality'!A:M,6,FALSE)))</f>
        <v/>
      </c>
      <c r="P2025" s="391" t="str">
        <f>IF(ISBLANK(L2025),"",IF(OR(ISBLANK(VLOOKUP(L2025&amp;"-"&amp;E2025,'Np Quality'!A:M,7,FALSE)),ISERROR(VLOOKUP(L2025&amp;"-"&amp;E2025,'Np Quality'!A:M,7,FALSE))),"-",VLOOKUP(L2025&amp;"-"&amp;E2025,'Np Quality'!A:M,7,FALSE)))</f>
        <v/>
      </c>
      <c r="Q2025" s="391" t="str">
        <f>IF(ISBLANK(L2025),"",IF(OR(ISBLANK(VLOOKUP(L2025&amp;"-"&amp;E2025,'Np Quality'!A:M,8,FALSE)),ISERROR(VLOOKUP(L2025&amp;"-"&amp;E2025,'Np Quality'!A:M,8,FALSE))),"-",VLOOKUP(L2025&amp;"-"&amp;E2025,'Np Quality'!A:M,8,FALSE)))</f>
        <v/>
      </c>
      <c r="R2025" s="283" t="str">
        <f>IF(ISBLANK(L2026),"",IF(OR(ISBLANK(VLOOKUP(L2026&amp;"-"&amp;E2026,'Np Quality'!A:M,9,FALSE)),ISERROR(VLOOKUP(L2026&amp;"-"&amp;E2026,'Np Quality'!A:M,9,FALSE))),"-",VLOOKUP(L2026&amp;"-"&amp;E2026,'Np Quality'!A:M,9,FALSE)))</f>
        <v/>
      </c>
      <c r="S2025" s="150"/>
      <c r="T2025" s="395" t="str">
        <f t="shared" si="225"/>
        <v/>
      </c>
      <c r="U2025" s="395" t="str">
        <f t="shared" si="222"/>
        <v/>
      </c>
      <c r="V2025" s="396"/>
      <c r="W2025" s="282"/>
    </row>
    <row r="2026" spans="1:23">
      <c r="A2026" s="382" t="str">
        <f t="shared" si="223"/>
        <v/>
      </c>
      <c r="B2026" s="383" t="str">
        <f t="shared" si="226"/>
        <v/>
      </c>
      <c r="C2026" s="236"/>
      <c r="D2026" s="282"/>
      <c r="E2026" s="384" t="str">
        <f t="shared" si="224"/>
        <v/>
      </c>
      <c r="F2026" s="388"/>
      <c r="G2026" s="243"/>
      <c r="H2026" s="244"/>
      <c r="I2026" s="243"/>
      <c r="J2026" s="244"/>
      <c r="K2026" s="244"/>
      <c r="L2026" s="244"/>
      <c r="M2026" s="244"/>
      <c r="N2026" s="290"/>
      <c r="O2026" s="391" t="str">
        <f>IF(ISBLANK(L2026),"",IF(OR(ISBLANK(VLOOKUP(L2026&amp;"-"&amp;E2026,'Np Quality'!A:M,6,FALSE)),ISERROR(VLOOKUP(L2026&amp;"-"&amp;E2026,'Np Quality'!A:M,6,FALSE))),"-",VLOOKUP(L2026&amp;"-"&amp;E2026,'Np Quality'!A:M,6,FALSE)))</f>
        <v/>
      </c>
      <c r="P2026" s="391" t="str">
        <f>IF(ISBLANK(L2026),"",IF(OR(ISBLANK(VLOOKUP(L2026&amp;"-"&amp;E2026,'Np Quality'!A:M,7,FALSE)),ISERROR(VLOOKUP(L2026&amp;"-"&amp;E2026,'Np Quality'!A:M,7,FALSE))),"-",VLOOKUP(L2026&amp;"-"&amp;E2026,'Np Quality'!A:M,7,FALSE)))</f>
        <v/>
      </c>
      <c r="Q2026" s="391" t="str">
        <f>IF(ISBLANK(L2026),"",IF(OR(ISBLANK(VLOOKUP(L2026&amp;"-"&amp;E2026,'Np Quality'!A:M,8,FALSE)),ISERROR(VLOOKUP(L2026&amp;"-"&amp;E2026,'Np Quality'!A:M,8,FALSE))),"-",VLOOKUP(L2026&amp;"-"&amp;E2026,'Np Quality'!A:M,8,FALSE)))</f>
        <v/>
      </c>
      <c r="R2026" s="283" t="str">
        <f>IF(ISBLANK(L2026),"",IF(OR(ISBLANK(VLOOKUP(L2026&amp;"-"&amp;E2026,'Np Quality'!A:M,9,FALSE)),ISERROR(VLOOKUP(L2026&amp;"-"&amp;E2026,'Np Quality'!A:M,9,FALSE))),"-",VLOOKUP(L2026&amp;"-"&amp;E2026,'Np Quality'!A:M,9,FALSE)))</f>
        <v/>
      </c>
      <c r="S2026" s="150"/>
      <c r="T2026" s="395" t="str">
        <f t="shared" si="225"/>
        <v/>
      </c>
      <c r="U2026" s="395" t="str">
        <f t="shared" si="222"/>
        <v/>
      </c>
      <c r="V2026" s="396"/>
      <c r="W2026" s="282"/>
    </row>
    <row r="2027" spans="1:23">
      <c r="A2027" s="382" t="str">
        <f t="shared" si="223"/>
        <v/>
      </c>
      <c r="B2027" s="383" t="str">
        <f t="shared" si="226"/>
        <v/>
      </c>
      <c r="C2027" s="236"/>
      <c r="D2027" s="282"/>
      <c r="E2027" s="384" t="str">
        <f t="shared" si="224"/>
        <v/>
      </c>
      <c r="F2027" s="388"/>
      <c r="G2027" s="243"/>
      <c r="H2027" s="244"/>
      <c r="I2027" s="243"/>
      <c r="J2027" s="244"/>
      <c r="K2027" s="244"/>
      <c r="L2027" s="244"/>
      <c r="M2027" s="244"/>
      <c r="N2027" s="290"/>
      <c r="O2027" s="391" t="str">
        <f>IF(ISBLANK(L2027),"",IF(OR(ISBLANK(VLOOKUP(L2027&amp;"-"&amp;E2027,'Np Quality'!A:M,6,FALSE)),ISERROR(VLOOKUP(L2027&amp;"-"&amp;E2027,'Np Quality'!A:M,6,FALSE))),"-",VLOOKUP(L2027&amp;"-"&amp;E2027,'Np Quality'!A:M,6,FALSE)))</f>
        <v/>
      </c>
      <c r="P2027" s="391" t="str">
        <f>IF(ISBLANK(L2027),"",IF(OR(ISBLANK(VLOOKUP(L2027&amp;"-"&amp;E2027,'Np Quality'!A:M,7,FALSE)),ISERROR(VLOOKUP(L2027&amp;"-"&amp;E2027,'Np Quality'!A:M,7,FALSE))),"-",VLOOKUP(L2027&amp;"-"&amp;E2027,'Np Quality'!A:M,7,FALSE)))</f>
        <v/>
      </c>
      <c r="Q2027" s="391" t="str">
        <f>IF(ISBLANK(L2027),"",IF(OR(ISBLANK(VLOOKUP(L2027&amp;"-"&amp;E2027,'Np Quality'!A:M,8,FALSE)),ISERROR(VLOOKUP(L2027&amp;"-"&amp;E2027,'Np Quality'!A:M,8,FALSE))),"-",VLOOKUP(L2027&amp;"-"&amp;E2027,'Np Quality'!A:M,8,FALSE)))</f>
        <v/>
      </c>
      <c r="R2027" s="283" t="str">
        <f>IF(ISBLANK(L2027),"",IF(OR(ISBLANK(VLOOKUP(L2027&amp;"-"&amp;E2027,'Np Quality'!A:M,9,FALSE)),ISERROR(VLOOKUP(L2027&amp;"-"&amp;E2027,'Np Quality'!A:M,9,FALSE))),"-",VLOOKUP(L2027&amp;"-"&amp;E2027,'Np Quality'!A:M,9,FALSE)))</f>
        <v/>
      </c>
      <c r="S2027" s="150"/>
      <c r="T2027" s="395" t="str">
        <f t="shared" si="225"/>
        <v/>
      </c>
      <c r="U2027" s="395" t="str">
        <f t="shared" si="222"/>
        <v/>
      </c>
      <c r="V2027" s="396"/>
      <c r="W2027" s="282"/>
    </row>
    <row r="2028" spans="1:23">
      <c r="A2028" s="382" t="str">
        <f t="shared" si="223"/>
        <v/>
      </c>
      <c r="B2028" s="383" t="str">
        <f t="shared" si="226"/>
        <v/>
      </c>
      <c r="C2028" s="236"/>
      <c r="D2028" s="282"/>
      <c r="E2028" s="384" t="str">
        <f t="shared" si="224"/>
        <v/>
      </c>
      <c r="F2028" s="388"/>
      <c r="G2028" s="243"/>
      <c r="H2028" s="244"/>
      <c r="I2028" s="243"/>
      <c r="J2028" s="244"/>
      <c r="K2028" s="244"/>
      <c r="L2028" s="244"/>
      <c r="M2028" s="244"/>
      <c r="N2028" s="290"/>
      <c r="O2028" s="391" t="str">
        <f>IF(ISBLANK(L2028),"",IF(OR(ISBLANK(VLOOKUP(L2028&amp;"-"&amp;E2028,'Np Quality'!A:M,6,FALSE)),ISERROR(VLOOKUP(L2028&amp;"-"&amp;E2028,'Np Quality'!A:M,6,FALSE))),"-",VLOOKUP(L2028&amp;"-"&amp;E2028,'Np Quality'!A:M,6,FALSE)))</f>
        <v/>
      </c>
      <c r="P2028" s="391" t="str">
        <f>IF(ISBLANK(L2028),"",IF(OR(ISBLANK(VLOOKUP(L2028&amp;"-"&amp;E2028,'Np Quality'!A:M,7,FALSE)),ISERROR(VLOOKUP(L2028&amp;"-"&amp;E2028,'Np Quality'!A:M,7,FALSE))),"-",VLOOKUP(L2028&amp;"-"&amp;E2028,'Np Quality'!A:M,7,FALSE)))</f>
        <v/>
      </c>
      <c r="Q2028" s="391" t="str">
        <f>IF(ISBLANK(L2028),"",IF(OR(ISBLANK(VLOOKUP(L2028&amp;"-"&amp;E2028,'Np Quality'!A:M,8,FALSE)),ISERROR(VLOOKUP(L2028&amp;"-"&amp;E2028,'Np Quality'!A:M,8,FALSE))),"-",VLOOKUP(L2028&amp;"-"&amp;E2028,'Np Quality'!A:M,8,FALSE)))</f>
        <v/>
      </c>
      <c r="R2028" s="283" t="str">
        <f>IF(ISBLANK(L2028),"",IF(OR(ISBLANK(VLOOKUP(L2028&amp;"-"&amp;E2028,'Np Quality'!A:M,9,FALSE)),ISERROR(VLOOKUP(L2028&amp;"-"&amp;E2028,'Np Quality'!A:M,9,FALSE))),"-",VLOOKUP(L2028&amp;"-"&amp;E2028,'Np Quality'!A:M,9,FALSE)))</f>
        <v/>
      </c>
      <c r="S2028" s="150"/>
      <c r="T2028" s="395" t="str">
        <f t="shared" si="225"/>
        <v/>
      </c>
      <c r="U2028" s="395" t="str">
        <f t="shared" si="222"/>
        <v/>
      </c>
      <c r="V2028" s="396"/>
      <c r="W2028" s="282"/>
    </row>
    <row r="2029" spans="1:23">
      <c r="A2029" s="382" t="str">
        <f t="shared" si="223"/>
        <v/>
      </c>
      <c r="B2029" s="383" t="str">
        <f t="shared" si="226"/>
        <v/>
      </c>
      <c r="C2029" s="236"/>
      <c r="D2029" s="282"/>
      <c r="E2029" s="384" t="str">
        <f t="shared" si="224"/>
        <v/>
      </c>
      <c r="F2029" s="388"/>
      <c r="G2029" s="243"/>
      <c r="H2029" s="244"/>
      <c r="I2029" s="243"/>
      <c r="J2029" s="244"/>
      <c r="K2029" s="244"/>
      <c r="L2029" s="244"/>
      <c r="M2029" s="244"/>
      <c r="N2029" s="290"/>
      <c r="O2029" s="391" t="str">
        <f>IF(ISBLANK(L2029),"",IF(OR(ISBLANK(VLOOKUP(L2029&amp;"-"&amp;E2029,'Np Quality'!A:M,6,FALSE)),ISERROR(VLOOKUP(L2029&amp;"-"&amp;E2029,'Np Quality'!A:M,6,FALSE))),"-",VLOOKUP(L2029&amp;"-"&amp;E2029,'Np Quality'!A:M,6,FALSE)))</f>
        <v/>
      </c>
      <c r="P2029" s="391" t="str">
        <f>IF(ISBLANK(L2029),"",IF(OR(ISBLANK(VLOOKUP(L2029&amp;"-"&amp;E2029,'Np Quality'!A:M,7,FALSE)),ISERROR(VLOOKUP(L2029&amp;"-"&amp;E2029,'Np Quality'!A:M,7,FALSE))),"-",VLOOKUP(L2029&amp;"-"&amp;E2029,'Np Quality'!A:M,7,FALSE)))</f>
        <v/>
      </c>
      <c r="Q2029" s="391" t="str">
        <f>IF(ISBLANK(L2029),"",IF(OR(ISBLANK(VLOOKUP(L2029&amp;"-"&amp;E2029,'Np Quality'!A:M,8,FALSE)),ISERROR(VLOOKUP(L2029&amp;"-"&amp;E2029,'Np Quality'!A:M,8,FALSE))),"-",VLOOKUP(L2029&amp;"-"&amp;E2029,'Np Quality'!A:M,8,FALSE)))</f>
        <v/>
      </c>
      <c r="R2029" s="283" t="str">
        <f>IF(ISBLANK(L2029),"",IF(OR(ISBLANK(VLOOKUP(L2029&amp;"-"&amp;E2029,'Np Quality'!A:M,9,FALSE)),ISERROR(VLOOKUP(L2029&amp;"-"&amp;E2029,'Np Quality'!A:M,9,FALSE))),"-",VLOOKUP(L2029&amp;"-"&amp;E2029,'Np Quality'!A:M,9,FALSE)))</f>
        <v/>
      </c>
      <c r="S2029" s="150"/>
      <c r="T2029" s="395" t="str">
        <f t="shared" si="225"/>
        <v/>
      </c>
      <c r="U2029" s="395" t="str">
        <f t="shared" si="222"/>
        <v/>
      </c>
      <c r="V2029" s="396"/>
      <c r="W2029" s="282"/>
    </row>
    <row r="2030" spans="1:23">
      <c r="A2030" s="382" t="str">
        <f t="shared" si="223"/>
        <v/>
      </c>
      <c r="B2030" s="383" t="str">
        <f t="shared" si="226"/>
        <v/>
      </c>
      <c r="C2030" s="236"/>
      <c r="D2030" s="282"/>
      <c r="E2030" s="384" t="str">
        <f t="shared" si="224"/>
        <v/>
      </c>
      <c r="F2030" s="388"/>
      <c r="G2030" s="243"/>
      <c r="H2030" s="244"/>
      <c r="I2030" s="243"/>
      <c r="J2030" s="244"/>
      <c r="K2030" s="244"/>
      <c r="L2030" s="244"/>
      <c r="M2030" s="244"/>
      <c r="N2030" s="290"/>
      <c r="O2030" s="391" t="str">
        <f>IF(ISBLANK(L2030),"",IF(OR(ISBLANK(VLOOKUP(L2030&amp;"-"&amp;E2030,'Np Quality'!A:M,6,FALSE)),ISERROR(VLOOKUP(L2030&amp;"-"&amp;E2030,'Np Quality'!A:M,6,FALSE))),"-",VLOOKUP(L2030&amp;"-"&amp;E2030,'Np Quality'!A:M,6,FALSE)))</f>
        <v/>
      </c>
      <c r="P2030" s="391" t="str">
        <f>IF(ISBLANK(L2030),"",IF(OR(ISBLANK(VLOOKUP(L2030&amp;"-"&amp;E2030,'Np Quality'!A:M,7,FALSE)),ISERROR(VLOOKUP(L2030&amp;"-"&amp;E2030,'Np Quality'!A:M,7,FALSE))),"-",VLOOKUP(L2030&amp;"-"&amp;E2030,'Np Quality'!A:M,7,FALSE)))</f>
        <v/>
      </c>
      <c r="Q2030" s="391" t="str">
        <f>IF(ISBLANK(L2030),"",IF(OR(ISBLANK(VLOOKUP(L2030&amp;"-"&amp;E2030,'Np Quality'!A:M,8,FALSE)),ISERROR(VLOOKUP(L2030&amp;"-"&amp;E2030,'Np Quality'!A:M,8,FALSE))),"-",VLOOKUP(L2030&amp;"-"&amp;E2030,'Np Quality'!A:M,8,FALSE)))</f>
        <v/>
      </c>
      <c r="R2030" s="283" t="str">
        <f>IF(ISBLANK(L2030),"",IF(OR(ISBLANK(VLOOKUP(L2030&amp;"-"&amp;E2030,'Np Quality'!A:M,9,FALSE)),ISERROR(VLOOKUP(L2030&amp;"-"&amp;E2030,'Np Quality'!A:M,9,FALSE))),"-",VLOOKUP(L2030&amp;"-"&amp;E2030,'Np Quality'!A:M,9,FALSE)))</f>
        <v/>
      </c>
      <c r="S2030" s="150"/>
      <c r="T2030" s="395" t="str">
        <f t="shared" si="225"/>
        <v/>
      </c>
      <c r="U2030" s="395" t="str">
        <f t="shared" si="222"/>
        <v/>
      </c>
      <c r="V2030" s="396"/>
      <c r="W2030" s="282"/>
    </row>
    <row r="2031" spans="1:23">
      <c r="A2031" s="382" t="str">
        <f t="shared" si="223"/>
        <v/>
      </c>
      <c r="B2031" s="383" t="str">
        <f t="shared" si="226"/>
        <v/>
      </c>
      <c r="C2031" s="236"/>
      <c r="D2031" s="282"/>
      <c r="E2031" s="384" t="str">
        <f t="shared" si="224"/>
        <v/>
      </c>
      <c r="F2031" s="388"/>
      <c r="G2031" s="243"/>
      <c r="H2031" s="244"/>
      <c r="I2031" s="243"/>
      <c r="J2031" s="244"/>
      <c r="K2031" s="244"/>
      <c r="L2031" s="244"/>
      <c r="M2031" s="244"/>
      <c r="N2031" s="290"/>
      <c r="O2031" s="391" t="str">
        <f>IF(ISBLANK(L2031),"",IF(OR(ISBLANK(VLOOKUP(L2031&amp;"-"&amp;E2031,'Np Quality'!A:M,6,FALSE)),ISERROR(VLOOKUP(L2031&amp;"-"&amp;E2031,'Np Quality'!A:M,6,FALSE))),"-",VLOOKUP(L2031&amp;"-"&amp;E2031,'Np Quality'!A:M,6,FALSE)))</f>
        <v/>
      </c>
      <c r="P2031" s="391" t="str">
        <f>IF(ISBLANK(L2031),"",IF(OR(ISBLANK(VLOOKUP(L2031&amp;"-"&amp;E2031,'Np Quality'!A:M,7,FALSE)),ISERROR(VLOOKUP(L2031&amp;"-"&amp;E2031,'Np Quality'!A:M,7,FALSE))),"-",VLOOKUP(L2031&amp;"-"&amp;E2031,'Np Quality'!A:M,7,FALSE)))</f>
        <v/>
      </c>
      <c r="Q2031" s="391" t="str">
        <f>IF(ISBLANK(L2031),"",IF(OR(ISBLANK(VLOOKUP(L2031&amp;"-"&amp;E2031,'Np Quality'!A:M,8,FALSE)),ISERROR(VLOOKUP(L2031&amp;"-"&amp;E2031,'Np Quality'!A:M,8,FALSE))),"-",VLOOKUP(L2031&amp;"-"&amp;E2031,'Np Quality'!A:M,8,FALSE)))</f>
        <v/>
      </c>
      <c r="R2031" s="283" t="str">
        <f>IF(ISBLANK(L2031),"",IF(OR(ISBLANK(VLOOKUP(L2031&amp;"-"&amp;E2031,'Np Quality'!A:M,9,FALSE)),ISERROR(VLOOKUP(L2031&amp;"-"&amp;E2031,'Np Quality'!A:M,9,FALSE))),"-",VLOOKUP(L2031&amp;"-"&amp;E2031,'Np Quality'!A:M,9,FALSE)))</f>
        <v/>
      </c>
      <c r="S2031" s="150"/>
      <c r="T2031" s="395" t="str">
        <f t="shared" si="225"/>
        <v/>
      </c>
      <c r="U2031" s="395" t="str">
        <f t="shared" si="222"/>
        <v/>
      </c>
      <c r="V2031" s="396"/>
      <c r="W2031" s="282"/>
    </row>
    <row r="2032" spans="1:23">
      <c r="A2032" s="382" t="str">
        <f t="shared" si="223"/>
        <v/>
      </c>
      <c r="B2032" s="383" t="str">
        <f t="shared" si="226"/>
        <v/>
      </c>
      <c r="C2032" s="236"/>
      <c r="D2032" s="282"/>
      <c r="E2032" s="384" t="str">
        <f t="shared" si="224"/>
        <v/>
      </c>
      <c r="F2032" s="388"/>
      <c r="G2032" s="243"/>
      <c r="H2032" s="244"/>
      <c r="I2032" s="243"/>
      <c r="J2032" s="244"/>
      <c r="K2032" s="244"/>
      <c r="L2032" s="244"/>
      <c r="M2032" s="244"/>
      <c r="N2032" s="290"/>
      <c r="O2032" s="391" t="str">
        <f>IF(ISBLANK(L2033),"",IF(OR(ISBLANK(VLOOKUP(L2033&amp;"-"&amp;E2033,'Np Quality'!A:M,6,FALSE)),ISERROR(VLOOKUP(L2033&amp;"-"&amp;E2033,'Np Quality'!A:M,6,FALSE))),"-",VLOOKUP(L2033&amp;"-"&amp;E2033,'Np Quality'!A:M,6,FALSE)))</f>
        <v/>
      </c>
      <c r="P2032" s="391" t="str">
        <f>IF(ISBLANK(L2032),"",IF(OR(ISBLANK(VLOOKUP(L2032&amp;"-"&amp;E2032,'Np Quality'!A:M,7,FALSE)),ISERROR(VLOOKUP(L2032&amp;"-"&amp;E2032,'Np Quality'!A:M,7,FALSE))),"-",VLOOKUP(L2032&amp;"-"&amp;E2032,'Np Quality'!A:M,7,FALSE)))</f>
        <v/>
      </c>
      <c r="Q2032" s="391" t="str">
        <f>IF(ISBLANK(L2032),"",IF(OR(ISBLANK(VLOOKUP(L2032&amp;"-"&amp;E2032,'Np Quality'!A:M,8,FALSE)),ISERROR(VLOOKUP(L2032&amp;"-"&amp;E2032,'Np Quality'!A:M,8,FALSE))),"-",VLOOKUP(L2032&amp;"-"&amp;E2032,'Np Quality'!A:M,8,FALSE)))</f>
        <v/>
      </c>
      <c r="R2032" s="283" t="str">
        <f>IF(ISBLANK(L2032),"",IF(OR(ISBLANK(VLOOKUP(L2032&amp;"-"&amp;E2032,'Np Quality'!A:M,9,FALSE)),ISERROR(VLOOKUP(L2032&amp;"-"&amp;E2032,'Np Quality'!A:M,9,FALSE))),"-",VLOOKUP(L2032&amp;"-"&amp;E2032,'Np Quality'!A:M,9,FALSE)))</f>
        <v/>
      </c>
      <c r="S2032" s="150"/>
      <c r="T2032" s="395" t="str">
        <f t="shared" si="225"/>
        <v/>
      </c>
      <c r="U2032" s="395" t="str">
        <f t="shared" si="222"/>
        <v/>
      </c>
      <c r="V2032" s="396"/>
      <c r="W2032" s="282"/>
    </row>
    <row r="2033" spans="1:23">
      <c r="A2033" s="382" t="str">
        <f t="shared" si="223"/>
        <v/>
      </c>
      <c r="B2033" s="383" t="str">
        <f t="shared" si="226"/>
        <v/>
      </c>
      <c r="C2033" s="236"/>
      <c r="D2033" s="282"/>
      <c r="E2033" s="384" t="str">
        <f t="shared" si="224"/>
        <v/>
      </c>
      <c r="F2033" s="388"/>
      <c r="G2033" s="243"/>
      <c r="H2033" s="244"/>
      <c r="I2033" s="243"/>
      <c r="J2033" s="244"/>
      <c r="K2033" s="244"/>
      <c r="L2033" s="244"/>
      <c r="M2033" s="244"/>
      <c r="N2033" s="290"/>
      <c r="O2033" s="391" t="str">
        <f>IF(ISBLANK(L2033),"",IF(OR(ISBLANK(VLOOKUP(L2033&amp;"-"&amp;E2033,'Np Quality'!A:M,6,FALSE)),ISERROR(VLOOKUP(L2033&amp;"-"&amp;E2033,'Np Quality'!A:M,6,FALSE))),"-",VLOOKUP(L2033&amp;"-"&amp;E2033,'Np Quality'!A:M,6,FALSE)))</f>
        <v/>
      </c>
      <c r="P2033" s="391" t="str">
        <f>IF(ISBLANK(L2034),"",IF(OR(ISBLANK(VLOOKUP(L2034&amp;"-"&amp;E2034,'Np Quality'!A:M,7,FALSE)),ISERROR(VLOOKUP(L2034&amp;"-"&amp;E2034,'Np Quality'!A:M,7,FALSE))),"-",VLOOKUP(L2034&amp;"-"&amp;E2034,'Np Quality'!A:M,7,FALSE)))</f>
        <v/>
      </c>
      <c r="Q2033" s="391" t="str">
        <f>IF(ISBLANK(L2033),"",IF(OR(ISBLANK(VLOOKUP(L2033&amp;"-"&amp;E2033,'Np Quality'!A:M,8,FALSE)),ISERROR(VLOOKUP(L2033&amp;"-"&amp;E2033,'Np Quality'!A:M,8,FALSE))),"-",VLOOKUP(L2033&amp;"-"&amp;E2033,'Np Quality'!A:M,8,FALSE)))</f>
        <v/>
      </c>
      <c r="R2033" s="283" t="str">
        <f>IF(ISBLANK(L2033),"",IF(OR(ISBLANK(VLOOKUP(L2033&amp;"-"&amp;E2033,'Np Quality'!A:M,9,FALSE)),ISERROR(VLOOKUP(L2033&amp;"-"&amp;E2033,'Np Quality'!A:M,9,FALSE))),"-",VLOOKUP(L2033&amp;"-"&amp;E2033,'Np Quality'!A:M,9,FALSE)))</f>
        <v/>
      </c>
      <c r="S2033" s="150"/>
      <c r="T2033" s="395" t="str">
        <f t="shared" si="225"/>
        <v/>
      </c>
      <c r="U2033" s="395" t="str">
        <f t="shared" si="222"/>
        <v/>
      </c>
      <c r="V2033" s="396"/>
      <c r="W2033" s="282"/>
    </row>
    <row r="2034" spans="1:23">
      <c r="A2034" s="382" t="str">
        <f t="shared" si="223"/>
        <v/>
      </c>
      <c r="B2034" s="383" t="str">
        <f t="shared" si="226"/>
        <v/>
      </c>
      <c r="C2034" s="236"/>
      <c r="D2034" s="282"/>
      <c r="E2034" s="384" t="str">
        <f t="shared" si="224"/>
        <v/>
      </c>
      <c r="F2034" s="388"/>
      <c r="G2034" s="243"/>
      <c r="H2034" s="244"/>
      <c r="I2034" s="243"/>
      <c r="J2034" s="244"/>
      <c r="K2034" s="244"/>
      <c r="L2034" s="244"/>
      <c r="M2034" s="244"/>
      <c r="N2034" s="290"/>
      <c r="O2034" s="391" t="str">
        <f>IF(ISBLANK(L2034),"",IF(OR(ISBLANK(VLOOKUP(L2034&amp;"-"&amp;E2034,'Np Quality'!A:M,6,FALSE)),ISERROR(VLOOKUP(L2034&amp;"-"&amp;E2034,'Np Quality'!A:M,6,FALSE))),"-",VLOOKUP(L2034&amp;"-"&amp;E2034,'Np Quality'!A:M,6,FALSE)))</f>
        <v/>
      </c>
      <c r="P2034" s="391" t="str">
        <f>IF(ISBLANK(L2034),"",IF(OR(ISBLANK(VLOOKUP(L2034&amp;"-"&amp;E2034,'Np Quality'!A:M,7,FALSE)),ISERROR(VLOOKUP(L2034&amp;"-"&amp;E2034,'Np Quality'!A:M,7,FALSE))),"-",VLOOKUP(L2034&amp;"-"&amp;E2034,'Np Quality'!A:M,7,FALSE)))</f>
        <v/>
      </c>
      <c r="Q2034" s="391" t="str">
        <f>IF(ISBLANK(L2035),"",IF(OR(ISBLANK(VLOOKUP(L2035&amp;"-"&amp;E2035,'Np Quality'!A:M,8,FALSE)),ISERROR(VLOOKUP(L2035&amp;"-"&amp;E2035,'Np Quality'!A:M,8,FALSE))),"-",VLOOKUP(L2035&amp;"-"&amp;E2035,'Np Quality'!A:M,8,FALSE)))</f>
        <v/>
      </c>
      <c r="R2034" s="283" t="str">
        <f>IF(ISBLANK(L2034),"",IF(OR(ISBLANK(VLOOKUP(L2034&amp;"-"&amp;E2034,'Np Quality'!A:M,9,FALSE)),ISERROR(VLOOKUP(L2034&amp;"-"&amp;E2034,'Np Quality'!A:M,9,FALSE))),"-",VLOOKUP(L2034&amp;"-"&amp;E2034,'Np Quality'!A:M,9,FALSE)))</f>
        <v/>
      </c>
      <c r="S2034" s="150"/>
      <c r="T2034" s="395" t="str">
        <f t="shared" si="225"/>
        <v/>
      </c>
      <c r="U2034" s="395" t="str">
        <f t="shared" si="222"/>
        <v/>
      </c>
      <c r="V2034" s="396"/>
      <c r="W2034" s="282"/>
    </row>
    <row r="2035" spans="1:23">
      <c r="A2035" s="382" t="str">
        <f t="shared" si="223"/>
        <v/>
      </c>
      <c r="B2035" s="383" t="str">
        <f t="shared" si="226"/>
        <v/>
      </c>
      <c r="C2035" s="236"/>
      <c r="D2035" s="282"/>
      <c r="E2035" s="384" t="str">
        <f t="shared" si="224"/>
        <v/>
      </c>
      <c r="F2035" s="388"/>
      <c r="G2035" s="243"/>
      <c r="H2035" s="244"/>
      <c r="I2035" s="243"/>
      <c r="J2035" s="244"/>
      <c r="K2035" s="244"/>
      <c r="L2035" s="244"/>
      <c r="M2035" s="244"/>
      <c r="N2035" s="290"/>
      <c r="O2035" s="391" t="str">
        <f>IF(ISBLANK(L2035),"",IF(OR(ISBLANK(VLOOKUP(L2035&amp;"-"&amp;E2035,'Np Quality'!A:M,6,FALSE)),ISERROR(VLOOKUP(L2035&amp;"-"&amp;E2035,'Np Quality'!A:M,6,FALSE))),"-",VLOOKUP(L2035&amp;"-"&amp;E2035,'Np Quality'!A:M,6,FALSE)))</f>
        <v/>
      </c>
      <c r="P2035" s="391" t="str">
        <f>IF(ISBLANK(L2035),"",IF(OR(ISBLANK(VLOOKUP(L2035&amp;"-"&amp;E2035,'Np Quality'!A:M,7,FALSE)),ISERROR(VLOOKUP(L2035&amp;"-"&amp;E2035,'Np Quality'!A:M,7,FALSE))),"-",VLOOKUP(L2035&amp;"-"&amp;E2035,'Np Quality'!A:M,7,FALSE)))</f>
        <v/>
      </c>
      <c r="Q2035" s="391" t="str">
        <f>IF(ISBLANK(L2035),"",IF(OR(ISBLANK(VLOOKUP(L2035&amp;"-"&amp;E2035,'Np Quality'!A:M,8,FALSE)),ISERROR(VLOOKUP(L2035&amp;"-"&amp;E2035,'Np Quality'!A:M,8,FALSE))),"-",VLOOKUP(L2035&amp;"-"&amp;E2035,'Np Quality'!A:M,8,FALSE)))</f>
        <v/>
      </c>
      <c r="R2035" s="283" t="str">
        <f>IF(ISBLANK(L2036),"",IF(OR(ISBLANK(VLOOKUP(L2036&amp;"-"&amp;E2036,'Np Quality'!A:M,9,FALSE)),ISERROR(VLOOKUP(L2036&amp;"-"&amp;E2036,'Np Quality'!A:M,9,FALSE))),"-",VLOOKUP(L2036&amp;"-"&amp;E2036,'Np Quality'!A:M,9,FALSE)))</f>
        <v/>
      </c>
      <c r="S2035" s="150"/>
      <c r="T2035" s="395" t="str">
        <f t="shared" si="225"/>
        <v/>
      </c>
      <c r="U2035" s="395" t="str">
        <f t="shared" si="222"/>
        <v/>
      </c>
      <c r="V2035" s="396"/>
      <c r="W2035" s="282"/>
    </row>
    <row r="2036" spans="1:23">
      <c r="A2036" s="382" t="str">
        <f t="shared" si="223"/>
        <v/>
      </c>
      <c r="B2036" s="383" t="str">
        <f t="shared" si="226"/>
        <v/>
      </c>
      <c r="C2036" s="236"/>
      <c r="D2036" s="282"/>
      <c r="E2036" s="384" t="str">
        <f t="shared" si="224"/>
        <v/>
      </c>
      <c r="F2036" s="388"/>
      <c r="G2036" s="243"/>
      <c r="H2036" s="244"/>
      <c r="I2036" s="243"/>
      <c r="J2036" s="244"/>
      <c r="K2036" s="244"/>
      <c r="L2036" s="244"/>
      <c r="M2036" s="244"/>
      <c r="N2036" s="290"/>
      <c r="O2036" s="391" t="str">
        <f>IF(ISBLANK(L2036),"",IF(OR(ISBLANK(VLOOKUP(L2036&amp;"-"&amp;E2036,'Np Quality'!A:M,6,FALSE)),ISERROR(VLOOKUP(L2036&amp;"-"&amp;E2036,'Np Quality'!A:M,6,FALSE))),"-",VLOOKUP(L2036&amp;"-"&amp;E2036,'Np Quality'!A:M,6,FALSE)))</f>
        <v/>
      </c>
      <c r="P2036" s="391" t="str">
        <f>IF(ISBLANK(L2036),"",IF(OR(ISBLANK(VLOOKUP(L2036&amp;"-"&amp;E2036,'Np Quality'!A:M,7,FALSE)),ISERROR(VLOOKUP(L2036&amp;"-"&amp;E2036,'Np Quality'!A:M,7,FALSE))),"-",VLOOKUP(L2036&amp;"-"&amp;E2036,'Np Quality'!A:M,7,FALSE)))</f>
        <v/>
      </c>
      <c r="Q2036" s="391" t="str">
        <f>IF(ISBLANK(L2036),"",IF(OR(ISBLANK(VLOOKUP(L2036&amp;"-"&amp;E2036,'Np Quality'!A:M,8,FALSE)),ISERROR(VLOOKUP(L2036&amp;"-"&amp;E2036,'Np Quality'!A:M,8,FALSE))),"-",VLOOKUP(L2036&amp;"-"&amp;E2036,'Np Quality'!A:M,8,FALSE)))</f>
        <v/>
      </c>
      <c r="R2036" s="283" t="str">
        <f>IF(ISBLANK(L2036),"",IF(OR(ISBLANK(VLOOKUP(L2036&amp;"-"&amp;E2036,'Np Quality'!A:M,9,FALSE)),ISERROR(VLOOKUP(L2036&amp;"-"&amp;E2036,'Np Quality'!A:M,9,FALSE))),"-",VLOOKUP(L2036&amp;"-"&amp;E2036,'Np Quality'!A:M,9,FALSE)))</f>
        <v/>
      </c>
      <c r="S2036" s="150"/>
      <c r="T2036" s="395" t="str">
        <f t="shared" si="225"/>
        <v/>
      </c>
      <c r="U2036" s="395" t="str">
        <f t="shared" si="222"/>
        <v/>
      </c>
      <c r="V2036" s="396"/>
      <c r="W2036" s="282"/>
    </row>
    <row r="2037" spans="1:23">
      <c r="A2037" s="382" t="str">
        <f t="shared" si="223"/>
        <v/>
      </c>
      <c r="B2037" s="383" t="str">
        <f t="shared" si="226"/>
        <v/>
      </c>
      <c r="C2037" s="236"/>
      <c r="D2037" s="282"/>
      <c r="E2037" s="384" t="str">
        <f t="shared" si="224"/>
        <v/>
      </c>
      <c r="F2037" s="388"/>
      <c r="G2037" s="243"/>
      <c r="H2037" s="244"/>
      <c r="I2037" s="243"/>
      <c r="J2037" s="244"/>
      <c r="K2037" s="244"/>
      <c r="L2037" s="244"/>
      <c r="M2037" s="244"/>
      <c r="N2037" s="290"/>
      <c r="O2037" s="391" t="str">
        <f>IF(ISBLANK(L2037),"",IF(OR(ISBLANK(VLOOKUP(L2037&amp;"-"&amp;E2037,'Np Quality'!A:M,6,FALSE)),ISERROR(VLOOKUP(L2037&amp;"-"&amp;E2037,'Np Quality'!A:M,6,FALSE))),"-",VLOOKUP(L2037&amp;"-"&amp;E2037,'Np Quality'!A:M,6,FALSE)))</f>
        <v/>
      </c>
      <c r="P2037" s="391" t="str">
        <f>IF(ISBLANK(L2037),"",IF(OR(ISBLANK(VLOOKUP(L2037&amp;"-"&amp;E2037,'Np Quality'!A:M,7,FALSE)),ISERROR(VLOOKUP(L2037&amp;"-"&amp;E2037,'Np Quality'!A:M,7,FALSE))),"-",VLOOKUP(L2037&amp;"-"&amp;E2037,'Np Quality'!A:M,7,FALSE)))</f>
        <v/>
      </c>
      <c r="Q2037" s="391" t="str">
        <f>IF(ISBLANK(L2037),"",IF(OR(ISBLANK(VLOOKUP(L2037&amp;"-"&amp;E2037,'Np Quality'!A:M,8,FALSE)),ISERROR(VLOOKUP(L2037&amp;"-"&amp;E2037,'Np Quality'!A:M,8,FALSE))),"-",VLOOKUP(L2037&amp;"-"&amp;E2037,'Np Quality'!A:M,8,FALSE)))</f>
        <v/>
      </c>
      <c r="R2037" s="283" t="str">
        <f>IF(ISBLANK(L2037),"",IF(OR(ISBLANK(VLOOKUP(L2037&amp;"-"&amp;E2037,'Np Quality'!A:M,9,FALSE)),ISERROR(VLOOKUP(L2037&amp;"-"&amp;E2037,'Np Quality'!A:M,9,FALSE))),"-",VLOOKUP(L2037&amp;"-"&amp;E2037,'Np Quality'!A:M,9,FALSE)))</f>
        <v/>
      </c>
      <c r="S2037" s="150"/>
      <c r="T2037" s="395" t="str">
        <f t="shared" si="225"/>
        <v/>
      </c>
      <c r="U2037" s="395" t="str">
        <f t="shared" si="222"/>
        <v/>
      </c>
      <c r="V2037" s="396"/>
      <c r="W2037" s="282"/>
    </row>
    <row r="2038" spans="1:23">
      <c r="A2038" s="382" t="str">
        <f t="shared" si="223"/>
        <v/>
      </c>
      <c r="B2038" s="383" t="str">
        <f t="shared" si="226"/>
        <v/>
      </c>
      <c r="C2038" s="236"/>
      <c r="D2038" s="282"/>
      <c r="E2038" s="384" t="str">
        <f t="shared" si="224"/>
        <v/>
      </c>
      <c r="F2038" s="388"/>
      <c r="G2038" s="243"/>
      <c r="H2038" s="244"/>
      <c r="I2038" s="243"/>
      <c r="J2038" s="244"/>
      <c r="K2038" s="244"/>
      <c r="L2038" s="244"/>
      <c r="M2038" s="244"/>
      <c r="N2038" s="290"/>
      <c r="O2038" s="391" t="str">
        <f>IF(ISBLANK(L2038),"",IF(OR(ISBLANK(VLOOKUP(L2038&amp;"-"&amp;E2038,'Np Quality'!A:M,6,FALSE)),ISERROR(VLOOKUP(L2038&amp;"-"&amp;E2038,'Np Quality'!A:M,6,FALSE))),"-",VLOOKUP(L2038&amp;"-"&amp;E2038,'Np Quality'!A:M,6,FALSE)))</f>
        <v/>
      </c>
      <c r="P2038" s="391" t="str">
        <f>IF(ISBLANK(L2038),"",IF(OR(ISBLANK(VLOOKUP(L2038&amp;"-"&amp;E2038,'Np Quality'!A:M,7,FALSE)),ISERROR(VLOOKUP(L2038&amp;"-"&amp;E2038,'Np Quality'!A:M,7,FALSE))),"-",VLOOKUP(L2038&amp;"-"&amp;E2038,'Np Quality'!A:M,7,FALSE)))</f>
        <v/>
      </c>
      <c r="Q2038" s="391" t="str">
        <f>IF(ISBLANK(L2038),"",IF(OR(ISBLANK(VLOOKUP(L2038&amp;"-"&amp;E2038,'Np Quality'!A:M,8,FALSE)),ISERROR(VLOOKUP(L2038&amp;"-"&amp;E2038,'Np Quality'!A:M,8,FALSE))),"-",VLOOKUP(L2038&amp;"-"&amp;E2038,'Np Quality'!A:M,8,FALSE)))</f>
        <v/>
      </c>
      <c r="R2038" s="283" t="str">
        <f>IF(ISBLANK(L2038),"",IF(OR(ISBLANK(VLOOKUP(L2038&amp;"-"&amp;E2038,'Np Quality'!A:M,9,FALSE)),ISERROR(VLOOKUP(L2038&amp;"-"&amp;E2038,'Np Quality'!A:M,9,FALSE))),"-",VLOOKUP(L2038&amp;"-"&amp;E2038,'Np Quality'!A:M,9,FALSE)))</f>
        <v/>
      </c>
      <c r="S2038" s="150"/>
      <c r="T2038" s="395" t="str">
        <f t="shared" si="225"/>
        <v/>
      </c>
      <c r="U2038" s="395" t="str">
        <f t="shared" si="222"/>
        <v/>
      </c>
      <c r="V2038" s="396"/>
      <c r="W2038" s="282"/>
    </row>
    <row r="2039" spans="1:23">
      <c r="A2039" s="382" t="str">
        <f t="shared" si="223"/>
        <v/>
      </c>
      <c r="B2039" s="383" t="str">
        <f t="shared" si="226"/>
        <v/>
      </c>
      <c r="C2039" s="236"/>
      <c r="D2039" s="282"/>
      <c r="E2039" s="384" t="str">
        <f t="shared" si="224"/>
        <v/>
      </c>
      <c r="F2039" s="388"/>
      <c r="G2039" s="243"/>
      <c r="H2039" s="244"/>
      <c r="I2039" s="243"/>
      <c r="J2039" s="244"/>
      <c r="K2039" s="244"/>
      <c r="L2039" s="244"/>
      <c r="M2039" s="244"/>
      <c r="N2039" s="290"/>
      <c r="O2039" s="391" t="str">
        <f>IF(ISBLANK(L2039),"",IF(OR(ISBLANK(VLOOKUP(L2039&amp;"-"&amp;E2039,'Np Quality'!A:M,6,FALSE)),ISERROR(VLOOKUP(L2039&amp;"-"&amp;E2039,'Np Quality'!A:M,6,FALSE))),"-",VLOOKUP(L2039&amp;"-"&amp;E2039,'Np Quality'!A:M,6,FALSE)))</f>
        <v/>
      </c>
      <c r="P2039" s="391" t="str">
        <f>IF(ISBLANK(L2039),"",IF(OR(ISBLANK(VLOOKUP(L2039&amp;"-"&amp;E2039,'Np Quality'!A:M,7,FALSE)),ISERROR(VLOOKUP(L2039&amp;"-"&amp;E2039,'Np Quality'!A:M,7,FALSE))),"-",VLOOKUP(L2039&amp;"-"&amp;E2039,'Np Quality'!A:M,7,FALSE)))</f>
        <v/>
      </c>
      <c r="Q2039" s="391" t="str">
        <f>IF(ISBLANK(L2039),"",IF(OR(ISBLANK(VLOOKUP(L2039&amp;"-"&amp;E2039,'Np Quality'!A:M,8,FALSE)),ISERROR(VLOOKUP(L2039&amp;"-"&amp;E2039,'Np Quality'!A:M,8,FALSE))),"-",VLOOKUP(L2039&amp;"-"&amp;E2039,'Np Quality'!A:M,8,FALSE)))</f>
        <v/>
      </c>
      <c r="R2039" s="283" t="str">
        <f>IF(ISBLANK(L2039),"",IF(OR(ISBLANK(VLOOKUP(L2039&amp;"-"&amp;E2039,'Np Quality'!A:M,9,FALSE)),ISERROR(VLOOKUP(L2039&amp;"-"&amp;E2039,'Np Quality'!A:M,9,FALSE))),"-",VLOOKUP(L2039&amp;"-"&amp;E2039,'Np Quality'!A:M,9,FALSE)))</f>
        <v/>
      </c>
      <c r="S2039" s="150"/>
      <c r="T2039" s="395" t="str">
        <f t="shared" si="225"/>
        <v/>
      </c>
      <c r="U2039" s="395" t="str">
        <f t="shared" si="222"/>
        <v/>
      </c>
      <c r="V2039" s="396"/>
      <c r="W2039" s="282"/>
    </row>
    <row r="2040" spans="1:23">
      <c r="A2040" s="382" t="str">
        <f t="shared" si="223"/>
        <v/>
      </c>
      <c r="B2040" s="383" t="str">
        <f t="shared" si="226"/>
        <v/>
      </c>
      <c r="C2040" s="236"/>
      <c r="D2040" s="282"/>
      <c r="E2040" s="384" t="str">
        <f t="shared" si="224"/>
        <v/>
      </c>
      <c r="F2040" s="388"/>
      <c r="G2040" s="243"/>
      <c r="H2040" s="244"/>
      <c r="I2040" s="243"/>
      <c r="J2040" s="244"/>
      <c r="K2040" s="244"/>
      <c r="L2040" s="244"/>
      <c r="M2040" s="244"/>
      <c r="N2040" s="290"/>
      <c r="O2040" s="391" t="str">
        <f>IF(ISBLANK(L2040),"",IF(OR(ISBLANK(VLOOKUP(L2040&amp;"-"&amp;E2040,'Np Quality'!A:M,6,FALSE)),ISERROR(VLOOKUP(L2040&amp;"-"&amp;E2040,'Np Quality'!A:M,6,FALSE))),"-",VLOOKUP(L2040&amp;"-"&amp;E2040,'Np Quality'!A:M,6,FALSE)))</f>
        <v/>
      </c>
      <c r="P2040" s="391" t="str">
        <f>IF(ISBLANK(L2040),"",IF(OR(ISBLANK(VLOOKUP(L2040&amp;"-"&amp;E2040,'Np Quality'!A:M,7,FALSE)),ISERROR(VLOOKUP(L2040&amp;"-"&amp;E2040,'Np Quality'!A:M,7,FALSE))),"-",VLOOKUP(L2040&amp;"-"&amp;E2040,'Np Quality'!A:M,7,FALSE)))</f>
        <v/>
      </c>
      <c r="Q2040" s="391" t="str">
        <f>IF(ISBLANK(L2040),"",IF(OR(ISBLANK(VLOOKUP(L2040&amp;"-"&amp;E2040,'Np Quality'!A:M,8,FALSE)),ISERROR(VLOOKUP(L2040&amp;"-"&amp;E2040,'Np Quality'!A:M,8,FALSE))),"-",VLOOKUP(L2040&amp;"-"&amp;E2040,'Np Quality'!A:M,8,FALSE)))</f>
        <v/>
      </c>
      <c r="R2040" s="283" t="str">
        <f>IF(ISBLANK(L2040),"",IF(OR(ISBLANK(VLOOKUP(L2040&amp;"-"&amp;E2040,'Np Quality'!A:M,9,FALSE)),ISERROR(VLOOKUP(L2040&amp;"-"&amp;E2040,'Np Quality'!A:M,9,FALSE))),"-",VLOOKUP(L2040&amp;"-"&amp;E2040,'Np Quality'!A:M,9,FALSE)))</f>
        <v/>
      </c>
      <c r="S2040" s="150"/>
      <c r="T2040" s="395" t="str">
        <f t="shared" si="225"/>
        <v/>
      </c>
      <c r="U2040" s="395" t="str">
        <f t="shared" si="222"/>
        <v/>
      </c>
      <c r="V2040" s="396"/>
      <c r="W2040" s="282"/>
    </row>
    <row r="2041" spans="1:23">
      <c r="A2041" s="382" t="str">
        <f t="shared" si="223"/>
        <v/>
      </c>
      <c r="B2041" s="383" t="str">
        <f t="shared" si="226"/>
        <v/>
      </c>
      <c r="C2041" s="236"/>
      <c r="D2041" s="282"/>
      <c r="E2041" s="384" t="str">
        <f t="shared" si="224"/>
        <v/>
      </c>
      <c r="F2041" s="388"/>
      <c r="G2041" s="243"/>
      <c r="H2041" s="244"/>
      <c r="I2041" s="243"/>
      <c r="J2041" s="244"/>
      <c r="K2041" s="244"/>
      <c r="L2041" s="244"/>
      <c r="M2041" s="244"/>
      <c r="N2041" s="290"/>
      <c r="O2041" s="391" t="str">
        <f>IF(ISBLANK(L2041),"",IF(OR(ISBLANK(VLOOKUP(L2041&amp;"-"&amp;E2041,'Np Quality'!A:M,6,FALSE)),ISERROR(VLOOKUP(L2041&amp;"-"&amp;E2041,'Np Quality'!A:M,6,FALSE))),"-",VLOOKUP(L2041&amp;"-"&amp;E2041,'Np Quality'!A:M,6,FALSE)))</f>
        <v/>
      </c>
      <c r="P2041" s="391" t="str">
        <f>IF(ISBLANK(L2041),"",IF(OR(ISBLANK(VLOOKUP(L2041&amp;"-"&amp;E2041,'Np Quality'!A:M,7,FALSE)),ISERROR(VLOOKUP(L2041&amp;"-"&amp;E2041,'Np Quality'!A:M,7,FALSE))),"-",VLOOKUP(L2041&amp;"-"&amp;E2041,'Np Quality'!A:M,7,FALSE)))</f>
        <v/>
      </c>
      <c r="Q2041" s="391" t="str">
        <f>IF(ISBLANK(L2041),"",IF(OR(ISBLANK(VLOOKUP(L2041&amp;"-"&amp;E2041,'Np Quality'!A:M,8,FALSE)),ISERROR(VLOOKUP(L2041&amp;"-"&amp;E2041,'Np Quality'!A:M,8,FALSE))),"-",VLOOKUP(L2041&amp;"-"&amp;E2041,'Np Quality'!A:M,8,FALSE)))</f>
        <v/>
      </c>
      <c r="R2041" s="283" t="str">
        <f>IF(ISBLANK(L2041),"",IF(OR(ISBLANK(VLOOKUP(L2041&amp;"-"&amp;E2041,'Np Quality'!A:M,9,FALSE)),ISERROR(VLOOKUP(L2041&amp;"-"&amp;E2041,'Np Quality'!A:M,9,FALSE))),"-",VLOOKUP(L2041&amp;"-"&amp;E2041,'Np Quality'!A:M,9,FALSE)))</f>
        <v/>
      </c>
      <c r="S2041" s="150"/>
      <c r="T2041" s="395" t="str">
        <f t="shared" si="225"/>
        <v/>
      </c>
      <c r="U2041" s="395" t="str">
        <f t="shared" si="222"/>
        <v/>
      </c>
      <c r="V2041" s="396"/>
      <c r="W2041" s="282"/>
    </row>
    <row r="2042" spans="1:23">
      <c r="A2042" s="382" t="str">
        <f t="shared" si="223"/>
        <v/>
      </c>
      <c r="B2042" s="383" t="str">
        <f t="shared" si="226"/>
        <v/>
      </c>
      <c r="C2042" s="236"/>
      <c r="D2042" s="282"/>
      <c r="E2042" s="384" t="str">
        <f t="shared" si="224"/>
        <v/>
      </c>
      <c r="F2042" s="388"/>
      <c r="G2042" s="243"/>
      <c r="H2042" s="244"/>
      <c r="I2042" s="243"/>
      <c r="J2042" s="244"/>
      <c r="K2042" s="244"/>
      <c r="L2042" s="244"/>
      <c r="M2042" s="244"/>
      <c r="N2042" s="290"/>
      <c r="O2042" s="391" t="str">
        <f>IF(ISBLANK(L2043),"",IF(OR(ISBLANK(VLOOKUP(L2043&amp;"-"&amp;E2043,'Np Quality'!A:M,6,FALSE)),ISERROR(VLOOKUP(L2043&amp;"-"&amp;E2043,'Np Quality'!A:M,6,FALSE))),"-",VLOOKUP(L2043&amp;"-"&amp;E2043,'Np Quality'!A:M,6,FALSE)))</f>
        <v/>
      </c>
      <c r="P2042" s="391" t="str">
        <f>IF(ISBLANK(L2042),"",IF(OR(ISBLANK(VLOOKUP(L2042&amp;"-"&amp;E2042,'Np Quality'!A:M,7,FALSE)),ISERROR(VLOOKUP(L2042&amp;"-"&amp;E2042,'Np Quality'!A:M,7,FALSE))),"-",VLOOKUP(L2042&amp;"-"&amp;E2042,'Np Quality'!A:M,7,FALSE)))</f>
        <v/>
      </c>
      <c r="Q2042" s="391" t="str">
        <f>IF(ISBLANK(L2042),"",IF(OR(ISBLANK(VLOOKUP(L2042&amp;"-"&amp;E2042,'Np Quality'!A:M,8,FALSE)),ISERROR(VLOOKUP(L2042&amp;"-"&amp;E2042,'Np Quality'!A:M,8,FALSE))),"-",VLOOKUP(L2042&amp;"-"&amp;E2042,'Np Quality'!A:M,8,FALSE)))</f>
        <v/>
      </c>
      <c r="R2042" s="283" t="str">
        <f>IF(ISBLANK(L2042),"",IF(OR(ISBLANK(VLOOKUP(L2042&amp;"-"&amp;E2042,'Np Quality'!A:M,9,FALSE)),ISERROR(VLOOKUP(L2042&amp;"-"&amp;E2042,'Np Quality'!A:M,9,FALSE))),"-",VLOOKUP(L2042&amp;"-"&amp;E2042,'Np Quality'!A:M,9,FALSE)))</f>
        <v/>
      </c>
      <c r="S2042" s="150"/>
      <c r="T2042" s="395" t="str">
        <f t="shared" si="225"/>
        <v/>
      </c>
      <c r="U2042" s="395" t="str">
        <f t="shared" si="222"/>
        <v/>
      </c>
      <c r="V2042" s="396"/>
      <c r="W2042" s="282"/>
    </row>
    <row r="2043" spans="1:23">
      <c r="A2043" s="382" t="str">
        <f t="shared" si="223"/>
        <v/>
      </c>
      <c r="B2043" s="383" t="str">
        <f t="shared" si="226"/>
        <v/>
      </c>
      <c r="C2043" s="236"/>
      <c r="D2043" s="282"/>
      <c r="E2043" s="384" t="str">
        <f t="shared" si="224"/>
        <v/>
      </c>
      <c r="F2043" s="388"/>
      <c r="G2043" s="243"/>
      <c r="H2043" s="244"/>
      <c r="I2043" s="243"/>
      <c r="J2043" s="244"/>
      <c r="K2043" s="244"/>
      <c r="L2043" s="244"/>
      <c r="M2043" s="244"/>
      <c r="N2043" s="290"/>
      <c r="O2043" s="391" t="str">
        <f>IF(ISBLANK(L2043),"",IF(OR(ISBLANK(VLOOKUP(L2043&amp;"-"&amp;E2043,'Np Quality'!A:M,6,FALSE)),ISERROR(VLOOKUP(L2043&amp;"-"&amp;E2043,'Np Quality'!A:M,6,FALSE))),"-",VLOOKUP(L2043&amp;"-"&amp;E2043,'Np Quality'!A:M,6,FALSE)))</f>
        <v/>
      </c>
      <c r="P2043" s="391" t="str">
        <f>IF(ISBLANK(L2044),"",IF(OR(ISBLANK(VLOOKUP(L2044&amp;"-"&amp;E2044,'Np Quality'!A:M,7,FALSE)),ISERROR(VLOOKUP(L2044&amp;"-"&amp;E2044,'Np Quality'!A:M,7,FALSE))),"-",VLOOKUP(L2044&amp;"-"&amp;E2044,'Np Quality'!A:M,7,FALSE)))</f>
        <v/>
      </c>
      <c r="Q2043" s="391" t="str">
        <f>IF(ISBLANK(L2043),"",IF(OR(ISBLANK(VLOOKUP(L2043&amp;"-"&amp;E2043,'Np Quality'!A:M,8,FALSE)),ISERROR(VLOOKUP(L2043&amp;"-"&amp;E2043,'Np Quality'!A:M,8,FALSE))),"-",VLOOKUP(L2043&amp;"-"&amp;E2043,'Np Quality'!A:M,8,FALSE)))</f>
        <v/>
      </c>
      <c r="R2043" s="283" t="str">
        <f>IF(ISBLANK(L2043),"",IF(OR(ISBLANK(VLOOKUP(L2043&amp;"-"&amp;E2043,'Np Quality'!A:M,9,FALSE)),ISERROR(VLOOKUP(L2043&amp;"-"&amp;E2043,'Np Quality'!A:M,9,FALSE))),"-",VLOOKUP(L2043&amp;"-"&amp;E2043,'Np Quality'!A:M,9,FALSE)))</f>
        <v/>
      </c>
      <c r="S2043" s="150"/>
      <c r="T2043" s="395" t="str">
        <f t="shared" si="225"/>
        <v/>
      </c>
      <c r="U2043" s="395" t="str">
        <f t="shared" si="222"/>
        <v/>
      </c>
      <c r="V2043" s="396"/>
      <c r="W2043" s="282"/>
    </row>
    <row r="2044" spans="1:23">
      <c r="A2044" s="382" t="str">
        <f t="shared" si="223"/>
        <v/>
      </c>
      <c r="B2044" s="383" t="str">
        <f t="shared" si="226"/>
        <v/>
      </c>
      <c r="C2044" s="236"/>
      <c r="D2044" s="282"/>
      <c r="E2044" s="384" t="str">
        <f t="shared" si="224"/>
        <v/>
      </c>
      <c r="F2044" s="388"/>
      <c r="G2044" s="243"/>
      <c r="H2044" s="244"/>
      <c r="I2044" s="243"/>
      <c r="J2044" s="244"/>
      <c r="K2044" s="244"/>
      <c r="L2044" s="244"/>
      <c r="M2044" s="244"/>
      <c r="N2044" s="290"/>
      <c r="O2044" s="391" t="str">
        <f>IF(ISBLANK(L2044),"",IF(OR(ISBLANK(VLOOKUP(L2044&amp;"-"&amp;E2044,'Np Quality'!A:M,6,FALSE)),ISERROR(VLOOKUP(L2044&amp;"-"&amp;E2044,'Np Quality'!A:M,6,FALSE))),"-",VLOOKUP(L2044&amp;"-"&amp;E2044,'Np Quality'!A:M,6,FALSE)))</f>
        <v/>
      </c>
      <c r="P2044" s="391" t="str">
        <f>IF(ISBLANK(L2044),"",IF(OR(ISBLANK(VLOOKUP(L2044&amp;"-"&amp;E2044,'Np Quality'!A:M,7,FALSE)),ISERROR(VLOOKUP(L2044&amp;"-"&amp;E2044,'Np Quality'!A:M,7,FALSE))),"-",VLOOKUP(L2044&amp;"-"&amp;E2044,'Np Quality'!A:M,7,FALSE)))</f>
        <v/>
      </c>
      <c r="Q2044" s="391" t="str">
        <f>IF(ISBLANK(L2045),"",IF(OR(ISBLANK(VLOOKUP(L2045&amp;"-"&amp;E2045,'Np Quality'!A:M,8,FALSE)),ISERROR(VLOOKUP(L2045&amp;"-"&amp;E2045,'Np Quality'!A:M,8,FALSE))),"-",VLOOKUP(L2045&amp;"-"&amp;E2045,'Np Quality'!A:M,8,FALSE)))</f>
        <v/>
      </c>
      <c r="R2044" s="283" t="str">
        <f>IF(ISBLANK(L2044),"",IF(OR(ISBLANK(VLOOKUP(L2044&amp;"-"&amp;E2044,'Np Quality'!A:M,9,FALSE)),ISERROR(VLOOKUP(L2044&amp;"-"&amp;E2044,'Np Quality'!A:M,9,FALSE))),"-",VLOOKUP(L2044&amp;"-"&amp;E2044,'Np Quality'!A:M,9,FALSE)))</f>
        <v/>
      </c>
      <c r="S2044" s="150"/>
      <c r="T2044" s="395" t="str">
        <f t="shared" si="225"/>
        <v/>
      </c>
      <c r="U2044" s="395" t="str">
        <f t="shared" si="222"/>
        <v/>
      </c>
      <c r="V2044" s="396"/>
      <c r="W2044" s="282"/>
    </row>
    <row r="2045" spans="1:23">
      <c r="A2045" s="382" t="str">
        <f t="shared" si="223"/>
        <v/>
      </c>
      <c r="B2045" s="383" t="str">
        <f t="shared" si="226"/>
        <v/>
      </c>
      <c r="C2045" s="236"/>
      <c r="D2045" s="282"/>
      <c r="E2045" s="384" t="str">
        <f t="shared" si="224"/>
        <v/>
      </c>
      <c r="F2045" s="388"/>
      <c r="G2045" s="243"/>
      <c r="H2045" s="244"/>
      <c r="I2045" s="243"/>
      <c r="J2045" s="244"/>
      <c r="K2045" s="244"/>
      <c r="L2045" s="244"/>
      <c r="M2045" s="244"/>
      <c r="N2045" s="290"/>
      <c r="O2045" s="391" t="str">
        <f>IF(ISBLANK(L2045),"",IF(OR(ISBLANK(VLOOKUP(L2045&amp;"-"&amp;E2045,'Np Quality'!A:M,6,FALSE)),ISERROR(VLOOKUP(L2045&amp;"-"&amp;E2045,'Np Quality'!A:M,6,FALSE))),"-",VLOOKUP(L2045&amp;"-"&amp;E2045,'Np Quality'!A:M,6,FALSE)))</f>
        <v/>
      </c>
      <c r="P2045" s="391" t="str">
        <f>IF(ISBLANK(L2045),"",IF(OR(ISBLANK(VLOOKUP(L2045&amp;"-"&amp;E2045,'Np Quality'!A:M,7,FALSE)),ISERROR(VLOOKUP(L2045&amp;"-"&amp;E2045,'Np Quality'!A:M,7,FALSE))),"-",VLOOKUP(L2045&amp;"-"&amp;E2045,'Np Quality'!A:M,7,FALSE)))</f>
        <v/>
      </c>
      <c r="Q2045" s="391" t="str">
        <f>IF(ISBLANK(L2045),"",IF(OR(ISBLANK(VLOOKUP(L2045&amp;"-"&amp;E2045,'Np Quality'!A:M,8,FALSE)),ISERROR(VLOOKUP(L2045&amp;"-"&amp;E2045,'Np Quality'!A:M,8,FALSE))),"-",VLOOKUP(L2045&amp;"-"&amp;E2045,'Np Quality'!A:M,8,FALSE)))</f>
        <v/>
      </c>
      <c r="R2045" s="283" t="str">
        <f>IF(ISBLANK(L2046),"",IF(OR(ISBLANK(VLOOKUP(L2046&amp;"-"&amp;E2046,'Np Quality'!A:M,9,FALSE)),ISERROR(VLOOKUP(L2046&amp;"-"&amp;E2046,'Np Quality'!A:M,9,FALSE))),"-",VLOOKUP(L2046&amp;"-"&amp;E2046,'Np Quality'!A:M,9,FALSE)))</f>
        <v/>
      </c>
      <c r="S2045" s="150"/>
      <c r="T2045" s="395" t="str">
        <f t="shared" si="225"/>
        <v/>
      </c>
      <c r="U2045" s="395" t="str">
        <f t="shared" si="222"/>
        <v/>
      </c>
      <c r="V2045" s="396"/>
      <c r="W2045" s="282"/>
    </row>
    <row r="2046" spans="1:23">
      <c r="A2046" s="382" t="str">
        <f t="shared" si="223"/>
        <v/>
      </c>
      <c r="B2046" s="383" t="str">
        <f t="shared" si="226"/>
        <v/>
      </c>
      <c r="C2046" s="236"/>
      <c r="D2046" s="282"/>
      <c r="E2046" s="384" t="str">
        <f t="shared" si="224"/>
        <v/>
      </c>
      <c r="F2046" s="388"/>
      <c r="G2046" s="243"/>
      <c r="H2046" s="244"/>
      <c r="I2046" s="243"/>
      <c r="J2046" s="244"/>
      <c r="K2046" s="244"/>
      <c r="L2046" s="244"/>
      <c r="M2046" s="244"/>
      <c r="N2046" s="290"/>
      <c r="O2046" s="391" t="str">
        <f>IF(ISBLANK(L2046),"",IF(OR(ISBLANK(VLOOKUP(L2046&amp;"-"&amp;E2046,'Np Quality'!A:M,6,FALSE)),ISERROR(VLOOKUP(L2046&amp;"-"&amp;E2046,'Np Quality'!A:M,6,FALSE))),"-",VLOOKUP(L2046&amp;"-"&amp;E2046,'Np Quality'!A:M,6,FALSE)))</f>
        <v/>
      </c>
      <c r="P2046" s="391" t="str">
        <f>IF(ISBLANK(L2046),"",IF(OR(ISBLANK(VLOOKUP(L2046&amp;"-"&amp;E2046,'Np Quality'!A:M,7,FALSE)),ISERROR(VLOOKUP(L2046&amp;"-"&amp;E2046,'Np Quality'!A:M,7,FALSE))),"-",VLOOKUP(L2046&amp;"-"&amp;E2046,'Np Quality'!A:M,7,FALSE)))</f>
        <v/>
      </c>
      <c r="Q2046" s="391" t="str">
        <f>IF(ISBLANK(L2046),"",IF(OR(ISBLANK(VLOOKUP(L2046&amp;"-"&amp;E2046,'Np Quality'!A:M,8,FALSE)),ISERROR(VLOOKUP(L2046&amp;"-"&amp;E2046,'Np Quality'!A:M,8,FALSE))),"-",VLOOKUP(L2046&amp;"-"&amp;E2046,'Np Quality'!A:M,8,FALSE)))</f>
        <v/>
      </c>
      <c r="R2046" s="283" t="str">
        <f>IF(ISBLANK(L2046),"",IF(OR(ISBLANK(VLOOKUP(L2046&amp;"-"&amp;E2046,'Np Quality'!A:M,9,FALSE)),ISERROR(VLOOKUP(L2046&amp;"-"&amp;E2046,'Np Quality'!A:M,9,FALSE))),"-",VLOOKUP(L2046&amp;"-"&amp;E2046,'Np Quality'!A:M,9,FALSE)))</f>
        <v/>
      </c>
      <c r="S2046" s="150"/>
      <c r="T2046" s="395" t="str">
        <f t="shared" si="225"/>
        <v/>
      </c>
      <c r="U2046" s="395" t="str">
        <f t="shared" si="222"/>
        <v/>
      </c>
      <c r="V2046" s="396"/>
      <c r="W2046" s="282"/>
    </row>
    <row r="2047" spans="1:23">
      <c r="A2047" s="382" t="str">
        <f t="shared" si="223"/>
        <v/>
      </c>
      <c r="B2047" s="383" t="str">
        <f t="shared" si="226"/>
        <v/>
      </c>
      <c r="C2047" s="236"/>
      <c r="D2047" s="282"/>
      <c r="E2047" s="384" t="str">
        <f t="shared" si="224"/>
        <v/>
      </c>
      <c r="F2047" s="388"/>
      <c r="G2047" s="243"/>
      <c r="H2047" s="244"/>
      <c r="I2047" s="243"/>
      <c r="J2047" s="244"/>
      <c r="K2047" s="244"/>
      <c r="L2047" s="244"/>
      <c r="M2047" s="244"/>
      <c r="N2047" s="290"/>
      <c r="O2047" s="391" t="str">
        <f>IF(ISBLANK(L2057),"",IF(OR(ISBLANK(VLOOKUP(L2057&amp;"-"&amp;E2057,'Np Quality'!A:M,6,FALSE)),ISERROR(VLOOKUP(L2057&amp;"-"&amp;E2057,'Np Quality'!A:M,6,FALSE))),"-",VLOOKUP(L2057&amp;"-"&amp;E2057,'Np Quality'!A:M,6,FALSE)))</f>
        <v/>
      </c>
      <c r="P2047" s="391" t="str">
        <f>IF(ISBLANK(L2047),"",IF(OR(ISBLANK(VLOOKUP(L2047&amp;"-"&amp;E2047,'Np Quality'!A:M,7,FALSE)),ISERROR(VLOOKUP(L2047&amp;"-"&amp;E2047,'Np Quality'!A:M,7,FALSE))),"-",VLOOKUP(L2047&amp;"-"&amp;E2047,'Np Quality'!A:M,7,FALSE)))</f>
        <v/>
      </c>
      <c r="Q2047" s="391" t="str">
        <f>IF(ISBLANK(L2047),"",IF(OR(ISBLANK(VLOOKUP(L2047&amp;"-"&amp;E2047,'Np Quality'!A:M,8,FALSE)),ISERROR(VLOOKUP(L2047&amp;"-"&amp;E2047,'Np Quality'!A:M,8,FALSE))),"-",VLOOKUP(L2047&amp;"-"&amp;E2047,'Np Quality'!A:M,8,FALSE)))</f>
        <v/>
      </c>
      <c r="R2047" s="283" t="str">
        <f>IF(ISBLANK(L2047),"",IF(OR(ISBLANK(VLOOKUP(L2047&amp;"-"&amp;E2047,'Np Quality'!A:M,9,FALSE)),ISERROR(VLOOKUP(L2047&amp;"-"&amp;E2047,'Np Quality'!A:M,9,FALSE))),"-",VLOOKUP(L2047&amp;"-"&amp;E2047,'Np Quality'!A:M,9,FALSE)))</f>
        <v/>
      </c>
      <c r="S2047" s="150"/>
      <c r="T2047" s="395" t="str">
        <f t="shared" si="225"/>
        <v/>
      </c>
      <c r="U2047" s="395" t="str">
        <f t="shared" si="222"/>
        <v/>
      </c>
      <c r="V2047" s="396"/>
      <c r="W2047" s="282"/>
    </row>
    <row r="2048" spans="1:23">
      <c r="A2048" s="382" t="str">
        <f t="shared" si="223"/>
        <v/>
      </c>
      <c r="B2048" s="383" t="str">
        <f t="shared" si="226"/>
        <v/>
      </c>
      <c r="C2048" s="236"/>
      <c r="D2048" s="282"/>
      <c r="E2048" s="384" t="str">
        <f t="shared" si="224"/>
        <v/>
      </c>
      <c r="F2048" s="388"/>
      <c r="G2048" s="243"/>
      <c r="H2048" s="244"/>
      <c r="I2048" s="243"/>
      <c r="J2048" s="244"/>
      <c r="K2048" s="244"/>
      <c r="L2048" s="244"/>
      <c r="M2048" s="244"/>
      <c r="N2048" s="290"/>
      <c r="O2048" s="391" t="str">
        <f>IF(ISBLANK(L2058),"",IF(OR(ISBLANK(VLOOKUP(L2058&amp;"-"&amp;E2058,'Np Quality'!A:M,6,FALSE)),ISERROR(VLOOKUP(L2058&amp;"-"&amp;E2058,'Np Quality'!A:M,6,FALSE))),"-",VLOOKUP(L2058&amp;"-"&amp;E2058,'Np Quality'!A:M,6,FALSE)))</f>
        <v/>
      </c>
      <c r="P2048" s="391" t="str">
        <f>IF(ISBLANK(L2048),"",IF(OR(ISBLANK(VLOOKUP(L2048&amp;"-"&amp;E2048,'Np Quality'!A:M,7,FALSE)),ISERROR(VLOOKUP(L2048&amp;"-"&amp;E2048,'Np Quality'!A:M,7,FALSE))),"-",VLOOKUP(L2048&amp;"-"&amp;E2048,'Np Quality'!A:M,7,FALSE)))</f>
        <v/>
      </c>
      <c r="Q2048" s="391" t="str">
        <f>IF(ISBLANK(L2048),"",IF(OR(ISBLANK(VLOOKUP(L2048&amp;"-"&amp;E2048,'Np Quality'!A:M,8,FALSE)),ISERROR(VLOOKUP(L2048&amp;"-"&amp;E2048,'Np Quality'!A:M,8,FALSE))),"-",VLOOKUP(L2048&amp;"-"&amp;E2048,'Np Quality'!A:M,8,FALSE)))</f>
        <v/>
      </c>
      <c r="R2048" s="283" t="str">
        <f>IF(ISBLANK(L2048),"",IF(OR(ISBLANK(VLOOKUP(L2048&amp;"-"&amp;E2048,'Np Quality'!A:M,9,FALSE)),ISERROR(VLOOKUP(L2048&amp;"-"&amp;E2048,'Np Quality'!A:M,9,FALSE))),"-",VLOOKUP(L2048&amp;"-"&amp;E2048,'Np Quality'!A:M,9,FALSE)))</f>
        <v/>
      </c>
      <c r="S2048" s="150"/>
      <c r="T2048" s="395" t="str">
        <f t="shared" si="225"/>
        <v/>
      </c>
      <c r="U2048" s="395" t="str">
        <f t="shared" ref="U2048:U2111" si="227">IF(ISNUMBER(B2048),CHOOSE(B2048,M2048,M2048&amp;","&amp;M2049,M2048&amp;","&amp;M2049&amp;","&amp;M2050,M2048&amp;","&amp;M2049&amp;","&amp;M2050&amp;","&amp;M2051),"")</f>
        <v/>
      </c>
      <c r="V2048" s="396"/>
      <c r="W2048" s="282"/>
    </row>
    <row r="2049" spans="1:23">
      <c r="A2049" s="382" t="str">
        <f t="shared" si="223"/>
        <v/>
      </c>
      <c r="B2049" s="383" t="str">
        <f t="shared" si="226"/>
        <v/>
      </c>
      <c r="C2049" s="236"/>
      <c r="D2049" s="282"/>
      <c r="E2049" s="384" t="str">
        <f t="shared" si="224"/>
        <v/>
      </c>
      <c r="F2049" s="388"/>
      <c r="G2049" s="243"/>
      <c r="H2049" s="244"/>
      <c r="I2049" s="243"/>
      <c r="J2049" s="244"/>
      <c r="K2049" s="244"/>
      <c r="L2049" s="244"/>
      <c r="M2049" s="244"/>
      <c r="N2049" s="290"/>
      <c r="O2049" s="391" t="str">
        <f>IF(ISBLANK(L2059),"",IF(OR(ISBLANK(VLOOKUP(L2059&amp;"-"&amp;E2059,'Np Quality'!A:M,6,FALSE)),ISERROR(VLOOKUP(L2059&amp;"-"&amp;E2059,'Np Quality'!A:M,6,FALSE))),"-",VLOOKUP(L2059&amp;"-"&amp;E2059,'Np Quality'!A:M,6,FALSE)))</f>
        <v/>
      </c>
      <c r="P2049" s="391" t="str">
        <f>IF(ISBLANK(L2049),"",IF(OR(ISBLANK(VLOOKUP(L2049&amp;"-"&amp;E2049,'Np Quality'!A:M,7,FALSE)),ISERROR(VLOOKUP(L2049&amp;"-"&amp;E2049,'Np Quality'!A:M,7,FALSE))),"-",VLOOKUP(L2049&amp;"-"&amp;E2049,'Np Quality'!A:M,7,FALSE)))</f>
        <v/>
      </c>
      <c r="Q2049" s="391" t="str">
        <f>IF(ISBLANK(L2049),"",IF(OR(ISBLANK(VLOOKUP(L2049&amp;"-"&amp;E2049,'Np Quality'!A:M,8,FALSE)),ISERROR(VLOOKUP(L2049&amp;"-"&amp;E2049,'Np Quality'!A:M,8,FALSE))),"-",VLOOKUP(L2049&amp;"-"&amp;E2049,'Np Quality'!A:M,8,FALSE)))</f>
        <v/>
      </c>
      <c r="R2049" s="283" t="str">
        <f>IF(ISBLANK(L2049),"",IF(OR(ISBLANK(VLOOKUP(L2049&amp;"-"&amp;E2049,'Np Quality'!A:M,9,FALSE)),ISERROR(VLOOKUP(L2049&amp;"-"&amp;E2049,'Np Quality'!A:M,9,FALSE))),"-",VLOOKUP(L2049&amp;"-"&amp;E2049,'Np Quality'!A:M,9,FALSE)))</f>
        <v/>
      </c>
      <c r="S2049" s="150"/>
      <c r="T2049" s="395" t="str">
        <f t="shared" si="225"/>
        <v/>
      </c>
      <c r="U2049" s="395" t="str">
        <f t="shared" si="227"/>
        <v/>
      </c>
      <c r="V2049" s="396"/>
      <c r="W2049" s="282"/>
    </row>
    <row r="2050" spans="1:23">
      <c r="A2050" s="382" t="str">
        <f t="shared" si="223"/>
        <v/>
      </c>
      <c r="B2050" s="383" t="str">
        <f t="shared" si="226"/>
        <v/>
      </c>
      <c r="C2050" s="236"/>
      <c r="D2050" s="282"/>
      <c r="E2050" s="384" t="str">
        <f t="shared" si="224"/>
        <v/>
      </c>
      <c r="F2050" s="388"/>
      <c r="G2050" s="243"/>
      <c r="H2050" s="244"/>
      <c r="I2050" s="243"/>
      <c r="J2050" s="244"/>
      <c r="K2050" s="244"/>
      <c r="L2050" s="244"/>
      <c r="M2050" s="244"/>
      <c r="N2050" s="290"/>
      <c r="O2050" s="391" t="str">
        <f>IF(ISBLANK(L2060),"",IF(OR(ISBLANK(VLOOKUP(L2060&amp;"-"&amp;E2060,'Np Quality'!A:M,6,FALSE)),ISERROR(VLOOKUP(L2060&amp;"-"&amp;E2060,'Np Quality'!A:M,6,FALSE))),"-",VLOOKUP(L2060&amp;"-"&amp;E2060,'Np Quality'!A:M,6,FALSE)))</f>
        <v/>
      </c>
      <c r="P2050" s="391" t="str">
        <f>IF(ISBLANK(L2050),"",IF(OR(ISBLANK(VLOOKUP(L2050&amp;"-"&amp;E2050,'Np Quality'!A:M,7,FALSE)),ISERROR(VLOOKUP(L2050&amp;"-"&amp;E2050,'Np Quality'!A:M,7,FALSE))),"-",VLOOKUP(L2050&amp;"-"&amp;E2050,'Np Quality'!A:M,7,FALSE)))</f>
        <v/>
      </c>
      <c r="Q2050" s="391" t="str">
        <f>IF(ISBLANK(L2050),"",IF(OR(ISBLANK(VLOOKUP(L2050&amp;"-"&amp;E2050,'Np Quality'!A:M,8,FALSE)),ISERROR(VLOOKUP(L2050&amp;"-"&amp;E2050,'Np Quality'!A:M,8,FALSE))),"-",VLOOKUP(L2050&amp;"-"&amp;E2050,'Np Quality'!A:M,8,FALSE)))</f>
        <v/>
      </c>
      <c r="R2050" s="283" t="str">
        <f>IF(ISBLANK(L2050),"",IF(OR(ISBLANK(VLOOKUP(L2050&amp;"-"&amp;E2050,'Np Quality'!A:M,9,FALSE)),ISERROR(VLOOKUP(L2050&amp;"-"&amp;E2050,'Np Quality'!A:M,9,FALSE))),"-",VLOOKUP(L2050&amp;"-"&amp;E2050,'Np Quality'!A:M,9,FALSE)))</f>
        <v/>
      </c>
      <c r="S2050" s="150"/>
      <c r="T2050" s="395" t="str">
        <f t="shared" si="225"/>
        <v/>
      </c>
      <c r="U2050" s="395" t="str">
        <f t="shared" si="227"/>
        <v/>
      </c>
      <c r="V2050" s="396"/>
      <c r="W2050" s="282"/>
    </row>
    <row r="2051" spans="1:23">
      <c r="A2051" s="382" t="str">
        <f t="shared" si="223"/>
        <v/>
      </c>
      <c r="B2051" s="383" t="str">
        <f t="shared" si="226"/>
        <v/>
      </c>
      <c r="C2051" s="236"/>
      <c r="D2051" s="282"/>
      <c r="E2051" s="384" t="str">
        <f t="shared" si="224"/>
        <v/>
      </c>
      <c r="F2051" s="388"/>
      <c r="G2051" s="243"/>
      <c r="H2051" s="244"/>
      <c r="I2051" s="243"/>
      <c r="J2051" s="244"/>
      <c r="K2051" s="244"/>
      <c r="L2051" s="244"/>
      <c r="M2051" s="244"/>
      <c r="N2051" s="290"/>
      <c r="O2051" s="391" t="str">
        <f>IF(ISBLANK(L2061),"",IF(OR(ISBLANK(VLOOKUP(L2061&amp;"-"&amp;E2061,'Np Quality'!A:M,6,FALSE)),ISERROR(VLOOKUP(L2061&amp;"-"&amp;E2061,'Np Quality'!A:M,6,FALSE))),"-",VLOOKUP(L2061&amp;"-"&amp;E2061,'Np Quality'!A:M,6,FALSE)))</f>
        <v/>
      </c>
      <c r="P2051" s="391" t="str">
        <f>IF(ISBLANK(L2051),"",IF(OR(ISBLANK(VLOOKUP(L2051&amp;"-"&amp;E2051,'Np Quality'!A:M,7,FALSE)),ISERROR(VLOOKUP(L2051&amp;"-"&amp;E2051,'Np Quality'!A:M,7,FALSE))),"-",VLOOKUP(L2051&amp;"-"&amp;E2051,'Np Quality'!A:M,7,FALSE)))</f>
        <v/>
      </c>
      <c r="Q2051" s="391" t="str">
        <f>IF(ISBLANK(L2051),"",IF(OR(ISBLANK(VLOOKUP(L2051&amp;"-"&amp;E2051,'Np Quality'!A:M,8,FALSE)),ISERROR(VLOOKUP(L2051&amp;"-"&amp;E2051,'Np Quality'!A:M,8,FALSE))),"-",VLOOKUP(L2051&amp;"-"&amp;E2051,'Np Quality'!A:M,8,FALSE)))</f>
        <v/>
      </c>
      <c r="R2051" s="283" t="str">
        <f>IF(ISBLANK(L2051),"",IF(OR(ISBLANK(VLOOKUP(L2051&amp;"-"&amp;E2051,'Np Quality'!A:M,9,FALSE)),ISERROR(VLOOKUP(L2051&amp;"-"&amp;E2051,'Np Quality'!A:M,9,FALSE))),"-",VLOOKUP(L2051&amp;"-"&amp;E2051,'Np Quality'!A:M,9,FALSE)))</f>
        <v/>
      </c>
      <c r="S2051" s="150"/>
      <c r="T2051" s="395" t="str">
        <f t="shared" si="225"/>
        <v/>
      </c>
      <c r="U2051" s="395" t="str">
        <f t="shared" si="227"/>
        <v/>
      </c>
      <c r="V2051" s="396"/>
      <c r="W2051" s="282"/>
    </row>
    <row r="2052" spans="1:23">
      <c r="A2052" s="382" t="str">
        <f t="shared" si="223"/>
        <v/>
      </c>
      <c r="B2052" s="383" t="str">
        <f t="shared" si="226"/>
        <v/>
      </c>
      <c r="C2052" s="236"/>
      <c r="D2052" s="282"/>
      <c r="E2052" s="384" t="str">
        <f t="shared" si="224"/>
        <v/>
      </c>
      <c r="F2052" s="388"/>
      <c r="G2052" s="243"/>
      <c r="H2052" s="244"/>
      <c r="I2052" s="243"/>
      <c r="J2052" s="244"/>
      <c r="K2052" s="244"/>
      <c r="L2052" s="244"/>
      <c r="M2052" s="244"/>
      <c r="N2052" s="290"/>
      <c r="O2052" s="391" t="str">
        <f>IF(ISBLANK(L2063),"",IF(OR(ISBLANK(VLOOKUP(L2063&amp;"-"&amp;E2063,'Np Quality'!A:M,6,FALSE)),ISERROR(VLOOKUP(L2063&amp;"-"&amp;E2063,'Np Quality'!A:M,6,FALSE))),"-",VLOOKUP(L2063&amp;"-"&amp;E2063,'Np Quality'!A:M,6,FALSE)))</f>
        <v/>
      </c>
      <c r="P2052" s="391" t="str">
        <f>IF(ISBLANK(L2052),"",IF(OR(ISBLANK(VLOOKUP(L2052&amp;"-"&amp;E2052,'Np Quality'!A:M,7,FALSE)),ISERROR(VLOOKUP(L2052&amp;"-"&amp;E2052,'Np Quality'!A:M,7,FALSE))),"-",VLOOKUP(L2052&amp;"-"&amp;E2052,'Np Quality'!A:M,7,FALSE)))</f>
        <v/>
      </c>
      <c r="Q2052" s="391" t="str">
        <f>IF(ISBLANK(L2052),"",IF(OR(ISBLANK(VLOOKUP(L2052&amp;"-"&amp;E2052,'Np Quality'!A:M,8,FALSE)),ISERROR(VLOOKUP(L2052&amp;"-"&amp;E2052,'Np Quality'!A:M,8,FALSE))),"-",VLOOKUP(L2052&amp;"-"&amp;E2052,'Np Quality'!A:M,8,FALSE)))</f>
        <v/>
      </c>
      <c r="R2052" s="283" t="str">
        <f>IF(ISBLANK(L2052),"",IF(OR(ISBLANK(VLOOKUP(L2052&amp;"-"&amp;E2052,'Np Quality'!A:M,9,FALSE)),ISERROR(VLOOKUP(L2052&amp;"-"&amp;E2052,'Np Quality'!A:M,9,FALSE))),"-",VLOOKUP(L2052&amp;"-"&amp;E2052,'Np Quality'!A:M,9,FALSE)))</f>
        <v/>
      </c>
      <c r="S2052" s="150"/>
      <c r="T2052" s="395" t="str">
        <f t="shared" si="225"/>
        <v/>
      </c>
      <c r="U2052" s="395" t="str">
        <f t="shared" si="227"/>
        <v/>
      </c>
      <c r="V2052" s="396"/>
      <c r="W2052" s="282"/>
    </row>
    <row r="2053" spans="1:23">
      <c r="A2053" s="382" t="str">
        <f t="shared" si="223"/>
        <v/>
      </c>
      <c r="B2053" s="383" t="str">
        <f t="shared" si="226"/>
        <v/>
      </c>
      <c r="C2053" s="236"/>
      <c r="D2053" s="282"/>
      <c r="E2053" s="384" t="str">
        <f t="shared" si="224"/>
        <v/>
      </c>
      <c r="F2053" s="388"/>
      <c r="G2053" s="243"/>
      <c r="H2053" s="244"/>
      <c r="I2053" s="243"/>
      <c r="J2053" s="244"/>
      <c r="K2053" s="244"/>
      <c r="L2053" s="244"/>
      <c r="M2053" s="244"/>
      <c r="N2053" s="290"/>
      <c r="O2053" s="391" t="str">
        <f>IF(ISBLANK(L2063),"",IF(OR(ISBLANK(VLOOKUP(L2063&amp;"-"&amp;E2063,'Np Quality'!A:M,6,FALSE)),ISERROR(VLOOKUP(L2063&amp;"-"&amp;E2063,'Np Quality'!A:M,6,FALSE))),"-",VLOOKUP(L2063&amp;"-"&amp;E2063,'Np Quality'!A:M,6,FALSE)))</f>
        <v/>
      </c>
      <c r="P2053" s="391" t="str">
        <f>IF(ISBLANK(L2054),"",IF(OR(ISBLANK(VLOOKUP(L2054&amp;"-"&amp;E2054,'Np Quality'!A:M,7,FALSE)),ISERROR(VLOOKUP(L2054&amp;"-"&amp;E2054,'Np Quality'!A:M,7,FALSE))),"-",VLOOKUP(L2054&amp;"-"&amp;E2054,'Np Quality'!A:M,7,FALSE)))</f>
        <v/>
      </c>
      <c r="Q2053" s="391" t="str">
        <f>IF(ISBLANK(L2053),"",IF(OR(ISBLANK(VLOOKUP(L2053&amp;"-"&amp;E2053,'Np Quality'!A:M,8,FALSE)),ISERROR(VLOOKUP(L2053&amp;"-"&amp;E2053,'Np Quality'!A:M,8,FALSE))),"-",VLOOKUP(L2053&amp;"-"&amp;E2053,'Np Quality'!A:M,8,FALSE)))</f>
        <v/>
      </c>
      <c r="R2053" s="283" t="str">
        <f>IF(ISBLANK(L2053),"",IF(OR(ISBLANK(VLOOKUP(L2053&amp;"-"&amp;E2053,'Np Quality'!A:M,9,FALSE)),ISERROR(VLOOKUP(L2053&amp;"-"&amp;E2053,'Np Quality'!A:M,9,FALSE))),"-",VLOOKUP(L2053&amp;"-"&amp;E2053,'Np Quality'!A:M,9,FALSE)))</f>
        <v/>
      </c>
      <c r="S2053" s="150"/>
      <c r="T2053" s="395" t="str">
        <f t="shared" si="225"/>
        <v/>
      </c>
      <c r="U2053" s="395" t="str">
        <f t="shared" si="227"/>
        <v/>
      </c>
      <c r="V2053" s="396"/>
      <c r="W2053" s="282"/>
    </row>
    <row r="2054" spans="1:23">
      <c r="A2054" s="382" t="str">
        <f t="shared" si="223"/>
        <v/>
      </c>
      <c r="B2054" s="383" t="str">
        <f t="shared" si="226"/>
        <v/>
      </c>
      <c r="C2054" s="236"/>
      <c r="D2054" s="282"/>
      <c r="E2054" s="384" t="str">
        <f t="shared" si="224"/>
        <v/>
      </c>
      <c r="F2054" s="388"/>
      <c r="G2054" s="243"/>
      <c r="H2054" s="244"/>
      <c r="I2054" s="243"/>
      <c r="J2054" s="244"/>
      <c r="K2054" s="244"/>
      <c r="L2054" s="244"/>
      <c r="M2054" s="244"/>
      <c r="N2054" s="290"/>
      <c r="O2054" s="391" t="str">
        <f>IF(ISBLANK(L2064),"",IF(OR(ISBLANK(VLOOKUP(L2064&amp;"-"&amp;E2064,'Np Quality'!A:M,6,FALSE)),ISERROR(VLOOKUP(L2064&amp;"-"&amp;E2064,'Np Quality'!A:M,6,FALSE))),"-",VLOOKUP(L2064&amp;"-"&amp;E2064,'Np Quality'!A:M,6,FALSE)))</f>
        <v/>
      </c>
      <c r="P2054" s="391" t="str">
        <f>IF(ISBLANK(L2054),"",IF(OR(ISBLANK(VLOOKUP(L2054&amp;"-"&amp;E2054,'Np Quality'!A:M,7,FALSE)),ISERROR(VLOOKUP(L2054&amp;"-"&amp;E2054,'Np Quality'!A:M,7,FALSE))),"-",VLOOKUP(L2054&amp;"-"&amp;E2054,'Np Quality'!A:M,7,FALSE)))</f>
        <v/>
      </c>
      <c r="Q2054" s="391" t="str">
        <f>IF(ISBLANK(L2055),"",IF(OR(ISBLANK(VLOOKUP(L2055&amp;"-"&amp;E2055,'Np Quality'!A:M,8,FALSE)),ISERROR(VLOOKUP(L2055&amp;"-"&amp;E2055,'Np Quality'!A:M,8,FALSE))),"-",VLOOKUP(L2055&amp;"-"&amp;E2055,'Np Quality'!A:M,8,FALSE)))</f>
        <v/>
      </c>
      <c r="R2054" s="283" t="str">
        <f>IF(ISBLANK(L2054),"",IF(OR(ISBLANK(VLOOKUP(L2054&amp;"-"&amp;E2054,'Np Quality'!A:M,9,FALSE)),ISERROR(VLOOKUP(L2054&amp;"-"&amp;E2054,'Np Quality'!A:M,9,FALSE))),"-",VLOOKUP(L2054&amp;"-"&amp;E2054,'Np Quality'!A:M,9,FALSE)))</f>
        <v/>
      </c>
      <c r="S2054" s="150"/>
      <c r="T2054" s="395" t="str">
        <f t="shared" si="225"/>
        <v/>
      </c>
      <c r="U2054" s="395" t="str">
        <f t="shared" si="227"/>
        <v/>
      </c>
      <c r="V2054" s="396"/>
      <c r="W2054" s="282"/>
    </row>
    <row r="2055" spans="1:23">
      <c r="A2055" s="382" t="str">
        <f t="shared" ref="A2055:A2118" si="228">IF(ISBLANK(H2055),"",H2055&amp;"-"&amp;IF(OR(LEN(I2055)=1,LEN(I2055)=4),"0"&amp;I2055,I2055)&amp;"-"&amp;IF(LEN(G2055)=1,"0"&amp;G2055,G2055))</f>
        <v/>
      </c>
      <c r="B2055" s="383" t="str">
        <f t="shared" si="226"/>
        <v/>
      </c>
      <c r="C2055" s="236"/>
      <c r="D2055" s="282"/>
      <c r="E2055" s="384" t="str">
        <f t="shared" ref="E2055:E2118" si="229">IF(ISBLANK(D2055),"",D2055-F2055)</f>
        <v/>
      </c>
      <c r="F2055" s="388"/>
      <c r="G2055" s="243"/>
      <c r="H2055" s="244"/>
      <c r="I2055" s="243"/>
      <c r="J2055" s="244"/>
      <c r="K2055" s="244"/>
      <c r="L2055" s="244"/>
      <c r="M2055" s="244"/>
      <c r="N2055" s="290"/>
      <c r="O2055" s="391" t="str">
        <f>IF(ISBLANK(L2065),"",IF(OR(ISBLANK(VLOOKUP(L2065&amp;"-"&amp;E2065,'Np Quality'!A:M,6,FALSE)),ISERROR(VLOOKUP(L2065&amp;"-"&amp;E2065,'Np Quality'!A:M,6,FALSE))),"-",VLOOKUP(L2065&amp;"-"&amp;E2065,'Np Quality'!A:M,6,FALSE)))</f>
        <v/>
      </c>
      <c r="P2055" s="391" t="str">
        <f>IF(ISBLANK(L2055),"",IF(OR(ISBLANK(VLOOKUP(L2055&amp;"-"&amp;E2055,'Np Quality'!A:M,7,FALSE)),ISERROR(VLOOKUP(L2055&amp;"-"&amp;E2055,'Np Quality'!A:M,7,FALSE))),"-",VLOOKUP(L2055&amp;"-"&amp;E2055,'Np Quality'!A:M,7,FALSE)))</f>
        <v/>
      </c>
      <c r="Q2055" s="391" t="str">
        <f>IF(ISBLANK(L2055),"",IF(OR(ISBLANK(VLOOKUP(L2055&amp;"-"&amp;E2055,'Np Quality'!A:M,8,FALSE)),ISERROR(VLOOKUP(L2055&amp;"-"&amp;E2055,'Np Quality'!A:M,8,FALSE))),"-",VLOOKUP(L2055&amp;"-"&amp;E2055,'Np Quality'!A:M,8,FALSE)))</f>
        <v/>
      </c>
      <c r="R2055" s="283" t="str">
        <f>IF(ISBLANK(L2056),"",IF(OR(ISBLANK(VLOOKUP(L2056&amp;"-"&amp;E2056,'Np Quality'!A:M,9,FALSE)),ISERROR(VLOOKUP(L2056&amp;"-"&amp;E2056,'Np Quality'!A:M,9,FALSE))),"-",VLOOKUP(L2056&amp;"-"&amp;E2056,'Np Quality'!A:M,9,FALSE)))</f>
        <v/>
      </c>
      <c r="S2055" s="150"/>
      <c r="T2055" s="395" t="str">
        <f t="shared" si="225"/>
        <v/>
      </c>
      <c r="U2055" s="395" t="str">
        <f t="shared" si="227"/>
        <v/>
      </c>
      <c r="V2055" s="396"/>
      <c r="W2055" s="282"/>
    </row>
    <row r="2056" spans="1:23">
      <c r="A2056" s="382" t="str">
        <f t="shared" si="228"/>
        <v/>
      </c>
      <c r="B2056" s="383" t="str">
        <f t="shared" si="226"/>
        <v/>
      </c>
      <c r="C2056" s="236"/>
      <c r="D2056" s="282"/>
      <c r="E2056" s="384" t="str">
        <f t="shared" si="229"/>
        <v/>
      </c>
      <c r="F2056" s="388"/>
      <c r="G2056" s="243"/>
      <c r="H2056" s="244"/>
      <c r="I2056" s="243"/>
      <c r="J2056" s="244"/>
      <c r="K2056" s="244"/>
      <c r="L2056" s="244"/>
      <c r="M2056" s="244"/>
      <c r="N2056" s="290"/>
      <c r="O2056" s="391" t="str">
        <f>IF(ISBLANK(L2066),"",IF(OR(ISBLANK(VLOOKUP(L2066&amp;"-"&amp;E2066,'Np Quality'!A:M,6,FALSE)),ISERROR(VLOOKUP(L2066&amp;"-"&amp;E2066,'Np Quality'!A:M,6,FALSE))),"-",VLOOKUP(L2066&amp;"-"&amp;E2066,'Np Quality'!A:M,6,FALSE)))</f>
        <v/>
      </c>
      <c r="P2056" s="391" t="str">
        <f>IF(ISBLANK(L2056),"",IF(OR(ISBLANK(VLOOKUP(L2056&amp;"-"&amp;E2056,'Np Quality'!A:M,7,FALSE)),ISERROR(VLOOKUP(L2056&amp;"-"&amp;E2056,'Np Quality'!A:M,7,FALSE))),"-",VLOOKUP(L2056&amp;"-"&amp;E2056,'Np Quality'!A:M,7,FALSE)))</f>
        <v/>
      </c>
      <c r="Q2056" s="391" t="str">
        <f>IF(ISBLANK(L2056),"",IF(OR(ISBLANK(VLOOKUP(L2056&amp;"-"&amp;E2056,'Np Quality'!A:M,8,FALSE)),ISERROR(VLOOKUP(L2056&amp;"-"&amp;E2056,'Np Quality'!A:M,8,FALSE))),"-",VLOOKUP(L2056&amp;"-"&amp;E2056,'Np Quality'!A:M,8,FALSE)))</f>
        <v/>
      </c>
      <c r="R2056" s="283" t="str">
        <f>IF(ISBLANK(L2056),"",IF(OR(ISBLANK(VLOOKUP(L2056&amp;"-"&amp;E2056,'Np Quality'!A:M,9,FALSE)),ISERROR(VLOOKUP(L2056&amp;"-"&amp;E2056,'Np Quality'!A:M,9,FALSE))),"-",VLOOKUP(L2056&amp;"-"&amp;E2056,'Np Quality'!A:M,9,FALSE)))</f>
        <v/>
      </c>
      <c r="S2056" s="150"/>
      <c r="T2056" s="395" t="str">
        <f t="shared" ref="T2056:T2119" si="230">IF(ISNUMBER(B2056),CHOOSE(B2056,L2056,L2056&amp;","&amp;L2057,L2056&amp;","&amp;L2057&amp;","&amp;L2058,L2056&amp;","&amp;L2057&amp;","&amp;L2058&amp;","&amp;L2059),"")</f>
        <v/>
      </c>
      <c r="U2056" s="395" t="str">
        <f t="shared" si="227"/>
        <v/>
      </c>
      <c r="V2056" s="396"/>
      <c r="W2056" s="282"/>
    </row>
    <row r="2057" spans="1:23">
      <c r="A2057" s="382" t="str">
        <f t="shared" si="228"/>
        <v/>
      </c>
      <c r="B2057" s="383" t="str">
        <f t="shared" si="226"/>
        <v/>
      </c>
      <c r="C2057" s="236"/>
      <c r="D2057" s="282"/>
      <c r="E2057" s="384" t="str">
        <f t="shared" si="229"/>
        <v/>
      </c>
      <c r="F2057" s="388"/>
      <c r="G2057" s="243"/>
      <c r="H2057" s="244"/>
      <c r="I2057" s="243"/>
      <c r="J2057" s="244"/>
      <c r="K2057" s="244"/>
      <c r="L2057" s="244"/>
      <c r="M2057" s="244"/>
      <c r="N2057" s="290"/>
      <c r="O2057" s="391" t="str">
        <f>IF(ISBLANK(L2057),"",IF(OR(ISBLANK(VLOOKUP(L2057&amp;"-"&amp;E2057,'Np Quality'!A:M,6,FALSE)),ISERROR(VLOOKUP(L2057&amp;"-"&amp;E2057,'Np Quality'!A:M,6,FALSE))),"-",VLOOKUP(L2057&amp;"-"&amp;E2057,'Np Quality'!A:M,6,FALSE)))</f>
        <v/>
      </c>
      <c r="P2057" s="391" t="str">
        <f>IF(ISBLANK(L2067),"",IF(OR(ISBLANK(VLOOKUP(L2067&amp;"-"&amp;E2067,'Np Quality'!A:M,7,FALSE)),ISERROR(VLOOKUP(L2067&amp;"-"&amp;E2067,'Np Quality'!A:M,7,FALSE))),"-",VLOOKUP(L2067&amp;"-"&amp;E2067,'Np Quality'!A:M,7,FALSE)))</f>
        <v/>
      </c>
      <c r="Q2057" s="391" t="str">
        <f>IF(ISBLANK(L2057),"",IF(OR(ISBLANK(VLOOKUP(L2057&amp;"-"&amp;E2057,'Np Quality'!A:M,8,FALSE)),ISERROR(VLOOKUP(L2057&amp;"-"&amp;E2057,'Np Quality'!A:M,8,FALSE))),"-",VLOOKUP(L2057&amp;"-"&amp;E2057,'Np Quality'!A:M,8,FALSE)))</f>
        <v/>
      </c>
      <c r="R2057" s="283" t="str">
        <f>IF(ISBLANK(L2057),"",IF(OR(ISBLANK(VLOOKUP(L2057&amp;"-"&amp;E2057,'Np Quality'!A:M,9,FALSE)),ISERROR(VLOOKUP(L2057&amp;"-"&amp;E2057,'Np Quality'!A:M,9,FALSE))),"-",VLOOKUP(L2057&amp;"-"&amp;E2057,'Np Quality'!A:M,9,FALSE)))</f>
        <v/>
      </c>
      <c r="S2057" s="150"/>
      <c r="T2057" s="395" t="str">
        <f t="shared" si="230"/>
        <v/>
      </c>
      <c r="U2057" s="395" t="str">
        <f t="shared" si="227"/>
        <v/>
      </c>
      <c r="V2057" s="396"/>
      <c r="W2057" s="282"/>
    </row>
    <row r="2058" spans="1:23">
      <c r="A2058" s="382" t="str">
        <f t="shared" si="228"/>
        <v/>
      </c>
      <c r="B2058" s="383" t="str">
        <f t="shared" si="226"/>
        <v/>
      </c>
      <c r="C2058" s="236"/>
      <c r="D2058" s="282"/>
      <c r="E2058" s="384" t="str">
        <f t="shared" si="229"/>
        <v/>
      </c>
      <c r="F2058" s="388"/>
      <c r="G2058" s="243"/>
      <c r="H2058" s="244"/>
      <c r="I2058" s="243"/>
      <c r="J2058" s="244"/>
      <c r="K2058" s="244"/>
      <c r="L2058" s="244"/>
      <c r="M2058" s="244"/>
      <c r="N2058" s="290"/>
      <c r="O2058" s="391" t="str">
        <f>IF(ISBLANK(L2058),"",IF(OR(ISBLANK(VLOOKUP(L2058&amp;"-"&amp;E2058,'Np Quality'!A:M,6,FALSE)),ISERROR(VLOOKUP(L2058&amp;"-"&amp;E2058,'Np Quality'!A:M,6,FALSE))),"-",VLOOKUP(L2058&amp;"-"&amp;E2058,'Np Quality'!A:M,6,FALSE)))</f>
        <v/>
      </c>
      <c r="P2058" s="391" t="str">
        <f>IF(ISBLANK(L2068),"",IF(OR(ISBLANK(VLOOKUP(L2068&amp;"-"&amp;E2068,'Np Quality'!A:M,7,FALSE)),ISERROR(VLOOKUP(L2068&amp;"-"&amp;E2068,'Np Quality'!A:M,7,FALSE))),"-",VLOOKUP(L2068&amp;"-"&amp;E2068,'Np Quality'!A:M,7,FALSE)))</f>
        <v/>
      </c>
      <c r="Q2058" s="391" t="str">
        <f>IF(ISBLANK(L2058),"",IF(OR(ISBLANK(VLOOKUP(L2058&amp;"-"&amp;E2058,'Np Quality'!A:M,8,FALSE)),ISERROR(VLOOKUP(L2058&amp;"-"&amp;E2058,'Np Quality'!A:M,8,FALSE))),"-",VLOOKUP(L2058&amp;"-"&amp;E2058,'Np Quality'!A:M,8,FALSE)))</f>
        <v/>
      </c>
      <c r="R2058" s="283" t="str">
        <f>IF(ISBLANK(L2058),"",IF(OR(ISBLANK(VLOOKUP(L2058&amp;"-"&amp;E2058,'Np Quality'!A:M,9,FALSE)),ISERROR(VLOOKUP(L2058&amp;"-"&amp;E2058,'Np Quality'!A:M,9,FALSE))),"-",VLOOKUP(L2058&amp;"-"&amp;E2058,'Np Quality'!A:M,9,FALSE)))</f>
        <v/>
      </c>
      <c r="S2058" s="150"/>
      <c r="T2058" s="395" t="str">
        <f t="shared" si="230"/>
        <v/>
      </c>
      <c r="U2058" s="395" t="str">
        <f t="shared" si="227"/>
        <v/>
      </c>
      <c r="V2058" s="396"/>
      <c r="W2058" s="282"/>
    </row>
    <row r="2059" spans="1:23">
      <c r="A2059" s="382" t="str">
        <f t="shared" si="228"/>
        <v/>
      </c>
      <c r="B2059" s="383" t="str">
        <f t="shared" si="226"/>
        <v/>
      </c>
      <c r="C2059" s="236"/>
      <c r="D2059" s="282"/>
      <c r="E2059" s="384" t="str">
        <f t="shared" si="229"/>
        <v/>
      </c>
      <c r="F2059" s="388"/>
      <c r="G2059" s="243"/>
      <c r="H2059" s="244"/>
      <c r="I2059" s="243"/>
      <c r="J2059" s="244"/>
      <c r="K2059" s="244"/>
      <c r="L2059" s="244"/>
      <c r="M2059" s="244"/>
      <c r="N2059" s="290"/>
      <c r="O2059" s="391" t="str">
        <f>IF(ISBLANK(L2059),"",IF(OR(ISBLANK(VLOOKUP(L2059&amp;"-"&amp;E2059,'Np Quality'!A:M,6,FALSE)),ISERROR(VLOOKUP(L2059&amp;"-"&amp;E2059,'Np Quality'!A:M,6,FALSE))),"-",VLOOKUP(L2059&amp;"-"&amp;E2059,'Np Quality'!A:M,6,FALSE)))</f>
        <v/>
      </c>
      <c r="P2059" s="391" t="str">
        <f>IF(ISBLANK(L2069),"",IF(OR(ISBLANK(VLOOKUP(L2069&amp;"-"&amp;E2069,'Np Quality'!A:M,7,FALSE)),ISERROR(VLOOKUP(L2069&amp;"-"&amp;E2069,'Np Quality'!A:M,7,FALSE))),"-",VLOOKUP(L2069&amp;"-"&amp;E2069,'Np Quality'!A:M,7,FALSE)))</f>
        <v/>
      </c>
      <c r="Q2059" s="391" t="str">
        <f>IF(ISBLANK(L2059),"",IF(OR(ISBLANK(VLOOKUP(L2059&amp;"-"&amp;E2059,'Np Quality'!A:M,8,FALSE)),ISERROR(VLOOKUP(L2059&amp;"-"&amp;E2059,'Np Quality'!A:M,8,FALSE))),"-",VLOOKUP(L2059&amp;"-"&amp;E2059,'Np Quality'!A:M,8,FALSE)))</f>
        <v/>
      </c>
      <c r="R2059" s="283" t="str">
        <f>IF(ISBLANK(L2059),"",IF(OR(ISBLANK(VLOOKUP(L2059&amp;"-"&amp;E2059,'Np Quality'!A:M,9,FALSE)),ISERROR(VLOOKUP(L2059&amp;"-"&amp;E2059,'Np Quality'!A:M,9,FALSE))),"-",VLOOKUP(L2059&amp;"-"&amp;E2059,'Np Quality'!A:M,9,FALSE)))</f>
        <v/>
      </c>
      <c r="S2059" s="150"/>
      <c r="T2059" s="395" t="str">
        <f t="shared" si="230"/>
        <v/>
      </c>
      <c r="U2059" s="395" t="str">
        <f t="shared" si="227"/>
        <v/>
      </c>
      <c r="V2059" s="396"/>
      <c r="W2059" s="282"/>
    </row>
    <row r="2060" spans="1:23">
      <c r="A2060" s="382" t="str">
        <f t="shared" si="228"/>
        <v/>
      </c>
      <c r="B2060" s="383" t="str">
        <f t="shared" si="226"/>
        <v/>
      </c>
      <c r="C2060" s="236"/>
      <c r="D2060" s="282"/>
      <c r="E2060" s="384" t="str">
        <f t="shared" si="229"/>
        <v/>
      </c>
      <c r="F2060" s="388"/>
      <c r="G2060" s="243"/>
      <c r="H2060" s="244"/>
      <c r="I2060" s="243"/>
      <c r="J2060" s="244"/>
      <c r="K2060" s="244"/>
      <c r="L2060" s="244"/>
      <c r="M2060" s="244"/>
      <c r="N2060" s="290"/>
      <c r="O2060" s="391" t="str">
        <f>IF(ISBLANK(L2060),"",IF(OR(ISBLANK(VLOOKUP(L2060&amp;"-"&amp;E2060,'Np Quality'!A:M,6,FALSE)),ISERROR(VLOOKUP(L2060&amp;"-"&amp;E2060,'Np Quality'!A:M,6,FALSE))),"-",VLOOKUP(L2060&amp;"-"&amp;E2060,'Np Quality'!A:M,6,FALSE)))</f>
        <v/>
      </c>
      <c r="P2060" s="391" t="str">
        <f>IF(ISBLANK(L2070),"",IF(OR(ISBLANK(VLOOKUP(L2070&amp;"-"&amp;E2070,'Np Quality'!A:M,7,FALSE)),ISERROR(VLOOKUP(L2070&amp;"-"&amp;E2070,'Np Quality'!A:M,7,FALSE))),"-",VLOOKUP(L2070&amp;"-"&amp;E2070,'Np Quality'!A:M,7,FALSE)))</f>
        <v/>
      </c>
      <c r="Q2060" s="391" t="str">
        <f>IF(ISBLANK(L2060),"",IF(OR(ISBLANK(VLOOKUP(L2060&amp;"-"&amp;E2060,'Np Quality'!A:M,8,FALSE)),ISERROR(VLOOKUP(L2060&amp;"-"&amp;E2060,'Np Quality'!A:M,8,FALSE))),"-",VLOOKUP(L2060&amp;"-"&amp;E2060,'Np Quality'!A:M,8,FALSE)))</f>
        <v/>
      </c>
      <c r="R2060" s="283" t="str">
        <f>IF(ISBLANK(L2060),"",IF(OR(ISBLANK(VLOOKUP(L2060&amp;"-"&amp;E2060,'Np Quality'!A:M,9,FALSE)),ISERROR(VLOOKUP(L2060&amp;"-"&amp;E2060,'Np Quality'!A:M,9,FALSE))),"-",VLOOKUP(L2060&amp;"-"&amp;E2060,'Np Quality'!A:M,9,FALSE)))</f>
        <v/>
      </c>
      <c r="S2060" s="150"/>
      <c r="T2060" s="395" t="str">
        <f t="shared" si="230"/>
        <v/>
      </c>
      <c r="U2060" s="395" t="str">
        <f t="shared" si="227"/>
        <v/>
      </c>
      <c r="V2060" s="396"/>
      <c r="W2060" s="282"/>
    </row>
    <row r="2061" spans="1:23">
      <c r="A2061" s="382" t="str">
        <f t="shared" si="228"/>
        <v/>
      </c>
      <c r="B2061" s="383" t="str">
        <f t="shared" ref="B2061:B2124" si="231">IF(AND(A2061&lt;&gt;A2060,A2061&lt;&gt;""),COUNTIF(A:A,A2061),"")</f>
        <v/>
      </c>
      <c r="C2061" s="236"/>
      <c r="D2061" s="282"/>
      <c r="E2061" s="384" t="str">
        <f t="shared" si="229"/>
        <v/>
      </c>
      <c r="F2061" s="388"/>
      <c r="G2061" s="243"/>
      <c r="H2061" s="244"/>
      <c r="I2061" s="243"/>
      <c r="J2061" s="244"/>
      <c r="K2061" s="244"/>
      <c r="L2061" s="244"/>
      <c r="M2061" s="244"/>
      <c r="N2061" s="290"/>
      <c r="O2061" s="391" t="str">
        <f>IF(ISBLANK(L2061),"",IF(OR(ISBLANK(VLOOKUP(L2061&amp;"-"&amp;E2061,'Np Quality'!A:M,6,FALSE)),ISERROR(VLOOKUP(L2061&amp;"-"&amp;E2061,'Np Quality'!A:M,6,FALSE))),"-",VLOOKUP(L2061&amp;"-"&amp;E2061,'Np Quality'!A:M,6,FALSE)))</f>
        <v/>
      </c>
      <c r="P2061" s="391" t="str">
        <f>IF(ISBLANK(L2071),"",IF(OR(ISBLANK(VLOOKUP(L2071&amp;"-"&amp;E2071,'Np Quality'!A:M,7,FALSE)),ISERROR(VLOOKUP(L2071&amp;"-"&amp;E2071,'Np Quality'!A:M,7,FALSE))),"-",VLOOKUP(L2071&amp;"-"&amp;E2071,'Np Quality'!A:M,7,FALSE)))</f>
        <v/>
      </c>
      <c r="Q2061" s="391" t="str">
        <f>IF(ISBLANK(L2061),"",IF(OR(ISBLANK(VLOOKUP(L2061&amp;"-"&amp;E2061,'Np Quality'!A:M,8,FALSE)),ISERROR(VLOOKUP(L2061&amp;"-"&amp;E2061,'Np Quality'!A:M,8,FALSE))),"-",VLOOKUP(L2061&amp;"-"&amp;E2061,'Np Quality'!A:M,8,FALSE)))</f>
        <v/>
      </c>
      <c r="R2061" s="283" t="str">
        <f>IF(ISBLANK(L2061),"",IF(OR(ISBLANK(VLOOKUP(L2061&amp;"-"&amp;E2061,'Np Quality'!A:M,9,FALSE)),ISERROR(VLOOKUP(L2061&amp;"-"&amp;E2061,'Np Quality'!A:M,9,FALSE))),"-",VLOOKUP(L2061&amp;"-"&amp;E2061,'Np Quality'!A:M,9,FALSE)))</f>
        <v/>
      </c>
      <c r="S2061" s="150"/>
      <c r="T2061" s="395" t="str">
        <f t="shared" si="230"/>
        <v/>
      </c>
      <c r="U2061" s="395" t="str">
        <f t="shared" si="227"/>
        <v/>
      </c>
      <c r="V2061" s="396"/>
      <c r="W2061" s="282"/>
    </row>
    <row r="2062" spans="1:23">
      <c r="A2062" s="382" t="str">
        <f t="shared" si="228"/>
        <v/>
      </c>
      <c r="B2062" s="383" t="str">
        <f t="shared" si="231"/>
        <v/>
      </c>
      <c r="C2062" s="236"/>
      <c r="D2062" s="282"/>
      <c r="E2062" s="384" t="str">
        <f t="shared" si="229"/>
        <v/>
      </c>
      <c r="F2062" s="388"/>
      <c r="G2062" s="243"/>
      <c r="H2062" s="244"/>
      <c r="I2062" s="243"/>
      <c r="J2062" s="244"/>
      <c r="K2062" s="244"/>
      <c r="L2062" s="244"/>
      <c r="M2062" s="244"/>
      <c r="N2062" s="290"/>
      <c r="O2062" s="391" t="str">
        <f>IF(ISBLANK(L2063),"",IF(OR(ISBLANK(VLOOKUP(L2063&amp;"-"&amp;E2063,'Np Quality'!A:M,6,FALSE)),ISERROR(VLOOKUP(L2063&amp;"-"&amp;E2063,'Np Quality'!A:M,6,FALSE))),"-",VLOOKUP(L2063&amp;"-"&amp;E2063,'Np Quality'!A:M,6,FALSE)))</f>
        <v/>
      </c>
      <c r="P2062" s="391" t="str">
        <f>IF(ISBLANK(L2072),"",IF(OR(ISBLANK(VLOOKUP(L2072&amp;"-"&amp;E2072,'Np Quality'!A:M,7,FALSE)),ISERROR(VLOOKUP(L2072&amp;"-"&amp;E2072,'Np Quality'!A:M,7,FALSE))),"-",VLOOKUP(L2072&amp;"-"&amp;E2072,'Np Quality'!A:M,7,FALSE)))</f>
        <v/>
      </c>
      <c r="Q2062" s="391" t="str">
        <f>IF(ISBLANK(L2062),"",IF(OR(ISBLANK(VLOOKUP(L2062&amp;"-"&amp;E2062,'Np Quality'!A:M,8,FALSE)),ISERROR(VLOOKUP(L2062&amp;"-"&amp;E2062,'Np Quality'!A:M,8,FALSE))),"-",VLOOKUP(L2062&amp;"-"&amp;E2062,'Np Quality'!A:M,8,FALSE)))</f>
        <v/>
      </c>
      <c r="R2062" s="283" t="str">
        <f>IF(ISBLANK(L2062),"",IF(OR(ISBLANK(VLOOKUP(L2062&amp;"-"&amp;E2062,'Np Quality'!A:M,9,FALSE)),ISERROR(VLOOKUP(L2062&amp;"-"&amp;E2062,'Np Quality'!A:M,9,FALSE))),"-",VLOOKUP(L2062&amp;"-"&amp;E2062,'Np Quality'!A:M,9,FALSE)))</f>
        <v/>
      </c>
      <c r="S2062" s="150"/>
      <c r="T2062" s="395" t="str">
        <f t="shared" si="230"/>
        <v/>
      </c>
      <c r="U2062" s="395" t="str">
        <f t="shared" si="227"/>
        <v/>
      </c>
      <c r="V2062" s="396"/>
      <c r="W2062" s="282"/>
    </row>
    <row r="2063" spans="1:23">
      <c r="A2063" s="382" t="str">
        <f t="shared" si="228"/>
        <v/>
      </c>
      <c r="B2063" s="383" t="str">
        <f t="shared" si="231"/>
        <v/>
      </c>
      <c r="C2063" s="236"/>
      <c r="D2063" s="282"/>
      <c r="E2063" s="384" t="str">
        <f t="shared" si="229"/>
        <v/>
      </c>
      <c r="F2063" s="388"/>
      <c r="G2063" s="243"/>
      <c r="H2063" s="244"/>
      <c r="I2063" s="243"/>
      <c r="J2063" s="244"/>
      <c r="K2063" s="244"/>
      <c r="L2063" s="244"/>
      <c r="M2063" s="244"/>
      <c r="N2063" s="290"/>
      <c r="O2063" s="391" t="str">
        <f>IF(ISBLANK(L2063),"",IF(OR(ISBLANK(VLOOKUP(L2063&amp;"-"&amp;E2063,'Np Quality'!A:M,6,FALSE)),ISERROR(VLOOKUP(L2063&amp;"-"&amp;E2063,'Np Quality'!A:M,6,FALSE))),"-",VLOOKUP(L2063&amp;"-"&amp;E2063,'Np Quality'!A:M,6,FALSE)))</f>
        <v/>
      </c>
      <c r="P2063" s="391" t="str">
        <f>IF(ISBLANK(L2074),"",IF(OR(ISBLANK(VLOOKUP(L2074&amp;"-"&amp;E2074,'Np Quality'!A:M,7,FALSE)),ISERROR(VLOOKUP(L2074&amp;"-"&amp;E2074,'Np Quality'!A:M,7,FALSE))),"-",VLOOKUP(L2074&amp;"-"&amp;E2074,'Np Quality'!A:M,7,FALSE)))</f>
        <v/>
      </c>
      <c r="Q2063" s="391" t="str">
        <f>IF(ISBLANK(L2063),"",IF(OR(ISBLANK(VLOOKUP(L2063&amp;"-"&amp;E2063,'Np Quality'!A:M,8,FALSE)),ISERROR(VLOOKUP(L2063&amp;"-"&amp;E2063,'Np Quality'!A:M,8,FALSE))),"-",VLOOKUP(L2063&amp;"-"&amp;E2063,'Np Quality'!A:M,8,FALSE)))</f>
        <v/>
      </c>
      <c r="R2063" s="283" t="str">
        <f>IF(ISBLANK(L2063),"",IF(OR(ISBLANK(VLOOKUP(L2063&amp;"-"&amp;E2063,'Np Quality'!A:M,9,FALSE)),ISERROR(VLOOKUP(L2063&amp;"-"&amp;E2063,'Np Quality'!A:M,9,FALSE))),"-",VLOOKUP(L2063&amp;"-"&amp;E2063,'Np Quality'!A:M,9,FALSE)))</f>
        <v/>
      </c>
      <c r="S2063" s="150"/>
      <c r="T2063" s="395" t="str">
        <f t="shared" si="230"/>
        <v/>
      </c>
      <c r="U2063" s="395" t="str">
        <f t="shared" si="227"/>
        <v/>
      </c>
      <c r="V2063" s="396"/>
      <c r="W2063" s="282"/>
    </row>
    <row r="2064" spans="1:23">
      <c r="A2064" s="382" t="str">
        <f t="shared" si="228"/>
        <v/>
      </c>
      <c r="B2064" s="383" t="str">
        <f t="shared" si="231"/>
        <v/>
      </c>
      <c r="C2064" s="236"/>
      <c r="D2064" s="282"/>
      <c r="E2064" s="384" t="str">
        <f t="shared" si="229"/>
        <v/>
      </c>
      <c r="F2064" s="388"/>
      <c r="G2064" s="243"/>
      <c r="H2064" s="244"/>
      <c r="I2064" s="243"/>
      <c r="J2064" s="244"/>
      <c r="K2064" s="244"/>
      <c r="L2064" s="244"/>
      <c r="M2064" s="244"/>
      <c r="N2064" s="290"/>
      <c r="O2064" s="391" t="str">
        <f>IF(ISBLANK(L2064),"",IF(OR(ISBLANK(VLOOKUP(L2064&amp;"-"&amp;E2064,'Np Quality'!A:M,6,FALSE)),ISERROR(VLOOKUP(L2064&amp;"-"&amp;E2064,'Np Quality'!A:M,6,FALSE))),"-",VLOOKUP(L2064&amp;"-"&amp;E2064,'Np Quality'!A:M,6,FALSE)))</f>
        <v/>
      </c>
      <c r="P2064" s="391" t="str">
        <f>IF(ISBLANK(L2074),"",IF(OR(ISBLANK(VLOOKUP(L2074&amp;"-"&amp;E2074,'Np Quality'!A:M,7,FALSE)),ISERROR(VLOOKUP(L2074&amp;"-"&amp;E2074,'Np Quality'!A:M,7,FALSE))),"-",VLOOKUP(L2074&amp;"-"&amp;E2074,'Np Quality'!A:M,7,FALSE)))</f>
        <v/>
      </c>
      <c r="Q2064" s="391" t="str">
        <f>IF(ISBLANK(L2065),"",IF(OR(ISBLANK(VLOOKUP(L2065&amp;"-"&amp;E2065,'Np Quality'!A:M,8,FALSE)),ISERROR(VLOOKUP(L2065&amp;"-"&amp;E2065,'Np Quality'!A:M,8,FALSE))),"-",VLOOKUP(L2065&amp;"-"&amp;E2065,'Np Quality'!A:M,8,FALSE)))</f>
        <v/>
      </c>
      <c r="R2064" s="283" t="str">
        <f>IF(ISBLANK(L2064),"",IF(OR(ISBLANK(VLOOKUP(L2064&amp;"-"&amp;E2064,'Np Quality'!A:M,9,FALSE)),ISERROR(VLOOKUP(L2064&amp;"-"&amp;E2064,'Np Quality'!A:M,9,FALSE))),"-",VLOOKUP(L2064&amp;"-"&amp;E2064,'Np Quality'!A:M,9,FALSE)))</f>
        <v/>
      </c>
      <c r="S2064" s="150"/>
      <c r="T2064" s="395" t="str">
        <f t="shared" si="230"/>
        <v/>
      </c>
      <c r="U2064" s="395" t="str">
        <f t="shared" si="227"/>
        <v/>
      </c>
      <c r="V2064" s="396"/>
      <c r="W2064" s="282"/>
    </row>
    <row r="2065" spans="1:23">
      <c r="A2065" s="382" t="str">
        <f t="shared" si="228"/>
        <v/>
      </c>
      <c r="B2065" s="383" t="str">
        <f t="shared" si="231"/>
        <v/>
      </c>
      <c r="C2065" s="236"/>
      <c r="D2065" s="282"/>
      <c r="E2065" s="384" t="str">
        <f t="shared" si="229"/>
        <v/>
      </c>
      <c r="F2065" s="388"/>
      <c r="G2065" s="243"/>
      <c r="H2065" s="244"/>
      <c r="I2065" s="243"/>
      <c r="J2065" s="244"/>
      <c r="K2065" s="244"/>
      <c r="L2065" s="244"/>
      <c r="M2065" s="244"/>
      <c r="N2065" s="290"/>
      <c r="O2065" s="391" t="str">
        <f>IF(ISBLANK(L2065),"",IF(OR(ISBLANK(VLOOKUP(L2065&amp;"-"&amp;E2065,'Np Quality'!A:M,6,FALSE)),ISERROR(VLOOKUP(L2065&amp;"-"&amp;E2065,'Np Quality'!A:M,6,FALSE))),"-",VLOOKUP(L2065&amp;"-"&amp;E2065,'Np Quality'!A:M,6,FALSE)))</f>
        <v/>
      </c>
      <c r="P2065" s="391" t="str">
        <f>IF(ISBLANK(L2075),"",IF(OR(ISBLANK(VLOOKUP(L2075&amp;"-"&amp;E2075,'Np Quality'!A:M,7,FALSE)),ISERROR(VLOOKUP(L2075&amp;"-"&amp;E2075,'Np Quality'!A:M,7,FALSE))),"-",VLOOKUP(L2075&amp;"-"&amp;E2075,'Np Quality'!A:M,7,FALSE)))</f>
        <v/>
      </c>
      <c r="Q2065" s="391" t="str">
        <f>IF(ISBLANK(L2065),"",IF(OR(ISBLANK(VLOOKUP(L2065&amp;"-"&amp;E2065,'Np Quality'!A:M,8,FALSE)),ISERROR(VLOOKUP(L2065&amp;"-"&amp;E2065,'Np Quality'!A:M,8,FALSE))),"-",VLOOKUP(L2065&amp;"-"&amp;E2065,'Np Quality'!A:M,8,FALSE)))</f>
        <v/>
      </c>
      <c r="R2065" s="283" t="str">
        <f>IF(ISBLANK(L2066),"",IF(OR(ISBLANK(VLOOKUP(L2066&amp;"-"&amp;E2066,'Np Quality'!A:M,9,FALSE)),ISERROR(VLOOKUP(L2066&amp;"-"&amp;E2066,'Np Quality'!A:M,9,FALSE))),"-",VLOOKUP(L2066&amp;"-"&amp;E2066,'Np Quality'!A:M,9,FALSE)))</f>
        <v/>
      </c>
      <c r="S2065" s="150"/>
      <c r="T2065" s="395" t="str">
        <f t="shared" si="230"/>
        <v/>
      </c>
      <c r="U2065" s="395" t="str">
        <f t="shared" si="227"/>
        <v/>
      </c>
      <c r="V2065" s="396"/>
      <c r="W2065" s="282"/>
    </row>
    <row r="2066" spans="1:23">
      <c r="A2066" s="382" t="str">
        <f t="shared" si="228"/>
        <v/>
      </c>
      <c r="B2066" s="383" t="str">
        <f t="shared" si="231"/>
        <v/>
      </c>
      <c r="C2066" s="236"/>
      <c r="D2066" s="282"/>
      <c r="E2066" s="384" t="str">
        <f t="shared" si="229"/>
        <v/>
      </c>
      <c r="F2066" s="388"/>
      <c r="G2066" s="243"/>
      <c r="H2066" s="244"/>
      <c r="I2066" s="243"/>
      <c r="J2066" s="244"/>
      <c r="K2066" s="244"/>
      <c r="L2066" s="244"/>
      <c r="M2066" s="244"/>
      <c r="N2066" s="290"/>
      <c r="O2066" s="391" t="str">
        <f>IF(ISBLANK(L2066),"",IF(OR(ISBLANK(VLOOKUP(L2066&amp;"-"&amp;E2066,'Np Quality'!A:M,6,FALSE)),ISERROR(VLOOKUP(L2066&amp;"-"&amp;E2066,'Np Quality'!A:M,6,FALSE))),"-",VLOOKUP(L2066&amp;"-"&amp;E2066,'Np Quality'!A:M,6,FALSE)))</f>
        <v/>
      </c>
      <c r="P2066" s="391" t="str">
        <f>IF(ISBLANK(L2076),"",IF(OR(ISBLANK(VLOOKUP(L2076&amp;"-"&amp;E2076,'Np Quality'!A:M,7,FALSE)),ISERROR(VLOOKUP(L2076&amp;"-"&amp;E2076,'Np Quality'!A:M,7,FALSE))),"-",VLOOKUP(L2076&amp;"-"&amp;E2076,'Np Quality'!A:M,7,FALSE)))</f>
        <v/>
      </c>
      <c r="Q2066" s="391" t="str">
        <f>IF(ISBLANK(L2066),"",IF(OR(ISBLANK(VLOOKUP(L2066&amp;"-"&amp;E2066,'Np Quality'!A:M,8,FALSE)),ISERROR(VLOOKUP(L2066&amp;"-"&amp;E2066,'Np Quality'!A:M,8,FALSE))),"-",VLOOKUP(L2066&amp;"-"&amp;E2066,'Np Quality'!A:M,8,FALSE)))</f>
        <v/>
      </c>
      <c r="R2066" s="283" t="str">
        <f>IF(ISBLANK(L2066),"",IF(OR(ISBLANK(VLOOKUP(L2066&amp;"-"&amp;E2066,'Np Quality'!A:M,9,FALSE)),ISERROR(VLOOKUP(L2066&amp;"-"&amp;E2066,'Np Quality'!A:M,9,FALSE))),"-",VLOOKUP(L2066&amp;"-"&amp;E2066,'Np Quality'!A:M,9,FALSE)))</f>
        <v/>
      </c>
      <c r="S2066" s="150"/>
      <c r="T2066" s="395" t="str">
        <f t="shared" si="230"/>
        <v/>
      </c>
      <c r="U2066" s="395" t="str">
        <f t="shared" si="227"/>
        <v/>
      </c>
      <c r="V2066" s="396"/>
      <c r="W2066" s="282"/>
    </row>
    <row r="2067" spans="1:23">
      <c r="A2067" s="382" t="str">
        <f t="shared" si="228"/>
        <v/>
      </c>
      <c r="B2067" s="383" t="str">
        <f t="shared" si="231"/>
        <v/>
      </c>
      <c r="C2067" s="236"/>
      <c r="D2067" s="282"/>
      <c r="E2067" s="384" t="str">
        <f t="shared" si="229"/>
        <v/>
      </c>
      <c r="F2067" s="388"/>
      <c r="G2067" s="243"/>
      <c r="H2067" s="244"/>
      <c r="I2067" s="243"/>
      <c r="J2067" s="244"/>
      <c r="K2067" s="244"/>
      <c r="L2067" s="244"/>
      <c r="M2067" s="244"/>
      <c r="N2067" s="290"/>
      <c r="O2067" s="391" t="str">
        <f>IF(ISBLANK(L2067),"",IF(OR(ISBLANK(VLOOKUP(L2067&amp;"-"&amp;E2067,'Np Quality'!A:M,6,FALSE)),ISERROR(VLOOKUP(L2067&amp;"-"&amp;E2067,'Np Quality'!A:M,6,FALSE))),"-",VLOOKUP(L2067&amp;"-"&amp;E2067,'Np Quality'!A:M,6,FALSE)))</f>
        <v/>
      </c>
      <c r="P2067" s="391" t="str">
        <f>IF(ISBLANK(L2067),"",IF(OR(ISBLANK(VLOOKUP(L2067&amp;"-"&amp;E2067,'Np Quality'!A:M,7,FALSE)),ISERROR(VLOOKUP(L2067&amp;"-"&amp;E2067,'Np Quality'!A:M,7,FALSE))),"-",VLOOKUP(L2067&amp;"-"&amp;E2067,'Np Quality'!A:M,7,FALSE)))</f>
        <v/>
      </c>
      <c r="Q2067" s="391" t="str">
        <f>IF(ISBLANK(L2077),"",IF(OR(ISBLANK(VLOOKUP(L2077&amp;"-"&amp;E2077,'Np Quality'!A:M,8,FALSE)),ISERROR(VLOOKUP(L2077&amp;"-"&amp;E2077,'Np Quality'!A:M,8,FALSE))),"-",VLOOKUP(L2077&amp;"-"&amp;E2077,'Np Quality'!A:M,8,FALSE)))</f>
        <v/>
      </c>
      <c r="R2067" s="283" t="str">
        <f>IF(ISBLANK(L2067),"",IF(OR(ISBLANK(VLOOKUP(L2067&amp;"-"&amp;E2067,'Np Quality'!A:M,9,FALSE)),ISERROR(VLOOKUP(L2067&amp;"-"&amp;E2067,'Np Quality'!A:M,9,FALSE))),"-",VLOOKUP(L2067&amp;"-"&amp;E2067,'Np Quality'!A:M,9,FALSE)))</f>
        <v/>
      </c>
      <c r="S2067" s="150"/>
      <c r="T2067" s="395" t="str">
        <f t="shared" si="230"/>
        <v/>
      </c>
      <c r="U2067" s="395" t="str">
        <f t="shared" si="227"/>
        <v/>
      </c>
      <c r="V2067" s="396"/>
      <c r="W2067" s="282"/>
    </row>
    <row r="2068" spans="1:23">
      <c r="A2068" s="382" t="str">
        <f t="shared" si="228"/>
        <v/>
      </c>
      <c r="B2068" s="383" t="str">
        <f t="shared" si="231"/>
        <v/>
      </c>
      <c r="C2068" s="236"/>
      <c r="D2068" s="282"/>
      <c r="E2068" s="384" t="str">
        <f t="shared" si="229"/>
        <v/>
      </c>
      <c r="F2068" s="388"/>
      <c r="G2068" s="243"/>
      <c r="H2068" s="244"/>
      <c r="I2068" s="243"/>
      <c r="J2068" s="244"/>
      <c r="K2068" s="244"/>
      <c r="L2068" s="244"/>
      <c r="M2068" s="244"/>
      <c r="N2068" s="290"/>
      <c r="O2068" s="391" t="str">
        <f>IF(ISBLANK(L2068),"",IF(OR(ISBLANK(VLOOKUP(L2068&amp;"-"&amp;E2068,'Np Quality'!A:M,6,FALSE)),ISERROR(VLOOKUP(L2068&amp;"-"&amp;E2068,'Np Quality'!A:M,6,FALSE))),"-",VLOOKUP(L2068&amp;"-"&amp;E2068,'Np Quality'!A:M,6,FALSE)))</f>
        <v/>
      </c>
      <c r="P2068" s="391" t="str">
        <f>IF(ISBLANK(L2068),"",IF(OR(ISBLANK(VLOOKUP(L2068&amp;"-"&amp;E2068,'Np Quality'!A:M,7,FALSE)),ISERROR(VLOOKUP(L2068&amp;"-"&amp;E2068,'Np Quality'!A:M,7,FALSE))),"-",VLOOKUP(L2068&amp;"-"&amp;E2068,'Np Quality'!A:M,7,FALSE)))</f>
        <v/>
      </c>
      <c r="Q2068" s="391" t="str">
        <f>IF(ISBLANK(L2078),"",IF(OR(ISBLANK(VLOOKUP(L2078&amp;"-"&amp;E2078,'Np Quality'!A:M,8,FALSE)),ISERROR(VLOOKUP(L2078&amp;"-"&amp;E2078,'Np Quality'!A:M,8,FALSE))),"-",VLOOKUP(L2078&amp;"-"&amp;E2078,'Np Quality'!A:M,8,FALSE)))</f>
        <v/>
      </c>
      <c r="R2068" s="283" t="str">
        <f>IF(ISBLANK(L2068),"",IF(OR(ISBLANK(VLOOKUP(L2068&amp;"-"&amp;E2068,'Np Quality'!A:M,9,FALSE)),ISERROR(VLOOKUP(L2068&amp;"-"&amp;E2068,'Np Quality'!A:M,9,FALSE))),"-",VLOOKUP(L2068&amp;"-"&amp;E2068,'Np Quality'!A:M,9,FALSE)))</f>
        <v/>
      </c>
      <c r="S2068" s="150"/>
      <c r="T2068" s="395" t="str">
        <f t="shared" si="230"/>
        <v/>
      </c>
      <c r="U2068" s="395" t="str">
        <f t="shared" si="227"/>
        <v/>
      </c>
      <c r="V2068" s="396"/>
      <c r="W2068" s="282"/>
    </row>
    <row r="2069" spans="1:23">
      <c r="A2069" s="382" t="str">
        <f t="shared" si="228"/>
        <v/>
      </c>
      <c r="B2069" s="383" t="str">
        <f t="shared" si="231"/>
        <v/>
      </c>
      <c r="C2069" s="236"/>
      <c r="D2069" s="282"/>
      <c r="E2069" s="384" t="str">
        <f t="shared" si="229"/>
        <v/>
      </c>
      <c r="F2069" s="388"/>
      <c r="G2069" s="243"/>
      <c r="H2069" s="244"/>
      <c r="I2069" s="243"/>
      <c r="J2069" s="244"/>
      <c r="K2069" s="244"/>
      <c r="L2069" s="244"/>
      <c r="M2069" s="244"/>
      <c r="N2069" s="290"/>
      <c r="O2069" s="391" t="str">
        <f>IF(ISBLANK(L2069),"",IF(OR(ISBLANK(VLOOKUP(L2069&amp;"-"&amp;E2069,'Np Quality'!A:M,6,FALSE)),ISERROR(VLOOKUP(L2069&amp;"-"&amp;E2069,'Np Quality'!A:M,6,FALSE))),"-",VLOOKUP(L2069&amp;"-"&amp;E2069,'Np Quality'!A:M,6,FALSE)))</f>
        <v/>
      </c>
      <c r="P2069" s="391" t="str">
        <f>IF(ISBLANK(L2069),"",IF(OR(ISBLANK(VLOOKUP(L2069&amp;"-"&amp;E2069,'Np Quality'!A:M,7,FALSE)),ISERROR(VLOOKUP(L2069&amp;"-"&amp;E2069,'Np Quality'!A:M,7,FALSE))),"-",VLOOKUP(L2069&amp;"-"&amp;E2069,'Np Quality'!A:M,7,FALSE)))</f>
        <v/>
      </c>
      <c r="Q2069" s="391" t="str">
        <f>IF(ISBLANK(L2079),"",IF(OR(ISBLANK(VLOOKUP(L2079&amp;"-"&amp;E2079,'Np Quality'!A:M,8,FALSE)),ISERROR(VLOOKUP(L2079&amp;"-"&amp;E2079,'Np Quality'!A:M,8,FALSE))),"-",VLOOKUP(L2079&amp;"-"&amp;E2079,'Np Quality'!A:M,8,FALSE)))</f>
        <v/>
      </c>
      <c r="R2069" s="283" t="str">
        <f>IF(ISBLANK(L2069),"",IF(OR(ISBLANK(VLOOKUP(L2069&amp;"-"&amp;E2069,'Np Quality'!A:M,9,FALSE)),ISERROR(VLOOKUP(L2069&amp;"-"&amp;E2069,'Np Quality'!A:M,9,FALSE))),"-",VLOOKUP(L2069&amp;"-"&amp;E2069,'Np Quality'!A:M,9,FALSE)))</f>
        <v/>
      </c>
      <c r="S2069" s="150"/>
      <c r="T2069" s="395" t="str">
        <f t="shared" si="230"/>
        <v/>
      </c>
      <c r="U2069" s="395" t="str">
        <f t="shared" si="227"/>
        <v/>
      </c>
      <c r="V2069" s="396"/>
      <c r="W2069" s="282"/>
    </row>
    <row r="2070" spans="1:23">
      <c r="A2070" s="382" t="str">
        <f t="shared" si="228"/>
        <v/>
      </c>
      <c r="B2070" s="383" t="str">
        <f t="shared" si="231"/>
        <v/>
      </c>
      <c r="C2070" s="236"/>
      <c r="D2070" s="282"/>
      <c r="E2070" s="384" t="str">
        <f t="shared" si="229"/>
        <v/>
      </c>
      <c r="F2070" s="388"/>
      <c r="G2070" s="243"/>
      <c r="H2070" s="244"/>
      <c r="I2070" s="243"/>
      <c r="J2070" s="244"/>
      <c r="K2070" s="244"/>
      <c r="L2070" s="244"/>
      <c r="M2070" s="244"/>
      <c r="N2070" s="290"/>
      <c r="O2070" s="391" t="str">
        <f>IF(ISBLANK(L2070),"",IF(OR(ISBLANK(VLOOKUP(L2070&amp;"-"&amp;E2070,'Np Quality'!A:M,6,FALSE)),ISERROR(VLOOKUP(L2070&amp;"-"&amp;E2070,'Np Quality'!A:M,6,FALSE))),"-",VLOOKUP(L2070&amp;"-"&amp;E2070,'Np Quality'!A:M,6,FALSE)))</f>
        <v/>
      </c>
      <c r="P2070" s="391" t="str">
        <f>IF(ISBLANK(L2070),"",IF(OR(ISBLANK(VLOOKUP(L2070&amp;"-"&amp;E2070,'Np Quality'!A:M,7,FALSE)),ISERROR(VLOOKUP(L2070&amp;"-"&amp;E2070,'Np Quality'!A:M,7,FALSE))),"-",VLOOKUP(L2070&amp;"-"&amp;E2070,'Np Quality'!A:M,7,FALSE)))</f>
        <v/>
      </c>
      <c r="Q2070" s="391" t="str">
        <f>IF(ISBLANK(L2080),"",IF(OR(ISBLANK(VLOOKUP(L2080&amp;"-"&amp;E2080,'Np Quality'!A:M,8,FALSE)),ISERROR(VLOOKUP(L2080&amp;"-"&amp;E2080,'Np Quality'!A:M,8,FALSE))),"-",VLOOKUP(L2080&amp;"-"&amp;E2080,'Np Quality'!A:M,8,FALSE)))</f>
        <v/>
      </c>
      <c r="R2070" s="283" t="str">
        <f>IF(ISBLANK(L2070),"",IF(OR(ISBLANK(VLOOKUP(L2070&amp;"-"&amp;E2070,'Np Quality'!A:M,9,FALSE)),ISERROR(VLOOKUP(L2070&amp;"-"&amp;E2070,'Np Quality'!A:M,9,FALSE))),"-",VLOOKUP(L2070&amp;"-"&amp;E2070,'Np Quality'!A:M,9,FALSE)))</f>
        <v/>
      </c>
      <c r="S2070" s="150"/>
      <c r="T2070" s="395" t="str">
        <f t="shared" si="230"/>
        <v/>
      </c>
      <c r="U2070" s="395" t="str">
        <f t="shared" si="227"/>
        <v/>
      </c>
      <c r="V2070" s="396"/>
      <c r="W2070" s="282"/>
    </row>
    <row r="2071" spans="1:23">
      <c r="A2071" s="382" t="str">
        <f t="shared" si="228"/>
        <v/>
      </c>
      <c r="B2071" s="383" t="str">
        <f t="shared" si="231"/>
        <v/>
      </c>
      <c r="C2071" s="236"/>
      <c r="D2071" s="282"/>
      <c r="E2071" s="384" t="str">
        <f t="shared" si="229"/>
        <v/>
      </c>
      <c r="F2071" s="388"/>
      <c r="G2071" s="243"/>
      <c r="H2071" s="244"/>
      <c r="I2071" s="243"/>
      <c r="J2071" s="244"/>
      <c r="K2071" s="244"/>
      <c r="L2071" s="244"/>
      <c r="M2071" s="244"/>
      <c r="N2071" s="290"/>
      <c r="O2071" s="391" t="str">
        <f>IF(ISBLANK(L2071),"",IF(OR(ISBLANK(VLOOKUP(L2071&amp;"-"&amp;E2071,'Np Quality'!A:M,6,FALSE)),ISERROR(VLOOKUP(L2071&amp;"-"&amp;E2071,'Np Quality'!A:M,6,FALSE))),"-",VLOOKUP(L2071&amp;"-"&amp;E2071,'Np Quality'!A:M,6,FALSE)))</f>
        <v/>
      </c>
      <c r="P2071" s="391" t="str">
        <f>IF(ISBLANK(L2071),"",IF(OR(ISBLANK(VLOOKUP(L2071&amp;"-"&amp;E2071,'Np Quality'!A:M,7,FALSE)),ISERROR(VLOOKUP(L2071&amp;"-"&amp;E2071,'Np Quality'!A:M,7,FALSE))),"-",VLOOKUP(L2071&amp;"-"&amp;E2071,'Np Quality'!A:M,7,FALSE)))</f>
        <v/>
      </c>
      <c r="Q2071" s="391" t="str">
        <f>IF(ISBLANK(L2081),"",IF(OR(ISBLANK(VLOOKUP(L2081&amp;"-"&amp;E2081,'Np Quality'!A:M,8,FALSE)),ISERROR(VLOOKUP(L2081&amp;"-"&amp;E2081,'Np Quality'!A:M,8,FALSE))),"-",VLOOKUP(L2081&amp;"-"&amp;E2081,'Np Quality'!A:M,8,FALSE)))</f>
        <v/>
      </c>
      <c r="R2071" s="283" t="str">
        <f>IF(ISBLANK(L2071),"",IF(OR(ISBLANK(VLOOKUP(L2071&amp;"-"&amp;E2071,'Np Quality'!A:M,9,FALSE)),ISERROR(VLOOKUP(L2071&amp;"-"&amp;E2071,'Np Quality'!A:M,9,FALSE))),"-",VLOOKUP(L2071&amp;"-"&amp;E2071,'Np Quality'!A:M,9,FALSE)))</f>
        <v/>
      </c>
      <c r="S2071" s="150"/>
      <c r="T2071" s="395" t="str">
        <f t="shared" si="230"/>
        <v/>
      </c>
      <c r="U2071" s="395" t="str">
        <f t="shared" si="227"/>
        <v/>
      </c>
      <c r="V2071" s="396"/>
      <c r="W2071" s="282"/>
    </row>
    <row r="2072" spans="1:23">
      <c r="A2072" s="382" t="str">
        <f t="shared" si="228"/>
        <v/>
      </c>
      <c r="B2072" s="383" t="str">
        <f t="shared" si="231"/>
        <v/>
      </c>
      <c r="C2072" s="236"/>
      <c r="D2072" s="282"/>
      <c r="E2072" s="384" t="str">
        <f t="shared" si="229"/>
        <v/>
      </c>
      <c r="F2072" s="388"/>
      <c r="G2072" s="243"/>
      <c r="H2072" s="244"/>
      <c r="I2072" s="243"/>
      <c r="J2072" s="244"/>
      <c r="K2072" s="244"/>
      <c r="L2072" s="244"/>
      <c r="M2072" s="244"/>
      <c r="N2072" s="290"/>
      <c r="O2072" s="391" t="str">
        <f>IF(ISBLANK(L2073),"",IF(OR(ISBLANK(VLOOKUP(L2073&amp;"-"&amp;E2073,'Np Quality'!A:M,6,FALSE)),ISERROR(VLOOKUP(L2073&amp;"-"&amp;E2073,'Np Quality'!A:M,6,FALSE))),"-",VLOOKUP(L2073&amp;"-"&amp;E2073,'Np Quality'!A:M,6,FALSE)))</f>
        <v/>
      </c>
      <c r="P2072" s="391" t="str">
        <f>IF(ISBLANK(L2072),"",IF(OR(ISBLANK(VLOOKUP(L2072&amp;"-"&amp;E2072,'Np Quality'!A:M,7,FALSE)),ISERROR(VLOOKUP(L2072&amp;"-"&amp;E2072,'Np Quality'!A:M,7,FALSE))),"-",VLOOKUP(L2072&amp;"-"&amp;E2072,'Np Quality'!A:M,7,FALSE)))</f>
        <v/>
      </c>
      <c r="Q2072" s="391" t="str">
        <f>IF(ISBLANK(L2082),"",IF(OR(ISBLANK(VLOOKUP(L2082&amp;"-"&amp;E2082,'Np Quality'!A:M,8,FALSE)),ISERROR(VLOOKUP(L2082&amp;"-"&amp;E2082,'Np Quality'!A:M,8,FALSE))),"-",VLOOKUP(L2082&amp;"-"&amp;E2082,'Np Quality'!A:M,8,FALSE)))</f>
        <v/>
      </c>
      <c r="R2072" s="283" t="str">
        <f>IF(ISBLANK(L2072),"",IF(OR(ISBLANK(VLOOKUP(L2072&amp;"-"&amp;E2072,'Np Quality'!A:M,9,FALSE)),ISERROR(VLOOKUP(L2072&amp;"-"&amp;E2072,'Np Quality'!A:M,9,FALSE))),"-",VLOOKUP(L2072&amp;"-"&amp;E2072,'Np Quality'!A:M,9,FALSE)))</f>
        <v/>
      </c>
      <c r="S2072" s="150"/>
      <c r="T2072" s="395" t="str">
        <f t="shared" si="230"/>
        <v/>
      </c>
      <c r="U2072" s="395" t="str">
        <f t="shared" si="227"/>
        <v/>
      </c>
      <c r="V2072" s="396"/>
      <c r="W2072" s="282"/>
    </row>
    <row r="2073" spans="1:23">
      <c r="A2073" s="382" t="str">
        <f t="shared" si="228"/>
        <v/>
      </c>
      <c r="B2073" s="383" t="str">
        <f t="shared" si="231"/>
        <v/>
      </c>
      <c r="C2073" s="236"/>
      <c r="D2073" s="282"/>
      <c r="E2073" s="384" t="str">
        <f t="shared" si="229"/>
        <v/>
      </c>
      <c r="F2073" s="388"/>
      <c r="G2073" s="243"/>
      <c r="H2073" s="244"/>
      <c r="I2073" s="243"/>
      <c r="J2073" s="244"/>
      <c r="K2073" s="244"/>
      <c r="L2073" s="244"/>
      <c r="M2073" s="244"/>
      <c r="N2073" s="290"/>
      <c r="O2073" s="391" t="str">
        <f>IF(ISBLANK(L2073),"",IF(OR(ISBLANK(VLOOKUP(L2073&amp;"-"&amp;E2073,'Np Quality'!A:M,6,FALSE)),ISERROR(VLOOKUP(L2073&amp;"-"&amp;E2073,'Np Quality'!A:M,6,FALSE))),"-",VLOOKUP(L2073&amp;"-"&amp;E2073,'Np Quality'!A:M,6,FALSE)))</f>
        <v/>
      </c>
      <c r="P2073" s="391" t="str">
        <f>IF(ISBLANK(L2074),"",IF(OR(ISBLANK(VLOOKUP(L2074&amp;"-"&amp;E2074,'Np Quality'!A:M,7,FALSE)),ISERROR(VLOOKUP(L2074&amp;"-"&amp;E2074,'Np Quality'!A:M,7,FALSE))),"-",VLOOKUP(L2074&amp;"-"&amp;E2074,'Np Quality'!A:M,7,FALSE)))</f>
        <v/>
      </c>
      <c r="Q2073" s="391" t="str">
        <f>IF(ISBLANK(L2083),"",IF(OR(ISBLANK(VLOOKUP(L2083&amp;"-"&amp;E2083,'Np Quality'!A:M,8,FALSE)),ISERROR(VLOOKUP(L2083&amp;"-"&amp;E2083,'Np Quality'!A:M,8,FALSE))),"-",VLOOKUP(L2083&amp;"-"&amp;E2083,'Np Quality'!A:M,8,FALSE)))</f>
        <v/>
      </c>
      <c r="R2073" s="283" t="str">
        <f>IF(ISBLANK(L2073),"",IF(OR(ISBLANK(VLOOKUP(L2073&amp;"-"&amp;E2073,'Np Quality'!A:M,9,FALSE)),ISERROR(VLOOKUP(L2073&amp;"-"&amp;E2073,'Np Quality'!A:M,9,FALSE))),"-",VLOOKUP(L2073&amp;"-"&amp;E2073,'Np Quality'!A:M,9,FALSE)))</f>
        <v/>
      </c>
      <c r="S2073" s="150"/>
      <c r="T2073" s="395" t="str">
        <f t="shared" si="230"/>
        <v/>
      </c>
      <c r="U2073" s="395" t="str">
        <f t="shared" si="227"/>
        <v/>
      </c>
      <c r="V2073" s="396"/>
      <c r="W2073" s="282"/>
    </row>
    <row r="2074" spans="1:23">
      <c r="A2074" s="382" t="str">
        <f t="shared" si="228"/>
        <v/>
      </c>
      <c r="B2074" s="383" t="str">
        <f t="shared" si="231"/>
        <v/>
      </c>
      <c r="C2074" s="236"/>
      <c r="D2074" s="282"/>
      <c r="E2074" s="384" t="str">
        <f t="shared" si="229"/>
        <v/>
      </c>
      <c r="F2074" s="388"/>
      <c r="G2074" s="243"/>
      <c r="H2074" s="244"/>
      <c r="I2074" s="243"/>
      <c r="J2074" s="244"/>
      <c r="K2074" s="244"/>
      <c r="L2074" s="244"/>
      <c r="M2074" s="244"/>
      <c r="N2074" s="290"/>
      <c r="O2074" s="391" t="str">
        <f>IF(ISBLANK(L2074),"",IF(OR(ISBLANK(VLOOKUP(L2074&amp;"-"&amp;E2074,'Np Quality'!A:M,6,FALSE)),ISERROR(VLOOKUP(L2074&amp;"-"&amp;E2074,'Np Quality'!A:M,6,FALSE))),"-",VLOOKUP(L2074&amp;"-"&amp;E2074,'Np Quality'!A:M,6,FALSE)))</f>
        <v/>
      </c>
      <c r="P2074" s="391" t="str">
        <f>IF(ISBLANK(L2074),"",IF(OR(ISBLANK(VLOOKUP(L2074&amp;"-"&amp;E2074,'Np Quality'!A:M,7,FALSE)),ISERROR(VLOOKUP(L2074&amp;"-"&amp;E2074,'Np Quality'!A:M,7,FALSE))),"-",VLOOKUP(L2074&amp;"-"&amp;E2074,'Np Quality'!A:M,7,FALSE)))</f>
        <v/>
      </c>
      <c r="Q2074" s="391" t="str">
        <f>IF(ISBLANK(L2085),"",IF(OR(ISBLANK(VLOOKUP(L2085&amp;"-"&amp;E2085,'Np Quality'!A:M,8,FALSE)),ISERROR(VLOOKUP(L2085&amp;"-"&amp;E2085,'Np Quality'!A:M,8,FALSE))),"-",VLOOKUP(L2085&amp;"-"&amp;E2085,'Np Quality'!A:M,8,FALSE)))</f>
        <v/>
      </c>
      <c r="R2074" s="283" t="str">
        <f>IF(ISBLANK(L2074),"",IF(OR(ISBLANK(VLOOKUP(L2074&amp;"-"&amp;E2074,'Np Quality'!A:M,9,FALSE)),ISERROR(VLOOKUP(L2074&amp;"-"&amp;E2074,'Np Quality'!A:M,9,FALSE))),"-",VLOOKUP(L2074&amp;"-"&amp;E2074,'Np Quality'!A:M,9,FALSE)))</f>
        <v/>
      </c>
      <c r="S2074" s="150"/>
      <c r="T2074" s="395" t="str">
        <f t="shared" si="230"/>
        <v/>
      </c>
      <c r="U2074" s="395" t="str">
        <f t="shared" si="227"/>
        <v/>
      </c>
      <c r="V2074" s="396"/>
      <c r="W2074" s="282"/>
    </row>
    <row r="2075" spans="1:23">
      <c r="A2075" s="382" t="str">
        <f t="shared" si="228"/>
        <v/>
      </c>
      <c r="B2075" s="383" t="str">
        <f t="shared" si="231"/>
        <v/>
      </c>
      <c r="C2075" s="236"/>
      <c r="D2075" s="282"/>
      <c r="E2075" s="384" t="str">
        <f t="shared" si="229"/>
        <v/>
      </c>
      <c r="F2075" s="388"/>
      <c r="G2075" s="243"/>
      <c r="H2075" s="244"/>
      <c r="I2075" s="243"/>
      <c r="J2075" s="244"/>
      <c r="K2075" s="244"/>
      <c r="L2075" s="244"/>
      <c r="M2075" s="244"/>
      <c r="N2075" s="290"/>
      <c r="O2075" s="391" t="str">
        <f>IF(ISBLANK(L2075),"",IF(OR(ISBLANK(VLOOKUP(L2075&amp;"-"&amp;E2075,'Np Quality'!A:M,6,FALSE)),ISERROR(VLOOKUP(L2075&amp;"-"&amp;E2075,'Np Quality'!A:M,6,FALSE))),"-",VLOOKUP(L2075&amp;"-"&amp;E2075,'Np Quality'!A:M,6,FALSE)))</f>
        <v/>
      </c>
      <c r="P2075" s="391" t="str">
        <f>IF(ISBLANK(L2075),"",IF(OR(ISBLANK(VLOOKUP(L2075&amp;"-"&amp;E2075,'Np Quality'!A:M,7,FALSE)),ISERROR(VLOOKUP(L2075&amp;"-"&amp;E2075,'Np Quality'!A:M,7,FALSE))),"-",VLOOKUP(L2075&amp;"-"&amp;E2075,'Np Quality'!A:M,7,FALSE)))</f>
        <v/>
      </c>
      <c r="Q2075" s="391" t="str">
        <f>IF(ISBLANK(L2085),"",IF(OR(ISBLANK(VLOOKUP(L2085&amp;"-"&amp;E2085,'Np Quality'!A:M,8,FALSE)),ISERROR(VLOOKUP(L2085&amp;"-"&amp;E2085,'Np Quality'!A:M,8,FALSE))),"-",VLOOKUP(L2085&amp;"-"&amp;E2085,'Np Quality'!A:M,8,FALSE)))</f>
        <v/>
      </c>
      <c r="R2075" s="283" t="str">
        <f>IF(ISBLANK(L2076),"",IF(OR(ISBLANK(VLOOKUP(L2076&amp;"-"&amp;E2076,'Np Quality'!A:M,9,FALSE)),ISERROR(VLOOKUP(L2076&amp;"-"&amp;E2076,'Np Quality'!A:M,9,FALSE))),"-",VLOOKUP(L2076&amp;"-"&amp;E2076,'Np Quality'!A:M,9,FALSE)))</f>
        <v/>
      </c>
      <c r="S2075" s="150"/>
      <c r="T2075" s="395" t="str">
        <f t="shared" si="230"/>
        <v/>
      </c>
      <c r="U2075" s="395" t="str">
        <f t="shared" si="227"/>
        <v/>
      </c>
      <c r="V2075" s="396"/>
      <c r="W2075" s="282"/>
    </row>
    <row r="2076" spans="1:23">
      <c r="A2076" s="382" t="str">
        <f t="shared" si="228"/>
        <v/>
      </c>
      <c r="B2076" s="383" t="str">
        <f t="shared" si="231"/>
        <v/>
      </c>
      <c r="C2076" s="236"/>
      <c r="D2076" s="282"/>
      <c r="E2076" s="384" t="str">
        <f t="shared" si="229"/>
        <v/>
      </c>
      <c r="F2076" s="388"/>
      <c r="G2076" s="243"/>
      <c r="H2076" s="244"/>
      <c r="I2076" s="243"/>
      <c r="J2076" s="244"/>
      <c r="K2076" s="244"/>
      <c r="L2076" s="244"/>
      <c r="M2076" s="244"/>
      <c r="N2076" s="290"/>
      <c r="O2076" s="391" t="str">
        <f>IF(ISBLANK(L2076),"",IF(OR(ISBLANK(VLOOKUP(L2076&amp;"-"&amp;E2076,'Np Quality'!A:M,6,FALSE)),ISERROR(VLOOKUP(L2076&amp;"-"&amp;E2076,'Np Quality'!A:M,6,FALSE))),"-",VLOOKUP(L2076&amp;"-"&amp;E2076,'Np Quality'!A:M,6,FALSE)))</f>
        <v/>
      </c>
      <c r="P2076" s="391" t="str">
        <f>IF(ISBLANK(L2076),"",IF(OR(ISBLANK(VLOOKUP(L2076&amp;"-"&amp;E2076,'Np Quality'!A:M,7,FALSE)),ISERROR(VLOOKUP(L2076&amp;"-"&amp;E2076,'Np Quality'!A:M,7,FALSE))),"-",VLOOKUP(L2076&amp;"-"&amp;E2076,'Np Quality'!A:M,7,FALSE)))</f>
        <v/>
      </c>
      <c r="Q2076" s="391" t="str">
        <f>IF(ISBLANK(L2086),"",IF(OR(ISBLANK(VLOOKUP(L2086&amp;"-"&amp;E2086,'Np Quality'!A:M,8,FALSE)),ISERROR(VLOOKUP(L2086&amp;"-"&amp;E2086,'Np Quality'!A:M,8,FALSE))),"-",VLOOKUP(L2086&amp;"-"&amp;E2086,'Np Quality'!A:M,8,FALSE)))</f>
        <v/>
      </c>
      <c r="R2076" s="283" t="str">
        <f>IF(ISBLANK(L2076),"",IF(OR(ISBLANK(VLOOKUP(L2076&amp;"-"&amp;E2076,'Np Quality'!A:M,9,FALSE)),ISERROR(VLOOKUP(L2076&amp;"-"&amp;E2076,'Np Quality'!A:M,9,FALSE))),"-",VLOOKUP(L2076&amp;"-"&amp;E2076,'Np Quality'!A:M,9,FALSE)))</f>
        <v/>
      </c>
      <c r="S2076" s="150"/>
      <c r="T2076" s="395" t="str">
        <f t="shared" si="230"/>
        <v/>
      </c>
      <c r="U2076" s="395" t="str">
        <f t="shared" si="227"/>
        <v/>
      </c>
      <c r="V2076" s="396"/>
      <c r="W2076" s="282"/>
    </row>
    <row r="2077" spans="1:23">
      <c r="A2077" s="382" t="str">
        <f t="shared" si="228"/>
        <v/>
      </c>
      <c r="B2077" s="383" t="str">
        <f t="shared" si="231"/>
        <v/>
      </c>
      <c r="C2077" s="236"/>
      <c r="D2077" s="282"/>
      <c r="E2077" s="384" t="str">
        <f t="shared" si="229"/>
        <v/>
      </c>
      <c r="F2077" s="388"/>
      <c r="G2077" s="243"/>
      <c r="H2077" s="244"/>
      <c r="I2077" s="243"/>
      <c r="J2077" s="244"/>
      <c r="K2077" s="244"/>
      <c r="L2077" s="244"/>
      <c r="M2077" s="244"/>
      <c r="N2077" s="290"/>
      <c r="O2077" s="391" t="str">
        <f>IF(ISBLANK(L2077),"",IF(OR(ISBLANK(VLOOKUP(L2077&amp;"-"&amp;E2077,'Np Quality'!A:M,6,FALSE)),ISERROR(VLOOKUP(L2077&amp;"-"&amp;E2077,'Np Quality'!A:M,6,FALSE))),"-",VLOOKUP(L2077&amp;"-"&amp;E2077,'Np Quality'!A:M,6,FALSE)))</f>
        <v/>
      </c>
      <c r="P2077" s="391" t="str">
        <f>IF(ISBLANK(L2077),"",IF(OR(ISBLANK(VLOOKUP(L2077&amp;"-"&amp;E2077,'Np Quality'!A:M,7,FALSE)),ISERROR(VLOOKUP(L2077&amp;"-"&amp;E2077,'Np Quality'!A:M,7,FALSE))),"-",VLOOKUP(L2077&amp;"-"&amp;E2077,'Np Quality'!A:M,7,FALSE)))</f>
        <v/>
      </c>
      <c r="Q2077" s="391" t="str">
        <f>IF(ISBLANK(L2077),"",IF(OR(ISBLANK(VLOOKUP(L2077&amp;"-"&amp;E2077,'Np Quality'!A:M,8,FALSE)),ISERROR(VLOOKUP(L2077&amp;"-"&amp;E2077,'Np Quality'!A:M,8,FALSE))),"-",VLOOKUP(L2077&amp;"-"&amp;E2077,'Np Quality'!A:M,8,FALSE)))</f>
        <v/>
      </c>
      <c r="R2077" s="283" t="str">
        <f>IF(ISBLANK(L2087),"",IF(OR(ISBLANK(VLOOKUP(L2087&amp;"-"&amp;E2087,'Np Quality'!A:M,9,FALSE)),ISERROR(VLOOKUP(L2087&amp;"-"&amp;E2087,'Np Quality'!A:M,9,FALSE))),"-",VLOOKUP(L2087&amp;"-"&amp;E2087,'Np Quality'!A:M,9,FALSE)))</f>
        <v/>
      </c>
      <c r="S2077" s="150"/>
      <c r="T2077" s="395" t="str">
        <f t="shared" si="230"/>
        <v/>
      </c>
      <c r="U2077" s="395" t="str">
        <f t="shared" si="227"/>
        <v/>
      </c>
      <c r="V2077" s="396"/>
      <c r="W2077" s="282"/>
    </row>
    <row r="2078" spans="1:23">
      <c r="A2078" s="382" t="str">
        <f t="shared" si="228"/>
        <v/>
      </c>
      <c r="B2078" s="383" t="str">
        <f t="shared" si="231"/>
        <v/>
      </c>
      <c r="C2078" s="236"/>
      <c r="D2078" s="282"/>
      <c r="E2078" s="384" t="str">
        <f t="shared" si="229"/>
        <v/>
      </c>
      <c r="F2078" s="388"/>
      <c r="G2078" s="243"/>
      <c r="H2078" s="244"/>
      <c r="I2078" s="243"/>
      <c r="J2078" s="244"/>
      <c r="K2078" s="244"/>
      <c r="L2078" s="244"/>
      <c r="M2078" s="244"/>
      <c r="N2078" s="290"/>
      <c r="O2078" s="391" t="str">
        <f>IF(ISBLANK(L2078),"",IF(OR(ISBLANK(VLOOKUP(L2078&amp;"-"&amp;E2078,'Np Quality'!A:M,6,FALSE)),ISERROR(VLOOKUP(L2078&amp;"-"&amp;E2078,'Np Quality'!A:M,6,FALSE))),"-",VLOOKUP(L2078&amp;"-"&amp;E2078,'Np Quality'!A:M,6,FALSE)))</f>
        <v/>
      </c>
      <c r="P2078" s="391" t="str">
        <f>IF(ISBLANK(L2078),"",IF(OR(ISBLANK(VLOOKUP(L2078&amp;"-"&amp;E2078,'Np Quality'!A:M,7,FALSE)),ISERROR(VLOOKUP(L2078&amp;"-"&amp;E2078,'Np Quality'!A:M,7,FALSE))),"-",VLOOKUP(L2078&amp;"-"&amp;E2078,'Np Quality'!A:M,7,FALSE)))</f>
        <v/>
      </c>
      <c r="Q2078" s="391" t="str">
        <f>IF(ISBLANK(L2078),"",IF(OR(ISBLANK(VLOOKUP(L2078&amp;"-"&amp;E2078,'Np Quality'!A:M,8,FALSE)),ISERROR(VLOOKUP(L2078&amp;"-"&amp;E2078,'Np Quality'!A:M,8,FALSE))),"-",VLOOKUP(L2078&amp;"-"&amp;E2078,'Np Quality'!A:M,8,FALSE)))</f>
        <v/>
      </c>
      <c r="R2078" s="283" t="str">
        <f>IF(ISBLANK(L2088),"",IF(OR(ISBLANK(VLOOKUP(L2088&amp;"-"&amp;E2088,'Np Quality'!A:M,9,FALSE)),ISERROR(VLOOKUP(L2088&amp;"-"&amp;E2088,'Np Quality'!A:M,9,FALSE))),"-",VLOOKUP(L2088&amp;"-"&amp;E2088,'Np Quality'!A:M,9,FALSE)))</f>
        <v/>
      </c>
      <c r="S2078" s="150"/>
      <c r="T2078" s="395" t="str">
        <f t="shared" si="230"/>
        <v/>
      </c>
      <c r="U2078" s="395" t="str">
        <f t="shared" si="227"/>
        <v/>
      </c>
      <c r="V2078" s="396"/>
      <c r="W2078" s="282"/>
    </row>
    <row r="2079" spans="1:23">
      <c r="A2079" s="382" t="str">
        <f t="shared" si="228"/>
        <v/>
      </c>
      <c r="B2079" s="383" t="str">
        <f t="shared" si="231"/>
        <v/>
      </c>
      <c r="C2079" s="236"/>
      <c r="D2079" s="282"/>
      <c r="E2079" s="384" t="str">
        <f t="shared" si="229"/>
        <v/>
      </c>
      <c r="F2079" s="388"/>
      <c r="G2079" s="243"/>
      <c r="H2079" s="244"/>
      <c r="I2079" s="243"/>
      <c r="J2079" s="244"/>
      <c r="K2079" s="244"/>
      <c r="L2079" s="244"/>
      <c r="M2079" s="244"/>
      <c r="N2079" s="290"/>
      <c r="O2079" s="391" t="str">
        <f>IF(ISBLANK(L2079),"",IF(OR(ISBLANK(VLOOKUP(L2079&amp;"-"&amp;E2079,'Np Quality'!A:M,6,FALSE)),ISERROR(VLOOKUP(L2079&amp;"-"&amp;E2079,'Np Quality'!A:M,6,FALSE))),"-",VLOOKUP(L2079&amp;"-"&amp;E2079,'Np Quality'!A:M,6,FALSE)))</f>
        <v/>
      </c>
      <c r="P2079" s="391" t="str">
        <f>IF(ISBLANK(L2079),"",IF(OR(ISBLANK(VLOOKUP(L2079&amp;"-"&amp;E2079,'Np Quality'!A:M,7,FALSE)),ISERROR(VLOOKUP(L2079&amp;"-"&amp;E2079,'Np Quality'!A:M,7,FALSE))),"-",VLOOKUP(L2079&amp;"-"&amp;E2079,'Np Quality'!A:M,7,FALSE)))</f>
        <v/>
      </c>
      <c r="Q2079" s="391" t="str">
        <f>IF(ISBLANK(L2079),"",IF(OR(ISBLANK(VLOOKUP(L2079&amp;"-"&amp;E2079,'Np Quality'!A:M,8,FALSE)),ISERROR(VLOOKUP(L2079&amp;"-"&amp;E2079,'Np Quality'!A:M,8,FALSE))),"-",VLOOKUP(L2079&amp;"-"&amp;E2079,'Np Quality'!A:M,8,FALSE)))</f>
        <v/>
      </c>
      <c r="R2079" s="283" t="str">
        <f>IF(ISBLANK(L2089),"",IF(OR(ISBLANK(VLOOKUP(L2089&amp;"-"&amp;E2089,'Np Quality'!A:M,9,FALSE)),ISERROR(VLOOKUP(L2089&amp;"-"&amp;E2089,'Np Quality'!A:M,9,FALSE))),"-",VLOOKUP(L2089&amp;"-"&amp;E2089,'Np Quality'!A:M,9,FALSE)))</f>
        <v/>
      </c>
      <c r="S2079" s="150"/>
      <c r="T2079" s="395" t="str">
        <f t="shared" si="230"/>
        <v/>
      </c>
      <c r="U2079" s="395" t="str">
        <f t="shared" si="227"/>
        <v/>
      </c>
      <c r="V2079" s="396"/>
      <c r="W2079" s="282"/>
    </row>
    <row r="2080" spans="1:23">
      <c r="A2080" s="382" t="str">
        <f t="shared" si="228"/>
        <v/>
      </c>
      <c r="B2080" s="383" t="str">
        <f t="shared" si="231"/>
        <v/>
      </c>
      <c r="C2080" s="236"/>
      <c r="D2080" s="282"/>
      <c r="E2080" s="384" t="str">
        <f t="shared" si="229"/>
        <v/>
      </c>
      <c r="F2080" s="388"/>
      <c r="G2080" s="243"/>
      <c r="H2080" s="244"/>
      <c r="I2080" s="243"/>
      <c r="J2080" s="244"/>
      <c r="K2080" s="244"/>
      <c r="L2080" s="244"/>
      <c r="M2080" s="244"/>
      <c r="N2080" s="290"/>
      <c r="O2080" s="391" t="str">
        <f>IF(ISBLANK(L2080),"",IF(OR(ISBLANK(VLOOKUP(L2080&amp;"-"&amp;E2080,'Np Quality'!A:M,6,FALSE)),ISERROR(VLOOKUP(L2080&amp;"-"&amp;E2080,'Np Quality'!A:M,6,FALSE))),"-",VLOOKUP(L2080&amp;"-"&amp;E2080,'Np Quality'!A:M,6,FALSE)))</f>
        <v/>
      </c>
      <c r="P2080" s="391" t="str">
        <f>IF(ISBLANK(L2080),"",IF(OR(ISBLANK(VLOOKUP(L2080&amp;"-"&amp;E2080,'Np Quality'!A:M,7,FALSE)),ISERROR(VLOOKUP(L2080&amp;"-"&amp;E2080,'Np Quality'!A:M,7,FALSE))),"-",VLOOKUP(L2080&amp;"-"&amp;E2080,'Np Quality'!A:M,7,FALSE)))</f>
        <v/>
      </c>
      <c r="Q2080" s="391" t="str">
        <f>IF(ISBLANK(L2080),"",IF(OR(ISBLANK(VLOOKUP(L2080&amp;"-"&amp;E2080,'Np Quality'!A:M,8,FALSE)),ISERROR(VLOOKUP(L2080&amp;"-"&amp;E2080,'Np Quality'!A:M,8,FALSE))),"-",VLOOKUP(L2080&amp;"-"&amp;E2080,'Np Quality'!A:M,8,FALSE)))</f>
        <v/>
      </c>
      <c r="R2080" s="283" t="str">
        <f>IF(ISBLANK(L2090),"",IF(OR(ISBLANK(VLOOKUP(L2090&amp;"-"&amp;E2090,'Np Quality'!A:M,9,FALSE)),ISERROR(VLOOKUP(L2090&amp;"-"&amp;E2090,'Np Quality'!A:M,9,FALSE))),"-",VLOOKUP(L2090&amp;"-"&amp;E2090,'Np Quality'!A:M,9,FALSE)))</f>
        <v/>
      </c>
      <c r="S2080" s="150"/>
      <c r="T2080" s="395" t="str">
        <f t="shared" si="230"/>
        <v/>
      </c>
      <c r="U2080" s="395" t="str">
        <f t="shared" si="227"/>
        <v/>
      </c>
      <c r="V2080" s="396"/>
      <c r="W2080" s="282"/>
    </row>
    <row r="2081" spans="1:23">
      <c r="A2081" s="382" t="str">
        <f t="shared" si="228"/>
        <v/>
      </c>
      <c r="B2081" s="383" t="str">
        <f t="shared" si="231"/>
        <v/>
      </c>
      <c r="C2081" s="236"/>
      <c r="D2081" s="282"/>
      <c r="E2081" s="384" t="str">
        <f t="shared" si="229"/>
        <v/>
      </c>
      <c r="F2081" s="388"/>
      <c r="G2081" s="243"/>
      <c r="H2081" s="244"/>
      <c r="I2081" s="243"/>
      <c r="J2081" s="244"/>
      <c r="K2081" s="244"/>
      <c r="L2081" s="244"/>
      <c r="M2081" s="244"/>
      <c r="N2081" s="290"/>
      <c r="O2081" s="391" t="str">
        <f>IF(ISBLANK(L2081),"",IF(OR(ISBLANK(VLOOKUP(L2081&amp;"-"&amp;E2081,'Np Quality'!A:M,6,FALSE)),ISERROR(VLOOKUP(L2081&amp;"-"&amp;E2081,'Np Quality'!A:M,6,FALSE))),"-",VLOOKUP(L2081&amp;"-"&amp;E2081,'Np Quality'!A:M,6,FALSE)))</f>
        <v/>
      </c>
      <c r="P2081" s="391" t="str">
        <f>IF(ISBLANK(L2081),"",IF(OR(ISBLANK(VLOOKUP(L2081&amp;"-"&amp;E2081,'Np Quality'!A:M,7,FALSE)),ISERROR(VLOOKUP(L2081&amp;"-"&amp;E2081,'Np Quality'!A:M,7,FALSE))),"-",VLOOKUP(L2081&amp;"-"&amp;E2081,'Np Quality'!A:M,7,FALSE)))</f>
        <v/>
      </c>
      <c r="Q2081" s="391" t="str">
        <f>IF(ISBLANK(L2081),"",IF(OR(ISBLANK(VLOOKUP(L2081&amp;"-"&amp;E2081,'Np Quality'!A:M,8,FALSE)),ISERROR(VLOOKUP(L2081&amp;"-"&amp;E2081,'Np Quality'!A:M,8,FALSE))),"-",VLOOKUP(L2081&amp;"-"&amp;E2081,'Np Quality'!A:M,8,FALSE)))</f>
        <v/>
      </c>
      <c r="R2081" s="283" t="str">
        <f>IF(ISBLANK(L2091),"",IF(OR(ISBLANK(VLOOKUP(L2091&amp;"-"&amp;E2091,'Np Quality'!A:M,9,FALSE)),ISERROR(VLOOKUP(L2091&amp;"-"&amp;E2091,'Np Quality'!A:M,9,FALSE))),"-",VLOOKUP(L2091&amp;"-"&amp;E2091,'Np Quality'!A:M,9,FALSE)))</f>
        <v/>
      </c>
      <c r="S2081" s="150"/>
      <c r="T2081" s="395" t="str">
        <f t="shared" si="230"/>
        <v/>
      </c>
      <c r="U2081" s="395" t="str">
        <f t="shared" si="227"/>
        <v/>
      </c>
      <c r="V2081" s="396"/>
      <c r="W2081" s="282"/>
    </row>
    <row r="2082" spans="1:23">
      <c r="A2082" s="382" t="str">
        <f t="shared" si="228"/>
        <v/>
      </c>
      <c r="B2082" s="383" t="str">
        <f t="shared" si="231"/>
        <v/>
      </c>
      <c r="C2082" s="236"/>
      <c r="D2082" s="282"/>
      <c r="E2082" s="384" t="str">
        <f t="shared" si="229"/>
        <v/>
      </c>
      <c r="F2082" s="388"/>
      <c r="G2082" s="243"/>
      <c r="H2082" s="244"/>
      <c r="I2082" s="243"/>
      <c r="J2082" s="244"/>
      <c r="K2082" s="244"/>
      <c r="L2082" s="244"/>
      <c r="M2082" s="244"/>
      <c r="N2082" s="290"/>
      <c r="O2082" s="391" t="str">
        <f>IF(ISBLANK(L2083),"",IF(OR(ISBLANK(VLOOKUP(L2083&amp;"-"&amp;E2083,'Np Quality'!A:M,6,FALSE)),ISERROR(VLOOKUP(L2083&amp;"-"&amp;E2083,'Np Quality'!A:M,6,FALSE))),"-",VLOOKUP(L2083&amp;"-"&amp;E2083,'Np Quality'!A:M,6,FALSE)))</f>
        <v/>
      </c>
      <c r="P2082" s="391" t="str">
        <f>IF(ISBLANK(L2082),"",IF(OR(ISBLANK(VLOOKUP(L2082&amp;"-"&amp;E2082,'Np Quality'!A:M,7,FALSE)),ISERROR(VLOOKUP(L2082&amp;"-"&amp;E2082,'Np Quality'!A:M,7,FALSE))),"-",VLOOKUP(L2082&amp;"-"&amp;E2082,'Np Quality'!A:M,7,FALSE)))</f>
        <v/>
      </c>
      <c r="Q2082" s="391" t="str">
        <f>IF(ISBLANK(L2082),"",IF(OR(ISBLANK(VLOOKUP(L2082&amp;"-"&amp;E2082,'Np Quality'!A:M,8,FALSE)),ISERROR(VLOOKUP(L2082&amp;"-"&amp;E2082,'Np Quality'!A:M,8,FALSE))),"-",VLOOKUP(L2082&amp;"-"&amp;E2082,'Np Quality'!A:M,8,FALSE)))</f>
        <v/>
      </c>
      <c r="R2082" s="283" t="str">
        <f>IF(ISBLANK(L2092),"",IF(OR(ISBLANK(VLOOKUP(L2092&amp;"-"&amp;E2092,'Np Quality'!A:M,9,FALSE)),ISERROR(VLOOKUP(L2092&amp;"-"&amp;E2092,'Np Quality'!A:M,9,FALSE))),"-",VLOOKUP(L2092&amp;"-"&amp;E2092,'Np Quality'!A:M,9,FALSE)))</f>
        <v/>
      </c>
      <c r="S2082" s="150"/>
      <c r="T2082" s="395" t="str">
        <f t="shared" si="230"/>
        <v/>
      </c>
      <c r="U2082" s="395" t="str">
        <f t="shared" si="227"/>
        <v/>
      </c>
      <c r="V2082" s="396"/>
      <c r="W2082" s="282"/>
    </row>
    <row r="2083" spans="1:23">
      <c r="A2083" s="382" t="str">
        <f t="shared" si="228"/>
        <v/>
      </c>
      <c r="B2083" s="383" t="str">
        <f t="shared" si="231"/>
        <v/>
      </c>
      <c r="C2083" s="236"/>
      <c r="D2083" s="282"/>
      <c r="E2083" s="384" t="str">
        <f t="shared" si="229"/>
        <v/>
      </c>
      <c r="F2083" s="388"/>
      <c r="G2083" s="243"/>
      <c r="H2083" s="244"/>
      <c r="I2083" s="243"/>
      <c r="J2083" s="244"/>
      <c r="K2083" s="244"/>
      <c r="L2083" s="244"/>
      <c r="M2083" s="244"/>
      <c r="N2083" s="290"/>
      <c r="O2083" s="391" t="str">
        <f>IF(ISBLANK(L2083),"",IF(OR(ISBLANK(VLOOKUP(L2083&amp;"-"&amp;E2083,'Np Quality'!A:M,6,FALSE)),ISERROR(VLOOKUP(L2083&amp;"-"&amp;E2083,'Np Quality'!A:M,6,FALSE))),"-",VLOOKUP(L2083&amp;"-"&amp;E2083,'Np Quality'!A:M,6,FALSE)))</f>
        <v/>
      </c>
      <c r="P2083" s="391" t="str">
        <f>IF(ISBLANK(L2084),"",IF(OR(ISBLANK(VLOOKUP(L2084&amp;"-"&amp;E2084,'Np Quality'!A:M,7,FALSE)),ISERROR(VLOOKUP(L2084&amp;"-"&amp;E2084,'Np Quality'!A:M,7,FALSE))),"-",VLOOKUP(L2084&amp;"-"&amp;E2084,'Np Quality'!A:M,7,FALSE)))</f>
        <v/>
      </c>
      <c r="Q2083" s="391" t="str">
        <f>IF(ISBLANK(L2083),"",IF(OR(ISBLANK(VLOOKUP(L2083&amp;"-"&amp;E2083,'Np Quality'!A:M,8,FALSE)),ISERROR(VLOOKUP(L2083&amp;"-"&amp;E2083,'Np Quality'!A:M,8,FALSE))),"-",VLOOKUP(L2083&amp;"-"&amp;E2083,'Np Quality'!A:M,8,FALSE)))</f>
        <v/>
      </c>
      <c r="R2083" s="283" t="str">
        <f>IF(ISBLANK(L2093),"",IF(OR(ISBLANK(VLOOKUP(L2093&amp;"-"&amp;E2093,'Np Quality'!A:M,9,FALSE)),ISERROR(VLOOKUP(L2093&amp;"-"&amp;E2093,'Np Quality'!A:M,9,FALSE))),"-",VLOOKUP(L2093&amp;"-"&amp;E2093,'Np Quality'!A:M,9,FALSE)))</f>
        <v/>
      </c>
      <c r="S2083" s="150"/>
      <c r="T2083" s="395" t="str">
        <f t="shared" si="230"/>
        <v/>
      </c>
      <c r="U2083" s="395" t="str">
        <f t="shared" si="227"/>
        <v/>
      </c>
      <c r="V2083" s="396"/>
      <c r="W2083" s="282"/>
    </row>
    <row r="2084" spans="1:23">
      <c r="A2084" s="382" t="str">
        <f t="shared" si="228"/>
        <v/>
      </c>
      <c r="B2084" s="383" t="str">
        <f t="shared" si="231"/>
        <v/>
      </c>
      <c r="C2084" s="236"/>
      <c r="D2084" s="282"/>
      <c r="E2084" s="384" t="str">
        <f t="shared" si="229"/>
        <v/>
      </c>
      <c r="F2084" s="388"/>
      <c r="G2084" s="243"/>
      <c r="H2084" s="244"/>
      <c r="I2084" s="243"/>
      <c r="J2084" s="244"/>
      <c r="K2084" s="244"/>
      <c r="L2084" s="244"/>
      <c r="M2084" s="244"/>
      <c r="N2084" s="290"/>
      <c r="O2084" s="391" t="str">
        <f>IF(ISBLANK(L2084),"",IF(OR(ISBLANK(VLOOKUP(L2084&amp;"-"&amp;E2084,'Np Quality'!A:M,6,FALSE)),ISERROR(VLOOKUP(L2084&amp;"-"&amp;E2084,'Np Quality'!A:M,6,FALSE))),"-",VLOOKUP(L2084&amp;"-"&amp;E2084,'Np Quality'!A:M,6,FALSE)))</f>
        <v/>
      </c>
      <c r="P2084" s="391" t="str">
        <f>IF(ISBLANK(L2084),"",IF(OR(ISBLANK(VLOOKUP(L2084&amp;"-"&amp;E2084,'Np Quality'!A:M,7,FALSE)),ISERROR(VLOOKUP(L2084&amp;"-"&amp;E2084,'Np Quality'!A:M,7,FALSE))),"-",VLOOKUP(L2084&amp;"-"&amp;E2084,'Np Quality'!A:M,7,FALSE)))</f>
        <v/>
      </c>
      <c r="Q2084" s="391" t="str">
        <f>IF(ISBLANK(L2085),"",IF(OR(ISBLANK(VLOOKUP(L2085&amp;"-"&amp;E2085,'Np Quality'!A:M,8,FALSE)),ISERROR(VLOOKUP(L2085&amp;"-"&amp;E2085,'Np Quality'!A:M,8,FALSE))),"-",VLOOKUP(L2085&amp;"-"&amp;E2085,'Np Quality'!A:M,8,FALSE)))</f>
        <v/>
      </c>
      <c r="R2084" s="283" t="str">
        <f>IF(ISBLANK(L2094),"",IF(OR(ISBLANK(VLOOKUP(L2094&amp;"-"&amp;E2094,'Np Quality'!A:M,9,FALSE)),ISERROR(VLOOKUP(L2094&amp;"-"&amp;E2094,'Np Quality'!A:M,9,FALSE))),"-",VLOOKUP(L2094&amp;"-"&amp;E2094,'Np Quality'!A:M,9,FALSE)))</f>
        <v/>
      </c>
      <c r="S2084" s="150"/>
      <c r="T2084" s="395" t="str">
        <f t="shared" si="230"/>
        <v/>
      </c>
      <c r="U2084" s="395" t="str">
        <f t="shared" si="227"/>
        <v/>
      </c>
      <c r="V2084" s="396"/>
      <c r="W2084" s="282"/>
    </row>
    <row r="2085" spans="1:23">
      <c r="A2085" s="382" t="str">
        <f t="shared" si="228"/>
        <v/>
      </c>
      <c r="B2085" s="383" t="str">
        <f t="shared" si="231"/>
        <v/>
      </c>
      <c r="C2085" s="236"/>
      <c r="D2085" s="282"/>
      <c r="E2085" s="384" t="str">
        <f t="shared" si="229"/>
        <v/>
      </c>
      <c r="F2085" s="388"/>
      <c r="G2085" s="243"/>
      <c r="H2085" s="244"/>
      <c r="I2085" s="243"/>
      <c r="J2085" s="244"/>
      <c r="K2085" s="244"/>
      <c r="L2085" s="244"/>
      <c r="M2085" s="244"/>
      <c r="N2085" s="290"/>
      <c r="O2085" s="391" t="str">
        <f>IF(ISBLANK(L2085),"",IF(OR(ISBLANK(VLOOKUP(L2085&amp;"-"&amp;E2085,'Np Quality'!A:M,6,FALSE)),ISERROR(VLOOKUP(L2085&amp;"-"&amp;E2085,'Np Quality'!A:M,6,FALSE))),"-",VLOOKUP(L2085&amp;"-"&amp;E2085,'Np Quality'!A:M,6,FALSE)))</f>
        <v/>
      </c>
      <c r="P2085" s="391" t="str">
        <f>IF(ISBLANK(L2085),"",IF(OR(ISBLANK(VLOOKUP(L2085&amp;"-"&amp;E2085,'Np Quality'!A:M,7,FALSE)),ISERROR(VLOOKUP(L2085&amp;"-"&amp;E2085,'Np Quality'!A:M,7,FALSE))),"-",VLOOKUP(L2085&amp;"-"&amp;E2085,'Np Quality'!A:M,7,FALSE)))</f>
        <v/>
      </c>
      <c r="Q2085" s="391" t="str">
        <f>IF(ISBLANK(L2085),"",IF(OR(ISBLANK(VLOOKUP(L2085&amp;"-"&amp;E2085,'Np Quality'!A:M,8,FALSE)),ISERROR(VLOOKUP(L2085&amp;"-"&amp;E2085,'Np Quality'!A:M,8,FALSE))),"-",VLOOKUP(L2085&amp;"-"&amp;E2085,'Np Quality'!A:M,8,FALSE)))</f>
        <v/>
      </c>
      <c r="R2085" s="283" t="str">
        <f>IF(ISBLANK(L2096),"",IF(OR(ISBLANK(VLOOKUP(L2096&amp;"-"&amp;E2096,'Np Quality'!A:M,9,FALSE)),ISERROR(VLOOKUP(L2096&amp;"-"&amp;E2096,'Np Quality'!A:M,9,FALSE))),"-",VLOOKUP(L2096&amp;"-"&amp;E2096,'Np Quality'!A:M,9,FALSE)))</f>
        <v/>
      </c>
      <c r="S2085" s="150"/>
      <c r="T2085" s="395" t="str">
        <f t="shared" si="230"/>
        <v/>
      </c>
      <c r="U2085" s="395" t="str">
        <f t="shared" si="227"/>
        <v/>
      </c>
      <c r="V2085" s="396"/>
      <c r="W2085" s="282"/>
    </row>
    <row r="2086" spans="1:23">
      <c r="A2086" s="382" t="str">
        <f t="shared" si="228"/>
        <v/>
      </c>
      <c r="B2086" s="383" t="str">
        <f t="shared" si="231"/>
        <v/>
      </c>
      <c r="C2086" s="236"/>
      <c r="D2086" s="282"/>
      <c r="E2086" s="384" t="str">
        <f t="shared" si="229"/>
        <v/>
      </c>
      <c r="F2086" s="388"/>
      <c r="G2086" s="243"/>
      <c r="H2086" s="244"/>
      <c r="I2086" s="243"/>
      <c r="J2086" s="244"/>
      <c r="K2086" s="244"/>
      <c r="L2086" s="244"/>
      <c r="M2086" s="244"/>
      <c r="N2086" s="290"/>
      <c r="O2086" s="391" t="str">
        <f>IF(ISBLANK(L2086),"",IF(OR(ISBLANK(VLOOKUP(L2086&amp;"-"&amp;E2086,'Np Quality'!A:M,6,FALSE)),ISERROR(VLOOKUP(L2086&amp;"-"&amp;E2086,'Np Quality'!A:M,6,FALSE))),"-",VLOOKUP(L2086&amp;"-"&amp;E2086,'Np Quality'!A:M,6,FALSE)))</f>
        <v/>
      </c>
      <c r="P2086" s="391" t="str">
        <f>IF(ISBLANK(L2086),"",IF(OR(ISBLANK(VLOOKUP(L2086&amp;"-"&amp;E2086,'Np Quality'!A:M,7,FALSE)),ISERROR(VLOOKUP(L2086&amp;"-"&amp;E2086,'Np Quality'!A:M,7,FALSE))),"-",VLOOKUP(L2086&amp;"-"&amp;E2086,'Np Quality'!A:M,7,FALSE)))</f>
        <v/>
      </c>
      <c r="Q2086" s="391" t="str">
        <f>IF(ISBLANK(L2086),"",IF(OR(ISBLANK(VLOOKUP(L2086&amp;"-"&amp;E2086,'Np Quality'!A:M,8,FALSE)),ISERROR(VLOOKUP(L2086&amp;"-"&amp;E2086,'Np Quality'!A:M,8,FALSE))),"-",VLOOKUP(L2086&amp;"-"&amp;E2086,'Np Quality'!A:M,8,FALSE)))</f>
        <v/>
      </c>
      <c r="R2086" s="283" t="str">
        <f>IF(ISBLANK(L2096),"",IF(OR(ISBLANK(VLOOKUP(L2096&amp;"-"&amp;E2096,'Np Quality'!A:M,9,FALSE)),ISERROR(VLOOKUP(L2096&amp;"-"&amp;E2096,'Np Quality'!A:M,9,FALSE))),"-",VLOOKUP(L2096&amp;"-"&amp;E2096,'Np Quality'!A:M,9,FALSE)))</f>
        <v/>
      </c>
      <c r="S2086" s="150"/>
      <c r="T2086" s="395" t="str">
        <f t="shared" si="230"/>
        <v/>
      </c>
      <c r="U2086" s="395" t="str">
        <f t="shared" si="227"/>
        <v/>
      </c>
      <c r="V2086" s="396"/>
      <c r="W2086" s="282"/>
    </row>
    <row r="2087" spans="1:23">
      <c r="A2087" s="382" t="str">
        <f t="shared" si="228"/>
        <v/>
      </c>
      <c r="B2087" s="383" t="str">
        <f t="shared" si="231"/>
        <v/>
      </c>
      <c r="C2087" s="236"/>
      <c r="D2087" s="282"/>
      <c r="E2087" s="384" t="str">
        <f t="shared" si="229"/>
        <v/>
      </c>
      <c r="F2087" s="388"/>
      <c r="G2087" s="243"/>
      <c r="H2087" s="244"/>
      <c r="I2087" s="243"/>
      <c r="J2087" s="244"/>
      <c r="K2087" s="244"/>
      <c r="L2087" s="244"/>
      <c r="M2087" s="244"/>
      <c r="N2087" s="290"/>
      <c r="O2087" s="391" t="str">
        <f>IF(ISBLANK(L2087),"",IF(OR(ISBLANK(VLOOKUP(L2087&amp;"-"&amp;E2087,'Np Quality'!A:M,6,FALSE)),ISERROR(VLOOKUP(L2087&amp;"-"&amp;E2087,'Np Quality'!A:M,6,FALSE))),"-",VLOOKUP(L2087&amp;"-"&amp;E2087,'Np Quality'!A:M,6,FALSE)))</f>
        <v/>
      </c>
      <c r="P2087" s="391" t="str">
        <f>IF(ISBLANK(L2087),"",IF(OR(ISBLANK(VLOOKUP(L2087&amp;"-"&amp;E2087,'Np Quality'!A:M,7,FALSE)),ISERROR(VLOOKUP(L2087&amp;"-"&amp;E2087,'Np Quality'!A:M,7,FALSE))),"-",VLOOKUP(L2087&amp;"-"&amp;E2087,'Np Quality'!A:M,7,FALSE)))</f>
        <v/>
      </c>
      <c r="Q2087" s="391" t="str">
        <f>IF(ISBLANK(L2087),"",IF(OR(ISBLANK(VLOOKUP(L2087&amp;"-"&amp;E2087,'Np Quality'!A:M,8,FALSE)),ISERROR(VLOOKUP(L2087&amp;"-"&amp;E2087,'Np Quality'!A:M,8,FALSE))),"-",VLOOKUP(L2087&amp;"-"&amp;E2087,'Np Quality'!A:M,8,FALSE)))</f>
        <v/>
      </c>
      <c r="R2087" s="283" t="str">
        <f>IF(ISBLANK(L2087),"",IF(OR(ISBLANK(VLOOKUP(L2087&amp;"-"&amp;E2087,'Np Quality'!A:M,9,FALSE)),ISERROR(VLOOKUP(L2087&amp;"-"&amp;E2087,'Np Quality'!A:M,9,FALSE))),"-",VLOOKUP(L2087&amp;"-"&amp;E2087,'Np Quality'!A:M,9,FALSE)))</f>
        <v/>
      </c>
      <c r="S2087" s="150"/>
      <c r="T2087" s="395" t="str">
        <f t="shared" si="230"/>
        <v/>
      </c>
      <c r="U2087" s="395" t="str">
        <f t="shared" si="227"/>
        <v/>
      </c>
      <c r="V2087" s="396"/>
      <c r="W2087" s="282"/>
    </row>
    <row r="2088" spans="1:23">
      <c r="A2088" s="382" t="str">
        <f t="shared" si="228"/>
        <v/>
      </c>
      <c r="B2088" s="383" t="str">
        <f t="shared" si="231"/>
        <v/>
      </c>
      <c r="C2088" s="236"/>
      <c r="D2088" s="282"/>
      <c r="E2088" s="384" t="str">
        <f t="shared" si="229"/>
        <v/>
      </c>
      <c r="F2088" s="388"/>
      <c r="G2088" s="243"/>
      <c r="H2088" s="244"/>
      <c r="I2088" s="243"/>
      <c r="J2088" s="244"/>
      <c r="K2088" s="244"/>
      <c r="L2088" s="244"/>
      <c r="M2088" s="244"/>
      <c r="N2088" s="290"/>
      <c r="O2088" s="391" t="str">
        <f>IF(ISBLANK(L2088),"",IF(OR(ISBLANK(VLOOKUP(L2088&amp;"-"&amp;E2088,'Np Quality'!A:M,6,FALSE)),ISERROR(VLOOKUP(L2088&amp;"-"&amp;E2088,'Np Quality'!A:M,6,FALSE))),"-",VLOOKUP(L2088&amp;"-"&amp;E2088,'Np Quality'!A:M,6,FALSE)))</f>
        <v/>
      </c>
      <c r="P2088" s="391" t="str">
        <f>IF(ISBLANK(L2088),"",IF(OR(ISBLANK(VLOOKUP(L2088&amp;"-"&amp;E2088,'Np Quality'!A:M,7,FALSE)),ISERROR(VLOOKUP(L2088&amp;"-"&amp;E2088,'Np Quality'!A:M,7,FALSE))),"-",VLOOKUP(L2088&amp;"-"&amp;E2088,'Np Quality'!A:M,7,FALSE)))</f>
        <v/>
      </c>
      <c r="Q2088" s="391" t="str">
        <f>IF(ISBLANK(L2088),"",IF(OR(ISBLANK(VLOOKUP(L2088&amp;"-"&amp;E2088,'Np Quality'!A:M,8,FALSE)),ISERROR(VLOOKUP(L2088&amp;"-"&amp;E2088,'Np Quality'!A:M,8,FALSE))),"-",VLOOKUP(L2088&amp;"-"&amp;E2088,'Np Quality'!A:M,8,FALSE)))</f>
        <v/>
      </c>
      <c r="R2088" s="283" t="str">
        <f>IF(ISBLANK(L2088),"",IF(OR(ISBLANK(VLOOKUP(L2088&amp;"-"&amp;E2088,'Np Quality'!A:M,9,FALSE)),ISERROR(VLOOKUP(L2088&amp;"-"&amp;E2088,'Np Quality'!A:M,9,FALSE))),"-",VLOOKUP(L2088&amp;"-"&amp;E2088,'Np Quality'!A:M,9,FALSE)))</f>
        <v/>
      </c>
      <c r="S2088" s="150"/>
      <c r="T2088" s="395" t="str">
        <f t="shared" si="230"/>
        <v/>
      </c>
      <c r="U2088" s="395" t="str">
        <f t="shared" si="227"/>
        <v/>
      </c>
      <c r="V2088" s="396"/>
      <c r="W2088" s="282"/>
    </row>
    <row r="2089" spans="1:23">
      <c r="A2089" s="382" t="str">
        <f t="shared" si="228"/>
        <v/>
      </c>
      <c r="B2089" s="383" t="str">
        <f t="shared" si="231"/>
        <v/>
      </c>
      <c r="C2089" s="236"/>
      <c r="D2089" s="282"/>
      <c r="E2089" s="384" t="str">
        <f t="shared" si="229"/>
        <v/>
      </c>
      <c r="F2089" s="388"/>
      <c r="G2089" s="243"/>
      <c r="H2089" s="244"/>
      <c r="I2089" s="243"/>
      <c r="J2089" s="244"/>
      <c r="K2089" s="244"/>
      <c r="L2089" s="244"/>
      <c r="M2089" s="244"/>
      <c r="N2089" s="290"/>
      <c r="O2089" s="391" t="str">
        <f>IF(ISBLANK(L2089),"",IF(OR(ISBLANK(VLOOKUP(L2089&amp;"-"&amp;E2089,'Np Quality'!A:M,6,FALSE)),ISERROR(VLOOKUP(L2089&amp;"-"&amp;E2089,'Np Quality'!A:M,6,FALSE))),"-",VLOOKUP(L2089&amp;"-"&amp;E2089,'Np Quality'!A:M,6,FALSE)))</f>
        <v/>
      </c>
      <c r="P2089" s="391" t="str">
        <f>IF(ISBLANK(L2089),"",IF(OR(ISBLANK(VLOOKUP(L2089&amp;"-"&amp;E2089,'Np Quality'!A:M,7,FALSE)),ISERROR(VLOOKUP(L2089&amp;"-"&amp;E2089,'Np Quality'!A:M,7,FALSE))),"-",VLOOKUP(L2089&amp;"-"&amp;E2089,'Np Quality'!A:M,7,FALSE)))</f>
        <v/>
      </c>
      <c r="Q2089" s="391" t="str">
        <f>IF(ISBLANK(L2089),"",IF(OR(ISBLANK(VLOOKUP(L2089&amp;"-"&amp;E2089,'Np Quality'!A:M,8,FALSE)),ISERROR(VLOOKUP(L2089&amp;"-"&amp;E2089,'Np Quality'!A:M,8,FALSE))),"-",VLOOKUP(L2089&amp;"-"&amp;E2089,'Np Quality'!A:M,8,FALSE)))</f>
        <v/>
      </c>
      <c r="R2089" s="283" t="str">
        <f>IF(ISBLANK(L2089),"",IF(OR(ISBLANK(VLOOKUP(L2089&amp;"-"&amp;E2089,'Np Quality'!A:M,9,FALSE)),ISERROR(VLOOKUP(L2089&amp;"-"&amp;E2089,'Np Quality'!A:M,9,FALSE))),"-",VLOOKUP(L2089&amp;"-"&amp;E2089,'Np Quality'!A:M,9,FALSE)))</f>
        <v/>
      </c>
      <c r="S2089" s="150"/>
      <c r="T2089" s="395" t="str">
        <f t="shared" si="230"/>
        <v/>
      </c>
      <c r="U2089" s="395" t="str">
        <f t="shared" si="227"/>
        <v/>
      </c>
      <c r="V2089" s="396"/>
      <c r="W2089" s="282"/>
    </row>
    <row r="2090" spans="1:23">
      <c r="A2090" s="382" t="str">
        <f t="shared" si="228"/>
        <v/>
      </c>
      <c r="B2090" s="383" t="str">
        <f t="shared" si="231"/>
        <v/>
      </c>
      <c r="C2090" s="236"/>
      <c r="D2090" s="282"/>
      <c r="E2090" s="384" t="str">
        <f t="shared" si="229"/>
        <v/>
      </c>
      <c r="F2090" s="388"/>
      <c r="G2090" s="243"/>
      <c r="H2090" s="244"/>
      <c r="I2090" s="243"/>
      <c r="J2090" s="244"/>
      <c r="K2090" s="244"/>
      <c r="L2090" s="244"/>
      <c r="M2090" s="244"/>
      <c r="N2090" s="290"/>
      <c r="O2090" s="391" t="str">
        <f>IF(ISBLANK(L2090),"",IF(OR(ISBLANK(VLOOKUP(L2090&amp;"-"&amp;E2090,'Np Quality'!A:M,6,FALSE)),ISERROR(VLOOKUP(L2090&amp;"-"&amp;E2090,'Np Quality'!A:M,6,FALSE))),"-",VLOOKUP(L2090&amp;"-"&amp;E2090,'Np Quality'!A:M,6,FALSE)))</f>
        <v/>
      </c>
      <c r="P2090" s="391" t="str">
        <f>IF(ISBLANK(L2090),"",IF(OR(ISBLANK(VLOOKUP(L2090&amp;"-"&amp;E2090,'Np Quality'!A:M,7,FALSE)),ISERROR(VLOOKUP(L2090&amp;"-"&amp;E2090,'Np Quality'!A:M,7,FALSE))),"-",VLOOKUP(L2090&amp;"-"&amp;E2090,'Np Quality'!A:M,7,FALSE)))</f>
        <v/>
      </c>
      <c r="Q2090" s="391" t="str">
        <f>IF(ISBLANK(L2090),"",IF(OR(ISBLANK(VLOOKUP(L2090&amp;"-"&amp;E2090,'Np Quality'!A:M,8,FALSE)),ISERROR(VLOOKUP(L2090&amp;"-"&amp;E2090,'Np Quality'!A:M,8,FALSE))),"-",VLOOKUP(L2090&amp;"-"&amp;E2090,'Np Quality'!A:M,8,FALSE)))</f>
        <v/>
      </c>
      <c r="R2090" s="283" t="str">
        <f>IF(ISBLANK(L2090),"",IF(OR(ISBLANK(VLOOKUP(L2090&amp;"-"&amp;E2090,'Np Quality'!A:M,9,FALSE)),ISERROR(VLOOKUP(L2090&amp;"-"&amp;E2090,'Np Quality'!A:M,9,FALSE))),"-",VLOOKUP(L2090&amp;"-"&amp;E2090,'Np Quality'!A:M,9,FALSE)))</f>
        <v/>
      </c>
      <c r="S2090" s="150"/>
      <c r="T2090" s="395" t="str">
        <f t="shared" si="230"/>
        <v/>
      </c>
      <c r="U2090" s="395" t="str">
        <f t="shared" si="227"/>
        <v/>
      </c>
      <c r="V2090" s="396"/>
      <c r="W2090" s="282"/>
    </row>
    <row r="2091" spans="1:23">
      <c r="A2091" s="382" t="str">
        <f t="shared" si="228"/>
        <v/>
      </c>
      <c r="B2091" s="383" t="str">
        <f t="shared" si="231"/>
        <v/>
      </c>
      <c r="C2091" s="236"/>
      <c r="D2091" s="282"/>
      <c r="E2091" s="384" t="str">
        <f t="shared" si="229"/>
        <v/>
      </c>
      <c r="F2091" s="388"/>
      <c r="G2091" s="243"/>
      <c r="H2091" s="244"/>
      <c r="I2091" s="243"/>
      <c r="J2091" s="244"/>
      <c r="K2091" s="244"/>
      <c r="L2091" s="244"/>
      <c r="M2091" s="244"/>
      <c r="N2091" s="290"/>
      <c r="O2091" s="391" t="str">
        <f>IF(ISBLANK(L2091),"",IF(OR(ISBLANK(VLOOKUP(L2091&amp;"-"&amp;E2091,'Np Quality'!A:M,6,FALSE)),ISERROR(VLOOKUP(L2091&amp;"-"&amp;E2091,'Np Quality'!A:M,6,FALSE))),"-",VLOOKUP(L2091&amp;"-"&amp;E2091,'Np Quality'!A:M,6,FALSE)))</f>
        <v/>
      </c>
      <c r="P2091" s="391" t="str">
        <f>IF(ISBLANK(L2091),"",IF(OR(ISBLANK(VLOOKUP(L2091&amp;"-"&amp;E2091,'Np Quality'!A:M,7,FALSE)),ISERROR(VLOOKUP(L2091&amp;"-"&amp;E2091,'Np Quality'!A:M,7,FALSE))),"-",VLOOKUP(L2091&amp;"-"&amp;E2091,'Np Quality'!A:M,7,FALSE)))</f>
        <v/>
      </c>
      <c r="Q2091" s="391" t="str">
        <f>IF(ISBLANK(L2091),"",IF(OR(ISBLANK(VLOOKUP(L2091&amp;"-"&amp;E2091,'Np Quality'!A:M,8,FALSE)),ISERROR(VLOOKUP(L2091&amp;"-"&amp;E2091,'Np Quality'!A:M,8,FALSE))),"-",VLOOKUP(L2091&amp;"-"&amp;E2091,'Np Quality'!A:M,8,FALSE)))</f>
        <v/>
      </c>
      <c r="R2091" s="283" t="str">
        <f>IF(ISBLANK(L2091),"",IF(OR(ISBLANK(VLOOKUP(L2091&amp;"-"&amp;E2091,'Np Quality'!A:M,9,FALSE)),ISERROR(VLOOKUP(L2091&amp;"-"&amp;E2091,'Np Quality'!A:M,9,FALSE))),"-",VLOOKUP(L2091&amp;"-"&amp;E2091,'Np Quality'!A:M,9,FALSE)))</f>
        <v/>
      </c>
      <c r="S2091" s="150"/>
      <c r="T2091" s="395" t="str">
        <f t="shared" si="230"/>
        <v/>
      </c>
      <c r="U2091" s="395" t="str">
        <f t="shared" si="227"/>
        <v/>
      </c>
      <c r="V2091" s="396"/>
      <c r="W2091" s="282"/>
    </row>
    <row r="2092" spans="1:23">
      <c r="A2092" s="382" t="str">
        <f t="shared" si="228"/>
        <v/>
      </c>
      <c r="B2092" s="383" t="str">
        <f t="shared" si="231"/>
        <v/>
      </c>
      <c r="C2092" s="236"/>
      <c r="D2092" s="282"/>
      <c r="E2092" s="384" t="str">
        <f t="shared" si="229"/>
        <v/>
      </c>
      <c r="F2092" s="388"/>
      <c r="G2092" s="243"/>
      <c r="H2092" s="244"/>
      <c r="I2092" s="243"/>
      <c r="J2092" s="244"/>
      <c r="K2092" s="244"/>
      <c r="L2092" s="244"/>
      <c r="M2092" s="244"/>
      <c r="N2092" s="290"/>
      <c r="O2092" s="391" t="str">
        <f>IF(ISBLANK(L2093),"",IF(OR(ISBLANK(VLOOKUP(L2093&amp;"-"&amp;E2093,'Np Quality'!A:M,6,FALSE)),ISERROR(VLOOKUP(L2093&amp;"-"&amp;E2093,'Np Quality'!A:M,6,FALSE))),"-",VLOOKUP(L2093&amp;"-"&amp;E2093,'Np Quality'!A:M,6,FALSE)))</f>
        <v/>
      </c>
      <c r="P2092" s="391" t="str">
        <f>IF(ISBLANK(L2092),"",IF(OR(ISBLANK(VLOOKUP(L2092&amp;"-"&amp;E2092,'Np Quality'!A:M,7,FALSE)),ISERROR(VLOOKUP(L2092&amp;"-"&amp;E2092,'Np Quality'!A:M,7,FALSE))),"-",VLOOKUP(L2092&amp;"-"&amp;E2092,'Np Quality'!A:M,7,FALSE)))</f>
        <v/>
      </c>
      <c r="Q2092" s="391" t="str">
        <f>IF(ISBLANK(L2092),"",IF(OR(ISBLANK(VLOOKUP(L2092&amp;"-"&amp;E2092,'Np Quality'!A:M,8,FALSE)),ISERROR(VLOOKUP(L2092&amp;"-"&amp;E2092,'Np Quality'!A:M,8,FALSE))),"-",VLOOKUP(L2092&amp;"-"&amp;E2092,'Np Quality'!A:M,8,FALSE)))</f>
        <v/>
      </c>
      <c r="R2092" s="283" t="str">
        <f>IF(ISBLANK(L2092),"",IF(OR(ISBLANK(VLOOKUP(L2092&amp;"-"&amp;E2092,'Np Quality'!A:M,9,FALSE)),ISERROR(VLOOKUP(L2092&amp;"-"&amp;E2092,'Np Quality'!A:M,9,FALSE))),"-",VLOOKUP(L2092&amp;"-"&amp;E2092,'Np Quality'!A:M,9,FALSE)))</f>
        <v/>
      </c>
      <c r="S2092" s="150"/>
      <c r="T2092" s="395" t="str">
        <f t="shared" si="230"/>
        <v/>
      </c>
      <c r="U2092" s="395" t="str">
        <f t="shared" si="227"/>
        <v/>
      </c>
      <c r="V2092" s="396"/>
      <c r="W2092" s="282"/>
    </row>
    <row r="2093" spans="1:23">
      <c r="A2093" s="382" t="str">
        <f t="shared" si="228"/>
        <v/>
      </c>
      <c r="B2093" s="383" t="str">
        <f t="shared" si="231"/>
        <v/>
      </c>
      <c r="C2093" s="236"/>
      <c r="D2093" s="282"/>
      <c r="E2093" s="384" t="str">
        <f t="shared" si="229"/>
        <v/>
      </c>
      <c r="F2093" s="388"/>
      <c r="G2093" s="243"/>
      <c r="H2093" s="244"/>
      <c r="I2093" s="243"/>
      <c r="J2093" s="244"/>
      <c r="K2093" s="244"/>
      <c r="L2093" s="244"/>
      <c r="M2093" s="244"/>
      <c r="N2093" s="290"/>
      <c r="O2093" s="391" t="str">
        <f>IF(ISBLANK(L2093),"",IF(OR(ISBLANK(VLOOKUP(L2093&amp;"-"&amp;E2093,'Np Quality'!A:M,6,FALSE)),ISERROR(VLOOKUP(L2093&amp;"-"&amp;E2093,'Np Quality'!A:M,6,FALSE))),"-",VLOOKUP(L2093&amp;"-"&amp;E2093,'Np Quality'!A:M,6,FALSE)))</f>
        <v/>
      </c>
      <c r="P2093" s="391" t="str">
        <f>IF(ISBLANK(L2094),"",IF(OR(ISBLANK(VLOOKUP(L2094&amp;"-"&amp;E2094,'Np Quality'!A:M,7,FALSE)),ISERROR(VLOOKUP(L2094&amp;"-"&amp;E2094,'Np Quality'!A:M,7,FALSE))),"-",VLOOKUP(L2094&amp;"-"&amp;E2094,'Np Quality'!A:M,7,FALSE)))</f>
        <v/>
      </c>
      <c r="Q2093" s="391" t="str">
        <f>IF(ISBLANK(L2093),"",IF(OR(ISBLANK(VLOOKUP(L2093&amp;"-"&amp;E2093,'Np Quality'!A:M,8,FALSE)),ISERROR(VLOOKUP(L2093&amp;"-"&amp;E2093,'Np Quality'!A:M,8,FALSE))),"-",VLOOKUP(L2093&amp;"-"&amp;E2093,'Np Quality'!A:M,8,FALSE)))</f>
        <v/>
      </c>
      <c r="R2093" s="283" t="str">
        <f>IF(ISBLANK(L2093),"",IF(OR(ISBLANK(VLOOKUP(L2093&amp;"-"&amp;E2093,'Np Quality'!A:M,9,FALSE)),ISERROR(VLOOKUP(L2093&amp;"-"&amp;E2093,'Np Quality'!A:M,9,FALSE))),"-",VLOOKUP(L2093&amp;"-"&amp;E2093,'Np Quality'!A:M,9,FALSE)))</f>
        <v/>
      </c>
      <c r="S2093" s="150"/>
      <c r="T2093" s="395" t="str">
        <f t="shared" si="230"/>
        <v/>
      </c>
      <c r="U2093" s="395" t="str">
        <f t="shared" si="227"/>
        <v/>
      </c>
      <c r="V2093" s="396"/>
      <c r="W2093" s="282"/>
    </row>
    <row r="2094" spans="1:23">
      <c r="A2094" s="382" t="str">
        <f t="shared" si="228"/>
        <v/>
      </c>
      <c r="B2094" s="383" t="str">
        <f t="shared" si="231"/>
        <v/>
      </c>
      <c r="C2094" s="236"/>
      <c r="D2094" s="282"/>
      <c r="E2094" s="384" t="str">
        <f t="shared" si="229"/>
        <v/>
      </c>
      <c r="F2094" s="388"/>
      <c r="G2094" s="243"/>
      <c r="H2094" s="244"/>
      <c r="I2094" s="243"/>
      <c r="J2094" s="244"/>
      <c r="K2094" s="244"/>
      <c r="L2094" s="244"/>
      <c r="M2094" s="244"/>
      <c r="N2094" s="290"/>
      <c r="O2094" s="391" t="str">
        <f>IF(ISBLANK(L2094),"",IF(OR(ISBLANK(VLOOKUP(L2094&amp;"-"&amp;E2094,'Np Quality'!A:M,6,FALSE)),ISERROR(VLOOKUP(L2094&amp;"-"&amp;E2094,'Np Quality'!A:M,6,FALSE))),"-",VLOOKUP(L2094&amp;"-"&amp;E2094,'Np Quality'!A:M,6,FALSE)))</f>
        <v/>
      </c>
      <c r="P2094" s="391" t="str">
        <f>IF(ISBLANK(L2094),"",IF(OR(ISBLANK(VLOOKUP(L2094&amp;"-"&amp;E2094,'Np Quality'!A:M,7,FALSE)),ISERROR(VLOOKUP(L2094&amp;"-"&amp;E2094,'Np Quality'!A:M,7,FALSE))),"-",VLOOKUP(L2094&amp;"-"&amp;E2094,'Np Quality'!A:M,7,FALSE)))</f>
        <v/>
      </c>
      <c r="Q2094" s="391" t="str">
        <f>IF(ISBLANK(L2095),"",IF(OR(ISBLANK(VLOOKUP(L2095&amp;"-"&amp;E2095,'Np Quality'!A:M,8,FALSE)),ISERROR(VLOOKUP(L2095&amp;"-"&amp;E2095,'Np Quality'!A:M,8,FALSE))),"-",VLOOKUP(L2095&amp;"-"&amp;E2095,'Np Quality'!A:M,8,FALSE)))</f>
        <v/>
      </c>
      <c r="R2094" s="283" t="str">
        <f>IF(ISBLANK(L2094),"",IF(OR(ISBLANK(VLOOKUP(L2094&amp;"-"&amp;E2094,'Np Quality'!A:M,9,FALSE)),ISERROR(VLOOKUP(L2094&amp;"-"&amp;E2094,'Np Quality'!A:M,9,FALSE))),"-",VLOOKUP(L2094&amp;"-"&amp;E2094,'Np Quality'!A:M,9,FALSE)))</f>
        <v/>
      </c>
      <c r="S2094" s="150"/>
      <c r="T2094" s="395" t="str">
        <f t="shared" si="230"/>
        <v/>
      </c>
      <c r="U2094" s="395" t="str">
        <f t="shared" si="227"/>
        <v/>
      </c>
      <c r="V2094" s="396"/>
      <c r="W2094" s="282"/>
    </row>
    <row r="2095" spans="1:23">
      <c r="A2095" s="382" t="str">
        <f t="shared" si="228"/>
        <v/>
      </c>
      <c r="B2095" s="383" t="str">
        <f t="shared" si="231"/>
        <v/>
      </c>
      <c r="C2095" s="236"/>
      <c r="D2095" s="282"/>
      <c r="E2095" s="384" t="str">
        <f t="shared" si="229"/>
        <v/>
      </c>
      <c r="F2095" s="388"/>
      <c r="G2095" s="243"/>
      <c r="H2095" s="244"/>
      <c r="I2095" s="243"/>
      <c r="J2095" s="244"/>
      <c r="K2095" s="244"/>
      <c r="L2095" s="244"/>
      <c r="M2095" s="244"/>
      <c r="N2095" s="290"/>
      <c r="O2095" s="391" t="str">
        <f>IF(ISBLANK(L2095),"",IF(OR(ISBLANK(VLOOKUP(L2095&amp;"-"&amp;E2095,'Np Quality'!A:M,6,FALSE)),ISERROR(VLOOKUP(L2095&amp;"-"&amp;E2095,'Np Quality'!A:M,6,FALSE))),"-",VLOOKUP(L2095&amp;"-"&amp;E2095,'Np Quality'!A:M,6,FALSE)))</f>
        <v/>
      </c>
      <c r="P2095" s="391" t="str">
        <f>IF(ISBLANK(L2095),"",IF(OR(ISBLANK(VLOOKUP(L2095&amp;"-"&amp;E2095,'Np Quality'!A:M,7,FALSE)),ISERROR(VLOOKUP(L2095&amp;"-"&amp;E2095,'Np Quality'!A:M,7,FALSE))),"-",VLOOKUP(L2095&amp;"-"&amp;E2095,'Np Quality'!A:M,7,FALSE)))</f>
        <v/>
      </c>
      <c r="Q2095" s="391" t="str">
        <f>IF(ISBLANK(L2095),"",IF(OR(ISBLANK(VLOOKUP(L2095&amp;"-"&amp;E2095,'Np Quality'!A:M,8,FALSE)),ISERROR(VLOOKUP(L2095&amp;"-"&amp;E2095,'Np Quality'!A:M,8,FALSE))),"-",VLOOKUP(L2095&amp;"-"&amp;E2095,'Np Quality'!A:M,8,FALSE)))</f>
        <v/>
      </c>
      <c r="R2095" s="283" t="str">
        <f>IF(ISBLANK(L2096),"",IF(OR(ISBLANK(VLOOKUP(L2096&amp;"-"&amp;E2096,'Np Quality'!A:M,9,FALSE)),ISERROR(VLOOKUP(L2096&amp;"-"&amp;E2096,'Np Quality'!A:M,9,FALSE))),"-",VLOOKUP(L2096&amp;"-"&amp;E2096,'Np Quality'!A:M,9,FALSE)))</f>
        <v/>
      </c>
      <c r="S2095" s="150"/>
      <c r="T2095" s="395" t="str">
        <f t="shared" si="230"/>
        <v/>
      </c>
      <c r="U2095" s="395" t="str">
        <f t="shared" si="227"/>
        <v/>
      </c>
      <c r="V2095" s="396"/>
      <c r="W2095" s="282"/>
    </row>
    <row r="2096" spans="1:23">
      <c r="A2096" s="382" t="str">
        <f t="shared" si="228"/>
        <v/>
      </c>
      <c r="B2096" s="383" t="str">
        <f t="shared" si="231"/>
        <v/>
      </c>
      <c r="C2096" s="236"/>
      <c r="D2096" s="282"/>
      <c r="E2096" s="384" t="str">
        <f t="shared" si="229"/>
        <v/>
      </c>
      <c r="F2096" s="388"/>
      <c r="G2096" s="243"/>
      <c r="H2096" s="244"/>
      <c r="I2096" s="243"/>
      <c r="J2096" s="244"/>
      <c r="K2096" s="244"/>
      <c r="L2096" s="244"/>
      <c r="M2096" s="244"/>
      <c r="N2096" s="290"/>
      <c r="O2096" s="391" t="str">
        <f>IF(ISBLANK(L2096),"",IF(OR(ISBLANK(VLOOKUP(L2096&amp;"-"&amp;E2096,'Np Quality'!A:M,6,FALSE)),ISERROR(VLOOKUP(L2096&amp;"-"&amp;E2096,'Np Quality'!A:M,6,FALSE))),"-",VLOOKUP(L2096&amp;"-"&amp;E2096,'Np Quality'!A:M,6,FALSE)))</f>
        <v/>
      </c>
      <c r="P2096" s="391" t="str">
        <f>IF(ISBLANK(L2096),"",IF(OR(ISBLANK(VLOOKUP(L2096&amp;"-"&amp;E2096,'Np Quality'!A:M,7,FALSE)),ISERROR(VLOOKUP(L2096&amp;"-"&amp;E2096,'Np Quality'!A:M,7,FALSE))),"-",VLOOKUP(L2096&amp;"-"&amp;E2096,'Np Quality'!A:M,7,FALSE)))</f>
        <v/>
      </c>
      <c r="Q2096" s="391" t="str">
        <f>IF(ISBLANK(L2096),"",IF(OR(ISBLANK(VLOOKUP(L2096&amp;"-"&amp;E2096,'Np Quality'!A:M,8,FALSE)),ISERROR(VLOOKUP(L2096&amp;"-"&amp;E2096,'Np Quality'!A:M,8,FALSE))),"-",VLOOKUP(L2096&amp;"-"&amp;E2096,'Np Quality'!A:M,8,FALSE)))</f>
        <v/>
      </c>
      <c r="R2096" s="283" t="str">
        <f>IF(ISBLANK(L2096),"",IF(OR(ISBLANK(VLOOKUP(L2096&amp;"-"&amp;E2096,'Np Quality'!A:M,9,FALSE)),ISERROR(VLOOKUP(L2096&amp;"-"&amp;E2096,'Np Quality'!A:M,9,FALSE))),"-",VLOOKUP(L2096&amp;"-"&amp;E2096,'Np Quality'!A:M,9,FALSE)))</f>
        <v/>
      </c>
      <c r="S2096" s="150"/>
      <c r="T2096" s="395" t="str">
        <f t="shared" si="230"/>
        <v/>
      </c>
      <c r="U2096" s="395" t="str">
        <f t="shared" si="227"/>
        <v/>
      </c>
      <c r="V2096" s="396"/>
      <c r="W2096" s="282"/>
    </row>
    <row r="2097" spans="1:23">
      <c r="A2097" s="382" t="str">
        <f t="shared" si="228"/>
        <v/>
      </c>
      <c r="B2097" s="383" t="str">
        <f t="shared" si="231"/>
        <v/>
      </c>
      <c r="C2097" s="236"/>
      <c r="D2097" s="282"/>
      <c r="E2097" s="384" t="str">
        <f t="shared" si="229"/>
        <v/>
      </c>
      <c r="F2097" s="388"/>
      <c r="G2097" s="243"/>
      <c r="H2097" s="244"/>
      <c r="I2097" s="243"/>
      <c r="J2097" s="244"/>
      <c r="K2097" s="244"/>
      <c r="L2097" s="244"/>
      <c r="M2097" s="244"/>
      <c r="N2097" s="290"/>
      <c r="O2097" s="391" t="str">
        <f>IF(ISBLANK(L2097),"",IF(OR(ISBLANK(VLOOKUP(L2097&amp;"-"&amp;E2097,'Np Quality'!A:M,6,FALSE)),ISERROR(VLOOKUP(L2097&amp;"-"&amp;E2097,'Np Quality'!A:M,6,FALSE))),"-",VLOOKUP(L2097&amp;"-"&amp;E2097,'Np Quality'!A:M,6,FALSE)))</f>
        <v/>
      </c>
      <c r="P2097" s="391" t="str">
        <f>IF(ISBLANK(L2097),"",IF(OR(ISBLANK(VLOOKUP(L2097&amp;"-"&amp;E2097,'Np Quality'!A:M,7,FALSE)),ISERROR(VLOOKUP(L2097&amp;"-"&amp;E2097,'Np Quality'!A:M,7,FALSE))),"-",VLOOKUP(L2097&amp;"-"&amp;E2097,'Np Quality'!A:M,7,FALSE)))</f>
        <v/>
      </c>
      <c r="Q2097" s="391" t="str">
        <f>IF(ISBLANK(L2097),"",IF(OR(ISBLANK(VLOOKUP(L2097&amp;"-"&amp;E2097,'Np Quality'!A:M,8,FALSE)),ISERROR(VLOOKUP(L2097&amp;"-"&amp;E2097,'Np Quality'!A:M,8,FALSE))),"-",VLOOKUP(L2097&amp;"-"&amp;E2097,'Np Quality'!A:M,8,FALSE)))</f>
        <v/>
      </c>
      <c r="R2097" s="283" t="str">
        <f>IF(ISBLANK(L2097),"",IF(OR(ISBLANK(VLOOKUP(L2097&amp;"-"&amp;E2097,'Np Quality'!A:M,9,FALSE)),ISERROR(VLOOKUP(L2097&amp;"-"&amp;E2097,'Np Quality'!A:M,9,FALSE))),"-",VLOOKUP(L2097&amp;"-"&amp;E2097,'Np Quality'!A:M,9,FALSE)))</f>
        <v/>
      </c>
      <c r="S2097" s="150"/>
      <c r="T2097" s="395" t="str">
        <f t="shared" si="230"/>
        <v/>
      </c>
      <c r="U2097" s="395" t="str">
        <f t="shared" si="227"/>
        <v/>
      </c>
      <c r="V2097" s="396"/>
      <c r="W2097" s="282"/>
    </row>
    <row r="2098" spans="1:23">
      <c r="A2098" s="382" t="str">
        <f t="shared" si="228"/>
        <v/>
      </c>
      <c r="B2098" s="383" t="str">
        <f t="shared" si="231"/>
        <v/>
      </c>
      <c r="C2098" s="236"/>
      <c r="D2098" s="282"/>
      <c r="E2098" s="384" t="str">
        <f t="shared" si="229"/>
        <v/>
      </c>
      <c r="F2098" s="388"/>
      <c r="G2098" s="243"/>
      <c r="H2098" s="244"/>
      <c r="I2098" s="243"/>
      <c r="J2098" s="244"/>
      <c r="K2098" s="244"/>
      <c r="L2098" s="244"/>
      <c r="M2098" s="244"/>
      <c r="N2098" s="290"/>
      <c r="O2098" s="391" t="str">
        <f>IF(ISBLANK(L2098),"",IF(OR(ISBLANK(VLOOKUP(L2098&amp;"-"&amp;E2098,'Np Quality'!A:M,6,FALSE)),ISERROR(VLOOKUP(L2098&amp;"-"&amp;E2098,'Np Quality'!A:M,6,FALSE))),"-",VLOOKUP(L2098&amp;"-"&amp;E2098,'Np Quality'!A:M,6,FALSE)))</f>
        <v/>
      </c>
      <c r="P2098" s="391" t="str">
        <f>IF(ISBLANK(L2098),"",IF(OR(ISBLANK(VLOOKUP(L2098&amp;"-"&amp;E2098,'Np Quality'!A:M,7,FALSE)),ISERROR(VLOOKUP(L2098&amp;"-"&amp;E2098,'Np Quality'!A:M,7,FALSE))),"-",VLOOKUP(L2098&amp;"-"&amp;E2098,'Np Quality'!A:M,7,FALSE)))</f>
        <v/>
      </c>
      <c r="Q2098" s="391" t="str">
        <f>IF(ISBLANK(L2098),"",IF(OR(ISBLANK(VLOOKUP(L2098&amp;"-"&amp;E2098,'Np Quality'!A:M,8,FALSE)),ISERROR(VLOOKUP(L2098&amp;"-"&amp;E2098,'Np Quality'!A:M,8,FALSE))),"-",VLOOKUP(L2098&amp;"-"&amp;E2098,'Np Quality'!A:M,8,FALSE)))</f>
        <v/>
      </c>
      <c r="R2098" s="283" t="str">
        <f>IF(ISBLANK(L2098),"",IF(OR(ISBLANK(VLOOKUP(L2098&amp;"-"&amp;E2098,'Np Quality'!A:M,9,FALSE)),ISERROR(VLOOKUP(L2098&amp;"-"&amp;E2098,'Np Quality'!A:M,9,FALSE))),"-",VLOOKUP(L2098&amp;"-"&amp;E2098,'Np Quality'!A:M,9,FALSE)))</f>
        <v/>
      </c>
      <c r="S2098" s="150"/>
      <c r="T2098" s="395" t="str">
        <f t="shared" si="230"/>
        <v/>
      </c>
      <c r="U2098" s="395" t="str">
        <f t="shared" si="227"/>
        <v/>
      </c>
      <c r="V2098" s="396"/>
      <c r="W2098" s="282"/>
    </row>
    <row r="2099" spans="1:23">
      <c r="A2099" s="382" t="str">
        <f t="shared" si="228"/>
        <v/>
      </c>
      <c r="B2099" s="383" t="str">
        <f t="shared" si="231"/>
        <v/>
      </c>
      <c r="C2099" s="236"/>
      <c r="D2099" s="282"/>
      <c r="E2099" s="384" t="str">
        <f t="shared" si="229"/>
        <v/>
      </c>
      <c r="F2099" s="388"/>
      <c r="G2099" s="243"/>
      <c r="H2099" s="244"/>
      <c r="I2099" s="243"/>
      <c r="J2099" s="244"/>
      <c r="K2099" s="244"/>
      <c r="L2099" s="244"/>
      <c r="M2099" s="244"/>
      <c r="N2099" s="290"/>
      <c r="O2099" s="391" t="str">
        <f>IF(ISBLANK(L2099),"",IF(OR(ISBLANK(VLOOKUP(L2099&amp;"-"&amp;E2099,'Np Quality'!A:M,6,FALSE)),ISERROR(VLOOKUP(L2099&amp;"-"&amp;E2099,'Np Quality'!A:M,6,FALSE))),"-",VLOOKUP(L2099&amp;"-"&amp;E2099,'Np Quality'!A:M,6,FALSE)))</f>
        <v/>
      </c>
      <c r="P2099" s="391" t="str">
        <f>IF(ISBLANK(L2099),"",IF(OR(ISBLANK(VLOOKUP(L2099&amp;"-"&amp;E2099,'Np Quality'!A:M,7,FALSE)),ISERROR(VLOOKUP(L2099&amp;"-"&amp;E2099,'Np Quality'!A:M,7,FALSE))),"-",VLOOKUP(L2099&amp;"-"&amp;E2099,'Np Quality'!A:M,7,FALSE)))</f>
        <v/>
      </c>
      <c r="Q2099" s="391" t="str">
        <f>IF(ISBLANK(L2099),"",IF(OR(ISBLANK(VLOOKUP(L2099&amp;"-"&amp;E2099,'Np Quality'!A:M,8,FALSE)),ISERROR(VLOOKUP(L2099&amp;"-"&amp;E2099,'Np Quality'!A:M,8,FALSE))),"-",VLOOKUP(L2099&amp;"-"&amp;E2099,'Np Quality'!A:M,8,FALSE)))</f>
        <v/>
      </c>
      <c r="R2099" s="283" t="str">
        <f>IF(ISBLANK(L2099),"",IF(OR(ISBLANK(VLOOKUP(L2099&amp;"-"&amp;E2099,'Np Quality'!A:M,9,FALSE)),ISERROR(VLOOKUP(L2099&amp;"-"&amp;E2099,'Np Quality'!A:M,9,FALSE))),"-",VLOOKUP(L2099&amp;"-"&amp;E2099,'Np Quality'!A:M,9,FALSE)))</f>
        <v/>
      </c>
      <c r="S2099" s="150"/>
      <c r="T2099" s="395" t="str">
        <f t="shared" si="230"/>
        <v/>
      </c>
      <c r="U2099" s="395" t="str">
        <f t="shared" si="227"/>
        <v/>
      </c>
      <c r="V2099" s="396"/>
      <c r="W2099" s="282"/>
    </row>
    <row r="2100" spans="1:23">
      <c r="A2100" s="382" t="str">
        <f t="shared" si="228"/>
        <v/>
      </c>
      <c r="B2100" s="383" t="str">
        <f t="shared" si="231"/>
        <v/>
      </c>
      <c r="C2100" s="236"/>
      <c r="D2100" s="282"/>
      <c r="E2100" s="384" t="str">
        <f t="shared" si="229"/>
        <v/>
      </c>
      <c r="F2100" s="388"/>
      <c r="G2100" s="243"/>
      <c r="H2100" s="244"/>
      <c r="I2100" s="243"/>
      <c r="J2100" s="244"/>
      <c r="K2100" s="244"/>
      <c r="L2100" s="244"/>
      <c r="M2100" s="244"/>
      <c r="N2100" s="290"/>
      <c r="O2100" s="391" t="str">
        <f>IF(ISBLANK(L2100),"",IF(OR(ISBLANK(VLOOKUP(L2100&amp;"-"&amp;E2100,'Np Quality'!A:M,6,FALSE)),ISERROR(VLOOKUP(L2100&amp;"-"&amp;E2100,'Np Quality'!A:M,6,FALSE))),"-",VLOOKUP(L2100&amp;"-"&amp;E2100,'Np Quality'!A:M,6,FALSE)))</f>
        <v/>
      </c>
      <c r="P2100" s="391" t="str">
        <f>IF(ISBLANK(L2100),"",IF(OR(ISBLANK(VLOOKUP(L2100&amp;"-"&amp;E2100,'Np Quality'!A:M,7,FALSE)),ISERROR(VLOOKUP(L2100&amp;"-"&amp;E2100,'Np Quality'!A:M,7,FALSE))),"-",VLOOKUP(L2100&amp;"-"&amp;E2100,'Np Quality'!A:M,7,FALSE)))</f>
        <v/>
      </c>
      <c r="Q2100" s="391" t="str">
        <f>IF(ISBLANK(L2100),"",IF(OR(ISBLANK(VLOOKUP(L2100&amp;"-"&amp;E2100,'Np Quality'!A:M,8,FALSE)),ISERROR(VLOOKUP(L2100&amp;"-"&amp;E2100,'Np Quality'!A:M,8,FALSE))),"-",VLOOKUP(L2100&amp;"-"&amp;E2100,'Np Quality'!A:M,8,FALSE)))</f>
        <v/>
      </c>
      <c r="R2100" s="283" t="str">
        <f>IF(ISBLANK(L2100),"",IF(OR(ISBLANK(VLOOKUP(L2100&amp;"-"&amp;E2100,'Np Quality'!A:M,9,FALSE)),ISERROR(VLOOKUP(L2100&amp;"-"&amp;E2100,'Np Quality'!A:M,9,FALSE))),"-",VLOOKUP(L2100&amp;"-"&amp;E2100,'Np Quality'!A:M,9,FALSE)))</f>
        <v/>
      </c>
      <c r="S2100" s="150"/>
      <c r="T2100" s="395" t="str">
        <f t="shared" si="230"/>
        <v/>
      </c>
      <c r="U2100" s="395" t="str">
        <f t="shared" si="227"/>
        <v/>
      </c>
      <c r="V2100" s="396"/>
      <c r="W2100" s="282"/>
    </row>
    <row r="2101" spans="1:23">
      <c r="A2101" s="382" t="str">
        <f t="shared" si="228"/>
        <v/>
      </c>
      <c r="B2101" s="383" t="str">
        <f t="shared" si="231"/>
        <v/>
      </c>
      <c r="C2101" s="236"/>
      <c r="D2101" s="282"/>
      <c r="E2101" s="384" t="str">
        <f t="shared" si="229"/>
        <v/>
      </c>
      <c r="F2101" s="388"/>
      <c r="G2101" s="243"/>
      <c r="H2101" s="244"/>
      <c r="I2101" s="243"/>
      <c r="J2101" s="244"/>
      <c r="K2101" s="244"/>
      <c r="L2101" s="244"/>
      <c r="M2101" s="244"/>
      <c r="N2101" s="290"/>
      <c r="O2101" s="391" t="str">
        <f>IF(ISBLANK(L2101),"",IF(OR(ISBLANK(VLOOKUP(L2101&amp;"-"&amp;E2101,'Np Quality'!A:M,6,FALSE)),ISERROR(VLOOKUP(L2101&amp;"-"&amp;E2101,'Np Quality'!A:M,6,FALSE))),"-",VLOOKUP(L2101&amp;"-"&amp;E2101,'Np Quality'!A:M,6,FALSE)))</f>
        <v/>
      </c>
      <c r="P2101" s="391" t="str">
        <f>IF(ISBLANK(L2101),"",IF(OR(ISBLANK(VLOOKUP(L2101&amp;"-"&amp;E2101,'Np Quality'!A:M,7,FALSE)),ISERROR(VLOOKUP(L2101&amp;"-"&amp;E2101,'Np Quality'!A:M,7,FALSE))),"-",VLOOKUP(L2101&amp;"-"&amp;E2101,'Np Quality'!A:M,7,FALSE)))</f>
        <v/>
      </c>
      <c r="Q2101" s="391" t="str">
        <f>IF(ISBLANK(L2101),"",IF(OR(ISBLANK(VLOOKUP(L2101&amp;"-"&amp;E2101,'Np Quality'!A:M,8,FALSE)),ISERROR(VLOOKUP(L2101&amp;"-"&amp;E2101,'Np Quality'!A:M,8,FALSE))),"-",VLOOKUP(L2101&amp;"-"&amp;E2101,'Np Quality'!A:M,8,FALSE)))</f>
        <v/>
      </c>
      <c r="R2101" s="283" t="str">
        <f>IF(ISBLANK(L2101),"",IF(OR(ISBLANK(VLOOKUP(L2101&amp;"-"&amp;E2101,'Np Quality'!A:M,9,FALSE)),ISERROR(VLOOKUP(L2101&amp;"-"&amp;E2101,'Np Quality'!A:M,9,FALSE))),"-",VLOOKUP(L2101&amp;"-"&amp;E2101,'Np Quality'!A:M,9,FALSE)))</f>
        <v/>
      </c>
      <c r="S2101" s="150"/>
      <c r="T2101" s="395" t="str">
        <f t="shared" si="230"/>
        <v/>
      </c>
      <c r="U2101" s="395" t="str">
        <f t="shared" si="227"/>
        <v/>
      </c>
      <c r="V2101" s="396"/>
      <c r="W2101" s="282"/>
    </row>
    <row r="2102" spans="1:23">
      <c r="A2102" s="382" t="str">
        <f t="shared" si="228"/>
        <v/>
      </c>
      <c r="B2102" s="383" t="str">
        <f t="shared" si="231"/>
        <v/>
      </c>
      <c r="C2102" s="236"/>
      <c r="D2102" s="282"/>
      <c r="E2102" s="384" t="str">
        <f t="shared" si="229"/>
        <v/>
      </c>
      <c r="F2102" s="388"/>
      <c r="G2102" s="243"/>
      <c r="H2102" s="244"/>
      <c r="I2102" s="243"/>
      <c r="J2102" s="244"/>
      <c r="K2102" s="244"/>
      <c r="L2102" s="244"/>
      <c r="M2102" s="244"/>
      <c r="N2102" s="290"/>
      <c r="O2102" s="391" t="str">
        <f>IF(ISBLANK(L2103),"",IF(OR(ISBLANK(VLOOKUP(L2103&amp;"-"&amp;E2103,'Np Quality'!A:M,6,FALSE)),ISERROR(VLOOKUP(L2103&amp;"-"&amp;E2103,'Np Quality'!A:M,6,FALSE))),"-",VLOOKUP(L2103&amp;"-"&amp;E2103,'Np Quality'!A:M,6,FALSE)))</f>
        <v/>
      </c>
      <c r="P2102" s="391" t="str">
        <f>IF(ISBLANK(L2102),"",IF(OR(ISBLANK(VLOOKUP(L2102&amp;"-"&amp;E2102,'Np Quality'!A:M,7,FALSE)),ISERROR(VLOOKUP(L2102&amp;"-"&amp;E2102,'Np Quality'!A:M,7,FALSE))),"-",VLOOKUP(L2102&amp;"-"&amp;E2102,'Np Quality'!A:M,7,FALSE)))</f>
        <v/>
      </c>
      <c r="Q2102" s="391" t="str">
        <f>IF(ISBLANK(L2102),"",IF(OR(ISBLANK(VLOOKUP(L2102&amp;"-"&amp;E2102,'Np Quality'!A:M,8,FALSE)),ISERROR(VLOOKUP(L2102&amp;"-"&amp;E2102,'Np Quality'!A:M,8,FALSE))),"-",VLOOKUP(L2102&amp;"-"&amp;E2102,'Np Quality'!A:M,8,FALSE)))</f>
        <v/>
      </c>
      <c r="R2102" s="283" t="str">
        <f>IF(ISBLANK(L2102),"",IF(OR(ISBLANK(VLOOKUP(L2102&amp;"-"&amp;E2102,'Np Quality'!A:M,9,FALSE)),ISERROR(VLOOKUP(L2102&amp;"-"&amp;E2102,'Np Quality'!A:M,9,FALSE))),"-",VLOOKUP(L2102&amp;"-"&amp;E2102,'Np Quality'!A:M,9,FALSE)))</f>
        <v/>
      </c>
      <c r="S2102" s="150"/>
      <c r="T2102" s="395" t="str">
        <f t="shared" si="230"/>
        <v/>
      </c>
      <c r="U2102" s="395" t="str">
        <f t="shared" si="227"/>
        <v/>
      </c>
      <c r="V2102" s="396"/>
      <c r="W2102" s="282"/>
    </row>
    <row r="2103" spans="1:23">
      <c r="A2103" s="382" t="str">
        <f t="shared" si="228"/>
        <v/>
      </c>
      <c r="B2103" s="383" t="str">
        <f t="shared" si="231"/>
        <v/>
      </c>
      <c r="C2103" s="236"/>
      <c r="D2103" s="282"/>
      <c r="E2103" s="384" t="str">
        <f t="shared" si="229"/>
        <v/>
      </c>
      <c r="F2103" s="388"/>
      <c r="G2103" s="243"/>
      <c r="H2103" s="244"/>
      <c r="I2103" s="243"/>
      <c r="J2103" s="244"/>
      <c r="K2103" s="244"/>
      <c r="L2103" s="244"/>
      <c r="M2103" s="244"/>
      <c r="N2103" s="290"/>
      <c r="O2103" s="391" t="str">
        <f>IF(ISBLANK(L2103),"",IF(OR(ISBLANK(VLOOKUP(L2103&amp;"-"&amp;E2103,'Np Quality'!A:M,6,FALSE)),ISERROR(VLOOKUP(L2103&amp;"-"&amp;E2103,'Np Quality'!A:M,6,FALSE))),"-",VLOOKUP(L2103&amp;"-"&amp;E2103,'Np Quality'!A:M,6,FALSE)))</f>
        <v/>
      </c>
      <c r="P2103" s="391" t="str">
        <f>IF(ISBLANK(L2104),"",IF(OR(ISBLANK(VLOOKUP(L2104&amp;"-"&amp;E2104,'Np Quality'!A:M,7,FALSE)),ISERROR(VLOOKUP(L2104&amp;"-"&amp;E2104,'Np Quality'!A:M,7,FALSE))),"-",VLOOKUP(L2104&amp;"-"&amp;E2104,'Np Quality'!A:M,7,FALSE)))</f>
        <v/>
      </c>
      <c r="Q2103" s="391" t="str">
        <f>IF(ISBLANK(L2103),"",IF(OR(ISBLANK(VLOOKUP(L2103&amp;"-"&amp;E2103,'Np Quality'!A:M,8,FALSE)),ISERROR(VLOOKUP(L2103&amp;"-"&amp;E2103,'Np Quality'!A:M,8,FALSE))),"-",VLOOKUP(L2103&amp;"-"&amp;E2103,'Np Quality'!A:M,8,FALSE)))</f>
        <v/>
      </c>
      <c r="R2103" s="283" t="str">
        <f>IF(ISBLANK(L2103),"",IF(OR(ISBLANK(VLOOKUP(L2103&amp;"-"&amp;E2103,'Np Quality'!A:M,9,FALSE)),ISERROR(VLOOKUP(L2103&amp;"-"&amp;E2103,'Np Quality'!A:M,9,FALSE))),"-",VLOOKUP(L2103&amp;"-"&amp;E2103,'Np Quality'!A:M,9,FALSE)))</f>
        <v/>
      </c>
      <c r="S2103" s="150"/>
      <c r="T2103" s="395" t="str">
        <f t="shared" si="230"/>
        <v/>
      </c>
      <c r="U2103" s="395" t="str">
        <f t="shared" si="227"/>
        <v/>
      </c>
      <c r="V2103" s="396"/>
      <c r="W2103" s="282"/>
    </row>
    <row r="2104" spans="1:23">
      <c r="A2104" s="382" t="str">
        <f t="shared" si="228"/>
        <v/>
      </c>
      <c r="B2104" s="383" t="str">
        <f t="shared" si="231"/>
        <v/>
      </c>
      <c r="C2104" s="236"/>
      <c r="D2104" s="282"/>
      <c r="E2104" s="384" t="str">
        <f t="shared" si="229"/>
        <v/>
      </c>
      <c r="F2104" s="388"/>
      <c r="G2104" s="243"/>
      <c r="H2104" s="244"/>
      <c r="I2104" s="243"/>
      <c r="J2104" s="244"/>
      <c r="K2104" s="244"/>
      <c r="L2104" s="244"/>
      <c r="M2104" s="244"/>
      <c r="N2104" s="290"/>
      <c r="O2104" s="391" t="str">
        <f>IF(ISBLANK(L2104),"",IF(OR(ISBLANK(VLOOKUP(L2104&amp;"-"&amp;E2104,'Np Quality'!A:M,6,FALSE)),ISERROR(VLOOKUP(L2104&amp;"-"&amp;E2104,'Np Quality'!A:M,6,FALSE))),"-",VLOOKUP(L2104&amp;"-"&amp;E2104,'Np Quality'!A:M,6,FALSE)))</f>
        <v/>
      </c>
      <c r="P2104" s="391" t="str">
        <f>IF(ISBLANK(L2104),"",IF(OR(ISBLANK(VLOOKUP(L2104&amp;"-"&amp;E2104,'Np Quality'!A:M,7,FALSE)),ISERROR(VLOOKUP(L2104&amp;"-"&amp;E2104,'Np Quality'!A:M,7,FALSE))),"-",VLOOKUP(L2104&amp;"-"&amp;E2104,'Np Quality'!A:M,7,FALSE)))</f>
        <v/>
      </c>
      <c r="Q2104" s="391" t="str">
        <f>IF(ISBLANK(L2105),"",IF(OR(ISBLANK(VLOOKUP(L2105&amp;"-"&amp;E2105,'Np Quality'!A:M,8,FALSE)),ISERROR(VLOOKUP(L2105&amp;"-"&amp;E2105,'Np Quality'!A:M,8,FALSE))),"-",VLOOKUP(L2105&amp;"-"&amp;E2105,'Np Quality'!A:M,8,FALSE)))</f>
        <v/>
      </c>
      <c r="R2104" s="283" t="str">
        <f>IF(ISBLANK(L2104),"",IF(OR(ISBLANK(VLOOKUP(L2104&amp;"-"&amp;E2104,'Np Quality'!A:M,9,FALSE)),ISERROR(VLOOKUP(L2104&amp;"-"&amp;E2104,'Np Quality'!A:M,9,FALSE))),"-",VLOOKUP(L2104&amp;"-"&amp;E2104,'Np Quality'!A:M,9,FALSE)))</f>
        <v/>
      </c>
      <c r="S2104" s="150"/>
      <c r="T2104" s="395" t="str">
        <f t="shared" si="230"/>
        <v/>
      </c>
      <c r="U2104" s="395" t="str">
        <f t="shared" si="227"/>
        <v/>
      </c>
      <c r="V2104" s="396"/>
      <c r="W2104" s="282"/>
    </row>
    <row r="2105" spans="1:23">
      <c r="A2105" s="382" t="str">
        <f t="shared" si="228"/>
        <v/>
      </c>
      <c r="B2105" s="383" t="str">
        <f t="shared" si="231"/>
        <v/>
      </c>
      <c r="C2105" s="236"/>
      <c r="D2105" s="282"/>
      <c r="E2105" s="384" t="str">
        <f t="shared" si="229"/>
        <v/>
      </c>
      <c r="F2105" s="388"/>
      <c r="G2105" s="243"/>
      <c r="H2105" s="244"/>
      <c r="I2105" s="243"/>
      <c r="J2105" s="244"/>
      <c r="K2105" s="244"/>
      <c r="L2105" s="244"/>
      <c r="M2105" s="244"/>
      <c r="N2105" s="290"/>
      <c r="O2105" s="391" t="str">
        <f>IF(ISBLANK(L2105),"",IF(OR(ISBLANK(VLOOKUP(L2105&amp;"-"&amp;E2105,'Np Quality'!A:M,6,FALSE)),ISERROR(VLOOKUP(L2105&amp;"-"&amp;E2105,'Np Quality'!A:M,6,FALSE))),"-",VLOOKUP(L2105&amp;"-"&amp;E2105,'Np Quality'!A:M,6,FALSE)))</f>
        <v/>
      </c>
      <c r="P2105" s="391" t="str">
        <f>IF(ISBLANK(L2105),"",IF(OR(ISBLANK(VLOOKUP(L2105&amp;"-"&amp;E2105,'Np Quality'!A:M,7,FALSE)),ISERROR(VLOOKUP(L2105&amp;"-"&amp;E2105,'Np Quality'!A:M,7,FALSE))),"-",VLOOKUP(L2105&amp;"-"&amp;E2105,'Np Quality'!A:M,7,FALSE)))</f>
        <v/>
      </c>
      <c r="Q2105" s="391" t="str">
        <f>IF(ISBLANK(L2105),"",IF(OR(ISBLANK(VLOOKUP(L2105&amp;"-"&amp;E2105,'Np Quality'!A:M,8,FALSE)),ISERROR(VLOOKUP(L2105&amp;"-"&amp;E2105,'Np Quality'!A:M,8,FALSE))),"-",VLOOKUP(L2105&amp;"-"&amp;E2105,'Np Quality'!A:M,8,FALSE)))</f>
        <v/>
      </c>
      <c r="R2105" s="283" t="str">
        <f>IF(ISBLANK(L2106),"",IF(OR(ISBLANK(VLOOKUP(L2106&amp;"-"&amp;E2106,'Np Quality'!A:M,9,FALSE)),ISERROR(VLOOKUP(L2106&amp;"-"&amp;E2106,'Np Quality'!A:M,9,FALSE))),"-",VLOOKUP(L2106&amp;"-"&amp;E2106,'Np Quality'!A:M,9,FALSE)))</f>
        <v/>
      </c>
      <c r="S2105" s="150"/>
      <c r="T2105" s="395" t="str">
        <f t="shared" si="230"/>
        <v/>
      </c>
      <c r="U2105" s="395" t="str">
        <f t="shared" si="227"/>
        <v/>
      </c>
      <c r="V2105" s="396"/>
      <c r="W2105" s="282"/>
    </row>
    <row r="2106" spans="1:23">
      <c r="A2106" s="382" t="str">
        <f t="shared" si="228"/>
        <v/>
      </c>
      <c r="B2106" s="383" t="str">
        <f t="shared" si="231"/>
        <v/>
      </c>
      <c r="C2106" s="236"/>
      <c r="D2106" s="282"/>
      <c r="E2106" s="384" t="str">
        <f t="shared" si="229"/>
        <v/>
      </c>
      <c r="F2106" s="388"/>
      <c r="G2106" s="243"/>
      <c r="H2106" s="244"/>
      <c r="I2106" s="243"/>
      <c r="J2106" s="244"/>
      <c r="K2106" s="244"/>
      <c r="L2106" s="244"/>
      <c r="M2106" s="244"/>
      <c r="N2106" s="290"/>
      <c r="O2106" s="391" t="str">
        <f>IF(ISBLANK(L2106),"",IF(OR(ISBLANK(VLOOKUP(L2106&amp;"-"&amp;E2106,'Np Quality'!A:M,6,FALSE)),ISERROR(VLOOKUP(L2106&amp;"-"&amp;E2106,'Np Quality'!A:M,6,FALSE))),"-",VLOOKUP(L2106&amp;"-"&amp;E2106,'Np Quality'!A:M,6,FALSE)))</f>
        <v/>
      </c>
      <c r="P2106" s="391" t="str">
        <f>IF(ISBLANK(L2106),"",IF(OR(ISBLANK(VLOOKUP(L2106&amp;"-"&amp;E2106,'Np Quality'!A:M,7,FALSE)),ISERROR(VLOOKUP(L2106&amp;"-"&amp;E2106,'Np Quality'!A:M,7,FALSE))),"-",VLOOKUP(L2106&amp;"-"&amp;E2106,'Np Quality'!A:M,7,FALSE)))</f>
        <v/>
      </c>
      <c r="Q2106" s="391" t="str">
        <f>IF(ISBLANK(L2106),"",IF(OR(ISBLANK(VLOOKUP(L2106&amp;"-"&amp;E2106,'Np Quality'!A:M,8,FALSE)),ISERROR(VLOOKUP(L2106&amp;"-"&amp;E2106,'Np Quality'!A:M,8,FALSE))),"-",VLOOKUP(L2106&amp;"-"&amp;E2106,'Np Quality'!A:M,8,FALSE)))</f>
        <v/>
      </c>
      <c r="R2106" s="283" t="str">
        <f>IF(ISBLANK(L2106),"",IF(OR(ISBLANK(VLOOKUP(L2106&amp;"-"&amp;E2106,'Np Quality'!A:M,9,FALSE)),ISERROR(VLOOKUP(L2106&amp;"-"&amp;E2106,'Np Quality'!A:M,9,FALSE))),"-",VLOOKUP(L2106&amp;"-"&amp;E2106,'Np Quality'!A:M,9,FALSE)))</f>
        <v/>
      </c>
      <c r="S2106" s="150"/>
      <c r="T2106" s="395" t="str">
        <f t="shared" si="230"/>
        <v/>
      </c>
      <c r="U2106" s="395" t="str">
        <f t="shared" si="227"/>
        <v/>
      </c>
      <c r="V2106" s="396"/>
      <c r="W2106" s="282"/>
    </row>
    <row r="2107" spans="1:23">
      <c r="A2107" s="382" t="str">
        <f t="shared" si="228"/>
        <v/>
      </c>
      <c r="B2107" s="383" t="str">
        <f t="shared" si="231"/>
        <v/>
      </c>
      <c r="C2107" s="236"/>
      <c r="D2107" s="282"/>
      <c r="E2107" s="384" t="str">
        <f t="shared" si="229"/>
        <v/>
      </c>
      <c r="F2107" s="388"/>
      <c r="G2107" s="243"/>
      <c r="H2107" s="244"/>
      <c r="I2107" s="243"/>
      <c r="J2107" s="244"/>
      <c r="K2107" s="244"/>
      <c r="L2107" s="244"/>
      <c r="M2107" s="244"/>
      <c r="N2107" s="290"/>
      <c r="O2107" s="391" t="str">
        <f>IF(ISBLANK(L2107),"",IF(OR(ISBLANK(VLOOKUP(L2107&amp;"-"&amp;E2107,'Np Quality'!A:M,6,FALSE)),ISERROR(VLOOKUP(L2107&amp;"-"&amp;E2107,'Np Quality'!A:M,6,FALSE))),"-",VLOOKUP(L2107&amp;"-"&amp;E2107,'Np Quality'!A:M,6,FALSE)))</f>
        <v/>
      </c>
      <c r="P2107" s="391" t="str">
        <f>IF(ISBLANK(L2107),"",IF(OR(ISBLANK(VLOOKUP(L2107&amp;"-"&amp;E2107,'Np Quality'!A:M,7,FALSE)),ISERROR(VLOOKUP(L2107&amp;"-"&amp;E2107,'Np Quality'!A:M,7,FALSE))),"-",VLOOKUP(L2107&amp;"-"&amp;E2107,'Np Quality'!A:M,7,FALSE)))</f>
        <v/>
      </c>
      <c r="Q2107" s="391" t="str">
        <f>IF(ISBLANK(L2107),"",IF(OR(ISBLANK(VLOOKUP(L2107&amp;"-"&amp;E2107,'Np Quality'!A:M,8,FALSE)),ISERROR(VLOOKUP(L2107&amp;"-"&amp;E2107,'Np Quality'!A:M,8,FALSE))),"-",VLOOKUP(L2107&amp;"-"&amp;E2107,'Np Quality'!A:M,8,FALSE)))</f>
        <v/>
      </c>
      <c r="R2107" s="283" t="str">
        <f>IF(ISBLANK(L2107),"",IF(OR(ISBLANK(VLOOKUP(L2107&amp;"-"&amp;E2107,'Np Quality'!A:M,9,FALSE)),ISERROR(VLOOKUP(L2107&amp;"-"&amp;E2107,'Np Quality'!A:M,9,FALSE))),"-",VLOOKUP(L2107&amp;"-"&amp;E2107,'Np Quality'!A:M,9,FALSE)))</f>
        <v/>
      </c>
      <c r="S2107" s="150"/>
      <c r="T2107" s="395" t="str">
        <f t="shared" si="230"/>
        <v/>
      </c>
      <c r="U2107" s="395" t="str">
        <f t="shared" si="227"/>
        <v/>
      </c>
      <c r="V2107" s="396"/>
      <c r="W2107" s="282"/>
    </row>
    <row r="2108" spans="1:23">
      <c r="A2108" s="382" t="str">
        <f t="shared" si="228"/>
        <v/>
      </c>
      <c r="B2108" s="383" t="str">
        <f t="shared" si="231"/>
        <v/>
      </c>
      <c r="C2108" s="236"/>
      <c r="D2108" s="282"/>
      <c r="E2108" s="384" t="str">
        <f t="shared" si="229"/>
        <v/>
      </c>
      <c r="F2108" s="388"/>
      <c r="G2108" s="243"/>
      <c r="H2108" s="244"/>
      <c r="I2108" s="243"/>
      <c r="J2108" s="244"/>
      <c r="K2108" s="244"/>
      <c r="L2108" s="244"/>
      <c r="M2108" s="244"/>
      <c r="N2108" s="290"/>
      <c r="O2108" s="391" t="str">
        <f>IF(ISBLANK(L2108),"",IF(OR(ISBLANK(VLOOKUP(L2108&amp;"-"&amp;E2108,'Np Quality'!A:M,6,FALSE)),ISERROR(VLOOKUP(L2108&amp;"-"&amp;E2108,'Np Quality'!A:M,6,FALSE))),"-",VLOOKUP(L2108&amp;"-"&amp;E2108,'Np Quality'!A:M,6,FALSE)))</f>
        <v/>
      </c>
      <c r="P2108" s="391" t="str">
        <f>IF(ISBLANK(L2108),"",IF(OR(ISBLANK(VLOOKUP(L2108&amp;"-"&amp;E2108,'Np Quality'!A:M,7,FALSE)),ISERROR(VLOOKUP(L2108&amp;"-"&amp;E2108,'Np Quality'!A:M,7,FALSE))),"-",VLOOKUP(L2108&amp;"-"&amp;E2108,'Np Quality'!A:M,7,FALSE)))</f>
        <v/>
      </c>
      <c r="Q2108" s="391" t="str">
        <f>IF(ISBLANK(L2108),"",IF(OR(ISBLANK(VLOOKUP(L2108&amp;"-"&amp;E2108,'Np Quality'!A:M,8,FALSE)),ISERROR(VLOOKUP(L2108&amp;"-"&amp;E2108,'Np Quality'!A:M,8,FALSE))),"-",VLOOKUP(L2108&amp;"-"&amp;E2108,'Np Quality'!A:M,8,FALSE)))</f>
        <v/>
      </c>
      <c r="R2108" s="283" t="str">
        <f>IF(ISBLANK(L2108),"",IF(OR(ISBLANK(VLOOKUP(L2108&amp;"-"&amp;E2108,'Np Quality'!A:M,9,FALSE)),ISERROR(VLOOKUP(L2108&amp;"-"&amp;E2108,'Np Quality'!A:M,9,FALSE))),"-",VLOOKUP(L2108&amp;"-"&amp;E2108,'Np Quality'!A:M,9,FALSE)))</f>
        <v/>
      </c>
      <c r="S2108" s="150"/>
      <c r="T2108" s="395" t="str">
        <f t="shared" si="230"/>
        <v/>
      </c>
      <c r="U2108" s="395" t="str">
        <f t="shared" si="227"/>
        <v/>
      </c>
      <c r="V2108" s="396"/>
      <c r="W2108" s="282"/>
    </row>
    <row r="2109" spans="1:23">
      <c r="A2109" s="382" t="str">
        <f t="shared" si="228"/>
        <v/>
      </c>
      <c r="B2109" s="383" t="str">
        <f t="shared" si="231"/>
        <v/>
      </c>
      <c r="C2109" s="236"/>
      <c r="D2109" s="282"/>
      <c r="E2109" s="384" t="str">
        <f t="shared" si="229"/>
        <v/>
      </c>
      <c r="F2109" s="388"/>
      <c r="G2109" s="243"/>
      <c r="H2109" s="244"/>
      <c r="I2109" s="243"/>
      <c r="J2109" s="244"/>
      <c r="K2109" s="244"/>
      <c r="L2109" s="244"/>
      <c r="M2109" s="244"/>
      <c r="N2109" s="290"/>
      <c r="O2109" s="391" t="str">
        <f>IF(ISBLANK(L2109),"",IF(OR(ISBLANK(VLOOKUP(L2109&amp;"-"&amp;E2109,'Np Quality'!A:M,6,FALSE)),ISERROR(VLOOKUP(L2109&amp;"-"&amp;E2109,'Np Quality'!A:M,6,FALSE))),"-",VLOOKUP(L2109&amp;"-"&amp;E2109,'Np Quality'!A:M,6,FALSE)))</f>
        <v/>
      </c>
      <c r="P2109" s="391" t="str">
        <f>IF(ISBLANK(L2109),"",IF(OR(ISBLANK(VLOOKUP(L2109&amp;"-"&amp;E2109,'Np Quality'!A:M,7,FALSE)),ISERROR(VLOOKUP(L2109&amp;"-"&amp;E2109,'Np Quality'!A:M,7,FALSE))),"-",VLOOKUP(L2109&amp;"-"&amp;E2109,'Np Quality'!A:M,7,FALSE)))</f>
        <v/>
      </c>
      <c r="Q2109" s="391" t="str">
        <f>IF(ISBLANK(L2109),"",IF(OR(ISBLANK(VLOOKUP(L2109&amp;"-"&amp;E2109,'Np Quality'!A:M,8,FALSE)),ISERROR(VLOOKUP(L2109&amp;"-"&amp;E2109,'Np Quality'!A:M,8,FALSE))),"-",VLOOKUP(L2109&amp;"-"&amp;E2109,'Np Quality'!A:M,8,FALSE)))</f>
        <v/>
      </c>
      <c r="R2109" s="283" t="str">
        <f>IF(ISBLANK(L2109),"",IF(OR(ISBLANK(VLOOKUP(L2109&amp;"-"&amp;E2109,'Np Quality'!A:M,9,FALSE)),ISERROR(VLOOKUP(L2109&amp;"-"&amp;E2109,'Np Quality'!A:M,9,FALSE))),"-",VLOOKUP(L2109&amp;"-"&amp;E2109,'Np Quality'!A:M,9,FALSE)))</f>
        <v/>
      </c>
      <c r="S2109" s="150"/>
      <c r="T2109" s="395" t="str">
        <f t="shared" si="230"/>
        <v/>
      </c>
      <c r="U2109" s="395" t="str">
        <f t="shared" si="227"/>
        <v/>
      </c>
      <c r="V2109" s="396"/>
      <c r="W2109" s="282"/>
    </row>
    <row r="2110" spans="1:23">
      <c r="A2110" s="382" t="str">
        <f t="shared" si="228"/>
        <v/>
      </c>
      <c r="B2110" s="383" t="str">
        <f t="shared" si="231"/>
        <v/>
      </c>
      <c r="C2110" s="236"/>
      <c r="D2110" s="282"/>
      <c r="E2110" s="384" t="str">
        <f t="shared" si="229"/>
        <v/>
      </c>
      <c r="F2110" s="388"/>
      <c r="G2110" s="243"/>
      <c r="H2110" s="244"/>
      <c r="I2110" s="243"/>
      <c r="J2110" s="244"/>
      <c r="K2110" s="244"/>
      <c r="L2110" s="244"/>
      <c r="M2110" s="244"/>
      <c r="N2110" s="290"/>
      <c r="O2110" s="391" t="str">
        <f>IF(ISBLANK(L2110),"",IF(OR(ISBLANK(VLOOKUP(L2110&amp;"-"&amp;E2110,'Np Quality'!A:M,6,FALSE)),ISERROR(VLOOKUP(L2110&amp;"-"&amp;E2110,'Np Quality'!A:M,6,FALSE))),"-",VLOOKUP(L2110&amp;"-"&amp;E2110,'Np Quality'!A:M,6,FALSE)))</f>
        <v/>
      </c>
      <c r="P2110" s="391" t="str">
        <f>IF(ISBLANK(L2110),"",IF(OR(ISBLANK(VLOOKUP(L2110&amp;"-"&amp;E2110,'Np Quality'!A:M,7,FALSE)),ISERROR(VLOOKUP(L2110&amp;"-"&amp;E2110,'Np Quality'!A:M,7,FALSE))),"-",VLOOKUP(L2110&amp;"-"&amp;E2110,'Np Quality'!A:M,7,FALSE)))</f>
        <v/>
      </c>
      <c r="Q2110" s="391" t="str">
        <f>IF(ISBLANK(L2110),"",IF(OR(ISBLANK(VLOOKUP(L2110&amp;"-"&amp;E2110,'Np Quality'!A:M,8,FALSE)),ISERROR(VLOOKUP(L2110&amp;"-"&amp;E2110,'Np Quality'!A:M,8,FALSE))),"-",VLOOKUP(L2110&amp;"-"&amp;E2110,'Np Quality'!A:M,8,FALSE)))</f>
        <v/>
      </c>
      <c r="R2110" s="283" t="str">
        <f>IF(ISBLANK(L2110),"",IF(OR(ISBLANK(VLOOKUP(L2110&amp;"-"&amp;E2110,'Np Quality'!A:M,9,FALSE)),ISERROR(VLOOKUP(L2110&amp;"-"&amp;E2110,'Np Quality'!A:M,9,FALSE))),"-",VLOOKUP(L2110&amp;"-"&amp;E2110,'Np Quality'!A:M,9,FALSE)))</f>
        <v/>
      </c>
      <c r="S2110" s="150"/>
      <c r="T2110" s="395" t="str">
        <f t="shared" si="230"/>
        <v/>
      </c>
      <c r="U2110" s="395" t="str">
        <f t="shared" si="227"/>
        <v/>
      </c>
      <c r="V2110" s="396"/>
      <c r="W2110" s="282"/>
    </row>
    <row r="2111" spans="1:23">
      <c r="A2111" s="382" t="str">
        <f t="shared" si="228"/>
        <v/>
      </c>
      <c r="B2111" s="383" t="str">
        <f t="shared" si="231"/>
        <v/>
      </c>
      <c r="C2111" s="236"/>
      <c r="D2111" s="282"/>
      <c r="E2111" s="384" t="str">
        <f t="shared" si="229"/>
        <v/>
      </c>
      <c r="F2111" s="388"/>
      <c r="G2111" s="243"/>
      <c r="H2111" s="244"/>
      <c r="I2111" s="243"/>
      <c r="J2111" s="244"/>
      <c r="K2111" s="244"/>
      <c r="L2111" s="244"/>
      <c r="M2111" s="244"/>
      <c r="N2111" s="290"/>
      <c r="O2111" s="391" t="str">
        <f>IF(ISBLANK(L2111),"",IF(OR(ISBLANK(VLOOKUP(L2111&amp;"-"&amp;E2111,'Np Quality'!A:M,6,FALSE)),ISERROR(VLOOKUP(L2111&amp;"-"&amp;E2111,'Np Quality'!A:M,6,FALSE))),"-",VLOOKUP(L2111&amp;"-"&amp;E2111,'Np Quality'!A:M,6,FALSE)))</f>
        <v/>
      </c>
      <c r="P2111" s="391" t="str">
        <f>IF(ISBLANK(L2111),"",IF(OR(ISBLANK(VLOOKUP(L2111&amp;"-"&amp;E2111,'Np Quality'!A:M,7,FALSE)),ISERROR(VLOOKUP(L2111&amp;"-"&amp;E2111,'Np Quality'!A:M,7,FALSE))),"-",VLOOKUP(L2111&amp;"-"&amp;E2111,'Np Quality'!A:M,7,FALSE)))</f>
        <v/>
      </c>
      <c r="Q2111" s="391" t="str">
        <f>IF(ISBLANK(L2111),"",IF(OR(ISBLANK(VLOOKUP(L2111&amp;"-"&amp;E2111,'Np Quality'!A:M,8,FALSE)),ISERROR(VLOOKUP(L2111&amp;"-"&amp;E2111,'Np Quality'!A:M,8,FALSE))),"-",VLOOKUP(L2111&amp;"-"&amp;E2111,'Np Quality'!A:M,8,FALSE)))</f>
        <v/>
      </c>
      <c r="R2111" s="283" t="str">
        <f>IF(ISBLANK(L2111),"",IF(OR(ISBLANK(VLOOKUP(L2111&amp;"-"&amp;E2111,'Np Quality'!A:M,9,FALSE)),ISERROR(VLOOKUP(L2111&amp;"-"&amp;E2111,'Np Quality'!A:M,9,FALSE))),"-",VLOOKUP(L2111&amp;"-"&amp;E2111,'Np Quality'!A:M,9,FALSE)))</f>
        <v/>
      </c>
      <c r="S2111" s="150"/>
      <c r="T2111" s="395" t="str">
        <f t="shared" si="230"/>
        <v/>
      </c>
      <c r="U2111" s="395" t="str">
        <f t="shared" si="227"/>
        <v/>
      </c>
      <c r="V2111" s="396"/>
      <c r="W2111" s="282"/>
    </row>
    <row r="2112" spans="1:23">
      <c r="A2112" s="382" t="str">
        <f t="shared" si="228"/>
        <v/>
      </c>
      <c r="B2112" s="383" t="str">
        <f t="shared" si="231"/>
        <v/>
      </c>
      <c r="C2112" s="236"/>
      <c r="D2112" s="282"/>
      <c r="E2112" s="384" t="str">
        <f t="shared" si="229"/>
        <v/>
      </c>
      <c r="F2112" s="388"/>
      <c r="G2112" s="243"/>
      <c r="H2112" s="244"/>
      <c r="I2112" s="243"/>
      <c r="J2112" s="244"/>
      <c r="K2112" s="244"/>
      <c r="L2112" s="244"/>
      <c r="M2112" s="244"/>
      <c r="N2112" s="290"/>
      <c r="O2112" s="391" t="str">
        <f>IF(ISBLANK(L2113),"",IF(OR(ISBLANK(VLOOKUP(L2113&amp;"-"&amp;E2113,'Np Quality'!A:M,6,FALSE)),ISERROR(VLOOKUP(L2113&amp;"-"&amp;E2113,'Np Quality'!A:M,6,FALSE))),"-",VLOOKUP(L2113&amp;"-"&amp;E2113,'Np Quality'!A:M,6,FALSE)))</f>
        <v/>
      </c>
      <c r="P2112" s="391" t="str">
        <f>IF(ISBLANK(L2112),"",IF(OR(ISBLANK(VLOOKUP(L2112&amp;"-"&amp;E2112,'Np Quality'!A:M,7,FALSE)),ISERROR(VLOOKUP(L2112&amp;"-"&amp;E2112,'Np Quality'!A:M,7,FALSE))),"-",VLOOKUP(L2112&amp;"-"&amp;E2112,'Np Quality'!A:M,7,FALSE)))</f>
        <v/>
      </c>
      <c r="Q2112" s="391" t="str">
        <f>IF(ISBLANK(L2112),"",IF(OR(ISBLANK(VLOOKUP(L2112&amp;"-"&amp;E2112,'Np Quality'!A:M,8,FALSE)),ISERROR(VLOOKUP(L2112&amp;"-"&amp;E2112,'Np Quality'!A:M,8,FALSE))),"-",VLOOKUP(L2112&amp;"-"&amp;E2112,'Np Quality'!A:M,8,FALSE)))</f>
        <v/>
      </c>
      <c r="R2112" s="283" t="str">
        <f>IF(ISBLANK(L2112),"",IF(OR(ISBLANK(VLOOKUP(L2112&amp;"-"&amp;E2112,'Np Quality'!A:M,9,FALSE)),ISERROR(VLOOKUP(L2112&amp;"-"&amp;E2112,'Np Quality'!A:M,9,FALSE))),"-",VLOOKUP(L2112&amp;"-"&amp;E2112,'Np Quality'!A:M,9,FALSE)))</f>
        <v/>
      </c>
      <c r="S2112" s="150"/>
      <c r="T2112" s="395" t="str">
        <f t="shared" si="230"/>
        <v/>
      </c>
      <c r="U2112" s="395" t="str">
        <f t="shared" ref="U2112:U2175" si="232">IF(ISNUMBER(B2112),CHOOSE(B2112,M2112,M2112&amp;","&amp;M2113,M2112&amp;","&amp;M2113&amp;","&amp;M2114,M2112&amp;","&amp;M2113&amp;","&amp;M2114&amp;","&amp;M2115),"")</f>
        <v/>
      </c>
      <c r="V2112" s="396"/>
      <c r="W2112" s="282"/>
    </row>
    <row r="2113" spans="1:23">
      <c r="A2113" s="382" t="str">
        <f t="shared" si="228"/>
        <v/>
      </c>
      <c r="B2113" s="383" t="str">
        <f t="shared" si="231"/>
        <v/>
      </c>
      <c r="C2113" s="236"/>
      <c r="D2113" s="282"/>
      <c r="E2113" s="384" t="str">
        <f t="shared" si="229"/>
        <v/>
      </c>
      <c r="F2113" s="388"/>
      <c r="G2113" s="243"/>
      <c r="H2113" s="244"/>
      <c r="I2113" s="243"/>
      <c r="J2113" s="244"/>
      <c r="K2113" s="244"/>
      <c r="L2113" s="244"/>
      <c r="M2113" s="244"/>
      <c r="N2113" s="290"/>
      <c r="O2113" s="391" t="str">
        <f>IF(ISBLANK(L2113),"",IF(OR(ISBLANK(VLOOKUP(L2113&amp;"-"&amp;E2113,'Np Quality'!A:M,6,FALSE)),ISERROR(VLOOKUP(L2113&amp;"-"&amp;E2113,'Np Quality'!A:M,6,FALSE))),"-",VLOOKUP(L2113&amp;"-"&amp;E2113,'Np Quality'!A:M,6,FALSE)))</f>
        <v/>
      </c>
      <c r="P2113" s="391" t="str">
        <f>IF(ISBLANK(L2114),"",IF(OR(ISBLANK(VLOOKUP(L2114&amp;"-"&amp;E2114,'Np Quality'!A:M,7,FALSE)),ISERROR(VLOOKUP(L2114&amp;"-"&amp;E2114,'Np Quality'!A:M,7,FALSE))),"-",VLOOKUP(L2114&amp;"-"&amp;E2114,'Np Quality'!A:M,7,FALSE)))</f>
        <v/>
      </c>
      <c r="Q2113" s="391" t="str">
        <f>IF(ISBLANK(L2113),"",IF(OR(ISBLANK(VLOOKUP(L2113&amp;"-"&amp;E2113,'Np Quality'!A:M,8,FALSE)),ISERROR(VLOOKUP(L2113&amp;"-"&amp;E2113,'Np Quality'!A:M,8,FALSE))),"-",VLOOKUP(L2113&amp;"-"&amp;E2113,'Np Quality'!A:M,8,FALSE)))</f>
        <v/>
      </c>
      <c r="R2113" s="283" t="str">
        <f>IF(ISBLANK(L2113),"",IF(OR(ISBLANK(VLOOKUP(L2113&amp;"-"&amp;E2113,'Np Quality'!A:M,9,FALSE)),ISERROR(VLOOKUP(L2113&amp;"-"&amp;E2113,'Np Quality'!A:M,9,FALSE))),"-",VLOOKUP(L2113&amp;"-"&amp;E2113,'Np Quality'!A:M,9,FALSE)))</f>
        <v/>
      </c>
      <c r="S2113" s="150"/>
      <c r="T2113" s="395" t="str">
        <f t="shared" si="230"/>
        <v/>
      </c>
      <c r="U2113" s="395" t="str">
        <f t="shared" si="232"/>
        <v/>
      </c>
      <c r="V2113" s="396"/>
      <c r="W2113" s="282"/>
    </row>
    <row r="2114" spans="1:23">
      <c r="A2114" s="382" t="str">
        <f t="shared" si="228"/>
        <v/>
      </c>
      <c r="B2114" s="383" t="str">
        <f t="shared" si="231"/>
        <v/>
      </c>
      <c r="C2114" s="236"/>
      <c r="D2114" s="282"/>
      <c r="E2114" s="384" t="str">
        <f t="shared" si="229"/>
        <v/>
      </c>
      <c r="F2114" s="388"/>
      <c r="G2114" s="243"/>
      <c r="H2114" s="244"/>
      <c r="I2114" s="243"/>
      <c r="J2114" s="244"/>
      <c r="K2114" s="244"/>
      <c r="L2114" s="244"/>
      <c r="M2114" s="244"/>
      <c r="N2114" s="290"/>
      <c r="O2114" s="391" t="str">
        <f>IF(ISBLANK(L2114),"",IF(OR(ISBLANK(VLOOKUP(L2114&amp;"-"&amp;E2114,'Np Quality'!A:M,6,FALSE)),ISERROR(VLOOKUP(L2114&amp;"-"&amp;E2114,'Np Quality'!A:M,6,FALSE))),"-",VLOOKUP(L2114&amp;"-"&amp;E2114,'Np Quality'!A:M,6,FALSE)))</f>
        <v/>
      </c>
      <c r="P2114" s="391" t="str">
        <f>IF(ISBLANK(L2114),"",IF(OR(ISBLANK(VLOOKUP(L2114&amp;"-"&amp;E2114,'Np Quality'!A:M,7,FALSE)),ISERROR(VLOOKUP(L2114&amp;"-"&amp;E2114,'Np Quality'!A:M,7,FALSE))),"-",VLOOKUP(L2114&amp;"-"&amp;E2114,'Np Quality'!A:M,7,FALSE)))</f>
        <v/>
      </c>
      <c r="Q2114" s="391" t="str">
        <f>IF(ISBLANK(L2115),"",IF(OR(ISBLANK(VLOOKUP(L2115&amp;"-"&amp;E2115,'Np Quality'!A:M,8,FALSE)),ISERROR(VLOOKUP(L2115&amp;"-"&amp;E2115,'Np Quality'!A:M,8,FALSE))),"-",VLOOKUP(L2115&amp;"-"&amp;E2115,'Np Quality'!A:M,8,FALSE)))</f>
        <v/>
      </c>
      <c r="R2114" s="283" t="str">
        <f>IF(ISBLANK(L2114),"",IF(OR(ISBLANK(VLOOKUP(L2114&amp;"-"&amp;E2114,'Np Quality'!A:M,9,FALSE)),ISERROR(VLOOKUP(L2114&amp;"-"&amp;E2114,'Np Quality'!A:M,9,FALSE))),"-",VLOOKUP(L2114&amp;"-"&amp;E2114,'Np Quality'!A:M,9,FALSE)))</f>
        <v/>
      </c>
      <c r="S2114" s="150"/>
      <c r="T2114" s="395" t="str">
        <f t="shared" si="230"/>
        <v/>
      </c>
      <c r="U2114" s="395" t="str">
        <f t="shared" si="232"/>
        <v/>
      </c>
      <c r="V2114" s="396"/>
      <c r="W2114" s="282"/>
    </row>
    <row r="2115" spans="1:23">
      <c r="A2115" s="382" t="str">
        <f t="shared" si="228"/>
        <v/>
      </c>
      <c r="B2115" s="383" t="str">
        <f t="shared" si="231"/>
        <v/>
      </c>
      <c r="C2115" s="236"/>
      <c r="D2115" s="282"/>
      <c r="E2115" s="384" t="str">
        <f t="shared" si="229"/>
        <v/>
      </c>
      <c r="F2115" s="388"/>
      <c r="G2115" s="243"/>
      <c r="H2115" s="244"/>
      <c r="I2115" s="243"/>
      <c r="J2115" s="244"/>
      <c r="K2115" s="244"/>
      <c r="L2115" s="244"/>
      <c r="M2115" s="244"/>
      <c r="N2115" s="290"/>
      <c r="O2115" s="391" t="str">
        <f>IF(ISBLANK(L2115),"",IF(OR(ISBLANK(VLOOKUP(L2115&amp;"-"&amp;E2115,'Np Quality'!A:M,6,FALSE)),ISERROR(VLOOKUP(L2115&amp;"-"&amp;E2115,'Np Quality'!A:M,6,FALSE))),"-",VLOOKUP(L2115&amp;"-"&amp;E2115,'Np Quality'!A:M,6,FALSE)))</f>
        <v/>
      </c>
      <c r="P2115" s="391" t="str">
        <f>IF(ISBLANK(L2115),"",IF(OR(ISBLANK(VLOOKUP(L2115&amp;"-"&amp;E2115,'Np Quality'!A:M,7,FALSE)),ISERROR(VLOOKUP(L2115&amp;"-"&amp;E2115,'Np Quality'!A:M,7,FALSE))),"-",VLOOKUP(L2115&amp;"-"&amp;E2115,'Np Quality'!A:M,7,FALSE)))</f>
        <v/>
      </c>
      <c r="Q2115" s="391" t="str">
        <f>IF(ISBLANK(L2115),"",IF(OR(ISBLANK(VLOOKUP(L2115&amp;"-"&amp;E2115,'Np Quality'!A:M,8,FALSE)),ISERROR(VLOOKUP(L2115&amp;"-"&amp;E2115,'Np Quality'!A:M,8,FALSE))),"-",VLOOKUP(L2115&amp;"-"&amp;E2115,'Np Quality'!A:M,8,FALSE)))</f>
        <v/>
      </c>
      <c r="R2115" s="283" t="str">
        <f>IF(ISBLANK(L2116),"",IF(OR(ISBLANK(VLOOKUP(L2116&amp;"-"&amp;E2116,'Np Quality'!A:M,9,FALSE)),ISERROR(VLOOKUP(L2116&amp;"-"&amp;E2116,'Np Quality'!A:M,9,FALSE))),"-",VLOOKUP(L2116&amp;"-"&amp;E2116,'Np Quality'!A:M,9,FALSE)))</f>
        <v/>
      </c>
      <c r="S2115" s="150"/>
      <c r="T2115" s="395" t="str">
        <f t="shared" si="230"/>
        <v/>
      </c>
      <c r="U2115" s="395" t="str">
        <f t="shared" si="232"/>
        <v/>
      </c>
      <c r="V2115" s="396"/>
      <c r="W2115" s="282"/>
    </row>
    <row r="2116" spans="1:23">
      <c r="A2116" s="382" t="str">
        <f t="shared" si="228"/>
        <v/>
      </c>
      <c r="B2116" s="383" t="str">
        <f t="shared" si="231"/>
        <v/>
      </c>
      <c r="C2116" s="236"/>
      <c r="D2116" s="282"/>
      <c r="E2116" s="384" t="str">
        <f t="shared" si="229"/>
        <v/>
      </c>
      <c r="F2116" s="388"/>
      <c r="G2116" s="243"/>
      <c r="H2116" s="244"/>
      <c r="I2116" s="243"/>
      <c r="J2116" s="244"/>
      <c r="K2116" s="244"/>
      <c r="L2116" s="244"/>
      <c r="M2116" s="244"/>
      <c r="N2116" s="290"/>
      <c r="O2116" s="391" t="str">
        <f>IF(ISBLANK(L2116),"",IF(OR(ISBLANK(VLOOKUP(L2116&amp;"-"&amp;E2116,'Np Quality'!A:M,6,FALSE)),ISERROR(VLOOKUP(L2116&amp;"-"&amp;E2116,'Np Quality'!A:M,6,FALSE))),"-",VLOOKUP(L2116&amp;"-"&amp;E2116,'Np Quality'!A:M,6,FALSE)))</f>
        <v/>
      </c>
      <c r="P2116" s="391" t="str">
        <f>IF(ISBLANK(L2116),"",IF(OR(ISBLANK(VLOOKUP(L2116&amp;"-"&amp;E2116,'Np Quality'!A:M,7,FALSE)),ISERROR(VLOOKUP(L2116&amp;"-"&amp;E2116,'Np Quality'!A:M,7,FALSE))),"-",VLOOKUP(L2116&amp;"-"&amp;E2116,'Np Quality'!A:M,7,FALSE)))</f>
        <v/>
      </c>
      <c r="Q2116" s="391" t="str">
        <f>IF(ISBLANK(L2116),"",IF(OR(ISBLANK(VLOOKUP(L2116&amp;"-"&amp;E2116,'Np Quality'!A:M,8,FALSE)),ISERROR(VLOOKUP(L2116&amp;"-"&amp;E2116,'Np Quality'!A:M,8,FALSE))),"-",VLOOKUP(L2116&amp;"-"&amp;E2116,'Np Quality'!A:M,8,FALSE)))</f>
        <v/>
      </c>
      <c r="R2116" s="283" t="str">
        <f>IF(ISBLANK(L2116),"",IF(OR(ISBLANK(VLOOKUP(L2116&amp;"-"&amp;E2116,'Np Quality'!A:M,9,FALSE)),ISERROR(VLOOKUP(L2116&amp;"-"&amp;E2116,'Np Quality'!A:M,9,FALSE))),"-",VLOOKUP(L2116&amp;"-"&amp;E2116,'Np Quality'!A:M,9,FALSE)))</f>
        <v/>
      </c>
      <c r="S2116" s="150"/>
      <c r="T2116" s="395" t="str">
        <f t="shared" si="230"/>
        <v/>
      </c>
      <c r="U2116" s="395" t="str">
        <f t="shared" si="232"/>
        <v/>
      </c>
      <c r="V2116" s="396"/>
      <c r="W2116" s="282"/>
    </row>
    <row r="2117" spans="1:23">
      <c r="A2117" s="382" t="str">
        <f t="shared" si="228"/>
        <v/>
      </c>
      <c r="B2117" s="383" t="str">
        <f t="shared" si="231"/>
        <v/>
      </c>
      <c r="C2117" s="236"/>
      <c r="D2117" s="282"/>
      <c r="E2117" s="384" t="str">
        <f t="shared" si="229"/>
        <v/>
      </c>
      <c r="F2117" s="388"/>
      <c r="G2117" s="243"/>
      <c r="H2117" s="244"/>
      <c r="I2117" s="243"/>
      <c r="J2117" s="244"/>
      <c r="K2117" s="244"/>
      <c r="L2117" s="244"/>
      <c r="M2117" s="244"/>
      <c r="N2117" s="290"/>
      <c r="O2117" s="391" t="str">
        <f>IF(ISBLANK(L2117),"",IF(OR(ISBLANK(VLOOKUP(L2117&amp;"-"&amp;E2117,'Np Quality'!A:M,6,FALSE)),ISERROR(VLOOKUP(L2117&amp;"-"&amp;E2117,'Np Quality'!A:M,6,FALSE))),"-",VLOOKUP(L2117&amp;"-"&amp;E2117,'Np Quality'!A:M,6,FALSE)))</f>
        <v/>
      </c>
      <c r="P2117" s="391" t="str">
        <f>IF(ISBLANK(L2117),"",IF(OR(ISBLANK(VLOOKUP(L2117&amp;"-"&amp;E2117,'Np Quality'!A:M,7,FALSE)),ISERROR(VLOOKUP(L2117&amp;"-"&amp;E2117,'Np Quality'!A:M,7,FALSE))),"-",VLOOKUP(L2117&amp;"-"&amp;E2117,'Np Quality'!A:M,7,FALSE)))</f>
        <v/>
      </c>
      <c r="Q2117" s="391" t="str">
        <f>IF(ISBLANK(L2117),"",IF(OR(ISBLANK(VLOOKUP(L2117&amp;"-"&amp;E2117,'Np Quality'!A:M,8,FALSE)),ISERROR(VLOOKUP(L2117&amp;"-"&amp;E2117,'Np Quality'!A:M,8,FALSE))),"-",VLOOKUP(L2117&amp;"-"&amp;E2117,'Np Quality'!A:M,8,FALSE)))</f>
        <v/>
      </c>
      <c r="R2117" s="283" t="str">
        <f>IF(ISBLANK(L2117),"",IF(OR(ISBLANK(VLOOKUP(L2117&amp;"-"&amp;E2117,'Np Quality'!A:M,9,FALSE)),ISERROR(VLOOKUP(L2117&amp;"-"&amp;E2117,'Np Quality'!A:M,9,FALSE))),"-",VLOOKUP(L2117&amp;"-"&amp;E2117,'Np Quality'!A:M,9,FALSE)))</f>
        <v/>
      </c>
      <c r="S2117" s="150"/>
      <c r="T2117" s="395" t="str">
        <f t="shared" si="230"/>
        <v/>
      </c>
      <c r="U2117" s="395" t="str">
        <f t="shared" si="232"/>
        <v/>
      </c>
      <c r="V2117" s="396"/>
      <c r="W2117" s="282"/>
    </row>
    <row r="2118" spans="1:23">
      <c r="A2118" s="382" t="str">
        <f t="shared" si="228"/>
        <v/>
      </c>
      <c r="B2118" s="383" t="str">
        <f t="shared" si="231"/>
        <v/>
      </c>
      <c r="C2118" s="236"/>
      <c r="D2118" s="282"/>
      <c r="E2118" s="384" t="str">
        <f t="shared" si="229"/>
        <v/>
      </c>
      <c r="F2118" s="388"/>
      <c r="G2118" s="243"/>
      <c r="H2118" s="244"/>
      <c r="I2118" s="243"/>
      <c r="J2118" s="244"/>
      <c r="K2118" s="244"/>
      <c r="L2118" s="244"/>
      <c r="M2118" s="244"/>
      <c r="N2118" s="290"/>
      <c r="O2118" s="391" t="str">
        <f>IF(ISBLANK(L2118),"",IF(OR(ISBLANK(VLOOKUP(L2118&amp;"-"&amp;E2118,'Np Quality'!A:M,6,FALSE)),ISERROR(VLOOKUP(L2118&amp;"-"&amp;E2118,'Np Quality'!A:M,6,FALSE))),"-",VLOOKUP(L2118&amp;"-"&amp;E2118,'Np Quality'!A:M,6,FALSE)))</f>
        <v/>
      </c>
      <c r="P2118" s="391" t="str">
        <f>IF(ISBLANK(L2118),"",IF(OR(ISBLANK(VLOOKUP(L2118&amp;"-"&amp;E2118,'Np Quality'!A:M,7,FALSE)),ISERROR(VLOOKUP(L2118&amp;"-"&amp;E2118,'Np Quality'!A:M,7,FALSE))),"-",VLOOKUP(L2118&amp;"-"&amp;E2118,'Np Quality'!A:M,7,FALSE)))</f>
        <v/>
      </c>
      <c r="Q2118" s="391" t="str">
        <f>IF(ISBLANK(L2118),"",IF(OR(ISBLANK(VLOOKUP(L2118&amp;"-"&amp;E2118,'Np Quality'!A:M,8,FALSE)),ISERROR(VLOOKUP(L2118&amp;"-"&amp;E2118,'Np Quality'!A:M,8,FALSE))),"-",VLOOKUP(L2118&amp;"-"&amp;E2118,'Np Quality'!A:M,8,FALSE)))</f>
        <v/>
      </c>
      <c r="R2118" s="283" t="str">
        <f>IF(ISBLANK(L2118),"",IF(OR(ISBLANK(VLOOKUP(L2118&amp;"-"&amp;E2118,'Np Quality'!A:M,9,FALSE)),ISERROR(VLOOKUP(L2118&amp;"-"&amp;E2118,'Np Quality'!A:M,9,FALSE))),"-",VLOOKUP(L2118&amp;"-"&amp;E2118,'Np Quality'!A:M,9,FALSE)))</f>
        <v/>
      </c>
      <c r="S2118" s="150"/>
      <c r="T2118" s="395" t="str">
        <f t="shared" si="230"/>
        <v/>
      </c>
      <c r="U2118" s="395" t="str">
        <f t="shared" si="232"/>
        <v/>
      </c>
      <c r="V2118" s="396"/>
      <c r="W2118" s="282"/>
    </row>
    <row r="2119" spans="1:23">
      <c r="A2119" s="382" t="str">
        <f t="shared" ref="A2119:A2182" si="233">IF(ISBLANK(H2119),"",H2119&amp;"-"&amp;IF(OR(LEN(I2119)=1,LEN(I2119)=4),"0"&amp;I2119,I2119)&amp;"-"&amp;IF(LEN(G2119)=1,"0"&amp;G2119,G2119))</f>
        <v/>
      </c>
      <c r="B2119" s="383" t="str">
        <f t="shared" si="231"/>
        <v/>
      </c>
      <c r="C2119" s="236"/>
      <c r="D2119" s="282"/>
      <c r="E2119" s="384" t="str">
        <f t="shared" ref="E2119:E2182" si="234">IF(ISBLANK(D2119),"",D2119-F2119)</f>
        <v/>
      </c>
      <c r="F2119" s="388"/>
      <c r="G2119" s="243"/>
      <c r="H2119" s="244"/>
      <c r="I2119" s="243"/>
      <c r="J2119" s="244"/>
      <c r="K2119" s="244"/>
      <c r="L2119" s="244"/>
      <c r="M2119" s="244"/>
      <c r="N2119" s="290"/>
      <c r="O2119" s="391" t="str">
        <f>IF(ISBLANK(L2119),"",IF(OR(ISBLANK(VLOOKUP(L2119&amp;"-"&amp;E2119,'Np Quality'!A:M,6,FALSE)),ISERROR(VLOOKUP(L2119&amp;"-"&amp;E2119,'Np Quality'!A:M,6,FALSE))),"-",VLOOKUP(L2119&amp;"-"&amp;E2119,'Np Quality'!A:M,6,FALSE)))</f>
        <v/>
      </c>
      <c r="P2119" s="391" t="str">
        <f>IF(ISBLANK(L2119),"",IF(OR(ISBLANK(VLOOKUP(L2119&amp;"-"&amp;E2119,'Np Quality'!A:M,7,FALSE)),ISERROR(VLOOKUP(L2119&amp;"-"&amp;E2119,'Np Quality'!A:M,7,FALSE))),"-",VLOOKUP(L2119&amp;"-"&amp;E2119,'Np Quality'!A:M,7,FALSE)))</f>
        <v/>
      </c>
      <c r="Q2119" s="391" t="str">
        <f>IF(ISBLANK(L2119),"",IF(OR(ISBLANK(VLOOKUP(L2119&amp;"-"&amp;E2119,'Np Quality'!A:M,8,FALSE)),ISERROR(VLOOKUP(L2119&amp;"-"&amp;E2119,'Np Quality'!A:M,8,FALSE))),"-",VLOOKUP(L2119&amp;"-"&amp;E2119,'Np Quality'!A:M,8,FALSE)))</f>
        <v/>
      </c>
      <c r="R2119" s="283" t="str">
        <f>IF(ISBLANK(L2119),"",IF(OR(ISBLANK(VLOOKUP(L2119&amp;"-"&amp;E2119,'Np Quality'!A:M,9,FALSE)),ISERROR(VLOOKUP(L2119&amp;"-"&amp;E2119,'Np Quality'!A:M,9,FALSE))),"-",VLOOKUP(L2119&amp;"-"&amp;E2119,'Np Quality'!A:M,9,FALSE)))</f>
        <v/>
      </c>
      <c r="S2119" s="150"/>
      <c r="T2119" s="395" t="str">
        <f t="shared" si="230"/>
        <v/>
      </c>
      <c r="U2119" s="395" t="str">
        <f t="shared" si="232"/>
        <v/>
      </c>
      <c r="V2119" s="396"/>
      <c r="W2119" s="282"/>
    </row>
    <row r="2120" spans="1:23">
      <c r="A2120" s="382" t="str">
        <f t="shared" si="233"/>
        <v/>
      </c>
      <c r="B2120" s="383" t="str">
        <f t="shared" si="231"/>
        <v/>
      </c>
      <c r="C2120" s="236"/>
      <c r="D2120" s="282"/>
      <c r="E2120" s="384" t="str">
        <f t="shared" si="234"/>
        <v/>
      </c>
      <c r="F2120" s="388"/>
      <c r="G2120" s="243"/>
      <c r="H2120" s="244"/>
      <c r="I2120" s="243"/>
      <c r="J2120" s="244"/>
      <c r="K2120" s="244"/>
      <c r="L2120" s="244"/>
      <c r="M2120" s="244"/>
      <c r="N2120" s="290"/>
      <c r="O2120" s="391" t="str">
        <f>IF(ISBLANK(L2120),"",IF(OR(ISBLANK(VLOOKUP(L2120&amp;"-"&amp;E2120,'Np Quality'!A:M,6,FALSE)),ISERROR(VLOOKUP(L2120&amp;"-"&amp;E2120,'Np Quality'!A:M,6,FALSE))),"-",VLOOKUP(L2120&amp;"-"&amp;E2120,'Np Quality'!A:M,6,FALSE)))</f>
        <v/>
      </c>
      <c r="P2120" s="391" t="str">
        <f>IF(ISBLANK(L2120),"",IF(OR(ISBLANK(VLOOKUP(L2120&amp;"-"&amp;E2120,'Np Quality'!A:M,7,FALSE)),ISERROR(VLOOKUP(L2120&amp;"-"&amp;E2120,'Np Quality'!A:M,7,FALSE))),"-",VLOOKUP(L2120&amp;"-"&amp;E2120,'Np Quality'!A:M,7,FALSE)))</f>
        <v/>
      </c>
      <c r="Q2120" s="391" t="str">
        <f>IF(ISBLANK(L2120),"",IF(OR(ISBLANK(VLOOKUP(L2120&amp;"-"&amp;E2120,'Np Quality'!A:M,8,FALSE)),ISERROR(VLOOKUP(L2120&amp;"-"&amp;E2120,'Np Quality'!A:M,8,FALSE))),"-",VLOOKUP(L2120&amp;"-"&amp;E2120,'Np Quality'!A:M,8,FALSE)))</f>
        <v/>
      </c>
      <c r="R2120" s="283" t="str">
        <f>IF(ISBLANK(L2120),"",IF(OR(ISBLANK(VLOOKUP(L2120&amp;"-"&amp;E2120,'Np Quality'!A:M,9,FALSE)),ISERROR(VLOOKUP(L2120&amp;"-"&amp;E2120,'Np Quality'!A:M,9,FALSE))),"-",VLOOKUP(L2120&amp;"-"&amp;E2120,'Np Quality'!A:M,9,FALSE)))</f>
        <v/>
      </c>
      <c r="S2120" s="150"/>
      <c r="T2120" s="395" t="str">
        <f t="shared" ref="T2120:T2183" si="235">IF(ISNUMBER(B2120),CHOOSE(B2120,L2120,L2120&amp;","&amp;L2121,L2120&amp;","&amp;L2121&amp;","&amp;L2122,L2120&amp;","&amp;L2121&amp;","&amp;L2122&amp;","&amp;L2123),"")</f>
        <v/>
      </c>
      <c r="U2120" s="395" t="str">
        <f t="shared" si="232"/>
        <v/>
      </c>
      <c r="V2120" s="396"/>
      <c r="W2120" s="282"/>
    </row>
    <row r="2121" spans="1:23">
      <c r="A2121" s="382" t="str">
        <f t="shared" si="233"/>
        <v/>
      </c>
      <c r="B2121" s="383" t="str">
        <f t="shared" si="231"/>
        <v/>
      </c>
      <c r="C2121" s="236"/>
      <c r="D2121" s="282"/>
      <c r="E2121" s="384" t="str">
        <f t="shared" si="234"/>
        <v/>
      </c>
      <c r="F2121" s="388"/>
      <c r="G2121" s="243"/>
      <c r="H2121" s="244"/>
      <c r="I2121" s="243"/>
      <c r="J2121" s="244"/>
      <c r="K2121" s="244"/>
      <c r="L2121" s="244"/>
      <c r="M2121" s="244"/>
      <c r="N2121" s="290"/>
      <c r="O2121" s="391" t="str">
        <f>IF(ISBLANK(L2121),"",IF(OR(ISBLANK(VLOOKUP(L2121&amp;"-"&amp;E2121,'Np Quality'!A:M,6,FALSE)),ISERROR(VLOOKUP(L2121&amp;"-"&amp;E2121,'Np Quality'!A:M,6,FALSE))),"-",VLOOKUP(L2121&amp;"-"&amp;E2121,'Np Quality'!A:M,6,FALSE)))</f>
        <v/>
      </c>
      <c r="P2121" s="391" t="str">
        <f>IF(ISBLANK(L2121),"",IF(OR(ISBLANK(VLOOKUP(L2121&amp;"-"&amp;E2121,'Np Quality'!A:M,7,FALSE)),ISERROR(VLOOKUP(L2121&amp;"-"&amp;E2121,'Np Quality'!A:M,7,FALSE))),"-",VLOOKUP(L2121&amp;"-"&amp;E2121,'Np Quality'!A:M,7,FALSE)))</f>
        <v/>
      </c>
      <c r="Q2121" s="391" t="str">
        <f>IF(ISBLANK(L2121),"",IF(OR(ISBLANK(VLOOKUP(L2121&amp;"-"&amp;E2121,'Np Quality'!A:M,8,FALSE)),ISERROR(VLOOKUP(L2121&amp;"-"&amp;E2121,'Np Quality'!A:M,8,FALSE))),"-",VLOOKUP(L2121&amp;"-"&amp;E2121,'Np Quality'!A:M,8,FALSE)))</f>
        <v/>
      </c>
      <c r="R2121" s="283" t="str">
        <f>IF(ISBLANK(L2121),"",IF(OR(ISBLANK(VLOOKUP(L2121&amp;"-"&amp;E2121,'Np Quality'!A:M,9,FALSE)),ISERROR(VLOOKUP(L2121&amp;"-"&amp;E2121,'Np Quality'!A:M,9,FALSE))),"-",VLOOKUP(L2121&amp;"-"&amp;E2121,'Np Quality'!A:M,9,FALSE)))</f>
        <v/>
      </c>
      <c r="S2121" s="150"/>
      <c r="T2121" s="395" t="str">
        <f t="shared" si="235"/>
        <v/>
      </c>
      <c r="U2121" s="395" t="str">
        <f t="shared" si="232"/>
        <v/>
      </c>
      <c r="V2121" s="396"/>
      <c r="W2121" s="282"/>
    </row>
    <row r="2122" spans="1:23">
      <c r="A2122" s="382" t="str">
        <f t="shared" si="233"/>
        <v/>
      </c>
      <c r="B2122" s="383" t="str">
        <f t="shared" si="231"/>
        <v/>
      </c>
      <c r="C2122" s="236"/>
      <c r="D2122" s="282"/>
      <c r="E2122" s="384" t="str">
        <f t="shared" si="234"/>
        <v/>
      </c>
      <c r="F2122" s="388"/>
      <c r="G2122" s="243"/>
      <c r="H2122" s="244"/>
      <c r="I2122" s="243"/>
      <c r="J2122" s="244"/>
      <c r="K2122" s="244"/>
      <c r="L2122" s="244"/>
      <c r="M2122" s="244"/>
      <c r="N2122" s="290"/>
      <c r="O2122" s="391" t="str">
        <f>IF(ISBLANK(L2123),"",IF(OR(ISBLANK(VLOOKUP(L2123&amp;"-"&amp;E2123,'Np Quality'!A:M,6,FALSE)),ISERROR(VLOOKUP(L2123&amp;"-"&amp;E2123,'Np Quality'!A:M,6,FALSE))),"-",VLOOKUP(L2123&amp;"-"&amp;E2123,'Np Quality'!A:M,6,FALSE)))</f>
        <v/>
      </c>
      <c r="P2122" s="391" t="str">
        <f>IF(ISBLANK(L2122),"",IF(OR(ISBLANK(VLOOKUP(L2122&amp;"-"&amp;E2122,'Np Quality'!A:M,7,FALSE)),ISERROR(VLOOKUP(L2122&amp;"-"&amp;E2122,'Np Quality'!A:M,7,FALSE))),"-",VLOOKUP(L2122&amp;"-"&amp;E2122,'Np Quality'!A:M,7,FALSE)))</f>
        <v/>
      </c>
      <c r="Q2122" s="391" t="str">
        <f>IF(ISBLANK(L2122),"",IF(OR(ISBLANK(VLOOKUP(L2122&amp;"-"&amp;E2122,'Np Quality'!A:M,8,FALSE)),ISERROR(VLOOKUP(L2122&amp;"-"&amp;E2122,'Np Quality'!A:M,8,FALSE))),"-",VLOOKUP(L2122&amp;"-"&amp;E2122,'Np Quality'!A:M,8,FALSE)))</f>
        <v/>
      </c>
      <c r="R2122" s="283" t="str">
        <f>IF(ISBLANK(L2122),"",IF(OR(ISBLANK(VLOOKUP(L2122&amp;"-"&amp;E2122,'Np Quality'!A:M,9,FALSE)),ISERROR(VLOOKUP(L2122&amp;"-"&amp;E2122,'Np Quality'!A:M,9,FALSE))),"-",VLOOKUP(L2122&amp;"-"&amp;E2122,'Np Quality'!A:M,9,FALSE)))</f>
        <v/>
      </c>
      <c r="S2122" s="150"/>
      <c r="T2122" s="395" t="str">
        <f t="shared" si="235"/>
        <v/>
      </c>
      <c r="U2122" s="395" t="str">
        <f t="shared" si="232"/>
        <v/>
      </c>
      <c r="V2122" s="396"/>
      <c r="W2122" s="282"/>
    </row>
    <row r="2123" spans="1:23">
      <c r="A2123" s="382" t="str">
        <f t="shared" si="233"/>
        <v/>
      </c>
      <c r="B2123" s="383" t="str">
        <f t="shared" si="231"/>
        <v/>
      </c>
      <c r="C2123" s="236"/>
      <c r="D2123" s="282"/>
      <c r="E2123" s="384" t="str">
        <f t="shared" si="234"/>
        <v/>
      </c>
      <c r="F2123" s="388"/>
      <c r="G2123" s="243"/>
      <c r="H2123" s="244"/>
      <c r="I2123" s="243"/>
      <c r="J2123" s="244"/>
      <c r="K2123" s="244"/>
      <c r="L2123" s="244"/>
      <c r="M2123" s="244"/>
      <c r="N2123" s="290"/>
      <c r="O2123" s="391" t="str">
        <f>IF(ISBLANK(L2123),"",IF(OR(ISBLANK(VLOOKUP(L2123&amp;"-"&amp;E2123,'Np Quality'!A:M,6,FALSE)),ISERROR(VLOOKUP(L2123&amp;"-"&amp;E2123,'Np Quality'!A:M,6,FALSE))),"-",VLOOKUP(L2123&amp;"-"&amp;E2123,'Np Quality'!A:M,6,FALSE)))</f>
        <v/>
      </c>
      <c r="P2123" s="391" t="str">
        <f>IF(ISBLANK(L2124),"",IF(OR(ISBLANK(VLOOKUP(L2124&amp;"-"&amp;E2124,'Np Quality'!A:M,7,FALSE)),ISERROR(VLOOKUP(L2124&amp;"-"&amp;E2124,'Np Quality'!A:M,7,FALSE))),"-",VLOOKUP(L2124&amp;"-"&amp;E2124,'Np Quality'!A:M,7,FALSE)))</f>
        <v/>
      </c>
      <c r="Q2123" s="391" t="str">
        <f>IF(ISBLANK(L2123),"",IF(OR(ISBLANK(VLOOKUP(L2123&amp;"-"&amp;E2123,'Np Quality'!A:M,8,FALSE)),ISERROR(VLOOKUP(L2123&amp;"-"&amp;E2123,'Np Quality'!A:M,8,FALSE))),"-",VLOOKUP(L2123&amp;"-"&amp;E2123,'Np Quality'!A:M,8,FALSE)))</f>
        <v/>
      </c>
      <c r="R2123" s="283" t="str">
        <f>IF(ISBLANK(L2123),"",IF(OR(ISBLANK(VLOOKUP(L2123&amp;"-"&amp;E2123,'Np Quality'!A:M,9,FALSE)),ISERROR(VLOOKUP(L2123&amp;"-"&amp;E2123,'Np Quality'!A:M,9,FALSE))),"-",VLOOKUP(L2123&amp;"-"&amp;E2123,'Np Quality'!A:M,9,FALSE)))</f>
        <v/>
      </c>
      <c r="S2123" s="150"/>
      <c r="T2123" s="395" t="str">
        <f t="shared" si="235"/>
        <v/>
      </c>
      <c r="U2123" s="395" t="str">
        <f t="shared" si="232"/>
        <v/>
      </c>
      <c r="V2123" s="396"/>
      <c r="W2123" s="282"/>
    </row>
    <row r="2124" spans="1:23">
      <c r="A2124" s="382" t="str">
        <f t="shared" si="233"/>
        <v/>
      </c>
      <c r="B2124" s="383" t="str">
        <f t="shared" si="231"/>
        <v/>
      </c>
      <c r="C2124" s="236"/>
      <c r="D2124" s="282"/>
      <c r="E2124" s="384" t="str">
        <f t="shared" si="234"/>
        <v/>
      </c>
      <c r="F2124" s="388"/>
      <c r="G2124" s="243"/>
      <c r="H2124" s="244"/>
      <c r="I2124" s="243"/>
      <c r="J2124" s="244"/>
      <c r="K2124" s="244"/>
      <c r="L2124" s="244"/>
      <c r="M2124" s="244"/>
      <c r="N2124" s="290"/>
      <c r="O2124" s="391" t="str">
        <f>IF(ISBLANK(L2124),"",IF(OR(ISBLANK(VLOOKUP(L2124&amp;"-"&amp;E2124,'Np Quality'!A:M,6,FALSE)),ISERROR(VLOOKUP(L2124&amp;"-"&amp;E2124,'Np Quality'!A:M,6,FALSE))),"-",VLOOKUP(L2124&amp;"-"&amp;E2124,'Np Quality'!A:M,6,FALSE)))</f>
        <v/>
      </c>
      <c r="P2124" s="391" t="str">
        <f>IF(ISBLANK(L2124),"",IF(OR(ISBLANK(VLOOKUP(L2124&amp;"-"&amp;E2124,'Np Quality'!A:M,7,FALSE)),ISERROR(VLOOKUP(L2124&amp;"-"&amp;E2124,'Np Quality'!A:M,7,FALSE))),"-",VLOOKUP(L2124&amp;"-"&amp;E2124,'Np Quality'!A:M,7,FALSE)))</f>
        <v/>
      </c>
      <c r="Q2124" s="391" t="str">
        <f>IF(ISBLANK(L2125),"",IF(OR(ISBLANK(VLOOKUP(L2125&amp;"-"&amp;E2125,'Np Quality'!A:M,8,FALSE)),ISERROR(VLOOKUP(L2125&amp;"-"&amp;E2125,'Np Quality'!A:M,8,FALSE))),"-",VLOOKUP(L2125&amp;"-"&amp;E2125,'Np Quality'!A:M,8,FALSE)))</f>
        <v/>
      </c>
      <c r="R2124" s="283" t="str">
        <f>IF(ISBLANK(L2124),"",IF(OR(ISBLANK(VLOOKUP(L2124&amp;"-"&amp;E2124,'Np Quality'!A:M,9,FALSE)),ISERROR(VLOOKUP(L2124&amp;"-"&amp;E2124,'Np Quality'!A:M,9,FALSE))),"-",VLOOKUP(L2124&amp;"-"&amp;E2124,'Np Quality'!A:M,9,FALSE)))</f>
        <v/>
      </c>
      <c r="S2124" s="150"/>
      <c r="T2124" s="395" t="str">
        <f t="shared" si="235"/>
        <v/>
      </c>
      <c r="U2124" s="395" t="str">
        <f t="shared" si="232"/>
        <v/>
      </c>
      <c r="V2124" s="396"/>
      <c r="W2124" s="282"/>
    </row>
    <row r="2125" spans="1:23">
      <c r="A2125" s="382" t="str">
        <f t="shared" si="233"/>
        <v/>
      </c>
      <c r="B2125" s="383" t="str">
        <f t="shared" ref="B2125:B2188" si="236">IF(AND(A2125&lt;&gt;A2124,A2125&lt;&gt;""),COUNTIF(A:A,A2125),"")</f>
        <v/>
      </c>
      <c r="C2125" s="236"/>
      <c r="D2125" s="282"/>
      <c r="E2125" s="384" t="str">
        <f t="shared" si="234"/>
        <v/>
      </c>
      <c r="F2125" s="388"/>
      <c r="G2125" s="243"/>
      <c r="H2125" s="244"/>
      <c r="I2125" s="243"/>
      <c r="J2125" s="244"/>
      <c r="K2125" s="244"/>
      <c r="L2125" s="244"/>
      <c r="M2125" s="244"/>
      <c r="N2125" s="290"/>
      <c r="O2125" s="391" t="str">
        <f>IF(ISBLANK(L2125),"",IF(OR(ISBLANK(VLOOKUP(L2125&amp;"-"&amp;E2125,'Np Quality'!A:M,6,FALSE)),ISERROR(VLOOKUP(L2125&amp;"-"&amp;E2125,'Np Quality'!A:M,6,FALSE))),"-",VLOOKUP(L2125&amp;"-"&amp;E2125,'Np Quality'!A:M,6,FALSE)))</f>
        <v/>
      </c>
      <c r="P2125" s="391" t="str">
        <f>IF(ISBLANK(L2125),"",IF(OR(ISBLANK(VLOOKUP(L2125&amp;"-"&amp;E2125,'Np Quality'!A:M,7,FALSE)),ISERROR(VLOOKUP(L2125&amp;"-"&amp;E2125,'Np Quality'!A:M,7,FALSE))),"-",VLOOKUP(L2125&amp;"-"&amp;E2125,'Np Quality'!A:M,7,FALSE)))</f>
        <v/>
      </c>
      <c r="Q2125" s="391" t="str">
        <f>IF(ISBLANK(L2125),"",IF(OR(ISBLANK(VLOOKUP(L2125&amp;"-"&amp;E2125,'Np Quality'!A:M,8,FALSE)),ISERROR(VLOOKUP(L2125&amp;"-"&amp;E2125,'Np Quality'!A:M,8,FALSE))),"-",VLOOKUP(L2125&amp;"-"&amp;E2125,'Np Quality'!A:M,8,FALSE)))</f>
        <v/>
      </c>
      <c r="R2125" s="283" t="str">
        <f>IF(ISBLANK(L2126),"",IF(OR(ISBLANK(VLOOKUP(L2126&amp;"-"&amp;E2126,'Np Quality'!A:M,9,FALSE)),ISERROR(VLOOKUP(L2126&amp;"-"&amp;E2126,'Np Quality'!A:M,9,FALSE))),"-",VLOOKUP(L2126&amp;"-"&amp;E2126,'Np Quality'!A:M,9,FALSE)))</f>
        <v/>
      </c>
      <c r="S2125" s="150"/>
      <c r="T2125" s="395" t="str">
        <f t="shared" si="235"/>
        <v/>
      </c>
      <c r="U2125" s="395" t="str">
        <f t="shared" si="232"/>
        <v/>
      </c>
      <c r="V2125" s="396"/>
      <c r="W2125" s="282"/>
    </row>
    <row r="2126" spans="1:23">
      <c r="A2126" s="382" t="str">
        <f t="shared" si="233"/>
        <v/>
      </c>
      <c r="B2126" s="383" t="str">
        <f t="shared" si="236"/>
        <v/>
      </c>
      <c r="C2126" s="236"/>
      <c r="D2126" s="282"/>
      <c r="E2126" s="384" t="str">
        <f t="shared" si="234"/>
        <v/>
      </c>
      <c r="F2126" s="388"/>
      <c r="G2126" s="243"/>
      <c r="H2126" s="244"/>
      <c r="I2126" s="243"/>
      <c r="J2126" s="244"/>
      <c r="K2126" s="244"/>
      <c r="L2126" s="244"/>
      <c r="M2126" s="244"/>
      <c r="N2126" s="290"/>
      <c r="O2126" s="391" t="str">
        <f>IF(ISBLANK(L2126),"",IF(OR(ISBLANK(VLOOKUP(L2126&amp;"-"&amp;E2126,'Np Quality'!A:M,6,FALSE)),ISERROR(VLOOKUP(L2126&amp;"-"&amp;E2126,'Np Quality'!A:M,6,FALSE))),"-",VLOOKUP(L2126&amp;"-"&amp;E2126,'Np Quality'!A:M,6,FALSE)))</f>
        <v/>
      </c>
      <c r="P2126" s="391" t="str">
        <f>IF(ISBLANK(L2126),"",IF(OR(ISBLANK(VLOOKUP(L2126&amp;"-"&amp;E2126,'Np Quality'!A:M,7,FALSE)),ISERROR(VLOOKUP(L2126&amp;"-"&amp;E2126,'Np Quality'!A:M,7,FALSE))),"-",VLOOKUP(L2126&amp;"-"&amp;E2126,'Np Quality'!A:M,7,FALSE)))</f>
        <v/>
      </c>
      <c r="Q2126" s="391" t="str">
        <f>IF(ISBLANK(L2126),"",IF(OR(ISBLANK(VLOOKUP(L2126&amp;"-"&amp;E2126,'Np Quality'!A:M,8,FALSE)),ISERROR(VLOOKUP(L2126&amp;"-"&amp;E2126,'Np Quality'!A:M,8,FALSE))),"-",VLOOKUP(L2126&amp;"-"&amp;E2126,'Np Quality'!A:M,8,FALSE)))</f>
        <v/>
      </c>
      <c r="R2126" s="283" t="str">
        <f>IF(ISBLANK(L2126),"",IF(OR(ISBLANK(VLOOKUP(L2126&amp;"-"&amp;E2126,'Np Quality'!A:M,9,FALSE)),ISERROR(VLOOKUP(L2126&amp;"-"&amp;E2126,'Np Quality'!A:M,9,FALSE))),"-",VLOOKUP(L2126&amp;"-"&amp;E2126,'Np Quality'!A:M,9,FALSE)))</f>
        <v/>
      </c>
      <c r="S2126" s="150"/>
      <c r="T2126" s="395" t="str">
        <f t="shared" si="235"/>
        <v/>
      </c>
      <c r="U2126" s="395" t="str">
        <f t="shared" si="232"/>
        <v/>
      </c>
      <c r="V2126" s="396"/>
      <c r="W2126" s="282"/>
    </row>
    <row r="2127" spans="1:23">
      <c r="A2127" s="382" t="str">
        <f t="shared" si="233"/>
        <v/>
      </c>
      <c r="B2127" s="383" t="str">
        <f t="shared" si="236"/>
        <v/>
      </c>
      <c r="C2127" s="236"/>
      <c r="D2127" s="282"/>
      <c r="E2127" s="384" t="str">
        <f t="shared" si="234"/>
        <v/>
      </c>
      <c r="F2127" s="388"/>
      <c r="G2127" s="243"/>
      <c r="H2127" s="244"/>
      <c r="I2127" s="243"/>
      <c r="J2127" s="244"/>
      <c r="K2127" s="244"/>
      <c r="L2127" s="244"/>
      <c r="M2127" s="244"/>
      <c r="N2127" s="290"/>
      <c r="O2127" s="391" t="str">
        <f>IF(ISBLANK(L2127),"",IF(OR(ISBLANK(VLOOKUP(L2127&amp;"-"&amp;E2127,'Np Quality'!A:M,6,FALSE)),ISERROR(VLOOKUP(L2127&amp;"-"&amp;E2127,'Np Quality'!A:M,6,FALSE))),"-",VLOOKUP(L2127&amp;"-"&amp;E2127,'Np Quality'!A:M,6,FALSE)))</f>
        <v/>
      </c>
      <c r="P2127" s="391" t="str">
        <f>IF(ISBLANK(L2127),"",IF(OR(ISBLANK(VLOOKUP(L2127&amp;"-"&amp;E2127,'Np Quality'!A:M,7,FALSE)),ISERROR(VLOOKUP(L2127&amp;"-"&amp;E2127,'Np Quality'!A:M,7,FALSE))),"-",VLOOKUP(L2127&amp;"-"&amp;E2127,'Np Quality'!A:M,7,FALSE)))</f>
        <v/>
      </c>
      <c r="Q2127" s="391" t="str">
        <f>IF(ISBLANK(L2127),"",IF(OR(ISBLANK(VLOOKUP(L2127&amp;"-"&amp;E2127,'Np Quality'!A:M,8,FALSE)),ISERROR(VLOOKUP(L2127&amp;"-"&amp;E2127,'Np Quality'!A:M,8,FALSE))),"-",VLOOKUP(L2127&amp;"-"&amp;E2127,'Np Quality'!A:M,8,FALSE)))</f>
        <v/>
      </c>
      <c r="R2127" s="283" t="str">
        <f>IF(ISBLANK(L2127),"",IF(OR(ISBLANK(VLOOKUP(L2127&amp;"-"&amp;E2127,'Np Quality'!A:M,9,FALSE)),ISERROR(VLOOKUP(L2127&amp;"-"&amp;E2127,'Np Quality'!A:M,9,FALSE))),"-",VLOOKUP(L2127&amp;"-"&amp;E2127,'Np Quality'!A:M,9,FALSE)))</f>
        <v/>
      </c>
      <c r="S2127" s="150"/>
      <c r="T2127" s="395" t="str">
        <f t="shared" si="235"/>
        <v/>
      </c>
      <c r="U2127" s="395" t="str">
        <f t="shared" si="232"/>
        <v/>
      </c>
      <c r="V2127" s="396"/>
      <c r="W2127" s="282"/>
    </row>
    <row r="2128" spans="1:23">
      <c r="A2128" s="382" t="str">
        <f t="shared" si="233"/>
        <v/>
      </c>
      <c r="B2128" s="383" t="str">
        <f t="shared" si="236"/>
        <v/>
      </c>
      <c r="C2128" s="236"/>
      <c r="D2128" s="282"/>
      <c r="E2128" s="384" t="str">
        <f t="shared" si="234"/>
        <v/>
      </c>
      <c r="F2128" s="388"/>
      <c r="G2128" s="243"/>
      <c r="H2128" s="244"/>
      <c r="I2128" s="243"/>
      <c r="J2128" s="244"/>
      <c r="K2128" s="244"/>
      <c r="L2128" s="244"/>
      <c r="M2128" s="244"/>
      <c r="N2128" s="290"/>
      <c r="O2128" s="391" t="str">
        <f>IF(ISBLANK(L2128),"",IF(OR(ISBLANK(VLOOKUP(L2128&amp;"-"&amp;E2128,'Np Quality'!A:M,6,FALSE)),ISERROR(VLOOKUP(L2128&amp;"-"&amp;E2128,'Np Quality'!A:M,6,FALSE))),"-",VLOOKUP(L2128&amp;"-"&amp;E2128,'Np Quality'!A:M,6,FALSE)))</f>
        <v/>
      </c>
      <c r="P2128" s="391" t="str">
        <f>IF(ISBLANK(L2128),"",IF(OR(ISBLANK(VLOOKUP(L2128&amp;"-"&amp;E2128,'Np Quality'!A:M,7,FALSE)),ISERROR(VLOOKUP(L2128&amp;"-"&amp;E2128,'Np Quality'!A:M,7,FALSE))),"-",VLOOKUP(L2128&amp;"-"&amp;E2128,'Np Quality'!A:M,7,FALSE)))</f>
        <v/>
      </c>
      <c r="Q2128" s="391" t="str">
        <f>IF(ISBLANK(L2128),"",IF(OR(ISBLANK(VLOOKUP(L2128&amp;"-"&amp;E2128,'Np Quality'!A:M,8,FALSE)),ISERROR(VLOOKUP(L2128&amp;"-"&amp;E2128,'Np Quality'!A:M,8,FALSE))),"-",VLOOKUP(L2128&amp;"-"&amp;E2128,'Np Quality'!A:M,8,FALSE)))</f>
        <v/>
      </c>
      <c r="R2128" s="283" t="str">
        <f>IF(ISBLANK(L2128),"",IF(OR(ISBLANK(VLOOKUP(L2128&amp;"-"&amp;E2128,'Np Quality'!A:M,9,FALSE)),ISERROR(VLOOKUP(L2128&amp;"-"&amp;E2128,'Np Quality'!A:M,9,FALSE))),"-",VLOOKUP(L2128&amp;"-"&amp;E2128,'Np Quality'!A:M,9,FALSE)))</f>
        <v/>
      </c>
      <c r="S2128" s="150"/>
      <c r="T2128" s="395" t="str">
        <f t="shared" si="235"/>
        <v/>
      </c>
      <c r="U2128" s="395" t="str">
        <f t="shared" si="232"/>
        <v/>
      </c>
      <c r="V2128" s="396"/>
      <c r="W2128" s="282"/>
    </row>
    <row r="2129" spans="1:23">
      <c r="A2129" s="382" t="str">
        <f t="shared" si="233"/>
        <v/>
      </c>
      <c r="B2129" s="383" t="str">
        <f t="shared" si="236"/>
        <v/>
      </c>
      <c r="C2129" s="236"/>
      <c r="D2129" s="282"/>
      <c r="E2129" s="384" t="str">
        <f t="shared" si="234"/>
        <v/>
      </c>
      <c r="F2129" s="388"/>
      <c r="G2129" s="243"/>
      <c r="H2129" s="244"/>
      <c r="I2129" s="243"/>
      <c r="J2129" s="244"/>
      <c r="K2129" s="244"/>
      <c r="L2129" s="244"/>
      <c r="M2129" s="244"/>
      <c r="N2129" s="290"/>
      <c r="O2129" s="391" t="str">
        <f>IF(ISBLANK(L2129),"",IF(OR(ISBLANK(VLOOKUP(L2129&amp;"-"&amp;E2129,'Np Quality'!A:M,6,FALSE)),ISERROR(VLOOKUP(L2129&amp;"-"&amp;E2129,'Np Quality'!A:M,6,FALSE))),"-",VLOOKUP(L2129&amp;"-"&amp;E2129,'Np Quality'!A:M,6,FALSE)))</f>
        <v/>
      </c>
      <c r="P2129" s="391" t="str">
        <f>IF(ISBLANK(L2129),"",IF(OR(ISBLANK(VLOOKUP(L2129&amp;"-"&amp;E2129,'Np Quality'!A:M,7,FALSE)),ISERROR(VLOOKUP(L2129&amp;"-"&amp;E2129,'Np Quality'!A:M,7,FALSE))),"-",VLOOKUP(L2129&amp;"-"&amp;E2129,'Np Quality'!A:M,7,FALSE)))</f>
        <v/>
      </c>
      <c r="Q2129" s="391" t="str">
        <f>IF(ISBLANK(L2129),"",IF(OR(ISBLANK(VLOOKUP(L2129&amp;"-"&amp;E2129,'Np Quality'!A:M,8,FALSE)),ISERROR(VLOOKUP(L2129&amp;"-"&amp;E2129,'Np Quality'!A:M,8,FALSE))),"-",VLOOKUP(L2129&amp;"-"&amp;E2129,'Np Quality'!A:M,8,FALSE)))</f>
        <v/>
      </c>
      <c r="R2129" s="283" t="str">
        <f>IF(ISBLANK(L2129),"",IF(OR(ISBLANK(VLOOKUP(L2129&amp;"-"&amp;E2129,'Np Quality'!A:M,9,FALSE)),ISERROR(VLOOKUP(L2129&amp;"-"&amp;E2129,'Np Quality'!A:M,9,FALSE))),"-",VLOOKUP(L2129&amp;"-"&amp;E2129,'Np Quality'!A:M,9,FALSE)))</f>
        <v/>
      </c>
      <c r="S2129" s="150"/>
      <c r="T2129" s="395" t="str">
        <f t="shared" si="235"/>
        <v/>
      </c>
      <c r="U2129" s="395" t="str">
        <f t="shared" si="232"/>
        <v/>
      </c>
      <c r="V2129" s="396"/>
      <c r="W2129" s="282"/>
    </row>
    <row r="2130" spans="1:23">
      <c r="A2130" s="382" t="str">
        <f t="shared" si="233"/>
        <v/>
      </c>
      <c r="B2130" s="383" t="str">
        <f t="shared" si="236"/>
        <v/>
      </c>
      <c r="C2130" s="236"/>
      <c r="D2130" s="282"/>
      <c r="E2130" s="384" t="str">
        <f t="shared" si="234"/>
        <v/>
      </c>
      <c r="F2130" s="388"/>
      <c r="G2130" s="243"/>
      <c r="H2130" s="244"/>
      <c r="I2130" s="243"/>
      <c r="J2130" s="244"/>
      <c r="K2130" s="244"/>
      <c r="L2130" s="244"/>
      <c r="M2130" s="244"/>
      <c r="N2130" s="290"/>
      <c r="O2130" s="391" t="str">
        <f>IF(ISBLANK(L2130),"",IF(OR(ISBLANK(VLOOKUP(L2130&amp;"-"&amp;E2130,'Np Quality'!A:M,6,FALSE)),ISERROR(VLOOKUP(L2130&amp;"-"&amp;E2130,'Np Quality'!A:M,6,FALSE))),"-",VLOOKUP(L2130&amp;"-"&amp;E2130,'Np Quality'!A:M,6,FALSE)))</f>
        <v/>
      </c>
      <c r="P2130" s="391" t="str">
        <f>IF(ISBLANK(L2130),"",IF(OR(ISBLANK(VLOOKUP(L2130&amp;"-"&amp;E2130,'Np Quality'!A:M,7,FALSE)),ISERROR(VLOOKUP(L2130&amp;"-"&amp;E2130,'Np Quality'!A:M,7,FALSE))),"-",VLOOKUP(L2130&amp;"-"&amp;E2130,'Np Quality'!A:M,7,FALSE)))</f>
        <v/>
      </c>
      <c r="Q2130" s="391" t="str">
        <f>IF(ISBLANK(L2130),"",IF(OR(ISBLANK(VLOOKUP(L2130&amp;"-"&amp;E2130,'Np Quality'!A:M,8,FALSE)),ISERROR(VLOOKUP(L2130&amp;"-"&amp;E2130,'Np Quality'!A:M,8,FALSE))),"-",VLOOKUP(L2130&amp;"-"&amp;E2130,'Np Quality'!A:M,8,FALSE)))</f>
        <v/>
      </c>
      <c r="R2130" s="283" t="str">
        <f>IF(ISBLANK(L2130),"",IF(OR(ISBLANK(VLOOKUP(L2130&amp;"-"&amp;E2130,'Np Quality'!A:M,9,FALSE)),ISERROR(VLOOKUP(L2130&amp;"-"&amp;E2130,'Np Quality'!A:M,9,FALSE))),"-",VLOOKUP(L2130&amp;"-"&amp;E2130,'Np Quality'!A:M,9,FALSE)))</f>
        <v/>
      </c>
      <c r="S2130" s="150"/>
      <c r="T2130" s="395" t="str">
        <f t="shared" si="235"/>
        <v/>
      </c>
      <c r="U2130" s="395" t="str">
        <f t="shared" si="232"/>
        <v/>
      </c>
      <c r="V2130" s="396"/>
      <c r="W2130" s="282"/>
    </row>
    <row r="2131" spans="1:23">
      <c r="A2131" s="382" t="str">
        <f t="shared" si="233"/>
        <v/>
      </c>
      <c r="B2131" s="383" t="str">
        <f t="shared" si="236"/>
        <v/>
      </c>
      <c r="C2131" s="236"/>
      <c r="D2131" s="282"/>
      <c r="E2131" s="384" t="str">
        <f t="shared" si="234"/>
        <v/>
      </c>
      <c r="F2131" s="388"/>
      <c r="G2131" s="243"/>
      <c r="H2131" s="244"/>
      <c r="I2131" s="243"/>
      <c r="J2131" s="244"/>
      <c r="K2131" s="244"/>
      <c r="L2131" s="244"/>
      <c r="M2131" s="244"/>
      <c r="N2131" s="290"/>
      <c r="O2131" s="391" t="str">
        <f>IF(ISBLANK(L2131),"",IF(OR(ISBLANK(VLOOKUP(L2131&amp;"-"&amp;E2131,'Np Quality'!A:M,6,FALSE)),ISERROR(VLOOKUP(L2131&amp;"-"&amp;E2131,'Np Quality'!A:M,6,FALSE))),"-",VLOOKUP(L2131&amp;"-"&amp;E2131,'Np Quality'!A:M,6,FALSE)))</f>
        <v/>
      </c>
      <c r="P2131" s="391" t="str">
        <f>IF(ISBLANK(L2131),"",IF(OR(ISBLANK(VLOOKUP(L2131&amp;"-"&amp;E2131,'Np Quality'!A:M,7,FALSE)),ISERROR(VLOOKUP(L2131&amp;"-"&amp;E2131,'Np Quality'!A:M,7,FALSE))),"-",VLOOKUP(L2131&amp;"-"&amp;E2131,'Np Quality'!A:M,7,FALSE)))</f>
        <v/>
      </c>
      <c r="Q2131" s="391" t="str">
        <f>IF(ISBLANK(L2131),"",IF(OR(ISBLANK(VLOOKUP(L2131&amp;"-"&amp;E2131,'Np Quality'!A:M,8,FALSE)),ISERROR(VLOOKUP(L2131&amp;"-"&amp;E2131,'Np Quality'!A:M,8,FALSE))),"-",VLOOKUP(L2131&amp;"-"&amp;E2131,'Np Quality'!A:M,8,FALSE)))</f>
        <v/>
      </c>
      <c r="R2131" s="283" t="str">
        <f>IF(ISBLANK(L2131),"",IF(OR(ISBLANK(VLOOKUP(L2131&amp;"-"&amp;E2131,'Np Quality'!A:M,9,FALSE)),ISERROR(VLOOKUP(L2131&amp;"-"&amp;E2131,'Np Quality'!A:M,9,FALSE))),"-",VLOOKUP(L2131&amp;"-"&amp;E2131,'Np Quality'!A:M,9,FALSE)))</f>
        <v/>
      </c>
      <c r="S2131" s="150"/>
      <c r="T2131" s="395" t="str">
        <f t="shared" si="235"/>
        <v/>
      </c>
      <c r="U2131" s="395" t="str">
        <f t="shared" si="232"/>
        <v/>
      </c>
      <c r="V2131" s="396"/>
      <c r="W2131" s="282"/>
    </row>
    <row r="2132" spans="1:23">
      <c r="A2132" s="382" t="str">
        <f t="shared" si="233"/>
        <v/>
      </c>
      <c r="B2132" s="383" t="str">
        <f t="shared" si="236"/>
        <v/>
      </c>
      <c r="C2132" s="236"/>
      <c r="D2132" s="282"/>
      <c r="E2132" s="384" t="str">
        <f t="shared" si="234"/>
        <v/>
      </c>
      <c r="F2132" s="388"/>
      <c r="G2132" s="243"/>
      <c r="H2132" s="244"/>
      <c r="I2132" s="243"/>
      <c r="J2132" s="244"/>
      <c r="K2132" s="244"/>
      <c r="L2132" s="244"/>
      <c r="M2132" s="244"/>
      <c r="N2132" s="290"/>
      <c r="O2132" s="391" t="str">
        <f>IF(ISBLANK(L2133),"",IF(OR(ISBLANK(VLOOKUP(L2133&amp;"-"&amp;E2133,'Np Quality'!A:M,6,FALSE)),ISERROR(VLOOKUP(L2133&amp;"-"&amp;E2133,'Np Quality'!A:M,6,FALSE))),"-",VLOOKUP(L2133&amp;"-"&amp;E2133,'Np Quality'!A:M,6,FALSE)))</f>
        <v/>
      </c>
      <c r="P2132" s="391" t="str">
        <f>IF(ISBLANK(L2132),"",IF(OR(ISBLANK(VLOOKUP(L2132&amp;"-"&amp;E2132,'Np Quality'!A:M,7,FALSE)),ISERROR(VLOOKUP(L2132&amp;"-"&amp;E2132,'Np Quality'!A:M,7,FALSE))),"-",VLOOKUP(L2132&amp;"-"&amp;E2132,'Np Quality'!A:M,7,FALSE)))</f>
        <v/>
      </c>
      <c r="Q2132" s="391" t="str">
        <f>IF(ISBLANK(L2132),"",IF(OR(ISBLANK(VLOOKUP(L2132&amp;"-"&amp;E2132,'Np Quality'!A:M,8,FALSE)),ISERROR(VLOOKUP(L2132&amp;"-"&amp;E2132,'Np Quality'!A:M,8,FALSE))),"-",VLOOKUP(L2132&amp;"-"&amp;E2132,'Np Quality'!A:M,8,FALSE)))</f>
        <v/>
      </c>
      <c r="R2132" s="283" t="str">
        <f>IF(ISBLANK(L2132),"",IF(OR(ISBLANK(VLOOKUP(L2132&amp;"-"&amp;E2132,'Np Quality'!A:M,9,FALSE)),ISERROR(VLOOKUP(L2132&amp;"-"&amp;E2132,'Np Quality'!A:M,9,FALSE))),"-",VLOOKUP(L2132&amp;"-"&amp;E2132,'Np Quality'!A:M,9,FALSE)))</f>
        <v/>
      </c>
      <c r="S2132" s="150"/>
      <c r="T2132" s="395" t="str">
        <f t="shared" si="235"/>
        <v/>
      </c>
      <c r="U2132" s="395" t="str">
        <f t="shared" si="232"/>
        <v/>
      </c>
      <c r="V2132" s="396"/>
      <c r="W2132" s="282"/>
    </row>
    <row r="2133" spans="1:23">
      <c r="A2133" s="382" t="str">
        <f t="shared" si="233"/>
        <v/>
      </c>
      <c r="B2133" s="383" t="str">
        <f t="shared" si="236"/>
        <v/>
      </c>
      <c r="C2133" s="236"/>
      <c r="D2133" s="282"/>
      <c r="E2133" s="384" t="str">
        <f t="shared" si="234"/>
        <v/>
      </c>
      <c r="F2133" s="388"/>
      <c r="G2133" s="243"/>
      <c r="H2133" s="244"/>
      <c r="I2133" s="243"/>
      <c r="J2133" s="244"/>
      <c r="K2133" s="244"/>
      <c r="L2133" s="244"/>
      <c r="M2133" s="244"/>
      <c r="N2133" s="290"/>
      <c r="O2133" s="391" t="str">
        <f>IF(ISBLANK(L2133),"",IF(OR(ISBLANK(VLOOKUP(L2133&amp;"-"&amp;E2133,'Np Quality'!A:M,6,FALSE)),ISERROR(VLOOKUP(L2133&amp;"-"&amp;E2133,'Np Quality'!A:M,6,FALSE))),"-",VLOOKUP(L2133&amp;"-"&amp;E2133,'Np Quality'!A:M,6,FALSE)))</f>
        <v/>
      </c>
      <c r="P2133" s="391" t="str">
        <f>IF(ISBLANK(L2134),"",IF(OR(ISBLANK(VLOOKUP(L2134&amp;"-"&amp;E2134,'Np Quality'!A:M,7,FALSE)),ISERROR(VLOOKUP(L2134&amp;"-"&amp;E2134,'Np Quality'!A:M,7,FALSE))),"-",VLOOKUP(L2134&amp;"-"&amp;E2134,'Np Quality'!A:M,7,FALSE)))</f>
        <v/>
      </c>
      <c r="Q2133" s="391" t="str">
        <f>IF(ISBLANK(L2133),"",IF(OR(ISBLANK(VLOOKUP(L2133&amp;"-"&amp;E2133,'Np Quality'!A:M,8,FALSE)),ISERROR(VLOOKUP(L2133&amp;"-"&amp;E2133,'Np Quality'!A:M,8,FALSE))),"-",VLOOKUP(L2133&amp;"-"&amp;E2133,'Np Quality'!A:M,8,FALSE)))</f>
        <v/>
      </c>
      <c r="R2133" s="283" t="str">
        <f>IF(ISBLANK(L2133),"",IF(OR(ISBLANK(VLOOKUP(L2133&amp;"-"&amp;E2133,'Np Quality'!A:M,9,FALSE)),ISERROR(VLOOKUP(L2133&amp;"-"&amp;E2133,'Np Quality'!A:M,9,FALSE))),"-",VLOOKUP(L2133&amp;"-"&amp;E2133,'Np Quality'!A:M,9,FALSE)))</f>
        <v/>
      </c>
      <c r="S2133" s="150"/>
      <c r="T2133" s="395" t="str">
        <f t="shared" si="235"/>
        <v/>
      </c>
      <c r="U2133" s="395" t="str">
        <f t="shared" si="232"/>
        <v/>
      </c>
      <c r="V2133" s="396"/>
      <c r="W2133" s="282"/>
    </row>
    <row r="2134" spans="1:23">
      <c r="A2134" s="382" t="str">
        <f t="shared" si="233"/>
        <v/>
      </c>
      <c r="B2134" s="383" t="str">
        <f t="shared" si="236"/>
        <v/>
      </c>
      <c r="C2134" s="236"/>
      <c r="D2134" s="282"/>
      <c r="E2134" s="384" t="str">
        <f t="shared" si="234"/>
        <v/>
      </c>
      <c r="F2134" s="388"/>
      <c r="G2134" s="243"/>
      <c r="H2134" s="244"/>
      <c r="I2134" s="243"/>
      <c r="J2134" s="244"/>
      <c r="K2134" s="244"/>
      <c r="L2134" s="244"/>
      <c r="M2134" s="244"/>
      <c r="N2134" s="290"/>
      <c r="O2134" s="391" t="str">
        <f>IF(ISBLANK(L2134),"",IF(OR(ISBLANK(VLOOKUP(L2134&amp;"-"&amp;E2134,'Np Quality'!A:M,6,FALSE)),ISERROR(VLOOKUP(L2134&amp;"-"&amp;E2134,'Np Quality'!A:M,6,FALSE))),"-",VLOOKUP(L2134&amp;"-"&amp;E2134,'Np Quality'!A:M,6,FALSE)))</f>
        <v/>
      </c>
      <c r="P2134" s="391" t="str">
        <f>IF(ISBLANK(L2134),"",IF(OR(ISBLANK(VLOOKUP(L2134&amp;"-"&amp;E2134,'Np Quality'!A:M,7,FALSE)),ISERROR(VLOOKUP(L2134&amp;"-"&amp;E2134,'Np Quality'!A:M,7,FALSE))),"-",VLOOKUP(L2134&amp;"-"&amp;E2134,'Np Quality'!A:M,7,FALSE)))</f>
        <v/>
      </c>
      <c r="Q2134" s="391" t="str">
        <f>IF(ISBLANK(L2135),"",IF(OR(ISBLANK(VLOOKUP(L2135&amp;"-"&amp;E2135,'Np Quality'!A:M,8,FALSE)),ISERROR(VLOOKUP(L2135&amp;"-"&amp;E2135,'Np Quality'!A:M,8,FALSE))),"-",VLOOKUP(L2135&amp;"-"&amp;E2135,'Np Quality'!A:M,8,FALSE)))</f>
        <v/>
      </c>
      <c r="R2134" s="283" t="str">
        <f>IF(ISBLANK(L2134),"",IF(OR(ISBLANK(VLOOKUP(L2134&amp;"-"&amp;E2134,'Np Quality'!A:M,9,FALSE)),ISERROR(VLOOKUP(L2134&amp;"-"&amp;E2134,'Np Quality'!A:M,9,FALSE))),"-",VLOOKUP(L2134&amp;"-"&amp;E2134,'Np Quality'!A:M,9,FALSE)))</f>
        <v/>
      </c>
      <c r="S2134" s="150"/>
      <c r="T2134" s="395" t="str">
        <f t="shared" si="235"/>
        <v/>
      </c>
      <c r="U2134" s="395" t="str">
        <f t="shared" si="232"/>
        <v/>
      </c>
      <c r="V2134" s="396"/>
      <c r="W2134" s="282"/>
    </row>
    <row r="2135" spans="1:23">
      <c r="A2135" s="382" t="str">
        <f t="shared" si="233"/>
        <v/>
      </c>
      <c r="B2135" s="383" t="str">
        <f t="shared" si="236"/>
        <v/>
      </c>
      <c r="C2135" s="236"/>
      <c r="D2135" s="282"/>
      <c r="E2135" s="384" t="str">
        <f t="shared" si="234"/>
        <v/>
      </c>
      <c r="F2135" s="388"/>
      <c r="G2135" s="243"/>
      <c r="H2135" s="244"/>
      <c r="I2135" s="243"/>
      <c r="J2135" s="244"/>
      <c r="K2135" s="244"/>
      <c r="L2135" s="244"/>
      <c r="M2135" s="244"/>
      <c r="N2135" s="290"/>
      <c r="O2135" s="391" t="str">
        <f>IF(ISBLANK(L2135),"",IF(OR(ISBLANK(VLOOKUP(L2135&amp;"-"&amp;E2135,'Np Quality'!A:M,6,FALSE)),ISERROR(VLOOKUP(L2135&amp;"-"&amp;E2135,'Np Quality'!A:M,6,FALSE))),"-",VLOOKUP(L2135&amp;"-"&amp;E2135,'Np Quality'!A:M,6,FALSE)))</f>
        <v/>
      </c>
      <c r="P2135" s="391" t="str">
        <f>IF(ISBLANK(L2135),"",IF(OR(ISBLANK(VLOOKUP(L2135&amp;"-"&amp;E2135,'Np Quality'!A:M,7,FALSE)),ISERROR(VLOOKUP(L2135&amp;"-"&amp;E2135,'Np Quality'!A:M,7,FALSE))),"-",VLOOKUP(L2135&amp;"-"&amp;E2135,'Np Quality'!A:M,7,FALSE)))</f>
        <v/>
      </c>
      <c r="Q2135" s="391" t="str">
        <f>IF(ISBLANK(L2135),"",IF(OR(ISBLANK(VLOOKUP(L2135&amp;"-"&amp;E2135,'Np Quality'!A:M,8,FALSE)),ISERROR(VLOOKUP(L2135&amp;"-"&amp;E2135,'Np Quality'!A:M,8,FALSE))),"-",VLOOKUP(L2135&amp;"-"&amp;E2135,'Np Quality'!A:M,8,FALSE)))</f>
        <v/>
      </c>
      <c r="R2135" s="283" t="str">
        <f>IF(ISBLANK(L2136),"",IF(OR(ISBLANK(VLOOKUP(L2136&amp;"-"&amp;E2136,'Np Quality'!A:M,9,FALSE)),ISERROR(VLOOKUP(L2136&amp;"-"&amp;E2136,'Np Quality'!A:M,9,FALSE))),"-",VLOOKUP(L2136&amp;"-"&amp;E2136,'Np Quality'!A:M,9,FALSE)))</f>
        <v/>
      </c>
      <c r="S2135" s="150"/>
      <c r="T2135" s="395" t="str">
        <f t="shared" si="235"/>
        <v/>
      </c>
      <c r="U2135" s="395" t="str">
        <f t="shared" si="232"/>
        <v/>
      </c>
      <c r="V2135" s="396"/>
      <c r="W2135" s="282"/>
    </row>
    <row r="2136" spans="1:23">
      <c r="A2136" s="382" t="str">
        <f t="shared" si="233"/>
        <v/>
      </c>
      <c r="B2136" s="383" t="str">
        <f t="shared" si="236"/>
        <v/>
      </c>
      <c r="C2136" s="236"/>
      <c r="D2136" s="282"/>
      <c r="E2136" s="384" t="str">
        <f t="shared" si="234"/>
        <v/>
      </c>
      <c r="F2136" s="388"/>
      <c r="G2136" s="243"/>
      <c r="H2136" s="244"/>
      <c r="I2136" s="243"/>
      <c r="J2136" s="244"/>
      <c r="K2136" s="244"/>
      <c r="L2136" s="244"/>
      <c r="M2136" s="244"/>
      <c r="N2136" s="290"/>
      <c r="O2136" s="391" t="str">
        <f>IF(ISBLANK(L2136),"",IF(OR(ISBLANK(VLOOKUP(L2136&amp;"-"&amp;E2136,'Np Quality'!A:M,6,FALSE)),ISERROR(VLOOKUP(L2136&amp;"-"&amp;E2136,'Np Quality'!A:M,6,FALSE))),"-",VLOOKUP(L2136&amp;"-"&amp;E2136,'Np Quality'!A:M,6,FALSE)))</f>
        <v/>
      </c>
      <c r="P2136" s="391" t="str">
        <f>IF(ISBLANK(L2136),"",IF(OR(ISBLANK(VLOOKUP(L2136&amp;"-"&amp;E2136,'Np Quality'!A:M,7,FALSE)),ISERROR(VLOOKUP(L2136&amp;"-"&amp;E2136,'Np Quality'!A:M,7,FALSE))),"-",VLOOKUP(L2136&amp;"-"&amp;E2136,'Np Quality'!A:M,7,FALSE)))</f>
        <v/>
      </c>
      <c r="Q2136" s="391" t="str">
        <f>IF(ISBLANK(L2136),"",IF(OR(ISBLANK(VLOOKUP(L2136&amp;"-"&amp;E2136,'Np Quality'!A:M,8,FALSE)),ISERROR(VLOOKUP(L2136&amp;"-"&amp;E2136,'Np Quality'!A:M,8,FALSE))),"-",VLOOKUP(L2136&amp;"-"&amp;E2136,'Np Quality'!A:M,8,FALSE)))</f>
        <v/>
      </c>
      <c r="R2136" s="283" t="str">
        <f>IF(ISBLANK(L2136),"",IF(OR(ISBLANK(VLOOKUP(L2136&amp;"-"&amp;E2136,'Np Quality'!A:M,9,FALSE)),ISERROR(VLOOKUP(L2136&amp;"-"&amp;E2136,'Np Quality'!A:M,9,FALSE))),"-",VLOOKUP(L2136&amp;"-"&amp;E2136,'Np Quality'!A:M,9,FALSE)))</f>
        <v/>
      </c>
      <c r="S2136" s="150"/>
      <c r="T2136" s="395" t="str">
        <f t="shared" si="235"/>
        <v/>
      </c>
      <c r="U2136" s="395" t="str">
        <f t="shared" si="232"/>
        <v/>
      </c>
      <c r="V2136" s="396"/>
      <c r="W2136" s="282"/>
    </row>
    <row r="2137" spans="1:23">
      <c r="A2137" s="382" t="str">
        <f t="shared" si="233"/>
        <v/>
      </c>
      <c r="B2137" s="383" t="str">
        <f t="shared" si="236"/>
        <v/>
      </c>
      <c r="C2137" s="236"/>
      <c r="D2137" s="282"/>
      <c r="E2137" s="384" t="str">
        <f t="shared" si="234"/>
        <v/>
      </c>
      <c r="F2137" s="388"/>
      <c r="G2137" s="243"/>
      <c r="H2137" s="244"/>
      <c r="I2137" s="243"/>
      <c r="J2137" s="244"/>
      <c r="K2137" s="244"/>
      <c r="L2137" s="244"/>
      <c r="M2137" s="244"/>
      <c r="N2137" s="290"/>
      <c r="O2137" s="391" t="str">
        <f>IF(ISBLANK(L2137),"",IF(OR(ISBLANK(VLOOKUP(L2137&amp;"-"&amp;E2137,'Np Quality'!A:M,6,FALSE)),ISERROR(VLOOKUP(L2137&amp;"-"&amp;E2137,'Np Quality'!A:M,6,FALSE))),"-",VLOOKUP(L2137&amp;"-"&amp;E2137,'Np Quality'!A:M,6,FALSE)))</f>
        <v/>
      </c>
      <c r="P2137" s="391" t="str">
        <f>IF(ISBLANK(L2137),"",IF(OR(ISBLANK(VLOOKUP(L2137&amp;"-"&amp;E2137,'Np Quality'!A:M,7,FALSE)),ISERROR(VLOOKUP(L2137&amp;"-"&amp;E2137,'Np Quality'!A:M,7,FALSE))),"-",VLOOKUP(L2137&amp;"-"&amp;E2137,'Np Quality'!A:M,7,FALSE)))</f>
        <v/>
      </c>
      <c r="Q2137" s="391" t="str">
        <f>IF(ISBLANK(L2137),"",IF(OR(ISBLANK(VLOOKUP(L2137&amp;"-"&amp;E2137,'Np Quality'!A:M,8,FALSE)),ISERROR(VLOOKUP(L2137&amp;"-"&amp;E2137,'Np Quality'!A:M,8,FALSE))),"-",VLOOKUP(L2137&amp;"-"&amp;E2137,'Np Quality'!A:M,8,FALSE)))</f>
        <v/>
      </c>
      <c r="R2137" s="283" t="str">
        <f>IF(ISBLANK(L2137),"",IF(OR(ISBLANK(VLOOKUP(L2137&amp;"-"&amp;E2137,'Np Quality'!A:M,9,FALSE)),ISERROR(VLOOKUP(L2137&amp;"-"&amp;E2137,'Np Quality'!A:M,9,FALSE))),"-",VLOOKUP(L2137&amp;"-"&amp;E2137,'Np Quality'!A:M,9,FALSE)))</f>
        <v/>
      </c>
      <c r="S2137" s="150"/>
      <c r="T2137" s="395" t="str">
        <f t="shared" si="235"/>
        <v/>
      </c>
      <c r="U2137" s="395" t="str">
        <f t="shared" si="232"/>
        <v/>
      </c>
      <c r="V2137" s="396"/>
      <c r="W2137" s="282"/>
    </row>
    <row r="2138" spans="1:23">
      <c r="A2138" s="382" t="str">
        <f t="shared" si="233"/>
        <v/>
      </c>
      <c r="B2138" s="383" t="str">
        <f t="shared" si="236"/>
        <v/>
      </c>
      <c r="C2138" s="236"/>
      <c r="D2138" s="282"/>
      <c r="E2138" s="384" t="str">
        <f t="shared" si="234"/>
        <v/>
      </c>
      <c r="F2138" s="388"/>
      <c r="G2138" s="243"/>
      <c r="H2138" s="244"/>
      <c r="I2138" s="243"/>
      <c r="J2138" s="244"/>
      <c r="K2138" s="244"/>
      <c r="L2138" s="244"/>
      <c r="M2138" s="244"/>
      <c r="N2138" s="290"/>
      <c r="O2138" s="391" t="str">
        <f>IF(ISBLANK(L2138),"",IF(OR(ISBLANK(VLOOKUP(L2138&amp;"-"&amp;E2138,'Np Quality'!A:M,6,FALSE)),ISERROR(VLOOKUP(L2138&amp;"-"&amp;E2138,'Np Quality'!A:M,6,FALSE))),"-",VLOOKUP(L2138&amp;"-"&amp;E2138,'Np Quality'!A:M,6,FALSE)))</f>
        <v/>
      </c>
      <c r="P2138" s="391" t="str">
        <f>IF(ISBLANK(L2138),"",IF(OR(ISBLANK(VLOOKUP(L2138&amp;"-"&amp;E2138,'Np Quality'!A:M,7,FALSE)),ISERROR(VLOOKUP(L2138&amp;"-"&amp;E2138,'Np Quality'!A:M,7,FALSE))),"-",VLOOKUP(L2138&amp;"-"&amp;E2138,'Np Quality'!A:M,7,FALSE)))</f>
        <v/>
      </c>
      <c r="Q2138" s="391" t="str">
        <f>IF(ISBLANK(L2138),"",IF(OR(ISBLANK(VLOOKUP(L2138&amp;"-"&amp;E2138,'Np Quality'!A:M,8,FALSE)),ISERROR(VLOOKUP(L2138&amp;"-"&amp;E2138,'Np Quality'!A:M,8,FALSE))),"-",VLOOKUP(L2138&amp;"-"&amp;E2138,'Np Quality'!A:M,8,FALSE)))</f>
        <v/>
      </c>
      <c r="R2138" s="283" t="str">
        <f>IF(ISBLANK(L2138),"",IF(OR(ISBLANK(VLOOKUP(L2138&amp;"-"&amp;E2138,'Np Quality'!A:M,9,FALSE)),ISERROR(VLOOKUP(L2138&amp;"-"&amp;E2138,'Np Quality'!A:M,9,FALSE))),"-",VLOOKUP(L2138&amp;"-"&amp;E2138,'Np Quality'!A:M,9,FALSE)))</f>
        <v/>
      </c>
      <c r="S2138" s="150"/>
      <c r="T2138" s="395" t="str">
        <f t="shared" si="235"/>
        <v/>
      </c>
      <c r="U2138" s="395" t="str">
        <f t="shared" si="232"/>
        <v/>
      </c>
      <c r="V2138" s="396"/>
      <c r="W2138" s="282"/>
    </row>
    <row r="2139" spans="1:23">
      <c r="A2139" s="382" t="str">
        <f t="shared" si="233"/>
        <v/>
      </c>
      <c r="B2139" s="383" t="str">
        <f t="shared" si="236"/>
        <v/>
      </c>
      <c r="C2139" s="236"/>
      <c r="D2139" s="282"/>
      <c r="E2139" s="384" t="str">
        <f t="shared" si="234"/>
        <v/>
      </c>
      <c r="F2139" s="388"/>
      <c r="G2139" s="243"/>
      <c r="H2139" s="244"/>
      <c r="I2139" s="243"/>
      <c r="J2139" s="244"/>
      <c r="K2139" s="244"/>
      <c r="L2139" s="244"/>
      <c r="M2139" s="244"/>
      <c r="N2139" s="290"/>
      <c r="O2139" s="391" t="str">
        <f>IF(ISBLANK(L2139),"",IF(OR(ISBLANK(VLOOKUP(L2139&amp;"-"&amp;E2139,'Np Quality'!A:M,6,FALSE)),ISERROR(VLOOKUP(L2139&amp;"-"&amp;E2139,'Np Quality'!A:M,6,FALSE))),"-",VLOOKUP(L2139&amp;"-"&amp;E2139,'Np Quality'!A:M,6,FALSE)))</f>
        <v/>
      </c>
      <c r="P2139" s="391" t="str">
        <f>IF(ISBLANK(L2139),"",IF(OR(ISBLANK(VLOOKUP(L2139&amp;"-"&amp;E2139,'Np Quality'!A:M,7,FALSE)),ISERROR(VLOOKUP(L2139&amp;"-"&amp;E2139,'Np Quality'!A:M,7,FALSE))),"-",VLOOKUP(L2139&amp;"-"&amp;E2139,'Np Quality'!A:M,7,FALSE)))</f>
        <v/>
      </c>
      <c r="Q2139" s="391" t="str">
        <f>IF(ISBLANK(L2139),"",IF(OR(ISBLANK(VLOOKUP(L2139&amp;"-"&amp;E2139,'Np Quality'!A:M,8,FALSE)),ISERROR(VLOOKUP(L2139&amp;"-"&amp;E2139,'Np Quality'!A:M,8,FALSE))),"-",VLOOKUP(L2139&amp;"-"&amp;E2139,'Np Quality'!A:M,8,FALSE)))</f>
        <v/>
      </c>
      <c r="R2139" s="283" t="str">
        <f>IF(ISBLANK(L2139),"",IF(OR(ISBLANK(VLOOKUP(L2139&amp;"-"&amp;E2139,'Np Quality'!A:M,9,FALSE)),ISERROR(VLOOKUP(L2139&amp;"-"&amp;E2139,'Np Quality'!A:M,9,FALSE))),"-",VLOOKUP(L2139&amp;"-"&amp;E2139,'Np Quality'!A:M,9,FALSE)))</f>
        <v/>
      </c>
      <c r="S2139" s="150"/>
      <c r="T2139" s="395" t="str">
        <f t="shared" si="235"/>
        <v/>
      </c>
      <c r="U2139" s="395" t="str">
        <f t="shared" si="232"/>
        <v/>
      </c>
      <c r="V2139" s="396"/>
      <c r="W2139" s="282"/>
    </row>
    <row r="2140" spans="1:23">
      <c r="A2140" s="382" t="str">
        <f t="shared" si="233"/>
        <v/>
      </c>
      <c r="B2140" s="383" t="str">
        <f t="shared" si="236"/>
        <v/>
      </c>
      <c r="C2140" s="236"/>
      <c r="D2140" s="282"/>
      <c r="E2140" s="384" t="str">
        <f t="shared" si="234"/>
        <v/>
      </c>
      <c r="F2140" s="388"/>
      <c r="G2140" s="243"/>
      <c r="H2140" s="244"/>
      <c r="I2140" s="243"/>
      <c r="J2140" s="244"/>
      <c r="K2140" s="244"/>
      <c r="L2140" s="244"/>
      <c r="M2140" s="244"/>
      <c r="N2140" s="290"/>
      <c r="O2140" s="391" t="str">
        <f>IF(ISBLANK(L2140),"",IF(OR(ISBLANK(VLOOKUP(L2140&amp;"-"&amp;E2140,'Np Quality'!A:M,6,FALSE)),ISERROR(VLOOKUP(L2140&amp;"-"&amp;E2140,'Np Quality'!A:M,6,FALSE))),"-",VLOOKUP(L2140&amp;"-"&amp;E2140,'Np Quality'!A:M,6,FALSE)))</f>
        <v/>
      </c>
      <c r="P2140" s="391" t="str">
        <f>IF(ISBLANK(L2140),"",IF(OR(ISBLANK(VLOOKUP(L2140&amp;"-"&amp;E2140,'Np Quality'!A:M,7,FALSE)),ISERROR(VLOOKUP(L2140&amp;"-"&amp;E2140,'Np Quality'!A:M,7,FALSE))),"-",VLOOKUP(L2140&amp;"-"&amp;E2140,'Np Quality'!A:M,7,FALSE)))</f>
        <v/>
      </c>
      <c r="Q2140" s="391" t="str">
        <f>IF(ISBLANK(L2140),"",IF(OR(ISBLANK(VLOOKUP(L2140&amp;"-"&amp;E2140,'Np Quality'!A:M,8,FALSE)),ISERROR(VLOOKUP(L2140&amp;"-"&amp;E2140,'Np Quality'!A:M,8,FALSE))),"-",VLOOKUP(L2140&amp;"-"&amp;E2140,'Np Quality'!A:M,8,FALSE)))</f>
        <v/>
      </c>
      <c r="R2140" s="283" t="str">
        <f>IF(ISBLANK(L2140),"",IF(OR(ISBLANK(VLOOKUP(L2140&amp;"-"&amp;E2140,'Np Quality'!A:M,9,FALSE)),ISERROR(VLOOKUP(L2140&amp;"-"&amp;E2140,'Np Quality'!A:M,9,FALSE))),"-",VLOOKUP(L2140&amp;"-"&amp;E2140,'Np Quality'!A:M,9,FALSE)))</f>
        <v/>
      </c>
      <c r="S2140" s="150"/>
      <c r="T2140" s="395" t="str">
        <f t="shared" si="235"/>
        <v/>
      </c>
      <c r="U2140" s="395" t="str">
        <f t="shared" si="232"/>
        <v/>
      </c>
      <c r="V2140" s="396"/>
      <c r="W2140" s="282"/>
    </row>
    <row r="2141" spans="1:23">
      <c r="A2141" s="382" t="str">
        <f t="shared" si="233"/>
        <v/>
      </c>
      <c r="B2141" s="383" t="str">
        <f t="shared" si="236"/>
        <v/>
      </c>
      <c r="C2141" s="236"/>
      <c r="D2141" s="282"/>
      <c r="E2141" s="384" t="str">
        <f t="shared" si="234"/>
        <v/>
      </c>
      <c r="F2141" s="388"/>
      <c r="G2141" s="243"/>
      <c r="H2141" s="244"/>
      <c r="I2141" s="243"/>
      <c r="J2141" s="244"/>
      <c r="K2141" s="244"/>
      <c r="L2141" s="244"/>
      <c r="M2141" s="244"/>
      <c r="N2141" s="290"/>
      <c r="O2141" s="391" t="str">
        <f>IF(ISBLANK(L2141),"",IF(OR(ISBLANK(VLOOKUP(L2141&amp;"-"&amp;E2141,'Np Quality'!A:M,6,FALSE)),ISERROR(VLOOKUP(L2141&amp;"-"&amp;E2141,'Np Quality'!A:M,6,FALSE))),"-",VLOOKUP(L2141&amp;"-"&amp;E2141,'Np Quality'!A:M,6,FALSE)))</f>
        <v/>
      </c>
      <c r="P2141" s="391" t="str">
        <f>IF(ISBLANK(L2141),"",IF(OR(ISBLANK(VLOOKUP(L2141&amp;"-"&amp;E2141,'Np Quality'!A:M,7,FALSE)),ISERROR(VLOOKUP(L2141&amp;"-"&amp;E2141,'Np Quality'!A:M,7,FALSE))),"-",VLOOKUP(L2141&amp;"-"&amp;E2141,'Np Quality'!A:M,7,FALSE)))</f>
        <v/>
      </c>
      <c r="Q2141" s="391" t="str">
        <f>IF(ISBLANK(L2141),"",IF(OR(ISBLANK(VLOOKUP(L2141&amp;"-"&amp;E2141,'Np Quality'!A:M,8,FALSE)),ISERROR(VLOOKUP(L2141&amp;"-"&amp;E2141,'Np Quality'!A:M,8,FALSE))),"-",VLOOKUP(L2141&amp;"-"&amp;E2141,'Np Quality'!A:M,8,FALSE)))</f>
        <v/>
      </c>
      <c r="R2141" s="283" t="str">
        <f>IF(ISBLANK(L2141),"",IF(OR(ISBLANK(VLOOKUP(L2141&amp;"-"&amp;E2141,'Np Quality'!A:M,9,FALSE)),ISERROR(VLOOKUP(L2141&amp;"-"&amp;E2141,'Np Quality'!A:M,9,FALSE))),"-",VLOOKUP(L2141&amp;"-"&amp;E2141,'Np Quality'!A:M,9,FALSE)))</f>
        <v/>
      </c>
      <c r="S2141" s="150"/>
      <c r="T2141" s="395" t="str">
        <f t="shared" si="235"/>
        <v/>
      </c>
      <c r="U2141" s="395" t="str">
        <f t="shared" si="232"/>
        <v/>
      </c>
      <c r="V2141" s="396"/>
      <c r="W2141" s="282"/>
    </row>
    <row r="2142" spans="1:23">
      <c r="A2142" s="382" t="str">
        <f t="shared" si="233"/>
        <v/>
      </c>
      <c r="B2142" s="383" t="str">
        <f t="shared" si="236"/>
        <v/>
      </c>
      <c r="C2142" s="236"/>
      <c r="D2142" s="282"/>
      <c r="E2142" s="384" t="str">
        <f t="shared" si="234"/>
        <v/>
      </c>
      <c r="F2142" s="388"/>
      <c r="G2142" s="243"/>
      <c r="H2142" s="244"/>
      <c r="I2142" s="243"/>
      <c r="J2142" s="244"/>
      <c r="K2142" s="244"/>
      <c r="L2142" s="244"/>
      <c r="M2142" s="244"/>
      <c r="N2142" s="290"/>
      <c r="O2142" s="391" t="str">
        <f>IF(ISBLANK(L2143),"",IF(OR(ISBLANK(VLOOKUP(L2143&amp;"-"&amp;E2143,'Np Quality'!A:M,6,FALSE)),ISERROR(VLOOKUP(L2143&amp;"-"&amp;E2143,'Np Quality'!A:M,6,FALSE))),"-",VLOOKUP(L2143&amp;"-"&amp;E2143,'Np Quality'!A:M,6,FALSE)))</f>
        <v/>
      </c>
      <c r="P2142" s="391" t="str">
        <f>IF(ISBLANK(L2142),"",IF(OR(ISBLANK(VLOOKUP(L2142&amp;"-"&amp;E2142,'Np Quality'!A:M,7,FALSE)),ISERROR(VLOOKUP(L2142&amp;"-"&amp;E2142,'Np Quality'!A:M,7,FALSE))),"-",VLOOKUP(L2142&amp;"-"&amp;E2142,'Np Quality'!A:M,7,FALSE)))</f>
        <v/>
      </c>
      <c r="Q2142" s="391" t="str">
        <f>IF(ISBLANK(L2142),"",IF(OR(ISBLANK(VLOOKUP(L2142&amp;"-"&amp;E2142,'Np Quality'!A:M,8,FALSE)),ISERROR(VLOOKUP(L2142&amp;"-"&amp;E2142,'Np Quality'!A:M,8,FALSE))),"-",VLOOKUP(L2142&amp;"-"&amp;E2142,'Np Quality'!A:M,8,FALSE)))</f>
        <v/>
      </c>
      <c r="R2142" s="283" t="str">
        <f>IF(ISBLANK(L2142),"",IF(OR(ISBLANK(VLOOKUP(L2142&amp;"-"&amp;E2142,'Np Quality'!A:M,9,FALSE)),ISERROR(VLOOKUP(L2142&amp;"-"&amp;E2142,'Np Quality'!A:M,9,FALSE))),"-",VLOOKUP(L2142&amp;"-"&amp;E2142,'Np Quality'!A:M,9,FALSE)))</f>
        <v/>
      </c>
      <c r="S2142" s="150"/>
      <c r="T2142" s="395" t="str">
        <f t="shared" si="235"/>
        <v/>
      </c>
      <c r="U2142" s="395" t="str">
        <f t="shared" si="232"/>
        <v/>
      </c>
      <c r="V2142" s="396"/>
      <c r="W2142" s="282"/>
    </row>
    <row r="2143" spans="1:23">
      <c r="A2143" s="382" t="str">
        <f t="shared" si="233"/>
        <v/>
      </c>
      <c r="B2143" s="383" t="str">
        <f t="shared" si="236"/>
        <v/>
      </c>
      <c r="C2143" s="236"/>
      <c r="D2143" s="282"/>
      <c r="E2143" s="384" t="str">
        <f t="shared" si="234"/>
        <v/>
      </c>
      <c r="F2143" s="388"/>
      <c r="G2143" s="243"/>
      <c r="H2143" s="244"/>
      <c r="I2143" s="243"/>
      <c r="J2143" s="244"/>
      <c r="K2143" s="244"/>
      <c r="L2143" s="244"/>
      <c r="M2143" s="244"/>
      <c r="N2143" s="290"/>
      <c r="O2143" s="391" t="str">
        <f>IF(ISBLANK(L2143),"",IF(OR(ISBLANK(VLOOKUP(L2143&amp;"-"&amp;E2143,'Np Quality'!A:M,6,FALSE)),ISERROR(VLOOKUP(L2143&amp;"-"&amp;E2143,'Np Quality'!A:M,6,FALSE))),"-",VLOOKUP(L2143&amp;"-"&amp;E2143,'Np Quality'!A:M,6,FALSE)))</f>
        <v/>
      </c>
      <c r="P2143" s="391" t="str">
        <f>IF(ISBLANK(L2144),"",IF(OR(ISBLANK(VLOOKUP(L2144&amp;"-"&amp;E2144,'Np Quality'!A:M,7,FALSE)),ISERROR(VLOOKUP(L2144&amp;"-"&amp;E2144,'Np Quality'!A:M,7,FALSE))),"-",VLOOKUP(L2144&amp;"-"&amp;E2144,'Np Quality'!A:M,7,FALSE)))</f>
        <v/>
      </c>
      <c r="Q2143" s="391" t="str">
        <f>IF(ISBLANK(L2143),"",IF(OR(ISBLANK(VLOOKUP(L2143&amp;"-"&amp;E2143,'Np Quality'!A:M,8,FALSE)),ISERROR(VLOOKUP(L2143&amp;"-"&amp;E2143,'Np Quality'!A:M,8,FALSE))),"-",VLOOKUP(L2143&amp;"-"&amp;E2143,'Np Quality'!A:M,8,FALSE)))</f>
        <v/>
      </c>
      <c r="R2143" s="283" t="str">
        <f>IF(ISBLANK(L2143),"",IF(OR(ISBLANK(VLOOKUP(L2143&amp;"-"&amp;E2143,'Np Quality'!A:M,9,FALSE)),ISERROR(VLOOKUP(L2143&amp;"-"&amp;E2143,'Np Quality'!A:M,9,FALSE))),"-",VLOOKUP(L2143&amp;"-"&amp;E2143,'Np Quality'!A:M,9,FALSE)))</f>
        <v/>
      </c>
      <c r="S2143" s="150"/>
      <c r="T2143" s="395" t="str">
        <f t="shared" si="235"/>
        <v/>
      </c>
      <c r="U2143" s="395" t="str">
        <f t="shared" si="232"/>
        <v/>
      </c>
      <c r="V2143" s="396"/>
      <c r="W2143" s="282"/>
    </row>
    <row r="2144" spans="1:23">
      <c r="A2144" s="382" t="str">
        <f t="shared" si="233"/>
        <v/>
      </c>
      <c r="B2144" s="383" t="str">
        <f t="shared" si="236"/>
        <v/>
      </c>
      <c r="C2144" s="236"/>
      <c r="D2144" s="282"/>
      <c r="E2144" s="384" t="str">
        <f t="shared" si="234"/>
        <v/>
      </c>
      <c r="F2144" s="388"/>
      <c r="G2144" s="243"/>
      <c r="H2144" s="244"/>
      <c r="I2144" s="243"/>
      <c r="J2144" s="244"/>
      <c r="K2144" s="244"/>
      <c r="L2144" s="244"/>
      <c r="M2144" s="244"/>
      <c r="N2144" s="290"/>
      <c r="O2144" s="391" t="str">
        <f>IF(ISBLANK(L2144),"",IF(OR(ISBLANK(VLOOKUP(L2144&amp;"-"&amp;E2144,'Np Quality'!A:M,6,FALSE)),ISERROR(VLOOKUP(L2144&amp;"-"&amp;E2144,'Np Quality'!A:M,6,FALSE))),"-",VLOOKUP(L2144&amp;"-"&amp;E2144,'Np Quality'!A:M,6,FALSE)))</f>
        <v/>
      </c>
      <c r="P2144" s="391" t="str">
        <f>IF(ISBLANK(L2144),"",IF(OR(ISBLANK(VLOOKUP(L2144&amp;"-"&amp;E2144,'Np Quality'!A:M,7,FALSE)),ISERROR(VLOOKUP(L2144&amp;"-"&amp;E2144,'Np Quality'!A:M,7,FALSE))),"-",VLOOKUP(L2144&amp;"-"&amp;E2144,'Np Quality'!A:M,7,FALSE)))</f>
        <v/>
      </c>
      <c r="Q2144" s="391" t="str">
        <f>IF(ISBLANK(L2145),"",IF(OR(ISBLANK(VLOOKUP(L2145&amp;"-"&amp;E2145,'Np Quality'!A:M,8,FALSE)),ISERROR(VLOOKUP(L2145&amp;"-"&amp;E2145,'Np Quality'!A:M,8,FALSE))),"-",VLOOKUP(L2145&amp;"-"&amp;E2145,'Np Quality'!A:M,8,FALSE)))</f>
        <v/>
      </c>
      <c r="R2144" s="283" t="str">
        <f>IF(ISBLANK(L2144),"",IF(OR(ISBLANK(VLOOKUP(L2144&amp;"-"&amp;E2144,'Np Quality'!A:M,9,FALSE)),ISERROR(VLOOKUP(L2144&amp;"-"&amp;E2144,'Np Quality'!A:M,9,FALSE))),"-",VLOOKUP(L2144&amp;"-"&amp;E2144,'Np Quality'!A:M,9,FALSE)))</f>
        <v/>
      </c>
      <c r="S2144" s="150"/>
      <c r="T2144" s="395" t="str">
        <f t="shared" si="235"/>
        <v/>
      </c>
      <c r="U2144" s="395" t="str">
        <f t="shared" si="232"/>
        <v/>
      </c>
      <c r="V2144" s="396"/>
      <c r="W2144" s="282"/>
    </row>
    <row r="2145" spans="1:23">
      <c r="A2145" s="382" t="str">
        <f t="shared" si="233"/>
        <v/>
      </c>
      <c r="B2145" s="383" t="str">
        <f t="shared" si="236"/>
        <v/>
      </c>
      <c r="C2145" s="236"/>
      <c r="D2145" s="282"/>
      <c r="E2145" s="384" t="str">
        <f t="shared" si="234"/>
        <v/>
      </c>
      <c r="F2145" s="388"/>
      <c r="G2145" s="243"/>
      <c r="H2145" s="244"/>
      <c r="I2145" s="243"/>
      <c r="J2145" s="244"/>
      <c r="K2145" s="244"/>
      <c r="L2145" s="244"/>
      <c r="M2145" s="244"/>
      <c r="N2145" s="290"/>
      <c r="O2145" s="391" t="str">
        <f>IF(ISBLANK(L2145),"",IF(OR(ISBLANK(VLOOKUP(L2145&amp;"-"&amp;E2145,'Np Quality'!A:M,6,FALSE)),ISERROR(VLOOKUP(L2145&amp;"-"&amp;E2145,'Np Quality'!A:M,6,FALSE))),"-",VLOOKUP(L2145&amp;"-"&amp;E2145,'Np Quality'!A:M,6,FALSE)))</f>
        <v/>
      </c>
      <c r="P2145" s="391" t="str">
        <f>IF(ISBLANK(L2145),"",IF(OR(ISBLANK(VLOOKUP(L2145&amp;"-"&amp;E2145,'Np Quality'!A:M,7,FALSE)),ISERROR(VLOOKUP(L2145&amp;"-"&amp;E2145,'Np Quality'!A:M,7,FALSE))),"-",VLOOKUP(L2145&amp;"-"&amp;E2145,'Np Quality'!A:M,7,FALSE)))</f>
        <v/>
      </c>
      <c r="Q2145" s="391" t="str">
        <f>IF(ISBLANK(L2145),"",IF(OR(ISBLANK(VLOOKUP(L2145&amp;"-"&amp;E2145,'Np Quality'!A:M,8,FALSE)),ISERROR(VLOOKUP(L2145&amp;"-"&amp;E2145,'Np Quality'!A:M,8,FALSE))),"-",VLOOKUP(L2145&amp;"-"&amp;E2145,'Np Quality'!A:M,8,FALSE)))</f>
        <v/>
      </c>
      <c r="R2145" s="283" t="str">
        <f>IF(ISBLANK(L2146),"",IF(OR(ISBLANK(VLOOKUP(L2146&amp;"-"&amp;E2146,'Np Quality'!A:M,9,FALSE)),ISERROR(VLOOKUP(L2146&amp;"-"&amp;E2146,'Np Quality'!A:M,9,FALSE))),"-",VLOOKUP(L2146&amp;"-"&amp;E2146,'Np Quality'!A:M,9,FALSE)))</f>
        <v/>
      </c>
      <c r="S2145" s="150"/>
      <c r="T2145" s="395" t="str">
        <f t="shared" si="235"/>
        <v/>
      </c>
      <c r="U2145" s="395" t="str">
        <f t="shared" si="232"/>
        <v/>
      </c>
      <c r="V2145" s="396"/>
      <c r="W2145" s="282"/>
    </row>
    <row r="2146" spans="1:23">
      <c r="A2146" s="382" t="str">
        <f t="shared" si="233"/>
        <v/>
      </c>
      <c r="B2146" s="383" t="str">
        <f t="shared" si="236"/>
        <v/>
      </c>
      <c r="C2146" s="236"/>
      <c r="D2146" s="282"/>
      <c r="E2146" s="384" t="str">
        <f t="shared" si="234"/>
        <v/>
      </c>
      <c r="F2146" s="388"/>
      <c r="G2146" s="243"/>
      <c r="H2146" s="244"/>
      <c r="I2146" s="243"/>
      <c r="J2146" s="244"/>
      <c r="K2146" s="244"/>
      <c r="L2146" s="244"/>
      <c r="M2146" s="244"/>
      <c r="N2146" s="290"/>
      <c r="O2146" s="391" t="str">
        <f>IF(ISBLANK(L2146),"",IF(OR(ISBLANK(VLOOKUP(L2146&amp;"-"&amp;E2146,'Np Quality'!A:M,6,FALSE)),ISERROR(VLOOKUP(L2146&amp;"-"&amp;E2146,'Np Quality'!A:M,6,FALSE))),"-",VLOOKUP(L2146&amp;"-"&amp;E2146,'Np Quality'!A:M,6,FALSE)))</f>
        <v/>
      </c>
      <c r="P2146" s="391" t="str">
        <f>IF(ISBLANK(L2146),"",IF(OR(ISBLANK(VLOOKUP(L2146&amp;"-"&amp;E2146,'Np Quality'!A:M,7,FALSE)),ISERROR(VLOOKUP(L2146&amp;"-"&amp;E2146,'Np Quality'!A:M,7,FALSE))),"-",VLOOKUP(L2146&amp;"-"&amp;E2146,'Np Quality'!A:M,7,FALSE)))</f>
        <v/>
      </c>
      <c r="Q2146" s="391" t="str">
        <f>IF(ISBLANK(L2146),"",IF(OR(ISBLANK(VLOOKUP(L2146&amp;"-"&amp;E2146,'Np Quality'!A:M,8,FALSE)),ISERROR(VLOOKUP(L2146&amp;"-"&amp;E2146,'Np Quality'!A:M,8,FALSE))),"-",VLOOKUP(L2146&amp;"-"&amp;E2146,'Np Quality'!A:M,8,FALSE)))</f>
        <v/>
      </c>
      <c r="R2146" s="283" t="str">
        <f>IF(ISBLANK(L2146),"",IF(OR(ISBLANK(VLOOKUP(L2146&amp;"-"&amp;E2146,'Np Quality'!A:M,9,FALSE)),ISERROR(VLOOKUP(L2146&amp;"-"&amp;E2146,'Np Quality'!A:M,9,FALSE))),"-",VLOOKUP(L2146&amp;"-"&amp;E2146,'Np Quality'!A:M,9,FALSE)))</f>
        <v/>
      </c>
      <c r="S2146" s="150"/>
      <c r="T2146" s="395" t="str">
        <f t="shared" si="235"/>
        <v/>
      </c>
      <c r="U2146" s="395" t="str">
        <f t="shared" si="232"/>
        <v/>
      </c>
      <c r="V2146" s="396"/>
      <c r="W2146" s="282"/>
    </row>
    <row r="2147" spans="1:23">
      <c r="A2147" s="382" t="str">
        <f t="shared" si="233"/>
        <v/>
      </c>
      <c r="B2147" s="383" t="str">
        <f t="shared" si="236"/>
        <v/>
      </c>
      <c r="C2147" s="236"/>
      <c r="D2147" s="282"/>
      <c r="E2147" s="384" t="str">
        <f t="shared" si="234"/>
        <v/>
      </c>
      <c r="F2147" s="388"/>
      <c r="G2147" s="243"/>
      <c r="H2147" s="244"/>
      <c r="I2147" s="243"/>
      <c r="J2147" s="244"/>
      <c r="K2147" s="244"/>
      <c r="L2147" s="244"/>
      <c r="M2147" s="244"/>
      <c r="N2147" s="290"/>
      <c r="O2147" s="391" t="str">
        <f>IF(ISBLANK(L2157),"",IF(OR(ISBLANK(VLOOKUP(L2157&amp;"-"&amp;E2157,'Np Quality'!A:M,6,FALSE)),ISERROR(VLOOKUP(L2157&amp;"-"&amp;E2157,'Np Quality'!A:M,6,FALSE))),"-",VLOOKUP(L2157&amp;"-"&amp;E2157,'Np Quality'!A:M,6,FALSE)))</f>
        <v/>
      </c>
      <c r="P2147" s="391" t="str">
        <f>IF(ISBLANK(L2147),"",IF(OR(ISBLANK(VLOOKUP(L2147&amp;"-"&amp;E2147,'Np Quality'!A:M,7,FALSE)),ISERROR(VLOOKUP(L2147&amp;"-"&amp;E2147,'Np Quality'!A:M,7,FALSE))),"-",VLOOKUP(L2147&amp;"-"&amp;E2147,'Np Quality'!A:M,7,FALSE)))</f>
        <v/>
      </c>
      <c r="Q2147" s="391" t="str">
        <f>IF(ISBLANK(L2147),"",IF(OR(ISBLANK(VLOOKUP(L2147&amp;"-"&amp;E2147,'Np Quality'!A:M,8,FALSE)),ISERROR(VLOOKUP(L2147&amp;"-"&amp;E2147,'Np Quality'!A:M,8,FALSE))),"-",VLOOKUP(L2147&amp;"-"&amp;E2147,'Np Quality'!A:M,8,FALSE)))</f>
        <v/>
      </c>
      <c r="R2147" s="283" t="str">
        <f>IF(ISBLANK(L2147),"",IF(OR(ISBLANK(VLOOKUP(L2147&amp;"-"&amp;E2147,'Np Quality'!A:M,9,FALSE)),ISERROR(VLOOKUP(L2147&amp;"-"&amp;E2147,'Np Quality'!A:M,9,FALSE))),"-",VLOOKUP(L2147&amp;"-"&amp;E2147,'Np Quality'!A:M,9,FALSE)))</f>
        <v/>
      </c>
      <c r="S2147" s="150"/>
      <c r="T2147" s="395" t="str">
        <f t="shared" si="235"/>
        <v/>
      </c>
      <c r="U2147" s="395" t="str">
        <f t="shared" si="232"/>
        <v/>
      </c>
      <c r="V2147" s="396"/>
      <c r="W2147" s="282"/>
    </row>
    <row r="2148" spans="1:23">
      <c r="A2148" s="382" t="str">
        <f t="shared" si="233"/>
        <v/>
      </c>
      <c r="B2148" s="383" t="str">
        <f t="shared" si="236"/>
        <v/>
      </c>
      <c r="C2148" s="236"/>
      <c r="D2148" s="282"/>
      <c r="E2148" s="384" t="str">
        <f t="shared" si="234"/>
        <v/>
      </c>
      <c r="F2148" s="388"/>
      <c r="G2148" s="243"/>
      <c r="H2148" s="244"/>
      <c r="I2148" s="243"/>
      <c r="J2148" s="244"/>
      <c r="K2148" s="244"/>
      <c r="L2148" s="244"/>
      <c r="M2148" s="244"/>
      <c r="N2148" s="290"/>
      <c r="O2148" s="391" t="str">
        <f>IF(ISBLANK(L2158),"",IF(OR(ISBLANK(VLOOKUP(L2158&amp;"-"&amp;E2158,'Np Quality'!A:M,6,FALSE)),ISERROR(VLOOKUP(L2158&amp;"-"&amp;E2158,'Np Quality'!A:M,6,FALSE))),"-",VLOOKUP(L2158&amp;"-"&amp;E2158,'Np Quality'!A:M,6,FALSE)))</f>
        <v/>
      </c>
      <c r="P2148" s="391" t="str">
        <f>IF(ISBLANK(L2148),"",IF(OR(ISBLANK(VLOOKUP(L2148&amp;"-"&amp;E2148,'Np Quality'!A:M,7,FALSE)),ISERROR(VLOOKUP(L2148&amp;"-"&amp;E2148,'Np Quality'!A:M,7,FALSE))),"-",VLOOKUP(L2148&amp;"-"&amp;E2148,'Np Quality'!A:M,7,FALSE)))</f>
        <v/>
      </c>
      <c r="Q2148" s="391" t="str">
        <f>IF(ISBLANK(L2148),"",IF(OR(ISBLANK(VLOOKUP(L2148&amp;"-"&amp;E2148,'Np Quality'!A:M,8,FALSE)),ISERROR(VLOOKUP(L2148&amp;"-"&amp;E2148,'Np Quality'!A:M,8,FALSE))),"-",VLOOKUP(L2148&amp;"-"&amp;E2148,'Np Quality'!A:M,8,FALSE)))</f>
        <v/>
      </c>
      <c r="R2148" s="283" t="str">
        <f>IF(ISBLANK(L2148),"",IF(OR(ISBLANK(VLOOKUP(L2148&amp;"-"&amp;E2148,'Np Quality'!A:M,9,FALSE)),ISERROR(VLOOKUP(L2148&amp;"-"&amp;E2148,'Np Quality'!A:M,9,FALSE))),"-",VLOOKUP(L2148&amp;"-"&amp;E2148,'Np Quality'!A:M,9,FALSE)))</f>
        <v/>
      </c>
      <c r="S2148" s="150"/>
      <c r="T2148" s="395" t="str">
        <f t="shared" si="235"/>
        <v/>
      </c>
      <c r="U2148" s="395" t="str">
        <f t="shared" si="232"/>
        <v/>
      </c>
      <c r="V2148" s="396"/>
      <c r="W2148" s="282"/>
    </row>
    <row r="2149" spans="1:23">
      <c r="A2149" s="382" t="str">
        <f t="shared" si="233"/>
        <v/>
      </c>
      <c r="B2149" s="383" t="str">
        <f t="shared" si="236"/>
        <v/>
      </c>
      <c r="C2149" s="236"/>
      <c r="D2149" s="282"/>
      <c r="E2149" s="384" t="str">
        <f t="shared" si="234"/>
        <v/>
      </c>
      <c r="F2149" s="388"/>
      <c r="G2149" s="243"/>
      <c r="H2149" s="244"/>
      <c r="I2149" s="243"/>
      <c r="J2149" s="244"/>
      <c r="K2149" s="244"/>
      <c r="L2149" s="244"/>
      <c r="M2149" s="244"/>
      <c r="N2149" s="290"/>
      <c r="O2149" s="391" t="str">
        <f>IF(ISBLANK(L2159),"",IF(OR(ISBLANK(VLOOKUP(L2159&amp;"-"&amp;E2159,'Np Quality'!A:M,6,FALSE)),ISERROR(VLOOKUP(L2159&amp;"-"&amp;E2159,'Np Quality'!A:M,6,FALSE))),"-",VLOOKUP(L2159&amp;"-"&amp;E2159,'Np Quality'!A:M,6,FALSE)))</f>
        <v/>
      </c>
      <c r="P2149" s="391" t="str">
        <f>IF(ISBLANK(L2149),"",IF(OR(ISBLANK(VLOOKUP(L2149&amp;"-"&amp;E2149,'Np Quality'!A:M,7,FALSE)),ISERROR(VLOOKUP(L2149&amp;"-"&amp;E2149,'Np Quality'!A:M,7,FALSE))),"-",VLOOKUP(L2149&amp;"-"&amp;E2149,'Np Quality'!A:M,7,FALSE)))</f>
        <v/>
      </c>
      <c r="Q2149" s="391" t="str">
        <f>IF(ISBLANK(L2149),"",IF(OR(ISBLANK(VLOOKUP(L2149&amp;"-"&amp;E2149,'Np Quality'!A:M,8,FALSE)),ISERROR(VLOOKUP(L2149&amp;"-"&amp;E2149,'Np Quality'!A:M,8,FALSE))),"-",VLOOKUP(L2149&amp;"-"&amp;E2149,'Np Quality'!A:M,8,FALSE)))</f>
        <v/>
      </c>
      <c r="R2149" s="283" t="str">
        <f>IF(ISBLANK(L2149),"",IF(OR(ISBLANK(VLOOKUP(L2149&amp;"-"&amp;E2149,'Np Quality'!A:M,9,FALSE)),ISERROR(VLOOKUP(L2149&amp;"-"&amp;E2149,'Np Quality'!A:M,9,FALSE))),"-",VLOOKUP(L2149&amp;"-"&amp;E2149,'Np Quality'!A:M,9,FALSE)))</f>
        <v/>
      </c>
      <c r="S2149" s="150"/>
      <c r="T2149" s="395" t="str">
        <f t="shared" si="235"/>
        <v/>
      </c>
      <c r="U2149" s="395" t="str">
        <f t="shared" si="232"/>
        <v/>
      </c>
      <c r="V2149" s="396"/>
      <c r="W2149" s="282"/>
    </row>
    <row r="2150" spans="1:23">
      <c r="A2150" s="382" t="str">
        <f t="shared" si="233"/>
        <v/>
      </c>
      <c r="B2150" s="383" t="str">
        <f t="shared" si="236"/>
        <v/>
      </c>
      <c r="C2150" s="236"/>
      <c r="D2150" s="282"/>
      <c r="E2150" s="384" t="str">
        <f t="shared" si="234"/>
        <v/>
      </c>
      <c r="F2150" s="388"/>
      <c r="G2150" s="243"/>
      <c r="H2150" s="244"/>
      <c r="I2150" s="243"/>
      <c r="J2150" s="244"/>
      <c r="K2150" s="244"/>
      <c r="L2150" s="244"/>
      <c r="M2150" s="244"/>
      <c r="N2150" s="290"/>
      <c r="O2150" s="391" t="str">
        <f>IF(ISBLANK(L2160),"",IF(OR(ISBLANK(VLOOKUP(L2160&amp;"-"&amp;E2160,'Np Quality'!A:M,6,FALSE)),ISERROR(VLOOKUP(L2160&amp;"-"&amp;E2160,'Np Quality'!A:M,6,FALSE))),"-",VLOOKUP(L2160&amp;"-"&amp;E2160,'Np Quality'!A:M,6,FALSE)))</f>
        <v/>
      </c>
      <c r="P2150" s="391" t="str">
        <f>IF(ISBLANK(L2150),"",IF(OR(ISBLANK(VLOOKUP(L2150&amp;"-"&amp;E2150,'Np Quality'!A:M,7,FALSE)),ISERROR(VLOOKUP(L2150&amp;"-"&amp;E2150,'Np Quality'!A:M,7,FALSE))),"-",VLOOKUP(L2150&amp;"-"&amp;E2150,'Np Quality'!A:M,7,FALSE)))</f>
        <v/>
      </c>
      <c r="Q2150" s="391" t="str">
        <f>IF(ISBLANK(L2150),"",IF(OR(ISBLANK(VLOOKUP(L2150&amp;"-"&amp;E2150,'Np Quality'!A:M,8,FALSE)),ISERROR(VLOOKUP(L2150&amp;"-"&amp;E2150,'Np Quality'!A:M,8,FALSE))),"-",VLOOKUP(L2150&amp;"-"&amp;E2150,'Np Quality'!A:M,8,FALSE)))</f>
        <v/>
      </c>
      <c r="R2150" s="283" t="str">
        <f>IF(ISBLANK(L2150),"",IF(OR(ISBLANK(VLOOKUP(L2150&amp;"-"&amp;E2150,'Np Quality'!A:M,9,FALSE)),ISERROR(VLOOKUP(L2150&amp;"-"&amp;E2150,'Np Quality'!A:M,9,FALSE))),"-",VLOOKUP(L2150&amp;"-"&amp;E2150,'Np Quality'!A:M,9,FALSE)))</f>
        <v/>
      </c>
      <c r="S2150" s="150"/>
      <c r="T2150" s="395" t="str">
        <f t="shared" si="235"/>
        <v/>
      </c>
      <c r="U2150" s="395" t="str">
        <f t="shared" si="232"/>
        <v/>
      </c>
      <c r="V2150" s="396"/>
      <c r="W2150" s="282"/>
    </row>
    <row r="2151" spans="1:23">
      <c r="A2151" s="382" t="str">
        <f t="shared" si="233"/>
        <v/>
      </c>
      <c r="B2151" s="383" t="str">
        <f t="shared" si="236"/>
        <v/>
      </c>
      <c r="C2151" s="236"/>
      <c r="D2151" s="282"/>
      <c r="E2151" s="384" t="str">
        <f t="shared" si="234"/>
        <v/>
      </c>
      <c r="F2151" s="388"/>
      <c r="G2151" s="243"/>
      <c r="H2151" s="244"/>
      <c r="I2151" s="243"/>
      <c r="J2151" s="244"/>
      <c r="K2151" s="244"/>
      <c r="L2151" s="244"/>
      <c r="M2151" s="244"/>
      <c r="N2151" s="290"/>
      <c r="O2151" s="391" t="str">
        <f>IF(ISBLANK(L2161),"",IF(OR(ISBLANK(VLOOKUP(L2161&amp;"-"&amp;E2161,'Np Quality'!A:M,6,FALSE)),ISERROR(VLOOKUP(L2161&amp;"-"&amp;E2161,'Np Quality'!A:M,6,FALSE))),"-",VLOOKUP(L2161&amp;"-"&amp;E2161,'Np Quality'!A:M,6,FALSE)))</f>
        <v/>
      </c>
      <c r="P2151" s="391" t="str">
        <f>IF(ISBLANK(L2151),"",IF(OR(ISBLANK(VLOOKUP(L2151&amp;"-"&amp;E2151,'Np Quality'!A:M,7,FALSE)),ISERROR(VLOOKUP(L2151&amp;"-"&amp;E2151,'Np Quality'!A:M,7,FALSE))),"-",VLOOKUP(L2151&amp;"-"&amp;E2151,'Np Quality'!A:M,7,FALSE)))</f>
        <v/>
      </c>
      <c r="Q2151" s="391" t="str">
        <f>IF(ISBLANK(L2151),"",IF(OR(ISBLANK(VLOOKUP(L2151&amp;"-"&amp;E2151,'Np Quality'!A:M,8,FALSE)),ISERROR(VLOOKUP(L2151&amp;"-"&amp;E2151,'Np Quality'!A:M,8,FALSE))),"-",VLOOKUP(L2151&amp;"-"&amp;E2151,'Np Quality'!A:M,8,FALSE)))</f>
        <v/>
      </c>
      <c r="R2151" s="283" t="str">
        <f>IF(ISBLANK(L2151),"",IF(OR(ISBLANK(VLOOKUP(L2151&amp;"-"&amp;E2151,'Np Quality'!A:M,9,FALSE)),ISERROR(VLOOKUP(L2151&amp;"-"&amp;E2151,'Np Quality'!A:M,9,FALSE))),"-",VLOOKUP(L2151&amp;"-"&amp;E2151,'Np Quality'!A:M,9,FALSE)))</f>
        <v/>
      </c>
      <c r="S2151" s="150"/>
      <c r="T2151" s="395" t="str">
        <f t="shared" si="235"/>
        <v/>
      </c>
      <c r="U2151" s="395" t="str">
        <f t="shared" si="232"/>
        <v/>
      </c>
      <c r="V2151" s="396"/>
      <c r="W2151" s="282"/>
    </row>
    <row r="2152" spans="1:23">
      <c r="A2152" s="382" t="str">
        <f t="shared" si="233"/>
        <v/>
      </c>
      <c r="B2152" s="383" t="str">
        <f t="shared" si="236"/>
        <v/>
      </c>
      <c r="C2152" s="236"/>
      <c r="D2152" s="282"/>
      <c r="E2152" s="384" t="str">
        <f t="shared" si="234"/>
        <v/>
      </c>
      <c r="F2152" s="388"/>
      <c r="G2152" s="243"/>
      <c r="H2152" s="244"/>
      <c r="I2152" s="243"/>
      <c r="J2152" s="244"/>
      <c r="K2152" s="244"/>
      <c r="L2152" s="244"/>
      <c r="M2152" s="244"/>
      <c r="N2152" s="290"/>
      <c r="O2152" s="391" t="str">
        <f>IF(ISBLANK(L2163),"",IF(OR(ISBLANK(VLOOKUP(L2163&amp;"-"&amp;E2163,'Np Quality'!A:M,6,FALSE)),ISERROR(VLOOKUP(L2163&amp;"-"&amp;E2163,'Np Quality'!A:M,6,FALSE))),"-",VLOOKUP(L2163&amp;"-"&amp;E2163,'Np Quality'!A:M,6,FALSE)))</f>
        <v/>
      </c>
      <c r="P2152" s="391" t="str">
        <f>IF(ISBLANK(L2152),"",IF(OR(ISBLANK(VLOOKUP(L2152&amp;"-"&amp;E2152,'Np Quality'!A:M,7,FALSE)),ISERROR(VLOOKUP(L2152&amp;"-"&amp;E2152,'Np Quality'!A:M,7,FALSE))),"-",VLOOKUP(L2152&amp;"-"&amp;E2152,'Np Quality'!A:M,7,FALSE)))</f>
        <v/>
      </c>
      <c r="Q2152" s="391" t="str">
        <f>IF(ISBLANK(L2152),"",IF(OR(ISBLANK(VLOOKUP(L2152&amp;"-"&amp;E2152,'Np Quality'!A:M,8,FALSE)),ISERROR(VLOOKUP(L2152&amp;"-"&amp;E2152,'Np Quality'!A:M,8,FALSE))),"-",VLOOKUP(L2152&amp;"-"&amp;E2152,'Np Quality'!A:M,8,FALSE)))</f>
        <v/>
      </c>
      <c r="R2152" s="283" t="str">
        <f>IF(ISBLANK(L2152),"",IF(OR(ISBLANK(VLOOKUP(L2152&amp;"-"&amp;E2152,'Np Quality'!A:M,9,FALSE)),ISERROR(VLOOKUP(L2152&amp;"-"&amp;E2152,'Np Quality'!A:M,9,FALSE))),"-",VLOOKUP(L2152&amp;"-"&amp;E2152,'Np Quality'!A:M,9,FALSE)))</f>
        <v/>
      </c>
      <c r="S2152" s="150"/>
      <c r="T2152" s="395" t="str">
        <f t="shared" si="235"/>
        <v/>
      </c>
      <c r="U2152" s="395" t="str">
        <f t="shared" si="232"/>
        <v/>
      </c>
      <c r="V2152" s="396"/>
      <c r="W2152" s="282"/>
    </row>
    <row r="2153" spans="1:23">
      <c r="A2153" s="382" t="str">
        <f t="shared" si="233"/>
        <v/>
      </c>
      <c r="B2153" s="383" t="str">
        <f t="shared" si="236"/>
        <v/>
      </c>
      <c r="C2153" s="236"/>
      <c r="D2153" s="282"/>
      <c r="E2153" s="384" t="str">
        <f t="shared" si="234"/>
        <v/>
      </c>
      <c r="F2153" s="388"/>
      <c r="G2153" s="243"/>
      <c r="H2153" s="244"/>
      <c r="I2153" s="243"/>
      <c r="J2153" s="244"/>
      <c r="K2153" s="244"/>
      <c r="L2153" s="244"/>
      <c r="M2153" s="244"/>
      <c r="N2153" s="290"/>
      <c r="O2153" s="391" t="str">
        <f>IF(ISBLANK(L2163),"",IF(OR(ISBLANK(VLOOKUP(L2163&amp;"-"&amp;E2163,'Np Quality'!A:M,6,FALSE)),ISERROR(VLOOKUP(L2163&amp;"-"&amp;E2163,'Np Quality'!A:M,6,FALSE))),"-",VLOOKUP(L2163&amp;"-"&amp;E2163,'Np Quality'!A:M,6,FALSE)))</f>
        <v/>
      </c>
      <c r="P2153" s="391" t="str">
        <f>IF(ISBLANK(L2154),"",IF(OR(ISBLANK(VLOOKUP(L2154&amp;"-"&amp;E2154,'Np Quality'!A:M,7,FALSE)),ISERROR(VLOOKUP(L2154&amp;"-"&amp;E2154,'Np Quality'!A:M,7,FALSE))),"-",VLOOKUP(L2154&amp;"-"&amp;E2154,'Np Quality'!A:M,7,FALSE)))</f>
        <v/>
      </c>
      <c r="Q2153" s="391" t="str">
        <f>IF(ISBLANK(L2153),"",IF(OR(ISBLANK(VLOOKUP(L2153&amp;"-"&amp;E2153,'Np Quality'!A:M,8,FALSE)),ISERROR(VLOOKUP(L2153&amp;"-"&amp;E2153,'Np Quality'!A:M,8,FALSE))),"-",VLOOKUP(L2153&amp;"-"&amp;E2153,'Np Quality'!A:M,8,FALSE)))</f>
        <v/>
      </c>
      <c r="R2153" s="283" t="str">
        <f>IF(ISBLANK(L2153),"",IF(OR(ISBLANK(VLOOKUP(L2153&amp;"-"&amp;E2153,'Np Quality'!A:M,9,FALSE)),ISERROR(VLOOKUP(L2153&amp;"-"&amp;E2153,'Np Quality'!A:M,9,FALSE))),"-",VLOOKUP(L2153&amp;"-"&amp;E2153,'Np Quality'!A:M,9,FALSE)))</f>
        <v/>
      </c>
      <c r="S2153" s="150"/>
      <c r="T2153" s="395" t="str">
        <f t="shared" si="235"/>
        <v/>
      </c>
      <c r="U2153" s="395" t="str">
        <f t="shared" si="232"/>
        <v/>
      </c>
      <c r="V2153" s="396"/>
      <c r="W2153" s="282"/>
    </row>
    <row r="2154" spans="1:23">
      <c r="A2154" s="382" t="str">
        <f t="shared" si="233"/>
        <v/>
      </c>
      <c r="B2154" s="383" t="str">
        <f t="shared" si="236"/>
        <v/>
      </c>
      <c r="C2154" s="236"/>
      <c r="D2154" s="282"/>
      <c r="E2154" s="384" t="str">
        <f t="shared" si="234"/>
        <v/>
      </c>
      <c r="F2154" s="388"/>
      <c r="G2154" s="243"/>
      <c r="H2154" s="244"/>
      <c r="I2154" s="243"/>
      <c r="J2154" s="244"/>
      <c r="K2154" s="244"/>
      <c r="L2154" s="244"/>
      <c r="M2154" s="244"/>
      <c r="N2154" s="290"/>
      <c r="O2154" s="391" t="str">
        <f>IF(ISBLANK(L2164),"",IF(OR(ISBLANK(VLOOKUP(L2164&amp;"-"&amp;E2164,'Np Quality'!A:M,6,FALSE)),ISERROR(VLOOKUP(L2164&amp;"-"&amp;E2164,'Np Quality'!A:M,6,FALSE))),"-",VLOOKUP(L2164&amp;"-"&amp;E2164,'Np Quality'!A:M,6,FALSE)))</f>
        <v/>
      </c>
      <c r="P2154" s="391" t="str">
        <f>IF(ISBLANK(L2154),"",IF(OR(ISBLANK(VLOOKUP(L2154&amp;"-"&amp;E2154,'Np Quality'!A:M,7,FALSE)),ISERROR(VLOOKUP(L2154&amp;"-"&amp;E2154,'Np Quality'!A:M,7,FALSE))),"-",VLOOKUP(L2154&amp;"-"&amp;E2154,'Np Quality'!A:M,7,FALSE)))</f>
        <v/>
      </c>
      <c r="Q2154" s="391" t="str">
        <f>IF(ISBLANK(L2155),"",IF(OR(ISBLANK(VLOOKUP(L2155&amp;"-"&amp;E2155,'Np Quality'!A:M,8,FALSE)),ISERROR(VLOOKUP(L2155&amp;"-"&amp;E2155,'Np Quality'!A:M,8,FALSE))),"-",VLOOKUP(L2155&amp;"-"&amp;E2155,'Np Quality'!A:M,8,FALSE)))</f>
        <v/>
      </c>
      <c r="R2154" s="283" t="str">
        <f>IF(ISBLANK(L2154),"",IF(OR(ISBLANK(VLOOKUP(L2154&amp;"-"&amp;E2154,'Np Quality'!A:M,9,FALSE)),ISERROR(VLOOKUP(L2154&amp;"-"&amp;E2154,'Np Quality'!A:M,9,FALSE))),"-",VLOOKUP(L2154&amp;"-"&amp;E2154,'Np Quality'!A:M,9,FALSE)))</f>
        <v/>
      </c>
      <c r="S2154" s="150"/>
      <c r="T2154" s="395" t="str">
        <f t="shared" si="235"/>
        <v/>
      </c>
      <c r="U2154" s="395" t="str">
        <f t="shared" si="232"/>
        <v/>
      </c>
      <c r="V2154" s="396"/>
      <c r="W2154" s="282"/>
    </row>
    <row r="2155" spans="1:23">
      <c r="A2155" s="382" t="str">
        <f t="shared" si="233"/>
        <v/>
      </c>
      <c r="B2155" s="383" t="str">
        <f t="shared" si="236"/>
        <v/>
      </c>
      <c r="C2155" s="236"/>
      <c r="D2155" s="282"/>
      <c r="E2155" s="384" t="str">
        <f t="shared" si="234"/>
        <v/>
      </c>
      <c r="F2155" s="388"/>
      <c r="G2155" s="243"/>
      <c r="H2155" s="244"/>
      <c r="I2155" s="243"/>
      <c r="J2155" s="244"/>
      <c r="K2155" s="244"/>
      <c r="L2155" s="244"/>
      <c r="M2155" s="244"/>
      <c r="N2155" s="290"/>
      <c r="O2155" s="391" t="str">
        <f>IF(ISBLANK(L2165),"",IF(OR(ISBLANK(VLOOKUP(L2165&amp;"-"&amp;E2165,'Np Quality'!A:M,6,FALSE)),ISERROR(VLOOKUP(L2165&amp;"-"&amp;E2165,'Np Quality'!A:M,6,FALSE))),"-",VLOOKUP(L2165&amp;"-"&amp;E2165,'Np Quality'!A:M,6,FALSE)))</f>
        <v/>
      </c>
      <c r="P2155" s="391" t="str">
        <f>IF(ISBLANK(L2155),"",IF(OR(ISBLANK(VLOOKUP(L2155&amp;"-"&amp;E2155,'Np Quality'!A:M,7,FALSE)),ISERROR(VLOOKUP(L2155&amp;"-"&amp;E2155,'Np Quality'!A:M,7,FALSE))),"-",VLOOKUP(L2155&amp;"-"&amp;E2155,'Np Quality'!A:M,7,FALSE)))</f>
        <v/>
      </c>
      <c r="Q2155" s="391" t="str">
        <f>IF(ISBLANK(L2155),"",IF(OR(ISBLANK(VLOOKUP(L2155&amp;"-"&amp;E2155,'Np Quality'!A:M,8,FALSE)),ISERROR(VLOOKUP(L2155&amp;"-"&amp;E2155,'Np Quality'!A:M,8,FALSE))),"-",VLOOKUP(L2155&amp;"-"&amp;E2155,'Np Quality'!A:M,8,FALSE)))</f>
        <v/>
      </c>
      <c r="R2155" s="283" t="str">
        <f>IF(ISBLANK(L2156),"",IF(OR(ISBLANK(VLOOKUP(L2156&amp;"-"&amp;E2156,'Np Quality'!A:M,9,FALSE)),ISERROR(VLOOKUP(L2156&amp;"-"&amp;E2156,'Np Quality'!A:M,9,FALSE))),"-",VLOOKUP(L2156&amp;"-"&amp;E2156,'Np Quality'!A:M,9,FALSE)))</f>
        <v/>
      </c>
      <c r="S2155" s="150"/>
      <c r="T2155" s="395" t="str">
        <f t="shared" si="235"/>
        <v/>
      </c>
      <c r="U2155" s="395" t="str">
        <f t="shared" si="232"/>
        <v/>
      </c>
      <c r="V2155" s="396"/>
      <c r="W2155" s="282"/>
    </row>
    <row r="2156" spans="1:23">
      <c r="A2156" s="382" t="str">
        <f t="shared" si="233"/>
        <v/>
      </c>
      <c r="B2156" s="383" t="str">
        <f t="shared" si="236"/>
        <v/>
      </c>
      <c r="C2156" s="236"/>
      <c r="D2156" s="282"/>
      <c r="E2156" s="384" t="str">
        <f t="shared" si="234"/>
        <v/>
      </c>
      <c r="F2156" s="388"/>
      <c r="G2156" s="243"/>
      <c r="H2156" s="244"/>
      <c r="I2156" s="243"/>
      <c r="J2156" s="244"/>
      <c r="K2156" s="244"/>
      <c r="L2156" s="244"/>
      <c r="M2156" s="244"/>
      <c r="N2156" s="290"/>
      <c r="O2156" s="391" t="str">
        <f>IF(ISBLANK(L2166),"",IF(OR(ISBLANK(VLOOKUP(L2166&amp;"-"&amp;E2166,'Np Quality'!A:M,6,FALSE)),ISERROR(VLOOKUP(L2166&amp;"-"&amp;E2166,'Np Quality'!A:M,6,FALSE))),"-",VLOOKUP(L2166&amp;"-"&amp;E2166,'Np Quality'!A:M,6,FALSE)))</f>
        <v/>
      </c>
      <c r="P2156" s="391" t="str">
        <f>IF(ISBLANK(L2156),"",IF(OR(ISBLANK(VLOOKUP(L2156&amp;"-"&amp;E2156,'Np Quality'!A:M,7,FALSE)),ISERROR(VLOOKUP(L2156&amp;"-"&amp;E2156,'Np Quality'!A:M,7,FALSE))),"-",VLOOKUP(L2156&amp;"-"&amp;E2156,'Np Quality'!A:M,7,FALSE)))</f>
        <v/>
      </c>
      <c r="Q2156" s="391" t="str">
        <f>IF(ISBLANK(L2156),"",IF(OR(ISBLANK(VLOOKUP(L2156&amp;"-"&amp;E2156,'Np Quality'!A:M,8,FALSE)),ISERROR(VLOOKUP(L2156&amp;"-"&amp;E2156,'Np Quality'!A:M,8,FALSE))),"-",VLOOKUP(L2156&amp;"-"&amp;E2156,'Np Quality'!A:M,8,FALSE)))</f>
        <v/>
      </c>
      <c r="R2156" s="283" t="str">
        <f>IF(ISBLANK(L2156),"",IF(OR(ISBLANK(VLOOKUP(L2156&amp;"-"&amp;E2156,'Np Quality'!A:M,9,FALSE)),ISERROR(VLOOKUP(L2156&amp;"-"&amp;E2156,'Np Quality'!A:M,9,FALSE))),"-",VLOOKUP(L2156&amp;"-"&amp;E2156,'Np Quality'!A:M,9,FALSE)))</f>
        <v/>
      </c>
      <c r="S2156" s="150"/>
      <c r="T2156" s="395" t="str">
        <f t="shared" si="235"/>
        <v/>
      </c>
      <c r="U2156" s="395" t="str">
        <f t="shared" si="232"/>
        <v/>
      </c>
      <c r="V2156" s="396"/>
      <c r="W2156" s="282"/>
    </row>
    <row r="2157" spans="1:23">
      <c r="A2157" s="382" t="str">
        <f t="shared" si="233"/>
        <v/>
      </c>
      <c r="B2157" s="383" t="str">
        <f t="shared" si="236"/>
        <v/>
      </c>
      <c r="C2157" s="236"/>
      <c r="D2157" s="282"/>
      <c r="E2157" s="384" t="str">
        <f t="shared" si="234"/>
        <v/>
      </c>
      <c r="F2157" s="388"/>
      <c r="G2157" s="243"/>
      <c r="H2157" s="244"/>
      <c r="I2157" s="243"/>
      <c r="J2157" s="244"/>
      <c r="K2157" s="244"/>
      <c r="L2157" s="244"/>
      <c r="M2157" s="244"/>
      <c r="N2157" s="290"/>
      <c r="O2157" s="391" t="str">
        <f>IF(ISBLANK(L2157),"",IF(OR(ISBLANK(VLOOKUP(L2157&amp;"-"&amp;E2157,'Np Quality'!A:M,6,FALSE)),ISERROR(VLOOKUP(L2157&amp;"-"&amp;E2157,'Np Quality'!A:M,6,FALSE))),"-",VLOOKUP(L2157&amp;"-"&amp;E2157,'Np Quality'!A:M,6,FALSE)))</f>
        <v/>
      </c>
      <c r="P2157" s="391" t="str">
        <f>IF(ISBLANK(L2167),"",IF(OR(ISBLANK(VLOOKUP(L2167&amp;"-"&amp;E2167,'Np Quality'!A:M,7,FALSE)),ISERROR(VLOOKUP(L2167&amp;"-"&amp;E2167,'Np Quality'!A:M,7,FALSE))),"-",VLOOKUP(L2167&amp;"-"&amp;E2167,'Np Quality'!A:M,7,FALSE)))</f>
        <v/>
      </c>
      <c r="Q2157" s="391" t="str">
        <f>IF(ISBLANK(L2157),"",IF(OR(ISBLANK(VLOOKUP(L2157&amp;"-"&amp;E2157,'Np Quality'!A:M,8,FALSE)),ISERROR(VLOOKUP(L2157&amp;"-"&amp;E2157,'Np Quality'!A:M,8,FALSE))),"-",VLOOKUP(L2157&amp;"-"&amp;E2157,'Np Quality'!A:M,8,FALSE)))</f>
        <v/>
      </c>
      <c r="R2157" s="283" t="str">
        <f>IF(ISBLANK(L2157),"",IF(OR(ISBLANK(VLOOKUP(L2157&amp;"-"&amp;E2157,'Np Quality'!A:M,9,FALSE)),ISERROR(VLOOKUP(L2157&amp;"-"&amp;E2157,'Np Quality'!A:M,9,FALSE))),"-",VLOOKUP(L2157&amp;"-"&amp;E2157,'Np Quality'!A:M,9,FALSE)))</f>
        <v/>
      </c>
      <c r="S2157" s="150"/>
      <c r="T2157" s="395" t="str">
        <f t="shared" si="235"/>
        <v/>
      </c>
      <c r="U2157" s="395" t="str">
        <f t="shared" si="232"/>
        <v/>
      </c>
      <c r="V2157" s="396"/>
      <c r="W2157" s="282"/>
    </row>
    <row r="2158" spans="1:23">
      <c r="A2158" s="382" t="str">
        <f t="shared" si="233"/>
        <v/>
      </c>
      <c r="B2158" s="383" t="str">
        <f t="shared" si="236"/>
        <v/>
      </c>
      <c r="C2158" s="236"/>
      <c r="D2158" s="282"/>
      <c r="E2158" s="384" t="str">
        <f t="shared" si="234"/>
        <v/>
      </c>
      <c r="F2158" s="388"/>
      <c r="G2158" s="243"/>
      <c r="H2158" s="244"/>
      <c r="I2158" s="243"/>
      <c r="J2158" s="244"/>
      <c r="K2158" s="244"/>
      <c r="L2158" s="244"/>
      <c r="M2158" s="244"/>
      <c r="N2158" s="290"/>
      <c r="O2158" s="391" t="str">
        <f>IF(ISBLANK(L2158),"",IF(OR(ISBLANK(VLOOKUP(L2158&amp;"-"&amp;E2158,'Np Quality'!A:M,6,FALSE)),ISERROR(VLOOKUP(L2158&amp;"-"&amp;E2158,'Np Quality'!A:M,6,FALSE))),"-",VLOOKUP(L2158&amp;"-"&amp;E2158,'Np Quality'!A:M,6,FALSE)))</f>
        <v/>
      </c>
      <c r="P2158" s="391" t="str">
        <f>IF(ISBLANK(L2168),"",IF(OR(ISBLANK(VLOOKUP(L2168&amp;"-"&amp;E2168,'Np Quality'!A:M,7,FALSE)),ISERROR(VLOOKUP(L2168&amp;"-"&amp;E2168,'Np Quality'!A:M,7,FALSE))),"-",VLOOKUP(L2168&amp;"-"&amp;E2168,'Np Quality'!A:M,7,FALSE)))</f>
        <v/>
      </c>
      <c r="Q2158" s="391" t="str">
        <f>IF(ISBLANK(L2158),"",IF(OR(ISBLANK(VLOOKUP(L2158&amp;"-"&amp;E2158,'Np Quality'!A:M,8,FALSE)),ISERROR(VLOOKUP(L2158&amp;"-"&amp;E2158,'Np Quality'!A:M,8,FALSE))),"-",VLOOKUP(L2158&amp;"-"&amp;E2158,'Np Quality'!A:M,8,FALSE)))</f>
        <v/>
      </c>
      <c r="R2158" s="283" t="str">
        <f>IF(ISBLANK(L2158),"",IF(OR(ISBLANK(VLOOKUP(L2158&amp;"-"&amp;E2158,'Np Quality'!A:M,9,FALSE)),ISERROR(VLOOKUP(L2158&amp;"-"&amp;E2158,'Np Quality'!A:M,9,FALSE))),"-",VLOOKUP(L2158&amp;"-"&amp;E2158,'Np Quality'!A:M,9,FALSE)))</f>
        <v/>
      </c>
      <c r="S2158" s="150"/>
      <c r="T2158" s="395" t="str">
        <f t="shared" si="235"/>
        <v/>
      </c>
      <c r="U2158" s="395" t="str">
        <f t="shared" si="232"/>
        <v/>
      </c>
      <c r="V2158" s="396"/>
      <c r="W2158" s="282"/>
    </row>
    <row r="2159" spans="1:23">
      <c r="A2159" s="382" t="str">
        <f t="shared" si="233"/>
        <v/>
      </c>
      <c r="B2159" s="383" t="str">
        <f t="shared" si="236"/>
        <v/>
      </c>
      <c r="C2159" s="236"/>
      <c r="D2159" s="282"/>
      <c r="E2159" s="384" t="str">
        <f t="shared" si="234"/>
        <v/>
      </c>
      <c r="F2159" s="388"/>
      <c r="G2159" s="243"/>
      <c r="H2159" s="244"/>
      <c r="I2159" s="243"/>
      <c r="J2159" s="244"/>
      <c r="K2159" s="244"/>
      <c r="L2159" s="244"/>
      <c r="M2159" s="244"/>
      <c r="N2159" s="290"/>
      <c r="O2159" s="391" t="str">
        <f>IF(ISBLANK(L2159),"",IF(OR(ISBLANK(VLOOKUP(L2159&amp;"-"&amp;E2159,'Np Quality'!A:M,6,FALSE)),ISERROR(VLOOKUP(L2159&amp;"-"&amp;E2159,'Np Quality'!A:M,6,FALSE))),"-",VLOOKUP(L2159&amp;"-"&amp;E2159,'Np Quality'!A:M,6,FALSE)))</f>
        <v/>
      </c>
      <c r="P2159" s="391" t="str">
        <f>IF(ISBLANK(L2169),"",IF(OR(ISBLANK(VLOOKUP(L2169&amp;"-"&amp;E2169,'Np Quality'!A:M,7,FALSE)),ISERROR(VLOOKUP(L2169&amp;"-"&amp;E2169,'Np Quality'!A:M,7,FALSE))),"-",VLOOKUP(L2169&amp;"-"&amp;E2169,'Np Quality'!A:M,7,FALSE)))</f>
        <v/>
      </c>
      <c r="Q2159" s="391" t="str">
        <f>IF(ISBLANK(L2159),"",IF(OR(ISBLANK(VLOOKUP(L2159&amp;"-"&amp;E2159,'Np Quality'!A:M,8,FALSE)),ISERROR(VLOOKUP(L2159&amp;"-"&amp;E2159,'Np Quality'!A:M,8,FALSE))),"-",VLOOKUP(L2159&amp;"-"&amp;E2159,'Np Quality'!A:M,8,FALSE)))</f>
        <v/>
      </c>
      <c r="R2159" s="283" t="str">
        <f>IF(ISBLANK(L2159),"",IF(OR(ISBLANK(VLOOKUP(L2159&amp;"-"&amp;E2159,'Np Quality'!A:M,9,FALSE)),ISERROR(VLOOKUP(L2159&amp;"-"&amp;E2159,'Np Quality'!A:M,9,FALSE))),"-",VLOOKUP(L2159&amp;"-"&amp;E2159,'Np Quality'!A:M,9,FALSE)))</f>
        <v/>
      </c>
      <c r="S2159" s="150"/>
      <c r="T2159" s="395" t="str">
        <f t="shared" si="235"/>
        <v/>
      </c>
      <c r="U2159" s="395" t="str">
        <f t="shared" si="232"/>
        <v/>
      </c>
      <c r="V2159" s="396"/>
      <c r="W2159" s="282"/>
    </row>
    <row r="2160" spans="1:23">
      <c r="A2160" s="382" t="str">
        <f t="shared" si="233"/>
        <v/>
      </c>
      <c r="B2160" s="383" t="str">
        <f t="shared" si="236"/>
        <v/>
      </c>
      <c r="C2160" s="236"/>
      <c r="D2160" s="282"/>
      <c r="E2160" s="384" t="str">
        <f t="shared" si="234"/>
        <v/>
      </c>
      <c r="F2160" s="388"/>
      <c r="G2160" s="243"/>
      <c r="H2160" s="244"/>
      <c r="I2160" s="243"/>
      <c r="J2160" s="244"/>
      <c r="K2160" s="244"/>
      <c r="L2160" s="244"/>
      <c r="M2160" s="244"/>
      <c r="N2160" s="290"/>
      <c r="O2160" s="391" t="str">
        <f>IF(ISBLANK(L2160),"",IF(OR(ISBLANK(VLOOKUP(L2160&amp;"-"&amp;E2160,'Np Quality'!A:M,6,FALSE)),ISERROR(VLOOKUP(L2160&amp;"-"&amp;E2160,'Np Quality'!A:M,6,FALSE))),"-",VLOOKUP(L2160&amp;"-"&amp;E2160,'Np Quality'!A:M,6,FALSE)))</f>
        <v/>
      </c>
      <c r="P2160" s="391" t="str">
        <f>IF(ISBLANK(L2170),"",IF(OR(ISBLANK(VLOOKUP(L2170&amp;"-"&amp;E2170,'Np Quality'!A:M,7,FALSE)),ISERROR(VLOOKUP(L2170&amp;"-"&amp;E2170,'Np Quality'!A:M,7,FALSE))),"-",VLOOKUP(L2170&amp;"-"&amp;E2170,'Np Quality'!A:M,7,FALSE)))</f>
        <v/>
      </c>
      <c r="Q2160" s="391" t="str">
        <f>IF(ISBLANK(L2160),"",IF(OR(ISBLANK(VLOOKUP(L2160&amp;"-"&amp;E2160,'Np Quality'!A:M,8,FALSE)),ISERROR(VLOOKUP(L2160&amp;"-"&amp;E2160,'Np Quality'!A:M,8,FALSE))),"-",VLOOKUP(L2160&amp;"-"&amp;E2160,'Np Quality'!A:M,8,FALSE)))</f>
        <v/>
      </c>
      <c r="R2160" s="283" t="str">
        <f>IF(ISBLANK(L2160),"",IF(OR(ISBLANK(VLOOKUP(L2160&amp;"-"&amp;E2160,'Np Quality'!A:M,9,FALSE)),ISERROR(VLOOKUP(L2160&amp;"-"&amp;E2160,'Np Quality'!A:M,9,FALSE))),"-",VLOOKUP(L2160&amp;"-"&amp;E2160,'Np Quality'!A:M,9,FALSE)))</f>
        <v/>
      </c>
      <c r="S2160" s="150"/>
      <c r="T2160" s="395" t="str">
        <f t="shared" si="235"/>
        <v/>
      </c>
      <c r="U2160" s="395" t="str">
        <f t="shared" si="232"/>
        <v/>
      </c>
      <c r="V2160" s="396"/>
      <c r="W2160" s="282"/>
    </row>
    <row r="2161" spans="1:23">
      <c r="A2161" s="382" t="str">
        <f t="shared" si="233"/>
        <v/>
      </c>
      <c r="B2161" s="383" t="str">
        <f t="shared" si="236"/>
        <v/>
      </c>
      <c r="C2161" s="236"/>
      <c r="D2161" s="282"/>
      <c r="E2161" s="384" t="str">
        <f t="shared" si="234"/>
        <v/>
      </c>
      <c r="F2161" s="388"/>
      <c r="G2161" s="243"/>
      <c r="H2161" s="244"/>
      <c r="I2161" s="243"/>
      <c r="J2161" s="244"/>
      <c r="K2161" s="244"/>
      <c r="L2161" s="244"/>
      <c r="M2161" s="244"/>
      <c r="N2161" s="290"/>
      <c r="O2161" s="391" t="str">
        <f>IF(ISBLANK(L2161),"",IF(OR(ISBLANK(VLOOKUP(L2161&amp;"-"&amp;E2161,'Np Quality'!A:M,6,FALSE)),ISERROR(VLOOKUP(L2161&amp;"-"&amp;E2161,'Np Quality'!A:M,6,FALSE))),"-",VLOOKUP(L2161&amp;"-"&amp;E2161,'Np Quality'!A:M,6,FALSE)))</f>
        <v/>
      </c>
      <c r="P2161" s="391" t="str">
        <f>IF(ISBLANK(L2171),"",IF(OR(ISBLANK(VLOOKUP(L2171&amp;"-"&amp;E2171,'Np Quality'!A:M,7,FALSE)),ISERROR(VLOOKUP(L2171&amp;"-"&amp;E2171,'Np Quality'!A:M,7,FALSE))),"-",VLOOKUP(L2171&amp;"-"&amp;E2171,'Np Quality'!A:M,7,FALSE)))</f>
        <v/>
      </c>
      <c r="Q2161" s="391" t="str">
        <f>IF(ISBLANK(L2161),"",IF(OR(ISBLANK(VLOOKUP(L2161&amp;"-"&amp;E2161,'Np Quality'!A:M,8,FALSE)),ISERROR(VLOOKUP(L2161&amp;"-"&amp;E2161,'Np Quality'!A:M,8,FALSE))),"-",VLOOKUP(L2161&amp;"-"&amp;E2161,'Np Quality'!A:M,8,FALSE)))</f>
        <v/>
      </c>
      <c r="R2161" s="283" t="str">
        <f>IF(ISBLANK(L2161),"",IF(OR(ISBLANK(VLOOKUP(L2161&amp;"-"&amp;E2161,'Np Quality'!A:M,9,FALSE)),ISERROR(VLOOKUP(L2161&amp;"-"&amp;E2161,'Np Quality'!A:M,9,FALSE))),"-",VLOOKUP(L2161&amp;"-"&amp;E2161,'Np Quality'!A:M,9,FALSE)))</f>
        <v/>
      </c>
      <c r="S2161" s="150"/>
      <c r="T2161" s="395" t="str">
        <f t="shared" si="235"/>
        <v/>
      </c>
      <c r="U2161" s="395" t="str">
        <f t="shared" si="232"/>
        <v/>
      </c>
      <c r="V2161" s="396"/>
      <c r="W2161" s="282"/>
    </row>
    <row r="2162" spans="1:23">
      <c r="A2162" s="382" t="str">
        <f t="shared" si="233"/>
        <v/>
      </c>
      <c r="B2162" s="383" t="str">
        <f t="shared" si="236"/>
        <v/>
      </c>
      <c r="C2162" s="236"/>
      <c r="D2162" s="282"/>
      <c r="E2162" s="384" t="str">
        <f t="shared" si="234"/>
        <v/>
      </c>
      <c r="F2162" s="388"/>
      <c r="G2162" s="243"/>
      <c r="H2162" s="244"/>
      <c r="I2162" s="243"/>
      <c r="J2162" s="244"/>
      <c r="K2162" s="244"/>
      <c r="L2162" s="244"/>
      <c r="M2162" s="244"/>
      <c r="N2162" s="290"/>
      <c r="O2162" s="391" t="str">
        <f>IF(ISBLANK(L2163),"",IF(OR(ISBLANK(VLOOKUP(L2163&amp;"-"&amp;E2163,'Np Quality'!A:M,6,FALSE)),ISERROR(VLOOKUP(L2163&amp;"-"&amp;E2163,'Np Quality'!A:M,6,FALSE))),"-",VLOOKUP(L2163&amp;"-"&amp;E2163,'Np Quality'!A:M,6,FALSE)))</f>
        <v/>
      </c>
      <c r="P2162" s="391" t="str">
        <f>IF(ISBLANK(L2172),"",IF(OR(ISBLANK(VLOOKUP(L2172&amp;"-"&amp;E2172,'Np Quality'!A:M,7,FALSE)),ISERROR(VLOOKUP(L2172&amp;"-"&amp;E2172,'Np Quality'!A:M,7,FALSE))),"-",VLOOKUP(L2172&amp;"-"&amp;E2172,'Np Quality'!A:M,7,FALSE)))</f>
        <v/>
      </c>
      <c r="Q2162" s="391" t="str">
        <f>IF(ISBLANK(L2162),"",IF(OR(ISBLANK(VLOOKUP(L2162&amp;"-"&amp;E2162,'Np Quality'!A:M,8,FALSE)),ISERROR(VLOOKUP(L2162&amp;"-"&amp;E2162,'Np Quality'!A:M,8,FALSE))),"-",VLOOKUP(L2162&amp;"-"&amp;E2162,'Np Quality'!A:M,8,FALSE)))</f>
        <v/>
      </c>
      <c r="R2162" s="283" t="str">
        <f>IF(ISBLANK(L2162),"",IF(OR(ISBLANK(VLOOKUP(L2162&amp;"-"&amp;E2162,'Np Quality'!A:M,9,FALSE)),ISERROR(VLOOKUP(L2162&amp;"-"&amp;E2162,'Np Quality'!A:M,9,FALSE))),"-",VLOOKUP(L2162&amp;"-"&amp;E2162,'Np Quality'!A:M,9,FALSE)))</f>
        <v/>
      </c>
      <c r="S2162" s="150"/>
      <c r="T2162" s="395" t="str">
        <f t="shared" si="235"/>
        <v/>
      </c>
      <c r="U2162" s="395" t="str">
        <f t="shared" si="232"/>
        <v/>
      </c>
      <c r="V2162" s="396"/>
      <c r="W2162" s="282"/>
    </row>
    <row r="2163" spans="1:23">
      <c r="A2163" s="382" t="str">
        <f t="shared" si="233"/>
        <v/>
      </c>
      <c r="B2163" s="383" t="str">
        <f t="shared" si="236"/>
        <v/>
      </c>
      <c r="C2163" s="236"/>
      <c r="D2163" s="282"/>
      <c r="E2163" s="384" t="str">
        <f t="shared" si="234"/>
        <v/>
      </c>
      <c r="F2163" s="388"/>
      <c r="G2163" s="243"/>
      <c r="H2163" s="244"/>
      <c r="I2163" s="243"/>
      <c r="J2163" s="244"/>
      <c r="K2163" s="244"/>
      <c r="L2163" s="244"/>
      <c r="M2163" s="244"/>
      <c r="N2163" s="290"/>
      <c r="O2163" s="391" t="str">
        <f>IF(ISBLANK(L2163),"",IF(OR(ISBLANK(VLOOKUP(L2163&amp;"-"&amp;E2163,'Np Quality'!A:M,6,FALSE)),ISERROR(VLOOKUP(L2163&amp;"-"&amp;E2163,'Np Quality'!A:M,6,FALSE))),"-",VLOOKUP(L2163&amp;"-"&amp;E2163,'Np Quality'!A:M,6,FALSE)))</f>
        <v/>
      </c>
      <c r="P2163" s="391" t="str">
        <f>IF(ISBLANK(L2174),"",IF(OR(ISBLANK(VLOOKUP(L2174&amp;"-"&amp;E2174,'Np Quality'!A:M,7,FALSE)),ISERROR(VLOOKUP(L2174&amp;"-"&amp;E2174,'Np Quality'!A:M,7,FALSE))),"-",VLOOKUP(L2174&amp;"-"&amp;E2174,'Np Quality'!A:M,7,FALSE)))</f>
        <v/>
      </c>
      <c r="Q2163" s="391" t="str">
        <f>IF(ISBLANK(L2163),"",IF(OR(ISBLANK(VLOOKUP(L2163&amp;"-"&amp;E2163,'Np Quality'!A:M,8,FALSE)),ISERROR(VLOOKUP(L2163&amp;"-"&amp;E2163,'Np Quality'!A:M,8,FALSE))),"-",VLOOKUP(L2163&amp;"-"&amp;E2163,'Np Quality'!A:M,8,FALSE)))</f>
        <v/>
      </c>
      <c r="R2163" s="283" t="str">
        <f>IF(ISBLANK(L2163),"",IF(OR(ISBLANK(VLOOKUP(L2163&amp;"-"&amp;E2163,'Np Quality'!A:M,9,FALSE)),ISERROR(VLOOKUP(L2163&amp;"-"&amp;E2163,'Np Quality'!A:M,9,FALSE))),"-",VLOOKUP(L2163&amp;"-"&amp;E2163,'Np Quality'!A:M,9,FALSE)))</f>
        <v/>
      </c>
      <c r="S2163" s="150"/>
      <c r="T2163" s="395" t="str">
        <f t="shared" si="235"/>
        <v/>
      </c>
      <c r="U2163" s="395" t="str">
        <f t="shared" si="232"/>
        <v/>
      </c>
      <c r="V2163" s="396"/>
      <c r="W2163" s="282"/>
    </row>
    <row r="2164" spans="1:23">
      <c r="A2164" s="382" t="str">
        <f t="shared" si="233"/>
        <v/>
      </c>
      <c r="B2164" s="383" t="str">
        <f t="shared" si="236"/>
        <v/>
      </c>
      <c r="C2164" s="236"/>
      <c r="D2164" s="282"/>
      <c r="E2164" s="384" t="str">
        <f t="shared" si="234"/>
        <v/>
      </c>
      <c r="F2164" s="388"/>
      <c r="G2164" s="243"/>
      <c r="H2164" s="244"/>
      <c r="I2164" s="243"/>
      <c r="J2164" s="244"/>
      <c r="K2164" s="244"/>
      <c r="L2164" s="244"/>
      <c r="M2164" s="244"/>
      <c r="N2164" s="290"/>
      <c r="O2164" s="391" t="str">
        <f>IF(ISBLANK(L2164),"",IF(OR(ISBLANK(VLOOKUP(L2164&amp;"-"&amp;E2164,'Np Quality'!A:M,6,FALSE)),ISERROR(VLOOKUP(L2164&amp;"-"&amp;E2164,'Np Quality'!A:M,6,FALSE))),"-",VLOOKUP(L2164&amp;"-"&amp;E2164,'Np Quality'!A:M,6,FALSE)))</f>
        <v/>
      </c>
      <c r="P2164" s="391" t="str">
        <f>IF(ISBLANK(L2174),"",IF(OR(ISBLANK(VLOOKUP(L2174&amp;"-"&amp;E2174,'Np Quality'!A:M,7,FALSE)),ISERROR(VLOOKUP(L2174&amp;"-"&amp;E2174,'Np Quality'!A:M,7,FALSE))),"-",VLOOKUP(L2174&amp;"-"&amp;E2174,'Np Quality'!A:M,7,FALSE)))</f>
        <v/>
      </c>
      <c r="Q2164" s="391" t="str">
        <f>IF(ISBLANK(L2165),"",IF(OR(ISBLANK(VLOOKUP(L2165&amp;"-"&amp;E2165,'Np Quality'!A:M,8,FALSE)),ISERROR(VLOOKUP(L2165&amp;"-"&amp;E2165,'Np Quality'!A:M,8,FALSE))),"-",VLOOKUP(L2165&amp;"-"&amp;E2165,'Np Quality'!A:M,8,FALSE)))</f>
        <v/>
      </c>
      <c r="R2164" s="283" t="str">
        <f>IF(ISBLANK(L2164),"",IF(OR(ISBLANK(VLOOKUP(L2164&amp;"-"&amp;E2164,'Np Quality'!A:M,9,FALSE)),ISERROR(VLOOKUP(L2164&amp;"-"&amp;E2164,'Np Quality'!A:M,9,FALSE))),"-",VLOOKUP(L2164&amp;"-"&amp;E2164,'Np Quality'!A:M,9,FALSE)))</f>
        <v/>
      </c>
      <c r="S2164" s="150"/>
      <c r="T2164" s="395" t="str">
        <f t="shared" si="235"/>
        <v/>
      </c>
      <c r="U2164" s="395" t="str">
        <f t="shared" si="232"/>
        <v/>
      </c>
      <c r="V2164" s="396"/>
      <c r="W2164" s="282"/>
    </row>
    <row r="2165" spans="1:23">
      <c r="A2165" s="382" t="str">
        <f t="shared" si="233"/>
        <v/>
      </c>
      <c r="B2165" s="383" t="str">
        <f t="shared" si="236"/>
        <v/>
      </c>
      <c r="C2165" s="236"/>
      <c r="D2165" s="282"/>
      <c r="E2165" s="384" t="str">
        <f t="shared" si="234"/>
        <v/>
      </c>
      <c r="F2165" s="388"/>
      <c r="G2165" s="243"/>
      <c r="H2165" s="244"/>
      <c r="I2165" s="243"/>
      <c r="J2165" s="244"/>
      <c r="K2165" s="244"/>
      <c r="L2165" s="244"/>
      <c r="M2165" s="244"/>
      <c r="N2165" s="290"/>
      <c r="O2165" s="391" t="str">
        <f>IF(ISBLANK(L2165),"",IF(OR(ISBLANK(VLOOKUP(L2165&amp;"-"&amp;E2165,'Np Quality'!A:M,6,FALSE)),ISERROR(VLOOKUP(L2165&amp;"-"&amp;E2165,'Np Quality'!A:M,6,FALSE))),"-",VLOOKUP(L2165&amp;"-"&amp;E2165,'Np Quality'!A:M,6,FALSE)))</f>
        <v/>
      </c>
      <c r="P2165" s="391" t="str">
        <f>IF(ISBLANK(L2175),"",IF(OR(ISBLANK(VLOOKUP(L2175&amp;"-"&amp;E2175,'Np Quality'!A:M,7,FALSE)),ISERROR(VLOOKUP(L2175&amp;"-"&amp;E2175,'Np Quality'!A:M,7,FALSE))),"-",VLOOKUP(L2175&amp;"-"&amp;E2175,'Np Quality'!A:M,7,FALSE)))</f>
        <v/>
      </c>
      <c r="Q2165" s="391" t="str">
        <f>IF(ISBLANK(L2165),"",IF(OR(ISBLANK(VLOOKUP(L2165&amp;"-"&amp;E2165,'Np Quality'!A:M,8,FALSE)),ISERROR(VLOOKUP(L2165&amp;"-"&amp;E2165,'Np Quality'!A:M,8,FALSE))),"-",VLOOKUP(L2165&amp;"-"&amp;E2165,'Np Quality'!A:M,8,FALSE)))</f>
        <v/>
      </c>
      <c r="R2165" s="283" t="str">
        <f>IF(ISBLANK(L2166),"",IF(OR(ISBLANK(VLOOKUP(L2166&amp;"-"&amp;E2166,'Np Quality'!A:M,9,FALSE)),ISERROR(VLOOKUP(L2166&amp;"-"&amp;E2166,'Np Quality'!A:M,9,FALSE))),"-",VLOOKUP(L2166&amp;"-"&amp;E2166,'Np Quality'!A:M,9,FALSE)))</f>
        <v/>
      </c>
      <c r="S2165" s="150"/>
      <c r="T2165" s="395" t="str">
        <f t="shared" si="235"/>
        <v/>
      </c>
      <c r="U2165" s="395" t="str">
        <f t="shared" si="232"/>
        <v/>
      </c>
      <c r="V2165" s="396"/>
      <c r="W2165" s="282"/>
    </row>
    <row r="2166" spans="1:23">
      <c r="A2166" s="382" t="str">
        <f t="shared" si="233"/>
        <v/>
      </c>
      <c r="B2166" s="383" t="str">
        <f t="shared" si="236"/>
        <v/>
      </c>
      <c r="C2166" s="236"/>
      <c r="D2166" s="282"/>
      <c r="E2166" s="384" t="str">
        <f t="shared" si="234"/>
        <v/>
      </c>
      <c r="F2166" s="388"/>
      <c r="G2166" s="243"/>
      <c r="H2166" s="244"/>
      <c r="I2166" s="243"/>
      <c r="J2166" s="244"/>
      <c r="K2166" s="244"/>
      <c r="L2166" s="244"/>
      <c r="M2166" s="244"/>
      <c r="N2166" s="290"/>
      <c r="O2166" s="391" t="str">
        <f>IF(ISBLANK(L2166),"",IF(OR(ISBLANK(VLOOKUP(L2166&amp;"-"&amp;E2166,'Np Quality'!A:M,6,FALSE)),ISERROR(VLOOKUP(L2166&amp;"-"&amp;E2166,'Np Quality'!A:M,6,FALSE))),"-",VLOOKUP(L2166&amp;"-"&amp;E2166,'Np Quality'!A:M,6,FALSE)))</f>
        <v/>
      </c>
      <c r="P2166" s="391" t="str">
        <f>IF(ISBLANK(L2176),"",IF(OR(ISBLANK(VLOOKUP(L2176&amp;"-"&amp;E2176,'Np Quality'!A:M,7,FALSE)),ISERROR(VLOOKUP(L2176&amp;"-"&amp;E2176,'Np Quality'!A:M,7,FALSE))),"-",VLOOKUP(L2176&amp;"-"&amp;E2176,'Np Quality'!A:M,7,FALSE)))</f>
        <v/>
      </c>
      <c r="Q2166" s="391" t="str">
        <f>IF(ISBLANK(L2166),"",IF(OR(ISBLANK(VLOOKUP(L2166&amp;"-"&amp;E2166,'Np Quality'!A:M,8,FALSE)),ISERROR(VLOOKUP(L2166&amp;"-"&amp;E2166,'Np Quality'!A:M,8,FALSE))),"-",VLOOKUP(L2166&amp;"-"&amp;E2166,'Np Quality'!A:M,8,FALSE)))</f>
        <v/>
      </c>
      <c r="R2166" s="283" t="str">
        <f>IF(ISBLANK(L2166),"",IF(OR(ISBLANK(VLOOKUP(L2166&amp;"-"&amp;E2166,'Np Quality'!A:M,9,FALSE)),ISERROR(VLOOKUP(L2166&amp;"-"&amp;E2166,'Np Quality'!A:M,9,FALSE))),"-",VLOOKUP(L2166&amp;"-"&amp;E2166,'Np Quality'!A:M,9,FALSE)))</f>
        <v/>
      </c>
      <c r="S2166" s="150"/>
      <c r="T2166" s="395" t="str">
        <f t="shared" si="235"/>
        <v/>
      </c>
      <c r="U2166" s="395" t="str">
        <f t="shared" si="232"/>
        <v/>
      </c>
      <c r="V2166" s="396"/>
      <c r="W2166" s="282"/>
    </row>
    <row r="2167" spans="1:23">
      <c r="A2167" s="382" t="str">
        <f t="shared" si="233"/>
        <v/>
      </c>
      <c r="B2167" s="383" t="str">
        <f t="shared" si="236"/>
        <v/>
      </c>
      <c r="C2167" s="236"/>
      <c r="D2167" s="282"/>
      <c r="E2167" s="384" t="str">
        <f t="shared" si="234"/>
        <v/>
      </c>
      <c r="F2167" s="388"/>
      <c r="G2167" s="243"/>
      <c r="H2167" s="244"/>
      <c r="I2167" s="243"/>
      <c r="J2167" s="244"/>
      <c r="K2167" s="244"/>
      <c r="L2167" s="244"/>
      <c r="M2167" s="244"/>
      <c r="N2167" s="290"/>
      <c r="O2167" s="391" t="str">
        <f>IF(ISBLANK(L2167),"",IF(OR(ISBLANK(VLOOKUP(L2167&amp;"-"&amp;E2167,'Np Quality'!A:M,6,FALSE)),ISERROR(VLOOKUP(L2167&amp;"-"&amp;E2167,'Np Quality'!A:M,6,FALSE))),"-",VLOOKUP(L2167&amp;"-"&amp;E2167,'Np Quality'!A:M,6,FALSE)))</f>
        <v/>
      </c>
      <c r="P2167" s="391" t="str">
        <f>IF(ISBLANK(L2167),"",IF(OR(ISBLANK(VLOOKUP(L2167&amp;"-"&amp;E2167,'Np Quality'!A:M,7,FALSE)),ISERROR(VLOOKUP(L2167&amp;"-"&amp;E2167,'Np Quality'!A:M,7,FALSE))),"-",VLOOKUP(L2167&amp;"-"&amp;E2167,'Np Quality'!A:M,7,FALSE)))</f>
        <v/>
      </c>
      <c r="Q2167" s="391" t="str">
        <f>IF(ISBLANK(L2177),"",IF(OR(ISBLANK(VLOOKUP(L2177&amp;"-"&amp;E2177,'Np Quality'!A:M,8,FALSE)),ISERROR(VLOOKUP(L2177&amp;"-"&amp;E2177,'Np Quality'!A:M,8,FALSE))),"-",VLOOKUP(L2177&amp;"-"&amp;E2177,'Np Quality'!A:M,8,FALSE)))</f>
        <v/>
      </c>
      <c r="R2167" s="283" t="str">
        <f>IF(ISBLANK(L2167),"",IF(OR(ISBLANK(VLOOKUP(L2167&amp;"-"&amp;E2167,'Np Quality'!A:M,9,FALSE)),ISERROR(VLOOKUP(L2167&amp;"-"&amp;E2167,'Np Quality'!A:M,9,FALSE))),"-",VLOOKUP(L2167&amp;"-"&amp;E2167,'Np Quality'!A:M,9,FALSE)))</f>
        <v/>
      </c>
      <c r="S2167" s="150"/>
      <c r="T2167" s="395" t="str">
        <f t="shared" si="235"/>
        <v/>
      </c>
      <c r="U2167" s="395" t="str">
        <f t="shared" si="232"/>
        <v/>
      </c>
      <c r="V2167" s="396"/>
      <c r="W2167" s="282"/>
    </row>
    <row r="2168" spans="1:23">
      <c r="A2168" s="382" t="str">
        <f t="shared" si="233"/>
        <v/>
      </c>
      <c r="B2168" s="383" t="str">
        <f t="shared" si="236"/>
        <v/>
      </c>
      <c r="C2168" s="236"/>
      <c r="D2168" s="282"/>
      <c r="E2168" s="384" t="str">
        <f t="shared" si="234"/>
        <v/>
      </c>
      <c r="F2168" s="388"/>
      <c r="G2168" s="243"/>
      <c r="H2168" s="244"/>
      <c r="I2168" s="243"/>
      <c r="J2168" s="244"/>
      <c r="K2168" s="244"/>
      <c r="L2168" s="244"/>
      <c r="M2168" s="244"/>
      <c r="N2168" s="290"/>
      <c r="O2168" s="391" t="str">
        <f>IF(ISBLANK(L2168),"",IF(OR(ISBLANK(VLOOKUP(L2168&amp;"-"&amp;E2168,'Np Quality'!A:M,6,FALSE)),ISERROR(VLOOKUP(L2168&amp;"-"&amp;E2168,'Np Quality'!A:M,6,FALSE))),"-",VLOOKUP(L2168&amp;"-"&amp;E2168,'Np Quality'!A:M,6,FALSE)))</f>
        <v/>
      </c>
      <c r="P2168" s="391" t="str">
        <f>IF(ISBLANK(L2168),"",IF(OR(ISBLANK(VLOOKUP(L2168&amp;"-"&amp;E2168,'Np Quality'!A:M,7,FALSE)),ISERROR(VLOOKUP(L2168&amp;"-"&amp;E2168,'Np Quality'!A:M,7,FALSE))),"-",VLOOKUP(L2168&amp;"-"&amp;E2168,'Np Quality'!A:M,7,FALSE)))</f>
        <v/>
      </c>
      <c r="Q2168" s="391" t="str">
        <f>IF(ISBLANK(L2178),"",IF(OR(ISBLANK(VLOOKUP(L2178&amp;"-"&amp;E2178,'Np Quality'!A:M,8,FALSE)),ISERROR(VLOOKUP(L2178&amp;"-"&amp;E2178,'Np Quality'!A:M,8,FALSE))),"-",VLOOKUP(L2178&amp;"-"&amp;E2178,'Np Quality'!A:M,8,FALSE)))</f>
        <v/>
      </c>
      <c r="R2168" s="283" t="str">
        <f>IF(ISBLANK(L2168),"",IF(OR(ISBLANK(VLOOKUP(L2168&amp;"-"&amp;E2168,'Np Quality'!A:M,9,FALSE)),ISERROR(VLOOKUP(L2168&amp;"-"&amp;E2168,'Np Quality'!A:M,9,FALSE))),"-",VLOOKUP(L2168&amp;"-"&amp;E2168,'Np Quality'!A:M,9,FALSE)))</f>
        <v/>
      </c>
      <c r="S2168" s="150"/>
      <c r="T2168" s="395" t="str">
        <f t="shared" si="235"/>
        <v/>
      </c>
      <c r="U2168" s="395" t="str">
        <f t="shared" si="232"/>
        <v/>
      </c>
      <c r="V2168" s="396"/>
      <c r="W2168" s="282"/>
    </row>
    <row r="2169" spans="1:23">
      <c r="A2169" s="382" t="str">
        <f t="shared" si="233"/>
        <v/>
      </c>
      <c r="B2169" s="383" t="str">
        <f t="shared" si="236"/>
        <v/>
      </c>
      <c r="C2169" s="236"/>
      <c r="D2169" s="282"/>
      <c r="E2169" s="384" t="str">
        <f t="shared" si="234"/>
        <v/>
      </c>
      <c r="F2169" s="388"/>
      <c r="G2169" s="243"/>
      <c r="H2169" s="244"/>
      <c r="I2169" s="243"/>
      <c r="J2169" s="244"/>
      <c r="K2169" s="244"/>
      <c r="L2169" s="244"/>
      <c r="M2169" s="244"/>
      <c r="N2169" s="290"/>
      <c r="O2169" s="391" t="str">
        <f>IF(ISBLANK(L2169),"",IF(OR(ISBLANK(VLOOKUP(L2169&amp;"-"&amp;E2169,'Np Quality'!A:M,6,FALSE)),ISERROR(VLOOKUP(L2169&amp;"-"&amp;E2169,'Np Quality'!A:M,6,FALSE))),"-",VLOOKUP(L2169&amp;"-"&amp;E2169,'Np Quality'!A:M,6,FALSE)))</f>
        <v/>
      </c>
      <c r="P2169" s="391" t="str">
        <f>IF(ISBLANK(L2169),"",IF(OR(ISBLANK(VLOOKUP(L2169&amp;"-"&amp;E2169,'Np Quality'!A:M,7,FALSE)),ISERROR(VLOOKUP(L2169&amp;"-"&amp;E2169,'Np Quality'!A:M,7,FALSE))),"-",VLOOKUP(L2169&amp;"-"&amp;E2169,'Np Quality'!A:M,7,FALSE)))</f>
        <v/>
      </c>
      <c r="Q2169" s="391" t="str">
        <f>IF(ISBLANK(L2179),"",IF(OR(ISBLANK(VLOOKUP(L2179&amp;"-"&amp;E2179,'Np Quality'!A:M,8,FALSE)),ISERROR(VLOOKUP(L2179&amp;"-"&amp;E2179,'Np Quality'!A:M,8,FALSE))),"-",VLOOKUP(L2179&amp;"-"&amp;E2179,'Np Quality'!A:M,8,FALSE)))</f>
        <v/>
      </c>
      <c r="R2169" s="283" t="str">
        <f>IF(ISBLANK(L2169),"",IF(OR(ISBLANK(VLOOKUP(L2169&amp;"-"&amp;E2169,'Np Quality'!A:M,9,FALSE)),ISERROR(VLOOKUP(L2169&amp;"-"&amp;E2169,'Np Quality'!A:M,9,FALSE))),"-",VLOOKUP(L2169&amp;"-"&amp;E2169,'Np Quality'!A:M,9,FALSE)))</f>
        <v/>
      </c>
      <c r="S2169" s="150"/>
      <c r="T2169" s="395" t="str">
        <f t="shared" si="235"/>
        <v/>
      </c>
      <c r="U2169" s="395" t="str">
        <f t="shared" si="232"/>
        <v/>
      </c>
      <c r="V2169" s="396"/>
      <c r="W2169" s="282"/>
    </row>
    <row r="2170" spans="1:23">
      <c r="A2170" s="382" t="str">
        <f t="shared" si="233"/>
        <v/>
      </c>
      <c r="B2170" s="383" t="str">
        <f t="shared" si="236"/>
        <v/>
      </c>
      <c r="C2170" s="236"/>
      <c r="D2170" s="282"/>
      <c r="E2170" s="384" t="str">
        <f t="shared" si="234"/>
        <v/>
      </c>
      <c r="F2170" s="388"/>
      <c r="G2170" s="243"/>
      <c r="H2170" s="244"/>
      <c r="I2170" s="243"/>
      <c r="J2170" s="244"/>
      <c r="K2170" s="244"/>
      <c r="L2170" s="244"/>
      <c r="M2170" s="244"/>
      <c r="N2170" s="290"/>
      <c r="O2170" s="391" t="str">
        <f>IF(ISBLANK(L2170),"",IF(OR(ISBLANK(VLOOKUP(L2170&amp;"-"&amp;E2170,'Np Quality'!A:M,6,FALSE)),ISERROR(VLOOKUP(L2170&amp;"-"&amp;E2170,'Np Quality'!A:M,6,FALSE))),"-",VLOOKUP(L2170&amp;"-"&amp;E2170,'Np Quality'!A:M,6,FALSE)))</f>
        <v/>
      </c>
      <c r="P2170" s="391" t="str">
        <f>IF(ISBLANK(L2170),"",IF(OR(ISBLANK(VLOOKUP(L2170&amp;"-"&amp;E2170,'Np Quality'!A:M,7,FALSE)),ISERROR(VLOOKUP(L2170&amp;"-"&amp;E2170,'Np Quality'!A:M,7,FALSE))),"-",VLOOKUP(L2170&amp;"-"&amp;E2170,'Np Quality'!A:M,7,FALSE)))</f>
        <v/>
      </c>
      <c r="Q2170" s="391" t="str">
        <f>IF(ISBLANK(L2180),"",IF(OR(ISBLANK(VLOOKUP(L2180&amp;"-"&amp;E2180,'Np Quality'!A:M,8,FALSE)),ISERROR(VLOOKUP(L2180&amp;"-"&amp;E2180,'Np Quality'!A:M,8,FALSE))),"-",VLOOKUP(L2180&amp;"-"&amp;E2180,'Np Quality'!A:M,8,FALSE)))</f>
        <v/>
      </c>
      <c r="R2170" s="283" t="str">
        <f>IF(ISBLANK(L2170),"",IF(OR(ISBLANK(VLOOKUP(L2170&amp;"-"&amp;E2170,'Np Quality'!A:M,9,FALSE)),ISERROR(VLOOKUP(L2170&amp;"-"&amp;E2170,'Np Quality'!A:M,9,FALSE))),"-",VLOOKUP(L2170&amp;"-"&amp;E2170,'Np Quality'!A:M,9,FALSE)))</f>
        <v/>
      </c>
      <c r="S2170" s="150"/>
      <c r="T2170" s="395" t="str">
        <f t="shared" si="235"/>
        <v/>
      </c>
      <c r="U2170" s="395" t="str">
        <f t="shared" si="232"/>
        <v/>
      </c>
      <c r="V2170" s="396"/>
      <c r="W2170" s="282"/>
    </row>
    <row r="2171" spans="1:23">
      <c r="A2171" s="382" t="str">
        <f t="shared" si="233"/>
        <v/>
      </c>
      <c r="B2171" s="383" t="str">
        <f t="shared" si="236"/>
        <v/>
      </c>
      <c r="C2171" s="236"/>
      <c r="D2171" s="282"/>
      <c r="E2171" s="384" t="str">
        <f t="shared" si="234"/>
        <v/>
      </c>
      <c r="F2171" s="388"/>
      <c r="G2171" s="243"/>
      <c r="H2171" s="244"/>
      <c r="I2171" s="243"/>
      <c r="J2171" s="244"/>
      <c r="K2171" s="244"/>
      <c r="L2171" s="244"/>
      <c r="M2171" s="244"/>
      <c r="N2171" s="290"/>
      <c r="O2171" s="391" t="str">
        <f>IF(ISBLANK(L2171),"",IF(OR(ISBLANK(VLOOKUP(L2171&amp;"-"&amp;E2171,'Np Quality'!A:M,6,FALSE)),ISERROR(VLOOKUP(L2171&amp;"-"&amp;E2171,'Np Quality'!A:M,6,FALSE))),"-",VLOOKUP(L2171&amp;"-"&amp;E2171,'Np Quality'!A:M,6,FALSE)))</f>
        <v/>
      </c>
      <c r="P2171" s="391" t="str">
        <f>IF(ISBLANK(L2171),"",IF(OR(ISBLANK(VLOOKUP(L2171&amp;"-"&amp;E2171,'Np Quality'!A:M,7,FALSE)),ISERROR(VLOOKUP(L2171&amp;"-"&amp;E2171,'Np Quality'!A:M,7,FALSE))),"-",VLOOKUP(L2171&amp;"-"&amp;E2171,'Np Quality'!A:M,7,FALSE)))</f>
        <v/>
      </c>
      <c r="Q2171" s="391" t="str">
        <f>IF(ISBLANK(L2181),"",IF(OR(ISBLANK(VLOOKUP(L2181&amp;"-"&amp;E2181,'Np Quality'!A:M,8,FALSE)),ISERROR(VLOOKUP(L2181&amp;"-"&amp;E2181,'Np Quality'!A:M,8,FALSE))),"-",VLOOKUP(L2181&amp;"-"&amp;E2181,'Np Quality'!A:M,8,FALSE)))</f>
        <v/>
      </c>
      <c r="R2171" s="283" t="str">
        <f>IF(ISBLANK(L2171),"",IF(OR(ISBLANK(VLOOKUP(L2171&amp;"-"&amp;E2171,'Np Quality'!A:M,9,FALSE)),ISERROR(VLOOKUP(L2171&amp;"-"&amp;E2171,'Np Quality'!A:M,9,FALSE))),"-",VLOOKUP(L2171&amp;"-"&amp;E2171,'Np Quality'!A:M,9,FALSE)))</f>
        <v/>
      </c>
      <c r="S2171" s="150"/>
      <c r="T2171" s="395" t="str">
        <f t="shared" si="235"/>
        <v/>
      </c>
      <c r="U2171" s="395" t="str">
        <f t="shared" si="232"/>
        <v/>
      </c>
      <c r="V2171" s="396"/>
      <c r="W2171" s="282"/>
    </row>
    <row r="2172" spans="1:23">
      <c r="A2172" s="382" t="str">
        <f t="shared" si="233"/>
        <v/>
      </c>
      <c r="B2172" s="383" t="str">
        <f t="shared" si="236"/>
        <v/>
      </c>
      <c r="C2172" s="236"/>
      <c r="D2172" s="282"/>
      <c r="E2172" s="384" t="str">
        <f t="shared" si="234"/>
        <v/>
      </c>
      <c r="F2172" s="388"/>
      <c r="G2172" s="243"/>
      <c r="H2172" s="244"/>
      <c r="I2172" s="243"/>
      <c r="J2172" s="244"/>
      <c r="K2172" s="244"/>
      <c r="L2172" s="244"/>
      <c r="M2172" s="244"/>
      <c r="N2172" s="290"/>
      <c r="O2172" s="391" t="str">
        <f>IF(ISBLANK(L2173),"",IF(OR(ISBLANK(VLOOKUP(L2173&amp;"-"&amp;E2173,'Np Quality'!A:M,6,FALSE)),ISERROR(VLOOKUP(L2173&amp;"-"&amp;E2173,'Np Quality'!A:M,6,FALSE))),"-",VLOOKUP(L2173&amp;"-"&amp;E2173,'Np Quality'!A:M,6,FALSE)))</f>
        <v/>
      </c>
      <c r="P2172" s="391" t="str">
        <f>IF(ISBLANK(L2172),"",IF(OR(ISBLANK(VLOOKUP(L2172&amp;"-"&amp;E2172,'Np Quality'!A:M,7,FALSE)),ISERROR(VLOOKUP(L2172&amp;"-"&amp;E2172,'Np Quality'!A:M,7,FALSE))),"-",VLOOKUP(L2172&amp;"-"&amp;E2172,'Np Quality'!A:M,7,FALSE)))</f>
        <v/>
      </c>
      <c r="Q2172" s="391" t="str">
        <f>IF(ISBLANK(L2182),"",IF(OR(ISBLANK(VLOOKUP(L2182&amp;"-"&amp;E2182,'Np Quality'!A:M,8,FALSE)),ISERROR(VLOOKUP(L2182&amp;"-"&amp;E2182,'Np Quality'!A:M,8,FALSE))),"-",VLOOKUP(L2182&amp;"-"&amp;E2182,'Np Quality'!A:M,8,FALSE)))</f>
        <v/>
      </c>
      <c r="R2172" s="283" t="str">
        <f>IF(ISBLANK(L2172),"",IF(OR(ISBLANK(VLOOKUP(L2172&amp;"-"&amp;E2172,'Np Quality'!A:M,9,FALSE)),ISERROR(VLOOKUP(L2172&amp;"-"&amp;E2172,'Np Quality'!A:M,9,FALSE))),"-",VLOOKUP(L2172&amp;"-"&amp;E2172,'Np Quality'!A:M,9,FALSE)))</f>
        <v/>
      </c>
      <c r="S2172" s="150"/>
      <c r="T2172" s="395" t="str">
        <f t="shared" si="235"/>
        <v/>
      </c>
      <c r="U2172" s="395" t="str">
        <f t="shared" si="232"/>
        <v/>
      </c>
      <c r="V2172" s="396"/>
      <c r="W2172" s="282"/>
    </row>
    <row r="2173" spans="1:23">
      <c r="A2173" s="382" t="str">
        <f t="shared" si="233"/>
        <v/>
      </c>
      <c r="B2173" s="383" t="str">
        <f t="shared" si="236"/>
        <v/>
      </c>
      <c r="C2173" s="236"/>
      <c r="D2173" s="282"/>
      <c r="E2173" s="384" t="str">
        <f t="shared" si="234"/>
        <v/>
      </c>
      <c r="F2173" s="388"/>
      <c r="G2173" s="243"/>
      <c r="H2173" s="244"/>
      <c r="I2173" s="243"/>
      <c r="J2173" s="244"/>
      <c r="K2173" s="244"/>
      <c r="L2173" s="244"/>
      <c r="M2173" s="244"/>
      <c r="N2173" s="290"/>
      <c r="O2173" s="391" t="str">
        <f>IF(ISBLANK(L2173),"",IF(OR(ISBLANK(VLOOKUP(L2173&amp;"-"&amp;E2173,'Np Quality'!A:M,6,FALSE)),ISERROR(VLOOKUP(L2173&amp;"-"&amp;E2173,'Np Quality'!A:M,6,FALSE))),"-",VLOOKUP(L2173&amp;"-"&amp;E2173,'Np Quality'!A:M,6,FALSE)))</f>
        <v/>
      </c>
      <c r="P2173" s="391" t="str">
        <f>IF(ISBLANK(L2174),"",IF(OR(ISBLANK(VLOOKUP(L2174&amp;"-"&amp;E2174,'Np Quality'!A:M,7,FALSE)),ISERROR(VLOOKUP(L2174&amp;"-"&amp;E2174,'Np Quality'!A:M,7,FALSE))),"-",VLOOKUP(L2174&amp;"-"&amp;E2174,'Np Quality'!A:M,7,FALSE)))</f>
        <v/>
      </c>
      <c r="Q2173" s="391" t="str">
        <f>IF(ISBLANK(L2183),"",IF(OR(ISBLANK(VLOOKUP(L2183&amp;"-"&amp;E2183,'Np Quality'!A:M,8,FALSE)),ISERROR(VLOOKUP(L2183&amp;"-"&amp;E2183,'Np Quality'!A:M,8,FALSE))),"-",VLOOKUP(L2183&amp;"-"&amp;E2183,'Np Quality'!A:M,8,FALSE)))</f>
        <v/>
      </c>
      <c r="R2173" s="283" t="str">
        <f>IF(ISBLANK(L2173),"",IF(OR(ISBLANK(VLOOKUP(L2173&amp;"-"&amp;E2173,'Np Quality'!A:M,9,FALSE)),ISERROR(VLOOKUP(L2173&amp;"-"&amp;E2173,'Np Quality'!A:M,9,FALSE))),"-",VLOOKUP(L2173&amp;"-"&amp;E2173,'Np Quality'!A:M,9,FALSE)))</f>
        <v/>
      </c>
      <c r="S2173" s="150"/>
      <c r="T2173" s="395" t="str">
        <f t="shared" si="235"/>
        <v/>
      </c>
      <c r="U2173" s="395" t="str">
        <f t="shared" si="232"/>
        <v/>
      </c>
      <c r="V2173" s="396"/>
      <c r="W2173" s="282"/>
    </row>
    <row r="2174" spans="1:23">
      <c r="A2174" s="382" t="str">
        <f t="shared" si="233"/>
        <v/>
      </c>
      <c r="B2174" s="383" t="str">
        <f t="shared" si="236"/>
        <v/>
      </c>
      <c r="C2174" s="236"/>
      <c r="D2174" s="282"/>
      <c r="E2174" s="384" t="str">
        <f t="shared" si="234"/>
        <v/>
      </c>
      <c r="F2174" s="388"/>
      <c r="G2174" s="243"/>
      <c r="H2174" s="244"/>
      <c r="I2174" s="243"/>
      <c r="J2174" s="244"/>
      <c r="K2174" s="244"/>
      <c r="L2174" s="244"/>
      <c r="M2174" s="244"/>
      <c r="N2174" s="290"/>
      <c r="O2174" s="391" t="str">
        <f>IF(ISBLANK(L2174),"",IF(OR(ISBLANK(VLOOKUP(L2174&amp;"-"&amp;E2174,'Np Quality'!A:M,6,FALSE)),ISERROR(VLOOKUP(L2174&amp;"-"&amp;E2174,'Np Quality'!A:M,6,FALSE))),"-",VLOOKUP(L2174&amp;"-"&amp;E2174,'Np Quality'!A:M,6,FALSE)))</f>
        <v/>
      </c>
      <c r="P2174" s="391" t="str">
        <f>IF(ISBLANK(L2174),"",IF(OR(ISBLANK(VLOOKUP(L2174&amp;"-"&amp;E2174,'Np Quality'!A:M,7,FALSE)),ISERROR(VLOOKUP(L2174&amp;"-"&amp;E2174,'Np Quality'!A:M,7,FALSE))),"-",VLOOKUP(L2174&amp;"-"&amp;E2174,'Np Quality'!A:M,7,FALSE)))</f>
        <v/>
      </c>
      <c r="Q2174" s="391" t="str">
        <f>IF(ISBLANK(L2185),"",IF(OR(ISBLANK(VLOOKUP(L2185&amp;"-"&amp;E2185,'Np Quality'!A:M,8,FALSE)),ISERROR(VLOOKUP(L2185&amp;"-"&amp;E2185,'Np Quality'!A:M,8,FALSE))),"-",VLOOKUP(L2185&amp;"-"&amp;E2185,'Np Quality'!A:M,8,FALSE)))</f>
        <v/>
      </c>
      <c r="R2174" s="283" t="str">
        <f>IF(ISBLANK(L2174),"",IF(OR(ISBLANK(VLOOKUP(L2174&amp;"-"&amp;E2174,'Np Quality'!A:M,9,FALSE)),ISERROR(VLOOKUP(L2174&amp;"-"&amp;E2174,'Np Quality'!A:M,9,FALSE))),"-",VLOOKUP(L2174&amp;"-"&amp;E2174,'Np Quality'!A:M,9,FALSE)))</f>
        <v/>
      </c>
      <c r="S2174" s="150"/>
      <c r="T2174" s="395" t="str">
        <f t="shared" si="235"/>
        <v/>
      </c>
      <c r="U2174" s="395" t="str">
        <f t="shared" si="232"/>
        <v/>
      </c>
      <c r="V2174" s="396"/>
      <c r="W2174" s="282"/>
    </row>
    <row r="2175" spans="1:23">
      <c r="A2175" s="382" t="str">
        <f t="shared" si="233"/>
        <v/>
      </c>
      <c r="B2175" s="383" t="str">
        <f t="shared" si="236"/>
        <v/>
      </c>
      <c r="C2175" s="236"/>
      <c r="D2175" s="282"/>
      <c r="E2175" s="384" t="str">
        <f t="shared" si="234"/>
        <v/>
      </c>
      <c r="F2175" s="388"/>
      <c r="G2175" s="243"/>
      <c r="H2175" s="244"/>
      <c r="I2175" s="243"/>
      <c r="J2175" s="244"/>
      <c r="K2175" s="244"/>
      <c r="L2175" s="244"/>
      <c r="M2175" s="244"/>
      <c r="N2175" s="290"/>
      <c r="O2175" s="391" t="str">
        <f>IF(ISBLANK(L2175),"",IF(OR(ISBLANK(VLOOKUP(L2175&amp;"-"&amp;E2175,'Np Quality'!A:M,6,FALSE)),ISERROR(VLOOKUP(L2175&amp;"-"&amp;E2175,'Np Quality'!A:M,6,FALSE))),"-",VLOOKUP(L2175&amp;"-"&amp;E2175,'Np Quality'!A:M,6,FALSE)))</f>
        <v/>
      </c>
      <c r="P2175" s="391" t="str">
        <f>IF(ISBLANK(L2175),"",IF(OR(ISBLANK(VLOOKUP(L2175&amp;"-"&amp;E2175,'Np Quality'!A:M,7,FALSE)),ISERROR(VLOOKUP(L2175&amp;"-"&amp;E2175,'Np Quality'!A:M,7,FALSE))),"-",VLOOKUP(L2175&amp;"-"&amp;E2175,'Np Quality'!A:M,7,FALSE)))</f>
        <v/>
      </c>
      <c r="Q2175" s="391" t="str">
        <f>IF(ISBLANK(L2185),"",IF(OR(ISBLANK(VLOOKUP(L2185&amp;"-"&amp;E2185,'Np Quality'!A:M,8,FALSE)),ISERROR(VLOOKUP(L2185&amp;"-"&amp;E2185,'Np Quality'!A:M,8,FALSE))),"-",VLOOKUP(L2185&amp;"-"&amp;E2185,'Np Quality'!A:M,8,FALSE)))</f>
        <v/>
      </c>
      <c r="R2175" s="283" t="str">
        <f>IF(ISBLANK(L2176),"",IF(OR(ISBLANK(VLOOKUP(L2176&amp;"-"&amp;E2176,'Np Quality'!A:M,9,FALSE)),ISERROR(VLOOKUP(L2176&amp;"-"&amp;E2176,'Np Quality'!A:M,9,FALSE))),"-",VLOOKUP(L2176&amp;"-"&amp;E2176,'Np Quality'!A:M,9,FALSE)))</f>
        <v/>
      </c>
      <c r="S2175" s="150"/>
      <c r="T2175" s="395" t="str">
        <f t="shared" si="235"/>
        <v/>
      </c>
      <c r="U2175" s="395" t="str">
        <f t="shared" si="232"/>
        <v/>
      </c>
      <c r="V2175" s="396"/>
      <c r="W2175" s="282"/>
    </row>
    <row r="2176" spans="1:23">
      <c r="A2176" s="382" t="str">
        <f t="shared" si="233"/>
        <v/>
      </c>
      <c r="B2176" s="383" t="str">
        <f t="shared" si="236"/>
        <v/>
      </c>
      <c r="C2176" s="236"/>
      <c r="D2176" s="282"/>
      <c r="E2176" s="384" t="str">
        <f t="shared" si="234"/>
        <v/>
      </c>
      <c r="F2176" s="388"/>
      <c r="G2176" s="243"/>
      <c r="H2176" s="244"/>
      <c r="I2176" s="243"/>
      <c r="J2176" s="244"/>
      <c r="K2176" s="244"/>
      <c r="L2176" s="244"/>
      <c r="M2176" s="244"/>
      <c r="N2176" s="290"/>
      <c r="O2176" s="391" t="str">
        <f>IF(ISBLANK(L2176),"",IF(OR(ISBLANK(VLOOKUP(L2176&amp;"-"&amp;E2176,'Np Quality'!A:M,6,FALSE)),ISERROR(VLOOKUP(L2176&amp;"-"&amp;E2176,'Np Quality'!A:M,6,FALSE))),"-",VLOOKUP(L2176&amp;"-"&amp;E2176,'Np Quality'!A:M,6,FALSE)))</f>
        <v/>
      </c>
      <c r="P2176" s="391" t="str">
        <f>IF(ISBLANK(L2176),"",IF(OR(ISBLANK(VLOOKUP(L2176&amp;"-"&amp;E2176,'Np Quality'!A:M,7,FALSE)),ISERROR(VLOOKUP(L2176&amp;"-"&amp;E2176,'Np Quality'!A:M,7,FALSE))),"-",VLOOKUP(L2176&amp;"-"&amp;E2176,'Np Quality'!A:M,7,FALSE)))</f>
        <v/>
      </c>
      <c r="Q2176" s="391" t="str">
        <f>IF(ISBLANK(L2186),"",IF(OR(ISBLANK(VLOOKUP(L2186&amp;"-"&amp;E2186,'Np Quality'!A:M,8,FALSE)),ISERROR(VLOOKUP(L2186&amp;"-"&amp;E2186,'Np Quality'!A:M,8,FALSE))),"-",VLOOKUP(L2186&amp;"-"&amp;E2186,'Np Quality'!A:M,8,FALSE)))</f>
        <v/>
      </c>
      <c r="R2176" s="283" t="str">
        <f>IF(ISBLANK(L2176),"",IF(OR(ISBLANK(VLOOKUP(L2176&amp;"-"&amp;E2176,'Np Quality'!A:M,9,FALSE)),ISERROR(VLOOKUP(L2176&amp;"-"&amp;E2176,'Np Quality'!A:M,9,FALSE))),"-",VLOOKUP(L2176&amp;"-"&amp;E2176,'Np Quality'!A:M,9,FALSE)))</f>
        <v/>
      </c>
      <c r="S2176" s="150"/>
      <c r="T2176" s="395" t="str">
        <f t="shared" si="235"/>
        <v/>
      </c>
      <c r="U2176" s="395" t="str">
        <f t="shared" ref="U2176:U2239" si="237">IF(ISNUMBER(B2176),CHOOSE(B2176,M2176,M2176&amp;","&amp;M2177,M2176&amp;","&amp;M2177&amp;","&amp;M2178,M2176&amp;","&amp;M2177&amp;","&amp;M2178&amp;","&amp;M2179),"")</f>
        <v/>
      </c>
      <c r="V2176" s="396"/>
      <c r="W2176" s="282"/>
    </row>
    <row r="2177" spans="1:23">
      <c r="A2177" s="382" t="str">
        <f t="shared" si="233"/>
        <v/>
      </c>
      <c r="B2177" s="383" t="str">
        <f t="shared" si="236"/>
        <v/>
      </c>
      <c r="C2177" s="236"/>
      <c r="D2177" s="282"/>
      <c r="E2177" s="384" t="str">
        <f t="shared" si="234"/>
        <v/>
      </c>
      <c r="F2177" s="388"/>
      <c r="G2177" s="243"/>
      <c r="H2177" s="244"/>
      <c r="I2177" s="243"/>
      <c r="J2177" s="244"/>
      <c r="K2177" s="244"/>
      <c r="L2177" s="244"/>
      <c r="M2177" s="244"/>
      <c r="N2177" s="290"/>
      <c r="O2177" s="391" t="str">
        <f>IF(ISBLANK(L2177),"",IF(OR(ISBLANK(VLOOKUP(L2177&amp;"-"&amp;E2177,'Np Quality'!A:M,6,FALSE)),ISERROR(VLOOKUP(L2177&amp;"-"&amp;E2177,'Np Quality'!A:M,6,FALSE))),"-",VLOOKUP(L2177&amp;"-"&amp;E2177,'Np Quality'!A:M,6,FALSE)))</f>
        <v/>
      </c>
      <c r="P2177" s="391" t="str">
        <f>IF(ISBLANK(L2177),"",IF(OR(ISBLANK(VLOOKUP(L2177&amp;"-"&amp;E2177,'Np Quality'!A:M,7,FALSE)),ISERROR(VLOOKUP(L2177&amp;"-"&amp;E2177,'Np Quality'!A:M,7,FALSE))),"-",VLOOKUP(L2177&amp;"-"&amp;E2177,'Np Quality'!A:M,7,FALSE)))</f>
        <v/>
      </c>
      <c r="Q2177" s="391" t="str">
        <f>IF(ISBLANK(L2177),"",IF(OR(ISBLANK(VLOOKUP(L2177&amp;"-"&amp;E2177,'Np Quality'!A:M,8,FALSE)),ISERROR(VLOOKUP(L2177&amp;"-"&amp;E2177,'Np Quality'!A:M,8,FALSE))),"-",VLOOKUP(L2177&amp;"-"&amp;E2177,'Np Quality'!A:M,8,FALSE)))</f>
        <v/>
      </c>
      <c r="R2177" s="283" t="str">
        <f>IF(ISBLANK(L2187),"",IF(OR(ISBLANK(VLOOKUP(L2187&amp;"-"&amp;E2187,'Np Quality'!A:M,9,FALSE)),ISERROR(VLOOKUP(L2187&amp;"-"&amp;E2187,'Np Quality'!A:M,9,FALSE))),"-",VLOOKUP(L2187&amp;"-"&amp;E2187,'Np Quality'!A:M,9,FALSE)))</f>
        <v/>
      </c>
      <c r="S2177" s="150"/>
      <c r="T2177" s="395" t="str">
        <f t="shared" si="235"/>
        <v/>
      </c>
      <c r="U2177" s="395" t="str">
        <f t="shared" si="237"/>
        <v/>
      </c>
      <c r="V2177" s="396"/>
      <c r="W2177" s="282"/>
    </row>
    <row r="2178" spans="1:23">
      <c r="A2178" s="382" t="str">
        <f t="shared" si="233"/>
        <v/>
      </c>
      <c r="B2178" s="383" t="str">
        <f t="shared" si="236"/>
        <v/>
      </c>
      <c r="C2178" s="236"/>
      <c r="D2178" s="282"/>
      <c r="E2178" s="384" t="str">
        <f t="shared" si="234"/>
        <v/>
      </c>
      <c r="F2178" s="388"/>
      <c r="G2178" s="243"/>
      <c r="H2178" s="244"/>
      <c r="I2178" s="243"/>
      <c r="J2178" s="244"/>
      <c r="K2178" s="244"/>
      <c r="L2178" s="244"/>
      <c r="M2178" s="244"/>
      <c r="N2178" s="290"/>
      <c r="O2178" s="391" t="str">
        <f>IF(ISBLANK(L2178),"",IF(OR(ISBLANK(VLOOKUP(L2178&amp;"-"&amp;E2178,'Np Quality'!A:M,6,FALSE)),ISERROR(VLOOKUP(L2178&amp;"-"&amp;E2178,'Np Quality'!A:M,6,FALSE))),"-",VLOOKUP(L2178&amp;"-"&amp;E2178,'Np Quality'!A:M,6,FALSE)))</f>
        <v/>
      </c>
      <c r="P2178" s="391" t="str">
        <f>IF(ISBLANK(L2178),"",IF(OR(ISBLANK(VLOOKUP(L2178&amp;"-"&amp;E2178,'Np Quality'!A:M,7,FALSE)),ISERROR(VLOOKUP(L2178&amp;"-"&amp;E2178,'Np Quality'!A:M,7,FALSE))),"-",VLOOKUP(L2178&amp;"-"&amp;E2178,'Np Quality'!A:M,7,FALSE)))</f>
        <v/>
      </c>
      <c r="Q2178" s="391" t="str">
        <f>IF(ISBLANK(L2178),"",IF(OR(ISBLANK(VLOOKUP(L2178&amp;"-"&amp;E2178,'Np Quality'!A:M,8,FALSE)),ISERROR(VLOOKUP(L2178&amp;"-"&amp;E2178,'Np Quality'!A:M,8,FALSE))),"-",VLOOKUP(L2178&amp;"-"&amp;E2178,'Np Quality'!A:M,8,FALSE)))</f>
        <v/>
      </c>
      <c r="R2178" s="283" t="str">
        <f>IF(ISBLANK(L2188),"",IF(OR(ISBLANK(VLOOKUP(L2188&amp;"-"&amp;E2188,'Np Quality'!A:M,9,FALSE)),ISERROR(VLOOKUP(L2188&amp;"-"&amp;E2188,'Np Quality'!A:M,9,FALSE))),"-",VLOOKUP(L2188&amp;"-"&amp;E2188,'Np Quality'!A:M,9,FALSE)))</f>
        <v/>
      </c>
      <c r="S2178" s="150"/>
      <c r="T2178" s="395" t="str">
        <f t="shared" si="235"/>
        <v/>
      </c>
      <c r="U2178" s="395" t="str">
        <f t="shared" si="237"/>
        <v/>
      </c>
      <c r="V2178" s="396"/>
      <c r="W2178" s="282"/>
    </row>
    <row r="2179" spans="1:23">
      <c r="A2179" s="382" t="str">
        <f t="shared" si="233"/>
        <v/>
      </c>
      <c r="B2179" s="383" t="str">
        <f t="shared" si="236"/>
        <v/>
      </c>
      <c r="C2179" s="236"/>
      <c r="D2179" s="282"/>
      <c r="E2179" s="384" t="str">
        <f t="shared" si="234"/>
        <v/>
      </c>
      <c r="F2179" s="388"/>
      <c r="G2179" s="243"/>
      <c r="H2179" s="244"/>
      <c r="I2179" s="243"/>
      <c r="J2179" s="244"/>
      <c r="K2179" s="244"/>
      <c r="L2179" s="244"/>
      <c r="M2179" s="244"/>
      <c r="N2179" s="290"/>
      <c r="O2179" s="391" t="str">
        <f>IF(ISBLANK(L2179),"",IF(OR(ISBLANK(VLOOKUP(L2179&amp;"-"&amp;E2179,'Np Quality'!A:M,6,FALSE)),ISERROR(VLOOKUP(L2179&amp;"-"&amp;E2179,'Np Quality'!A:M,6,FALSE))),"-",VLOOKUP(L2179&amp;"-"&amp;E2179,'Np Quality'!A:M,6,FALSE)))</f>
        <v/>
      </c>
      <c r="P2179" s="391" t="str">
        <f>IF(ISBLANK(L2179),"",IF(OR(ISBLANK(VLOOKUP(L2179&amp;"-"&amp;E2179,'Np Quality'!A:M,7,FALSE)),ISERROR(VLOOKUP(L2179&amp;"-"&amp;E2179,'Np Quality'!A:M,7,FALSE))),"-",VLOOKUP(L2179&amp;"-"&amp;E2179,'Np Quality'!A:M,7,FALSE)))</f>
        <v/>
      </c>
      <c r="Q2179" s="391" t="str">
        <f>IF(ISBLANK(L2179),"",IF(OR(ISBLANK(VLOOKUP(L2179&amp;"-"&amp;E2179,'Np Quality'!A:M,8,FALSE)),ISERROR(VLOOKUP(L2179&amp;"-"&amp;E2179,'Np Quality'!A:M,8,FALSE))),"-",VLOOKUP(L2179&amp;"-"&amp;E2179,'Np Quality'!A:M,8,FALSE)))</f>
        <v/>
      </c>
      <c r="R2179" s="283" t="str">
        <f>IF(ISBLANK(L2189),"",IF(OR(ISBLANK(VLOOKUP(L2189&amp;"-"&amp;E2189,'Np Quality'!A:M,9,FALSE)),ISERROR(VLOOKUP(L2189&amp;"-"&amp;E2189,'Np Quality'!A:M,9,FALSE))),"-",VLOOKUP(L2189&amp;"-"&amp;E2189,'Np Quality'!A:M,9,FALSE)))</f>
        <v/>
      </c>
      <c r="S2179" s="150"/>
      <c r="T2179" s="395" t="str">
        <f t="shared" si="235"/>
        <v/>
      </c>
      <c r="U2179" s="395" t="str">
        <f t="shared" si="237"/>
        <v/>
      </c>
      <c r="V2179" s="396"/>
      <c r="W2179" s="282"/>
    </row>
    <row r="2180" spans="1:23">
      <c r="A2180" s="382" t="str">
        <f t="shared" si="233"/>
        <v/>
      </c>
      <c r="B2180" s="383" t="str">
        <f t="shared" si="236"/>
        <v/>
      </c>
      <c r="C2180" s="236"/>
      <c r="D2180" s="282"/>
      <c r="E2180" s="384" t="str">
        <f t="shared" si="234"/>
        <v/>
      </c>
      <c r="F2180" s="388"/>
      <c r="G2180" s="243"/>
      <c r="H2180" s="244"/>
      <c r="I2180" s="243"/>
      <c r="J2180" s="244"/>
      <c r="K2180" s="244"/>
      <c r="L2180" s="244"/>
      <c r="M2180" s="244"/>
      <c r="N2180" s="290"/>
      <c r="O2180" s="391" t="str">
        <f>IF(ISBLANK(L2180),"",IF(OR(ISBLANK(VLOOKUP(L2180&amp;"-"&amp;E2180,'Np Quality'!A:M,6,FALSE)),ISERROR(VLOOKUP(L2180&amp;"-"&amp;E2180,'Np Quality'!A:M,6,FALSE))),"-",VLOOKUP(L2180&amp;"-"&amp;E2180,'Np Quality'!A:M,6,FALSE)))</f>
        <v/>
      </c>
      <c r="P2180" s="391" t="str">
        <f>IF(ISBLANK(L2180),"",IF(OR(ISBLANK(VLOOKUP(L2180&amp;"-"&amp;E2180,'Np Quality'!A:M,7,FALSE)),ISERROR(VLOOKUP(L2180&amp;"-"&amp;E2180,'Np Quality'!A:M,7,FALSE))),"-",VLOOKUP(L2180&amp;"-"&amp;E2180,'Np Quality'!A:M,7,FALSE)))</f>
        <v/>
      </c>
      <c r="Q2180" s="391" t="str">
        <f>IF(ISBLANK(L2180),"",IF(OR(ISBLANK(VLOOKUP(L2180&amp;"-"&amp;E2180,'Np Quality'!A:M,8,FALSE)),ISERROR(VLOOKUP(L2180&amp;"-"&amp;E2180,'Np Quality'!A:M,8,FALSE))),"-",VLOOKUP(L2180&amp;"-"&amp;E2180,'Np Quality'!A:M,8,FALSE)))</f>
        <v/>
      </c>
      <c r="R2180" s="283" t="str">
        <f>IF(ISBLANK(L2190),"",IF(OR(ISBLANK(VLOOKUP(L2190&amp;"-"&amp;E2190,'Np Quality'!A:M,9,FALSE)),ISERROR(VLOOKUP(L2190&amp;"-"&amp;E2190,'Np Quality'!A:M,9,FALSE))),"-",VLOOKUP(L2190&amp;"-"&amp;E2190,'Np Quality'!A:M,9,FALSE)))</f>
        <v/>
      </c>
      <c r="S2180" s="150"/>
      <c r="T2180" s="395" t="str">
        <f t="shared" si="235"/>
        <v/>
      </c>
      <c r="U2180" s="395" t="str">
        <f t="shared" si="237"/>
        <v/>
      </c>
      <c r="V2180" s="396"/>
      <c r="W2180" s="282"/>
    </row>
    <row r="2181" spans="1:23">
      <c r="A2181" s="382" t="str">
        <f t="shared" si="233"/>
        <v/>
      </c>
      <c r="B2181" s="383" t="str">
        <f t="shared" si="236"/>
        <v/>
      </c>
      <c r="C2181" s="236"/>
      <c r="D2181" s="282"/>
      <c r="E2181" s="384" t="str">
        <f t="shared" si="234"/>
        <v/>
      </c>
      <c r="F2181" s="388"/>
      <c r="G2181" s="243"/>
      <c r="H2181" s="244"/>
      <c r="I2181" s="243"/>
      <c r="J2181" s="244"/>
      <c r="K2181" s="244"/>
      <c r="L2181" s="244"/>
      <c r="M2181" s="244"/>
      <c r="N2181" s="290"/>
      <c r="O2181" s="391" t="str">
        <f>IF(ISBLANK(L2181),"",IF(OR(ISBLANK(VLOOKUP(L2181&amp;"-"&amp;E2181,'Np Quality'!A:M,6,FALSE)),ISERROR(VLOOKUP(L2181&amp;"-"&amp;E2181,'Np Quality'!A:M,6,FALSE))),"-",VLOOKUP(L2181&amp;"-"&amp;E2181,'Np Quality'!A:M,6,FALSE)))</f>
        <v/>
      </c>
      <c r="P2181" s="391" t="str">
        <f>IF(ISBLANK(L2181),"",IF(OR(ISBLANK(VLOOKUP(L2181&amp;"-"&amp;E2181,'Np Quality'!A:M,7,FALSE)),ISERROR(VLOOKUP(L2181&amp;"-"&amp;E2181,'Np Quality'!A:M,7,FALSE))),"-",VLOOKUP(L2181&amp;"-"&amp;E2181,'Np Quality'!A:M,7,FALSE)))</f>
        <v/>
      </c>
      <c r="Q2181" s="391" t="str">
        <f>IF(ISBLANK(L2181),"",IF(OR(ISBLANK(VLOOKUP(L2181&amp;"-"&amp;E2181,'Np Quality'!A:M,8,FALSE)),ISERROR(VLOOKUP(L2181&amp;"-"&amp;E2181,'Np Quality'!A:M,8,FALSE))),"-",VLOOKUP(L2181&amp;"-"&amp;E2181,'Np Quality'!A:M,8,FALSE)))</f>
        <v/>
      </c>
      <c r="R2181" s="283" t="str">
        <f>IF(ISBLANK(L2191),"",IF(OR(ISBLANK(VLOOKUP(L2191&amp;"-"&amp;E2191,'Np Quality'!A:M,9,FALSE)),ISERROR(VLOOKUP(L2191&amp;"-"&amp;E2191,'Np Quality'!A:M,9,FALSE))),"-",VLOOKUP(L2191&amp;"-"&amp;E2191,'Np Quality'!A:M,9,FALSE)))</f>
        <v/>
      </c>
      <c r="S2181" s="150"/>
      <c r="T2181" s="395" t="str">
        <f t="shared" si="235"/>
        <v/>
      </c>
      <c r="U2181" s="395" t="str">
        <f t="shared" si="237"/>
        <v/>
      </c>
      <c r="V2181" s="396"/>
      <c r="W2181" s="282"/>
    </row>
    <row r="2182" spans="1:23">
      <c r="A2182" s="382" t="str">
        <f t="shared" si="233"/>
        <v/>
      </c>
      <c r="B2182" s="383" t="str">
        <f t="shared" si="236"/>
        <v/>
      </c>
      <c r="C2182" s="236"/>
      <c r="D2182" s="282"/>
      <c r="E2182" s="384" t="str">
        <f t="shared" si="234"/>
        <v/>
      </c>
      <c r="F2182" s="388"/>
      <c r="G2182" s="243"/>
      <c r="H2182" s="244"/>
      <c r="I2182" s="243"/>
      <c r="J2182" s="244"/>
      <c r="K2182" s="244"/>
      <c r="L2182" s="244"/>
      <c r="M2182" s="244"/>
      <c r="N2182" s="290"/>
      <c r="O2182" s="391" t="str">
        <f>IF(ISBLANK(L2183),"",IF(OR(ISBLANK(VLOOKUP(L2183&amp;"-"&amp;E2183,'Np Quality'!A:M,6,FALSE)),ISERROR(VLOOKUP(L2183&amp;"-"&amp;E2183,'Np Quality'!A:M,6,FALSE))),"-",VLOOKUP(L2183&amp;"-"&amp;E2183,'Np Quality'!A:M,6,FALSE)))</f>
        <v/>
      </c>
      <c r="P2182" s="391" t="str">
        <f>IF(ISBLANK(L2182),"",IF(OR(ISBLANK(VLOOKUP(L2182&amp;"-"&amp;E2182,'Np Quality'!A:M,7,FALSE)),ISERROR(VLOOKUP(L2182&amp;"-"&amp;E2182,'Np Quality'!A:M,7,FALSE))),"-",VLOOKUP(L2182&amp;"-"&amp;E2182,'Np Quality'!A:M,7,FALSE)))</f>
        <v/>
      </c>
      <c r="Q2182" s="391" t="str">
        <f>IF(ISBLANK(L2182),"",IF(OR(ISBLANK(VLOOKUP(L2182&amp;"-"&amp;E2182,'Np Quality'!A:M,8,FALSE)),ISERROR(VLOOKUP(L2182&amp;"-"&amp;E2182,'Np Quality'!A:M,8,FALSE))),"-",VLOOKUP(L2182&amp;"-"&amp;E2182,'Np Quality'!A:M,8,FALSE)))</f>
        <v/>
      </c>
      <c r="R2182" s="283" t="str">
        <f>IF(ISBLANK(L2192),"",IF(OR(ISBLANK(VLOOKUP(L2192&amp;"-"&amp;E2192,'Np Quality'!A:M,9,FALSE)),ISERROR(VLOOKUP(L2192&amp;"-"&amp;E2192,'Np Quality'!A:M,9,FALSE))),"-",VLOOKUP(L2192&amp;"-"&amp;E2192,'Np Quality'!A:M,9,FALSE)))</f>
        <v/>
      </c>
      <c r="S2182" s="150"/>
      <c r="T2182" s="395" t="str">
        <f t="shared" si="235"/>
        <v/>
      </c>
      <c r="U2182" s="395" t="str">
        <f t="shared" si="237"/>
        <v/>
      </c>
      <c r="V2182" s="396"/>
      <c r="W2182" s="282"/>
    </row>
    <row r="2183" spans="1:23">
      <c r="A2183" s="382" t="str">
        <f t="shared" ref="A2183:A2246" si="238">IF(ISBLANK(H2183),"",H2183&amp;"-"&amp;IF(OR(LEN(I2183)=1,LEN(I2183)=4),"0"&amp;I2183,I2183)&amp;"-"&amp;IF(LEN(G2183)=1,"0"&amp;G2183,G2183))</f>
        <v/>
      </c>
      <c r="B2183" s="383" t="str">
        <f t="shared" si="236"/>
        <v/>
      </c>
      <c r="C2183" s="236"/>
      <c r="D2183" s="282"/>
      <c r="E2183" s="384" t="str">
        <f t="shared" ref="E2183:E2246" si="239">IF(ISBLANK(D2183),"",D2183-F2183)</f>
        <v/>
      </c>
      <c r="F2183" s="388"/>
      <c r="G2183" s="243"/>
      <c r="H2183" s="244"/>
      <c r="I2183" s="243"/>
      <c r="J2183" s="244"/>
      <c r="K2183" s="244"/>
      <c r="L2183" s="244"/>
      <c r="M2183" s="244"/>
      <c r="N2183" s="290"/>
      <c r="O2183" s="391" t="str">
        <f>IF(ISBLANK(L2183),"",IF(OR(ISBLANK(VLOOKUP(L2183&amp;"-"&amp;E2183,'Np Quality'!A:M,6,FALSE)),ISERROR(VLOOKUP(L2183&amp;"-"&amp;E2183,'Np Quality'!A:M,6,FALSE))),"-",VLOOKUP(L2183&amp;"-"&amp;E2183,'Np Quality'!A:M,6,FALSE)))</f>
        <v/>
      </c>
      <c r="P2183" s="391" t="str">
        <f>IF(ISBLANK(L2184),"",IF(OR(ISBLANK(VLOOKUP(L2184&amp;"-"&amp;E2184,'Np Quality'!A:M,7,FALSE)),ISERROR(VLOOKUP(L2184&amp;"-"&amp;E2184,'Np Quality'!A:M,7,FALSE))),"-",VLOOKUP(L2184&amp;"-"&amp;E2184,'Np Quality'!A:M,7,FALSE)))</f>
        <v/>
      </c>
      <c r="Q2183" s="391" t="str">
        <f>IF(ISBLANK(L2183),"",IF(OR(ISBLANK(VLOOKUP(L2183&amp;"-"&amp;E2183,'Np Quality'!A:M,8,FALSE)),ISERROR(VLOOKUP(L2183&amp;"-"&amp;E2183,'Np Quality'!A:M,8,FALSE))),"-",VLOOKUP(L2183&amp;"-"&amp;E2183,'Np Quality'!A:M,8,FALSE)))</f>
        <v/>
      </c>
      <c r="R2183" s="283" t="str">
        <f>IF(ISBLANK(L2193),"",IF(OR(ISBLANK(VLOOKUP(L2193&amp;"-"&amp;E2193,'Np Quality'!A:M,9,FALSE)),ISERROR(VLOOKUP(L2193&amp;"-"&amp;E2193,'Np Quality'!A:M,9,FALSE))),"-",VLOOKUP(L2193&amp;"-"&amp;E2193,'Np Quality'!A:M,9,FALSE)))</f>
        <v/>
      </c>
      <c r="S2183" s="150"/>
      <c r="T2183" s="395" t="str">
        <f t="shared" si="235"/>
        <v/>
      </c>
      <c r="U2183" s="395" t="str">
        <f t="shared" si="237"/>
        <v/>
      </c>
      <c r="V2183" s="396"/>
      <c r="W2183" s="282"/>
    </row>
    <row r="2184" spans="1:23">
      <c r="A2184" s="382" t="str">
        <f t="shared" si="238"/>
        <v/>
      </c>
      <c r="B2184" s="383" t="str">
        <f t="shared" si="236"/>
        <v/>
      </c>
      <c r="C2184" s="236"/>
      <c r="D2184" s="282"/>
      <c r="E2184" s="384" t="str">
        <f t="shared" si="239"/>
        <v/>
      </c>
      <c r="F2184" s="388"/>
      <c r="G2184" s="243"/>
      <c r="H2184" s="244"/>
      <c r="I2184" s="243"/>
      <c r="J2184" s="244"/>
      <c r="K2184" s="244"/>
      <c r="L2184" s="244"/>
      <c r="M2184" s="244"/>
      <c r="N2184" s="290"/>
      <c r="O2184" s="391" t="str">
        <f>IF(ISBLANK(L2184),"",IF(OR(ISBLANK(VLOOKUP(L2184&amp;"-"&amp;E2184,'Np Quality'!A:M,6,FALSE)),ISERROR(VLOOKUP(L2184&amp;"-"&amp;E2184,'Np Quality'!A:M,6,FALSE))),"-",VLOOKUP(L2184&amp;"-"&amp;E2184,'Np Quality'!A:M,6,FALSE)))</f>
        <v/>
      </c>
      <c r="P2184" s="391" t="str">
        <f>IF(ISBLANK(L2184),"",IF(OR(ISBLANK(VLOOKUP(L2184&amp;"-"&amp;E2184,'Np Quality'!A:M,7,FALSE)),ISERROR(VLOOKUP(L2184&amp;"-"&amp;E2184,'Np Quality'!A:M,7,FALSE))),"-",VLOOKUP(L2184&amp;"-"&amp;E2184,'Np Quality'!A:M,7,FALSE)))</f>
        <v/>
      </c>
      <c r="Q2184" s="391" t="str">
        <f>IF(ISBLANK(L2185),"",IF(OR(ISBLANK(VLOOKUP(L2185&amp;"-"&amp;E2185,'Np Quality'!A:M,8,FALSE)),ISERROR(VLOOKUP(L2185&amp;"-"&amp;E2185,'Np Quality'!A:M,8,FALSE))),"-",VLOOKUP(L2185&amp;"-"&amp;E2185,'Np Quality'!A:M,8,FALSE)))</f>
        <v/>
      </c>
      <c r="R2184" s="283" t="str">
        <f>IF(ISBLANK(L2194),"",IF(OR(ISBLANK(VLOOKUP(L2194&amp;"-"&amp;E2194,'Np Quality'!A:M,9,FALSE)),ISERROR(VLOOKUP(L2194&amp;"-"&amp;E2194,'Np Quality'!A:M,9,FALSE))),"-",VLOOKUP(L2194&amp;"-"&amp;E2194,'Np Quality'!A:M,9,FALSE)))</f>
        <v/>
      </c>
      <c r="S2184" s="150"/>
      <c r="T2184" s="395" t="str">
        <f t="shared" ref="T2184:T2247" si="240">IF(ISNUMBER(B2184),CHOOSE(B2184,L2184,L2184&amp;","&amp;L2185,L2184&amp;","&amp;L2185&amp;","&amp;L2186,L2184&amp;","&amp;L2185&amp;","&amp;L2186&amp;","&amp;L2187),"")</f>
        <v/>
      </c>
      <c r="U2184" s="395" t="str">
        <f t="shared" si="237"/>
        <v/>
      </c>
      <c r="V2184" s="396"/>
      <c r="W2184" s="282"/>
    </row>
    <row r="2185" spans="1:23">
      <c r="A2185" s="382" t="str">
        <f t="shared" si="238"/>
        <v/>
      </c>
      <c r="B2185" s="383" t="str">
        <f t="shared" si="236"/>
        <v/>
      </c>
      <c r="C2185" s="236"/>
      <c r="D2185" s="282"/>
      <c r="E2185" s="384" t="str">
        <f t="shared" si="239"/>
        <v/>
      </c>
      <c r="F2185" s="388"/>
      <c r="G2185" s="243"/>
      <c r="H2185" s="244"/>
      <c r="I2185" s="243"/>
      <c r="J2185" s="244"/>
      <c r="K2185" s="244"/>
      <c r="L2185" s="244"/>
      <c r="M2185" s="244"/>
      <c r="N2185" s="290"/>
      <c r="O2185" s="391" t="str">
        <f>IF(ISBLANK(L2185),"",IF(OR(ISBLANK(VLOOKUP(L2185&amp;"-"&amp;E2185,'Np Quality'!A:M,6,FALSE)),ISERROR(VLOOKUP(L2185&amp;"-"&amp;E2185,'Np Quality'!A:M,6,FALSE))),"-",VLOOKUP(L2185&amp;"-"&amp;E2185,'Np Quality'!A:M,6,FALSE)))</f>
        <v/>
      </c>
      <c r="P2185" s="391" t="str">
        <f>IF(ISBLANK(L2185),"",IF(OR(ISBLANK(VLOOKUP(L2185&amp;"-"&amp;E2185,'Np Quality'!A:M,7,FALSE)),ISERROR(VLOOKUP(L2185&amp;"-"&amp;E2185,'Np Quality'!A:M,7,FALSE))),"-",VLOOKUP(L2185&amp;"-"&amp;E2185,'Np Quality'!A:M,7,FALSE)))</f>
        <v/>
      </c>
      <c r="Q2185" s="391" t="str">
        <f>IF(ISBLANK(L2185),"",IF(OR(ISBLANK(VLOOKUP(L2185&amp;"-"&amp;E2185,'Np Quality'!A:M,8,FALSE)),ISERROR(VLOOKUP(L2185&amp;"-"&amp;E2185,'Np Quality'!A:M,8,FALSE))),"-",VLOOKUP(L2185&amp;"-"&amp;E2185,'Np Quality'!A:M,8,FALSE)))</f>
        <v/>
      </c>
      <c r="R2185" s="283" t="str">
        <f>IF(ISBLANK(L2196),"",IF(OR(ISBLANK(VLOOKUP(L2196&amp;"-"&amp;E2196,'Np Quality'!A:M,9,FALSE)),ISERROR(VLOOKUP(L2196&amp;"-"&amp;E2196,'Np Quality'!A:M,9,FALSE))),"-",VLOOKUP(L2196&amp;"-"&amp;E2196,'Np Quality'!A:M,9,FALSE)))</f>
        <v/>
      </c>
      <c r="S2185" s="150"/>
      <c r="T2185" s="395" t="str">
        <f t="shared" si="240"/>
        <v/>
      </c>
      <c r="U2185" s="395" t="str">
        <f t="shared" si="237"/>
        <v/>
      </c>
      <c r="V2185" s="396"/>
      <c r="W2185" s="282"/>
    </row>
    <row r="2186" spans="1:23">
      <c r="A2186" s="382" t="str">
        <f t="shared" si="238"/>
        <v/>
      </c>
      <c r="B2186" s="383" t="str">
        <f t="shared" si="236"/>
        <v/>
      </c>
      <c r="C2186" s="236"/>
      <c r="D2186" s="282"/>
      <c r="E2186" s="384" t="str">
        <f t="shared" si="239"/>
        <v/>
      </c>
      <c r="F2186" s="388"/>
      <c r="G2186" s="243"/>
      <c r="H2186" s="244"/>
      <c r="I2186" s="243"/>
      <c r="J2186" s="244"/>
      <c r="K2186" s="244"/>
      <c r="L2186" s="244"/>
      <c r="M2186" s="244"/>
      <c r="N2186" s="290"/>
      <c r="O2186" s="391" t="str">
        <f>IF(ISBLANK(L2186),"",IF(OR(ISBLANK(VLOOKUP(L2186&amp;"-"&amp;E2186,'Np Quality'!A:M,6,FALSE)),ISERROR(VLOOKUP(L2186&amp;"-"&amp;E2186,'Np Quality'!A:M,6,FALSE))),"-",VLOOKUP(L2186&amp;"-"&amp;E2186,'Np Quality'!A:M,6,FALSE)))</f>
        <v/>
      </c>
      <c r="P2186" s="391" t="str">
        <f>IF(ISBLANK(L2186),"",IF(OR(ISBLANK(VLOOKUP(L2186&amp;"-"&amp;E2186,'Np Quality'!A:M,7,FALSE)),ISERROR(VLOOKUP(L2186&amp;"-"&amp;E2186,'Np Quality'!A:M,7,FALSE))),"-",VLOOKUP(L2186&amp;"-"&amp;E2186,'Np Quality'!A:M,7,FALSE)))</f>
        <v/>
      </c>
      <c r="Q2186" s="391" t="str">
        <f>IF(ISBLANK(L2186),"",IF(OR(ISBLANK(VLOOKUP(L2186&amp;"-"&amp;E2186,'Np Quality'!A:M,8,FALSE)),ISERROR(VLOOKUP(L2186&amp;"-"&amp;E2186,'Np Quality'!A:M,8,FALSE))),"-",VLOOKUP(L2186&amp;"-"&amp;E2186,'Np Quality'!A:M,8,FALSE)))</f>
        <v/>
      </c>
      <c r="R2186" s="283" t="str">
        <f>IF(ISBLANK(L2196),"",IF(OR(ISBLANK(VLOOKUP(L2196&amp;"-"&amp;E2196,'Np Quality'!A:M,9,FALSE)),ISERROR(VLOOKUP(L2196&amp;"-"&amp;E2196,'Np Quality'!A:M,9,FALSE))),"-",VLOOKUP(L2196&amp;"-"&amp;E2196,'Np Quality'!A:M,9,FALSE)))</f>
        <v/>
      </c>
      <c r="S2186" s="150"/>
      <c r="T2186" s="395" t="str">
        <f t="shared" si="240"/>
        <v/>
      </c>
      <c r="U2186" s="395" t="str">
        <f t="shared" si="237"/>
        <v/>
      </c>
      <c r="V2186" s="396"/>
      <c r="W2186" s="282"/>
    </row>
    <row r="2187" spans="1:23">
      <c r="A2187" s="382" t="str">
        <f t="shared" si="238"/>
        <v/>
      </c>
      <c r="B2187" s="383" t="str">
        <f t="shared" si="236"/>
        <v/>
      </c>
      <c r="C2187" s="236"/>
      <c r="D2187" s="282"/>
      <c r="E2187" s="384" t="str">
        <f t="shared" si="239"/>
        <v/>
      </c>
      <c r="F2187" s="388"/>
      <c r="G2187" s="243"/>
      <c r="H2187" s="244"/>
      <c r="I2187" s="243"/>
      <c r="J2187" s="244"/>
      <c r="K2187" s="244"/>
      <c r="L2187" s="244"/>
      <c r="M2187" s="244"/>
      <c r="N2187" s="290"/>
      <c r="O2187" s="391" t="str">
        <f>IF(ISBLANK(L2187),"",IF(OR(ISBLANK(VLOOKUP(L2187&amp;"-"&amp;E2187,'Np Quality'!A:M,6,FALSE)),ISERROR(VLOOKUP(L2187&amp;"-"&amp;E2187,'Np Quality'!A:M,6,FALSE))),"-",VLOOKUP(L2187&amp;"-"&amp;E2187,'Np Quality'!A:M,6,FALSE)))</f>
        <v/>
      </c>
      <c r="P2187" s="391" t="str">
        <f>IF(ISBLANK(L2187),"",IF(OR(ISBLANK(VLOOKUP(L2187&amp;"-"&amp;E2187,'Np Quality'!A:M,7,FALSE)),ISERROR(VLOOKUP(L2187&amp;"-"&amp;E2187,'Np Quality'!A:M,7,FALSE))),"-",VLOOKUP(L2187&amp;"-"&amp;E2187,'Np Quality'!A:M,7,FALSE)))</f>
        <v/>
      </c>
      <c r="Q2187" s="391" t="str">
        <f>IF(ISBLANK(L2187),"",IF(OR(ISBLANK(VLOOKUP(L2187&amp;"-"&amp;E2187,'Np Quality'!A:M,8,FALSE)),ISERROR(VLOOKUP(L2187&amp;"-"&amp;E2187,'Np Quality'!A:M,8,FALSE))),"-",VLOOKUP(L2187&amp;"-"&amp;E2187,'Np Quality'!A:M,8,FALSE)))</f>
        <v/>
      </c>
      <c r="R2187" s="283" t="str">
        <f>IF(ISBLANK(L2187),"",IF(OR(ISBLANK(VLOOKUP(L2187&amp;"-"&amp;E2187,'Np Quality'!A:M,9,FALSE)),ISERROR(VLOOKUP(L2187&amp;"-"&amp;E2187,'Np Quality'!A:M,9,FALSE))),"-",VLOOKUP(L2187&amp;"-"&amp;E2187,'Np Quality'!A:M,9,FALSE)))</f>
        <v/>
      </c>
      <c r="S2187" s="150"/>
      <c r="T2187" s="395" t="str">
        <f t="shared" si="240"/>
        <v/>
      </c>
      <c r="U2187" s="395" t="str">
        <f t="shared" si="237"/>
        <v/>
      </c>
      <c r="V2187" s="396"/>
      <c r="W2187" s="282"/>
    </row>
    <row r="2188" spans="1:23">
      <c r="A2188" s="382" t="str">
        <f t="shared" si="238"/>
        <v/>
      </c>
      <c r="B2188" s="383" t="str">
        <f t="shared" si="236"/>
        <v/>
      </c>
      <c r="C2188" s="236"/>
      <c r="D2188" s="282"/>
      <c r="E2188" s="384" t="str">
        <f t="shared" si="239"/>
        <v/>
      </c>
      <c r="F2188" s="388"/>
      <c r="G2188" s="243"/>
      <c r="H2188" s="244"/>
      <c r="I2188" s="243"/>
      <c r="J2188" s="244"/>
      <c r="K2188" s="244"/>
      <c r="L2188" s="244"/>
      <c r="M2188" s="244"/>
      <c r="N2188" s="290"/>
      <c r="O2188" s="391" t="str">
        <f>IF(ISBLANK(L2188),"",IF(OR(ISBLANK(VLOOKUP(L2188&amp;"-"&amp;E2188,'Np Quality'!A:M,6,FALSE)),ISERROR(VLOOKUP(L2188&amp;"-"&amp;E2188,'Np Quality'!A:M,6,FALSE))),"-",VLOOKUP(L2188&amp;"-"&amp;E2188,'Np Quality'!A:M,6,FALSE)))</f>
        <v/>
      </c>
      <c r="P2188" s="391" t="str">
        <f>IF(ISBLANK(L2188),"",IF(OR(ISBLANK(VLOOKUP(L2188&amp;"-"&amp;E2188,'Np Quality'!A:M,7,FALSE)),ISERROR(VLOOKUP(L2188&amp;"-"&amp;E2188,'Np Quality'!A:M,7,FALSE))),"-",VLOOKUP(L2188&amp;"-"&amp;E2188,'Np Quality'!A:M,7,FALSE)))</f>
        <v/>
      </c>
      <c r="Q2188" s="391" t="str">
        <f>IF(ISBLANK(L2188),"",IF(OR(ISBLANK(VLOOKUP(L2188&amp;"-"&amp;E2188,'Np Quality'!A:M,8,FALSE)),ISERROR(VLOOKUP(L2188&amp;"-"&amp;E2188,'Np Quality'!A:M,8,FALSE))),"-",VLOOKUP(L2188&amp;"-"&amp;E2188,'Np Quality'!A:M,8,FALSE)))</f>
        <v/>
      </c>
      <c r="R2188" s="283" t="str">
        <f>IF(ISBLANK(L2188),"",IF(OR(ISBLANK(VLOOKUP(L2188&amp;"-"&amp;E2188,'Np Quality'!A:M,9,FALSE)),ISERROR(VLOOKUP(L2188&amp;"-"&amp;E2188,'Np Quality'!A:M,9,FALSE))),"-",VLOOKUP(L2188&amp;"-"&amp;E2188,'Np Quality'!A:M,9,FALSE)))</f>
        <v/>
      </c>
      <c r="S2188" s="150"/>
      <c r="T2188" s="395" t="str">
        <f t="shared" si="240"/>
        <v/>
      </c>
      <c r="U2188" s="395" t="str">
        <f t="shared" si="237"/>
        <v/>
      </c>
      <c r="V2188" s="396"/>
      <c r="W2188" s="282"/>
    </row>
    <row r="2189" spans="1:23">
      <c r="A2189" s="382" t="str">
        <f t="shared" si="238"/>
        <v/>
      </c>
      <c r="B2189" s="383" t="str">
        <f t="shared" ref="B2189:B2252" si="241">IF(AND(A2189&lt;&gt;A2188,A2189&lt;&gt;""),COUNTIF(A:A,A2189),"")</f>
        <v/>
      </c>
      <c r="C2189" s="236"/>
      <c r="D2189" s="282"/>
      <c r="E2189" s="384" t="str">
        <f t="shared" si="239"/>
        <v/>
      </c>
      <c r="F2189" s="388"/>
      <c r="G2189" s="243"/>
      <c r="H2189" s="244"/>
      <c r="I2189" s="243"/>
      <c r="J2189" s="244"/>
      <c r="K2189" s="244"/>
      <c r="L2189" s="244"/>
      <c r="M2189" s="244"/>
      <c r="N2189" s="290"/>
      <c r="O2189" s="391" t="str">
        <f>IF(ISBLANK(L2189),"",IF(OR(ISBLANK(VLOOKUP(L2189&amp;"-"&amp;E2189,'Np Quality'!A:M,6,FALSE)),ISERROR(VLOOKUP(L2189&amp;"-"&amp;E2189,'Np Quality'!A:M,6,FALSE))),"-",VLOOKUP(L2189&amp;"-"&amp;E2189,'Np Quality'!A:M,6,FALSE)))</f>
        <v/>
      </c>
      <c r="P2189" s="391" t="str">
        <f>IF(ISBLANK(L2189),"",IF(OR(ISBLANK(VLOOKUP(L2189&amp;"-"&amp;E2189,'Np Quality'!A:M,7,FALSE)),ISERROR(VLOOKUP(L2189&amp;"-"&amp;E2189,'Np Quality'!A:M,7,FALSE))),"-",VLOOKUP(L2189&amp;"-"&amp;E2189,'Np Quality'!A:M,7,FALSE)))</f>
        <v/>
      </c>
      <c r="Q2189" s="391" t="str">
        <f>IF(ISBLANK(L2189),"",IF(OR(ISBLANK(VLOOKUP(L2189&amp;"-"&amp;E2189,'Np Quality'!A:M,8,FALSE)),ISERROR(VLOOKUP(L2189&amp;"-"&amp;E2189,'Np Quality'!A:M,8,FALSE))),"-",VLOOKUP(L2189&amp;"-"&amp;E2189,'Np Quality'!A:M,8,FALSE)))</f>
        <v/>
      </c>
      <c r="R2189" s="283" t="str">
        <f>IF(ISBLANK(L2189),"",IF(OR(ISBLANK(VLOOKUP(L2189&amp;"-"&amp;E2189,'Np Quality'!A:M,9,FALSE)),ISERROR(VLOOKUP(L2189&amp;"-"&amp;E2189,'Np Quality'!A:M,9,FALSE))),"-",VLOOKUP(L2189&amp;"-"&amp;E2189,'Np Quality'!A:M,9,FALSE)))</f>
        <v/>
      </c>
      <c r="S2189" s="150"/>
      <c r="T2189" s="395" t="str">
        <f t="shared" si="240"/>
        <v/>
      </c>
      <c r="U2189" s="395" t="str">
        <f t="shared" si="237"/>
        <v/>
      </c>
      <c r="V2189" s="396"/>
      <c r="W2189" s="282"/>
    </row>
    <row r="2190" spans="1:23">
      <c r="A2190" s="382" t="str">
        <f t="shared" si="238"/>
        <v/>
      </c>
      <c r="B2190" s="383" t="str">
        <f t="shared" si="241"/>
        <v/>
      </c>
      <c r="C2190" s="236"/>
      <c r="D2190" s="282"/>
      <c r="E2190" s="384" t="str">
        <f t="shared" si="239"/>
        <v/>
      </c>
      <c r="F2190" s="388"/>
      <c r="G2190" s="243"/>
      <c r="H2190" s="244"/>
      <c r="I2190" s="243"/>
      <c r="J2190" s="244"/>
      <c r="K2190" s="244"/>
      <c r="L2190" s="244"/>
      <c r="M2190" s="244"/>
      <c r="N2190" s="290"/>
      <c r="O2190" s="391" t="str">
        <f>IF(ISBLANK(L2190),"",IF(OR(ISBLANK(VLOOKUP(L2190&amp;"-"&amp;E2190,'Np Quality'!A:M,6,FALSE)),ISERROR(VLOOKUP(L2190&amp;"-"&amp;E2190,'Np Quality'!A:M,6,FALSE))),"-",VLOOKUP(L2190&amp;"-"&amp;E2190,'Np Quality'!A:M,6,FALSE)))</f>
        <v/>
      </c>
      <c r="P2190" s="391" t="str">
        <f>IF(ISBLANK(L2190),"",IF(OR(ISBLANK(VLOOKUP(L2190&amp;"-"&amp;E2190,'Np Quality'!A:M,7,FALSE)),ISERROR(VLOOKUP(L2190&amp;"-"&amp;E2190,'Np Quality'!A:M,7,FALSE))),"-",VLOOKUP(L2190&amp;"-"&amp;E2190,'Np Quality'!A:M,7,FALSE)))</f>
        <v/>
      </c>
      <c r="Q2190" s="391" t="str">
        <f>IF(ISBLANK(L2190),"",IF(OR(ISBLANK(VLOOKUP(L2190&amp;"-"&amp;E2190,'Np Quality'!A:M,8,FALSE)),ISERROR(VLOOKUP(L2190&amp;"-"&amp;E2190,'Np Quality'!A:M,8,FALSE))),"-",VLOOKUP(L2190&amp;"-"&amp;E2190,'Np Quality'!A:M,8,FALSE)))</f>
        <v/>
      </c>
      <c r="R2190" s="283" t="str">
        <f>IF(ISBLANK(L2190),"",IF(OR(ISBLANK(VLOOKUP(L2190&amp;"-"&amp;E2190,'Np Quality'!A:M,9,FALSE)),ISERROR(VLOOKUP(L2190&amp;"-"&amp;E2190,'Np Quality'!A:M,9,FALSE))),"-",VLOOKUP(L2190&amp;"-"&amp;E2190,'Np Quality'!A:M,9,FALSE)))</f>
        <v/>
      </c>
      <c r="S2190" s="150"/>
      <c r="T2190" s="395" t="str">
        <f t="shared" si="240"/>
        <v/>
      </c>
      <c r="U2190" s="395" t="str">
        <f t="shared" si="237"/>
        <v/>
      </c>
      <c r="V2190" s="396"/>
      <c r="W2190" s="282"/>
    </row>
    <row r="2191" spans="1:23">
      <c r="A2191" s="382" t="str">
        <f t="shared" si="238"/>
        <v/>
      </c>
      <c r="B2191" s="383" t="str">
        <f t="shared" si="241"/>
        <v/>
      </c>
      <c r="C2191" s="236"/>
      <c r="D2191" s="282"/>
      <c r="E2191" s="384" t="str">
        <f t="shared" si="239"/>
        <v/>
      </c>
      <c r="F2191" s="388"/>
      <c r="G2191" s="243"/>
      <c r="H2191" s="244"/>
      <c r="I2191" s="243"/>
      <c r="J2191" s="244"/>
      <c r="K2191" s="244"/>
      <c r="L2191" s="244"/>
      <c r="M2191" s="244"/>
      <c r="N2191" s="290"/>
      <c r="O2191" s="391" t="str">
        <f>IF(ISBLANK(L2191),"",IF(OR(ISBLANK(VLOOKUP(L2191&amp;"-"&amp;E2191,'Np Quality'!A:M,6,FALSE)),ISERROR(VLOOKUP(L2191&amp;"-"&amp;E2191,'Np Quality'!A:M,6,FALSE))),"-",VLOOKUP(L2191&amp;"-"&amp;E2191,'Np Quality'!A:M,6,FALSE)))</f>
        <v/>
      </c>
      <c r="P2191" s="391" t="str">
        <f>IF(ISBLANK(L2191),"",IF(OR(ISBLANK(VLOOKUP(L2191&amp;"-"&amp;E2191,'Np Quality'!A:M,7,FALSE)),ISERROR(VLOOKUP(L2191&amp;"-"&amp;E2191,'Np Quality'!A:M,7,FALSE))),"-",VLOOKUP(L2191&amp;"-"&amp;E2191,'Np Quality'!A:M,7,FALSE)))</f>
        <v/>
      </c>
      <c r="Q2191" s="391" t="str">
        <f>IF(ISBLANK(L2191),"",IF(OR(ISBLANK(VLOOKUP(L2191&amp;"-"&amp;E2191,'Np Quality'!A:M,8,FALSE)),ISERROR(VLOOKUP(L2191&amp;"-"&amp;E2191,'Np Quality'!A:M,8,FALSE))),"-",VLOOKUP(L2191&amp;"-"&amp;E2191,'Np Quality'!A:M,8,FALSE)))</f>
        <v/>
      </c>
      <c r="R2191" s="283" t="str">
        <f>IF(ISBLANK(L2191),"",IF(OR(ISBLANK(VLOOKUP(L2191&amp;"-"&amp;E2191,'Np Quality'!A:M,9,FALSE)),ISERROR(VLOOKUP(L2191&amp;"-"&amp;E2191,'Np Quality'!A:M,9,FALSE))),"-",VLOOKUP(L2191&amp;"-"&amp;E2191,'Np Quality'!A:M,9,FALSE)))</f>
        <v/>
      </c>
      <c r="S2191" s="150"/>
      <c r="T2191" s="395" t="str">
        <f t="shared" si="240"/>
        <v/>
      </c>
      <c r="U2191" s="395" t="str">
        <f t="shared" si="237"/>
        <v/>
      </c>
      <c r="V2191" s="396"/>
      <c r="W2191" s="282"/>
    </row>
    <row r="2192" spans="1:23">
      <c r="A2192" s="382" t="str">
        <f t="shared" si="238"/>
        <v/>
      </c>
      <c r="B2192" s="383" t="str">
        <f t="shared" si="241"/>
        <v/>
      </c>
      <c r="C2192" s="236"/>
      <c r="D2192" s="282"/>
      <c r="E2192" s="384" t="str">
        <f t="shared" si="239"/>
        <v/>
      </c>
      <c r="F2192" s="388"/>
      <c r="G2192" s="243"/>
      <c r="H2192" s="244"/>
      <c r="I2192" s="243"/>
      <c r="J2192" s="244"/>
      <c r="K2192" s="244"/>
      <c r="L2192" s="244"/>
      <c r="M2192" s="244"/>
      <c r="N2192" s="290"/>
      <c r="O2192" s="391" t="str">
        <f>IF(ISBLANK(L2193),"",IF(OR(ISBLANK(VLOOKUP(L2193&amp;"-"&amp;E2193,'Np Quality'!A:M,6,FALSE)),ISERROR(VLOOKUP(L2193&amp;"-"&amp;E2193,'Np Quality'!A:M,6,FALSE))),"-",VLOOKUP(L2193&amp;"-"&amp;E2193,'Np Quality'!A:M,6,FALSE)))</f>
        <v/>
      </c>
      <c r="P2192" s="391" t="str">
        <f>IF(ISBLANK(L2192),"",IF(OR(ISBLANK(VLOOKUP(L2192&amp;"-"&amp;E2192,'Np Quality'!A:M,7,FALSE)),ISERROR(VLOOKUP(L2192&amp;"-"&amp;E2192,'Np Quality'!A:M,7,FALSE))),"-",VLOOKUP(L2192&amp;"-"&amp;E2192,'Np Quality'!A:M,7,FALSE)))</f>
        <v/>
      </c>
      <c r="Q2192" s="391" t="str">
        <f>IF(ISBLANK(L2192),"",IF(OR(ISBLANK(VLOOKUP(L2192&amp;"-"&amp;E2192,'Np Quality'!A:M,8,FALSE)),ISERROR(VLOOKUP(L2192&amp;"-"&amp;E2192,'Np Quality'!A:M,8,FALSE))),"-",VLOOKUP(L2192&amp;"-"&amp;E2192,'Np Quality'!A:M,8,FALSE)))</f>
        <v/>
      </c>
      <c r="R2192" s="283" t="str">
        <f>IF(ISBLANK(L2192),"",IF(OR(ISBLANK(VLOOKUP(L2192&amp;"-"&amp;E2192,'Np Quality'!A:M,9,FALSE)),ISERROR(VLOOKUP(L2192&amp;"-"&amp;E2192,'Np Quality'!A:M,9,FALSE))),"-",VLOOKUP(L2192&amp;"-"&amp;E2192,'Np Quality'!A:M,9,FALSE)))</f>
        <v/>
      </c>
      <c r="S2192" s="150"/>
      <c r="T2192" s="395" t="str">
        <f t="shared" si="240"/>
        <v/>
      </c>
      <c r="U2192" s="395" t="str">
        <f t="shared" si="237"/>
        <v/>
      </c>
      <c r="V2192" s="396"/>
      <c r="W2192" s="282"/>
    </row>
    <row r="2193" spans="1:23">
      <c r="A2193" s="382" t="str">
        <f t="shared" si="238"/>
        <v/>
      </c>
      <c r="B2193" s="383" t="str">
        <f t="shared" si="241"/>
        <v/>
      </c>
      <c r="C2193" s="236"/>
      <c r="D2193" s="282"/>
      <c r="E2193" s="384" t="str">
        <f t="shared" si="239"/>
        <v/>
      </c>
      <c r="F2193" s="388"/>
      <c r="G2193" s="243"/>
      <c r="H2193" s="244"/>
      <c r="I2193" s="243"/>
      <c r="J2193" s="244"/>
      <c r="K2193" s="244"/>
      <c r="L2193" s="244"/>
      <c r="M2193" s="244"/>
      <c r="N2193" s="290"/>
      <c r="O2193" s="391" t="str">
        <f>IF(ISBLANK(L2193),"",IF(OR(ISBLANK(VLOOKUP(L2193&amp;"-"&amp;E2193,'Np Quality'!A:M,6,FALSE)),ISERROR(VLOOKUP(L2193&amp;"-"&amp;E2193,'Np Quality'!A:M,6,FALSE))),"-",VLOOKUP(L2193&amp;"-"&amp;E2193,'Np Quality'!A:M,6,FALSE)))</f>
        <v/>
      </c>
      <c r="P2193" s="391" t="str">
        <f>IF(ISBLANK(L2194),"",IF(OR(ISBLANK(VLOOKUP(L2194&amp;"-"&amp;E2194,'Np Quality'!A:M,7,FALSE)),ISERROR(VLOOKUP(L2194&amp;"-"&amp;E2194,'Np Quality'!A:M,7,FALSE))),"-",VLOOKUP(L2194&amp;"-"&amp;E2194,'Np Quality'!A:M,7,FALSE)))</f>
        <v/>
      </c>
      <c r="Q2193" s="391" t="str">
        <f>IF(ISBLANK(L2193),"",IF(OR(ISBLANK(VLOOKUP(L2193&amp;"-"&amp;E2193,'Np Quality'!A:M,8,FALSE)),ISERROR(VLOOKUP(L2193&amp;"-"&amp;E2193,'Np Quality'!A:M,8,FALSE))),"-",VLOOKUP(L2193&amp;"-"&amp;E2193,'Np Quality'!A:M,8,FALSE)))</f>
        <v/>
      </c>
      <c r="R2193" s="283" t="str">
        <f>IF(ISBLANK(L2193),"",IF(OR(ISBLANK(VLOOKUP(L2193&amp;"-"&amp;E2193,'Np Quality'!A:M,9,FALSE)),ISERROR(VLOOKUP(L2193&amp;"-"&amp;E2193,'Np Quality'!A:M,9,FALSE))),"-",VLOOKUP(L2193&amp;"-"&amp;E2193,'Np Quality'!A:M,9,FALSE)))</f>
        <v/>
      </c>
      <c r="S2193" s="150"/>
      <c r="T2193" s="395" t="str">
        <f t="shared" si="240"/>
        <v/>
      </c>
      <c r="U2193" s="395" t="str">
        <f t="shared" si="237"/>
        <v/>
      </c>
      <c r="V2193" s="396"/>
      <c r="W2193" s="282"/>
    </row>
    <row r="2194" spans="1:23">
      <c r="A2194" s="382" t="str">
        <f t="shared" si="238"/>
        <v/>
      </c>
      <c r="B2194" s="383" t="str">
        <f t="shared" si="241"/>
        <v/>
      </c>
      <c r="C2194" s="236"/>
      <c r="D2194" s="282"/>
      <c r="E2194" s="384" t="str">
        <f t="shared" si="239"/>
        <v/>
      </c>
      <c r="F2194" s="388"/>
      <c r="G2194" s="243"/>
      <c r="H2194" s="244"/>
      <c r="I2194" s="243"/>
      <c r="J2194" s="244"/>
      <c r="K2194" s="244"/>
      <c r="L2194" s="244"/>
      <c r="M2194" s="244"/>
      <c r="N2194" s="290"/>
      <c r="O2194" s="391" t="str">
        <f>IF(ISBLANK(L2194),"",IF(OR(ISBLANK(VLOOKUP(L2194&amp;"-"&amp;E2194,'Np Quality'!A:M,6,FALSE)),ISERROR(VLOOKUP(L2194&amp;"-"&amp;E2194,'Np Quality'!A:M,6,FALSE))),"-",VLOOKUP(L2194&amp;"-"&amp;E2194,'Np Quality'!A:M,6,FALSE)))</f>
        <v/>
      </c>
      <c r="P2194" s="391" t="str">
        <f>IF(ISBLANK(L2194),"",IF(OR(ISBLANK(VLOOKUP(L2194&amp;"-"&amp;E2194,'Np Quality'!A:M,7,FALSE)),ISERROR(VLOOKUP(L2194&amp;"-"&amp;E2194,'Np Quality'!A:M,7,FALSE))),"-",VLOOKUP(L2194&amp;"-"&amp;E2194,'Np Quality'!A:M,7,FALSE)))</f>
        <v/>
      </c>
      <c r="Q2194" s="391" t="str">
        <f>IF(ISBLANK(L2195),"",IF(OR(ISBLANK(VLOOKUP(L2195&amp;"-"&amp;E2195,'Np Quality'!A:M,8,FALSE)),ISERROR(VLOOKUP(L2195&amp;"-"&amp;E2195,'Np Quality'!A:M,8,FALSE))),"-",VLOOKUP(L2195&amp;"-"&amp;E2195,'Np Quality'!A:M,8,FALSE)))</f>
        <v/>
      </c>
      <c r="R2194" s="283" t="str">
        <f>IF(ISBLANK(L2194),"",IF(OR(ISBLANK(VLOOKUP(L2194&amp;"-"&amp;E2194,'Np Quality'!A:M,9,FALSE)),ISERROR(VLOOKUP(L2194&amp;"-"&amp;E2194,'Np Quality'!A:M,9,FALSE))),"-",VLOOKUP(L2194&amp;"-"&amp;E2194,'Np Quality'!A:M,9,FALSE)))</f>
        <v/>
      </c>
      <c r="S2194" s="150"/>
      <c r="T2194" s="395" t="str">
        <f t="shared" si="240"/>
        <v/>
      </c>
      <c r="U2194" s="395" t="str">
        <f t="shared" si="237"/>
        <v/>
      </c>
      <c r="V2194" s="396"/>
      <c r="W2194" s="282"/>
    </row>
    <row r="2195" spans="1:23">
      <c r="A2195" s="382" t="str">
        <f t="shared" si="238"/>
        <v/>
      </c>
      <c r="B2195" s="383" t="str">
        <f t="shared" si="241"/>
        <v/>
      </c>
      <c r="C2195" s="236"/>
      <c r="D2195" s="282"/>
      <c r="E2195" s="384" t="str">
        <f t="shared" si="239"/>
        <v/>
      </c>
      <c r="F2195" s="388"/>
      <c r="G2195" s="243"/>
      <c r="H2195" s="244"/>
      <c r="I2195" s="243"/>
      <c r="J2195" s="244"/>
      <c r="K2195" s="244"/>
      <c r="L2195" s="244"/>
      <c r="M2195" s="244"/>
      <c r="N2195" s="290"/>
      <c r="O2195" s="391" t="str">
        <f>IF(ISBLANK(L2195),"",IF(OR(ISBLANK(VLOOKUP(L2195&amp;"-"&amp;E2195,'Np Quality'!A:M,6,FALSE)),ISERROR(VLOOKUP(L2195&amp;"-"&amp;E2195,'Np Quality'!A:M,6,FALSE))),"-",VLOOKUP(L2195&amp;"-"&amp;E2195,'Np Quality'!A:M,6,FALSE)))</f>
        <v/>
      </c>
      <c r="P2195" s="391" t="str">
        <f>IF(ISBLANK(L2195),"",IF(OR(ISBLANK(VLOOKUP(L2195&amp;"-"&amp;E2195,'Np Quality'!A:M,7,FALSE)),ISERROR(VLOOKUP(L2195&amp;"-"&amp;E2195,'Np Quality'!A:M,7,FALSE))),"-",VLOOKUP(L2195&amp;"-"&amp;E2195,'Np Quality'!A:M,7,FALSE)))</f>
        <v/>
      </c>
      <c r="Q2195" s="391" t="str">
        <f>IF(ISBLANK(L2195),"",IF(OR(ISBLANK(VLOOKUP(L2195&amp;"-"&amp;E2195,'Np Quality'!A:M,8,FALSE)),ISERROR(VLOOKUP(L2195&amp;"-"&amp;E2195,'Np Quality'!A:M,8,FALSE))),"-",VLOOKUP(L2195&amp;"-"&amp;E2195,'Np Quality'!A:M,8,FALSE)))</f>
        <v/>
      </c>
      <c r="R2195" s="283" t="str">
        <f>IF(ISBLANK(L2196),"",IF(OR(ISBLANK(VLOOKUP(L2196&amp;"-"&amp;E2196,'Np Quality'!A:M,9,FALSE)),ISERROR(VLOOKUP(L2196&amp;"-"&amp;E2196,'Np Quality'!A:M,9,FALSE))),"-",VLOOKUP(L2196&amp;"-"&amp;E2196,'Np Quality'!A:M,9,FALSE)))</f>
        <v/>
      </c>
      <c r="S2195" s="150"/>
      <c r="T2195" s="395" t="str">
        <f t="shared" si="240"/>
        <v/>
      </c>
      <c r="U2195" s="395" t="str">
        <f t="shared" si="237"/>
        <v/>
      </c>
      <c r="V2195" s="396"/>
      <c r="W2195" s="282"/>
    </row>
    <row r="2196" spans="1:23">
      <c r="A2196" s="382" t="str">
        <f t="shared" si="238"/>
        <v/>
      </c>
      <c r="B2196" s="383" t="str">
        <f t="shared" si="241"/>
        <v/>
      </c>
      <c r="C2196" s="236"/>
      <c r="D2196" s="282"/>
      <c r="E2196" s="384" t="str">
        <f t="shared" si="239"/>
        <v/>
      </c>
      <c r="F2196" s="388"/>
      <c r="G2196" s="243"/>
      <c r="H2196" s="244"/>
      <c r="I2196" s="243"/>
      <c r="J2196" s="244"/>
      <c r="K2196" s="244"/>
      <c r="L2196" s="244"/>
      <c r="M2196" s="244"/>
      <c r="N2196" s="290"/>
      <c r="O2196" s="391" t="str">
        <f>IF(ISBLANK(L2196),"",IF(OR(ISBLANK(VLOOKUP(L2196&amp;"-"&amp;E2196,'Np Quality'!A:M,6,FALSE)),ISERROR(VLOOKUP(L2196&amp;"-"&amp;E2196,'Np Quality'!A:M,6,FALSE))),"-",VLOOKUP(L2196&amp;"-"&amp;E2196,'Np Quality'!A:M,6,FALSE)))</f>
        <v/>
      </c>
      <c r="P2196" s="391" t="str">
        <f>IF(ISBLANK(L2196),"",IF(OR(ISBLANK(VLOOKUP(L2196&amp;"-"&amp;E2196,'Np Quality'!A:M,7,FALSE)),ISERROR(VLOOKUP(L2196&amp;"-"&amp;E2196,'Np Quality'!A:M,7,FALSE))),"-",VLOOKUP(L2196&amp;"-"&amp;E2196,'Np Quality'!A:M,7,FALSE)))</f>
        <v/>
      </c>
      <c r="Q2196" s="391" t="str">
        <f>IF(ISBLANK(L2196),"",IF(OR(ISBLANK(VLOOKUP(L2196&amp;"-"&amp;E2196,'Np Quality'!A:M,8,FALSE)),ISERROR(VLOOKUP(L2196&amp;"-"&amp;E2196,'Np Quality'!A:M,8,FALSE))),"-",VLOOKUP(L2196&amp;"-"&amp;E2196,'Np Quality'!A:M,8,FALSE)))</f>
        <v/>
      </c>
      <c r="R2196" s="283" t="str">
        <f>IF(ISBLANK(L2196),"",IF(OR(ISBLANK(VLOOKUP(L2196&amp;"-"&amp;E2196,'Np Quality'!A:M,9,FALSE)),ISERROR(VLOOKUP(L2196&amp;"-"&amp;E2196,'Np Quality'!A:M,9,FALSE))),"-",VLOOKUP(L2196&amp;"-"&amp;E2196,'Np Quality'!A:M,9,FALSE)))</f>
        <v/>
      </c>
      <c r="S2196" s="150"/>
      <c r="T2196" s="395" t="str">
        <f t="shared" si="240"/>
        <v/>
      </c>
      <c r="U2196" s="395" t="str">
        <f t="shared" si="237"/>
        <v/>
      </c>
      <c r="V2196" s="396"/>
      <c r="W2196" s="282"/>
    </row>
    <row r="2197" spans="1:23">
      <c r="A2197" s="382" t="str">
        <f t="shared" si="238"/>
        <v/>
      </c>
      <c r="B2197" s="383" t="str">
        <f t="shared" si="241"/>
        <v/>
      </c>
      <c r="C2197" s="236"/>
      <c r="D2197" s="282"/>
      <c r="E2197" s="384" t="str">
        <f t="shared" si="239"/>
        <v/>
      </c>
      <c r="F2197" s="388"/>
      <c r="G2197" s="243"/>
      <c r="H2197" s="244"/>
      <c r="I2197" s="243"/>
      <c r="J2197" s="244"/>
      <c r="K2197" s="244"/>
      <c r="L2197" s="244"/>
      <c r="M2197" s="244"/>
      <c r="N2197" s="290"/>
      <c r="O2197" s="391" t="str">
        <f>IF(ISBLANK(L2197),"",IF(OR(ISBLANK(VLOOKUP(L2197&amp;"-"&amp;E2197,'Np Quality'!A:M,6,FALSE)),ISERROR(VLOOKUP(L2197&amp;"-"&amp;E2197,'Np Quality'!A:M,6,FALSE))),"-",VLOOKUP(L2197&amp;"-"&amp;E2197,'Np Quality'!A:M,6,FALSE)))</f>
        <v/>
      </c>
      <c r="P2197" s="391" t="str">
        <f>IF(ISBLANK(L2197),"",IF(OR(ISBLANK(VLOOKUP(L2197&amp;"-"&amp;E2197,'Np Quality'!A:M,7,FALSE)),ISERROR(VLOOKUP(L2197&amp;"-"&amp;E2197,'Np Quality'!A:M,7,FALSE))),"-",VLOOKUP(L2197&amp;"-"&amp;E2197,'Np Quality'!A:M,7,FALSE)))</f>
        <v/>
      </c>
      <c r="Q2197" s="391" t="str">
        <f>IF(ISBLANK(L2197),"",IF(OR(ISBLANK(VLOOKUP(L2197&amp;"-"&amp;E2197,'Np Quality'!A:M,8,FALSE)),ISERROR(VLOOKUP(L2197&amp;"-"&amp;E2197,'Np Quality'!A:M,8,FALSE))),"-",VLOOKUP(L2197&amp;"-"&amp;E2197,'Np Quality'!A:M,8,FALSE)))</f>
        <v/>
      </c>
      <c r="R2197" s="283" t="str">
        <f>IF(ISBLANK(L2197),"",IF(OR(ISBLANK(VLOOKUP(L2197&amp;"-"&amp;E2197,'Np Quality'!A:M,9,FALSE)),ISERROR(VLOOKUP(L2197&amp;"-"&amp;E2197,'Np Quality'!A:M,9,FALSE))),"-",VLOOKUP(L2197&amp;"-"&amp;E2197,'Np Quality'!A:M,9,FALSE)))</f>
        <v/>
      </c>
      <c r="S2197" s="150"/>
      <c r="T2197" s="395" t="str">
        <f t="shared" si="240"/>
        <v/>
      </c>
      <c r="U2197" s="395" t="str">
        <f t="shared" si="237"/>
        <v/>
      </c>
      <c r="V2197" s="396"/>
      <c r="W2197" s="282"/>
    </row>
    <row r="2198" spans="1:23">
      <c r="A2198" s="382" t="str">
        <f t="shared" si="238"/>
        <v/>
      </c>
      <c r="B2198" s="383" t="str">
        <f t="shared" si="241"/>
        <v/>
      </c>
      <c r="C2198" s="236"/>
      <c r="D2198" s="282"/>
      <c r="E2198" s="384" t="str">
        <f t="shared" si="239"/>
        <v/>
      </c>
      <c r="F2198" s="388"/>
      <c r="G2198" s="243"/>
      <c r="H2198" s="244"/>
      <c r="I2198" s="243"/>
      <c r="J2198" s="244"/>
      <c r="K2198" s="244"/>
      <c r="L2198" s="244"/>
      <c r="M2198" s="244"/>
      <c r="N2198" s="290"/>
      <c r="O2198" s="391" t="str">
        <f>IF(ISBLANK(L2198),"",IF(OR(ISBLANK(VLOOKUP(L2198&amp;"-"&amp;E2198,'Np Quality'!A:M,6,FALSE)),ISERROR(VLOOKUP(L2198&amp;"-"&amp;E2198,'Np Quality'!A:M,6,FALSE))),"-",VLOOKUP(L2198&amp;"-"&amp;E2198,'Np Quality'!A:M,6,FALSE)))</f>
        <v/>
      </c>
      <c r="P2198" s="391" t="str">
        <f>IF(ISBLANK(L2198),"",IF(OR(ISBLANK(VLOOKUP(L2198&amp;"-"&amp;E2198,'Np Quality'!A:M,7,FALSE)),ISERROR(VLOOKUP(L2198&amp;"-"&amp;E2198,'Np Quality'!A:M,7,FALSE))),"-",VLOOKUP(L2198&amp;"-"&amp;E2198,'Np Quality'!A:M,7,FALSE)))</f>
        <v/>
      </c>
      <c r="Q2198" s="391" t="str">
        <f>IF(ISBLANK(L2198),"",IF(OR(ISBLANK(VLOOKUP(L2198&amp;"-"&amp;E2198,'Np Quality'!A:M,8,FALSE)),ISERROR(VLOOKUP(L2198&amp;"-"&amp;E2198,'Np Quality'!A:M,8,FALSE))),"-",VLOOKUP(L2198&amp;"-"&amp;E2198,'Np Quality'!A:M,8,FALSE)))</f>
        <v/>
      </c>
      <c r="R2198" s="283" t="str">
        <f>IF(ISBLANK(L2198),"",IF(OR(ISBLANK(VLOOKUP(L2198&amp;"-"&amp;E2198,'Np Quality'!A:M,9,FALSE)),ISERROR(VLOOKUP(L2198&amp;"-"&amp;E2198,'Np Quality'!A:M,9,FALSE))),"-",VLOOKUP(L2198&amp;"-"&amp;E2198,'Np Quality'!A:M,9,FALSE)))</f>
        <v/>
      </c>
      <c r="S2198" s="150"/>
      <c r="T2198" s="395" t="str">
        <f t="shared" si="240"/>
        <v/>
      </c>
      <c r="U2198" s="395" t="str">
        <f t="shared" si="237"/>
        <v/>
      </c>
      <c r="V2198" s="396"/>
      <c r="W2198" s="282"/>
    </row>
    <row r="2199" spans="1:23">
      <c r="A2199" s="382" t="str">
        <f t="shared" si="238"/>
        <v/>
      </c>
      <c r="B2199" s="383" t="str">
        <f t="shared" si="241"/>
        <v/>
      </c>
      <c r="C2199" s="236"/>
      <c r="D2199" s="282"/>
      <c r="E2199" s="384" t="str">
        <f t="shared" si="239"/>
        <v/>
      </c>
      <c r="F2199" s="388"/>
      <c r="G2199" s="243"/>
      <c r="H2199" s="244"/>
      <c r="I2199" s="243"/>
      <c r="J2199" s="244"/>
      <c r="K2199" s="244"/>
      <c r="L2199" s="244"/>
      <c r="M2199" s="244"/>
      <c r="N2199" s="290"/>
      <c r="O2199" s="391" t="str">
        <f>IF(ISBLANK(L2199),"",IF(OR(ISBLANK(VLOOKUP(L2199&amp;"-"&amp;E2199,'Np Quality'!A:M,6,FALSE)),ISERROR(VLOOKUP(L2199&amp;"-"&amp;E2199,'Np Quality'!A:M,6,FALSE))),"-",VLOOKUP(L2199&amp;"-"&amp;E2199,'Np Quality'!A:M,6,FALSE)))</f>
        <v/>
      </c>
      <c r="P2199" s="391" t="str">
        <f>IF(ISBLANK(L2199),"",IF(OR(ISBLANK(VLOOKUP(L2199&amp;"-"&amp;E2199,'Np Quality'!A:M,7,FALSE)),ISERROR(VLOOKUP(L2199&amp;"-"&amp;E2199,'Np Quality'!A:M,7,FALSE))),"-",VLOOKUP(L2199&amp;"-"&amp;E2199,'Np Quality'!A:M,7,FALSE)))</f>
        <v/>
      </c>
      <c r="Q2199" s="391" t="str">
        <f>IF(ISBLANK(L2199),"",IF(OR(ISBLANK(VLOOKUP(L2199&amp;"-"&amp;E2199,'Np Quality'!A:M,8,FALSE)),ISERROR(VLOOKUP(L2199&amp;"-"&amp;E2199,'Np Quality'!A:M,8,FALSE))),"-",VLOOKUP(L2199&amp;"-"&amp;E2199,'Np Quality'!A:M,8,FALSE)))</f>
        <v/>
      </c>
      <c r="R2199" s="283" t="str">
        <f>IF(ISBLANK(L2199),"",IF(OR(ISBLANK(VLOOKUP(L2199&amp;"-"&amp;E2199,'Np Quality'!A:M,9,FALSE)),ISERROR(VLOOKUP(L2199&amp;"-"&amp;E2199,'Np Quality'!A:M,9,FALSE))),"-",VLOOKUP(L2199&amp;"-"&amp;E2199,'Np Quality'!A:M,9,FALSE)))</f>
        <v/>
      </c>
      <c r="S2199" s="150"/>
      <c r="T2199" s="395" t="str">
        <f t="shared" si="240"/>
        <v/>
      </c>
      <c r="U2199" s="395" t="str">
        <f t="shared" si="237"/>
        <v/>
      </c>
      <c r="V2199" s="396"/>
      <c r="W2199" s="282"/>
    </row>
    <row r="2200" spans="1:23">
      <c r="A2200" s="382" t="str">
        <f t="shared" si="238"/>
        <v/>
      </c>
      <c r="B2200" s="383" t="str">
        <f t="shared" si="241"/>
        <v/>
      </c>
      <c r="C2200" s="236"/>
      <c r="D2200" s="282"/>
      <c r="E2200" s="384" t="str">
        <f t="shared" si="239"/>
        <v/>
      </c>
      <c r="F2200" s="388"/>
      <c r="G2200" s="243"/>
      <c r="H2200" s="244"/>
      <c r="I2200" s="243"/>
      <c r="J2200" s="244"/>
      <c r="K2200" s="244"/>
      <c r="L2200" s="244"/>
      <c r="M2200" s="244"/>
      <c r="N2200" s="290"/>
      <c r="O2200" s="391" t="str">
        <f>IF(ISBLANK(L2200),"",IF(OR(ISBLANK(VLOOKUP(L2200&amp;"-"&amp;E2200,'Np Quality'!A:M,6,FALSE)),ISERROR(VLOOKUP(L2200&amp;"-"&amp;E2200,'Np Quality'!A:M,6,FALSE))),"-",VLOOKUP(L2200&amp;"-"&amp;E2200,'Np Quality'!A:M,6,FALSE)))</f>
        <v/>
      </c>
      <c r="P2200" s="391" t="str">
        <f>IF(ISBLANK(L2200),"",IF(OR(ISBLANK(VLOOKUP(L2200&amp;"-"&amp;E2200,'Np Quality'!A:M,7,FALSE)),ISERROR(VLOOKUP(L2200&amp;"-"&amp;E2200,'Np Quality'!A:M,7,FALSE))),"-",VLOOKUP(L2200&amp;"-"&amp;E2200,'Np Quality'!A:M,7,FALSE)))</f>
        <v/>
      </c>
      <c r="Q2200" s="391" t="str">
        <f>IF(ISBLANK(L2200),"",IF(OR(ISBLANK(VLOOKUP(L2200&amp;"-"&amp;E2200,'Np Quality'!A:M,8,FALSE)),ISERROR(VLOOKUP(L2200&amp;"-"&amp;E2200,'Np Quality'!A:M,8,FALSE))),"-",VLOOKUP(L2200&amp;"-"&amp;E2200,'Np Quality'!A:M,8,FALSE)))</f>
        <v/>
      </c>
      <c r="R2200" s="283" t="str">
        <f>IF(ISBLANK(L2200),"",IF(OR(ISBLANK(VLOOKUP(L2200&amp;"-"&amp;E2200,'Np Quality'!A:M,9,FALSE)),ISERROR(VLOOKUP(L2200&amp;"-"&amp;E2200,'Np Quality'!A:M,9,FALSE))),"-",VLOOKUP(L2200&amp;"-"&amp;E2200,'Np Quality'!A:M,9,FALSE)))</f>
        <v/>
      </c>
      <c r="S2200" s="150"/>
      <c r="T2200" s="395" t="str">
        <f t="shared" si="240"/>
        <v/>
      </c>
      <c r="U2200" s="395" t="str">
        <f t="shared" si="237"/>
        <v/>
      </c>
      <c r="V2200" s="396"/>
      <c r="W2200" s="282"/>
    </row>
    <row r="2201" spans="1:23">
      <c r="A2201" s="382" t="str">
        <f t="shared" si="238"/>
        <v/>
      </c>
      <c r="B2201" s="383" t="str">
        <f t="shared" si="241"/>
        <v/>
      </c>
      <c r="C2201" s="236"/>
      <c r="D2201" s="282"/>
      <c r="E2201" s="384" t="str">
        <f t="shared" si="239"/>
        <v/>
      </c>
      <c r="F2201" s="388"/>
      <c r="G2201" s="243"/>
      <c r="H2201" s="244"/>
      <c r="I2201" s="243"/>
      <c r="J2201" s="244"/>
      <c r="K2201" s="244"/>
      <c r="L2201" s="244"/>
      <c r="M2201" s="244"/>
      <c r="N2201" s="290"/>
      <c r="O2201" s="391" t="str">
        <f>IF(ISBLANK(L2201),"",IF(OR(ISBLANK(VLOOKUP(L2201&amp;"-"&amp;E2201,'Np Quality'!A:M,6,FALSE)),ISERROR(VLOOKUP(L2201&amp;"-"&amp;E2201,'Np Quality'!A:M,6,FALSE))),"-",VLOOKUP(L2201&amp;"-"&amp;E2201,'Np Quality'!A:M,6,FALSE)))</f>
        <v/>
      </c>
      <c r="P2201" s="391" t="str">
        <f>IF(ISBLANK(L2201),"",IF(OR(ISBLANK(VLOOKUP(L2201&amp;"-"&amp;E2201,'Np Quality'!A:M,7,FALSE)),ISERROR(VLOOKUP(L2201&amp;"-"&amp;E2201,'Np Quality'!A:M,7,FALSE))),"-",VLOOKUP(L2201&amp;"-"&amp;E2201,'Np Quality'!A:M,7,FALSE)))</f>
        <v/>
      </c>
      <c r="Q2201" s="391" t="str">
        <f>IF(ISBLANK(L2201),"",IF(OR(ISBLANK(VLOOKUP(L2201&amp;"-"&amp;E2201,'Np Quality'!A:M,8,FALSE)),ISERROR(VLOOKUP(L2201&amp;"-"&amp;E2201,'Np Quality'!A:M,8,FALSE))),"-",VLOOKUP(L2201&amp;"-"&amp;E2201,'Np Quality'!A:M,8,FALSE)))</f>
        <v/>
      </c>
      <c r="R2201" s="283" t="str">
        <f>IF(ISBLANK(L2201),"",IF(OR(ISBLANK(VLOOKUP(L2201&amp;"-"&amp;E2201,'Np Quality'!A:M,9,FALSE)),ISERROR(VLOOKUP(L2201&amp;"-"&amp;E2201,'Np Quality'!A:M,9,FALSE))),"-",VLOOKUP(L2201&amp;"-"&amp;E2201,'Np Quality'!A:M,9,FALSE)))</f>
        <v/>
      </c>
      <c r="S2201" s="150"/>
      <c r="T2201" s="395" t="str">
        <f t="shared" si="240"/>
        <v/>
      </c>
      <c r="U2201" s="395" t="str">
        <f t="shared" si="237"/>
        <v/>
      </c>
      <c r="V2201" s="396"/>
      <c r="W2201" s="282"/>
    </row>
    <row r="2202" spans="1:23">
      <c r="A2202" s="382" t="str">
        <f t="shared" si="238"/>
        <v/>
      </c>
      <c r="B2202" s="383" t="str">
        <f t="shared" si="241"/>
        <v/>
      </c>
      <c r="C2202" s="236"/>
      <c r="D2202" s="282"/>
      <c r="E2202" s="384" t="str">
        <f t="shared" si="239"/>
        <v/>
      </c>
      <c r="F2202" s="388"/>
      <c r="G2202" s="243"/>
      <c r="H2202" s="244"/>
      <c r="I2202" s="243"/>
      <c r="J2202" s="244"/>
      <c r="K2202" s="244"/>
      <c r="L2202" s="244"/>
      <c r="M2202" s="244"/>
      <c r="N2202" s="290"/>
      <c r="O2202" s="391" t="str">
        <f>IF(ISBLANK(L2203),"",IF(OR(ISBLANK(VLOOKUP(L2203&amp;"-"&amp;E2203,'Np Quality'!A:M,6,FALSE)),ISERROR(VLOOKUP(L2203&amp;"-"&amp;E2203,'Np Quality'!A:M,6,FALSE))),"-",VLOOKUP(L2203&amp;"-"&amp;E2203,'Np Quality'!A:M,6,FALSE)))</f>
        <v/>
      </c>
      <c r="P2202" s="391" t="str">
        <f>IF(ISBLANK(L2202),"",IF(OR(ISBLANK(VLOOKUP(L2202&amp;"-"&amp;E2202,'Np Quality'!A:M,7,FALSE)),ISERROR(VLOOKUP(L2202&amp;"-"&amp;E2202,'Np Quality'!A:M,7,FALSE))),"-",VLOOKUP(L2202&amp;"-"&amp;E2202,'Np Quality'!A:M,7,FALSE)))</f>
        <v/>
      </c>
      <c r="Q2202" s="391" t="str">
        <f>IF(ISBLANK(L2202),"",IF(OR(ISBLANK(VLOOKUP(L2202&amp;"-"&amp;E2202,'Np Quality'!A:M,8,FALSE)),ISERROR(VLOOKUP(L2202&amp;"-"&amp;E2202,'Np Quality'!A:M,8,FALSE))),"-",VLOOKUP(L2202&amp;"-"&amp;E2202,'Np Quality'!A:M,8,FALSE)))</f>
        <v/>
      </c>
      <c r="R2202" s="283" t="str">
        <f>IF(ISBLANK(L2202),"",IF(OR(ISBLANK(VLOOKUP(L2202&amp;"-"&amp;E2202,'Np Quality'!A:M,9,FALSE)),ISERROR(VLOOKUP(L2202&amp;"-"&amp;E2202,'Np Quality'!A:M,9,FALSE))),"-",VLOOKUP(L2202&amp;"-"&amp;E2202,'Np Quality'!A:M,9,FALSE)))</f>
        <v/>
      </c>
      <c r="S2202" s="150"/>
      <c r="T2202" s="395" t="str">
        <f t="shared" si="240"/>
        <v/>
      </c>
      <c r="U2202" s="395" t="str">
        <f t="shared" si="237"/>
        <v/>
      </c>
      <c r="V2202" s="396"/>
      <c r="W2202" s="282"/>
    </row>
    <row r="2203" spans="1:23">
      <c r="A2203" s="382" t="str">
        <f t="shared" si="238"/>
        <v/>
      </c>
      <c r="B2203" s="383" t="str">
        <f t="shared" si="241"/>
        <v/>
      </c>
      <c r="C2203" s="236"/>
      <c r="D2203" s="282"/>
      <c r="E2203" s="384" t="str">
        <f t="shared" si="239"/>
        <v/>
      </c>
      <c r="F2203" s="388"/>
      <c r="G2203" s="243"/>
      <c r="H2203" s="244"/>
      <c r="I2203" s="243"/>
      <c r="J2203" s="244"/>
      <c r="K2203" s="244"/>
      <c r="L2203" s="244"/>
      <c r="M2203" s="244"/>
      <c r="N2203" s="290"/>
      <c r="O2203" s="391" t="str">
        <f>IF(ISBLANK(L2203),"",IF(OR(ISBLANK(VLOOKUP(L2203&amp;"-"&amp;E2203,'Np Quality'!A:M,6,FALSE)),ISERROR(VLOOKUP(L2203&amp;"-"&amp;E2203,'Np Quality'!A:M,6,FALSE))),"-",VLOOKUP(L2203&amp;"-"&amp;E2203,'Np Quality'!A:M,6,FALSE)))</f>
        <v/>
      </c>
      <c r="P2203" s="391" t="str">
        <f>IF(ISBLANK(L2204),"",IF(OR(ISBLANK(VLOOKUP(L2204&amp;"-"&amp;E2204,'Np Quality'!A:M,7,FALSE)),ISERROR(VLOOKUP(L2204&amp;"-"&amp;E2204,'Np Quality'!A:M,7,FALSE))),"-",VLOOKUP(L2204&amp;"-"&amp;E2204,'Np Quality'!A:M,7,FALSE)))</f>
        <v/>
      </c>
      <c r="Q2203" s="391" t="str">
        <f>IF(ISBLANK(L2203),"",IF(OR(ISBLANK(VLOOKUP(L2203&amp;"-"&amp;E2203,'Np Quality'!A:M,8,FALSE)),ISERROR(VLOOKUP(L2203&amp;"-"&amp;E2203,'Np Quality'!A:M,8,FALSE))),"-",VLOOKUP(L2203&amp;"-"&amp;E2203,'Np Quality'!A:M,8,FALSE)))</f>
        <v/>
      </c>
      <c r="R2203" s="283" t="str">
        <f>IF(ISBLANK(L2203),"",IF(OR(ISBLANK(VLOOKUP(L2203&amp;"-"&amp;E2203,'Np Quality'!A:M,9,FALSE)),ISERROR(VLOOKUP(L2203&amp;"-"&amp;E2203,'Np Quality'!A:M,9,FALSE))),"-",VLOOKUP(L2203&amp;"-"&amp;E2203,'Np Quality'!A:M,9,FALSE)))</f>
        <v/>
      </c>
      <c r="S2203" s="150"/>
      <c r="T2203" s="395" t="str">
        <f t="shared" si="240"/>
        <v/>
      </c>
      <c r="U2203" s="395" t="str">
        <f t="shared" si="237"/>
        <v/>
      </c>
      <c r="V2203" s="396"/>
      <c r="W2203" s="282"/>
    </row>
    <row r="2204" spans="1:23">
      <c r="A2204" s="382" t="str">
        <f t="shared" si="238"/>
        <v/>
      </c>
      <c r="B2204" s="383" t="str">
        <f t="shared" si="241"/>
        <v/>
      </c>
      <c r="C2204" s="236"/>
      <c r="D2204" s="282"/>
      <c r="E2204" s="384" t="str">
        <f t="shared" si="239"/>
        <v/>
      </c>
      <c r="F2204" s="388"/>
      <c r="G2204" s="243"/>
      <c r="H2204" s="244"/>
      <c r="I2204" s="243"/>
      <c r="J2204" s="244"/>
      <c r="K2204" s="244"/>
      <c r="L2204" s="244"/>
      <c r="M2204" s="244"/>
      <c r="N2204" s="290"/>
      <c r="O2204" s="391" t="str">
        <f>IF(ISBLANK(L2204),"",IF(OR(ISBLANK(VLOOKUP(L2204&amp;"-"&amp;E2204,'Np Quality'!A:M,6,FALSE)),ISERROR(VLOOKUP(L2204&amp;"-"&amp;E2204,'Np Quality'!A:M,6,FALSE))),"-",VLOOKUP(L2204&amp;"-"&amp;E2204,'Np Quality'!A:M,6,FALSE)))</f>
        <v/>
      </c>
      <c r="P2204" s="391" t="str">
        <f>IF(ISBLANK(L2204),"",IF(OR(ISBLANK(VLOOKUP(L2204&amp;"-"&amp;E2204,'Np Quality'!A:M,7,FALSE)),ISERROR(VLOOKUP(L2204&amp;"-"&amp;E2204,'Np Quality'!A:M,7,FALSE))),"-",VLOOKUP(L2204&amp;"-"&amp;E2204,'Np Quality'!A:M,7,FALSE)))</f>
        <v/>
      </c>
      <c r="Q2204" s="391" t="str">
        <f>IF(ISBLANK(L2205),"",IF(OR(ISBLANK(VLOOKUP(L2205&amp;"-"&amp;E2205,'Np Quality'!A:M,8,FALSE)),ISERROR(VLOOKUP(L2205&amp;"-"&amp;E2205,'Np Quality'!A:M,8,FALSE))),"-",VLOOKUP(L2205&amp;"-"&amp;E2205,'Np Quality'!A:M,8,FALSE)))</f>
        <v/>
      </c>
      <c r="R2204" s="283" t="str">
        <f>IF(ISBLANK(L2204),"",IF(OR(ISBLANK(VLOOKUP(L2204&amp;"-"&amp;E2204,'Np Quality'!A:M,9,FALSE)),ISERROR(VLOOKUP(L2204&amp;"-"&amp;E2204,'Np Quality'!A:M,9,FALSE))),"-",VLOOKUP(L2204&amp;"-"&amp;E2204,'Np Quality'!A:M,9,FALSE)))</f>
        <v/>
      </c>
      <c r="S2204" s="150"/>
      <c r="T2204" s="395" t="str">
        <f t="shared" si="240"/>
        <v/>
      </c>
      <c r="U2204" s="395" t="str">
        <f t="shared" si="237"/>
        <v/>
      </c>
      <c r="V2204" s="396"/>
      <c r="W2204" s="282"/>
    </row>
    <row r="2205" spans="1:23">
      <c r="A2205" s="382" t="str">
        <f t="shared" si="238"/>
        <v/>
      </c>
      <c r="B2205" s="383" t="str">
        <f t="shared" si="241"/>
        <v/>
      </c>
      <c r="C2205" s="236"/>
      <c r="D2205" s="282"/>
      <c r="E2205" s="384" t="str">
        <f t="shared" si="239"/>
        <v/>
      </c>
      <c r="F2205" s="388"/>
      <c r="G2205" s="243"/>
      <c r="H2205" s="244"/>
      <c r="I2205" s="243"/>
      <c r="J2205" s="244"/>
      <c r="K2205" s="244"/>
      <c r="L2205" s="244"/>
      <c r="M2205" s="244"/>
      <c r="N2205" s="290"/>
      <c r="O2205" s="391" t="str">
        <f>IF(ISBLANK(L2205),"",IF(OR(ISBLANK(VLOOKUP(L2205&amp;"-"&amp;E2205,'Np Quality'!A:M,6,FALSE)),ISERROR(VLOOKUP(L2205&amp;"-"&amp;E2205,'Np Quality'!A:M,6,FALSE))),"-",VLOOKUP(L2205&amp;"-"&amp;E2205,'Np Quality'!A:M,6,FALSE)))</f>
        <v/>
      </c>
      <c r="P2205" s="391" t="str">
        <f>IF(ISBLANK(L2205),"",IF(OR(ISBLANK(VLOOKUP(L2205&amp;"-"&amp;E2205,'Np Quality'!A:M,7,FALSE)),ISERROR(VLOOKUP(L2205&amp;"-"&amp;E2205,'Np Quality'!A:M,7,FALSE))),"-",VLOOKUP(L2205&amp;"-"&amp;E2205,'Np Quality'!A:M,7,FALSE)))</f>
        <v/>
      </c>
      <c r="Q2205" s="391" t="str">
        <f>IF(ISBLANK(L2205),"",IF(OR(ISBLANK(VLOOKUP(L2205&amp;"-"&amp;E2205,'Np Quality'!A:M,8,FALSE)),ISERROR(VLOOKUP(L2205&amp;"-"&amp;E2205,'Np Quality'!A:M,8,FALSE))),"-",VLOOKUP(L2205&amp;"-"&amp;E2205,'Np Quality'!A:M,8,FALSE)))</f>
        <v/>
      </c>
      <c r="R2205" s="283" t="str">
        <f>IF(ISBLANK(L2206),"",IF(OR(ISBLANK(VLOOKUP(L2206&amp;"-"&amp;E2206,'Np Quality'!A:M,9,FALSE)),ISERROR(VLOOKUP(L2206&amp;"-"&amp;E2206,'Np Quality'!A:M,9,FALSE))),"-",VLOOKUP(L2206&amp;"-"&amp;E2206,'Np Quality'!A:M,9,FALSE)))</f>
        <v/>
      </c>
      <c r="S2205" s="150"/>
      <c r="T2205" s="395" t="str">
        <f t="shared" si="240"/>
        <v/>
      </c>
      <c r="U2205" s="395" t="str">
        <f t="shared" si="237"/>
        <v/>
      </c>
      <c r="V2205" s="396"/>
      <c r="W2205" s="282"/>
    </row>
    <row r="2206" spans="1:23">
      <c r="A2206" s="382" t="str">
        <f t="shared" si="238"/>
        <v/>
      </c>
      <c r="B2206" s="383" t="str">
        <f t="shared" si="241"/>
        <v/>
      </c>
      <c r="C2206" s="236"/>
      <c r="D2206" s="282"/>
      <c r="E2206" s="384" t="str">
        <f t="shared" si="239"/>
        <v/>
      </c>
      <c r="F2206" s="388"/>
      <c r="G2206" s="243"/>
      <c r="H2206" s="244"/>
      <c r="I2206" s="243"/>
      <c r="J2206" s="244"/>
      <c r="K2206" s="244"/>
      <c r="L2206" s="244"/>
      <c r="M2206" s="244"/>
      <c r="N2206" s="290"/>
      <c r="O2206" s="391" t="str">
        <f>IF(ISBLANK(L2206),"",IF(OR(ISBLANK(VLOOKUP(L2206&amp;"-"&amp;E2206,'Np Quality'!A:M,6,FALSE)),ISERROR(VLOOKUP(L2206&amp;"-"&amp;E2206,'Np Quality'!A:M,6,FALSE))),"-",VLOOKUP(L2206&amp;"-"&amp;E2206,'Np Quality'!A:M,6,FALSE)))</f>
        <v/>
      </c>
      <c r="P2206" s="391" t="str">
        <f>IF(ISBLANK(L2206),"",IF(OR(ISBLANK(VLOOKUP(L2206&amp;"-"&amp;E2206,'Np Quality'!A:M,7,FALSE)),ISERROR(VLOOKUP(L2206&amp;"-"&amp;E2206,'Np Quality'!A:M,7,FALSE))),"-",VLOOKUP(L2206&amp;"-"&amp;E2206,'Np Quality'!A:M,7,FALSE)))</f>
        <v/>
      </c>
      <c r="Q2206" s="391" t="str">
        <f>IF(ISBLANK(L2206),"",IF(OR(ISBLANK(VLOOKUP(L2206&amp;"-"&amp;E2206,'Np Quality'!A:M,8,FALSE)),ISERROR(VLOOKUP(L2206&amp;"-"&amp;E2206,'Np Quality'!A:M,8,FALSE))),"-",VLOOKUP(L2206&amp;"-"&amp;E2206,'Np Quality'!A:M,8,FALSE)))</f>
        <v/>
      </c>
      <c r="R2206" s="283" t="str">
        <f>IF(ISBLANK(L2206),"",IF(OR(ISBLANK(VLOOKUP(L2206&amp;"-"&amp;E2206,'Np Quality'!A:M,9,FALSE)),ISERROR(VLOOKUP(L2206&amp;"-"&amp;E2206,'Np Quality'!A:M,9,FALSE))),"-",VLOOKUP(L2206&amp;"-"&amp;E2206,'Np Quality'!A:M,9,FALSE)))</f>
        <v/>
      </c>
      <c r="S2206" s="150"/>
      <c r="T2206" s="395" t="str">
        <f t="shared" si="240"/>
        <v/>
      </c>
      <c r="U2206" s="395" t="str">
        <f t="shared" si="237"/>
        <v/>
      </c>
      <c r="V2206" s="396"/>
      <c r="W2206" s="282"/>
    </row>
    <row r="2207" spans="1:23">
      <c r="A2207" s="382" t="str">
        <f t="shared" si="238"/>
        <v/>
      </c>
      <c r="B2207" s="383" t="str">
        <f t="shared" si="241"/>
        <v/>
      </c>
      <c r="C2207" s="236"/>
      <c r="D2207" s="282"/>
      <c r="E2207" s="384" t="str">
        <f t="shared" si="239"/>
        <v/>
      </c>
      <c r="F2207" s="388"/>
      <c r="G2207" s="243"/>
      <c r="H2207" s="244"/>
      <c r="I2207" s="243"/>
      <c r="J2207" s="244"/>
      <c r="K2207" s="244"/>
      <c r="L2207" s="244"/>
      <c r="M2207" s="244"/>
      <c r="N2207" s="290"/>
      <c r="O2207" s="391" t="str">
        <f>IF(ISBLANK(L2207),"",IF(OR(ISBLANK(VLOOKUP(L2207&amp;"-"&amp;E2207,'Np Quality'!A:M,6,FALSE)),ISERROR(VLOOKUP(L2207&amp;"-"&amp;E2207,'Np Quality'!A:M,6,FALSE))),"-",VLOOKUP(L2207&amp;"-"&amp;E2207,'Np Quality'!A:M,6,FALSE)))</f>
        <v/>
      </c>
      <c r="P2207" s="391" t="str">
        <f>IF(ISBLANK(L2207),"",IF(OR(ISBLANK(VLOOKUP(L2207&amp;"-"&amp;E2207,'Np Quality'!A:M,7,FALSE)),ISERROR(VLOOKUP(L2207&amp;"-"&amp;E2207,'Np Quality'!A:M,7,FALSE))),"-",VLOOKUP(L2207&amp;"-"&amp;E2207,'Np Quality'!A:M,7,FALSE)))</f>
        <v/>
      </c>
      <c r="Q2207" s="391" t="str">
        <f>IF(ISBLANK(L2207),"",IF(OR(ISBLANK(VLOOKUP(L2207&amp;"-"&amp;E2207,'Np Quality'!A:M,8,FALSE)),ISERROR(VLOOKUP(L2207&amp;"-"&amp;E2207,'Np Quality'!A:M,8,FALSE))),"-",VLOOKUP(L2207&amp;"-"&amp;E2207,'Np Quality'!A:M,8,FALSE)))</f>
        <v/>
      </c>
      <c r="R2207" s="283" t="str">
        <f>IF(ISBLANK(L2207),"",IF(OR(ISBLANK(VLOOKUP(L2207&amp;"-"&amp;E2207,'Np Quality'!A:M,9,FALSE)),ISERROR(VLOOKUP(L2207&amp;"-"&amp;E2207,'Np Quality'!A:M,9,FALSE))),"-",VLOOKUP(L2207&amp;"-"&amp;E2207,'Np Quality'!A:M,9,FALSE)))</f>
        <v/>
      </c>
      <c r="S2207" s="150"/>
      <c r="T2207" s="395" t="str">
        <f t="shared" si="240"/>
        <v/>
      </c>
      <c r="U2207" s="395" t="str">
        <f t="shared" si="237"/>
        <v/>
      </c>
      <c r="V2207" s="396"/>
      <c r="W2207" s="282"/>
    </row>
    <row r="2208" spans="1:23">
      <c r="A2208" s="382" t="str">
        <f t="shared" si="238"/>
        <v/>
      </c>
      <c r="B2208" s="383" t="str">
        <f t="shared" si="241"/>
        <v/>
      </c>
      <c r="C2208" s="236"/>
      <c r="D2208" s="282"/>
      <c r="E2208" s="384" t="str">
        <f t="shared" si="239"/>
        <v/>
      </c>
      <c r="F2208" s="388"/>
      <c r="G2208" s="243"/>
      <c r="H2208" s="244"/>
      <c r="I2208" s="243"/>
      <c r="J2208" s="244"/>
      <c r="K2208" s="244"/>
      <c r="L2208" s="244"/>
      <c r="M2208" s="244"/>
      <c r="N2208" s="290"/>
      <c r="O2208" s="391" t="str">
        <f>IF(ISBLANK(L2208),"",IF(OR(ISBLANK(VLOOKUP(L2208&amp;"-"&amp;E2208,'Np Quality'!A:M,6,FALSE)),ISERROR(VLOOKUP(L2208&amp;"-"&amp;E2208,'Np Quality'!A:M,6,FALSE))),"-",VLOOKUP(L2208&amp;"-"&amp;E2208,'Np Quality'!A:M,6,FALSE)))</f>
        <v/>
      </c>
      <c r="P2208" s="391" t="str">
        <f>IF(ISBLANK(L2208),"",IF(OR(ISBLANK(VLOOKUP(L2208&amp;"-"&amp;E2208,'Np Quality'!A:M,7,FALSE)),ISERROR(VLOOKUP(L2208&amp;"-"&amp;E2208,'Np Quality'!A:M,7,FALSE))),"-",VLOOKUP(L2208&amp;"-"&amp;E2208,'Np Quality'!A:M,7,FALSE)))</f>
        <v/>
      </c>
      <c r="Q2208" s="391" t="str">
        <f>IF(ISBLANK(L2208),"",IF(OR(ISBLANK(VLOOKUP(L2208&amp;"-"&amp;E2208,'Np Quality'!A:M,8,FALSE)),ISERROR(VLOOKUP(L2208&amp;"-"&amp;E2208,'Np Quality'!A:M,8,FALSE))),"-",VLOOKUP(L2208&amp;"-"&amp;E2208,'Np Quality'!A:M,8,FALSE)))</f>
        <v/>
      </c>
      <c r="R2208" s="283" t="str">
        <f>IF(ISBLANK(L2208),"",IF(OR(ISBLANK(VLOOKUP(L2208&amp;"-"&amp;E2208,'Np Quality'!A:M,9,FALSE)),ISERROR(VLOOKUP(L2208&amp;"-"&amp;E2208,'Np Quality'!A:M,9,FALSE))),"-",VLOOKUP(L2208&amp;"-"&amp;E2208,'Np Quality'!A:M,9,FALSE)))</f>
        <v/>
      </c>
      <c r="S2208" s="150"/>
      <c r="T2208" s="395" t="str">
        <f t="shared" si="240"/>
        <v/>
      </c>
      <c r="U2208" s="395" t="str">
        <f t="shared" si="237"/>
        <v/>
      </c>
      <c r="V2208" s="396"/>
      <c r="W2208" s="282"/>
    </row>
    <row r="2209" spans="1:23">
      <c r="A2209" s="382" t="str">
        <f t="shared" si="238"/>
        <v/>
      </c>
      <c r="B2209" s="383" t="str">
        <f t="shared" si="241"/>
        <v/>
      </c>
      <c r="C2209" s="236"/>
      <c r="D2209" s="282"/>
      <c r="E2209" s="384" t="str">
        <f t="shared" si="239"/>
        <v/>
      </c>
      <c r="F2209" s="388"/>
      <c r="G2209" s="243"/>
      <c r="H2209" s="244"/>
      <c r="I2209" s="243"/>
      <c r="J2209" s="244"/>
      <c r="K2209" s="244"/>
      <c r="L2209" s="244"/>
      <c r="M2209" s="244"/>
      <c r="N2209" s="290"/>
      <c r="O2209" s="391" t="str">
        <f>IF(ISBLANK(L2209),"",IF(OR(ISBLANK(VLOOKUP(L2209&amp;"-"&amp;E2209,'Np Quality'!A:M,6,FALSE)),ISERROR(VLOOKUP(L2209&amp;"-"&amp;E2209,'Np Quality'!A:M,6,FALSE))),"-",VLOOKUP(L2209&amp;"-"&amp;E2209,'Np Quality'!A:M,6,FALSE)))</f>
        <v/>
      </c>
      <c r="P2209" s="391" t="str">
        <f>IF(ISBLANK(L2209),"",IF(OR(ISBLANK(VLOOKUP(L2209&amp;"-"&amp;E2209,'Np Quality'!A:M,7,FALSE)),ISERROR(VLOOKUP(L2209&amp;"-"&amp;E2209,'Np Quality'!A:M,7,FALSE))),"-",VLOOKUP(L2209&amp;"-"&amp;E2209,'Np Quality'!A:M,7,FALSE)))</f>
        <v/>
      </c>
      <c r="Q2209" s="391" t="str">
        <f>IF(ISBLANK(L2209),"",IF(OR(ISBLANK(VLOOKUP(L2209&amp;"-"&amp;E2209,'Np Quality'!A:M,8,FALSE)),ISERROR(VLOOKUP(L2209&amp;"-"&amp;E2209,'Np Quality'!A:M,8,FALSE))),"-",VLOOKUP(L2209&amp;"-"&amp;E2209,'Np Quality'!A:M,8,FALSE)))</f>
        <v/>
      </c>
      <c r="R2209" s="283" t="str">
        <f>IF(ISBLANK(L2209),"",IF(OR(ISBLANK(VLOOKUP(L2209&amp;"-"&amp;E2209,'Np Quality'!A:M,9,FALSE)),ISERROR(VLOOKUP(L2209&amp;"-"&amp;E2209,'Np Quality'!A:M,9,FALSE))),"-",VLOOKUP(L2209&amp;"-"&amp;E2209,'Np Quality'!A:M,9,FALSE)))</f>
        <v/>
      </c>
      <c r="S2209" s="150"/>
      <c r="T2209" s="395" t="str">
        <f t="shared" si="240"/>
        <v/>
      </c>
      <c r="U2209" s="395" t="str">
        <f t="shared" si="237"/>
        <v/>
      </c>
      <c r="V2209" s="396"/>
      <c r="W2209" s="282"/>
    </row>
    <row r="2210" spans="1:23">
      <c r="A2210" s="382" t="str">
        <f t="shared" si="238"/>
        <v/>
      </c>
      <c r="B2210" s="383" t="str">
        <f t="shared" si="241"/>
        <v/>
      </c>
      <c r="C2210" s="236"/>
      <c r="D2210" s="282"/>
      <c r="E2210" s="384" t="str">
        <f t="shared" si="239"/>
        <v/>
      </c>
      <c r="F2210" s="388"/>
      <c r="G2210" s="243"/>
      <c r="H2210" s="244"/>
      <c r="I2210" s="243"/>
      <c r="J2210" s="244"/>
      <c r="K2210" s="244"/>
      <c r="L2210" s="244"/>
      <c r="M2210" s="244"/>
      <c r="N2210" s="290"/>
      <c r="O2210" s="391" t="str">
        <f>IF(ISBLANK(L2210),"",IF(OR(ISBLANK(VLOOKUP(L2210&amp;"-"&amp;E2210,'Np Quality'!A:M,6,FALSE)),ISERROR(VLOOKUP(L2210&amp;"-"&amp;E2210,'Np Quality'!A:M,6,FALSE))),"-",VLOOKUP(L2210&amp;"-"&amp;E2210,'Np Quality'!A:M,6,FALSE)))</f>
        <v/>
      </c>
      <c r="P2210" s="391" t="str">
        <f>IF(ISBLANK(L2210),"",IF(OR(ISBLANK(VLOOKUP(L2210&amp;"-"&amp;E2210,'Np Quality'!A:M,7,FALSE)),ISERROR(VLOOKUP(L2210&amp;"-"&amp;E2210,'Np Quality'!A:M,7,FALSE))),"-",VLOOKUP(L2210&amp;"-"&amp;E2210,'Np Quality'!A:M,7,FALSE)))</f>
        <v/>
      </c>
      <c r="Q2210" s="391" t="str">
        <f>IF(ISBLANK(L2210),"",IF(OR(ISBLANK(VLOOKUP(L2210&amp;"-"&amp;E2210,'Np Quality'!A:M,8,FALSE)),ISERROR(VLOOKUP(L2210&amp;"-"&amp;E2210,'Np Quality'!A:M,8,FALSE))),"-",VLOOKUP(L2210&amp;"-"&amp;E2210,'Np Quality'!A:M,8,FALSE)))</f>
        <v/>
      </c>
      <c r="R2210" s="283" t="str">
        <f>IF(ISBLANK(L2210),"",IF(OR(ISBLANK(VLOOKUP(L2210&amp;"-"&amp;E2210,'Np Quality'!A:M,9,FALSE)),ISERROR(VLOOKUP(L2210&amp;"-"&amp;E2210,'Np Quality'!A:M,9,FALSE))),"-",VLOOKUP(L2210&amp;"-"&amp;E2210,'Np Quality'!A:M,9,FALSE)))</f>
        <v/>
      </c>
      <c r="S2210" s="150"/>
      <c r="T2210" s="395" t="str">
        <f t="shared" si="240"/>
        <v/>
      </c>
      <c r="U2210" s="395" t="str">
        <f t="shared" si="237"/>
        <v/>
      </c>
      <c r="V2210" s="396"/>
      <c r="W2210" s="282"/>
    </row>
    <row r="2211" spans="1:23">
      <c r="A2211" s="382" t="str">
        <f t="shared" si="238"/>
        <v/>
      </c>
      <c r="B2211" s="383" t="str">
        <f t="shared" si="241"/>
        <v/>
      </c>
      <c r="C2211" s="236"/>
      <c r="D2211" s="282"/>
      <c r="E2211" s="384" t="str">
        <f t="shared" si="239"/>
        <v/>
      </c>
      <c r="F2211" s="388"/>
      <c r="G2211" s="243"/>
      <c r="H2211" s="244"/>
      <c r="I2211" s="243"/>
      <c r="J2211" s="244"/>
      <c r="K2211" s="244"/>
      <c r="L2211" s="244"/>
      <c r="M2211" s="244"/>
      <c r="N2211" s="290"/>
      <c r="O2211" s="391" t="str">
        <f>IF(ISBLANK(L2211),"",IF(OR(ISBLANK(VLOOKUP(L2211&amp;"-"&amp;E2211,'Np Quality'!A:M,6,FALSE)),ISERROR(VLOOKUP(L2211&amp;"-"&amp;E2211,'Np Quality'!A:M,6,FALSE))),"-",VLOOKUP(L2211&amp;"-"&amp;E2211,'Np Quality'!A:M,6,FALSE)))</f>
        <v/>
      </c>
      <c r="P2211" s="391" t="str">
        <f>IF(ISBLANK(L2211),"",IF(OR(ISBLANK(VLOOKUP(L2211&amp;"-"&amp;E2211,'Np Quality'!A:M,7,FALSE)),ISERROR(VLOOKUP(L2211&amp;"-"&amp;E2211,'Np Quality'!A:M,7,FALSE))),"-",VLOOKUP(L2211&amp;"-"&amp;E2211,'Np Quality'!A:M,7,FALSE)))</f>
        <v/>
      </c>
      <c r="Q2211" s="391" t="str">
        <f>IF(ISBLANK(L2211),"",IF(OR(ISBLANK(VLOOKUP(L2211&amp;"-"&amp;E2211,'Np Quality'!A:M,8,FALSE)),ISERROR(VLOOKUP(L2211&amp;"-"&amp;E2211,'Np Quality'!A:M,8,FALSE))),"-",VLOOKUP(L2211&amp;"-"&amp;E2211,'Np Quality'!A:M,8,FALSE)))</f>
        <v/>
      </c>
      <c r="R2211" s="283" t="str">
        <f>IF(ISBLANK(L2211),"",IF(OR(ISBLANK(VLOOKUP(L2211&amp;"-"&amp;E2211,'Np Quality'!A:M,9,FALSE)),ISERROR(VLOOKUP(L2211&amp;"-"&amp;E2211,'Np Quality'!A:M,9,FALSE))),"-",VLOOKUP(L2211&amp;"-"&amp;E2211,'Np Quality'!A:M,9,FALSE)))</f>
        <v/>
      </c>
      <c r="S2211" s="150"/>
      <c r="T2211" s="395" t="str">
        <f t="shared" si="240"/>
        <v/>
      </c>
      <c r="U2211" s="395" t="str">
        <f t="shared" si="237"/>
        <v/>
      </c>
      <c r="V2211" s="396"/>
      <c r="W2211" s="282"/>
    </row>
    <row r="2212" spans="1:23">
      <c r="A2212" s="382" t="str">
        <f t="shared" si="238"/>
        <v/>
      </c>
      <c r="B2212" s="383" t="str">
        <f t="shared" si="241"/>
        <v/>
      </c>
      <c r="C2212" s="236"/>
      <c r="D2212" s="282"/>
      <c r="E2212" s="384" t="str">
        <f t="shared" si="239"/>
        <v/>
      </c>
      <c r="F2212" s="388"/>
      <c r="G2212" s="243"/>
      <c r="H2212" s="244"/>
      <c r="I2212" s="243"/>
      <c r="J2212" s="244"/>
      <c r="K2212" s="244"/>
      <c r="L2212" s="244"/>
      <c r="M2212" s="244"/>
      <c r="N2212" s="290"/>
      <c r="O2212" s="391" t="str">
        <f>IF(ISBLANK(L2213),"",IF(OR(ISBLANK(VLOOKUP(L2213&amp;"-"&amp;E2213,'Np Quality'!A:M,6,FALSE)),ISERROR(VLOOKUP(L2213&amp;"-"&amp;E2213,'Np Quality'!A:M,6,FALSE))),"-",VLOOKUP(L2213&amp;"-"&amp;E2213,'Np Quality'!A:M,6,FALSE)))</f>
        <v/>
      </c>
      <c r="P2212" s="391" t="str">
        <f>IF(ISBLANK(L2212),"",IF(OR(ISBLANK(VLOOKUP(L2212&amp;"-"&amp;E2212,'Np Quality'!A:M,7,FALSE)),ISERROR(VLOOKUP(L2212&amp;"-"&amp;E2212,'Np Quality'!A:M,7,FALSE))),"-",VLOOKUP(L2212&amp;"-"&amp;E2212,'Np Quality'!A:M,7,FALSE)))</f>
        <v/>
      </c>
      <c r="Q2212" s="391" t="str">
        <f>IF(ISBLANK(L2212),"",IF(OR(ISBLANK(VLOOKUP(L2212&amp;"-"&amp;E2212,'Np Quality'!A:M,8,FALSE)),ISERROR(VLOOKUP(L2212&amp;"-"&amp;E2212,'Np Quality'!A:M,8,FALSE))),"-",VLOOKUP(L2212&amp;"-"&amp;E2212,'Np Quality'!A:M,8,FALSE)))</f>
        <v/>
      </c>
      <c r="R2212" s="283" t="str">
        <f>IF(ISBLANK(L2212),"",IF(OR(ISBLANK(VLOOKUP(L2212&amp;"-"&amp;E2212,'Np Quality'!A:M,9,FALSE)),ISERROR(VLOOKUP(L2212&amp;"-"&amp;E2212,'Np Quality'!A:M,9,FALSE))),"-",VLOOKUP(L2212&amp;"-"&amp;E2212,'Np Quality'!A:M,9,FALSE)))</f>
        <v/>
      </c>
      <c r="S2212" s="150"/>
      <c r="T2212" s="395" t="str">
        <f t="shared" si="240"/>
        <v/>
      </c>
      <c r="U2212" s="395" t="str">
        <f t="shared" si="237"/>
        <v/>
      </c>
      <c r="V2212" s="396"/>
      <c r="W2212" s="282"/>
    </row>
    <row r="2213" spans="1:23">
      <c r="A2213" s="382" t="str">
        <f t="shared" si="238"/>
        <v/>
      </c>
      <c r="B2213" s="383" t="str">
        <f t="shared" si="241"/>
        <v/>
      </c>
      <c r="C2213" s="236"/>
      <c r="D2213" s="282"/>
      <c r="E2213" s="384" t="str">
        <f t="shared" si="239"/>
        <v/>
      </c>
      <c r="F2213" s="388"/>
      <c r="G2213" s="243"/>
      <c r="H2213" s="244"/>
      <c r="I2213" s="243"/>
      <c r="J2213" s="244"/>
      <c r="K2213" s="244"/>
      <c r="L2213" s="244"/>
      <c r="M2213" s="244"/>
      <c r="N2213" s="290"/>
      <c r="O2213" s="391" t="str">
        <f>IF(ISBLANK(L2213),"",IF(OR(ISBLANK(VLOOKUP(L2213&amp;"-"&amp;E2213,'Np Quality'!A:M,6,FALSE)),ISERROR(VLOOKUP(L2213&amp;"-"&amp;E2213,'Np Quality'!A:M,6,FALSE))),"-",VLOOKUP(L2213&amp;"-"&amp;E2213,'Np Quality'!A:M,6,FALSE)))</f>
        <v/>
      </c>
      <c r="P2213" s="391" t="str">
        <f>IF(ISBLANK(L2214),"",IF(OR(ISBLANK(VLOOKUP(L2214&amp;"-"&amp;E2214,'Np Quality'!A:M,7,FALSE)),ISERROR(VLOOKUP(L2214&amp;"-"&amp;E2214,'Np Quality'!A:M,7,FALSE))),"-",VLOOKUP(L2214&amp;"-"&amp;E2214,'Np Quality'!A:M,7,FALSE)))</f>
        <v/>
      </c>
      <c r="Q2213" s="391" t="str">
        <f>IF(ISBLANK(L2213),"",IF(OR(ISBLANK(VLOOKUP(L2213&amp;"-"&amp;E2213,'Np Quality'!A:M,8,FALSE)),ISERROR(VLOOKUP(L2213&amp;"-"&amp;E2213,'Np Quality'!A:M,8,FALSE))),"-",VLOOKUP(L2213&amp;"-"&amp;E2213,'Np Quality'!A:M,8,FALSE)))</f>
        <v/>
      </c>
      <c r="R2213" s="283" t="str">
        <f>IF(ISBLANK(L2213),"",IF(OR(ISBLANK(VLOOKUP(L2213&amp;"-"&amp;E2213,'Np Quality'!A:M,9,FALSE)),ISERROR(VLOOKUP(L2213&amp;"-"&amp;E2213,'Np Quality'!A:M,9,FALSE))),"-",VLOOKUP(L2213&amp;"-"&amp;E2213,'Np Quality'!A:M,9,FALSE)))</f>
        <v/>
      </c>
      <c r="S2213" s="150"/>
      <c r="T2213" s="395" t="str">
        <f t="shared" si="240"/>
        <v/>
      </c>
      <c r="U2213" s="395" t="str">
        <f t="shared" si="237"/>
        <v/>
      </c>
      <c r="V2213" s="396"/>
      <c r="W2213" s="282"/>
    </row>
    <row r="2214" spans="1:23">
      <c r="A2214" s="382" t="str">
        <f t="shared" si="238"/>
        <v/>
      </c>
      <c r="B2214" s="383" t="str">
        <f t="shared" si="241"/>
        <v/>
      </c>
      <c r="C2214" s="236"/>
      <c r="D2214" s="282"/>
      <c r="E2214" s="384" t="str">
        <f t="shared" si="239"/>
        <v/>
      </c>
      <c r="F2214" s="388"/>
      <c r="G2214" s="243"/>
      <c r="H2214" s="244"/>
      <c r="I2214" s="243"/>
      <c r="J2214" s="244"/>
      <c r="K2214" s="244"/>
      <c r="L2214" s="244"/>
      <c r="M2214" s="244"/>
      <c r="N2214" s="290"/>
      <c r="O2214" s="391" t="str">
        <f>IF(ISBLANK(L2214),"",IF(OR(ISBLANK(VLOOKUP(L2214&amp;"-"&amp;E2214,'Np Quality'!A:M,6,FALSE)),ISERROR(VLOOKUP(L2214&amp;"-"&amp;E2214,'Np Quality'!A:M,6,FALSE))),"-",VLOOKUP(L2214&amp;"-"&amp;E2214,'Np Quality'!A:M,6,FALSE)))</f>
        <v/>
      </c>
      <c r="P2214" s="391" t="str">
        <f>IF(ISBLANK(L2214),"",IF(OR(ISBLANK(VLOOKUP(L2214&amp;"-"&amp;E2214,'Np Quality'!A:M,7,FALSE)),ISERROR(VLOOKUP(L2214&amp;"-"&amp;E2214,'Np Quality'!A:M,7,FALSE))),"-",VLOOKUP(L2214&amp;"-"&amp;E2214,'Np Quality'!A:M,7,FALSE)))</f>
        <v/>
      </c>
      <c r="Q2214" s="391" t="str">
        <f>IF(ISBLANK(L2215),"",IF(OR(ISBLANK(VLOOKUP(L2215&amp;"-"&amp;E2215,'Np Quality'!A:M,8,FALSE)),ISERROR(VLOOKUP(L2215&amp;"-"&amp;E2215,'Np Quality'!A:M,8,FALSE))),"-",VLOOKUP(L2215&amp;"-"&amp;E2215,'Np Quality'!A:M,8,FALSE)))</f>
        <v/>
      </c>
      <c r="R2214" s="283" t="str">
        <f>IF(ISBLANK(L2214),"",IF(OR(ISBLANK(VLOOKUP(L2214&amp;"-"&amp;E2214,'Np Quality'!A:M,9,FALSE)),ISERROR(VLOOKUP(L2214&amp;"-"&amp;E2214,'Np Quality'!A:M,9,FALSE))),"-",VLOOKUP(L2214&amp;"-"&amp;E2214,'Np Quality'!A:M,9,FALSE)))</f>
        <v/>
      </c>
      <c r="S2214" s="150"/>
      <c r="T2214" s="395" t="str">
        <f t="shared" si="240"/>
        <v/>
      </c>
      <c r="U2214" s="395" t="str">
        <f t="shared" si="237"/>
        <v/>
      </c>
      <c r="V2214" s="396"/>
      <c r="W2214" s="282"/>
    </row>
    <row r="2215" spans="1:23">
      <c r="A2215" s="382" t="str">
        <f t="shared" si="238"/>
        <v/>
      </c>
      <c r="B2215" s="383" t="str">
        <f t="shared" si="241"/>
        <v/>
      </c>
      <c r="C2215" s="236"/>
      <c r="D2215" s="282"/>
      <c r="E2215" s="384" t="str">
        <f t="shared" si="239"/>
        <v/>
      </c>
      <c r="F2215" s="388"/>
      <c r="G2215" s="243"/>
      <c r="H2215" s="244"/>
      <c r="I2215" s="243"/>
      <c r="J2215" s="244"/>
      <c r="K2215" s="244"/>
      <c r="L2215" s="244"/>
      <c r="M2215" s="244"/>
      <c r="N2215" s="290"/>
      <c r="O2215" s="391" t="str">
        <f>IF(ISBLANK(L2215),"",IF(OR(ISBLANK(VLOOKUP(L2215&amp;"-"&amp;E2215,'Np Quality'!A:M,6,FALSE)),ISERROR(VLOOKUP(L2215&amp;"-"&amp;E2215,'Np Quality'!A:M,6,FALSE))),"-",VLOOKUP(L2215&amp;"-"&amp;E2215,'Np Quality'!A:M,6,FALSE)))</f>
        <v/>
      </c>
      <c r="P2215" s="391" t="str">
        <f>IF(ISBLANK(L2215),"",IF(OR(ISBLANK(VLOOKUP(L2215&amp;"-"&amp;E2215,'Np Quality'!A:M,7,FALSE)),ISERROR(VLOOKUP(L2215&amp;"-"&amp;E2215,'Np Quality'!A:M,7,FALSE))),"-",VLOOKUP(L2215&amp;"-"&amp;E2215,'Np Quality'!A:M,7,FALSE)))</f>
        <v/>
      </c>
      <c r="Q2215" s="391" t="str">
        <f>IF(ISBLANK(L2215),"",IF(OR(ISBLANK(VLOOKUP(L2215&amp;"-"&amp;E2215,'Np Quality'!A:M,8,FALSE)),ISERROR(VLOOKUP(L2215&amp;"-"&amp;E2215,'Np Quality'!A:M,8,FALSE))),"-",VLOOKUP(L2215&amp;"-"&amp;E2215,'Np Quality'!A:M,8,FALSE)))</f>
        <v/>
      </c>
      <c r="R2215" s="283" t="str">
        <f>IF(ISBLANK(L2216),"",IF(OR(ISBLANK(VLOOKUP(L2216&amp;"-"&amp;E2216,'Np Quality'!A:M,9,FALSE)),ISERROR(VLOOKUP(L2216&amp;"-"&amp;E2216,'Np Quality'!A:M,9,FALSE))),"-",VLOOKUP(L2216&amp;"-"&amp;E2216,'Np Quality'!A:M,9,FALSE)))</f>
        <v/>
      </c>
      <c r="S2215" s="150"/>
      <c r="T2215" s="395" t="str">
        <f t="shared" si="240"/>
        <v/>
      </c>
      <c r="U2215" s="395" t="str">
        <f t="shared" si="237"/>
        <v/>
      </c>
      <c r="V2215" s="396"/>
      <c r="W2215" s="282"/>
    </row>
    <row r="2216" spans="1:23">
      <c r="A2216" s="382" t="str">
        <f t="shared" si="238"/>
        <v/>
      </c>
      <c r="B2216" s="383" t="str">
        <f t="shared" si="241"/>
        <v/>
      </c>
      <c r="C2216" s="236"/>
      <c r="D2216" s="282"/>
      <c r="E2216" s="384" t="str">
        <f t="shared" si="239"/>
        <v/>
      </c>
      <c r="F2216" s="388"/>
      <c r="G2216" s="243"/>
      <c r="H2216" s="244"/>
      <c r="I2216" s="243"/>
      <c r="J2216" s="244"/>
      <c r="K2216" s="244"/>
      <c r="L2216" s="244"/>
      <c r="M2216" s="244"/>
      <c r="N2216" s="290"/>
      <c r="O2216" s="391" t="str">
        <f>IF(ISBLANK(L2216),"",IF(OR(ISBLANK(VLOOKUP(L2216&amp;"-"&amp;E2216,'Np Quality'!A:M,6,FALSE)),ISERROR(VLOOKUP(L2216&amp;"-"&amp;E2216,'Np Quality'!A:M,6,FALSE))),"-",VLOOKUP(L2216&amp;"-"&amp;E2216,'Np Quality'!A:M,6,FALSE)))</f>
        <v/>
      </c>
      <c r="P2216" s="391" t="str">
        <f>IF(ISBLANK(L2216),"",IF(OR(ISBLANK(VLOOKUP(L2216&amp;"-"&amp;E2216,'Np Quality'!A:M,7,FALSE)),ISERROR(VLOOKUP(L2216&amp;"-"&amp;E2216,'Np Quality'!A:M,7,FALSE))),"-",VLOOKUP(L2216&amp;"-"&amp;E2216,'Np Quality'!A:M,7,FALSE)))</f>
        <v/>
      </c>
      <c r="Q2216" s="391" t="str">
        <f>IF(ISBLANK(L2216),"",IF(OR(ISBLANK(VLOOKUP(L2216&amp;"-"&amp;E2216,'Np Quality'!A:M,8,FALSE)),ISERROR(VLOOKUP(L2216&amp;"-"&amp;E2216,'Np Quality'!A:M,8,FALSE))),"-",VLOOKUP(L2216&amp;"-"&amp;E2216,'Np Quality'!A:M,8,FALSE)))</f>
        <v/>
      </c>
      <c r="R2216" s="283" t="str">
        <f>IF(ISBLANK(L2216),"",IF(OR(ISBLANK(VLOOKUP(L2216&amp;"-"&amp;E2216,'Np Quality'!A:M,9,FALSE)),ISERROR(VLOOKUP(L2216&amp;"-"&amp;E2216,'Np Quality'!A:M,9,FALSE))),"-",VLOOKUP(L2216&amp;"-"&amp;E2216,'Np Quality'!A:M,9,FALSE)))</f>
        <v/>
      </c>
      <c r="S2216" s="150"/>
      <c r="T2216" s="395" t="str">
        <f t="shared" si="240"/>
        <v/>
      </c>
      <c r="U2216" s="395" t="str">
        <f t="shared" si="237"/>
        <v/>
      </c>
      <c r="V2216" s="396"/>
      <c r="W2216" s="282"/>
    </row>
    <row r="2217" spans="1:23">
      <c r="A2217" s="382" t="str">
        <f t="shared" si="238"/>
        <v/>
      </c>
      <c r="B2217" s="383" t="str">
        <f t="shared" si="241"/>
        <v/>
      </c>
      <c r="C2217" s="236"/>
      <c r="D2217" s="282"/>
      <c r="E2217" s="384" t="str">
        <f t="shared" si="239"/>
        <v/>
      </c>
      <c r="F2217" s="388"/>
      <c r="G2217" s="243"/>
      <c r="H2217" s="244"/>
      <c r="I2217" s="243"/>
      <c r="J2217" s="244"/>
      <c r="K2217" s="244"/>
      <c r="L2217" s="244"/>
      <c r="M2217" s="244"/>
      <c r="N2217" s="290"/>
      <c r="O2217" s="391" t="str">
        <f>IF(ISBLANK(L2217),"",IF(OR(ISBLANK(VLOOKUP(L2217&amp;"-"&amp;E2217,'Np Quality'!A:M,6,FALSE)),ISERROR(VLOOKUP(L2217&amp;"-"&amp;E2217,'Np Quality'!A:M,6,FALSE))),"-",VLOOKUP(L2217&amp;"-"&amp;E2217,'Np Quality'!A:M,6,FALSE)))</f>
        <v/>
      </c>
      <c r="P2217" s="391" t="str">
        <f>IF(ISBLANK(L2217),"",IF(OR(ISBLANK(VLOOKUP(L2217&amp;"-"&amp;E2217,'Np Quality'!A:M,7,FALSE)),ISERROR(VLOOKUP(L2217&amp;"-"&amp;E2217,'Np Quality'!A:M,7,FALSE))),"-",VLOOKUP(L2217&amp;"-"&amp;E2217,'Np Quality'!A:M,7,FALSE)))</f>
        <v/>
      </c>
      <c r="Q2217" s="391" t="str">
        <f>IF(ISBLANK(L2217),"",IF(OR(ISBLANK(VLOOKUP(L2217&amp;"-"&amp;E2217,'Np Quality'!A:M,8,FALSE)),ISERROR(VLOOKUP(L2217&amp;"-"&amp;E2217,'Np Quality'!A:M,8,FALSE))),"-",VLOOKUP(L2217&amp;"-"&amp;E2217,'Np Quality'!A:M,8,FALSE)))</f>
        <v/>
      </c>
      <c r="R2217" s="283" t="str">
        <f>IF(ISBLANK(L2217),"",IF(OR(ISBLANK(VLOOKUP(L2217&amp;"-"&amp;E2217,'Np Quality'!A:M,9,FALSE)),ISERROR(VLOOKUP(L2217&amp;"-"&amp;E2217,'Np Quality'!A:M,9,FALSE))),"-",VLOOKUP(L2217&amp;"-"&amp;E2217,'Np Quality'!A:M,9,FALSE)))</f>
        <v/>
      </c>
      <c r="S2217" s="150"/>
      <c r="T2217" s="395" t="str">
        <f t="shared" si="240"/>
        <v/>
      </c>
      <c r="U2217" s="395" t="str">
        <f t="shared" si="237"/>
        <v/>
      </c>
      <c r="V2217" s="396"/>
      <c r="W2217" s="282"/>
    </row>
    <row r="2218" spans="1:23">
      <c r="A2218" s="382" t="str">
        <f t="shared" si="238"/>
        <v/>
      </c>
      <c r="B2218" s="383" t="str">
        <f t="shared" si="241"/>
        <v/>
      </c>
      <c r="C2218" s="236"/>
      <c r="D2218" s="282"/>
      <c r="E2218" s="384" t="str">
        <f t="shared" si="239"/>
        <v/>
      </c>
      <c r="F2218" s="388"/>
      <c r="G2218" s="243"/>
      <c r="H2218" s="244"/>
      <c r="I2218" s="243"/>
      <c r="J2218" s="244"/>
      <c r="K2218" s="244"/>
      <c r="L2218" s="244"/>
      <c r="M2218" s="244"/>
      <c r="N2218" s="290"/>
      <c r="O2218" s="391" t="str">
        <f>IF(ISBLANK(L2218),"",IF(OR(ISBLANK(VLOOKUP(L2218&amp;"-"&amp;E2218,'Np Quality'!A:M,6,FALSE)),ISERROR(VLOOKUP(L2218&amp;"-"&amp;E2218,'Np Quality'!A:M,6,FALSE))),"-",VLOOKUP(L2218&amp;"-"&amp;E2218,'Np Quality'!A:M,6,FALSE)))</f>
        <v/>
      </c>
      <c r="P2218" s="391" t="str">
        <f>IF(ISBLANK(L2218),"",IF(OR(ISBLANK(VLOOKUP(L2218&amp;"-"&amp;E2218,'Np Quality'!A:M,7,FALSE)),ISERROR(VLOOKUP(L2218&amp;"-"&amp;E2218,'Np Quality'!A:M,7,FALSE))),"-",VLOOKUP(L2218&amp;"-"&amp;E2218,'Np Quality'!A:M,7,FALSE)))</f>
        <v/>
      </c>
      <c r="Q2218" s="391" t="str">
        <f>IF(ISBLANK(L2218),"",IF(OR(ISBLANK(VLOOKUP(L2218&amp;"-"&amp;E2218,'Np Quality'!A:M,8,FALSE)),ISERROR(VLOOKUP(L2218&amp;"-"&amp;E2218,'Np Quality'!A:M,8,FALSE))),"-",VLOOKUP(L2218&amp;"-"&amp;E2218,'Np Quality'!A:M,8,FALSE)))</f>
        <v/>
      </c>
      <c r="R2218" s="283" t="str">
        <f>IF(ISBLANK(L2218),"",IF(OR(ISBLANK(VLOOKUP(L2218&amp;"-"&amp;E2218,'Np Quality'!A:M,9,FALSE)),ISERROR(VLOOKUP(L2218&amp;"-"&amp;E2218,'Np Quality'!A:M,9,FALSE))),"-",VLOOKUP(L2218&amp;"-"&amp;E2218,'Np Quality'!A:M,9,FALSE)))</f>
        <v/>
      </c>
      <c r="S2218" s="150"/>
      <c r="T2218" s="395" t="str">
        <f t="shared" si="240"/>
        <v/>
      </c>
      <c r="U2218" s="395" t="str">
        <f t="shared" si="237"/>
        <v/>
      </c>
      <c r="V2218" s="396"/>
      <c r="W2218" s="282"/>
    </row>
    <row r="2219" spans="1:23">
      <c r="A2219" s="382" t="str">
        <f t="shared" si="238"/>
        <v/>
      </c>
      <c r="B2219" s="383" t="str">
        <f t="shared" si="241"/>
        <v/>
      </c>
      <c r="C2219" s="236"/>
      <c r="D2219" s="282"/>
      <c r="E2219" s="384" t="str">
        <f t="shared" si="239"/>
        <v/>
      </c>
      <c r="F2219" s="388"/>
      <c r="G2219" s="243"/>
      <c r="H2219" s="244"/>
      <c r="I2219" s="243"/>
      <c r="J2219" s="244"/>
      <c r="K2219" s="244"/>
      <c r="L2219" s="244"/>
      <c r="M2219" s="244"/>
      <c r="N2219" s="290"/>
      <c r="O2219" s="391" t="str">
        <f>IF(ISBLANK(L2219),"",IF(OR(ISBLANK(VLOOKUP(L2219&amp;"-"&amp;E2219,'Np Quality'!A:M,6,FALSE)),ISERROR(VLOOKUP(L2219&amp;"-"&amp;E2219,'Np Quality'!A:M,6,FALSE))),"-",VLOOKUP(L2219&amp;"-"&amp;E2219,'Np Quality'!A:M,6,FALSE)))</f>
        <v/>
      </c>
      <c r="P2219" s="391" t="str">
        <f>IF(ISBLANK(L2219),"",IF(OR(ISBLANK(VLOOKUP(L2219&amp;"-"&amp;E2219,'Np Quality'!A:M,7,FALSE)),ISERROR(VLOOKUP(L2219&amp;"-"&amp;E2219,'Np Quality'!A:M,7,FALSE))),"-",VLOOKUP(L2219&amp;"-"&amp;E2219,'Np Quality'!A:M,7,FALSE)))</f>
        <v/>
      </c>
      <c r="Q2219" s="391" t="str">
        <f>IF(ISBLANK(L2219),"",IF(OR(ISBLANK(VLOOKUP(L2219&amp;"-"&amp;E2219,'Np Quality'!A:M,8,FALSE)),ISERROR(VLOOKUP(L2219&amp;"-"&amp;E2219,'Np Quality'!A:M,8,FALSE))),"-",VLOOKUP(L2219&amp;"-"&amp;E2219,'Np Quality'!A:M,8,FALSE)))</f>
        <v/>
      </c>
      <c r="R2219" s="283" t="str">
        <f>IF(ISBLANK(L2219),"",IF(OR(ISBLANK(VLOOKUP(L2219&amp;"-"&amp;E2219,'Np Quality'!A:M,9,FALSE)),ISERROR(VLOOKUP(L2219&amp;"-"&amp;E2219,'Np Quality'!A:M,9,FALSE))),"-",VLOOKUP(L2219&amp;"-"&amp;E2219,'Np Quality'!A:M,9,FALSE)))</f>
        <v/>
      </c>
      <c r="S2219" s="150"/>
      <c r="T2219" s="395" t="str">
        <f t="shared" si="240"/>
        <v/>
      </c>
      <c r="U2219" s="395" t="str">
        <f t="shared" si="237"/>
        <v/>
      </c>
      <c r="V2219" s="396"/>
      <c r="W2219" s="282"/>
    </row>
    <row r="2220" spans="1:23">
      <c r="A2220" s="382" t="str">
        <f t="shared" si="238"/>
        <v/>
      </c>
      <c r="B2220" s="383" t="str">
        <f t="shared" si="241"/>
        <v/>
      </c>
      <c r="C2220" s="236"/>
      <c r="D2220" s="282"/>
      <c r="E2220" s="384" t="str">
        <f t="shared" si="239"/>
        <v/>
      </c>
      <c r="F2220" s="388"/>
      <c r="G2220" s="243"/>
      <c r="H2220" s="244"/>
      <c r="I2220" s="243"/>
      <c r="J2220" s="244"/>
      <c r="K2220" s="244"/>
      <c r="L2220" s="244"/>
      <c r="M2220" s="244"/>
      <c r="N2220" s="290"/>
      <c r="O2220" s="391" t="str">
        <f>IF(ISBLANK(L2220),"",IF(OR(ISBLANK(VLOOKUP(L2220&amp;"-"&amp;E2220,'Np Quality'!A:M,6,FALSE)),ISERROR(VLOOKUP(L2220&amp;"-"&amp;E2220,'Np Quality'!A:M,6,FALSE))),"-",VLOOKUP(L2220&amp;"-"&amp;E2220,'Np Quality'!A:M,6,FALSE)))</f>
        <v/>
      </c>
      <c r="P2220" s="391" t="str">
        <f>IF(ISBLANK(L2220),"",IF(OR(ISBLANK(VLOOKUP(L2220&amp;"-"&amp;E2220,'Np Quality'!A:M,7,FALSE)),ISERROR(VLOOKUP(L2220&amp;"-"&amp;E2220,'Np Quality'!A:M,7,FALSE))),"-",VLOOKUP(L2220&amp;"-"&amp;E2220,'Np Quality'!A:M,7,FALSE)))</f>
        <v/>
      </c>
      <c r="Q2220" s="391" t="str">
        <f>IF(ISBLANK(L2220),"",IF(OR(ISBLANK(VLOOKUP(L2220&amp;"-"&amp;E2220,'Np Quality'!A:M,8,FALSE)),ISERROR(VLOOKUP(L2220&amp;"-"&amp;E2220,'Np Quality'!A:M,8,FALSE))),"-",VLOOKUP(L2220&amp;"-"&amp;E2220,'Np Quality'!A:M,8,FALSE)))</f>
        <v/>
      </c>
      <c r="R2220" s="283" t="str">
        <f>IF(ISBLANK(L2220),"",IF(OR(ISBLANK(VLOOKUP(L2220&amp;"-"&amp;E2220,'Np Quality'!A:M,9,FALSE)),ISERROR(VLOOKUP(L2220&amp;"-"&amp;E2220,'Np Quality'!A:M,9,FALSE))),"-",VLOOKUP(L2220&amp;"-"&amp;E2220,'Np Quality'!A:M,9,FALSE)))</f>
        <v/>
      </c>
      <c r="S2220" s="150"/>
      <c r="T2220" s="395" t="str">
        <f t="shared" si="240"/>
        <v/>
      </c>
      <c r="U2220" s="395" t="str">
        <f t="shared" si="237"/>
        <v/>
      </c>
      <c r="V2220" s="396"/>
      <c r="W2220" s="282"/>
    </row>
    <row r="2221" spans="1:23">
      <c r="A2221" s="382" t="str">
        <f t="shared" si="238"/>
        <v/>
      </c>
      <c r="B2221" s="383" t="str">
        <f t="shared" si="241"/>
        <v/>
      </c>
      <c r="C2221" s="236"/>
      <c r="D2221" s="282"/>
      <c r="E2221" s="384" t="str">
        <f t="shared" si="239"/>
        <v/>
      </c>
      <c r="F2221" s="388"/>
      <c r="G2221" s="243"/>
      <c r="H2221" s="244"/>
      <c r="I2221" s="243"/>
      <c r="J2221" s="244"/>
      <c r="K2221" s="244"/>
      <c r="L2221" s="244"/>
      <c r="M2221" s="244"/>
      <c r="N2221" s="290"/>
      <c r="O2221" s="391" t="str">
        <f>IF(ISBLANK(L2221),"",IF(OR(ISBLANK(VLOOKUP(L2221&amp;"-"&amp;E2221,'Np Quality'!A:M,6,FALSE)),ISERROR(VLOOKUP(L2221&amp;"-"&amp;E2221,'Np Quality'!A:M,6,FALSE))),"-",VLOOKUP(L2221&amp;"-"&amp;E2221,'Np Quality'!A:M,6,FALSE)))</f>
        <v/>
      </c>
      <c r="P2221" s="391" t="str">
        <f>IF(ISBLANK(L2221),"",IF(OR(ISBLANK(VLOOKUP(L2221&amp;"-"&amp;E2221,'Np Quality'!A:M,7,FALSE)),ISERROR(VLOOKUP(L2221&amp;"-"&amp;E2221,'Np Quality'!A:M,7,FALSE))),"-",VLOOKUP(L2221&amp;"-"&amp;E2221,'Np Quality'!A:M,7,FALSE)))</f>
        <v/>
      </c>
      <c r="Q2221" s="391" t="str">
        <f>IF(ISBLANK(L2221),"",IF(OR(ISBLANK(VLOOKUP(L2221&amp;"-"&amp;E2221,'Np Quality'!A:M,8,FALSE)),ISERROR(VLOOKUP(L2221&amp;"-"&amp;E2221,'Np Quality'!A:M,8,FALSE))),"-",VLOOKUP(L2221&amp;"-"&amp;E2221,'Np Quality'!A:M,8,FALSE)))</f>
        <v/>
      </c>
      <c r="R2221" s="283" t="str">
        <f>IF(ISBLANK(L2221),"",IF(OR(ISBLANK(VLOOKUP(L2221&amp;"-"&amp;E2221,'Np Quality'!A:M,9,FALSE)),ISERROR(VLOOKUP(L2221&amp;"-"&amp;E2221,'Np Quality'!A:M,9,FALSE))),"-",VLOOKUP(L2221&amp;"-"&amp;E2221,'Np Quality'!A:M,9,FALSE)))</f>
        <v/>
      </c>
      <c r="S2221" s="150"/>
      <c r="T2221" s="395" t="str">
        <f t="shared" si="240"/>
        <v/>
      </c>
      <c r="U2221" s="395" t="str">
        <f t="shared" si="237"/>
        <v/>
      </c>
      <c r="V2221" s="396"/>
      <c r="W2221" s="282"/>
    </row>
    <row r="2222" spans="1:23">
      <c r="A2222" s="382" t="str">
        <f t="shared" si="238"/>
        <v/>
      </c>
      <c r="B2222" s="383" t="str">
        <f t="shared" si="241"/>
        <v/>
      </c>
      <c r="C2222" s="236"/>
      <c r="D2222" s="282"/>
      <c r="E2222" s="384" t="str">
        <f t="shared" si="239"/>
        <v/>
      </c>
      <c r="F2222" s="388"/>
      <c r="G2222" s="243"/>
      <c r="H2222" s="244"/>
      <c r="I2222" s="243"/>
      <c r="J2222" s="244"/>
      <c r="K2222" s="244"/>
      <c r="L2222" s="244"/>
      <c r="M2222" s="244"/>
      <c r="N2222" s="290"/>
      <c r="O2222" s="391" t="str">
        <f>IF(ISBLANK(L2223),"",IF(OR(ISBLANK(VLOOKUP(L2223&amp;"-"&amp;E2223,'Np Quality'!A:M,6,FALSE)),ISERROR(VLOOKUP(L2223&amp;"-"&amp;E2223,'Np Quality'!A:M,6,FALSE))),"-",VLOOKUP(L2223&amp;"-"&amp;E2223,'Np Quality'!A:M,6,FALSE)))</f>
        <v/>
      </c>
      <c r="P2222" s="391" t="str">
        <f>IF(ISBLANK(L2222),"",IF(OR(ISBLANK(VLOOKUP(L2222&amp;"-"&amp;E2222,'Np Quality'!A:M,7,FALSE)),ISERROR(VLOOKUP(L2222&amp;"-"&amp;E2222,'Np Quality'!A:M,7,FALSE))),"-",VLOOKUP(L2222&amp;"-"&amp;E2222,'Np Quality'!A:M,7,FALSE)))</f>
        <v/>
      </c>
      <c r="Q2222" s="391" t="str">
        <f>IF(ISBLANK(L2222),"",IF(OR(ISBLANK(VLOOKUP(L2222&amp;"-"&amp;E2222,'Np Quality'!A:M,8,FALSE)),ISERROR(VLOOKUP(L2222&amp;"-"&amp;E2222,'Np Quality'!A:M,8,FALSE))),"-",VLOOKUP(L2222&amp;"-"&amp;E2222,'Np Quality'!A:M,8,FALSE)))</f>
        <v/>
      </c>
      <c r="R2222" s="283" t="str">
        <f>IF(ISBLANK(L2222),"",IF(OR(ISBLANK(VLOOKUP(L2222&amp;"-"&amp;E2222,'Np Quality'!A:M,9,FALSE)),ISERROR(VLOOKUP(L2222&amp;"-"&amp;E2222,'Np Quality'!A:M,9,FALSE))),"-",VLOOKUP(L2222&amp;"-"&amp;E2222,'Np Quality'!A:M,9,FALSE)))</f>
        <v/>
      </c>
      <c r="S2222" s="150"/>
      <c r="T2222" s="395" t="str">
        <f t="shared" si="240"/>
        <v/>
      </c>
      <c r="U2222" s="395" t="str">
        <f t="shared" si="237"/>
        <v/>
      </c>
      <c r="V2222" s="396"/>
      <c r="W2222" s="282"/>
    </row>
    <row r="2223" spans="1:23">
      <c r="A2223" s="382" t="str">
        <f t="shared" si="238"/>
        <v/>
      </c>
      <c r="B2223" s="383" t="str">
        <f t="shared" si="241"/>
        <v/>
      </c>
      <c r="C2223" s="236"/>
      <c r="D2223" s="282"/>
      <c r="E2223" s="384" t="str">
        <f t="shared" si="239"/>
        <v/>
      </c>
      <c r="F2223" s="388"/>
      <c r="G2223" s="243"/>
      <c r="H2223" s="244"/>
      <c r="I2223" s="243"/>
      <c r="J2223" s="244"/>
      <c r="K2223" s="244"/>
      <c r="L2223" s="244"/>
      <c r="M2223" s="244"/>
      <c r="N2223" s="290"/>
      <c r="O2223" s="391" t="str">
        <f>IF(ISBLANK(L2223),"",IF(OR(ISBLANK(VLOOKUP(L2223&amp;"-"&amp;E2223,'Np Quality'!A:M,6,FALSE)),ISERROR(VLOOKUP(L2223&amp;"-"&amp;E2223,'Np Quality'!A:M,6,FALSE))),"-",VLOOKUP(L2223&amp;"-"&amp;E2223,'Np Quality'!A:M,6,FALSE)))</f>
        <v/>
      </c>
      <c r="P2223" s="391" t="str">
        <f>IF(ISBLANK(L2224),"",IF(OR(ISBLANK(VLOOKUP(L2224&amp;"-"&amp;E2224,'Np Quality'!A:M,7,FALSE)),ISERROR(VLOOKUP(L2224&amp;"-"&amp;E2224,'Np Quality'!A:M,7,FALSE))),"-",VLOOKUP(L2224&amp;"-"&amp;E2224,'Np Quality'!A:M,7,FALSE)))</f>
        <v/>
      </c>
      <c r="Q2223" s="391" t="str">
        <f>IF(ISBLANK(L2223),"",IF(OR(ISBLANK(VLOOKUP(L2223&amp;"-"&amp;E2223,'Np Quality'!A:M,8,FALSE)),ISERROR(VLOOKUP(L2223&amp;"-"&amp;E2223,'Np Quality'!A:M,8,FALSE))),"-",VLOOKUP(L2223&amp;"-"&amp;E2223,'Np Quality'!A:M,8,FALSE)))</f>
        <v/>
      </c>
      <c r="R2223" s="283" t="str">
        <f>IF(ISBLANK(L2223),"",IF(OR(ISBLANK(VLOOKUP(L2223&amp;"-"&amp;E2223,'Np Quality'!A:M,9,FALSE)),ISERROR(VLOOKUP(L2223&amp;"-"&amp;E2223,'Np Quality'!A:M,9,FALSE))),"-",VLOOKUP(L2223&amp;"-"&amp;E2223,'Np Quality'!A:M,9,FALSE)))</f>
        <v/>
      </c>
      <c r="S2223" s="150"/>
      <c r="T2223" s="395" t="str">
        <f t="shared" si="240"/>
        <v/>
      </c>
      <c r="U2223" s="395" t="str">
        <f t="shared" si="237"/>
        <v/>
      </c>
      <c r="V2223" s="396"/>
      <c r="W2223" s="282"/>
    </row>
    <row r="2224" spans="1:23">
      <c r="A2224" s="382" t="str">
        <f t="shared" si="238"/>
        <v/>
      </c>
      <c r="B2224" s="383" t="str">
        <f t="shared" si="241"/>
        <v/>
      </c>
      <c r="C2224" s="236"/>
      <c r="D2224" s="282"/>
      <c r="E2224" s="384" t="str">
        <f t="shared" si="239"/>
        <v/>
      </c>
      <c r="F2224" s="388"/>
      <c r="G2224" s="243"/>
      <c r="H2224" s="244"/>
      <c r="I2224" s="243"/>
      <c r="J2224" s="244"/>
      <c r="K2224" s="244"/>
      <c r="L2224" s="244"/>
      <c r="M2224" s="244"/>
      <c r="N2224" s="290"/>
      <c r="O2224" s="391" t="str">
        <f>IF(ISBLANK(L2224),"",IF(OR(ISBLANK(VLOOKUP(L2224&amp;"-"&amp;E2224,'Np Quality'!A:M,6,FALSE)),ISERROR(VLOOKUP(L2224&amp;"-"&amp;E2224,'Np Quality'!A:M,6,FALSE))),"-",VLOOKUP(L2224&amp;"-"&amp;E2224,'Np Quality'!A:M,6,FALSE)))</f>
        <v/>
      </c>
      <c r="P2224" s="391" t="str">
        <f>IF(ISBLANK(L2224),"",IF(OR(ISBLANK(VLOOKUP(L2224&amp;"-"&amp;E2224,'Np Quality'!A:M,7,FALSE)),ISERROR(VLOOKUP(L2224&amp;"-"&amp;E2224,'Np Quality'!A:M,7,FALSE))),"-",VLOOKUP(L2224&amp;"-"&amp;E2224,'Np Quality'!A:M,7,FALSE)))</f>
        <v/>
      </c>
      <c r="Q2224" s="391" t="str">
        <f>IF(ISBLANK(L2225),"",IF(OR(ISBLANK(VLOOKUP(L2225&amp;"-"&amp;E2225,'Np Quality'!A:M,8,FALSE)),ISERROR(VLOOKUP(L2225&amp;"-"&amp;E2225,'Np Quality'!A:M,8,FALSE))),"-",VLOOKUP(L2225&amp;"-"&amp;E2225,'Np Quality'!A:M,8,FALSE)))</f>
        <v/>
      </c>
      <c r="R2224" s="283" t="str">
        <f>IF(ISBLANK(L2224),"",IF(OR(ISBLANK(VLOOKUP(L2224&amp;"-"&amp;E2224,'Np Quality'!A:M,9,FALSE)),ISERROR(VLOOKUP(L2224&amp;"-"&amp;E2224,'Np Quality'!A:M,9,FALSE))),"-",VLOOKUP(L2224&amp;"-"&amp;E2224,'Np Quality'!A:M,9,FALSE)))</f>
        <v/>
      </c>
      <c r="S2224" s="150"/>
      <c r="T2224" s="395" t="str">
        <f t="shared" si="240"/>
        <v/>
      </c>
      <c r="U2224" s="395" t="str">
        <f t="shared" si="237"/>
        <v/>
      </c>
      <c r="V2224" s="396"/>
      <c r="W2224" s="282"/>
    </row>
    <row r="2225" spans="1:23">
      <c r="A2225" s="382" t="str">
        <f t="shared" si="238"/>
        <v/>
      </c>
      <c r="B2225" s="383" t="str">
        <f t="shared" si="241"/>
        <v/>
      </c>
      <c r="C2225" s="236"/>
      <c r="D2225" s="282"/>
      <c r="E2225" s="384" t="str">
        <f t="shared" si="239"/>
        <v/>
      </c>
      <c r="F2225" s="388"/>
      <c r="G2225" s="243"/>
      <c r="H2225" s="244"/>
      <c r="I2225" s="243"/>
      <c r="J2225" s="244"/>
      <c r="K2225" s="244"/>
      <c r="L2225" s="244"/>
      <c r="M2225" s="244"/>
      <c r="N2225" s="290"/>
      <c r="O2225" s="391" t="str">
        <f>IF(ISBLANK(L2225),"",IF(OR(ISBLANK(VLOOKUP(L2225&amp;"-"&amp;E2225,'Np Quality'!A:M,6,FALSE)),ISERROR(VLOOKUP(L2225&amp;"-"&amp;E2225,'Np Quality'!A:M,6,FALSE))),"-",VLOOKUP(L2225&amp;"-"&amp;E2225,'Np Quality'!A:M,6,FALSE)))</f>
        <v/>
      </c>
      <c r="P2225" s="391" t="str">
        <f>IF(ISBLANK(L2225),"",IF(OR(ISBLANK(VLOOKUP(L2225&amp;"-"&amp;E2225,'Np Quality'!A:M,7,FALSE)),ISERROR(VLOOKUP(L2225&amp;"-"&amp;E2225,'Np Quality'!A:M,7,FALSE))),"-",VLOOKUP(L2225&amp;"-"&amp;E2225,'Np Quality'!A:M,7,FALSE)))</f>
        <v/>
      </c>
      <c r="Q2225" s="391" t="str">
        <f>IF(ISBLANK(L2225),"",IF(OR(ISBLANK(VLOOKUP(L2225&amp;"-"&amp;E2225,'Np Quality'!A:M,8,FALSE)),ISERROR(VLOOKUP(L2225&amp;"-"&amp;E2225,'Np Quality'!A:M,8,FALSE))),"-",VLOOKUP(L2225&amp;"-"&amp;E2225,'Np Quality'!A:M,8,FALSE)))</f>
        <v/>
      </c>
      <c r="R2225" s="283" t="str">
        <f>IF(ISBLANK(L2226),"",IF(OR(ISBLANK(VLOOKUP(L2226&amp;"-"&amp;E2226,'Np Quality'!A:M,9,FALSE)),ISERROR(VLOOKUP(L2226&amp;"-"&amp;E2226,'Np Quality'!A:M,9,FALSE))),"-",VLOOKUP(L2226&amp;"-"&amp;E2226,'Np Quality'!A:M,9,FALSE)))</f>
        <v/>
      </c>
      <c r="S2225" s="150"/>
      <c r="T2225" s="395" t="str">
        <f t="shared" si="240"/>
        <v/>
      </c>
      <c r="U2225" s="395" t="str">
        <f t="shared" si="237"/>
        <v/>
      </c>
      <c r="V2225" s="396"/>
      <c r="W2225" s="282"/>
    </row>
    <row r="2226" spans="1:23">
      <c r="A2226" s="382" t="str">
        <f t="shared" si="238"/>
        <v/>
      </c>
      <c r="B2226" s="383" t="str">
        <f t="shared" si="241"/>
        <v/>
      </c>
      <c r="C2226" s="236"/>
      <c r="D2226" s="282"/>
      <c r="E2226" s="384" t="str">
        <f t="shared" si="239"/>
        <v/>
      </c>
      <c r="F2226" s="388"/>
      <c r="G2226" s="243"/>
      <c r="H2226" s="244"/>
      <c r="I2226" s="243"/>
      <c r="J2226" s="244"/>
      <c r="K2226" s="244"/>
      <c r="L2226" s="244"/>
      <c r="M2226" s="244"/>
      <c r="N2226" s="290"/>
      <c r="O2226" s="391" t="str">
        <f>IF(ISBLANK(L2226),"",IF(OR(ISBLANK(VLOOKUP(L2226&amp;"-"&amp;E2226,'Np Quality'!A:M,6,FALSE)),ISERROR(VLOOKUP(L2226&amp;"-"&amp;E2226,'Np Quality'!A:M,6,FALSE))),"-",VLOOKUP(L2226&amp;"-"&amp;E2226,'Np Quality'!A:M,6,FALSE)))</f>
        <v/>
      </c>
      <c r="P2226" s="391" t="str">
        <f>IF(ISBLANK(L2226),"",IF(OR(ISBLANK(VLOOKUP(L2226&amp;"-"&amp;E2226,'Np Quality'!A:M,7,FALSE)),ISERROR(VLOOKUP(L2226&amp;"-"&amp;E2226,'Np Quality'!A:M,7,FALSE))),"-",VLOOKUP(L2226&amp;"-"&amp;E2226,'Np Quality'!A:M,7,FALSE)))</f>
        <v/>
      </c>
      <c r="Q2226" s="391" t="str">
        <f>IF(ISBLANK(L2226),"",IF(OR(ISBLANK(VLOOKUP(L2226&amp;"-"&amp;E2226,'Np Quality'!A:M,8,FALSE)),ISERROR(VLOOKUP(L2226&amp;"-"&amp;E2226,'Np Quality'!A:M,8,FALSE))),"-",VLOOKUP(L2226&amp;"-"&amp;E2226,'Np Quality'!A:M,8,FALSE)))</f>
        <v/>
      </c>
      <c r="R2226" s="283" t="str">
        <f>IF(ISBLANK(L2226),"",IF(OR(ISBLANK(VLOOKUP(L2226&amp;"-"&amp;E2226,'Np Quality'!A:M,9,FALSE)),ISERROR(VLOOKUP(L2226&amp;"-"&amp;E2226,'Np Quality'!A:M,9,FALSE))),"-",VLOOKUP(L2226&amp;"-"&amp;E2226,'Np Quality'!A:M,9,FALSE)))</f>
        <v/>
      </c>
      <c r="S2226" s="150"/>
      <c r="T2226" s="395" t="str">
        <f t="shared" si="240"/>
        <v/>
      </c>
      <c r="U2226" s="395" t="str">
        <f t="shared" si="237"/>
        <v/>
      </c>
      <c r="V2226" s="396"/>
      <c r="W2226" s="282"/>
    </row>
    <row r="2227" spans="1:23">
      <c r="A2227" s="382" t="str">
        <f t="shared" si="238"/>
        <v/>
      </c>
      <c r="B2227" s="383" t="str">
        <f t="shared" si="241"/>
        <v/>
      </c>
      <c r="C2227" s="236"/>
      <c r="D2227" s="282"/>
      <c r="E2227" s="384" t="str">
        <f t="shared" si="239"/>
        <v/>
      </c>
      <c r="F2227" s="388"/>
      <c r="G2227" s="243"/>
      <c r="H2227" s="244"/>
      <c r="I2227" s="243"/>
      <c r="J2227" s="244"/>
      <c r="K2227" s="244"/>
      <c r="L2227" s="244"/>
      <c r="M2227" s="244"/>
      <c r="N2227" s="290"/>
      <c r="O2227" s="391" t="str">
        <f>IF(ISBLANK(L2227),"",IF(OR(ISBLANK(VLOOKUP(L2227&amp;"-"&amp;E2227,'Np Quality'!A:M,6,FALSE)),ISERROR(VLOOKUP(L2227&amp;"-"&amp;E2227,'Np Quality'!A:M,6,FALSE))),"-",VLOOKUP(L2227&amp;"-"&amp;E2227,'Np Quality'!A:M,6,FALSE)))</f>
        <v/>
      </c>
      <c r="P2227" s="391" t="str">
        <f>IF(ISBLANK(L2227),"",IF(OR(ISBLANK(VLOOKUP(L2227&amp;"-"&amp;E2227,'Np Quality'!A:M,7,FALSE)),ISERROR(VLOOKUP(L2227&amp;"-"&amp;E2227,'Np Quality'!A:M,7,FALSE))),"-",VLOOKUP(L2227&amp;"-"&amp;E2227,'Np Quality'!A:M,7,FALSE)))</f>
        <v/>
      </c>
      <c r="Q2227" s="391" t="str">
        <f>IF(ISBLANK(L2227),"",IF(OR(ISBLANK(VLOOKUP(L2227&amp;"-"&amp;E2227,'Np Quality'!A:M,8,FALSE)),ISERROR(VLOOKUP(L2227&amp;"-"&amp;E2227,'Np Quality'!A:M,8,FALSE))),"-",VLOOKUP(L2227&amp;"-"&amp;E2227,'Np Quality'!A:M,8,FALSE)))</f>
        <v/>
      </c>
      <c r="R2227" s="283" t="str">
        <f>IF(ISBLANK(L2227),"",IF(OR(ISBLANK(VLOOKUP(L2227&amp;"-"&amp;E2227,'Np Quality'!A:M,9,FALSE)),ISERROR(VLOOKUP(L2227&amp;"-"&amp;E2227,'Np Quality'!A:M,9,FALSE))),"-",VLOOKUP(L2227&amp;"-"&amp;E2227,'Np Quality'!A:M,9,FALSE)))</f>
        <v/>
      </c>
      <c r="S2227" s="150"/>
      <c r="T2227" s="395" t="str">
        <f t="shared" si="240"/>
        <v/>
      </c>
      <c r="U2227" s="395" t="str">
        <f t="shared" si="237"/>
        <v/>
      </c>
      <c r="V2227" s="396"/>
      <c r="W2227" s="282"/>
    </row>
    <row r="2228" spans="1:23">
      <c r="A2228" s="382" t="str">
        <f t="shared" si="238"/>
        <v/>
      </c>
      <c r="B2228" s="383" t="str">
        <f t="shared" si="241"/>
        <v/>
      </c>
      <c r="C2228" s="236"/>
      <c r="D2228" s="282"/>
      <c r="E2228" s="384" t="str">
        <f t="shared" si="239"/>
        <v/>
      </c>
      <c r="F2228" s="388"/>
      <c r="G2228" s="243"/>
      <c r="H2228" s="244"/>
      <c r="I2228" s="243"/>
      <c r="J2228" s="244"/>
      <c r="K2228" s="244"/>
      <c r="L2228" s="244"/>
      <c r="M2228" s="244"/>
      <c r="N2228" s="290"/>
      <c r="O2228" s="391" t="str">
        <f>IF(ISBLANK(L2228),"",IF(OR(ISBLANK(VLOOKUP(L2228&amp;"-"&amp;E2228,'Np Quality'!A:M,6,FALSE)),ISERROR(VLOOKUP(L2228&amp;"-"&amp;E2228,'Np Quality'!A:M,6,FALSE))),"-",VLOOKUP(L2228&amp;"-"&amp;E2228,'Np Quality'!A:M,6,FALSE)))</f>
        <v/>
      </c>
      <c r="P2228" s="391" t="str">
        <f>IF(ISBLANK(L2228),"",IF(OR(ISBLANK(VLOOKUP(L2228&amp;"-"&amp;E2228,'Np Quality'!A:M,7,FALSE)),ISERROR(VLOOKUP(L2228&amp;"-"&amp;E2228,'Np Quality'!A:M,7,FALSE))),"-",VLOOKUP(L2228&amp;"-"&amp;E2228,'Np Quality'!A:M,7,FALSE)))</f>
        <v/>
      </c>
      <c r="Q2228" s="391" t="str">
        <f>IF(ISBLANK(L2228),"",IF(OR(ISBLANK(VLOOKUP(L2228&amp;"-"&amp;E2228,'Np Quality'!A:M,8,FALSE)),ISERROR(VLOOKUP(L2228&amp;"-"&amp;E2228,'Np Quality'!A:M,8,FALSE))),"-",VLOOKUP(L2228&amp;"-"&amp;E2228,'Np Quality'!A:M,8,FALSE)))</f>
        <v/>
      </c>
      <c r="R2228" s="283" t="str">
        <f>IF(ISBLANK(L2228),"",IF(OR(ISBLANK(VLOOKUP(L2228&amp;"-"&amp;E2228,'Np Quality'!A:M,9,FALSE)),ISERROR(VLOOKUP(L2228&amp;"-"&amp;E2228,'Np Quality'!A:M,9,FALSE))),"-",VLOOKUP(L2228&amp;"-"&amp;E2228,'Np Quality'!A:M,9,FALSE)))</f>
        <v/>
      </c>
      <c r="S2228" s="150"/>
      <c r="T2228" s="395" t="str">
        <f t="shared" si="240"/>
        <v/>
      </c>
      <c r="U2228" s="395" t="str">
        <f t="shared" si="237"/>
        <v/>
      </c>
      <c r="V2228" s="396"/>
      <c r="W2228" s="282"/>
    </row>
    <row r="2229" spans="1:23">
      <c r="A2229" s="382" t="str">
        <f t="shared" si="238"/>
        <v/>
      </c>
      <c r="B2229" s="383" t="str">
        <f t="shared" si="241"/>
        <v/>
      </c>
      <c r="C2229" s="236"/>
      <c r="D2229" s="282"/>
      <c r="E2229" s="384" t="str">
        <f t="shared" si="239"/>
        <v/>
      </c>
      <c r="F2229" s="388"/>
      <c r="G2229" s="243"/>
      <c r="H2229" s="244"/>
      <c r="I2229" s="243"/>
      <c r="J2229" s="244"/>
      <c r="K2229" s="244"/>
      <c r="L2229" s="244"/>
      <c r="M2229" s="244"/>
      <c r="N2229" s="290"/>
      <c r="O2229" s="391" t="str">
        <f>IF(ISBLANK(L2229),"",IF(OR(ISBLANK(VLOOKUP(L2229&amp;"-"&amp;E2229,'Np Quality'!A:M,6,FALSE)),ISERROR(VLOOKUP(L2229&amp;"-"&amp;E2229,'Np Quality'!A:M,6,FALSE))),"-",VLOOKUP(L2229&amp;"-"&amp;E2229,'Np Quality'!A:M,6,FALSE)))</f>
        <v/>
      </c>
      <c r="P2229" s="391" t="str">
        <f>IF(ISBLANK(L2229),"",IF(OR(ISBLANK(VLOOKUP(L2229&amp;"-"&amp;E2229,'Np Quality'!A:M,7,FALSE)),ISERROR(VLOOKUP(L2229&amp;"-"&amp;E2229,'Np Quality'!A:M,7,FALSE))),"-",VLOOKUP(L2229&amp;"-"&amp;E2229,'Np Quality'!A:M,7,FALSE)))</f>
        <v/>
      </c>
      <c r="Q2229" s="391" t="str">
        <f>IF(ISBLANK(L2229),"",IF(OR(ISBLANK(VLOOKUP(L2229&amp;"-"&amp;E2229,'Np Quality'!A:M,8,FALSE)),ISERROR(VLOOKUP(L2229&amp;"-"&amp;E2229,'Np Quality'!A:M,8,FALSE))),"-",VLOOKUP(L2229&amp;"-"&amp;E2229,'Np Quality'!A:M,8,FALSE)))</f>
        <v/>
      </c>
      <c r="R2229" s="283" t="str">
        <f>IF(ISBLANK(L2229),"",IF(OR(ISBLANK(VLOOKUP(L2229&amp;"-"&amp;E2229,'Np Quality'!A:M,9,FALSE)),ISERROR(VLOOKUP(L2229&amp;"-"&amp;E2229,'Np Quality'!A:M,9,FALSE))),"-",VLOOKUP(L2229&amp;"-"&amp;E2229,'Np Quality'!A:M,9,FALSE)))</f>
        <v/>
      </c>
      <c r="S2229" s="150"/>
      <c r="T2229" s="395" t="str">
        <f t="shared" si="240"/>
        <v/>
      </c>
      <c r="U2229" s="395" t="str">
        <f t="shared" si="237"/>
        <v/>
      </c>
      <c r="V2229" s="396"/>
      <c r="W2229" s="282"/>
    </row>
    <row r="2230" spans="1:23">
      <c r="A2230" s="382" t="str">
        <f t="shared" si="238"/>
        <v/>
      </c>
      <c r="B2230" s="383" t="str">
        <f t="shared" si="241"/>
        <v/>
      </c>
      <c r="C2230" s="236"/>
      <c r="D2230" s="282"/>
      <c r="E2230" s="384" t="str">
        <f t="shared" si="239"/>
        <v/>
      </c>
      <c r="F2230" s="388"/>
      <c r="G2230" s="243"/>
      <c r="H2230" s="244"/>
      <c r="I2230" s="243"/>
      <c r="J2230" s="244"/>
      <c r="K2230" s="244"/>
      <c r="L2230" s="244"/>
      <c r="M2230" s="244"/>
      <c r="N2230" s="290"/>
      <c r="O2230" s="391" t="str">
        <f>IF(ISBLANK(L2230),"",IF(OR(ISBLANK(VLOOKUP(L2230&amp;"-"&amp;E2230,'Np Quality'!A:M,6,FALSE)),ISERROR(VLOOKUP(L2230&amp;"-"&amp;E2230,'Np Quality'!A:M,6,FALSE))),"-",VLOOKUP(L2230&amp;"-"&amp;E2230,'Np Quality'!A:M,6,FALSE)))</f>
        <v/>
      </c>
      <c r="P2230" s="391" t="str">
        <f>IF(ISBLANK(L2230),"",IF(OR(ISBLANK(VLOOKUP(L2230&amp;"-"&amp;E2230,'Np Quality'!A:M,7,FALSE)),ISERROR(VLOOKUP(L2230&amp;"-"&amp;E2230,'Np Quality'!A:M,7,FALSE))),"-",VLOOKUP(L2230&amp;"-"&amp;E2230,'Np Quality'!A:M,7,FALSE)))</f>
        <v/>
      </c>
      <c r="Q2230" s="391" t="str">
        <f>IF(ISBLANK(L2230),"",IF(OR(ISBLANK(VLOOKUP(L2230&amp;"-"&amp;E2230,'Np Quality'!A:M,8,FALSE)),ISERROR(VLOOKUP(L2230&amp;"-"&amp;E2230,'Np Quality'!A:M,8,FALSE))),"-",VLOOKUP(L2230&amp;"-"&amp;E2230,'Np Quality'!A:M,8,FALSE)))</f>
        <v/>
      </c>
      <c r="R2230" s="283" t="str">
        <f>IF(ISBLANK(L2230),"",IF(OR(ISBLANK(VLOOKUP(L2230&amp;"-"&amp;E2230,'Np Quality'!A:M,9,FALSE)),ISERROR(VLOOKUP(L2230&amp;"-"&amp;E2230,'Np Quality'!A:M,9,FALSE))),"-",VLOOKUP(L2230&amp;"-"&amp;E2230,'Np Quality'!A:M,9,FALSE)))</f>
        <v/>
      </c>
      <c r="S2230" s="150"/>
      <c r="T2230" s="395" t="str">
        <f t="shared" si="240"/>
        <v/>
      </c>
      <c r="U2230" s="395" t="str">
        <f t="shared" si="237"/>
        <v/>
      </c>
      <c r="V2230" s="396"/>
      <c r="W2230" s="282"/>
    </row>
    <row r="2231" spans="1:23">
      <c r="A2231" s="382" t="str">
        <f t="shared" si="238"/>
        <v/>
      </c>
      <c r="B2231" s="383" t="str">
        <f t="shared" si="241"/>
        <v/>
      </c>
      <c r="C2231" s="236"/>
      <c r="D2231" s="282"/>
      <c r="E2231" s="384" t="str">
        <f t="shared" si="239"/>
        <v/>
      </c>
      <c r="F2231" s="388"/>
      <c r="G2231" s="243"/>
      <c r="H2231" s="244"/>
      <c r="I2231" s="243"/>
      <c r="J2231" s="244"/>
      <c r="K2231" s="244"/>
      <c r="L2231" s="244"/>
      <c r="M2231" s="244"/>
      <c r="N2231" s="290"/>
      <c r="O2231" s="391" t="str">
        <f>IF(ISBLANK(L2231),"",IF(OR(ISBLANK(VLOOKUP(L2231&amp;"-"&amp;E2231,'Np Quality'!A:M,6,FALSE)),ISERROR(VLOOKUP(L2231&amp;"-"&amp;E2231,'Np Quality'!A:M,6,FALSE))),"-",VLOOKUP(L2231&amp;"-"&amp;E2231,'Np Quality'!A:M,6,FALSE)))</f>
        <v/>
      </c>
      <c r="P2231" s="391" t="str">
        <f>IF(ISBLANK(L2231),"",IF(OR(ISBLANK(VLOOKUP(L2231&amp;"-"&amp;E2231,'Np Quality'!A:M,7,FALSE)),ISERROR(VLOOKUP(L2231&amp;"-"&amp;E2231,'Np Quality'!A:M,7,FALSE))),"-",VLOOKUP(L2231&amp;"-"&amp;E2231,'Np Quality'!A:M,7,FALSE)))</f>
        <v/>
      </c>
      <c r="Q2231" s="391" t="str">
        <f>IF(ISBLANK(L2231),"",IF(OR(ISBLANK(VLOOKUP(L2231&amp;"-"&amp;E2231,'Np Quality'!A:M,8,FALSE)),ISERROR(VLOOKUP(L2231&amp;"-"&amp;E2231,'Np Quality'!A:M,8,FALSE))),"-",VLOOKUP(L2231&amp;"-"&amp;E2231,'Np Quality'!A:M,8,FALSE)))</f>
        <v/>
      </c>
      <c r="R2231" s="283" t="str">
        <f>IF(ISBLANK(L2231),"",IF(OR(ISBLANK(VLOOKUP(L2231&amp;"-"&amp;E2231,'Np Quality'!A:M,9,FALSE)),ISERROR(VLOOKUP(L2231&amp;"-"&amp;E2231,'Np Quality'!A:M,9,FALSE))),"-",VLOOKUP(L2231&amp;"-"&amp;E2231,'Np Quality'!A:M,9,FALSE)))</f>
        <v/>
      </c>
      <c r="S2231" s="150"/>
      <c r="T2231" s="395" t="str">
        <f t="shared" si="240"/>
        <v/>
      </c>
      <c r="U2231" s="395" t="str">
        <f t="shared" si="237"/>
        <v/>
      </c>
      <c r="V2231" s="396"/>
      <c r="W2231" s="282"/>
    </row>
    <row r="2232" spans="1:23">
      <c r="A2232" s="382" t="str">
        <f t="shared" si="238"/>
        <v/>
      </c>
      <c r="B2232" s="383" t="str">
        <f t="shared" si="241"/>
        <v/>
      </c>
      <c r="C2232" s="236"/>
      <c r="D2232" s="282"/>
      <c r="E2232" s="384" t="str">
        <f t="shared" si="239"/>
        <v/>
      </c>
      <c r="F2232" s="388"/>
      <c r="G2232" s="243"/>
      <c r="H2232" s="244"/>
      <c r="I2232" s="243"/>
      <c r="J2232" s="244"/>
      <c r="K2232" s="244"/>
      <c r="L2232" s="244"/>
      <c r="M2232" s="244"/>
      <c r="N2232" s="290"/>
      <c r="O2232" s="391" t="str">
        <f>IF(ISBLANK(L2233),"",IF(OR(ISBLANK(VLOOKUP(L2233&amp;"-"&amp;E2233,'Np Quality'!A:M,6,FALSE)),ISERROR(VLOOKUP(L2233&amp;"-"&amp;E2233,'Np Quality'!A:M,6,FALSE))),"-",VLOOKUP(L2233&amp;"-"&amp;E2233,'Np Quality'!A:M,6,FALSE)))</f>
        <v/>
      </c>
      <c r="P2232" s="391" t="str">
        <f>IF(ISBLANK(L2232),"",IF(OR(ISBLANK(VLOOKUP(L2232&amp;"-"&amp;E2232,'Np Quality'!A:M,7,FALSE)),ISERROR(VLOOKUP(L2232&amp;"-"&amp;E2232,'Np Quality'!A:M,7,FALSE))),"-",VLOOKUP(L2232&amp;"-"&amp;E2232,'Np Quality'!A:M,7,FALSE)))</f>
        <v/>
      </c>
      <c r="Q2232" s="391" t="str">
        <f>IF(ISBLANK(L2232),"",IF(OR(ISBLANK(VLOOKUP(L2232&amp;"-"&amp;E2232,'Np Quality'!A:M,8,FALSE)),ISERROR(VLOOKUP(L2232&amp;"-"&amp;E2232,'Np Quality'!A:M,8,FALSE))),"-",VLOOKUP(L2232&amp;"-"&amp;E2232,'Np Quality'!A:M,8,FALSE)))</f>
        <v/>
      </c>
      <c r="R2232" s="283" t="str">
        <f>IF(ISBLANK(L2232),"",IF(OR(ISBLANK(VLOOKUP(L2232&amp;"-"&amp;E2232,'Np Quality'!A:M,9,FALSE)),ISERROR(VLOOKUP(L2232&amp;"-"&amp;E2232,'Np Quality'!A:M,9,FALSE))),"-",VLOOKUP(L2232&amp;"-"&amp;E2232,'Np Quality'!A:M,9,FALSE)))</f>
        <v/>
      </c>
      <c r="S2232" s="150"/>
      <c r="T2232" s="395" t="str">
        <f t="shared" si="240"/>
        <v/>
      </c>
      <c r="U2232" s="395" t="str">
        <f t="shared" si="237"/>
        <v/>
      </c>
      <c r="V2232" s="396"/>
      <c r="W2232" s="282"/>
    </row>
    <row r="2233" spans="1:23">
      <c r="A2233" s="382" t="str">
        <f t="shared" si="238"/>
        <v/>
      </c>
      <c r="B2233" s="383" t="str">
        <f t="shared" si="241"/>
        <v/>
      </c>
      <c r="C2233" s="236"/>
      <c r="D2233" s="282"/>
      <c r="E2233" s="384" t="str">
        <f t="shared" si="239"/>
        <v/>
      </c>
      <c r="F2233" s="388"/>
      <c r="G2233" s="243"/>
      <c r="H2233" s="244"/>
      <c r="I2233" s="243"/>
      <c r="J2233" s="244"/>
      <c r="K2233" s="244"/>
      <c r="L2233" s="244"/>
      <c r="M2233" s="244"/>
      <c r="N2233" s="290"/>
      <c r="O2233" s="391" t="str">
        <f>IF(ISBLANK(L2233),"",IF(OR(ISBLANK(VLOOKUP(L2233&amp;"-"&amp;E2233,'Np Quality'!A:M,6,FALSE)),ISERROR(VLOOKUP(L2233&amp;"-"&amp;E2233,'Np Quality'!A:M,6,FALSE))),"-",VLOOKUP(L2233&amp;"-"&amp;E2233,'Np Quality'!A:M,6,FALSE)))</f>
        <v/>
      </c>
      <c r="P2233" s="391" t="str">
        <f>IF(ISBLANK(L2234),"",IF(OR(ISBLANK(VLOOKUP(L2234&amp;"-"&amp;E2234,'Np Quality'!A:M,7,FALSE)),ISERROR(VLOOKUP(L2234&amp;"-"&amp;E2234,'Np Quality'!A:M,7,FALSE))),"-",VLOOKUP(L2234&amp;"-"&amp;E2234,'Np Quality'!A:M,7,FALSE)))</f>
        <v/>
      </c>
      <c r="Q2233" s="391" t="str">
        <f>IF(ISBLANK(L2233),"",IF(OR(ISBLANK(VLOOKUP(L2233&amp;"-"&amp;E2233,'Np Quality'!A:M,8,FALSE)),ISERROR(VLOOKUP(L2233&amp;"-"&amp;E2233,'Np Quality'!A:M,8,FALSE))),"-",VLOOKUP(L2233&amp;"-"&amp;E2233,'Np Quality'!A:M,8,FALSE)))</f>
        <v/>
      </c>
      <c r="R2233" s="283" t="str">
        <f>IF(ISBLANK(L2233),"",IF(OR(ISBLANK(VLOOKUP(L2233&amp;"-"&amp;E2233,'Np Quality'!A:M,9,FALSE)),ISERROR(VLOOKUP(L2233&amp;"-"&amp;E2233,'Np Quality'!A:M,9,FALSE))),"-",VLOOKUP(L2233&amp;"-"&amp;E2233,'Np Quality'!A:M,9,FALSE)))</f>
        <v/>
      </c>
      <c r="S2233" s="150"/>
      <c r="T2233" s="395" t="str">
        <f t="shared" si="240"/>
        <v/>
      </c>
      <c r="U2233" s="395" t="str">
        <f t="shared" si="237"/>
        <v/>
      </c>
      <c r="V2233" s="396"/>
      <c r="W2233" s="282"/>
    </row>
    <row r="2234" spans="1:23">
      <c r="A2234" s="382" t="str">
        <f t="shared" si="238"/>
        <v/>
      </c>
      <c r="B2234" s="383" t="str">
        <f t="shared" si="241"/>
        <v/>
      </c>
      <c r="C2234" s="236"/>
      <c r="D2234" s="282"/>
      <c r="E2234" s="384" t="str">
        <f t="shared" si="239"/>
        <v/>
      </c>
      <c r="F2234" s="388"/>
      <c r="G2234" s="243"/>
      <c r="H2234" s="244"/>
      <c r="I2234" s="243"/>
      <c r="J2234" s="244"/>
      <c r="K2234" s="244"/>
      <c r="L2234" s="244"/>
      <c r="M2234" s="244"/>
      <c r="N2234" s="290"/>
      <c r="O2234" s="391" t="str">
        <f>IF(ISBLANK(L2234),"",IF(OR(ISBLANK(VLOOKUP(L2234&amp;"-"&amp;E2234,'Np Quality'!A:M,6,FALSE)),ISERROR(VLOOKUP(L2234&amp;"-"&amp;E2234,'Np Quality'!A:M,6,FALSE))),"-",VLOOKUP(L2234&amp;"-"&amp;E2234,'Np Quality'!A:M,6,FALSE)))</f>
        <v/>
      </c>
      <c r="P2234" s="391" t="str">
        <f>IF(ISBLANK(L2234),"",IF(OR(ISBLANK(VLOOKUP(L2234&amp;"-"&amp;E2234,'Np Quality'!A:M,7,FALSE)),ISERROR(VLOOKUP(L2234&amp;"-"&amp;E2234,'Np Quality'!A:M,7,FALSE))),"-",VLOOKUP(L2234&amp;"-"&amp;E2234,'Np Quality'!A:M,7,FALSE)))</f>
        <v/>
      </c>
      <c r="Q2234" s="391" t="str">
        <f>IF(ISBLANK(L2235),"",IF(OR(ISBLANK(VLOOKUP(L2235&amp;"-"&amp;E2235,'Np Quality'!A:M,8,FALSE)),ISERROR(VLOOKUP(L2235&amp;"-"&amp;E2235,'Np Quality'!A:M,8,FALSE))),"-",VLOOKUP(L2235&amp;"-"&amp;E2235,'Np Quality'!A:M,8,FALSE)))</f>
        <v/>
      </c>
      <c r="R2234" s="283" t="str">
        <f>IF(ISBLANK(L2234),"",IF(OR(ISBLANK(VLOOKUP(L2234&amp;"-"&amp;E2234,'Np Quality'!A:M,9,FALSE)),ISERROR(VLOOKUP(L2234&amp;"-"&amp;E2234,'Np Quality'!A:M,9,FALSE))),"-",VLOOKUP(L2234&amp;"-"&amp;E2234,'Np Quality'!A:M,9,FALSE)))</f>
        <v/>
      </c>
      <c r="S2234" s="150"/>
      <c r="T2234" s="395" t="str">
        <f t="shared" si="240"/>
        <v/>
      </c>
      <c r="U2234" s="395" t="str">
        <f t="shared" si="237"/>
        <v/>
      </c>
      <c r="V2234" s="396"/>
      <c r="W2234" s="282"/>
    </row>
    <row r="2235" spans="1:23">
      <c r="A2235" s="382" t="str">
        <f t="shared" si="238"/>
        <v/>
      </c>
      <c r="B2235" s="383" t="str">
        <f t="shared" si="241"/>
        <v/>
      </c>
      <c r="C2235" s="236"/>
      <c r="D2235" s="282"/>
      <c r="E2235" s="384" t="str">
        <f t="shared" si="239"/>
        <v/>
      </c>
      <c r="F2235" s="388"/>
      <c r="G2235" s="243"/>
      <c r="H2235" s="244"/>
      <c r="I2235" s="243"/>
      <c r="J2235" s="244"/>
      <c r="K2235" s="244"/>
      <c r="L2235" s="244"/>
      <c r="M2235" s="244"/>
      <c r="N2235" s="290"/>
      <c r="O2235" s="391" t="str">
        <f>IF(ISBLANK(L2235),"",IF(OR(ISBLANK(VLOOKUP(L2235&amp;"-"&amp;E2235,'Np Quality'!A:M,6,FALSE)),ISERROR(VLOOKUP(L2235&amp;"-"&amp;E2235,'Np Quality'!A:M,6,FALSE))),"-",VLOOKUP(L2235&amp;"-"&amp;E2235,'Np Quality'!A:M,6,FALSE)))</f>
        <v/>
      </c>
      <c r="P2235" s="391" t="str">
        <f>IF(ISBLANK(L2235),"",IF(OR(ISBLANK(VLOOKUP(L2235&amp;"-"&amp;E2235,'Np Quality'!A:M,7,FALSE)),ISERROR(VLOOKUP(L2235&amp;"-"&amp;E2235,'Np Quality'!A:M,7,FALSE))),"-",VLOOKUP(L2235&amp;"-"&amp;E2235,'Np Quality'!A:M,7,FALSE)))</f>
        <v/>
      </c>
      <c r="Q2235" s="391" t="str">
        <f>IF(ISBLANK(L2235),"",IF(OR(ISBLANK(VLOOKUP(L2235&amp;"-"&amp;E2235,'Np Quality'!A:M,8,FALSE)),ISERROR(VLOOKUP(L2235&amp;"-"&amp;E2235,'Np Quality'!A:M,8,FALSE))),"-",VLOOKUP(L2235&amp;"-"&amp;E2235,'Np Quality'!A:M,8,FALSE)))</f>
        <v/>
      </c>
      <c r="R2235" s="283" t="str">
        <f>IF(ISBLANK(L2236),"",IF(OR(ISBLANK(VLOOKUP(L2236&amp;"-"&amp;E2236,'Np Quality'!A:M,9,FALSE)),ISERROR(VLOOKUP(L2236&amp;"-"&amp;E2236,'Np Quality'!A:M,9,FALSE))),"-",VLOOKUP(L2236&amp;"-"&amp;E2236,'Np Quality'!A:M,9,FALSE)))</f>
        <v/>
      </c>
      <c r="S2235" s="150"/>
      <c r="T2235" s="395" t="str">
        <f t="shared" si="240"/>
        <v/>
      </c>
      <c r="U2235" s="395" t="str">
        <f t="shared" si="237"/>
        <v/>
      </c>
      <c r="V2235" s="396"/>
      <c r="W2235" s="282"/>
    </row>
    <row r="2236" spans="1:23">
      <c r="A2236" s="382" t="str">
        <f t="shared" si="238"/>
        <v/>
      </c>
      <c r="B2236" s="383" t="str">
        <f t="shared" si="241"/>
        <v/>
      </c>
      <c r="C2236" s="236"/>
      <c r="D2236" s="282"/>
      <c r="E2236" s="384" t="str">
        <f t="shared" si="239"/>
        <v/>
      </c>
      <c r="F2236" s="388"/>
      <c r="G2236" s="243"/>
      <c r="H2236" s="244"/>
      <c r="I2236" s="243"/>
      <c r="J2236" s="244"/>
      <c r="K2236" s="244"/>
      <c r="L2236" s="244"/>
      <c r="M2236" s="244"/>
      <c r="N2236" s="290"/>
      <c r="O2236" s="391" t="str">
        <f>IF(ISBLANK(L2236),"",IF(OR(ISBLANK(VLOOKUP(L2236&amp;"-"&amp;E2236,'Np Quality'!A:M,6,FALSE)),ISERROR(VLOOKUP(L2236&amp;"-"&amp;E2236,'Np Quality'!A:M,6,FALSE))),"-",VLOOKUP(L2236&amp;"-"&amp;E2236,'Np Quality'!A:M,6,FALSE)))</f>
        <v/>
      </c>
      <c r="P2236" s="391" t="str">
        <f>IF(ISBLANK(L2236),"",IF(OR(ISBLANK(VLOOKUP(L2236&amp;"-"&amp;E2236,'Np Quality'!A:M,7,FALSE)),ISERROR(VLOOKUP(L2236&amp;"-"&amp;E2236,'Np Quality'!A:M,7,FALSE))),"-",VLOOKUP(L2236&amp;"-"&amp;E2236,'Np Quality'!A:M,7,FALSE)))</f>
        <v/>
      </c>
      <c r="Q2236" s="391" t="str">
        <f>IF(ISBLANK(L2236),"",IF(OR(ISBLANK(VLOOKUP(L2236&amp;"-"&amp;E2236,'Np Quality'!A:M,8,FALSE)),ISERROR(VLOOKUP(L2236&amp;"-"&amp;E2236,'Np Quality'!A:M,8,FALSE))),"-",VLOOKUP(L2236&amp;"-"&amp;E2236,'Np Quality'!A:M,8,FALSE)))</f>
        <v/>
      </c>
      <c r="R2236" s="283" t="str">
        <f>IF(ISBLANK(L2236),"",IF(OR(ISBLANK(VLOOKUP(L2236&amp;"-"&amp;E2236,'Np Quality'!A:M,9,FALSE)),ISERROR(VLOOKUP(L2236&amp;"-"&amp;E2236,'Np Quality'!A:M,9,FALSE))),"-",VLOOKUP(L2236&amp;"-"&amp;E2236,'Np Quality'!A:M,9,FALSE)))</f>
        <v/>
      </c>
      <c r="S2236" s="150"/>
      <c r="T2236" s="395" t="str">
        <f t="shared" si="240"/>
        <v/>
      </c>
      <c r="U2236" s="395" t="str">
        <f t="shared" si="237"/>
        <v/>
      </c>
      <c r="V2236" s="396"/>
      <c r="W2236" s="282"/>
    </row>
    <row r="2237" spans="1:23">
      <c r="A2237" s="382" t="str">
        <f t="shared" si="238"/>
        <v/>
      </c>
      <c r="B2237" s="383" t="str">
        <f t="shared" si="241"/>
        <v/>
      </c>
      <c r="C2237" s="236"/>
      <c r="D2237" s="282"/>
      <c r="E2237" s="384" t="str">
        <f t="shared" si="239"/>
        <v/>
      </c>
      <c r="F2237" s="388"/>
      <c r="G2237" s="243"/>
      <c r="H2237" s="244"/>
      <c r="I2237" s="243"/>
      <c r="J2237" s="244"/>
      <c r="K2237" s="244"/>
      <c r="L2237" s="244"/>
      <c r="M2237" s="244"/>
      <c r="N2237" s="290"/>
      <c r="O2237" s="391" t="str">
        <f>IF(ISBLANK(L2237),"",IF(OR(ISBLANK(VLOOKUP(L2237&amp;"-"&amp;E2237,'Np Quality'!A:M,6,FALSE)),ISERROR(VLOOKUP(L2237&amp;"-"&amp;E2237,'Np Quality'!A:M,6,FALSE))),"-",VLOOKUP(L2237&amp;"-"&amp;E2237,'Np Quality'!A:M,6,FALSE)))</f>
        <v/>
      </c>
      <c r="P2237" s="391" t="str">
        <f>IF(ISBLANK(L2237),"",IF(OR(ISBLANK(VLOOKUP(L2237&amp;"-"&amp;E2237,'Np Quality'!A:M,7,FALSE)),ISERROR(VLOOKUP(L2237&amp;"-"&amp;E2237,'Np Quality'!A:M,7,FALSE))),"-",VLOOKUP(L2237&amp;"-"&amp;E2237,'Np Quality'!A:M,7,FALSE)))</f>
        <v/>
      </c>
      <c r="Q2237" s="391" t="str">
        <f>IF(ISBLANK(L2237),"",IF(OR(ISBLANK(VLOOKUP(L2237&amp;"-"&amp;E2237,'Np Quality'!A:M,8,FALSE)),ISERROR(VLOOKUP(L2237&amp;"-"&amp;E2237,'Np Quality'!A:M,8,FALSE))),"-",VLOOKUP(L2237&amp;"-"&amp;E2237,'Np Quality'!A:M,8,FALSE)))</f>
        <v/>
      </c>
      <c r="R2237" s="283" t="str">
        <f>IF(ISBLANK(L2237),"",IF(OR(ISBLANK(VLOOKUP(L2237&amp;"-"&amp;E2237,'Np Quality'!A:M,9,FALSE)),ISERROR(VLOOKUP(L2237&amp;"-"&amp;E2237,'Np Quality'!A:M,9,FALSE))),"-",VLOOKUP(L2237&amp;"-"&amp;E2237,'Np Quality'!A:M,9,FALSE)))</f>
        <v/>
      </c>
      <c r="S2237" s="150"/>
      <c r="T2237" s="395" t="str">
        <f t="shared" si="240"/>
        <v/>
      </c>
      <c r="U2237" s="395" t="str">
        <f t="shared" si="237"/>
        <v/>
      </c>
      <c r="V2237" s="396"/>
      <c r="W2237" s="282"/>
    </row>
    <row r="2238" spans="1:23">
      <c r="A2238" s="382" t="str">
        <f t="shared" si="238"/>
        <v/>
      </c>
      <c r="B2238" s="383" t="str">
        <f t="shared" si="241"/>
        <v/>
      </c>
      <c r="C2238" s="236"/>
      <c r="D2238" s="282"/>
      <c r="E2238" s="384" t="str">
        <f t="shared" si="239"/>
        <v/>
      </c>
      <c r="F2238" s="388"/>
      <c r="G2238" s="243"/>
      <c r="H2238" s="244"/>
      <c r="I2238" s="243"/>
      <c r="J2238" s="244"/>
      <c r="K2238" s="244"/>
      <c r="L2238" s="244"/>
      <c r="M2238" s="244"/>
      <c r="N2238" s="290"/>
      <c r="O2238" s="391" t="str">
        <f>IF(ISBLANK(L2238),"",IF(OR(ISBLANK(VLOOKUP(L2238&amp;"-"&amp;E2238,'Np Quality'!A:M,6,FALSE)),ISERROR(VLOOKUP(L2238&amp;"-"&amp;E2238,'Np Quality'!A:M,6,FALSE))),"-",VLOOKUP(L2238&amp;"-"&amp;E2238,'Np Quality'!A:M,6,FALSE)))</f>
        <v/>
      </c>
      <c r="P2238" s="391" t="str">
        <f>IF(ISBLANK(L2238),"",IF(OR(ISBLANK(VLOOKUP(L2238&amp;"-"&amp;E2238,'Np Quality'!A:M,7,FALSE)),ISERROR(VLOOKUP(L2238&amp;"-"&amp;E2238,'Np Quality'!A:M,7,FALSE))),"-",VLOOKUP(L2238&amp;"-"&amp;E2238,'Np Quality'!A:M,7,FALSE)))</f>
        <v/>
      </c>
      <c r="Q2238" s="391" t="str">
        <f>IF(ISBLANK(L2238),"",IF(OR(ISBLANK(VLOOKUP(L2238&amp;"-"&amp;E2238,'Np Quality'!A:M,8,FALSE)),ISERROR(VLOOKUP(L2238&amp;"-"&amp;E2238,'Np Quality'!A:M,8,FALSE))),"-",VLOOKUP(L2238&amp;"-"&amp;E2238,'Np Quality'!A:M,8,FALSE)))</f>
        <v/>
      </c>
      <c r="R2238" s="283" t="str">
        <f>IF(ISBLANK(L2238),"",IF(OR(ISBLANK(VLOOKUP(L2238&amp;"-"&amp;E2238,'Np Quality'!A:M,9,FALSE)),ISERROR(VLOOKUP(L2238&amp;"-"&amp;E2238,'Np Quality'!A:M,9,FALSE))),"-",VLOOKUP(L2238&amp;"-"&amp;E2238,'Np Quality'!A:M,9,FALSE)))</f>
        <v/>
      </c>
      <c r="S2238" s="150"/>
      <c r="T2238" s="395" t="str">
        <f t="shared" si="240"/>
        <v/>
      </c>
      <c r="U2238" s="395" t="str">
        <f t="shared" si="237"/>
        <v/>
      </c>
      <c r="V2238" s="396"/>
      <c r="W2238" s="282"/>
    </row>
    <row r="2239" spans="1:23">
      <c r="A2239" s="382" t="str">
        <f t="shared" si="238"/>
        <v/>
      </c>
      <c r="B2239" s="383" t="str">
        <f t="shared" si="241"/>
        <v/>
      </c>
      <c r="C2239" s="236"/>
      <c r="D2239" s="282"/>
      <c r="E2239" s="384" t="str">
        <f t="shared" si="239"/>
        <v/>
      </c>
      <c r="F2239" s="388"/>
      <c r="G2239" s="243"/>
      <c r="H2239" s="244"/>
      <c r="I2239" s="243"/>
      <c r="J2239" s="244"/>
      <c r="K2239" s="244"/>
      <c r="L2239" s="244"/>
      <c r="M2239" s="244"/>
      <c r="N2239" s="290"/>
      <c r="O2239" s="391" t="str">
        <f>IF(ISBLANK(L2239),"",IF(OR(ISBLANK(VLOOKUP(L2239&amp;"-"&amp;E2239,'Np Quality'!A:M,6,FALSE)),ISERROR(VLOOKUP(L2239&amp;"-"&amp;E2239,'Np Quality'!A:M,6,FALSE))),"-",VLOOKUP(L2239&amp;"-"&amp;E2239,'Np Quality'!A:M,6,FALSE)))</f>
        <v/>
      </c>
      <c r="P2239" s="391" t="str">
        <f>IF(ISBLANK(L2239),"",IF(OR(ISBLANK(VLOOKUP(L2239&amp;"-"&amp;E2239,'Np Quality'!A:M,7,FALSE)),ISERROR(VLOOKUP(L2239&amp;"-"&amp;E2239,'Np Quality'!A:M,7,FALSE))),"-",VLOOKUP(L2239&amp;"-"&amp;E2239,'Np Quality'!A:M,7,FALSE)))</f>
        <v/>
      </c>
      <c r="Q2239" s="391" t="str">
        <f>IF(ISBLANK(L2239),"",IF(OR(ISBLANK(VLOOKUP(L2239&amp;"-"&amp;E2239,'Np Quality'!A:M,8,FALSE)),ISERROR(VLOOKUP(L2239&amp;"-"&amp;E2239,'Np Quality'!A:M,8,FALSE))),"-",VLOOKUP(L2239&amp;"-"&amp;E2239,'Np Quality'!A:M,8,FALSE)))</f>
        <v/>
      </c>
      <c r="R2239" s="283" t="str">
        <f>IF(ISBLANK(L2239),"",IF(OR(ISBLANK(VLOOKUP(L2239&amp;"-"&amp;E2239,'Np Quality'!A:M,9,FALSE)),ISERROR(VLOOKUP(L2239&amp;"-"&amp;E2239,'Np Quality'!A:M,9,FALSE))),"-",VLOOKUP(L2239&amp;"-"&amp;E2239,'Np Quality'!A:M,9,FALSE)))</f>
        <v/>
      </c>
      <c r="S2239" s="150"/>
      <c r="T2239" s="395" t="str">
        <f t="shared" si="240"/>
        <v/>
      </c>
      <c r="U2239" s="395" t="str">
        <f t="shared" si="237"/>
        <v/>
      </c>
      <c r="V2239" s="396"/>
      <c r="W2239" s="282"/>
    </row>
    <row r="2240" spans="1:23">
      <c r="A2240" s="382" t="str">
        <f t="shared" si="238"/>
        <v/>
      </c>
      <c r="B2240" s="383" t="str">
        <f t="shared" si="241"/>
        <v/>
      </c>
      <c r="C2240" s="236"/>
      <c r="D2240" s="282"/>
      <c r="E2240" s="384" t="str">
        <f t="shared" si="239"/>
        <v/>
      </c>
      <c r="F2240" s="388"/>
      <c r="G2240" s="243"/>
      <c r="H2240" s="244"/>
      <c r="I2240" s="243"/>
      <c r="J2240" s="244"/>
      <c r="K2240" s="244"/>
      <c r="L2240" s="244"/>
      <c r="M2240" s="244"/>
      <c r="N2240" s="290"/>
      <c r="O2240" s="391" t="str">
        <f>IF(ISBLANK(L2240),"",IF(OR(ISBLANK(VLOOKUP(L2240&amp;"-"&amp;E2240,'Np Quality'!A:M,6,FALSE)),ISERROR(VLOOKUP(L2240&amp;"-"&amp;E2240,'Np Quality'!A:M,6,FALSE))),"-",VLOOKUP(L2240&amp;"-"&amp;E2240,'Np Quality'!A:M,6,FALSE)))</f>
        <v/>
      </c>
      <c r="P2240" s="391" t="str">
        <f>IF(ISBLANK(L2240),"",IF(OR(ISBLANK(VLOOKUP(L2240&amp;"-"&amp;E2240,'Np Quality'!A:M,7,FALSE)),ISERROR(VLOOKUP(L2240&amp;"-"&amp;E2240,'Np Quality'!A:M,7,FALSE))),"-",VLOOKUP(L2240&amp;"-"&amp;E2240,'Np Quality'!A:M,7,FALSE)))</f>
        <v/>
      </c>
      <c r="Q2240" s="391" t="str">
        <f>IF(ISBLANK(L2240),"",IF(OR(ISBLANK(VLOOKUP(L2240&amp;"-"&amp;E2240,'Np Quality'!A:M,8,FALSE)),ISERROR(VLOOKUP(L2240&amp;"-"&amp;E2240,'Np Quality'!A:M,8,FALSE))),"-",VLOOKUP(L2240&amp;"-"&amp;E2240,'Np Quality'!A:M,8,FALSE)))</f>
        <v/>
      </c>
      <c r="R2240" s="283" t="str">
        <f>IF(ISBLANK(L2240),"",IF(OR(ISBLANK(VLOOKUP(L2240&amp;"-"&amp;E2240,'Np Quality'!A:M,9,FALSE)),ISERROR(VLOOKUP(L2240&amp;"-"&amp;E2240,'Np Quality'!A:M,9,FALSE))),"-",VLOOKUP(L2240&amp;"-"&amp;E2240,'Np Quality'!A:M,9,FALSE)))</f>
        <v/>
      </c>
      <c r="S2240" s="150"/>
      <c r="T2240" s="395" t="str">
        <f t="shared" si="240"/>
        <v/>
      </c>
      <c r="U2240" s="395" t="str">
        <f t="shared" ref="U2240:U2303" si="242">IF(ISNUMBER(B2240),CHOOSE(B2240,M2240,M2240&amp;","&amp;M2241,M2240&amp;","&amp;M2241&amp;","&amp;M2242,M2240&amp;","&amp;M2241&amp;","&amp;M2242&amp;","&amp;M2243),"")</f>
        <v/>
      </c>
      <c r="V2240" s="396"/>
      <c r="W2240" s="282"/>
    </row>
    <row r="2241" spans="1:23">
      <c r="A2241" s="382" t="str">
        <f t="shared" si="238"/>
        <v/>
      </c>
      <c r="B2241" s="383" t="str">
        <f t="shared" si="241"/>
        <v/>
      </c>
      <c r="C2241" s="236"/>
      <c r="D2241" s="282"/>
      <c r="E2241" s="384" t="str">
        <f t="shared" si="239"/>
        <v/>
      </c>
      <c r="F2241" s="388"/>
      <c r="G2241" s="243"/>
      <c r="H2241" s="244"/>
      <c r="I2241" s="243"/>
      <c r="J2241" s="244"/>
      <c r="K2241" s="244"/>
      <c r="L2241" s="244"/>
      <c r="M2241" s="244"/>
      <c r="N2241" s="290"/>
      <c r="O2241" s="391" t="str">
        <f>IF(ISBLANK(L2241),"",IF(OR(ISBLANK(VLOOKUP(L2241&amp;"-"&amp;E2241,'Np Quality'!A:M,6,FALSE)),ISERROR(VLOOKUP(L2241&amp;"-"&amp;E2241,'Np Quality'!A:M,6,FALSE))),"-",VLOOKUP(L2241&amp;"-"&amp;E2241,'Np Quality'!A:M,6,FALSE)))</f>
        <v/>
      </c>
      <c r="P2241" s="391" t="str">
        <f>IF(ISBLANK(L2241),"",IF(OR(ISBLANK(VLOOKUP(L2241&amp;"-"&amp;E2241,'Np Quality'!A:M,7,FALSE)),ISERROR(VLOOKUP(L2241&amp;"-"&amp;E2241,'Np Quality'!A:M,7,FALSE))),"-",VLOOKUP(L2241&amp;"-"&amp;E2241,'Np Quality'!A:M,7,FALSE)))</f>
        <v/>
      </c>
      <c r="Q2241" s="391" t="str">
        <f>IF(ISBLANK(L2241),"",IF(OR(ISBLANK(VLOOKUP(L2241&amp;"-"&amp;E2241,'Np Quality'!A:M,8,FALSE)),ISERROR(VLOOKUP(L2241&amp;"-"&amp;E2241,'Np Quality'!A:M,8,FALSE))),"-",VLOOKUP(L2241&amp;"-"&amp;E2241,'Np Quality'!A:M,8,FALSE)))</f>
        <v/>
      </c>
      <c r="R2241" s="283" t="str">
        <f>IF(ISBLANK(L2241),"",IF(OR(ISBLANK(VLOOKUP(L2241&amp;"-"&amp;E2241,'Np Quality'!A:M,9,FALSE)),ISERROR(VLOOKUP(L2241&amp;"-"&amp;E2241,'Np Quality'!A:M,9,FALSE))),"-",VLOOKUP(L2241&amp;"-"&amp;E2241,'Np Quality'!A:M,9,FALSE)))</f>
        <v/>
      </c>
      <c r="S2241" s="150"/>
      <c r="T2241" s="395" t="str">
        <f t="shared" si="240"/>
        <v/>
      </c>
      <c r="U2241" s="395" t="str">
        <f t="shared" si="242"/>
        <v/>
      </c>
      <c r="V2241" s="396"/>
      <c r="W2241" s="282"/>
    </row>
    <row r="2242" spans="1:23">
      <c r="A2242" s="382" t="str">
        <f t="shared" si="238"/>
        <v/>
      </c>
      <c r="B2242" s="383" t="str">
        <f t="shared" si="241"/>
        <v/>
      </c>
      <c r="C2242" s="236"/>
      <c r="D2242" s="282"/>
      <c r="E2242" s="384" t="str">
        <f t="shared" si="239"/>
        <v/>
      </c>
      <c r="F2242" s="388"/>
      <c r="G2242" s="243"/>
      <c r="H2242" s="244"/>
      <c r="I2242" s="243"/>
      <c r="J2242" s="244"/>
      <c r="K2242" s="244"/>
      <c r="L2242" s="244"/>
      <c r="M2242" s="244"/>
      <c r="N2242" s="290"/>
      <c r="O2242" s="391" t="str">
        <f>IF(ISBLANK(L2243),"",IF(OR(ISBLANK(VLOOKUP(L2243&amp;"-"&amp;E2243,'Np Quality'!A:M,6,FALSE)),ISERROR(VLOOKUP(L2243&amp;"-"&amp;E2243,'Np Quality'!A:M,6,FALSE))),"-",VLOOKUP(L2243&amp;"-"&amp;E2243,'Np Quality'!A:M,6,FALSE)))</f>
        <v/>
      </c>
      <c r="P2242" s="391" t="str">
        <f>IF(ISBLANK(L2242),"",IF(OR(ISBLANK(VLOOKUP(L2242&amp;"-"&amp;E2242,'Np Quality'!A:M,7,FALSE)),ISERROR(VLOOKUP(L2242&amp;"-"&amp;E2242,'Np Quality'!A:M,7,FALSE))),"-",VLOOKUP(L2242&amp;"-"&amp;E2242,'Np Quality'!A:M,7,FALSE)))</f>
        <v/>
      </c>
      <c r="Q2242" s="391" t="str">
        <f>IF(ISBLANK(L2242),"",IF(OR(ISBLANK(VLOOKUP(L2242&amp;"-"&amp;E2242,'Np Quality'!A:M,8,FALSE)),ISERROR(VLOOKUP(L2242&amp;"-"&amp;E2242,'Np Quality'!A:M,8,FALSE))),"-",VLOOKUP(L2242&amp;"-"&amp;E2242,'Np Quality'!A:M,8,FALSE)))</f>
        <v/>
      </c>
      <c r="R2242" s="283" t="str">
        <f>IF(ISBLANK(L2242),"",IF(OR(ISBLANK(VLOOKUP(L2242&amp;"-"&amp;E2242,'Np Quality'!A:M,9,FALSE)),ISERROR(VLOOKUP(L2242&amp;"-"&amp;E2242,'Np Quality'!A:M,9,FALSE))),"-",VLOOKUP(L2242&amp;"-"&amp;E2242,'Np Quality'!A:M,9,FALSE)))</f>
        <v/>
      </c>
      <c r="S2242" s="150"/>
      <c r="T2242" s="395" t="str">
        <f t="shared" si="240"/>
        <v/>
      </c>
      <c r="U2242" s="395" t="str">
        <f t="shared" si="242"/>
        <v/>
      </c>
      <c r="V2242" s="396"/>
      <c r="W2242" s="282"/>
    </row>
    <row r="2243" spans="1:23">
      <c r="A2243" s="382" t="str">
        <f t="shared" si="238"/>
        <v/>
      </c>
      <c r="B2243" s="383" t="str">
        <f t="shared" si="241"/>
        <v/>
      </c>
      <c r="C2243" s="236"/>
      <c r="D2243" s="282"/>
      <c r="E2243" s="384" t="str">
        <f t="shared" si="239"/>
        <v/>
      </c>
      <c r="F2243" s="388"/>
      <c r="G2243" s="243"/>
      <c r="H2243" s="244"/>
      <c r="I2243" s="243"/>
      <c r="J2243" s="244"/>
      <c r="K2243" s="244"/>
      <c r="L2243" s="244"/>
      <c r="M2243" s="244"/>
      <c r="N2243" s="290"/>
      <c r="O2243" s="391" t="str">
        <f>IF(ISBLANK(L2243),"",IF(OR(ISBLANK(VLOOKUP(L2243&amp;"-"&amp;E2243,'Np Quality'!A:M,6,FALSE)),ISERROR(VLOOKUP(L2243&amp;"-"&amp;E2243,'Np Quality'!A:M,6,FALSE))),"-",VLOOKUP(L2243&amp;"-"&amp;E2243,'Np Quality'!A:M,6,FALSE)))</f>
        <v/>
      </c>
      <c r="P2243" s="391" t="str">
        <f>IF(ISBLANK(L2244),"",IF(OR(ISBLANK(VLOOKUP(L2244&amp;"-"&amp;E2244,'Np Quality'!A:M,7,FALSE)),ISERROR(VLOOKUP(L2244&amp;"-"&amp;E2244,'Np Quality'!A:M,7,FALSE))),"-",VLOOKUP(L2244&amp;"-"&amp;E2244,'Np Quality'!A:M,7,FALSE)))</f>
        <v/>
      </c>
      <c r="Q2243" s="391" t="str">
        <f>IF(ISBLANK(L2243),"",IF(OR(ISBLANK(VLOOKUP(L2243&amp;"-"&amp;E2243,'Np Quality'!A:M,8,FALSE)),ISERROR(VLOOKUP(L2243&amp;"-"&amp;E2243,'Np Quality'!A:M,8,FALSE))),"-",VLOOKUP(L2243&amp;"-"&amp;E2243,'Np Quality'!A:M,8,FALSE)))</f>
        <v/>
      </c>
      <c r="R2243" s="283" t="str">
        <f>IF(ISBLANK(L2243),"",IF(OR(ISBLANK(VLOOKUP(L2243&amp;"-"&amp;E2243,'Np Quality'!A:M,9,FALSE)),ISERROR(VLOOKUP(L2243&amp;"-"&amp;E2243,'Np Quality'!A:M,9,FALSE))),"-",VLOOKUP(L2243&amp;"-"&amp;E2243,'Np Quality'!A:M,9,FALSE)))</f>
        <v/>
      </c>
      <c r="S2243" s="150"/>
      <c r="T2243" s="395" t="str">
        <f t="shared" si="240"/>
        <v/>
      </c>
      <c r="U2243" s="395" t="str">
        <f t="shared" si="242"/>
        <v/>
      </c>
      <c r="V2243" s="396"/>
      <c r="W2243" s="282"/>
    </row>
    <row r="2244" spans="1:23">
      <c r="A2244" s="382" t="str">
        <f t="shared" si="238"/>
        <v/>
      </c>
      <c r="B2244" s="383" t="str">
        <f t="shared" si="241"/>
        <v/>
      </c>
      <c r="C2244" s="236"/>
      <c r="D2244" s="282"/>
      <c r="E2244" s="384" t="str">
        <f t="shared" si="239"/>
        <v/>
      </c>
      <c r="F2244" s="388"/>
      <c r="G2244" s="243"/>
      <c r="H2244" s="244"/>
      <c r="I2244" s="243"/>
      <c r="J2244" s="244"/>
      <c r="K2244" s="244"/>
      <c r="L2244" s="244"/>
      <c r="M2244" s="244"/>
      <c r="N2244" s="290"/>
      <c r="O2244" s="391" t="str">
        <f>IF(ISBLANK(L2244),"",IF(OR(ISBLANK(VLOOKUP(L2244&amp;"-"&amp;E2244,'Np Quality'!A:M,6,FALSE)),ISERROR(VLOOKUP(L2244&amp;"-"&amp;E2244,'Np Quality'!A:M,6,FALSE))),"-",VLOOKUP(L2244&amp;"-"&amp;E2244,'Np Quality'!A:M,6,FALSE)))</f>
        <v/>
      </c>
      <c r="P2244" s="391" t="str">
        <f>IF(ISBLANK(L2244),"",IF(OR(ISBLANK(VLOOKUP(L2244&amp;"-"&amp;E2244,'Np Quality'!A:M,7,FALSE)),ISERROR(VLOOKUP(L2244&amp;"-"&amp;E2244,'Np Quality'!A:M,7,FALSE))),"-",VLOOKUP(L2244&amp;"-"&amp;E2244,'Np Quality'!A:M,7,FALSE)))</f>
        <v/>
      </c>
      <c r="Q2244" s="391" t="str">
        <f>IF(ISBLANK(L2245),"",IF(OR(ISBLANK(VLOOKUP(L2245&amp;"-"&amp;E2245,'Np Quality'!A:M,8,FALSE)),ISERROR(VLOOKUP(L2245&amp;"-"&amp;E2245,'Np Quality'!A:M,8,FALSE))),"-",VLOOKUP(L2245&amp;"-"&amp;E2245,'Np Quality'!A:M,8,FALSE)))</f>
        <v/>
      </c>
      <c r="R2244" s="283" t="str">
        <f>IF(ISBLANK(L2244),"",IF(OR(ISBLANK(VLOOKUP(L2244&amp;"-"&amp;E2244,'Np Quality'!A:M,9,FALSE)),ISERROR(VLOOKUP(L2244&amp;"-"&amp;E2244,'Np Quality'!A:M,9,FALSE))),"-",VLOOKUP(L2244&amp;"-"&amp;E2244,'Np Quality'!A:M,9,FALSE)))</f>
        <v/>
      </c>
      <c r="S2244" s="150"/>
      <c r="T2244" s="395" t="str">
        <f t="shared" si="240"/>
        <v/>
      </c>
      <c r="U2244" s="395" t="str">
        <f t="shared" si="242"/>
        <v/>
      </c>
      <c r="V2244" s="396"/>
      <c r="W2244" s="282"/>
    </row>
    <row r="2245" spans="1:23">
      <c r="A2245" s="382" t="str">
        <f t="shared" si="238"/>
        <v/>
      </c>
      <c r="B2245" s="383" t="str">
        <f t="shared" si="241"/>
        <v/>
      </c>
      <c r="C2245" s="236"/>
      <c r="D2245" s="282"/>
      <c r="E2245" s="384" t="str">
        <f t="shared" si="239"/>
        <v/>
      </c>
      <c r="F2245" s="388"/>
      <c r="G2245" s="243"/>
      <c r="H2245" s="244"/>
      <c r="I2245" s="243"/>
      <c r="J2245" s="244"/>
      <c r="K2245" s="244"/>
      <c r="L2245" s="244"/>
      <c r="M2245" s="244"/>
      <c r="N2245" s="290"/>
      <c r="O2245" s="391" t="str">
        <f>IF(ISBLANK(L2245),"",IF(OR(ISBLANK(VLOOKUP(L2245&amp;"-"&amp;E2245,'Np Quality'!A:M,6,FALSE)),ISERROR(VLOOKUP(L2245&amp;"-"&amp;E2245,'Np Quality'!A:M,6,FALSE))),"-",VLOOKUP(L2245&amp;"-"&amp;E2245,'Np Quality'!A:M,6,FALSE)))</f>
        <v/>
      </c>
      <c r="P2245" s="391" t="str">
        <f>IF(ISBLANK(L2245),"",IF(OR(ISBLANK(VLOOKUP(L2245&amp;"-"&amp;E2245,'Np Quality'!A:M,7,FALSE)),ISERROR(VLOOKUP(L2245&amp;"-"&amp;E2245,'Np Quality'!A:M,7,FALSE))),"-",VLOOKUP(L2245&amp;"-"&amp;E2245,'Np Quality'!A:M,7,FALSE)))</f>
        <v/>
      </c>
      <c r="Q2245" s="391" t="str">
        <f>IF(ISBLANK(L2245),"",IF(OR(ISBLANK(VLOOKUP(L2245&amp;"-"&amp;E2245,'Np Quality'!A:M,8,FALSE)),ISERROR(VLOOKUP(L2245&amp;"-"&amp;E2245,'Np Quality'!A:M,8,FALSE))),"-",VLOOKUP(L2245&amp;"-"&amp;E2245,'Np Quality'!A:M,8,FALSE)))</f>
        <v/>
      </c>
      <c r="R2245" s="283" t="str">
        <f>IF(ISBLANK(L2246),"",IF(OR(ISBLANK(VLOOKUP(L2246&amp;"-"&amp;E2246,'Np Quality'!A:M,9,FALSE)),ISERROR(VLOOKUP(L2246&amp;"-"&amp;E2246,'Np Quality'!A:M,9,FALSE))),"-",VLOOKUP(L2246&amp;"-"&amp;E2246,'Np Quality'!A:M,9,FALSE)))</f>
        <v/>
      </c>
      <c r="S2245" s="150"/>
      <c r="T2245" s="395" t="str">
        <f t="shared" si="240"/>
        <v/>
      </c>
      <c r="U2245" s="395" t="str">
        <f t="shared" si="242"/>
        <v/>
      </c>
      <c r="V2245" s="396"/>
      <c r="W2245" s="282"/>
    </row>
    <row r="2246" spans="1:23">
      <c r="A2246" s="382" t="str">
        <f t="shared" si="238"/>
        <v/>
      </c>
      <c r="B2246" s="383" t="str">
        <f t="shared" si="241"/>
        <v/>
      </c>
      <c r="C2246" s="236"/>
      <c r="D2246" s="282"/>
      <c r="E2246" s="384" t="str">
        <f t="shared" si="239"/>
        <v/>
      </c>
      <c r="F2246" s="388"/>
      <c r="G2246" s="243"/>
      <c r="H2246" s="244"/>
      <c r="I2246" s="243"/>
      <c r="J2246" s="244"/>
      <c r="K2246" s="244"/>
      <c r="L2246" s="244"/>
      <c r="M2246" s="244"/>
      <c r="N2246" s="290"/>
      <c r="O2246" s="391" t="str">
        <f>IF(ISBLANK(L2246),"",IF(OR(ISBLANK(VLOOKUP(L2246&amp;"-"&amp;E2246,'Np Quality'!A:M,6,FALSE)),ISERROR(VLOOKUP(L2246&amp;"-"&amp;E2246,'Np Quality'!A:M,6,FALSE))),"-",VLOOKUP(L2246&amp;"-"&amp;E2246,'Np Quality'!A:M,6,FALSE)))</f>
        <v/>
      </c>
      <c r="P2246" s="391" t="str">
        <f>IF(ISBLANK(L2246),"",IF(OR(ISBLANK(VLOOKUP(L2246&amp;"-"&amp;E2246,'Np Quality'!A:M,7,FALSE)),ISERROR(VLOOKUP(L2246&amp;"-"&amp;E2246,'Np Quality'!A:M,7,FALSE))),"-",VLOOKUP(L2246&amp;"-"&amp;E2246,'Np Quality'!A:M,7,FALSE)))</f>
        <v/>
      </c>
      <c r="Q2246" s="391" t="str">
        <f>IF(ISBLANK(L2246),"",IF(OR(ISBLANK(VLOOKUP(L2246&amp;"-"&amp;E2246,'Np Quality'!A:M,8,FALSE)),ISERROR(VLOOKUP(L2246&amp;"-"&amp;E2246,'Np Quality'!A:M,8,FALSE))),"-",VLOOKUP(L2246&amp;"-"&amp;E2246,'Np Quality'!A:M,8,FALSE)))</f>
        <v/>
      </c>
      <c r="R2246" s="283" t="str">
        <f>IF(ISBLANK(L2246),"",IF(OR(ISBLANK(VLOOKUP(L2246&amp;"-"&amp;E2246,'Np Quality'!A:M,9,FALSE)),ISERROR(VLOOKUP(L2246&amp;"-"&amp;E2246,'Np Quality'!A:M,9,FALSE))),"-",VLOOKUP(L2246&amp;"-"&amp;E2246,'Np Quality'!A:M,9,FALSE)))</f>
        <v/>
      </c>
      <c r="S2246" s="150"/>
      <c r="T2246" s="395" t="str">
        <f t="shared" si="240"/>
        <v/>
      </c>
      <c r="U2246" s="395" t="str">
        <f t="shared" si="242"/>
        <v/>
      </c>
      <c r="V2246" s="396"/>
      <c r="W2246" s="282"/>
    </row>
    <row r="2247" spans="1:23">
      <c r="A2247" s="382" t="str">
        <f t="shared" ref="A2247:A2310" si="243">IF(ISBLANK(H2247),"",H2247&amp;"-"&amp;IF(OR(LEN(I2247)=1,LEN(I2247)=4),"0"&amp;I2247,I2247)&amp;"-"&amp;IF(LEN(G2247)=1,"0"&amp;G2247,G2247))</f>
        <v/>
      </c>
      <c r="B2247" s="383" t="str">
        <f t="shared" si="241"/>
        <v/>
      </c>
      <c r="C2247" s="236"/>
      <c r="D2247" s="282"/>
      <c r="E2247" s="384" t="str">
        <f t="shared" ref="E2247:E2310" si="244">IF(ISBLANK(D2247),"",D2247-F2247)</f>
        <v/>
      </c>
      <c r="F2247" s="388"/>
      <c r="G2247" s="243"/>
      <c r="H2247" s="244"/>
      <c r="I2247" s="243"/>
      <c r="J2247" s="244"/>
      <c r="K2247" s="244"/>
      <c r="L2247" s="244"/>
      <c r="M2247" s="244"/>
      <c r="N2247" s="290"/>
      <c r="O2247" s="391" t="str">
        <f>IF(ISBLANK(L2257),"",IF(OR(ISBLANK(VLOOKUP(L2257&amp;"-"&amp;E2257,'Np Quality'!A:M,6,FALSE)),ISERROR(VLOOKUP(L2257&amp;"-"&amp;E2257,'Np Quality'!A:M,6,FALSE))),"-",VLOOKUP(L2257&amp;"-"&amp;E2257,'Np Quality'!A:M,6,FALSE)))</f>
        <v/>
      </c>
      <c r="P2247" s="391" t="str">
        <f>IF(ISBLANK(L2247),"",IF(OR(ISBLANK(VLOOKUP(L2247&amp;"-"&amp;E2247,'Np Quality'!A:M,7,FALSE)),ISERROR(VLOOKUP(L2247&amp;"-"&amp;E2247,'Np Quality'!A:M,7,FALSE))),"-",VLOOKUP(L2247&amp;"-"&amp;E2247,'Np Quality'!A:M,7,FALSE)))</f>
        <v/>
      </c>
      <c r="Q2247" s="391" t="str">
        <f>IF(ISBLANK(L2247),"",IF(OR(ISBLANK(VLOOKUP(L2247&amp;"-"&amp;E2247,'Np Quality'!A:M,8,FALSE)),ISERROR(VLOOKUP(L2247&amp;"-"&amp;E2247,'Np Quality'!A:M,8,FALSE))),"-",VLOOKUP(L2247&amp;"-"&amp;E2247,'Np Quality'!A:M,8,FALSE)))</f>
        <v/>
      </c>
      <c r="R2247" s="283" t="str">
        <f>IF(ISBLANK(L2247),"",IF(OR(ISBLANK(VLOOKUP(L2247&amp;"-"&amp;E2247,'Np Quality'!A:M,9,FALSE)),ISERROR(VLOOKUP(L2247&amp;"-"&amp;E2247,'Np Quality'!A:M,9,FALSE))),"-",VLOOKUP(L2247&amp;"-"&amp;E2247,'Np Quality'!A:M,9,FALSE)))</f>
        <v/>
      </c>
      <c r="S2247" s="150"/>
      <c r="T2247" s="395" t="str">
        <f t="shared" si="240"/>
        <v/>
      </c>
      <c r="U2247" s="395" t="str">
        <f t="shared" si="242"/>
        <v/>
      </c>
      <c r="V2247" s="396"/>
      <c r="W2247" s="282"/>
    </row>
    <row r="2248" spans="1:23">
      <c r="A2248" s="382" t="str">
        <f t="shared" si="243"/>
        <v/>
      </c>
      <c r="B2248" s="383" t="str">
        <f t="shared" si="241"/>
        <v/>
      </c>
      <c r="C2248" s="236"/>
      <c r="D2248" s="282"/>
      <c r="E2248" s="384" t="str">
        <f t="shared" si="244"/>
        <v/>
      </c>
      <c r="F2248" s="388"/>
      <c r="G2248" s="243"/>
      <c r="H2248" s="244"/>
      <c r="I2248" s="243"/>
      <c r="J2248" s="244"/>
      <c r="K2248" s="244"/>
      <c r="L2248" s="244"/>
      <c r="M2248" s="244"/>
      <c r="N2248" s="290"/>
      <c r="O2248" s="391" t="str">
        <f>IF(ISBLANK(L2258),"",IF(OR(ISBLANK(VLOOKUP(L2258&amp;"-"&amp;E2258,'Np Quality'!A:M,6,FALSE)),ISERROR(VLOOKUP(L2258&amp;"-"&amp;E2258,'Np Quality'!A:M,6,FALSE))),"-",VLOOKUP(L2258&amp;"-"&amp;E2258,'Np Quality'!A:M,6,FALSE)))</f>
        <v/>
      </c>
      <c r="P2248" s="391" t="str">
        <f>IF(ISBLANK(L2248),"",IF(OR(ISBLANK(VLOOKUP(L2248&amp;"-"&amp;E2248,'Np Quality'!A:M,7,FALSE)),ISERROR(VLOOKUP(L2248&amp;"-"&amp;E2248,'Np Quality'!A:M,7,FALSE))),"-",VLOOKUP(L2248&amp;"-"&amp;E2248,'Np Quality'!A:M,7,FALSE)))</f>
        <v/>
      </c>
      <c r="Q2248" s="391" t="str">
        <f>IF(ISBLANK(L2248),"",IF(OR(ISBLANK(VLOOKUP(L2248&amp;"-"&amp;E2248,'Np Quality'!A:M,8,FALSE)),ISERROR(VLOOKUP(L2248&amp;"-"&amp;E2248,'Np Quality'!A:M,8,FALSE))),"-",VLOOKUP(L2248&amp;"-"&amp;E2248,'Np Quality'!A:M,8,FALSE)))</f>
        <v/>
      </c>
      <c r="R2248" s="283" t="str">
        <f>IF(ISBLANK(L2248),"",IF(OR(ISBLANK(VLOOKUP(L2248&amp;"-"&amp;E2248,'Np Quality'!A:M,9,FALSE)),ISERROR(VLOOKUP(L2248&amp;"-"&amp;E2248,'Np Quality'!A:M,9,FALSE))),"-",VLOOKUP(L2248&amp;"-"&amp;E2248,'Np Quality'!A:M,9,FALSE)))</f>
        <v/>
      </c>
      <c r="S2248" s="150"/>
      <c r="T2248" s="395" t="str">
        <f t="shared" ref="T2248:T2311" si="245">IF(ISNUMBER(B2248),CHOOSE(B2248,L2248,L2248&amp;","&amp;L2249,L2248&amp;","&amp;L2249&amp;","&amp;L2250,L2248&amp;","&amp;L2249&amp;","&amp;L2250&amp;","&amp;L2251),"")</f>
        <v/>
      </c>
      <c r="U2248" s="395" t="str">
        <f t="shared" si="242"/>
        <v/>
      </c>
      <c r="V2248" s="396"/>
      <c r="W2248" s="282"/>
    </row>
    <row r="2249" spans="1:23">
      <c r="A2249" s="382" t="str">
        <f t="shared" si="243"/>
        <v/>
      </c>
      <c r="B2249" s="383" t="str">
        <f t="shared" si="241"/>
        <v/>
      </c>
      <c r="C2249" s="236"/>
      <c r="D2249" s="282"/>
      <c r="E2249" s="384" t="str">
        <f t="shared" si="244"/>
        <v/>
      </c>
      <c r="F2249" s="388"/>
      <c r="G2249" s="243"/>
      <c r="H2249" s="244"/>
      <c r="I2249" s="243"/>
      <c r="J2249" s="244"/>
      <c r="K2249" s="244"/>
      <c r="L2249" s="244"/>
      <c r="M2249" s="244"/>
      <c r="N2249" s="290"/>
      <c r="O2249" s="391" t="str">
        <f>IF(ISBLANK(L2259),"",IF(OR(ISBLANK(VLOOKUP(L2259&amp;"-"&amp;E2259,'Np Quality'!A:M,6,FALSE)),ISERROR(VLOOKUP(L2259&amp;"-"&amp;E2259,'Np Quality'!A:M,6,FALSE))),"-",VLOOKUP(L2259&amp;"-"&amp;E2259,'Np Quality'!A:M,6,FALSE)))</f>
        <v/>
      </c>
      <c r="P2249" s="391" t="str">
        <f>IF(ISBLANK(L2249),"",IF(OR(ISBLANK(VLOOKUP(L2249&amp;"-"&amp;E2249,'Np Quality'!A:M,7,FALSE)),ISERROR(VLOOKUP(L2249&amp;"-"&amp;E2249,'Np Quality'!A:M,7,FALSE))),"-",VLOOKUP(L2249&amp;"-"&amp;E2249,'Np Quality'!A:M,7,FALSE)))</f>
        <v/>
      </c>
      <c r="Q2249" s="391" t="str">
        <f>IF(ISBLANK(L2249),"",IF(OR(ISBLANK(VLOOKUP(L2249&amp;"-"&amp;E2249,'Np Quality'!A:M,8,FALSE)),ISERROR(VLOOKUP(L2249&amp;"-"&amp;E2249,'Np Quality'!A:M,8,FALSE))),"-",VLOOKUP(L2249&amp;"-"&amp;E2249,'Np Quality'!A:M,8,FALSE)))</f>
        <v/>
      </c>
      <c r="R2249" s="283" t="str">
        <f>IF(ISBLANK(L2249),"",IF(OR(ISBLANK(VLOOKUP(L2249&amp;"-"&amp;E2249,'Np Quality'!A:M,9,FALSE)),ISERROR(VLOOKUP(L2249&amp;"-"&amp;E2249,'Np Quality'!A:M,9,FALSE))),"-",VLOOKUP(L2249&amp;"-"&amp;E2249,'Np Quality'!A:M,9,FALSE)))</f>
        <v/>
      </c>
      <c r="S2249" s="150"/>
      <c r="T2249" s="395" t="str">
        <f t="shared" si="245"/>
        <v/>
      </c>
      <c r="U2249" s="395" t="str">
        <f t="shared" si="242"/>
        <v/>
      </c>
      <c r="V2249" s="396"/>
      <c r="W2249" s="282"/>
    </row>
    <row r="2250" spans="1:23">
      <c r="A2250" s="382" t="str">
        <f t="shared" si="243"/>
        <v/>
      </c>
      <c r="B2250" s="383" t="str">
        <f t="shared" si="241"/>
        <v/>
      </c>
      <c r="C2250" s="236"/>
      <c r="D2250" s="282"/>
      <c r="E2250" s="384" t="str">
        <f t="shared" si="244"/>
        <v/>
      </c>
      <c r="F2250" s="388"/>
      <c r="G2250" s="243"/>
      <c r="H2250" s="244"/>
      <c r="I2250" s="243"/>
      <c r="J2250" s="244"/>
      <c r="K2250" s="244"/>
      <c r="L2250" s="244"/>
      <c r="M2250" s="244"/>
      <c r="N2250" s="290"/>
      <c r="O2250" s="391" t="str">
        <f>IF(ISBLANK(L2260),"",IF(OR(ISBLANK(VLOOKUP(L2260&amp;"-"&amp;E2260,'Np Quality'!A:M,6,FALSE)),ISERROR(VLOOKUP(L2260&amp;"-"&amp;E2260,'Np Quality'!A:M,6,FALSE))),"-",VLOOKUP(L2260&amp;"-"&amp;E2260,'Np Quality'!A:M,6,FALSE)))</f>
        <v/>
      </c>
      <c r="P2250" s="391" t="str">
        <f>IF(ISBLANK(L2250),"",IF(OR(ISBLANK(VLOOKUP(L2250&amp;"-"&amp;E2250,'Np Quality'!A:M,7,FALSE)),ISERROR(VLOOKUP(L2250&amp;"-"&amp;E2250,'Np Quality'!A:M,7,FALSE))),"-",VLOOKUP(L2250&amp;"-"&amp;E2250,'Np Quality'!A:M,7,FALSE)))</f>
        <v/>
      </c>
      <c r="Q2250" s="391" t="str">
        <f>IF(ISBLANK(L2250),"",IF(OR(ISBLANK(VLOOKUP(L2250&amp;"-"&amp;E2250,'Np Quality'!A:M,8,FALSE)),ISERROR(VLOOKUP(L2250&amp;"-"&amp;E2250,'Np Quality'!A:M,8,FALSE))),"-",VLOOKUP(L2250&amp;"-"&amp;E2250,'Np Quality'!A:M,8,FALSE)))</f>
        <v/>
      </c>
      <c r="R2250" s="283" t="str">
        <f>IF(ISBLANK(L2250),"",IF(OR(ISBLANK(VLOOKUP(L2250&amp;"-"&amp;E2250,'Np Quality'!A:M,9,FALSE)),ISERROR(VLOOKUP(L2250&amp;"-"&amp;E2250,'Np Quality'!A:M,9,FALSE))),"-",VLOOKUP(L2250&amp;"-"&amp;E2250,'Np Quality'!A:M,9,FALSE)))</f>
        <v/>
      </c>
      <c r="S2250" s="150"/>
      <c r="T2250" s="395" t="str">
        <f t="shared" si="245"/>
        <v/>
      </c>
      <c r="U2250" s="395" t="str">
        <f t="shared" si="242"/>
        <v/>
      </c>
      <c r="V2250" s="396"/>
      <c r="W2250" s="282"/>
    </row>
    <row r="2251" spans="1:23">
      <c r="A2251" s="382" t="str">
        <f t="shared" si="243"/>
        <v/>
      </c>
      <c r="B2251" s="383" t="str">
        <f t="shared" si="241"/>
        <v/>
      </c>
      <c r="C2251" s="236"/>
      <c r="D2251" s="282"/>
      <c r="E2251" s="384" t="str">
        <f t="shared" si="244"/>
        <v/>
      </c>
      <c r="F2251" s="388"/>
      <c r="G2251" s="243"/>
      <c r="H2251" s="244"/>
      <c r="I2251" s="243"/>
      <c r="J2251" s="244"/>
      <c r="K2251" s="244"/>
      <c r="L2251" s="244"/>
      <c r="M2251" s="244"/>
      <c r="N2251" s="290"/>
      <c r="O2251" s="391" t="str">
        <f>IF(ISBLANK(L2261),"",IF(OR(ISBLANK(VLOOKUP(L2261&amp;"-"&amp;E2261,'Np Quality'!A:M,6,FALSE)),ISERROR(VLOOKUP(L2261&amp;"-"&amp;E2261,'Np Quality'!A:M,6,FALSE))),"-",VLOOKUP(L2261&amp;"-"&amp;E2261,'Np Quality'!A:M,6,FALSE)))</f>
        <v/>
      </c>
      <c r="P2251" s="391" t="str">
        <f>IF(ISBLANK(L2251),"",IF(OR(ISBLANK(VLOOKUP(L2251&amp;"-"&amp;E2251,'Np Quality'!A:M,7,FALSE)),ISERROR(VLOOKUP(L2251&amp;"-"&amp;E2251,'Np Quality'!A:M,7,FALSE))),"-",VLOOKUP(L2251&amp;"-"&amp;E2251,'Np Quality'!A:M,7,FALSE)))</f>
        <v/>
      </c>
      <c r="Q2251" s="391" t="str">
        <f>IF(ISBLANK(L2251),"",IF(OR(ISBLANK(VLOOKUP(L2251&amp;"-"&amp;E2251,'Np Quality'!A:M,8,FALSE)),ISERROR(VLOOKUP(L2251&amp;"-"&amp;E2251,'Np Quality'!A:M,8,FALSE))),"-",VLOOKUP(L2251&amp;"-"&amp;E2251,'Np Quality'!A:M,8,FALSE)))</f>
        <v/>
      </c>
      <c r="R2251" s="283" t="str">
        <f>IF(ISBLANK(L2251),"",IF(OR(ISBLANK(VLOOKUP(L2251&amp;"-"&amp;E2251,'Np Quality'!A:M,9,FALSE)),ISERROR(VLOOKUP(L2251&amp;"-"&amp;E2251,'Np Quality'!A:M,9,FALSE))),"-",VLOOKUP(L2251&amp;"-"&amp;E2251,'Np Quality'!A:M,9,FALSE)))</f>
        <v/>
      </c>
      <c r="S2251" s="150"/>
      <c r="T2251" s="395" t="str">
        <f t="shared" si="245"/>
        <v/>
      </c>
      <c r="U2251" s="395" t="str">
        <f t="shared" si="242"/>
        <v/>
      </c>
      <c r="V2251" s="396"/>
      <c r="W2251" s="282"/>
    </row>
    <row r="2252" spans="1:23">
      <c r="A2252" s="382" t="str">
        <f t="shared" si="243"/>
        <v/>
      </c>
      <c r="B2252" s="383" t="str">
        <f t="shared" si="241"/>
        <v/>
      </c>
      <c r="C2252" s="236"/>
      <c r="D2252" s="282"/>
      <c r="E2252" s="384" t="str">
        <f t="shared" si="244"/>
        <v/>
      </c>
      <c r="F2252" s="388"/>
      <c r="G2252" s="243"/>
      <c r="H2252" s="244"/>
      <c r="I2252" s="243"/>
      <c r="J2252" s="244"/>
      <c r="K2252" s="244"/>
      <c r="L2252" s="244"/>
      <c r="M2252" s="244"/>
      <c r="N2252" s="290"/>
      <c r="O2252" s="391" t="str">
        <f>IF(ISBLANK(L2263),"",IF(OR(ISBLANK(VLOOKUP(L2263&amp;"-"&amp;E2263,'Np Quality'!A:M,6,FALSE)),ISERROR(VLOOKUP(L2263&amp;"-"&amp;E2263,'Np Quality'!A:M,6,FALSE))),"-",VLOOKUP(L2263&amp;"-"&amp;E2263,'Np Quality'!A:M,6,FALSE)))</f>
        <v/>
      </c>
      <c r="P2252" s="391" t="str">
        <f>IF(ISBLANK(L2252),"",IF(OR(ISBLANK(VLOOKUP(L2252&amp;"-"&amp;E2252,'Np Quality'!A:M,7,FALSE)),ISERROR(VLOOKUP(L2252&amp;"-"&amp;E2252,'Np Quality'!A:M,7,FALSE))),"-",VLOOKUP(L2252&amp;"-"&amp;E2252,'Np Quality'!A:M,7,FALSE)))</f>
        <v/>
      </c>
      <c r="Q2252" s="391" t="str">
        <f>IF(ISBLANK(L2252),"",IF(OR(ISBLANK(VLOOKUP(L2252&amp;"-"&amp;E2252,'Np Quality'!A:M,8,FALSE)),ISERROR(VLOOKUP(L2252&amp;"-"&amp;E2252,'Np Quality'!A:M,8,FALSE))),"-",VLOOKUP(L2252&amp;"-"&amp;E2252,'Np Quality'!A:M,8,FALSE)))</f>
        <v/>
      </c>
      <c r="R2252" s="283" t="str">
        <f>IF(ISBLANK(L2252),"",IF(OR(ISBLANK(VLOOKUP(L2252&amp;"-"&amp;E2252,'Np Quality'!A:M,9,FALSE)),ISERROR(VLOOKUP(L2252&amp;"-"&amp;E2252,'Np Quality'!A:M,9,FALSE))),"-",VLOOKUP(L2252&amp;"-"&amp;E2252,'Np Quality'!A:M,9,FALSE)))</f>
        <v/>
      </c>
      <c r="S2252" s="150"/>
      <c r="T2252" s="395" t="str">
        <f t="shared" si="245"/>
        <v/>
      </c>
      <c r="U2252" s="395" t="str">
        <f t="shared" si="242"/>
        <v/>
      </c>
      <c r="V2252" s="396"/>
      <c r="W2252" s="282"/>
    </row>
    <row r="2253" spans="1:23">
      <c r="A2253" s="382" t="str">
        <f t="shared" si="243"/>
        <v/>
      </c>
      <c r="B2253" s="383" t="str">
        <f t="shared" ref="B2253:B2316" si="246">IF(AND(A2253&lt;&gt;A2252,A2253&lt;&gt;""),COUNTIF(A:A,A2253),"")</f>
        <v/>
      </c>
      <c r="C2253" s="236"/>
      <c r="D2253" s="282"/>
      <c r="E2253" s="384" t="str">
        <f t="shared" si="244"/>
        <v/>
      </c>
      <c r="F2253" s="388"/>
      <c r="G2253" s="243"/>
      <c r="H2253" s="244"/>
      <c r="I2253" s="243"/>
      <c r="J2253" s="244"/>
      <c r="K2253" s="244"/>
      <c r="L2253" s="244"/>
      <c r="M2253" s="244"/>
      <c r="N2253" s="290"/>
      <c r="O2253" s="391" t="str">
        <f>IF(ISBLANK(L2263),"",IF(OR(ISBLANK(VLOOKUP(L2263&amp;"-"&amp;E2263,'Np Quality'!A:M,6,FALSE)),ISERROR(VLOOKUP(L2263&amp;"-"&amp;E2263,'Np Quality'!A:M,6,FALSE))),"-",VLOOKUP(L2263&amp;"-"&amp;E2263,'Np Quality'!A:M,6,FALSE)))</f>
        <v/>
      </c>
      <c r="P2253" s="391" t="str">
        <f>IF(ISBLANK(L2254),"",IF(OR(ISBLANK(VLOOKUP(L2254&amp;"-"&amp;E2254,'Np Quality'!A:M,7,FALSE)),ISERROR(VLOOKUP(L2254&amp;"-"&amp;E2254,'Np Quality'!A:M,7,FALSE))),"-",VLOOKUP(L2254&amp;"-"&amp;E2254,'Np Quality'!A:M,7,FALSE)))</f>
        <v/>
      </c>
      <c r="Q2253" s="391" t="str">
        <f>IF(ISBLANK(L2253),"",IF(OR(ISBLANK(VLOOKUP(L2253&amp;"-"&amp;E2253,'Np Quality'!A:M,8,FALSE)),ISERROR(VLOOKUP(L2253&amp;"-"&amp;E2253,'Np Quality'!A:M,8,FALSE))),"-",VLOOKUP(L2253&amp;"-"&amp;E2253,'Np Quality'!A:M,8,FALSE)))</f>
        <v/>
      </c>
      <c r="R2253" s="283" t="str">
        <f>IF(ISBLANK(L2253),"",IF(OR(ISBLANK(VLOOKUP(L2253&amp;"-"&amp;E2253,'Np Quality'!A:M,9,FALSE)),ISERROR(VLOOKUP(L2253&amp;"-"&amp;E2253,'Np Quality'!A:M,9,FALSE))),"-",VLOOKUP(L2253&amp;"-"&amp;E2253,'Np Quality'!A:M,9,FALSE)))</f>
        <v/>
      </c>
      <c r="S2253" s="150"/>
      <c r="T2253" s="395" t="str">
        <f t="shared" si="245"/>
        <v/>
      </c>
      <c r="U2253" s="395" t="str">
        <f t="shared" si="242"/>
        <v/>
      </c>
      <c r="V2253" s="396"/>
      <c r="W2253" s="282"/>
    </row>
    <row r="2254" spans="1:23">
      <c r="A2254" s="382" t="str">
        <f t="shared" si="243"/>
        <v/>
      </c>
      <c r="B2254" s="383" t="str">
        <f t="shared" si="246"/>
        <v/>
      </c>
      <c r="C2254" s="236"/>
      <c r="D2254" s="282"/>
      <c r="E2254" s="384" t="str">
        <f t="shared" si="244"/>
        <v/>
      </c>
      <c r="F2254" s="388"/>
      <c r="G2254" s="243"/>
      <c r="H2254" s="244"/>
      <c r="I2254" s="243"/>
      <c r="J2254" s="244"/>
      <c r="K2254" s="244"/>
      <c r="L2254" s="244"/>
      <c r="M2254" s="244"/>
      <c r="N2254" s="290"/>
      <c r="O2254" s="391" t="str">
        <f>IF(ISBLANK(L2264),"",IF(OR(ISBLANK(VLOOKUP(L2264&amp;"-"&amp;E2264,'Np Quality'!A:M,6,FALSE)),ISERROR(VLOOKUP(L2264&amp;"-"&amp;E2264,'Np Quality'!A:M,6,FALSE))),"-",VLOOKUP(L2264&amp;"-"&amp;E2264,'Np Quality'!A:M,6,FALSE)))</f>
        <v/>
      </c>
      <c r="P2254" s="391" t="str">
        <f>IF(ISBLANK(L2254),"",IF(OR(ISBLANK(VLOOKUP(L2254&amp;"-"&amp;E2254,'Np Quality'!A:M,7,FALSE)),ISERROR(VLOOKUP(L2254&amp;"-"&amp;E2254,'Np Quality'!A:M,7,FALSE))),"-",VLOOKUP(L2254&amp;"-"&amp;E2254,'Np Quality'!A:M,7,FALSE)))</f>
        <v/>
      </c>
      <c r="Q2254" s="391" t="str">
        <f>IF(ISBLANK(L2255),"",IF(OR(ISBLANK(VLOOKUP(L2255&amp;"-"&amp;E2255,'Np Quality'!A:M,8,FALSE)),ISERROR(VLOOKUP(L2255&amp;"-"&amp;E2255,'Np Quality'!A:M,8,FALSE))),"-",VLOOKUP(L2255&amp;"-"&amp;E2255,'Np Quality'!A:M,8,FALSE)))</f>
        <v/>
      </c>
      <c r="R2254" s="283" t="str">
        <f>IF(ISBLANK(L2254),"",IF(OR(ISBLANK(VLOOKUP(L2254&amp;"-"&amp;E2254,'Np Quality'!A:M,9,FALSE)),ISERROR(VLOOKUP(L2254&amp;"-"&amp;E2254,'Np Quality'!A:M,9,FALSE))),"-",VLOOKUP(L2254&amp;"-"&amp;E2254,'Np Quality'!A:M,9,FALSE)))</f>
        <v/>
      </c>
      <c r="S2254" s="150"/>
      <c r="T2254" s="395" t="str">
        <f t="shared" si="245"/>
        <v/>
      </c>
      <c r="U2254" s="395" t="str">
        <f t="shared" si="242"/>
        <v/>
      </c>
      <c r="V2254" s="396"/>
      <c r="W2254" s="282"/>
    </row>
    <row r="2255" spans="1:23">
      <c r="A2255" s="382" t="str">
        <f t="shared" si="243"/>
        <v/>
      </c>
      <c r="B2255" s="383" t="str">
        <f t="shared" si="246"/>
        <v/>
      </c>
      <c r="C2255" s="236"/>
      <c r="D2255" s="282"/>
      <c r="E2255" s="384" t="str">
        <f t="shared" si="244"/>
        <v/>
      </c>
      <c r="F2255" s="388"/>
      <c r="G2255" s="243"/>
      <c r="H2255" s="244"/>
      <c r="I2255" s="243"/>
      <c r="J2255" s="244"/>
      <c r="K2255" s="244"/>
      <c r="L2255" s="244"/>
      <c r="M2255" s="244"/>
      <c r="N2255" s="290"/>
      <c r="O2255" s="391" t="str">
        <f>IF(ISBLANK(L2265),"",IF(OR(ISBLANK(VLOOKUP(L2265&amp;"-"&amp;E2265,'Np Quality'!A:M,6,FALSE)),ISERROR(VLOOKUP(L2265&amp;"-"&amp;E2265,'Np Quality'!A:M,6,FALSE))),"-",VLOOKUP(L2265&amp;"-"&amp;E2265,'Np Quality'!A:M,6,FALSE)))</f>
        <v/>
      </c>
      <c r="P2255" s="391" t="str">
        <f>IF(ISBLANK(L2255),"",IF(OR(ISBLANK(VLOOKUP(L2255&amp;"-"&amp;E2255,'Np Quality'!A:M,7,FALSE)),ISERROR(VLOOKUP(L2255&amp;"-"&amp;E2255,'Np Quality'!A:M,7,FALSE))),"-",VLOOKUP(L2255&amp;"-"&amp;E2255,'Np Quality'!A:M,7,FALSE)))</f>
        <v/>
      </c>
      <c r="Q2255" s="391" t="str">
        <f>IF(ISBLANK(L2255),"",IF(OR(ISBLANK(VLOOKUP(L2255&amp;"-"&amp;E2255,'Np Quality'!A:M,8,FALSE)),ISERROR(VLOOKUP(L2255&amp;"-"&amp;E2255,'Np Quality'!A:M,8,FALSE))),"-",VLOOKUP(L2255&amp;"-"&amp;E2255,'Np Quality'!A:M,8,FALSE)))</f>
        <v/>
      </c>
      <c r="R2255" s="283" t="str">
        <f>IF(ISBLANK(L2256),"",IF(OR(ISBLANK(VLOOKUP(L2256&amp;"-"&amp;E2256,'Np Quality'!A:M,9,FALSE)),ISERROR(VLOOKUP(L2256&amp;"-"&amp;E2256,'Np Quality'!A:M,9,FALSE))),"-",VLOOKUP(L2256&amp;"-"&amp;E2256,'Np Quality'!A:M,9,FALSE)))</f>
        <v/>
      </c>
      <c r="S2255" s="150"/>
      <c r="T2255" s="395" t="str">
        <f t="shared" si="245"/>
        <v/>
      </c>
      <c r="U2255" s="395" t="str">
        <f t="shared" si="242"/>
        <v/>
      </c>
      <c r="V2255" s="396"/>
      <c r="W2255" s="282"/>
    </row>
    <row r="2256" spans="1:23">
      <c r="A2256" s="382" t="str">
        <f t="shared" si="243"/>
        <v/>
      </c>
      <c r="B2256" s="383" t="str">
        <f t="shared" si="246"/>
        <v/>
      </c>
      <c r="C2256" s="236"/>
      <c r="D2256" s="282"/>
      <c r="E2256" s="384" t="str">
        <f t="shared" si="244"/>
        <v/>
      </c>
      <c r="F2256" s="388"/>
      <c r="G2256" s="243"/>
      <c r="H2256" s="244"/>
      <c r="I2256" s="243"/>
      <c r="J2256" s="244"/>
      <c r="K2256" s="244"/>
      <c r="L2256" s="244"/>
      <c r="M2256" s="244"/>
      <c r="N2256" s="290"/>
      <c r="O2256" s="391" t="str">
        <f>IF(ISBLANK(L2266),"",IF(OR(ISBLANK(VLOOKUP(L2266&amp;"-"&amp;E2266,'Np Quality'!A:M,6,FALSE)),ISERROR(VLOOKUP(L2266&amp;"-"&amp;E2266,'Np Quality'!A:M,6,FALSE))),"-",VLOOKUP(L2266&amp;"-"&amp;E2266,'Np Quality'!A:M,6,FALSE)))</f>
        <v/>
      </c>
      <c r="P2256" s="391" t="str">
        <f>IF(ISBLANK(L2256),"",IF(OR(ISBLANK(VLOOKUP(L2256&amp;"-"&amp;E2256,'Np Quality'!A:M,7,FALSE)),ISERROR(VLOOKUP(L2256&amp;"-"&amp;E2256,'Np Quality'!A:M,7,FALSE))),"-",VLOOKUP(L2256&amp;"-"&amp;E2256,'Np Quality'!A:M,7,FALSE)))</f>
        <v/>
      </c>
      <c r="Q2256" s="391" t="str">
        <f>IF(ISBLANK(L2256),"",IF(OR(ISBLANK(VLOOKUP(L2256&amp;"-"&amp;E2256,'Np Quality'!A:M,8,FALSE)),ISERROR(VLOOKUP(L2256&amp;"-"&amp;E2256,'Np Quality'!A:M,8,FALSE))),"-",VLOOKUP(L2256&amp;"-"&amp;E2256,'Np Quality'!A:M,8,FALSE)))</f>
        <v/>
      </c>
      <c r="R2256" s="283" t="str">
        <f>IF(ISBLANK(L2256),"",IF(OR(ISBLANK(VLOOKUP(L2256&amp;"-"&amp;E2256,'Np Quality'!A:M,9,FALSE)),ISERROR(VLOOKUP(L2256&amp;"-"&amp;E2256,'Np Quality'!A:M,9,FALSE))),"-",VLOOKUP(L2256&amp;"-"&amp;E2256,'Np Quality'!A:M,9,FALSE)))</f>
        <v/>
      </c>
      <c r="S2256" s="150"/>
      <c r="T2256" s="395" t="str">
        <f t="shared" si="245"/>
        <v/>
      </c>
      <c r="U2256" s="395" t="str">
        <f t="shared" si="242"/>
        <v/>
      </c>
      <c r="V2256" s="396"/>
      <c r="W2256" s="282"/>
    </row>
    <row r="2257" spans="1:23">
      <c r="A2257" s="382" t="str">
        <f t="shared" si="243"/>
        <v/>
      </c>
      <c r="B2257" s="383" t="str">
        <f t="shared" si="246"/>
        <v/>
      </c>
      <c r="C2257" s="236"/>
      <c r="D2257" s="282"/>
      <c r="E2257" s="384" t="str">
        <f t="shared" si="244"/>
        <v/>
      </c>
      <c r="F2257" s="388"/>
      <c r="G2257" s="243"/>
      <c r="H2257" s="244"/>
      <c r="I2257" s="243"/>
      <c r="J2257" s="244"/>
      <c r="K2257" s="244"/>
      <c r="L2257" s="244"/>
      <c r="M2257" s="244"/>
      <c r="N2257" s="290"/>
      <c r="O2257" s="391" t="str">
        <f>IF(ISBLANK(L2257),"",IF(OR(ISBLANK(VLOOKUP(L2257&amp;"-"&amp;E2257,'Np Quality'!A:M,6,FALSE)),ISERROR(VLOOKUP(L2257&amp;"-"&amp;E2257,'Np Quality'!A:M,6,FALSE))),"-",VLOOKUP(L2257&amp;"-"&amp;E2257,'Np Quality'!A:M,6,FALSE)))</f>
        <v/>
      </c>
      <c r="P2257" s="391" t="str">
        <f>IF(ISBLANK(L2267),"",IF(OR(ISBLANK(VLOOKUP(L2267&amp;"-"&amp;E2267,'Np Quality'!A:M,7,FALSE)),ISERROR(VLOOKUP(L2267&amp;"-"&amp;E2267,'Np Quality'!A:M,7,FALSE))),"-",VLOOKUP(L2267&amp;"-"&amp;E2267,'Np Quality'!A:M,7,FALSE)))</f>
        <v/>
      </c>
      <c r="Q2257" s="391" t="str">
        <f>IF(ISBLANK(L2257),"",IF(OR(ISBLANK(VLOOKUP(L2257&amp;"-"&amp;E2257,'Np Quality'!A:M,8,FALSE)),ISERROR(VLOOKUP(L2257&amp;"-"&amp;E2257,'Np Quality'!A:M,8,FALSE))),"-",VLOOKUP(L2257&amp;"-"&amp;E2257,'Np Quality'!A:M,8,FALSE)))</f>
        <v/>
      </c>
      <c r="R2257" s="283" t="str">
        <f>IF(ISBLANK(L2257),"",IF(OR(ISBLANK(VLOOKUP(L2257&amp;"-"&amp;E2257,'Np Quality'!A:M,9,FALSE)),ISERROR(VLOOKUP(L2257&amp;"-"&amp;E2257,'Np Quality'!A:M,9,FALSE))),"-",VLOOKUP(L2257&amp;"-"&amp;E2257,'Np Quality'!A:M,9,FALSE)))</f>
        <v/>
      </c>
      <c r="S2257" s="150"/>
      <c r="T2257" s="395" t="str">
        <f t="shared" si="245"/>
        <v/>
      </c>
      <c r="U2257" s="395" t="str">
        <f t="shared" si="242"/>
        <v/>
      </c>
      <c r="V2257" s="396"/>
      <c r="W2257" s="282"/>
    </row>
    <row r="2258" spans="1:23">
      <c r="A2258" s="382" t="str">
        <f t="shared" si="243"/>
        <v/>
      </c>
      <c r="B2258" s="383" t="str">
        <f t="shared" si="246"/>
        <v/>
      </c>
      <c r="C2258" s="236"/>
      <c r="D2258" s="282"/>
      <c r="E2258" s="384" t="str">
        <f t="shared" si="244"/>
        <v/>
      </c>
      <c r="F2258" s="388"/>
      <c r="G2258" s="243"/>
      <c r="H2258" s="244"/>
      <c r="I2258" s="243"/>
      <c r="J2258" s="244"/>
      <c r="K2258" s="244"/>
      <c r="L2258" s="244"/>
      <c r="M2258" s="244"/>
      <c r="N2258" s="290"/>
      <c r="O2258" s="391" t="str">
        <f>IF(ISBLANK(L2258),"",IF(OR(ISBLANK(VLOOKUP(L2258&amp;"-"&amp;E2258,'Np Quality'!A:M,6,FALSE)),ISERROR(VLOOKUP(L2258&amp;"-"&amp;E2258,'Np Quality'!A:M,6,FALSE))),"-",VLOOKUP(L2258&amp;"-"&amp;E2258,'Np Quality'!A:M,6,FALSE)))</f>
        <v/>
      </c>
      <c r="P2258" s="391" t="str">
        <f>IF(ISBLANK(L2268),"",IF(OR(ISBLANK(VLOOKUP(L2268&amp;"-"&amp;E2268,'Np Quality'!A:M,7,FALSE)),ISERROR(VLOOKUP(L2268&amp;"-"&amp;E2268,'Np Quality'!A:M,7,FALSE))),"-",VLOOKUP(L2268&amp;"-"&amp;E2268,'Np Quality'!A:M,7,FALSE)))</f>
        <v/>
      </c>
      <c r="Q2258" s="391" t="str">
        <f>IF(ISBLANK(L2258),"",IF(OR(ISBLANK(VLOOKUP(L2258&amp;"-"&amp;E2258,'Np Quality'!A:M,8,FALSE)),ISERROR(VLOOKUP(L2258&amp;"-"&amp;E2258,'Np Quality'!A:M,8,FALSE))),"-",VLOOKUP(L2258&amp;"-"&amp;E2258,'Np Quality'!A:M,8,FALSE)))</f>
        <v/>
      </c>
      <c r="R2258" s="283" t="str">
        <f>IF(ISBLANK(L2258),"",IF(OR(ISBLANK(VLOOKUP(L2258&amp;"-"&amp;E2258,'Np Quality'!A:M,9,FALSE)),ISERROR(VLOOKUP(L2258&amp;"-"&amp;E2258,'Np Quality'!A:M,9,FALSE))),"-",VLOOKUP(L2258&amp;"-"&amp;E2258,'Np Quality'!A:M,9,FALSE)))</f>
        <v/>
      </c>
      <c r="S2258" s="150"/>
      <c r="T2258" s="395" t="str">
        <f t="shared" si="245"/>
        <v/>
      </c>
      <c r="U2258" s="395" t="str">
        <f t="shared" si="242"/>
        <v/>
      </c>
      <c r="V2258" s="396"/>
      <c r="W2258" s="282"/>
    </row>
    <row r="2259" spans="1:23">
      <c r="A2259" s="382" t="str">
        <f t="shared" si="243"/>
        <v/>
      </c>
      <c r="B2259" s="383" t="str">
        <f t="shared" si="246"/>
        <v/>
      </c>
      <c r="C2259" s="236"/>
      <c r="D2259" s="282"/>
      <c r="E2259" s="384" t="str">
        <f t="shared" si="244"/>
        <v/>
      </c>
      <c r="F2259" s="388"/>
      <c r="G2259" s="243"/>
      <c r="H2259" s="244"/>
      <c r="I2259" s="243"/>
      <c r="J2259" s="244"/>
      <c r="K2259" s="244"/>
      <c r="L2259" s="244"/>
      <c r="M2259" s="244"/>
      <c r="N2259" s="290"/>
      <c r="O2259" s="391" t="str">
        <f>IF(ISBLANK(L2259),"",IF(OR(ISBLANK(VLOOKUP(L2259&amp;"-"&amp;E2259,'Np Quality'!A:M,6,FALSE)),ISERROR(VLOOKUP(L2259&amp;"-"&amp;E2259,'Np Quality'!A:M,6,FALSE))),"-",VLOOKUP(L2259&amp;"-"&amp;E2259,'Np Quality'!A:M,6,FALSE)))</f>
        <v/>
      </c>
      <c r="P2259" s="391" t="str">
        <f>IF(ISBLANK(L2269),"",IF(OR(ISBLANK(VLOOKUP(L2269&amp;"-"&amp;E2269,'Np Quality'!A:M,7,FALSE)),ISERROR(VLOOKUP(L2269&amp;"-"&amp;E2269,'Np Quality'!A:M,7,FALSE))),"-",VLOOKUP(L2269&amp;"-"&amp;E2269,'Np Quality'!A:M,7,FALSE)))</f>
        <v/>
      </c>
      <c r="Q2259" s="391" t="str">
        <f>IF(ISBLANK(L2259),"",IF(OR(ISBLANK(VLOOKUP(L2259&amp;"-"&amp;E2259,'Np Quality'!A:M,8,FALSE)),ISERROR(VLOOKUP(L2259&amp;"-"&amp;E2259,'Np Quality'!A:M,8,FALSE))),"-",VLOOKUP(L2259&amp;"-"&amp;E2259,'Np Quality'!A:M,8,FALSE)))</f>
        <v/>
      </c>
      <c r="R2259" s="283" t="str">
        <f>IF(ISBLANK(L2259),"",IF(OR(ISBLANK(VLOOKUP(L2259&amp;"-"&amp;E2259,'Np Quality'!A:M,9,FALSE)),ISERROR(VLOOKUP(L2259&amp;"-"&amp;E2259,'Np Quality'!A:M,9,FALSE))),"-",VLOOKUP(L2259&amp;"-"&amp;E2259,'Np Quality'!A:M,9,FALSE)))</f>
        <v/>
      </c>
      <c r="S2259" s="150"/>
      <c r="T2259" s="395" t="str">
        <f t="shared" si="245"/>
        <v/>
      </c>
      <c r="U2259" s="395" t="str">
        <f t="shared" si="242"/>
        <v/>
      </c>
      <c r="V2259" s="396"/>
      <c r="W2259" s="282"/>
    </row>
    <row r="2260" spans="1:23">
      <c r="A2260" s="382" t="str">
        <f t="shared" si="243"/>
        <v/>
      </c>
      <c r="B2260" s="383" t="str">
        <f t="shared" si="246"/>
        <v/>
      </c>
      <c r="C2260" s="236"/>
      <c r="D2260" s="282"/>
      <c r="E2260" s="384" t="str">
        <f t="shared" si="244"/>
        <v/>
      </c>
      <c r="F2260" s="388"/>
      <c r="G2260" s="243"/>
      <c r="H2260" s="244"/>
      <c r="I2260" s="243"/>
      <c r="J2260" s="244"/>
      <c r="K2260" s="244"/>
      <c r="L2260" s="244"/>
      <c r="M2260" s="244"/>
      <c r="N2260" s="290"/>
      <c r="O2260" s="391" t="str">
        <f>IF(ISBLANK(L2260),"",IF(OR(ISBLANK(VLOOKUP(L2260&amp;"-"&amp;E2260,'Np Quality'!A:M,6,FALSE)),ISERROR(VLOOKUP(L2260&amp;"-"&amp;E2260,'Np Quality'!A:M,6,FALSE))),"-",VLOOKUP(L2260&amp;"-"&amp;E2260,'Np Quality'!A:M,6,FALSE)))</f>
        <v/>
      </c>
      <c r="P2260" s="391" t="str">
        <f>IF(ISBLANK(L2270),"",IF(OR(ISBLANK(VLOOKUP(L2270&amp;"-"&amp;E2270,'Np Quality'!A:M,7,FALSE)),ISERROR(VLOOKUP(L2270&amp;"-"&amp;E2270,'Np Quality'!A:M,7,FALSE))),"-",VLOOKUP(L2270&amp;"-"&amp;E2270,'Np Quality'!A:M,7,FALSE)))</f>
        <v/>
      </c>
      <c r="Q2260" s="391" t="str">
        <f>IF(ISBLANK(L2260),"",IF(OR(ISBLANK(VLOOKUP(L2260&amp;"-"&amp;E2260,'Np Quality'!A:M,8,FALSE)),ISERROR(VLOOKUP(L2260&amp;"-"&amp;E2260,'Np Quality'!A:M,8,FALSE))),"-",VLOOKUP(L2260&amp;"-"&amp;E2260,'Np Quality'!A:M,8,FALSE)))</f>
        <v/>
      </c>
      <c r="R2260" s="283" t="str">
        <f>IF(ISBLANK(L2260),"",IF(OR(ISBLANK(VLOOKUP(L2260&amp;"-"&amp;E2260,'Np Quality'!A:M,9,FALSE)),ISERROR(VLOOKUP(L2260&amp;"-"&amp;E2260,'Np Quality'!A:M,9,FALSE))),"-",VLOOKUP(L2260&amp;"-"&amp;E2260,'Np Quality'!A:M,9,FALSE)))</f>
        <v/>
      </c>
      <c r="S2260" s="150"/>
      <c r="T2260" s="395" t="str">
        <f t="shared" si="245"/>
        <v/>
      </c>
      <c r="U2260" s="395" t="str">
        <f t="shared" si="242"/>
        <v/>
      </c>
      <c r="V2260" s="396"/>
      <c r="W2260" s="282"/>
    </row>
    <row r="2261" spans="1:23">
      <c r="A2261" s="382" t="str">
        <f t="shared" si="243"/>
        <v/>
      </c>
      <c r="B2261" s="383" t="str">
        <f t="shared" si="246"/>
        <v/>
      </c>
      <c r="C2261" s="236"/>
      <c r="D2261" s="282"/>
      <c r="E2261" s="384" t="str">
        <f t="shared" si="244"/>
        <v/>
      </c>
      <c r="F2261" s="388"/>
      <c r="G2261" s="243"/>
      <c r="H2261" s="244"/>
      <c r="I2261" s="243"/>
      <c r="J2261" s="244"/>
      <c r="K2261" s="244"/>
      <c r="L2261" s="244"/>
      <c r="M2261" s="244"/>
      <c r="N2261" s="290"/>
      <c r="O2261" s="391" t="str">
        <f>IF(ISBLANK(L2261),"",IF(OR(ISBLANK(VLOOKUP(L2261&amp;"-"&amp;E2261,'Np Quality'!A:M,6,FALSE)),ISERROR(VLOOKUP(L2261&amp;"-"&amp;E2261,'Np Quality'!A:M,6,FALSE))),"-",VLOOKUP(L2261&amp;"-"&amp;E2261,'Np Quality'!A:M,6,FALSE)))</f>
        <v/>
      </c>
      <c r="P2261" s="391" t="str">
        <f>IF(ISBLANK(L2271),"",IF(OR(ISBLANK(VLOOKUP(L2271&amp;"-"&amp;E2271,'Np Quality'!A:M,7,FALSE)),ISERROR(VLOOKUP(L2271&amp;"-"&amp;E2271,'Np Quality'!A:M,7,FALSE))),"-",VLOOKUP(L2271&amp;"-"&amp;E2271,'Np Quality'!A:M,7,FALSE)))</f>
        <v/>
      </c>
      <c r="Q2261" s="391" t="str">
        <f>IF(ISBLANK(L2261),"",IF(OR(ISBLANK(VLOOKUP(L2261&amp;"-"&amp;E2261,'Np Quality'!A:M,8,FALSE)),ISERROR(VLOOKUP(L2261&amp;"-"&amp;E2261,'Np Quality'!A:M,8,FALSE))),"-",VLOOKUP(L2261&amp;"-"&amp;E2261,'Np Quality'!A:M,8,FALSE)))</f>
        <v/>
      </c>
      <c r="R2261" s="283" t="str">
        <f>IF(ISBLANK(L2261),"",IF(OR(ISBLANK(VLOOKUP(L2261&amp;"-"&amp;E2261,'Np Quality'!A:M,9,FALSE)),ISERROR(VLOOKUP(L2261&amp;"-"&amp;E2261,'Np Quality'!A:M,9,FALSE))),"-",VLOOKUP(L2261&amp;"-"&amp;E2261,'Np Quality'!A:M,9,FALSE)))</f>
        <v/>
      </c>
      <c r="S2261" s="150"/>
      <c r="T2261" s="395" t="str">
        <f t="shared" si="245"/>
        <v/>
      </c>
      <c r="U2261" s="395" t="str">
        <f t="shared" si="242"/>
        <v/>
      </c>
      <c r="V2261" s="396"/>
      <c r="W2261" s="282"/>
    </row>
    <row r="2262" spans="1:23">
      <c r="A2262" s="382" t="str">
        <f t="shared" si="243"/>
        <v/>
      </c>
      <c r="B2262" s="383" t="str">
        <f t="shared" si="246"/>
        <v/>
      </c>
      <c r="C2262" s="236"/>
      <c r="D2262" s="282"/>
      <c r="E2262" s="384" t="str">
        <f t="shared" si="244"/>
        <v/>
      </c>
      <c r="F2262" s="388"/>
      <c r="G2262" s="243"/>
      <c r="H2262" s="244"/>
      <c r="I2262" s="243"/>
      <c r="J2262" s="244"/>
      <c r="K2262" s="244"/>
      <c r="L2262" s="244"/>
      <c r="M2262" s="244"/>
      <c r="N2262" s="290"/>
      <c r="O2262" s="391" t="str">
        <f>IF(ISBLANK(L2263),"",IF(OR(ISBLANK(VLOOKUP(L2263&amp;"-"&amp;E2263,'Np Quality'!A:M,6,FALSE)),ISERROR(VLOOKUP(L2263&amp;"-"&amp;E2263,'Np Quality'!A:M,6,FALSE))),"-",VLOOKUP(L2263&amp;"-"&amp;E2263,'Np Quality'!A:M,6,FALSE)))</f>
        <v/>
      </c>
      <c r="P2262" s="391" t="str">
        <f>IF(ISBLANK(L2272),"",IF(OR(ISBLANK(VLOOKUP(L2272&amp;"-"&amp;E2272,'Np Quality'!A:M,7,FALSE)),ISERROR(VLOOKUP(L2272&amp;"-"&amp;E2272,'Np Quality'!A:M,7,FALSE))),"-",VLOOKUP(L2272&amp;"-"&amp;E2272,'Np Quality'!A:M,7,FALSE)))</f>
        <v/>
      </c>
      <c r="Q2262" s="391" t="str">
        <f>IF(ISBLANK(L2262),"",IF(OR(ISBLANK(VLOOKUP(L2262&amp;"-"&amp;E2262,'Np Quality'!A:M,8,FALSE)),ISERROR(VLOOKUP(L2262&amp;"-"&amp;E2262,'Np Quality'!A:M,8,FALSE))),"-",VLOOKUP(L2262&amp;"-"&amp;E2262,'Np Quality'!A:M,8,FALSE)))</f>
        <v/>
      </c>
      <c r="R2262" s="283" t="str">
        <f>IF(ISBLANK(L2262),"",IF(OR(ISBLANK(VLOOKUP(L2262&amp;"-"&amp;E2262,'Np Quality'!A:M,9,FALSE)),ISERROR(VLOOKUP(L2262&amp;"-"&amp;E2262,'Np Quality'!A:M,9,FALSE))),"-",VLOOKUP(L2262&amp;"-"&amp;E2262,'Np Quality'!A:M,9,FALSE)))</f>
        <v/>
      </c>
      <c r="S2262" s="150"/>
      <c r="T2262" s="395" t="str">
        <f t="shared" si="245"/>
        <v/>
      </c>
      <c r="U2262" s="395" t="str">
        <f t="shared" si="242"/>
        <v/>
      </c>
      <c r="V2262" s="396"/>
      <c r="W2262" s="282"/>
    </row>
    <row r="2263" spans="1:23">
      <c r="A2263" s="382" t="str">
        <f t="shared" si="243"/>
        <v/>
      </c>
      <c r="B2263" s="383" t="str">
        <f t="shared" si="246"/>
        <v/>
      </c>
      <c r="C2263" s="236"/>
      <c r="D2263" s="282"/>
      <c r="E2263" s="384" t="str">
        <f t="shared" si="244"/>
        <v/>
      </c>
      <c r="F2263" s="388"/>
      <c r="G2263" s="243"/>
      <c r="H2263" s="244"/>
      <c r="I2263" s="243"/>
      <c r="J2263" s="244"/>
      <c r="K2263" s="244"/>
      <c r="L2263" s="244"/>
      <c r="M2263" s="244"/>
      <c r="N2263" s="290"/>
      <c r="O2263" s="391" t="str">
        <f>IF(ISBLANK(L2263),"",IF(OR(ISBLANK(VLOOKUP(L2263&amp;"-"&amp;E2263,'Np Quality'!A:M,6,FALSE)),ISERROR(VLOOKUP(L2263&amp;"-"&amp;E2263,'Np Quality'!A:M,6,FALSE))),"-",VLOOKUP(L2263&amp;"-"&amp;E2263,'Np Quality'!A:M,6,FALSE)))</f>
        <v/>
      </c>
      <c r="P2263" s="391" t="str">
        <f>IF(ISBLANK(L2274),"",IF(OR(ISBLANK(VLOOKUP(L2274&amp;"-"&amp;E2274,'Np Quality'!A:M,7,FALSE)),ISERROR(VLOOKUP(L2274&amp;"-"&amp;E2274,'Np Quality'!A:M,7,FALSE))),"-",VLOOKUP(L2274&amp;"-"&amp;E2274,'Np Quality'!A:M,7,FALSE)))</f>
        <v/>
      </c>
      <c r="Q2263" s="391" t="str">
        <f>IF(ISBLANK(L2263),"",IF(OR(ISBLANK(VLOOKUP(L2263&amp;"-"&amp;E2263,'Np Quality'!A:M,8,FALSE)),ISERROR(VLOOKUP(L2263&amp;"-"&amp;E2263,'Np Quality'!A:M,8,FALSE))),"-",VLOOKUP(L2263&amp;"-"&amp;E2263,'Np Quality'!A:M,8,FALSE)))</f>
        <v/>
      </c>
      <c r="R2263" s="283" t="str">
        <f>IF(ISBLANK(L2263),"",IF(OR(ISBLANK(VLOOKUP(L2263&amp;"-"&amp;E2263,'Np Quality'!A:M,9,FALSE)),ISERROR(VLOOKUP(L2263&amp;"-"&amp;E2263,'Np Quality'!A:M,9,FALSE))),"-",VLOOKUP(L2263&amp;"-"&amp;E2263,'Np Quality'!A:M,9,FALSE)))</f>
        <v/>
      </c>
      <c r="S2263" s="150"/>
      <c r="T2263" s="395" t="str">
        <f t="shared" si="245"/>
        <v/>
      </c>
      <c r="U2263" s="395" t="str">
        <f t="shared" si="242"/>
        <v/>
      </c>
      <c r="V2263" s="396"/>
      <c r="W2263" s="282"/>
    </row>
    <row r="2264" spans="1:23">
      <c r="A2264" s="382" t="str">
        <f t="shared" si="243"/>
        <v/>
      </c>
      <c r="B2264" s="383" t="str">
        <f t="shared" si="246"/>
        <v/>
      </c>
      <c r="C2264" s="236"/>
      <c r="D2264" s="282"/>
      <c r="E2264" s="384" t="str">
        <f t="shared" si="244"/>
        <v/>
      </c>
      <c r="F2264" s="388"/>
      <c r="G2264" s="243"/>
      <c r="H2264" s="244"/>
      <c r="I2264" s="243"/>
      <c r="J2264" s="244"/>
      <c r="K2264" s="244"/>
      <c r="L2264" s="244"/>
      <c r="M2264" s="244"/>
      <c r="N2264" s="290"/>
      <c r="O2264" s="391" t="str">
        <f>IF(ISBLANK(L2264),"",IF(OR(ISBLANK(VLOOKUP(L2264&amp;"-"&amp;E2264,'Np Quality'!A:M,6,FALSE)),ISERROR(VLOOKUP(L2264&amp;"-"&amp;E2264,'Np Quality'!A:M,6,FALSE))),"-",VLOOKUP(L2264&amp;"-"&amp;E2264,'Np Quality'!A:M,6,FALSE)))</f>
        <v/>
      </c>
      <c r="P2264" s="391" t="str">
        <f>IF(ISBLANK(L2274),"",IF(OR(ISBLANK(VLOOKUP(L2274&amp;"-"&amp;E2274,'Np Quality'!A:M,7,FALSE)),ISERROR(VLOOKUP(L2274&amp;"-"&amp;E2274,'Np Quality'!A:M,7,FALSE))),"-",VLOOKUP(L2274&amp;"-"&amp;E2274,'Np Quality'!A:M,7,FALSE)))</f>
        <v/>
      </c>
      <c r="Q2264" s="391" t="str">
        <f>IF(ISBLANK(L2265),"",IF(OR(ISBLANK(VLOOKUP(L2265&amp;"-"&amp;E2265,'Np Quality'!A:M,8,FALSE)),ISERROR(VLOOKUP(L2265&amp;"-"&amp;E2265,'Np Quality'!A:M,8,FALSE))),"-",VLOOKUP(L2265&amp;"-"&amp;E2265,'Np Quality'!A:M,8,FALSE)))</f>
        <v/>
      </c>
      <c r="R2264" s="283" t="str">
        <f>IF(ISBLANK(L2264),"",IF(OR(ISBLANK(VLOOKUP(L2264&amp;"-"&amp;E2264,'Np Quality'!A:M,9,FALSE)),ISERROR(VLOOKUP(L2264&amp;"-"&amp;E2264,'Np Quality'!A:M,9,FALSE))),"-",VLOOKUP(L2264&amp;"-"&amp;E2264,'Np Quality'!A:M,9,FALSE)))</f>
        <v/>
      </c>
      <c r="S2264" s="150"/>
      <c r="T2264" s="395" t="str">
        <f t="shared" si="245"/>
        <v/>
      </c>
      <c r="U2264" s="395" t="str">
        <f t="shared" si="242"/>
        <v/>
      </c>
      <c r="V2264" s="396"/>
      <c r="W2264" s="282"/>
    </row>
    <row r="2265" spans="1:23">
      <c r="A2265" s="382" t="str">
        <f t="shared" si="243"/>
        <v/>
      </c>
      <c r="B2265" s="383" t="str">
        <f t="shared" si="246"/>
        <v/>
      </c>
      <c r="C2265" s="236"/>
      <c r="D2265" s="282"/>
      <c r="E2265" s="384" t="str">
        <f t="shared" si="244"/>
        <v/>
      </c>
      <c r="F2265" s="388"/>
      <c r="G2265" s="243"/>
      <c r="H2265" s="244"/>
      <c r="I2265" s="243"/>
      <c r="J2265" s="244"/>
      <c r="K2265" s="244"/>
      <c r="L2265" s="244"/>
      <c r="M2265" s="244"/>
      <c r="N2265" s="290"/>
      <c r="O2265" s="391" t="str">
        <f>IF(ISBLANK(L2265),"",IF(OR(ISBLANK(VLOOKUP(L2265&amp;"-"&amp;E2265,'Np Quality'!A:M,6,FALSE)),ISERROR(VLOOKUP(L2265&amp;"-"&amp;E2265,'Np Quality'!A:M,6,FALSE))),"-",VLOOKUP(L2265&amp;"-"&amp;E2265,'Np Quality'!A:M,6,FALSE)))</f>
        <v/>
      </c>
      <c r="P2265" s="391" t="str">
        <f>IF(ISBLANK(L2275),"",IF(OR(ISBLANK(VLOOKUP(L2275&amp;"-"&amp;E2275,'Np Quality'!A:M,7,FALSE)),ISERROR(VLOOKUP(L2275&amp;"-"&amp;E2275,'Np Quality'!A:M,7,FALSE))),"-",VLOOKUP(L2275&amp;"-"&amp;E2275,'Np Quality'!A:M,7,FALSE)))</f>
        <v/>
      </c>
      <c r="Q2265" s="391" t="str">
        <f>IF(ISBLANK(L2265),"",IF(OR(ISBLANK(VLOOKUP(L2265&amp;"-"&amp;E2265,'Np Quality'!A:M,8,FALSE)),ISERROR(VLOOKUP(L2265&amp;"-"&amp;E2265,'Np Quality'!A:M,8,FALSE))),"-",VLOOKUP(L2265&amp;"-"&amp;E2265,'Np Quality'!A:M,8,FALSE)))</f>
        <v/>
      </c>
      <c r="R2265" s="283" t="str">
        <f>IF(ISBLANK(L2266),"",IF(OR(ISBLANK(VLOOKUP(L2266&amp;"-"&amp;E2266,'Np Quality'!A:M,9,FALSE)),ISERROR(VLOOKUP(L2266&amp;"-"&amp;E2266,'Np Quality'!A:M,9,FALSE))),"-",VLOOKUP(L2266&amp;"-"&amp;E2266,'Np Quality'!A:M,9,FALSE)))</f>
        <v/>
      </c>
      <c r="S2265" s="150"/>
      <c r="T2265" s="395" t="str">
        <f t="shared" si="245"/>
        <v/>
      </c>
      <c r="U2265" s="395" t="str">
        <f t="shared" si="242"/>
        <v/>
      </c>
      <c r="V2265" s="396"/>
      <c r="W2265" s="282"/>
    </row>
    <row r="2266" spans="1:23">
      <c r="A2266" s="382" t="str">
        <f t="shared" si="243"/>
        <v/>
      </c>
      <c r="B2266" s="383" t="str">
        <f t="shared" si="246"/>
        <v/>
      </c>
      <c r="C2266" s="236"/>
      <c r="D2266" s="282"/>
      <c r="E2266" s="384" t="str">
        <f t="shared" si="244"/>
        <v/>
      </c>
      <c r="F2266" s="388"/>
      <c r="G2266" s="243"/>
      <c r="H2266" s="244"/>
      <c r="I2266" s="243"/>
      <c r="J2266" s="244"/>
      <c r="K2266" s="244"/>
      <c r="L2266" s="244"/>
      <c r="M2266" s="244"/>
      <c r="N2266" s="290"/>
      <c r="O2266" s="391" t="str">
        <f>IF(ISBLANK(L2266),"",IF(OR(ISBLANK(VLOOKUP(L2266&amp;"-"&amp;E2266,'Np Quality'!A:M,6,FALSE)),ISERROR(VLOOKUP(L2266&amp;"-"&amp;E2266,'Np Quality'!A:M,6,FALSE))),"-",VLOOKUP(L2266&amp;"-"&amp;E2266,'Np Quality'!A:M,6,FALSE)))</f>
        <v/>
      </c>
      <c r="P2266" s="391" t="str">
        <f>IF(ISBLANK(L2276),"",IF(OR(ISBLANK(VLOOKUP(L2276&amp;"-"&amp;E2276,'Np Quality'!A:M,7,FALSE)),ISERROR(VLOOKUP(L2276&amp;"-"&amp;E2276,'Np Quality'!A:M,7,FALSE))),"-",VLOOKUP(L2276&amp;"-"&amp;E2276,'Np Quality'!A:M,7,FALSE)))</f>
        <v/>
      </c>
      <c r="Q2266" s="391" t="str">
        <f>IF(ISBLANK(L2266),"",IF(OR(ISBLANK(VLOOKUP(L2266&amp;"-"&amp;E2266,'Np Quality'!A:M,8,FALSE)),ISERROR(VLOOKUP(L2266&amp;"-"&amp;E2266,'Np Quality'!A:M,8,FALSE))),"-",VLOOKUP(L2266&amp;"-"&amp;E2266,'Np Quality'!A:M,8,FALSE)))</f>
        <v/>
      </c>
      <c r="R2266" s="283" t="str">
        <f>IF(ISBLANK(L2266),"",IF(OR(ISBLANK(VLOOKUP(L2266&amp;"-"&amp;E2266,'Np Quality'!A:M,9,FALSE)),ISERROR(VLOOKUP(L2266&amp;"-"&amp;E2266,'Np Quality'!A:M,9,FALSE))),"-",VLOOKUP(L2266&amp;"-"&amp;E2266,'Np Quality'!A:M,9,FALSE)))</f>
        <v/>
      </c>
      <c r="S2266" s="150"/>
      <c r="T2266" s="395" t="str">
        <f t="shared" si="245"/>
        <v/>
      </c>
      <c r="U2266" s="395" t="str">
        <f t="shared" si="242"/>
        <v/>
      </c>
      <c r="V2266" s="396"/>
      <c r="W2266" s="282"/>
    </row>
    <row r="2267" spans="1:23">
      <c r="A2267" s="382" t="str">
        <f t="shared" si="243"/>
        <v/>
      </c>
      <c r="B2267" s="383" t="str">
        <f t="shared" si="246"/>
        <v/>
      </c>
      <c r="C2267" s="236"/>
      <c r="D2267" s="282"/>
      <c r="E2267" s="384" t="str">
        <f t="shared" si="244"/>
        <v/>
      </c>
      <c r="F2267" s="388"/>
      <c r="G2267" s="243"/>
      <c r="H2267" s="244"/>
      <c r="I2267" s="243"/>
      <c r="J2267" s="244"/>
      <c r="K2267" s="244"/>
      <c r="L2267" s="244"/>
      <c r="M2267" s="244"/>
      <c r="N2267" s="290"/>
      <c r="O2267" s="391" t="str">
        <f>IF(ISBLANK(L2267),"",IF(OR(ISBLANK(VLOOKUP(L2267&amp;"-"&amp;E2267,'Np Quality'!A:M,6,FALSE)),ISERROR(VLOOKUP(L2267&amp;"-"&amp;E2267,'Np Quality'!A:M,6,FALSE))),"-",VLOOKUP(L2267&amp;"-"&amp;E2267,'Np Quality'!A:M,6,FALSE)))</f>
        <v/>
      </c>
      <c r="P2267" s="391" t="str">
        <f>IF(ISBLANK(L2267),"",IF(OR(ISBLANK(VLOOKUP(L2267&amp;"-"&amp;E2267,'Np Quality'!A:M,7,FALSE)),ISERROR(VLOOKUP(L2267&amp;"-"&amp;E2267,'Np Quality'!A:M,7,FALSE))),"-",VLOOKUP(L2267&amp;"-"&amp;E2267,'Np Quality'!A:M,7,FALSE)))</f>
        <v/>
      </c>
      <c r="Q2267" s="391" t="str">
        <f>IF(ISBLANK(L2277),"",IF(OR(ISBLANK(VLOOKUP(L2277&amp;"-"&amp;E2277,'Np Quality'!A:M,8,FALSE)),ISERROR(VLOOKUP(L2277&amp;"-"&amp;E2277,'Np Quality'!A:M,8,FALSE))),"-",VLOOKUP(L2277&amp;"-"&amp;E2277,'Np Quality'!A:M,8,FALSE)))</f>
        <v/>
      </c>
      <c r="R2267" s="283" t="str">
        <f>IF(ISBLANK(L2267),"",IF(OR(ISBLANK(VLOOKUP(L2267&amp;"-"&amp;E2267,'Np Quality'!A:M,9,FALSE)),ISERROR(VLOOKUP(L2267&amp;"-"&amp;E2267,'Np Quality'!A:M,9,FALSE))),"-",VLOOKUP(L2267&amp;"-"&amp;E2267,'Np Quality'!A:M,9,FALSE)))</f>
        <v/>
      </c>
      <c r="S2267" s="150"/>
      <c r="T2267" s="395" t="str">
        <f t="shared" si="245"/>
        <v/>
      </c>
      <c r="U2267" s="395" t="str">
        <f t="shared" si="242"/>
        <v/>
      </c>
      <c r="V2267" s="396"/>
      <c r="W2267" s="282"/>
    </row>
    <row r="2268" spans="1:23">
      <c r="A2268" s="382" t="str">
        <f t="shared" si="243"/>
        <v/>
      </c>
      <c r="B2268" s="383" t="str">
        <f t="shared" si="246"/>
        <v/>
      </c>
      <c r="C2268" s="236"/>
      <c r="D2268" s="282"/>
      <c r="E2268" s="384" t="str">
        <f t="shared" si="244"/>
        <v/>
      </c>
      <c r="F2268" s="388"/>
      <c r="G2268" s="243"/>
      <c r="H2268" s="244"/>
      <c r="I2268" s="243"/>
      <c r="J2268" s="244"/>
      <c r="K2268" s="244"/>
      <c r="L2268" s="244"/>
      <c r="M2268" s="244"/>
      <c r="N2268" s="290"/>
      <c r="O2268" s="391" t="str">
        <f>IF(ISBLANK(L2268),"",IF(OR(ISBLANK(VLOOKUP(L2268&amp;"-"&amp;E2268,'Np Quality'!A:M,6,FALSE)),ISERROR(VLOOKUP(L2268&amp;"-"&amp;E2268,'Np Quality'!A:M,6,FALSE))),"-",VLOOKUP(L2268&amp;"-"&amp;E2268,'Np Quality'!A:M,6,FALSE)))</f>
        <v/>
      </c>
      <c r="P2268" s="391" t="str">
        <f>IF(ISBLANK(L2268),"",IF(OR(ISBLANK(VLOOKUP(L2268&amp;"-"&amp;E2268,'Np Quality'!A:M,7,FALSE)),ISERROR(VLOOKUP(L2268&amp;"-"&amp;E2268,'Np Quality'!A:M,7,FALSE))),"-",VLOOKUP(L2268&amp;"-"&amp;E2268,'Np Quality'!A:M,7,FALSE)))</f>
        <v/>
      </c>
      <c r="Q2268" s="391" t="str">
        <f>IF(ISBLANK(L2278),"",IF(OR(ISBLANK(VLOOKUP(L2278&amp;"-"&amp;E2278,'Np Quality'!A:M,8,FALSE)),ISERROR(VLOOKUP(L2278&amp;"-"&amp;E2278,'Np Quality'!A:M,8,FALSE))),"-",VLOOKUP(L2278&amp;"-"&amp;E2278,'Np Quality'!A:M,8,FALSE)))</f>
        <v/>
      </c>
      <c r="R2268" s="283" t="str">
        <f>IF(ISBLANK(L2268),"",IF(OR(ISBLANK(VLOOKUP(L2268&amp;"-"&amp;E2268,'Np Quality'!A:M,9,FALSE)),ISERROR(VLOOKUP(L2268&amp;"-"&amp;E2268,'Np Quality'!A:M,9,FALSE))),"-",VLOOKUP(L2268&amp;"-"&amp;E2268,'Np Quality'!A:M,9,FALSE)))</f>
        <v/>
      </c>
      <c r="S2268" s="150"/>
      <c r="T2268" s="395" t="str">
        <f t="shared" si="245"/>
        <v/>
      </c>
      <c r="U2268" s="395" t="str">
        <f t="shared" si="242"/>
        <v/>
      </c>
      <c r="V2268" s="396"/>
      <c r="W2268" s="282"/>
    </row>
    <row r="2269" spans="1:23">
      <c r="A2269" s="382" t="str">
        <f t="shared" si="243"/>
        <v/>
      </c>
      <c r="B2269" s="383" t="str">
        <f t="shared" si="246"/>
        <v/>
      </c>
      <c r="C2269" s="236"/>
      <c r="D2269" s="282"/>
      <c r="E2269" s="384" t="str">
        <f t="shared" si="244"/>
        <v/>
      </c>
      <c r="F2269" s="388"/>
      <c r="G2269" s="243"/>
      <c r="H2269" s="244"/>
      <c r="I2269" s="243"/>
      <c r="J2269" s="244"/>
      <c r="K2269" s="244"/>
      <c r="L2269" s="244"/>
      <c r="M2269" s="244"/>
      <c r="N2269" s="290"/>
      <c r="O2269" s="391" t="str">
        <f>IF(ISBLANK(L2269),"",IF(OR(ISBLANK(VLOOKUP(L2269&amp;"-"&amp;E2269,'Np Quality'!A:M,6,FALSE)),ISERROR(VLOOKUP(L2269&amp;"-"&amp;E2269,'Np Quality'!A:M,6,FALSE))),"-",VLOOKUP(L2269&amp;"-"&amp;E2269,'Np Quality'!A:M,6,FALSE)))</f>
        <v/>
      </c>
      <c r="P2269" s="391" t="str">
        <f>IF(ISBLANK(L2269),"",IF(OR(ISBLANK(VLOOKUP(L2269&amp;"-"&amp;E2269,'Np Quality'!A:M,7,FALSE)),ISERROR(VLOOKUP(L2269&amp;"-"&amp;E2269,'Np Quality'!A:M,7,FALSE))),"-",VLOOKUP(L2269&amp;"-"&amp;E2269,'Np Quality'!A:M,7,FALSE)))</f>
        <v/>
      </c>
      <c r="Q2269" s="391" t="str">
        <f>IF(ISBLANK(L2279),"",IF(OR(ISBLANK(VLOOKUP(L2279&amp;"-"&amp;E2279,'Np Quality'!A:M,8,FALSE)),ISERROR(VLOOKUP(L2279&amp;"-"&amp;E2279,'Np Quality'!A:M,8,FALSE))),"-",VLOOKUP(L2279&amp;"-"&amp;E2279,'Np Quality'!A:M,8,FALSE)))</f>
        <v/>
      </c>
      <c r="R2269" s="283" t="str">
        <f>IF(ISBLANK(L2269),"",IF(OR(ISBLANK(VLOOKUP(L2269&amp;"-"&amp;E2269,'Np Quality'!A:M,9,FALSE)),ISERROR(VLOOKUP(L2269&amp;"-"&amp;E2269,'Np Quality'!A:M,9,FALSE))),"-",VLOOKUP(L2269&amp;"-"&amp;E2269,'Np Quality'!A:M,9,FALSE)))</f>
        <v/>
      </c>
      <c r="S2269" s="150"/>
      <c r="T2269" s="395" t="str">
        <f t="shared" si="245"/>
        <v/>
      </c>
      <c r="U2269" s="395" t="str">
        <f t="shared" si="242"/>
        <v/>
      </c>
      <c r="V2269" s="396"/>
      <c r="W2269" s="282"/>
    </row>
    <row r="2270" spans="1:23">
      <c r="A2270" s="382" t="str">
        <f t="shared" si="243"/>
        <v/>
      </c>
      <c r="B2270" s="383" t="str">
        <f t="shared" si="246"/>
        <v/>
      </c>
      <c r="C2270" s="236"/>
      <c r="D2270" s="282"/>
      <c r="E2270" s="384" t="str">
        <f t="shared" si="244"/>
        <v/>
      </c>
      <c r="F2270" s="388"/>
      <c r="G2270" s="243"/>
      <c r="H2270" s="244"/>
      <c r="I2270" s="243"/>
      <c r="J2270" s="244"/>
      <c r="K2270" s="244"/>
      <c r="L2270" s="244"/>
      <c r="M2270" s="244"/>
      <c r="N2270" s="290"/>
      <c r="O2270" s="391" t="str">
        <f>IF(ISBLANK(L2270),"",IF(OR(ISBLANK(VLOOKUP(L2270&amp;"-"&amp;E2270,'Np Quality'!A:M,6,FALSE)),ISERROR(VLOOKUP(L2270&amp;"-"&amp;E2270,'Np Quality'!A:M,6,FALSE))),"-",VLOOKUP(L2270&amp;"-"&amp;E2270,'Np Quality'!A:M,6,FALSE)))</f>
        <v/>
      </c>
      <c r="P2270" s="391" t="str">
        <f>IF(ISBLANK(L2270),"",IF(OR(ISBLANK(VLOOKUP(L2270&amp;"-"&amp;E2270,'Np Quality'!A:M,7,FALSE)),ISERROR(VLOOKUP(L2270&amp;"-"&amp;E2270,'Np Quality'!A:M,7,FALSE))),"-",VLOOKUP(L2270&amp;"-"&amp;E2270,'Np Quality'!A:M,7,FALSE)))</f>
        <v/>
      </c>
      <c r="Q2270" s="391" t="str">
        <f>IF(ISBLANK(L2280),"",IF(OR(ISBLANK(VLOOKUP(L2280&amp;"-"&amp;E2280,'Np Quality'!A:M,8,FALSE)),ISERROR(VLOOKUP(L2280&amp;"-"&amp;E2280,'Np Quality'!A:M,8,FALSE))),"-",VLOOKUP(L2280&amp;"-"&amp;E2280,'Np Quality'!A:M,8,FALSE)))</f>
        <v/>
      </c>
      <c r="R2270" s="283" t="str">
        <f>IF(ISBLANK(L2270),"",IF(OR(ISBLANK(VLOOKUP(L2270&amp;"-"&amp;E2270,'Np Quality'!A:M,9,FALSE)),ISERROR(VLOOKUP(L2270&amp;"-"&amp;E2270,'Np Quality'!A:M,9,FALSE))),"-",VLOOKUP(L2270&amp;"-"&amp;E2270,'Np Quality'!A:M,9,FALSE)))</f>
        <v/>
      </c>
      <c r="S2270" s="150"/>
      <c r="T2270" s="395" t="str">
        <f t="shared" si="245"/>
        <v/>
      </c>
      <c r="U2270" s="395" t="str">
        <f t="shared" si="242"/>
        <v/>
      </c>
      <c r="V2270" s="396"/>
      <c r="W2270" s="282"/>
    </row>
    <row r="2271" spans="1:23">
      <c r="A2271" s="382" t="str">
        <f t="shared" si="243"/>
        <v/>
      </c>
      <c r="B2271" s="383" t="str">
        <f t="shared" si="246"/>
        <v/>
      </c>
      <c r="C2271" s="236"/>
      <c r="D2271" s="282"/>
      <c r="E2271" s="384" t="str">
        <f t="shared" si="244"/>
        <v/>
      </c>
      <c r="F2271" s="388"/>
      <c r="G2271" s="243"/>
      <c r="H2271" s="244"/>
      <c r="I2271" s="243"/>
      <c r="J2271" s="244"/>
      <c r="K2271" s="244"/>
      <c r="L2271" s="244"/>
      <c r="M2271" s="244"/>
      <c r="N2271" s="290"/>
      <c r="O2271" s="391" t="str">
        <f>IF(ISBLANK(L2271),"",IF(OR(ISBLANK(VLOOKUP(L2271&amp;"-"&amp;E2271,'Np Quality'!A:M,6,FALSE)),ISERROR(VLOOKUP(L2271&amp;"-"&amp;E2271,'Np Quality'!A:M,6,FALSE))),"-",VLOOKUP(L2271&amp;"-"&amp;E2271,'Np Quality'!A:M,6,FALSE)))</f>
        <v/>
      </c>
      <c r="P2271" s="391" t="str">
        <f>IF(ISBLANK(L2271),"",IF(OR(ISBLANK(VLOOKUP(L2271&amp;"-"&amp;E2271,'Np Quality'!A:M,7,FALSE)),ISERROR(VLOOKUP(L2271&amp;"-"&amp;E2271,'Np Quality'!A:M,7,FALSE))),"-",VLOOKUP(L2271&amp;"-"&amp;E2271,'Np Quality'!A:M,7,FALSE)))</f>
        <v/>
      </c>
      <c r="Q2271" s="391" t="str">
        <f>IF(ISBLANK(L2281),"",IF(OR(ISBLANK(VLOOKUP(L2281&amp;"-"&amp;E2281,'Np Quality'!A:M,8,FALSE)),ISERROR(VLOOKUP(L2281&amp;"-"&amp;E2281,'Np Quality'!A:M,8,FALSE))),"-",VLOOKUP(L2281&amp;"-"&amp;E2281,'Np Quality'!A:M,8,FALSE)))</f>
        <v/>
      </c>
      <c r="R2271" s="283" t="str">
        <f>IF(ISBLANK(L2271),"",IF(OR(ISBLANK(VLOOKUP(L2271&amp;"-"&amp;E2271,'Np Quality'!A:M,9,FALSE)),ISERROR(VLOOKUP(L2271&amp;"-"&amp;E2271,'Np Quality'!A:M,9,FALSE))),"-",VLOOKUP(L2271&amp;"-"&amp;E2271,'Np Quality'!A:M,9,FALSE)))</f>
        <v/>
      </c>
      <c r="S2271" s="150"/>
      <c r="T2271" s="395" t="str">
        <f t="shared" si="245"/>
        <v/>
      </c>
      <c r="U2271" s="395" t="str">
        <f t="shared" si="242"/>
        <v/>
      </c>
      <c r="V2271" s="396"/>
      <c r="W2271" s="282"/>
    </row>
    <row r="2272" spans="1:23">
      <c r="A2272" s="382" t="str">
        <f t="shared" si="243"/>
        <v/>
      </c>
      <c r="B2272" s="383" t="str">
        <f t="shared" si="246"/>
        <v/>
      </c>
      <c r="C2272" s="236"/>
      <c r="D2272" s="282"/>
      <c r="E2272" s="384" t="str">
        <f t="shared" si="244"/>
        <v/>
      </c>
      <c r="F2272" s="388"/>
      <c r="G2272" s="243"/>
      <c r="H2272" s="244"/>
      <c r="I2272" s="243"/>
      <c r="J2272" s="244"/>
      <c r="K2272" s="244"/>
      <c r="L2272" s="244"/>
      <c r="M2272" s="244"/>
      <c r="N2272" s="290"/>
      <c r="O2272" s="391" t="str">
        <f>IF(ISBLANK(L2273),"",IF(OR(ISBLANK(VLOOKUP(L2273&amp;"-"&amp;E2273,'Np Quality'!A:M,6,FALSE)),ISERROR(VLOOKUP(L2273&amp;"-"&amp;E2273,'Np Quality'!A:M,6,FALSE))),"-",VLOOKUP(L2273&amp;"-"&amp;E2273,'Np Quality'!A:M,6,FALSE)))</f>
        <v/>
      </c>
      <c r="P2272" s="391" t="str">
        <f>IF(ISBLANK(L2272),"",IF(OR(ISBLANK(VLOOKUP(L2272&amp;"-"&amp;E2272,'Np Quality'!A:M,7,FALSE)),ISERROR(VLOOKUP(L2272&amp;"-"&amp;E2272,'Np Quality'!A:M,7,FALSE))),"-",VLOOKUP(L2272&amp;"-"&amp;E2272,'Np Quality'!A:M,7,FALSE)))</f>
        <v/>
      </c>
      <c r="Q2272" s="391" t="str">
        <f>IF(ISBLANK(L2282),"",IF(OR(ISBLANK(VLOOKUP(L2282&amp;"-"&amp;E2282,'Np Quality'!A:M,8,FALSE)),ISERROR(VLOOKUP(L2282&amp;"-"&amp;E2282,'Np Quality'!A:M,8,FALSE))),"-",VLOOKUP(L2282&amp;"-"&amp;E2282,'Np Quality'!A:M,8,FALSE)))</f>
        <v/>
      </c>
      <c r="R2272" s="283" t="str">
        <f>IF(ISBLANK(L2272),"",IF(OR(ISBLANK(VLOOKUP(L2272&amp;"-"&amp;E2272,'Np Quality'!A:M,9,FALSE)),ISERROR(VLOOKUP(L2272&amp;"-"&amp;E2272,'Np Quality'!A:M,9,FALSE))),"-",VLOOKUP(L2272&amp;"-"&amp;E2272,'Np Quality'!A:M,9,FALSE)))</f>
        <v/>
      </c>
      <c r="S2272" s="150"/>
      <c r="T2272" s="395" t="str">
        <f t="shared" si="245"/>
        <v/>
      </c>
      <c r="U2272" s="395" t="str">
        <f t="shared" si="242"/>
        <v/>
      </c>
      <c r="V2272" s="396"/>
      <c r="W2272" s="282"/>
    </row>
    <row r="2273" spans="1:23">
      <c r="A2273" s="382" t="str">
        <f t="shared" si="243"/>
        <v/>
      </c>
      <c r="B2273" s="383" t="str">
        <f t="shared" si="246"/>
        <v/>
      </c>
      <c r="C2273" s="236"/>
      <c r="D2273" s="282"/>
      <c r="E2273" s="384" t="str">
        <f t="shared" si="244"/>
        <v/>
      </c>
      <c r="F2273" s="388"/>
      <c r="G2273" s="243"/>
      <c r="H2273" s="244"/>
      <c r="I2273" s="243"/>
      <c r="J2273" s="244"/>
      <c r="K2273" s="244"/>
      <c r="L2273" s="244"/>
      <c r="M2273" s="244"/>
      <c r="N2273" s="290"/>
      <c r="O2273" s="391" t="str">
        <f>IF(ISBLANK(L2273),"",IF(OR(ISBLANK(VLOOKUP(L2273&amp;"-"&amp;E2273,'Np Quality'!A:M,6,FALSE)),ISERROR(VLOOKUP(L2273&amp;"-"&amp;E2273,'Np Quality'!A:M,6,FALSE))),"-",VLOOKUP(L2273&amp;"-"&amp;E2273,'Np Quality'!A:M,6,FALSE)))</f>
        <v/>
      </c>
      <c r="P2273" s="391" t="str">
        <f>IF(ISBLANK(L2274),"",IF(OR(ISBLANK(VLOOKUP(L2274&amp;"-"&amp;E2274,'Np Quality'!A:M,7,FALSE)),ISERROR(VLOOKUP(L2274&amp;"-"&amp;E2274,'Np Quality'!A:M,7,FALSE))),"-",VLOOKUP(L2274&amp;"-"&amp;E2274,'Np Quality'!A:M,7,FALSE)))</f>
        <v/>
      </c>
      <c r="Q2273" s="391" t="str">
        <f>IF(ISBLANK(L2283),"",IF(OR(ISBLANK(VLOOKUP(L2283&amp;"-"&amp;E2283,'Np Quality'!A:M,8,FALSE)),ISERROR(VLOOKUP(L2283&amp;"-"&amp;E2283,'Np Quality'!A:M,8,FALSE))),"-",VLOOKUP(L2283&amp;"-"&amp;E2283,'Np Quality'!A:M,8,FALSE)))</f>
        <v/>
      </c>
      <c r="R2273" s="283" t="str">
        <f>IF(ISBLANK(L2273),"",IF(OR(ISBLANK(VLOOKUP(L2273&amp;"-"&amp;E2273,'Np Quality'!A:M,9,FALSE)),ISERROR(VLOOKUP(L2273&amp;"-"&amp;E2273,'Np Quality'!A:M,9,FALSE))),"-",VLOOKUP(L2273&amp;"-"&amp;E2273,'Np Quality'!A:M,9,FALSE)))</f>
        <v/>
      </c>
      <c r="S2273" s="150"/>
      <c r="T2273" s="395" t="str">
        <f t="shared" si="245"/>
        <v/>
      </c>
      <c r="U2273" s="395" t="str">
        <f t="shared" si="242"/>
        <v/>
      </c>
      <c r="V2273" s="396"/>
      <c r="W2273" s="282"/>
    </row>
    <row r="2274" spans="1:23">
      <c r="A2274" s="382" t="str">
        <f t="shared" si="243"/>
        <v/>
      </c>
      <c r="B2274" s="383" t="str">
        <f t="shared" si="246"/>
        <v/>
      </c>
      <c r="C2274" s="236"/>
      <c r="D2274" s="282"/>
      <c r="E2274" s="384" t="str">
        <f t="shared" si="244"/>
        <v/>
      </c>
      <c r="F2274" s="388"/>
      <c r="G2274" s="243"/>
      <c r="H2274" s="244"/>
      <c r="I2274" s="243"/>
      <c r="J2274" s="244"/>
      <c r="K2274" s="244"/>
      <c r="L2274" s="244"/>
      <c r="M2274" s="244"/>
      <c r="N2274" s="290"/>
      <c r="O2274" s="391" t="str">
        <f>IF(ISBLANK(L2274),"",IF(OR(ISBLANK(VLOOKUP(L2274&amp;"-"&amp;E2274,'Np Quality'!A:M,6,FALSE)),ISERROR(VLOOKUP(L2274&amp;"-"&amp;E2274,'Np Quality'!A:M,6,FALSE))),"-",VLOOKUP(L2274&amp;"-"&amp;E2274,'Np Quality'!A:M,6,FALSE)))</f>
        <v/>
      </c>
      <c r="P2274" s="391" t="str">
        <f>IF(ISBLANK(L2274),"",IF(OR(ISBLANK(VLOOKUP(L2274&amp;"-"&amp;E2274,'Np Quality'!A:M,7,FALSE)),ISERROR(VLOOKUP(L2274&amp;"-"&amp;E2274,'Np Quality'!A:M,7,FALSE))),"-",VLOOKUP(L2274&amp;"-"&amp;E2274,'Np Quality'!A:M,7,FALSE)))</f>
        <v/>
      </c>
      <c r="Q2274" s="391" t="str">
        <f>IF(ISBLANK(L2285),"",IF(OR(ISBLANK(VLOOKUP(L2285&amp;"-"&amp;E2285,'Np Quality'!A:M,8,FALSE)),ISERROR(VLOOKUP(L2285&amp;"-"&amp;E2285,'Np Quality'!A:M,8,FALSE))),"-",VLOOKUP(L2285&amp;"-"&amp;E2285,'Np Quality'!A:M,8,FALSE)))</f>
        <v/>
      </c>
      <c r="R2274" s="283" t="str">
        <f>IF(ISBLANK(L2274),"",IF(OR(ISBLANK(VLOOKUP(L2274&amp;"-"&amp;E2274,'Np Quality'!A:M,9,FALSE)),ISERROR(VLOOKUP(L2274&amp;"-"&amp;E2274,'Np Quality'!A:M,9,FALSE))),"-",VLOOKUP(L2274&amp;"-"&amp;E2274,'Np Quality'!A:M,9,FALSE)))</f>
        <v/>
      </c>
      <c r="S2274" s="150"/>
      <c r="T2274" s="395" t="str">
        <f t="shared" si="245"/>
        <v/>
      </c>
      <c r="U2274" s="395" t="str">
        <f t="shared" si="242"/>
        <v/>
      </c>
      <c r="V2274" s="396"/>
      <c r="W2274" s="282"/>
    </row>
    <row r="2275" spans="1:23">
      <c r="A2275" s="382" t="str">
        <f t="shared" si="243"/>
        <v/>
      </c>
      <c r="B2275" s="383" t="str">
        <f t="shared" si="246"/>
        <v/>
      </c>
      <c r="C2275" s="236"/>
      <c r="D2275" s="282"/>
      <c r="E2275" s="384" t="str">
        <f t="shared" si="244"/>
        <v/>
      </c>
      <c r="F2275" s="388"/>
      <c r="G2275" s="243"/>
      <c r="H2275" s="244"/>
      <c r="I2275" s="243"/>
      <c r="J2275" s="244"/>
      <c r="K2275" s="244"/>
      <c r="L2275" s="244"/>
      <c r="M2275" s="244"/>
      <c r="N2275" s="290"/>
      <c r="O2275" s="391" t="str">
        <f>IF(ISBLANK(L2275),"",IF(OR(ISBLANK(VLOOKUP(L2275&amp;"-"&amp;E2275,'Np Quality'!A:M,6,FALSE)),ISERROR(VLOOKUP(L2275&amp;"-"&amp;E2275,'Np Quality'!A:M,6,FALSE))),"-",VLOOKUP(L2275&amp;"-"&amp;E2275,'Np Quality'!A:M,6,FALSE)))</f>
        <v/>
      </c>
      <c r="P2275" s="391" t="str">
        <f>IF(ISBLANK(L2275),"",IF(OR(ISBLANK(VLOOKUP(L2275&amp;"-"&amp;E2275,'Np Quality'!A:M,7,FALSE)),ISERROR(VLOOKUP(L2275&amp;"-"&amp;E2275,'Np Quality'!A:M,7,FALSE))),"-",VLOOKUP(L2275&amp;"-"&amp;E2275,'Np Quality'!A:M,7,FALSE)))</f>
        <v/>
      </c>
      <c r="Q2275" s="391" t="str">
        <f>IF(ISBLANK(L2285),"",IF(OR(ISBLANK(VLOOKUP(L2285&amp;"-"&amp;E2285,'Np Quality'!A:M,8,FALSE)),ISERROR(VLOOKUP(L2285&amp;"-"&amp;E2285,'Np Quality'!A:M,8,FALSE))),"-",VLOOKUP(L2285&amp;"-"&amp;E2285,'Np Quality'!A:M,8,FALSE)))</f>
        <v/>
      </c>
      <c r="R2275" s="283" t="str">
        <f>IF(ISBLANK(L2276),"",IF(OR(ISBLANK(VLOOKUP(L2276&amp;"-"&amp;E2276,'Np Quality'!A:M,9,FALSE)),ISERROR(VLOOKUP(L2276&amp;"-"&amp;E2276,'Np Quality'!A:M,9,FALSE))),"-",VLOOKUP(L2276&amp;"-"&amp;E2276,'Np Quality'!A:M,9,FALSE)))</f>
        <v/>
      </c>
      <c r="S2275" s="150"/>
      <c r="T2275" s="395" t="str">
        <f t="shared" si="245"/>
        <v/>
      </c>
      <c r="U2275" s="395" t="str">
        <f t="shared" si="242"/>
        <v/>
      </c>
      <c r="V2275" s="396"/>
      <c r="W2275" s="282"/>
    </row>
    <row r="2276" spans="1:23">
      <c r="A2276" s="382" t="str">
        <f t="shared" si="243"/>
        <v/>
      </c>
      <c r="B2276" s="383" t="str">
        <f t="shared" si="246"/>
        <v/>
      </c>
      <c r="C2276" s="236"/>
      <c r="D2276" s="282"/>
      <c r="E2276" s="384" t="str">
        <f t="shared" si="244"/>
        <v/>
      </c>
      <c r="F2276" s="388"/>
      <c r="G2276" s="243"/>
      <c r="H2276" s="244"/>
      <c r="I2276" s="243"/>
      <c r="J2276" s="244"/>
      <c r="K2276" s="244"/>
      <c r="L2276" s="244"/>
      <c r="M2276" s="244"/>
      <c r="N2276" s="290"/>
      <c r="O2276" s="391" t="str">
        <f>IF(ISBLANK(L2276),"",IF(OR(ISBLANK(VLOOKUP(L2276&amp;"-"&amp;E2276,'Np Quality'!A:M,6,FALSE)),ISERROR(VLOOKUP(L2276&amp;"-"&amp;E2276,'Np Quality'!A:M,6,FALSE))),"-",VLOOKUP(L2276&amp;"-"&amp;E2276,'Np Quality'!A:M,6,FALSE)))</f>
        <v/>
      </c>
      <c r="P2276" s="391" t="str">
        <f>IF(ISBLANK(L2276),"",IF(OR(ISBLANK(VLOOKUP(L2276&amp;"-"&amp;E2276,'Np Quality'!A:M,7,FALSE)),ISERROR(VLOOKUP(L2276&amp;"-"&amp;E2276,'Np Quality'!A:M,7,FALSE))),"-",VLOOKUP(L2276&amp;"-"&amp;E2276,'Np Quality'!A:M,7,FALSE)))</f>
        <v/>
      </c>
      <c r="Q2276" s="391" t="str">
        <f>IF(ISBLANK(L2286),"",IF(OR(ISBLANK(VLOOKUP(L2286&amp;"-"&amp;E2286,'Np Quality'!A:M,8,FALSE)),ISERROR(VLOOKUP(L2286&amp;"-"&amp;E2286,'Np Quality'!A:M,8,FALSE))),"-",VLOOKUP(L2286&amp;"-"&amp;E2286,'Np Quality'!A:M,8,FALSE)))</f>
        <v/>
      </c>
      <c r="R2276" s="283" t="str">
        <f>IF(ISBLANK(L2276),"",IF(OR(ISBLANK(VLOOKUP(L2276&amp;"-"&amp;E2276,'Np Quality'!A:M,9,FALSE)),ISERROR(VLOOKUP(L2276&amp;"-"&amp;E2276,'Np Quality'!A:M,9,FALSE))),"-",VLOOKUP(L2276&amp;"-"&amp;E2276,'Np Quality'!A:M,9,FALSE)))</f>
        <v/>
      </c>
      <c r="S2276" s="150"/>
      <c r="T2276" s="395" t="str">
        <f t="shared" si="245"/>
        <v/>
      </c>
      <c r="U2276" s="395" t="str">
        <f t="shared" si="242"/>
        <v/>
      </c>
      <c r="V2276" s="396"/>
      <c r="W2276" s="282"/>
    </row>
    <row r="2277" spans="1:23">
      <c r="A2277" s="382" t="str">
        <f t="shared" si="243"/>
        <v/>
      </c>
      <c r="B2277" s="383" t="str">
        <f t="shared" si="246"/>
        <v/>
      </c>
      <c r="C2277" s="236"/>
      <c r="D2277" s="282"/>
      <c r="E2277" s="384" t="str">
        <f t="shared" si="244"/>
        <v/>
      </c>
      <c r="F2277" s="388"/>
      <c r="G2277" s="243"/>
      <c r="H2277" s="244"/>
      <c r="I2277" s="243"/>
      <c r="J2277" s="244"/>
      <c r="K2277" s="244"/>
      <c r="L2277" s="244"/>
      <c r="M2277" s="244"/>
      <c r="N2277" s="290"/>
      <c r="O2277" s="391" t="str">
        <f>IF(ISBLANK(L2277),"",IF(OR(ISBLANK(VLOOKUP(L2277&amp;"-"&amp;E2277,'Np Quality'!A:M,6,FALSE)),ISERROR(VLOOKUP(L2277&amp;"-"&amp;E2277,'Np Quality'!A:M,6,FALSE))),"-",VLOOKUP(L2277&amp;"-"&amp;E2277,'Np Quality'!A:M,6,FALSE)))</f>
        <v/>
      </c>
      <c r="P2277" s="391" t="str">
        <f>IF(ISBLANK(L2277),"",IF(OR(ISBLANK(VLOOKUP(L2277&amp;"-"&amp;E2277,'Np Quality'!A:M,7,FALSE)),ISERROR(VLOOKUP(L2277&amp;"-"&amp;E2277,'Np Quality'!A:M,7,FALSE))),"-",VLOOKUP(L2277&amp;"-"&amp;E2277,'Np Quality'!A:M,7,FALSE)))</f>
        <v/>
      </c>
      <c r="Q2277" s="391" t="str">
        <f>IF(ISBLANK(L2277),"",IF(OR(ISBLANK(VLOOKUP(L2277&amp;"-"&amp;E2277,'Np Quality'!A:M,8,FALSE)),ISERROR(VLOOKUP(L2277&amp;"-"&amp;E2277,'Np Quality'!A:M,8,FALSE))),"-",VLOOKUP(L2277&amp;"-"&amp;E2277,'Np Quality'!A:M,8,FALSE)))</f>
        <v/>
      </c>
      <c r="R2277" s="283" t="str">
        <f>IF(ISBLANK(L2287),"",IF(OR(ISBLANK(VLOOKUP(L2287&amp;"-"&amp;E2287,'Np Quality'!A:M,9,FALSE)),ISERROR(VLOOKUP(L2287&amp;"-"&amp;E2287,'Np Quality'!A:M,9,FALSE))),"-",VLOOKUP(L2287&amp;"-"&amp;E2287,'Np Quality'!A:M,9,FALSE)))</f>
        <v/>
      </c>
      <c r="S2277" s="150"/>
      <c r="T2277" s="395" t="str">
        <f t="shared" si="245"/>
        <v/>
      </c>
      <c r="U2277" s="395" t="str">
        <f t="shared" si="242"/>
        <v/>
      </c>
      <c r="V2277" s="396"/>
      <c r="W2277" s="282"/>
    </row>
    <row r="2278" spans="1:23">
      <c r="A2278" s="382" t="str">
        <f t="shared" si="243"/>
        <v/>
      </c>
      <c r="B2278" s="383" t="str">
        <f t="shared" si="246"/>
        <v/>
      </c>
      <c r="C2278" s="236"/>
      <c r="D2278" s="282"/>
      <c r="E2278" s="384" t="str">
        <f t="shared" si="244"/>
        <v/>
      </c>
      <c r="F2278" s="388"/>
      <c r="G2278" s="243"/>
      <c r="H2278" s="244"/>
      <c r="I2278" s="243"/>
      <c r="J2278" s="244"/>
      <c r="K2278" s="244"/>
      <c r="L2278" s="244"/>
      <c r="M2278" s="244"/>
      <c r="N2278" s="290"/>
      <c r="O2278" s="391" t="str">
        <f>IF(ISBLANK(L2278),"",IF(OR(ISBLANK(VLOOKUP(L2278&amp;"-"&amp;E2278,'Np Quality'!A:M,6,FALSE)),ISERROR(VLOOKUP(L2278&amp;"-"&amp;E2278,'Np Quality'!A:M,6,FALSE))),"-",VLOOKUP(L2278&amp;"-"&amp;E2278,'Np Quality'!A:M,6,FALSE)))</f>
        <v/>
      </c>
      <c r="P2278" s="391" t="str">
        <f>IF(ISBLANK(L2278),"",IF(OR(ISBLANK(VLOOKUP(L2278&amp;"-"&amp;E2278,'Np Quality'!A:M,7,FALSE)),ISERROR(VLOOKUP(L2278&amp;"-"&amp;E2278,'Np Quality'!A:M,7,FALSE))),"-",VLOOKUP(L2278&amp;"-"&amp;E2278,'Np Quality'!A:M,7,FALSE)))</f>
        <v/>
      </c>
      <c r="Q2278" s="391" t="str">
        <f>IF(ISBLANK(L2278),"",IF(OR(ISBLANK(VLOOKUP(L2278&amp;"-"&amp;E2278,'Np Quality'!A:M,8,FALSE)),ISERROR(VLOOKUP(L2278&amp;"-"&amp;E2278,'Np Quality'!A:M,8,FALSE))),"-",VLOOKUP(L2278&amp;"-"&amp;E2278,'Np Quality'!A:M,8,FALSE)))</f>
        <v/>
      </c>
      <c r="R2278" s="283" t="str">
        <f>IF(ISBLANK(L2288),"",IF(OR(ISBLANK(VLOOKUP(L2288&amp;"-"&amp;E2288,'Np Quality'!A:M,9,FALSE)),ISERROR(VLOOKUP(L2288&amp;"-"&amp;E2288,'Np Quality'!A:M,9,FALSE))),"-",VLOOKUP(L2288&amp;"-"&amp;E2288,'Np Quality'!A:M,9,FALSE)))</f>
        <v/>
      </c>
      <c r="S2278" s="150"/>
      <c r="T2278" s="395" t="str">
        <f t="shared" si="245"/>
        <v/>
      </c>
      <c r="U2278" s="395" t="str">
        <f t="shared" si="242"/>
        <v/>
      </c>
      <c r="V2278" s="396"/>
      <c r="W2278" s="282"/>
    </row>
    <row r="2279" spans="1:23">
      <c r="A2279" s="382" t="str">
        <f t="shared" si="243"/>
        <v/>
      </c>
      <c r="B2279" s="383" t="str">
        <f t="shared" si="246"/>
        <v/>
      </c>
      <c r="C2279" s="236"/>
      <c r="D2279" s="282"/>
      <c r="E2279" s="384" t="str">
        <f t="shared" si="244"/>
        <v/>
      </c>
      <c r="F2279" s="388"/>
      <c r="G2279" s="243"/>
      <c r="H2279" s="244"/>
      <c r="I2279" s="243"/>
      <c r="J2279" s="244"/>
      <c r="K2279" s="244"/>
      <c r="L2279" s="244"/>
      <c r="M2279" s="244"/>
      <c r="N2279" s="290"/>
      <c r="O2279" s="391" t="str">
        <f>IF(ISBLANK(L2279),"",IF(OR(ISBLANK(VLOOKUP(L2279&amp;"-"&amp;E2279,'Np Quality'!A:M,6,FALSE)),ISERROR(VLOOKUP(L2279&amp;"-"&amp;E2279,'Np Quality'!A:M,6,FALSE))),"-",VLOOKUP(L2279&amp;"-"&amp;E2279,'Np Quality'!A:M,6,FALSE)))</f>
        <v/>
      </c>
      <c r="P2279" s="391" t="str">
        <f>IF(ISBLANK(L2279),"",IF(OR(ISBLANK(VLOOKUP(L2279&amp;"-"&amp;E2279,'Np Quality'!A:M,7,FALSE)),ISERROR(VLOOKUP(L2279&amp;"-"&amp;E2279,'Np Quality'!A:M,7,FALSE))),"-",VLOOKUP(L2279&amp;"-"&amp;E2279,'Np Quality'!A:M,7,FALSE)))</f>
        <v/>
      </c>
      <c r="Q2279" s="391" t="str">
        <f>IF(ISBLANK(L2279),"",IF(OR(ISBLANK(VLOOKUP(L2279&amp;"-"&amp;E2279,'Np Quality'!A:M,8,FALSE)),ISERROR(VLOOKUP(L2279&amp;"-"&amp;E2279,'Np Quality'!A:M,8,FALSE))),"-",VLOOKUP(L2279&amp;"-"&amp;E2279,'Np Quality'!A:M,8,FALSE)))</f>
        <v/>
      </c>
      <c r="R2279" s="283" t="str">
        <f>IF(ISBLANK(L2289),"",IF(OR(ISBLANK(VLOOKUP(L2289&amp;"-"&amp;E2289,'Np Quality'!A:M,9,FALSE)),ISERROR(VLOOKUP(L2289&amp;"-"&amp;E2289,'Np Quality'!A:M,9,FALSE))),"-",VLOOKUP(L2289&amp;"-"&amp;E2289,'Np Quality'!A:M,9,FALSE)))</f>
        <v/>
      </c>
      <c r="S2279" s="150"/>
      <c r="T2279" s="395" t="str">
        <f t="shared" si="245"/>
        <v/>
      </c>
      <c r="U2279" s="395" t="str">
        <f t="shared" si="242"/>
        <v/>
      </c>
      <c r="V2279" s="396"/>
      <c r="W2279" s="282"/>
    </row>
    <row r="2280" spans="1:23">
      <c r="A2280" s="382" t="str">
        <f t="shared" si="243"/>
        <v/>
      </c>
      <c r="B2280" s="383" t="str">
        <f t="shared" si="246"/>
        <v/>
      </c>
      <c r="C2280" s="236"/>
      <c r="D2280" s="282"/>
      <c r="E2280" s="384" t="str">
        <f t="shared" si="244"/>
        <v/>
      </c>
      <c r="F2280" s="388"/>
      <c r="G2280" s="243"/>
      <c r="H2280" s="244"/>
      <c r="I2280" s="243"/>
      <c r="J2280" s="244"/>
      <c r="K2280" s="244"/>
      <c r="L2280" s="244"/>
      <c r="M2280" s="244"/>
      <c r="N2280" s="290"/>
      <c r="O2280" s="391" t="str">
        <f>IF(ISBLANK(L2280),"",IF(OR(ISBLANK(VLOOKUP(L2280&amp;"-"&amp;E2280,'Np Quality'!A:M,6,FALSE)),ISERROR(VLOOKUP(L2280&amp;"-"&amp;E2280,'Np Quality'!A:M,6,FALSE))),"-",VLOOKUP(L2280&amp;"-"&amp;E2280,'Np Quality'!A:M,6,FALSE)))</f>
        <v/>
      </c>
      <c r="P2280" s="391" t="str">
        <f>IF(ISBLANK(L2280),"",IF(OR(ISBLANK(VLOOKUP(L2280&amp;"-"&amp;E2280,'Np Quality'!A:M,7,FALSE)),ISERROR(VLOOKUP(L2280&amp;"-"&amp;E2280,'Np Quality'!A:M,7,FALSE))),"-",VLOOKUP(L2280&amp;"-"&amp;E2280,'Np Quality'!A:M,7,FALSE)))</f>
        <v/>
      </c>
      <c r="Q2280" s="391" t="str">
        <f>IF(ISBLANK(L2280),"",IF(OR(ISBLANK(VLOOKUP(L2280&amp;"-"&amp;E2280,'Np Quality'!A:M,8,FALSE)),ISERROR(VLOOKUP(L2280&amp;"-"&amp;E2280,'Np Quality'!A:M,8,FALSE))),"-",VLOOKUP(L2280&amp;"-"&amp;E2280,'Np Quality'!A:M,8,FALSE)))</f>
        <v/>
      </c>
      <c r="R2280" s="283" t="str">
        <f>IF(ISBLANK(L2290),"",IF(OR(ISBLANK(VLOOKUP(L2290&amp;"-"&amp;E2290,'Np Quality'!A:M,9,FALSE)),ISERROR(VLOOKUP(L2290&amp;"-"&amp;E2290,'Np Quality'!A:M,9,FALSE))),"-",VLOOKUP(L2290&amp;"-"&amp;E2290,'Np Quality'!A:M,9,FALSE)))</f>
        <v/>
      </c>
      <c r="S2280" s="150"/>
      <c r="T2280" s="395" t="str">
        <f t="shared" si="245"/>
        <v/>
      </c>
      <c r="U2280" s="395" t="str">
        <f t="shared" si="242"/>
        <v/>
      </c>
      <c r="V2280" s="396"/>
      <c r="W2280" s="282"/>
    </row>
    <row r="2281" spans="1:23">
      <c r="A2281" s="382" t="str">
        <f t="shared" si="243"/>
        <v/>
      </c>
      <c r="B2281" s="383" t="str">
        <f t="shared" si="246"/>
        <v/>
      </c>
      <c r="C2281" s="236"/>
      <c r="D2281" s="282"/>
      <c r="E2281" s="384" t="str">
        <f t="shared" si="244"/>
        <v/>
      </c>
      <c r="F2281" s="388"/>
      <c r="G2281" s="243"/>
      <c r="H2281" s="244"/>
      <c r="I2281" s="243"/>
      <c r="J2281" s="244"/>
      <c r="K2281" s="244"/>
      <c r="L2281" s="244"/>
      <c r="M2281" s="244"/>
      <c r="N2281" s="290"/>
      <c r="O2281" s="391" t="str">
        <f>IF(ISBLANK(L2281),"",IF(OR(ISBLANK(VLOOKUP(L2281&amp;"-"&amp;E2281,'Np Quality'!A:M,6,FALSE)),ISERROR(VLOOKUP(L2281&amp;"-"&amp;E2281,'Np Quality'!A:M,6,FALSE))),"-",VLOOKUP(L2281&amp;"-"&amp;E2281,'Np Quality'!A:M,6,FALSE)))</f>
        <v/>
      </c>
      <c r="P2281" s="391" t="str">
        <f>IF(ISBLANK(L2281),"",IF(OR(ISBLANK(VLOOKUP(L2281&amp;"-"&amp;E2281,'Np Quality'!A:M,7,FALSE)),ISERROR(VLOOKUP(L2281&amp;"-"&amp;E2281,'Np Quality'!A:M,7,FALSE))),"-",VLOOKUP(L2281&amp;"-"&amp;E2281,'Np Quality'!A:M,7,FALSE)))</f>
        <v/>
      </c>
      <c r="Q2281" s="391" t="str">
        <f>IF(ISBLANK(L2281),"",IF(OR(ISBLANK(VLOOKUP(L2281&amp;"-"&amp;E2281,'Np Quality'!A:M,8,FALSE)),ISERROR(VLOOKUP(L2281&amp;"-"&amp;E2281,'Np Quality'!A:M,8,FALSE))),"-",VLOOKUP(L2281&amp;"-"&amp;E2281,'Np Quality'!A:M,8,FALSE)))</f>
        <v/>
      </c>
      <c r="R2281" s="283" t="str">
        <f>IF(ISBLANK(L2291),"",IF(OR(ISBLANK(VLOOKUP(L2291&amp;"-"&amp;E2291,'Np Quality'!A:M,9,FALSE)),ISERROR(VLOOKUP(L2291&amp;"-"&amp;E2291,'Np Quality'!A:M,9,FALSE))),"-",VLOOKUP(L2291&amp;"-"&amp;E2291,'Np Quality'!A:M,9,FALSE)))</f>
        <v/>
      </c>
      <c r="S2281" s="150"/>
      <c r="T2281" s="395" t="str">
        <f t="shared" si="245"/>
        <v/>
      </c>
      <c r="U2281" s="395" t="str">
        <f t="shared" si="242"/>
        <v/>
      </c>
      <c r="V2281" s="396"/>
      <c r="W2281" s="282"/>
    </row>
    <row r="2282" spans="1:23">
      <c r="A2282" s="382" t="str">
        <f t="shared" si="243"/>
        <v/>
      </c>
      <c r="B2282" s="383" t="str">
        <f t="shared" si="246"/>
        <v/>
      </c>
      <c r="C2282" s="236"/>
      <c r="D2282" s="282"/>
      <c r="E2282" s="384" t="str">
        <f t="shared" si="244"/>
        <v/>
      </c>
      <c r="F2282" s="388"/>
      <c r="G2282" s="243"/>
      <c r="H2282" s="244"/>
      <c r="I2282" s="243"/>
      <c r="J2282" s="244"/>
      <c r="K2282" s="244"/>
      <c r="L2282" s="244"/>
      <c r="M2282" s="244"/>
      <c r="N2282" s="290"/>
      <c r="O2282" s="391" t="str">
        <f>IF(ISBLANK(L2283),"",IF(OR(ISBLANK(VLOOKUP(L2283&amp;"-"&amp;E2283,'Np Quality'!A:M,6,FALSE)),ISERROR(VLOOKUP(L2283&amp;"-"&amp;E2283,'Np Quality'!A:M,6,FALSE))),"-",VLOOKUP(L2283&amp;"-"&amp;E2283,'Np Quality'!A:M,6,FALSE)))</f>
        <v/>
      </c>
      <c r="P2282" s="391" t="str">
        <f>IF(ISBLANK(L2282),"",IF(OR(ISBLANK(VLOOKUP(L2282&amp;"-"&amp;E2282,'Np Quality'!A:M,7,FALSE)),ISERROR(VLOOKUP(L2282&amp;"-"&amp;E2282,'Np Quality'!A:M,7,FALSE))),"-",VLOOKUP(L2282&amp;"-"&amp;E2282,'Np Quality'!A:M,7,FALSE)))</f>
        <v/>
      </c>
      <c r="Q2282" s="391" t="str">
        <f>IF(ISBLANK(L2282),"",IF(OR(ISBLANK(VLOOKUP(L2282&amp;"-"&amp;E2282,'Np Quality'!A:M,8,FALSE)),ISERROR(VLOOKUP(L2282&amp;"-"&amp;E2282,'Np Quality'!A:M,8,FALSE))),"-",VLOOKUP(L2282&amp;"-"&amp;E2282,'Np Quality'!A:M,8,FALSE)))</f>
        <v/>
      </c>
      <c r="R2282" s="283" t="str">
        <f>IF(ISBLANK(L2292),"",IF(OR(ISBLANK(VLOOKUP(L2292&amp;"-"&amp;E2292,'Np Quality'!A:M,9,FALSE)),ISERROR(VLOOKUP(L2292&amp;"-"&amp;E2292,'Np Quality'!A:M,9,FALSE))),"-",VLOOKUP(L2292&amp;"-"&amp;E2292,'Np Quality'!A:M,9,FALSE)))</f>
        <v/>
      </c>
      <c r="S2282" s="150"/>
      <c r="T2282" s="395" t="str">
        <f t="shared" si="245"/>
        <v/>
      </c>
      <c r="U2282" s="395" t="str">
        <f t="shared" si="242"/>
        <v/>
      </c>
      <c r="V2282" s="396"/>
      <c r="W2282" s="282"/>
    </row>
    <row r="2283" spans="1:23">
      <c r="A2283" s="382" t="str">
        <f t="shared" si="243"/>
        <v/>
      </c>
      <c r="B2283" s="383" t="str">
        <f t="shared" si="246"/>
        <v/>
      </c>
      <c r="C2283" s="236"/>
      <c r="D2283" s="282"/>
      <c r="E2283" s="384" t="str">
        <f t="shared" si="244"/>
        <v/>
      </c>
      <c r="F2283" s="388"/>
      <c r="G2283" s="243"/>
      <c r="H2283" s="244"/>
      <c r="I2283" s="243"/>
      <c r="J2283" s="244"/>
      <c r="K2283" s="244"/>
      <c r="L2283" s="244"/>
      <c r="M2283" s="244"/>
      <c r="N2283" s="290"/>
      <c r="O2283" s="391" t="str">
        <f>IF(ISBLANK(L2283),"",IF(OR(ISBLANK(VLOOKUP(L2283&amp;"-"&amp;E2283,'Np Quality'!A:M,6,FALSE)),ISERROR(VLOOKUP(L2283&amp;"-"&amp;E2283,'Np Quality'!A:M,6,FALSE))),"-",VLOOKUP(L2283&amp;"-"&amp;E2283,'Np Quality'!A:M,6,FALSE)))</f>
        <v/>
      </c>
      <c r="P2283" s="391" t="str">
        <f>IF(ISBLANK(L2284),"",IF(OR(ISBLANK(VLOOKUP(L2284&amp;"-"&amp;E2284,'Np Quality'!A:M,7,FALSE)),ISERROR(VLOOKUP(L2284&amp;"-"&amp;E2284,'Np Quality'!A:M,7,FALSE))),"-",VLOOKUP(L2284&amp;"-"&amp;E2284,'Np Quality'!A:M,7,FALSE)))</f>
        <v/>
      </c>
      <c r="Q2283" s="391" t="str">
        <f>IF(ISBLANK(L2283),"",IF(OR(ISBLANK(VLOOKUP(L2283&amp;"-"&amp;E2283,'Np Quality'!A:M,8,FALSE)),ISERROR(VLOOKUP(L2283&amp;"-"&amp;E2283,'Np Quality'!A:M,8,FALSE))),"-",VLOOKUP(L2283&amp;"-"&amp;E2283,'Np Quality'!A:M,8,FALSE)))</f>
        <v/>
      </c>
      <c r="R2283" s="283" t="str">
        <f>IF(ISBLANK(L2293),"",IF(OR(ISBLANK(VLOOKUP(L2293&amp;"-"&amp;E2293,'Np Quality'!A:M,9,FALSE)),ISERROR(VLOOKUP(L2293&amp;"-"&amp;E2293,'Np Quality'!A:M,9,FALSE))),"-",VLOOKUP(L2293&amp;"-"&amp;E2293,'Np Quality'!A:M,9,FALSE)))</f>
        <v/>
      </c>
      <c r="S2283" s="150"/>
      <c r="T2283" s="395" t="str">
        <f t="shared" si="245"/>
        <v/>
      </c>
      <c r="U2283" s="395" t="str">
        <f t="shared" si="242"/>
        <v/>
      </c>
      <c r="V2283" s="396"/>
      <c r="W2283" s="282"/>
    </row>
    <row r="2284" spans="1:23">
      <c r="A2284" s="382" t="str">
        <f t="shared" si="243"/>
        <v/>
      </c>
      <c r="B2284" s="383" t="str">
        <f t="shared" si="246"/>
        <v/>
      </c>
      <c r="C2284" s="236"/>
      <c r="D2284" s="282"/>
      <c r="E2284" s="384" t="str">
        <f t="shared" si="244"/>
        <v/>
      </c>
      <c r="F2284" s="388"/>
      <c r="G2284" s="243"/>
      <c r="H2284" s="244"/>
      <c r="I2284" s="243"/>
      <c r="J2284" s="244"/>
      <c r="K2284" s="244"/>
      <c r="L2284" s="244"/>
      <c r="M2284" s="244"/>
      <c r="N2284" s="290"/>
      <c r="O2284" s="391" t="str">
        <f>IF(ISBLANK(L2284),"",IF(OR(ISBLANK(VLOOKUP(L2284&amp;"-"&amp;E2284,'Np Quality'!A:M,6,FALSE)),ISERROR(VLOOKUP(L2284&amp;"-"&amp;E2284,'Np Quality'!A:M,6,FALSE))),"-",VLOOKUP(L2284&amp;"-"&amp;E2284,'Np Quality'!A:M,6,FALSE)))</f>
        <v/>
      </c>
      <c r="P2284" s="391" t="str">
        <f>IF(ISBLANK(L2284),"",IF(OR(ISBLANK(VLOOKUP(L2284&amp;"-"&amp;E2284,'Np Quality'!A:M,7,FALSE)),ISERROR(VLOOKUP(L2284&amp;"-"&amp;E2284,'Np Quality'!A:M,7,FALSE))),"-",VLOOKUP(L2284&amp;"-"&amp;E2284,'Np Quality'!A:M,7,FALSE)))</f>
        <v/>
      </c>
      <c r="Q2284" s="391" t="str">
        <f>IF(ISBLANK(L2285),"",IF(OR(ISBLANK(VLOOKUP(L2285&amp;"-"&amp;E2285,'Np Quality'!A:M,8,FALSE)),ISERROR(VLOOKUP(L2285&amp;"-"&amp;E2285,'Np Quality'!A:M,8,FALSE))),"-",VLOOKUP(L2285&amp;"-"&amp;E2285,'Np Quality'!A:M,8,FALSE)))</f>
        <v/>
      </c>
      <c r="R2284" s="283" t="str">
        <f>IF(ISBLANK(L2294),"",IF(OR(ISBLANK(VLOOKUP(L2294&amp;"-"&amp;E2294,'Np Quality'!A:M,9,FALSE)),ISERROR(VLOOKUP(L2294&amp;"-"&amp;E2294,'Np Quality'!A:M,9,FALSE))),"-",VLOOKUP(L2294&amp;"-"&amp;E2294,'Np Quality'!A:M,9,FALSE)))</f>
        <v/>
      </c>
      <c r="S2284" s="150"/>
      <c r="T2284" s="395" t="str">
        <f t="shared" si="245"/>
        <v/>
      </c>
      <c r="U2284" s="395" t="str">
        <f t="shared" si="242"/>
        <v/>
      </c>
      <c r="V2284" s="396"/>
      <c r="W2284" s="282"/>
    </row>
    <row r="2285" spans="1:23">
      <c r="A2285" s="382" t="str">
        <f t="shared" si="243"/>
        <v/>
      </c>
      <c r="B2285" s="383" t="str">
        <f t="shared" si="246"/>
        <v/>
      </c>
      <c r="C2285" s="236"/>
      <c r="D2285" s="282"/>
      <c r="E2285" s="384" t="str">
        <f t="shared" si="244"/>
        <v/>
      </c>
      <c r="F2285" s="388"/>
      <c r="G2285" s="243"/>
      <c r="H2285" s="244"/>
      <c r="I2285" s="243"/>
      <c r="J2285" s="244"/>
      <c r="K2285" s="244"/>
      <c r="L2285" s="244"/>
      <c r="M2285" s="244"/>
      <c r="N2285" s="290"/>
      <c r="O2285" s="391" t="str">
        <f>IF(ISBLANK(L2285),"",IF(OR(ISBLANK(VLOOKUP(L2285&amp;"-"&amp;E2285,'Np Quality'!A:M,6,FALSE)),ISERROR(VLOOKUP(L2285&amp;"-"&amp;E2285,'Np Quality'!A:M,6,FALSE))),"-",VLOOKUP(L2285&amp;"-"&amp;E2285,'Np Quality'!A:M,6,FALSE)))</f>
        <v/>
      </c>
      <c r="P2285" s="391" t="str">
        <f>IF(ISBLANK(L2285),"",IF(OR(ISBLANK(VLOOKUP(L2285&amp;"-"&amp;E2285,'Np Quality'!A:M,7,FALSE)),ISERROR(VLOOKUP(L2285&amp;"-"&amp;E2285,'Np Quality'!A:M,7,FALSE))),"-",VLOOKUP(L2285&amp;"-"&amp;E2285,'Np Quality'!A:M,7,FALSE)))</f>
        <v/>
      </c>
      <c r="Q2285" s="391" t="str">
        <f>IF(ISBLANK(L2285),"",IF(OR(ISBLANK(VLOOKUP(L2285&amp;"-"&amp;E2285,'Np Quality'!A:M,8,FALSE)),ISERROR(VLOOKUP(L2285&amp;"-"&amp;E2285,'Np Quality'!A:M,8,FALSE))),"-",VLOOKUP(L2285&amp;"-"&amp;E2285,'Np Quality'!A:M,8,FALSE)))</f>
        <v/>
      </c>
      <c r="R2285" s="283" t="str">
        <f>IF(ISBLANK(L2296),"",IF(OR(ISBLANK(VLOOKUP(L2296&amp;"-"&amp;E2296,'Np Quality'!A:M,9,FALSE)),ISERROR(VLOOKUP(L2296&amp;"-"&amp;E2296,'Np Quality'!A:M,9,FALSE))),"-",VLOOKUP(L2296&amp;"-"&amp;E2296,'Np Quality'!A:M,9,FALSE)))</f>
        <v/>
      </c>
      <c r="S2285" s="150"/>
      <c r="T2285" s="395" t="str">
        <f t="shared" si="245"/>
        <v/>
      </c>
      <c r="U2285" s="395" t="str">
        <f t="shared" si="242"/>
        <v/>
      </c>
      <c r="V2285" s="396"/>
      <c r="W2285" s="282"/>
    </row>
    <row r="2286" spans="1:23">
      <c r="A2286" s="382" t="str">
        <f t="shared" si="243"/>
        <v/>
      </c>
      <c r="B2286" s="383" t="str">
        <f t="shared" si="246"/>
        <v/>
      </c>
      <c r="C2286" s="236"/>
      <c r="D2286" s="282"/>
      <c r="E2286" s="384" t="str">
        <f t="shared" si="244"/>
        <v/>
      </c>
      <c r="F2286" s="388"/>
      <c r="G2286" s="243"/>
      <c r="H2286" s="244"/>
      <c r="I2286" s="243"/>
      <c r="J2286" s="244"/>
      <c r="K2286" s="244"/>
      <c r="L2286" s="244"/>
      <c r="M2286" s="244"/>
      <c r="N2286" s="290"/>
      <c r="O2286" s="391" t="str">
        <f>IF(ISBLANK(L2286),"",IF(OR(ISBLANK(VLOOKUP(L2286&amp;"-"&amp;E2286,'Np Quality'!A:M,6,FALSE)),ISERROR(VLOOKUP(L2286&amp;"-"&amp;E2286,'Np Quality'!A:M,6,FALSE))),"-",VLOOKUP(L2286&amp;"-"&amp;E2286,'Np Quality'!A:M,6,FALSE)))</f>
        <v/>
      </c>
      <c r="P2286" s="391" t="str">
        <f>IF(ISBLANK(L2286),"",IF(OR(ISBLANK(VLOOKUP(L2286&amp;"-"&amp;E2286,'Np Quality'!A:M,7,FALSE)),ISERROR(VLOOKUP(L2286&amp;"-"&amp;E2286,'Np Quality'!A:M,7,FALSE))),"-",VLOOKUP(L2286&amp;"-"&amp;E2286,'Np Quality'!A:M,7,FALSE)))</f>
        <v/>
      </c>
      <c r="Q2286" s="391" t="str">
        <f>IF(ISBLANK(L2286),"",IF(OR(ISBLANK(VLOOKUP(L2286&amp;"-"&amp;E2286,'Np Quality'!A:M,8,FALSE)),ISERROR(VLOOKUP(L2286&amp;"-"&amp;E2286,'Np Quality'!A:M,8,FALSE))),"-",VLOOKUP(L2286&amp;"-"&amp;E2286,'Np Quality'!A:M,8,FALSE)))</f>
        <v/>
      </c>
      <c r="R2286" s="283" t="str">
        <f>IF(ISBLANK(L2296),"",IF(OR(ISBLANK(VLOOKUP(L2296&amp;"-"&amp;E2296,'Np Quality'!A:M,9,FALSE)),ISERROR(VLOOKUP(L2296&amp;"-"&amp;E2296,'Np Quality'!A:M,9,FALSE))),"-",VLOOKUP(L2296&amp;"-"&amp;E2296,'Np Quality'!A:M,9,FALSE)))</f>
        <v/>
      </c>
      <c r="S2286" s="150"/>
      <c r="T2286" s="395" t="str">
        <f t="shared" si="245"/>
        <v/>
      </c>
      <c r="U2286" s="395" t="str">
        <f t="shared" si="242"/>
        <v/>
      </c>
      <c r="V2286" s="396"/>
      <c r="W2286" s="282"/>
    </row>
    <row r="2287" spans="1:23">
      <c r="A2287" s="382" t="str">
        <f t="shared" si="243"/>
        <v/>
      </c>
      <c r="B2287" s="383" t="str">
        <f t="shared" si="246"/>
        <v/>
      </c>
      <c r="C2287" s="236"/>
      <c r="D2287" s="282"/>
      <c r="E2287" s="384" t="str">
        <f t="shared" si="244"/>
        <v/>
      </c>
      <c r="F2287" s="388"/>
      <c r="G2287" s="243"/>
      <c r="H2287" s="244"/>
      <c r="I2287" s="243"/>
      <c r="J2287" s="244"/>
      <c r="K2287" s="244"/>
      <c r="L2287" s="244"/>
      <c r="M2287" s="244"/>
      <c r="N2287" s="290"/>
      <c r="O2287" s="391" t="str">
        <f>IF(ISBLANK(L2287),"",IF(OR(ISBLANK(VLOOKUP(L2287&amp;"-"&amp;E2287,'Np Quality'!A:M,6,FALSE)),ISERROR(VLOOKUP(L2287&amp;"-"&amp;E2287,'Np Quality'!A:M,6,FALSE))),"-",VLOOKUP(L2287&amp;"-"&amp;E2287,'Np Quality'!A:M,6,FALSE)))</f>
        <v/>
      </c>
      <c r="P2287" s="391" t="str">
        <f>IF(ISBLANK(L2287),"",IF(OR(ISBLANK(VLOOKUP(L2287&amp;"-"&amp;E2287,'Np Quality'!A:M,7,FALSE)),ISERROR(VLOOKUP(L2287&amp;"-"&amp;E2287,'Np Quality'!A:M,7,FALSE))),"-",VLOOKUP(L2287&amp;"-"&amp;E2287,'Np Quality'!A:M,7,FALSE)))</f>
        <v/>
      </c>
      <c r="Q2287" s="391" t="str">
        <f>IF(ISBLANK(L2287),"",IF(OR(ISBLANK(VLOOKUP(L2287&amp;"-"&amp;E2287,'Np Quality'!A:M,8,FALSE)),ISERROR(VLOOKUP(L2287&amp;"-"&amp;E2287,'Np Quality'!A:M,8,FALSE))),"-",VLOOKUP(L2287&amp;"-"&amp;E2287,'Np Quality'!A:M,8,FALSE)))</f>
        <v/>
      </c>
      <c r="R2287" s="283" t="str">
        <f>IF(ISBLANK(L2287),"",IF(OR(ISBLANK(VLOOKUP(L2287&amp;"-"&amp;E2287,'Np Quality'!A:M,9,FALSE)),ISERROR(VLOOKUP(L2287&amp;"-"&amp;E2287,'Np Quality'!A:M,9,FALSE))),"-",VLOOKUP(L2287&amp;"-"&amp;E2287,'Np Quality'!A:M,9,FALSE)))</f>
        <v/>
      </c>
      <c r="S2287" s="150"/>
      <c r="T2287" s="395" t="str">
        <f t="shared" si="245"/>
        <v/>
      </c>
      <c r="U2287" s="395" t="str">
        <f t="shared" si="242"/>
        <v/>
      </c>
      <c r="V2287" s="396"/>
      <c r="W2287" s="282"/>
    </row>
    <row r="2288" spans="1:23">
      <c r="A2288" s="382" t="str">
        <f t="shared" si="243"/>
        <v/>
      </c>
      <c r="B2288" s="383" t="str">
        <f t="shared" si="246"/>
        <v/>
      </c>
      <c r="C2288" s="236"/>
      <c r="D2288" s="282"/>
      <c r="E2288" s="384" t="str">
        <f t="shared" si="244"/>
        <v/>
      </c>
      <c r="F2288" s="388"/>
      <c r="G2288" s="243"/>
      <c r="H2288" s="244"/>
      <c r="I2288" s="243"/>
      <c r="J2288" s="244"/>
      <c r="K2288" s="244"/>
      <c r="L2288" s="244"/>
      <c r="M2288" s="244"/>
      <c r="N2288" s="290"/>
      <c r="O2288" s="391" t="str">
        <f>IF(ISBLANK(L2288),"",IF(OR(ISBLANK(VLOOKUP(L2288&amp;"-"&amp;E2288,'Np Quality'!A:M,6,FALSE)),ISERROR(VLOOKUP(L2288&amp;"-"&amp;E2288,'Np Quality'!A:M,6,FALSE))),"-",VLOOKUP(L2288&amp;"-"&amp;E2288,'Np Quality'!A:M,6,FALSE)))</f>
        <v/>
      </c>
      <c r="P2288" s="391" t="str">
        <f>IF(ISBLANK(L2288),"",IF(OR(ISBLANK(VLOOKUP(L2288&amp;"-"&amp;E2288,'Np Quality'!A:M,7,FALSE)),ISERROR(VLOOKUP(L2288&amp;"-"&amp;E2288,'Np Quality'!A:M,7,FALSE))),"-",VLOOKUP(L2288&amp;"-"&amp;E2288,'Np Quality'!A:M,7,FALSE)))</f>
        <v/>
      </c>
      <c r="Q2288" s="391" t="str">
        <f>IF(ISBLANK(L2288),"",IF(OR(ISBLANK(VLOOKUP(L2288&amp;"-"&amp;E2288,'Np Quality'!A:M,8,FALSE)),ISERROR(VLOOKUP(L2288&amp;"-"&amp;E2288,'Np Quality'!A:M,8,FALSE))),"-",VLOOKUP(L2288&amp;"-"&amp;E2288,'Np Quality'!A:M,8,FALSE)))</f>
        <v/>
      </c>
      <c r="R2288" s="283" t="str">
        <f>IF(ISBLANK(L2288),"",IF(OR(ISBLANK(VLOOKUP(L2288&amp;"-"&amp;E2288,'Np Quality'!A:M,9,FALSE)),ISERROR(VLOOKUP(L2288&amp;"-"&amp;E2288,'Np Quality'!A:M,9,FALSE))),"-",VLOOKUP(L2288&amp;"-"&amp;E2288,'Np Quality'!A:M,9,FALSE)))</f>
        <v/>
      </c>
      <c r="S2288" s="150"/>
      <c r="T2288" s="395" t="str">
        <f t="shared" si="245"/>
        <v/>
      </c>
      <c r="U2288" s="395" t="str">
        <f t="shared" si="242"/>
        <v/>
      </c>
      <c r="V2288" s="396"/>
      <c r="W2288" s="282"/>
    </row>
    <row r="2289" spans="1:23">
      <c r="A2289" s="382" t="str">
        <f t="shared" si="243"/>
        <v/>
      </c>
      <c r="B2289" s="383" t="str">
        <f t="shared" si="246"/>
        <v/>
      </c>
      <c r="C2289" s="236"/>
      <c r="D2289" s="282"/>
      <c r="E2289" s="384" t="str">
        <f t="shared" si="244"/>
        <v/>
      </c>
      <c r="F2289" s="388"/>
      <c r="G2289" s="243"/>
      <c r="H2289" s="244"/>
      <c r="I2289" s="243"/>
      <c r="J2289" s="244"/>
      <c r="K2289" s="244"/>
      <c r="L2289" s="244"/>
      <c r="M2289" s="244"/>
      <c r="N2289" s="290"/>
      <c r="O2289" s="391" t="str">
        <f>IF(ISBLANK(L2289),"",IF(OR(ISBLANK(VLOOKUP(L2289&amp;"-"&amp;E2289,'Np Quality'!A:M,6,FALSE)),ISERROR(VLOOKUP(L2289&amp;"-"&amp;E2289,'Np Quality'!A:M,6,FALSE))),"-",VLOOKUP(L2289&amp;"-"&amp;E2289,'Np Quality'!A:M,6,FALSE)))</f>
        <v/>
      </c>
      <c r="P2289" s="391" t="str">
        <f>IF(ISBLANK(L2289),"",IF(OR(ISBLANK(VLOOKUP(L2289&amp;"-"&amp;E2289,'Np Quality'!A:M,7,FALSE)),ISERROR(VLOOKUP(L2289&amp;"-"&amp;E2289,'Np Quality'!A:M,7,FALSE))),"-",VLOOKUP(L2289&amp;"-"&amp;E2289,'Np Quality'!A:M,7,FALSE)))</f>
        <v/>
      </c>
      <c r="Q2289" s="391" t="str">
        <f>IF(ISBLANK(L2289),"",IF(OR(ISBLANK(VLOOKUP(L2289&amp;"-"&amp;E2289,'Np Quality'!A:M,8,FALSE)),ISERROR(VLOOKUP(L2289&amp;"-"&amp;E2289,'Np Quality'!A:M,8,FALSE))),"-",VLOOKUP(L2289&amp;"-"&amp;E2289,'Np Quality'!A:M,8,FALSE)))</f>
        <v/>
      </c>
      <c r="R2289" s="283" t="str">
        <f>IF(ISBLANK(L2289),"",IF(OR(ISBLANK(VLOOKUP(L2289&amp;"-"&amp;E2289,'Np Quality'!A:M,9,FALSE)),ISERROR(VLOOKUP(L2289&amp;"-"&amp;E2289,'Np Quality'!A:M,9,FALSE))),"-",VLOOKUP(L2289&amp;"-"&amp;E2289,'Np Quality'!A:M,9,FALSE)))</f>
        <v/>
      </c>
      <c r="S2289" s="150"/>
      <c r="T2289" s="395" t="str">
        <f t="shared" si="245"/>
        <v/>
      </c>
      <c r="U2289" s="395" t="str">
        <f t="shared" si="242"/>
        <v/>
      </c>
      <c r="V2289" s="396"/>
      <c r="W2289" s="282"/>
    </row>
    <row r="2290" spans="1:23">
      <c r="A2290" s="382" t="str">
        <f t="shared" si="243"/>
        <v/>
      </c>
      <c r="B2290" s="383" t="str">
        <f t="shared" si="246"/>
        <v/>
      </c>
      <c r="C2290" s="236"/>
      <c r="D2290" s="282"/>
      <c r="E2290" s="384" t="str">
        <f t="shared" si="244"/>
        <v/>
      </c>
      <c r="F2290" s="388"/>
      <c r="G2290" s="243"/>
      <c r="H2290" s="244"/>
      <c r="I2290" s="243"/>
      <c r="J2290" s="244"/>
      <c r="K2290" s="244"/>
      <c r="L2290" s="244"/>
      <c r="M2290" s="244"/>
      <c r="N2290" s="290"/>
      <c r="O2290" s="391" t="str">
        <f>IF(ISBLANK(L2290),"",IF(OR(ISBLANK(VLOOKUP(L2290&amp;"-"&amp;E2290,'Np Quality'!A:M,6,FALSE)),ISERROR(VLOOKUP(L2290&amp;"-"&amp;E2290,'Np Quality'!A:M,6,FALSE))),"-",VLOOKUP(L2290&amp;"-"&amp;E2290,'Np Quality'!A:M,6,FALSE)))</f>
        <v/>
      </c>
      <c r="P2290" s="391" t="str">
        <f>IF(ISBLANK(L2290),"",IF(OR(ISBLANK(VLOOKUP(L2290&amp;"-"&amp;E2290,'Np Quality'!A:M,7,FALSE)),ISERROR(VLOOKUP(L2290&amp;"-"&amp;E2290,'Np Quality'!A:M,7,FALSE))),"-",VLOOKUP(L2290&amp;"-"&amp;E2290,'Np Quality'!A:M,7,FALSE)))</f>
        <v/>
      </c>
      <c r="Q2290" s="391" t="str">
        <f>IF(ISBLANK(L2290),"",IF(OR(ISBLANK(VLOOKUP(L2290&amp;"-"&amp;E2290,'Np Quality'!A:M,8,FALSE)),ISERROR(VLOOKUP(L2290&amp;"-"&amp;E2290,'Np Quality'!A:M,8,FALSE))),"-",VLOOKUP(L2290&amp;"-"&amp;E2290,'Np Quality'!A:M,8,FALSE)))</f>
        <v/>
      </c>
      <c r="R2290" s="283" t="str">
        <f>IF(ISBLANK(L2290),"",IF(OR(ISBLANK(VLOOKUP(L2290&amp;"-"&amp;E2290,'Np Quality'!A:M,9,FALSE)),ISERROR(VLOOKUP(L2290&amp;"-"&amp;E2290,'Np Quality'!A:M,9,FALSE))),"-",VLOOKUP(L2290&amp;"-"&amp;E2290,'Np Quality'!A:M,9,FALSE)))</f>
        <v/>
      </c>
      <c r="S2290" s="150"/>
      <c r="T2290" s="395" t="str">
        <f t="shared" si="245"/>
        <v/>
      </c>
      <c r="U2290" s="395" t="str">
        <f t="shared" si="242"/>
        <v/>
      </c>
      <c r="V2290" s="396"/>
      <c r="W2290" s="282"/>
    </row>
    <row r="2291" spans="1:23">
      <c r="A2291" s="382" t="str">
        <f t="shared" si="243"/>
        <v/>
      </c>
      <c r="B2291" s="383" t="str">
        <f t="shared" si="246"/>
        <v/>
      </c>
      <c r="C2291" s="236"/>
      <c r="D2291" s="282"/>
      <c r="E2291" s="384" t="str">
        <f t="shared" si="244"/>
        <v/>
      </c>
      <c r="F2291" s="388"/>
      <c r="G2291" s="243"/>
      <c r="H2291" s="244"/>
      <c r="I2291" s="243"/>
      <c r="J2291" s="244"/>
      <c r="K2291" s="244"/>
      <c r="L2291" s="244"/>
      <c r="M2291" s="244"/>
      <c r="N2291" s="290"/>
      <c r="O2291" s="391" t="str">
        <f>IF(ISBLANK(L2291),"",IF(OR(ISBLANK(VLOOKUP(L2291&amp;"-"&amp;E2291,'Np Quality'!A:M,6,FALSE)),ISERROR(VLOOKUP(L2291&amp;"-"&amp;E2291,'Np Quality'!A:M,6,FALSE))),"-",VLOOKUP(L2291&amp;"-"&amp;E2291,'Np Quality'!A:M,6,FALSE)))</f>
        <v/>
      </c>
      <c r="P2291" s="391" t="str">
        <f>IF(ISBLANK(L2291),"",IF(OR(ISBLANK(VLOOKUP(L2291&amp;"-"&amp;E2291,'Np Quality'!A:M,7,FALSE)),ISERROR(VLOOKUP(L2291&amp;"-"&amp;E2291,'Np Quality'!A:M,7,FALSE))),"-",VLOOKUP(L2291&amp;"-"&amp;E2291,'Np Quality'!A:M,7,FALSE)))</f>
        <v/>
      </c>
      <c r="Q2291" s="391" t="str">
        <f>IF(ISBLANK(L2291),"",IF(OR(ISBLANK(VLOOKUP(L2291&amp;"-"&amp;E2291,'Np Quality'!A:M,8,FALSE)),ISERROR(VLOOKUP(L2291&amp;"-"&amp;E2291,'Np Quality'!A:M,8,FALSE))),"-",VLOOKUP(L2291&amp;"-"&amp;E2291,'Np Quality'!A:M,8,FALSE)))</f>
        <v/>
      </c>
      <c r="R2291" s="283" t="str">
        <f>IF(ISBLANK(L2291),"",IF(OR(ISBLANK(VLOOKUP(L2291&amp;"-"&amp;E2291,'Np Quality'!A:M,9,FALSE)),ISERROR(VLOOKUP(L2291&amp;"-"&amp;E2291,'Np Quality'!A:M,9,FALSE))),"-",VLOOKUP(L2291&amp;"-"&amp;E2291,'Np Quality'!A:M,9,FALSE)))</f>
        <v/>
      </c>
      <c r="S2291" s="150"/>
      <c r="T2291" s="395" t="str">
        <f t="shared" si="245"/>
        <v/>
      </c>
      <c r="U2291" s="395" t="str">
        <f t="shared" si="242"/>
        <v/>
      </c>
      <c r="V2291" s="396"/>
      <c r="W2291" s="282"/>
    </row>
    <row r="2292" spans="1:23">
      <c r="A2292" s="382" t="str">
        <f t="shared" si="243"/>
        <v/>
      </c>
      <c r="B2292" s="383" t="str">
        <f t="shared" si="246"/>
        <v/>
      </c>
      <c r="C2292" s="236"/>
      <c r="D2292" s="282"/>
      <c r="E2292" s="384" t="str">
        <f t="shared" si="244"/>
        <v/>
      </c>
      <c r="F2292" s="388"/>
      <c r="G2292" s="243"/>
      <c r="H2292" s="244"/>
      <c r="I2292" s="243"/>
      <c r="J2292" s="244"/>
      <c r="K2292" s="244"/>
      <c r="L2292" s="244"/>
      <c r="M2292" s="244"/>
      <c r="N2292" s="290"/>
      <c r="O2292" s="391" t="str">
        <f>IF(ISBLANK(L2293),"",IF(OR(ISBLANK(VLOOKUP(L2293&amp;"-"&amp;E2293,'Np Quality'!A:M,6,FALSE)),ISERROR(VLOOKUP(L2293&amp;"-"&amp;E2293,'Np Quality'!A:M,6,FALSE))),"-",VLOOKUP(L2293&amp;"-"&amp;E2293,'Np Quality'!A:M,6,FALSE)))</f>
        <v/>
      </c>
      <c r="P2292" s="391" t="str">
        <f>IF(ISBLANK(L2292),"",IF(OR(ISBLANK(VLOOKUP(L2292&amp;"-"&amp;E2292,'Np Quality'!A:M,7,FALSE)),ISERROR(VLOOKUP(L2292&amp;"-"&amp;E2292,'Np Quality'!A:M,7,FALSE))),"-",VLOOKUP(L2292&amp;"-"&amp;E2292,'Np Quality'!A:M,7,FALSE)))</f>
        <v/>
      </c>
      <c r="Q2292" s="391" t="str">
        <f>IF(ISBLANK(L2292),"",IF(OR(ISBLANK(VLOOKUP(L2292&amp;"-"&amp;E2292,'Np Quality'!A:M,8,FALSE)),ISERROR(VLOOKUP(L2292&amp;"-"&amp;E2292,'Np Quality'!A:M,8,FALSE))),"-",VLOOKUP(L2292&amp;"-"&amp;E2292,'Np Quality'!A:M,8,FALSE)))</f>
        <v/>
      </c>
      <c r="R2292" s="283" t="str">
        <f>IF(ISBLANK(L2292),"",IF(OR(ISBLANK(VLOOKUP(L2292&amp;"-"&amp;E2292,'Np Quality'!A:M,9,FALSE)),ISERROR(VLOOKUP(L2292&amp;"-"&amp;E2292,'Np Quality'!A:M,9,FALSE))),"-",VLOOKUP(L2292&amp;"-"&amp;E2292,'Np Quality'!A:M,9,FALSE)))</f>
        <v/>
      </c>
      <c r="S2292" s="150"/>
      <c r="T2292" s="395" t="str">
        <f t="shared" si="245"/>
        <v/>
      </c>
      <c r="U2292" s="395" t="str">
        <f t="shared" si="242"/>
        <v/>
      </c>
      <c r="V2292" s="396"/>
      <c r="W2292" s="282"/>
    </row>
    <row r="2293" spans="1:23">
      <c r="A2293" s="382" t="str">
        <f t="shared" si="243"/>
        <v/>
      </c>
      <c r="B2293" s="383" t="str">
        <f t="shared" si="246"/>
        <v/>
      </c>
      <c r="C2293" s="236"/>
      <c r="D2293" s="282"/>
      <c r="E2293" s="384" t="str">
        <f t="shared" si="244"/>
        <v/>
      </c>
      <c r="F2293" s="388"/>
      <c r="G2293" s="243"/>
      <c r="H2293" s="244"/>
      <c r="I2293" s="243"/>
      <c r="J2293" s="244"/>
      <c r="K2293" s="244"/>
      <c r="L2293" s="244"/>
      <c r="M2293" s="244"/>
      <c r="N2293" s="290"/>
      <c r="O2293" s="391" t="str">
        <f>IF(ISBLANK(L2293),"",IF(OR(ISBLANK(VLOOKUP(L2293&amp;"-"&amp;E2293,'Np Quality'!A:M,6,FALSE)),ISERROR(VLOOKUP(L2293&amp;"-"&amp;E2293,'Np Quality'!A:M,6,FALSE))),"-",VLOOKUP(L2293&amp;"-"&amp;E2293,'Np Quality'!A:M,6,FALSE)))</f>
        <v/>
      </c>
      <c r="P2293" s="391" t="str">
        <f>IF(ISBLANK(L2294),"",IF(OR(ISBLANK(VLOOKUP(L2294&amp;"-"&amp;E2294,'Np Quality'!A:M,7,FALSE)),ISERROR(VLOOKUP(L2294&amp;"-"&amp;E2294,'Np Quality'!A:M,7,FALSE))),"-",VLOOKUP(L2294&amp;"-"&amp;E2294,'Np Quality'!A:M,7,FALSE)))</f>
        <v/>
      </c>
      <c r="Q2293" s="391" t="str">
        <f>IF(ISBLANK(L2293),"",IF(OR(ISBLANK(VLOOKUP(L2293&amp;"-"&amp;E2293,'Np Quality'!A:M,8,FALSE)),ISERROR(VLOOKUP(L2293&amp;"-"&amp;E2293,'Np Quality'!A:M,8,FALSE))),"-",VLOOKUP(L2293&amp;"-"&amp;E2293,'Np Quality'!A:M,8,FALSE)))</f>
        <v/>
      </c>
      <c r="R2293" s="283" t="str">
        <f>IF(ISBLANK(L2293),"",IF(OR(ISBLANK(VLOOKUP(L2293&amp;"-"&amp;E2293,'Np Quality'!A:M,9,FALSE)),ISERROR(VLOOKUP(L2293&amp;"-"&amp;E2293,'Np Quality'!A:M,9,FALSE))),"-",VLOOKUP(L2293&amp;"-"&amp;E2293,'Np Quality'!A:M,9,FALSE)))</f>
        <v/>
      </c>
      <c r="S2293" s="150"/>
      <c r="T2293" s="395" t="str">
        <f t="shared" si="245"/>
        <v/>
      </c>
      <c r="U2293" s="395" t="str">
        <f t="shared" si="242"/>
        <v/>
      </c>
      <c r="V2293" s="396"/>
      <c r="W2293" s="282"/>
    </row>
    <row r="2294" spans="1:23">
      <c r="A2294" s="382" t="str">
        <f t="shared" si="243"/>
        <v/>
      </c>
      <c r="B2294" s="383" t="str">
        <f t="shared" si="246"/>
        <v/>
      </c>
      <c r="C2294" s="236"/>
      <c r="D2294" s="282"/>
      <c r="E2294" s="384" t="str">
        <f t="shared" si="244"/>
        <v/>
      </c>
      <c r="F2294" s="388"/>
      <c r="G2294" s="243"/>
      <c r="H2294" s="244"/>
      <c r="I2294" s="243"/>
      <c r="J2294" s="244"/>
      <c r="K2294" s="244"/>
      <c r="L2294" s="244"/>
      <c r="M2294" s="244"/>
      <c r="N2294" s="290"/>
      <c r="O2294" s="391" t="str">
        <f>IF(ISBLANK(L2294),"",IF(OR(ISBLANK(VLOOKUP(L2294&amp;"-"&amp;E2294,'Np Quality'!A:M,6,FALSE)),ISERROR(VLOOKUP(L2294&amp;"-"&amp;E2294,'Np Quality'!A:M,6,FALSE))),"-",VLOOKUP(L2294&amp;"-"&amp;E2294,'Np Quality'!A:M,6,FALSE)))</f>
        <v/>
      </c>
      <c r="P2294" s="391" t="str">
        <f>IF(ISBLANK(L2294),"",IF(OR(ISBLANK(VLOOKUP(L2294&amp;"-"&amp;E2294,'Np Quality'!A:M,7,FALSE)),ISERROR(VLOOKUP(L2294&amp;"-"&amp;E2294,'Np Quality'!A:M,7,FALSE))),"-",VLOOKUP(L2294&amp;"-"&amp;E2294,'Np Quality'!A:M,7,FALSE)))</f>
        <v/>
      </c>
      <c r="Q2294" s="391" t="str">
        <f>IF(ISBLANK(L2295),"",IF(OR(ISBLANK(VLOOKUP(L2295&amp;"-"&amp;E2295,'Np Quality'!A:M,8,FALSE)),ISERROR(VLOOKUP(L2295&amp;"-"&amp;E2295,'Np Quality'!A:M,8,FALSE))),"-",VLOOKUP(L2295&amp;"-"&amp;E2295,'Np Quality'!A:M,8,FALSE)))</f>
        <v/>
      </c>
      <c r="R2294" s="283" t="str">
        <f>IF(ISBLANK(L2294),"",IF(OR(ISBLANK(VLOOKUP(L2294&amp;"-"&amp;E2294,'Np Quality'!A:M,9,FALSE)),ISERROR(VLOOKUP(L2294&amp;"-"&amp;E2294,'Np Quality'!A:M,9,FALSE))),"-",VLOOKUP(L2294&amp;"-"&amp;E2294,'Np Quality'!A:M,9,FALSE)))</f>
        <v/>
      </c>
      <c r="S2294" s="150"/>
      <c r="T2294" s="395" t="str">
        <f t="shared" si="245"/>
        <v/>
      </c>
      <c r="U2294" s="395" t="str">
        <f t="shared" si="242"/>
        <v/>
      </c>
      <c r="V2294" s="396"/>
      <c r="W2294" s="282"/>
    </row>
    <row r="2295" spans="1:23">
      <c r="A2295" s="382" t="str">
        <f t="shared" si="243"/>
        <v/>
      </c>
      <c r="B2295" s="383" t="str">
        <f t="shared" si="246"/>
        <v/>
      </c>
      <c r="C2295" s="236"/>
      <c r="D2295" s="282"/>
      <c r="E2295" s="384" t="str">
        <f t="shared" si="244"/>
        <v/>
      </c>
      <c r="F2295" s="388"/>
      <c r="G2295" s="243"/>
      <c r="H2295" s="244"/>
      <c r="I2295" s="243"/>
      <c r="J2295" s="244"/>
      <c r="K2295" s="244"/>
      <c r="L2295" s="244"/>
      <c r="M2295" s="244"/>
      <c r="N2295" s="290"/>
      <c r="O2295" s="391" t="str">
        <f>IF(ISBLANK(L2295),"",IF(OR(ISBLANK(VLOOKUP(L2295&amp;"-"&amp;E2295,'Np Quality'!A:M,6,FALSE)),ISERROR(VLOOKUP(L2295&amp;"-"&amp;E2295,'Np Quality'!A:M,6,FALSE))),"-",VLOOKUP(L2295&amp;"-"&amp;E2295,'Np Quality'!A:M,6,FALSE)))</f>
        <v/>
      </c>
      <c r="P2295" s="391" t="str">
        <f>IF(ISBLANK(L2295),"",IF(OR(ISBLANK(VLOOKUP(L2295&amp;"-"&amp;E2295,'Np Quality'!A:M,7,FALSE)),ISERROR(VLOOKUP(L2295&amp;"-"&amp;E2295,'Np Quality'!A:M,7,FALSE))),"-",VLOOKUP(L2295&amp;"-"&amp;E2295,'Np Quality'!A:M,7,FALSE)))</f>
        <v/>
      </c>
      <c r="Q2295" s="391" t="str">
        <f>IF(ISBLANK(L2295),"",IF(OR(ISBLANK(VLOOKUP(L2295&amp;"-"&amp;E2295,'Np Quality'!A:M,8,FALSE)),ISERROR(VLOOKUP(L2295&amp;"-"&amp;E2295,'Np Quality'!A:M,8,FALSE))),"-",VLOOKUP(L2295&amp;"-"&amp;E2295,'Np Quality'!A:M,8,FALSE)))</f>
        <v/>
      </c>
      <c r="R2295" s="283" t="str">
        <f>IF(ISBLANK(L2296),"",IF(OR(ISBLANK(VLOOKUP(L2296&amp;"-"&amp;E2296,'Np Quality'!A:M,9,FALSE)),ISERROR(VLOOKUP(L2296&amp;"-"&amp;E2296,'Np Quality'!A:M,9,FALSE))),"-",VLOOKUP(L2296&amp;"-"&amp;E2296,'Np Quality'!A:M,9,FALSE)))</f>
        <v/>
      </c>
      <c r="S2295" s="150"/>
      <c r="T2295" s="395" t="str">
        <f t="shared" si="245"/>
        <v/>
      </c>
      <c r="U2295" s="395" t="str">
        <f t="shared" si="242"/>
        <v/>
      </c>
      <c r="V2295" s="396"/>
      <c r="W2295" s="282"/>
    </row>
    <row r="2296" spans="1:23">
      <c r="A2296" s="382" t="str">
        <f t="shared" si="243"/>
        <v/>
      </c>
      <c r="B2296" s="383" t="str">
        <f t="shared" si="246"/>
        <v/>
      </c>
      <c r="C2296" s="236"/>
      <c r="D2296" s="282"/>
      <c r="E2296" s="384" t="str">
        <f t="shared" si="244"/>
        <v/>
      </c>
      <c r="F2296" s="388"/>
      <c r="G2296" s="243"/>
      <c r="H2296" s="244"/>
      <c r="I2296" s="243"/>
      <c r="J2296" s="244"/>
      <c r="K2296" s="244"/>
      <c r="L2296" s="244"/>
      <c r="M2296" s="244"/>
      <c r="N2296" s="290"/>
      <c r="O2296" s="391" t="str">
        <f>IF(ISBLANK(L2296),"",IF(OR(ISBLANK(VLOOKUP(L2296&amp;"-"&amp;E2296,'Np Quality'!A:M,6,FALSE)),ISERROR(VLOOKUP(L2296&amp;"-"&amp;E2296,'Np Quality'!A:M,6,FALSE))),"-",VLOOKUP(L2296&amp;"-"&amp;E2296,'Np Quality'!A:M,6,FALSE)))</f>
        <v/>
      </c>
      <c r="P2296" s="391" t="str">
        <f>IF(ISBLANK(L2296),"",IF(OR(ISBLANK(VLOOKUP(L2296&amp;"-"&amp;E2296,'Np Quality'!A:M,7,FALSE)),ISERROR(VLOOKUP(L2296&amp;"-"&amp;E2296,'Np Quality'!A:M,7,FALSE))),"-",VLOOKUP(L2296&amp;"-"&amp;E2296,'Np Quality'!A:M,7,FALSE)))</f>
        <v/>
      </c>
      <c r="Q2296" s="391" t="str">
        <f>IF(ISBLANK(L2296),"",IF(OR(ISBLANK(VLOOKUP(L2296&amp;"-"&amp;E2296,'Np Quality'!A:M,8,FALSE)),ISERROR(VLOOKUP(L2296&amp;"-"&amp;E2296,'Np Quality'!A:M,8,FALSE))),"-",VLOOKUP(L2296&amp;"-"&amp;E2296,'Np Quality'!A:M,8,FALSE)))</f>
        <v/>
      </c>
      <c r="R2296" s="283" t="str">
        <f>IF(ISBLANK(L2296),"",IF(OR(ISBLANK(VLOOKUP(L2296&amp;"-"&amp;E2296,'Np Quality'!A:M,9,FALSE)),ISERROR(VLOOKUP(L2296&amp;"-"&amp;E2296,'Np Quality'!A:M,9,FALSE))),"-",VLOOKUP(L2296&amp;"-"&amp;E2296,'Np Quality'!A:M,9,FALSE)))</f>
        <v/>
      </c>
      <c r="S2296" s="150"/>
      <c r="T2296" s="395" t="str">
        <f t="shared" si="245"/>
        <v/>
      </c>
      <c r="U2296" s="395" t="str">
        <f t="shared" si="242"/>
        <v/>
      </c>
      <c r="V2296" s="396"/>
      <c r="W2296" s="282"/>
    </row>
    <row r="2297" spans="1:23">
      <c r="A2297" s="382" t="str">
        <f t="shared" si="243"/>
        <v/>
      </c>
      <c r="B2297" s="383" t="str">
        <f t="shared" si="246"/>
        <v/>
      </c>
      <c r="C2297" s="236"/>
      <c r="D2297" s="282"/>
      <c r="E2297" s="384" t="str">
        <f t="shared" si="244"/>
        <v/>
      </c>
      <c r="F2297" s="388"/>
      <c r="G2297" s="243"/>
      <c r="H2297" s="244"/>
      <c r="I2297" s="243"/>
      <c r="J2297" s="244"/>
      <c r="K2297" s="244"/>
      <c r="L2297" s="244"/>
      <c r="M2297" s="244"/>
      <c r="N2297" s="290"/>
      <c r="O2297" s="391" t="str">
        <f>IF(ISBLANK(L2297),"",IF(OR(ISBLANK(VLOOKUP(L2297&amp;"-"&amp;E2297,'Np Quality'!A:M,6,FALSE)),ISERROR(VLOOKUP(L2297&amp;"-"&amp;E2297,'Np Quality'!A:M,6,FALSE))),"-",VLOOKUP(L2297&amp;"-"&amp;E2297,'Np Quality'!A:M,6,FALSE)))</f>
        <v/>
      </c>
      <c r="P2297" s="391" t="str">
        <f>IF(ISBLANK(L2297),"",IF(OR(ISBLANK(VLOOKUP(L2297&amp;"-"&amp;E2297,'Np Quality'!A:M,7,FALSE)),ISERROR(VLOOKUP(L2297&amp;"-"&amp;E2297,'Np Quality'!A:M,7,FALSE))),"-",VLOOKUP(L2297&amp;"-"&amp;E2297,'Np Quality'!A:M,7,FALSE)))</f>
        <v/>
      </c>
      <c r="Q2297" s="391" t="str">
        <f>IF(ISBLANK(L2297),"",IF(OR(ISBLANK(VLOOKUP(L2297&amp;"-"&amp;E2297,'Np Quality'!A:M,8,FALSE)),ISERROR(VLOOKUP(L2297&amp;"-"&amp;E2297,'Np Quality'!A:M,8,FALSE))),"-",VLOOKUP(L2297&amp;"-"&amp;E2297,'Np Quality'!A:M,8,FALSE)))</f>
        <v/>
      </c>
      <c r="R2297" s="283" t="str">
        <f>IF(ISBLANK(L2297),"",IF(OR(ISBLANK(VLOOKUP(L2297&amp;"-"&amp;E2297,'Np Quality'!A:M,9,FALSE)),ISERROR(VLOOKUP(L2297&amp;"-"&amp;E2297,'Np Quality'!A:M,9,FALSE))),"-",VLOOKUP(L2297&amp;"-"&amp;E2297,'Np Quality'!A:M,9,FALSE)))</f>
        <v/>
      </c>
      <c r="S2297" s="150"/>
      <c r="T2297" s="395" t="str">
        <f t="shared" si="245"/>
        <v/>
      </c>
      <c r="U2297" s="395" t="str">
        <f t="shared" si="242"/>
        <v/>
      </c>
      <c r="V2297" s="396"/>
      <c r="W2297" s="282"/>
    </row>
    <row r="2298" spans="1:23">
      <c r="A2298" s="382" t="str">
        <f t="shared" si="243"/>
        <v/>
      </c>
      <c r="B2298" s="383" t="str">
        <f t="shared" si="246"/>
        <v/>
      </c>
      <c r="C2298" s="236"/>
      <c r="D2298" s="282"/>
      <c r="E2298" s="384" t="str">
        <f t="shared" si="244"/>
        <v/>
      </c>
      <c r="F2298" s="388"/>
      <c r="G2298" s="243"/>
      <c r="H2298" s="244"/>
      <c r="I2298" s="243"/>
      <c r="J2298" s="244"/>
      <c r="K2298" s="244"/>
      <c r="L2298" s="244"/>
      <c r="M2298" s="244"/>
      <c r="N2298" s="290"/>
      <c r="O2298" s="391" t="str">
        <f>IF(ISBLANK(L2298),"",IF(OR(ISBLANK(VLOOKUP(L2298&amp;"-"&amp;E2298,'Np Quality'!A:M,6,FALSE)),ISERROR(VLOOKUP(L2298&amp;"-"&amp;E2298,'Np Quality'!A:M,6,FALSE))),"-",VLOOKUP(L2298&amp;"-"&amp;E2298,'Np Quality'!A:M,6,FALSE)))</f>
        <v/>
      </c>
      <c r="P2298" s="391" t="str">
        <f>IF(ISBLANK(L2298),"",IF(OR(ISBLANK(VLOOKUP(L2298&amp;"-"&amp;E2298,'Np Quality'!A:M,7,FALSE)),ISERROR(VLOOKUP(L2298&amp;"-"&amp;E2298,'Np Quality'!A:M,7,FALSE))),"-",VLOOKUP(L2298&amp;"-"&amp;E2298,'Np Quality'!A:M,7,FALSE)))</f>
        <v/>
      </c>
      <c r="Q2298" s="391" t="str">
        <f>IF(ISBLANK(L2298),"",IF(OR(ISBLANK(VLOOKUP(L2298&amp;"-"&amp;E2298,'Np Quality'!A:M,8,FALSE)),ISERROR(VLOOKUP(L2298&amp;"-"&amp;E2298,'Np Quality'!A:M,8,FALSE))),"-",VLOOKUP(L2298&amp;"-"&amp;E2298,'Np Quality'!A:M,8,FALSE)))</f>
        <v/>
      </c>
      <c r="R2298" s="283" t="str">
        <f>IF(ISBLANK(L2298),"",IF(OR(ISBLANK(VLOOKUP(L2298&amp;"-"&amp;E2298,'Np Quality'!A:M,9,FALSE)),ISERROR(VLOOKUP(L2298&amp;"-"&amp;E2298,'Np Quality'!A:M,9,FALSE))),"-",VLOOKUP(L2298&amp;"-"&amp;E2298,'Np Quality'!A:M,9,FALSE)))</f>
        <v/>
      </c>
      <c r="S2298" s="150"/>
      <c r="T2298" s="395" t="str">
        <f t="shared" si="245"/>
        <v/>
      </c>
      <c r="U2298" s="395" t="str">
        <f t="shared" si="242"/>
        <v/>
      </c>
      <c r="V2298" s="396"/>
      <c r="W2298" s="282"/>
    </row>
    <row r="2299" spans="1:23">
      <c r="A2299" s="382" t="str">
        <f t="shared" si="243"/>
        <v/>
      </c>
      <c r="B2299" s="383" t="str">
        <f t="shared" si="246"/>
        <v/>
      </c>
      <c r="C2299" s="236"/>
      <c r="D2299" s="282"/>
      <c r="E2299" s="384" t="str">
        <f t="shared" si="244"/>
        <v/>
      </c>
      <c r="F2299" s="388"/>
      <c r="G2299" s="243"/>
      <c r="H2299" s="244"/>
      <c r="I2299" s="243"/>
      <c r="J2299" s="244"/>
      <c r="K2299" s="244"/>
      <c r="L2299" s="244"/>
      <c r="M2299" s="244"/>
      <c r="N2299" s="290"/>
      <c r="O2299" s="391" t="str">
        <f>IF(ISBLANK(L2299),"",IF(OR(ISBLANK(VLOOKUP(L2299&amp;"-"&amp;E2299,'Np Quality'!A:M,6,FALSE)),ISERROR(VLOOKUP(L2299&amp;"-"&amp;E2299,'Np Quality'!A:M,6,FALSE))),"-",VLOOKUP(L2299&amp;"-"&amp;E2299,'Np Quality'!A:M,6,FALSE)))</f>
        <v/>
      </c>
      <c r="P2299" s="391" t="str">
        <f>IF(ISBLANK(L2299),"",IF(OR(ISBLANK(VLOOKUP(L2299&amp;"-"&amp;E2299,'Np Quality'!A:M,7,FALSE)),ISERROR(VLOOKUP(L2299&amp;"-"&amp;E2299,'Np Quality'!A:M,7,FALSE))),"-",VLOOKUP(L2299&amp;"-"&amp;E2299,'Np Quality'!A:M,7,FALSE)))</f>
        <v/>
      </c>
      <c r="Q2299" s="391" t="str">
        <f>IF(ISBLANK(L2299),"",IF(OR(ISBLANK(VLOOKUP(L2299&amp;"-"&amp;E2299,'Np Quality'!A:M,8,FALSE)),ISERROR(VLOOKUP(L2299&amp;"-"&amp;E2299,'Np Quality'!A:M,8,FALSE))),"-",VLOOKUP(L2299&amp;"-"&amp;E2299,'Np Quality'!A:M,8,FALSE)))</f>
        <v/>
      </c>
      <c r="R2299" s="283" t="str">
        <f>IF(ISBLANK(L2299),"",IF(OR(ISBLANK(VLOOKUP(L2299&amp;"-"&amp;E2299,'Np Quality'!A:M,9,FALSE)),ISERROR(VLOOKUP(L2299&amp;"-"&amp;E2299,'Np Quality'!A:M,9,FALSE))),"-",VLOOKUP(L2299&amp;"-"&amp;E2299,'Np Quality'!A:M,9,FALSE)))</f>
        <v/>
      </c>
      <c r="S2299" s="150"/>
      <c r="T2299" s="395" t="str">
        <f t="shared" si="245"/>
        <v/>
      </c>
      <c r="U2299" s="395" t="str">
        <f t="shared" si="242"/>
        <v/>
      </c>
      <c r="V2299" s="396"/>
      <c r="W2299" s="282"/>
    </row>
    <row r="2300" spans="1:23">
      <c r="A2300" s="382" t="str">
        <f t="shared" si="243"/>
        <v/>
      </c>
      <c r="B2300" s="383" t="str">
        <f t="shared" si="246"/>
        <v/>
      </c>
      <c r="C2300" s="236"/>
      <c r="D2300" s="282"/>
      <c r="E2300" s="384" t="str">
        <f t="shared" si="244"/>
        <v/>
      </c>
      <c r="F2300" s="388"/>
      <c r="G2300" s="243"/>
      <c r="H2300" s="244"/>
      <c r="I2300" s="243"/>
      <c r="J2300" s="244"/>
      <c r="K2300" s="244"/>
      <c r="L2300" s="244"/>
      <c r="M2300" s="244"/>
      <c r="N2300" s="290"/>
      <c r="O2300" s="391" t="str">
        <f>IF(ISBLANK(L2300),"",IF(OR(ISBLANK(VLOOKUP(L2300&amp;"-"&amp;E2300,'Np Quality'!A:M,6,FALSE)),ISERROR(VLOOKUP(L2300&amp;"-"&amp;E2300,'Np Quality'!A:M,6,FALSE))),"-",VLOOKUP(L2300&amp;"-"&amp;E2300,'Np Quality'!A:M,6,FALSE)))</f>
        <v/>
      </c>
      <c r="P2300" s="391" t="str">
        <f>IF(ISBLANK(L2300),"",IF(OR(ISBLANK(VLOOKUP(L2300&amp;"-"&amp;E2300,'Np Quality'!A:M,7,FALSE)),ISERROR(VLOOKUP(L2300&amp;"-"&amp;E2300,'Np Quality'!A:M,7,FALSE))),"-",VLOOKUP(L2300&amp;"-"&amp;E2300,'Np Quality'!A:M,7,FALSE)))</f>
        <v/>
      </c>
      <c r="Q2300" s="391" t="str">
        <f>IF(ISBLANK(L2300),"",IF(OR(ISBLANK(VLOOKUP(L2300&amp;"-"&amp;E2300,'Np Quality'!A:M,8,FALSE)),ISERROR(VLOOKUP(L2300&amp;"-"&amp;E2300,'Np Quality'!A:M,8,FALSE))),"-",VLOOKUP(L2300&amp;"-"&amp;E2300,'Np Quality'!A:M,8,FALSE)))</f>
        <v/>
      </c>
      <c r="R2300" s="283" t="str">
        <f>IF(ISBLANK(L2300),"",IF(OR(ISBLANK(VLOOKUP(L2300&amp;"-"&amp;E2300,'Np Quality'!A:M,9,FALSE)),ISERROR(VLOOKUP(L2300&amp;"-"&amp;E2300,'Np Quality'!A:M,9,FALSE))),"-",VLOOKUP(L2300&amp;"-"&amp;E2300,'Np Quality'!A:M,9,FALSE)))</f>
        <v/>
      </c>
      <c r="S2300" s="150"/>
      <c r="T2300" s="395" t="str">
        <f t="shared" si="245"/>
        <v/>
      </c>
      <c r="U2300" s="395" t="str">
        <f t="shared" si="242"/>
        <v/>
      </c>
      <c r="V2300" s="396"/>
      <c r="W2300" s="282"/>
    </row>
    <row r="2301" spans="1:23">
      <c r="A2301" s="382" t="str">
        <f t="shared" si="243"/>
        <v/>
      </c>
      <c r="B2301" s="383" t="str">
        <f t="shared" si="246"/>
        <v/>
      </c>
      <c r="C2301" s="236"/>
      <c r="D2301" s="282"/>
      <c r="E2301" s="384" t="str">
        <f t="shared" si="244"/>
        <v/>
      </c>
      <c r="F2301" s="388"/>
      <c r="G2301" s="243"/>
      <c r="H2301" s="244"/>
      <c r="I2301" s="243"/>
      <c r="J2301" s="244"/>
      <c r="K2301" s="244"/>
      <c r="L2301" s="244"/>
      <c r="M2301" s="244"/>
      <c r="N2301" s="290"/>
      <c r="O2301" s="391" t="str">
        <f>IF(ISBLANK(L2301),"",IF(OR(ISBLANK(VLOOKUP(L2301&amp;"-"&amp;E2301,'Np Quality'!A:M,6,FALSE)),ISERROR(VLOOKUP(L2301&amp;"-"&amp;E2301,'Np Quality'!A:M,6,FALSE))),"-",VLOOKUP(L2301&amp;"-"&amp;E2301,'Np Quality'!A:M,6,FALSE)))</f>
        <v/>
      </c>
      <c r="P2301" s="391" t="str">
        <f>IF(ISBLANK(L2301),"",IF(OR(ISBLANK(VLOOKUP(L2301&amp;"-"&amp;E2301,'Np Quality'!A:M,7,FALSE)),ISERROR(VLOOKUP(L2301&amp;"-"&amp;E2301,'Np Quality'!A:M,7,FALSE))),"-",VLOOKUP(L2301&amp;"-"&amp;E2301,'Np Quality'!A:M,7,FALSE)))</f>
        <v/>
      </c>
      <c r="Q2301" s="391" t="str">
        <f>IF(ISBLANK(L2301),"",IF(OR(ISBLANK(VLOOKUP(L2301&amp;"-"&amp;E2301,'Np Quality'!A:M,8,FALSE)),ISERROR(VLOOKUP(L2301&amp;"-"&amp;E2301,'Np Quality'!A:M,8,FALSE))),"-",VLOOKUP(L2301&amp;"-"&amp;E2301,'Np Quality'!A:M,8,FALSE)))</f>
        <v/>
      </c>
      <c r="R2301" s="283" t="str">
        <f>IF(ISBLANK(L2301),"",IF(OR(ISBLANK(VLOOKUP(L2301&amp;"-"&amp;E2301,'Np Quality'!A:M,9,FALSE)),ISERROR(VLOOKUP(L2301&amp;"-"&amp;E2301,'Np Quality'!A:M,9,FALSE))),"-",VLOOKUP(L2301&amp;"-"&amp;E2301,'Np Quality'!A:M,9,FALSE)))</f>
        <v/>
      </c>
      <c r="S2301" s="150"/>
      <c r="T2301" s="395" t="str">
        <f t="shared" si="245"/>
        <v/>
      </c>
      <c r="U2301" s="395" t="str">
        <f t="shared" si="242"/>
        <v/>
      </c>
      <c r="V2301" s="396"/>
      <c r="W2301" s="282"/>
    </row>
    <row r="2302" spans="1:23">
      <c r="A2302" s="382" t="str">
        <f t="shared" si="243"/>
        <v/>
      </c>
      <c r="B2302" s="383" t="str">
        <f t="shared" si="246"/>
        <v/>
      </c>
      <c r="C2302" s="236"/>
      <c r="D2302" s="282"/>
      <c r="E2302" s="384" t="str">
        <f t="shared" si="244"/>
        <v/>
      </c>
      <c r="F2302" s="388"/>
      <c r="G2302" s="243"/>
      <c r="H2302" s="244"/>
      <c r="I2302" s="243"/>
      <c r="J2302" s="244"/>
      <c r="K2302" s="244"/>
      <c r="L2302" s="244"/>
      <c r="M2302" s="244"/>
      <c r="N2302" s="290"/>
      <c r="O2302" s="391" t="str">
        <f>IF(ISBLANK(L2303),"",IF(OR(ISBLANK(VLOOKUP(L2303&amp;"-"&amp;E2303,'Np Quality'!A:M,6,FALSE)),ISERROR(VLOOKUP(L2303&amp;"-"&amp;E2303,'Np Quality'!A:M,6,FALSE))),"-",VLOOKUP(L2303&amp;"-"&amp;E2303,'Np Quality'!A:M,6,FALSE)))</f>
        <v/>
      </c>
      <c r="P2302" s="391" t="str">
        <f>IF(ISBLANK(L2302),"",IF(OR(ISBLANK(VLOOKUP(L2302&amp;"-"&amp;E2302,'Np Quality'!A:M,7,FALSE)),ISERROR(VLOOKUP(L2302&amp;"-"&amp;E2302,'Np Quality'!A:M,7,FALSE))),"-",VLOOKUP(L2302&amp;"-"&amp;E2302,'Np Quality'!A:M,7,FALSE)))</f>
        <v/>
      </c>
      <c r="Q2302" s="391" t="str">
        <f>IF(ISBLANK(L2302),"",IF(OR(ISBLANK(VLOOKUP(L2302&amp;"-"&amp;E2302,'Np Quality'!A:M,8,FALSE)),ISERROR(VLOOKUP(L2302&amp;"-"&amp;E2302,'Np Quality'!A:M,8,FALSE))),"-",VLOOKUP(L2302&amp;"-"&amp;E2302,'Np Quality'!A:M,8,FALSE)))</f>
        <v/>
      </c>
      <c r="R2302" s="283" t="str">
        <f>IF(ISBLANK(L2302),"",IF(OR(ISBLANK(VLOOKUP(L2302&amp;"-"&amp;E2302,'Np Quality'!A:M,9,FALSE)),ISERROR(VLOOKUP(L2302&amp;"-"&amp;E2302,'Np Quality'!A:M,9,FALSE))),"-",VLOOKUP(L2302&amp;"-"&amp;E2302,'Np Quality'!A:M,9,FALSE)))</f>
        <v/>
      </c>
      <c r="S2302" s="150"/>
      <c r="T2302" s="395" t="str">
        <f t="shared" si="245"/>
        <v/>
      </c>
      <c r="U2302" s="395" t="str">
        <f t="shared" si="242"/>
        <v/>
      </c>
      <c r="V2302" s="396"/>
      <c r="W2302" s="282"/>
    </row>
    <row r="2303" spans="1:23">
      <c r="A2303" s="382" t="str">
        <f t="shared" si="243"/>
        <v/>
      </c>
      <c r="B2303" s="383" t="str">
        <f t="shared" si="246"/>
        <v/>
      </c>
      <c r="C2303" s="236"/>
      <c r="D2303" s="282"/>
      <c r="E2303" s="384" t="str">
        <f t="shared" si="244"/>
        <v/>
      </c>
      <c r="F2303" s="388"/>
      <c r="G2303" s="243"/>
      <c r="H2303" s="244"/>
      <c r="I2303" s="243"/>
      <c r="J2303" s="244"/>
      <c r="K2303" s="244"/>
      <c r="L2303" s="244"/>
      <c r="M2303" s="244"/>
      <c r="N2303" s="290"/>
      <c r="O2303" s="391" t="str">
        <f>IF(ISBLANK(L2303),"",IF(OR(ISBLANK(VLOOKUP(L2303&amp;"-"&amp;E2303,'Np Quality'!A:M,6,FALSE)),ISERROR(VLOOKUP(L2303&amp;"-"&amp;E2303,'Np Quality'!A:M,6,FALSE))),"-",VLOOKUP(L2303&amp;"-"&amp;E2303,'Np Quality'!A:M,6,FALSE)))</f>
        <v/>
      </c>
      <c r="P2303" s="391" t="str">
        <f>IF(ISBLANK(L2304),"",IF(OR(ISBLANK(VLOOKUP(L2304&amp;"-"&amp;E2304,'Np Quality'!A:M,7,FALSE)),ISERROR(VLOOKUP(L2304&amp;"-"&amp;E2304,'Np Quality'!A:M,7,FALSE))),"-",VLOOKUP(L2304&amp;"-"&amp;E2304,'Np Quality'!A:M,7,FALSE)))</f>
        <v/>
      </c>
      <c r="Q2303" s="391" t="str">
        <f>IF(ISBLANK(L2303),"",IF(OR(ISBLANK(VLOOKUP(L2303&amp;"-"&amp;E2303,'Np Quality'!A:M,8,FALSE)),ISERROR(VLOOKUP(L2303&amp;"-"&amp;E2303,'Np Quality'!A:M,8,FALSE))),"-",VLOOKUP(L2303&amp;"-"&amp;E2303,'Np Quality'!A:M,8,FALSE)))</f>
        <v/>
      </c>
      <c r="R2303" s="283" t="str">
        <f>IF(ISBLANK(L2303),"",IF(OR(ISBLANK(VLOOKUP(L2303&amp;"-"&amp;E2303,'Np Quality'!A:M,9,FALSE)),ISERROR(VLOOKUP(L2303&amp;"-"&amp;E2303,'Np Quality'!A:M,9,FALSE))),"-",VLOOKUP(L2303&amp;"-"&amp;E2303,'Np Quality'!A:M,9,FALSE)))</f>
        <v/>
      </c>
      <c r="S2303" s="150"/>
      <c r="T2303" s="395" t="str">
        <f t="shared" si="245"/>
        <v/>
      </c>
      <c r="U2303" s="395" t="str">
        <f t="shared" si="242"/>
        <v/>
      </c>
      <c r="V2303" s="396"/>
      <c r="W2303" s="282"/>
    </row>
    <row r="2304" spans="1:23">
      <c r="A2304" s="382" t="str">
        <f t="shared" si="243"/>
        <v/>
      </c>
      <c r="B2304" s="383" t="str">
        <f t="shared" si="246"/>
        <v/>
      </c>
      <c r="C2304" s="236"/>
      <c r="D2304" s="282"/>
      <c r="E2304" s="384" t="str">
        <f t="shared" si="244"/>
        <v/>
      </c>
      <c r="F2304" s="388"/>
      <c r="G2304" s="243"/>
      <c r="H2304" s="244"/>
      <c r="I2304" s="243"/>
      <c r="J2304" s="244"/>
      <c r="K2304" s="244"/>
      <c r="L2304" s="244"/>
      <c r="M2304" s="244"/>
      <c r="N2304" s="290"/>
      <c r="O2304" s="391" t="str">
        <f>IF(ISBLANK(L2304),"",IF(OR(ISBLANK(VLOOKUP(L2304&amp;"-"&amp;E2304,'Np Quality'!A:M,6,FALSE)),ISERROR(VLOOKUP(L2304&amp;"-"&amp;E2304,'Np Quality'!A:M,6,FALSE))),"-",VLOOKUP(L2304&amp;"-"&amp;E2304,'Np Quality'!A:M,6,FALSE)))</f>
        <v/>
      </c>
      <c r="P2304" s="391" t="str">
        <f>IF(ISBLANK(L2304),"",IF(OR(ISBLANK(VLOOKUP(L2304&amp;"-"&amp;E2304,'Np Quality'!A:M,7,FALSE)),ISERROR(VLOOKUP(L2304&amp;"-"&amp;E2304,'Np Quality'!A:M,7,FALSE))),"-",VLOOKUP(L2304&amp;"-"&amp;E2304,'Np Quality'!A:M,7,FALSE)))</f>
        <v/>
      </c>
      <c r="Q2304" s="391" t="str">
        <f>IF(ISBLANK(L2305),"",IF(OR(ISBLANK(VLOOKUP(L2305&amp;"-"&amp;E2305,'Np Quality'!A:M,8,FALSE)),ISERROR(VLOOKUP(L2305&amp;"-"&amp;E2305,'Np Quality'!A:M,8,FALSE))),"-",VLOOKUP(L2305&amp;"-"&amp;E2305,'Np Quality'!A:M,8,FALSE)))</f>
        <v/>
      </c>
      <c r="R2304" s="283" t="str">
        <f>IF(ISBLANK(L2304),"",IF(OR(ISBLANK(VLOOKUP(L2304&amp;"-"&amp;E2304,'Np Quality'!A:M,9,FALSE)),ISERROR(VLOOKUP(L2304&amp;"-"&amp;E2304,'Np Quality'!A:M,9,FALSE))),"-",VLOOKUP(L2304&amp;"-"&amp;E2304,'Np Quality'!A:M,9,FALSE)))</f>
        <v/>
      </c>
      <c r="S2304" s="150"/>
      <c r="T2304" s="395" t="str">
        <f t="shared" si="245"/>
        <v/>
      </c>
      <c r="U2304" s="395" t="str">
        <f t="shared" ref="U2304:U2367" si="247">IF(ISNUMBER(B2304),CHOOSE(B2304,M2304,M2304&amp;","&amp;M2305,M2304&amp;","&amp;M2305&amp;","&amp;M2306,M2304&amp;","&amp;M2305&amp;","&amp;M2306&amp;","&amp;M2307),"")</f>
        <v/>
      </c>
      <c r="V2304" s="396"/>
      <c r="W2304" s="282"/>
    </row>
    <row r="2305" spans="1:23">
      <c r="A2305" s="382" t="str">
        <f t="shared" si="243"/>
        <v/>
      </c>
      <c r="B2305" s="383" t="str">
        <f t="shared" si="246"/>
        <v/>
      </c>
      <c r="C2305" s="236"/>
      <c r="D2305" s="282"/>
      <c r="E2305" s="384" t="str">
        <f t="shared" si="244"/>
        <v/>
      </c>
      <c r="F2305" s="388"/>
      <c r="G2305" s="243"/>
      <c r="H2305" s="244"/>
      <c r="I2305" s="243"/>
      <c r="J2305" s="244"/>
      <c r="K2305" s="244"/>
      <c r="L2305" s="244"/>
      <c r="M2305" s="244"/>
      <c r="N2305" s="290"/>
      <c r="O2305" s="391" t="str">
        <f>IF(ISBLANK(L2305),"",IF(OR(ISBLANK(VLOOKUP(L2305&amp;"-"&amp;E2305,'Np Quality'!A:M,6,FALSE)),ISERROR(VLOOKUP(L2305&amp;"-"&amp;E2305,'Np Quality'!A:M,6,FALSE))),"-",VLOOKUP(L2305&amp;"-"&amp;E2305,'Np Quality'!A:M,6,FALSE)))</f>
        <v/>
      </c>
      <c r="P2305" s="391" t="str">
        <f>IF(ISBLANK(L2305),"",IF(OR(ISBLANK(VLOOKUP(L2305&amp;"-"&amp;E2305,'Np Quality'!A:M,7,FALSE)),ISERROR(VLOOKUP(L2305&amp;"-"&amp;E2305,'Np Quality'!A:M,7,FALSE))),"-",VLOOKUP(L2305&amp;"-"&amp;E2305,'Np Quality'!A:M,7,FALSE)))</f>
        <v/>
      </c>
      <c r="Q2305" s="391" t="str">
        <f>IF(ISBLANK(L2305),"",IF(OR(ISBLANK(VLOOKUP(L2305&amp;"-"&amp;E2305,'Np Quality'!A:M,8,FALSE)),ISERROR(VLOOKUP(L2305&amp;"-"&amp;E2305,'Np Quality'!A:M,8,FALSE))),"-",VLOOKUP(L2305&amp;"-"&amp;E2305,'Np Quality'!A:M,8,FALSE)))</f>
        <v/>
      </c>
      <c r="R2305" s="283" t="str">
        <f>IF(ISBLANK(L2306),"",IF(OR(ISBLANK(VLOOKUP(L2306&amp;"-"&amp;E2306,'Np Quality'!A:M,9,FALSE)),ISERROR(VLOOKUP(L2306&amp;"-"&amp;E2306,'Np Quality'!A:M,9,FALSE))),"-",VLOOKUP(L2306&amp;"-"&amp;E2306,'Np Quality'!A:M,9,FALSE)))</f>
        <v/>
      </c>
      <c r="S2305" s="150"/>
      <c r="T2305" s="395" t="str">
        <f t="shared" si="245"/>
        <v/>
      </c>
      <c r="U2305" s="395" t="str">
        <f t="shared" si="247"/>
        <v/>
      </c>
      <c r="V2305" s="396"/>
      <c r="W2305" s="282"/>
    </row>
    <row r="2306" spans="1:23">
      <c r="A2306" s="382" t="str">
        <f t="shared" si="243"/>
        <v/>
      </c>
      <c r="B2306" s="383" t="str">
        <f t="shared" si="246"/>
        <v/>
      </c>
      <c r="C2306" s="236"/>
      <c r="D2306" s="282"/>
      <c r="E2306" s="384" t="str">
        <f t="shared" si="244"/>
        <v/>
      </c>
      <c r="F2306" s="388"/>
      <c r="G2306" s="243"/>
      <c r="H2306" s="244"/>
      <c r="I2306" s="243"/>
      <c r="J2306" s="244"/>
      <c r="K2306" s="244"/>
      <c r="L2306" s="244"/>
      <c r="M2306" s="244"/>
      <c r="N2306" s="290"/>
      <c r="O2306" s="391" t="str">
        <f>IF(ISBLANK(L2306),"",IF(OR(ISBLANK(VLOOKUP(L2306&amp;"-"&amp;E2306,'Np Quality'!A:M,6,FALSE)),ISERROR(VLOOKUP(L2306&amp;"-"&amp;E2306,'Np Quality'!A:M,6,FALSE))),"-",VLOOKUP(L2306&amp;"-"&amp;E2306,'Np Quality'!A:M,6,FALSE)))</f>
        <v/>
      </c>
      <c r="P2306" s="391" t="str">
        <f>IF(ISBLANK(L2306),"",IF(OR(ISBLANK(VLOOKUP(L2306&amp;"-"&amp;E2306,'Np Quality'!A:M,7,FALSE)),ISERROR(VLOOKUP(L2306&amp;"-"&amp;E2306,'Np Quality'!A:M,7,FALSE))),"-",VLOOKUP(L2306&amp;"-"&amp;E2306,'Np Quality'!A:M,7,FALSE)))</f>
        <v/>
      </c>
      <c r="Q2306" s="391" t="str">
        <f>IF(ISBLANK(L2306),"",IF(OR(ISBLANK(VLOOKUP(L2306&amp;"-"&amp;E2306,'Np Quality'!A:M,8,FALSE)),ISERROR(VLOOKUP(L2306&amp;"-"&amp;E2306,'Np Quality'!A:M,8,FALSE))),"-",VLOOKUP(L2306&amp;"-"&amp;E2306,'Np Quality'!A:M,8,FALSE)))</f>
        <v/>
      </c>
      <c r="R2306" s="283" t="str">
        <f>IF(ISBLANK(L2306),"",IF(OR(ISBLANK(VLOOKUP(L2306&amp;"-"&amp;E2306,'Np Quality'!A:M,9,FALSE)),ISERROR(VLOOKUP(L2306&amp;"-"&amp;E2306,'Np Quality'!A:M,9,FALSE))),"-",VLOOKUP(L2306&amp;"-"&amp;E2306,'Np Quality'!A:M,9,FALSE)))</f>
        <v/>
      </c>
      <c r="S2306" s="150"/>
      <c r="T2306" s="395" t="str">
        <f t="shared" si="245"/>
        <v/>
      </c>
      <c r="U2306" s="395" t="str">
        <f t="shared" si="247"/>
        <v/>
      </c>
      <c r="V2306" s="396"/>
      <c r="W2306" s="282"/>
    </row>
    <row r="2307" spans="1:23">
      <c r="A2307" s="382" t="str">
        <f t="shared" si="243"/>
        <v/>
      </c>
      <c r="B2307" s="383" t="str">
        <f t="shared" si="246"/>
        <v/>
      </c>
      <c r="C2307" s="236"/>
      <c r="D2307" s="282"/>
      <c r="E2307" s="384" t="str">
        <f t="shared" si="244"/>
        <v/>
      </c>
      <c r="F2307" s="388"/>
      <c r="G2307" s="243"/>
      <c r="H2307" s="244"/>
      <c r="I2307" s="243"/>
      <c r="J2307" s="244"/>
      <c r="K2307" s="244"/>
      <c r="L2307" s="244"/>
      <c r="M2307" s="244"/>
      <c r="N2307" s="290"/>
      <c r="O2307" s="391" t="str">
        <f>IF(ISBLANK(L2307),"",IF(OR(ISBLANK(VLOOKUP(L2307&amp;"-"&amp;E2307,'Np Quality'!A:M,6,FALSE)),ISERROR(VLOOKUP(L2307&amp;"-"&amp;E2307,'Np Quality'!A:M,6,FALSE))),"-",VLOOKUP(L2307&amp;"-"&amp;E2307,'Np Quality'!A:M,6,FALSE)))</f>
        <v/>
      </c>
      <c r="P2307" s="391" t="str">
        <f>IF(ISBLANK(L2307),"",IF(OR(ISBLANK(VLOOKUP(L2307&amp;"-"&amp;E2307,'Np Quality'!A:M,7,FALSE)),ISERROR(VLOOKUP(L2307&amp;"-"&amp;E2307,'Np Quality'!A:M,7,FALSE))),"-",VLOOKUP(L2307&amp;"-"&amp;E2307,'Np Quality'!A:M,7,FALSE)))</f>
        <v/>
      </c>
      <c r="Q2307" s="391" t="str">
        <f>IF(ISBLANK(L2307),"",IF(OR(ISBLANK(VLOOKUP(L2307&amp;"-"&amp;E2307,'Np Quality'!A:M,8,FALSE)),ISERROR(VLOOKUP(L2307&amp;"-"&amp;E2307,'Np Quality'!A:M,8,FALSE))),"-",VLOOKUP(L2307&amp;"-"&amp;E2307,'Np Quality'!A:M,8,FALSE)))</f>
        <v/>
      </c>
      <c r="R2307" s="283" t="str">
        <f>IF(ISBLANK(L2307),"",IF(OR(ISBLANK(VLOOKUP(L2307&amp;"-"&amp;E2307,'Np Quality'!A:M,9,FALSE)),ISERROR(VLOOKUP(L2307&amp;"-"&amp;E2307,'Np Quality'!A:M,9,FALSE))),"-",VLOOKUP(L2307&amp;"-"&amp;E2307,'Np Quality'!A:M,9,FALSE)))</f>
        <v/>
      </c>
      <c r="S2307" s="150"/>
      <c r="T2307" s="395" t="str">
        <f t="shared" si="245"/>
        <v/>
      </c>
      <c r="U2307" s="395" t="str">
        <f t="shared" si="247"/>
        <v/>
      </c>
      <c r="V2307" s="396"/>
      <c r="W2307" s="282"/>
    </row>
    <row r="2308" spans="1:23">
      <c r="A2308" s="382" t="str">
        <f t="shared" si="243"/>
        <v/>
      </c>
      <c r="B2308" s="383" t="str">
        <f t="shared" si="246"/>
        <v/>
      </c>
      <c r="C2308" s="236"/>
      <c r="D2308" s="282"/>
      <c r="E2308" s="384" t="str">
        <f t="shared" si="244"/>
        <v/>
      </c>
      <c r="F2308" s="388"/>
      <c r="G2308" s="243"/>
      <c r="H2308" s="244"/>
      <c r="I2308" s="243"/>
      <c r="J2308" s="244"/>
      <c r="K2308" s="244"/>
      <c r="L2308" s="244"/>
      <c r="M2308" s="244"/>
      <c r="N2308" s="290"/>
      <c r="O2308" s="391" t="str">
        <f>IF(ISBLANK(L2308),"",IF(OR(ISBLANK(VLOOKUP(L2308&amp;"-"&amp;E2308,'Np Quality'!A:M,6,FALSE)),ISERROR(VLOOKUP(L2308&amp;"-"&amp;E2308,'Np Quality'!A:M,6,FALSE))),"-",VLOOKUP(L2308&amp;"-"&amp;E2308,'Np Quality'!A:M,6,FALSE)))</f>
        <v/>
      </c>
      <c r="P2308" s="391" t="str">
        <f>IF(ISBLANK(L2308),"",IF(OR(ISBLANK(VLOOKUP(L2308&amp;"-"&amp;E2308,'Np Quality'!A:M,7,FALSE)),ISERROR(VLOOKUP(L2308&amp;"-"&amp;E2308,'Np Quality'!A:M,7,FALSE))),"-",VLOOKUP(L2308&amp;"-"&amp;E2308,'Np Quality'!A:M,7,FALSE)))</f>
        <v/>
      </c>
      <c r="Q2308" s="391" t="str">
        <f>IF(ISBLANK(L2308),"",IF(OR(ISBLANK(VLOOKUP(L2308&amp;"-"&amp;E2308,'Np Quality'!A:M,8,FALSE)),ISERROR(VLOOKUP(L2308&amp;"-"&amp;E2308,'Np Quality'!A:M,8,FALSE))),"-",VLOOKUP(L2308&amp;"-"&amp;E2308,'Np Quality'!A:M,8,FALSE)))</f>
        <v/>
      </c>
      <c r="R2308" s="283" t="str">
        <f>IF(ISBLANK(L2308),"",IF(OR(ISBLANK(VLOOKUP(L2308&amp;"-"&amp;E2308,'Np Quality'!A:M,9,FALSE)),ISERROR(VLOOKUP(L2308&amp;"-"&amp;E2308,'Np Quality'!A:M,9,FALSE))),"-",VLOOKUP(L2308&amp;"-"&amp;E2308,'Np Quality'!A:M,9,FALSE)))</f>
        <v/>
      </c>
      <c r="S2308" s="150"/>
      <c r="T2308" s="395" t="str">
        <f t="shared" si="245"/>
        <v/>
      </c>
      <c r="U2308" s="395" t="str">
        <f t="shared" si="247"/>
        <v/>
      </c>
      <c r="V2308" s="396"/>
      <c r="W2308" s="282"/>
    </row>
    <row r="2309" spans="1:23">
      <c r="A2309" s="382" t="str">
        <f t="shared" si="243"/>
        <v/>
      </c>
      <c r="B2309" s="383" t="str">
        <f t="shared" si="246"/>
        <v/>
      </c>
      <c r="C2309" s="236"/>
      <c r="D2309" s="282"/>
      <c r="E2309" s="384" t="str">
        <f t="shared" si="244"/>
        <v/>
      </c>
      <c r="F2309" s="388"/>
      <c r="G2309" s="243"/>
      <c r="H2309" s="244"/>
      <c r="I2309" s="243"/>
      <c r="J2309" s="244"/>
      <c r="K2309" s="244"/>
      <c r="L2309" s="244"/>
      <c r="M2309" s="244"/>
      <c r="N2309" s="290"/>
      <c r="O2309" s="391" t="str">
        <f>IF(ISBLANK(L2309),"",IF(OR(ISBLANK(VLOOKUP(L2309&amp;"-"&amp;E2309,'Np Quality'!A:M,6,FALSE)),ISERROR(VLOOKUP(L2309&amp;"-"&amp;E2309,'Np Quality'!A:M,6,FALSE))),"-",VLOOKUP(L2309&amp;"-"&amp;E2309,'Np Quality'!A:M,6,FALSE)))</f>
        <v/>
      </c>
      <c r="P2309" s="391" t="str">
        <f>IF(ISBLANK(L2309),"",IF(OR(ISBLANK(VLOOKUP(L2309&amp;"-"&amp;E2309,'Np Quality'!A:M,7,FALSE)),ISERROR(VLOOKUP(L2309&amp;"-"&amp;E2309,'Np Quality'!A:M,7,FALSE))),"-",VLOOKUP(L2309&amp;"-"&amp;E2309,'Np Quality'!A:M,7,FALSE)))</f>
        <v/>
      </c>
      <c r="Q2309" s="391" t="str">
        <f>IF(ISBLANK(L2309),"",IF(OR(ISBLANK(VLOOKUP(L2309&amp;"-"&amp;E2309,'Np Quality'!A:M,8,FALSE)),ISERROR(VLOOKUP(L2309&amp;"-"&amp;E2309,'Np Quality'!A:M,8,FALSE))),"-",VLOOKUP(L2309&amp;"-"&amp;E2309,'Np Quality'!A:M,8,FALSE)))</f>
        <v/>
      </c>
      <c r="R2309" s="283" t="str">
        <f>IF(ISBLANK(L2309),"",IF(OR(ISBLANK(VLOOKUP(L2309&amp;"-"&amp;E2309,'Np Quality'!A:M,9,FALSE)),ISERROR(VLOOKUP(L2309&amp;"-"&amp;E2309,'Np Quality'!A:M,9,FALSE))),"-",VLOOKUP(L2309&amp;"-"&amp;E2309,'Np Quality'!A:M,9,FALSE)))</f>
        <v/>
      </c>
      <c r="S2309" s="150"/>
      <c r="T2309" s="395" t="str">
        <f t="shared" si="245"/>
        <v/>
      </c>
      <c r="U2309" s="395" t="str">
        <f t="shared" si="247"/>
        <v/>
      </c>
      <c r="V2309" s="396"/>
      <c r="W2309" s="282"/>
    </row>
    <row r="2310" spans="1:23">
      <c r="A2310" s="382" t="str">
        <f t="shared" si="243"/>
        <v/>
      </c>
      <c r="B2310" s="383" t="str">
        <f t="shared" si="246"/>
        <v/>
      </c>
      <c r="C2310" s="236"/>
      <c r="D2310" s="282"/>
      <c r="E2310" s="384" t="str">
        <f t="shared" si="244"/>
        <v/>
      </c>
      <c r="F2310" s="388"/>
      <c r="G2310" s="243"/>
      <c r="H2310" s="244"/>
      <c r="I2310" s="243"/>
      <c r="J2310" s="244"/>
      <c r="K2310" s="244"/>
      <c r="L2310" s="244"/>
      <c r="M2310" s="244"/>
      <c r="N2310" s="290"/>
      <c r="O2310" s="391" t="str">
        <f>IF(ISBLANK(L2310),"",IF(OR(ISBLANK(VLOOKUP(L2310&amp;"-"&amp;E2310,'Np Quality'!A:M,6,FALSE)),ISERROR(VLOOKUP(L2310&amp;"-"&amp;E2310,'Np Quality'!A:M,6,FALSE))),"-",VLOOKUP(L2310&amp;"-"&amp;E2310,'Np Quality'!A:M,6,FALSE)))</f>
        <v/>
      </c>
      <c r="P2310" s="391" t="str">
        <f>IF(ISBLANK(L2310),"",IF(OR(ISBLANK(VLOOKUP(L2310&amp;"-"&amp;E2310,'Np Quality'!A:M,7,FALSE)),ISERROR(VLOOKUP(L2310&amp;"-"&amp;E2310,'Np Quality'!A:M,7,FALSE))),"-",VLOOKUP(L2310&amp;"-"&amp;E2310,'Np Quality'!A:M,7,FALSE)))</f>
        <v/>
      </c>
      <c r="Q2310" s="391" t="str">
        <f>IF(ISBLANK(L2310),"",IF(OR(ISBLANK(VLOOKUP(L2310&amp;"-"&amp;E2310,'Np Quality'!A:M,8,FALSE)),ISERROR(VLOOKUP(L2310&amp;"-"&amp;E2310,'Np Quality'!A:M,8,FALSE))),"-",VLOOKUP(L2310&amp;"-"&amp;E2310,'Np Quality'!A:M,8,FALSE)))</f>
        <v/>
      </c>
      <c r="R2310" s="283" t="str">
        <f>IF(ISBLANK(L2310),"",IF(OR(ISBLANK(VLOOKUP(L2310&amp;"-"&amp;E2310,'Np Quality'!A:M,9,FALSE)),ISERROR(VLOOKUP(L2310&amp;"-"&amp;E2310,'Np Quality'!A:M,9,FALSE))),"-",VLOOKUP(L2310&amp;"-"&amp;E2310,'Np Quality'!A:M,9,FALSE)))</f>
        <v/>
      </c>
      <c r="S2310" s="150"/>
      <c r="T2310" s="395" t="str">
        <f t="shared" si="245"/>
        <v/>
      </c>
      <c r="U2310" s="395" t="str">
        <f t="shared" si="247"/>
        <v/>
      </c>
      <c r="V2310" s="396"/>
      <c r="W2310" s="282"/>
    </row>
    <row r="2311" spans="1:23">
      <c r="A2311" s="382" t="str">
        <f t="shared" ref="A2311:A2374" si="248">IF(ISBLANK(H2311),"",H2311&amp;"-"&amp;IF(OR(LEN(I2311)=1,LEN(I2311)=4),"0"&amp;I2311,I2311)&amp;"-"&amp;IF(LEN(G2311)=1,"0"&amp;G2311,G2311))</f>
        <v/>
      </c>
      <c r="B2311" s="383" t="str">
        <f t="shared" si="246"/>
        <v/>
      </c>
      <c r="C2311" s="236"/>
      <c r="D2311" s="282"/>
      <c r="E2311" s="384" t="str">
        <f t="shared" ref="E2311:E2374" si="249">IF(ISBLANK(D2311),"",D2311-F2311)</f>
        <v/>
      </c>
      <c r="F2311" s="388"/>
      <c r="G2311" s="243"/>
      <c r="H2311" s="244"/>
      <c r="I2311" s="243"/>
      <c r="J2311" s="244"/>
      <c r="K2311" s="244"/>
      <c r="L2311" s="244"/>
      <c r="M2311" s="244"/>
      <c r="N2311" s="290"/>
      <c r="O2311" s="391" t="str">
        <f>IF(ISBLANK(L2311),"",IF(OR(ISBLANK(VLOOKUP(L2311&amp;"-"&amp;E2311,'Np Quality'!A:M,6,FALSE)),ISERROR(VLOOKUP(L2311&amp;"-"&amp;E2311,'Np Quality'!A:M,6,FALSE))),"-",VLOOKUP(L2311&amp;"-"&amp;E2311,'Np Quality'!A:M,6,FALSE)))</f>
        <v/>
      </c>
      <c r="P2311" s="391" t="str">
        <f>IF(ISBLANK(L2311),"",IF(OR(ISBLANK(VLOOKUP(L2311&amp;"-"&amp;E2311,'Np Quality'!A:M,7,FALSE)),ISERROR(VLOOKUP(L2311&amp;"-"&amp;E2311,'Np Quality'!A:M,7,FALSE))),"-",VLOOKUP(L2311&amp;"-"&amp;E2311,'Np Quality'!A:M,7,FALSE)))</f>
        <v/>
      </c>
      <c r="Q2311" s="391" t="str">
        <f>IF(ISBLANK(L2311),"",IF(OR(ISBLANK(VLOOKUP(L2311&amp;"-"&amp;E2311,'Np Quality'!A:M,8,FALSE)),ISERROR(VLOOKUP(L2311&amp;"-"&amp;E2311,'Np Quality'!A:M,8,FALSE))),"-",VLOOKUP(L2311&amp;"-"&amp;E2311,'Np Quality'!A:M,8,FALSE)))</f>
        <v/>
      </c>
      <c r="R2311" s="283" t="str">
        <f>IF(ISBLANK(L2311),"",IF(OR(ISBLANK(VLOOKUP(L2311&amp;"-"&amp;E2311,'Np Quality'!A:M,9,FALSE)),ISERROR(VLOOKUP(L2311&amp;"-"&amp;E2311,'Np Quality'!A:M,9,FALSE))),"-",VLOOKUP(L2311&amp;"-"&amp;E2311,'Np Quality'!A:M,9,FALSE)))</f>
        <v/>
      </c>
      <c r="S2311" s="150"/>
      <c r="T2311" s="395" t="str">
        <f t="shared" si="245"/>
        <v/>
      </c>
      <c r="U2311" s="395" t="str">
        <f t="shared" si="247"/>
        <v/>
      </c>
      <c r="V2311" s="396"/>
      <c r="W2311" s="282"/>
    </row>
    <row r="2312" spans="1:23">
      <c r="A2312" s="382" t="str">
        <f t="shared" si="248"/>
        <v/>
      </c>
      <c r="B2312" s="383" t="str">
        <f t="shared" si="246"/>
        <v/>
      </c>
      <c r="C2312" s="236"/>
      <c r="D2312" s="282"/>
      <c r="E2312" s="384" t="str">
        <f t="shared" si="249"/>
        <v/>
      </c>
      <c r="F2312" s="388"/>
      <c r="G2312" s="243"/>
      <c r="H2312" s="244"/>
      <c r="I2312" s="243"/>
      <c r="J2312" s="244"/>
      <c r="K2312" s="244"/>
      <c r="L2312" s="244"/>
      <c r="M2312" s="244"/>
      <c r="N2312" s="290"/>
      <c r="O2312" s="391" t="str">
        <f>IF(ISBLANK(L2313),"",IF(OR(ISBLANK(VLOOKUP(L2313&amp;"-"&amp;E2313,'Np Quality'!A:M,6,FALSE)),ISERROR(VLOOKUP(L2313&amp;"-"&amp;E2313,'Np Quality'!A:M,6,FALSE))),"-",VLOOKUP(L2313&amp;"-"&amp;E2313,'Np Quality'!A:M,6,FALSE)))</f>
        <v/>
      </c>
      <c r="P2312" s="391" t="str">
        <f>IF(ISBLANK(L2312),"",IF(OR(ISBLANK(VLOOKUP(L2312&amp;"-"&amp;E2312,'Np Quality'!A:M,7,FALSE)),ISERROR(VLOOKUP(L2312&amp;"-"&amp;E2312,'Np Quality'!A:M,7,FALSE))),"-",VLOOKUP(L2312&amp;"-"&amp;E2312,'Np Quality'!A:M,7,FALSE)))</f>
        <v/>
      </c>
      <c r="Q2312" s="391" t="str">
        <f>IF(ISBLANK(L2312),"",IF(OR(ISBLANK(VLOOKUP(L2312&amp;"-"&amp;E2312,'Np Quality'!A:M,8,FALSE)),ISERROR(VLOOKUP(L2312&amp;"-"&amp;E2312,'Np Quality'!A:M,8,FALSE))),"-",VLOOKUP(L2312&amp;"-"&amp;E2312,'Np Quality'!A:M,8,FALSE)))</f>
        <v/>
      </c>
      <c r="R2312" s="283" t="str">
        <f>IF(ISBLANK(L2312),"",IF(OR(ISBLANK(VLOOKUP(L2312&amp;"-"&amp;E2312,'Np Quality'!A:M,9,FALSE)),ISERROR(VLOOKUP(L2312&amp;"-"&amp;E2312,'Np Quality'!A:M,9,FALSE))),"-",VLOOKUP(L2312&amp;"-"&amp;E2312,'Np Quality'!A:M,9,FALSE)))</f>
        <v/>
      </c>
      <c r="S2312" s="150"/>
      <c r="T2312" s="395" t="str">
        <f t="shared" ref="T2312:T2375" si="250">IF(ISNUMBER(B2312),CHOOSE(B2312,L2312,L2312&amp;","&amp;L2313,L2312&amp;","&amp;L2313&amp;","&amp;L2314,L2312&amp;","&amp;L2313&amp;","&amp;L2314&amp;","&amp;L2315),"")</f>
        <v/>
      </c>
      <c r="U2312" s="395" t="str">
        <f t="shared" si="247"/>
        <v/>
      </c>
      <c r="V2312" s="396"/>
      <c r="W2312" s="282"/>
    </row>
    <row r="2313" spans="1:23">
      <c r="A2313" s="382" t="str">
        <f t="shared" si="248"/>
        <v/>
      </c>
      <c r="B2313" s="383" t="str">
        <f t="shared" si="246"/>
        <v/>
      </c>
      <c r="C2313" s="236"/>
      <c r="D2313" s="282"/>
      <c r="E2313" s="384" t="str">
        <f t="shared" si="249"/>
        <v/>
      </c>
      <c r="F2313" s="388"/>
      <c r="G2313" s="243"/>
      <c r="H2313" s="244"/>
      <c r="I2313" s="243"/>
      <c r="J2313" s="244"/>
      <c r="K2313" s="244"/>
      <c r="L2313" s="244"/>
      <c r="M2313" s="244"/>
      <c r="N2313" s="290"/>
      <c r="O2313" s="391" t="str">
        <f>IF(ISBLANK(L2313),"",IF(OR(ISBLANK(VLOOKUP(L2313&amp;"-"&amp;E2313,'Np Quality'!A:M,6,FALSE)),ISERROR(VLOOKUP(L2313&amp;"-"&amp;E2313,'Np Quality'!A:M,6,FALSE))),"-",VLOOKUP(L2313&amp;"-"&amp;E2313,'Np Quality'!A:M,6,FALSE)))</f>
        <v/>
      </c>
      <c r="P2313" s="391" t="str">
        <f>IF(ISBLANK(L2314),"",IF(OR(ISBLANK(VLOOKUP(L2314&amp;"-"&amp;E2314,'Np Quality'!A:M,7,FALSE)),ISERROR(VLOOKUP(L2314&amp;"-"&amp;E2314,'Np Quality'!A:M,7,FALSE))),"-",VLOOKUP(L2314&amp;"-"&amp;E2314,'Np Quality'!A:M,7,FALSE)))</f>
        <v/>
      </c>
      <c r="Q2313" s="391" t="str">
        <f>IF(ISBLANK(L2313),"",IF(OR(ISBLANK(VLOOKUP(L2313&amp;"-"&amp;E2313,'Np Quality'!A:M,8,FALSE)),ISERROR(VLOOKUP(L2313&amp;"-"&amp;E2313,'Np Quality'!A:M,8,FALSE))),"-",VLOOKUP(L2313&amp;"-"&amp;E2313,'Np Quality'!A:M,8,FALSE)))</f>
        <v/>
      </c>
      <c r="R2313" s="283" t="str">
        <f>IF(ISBLANK(L2313),"",IF(OR(ISBLANK(VLOOKUP(L2313&amp;"-"&amp;E2313,'Np Quality'!A:M,9,FALSE)),ISERROR(VLOOKUP(L2313&amp;"-"&amp;E2313,'Np Quality'!A:M,9,FALSE))),"-",VLOOKUP(L2313&amp;"-"&amp;E2313,'Np Quality'!A:M,9,FALSE)))</f>
        <v/>
      </c>
      <c r="S2313" s="150"/>
      <c r="T2313" s="395" t="str">
        <f t="shared" si="250"/>
        <v/>
      </c>
      <c r="U2313" s="395" t="str">
        <f t="shared" si="247"/>
        <v/>
      </c>
      <c r="V2313" s="396"/>
      <c r="W2313" s="282"/>
    </row>
    <row r="2314" spans="1:23">
      <c r="A2314" s="382" t="str">
        <f t="shared" si="248"/>
        <v/>
      </c>
      <c r="B2314" s="383" t="str">
        <f t="shared" si="246"/>
        <v/>
      </c>
      <c r="C2314" s="236"/>
      <c r="D2314" s="282"/>
      <c r="E2314" s="384" t="str">
        <f t="shared" si="249"/>
        <v/>
      </c>
      <c r="F2314" s="388"/>
      <c r="G2314" s="243"/>
      <c r="H2314" s="244"/>
      <c r="I2314" s="243"/>
      <c r="J2314" s="244"/>
      <c r="K2314" s="244"/>
      <c r="L2314" s="244"/>
      <c r="M2314" s="244"/>
      <c r="N2314" s="290"/>
      <c r="O2314" s="391" t="str">
        <f>IF(ISBLANK(L2314),"",IF(OR(ISBLANK(VLOOKUP(L2314&amp;"-"&amp;E2314,'Np Quality'!A:M,6,FALSE)),ISERROR(VLOOKUP(L2314&amp;"-"&amp;E2314,'Np Quality'!A:M,6,FALSE))),"-",VLOOKUP(L2314&amp;"-"&amp;E2314,'Np Quality'!A:M,6,FALSE)))</f>
        <v/>
      </c>
      <c r="P2314" s="391" t="str">
        <f>IF(ISBLANK(L2314),"",IF(OR(ISBLANK(VLOOKUP(L2314&amp;"-"&amp;E2314,'Np Quality'!A:M,7,FALSE)),ISERROR(VLOOKUP(L2314&amp;"-"&amp;E2314,'Np Quality'!A:M,7,FALSE))),"-",VLOOKUP(L2314&amp;"-"&amp;E2314,'Np Quality'!A:M,7,FALSE)))</f>
        <v/>
      </c>
      <c r="Q2314" s="391" t="str">
        <f>IF(ISBLANK(L2315),"",IF(OR(ISBLANK(VLOOKUP(L2315&amp;"-"&amp;E2315,'Np Quality'!A:M,8,FALSE)),ISERROR(VLOOKUP(L2315&amp;"-"&amp;E2315,'Np Quality'!A:M,8,FALSE))),"-",VLOOKUP(L2315&amp;"-"&amp;E2315,'Np Quality'!A:M,8,FALSE)))</f>
        <v/>
      </c>
      <c r="R2314" s="283" t="str">
        <f>IF(ISBLANK(L2314),"",IF(OR(ISBLANK(VLOOKUP(L2314&amp;"-"&amp;E2314,'Np Quality'!A:M,9,FALSE)),ISERROR(VLOOKUP(L2314&amp;"-"&amp;E2314,'Np Quality'!A:M,9,FALSE))),"-",VLOOKUP(L2314&amp;"-"&amp;E2314,'Np Quality'!A:M,9,FALSE)))</f>
        <v/>
      </c>
      <c r="S2314" s="150"/>
      <c r="T2314" s="395" t="str">
        <f t="shared" si="250"/>
        <v/>
      </c>
      <c r="U2314" s="395" t="str">
        <f t="shared" si="247"/>
        <v/>
      </c>
      <c r="V2314" s="396"/>
      <c r="W2314" s="282"/>
    </row>
    <row r="2315" spans="1:23">
      <c r="A2315" s="382" t="str">
        <f t="shared" si="248"/>
        <v/>
      </c>
      <c r="B2315" s="383" t="str">
        <f t="shared" si="246"/>
        <v/>
      </c>
      <c r="C2315" s="236"/>
      <c r="D2315" s="282"/>
      <c r="E2315" s="384" t="str">
        <f t="shared" si="249"/>
        <v/>
      </c>
      <c r="F2315" s="388"/>
      <c r="G2315" s="243"/>
      <c r="H2315" s="244"/>
      <c r="I2315" s="243"/>
      <c r="J2315" s="244"/>
      <c r="K2315" s="244"/>
      <c r="L2315" s="244"/>
      <c r="M2315" s="244"/>
      <c r="N2315" s="290"/>
      <c r="O2315" s="391" t="str">
        <f>IF(ISBLANK(L2315),"",IF(OR(ISBLANK(VLOOKUP(L2315&amp;"-"&amp;E2315,'Np Quality'!A:M,6,FALSE)),ISERROR(VLOOKUP(L2315&amp;"-"&amp;E2315,'Np Quality'!A:M,6,FALSE))),"-",VLOOKUP(L2315&amp;"-"&amp;E2315,'Np Quality'!A:M,6,FALSE)))</f>
        <v/>
      </c>
      <c r="P2315" s="391" t="str">
        <f>IF(ISBLANK(L2315),"",IF(OR(ISBLANK(VLOOKUP(L2315&amp;"-"&amp;E2315,'Np Quality'!A:M,7,FALSE)),ISERROR(VLOOKUP(L2315&amp;"-"&amp;E2315,'Np Quality'!A:M,7,FALSE))),"-",VLOOKUP(L2315&amp;"-"&amp;E2315,'Np Quality'!A:M,7,FALSE)))</f>
        <v/>
      </c>
      <c r="Q2315" s="391" t="str">
        <f>IF(ISBLANK(L2315),"",IF(OR(ISBLANK(VLOOKUP(L2315&amp;"-"&amp;E2315,'Np Quality'!A:M,8,FALSE)),ISERROR(VLOOKUP(L2315&amp;"-"&amp;E2315,'Np Quality'!A:M,8,FALSE))),"-",VLOOKUP(L2315&amp;"-"&amp;E2315,'Np Quality'!A:M,8,FALSE)))</f>
        <v/>
      </c>
      <c r="R2315" s="283" t="str">
        <f>IF(ISBLANK(L2316),"",IF(OR(ISBLANK(VLOOKUP(L2316&amp;"-"&amp;E2316,'Np Quality'!A:M,9,FALSE)),ISERROR(VLOOKUP(L2316&amp;"-"&amp;E2316,'Np Quality'!A:M,9,FALSE))),"-",VLOOKUP(L2316&amp;"-"&amp;E2316,'Np Quality'!A:M,9,FALSE)))</f>
        <v/>
      </c>
      <c r="S2315" s="150"/>
      <c r="T2315" s="395" t="str">
        <f t="shared" si="250"/>
        <v/>
      </c>
      <c r="U2315" s="395" t="str">
        <f t="shared" si="247"/>
        <v/>
      </c>
      <c r="V2315" s="396"/>
      <c r="W2315" s="282"/>
    </row>
    <row r="2316" spans="1:23">
      <c r="A2316" s="382" t="str">
        <f t="shared" si="248"/>
        <v/>
      </c>
      <c r="B2316" s="383" t="str">
        <f t="shared" si="246"/>
        <v/>
      </c>
      <c r="C2316" s="236"/>
      <c r="D2316" s="282"/>
      <c r="E2316" s="384" t="str">
        <f t="shared" si="249"/>
        <v/>
      </c>
      <c r="F2316" s="388"/>
      <c r="G2316" s="243"/>
      <c r="H2316" s="244"/>
      <c r="I2316" s="243"/>
      <c r="J2316" s="244"/>
      <c r="K2316" s="244"/>
      <c r="L2316" s="244"/>
      <c r="M2316" s="244"/>
      <c r="N2316" s="290"/>
      <c r="O2316" s="391" t="str">
        <f>IF(ISBLANK(L2316),"",IF(OR(ISBLANK(VLOOKUP(L2316&amp;"-"&amp;E2316,'Np Quality'!A:M,6,FALSE)),ISERROR(VLOOKUP(L2316&amp;"-"&amp;E2316,'Np Quality'!A:M,6,FALSE))),"-",VLOOKUP(L2316&amp;"-"&amp;E2316,'Np Quality'!A:M,6,FALSE)))</f>
        <v/>
      </c>
      <c r="P2316" s="391" t="str">
        <f>IF(ISBLANK(L2316),"",IF(OR(ISBLANK(VLOOKUP(L2316&amp;"-"&amp;E2316,'Np Quality'!A:M,7,FALSE)),ISERROR(VLOOKUP(L2316&amp;"-"&amp;E2316,'Np Quality'!A:M,7,FALSE))),"-",VLOOKUP(L2316&amp;"-"&amp;E2316,'Np Quality'!A:M,7,FALSE)))</f>
        <v/>
      </c>
      <c r="Q2316" s="391" t="str">
        <f>IF(ISBLANK(L2316),"",IF(OR(ISBLANK(VLOOKUP(L2316&amp;"-"&amp;E2316,'Np Quality'!A:M,8,FALSE)),ISERROR(VLOOKUP(L2316&amp;"-"&amp;E2316,'Np Quality'!A:M,8,FALSE))),"-",VLOOKUP(L2316&amp;"-"&amp;E2316,'Np Quality'!A:M,8,FALSE)))</f>
        <v/>
      </c>
      <c r="R2316" s="283" t="str">
        <f>IF(ISBLANK(L2316),"",IF(OR(ISBLANK(VLOOKUP(L2316&amp;"-"&amp;E2316,'Np Quality'!A:M,9,FALSE)),ISERROR(VLOOKUP(L2316&amp;"-"&amp;E2316,'Np Quality'!A:M,9,FALSE))),"-",VLOOKUP(L2316&amp;"-"&amp;E2316,'Np Quality'!A:M,9,FALSE)))</f>
        <v/>
      </c>
      <c r="S2316" s="150"/>
      <c r="T2316" s="395" t="str">
        <f t="shared" si="250"/>
        <v/>
      </c>
      <c r="U2316" s="395" t="str">
        <f t="shared" si="247"/>
        <v/>
      </c>
      <c r="V2316" s="396"/>
      <c r="W2316" s="282"/>
    </row>
    <row r="2317" spans="1:23">
      <c r="A2317" s="382" t="str">
        <f t="shared" si="248"/>
        <v/>
      </c>
      <c r="B2317" s="383" t="str">
        <f t="shared" ref="B2317:B2380" si="251">IF(AND(A2317&lt;&gt;A2316,A2317&lt;&gt;""),COUNTIF(A:A,A2317),"")</f>
        <v/>
      </c>
      <c r="C2317" s="236"/>
      <c r="D2317" s="282"/>
      <c r="E2317" s="384" t="str">
        <f t="shared" si="249"/>
        <v/>
      </c>
      <c r="F2317" s="388"/>
      <c r="G2317" s="243"/>
      <c r="H2317" s="244"/>
      <c r="I2317" s="243"/>
      <c r="J2317" s="244"/>
      <c r="K2317" s="244"/>
      <c r="L2317" s="244"/>
      <c r="M2317" s="244"/>
      <c r="N2317" s="290"/>
      <c r="O2317" s="391" t="str">
        <f>IF(ISBLANK(L2317),"",IF(OR(ISBLANK(VLOOKUP(L2317&amp;"-"&amp;E2317,'Np Quality'!A:M,6,FALSE)),ISERROR(VLOOKUP(L2317&amp;"-"&amp;E2317,'Np Quality'!A:M,6,FALSE))),"-",VLOOKUP(L2317&amp;"-"&amp;E2317,'Np Quality'!A:M,6,FALSE)))</f>
        <v/>
      </c>
      <c r="P2317" s="391" t="str">
        <f>IF(ISBLANK(L2317),"",IF(OR(ISBLANK(VLOOKUP(L2317&amp;"-"&amp;E2317,'Np Quality'!A:M,7,FALSE)),ISERROR(VLOOKUP(L2317&amp;"-"&amp;E2317,'Np Quality'!A:M,7,FALSE))),"-",VLOOKUP(L2317&amp;"-"&amp;E2317,'Np Quality'!A:M,7,FALSE)))</f>
        <v/>
      </c>
      <c r="Q2317" s="391" t="str">
        <f>IF(ISBLANK(L2317),"",IF(OR(ISBLANK(VLOOKUP(L2317&amp;"-"&amp;E2317,'Np Quality'!A:M,8,FALSE)),ISERROR(VLOOKUP(L2317&amp;"-"&amp;E2317,'Np Quality'!A:M,8,FALSE))),"-",VLOOKUP(L2317&amp;"-"&amp;E2317,'Np Quality'!A:M,8,FALSE)))</f>
        <v/>
      </c>
      <c r="R2317" s="283" t="str">
        <f>IF(ISBLANK(L2317),"",IF(OR(ISBLANK(VLOOKUP(L2317&amp;"-"&amp;E2317,'Np Quality'!A:M,9,FALSE)),ISERROR(VLOOKUP(L2317&amp;"-"&amp;E2317,'Np Quality'!A:M,9,FALSE))),"-",VLOOKUP(L2317&amp;"-"&amp;E2317,'Np Quality'!A:M,9,FALSE)))</f>
        <v/>
      </c>
      <c r="S2317" s="150"/>
      <c r="T2317" s="395" t="str">
        <f t="shared" si="250"/>
        <v/>
      </c>
      <c r="U2317" s="395" t="str">
        <f t="shared" si="247"/>
        <v/>
      </c>
      <c r="V2317" s="396"/>
      <c r="W2317" s="282"/>
    </row>
    <row r="2318" spans="1:23">
      <c r="A2318" s="382" t="str">
        <f t="shared" si="248"/>
        <v/>
      </c>
      <c r="B2318" s="383" t="str">
        <f t="shared" si="251"/>
        <v/>
      </c>
      <c r="C2318" s="236"/>
      <c r="D2318" s="282"/>
      <c r="E2318" s="384" t="str">
        <f t="shared" si="249"/>
        <v/>
      </c>
      <c r="F2318" s="388"/>
      <c r="G2318" s="243"/>
      <c r="H2318" s="244"/>
      <c r="I2318" s="243"/>
      <c r="J2318" s="244"/>
      <c r="K2318" s="244"/>
      <c r="L2318" s="244"/>
      <c r="M2318" s="244"/>
      <c r="N2318" s="290"/>
      <c r="O2318" s="391" t="str">
        <f>IF(ISBLANK(L2318),"",IF(OR(ISBLANK(VLOOKUP(L2318&amp;"-"&amp;E2318,'Np Quality'!A:M,6,FALSE)),ISERROR(VLOOKUP(L2318&amp;"-"&amp;E2318,'Np Quality'!A:M,6,FALSE))),"-",VLOOKUP(L2318&amp;"-"&amp;E2318,'Np Quality'!A:M,6,FALSE)))</f>
        <v/>
      </c>
      <c r="P2318" s="391" t="str">
        <f>IF(ISBLANK(L2318),"",IF(OR(ISBLANK(VLOOKUP(L2318&amp;"-"&amp;E2318,'Np Quality'!A:M,7,FALSE)),ISERROR(VLOOKUP(L2318&amp;"-"&amp;E2318,'Np Quality'!A:M,7,FALSE))),"-",VLOOKUP(L2318&amp;"-"&amp;E2318,'Np Quality'!A:M,7,FALSE)))</f>
        <v/>
      </c>
      <c r="Q2318" s="391" t="str">
        <f>IF(ISBLANK(L2318),"",IF(OR(ISBLANK(VLOOKUP(L2318&amp;"-"&amp;E2318,'Np Quality'!A:M,8,FALSE)),ISERROR(VLOOKUP(L2318&amp;"-"&amp;E2318,'Np Quality'!A:M,8,FALSE))),"-",VLOOKUP(L2318&amp;"-"&amp;E2318,'Np Quality'!A:M,8,FALSE)))</f>
        <v/>
      </c>
      <c r="R2318" s="283" t="str">
        <f>IF(ISBLANK(L2318),"",IF(OR(ISBLANK(VLOOKUP(L2318&amp;"-"&amp;E2318,'Np Quality'!A:M,9,FALSE)),ISERROR(VLOOKUP(L2318&amp;"-"&amp;E2318,'Np Quality'!A:M,9,FALSE))),"-",VLOOKUP(L2318&amp;"-"&amp;E2318,'Np Quality'!A:M,9,FALSE)))</f>
        <v/>
      </c>
      <c r="S2318" s="150"/>
      <c r="T2318" s="395" t="str">
        <f t="shared" si="250"/>
        <v/>
      </c>
      <c r="U2318" s="395" t="str">
        <f t="shared" si="247"/>
        <v/>
      </c>
      <c r="V2318" s="396"/>
      <c r="W2318" s="282"/>
    </row>
    <row r="2319" spans="1:23">
      <c r="A2319" s="382" t="str">
        <f t="shared" si="248"/>
        <v/>
      </c>
      <c r="B2319" s="383" t="str">
        <f t="shared" si="251"/>
        <v/>
      </c>
      <c r="C2319" s="236"/>
      <c r="D2319" s="282"/>
      <c r="E2319" s="384" t="str">
        <f t="shared" si="249"/>
        <v/>
      </c>
      <c r="F2319" s="388"/>
      <c r="G2319" s="243"/>
      <c r="H2319" s="244"/>
      <c r="I2319" s="243"/>
      <c r="J2319" s="244"/>
      <c r="K2319" s="244"/>
      <c r="L2319" s="244"/>
      <c r="M2319" s="244"/>
      <c r="N2319" s="290"/>
      <c r="O2319" s="391" t="str">
        <f>IF(ISBLANK(L2319),"",IF(OR(ISBLANK(VLOOKUP(L2319&amp;"-"&amp;E2319,'Np Quality'!A:M,6,FALSE)),ISERROR(VLOOKUP(L2319&amp;"-"&amp;E2319,'Np Quality'!A:M,6,FALSE))),"-",VLOOKUP(L2319&amp;"-"&amp;E2319,'Np Quality'!A:M,6,FALSE)))</f>
        <v/>
      </c>
      <c r="P2319" s="391" t="str">
        <f>IF(ISBLANK(L2319),"",IF(OR(ISBLANK(VLOOKUP(L2319&amp;"-"&amp;E2319,'Np Quality'!A:M,7,FALSE)),ISERROR(VLOOKUP(L2319&amp;"-"&amp;E2319,'Np Quality'!A:M,7,FALSE))),"-",VLOOKUP(L2319&amp;"-"&amp;E2319,'Np Quality'!A:M,7,FALSE)))</f>
        <v/>
      </c>
      <c r="Q2319" s="391" t="str">
        <f>IF(ISBLANK(L2319),"",IF(OR(ISBLANK(VLOOKUP(L2319&amp;"-"&amp;E2319,'Np Quality'!A:M,8,FALSE)),ISERROR(VLOOKUP(L2319&amp;"-"&amp;E2319,'Np Quality'!A:M,8,FALSE))),"-",VLOOKUP(L2319&amp;"-"&amp;E2319,'Np Quality'!A:M,8,FALSE)))</f>
        <v/>
      </c>
      <c r="R2319" s="283" t="str">
        <f>IF(ISBLANK(L2319),"",IF(OR(ISBLANK(VLOOKUP(L2319&amp;"-"&amp;E2319,'Np Quality'!A:M,9,FALSE)),ISERROR(VLOOKUP(L2319&amp;"-"&amp;E2319,'Np Quality'!A:M,9,FALSE))),"-",VLOOKUP(L2319&amp;"-"&amp;E2319,'Np Quality'!A:M,9,FALSE)))</f>
        <v/>
      </c>
      <c r="S2319" s="150"/>
      <c r="T2319" s="395" t="str">
        <f t="shared" si="250"/>
        <v/>
      </c>
      <c r="U2319" s="395" t="str">
        <f t="shared" si="247"/>
        <v/>
      </c>
      <c r="V2319" s="396"/>
      <c r="W2319" s="282"/>
    </row>
    <row r="2320" spans="1:23">
      <c r="A2320" s="382" t="str">
        <f t="shared" si="248"/>
        <v/>
      </c>
      <c r="B2320" s="383" t="str">
        <f t="shared" si="251"/>
        <v/>
      </c>
      <c r="C2320" s="236"/>
      <c r="D2320" s="282"/>
      <c r="E2320" s="384" t="str">
        <f t="shared" si="249"/>
        <v/>
      </c>
      <c r="F2320" s="388"/>
      <c r="G2320" s="243"/>
      <c r="H2320" s="244"/>
      <c r="I2320" s="243"/>
      <c r="J2320" s="244"/>
      <c r="K2320" s="244"/>
      <c r="L2320" s="244"/>
      <c r="M2320" s="244"/>
      <c r="N2320" s="290"/>
      <c r="O2320" s="391" t="str">
        <f>IF(ISBLANK(L2320),"",IF(OR(ISBLANK(VLOOKUP(L2320&amp;"-"&amp;E2320,'Np Quality'!A:M,6,FALSE)),ISERROR(VLOOKUP(L2320&amp;"-"&amp;E2320,'Np Quality'!A:M,6,FALSE))),"-",VLOOKUP(L2320&amp;"-"&amp;E2320,'Np Quality'!A:M,6,FALSE)))</f>
        <v/>
      </c>
      <c r="P2320" s="391" t="str">
        <f>IF(ISBLANK(L2320),"",IF(OR(ISBLANK(VLOOKUP(L2320&amp;"-"&amp;E2320,'Np Quality'!A:M,7,FALSE)),ISERROR(VLOOKUP(L2320&amp;"-"&amp;E2320,'Np Quality'!A:M,7,FALSE))),"-",VLOOKUP(L2320&amp;"-"&amp;E2320,'Np Quality'!A:M,7,FALSE)))</f>
        <v/>
      </c>
      <c r="Q2320" s="391" t="str">
        <f>IF(ISBLANK(L2320),"",IF(OR(ISBLANK(VLOOKUP(L2320&amp;"-"&amp;E2320,'Np Quality'!A:M,8,FALSE)),ISERROR(VLOOKUP(L2320&amp;"-"&amp;E2320,'Np Quality'!A:M,8,FALSE))),"-",VLOOKUP(L2320&amp;"-"&amp;E2320,'Np Quality'!A:M,8,FALSE)))</f>
        <v/>
      </c>
      <c r="R2320" s="283" t="str">
        <f>IF(ISBLANK(L2320),"",IF(OR(ISBLANK(VLOOKUP(L2320&amp;"-"&amp;E2320,'Np Quality'!A:M,9,FALSE)),ISERROR(VLOOKUP(L2320&amp;"-"&amp;E2320,'Np Quality'!A:M,9,FALSE))),"-",VLOOKUP(L2320&amp;"-"&amp;E2320,'Np Quality'!A:M,9,FALSE)))</f>
        <v/>
      </c>
      <c r="S2320" s="150"/>
      <c r="T2320" s="395" t="str">
        <f t="shared" si="250"/>
        <v/>
      </c>
      <c r="U2320" s="395" t="str">
        <f t="shared" si="247"/>
        <v/>
      </c>
      <c r="V2320" s="396"/>
      <c r="W2320" s="282"/>
    </row>
    <row r="2321" spans="1:23">
      <c r="A2321" s="382" t="str">
        <f t="shared" si="248"/>
        <v/>
      </c>
      <c r="B2321" s="383" t="str">
        <f t="shared" si="251"/>
        <v/>
      </c>
      <c r="C2321" s="236"/>
      <c r="D2321" s="282"/>
      <c r="E2321" s="384" t="str">
        <f t="shared" si="249"/>
        <v/>
      </c>
      <c r="F2321" s="388"/>
      <c r="G2321" s="243"/>
      <c r="H2321" s="244"/>
      <c r="I2321" s="243"/>
      <c r="J2321" s="244"/>
      <c r="K2321" s="244"/>
      <c r="L2321" s="244"/>
      <c r="M2321" s="244"/>
      <c r="N2321" s="290"/>
      <c r="O2321" s="391" t="str">
        <f>IF(ISBLANK(L2321),"",IF(OR(ISBLANK(VLOOKUP(L2321&amp;"-"&amp;E2321,'Np Quality'!A:M,6,FALSE)),ISERROR(VLOOKUP(L2321&amp;"-"&amp;E2321,'Np Quality'!A:M,6,FALSE))),"-",VLOOKUP(L2321&amp;"-"&amp;E2321,'Np Quality'!A:M,6,FALSE)))</f>
        <v/>
      </c>
      <c r="P2321" s="391" t="str">
        <f>IF(ISBLANK(L2321),"",IF(OR(ISBLANK(VLOOKUP(L2321&amp;"-"&amp;E2321,'Np Quality'!A:M,7,FALSE)),ISERROR(VLOOKUP(L2321&amp;"-"&amp;E2321,'Np Quality'!A:M,7,FALSE))),"-",VLOOKUP(L2321&amp;"-"&amp;E2321,'Np Quality'!A:M,7,FALSE)))</f>
        <v/>
      </c>
      <c r="Q2321" s="391" t="str">
        <f>IF(ISBLANK(L2321),"",IF(OR(ISBLANK(VLOOKUP(L2321&amp;"-"&amp;E2321,'Np Quality'!A:M,8,FALSE)),ISERROR(VLOOKUP(L2321&amp;"-"&amp;E2321,'Np Quality'!A:M,8,FALSE))),"-",VLOOKUP(L2321&amp;"-"&amp;E2321,'Np Quality'!A:M,8,FALSE)))</f>
        <v/>
      </c>
      <c r="R2321" s="283" t="str">
        <f>IF(ISBLANK(L2321),"",IF(OR(ISBLANK(VLOOKUP(L2321&amp;"-"&amp;E2321,'Np Quality'!A:M,9,FALSE)),ISERROR(VLOOKUP(L2321&amp;"-"&amp;E2321,'Np Quality'!A:M,9,FALSE))),"-",VLOOKUP(L2321&amp;"-"&amp;E2321,'Np Quality'!A:M,9,FALSE)))</f>
        <v/>
      </c>
      <c r="S2321" s="150"/>
      <c r="T2321" s="395" t="str">
        <f t="shared" si="250"/>
        <v/>
      </c>
      <c r="U2321" s="395" t="str">
        <f t="shared" si="247"/>
        <v/>
      </c>
      <c r="V2321" s="396"/>
      <c r="W2321" s="282"/>
    </row>
    <row r="2322" spans="1:23">
      <c r="A2322" s="382" t="str">
        <f t="shared" si="248"/>
        <v/>
      </c>
      <c r="B2322" s="383" t="str">
        <f t="shared" si="251"/>
        <v/>
      </c>
      <c r="C2322" s="236"/>
      <c r="D2322" s="282"/>
      <c r="E2322" s="384" t="str">
        <f t="shared" si="249"/>
        <v/>
      </c>
      <c r="F2322" s="388"/>
      <c r="G2322" s="243"/>
      <c r="H2322" s="244"/>
      <c r="I2322" s="243"/>
      <c r="J2322" s="244"/>
      <c r="K2322" s="244"/>
      <c r="L2322" s="244"/>
      <c r="M2322" s="244"/>
      <c r="N2322" s="290"/>
      <c r="O2322" s="391" t="str">
        <f>IF(ISBLANK(L2323),"",IF(OR(ISBLANK(VLOOKUP(L2323&amp;"-"&amp;E2323,'Np Quality'!A:M,6,FALSE)),ISERROR(VLOOKUP(L2323&amp;"-"&amp;E2323,'Np Quality'!A:M,6,FALSE))),"-",VLOOKUP(L2323&amp;"-"&amp;E2323,'Np Quality'!A:M,6,FALSE)))</f>
        <v/>
      </c>
      <c r="P2322" s="391" t="str">
        <f>IF(ISBLANK(L2322),"",IF(OR(ISBLANK(VLOOKUP(L2322&amp;"-"&amp;E2322,'Np Quality'!A:M,7,FALSE)),ISERROR(VLOOKUP(L2322&amp;"-"&amp;E2322,'Np Quality'!A:M,7,FALSE))),"-",VLOOKUP(L2322&amp;"-"&amp;E2322,'Np Quality'!A:M,7,FALSE)))</f>
        <v/>
      </c>
      <c r="Q2322" s="391" t="str">
        <f>IF(ISBLANK(L2322),"",IF(OR(ISBLANK(VLOOKUP(L2322&amp;"-"&amp;E2322,'Np Quality'!A:M,8,FALSE)),ISERROR(VLOOKUP(L2322&amp;"-"&amp;E2322,'Np Quality'!A:M,8,FALSE))),"-",VLOOKUP(L2322&amp;"-"&amp;E2322,'Np Quality'!A:M,8,FALSE)))</f>
        <v/>
      </c>
      <c r="R2322" s="283" t="str">
        <f>IF(ISBLANK(L2322),"",IF(OR(ISBLANK(VLOOKUP(L2322&amp;"-"&amp;E2322,'Np Quality'!A:M,9,FALSE)),ISERROR(VLOOKUP(L2322&amp;"-"&amp;E2322,'Np Quality'!A:M,9,FALSE))),"-",VLOOKUP(L2322&amp;"-"&amp;E2322,'Np Quality'!A:M,9,FALSE)))</f>
        <v/>
      </c>
      <c r="S2322" s="150"/>
      <c r="T2322" s="395" t="str">
        <f t="shared" si="250"/>
        <v/>
      </c>
      <c r="U2322" s="395" t="str">
        <f t="shared" si="247"/>
        <v/>
      </c>
      <c r="V2322" s="396"/>
      <c r="W2322" s="282"/>
    </row>
    <row r="2323" spans="1:23">
      <c r="A2323" s="382" t="str">
        <f t="shared" si="248"/>
        <v/>
      </c>
      <c r="B2323" s="383" t="str">
        <f t="shared" si="251"/>
        <v/>
      </c>
      <c r="C2323" s="236"/>
      <c r="D2323" s="282"/>
      <c r="E2323" s="384" t="str">
        <f t="shared" si="249"/>
        <v/>
      </c>
      <c r="F2323" s="388"/>
      <c r="G2323" s="243"/>
      <c r="H2323" s="244"/>
      <c r="I2323" s="243"/>
      <c r="J2323" s="244"/>
      <c r="K2323" s="244"/>
      <c r="L2323" s="244"/>
      <c r="M2323" s="244"/>
      <c r="N2323" s="290"/>
      <c r="O2323" s="391" t="str">
        <f>IF(ISBLANK(L2323),"",IF(OR(ISBLANK(VLOOKUP(L2323&amp;"-"&amp;E2323,'Np Quality'!A:M,6,FALSE)),ISERROR(VLOOKUP(L2323&amp;"-"&amp;E2323,'Np Quality'!A:M,6,FALSE))),"-",VLOOKUP(L2323&amp;"-"&amp;E2323,'Np Quality'!A:M,6,FALSE)))</f>
        <v/>
      </c>
      <c r="P2323" s="391" t="str">
        <f>IF(ISBLANK(L2324),"",IF(OR(ISBLANK(VLOOKUP(L2324&amp;"-"&amp;E2324,'Np Quality'!A:M,7,FALSE)),ISERROR(VLOOKUP(L2324&amp;"-"&amp;E2324,'Np Quality'!A:M,7,FALSE))),"-",VLOOKUP(L2324&amp;"-"&amp;E2324,'Np Quality'!A:M,7,FALSE)))</f>
        <v/>
      </c>
      <c r="Q2323" s="391" t="str">
        <f>IF(ISBLANK(L2323),"",IF(OR(ISBLANK(VLOOKUP(L2323&amp;"-"&amp;E2323,'Np Quality'!A:M,8,FALSE)),ISERROR(VLOOKUP(L2323&amp;"-"&amp;E2323,'Np Quality'!A:M,8,FALSE))),"-",VLOOKUP(L2323&amp;"-"&amp;E2323,'Np Quality'!A:M,8,FALSE)))</f>
        <v/>
      </c>
      <c r="R2323" s="283" t="str">
        <f>IF(ISBLANK(L2323),"",IF(OR(ISBLANK(VLOOKUP(L2323&amp;"-"&amp;E2323,'Np Quality'!A:M,9,FALSE)),ISERROR(VLOOKUP(L2323&amp;"-"&amp;E2323,'Np Quality'!A:M,9,FALSE))),"-",VLOOKUP(L2323&amp;"-"&amp;E2323,'Np Quality'!A:M,9,FALSE)))</f>
        <v/>
      </c>
      <c r="S2323" s="150"/>
      <c r="T2323" s="395" t="str">
        <f t="shared" si="250"/>
        <v/>
      </c>
      <c r="U2323" s="395" t="str">
        <f t="shared" si="247"/>
        <v/>
      </c>
      <c r="V2323" s="396"/>
      <c r="W2323" s="282"/>
    </row>
    <row r="2324" spans="1:23">
      <c r="A2324" s="382" t="str">
        <f t="shared" si="248"/>
        <v/>
      </c>
      <c r="B2324" s="383" t="str">
        <f t="shared" si="251"/>
        <v/>
      </c>
      <c r="C2324" s="236"/>
      <c r="D2324" s="282"/>
      <c r="E2324" s="384" t="str">
        <f t="shared" si="249"/>
        <v/>
      </c>
      <c r="F2324" s="388"/>
      <c r="G2324" s="243"/>
      <c r="H2324" s="244"/>
      <c r="I2324" s="243"/>
      <c r="J2324" s="244"/>
      <c r="K2324" s="244"/>
      <c r="L2324" s="244"/>
      <c r="M2324" s="244"/>
      <c r="N2324" s="290"/>
      <c r="O2324" s="391" t="str">
        <f>IF(ISBLANK(L2324),"",IF(OR(ISBLANK(VLOOKUP(L2324&amp;"-"&amp;E2324,'Np Quality'!A:M,6,FALSE)),ISERROR(VLOOKUP(L2324&amp;"-"&amp;E2324,'Np Quality'!A:M,6,FALSE))),"-",VLOOKUP(L2324&amp;"-"&amp;E2324,'Np Quality'!A:M,6,FALSE)))</f>
        <v/>
      </c>
      <c r="P2324" s="391" t="str">
        <f>IF(ISBLANK(L2324),"",IF(OR(ISBLANK(VLOOKUP(L2324&amp;"-"&amp;E2324,'Np Quality'!A:M,7,FALSE)),ISERROR(VLOOKUP(L2324&amp;"-"&amp;E2324,'Np Quality'!A:M,7,FALSE))),"-",VLOOKUP(L2324&amp;"-"&amp;E2324,'Np Quality'!A:M,7,FALSE)))</f>
        <v/>
      </c>
      <c r="Q2324" s="391" t="str">
        <f>IF(ISBLANK(L2325),"",IF(OR(ISBLANK(VLOOKUP(L2325&amp;"-"&amp;E2325,'Np Quality'!A:M,8,FALSE)),ISERROR(VLOOKUP(L2325&amp;"-"&amp;E2325,'Np Quality'!A:M,8,FALSE))),"-",VLOOKUP(L2325&amp;"-"&amp;E2325,'Np Quality'!A:M,8,FALSE)))</f>
        <v/>
      </c>
      <c r="R2324" s="283" t="str">
        <f>IF(ISBLANK(L2324),"",IF(OR(ISBLANK(VLOOKUP(L2324&amp;"-"&amp;E2324,'Np Quality'!A:M,9,FALSE)),ISERROR(VLOOKUP(L2324&amp;"-"&amp;E2324,'Np Quality'!A:M,9,FALSE))),"-",VLOOKUP(L2324&amp;"-"&amp;E2324,'Np Quality'!A:M,9,FALSE)))</f>
        <v/>
      </c>
      <c r="S2324" s="150"/>
      <c r="T2324" s="395" t="str">
        <f t="shared" si="250"/>
        <v/>
      </c>
      <c r="U2324" s="395" t="str">
        <f t="shared" si="247"/>
        <v/>
      </c>
      <c r="V2324" s="396"/>
      <c r="W2324" s="282"/>
    </row>
    <row r="2325" spans="1:23">
      <c r="A2325" s="382" t="str">
        <f t="shared" si="248"/>
        <v/>
      </c>
      <c r="B2325" s="383" t="str">
        <f t="shared" si="251"/>
        <v/>
      </c>
      <c r="C2325" s="236"/>
      <c r="D2325" s="282"/>
      <c r="E2325" s="384" t="str">
        <f t="shared" si="249"/>
        <v/>
      </c>
      <c r="F2325" s="388"/>
      <c r="G2325" s="243"/>
      <c r="H2325" s="244"/>
      <c r="I2325" s="243"/>
      <c r="J2325" s="244"/>
      <c r="K2325" s="244"/>
      <c r="L2325" s="244"/>
      <c r="M2325" s="244"/>
      <c r="N2325" s="290"/>
      <c r="O2325" s="391" t="str">
        <f>IF(ISBLANK(L2325),"",IF(OR(ISBLANK(VLOOKUP(L2325&amp;"-"&amp;E2325,'Np Quality'!A:M,6,FALSE)),ISERROR(VLOOKUP(L2325&amp;"-"&amp;E2325,'Np Quality'!A:M,6,FALSE))),"-",VLOOKUP(L2325&amp;"-"&amp;E2325,'Np Quality'!A:M,6,FALSE)))</f>
        <v/>
      </c>
      <c r="P2325" s="391" t="str">
        <f>IF(ISBLANK(L2325),"",IF(OR(ISBLANK(VLOOKUP(L2325&amp;"-"&amp;E2325,'Np Quality'!A:M,7,FALSE)),ISERROR(VLOOKUP(L2325&amp;"-"&amp;E2325,'Np Quality'!A:M,7,FALSE))),"-",VLOOKUP(L2325&amp;"-"&amp;E2325,'Np Quality'!A:M,7,FALSE)))</f>
        <v/>
      </c>
      <c r="Q2325" s="391" t="str">
        <f>IF(ISBLANK(L2325),"",IF(OR(ISBLANK(VLOOKUP(L2325&amp;"-"&amp;E2325,'Np Quality'!A:M,8,FALSE)),ISERROR(VLOOKUP(L2325&amp;"-"&amp;E2325,'Np Quality'!A:M,8,FALSE))),"-",VLOOKUP(L2325&amp;"-"&amp;E2325,'Np Quality'!A:M,8,FALSE)))</f>
        <v/>
      </c>
      <c r="R2325" s="283" t="str">
        <f>IF(ISBLANK(L2326),"",IF(OR(ISBLANK(VLOOKUP(L2326&amp;"-"&amp;E2326,'Np Quality'!A:M,9,FALSE)),ISERROR(VLOOKUP(L2326&amp;"-"&amp;E2326,'Np Quality'!A:M,9,FALSE))),"-",VLOOKUP(L2326&amp;"-"&amp;E2326,'Np Quality'!A:M,9,FALSE)))</f>
        <v/>
      </c>
      <c r="S2325" s="150"/>
      <c r="T2325" s="395" t="str">
        <f t="shared" si="250"/>
        <v/>
      </c>
      <c r="U2325" s="395" t="str">
        <f t="shared" si="247"/>
        <v/>
      </c>
      <c r="V2325" s="396"/>
      <c r="W2325" s="282"/>
    </row>
    <row r="2326" spans="1:23">
      <c r="A2326" s="382" t="str">
        <f t="shared" si="248"/>
        <v/>
      </c>
      <c r="B2326" s="383" t="str">
        <f t="shared" si="251"/>
        <v/>
      </c>
      <c r="C2326" s="236"/>
      <c r="D2326" s="282"/>
      <c r="E2326" s="384" t="str">
        <f t="shared" si="249"/>
        <v/>
      </c>
      <c r="F2326" s="388"/>
      <c r="G2326" s="243"/>
      <c r="H2326" s="244"/>
      <c r="I2326" s="243"/>
      <c r="J2326" s="244"/>
      <c r="K2326" s="244"/>
      <c r="L2326" s="244"/>
      <c r="M2326" s="244"/>
      <c r="N2326" s="290"/>
      <c r="O2326" s="391" t="str">
        <f>IF(ISBLANK(L2326),"",IF(OR(ISBLANK(VLOOKUP(L2326&amp;"-"&amp;E2326,'Np Quality'!A:M,6,FALSE)),ISERROR(VLOOKUP(L2326&amp;"-"&amp;E2326,'Np Quality'!A:M,6,FALSE))),"-",VLOOKUP(L2326&amp;"-"&amp;E2326,'Np Quality'!A:M,6,FALSE)))</f>
        <v/>
      </c>
      <c r="P2326" s="391" t="str">
        <f>IF(ISBLANK(L2326),"",IF(OR(ISBLANK(VLOOKUP(L2326&amp;"-"&amp;E2326,'Np Quality'!A:M,7,FALSE)),ISERROR(VLOOKUP(L2326&amp;"-"&amp;E2326,'Np Quality'!A:M,7,FALSE))),"-",VLOOKUP(L2326&amp;"-"&amp;E2326,'Np Quality'!A:M,7,FALSE)))</f>
        <v/>
      </c>
      <c r="Q2326" s="391" t="str">
        <f>IF(ISBLANK(L2326),"",IF(OR(ISBLANK(VLOOKUP(L2326&amp;"-"&amp;E2326,'Np Quality'!A:M,8,FALSE)),ISERROR(VLOOKUP(L2326&amp;"-"&amp;E2326,'Np Quality'!A:M,8,FALSE))),"-",VLOOKUP(L2326&amp;"-"&amp;E2326,'Np Quality'!A:M,8,FALSE)))</f>
        <v/>
      </c>
      <c r="R2326" s="283" t="str">
        <f>IF(ISBLANK(L2326),"",IF(OR(ISBLANK(VLOOKUP(L2326&amp;"-"&amp;E2326,'Np Quality'!A:M,9,FALSE)),ISERROR(VLOOKUP(L2326&amp;"-"&amp;E2326,'Np Quality'!A:M,9,FALSE))),"-",VLOOKUP(L2326&amp;"-"&amp;E2326,'Np Quality'!A:M,9,FALSE)))</f>
        <v/>
      </c>
      <c r="S2326" s="150"/>
      <c r="T2326" s="395" t="str">
        <f t="shared" si="250"/>
        <v/>
      </c>
      <c r="U2326" s="395" t="str">
        <f t="shared" si="247"/>
        <v/>
      </c>
      <c r="V2326" s="396"/>
      <c r="W2326" s="282"/>
    </row>
    <row r="2327" spans="1:23">
      <c r="A2327" s="382" t="str">
        <f t="shared" si="248"/>
        <v/>
      </c>
      <c r="B2327" s="383" t="str">
        <f t="shared" si="251"/>
        <v/>
      </c>
      <c r="C2327" s="236"/>
      <c r="D2327" s="282"/>
      <c r="E2327" s="384" t="str">
        <f t="shared" si="249"/>
        <v/>
      </c>
      <c r="F2327" s="388"/>
      <c r="G2327" s="243"/>
      <c r="H2327" s="244"/>
      <c r="I2327" s="243"/>
      <c r="J2327" s="244"/>
      <c r="K2327" s="244"/>
      <c r="L2327" s="244"/>
      <c r="M2327" s="244"/>
      <c r="N2327" s="290"/>
      <c r="O2327" s="391" t="str">
        <f>IF(ISBLANK(L2327),"",IF(OR(ISBLANK(VLOOKUP(L2327&amp;"-"&amp;E2327,'Np Quality'!A:M,6,FALSE)),ISERROR(VLOOKUP(L2327&amp;"-"&amp;E2327,'Np Quality'!A:M,6,FALSE))),"-",VLOOKUP(L2327&amp;"-"&amp;E2327,'Np Quality'!A:M,6,FALSE)))</f>
        <v/>
      </c>
      <c r="P2327" s="391" t="str">
        <f>IF(ISBLANK(L2327),"",IF(OR(ISBLANK(VLOOKUP(L2327&amp;"-"&amp;E2327,'Np Quality'!A:M,7,FALSE)),ISERROR(VLOOKUP(L2327&amp;"-"&amp;E2327,'Np Quality'!A:M,7,FALSE))),"-",VLOOKUP(L2327&amp;"-"&amp;E2327,'Np Quality'!A:M,7,FALSE)))</f>
        <v/>
      </c>
      <c r="Q2327" s="391" t="str">
        <f>IF(ISBLANK(L2327),"",IF(OR(ISBLANK(VLOOKUP(L2327&amp;"-"&amp;E2327,'Np Quality'!A:M,8,FALSE)),ISERROR(VLOOKUP(L2327&amp;"-"&amp;E2327,'Np Quality'!A:M,8,FALSE))),"-",VLOOKUP(L2327&amp;"-"&amp;E2327,'Np Quality'!A:M,8,FALSE)))</f>
        <v/>
      </c>
      <c r="R2327" s="283" t="str">
        <f>IF(ISBLANK(L2327),"",IF(OR(ISBLANK(VLOOKUP(L2327&amp;"-"&amp;E2327,'Np Quality'!A:M,9,FALSE)),ISERROR(VLOOKUP(L2327&amp;"-"&amp;E2327,'Np Quality'!A:M,9,FALSE))),"-",VLOOKUP(L2327&amp;"-"&amp;E2327,'Np Quality'!A:M,9,FALSE)))</f>
        <v/>
      </c>
      <c r="S2327" s="150"/>
      <c r="T2327" s="395" t="str">
        <f t="shared" si="250"/>
        <v/>
      </c>
      <c r="U2327" s="395" t="str">
        <f t="shared" si="247"/>
        <v/>
      </c>
      <c r="V2327" s="396"/>
      <c r="W2327" s="282"/>
    </row>
    <row r="2328" spans="1:23">
      <c r="A2328" s="382" t="str">
        <f t="shared" si="248"/>
        <v/>
      </c>
      <c r="B2328" s="383" t="str">
        <f t="shared" si="251"/>
        <v/>
      </c>
      <c r="C2328" s="236"/>
      <c r="D2328" s="282"/>
      <c r="E2328" s="384" t="str">
        <f t="shared" si="249"/>
        <v/>
      </c>
      <c r="F2328" s="388"/>
      <c r="G2328" s="243"/>
      <c r="H2328" s="244"/>
      <c r="I2328" s="243"/>
      <c r="J2328" s="244"/>
      <c r="K2328" s="244"/>
      <c r="L2328" s="244"/>
      <c r="M2328" s="244"/>
      <c r="N2328" s="290"/>
      <c r="O2328" s="391" t="str">
        <f>IF(ISBLANK(L2328),"",IF(OR(ISBLANK(VLOOKUP(L2328&amp;"-"&amp;E2328,'Np Quality'!A:M,6,FALSE)),ISERROR(VLOOKUP(L2328&amp;"-"&amp;E2328,'Np Quality'!A:M,6,FALSE))),"-",VLOOKUP(L2328&amp;"-"&amp;E2328,'Np Quality'!A:M,6,FALSE)))</f>
        <v/>
      </c>
      <c r="P2328" s="391" t="str">
        <f>IF(ISBLANK(L2328),"",IF(OR(ISBLANK(VLOOKUP(L2328&amp;"-"&amp;E2328,'Np Quality'!A:M,7,FALSE)),ISERROR(VLOOKUP(L2328&amp;"-"&amp;E2328,'Np Quality'!A:M,7,FALSE))),"-",VLOOKUP(L2328&amp;"-"&amp;E2328,'Np Quality'!A:M,7,FALSE)))</f>
        <v/>
      </c>
      <c r="Q2328" s="391" t="str">
        <f>IF(ISBLANK(L2328),"",IF(OR(ISBLANK(VLOOKUP(L2328&amp;"-"&amp;E2328,'Np Quality'!A:M,8,FALSE)),ISERROR(VLOOKUP(L2328&amp;"-"&amp;E2328,'Np Quality'!A:M,8,FALSE))),"-",VLOOKUP(L2328&amp;"-"&amp;E2328,'Np Quality'!A:M,8,FALSE)))</f>
        <v/>
      </c>
      <c r="R2328" s="283" t="str">
        <f>IF(ISBLANK(L2328),"",IF(OR(ISBLANK(VLOOKUP(L2328&amp;"-"&amp;E2328,'Np Quality'!A:M,9,FALSE)),ISERROR(VLOOKUP(L2328&amp;"-"&amp;E2328,'Np Quality'!A:M,9,FALSE))),"-",VLOOKUP(L2328&amp;"-"&amp;E2328,'Np Quality'!A:M,9,FALSE)))</f>
        <v/>
      </c>
      <c r="S2328" s="150"/>
      <c r="T2328" s="395" t="str">
        <f t="shared" si="250"/>
        <v/>
      </c>
      <c r="U2328" s="395" t="str">
        <f t="shared" si="247"/>
        <v/>
      </c>
      <c r="V2328" s="396"/>
      <c r="W2328" s="282"/>
    </row>
    <row r="2329" spans="1:23">
      <c r="A2329" s="382" t="str">
        <f t="shared" si="248"/>
        <v/>
      </c>
      <c r="B2329" s="383" t="str">
        <f t="shared" si="251"/>
        <v/>
      </c>
      <c r="C2329" s="236"/>
      <c r="D2329" s="282"/>
      <c r="E2329" s="384" t="str">
        <f t="shared" si="249"/>
        <v/>
      </c>
      <c r="F2329" s="388"/>
      <c r="G2329" s="243"/>
      <c r="H2329" s="244"/>
      <c r="I2329" s="243"/>
      <c r="J2329" s="244"/>
      <c r="K2329" s="244"/>
      <c r="L2329" s="244"/>
      <c r="M2329" s="244"/>
      <c r="N2329" s="290"/>
      <c r="O2329" s="391" t="str">
        <f>IF(ISBLANK(L2329),"",IF(OR(ISBLANK(VLOOKUP(L2329&amp;"-"&amp;E2329,'Np Quality'!A:M,6,FALSE)),ISERROR(VLOOKUP(L2329&amp;"-"&amp;E2329,'Np Quality'!A:M,6,FALSE))),"-",VLOOKUP(L2329&amp;"-"&amp;E2329,'Np Quality'!A:M,6,FALSE)))</f>
        <v/>
      </c>
      <c r="P2329" s="391" t="str">
        <f>IF(ISBLANK(L2329),"",IF(OR(ISBLANK(VLOOKUP(L2329&amp;"-"&amp;E2329,'Np Quality'!A:M,7,FALSE)),ISERROR(VLOOKUP(L2329&amp;"-"&amp;E2329,'Np Quality'!A:M,7,FALSE))),"-",VLOOKUP(L2329&amp;"-"&amp;E2329,'Np Quality'!A:M,7,FALSE)))</f>
        <v/>
      </c>
      <c r="Q2329" s="391" t="str">
        <f>IF(ISBLANK(L2329),"",IF(OR(ISBLANK(VLOOKUP(L2329&amp;"-"&amp;E2329,'Np Quality'!A:M,8,FALSE)),ISERROR(VLOOKUP(L2329&amp;"-"&amp;E2329,'Np Quality'!A:M,8,FALSE))),"-",VLOOKUP(L2329&amp;"-"&amp;E2329,'Np Quality'!A:M,8,FALSE)))</f>
        <v/>
      </c>
      <c r="R2329" s="283" t="str">
        <f>IF(ISBLANK(L2329),"",IF(OR(ISBLANK(VLOOKUP(L2329&amp;"-"&amp;E2329,'Np Quality'!A:M,9,FALSE)),ISERROR(VLOOKUP(L2329&amp;"-"&amp;E2329,'Np Quality'!A:M,9,FALSE))),"-",VLOOKUP(L2329&amp;"-"&amp;E2329,'Np Quality'!A:M,9,FALSE)))</f>
        <v/>
      </c>
      <c r="S2329" s="150"/>
      <c r="T2329" s="395" t="str">
        <f t="shared" si="250"/>
        <v/>
      </c>
      <c r="U2329" s="395" t="str">
        <f t="shared" si="247"/>
        <v/>
      </c>
      <c r="V2329" s="396"/>
      <c r="W2329" s="282"/>
    </row>
    <row r="2330" spans="1:23">
      <c r="A2330" s="382" t="str">
        <f t="shared" si="248"/>
        <v/>
      </c>
      <c r="B2330" s="383" t="str">
        <f t="shared" si="251"/>
        <v/>
      </c>
      <c r="C2330" s="236"/>
      <c r="D2330" s="282"/>
      <c r="E2330" s="384" t="str">
        <f t="shared" si="249"/>
        <v/>
      </c>
      <c r="F2330" s="388"/>
      <c r="G2330" s="243"/>
      <c r="H2330" s="244"/>
      <c r="I2330" s="243"/>
      <c r="J2330" s="244"/>
      <c r="K2330" s="244"/>
      <c r="L2330" s="244"/>
      <c r="M2330" s="244"/>
      <c r="N2330" s="290"/>
      <c r="O2330" s="391" t="str">
        <f>IF(ISBLANK(L2330),"",IF(OR(ISBLANK(VLOOKUP(L2330&amp;"-"&amp;E2330,'Np Quality'!A:M,6,FALSE)),ISERROR(VLOOKUP(L2330&amp;"-"&amp;E2330,'Np Quality'!A:M,6,FALSE))),"-",VLOOKUP(L2330&amp;"-"&amp;E2330,'Np Quality'!A:M,6,FALSE)))</f>
        <v/>
      </c>
      <c r="P2330" s="391" t="str">
        <f>IF(ISBLANK(L2330),"",IF(OR(ISBLANK(VLOOKUP(L2330&amp;"-"&amp;E2330,'Np Quality'!A:M,7,FALSE)),ISERROR(VLOOKUP(L2330&amp;"-"&amp;E2330,'Np Quality'!A:M,7,FALSE))),"-",VLOOKUP(L2330&amp;"-"&amp;E2330,'Np Quality'!A:M,7,FALSE)))</f>
        <v/>
      </c>
      <c r="Q2330" s="391" t="str">
        <f>IF(ISBLANK(L2330),"",IF(OR(ISBLANK(VLOOKUP(L2330&amp;"-"&amp;E2330,'Np Quality'!A:M,8,FALSE)),ISERROR(VLOOKUP(L2330&amp;"-"&amp;E2330,'Np Quality'!A:M,8,FALSE))),"-",VLOOKUP(L2330&amp;"-"&amp;E2330,'Np Quality'!A:M,8,FALSE)))</f>
        <v/>
      </c>
      <c r="R2330" s="283" t="str">
        <f>IF(ISBLANK(L2330),"",IF(OR(ISBLANK(VLOOKUP(L2330&amp;"-"&amp;E2330,'Np Quality'!A:M,9,FALSE)),ISERROR(VLOOKUP(L2330&amp;"-"&amp;E2330,'Np Quality'!A:M,9,FALSE))),"-",VLOOKUP(L2330&amp;"-"&amp;E2330,'Np Quality'!A:M,9,FALSE)))</f>
        <v/>
      </c>
      <c r="S2330" s="150"/>
      <c r="T2330" s="395" t="str">
        <f t="shared" si="250"/>
        <v/>
      </c>
      <c r="U2330" s="395" t="str">
        <f t="shared" si="247"/>
        <v/>
      </c>
      <c r="V2330" s="396"/>
      <c r="W2330" s="282"/>
    </row>
    <row r="2331" spans="1:23">
      <c r="A2331" s="382" t="str">
        <f t="shared" si="248"/>
        <v/>
      </c>
      <c r="B2331" s="383" t="str">
        <f t="shared" si="251"/>
        <v/>
      </c>
      <c r="C2331" s="236"/>
      <c r="D2331" s="282"/>
      <c r="E2331" s="384" t="str">
        <f t="shared" si="249"/>
        <v/>
      </c>
      <c r="F2331" s="388"/>
      <c r="G2331" s="243"/>
      <c r="H2331" s="244"/>
      <c r="I2331" s="243"/>
      <c r="J2331" s="244"/>
      <c r="K2331" s="244"/>
      <c r="L2331" s="244"/>
      <c r="M2331" s="244"/>
      <c r="N2331" s="290"/>
      <c r="O2331" s="391" t="str">
        <f>IF(ISBLANK(L2331),"",IF(OR(ISBLANK(VLOOKUP(L2331&amp;"-"&amp;E2331,'Np Quality'!A:M,6,FALSE)),ISERROR(VLOOKUP(L2331&amp;"-"&amp;E2331,'Np Quality'!A:M,6,FALSE))),"-",VLOOKUP(L2331&amp;"-"&amp;E2331,'Np Quality'!A:M,6,FALSE)))</f>
        <v/>
      </c>
      <c r="P2331" s="391" t="str">
        <f>IF(ISBLANK(L2331),"",IF(OR(ISBLANK(VLOOKUP(L2331&amp;"-"&amp;E2331,'Np Quality'!A:M,7,FALSE)),ISERROR(VLOOKUP(L2331&amp;"-"&amp;E2331,'Np Quality'!A:M,7,FALSE))),"-",VLOOKUP(L2331&amp;"-"&amp;E2331,'Np Quality'!A:M,7,FALSE)))</f>
        <v/>
      </c>
      <c r="Q2331" s="391" t="str">
        <f>IF(ISBLANK(L2331),"",IF(OR(ISBLANK(VLOOKUP(L2331&amp;"-"&amp;E2331,'Np Quality'!A:M,8,FALSE)),ISERROR(VLOOKUP(L2331&amp;"-"&amp;E2331,'Np Quality'!A:M,8,FALSE))),"-",VLOOKUP(L2331&amp;"-"&amp;E2331,'Np Quality'!A:M,8,FALSE)))</f>
        <v/>
      </c>
      <c r="R2331" s="283" t="str">
        <f>IF(ISBLANK(L2331),"",IF(OR(ISBLANK(VLOOKUP(L2331&amp;"-"&amp;E2331,'Np Quality'!A:M,9,FALSE)),ISERROR(VLOOKUP(L2331&amp;"-"&amp;E2331,'Np Quality'!A:M,9,FALSE))),"-",VLOOKUP(L2331&amp;"-"&amp;E2331,'Np Quality'!A:M,9,FALSE)))</f>
        <v/>
      </c>
      <c r="S2331" s="150"/>
      <c r="T2331" s="395" t="str">
        <f t="shared" si="250"/>
        <v/>
      </c>
      <c r="U2331" s="395" t="str">
        <f t="shared" si="247"/>
        <v/>
      </c>
      <c r="V2331" s="396"/>
      <c r="W2331" s="282"/>
    </row>
    <row r="2332" spans="1:23">
      <c r="A2332" s="382" t="str">
        <f t="shared" si="248"/>
        <v/>
      </c>
      <c r="B2332" s="383" t="str">
        <f t="shared" si="251"/>
        <v/>
      </c>
      <c r="C2332" s="236"/>
      <c r="D2332" s="282"/>
      <c r="E2332" s="384" t="str">
        <f t="shared" si="249"/>
        <v/>
      </c>
      <c r="F2332" s="388"/>
      <c r="G2332" s="243"/>
      <c r="H2332" s="244"/>
      <c r="I2332" s="243"/>
      <c r="J2332" s="244"/>
      <c r="K2332" s="244"/>
      <c r="L2332" s="244"/>
      <c r="M2332" s="244"/>
      <c r="N2332" s="290"/>
      <c r="O2332" s="391" t="str">
        <f>IF(ISBLANK(L2333),"",IF(OR(ISBLANK(VLOOKUP(L2333&amp;"-"&amp;E2333,'Np Quality'!A:M,6,FALSE)),ISERROR(VLOOKUP(L2333&amp;"-"&amp;E2333,'Np Quality'!A:M,6,FALSE))),"-",VLOOKUP(L2333&amp;"-"&amp;E2333,'Np Quality'!A:M,6,FALSE)))</f>
        <v/>
      </c>
      <c r="P2332" s="391" t="str">
        <f>IF(ISBLANK(L2332),"",IF(OR(ISBLANK(VLOOKUP(L2332&amp;"-"&amp;E2332,'Np Quality'!A:M,7,FALSE)),ISERROR(VLOOKUP(L2332&amp;"-"&amp;E2332,'Np Quality'!A:M,7,FALSE))),"-",VLOOKUP(L2332&amp;"-"&amp;E2332,'Np Quality'!A:M,7,FALSE)))</f>
        <v/>
      </c>
      <c r="Q2332" s="391" t="str">
        <f>IF(ISBLANK(L2332),"",IF(OR(ISBLANK(VLOOKUP(L2332&amp;"-"&amp;E2332,'Np Quality'!A:M,8,FALSE)),ISERROR(VLOOKUP(L2332&amp;"-"&amp;E2332,'Np Quality'!A:M,8,FALSE))),"-",VLOOKUP(L2332&amp;"-"&amp;E2332,'Np Quality'!A:M,8,FALSE)))</f>
        <v/>
      </c>
      <c r="R2332" s="283" t="str">
        <f>IF(ISBLANK(L2332),"",IF(OR(ISBLANK(VLOOKUP(L2332&amp;"-"&amp;E2332,'Np Quality'!A:M,9,FALSE)),ISERROR(VLOOKUP(L2332&amp;"-"&amp;E2332,'Np Quality'!A:M,9,FALSE))),"-",VLOOKUP(L2332&amp;"-"&amp;E2332,'Np Quality'!A:M,9,FALSE)))</f>
        <v/>
      </c>
      <c r="S2332" s="150"/>
      <c r="T2332" s="395" t="str">
        <f t="shared" si="250"/>
        <v/>
      </c>
      <c r="U2332" s="395" t="str">
        <f t="shared" si="247"/>
        <v/>
      </c>
      <c r="V2332" s="396"/>
      <c r="W2332" s="282"/>
    </row>
    <row r="2333" spans="1:23">
      <c r="A2333" s="382" t="str">
        <f t="shared" si="248"/>
        <v/>
      </c>
      <c r="B2333" s="383" t="str">
        <f t="shared" si="251"/>
        <v/>
      </c>
      <c r="C2333" s="236"/>
      <c r="D2333" s="282"/>
      <c r="E2333" s="384" t="str">
        <f t="shared" si="249"/>
        <v/>
      </c>
      <c r="F2333" s="388"/>
      <c r="G2333" s="243"/>
      <c r="H2333" s="244"/>
      <c r="I2333" s="243"/>
      <c r="J2333" s="244"/>
      <c r="K2333" s="244"/>
      <c r="L2333" s="244"/>
      <c r="M2333" s="244"/>
      <c r="N2333" s="290"/>
      <c r="O2333" s="391" t="str">
        <f>IF(ISBLANK(L2333),"",IF(OR(ISBLANK(VLOOKUP(L2333&amp;"-"&amp;E2333,'Np Quality'!A:M,6,FALSE)),ISERROR(VLOOKUP(L2333&amp;"-"&amp;E2333,'Np Quality'!A:M,6,FALSE))),"-",VLOOKUP(L2333&amp;"-"&amp;E2333,'Np Quality'!A:M,6,FALSE)))</f>
        <v/>
      </c>
      <c r="P2333" s="391" t="str">
        <f>IF(ISBLANK(L2334),"",IF(OR(ISBLANK(VLOOKUP(L2334&amp;"-"&amp;E2334,'Np Quality'!A:M,7,FALSE)),ISERROR(VLOOKUP(L2334&amp;"-"&amp;E2334,'Np Quality'!A:M,7,FALSE))),"-",VLOOKUP(L2334&amp;"-"&amp;E2334,'Np Quality'!A:M,7,FALSE)))</f>
        <v/>
      </c>
      <c r="Q2333" s="391" t="str">
        <f>IF(ISBLANK(L2333),"",IF(OR(ISBLANK(VLOOKUP(L2333&amp;"-"&amp;E2333,'Np Quality'!A:M,8,FALSE)),ISERROR(VLOOKUP(L2333&amp;"-"&amp;E2333,'Np Quality'!A:M,8,FALSE))),"-",VLOOKUP(L2333&amp;"-"&amp;E2333,'Np Quality'!A:M,8,FALSE)))</f>
        <v/>
      </c>
      <c r="R2333" s="283" t="str">
        <f>IF(ISBLANK(L2333),"",IF(OR(ISBLANK(VLOOKUP(L2333&amp;"-"&amp;E2333,'Np Quality'!A:M,9,FALSE)),ISERROR(VLOOKUP(L2333&amp;"-"&amp;E2333,'Np Quality'!A:M,9,FALSE))),"-",VLOOKUP(L2333&amp;"-"&amp;E2333,'Np Quality'!A:M,9,FALSE)))</f>
        <v/>
      </c>
      <c r="S2333" s="150"/>
      <c r="T2333" s="395" t="str">
        <f t="shared" si="250"/>
        <v/>
      </c>
      <c r="U2333" s="395" t="str">
        <f t="shared" si="247"/>
        <v/>
      </c>
      <c r="V2333" s="396"/>
      <c r="W2333" s="282"/>
    </row>
    <row r="2334" spans="1:23">
      <c r="A2334" s="382" t="str">
        <f t="shared" si="248"/>
        <v/>
      </c>
      <c r="B2334" s="383" t="str">
        <f t="shared" si="251"/>
        <v/>
      </c>
      <c r="C2334" s="236"/>
      <c r="D2334" s="282"/>
      <c r="E2334" s="384" t="str">
        <f t="shared" si="249"/>
        <v/>
      </c>
      <c r="F2334" s="388"/>
      <c r="G2334" s="243"/>
      <c r="H2334" s="244"/>
      <c r="I2334" s="243"/>
      <c r="J2334" s="244"/>
      <c r="K2334" s="244"/>
      <c r="L2334" s="244"/>
      <c r="M2334" s="244"/>
      <c r="N2334" s="290"/>
      <c r="O2334" s="391" t="str">
        <f>IF(ISBLANK(L2334),"",IF(OR(ISBLANK(VLOOKUP(L2334&amp;"-"&amp;E2334,'Np Quality'!A:M,6,FALSE)),ISERROR(VLOOKUP(L2334&amp;"-"&amp;E2334,'Np Quality'!A:M,6,FALSE))),"-",VLOOKUP(L2334&amp;"-"&amp;E2334,'Np Quality'!A:M,6,FALSE)))</f>
        <v/>
      </c>
      <c r="P2334" s="391" t="str">
        <f>IF(ISBLANK(L2334),"",IF(OR(ISBLANK(VLOOKUP(L2334&amp;"-"&amp;E2334,'Np Quality'!A:M,7,FALSE)),ISERROR(VLOOKUP(L2334&amp;"-"&amp;E2334,'Np Quality'!A:M,7,FALSE))),"-",VLOOKUP(L2334&amp;"-"&amp;E2334,'Np Quality'!A:M,7,FALSE)))</f>
        <v/>
      </c>
      <c r="Q2334" s="391" t="str">
        <f>IF(ISBLANK(L2335),"",IF(OR(ISBLANK(VLOOKUP(L2335&amp;"-"&amp;E2335,'Np Quality'!A:M,8,FALSE)),ISERROR(VLOOKUP(L2335&amp;"-"&amp;E2335,'Np Quality'!A:M,8,FALSE))),"-",VLOOKUP(L2335&amp;"-"&amp;E2335,'Np Quality'!A:M,8,FALSE)))</f>
        <v/>
      </c>
      <c r="R2334" s="283" t="str">
        <f>IF(ISBLANK(L2334),"",IF(OR(ISBLANK(VLOOKUP(L2334&amp;"-"&amp;E2334,'Np Quality'!A:M,9,FALSE)),ISERROR(VLOOKUP(L2334&amp;"-"&amp;E2334,'Np Quality'!A:M,9,FALSE))),"-",VLOOKUP(L2334&amp;"-"&amp;E2334,'Np Quality'!A:M,9,FALSE)))</f>
        <v/>
      </c>
      <c r="S2334" s="150"/>
      <c r="T2334" s="395" t="str">
        <f t="shared" si="250"/>
        <v/>
      </c>
      <c r="U2334" s="395" t="str">
        <f t="shared" si="247"/>
        <v/>
      </c>
      <c r="V2334" s="396"/>
      <c r="W2334" s="282"/>
    </row>
    <row r="2335" spans="1:23">
      <c r="A2335" s="382" t="str">
        <f t="shared" si="248"/>
        <v/>
      </c>
      <c r="B2335" s="383" t="str">
        <f t="shared" si="251"/>
        <v/>
      </c>
      <c r="C2335" s="236"/>
      <c r="D2335" s="282"/>
      <c r="E2335" s="384" t="str">
        <f t="shared" si="249"/>
        <v/>
      </c>
      <c r="F2335" s="388"/>
      <c r="G2335" s="243"/>
      <c r="H2335" s="244"/>
      <c r="I2335" s="243"/>
      <c r="J2335" s="244"/>
      <c r="K2335" s="244"/>
      <c r="L2335" s="244"/>
      <c r="M2335" s="244"/>
      <c r="N2335" s="290"/>
      <c r="O2335" s="391" t="str">
        <f>IF(ISBLANK(L2335),"",IF(OR(ISBLANK(VLOOKUP(L2335&amp;"-"&amp;E2335,'Np Quality'!A:M,6,FALSE)),ISERROR(VLOOKUP(L2335&amp;"-"&amp;E2335,'Np Quality'!A:M,6,FALSE))),"-",VLOOKUP(L2335&amp;"-"&amp;E2335,'Np Quality'!A:M,6,FALSE)))</f>
        <v/>
      </c>
      <c r="P2335" s="391" t="str">
        <f>IF(ISBLANK(L2335),"",IF(OR(ISBLANK(VLOOKUP(L2335&amp;"-"&amp;E2335,'Np Quality'!A:M,7,FALSE)),ISERROR(VLOOKUP(L2335&amp;"-"&amp;E2335,'Np Quality'!A:M,7,FALSE))),"-",VLOOKUP(L2335&amp;"-"&amp;E2335,'Np Quality'!A:M,7,FALSE)))</f>
        <v/>
      </c>
      <c r="Q2335" s="391" t="str">
        <f>IF(ISBLANK(L2335),"",IF(OR(ISBLANK(VLOOKUP(L2335&amp;"-"&amp;E2335,'Np Quality'!A:M,8,FALSE)),ISERROR(VLOOKUP(L2335&amp;"-"&amp;E2335,'Np Quality'!A:M,8,FALSE))),"-",VLOOKUP(L2335&amp;"-"&amp;E2335,'Np Quality'!A:M,8,FALSE)))</f>
        <v/>
      </c>
      <c r="R2335" s="283" t="str">
        <f>IF(ISBLANK(L2336),"",IF(OR(ISBLANK(VLOOKUP(L2336&amp;"-"&amp;E2336,'Np Quality'!A:M,9,FALSE)),ISERROR(VLOOKUP(L2336&amp;"-"&amp;E2336,'Np Quality'!A:M,9,FALSE))),"-",VLOOKUP(L2336&amp;"-"&amp;E2336,'Np Quality'!A:M,9,FALSE)))</f>
        <v/>
      </c>
      <c r="S2335" s="150"/>
      <c r="T2335" s="395" t="str">
        <f t="shared" si="250"/>
        <v/>
      </c>
      <c r="U2335" s="395" t="str">
        <f t="shared" si="247"/>
        <v/>
      </c>
      <c r="V2335" s="396"/>
      <c r="W2335" s="282"/>
    </row>
    <row r="2336" spans="1:23">
      <c r="A2336" s="382" t="str">
        <f t="shared" si="248"/>
        <v/>
      </c>
      <c r="B2336" s="383" t="str">
        <f t="shared" si="251"/>
        <v/>
      </c>
      <c r="C2336" s="236"/>
      <c r="D2336" s="282"/>
      <c r="E2336" s="384" t="str">
        <f t="shared" si="249"/>
        <v/>
      </c>
      <c r="F2336" s="388"/>
      <c r="G2336" s="243"/>
      <c r="H2336" s="244"/>
      <c r="I2336" s="243"/>
      <c r="J2336" s="244"/>
      <c r="K2336" s="244"/>
      <c r="L2336" s="244"/>
      <c r="M2336" s="244"/>
      <c r="N2336" s="290"/>
      <c r="O2336" s="391" t="str">
        <f>IF(ISBLANK(L2336),"",IF(OR(ISBLANK(VLOOKUP(L2336&amp;"-"&amp;E2336,'Np Quality'!A:M,6,FALSE)),ISERROR(VLOOKUP(L2336&amp;"-"&amp;E2336,'Np Quality'!A:M,6,FALSE))),"-",VLOOKUP(L2336&amp;"-"&amp;E2336,'Np Quality'!A:M,6,FALSE)))</f>
        <v/>
      </c>
      <c r="P2336" s="391" t="str">
        <f>IF(ISBLANK(L2336),"",IF(OR(ISBLANK(VLOOKUP(L2336&amp;"-"&amp;E2336,'Np Quality'!A:M,7,FALSE)),ISERROR(VLOOKUP(L2336&amp;"-"&amp;E2336,'Np Quality'!A:M,7,FALSE))),"-",VLOOKUP(L2336&amp;"-"&amp;E2336,'Np Quality'!A:M,7,FALSE)))</f>
        <v/>
      </c>
      <c r="Q2336" s="391" t="str">
        <f>IF(ISBLANK(L2336),"",IF(OR(ISBLANK(VLOOKUP(L2336&amp;"-"&amp;E2336,'Np Quality'!A:M,8,FALSE)),ISERROR(VLOOKUP(L2336&amp;"-"&amp;E2336,'Np Quality'!A:M,8,FALSE))),"-",VLOOKUP(L2336&amp;"-"&amp;E2336,'Np Quality'!A:M,8,FALSE)))</f>
        <v/>
      </c>
      <c r="R2336" s="283" t="str">
        <f>IF(ISBLANK(L2336),"",IF(OR(ISBLANK(VLOOKUP(L2336&amp;"-"&amp;E2336,'Np Quality'!A:M,9,FALSE)),ISERROR(VLOOKUP(L2336&amp;"-"&amp;E2336,'Np Quality'!A:M,9,FALSE))),"-",VLOOKUP(L2336&amp;"-"&amp;E2336,'Np Quality'!A:M,9,FALSE)))</f>
        <v/>
      </c>
      <c r="S2336" s="150"/>
      <c r="T2336" s="395" t="str">
        <f t="shared" si="250"/>
        <v/>
      </c>
      <c r="U2336" s="395" t="str">
        <f t="shared" si="247"/>
        <v/>
      </c>
      <c r="V2336" s="396"/>
      <c r="W2336" s="282"/>
    </row>
    <row r="2337" spans="1:23">
      <c r="A2337" s="382" t="str">
        <f t="shared" si="248"/>
        <v/>
      </c>
      <c r="B2337" s="383" t="str">
        <f t="shared" si="251"/>
        <v/>
      </c>
      <c r="C2337" s="236"/>
      <c r="D2337" s="282"/>
      <c r="E2337" s="384" t="str">
        <f t="shared" si="249"/>
        <v/>
      </c>
      <c r="F2337" s="388"/>
      <c r="G2337" s="243"/>
      <c r="H2337" s="244"/>
      <c r="I2337" s="243"/>
      <c r="J2337" s="244"/>
      <c r="K2337" s="244"/>
      <c r="L2337" s="244"/>
      <c r="M2337" s="244"/>
      <c r="N2337" s="290"/>
      <c r="O2337" s="391" t="str">
        <f>IF(ISBLANK(L2337),"",IF(OR(ISBLANK(VLOOKUP(L2337&amp;"-"&amp;E2337,'Np Quality'!A:M,6,FALSE)),ISERROR(VLOOKUP(L2337&amp;"-"&amp;E2337,'Np Quality'!A:M,6,FALSE))),"-",VLOOKUP(L2337&amp;"-"&amp;E2337,'Np Quality'!A:M,6,FALSE)))</f>
        <v/>
      </c>
      <c r="P2337" s="391" t="str">
        <f>IF(ISBLANK(L2337),"",IF(OR(ISBLANK(VLOOKUP(L2337&amp;"-"&amp;E2337,'Np Quality'!A:M,7,FALSE)),ISERROR(VLOOKUP(L2337&amp;"-"&amp;E2337,'Np Quality'!A:M,7,FALSE))),"-",VLOOKUP(L2337&amp;"-"&amp;E2337,'Np Quality'!A:M,7,FALSE)))</f>
        <v/>
      </c>
      <c r="Q2337" s="391" t="str">
        <f>IF(ISBLANK(L2337),"",IF(OR(ISBLANK(VLOOKUP(L2337&amp;"-"&amp;E2337,'Np Quality'!A:M,8,FALSE)),ISERROR(VLOOKUP(L2337&amp;"-"&amp;E2337,'Np Quality'!A:M,8,FALSE))),"-",VLOOKUP(L2337&amp;"-"&amp;E2337,'Np Quality'!A:M,8,FALSE)))</f>
        <v/>
      </c>
      <c r="R2337" s="283" t="str">
        <f>IF(ISBLANK(L2337),"",IF(OR(ISBLANK(VLOOKUP(L2337&amp;"-"&amp;E2337,'Np Quality'!A:M,9,FALSE)),ISERROR(VLOOKUP(L2337&amp;"-"&amp;E2337,'Np Quality'!A:M,9,FALSE))),"-",VLOOKUP(L2337&amp;"-"&amp;E2337,'Np Quality'!A:M,9,FALSE)))</f>
        <v/>
      </c>
      <c r="S2337" s="150"/>
      <c r="T2337" s="395" t="str">
        <f t="shared" si="250"/>
        <v/>
      </c>
      <c r="U2337" s="395" t="str">
        <f t="shared" si="247"/>
        <v/>
      </c>
      <c r="V2337" s="396"/>
      <c r="W2337" s="282"/>
    </row>
    <row r="2338" spans="1:23">
      <c r="A2338" s="382" t="str">
        <f t="shared" si="248"/>
        <v/>
      </c>
      <c r="B2338" s="383" t="str">
        <f t="shared" si="251"/>
        <v/>
      </c>
      <c r="C2338" s="236"/>
      <c r="D2338" s="282"/>
      <c r="E2338" s="384" t="str">
        <f t="shared" si="249"/>
        <v/>
      </c>
      <c r="F2338" s="388"/>
      <c r="G2338" s="243"/>
      <c r="H2338" s="244"/>
      <c r="I2338" s="243"/>
      <c r="J2338" s="244"/>
      <c r="K2338" s="244"/>
      <c r="L2338" s="244"/>
      <c r="M2338" s="244"/>
      <c r="N2338" s="290"/>
      <c r="O2338" s="391" t="str">
        <f>IF(ISBLANK(L2338),"",IF(OR(ISBLANK(VLOOKUP(L2338&amp;"-"&amp;E2338,'Np Quality'!A:M,6,FALSE)),ISERROR(VLOOKUP(L2338&amp;"-"&amp;E2338,'Np Quality'!A:M,6,FALSE))),"-",VLOOKUP(L2338&amp;"-"&amp;E2338,'Np Quality'!A:M,6,FALSE)))</f>
        <v/>
      </c>
      <c r="P2338" s="391" t="str">
        <f>IF(ISBLANK(L2338),"",IF(OR(ISBLANK(VLOOKUP(L2338&amp;"-"&amp;E2338,'Np Quality'!A:M,7,FALSE)),ISERROR(VLOOKUP(L2338&amp;"-"&amp;E2338,'Np Quality'!A:M,7,FALSE))),"-",VLOOKUP(L2338&amp;"-"&amp;E2338,'Np Quality'!A:M,7,FALSE)))</f>
        <v/>
      </c>
      <c r="Q2338" s="391" t="str">
        <f>IF(ISBLANK(L2338),"",IF(OR(ISBLANK(VLOOKUP(L2338&amp;"-"&amp;E2338,'Np Quality'!A:M,8,FALSE)),ISERROR(VLOOKUP(L2338&amp;"-"&amp;E2338,'Np Quality'!A:M,8,FALSE))),"-",VLOOKUP(L2338&amp;"-"&amp;E2338,'Np Quality'!A:M,8,FALSE)))</f>
        <v/>
      </c>
      <c r="R2338" s="283" t="str">
        <f>IF(ISBLANK(L2338),"",IF(OR(ISBLANK(VLOOKUP(L2338&amp;"-"&amp;E2338,'Np Quality'!A:M,9,FALSE)),ISERROR(VLOOKUP(L2338&amp;"-"&amp;E2338,'Np Quality'!A:M,9,FALSE))),"-",VLOOKUP(L2338&amp;"-"&amp;E2338,'Np Quality'!A:M,9,FALSE)))</f>
        <v/>
      </c>
      <c r="S2338" s="150"/>
      <c r="T2338" s="395" t="str">
        <f t="shared" si="250"/>
        <v/>
      </c>
      <c r="U2338" s="395" t="str">
        <f t="shared" si="247"/>
        <v/>
      </c>
      <c r="V2338" s="396"/>
      <c r="W2338" s="282"/>
    </row>
    <row r="2339" spans="1:23">
      <c r="A2339" s="382" t="str">
        <f t="shared" si="248"/>
        <v/>
      </c>
      <c r="B2339" s="383" t="str">
        <f t="shared" si="251"/>
        <v/>
      </c>
      <c r="C2339" s="236"/>
      <c r="D2339" s="282"/>
      <c r="E2339" s="384" t="str">
        <f t="shared" si="249"/>
        <v/>
      </c>
      <c r="F2339" s="388"/>
      <c r="G2339" s="243"/>
      <c r="H2339" s="244"/>
      <c r="I2339" s="243"/>
      <c r="J2339" s="244"/>
      <c r="K2339" s="244"/>
      <c r="L2339" s="244"/>
      <c r="M2339" s="244"/>
      <c r="N2339" s="290"/>
      <c r="O2339" s="391" t="str">
        <f>IF(ISBLANK(L2339),"",IF(OR(ISBLANK(VLOOKUP(L2339&amp;"-"&amp;E2339,'Np Quality'!A:M,6,FALSE)),ISERROR(VLOOKUP(L2339&amp;"-"&amp;E2339,'Np Quality'!A:M,6,FALSE))),"-",VLOOKUP(L2339&amp;"-"&amp;E2339,'Np Quality'!A:M,6,FALSE)))</f>
        <v/>
      </c>
      <c r="P2339" s="391" t="str">
        <f>IF(ISBLANK(L2339),"",IF(OR(ISBLANK(VLOOKUP(L2339&amp;"-"&amp;E2339,'Np Quality'!A:M,7,FALSE)),ISERROR(VLOOKUP(L2339&amp;"-"&amp;E2339,'Np Quality'!A:M,7,FALSE))),"-",VLOOKUP(L2339&amp;"-"&amp;E2339,'Np Quality'!A:M,7,FALSE)))</f>
        <v/>
      </c>
      <c r="Q2339" s="391" t="str">
        <f>IF(ISBLANK(L2339),"",IF(OR(ISBLANK(VLOOKUP(L2339&amp;"-"&amp;E2339,'Np Quality'!A:M,8,FALSE)),ISERROR(VLOOKUP(L2339&amp;"-"&amp;E2339,'Np Quality'!A:M,8,FALSE))),"-",VLOOKUP(L2339&amp;"-"&amp;E2339,'Np Quality'!A:M,8,FALSE)))</f>
        <v/>
      </c>
      <c r="R2339" s="283" t="str">
        <f>IF(ISBLANK(L2339),"",IF(OR(ISBLANK(VLOOKUP(L2339&amp;"-"&amp;E2339,'Np Quality'!A:M,9,FALSE)),ISERROR(VLOOKUP(L2339&amp;"-"&amp;E2339,'Np Quality'!A:M,9,FALSE))),"-",VLOOKUP(L2339&amp;"-"&amp;E2339,'Np Quality'!A:M,9,FALSE)))</f>
        <v/>
      </c>
      <c r="S2339" s="150"/>
      <c r="T2339" s="395" t="str">
        <f t="shared" si="250"/>
        <v/>
      </c>
      <c r="U2339" s="395" t="str">
        <f t="shared" si="247"/>
        <v/>
      </c>
      <c r="V2339" s="396"/>
      <c r="W2339" s="282"/>
    </row>
    <row r="2340" spans="1:23">
      <c r="A2340" s="382" t="str">
        <f t="shared" si="248"/>
        <v/>
      </c>
      <c r="B2340" s="383" t="str">
        <f t="shared" si="251"/>
        <v/>
      </c>
      <c r="C2340" s="236"/>
      <c r="D2340" s="282"/>
      <c r="E2340" s="384" t="str">
        <f t="shared" si="249"/>
        <v/>
      </c>
      <c r="F2340" s="388"/>
      <c r="G2340" s="243"/>
      <c r="H2340" s="244"/>
      <c r="I2340" s="243"/>
      <c r="J2340" s="244"/>
      <c r="K2340" s="244"/>
      <c r="L2340" s="244"/>
      <c r="M2340" s="244"/>
      <c r="N2340" s="290"/>
      <c r="O2340" s="391" t="str">
        <f>IF(ISBLANK(L2340),"",IF(OR(ISBLANK(VLOOKUP(L2340&amp;"-"&amp;E2340,'Np Quality'!A:M,6,FALSE)),ISERROR(VLOOKUP(L2340&amp;"-"&amp;E2340,'Np Quality'!A:M,6,FALSE))),"-",VLOOKUP(L2340&amp;"-"&amp;E2340,'Np Quality'!A:M,6,FALSE)))</f>
        <v/>
      </c>
      <c r="P2340" s="391" t="str">
        <f>IF(ISBLANK(L2340),"",IF(OR(ISBLANK(VLOOKUP(L2340&amp;"-"&amp;E2340,'Np Quality'!A:M,7,FALSE)),ISERROR(VLOOKUP(L2340&amp;"-"&amp;E2340,'Np Quality'!A:M,7,FALSE))),"-",VLOOKUP(L2340&amp;"-"&amp;E2340,'Np Quality'!A:M,7,FALSE)))</f>
        <v/>
      </c>
      <c r="Q2340" s="391" t="str">
        <f>IF(ISBLANK(L2340),"",IF(OR(ISBLANK(VLOOKUP(L2340&amp;"-"&amp;E2340,'Np Quality'!A:M,8,FALSE)),ISERROR(VLOOKUP(L2340&amp;"-"&amp;E2340,'Np Quality'!A:M,8,FALSE))),"-",VLOOKUP(L2340&amp;"-"&amp;E2340,'Np Quality'!A:M,8,FALSE)))</f>
        <v/>
      </c>
      <c r="R2340" s="283" t="str">
        <f>IF(ISBLANK(L2340),"",IF(OR(ISBLANK(VLOOKUP(L2340&amp;"-"&amp;E2340,'Np Quality'!A:M,9,FALSE)),ISERROR(VLOOKUP(L2340&amp;"-"&amp;E2340,'Np Quality'!A:M,9,FALSE))),"-",VLOOKUP(L2340&amp;"-"&amp;E2340,'Np Quality'!A:M,9,FALSE)))</f>
        <v/>
      </c>
      <c r="S2340" s="150"/>
      <c r="T2340" s="395" t="str">
        <f t="shared" si="250"/>
        <v/>
      </c>
      <c r="U2340" s="395" t="str">
        <f t="shared" si="247"/>
        <v/>
      </c>
      <c r="V2340" s="396"/>
      <c r="W2340" s="282"/>
    </row>
    <row r="2341" spans="1:23">
      <c r="A2341" s="382" t="str">
        <f t="shared" si="248"/>
        <v/>
      </c>
      <c r="B2341" s="383" t="str">
        <f t="shared" si="251"/>
        <v/>
      </c>
      <c r="C2341" s="236"/>
      <c r="D2341" s="282"/>
      <c r="E2341" s="384" t="str">
        <f t="shared" si="249"/>
        <v/>
      </c>
      <c r="F2341" s="388"/>
      <c r="G2341" s="243"/>
      <c r="H2341" s="244"/>
      <c r="I2341" s="243"/>
      <c r="J2341" s="244"/>
      <c r="K2341" s="244"/>
      <c r="L2341" s="244"/>
      <c r="M2341" s="244"/>
      <c r="N2341" s="290"/>
      <c r="O2341" s="391" t="str">
        <f>IF(ISBLANK(L2341),"",IF(OR(ISBLANK(VLOOKUP(L2341&amp;"-"&amp;E2341,'Np Quality'!A:M,6,FALSE)),ISERROR(VLOOKUP(L2341&amp;"-"&amp;E2341,'Np Quality'!A:M,6,FALSE))),"-",VLOOKUP(L2341&amp;"-"&amp;E2341,'Np Quality'!A:M,6,FALSE)))</f>
        <v/>
      </c>
      <c r="P2341" s="391" t="str">
        <f>IF(ISBLANK(L2341),"",IF(OR(ISBLANK(VLOOKUP(L2341&amp;"-"&amp;E2341,'Np Quality'!A:M,7,FALSE)),ISERROR(VLOOKUP(L2341&amp;"-"&amp;E2341,'Np Quality'!A:M,7,FALSE))),"-",VLOOKUP(L2341&amp;"-"&amp;E2341,'Np Quality'!A:M,7,FALSE)))</f>
        <v/>
      </c>
      <c r="Q2341" s="391" t="str">
        <f>IF(ISBLANK(L2341),"",IF(OR(ISBLANK(VLOOKUP(L2341&amp;"-"&amp;E2341,'Np Quality'!A:M,8,FALSE)),ISERROR(VLOOKUP(L2341&amp;"-"&amp;E2341,'Np Quality'!A:M,8,FALSE))),"-",VLOOKUP(L2341&amp;"-"&amp;E2341,'Np Quality'!A:M,8,FALSE)))</f>
        <v/>
      </c>
      <c r="R2341" s="283" t="str">
        <f>IF(ISBLANK(L2341),"",IF(OR(ISBLANK(VLOOKUP(L2341&amp;"-"&amp;E2341,'Np Quality'!A:M,9,FALSE)),ISERROR(VLOOKUP(L2341&amp;"-"&amp;E2341,'Np Quality'!A:M,9,FALSE))),"-",VLOOKUP(L2341&amp;"-"&amp;E2341,'Np Quality'!A:M,9,FALSE)))</f>
        <v/>
      </c>
      <c r="S2341" s="150"/>
      <c r="T2341" s="395" t="str">
        <f t="shared" si="250"/>
        <v/>
      </c>
      <c r="U2341" s="395" t="str">
        <f t="shared" si="247"/>
        <v/>
      </c>
      <c r="V2341" s="396"/>
      <c r="W2341" s="282"/>
    </row>
    <row r="2342" spans="1:23">
      <c r="A2342" s="382" t="str">
        <f t="shared" si="248"/>
        <v/>
      </c>
      <c r="B2342" s="383" t="str">
        <f t="shared" si="251"/>
        <v/>
      </c>
      <c r="C2342" s="236"/>
      <c r="D2342" s="282"/>
      <c r="E2342" s="384" t="str">
        <f t="shared" si="249"/>
        <v/>
      </c>
      <c r="F2342" s="388"/>
      <c r="G2342" s="243"/>
      <c r="H2342" s="244"/>
      <c r="I2342" s="243"/>
      <c r="J2342" s="244"/>
      <c r="K2342" s="244"/>
      <c r="L2342" s="244"/>
      <c r="M2342" s="244"/>
      <c r="N2342" s="290"/>
      <c r="O2342" s="391" t="str">
        <f>IF(ISBLANK(L2343),"",IF(OR(ISBLANK(VLOOKUP(L2343&amp;"-"&amp;E2343,'Np Quality'!A:M,6,FALSE)),ISERROR(VLOOKUP(L2343&amp;"-"&amp;E2343,'Np Quality'!A:M,6,FALSE))),"-",VLOOKUP(L2343&amp;"-"&amp;E2343,'Np Quality'!A:M,6,FALSE)))</f>
        <v/>
      </c>
      <c r="P2342" s="391" t="str">
        <f>IF(ISBLANK(L2342),"",IF(OR(ISBLANK(VLOOKUP(L2342&amp;"-"&amp;E2342,'Np Quality'!A:M,7,FALSE)),ISERROR(VLOOKUP(L2342&amp;"-"&amp;E2342,'Np Quality'!A:M,7,FALSE))),"-",VLOOKUP(L2342&amp;"-"&amp;E2342,'Np Quality'!A:M,7,FALSE)))</f>
        <v/>
      </c>
      <c r="Q2342" s="391" t="str">
        <f>IF(ISBLANK(L2342),"",IF(OR(ISBLANK(VLOOKUP(L2342&amp;"-"&amp;E2342,'Np Quality'!A:M,8,FALSE)),ISERROR(VLOOKUP(L2342&amp;"-"&amp;E2342,'Np Quality'!A:M,8,FALSE))),"-",VLOOKUP(L2342&amp;"-"&amp;E2342,'Np Quality'!A:M,8,FALSE)))</f>
        <v/>
      </c>
      <c r="R2342" s="283" t="str">
        <f>IF(ISBLANK(L2342),"",IF(OR(ISBLANK(VLOOKUP(L2342&amp;"-"&amp;E2342,'Np Quality'!A:M,9,FALSE)),ISERROR(VLOOKUP(L2342&amp;"-"&amp;E2342,'Np Quality'!A:M,9,FALSE))),"-",VLOOKUP(L2342&amp;"-"&amp;E2342,'Np Quality'!A:M,9,FALSE)))</f>
        <v/>
      </c>
      <c r="S2342" s="150"/>
      <c r="T2342" s="395" t="str">
        <f t="shared" si="250"/>
        <v/>
      </c>
      <c r="U2342" s="395" t="str">
        <f t="shared" si="247"/>
        <v/>
      </c>
      <c r="V2342" s="396"/>
      <c r="W2342" s="282"/>
    </row>
    <row r="2343" spans="1:23">
      <c r="A2343" s="382" t="str">
        <f t="shared" si="248"/>
        <v/>
      </c>
      <c r="B2343" s="383" t="str">
        <f t="shared" si="251"/>
        <v/>
      </c>
      <c r="C2343" s="236"/>
      <c r="D2343" s="282"/>
      <c r="E2343" s="384" t="str">
        <f t="shared" si="249"/>
        <v/>
      </c>
      <c r="F2343" s="388"/>
      <c r="G2343" s="243"/>
      <c r="H2343" s="244"/>
      <c r="I2343" s="243"/>
      <c r="J2343" s="244"/>
      <c r="K2343" s="244"/>
      <c r="L2343" s="244"/>
      <c r="M2343" s="244"/>
      <c r="N2343" s="290"/>
      <c r="O2343" s="391" t="str">
        <f>IF(ISBLANK(L2343),"",IF(OR(ISBLANK(VLOOKUP(L2343&amp;"-"&amp;E2343,'Np Quality'!A:M,6,FALSE)),ISERROR(VLOOKUP(L2343&amp;"-"&amp;E2343,'Np Quality'!A:M,6,FALSE))),"-",VLOOKUP(L2343&amp;"-"&amp;E2343,'Np Quality'!A:M,6,FALSE)))</f>
        <v/>
      </c>
      <c r="P2343" s="391" t="str">
        <f>IF(ISBLANK(L2344),"",IF(OR(ISBLANK(VLOOKUP(L2344&amp;"-"&amp;E2344,'Np Quality'!A:M,7,FALSE)),ISERROR(VLOOKUP(L2344&amp;"-"&amp;E2344,'Np Quality'!A:M,7,FALSE))),"-",VLOOKUP(L2344&amp;"-"&amp;E2344,'Np Quality'!A:M,7,FALSE)))</f>
        <v/>
      </c>
      <c r="Q2343" s="391" t="str">
        <f>IF(ISBLANK(L2343),"",IF(OR(ISBLANK(VLOOKUP(L2343&amp;"-"&amp;E2343,'Np Quality'!A:M,8,FALSE)),ISERROR(VLOOKUP(L2343&amp;"-"&amp;E2343,'Np Quality'!A:M,8,FALSE))),"-",VLOOKUP(L2343&amp;"-"&amp;E2343,'Np Quality'!A:M,8,FALSE)))</f>
        <v/>
      </c>
      <c r="R2343" s="283" t="str">
        <f>IF(ISBLANK(L2343),"",IF(OR(ISBLANK(VLOOKUP(L2343&amp;"-"&amp;E2343,'Np Quality'!A:M,9,FALSE)),ISERROR(VLOOKUP(L2343&amp;"-"&amp;E2343,'Np Quality'!A:M,9,FALSE))),"-",VLOOKUP(L2343&amp;"-"&amp;E2343,'Np Quality'!A:M,9,FALSE)))</f>
        <v/>
      </c>
      <c r="S2343" s="150"/>
      <c r="T2343" s="395" t="str">
        <f t="shared" si="250"/>
        <v/>
      </c>
      <c r="U2343" s="395" t="str">
        <f t="shared" si="247"/>
        <v/>
      </c>
      <c r="V2343" s="396"/>
      <c r="W2343" s="282"/>
    </row>
    <row r="2344" spans="1:23">
      <c r="A2344" s="382" t="str">
        <f t="shared" si="248"/>
        <v/>
      </c>
      <c r="B2344" s="383" t="str">
        <f t="shared" si="251"/>
        <v/>
      </c>
      <c r="C2344" s="236"/>
      <c r="D2344" s="282"/>
      <c r="E2344" s="384" t="str">
        <f t="shared" si="249"/>
        <v/>
      </c>
      <c r="F2344" s="388"/>
      <c r="G2344" s="243"/>
      <c r="H2344" s="244"/>
      <c r="I2344" s="243"/>
      <c r="J2344" s="244"/>
      <c r="K2344" s="244"/>
      <c r="L2344" s="244"/>
      <c r="M2344" s="244"/>
      <c r="N2344" s="290"/>
      <c r="O2344" s="391" t="str">
        <f>IF(ISBLANK(L2344),"",IF(OR(ISBLANK(VLOOKUP(L2344&amp;"-"&amp;E2344,'Np Quality'!A:M,6,FALSE)),ISERROR(VLOOKUP(L2344&amp;"-"&amp;E2344,'Np Quality'!A:M,6,FALSE))),"-",VLOOKUP(L2344&amp;"-"&amp;E2344,'Np Quality'!A:M,6,FALSE)))</f>
        <v/>
      </c>
      <c r="P2344" s="391" t="str">
        <f>IF(ISBLANK(L2344),"",IF(OR(ISBLANK(VLOOKUP(L2344&amp;"-"&amp;E2344,'Np Quality'!A:M,7,FALSE)),ISERROR(VLOOKUP(L2344&amp;"-"&amp;E2344,'Np Quality'!A:M,7,FALSE))),"-",VLOOKUP(L2344&amp;"-"&amp;E2344,'Np Quality'!A:M,7,FALSE)))</f>
        <v/>
      </c>
      <c r="Q2344" s="391" t="str">
        <f>IF(ISBLANK(L2345),"",IF(OR(ISBLANK(VLOOKUP(L2345&amp;"-"&amp;E2345,'Np Quality'!A:M,8,FALSE)),ISERROR(VLOOKUP(L2345&amp;"-"&amp;E2345,'Np Quality'!A:M,8,FALSE))),"-",VLOOKUP(L2345&amp;"-"&amp;E2345,'Np Quality'!A:M,8,FALSE)))</f>
        <v/>
      </c>
      <c r="R2344" s="283" t="str">
        <f>IF(ISBLANK(L2344),"",IF(OR(ISBLANK(VLOOKUP(L2344&amp;"-"&amp;E2344,'Np Quality'!A:M,9,FALSE)),ISERROR(VLOOKUP(L2344&amp;"-"&amp;E2344,'Np Quality'!A:M,9,FALSE))),"-",VLOOKUP(L2344&amp;"-"&amp;E2344,'Np Quality'!A:M,9,FALSE)))</f>
        <v/>
      </c>
      <c r="S2344" s="150"/>
      <c r="T2344" s="395" t="str">
        <f t="shared" si="250"/>
        <v/>
      </c>
      <c r="U2344" s="395" t="str">
        <f t="shared" si="247"/>
        <v/>
      </c>
      <c r="V2344" s="396"/>
      <c r="W2344" s="282"/>
    </row>
    <row r="2345" spans="1:23">
      <c r="A2345" s="382" t="str">
        <f t="shared" si="248"/>
        <v/>
      </c>
      <c r="B2345" s="383" t="str">
        <f t="shared" si="251"/>
        <v/>
      </c>
      <c r="C2345" s="236"/>
      <c r="D2345" s="282"/>
      <c r="E2345" s="384" t="str">
        <f t="shared" si="249"/>
        <v/>
      </c>
      <c r="F2345" s="388"/>
      <c r="G2345" s="243"/>
      <c r="H2345" s="244"/>
      <c r="I2345" s="243"/>
      <c r="J2345" s="244"/>
      <c r="K2345" s="244"/>
      <c r="L2345" s="244"/>
      <c r="M2345" s="244"/>
      <c r="N2345" s="290"/>
      <c r="O2345" s="391" t="str">
        <f>IF(ISBLANK(L2345),"",IF(OR(ISBLANK(VLOOKUP(L2345&amp;"-"&amp;E2345,'Np Quality'!A:M,6,FALSE)),ISERROR(VLOOKUP(L2345&amp;"-"&amp;E2345,'Np Quality'!A:M,6,FALSE))),"-",VLOOKUP(L2345&amp;"-"&amp;E2345,'Np Quality'!A:M,6,FALSE)))</f>
        <v/>
      </c>
      <c r="P2345" s="391" t="str">
        <f>IF(ISBLANK(L2345),"",IF(OR(ISBLANK(VLOOKUP(L2345&amp;"-"&amp;E2345,'Np Quality'!A:M,7,FALSE)),ISERROR(VLOOKUP(L2345&amp;"-"&amp;E2345,'Np Quality'!A:M,7,FALSE))),"-",VLOOKUP(L2345&amp;"-"&amp;E2345,'Np Quality'!A:M,7,FALSE)))</f>
        <v/>
      </c>
      <c r="Q2345" s="391" t="str">
        <f>IF(ISBLANK(L2345),"",IF(OR(ISBLANK(VLOOKUP(L2345&amp;"-"&amp;E2345,'Np Quality'!A:M,8,FALSE)),ISERROR(VLOOKUP(L2345&amp;"-"&amp;E2345,'Np Quality'!A:M,8,FALSE))),"-",VLOOKUP(L2345&amp;"-"&amp;E2345,'Np Quality'!A:M,8,FALSE)))</f>
        <v/>
      </c>
      <c r="R2345" s="283" t="str">
        <f>IF(ISBLANK(L2346),"",IF(OR(ISBLANK(VLOOKUP(L2346&amp;"-"&amp;E2346,'Np Quality'!A:M,9,FALSE)),ISERROR(VLOOKUP(L2346&amp;"-"&amp;E2346,'Np Quality'!A:M,9,FALSE))),"-",VLOOKUP(L2346&amp;"-"&amp;E2346,'Np Quality'!A:M,9,FALSE)))</f>
        <v/>
      </c>
      <c r="S2345" s="150"/>
      <c r="T2345" s="395" t="str">
        <f t="shared" si="250"/>
        <v/>
      </c>
      <c r="U2345" s="395" t="str">
        <f t="shared" si="247"/>
        <v/>
      </c>
      <c r="V2345" s="396"/>
      <c r="W2345" s="282"/>
    </row>
    <row r="2346" spans="1:23">
      <c r="A2346" s="382" t="str">
        <f t="shared" si="248"/>
        <v/>
      </c>
      <c r="B2346" s="383" t="str">
        <f t="shared" si="251"/>
        <v/>
      </c>
      <c r="C2346" s="236"/>
      <c r="D2346" s="282"/>
      <c r="E2346" s="384" t="str">
        <f t="shared" si="249"/>
        <v/>
      </c>
      <c r="F2346" s="388"/>
      <c r="G2346" s="243"/>
      <c r="H2346" s="244"/>
      <c r="I2346" s="243"/>
      <c r="J2346" s="244"/>
      <c r="K2346" s="244"/>
      <c r="L2346" s="244"/>
      <c r="M2346" s="244"/>
      <c r="N2346" s="290"/>
      <c r="O2346" s="391" t="str">
        <f>IF(ISBLANK(L2346),"",IF(OR(ISBLANK(VLOOKUP(L2346&amp;"-"&amp;E2346,'Np Quality'!A:M,6,FALSE)),ISERROR(VLOOKUP(L2346&amp;"-"&amp;E2346,'Np Quality'!A:M,6,FALSE))),"-",VLOOKUP(L2346&amp;"-"&amp;E2346,'Np Quality'!A:M,6,FALSE)))</f>
        <v/>
      </c>
      <c r="P2346" s="391" t="str">
        <f>IF(ISBLANK(L2346),"",IF(OR(ISBLANK(VLOOKUP(L2346&amp;"-"&amp;E2346,'Np Quality'!A:M,7,FALSE)),ISERROR(VLOOKUP(L2346&amp;"-"&amp;E2346,'Np Quality'!A:M,7,FALSE))),"-",VLOOKUP(L2346&amp;"-"&amp;E2346,'Np Quality'!A:M,7,FALSE)))</f>
        <v/>
      </c>
      <c r="Q2346" s="391" t="str">
        <f>IF(ISBLANK(L2346),"",IF(OR(ISBLANK(VLOOKUP(L2346&amp;"-"&amp;E2346,'Np Quality'!A:M,8,FALSE)),ISERROR(VLOOKUP(L2346&amp;"-"&amp;E2346,'Np Quality'!A:M,8,FALSE))),"-",VLOOKUP(L2346&amp;"-"&amp;E2346,'Np Quality'!A:M,8,FALSE)))</f>
        <v/>
      </c>
      <c r="R2346" s="283" t="str">
        <f>IF(ISBLANK(L2346),"",IF(OR(ISBLANK(VLOOKUP(L2346&amp;"-"&amp;E2346,'Np Quality'!A:M,9,FALSE)),ISERROR(VLOOKUP(L2346&amp;"-"&amp;E2346,'Np Quality'!A:M,9,FALSE))),"-",VLOOKUP(L2346&amp;"-"&amp;E2346,'Np Quality'!A:M,9,FALSE)))</f>
        <v/>
      </c>
      <c r="S2346" s="150"/>
      <c r="T2346" s="395" t="str">
        <f t="shared" si="250"/>
        <v/>
      </c>
      <c r="U2346" s="395" t="str">
        <f t="shared" si="247"/>
        <v/>
      </c>
      <c r="V2346" s="396"/>
      <c r="W2346" s="282"/>
    </row>
    <row r="2347" spans="1:23">
      <c r="A2347" s="382" t="str">
        <f t="shared" si="248"/>
        <v/>
      </c>
      <c r="B2347" s="383" t="str">
        <f t="shared" si="251"/>
        <v/>
      </c>
      <c r="C2347" s="236"/>
      <c r="D2347" s="282"/>
      <c r="E2347" s="384" t="str">
        <f t="shared" si="249"/>
        <v/>
      </c>
      <c r="F2347" s="388"/>
      <c r="G2347" s="243"/>
      <c r="H2347" s="244"/>
      <c r="I2347" s="243"/>
      <c r="J2347" s="244"/>
      <c r="K2347" s="244"/>
      <c r="L2347" s="244"/>
      <c r="M2347" s="244"/>
      <c r="N2347" s="290"/>
      <c r="O2347" s="391" t="str">
        <f>IF(ISBLANK(L2357),"",IF(OR(ISBLANK(VLOOKUP(L2357&amp;"-"&amp;E2357,'Np Quality'!A:M,6,FALSE)),ISERROR(VLOOKUP(L2357&amp;"-"&amp;E2357,'Np Quality'!A:M,6,FALSE))),"-",VLOOKUP(L2357&amp;"-"&amp;E2357,'Np Quality'!A:M,6,FALSE)))</f>
        <v/>
      </c>
      <c r="P2347" s="391" t="str">
        <f>IF(ISBLANK(L2347),"",IF(OR(ISBLANK(VLOOKUP(L2347&amp;"-"&amp;E2347,'Np Quality'!A:M,7,FALSE)),ISERROR(VLOOKUP(L2347&amp;"-"&amp;E2347,'Np Quality'!A:M,7,FALSE))),"-",VLOOKUP(L2347&amp;"-"&amp;E2347,'Np Quality'!A:M,7,FALSE)))</f>
        <v/>
      </c>
      <c r="Q2347" s="391" t="str">
        <f>IF(ISBLANK(L2347),"",IF(OR(ISBLANK(VLOOKUP(L2347&amp;"-"&amp;E2347,'Np Quality'!A:M,8,FALSE)),ISERROR(VLOOKUP(L2347&amp;"-"&amp;E2347,'Np Quality'!A:M,8,FALSE))),"-",VLOOKUP(L2347&amp;"-"&amp;E2347,'Np Quality'!A:M,8,FALSE)))</f>
        <v/>
      </c>
      <c r="R2347" s="283" t="str">
        <f>IF(ISBLANK(L2347),"",IF(OR(ISBLANK(VLOOKUP(L2347&amp;"-"&amp;E2347,'Np Quality'!A:M,9,FALSE)),ISERROR(VLOOKUP(L2347&amp;"-"&amp;E2347,'Np Quality'!A:M,9,FALSE))),"-",VLOOKUP(L2347&amp;"-"&amp;E2347,'Np Quality'!A:M,9,FALSE)))</f>
        <v/>
      </c>
      <c r="S2347" s="150"/>
      <c r="T2347" s="395" t="str">
        <f t="shared" si="250"/>
        <v/>
      </c>
      <c r="U2347" s="395" t="str">
        <f t="shared" si="247"/>
        <v/>
      </c>
      <c r="V2347" s="396"/>
      <c r="W2347" s="282"/>
    </row>
    <row r="2348" spans="1:23">
      <c r="A2348" s="382" t="str">
        <f t="shared" si="248"/>
        <v/>
      </c>
      <c r="B2348" s="383" t="str">
        <f t="shared" si="251"/>
        <v/>
      </c>
      <c r="C2348" s="236"/>
      <c r="D2348" s="282"/>
      <c r="E2348" s="384" t="str">
        <f t="shared" si="249"/>
        <v/>
      </c>
      <c r="F2348" s="388"/>
      <c r="G2348" s="243"/>
      <c r="H2348" s="244"/>
      <c r="I2348" s="243"/>
      <c r="J2348" s="244"/>
      <c r="K2348" s="244"/>
      <c r="L2348" s="244"/>
      <c r="M2348" s="244"/>
      <c r="N2348" s="290"/>
      <c r="O2348" s="391" t="str">
        <f>IF(ISBLANK(L2358),"",IF(OR(ISBLANK(VLOOKUP(L2358&amp;"-"&amp;E2358,'Np Quality'!A:M,6,FALSE)),ISERROR(VLOOKUP(L2358&amp;"-"&amp;E2358,'Np Quality'!A:M,6,FALSE))),"-",VLOOKUP(L2358&amp;"-"&amp;E2358,'Np Quality'!A:M,6,FALSE)))</f>
        <v/>
      </c>
      <c r="P2348" s="391" t="str">
        <f>IF(ISBLANK(L2348),"",IF(OR(ISBLANK(VLOOKUP(L2348&amp;"-"&amp;E2348,'Np Quality'!A:M,7,FALSE)),ISERROR(VLOOKUP(L2348&amp;"-"&amp;E2348,'Np Quality'!A:M,7,FALSE))),"-",VLOOKUP(L2348&amp;"-"&amp;E2348,'Np Quality'!A:M,7,FALSE)))</f>
        <v/>
      </c>
      <c r="Q2348" s="391" t="str">
        <f>IF(ISBLANK(L2348),"",IF(OR(ISBLANK(VLOOKUP(L2348&amp;"-"&amp;E2348,'Np Quality'!A:M,8,FALSE)),ISERROR(VLOOKUP(L2348&amp;"-"&amp;E2348,'Np Quality'!A:M,8,FALSE))),"-",VLOOKUP(L2348&amp;"-"&amp;E2348,'Np Quality'!A:M,8,FALSE)))</f>
        <v/>
      </c>
      <c r="R2348" s="283" t="str">
        <f>IF(ISBLANK(L2348),"",IF(OR(ISBLANK(VLOOKUP(L2348&amp;"-"&amp;E2348,'Np Quality'!A:M,9,FALSE)),ISERROR(VLOOKUP(L2348&amp;"-"&amp;E2348,'Np Quality'!A:M,9,FALSE))),"-",VLOOKUP(L2348&amp;"-"&amp;E2348,'Np Quality'!A:M,9,FALSE)))</f>
        <v/>
      </c>
      <c r="S2348" s="150"/>
      <c r="T2348" s="395" t="str">
        <f t="shared" si="250"/>
        <v/>
      </c>
      <c r="U2348" s="395" t="str">
        <f t="shared" si="247"/>
        <v/>
      </c>
      <c r="V2348" s="396"/>
      <c r="W2348" s="282"/>
    </row>
    <row r="2349" spans="1:23">
      <c r="A2349" s="382" t="str">
        <f t="shared" si="248"/>
        <v/>
      </c>
      <c r="B2349" s="383" t="str">
        <f t="shared" si="251"/>
        <v/>
      </c>
      <c r="C2349" s="236"/>
      <c r="D2349" s="282"/>
      <c r="E2349" s="384" t="str">
        <f t="shared" si="249"/>
        <v/>
      </c>
      <c r="F2349" s="388"/>
      <c r="G2349" s="243"/>
      <c r="H2349" s="244"/>
      <c r="I2349" s="243"/>
      <c r="J2349" s="244"/>
      <c r="K2349" s="244"/>
      <c r="L2349" s="244"/>
      <c r="M2349" s="244"/>
      <c r="N2349" s="290"/>
      <c r="O2349" s="391" t="str">
        <f>IF(ISBLANK(L2359),"",IF(OR(ISBLANK(VLOOKUP(L2359&amp;"-"&amp;E2359,'Np Quality'!A:M,6,FALSE)),ISERROR(VLOOKUP(L2359&amp;"-"&amp;E2359,'Np Quality'!A:M,6,FALSE))),"-",VLOOKUP(L2359&amp;"-"&amp;E2359,'Np Quality'!A:M,6,FALSE)))</f>
        <v/>
      </c>
      <c r="P2349" s="391" t="str">
        <f>IF(ISBLANK(L2349),"",IF(OR(ISBLANK(VLOOKUP(L2349&amp;"-"&amp;E2349,'Np Quality'!A:M,7,FALSE)),ISERROR(VLOOKUP(L2349&amp;"-"&amp;E2349,'Np Quality'!A:M,7,FALSE))),"-",VLOOKUP(L2349&amp;"-"&amp;E2349,'Np Quality'!A:M,7,FALSE)))</f>
        <v/>
      </c>
      <c r="Q2349" s="391" t="str">
        <f>IF(ISBLANK(L2349),"",IF(OR(ISBLANK(VLOOKUP(L2349&amp;"-"&amp;E2349,'Np Quality'!A:M,8,FALSE)),ISERROR(VLOOKUP(L2349&amp;"-"&amp;E2349,'Np Quality'!A:M,8,FALSE))),"-",VLOOKUP(L2349&amp;"-"&amp;E2349,'Np Quality'!A:M,8,FALSE)))</f>
        <v/>
      </c>
      <c r="R2349" s="283" t="str">
        <f>IF(ISBLANK(L2349),"",IF(OR(ISBLANK(VLOOKUP(L2349&amp;"-"&amp;E2349,'Np Quality'!A:M,9,FALSE)),ISERROR(VLOOKUP(L2349&amp;"-"&amp;E2349,'Np Quality'!A:M,9,FALSE))),"-",VLOOKUP(L2349&amp;"-"&amp;E2349,'Np Quality'!A:M,9,FALSE)))</f>
        <v/>
      </c>
      <c r="S2349" s="150"/>
      <c r="T2349" s="395" t="str">
        <f t="shared" si="250"/>
        <v/>
      </c>
      <c r="U2349" s="395" t="str">
        <f t="shared" si="247"/>
        <v/>
      </c>
      <c r="V2349" s="396"/>
      <c r="W2349" s="282"/>
    </row>
    <row r="2350" spans="1:23">
      <c r="A2350" s="382" t="str">
        <f t="shared" si="248"/>
        <v/>
      </c>
      <c r="B2350" s="383" t="str">
        <f t="shared" si="251"/>
        <v/>
      </c>
      <c r="C2350" s="236"/>
      <c r="D2350" s="282"/>
      <c r="E2350" s="384" t="str">
        <f t="shared" si="249"/>
        <v/>
      </c>
      <c r="F2350" s="388"/>
      <c r="G2350" s="243"/>
      <c r="H2350" s="244"/>
      <c r="I2350" s="243"/>
      <c r="J2350" s="244"/>
      <c r="K2350" s="244"/>
      <c r="L2350" s="244"/>
      <c r="M2350" s="244"/>
      <c r="N2350" s="290"/>
      <c r="O2350" s="391" t="str">
        <f>IF(ISBLANK(L2360),"",IF(OR(ISBLANK(VLOOKUP(L2360&amp;"-"&amp;E2360,'Np Quality'!A:M,6,FALSE)),ISERROR(VLOOKUP(L2360&amp;"-"&amp;E2360,'Np Quality'!A:M,6,FALSE))),"-",VLOOKUP(L2360&amp;"-"&amp;E2360,'Np Quality'!A:M,6,FALSE)))</f>
        <v/>
      </c>
      <c r="P2350" s="391" t="str">
        <f>IF(ISBLANK(L2350),"",IF(OR(ISBLANK(VLOOKUP(L2350&amp;"-"&amp;E2350,'Np Quality'!A:M,7,FALSE)),ISERROR(VLOOKUP(L2350&amp;"-"&amp;E2350,'Np Quality'!A:M,7,FALSE))),"-",VLOOKUP(L2350&amp;"-"&amp;E2350,'Np Quality'!A:M,7,FALSE)))</f>
        <v/>
      </c>
      <c r="Q2350" s="391" t="str">
        <f>IF(ISBLANK(L2350),"",IF(OR(ISBLANK(VLOOKUP(L2350&amp;"-"&amp;E2350,'Np Quality'!A:M,8,FALSE)),ISERROR(VLOOKUP(L2350&amp;"-"&amp;E2350,'Np Quality'!A:M,8,FALSE))),"-",VLOOKUP(L2350&amp;"-"&amp;E2350,'Np Quality'!A:M,8,FALSE)))</f>
        <v/>
      </c>
      <c r="R2350" s="283" t="str">
        <f>IF(ISBLANK(L2350),"",IF(OR(ISBLANK(VLOOKUP(L2350&amp;"-"&amp;E2350,'Np Quality'!A:M,9,FALSE)),ISERROR(VLOOKUP(L2350&amp;"-"&amp;E2350,'Np Quality'!A:M,9,FALSE))),"-",VLOOKUP(L2350&amp;"-"&amp;E2350,'Np Quality'!A:M,9,FALSE)))</f>
        <v/>
      </c>
      <c r="S2350" s="150"/>
      <c r="T2350" s="395" t="str">
        <f t="shared" si="250"/>
        <v/>
      </c>
      <c r="U2350" s="395" t="str">
        <f t="shared" si="247"/>
        <v/>
      </c>
      <c r="V2350" s="396"/>
      <c r="W2350" s="282"/>
    </row>
    <row r="2351" spans="1:23">
      <c r="A2351" s="382" t="str">
        <f t="shared" si="248"/>
        <v/>
      </c>
      <c r="B2351" s="383" t="str">
        <f t="shared" si="251"/>
        <v/>
      </c>
      <c r="C2351" s="236"/>
      <c r="D2351" s="282"/>
      <c r="E2351" s="384" t="str">
        <f t="shared" si="249"/>
        <v/>
      </c>
      <c r="F2351" s="388"/>
      <c r="G2351" s="243"/>
      <c r="H2351" s="244"/>
      <c r="I2351" s="243"/>
      <c r="J2351" s="244"/>
      <c r="K2351" s="244"/>
      <c r="L2351" s="244"/>
      <c r="M2351" s="244"/>
      <c r="N2351" s="290"/>
      <c r="O2351" s="391" t="str">
        <f>IF(ISBLANK(L2361),"",IF(OR(ISBLANK(VLOOKUP(L2361&amp;"-"&amp;E2361,'Np Quality'!A:M,6,FALSE)),ISERROR(VLOOKUP(L2361&amp;"-"&amp;E2361,'Np Quality'!A:M,6,FALSE))),"-",VLOOKUP(L2361&amp;"-"&amp;E2361,'Np Quality'!A:M,6,FALSE)))</f>
        <v/>
      </c>
      <c r="P2351" s="391" t="str">
        <f>IF(ISBLANK(L2351),"",IF(OR(ISBLANK(VLOOKUP(L2351&amp;"-"&amp;E2351,'Np Quality'!A:M,7,FALSE)),ISERROR(VLOOKUP(L2351&amp;"-"&amp;E2351,'Np Quality'!A:M,7,FALSE))),"-",VLOOKUP(L2351&amp;"-"&amp;E2351,'Np Quality'!A:M,7,FALSE)))</f>
        <v/>
      </c>
      <c r="Q2351" s="391" t="str">
        <f>IF(ISBLANK(L2351),"",IF(OR(ISBLANK(VLOOKUP(L2351&amp;"-"&amp;E2351,'Np Quality'!A:M,8,FALSE)),ISERROR(VLOOKUP(L2351&amp;"-"&amp;E2351,'Np Quality'!A:M,8,FALSE))),"-",VLOOKUP(L2351&amp;"-"&amp;E2351,'Np Quality'!A:M,8,FALSE)))</f>
        <v/>
      </c>
      <c r="R2351" s="283" t="str">
        <f>IF(ISBLANK(L2351),"",IF(OR(ISBLANK(VLOOKUP(L2351&amp;"-"&amp;E2351,'Np Quality'!A:M,9,FALSE)),ISERROR(VLOOKUP(L2351&amp;"-"&amp;E2351,'Np Quality'!A:M,9,FALSE))),"-",VLOOKUP(L2351&amp;"-"&amp;E2351,'Np Quality'!A:M,9,FALSE)))</f>
        <v/>
      </c>
      <c r="S2351" s="150"/>
      <c r="T2351" s="395" t="str">
        <f t="shared" si="250"/>
        <v/>
      </c>
      <c r="U2351" s="395" t="str">
        <f t="shared" si="247"/>
        <v/>
      </c>
      <c r="V2351" s="396"/>
      <c r="W2351" s="282"/>
    </row>
    <row r="2352" spans="1:23">
      <c r="A2352" s="382" t="str">
        <f t="shared" si="248"/>
        <v/>
      </c>
      <c r="B2352" s="383" t="str">
        <f t="shared" si="251"/>
        <v/>
      </c>
      <c r="C2352" s="236"/>
      <c r="D2352" s="282"/>
      <c r="E2352" s="384" t="str">
        <f t="shared" si="249"/>
        <v/>
      </c>
      <c r="F2352" s="388"/>
      <c r="G2352" s="243"/>
      <c r="H2352" s="244"/>
      <c r="I2352" s="243"/>
      <c r="J2352" s="244"/>
      <c r="K2352" s="244"/>
      <c r="L2352" s="244"/>
      <c r="M2352" s="244"/>
      <c r="N2352" s="290"/>
      <c r="O2352" s="391" t="str">
        <f>IF(ISBLANK(L2363),"",IF(OR(ISBLANK(VLOOKUP(L2363&amp;"-"&amp;E2363,'Np Quality'!A:M,6,FALSE)),ISERROR(VLOOKUP(L2363&amp;"-"&amp;E2363,'Np Quality'!A:M,6,FALSE))),"-",VLOOKUP(L2363&amp;"-"&amp;E2363,'Np Quality'!A:M,6,FALSE)))</f>
        <v/>
      </c>
      <c r="P2352" s="391" t="str">
        <f>IF(ISBLANK(L2352),"",IF(OR(ISBLANK(VLOOKUP(L2352&amp;"-"&amp;E2352,'Np Quality'!A:M,7,FALSE)),ISERROR(VLOOKUP(L2352&amp;"-"&amp;E2352,'Np Quality'!A:M,7,FALSE))),"-",VLOOKUP(L2352&amp;"-"&amp;E2352,'Np Quality'!A:M,7,FALSE)))</f>
        <v/>
      </c>
      <c r="Q2352" s="391" t="str">
        <f>IF(ISBLANK(L2352),"",IF(OR(ISBLANK(VLOOKUP(L2352&amp;"-"&amp;E2352,'Np Quality'!A:M,8,FALSE)),ISERROR(VLOOKUP(L2352&amp;"-"&amp;E2352,'Np Quality'!A:M,8,FALSE))),"-",VLOOKUP(L2352&amp;"-"&amp;E2352,'Np Quality'!A:M,8,FALSE)))</f>
        <v/>
      </c>
      <c r="R2352" s="283" t="str">
        <f>IF(ISBLANK(L2352),"",IF(OR(ISBLANK(VLOOKUP(L2352&amp;"-"&amp;E2352,'Np Quality'!A:M,9,FALSE)),ISERROR(VLOOKUP(L2352&amp;"-"&amp;E2352,'Np Quality'!A:M,9,FALSE))),"-",VLOOKUP(L2352&amp;"-"&amp;E2352,'Np Quality'!A:M,9,FALSE)))</f>
        <v/>
      </c>
      <c r="S2352" s="150"/>
      <c r="T2352" s="395" t="str">
        <f t="shared" si="250"/>
        <v/>
      </c>
      <c r="U2352" s="395" t="str">
        <f t="shared" si="247"/>
        <v/>
      </c>
      <c r="V2352" s="396"/>
      <c r="W2352" s="282"/>
    </row>
    <row r="2353" spans="1:23">
      <c r="A2353" s="382" t="str">
        <f t="shared" si="248"/>
        <v/>
      </c>
      <c r="B2353" s="383" t="str">
        <f t="shared" si="251"/>
        <v/>
      </c>
      <c r="C2353" s="236"/>
      <c r="D2353" s="282"/>
      <c r="E2353" s="384" t="str">
        <f t="shared" si="249"/>
        <v/>
      </c>
      <c r="F2353" s="388"/>
      <c r="G2353" s="243"/>
      <c r="H2353" s="244"/>
      <c r="I2353" s="243"/>
      <c r="J2353" s="244"/>
      <c r="K2353" s="244"/>
      <c r="L2353" s="244"/>
      <c r="M2353" s="244"/>
      <c r="N2353" s="290"/>
      <c r="O2353" s="391" t="str">
        <f>IF(ISBLANK(L2363),"",IF(OR(ISBLANK(VLOOKUP(L2363&amp;"-"&amp;E2363,'Np Quality'!A:M,6,FALSE)),ISERROR(VLOOKUP(L2363&amp;"-"&amp;E2363,'Np Quality'!A:M,6,FALSE))),"-",VLOOKUP(L2363&amp;"-"&amp;E2363,'Np Quality'!A:M,6,FALSE)))</f>
        <v/>
      </c>
      <c r="P2353" s="391" t="str">
        <f>IF(ISBLANK(L2354),"",IF(OR(ISBLANK(VLOOKUP(L2354&amp;"-"&amp;E2354,'Np Quality'!A:M,7,FALSE)),ISERROR(VLOOKUP(L2354&amp;"-"&amp;E2354,'Np Quality'!A:M,7,FALSE))),"-",VLOOKUP(L2354&amp;"-"&amp;E2354,'Np Quality'!A:M,7,FALSE)))</f>
        <v/>
      </c>
      <c r="Q2353" s="391" t="str">
        <f>IF(ISBLANK(L2353),"",IF(OR(ISBLANK(VLOOKUP(L2353&amp;"-"&amp;E2353,'Np Quality'!A:M,8,FALSE)),ISERROR(VLOOKUP(L2353&amp;"-"&amp;E2353,'Np Quality'!A:M,8,FALSE))),"-",VLOOKUP(L2353&amp;"-"&amp;E2353,'Np Quality'!A:M,8,FALSE)))</f>
        <v/>
      </c>
      <c r="R2353" s="283" t="str">
        <f>IF(ISBLANK(L2353),"",IF(OR(ISBLANK(VLOOKUP(L2353&amp;"-"&amp;E2353,'Np Quality'!A:M,9,FALSE)),ISERROR(VLOOKUP(L2353&amp;"-"&amp;E2353,'Np Quality'!A:M,9,FALSE))),"-",VLOOKUP(L2353&amp;"-"&amp;E2353,'Np Quality'!A:M,9,FALSE)))</f>
        <v/>
      </c>
      <c r="S2353" s="150"/>
      <c r="T2353" s="395" t="str">
        <f t="shared" si="250"/>
        <v/>
      </c>
      <c r="U2353" s="395" t="str">
        <f t="shared" si="247"/>
        <v/>
      </c>
      <c r="V2353" s="396"/>
      <c r="W2353" s="282"/>
    </row>
    <row r="2354" spans="1:23">
      <c r="A2354" s="382" t="str">
        <f t="shared" si="248"/>
        <v/>
      </c>
      <c r="B2354" s="383" t="str">
        <f t="shared" si="251"/>
        <v/>
      </c>
      <c r="C2354" s="236"/>
      <c r="D2354" s="282"/>
      <c r="E2354" s="384" t="str">
        <f t="shared" si="249"/>
        <v/>
      </c>
      <c r="F2354" s="388"/>
      <c r="G2354" s="243"/>
      <c r="H2354" s="244"/>
      <c r="I2354" s="243"/>
      <c r="J2354" s="244"/>
      <c r="K2354" s="244"/>
      <c r="L2354" s="244"/>
      <c r="M2354" s="244"/>
      <c r="N2354" s="290"/>
      <c r="O2354" s="391" t="str">
        <f>IF(ISBLANK(L2364),"",IF(OR(ISBLANK(VLOOKUP(L2364&amp;"-"&amp;E2364,'Np Quality'!A:M,6,FALSE)),ISERROR(VLOOKUP(L2364&amp;"-"&amp;E2364,'Np Quality'!A:M,6,FALSE))),"-",VLOOKUP(L2364&amp;"-"&amp;E2364,'Np Quality'!A:M,6,FALSE)))</f>
        <v/>
      </c>
      <c r="P2354" s="391" t="str">
        <f>IF(ISBLANK(L2354),"",IF(OR(ISBLANK(VLOOKUP(L2354&amp;"-"&amp;E2354,'Np Quality'!A:M,7,FALSE)),ISERROR(VLOOKUP(L2354&amp;"-"&amp;E2354,'Np Quality'!A:M,7,FALSE))),"-",VLOOKUP(L2354&amp;"-"&amp;E2354,'Np Quality'!A:M,7,FALSE)))</f>
        <v/>
      </c>
      <c r="Q2354" s="391" t="str">
        <f>IF(ISBLANK(L2355),"",IF(OR(ISBLANK(VLOOKUP(L2355&amp;"-"&amp;E2355,'Np Quality'!A:M,8,FALSE)),ISERROR(VLOOKUP(L2355&amp;"-"&amp;E2355,'Np Quality'!A:M,8,FALSE))),"-",VLOOKUP(L2355&amp;"-"&amp;E2355,'Np Quality'!A:M,8,FALSE)))</f>
        <v/>
      </c>
      <c r="R2354" s="283" t="str">
        <f>IF(ISBLANK(L2354),"",IF(OR(ISBLANK(VLOOKUP(L2354&amp;"-"&amp;E2354,'Np Quality'!A:M,9,FALSE)),ISERROR(VLOOKUP(L2354&amp;"-"&amp;E2354,'Np Quality'!A:M,9,FALSE))),"-",VLOOKUP(L2354&amp;"-"&amp;E2354,'Np Quality'!A:M,9,FALSE)))</f>
        <v/>
      </c>
      <c r="S2354" s="150"/>
      <c r="T2354" s="395" t="str">
        <f t="shared" si="250"/>
        <v/>
      </c>
      <c r="U2354" s="395" t="str">
        <f t="shared" si="247"/>
        <v/>
      </c>
      <c r="V2354" s="396"/>
      <c r="W2354" s="282"/>
    </row>
    <row r="2355" spans="1:23">
      <c r="A2355" s="382" t="str">
        <f t="shared" si="248"/>
        <v/>
      </c>
      <c r="B2355" s="383" t="str">
        <f t="shared" si="251"/>
        <v/>
      </c>
      <c r="C2355" s="236"/>
      <c r="D2355" s="282"/>
      <c r="E2355" s="384" t="str">
        <f t="shared" si="249"/>
        <v/>
      </c>
      <c r="F2355" s="388"/>
      <c r="G2355" s="243"/>
      <c r="H2355" s="244"/>
      <c r="I2355" s="243"/>
      <c r="J2355" s="244"/>
      <c r="K2355" s="244"/>
      <c r="L2355" s="244"/>
      <c r="M2355" s="244"/>
      <c r="N2355" s="290"/>
      <c r="O2355" s="391" t="str">
        <f>IF(ISBLANK(L2365),"",IF(OR(ISBLANK(VLOOKUP(L2365&amp;"-"&amp;E2365,'Np Quality'!A:M,6,FALSE)),ISERROR(VLOOKUP(L2365&amp;"-"&amp;E2365,'Np Quality'!A:M,6,FALSE))),"-",VLOOKUP(L2365&amp;"-"&amp;E2365,'Np Quality'!A:M,6,FALSE)))</f>
        <v/>
      </c>
      <c r="P2355" s="391" t="str">
        <f>IF(ISBLANK(L2355),"",IF(OR(ISBLANK(VLOOKUP(L2355&amp;"-"&amp;E2355,'Np Quality'!A:M,7,FALSE)),ISERROR(VLOOKUP(L2355&amp;"-"&amp;E2355,'Np Quality'!A:M,7,FALSE))),"-",VLOOKUP(L2355&amp;"-"&amp;E2355,'Np Quality'!A:M,7,FALSE)))</f>
        <v/>
      </c>
      <c r="Q2355" s="391" t="str">
        <f>IF(ISBLANK(L2355),"",IF(OR(ISBLANK(VLOOKUP(L2355&amp;"-"&amp;E2355,'Np Quality'!A:M,8,FALSE)),ISERROR(VLOOKUP(L2355&amp;"-"&amp;E2355,'Np Quality'!A:M,8,FALSE))),"-",VLOOKUP(L2355&amp;"-"&amp;E2355,'Np Quality'!A:M,8,FALSE)))</f>
        <v/>
      </c>
      <c r="R2355" s="283" t="str">
        <f>IF(ISBLANK(L2356),"",IF(OR(ISBLANK(VLOOKUP(L2356&amp;"-"&amp;E2356,'Np Quality'!A:M,9,FALSE)),ISERROR(VLOOKUP(L2356&amp;"-"&amp;E2356,'Np Quality'!A:M,9,FALSE))),"-",VLOOKUP(L2356&amp;"-"&amp;E2356,'Np Quality'!A:M,9,FALSE)))</f>
        <v/>
      </c>
      <c r="S2355" s="150"/>
      <c r="T2355" s="395" t="str">
        <f t="shared" si="250"/>
        <v/>
      </c>
      <c r="U2355" s="395" t="str">
        <f t="shared" si="247"/>
        <v/>
      </c>
      <c r="V2355" s="396"/>
      <c r="W2355" s="282"/>
    </row>
    <row r="2356" spans="1:23">
      <c r="A2356" s="382" t="str">
        <f t="shared" si="248"/>
        <v/>
      </c>
      <c r="B2356" s="383" t="str">
        <f t="shared" si="251"/>
        <v/>
      </c>
      <c r="C2356" s="236"/>
      <c r="D2356" s="282"/>
      <c r="E2356" s="384" t="str">
        <f t="shared" si="249"/>
        <v/>
      </c>
      <c r="F2356" s="388"/>
      <c r="G2356" s="243"/>
      <c r="H2356" s="244"/>
      <c r="I2356" s="243"/>
      <c r="J2356" s="244"/>
      <c r="K2356" s="244"/>
      <c r="L2356" s="244"/>
      <c r="M2356" s="244"/>
      <c r="N2356" s="290"/>
      <c r="O2356" s="391" t="str">
        <f>IF(ISBLANK(L2366),"",IF(OR(ISBLANK(VLOOKUP(L2366&amp;"-"&amp;E2366,'Np Quality'!A:M,6,FALSE)),ISERROR(VLOOKUP(L2366&amp;"-"&amp;E2366,'Np Quality'!A:M,6,FALSE))),"-",VLOOKUP(L2366&amp;"-"&amp;E2366,'Np Quality'!A:M,6,FALSE)))</f>
        <v/>
      </c>
      <c r="P2356" s="391" t="str">
        <f>IF(ISBLANK(L2356),"",IF(OR(ISBLANK(VLOOKUP(L2356&amp;"-"&amp;E2356,'Np Quality'!A:M,7,FALSE)),ISERROR(VLOOKUP(L2356&amp;"-"&amp;E2356,'Np Quality'!A:M,7,FALSE))),"-",VLOOKUP(L2356&amp;"-"&amp;E2356,'Np Quality'!A:M,7,FALSE)))</f>
        <v/>
      </c>
      <c r="Q2356" s="391" t="str">
        <f>IF(ISBLANK(L2356),"",IF(OR(ISBLANK(VLOOKUP(L2356&amp;"-"&amp;E2356,'Np Quality'!A:M,8,FALSE)),ISERROR(VLOOKUP(L2356&amp;"-"&amp;E2356,'Np Quality'!A:M,8,FALSE))),"-",VLOOKUP(L2356&amp;"-"&amp;E2356,'Np Quality'!A:M,8,FALSE)))</f>
        <v/>
      </c>
      <c r="R2356" s="283" t="str">
        <f>IF(ISBLANK(L2356),"",IF(OR(ISBLANK(VLOOKUP(L2356&amp;"-"&amp;E2356,'Np Quality'!A:M,9,FALSE)),ISERROR(VLOOKUP(L2356&amp;"-"&amp;E2356,'Np Quality'!A:M,9,FALSE))),"-",VLOOKUP(L2356&amp;"-"&amp;E2356,'Np Quality'!A:M,9,FALSE)))</f>
        <v/>
      </c>
      <c r="S2356" s="150"/>
      <c r="T2356" s="395" t="str">
        <f t="shared" si="250"/>
        <v/>
      </c>
      <c r="U2356" s="395" t="str">
        <f t="shared" si="247"/>
        <v/>
      </c>
      <c r="V2356" s="396"/>
      <c r="W2356" s="282"/>
    </row>
    <row r="2357" spans="1:23">
      <c r="A2357" s="382" t="str">
        <f t="shared" si="248"/>
        <v/>
      </c>
      <c r="B2357" s="383" t="str">
        <f t="shared" si="251"/>
        <v/>
      </c>
      <c r="C2357" s="236"/>
      <c r="D2357" s="282"/>
      <c r="E2357" s="384" t="str">
        <f t="shared" si="249"/>
        <v/>
      </c>
      <c r="F2357" s="388"/>
      <c r="G2357" s="243"/>
      <c r="H2357" s="244"/>
      <c r="I2357" s="243"/>
      <c r="J2357" s="244"/>
      <c r="K2357" s="244"/>
      <c r="L2357" s="244"/>
      <c r="M2357" s="244"/>
      <c r="N2357" s="290"/>
      <c r="O2357" s="391" t="str">
        <f>IF(ISBLANK(L2357),"",IF(OR(ISBLANK(VLOOKUP(L2357&amp;"-"&amp;E2357,'Np Quality'!A:M,6,FALSE)),ISERROR(VLOOKUP(L2357&amp;"-"&amp;E2357,'Np Quality'!A:M,6,FALSE))),"-",VLOOKUP(L2357&amp;"-"&amp;E2357,'Np Quality'!A:M,6,FALSE)))</f>
        <v/>
      </c>
      <c r="P2357" s="391" t="str">
        <f>IF(ISBLANK(L2367),"",IF(OR(ISBLANK(VLOOKUP(L2367&amp;"-"&amp;E2367,'Np Quality'!A:M,7,FALSE)),ISERROR(VLOOKUP(L2367&amp;"-"&amp;E2367,'Np Quality'!A:M,7,FALSE))),"-",VLOOKUP(L2367&amp;"-"&amp;E2367,'Np Quality'!A:M,7,FALSE)))</f>
        <v/>
      </c>
      <c r="Q2357" s="391" t="str">
        <f>IF(ISBLANK(L2357),"",IF(OR(ISBLANK(VLOOKUP(L2357&amp;"-"&amp;E2357,'Np Quality'!A:M,8,FALSE)),ISERROR(VLOOKUP(L2357&amp;"-"&amp;E2357,'Np Quality'!A:M,8,FALSE))),"-",VLOOKUP(L2357&amp;"-"&amp;E2357,'Np Quality'!A:M,8,FALSE)))</f>
        <v/>
      </c>
      <c r="R2357" s="283" t="str">
        <f>IF(ISBLANK(L2357),"",IF(OR(ISBLANK(VLOOKUP(L2357&amp;"-"&amp;E2357,'Np Quality'!A:M,9,FALSE)),ISERROR(VLOOKUP(L2357&amp;"-"&amp;E2357,'Np Quality'!A:M,9,FALSE))),"-",VLOOKUP(L2357&amp;"-"&amp;E2357,'Np Quality'!A:M,9,FALSE)))</f>
        <v/>
      </c>
      <c r="S2357" s="150"/>
      <c r="T2357" s="395" t="str">
        <f t="shared" si="250"/>
        <v/>
      </c>
      <c r="U2357" s="395" t="str">
        <f t="shared" si="247"/>
        <v/>
      </c>
      <c r="V2357" s="396"/>
      <c r="W2357" s="282"/>
    </row>
    <row r="2358" spans="1:23">
      <c r="A2358" s="382" t="str">
        <f t="shared" si="248"/>
        <v/>
      </c>
      <c r="B2358" s="383" t="str">
        <f t="shared" si="251"/>
        <v/>
      </c>
      <c r="C2358" s="236"/>
      <c r="D2358" s="282"/>
      <c r="E2358" s="384" t="str">
        <f t="shared" si="249"/>
        <v/>
      </c>
      <c r="F2358" s="388"/>
      <c r="G2358" s="243"/>
      <c r="H2358" s="244"/>
      <c r="I2358" s="243"/>
      <c r="J2358" s="244"/>
      <c r="K2358" s="244"/>
      <c r="L2358" s="244"/>
      <c r="M2358" s="244"/>
      <c r="N2358" s="290"/>
      <c r="O2358" s="391" t="str">
        <f>IF(ISBLANK(L2358),"",IF(OR(ISBLANK(VLOOKUP(L2358&amp;"-"&amp;E2358,'Np Quality'!A:M,6,FALSE)),ISERROR(VLOOKUP(L2358&amp;"-"&amp;E2358,'Np Quality'!A:M,6,FALSE))),"-",VLOOKUP(L2358&amp;"-"&amp;E2358,'Np Quality'!A:M,6,FALSE)))</f>
        <v/>
      </c>
      <c r="P2358" s="391" t="str">
        <f>IF(ISBLANK(L2368),"",IF(OR(ISBLANK(VLOOKUP(L2368&amp;"-"&amp;E2368,'Np Quality'!A:M,7,FALSE)),ISERROR(VLOOKUP(L2368&amp;"-"&amp;E2368,'Np Quality'!A:M,7,FALSE))),"-",VLOOKUP(L2368&amp;"-"&amp;E2368,'Np Quality'!A:M,7,FALSE)))</f>
        <v/>
      </c>
      <c r="Q2358" s="391" t="str">
        <f>IF(ISBLANK(L2358),"",IF(OR(ISBLANK(VLOOKUP(L2358&amp;"-"&amp;E2358,'Np Quality'!A:M,8,FALSE)),ISERROR(VLOOKUP(L2358&amp;"-"&amp;E2358,'Np Quality'!A:M,8,FALSE))),"-",VLOOKUP(L2358&amp;"-"&amp;E2358,'Np Quality'!A:M,8,FALSE)))</f>
        <v/>
      </c>
      <c r="R2358" s="283" t="str">
        <f>IF(ISBLANK(L2358),"",IF(OR(ISBLANK(VLOOKUP(L2358&amp;"-"&amp;E2358,'Np Quality'!A:M,9,FALSE)),ISERROR(VLOOKUP(L2358&amp;"-"&amp;E2358,'Np Quality'!A:M,9,FALSE))),"-",VLOOKUP(L2358&amp;"-"&amp;E2358,'Np Quality'!A:M,9,FALSE)))</f>
        <v/>
      </c>
      <c r="S2358" s="150"/>
      <c r="T2358" s="395" t="str">
        <f t="shared" si="250"/>
        <v/>
      </c>
      <c r="U2358" s="395" t="str">
        <f t="shared" si="247"/>
        <v/>
      </c>
      <c r="V2358" s="396"/>
      <c r="W2358" s="282"/>
    </row>
    <row r="2359" spans="1:23">
      <c r="A2359" s="382" t="str">
        <f t="shared" si="248"/>
        <v/>
      </c>
      <c r="B2359" s="383" t="str">
        <f t="shared" si="251"/>
        <v/>
      </c>
      <c r="C2359" s="236"/>
      <c r="D2359" s="282"/>
      <c r="E2359" s="384" t="str">
        <f t="shared" si="249"/>
        <v/>
      </c>
      <c r="F2359" s="388"/>
      <c r="G2359" s="243"/>
      <c r="H2359" s="244"/>
      <c r="I2359" s="243"/>
      <c r="J2359" s="244"/>
      <c r="K2359" s="244"/>
      <c r="L2359" s="244"/>
      <c r="M2359" s="244"/>
      <c r="N2359" s="290"/>
      <c r="O2359" s="391" t="str">
        <f>IF(ISBLANK(L2359),"",IF(OR(ISBLANK(VLOOKUP(L2359&amp;"-"&amp;E2359,'Np Quality'!A:M,6,FALSE)),ISERROR(VLOOKUP(L2359&amp;"-"&amp;E2359,'Np Quality'!A:M,6,FALSE))),"-",VLOOKUP(L2359&amp;"-"&amp;E2359,'Np Quality'!A:M,6,FALSE)))</f>
        <v/>
      </c>
      <c r="P2359" s="391" t="str">
        <f>IF(ISBLANK(L2369),"",IF(OR(ISBLANK(VLOOKUP(L2369&amp;"-"&amp;E2369,'Np Quality'!A:M,7,FALSE)),ISERROR(VLOOKUP(L2369&amp;"-"&amp;E2369,'Np Quality'!A:M,7,FALSE))),"-",VLOOKUP(L2369&amp;"-"&amp;E2369,'Np Quality'!A:M,7,FALSE)))</f>
        <v/>
      </c>
      <c r="Q2359" s="391" t="str">
        <f>IF(ISBLANK(L2359),"",IF(OR(ISBLANK(VLOOKUP(L2359&amp;"-"&amp;E2359,'Np Quality'!A:M,8,FALSE)),ISERROR(VLOOKUP(L2359&amp;"-"&amp;E2359,'Np Quality'!A:M,8,FALSE))),"-",VLOOKUP(L2359&amp;"-"&amp;E2359,'Np Quality'!A:M,8,FALSE)))</f>
        <v/>
      </c>
      <c r="R2359" s="283" t="str">
        <f>IF(ISBLANK(L2359),"",IF(OR(ISBLANK(VLOOKUP(L2359&amp;"-"&amp;E2359,'Np Quality'!A:M,9,FALSE)),ISERROR(VLOOKUP(L2359&amp;"-"&amp;E2359,'Np Quality'!A:M,9,FALSE))),"-",VLOOKUP(L2359&amp;"-"&amp;E2359,'Np Quality'!A:M,9,FALSE)))</f>
        <v/>
      </c>
      <c r="S2359" s="150"/>
      <c r="T2359" s="395" t="str">
        <f t="shared" si="250"/>
        <v/>
      </c>
      <c r="U2359" s="395" t="str">
        <f t="shared" si="247"/>
        <v/>
      </c>
      <c r="V2359" s="396"/>
      <c r="W2359" s="282"/>
    </row>
    <row r="2360" spans="1:23">
      <c r="A2360" s="382" t="str">
        <f t="shared" si="248"/>
        <v/>
      </c>
      <c r="B2360" s="383" t="str">
        <f t="shared" si="251"/>
        <v/>
      </c>
      <c r="C2360" s="236"/>
      <c r="D2360" s="282"/>
      <c r="E2360" s="384" t="str">
        <f t="shared" si="249"/>
        <v/>
      </c>
      <c r="F2360" s="388"/>
      <c r="G2360" s="243"/>
      <c r="H2360" s="244"/>
      <c r="I2360" s="243"/>
      <c r="J2360" s="244"/>
      <c r="K2360" s="244"/>
      <c r="L2360" s="244"/>
      <c r="M2360" s="244"/>
      <c r="N2360" s="290"/>
      <c r="O2360" s="391" t="str">
        <f>IF(ISBLANK(L2360),"",IF(OR(ISBLANK(VLOOKUP(L2360&amp;"-"&amp;E2360,'Np Quality'!A:M,6,FALSE)),ISERROR(VLOOKUP(L2360&amp;"-"&amp;E2360,'Np Quality'!A:M,6,FALSE))),"-",VLOOKUP(L2360&amp;"-"&amp;E2360,'Np Quality'!A:M,6,FALSE)))</f>
        <v/>
      </c>
      <c r="P2360" s="391" t="str">
        <f>IF(ISBLANK(L2370),"",IF(OR(ISBLANK(VLOOKUP(L2370&amp;"-"&amp;E2370,'Np Quality'!A:M,7,FALSE)),ISERROR(VLOOKUP(L2370&amp;"-"&amp;E2370,'Np Quality'!A:M,7,FALSE))),"-",VLOOKUP(L2370&amp;"-"&amp;E2370,'Np Quality'!A:M,7,FALSE)))</f>
        <v/>
      </c>
      <c r="Q2360" s="391" t="str">
        <f>IF(ISBLANK(L2360),"",IF(OR(ISBLANK(VLOOKUP(L2360&amp;"-"&amp;E2360,'Np Quality'!A:M,8,FALSE)),ISERROR(VLOOKUP(L2360&amp;"-"&amp;E2360,'Np Quality'!A:M,8,FALSE))),"-",VLOOKUP(L2360&amp;"-"&amp;E2360,'Np Quality'!A:M,8,FALSE)))</f>
        <v/>
      </c>
      <c r="R2360" s="283" t="str">
        <f>IF(ISBLANK(L2360),"",IF(OR(ISBLANK(VLOOKUP(L2360&amp;"-"&amp;E2360,'Np Quality'!A:M,9,FALSE)),ISERROR(VLOOKUP(L2360&amp;"-"&amp;E2360,'Np Quality'!A:M,9,FALSE))),"-",VLOOKUP(L2360&amp;"-"&amp;E2360,'Np Quality'!A:M,9,FALSE)))</f>
        <v/>
      </c>
      <c r="S2360" s="150"/>
      <c r="T2360" s="395" t="str">
        <f t="shared" si="250"/>
        <v/>
      </c>
      <c r="U2360" s="395" t="str">
        <f t="shared" si="247"/>
        <v/>
      </c>
      <c r="V2360" s="396"/>
      <c r="W2360" s="282"/>
    </row>
    <row r="2361" spans="1:23">
      <c r="A2361" s="382" t="str">
        <f t="shared" si="248"/>
        <v/>
      </c>
      <c r="B2361" s="383" t="str">
        <f t="shared" si="251"/>
        <v/>
      </c>
      <c r="C2361" s="236"/>
      <c r="D2361" s="282"/>
      <c r="E2361" s="384" t="str">
        <f t="shared" si="249"/>
        <v/>
      </c>
      <c r="F2361" s="388"/>
      <c r="G2361" s="243"/>
      <c r="H2361" s="244"/>
      <c r="I2361" s="243"/>
      <c r="J2361" s="244"/>
      <c r="K2361" s="244"/>
      <c r="L2361" s="244"/>
      <c r="M2361" s="244"/>
      <c r="N2361" s="290"/>
      <c r="O2361" s="391" t="str">
        <f>IF(ISBLANK(L2361),"",IF(OR(ISBLANK(VLOOKUP(L2361&amp;"-"&amp;E2361,'Np Quality'!A:M,6,FALSE)),ISERROR(VLOOKUP(L2361&amp;"-"&amp;E2361,'Np Quality'!A:M,6,FALSE))),"-",VLOOKUP(L2361&amp;"-"&amp;E2361,'Np Quality'!A:M,6,FALSE)))</f>
        <v/>
      </c>
      <c r="P2361" s="391" t="str">
        <f>IF(ISBLANK(L2371),"",IF(OR(ISBLANK(VLOOKUP(L2371&amp;"-"&amp;E2371,'Np Quality'!A:M,7,FALSE)),ISERROR(VLOOKUP(L2371&amp;"-"&amp;E2371,'Np Quality'!A:M,7,FALSE))),"-",VLOOKUP(L2371&amp;"-"&amp;E2371,'Np Quality'!A:M,7,FALSE)))</f>
        <v/>
      </c>
      <c r="Q2361" s="391" t="str">
        <f>IF(ISBLANK(L2361),"",IF(OR(ISBLANK(VLOOKUP(L2361&amp;"-"&amp;E2361,'Np Quality'!A:M,8,FALSE)),ISERROR(VLOOKUP(L2361&amp;"-"&amp;E2361,'Np Quality'!A:M,8,FALSE))),"-",VLOOKUP(L2361&amp;"-"&amp;E2361,'Np Quality'!A:M,8,FALSE)))</f>
        <v/>
      </c>
      <c r="R2361" s="283" t="str">
        <f>IF(ISBLANK(L2361),"",IF(OR(ISBLANK(VLOOKUP(L2361&amp;"-"&amp;E2361,'Np Quality'!A:M,9,FALSE)),ISERROR(VLOOKUP(L2361&amp;"-"&amp;E2361,'Np Quality'!A:M,9,FALSE))),"-",VLOOKUP(L2361&amp;"-"&amp;E2361,'Np Quality'!A:M,9,FALSE)))</f>
        <v/>
      </c>
      <c r="S2361" s="150"/>
      <c r="T2361" s="395" t="str">
        <f t="shared" si="250"/>
        <v/>
      </c>
      <c r="U2361" s="395" t="str">
        <f t="shared" si="247"/>
        <v/>
      </c>
      <c r="V2361" s="396"/>
      <c r="W2361" s="282"/>
    </row>
    <row r="2362" spans="1:23">
      <c r="A2362" s="382" t="str">
        <f t="shared" si="248"/>
        <v/>
      </c>
      <c r="B2362" s="383" t="str">
        <f t="shared" si="251"/>
        <v/>
      </c>
      <c r="C2362" s="236"/>
      <c r="D2362" s="282"/>
      <c r="E2362" s="384" t="str">
        <f t="shared" si="249"/>
        <v/>
      </c>
      <c r="F2362" s="388"/>
      <c r="G2362" s="243"/>
      <c r="H2362" s="244"/>
      <c r="I2362" s="243"/>
      <c r="J2362" s="244"/>
      <c r="K2362" s="244"/>
      <c r="L2362" s="244"/>
      <c r="M2362" s="244"/>
      <c r="N2362" s="290"/>
      <c r="O2362" s="391" t="str">
        <f>IF(ISBLANK(L2363),"",IF(OR(ISBLANK(VLOOKUP(L2363&amp;"-"&amp;E2363,'Np Quality'!A:M,6,FALSE)),ISERROR(VLOOKUP(L2363&amp;"-"&amp;E2363,'Np Quality'!A:M,6,FALSE))),"-",VLOOKUP(L2363&amp;"-"&amp;E2363,'Np Quality'!A:M,6,FALSE)))</f>
        <v/>
      </c>
      <c r="P2362" s="391" t="str">
        <f>IF(ISBLANK(L2372),"",IF(OR(ISBLANK(VLOOKUP(L2372&amp;"-"&amp;E2372,'Np Quality'!A:M,7,FALSE)),ISERROR(VLOOKUP(L2372&amp;"-"&amp;E2372,'Np Quality'!A:M,7,FALSE))),"-",VLOOKUP(L2372&amp;"-"&amp;E2372,'Np Quality'!A:M,7,FALSE)))</f>
        <v/>
      </c>
      <c r="Q2362" s="391" t="str">
        <f>IF(ISBLANK(L2362),"",IF(OR(ISBLANK(VLOOKUP(L2362&amp;"-"&amp;E2362,'Np Quality'!A:M,8,FALSE)),ISERROR(VLOOKUP(L2362&amp;"-"&amp;E2362,'Np Quality'!A:M,8,FALSE))),"-",VLOOKUP(L2362&amp;"-"&amp;E2362,'Np Quality'!A:M,8,FALSE)))</f>
        <v/>
      </c>
      <c r="R2362" s="283" t="str">
        <f>IF(ISBLANK(L2362),"",IF(OR(ISBLANK(VLOOKUP(L2362&amp;"-"&amp;E2362,'Np Quality'!A:M,9,FALSE)),ISERROR(VLOOKUP(L2362&amp;"-"&amp;E2362,'Np Quality'!A:M,9,FALSE))),"-",VLOOKUP(L2362&amp;"-"&amp;E2362,'Np Quality'!A:M,9,FALSE)))</f>
        <v/>
      </c>
      <c r="S2362" s="150"/>
      <c r="T2362" s="395" t="str">
        <f t="shared" si="250"/>
        <v/>
      </c>
      <c r="U2362" s="395" t="str">
        <f t="shared" si="247"/>
        <v/>
      </c>
      <c r="V2362" s="396"/>
      <c r="W2362" s="282"/>
    </row>
    <row r="2363" spans="1:23">
      <c r="A2363" s="382" t="str">
        <f t="shared" si="248"/>
        <v/>
      </c>
      <c r="B2363" s="383" t="str">
        <f t="shared" si="251"/>
        <v/>
      </c>
      <c r="C2363" s="236"/>
      <c r="D2363" s="282"/>
      <c r="E2363" s="384" t="str">
        <f t="shared" si="249"/>
        <v/>
      </c>
      <c r="F2363" s="388"/>
      <c r="G2363" s="243"/>
      <c r="H2363" s="244"/>
      <c r="I2363" s="243"/>
      <c r="J2363" s="244"/>
      <c r="K2363" s="244"/>
      <c r="L2363" s="244"/>
      <c r="M2363" s="244"/>
      <c r="N2363" s="290"/>
      <c r="O2363" s="391" t="str">
        <f>IF(ISBLANK(L2363),"",IF(OR(ISBLANK(VLOOKUP(L2363&amp;"-"&amp;E2363,'Np Quality'!A:M,6,FALSE)),ISERROR(VLOOKUP(L2363&amp;"-"&amp;E2363,'Np Quality'!A:M,6,FALSE))),"-",VLOOKUP(L2363&amp;"-"&amp;E2363,'Np Quality'!A:M,6,FALSE)))</f>
        <v/>
      </c>
      <c r="P2363" s="391" t="str">
        <f>IF(ISBLANK(L2374),"",IF(OR(ISBLANK(VLOOKUP(L2374&amp;"-"&amp;E2374,'Np Quality'!A:M,7,FALSE)),ISERROR(VLOOKUP(L2374&amp;"-"&amp;E2374,'Np Quality'!A:M,7,FALSE))),"-",VLOOKUP(L2374&amp;"-"&amp;E2374,'Np Quality'!A:M,7,FALSE)))</f>
        <v/>
      </c>
      <c r="Q2363" s="391" t="str">
        <f>IF(ISBLANK(L2363),"",IF(OR(ISBLANK(VLOOKUP(L2363&amp;"-"&amp;E2363,'Np Quality'!A:M,8,FALSE)),ISERROR(VLOOKUP(L2363&amp;"-"&amp;E2363,'Np Quality'!A:M,8,FALSE))),"-",VLOOKUP(L2363&amp;"-"&amp;E2363,'Np Quality'!A:M,8,FALSE)))</f>
        <v/>
      </c>
      <c r="R2363" s="283" t="str">
        <f>IF(ISBLANK(L2363),"",IF(OR(ISBLANK(VLOOKUP(L2363&amp;"-"&amp;E2363,'Np Quality'!A:M,9,FALSE)),ISERROR(VLOOKUP(L2363&amp;"-"&amp;E2363,'Np Quality'!A:M,9,FALSE))),"-",VLOOKUP(L2363&amp;"-"&amp;E2363,'Np Quality'!A:M,9,FALSE)))</f>
        <v/>
      </c>
      <c r="S2363" s="150"/>
      <c r="T2363" s="395" t="str">
        <f t="shared" si="250"/>
        <v/>
      </c>
      <c r="U2363" s="395" t="str">
        <f t="shared" si="247"/>
        <v/>
      </c>
      <c r="V2363" s="396"/>
      <c r="W2363" s="282"/>
    </row>
    <row r="2364" spans="1:23">
      <c r="A2364" s="382" t="str">
        <f t="shared" si="248"/>
        <v/>
      </c>
      <c r="B2364" s="383" t="str">
        <f t="shared" si="251"/>
        <v/>
      </c>
      <c r="C2364" s="236"/>
      <c r="D2364" s="282"/>
      <c r="E2364" s="384" t="str">
        <f t="shared" si="249"/>
        <v/>
      </c>
      <c r="F2364" s="388"/>
      <c r="G2364" s="243"/>
      <c r="H2364" s="244"/>
      <c r="I2364" s="243"/>
      <c r="J2364" s="244"/>
      <c r="K2364" s="244"/>
      <c r="L2364" s="244"/>
      <c r="M2364" s="244"/>
      <c r="N2364" s="290"/>
      <c r="O2364" s="391" t="str">
        <f>IF(ISBLANK(L2364),"",IF(OR(ISBLANK(VLOOKUP(L2364&amp;"-"&amp;E2364,'Np Quality'!A:M,6,FALSE)),ISERROR(VLOOKUP(L2364&amp;"-"&amp;E2364,'Np Quality'!A:M,6,FALSE))),"-",VLOOKUP(L2364&amp;"-"&amp;E2364,'Np Quality'!A:M,6,FALSE)))</f>
        <v/>
      </c>
      <c r="P2364" s="391" t="str">
        <f>IF(ISBLANK(L2374),"",IF(OR(ISBLANK(VLOOKUP(L2374&amp;"-"&amp;E2374,'Np Quality'!A:M,7,FALSE)),ISERROR(VLOOKUP(L2374&amp;"-"&amp;E2374,'Np Quality'!A:M,7,FALSE))),"-",VLOOKUP(L2374&amp;"-"&amp;E2374,'Np Quality'!A:M,7,FALSE)))</f>
        <v/>
      </c>
      <c r="Q2364" s="391" t="str">
        <f>IF(ISBLANK(L2365),"",IF(OR(ISBLANK(VLOOKUP(L2365&amp;"-"&amp;E2365,'Np Quality'!A:M,8,FALSE)),ISERROR(VLOOKUP(L2365&amp;"-"&amp;E2365,'Np Quality'!A:M,8,FALSE))),"-",VLOOKUP(L2365&amp;"-"&amp;E2365,'Np Quality'!A:M,8,FALSE)))</f>
        <v/>
      </c>
      <c r="R2364" s="283" t="str">
        <f>IF(ISBLANK(L2364),"",IF(OR(ISBLANK(VLOOKUP(L2364&amp;"-"&amp;E2364,'Np Quality'!A:M,9,FALSE)),ISERROR(VLOOKUP(L2364&amp;"-"&amp;E2364,'Np Quality'!A:M,9,FALSE))),"-",VLOOKUP(L2364&amp;"-"&amp;E2364,'Np Quality'!A:M,9,FALSE)))</f>
        <v/>
      </c>
      <c r="S2364" s="150"/>
      <c r="T2364" s="395" t="str">
        <f t="shared" si="250"/>
        <v/>
      </c>
      <c r="U2364" s="395" t="str">
        <f t="shared" si="247"/>
        <v/>
      </c>
      <c r="V2364" s="396"/>
      <c r="W2364" s="282"/>
    </row>
    <row r="2365" spans="1:23">
      <c r="A2365" s="382" t="str">
        <f t="shared" si="248"/>
        <v/>
      </c>
      <c r="B2365" s="383" t="str">
        <f t="shared" si="251"/>
        <v/>
      </c>
      <c r="C2365" s="236"/>
      <c r="D2365" s="282"/>
      <c r="E2365" s="384" t="str">
        <f t="shared" si="249"/>
        <v/>
      </c>
      <c r="F2365" s="388"/>
      <c r="G2365" s="243"/>
      <c r="H2365" s="244"/>
      <c r="I2365" s="243"/>
      <c r="J2365" s="244"/>
      <c r="K2365" s="244"/>
      <c r="L2365" s="244"/>
      <c r="M2365" s="244"/>
      <c r="N2365" s="290"/>
      <c r="O2365" s="391" t="str">
        <f>IF(ISBLANK(L2365),"",IF(OR(ISBLANK(VLOOKUP(L2365&amp;"-"&amp;E2365,'Np Quality'!A:M,6,FALSE)),ISERROR(VLOOKUP(L2365&amp;"-"&amp;E2365,'Np Quality'!A:M,6,FALSE))),"-",VLOOKUP(L2365&amp;"-"&amp;E2365,'Np Quality'!A:M,6,FALSE)))</f>
        <v/>
      </c>
      <c r="P2365" s="391" t="str">
        <f>IF(ISBLANK(L2375),"",IF(OR(ISBLANK(VLOOKUP(L2375&amp;"-"&amp;E2375,'Np Quality'!A:M,7,FALSE)),ISERROR(VLOOKUP(L2375&amp;"-"&amp;E2375,'Np Quality'!A:M,7,FALSE))),"-",VLOOKUP(L2375&amp;"-"&amp;E2375,'Np Quality'!A:M,7,FALSE)))</f>
        <v/>
      </c>
      <c r="Q2365" s="391" t="str">
        <f>IF(ISBLANK(L2365),"",IF(OR(ISBLANK(VLOOKUP(L2365&amp;"-"&amp;E2365,'Np Quality'!A:M,8,FALSE)),ISERROR(VLOOKUP(L2365&amp;"-"&amp;E2365,'Np Quality'!A:M,8,FALSE))),"-",VLOOKUP(L2365&amp;"-"&amp;E2365,'Np Quality'!A:M,8,FALSE)))</f>
        <v/>
      </c>
      <c r="R2365" s="283" t="str">
        <f>IF(ISBLANK(L2366),"",IF(OR(ISBLANK(VLOOKUP(L2366&amp;"-"&amp;E2366,'Np Quality'!A:M,9,FALSE)),ISERROR(VLOOKUP(L2366&amp;"-"&amp;E2366,'Np Quality'!A:M,9,FALSE))),"-",VLOOKUP(L2366&amp;"-"&amp;E2366,'Np Quality'!A:M,9,FALSE)))</f>
        <v/>
      </c>
      <c r="S2365" s="150"/>
      <c r="T2365" s="395" t="str">
        <f t="shared" si="250"/>
        <v/>
      </c>
      <c r="U2365" s="395" t="str">
        <f t="shared" si="247"/>
        <v/>
      </c>
      <c r="V2365" s="396"/>
      <c r="W2365" s="282"/>
    </row>
    <row r="2366" spans="1:23">
      <c r="A2366" s="382" t="str">
        <f t="shared" si="248"/>
        <v/>
      </c>
      <c r="B2366" s="383" t="str">
        <f t="shared" si="251"/>
        <v/>
      </c>
      <c r="C2366" s="236"/>
      <c r="D2366" s="282"/>
      <c r="E2366" s="384" t="str">
        <f t="shared" si="249"/>
        <v/>
      </c>
      <c r="F2366" s="388"/>
      <c r="G2366" s="243"/>
      <c r="H2366" s="244"/>
      <c r="I2366" s="243"/>
      <c r="J2366" s="244"/>
      <c r="K2366" s="244"/>
      <c r="L2366" s="244"/>
      <c r="M2366" s="244"/>
      <c r="N2366" s="290"/>
      <c r="O2366" s="391" t="str">
        <f>IF(ISBLANK(L2366),"",IF(OR(ISBLANK(VLOOKUP(L2366&amp;"-"&amp;E2366,'Np Quality'!A:M,6,FALSE)),ISERROR(VLOOKUP(L2366&amp;"-"&amp;E2366,'Np Quality'!A:M,6,FALSE))),"-",VLOOKUP(L2366&amp;"-"&amp;E2366,'Np Quality'!A:M,6,FALSE)))</f>
        <v/>
      </c>
      <c r="P2366" s="391" t="str">
        <f>IF(ISBLANK(L2376),"",IF(OR(ISBLANK(VLOOKUP(L2376&amp;"-"&amp;E2376,'Np Quality'!A:M,7,FALSE)),ISERROR(VLOOKUP(L2376&amp;"-"&amp;E2376,'Np Quality'!A:M,7,FALSE))),"-",VLOOKUP(L2376&amp;"-"&amp;E2376,'Np Quality'!A:M,7,FALSE)))</f>
        <v/>
      </c>
      <c r="Q2366" s="391" t="str">
        <f>IF(ISBLANK(L2366),"",IF(OR(ISBLANK(VLOOKUP(L2366&amp;"-"&amp;E2366,'Np Quality'!A:M,8,FALSE)),ISERROR(VLOOKUP(L2366&amp;"-"&amp;E2366,'Np Quality'!A:M,8,FALSE))),"-",VLOOKUP(L2366&amp;"-"&amp;E2366,'Np Quality'!A:M,8,FALSE)))</f>
        <v/>
      </c>
      <c r="R2366" s="283" t="str">
        <f>IF(ISBLANK(L2366),"",IF(OR(ISBLANK(VLOOKUP(L2366&amp;"-"&amp;E2366,'Np Quality'!A:M,9,FALSE)),ISERROR(VLOOKUP(L2366&amp;"-"&amp;E2366,'Np Quality'!A:M,9,FALSE))),"-",VLOOKUP(L2366&amp;"-"&amp;E2366,'Np Quality'!A:M,9,FALSE)))</f>
        <v/>
      </c>
      <c r="S2366" s="150"/>
      <c r="T2366" s="395" t="str">
        <f t="shared" si="250"/>
        <v/>
      </c>
      <c r="U2366" s="395" t="str">
        <f t="shared" si="247"/>
        <v/>
      </c>
      <c r="V2366" s="396"/>
      <c r="W2366" s="282"/>
    </row>
    <row r="2367" spans="1:23">
      <c r="A2367" s="382" t="str">
        <f t="shared" si="248"/>
        <v/>
      </c>
      <c r="B2367" s="383" t="str">
        <f t="shared" si="251"/>
        <v/>
      </c>
      <c r="C2367" s="236"/>
      <c r="D2367" s="282"/>
      <c r="E2367" s="384" t="str">
        <f t="shared" si="249"/>
        <v/>
      </c>
      <c r="F2367" s="388"/>
      <c r="G2367" s="243"/>
      <c r="H2367" s="244"/>
      <c r="I2367" s="243"/>
      <c r="J2367" s="244"/>
      <c r="K2367" s="244"/>
      <c r="L2367" s="244"/>
      <c r="M2367" s="244"/>
      <c r="N2367" s="290"/>
      <c r="O2367" s="391" t="str">
        <f>IF(ISBLANK(L2367),"",IF(OR(ISBLANK(VLOOKUP(L2367&amp;"-"&amp;E2367,'Np Quality'!A:M,6,FALSE)),ISERROR(VLOOKUP(L2367&amp;"-"&amp;E2367,'Np Quality'!A:M,6,FALSE))),"-",VLOOKUP(L2367&amp;"-"&amp;E2367,'Np Quality'!A:M,6,FALSE)))</f>
        <v/>
      </c>
      <c r="P2367" s="391" t="str">
        <f>IF(ISBLANK(L2367),"",IF(OR(ISBLANK(VLOOKUP(L2367&amp;"-"&amp;E2367,'Np Quality'!A:M,7,FALSE)),ISERROR(VLOOKUP(L2367&amp;"-"&amp;E2367,'Np Quality'!A:M,7,FALSE))),"-",VLOOKUP(L2367&amp;"-"&amp;E2367,'Np Quality'!A:M,7,FALSE)))</f>
        <v/>
      </c>
      <c r="Q2367" s="391" t="str">
        <f>IF(ISBLANK(L2377),"",IF(OR(ISBLANK(VLOOKUP(L2377&amp;"-"&amp;E2377,'Np Quality'!A:M,8,FALSE)),ISERROR(VLOOKUP(L2377&amp;"-"&amp;E2377,'Np Quality'!A:M,8,FALSE))),"-",VLOOKUP(L2377&amp;"-"&amp;E2377,'Np Quality'!A:M,8,FALSE)))</f>
        <v/>
      </c>
      <c r="R2367" s="283" t="str">
        <f>IF(ISBLANK(L2367),"",IF(OR(ISBLANK(VLOOKUP(L2367&amp;"-"&amp;E2367,'Np Quality'!A:M,9,FALSE)),ISERROR(VLOOKUP(L2367&amp;"-"&amp;E2367,'Np Quality'!A:M,9,FALSE))),"-",VLOOKUP(L2367&amp;"-"&amp;E2367,'Np Quality'!A:M,9,FALSE)))</f>
        <v/>
      </c>
      <c r="S2367" s="150"/>
      <c r="T2367" s="395" t="str">
        <f t="shared" si="250"/>
        <v/>
      </c>
      <c r="U2367" s="395" t="str">
        <f t="shared" si="247"/>
        <v/>
      </c>
      <c r="V2367" s="396"/>
      <c r="W2367" s="282"/>
    </row>
    <row r="2368" spans="1:23">
      <c r="A2368" s="382" t="str">
        <f t="shared" si="248"/>
        <v/>
      </c>
      <c r="B2368" s="383" t="str">
        <f t="shared" si="251"/>
        <v/>
      </c>
      <c r="C2368" s="236"/>
      <c r="D2368" s="282"/>
      <c r="E2368" s="384" t="str">
        <f t="shared" si="249"/>
        <v/>
      </c>
      <c r="F2368" s="388"/>
      <c r="G2368" s="243"/>
      <c r="H2368" s="244"/>
      <c r="I2368" s="243"/>
      <c r="J2368" s="244"/>
      <c r="K2368" s="244"/>
      <c r="L2368" s="244"/>
      <c r="M2368" s="244"/>
      <c r="N2368" s="290"/>
      <c r="O2368" s="391" t="str">
        <f>IF(ISBLANK(L2368),"",IF(OR(ISBLANK(VLOOKUP(L2368&amp;"-"&amp;E2368,'Np Quality'!A:M,6,FALSE)),ISERROR(VLOOKUP(L2368&amp;"-"&amp;E2368,'Np Quality'!A:M,6,FALSE))),"-",VLOOKUP(L2368&amp;"-"&amp;E2368,'Np Quality'!A:M,6,FALSE)))</f>
        <v/>
      </c>
      <c r="P2368" s="391" t="str">
        <f>IF(ISBLANK(L2368),"",IF(OR(ISBLANK(VLOOKUP(L2368&amp;"-"&amp;E2368,'Np Quality'!A:M,7,FALSE)),ISERROR(VLOOKUP(L2368&amp;"-"&amp;E2368,'Np Quality'!A:M,7,FALSE))),"-",VLOOKUP(L2368&amp;"-"&amp;E2368,'Np Quality'!A:M,7,FALSE)))</f>
        <v/>
      </c>
      <c r="Q2368" s="391" t="str">
        <f>IF(ISBLANK(L2378),"",IF(OR(ISBLANK(VLOOKUP(L2378&amp;"-"&amp;E2378,'Np Quality'!A:M,8,FALSE)),ISERROR(VLOOKUP(L2378&amp;"-"&amp;E2378,'Np Quality'!A:M,8,FALSE))),"-",VLOOKUP(L2378&amp;"-"&amp;E2378,'Np Quality'!A:M,8,FALSE)))</f>
        <v/>
      </c>
      <c r="R2368" s="283" t="str">
        <f>IF(ISBLANK(L2368),"",IF(OR(ISBLANK(VLOOKUP(L2368&amp;"-"&amp;E2368,'Np Quality'!A:M,9,FALSE)),ISERROR(VLOOKUP(L2368&amp;"-"&amp;E2368,'Np Quality'!A:M,9,FALSE))),"-",VLOOKUP(L2368&amp;"-"&amp;E2368,'Np Quality'!A:M,9,FALSE)))</f>
        <v/>
      </c>
      <c r="S2368" s="150"/>
      <c r="T2368" s="395" t="str">
        <f t="shared" si="250"/>
        <v/>
      </c>
      <c r="U2368" s="395" t="str">
        <f t="shared" ref="U2368:U2431" si="252">IF(ISNUMBER(B2368),CHOOSE(B2368,M2368,M2368&amp;","&amp;M2369,M2368&amp;","&amp;M2369&amp;","&amp;M2370,M2368&amp;","&amp;M2369&amp;","&amp;M2370&amp;","&amp;M2371),"")</f>
        <v/>
      </c>
      <c r="V2368" s="396"/>
      <c r="W2368" s="282"/>
    </row>
    <row r="2369" spans="1:23">
      <c r="A2369" s="382" t="str">
        <f t="shared" si="248"/>
        <v/>
      </c>
      <c r="B2369" s="383" t="str">
        <f t="shared" si="251"/>
        <v/>
      </c>
      <c r="C2369" s="236"/>
      <c r="D2369" s="282"/>
      <c r="E2369" s="384" t="str">
        <f t="shared" si="249"/>
        <v/>
      </c>
      <c r="F2369" s="388"/>
      <c r="G2369" s="243"/>
      <c r="H2369" s="244"/>
      <c r="I2369" s="243"/>
      <c r="J2369" s="244"/>
      <c r="K2369" s="244"/>
      <c r="L2369" s="244"/>
      <c r="M2369" s="244"/>
      <c r="N2369" s="290"/>
      <c r="O2369" s="391" t="str">
        <f>IF(ISBLANK(L2369),"",IF(OR(ISBLANK(VLOOKUP(L2369&amp;"-"&amp;E2369,'Np Quality'!A:M,6,FALSE)),ISERROR(VLOOKUP(L2369&amp;"-"&amp;E2369,'Np Quality'!A:M,6,FALSE))),"-",VLOOKUP(L2369&amp;"-"&amp;E2369,'Np Quality'!A:M,6,FALSE)))</f>
        <v/>
      </c>
      <c r="P2369" s="391" t="str">
        <f>IF(ISBLANK(L2369),"",IF(OR(ISBLANK(VLOOKUP(L2369&amp;"-"&amp;E2369,'Np Quality'!A:M,7,FALSE)),ISERROR(VLOOKUP(L2369&amp;"-"&amp;E2369,'Np Quality'!A:M,7,FALSE))),"-",VLOOKUP(L2369&amp;"-"&amp;E2369,'Np Quality'!A:M,7,FALSE)))</f>
        <v/>
      </c>
      <c r="Q2369" s="391" t="str">
        <f>IF(ISBLANK(L2379),"",IF(OR(ISBLANK(VLOOKUP(L2379&amp;"-"&amp;E2379,'Np Quality'!A:M,8,FALSE)),ISERROR(VLOOKUP(L2379&amp;"-"&amp;E2379,'Np Quality'!A:M,8,FALSE))),"-",VLOOKUP(L2379&amp;"-"&amp;E2379,'Np Quality'!A:M,8,FALSE)))</f>
        <v/>
      </c>
      <c r="R2369" s="283" t="str">
        <f>IF(ISBLANK(L2369),"",IF(OR(ISBLANK(VLOOKUP(L2369&amp;"-"&amp;E2369,'Np Quality'!A:M,9,FALSE)),ISERROR(VLOOKUP(L2369&amp;"-"&amp;E2369,'Np Quality'!A:M,9,FALSE))),"-",VLOOKUP(L2369&amp;"-"&amp;E2369,'Np Quality'!A:M,9,FALSE)))</f>
        <v/>
      </c>
      <c r="S2369" s="150"/>
      <c r="T2369" s="395" t="str">
        <f t="shared" si="250"/>
        <v/>
      </c>
      <c r="U2369" s="395" t="str">
        <f t="shared" si="252"/>
        <v/>
      </c>
      <c r="V2369" s="396"/>
      <c r="W2369" s="282"/>
    </row>
    <row r="2370" spans="1:23">
      <c r="A2370" s="382" t="str">
        <f t="shared" si="248"/>
        <v/>
      </c>
      <c r="B2370" s="383" t="str">
        <f t="shared" si="251"/>
        <v/>
      </c>
      <c r="C2370" s="236"/>
      <c r="D2370" s="282"/>
      <c r="E2370" s="384" t="str">
        <f t="shared" si="249"/>
        <v/>
      </c>
      <c r="F2370" s="388"/>
      <c r="G2370" s="243"/>
      <c r="H2370" s="244"/>
      <c r="I2370" s="243"/>
      <c r="J2370" s="244"/>
      <c r="K2370" s="244"/>
      <c r="L2370" s="244"/>
      <c r="M2370" s="244"/>
      <c r="N2370" s="290"/>
      <c r="O2370" s="391" t="str">
        <f>IF(ISBLANK(L2370),"",IF(OR(ISBLANK(VLOOKUP(L2370&amp;"-"&amp;E2370,'Np Quality'!A:M,6,FALSE)),ISERROR(VLOOKUP(L2370&amp;"-"&amp;E2370,'Np Quality'!A:M,6,FALSE))),"-",VLOOKUP(L2370&amp;"-"&amp;E2370,'Np Quality'!A:M,6,FALSE)))</f>
        <v/>
      </c>
      <c r="P2370" s="391" t="str">
        <f>IF(ISBLANK(L2370),"",IF(OR(ISBLANK(VLOOKUP(L2370&amp;"-"&amp;E2370,'Np Quality'!A:M,7,FALSE)),ISERROR(VLOOKUP(L2370&amp;"-"&amp;E2370,'Np Quality'!A:M,7,FALSE))),"-",VLOOKUP(L2370&amp;"-"&amp;E2370,'Np Quality'!A:M,7,FALSE)))</f>
        <v/>
      </c>
      <c r="Q2370" s="391" t="str">
        <f>IF(ISBLANK(L2380),"",IF(OR(ISBLANK(VLOOKUP(L2380&amp;"-"&amp;E2380,'Np Quality'!A:M,8,FALSE)),ISERROR(VLOOKUP(L2380&amp;"-"&amp;E2380,'Np Quality'!A:M,8,FALSE))),"-",VLOOKUP(L2380&amp;"-"&amp;E2380,'Np Quality'!A:M,8,FALSE)))</f>
        <v/>
      </c>
      <c r="R2370" s="283" t="str">
        <f>IF(ISBLANK(L2370),"",IF(OR(ISBLANK(VLOOKUP(L2370&amp;"-"&amp;E2370,'Np Quality'!A:M,9,FALSE)),ISERROR(VLOOKUP(L2370&amp;"-"&amp;E2370,'Np Quality'!A:M,9,FALSE))),"-",VLOOKUP(L2370&amp;"-"&amp;E2370,'Np Quality'!A:M,9,FALSE)))</f>
        <v/>
      </c>
      <c r="S2370" s="150"/>
      <c r="T2370" s="395" t="str">
        <f t="shared" si="250"/>
        <v/>
      </c>
      <c r="U2370" s="395" t="str">
        <f t="shared" si="252"/>
        <v/>
      </c>
      <c r="V2370" s="396"/>
      <c r="W2370" s="282"/>
    </row>
    <row r="2371" spans="1:23">
      <c r="A2371" s="382" t="str">
        <f t="shared" si="248"/>
        <v/>
      </c>
      <c r="B2371" s="383" t="str">
        <f t="shared" si="251"/>
        <v/>
      </c>
      <c r="C2371" s="236"/>
      <c r="D2371" s="282"/>
      <c r="E2371" s="384" t="str">
        <f t="shared" si="249"/>
        <v/>
      </c>
      <c r="F2371" s="388"/>
      <c r="G2371" s="243"/>
      <c r="H2371" s="244"/>
      <c r="I2371" s="243"/>
      <c r="J2371" s="244"/>
      <c r="K2371" s="244"/>
      <c r="L2371" s="244"/>
      <c r="M2371" s="244"/>
      <c r="N2371" s="290"/>
      <c r="O2371" s="391" t="str">
        <f>IF(ISBLANK(L2371),"",IF(OR(ISBLANK(VLOOKUP(L2371&amp;"-"&amp;E2371,'Np Quality'!A:M,6,FALSE)),ISERROR(VLOOKUP(L2371&amp;"-"&amp;E2371,'Np Quality'!A:M,6,FALSE))),"-",VLOOKUP(L2371&amp;"-"&amp;E2371,'Np Quality'!A:M,6,FALSE)))</f>
        <v/>
      </c>
      <c r="P2371" s="391" t="str">
        <f>IF(ISBLANK(L2371),"",IF(OR(ISBLANK(VLOOKUP(L2371&amp;"-"&amp;E2371,'Np Quality'!A:M,7,FALSE)),ISERROR(VLOOKUP(L2371&amp;"-"&amp;E2371,'Np Quality'!A:M,7,FALSE))),"-",VLOOKUP(L2371&amp;"-"&amp;E2371,'Np Quality'!A:M,7,FALSE)))</f>
        <v/>
      </c>
      <c r="Q2371" s="391" t="str">
        <f>IF(ISBLANK(L2381),"",IF(OR(ISBLANK(VLOOKUP(L2381&amp;"-"&amp;E2381,'Np Quality'!A:M,8,FALSE)),ISERROR(VLOOKUP(L2381&amp;"-"&amp;E2381,'Np Quality'!A:M,8,FALSE))),"-",VLOOKUP(L2381&amp;"-"&amp;E2381,'Np Quality'!A:M,8,FALSE)))</f>
        <v/>
      </c>
      <c r="R2371" s="283" t="str">
        <f>IF(ISBLANK(L2371),"",IF(OR(ISBLANK(VLOOKUP(L2371&amp;"-"&amp;E2371,'Np Quality'!A:M,9,FALSE)),ISERROR(VLOOKUP(L2371&amp;"-"&amp;E2371,'Np Quality'!A:M,9,FALSE))),"-",VLOOKUP(L2371&amp;"-"&amp;E2371,'Np Quality'!A:M,9,FALSE)))</f>
        <v/>
      </c>
      <c r="S2371" s="150"/>
      <c r="T2371" s="395" t="str">
        <f t="shared" si="250"/>
        <v/>
      </c>
      <c r="U2371" s="395" t="str">
        <f t="shared" si="252"/>
        <v/>
      </c>
      <c r="V2371" s="396"/>
      <c r="W2371" s="282"/>
    </row>
    <row r="2372" spans="1:23">
      <c r="A2372" s="382" t="str">
        <f t="shared" si="248"/>
        <v/>
      </c>
      <c r="B2372" s="383" t="str">
        <f t="shared" si="251"/>
        <v/>
      </c>
      <c r="C2372" s="236"/>
      <c r="D2372" s="282"/>
      <c r="E2372" s="384" t="str">
        <f t="shared" si="249"/>
        <v/>
      </c>
      <c r="F2372" s="388"/>
      <c r="G2372" s="243"/>
      <c r="H2372" s="244"/>
      <c r="I2372" s="243"/>
      <c r="J2372" s="244"/>
      <c r="K2372" s="244"/>
      <c r="L2372" s="244"/>
      <c r="M2372" s="244"/>
      <c r="N2372" s="290"/>
      <c r="O2372" s="391" t="str">
        <f>IF(ISBLANK(L2373),"",IF(OR(ISBLANK(VLOOKUP(L2373&amp;"-"&amp;E2373,'Np Quality'!A:M,6,FALSE)),ISERROR(VLOOKUP(L2373&amp;"-"&amp;E2373,'Np Quality'!A:M,6,FALSE))),"-",VLOOKUP(L2373&amp;"-"&amp;E2373,'Np Quality'!A:M,6,FALSE)))</f>
        <v/>
      </c>
      <c r="P2372" s="391" t="str">
        <f>IF(ISBLANK(L2372),"",IF(OR(ISBLANK(VLOOKUP(L2372&amp;"-"&amp;E2372,'Np Quality'!A:M,7,FALSE)),ISERROR(VLOOKUP(L2372&amp;"-"&amp;E2372,'Np Quality'!A:M,7,FALSE))),"-",VLOOKUP(L2372&amp;"-"&amp;E2372,'Np Quality'!A:M,7,FALSE)))</f>
        <v/>
      </c>
      <c r="Q2372" s="391" t="str">
        <f>IF(ISBLANK(L2382),"",IF(OR(ISBLANK(VLOOKUP(L2382&amp;"-"&amp;E2382,'Np Quality'!A:M,8,FALSE)),ISERROR(VLOOKUP(L2382&amp;"-"&amp;E2382,'Np Quality'!A:M,8,FALSE))),"-",VLOOKUP(L2382&amp;"-"&amp;E2382,'Np Quality'!A:M,8,FALSE)))</f>
        <v/>
      </c>
      <c r="R2372" s="283" t="str">
        <f>IF(ISBLANK(L2372),"",IF(OR(ISBLANK(VLOOKUP(L2372&amp;"-"&amp;E2372,'Np Quality'!A:M,9,FALSE)),ISERROR(VLOOKUP(L2372&amp;"-"&amp;E2372,'Np Quality'!A:M,9,FALSE))),"-",VLOOKUP(L2372&amp;"-"&amp;E2372,'Np Quality'!A:M,9,FALSE)))</f>
        <v/>
      </c>
      <c r="S2372" s="150"/>
      <c r="T2372" s="395" t="str">
        <f t="shared" si="250"/>
        <v/>
      </c>
      <c r="U2372" s="395" t="str">
        <f t="shared" si="252"/>
        <v/>
      </c>
      <c r="V2372" s="396"/>
      <c r="W2372" s="282"/>
    </row>
    <row r="2373" spans="1:23">
      <c r="A2373" s="382" t="str">
        <f t="shared" si="248"/>
        <v/>
      </c>
      <c r="B2373" s="383" t="str">
        <f t="shared" si="251"/>
        <v/>
      </c>
      <c r="C2373" s="236"/>
      <c r="D2373" s="282"/>
      <c r="E2373" s="384" t="str">
        <f t="shared" si="249"/>
        <v/>
      </c>
      <c r="F2373" s="388"/>
      <c r="G2373" s="243"/>
      <c r="H2373" s="244"/>
      <c r="I2373" s="243"/>
      <c r="J2373" s="244"/>
      <c r="K2373" s="244"/>
      <c r="L2373" s="244"/>
      <c r="M2373" s="244"/>
      <c r="N2373" s="290"/>
      <c r="O2373" s="391" t="str">
        <f>IF(ISBLANK(L2373),"",IF(OR(ISBLANK(VLOOKUP(L2373&amp;"-"&amp;E2373,'Np Quality'!A:M,6,FALSE)),ISERROR(VLOOKUP(L2373&amp;"-"&amp;E2373,'Np Quality'!A:M,6,FALSE))),"-",VLOOKUP(L2373&amp;"-"&amp;E2373,'Np Quality'!A:M,6,FALSE)))</f>
        <v/>
      </c>
      <c r="P2373" s="391" t="str">
        <f>IF(ISBLANK(L2374),"",IF(OR(ISBLANK(VLOOKUP(L2374&amp;"-"&amp;E2374,'Np Quality'!A:M,7,FALSE)),ISERROR(VLOOKUP(L2374&amp;"-"&amp;E2374,'Np Quality'!A:M,7,FALSE))),"-",VLOOKUP(L2374&amp;"-"&amp;E2374,'Np Quality'!A:M,7,FALSE)))</f>
        <v/>
      </c>
      <c r="Q2373" s="391" t="str">
        <f>IF(ISBLANK(L2383),"",IF(OR(ISBLANK(VLOOKUP(L2383&amp;"-"&amp;E2383,'Np Quality'!A:M,8,FALSE)),ISERROR(VLOOKUP(L2383&amp;"-"&amp;E2383,'Np Quality'!A:M,8,FALSE))),"-",VLOOKUP(L2383&amp;"-"&amp;E2383,'Np Quality'!A:M,8,FALSE)))</f>
        <v/>
      </c>
      <c r="R2373" s="283" t="str">
        <f>IF(ISBLANK(L2373),"",IF(OR(ISBLANK(VLOOKUP(L2373&amp;"-"&amp;E2373,'Np Quality'!A:M,9,FALSE)),ISERROR(VLOOKUP(L2373&amp;"-"&amp;E2373,'Np Quality'!A:M,9,FALSE))),"-",VLOOKUP(L2373&amp;"-"&amp;E2373,'Np Quality'!A:M,9,FALSE)))</f>
        <v/>
      </c>
      <c r="S2373" s="150"/>
      <c r="T2373" s="395" t="str">
        <f t="shared" si="250"/>
        <v/>
      </c>
      <c r="U2373" s="395" t="str">
        <f t="shared" si="252"/>
        <v/>
      </c>
      <c r="V2373" s="396"/>
      <c r="W2373" s="282"/>
    </row>
    <row r="2374" spans="1:23">
      <c r="A2374" s="382" t="str">
        <f t="shared" si="248"/>
        <v/>
      </c>
      <c r="B2374" s="383" t="str">
        <f t="shared" si="251"/>
        <v/>
      </c>
      <c r="C2374" s="236"/>
      <c r="D2374" s="282"/>
      <c r="E2374" s="384" t="str">
        <f t="shared" si="249"/>
        <v/>
      </c>
      <c r="F2374" s="388"/>
      <c r="G2374" s="243"/>
      <c r="H2374" s="244"/>
      <c r="I2374" s="243"/>
      <c r="J2374" s="244"/>
      <c r="K2374" s="244"/>
      <c r="L2374" s="244"/>
      <c r="M2374" s="244"/>
      <c r="N2374" s="290"/>
      <c r="O2374" s="391" t="str">
        <f>IF(ISBLANK(L2374),"",IF(OR(ISBLANK(VLOOKUP(L2374&amp;"-"&amp;E2374,'Np Quality'!A:M,6,FALSE)),ISERROR(VLOOKUP(L2374&amp;"-"&amp;E2374,'Np Quality'!A:M,6,FALSE))),"-",VLOOKUP(L2374&amp;"-"&amp;E2374,'Np Quality'!A:M,6,FALSE)))</f>
        <v/>
      </c>
      <c r="P2374" s="391" t="str">
        <f>IF(ISBLANK(L2374),"",IF(OR(ISBLANK(VLOOKUP(L2374&amp;"-"&amp;E2374,'Np Quality'!A:M,7,FALSE)),ISERROR(VLOOKUP(L2374&amp;"-"&amp;E2374,'Np Quality'!A:M,7,FALSE))),"-",VLOOKUP(L2374&amp;"-"&amp;E2374,'Np Quality'!A:M,7,FALSE)))</f>
        <v/>
      </c>
      <c r="Q2374" s="391" t="str">
        <f>IF(ISBLANK(L2385),"",IF(OR(ISBLANK(VLOOKUP(L2385&amp;"-"&amp;E2385,'Np Quality'!A:M,8,FALSE)),ISERROR(VLOOKUP(L2385&amp;"-"&amp;E2385,'Np Quality'!A:M,8,FALSE))),"-",VLOOKUP(L2385&amp;"-"&amp;E2385,'Np Quality'!A:M,8,FALSE)))</f>
        <v/>
      </c>
      <c r="R2374" s="283" t="str">
        <f>IF(ISBLANK(L2374),"",IF(OR(ISBLANK(VLOOKUP(L2374&amp;"-"&amp;E2374,'Np Quality'!A:M,9,FALSE)),ISERROR(VLOOKUP(L2374&amp;"-"&amp;E2374,'Np Quality'!A:M,9,FALSE))),"-",VLOOKUP(L2374&amp;"-"&amp;E2374,'Np Quality'!A:M,9,FALSE)))</f>
        <v/>
      </c>
      <c r="S2374" s="150"/>
      <c r="T2374" s="395" t="str">
        <f t="shared" si="250"/>
        <v/>
      </c>
      <c r="U2374" s="395" t="str">
        <f t="shared" si="252"/>
        <v/>
      </c>
      <c r="V2374" s="396"/>
      <c r="W2374" s="282"/>
    </row>
    <row r="2375" spans="1:23">
      <c r="A2375" s="382" t="str">
        <f t="shared" ref="A2375:A2438" si="253">IF(ISBLANK(H2375),"",H2375&amp;"-"&amp;IF(OR(LEN(I2375)=1,LEN(I2375)=4),"0"&amp;I2375,I2375)&amp;"-"&amp;IF(LEN(G2375)=1,"0"&amp;G2375,G2375))</f>
        <v/>
      </c>
      <c r="B2375" s="383" t="str">
        <f t="shared" si="251"/>
        <v/>
      </c>
      <c r="C2375" s="236"/>
      <c r="D2375" s="282"/>
      <c r="E2375" s="384" t="str">
        <f t="shared" ref="E2375:E2438" si="254">IF(ISBLANK(D2375),"",D2375-F2375)</f>
        <v/>
      </c>
      <c r="F2375" s="388"/>
      <c r="G2375" s="243"/>
      <c r="H2375" s="244"/>
      <c r="I2375" s="243"/>
      <c r="J2375" s="244"/>
      <c r="K2375" s="244"/>
      <c r="L2375" s="244"/>
      <c r="M2375" s="244"/>
      <c r="N2375" s="290"/>
      <c r="O2375" s="391" t="str">
        <f>IF(ISBLANK(L2375),"",IF(OR(ISBLANK(VLOOKUP(L2375&amp;"-"&amp;E2375,'Np Quality'!A:M,6,FALSE)),ISERROR(VLOOKUP(L2375&amp;"-"&amp;E2375,'Np Quality'!A:M,6,FALSE))),"-",VLOOKUP(L2375&amp;"-"&amp;E2375,'Np Quality'!A:M,6,FALSE)))</f>
        <v/>
      </c>
      <c r="P2375" s="391" t="str">
        <f>IF(ISBLANK(L2375),"",IF(OR(ISBLANK(VLOOKUP(L2375&amp;"-"&amp;E2375,'Np Quality'!A:M,7,FALSE)),ISERROR(VLOOKUP(L2375&amp;"-"&amp;E2375,'Np Quality'!A:M,7,FALSE))),"-",VLOOKUP(L2375&amp;"-"&amp;E2375,'Np Quality'!A:M,7,FALSE)))</f>
        <v/>
      </c>
      <c r="Q2375" s="391" t="str">
        <f>IF(ISBLANK(L2385),"",IF(OR(ISBLANK(VLOOKUP(L2385&amp;"-"&amp;E2385,'Np Quality'!A:M,8,FALSE)),ISERROR(VLOOKUP(L2385&amp;"-"&amp;E2385,'Np Quality'!A:M,8,FALSE))),"-",VLOOKUP(L2385&amp;"-"&amp;E2385,'Np Quality'!A:M,8,FALSE)))</f>
        <v/>
      </c>
      <c r="R2375" s="283" t="str">
        <f>IF(ISBLANK(L2376),"",IF(OR(ISBLANK(VLOOKUP(L2376&amp;"-"&amp;E2376,'Np Quality'!A:M,9,FALSE)),ISERROR(VLOOKUP(L2376&amp;"-"&amp;E2376,'Np Quality'!A:M,9,FALSE))),"-",VLOOKUP(L2376&amp;"-"&amp;E2376,'Np Quality'!A:M,9,FALSE)))</f>
        <v/>
      </c>
      <c r="S2375" s="150"/>
      <c r="T2375" s="395" t="str">
        <f t="shared" si="250"/>
        <v/>
      </c>
      <c r="U2375" s="395" t="str">
        <f t="shared" si="252"/>
        <v/>
      </c>
      <c r="V2375" s="396"/>
      <c r="W2375" s="282"/>
    </row>
    <row r="2376" spans="1:23">
      <c r="A2376" s="382" t="str">
        <f t="shared" si="253"/>
        <v/>
      </c>
      <c r="B2376" s="383" t="str">
        <f t="shared" si="251"/>
        <v/>
      </c>
      <c r="C2376" s="236"/>
      <c r="D2376" s="282"/>
      <c r="E2376" s="384" t="str">
        <f t="shared" si="254"/>
        <v/>
      </c>
      <c r="F2376" s="388"/>
      <c r="G2376" s="243"/>
      <c r="H2376" s="244"/>
      <c r="I2376" s="243"/>
      <c r="J2376" s="244"/>
      <c r="K2376" s="244"/>
      <c r="L2376" s="244"/>
      <c r="M2376" s="244"/>
      <c r="N2376" s="290"/>
      <c r="O2376" s="391" t="str">
        <f>IF(ISBLANK(L2376),"",IF(OR(ISBLANK(VLOOKUP(L2376&amp;"-"&amp;E2376,'Np Quality'!A:M,6,FALSE)),ISERROR(VLOOKUP(L2376&amp;"-"&amp;E2376,'Np Quality'!A:M,6,FALSE))),"-",VLOOKUP(L2376&amp;"-"&amp;E2376,'Np Quality'!A:M,6,FALSE)))</f>
        <v/>
      </c>
      <c r="P2376" s="391" t="str">
        <f>IF(ISBLANK(L2376),"",IF(OR(ISBLANK(VLOOKUP(L2376&amp;"-"&amp;E2376,'Np Quality'!A:M,7,FALSE)),ISERROR(VLOOKUP(L2376&amp;"-"&amp;E2376,'Np Quality'!A:M,7,FALSE))),"-",VLOOKUP(L2376&amp;"-"&amp;E2376,'Np Quality'!A:M,7,FALSE)))</f>
        <v/>
      </c>
      <c r="Q2376" s="391" t="str">
        <f>IF(ISBLANK(L2386),"",IF(OR(ISBLANK(VLOOKUP(L2386&amp;"-"&amp;E2386,'Np Quality'!A:M,8,FALSE)),ISERROR(VLOOKUP(L2386&amp;"-"&amp;E2386,'Np Quality'!A:M,8,FALSE))),"-",VLOOKUP(L2386&amp;"-"&amp;E2386,'Np Quality'!A:M,8,FALSE)))</f>
        <v/>
      </c>
      <c r="R2376" s="283" t="str">
        <f>IF(ISBLANK(L2376),"",IF(OR(ISBLANK(VLOOKUP(L2376&amp;"-"&amp;E2376,'Np Quality'!A:M,9,FALSE)),ISERROR(VLOOKUP(L2376&amp;"-"&amp;E2376,'Np Quality'!A:M,9,FALSE))),"-",VLOOKUP(L2376&amp;"-"&amp;E2376,'Np Quality'!A:M,9,FALSE)))</f>
        <v/>
      </c>
      <c r="S2376" s="150"/>
      <c r="T2376" s="395" t="str">
        <f t="shared" ref="T2376:T2439" si="255">IF(ISNUMBER(B2376),CHOOSE(B2376,L2376,L2376&amp;","&amp;L2377,L2376&amp;","&amp;L2377&amp;","&amp;L2378,L2376&amp;","&amp;L2377&amp;","&amp;L2378&amp;","&amp;L2379),"")</f>
        <v/>
      </c>
      <c r="U2376" s="395" t="str">
        <f t="shared" si="252"/>
        <v/>
      </c>
      <c r="V2376" s="396"/>
      <c r="W2376" s="282"/>
    </row>
    <row r="2377" spans="1:23">
      <c r="A2377" s="382" t="str">
        <f t="shared" si="253"/>
        <v/>
      </c>
      <c r="B2377" s="383" t="str">
        <f t="shared" si="251"/>
        <v/>
      </c>
      <c r="C2377" s="236"/>
      <c r="D2377" s="282"/>
      <c r="E2377" s="384" t="str">
        <f t="shared" si="254"/>
        <v/>
      </c>
      <c r="F2377" s="388"/>
      <c r="G2377" s="243"/>
      <c r="H2377" s="244"/>
      <c r="I2377" s="243"/>
      <c r="J2377" s="244"/>
      <c r="K2377" s="244"/>
      <c r="L2377" s="244"/>
      <c r="M2377" s="244"/>
      <c r="N2377" s="290"/>
      <c r="O2377" s="391" t="str">
        <f>IF(ISBLANK(L2377),"",IF(OR(ISBLANK(VLOOKUP(L2377&amp;"-"&amp;E2377,'Np Quality'!A:M,6,FALSE)),ISERROR(VLOOKUP(L2377&amp;"-"&amp;E2377,'Np Quality'!A:M,6,FALSE))),"-",VLOOKUP(L2377&amp;"-"&amp;E2377,'Np Quality'!A:M,6,FALSE)))</f>
        <v/>
      </c>
      <c r="P2377" s="391" t="str">
        <f>IF(ISBLANK(L2377),"",IF(OR(ISBLANK(VLOOKUP(L2377&amp;"-"&amp;E2377,'Np Quality'!A:M,7,FALSE)),ISERROR(VLOOKUP(L2377&amp;"-"&amp;E2377,'Np Quality'!A:M,7,FALSE))),"-",VLOOKUP(L2377&amp;"-"&amp;E2377,'Np Quality'!A:M,7,FALSE)))</f>
        <v/>
      </c>
      <c r="Q2377" s="391" t="str">
        <f>IF(ISBLANK(L2377),"",IF(OR(ISBLANK(VLOOKUP(L2377&amp;"-"&amp;E2377,'Np Quality'!A:M,8,FALSE)),ISERROR(VLOOKUP(L2377&amp;"-"&amp;E2377,'Np Quality'!A:M,8,FALSE))),"-",VLOOKUP(L2377&amp;"-"&amp;E2377,'Np Quality'!A:M,8,FALSE)))</f>
        <v/>
      </c>
      <c r="R2377" s="283" t="str">
        <f>IF(ISBLANK(L2387),"",IF(OR(ISBLANK(VLOOKUP(L2387&amp;"-"&amp;E2387,'Np Quality'!A:M,9,FALSE)),ISERROR(VLOOKUP(L2387&amp;"-"&amp;E2387,'Np Quality'!A:M,9,FALSE))),"-",VLOOKUP(L2387&amp;"-"&amp;E2387,'Np Quality'!A:M,9,FALSE)))</f>
        <v/>
      </c>
      <c r="S2377" s="150"/>
      <c r="T2377" s="395" t="str">
        <f t="shared" si="255"/>
        <v/>
      </c>
      <c r="U2377" s="395" t="str">
        <f t="shared" si="252"/>
        <v/>
      </c>
      <c r="V2377" s="396"/>
      <c r="W2377" s="282"/>
    </row>
    <row r="2378" spans="1:23">
      <c r="A2378" s="382" t="str">
        <f t="shared" si="253"/>
        <v/>
      </c>
      <c r="B2378" s="383" t="str">
        <f t="shared" si="251"/>
        <v/>
      </c>
      <c r="C2378" s="236"/>
      <c r="D2378" s="282"/>
      <c r="E2378" s="384" t="str">
        <f t="shared" si="254"/>
        <v/>
      </c>
      <c r="F2378" s="388"/>
      <c r="G2378" s="243"/>
      <c r="H2378" s="244"/>
      <c r="I2378" s="243"/>
      <c r="J2378" s="244"/>
      <c r="K2378" s="244"/>
      <c r="L2378" s="244"/>
      <c r="M2378" s="244"/>
      <c r="N2378" s="290"/>
      <c r="O2378" s="391" t="str">
        <f>IF(ISBLANK(L2378),"",IF(OR(ISBLANK(VLOOKUP(L2378&amp;"-"&amp;E2378,'Np Quality'!A:M,6,FALSE)),ISERROR(VLOOKUP(L2378&amp;"-"&amp;E2378,'Np Quality'!A:M,6,FALSE))),"-",VLOOKUP(L2378&amp;"-"&amp;E2378,'Np Quality'!A:M,6,FALSE)))</f>
        <v/>
      </c>
      <c r="P2378" s="391" t="str">
        <f>IF(ISBLANK(L2378),"",IF(OR(ISBLANK(VLOOKUP(L2378&amp;"-"&amp;E2378,'Np Quality'!A:M,7,FALSE)),ISERROR(VLOOKUP(L2378&amp;"-"&amp;E2378,'Np Quality'!A:M,7,FALSE))),"-",VLOOKUP(L2378&amp;"-"&amp;E2378,'Np Quality'!A:M,7,FALSE)))</f>
        <v/>
      </c>
      <c r="Q2378" s="391" t="str">
        <f>IF(ISBLANK(L2378),"",IF(OR(ISBLANK(VLOOKUP(L2378&amp;"-"&amp;E2378,'Np Quality'!A:M,8,FALSE)),ISERROR(VLOOKUP(L2378&amp;"-"&amp;E2378,'Np Quality'!A:M,8,FALSE))),"-",VLOOKUP(L2378&amp;"-"&amp;E2378,'Np Quality'!A:M,8,FALSE)))</f>
        <v/>
      </c>
      <c r="R2378" s="283" t="str">
        <f>IF(ISBLANK(L2388),"",IF(OR(ISBLANK(VLOOKUP(L2388&amp;"-"&amp;E2388,'Np Quality'!A:M,9,FALSE)),ISERROR(VLOOKUP(L2388&amp;"-"&amp;E2388,'Np Quality'!A:M,9,FALSE))),"-",VLOOKUP(L2388&amp;"-"&amp;E2388,'Np Quality'!A:M,9,FALSE)))</f>
        <v/>
      </c>
      <c r="S2378" s="150"/>
      <c r="T2378" s="395" t="str">
        <f t="shared" si="255"/>
        <v/>
      </c>
      <c r="U2378" s="395" t="str">
        <f t="shared" si="252"/>
        <v/>
      </c>
      <c r="V2378" s="396"/>
      <c r="W2378" s="282"/>
    </row>
    <row r="2379" spans="1:23">
      <c r="A2379" s="382" t="str">
        <f t="shared" si="253"/>
        <v/>
      </c>
      <c r="B2379" s="383" t="str">
        <f t="shared" si="251"/>
        <v/>
      </c>
      <c r="C2379" s="236"/>
      <c r="D2379" s="282"/>
      <c r="E2379" s="384" t="str">
        <f t="shared" si="254"/>
        <v/>
      </c>
      <c r="F2379" s="388"/>
      <c r="G2379" s="243"/>
      <c r="H2379" s="244"/>
      <c r="I2379" s="243"/>
      <c r="J2379" s="244"/>
      <c r="K2379" s="244"/>
      <c r="L2379" s="244"/>
      <c r="M2379" s="244"/>
      <c r="N2379" s="290"/>
      <c r="O2379" s="391" t="str">
        <f>IF(ISBLANK(L2379),"",IF(OR(ISBLANK(VLOOKUP(L2379&amp;"-"&amp;E2379,'Np Quality'!A:M,6,FALSE)),ISERROR(VLOOKUP(L2379&amp;"-"&amp;E2379,'Np Quality'!A:M,6,FALSE))),"-",VLOOKUP(L2379&amp;"-"&amp;E2379,'Np Quality'!A:M,6,FALSE)))</f>
        <v/>
      </c>
      <c r="P2379" s="391" t="str">
        <f>IF(ISBLANK(L2379),"",IF(OR(ISBLANK(VLOOKUP(L2379&amp;"-"&amp;E2379,'Np Quality'!A:M,7,FALSE)),ISERROR(VLOOKUP(L2379&amp;"-"&amp;E2379,'Np Quality'!A:M,7,FALSE))),"-",VLOOKUP(L2379&amp;"-"&amp;E2379,'Np Quality'!A:M,7,FALSE)))</f>
        <v/>
      </c>
      <c r="Q2379" s="391" t="str">
        <f>IF(ISBLANK(L2379),"",IF(OR(ISBLANK(VLOOKUP(L2379&amp;"-"&amp;E2379,'Np Quality'!A:M,8,FALSE)),ISERROR(VLOOKUP(L2379&amp;"-"&amp;E2379,'Np Quality'!A:M,8,FALSE))),"-",VLOOKUP(L2379&amp;"-"&amp;E2379,'Np Quality'!A:M,8,FALSE)))</f>
        <v/>
      </c>
      <c r="R2379" s="283" t="str">
        <f>IF(ISBLANK(L2389),"",IF(OR(ISBLANK(VLOOKUP(L2389&amp;"-"&amp;E2389,'Np Quality'!A:M,9,FALSE)),ISERROR(VLOOKUP(L2389&amp;"-"&amp;E2389,'Np Quality'!A:M,9,FALSE))),"-",VLOOKUP(L2389&amp;"-"&amp;E2389,'Np Quality'!A:M,9,FALSE)))</f>
        <v/>
      </c>
      <c r="S2379" s="150"/>
      <c r="T2379" s="395" t="str">
        <f t="shared" si="255"/>
        <v/>
      </c>
      <c r="U2379" s="395" t="str">
        <f t="shared" si="252"/>
        <v/>
      </c>
      <c r="V2379" s="396"/>
      <c r="W2379" s="282"/>
    </row>
    <row r="2380" spans="1:23">
      <c r="A2380" s="382" t="str">
        <f t="shared" si="253"/>
        <v/>
      </c>
      <c r="B2380" s="383" t="str">
        <f t="shared" si="251"/>
        <v/>
      </c>
      <c r="C2380" s="236"/>
      <c r="D2380" s="282"/>
      <c r="E2380" s="384" t="str">
        <f t="shared" si="254"/>
        <v/>
      </c>
      <c r="F2380" s="388"/>
      <c r="G2380" s="243"/>
      <c r="H2380" s="244"/>
      <c r="I2380" s="243"/>
      <c r="J2380" s="244"/>
      <c r="K2380" s="244"/>
      <c r="L2380" s="244"/>
      <c r="M2380" s="244"/>
      <c r="N2380" s="290"/>
      <c r="O2380" s="391" t="str">
        <f>IF(ISBLANK(L2380),"",IF(OR(ISBLANK(VLOOKUP(L2380&amp;"-"&amp;E2380,'Np Quality'!A:M,6,FALSE)),ISERROR(VLOOKUP(L2380&amp;"-"&amp;E2380,'Np Quality'!A:M,6,FALSE))),"-",VLOOKUP(L2380&amp;"-"&amp;E2380,'Np Quality'!A:M,6,FALSE)))</f>
        <v/>
      </c>
      <c r="P2380" s="391" t="str">
        <f>IF(ISBLANK(L2380),"",IF(OR(ISBLANK(VLOOKUP(L2380&amp;"-"&amp;E2380,'Np Quality'!A:M,7,FALSE)),ISERROR(VLOOKUP(L2380&amp;"-"&amp;E2380,'Np Quality'!A:M,7,FALSE))),"-",VLOOKUP(L2380&amp;"-"&amp;E2380,'Np Quality'!A:M,7,FALSE)))</f>
        <v/>
      </c>
      <c r="Q2380" s="391" t="str">
        <f>IF(ISBLANK(L2380),"",IF(OR(ISBLANK(VLOOKUP(L2380&amp;"-"&amp;E2380,'Np Quality'!A:M,8,FALSE)),ISERROR(VLOOKUP(L2380&amp;"-"&amp;E2380,'Np Quality'!A:M,8,FALSE))),"-",VLOOKUP(L2380&amp;"-"&amp;E2380,'Np Quality'!A:M,8,FALSE)))</f>
        <v/>
      </c>
      <c r="R2380" s="283" t="str">
        <f>IF(ISBLANK(L2390),"",IF(OR(ISBLANK(VLOOKUP(L2390&amp;"-"&amp;E2390,'Np Quality'!A:M,9,FALSE)),ISERROR(VLOOKUP(L2390&amp;"-"&amp;E2390,'Np Quality'!A:M,9,FALSE))),"-",VLOOKUP(L2390&amp;"-"&amp;E2390,'Np Quality'!A:M,9,FALSE)))</f>
        <v/>
      </c>
      <c r="S2380" s="150"/>
      <c r="T2380" s="395" t="str">
        <f t="shared" si="255"/>
        <v/>
      </c>
      <c r="U2380" s="395" t="str">
        <f t="shared" si="252"/>
        <v/>
      </c>
      <c r="V2380" s="396"/>
      <c r="W2380" s="282"/>
    </row>
    <row r="2381" spans="1:23">
      <c r="A2381" s="382" t="str">
        <f t="shared" si="253"/>
        <v/>
      </c>
      <c r="B2381" s="383" t="str">
        <f t="shared" ref="B2381:B2444" si="256">IF(AND(A2381&lt;&gt;A2380,A2381&lt;&gt;""),COUNTIF(A:A,A2381),"")</f>
        <v/>
      </c>
      <c r="C2381" s="236"/>
      <c r="D2381" s="282"/>
      <c r="E2381" s="384" t="str">
        <f t="shared" si="254"/>
        <v/>
      </c>
      <c r="F2381" s="388"/>
      <c r="G2381" s="243"/>
      <c r="H2381" s="244"/>
      <c r="I2381" s="243"/>
      <c r="J2381" s="244"/>
      <c r="K2381" s="244"/>
      <c r="L2381" s="244"/>
      <c r="M2381" s="244"/>
      <c r="N2381" s="290"/>
      <c r="O2381" s="391" t="str">
        <f>IF(ISBLANK(L2381),"",IF(OR(ISBLANK(VLOOKUP(L2381&amp;"-"&amp;E2381,'Np Quality'!A:M,6,FALSE)),ISERROR(VLOOKUP(L2381&amp;"-"&amp;E2381,'Np Quality'!A:M,6,FALSE))),"-",VLOOKUP(L2381&amp;"-"&amp;E2381,'Np Quality'!A:M,6,FALSE)))</f>
        <v/>
      </c>
      <c r="P2381" s="391" t="str">
        <f>IF(ISBLANK(L2381),"",IF(OR(ISBLANK(VLOOKUP(L2381&amp;"-"&amp;E2381,'Np Quality'!A:M,7,FALSE)),ISERROR(VLOOKUP(L2381&amp;"-"&amp;E2381,'Np Quality'!A:M,7,FALSE))),"-",VLOOKUP(L2381&amp;"-"&amp;E2381,'Np Quality'!A:M,7,FALSE)))</f>
        <v/>
      </c>
      <c r="Q2381" s="391" t="str">
        <f>IF(ISBLANK(L2381),"",IF(OR(ISBLANK(VLOOKUP(L2381&amp;"-"&amp;E2381,'Np Quality'!A:M,8,FALSE)),ISERROR(VLOOKUP(L2381&amp;"-"&amp;E2381,'Np Quality'!A:M,8,FALSE))),"-",VLOOKUP(L2381&amp;"-"&amp;E2381,'Np Quality'!A:M,8,FALSE)))</f>
        <v/>
      </c>
      <c r="R2381" s="283" t="str">
        <f>IF(ISBLANK(L2391),"",IF(OR(ISBLANK(VLOOKUP(L2391&amp;"-"&amp;E2391,'Np Quality'!A:M,9,FALSE)),ISERROR(VLOOKUP(L2391&amp;"-"&amp;E2391,'Np Quality'!A:M,9,FALSE))),"-",VLOOKUP(L2391&amp;"-"&amp;E2391,'Np Quality'!A:M,9,FALSE)))</f>
        <v/>
      </c>
      <c r="S2381" s="150"/>
      <c r="T2381" s="395" t="str">
        <f t="shared" si="255"/>
        <v/>
      </c>
      <c r="U2381" s="395" t="str">
        <f t="shared" si="252"/>
        <v/>
      </c>
      <c r="V2381" s="396"/>
      <c r="W2381" s="282"/>
    </row>
    <row r="2382" spans="1:23">
      <c r="A2382" s="382" t="str">
        <f t="shared" si="253"/>
        <v/>
      </c>
      <c r="B2382" s="383" t="str">
        <f t="shared" si="256"/>
        <v/>
      </c>
      <c r="C2382" s="236"/>
      <c r="D2382" s="282"/>
      <c r="E2382" s="384" t="str">
        <f t="shared" si="254"/>
        <v/>
      </c>
      <c r="F2382" s="388"/>
      <c r="G2382" s="243"/>
      <c r="H2382" s="244"/>
      <c r="I2382" s="243"/>
      <c r="J2382" s="244"/>
      <c r="K2382" s="244"/>
      <c r="L2382" s="244"/>
      <c r="M2382" s="244"/>
      <c r="N2382" s="290"/>
      <c r="O2382" s="391" t="str">
        <f>IF(ISBLANK(L2383),"",IF(OR(ISBLANK(VLOOKUP(L2383&amp;"-"&amp;E2383,'Np Quality'!A:M,6,FALSE)),ISERROR(VLOOKUP(L2383&amp;"-"&amp;E2383,'Np Quality'!A:M,6,FALSE))),"-",VLOOKUP(L2383&amp;"-"&amp;E2383,'Np Quality'!A:M,6,FALSE)))</f>
        <v/>
      </c>
      <c r="P2382" s="391" t="str">
        <f>IF(ISBLANK(L2382),"",IF(OR(ISBLANK(VLOOKUP(L2382&amp;"-"&amp;E2382,'Np Quality'!A:M,7,FALSE)),ISERROR(VLOOKUP(L2382&amp;"-"&amp;E2382,'Np Quality'!A:M,7,FALSE))),"-",VLOOKUP(L2382&amp;"-"&amp;E2382,'Np Quality'!A:M,7,FALSE)))</f>
        <v/>
      </c>
      <c r="Q2382" s="391" t="str">
        <f>IF(ISBLANK(L2382),"",IF(OR(ISBLANK(VLOOKUP(L2382&amp;"-"&amp;E2382,'Np Quality'!A:M,8,FALSE)),ISERROR(VLOOKUP(L2382&amp;"-"&amp;E2382,'Np Quality'!A:M,8,FALSE))),"-",VLOOKUP(L2382&amp;"-"&amp;E2382,'Np Quality'!A:M,8,FALSE)))</f>
        <v/>
      </c>
      <c r="R2382" s="283" t="str">
        <f>IF(ISBLANK(L2392),"",IF(OR(ISBLANK(VLOOKUP(L2392&amp;"-"&amp;E2392,'Np Quality'!A:M,9,FALSE)),ISERROR(VLOOKUP(L2392&amp;"-"&amp;E2392,'Np Quality'!A:M,9,FALSE))),"-",VLOOKUP(L2392&amp;"-"&amp;E2392,'Np Quality'!A:M,9,FALSE)))</f>
        <v/>
      </c>
      <c r="S2382" s="150"/>
      <c r="T2382" s="395" t="str">
        <f t="shared" si="255"/>
        <v/>
      </c>
      <c r="U2382" s="395" t="str">
        <f t="shared" si="252"/>
        <v/>
      </c>
      <c r="V2382" s="396"/>
      <c r="W2382" s="282"/>
    </row>
    <row r="2383" spans="1:23">
      <c r="A2383" s="382" t="str">
        <f t="shared" si="253"/>
        <v/>
      </c>
      <c r="B2383" s="383" t="str">
        <f t="shared" si="256"/>
        <v/>
      </c>
      <c r="C2383" s="236"/>
      <c r="D2383" s="282"/>
      <c r="E2383" s="384" t="str">
        <f t="shared" si="254"/>
        <v/>
      </c>
      <c r="F2383" s="388"/>
      <c r="G2383" s="243"/>
      <c r="H2383" s="244"/>
      <c r="I2383" s="243"/>
      <c r="J2383" s="244"/>
      <c r="K2383" s="244"/>
      <c r="L2383" s="244"/>
      <c r="M2383" s="244"/>
      <c r="N2383" s="290"/>
      <c r="O2383" s="391" t="str">
        <f>IF(ISBLANK(L2383),"",IF(OR(ISBLANK(VLOOKUP(L2383&amp;"-"&amp;E2383,'Np Quality'!A:M,6,FALSE)),ISERROR(VLOOKUP(L2383&amp;"-"&amp;E2383,'Np Quality'!A:M,6,FALSE))),"-",VLOOKUP(L2383&amp;"-"&amp;E2383,'Np Quality'!A:M,6,FALSE)))</f>
        <v/>
      </c>
      <c r="P2383" s="391" t="str">
        <f>IF(ISBLANK(L2384),"",IF(OR(ISBLANK(VLOOKUP(L2384&amp;"-"&amp;E2384,'Np Quality'!A:M,7,FALSE)),ISERROR(VLOOKUP(L2384&amp;"-"&amp;E2384,'Np Quality'!A:M,7,FALSE))),"-",VLOOKUP(L2384&amp;"-"&amp;E2384,'Np Quality'!A:M,7,FALSE)))</f>
        <v/>
      </c>
      <c r="Q2383" s="391" t="str">
        <f>IF(ISBLANK(L2383),"",IF(OR(ISBLANK(VLOOKUP(L2383&amp;"-"&amp;E2383,'Np Quality'!A:M,8,FALSE)),ISERROR(VLOOKUP(L2383&amp;"-"&amp;E2383,'Np Quality'!A:M,8,FALSE))),"-",VLOOKUP(L2383&amp;"-"&amp;E2383,'Np Quality'!A:M,8,FALSE)))</f>
        <v/>
      </c>
      <c r="R2383" s="283" t="str">
        <f>IF(ISBLANK(L2393),"",IF(OR(ISBLANK(VLOOKUP(L2393&amp;"-"&amp;E2393,'Np Quality'!A:M,9,FALSE)),ISERROR(VLOOKUP(L2393&amp;"-"&amp;E2393,'Np Quality'!A:M,9,FALSE))),"-",VLOOKUP(L2393&amp;"-"&amp;E2393,'Np Quality'!A:M,9,FALSE)))</f>
        <v/>
      </c>
      <c r="S2383" s="150"/>
      <c r="T2383" s="395" t="str">
        <f t="shared" si="255"/>
        <v/>
      </c>
      <c r="U2383" s="395" t="str">
        <f t="shared" si="252"/>
        <v/>
      </c>
      <c r="V2383" s="396"/>
      <c r="W2383" s="282"/>
    </row>
    <row r="2384" spans="1:23">
      <c r="A2384" s="382" t="str">
        <f t="shared" si="253"/>
        <v/>
      </c>
      <c r="B2384" s="383" t="str">
        <f t="shared" si="256"/>
        <v/>
      </c>
      <c r="C2384" s="236"/>
      <c r="D2384" s="282"/>
      <c r="E2384" s="384" t="str">
        <f t="shared" si="254"/>
        <v/>
      </c>
      <c r="F2384" s="388"/>
      <c r="G2384" s="243"/>
      <c r="H2384" s="244"/>
      <c r="I2384" s="243"/>
      <c r="J2384" s="244"/>
      <c r="K2384" s="244"/>
      <c r="L2384" s="244"/>
      <c r="M2384" s="244"/>
      <c r="N2384" s="290"/>
      <c r="O2384" s="391" t="str">
        <f>IF(ISBLANK(L2384),"",IF(OR(ISBLANK(VLOOKUP(L2384&amp;"-"&amp;E2384,'Np Quality'!A:M,6,FALSE)),ISERROR(VLOOKUP(L2384&amp;"-"&amp;E2384,'Np Quality'!A:M,6,FALSE))),"-",VLOOKUP(L2384&amp;"-"&amp;E2384,'Np Quality'!A:M,6,FALSE)))</f>
        <v/>
      </c>
      <c r="P2384" s="391" t="str">
        <f>IF(ISBLANK(L2384),"",IF(OR(ISBLANK(VLOOKUP(L2384&amp;"-"&amp;E2384,'Np Quality'!A:M,7,FALSE)),ISERROR(VLOOKUP(L2384&amp;"-"&amp;E2384,'Np Quality'!A:M,7,FALSE))),"-",VLOOKUP(L2384&amp;"-"&amp;E2384,'Np Quality'!A:M,7,FALSE)))</f>
        <v/>
      </c>
      <c r="Q2384" s="391" t="str">
        <f>IF(ISBLANK(L2385),"",IF(OR(ISBLANK(VLOOKUP(L2385&amp;"-"&amp;E2385,'Np Quality'!A:M,8,FALSE)),ISERROR(VLOOKUP(L2385&amp;"-"&amp;E2385,'Np Quality'!A:M,8,FALSE))),"-",VLOOKUP(L2385&amp;"-"&amp;E2385,'Np Quality'!A:M,8,FALSE)))</f>
        <v/>
      </c>
      <c r="R2384" s="283" t="str">
        <f>IF(ISBLANK(L2394),"",IF(OR(ISBLANK(VLOOKUP(L2394&amp;"-"&amp;E2394,'Np Quality'!A:M,9,FALSE)),ISERROR(VLOOKUP(L2394&amp;"-"&amp;E2394,'Np Quality'!A:M,9,FALSE))),"-",VLOOKUP(L2394&amp;"-"&amp;E2394,'Np Quality'!A:M,9,FALSE)))</f>
        <v/>
      </c>
      <c r="S2384" s="150"/>
      <c r="T2384" s="395" t="str">
        <f t="shared" si="255"/>
        <v/>
      </c>
      <c r="U2384" s="395" t="str">
        <f t="shared" si="252"/>
        <v/>
      </c>
      <c r="V2384" s="396"/>
      <c r="W2384" s="282"/>
    </row>
    <row r="2385" spans="1:23">
      <c r="A2385" s="382" t="str">
        <f t="shared" si="253"/>
        <v/>
      </c>
      <c r="B2385" s="383" t="str">
        <f t="shared" si="256"/>
        <v/>
      </c>
      <c r="C2385" s="236"/>
      <c r="D2385" s="282"/>
      <c r="E2385" s="384" t="str">
        <f t="shared" si="254"/>
        <v/>
      </c>
      <c r="F2385" s="388"/>
      <c r="G2385" s="243"/>
      <c r="H2385" s="244"/>
      <c r="I2385" s="243"/>
      <c r="J2385" s="244"/>
      <c r="K2385" s="244"/>
      <c r="L2385" s="244"/>
      <c r="M2385" s="244"/>
      <c r="N2385" s="290"/>
      <c r="O2385" s="391" t="str">
        <f>IF(ISBLANK(L2385),"",IF(OR(ISBLANK(VLOOKUP(L2385&amp;"-"&amp;E2385,'Np Quality'!A:M,6,FALSE)),ISERROR(VLOOKUP(L2385&amp;"-"&amp;E2385,'Np Quality'!A:M,6,FALSE))),"-",VLOOKUP(L2385&amp;"-"&amp;E2385,'Np Quality'!A:M,6,FALSE)))</f>
        <v/>
      </c>
      <c r="P2385" s="391" t="str">
        <f>IF(ISBLANK(L2385),"",IF(OR(ISBLANK(VLOOKUP(L2385&amp;"-"&amp;E2385,'Np Quality'!A:M,7,FALSE)),ISERROR(VLOOKUP(L2385&amp;"-"&amp;E2385,'Np Quality'!A:M,7,FALSE))),"-",VLOOKUP(L2385&amp;"-"&amp;E2385,'Np Quality'!A:M,7,FALSE)))</f>
        <v/>
      </c>
      <c r="Q2385" s="391" t="str">
        <f>IF(ISBLANK(L2385),"",IF(OR(ISBLANK(VLOOKUP(L2385&amp;"-"&amp;E2385,'Np Quality'!A:M,8,FALSE)),ISERROR(VLOOKUP(L2385&amp;"-"&amp;E2385,'Np Quality'!A:M,8,FALSE))),"-",VLOOKUP(L2385&amp;"-"&amp;E2385,'Np Quality'!A:M,8,FALSE)))</f>
        <v/>
      </c>
      <c r="R2385" s="283" t="str">
        <f>IF(ISBLANK(L2396),"",IF(OR(ISBLANK(VLOOKUP(L2396&amp;"-"&amp;E2396,'Np Quality'!A:M,9,FALSE)),ISERROR(VLOOKUP(L2396&amp;"-"&amp;E2396,'Np Quality'!A:M,9,FALSE))),"-",VLOOKUP(L2396&amp;"-"&amp;E2396,'Np Quality'!A:M,9,FALSE)))</f>
        <v/>
      </c>
      <c r="S2385" s="150"/>
      <c r="T2385" s="395" t="str">
        <f t="shared" si="255"/>
        <v/>
      </c>
      <c r="U2385" s="395" t="str">
        <f t="shared" si="252"/>
        <v/>
      </c>
      <c r="V2385" s="396"/>
      <c r="W2385" s="282"/>
    </row>
    <row r="2386" spans="1:23">
      <c r="A2386" s="382" t="str">
        <f t="shared" si="253"/>
        <v/>
      </c>
      <c r="B2386" s="383" t="str">
        <f t="shared" si="256"/>
        <v/>
      </c>
      <c r="C2386" s="236"/>
      <c r="D2386" s="282"/>
      <c r="E2386" s="384" t="str">
        <f t="shared" si="254"/>
        <v/>
      </c>
      <c r="F2386" s="388"/>
      <c r="G2386" s="243"/>
      <c r="H2386" s="244"/>
      <c r="I2386" s="243"/>
      <c r="J2386" s="244"/>
      <c r="K2386" s="244"/>
      <c r="L2386" s="244"/>
      <c r="M2386" s="244"/>
      <c r="N2386" s="290"/>
      <c r="O2386" s="391" t="str">
        <f>IF(ISBLANK(L2386),"",IF(OR(ISBLANK(VLOOKUP(L2386&amp;"-"&amp;E2386,'Np Quality'!A:M,6,FALSE)),ISERROR(VLOOKUP(L2386&amp;"-"&amp;E2386,'Np Quality'!A:M,6,FALSE))),"-",VLOOKUP(L2386&amp;"-"&amp;E2386,'Np Quality'!A:M,6,FALSE)))</f>
        <v/>
      </c>
      <c r="P2386" s="391" t="str">
        <f>IF(ISBLANK(L2386),"",IF(OR(ISBLANK(VLOOKUP(L2386&amp;"-"&amp;E2386,'Np Quality'!A:M,7,FALSE)),ISERROR(VLOOKUP(L2386&amp;"-"&amp;E2386,'Np Quality'!A:M,7,FALSE))),"-",VLOOKUP(L2386&amp;"-"&amp;E2386,'Np Quality'!A:M,7,FALSE)))</f>
        <v/>
      </c>
      <c r="Q2386" s="391" t="str">
        <f>IF(ISBLANK(L2386),"",IF(OR(ISBLANK(VLOOKUP(L2386&amp;"-"&amp;E2386,'Np Quality'!A:M,8,FALSE)),ISERROR(VLOOKUP(L2386&amp;"-"&amp;E2386,'Np Quality'!A:M,8,FALSE))),"-",VLOOKUP(L2386&amp;"-"&amp;E2386,'Np Quality'!A:M,8,FALSE)))</f>
        <v/>
      </c>
      <c r="R2386" s="283" t="str">
        <f>IF(ISBLANK(L2396),"",IF(OR(ISBLANK(VLOOKUP(L2396&amp;"-"&amp;E2396,'Np Quality'!A:M,9,FALSE)),ISERROR(VLOOKUP(L2396&amp;"-"&amp;E2396,'Np Quality'!A:M,9,FALSE))),"-",VLOOKUP(L2396&amp;"-"&amp;E2396,'Np Quality'!A:M,9,FALSE)))</f>
        <v/>
      </c>
      <c r="S2386" s="150"/>
      <c r="T2386" s="395" t="str">
        <f t="shared" si="255"/>
        <v/>
      </c>
      <c r="U2386" s="395" t="str">
        <f t="shared" si="252"/>
        <v/>
      </c>
      <c r="V2386" s="396"/>
      <c r="W2386" s="282"/>
    </row>
    <row r="2387" spans="1:23">
      <c r="A2387" s="382" t="str">
        <f t="shared" si="253"/>
        <v/>
      </c>
      <c r="B2387" s="383" t="str">
        <f t="shared" si="256"/>
        <v/>
      </c>
      <c r="C2387" s="236"/>
      <c r="D2387" s="282"/>
      <c r="E2387" s="384" t="str">
        <f t="shared" si="254"/>
        <v/>
      </c>
      <c r="F2387" s="388"/>
      <c r="G2387" s="243"/>
      <c r="H2387" s="244"/>
      <c r="I2387" s="243"/>
      <c r="J2387" s="244"/>
      <c r="K2387" s="244"/>
      <c r="L2387" s="244"/>
      <c r="M2387" s="244"/>
      <c r="N2387" s="290"/>
      <c r="O2387" s="391" t="str">
        <f>IF(ISBLANK(L2387),"",IF(OR(ISBLANK(VLOOKUP(L2387&amp;"-"&amp;E2387,'Np Quality'!A:M,6,FALSE)),ISERROR(VLOOKUP(L2387&amp;"-"&amp;E2387,'Np Quality'!A:M,6,FALSE))),"-",VLOOKUP(L2387&amp;"-"&amp;E2387,'Np Quality'!A:M,6,FALSE)))</f>
        <v/>
      </c>
      <c r="P2387" s="391" t="str">
        <f>IF(ISBLANK(L2387),"",IF(OR(ISBLANK(VLOOKUP(L2387&amp;"-"&amp;E2387,'Np Quality'!A:M,7,FALSE)),ISERROR(VLOOKUP(L2387&amp;"-"&amp;E2387,'Np Quality'!A:M,7,FALSE))),"-",VLOOKUP(L2387&amp;"-"&amp;E2387,'Np Quality'!A:M,7,FALSE)))</f>
        <v/>
      </c>
      <c r="Q2387" s="391" t="str">
        <f>IF(ISBLANK(L2387),"",IF(OR(ISBLANK(VLOOKUP(L2387&amp;"-"&amp;E2387,'Np Quality'!A:M,8,FALSE)),ISERROR(VLOOKUP(L2387&amp;"-"&amp;E2387,'Np Quality'!A:M,8,FALSE))),"-",VLOOKUP(L2387&amp;"-"&amp;E2387,'Np Quality'!A:M,8,FALSE)))</f>
        <v/>
      </c>
      <c r="R2387" s="283" t="str">
        <f>IF(ISBLANK(L2387),"",IF(OR(ISBLANK(VLOOKUP(L2387&amp;"-"&amp;E2387,'Np Quality'!A:M,9,FALSE)),ISERROR(VLOOKUP(L2387&amp;"-"&amp;E2387,'Np Quality'!A:M,9,FALSE))),"-",VLOOKUP(L2387&amp;"-"&amp;E2387,'Np Quality'!A:M,9,FALSE)))</f>
        <v/>
      </c>
      <c r="S2387" s="150"/>
      <c r="T2387" s="395" t="str">
        <f t="shared" si="255"/>
        <v/>
      </c>
      <c r="U2387" s="395" t="str">
        <f t="shared" si="252"/>
        <v/>
      </c>
      <c r="V2387" s="396"/>
      <c r="W2387" s="282"/>
    </row>
    <row r="2388" spans="1:23">
      <c r="A2388" s="382" t="str">
        <f t="shared" si="253"/>
        <v/>
      </c>
      <c r="B2388" s="383" t="str">
        <f t="shared" si="256"/>
        <v/>
      </c>
      <c r="C2388" s="236"/>
      <c r="D2388" s="282"/>
      <c r="E2388" s="384" t="str">
        <f t="shared" si="254"/>
        <v/>
      </c>
      <c r="F2388" s="388"/>
      <c r="G2388" s="243"/>
      <c r="H2388" s="244"/>
      <c r="I2388" s="243"/>
      <c r="J2388" s="244"/>
      <c r="K2388" s="244"/>
      <c r="L2388" s="244"/>
      <c r="M2388" s="244"/>
      <c r="N2388" s="290"/>
      <c r="O2388" s="391" t="str">
        <f>IF(ISBLANK(L2388),"",IF(OR(ISBLANK(VLOOKUP(L2388&amp;"-"&amp;E2388,'Np Quality'!A:M,6,FALSE)),ISERROR(VLOOKUP(L2388&amp;"-"&amp;E2388,'Np Quality'!A:M,6,FALSE))),"-",VLOOKUP(L2388&amp;"-"&amp;E2388,'Np Quality'!A:M,6,FALSE)))</f>
        <v/>
      </c>
      <c r="P2388" s="391" t="str">
        <f>IF(ISBLANK(L2388),"",IF(OR(ISBLANK(VLOOKUP(L2388&amp;"-"&amp;E2388,'Np Quality'!A:M,7,FALSE)),ISERROR(VLOOKUP(L2388&amp;"-"&amp;E2388,'Np Quality'!A:M,7,FALSE))),"-",VLOOKUP(L2388&amp;"-"&amp;E2388,'Np Quality'!A:M,7,FALSE)))</f>
        <v/>
      </c>
      <c r="Q2388" s="391" t="str">
        <f>IF(ISBLANK(L2388),"",IF(OR(ISBLANK(VLOOKUP(L2388&amp;"-"&amp;E2388,'Np Quality'!A:M,8,FALSE)),ISERROR(VLOOKUP(L2388&amp;"-"&amp;E2388,'Np Quality'!A:M,8,FALSE))),"-",VLOOKUP(L2388&amp;"-"&amp;E2388,'Np Quality'!A:M,8,FALSE)))</f>
        <v/>
      </c>
      <c r="R2388" s="283" t="str">
        <f>IF(ISBLANK(L2388),"",IF(OR(ISBLANK(VLOOKUP(L2388&amp;"-"&amp;E2388,'Np Quality'!A:M,9,FALSE)),ISERROR(VLOOKUP(L2388&amp;"-"&amp;E2388,'Np Quality'!A:M,9,FALSE))),"-",VLOOKUP(L2388&amp;"-"&amp;E2388,'Np Quality'!A:M,9,FALSE)))</f>
        <v/>
      </c>
      <c r="S2388" s="150"/>
      <c r="T2388" s="395" t="str">
        <f t="shared" si="255"/>
        <v/>
      </c>
      <c r="U2388" s="395" t="str">
        <f t="shared" si="252"/>
        <v/>
      </c>
      <c r="V2388" s="396"/>
      <c r="W2388" s="282"/>
    </row>
    <row r="2389" spans="1:23">
      <c r="A2389" s="382" t="str">
        <f t="shared" si="253"/>
        <v/>
      </c>
      <c r="B2389" s="383" t="str">
        <f t="shared" si="256"/>
        <v/>
      </c>
      <c r="C2389" s="236"/>
      <c r="D2389" s="282"/>
      <c r="E2389" s="384" t="str">
        <f t="shared" si="254"/>
        <v/>
      </c>
      <c r="F2389" s="388"/>
      <c r="G2389" s="243"/>
      <c r="H2389" s="244"/>
      <c r="I2389" s="243"/>
      <c r="J2389" s="244"/>
      <c r="K2389" s="244"/>
      <c r="L2389" s="244"/>
      <c r="M2389" s="244"/>
      <c r="N2389" s="290"/>
      <c r="O2389" s="391" t="str">
        <f>IF(ISBLANK(L2389),"",IF(OR(ISBLANK(VLOOKUP(L2389&amp;"-"&amp;E2389,'Np Quality'!A:M,6,FALSE)),ISERROR(VLOOKUP(L2389&amp;"-"&amp;E2389,'Np Quality'!A:M,6,FALSE))),"-",VLOOKUP(L2389&amp;"-"&amp;E2389,'Np Quality'!A:M,6,FALSE)))</f>
        <v/>
      </c>
      <c r="P2389" s="391" t="str">
        <f>IF(ISBLANK(L2389),"",IF(OR(ISBLANK(VLOOKUP(L2389&amp;"-"&amp;E2389,'Np Quality'!A:M,7,FALSE)),ISERROR(VLOOKUP(L2389&amp;"-"&amp;E2389,'Np Quality'!A:M,7,FALSE))),"-",VLOOKUP(L2389&amp;"-"&amp;E2389,'Np Quality'!A:M,7,FALSE)))</f>
        <v/>
      </c>
      <c r="Q2389" s="391" t="str">
        <f>IF(ISBLANK(L2389),"",IF(OR(ISBLANK(VLOOKUP(L2389&amp;"-"&amp;E2389,'Np Quality'!A:M,8,FALSE)),ISERROR(VLOOKUP(L2389&amp;"-"&amp;E2389,'Np Quality'!A:M,8,FALSE))),"-",VLOOKUP(L2389&amp;"-"&amp;E2389,'Np Quality'!A:M,8,FALSE)))</f>
        <v/>
      </c>
      <c r="R2389" s="283" t="str">
        <f>IF(ISBLANK(L2389),"",IF(OR(ISBLANK(VLOOKUP(L2389&amp;"-"&amp;E2389,'Np Quality'!A:M,9,FALSE)),ISERROR(VLOOKUP(L2389&amp;"-"&amp;E2389,'Np Quality'!A:M,9,FALSE))),"-",VLOOKUP(L2389&amp;"-"&amp;E2389,'Np Quality'!A:M,9,FALSE)))</f>
        <v/>
      </c>
      <c r="S2389" s="150"/>
      <c r="T2389" s="395" t="str">
        <f t="shared" si="255"/>
        <v/>
      </c>
      <c r="U2389" s="395" t="str">
        <f t="shared" si="252"/>
        <v/>
      </c>
      <c r="V2389" s="396"/>
      <c r="W2389" s="282"/>
    </row>
    <row r="2390" spans="1:23">
      <c r="A2390" s="382" t="str">
        <f t="shared" si="253"/>
        <v/>
      </c>
      <c r="B2390" s="383" t="str">
        <f t="shared" si="256"/>
        <v/>
      </c>
      <c r="C2390" s="236"/>
      <c r="D2390" s="282"/>
      <c r="E2390" s="384" t="str">
        <f t="shared" si="254"/>
        <v/>
      </c>
      <c r="F2390" s="388"/>
      <c r="G2390" s="243"/>
      <c r="H2390" s="244"/>
      <c r="I2390" s="243"/>
      <c r="J2390" s="244"/>
      <c r="K2390" s="244"/>
      <c r="L2390" s="244"/>
      <c r="M2390" s="244"/>
      <c r="N2390" s="290"/>
      <c r="O2390" s="391" t="str">
        <f>IF(ISBLANK(L2390),"",IF(OR(ISBLANK(VLOOKUP(L2390&amp;"-"&amp;E2390,'Np Quality'!A:M,6,FALSE)),ISERROR(VLOOKUP(L2390&amp;"-"&amp;E2390,'Np Quality'!A:M,6,FALSE))),"-",VLOOKUP(L2390&amp;"-"&amp;E2390,'Np Quality'!A:M,6,FALSE)))</f>
        <v/>
      </c>
      <c r="P2390" s="391" t="str">
        <f>IF(ISBLANK(L2390),"",IF(OR(ISBLANK(VLOOKUP(L2390&amp;"-"&amp;E2390,'Np Quality'!A:M,7,FALSE)),ISERROR(VLOOKUP(L2390&amp;"-"&amp;E2390,'Np Quality'!A:M,7,FALSE))),"-",VLOOKUP(L2390&amp;"-"&amp;E2390,'Np Quality'!A:M,7,FALSE)))</f>
        <v/>
      </c>
      <c r="Q2390" s="391" t="str">
        <f>IF(ISBLANK(L2390),"",IF(OR(ISBLANK(VLOOKUP(L2390&amp;"-"&amp;E2390,'Np Quality'!A:M,8,FALSE)),ISERROR(VLOOKUP(L2390&amp;"-"&amp;E2390,'Np Quality'!A:M,8,FALSE))),"-",VLOOKUP(L2390&amp;"-"&amp;E2390,'Np Quality'!A:M,8,FALSE)))</f>
        <v/>
      </c>
      <c r="R2390" s="283" t="str">
        <f>IF(ISBLANK(L2390),"",IF(OR(ISBLANK(VLOOKUP(L2390&amp;"-"&amp;E2390,'Np Quality'!A:M,9,FALSE)),ISERROR(VLOOKUP(L2390&amp;"-"&amp;E2390,'Np Quality'!A:M,9,FALSE))),"-",VLOOKUP(L2390&amp;"-"&amp;E2390,'Np Quality'!A:M,9,FALSE)))</f>
        <v/>
      </c>
      <c r="S2390" s="150"/>
      <c r="T2390" s="395" t="str">
        <f t="shared" si="255"/>
        <v/>
      </c>
      <c r="U2390" s="395" t="str">
        <f t="shared" si="252"/>
        <v/>
      </c>
      <c r="V2390" s="396"/>
      <c r="W2390" s="282"/>
    </row>
    <row r="2391" spans="1:23">
      <c r="A2391" s="382" t="str">
        <f t="shared" si="253"/>
        <v/>
      </c>
      <c r="B2391" s="383" t="str">
        <f t="shared" si="256"/>
        <v/>
      </c>
      <c r="C2391" s="236"/>
      <c r="D2391" s="282"/>
      <c r="E2391" s="384" t="str">
        <f t="shared" si="254"/>
        <v/>
      </c>
      <c r="F2391" s="388"/>
      <c r="G2391" s="243"/>
      <c r="H2391" s="244"/>
      <c r="I2391" s="243"/>
      <c r="J2391" s="244"/>
      <c r="K2391" s="244"/>
      <c r="L2391" s="244"/>
      <c r="M2391" s="244"/>
      <c r="N2391" s="290"/>
      <c r="O2391" s="391" t="str">
        <f>IF(ISBLANK(L2391),"",IF(OR(ISBLANK(VLOOKUP(L2391&amp;"-"&amp;E2391,'Np Quality'!A:M,6,FALSE)),ISERROR(VLOOKUP(L2391&amp;"-"&amp;E2391,'Np Quality'!A:M,6,FALSE))),"-",VLOOKUP(L2391&amp;"-"&amp;E2391,'Np Quality'!A:M,6,FALSE)))</f>
        <v/>
      </c>
      <c r="P2391" s="391" t="str">
        <f>IF(ISBLANK(L2391),"",IF(OR(ISBLANK(VLOOKUP(L2391&amp;"-"&amp;E2391,'Np Quality'!A:M,7,FALSE)),ISERROR(VLOOKUP(L2391&amp;"-"&amp;E2391,'Np Quality'!A:M,7,FALSE))),"-",VLOOKUP(L2391&amp;"-"&amp;E2391,'Np Quality'!A:M,7,FALSE)))</f>
        <v/>
      </c>
      <c r="Q2391" s="391" t="str">
        <f>IF(ISBLANK(L2391),"",IF(OR(ISBLANK(VLOOKUP(L2391&amp;"-"&amp;E2391,'Np Quality'!A:M,8,FALSE)),ISERROR(VLOOKUP(L2391&amp;"-"&amp;E2391,'Np Quality'!A:M,8,FALSE))),"-",VLOOKUP(L2391&amp;"-"&amp;E2391,'Np Quality'!A:M,8,FALSE)))</f>
        <v/>
      </c>
      <c r="R2391" s="283" t="str">
        <f>IF(ISBLANK(L2391),"",IF(OR(ISBLANK(VLOOKUP(L2391&amp;"-"&amp;E2391,'Np Quality'!A:M,9,FALSE)),ISERROR(VLOOKUP(L2391&amp;"-"&amp;E2391,'Np Quality'!A:M,9,FALSE))),"-",VLOOKUP(L2391&amp;"-"&amp;E2391,'Np Quality'!A:M,9,FALSE)))</f>
        <v/>
      </c>
      <c r="S2391" s="150"/>
      <c r="T2391" s="395" t="str">
        <f t="shared" si="255"/>
        <v/>
      </c>
      <c r="U2391" s="395" t="str">
        <f t="shared" si="252"/>
        <v/>
      </c>
      <c r="V2391" s="396"/>
      <c r="W2391" s="282"/>
    </row>
    <row r="2392" spans="1:23">
      <c r="A2392" s="382" t="str">
        <f t="shared" si="253"/>
        <v/>
      </c>
      <c r="B2392" s="383" t="str">
        <f t="shared" si="256"/>
        <v/>
      </c>
      <c r="C2392" s="236"/>
      <c r="D2392" s="282"/>
      <c r="E2392" s="384" t="str">
        <f t="shared" si="254"/>
        <v/>
      </c>
      <c r="F2392" s="388"/>
      <c r="G2392" s="243"/>
      <c r="H2392" s="244"/>
      <c r="I2392" s="243"/>
      <c r="J2392" s="244"/>
      <c r="K2392" s="244"/>
      <c r="L2392" s="244"/>
      <c r="M2392" s="244"/>
      <c r="N2392" s="290"/>
      <c r="O2392" s="391" t="str">
        <f>IF(ISBLANK(L2393),"",IF(OR(ISBLANK(VLOOKUP(L2393&amp;"-"&amp;E2393,'Np Quality'!A:M,6,FALSE)),ISERROR(VLOOKUP(L2393&amp;"-"&amp;E2393,'Np Quality'!A:M,6,FALSE))),"-",VLOOKUP(L2393&amp;"-"&amp;E2393,'Np Quality'!A:M,6,FALSE)))</f>
        <v/>
      </c>
      <c r="P2392" s="391" t="str">
        <f>IF(ISBLANK(L2392),"",IF(OR(ISBLANK(VLOOKUP(L2392&amp;"-"&amp;E2392,'Np Quality'!A:M,7,FALSE)),ISERROR(VLOOKUP(L2392&amp;"-"&amp;E2392,'Np Quality'!A:M,7,FALSE))),"-",VLOOKUP(L2392&amp;"-"&amp;E2392,'Np Quality'!A:M,7,FALSE)))</f>
        <v/>
      </c>
      <c r="Q2392" s="391" t="str">
        <f>IF(ISBLANK(L2392),"",IF(OR(ISBLANK(VLOOKUP(L2392&amp;"-"&amp;E2392,'Np Quality'!A:M,8,FALSE)),ISERROR(VLOOKUP(L2392&amp;"-"&amp;E2392,'Np Quality'!A:M,8,FALSE))),"-",VLOOKUP(L2392&amp;"-"&amp;E2392,'Np Quality'!A:M,8,FALSE)))</f>
        <v/>
      </c>
      <c r="R2392" s="283" t="str">
        <f>IF(ISBLANK(L2392),"",IF(OR(ISBLANK(VLOOKUP(L2392&amp;"-"&amp;E2392,'Np Quality'!A:M,9,FALSE)),ISERROR(VLOOKUP(L2392&amp;"-"&amp;E2392,'Np Quality'!A:M,9,FALSE))),"-",VLOOKUP(L2392&amp;"-"&amp;E2392,'Np Quality'!A:M,9,FALSE)))</f>
        <v/>
      </c>
      <c r="S2392" s="150"/>
      <c r="T2392" s="395" t="str">
        <f t="shared" si="255"/>
        <v/>
      </c>
      <c r="U2392" s="395" t="str">
        <f t="shared" si="252"/>
        <v/>
      </c>
      <c r="V2392" s="396"/>
      <c r="W2392" s="282"/>
    </row>
    <row r="2393" spans="1:23">
      <c r="A2393" s="382" t="str">
        <f t="shared" si="253"/>
        <v/>
      </c>
      <c r="B2393" s="383" t="str">
        <f t="shared" si="256"/>
        <v/>
      </c>
      <c r="C2393" s="236"/>
      <c r="D2393" s="282"/>
      <c r="E2393" s="384" t="str">
        <f t="shared" si="254"/>
        <v/>
      </c>
      <c r="F2393" s="388"/>
      <c r="G2393" s="243"/>
      <c r="H2393" s="244"/>
      <c r="I2393" s="243"/>
      <c r="J2393" s="244"/>
      <c r="K2393" s="244"/>
      <c r="L2393" s="244"/>
      <c r="M2393" s="244"/>
      <c r="N2393" s="290"/>
      <c r="O2393" s="391" t="str">
        <f>IF(ISBLANK(L2393),"",IF(OR(ISBLANK(VLOOKUP(L2393&amp;"-"&amp;E2393,'Np Quality'!A:M,6,FALSE)),ISERROR(VLOOKUP(L2393&amp;"-"&amp;E2393,'Np Quality'!A:M,6,FALSE))),"-",VLOOKUP(L2393&amp;"-"&amp;E2393,'Np Quality'!A:M,6,FALSE)))</f>
        <v/>
      </c>
      <c r="P2393" s="391" t="str">
        <f>IF(ISBLANK(L2394),"",IF(OR(ISBLANK(VLOOKUP(L2394&amp;"-"&amp;E2394,'Np Quality'!A:M,7,FALSE)),ISERROR(VLOOKUP(L2394&amp;"-"&amp;E2394,'Np Quality'!A:M,7,FALSE))),"-",VLOOKUP(L2394&amp;"-"&amp;E2394,'Np Quality'!A:M,7,FALSE)))</f>
        <v/>
      </c>
      <c r="Q2393" s="391" t="str">
        <f>IF(ISBLANK(L2393),"",IF(OR(ISBLANK(VLOOKUP(L2393&amp;"-"&amp;E2393,'Np Quality'!A:M,8,FALSE)),ISERROR(VLOOKUP(L2393&amp;"-"&amp;E2393,'Np Quality'!A:M,8,FALSE))),"-",VLOOKUP(L2393&amp;"-"&amp;E2393,'Np Quality'!A:M,8,FALSE)))</f>
        <v/>
      </c>
      <c r="R2393" s="283" t="str">
        <f>IF(ISBLANK(L2393),"",IF(OR(ISBLANK(VLOOKUP(L2393&amp;"-"&amp;E2393,'Np Quality'!A:M,9,FALSE)),ISERROR(VLOOKUP(L2393&amp;"-"&amp;E2393,'Np Quality'!A:M,9,FALSE))),"-",VLOOKUP(L2393&amp;"-"&amp;E2393,'Np Quality'!A:M,9,FALSE)))</f>
        <v/>
      </c>
      <c r="S2393" s="150"/>
      <c r="T2393" s="395" t="str">
        <f t="shared" si="255"/>
        <v/>
      </c>
      <c r="U2393" s="395" t="str">
        <f t="shared" si="252"/>
        <v/>
      </c>
      <c r="V2393" s="396"/>
      <c r="W2393" s="282"/>
    </row>
    <row r="2394" spans="1:23">
      <c r="A2394" s="382" t="str">
        <f t="shared" si="253"/>
        <v/>
      </c>
      <c r="B2394" s="383" t="str">
        <f t="shared" si="256"/>
        <v/>
      </c>
      <c r="C2394" s="236"/>
      <c r="D2394" s="282"/>
      <c r="E2394" s="384" t="str">
        <f t="shared" si="254"/>
        <v/>
      </c>
      <c r="F2394" s="388"/>
      <c r="G2394" s="243"/>
      <c r="H2394" s="244"/>
      <c r="I2394" s="243"/>
      <c r="J2394" s="244"/>
      <c r="K2394" s="244"/>
      <c r="L2394" s="244"/>
      <c r="M2394" s="244"/>
      <c r="N2394" s="290"/>
      <c r="O2394" s="391" t="str">
        <f>IF(ISBLANK(L2394),"",IF(OR(ISBLANK(VLOOKUP(L2394&amp;"-"&amp;E2394,'Np Quality'!A:M,6,FALSE)),ISERROR(VLOOKUP(L2394&amp;"-"&amp;E2394,'Np Quality'!A:M,6,FALSE))),"-",VLOOKUP(L2394&amp;"-"&amp;E2394,'Np Quality'!A:M,6,FALSE)))</f>
        <v/>
      </c>
      <c r="P2394" s="391" t="str">
        <f>IF(ISBLANK(L2394),"",IF(OR(ISBLANK(VLOOKUP(L2394&amp;"-"&amp;E2394,'Np Quality'!A:M,7,FALSE)),ISERROR(VLOOKUP(L2394&amp;"-"&amp;E2394,'Np Quality'!A:M,7,FALSE))),"-",VLOOKUP(L2394&amp;"-"&amp;E2394,'Np Quality'!A:M,7,FALSE)))</f>
        <v/>
      </c>
      <c r="Q2394" s="391" t="str">
        <f>IF(ISBLANK(L2395),"",IF(OR(ISBLANK(VLOOKUP(L2395&amp;"-"&amp;E2395,'Np Quality'!A:M,8,FALSE)),ISERROR(VLOOKUP(L2395&amp;"-"&amp;E2395,'Np Quality'!A:M,8,FALSE))),"-",VLOOKUP(L2395&amp;"-"&amp;E2395,'Np Quality'!A:M,8,FALSE)))</f>
        <v/>
      </c>
      <c r="R2394" s="283" t="str">
        <f>IF(ISBLANK(L2394),"",IF(OR(ISBLANK(VLOOKUP(L2394&amp;"-"&amp;E2394,'Np Quality'!A:M,9,FALSE)),ISERROR(VLOOKUP(L2394&amp;"-"&amp;E2394,'Np Quality'!A:M,9,FALSE))),"-",VLOOKUP(L2394&amp;"-"&amp;E2394,'Np Quality'!A:M,9,FALSE)))</f>
        <v/>
      </c>
      <c r="S2394" s="150"/>
      <c r="T2394" s="395" t="str">
        <f t="shared" si="255"/>
        <v/>
      </c>
      <c r="U2394" s="395" t="str">
        <f t="shared" si="252"/>
        <v/>
      </c>
      <c r="V2394" s="396"/>
      <c r="W2394" s="282"/>
    </row>
    <row r="2395" spans="1:23">
      <c r="A2395" s="382" t="str">
        <f t="shared" si="253"/>
        <v/>
      </c>
      <c r="B2395" s="383" t="str">
        <f t="shared" si="256"/>
        <v/>
      </c>
      <c r="C2395" s="236"/>
      <c r="D2395" s="282"/>
      <c r="E2395" s="384" t="str">
        <f t="shared" si="254"/>
        <v/>
      </c>
      <c r="F2395" s="388"/>
      <c r="G2395" s="243"/>
      <c r="H2395" s="244"/>
      <c r="I2395" s="243"/>
      <c r="J2395" s="244"/>
      <c r="K2395" s="244"/>
      <c r="L2395" s="244"/>
      <c r="M2395" s="244"/>
      <c r="N2395" s="290"/>
      <c r="O2395" s="391" t="str">
        <f>IF(ISBLANK(L2395),"",IF(OR(ISBLANK(VLOOKUP(L2395&amp;"-"&amp;E2395,'Np Quality'!A:M,6,FALSE)),ISERROR(VLOOKUP(L2395&amp;"-"&amp;E2395,'Np Quality'!A:M,6,FALSE))),"-",VLOOKUP(L2395&amp;"-"&amp;E2395,'Np Quality'!A:M,6,FALSE)))</f>
        <v/>
      </c>
      <c r="P2395" s="391" t="str">
        <f>IF(ISBLANK(L2395),"",IF(OR(ISBLANK(VLOOKUP(L2395&amp;"-"&amp;E2395,'Np Quality'!A:M,7,FALSE)),ISERROR(VLOOKUP(L2395&amp;"-"&amp;E2395,'Np Quality'!A:M,7,FALSE))),"-",VLOOKUP(L2395&amp;"-"&amp;E2395,'Np Quality'!A:M,7,FALSE)))</f>
        <v/>
      </c>
      <c r="Q2395" s="391" t="str">
        <f>IF(ISBLANK(L2395),"",IF(OR(ISBLANK(VLOOKUP(L2395&amp;"-"&amp;E2395,'Np Quality'!A:M,8,FALSE)),ISERROR(VLOOKUP(L2395&amp;"-"&amp;E2395,'Np Quality'!A:M,8,FALSE))),"-",VLOOKUP(L2395&amp;"-"&amp;E2395,'Np Quality'!A:M,8,FALSE)))</f>
        <v/>
      </c>
      <c r="R2395" s="283" t="str">
        <f>IF(ISBLANK(L2396),"",IF(OR(ISBLANK(VLOOKUP(L2396&amp;"-"&amp;E2396,'Np Quality'!A:M,9,FALSE)),ISERROR(VLOOKUP(L2396&amp;"-"&amp;E2396,'Np Quality'!A:M,9,FALSE))),"-",VLOOKUP(L2396&amp;"-"&amp;E2396,'Np Quality'!A:M,9,FALSE)))</f>
        <v/>
      </c>
      <c r="S2395" s="150"/>
      <c r="T2395" s="395" t="str">
        <f t="shared" si="255"/>
        <v/>
      </c>
      <c r="U2395" s="395" t="str">
        <f t="shared" si="252"/>
        <v/>
      </c>
      <c r="V2395" s="396"/>
      <c r="W2395" s="282"/>
    </row>
    <row r="2396" spans="1:23">
      <c r="A2396" s="382" t="str">
        <f t="shared" si="253"/>
        <v/>
      </c>
      <c r="B2396" s="383" t="str">
        <f t="shared" si="256"/>
        <v/>
      </c>
      <c r="C2396" s="236"/>
      <c r="D2396" s="282"/>
      <c r="E2396" s="384" t="str">
        <f t="shared" si="254"/>
        <v/>
      </c>
      <c r="F2396" s="388"/>
      <c r="G2396" s="243"/>
      <c r="H2396" s="244"/>
      <c r="I2396" s="243"/>
      <c r="J2396" s="244"/>
      <c r="K2396" s="244"/>
      <c r="L2396" s="244"/>
      <c r="M2396" s="244"/>
      <c r="N2396" s="290"/>
      <c r="O2396" s="391" t="str">
        <f>IF(ISBLANK(L2396),"",IF(OR(ISBLANK(VLOOKUP(L2396&amp;"-"&amp;E2396,'Np Quality'!A:M,6,FALSE)),ISERROR(VLOOKUP(L2396&amp;"-"&amp;E2396,'Np Quality'!A:M,6,FALSE))),"-",VLOOKUP(L2396&amp;"-"&amp;E2396,'Np Quality'!A:M,6,FALSE)))</f>
        <v/>
      </c>
      <c r="P2396" s="391" t="str">
        <f>IF(ISBLANK(L2396),"",IF(OR(ISBLANK(VLOOKUP(L2396&amp;"-"&amp;E2396,'Np Quality'!A:M,7,FALSE)),ISERROR(VLOOKUP(L2396&amp;"-"&amp;E2396,'Np Quality'!A:M,7,FALSE))),"-",VLOOKUP(L2396&amp;"-"&amp;E2396,'Np Quality'!A:M,7,FALSE)))</f>
        <v/>
      </c>
      <c r="Q2396" s="391" t="str">
        <f>IF(ISBLANK(L2396),"",IF(OR(ISBLANK(VLOOKUP(L2396&amp;"-"&amp;E2396,'Np Quality'!A:M,8,FALSE)),ISERROR(VLOOKUP(L2396&amp;"-"&amp;E2396,'Np Quality'!A:M,8,FALSE))),"-",VLOOKUP(L2396&amp;"-"&amp;E2396,'Np Quality'!A:M,8,FALSE)))</f>
        <v/>
      </c>
      <c r="R2396" s="283" t="str">
        <f>IF(ISBLANK(L2396),"",IF(OR(ISBLANK(VLOOKUP(L2396&amp;"-"&amp;E2396,'Np Quality'!A:M,9,FALSE)),ISERROR(VLOOKUP(L2396&amp;"-"&amp;E2396,'Np Quality'!A:M,9,FALSE))),"-",VLOOKUP(L2396&amp;"-"&amp;E2396,'Np Quality'!A:M,9,FALSE)))</f>
        <v/>
      </c>
      <c r="S2396" s="150"/>
      <c r="T2396" s="395" t="str">
        <f t="shared" si="255"/>
        <v/>
      </c>
      <c r="U2396" s="395" t="str">
        <f t="shared" si="252"/>
        <v/>
      </c>
      <c r="V2396" s="396"/>
      <c r="W2396" s="282"/>
    </row>
    <row r="2397" spans="1:23">
      <c r="A2397" s="382" t="str">
        <f t="shared" si="253"/>
        <v/>
      </c>
      <c r="B2397" s="383" t="str">
        <f t="shared" si="256"/>
        <v/>
      </c>
      <c r="C2397" s="236"/>
      <c r="D2397" s="282"/>
      <c r="E2397" s="384" t="str">
        <f t="shared" si="254"/>
        <v/>
      </c>
      <c r="F2397" s="388"/>
      <c r="G2397" s="243"/>
      <c r="H2397" s="244"/>
      <c r="I2397" s="243"/>
      <c r="J2397" s="244"/>
      <c r="K2397" s="244"/>
      <c r="L2397" s="244"/>
      <c r="M2397" s="244"/>
      <c r="N2397" s="290"/>
      <c r="O2397" s="391" t="str">
        <f>IF(ISBLANK(L2397),"",IF(OR(ISBLANK(VLOOKUP(L2397&amp;"-"&amp;E2397,'Np Quality'!A:M,6,FALSE)),ISERROR(VLOOKUP(L2397&amp;"-"&amp;E2397,'Np Quality'!A:M,6,FALSE))),"-",VLOOKUP(L2397&amp;"-"&amp;E2397,'Np Quality'!A:M,6,FALSE)))</f>
        <v/>
      </c>
      <c r="P2397" s="391" t="str">
        <f>IF(ISBLANK(L2397),"",IF(OR(ISBLANK(VLOOKUP(L2397&amp;"-"&amp;E2397,'Np Quality'!A:M,7,FALSE)),ISERROR(VLOOKUP(L2397&amp;"-"&amp;E2397,'Np Quality'!A:M,7,FALSE))),"-",VLOOKUP(L2397&amp;"-"&amp;E2397,'Np Quality'!A:M,7,FALSE)))</f>
        <v/>
      </c>
      <c r="Q2397" s="391" t="str">
        <f>IF(ISBLANK(L2397),"",IF(OR(ISBLANK(VLOOKUP(L2397&amp;"-"&amp;E2397,'Np Quality'!A:M,8,FALSE)),ISERROR(VLOOKUP(L2397&amp;"-"&amp;E2397,'Np Quality'!A:M,8,FALSE))),"-",VLOOKUP(L2397&amp;"-"&amp;E2397,'Np Quality'!A:M,8,FALSE)))</f>
        <v/>
      </c>
      <c r="R2397" s="283" t="str">
        <f>IF(ISBLANK(L2397),"",IF(OR(ISBLANK(VLOOKUP(L2397&amp;"-"&amp;E2397,'Np Quality'!A:M,9,FALSE)),ISERROR(VLOOKUP(L2397&amp;"-"&amp;E2397,'Np Quality'!A:M,9,FALSE))),"-",VLOOKUP(L2397&amp;"-"&amp;E2397,'Np Quality'!A:M,9,FALSE)))</f>
        <v/>
      </c>
      <c r="S2397" s="150"/>
      <c r="T2397" s="395" t="str">
        <f t="shared" si="255"/>
        <v/>
      </c>
      <c r="U2397" s="395" t="str">
        <f t="shared" si="252"/>
        <v/>
      </c>
      <c r="V2397" s="396"/>
      <c r="W2397" s="282"/>
    </row>
    <row r="2398" spans="1:23">
      <c r="A2398" s="382" t="str">
        <f t="shared" si="253"/>
        <v/>
      </c>
      <c r="B2398" s="383" t="str">
        <f t="shared" si="256"/>
        <v/>
      </c>
      <c r="C2398" s="236"/>
      <c r="D2398" s="282"/>
      <c r="E2398" s="384" t="str">
        <f t="shared" si="254"/>
        <v/>
      </c>
      <c r="F2398" s="388"/>
      <c r="G2398" s="243"/>
      <c r="H2398" s="244"/>
      <c r="I2398" s="243"/>
      <c r="J2398" s="244"/>
      <c r="K2398" s="244"/>
      <c r="L2398" s="244"/>
      <c r="M2398" s="244"/>
      <c r="N2398" s="290"/>
      <c r="O2398" s="391" t="str">
        <f>IF(ISBLANK(L2398),"",IF(OR(ISBLANK(VLOOKUP(L2398&amp;"-"&amp;E2398,'Np Quality'!A:M,6,FALSE)),ISERROR(VLOOKUP(L2398&amp;"-"&amp;E2398,'Np Quality'!A:M,6,FALSE))),"-",VLOOKUP(L2398&amp;"-"&amp;E2398,'Np Quality'!A:M,6,FALSE)))</f>
        <v/>
      </c>
      <c r="P2398" s="391" t="str">
        <f>IF(ISBLANK(L2398),"",IF(OR(ISBLANK(VLOOKUP(L2398&amp;"-"&amp;E2398,'Np Quality'!A:M,7,FALSE)),ISERROR(VLOOKUP(L2398&amp;"-"&amp;E2398,'Np Quality'!A:M,7,FALSE))),"-",VLOOKUP(L2398&amp;"-"&amp;E2398,'Np Quality'!A:M,7,FALSE)))</f>
        <v/>
      </c>
      <c r="Q2398" s="391" t="str">
        <f>IF(ISBLANK(L2398),"",IF(OR(ISBLANK(VLOOKUP(L2398&amp;"-"&amp;E2398,'Np Quality'!A:M,8,FALSE)),ISERROR(VLOOKUP(L2398&amp;"-"&amp;E2398,'Np Quality'!A:M,8,FALSE))),"-",VLOOKUP(L2398&amp;"-"&amp;E2398,'Np Quality'!A:M,8,FALSE)))</f>
        <v/>
      </c>
      <c r="R2398" s="283" t="str">
        <f>IF(ISBLANK(L2398),"",IF(OR(ISBLANK(VLOOKUP(L2398&amp;"-"&amp;E2398,'Np Quality'!A:M,9,FALSE)),ISERROR(VLOOKUP(L2398&amp;"-"&amp;E2398,'Np Quality'!A:M,9,FALSE))),"-",VLOOKUP(L2398&amp;"-"&amp;E2398,'Np Quality'!A:M,9,FALSE)))</f>
        <v/>
      </c>
      <c r="S2398" s="150"/>
      <c r="T2398" s="395" t="str">
        <f t="shared" si="255"/>
        <v/>
      </c>
      <c r="U2398" s="395" t="str">
        <f t="shared" si="252"/>
        <v/>
      </c>
      <c r="V2398" s="396"/>
      <c r="W2398" s="282"/>
    </row>
    <row r="2399" spans="1:23">
      <c r="A2399" s="382" t="str">
        <f t="shared" si="253"/>
        <v/>
      </c>
      <c r="B2399" s="383" t="str">
        <f t="shared" si="256"/>
        <v/>
      </c>
      <c r="C2399" s="236"/>
      <c r="D2399" s="282"/>
      <c r="E2399" s="384" t="str">
        <f t="shared" si="254"/>
        <v/>
      </c>
      <c r="F2399" s="388"/>
      <c r="G2399" s="243"/>
      <c r="H2399" s="244"/>
      <c r="I2399" s="243"/>
      <c r="J2399" s="244"/>
      <c r="K2399" s="244"/>
      <c r="L2399" s="244"/>
      <c r="M2399" s="244"/>
      <c r="N2399" s="290"/>
      <c r="O2399" s="391" t="str">
        <f>IF(ISBLANK(L2399),"",IF(OR(ISBLANK(VLOOKUP(L2399&amp;"-"&amp;E2399,'Np Quality'!A:M,6,FALSE)),ISERROR(VLOOKUP(L2399&amp;"-"&amp;E2399,'Np Quality'!A:M,6,FALSE))),"-",VLOOKUP(L2399&amp;"-"&amp;E2399,'Np Quality'!A:M,6,FALSE)))</f>
        <v/>
      </c>
      <c r="P2399" s="391" t="str">
        <f>IF(ISBLANK(L2399),"",IF(OR(ISBLANK(VLOOKUP(L2399&amp;"-"&amp;E2399,'Np Quality'!A:M,7,FALSE)),ISERROR(VLOOKUP(L2399&amp;"-"&amp;E2399,'Np Quality'!A:M,7,FALSE))),"-",VLOOKUP(L2399&amp;"-"&amp;E2399,'Np Quality'!A:M,7,FALSE)))</f>
        <v/>
      </c>
      <c r="Q2399" s="391" t="str">
        <f>IF(ISBLANK(L2399),"",IF(OR(ISBLANK(VLOOKUP(L2399&amp;"-"&amp;E2399,'Np Quality'!A:M,8,FALSE)),ISERROR(VLOOKUP(L2399&amp;"-"&amp;E2399,'Np Quality'!A:M,8,FALSE))),"-",VLOOKUP(L2399&amp;"-"&amp;E2399,'Np Quality'!A:M,8,FALSE)))</f>
        <v/>
      </c>
      <c r="R2399" s="283" t="str">
        <f>IF(ISBLANK(L2399),"",IF(OR(ISBLANK(VLOOKUP(L2399&amp;"-"&amp;E2399,'Np Quality'!A:M,9,FALSE)),ISERROR(VLOOKUP(L2399&amp;"-"&amp;E2399,'Np Quality'!A:M,9,FALSE))),"-",VLOOKUP(L2399&amp;"-"&amp;E2399,'Np Quality'!A:M,9,FALSE)))</f>
        <v/>
      </c>
      <c r="S2399" s="150"/>
      <c r="T2399" s="395" t="str">
        <f t="shared" si="255"/>
        <v/>
      </c>
      <c r="U2399" s="395" t="str">
        <f t="shared" si="252"/>
        <v/>
      </c>
      <c r="V2399" s="396"/>
      <c r="W2399" s="282"/>
    </row>
    <row r="2400" spans="1:23">
      <c r="A2400" s="382" t="str">
        <f t="shared" si="253"/>
        <v/>
      </c>
      <c r="B2400" s="383" t="str">
        <f t="shared" si="256"/>
        <v/>
      </c>
      <c r="C2400" s="236"/>
      <c r="D2400" s="282"/>
      <c r="E2400" s="384" t="str">
        <f t="shared" si="254"/>
        <v/>
      </c>
      <c r="F2400" s="388"/>
      <c r="G2400" s="243"/>
      <c r="H2400" s="244"/>
      <c r="I2400" s="243"/>
      <c r="J2400" s="244"/>
      <c r="K2400" s="244"/>
      <c r="L2400" s="244"/>
      <c r="M2400" s="244"/>
      <c r="N2400" s="290"/>
      <c r="O2400" s="391" t="str">
        <f>IF(ISBLANK(L2400),"",IF(OR(ISBLANK(VLOOKUP(L2400&amp;"-"&amp;E2400,'Np Quality'!A:M,6,FALSE)),ISERROR(VLOOKUP(L2400&amp;"-"&amp;E2400,'Np Quality'!A:M,6,FALSE))),"-",VLOOKUP(L2400&amp;"-"&amp;E2400,'Np Quality'!A:M,6,FALSE)))</f>
        <v/>
      </c>
      <c r="P2400" s="391" t="str">
        <f>IF(ISBLANK(L2400),"",IF(OR(ISBLANK(VLOOKUP(L2400&amp;"-"&amp;E2400,'Np Quality'!A:M,7,FALSE)),ISERROR(VLOOKUP(L2400&amp;"-"&amp;E2400,'Np Quality'!A:M,7,FALSE))),"-",VLOOKUP(L2400&amp;"-"&amp;E2400,'Np Quality'!A:M,7,FALSE)))</f>
        <v/>
      </c>
      <c r="Q2400" s="391" t="str">
        <f>IF(ISBLANK(L2400),"",IF(OR(ISBLANK(VLOOKUP(L2400&amp;"-"&amp;E2400,'Np Quality'!A:M,8,FALSE)),ISERROR(VLOOKUP(L2400&amp;"-"&amp;E2400,'Np Quality'!A:M,8,FALSE))),"-",VLOOKUP(L2400&amp;"-"&amp;E2400,'Np Quality'!A:M,8,FALSE)))</f>
        <v/>
      </c>
      <c r="R2400" s="283" t="str">
        <f>IF(ISBLANK(L2400),"",IF(OR(ISBLANK(VLOOKUP(L2400&amp;"-"&amp;E2400,'Np Quality'!A:M,9,FALSE)),ISERROR(VLOOKUP(L2400&amp;"-"&amp;E2400,'Np Quality'!A:M,9,FALSE))),"-",VLOOKUP(L2400&amp;"-"&amp;E2400,'Np Quality'!A:M,9,FALSE)))</f>
        <v/>
      </c>
      <c r="S2400" s="150"/>
      <c r="T2400" s="395" t="str">
        <f t="shared" si="255"/>
        <v/>
      </c>
      <c r="U2400" s="395" t="str">
        <f t="shared" si="252"/>
        <v/>
      </c>
      <c r="V2400" s="396"/>
      <c r="W2400" s="282"/>
    </row>
    <row r="2401" spans="1:23">
      <c r="A2401" s="382" t="str">
        <f t="shared" si="253"/>
        <v/>
      </c>
      <c r="B2401" s="383" t="str">
        <f t="shared" si="256"/>
        <v/>
      </c>
      <c r="C2401" s="236"/>
      <c r="D2401" s="282"/>
      <c r="E2401" s="384" t="str">
        <f t="shared" si="254"/>
        <v/>
      </c>
      <c r="F2401" s="388"/>
      <c r="G2401" s="243"/>
      <c r="H2401" s="244"/>
      <c r="I2401" s="243"/>
      <c r="J2401" s="244"/>
      <c r="K2401" s="244"/>
      <c r="L2401" s="244"/>
      <c r="M2401" s="244"/>
      <c r="N2401" s="290"/>
      <c r="O2401" s="391" t="str">
        <f>IF(ISBLANK(L2401),"",IF(OR(ISBLANK(VLOOKUP(L2401&amp;"-"&amp;E2401,'Np Quality'!A:M,6,FALSE)),ISERROR(VLOOKUP(L2401&amp;"-"&amp;E2401,'Np Quality'!A:M,6,FALSE))),"-",VLOOKUP(L2401&amp;"-"&amp;E2401,'Np Quality'!A:M,6,FALSE)))</f>
        <v/>
      </c>
      <c r="P2401" s="391" t="str">
        <f>IF(ISBLANK(L2401),"",IF(OR(ISBLANK(VLOOKUP(L2401&amp;"-"&amp;E2401,'Np Quality'!A:M,7,FALSE)),ISERROR(VLOOKUP(L2401&amp;"-"&amp;E2401,'Np Quality'!A:M,7,FALSE))),"-",VLOOKUP(L2401&amp;"-"&amp;E2401,'Np Quality'!A:M,7,FALSE)))</f>
        <v/>
      </c>
      <c r="Q2401" s="391" t="str">
        <f>IF(ISBLANK(L2401),"",IF(OR(ISBLANK(VLOOKUP(L2401&amp;"-"&amp;E2401,'Np Quality'!A:M,8,FALSE)),ISERROR(VLOOKUP(L2401&amp;"-"&amp;E2401,'Np Quality'!A:M,8,FALSE))),"-",VLOOKUP(L2401&amp;"-"&amp;E2401,'Np Quality'!A:M,8,FALSE)))</f>
        <v/>
      </c>
      <c r="R2401" s="283" t="str">
        <f>IF(ISBLANK(L2401),"",IF(OR(ISBLANK(VLOOKUP(L2401&amp;"-"&amp;E2401,'Np Quality'!A:M,9,FALSE)),ISERROR(VLOOKUP(L2401&amp;"-"&amp;E2401,'Np Quality'!A:M,9,FALSE))),"-",VLOOKUP(L2401&amp;"-"&amp;E2401,'Np Quality'!A:M,9,FALSE)))</f>
        <v/>
      </c>
      <c r="S2401" s="150"/>
      <c r="T2401" s="395" t="str">
        <f t="shared" si="255"/>
        <v/>
      </c>
      <c r="U2401" s="395" t="str">
        <f t="shared" si="252"/>
        <v/>
      </c>
      <c r="V2401" s="396"/>
      <c r="W2401" s="282"/>
    </row>
    <row r="2402" spans="1:23">
      <c r="A2402" s="382" t="str">
        <f t="shared" si="253"/>
        <v/>
      </c>
      <c r="B2402" s="383" t="str">
        <f t="shared" si="256"/>
        <v/>
      </c>
      <c r="C2402" s="236"/>
      <c r="D2402" s="282"/>
      <c r="E2402" s="384" t="str">
        <f t="shared" si="254"/>
        <v/>
      </c>
      <c r="F2402" s="388"/>
      <c r="G2402" s="243"/>
      <c r="H2402" s="244"/>
      <c r="I2402" s="243"/>
      <c r="J2402" s="244"/>
      <c r="K2402" s="244"/>
      <c r="L2402" s="244"/>
      <c r="M2402" s="244"/>
      <c r="N2402" s="290"/>
      <c r="O2402" s="391" t="str">
        <f>IF(ISBLANK(L2403),"",IF(OR(ISBLANK(VLOOKUP(L2403&amp;"-"&amp;E2403,'Np Quality'!A:M,6,FALSE)),ISERROR(VLOOKUP(L2403&amp;"-"&amp;E2403,'Np Quality'!A:M,6,FALSE))),"-",VLOOKUP(L2403&amp;"-"&amp;E2403,'Np Quality'!A:M,6,FALSE)))</f>
        <v/>
      </c>
      <c r="P2402" s="391" t="str">
        <f>IF(ISBLANK(L2402),"",IF(OR(ISBLANK(VLOOKUP(L2402&amp;"-"&amp;E2402,'Np Quality'!A:M,7,FALSE)),ISERROR(VLOOKUP(L2402&amp;"-"&amp;E2402,'Np Quality'!A:M,7,FALSE))),"-",VLOOKUP(L2402&amp;"-"&amp;E2402,'Np Quality'!A:M,7,FALSE)))</f>
        <v/>
      </c>
      <c r="Q2402" s="391" t="str">
        <f>IF(ISBLANK(L2402),"",IF(OR(ISBLANK(VLOOKUP(L2402&amp;"-"&amp;E2402,'Np Quality'!A:M,8,FALSE)),ISERROR(VLOOKUP(L2402&amp;"-"&amp;E2402,'Np Quality'!A:M,8,FALSE))),"-",VLOOKUP(L2402&amp;"-"&amp;E2402,'Np Quality'!A:M,8,FALSE)))</f>
        <v/>
      </c>
      <c r="R2402" s="283" t="str">
        <f>IF(ISBLANK(L2402),"",IF(OR(ISBLANK(VLOOKUP(L2402&amp;"-"&amp;E2402,'Np Quality'!A:M,9,FALSE)),ISERROR(VLOOKUP(L2402&amp;"-"&amp;E2402,'Np Quality'!A:M,9,FALSE))),"-",VLOOKUP(L2402&amp;"-"&amp;E2402,'Np Quality'!A:M,9,FALSE)))</f>
        <v/>
      </c>
      <c r="S2402" s="150"/>
      <c r="T2402" s="395" t="str">
        <f t="shared" si="255"/>
        <v/>
      </c>
      <c r="U2402" s="395" t="str">
        <f t="shared" si="252"/>
        <v/>
      </c>
      <c r="V2402" s="396"/>
      <c r="W2402" s="282"/>
    </row>
    <row r="2403" spans="1:23">
      <c r="A2403" s="382" t="str">
        <f t="shared" si="253"/>
        <v/>
      </c>
      <c r="B2403" s="383" t="str">
        <f t="shared" si="256"/>
        <v/>
      </c>
      <c r="C2403" s="236"/>
      <c r="D2403" s="282"/>
      <c r="E2403" s="384" t="str">
        <f t="shared" si="254"/>
        <v/>
      </c>
      <c r="F2403" s="388"/>
      <c r="G2403" s="243"/>
      <c r="H2403" s="244"/>
      <c r="I2403" s="243"/>
      <c r="J2403" s="244"/>
      <c r="K2403" s="244"/>
      <c r="L2403" s="244"/>
      <c r="M2403" s="244"/>
      <c r="N2403" s="290"/>
      <c r="O2403" s="391" t="str">
        <f>IF(ISBLANK(L2403),"",IF(OR(ISBLANK(VLOOKUP(L2403&amp;"-"&amp;E2403,'Np Quality'!A:M,6,FALSE)),ISERROR(VLOOKUP(L2403&amp;"-"&amp;E2403,'Np Quality'!A:M,6,FALSE))),"-",VLOOKUP(L2403&amp;"-"&amp;E2403,'Np Quality'!A:M,6,FALSE)))</f>
        <v/>
      </c>
      <c r="P2403" s="391" t="str">
        <f>IF(ISBLANK(L2404),"",IF(OR(ISBLANK(VLOOKUP(L2404&amp;"-"&amp;E2404,'Np Quality'!A:M,7,FALSE)),ISERROR(VLOOKUP(L2404&amp;"-"&amp;E2404,'Np Quality'!A:M,7,FALSE))),"-",VLOOKUP(L2404&amp;"-"&amp;E2404,'Np Quality'!A:M,7,FALSE)))</f>
        <v/>
      </c>
      <c r="Q2403" s="391" t="str">
        <f>IF(ISBLANK(L2403),"",IF(OR(ISBLANK(VLOOKUP(L2403&amp;"-"&amp;E2403,'Np Quality'!A:M,8,FALSE)),ISERROR(VLOOKUP(L2403&amp;"-"&amp;E2403,'Np Quality'!A:M,8,FALSE))),"-",VLOOKUP(L2403&amp;"-"&amp;E2403,'Np Quality'!A:M,8,FALSE)))</f>
        <v/>
      </c>
      <c r="R2403" s="283" t="str">
        <f>IF(ISBLANK(L2403),"",IF(OR(ISBLANK(VLOOKUP(L2403&amp;"-"&amp;E2403,'Np Quality'!A:M,9,FALSE)),ISERROR(VLOOKUP(L2403&amp;"-"&amp;E2403,'Np Quality'!A:M,9,FALSE))),"-",VLOOKUP(L2403&amp;"-"&amp;E2403,'Np Quality'!A:M,9,FALSE)))</f>
        <v/>
      </c>
      <c r="S2403" s="150"/>
      <c r="T2403" s="395" t="str">
        <f t="shared" si="255"/>
        <v/>
      </c>
      <c r="U2403" s="395" t="str">
        <f t="shared" si="252"/>
        <v/>
      </c>
      <c r="V2403" s="404"/>
      <c r="W2403" s="282"/>
    </row>
    <row r="2404" spans="1:23">
      <c r="A2404" s="382" t="str">
        <f t="shared" si="253"/>
        <v/>
      </c>
      <c r="B2404" s="383" t="str">
        <f t="shared" si="256"/>
        <v/>
      </c>
      <c r="C2404" s="236"/>
      <c r="D2404" s="282"/>
      <c r="E2404" s="384" t="str">
        <f t="shared" si="254"/>
        <v/>
      </c>
      <c r="F2404" s="388"/>
      <c r="G2404" s="243"/>
      <c r="H2404" s="244"/>
      <c r="I2404" s="243"/>
      <c r="J2404" s="244"/>
      <c r="K2404" s="244"/>
      <c r="L2404" s="244"/>
      <c r="M2404" s="244"/>
      <c r="N2404" s="290"/>
      <c r="O2404" s="391" t="str">
        <f>IF(ISBLANK(L2404),"",IF(OR(ISBLANK(VLOOKUP(L2404&amp;"-"&amp;E2404,'Np Quality'!A:M,6,FALSE)),ISERROR(VLOOKUP(L2404&amp;"-"&amp;E2404,'Np Quality'!A:M,6,FALSE))),"-",VLOOKUP(L2404&amp;"-"&amp;E2404,'Np Quality'!A:M,6,FALSE)))</f>
        <v/>
      </c>
      <c r="P2404" s="391" t="str">
        <f>IF(ISBLANK(L2404),"",IF(OR(ISBLANK(VLOOKUP(L2404&amp;"-"&amp;E2404,'Np Quality'!A:M,7,FALSE)),ISERROR(VLOOKUP(L2404&amp;"-"&amp;E2404,'Np Quality'!A:M,7,FALSE))),"-",VLOOKUP(L2404&amp;"-"&amp;E2404,'Np Quality'!A:M,7,FALSE)))</f>
        <v/>
      </c>
      <c r="Q2404" s="391" t="str">
        <f>IF(ISBLANK(L2405),"",IF(OR(ISBLANK(VLOOKUP(L2405&amp;"-"&amp;E2405,'Np Quality'!A:M,8,FALSE)),ISERROR(VLOOKUP(L2405&amp;"-"&amp;E2405,'Np Quality'!A:M,8,FALSE))),"-",VLOOKUP(L2405&amp;"-"&amp;E2405,'Np Quality'!A:M,8,FALSE)))</f>
        <v/>
      </c>
      <c r="R2404" s="283" t="str">
        <f>IF(ISBLANK(L2404),"",IF(OR(ISBLANK(VLOOKUP(L2404&amp;"-"&amp;E2404,'Np Quality'!A:M,9,FALSE)),ISERROR(VLOOKUP(L2404&amp;"-"&amp;E2404,'Np Quality'!A:M,9,FALSE))),"-",VLOOKUP(L2404&amp;"-"&amp;E2404,'Np Quality'!A:M,9,FALSE)))</f>
        <v/>
      </c>
      <c r="S2404" s="150"/>
      <c r="T2404" s="395" t="str">
        <f t="shared" si="255"/>
        <v/>
      </c>
      <c r="U2404" s="395" t="str">
        <f t="shared" si="252"/>
        <v/>
      </c>
      <c r="V2404" s="404"/>
      <c r="W2404" s="282"/>
    </row>
    <row r="2405" spans="1:23">
      <c r="A2405" s="382" t="str">
        <f t="shared" si="253"/>
        <v/>
      </c>
      <c r="B2405" s="383" t="str">
        <f t="shared" si="256"/>
        <v/>
      </c>
      <c r="C2405" s="236"/>
      <c r="D2405" s="282"/>
      <c r="E2405" s="384" t="str">
        <f t="shared" si="254"/>
        <v/>
      </c>
      <c r="F2405" s="388"/>
      <c r="G2405" s="243"/>
      <c r="H2405" s="244"/>
      <c r="I2405" s="243"/>
      <c r="J2405" s="244"/>
      <c r="K2405" s="244"/>
      <c r="L2405" s="244"/>
      <c r="M2405" s="244"/>
      <c r="N2405" s="290"/>
      <c r="O2405" s="391" t="str">
        <f>IF(ISBLANK(L2405),"",IF(OR(ISBLANK(VLOOKUP(L2405&amp;"-"&amp;E2405,'Np Quality'!A:M,6,FALSE)),ISERROR(VLOOKUP(L2405&amp;"-"&amp;E2405,'Np Quality'!A:M,6,FALSE))),"-",VLOOKUP(L2405&amp;"-"&amp;E2405,'Np Quality'!A:M,6,FALSE)))</f>
        <v/>
      </c>
      <c r="P2405" s="391" t="str">
        <f>IF(ISBLANK(L2405),"",IF(OR(ISBLANK(VLOOKUP(L2405&amp;"-"&amp;E2405,'Np Quality'!A:M,7,FALSE)),ISERROR(VLOOKUP(L2405&amp;"-"&amp;E2405,'Np Quality'!A:M,7,FALSE))),"-",VLOOKUP(L2405&amp;"-"&amp;E2405,'Np Quality'!A:M,7,FALSE)))</f>
        <v/>
      </c>
      <c r="Q2405" s="391" t="str">
        <f>IF(ISBLANK(L2405),"",IF(OR(ISBLANK(VLOOKUP(L2405&amp;"-"&amp;E2405,'Np Quality'!A:M,8,FALSE)),ISERROR(VLOOKUP(L2405&amp;"-"&amp;E2405,'Np Quality'!A:M,8,FALSE))),"-",VLOOKUP(L2405&amp;"-"&amp;E2405,'Np Quality'!A:M,8,FALSE)))</f>
        <v/>
      </c>
      <c r="R2405" s="283" t="str">
        <f>IF(ISBLANK(L2406),"",IF(OR(ISBLANK(VLOOKUP(L2406&amp;"-"&amp;E2406,'Np Quality'!A:M,9,FALSE)),ISERROR(VLOOKUP(L2406&amp;"-"&amp;E2406,'Np Quality'!A:M,9,FALSE))),"-",VLOOKUP(L2406&amp;"-"&amp;E2406,'Np Quality'!A:M,9,FALSE)))</f>
        <v/>
      </c>
      <c r="S2405" s="150"/>
      <c r="T2405" s="395" t="str">
        <f t="shared" si="255"/>
        <v/>
      </c>
      <c r="U2405" s="395" t="str">
        <f t="shared" si="252"/>
        <v/>
      </c>
      <c r="V2405" s="404"/>
      <c r="W2405" s="282"/>
    </row>
    <row r="2406" spans="1:23">
      <c r="A2406" s="382" t="str">
        <f t="shared" si="253"/>
        <v/>
      </c>
      <c r="B2406" s="383" t="str">
        <f t="shared" si="256"/>
        <v/>
      </c>
      <c r="C2406" s="236"/>
      <c r="D2406" s="282"/>
      <c r="E2406" s="384" t="str">
        <f t="shared" si="254"/>
        <v/>
      </c>
      <c r="F2406" s="388"/>
      <c r="G2406" s="243"/>
      <c r="H2406" s="244"/>
      <c r="I2406" s="243"/>
      <c r="J2406" s="244"/>
      <c r="K2406" s="244"/>
      <c r="L2406" s="244"/>
      <c r="M2406" s="244"/>
      <c r="N2406" s="290"/>
      <c r="O2406" s="391" t="str">
        <f>IF(ISBLANK(L2406),"",IF(OR(ISBLANK(VLOOKUP(L2406&amp;"-"&amp;E2406,'Np Quality'!A:M,6,FALSE)),ISERROR(VLOOKUP(L2406&amp;"-"&amp;E2406,'Np Quality'!A:M,6,FALSE))),"-",VLOOKUP(L2406&amp;"-"&amp;E2406,'Np Quality'!A:M,6,FALSE)))</f>
        <v/>
      </c>
      <c r="P2406" s="391" t="str">
        <f>IF(ISBLANK(L2406),"",IF(OR(ISBLANK(VLOOKUP(L2406&amp;"-"&amp;E2406,'Np Quality'!A:M,7,FALSE)),ISERROR(VLOOKUP(L2406&amp;"-"&amp;E2406,'Np Quality'!A:M,7,FALSE))),"-",VLOOKUP(L2406&amp;"-"&amp;E2406,'Np Quality'!A:M,7,FALSE)))</f>
        <v/>
      </c>
      <c r="Q2406" s="391" t="str">
        <f>IF(ISBLANK(L2406),"",IF(OR(ISBLANK(VLOOKUP(L2406&amp;"-"&amp;E2406,'Np Quality'!A:M,8,FALSE)),ISERROR(VLOOKUP(L2406&amp;"-"&amp;E2406,'Np Quality'!A:M,8,FALSE))),"-",VLOOKUP(L2406&amp;"-"&amp;E2406,'Np Quality'!A:M,8,FALSE)))</f>
        <v/>
      </c>
      <c r="R2406" s="283" t="str">
        <f>IF(ISBLANK(L2406),"",IF(OR(ISBLANK(VLOOKUP(L2406&amp;"-"&amp;E2406,'Np Quality'!A:M,9,FALSE)),ISERROR(VLOOKUP(L2406&amp;"-"&amp;E2406,'Np Quality'!A:M,9,FALSE))),"-",VLOOKUP(L2406&amp;"-"&amp;E2406,'Np Quality'!A:M,9,FALSE)))</f>
        <v/>
      </c>
      <c r="S2406" s="150"/>
      <c r="T2406" s="395" t="str">
        <f t="shared" si="255"/>
        <v/>
      </c>
      <c r="U2406" s="395" t="str">
        <f t="shared" si="252"/>
        <v/>
      </c>
      <c r="V2406" s="404"/>
      <c r="W2406" s="282"/>
    </row>
    <row r="2407" spans="1:23">
      <c r="A2407" s="382" t="str">
        <f t="shared" si="253"/>
        <v/>
      </c>
      <c r="B2407" s="383" t="str">
        <f t="shared" si="256"/>
        <v/>
      </c>
      <c r="C2407" s="236"/>
      <c r="D2407" s="282"/>
      <c r="E2407" s="384" t="str">
        <f t="shared" si="254"/>
        <v/>
      </c>
      <c r="F2407" s="388"/>
      <c r="G2407" s="243"/>
      <c r="H2407" s="244"/>
      <c r="I2407" s="243"/>
      <c r="J2407" s="244"/>
      <c r="K2407" s="244"/>
      <c r="L2407" s="244"/>
      <c r="M2407" s="244"/>
      <c r="N2407" s="290"/>
      <c r="O2407" s="391" t="str">
        <f>IF(ISBLANK(L2407),"",IF(OR(ISBLANK(VLOOKUP(L2407&amp;"-"&amp;E2407,'Np Quality'!A:M,6,FALSE)),ISERROR(VLOOKUP(L2407&amp;"-"&amp;E2407,'Np Quality'!A:M,6,FALSE))),"-",VLOOKUP(L2407&amp;"-"&amp;E2407,'Np Quality'!A:M,6,FALSE)))</f>
        <v/>
      </c>
      <c r="P2407" s="391" t="str">
        <f>IF(ISBLANK(L2407),"",IF(OR(ISBLANK(VLOOKUP(L2407&amp;"-"&amp;E2407,'Np Quality'!A:M,7,FALSE)),ISERROR(VLOOKUP(L2407&amp;"-"&amp;E2407,'Np Quality'!A:M,7,FALSE))),"-",VLOOKUP(L2407&amp;"-"&amp;E2407,'Np Quality'!A:M,7,FALSE)))</f>
        <v/>
      </c>
      <c r="Q2407" s="391" t="str">
        <f>IF(ISBLANK(L2407),"",IF(OR(ISBLANK(VLOOKUP(L2407&amp;"-"&amp;E2407,'Np Quality'!A:M,8,FALSE)),ISERROR(VLOOKUP(L2407&amp;"-"&amp;E2407,'Np Quality'!A:M,8,FALSE))),"-",VLOOKUP(L2407&amp;"-"&amp;E2407,'Np Quality'!A:M,8,FALSE)))</f>
        <v/>
      </c>
      <c r="R2407" s="283" t="str">
        <f>IF(ISBLANK(L2407),"",IF(OR(ISBLANK(VLOOKUP(L2407&amp;"-"&amp;E2407,'Np Quality'!A:M,9,FALSE)),ISERROR(VLOOKUP(L2407&amp;"-"&amp;E2407,'Np Quality'!A:M,9,FALSE))),"-",VLOOKUP(L2407&amp;"-"&amp;E2407,'Np Quality'!A:M,9,FALSE)))</f>
        <v/>
      </c>
      <c r="S2407" s="150"/>
      <c r="T2407" s="395" t="str">
        <f t="shared" si="255"/>
        <v/>
      </c>
      <c r="U2407" s="395" t="str">
        <f t="shared" si="252"/>
        <v/>
      </c>
      <c r="V2407" s="404"/>
      <c r="W2407" s="282"/>
    </row>
    <row r="2408" spans="1:23">
      <c r="A2408" s="382" t="str">
        <f t="shared" si="253"/>
        <v/>
      </c>
      <c r="B2408" s="383" t="str">
        <f t="shared" si="256"/>
        <v/>
      </c>
      <c r="C2408" s="236"/>
      <c r="D2408" s="282"/>
      <c r="E2408" s="384" t="str">
        <f t="shared" si="254"/>
        <v/>
      </c>
      <c r="F2408" s="388"/>
      <c r="G2408" s="243"/>
      <c r="H2408" s="244"/>
      <c r="I2408" s="243"/>
      <c r="J2408" s="244"/>
      <c r="K2408" s="244"/>
      <c r="L2408" s="244"/>
      <c r="M2408" s="244"/>
      <c r="N2408" s="290"/>
      <c r="O2408" s="391" t="str">
        <f>IF(ISBLANK(L2408),"",IF(OR(ISBLANK(VLOOKUP(L2408&amp;"-"&amp;E2408,'Np Quality'!A:M,6,FALSE)),ISERROR(VLOOKUP(L2408&amp;"-"&amp;E2408,'Np Quality'!A:M,6,FALSE))),"-",VLOOKUP(L2408&amp;"-"&amp;E2408,'Np Quality'!A:M,6,FALSE)))</f>
        <v/>
      </c>
      <c r="P2408" s="391" t="str">
        <f>IF(ISBLANK(L2408),"",IF(OR(ISBLANK(VLOOKUP(L2408&amp;"-"&amp;E2408,'Np Quality'!A:M,7,FALSE)),ISERROR(VLOOKUP(L2408&amp;"-"&amp;E2408,'Np Quality'!A:M,7,FALSE))),"-",VLOOKUP(L2408&amp;"-"&amp;E2408,'Np Quality'!A:M,7,FALSE)))</f>
        <v/>
      </c>
      <c r="Q2408" s="391" t="str">
        <f>IF(ISBLANK(L2408),"",IF(OR(ISBLANK(VLOOKUP(L2408&amp;"-"&amp;E2408,'Np Quality'!A:M,8,FALSE)),ISERROR(VLOOKUP(L2408&amp;"-"&amp;E2408,'Np Quality'!A:M,8,FALSE))),"-",VLOOKUP(L2408&amp;"-"&amp;E2408,'Np Quality'!A:M,8,FALSE)))</f>
        <v/>
      </c>
      <c r="R2408" s="283" t="str">
        <f>IF(ISBLANK(L2408),"",IF(OR(ISBLANK(VLOOKUP(L2408&amp;"-"&amp;E2408,'Np Quality'!A:M,9,FALSE)),ISERROR(VLOOKUP(L2408&amp;"-"&amp;E2408,'Np Quality'!A:M,9,FALSE))),"-",VLOOKUP(L2408&amp;"-"&amp;E2408,'Np Quality'!A:M,9,FALSE)))</f>
        <v/>
      </c>
      <c r="S2408" s="150"/>
      <c r="T2408" s="395" t="str">
        <f t="shared" si="255"/>
        <v/>
      </c>
      <c r="U2408" s="395" t="str">
        <f t="shared" si="252"/>
        <v/>
      </c>
      <c r="V2408" s="404"/>
      <c r="W2408" s="282"/>
    </row>
    <row r="2409" spans="1:23">
      <c r="A2409" s="382" t="str">
        <f t="shared" si="253"/>
        <v/>
      </c>
      <c r="B2409" s="383" t="str">
        <f t="shared" si="256"/>
        <v/>
      </c>
      <c r="C2409" s="236"/>
      <c r="D2409" s="282"/>
      <c r="E2409" s="384" t="str">
        <f t="shared" si="254"/>
        <v/>
      </c>
      <c r="F2409" s="388"/>
      <c r="G2409" s="243"/>
      <c r="H2409" s="244"/>
      <c r="I2409" s="243"/>
      <c r="J2409" s="244"/>
      <c r="K2409" s="244"/>
      <c r="L2409" s="244"/>
      <c r="M2409" s="244"/>
      <c r="N2409" s="290"/>
      <c r="O2409" s="391" t="str">
        <f>IF(ISBLANK(L2409),"",IF(OR(ISBLANK(VLOOKUP(L2409&amp;"-"&amp;E2409,'Np Quality'!A:M,6,FALSE)),ISERROR(VLOOKUP(L2409&amp;"-"&amp;E2409,'Np Quality'!A:M,6,FALSE))),"-",VLOOKUP(L2409&amp;"-"&amp;E2409,'Np Quality'!A:M,6,FALSE)))</f>
        <v/>
      </c>
      <c r="P2409" s="391" t="str">
        <f>IF(ISBLANK(L2409),"",IF(OR(ISBLANK(VLOOKUP(L2409&amp;"-"&amp;E2409,'Np Quality'!A:M,7,FALSE)),ISERROR(VLOOKUP(L2409&amp;"-"&amp;E2409,'Np Quality'!A:M,7,FALSE))),"-",VLOOKUP(L2409&amp;"-"&amp;E2409,'Np Quality'!A:M,7,FALSE)))</f>
        <v/>
      </c>
      <c r="Q2409" s="391" t="str">
        <f>IF(ISBLANK(L2409),"",IF(OR(ISBLANK(VLOOKUP(L2409&amp;"-"&amp;E2409,'Np Quality'!A:M,8,FALSE)),ISERROR(VLOOKUP(L2409&amp;"-"&amp;E2409,'Np Quality'!A:M,8,FALSE))),"-",VLOOKUP(L2409&amp;"-"&amp;E2409,'Np Quality'!A:M,8,FALSE)))</f>
        <v/>
      </c>
      <c r="R2409" s="283" t="str">
        <f>IF(ISBLANK(L2409),"",IF(OR(ISBLANK(VLOOKUP(L2409&amp;"-"&amp;E2409,'Np Quality'!A:M,9,FALSE)),ISERROR(VLOOKUP(L2409&amp;"-"&amp;E2409,'Np Quality'!A:M,9,FALSE))),"-",VLOOKUP(L2409&amp;"-"&amp;E2409,'Np Quality'!A:M,9,FALSE)))</f>
        <v/>
      </c>
      <c r="S2409" s="150"/>
      <c r="T2409" s="395" t="str">
        <f t="shared" si="255"/>
        <v/>
      </c>
      <c r="U2409" s="395" t="str">
        <f t="shared" si="252"/>
        <v/>
      </c>
      <c r="V2409" s="404"/>
      <c r="W2409" s="282"/>
    </row>
    <row r="2410" spans="1:23">
      <c r="A2410" s="382" t="str">
        <f t="shared" si="253"/>
        <v/>
      </c>
      <c r="B2410" s="383" t="str">
        <f t="shared" si="256"/>
        <v/>
      </c>
      <c r="C2410" s="236"/>
      <c r="D2410" s="282"/>
      <c r="E2410" s="384" t="str">
        <f t="shared" si="254"/>
        <v/>
      </c>
      <c r="F2410" s="388"/>
      <c r="G2410" s="243"/>
      <c r="H2410" s="244"/>
      <c r="I2410" s="243"/>
      <c r="J2410" s="244"/>
      <c r="K2410" s="244"/>
      <c r="L2410" s="244"/>
      <c r="M2410" s="244"/>
      <c r="N2410" s="290"/>
      <c r="O2410" s="391" t="str">
        <f>IF(ISBLANK(L2410),"",IF(OR(ISBLANK(VLOOKUP(L2410&amp;"-"&amp;E2410,'Np Quality'!A:M,6,FALSE)),ISERROR(VLOOKUP(L2410&amp;"-"&amp;E2410,'Np Quality'!A:M,6,FALSE))),"-",VLOOKUP(L2410&amp;"-"&amp;E2410,'Np Quality'!A:M,6,FALSE)))</f>
        <v/>
      </c>
      <c r="P2410" s="391" t="str">
        <f>IF(ISBLANK(L2410),"",IF(OR(ISBLANK(VLOOKUP(L2410&amp;"-"&amp;E2410,'Np Quality'!A:M,7,FALSE)),ISERROR(VLOOKUP(L2410&amp;"-"&amp;E2410,'Np Quality'!A:M,7,FALSE))),"-",VLOOKUP(L2410&amp;"-"&amp;E2410,'Np Quality'!A:M,7,FALSE)))</f>
        <v/>
      </c>
      <c r="Q2410" s="391" t="str">
        <f>IF(ISBLANK(L2410),"",IF(OR(ISBLANK(VLOOKUP(L2410&amp;"-"&amp;E2410,'Np Quality'!A:M,8,FALSE)),ISERROR(VLOOKUP(L2410&amp;"-"&amp;E2410,'Np Quality'!A:M,8,FALSE))),"-",VLOOKUP(L2410&amp;"-"&amp;E2410,'Np Quality'!A:M,8,FALSE)))</f>
        <v/>
      </c>
      <c r="R2410" s="283" t="str">
        <f>IF(ISBLANK(L2410),"",IF(OR(ISBLANK(VLOOKUP(L2410&amp;"-"&amp;E2410,'Np Quality'!A:M,9,FALSE)),ISERROR(VLOOKUP(L2410&amp;"-"&amp;E2410,'Np Quality'!A:M,9,FALSE))),"-",VLOOKUP(L2410&amp;"-"&amp;E2410,'Np Quality'!A:M,9,FALSE)))</f>
        <v/>
      </c>
      <c r="S2410" s="150"/>
      <c r="T2410" s="395" t="str">
        <f t="shared" si="255"/>
        <v/>
      </c>
      <c r="U2410" s="395" t="str">
        <f t="shared" si="252"/>
        <v/>
      </c>
      <c r="V2410" s="404"/>
      <c r="W2410" s="282"/>
    </row>
    <row r="2411" spans="1:23">
      <c r="A2411" s="382" t="str">
        <f t="shared" si="253"/>
        <v/>
      </c>
      <c r="B2411" s="383" t="str">
        <f t="shared" si="256"/>
        <v/>
      </c>
      <c r="C2411" s="236"/>
      <c r="D2411" s="282"/>
      <c r="E2411" s="384" t="str">
        <f t="shared" si="254"/>
        <v/>
      </c>
      <c r="F2411" s="388"/>
      <c r="G2411" s="243"/>
      <c r="H2411" s="244"/>
      <c r="I2411" s="243"/>
      <c r="J2411" s="244"/>
      <c r="K2411" s="244"/>
      <c r="L2411" s="244"/>
      <c r="M2411" s="244"/>
      <c r="N2411" s="290"/>
      <c r="O2411" s="391" t="str">
        <f>IF(ISBLANK(L2411),"",IF(OR(ISBLANK(VLOOKUP(L2411&amp;"-"&amp;E2411,'Np Quality'!A:M,6,FALSE)),ISERROR(VLOOKUP(L2411&amp;"-"&amp;E2411,'Np Quality'!A:M,6,FALSE))),"-",VLOOKUP(L2411&amp;"-"&amp;E2411,'Np Quality'!A:M,6,FALSE)))</f>
        <v/>
      </c>
      <c r="P2411" s="391" t="str">
        <f>IF(ISBLANK(L2411),"",IF(OR(ISBLANK(VLOOKUP(L2411&amp;"-"&amp;E2411,'Np Quality'!A:M,7,FALSE)),ISERROR(VLOOKUP(L2411&amp;"-"&amp;E2411,'Np Quality'!A:M,7,FALSE))),"-",VLOOKUP(L2411&amp;"-"&amp;E2411,'Np Quality'!A:M,7,FALSE)))</f>
        <v/>
      </c>
      <c r="Q2411" s="391" t="str">
        <f>IF(ISBLANK(L2411),"",IF(OR(ISBLANK(VLOOKUP(L2411&amp;"-"&amp;E2411,'Np Quality'!A:M,8,FALSE)),ISERROR(VLOOKUP(L2411&amp;"-"&amp;E2411,'Np Quality'!A:M,8,FALSE))),"-",VLOOKUP(L2411&amp;"-"&amp;E2411,'Np Quality'!A:M,8,FALSE)))</f>
        <v/>
      </c>
      <c r="R2411" s="283" t="str">
        <f>IF(ISBLANK(L2411),"",IF(OR(ISBLANK(VLOOKUP(L2411&amp;"-"&amp;E2411,'Np Quality'!A:M,9,FALSE)),ISERROR(VLOOKUP(L2411&amp;"-"&amp;E2411,'Np Quality'!A:M,9,FALSE))),"-",VLOOKUP(L2411&amp;"-"&amp;E2411,'Np Quality'!A:M,9,FALSE)))</f>
        <v/>
      </c>
      <c r="S2411" s="150"/>
      <c r="T2411" s="395" t="str">
        <f t="shared" si="255"/>
        <v/>
      </c>
      <c r="U2411" s="395" t="str">
        <f t="shared" si="252"/>
        <v/>
      </c>
      <c r="V2411" s="404"/>
      <c r="W2411" s="282"/>
    </row>
    <row r="2412" spans="1:23">
      <c r="A2412" s="382" t="str">
        <f t="shared" si="253"/>
        <v/>
      </c>
      <c r="B2412" s="383" t="str">
        <f t="shared" si="256"/>
        <v/>
      </c>
      <c r="C2412" s="236"/>
      <c r="D2412" s="282"/>
      <c r="E2412" s="384" t="str">
        <f t="shared" si="254"/>
        <v/>
      </c>
      <c r="F2412" s="388"/>
      <c r="G2412" s="243"/>
      <c r="H2412" s="244"/>
      <c r="I2412" s="243"/>
      <c r="J2412" s="244"/>
      <c r="K2412" s="244"/>
      <c r="L2412" s="244"/>
      <c r="M2412" s="244"/>
      <c r="N2412" s="290"/>
      <c r="O2412" s="391" t="str">
        <f>IF(ISBLANK(L2413),"",IF(OR(ISBLANK(VLOOKUP(L2413&amp;"-"&amp;E2413,'Np Quality'!A:M,6,FALSE)),ISERROR(VLOOKUP(L2413&amp;"-"&amp;E2413,'Np Quality'!A:M,6,FALSE))),"-",VLOOKUP(L2413&amp;"-"&amp;E2413,'Np Quality'!A:M,6,FALSE)))</f>
        <v/>
      </c>
      <c r="P2412" s="391" t="str">
        <f>IF(ISBLANK(L2412),"",IF(OR(ISBLANK(VLOOKUP(L2412&amp;"-"&amp;E2412,'Np Quality'!A:M,7,FALSE)),ISERROR(VLOOKUP(L2412&amp;"-"&amp;E2412,'Np Quality'!A:M,7,FALSE))),"-",VLOOKUP(L2412&amp;"-"&amp;E2412,'Np Quality'!A:M,7,FALSE)))</f>
        <v/>
      </c>
      <c r="Q2412" s="391" t="str">
        <f>IF(ISBLANK(L2412),"",IF(OR(ISBLANK(VLOOKUP(L2412&amp;"-"&amp;E2412,'Np Quality'!A:M,8,FALSE)),ISERROR(VLOOKUP(L2412&amp;"-"&amp;E2412,'Np Quality'!A:M,8,FALSE))),"-",VLOOKUP(L2412&amp;"-"&amp;E2412,'Np Quality'!A:M,8,FALSE)))</f>
        <v/>
      </c>
      <c r="R2412" s="283" t="str">
        <f>IF(ISBLANK(L2412),"",IF(OR(ISBLANK(VLOOKUP(L2412&amp;"-"&amp;E2412,'Np Quality'!A:M,9,FALSE)),ISERROR(VLOOKUP(L2412&amp;"-"&amp;E2412,'Np Quality'!A:M,9,FALSE))),"-",VLOOKUP(L2412&amp;"-"&amp;E2412,'Np Quality'!A:M,9,FALSE)))</f>
        <v/>
      </c>
      <c r="S2412" s="150"/>
      <c r="T2412" s="395" t="str">
        <f t="shared" si="255"/>
        <v/>
      </c>
      <c r="U2412" s="395" t="str">
        <f t="shared" si="252"/>
        <v/>
      </c>
      <c r="V2412" s="404"/>
      <c r="W2412" s="282"/>
    </row>
    <row r="2413" spans="1:23">
      <c r="A2413" s="382" t="str">
        <f t="shared" si="253"/>
        <v/>
      </c>
      <c r="B2413" s="383" t="str">
        <f t="shared" si="256"/>
        <v/>
      </c>
      <c r="C2413" s="236"/>
      <c r="D2413" s="282"/>
      <c r="E2413" s="384" t="str">
        <f t="shared" si="254"/>
        <v/>
      </c>
      <c r="F2413" s="388"/>
      <c r="G2413" s="243"/>
      <c r="H2413" s="244"/>
      <c r="I2413" s="243"/>
      <c r="J2413" s="244"/>
      <c r="K2413" s="244"/>
      <c r="L2413" s="244"/>
      <c r="M2413" s="244"/>
      <c r="N2413" s="290"/>
      <c r="O2413" s="391" t="str">
        <f>IF(ISBLANK(L2413),"",IF(OR(ISBLANK(VLOOKUP(L2413&amp;"-"&amp;E2413,'Np Quality'!A:M,6,FALSE)),ISERROR(VLOOKUP(L2413&amp;"-"&amp;E2413,'Np Quality'!A:M,6,FALSE))),"-",VLOOKUP(L2413&amp;"-"&amp;E2413,'Np Quality'!A:M,6,FALSE)))</f>
        <v/>
      </c>
      <c r="P2413" s="391" t="str">
        <f>IF(ISBLANK(L2414),"",IF(OR(ISBLANK(VLOOKUP(L2414&amp;"-"&amp;E2414,'Np Quality'!A:M,7,FALSE)),ISERROR(VLOOKUP(L2414&amp;"-"&amp;E2414,'Np Quality'!A:M,7,FALSE))),"-",VLOOKUP(L2414&amp;"-"&amp;E2414,'Np Quality'!A:M,7,FALSE)))</f>
        <v/>
      </c>
      <c r="Q2413" s="391" t="str">
        <f>IF(ISBLANK(L2413),"",IF(OR(ISBLANK(VLOOKUP(L2413&amp;"-"&amp;E2413,'Np Quality'!A:M,8,FALSE)),ISERROR(VLOOKUP(L2413&amp;"-"&amp;E2413,'Np Quality'!A:M,8,FALSE))),"-",VLOOKUP(L2413&amp;"-"&amp;E2413,'Np Quality'!A:M,8,FALSE)))</f>
        <v/>
      </c>
      <c r="R2413" s="283" t="str">
        <f>IF(ISBLANK(L2413),"",IF(OR(ISBLANK(VLOOKUP(L2413&amp;"-"&amp;E2413,'Np Quality'!A:M,9,FALSE)),ISERROR(VLOOKUP(L2413&amp;"-"&amp;E2413,'Np Quality'!A:M,9,FALSE))),"-",VLOOKUP(L2413&amp;"-"&amp;E2413,'Np Quality'!A:M,9,FALSE)))</f>
        <v/>
      </c>
      <c r="S2413" s="150"/>
      <c r="T2413" s="395" t="str">
        <f t="shared" si="255"/>
        <v/>
      </c>
      <c r="U2413" s="395" t="str">
        <f t="shared" si="252"/>
        <v/>
      </c>
      <c r="V2413" s="404"/>
      <c r="W2413" s="282"/>
    </row>
    <row r="2414" spans="1:23">
      <c r="A2414" s="382" t="str">
        <f t="shared" si="253"/>
        <v/>
      </c>
      <c r="B2414" s="383" t="str">
        <f t="shared" si="256"/>
        <v/>
      </c>
      <c r="C2414" s="236"/>
      <c r="D2414" s="282"/>
      <c r="E2414" s="384" t="str">
        <f t="shared" si="254"/>
        <v/>
      </c>
      <c r="F2414" s="388"/>
      <c r="G2414" s="243"/>
      <c r="H2414" s="244"/>
      <c r="I2414" s="243"/>
      <c r="J2414" s="244"/>
      <c r="K2414" s="244"/>
      <c r="L2414" s="244"/>
      <c r="M2414" s="244"/>
      <c r="N2414" s="290"/>
      <c r="O2414" s="391" t="str">
        <f>IF(ISBLANK(L2414),"",IF(OR(ISBLANK(VLOOKUP(L2414&amp;"-"&amp;E2414,'Np Quality'!A:M,6,FALSE)),ISERROR(VLOOKUP(L2414&amp;"-"&amp;E2414,'Np Quality'!A:M,6,FALSE))),"-",VLOOKUP(L2414&amp;"-"&amp;E2414,'Np Quality'!A:M,6,FALSE)))</f>
        <v/>
      </c>
      <c r="P2414" s="391" t="str">
        <f>IF(ISBLANK(L2414),"",IF(OR(ISBLANK(VLOOKUP(L2414&amp;"-"&amp;E2414,'Np Quality'!A:M,7,FALSE)),ISERROR(VLOOKUP(L2414&amp;"-"&amp;E2414,'Np Quality'!A:M,7,FALSE))),"-",VLOOKUP(L2414&amp;"-"&amp;E2414,'Np Quality'!A:M,7,FALSE)))</f>
        <v/>
      </c>
      <c r="Q2414" s="391" t="str">
        <f>IF(ISBLANK(L2415),"",IF(OR(ISBLANK(VLOOKUP(L2415&amp;"-"&amp;E2415,'Np Quality'!A:M,8,FALSE)),ISERROR(VLOOKUP(L2415&amp;"-"&amp;E2415,'Np Quality'!A:M,8,FALSE))),"-",VLOOKUP(L2415&amp;"-"&amp;E2415,'Np Quality'!A:M,8,FALSE)))</f>
        <v/>
      </c>
      <c r="R2414" s="283" t="str">
        <f>IF(ISBLANK(L2414),"",IF(OR(ISBLANK(VLOOKUP(L2414&amp;"-"&amp;E2414,'Np Quality'!A:M,9,FALSE)),ISERROR(VLOOKUP(L2414&amp;"-"&amp;E2414,'Np Quality'!A:M,9,FALSE))),"-",VLOOKUP(L2414&amp;"-"&amp;E2414,'Np Quality'!A:M,9,FALSE)))</f>
        <v/>
      </c>
      <c r="S2414" s="150"/>
      <c r="T2414" s="395" t="str">
        <f t="shared" si="255"/>
        <v/>
      </c>
      <c r="U2414" s="395" t="str">
        <f t="shared" si="252"/>
        <v/>
      </c>
      <c r="V2414" s="404"/>
      <c r="W2414" s="282"/>
    </row>
    <row r="2415" spans="1:23">
      <c r="A2415" s="382" t="str">
        <f t="shared" si="253"/>
        <v/>
      </c>
      <c r="B2415" s="383" t="str">
        <f t="shared" si="256"/>
        <v/>
      </c>
      <c r="C2415" s="236"/>
      <c r="D2415" s="282"/>
      <c r="E2415" s="384" t="str">
        <f t="shared" si="254"/>
        <v/>
      </c>
      <c r="F2415" s="388"/>
      <c r="G2415" s="243"/>
      <c r="H2415" s="244"/>
      <c r="I2415" s="243"/>
      <c r="J2415" s="244"/>
      <c r="K2415" s="244"/>
      <c r="L2415" s="244"/>
      <c r="M2415" s="244"/>
      <c r="N2415" s="290"/>
      <c r="O2415" s="391" t="str">
        <f>IF(ISBLANK(L2415),"",IF(OR(ISBLANK(VLOOKUP(L2415&amp;"-"&amp;E2415,'Np Quality'!A:M,6,FALSE)),ISERROR(VLOOKUP(L2415&amp;"-"&amp;E2415,'Np Quality'!A:M,6,FALSE))),"-",VLOOKUP(L2415&amp;"-"&amp;E2415,'Np Quality'!A:M,6,FALSE)))</f>
        <v/>
      </c>
      <c r="P2415" s="391" t="str">
        <f>IF(ISBLANK(L2415),"",IF(OR(ISBLANK(VLOOKUP(L2415&amp;"-"&amp;E2415,'Np Quality'!A:M,7,FALSE)),ISERROR(VLOOKUP(L2415&amp;"-"&amp;E2415,'Np Quality'!A:M,7,FALSE))),"-",VLOOKUP(L2415&amp;"-"&amp;E2415,'Np Quality'!A:M,7,FALSE)))</f>
        <v/>
      </c>
      <c r="Q2415" s="391" t="str">
        <f>IF(ISBLANK(L2415),"",IF(OR(ISBLANK(VLOOKUP(L2415&amp;"-"&amp;E2415,'Np Quality'!A:M,8,FALSE)),ISERROR(VLOOKUP(L2415&amp;"-"&amp;E2415,'Np Quality'!A:M,8,FALSE))),"-",VLOOKUP(L2415&amp;"-"&amp;E2415,'Np Quality'!A:M,8,FALSE)))</f>
        <v/>
      </c>
      <c r="R2415" s="283" t="str">
        <f>IF(ISBLANK(L2416),"",IF(OR(ISBLANK(VLOOKUP(L2416&amp;"-"&amp;E2416,'Np Quality'!A:M,9,FALSE)),ISERROR(VLOOKUP(L2416&amp;"-"&amp;E2416,'Np Quality'!A:M,9,FALSE))),"-",VLOOKUP(L2416&amp;"-"&amp;E2416,'Np Quality'!A:M,9,FALSE)))</f>
        <v/>
      </c>
      <c r="S2415" s="150"/>
      <c r="T2415" s="395" t="str">
        <f t="shared" si="255"/>
        <v/>
      </c>
      <c r="U2415" s="395" t="str">
        <f t="shared" si="252"/>
        <v/>
      </c>
      <c r="V2415" s="404"/>
      <c r="W2415" s="282"/>
    </row>
    <row r="2416" spans="1:23">
      <c r="A2416" s="382" t="str">
        <f t="shared" si="253"/>
        <v/>
      </c>
      <c r="B2416" s="383" t="str">
        <f t="shared" si="256"/>
        <v/>
      </c>
      <c r="C2416" s="236"/>
      <c r="D2416" s="282"/>
      <c r="E2416" s="384" t="str">
        <f t="shared" si="254"/>
        <v/>
      </c>
      <c r="F2416" s="388"/>
      <c r="G2416" s="243"/>
      <c r="H2416" s="244"/>
      <c r="I2416" s="243"/>
      <c r="J2416" s="244"/>
      <c r="K2416" s="244"/>
      <c r="L2416" s="244"/>
      <c r="M2416" s="244"/>
      <c r="N2416" s="290"/>
      <c r="O2416" s="391" t="str">
        <f>IF(ISBLANK(L2416),"",IF(OR(ISBLANK(VLOOKUP(L2416&amp;"-"&amp;E2416,'Np Quality'!A:M,6,FALSE)),ISERROR(VLOOKUP(L2416&amp;"-"&amp;E2416,'Np Quality'!A:M,6,FALSE))),"-",VLOOKUP(L2416&amp;"-"&amp;E2416,'Np Quality'!A:M,6,FALSE)))</f>
        <v/>
      </c>
      <c r="P2416" s="391" t="str">
        <f>IF(ISBLANK(L2416),"",IF(OR(ISBLANK(VLOOKUP(L2416&amp;"-"&amp;E2416,'Np Quality'!A:M,7,FALSE)),ISERROR(VLOOKUP(L2416&amp;"-"&amp;E2416,'Np Quality'!A:M,7,FALSE))),"-",VLOOKUP(L2416&amp;"-"&amp;E2416,'Np Quality'!A:M,7,FALSE)))</f>
        <v/>
      </c>
      <c r="Q2416" s="391" t="str">
        <f>IF(ISBLANK(L2416),"",IF(OR(ISBLANK(VLOOKUP(L2416&amp;"-"&amp;E2416,'Np Quality'!A:M,8,FALSE)),ISERROR(VLOOKUP(L2416&amp;"-"&amp;E2416,'Np Quality'!A:M,8,FALSE))),"-",VLOOKUP(L2416&amp;"-"&amp;E2416,'Np Quality'!A:M,8,FALSE)))</f>
        <v/>
      </c>
      <c r="R2416" s="283" t="str">
        <f>IF(ISBLANK(L2416),"",IF(OR(ISBLANK(VLOOKUP(L2416&amp;"-"&amp;E2416,'Np Quality'!A:M,9,FALSE)),ISERROR(VLOOKUP(L2416&amp;"-"&amp;E2416,'Np Quality'!A:M,9,FALSE))),"-",VLOOKUP(L2416&amp;"-"&amp;E2416,'Np Quality'!A:M,9,FALSE)))</f>
        <v/>
      </c>
      <c r="S2416" s="150"/>
      <c r="T2416" s="395" t="str">
        <f t="shared" si="255"/>
        <v/>
      </c>
      <c r="U2416" s="395" t="str">
        <f t="shared" si="252"/>
        <v/>
      </c>
      <c r="V2416" s="404"/>
      <c r="W2416" s="282"/>
    </row>
    <row r="2417" spans="1:23">
      <c r="A2417" s="382" t="str">
        <f t="shared" si="253"/>
        <v/>
      </c>
      <c r="B2417" s="383" t="str">
        <f t="shared" si="256"/>
        <v/>
      </c>
      <c r="C2417" s="236"/>
      <c r="D2417" s="282"/>
      <c r="E2417" s="384" t="str">
        <f t="shared" si="254"/>
        <v/>
      </c>
      <c r="F2417" s="388"/>
      <c r="G2417" s="243"/>
      <c r="H2417" s="244"/>
      <c r="I2417" s="243"/>
      <c r="J2417" s="244"/>
      <c r="K2417" s="244"/>
      <c r="L2417" s="244"/>
      <c r="M2417" s="244"/>
      <c r="N2417" s="290"/>
      <c r="O2417" s="391" t="str">
        <f>IF(ISBLANK(L2417),"",IF(OR(ISBLANK(VLOOKUP(L2417&amp;"-"&amp;E2417,'Np Quality'!A:M,6,FALSE)),ISERROR(VLOOKUP(L2417&amp;"-"&amp;E2417,'Np Quality'!A:M,6,FALSE))),"-",VLOOKUP(L2417&amp;"-"&amp;E2417,'Np Quality'!A:M,6,FALSE)))</f>
        <v/>
      </c>
      <c r="P2417" s="391" t="str">
        <f>IF(ISBLANK(L2417),"",IF(OR(ISBLANK(VLOOKUP(L2417&amp;"-"&amp;E2417,'Np Quality'!A:M,7,FALSE)),ISERROR(VLOOKUP(L2417&amp;"-"&amp;E2417,'Np Quality'!A:M,7,FALSE))),"-",VLOOKUP(L2417&amp;"-"&amp;E2417,'Np Quality'!A:M,7,FALSE)))</f>
        <v/>
      </c>
      <c r="Q2417" s="391" t="str">
        <f>IF(ISBLANK(L2417),"",IF(OR(ISBLANK(VLOOKUP(L2417&amp;"-"&amp;E2417,'Np Quality'!A:M,8,FALSE)),ISERROR(VLOOKUP(L2417&amp;"-"&amp;E2417,'Np Quality'!A:M,8,FALSE))),"-",VLOOKUP(L2417&amp;"-"&amp;E2417,'Np Quality'!A:M,8,FALSE)))</f>
        <v/>
      </c>
      <c r="R2417" s="283" t="str">
        <f>IF(ISBLANK(L2417),"",IF(OR(ISBLANK(VLOOKUP(L2417&amp;"-"&amp;E2417,'Np Quality'!A:M,9,FALSE)),ISERROR(VLOOKUP(L2417&amp;"-"&amp;E2417,'Np Quality'!A:M,9,FALSE))),"-",VLOOKUP(L2417&amp;"-"&amp;E2417,'Np Quality'!A:M,9,FALSE)))</f>
        <v/>
      </c>
      <c r="S2417" s="150"/>
      <c r="T2417" s="395" t="str">
        <f t="shared" si="255"/>
        <v/>
      </c>
      <c r="U2417" s="395" t="str">
        <f t="shared" si="252"/>
        <v/>
      </c>
      <c r="V2417" s="404"/>
      <c r="W2417" s="282"/>
    </row>
    <row r="2418" spans="1:23">
      <c r="A2418" s="382" t="str">
        <f t="shared" si="253"/>
        <v/>
      </c>
      <c r="B2418" s="383" t="str">
        <f t="shared" si="256"/>
        <v/>
      </c>
      <c r="C2418" s="236"/>
      <c r="D2418" s="282"/>
      <c r="E2418" s="384" t="str">
        <f t="shared" si="254"/>
        <v/>
      </c>
      <c r="F2418" s="388"/>
      <c r="G2418" s="243"/>
      <c r="H2418" s="244"/>
      <c r="I2418" s="243"/>
      <c r="J2418" s="244"/>
      <c r="K2418" s="244"/>
      <c r="L2418" s="244"/>
      <c r="M2418" s="244"/>
      <c r="N2418" s="290"/>
      <c r="O2418" s="391" t="str">
        <f>IF(ISBLANK(L2418),"",IF(OR(ISBLANK(VLOOKUP(L2418&amp;"-"&amp;E2418,'Np Quality'!A:M,6,FALSE)),ISERROR(VLOOKUP(L2418&amp;"-"&amp;E2418,'Np Quality'!A:M,6,FALSE))),"-",VLOOKUP(L2418&amp;"-"&amp;E2418,'Np Quality'!A:M,6,FALSE)))</f>
        <v/>
      </c>
      <c r="P2418" s="391" t="str">
        <f>IF(ISBLANK(L2418),"",IF(OR(ISBLANK(VLOOKUP(L2418&amp;"-"&amp;E2418,'Np Quality'!A:M,7,FALSE)),ISERROR(VLOOKUP(L2418&amp;"-"&amp;E2418,'Np Quality'!A:M,7,FALSE))),"-",VLOOKUP(L2418&amp;"-"&amp;E2418,'Np Quality'!A:M,7,FALSE)))</f>
        <v/>
      </c>
      <c r="Q2418" s="391" t="str">
        <f>IF(ISBLANK(L2418),"",IF(OR(ISBLANK(VLOOKUP(L2418&amp;"-"&amp;E2418,'Np Quality'!A:M,8,FALSE)),ISERROR(VLOOKUP(L2418&amp;"-"&amp;E2418,'Np Quality'!A:M,8,FALSE))),"-",VLOOKUP(L2418&amp;"-"&amp;E2418,'Np Quality'!A:M,8,FALSE)))</f>
        <v/>
      </c>
      <c r="R2418" s="283" t="str">
        <f>IF(ISBLANK(L2418),"",IF(OR(ISBLANK(VLOOKUP(L2418&amp;"-"&amp;E2418,'Np Quality'!A:M,9,FALSE)),ISERROR(VLOOKUP(L2418&amp;"-"&amp;E2418,'Np Quality'!A:M,9,FALSE))),"-",VLOOKUP(L2418&amp;"-"&amp;E2418,'Np Quality'!A:M,9,FALSE)))</f>
        <v/>
      </c>
      <c r="S2418" s="150"/>
      <c r="T2418" s="395" t="str">
        <f t="shared" si="255"/>
        <v/>
      </c>
      <c r="U2418" s="395" t="str">
        <f t="shared" si="252"/>
        <v/>
      </c>
      <c r="V2418" s="404"/>
      <c r="W2418" s="282"/>
    </row>
    <row r="2419" spans="1:23">
      <c r="A2419" s="382" t="str">
        <f t="shared" si="253"/>
        <v/>
      </c>
      <c r="B2419" s="383" t="str">
        <f t="shared" si="256"/>
        <v/>
      </c>
      <c r="C2419" s="236"/>
      <c r="D2419" s="282"/>
      <c r="E2419" s="384" t="str">
        <f t="shared" si="254"/>
        <v/>
      </c>
      <c r="F2419" s="388"/>
      <c r="G2419" s="243"/>
      <c r="H2419" s="244"/>
      <c r="I2419" s="243"/>
      <c r="J2419" s="244"/>
      <c r="K2419" s="244"/>
      <c r="L2419" s="244"/>
      <c r="M2419" s="244"/>
      <c r="N2419" s="290"/>
      <c r="O2419" s="391" t="str">
        <f>IF(ISBLANK(L2419),"",IF(OR(ISBLANK(VLOOKUP(L2419&amp;"-"&amp;E2419,'Np Quality'!A:M,6,FALSE)),ISERROR(VLOOKUP(L2419&amp;"-"&amp;E2419,'Np Quality'!A:M,6,FALSE))),"-",VLOOKUP(L2419&amp;"-"&amp;E2419,'Np Quality'!A:M,6,FALSE)))</f>
        <v/>
      </c>
      <c r="P2419" s="391" t="str">
        <f>IF(ISBLANK(L2419),"",IF(OR(ISBLANK(VLOOKUP(L2419&amp;"-"&amp;E2419,'Np Quality'!A:M,7,FALSE)),ISERROR(VLOOKUP(L2419&amp;"-"&amp;E2419,'Np Quality'!A:M,7,FALSE))),"-",VLOOKUP(L2419&amp;"-"&amp;E2419,'Np Quality'!A:M,7,FALSE)))</f>
        <v/>
      </c>
      <c r="Q2419" s="391" t="str">
        <f>IF(ISBLANK(L2419),"",IF(OR(ISBLANK(VLOOKUP(L2419&amp;"-"&amp;E2419,'Np Quality'!A:M,8,FALSE)),ISERROR(VLOOKUP(L2419&amp;"-"&amp;E2419,'Np Quality'!A:M,8,FALSE))),"-",VLOOKUP(L2419&amp;"-"&amp;E2419,'Np Quality'!A:M,8,FALSE)))</f>
        <v/>
      </c>
      <c r="R2419" s="283" t="str">
        <f>IF(ISBLANK(L2419),"",IF(OR(ISBLANK(VLOOKUP(L2419&amp;"-"&amp;E2419,'Np Quality'!A:M,9,FALSE)),ISERROR(VLOOKUP(L2419&amp;"-"&amp;E2419,'Np Quality'!A:M,9,FALSE))),"-",VLOOKUP(L2419&amp;"-"&amp;E2419,'Np Quality'!A:M,9,FALSE)))</f>
        <v/>
      </c>
      <c r="S2419" s="150"/>
      <c r="T2419" s="395" t="str">
        <f t="shared" si="255"/>
        <v/>
      </c>
      <c r="U2419" s="395" t="str">
        <f t="shared" si="252"/>
        <v/>
      </c>
      <c r="V2419" s="404"/>
      <c r="W2419" s="282"/>
    </row>
    <row r="2420" spans="1:23">
      <c r="A2420" s="382" t="str">
        <f t="shared" si="253"/>
        <v/>
      </c>
      <c r="B2420" s="383" t="str">
        <f t="shared" si="256"/>
        <v/>
      </c>
      <c r="C2420" s="236"/>
      <c r="D2420" s="282"/>
      <c r="E2420" s="384" t="str">
        <f t="shared" si="254"/>
        <v/>
      </c>
      <c r="F2420" s="388"/>
      <c r="G2420" s="243"/>
      <c r="H2420" s="244"/>
      <c r="I2420" s="243"/>
      <c r="J2420" s="244"/>
      <c r="K2420" s="244"/>
      <c r="L2420" s="244"/>
      <c r="M2420" s="244"/>
      <c r="N2420" s="290"/>
      <c r="O2420" s="391" t="str">
        <f>IF(ISBLANK(L2420),"",IF(OR(ISBLANK(VLOOKUP(L2420&amp;"-"&amp;E2420,'Np Quality'!A:M,6,FALSE)),ISERROR(VLOOKUP(L2420&amp;"-"&amp;E2420,'Np Quality'!A:M,6,FALSE))),"-",VLOOKUP(L2420&amp;"-"&amp;E2420,'Np Quality'!A:M,6,FALSE)))</f>
        <v/>
      </c>
      <c r="P2420" s="391" t="str">
        <f>IF(ISBLANK(L2420),"",IF(OR(ISBLANK(VLOOKUP(L2420&amp;"-"&amp;E2420,'Np Quality'!A:M,7,FALSE)),ISERROR(VLOOKUP(L2420&amp;"-"&amp;E2420,'Np Quality'!A:M,7,FALSE))),"-",VLOOKUP(L2420&amp;"-"&amp;E2420,'Np Quality'!A:M,7,FALSE)))</f>
        <v/>
      </c>
      <c r="Q2420" s="391" t="str">
        <f>IF(ISBLANK(L2420),"",IF(OR(ISBLANK(VLOOKUP(L2420&amp;"-"&amp;E2420,'Np Quality'!A:M,8,FALSE)),ISERROR(VLOOKUP(L2420&amp;"-"&amp;E2420,'Np Quality'!A:M,8,FALSE))),"-",VLOOKUP(L2420&amp;"-"&amp;E2420,'Np Quality'!A:M,8,FALSE)))</f>
        <v/>
      </c>
      <c r="R2420" s="283" t="str">
        <f>IF(ISBLANK(L2420),"",IF(OR(ISBLANK(VLOOKUP(L2420&amp;"-"&amp;E2420,'Np Quality'!A:M,9,FALSE)),ISERROR(VLOOKUP(L2420&amp;"-"&amp;E2420,'Np Quality'!A:M,9,FALSE))),"-",VLOOKUP(L2420&amp;"-"&amp;E2420,'Np Quality'!A:M,9,FALSE)))</f>
        <v/>
      </c>
      <c r="S2420" s="150"/>
      <c r="T2420" s="395" t="str">
        <f t="shared" si="255"/>
        <v/>
      </c>
      <c r="U2420" s="395" t="str">
        <f t="shared" si="252"/>
        <v/>
      </c>
      <c r="V2420" s="404"/>
      <c r="W2420" s="282"/>
    </row>
    <row r="2421" spans="1:23">
      <c r="A2421" s="382" t="str">
        <f t="shared" si="253"/>
        <v/>
      </c>
      <c r="B2421" s="383" t="str">
        <f t="shared" si="256"/>
        <v/>
      </c>
      <c r="C2421" s="236"/>
      <c r="D2421" s="282"/>
      <c r="E2421" s="384" t="str">
        <f t="shared" si="254"/>
        <v/>
      </c>
      <c r="F2421" s="388"/>
      <c r="G2421" s="243"/>
      <c r="H2421" s="244"/>
      <c r="I2421" s="243"/>
      <c r="J2421" s="244"/>
      <c r="K2421" s="244"/>
      <c r="L2421" s="244"/>
      <c r="M2421" s="244"/>
      <c r="N2421" s="290"/>
      <c r="O2421" s="391" t="str">
        <f>IF(ISBLANK(L2421),"",IF(OR(ISBLANK(VLOOKUP(L2421&amp;"-"&amp;E2421,'Np Quality'!A:M,6,FALSE)),ISERROR(VLOOKUP(L2421&amp;"-"&amp;E2421,'Np Quality'!A:M,6,FALSE))),"-",VLOOKUP(L2421&amp;"-"&amp;E2421,'Np Quality'!A:M,6,FALSE)))</f>
        <v/>
      </c>
      <c r="P2421" s="391" t="str">
        <f>IF(ISBLANK(L2421),"",IF(OR(ISBLANK(VLOOKUP(L2421&amp;"-"&amp;E2421,'Np Quality'!A:M,7,FALSE)),ISERROR(VLOOKUP(L2421&amp;"-"&amp;E2421,'Np Quality'!A:M,7,FALSE))),"-",VLOOKUP(L2421&amp;"-"&amp;E2421,'Np Quality'!A:M,7,FALSE)))</f>
        <v/>
      </c>
      <c r="Q2421" s="391" t="str">
        <f>IF(ISBLANK(L2421),"",IF(OR(ISBLANK(VLOOKUP(L2421&amp;"-"&amp;E2421,'Np Quality'!A:M,8,FALSE)),ISERROR(VLOOKUP(L2421&amp;"-"&amp;E2421,'Np Quality'!A:M,8,FALSE))),"-",VLOOKUP(L2421&amp;"-"&amp;E2421,'Np Quality'!A:M,8,FALSE)))</f>
        <v/>
      </c>
      <c r="R2421" s="283" t="str">
        <f>IF(ISBLANK(L2421),"",IF(OR(ISBLANK(VLOOKUP(L2421&amp;"-"&amp;E2421,'Np Quality'!A:M,9,FALSE)),ISERROR(VLOOKUP(L2421&amp;"-"&amp;E2421,'Np Quality'!A:M,9,FALSE))),"-",VLOOKUP(L2421&amp;"-"&amp;E2421,'Np Quality'!A:M,9,FALSE)))</f>
        <v/>
      </c>
      <c r="S2421" s="150"/>
      <c r="T2421" s="395" t="str">
        <f t="shared" si="255"/>
        <v/>
      </c>
      <c r="U2421" s="395" t="str">
        <f t="shared" si="252"/>
        <v/>
      </c>
      <c r="V2421" s="404"/>
      <c r="W2421" s="282"/>
    </row>
    <row r="2422" spans="1:23">
      <c r="A2422" s="382" t="str">
        <f t="shared" si="253"/>
        <v/>
      </c>
      <c r="B2422" s="383" t="str">
        <f t="shared" si="256"/>
        <v/>
      </c>
      <c r="C2422" s="236"/>
      <c r="D2422" s="282"/>
      <c r="E2422" s="384" t="str">
        <f t="shared" si="254"/>
        <v/>
      </c>
      <c r="F2422" s="388"/>
      <c r="G2422" s="243"/>
      <c r="H2422" s="244"/>
      <c r="I2422" s="243"/>
      <c r="J2422" s="244"/>
      <c r="K2422" s="244"/>
      <c r="L2422" s="244"/>
      <c r="M2422" s="244"/>
      <c r="N2422" s="290"/>
      <c r="O2422" s="391" t="str">
        <f>IF(ISBLANK(L2423),"",IF(OR(ISBLANK(VLOOKUP(L2423&amp;"-"&amp;E2423,'Np Quality'!A:M,6,FALSE)),ISERROR(VLOOKUP(L2423&amp;"-"&amp;E2423,'Np Quality'!A:M,6,FALSE))),"-",VLOOKUP(L2423&amp;"-"&amp;E2423,'Np Quality'!A:M,6,FALSE)))</f>
        <v/>
      </c>
      <c r="P2422" s="391" t="str">
        <f>IF(ISBLANK(L2422),"",IF(OR(ISBLANK(VLOOKUP(L2422&amp;"-"&amp;E2422,'Np Quality'!A:M,7,FALSE)),ISERROR(VLOOKUP(L2422&amp;"-"&amp;E2422,'Np Quality'!A:M,7,FALSE))),"-",VLOOKUP(L2422&amp;"-"&amp;E2422,'Np Quality'!A:M,7,FALSE)))</f>
        <v/>
      </c>
      <c r="Q2422" s="391" t="str">
        <f>IF(ISBLANK(L2422),"",IF(OR(ISBLANK(VLOOKUP(L2422&amp;"-"&amp;E2422,'Np Quality'!A:M,8,FALSE)),ISERROR(VLOOKUP(L2422&amp;"-"&amp;E2422,'Np Quality'!A:M,8,FALSE))),"-",VLOOKUP(L2422&amp;"-"&amp;E2422,'Np Quality'!A:M,8,FALSE)))</f>
        <v/>
      </c>
      <c r="R2422" s="283" t="str">
        <f>IF(ISBLANK(L2422),"",IF(OR(ISBLANK(VLOOKUP(L2422&amp;"-"&amp;E2422,'Np Quality'!A:M,9,FALSE)),ISERROR(VLOOKUP(L2422&amp;"-"&amp;E2422,'Np Quality'!A:M,9,FALSE))),"-",VLOOKUP(L2422&amp;"-"&amp;E2422,'Np Quality'!A:M,9,FALSE)))</f>
        <v/>
      </c>
      <c r="S2422" s="150"/>
      <c r="T2422" s="395" t="str">
        <f t="shared" si="255"/>
        <v/>
      </c>
      <c r="U2422" s="395" t="str">
        <f t="shared" si="252"/>
        <v/>
      </c>
      <c r="V2422" s="404"/>
      <c r="W2422" s="282"/>
    </row>
    <row r="2423" spans="1:23">
      <c r="A2423" s="382" t="str">
        <f t="shared" si="253"/>
        <v/>
      </c>
      <c r="B2423" s="383" t="str">
        <f t="shared" si="256"/>
        <v/>
      </c>
      <c r="C2423" s="236"/>
      <c r="D2423" s="282"/>
      <c r="E2423" s="384" t="str">
        <f t="shared" si="254"/>
        <v/>
      </c>
      <c r="F2423" s="388"/>
      <c r="G2423" s="243"/>
      <c r="H2423" s="244"/>
      <c r="I2423" s="243"/>
      <c r="J2423" s="244"/>
      <c r="K2423" s="244"/>
      <c r="L2423" s="244"/>
      <c r="M2423" s="244"/>
      <c r="N2423" s="290"/>
      <c r="O2423" s="391" t="str">
        <f>IF(ISBLANK(L2423),"",IF(OR(ISBLANK(VLOOKUP(L2423&amp;"-"&amp;E2423,'Np Quality'!A:M,6,FALSE)),ISERROR(VLOOKUP(L2423&amp;"-"&amp;E2423,'Np Quality'!A:M,6,FALSE))),"-",VLOOKUP(L2423&amp;"-"&amp;E2423,'Np Quality'!A:M,6,FALSE)))</f>
        <v/>
      </c>
      <c r="P2423" s="391" t="str">
        <f>IF(ISBLANK(L2424),"",IF(OR(ISBLANK(VLOOKUP(L2424&amp;"-"&amp;E2424,'Np Quality'!A:M,7,FALSE)),ISERROR(VLOOKUP(L2424&amp;"-"&amp;E2424,'Np Quality'!A:M,7,FALSE))),"-",VLOOKUP(L2424&amp;"-"&amp;E2424,'Np Quality'!A:M,7,FALSE)))</f>
        <v/>
      </c>
      <c r="Q2423" s="391" t="str">
        <f>IF(ISBLANK(L2423),"",IF(OR(ISBLANK(VLOOKUP(L2423&amp;"-"&amp;E2423,'Np Quality'!A:M,8,FALSE)),ISERROR(VLOOKUP(L2423&amp;"-"&amp;E2423,'Np Quality'!A:M,8,FALSE))),"-",VLOOKUP(L2423&amp;"-"&amp;E2423,'Np Quality'!A:M,8,FALSE)))</f>
        <v/>
      </c>
      <c r="R2423" s="283" t="str">
        <f>IF(ISBLANK(L2423),"",IF(OR(ISBLANK(VLOOKUP(L2423&amp;"-"&amp;E2423,'Np Quality'!A:M,9,FALSE)),ISERROR(VLOOKUP(L2423&amp;"-"&amp;E2423,'Np Quality'!A:M,9,FALSE))),"-",VLOOKUP(L2423&amp;"-"&amp;E2423,'Np Quality'!A:M,9,FALSE)))</f>
        <v/>
      </c>
      <c r="S2423" s="150"/>
      <c r="T2423" s="395" t="str">
        <f t="shared" si="255"/>
        <v/>
      </c>
      <c r="U2423" s="395" t="str">
        <f t="shared" si="252"/>
        <v/>
      </c>
      <c r="V2423" s="404"/>
      <c r="W2423" s="282"/>
    </row>
    <row r="2424" spans="1:23">
      <c r="A2424" s="382" t="str">
        <f t="shared" si="253"/>
        <v/>
      </c>
      <c r="B2424" s="383" t="str">
        <f t="shared" si="256"/>
        <v/>
      </c>
      <c r="C2424" s="236"/>
      <c r="D2424" s="282"/>
      <c r="E2424" s="384" t="str">
        <f t="shared" si="254"/>
        <v/>
      </c>
      <c r="F2424" s="388"/>
      <c r="G2424" s="243"/>
      <c r="H2424" s="244"/>
      <c r="I2424" s="243"/>
      <c r="J2424" s="244"/>
      <c r="K2424" s="244"/>
      <c r="L2424" s="244"/>
      <c r="M2424" s="244"/>
      <c r="N2424" s="290"/>
      <c r="O2424" s="391" t="str">
        <f>IF(ISBLANK(L2424),"",IF(OR(ISBLANK(VLOOKUP(L2424&amp;"-"&amp;E2424,'Np Quality'!A:M,6,FALSE)),ISERROR(VLOOKUP(L2424&amp;"-"&amp;E2424,'Np Quality'!A:M,6,FALSE))),"-",VLOOKUP(L2424&amp;"-"&amp;E2424,'Np Quality'!A:M,6,FALSE)))</f>
        <v/>
      </c>
      <c r="P2424" s="391" t="str">
        <f>IF(ISBLANK(L2424),"",IF(OR(ISBLANK(VLOOKUP(L2424&amp;"-"&amp;E2424,'Np Quality'!A:M,7,FALSE)),ISERROR(VLOOKUP(L2424&amp;"-"&amp;E2424,'Np Quality'!A:M,7,FALSE))),"-",VLOOKUP(L2424&amp;"-"&amp;E2424,'Np Quality'!A:M,7,FALSE)))</f>
        <v/>
      </c>
      <c r="Q2424" s="391" t="str">
        <f>IF(ISBLANK(L2425),"",IF(OR(ISBLANK(VLOOKUP(L2425&amp;"-"&amp;E2425,'Np Quality'!A:M,8,FALSE)),ISERROR(VLOOKUP(L2425&amp;"-"&amp;E2425,'Np Quality'!A:M,8,FALSE))),"-",VLOOKUP(L2425&amp;"-"&amp;E2425,'Np Quality'!A:M,8,FALSE)))</f>
        <v/>
      </c>
      <c r="R2424" s="283" t="str">
        <f>IF(ISBLANK(L2424),"",IF(OR(ISBLANK(VLOOKUP(L2424&amp;"-"&amp;E2424,'Np Quality'!A:M,9,FALSE)),ISERROR(VLOOKUP(L2424&amp;"-"&amp;E2424,'Np Quality'!A:M,9,FALSE))),"-",VLOOKUP(L2424&amp;"-"&amp;E2424,'Np Quality'!A:M,9,FALSE)))</f>
        <v/>
      </c>
      <c r="S2424" s="150"/>
      <c r="T2424" s="395" t="str">
        <f t="shared" si="255"/>
        <v/>
      </c>
      <c r="U2424" s="395" t="str">
        <f t="shared" si="252"/>
        <v/>
      </c>
      <c r="V2424" s="404"/>
      <c r="W2424" s="282"/>
    </row>
    <row r="2425" spans="1:23">
      <c r="A2425" s="382" t="str">
        <f t="shared" si="253"/>
        <v/>
      </c>
      <c r="B2425" s="383" t="str">
        <f t="shared" si="256"/>
        <v/>
      </c>
      <c r="C2425" s="236"/>
      <c r="D2425" s="282"/>
      <c r="E2425" s="384" t="str">
        <f t="shared" si="254"/>
        <v/>
      </c>
      <c r="F2425" s="388"/>
      <c r="G2425" s="243"/>
      <c r="H2425" s="244"/>
      <c r="I2425" s="243"/>
      <c r="J2425" s="244"/>
      <c r="K2425" s="244"/>
      <c r="L2425" s="244"/>
      <c r="M2425" s="244"/>
      <c r="N2425" s="290"/>
      <c r="O2425" s="391" t="str">
        <f>IF(ISBLANK(L2425),"",IF(OR(ISBLANK(VLOOKUP(L2425&amp;"-"&amp;E2425,'Np Quality'!A:M,6,FALSE)),ISERROR(VLOOKUP(L2425&amp;"-"&amp;E2425,'Np Quality'!A:M,6,FALSE))),"-",VLOOKUP(L2425&amp;"-"&amp;E2425,'Np Quality'!A:M,6,FALSE)))</f>
        <v/>
      </c>
      <c r="P2425" s="391" t="str">
        <f>IF(ISBLANK(L2425),"",IF(OR(ISBLANK(VLOOKUP(L2425&amp;"-"&amp;E2425,'Np Quality'!A:M,7,FALSE)),ISERROR(VLOOKUP(L2425&amp;"-"&amp;E2425,'Np Quality'!A:M,7,FALSE))),"-",VLOOKUP(L2425&amp;"-"&amp;E2425,'Np Quality'!A:M,7,FALSE)))</f>
        <v/>
      </c>
      <c r="Q2425" s="391" t="str">
        <f>IF(ISBLANK(L2425),"",IF(OR(ISBLANK(VLOOKUP(L2425&amp;"-"&amp;E2425,'Np Quality'!A:M,8,FALSE)),ISERROR(VLOOKUP(L2425&amp;"-"&amp;E2425,'Np Quality'!A:M,8,FALSE))),"-",VLOOKUP(L2425&amp;"-"&amp;E2425,'Np Quality'!A:M,8,FALSE)))</f>
        <v/>
      </c>
      <c r="R2425" s="283" t="str">
        <f>IF(ISBLANK(L2426),"",IF(OR(ISBLANK(VLOOKUP(L2426&amp;"-"&amp;E2426,'Np Quality'!A:M,9,FALSE)),ISERROR(VLOOKUP(L2426&amp;"-"&amp;E2426,'Np Quality'!A:M,9,FALSE))),"-",VLOOKUP(L2426&amp;"-"&amp;E2426,'Np Quality'!A:M,9,FALSE)))</f>
        <v/>
      </c>
      <c r="S2425" s="150"/>
      <c r="T2425" s="395" t="str">
        <f t="shared" si="255"/>
        <v/>
      </c>
      <c r="U2425" s="395" t="str">
        <f t="shared" si="252"/>
        <v/>
      </c>
      <c r="V2425" s="404"/>
      <c r="W2425" s="282"/>
    </row>
    <row r="2426" spans="1:23">
      <c r="A2426" s="382" t="str">
        <f t="shared" si="253"/>
        <v/>
      </c>
      <c r="B2426" s="383" t="str">
        <f t="shared" si="256"/>
        <v/>
      </c>
      <c r="C2426" s="236"/>
      <c r="D2426" s="282"/>
      <c r="E2426" s="384" t="str">
        <f t="shared" si="254"/>
        <v/>
      </c>
      <c r="F2426" s="388"/>
      <c r="G2426" s="243"/>
      <c r="H2426" s="244"/>
      <c r="I2426" s="243"/>
      <c r="J2426" s="244"/>
      <c r="K2426" s="244"/>
      <c r="L2426" s="244"/>
      <c r="M2426" s="244"/>
      <c r="N2426" s="290"/>
      <c r="O2426" s="391" t="str">
        <f>IF(ISBLANK(L2426),"",IF(OR(ISBLANK(VLOOKUP(L2426&amp;"-"&amp;E2426,'Np Quality'!A:M,6,FALSE)),ISERROR(VLOOKUP(L2426&amp;"-"&amp;E2426,'Np Quality'!A:M,6,FALSE))),"-",VLOOKUP(L2426&amp;"-"&amp;E2426,'Np Quality'!A:M,6,FALSE)))</f>
        <v/>
      </c>
      <c r="P2426" s="391" t="str">
        <f>IF(ISBLANK(L2426),"",IF(OR(ISBLANK(VLOOKUP(L2426&amp;"-"&amp;E2426,'Np Quality'!A:M,7,FALSE)),ISERROR(VLOOKUP(L2426&amp;"-"&amp;E2426,'Np Quality'!A:M,7,FALSE))),"-",VLOOKUP(L2426&amp;"-"&amp;E2426,'Np Quality'!A:M,7,FALSE)))</f>
        <v/>
      </c>
      <c r="Q2426" s="391" t="str">
        <f>IF(ISBLANK(L2426),"",IF(OR(ISBLANK(VLOOKUP(L2426&amp;"-"&amp;E2426,'Np Quality'!A:M,8,FALSE)),ISERROR(VLOOKUP(L2426&amp;"-"&amp;E2426,'Np Quality'!A:M,8,FALSE))),"-",VLOOKUP(L2426&amp;"-"&amp;E2426,'Np Quality'!A:M,8,FALSE)))</f>
        <v/>
      </c>
      <c r="R2426" s="283" t="str">
        <f>IF(ISBLANK(L2426),"",IF(OR(ISBLANK(VLOOKUP(L2426&amp;"-"&amp;E2426,'Np Quality'!A:M,9,FALSE)),ISERROR(VLOOKUP(L2426&amp;"-"&amp;E2426,'Np Quality'!A:M,9,FALSE))),"-",VLOOKUP(L2426&amp;"-"&amp;E2426,'Np Quality'!A:M,9,FALSE)))</f>
        <v/>
      </c>
      <c r="S2426" s="150"/>
      <c r="T2426" s="395" t="str">
        <f t="shared" si="255"/>
        <v/>
      </c>
      <c r="U2426" s="395" t="str">
        <f t="shared" si="252"/>
        <v/>
      </c>
      <c r="V2426" s="404"/>
      <c r="W2426" s="282"/>
    </row>
    <row r="2427" spans="1:23">
      <c r="A2427" s="382" t="str">
        <f t="shared" si="253"/>
        <v/>
      </c>
      <c r="B2427" s="383" t="str">
        <f t="shared" si="256"/>
        <v/>
      </c>
      <c r="C2427" s="236"/>
      <c r="D2427" s="282"/>
      <c r="E2427" s="384" t="str">
        <f t="shared" si="254"/>
        <v/>
      </c>
      <c r="F2427" s="388"/>
      <c r="G2427" s="243"/>
      <c r="H2427" s="244"/>
      <c r="I2427" s="243"/>
      <c r="J2427" s="244"/>
      <c r="K2427" s="244"/>
      <c r="L2427" s="244"/>
      <c r="M2427" s="244"/>
      <c r="N2427" s="290"/>
      <c r="O2427" s="391" t="str">
        <f>IF(ISBLANK(L2427),"",IF(OR(ISBLANK(VLOOKUP(L2427&amp;"-"&amp;E2427,'Np Quality'!A:M,6,FALSE)),ISERROR(VLOOKUP(L2427&amp;"-"&amp;E2427,'Np Quality'!A:M,6,FALSE))),"-",VLOOKUP(L2427&amp;"-"&amp;E2427,'Np Quality'!A:M,6,FALSE)))</f>
        <v/>
      </c>
      <c r="P2427" s="391" t="str">
        <f>IF(ISBLANK(L2427),"",IF(OR(ISBLANK(VLOOKUP(L2427&amp;"-"&amp;E2427,'Np Quality'!A:M,7,FALSE)),ISERROR(VLOOKUP(L2427&amp;"-"&amp;E2427,'Np Quality'!A:M,7,FALSE))),"-",VLOOKUP(L2427&amp;"-"&amp;E2427,'Np Quality'!A:M,7,FALSE)))</f>
        <v/>
      </c>
      <c r="Q2427" s="391" t="str">
        <f>IF(ISBLANK(L2427),"",IF(OR(ISBLANK(VLOOKUP(L2427&amp;"-"&amp;E2427,'Np Quality'!A:M,8,FALSE)),ISERROR(VLOOKUP(L2427&amp;"-"&amp;E2427,'Np Quality'!A:M,8,FALSE))),"-",VLOOKUP(L2427&amp;"-"&amp;E2427,'Np Quality'!A:M,8,FALSE)))</f>
        <v/>
      </c>
      <c r="R2427" s="283" t="str">
        <f>IF(ISBLANK(L2427),"",IF(OR(ISBLANK(VLOOKUP(L2427&amp;"-"&amp;E2427,'Np Quality'!A:M,9,FALSE)),ISERROR(VLOOKUP(L2427&amp;"-"&amp;E2427,'Np Quality'!A:M,9,FALSE))),"-",VLOOKUP(L2427&amp;"-"&amp;E2427,'Np Quality'!A:M,9,FALSE)))</f>
        <v/>
      </c>
      <c r="S2427" s="150"/>
      <c r="T2427" s="395" t="str">
        <f t="shared" si="255"/>
        <v/>
      </c>
      <c r="U2427" s="395" t="str">
        <f t="shared" si="252"/>
        <v/>
      </c>
      <c r="V2427" s="404"/>
      <c r="W2427" s="282"/>
    </row>
    <row r="2428" spans="1:23">
      <c r="A2428" s="382" t="str">
        <f t="shared" si="253"/>
        <v/>
      </c>
      <c r="B2428" s="383" t="str">
        <f t="shared" si="256"/>
        <v/>
      </c>
      <c r="C2428" s="236"/>
      <c r="D2428" s="282"/>
      <c r="E2428" s="384" t="str">
        <f t="shared" si="254"/>
        <v/>
      </c>
      <c r="F2428" s="388"/>
      <c r="G2428" s="243"/>
      <c r="H2428" s="244"/>
      <c r="I2428" s="243"/>
      <c r="J2428" s="244"/>
      <c r="K2428" s="244"/>
      <c r="L2428" s="244"/>
      <c r="M2428" s="244"/>
      <c r="N2428" s="290"/>
      <c r="O2428" s="391" t="str">
        <f>IF(ISBLANK(L2428),"",IF(OR(ISBLANK(VLOOKUP(L2428&amp;"-"&amp;E2428,'Np Quality'!A:M,6,FALSE)),ISERROR(VLOOKUP(L2428&amp;"-"&amp;E2428,'Np Quality'!A:M,6,FALSE))),"-",VLOOKUP(L2428&amp;"-"&amp;E2428,'Np Quality'!A:M,6,FALSE)))</f>
        <v/>
      </c>
      <c r="P2428" s="391" t="str">
        <f>IF(ISBLANK(L2428),"",IF(OR(ISBLANK(VLOOKUP(L2428&amp;"-"&amp;E2428,'Np Quality'!A:M,7,FALSE)),ISERROR(VLOOKUP(L2428&amp;"-"&amp;E2428,'Np Quality'!A:M,7,FALSE))),"-",VLOOKUP(L2428&amp;"-"&amp;E2428,'Np Quality'!A:M,7,FALSE)))</f>
        <v/>
      </c>
      <c r="Q2428" s="391" t="str">
        <f>IF(ISBLANK(L2428),"",IF(OR(ISBLANK(VLOOKUP(L2428&amp;"-"&amp;E2428,'Np Quality'!A:M,8,FALSE)),ISERROR(VLOOKUP(L2428&amp;"-"&amp;E2428,'Np Quality'!A:M,8,FALSE))),"-",VLOOKUP(L2428&amp;"-"&amp;E2428,'Np Quality'!A:M,8,FALSE)))</f>
        <v/>
      </c>
      <c r="R2428" s="283" t="str">
        <f>IF(ISBLANK(L2428),"",IF(OR(ISBLANK(VLOOKUP(L2428&amp;"-"&amp;E2428,'Np Quality'!A:M,9,FALSE)),ISERROR(VLOOKUP(L2428&amp;"-"&amp;E2428,'Np Quality'!A:M,9,FALSE))),"-",VLOOKUP(L2428&amp;"-"&amp;E2428,'Np Quality'!A:M,9,FALSE)))</f>
        <v/>
      </c>
      <c r="S2428" s="150"/>
      <c r="T2428" s="395" t="str">
        <f t="shared" si="255"/>
        <v/>
      </c>
      <c r="U2428" s="395" t="str">
        <f t="shared" si="252"/>
        <v/>
      </c>
      <c r="V2428" s="404"/>
      <c r="W2428" s="282"/>
    </row>
    <row r="2429" spans="1:23">
      <c r="A2429" s="382" t="str">
        <f t="shared" si="253"/>
        <v/>
      </c>
      <c r="B2429" s="383" t="str">
        <f t="shared" si="256"/>
        <v/>
      </c>
      <c r="C2429" s="236"/>
      <c r="D2429" s="282"/>
      <c r="E2429" s="384" t="str">
        <f t="shared" si="254"/>
        <v/>
      </c>
      <c r="F2429" s="388"/>
      <c r="G2429" s="243"/>
      <c r="H2429" s="244"/>
      <c r="I2429" s="243"/>
      <c r="J2429" s="244"/>
      <c r="K2429" s="244"/>
      <c r="L2429" s="244"/>
      <c r="M2429" s="244"/>
      <c r="N2429" s="290"/>
      <c r="O2429" s="391" t="str">
        <f>IF(ISBLANK(L2429),"",IF(OR(ISBLANK(VLOOKUP(L2429&amp;"-"&amp;E2429,'Np Quality'!A:M,6,FALSE)),ISERROR(VLOOKUP(L2429&amp;"-"&amp;E2429,'Np Quality'!A:M,6,FALSE))),"-",VLOOKUP(L2429&amp;"-"&amp;E2429,'Np Quality'!A:M,6,FALSE)))</f>
        <v/>
      </c>
      <c r="P2429" s="391" t="str">
        <f>IF(ISBLANK(L2429),"",IF(OR(ISBLANK(VLOOKUP(L2429&amp;"-"&amp;E2429,'Np Quality'!A:M,7,FALSE)),ISERROR(VLOOKUP(L2429&amp;"-"&amp;E2429,'Np Quality'!A:M,7,FALSE))),"-",VLOOKUP(L2429&amp;"-"&amp;E2429,'Np Quality'!A:M,7,FALSE)))</f>
        <v/>
      </c>
      <c r="Q2429" s="391" t="str">
        <f>IF(ISBLANK(L2429),"",IF(OR(ISBLANK(VLOOKUP(L2429&amp;"-"&amp;E2429,'Np Quality'!A:M,8,FALSE)),ISERROR(VLOOKUP(L2429&amp;"-"&amp;E2429,'Np Quality'!A:M,8,FALSE))),"-",VLOOKUP(L2429&amp;"-"&amp;E2429,'Np Quality'!A:M,8,FALSE)))</f>
        <v/>
      </c>
      <c r="R2429" s="283" t="str">
        <f>IF(ISBLANK(L2429),"",IF(OR(ISBLANK(VLOOKUP(L2429&amp;"-"&amp;E2429,'Np Quality'!A:M,9,FALSE)),ISERROR(VLOOKUP(L2429&amp;"-"&amp;E2429,'Np Quality'!A:M,9,FALSE))),"-",VLOOKUP(L2429&amp;"-"&amp;E2429,'Np Quality'!A:M,9,FALSE)))</f>
        <v/>
      </c>
      <c r="S2429" s="150"/>
      <c r="T2429" s="395" t="str">
        <f t="shared" si="255"/>
        <v/>
      </c>
      <c r="U2429" s="395" t="str">
        <f t="shared" si="252"/>
        <v/>
      </c>
      <c r="V2429" s="404"/>
      <c r="W2429" s="282"/>
    </row>
    <row r="2430" spans="1:23">
      <c r="A2430" s="382" t="str">
        <f t="shared" si="253"/>
        <v/>
      </c>
      <c r="B2430" s="383" t="str">
        <f t="shared" si="256"/>
        <v/>
      </c>
      <c r="C2430" s="236"/>
      <c r="D2430" s="282"/>
      <c r="E2430" s="384" t="str">
        <f t="shared" si="254"/>
        <v/>
      </c>
      <c r="F2430" s="388"/>
      <c r="G2430" s="243"/>
      <c r="H2430" s="244"/>
      <c r="I2430" s="243"/>
      <c r="J2430" s="244"/>
      <c r="K2430" s="244"/>
      <c r="L2430" s="244"/>
      <c r="M2430" s="244"/>
      <c r="N2430" s="290"/>
      <c r="O2430" s="391" t="str">
        <f>IF(ISBLANK(L2430),"",IF(OR(ISBLANK(VLOOKUP(L2430&amp;"-"&amp;E2430,'Np Quality'!A:M,6,FALSE)),ISERROR(VLOOKUP(L2430&amp;"-"&amp;E2430,'Np Quality'!A:M,6,FALSE))),"-",VLOOKUP(L2430&amp;"-"&amp;E2430,'Np Quality'!A:M,6,FALSE)))</f>
        <v/>
      </c>
      <c r="P2430" s="391" t="str">
        <f>IF(ISBLANK(L2430),"",IF(OR(ISBLANK(VLOOKUP(L2430&amp;"-"&amp;E2430,'Np Quality'!A:M,7,FALSE)),ISERROR(VLOOKUP(L2430&amp;"-"&amp;E2430,'Np Quality'!A:M,7,FALSE))),"-",VLOOKUP(L2430&amp;"-"&amp;E2430,'Np Quality'!A:M,7,FALSE)))</f>
        <v/>
      </c>
      <c r="Q2430" s="391" t="str">
        <f>IF(ISBLANK(L2430),"",IF(OR(ISBLANK(VLOOKUP(L2430&amp;"-"&amp;E2430,'Np Quality'!A:M,8,FALSE)),ISERROR(VLOOKUP(L2430&amp;"-"&amp;E2430,'Np Quality'!A:M,8,FALSE))),"-",VLOOKUP(L2430&amp;"-"&amp;E2430,'Np Quality'!A:M,8,FALSE)))</f>
        <v/>
      </c>
      <c r="R2430" s="283" t="str">
        <f>IF(ISBLANK(L2430),"",IF(OR(ISBLANK(VLOOKUP(L2430&amp;"-"&amp;E2430,'Np Quality'!A:M,9,FALSE)),ISERROR(VLOOKUP(L2430&amp;"-"&amp;E2430,'Np Quality'!A:M,9,FALSE))),"-",VLOOKUP(L2430&amp;"-"&amp;E2430,'Np Quality'!A:M,9,FALSE)))</f>
        <v/>
      </c>
      <c r="S2430" s="150"/>
      <c r="T2430" s="395" t="str">
        <f t="shared" si="255"/>
        <v/>
      </c>
      <c r="U2430" s="395" t="str">
        <f t="shared" si="252"/>
        <v/>
      </c>
      <c r="V2430" s="404"/>
      <c r="W2430" s="282"/>
    </row>
    <row r="2431" spans="1:23">
      <c r="A2431" s="382" t="str">
        <f t="shared" si="253"/>
        <v/>
      </c>
      <c r="B2431" s="383" t="str">
        <f t="shared" si="256"/>
        <v/>
      </c>
      <c r="C2431" s="236"/>
      <c r="D2431" s="282"/>
      <c r="E2431" s="384" t="str">
        <f t="shared" si="254"/>
        <v/>
      </c>
      <c r="F2431" s="388"/>
      <c r="G2431" s="243"/>
      <c r="H2431" s="244"/>
      <c r="I2431" s="243"/>
      <c r="J2431" s="244"/>
      <c r="K2431" s="244"/>
      <c r="L2431" s="244"/>
      <c r="M2431" s="244"/>
      <c r="N2431" s="290"/>
      <c r="O2431" s="391" t="str">
        <f>IF(ISBLANK(L2431),"",IF(OR(ISBLANK(VLOOKUP(L2431&amp;"-"&amp;E2431,'Np Quality'!A:M,6,FALSE)),ISERROR(VLOOKUP(L2431&amp;"-"&amp;E2431,'Np Quality'!A:M,6,FALSE))),"-",VLOOKUP(L2431&amp;"-"&amp;E2431,'Np Quality'!A:M,6,FALSE)))</f>
        <v/>
      </c>
      <c r="P2431" s="391" t="str">
        <f>IF(ISBLANK(L2431),"",IF(OR(ISBLANK(VLOOKUP(L2431&amp;"-"&amp;E2431,'Np Quality'!A:M,7,FALSE)),ISERROR(VLOOKUP(L2431&amp;"-"&amp;E2431,'Np Quality'!A:M,7,FALSE))),"-",VLOOKUP(L2431&amp;"-"&amp;E2431,'Np Quality'!A:M,7,FALSE)))</f>
        <v/>
      </c>
      <c r="Q2431" s="391" t="str">
        <f>IF(ISBLANK(L2431),"",IF(OR(ISBLANK(VLOOKUP(L2431&amp;"-"&amp;E2431,'Np Quality'!A:M,8,FALSE)),ISERROR(VLOOKUP(L2431&amp;"-"&amp;E2431,'Np Quality'!A:M,8,FALSE))),"-",VLOOKUP(L2431&amp;"-"&amp;E2431,'Np Quality'!A:M,8,FALSE)))</f>
        <v/>
      </c>
      <c r="R2431" s="283" t="str">
        <f>IF(ISBLANK(L2431),"",IF(OR(ISBLANK(VLOOKUP(L2431&amp;"-"&amp;E2431,'Np Quality'!A:M,9,FALSE)),ISERROR(VLOOKUP(L2431&amp;"-"&amp;E2431,'Np Quality'!A:M,9,FALSE))),"-",VLOOKUP(L2431&amp;"-"&amp;E2431,'Np Quality'!A:M,9,FALSE)))</f>
        <v/>
      </c>
      <c r="S2431" s="150"/>
      <c r="T2431" s="395" t="str">
        <f t="shared" si="255"/>
        <v/>
      </c>
      <c r="U2431" s="395" t="str">
        <f t="shared" si="252"/>
        <v/>
      </c>
      <c r="V2431" s="404"/>
      <c r="W2431" s="282"/>
    </row>
    <row r="2432" spans="1:23">
      <c r="A2432" s="382" t="str">
        <f t="shared" si="253"/>
        <v/>
      </c>
      <c r="B2432" s="383" t="str">
        <f t="shared" si="256"/>
        <v/>
      </c>
      <c r="C2432" s="236"/>
      <c r="D2432" s="282"/>
      <c r="E2432" s="384" t="str">
        <f t="shared" si="254"/>
        <v/>
      </c>
      <c r="F2432" s="388"/>
      <c r="G2432" s="243"/>
      <c r="H2432" s="244"/>
      <c r="I2432" s="243"/>
      <c r="J2432" s="244"/>
      <c r="K2432" s="244"/>
      <c r="L2432" s="244"/>
      <c r="M2432" s="244"/>
      <c r="N2432" s="290"/>
      <c r="O2432" s="391" t="str">
        <f>IF(ISBLANK(L2433),"",IF(OR(ISBLANK(VLOOKUP(L2433&amp;"-"&amp;E2433,'Np Quality'!A:M,6,FALSE)),ISERROR(VLOOKUP(L2433&amp;"-"&amp;E2433,'Np Quality'!A:M,6,FALSE))),"-",VLOOKUP(L2433&amp;"-"&amp;E2433,'Np Quality'!A:M,6,FALSE)))</f>
        <v/>
      </c>
      <c r="P2432" s="391" t="str">
        <f>IF(ISBLANK(L2432),"",IF(OR(ISBLANK(VLOOKUP(L2432&amp;"-"&amp;E2432,'Np Quality'!A:M,7,FALSE)),ISERROR(VLOOKUP(L2432&amp;"-"&amp;E2432,'Np Quality'!A:M,7,FALSE))),"-",VLOOKUP(L2432&amp;"-"&amp;E2432,'Np Quality'!A:M,7,FALSE)))</f>
        <v/>
      </c>
      <c r="Q2432" s="391" t="str">
        <f>IF(ISBLANK(L2432),"",IF(OR(ISBLANK(VLOOKUP(L2432&amp;"-"&amp;E2432,'Np Quality'!A:M,8,FALSE)),ISERROR(VLOOKUP(L2432&amp;"-"&amp;E2432,'Np Quality'!A:M,8,FALSE))),"-",VLOOKUP(L2432&amp;"-"&amp;E2432,'Np Quality'!A:M,8,FALSE)))</f>
        <v/>
      </c>
      <c r="R2432" s="283" t="str">
        <f>IF(ISBLANK(L2432),"",IF(OR(ISBLANK(VLOOKUP(L2432&amp;"-"&amp;E2432,'Np Quality'!A:M,9,FALSE)),ISERROR(VLOOKUP(L2432&amp;"-"&amp;E2432,'Np Quality'!A:M,9,FALSE))),"-",VLOOKUP(L2432&amp;"-"&amp;E2432,'Np Quality'!A:M,9,FALSE)))</f>
        <v/>
      </c>
      <c r="S2432" s="150"/>
      <c r="T2432" s="395" t="str">
        <f t="shared" si="255"/>
        <v/>
      </c>
      <c r="U2432" s="395" t="str">
        <f t="shared" ref="U2432:U2495" si="257">IF(ISNUMBER(B2432),CHOOSE(B2432,M2432,M2432&amp;","&amp;M2433,M2432&amp;","&amp;M2433&amp;","&amp;M2434,M2432&amp;","&amp;M2433&amp;","&amp;M2434&amp;","&amp;M2435),"")</f>
        <v/>
      </c>
      <c r="V2432" s="404"/>
      <c r="W2432" s="282"/>
    </row>
    <row r="2433" spans="1:23">
      <c r="A2433" s="382" t="str">
        <f t="shared" si="253"/>
        <v/>
      </c>
      <c r="B2433" s="383" t="str">
        <f t="shared" si="256"/>
        <v/>
      </c>
      <c r="C2433" s="236"/>
      <c r="D2433" s="282"/>
      <c r="E2433" s="384" t="str">
        <f t="shared" si="254"/>
        <v/>
      </c>
      <c r="F2433" s="388"/>
      <c r="G2433" s="243"/>
      <c r="H2433" s="244"/>
      <c r="I2433" s="243"/>
      <c r="J2433" s="244"/>
      <c r="K2433" s="244"/>
      <c r="L2433" s="244"/>
      <c r="M2433" s="244"/>
      <c r="N2433" s="290"/>
      <c r="O2433" s="391" t="str">
        <f>IF(ISBLANK(L2433),"",IF(OR(ISBLANK(VLOOKUP(L2433&amp;"-"&amp;E2433,'Np Quality'!A:M,6,FALSE)),ISERROR(VLOOKUP(L2433&amp;"-"&amp;E2433,'Np Quality'!A:M,6,FALSE))),"-",VLOOKUP(L2433&amp;"-"&amp;E2433,'Np Quality'!A:M,6,FALSE)))</f>
        <v/>
      </c>
      <c r="P2433" s="391" t="str">
        <f>IF(ISBLANK(L2434),"",IF(OR(ISBLANK(VLOOKUP(L2434&amp;"-"&amp;E2434,'Np Quality'!A:M,7,FALSE)),ISERROR(VLOOKUP(L2434&amp;"-"&amp;E2434,'Np Quality'!A:M,7,FALSE))),"-",VLOOKUP(L2434&amp;"-"&amp;E2434,'Np Quality'!A:M,7,FALSE)))</f>
        <v/>
      </c>
      <c r="Q2433" s="391" t="str">
        <f>IF(ISBLANK(L2433),"",IF(OR(ISBLANK(VLOOKUP(L2433&amp;"-"&amp;E2433,'Np Quality'!A:M,8,FALSE)),ISERROR(VLOOKUP(L2433&amp;"-"&amp;E2433,'Np Quality'!A:M,8,FALSE))),"-",VLOOKUP(L2433&amp;"-"&amp;E2433,'Np Quality'!A:M,8,FALSE)))</f>
        <v/>
      </c>
      <c r="R2433" s="283" t="str">
        <f>IF(ISBLANK(L2433),"",IF(OR(ISBLANK(VLOOKUP(L2433&amp;"-"&amp;E2433,'Np Quality'!A:M,9,FALSE)),ISERROR(VLOOKUP(L2433&amp;"-"&amp;E2433,'Np Quality'!A:M,9,FALSE))),"-",VLOOKUP(L2433&amp;"-"&amp;E2433,'Np Quality'!A:M,9,FALSE)))</f>
        <v/>
      </c>
      <c r="S2433" s="150"/>
      <c r="T2433" s="395" t="str">
        <f t="shared" si="255"/>
        <v/>
      </c>
      <c r="U2433" s="395" t="str">
        <f t="shared" si="257"/>
        <v/>
      </c>
      <c r="V2433" s="404"/>
      <c r="W2433" s="282"/>
    </row>
    <row r="2434" spans="1:23">
      <c r="A2434" s="382" t="str">
        <f t="shared" si="253"/>
        <v/>
      </c>
      <c r="B2434" s="383" t="str">
        <f t="shared" si="256"/>
        <v/>
      </c>
      <c r="C2434" s="236"/>
      <c r="D2434" s="282"/>
      <c r="E2434" s="384" t="str">
        <f t="shared" si="254"/>
        <v/>
      </c>
      <c r="F2434" s="388"/>
      <c r="G2434" s="243"/>
      <c r="H2434" s="244"/>
      <c r="I2434" s="243"/>
      <c r="J2434" s="244"/>
      <c r="K2434" s="244"/>
      <c r="L2434" s="244"/>
      <c r="M2434" s="244"/>
      <c r="N2434" s="290"/>
      <c r="O2434" s="391" t="str">
        <f>IF(ISBLANK(L2434),"",IF(OR(ISBLANK(VLOOKUP(L2434&amp;"-"&amp;E2434,'Np Quality'!A:M,6,FALSE)),ISERROR(VLOOKUP(L2434&amp;"-"&amp;E2434,'Np Quality'!A:M,6,FALSE))),"-",VLOOKUP(L2434&amp;"-"&amp;E2434,'Np Quality'!A:M,6,FALSE)))</f>
        <v/>
      </c>
      <c r="P2434" s="391" t="str">
        <f>IF(ISBLANK(L2434),"",IF(OR(ISBLANK(VLOOKUP(L2434&amp;"-"&amp;E2434,'Np Quality'!A:M,7,FALSE)),ISERROR(VLOOKUP(L2434&amp;"-"&amp;E2434,'Np Quality'!A:M,7,FALSE))),"-",VLOOKUP(L2434&amp;"-"&amp;E2434,'Np Quality'!A:M,7,FALSE)))</f>
        <v/>
      </c>
      <c r="Q2434" s="391" t="str">
        <f>IF(ISBLANK(L2435),"",IF(OR(ISBLANK(VLOOKUP(L2435&amp;"-"&amp;E2435,'Np Quality'!A:M,8,FALSE)),ISERROR(VLOOKUP(L2435&amp;"-"&amp;E2435,'Np Quality'!A:M,8,FALSE))),"-",VLOOKUP(L2435&amp;"-"&amp;E2435,'Np Quality'!A:M,8,FALSE)))</f>
        <v/>
      </c>
      <c r="R2434" s="283" t="str">
        <f>IF(ISBLANK(L2434),"",IF(OR(ISBLANK(VLOOKUP(L2434&amp;"-"&amp;E2434,'Np Quality'!A:M,9,FALSE)),ISERROR(VLOOKUP(L2434&amp;"-"&amp;E2434,'Np Quality'!A:M,9,FALSE))),"-",VLOOKUP(L2434&amp;"-"&amp;E2434,'Np Quality'!A:M,9,FALSE)))</f>
        <v/>
      </c>
      <c r="S2434" s="150"/>
      <c r="T2434" s="395" t="str">
        <f t="shared" si="255"/>
        <v/>
      </c>
      <c r="U2434" s="395" t="str">
        <f t="shared" si="257"/>
        <v/>
      </c>
      <c r="V2434" s="404"/>
      <c r="W2434" s="282"/>
    </row>
    <row r="2435" spans="1:23">
      <c r="A2435" s="382" t="str">
        <f t="shared" si="253"/>
        <v/>
      </c>
      <c r="B2435" s="383" t="str">
        <f t="shared" si="256"/>
        <v/>
      </c>
      <c r="C2435" s="236"/>
      <c r="D2435" s="282"/>
      <c r="E2435" s="384" t="str">
        <f t="shared" si="254"/>
        <v/>
      </c>
      <c r="F2435" s="388"/>
      <c r="G2435" s="243"/>
      <c r="H2435" s="244"/>
      <c r="I2435" s="243"/>
      <c r="J2435" s="244"/>
      <c r="K2435" s="244"/>
      <c r="L2435" s="244"/>
      <c r="M2435" s="244"/>
      <c r="N2435" s="290"/>
      <c r="O2435" s="391" t="str">
        <f>IF(ISBLANK(L2435),"",IF(OR(ISBLANK(VLOOKUP(L2435&amp;"-"&amp;E2435,'Np Quality'!A:M,6,FALSE)),ISERROR(VLOOKUP(L2435&amp;"-"&amp;E2435,'Np Quality'!A:M,6,FALSE))),"-",VLOOKUP(L2435&amp;"-"&amp;E2435,'Np Quality'!A:M,6,FALSE)))</f>
        <v/>
      </c>
      <c r="P2435" s="391" t="str">
        <f>IF(ISBLANK(L2435),"",IF(OR(ISBLANK(VLOOKUP(L2435&amp;"-"&amp;E2435,'Np Quality'!A:M,7,FALSE)),ISERROR(VLOOKUP(L2435&amp;"-"&amp;E2435,'Np Quality'!A:M,7,FALSE))),"-",VLOOKUP(L2435&amp;"-"&amp;E2435,'Np Quality'!A:M,7,FALSE)))</f>
        <v/>
      </c>
      <c r="Q2435" s="391" t="str">
        <f>IF(ISBLANK(L2435),"",IF(OR(ISBLANK(VLOOKUP(L2435&amp;"-"&amp;E2435,'Np Quality'!A:M,8,FALSE)),ISERROR(VLOOKUP(L2435&amp;"-"&amp;E2435,'Np Quality'!A:M,8,FALSE))),"-",VLOOKUP(L2435&amp;"-"&amp;E2435,'Np Quality'!A:M,8,FALSE)))</f>
        <v/>
      </c>
      <c r="R2435" s="283" t="str">
        <f>IF(ISBLANK(L2436),"",IF(OR(ISBLANK(VLOOKUP(L2436&amp;"-"&amp;E2436,'Np Quality'!A:M,9,FALSE)),ISERROR(VLOOKUP(L2436&amp;"-"&amp;E2436,'Np Quality'!A:M,9,FALSE))),"-",VLOOKUP(L2436&amp;"-"&amp;E2436,'Np Quality'!A:M,9,FALSE)))</f>
        <v/>
      </c>
      <c r="S2435" s="150"/>
      <c r="T2435" s="395" t="str">
        <f t="shared" si="255"/>
        <v/>
      </c>
      <c r="U2435" s="395" t="str">
        <f t="shared" si="257"/>
        <v/>
      </c>
      <c r="V2435" s="404"/>
      <c r="W2435" s="282"/>
    </row>
    <row r="2436" spans="1:23">
      <c r="A2436" s="382" t="str">
        <f t="shared" si="253"/>
        <v/>
      </c>
      <c r="B2436" s="383" t="str">
        <f t="shared" si="256"/>
        <v/>
      </c>
      <c r="C2436" s="236"/>
      <c r="D2436" s="282"/>
      <c r="E2436" s="384" t="str">
        <f t="shared" si="254"/>
        <v/>
      </c>
      <c r="F2436" s="388"/>
      <c r="G2436" s="243"/>
      <c r="H2436" s="244"/>
      <c r="I2436" s="243"/>
      <c r="J2436" s="244"/>
      <c r="K2436" s="244"/>
      <c r="L2436" s="244"/>
      <c r="M2436" s="244"/>
      <c r="N2436" s="290"/>
      <c r="O2436" s="391" t="str">
        <f>IF(ISBLANK(L2436),"",IF(OR(ISBLANK(VLOOKUP(L2436&amp;"-"&amp;E2436,'Np Quality'!A:M,6,FALSE)),ISERROR(VLOOKUP(L2436&amp;"-"&amp;E2436,'Np Quality'!A:M,6,FALSE))),"-",VLOOKUP(L2436&amp;"-"&amp;E2436,'Np Quality'!A:M,6,FALSE)))</f>
        <v/>
      </c>
      <c r="P2436" s="391" t="str">
        <f>IF(ISBLANK(L2436),"",IF(OR(ISBLANK(VLOOKUP(L2436&amp;"-"&amp;E2436,'Np Quality'!A:M,7,FALSE)),ISERROR(VLOOKUP(L2436&amp;"-"&amp;E2436,'Np Quality'!A:M,7,FALSE))),"-",VLOOKUP(L2436&amp;"-"&amp;E2436,'Np Quality'!A:M,7,FALSE)))</f>
        <v/>
      </c>
      <c r="Q2436" s="391" t="str">
        <f>IF(ISBLANK(L2436),"",IF(OR(ISBLANK(VLOOKUP(L2436&amp;"-"&amp;E2436,'Np Quality'!A:M,8,FALSE)),ISERROR(VLOOKUP(L2436&amp;"-"&amp;E2436,'Np Quality'!A:M,8,FALSE))),"-",VLOOKUP(L2436&amp;"-"&amp;E2436,'Np Quality'!A:M,8,FALSE)))</f>
        <v/>
      </c>
      <c r="R2436" s="283" t="str">
        <f>IF(ISBLANK(L2436),"",IF(OR(ISBLANK(VLOOKUP(L2436&amp;"-"&amp;E2436,'Np Quality'!A:M,9,FALSE)),ISERROR(VLOOKUP(L2436&amp;"-"&amp;E2436,'Np Quality'!A:M,9,FALSE))),"-",VLOOKUP(L2436&amp;"-"&amp;E2436,'Np Quality'!A:M,9,FALSE)))</f>
        <v/>
      </c>
      <c r="S2436" s="150"/>
      <c r="T2436" s="395" t="str">
        <f t="shared" si="255"/>
        <v/>
      </c>
      <c r="U2436" s="395" t="str">
        <f t="shared" si="257"/>
        <v/>
      </c>
      <c r="V2436" s="404"/>
      <c r="W2436" s="282"/>
    </row>
    <row r="2437" spans="1:23">
      <c r="A2437" s="382" t="str">
        <f t="shared" si="253"/>
        <v/>
      </c>
      <c r="B2437" s="383" t="str">
        <f t="shared" si="256"/>
        <v/>
      </c>
      <c r="C2437" s="236"/>
      <c r="D2437" s="282"/>
      <c r="E2437" s="384" t="str">
        <f t="shared" si="254"/>
        <v/>
      </c>
      <c r="F2437" s="388"/>
      <c r="G2437" s="243"/>
      <c r="H2437" s="244"/>
      <c r="I2437" s="243"/>
      <c r="J2437" s="244"/>
      <c r="K2437" s="244"/>
      <c r="L2437" s="244"/>
      <c r="M2437" s="244"/>
      <c r="N2437" s="290"/>
      <c r="O2437" s="391" t="str">
        <f>IF(ISBLANK(L2437),"",IF(OR(ISBLANK(VLOOKUP(L2437&amp;"-"&amp;E2437,'Np Quality'!A:M,6,FALSE)),ISERROR(VLOOKUP(L2437&amp;"-"&amp;E2437,'Np Quality'!A:M,6,FALSE))),"-",VLOOKUP(L2437&amp;"-"&amp;E2437,'Np Quality'!A:M,6,FALSE)))</f>
        <v/>
      </c>
      <c r="P2437" s="391" t="str">
        <f>IF(ISBLANK(L2437),"",IF(OR(ISBLANK(VLOOKUP(L2437&amp;"-"&amp;E2437,'Np Quality'!A:M,7,FALSE)),ISERROR(VLOOKUP(L2437&amp;"-"&amp;E2437,'Np Quality'!A:M,7,FALSE))),"-",VLOOKUP(L2437&amp;"-"&amp;E2437,'Np Quality'!A:M,7,FALSE)))</f>
        <v/>
      </c>
      <c r="Q2437" s="391" t="str">
        <f>IF(ISBLANK(L2437),"",IF(OR(ISBLANK(VLOOKUP(L2437&amp;"-"&amp;E2437,'Np Quality'!A:M,8,FALSE)),ISERROR(VLOOKUP(L2437&amp;"-"&amp;E2437,'Np Quality'!A:M,8,FALSE))),"-",VLOOKUP(L2437&amp;"-"&amp;E2437,'Np Quality'!A:M,8,FALSE)))</f>
        <v/>
      </c>
      <c r="R2437" s="283" t="str">
        <f>IF(ISBLANK(L2437),"",IF(OR(ISBLANK(VLOOKUP(L2437&amp;"-"&amp;E2437,'Np Quality'!A:M,9,FALSE)),ISERROR(VLOOKUP(L2437&amp;"-"&amp;E2437,'Np Quality'!A:M,9,FALSE))),"-",VLOOKUP(L2437&amp;"-"&amp;E2437,'Np Quality'!A:M,9,FALSE)))</f>
        <v/>
      </c>
      <c r="S2437" s="150"/>
      <c r="T2437" s="395" t="str">
        <f t="shared" si="255"/>
        <v/>
      </c>
      <c r="U2437" s="395" t="str">
        <f t="shared" si="257"/>
        <v/>
      </c>
      <c r="V2437" s="404"/>
      <c r="W2437" s="282"/>
    </row>
    <row r="2438" spans="1:23">
      <c r="A2438" s="382" t="str">
        <f t="shared" si="253"/>
        <v/>
      </c>
      <c r="B2438" s="383" t="str">
        <f t="shared" si="256"/>
        <v/>
      </c>
      <c r="C2438" s="236"/>
      <c r="D2438" s="282"/>
      <c r="E2438" s="384" t="str">
        <f t="shared" si="254"/>
        <v/>
      </c>
      <c r="F2438" s="388"/>
      <c r="G2438" s="243"/>
      <c r="H2438" s="244"/>
      <c r="I2438" s="243"/>
      <c r="J2438" s="244"/>
      <c r="K2438" s="244"/>
      <c r="L2438" s="244"/>
      <c r="M2438" s="244"/>
      <c r="N2438" s="290"/>
      <c r="O2438" s="391" t="str">
        <f>IF(ISBLANK(L2438),"",IF(OR(ISBLANK(VLOOKUP(L2438&amp;"-"&amp;E2438,'Np Quality'!A:M,6,FALSE)),ISERROR(VLOOKUP(L2438&amp;"-"&amp;E2438,'Np Quality'!A:M,6,FALSE))),"-",VLOOKUP(L2438&amp;"-"&amp;E2438,'Np Quality'!A:M,6,FALSE)))</f>
        <v/>
      </c>
      <c r="P2438" s="391" t="str">
        <f>IF(ISBLANK(L2438),"",IF(OR(ISBLANK(VLOOKUP(L2438&amp;"-"&amp;E2438,'Np Quality'!A:M,7,FALSE)),ISERROR(VLOOKUP(L2438&amp;"-"&amp;E2438,'Np Quality'!A:M,7,FALSE))),"-",VLOOKUP(L2438&amp;"-"&amp;E2438,'Np Quality'!A:M,7,FALSE)))</f>
        <v/>
      </c>
      <c r="Q2438" s="391" t="str">
        <f>IF(ISBLANK(L2438),"",IF(OR(ISBLANK(VLOOKUP(L2438&amp;"-"&amp;E2438,'Np Quality'!A:M,8,FALSE)),ISERROR(VLOOKUP(L2438&amp;"-"&amp;E2438,'Np Quality'!A:M,8,FALSE))),"-",VLOOKUP(L2438&amp;"-"&amp;E2438,'Np Quality'!A:M,8,FALSE)))</f>
        <v/>
      </c>
      <c r="R2438" s="283" t="str">
        <f>IF(ISBLANK(L2438),"",IF(OR(ISBLANK(VLOOKUP(L2438&amp;"-"&amp;E2438,'Np Quality'!A:M,9,FALSE)),ISERROR(VLOOKUP(L2438&amp;"-"&amp;E2438,'Np Quality'!A:M,9,FALSE))),"-",VLOOKUP(L2438&amp;"-"&amp;E2438,'Np Quality'!A:M,9,FALSE)))</f>
        <v/>
      </c>
      <c r="S2438" s="150"/>
      <c r="T2438" s="395" t="str">
        <f t="shared" si="255"/>
        <v/>
      </c>
      <c r="U2438" s="395" t="str">
        <f t="shared" si="257"/>
        <v/>
      </c>
      <c r="V2438" s="404"/>
      <c r="W2438" s="282"/>
    </row>
    <row r="2439" spans="1:23">
      <c r="A2439" s="382" t="str">
        <f t="shared" ref="A2439:A2501" si="258">IF(ISBLANK(H2439),"",H2439&amp;"-"&amp;IF(OR(LEN(I2439)=1,LEN(I2439)=4),"0"&amp;I2439,I2439)&amp;"-"&amp;IF(LEN(G2439)=1,"0"&amp;G2439,G2439))</f>
        <v/>
      </c>
      <c r="B2439" s="383" t="str">
        <f t="shared" si="256"/>
        <v/>
      </c>
      <c r="C2439" s="236"/>
      <c r="D2439" s="282"/>
      <c r="E2439" s="384" t="str">
        <f t="shared" ref="E2439:E2501" si="259">IF(ISBLANK(D2439),"",D2439-F2439)</f>
        <v/>
      </c>
      <c r="F2439" s="388"/>
      <c r="G2439" s="243"/>
      <c r="H2439" s="244"/>
      <c r="I2439" s="243"/>
      <c r="J2439" s="244"/>
      <c r="K2439" s="244"/>
      <c r="L2439" s="244"/>
      <c r="M2439" s="244"/>
      <c r="N2439" s="290"/>
      <c r="O2439" s="391" t="str">
        <f>IF(ISBLANK(L2439),"",IF(OR(ISBLANK(VLOOKUP(L2439&amp;"-"&amp;E2439,'Np Quality'!A:M,6,FALSE)),ISERROR(VLOOKUP(L2439&amp;"-"&amp;E2439,'Np Quality'!A:M,6,FALSE))),"-",VLOOKUP(L2439&amp;"-"&amp;E2439,'Np Quality'!A:M,6,FALSE)))</f>
        <v/>
      </c>
      <c r="P2439" s="391" t="str">
        <f>IF(ISBLANK(L2439),"",IF(OR(ISBLANK(VLOOKUP(L2439&amp;"-"&amp;E2439,'Np Quality'!A:M,7,FALSE)),ISERROR(VLOOKUP(L2439&amp;"-"&amp;E2439,'Np Quality'!A:M,7,FALSE))),"-",VLOOKUP(L2439&amp;"-"&amp;E2439,'Np Quality'!A:M,7,FALSE)))</f>
        <v/>
      </c>
      <c r="Q2439" s="391" t="str">
        <f>IF(ISBLANK(L2439),"",IF(OR(ISBLANK(VLOOKUP(L2439&amp;"-"&amp;E2439,'Np Quality'!A:M,8,FALSE)),ISERROR(VLOOKUP(L2439&amp;"-"&amp;E2439,'Np Quality'!A:M,8,FALSE))),"-",VLOOKUP(L2439&amp;"-"&amp;E2439,'Np Quality'!A:M,8,FALSE)))</f>
        <v/>
      </c>
      <c r="R2439" s="283" t="str">
        <f>IF(ISBLANK(L2439),"",IF(OR(ISBLANK(VLOOKUP(L2439&amp;"-"&amp;E2439,'Np Quality'!A:M,9,FALSE)),ISERROR(VLOOKUP(L2439&amp;"-"&amp;E2439,'Np Quality'!A:M,9,FALSE))),"-",VLOOKUP(L2439&amp;"-"&amp;E2439,'Np Quality'!A:M,9,FALSE)))</f>
        <v/>
      </c>
      <c r="S2439" s="150"/>
      <c r="T2439" s="395" t="str">
        <f t="shared" si="255"/>
        <v/>
      </c>
      <c r="U2439" s="395" t="str">
        <f t="shared" si="257"/>
        <v/>
      </c>
      <c r="V2439" s="404"/>
      <c r="W2439" s="282"/>
    </row>
    <row r="2440" spans="1:23">
      <c r="A2440" s="382" t="str">
        <f t="shared" si="258"/>
        <v/>
      </c>
      <c r="B2440" s="383" t="str">
        <f t="shared" si="256"/>
        <v/>
      </c>
      <c r="C2440" s="236"/>
      <c r="D2440" s="282"/>
      <c r="E2440" s="384" t="str">
        <f t="shared" si="259"/>
        <v/>
      </c>
      <c r="F2440" s="388"/>
      <c r="G2440" s="243"/>
      <c r="H2440" s="244"/>
      <c r="I2440" s="243"/>
      <c r="J2440" s="244"/>
      <c r="K2440" s="244"/>
      <c r="L2440" s="244"/>
      <c r="M2440" s="244"/>
      <c r="N2440" s="290"/>
      <c r="O2440" s="391" t="str">
        <f>IF(ISBLANK(L2440),"",IF(OR(ISBLANK(VLOOKUP(L2440&amp;"-"&amp;E2440,'Np Quality'!A:M,6,FALSE)),ISERROR(VLOOKUP(L2440&amp;"-"&amp;E2440,'Np Quality'!A:M,6,FALSE))),"-",VLOOKUP(L2440&amp;"-"&amp;E2440,'Np Quality'!A:M,6,FALSE)))</f>
        <v/>
      </c>
      <c r="P2440" s="391" t="str">
        <f>IF(ISBLANK(L2440),"",IF(OR(ISBLANK(VLOOKUP(L2440&amp;"-"&amp;E2440,'Np Quality'!A:M,7,FALSE)),ISERROR(VLOOKUP(L2440&amp;"-"&amp;E2440,'Np Quality'!A:M,7,FALSE))),"-",VLOOKUP(L2440&amp;"-"&amp;E2440,'Np Quality'!A:M,7,FALSE)))</f>
        <v/>
      </c>
      <c r="Q2440" s="391" t="str">
        <f>IF(ISBLANK(L2440),"",IF(OR(ISBLANK(VLOOKUP(L2440&amp;"-"&amp;E2440,'Np Quality'!A:M,8,FALSE)),ISERROR(VLOOKUP(L2440&amp;"-"&amp;E2440,'Np Quality'!A:M,8,FALSE))),"-",VLOOKUP(L2440&amp;"-"&amp;E2440,'Np Quality'!A:M,8,FALSE)))</f>
        <v/>
      </c>
      <c r="R2440" s="283" t="str">
        <f>IF(ISBLANK(L2440),"",IF(OR(ISBLANK(VLOOKUP(L2440&amp;"-"&amp;E2440,'Np Quality'!A:M,9,FALSE)),ISERROR(VLOOKUP(L2440&amp;"-"&amp;E2440,'Np Quality'!A:M,9,FALSE))),"-",VLOOKUP(L2440&amp;"-"&amp;E2440,'Np Quality'!A:M,9,FALSE)))</f>
        <v/>
      </c>
      <c r="S2440" s="150"/>
      <c r="T2440" s="395" t="str">
        <f t="shared" ref="T2440:T2501" si="260">IF(ISNUMBER(B2440),CHOOSE(B2440,L2440,L2440&amp;","&amp;L2441,L2440&amp;","&amp;L2441&amp;","&amp;L2442,L2440&amp;","&amp;L2441&amp;","&amp;L2442&amp;","&amp;L2443),"")</f>
        <v/>
      </c>
      <c r="U2440" s="395" t="str">
        <f t="shared" si="257"/>
        <v/>
      </c>
      <c r="V2440" s="404"/>
      <c r="W2440" s="282"/>
    </row>
    <row r="2441" spans="1:23">
      <c r="A2441" s="382" t="str">
        <f t="shared" si="258"/>
        <v/>
      </c>
      <c r="B2441" s="383" t="str">
        <f t="shared" si="256"/>
        <v/>
      </c>
      <c r="C2441" s="236"/>
      <c r="D2441" s="282"/>
      <c r="E2441" s="384" t="str">
        <f t="shared" si="259"/>
        <v/>
      </c>
      <c r="F2441" s="388"/>
      <c r="G2441" s="243"/>
      <c r="H2441" s="244"/>
      <c r="I2441" s="243"/>
      <c r="J2441" s="244"/>
      <c r="K2441" s="244"/>
      <c r="L2441" s="244"/>
      <c r="M2441" s="244"/>
      <c r="N2441" s="290"/>
      <c r="O2441" s="391" t="str">
        <f>IF(ISBLANK(L2441),"",IF(OR(ISBLANK(VLOOKUP(L2441&amp;"-"&amp;E2441,'Np Quality'!A:M,6,FALSE)),ISERROR(VLOOKUP(L2441&amp;"-"&amp;E2441,'Np Quality'!A:M,6,FALSE))),"-",VLOOKUP(L2441&amp;"-"&amp;E2441,'Np Quality'!A:M,6,FALSE)))</f>
        <v/>
      </c>
      <c r="P2441" s="391" t="str">
        <f>IF(ISBLANK(L2441),"",IF(OR(ISBLANK(VLOOKUP(L2441&amp;"-"&amp;E2441,'Np Quality'!A:M,7,FALSE)),ISERROR(VLOOKUP(L2441&amp;"-"&amp;E2441,'Np Quality'!A:M,7,FALSE))),"-",VLOOKUP(L2441&amp;"-"&amp;E2441,'Np Quality'!A:M,7,FALSE)))</f>
        <v/>
      </c>
      <c r="Q2441" s="391" t="str">
        <f>IF(ISBLANK(L2441),"",IF(OR(ISBLANK(VLOOKUP(L2441&amp;"-"&amp;E2441,'Np Quality'!A:M,8,FALSE)),ISERROR(VLOOKUP(L2441&amp;"-"&amp;E2441,'Np Quality'!A:M,8,FALSE))),"-",VLOOKUP(L2441&amp;"-"&amp;E2441,'Np Quality'!A:M,8,FALSE)))</f>
        <v/>
      </c>
      <c r="R2441" s="283" t="str">
        <f>IF(ISBLANK(L2441),"",IF(OR(ISBLANK(VLOOKUP(L2441&amp;"-"&amp;E2441,'Np Quality'!A:M,9,FALSE)),ISERROR(VLOOKUP(L2441&amp;"-"&amp;E2441,'Np Quality'!A:M,9,FALSE))),"-",VLOOKUP(L2441&amp;"-"&amp;E2441,'Np Quality'!A:M,9,FALSE)))</f>
        <v/>
      </c>
      <c r="S2441" s="150"/>
      <c r="T2441" s="395" t="str">
        <f t="shared" si="260"/>
        <v/>
      </c>
      <c r="U2441" s="395" t="str">
        <f t="shared" si="257"/>
        <v/>
      </c>
      <c r="V2441" s="404"/>
      <c r="W2441" s="282"/>
    </row>
    <row r="2442" spans="1:23">
      <c r="A2442" s="382" t="str">
        <f t="shared" si="258"/>
        <v/>
      </c>
      <c r="B2442" s="383" t="str">
        <f t="shared" si="256"/>
        <v/>
      </c>
      <c r="C2442" s="236"/>
      <c r="D2442" s="282"/>
      <c r="E2442" s="384" t="str">
        <f t="shared" si="259"/>
        <v/>
      </c>
      <c r="F2442" s="388"/>
      <c r="G2442" s="243"/>
      <c r="H2442" s="244"/>
      <c r="I2442" s="243"/>
      <c r="J2442" s="244"/>
      <c r="K2442" s="244"/>
      <c r="L2442" s="244"/>
      <c r="M2442" s="244"/>
      <c r="N2442" s="290"/>
      <c r="O2442" s="391" t="str">
        <f>IF(ISBLANK(L2443),"",IF(OR(ISBLANK(VLOOKUP(L2443&amp;"-"&amp;E2443,'Np Quality'!A:M,6,FALSE)),ISERROR(VLOOKUP(L2443&amp;"-"&amp;E2443,'Np Quality'!A:M,6,FALSE))),"-",VLOOKUP(L2443&amp;"-"&amp;E2443,'Np Quality'!A:M,6,FALSE)))</f>
        <v/>
      </c>
      <c r="P2442" s="391" t="str">
        <f>IF(ISBLANK(L2442),"",IF(OR(ISBLANK(VLOOKUP(L2442&amp;"-"&amp;E2442,'Np Quality'!A:M,7,FALSE)),ISERROR(VLOOKUP(L2442&amp;"-"&amp;E2442,'Np Quality'!A:M,7,FALSE))),"-",VLOOKUP(L2442&amp;"-"&amp;E2442,'Np Quality'!A:M,7,FALSE)))</f>
        <v/>
      </c>
      <c r="Q2442" s="391" t="str">
        <f>IF(ISBLANK(L2442),"",IF(OR(ISBLANK(VLOOKUP(L2442&amp;"-"&amp;E2442,'Np Quality'!A:M,8,FALSE)),ISERROR(VLOOKUP(L2442&amp;"-"&amp;E2442,'Np Quality'!A:M,8,FALSE))),"-",VLOOKUP(L2442&amp;"-"&amp;E2442,'Np Quality'!A:M,8,FALSE)))</f>
        <v/>
      </c>
      <c r="R2442" s="283" t="str">
        <f>IF(ISBLANK(L2442),"",IF(OR(ISBLANK(VLOOKUP(L2442&amp;"-"&amp;E2442,'Np Quality'!A:M,9,FALSE)),ISERROR(VLOOKUP(L2442&amp;"-"&amp;E2442,'Np Quality'!A:M,9,FALSE))),"-",VLOOKUP(L2442&amp;"-"&amp;E2442,'Np Quality'!A:M,9,FALSE)))</f>
        <v/>
      </c>
      <c r="S2442" s="150"/>
      <c r="T2442" s="395" t="str">
        <f t="shared" si="260"/>
        <v/>
      </c>
      <c r="U2442" s="395" t="str">
        <f t="shared" si="257"/>
        <v/>
      </c>
      <c r="V2442" s="404"/>
      <c r="W2442" s="282"/>
    </row>
    <row r="2443" spans="1:23">
      <c r="A2443" s="382" t="str">
        <f t="shared" si="258"/>
        <v/>
      </c>
      <c r="B2443" s="383" t="str">
        <f t="shared" si="256"/>
        <v/>
      </c>
      <c r="C2443" s="236"/>
      <c r="D2443" s="282"/>
      <c r="E2443" s="384" t="str">
        <f t="shared" si="259"/>
        <v/>
      </c>
      <c r="F2443" s="388"/>
      <c r="G2443" s="243"/>
      <c r="H2443" s="244"/>
      <c r="I2443" s="243"/>
      <c r="J2443" s="244"/>
      <c r="K2443" s="244"/>
      <c r="L2443" s="244"/>
      <c r="M2443" s="244"/>
      <c r="N2443" s="290"/>
      <c r="O2443" s="391" t="str">
        <f>IF(ISBLANK(L2443),"",IF(OR(ISBLANK(VLOOKUP(L2443&amp;"-"&amp;E2443,'Np Quality'!A:M,6,FALSE)),ISERROR(VLOOKUP(L2443&amp;"-"&amp;E2443,'Np Quality'!A:M,6,FALSE))),"-",VLOOKUP(L2443&amp;"-"&amp;E2443,'Np Quality'!A:M,6,FALSE)))</f>
        <v/>
      </c>
      <c r="P2443" s="391" t="str">
        <f>IF(ISBLANK(L2444),"",IF(OR(ISBLANK(VLOOKUP(L2444&amp;"-"&amp;E2444,'Np Quality'!A:M,7,FALSE)),ISERROR(VLOOKUP(L2444&amp;"-"&amp;E2444,'Np Quality'!A:M,7,FALSE))),"-",VLOOKUP(L2444&amp;"-"&amp;E2444,'Np Quality'!A:M,7,FALSE)))</f>
        <v/>
      </c>
      <c r="Q2443" s="391" t="str">
        <f>IF(ISBLANK(L2443),"",IF(OR(ISBLANK(VLOOKUP(L2443&amp;"-"&amp;E2443,'Np Quality'!A:M,8,FALSE)),ISERROR(VLOOKUP(L2443&amp;"-"&amp;E2443,'Np Quality'!A:M,8,FALSE))),"-",VLOOKUP(L2443&amp;"-"&amp;E2443,'Np Quality'!A:M,8,FALSE)))</f>
        <v/>
      </c>
      <c r="R2443" s="283" t="str">
        <f>IF(ISBLANK(L2443),"",IF(OR(ISBLANK(VLOOKUP(L2443&amp;"-"&amp;E2443,'Np Quality'!A:M,9,FALSE)),ISERROR(VLOOKUP(L2443&amp;"-"&amp;E2443,'Np Quality'!A:M,9,FALSE))),"-",VLOOKUP(L2443&amp;"-"&amp;E2443,'Np Quality'!A:M,9,FALSE)))</f>
        <v/>
      </c>
      <c r="S2443" s="150"/>
      <c r="T2443" s="395" t="str">
        <f t="shared" si="260"/>
        <v/>
      </c>
      <c r="U2443" s="395" t="str">
        <f t="shared" si="257"/>
        <v/>
      </c>
      <c r="V2443" s="404"/>
      <c r="W2443" s="282"/>
    </row>
    <row r="2444" spans="1:23">
      <c r="A2444" s="382" t="str">
        <f t="shared" si="258"/>
        <v/>
      </c>
      <c r="B2444" s="383" t="str">
        <f t="shared" si="256"/>
        <v/>
      </c>
      <c r="C2444" s="236"/>
      <c r="D2444" s="282"/>
      <c r="E2444" s="384" t="str">
        <f t="shared" si="259"/>
        <v/>
      </c>
      <c r="F2444" s="388"/>
      <c r="G2444" s="243"/>
      <c r="H2444" s="244"/>
      <c r="I2444" s="243"/>
      <c r="J2444" s="244"/>
      <c r="K2444" s="244"/>
      <c r="L2444" s="244"/>
      <c r="M2444" s="244"/>
      <c r="N2444" s="290"/>
      <c r="O2444" s="391" t="str">
        <f>IF(ISBLANK(L2444),"",IF(OR(ISBLANK(VLOOKUP(L2444&amp;"-"&amp;E2444,'Np Quality'!A:M,6,FALSE)),ISERROR(VLOOKUP(L2444&amp;"-"&amp;E2444,'Np Quality'!A:M,6,FALSE))),"-",VLOOKUP(L2444&amp;"-"&amp;E2444,'Np Quality'!A:M,6,FALSE)))</f>
        <v/>
      </c>
      <c r="P2444" s="391" t="str">
        <f>IF(ISBLANK(L2444),"",IF(OR(ISBLANK(VLOOKUP(L2444&amp;"-"&amp;E2444,'Np Quality'!A:M,7,FALSE)),ISERROR(VLOOKUP(L2444&amp;"-"&amp;E2444,'Np Quality'!A:M,7,FALSE))),"-",VLOOKUP(L2444&amp;"-"&amp;E2444,'Np Quality'!A:M,7,FALSE)))</f>
        <v/>
      </c>
      <c r="Q2444" s="391" t="str">
        <f>IF(ISBLANK(L2445),"",IF(OR(ISBLANK(VLOOKUP(L2445&amp;"-"&amp;E2445,'Np Quality'!A:M,8,FALSE)),ISERROR(VLOOKUP(L2445&amp;"-"&amp;E2445,'Np Quality'!A:M,8,FALSE))),"-",VLOOKUP(L2445&amp;"-"&amp;E2445,'Np Quality'!A:M,8,FALSE)))</f>
        <v/>
      </c>
      <c r="R2444" s="283" t="str">
        <f>IF(ISBLANK(L2444),"",IF(OR(ISBLANK(VLOOKUP(L2444&amp;"-"&amp;E2444,'Np Quality'!A:M,9,FALSE)),ISERROR(VLOOKUP(L2444&amp;"-"&amp;E2444,'Np Quality'!A:M,9,FALSE))),"-",VLOOKUP(L2444&amp;"-"&amp;E2444,'Np Quality'!A:M,9,FALSE)))</f>
        <v/>
      </c>
      <c r="S2444" s="150"/>
      <c r="T2444" s="395" t="str">
        <f t="shared" si="260"/>
        <v/>
      </c>
      <c r="U2444" s="395" t="str">
        <f t="shared" si="257"/>
        <v/>
      </c>
      <c r="V2444" s="404"/>
      <c r="W2444" s="282"/>
    </row>
    <row r="2445" spans="1:23">
      <c r="A2445" s="382" t="str">
        <f t="shared" si="258"/>
        <v/>
      </c>
      <c r="B2445" s="383" t="str">
        <f t="shared" ref="B2445:B2501" si="261">IF(AND(A2445&lt;&gt;A2444,A2445&lt;&gt;""),COUNTIF(A:A,A2445),"")</f>
        <v/>
      </c>
      <c r="C2445" s="236"/>
      <c r="D2445" s="282"/>
      <c r="E2445" s="384" t="str">
        <f t="shared" si="259"/>
        <v/>
      </c>
      <c r="F2445" s="388"/>
      <c r="G2445" s="243"/>
      <c r="H2445" s="244"/>
      <c r="I2445" s="243"/>
      <c r="J2445" s="244"/>
      <c r="K2445" s="244"/>
      <c r="L2445" s="244"/>
      <c r="M2445" s="244"/>
      <c r="N2445" s="290"/>
      <c r="O2445" s="391" t="str">
        <f>IF(ISBLANK(L2445),"",IF(OR(ISBLANK(VLOOKUP(L2445&amp;"-"&amp;E2445,'Np Quality'!A:M,6,FALSE)),ISERROR(VLOOKUP(L2445&amp;"-"&amp;E2445,'Np Quality'!A:M,6,FALSE))),"-",VLOOKUP(L2445&amp;"-"&amp;E2445,'Np Quality'!A:M,6,FALSE)))</f>
        <v/>
      </c>
      <c r="P2445" s="391" t="str">
        <f>IF(ISBLANK(L2445),"",IF(OR(ISBLANK(VLOOKUP(L2445&amp;"-"&amp;E2445,'Np Quality'!A:M,7,FALSE)),ISERROR(VLOOKUP(L2445&amp;"-"&amp;E2445,'Np Quality'!A:M,7,FALSE))),"-",VLOOKUP(L2445&amp;"-"&amp;E2445,'Np Quality'!A:M,7,FALSE)))</f>
        <v/>
      </c>
      <c r="Q2445" s="391" t="str">
        <f>IF(ISBLANK(L2445),"",IF(OR(ISBLANK(VLOOKUP(L2445&amp;"-"&amp;E2445,'Np Quality'!A:M,8,FALSE)),ISERROR(VLOOKUP(L2445&amp;"-"&amp;E2445,'Np Quality'!A:M,8,FALSE))),"-",VLOOKUP(L2445&amp;"-"&amp;E2445,'Np Quality'!A:M,8,FALSE)))</f>
        <v/>
      </c>
      <c r="R2445" s="283" t="str">
        <f>IF(ISBLANK(L2446),"",IF(OR(ISBLANK(VLOOKUP(L2446&amp;"-"&amp;E2446,'Np Quality'!A:M,9,FALSE)),ISERROR(VLOOKUP(L2446&amp;"-"&amp;E2446,'Np Quality'!A:M,9,FALSE))),"-",VLOOKUP(L2446&amp;"-"&amp;E2446,'Np Quality'!A:M,9,FALSE)))</f>
        <v/>
      </c>
      <c r="S2445" s="150"/>
      <c r="T2445" s="395" t="str">
        <f t="shared" si="260"/>
        <v/>
      </c>
      <c r="U2445" s="395" t="str">
        <f t="shared" si="257"/>
        <v/>
      </c>
      <c r="V2445" s="404"/>
      <c r="W2445" s="282"/>
    </row>
    <row r="2446" spans="1:23">
      <c r="A2446" s="382" t="str">
        <f t="shared" si="258"/>
        <v/>
      </c>
      <c r="B2446" s="383" t="str">
        <f t="shared" si="261"/>
        <v/>
      </c>
      <c r="C2446" s="236"/>
      <c r="D2446" s="282"/>
      <c r="E2446" s="384" t="str">
        <f t="shared" si="259"/>
        <v/>
      </c>
      <c r="F2446" s="388"/>
      <c r="G2446" s="243"/>
      <c r="H2446" s="244"/>
      <c r="I2446" s="243"/>
      <c r="J2446" s="244"/>
      <c r="K2446" s="244"/>
      <c r="L2446" s="244"/>
      <c r="M2446" s="244"/>
      <c r="N2446" s="290"/>
      <c r="O2446" s="391" t="str">
        <f>IF(ISBLANK(L2446),"",IF(OR(ISBLANK(VLOOKUP(L2446&amp;"-"&amp;E2446,'Np Quality'!A:M,6,FALSE)),ISERROR(VLOOKUP(L2446&amp;"-"&amp;E2446,'Np Quality'!A:M,6,FALSE))),"-",VLOOKUP(L2446&amp;"-"&amp;E2446,'Np Quality'!A:M,6,FALSE)))</f>
        <v/>
      </c>
      <c r="P2446" s="391" t="str">
        <f>IF(ISBLANK(L2446),"",IF(OR(ISBLANK(VLOOKUP(L2446&amp;"-"&amp;E2446,'Np Quality'!A:M,7,FALSE)),ISERROR(VLOOKUP(L2446&amp;"-"&amp;E2446,'Np Quality'!A:M,7,FALSE))),"-",VLOOKUP(L2446&amp;"-"&amp;E2446,'Np Quality'!A:M,7,FALSE)))</f>
        <v/>
      </c>
      <c r="Q2446" s="391" t="str">
        <f>IF(ISBLANK(L2446),"",IF(OR(ISBLANK(VLOOKUP(L2446&amp;"-"&amp;E2446,'Np Quality'!A:M,8,FALSE)),ISERROR(VLOOKUP(L2446&amp;"-"&amp;E2446,'Np Quality'!A:M,8,FALSE))),"-",VLOOKUP(L2446&amp;"-"&amp;E2446,'Np Quality'!A:M,8,FALSE)))</f>
        <v/>
      </c>
      <c r="R2446" s="283" t="str">
        <f>IF(ISBLANK(L2446),"",IF(OR(ISBLANK(VLOOKUP(L2446&amp;"-"&amp;E2446,'Np Quality'!A:M,9,FALSE)),ISERROR(VLOOKUP(L2446&amp;"-"&amp;E2446,'Np Quality'!A:M,9,FALSE))),"-",VLOOKUP(L2446&amp;"-"&amp;E2446,'Np Quality'!A:M,9,FALSE)))</f>
        <v/>
      </c>
      <c r="S2446" s="150"/>
      <c r="T2446" s="395" t="str">
        <f t="shared" si="260"/>
        <v/>
      </c>
      <c r="U2446" s="395" t="str">
        <f t="shared" si="257"/>
        <v/>
      </c>
      <c r="V2446" s="404"/>
      <c r="W2446" s="282"/>
    </row>
    <row r="2447" spans="1:23">
      <c r="A2447" s="382" t="str">
        <f t="shared" si="258"/>
        <v/>
      </c>
      <c r="B2447" s="383" t="str">
        <f t="shared" si="261"/>
        <v/>
      </c>
      <c r="C2447" s="236"/>
      <c r="D2447" s="282"/>
      <c r="E2447" s="384" t="str">
        <f t="shared" si="259"/>
        <v/>
      </c>
      <c r="F2447" s="388"/>
      <c r="G2447" s="243"/>
      <c r="H2447" s="244"/>
      <c r="I2447" s="243"/>
      <c r="J2447" s="244"/>
      <c r="K2447" s="244"/>
      <c r="L2447" s="244"/>
      <c r="M2447" s="244"/>
      <c r="N2447" s="290"/>
      <c r="O2447" s="391" t="str">
        <f>IF(ISBLANK(L2457),"",IF(OR(ISBLANK(VLOOKUP(L2457&amp;"-"&amp;E2457,'Np Quality'!A:M,6,FALSE)),ISERROR(VLOOKUP(L2457&amp;"-"&amp;E2457,'Np Quality'!A:M,6,FALSE))),"-",VLOOKUP(L2457&amp;"-"&amp;E2457,'Np Quality'!A:M,6,FALSE)))</f>
        <v/>
      </c>
      <c r="P2447" s="391" t="str">
        <f>IF(ISBLANK(L2447),"",IF(OR(ISBLANK(VLOOKUP(L2447&amp;"-"&amp;E2447,'Np Quality'!A:M,7,FALSE)),ISERROR(VLOOKUP(L2447&amp;"-"&amp;E2447,'Np Quality'!A:M,7,FALSE))),"-",VLOOKUP(L2447&amp;"-"&amp;E2447,'Np Quality'!A:M,7,FALSE)))</f>
        <v/>
      </c>
      <c r="Q2447" s="391" t="str">
        <f>IF(ISBLANK(L2447),"",IF(OR(ISBLANK(VLOOKUP(L2447&amp;"-"&amp;E2447,'Np Quality'!A:M,8,FALSE)),ISERROR(VLOOKUP(L2447&amp;"-"&amp;E2447,'Np Quality'!A:M,8,FALSE))),"-",VLOOKUP(L2447&amp;"-"&amp;E2447,'Np Quality'!A:M,8,FALSE)))</f>
        <v/>
      </c>
      <c r="R2447" s="283" t="str">
        <f>IF(ISBLANK(L2447),"",IF(OR(ISBLANK(VLOOKUP(L2447&amp;"-"&amp;E2447,'Np Quality'!A:M,9,FALSE)),ISERROR(VLOOKUP(L2447&amp;"-"&amp;E2447,'Np Quality'!A:M,9,FALSE))),"-",VLOOKUP(L2447&amp;"-"&amp;E2447,'Np Quality'!A:M,9,FALSE)))</f>
        <v/>
      </c>
      <c r="S2447" s="150"/>
      <c r="T2447" s="395" t="str">
        <f t="shared" si="260"/>
        <v/>
      </c>
      <c r="U2447" s="395" t="str">
        <f t="shared" si="257"/>
        <v/>
      </c>
      <c r="V2447" s="404"/>
      <c r="W2447" s="282"/>
    </row>
    <row r="2448" spans="1:23">
      <c r="A2448" s="382" t="str">
        <f t="shared" si="258"/>
        <v/>
      </c>
      <c r="B2448" s="383" t="str">
        <f t="shared" si="261"/>
        <v/>
      </c>
      <c r="C2448" s="236"/>
      <c r="D2448" s="282"/>
      <c r="E2448" s="384" t="str">
        <f t="shared" si="259"/>
        <v/>
      </c>
      <c r="F2448" s="388"/>
      <c r="G2448" s="243"/>
      <c r="H2448" s="244"/>
      <c r="I2448" s="243"/>
      <c r="J2448" s="244"/>
      <c r="K2448" s="244"/>
      <c r="L2448" s="244"/>
      <c r="M2448" s="244"/>
      <c r="N2448" s="290"/>
      <c r="O2448" s="391" t="str">
        <f>IF(ISBLANK(L2458),"",IF(OR(ISBLANK(VLOOKUP(L2458&amp;"-"&amp;E2458,'Np Quality'!A:M,6,FALSE)),ISERROR(VLOOKUP(L2458&amp;"-"&amp;E2458,'Np Quality'!A:M,6,FALSE))),"-",VLOOKUP(L2458&amp;"-"&amp;E2458,'Np Quality'!A:M,6,FALSE)))</f>
        <v/>
      </c>
      <c r="P2448" s="391" t="str">
        <f>IF(ISBLANK(L2448),"",IF(OR(ISBLANK(VLOOKUP(L2448&amp;"-"&amp;E2448,'Np Quality'!A:M,7,FALSE)),ISERROR(VLOOKUP(L2448&amp;"-"&amp;E2448,'Np Quality'!A:M,7,FALSE))),"-",VLOOKUP(L2448&amp;"-"&amp;E2448,'Np Quality'!A:M,7,FALSE)))</f>
        <v/>
      </c>
      <c r="Q2448" s="391" t="str">
        <f>IF(ISBLANK(L2448),"",IF(OR(ISBLANK(VLOOKUP(L2448&amp;"-"&amp;E2448,'Np Quality'!A:M,8,FALSE)),ISERROR(VLOOKUP(L2448&amp;"-"&amp;E2448,'Np Quality'!A:M,8,FALSE))),"-",VLOOKUP(L2448&amp;"-"&amp;E2448,'Np Quality'!A:M,8,FALSE)))</f>
        <v/>
      </c>
      <c r="R2448" s="283" t="str">
        <f>IF(ISBLANK(L2448),"",IF(OR(ISBLANK(VLOOKUP(L2448&amp;"-"&amp;E2448,'Np Quality'!A:M,9,FALSE)),ISERROR(VLOOKUP(L2448&amp;"-"&amp;E2448,'Np Quality'!A:M,9,FALSE))),"-",VLOOKUP(L2448&amp;"-"&amp;E2448,'Np Quality'!A:M,9,FALSE)))</f>
        <v/>
      </c>
      <c r="S2448" s="150"/>
      <c r="T2448" s="395" t="str">
        <f t="shared" si="260"/>
        <v/>
      </c>
      <c r="U2448" s="395" t="str">
        <f t="shared" si="257"/>
        <v/>
      </c>
      <c r="V2448" s="404"/>
      <c r="W2448" s="282"/>
    </row>
    <row r="2449" spans="1:23">
      <c r="A2449" s="382" t="str">
        <f t="shared" si="258"/>
        <v/>
      </c>
      <c r="B2449" s="383" t="str">
        <f t="shared" si="261"/>
        <v/>
      </c>
      <c r="C2449" s="236"/>
      <c r="D2449" s="282"/>
      <c r="E2449" s="384" t="str">
        <f t="shared" si="259"/>
        <v/>
      </c>
      <c r="F2449" s="388"/>
      <c r="G2449" s="243"/>
      <c r="H2449" s="244"/>
      <c r="I2449" s="243"/>
      <c r="J2449" s="244"/>
      <c r="K2449" s="244"/>
      <c r="L2449" s="244"/>
      <c r="M2449" s="244"/>
      <c r="N2449" s="290"/>
      <c r="O2449" s="391" t="str">
        <f>IF(ISBLANK(L2459),"",IF(OR(ISBLANK(VLOOKUP(L2459&amp;"-"&amp;E2459,'Np Quality'!A:M,6,FALSE)),ISERROR(VLOOKUP(L2459&amp;"-"&amp;E2459,'Np Quality'!A:M,6,FALSE))),"-",VLOOKUP(L2459&amp;"-"&amp;E2459,'Np Quality'!A:M,6,FALSE)))</f>
        <v/>
      </c>
      <c r="P2449" s="391" t="str">
        <f>IF(ISBLANK(L2449),"",IF(OR(ISBLANK(VLOOKUP(L2449&amp;"-"&amp;E2449,'Np Quality'!A:M,7,FALSE)),ISERROR(VLOOKUP(L2449&amp;"-"&amp;E2449,'Np Quality'!A:M,7,FALSE))),"-",VLOOKUP(L2449&amp;"-"&amp;E2449,'Np Quality'!A:M,7,FALSE)))</f>
        <v/>
      </c>
      <c r="Q2449" s="391" t="str">
        <f>IF(ISBLANK(L2449),"",IF(OR(ISBLANK(VLOOKUP(L2449&amp;"-"&amp;E2449,'Np Quality'!A:M,8,FALSE)),ISERROR(VLOOKUP(L2449&amp;"-"&amp;E2449,'Np Quality'!A:M,8,FALSE))),"-",VLOOKUP(L2449&amp;"-"&amp;E2449,'Np Quality'!A:M,8,FALSE)))</f>
        <v/>
      </c>
      <c r="R2449" s="283" t="str">
        <f>IF(ISBLANK(L2449),"",IF(OR(ISBLANK(VLOOKUP(L2449&amp;"-"&amp;E2449,'Np Quality'!A:M,9,FALSE)),ISERROR(VLOOKUP(L2449&amp;"-"&amp;E2449,'Np Quality'!A:M,9,FALSE))),"-",VLOOKUP(L2449&amp;"-"&amp;E2449,'Np Quality'!A:M,9,FALSE)))</f>
        <v/>
      </c>
      <c r="S2449" s="150"/>
      <c r="T2449" s="395" t="str">
        <f t="shared" si="260"/>
        <v/>
      </c>
      <c r="U2449" s="395" t="str">
        <f t="shared" si="257"/>
        <v/>
      </c>
      <c r="V2449" s="404"/>
      <c r="W2449" s="282"/>
    </row>
    <row r="2450" spans="1:23">
      <c r="A2450" s="382" t="str">
        <f t="shared" si="258"/>
        <v/>
      </c>
      <c r="B2450" s="383" t="str">
        <f t="shared" si="261"/>
        <v/>
      </c>
      <c r="C2450" s="236"/>
      <c r="D2450" s="282"/>
      <c r="E2450" s="384" t="str">
        <f t="shared" si="259"/>
        <v/>
      </c>
      <c r="F2450" s="388"/>
      <c r="G2450" s="243"/>
      <c r="H2450" s="244"/>
      <c r="I2450" s="243"/>
      <c r="J2450" s="244"/>
      <c r="K2450" s="244"/>
      <c r="L2450" s="244"/>
      <c r="M2450" s="244"/>
      <c r="N2450" s="290"/>
      <c r="O2450" s="391" t="str">
        <f>IF(ISBLANK(L2460),"",IF(OR(ISBLANK(VLOOKUP(L2460&amp;"-"&amp;E2460,'Np Quality'!A:M,6,FALSE)),ISERROR(VLOOKUP(L2460&amp;"-"&amp;E2460,'Np Quality'!A:M,6,FALSE))),"-",VLOOKUP(L2460&amp;"-"&amp;E2460,'Np Quality'!A:M,6,FALSE)))</f>
        <v/>
      </c>
      <c r="P2450" s="391" t="str">
        <f>IF(ISBLANK(L2450),"",IF(OR(ISBLANK(VLOOKUP(L2450&amp;"-"&amp;E2450,'Np Quality'!A:M,7,FALSE)),ISERROR(VLOOKUP(L2450&amp;"-"&amp;E2450,'Np Quality'!A:M,7,FALSE))),"-",VLOOKUP(L2450&amp;"-"&amp;E2450,'Np Quality'!A:M,7,FALSE)))</f>
        <v/>
      </c>
      <c r="Q2450" s="391" t="str">
        <f>IF(ISBLANK(L2450),"",IF(OR(ISBLANK(VLOOKUP(L2450&amp;"-"&amp;E2450,'Np Quality'!A:M,8,FALSE)),ISERROR(VLOOKUP(L2450&amp;"-"&amp;E2450,'Np Quality'!A:M,8,FALSE))),"-",VLOOKUP(L2450&amp;"-"&amp;E2450,'Np Quality'!A:M,8,FALSE)))</f>
        <v/>
      </c>
      <c r="R2450" s="283" t="str">
        <f>IF(ISBLANK(L2450),"",IF(OR(ISBLANK(VLOOKUP(L2450&amp;"-"&amp;E2450,'Np Quality'!A:M,9,FALSE)),ISERROR(VLOOKUP(L2450&amp;"-"&amp;E2450,'Np Quality'!A:M,9,FALSE))),"-",VLOOKUP(L2450&amp;"-"&amp;E2450,'Np Quality'!A:M,9,FALSE)))</f>
        <v/>
      </c>
      <c r="S2450" s="150"/>
      <c r="T2450" s="395" t="str">
        <f t="shared" si="260"/>
        <v/>
      </c>
      <c r="U2450" s="395" t="str">
        <f t="shared" si="257"/>
        <v/>
      </c>
      <c r="V2450" s="404"/>
      <c r="W2450" s="282"/>
    </row>
    <row r="2451" spans="1:23">
      <c r="A2451" s="382" t="str">
        <f t="shared" si="258"/>
        <v/>
      </c>
      <c r="B2451" s="383" t="str">
        <f t="shared" si="261"/>
        <v/>
      </c>
      <c r="C2451" s="236"/>
      <c r="D2451" s="282"/>
      <c r="E2451" s="384" t="str">
        <f t="shared" si="259"/>
        <v/>
      </c>
      <c r="F2451" s="388"/>
      <c r="G2451" s="243"/>
      <c r="H2451" s="244"/>
      <c r="I2451" s="243"/>
      <c r="J2451" s="244"/>
      <c r="K2451" s="244"/>
      <c r="L2451" s="244"/>
      <c r="M2451" s="244"/>
      <c r="N2451" s="290"/>
      <c r="O2451" s="391" t="str">
        <f>IF(ISBLANK(L2461),"",IF(OR(ISBLANK(VLOOKUP(L2461&amp;"-"&amp;E2461,'Np Quality'!A:M,6,FALSE)),ISERROR(VLOOKUP(L2461&amp;"-"&amp;E2461,'Np Quality'!A:M,6,FALSE))),"-",VLOOKUP(L2461&amp;"-"&amp;E2461,'Np Quality'!A:M,6,FALSE)))</f>
        <v/>
      </c>
      <c r="P2451" s="391" t="str">
        <f>IF(ISBLANK(L2451),"",IF(OR(ISBLANK(VLOOKUP(L2451&amp;"-"&amp;E2451,'Np Quality'!A:M,7,FALSE)),ISERROR(VLOOKUP(L2451&amp;"-"&amp;E2451,'Np Quality'!A:M,7,FALSE))),"-",VLOOKUP(L2451&amp;"-"&amp;E2451,'Np Quality'!A:M,7,FALSE)))</f>
        <v/>
      </c>
      <c r="Q2451" s="391" t="str">
        <f>IF(ISBLANK(L2451),"",IF(OR(ISBLANK(VLOOKUP(L2451&amp;"-"&amp;E2451,'Np Quality'!A:M,8,FALSE)),ISERROR(VLOOKUP(L2451&amp;"-"&amp;E2451,'Np Quality'!A:M,8,FALSE))),"-",VLOOKUP(L2451&amp;"-"&amp;E2451,'Np Quality'!A:M,8,FALSE)))</f>
        <v/>
      </c>
      <c r="R2451" s="283" t="str">
        <f>IF(ISBLANK(L2451),"",IF(OR(ISBLANK(VLOOKUP(L2451&amp;"-"&amp;E2451,'Np Quality'!A:M,9,FALSE)),ISERROR(VLOOKUP(L2451&amp;"-"&amp;E2451,'Np Quality'!A:M,9,FALSE))),"-",VLOOKUP(L2451&amp;"-"&amp;E2451,'Np Quality'!A:M,9,FALSE)))</f>
        <v/>
      </c>
      <c r="S2451" s="150"/>
      <c r="T2451" s="395" t="str">
        <f t="shared" si="260"/>
        <v/>
      </c>
      <c r="U2451" s="395" t="str">
        <f t="shared" si="257"/>
        <v/>
      </c>
      <c r="V2451" s="404"/>
      <c r="W2451" s="282"/>
    </row>
    <row r="2452" spans="1:23">
      <c r="A2452" s="382" t="str">
        <f t="shared" si="258"/>
        <v/>
      </c>
      <c r="B2452" s="383" t="str">
        <f t="shared" si="261"/>
        <v/>
      </c>
      <c r="C2452" s="236"/>
      <c r="D2452" s="282"/>
      <c r="E2452" s="384" t="str">
        <f t="shared" si="259"/>
        <v/>
      </c>
      <c r="F2452" s="388"/>
      <c r="G2452" s="243"/>
      <c r="H2452" s="244"/>
      <c r="I2452" s="243"/>
      <c r="J2452" s="244"/>
      <c r="K2452" s="244"/>
      <c r="L2452" s="244"/>
      <c r="M2452" s="244"/>
      <c r="N2452" s="290"/>
      <c r="O2452" s="391" t="str">
        <f>IF(ISBLANK(L2463),"",IF(OR(ISBLANK(VLOOKUP(L2463&amp;"-"&amp;E2463,'Np Quality'!A:M,6,FALSE)),ISERROR(VLOOKUP(L2463&amp;"-"&amp;E2463,'Np Quality'!A:M,6,FALSE))),"-",VLOOKUP(L2463&amp;"-"&amp;E2463,'Np Quality'!A:M,6,FALSE)))</f>
        <v/>
      </c>
      <c r="P2452" s="391" t="str">
        <f>IF(ISBLANK(L2452),"",IF(OR(ISBLANK(VLOOKUP(L2452&amp;"-"&amp;E2452,'Np Quality'!A:M,7,FALSE)),ISERROR(VLOOKUP(L2452&amp;"-"&amp;E2452,'Np Quality'!A:M,7,FALSE))),"-",VLOOKUP(L2452&amp;"-"&amp;E2452,'Np Quality'!A:M,7,FALSE)))</f>
        <v/>
      </c>
      <c r="Q2452" s="391" t="str">
        <f>IF(ISBLANK(L2452),"",IF(OR(ISBLANK(VLOOKUP(L2452&amp;"-"&amp;E2452,'Np Quality'!A:M,8,FALSE)),ISERROR(VLOOKUP(L2452&amp;"-"&amp;E2452,'Np Quality'!A:M,8,FALSE))),"-",VLOOKUP(L2452&amp;"-"&amp;E2452,'Np Quality'!A:M,8,FALSE)))</f>
        <v/>
      </c>
      <c r="R2452" s="283" t="str">
        <f>IF(ISBLANK(L2452),"",IF(OR(ISBLANK(VLOOKUP(L2452&amp;"-"&amp;E2452,'Np Quality'!A:M,9,FALSE)),ISERROR(VLOOKUP(L2452&amp;"-"&amp;E2452,'Np Quality'!A:M,9,FALSE))),"-",VLOOKUP(L2452&amp;"-"&amp;E2452,'Np Quality'!A:M,9,FALSE)))</f>
        <v/>
      </c>
      <c r="S2452" s="150"/>
      <c r="T2452" s="395" t="str">
        <f t="shared" si="260"/>
        <v/>
      </c>
      <c r="U2452" s="395" t="str">
        <f t="shared" si="257"/>
        <v/>
      </c>
      <c r="V2452" s="404"/>
      <c r="W2452" s="282"/>
    </row>
    <row r="2453" spans="1:23">
      <c r="A2453" s="382" t="str">
        <f t="shared" si="258"/>
        <v/>
      </c>
      <c r="B2453" s="383" t="str">
        <f t="shared" si="261"/>
        <v/>
      </c>
      <c r="C2453" s="236"/>
      <c r="D2453" s="282"/>
      <c r="E2453" s="384" t="str">
        <f t="shared" si="259"/>
        <v/>
      </c>
      <c r="F2453" s="388"/>
      <c r="G2453" s="243"/>
      <c r="H2453" s="244"/>
      <c r="I2453" s="243"/>
      <c r="J2453" s="244"/>
      <c r="K2453" s="244"/>
      <c r="L2453" s="244"/>
      <c r="M2453" s="244"/>
      <c r="N2453" s="290"/>
      <c r="O2453" s="391" t="str">
        <f>IF(ISBLANK(L2463),"",IF(OR(ISBLANK(VLOOKUP(L2463&amp;"-"&amp;E2463,'Np Quality'!A:M,6,FALSE)),ISERROR(VLOOKUP(L2463&amp;"-"&amp;E2463,'Np Quality'!A:M,6,FALSE))),"-",VLOOKUP(L2463&amp;"-"&amp;E2463,'Np Quality'!A:M,6,FALSE)))</f>
        <v/>
      </c>
      <c r="P2453" s="391" t="str">
        <f>IF(ISBLANK(L2454),"",IF(OR(ISBLANK(VLOOKUP(L2454&amp;"-"&amp;E2454,'Np Quality'!A:M,7,FALSE)),ISERROR(VLOOKUP(L2454&amp;"-"&amp;E2454,'Np Quality'!A:M,7,FALSE))),"-",VLOOKUP(L2454&amp;"-"&amp;E2454,'Np Quality'!A:M,7,FALSE)))</f>
        <v/>
      </c>
      <c r="Q2453" s="391" t="str">
        <f>IF(ISBLANK(L2453),"",IF(OR(ISBLANK(VLOOKUP(L2453&amp;"-"&amp;E2453,'Np Quality'!A:M,8,FALSE)),ISERROR(VLOOKUP(L2453&amp;"-"&amp;E2453,'Np Quality'!A:M,8,FALSE))),"-",VLOOKUP(L2453&amp;"-"&amp;E2453,'Np Quality'!A:M,8,FALSE)))</f>
        <v/>
      </c>
      <c r="R2453" s="283" t="str">
        <f>IF(ISBLANK(L2453),"",IF(OR(ISBLANK(VLOOKUP(L2453&amp;"-"&amp;E2453,'Np Quality'!A:M,9,FALSE)),ISERROR(VLOOKUP(L2453&amp;"-"&amp;E2453,'Np Quality'!A:M,9,FALSE))),"-",VLOOKUP(L2453&amp;"-"&amp;E2453,'Np Quality'!A:M,9,FALSE)))</f>
        <v/>
      </c>
      <c r="S2453" s="150"/>
      <c r="T2453" s="395" t="str">
        <f t="shared" si="260"/>
        <v/>
      </c>
      <c r="U2453" s="395" t="str">
        <f t="shared" si="257"/>
        <v/>
      </c>
      <c r="V2453" s="404"/>
      <c r="W2453" s="282"/>
    </row>
    <row r="2454" spans="1:23">
      <c r="A2454" s="382" t="str">
        <f t="shared" si="258"/>
        <v/>
      </c>
      <c r="B2454" s="383" t="str">
        <f t="shared" si="261"/>
        <v/>
      </c>
      <c r="C2454" s="236"/>
      <c r="D2454" s="282"/>
      <c r="E2454" s="384" t="str">
        <f t="shared" si="259"/>
        <v/>
      </c>
      <c r="F2454" s="388"/>
      <c r="G2454" s="243"/>
      <c r="H2454" s="244"/>
      <c r="I2454" s="243"/>
      <c r="J2454" s="244"/>
      <c r="K2454" s="244"/>
      <c r="L2454" s="244"/>
      <c r="M2454" s="244"/>
      <c r="N2454" s="290"/>
      <c r="O2454" s="391" t="str">
        <f>IF(ISBLANK(L2464),"",IF(OR(ISBLANK(VLOOKUP(L2464&amp;"-"&amp;E2464,'Np Quality'!A:M,6,FALSE)),ISERROR(VLOOKUP(L2464&amp;"-"&amp;E2464,'Np Quality'!A:M,6,FALSE))),"-",VLOOKUP(L2464&amp;"-"&amp;E2464,'Np Quality'!A:M,6,FALSE)))</f>
        <v/>
      </c>
      <c r="P2454" s="391" t="str">
        <f>IF(ISBLANK(L2454),"",IF(OR(ISBLANK(VLOOKUP(L2454&amp;"-"&amp;E2454,'Np Quality'!A:M,7,FALSE)),ISERROR(VLOOKUP(L2454&amp;"-"&amp;E2454,'Np Quality'!A:M,7,FALSE))),"-",VLOOKUP(L2454&amp;"-"&amp;E2454,'Np Quality'!A:M,7,FALSE)))</f>
        <v/>
      </c>
      <c r="Q2454" s="391" t="str">
        <f>IF(ISBLANK(L2455),"",IF(OR(ISBLANK(VLOOKUP(L2455&amp;"-"&amp;E2455,'Np Quality'!A:M,8,FALSE)),ISERROR(VLOOKUP(L2455&amp;"-"&amp;E2455,'Np Quality'!A:M,8,FALSE))),"-",VLOOKUP(L2455&amp;"-"&amp;E2455,'Np Quality'!A:M,8,FALSE)))</f>
        <v/>
      </c>
      <c r="R2454" s="283" t="str">
        <f>IF(ISBLANK(L2454),"",IF(OR(ISBLANK(VLOOKUP(L2454&amp;"-"&amp;E2454,'Np Quality'!A:M,9,FALSE)),ISERROR(VLOOKUP(L2454&amp;"-"&amp;E2454,'Np Quality'!A:M,9,FALSE))),"-",VLOOKUP(L2454&amp;"-"&amp;E2454,'Np Quality'!A:M,9,FALSE)))</f>
        <v/>
      </c>
      <c r="S2454" s="150"/>
      <c r="T2454" s="395" t="str">
        <f t="shared" si="260"/>
        <v/>
      </c>
      <c r="U2454" s="395" t="str">
        <f t="shared" si="257"/>
        <v/>
      </c>
      <c r="V2454" s="404"/>
      <c r="W2454" s="282"/>
    </row>
    <row r="2455" spans="1:23">
      <c r="A2455" s="382" t="str">
        <f t="shared" si="258"/>
        <v/>
      </c>
      <c r="B2455" s="383" t="str">
        <f t="shared" si="261"/>
        <v/>
      </c>
      <c r="C2455" s="236"/>
      <c r="D2455" s="282"/>
      <c r="E2455" s="384" t="str">
        <f t="shared" si="259"/>
        <v/>
      </c>
      <c r="F2455" s="388"/>
      <c r="G2455" s="243"/>
      <c r="H2455" s="244"/>
      <c r="I2455" s="243"/>
      <c r="J2455" s="244"/>
      <c r="K2455" s="244"/>
      <c r="L2455" s="244"/>
      <c r="M2455" s="244"/>
      <c r="N2455" s="290"/>
      <c r="O2455" s="391" t="str">
        <f>IF(ISBLANK(L2465),"",IF(OR(ISBLANK(VLOOKUP(L2465&amp;"-"&amp;E2465,'Np Quality'!A:M,6,FALSE)),ISERROR(VLOOKUP(L2465&amp;"-"&amp;E2465,'Np Quality'!A:M,6,FALSE))),"-",VLOOKUP(L2465&amp;"-"&amp;E2465,'Np Quality'!A:M,6,FALSE)))</f>
        <v/>
      </c>
      <c r="P2455" s="391" t="str">
        <f>IF(ISBLANK(L2455),"",IF(OR(ISBLANK(VLOOKUP(L2455&amp;"-"&amp;E2455,'Np Quality'!A:M,7,FALSE)),ISERROR(VLOOKUP(L2455&amp;"-"&amp;E2455,'Np Quality'!A:M,7,FALSE))),"-",VLOOKUP(L2455&amp;"-"&amp;E2455,'Np Quality'!A:M,7,FALSE)))</f>
        <v/>
      </c>
      <c r="Q2455" s="391" t="str">
        <f>IF(ISBLANK(L2455),"",IF(OR(ISBLANK(VLOOKUP(L2455&amp;"-"&amp;E2455,'Np Quality'!A:M,8,FALSE)),ISERROR(VLOOKUP(L2455&amp;"-"&amp;E2455,'Np Quality'!A:M,8,FALSE))),"-",VLOOKUP(L2455&amp;"-"&amp;E2455,'Np Quality'!A:M,8,FALSE)))</f>
        <v/>
      </c>
      <c r="R2455" s="283" t="str">
        <f>IF(ISBLANK(L2456),"",IF(OR(ISBLANK(VLOOKUP(L2456&amp;"-"&amp;E2456,'Np Quality'!A:M,9,FALSE)),ISERROR(VLOOKUP(L2456&amp;"-"&amp;E2456,'Np Quality'!A:M,9,FALSE))),"-",VLOOKUP(L2456&amp;"-"&amp;E2456,'Np Quality'!A:M,9,FALSE)))</f>
        <v/>
      </c>
      <c r="S2455" s="150"/>
      <c r="T2455" s="395" t="str">
        <f t="shared" si="260"/>
        <v/>
      </c>
      <c r="U2455" s="395" t="str">
        <f t="shared" si="257"/>
        <v/>
      </c>
      <c r="V2455" s="404"/>
      <c r="W2455" s="282"/>
    </row>
    <row r="2456" spans="1:23">
      <c r="A2456" s="382" t="str">
        <f t="shared" si="258"/>
        <v/>
      </c>
      <c r="B2456" s="383" t="str">
        <f t="shared" si="261"/>
        <v/>
      </c>
      <c r="C2456" s="236"/>
      <c r="D2456" s="282"/>
      <c r="E2456" s="384" t="str">
        <f t="shared" si="259"/>
        <v/>
      </c>
      <c r="F2456" s="388"/>
      <c r="G2456" s="243"/>
      <c r="H2456" s="244"/>
      <c r="I2456" s="243"/>
      <c r="J2456" s="244"/>
      <c r="K2456" s="244"/>
      <c r="L2456" s="244"/>
      <c r="M2456" s="244"/>
      <c r="N2456" s="290"/>
      <c r="O2456" s="391" t="str">
        <f>IF(ISBLANK(L2466),"",IF(OR(ISBLANK(VLOOKUP(L2466&amp;"-"&amp;E2466,'Np Quality'!A:M,6,FALSE)),ISERROR(VLOOKUP(L2466&amp;"-"&amp;E2466,'Np Quality'!A:M,6,FALSE))),"-",VLOOKUP(L2466&amp;"-"&amp;E2466,'Np Quality'!A:M,6,FALSE)))</f>
        <v/>
      </c>
      <c r="P2456" s="391" t="str">
        <f>IF(ISBLANK(L2456),"",IF(OR(ISBLANK(VLOOKUP(L2456&amp;"-"&amp;E2456,'Np Quality'!A:M,7,FALSE)),ISERROR(VLOOKUP(L2456&amp;"-"&amp;E2456,'Np Quality'!A:M,7,FALSE))),"-",VLOOKUP(L2456&amp;"-"&amp;E2456,'Np Quality'!A:M,7,FALSE)))</f>
        <v/>
      </c>
      <c r="Q2456" s="391" t="str">
        <f>IF(ISBLANK(L2456),"",IF(OR(ISBLANK(VLOOKUP(L2456&amp;"-"&amp;E2456,'Np Quality'!A:M,8,FALSE)),ISERROR(VLOOKUP(L2456&amp;"-"&amp;E2456,'Np Quality'!A:M,8,FALSE))),"-",VLOOKUP(L2456&amp;"-"&amp;E2456,'Np Quality'!A:M,8,FALSE)))</f>
        <v/>
      </c>
      <c r="R2456" s="283" t="str">
        <f>IF(ISBLANK(L2456),"",IF(OR(ISBLANK(VLOOKUP(L2456&amp;"-"&amp;E2456,'Np Quality'!A:M,9,FALSE)),ISERROR(VLOOKUP(L2456&amp;"-"&amp;E2456,'Np Quality'!A:M,9,FALSE))),"-",VLOOKUP(L2456&amp;"-"&amp;E2456,'Np Quality'!A:M,9,FALSE)))</f>
        <v/>
      </c>
      <c r="S2456" s="150"/>
      <c r="T2456" s="395" t="str">
        <f t="shared" si="260"/>
        <v/>
      </c>
      <c r="U2456" s="395" t="str">
        <f t="shared" si="257"/>
        <v/>
      </c>
      <c r="V2456" s="404"/>
      <c r="W2456" s="282"/>
    </row>
    <row r="2457" spans="1:23">
      <c r="A2457" s="382" t="str">
        <f t="shared" si="258"/>
        <v/>
      </c>
      <c r="B2457" s="383" t="str">
        <f t="shared" si="261"/>
        <v/>
      </c>
      <c r="C2457" s="236"/>
      <c r="D2457" s="282"/>
      <c r="E2457" s="384" t="str">
        <f t="shared" si="259"/>
        <v/>
      </c>
      <c r="F2457" s="388"/>
      <c r="G2457" s="243"/>
      <c r="H2457" s="244"/>
      <c r="I2457" s="243"/>
      <c r="J2457" s="244"/>
      <c r="K2457" s="244"/>
      <c r="L2457" s="244"/>
      <c r="M2457" s="244"/>
      <c r="N2457" s="290"/>
      <c r="O2457" s="391" t="str">
        <f>IF(ISBLANK(L2457),"",IF(OR(ISBLANK(VLOOKUP(L2457&amp;"-"&amp;E2457,'Np Quality'!A:M,6,FALSE)),ISERROR(VLOOKUP(L2457&amp;"-"&amp;E2457,'Np Quality'!A:M,6,FALSE))),"-",VLOOKUP(L2457&amp;"-"&amp;E2457,'Np Quality'!A:M,6,FALSE)))</f>
        <v/>
      </c>
      <c r="P2457" s="391" t="str">
        <f>IF(ISBLANK(L2467),"",IF(OR(ISBLANK(VLOOKUP(L2467&amp;"-"&amp;E2467,'Np Quality'!A:M,7,FALSE)),ISERROR(VLOOKUP(L2467&amp;"-"&amp;E2467,'Np Quality'!A:M,7,FALSE))),"-",VLOOKUP(L2467&amp;"-"&amp;E2467,'Np Quality'!A:M,7,FALSE)))</f>
        <v/>
      </c>
      <c r="Q2457" s="391" t="str">
        <f>IF(ISBLANK(L2457),"",IF(OR(ISBLANK(VLOOKUP(L2457&amp;"-"&amp;E2457,'Np Quality'!A:M,8,FALSE)),ISERROR(VLOOKUP(L2457&amp;"-"&amp;E2457,'Np Quality'!A:M,8,FALSE))),"-",VLOOKUP(L2457&amp;"-"&amp;E2457,'Np Quality'!A:M,8,FALSE)))</f>
        <v/>
      </c>
      <c r="R2457" s="283" t="str">
        <f>IF(ISBLANK(L2457),"",IF(OR(ISBLANK(VLOOKUP(L2457&amp;"-"&amp;E2457,'Np Quality'!A:M,9,FALSE)),ISERROR(VLOOKUP(L2457&amp;"-"&amp;E2457,'Np Quality'!A:M,9,FALSE))),"-",VLOOKUP(L2457&amp;"-"&amp;E2457,'Np Quality'!A:M,9,FALSE)))</f>
        <v/>
      </c>
      <c r="S2457" s="150"/>
      <c r="T2457" s="395" t="str">
        <f t="shared" si="260"/>
        <v/>
      </c>
      <c r="U2457" s="395" t="str">
        <f t="shared" si="257"/>
        <v/>
      </c>
      <c r="V2457" s="404"/>
      <c r="W2457" s="282"/>
    </row>
    <row r="2458" spans="1:23">
      <c r="A2458" s="382" t="str">
        <f t="shared" si="258"/>
        <v/>
      </c>
      <c r="B2458" s="383" t="str">
        <f t="shared" si="261"/>
        <v/>
      </c>
      <c r="C2458" s="236"/>
      <c r="D2458" s="282"/>
      <c r="E2458" s="384" t="str">
        <f t="shared" si="259"/>
        <v/>
      </c>
      <c r="F2458" s="388"/>
      <c r="G2458" s="243"/>
      <c r="H2458" s="244"/>
      <c r="I2458" s="243"/>
      <c r="J2458" s="244"/>
      <c r="K2458" s="244"/>
      <c r="L2458" s="244"/>
      <c r="M2458" s="244"/>
      <c r="N2458" s="290"/>
      <c r="O2458" s="391" t="str">
        <f>IF(ISBLANK(L2458),"",IF(OR(ISBLANK(VLOOKUP(L2458&amp;"-"&amp;E2458,'Np Quality'!A:M,6,FALSE)),ISERROR(VLOOKUP(L2458&amp;"-"&amp;E2458,'Np Quality'!A:M,6,FALSE))),"-",VLOOKUP(L2458&amp;"-"&amp;E2458,'Np Quality'!A:M,6,FALSE)))</f>
        <v/>
      </c>
      <c r="P2458" s="391" t="str">
        <f>IF(ISBLANK(L2468),"",IF(OR(ISBLANK(VLOOKUP(L2468&amp;"-"&amp;E2468,'Np Quality'!A:M,7,FALSE)),ISERROR(VLOOKUP(L2468&amp;"-"&amp;E2468,'Np Quality'!A:M,7,FALSE))),"-",VLOOKUP(L2468&amp;"-"&amp;E2468,'Np Quality'!A:M,7,FALSE)))</f>
        <v/>
      </c>
      <c r="Q2458" s="391" t="str">
        <f>IF(ISBLANK(L2458),"",IF(OR(ISBLANK(VLOOKUP(L2458&amp;"-"&amp;E2458,'Np Quality'!A:M,8,FALSE)),ISERROR(VLOOKUP(L2458&amp;"-"&amp;E2458,'Np Quality'!A:M,8,FALSE))),"-",VLOOKUP(L2458&amp;"-"&amp;E2458,'Np Quality'!A:M,8,FALSE)))</f>
        <v/>
      </c>
      <c r="R2458" s="283" t="str">
        <f>IF(ISBLANK(L2458),"",IF(OR(ISBLANK(VLOOKUP(L2458&amp;"-"&amp;E2458,'Np Quality'!A:M,9,FALSE)),ISERROR(VLOOKUP(L2458&amp;"-"&amp;E2458,'Np Quality'!A:M,9,FALSE))),"-",VLOOKUP(L2458&amp;"-"&amp;E2458,'Np Quality'!A:M,9,FALSE)))</f>
        <v/>
      </c>
      <c r="S2458" s="150"/>
      <c r="T2458" s="395" t="str">
        <f t="shared" si="260"/>
        <v/>
      </c>
      <c r="U2458" s="395" t="str">
        <f t="shared" si="257"/>
        <v/>
      </c>
      <c r="V2458" s="404"/>
      <c r="W2458" s="282"/>
    </row>
    <row r="2459" spans="1:23">
      <c r="A2459" s="382" t="str">
        <f t="shared" si="258"/>
        <v/>
      </c>
      <c r="B2459" s="383" t="str">
        <f t="shared" si="261"/>
        <v/>
      </c>
      <c r="C2459" s="236"/>
      <c r="D2459" s="282"/>
      <c r="E2459" s="384" t="str">
        <f t="shared" si="259"/>
        <v/>
      </c>
      <c r="F2459" s="388"/>
      <c r="G2459" s="243"/>
      <c r="H2459" s="244"/>
      <c r="I2459" s="243"/>
      <c r="J2459" s="244"/>
      <c r="K2459" s="244"/>
      <c r="L2459" s="244"/>
      <c r="M2459" s="244"/>
      <c r="N2459" s="290"/>
      <c r="O2459" s="391" t="str">
        <f>IF(ISBLANK(L2459),"",IF(OR(ISBLANK(VLOOKUP(L2459&amp;"-"&amp;E2459,'Np Quality'!A:M,6,FALSE)),ISERROR(VLOOKUP(L2459&amp;"-"&amp;E2459,'Np Quality'!A:M,6,FALSE))),"-",VLOOKUP(L2459&amp;"-"&amp;E2459,'Np Quality'!A:M,6,FALSE)))</f>
        <v/>
      </c>
      <c r="P2459" s="391" t="str">
        <f>IF(ISBLANK(L2469),"",IF(OR(ISBLANK(VLOOKUP(L2469&amp;"-"&amp;E2469,'Np Quality'!A:M,7,FALSE)),ISERROR(VLOOKUP(L2469&amp;"-"&amp;E2469,'Np Quality'!A:M,7,FALSE))),"-",VLOOKUP(L2469&amp;"-"&amp;E2469,'Np Quality'!A:M,7,FALSE)))</f>
        <v/>
      </c>
      <c r="Q2459" s="391" t="str">
        <f>IF(ISBLANK(L2459),"",IF(OR(ISBLANK(VLOOKUP(L2459&amp;"-"&amp;E2459,'Np Quality'!A:M,8,FALSE)),ISERROR(VLOOKUP(L2459&amp;"-"&amp;E2459,'Np Quality'!A:M,8,FALSE))),"-",VLOOKUP(L2459&amp;"-"&amp;E2459,'Np Quality'!A:M,8,FALSE)))</f>
        <v/>
      </c>
      <c r="R2459" s="283" t="str">
        <f>IF(ISBLANK(L2459),"",IF(OR(ISBLANK(VLOOKUP(L2459&amp;"-"&amp;E2459,'Np Quality'!A:M,9,FALSE)),ISERROR(VLOOKUP(L2459&amp;"-"&amp;E2459,'Np Quality'!A:M,9,FALSE))),"-",VLOOKUP(L2459&amp;"-"&amp;E2459,'Np Quality'!A:M,9,FALSE)))</f>
        <v/>
      </c>
      <c r="S2459" s="150"/>
      <c r="T2459" s="395" t="str">
        <f t="shared" si="260"/>
        <v/>
      </c>
      <c r="U2459" s="395" t="str">
        <f t="shared" si="257"/>
        <v/>
      </c>
      <c r="V2459" s="404"/>
      <c r="W2459" s="282"/>
    </row>
    <row r="2460" spans="1:23">
      <c r="A2460" s="382" t="str">
        <f t="shared" si="258"/>
        <v/>
      </c>
      <c r="B2460" s="383" t="str">
        <f t="shared" si="261"/>
        <v/>
      </c>
      <c r="C2460" s="236"/>
      <c r="D2460" s="282"/>
      <c r="E2460" s="384" t="str">
        <f t="shared" si="259"/>
        <v/>
      </c>
      <c r="F2460" s="388"/>
      <c r="G2460" s="243"/>
      <c r="H2460" s="244"/>
      <c r="I2460" s="243"/>
      <c r="J2460" s="244"/>
      <c r="K2460" s="244"/>
      <c r="L2460" s="244"/>
      <c r="M2460" s="244"/>
      <c r="N2460" s="290"/>
      <c r="O2460" s="391" t="str">
        <f>IF(ISBLANK(L2460),"",IF(OR(ISBLANK(VLOOKUP(L2460&amp;"-"&amp;E2460,'Np Quality'!A:M,6,FALSE)),ISERROR(VLOOKUP(L2460&amp;"-"&amp;E2460,'Np Quality'!A:M,6,FALSE))),"-",VLOOKUP(L2460&amp;"-"&amp;E2460,'Np Quality'!A:M,6,FALSE)))</f>
        <v/>
      </c>
      <c r="P2460" s="391" t="str">
        <f>IF(ISBLANK(L2470),"",IF(OR(ISBLANK(VLOOKUP(L2470&amp;"-"&amp;E2470,'Np Quality'!A:M,7,FALSE)),ISERROR(VLOOKUP(L2470&amp;"-"&amp;E2470,'Np Quality'!A:M,7,FALSE))),"-",VLOOKUP(L2470&amp;"-"&amp;E2470,'Np Quality'!A:M,7,FALSE)))</f>
        <v/>
      </c>
      <c r="Q2460" s="391" t="str">
        <f>IF(ISBLANK(L2460),"",IF(OR(ISBLANK(VLOOKUP(L2460&amp;"-"&amp;E2460,'Np Quality'!A:M,8,FALSE)),ISERROR(VLOOKUP(L2460&amp;"-"&amp;E2460,'Np Quality'!A:M,8,FALSE))),"-",VLOOKUP(L2460&amp;"-"&amp;E2460,'Np Quality'!A:M,8,FALSE)))</f>
        <v/>
      </c>
      <c r="R2460" s="283" t="str">
        <f>IF(ISBLANK(L2460),"",IF(OR(ISBLANK(VLOOKUP(L2460&amp;"-"&amp;E2460,'Np Quality'!A:M,9,FALSE)),ISERROR(VLOOKUP(L2460&amp;"-"&amp;E2460,'Np Quality'!A:M,9,FALSE))),"-",VLOOKUP(L2460&amp;"-"&amp;E2460,'Np Quality'!A:M,9,FALSE)))</f>
        <v/>
      </c>
      <c r="S2460" s="150"/>
      <c r="T2460" s="395" t="str">
        <f t="shared" si="260"/>
        <v/>
      </c>
      <c r="U2460" s="395" t="str">
        <f t="shared" si="257"/>
        <v/>
      </c>
      <c r="V2460" s="404"/>
      <c r="W2460" s="282"/>
    </row>
    <row r="2461" spans="1:23">
      <c r="A2461" s="382" t="str">
        <f t="shared" si="258"/>
        <v/>
      </c>
      <c r="B2461" s="383" t="str">
        <f t="shared" si="261"/>
        <v/>
      </c>
      <c r="C2461" s="236"/>
      <c r="D2461" s="282"/>
      <c r="E2461" s="384" t="str">
        <f t="shared" si="259"/>
        <v/>
      </c>
      <c r="F2461" s="388"/>
      <c r="G2461" s="243"/>
      <c r="H2461" s="244"/>
      <c r="I2461" s="243"/>
      <c r="J2461" s="244"/>
      <c r="K2461" s="244"/>
      <c r="L2461" s="244"/>
      <c r="M2461" s="244"/>
      <c r="N2461" s="290"/>
      <c r="O2461" s="391" t="str">
        <f>IF(ISBLANK(L2461),"",IF(OR(ISBLANK(VLOOKUP(L2461&amp;"-"&amp;E2461,'Np Quality'!A:M,6,FALSE)),ISERROR(VLOOKUP(L2461&amp;"-"&amp;E2461,'Np Quality'!A:M,6,FALSE))),"-",VLOOKUP(L2461&amp;"-"&amp;E2461,'Np Quality'!A:M,6,FALSE)))</f>
        <v/>
      </c>
      <c r="P2461" s="391" t="str">
        <f>IF(ISBLANK(L2471),"",IF(OR(ISBLANK(VLOOKUP(L2471&amp;"-"&amp;E2471,'Np Quality'!A:M,7,FALSE)),ISERROR(VLOOKUP(L2471&amp;"-"&amp;E2471,'Np Quality'!A:M,7,FALSE))),"-",VLOOKUP(L2471&amp;"-"&amp;E2471,'Np Quality'!A:M,7,FALSE)))</f>
        <v/>
      </c>
      <c r="Q2461" s="391" t="str">
        <f>IF(ISBLANK(L2461),"",IF(OR(ISBLANK(VLOOKUP(L2461&amp;"-"&amp;E2461,'Np Quality'!A:M,8,FALSE)),ISERROR(VLOOKUP(L2461&amp;"-"&amp;E2461,'Np Quality'!A:M,8,FALSE))),"-",VLOOKUP(L2461&amp;"-"&amp;E2461,'Np Quality'!A:M,8,FALSE)))</f>
        <v/>
      </c>
      <c r="R2461" s="283" t="str">
        <f>IF(ISBLANK(L2461),"",IF(OR(ISBLANK(VLOOKUP(L2461&amp;"-"&amp;E2461,'Np Quality'!A:M,9,FALSE)),ISERROR(VLOOKUP(L2461&amp;"-"&amp;E2461,'Np Quality'!A:M,9,FALSE))),"-",VLOOKUP(L2461&amp;"-"&amp;E2461,'Np Quality'!A:M,9,FALSE)))</f>
        <v/>
      </c>
      <c r="S2461" s="150"/>
      <c r="T2461" s="395" t="str">
        <f t="shared" si="260"/>
        <v/>
      </c>
      <c r="U2461" s="395" t="str">
        <f t="shared" si="257"/>
        <v/>
      </c>
      <c r="V2461" s="404"/>
      <c r="W2461" s="282"/>
    </row>
    <row r="2462" spans="1:23">
      <c r="A2462" s="382" t="str">
        <f t="shared" si="258"/>
        <v/>
      </c>
      <c r="B2462" s="383" t="str">
        <f t="shared" si="261"/>
        <v/>
      </c>
      <c r="C2462" s="236"/>
      <c r="D2462" s="282"/>
      <c r="E2462" s="384" t="str">
        <f t="shared" si="259"/>
        <v/>
      </c>
      <c r="F2462" s="388"/>
      <c r="G2462" s="243"/>
      <c r="H2462" s="244"/>
      <c r="I2462" s="243"/>
      <c r="J2462" s="244"/>
      <c r="K2462" s="244"/>
      <c r="L2462" s="244"/>
      <c r="M2462" s="244"/>
      <c r="N2462" s="290"/>
      <c r="O2462" s="391" t="str">
        <f>IF(ISBLANK(L2463),"",IF(OR(ISBLANK(VLOOKUP(L2463&amp;"-"&amp;E2463,'Np Quality'!A:M,6,FALSE)),ISERROR(VLOOKUP(L2463&amp;"-"&amp;E2463,'Np Quality'!A:M,6,FALSE))),"-",VLOOKUP(L2463&amp;"-"&amp;E2463,'Np Quality'!A:M,6,FALSE)))</f>
        <v/>
      </c>
      <c r="P2462" s="391" t="str">
        <f>IF(ISBLANK(L2472),"",IF(OR(ISBLANK(VLOOKUP(L2472&amp;"-"&amp;E2472,'Np Quality'!A:M,7,FALSE)),ISERROR(VLOOKUP(L2472&amp;"-"&amp;E2472,'Np Quality'!A:M,7,FALSE))),"-",VLOOKUP(L2472&amp;"-"&amp;E2472,'Np Quality'!A:M,7,FALSE)))</f>
        <v/>
      </c>
      <c r="Q2462" s="391" t="str">
        <f>IF(ISBLANK(L2462),"",IF(OR(ISBLANK(VLOOKUP(L2462&amp;"-"&amp;E2462,'Np Quality'!A:M,8,FALSE)),ISERROR(VLOOKUP(L2462&amp;"-"&amp;E2462,'Np Quality'!A:M,8,FALSE))),"-",VLOOKUP(L2462&amp;"-"&amp;E2462,'Np Quality'!A:M,8,FALSE)))</f>
        <v/>
      </c>
      <c r="R2462" s="283" t="str">
        <f>IF(ISBLANK(L2462),"",IF(OR(ISBLANK(VLOOKUP(L2462&amp;"-"&amp;E2462,'Np Quality'!A:M,9,FALSE)),ISERROR(VLOOKUP(L2462&amp;"-"&amp;E2462,'Np Quality'!A:M,9,FALSE))),"-",VLOOKUP(L2462&amp;"-"&amp;E2462,'Np Quality'!A:M,9,FALSE)))</f>
        <v/>
      </c>
      <c r="S2462" s="150"/>
      <c r="T2462" s="395" t="str">
        <f t="shared" si="260"/>
        <v/>
      </c>
      <c r="U2462" s="395" t="str">
        <f t="shared" si="257"/>
        <v/>
      </c>
      <c r="V2462" s="404"/>
      <c r="W2462" s="282"/>
    </row>
    <row r="2463" spans="1:23">
      <c r="A2463" s="382" t="str">
        <f t="shared" si="258"/>
        <v/>
      </c>
      <c r="B2463" s="383" t="str">
        <f t="shared" si="261"/>
        <v/>
      </c>
      <c r="C2463" s="236"/>
      <c r="D2463" s="282"/>
      <c r="E2463" s="384" t="str">
        <f t="shared" si="259"/>
        <v/>
      </c>
      <c r="F2463" s="388"/>
      <c r="G2463" s="243"/>
      <c r="H2463" s="244"/>
      <c r="I2463" s="243"/>
      <c r="J2463" s="244"/>
      <c r="K2463" s="244"/>
      <c r="L2463" s="244"/>
      <c r="M2463" s="244"/>
      <c r="N2463" s="290"/>
      <c r="O2463" s="391" t="str">
        <f>IF(ISBLANK(L2463),"",IF(OR(ISBLANK(VLOOKUP(L2463&amp;"-"&amp;E2463,'Np Quality'!A:M,6,FALSE)),ISERROR(VLOOKUP(L2463&amp;"-"&amp;E2463,'Np Quality'!A:M,6,FALSE))),"-",VLOOKUP(L2463&amp;"-"&amp;E2463,'Np Quality'!A:M,6,FALSE)))</f>
        <v/>
      </c>
      <c r="P2463" s="391" t="str">
        <f>IF(ISBLANK(L2474),"",IF(OR(ISBLANK(VLOOKUP(L2474&amp;"-"&amp;E2474,'Np Quality'!A:M,7,FALSE)),ISERROR(VLOOKUP(L2474&amp;"-"&amp;E2474,'Np Quality'!A:M,7,FALSE))),"-",VLOOKUP(L2474&amp;"-"&amp;E2474,'Np Quality'!A:M,7,FALSE)))</f>
        <v/>
      </c>
      <c r="Q2463" s="391" t="str">
        <f>IF(ISBLANK(L2463),"",IF(OR(ISBLANK(VLOOKUP(L2463&amp;"-"&amp;E2463,'Np Quality'!A:M,8,FALSE)),ISERROR(VLOOKUP(L2463&amp;"-"&amp;E2463,'Np Quality'!A:M,8,FALSE))),"-",VLOOKUP(L2463&amp;"-"&amp;E2463,'Np Quality'!A:M,8,FALSE)))</f>
        <v/>
      </c>
      <c r="R2463" s="283" t="str">
        <f>IF(ISBLANK(L2463),"",IF(OR(ISBLANK(VLOOKUP(L2463&amp;"-"&amp;E2463,'Np Quality'!A:M,9,FALSE)),ISERROR(VLOOKUP(L2463&amp;"-"&amp;E2463,'Np Quality'!A:M,9,FALSE))),"-",VLOOKUP(L2463&amp;"-"&amp;E2463,'Np Quality'!A:M,9,FALSE)))</f>
        <v/>
      </c>
      <c r="S2463" s="150"/>
      <c r="T2463" s="395" t="str">
        <f t="shared" si="260"/>
        <v/>
      </c>
      <c r="U2463" s="395" t="str">
        <f t="shared" si="257"/>
        <v/>
      </c>
      <c r="V2463" s="404"/>
      <c r="W2463" s="282"/>
    </row>
    <row r="2464" spans="1:23">
      <c r="A2464" s="382" t="str">
        <f t="shared" si="258"/>
        <v/>
      </c>
      <c r="B2464" s="383" t="str">
        <f t="shared" si="261"/>
        <v/>
      </c>
      <c r="C2464" s="236"/>
      <c r="D2464" s="282"/>
      <c r="E2464" s="384" t="str">
        <f t="shared" si="259"/>
        <v/>
      </c>
      <c r="F2464" s="388"/>
      <c r="G2464" s="243"/>
      <c r="H2464" s="244"/>
      <c r="I2464" s="243"/>
      <c r="J2464" s="244"/>
      <c r="K2464" s="244"/>
      <c r="L2464" s="244"/>
      <c r="M2464" s="244"/>
      <c r="N2464" s="290"/>
      <c r="O2464" s="391" t="str">
        <f>IF(ISBLANK(L2464),"",IF(OR(ISBLANK(VLOOKUP(L2464&amp;"-"&amp;E2464,'Np Quality'!A:M,6,FALSE)),ISERROR(VLOOKUP(L2464&amp;"-"&amp;E2464,'Np Quality'!A:M,6,FALSE))),"-",VLOOKUP(L2464&amp;"-"&amp;E2464,'Np Quality'!A:M,6,FALSE)))</f>
        <v/>
      </c>
      <c r="P2464" s="391" t="str">
        <f>IF(ISBLANK(L2474),"",IF(OR(ISBLANK(VLOOKUP(L2474&amp;"-"&amp;E2474,'Np Quality'!A:M,7,FALSE)),ISERROR(VLOOKUP(L2474&amp;"-"&amp;E2474,'Np Quality'!A:M,7,FALSE))),"-",VLOOKUP(L2474&amp;"-"&amp;E2474,'Np Quality'!A:M,7,FALSE)))</f>
        <v/>
      </c>
      <c r="Q2464" s="391" t="str">
        <f>IF(ISBLANK(L2465),"",IF(OR(ISBLANK(VLOOKUP(L2465&amp;"-"&amp;E2465,'Np Quality'!A:M,8,FALSE)),ISERROR(VLOOKUP(L2465&amp;"-"&amp;E2465,'Np Quality'!A:M,8,FALSE))),"-",VLOOKUP(L2465&amp;"-"&amp;E2465,'Np Quality'!A:M,8,FALSE)))</f>
        <v/>
      </c>
      <c r="R2464" s="283" t="str">
        <f>IF(ISBLANK(L2464),"",IF(OR(ISBLANK(VLOOKUP(L2464&amp;"-"&amp;E2464,'Np Quality'!A:M,9,FALSE)),ISERROR(VLOOKUP(L2464&amp;"-"&amp;E2464,'Np Quality'!A:M,9,FALSE))),"-",VLOOKUP(L2464&amp;"-"&amp;E2464,'Np Quality'!A:M,9,FALSE)))</f>
        <v/>
      </c>
      <c r="S2464" s="150"/>
      <c r="T2464" s="395" t="str">
        <f t="shared" si="260"/>
        <v/>
      </c>
      <c r="U2464" s="395" t="str">
        <f t="shared" si="257"/>
        <v/>
      </c>
      <c r="V2464" s="404"/>
      <c r="W2464" s="282"/>
    </row>
    <row r="2465" spans="1:23">
      <c r="A2465" s="382" t="str">
        <f t="shared" si="258"/>
        <v/>
      </c>
      <c r="B2465" s="383" t="str">
        <f t="shared" si="261"/>
        <v/>
      </c>
      <c r="C2465" s="236"/>
      <c r="D2465" s="282"/>
      <c r="E2465" s="384" t="str">
        <f t="shared" si="259"/>
        <v/>
      </c>
      <c r="F2465" s="388"/>
      <c r="G2465" s="243"/>
      <c r="H2465" s="244"/>
      <c r="I2465" s="243"/>
      <c r="J2465" s="244"/>
      <c r="K2465" s="244"/>
      <c r="L2465" s="244"/>
      <c r="M2465" s="244"/>
      <c r="N2465" s="290"/>
      <c r="O2465" s="391" t="str">
        <f>IF(ISBLANK(L2465),"",IF(OR(ISBLANK(VLOOKUP(L2465&amp;"-"&amp;E2465,'Np Quality'!A:M,6,FALSE)),ISERROR(VLOOKUP(L2465&amp;"-"&amp;E2465,'Np Quality'!A:M,6,FALSE))),"-",VLOOKUP(L2465&amp;"-"&amp;E2465,'Np Quality'!A:M,6,FALSE)))</f>
        <v/>
      </c>
      <c r="P2465" s="391" t="str">
        <f>IF(ISBLANK(L2475),"",IF(OR(ISBLANK(VLOOKUP(L2475&amp;"-"&amp;E2475,'Np Quality'!A:M,7,FALSE)),ISERROR(VLOOKUP(L2475&amp;"-"&amp;E2475,'Np Quality'!A:M,7,FALSE))),"-",VLOOKUP(L2475&amp;"-"&amp;E2475,'Np Quality'!A:M,7,FALSE)))</f>
        <v/>
      </c>
      <c r="Q2465" s="391" t="str">
        <f>IF(ISBLANK(L2465),"",IF(OR(ISBLANK(VLOOKUP(L2465&amp;"-"&amp;E2465,'Np Quality'!A:M,8,FALSE)),ISERROR(VLOOKUP(L2465&amp;"-"&amp;E2465,'Np Quality'!A:M,8,FALSE))),"-",VLOOKUP(L2465&amp;"-"&amp;E2465,'Np Quality'!A:M,8,FALSE)))</f>
        <v/>
      </c>
      <c r="R2465" s="283" t="str">
        <f>IF(ISBLANK(L2466),"",IF(OR(ISBLANK(VLOOKUP(L2466&amp;"-"&amp;E2466,'Np Quality'!A:M,9,FALSE)),ISERROR(VLOOKUP(L2466&amp;"-"&amp;E2466,'Np Quality'!A:M,9,FALSE))),"-",VLOOKUP(L2466&amp;"-"&amp;E2466,'Np Quality'!A:M,9,FALSE)))</f>
        <v/>
      </c>
      <c r="S2465" s="150"/>
      <c r="T2465" s="395" t="str">
        <f t="shared" si="260"/>
        <v/>
      </c>
      <c r="U2465" s="395" t="str">
        <f t="shared" si="257"/>
        <v/>
      </c>
      <c r="V2465" s="404"/>
      <c r="W2465" s="282"/>
    </row>
    <row r="2466" spans="1:23">
      <c r="A2466" s="382" t="str">
        <f t="shared" si="258"/>
        <v/>
      </c>
      <c r="B2466" s="383" t="str">
        <f t="shared" si="261"/>
        <v/>
      </c>
      <c r="C2466" s="236"/>
      <c r="D2466" s="282"/>
      <c r="E2466" s="384" t="str">
        <f t="shared" si="259"/>
        <v/>
      </c>
      <c r="F2466" s="388"/>
      <c r="G2466" s="243"/>
      <c r="H2466" s="244"/>
      <c r="I2466" s="243"/>
      <c r="J2466" s="244"/>
      <c r="K2466" s="244"/>
      <c r="L2466" s="244"/>
      <c r="M2466" s="244"/>
      <c r="N2466" s="290"/>
      <c r="O2466" s="391" t="str">
        <f>IF(ISBLANK(L2466),"",IF(OR(ISBLANK(VLOOKUP(L2466&amp;"-"&amp;E2466,'Np Quality'!A:M,6,FALSE)),ISERROR(VLOOKUP(L2466&amp;"-"&amp;E2466,'Np Quality'!A:M,6,FALSE))),"-",VLOOKUP(L2466&amp;"-"&amp;E2466,'Np Quality'!A:M,6,FALSE)))</f>
        <v/>
      </c>
      <c r="P2466" s="391" t="str">
        <f>IF(ISBLANK(L2476),"",IF(OR(ISBLANK(VLOOKUP(L2476&amp;"-"&amp;E2476,'Np Quality'!A:M,7,FALSE)),ISERROR(VLOOKUP(L2476&amp;"-"&amp;E2476,'Np Quality'!A:M,7,FALSE))),"-",VLOOKUP(L2476&amp;"-"&amp;E2476,'Np Quality'!A:M,7,FALSE)))</f>
        <v/>
      </c>
      <c r="Q2466" s="391" t="str">
        <f>IF(ISBLANK(L2466),"",IF(OR(ISBLANK(VLOOKUP(L2466&amp;"-"&amp;E2466,'Np Quality'!A:M,8,FALSE)),ISERROR(VLOOKUP(L2466&amp;"-"&amp;E2466,'Np Quality'!A:M,8,FALSE))),"-",VLOOKUP(L2466&amp;"-"&amp;E2466,'Np Quality'!A:M,8,FALSE)))</f>
        <v/>
      </c>
      <c r="R2466" s="283" t="str">
        <f>IF(ISBLANK(L2466),"",IF(OR(ISBLANK(VLOOKUP(L2466&amp;"-"&amp;E2466,'Np Quality'!A:M,9,FALSE)),ISERROR(VLOOKUP(L2466&amp;"-"&amp;E2466,'Np Quality'!A:M,9,FALSE))),"-",VLOOKUP(L2466&amp;"-"&amp;E2466,'Np Quality'!A:M,9,FALSE)))</f>
        <v/>
      </c>
      <c r="S2466" s="150"/>
      <c r="T2466" s="395" t="str">
        <f t="shared" si="260"/>
        <v/>
      </c>
      <c r="U2466" s="395" t="str">
        <f t="shared" si="257"/>
        <v/>
      </c>
      <c r="V2466" s="404"/>
      <c r="W2466" s="282"/>
    </row>
    <row r="2467" spans="1:23">
      <c r="A2467" s="382" t="str">
        <f t="shared" si="258"/>
        <v/>
      </c>
      <c r="B2467" s="383" t="str">
        <f t="shared" si="261"/>
        <v/>
      </c>
      <c r="C2467" s="236"/>
      <c r="D2467" s="282"/>
      <c r="E2467" s="384" t="str">
        <f t="shared" si="259"/>
        <v/>
      </c>
      <c r="F2467" s="388"/>
      <c r="G2467" s="243"/>
      <c r="H2467" s="244"/>
      <c r="I2467" s="243"/>
      <c r="J2467" s="244"/>
      <c r="K2467" s="244"/>
      <c r="L2467" s="244"/>
      <c r="M2467" s="244"/>
      <c r="N2467" s="290"/>
      <c r="O2467" s="391" t="str">
        <f>IF(ISBLANK(L2467),"",IF(OR(ISBLANK(VLOOKUP(L2467&amp;"-"&amp;E2467,'Np Quality'!A:M,6,FALSE)),ISERROR(VLOOKUP(L2467&amp;"-"&amp;E2467,'Np Quality'!A:M,6,FALSE))),"-",VLOOKUP(L2467&amp;"-"&amp;E2467,'Np Quality'!A:M,6,FALSE)))</f>
        <v/>
      </c>
      <c r="P2467" s="391" t="str">
        <f>IF(ISBLANK(L2467),"",IF(OR(ISBLANK(VLOOKUP(L2467&amp;"-"&amp;E2467,'Np Quality'!A:M,7,FALSE)),ISERROR(VLOOKUP(L2467&amp;"-"&amp;E2467,'Np Quality'!A:M,7,FALSE))),"-",VLOOKUP(L2467&amp;"-"&amp;E2467,'Np Quality'!A:M,7,FALSE)))</f>
        <v/>
      </c>
      <c r="Q2467" s="391" t="str">
        <f>IF(ISBLANK(L2477),"",IF(OR(ISBLANK(VLOOKUP(L2477&amp;"-"&amp;E2477,'Np Quality'!A:M,8,FALSE)),ISERROR(VLOOKUP(L2477&amp;"-"&amp;E2477,'Np Quality'!A:M,8,FALSE))),"-",VLOOKUP(L2477&amp;"-"&amp;E2477,'Np Quality'!A:M,8,FALSE)))</f>
        <v/>
      </c>
      <c r="R2467" s="283" t="str">
        <f>IF(ISBLANK(L2467),"",IF(OR(ISBLANK(VLOOKUP(L2467&amp;"-"&amp;E2467,'Np Quality'!A:M,9,FALSE)),ISERROR(VLOOKUP(L2467&amp;"-"&amp;E2467,'Np Quality'!A:M,9,FALSE))),"-",VLOOKUP(L2467&amp;"-"&amp;E2467,'Np Quality'!A:M,9,FALSE)))</f>
        <v/>
      </c>
      <c r="S2467" s="150"/>
      <c r="T2467" s="395" t="str">
        <f t="shared" si="260"/>
        <v/>
      </c>
      <c r="U2467" s="395" t="str">
        <f t="shared" si="257"/>
        <v/>
      </c>
      <c r="V2467" s="404"/>
      <c r="W2467" s="282"/>
    </row>
    <row r="2468" spans="1:23">
      <c r="A2468" s="382" t="str">
        <f t="shared" si="258"/>
        <v/>
      </c>
      <c r="B2468" s="383" t="str">
        <f t="shared" si="261"/>
        <v/>
      </c>
      <c r="C2468" s="236"/>
      <c r="D2468" s="282"/>
      <c r="E2468" s="384" t="str">
        <f t="shared" si="259"/>
        <v/>
      </c>
      <c r="F2468" s="388"/>
      <c r="G2468" s="243"/>
      <c r="H2468" s="244"/>
      <c r="I2468" s="243"/>
      <c r="J2468" s="244"/>
      <c r="K2468" s="244"/>
      <c r="L2468" s="244"/>
      <c r="M2468" s="244"/>
      <c r="N2468" s="290"/>
      <c r="O2468" s="391" t="str">
        <f>IF(ISBLANK(L2468),"",IF(OR(ISBLANK(VLOOKUP(L2468&amp;"-"&amp;E2468,'Np Quality'!A:M,6,FALSE)),ISERROR(VLOOKUP(L2468&amp;"-"&amp;E2468,'Np Quality'!A:M,6,FALSE))),"-",VLOOKUP(L2468&amp;"-"&amp;E2468,'Np Quality'!A:M,6,FALSE)))</f>
        <v/>
      </c>
      <c r="P2468" s="391" t="str">
        <f>IF(ISBLANK(L2468),"",IF(OR(ISBLANK(VLOOKUP(L2468&amp;"-"&amp;E2468,'Np Quality'!A:M,7,FALSE)),ISERROR(VLOOKUP(L2468&amp;"-"&amp;E2468,'Np Quality'!A:M,7,FALSE))),"-",VLOOKUP(L2468&amp;"-"&amp;E2468,'Np Quality'!A:M,7,FALSE)))</f>
        <v/>
      </c>
      <c r="Q2468" s="391" t="str">
        <f>IF(ISBLANK(L2478),"",IF(OR(ISBLANK(VLOOKUP(L2478&amp;"-"&amp;E2478,'Np Quality'!A:M,8,FALSE)),ISERROR(VLOOKUP(L2478&amp;"-"&amp;E2478,'Np Quality'!A:M,8,FALSE))),"-",VLOOKUP(L2478&amp;"-"&amp;E2478,'Np Quality'!A:M,8,FALSE)))</f>
        <v/>
      </c>
      <c r="R2468" s="283" t="str">
        <f>IF(ISBLANK(L2468),"",IF(OR(ISBLANK(VLOOKUP(L2468&amp;"-"&amp;E2468,'Np Quality'!A:M,9,FALSE)),ISERROR(VLOOKUP(L2468&amp;"-"&amp;E2468,'Np Quality'!A:M,9,FALSE))),"-",VLOOKUP(L2468&amp;"-"&amp;E2468,'Np Quality'!A:M,9,FALSE)))</f>
        <v/>
      </c>
      <c r="S2468" s="150"/>
      <c r="T2468" s="395" t="str">
        <f t="shared" si="260"/>
        <v/>
      </c>
      <c r="U2468" s="395" t="str">
        <f t="shared" si="257"/>
        <v/>
      </c>
      <c r="V2468" s="404"/>
      <c r="W2468" s="282"/>
    </row>
    <row r="2469" spans="1:23">
      <c r="A2469" s="382" t="str">
        <f t="shared" si="258"/>
        <v/>
      </c>
      <c r="B2469" s="383" t="str">
        <f t="shared" si="261"/>
        <v/>
      </c>
      <c r="C2469" s="236"/>
      <c r="D2469" s="282"/>
      <c r="E2469" s="384" t="str">
        <f t="shared" si="259"/>
        <v/>
      </c>
      <c r="F2469" s="388"/>
      <c r="G2469" s="243"/>
      <c r="H2469" s="244"/>
      <c r="I2469" s="243"/>
      <c r="J2469" s="244"/>
      <c r="K2469" s="244"/>
      <c r="L2469" s="244"/>
      <c r="M2469" s="244"/>
      <c r="N2469" s="290"/>
      <c r="O2469" s="391" t="str">
        <f>IF(ISBLANK(L2469),"",IF(OR(ISBLANK(VLOOKUP(L2469&amp;"-"&amp;E2469,'Np Quality'!A:M,6,FALSE)),ISERROR(VLOOKUP(L2469&amp;"-"&amp;E2469,'Np Quality'!A:M,6,FALSE))),"-",VLOOKUP(L2469&amp;"-"&amp;E2469,'Np Quality'!A:M,6,FALSE)))</f>
        <v/>
      </c>
      <c r="P2469" s="391" t="str">
        <f>IF(ISBLANK(L2469),"",IF(OR(ISBLANK(VLOOKUP(L2469&amp;"-"&amp;E2469,'Np Quality'!A:M,7,FALSE)),ISERROR(VLOOKUP(L2469&amp;"-"&amp;E2469,'Np Quality'!A:M,7,FALSE))),"-",VLOOKUP(L2469&amp;"-"&amp;E2469,'Np Quality'!A:M,7,FALSE)))</f>
        <v/>
      </c>
      <c r="Q2469" s="391" t="str">
        <f>IF(ISBLANK(L2479),"",IF(OR(ISBLANK(VLOOKUP(L2479&amp;"-"&amp;E2479,'Np Quality'!A:M,8,FALSE)),ISERROR(VLOOKUP(L2479&amp;"-"&amp;E2479,'Np Quality'!A:M,8,FALSE))),"-",VLOOKUP(L2479&amp;"-"&amp;E2479,'Np Quality'!A:M,8,FALSE)))</f>
        <v/>
      </c>
      <c r="R2469" s="283" t="str">
        <f>IF(ISBLANK(L2469),"",IF(OR(ISBLANK(VLOOKUP(L2469&amp;"-"&amp;E2469,'Np Quality'!A:M,9,FALSE)),ISERROR(VLOOKUP(L2469&amp;"-"&amp;E2469,'Np Quality'!A:M,9,FALSE))),"-",VLOOKUP(L2469&amp;"-"&amp;E2469,'Np Quality'!A:M,9,FALSE)))</f>
        <v/>
      </c>
      <c r="S2469" s="150"/>
      <c r="T2469" s="395" t="str">
        <f t="shared" si="260"/>
        <v/>
      </c>
      <c r="U2469" s="395" t="str">
        <f t="shared" si="257"/>
        <v/>
      </c>
      <c r="V2469" s="404"/>
      <c r="W2469" s="282"/>
    </row>
    <row r="2470" spans="1:23">
      <c r="A2470" s="382" t="str">
        <f t="shared" si="258"/>
        <v/>
      </c>
      <c r="B2470" s="383" t="str">
        <f t="shared" si="261"/>
        <v/>
      </c>
      <c r="C2470" s="236"/>
      <c r="D2470" s="282"/>
      <c r="E2470" s="384" t="str">
        <f t="shared" si="259"/>
        <v/>
      </c>
      <c r="F2470" s="388"/>
      <c r="G2470" s="243"/>
      <c r="H2470" s="244"/>
      <c r="I2470" s="243"/>
      <c r="J2470" s="244"/>
      <c r="K2470" s="244"/>
      <c r="L2470" s="244"/>
      <c r="M2470" s="244"/>
      <c r="N2470" s="290"/>
      <c r="O2470" s="391" t="str">
        <f>IF(ISBLANK(L2470),"",IF(OR(ISBLANK(VLOOKUP(L2470&amp;"-"&amp;E2470,'Np Quality'!A:M,6,FALSE)),ISERROR(VLOOKUP(L2470&amp;"-"&amp;E2470,'Np Quality'!A:M,6,FALSE))),"-",VLOOKUP(L2470&amp;"-"&amp;E2470,'Np Quality'!A:M,6,FALSE)))</f>
        <v/>
      </c>
      <c r="P2470" s="391" t="str">
        <f>IF(ISBLANK(L2470),"",IF(OR(ISBLANK(VLOOKUP(L2470&amp;"-"&amp;E2470,'Np Quality'!A:M,7,FALSE)),ISERROR(VLOOKUP(L2470&amp;"-"&amp;E2470,'Np Quality'!A:M,7,FALSE))),"-",VLOOKUP(L2470&amp;"-"&amp;E2470,'Np Quality'!A:M,7,FALSE)))</f>
        <v/>
      </c>
      <c r="Q2470" s="391" t="str">
        <f>IF(ISBLANK(L2480),"",IF(OR(ISBLANK(VLOOKUP(L2480&amp;"-"&amp;E2480,'Np Quality'!A:M,8,FALSE)),ISERROR(VLOOKUP(L2480&amp;"-"&amp;E2480,'Np Quality'!A:M,8,FALSE))),"-",VLOOKUP(L2480&amp;"-"&amp;E2480,'Np Quality'!A:M,8,FALSE)))</f>
        <v/>
      </c>
      <c r="R2470" s="283" t="str">
        <f>IF(ISBLANK(L2470),"",IF(OR(ISBLANK(VLOOKUP(L2470&amp;"-"&amp;E2470,'Np Quality'!A:M,9,FALSE)),ISERROR(VLOOKUP(L2470&amp;"-"&amp;E2470,'Np Quality'!A:M,9,FALSE))),"-",VLOOKUP(L2470&amp;"-"&amp;E2470,'Np Quality'!A:M,9,FALSE)))</f>
        <v/>
      </c>
      <c r="S2470" s="150"/>
      <c r="T2470" s="395" t="str">
        <f t="shared" si="260"/>
        <v/>
      </c>
      <c r="U2470" s="395" t="str">
        <f t="shared" si="257"/>
        <v/>
      </c>
      <c r="V2470" s="404"/>
      <c r="W2470" s="282"/>
    </row>
    <row r="2471" spans="1:23">
      <c r="A2471" s="382" t="str">
        <f t="shared" si="258"/>
        <v/>
      </c>
      <c r="B2471" s="383" t="str">
        <f t="shared" si="261"/>
        <v/>
      </c>
      <c r="C2471" s="236"/>
      <c r="D2471" s="282"/>
      <c r="E2471" s="384" t="str">
        <f t="shared" si="259"/>
        <v/>
      </c>
      <c r="F2471" s="388"/>
      <c r="G2471" s="243"/>
      <c r="H2471" s="244"/>
      <c r="I2471" s="243"/>
      <c r="J2471" s="244"/>
      <c r="K2471" s="244"/>
      <c r="L2471" s="244"/>
      <c r="M2471" s="244"/>
      <c r="N2471" s="290"/>
      <c r="O2471" s="391" t="str">
        <f>IF(ISBLANK(L2471),"",IF(OR(ISBLANK(VLOOKUP(L2471&amp;"-"&amp;E2471,'Np Quality'!A:M,6,FALSE)),ISERROR(VLOOKUP(L2471&amp;"-"&amp;E2471,'Np Quality'!A:M,6,FALSE))),"-",VLOOKUP(L2471&amp;"-"&amp;E2471,'Np Quality'!A:M,6,FALSE)))</f>
        <v/>
      </c>
      <c r="P2471" s="391" t="str">
        <f>IF(ISBLANK(L2471),"",IF(OR(ISBLANK(VLOOKUP(L2471&amp;"-"&amp;E2471,'Np Quality'!A:M,7,FALSE)),ISERROR(VLOOKUP(L2471&amp;"-"&amp;E2471,'Np Quality'!A:M,7,FALSE))),"-",VLOOKUP(L2471&amp;"-"&amp;E2471,'Np Quality'!A:M,7,FALSE)))</f>
        <v/>
      </c>
      <c r="Q2471" s="391" t="str">
        <f>IF(ISBLANK(L2481),"",IF(OR(ISBLANK(VLOOKUP(L2481&amp;"-"&amp;E2481,'Np Quality'!A:M,8,FALSE)),ISERROR(VLOOKUP(L2481&amp;"-"&amp;E2481,'Np Quality'!A:M,8,FALSE))),"-",VLOOKUP(L2481&amp;"-"&amp;E2481,'Np Quality'!A:M,8,FALSE)))</f>
        <v/>
      </c>
      <c r="R2471" s="283" t="str">
        <f>IF(ISBLANK(L2471),"",IF(OR(ISBLANK(VLOOKUP(L2471&amp;"-"&amp;E2471,'Np Quality'!A:M,9,FALSE)),ISERROR(VLOOKUP(L2471&amp;"-"&amp;E2471,'Np Quality'!A:M,9,FALSE))),"-",VLOOKUP(L2471&amp;"-"&amp;E2471,'Np Quality'!A:M,9,FALSE)))</f>
        <v/>
      </c>
      <c r="S2471" s="150"/>
      <c r="T2471" s="395" t="str">
        <f t="shared" si="260"/>
        <v/>
      </c>
      <c r="U2471" s="395" t="str">
        <f t="shared" si="257"/>
        <v/>
      </c>
      <c r="V2471" s="404"/>
      <c r="W2471" s="282"/>
    </row>
    <row r="2472" spans="1:23">
      <c r="A2472" s="382" t="str">
        <f t="shared" si="258"/>
        <v/>
      </c>
      <c r="B2472" s="383" t="str">
        <f t="shared" si="261"/>
        <v/>
      </c>
      <c r="C2472" s="236"/>
      <c r="D2472" s="282"/>
      <c r="E2472" s="384" t="str">
        <f t="shared" si="259"/>
        <v/>
      </c>
      <c r="F2472" s="388"/>
      <c r="G2472" s="243"/>
      <c r="H2472" s="244"/>
      <c r="I2472" s="243"/>
      <c r="J2472" s="244"/>
      <c r="K2472" s="244"/>
      <c r="L2472" s="244"/>
      <c r="M2472" s="244"/>
      <c r="N2472" s="290"/>
      <c r="O2472" s="391" t="str">
        <f>IF(ISBLANK(L2473),"",IF(OR(ISBLANK(VLOOKUP(L2473&amp;"-"&amp;E2473,'Np Quality'!A:M,6,FALSE)),ISERROR(VLOOKUP(L2473&amp;"-"&amp;E2473,'Np Quality'!A:M,6,FALSE))),"-",VLOOKUP(L2473&amp;"-"&amp;E2473,'Np Quality'!A:M,6,FALSE)))</f>
        <v/>
      </c>
      <c r="P2472" s="391" t="str">
        <f>IF(ISBLANK(L2472),"",IF(OR(ISBLANK(VLOOKUP(L2472&amp;"-"&amp;E2472,'Np Quality'!A:M,7,FALSE)),ISERROR(VLOOKUP(L2472&amp;"-"&amp;E2472,'Np Quality'!A:M,7,FALSE))),"-",VLOOKUP(L2472&amp;"-"&amp;E2472,'Np Quality'!A:M,7,FALSE)))</f>
        <v/>
      </c>
      <c r="Q2472" s="391" t="str">
        <f>IF(ISBLANK(L2482),"",IF(OR(ISBLANK(VLOOKUP(L2482&amp;"-"&amp;E2482,'Np Quality'!A:M,8,FALSE)),ISERROR(VLOOKUP(L2482&amp;"-"&amp;E2482,'Np Quality'!A:M,8,FALSE))),"-",VLOOKUP(L2482&amp;"-"&amp;E2482,'Np Quality'!A:M,8,FALSE)))</f>
        <v/>
      </c>
      <c r="R2472" s="283" t="str">
        <f>IF(ISBLANK(L2472),"",IF(OR(ISBLANK(VLOOKUP(L2472&amp;"-"&amp;E2472,'Np Quality'!A:M,9,FALSE)),ISERROR(VLOOKUP(L2472&amp;"-"&amp;E2472,'Np Quality'!A:M,9,FALSE))),"-",VLOOKUP(L2472&amp;"-"&amp;E2472,'Np Quality'!A:M,9,FALSE)))</f>
        <v/>
      </c>
      <c r="S2472" s="150"/>
      <c r="T2472" s="395" t="str">
        <f t="shared" si="260"/>
        <v/>
      </c>
      <c r="U2472" s="395" t="str">
        <f t="shared" si="257"/>
        <v/>
      </c>
      <c r="V2472" s="404"/>
      <c r="W2472" s="282"/>
    </row>
    <row r="2473" spans="1:23">
      <c r="A2473" s="382" t="str">
        <f t="shared" si="258"/>
        <v/>
      </c>
      <c r="B2473" s="383" t="str">
        <f t="shared" si="261"/>
        <v/>
      </c>
      <c r="C2473" s="236"/>
      <c r="D2473" s="282"/>
      <c r="E2473" s="384" t="str">
        <f t="shared" si="259"/>
        <v/>
      </c>
      <c r="F2473" s="388"/>
      <c r="G2473" s="243"/>
      <c r="H2473" s="244"/>
      <c r="I2473" s="243"/>
      <c r="J2473" s="244"/>
      <c r="K2473" s="244"/>
      <c r="L2473" s="244"/>
      <c r="M2473" s="244"/>
      <c r="N2473" s="290"/>
      <c r="O2473" s="391" t="str">
        <f>IF(ISBLANK(L2473),"",IF(OR(ISBLANK(VLOOKUP(L2473&amp;"-"&amp;E2473,'Np Quality'!A:M,6,FALSE)),ISERROR(VLOOKUP(L2473&amp;"-"&amp;E2473,'Np Quality'!A:M,6,FALSE))),"-",VLOOKUP(L2473&amp;"-"&amp;E2473,'Np Quality'!A:M,6,FALSE)))</f>
        <v/>
      </c>
      <c r="P2473" s="391" t="str">
        <f>IF(ISBLANK(L2474),"",IF(OR(ISBLANK(VLOOKUP(L2474&amp;"-"&amp;E2474,'Np Quality'!A:M,7,FALSE)),ISERROR(VLOOKUP(L2474&amp;"-"&amp;E2474,'Np Quality'!A:M,7,FALSE))),"-",VLOOKUP(L2474&amp;"-"&amp;E2474,'Np Quality'!A:M,7,FALSE)))</f>
        <v/>
      </c>
      <c r="Q2473" s="391" t="str">
        <f>IF(ISBLANK(L2483),"",IF(OR(ISBLANK(VLOOKUP(L2483&amp;"-"&amp;E2483,'Np Quality'!A:M,8,FALSE)),ISERROR(VLOOKUP(L2483&amp;"-"&amp;E2483,'Np Quality'!A:M,8,FALSE))),"-",VLOOKUP(L2483&amp;"-"&amp;E2483,'Np Quality'!A:M,8,FALSE)))</f>
        <v/>
      </c>
      <c r="R2473" s="283" t="str">
        <f>IF(ISBLANK(L2473),"",IF(OR(ISBLANK(VLOOKUP(L2473&amp;"-"&amp;E2473,'Np Quality'!A:M,9,FALSE)),ISERROR(VLOOKUP(L2473&amp;"-"&amp;E2473,'Np Quality'!A:M,9,FALSE))),"-",VLOOKUP(L2473&amp;"-"&amp;E2473,'Np Quality'!A:M,9,FALSE)))</f>
        <v/>
      </c>
      <c r="S2473" s="150"/>
      <c r="T2473" s="395" t="str">
        <f t="shared" si="260"/>
        <v/>
      </c>
      <c r="U2473" s="395" t="str">
        <f t="shared" si="257"/>
        <v/>
      </c>
      <c r="V2473" s="404"/>
      <c r="W2473" s="282"/>
    </row>
    <row r="2474" spans="1:23">
      <c r="A2474" s="382" t="str">
        <f t="shared" si="258"/>
        <v/>
      </c>
      <c r="B2474" s="383" t="str">
        <f t="shared" si="261"/>
        <v/>
      </c>
      <c r="C2474" s="236"/>
      <c r="D2474" s="282"/>
      <c r="E2474" s="384" t="str">
        <f t="shared" si="259"/>
        <v/>
      </c>
      <c r="F2474" s="388"/>
      <c r="G2474" s="243"/>
      <c r="H2474" s="244"/>
      <c r="I2474" s="243"/>
      <c r="J2474" s="244"/>
      <c r="K2474" s="244"/>
      <c r="L2474" s="244"/>
      <c r="M2474" s="244"/>
      <c r="N2474" s="290"/>
      <c r="O2474" s="391" t="str">
        <f>IF(ISBLANK(L2474),"",IF(OR(ISBLANK(VLOOKUP(L2474&amp;"-"&amp;E2474,'Np Quality'!A:M,6,FALSE)),ISERROR(VLOOKUP(L2474&amp;"-"&amp;E2474,'Np Quality'!A:M,6,FALSE))),"-",VLOOKUP(L2474&amp;"-"&amp;E2474,'Np Quality'!A:M,6,FALSE)))</f>
        <v/>
      </c>
      <c r="P2474" s="391" t="str">
        <f>IF(ISBLANK(L2474),"",IF(OR(ISBLANK(VLOOKUP(L2474&amp;"-"&amp;E2474,'Np Quality'!A:M,7,FALSE)),ISERROR(VLOOKUP(L2474&amp;"-"&amp;E2474,'Np Quality'!A:M,7,FALSE))),"-",VLOOKUP(L2474&amp;"-"&amp;E2474,'Np Quality'!A:M,7,FALSE)))</f>
        <v/>
      </c>
      <c r="Q2474" s="391" t="str">
        <f>IF(ISBLANK(L2485),"",IF(OR(ISBLANK(VLOOKUP(L2485&amp;"-"&amp;E2485,'Np Quality'!A:M,8,FALSE)),ISERROR(VLOOKUP(L2485&amp;"-"&amp;E2485,'Np Quality'!A:M,8,FALSE))),"-",VLOOKUP(L2485&amp;"-"&amp;E2485,'Np Quality'!A:M,8,FALSE)))</f>
        <v/>
      </c>
      <c r="R2474" s="283" t="str">
        <f>IF(ISBLANK(L2474),"",IF(OR(ISBLANK(VLOOKUP(L2474&amp;"-"&amp;E2474,'Np Quality'!A:M,9,FALSE)),ISERROR(VLOOKUP(L2474&amp;"-"&amp;E2474,'Np Quality'!A:M,9,FALSE))),"-",VLOOKUP(L2474&amp;"-"&amp;E2474,'Np Quality'!A:M,9,FALSE)))</f>
        <v/>
      </c>
      <c r="S2474" s="150"/>
      <c r="T2474" s="395" t="str">
        <f t="shared" si="260"/>
        <v/>
      </c>
      <c r="U2474" s="395" t="str">
        <f t="shared" si="257"/>
        <v/>
      </c>
      <c r="V2474" s="404"/>
      <c r="W2474" s="282"/>
    </row>
    <row r="2475" spans="1:23">
      <c r="A2475" s="382" t="str">
        <f t="shared" si="258"/>
        <v/>
      </c>
      <c r="B2475" s="383" t="str">
        <f t="shared" si="261"/>
        <v/>
      </c>
      <c r="C2475" s="236"/>
      <c r="D2475" s="282"/>
      <c r="E2475" s="384" t="str">
        <f t="shared" si="259"/>
        <v/>
      </c>
      <c r="F2475" s="388"/>
      <c r="G2475" s="243"/>
      <c r="H2475" s="244"/>
      <c r="I2475" s="243"/>
      <c r="J2475" s="244"/>
      <c r="K2475" s="244"/>
      <c r="L2475" s="244"/>
      <c r="M2475" s="244"/>
      <c r="N2475" s="290"/>
      <c r="O2475" s="391" t="str">
        <f>IF(ISBLANK(L2475),"",IF(OR(ISBLANK(VLOOKUP(L2475&amp;"-"&amp;E2475,'Np Quality'!A:M,6,FALSE)),ISERROR(VLOOKUP(L2475&amp;"-"&amp;E2475,'Np Quality'!A:M,6,FALSE))),"-",VLOOKUP(L2475&amp;"-"&amp;E2475,'Np Quality'!A:M,6,FALSE)))</f>
        <v/>
      </c>
      <c r="P2475" s="391" t="str">
        <f>IF(ISBLANK(L2475),"",IF(OR(ISBLANK(VLOOKUP(L2475&amp;"-"&amp;E2475,'Np Quality'!A:M,7,FALSE)),ISERROR(VLOOKUP(L2475&amp;"-"&amp;E2475,'Np Quality'!A:M,7,FALSE))),"-",VLOOKUP(L2475&amp;"-"&amp;E2475,'Np Quality'!A:M,7,FALSE)))</f>
        <v/>
      </c>
      <c r="Q2475" s="391" t="str">
        <f>IF(ISBLANK(L2485),"",IF(OR(ISBLANK(VLOOKUP(L2485&amp;"-"&amp;E2485,'Np Quality'!A:M,8,FALSE)),ISERROR(VLOOKUP(L2485&amp;"-"&amp;E2485,'Np Quality'!A:M,8,FALSE))),"-",VLOOKUP(L2485&amp;"-"&amp;E2485,'Np Quality'!A:M,8,FALSE)))</f>
        <v/>
      </c>
      <c r="R2475" s="283" t="str">
        <f>IF(ISBLANK(L2476),"",IF(OR(ISBLANK(VLOOKUP(L2476&amp;"-"&amp;E2476,'Np Quality'!A:M,9,FALSE)),ISERROR(VLOOKUP(L2476&amp;"-"&amp;E2476,'Np Quality'!A:M,9,FALSE))),"-",VLOOKUP(L2476&amp;"-"&amp;E2476,'Np Quality'!A:M,9,FALSE)))</f>
        <v/>
      </c>
      <c r="S2475" s="150"/>
      <c r="T2475" s="395" t="str">
        <f t="shared" si="260"/>
        <v/>
      </c>
      <c r="U2475" s="395" t="str">
        <f t="shared" si="257"/>
        <v/>
      </c>
      <c r="V2475" s="404"/>
      <c r="W2475" s="282"/>
    </row>
    <row r="2476" spans="1:23">
      <c r="A2476" s="382" t="str">
        <f t="shared" si="258"/>
        <v/>
      </c>
      <c r="B2476" s="383" t="str">
        <f t="shared" si="261"/>
        <v/>
      </c>
      <c r="C2476" s="236"/>
      <c r="D2476" s="282"/>
      <c r="E2476" s="384" t="str">
        <f t="shared" si="259"/>
        <v/>
      </c>
      <c r="F2476" s="388"/>
      <c r="G2476" s="243"/>
      <c r="H2476" s="244"/>
      <c r="I2476" s="243"/>
      <c r="J2476" s="244"/>
      <c r="K2476" s="244"/>
      <c r="L2476" s="244"/>
      <c r="M2476" s="244"/>
      <c r="N2476" s="290"/>
      <c r="O2476" s="391" t="str">
        <f>IF(ISBLANK(L2476),"",IF(OR(ISBLANK(VLOOKUP(L2476&amp;"-"&amp;E2476,'Np Quality'!A:M,6,FALSE)),ISERROR(VLOOKUP(L2476&amp;"-"&amp;E2476,'Np Quality'!A:M,6,FALSE))),"-",VLOOKUP(L2476&amp;"-"&amp;E2476,'Np Quality'!A:M,6,FALSE)))</f>
        <v/>
      </c>
      <c r="P2476" s="391" t="str">
        <f>IF(ISBLANK(L2476),"",IF(OR(ISBLANK(VLOOKUP(L2476&amp;"-"&amp;E2476,'Np Quality'!A:M,7,FALSE)),ISERROR(VLOOKUP(L2476&amp;"-"&amp;E2476,'Np Quality'!A:M,7,FALSE))),"-",VLOOKUP(L2476&amp;"-"&amp;E2476,'Np Quality'!A:M,7,FALSE)))</f>
        <v/>
      </c>
      <c r="Q2476" s="391" t="str">
        <f>IF(ISBLANK(L2486),"",IF(OR(ISBLANK(VLOOKUP(L2486&amp;"-"&amp;E2486,'Np Quality'!A:M,8,FALSE)),ISERROR(VLOOKUP(L2486&amp;"-"&amp;E2486,'Np Quality'!A:M,8,FALSE))),"-",VLOOKUP(L2486&amp;"-"&amp;E2486,'Np Quality'!A:M,8,FALSE)))</f>
        <v/>
      </c>
      <c r="R2476" s="283" t="str">
        <f>IF(ISBLANK(L2476),"",IF(OR(ISBLANK(VLOOKUP(L2476&amp;"-"&amp;E2476,'Np Quality'!A:M,9,FALSE)),ISERROR(VLOOKUP(L2476&amp;"-"&amp;E2476,'Np Quality'!A:M,9,FALSE))),"-",VLOOKUP(L2476&amp;"-"&amp;E2476,'Np Quality'!A:M,9,FALSE)))</f>
        <v/>
      </c>
      <c r="S2476" s="150"/>
      <c r="T2476" s="395" t="str">
        <f t="shared" si="260"/>
        <v/>
      </c>
      <c r="U2476" s="395" t="str">
        <f t="shared" si="257"/>
        <v/>
      </c>
      <c r="V2476" s="404"/>
      <c r="W2476" s="282"/>
    </row>
    <row r="2477" spans="1:23">
      <c r="A2477" s="382" t="str">
        <f t="shared" si="258"/>
        <v/>
      </c>
      <c r="B2477" s="383" t="str">
        <f t="shared" si="261"/>
        <v/>
      </c>
      <c r="C2477" s="236"/>
      <c r="D2477" s="282"/>
      <c r="E2477" s="384" t="str">
        <f t="shared" si="259"/>
        <v/>
      </c>
      <c r="F2477" s="388"/>
      <c r="G2477" s="243"/>
      <c r="H2477" s="244"/>
      <c r="I2477" s="243"/>
      <c r="J2477" s="244"/>
      <c r="K2477" s="244"/>
      <c r="L2477" s="244"/>
      <c r="M2477" s="244"/>
      <c r="N2477" s="290"/>
      <c r="O2477" s="391" t="str">
        <f>IF(ISBLANK(L2477),"",IF(OR(ISBLANK(VLOOKUP(L2477&amp;"-"&amp;E2477,'Np Quality'!A:M,6,FALSE)),ISERROR(VLOOKUP(L2477&amp;"-"&amp;E2477,'Np Quality'!A:M,6,FALSE))),"-",VLOOKUP(L2477&amp;"-"&amp;E2477,'Np Quality'!A:M,6,FALSE)))</f>
        <v/>
      </c>
      <c r="P2477" s="391" t="str">
        <f>IF(ISBLANK(L2477),"",IF(OR(ISBLANK(VLOOKUP(L2477&amp;"-"&amp;E2477,'Np Quality'!A:M,7,FALSE)),ISERROR(VLOOKUP(L2477&amp;"-"&amp;E2477,'Np Quality'!A:M,7,FALSE))),"-",VLOOKUP(L2477&amp;"-"&amp;E2477,'Np Quality'!A:M,7,FALSE)))</f>
        <v/>
      </c>
      <c r="Q2477" s="391" t="str">
        <f>IF(ISBLANK(L2477),"",IF(OR(ISBLANK(VLOOKUP(L2477&amp;"-"&amp;E2477,'Np Quality'!A:M,8,FALSE)),ISERROR(VLOOKUP(L2477&amp;"-"&amp;E2477,'Np Quality'!A:M,8,FALSE))),"-",VLOOKUP(L2477&amp;"-"&amp;E2477,'Np Quality'!A:M,8,FALSE)))</f>
        <v/>
      </c>
      <c r="R2477" s="283" t="str">
        <f>IF(ISBLANK(L2487),"",IF(OR(ISBLANK(VLOOKUP(L2487&amp;"-"&amp;E2487,'Np Quality'!A:M,9,FALSE)),ISERROR(VLOOKUP(L2487&amp;"-"&amp;E2487,'Np Quality'!A:M,9,FALSE))),"-",VLOOKUP(L2487&amp;"-"&amp;E2487,'Np Quality'!A:M,9,FALSE)))</f>
        <v/>
      </c>
      <c r="S2477" s="150"/>
      <c r="T2477" s="395" t="str">
        <f t="shared" si="260"/>
        <v/>
      </c>
      <c r="U2477" s="395" t="str">
        <f t="shared" si="257"/>
        <v/>
      </c>
      <c r="V2477" s="404"/>
      <c r="W2477" s="282"/>
    </row>
    <row r="2478" spans="1:23">
      <c r="A2478" s="382" t="str">
        <f t="shared" si="258"/>
        <v/>
      </c>
      <c r="B2478" s="383" t="str">
        <f t="shared" si="261"/>
        <v/>
      </c>
      <c r="C2478" s="236"/>
      <c r="D2478" s="282"/>
      <c r="E2478" s="384" t="str">
        <f t="shared" si="259"/>
        <v/>
      </c>
      <c r="F2478" s="388"/>
      <c r="G2478" s="243"/>
      <c r="H2478" s="244"/>
      <c r="I2478" s="243"/>
      <c r="J2478" s="244"/>
      <c r="K2478" s="244"/>
      <c r="L2478" s="244"/>
      <c r="M2478" s="244"/>
      <c r="N2478" s="290"/>
      <c r="O2478" s="391" t="str">
        <f>IF(ISBLANK(L2478),"",IF(OR(ISBLANK(VLOOKUP(L2478&amp;"-"&amp;E2478,'Np Quality'!A:M,6,FALSE)),ISERROR(VLOOKUP(L2478&amp;"-"&amp;E2478,'Np Quality'!A:M,6,FALSE))),"-",VLOOKUP(L2478&amp;"-"&amp;E2478,'Np Quality'!A:M,6,FALSE)))</f>
        <v/>
      </c>
      <c r="P2478" s="391" t="str">
        <f>IF(ISBLANK(L2478),"",IF(OR(ISBLANK(VLOOKUP(L2478&amp;"-"&amp;E2478,'Np Quality'!A:M,7,FALSE)),ISERROR(VLOOKUP(L2478&amp;"-"&amp;E2478,'Np Quality'!A:M,7,FALSE))),"-",VLOOKUP(L2478&amp;"-"&amp;E2478,'Np Quality'!A:M,7,FALSE)))</f>
        <v/>
      </c>
      <c r="Q2478" s="391" t="str">
        <f>IF(ISBLANK(L2478),"",IF(OR(ISBLANK(VLOOKUP(L2478&amp;"-"&amp;E2478,'Np Quality'!A:M,8,FALSE)),ISERROR(VLOOKUP(L2478&amp;"-"&amp;E2478,'Np Quality'!A:M,8,FALSE))),"-",VLOOKUP(L2478&amp;"-"&amp;E2478,'Np Quality'!A:M,8,FALSE)))</f>
        <v/>
      </c>
      <c r="R2478" s="283" t="str">
        <f>IF(ISBLANK(L2488),"",IF(OR(ISBLANK(VLOOKUP(L2488&amp;"-"&amp;E2488,'Np Quality'!A:M,9,FALSE)),ISERROR(VLOOKUP(L2488&amp;"-"&amp;E2488,'Np Quality'!A:M,9,FALSE))),"-",VLOOKUP(L2488&amp;"-"&amp;E2488,'Np Quality'!A:M,9,FALSE)))</f>
        <v/>
      </c>
      <c r="S2478" s="150"/>
      <c r="T2478" s="395" t="str">
        <f t="shared" si="260"/>
        <v/>
      </c>
      <c r="U2478" s="395" t="str">
        <f t="shared" si="257"/>
        <v/>
      </c>
      <c r="V2478" s="404"/>
      <c r="W2478" s="282"/>
    </row>
    <row r="2479" spans="1:23">
      <c r="A2479" s="382" t="str">
        <f t="shared" si="258"/>
        <v/>
      </c>
      <c r="B2479" s="383" t="str">
        <f t="shared" si="261"/>
        <v/>
      </c>
      <c r="C2479" s="236"/>
      <c r="D2479" s="282"/>
      <c r="E2479" s="384" t="str">
        <f t="shared" si="259"/>
        <v/>
      </c>
      <c r="F2479" s="388"/>
      <c r="G2479" s="243"/>
      <c r="H2479" s="244"/>
      <c r="I2479" s="243"/>
      <c r="J2479" s="244"/>
      <c r="K2479" s="244"/>
      <c r="L2479" s="244"/>
      <c r="M2479" s="244"/>
      <c r="N2479" s="290"/>
      <c r="O2479" s="391" t="str">
        <f>IF(ISBLANK(L2479),"",IF(OR(ISBLANK(VLOOKUP(L2479&amp;"-"&amp;E2479,'Np Quality'!A:M,6,FALSE)),ISERROR(VLOOKUP(L2479&amp;"-"&amp;E2479,'Np Quality'!A:M,6,FALSE))),"-",VLOOKUP(L2479&amp;"-"&amp;E2479,'Np Quality'!A:M,6,FALSE)))</f>
        <v/>
      </c>
      <c r="P2479" s="391" t="str">
        <f>IF(ISBLANK(L2479),"",IF(OR(ISBLANK(VLOOKUP(L2479&amp;"-"&amp;E2479,'Np Quality'!A:M,7,FALSE)),ISERROR(VLOOKUP(L2479&amp;"-"&amp;E2479,'Np Quality'!A:M,7,FALSE))),"-",VLOOKUP(L2479&amp;"-"&amp;E2479,'Np Quality'!A:M,7,FALSE)))</f>
        <v/>
      </c>
      <c r="Q2479" s="391" t="str">
        <f>IF(ISBLANK(L2479),"",IF(OR(ISBLANK(VLOOKUP(L2479&amp;"-"&amp;E2479,'Np Quality'!A:M,8,FALSE)),ISERROR(VLOOKUP(L2479&amp;"-"&amp;E2479,'Np Quality'!A:M,8,FALSE))),"-",VLOOKUP(L2479&amp;"-"&amp;E2479,'Np Quality'!A:M,8,FALSE)))</f>
        <v/>
      </c>
      <c r="R2479" s="283" t="str">
        <f>IF(ISBLANK(L2489),"",IF(OR(ISBLANK(VLOOKUP(L2489&amp;"-"&amp;E2489,'Np Quality'!A:M,9,FALSE)),ISERROR(VLOOKUP(L2489&amp;"-"&amp;E2489,'Np Quality'!A:M,9,FALSE))),"-",VLOOKUP(L2489&amp;"-"&amp;E2489,'Np Quality'!A:M,9,FALSE)))</f>
        <v/>
      </c>
      <c r="S2479" s="150"/>
      <c r="T2479" s="395" t="str">
        <f t="shared" si="260"/>
        <v/>
      </c>
      <c r="U2479" s="395" t="str">
        <f t="shared" si="257"/>
        <v/>
      </c>
      <c r="V2479" s="404"/>
      <c r="W2479" s="282"/>
    </row>
    <row r="2480" spans="1:23">
      <c r="A2480" s="382" t="str">
        <f t="shared" si="258"/>
        <v/>
      </c>
      <c r="B2480" s="383" t="str">
        <f t="shared" si="261"/>
        <v/>
      </c>
      <c r="C2480" s="236"/>
      <c r="D2480" s="282"/>
      <c r="E2480" s="384" t="str">
        <f t="shared" si="259"/>
        <v/>
      </c>
      <c r="F2480" s="388"/>
      <c r="G2480" s="243"/>
      <c r="H2480" s="244"/>
      <c r="I2480" s="243"/>
      <c r="J2480" s="244"/>
      <c r="K2480" s="244"/>
      <c r="L2480" s="244"/>
      <c r="M2480" s="244"/>
      <c r="N2480" s="290"/>
      <c r="O2480" s="391" t="str">
        <f>IF(ISBLANK(L2480),"",IF(OR(ISBLANK(VLOOKUP(L2480&amp;"-"&amp;E2480,'Np Quality'!A:M,6,FALSE)),ISERROR(VLOOKUP(L2480&amp;"-"&amp;E2480,'Np Quality'!A:M,6,FALSE))),"-",VLOOKUP(L2480&amp;"-"&amp;E2480,'Np Quality'!A:M,6,FALSE)))</f>
        <v/>
      </c>
      <c r="P2480" s="391" t="str">
        <f>IF(ISBLANK(L2480),"",IF(OR(ISBLANK(VLOOKUP(L2480&amp;"-"&amp;E2480,'Np Quality'!A:M,7,FALSE)),ISERROR(VLOOKUP(L2480&amp;"-"&amp;E2480,'Np Quality'!A:M,7,FALSE))),"-",VLOOKUP(L2480&amp;"-"&amp;E2480,'Np Quality'!A:M,7,FALSE)))</f>
        <v/>
      </c>
      <c r="Q2480" s="391" t="str">
        <f>IF(ISBLANK(L2480),"",IF(OR(ISBLANK(VLOOKUP(L2480&amp;"-"&amp;E2480,'Np Quality'!A:M,8,FALSE)),ISERROR(VLOOKUP(L2480&amp;"-"&amp;E2480,'Np Quality'!A:M,8,FALSE))),"-",VLOOKUP(L2480&amp;"-"&amp;E2480,'Np Quality'!A:M,8,FALSE)))</f>
        <v/>
      </c>
      <c r="R2480" s="283" t="str">
        <f>IF(ISBLANK(L2490),"",IF(OR(ISBLANK(VLOOKUP(L2490&amp;"-"&amp;E2490,'Np Quality'!A:M,9,FALSE)),ISERROR(VLOOKUP(L2490&amp;"-"&amp;E2490,'Np Quality'!A:M,9,FALSE))),"-",VLOOKUP(L2490&amp;"-"&amp;E2490,'Np Quality'!A:M,9,FALSE)))</f>
        <v/>
      </c>
      <c r="S2480" s="150"/>
      <c r="T2480" s="395" t="str">
        <f t="shared" si="260"/>
        <v/>
      </c>
      <c r="U2480" s="395" t="str">
        <f t="shared" si="257"/>
        <v/>
      </c>
      <c r="V2480" s="404"/>
      <c r="W2480" s="282"/>
    </row>
    <row r="2481" spans="1:23">
      <c r="A2481" s="382" t="str">
        <f t="shared" si="258"/>
        <v/>
      </c>
      <c r="B2481" s="383" t="str">
        <f t="shared" si="261"/>
        <v/>
      </c>
      <c r="C2481" s="236"/>
      <c r="D2481" s="282"/>
      <c r="E2481" s="384" t="str">
        <f t="shared" si="259"/>
        <v/>
      </c>
      <c r="F2481" s="388"/>
      <c r="G2481" s="243"/>
      <c r="H2481" s="244"/>
      <c r="I2481" s="243"/>
      <c r="J2481" s="244"/>
      <c r="K2481" s="244"/>
      <c r="L2481" s="244"/>
      <c r="M2481" s="244"/>
      <c r="N2481" s="290"/>
      <c r="O2481" s="391" t="str">
        <f>IF(ISBLANK(L2481),"",IF(OR(ISBLANK(VLOOKUP(L2481&amp;"-"&amp;E2481,'Np Quality'!A:M,6,FALSE)),ISERROR(VLOOKUP(L2481&amp;"-"&amp;E2481,'Np Quality'!A:M,6,FALSE))),"-",VLOOKUP(L2481&amp;"-"&amp;E2481,'Np Quality'!A:M,6,FALSE)))</f>
        <v/>
      </c>
      <c r="P2481" s="391" t="str">
        <f>IF(ISBLANK(L2481),"",IF(OR(ISBLANK(VLOOKUP(L2481&amp;"-"&amp;E2481,'Np Quality'!A:M,7,FALSE)),ISERROR(VLOOKUP(L2481&amp;"-"&amp;E2481,'Np Quality'!A:M,7,FALSE))),"-",VLOOKUP(L2481&amp;"-"&amp;E2481,'Np Quality'!A:M,7,FALSE)))</f>
        <v/>
      </c>
      <c r="Q2481" s="391" t="str">
        <f>IF(ISBLANK(L2481),"",IF(OR(ISBLANK(VLOOKUP(L2481&amp;"-"&amp;E2481,'Np Quality'!A:M,8,FALSE)),ISERROR(VLOOKUP(L2481&amp;"-"&amp;E2481,'Np Quality'!A:M,8,FALSE))),"-",VLOOKUP(L2481&amp;"-"&amp;E2481,'Np Quality'!A:M,8,FALSE)))</f>
        <v/>
      </c>
      <c r="R2481" s="283" t="str">
        <f>IF(ISBLANK(L2491),"",IF(OR(ISBLANK(VLOOKUP(L2491&amp;"-"&amp;E2491,'Np Quality'!A:M,9,FALSE)),ISERROR(VLOOKUP(L2491&amp;"-"&amp;E2491,'Np Quality'!A:M,9,FALSE))),"-",VLOOKUP(L2491&amp;"-"&amp;E2491,'Np Quality'!A:M,9,FALSE)))</f>
        <v/>
      </c>
      <c r="S2481" s="150"/>
      <c r="T2481" s="395" t="str">
        <f t="shared" si="260"/>
        <v/>
      </c>
      <c r="U2481" s="395" t="str">
        <f t="shared" si="257"/>
        <v/>
      </c>
      <c r="V2481" s="404"/>
      <c r="W2481" s="282"/>
    </row>
    <row r="2482" spans="1:23">
      <c r="A2482" s="382" t="str">
        <f t="shared" si="258"/>
        <v/>
      </c>
      <c r="B2482" s="383" t="str">
        <f t="shared" si="261"/>
        <v/>
      </c>
      <c r="C2482" s="236"/>
      <c r="D2482" s="282"/>
      <c r="E2482" s="384" t="str">
        <f t="shared" si="259"/>
        <v/>
      </c>
      <c r="F2482" s="388"/>
      <c r="G2482" s="243"/>
      <c r="H2482" s="244"/>
      <c r="I2482" s="243"/>
      <c r="J2482" s="244"/>
      <c r="K2482" s="244"/>
      <c r="L2482" s="244"/>
      <c r="M2482" s="244"/>
      <c r="N2482" s="290"/>
      <c r="O2482" s="391" t="str">
        <f>IF(ISBLANK(L2483),"",IF(OR(ISBLANK(VLOOKUP(L2483&amp;"-"&amp;E2483,'Np Quality'!A:M,6,FALSE)),ISERROR(VLOOKUP(L2483&amp;"-"&amp;E2483,'Np Quality'!A:M,6,FALSE))),"-",VLOOKUP(L2483&amp;"-"&amp;E2483,'Np Quality'!A:M,6,FALSE)))</f>
        <v/>
      </c>
      <c r="P2482" s="391" t="str">
        <f>IF(ISBLANK(L2482),"",IF(OR(ISBLANK(VLOOKUP(L2482&amp;"-"&amp;E2482,'Np Quality'!A:M,7,FALSE)),ISERROR(VLOOKUP(L2482&amp;"-"&amp;E2482,'Np Quality'!A:M,7,FALSE))),"-",VLOOKUP(L2482&amp;"-"&amp;E2482,'Np Quality'!A:M,7,FALSE)))</f>
        <v/>
      </c>
      <c r="Q2482" s="391" t="str">
        <f>IF(ISBLANK(L2482),"",IF(OR(ISBLANK(VLOOKUP(L2482&amp;"-"&amp;E2482,'Np Quality'!A:M,8,FALSE)),ISERROR(VLOOKUP(L2482&amp;"-"&amp;E2482,'Np Quality'!A:M,8,FALSE))),"-",VLOOKUP(L2482&amp;"-"&amp;E2482,'Np Quality'!A:M,8,FALSE)))</f>
        <v/>
      </c>
      <c r="R2482" s="283" t="str">
        <f>IF(ISBLANK(L2492),"",IF(OR(ISBLANK(VLOOKUP(L2492&amp;"-"&amp;E2492,'Np Quality'!A:M,9,FALSE)),ISERROR(VLOOKUP(L2492&amp;"-"&amp;E2492,'Np Quality'!A:M,9,FALSE))),"-",VLOOKUP(L2492&amp;"-"&amp;E2492,'Np Quality'!A:M,9,FALSE)))</f>
        <v/>
      </c>
      <c r="S2482" s="150"/>
      <c r="T2482" s="395" t="str">
        <f t="shared" si="260"/>
        <v/>
      </c>
      <c r="U2482" s="395" t="str">
        <f t="shared" si="257"/>
        <v/>
      </c>
      <c r="V2482" s="404"/>
      <c r="W2482" s="282"/>
    </row>
    <row r="2483" spans="1:23">
      <c r="A2483" s="382" t="str">
        <f t="shared" si="258"/>
        <v/>
      </c>
      <c r="B2483" s="383" t="str">
        <f t="shared" si="261"/>
        <v/>
      </c>
      <c r="C2483" s="236"/>
      <c r="D2483" s="282"/>
      <c r="E2483" s="384" t="str">
        <f t="shared" si="259"/>
        <v/>
      </c>
      <c r="F2483" s="388"/>
      <c r="G2483" s="243"/>
      <c r="H2483" s="244"/>
      <c r="I2483" s="243"/>
      <c r="J2483" s="244"/>
      <c r="K2483" s="244"/>
      <c r="L2483" s="244"/>
      <c r="M2483" s="244"/>
      <c r="N2483" s="290"/>
      <c r="O2483" s="391" t="str">
        <f>IF(ISBLANK(L2483),"",IF(OR(ISBLANK(VLOOKUP(L2483&amp;"-"&amp;E2483,'Np Quality'!A:M,6,FALSE)),ISERROR(VLOOKUP(L2483&amp;"-"&amp;E2483,'Np Quality'!A:M,6,FALSE))),"-",VLOOKUP(L2483&amp;"-"&amp;E2483,'Np Quality'!A:M,6,FALSE)))</f>
        <v/>
      </c>
      <c r="P2483" s="391" t="str">
        <f>IF(ISBLANK(L2484),"",IF(OR(ISBLANK(VLOOKUP(L2484&amp;"-"&amp;E2484,'Np Quality'!A:M,7,FALSE)),ISERROR(VLOOKUP(L2484&amp;"-"&amp;E2484,'Np Quality'!A:M,7,FALSE))),"-",VLOOKUP(L2484&amp;"-"&amp;E2484,'Np Quality'!A:M,7,FALSE)))</f>
        <v/>
      </c>
      <c r="Q2483" s="391" t="str">
        <f>IF(ISBLANK(L2483),"",IF(OR(ISBLANK(VLOOKUP(L2483&amp;"-"&amp;E2483,'Np Quality'!A:M,8,FALSE)),ISERROR(VLOOKUP(L2483&amp;"-"&amp;E2483,'Np Quality'!A:M,8,FALSE))),"-",VLOOKUP(L2483&amp;"-"&amp;E2483,'Np Quality'!A:M,8,FALSE)))</f>
        <v/>
      </c>
      <c r="R2483" s="283" t="str">
        <f>IF(ISBLANK(L2493),"",IF(OR(ISBLANK(VLOOKUP(L2493&amp;"-"&amp;E2493,'Np Quality'!A:M,9,FALSE)),ISERROR(VLOOKUP(L2493&amp;"-"&amp;E2493,'Np Quality'!A:M,9,FALSE))),"-",VLOOKUP(L2493&amp;"-"&amp;E2493,'Np Quality'!A:M,9,FALSE)))</f>
        <v/>
      </c>
      <c r="S2483" s="150"/>
      <c r="T2483" s="395" t="str">
        <f t="shared" si="260"/>
        <v/>
      </c>
      <c r="U2483" s="395" t="str">
        <f t="shared" si="257"/>
        <v/>
      </c>
      <c r="V2483" s="404"/>
      <c r="W2483" s="282"/>
    </row>
    <row r="2484" spans="1:23">
      <c r="A2484" s="382" t="str">
        <f t="shared" si="258"/>
        <v/>
      </c>
      <c r="B2484" s="383" t="str">
        <f t="shared" si="261"/>
        <v/>
      </c>
      <c r="C2484" s="236"/>
      <c r="D2484" s="282"/>
      <c r="E2484" s="384" t="str">
        <f t="shared" si="259"/>
        <v/>
      </c>
      <c r="F2484" s="388"/>
      <c r="G2484" s="243"/>
      <c r="H2484" s="244"/>
      <c r="I2484" s="243"/>
      <c r="J2484" s="244"/>
      <c r="K2484" s="244"/>
      <c r="L2484" s="244"/>
      <c r="M2484" s="244"/>
      <c r="N2484" s="290"/>
      <c r="O2484" s="391" t="str">
        <f>IF(ISBLANK(L2484),"",IF(OR(ISBLANK(VLOOKUP(L2484&amp;"-"&amp;E2484,'Np Quality'!A:M,6,FALSE)),ISERROR(VLOOKUP(L2484&amp;"-"&amp;E2484,'Np Quality'!A:M,6,FALSE))),"-",VLOOKUP(L2484&amp;"-"&amp;E2484,'Np Quality'!A:M,6,FALSE)))</f>
        <v/>
      </c>
      <c r="P2484" s="391" t="str">
        <f>IF(ISBLANK(L2484),"",IF(OR(ISBLANK(VLOOKUP(L2484&amp;"-"&amp;E2484,'Np Quality'!A:M,7,FALSE)),ISERROR(VLOOKUP(L2484&amp;"-"&amp;E2484,'Np Quality'!A:M,7,FALSE))),"-",VLOOKUP(L2484&amp;"-"&amp;E2484,'Np Quality'!A:M,7,FALSE)))</f>
        <v/>
      </c>
      <c r="Q2484" s="391" t="str">
        <f>IF(ISBLANK(L2485),"",IF(OR(ISBLANK(VLOOKUP(L2485&amp;"-"&amp;E2485,'Np Quality'!A:M,8,FALSE)),ISERROR(VLOOKUP(L2485&amp;"-"&amp;E2485,'Np Quality'!A:M,8,FALSE))),"-",VLOOKUP(L2485&amp;"-"&amp;E2485,'Np Quality'!A:M,8,FALSE)))</f>
        <v/>
      </c>
      <c r="R2484" s="283" t="str">
        <f>IF(ISBLANK(L2494),"",IF(OR(ISBLANK(VLOOKUP(L2494&amp;"-"&amp;E2494,'Np Quality'!A:M,9,FALSE)),ISERROR(VLOOKUP(L2494&amp;"-"&amp;E2494,'Np Quality'!A:M,9,FALSE))),"-",VLOOKUP(L2494&amp;"-"&amp;E2494,'Np Quality'!A:M,9,FALSE)))</f>
        <v/>
      </c>
      <c r="S2484" s="150"/>
      <c r="T2484" s="395" t="str">
        <f t="shared" si="260"/>
        <v/>
      </c>
      <c r="U2484" s="395" t="str">
        <f t="shared" si="257"/>
        <v/>
      </c>
      <c r="V2484" s="404"/>
      <c r="W2484" s="282"/>
    </row>
    <row r="2485" spans="1:23">
      <c r="A2485" s="382" t="str">
        <f t="shared" si="258"/>
        <v/>
      </c>
      <c r="B2485" s="383" t="str">
        <f t="shared" si="261"/>
        <v/>
      </c>
      <c r="C2485" s="236"/>
      <c r="D2485" s="282"/>
      <c r="E2485" s="384" t="str">
        <f t="shared" si="259"/>
        <v/>
      </c>
      <c r="F2485" s="388"/>
      <c r="G2485" s="243"/>
      <c r="H2485" s="244"/>
      <c r="I2485" s="243"/>
      <c r="J2485" s="244"/>
      <c r="K2485" s="244"/>
      <c r="L2485" s="244"/>
      <c r="M2485" s="244"/>
      <c r="N2485" s="290"/>
      <c r="O2485" s="391" t="str">
        <f>IF(ISBLANK(L2485),"",IF(OR(ISBLANK(VLOOKUP(L2485&amp;"-"&amp;E2485,'Np Quality'!A:M,6,FALSE)),ISERROR(VLOOKUP(L2485&amp;"-"&amp;E2485,'Np Quality'!A:M,6,FALSE))),"-",VLOOKUP(L2485&amp;"-"&amp;E2485,'Np Quality'!A:M,6,FALSE)))</f>
        <v/>
      </c>
      <c r="P2485" s="391" t="str">
        <f>IF(ISBLANK(L2485),"",IF(OR(ISBLANK(VLOOKUP(L2485&amp;"-"&amp;E2485,'Np Quality'!A:M,7,FALSE)),ISERROR(VLOOKUP(L2485&amp;"-"&amp;E2485,'Np Quality'!A:M,7,FALSE))),"-",VLOOKUP(L2485&amp;"-"&amp;E2485,'Np Quality'!A:M,7,FALSE)))</f>
        <v/>
      </c>
      <c r="Q2485" s="391" t="str">
        <f>IF(ISBLANK(L2485),"",IF(OR(ISBLANK(VLOOKUP(L2485&amp;"-"&amp;E2485,'Np Quality'!A:M,8,FALSE)),ISERROR(VLOOKUP(L2485&amp;"-"&amp;E2485,'Np Quality'!A:M,8,FALSE))),"-",VLOOKUP(L2485&amp;"-"&amp;E2485,'Np Quality'!A:M,8,FALSE)))</f>
        <v/>
      </c>
      <c r="R2485" s="283" t="str">
        <f>IF(ISBLANK(L2496),"",IF(OR(ISBLANK(VLOOKUP(L2496&amp;"-"&amp;E2496,'Np Quality'!A:M,9,FALSE)),ISERROR(VLOOKUP(L2496&amp;"-"&amp;E2496,'Np Quality'!A:M,9,FALSE))),"-",VLOOKUP(L2496&amp;"-"&amp;E2496,'Np Quality'!A:M,9,FALSE)))</f>
        <v/>
      </c>
      <c r="S2485" s="150"/>
      <c r="T2485" s="395" t="str">
        <f t="shared" si="260"/>
        <v/>
      </c>
      <c r="U2485" s="395" t="str">
        <f t="shared" si="257"/>
        <v/>
      </c>
      <c r="V2485" s="404"/>
      <c r="W2485" s="282"/>
    </row>
    <row r="2486" spans="1:23">
      <c r="A2486" s="382" t="str">
        <f t="shared" si="258"/>
        <v/>
      </c>
      <c r="B2486" s="383" t="str">
        <f t="shared" si="261"/>
        <v/>
      </c>
      <c r="C2486" s="236"/>
      <c r="D2486" s="282"/>
      <c r="E2486" s="384" t="str">
        <f t="shared" si="259"/>
        <v/>
      </c>
      <c r="F2486" s="388"/>
      <c r="G2486" s="243"/>
      <c r="H2486" s="244"/>
      <c r="I2486" s="243"/>
      <c r="J2486" s="244"/>
      <c r="K2486" s="244"/>
      <c r="L2486" s="244"/>
      <c r="M2486" s="244"/>
      <c r="N2486" s="290"/>
      <c r="O2486" s="391" t="str">
        <f>IF(ISBLANK(L2486),"",IF(OR(ISBLANK(VLOOKUP(L2486&amp;"-"&amp;E2486,'Np Quality'!A:M,6,FALSE)),ISERROR(VLOOKUP(L2486&amp;"-"&amp;E2486,'Np Quality'!A:M,6,FALSE))),"-",VLOOKUP(L2486&amp;"-"&amp;E2486,'Np Quality'!A:M,6,FALSE)))</f>
        <v/>
      </c>
      <c r="P2486" s="391" t="str">
        <f>IF(ISBLANK(L2486),"",IF(OR(ISBLANK(VLOOKUP(L2486&amp;"-"&amp;E2486,'Np Quality'!A:M,7,FALSE)),ISERROR(VLOOKUP(L2486&amp;"-"&amp;E2486,'Np Quality'!A:M,7,FALSE))),"-",VLOOKUP(L2486&amp;"-"&amp;E2486,'Np Quality'!A:M,7,FALSE)))</f>
        <v/>
      </c>
      <c r="Q2486" s="391" t="str">
        <f>IF(ISBLANK(L2486),"",IF(OR(ISBLANK(VLOOKUP(L2486&amp;"-"&amp;E2486,'Np Quality'!A:M,8,FALSE)),ISERROR(VLOOKUP(L2486&amp;"-"&amp;E2486,'Np Quality'!A:M,8,FALSE))),"-",VLOOKUP(L2486&amp;"-"&amp;E2486,'Np Quality'!A:M,8,FALSE)))</f>
        <v/>
      </c>
      <c r="R2486" s="283" t="str">
        <f>IF(ISBLANK(L2496),"",IF(OR(ISBLANK(VLOOKUP(L2496&amp;"-"&amp;E2496,'Np Quality'!A:M,9,FALSE)),ISERROR(VLOOKUP(L2496&amp;"-"&amp;E2496,'Np Quality'!A:M,9,FALSE))),"-",VLOOKUP(L2496&amp;"-"&amp;E2496,'Np Quality'!A:M,9,FALSE)))</f>
        <v/>
      </c>
      <c r="S2486" s="150"/>
      <c r="T2486" s="395" t="str">
        <f t="shared" si="260"/>
        <v/>
      </c>
      <c r="U2486" s="395" t="str">
        <f t="shared" si="257"/>
        <v/>
      </c>
      <c r="V2486" s="404"/>
      <c r="W2486" s="282"/>
    </row>
    <row r="2487" spans="1:23">
      <c r="A2487" s="382" t="str">
        <f t="shared" si="258"/>
        <v/>
      </c>
      <c r="B2487" s="383" t="str">
        <f t="shared" si="261"/>
        <v/>
      </c>
      <c r="C2487" s="236"/>
      <c r="D2487" s="282"/>
      <c r="E2487" s="384" t="str">
        <f t="shared" si="259"/>
        <v/>
      </c>
      <c r="F2487" s="388"/>
      <c r="G2487" s="243"/>
      <c r="H2487" s="244"/>
      <c r="I2487" s="243"/>
      <c r="J2487" s="244"/>
      <c r="K2487" s="244"/>
      <c r="L2487" s="244"/>
      <c r="M2487" s="244"/>
      <c r="N2487" s="290"/>
      <c r="O2487" s="391" t="str">
        <f>IF(ISBLANK(L2487),"",IF(OR(ISBLANK(VLOOKUP(L2487&amp;"-"&amp;E2487,'Np Quality'!A:M,6,FALSE)),ISERROR(VLOOKUP(L2487&amp;"-"&amp;E2487,'Np Quality'!A:M,6,FALSE))),"-",VLOOKUP(L2487&amp;"-"&amp;E2487,'Np Quality'!A:M,6,FALSE)))</f>
        <v/>
      </c>
      <c r="P2487" s="391" t="str">
        <f>IF(ISBLANK(L2487),"",IF(OR(ISBLANK(VLOOKUP(L2487&amp;"-"&amp;E2487,'Np Quality'!A:M,7,FALSE)),ISERROR(VLOOKUP(L2487&amp;"-"&amp;E2487,'Np Quality'!A:M,7,FALSE))),"-",VLOOKUP(L2487&amp;"-"&amp;E2487,'Np Quality'!A:M,7,FALSE)))</f>
        <v/>
      </c>
      <c r="Q2487" s="391" t="str">
        <f>IF(ISBLANK(L2487),"",IF(OR(ISBLANK(VLOOKUP(L2487&amp;"-"&amp;E2487,'Np Quality'!A:M,8,FALSE)),ISERROR(VLOOKUP(L2487&amp;"-"&amp;E2487,'Np Quality'!A:M,8,FALSE))),"-",VLOOKUP(L2487&amp;"-"&amp;E2487,'Np Quality'!A:M,8,FALSE)))</f>
        <v/>
      </c>
      <c r="R2487" s="283" t="str">
        <f>IF(ISBLANK(L2487),"",IF(OR(ISBLANK(VLOOKUP(L2487&amp;"-"&amp;E2487,'Np Quality'!A:M,9,FALSE)),ISERROR(VLOOKUP(L2487&amp;"-"&amp;E2487,'Np Quality'!A:M,9,FALSE))),"-",VLOOKUP(L2487&amp;"-"&amp;E2487,'Np Quality'!A:M,9,FALSE)))</f>
        <v/>
      </c>
      <c r="S2487" s="150"/>
      <c r="T2487" s="395" t="str">
        <f t="shared" si="260"/>
        <v/>
      </c>
      <c r="U2487" s="395" t="str">
        <f t="shared" si="257"/>
        <v/>
      </c>
      <c r="V2487" s="404"/>
      <c r="W2487" s="282"/>
    </row>
    <row r="2488" spans="1:23">
      <c r="A2488" s="382" t="str">
        <f t="shared" si="258"/>
        <v/>
      </c>
      <c r="B2488" s="383" t="str">
        <f t="shared" si="261"/>
        <v/>
      </c>
      <c r="C2488" s="236"/>
      <c r="D2488" s="282"/>
      <c r="E2488" s="384" t="str">
        <f t="shared" si="259"/>
        <v/>
      </c>
      <c r="F2488" s="388"/>
      <c r="G2488" s="243"/>
      <c r="H2488" s="244"/>
      <c r="I2488" s="243"/>
      <c r="J2488" s="244"/>
      <c r="K2488" s="244"/>
      <c r="L2488" s="244"/>
      <c r="M2488" s="244"/>
      <c r="N2488" s="290"/>
      <c r="O2488" s="391" t="str">
        <f>IF(ISBLANK(L2488),"",IF(OR(ISBLANK(VLOOKUP(L2488&amp;"-"&amp;E2488,'Np Quality'!A:M,6,FALSE)),ISERROR(VLOOKUP(L2488&amp;"-"&amp;E2488,'Np Quality'!A:M,6,FALSE))),"-",VLOOKUP(L2488&amp;"-"&amp;E2488,'Np Quality'!A:M,6,FALSE)))</f>
        <v/>
      </c>
      <c r="P2488" s="391" t="str">
        <f>IF(ISBLANK(L2488),"",IF(OR(ISBLANK(VLOOKUP(L2488&amp;"-"&amp;E2488,'Np Quality'!A:M,7,FALSE)),ISERROR(VLOOKUP(L2488&amp;"-"&amp;E2488,'Np Quality'!A:M,7,FALSE))),"-",VLOOKUP(L2488&amp;"-"&amp;E2488,'Np Quality'!A:M,7,FALSE)))</f>
        <v/>
      </c>
      <c r="Q2488" s="391" t="str">
        <f>IF(ISBLANK(L2488),"",IF(OR(ISBLANK(VLOOKUP(L2488&amp;"-"&amp;E2488,'Np Quality'!A:M,8,FALSE)),ISERROR(VLOOKUP(L2488&amp;"-"&amp;E2488,'Np Quality'!A:M,8,FALSE))),"-",VLOOKUP(L2488&amp;"-"&amp;E2488,'Np Quality'!A:M,8,FALSE)))</f>
        <v/>
      </c>
      <c r="R2488" s="283" t="str">
        <f>IF(ISBLANK(L2488),"",IF(OR(ISBLANK(VLOOKUP(L2488&amp;"-"&amp;E2488,'Np Quality'!A:M,9,FALSE)),ISERROR(VLOOKUP(L2488&amp;"-"&amp;E2488,'Np Quality'!A:M,9,FALSE))),"-",VLOOKUP(L2488&amp;"-"&amp;E2488,'Np Quality'!A:M,9,FALSE)))</f>
        <v/>
      </c>
      <c r="S2488" s="150"/>
      <c r="T2488" s="395" t="str">
        <f t="shared" si="260"/>
        <v/>
      </c>
      <c r="U2488" s="395" t="str">
        <f t="shared" si="257"/>
        <v/>
      </c>
      <c r="V2488" s="404"/>
      <c r="W2488" s="282"/>
    </row>
    <row r="2489" spans="1:23">
      <c r="A2489" s="382" t="str">
        <f t="shared" si="258"/>
        <v/>
      </c>
      <c r="B2489" s="383" t="str">
        <f t="shared" si="261"/>
        <v/>
      </c>
      <c r="C2489" s="236"/>
      <c r="D2489" s="282"/>
      <c r="E2489" s="384" t="str">
        <f t="shared" si="259"/>
        <v/>
      </c>
      <c r="F2489" s="388"/>
      <c r="G2489" s="243"/>
      <c r="H2489" s="244"/>
      <c r="I2489" s="243"/>
      <c r="J2489" s="244"/>
      <c r="K2489" s="244"/>
      <c r="L2489" s="244"/>
      <c r="M2489" s="244"/>
      <c r="N2489" s="290"/>
      <c r="O2489" s="391" t="str">
        <f>IF(ISBLANK(L2489),"",IF(OR(ISBLANK(VLOOKUP(L2489&amp;"-"&amp;E2489,'Np Quality'!A:M,6,FALSE)),ISERROR(VLOOKUP(L2489&amp;"-"&amp;E2489,'Np Quality'!A:M,6,FALSE))),"-",VLOOKUP(L2489&amp;"-"&amp;E2489,'Np Quality'!A:M,6,FALSE)))</f>
        <v/>
      </c>
      <c r="P2489" s="391" t="str">
        <f>IF(ISBLANK(L2489),"",IF(OR(ISBLANK(VLOOKUP(L2489&amp;"-"&amp;E2489,'Np Quality'!A:M,7,FALSE)),ISERROR(VLOOKUP(L2489&amp;"-"&amp;E2489,'Np Quality'!A:M,7,FALSE))),"-",VLOOKUP(L2489&amp;"-"&amp;E2489,'Np Quality'!A:M,7,FALSE)))</f>
        <v/>
      </c>
      <c r="Q2489" s="391" t="str">
        <f>IF(ISBLANK(L2489),"",IF(OR(ISBLANK(VLOOKUP(L2489&amp;"-"&amp;E2489,'Np Quality'!A:M,8,FALSE)),ISERROR(VLOOKUP(L2489&amp;"-"&amp;E2489,'Np Quality'!A:M,8,FALSE))),"-",VLOOKUP(L2489&amp;"-"&amp;E2489,'Np Quality'!A:M,8,FALSE)))</f>
        <v/>
      </c>
      <c r="R2489" s="283" t="str">
        <f>IF(ISBLANK(L2489),"",IF(OR(ISBLANK(VLOOKUP(L2489&amp;"-"&amp;E2489,'Np Quality'!A:M,9,FALSE)),ISERROR(VLOOKUP(L2489&amp;"-"&amp;E2489,'Np Quality'!A:M,9,FALSE))),"-",VLOOKUP(L2489&amp;"-"&amp;E2489,'Np Quality'!A:M,9,FALSE)))</f>
        <v/>
      </c>
      <c r="S2489" s="150"/>
      <c r="T2489" s="395" t="str">
        <f t="shared" si="260"/>
        <v/>
      </c>
      <c r="U2489" s="395" t="str">
        <f t="shared" si="257"/>
        <v/>
      </c>
      <c r="V2489" s="404"/>
      <c r="W2489" s="282"/>
    </row>
    <row r="2490" spans="1:23">
      <c r="A2490" s="382" t="str">
        <f t="shared" si="258"/>
        <v/>
      </c>
      <c r="B2490" s="383" t="str">
        <f t="shared" si="261"/>
        <v/>
      </c>
      <c r="C2490" s="236"/>
      <c r="D2490" s="282"/>
      <c r="E2490" s="384" t="str">
        <f t="shared" si="259"/>
        <v/>
      </c>
      <c r="F2490" s="388"/>
      <c r="G2490" s="243"/>
      <c r="H2490" s="244"/>
      <c r="I2490" s="243"/>
      <c r="J2490" s="244"/>
      <c r="K2490" s="244"/>
      <c r="L2490" s="244"/>
      <c r="M2490" s="244"/>
      <c r="N2490" s="290"/>
      <c r="O2490" s="391" t="str">
        <f>IF(ISBLANK(L2490),"",IF(OR(ISBLANK(VLOOKUP(L2490&amp;"-"&amp;E2490,'Np Quality'!A:M,6,FALSE)),ISERROR(VLOOKUP(L2490&amp;"-"&amp;E2490,'Np Quality'!A:M,6,FALSE))),"-",VLOOKUP(L2490&amp;"-"&amp;E2490,'Np Quality'!A:M,6,FALSE)))</f>
        <v/>
      </c>
      <c r="P2490" s="391" t="str">
        <f>IF(ISBLANK(L2490),"",IF(OR(ISBLANK(VLOOKUP(L2490&amp;"-"&amp;E2490,'Np Quality'!A:M,7,FALSE)),ISERROR(VLOOKUP(L2490&amp;"-"&amp;E2490,'Np Quality'!A:M,7,FALSE))),"-",VLOOKUP(L2490&amp;"-"&amp;E2490,'Np Quality'!A:M,7,FALSE)))</f>
        <v/>
      </c>
      <c r="Q2490" s="391" t="str">
        <f>IF(ISBLANK(L2490),"",IF(OR(ISBLANK(VLOOKUP(L2490&amp;"-"&amp;E2490,'Np Quality'!A:M,8,FALSE)),ISERROR(VLOOKUP(L2490&amp;"-"&amp;E2490,'Np Quality'!A:M,8,FALSE))),"-",VLOOKUP(L2490&amp;"-"&amp;E2490,'Np Quality'!A:M,8,FALSE)))</f>
        <v/>
      </c>
      <c r="R2490" s="283" t="str">
        <f>IF(ISBLANK(L2490),"",IF(OR(ISBLANK(VLOOKUP(L2490&amp;"-"&amp;E2490,'Np Quality'!A:M,9,FALSE)),ISERROR(VLOOKUP(L2490&amp;"-"&amp;E2490,'Np Quality'!A:M,9,FALSE))),"-",VLOOKUP(L2490&amp;"-"&amp;E2490,'Np Quality'!A:M,9,FALSE)))</f>
        <v/>
      </c>
      <c r="S2490" s="150"/>
      <c r="T2490" s="395" t="str">
        <f t="shared" si="260"/>
        <v/>
      </c>
      <c r="U2490" s="395" t="str">
        <f t="shared" si="257"/>
        <v/>
      </c>
      <c r="V2490" s="404"/>
      <c r="W2490" s="282"/>
    </row>
    <row r="2491" spans="1:23">
      <c r="A2491" s="382" t="str">
        <f t="shared" si="258"/>
        <v/>
      </c>
      <c r="B2491" s="383" t="str">
        <f t="shared" si="261"/>
        <v/>
      </c>
      <c r="C2491" s="236"/>
      <c r="D2491" s="282"/>
      <c r="E2491" s="384" t="str">
        <f t="shared" si="259"/>
        <v/>
      </c>
      <c r="F2491" s="388"/>
      <c r="G2491" s="243"/>
      <c r="H2491" s="244"/>
      <c r="I2491" s="243"/>
      <c r="J2491" s="244"/>
      <c r="K2491" s="244"/>
      <c r="L2491" s="244"/>
      <c r="M2491" s="244"/>
      <c r="N2491" s="290"/>
      <c r="O2491" s="391" t="str">
        <f>IF(ISBLANK(L2491),"",IF(OR(ISBLANK(VLOOKUP(L2491&amp;"-"&amp;E2491,'Np Quality'!A:M,6,FALSE)),ISERROR(VLOOKUP(L2491&amp;"-"&amp;E2491,'Np Quality'!A:M,6,FALSE))),"-",VLOOKUP(L2491&amp;"-"&amp;E2491,'Np Quality'!A:M,6,FALSE)))</f>
        <v/>
      </c>
      <c r="P2491" s="391" t="str">
        <f>IF(ISBLANK(L2491),"",IF(OR(ISBLANK(VLOOKUP(L2491&amp;"-"&amp;E2491,'Np Quality'!A:M,7,FALSE)),ISERROR(VLOOKUP(L2491&amp;"-"&amp;E2491,'Np Quality'!A:M,7,FALSE))),"-",VLOOKUP(L2491&amp;"-"&amp;E2491,'Np Quality'!A:M,7,FALSE)))</f>
        <v/>
      </c>
      <c r="Q2491" s="391" t="str">
        <f>IF(ISBLANK(L2491),"",IF(OR(ISBLANK(VLOOKUP(L2491&amp;"-"&amp;E2491,'Np Quality'!A:M,8,FALSE)),ISERROR(VLOOKUP(L2491&amp;"-"&amp;E2491,'Np Quality'!A:M,8,FALSE))),"-",VLOOKUP(L2491&amp;"-"&amp;E2491,'Np Quality'!A:M,8,FALSE)))</f>
        <v/>
      </c>
      <c r="R2491" s="283" t="str">
        <f>IF(ISBLANK(L2491),"",IF(OR(ISBLANK(VLOOKUP(L2491&amp;"-"&amp;E2491,'Np Quality'!A:M,9,FALSE)),ISERROR(VLOOKUP(L2491&amp;"-"&amp;E2491,'Np Quality'!A:M,9,FALSE))),"-",VLOOKUP(L2491&amp;"-"&amp;E2491,'Np Quality'!A:M,9,FALSE)))</f>
        <v/>
      </c>
      <c r="S2491" s="150"/>
      <c r="T2491" s="395" t="str">
        <f t="shared" si="260"/>
        <v/>
      </c>
      <c r="U2491" s="395" t="str">
        <f t="shared" si="257"/>
        <v/>
      </c>
      <c r="V2491" s="404"/>
      <c r="W2491" s="282"/>
    </row>
    <row r="2492" spans="1:23">
      <c r="A2492" s="382" t="str">
        <f t="shared" si="258"/>
        <v/>
      </c>
      <c r="B2492" s="383" t="str">
        <f t="shared" si="261"/>
        <v/>
      </c>
      <c r="C2492" s="236"/>
      <c r="D2492" s="282"/>
      <c r="E2492" s="384" t="str">
        <f t="shared" si="259"/>
        <v/>
      </c>
      <c r="F2492" s="388"/>
      <c r="G2492" s="243"/>
      <c r="H2492" s="244"/>
      <c r="I2492" s="243"/>
      <c r="J2492" s="244"/>
      <c r="K2492" s="244"/>
      <c r="L2492" s="244"/>
      <c r="M2492" s="244"/>
      <c r="N2492" s="290"/>
      <c r="O2492" s="391" t="str">
        <f>IF(ISBLANK(L2493),"",IF(OR(ISBLANK(VLOOKUP(L2493&amp;"-"&amp;E2493,'Np Quality'!A:M,6,FALSE)),ISERROR(VLOOKUP(L2493&amp;"-"&amp;E2493,'Np Quality'!A:M,6,FALSE))),"-",VLOOKUP(L2493&amp;"-"&amp;E2493,'Np Quality'!A:M,6,FALSE)))</f>
        <v/>
      </c>
      <c r="P2492" s="391" t="str">
        <f>IF(ISBLANK(L2492),"",IF(OR(ISBLANK(VLOOKUP(L2492&amp;"-"&amp;E2492,'Np Quality'!A:M,7,FALSE)),ISERROR(VLOOKUP(L2492&amp;"-"&amp;E2492,'Np Quality'!A:M,7,FALSE))),"-",VLOOKUP(L2492&amp;"-"&amp;E2492,'Np Quality'!A:M,7,FALSE)))</f>
        <v/>
      </c>
      <c r="Q2492" s="391" t="str">
        <f>IF(ISBLANK(L2492),"",IF(OR(ISBLANK(VLOOKUP(L2492&amp;"-"&amp;E2492,'Np Quality'!A:M,8,FALSE)),ISERROR(VLOOKUP(L2492&amp;"-"&amp;E2492,'Np Quality'!A:M,8,FALSE))),"-",VLOOKUP(L2492&amp;"-"&amp;E2492,'Np Quality'!A:M,8,FALSE)))</f>
        <v/>
      </c>
      <c r="R2492" s="283" t="str">
        <f>IF(ISBLANK(L2492),"",IF(OR(ISBLANK(VLOOKUP(L2492&amp;"-"&amp;E2492,'Np Quality'!A:M,9,FALSE)),ISERROR(VLOOKUP(L2492&amp;"-"&amp;E2492,'Np Quality'!A:M,9,FALSE))),"-",VLOOKUP(L2492&amp;"-"&amp;E2492,'Np Quality'!A:M,9,FALSE)))</f>
        <v/>
      </c>
      <c r="S2492" s="150"/>
      <c r="T2492" s="395" t="str">
        <f t="shared" si="260"/>
        <v/>
      </c>
      <c r="U2492" s="395" t="str">
        <f t="shared" si="257"/>
        <v/>
      </c>
      <c r="V2492" s="404"/>
      <c r="W2492" s="282"/>
    </row>
    <row r="2493" spans="1:23">
      <c r="A2493" s="382" t="str">
        <f t="shared" si="258"/>
        <v/>
      </c>
      <c r="B2493" s="383" t="str">
        <f t="shared" si="261"/>
        <v/>
      </c>
      <c r="C2493" s="236"/>
      <c r="D2493" s="282"/>
      <c r="E2493" s="384" t="str">
        <f t="shared" si="259"/>
        <v/>
      </c>
      <c r="F2493" s="388"/>
      <c r="G2493" s="243"/>
      <c r="H2493" s="244"/>
      <c r="I2493" s="243"/>
      <c r="J2493" s="244"/>
      <c r="K2493" s="244"/>
      <c r="L2493" s="244"/>
      <c r="M2493" s="244"/>
      <c r="N2493" s="290"/>
      <c r="O2493" s="391" t="str">
        <f>IF(ISBLANK(L2493),"",IF(OR(ISBLANK(VLOOKUP(L2493&amp;"-"&amp;E2493,'Np Quality'!A:M,6,FALSE)),ISERROR(VLOOKUP(L2493&amp;"-"&amp;E2493,'Np Quality'!A:M,6,FALSE))),"-",VLOOKUP(L2493&amp;"-"&amp;E2493,'Np Quality'!A:M,6,FALSE)))</f>
        <v/>
      </c>
      <c r="P2493" s="391" t="str">
        <f>IF(ISBLANK(L2494),"",IF(OR(ISBLANK(VLOOKUP(L2494&amp;"-"&amp;E2494,'Np Quality'!A:M,7,FALSE)),ISERROR(VLOOKUP(L2494&amp;"-"&amp;E2494,'Np Quality'!A:M,7,FALSE))),"-",VLOOKUP(L2494&amp;"-"&amp;E2494,'Np Quality'!A:M,7,FALSE)))</f>
        <v/>
      </c>
      <c r="Q2493" s="391" t="str">
        <f>IF(ISBLANK(L2493),"",IF(OR(ISBLANK(VLOOKUP(L2493&amp;"-"&amp;E2493,'Np Quality'!A:M,8,FALSE)),ISERROR(VLOOKUP(L2493&amp;"-"&amp;E2493,'Np Quality'!A:M,8,FALSE))),"-",VLOOKUP(L2493&amp;"-"&amp;E2493,'Np Quality'!A:M,8,FALSE)))</f>
        <v/>
      </c>
      <c r="R2493" s="283" t="str">
        <f>IF(ISBLANK(L2493),"",IF(OR(ISBLANK(VLOOKUP(L2493&amp;"-"&amp;E2493,'Np Quality'!A:M,9,FALSE)),ISERROR(VLOOKUP(L2493&amp;"-"&amp;E2493,'Np Quality'!A:M,9,FALSE))),"-",VLOOKUP(L2493&amp;"-"&amp;E2493,'Np Quality'!A:M,9,FALSE)))</f>
        <v/>
      </c>
      <c r="S2493" s="150"/>
      <c r="T2493" s="395" t="str">
        <f t="shared" si="260"/>
        <v/>
      </c>
      <c r="U2493" s="395" t="str">
        <f t="shared" si="257"/>
        <v/>
      </c>
      <c r="V2493" s="404"/>
      <c r="W2493" s="282"/>
    </row>
    <row r="2494" spans="1:23">
      <c r="A2494" s="382" t="str">
        <f t="shared" si="258"/>
        <v/>
      </c>
      <c r="B2494" s="383" t="str">
        <f t="shared" si="261"/>
        <v/>
      </c>
      <c r="C2494" s="236"/>
      <c r="D2494" s="282"/>
      <c r="E2494" s="384" t="str">
        <f t="shared" si="259"/>
        <v/>
      </c>
      <c r="F2494" s="388"/>
      <c r="G2494" s="243"/>
      <c r="H2494" s="244"/>
      <c r="I2494" s="243"/>
      <c r="J2494" s="244"/>
      <c r="K2494" s="244"/>
      <c r="L2494" s="244"/>
      <c r="M2494" s="244"/>
      <c r="N2494" s="290"/>
      <c r="O2494" s="391" t="str">
        <f>IF(ISBLANK(L2494),"",IF(OR(ISBLANK(VLOOKUP(L2494&amp;"-"&amp;E2494,'Np Quality'!A:M,6,FALSE)),ISERROR(VLOOKUP(L2494&amp;"-"&amp;E2494,'Np Quality'!A:M,6,FALSE))),"-",VLOOKUP(L2494&amp;"-"&amp;E2494,'Np Quality'!A:M,6,FALSE)))</f>
        <v/>
      </c>
      <c r="P2494" s="391" t="str">
        <f>IF(ISBLANK(L2494),"",IF(OR(ISBLANK(VLOOKUP(L2494&amp;"-"&amp;E2494,'Np Quality'!A:M,7,FALSE)),ISERROR(VLOOKUP(L2494&amp;"-"&amp;E2494,'Np Quality'!A:M,7,FALSE))),"-",VLOOKUP(L2494&amp;"-"&amp;E2494,'Np Quality'!A:M,7,FALSE)))</f>
        <v/>
      </c>
      <c r="Q2494" s="391" t="str">
        <f>IF(ISBLANK(L2495),"",IF(OR(ISBLANK(VLOOKUP(L2495&amp;"-"&amp;E2495,'Np Quality'!A:M,8,FALSE)),ISERROR(VLOOKUP(L2495&amp;"-"&amp;E2495,'Np Quality'!A:M,8,FALSE))),"-",VLOOKUP(L2495&amp;"-"&amp;E2495,'Np Quality'!A:M,8,FALSE)))</f>
        <v/>
      </c>
      <c r="R2494" s="283" t="str">
        <f>IF(ISBLANK(L2494),"",IF(OR(ISBLANK(VLOOKUP(L2494&amp;"-"&amp;E2494,'Np Quality'!A:M,9,FALSE)),ISERROR(VLOOKUP(L2494&amp;"-"&amp;E2494,'Np Quality'!A:M,9,FALSE))),"-",VLOOKUP(L2494&amp;"-"&amp;E2494,'Np Quality'!A:M,9,FALSE)))</f>
        <v/>
      </c>
      <c r="S2494" s="150"/>
      <c r="T2494" s="395" t="str">
        <f t="shared" si="260"/>
        <v/>
      </c>
      <c r="U2494" s="395" t="str">
        <f t="shared" si="257"/>
        <v/>
      </c>
      <c r="V2494" s="404"/>
      <c r="W2494" s="282"/>
    </row>
    <row r="2495" spans="1:23">
      <c r="A2495" s="382" t="str">
        <f t="shared" si="258"/>
        <v/>
      </c>
      <c r="B2495" s="383" t="str">
        <f t="shared" si="261"/>
        <v/>
      </c>
      <c r="C2495" s="236"/>
      <c r="D2495" s="282"/>
      <c r="E2495" s="384" t="str">
        <f t="shared" si="259"/>
        <v/>
      </c>
      <c r="F2495" s="388"/>
      <c r="G2495" s="243"/>
      <c r="H2495" s="244"/>
      <c r="I2495" s="243"/>
      <c r="J2495" s="244"/>
      <c r="K2495" s="244"/>
      <c r="L2495" s="244"/>
      <c r="M2495" s="244"/>
      <c r="N2495" s="290"/>
      <c r="O2495" s="391" t="str">
        <f>IF(ISBLANK(L2495),"",IF(OR(ISBLANK(VLOOKUP(L2495&amp;"-"&amp;E2495,'Np Quality'!A:M,6,FALSE)),ISERROR(VLOOKUP(L2495&amp;"-"&amp;E2495,'Np Quality'!A:M,6,FALSE))),"-",VLOOKUP(L2495&amp;"-"&amp;E2495,'Np Quality'!A:M,6,FALSE)))</f>
        <v/>
      </c>
      <c r="P2495" s="391" t="str">
        <f>IF(ISBLANK(L2495),"",IF(OR(ISBLANK(VLOOKUP(L2495&amp;"-"&amp;E2495,'Np Quality'!A:M,7,FALSE)),ISERROR(VLOOKUP(L2495&amp;"-"&amp;E2495,'Np Quality'!A:M,7,FALSE))),"-",VLOOKUP(L2495&amp;"-"&amp;E2495,'Np Quality'!A:M,7,FALSE)))</f>
        <v/>
      </c>
      <c r="Q2495" s="391" t="str">
        <f>IF(ISBLANK(L2495),"",IF(OR(ISBLANK(VLOOKUP(L2495&amp;"-"&amp;E2495,'Np Quality'!A:M,8,FALSE)),ISERROR(VLOOKUP(L2495&amp;"-"&amp;E2495,'Np Quality'!A:M,8,FALSE))),"-",VLOOKUP(L2495&amp;"-"&amp;E2495,'Np Quality'!A:M,8,FALSE)))</f>
        <v/>
      </c>
      <c r="R2495" s="283" t="str">
        <f>IF(ISBLANK(L2496),"",IF(OR(ISBLANK(VLOOKUP(L2496&amp;"-"&amp;E2496,'Np Quality'!A:M,9,FALSE)),ISERROR(VLOOKUP(L2496&amp;"-"&amp;E2496,'Np Quality'!A:M,9,FALSE))),"-",VLOOKUP(L2496&amp;"-"&amp;E2496,'Np Quality'!A:M,9,FALSE)))</f>
        <v/>
      </c>
      <c r="S2495" s="150"/>
      <c r="T2495" s="395" t="str">
        <f t="shared" si="260"/>
        <v/>
      </c>
      <c r="U2495" s="395" t="str">
        <f t="shared" si="257"/>
        <v/>
      </c>
      <c r="V2495" s="404"/>
      <c r="W2495" s="282"/>
    </row>
    <row r="2496" spans="1:23">
      <c r="A2496" s="382" t="str">
        <f t="shared" si="258"/>
        <v/>
      </c>
      <c r="B2496" s="383" t="str">
        <f t="shared" si="261"/>
        <v/>
      </c>
      <c r="C2496" s="236"/>
      <c r="D2496" s="282"/>
      <c r="E2496" s="384" t="str">
        <f t="shared" si="259"/>
        <v/>
      </c>
      <c r="F2496" s="388"/>
      <c r="G2496" s="243"/>
      <c r="H2496" s="244"/>
      <c r="I2496" s="243"/>
      <c r="J2496" s="244"/>
      <c r="K2496" s="244"/>
      <c r="L2496" s="244"/>
      <c r="M2496" s="244"/>
      <c r="N2496" s="290"/>
      <c r="O2496" s="391" t="str">
        <f>IF(ISBLANK(L2496),"",IF(OR(ISBLANK(VLOOKUP(L2496&amp;"-"&amp;E2496,'Np Quality'!A:M,6,FALSE)),ISERROR(VLOOKUP(L2496&amp;"-"&amp;E2496,'Np Quality'!A:M,6,FALSE))),"-",VLOOKUP(L2496&amp;"-"&amp;E2496,'Np Quality'!A:M,6,FALSE)))</f>
        <v/>
      </c>
      <c r="P2496" s="391" t="str">
        <f>IF(ISBLANK(L2496),"",IF(OR(ISBLANK(VLOOKUP(L2496&amp;"-"&amp;E2496,'Np Quality'!A:M,7,FALSE)),ISERROR(VLOOKUP(L2496&amp;"-"&amp;E2496,'Np Quality'!A:M,7,FALSE))),"-",VLOOKUP(L2496&amp;"-"&amp;E2496,'Np Quality'!A:M,7,FALSE)))</f>
        <v/>
      </c>
      <c r="Q2496" s="391" t="str">
        <f>IF(ISBLANK(L2496),"",IF(OR(ISBLANK(VLOOKUP(L2496&amp;"-"&amp;E2496,'Np Quality'!A:M,8,FALSE)),ISERROR(VLOOKUP(L2496&amp;"-"&amp;E2496,'Np Quality'!A:M,8,FALSE))),"-",VLOOKUP(L2496&amp;"-"&amp;E2496,'Np Quality'!A:M,8,FALSE)))</f>
        <v/>
      </c>
      <c r="R2496" s="283" t="str">
        <f>IF(ISBLANK(L2496),"",IF(OR(ISBLANK(VLOOKUP(L2496&amp;"-"&amp;E2496,'Np Quality'!A:M,9,FALSE)),ISERROR(VLOOKUP(L2496&amp;"-"&amp;E2496,'Np Quality'!A:M,9,FALSE))),"-",VLOOKUP(L2496&amp;"-"&amp;E2496,'Np Quality'!A:M,9,FALSE)))</f>
        <v/>
      </c>
      <c r="S2496" s="150"/>
      <c r="T2496" s="395" t="str">
        <f t="shared" si="260"/>
        <v/>
      </c>
      <c r="U2496" s="395" t="str">
        <f t="shared" ref="U2496:U2501" si="262">IF(ISNUMBER(B2496),CHOOSE(B2496,M2496,M2496&amp;","&amp;M2497,M2496&amp;","&amp;M2497&amp;","&amp;M2498,M2496&amp;","&amp;M2497&amp;","&amp;M2498&amp;","&amp;M2499),"")</f>
        <v/>
      </c>
      <c r="V2496" s="404"/>
      <c r="W2496" s="282"/>
    </row>
    <row r="2497" spans="1:23">
      <c r="A2497" s="382" t="str">
        <f t="shared" si="258"/>
        <v/>
      </c>
      <c r="B2497" s="383" t="str">
        <f t="shared" si="261"/>
        <v/>
      </c>
      <c r="C2497" s="236"/>
      <c r="D2497" s="282"/>
      <c r="E2497" s="384" t="str">
        <f t="shared" si="259"/>
        <v/>
      </c>
      <c r="F2497" s="388"/>
      <c r="G2497" s="243"/>
      <c r="H2497" s="244"/>
      <c r="I2497" s="243"/>
      <c r="J2497" s="244"/>
      <c r="K2497" s="244"/>
      <c r="L2497" s="244"/>
      <c r="M2497" s="244"/>
      <c r="N2497" s="290"/>
      <c r="O2497" s="391" t="str">
        <f>IF(ISBLANK(L2597),"",IF(OR(ISBLANK(VLOOKUP(L2597&amp;"-"&amp;E2597,'Np Quality'!A:M,6,FALSE)),ISERROR(VLOOKUP(L2597&amp;"-"&amp;E2597,'Np Quality'!A:M,6,FALSE))),"-",VLOOKUP(L2597&amp;"-"&amp;E2597,'Np Quality'!A:M,6,FALSE)))</f>
        <v/>
      </c>
      <c r="P2497" s="391" t="str">
        <f>IF(ISBLANK(L2497),"",IF(OR(ISBLANK(VLOOKUP(L2497&amp;"-"&amp;E2497,'Np Quality'!A:M,7,FALSE)),ISERROR(VLOOKUP(L2497&amp;"-"&amp;E2497,'Np Quality'!A:M,7,FALSE))),"-",VLOOKUP(L2497&amp;"-"&amp;E2497,'Np Quality'!A:M,7,FALSE)))</f>
        <v/>
      </c>
      <c r="Q2497" s="391" t="str">
        <f>IF(ISBLANK(L2497),"",IF(OR(ISBLANK(VLOOKUP(L2497&amp;"-"&amp;E2497,'Np Quality'!A:M,8,FALSE)),ISERROR(VLOOKUP(L2497&amp;"-"&amp;E2497,'Np Quality'!A:M,8,FALSE))),"-",VLOOKUP(L2497&amp;"-"&amp;E2497,'Np Quality'!A:M,8,FALSE)))</f>
        <v/>
      </c>
      <c r="R2497" s="283" t="str">
        <f>IF(ISBLANK(L2497),"",IF(OR(ISBLANK(VLOOKUP(L2497&amp;"-"&amp;E2497,'Np Quality'!A:M,9,FALSE)),ISERROR(VLOOKUP(L2497&amp;"-"&amp;E2497,'Np Quality'!A:M,9,FALSE))),"-",VLOOKUP(L2497&amp;"-"&amp;E2497,'Np Quality'!A:M,9,FALSE)))</f>
        <v/>
      </c>
      <c r="S2497" s="150"/>
      <c r="T2497" s="395" t="str">
        <f t="shared" si="260"/>
        <v/>
      </c>
      <c r="U2497" s="395" t="str">
        <f t="shared" si="262"/>
        <v/>
      </c>
      <c r="V2497" s="404"/>
      <c r="W2497" s="282"/>
    </row>
    <row r="2498" spans="1:23">
      <c r="A2498" s="382" t="str">
        <f t="shared" si="258"/>
        <v/>
      </c>
      <c r="B2498" s="383" t="str">
        <f t="shared" si="261"/>
        <v/>
      </c>
      <c r="C2498" s="236"/>
      <c r="D2498" s="282"/>
      <c r="E2498" s="384" t="str">
        <f t="shared" si="259"/>
        <v/>
      </c>
      <c r="F2498" s="388"/>
      <c r="G2498" s="243"/>
      <c r="H2498" s="244"/>
      <c r="I2498" s="243"/>
      <c r="J2498" s="244"/>
      <c r="K2498" s="244"/>
      <c r="L2498" s="244"/>
      <c r="M2498" s="244"/>
      <c r="N2498" s="290"/>
      <c r="O2498" s="391" t="str">
        <f>IF(ISBLANK(L2598),"",IF(OR(ISBLANK(VLOOKUP(L2598&amp;"-"&amp;E2598,'Np Quality'!A:M,6,FALSE)),ISERROR(VLOOKUP(L2598&amp;"-"&amp;E2598,'Np Quality'!A:M,6,FALSE))),"-",VLOOKUP(L2598&amp;"-"&amp;E2598,'Np Quality'!A:M,6,FALSE)))</f>
        <v/>
      </c>
      <c r="P2498" s="391" t="str">
        <f>IF(ISBLANK(L2498),"",IF(OR(ISBLANK(VLOOKUP(L2498&amp;"-"&amp;E2498,'Np Quality'!A:M,7,FALSE)),ISERROR(VLOOKUP(L2498&amp;"-"&amp;E2498,'Np Quality'!A:M,7,FALSE))),"-",VLOOKUP(L2498&amp;"-"&amp;E2498,'Np Quality'!A:M,7,FALSE)))</f>
        <v/>
      </c>
      <c r="Q2498" s="391" t="str">
        <f>IF(ISBLANK(L2498),"",IF(OR(ISBLANK(VLOOKUP(L2498&amp;"-"&amp;E2498,'Np Quality'!A:M,8,FALSE)),ISERROR(VLOOKUP(L2498&amp;"-"&amp;E2498,'Np Quality'!A:M,8,FALSE))),"-",VLOOKUP(L2498&amp;"-"&amp;E2498,'Np Quality'!A:M,8,FALSE)))</f>
        <v/>
      </c>
      <c r="R2498" s="283" t="str">
        <f>IF(ISBLANK(L2498),"",IF(OR(ISBLANK(VLOOKUP(L2498&amp;"-"&amp;E2498,'Np Quality'!A:M,9,FALSE)),ISERROR(VLOOKUP(L2498&amp;"-"&amp;E2498,'Np Quality'!A:M,9,FALSE))),"-",VLOOKUP(L2498&amp;"-"&amp;E2498,'Np Quality'!A:M,9,FALSE)))</f>
        <v/>
      </c>
      <c r="S2498" s="150"/>
      <c r="T2498" s="395" t="str">
        <f t="shared" si="260"/>
        <v/>
      </c>
      <c r="U2498" s="395" t="str">
        <f t="shared" si="262"/>
        <v/>
      </c>
      <c r="V2498" s="404"/>
      <c r="W2498" s="282"/>
    </row>
    <row r="2499" spans="1:23">
      <c r="A2499" s="382" t="str">
        <f t="shared" si="258"/>
        <v/>
      </c>
      <c r="B2499" s="383" t="str">
        <f t="shared" si="261"/>
        <v/>
      </c>
      <c r="C2499" s="236"/>
      <c r="D2499" s="282"/>
      <c r="E2499" s="384" t="str">
        <f t="shared" si="259"/>
        <v/>
      </c>
      <c r="F2499" s="388"/>
      <c r="G2499" s="243"/>
      <c r="H2499" s="244"/>
      <c r="I2499" s="243"/>
      <c r="J2499" s="244"/>
      <c r="K2499" s="244"/>
      <c r="L2499" s="244"/>
      <c r="M2499" s="244"/>
      <c r="N2499" s="290"/>
      <c r="O2499" s="391" t="str">
        <f>IF(ISBLANK(L2599),"",IF(OR(ISBLANK(VLOOKUP(L2599&amp;"-"&amp;E2599,'Np Quality'!A:M,6,FALSE)),ISERROR(VLOOKUP(L2599&amp;"-"&amp;E2599,'Np Quality'!A:M,6,FALSE))),"-",VLOOKUP(L2599&amp;"-"&amp;E2599,'Np Quality'!A:M,6,FALSE)))</f>
        <v/>
      </c>
      <c r="P2499" s="391" t="str">
        <f>IF(ISBLANK(L2499),"",IF(OR(ISBLANK(VLOOKUP(L2499&amp;"-"&amp;E2499,'Np Quality'!A:M,7,FALSE)),ISERROR(VLOOKUP(L2499&amp;"-"&amp;E2499,'Np Quality'!A:M,7,FALSE))),"-",VLOOKUP(L2499&amp;"-"&amp;E2499,'Np Quality'!A:M,7,FALSE)))</f>
        <v/>
      </c>
      <c r="Q2499" s="391" t="str">
        <f>IF(ISBLANK(L2499),"",IF(OR(ISBLANK(VLOOKUP(L2499&amp;"-"&amp;E2499,'Np Quality'!A:M,8,FALSE)),ISERROR(VLOOKUP(L2499&amp;"-"&amp;E2499,'Np Quality'!A:M,8,FALSE))),"-",VLOOKUP(L2499&amp;"-"&amp;E2499,'Np Quality'!A:M,8,FALSE)))</f>
        <v/>
      </c>
      <c r="R2499" s="283" t="str">
        <f>IF(ISBLANK(L2499),"",IF(OR(ISBLANK(VLOOKUP(L2499&amp;"-"&amp;E2499,'Np Quality'!A:M,9,FALSE)),ISERROR(VLOOKUP(L2499&amp;"-"&amp;E2499,'Np Quality'!A:M,9,FALSE))),"-",VLOOKUP(L2499&amp;"-"&amp;E2499,'Np Quality'!A:M,9,FALSE)))</f>
        <v/>
      </c>
      <c r="S2499" s="150"/>
      <c r="T2499" s="395" t="str">
        <f t="shared" si="260"/>
        <v/>
      </c>
      <c r="U2499" s="395" t="str">
        <f t="shared" si="262"/>
        <v/>
      </c>
      <c r="V2499" s="404"/>
      <c r="W2499" s="282"/>
    </row>
    <row r="2500" spans="1:23">
      <c r="A2500" s="382" t="str">
        <f t="shared" si="258"/>
        <v/>
      </c>
      <c r="B2500" s="383" t="str">
        <f t="shared" si="261"/>
        <v/>
      </c>
      <c r="C2500" s="236"/>
      <c r="D2500" s="282"/>
      <c r="E2500" s="384" t="str">
        <f t="shared" si="259"/>
        <v/>
      </c>
      <c r="F2500" s="388"/>
      <c r="G2500" s="243"/>
      <c r="H2500" s="244"/>
      <c r="I2500" s="243"/>
      <c r="J2500" s="244"/>
      <c r="K2500" s="244"/>
      <c r="L2500" s="244"/>
      <c r="M2500" s="244"/>
      <c r="N2500" s="290"/>
      <c r="O2500" s="391" t="str">
        <f>IF(ISBLANK(L2600),"",IF(OR(ISBLANK(VLOOKUP(L2600&amp;"-"&amp;E2600,'Np Quality'!A:M,6,FALSE)),ISERROR(VLOOKUP(L2600&amp;"-"&amp;E2600,'Np Quality'!A:M,6,FALSE))),"-",VLOOKUP(L2600&amp;"-"&amp;E2600,'Np Quality'!A:M,6,FALSE)))</f>
        <v/>
      </c>
      <c r="P2500" s="391" t="str">
        <f>IF(ISBLANK(L2500),"",IF(OR(ISBLANK(VLOOKUP(L2500&amp;"-"&amp;E2500,'Np Quality'!A:M,7,FALSE)),ISERROR(VLOOKUP(L2500&amp;"-"&amp;E2500,'Np Quality'!A:M,7,FALSE))),"-",VLOOKUP(L2500&amp;"-"&amp;E2500,'Np Quality'!A:M,7,FALSE)))</f>
        <v/>
      </c>
      <c r="Q2500" s="391" t="str">
        <f>IF(ISBLANK(L2500),"",IF(OR(ISBLANK(VLOOKUP(L2500&amp;"-"&amp;E2500,'Np Quality'!A:M,8,FALSE)),ISERROR(VLOOKUP(L2500&amp;"-"&amp;E2500,'Np Quality'!A:M,8,FALSE))),"-",VLOOKUP(L2500&amp;"-"&amp;E2500,'Np Quality'!A:M,8,FALSE)))</f>
        <v/>
      </c>
      <c r="R2500" s="283" t="str">
        <f>IF(ISBLANK(L2500),"",IF(OR(ISBLANK(VLOOKUP(L2500&amp;"-"&amp;E2500,'Np Quality'!A:M,9,FALSE)),ISERROR(VLOOKUP(L2500&amp;"-"&amp;E2500,'Np Quality'!A:M,9,FALSE))),"-",VLOOKUP(L2500&amp;"-"&amp;E2500,'Np Quality'!A:M,9,FALSE)))</f>
        <v/>
      </c>
      <c r="S2500" s="150"/>
      <c r="T2500" s="395" t="str">
        <f t="shared" si="260"/>
        <v/>
      </c>
      <c r="U2500" s="395" t="str">
        <f t="shared" si="262"/>
        <v/>
      </c>
      <c r="V2500" s="404"/>
      <c r="W2500" s="282"/>
    </row>
    <row r="2501" ht="15" spans="1:23">
      <c r="A2501" s="405" t="str">
        <f t="shared" si="258"/>
        <v/>
      </c>
      <c r="B2501" s="406" t="str">
        <f t="shared" si="261"/>
        <v/>
      </c>
      <c r="C2501" s="407"/>
      <c r="D2501" s="408"/>
      <c r="E2501" s="409" t="str">
        <f t="shared" si="259"/>
        <v/>
      </c>
      <c r="F2501" s="410"/>
      <c r="G2501" s="362"/>
      <c r="H2501" s="363"/>
      <c r="I2501" s="362"/>
      <c r="J2501" s="363"/>
      <c r="K2501" s="363"/>
      <c r="L2501" s="363"/>
      <c r="M2501" s="363"/>
      <c r="N2501" s="366"/>
      <c r="O2501" s="391" t="str">
        <f>IF(ISBLANK(L2601),"",IF(OR(ISBLANK(VLOOKUP(L2601&amp;"-"&amp;E2601,'Np Quality'!A:M,6,FALSE)),ISERROR(VLOOKUP(L2601&amp;"-"&amp;E2601,'Np Quality'!A:M,6,FALSE))),"-",VLOOKUP(L2601&amp;"-"&amp;E2601,'Np Quality'!A:M,6,FALSE)))</f>
        <v/>
      </c>
      <c r="P2501" s="391" t="str">
        <f>IF(ISBLANK(L2501),"",IF(OR(ISBLANK(VLOOKUP(L2501&amp;"-"&amp;E2501,'Np Quality'!A:M,7,FALSE)),ISERROR(VLOOKUP(L2501&amp;"-"&amp;E2501,'Np Quality'!A:M,7,FALSE))),"-",VLOOKUP(L2501&amp;"-"&amp;E2501,'Np Quality'!A:M,7,FALSE)))</f>
        <v/>
      </c>
      <c r="Q2501" s="391" t="str">
        <f>IF(ISBLANK(L2501),"",IF(OR(ISBLANK(VLOOKUP(L2501&amp;"-"&amp;E2501,'Np Quality'!A:M,8,FALSE)),ISERROR(VLOOKUP(L2501&amp;"-"&amp;E2501,'Np Quality'!A:M,8,FALSE))),"-",VLOOKUP(L2501&amp;"-"&amp;E2501,'Np Quality'!A:M,8,FALSE)))</f>
        <v/>
      </c>
      <c r="R2501" s="283" t="str">
        <f>IF(ISBLANK(L2501),"",IF(OR(ISBLANK(VLOOKUP(L2501&amp;"-"&amp;E2501,'Np Quality'!A:M,9,FALSE)),ISERROR(VLOOKUP(L2501&amp;"-"&amp;E2501,'Np Quality'!A:M,9,FALSE))),"-",VLOOKUP(L2501&amp;"-"&amp;E2501,'Np Quality'!A:M,9,FALSE)))</f>
        <v/>
      </c>
      <c r="S2501" s="411"/>
      <c r="T2501" s="412" t="str">
        <f t="shared" si="260"/>
        <v/>
      </c>
      <c r="U2501" s="395" t="str">
        <f t="shared" si="262"/>
        <v/>
      </c>
      <c r="V2501" s="413"/>
      <c r="W2501" s="408"/>
    </row>
    <row r="2502" ht="15"/>
  </sheetData>
  <sheetProtection sort="0" autoFilter="0"/>
  <autoFilter ref="A1:Y2501">
    <extLst/>
  </autoFilter>
  <dataValidations count="8">
    <dataValidation type="list" allowBlank="1" showInputMessage="1" showErrorMessage="1" sqref="H1:H391 H406:H1048576">
      <formula1>List!$J$2:$J$7</formula1>
    </dataValidation>
    <dataValidation type="list" allowBlank="1" showInputMessage="1" showErrorMessage="1" sqref="M396 M2:M391 M401:M402 M405:M1048576">
      <formula1>List!$C$2:$C$3</formula1>
    </dataValidation>
    <dataValidation type="list" allowBlank="1" showInputMessage="1" showErrorMessage="1" sqref="J1:J391 J446:J1048576">
      <formula1>List!$K$2:$K$3</formula1>
    </dataValidation>
    <dataValidation type="list" allowBlank="1" showInputMessage="1" showErrorMessage="1" sqref="C1:C391 C459:C495 C580:C1048576">
      <formula1>List!$A$2:$A$13</formula1>
    </dataValidation>
    <dataValidation type="list" allowBlank="1" showInputMessage="1" showErrorMessage="1" sqref="C496:C579">
      <formula1>[15]List!#REF!</formula1>
    </dataValidation>
    <dataValidation type="list" allowBlank="1" showInputMessage="1" showErrorMessage="1" sqref="C392:C458 H392:H405 M392:M395 M397:M400 M403:M404 J392:K445">
      <formula1>[5]List!#REF!</formula1>
    </dataValidation>
    <dataValidation type="list" allowBlank="1" showInputMessage="1" showErrorMessage="1" sqref="K1:K391 K446:K1048576">
      <formula1>List!$B$2:$B$7</formula1>
    </dataValidation>
    <dataValidation type="list" allowBlank="1" showInputMessage="1" showErrorMessage="1" sqref="L$1:L$1048576">
      <formula1>List!$H$2:$H$5</formula1>
    </dataValidation>
  </dataValidation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</sheetPr>
  <dimension ref="A1:AK2001"/>
  <sheetViews>
    <sheetView zoomScale="80" zoomScaleNormal="80" workbookViewId="0">
      <pane ySplit="1" topLeftCell="A545" activePane="bottomLeft" state="frozen"/>
      <selection/>
      <selection pane="bottomLeft" activeCell="E584" sqref="E584"/>
    </sheetView>
  </sheetViews>
  <sheetFormatPr defaultColWidth="9.14285714285714" defaultRowHeight="14.25"/>
  <cols>
    <col min="1" max="1" width="14.8571428571429" style="257" customWidth="1"/>
    <col min="2" max="3" width="14.4285714285714" style="258" customWidth="1"/>
    <col min="4" max="4" width="15.4285714285714" style="259" customWidth="1"/>
    <col min="5" max="5" width="10.1428571428571" style="260" customWidth="1"/>
    <col min="6" max="6" width="9.28571428571429" style="258" customWidth="1"/>
    <col min="7" max="7" width="12" style="260" customWidth="1"/>
    <col min="8" max="8" width="11.2857142857143" style="261" customWidth="1"/>
    <col min="9" max="9" width="13.5714285714286" style="262" customWidth="1"/>
    <col min="10" max="10" width="11.2857142857143" style="261" customWidth="1"/>
    <col min="11" max="12" width="12" style="260" customWidth="1"/>
    <col min="13" max="13" width="11.2857142857143" style="261" customWidth="1"/>
    <col min="14" max="14" width="11.2857142857143" style="263" customWidth="1"/>
    <col min="15" max="15" width="11.2857142857143" style="264" customWidth="1"/>
    <col min="16" max="16" width="11.2857142857143" style="265" customWidth="1"/>
    <col min="17" max="17" width="11.2857142857143" style="266" customWidth="1"/>
    <col min="18" max="21" width="10.7142857142857" style="267" customWidth="1"/>
    <col min="22" max="22" width="13.7142857142857" style="258" customWidth="1"/>
    <col min="23" max="23" width="13.7142857142857" style="268" customWidth="1"/>
    <col min="24" max="24" width="14.4285714285714" style="269" customWidth="1"/>
    <col min="25" max="25" width="14.4285714285714" style="270" customWidth="1"/>
    <col min="26" max="26" width="14.4285714285714" style="271" customWidth="1"/>
    <col min="27" max="27" width="14.4285714285714" style="272" customWidth="1"/>
    <col min="28" max="29" width="13.7142857142857" style="258" customWidth="1"/>
    <col min="30" max="30" width="20" style="258" customWidth="1"/>
    <col min="31" max="31" width="13.7142857142857" style="258" customWidth="1"/>
    <col min="32" max="32" width="13.7142857142857" style="264" customWidth="1"/>
    <col min="33" max="35" width="13.7142857142857" style="258" customWidth="1"/>
    <col min="36" max="36" width="29.1428571428571" style="258" customWidth="1"/>
    <col min="37" max="37" width="23.1428571428571" style="258" customWidth="1"/>
    <col min="38" max="16384" width="9.14285714285714" style="258"/>
  </cols>
  <sheetData>
    <row r="1" ht="46.5" spans="1:37">
      <c r="A1" s="273" t="s">
        <v>349</v>
      </c>
      <c r="B1" s="274" t="s">
        <v>115</v>
      </c>
      <c r="C1" s="275" t="s">
        <v>366</v>
      </c>
      <c r="D1" s="276" t="s">
        <v>367</v>
      </c>
      <c r="E1" s="277" t="s">
        <v>354</v>
      </c>
      <c r="F1" s="278" t="s">
        <v>45</v>
      </c>
      <c r="G1" s="277" t="s">
        <v>40</v>
      </c>
      <c r="H1" s="279" t="s">
        <v>368</v>
      </c>
      <c r="I1" s="275" t="s">
        <v>117</v>
      </c>
      <c r="J1" s="279" t="s">
        <v>369</v>
      </c>
      <c r="K1" s="284" t="s">
        <v>370</v>
      </c>
      <c r="L1" s="284" t="s">
        <v>371</v>
      </c>
      <c r="M1" s="285" t="s">
        <v>372</v>
      </c>
      <c r="N1" s="286" t="s">
        <v>373</v>
      </c>
      <c r="O1" s="287" t="s">
        <v>374</v>
      </c>
      <c r="P1" s="288" t="s">
        <v>375</v>
      </c>
      <c r="Q1" s="295" t="s">
        <v>34</v>
      </c>
      <c r="R1" s="296" t="s">
        <v>37</v>
      </c>
      <c r="S1" s="296" t="s">
        <v>376</v>
      </c>
      <c r="T1" s="296" t="s">
        <v>39</v>
      </c>
      <c r="U1" s="296" t="s">
        <v>377</v>
      </c>
      <c r="V1" s="297" t="s">
        <v>378</v>
      </c>
      <c r="W1" s="298" t="s">
        <v>379</v>
      </c>
      <c r="X1" s="299" t="s">
        <v>380</v>
      </c>
      <c r="Y1" s="305" t="s">
        <v>373</v>
      </c>
      <c r="Z1" s="306" t="s">
        <v>381</v>
      </c>
      <c r="AA1" s="307" t="s">
        <v>382</v>
      </c>
      <c r="AB1" s="308" t="s">
        <v>383</v>
      </c>
      <c r="AC1" s="309" t="s">
        <v>373</v>
      </c>
      <c r="AD1" s="310" t="s">
        <v>384</v>
      </c>
      <c r="AE1" s="311" t="s">
        <v>385</v>
      </c>
      <c r="AF1" s="312" t="s">
        <v>386</v>
      </c>
      <c r="AG1" s="327" t="s">
        <v>387</v>
      </c>
      <c r="AH1" s="328" t="s">
        <v>388</v>
      </c>
      <c r="AI1" s="327" t="s">
        <v>389</v>
      </c>
      <c r="AJ1" s="329" t="s">
        <v>357</v>
      </c>
      <c r="AK1" s="330" t="s">
        <v>390</v>
      </c>
    </row>
    <row r="2" spans="1:37">
      <c r="A2" s="280" t="str">
        <f>IF(ISBLANK(F2),"",F2&amp;"-"&amp;IF(OR(LEN(G2)=1,LEN(G2)=4),"0"&amp;G2,G2)&amp;"-"&amp;IF(OR(LEN(E2)=1,LEN(E2)=4),"0"&amp;E2,E2))</f>
        <v>C1-01-01</v>
      </c>
      <c r="B2" s="281" t="s">
        <v>43</v>
      </c>
      <c r="C2" s="282">
        <v>45683</v>
      </c>
      <c r="D2" s="282">
        <v>45690</v>
      </c>
      <c r="E2" s="243">
        <v>1</v>
      </c>
      <c r="F2" s="244" t="s">
        <v>187</v>
      </c>
      <c r="G2" s="243">
        <v>1</v>
      </c>
      <c r="H2" s="283" t="str">
        <f>IF(ISBLANK(F2),"",IFERROR(VLOOKUP(A2,'Np PL4 Stock'!$A:$U,20,FALSE),""))</f>
        <v>PD-MA1</v>
      </c>
      <c r="I2" s="262" t="s">
        <v>199</v>
      </c>
      <c r="J2" s="283">
        <f>IF(ISBLANK(F2),"",VLOOKUP(LEFT(A2,5),Unit!A:B,2,FALSE))</f>
        <v>20</v>
      </c>
      <c r="K2" s="289">
        <v>2.1</v>
      </c>
      <c r="L2" s="290">
        <v>1</v>
      </c>
      <c r="M2" s="291">
        <f>IFERROR((K2/J2*1000),"")</f>
        <v>105</v>
      </c>
      <c r="N2" s="292">
        <f>IF(ISBLANK(D2),"",IFERROR(IF(VLOOKUP(A2,'Np PL4 Stock'!A:J,10,FALSE)="Np4",D2-VLOOKUP(A2,'Np PL4 Stock'!A:E,5,FALSE),D2-1-VLOOKUP(A2,'Np PL4 Stock'!A:E,5,FALSE)),""))</f>
        <v>7</v>
      </c>
      <c r="O2" s="293">
        <v>1</v>
      </c>
      <c r="P2" s="290">
        <v>5.776</v>
      </c>
      <c r="Q2" s="300">
        <v>0.0584</v>
      </c>
      <c r="R2" s="301" t="s">
        <v>32</v>
      </c>
      <c r="S2" s="301" t="s">
        <v>32</v>
      </c>
      <c r="T2" s="301" t="s">
        <v>32</v>
      </c>
      <c r="U2" s="301" t="s">
        <v>32</v>
      </c>
      <c r="V2" s="302">
        <v>0</v>
      </c>
      <c r="W2" s="303">
        <v>0.01</v>
      </c>
      <c r="X2" s="304">
        <v>45693</v>
      </c>
      <c r="Y2" s="313">
        <f>IF(ISBLANK(X2),"",IFERROR(IF(VLOOKUP(A2,'Np PL4 Stock'!A:J,10,FALSE)="Np4",X2-VLOOKUP(A2,'Np PL4 Stock'!A:E,5,FALSE),X2-1-VLOOKUP(A2,'Np PL4 Stock'!A:E,5,FALSE)),""))</f>
        <v>10</v>
      </c>
      <c r="Z2" s="314">
        <v>7.359</v>
      </c>
      <c r="AA2" s="315">
        <v>0.0575</v>
      </c>
      <c r="AB2" s="316">
        <v>45696</v>
      </c>
      <c r="AC2" s="317">
        <f>IF(ISBLANK(AB2),"",IFERROR(IF(VLOOKUP(A2,'Np PL4 Stock'!A:J,10,FALSE)="Np4",AB2-VLOOKUP(A2,'Np PL4 Stock'!A:E,5,FALSE),AB2-1-VLOOKUP(A2,'Np PL4 Stock'!A:E,5,FALSE)),""))</f>
        <v>13</v>
      </c>
      <c r="AD2" s="318">
        <v>8.769</v>
      </c>
      <c r="AE2" s="319">
        <v>0.0793</v>
      </c>
      <c r="AF2" s="320">
        <v>98</v>
      </c>
      <c r="AG2" s="331">
        <v>0</v>
      </c>
      <c r="AH2" s="332">
        <v>0</v>
      </c>
      <c r="AI2" s="333">
        <v>234</v>
      </c>
      <c r="AJ2" s="326"/>
      <c r="AK2" s="334"/>
    </row>
    <row r="3" spans="1:37">
      <c r="A3" s="280" t="str">
        <f t="shared" ref="A3:A66" si="0">IF(ISBLANK(F3),"",F3&amp;"-"&amp;IF(OR(LEN(G3)=1,LEN(G3)=4),"0"&amp;G3,G3)&amp;"-"&amp;IF(OR(LEN(E3)=1,LEN(E3)=4),"0"&amp;E3,E3))</f>
        <v>C1-02-01</v>
      </c>
      <c r="B3" s="281" t="s">
        <v>43</v>
      </c>
      <c r="C3" s="282">
        <v>45683</v>
      </c>
      <c r="D3" s="282">
        <v>45690</v>
      </c>
      <c r="E3" s="243">
        <v>1</v>
      </c>
      <c r="F3" s="244" t="s">
        <v>187</v>
      </c>
      <c r="G3" s="243">
        <v>2</v>
      </c>
      <c r="H3" s="283" t="str">
        <f>IF(ISBLANK(F3),"",IFERROR(VLOOKUP(A3,'Np PL4 Stock'!$A:$U,20,FALSE),""))</f>
        <v>PD-MA1</v>
      </c>
      <c r="I3" s="262" t="s">
        <v>199</v>
      </c>
      <c r="J3" s="283">
        <f>IF(ISBLANK(F3),"",VLOOKUP(LEFT(A3,5),Unit!A:B,2,FALSE))</f>
        <v>20</v>
      </c>
      <c r="K3" s="289">
        <v>2.09</v>
      </c>
      <c r="L3" s="290">
        <v>1</v>
      </c>
      <c r="M3" s="291">
        <f t="shared" ref="M3:M66" si="1">IFERROR((K3/J3*1000),"")</f>
        <v>104.5</v>
      </c>
      <c r="N3" s="292">
        <f>IF(ISBLANK(D3),"",IFERROR(IF(VLOOKUP(A3,'Np PL4 Stock'!A:J,10,FALSE)="Np4",D3-VLOOKUP(A3,'Np PL4 Stock'!A:E,5,FALSE),D3-1-VLOOKUP(A3,'Np PL4 Stock'!A:E,5,FALSE)),""))</f>
        <v>7</v>
      </c>
      <c r="O3" s="293">
        <v>0.99</v>
      </c>
      <c r="P3" s="290">
        <v>5.741</v>
      </c>
      <c r="Q3" s="300">
        <v>0.0519</v>
      </c>
      <c r="R3" s="301" t="s">
        <v>32</v>
      </c>
      <c r="S3" s="301" t="s">
        <v>32</v>
      </c>
      <c r="T3" s="301" t="s">
        <v>32</v>
      </c>
      <c r="U3" s="301" t="s">
        <v>32</v>
      </c>
      <c r="V3" s="302">
        <v>0.01</v>
      </c>
      <c r="W3" s="303">
        <v>0</v>
      </c>
      <c r="X3" s="304">
        <v>45693</v>
      </c>
      <c r="Y3" s="313">
        <f>IF(ISBLANK(X3),"",IFERROR(IF(VLOOKUP(A3,'Np PL4 Stock'!A:J,10,FALSE)="Np4",X3-VLOOKUP(A3,'Np PL4 Stock'!A:E,5,FALSE),X3-1-VLOOKUP(A3,'Np PL4 Stock'!A:E,5,FALSE)),""))</f>
        <v>10</v>
      </c>
      <c r="Z3" s="314">
        <v>7.421</v>
      </c>
      <c r="AA3" s="315">
        <v>0.0647</v>
      </c>
      <c r="AB3" s="316">
        <v>45696</v>
      </c>
      <c r="AC3" s="317">
        <f>IF(ISBLANK(AB3),"",IFERROR(IF(VLOOKUP(A3,'Np PL4 Stock'!A:J,10,FALSE)="Np4",AB3-VLOOKUP(A3,'Np PL4 Stock'!A:E,5,FALSE),AB3-1-VLOOKUP(A3,'Np PL4 Stock'!A:E,5,FALSE)),""))</f>
        <v>13</v>
      </c>
      <c r="AD3" s="294">
        <v>8.961</v>
      </c>
      <c r="AE3" s="300">
        <v>0.0812</v>
      </c>
      <c r="AF3" s="320">
        <v>100</v>
      </c>
      <c r="AG3" s="331">
        <v>0</v>
      </c>
      <c r="AH3" s="332">
        <v>0</v>
      </c>
      <c r="AI3" s="333">
        <v>205</v>
      </c>
      <c r="AJ3" s="326"/>
      <c r="AK3" s="334"/>
    </row>
    <row r="4" spans="1:37">
      <c r="A4" s="280" t="str">
        <f t="shared" si="0"/>
        <v>C1-03-01</v>
      </c>
      <c r="B4" s="281" t="s">
        <v>43</v>
      </c>
      <c r="C4" s="282">
        <v>45683</v>
      </c>
      <c r="D4" s="282">
        <v>45690</v>
      </c>
      <c r="E4" s="243">
        <v>1</v>
      </c>
      <c r="F4" s="244" t="s">
        <v>187</v>
      </c>
      <c r="G4" s="243">
        <v>3</v>
      </c>
      <c r="H4" s="283" t="str">
        <f>IF(ISBLANK(F4),"",IFERROR(VLOOKUP(A4,'Np PL4 Stock'!$A:$U,20,FALSE),""))</f>
        <v>PD-MA1</v>
      </c>
      <c r="I4" s="262" t="s">
        <v>199</v>
      </c>
      <c r="J4" s="283">
        <f>IF(ISBLANK(F4),"",VLOOKUP(LEFT(A4,5),Unit!A:B,2,FALSE))</f>
        <v>20</v>
      </c>
      <c r="K4" s="289">
        <v>2.09</v>
      </c>
      <c r="L4" s="290">
        <v>1</v>
      </c>
      <c r="M4" s="291">
        <f t="shared" si="1"/>
        <v>104.5</v>
      </c>
      <c r="N4" s="292">
        <f>IF(ISBLANK(D4),"",IFERROR(IF(VLOOKUP(A4,'Np PL4 Stock'!A:J,10,FALSE)="Np4",D4-VLOOKUP(A4,'Np PL4 Stock'!A:E,5,FALSE),D4-1-VLOOKUP(A4,'Np PL4 Stock'!A:E,5,FALSE)),""))</f>
        <v>7</v>
      </c>
      <c r="O4" s="293">
        <v>1</v>
      </c>
      <c r="P4" s="290">
        <v>5.663</v>
      </c>
      <c r="Q4" s="300">
        <v>0.0533</v>
      </c>
      <c r="R4" s="301" t="s">
        <v>32</v>
      </c>
      <c r="S4" s="301" t="s">
        <v>32</v>
      </c>
      <c r="T4" s="301" t="s">
        <v>32</v>
      </c>
      <c r="U4" s="301" t="s">
        <v>32</v>
      </c>
      <c r="V4" s="302">
        <v>0</v>
      </c>
      <c r="W4" s="303">
        <v>0</v>
      </c>
      <c r="X4" s="304">
        <v>45693</v>
      </c>
      <c r="Y4" s="313">
        <f>IF(ISBLANK(X4),"",IFERROR(IF(VLOOKUP(A4,'Np PL4 Stock'!A:J,10,FALSE)="Np4",X4-VLOOKUP(A4,'Np PL4 Stock'!A:E,5,FALSE),X4-1-VLOOKUP(A4,'Np PL4 Stock'!A:E,5,FALSE)),""))</f>
        <v>10</v>
      </c>
      <c r="Z4" s="314">
        <v>7.48</v>
      </c>
      <c r="AA4" s="315">
        <v>0.0463</v>
      </c>
      <c r="AB4" s="316">
        <v>45696</v>
      </c>
      <c r="AC4" s="317">
        <f>IF(ISBLANK(AB4),"",IFERROR(IF(VLOOKUP(A4,'Np PL4 Stock'!A:J,10,FALSE)="Np4",AB4-VLOOKUP(A4,'Np PL4 Stock'!A:E,5,FALSE),AB4-1-VLOOKUP(A4,'Np PL4 Stock'!A:E,5,FALSE)),""))</f>
        <v>13</v>
      </c>
      <c r="AD4" s="294">
        <v>8.826</v>
      </c>
      <c r="AE4" s="300">
        <v>0.0739</v>
      </c>
      <c r="AF4" s="320">
        <v>100</v>
      </c>
      <c r="AG4" s="331">
        <v>0</v>
      </c>
      <c r="AH4" s="332">
        <v>0</v>
      </c>
      <c r="AI4" s="333">
        <v>213</v>
      </c>
      <c r="AJ4" s="326"/>
      <c r="AK4" s="334"/>
    </row>
    <row r="5" spans="1:37">
      <c r="A5" s="280" t="str">
        <f t="shared" si="0"/>
        <v>C1-04-01</v>
      </c>
      <c r="B5" s="281" t="s">
        <v>43</v>
      </c>
      <c r="C5" s="282">
        <v>45683</v>
      </c>
      <c r="D5" s="282">
        <v>45690</v>
      </c>
      <c r="E5" s="243">
        <v>1</v>
      </c>
      <c r="F5" s="244" t="s">
        <v>187</v>
      </c>
      <c r="G5" s="243">
        <v>4</v>
      </c>
      <c r="H5" s="283" t="str">
        <f>IF(ISBLANK(F5),"",IFERROR(VLOOKUP(A5,'Np PL4 Stock'!$A:$U,20,FALSE),""))</f>
        <v>PD-MA1</v>
      </c>
      <c r="I5" s="262" t="s">
        <v>199</v>
      </c>
      <c r="J5" s="283">
        <f>IF(ISBLANK(F5),"",VLOOKUP(LEFT(A5,5),Unit!A:B,2,FALSE))</f>
        <v>20</v>
      </c>
      <c r="K5" s="289">
        <v>2.09</v>
      </c>
      <c r="L5" s="290">
        <v>1</v>
      </c>
      <c r="M5" s="291">
        <f t="shared" si="1"/>
        <v>104.5</v>
      </c>
      <c r="N5" s="292">
        <f>IF(ISBLANK(D5),"",IFERROR(IF(VLOOKUP(A5,'Np PL4 Stock'!A:J,10,FALSE)="Np4",D5-VLOOKUP(A5,'Np PL4 Stock'!A:E,5,FALSE),D5-1-VLOOKUP(A5,'Np PL4 Stock'!A:E,5,FALSE)),""))</f>
        <v>7</v>
      </c>
      <c r="O5" s="293">
        <v>0.98</v>
      </c>
      <c r="P5" s="290">
        <v>5.71</v>
      </c>
      <c r="Q5" s="300">
        <v>0.0568</v>
      </c>
      <c r="R5" s="301" t="s">
        <v>32</v>
      </c>
      <c r="S5" s="301" t="s">
        <v>32</v>
      </c>
      <c r="T5" s="301" t="s">
        <v>32</v>
      </c>
      <c r="U5" s="301" t="s">
        <v>32</v>
      </c>
      <c r="V5" s="302">
        <v>0</v>
      </c>
      <c r="W5" s="303">
        <v>0</v>
      </c>
      <c r="X5" s="304">
        <v>45693</v>
      </c>
      <c r="Y5" s="313">
        <f>IF(ISBLANK(X5),"",IFERROR(IF(VLOOKUP(A5,'Np PL4 Stock'!A:J,10,FALSE)="Np4",X5-VLOOKUP(A5,'Np PL4 Stock'!A:E,5,FALSE),X5-1-VLOOKUP(A5,'Np PL4 Stock'!A:E,5,FALSE)),""))</f>
        <v>10</v>
      </c>
      <c r="Z5" s="314">
        <v>7.431</v>
      </c>
      <c r="AA5" s="315">
        <v>0.0613</v>
      </c>
      <c r="AB5" s="316">
        <v>45696</v>
      </c>
      <c r="AC5" s="317">
        <f>IF(ISBLANK(AB5),"",IFERROR(IF(VLOOKUP(A5,'Np PL4 Stock'!A:J,10,FALSE)="Np4",AB5-VLOOKUP(A5,'Np PL4 Stock'!A:E,5,FALSE),AB5-1-VLOOKUP(A5,'Np PL4 Stock'!A:E,5,FALSE)),""))</f>
        <v>13</v>
      </c>
      <c r="AD5" s="294">
        <v>8.769</v>
      </c>
      <c r="AE5" s="300">
        <v>0.085</v>
      </c>
      <c r="AF5" s="244">
        <v>100</v>
      </c>
      <c r="AG5" s="331">
        <v>0</v>
      </c>
      <c r="AH5" s="332">
        <v>0</v>
      </c>
      <c r="AI5" s="333">
        <v>234</v>
      </c>
      <c r="AJ5" s="326"/>
      <c r="AK5" s="334"/>
    </row>
    <row r="6" spans="1:37">
      <c r="A6" s="280" t="str">
        <f t="shared" si="0"/>
        <v>C1-05-01</v>
      </c>
      <c r="B6" s="281" t="s">
        <v>43</v>
      </c>
      <c r="C6" s="282">
        <v>45684</v>
      </c>
      <c r="D6" s="282">
        <v>45691</v>
      </c>
      <c r="E6" s="243">
        <v>1</v>
      </c>
      <c r="F6" s="244" t="s">
        <v>187</v>
      </c>
      <c r="G6" s="243">
        <v>5</v>
      </c>
      <c r="H6" s="283" t="str">
        <f>IF(ISBLANK(F6),"",IFERROR(VLOOKUP(A6,'Np PL4 Stock'!$A:$U,20,FALSE),""))</f>
        <v>PD-MA1</v>
      </c>
      <c r="I6" s="262" t="s">
        <v>199</v>
      </c>
      <c r="J6" s="283">
        <f>IF(ISBLANK(F6),"",VLOOKUP(LEFT(A6,5),Unit!A:B,2,FALSE))</f>
        <v>20</v>
      </c>
      <c r="K6" s="289">
        <v>2.0935</v>
      </c>
      <c r="L6" s="290">
        <v>1</v>
      </c>
      <c r="M6" s="291">
        <f t="shared" si="1"/>
        <v>104.675</v>
      </c>
      <c r="N6" s="292">
        <f>IF(ISBLANK(D6),"",IFERROR(IF(VLOOKUP(A6,'Np PL4 Stock'!A:J,10,FALSE)="Np4",D6-VLOOKUP(A6,'Np PL4 Stock'!A:E,5,FALSE),D6-1-VLOOKUP(A6,'Np PL4 Stock'!A:E,5,FALSE)),""))</f>
        <v>7</v>
      </c>
      <c r="O6" s="293">
        <v>0.98</v>
      </c>
      <c r="P6" s="290">
        <v>5.881</v>
      </c>
      <c r="Q6" s="300">
        <v>0.0595</v>
      </c>
      <c r="R6" s="301" t="s">
        <v>32</v>
      </c>
      <c r="S6" s="301" t="s">
        <v>32</v>
      </c>
      <c r="T6" s="301" t="s">
        <v>32</v>
      </c>
      <c r="U6" s="301" t="s">
        <v>32</v>
      </c>
      <c r="V6" s="302">
        <v>0</v>
      </c>
      <c r="W6" s="303">
        <v>0</v>
      </c>
      <c r="X6" s="304">
        <v>45694</v>
      </c>
      <c r="Y6" s="313">
        <f>IF(ISBLANK(X6),"",IFERROR(IF(VLOOKUP(A6,'Np PL4 Stock'!A:J,10,FALSE)="Np4",X6-VLOOKUP(A6,'Np PL4 Stock'!A:E,5,FALSE),X6-1-VLOOKUP(A6,'Np PL4 Stock'!A:E,5,FALSE)),""))</f>
        <v>10</v>
      </c>
      <c r="Z6" s="314">
        <v>7.426</v>
      </c>
      <c r="AA6" s="315">
        <v>0.0572</v>
      </c>
      <c r="AB6" s="316">
        <v>45697</v>
      </c>
      <c r="AC6" s="317">
        <f>IF(ISBLANK(AB6),"",IFERROR(IF(VLOOKUP(A6,'Np PL4 Stock'!A:J,10,FALSE)="Np4",AB6-VLOOKUP(A6,'Np PL4 Stock'!A:E,5,FALSE),AB6-1-VLOOKUP(A6,'Np PL4 Stock'!A:E,5,FALSE)),""))</f>
        <v>13</v>
      </c>
      <c r="AD6" s="294">
        <v>8.718</v>
      </c>
      <c r="AE6" s="300">
        <v>0.0769</v>
      </c>
      <c r="AF6" s="320">
        <v>100</v>
      </c>
      <c r="AG6" s="331">
        <v>0</v>
      </c>
      <c r="AH6" s="332">
        <v>0</v>
      </c>
      <c r="AI6" s="333">
        <v>238</v>
      </c>
      <c r="AJ6" s="326"/>
      <c r="AK6" s="334"/>
    </row>
    <row r="7" spans="1:37">
      <c r="A7" s="280" t="str">
        <f t="shared" si="0"/>
        <v>C1-06-01</v>
      </c>
      <c r="B7" s="281" t="s">
        <v>43</v>
      </c>
      <c r="C7" s="282">
        <v>45684</v>
      </c>
      <c r="D7" s="282">
        <v>45691</v>
      </c>
      <c r="E7" s="243">
        <v>1</v>
      </c>
      <c r="F7" s="244" t="s">
        <v>187</v>
      </c>
      <c r="G7" s="243">
        <v>6</v>
      </c>
      <c r="H7" s="283" t="str">
        <f>IF(ISBLANK(F7),"",IFERROR(VLOOKUP(A7,'Np PL4 Stock'!$A:$U,20,FALSE),""))</f>
        <v>PD-MA1</v>
      </c>
      <c r="I7" s="262" t="s">
        <v>199</v>
      </c>
      <c r="J7" s="283">
        <f>IF(ISBLANK(F7),"",VLOOKUP(LEFT(A7,5),Unit!A:B,2,FALSE))</f>
        <v>20</v>
      </c>
      <c r="K7" s="289">
        <v>2.0935</v>
      </c>
      <c r="L7" s="290">
        <v>1</v>
      </c>
      <c r="M7" s="291">
        <f t="shared" si="1"/>
        <v>104.675</v>
      </c>
      <c r="N7" s="292">
        <f>IF(ISBLANK(D7),"",IFERROR(IF(VLOOKUP(A7,'Np PL4 Stock'!A:J,10,FALSE)="Np4",D7-VLOOKUP(A7,'Np PL4 Stock'!A:E,5,FALSE),D7-1-VLOOKUP(A7,'Np PL4 Stock'!A:E,5,FALSE)),""))</f>
        <v>7</v>
      </c>
      <c r="O7" s="293">
        <v>0.99</v>
      </c>
      <c r="P7" s="290">
        <v>5.792</v>
      </c>
      <c r="Q7" s="300">
        <v>0.0554</v>
      </c>
      <c r="R7" s="301" t="s">
        <v>32</v>
      </c>
      <c r="S7" s="301" t="s">
        <v>32</v>
      </c>
      <c r="T7" s="301" t="s">
        <v>32</v>
      </c>
      <c r="U7" s="301" t="s">
        <v>32</v>
      </c>
      <c r="V7" s="302">
        <v>0</v>
      </c>
      <c r="W7" s="303">
        <v>0</v>
      </c>
      <c r="X7" s="304">
        <v>45694</v>
      </c>
      <c r="Y7" s="313">
        <f>IF(ISBLANK(X7),"",IFERROR(IF(VLOOKUP(A7,'Np PL4 Stock'!A:J,10,FALSE)="Np4",X7-VLOOKUP(A7,'Np PL4 Stock'!A:E,5,FALSE),X7-1-VLOOKUP(A7,'Np PL4 Stock'!A:E,5,FALSE)),""))</f>
        <v>10</v>
      </c>
      <c r="Z7" s="314">
        <v>7.247</v>
      </c>
      <c r="AA7" s="315">
        <v>0.0547</v>
      </c>
      <c r="AB7" s="316"/>
      <c r="AC7" s="317" t="str">
        <f>IF(ISBLANK(AB7),"",IFERROR(IF(VLOOKUP(A7,'Np PL4 Stock'!A:J,10,FALSE)="Np4",AB7-VLOOKUP(A7,'Np PL4 Stock'!A:E,5,FALSE),AB7-1-VLOOKUP(A7,'Np PL4 Stock'!A:E,5,FALSE)),""))</f>
        <v/>
      </c>
      <c r="AD7" s="244"/>
      <c r="AE7" s="300"/>
      <c r="AF7" s="293"/>
      <c r="AG7" s="331"/>
      <c r="AH7" s="332"/>
      <c r="AI7" s="333"/>
      <c r="AJ7" s="326"/>
      <c r="AK7" s="334"/>
    </row>
    <row r="8" spans="1:37">
      <c r="A8" s="280" t="str">
        <f t="shared" si="0"/>
        <v>C1-07-01</v>
      </c>
      <c r="B8" s="281" t="s">
        <v>43</v>
      </c>
      <c r="C8" s="282">
        <v>45684</v>
      </c>
      <c r="D8" s="282">
        <v>45691</v>
      </c>
      <c r="E8" s="243">
        <v>1</v>
      </c>
      <c r="F8" s="244" t="s">
        <v>187</v>
      </c>
      <c r="G8" s="243">
        <v>7</v>
      </c>
      <c r="H8" s="283" t="str">
        <f>IF(ISBLANK(F8),"",IFERROR(VLOOKUP(A8,'Np PL4 Stock'!$A:$U,20,FALSE),""))</f>
        <v>PD-MA1</v>
      </c>
      <c r="I8" s="262" t="s">
        <v>199</v>
      </c>
      <c r="J8" s="283">
        <f>IF(ISBLANK(F8),"",VLOOKUP(LEFT(A8,5),Unit!A:B,2,FALSE))</f>
        <v>20</v>
      </c>
      <c r="K8" s="289">
        <v>2.0935</v>
      </c>
      <c r="L8" s="290">
        <v>1</v>
      </c>
      <c r="M8" s="291">
        <f t="shared" si="1"/>
        <v>104.675</v>
      </c>
      <c r="N8" s="292">
        <f>IF(ISBLANK(D8),"",IFERROR(IF(VLOOKUP(A8,'Np PL4 Stock'!A:J,10,FALSE)="Np4",D8-VLOOKUP(A8,'Np PL4 Stock'!A:E,5,FALSE),D8-1-VLOOKUP(A8,'Np PL4 Stock'!A:E,5,FALSE)),""))</f>
        <v>7</v>
      </c>
      <c r="O8" s="293">
        <v>0.98</v>
      </c>
      <c r="P8" s="290">
        <v>5.602</v>
      </c>
      <c r="Q8" s="300">
        <v>0.0509</v>
      </c>
      <c r="R8" s="301" t="s">
        <v>32</v>
      </c>
      <c r="S8" s="301" t="s">
        <v>32</v>
      </c>
      <c r="T8" s="301" t="s">
        <v>32</v>
      </c>
      <c r="U8" s="301" t="s">
        <v>32</v>
      </c>
      <c r="V8" s="302">
        <v>0</v>
      </c>
      <c r="W8" s="303">
        <v>0</v>
      </c>
      <c r="X8" s="304">
        <v>45694</v>
      </c>
      <c r="Y8" s="313">
        <f>IF(ISBLANK(X8),"",IFERROR(IF(VLOOKUP(A8,'Np PL4 Stock'!A:J,10,FALSE)="Np4",X8-VLOOKUP(A8,'Np PL4 Stock'!A:E,5,FALSE),X8-1-VLOOKUP(A8,'Np PL4 Stock'!A:E,5,FALSE)),""))</f>
        <v>10</v>
      </c>
      <c r="Z8" s="314">
        <v>7.372</v>
      </c>
      <c r="AA8" s="315">
        <v>0.0627</v>
      </c>
      <c r="AB8" s="316"/>
      <c r="AC8" s="317" t="str">
        <f>IF(ISBLANK(AB8),"",IFERROR(IF(VLOOKUP(A8,'Np PL4 Stock'!A:J,10,FALSE)="Np4",AB8-VLOOKUP(A8,'Np PL4 Stock'!A:E,5,FALSE),AB8-1-VLOOKUP(A8,'Np PL4 Stock'!A:E,5,FALSE)),""))</f>
        <v/>
      </c>
      <c r="AD8" s="244"/>
      <c r="AE8" s="300"/>
      <c r="AF8" s="293"/>
      <c r="AG8" s="331"/>
      <c r="AH8" s="332"/>
      <c r="AI8" s="333"/>
      <c r="AJ8" s="326"/>
      <c r="AK8" s="334"/>
    </row>
    <row r="9" spans="1:37">
      <c r="A9" s="280" t="str">
        <f t="shared" si="0"/>
        <v>C1-08-01</v>
      </c>
      <c r="B9" s="281" t="s">
        <v>43</v>
      </c>
      <c r="C9" s="282">
        <v>45684</v>
      </c>
      <c r="D9" s="282">
        <v>45691</v>
      </c>
      <c r="E9" s="243">
        <v>1</v>
      </c>
      <c r="F9" s="244" t="s">
        <v>187</v>
      </c>
      <c r="G9" s="243">
        <v>8</v>
      </c>
      <c r="H9" s="283" t="str">
        <f>IF(ISBLANK(F9),"",IFERROR(VLOOKUP(A9,'Np PL4 Stock'!$A:$U,20,FALSE),""))</f>
        <v>PD-MA1</v>
      </c>
      <c r="I9" s="262" t="s">
        <v>199</v>
      </c>
      <c r="J9" s="283">
        <f>IF(ISBLANK(F9),"",VLOOKUP(LEFT(A9,5),Unit!A:B,2,FALSE))</f>
        <v>20</v>
      </c>
      <c r="K9" s="289">
        <v>2.0935</v>
      </c>
      <c r="L9" s="290">
        <v>1</v>
      </c>
      <c r="M9" s="291">
        <f t="shared" si="1"/>
        <v>104.675</v>
      </c>
      <c r="N9" s="292">
        <f>IF(ISBLANK(D9),"",IFERROR(IF(VLOOKUP(A9,'Np PL4 Stock'!A:J,10,FALSE)="Np4",D9-VLOOKUP(A9,'Np PL4 Stock'!A:E,5,FALSE),D9-1-VLOOKUP(A9,'Np PL4 Stock'!A:E,5,FALSE)),""))</f>
        <v>7</v>
      </c>
      <c r="O9" s="293">
        <v>0.97</v>
      </c>
      <c r="P9" s="290">
        <v>5.859</v>
      </c>
      <c r="Q9" s="300">
        <v>0.0542</v>
      </c>
      <c r="R9" s="301" t="s">
        <v>32</v>
      </c>
      <c r="S9" s="301" t="s">
        <v>32</v>
      </c>
      <c r="T9" s="301" t="s">
        <v>32</v>
      </c>
      <c r="U9" s="301" t="s">
        <v>32</v>
      </c>
      <c r="V9" s="302">
        <v>0</v>
      </c>
      <c r="W9" s="303">
        <v>0</v>
      </c>
      <c r="X9" s="304">
        <v>45694</v>
      </c>
      <c r="Y9" s="313">
        <f>IF(ISBLANK(X9),"",IFERROR(IF(VLOOKUP(A9,'Np PL4 Stock'!A:J,10,FALSE)="Np4",X9-VLOOKUP(A9,'Np PL4 Stock'!A:E,5,FALSE),X9-1-VLOOKUP(A9,'Np PL4 Stock'!A:E,5,FALSE)),""))</f>
        <v>10</v>
      </c>
      <c r="Z9" s="314">
        <v>7.467</v>
      </c>
      <c r="AA9" s="315">
        <v>0.0598</v>
      </c>
      <c r="AB9" s="316"/>
      <c r="AC9" s="317" t="str">
        <f>IF(ISBLANK(AB9),"",IFERROR(IF(VLOOKUP(A9,'Np PL4 Stock'!A:J,10,FALSE)="Np4",AB9-VLOOKUP(A9,'Np PL4 Stock'!A:E,5,FALSE),AB9-1-VLOOKUP(A9,'Np PL4 Stock'!A:E,5,FALSE)),""))</f>
        <v/>
      </c>
      <c r="AD9" s="244"/>
      <c r="AE9" s="300"/>
      <c r="AF9" s="293"/>
      <c r="AG9" s="331"/>
      <c r="AH9" s="332"/>
      <c r="AI9" s="333"/>
      <c r="AJ9" s="326"/>
      <c r="AK9" s="334"/>
    </row>
    <row r="10" spans="1:37">
      <c r="A10" s="280" t="str">
        <f t="shared" si="0"/>
        <v>D1-01-01</v>
      </c>
      <c r="B10" s="281" t="s">
        <v>43</v>
      </c>
      <c r="C10" s="282">
        <v>45684</v>
      </c>
      <c r="D10" s="282">
        <v>45691</v>
      </c>
      <c r="E10" s="243">
        <v>1</v>
      </c>
      <c r="F10" s="244" t="s">
        <v>205</v>
      </c>
      <c r="G10" s="243">
        <v>1</v>
      </c>
      <c r="H10" s="283" t="str">
        <f>IF(ISBLANK(F10),"",IFERROR(VLOOKUP(A10,'Np PL4 Stock'!$A:$U,20,FALSE),""))</f>
        <v>PD-MC1</v>
      </c>
      <c r="I10" s="262" t="s">
        <v>199</v>
      </c>
      <c r="J10" s="283">
        <f>IF(ISBLANK(F10),"",VLOOKUP(LEFT(A10,5),Unit!A:B,2,FALSE))</f>
        <v>20</v>
      </c>
      <c r="K10" s="289">
        <v>2.683</v>
      </c>
      <c r="L10" s="290">
        <v>1</v>
      </c>
      <c r="M10" s="291">
        <f t="shared" si="1"/>
        <v>134.15</v>
      </c>
      <c r="N10" s="292">
        <f>IF(ISBLANK(D10),"",IFERROR(IF(VLOOKUP(A10,'Np PL4 Stock'!A:J,10,FALSE)="Np4",D10-VLOOKUP(A10,'Np PL4 Stock'!A:E,5,FALSE),D10-1-VLOOKUP(A10,'Np PL4 Stock'!A:E,5,FALSE)),""))</f>
        <v>7</v>
      </c>
      <c r="O10" s="293">
        <v>0.98</v>
      </c>
      <c r="P10" s="290">
        <v>5.924</v>
      </c>
      <c r="Q10" s="300">
        <v>0.0561</v>
      </c>
      <c r="R10" s="301" t="s">
        <v>32</v>
      </c>
      <c r="S10" s="301" t="s">
        <v>32</v>
      </c>
      <c r="T10" s="301" t="s">
        <v>32</v>
      </c>
      <c r="U10" s="301" t="s">
        <v>32</v>
      </c>
      <c r="V10" s="302">
        <v>0</v>
      </c>
      <c r="W10" s="303">
        <v>0</v>
      </c>
      <c r="X10" s="304">
        <v>45694</v>
      </c>
      <c r="Y10" s="313">
        <f>IF(ISBLANK(X10),"",IFERROR(IF(VLOOKUP(A10,'Np PL4 Stock'!A:J,10,FALSE)="Np4",X10-VLOOKUP(A10,'Np PL4 Stock'!A:E,5,FALSE),X10-1-VLOOKUP(A10,'Np PL4 Stock'!A:E,5,FALSE)),""))</f>
        <v>10</v>
      </c>
      <c r="Z10" s="314">
        <v>7.394</v>
      </c>
      <c r="AA10" s="315">
        <v>0.0594</v>
      </c>
      <c r="AB10" s="316"/>
      <c r="AC10" s="317" t="str">
        <f>IF(ISBLANK(AB10),"",IFERROR(IF(VLOOKUP(A10,'Np PL4 Stock'!A:J,10,FALSE)="Np4",AB10-VLOOKUP(A10,'Np PL4 Stock'!A:E,5,FALSE),AB10-1-VLOOKUP(A10,'Np PL4 Stock'!A:E,5,FALSE)),""))</f>
        <v/>
      </c>
      <c r="AD10" s="244"/>
      <c r="AE10" s="300"/>
      <c r="AF10" s="293"/>
      <c r="AG10" s="331"/>
      <c r="AH10" s="332"/>
      <c r="AI10" s="333"/>
      <c r="AJ10" s="326"/>
      <c r="AK10" s="334"/>
    </row>
    <row r="11" spans="1:37">
      <c r="A11" s="280" t="str">
        <f t="shared" si="0"/>
        <v>D1-02-01</v>
      </c>
      <c r="B11" s="281" t="s">
        <v>43</v>
      </c>
      <c r="C11" s="282">
        <v>45684</v>
      </c>
      <c r="D11" s="282">
        <v>45691</v>
      </c>
      <c r="E11" s="243">
        <v>1</v>
      </c>
      <c r="F11" s="244" t="s">
        <v>205</v>
      </c>
      <c r="G11" s="243">
        <v>2</v>
      </c>
      <c r="H11" s="283" t="str">
        <f>IF(ISBLANK(F11),"",IFERROR(VLOOKUP(A11,'Np PL4 Stock'!$A:$U,20,FALSE),""))</f>
        <v>V1-MD1</v>
      </c>
      <c r="I11" s="262" t="s">
        <v>199</v>
      </c>
      <c r="J11" s="283">
        <f>IF(ISBLANK(F11),"",VLOOKUP(LEFT(A11,5),Unit!A:B,2,FALSE))</f>
        <v>20</v>
      </c>
      <c r="K11" s="289">
        <v>2.04</v>
      </c>
      <c r="L11" s="290">
        <v>1</v>
      </c>
      <c r="M11" s="291">
        <f t="shared" si="1"/>
        <v>102</v>
      </c>
      <c r="N11" s="292">
        <f>IF(ISBLANK(D11),"",IFERROR(IF(VLOOKUP(A11,'Np PL4 Stock'!A:J,10,FALSE)="Np4",D11-VLOOKUP(A11,'Np PL4 Stock'!A:E,5,FALSE),D11-1-VLOOKUP(A11,'Np PL4 Stock'!A:E,5,FALSE)),""))</f>
        <v>7</v>
      </c>
      <c r="O11" s="293">
        <v>0.99</v>
      </c>
      <c r="P11" s="290">
        <v>5.805</v>
      </c>
      <c r="Q11" s="300">
        <v>0.0506</v>
      </c>
      <c r="R11" s="301" t="s">
        <v>32</v>
      </c>
      <c r="S11" s="301" t="s">
        <v>32</v>
      </c>
      <c r="T11" s="301" t="s">
        <v>32</v>
      </c>
      <c r="U11" s="301" t="s">
        <v>32</v>
      </c>
      <c r="V11" s="302">
        <v>0</v>
      </c>
      <c r="W11" s="303">
        <v>0</v>
      </c>
      <c r="X11" s="304">
        <v>45694</v>
      </c>
      <c r="Y11" s="313">
        <f>IF(ISBLANK(X11),"",IFERROR(IF(VLOOKUP(A11,'Np PL4 Stock'!A:J,10,FALSE)="Np4",X11-VLOOKUP(A11,'Np PL4 Stock'!A:E,5,FALSE),X11-1-VLOOKUP(A11,'Np PL4 Stock'!A:E,5,FALSE)),""))</f>
        <v>10</v>
      </c>
      <c r="Z11" s="314">
        <v>7.453</v>
      </c>
      <c r="AA11" s="315">
        <v>0.0659</v>
      </c>
      <c r="AB11" s="316">
        <v>45697</v>
      </c>
      <c r="AC11" s="317">
        <f>IF(ISBLANK(AB11),"",IFERROR(IF(VLOOKUP(A11,'Np PL4 Stock'!A:J,10,FALSE)="Np4",AB11-VLOOKUP(A11,'Np PL4 Stock'!A:E,5,FALSE),AB11-1-VLOOKUP(A11,'Np PL4 Stock'!A:E,5,FALSE)),""))</f>
        <v>13</v>
      </c>
      <c r="AD11" s="294">
        <v>9.288</v>
      </c>
      <c r="AE11" s="300">
        <v>0.0825</v>
      </c>
      <c r="AF11" s="320">
        <v>98.734</v>
      </c>
      <c r="AG11" s="331">
        <v>0</v>
      </c>
      <c r="AH11" s="332">
        <v>0</v>
      </c>
      <c r="AI11" s="333">
        <v>192</v>
      </c>
      <c r="AJ11" s="326"/>
      <c r="AK11" s="334"/>
    </row>
    <row r="12" spans="1:37">
      <c r="A12" s="280" t="str">
        <f t="shared" si="0"/>
        <v>D1-03-01</v>
      </c>
      <c r="B12" s="281" t="s">
        <v>43</v>
      </c>
      <c r="C12" s="282">
        <v>45685</v>
      </c>
      <c r="D12" s="282">
        <v>45692</v>
      </c>
      <c r="E12" s="243">
        <v>1</v>
      </c>
      <c r="F12" s="244" t="s">
        <v>205</v>
      </c>
      <c r="G12" s="243">
        <v>3</v>
      </c>
      <c r="H12" s="283" t="str">
        <f>IF(ISBLANK(F12),"",IFERROR(VLOOKUP(A12,'Np PL4 Stock'!$A:$U,20,FALSE),""))</f>
        <v>V1-MD1</v>
      </c>
      <c r="I12" s="262" t="s">
        <v>199</v>
      </c>
      <c r="J12" s="283">
        <f>IF(ISBLANK(F12),"",VLOOKUP(LEFT(A12,5),Unit!A:B,2,FALSE))</f>
        <v>20</v>
      </c>
      <c r="K12" s="289">
        <v>1.656</v>
      </c>
      <c r="L12" s="290">
        <v>1</v>
      </c>
      <c r="M12" s="291">
        <f t="shared" si="1"/>
        <v>82.8</v>
      </c>
      <c r="N12" s="292">
        <f>IF(ISBLANK(D12),"",IFERROR(IF(VLOOKUP(A12,'Np PL4 Stock'!A:J,10,FALSE)="Np4",D12-VLOOKUP(A12,'Np PL4 Stock'!A:E,5,FALSE),D12-1-VLOOKUP(A12,'Np PL4 Stock'!A:E,5,FALSE)),""))</f>
        <v>7</v>
      </c>
      <c r="O12" s="293">
        <v>1</v>
      </c>
      <c r="P12" s="290">
        <v>5.767</v>
      </c>
      <c r="Q12" s="300">
        <v>0.0543</v>
      </c>
      <c r="R12" s="301" t="s">
        <v>32</v>
      </c>
      <c r="S12" s="301" t="s">
        <v>32</v>
      </c>
      <c r="T12" s="301" t="s">
        <v>32</v>
      </c>
      <c r="U12" s="301" t="s">
        <v>32</v>
      </c>
      <c r="V12" s="302">
        <v>0</v>
      </c>
      <c r="W12" s="303">
        <v>0</v>
      </c>
      <c r="X12" s="304">
        <v>45695</v>
      </c>
      <c r="Y12" s="313">
        <f>IF(ISBLANK(X12),"",IFERROR(IF(VLOOKUP(A12,'Np PL4 Stock'!A:J,10,FALSE)="Np4",X12-VLOOKUP(A12,'Np PL4 Stock'!A:E,5,FALSE),X12-1-VLOOKUP(A12,'Np PL4 Stock'!A:E,5,FALSE)),""))</f>
        <v>10</v>
      </c>
      <c r="Z12" s="314">
        <v>7.284</v>
      </c>
      <c r="AA12" s="315">
        <v>0.0657</v>
      </c>
      <c r="AB12" s="316">
        <v>45698</v>
      </c>
      <c r="AC12" s="317">
        <f>IF(ISBLANK(AB12),"",IFERROR(IF(VLOOKUP(A12,'Np PL4 Stock'!A:J,10,FALSE)="Np4",AB12-VLOOKUP(A12,'Np PL4 Stock'!A:E,5,FALSE),AB12-1-VLOOKUP(A12,'Np PL4 Stock'!A:E,5,FALSE)),""))</f>
        <v>13</v>
      </c>
      <c r="AD12" s="244"/>
      <c r="AE12" s="300"/>
      <c r="AF12" s="293"/>
      <c r="AG12" s="331"/>
      <c r="AH12" s="332"/>
      <c r="AI12" s="333"/>
      <c r="AJ12" s="326"/>
      <c r="AK12" s="334"/>
    </row>
    <row r="13" spans="1:37">
      <c r="A13" s="280" t="str">
        <f t="shared" si="0"/>
        <v>D1-04-01</v>
      </c>
      <c r="B13" s="281" t="s">
        <v>43</v>
      </c>
      <c r="C13" s="282">
        <v>45685</v>
      </c>
      <c r="D13" s="282">
        <v>45692</v>
      </c>
      <c r="E13" s="243">
        <v>1</v>
      </c>
      <c r="F13" s="244" t="s">
        <v>205</v>
      </c>
      <c r="G13" s="243">
        <v>4</v>
      </c>
      <c r="H13" s="283" t="str">
        <f>IF(ISBLANK(F13),"",IFERROR(VLOOKUP(A13,'Np PL4 Stock'!$A:$U,20,FALSE),""))</f>
        <v>V1-MD1</v>
      </c>
      <c r="I13" s="262" t="s">
        <v>199</v>
      </c>
      <c r="J13" s="283">
        <f>IF(ISBLANK(F13),"",VLOOKUP(LEFT(A13,5),Unit!A:B,2,FALSE))</f>
        <v>20</v>
      </c>
      <c r="K13" s="289">
        <v>1.656</v>
      </c>
      <c r="L13" s="290">
        <v>1</v>
      </c>
      <c r="M13" s="291">
        <f t="shared" si="1"/>
        <v>82.8</v>
      </c>
      <c r="N13" s="292">
        <f>IF(ISBLANK(D13),"",IFERROR(IF(VLOOKUP(A13,'Np PL4 Stock'!A:J,10,FALSE)="Np4",D13-VLOOKUP(A13,'Np PL4 Stock'!A:E,5,FALSE),D13-1-VLOOKUP(A13,'Np PL4 Stock'!A:E,5,FALSE)),""))</f>
        <v>7</v>
      </c>
      <c r="O13" s="293">
        <v>1</v>
      </c>
      <c r="P13" s="290">
        <v>5.73</v>
      </c>
      <c r="Q13" s="300">
        <v>0.0561</v>
      </c>
      <c r="R13" s="301" t="s">
        <v>32</v>
      </c>
      <c r="S13" s="301" t="s">
        <v>32</v>
      </c>
      <c r="T13" s="301" t="s">
        <v>32</v>
      </c>
      <c r="U13" s="301" t="s">
        <v>32</v>
      </c>
      <c r="V13" s="302">
        <v>0</v>
      </c>
      <c r="W13" s="303">
        <v>0</v>
      </c>
      <c r="X13" s="304">
        <v>45695</v>
      </c>
      <c r="Y13" s="313">
        <f>IF(ISBLANK(X13),"",IFERROR(IF(VLOOKUP(A13,'Np PL4 Stock'!A:J,10,FALSE)="Np4",X13-VLOOKUP(A13,'Np PL4 Stock'!A:E,5,FALSE),X13-1-VLOOKUP(A13,'Np PL4 Stock'!A:E,5,FALSE)),""))</f>
        <v>10</v>
      </c>
      <c r="Z13" s="314">
        <v>7.385</v>
      </c>
      <c r="AA13" s="315">
        <v>0.0622</v>
      </c>
      <c r="AB13" s="316">
        <v>45698</v>
      </c>
      <c r="AC13" s="317">
        <f>IF(ISBLANK(AB13),"",IFERROR(IF(VLOOKUP(A13,'Np PL4 Stock'!A:J,10,FALSE)="Np4",AB13-VLOOKUP(A13,'Np PL4 Stock'!A:E,5,FALSE),AB13-1-VLOOKUP(A13,'Np PL4 Stock'!A:E,5,FALSE)),""))</f>
        <v>13</v>
      </c>
      <c r="AD13" s="294">
        <v>9.413</v>
      </c>
      <c r="AE13" s="300">
        <v>0.0877</v>
      </c>
      <c r="AF13" s="320">
        <v>98.947</v>
      </c>
      <c r="AG13" s="331">
        <v>0</v>
      </c>
      <c r="AH13" s="332">
        <v>0</v>
      </c>
      <c r="AI13" s="333">
        <v>182</v>
      </c>
      <c r="AJ13" s="326"/>
      <c r="AK13" s="334"/>
    </row>
    <row r="14" spans="1:37">
      <c r="A14" s="280" t="str">
        <f t="shared" si="0"/>
        <v>D1-05-01</v>
      </c>
      <c r="B14" s="281" t="s">
        <v>43</v>
      </c>
      <c r="C14" s="282">
        <v>45686</v>
      </c>
      <c r="D14" s="282">
        <v>45693</v>
      </c>
      <c r="E14" s="243">
        <v>1</v>
      </c>
      <c r="F14" s="244" t="s">
        <v>205</v>
      </c>
      <c r="G14" s="243">
        <v>5</v>
      </c>
      <c r="H14" s="283" t="str">
        <f>IF(ISBLANK(F14),"",IFERROR(VLOOKUP(A14,'Np PL4 Stock'!$A:$U,20,FALSE),""))</f>
        <v>V1-MD1</v>
      </c>
      <c r="I14" s="262" t="s">
        <v>199</v>
      </c>
      <c r="J14" s="283">
        <f>IF(ISBLANK(F14),"",VLOOKUP(LEFT(A14,5),Unit!A:B,2,FALSE))</f>
        <v>20</v>
      </c>
      <c r="K14" s="289">
        <v>3.456</v>
      </c>
      <c r="L14" s="290">
        <v>2</v>
      </c>
      <c r="M14" s="291">
        <f t="shared" si="1"/>
        <v>172.8</v>
      </c>
      <c r="N14" s="292">
        <f>IF(ISBLANK(D14),"",IFERROR(IF(VLOOKUP(A14,'Np PL4 Stock'!A:J,10,FALSE)="Np4",D14-VLOOKUP(A14,'Np PL4 Stock'!A:E,5,FALSE),D14-1-VLOOKUP(A14,'Np PL4 Stock'!A:E,5,FALSE)),""))</f>
        <v>7</v>
      </c>
      <c r="O14" s="293">
        <v>1</v>
      </c>
      <c r="P14" s="290">
        <v>5.891</v>
      </c>
      <c r="Q14" s="300">
        <v>0.0522</v>
      </c>
      <c r="R14" s="301" t="s">
        <v>32</v>
      </c>
      <c r="S14" s="301" t="s">
        <v>32</v>
      </c>
      <c r="T14" s="301" t="s">
        <v>32</v>
      </c>
      <c r="U14" s="301" t="s">
        <v>32</v>
      </c>
      <c r="V14" s="302">
        <v>0</v>
      </c>
      <c r="W14" s="303">
        <v>0</v>
      </c>
      <c r="X14" s="304">
        <v>45696</v>
      </c>
      <c r="Y14" s="313">
        <f>IF(ISBLANK(X14),"",IFERROR(IF(VLOOKUP(A14,'Np PL4 Stock'!A:J,10,FALSE)="Np4",X14-VLOOKUP(A14,'Np PL4 Stock'!A:E,5,FALSE),X14-1-VLOOKUP(A14,'Np PL4 Stock'!A:E,5,FALSE)),""))</f>
        <v>10</v>
      </c>
      <c r="Z14" s="321">
        <v>7.608</v>
      </c>
      <c r="AA14" s="315">
        <v>0.051</v>
      </c>
      <c r="AB14" s="316">
        <v>45699</v>
      </c>
      <c r="AC14" s="317">
        <f>IF(ISBLANK(AB14),"",IFERROR(IF(VLOOKUP(A14,'Np PL4 Stock'!A:J,10,FALSE)="Np4",AB14-VLOOKUP(A14,'Np PL4 Stock'!A:E,5,FALSE),AB14-1-VLOOKUP(A14,'Np PL4 Stock'!A:E,5,FALSE)),""))</f>
        <v>13</v>
      </c>
      <c r="AD14" s="290">
        <v>8.747</v>
      </c>
      <c r="AE14" s="300">
        <v>0.0688</v>
      </c>
      <c r="AF14" s="322">
        <v>100</v>
      </c>
      <c r="AG14" s="331">
        <v>0</v>
      </c>
      <c r="AH14" s="332">
        <v>0</v>
      </c>
      <c r="AI14" s="333">
        <v>230</v>
      </c>
      <c r="AJ14" s="326"/>
      <c r="AK14" s="334"/>
    </row>
    <row r="15" spans="1:37">
      <c r="A15" s="280" t="str">
        <f t="shared" si="0"/>
        <v>D1-06-01</v>
      </c>
      <c r="B15" s="281" t="s">
        <v>43</v>
      </c>
      <c r="C15" s="282">
        <v>45687</v>
      </c>
      <c r="D15" s="282">
        <v>45694</v>
      </c>
      <c r="E15" s="243">
        <v>1</v>
      </c>
      <c r="F15" s="244" t="s">
        <v>205</v>
      </c>
      <c r="G15" s="243">
        <v>6</v>
      </c>
      <c r="H15" s="283" t="str">
        <f>IF(ISBLANK(F15),"",IFERROR(VLOOKUP(A15,'Np PL4 Stock'!$A:$U,20,FALSE),""))</f>
        <v>PD-MA1</v>
      </c>
      <c r="I15" s="262" t="s">
        <v>199</v>
      </c>
      <c r="J15" s="283">
        <f>IF(ISBLANK(F15),"",VLOOKUP(LEFT(A15,5),Unit!A:B,2,FALSE))</f>
        <v>20</v>
      </c>
      <c r="K15" s="289">
        <v>4.266667</v>
      </c>
      <c r="L15" s="290">
        <v>2</v>
      </c>
      <c r="M15" s="291">
        <f t="shared" si="1"/>
        <v>213.33335</v>
      </c>
      <c r="N15" s="292">
        <f>IF(ISBLANK(D15),"",IFERROR(IF(VLOOKUP(A15,'Np PL4 Stock'!A:J,10,FALSE)="Np4",D15-VLOOKUP(A15,'Np PL4 Stock'!A:E,5,FALSE),D15-1-VLOOKUP(A15,'Np PL4 Stock'!A:E,5,FALSE)),""))</f>
        <v>7</v>
      </c>
      <c r="O15" s="293">
        <v>1</v>
      </c>
      <c r="P15" s="290">
        <v>6.066</v>
      </c>
      <c r="Q15" s="300">
        <v>0.0514</v>
      </c>
      <c r="R15" s="301" t="s">
        <v>32</v>
      </c>
      <c r="S15" s="301" t="s">
        <v>32</v>
      </c>
      <c r="T15" s="301" t="s">
        <v>32</v>
      </c>
      <c r="U15" s="301" t="s">
        <v>32</v>
      </c>
      <c r="V15" s="302">
        <v>0</v>
      </c>
      <c r="W15" s="303">
        <v>0</v>
      </c>
      <c r="X15" s="304">
        <v>45697</v>
      </c>
      <c r="Y15" s="313">
        <f>IF(ISBLANK(X15),"",IFERROR(IF(VLOOKUP(A15,'Np PL4 Stock'!A:J,10,FALSE)="Np4",X15-VLOOKUP(A15,'Np PL4 Stock'!A:E,5,FALSE),X15-1-VLOOKUP(A15,'Np PL4 Stock'!A:E,5,FALSE)),""))</f>
        <v>10</v>
      </c>
      <c r="Z15" s="314">
        <v>7.718</v>
      </c>
      <c r="AA15" s="315">
        <v>0.0516</v>
      </c>
      <c r="AB15" s="316"/>
      <c r="AC15" s="317" t="str">
        <f>IF(ISBLANK(AB15),"",IFERROR(IF(VLOOKUP(A15,'Np PL4 Stock'!A:J,10,FALSE)="Np4",AB15-VLOOKUP(A15,'Np PL4 Stock'!A:E,5,FALSE),AB15-1-VLOOKUP(A15,'Np PL4 Stock'!A:E,5,FALSE)),""))</f>
        <v/>
      </c>
      <c r="AD15" s="290"/>
      <c r="AE15" s="300"/>
      <c r="AF15" s="322"/>
      <c r="AG15" s="335"/>
      <c r="AH15" s="336"/>
      <c r="AI15" s="333"/>
      <c r="AJ15" s="326"/>
      <c r="AK15" s="334"/>
    </row>
    <row r="16" spans="1:37">
      <c r="A16" s="280" t="str">
        <f t="shared" si="0"/>
        <v>D1-07-01</v>
      </c>
      <c r="B16" s="281" t="s">
        <v>43</v>
      </c>
      <c r="C16" s="282">
        <v>45687</v>
      </c>
      <c r="D16" s="282">
        <v>45694</v>
      </c>
      <c r="E16" s="243">
        <v>1</v>
      </c>
      <c r="F16" s="244" t="s">
        <v>205</v>
      </c>
      <c r="G16" s="243">
        <v>7</v>
      </c>
      <c r="H16" s="283" t="str">
        <f>IF(ISBLANK(F16),"",IFERROR(VLOOKUP(A16,'Np PL4 Stock'!$A:$U,20,FALSE),""))</f>
        <v>PD-MA1</v>
      </c>
      <c r="I16" s="262" t="s">
        <v>199</v>
      </c>
      <c r="J16" s="283">
        <f>IF(ISBLANK(F16),"",VLOOKUP(LEFT(A16,5),Unit!A:B,2,FALSE))</f>
        <v>20</v>
      </c>
      <c r="K16" s="289">
        <v>4.266667</v>
      </c>
      <c r="L16" s="290">
        <v>2</v>
      </c>
      <c r="M16" s="291">
        <f t="shared" si="1"/>
        <v>213.33335</v>
      </c>
      <c r="N16" s="292">
        <f>IF(ISBLANK(D16),"",IFERROR(IF(VLOOKUP(A16,'Np PL4 Stock'!A:J,10,FALSE)="Np4",D16-VLOOKUP(A16,'Np PL4 Stock'!A:E,5,FALSE),D16-1-VLOOKUP(A16,'Np PL4 Stock'!A:E,5,FALSE)),""))</f>
        <v>7</v>
      </c>
      <c r="O16" s="293">
        <v>1</v>
      </c>
      <c r="P16" s="290">
        <v>6.15</v>
      </c>
      <c r="Q16" s="300">
        <v>0.0523</v>
      </c>
      <c r="R16" s="301" t="s">
        <v>32</v>
      </c>
      <c r="S16" s="301" t="s">
        <v>32</v>
      </c>
      <c r="T16" s="301" t="s">
        <v>32</v>
      </c>
      <c r="U16" s="301" t="s">
        <v>32</v>
      </c>
      <c r="V16" s="302">
        <v>0</v>
      </c>
      <c r="W16" s="303">
        <v>0</v>
      </c>
      <c r="X16" s="304">
        <v>45697</v>
      </c>
      <c r="Y16" s="313">
        <f>IF(ISBLANK(X16),"",IFERROR(IF(VLOOKUP(A16,'Np PL4 Stock'!A:J,10,FALSE)="Np4",X16-VLOOKUP(A16,'Np PL4 Stock'!A:E,5,FALSE),X16-1-VLOOKUP(A16,'Np PL4 Stock'!A:E,5,FALSE)),""))</f>
        <v>10</v>
      </c>
      <c r="Z16" s="314">
        <v>7.65</v>
      </c>
      <c r="AA16" s="315">
        <v>0.067</v>
      </c>
      <c r="AB16" s="316"/>
      <c r="AC16" s="317" t="str">
        <f>IF(ISBLANK(AB16),"",IFERROR(IF(VLOOKUP(A16,'Np PL4 Stock'!A:J,10,FALSE)="Np4",AB16-VLOOKUP(A16,'Np PL4 Stock'!A:E,5,FALSE),AB16-1-VLOOKUP(A16,'Np PL4 Stock'!A:E,5,FALSE)),""))</f>
        <v/>
      </c>
      <c r="AD16" s="290"/>
      <c r="AE16" s="300"/>
      <c r="AF16" s="323"/>
      <c r="AG16" s="331"/>
      <c r="AH16" s="332"/>
      <c r="AI16" s="333"/>
      <c r="AJ16" s="326"/>
      <c r="AK16" s="334"/>
    </row>
    <row r="17" spans="1:37">
      <c r="A17" s="280" t="str">
        <f t="shared" si="0"/>
        <v>D1-08-01</v>
      </c>
      <c r="B17" s="281" t="s">
        <v>43</v>
      </c>
      <c r="C17" s="282">
        <v>45687</v>
      </c>
      <c r="D17" s="282">
        <v>45694</v>
      </c>
      <c r="E17" s="243">
        <v>1</v>
      </c>
      <c r="F17" s="244" t="s">
        <v>205</v>
      </c>
      <c r="G17" s="243">
        <v>8</v>
      </c>
      <c r="H17" s="283" t="str">
        <f>IF(ISBLANK(F17),"",IFERROR(VLOOKUP(A17,'Np PL4 Stock'!$A:$U,20,FALSE),""))</f>
        <v>PD-MC1</v>
      </c>
      <c r="I17" s="262" t="s">
        <v>199</v>
      </c>
      <c r="J17" s="283">
        <f>IF(ISBLANK(F17),"",VLOOKUP(LEFT(A17,5),Unit!A:B,2,FALSE))</f>
        <v>20</v>
      </c>
      <c r="K17" s="289">
        <v>2.75</v>
      </c>
      <c r="L17" s="290">
        <v>1</v>
      </c>
      <c r="M17" s="291">
        <f t="shared" si="1"/>
        <v>137.5</v>
      </c>
      <c r="N17" s="292">
        <f>IF(ISBLANK(D17),"",IFERROR(IF(VLOOKUP(A17,'Np PL4 Stock'!A:J,10,FALSE)="Np4",D17-VLOOKUP(A17,'Np PL4 Stock'!A:E,5,FALSE),D17-1-VLOOKUP(A17,'Np PL4 Stock'!A:E,5,FALSE)),""))</f>
        <v>7</v>
      </c>
      <c r="O17" s="293">
        <v>1</v>
      </c>
      <c r="P17" s="290">
        <v>5.843</v>
      </c>
      <c r="Q17" s="300">
        <v>0.0557</v>
      </c>
      <c r="R17" s="301" t="s">
        <v>32</v>
      </c>
      <c r="S17" s="301" t="s">
        <v>32</v>
      </c>
      <c r="T17" s="301" t="s">
        <v>32</v>
      </c>
      <c r="U17" s="301" t="s">
        <v>32</v>
      </c>
      <c r="V17" s="302">
        <v>0</v>
      </c>
      <c r="W17" s="303">
        <v>0</v>
      </c>
      <c r="X17" s="304">
        <v>45697</v>
      </c>
      <c r="Y17" s="313">
        <f>IF(ISBLANK(X17),"",IFERROR(IF(VLOOKUP(A17,'Np PL4 Stock'!A:J,10,FALSE)="Np4",X17-VLOOKUP(A17,'Np PL4 Stock'!A:E,5,FALSE),X17-1-VLOOKUP(A17,'Np PL4 Stock'!A:E,5,FALSE)),""))</f>
        <v>10</v>
      </c>
      <c r="Z17" s="314">
        <v>7.318</v>
      </c>
      <c r="AA17" s="315">
        <v>0.0629</v>
      </c>
      <c r="AB17" s="316">
        <v>45700</v>
      </c>
      <c r="AC17" s="317">
        <f>IF(ISBLANK(AB17),"",IFERROR(IF(VLOOKUP(A17,'Np PL4 Stock'!A:J,10,FALSE)="Np4",AB17-VLOOKUP(A17,'Np PL4 Stock'!A:E,5,FALSE),AB17-1-VLOOKUP(A17,'Np PL4 Stock'!A:E,5,FALSE)),""))</f>
        <v>13</v>
      </c>
      <c r="AD17" s="294">
        <v>8.284</v>
      </c>
      <c r="AE17" s="300">
        <v>0.0677</v>
      </c>
      <c r="AF17" s="324">
        <v>100</v>
      </c>
      <c r="AG17" s="331">
        <v>0</v>
      </c>
      <c r="AH17" s="332">
        <v>0</v>
      </c>
      <c r="AI17" s="333">
        <v>281</v>
      </c>
      <c r="AJ17" s="326"/>
      <c r="AK17" s="334"/>
    </row>
    <row r="18" spans="1:37">
      <c r="A18" s="280" t="str">
        <f t="shared" si="0"/>
        <v>D1-09-01</v>
      </c>
      <c r="B18" s="281" t="s">
        <v>43</v>
      </c>
      <c r="C18" s="282">
        <v>45687</v>
      </c>
      <c r="D18" s="282">
        <v>45694</v>
      </c>
      <c r="E18" s="243">
        <v>1</v>
      </c>
      <c r="F18" s="244" t="s">
        <v>205</v>
      </c>
      <c r="G18" s="243">
        <v>9</v>
      </c>
      <c r="H18" s="283" t="str">
        <f>IF(ISBLANK(F18),"",IFERROR(VLOOKUP(A18,'Np PL4 Stock'!$A:$U,20,FALSE),""))</f>
        <v>V1-MD1</v>
      </c>
      <c r="I18" s="262" t="s">
        <v>199</v>
      </c>
      <c r="J18" s="283">
        <f>IF(ISBLANK(F18),"",VLOOKUP(LEFT(A18,5),Unit!A:B,2,FALSE))</f>
        <v>20</v>
      </c>
      <c r="K18" s="289">
        <v>3.336</v>
      </c>
      <c r="L18" s="290">
        <v>2</v>
      </c>
      <c r="M18" s="291">
        <f t="shared" si="1"/>
        <v>166.8</v>
      </c>
      <c r="N18" s="292">
        <f>IF(ISBLANK(D18),"",IFERROR(IF(VLOOKUP(A18,'Np PL4 Stock'!A:J,10,FALSE)="Np4",D18-VLOOKUP(A18,'Np PL4 Stock'!A:E,5,FALSE),D18-1-VLOOKUP(A18,'Np PL4 Stock'!A:E,5,FALSE)),""))</f>
        <v>7</v>
      </c>
      <c r="O18" s="293">
        <v>1</v>
      </c>
      <c r="P18" s="290">
        <v>5.673</v>
      </c>
      <c r="Q18" s="300">
        <v>0.0542</v>
      </c>
      <c r="R18" s="301" t="s">
        <v>32</v>
      </c>
      <c r="S18" s="301" t="s">
        <v>32</v>
      </c>
      <c r="T18" s="301" t="s">
        <v>32</v>
      </c>
      <c r="U18" s="301" t="s">
        <v>32</v>
      </c>
      <c r="V18" s="302">
        <v>0</v>
      </c>
      <c r="W18" s="303">
        <v>0</v>
      </c>
      <c r="X18" s="304">
        <v>45697</v>
      </c>
      <c r="Y18" s="313">
        <f>IF(ISBLANK(X18),"",IFERROR(IF(VLOOKUP(A18,'Np PL4 Stock'!A:J,10,FALSE)="Np4",X18-VLOOKUP(A18,'Np PL4 Stock'!A:E,5,FALSE),X18-1-VLOOKUP(A18,'Np PL4 Stock'!A:E,5,FALSE)),""))</f>
        <v>10</v>
      </c>
      <c r="Z18" s="314">
        <v>7.099</v>
      </c>
      <c r="AA18" s="315">
        <v>0.0503</v>
      </c>
      <c r="AB18" s="316">
        <v>45700</v>
      </c>
      <c r="AC18" s="317">
        <f>IF(ISBLANK(AB18),"",IFERROR(IF(VLOOKUP(A18,'Np PL4 Stock'!A:J,10,FALSE)="Np4",AB18-VLOOKUP(A18,'Np PL4 Stock'!A:E,5,FALSE),AB18-1-VLOOKUP(A18,'Np PL4 Stock'!A:E,5,FALSE)),""))</f>
        <v>13</v>
      </c>
      <c r="AD18" s="294">
        <v>8.557</v>
      </c>
      <c r="AE18" s="300">
        <v>0.063</v>
      </c>
      <c r="AF18" s="324">
        <v>100</v>
      </c>
      <c r="AG18" s="331">
        <v>0</v>
      </c>
      <c r="AH18" s="332">
        <v>0</v>
      </c>
      <c r="AI18" s="333">
        <v>242</v>
      </c>
      <c r="AJ18" s="326"/>
      <c r="AK18" s="334"/>
    </row>
    <row r="19" spans="1:37">
      <c r="A19" s="280" t="str">
        <f t="shared" si="0"/>
        <v>D1-10-01</v>
      </c>
      <c r="B19" s="281" t="s">
        <v>43</v>
      </c>
      <c r="C19" s="282">
        <v>45688</v>
      </c>
      <c r="D19" s="282">
        <v>45695</v>
      </c>
      <c r="E19" s="243">
        <v>1</v>
      </c>
      <c r="F19" s="244" t="s">
        <v>205</v>
      </c>
      <c r="G19" s="243">
        <v>10</v>
      </c>
      <c r="H19" s="283" t="str">
        <f>IF(ISBLANK(F19),"",IFERROR(VLOOKUP(A19,'Np PL4 Stock'!$A:$U,20,FALSE),""))</f>
        <v>V1-MD1</v>
      </c>
      <c r="I19" s="262" t="s">
        <v>199</v>
      </c>
      <c r="J19" s="283">
        <f>IF(ISBLANK(F19),"",VLOOKUP(LEFT(A19,5),Unit!A:B,2,FALSE))</f>
        <v>20</v>
      </c>
      <c r="K19" s="289">
        <v>3.12</v>
      </c>
      <c r="L19" s="290">
        <v>2</v>
      </c>
      <c r="M19" s="291">
        <f t="shared" si="1"/>
        <v>156</v>
      </c>
      <c r="N19" s="292">
        <f>IF(ISBLANK(D19),"",IFERROR(IF(VLOOKUP(A19,'Np PL4 Stock'!A:J,10,FALSE)="Np4",D19-VLOOKUP(A19,'Np PL4 Stock'!A:E,5,FALSE),D19-1-VLOOKUP(A19,'Np PL4 Stock'!A:E,5,FALSE)),""))</f>
        <v>7</v>
      </c>
      <c r="O19" s="293">
        <v>1</v>
      </c>
      <c r="P19" s="290">
        <v>5.769</v>
      </c>
      <c r="Q19" s="300">
        <v>0.062</v>
      </c>
      <c r="R19" s="301" t="s">
        <v>32</v>
      </c>
      <c r="S19" s="301" t="s">
        <v>32</v>
      </c>
      <c r="T19" s="301" t="s">
        <v>32</v>
      </c>
      <c r="U19" s="301" t="s">
        <v>32</v>
      </c>
      <c r="V19" s="302">
        <v>0</v>
      </c>
      <c r="W19" s="303">
        <v>0</v>
      </c>
      <c r="X19" s="304">
        <v>45698</v>
      </c>
      <c r="Y19" s="313">
        <f>IF(ISBLANK(X19),"",IFERROR(IF(VLOOKUP(A19,'Np PL4 Stock'!A:J,10,FALSE)="Np4",X19-VLOOKUP(A19,'Np PL4 Stock'!A:E,5,FALSE),X19-1-VLOOKUP(A19,'Np PL4 Stock'!A:E,5,FALSE)),""))</f>
        <v>10</v>
      </c>
      <c r="Z19" s="325">
        <v>7.51</v>
      </c>
      <c r="AA19" s="315">
        <v>0.0615</v>
      </c>
      <c r="AB19" s="316"/>
      <c r="AC19" s="317" t="str">
        <f>IF(ISBLANK(AB19),"",IFERROR(IF(VLOOKUP(A19,'Np PL4 Stock'!A:J,10,FALSE)="Np4",AB19-VLOOKUP(A19,'Np PL4 Stock'!A:E,5,FALSE),AB19-1-VLOOKUP(A19,'Np PL4 Stock'!A:E,5,FALSE)),""))</f>
        <v/>
      </c>
      <c r="AD19" s="290"/>
      <c r="AE19" s="300"/>
      <c r="AF19" s="323"/>
      <c r="AG19" s="335"/>
      <c r="AH19" s="336"/>
      <c r="AI19" s="335"/>
      <c r="AJ19" s="326"/>
      <c r="AK19" s="334"/>
    </row>
    <row r="20" spans="1:37">
      <c r="A20" s="280" t="str">
        <f t="shared" si="0"/>
        <v>A1-01-01</v>
      </c>
      <c r="B20" s="281" t="s">
        <v>43</v>
      </c>
      <c r="C20" s="282">
        <v>45694</v>
      </c>
      <c r="D20" s="282">
        <v>45701</v>
      </c>
      <c r="E20" s="243">
        <v>1</v>
      </c>
      <c r="F20" s="244" t="s">
        <v>144</v>
      </c>
      <c r="G20" s="243">
        <v>1</v>
      </c>
      <c r="H20" s="283" t="str">
        <f>IF(ISBLANK(F20),"",IFERROR(VLOOKUP(A20,'Np PL4 Stock'!$A:$U,20,FALSE),""))</f>
        <v>V1-MB1</v>
      </c>
      <c r="I20" s="262" t="s">
        <v>213</v>
      </c>
      <c r="J20" s="283">
        <f>IF(ISBLANK(F20),"",VLOOKUP(LEFT(A20,5),Unit!A:B,2,FALSE))</f>
        <v>16</v>
      </c>
      <c r="K20" s="289">
        <v>2.92</v>
      </c>
      <c r="L20" s="290">
        <v>2.5</v>
      </c>
      <c r="M20" s="291">
        <f t="shared" si="1"/>
        <v>182.5</v>
      </c>
      <c r="N20" s="292">
        <f>IF(ISBLANK(D20),"",IFERROR(IF(VLOOKUP(A20,'Np PL4 Stock'!A:J,10,FALSE)="Np4",D20-VLOOKUP(A20,'Np PL4 Stock'!A:E,5,FALSE),D20-1-VLOOKUP(A20,'Np PL4 Stock'!A:E,5,FALSE)),""))</f>
        <v>7</v>
      </c>
      <c r="O20" s="293">
        <v>1</v>
      </c>
      <c r="P20" s="294">
        <v>5.756</v>
      </c>
      <c r="Q20" s="300">
        <v>0.0551</v>
      </c>
      <c r="R20" s="301" t="s">
        <v>32</v>
      </c>
      <c r="S20" s="301" t="s">
        <v>32</v>
      </c>
      <c r="T20" s="301" t="s">
        <v>32</v>
      </c>
      <c r="U20" s="301" t="s">
        <v>32</v>
      </c>
      <c r="V20" s="302">
        <v>0</v>
      </c>
      <c r="W20" s="303">
        <v>0</v>
      </c>
      <c r="X20" s="304">
        <v>45704</v>
      </c>
      <c r="Y20" s="313">
        <f>IF(ISBLANK(X20),"",IFERROR(IF(VLOOKUP(A20,'Np PL4 Stock'!A:J,10,FALSE)="Np4",X20-VLOOKUP(A20,'Np PL4 Stock'!A:E,5,FALSE),X20-1-VLOOKUP(A20,'Np PL4 Stock'!A:E,5,FALSE)),""))</f>
        <v>10</v>
      </c>
      <c r="Z20" s="314">
        <v>7.162</v>
      </c>
      <c r="AA20" s="315">
        <v>0.0667</v>
      </c>
      <c r="AB20" s="316"/>
      <c r="AC20" s="317" t="str">
        <f>IF(ISBLANK(AB20),"",IFERROR(IF(VLOOKUP(A20,'Np PL4 Stock'!A:J,10,FALSE)="Np4",AB20-VLOOKUP(A20,'Np PL4 Stock'!A:E,5,FALSE),AB20-1-VLOOKUP(A20,'Np PL4 Stock'!A:E,5,FALSE)),""))</f>
        <v/>
      </c>
      <c r="AD20" s="244"/>
      <c r="AE20" s="300"/>
      <c r="AF20" s="323"/>
      <c r="AG20" s="331"/>
      <c r="AH20" s="332"/>
      <c r="AI20" s="333"/>
      <c r="AJ20" s="326"/>
      <c r="AK20" s="334"/>
    </row>
    <row r="21" spans="1:37">
      <c r="A21" s="280" t="str">
        <f t="shared" si="0"/>
        <v>A1-02-01</v>
      </c>
      <c r="B21" s="281" t="s">
        <v>43</v>
      </c>
      <c r="C21" s="282">
        <v>45694</v>
      </c>
      <c r="D21" s="282">
        <v>45701</v>
      </c>
      <c r="E21" s="243">
        <v>1</v>
      </c>
      <c r="F21" s="244" t="s">
        <v>144</v>
      </c>
      <c r="G21" s="243">
        <v>2</v>
      </c>
      <c r="H21" s="283" t="str">
        <f>IF(ISBLANK(F21),"",IFERROR(VLOOKUP(A21,'Np PL4 Stock'!$A:$U,20,FALSE),""))</f>
        <v>V1-MD1</v>
      </c>
      <c r="I21" s="262" t="s">
        <v>199</v>
      </c>
      <c r="J21" s="283">
        <f>IF(ISBLANK(F21),"",VLOOKUP(LEFT(A21,5),Unit!A:B,2,FALSE))</f>
        <v>16</v>
      </c>
      <c r="K21" s="289">
        <v>2.57</v>
      </c>
      <c r="L21" s="290">
        <v>1</v>
      </c>
      <c r="M21" s="291">
        <f t="shared" si="1"/>
        <v>160.625</v>
      </c>
      <c r="N21" s="292">
        <f>IF(ISBLANK(D21),"",IFERROR(IF(VLOOKUP(A21,'Np PL4 Stock'!A:J,10,FALSE)="Np4",D21-VLOOKUP(A21,'Np PL4 Stock'!A:E,5,FALSE),D21-1-VLOOKUP(A21,'Np PL4 Stock'!A:E,5,FALSE)),""))</f>
        <v>7</v>
      </c>
      <c r="O21" s="293">
        <v>1</v>
      </c>
      <c r="P21" s="294">
        <v>5.767</v>
      </c>
      <c r="Q21" s="300">
        <v>0.0481</v>
      </c>
      <c r="R21" s="301" t="s">
        <v>32</v>
      </c>
      <c r="S21" s="301" t="s">
        <v>32</v>
      </c>
      <c r="T21" s="301" t="s">
        <v>32</v>
      </c>
      <c r="U21" s="301" t="s">
        <v>32</v>
      </c>
      <c r="V21" s="302">
        <v>0</v>
      </c>
      <c r="W21" s="303">
        <v>0</v>
      </c>
      <c r="X21" s="304">
        <v>45704</v>
      </c>
      <c r="Y21" s="313">
        <f>IF(ISBLANK(X21),"",IFERROR(IF(VLOOKUP(A21,'Np PL4 Stock'!A:J,10,FALSE)="Np4",X21-VLOOKUP(A21,'Np PL4 Stock'!A:E,5,FALSE),X21-1-VLOOKUP(A21,'Np PL4 Stock'!A:E,5,FALSE)),""))</f>
        <v>10</v>
      </c>
      <c r="Z21" s="325">
        <v>7.22</v>
      </c>
      <c r="AA21" s="315">
        <v>0.0664</v>
      </c>
      <c r="AB21" s="316"/>
      <c r="AC21" s="317" t="str">
        <f>IF(ISBLANK(AB21),"",IFERROR(IF(VLOOKUP(A21,'Np PL4 Stock'!A:J,10,FALSE)="Np4",AB21-VLOOKUP(A21,'Np PL4 Stock'!A:E,5,FALSE),AB21-1-VLOOKUP(A21,'Np PL4 Stock'!A:E,5,FALSE)),""))</f>
        <v/>
      </c>
      <c r="AD21" s="244"/>
      <c r="AE21" s="300"/>
      <c r="AF21" s="323"/>
      <c r="AG21" s="331"/>
      <c r="AH21" s="332"/>
      <c r="AI21" s="333"/>
      <c r="AJ21" s="326"/>
      <c r="AK21" s="334"/>
    </row>
    <row r="22" spans="1:37">
      <c r="A22" s="280" t="str">
        <f t="shared" si="0"/>
        <v>A1-03-01</v>
      </c>
      <c r="B22" s="281" t="s">
        <v>43</v>
      </c>
      <c r="C22" s="282">
        <v>45694</v>
      </c>
      <c r="D22" s="282">
        <v>45701</v>
      </c>
      <c r="E22" s="243">
        <v>1</v>
      </c>
      <c r="F22" s="244" t="s">
        <v>144</v>
      </c>
      <c r="G22" s="243">
        <v>3</v>
      </c>
      <c r="H22" s="283" t="str">
        <f>IF(ISBLANK(F22),"",IFERROR(VLOOKUP(A22,'Np PL4 Stock'!$A:$U,20,FALSE),""))</f>
        <v>V1-MD1</v>
      </c>
      <c r="I22" s="262" t="s">
        <v>199</v>
      </c>
      <c r="J22" s="283">
        <f>IF(ISBLANK(F22),"",VLOOKUP(LEFT(A22,5),Unit!A:B,2,FALSE))</f>
        <v>16</v>
      </c>
      <c r="K22" s="289">
        <v>2.57</v>
      </c>
      <c r="L22" s="290">
        <v>1</v>
      </c>
      <c r="M22" s="291">
        <f t="shared" si="1"/>
        <v>160.625</v>
      </c>
      <c r="N22" s="292">
        <f>IF(ISBLANK(D22),"",IFERROR(IF(VLOOKUP(A22,'Np PL4 Stock'!A:J,10,FALSE)="Np4",D22-VLOOKUP(A22,'Np PL4 Stock'!A:E,5,FALSE),D22-1-VLOOKUP(A22,'Np PL4 Stock'!A:E,5,FALSE)),""))</f>
        <v>7</v>
      </c>
      <c r="O22" s="293">
        <v>1</v>
      </c>
      <c r="P22" s="294">
        <v>5.802</v>
      </c>
      <c r="Q22" s="300">
        <v>0.0506</v>
      </c>
      <c r="R22" s="301" t="s">
        <v>32</v>
      </c>
      <c r="S22" s="301" t="s">
        <v>32</v>
      </c>
      <c r="T22" s="301" t="s">
        <v>32</v>
      </c>
      <c r="U22" s="301" t="s">
        <v>32</v>
      </c>
      <c r="V22" s="302">
        <v>0</v>
      </c>
      <c r="W22" s="303">
        <v>0</v>
      </c>
      <c r="X22" s="304">
        <v>45704</v>
      </c>
      <c r="Y22" s="313">
        <f>IF(ISBLANK(X22),"",IFERROR(IF(VLOOKUP(A22,'Np PL4 Stock'!A:J,10,FALSE)="Np4",X22-VLOOKUP(A22,'Np PL4 Stock'!A:E,5,FALSE),X22-1-VLOOKUP(A22,'Np PL4 Stock'!A:E,5,FALSE)),""))</f>
        <v>10</v>
      </c>
      <c r="Z22" s="314">
        <v>7.321</v>
      </c>
      <c r="AA22" s="315">
        <v>0.0551</v>
      </c>
      <c r="AB22" s="316">
        <v>45707</v>
      </c>
      <c r="AC22" s="317">
        <f>IF(ISBLANK(AB22),"",IFERROR(IF(VLOOKUP(A22,'Np PL4 Stock'!A:J,10,FALSE)="Np4",AB22-VLOOKUP(A22,'Np PL4 Stock'!A:E,5,FALSE),AB22-1-VLOOKUP(A22,'Np PL4 Stock'!A:E,5,FALSE)),""))</f>
        <v>13</v>
      </c>
      <c r="AD22" s="244">
        <v>8.69</v>
      </c>
      <c r="AE22" s="300">
        <v>0.0633</v>
      </c>
      <c r="AF22" s="326">
        <v>99</v>
      </c>
      <c r="AG22" s="331">
        <v>0</v>
      </c>
      <c r="AH22" s="332">
        <v>0</v>
      </c>
      <c r="AI22" s="333">
        <v>233</v>
      </c>
      <c r="AJ22" s="326"/>
      <c r="AK22" s="334"/>
    </row>
    <row r="23" spans="1:37">
      <c r="A23" s="280" t="str">
        <f t="shared" si="0"/>
        <v>A1-04-01</v>
      </c>
      <c r="B23" s="281" t="s">
        <v>43</v>
      </c>
      <c r="C23" s="282">
        <v>45695</v>
      </c>
      <c r="D23" s="282">
        <v>45702</v>
      </c>
      <c r="E23" s="243">
        <v>1</v>
      </c>
      <c r="F23" s="244" t="s">
        <v>144</v>
      </c>
      <c r="G23" s="243">
        <v>4</v>
      </c>
      <c r="H23" s="283" t="str">
        <f>IF(ISBLANK(F23),"",IFERROR(VLOOKUP(A23,'Np PL4 Stock'!$A:$U,20,FALSE),""))</f>
        <v>PD-MA1</v>
      </c>
      <c r="I23" s="262" t="s">
        <v>199</v>
      </c>
      <c r="J23" s="283">
        <f>IF(ISBLANK(F23),"",VLOOKUP(LEFT(A23,5),Unit!A:B,2,FALSE))</f>
        <v>16</v>
      </c>
      <c r="K23" s="289">
        <v>3.678889</v>
      </c>
      <c r="L23" s="290">
        <v>1.67</v>
      </c>
      <c r="M23" s="291">
        <f t="shared" si="1"/>
        <v>229.9305625</v>
      </c>
      <c r="N23" s="292">
        <f>IF(ISBLANK(D23),"",IFERROR(IF(VLOOKUP(A23,'Np PL4 Stock'!A:J,10,FALSE)="Np4",D23-VLOOKUP(A23,'Np PL4 Stock'!A:E,5,FALSE),D23-1-VLOOKUP(A23,'Np PL4 Stock'!A:E,5,FALSE)),""))</f>
        <v>7</v>
      </c>
      <c r="O23" s="293">
        <v>1</v>
      </c>
      <c r="P23" s="294">
        <v>5.777</v>
      </c>
      <c r="Q23" s="300">
        <v>0.0433</v>
      </c>
      <c r="R23" s="301" t="s">
        <v>32</v>
      </c>
      <c r="S23" s="301" t="s">
        <v>32</v>
      </c>
      <c r="T23" s="301" t="s">
        <v>32</v>
      </c>
      <c r="U23" s="301" t="s">
        <v>32</v>
      </c>
      <c r="V23" s="302">
        <v>0</v>
      </c>
      <c r="W23" s="303">
        <v>0</v>
      </c>
      <c r="X23" s="304">
        <v>45705</v>
      </c>
      <c r="Y23" s="313">
        <f>IF(ISBLANK(X23),"",IFERROR(IF(VLOOKUP(A23,'Np PL4 Stock'!A:J,10,FALSE)="Np4",X23-VLOOKUP(A23,'Np PL4 Stock'!A:E,5,FALSE),X23-1-VLOOKUP(A23,'Np PL4 Stock'!A:E,5,FALSE)),""))</f>
        <v>10</v>
      </c>
      <c r="Z23" s="314">
        <v>6.981</v>
      </c>
      <c r="AA23" s="315">
        <v>0.0479</v>
      </c>
      <c r="AB23" s="316">
        <v>45708</v>
      </c>
      <c r="AC23" s="317">
        <f>IF(ISBLANK(AB23),"",IFERROR(IF(VLOOKUP(A23,'Np PL4 Stock'!A:J,10,FALSE)="Np4",AB23-VLOOKUP(A23,'Np PL4 Stock'!A:E,5,FALSE),AB23-1-VLOOKUP(A23,'Np PL4 Stock'!A:E,5,FALSE)),""))</f>
        <v>13</v>
      </c>
      <c r="AD23" s="294">
        <v>7.843</v>
      </c>
      <c r="AE23" s="300">
        <v>0.07882</v>
      </c>
      <c r="AF23" s="324">
        <v>91</v>
      </c>
      <c r="AG23" s="331">
        <v>0</v>
      </c>
      <c r="AH23" s="332">
        <v>0</v>
      </c>
      <c r="AI23" s="333">
        <v>356</v>
      </c>
      <c r="AJ23" s="326"/>
      <c r="AK23" s="334"/>
    </row>
    <row r="24" spans="1:37">
      <c r="A24" s="280" t="str">
        <f t="shared" si="0"/>
        <v>A1-05-01</v>
      </c>
      <c r="B24" s="281" t="s">
        <v>43</v>
      </c>
      <c r="C24" s="282">
        <v>45695</v>
      </c>
      <c r="D24" s="282">
        <v>45702</v>
      </c>
      <c r="E24" s="243">
        <v>1</v>
      </c>
      <c r="F24" s="244" t="s">
        <v>144</v>
      </c>
      <c r="G24" s="243">
        <v>5</v>
      </c>
      <c r="H24" s="283" t="str">
        <f>IF(ISBLANK(F24),"",IFERROR(VLOOKUP(A24,'Np PL4 Stock'!$A:$U,20,FALSE),""))</f>
        <v>PD-MA1</v>
      </c>
      <c r="I24" s="262" t="s">
        <v>199</v>
      </c>
      <c r="J24" s="283">
        <f>IF(ISBLANK(F24),"",VLOOKUP(LEFT(A24,5),Unit!A:B,2,FALSE))</f>
        <v>16</v>
      </c>
      <c r="K24" s="289">
        <v>3.678889</v>
      </c>
      <c r="L24" s="290">
        <v>1.67</v>
      </c>
      <c r="M24" s="291">
        <f t="shared" si="1"/>
        <v>229.9305625</v>
      </c>
      <c r="N24" s="292">
        <f>IF(ISBLANK(D24),"",IFERROR(IF(VLOOKUP(A24,'Np PL4 Stock'!A:J,10,FALSE)="Np4",D24-VLOOKUP(A24,'Np PL4 Stock'!A:E,5,FALSE),D24-1-VLOOKUP(A24,'Np PL4 Stock'!A:E,5,FALSE)),""))</f>
        <v>7</v>
      </c>
      <c r="O24" s="293">
        <v>1</v>
      </c>
      <c r="P24" s="294">
        <v>5.827</v>
      </c>
      <c r="Q24" s="300">
        <v>0.0496</v>
      </c>
      <c r="R24" s="301" t="s">
        <v>32</v>
      </c>
      <c r="S24" s="301" t="s">
        <v>32</v>
      </c>
      <c r="T24" s="301" t="s">
        <v>32</v>
      </c>
      <c r="U24" s="301" t="s">
        <v>32</v>
      </c>
      <c r="V24" s="302">
        <v>0</v>
      </c>
      <c r="W24" s="303">
        <v>0</v>
      </c>
      <c r="X24" s="304">
        <v>45705</v>
      </c>
      <c r="Y24" s="313">
        <f>IF(ISBLANK(X24),"",IFERROR(IF(VLOOKUP(A24,'Np PL4 Stock'!A:J,10,FALSE)="Np4",X24-VLOOKUP(A24,'Np PL4 Stock'!A:E,5,FALSE),X24-1-VLOOKUP(A24,'Np PL4 Stock'!A:E,5,FALSE)),""))</f>
        <v>10</v>
      </c>
      <c r="Z24" s="314">
        <v>6.963</v>
      </c>
      <c r="AA24" s="315">
        <v>0.0541</v>
      </c>
      <c r="AB24" s="316">
        <v>45708</v>
      </c>
      <c r="AC24" s="317">
        <f>IF(ISBLANK(AB24),"",IFERROR(IF(VLOOKUP(A24,'Np PL4 Stock'!A:J,10,FALSE)="Np4",AB24-VLOOKUP(A24,'Np PL4 Stock'!A:E,5,FALSE),AB24-1-VLOOKUP(A24,'Np PL4 Stock'!A:E,5,FALSE)),""))</f>
        <v>13</v>
      </c>
      <c r="AD24" s="294">
        <v>7.918</v>
      </c>
      <c r="AE24" s="300">
        <v>0.0585</v>
      </c>
      <c r="AF24" s="324">
        <v>99</v>
      </c>
      <c r="AG24" s="331">
        <v>0</v>
      </c>
      <c r="AH24" s="332">
        <v>0</v>
      </c>
      <c r="AI24" s="333">
        <v>340</v>
      </c>
      <c r="AJ24" s="326"/>
      <c r="AK24" s="334"/>
    </row>
    <row r="25" spans="1:37">
      <c r="A25" s="280" t="str">
        <f t="shared" si="0"/>
        <v>A1-06-01</v>
      </c>
      <c r="B25" s="281" t="s">
        <v>43</v>
      </c>
      <c r="C25" s="282">
        <v>45695</v>
      </c>
      <c r="D25" s="282">
        <v>45702</v>
      </c>
      <c r="E25" s="243">
        <v>1</v>
      </c>
      <c r="F25" s="244" t="s">
        <v>144</v>
      </c>
      <c r="G25" s="243">
        <v>6</v>
      </c>
      <c r="H25" s="283" t="str">
        <f>IF(ISBLANK(F25),"",IFERROR(VLOOKUP(A25,'Np PL4 Stock'!$A:$U,20,FALSE),""))</f>
        <v>PD-MA1</v>
      </c>
      <c r="I25" s="262" t="s">
        <v>199</v>
      </c>
      <c r="J25" s="283">
        <f>IF(ISBLANK(F25),"",VLOOKUP(LEFT(A25,5),Unit!A:B,2,FALSE))</f>
        <v>16</v>
      </c>
      <c r="K25" s="289">
        <v>3.676</v>
      </c>
      <c r="L25" s="290">
        <v>1.66</v>
      </c>
      <c r="M25" s="291">
        <f t="shared" si="1"/>
        <v>229.75</v>
      </c>
      <c r="N25" s="292">
        <f>IF(ISBLANK(D25),"",IFERROR(IF(VLOOKUP(A25,'Np PL4 Stock'!A:J,10,FALSE)="Np4",D25-VLOOKUP(A25,'Np PL4 Stock'!A:E,5,FALSE),D25-1-VLOOKUP(A25,'Np PL4 Stock'!A:E,5,FALSE)),""))</f>
        <v>7</v>
      </c>
      <c r="O25" s="293">
        <v>1</v>
      </c>
      <c r="P25" s="294">
        <v>5.826</v>
      </c>
      <c r="Q25" s="300">
        <v>0.0502</v>
      </c>
      <c r="R25" s="301" t="s">
        <v>32</v>
      </c>
      <c r="S25" s="301" t="s">
        <v>32</v>
      </c>
      <c r="T25" s="301" t="s">
        <v>32</v>
      </c>
      <c r="U25" s="301" t="s">
        <v>32</v>
      </c>
      <c r="V25" s="302">
        <v>0</v>
      </c>
      <c r="W25" s="303">
        <v>0</v>
      </c>
      <c r="X25" s="304">
        <v>45705</v>
      </c>
      <c r="Y25" s="313">
        <f>IF(ISBLANK(X25),"",IFERROR(IF(VLOOKUP(A25,'Np PL4 Stock'!A:J,10,FALSE)="Np4",X25-VLOOKUP(A25,'Np PL4 Stock'!A:E,5,FALSE),X25-1-VLOOKUP(A25,'Np PL4 Stock'!A:E,5,FALSE)),""))</f>
        <v>10</v>
      </c>
      <c r="Z25" s="314">
        <v>7.015</v>
      </c>
      <c r="AA25" s="315">
        <v>0.0469</v>
      </c>
      <c r="AB25" s="316">
        <v>45708</v>
      </c>
      <c r="AC25" s="317">
        <f>IF(ISBLANK(AB25),"",IFERROR(IF(VLOOKUP(A25,'Np PL4 Stock'!A:J,10,FALSE)="Np4",AB25-VLOOKUP(A25,'Np PL4 Stock'!A:E,5,FALSE),AB25-1-VLOOKUP(A25,'Np PL4 Stock'!A:E,5,FALSE)),""))</f>
        <v>13</v>
      </c>
      <c r="AD25" s="294">
        <v>8.074</v>
      </c>
      <c r="AE25" s="300">
        <v>0.0662</v>
      </c>
      <c r="AF25" s="324">
        <v>98</v>
      </c>
      <c r="AG25" s="331">
        <v>0</v>
      </c>
      <c r="AH25" s="332">
        <v>0</v>
      </c>
      <c r="AI25" s="333">
        <v>320</v>
      </c>
      <c r="AJ25" s="326"/>
      <c r="AK25" s="334"/>
    </row>
    <row r="26" spans="1:37">
      <c r="A26" s="280" t="str">
        <f t="shared" si="0"/>
        <v>A1-07-01</v>
      </c>
      <c r="B26" s="281" t="s">
        <v>43</v>
      </c>
      <c r="C26" s="282">
        <v>45695</v>
      </c>
      <c r="D26" s="282">
        <v>45702</v>
      </c>
      <c r="E26" s="243">
        <v>1</v>
      </c>
      <c r="F26" s="244" t="s">
        <v>144</v>
      </c>
      <c r="G26" s="243">
        <v>7</v>
      </c>
      <c r="H26" s="283" t="str">
        <f>IF(ISBLANK(F26),"",IFERROR(VLOOKUP(A26,'Np PL4 Stock'!$A:$U,20,FALSE),""))</f>
        <v>V1-MB1</v>
      </c>
      <c r="I26" s="262" t="s">
        <v>213</v>
      </c>
      <c r="J26" s="283">
        <f>IF(ISBLANK(F26),"",VLOOKUP(LEFT(A26,5),Unit!A:B,2,FALSE))</f>
        <v>16</v>
      </c>
      <c r="K26" s="289">
        <v>1.98</v>
      </c>
      <c r="L26" s="290">
        <v>1.25</v>
      </c>
      <c r="M26" s="291">
        <f t="shared" si="1"/>
        <v>123.75</v>
      </c>
      <c r="N26" s="292">
        <f>IF(ISBLANK(D26),"",IFERROR(IF(VLOOKUP(A26,'Np PL4 Stock'!A:J,10,FALSE)="Np4",D26-VLOOKUP(A26,'Np PL4 Stock'!A:E,5,FALSE),D26-1-VLOOKUP(A26,'Np PL4 Stock'!A:E,5,FALSE)),""))</f>
        <v>7</v>
      </c>
      <c r="O26" s="293">
        <v>1</v>
      </c>
      <c r="P26" s="294">
        <v>5.784</v>
      </c>
      <c r="Q26" s="300">
        <v>0.0453</v>
      </c>
      <c r="R26" s="301" t="s">
        <v>32</v>
      </c>
      <c r="S26" s="301" t="s">
        <v>32</v>
      </c>
      <c r="T26" s="301" t="s">
        <v>32</v>
      </c>
      <c r="U26" s="301" t="s">
        <v>32</v>
      </c>
      <c r="V26" s="302">
        <v>0</v>
      </c>
      <c r="W26" s="303">
        <v>0</v>
      </c>
      <c r="X26" s="304">
        <v>45705</v>
      </c>
      <c r="Y26" s="313">
        <f>IF(ISBLANK(X26),"",IFERROR(IF(VLOOKUP(A26,'Np PL4 Stock'!A:J,10,FALSE)="Np4",X26-VLOOKUP(A26,'Np PL4 Stock'!A:E,5,FALSE),X26-1-VLOOKUP(A26,'Np PL4 Stock'!A:E,5,FALSE)),""))</f>
        <v>10</v>
      </c>
      <c r="Z26" s="314">
        <v>7.294</v>
      </c>
      <c r="AA26" s="315">
        <v>0.0473</v>
      </c>
      <c r="AB26" s="316">
        <v>45708</v>
      </c>
      <c r="AC26" s="317">
        <f>IF(ISBLANK(AB26),"",IFERROR(IF(VLOOKUP(A26,'Np PL4 Stock'!A:J,10,FALSE)="Np4",AB26-VLOOKUP(A26,'Np PL4 Stock'!A:E,5,FALSE),AB26-1-VLOOKUP(A26,'Np PL4 Stock'!A:E,5,FALSE)),""))</f>
        <v>13</v>
      </c>
      <c r="AD26" s="294">
        <v>8.394</v>
      </c>
      <c r="AE26" s="300">
        <v>0.0712</v>
      </c>
      <c r="AF26" s="324">
        <v>100</v>
      </c>
      <c r="AG26" s="331">
        <v>0</v>
      </c>
      <c r="AH26" s="332">
        <v>0</v>
      </c>
      <c r="AI26" s="333">
        <v>272</v>
      </c>
      <c r="AJ26" s="326"/>
      <c r="AK26" s="334"/>
    </row>
    <row r="27" spans="1:37">
      <c r="A27" s="280" t="str">
        <f t="shared" si="0"/>
        <v>A1-08-01</v>
      </c>
      <c r="B27" s="281" t="s">
        <v>43</v>
      </c>
      <c r="C27" s="282">
        <v>45695</v>
      </c>
      <c r="D27" s="282">
        <v>45702</v>
      </c>
      <c r="E27" s="243">
        <v>1</v>
      </c>
      <c r="F27" s="244" t="s">
        <v>144</v>
      </c>
      <c r="G27" s="243">
        <v>8</v>
      </c>
      <c r="H27" s="283" t="str">
        <f>IF(ISBLANK(F27),"",IFERROR(VLOOKUP(A27,'Np PL4 Stock'!$A:$U,20,FALSE),""))</f>
        <v>V1-MB1</v>
      </c>
      <c r="I27" s="262" t="s">
        <v>213</v>
      </c>
      <c r="J27" s="283">
        <f>IF(ISBLANK(F27),"",VLOOKUP(LEFT(A27,5),Unit!A:B,2,FALSE))</f>
        <v>16</v>
      </c>
      <c r="K27" s="289">
        <v>1.98</v>
      </c>
      <c r="L27" s="290">
        <v>1.25</v>
      </c>
      <c r="M27" s="291">
        <f t="shared" si="1"/>
        <v>123.75</v>
      </c>
      <c r="N27" s="292">
        <f>IF(ISBLANK(D27),"",IFERROR(IF(VLOOKUP(A27,'Np PL4 Stock'!A:J,10,FALSE)="Np4",D27-VLOOKUP(A27,'Np PL4 Stock'!A:E,5,FALSE),D27-1-VLOOKUP(A27,'Np PL4 Stock'!A:E,5,FALSE)),""))</f>
        <v>7</v>
      </c>
      <c r="O27" s="293">
        <v>1</v>
      </c>
      <c r="P27" s="294">
        <v>5.871</v>
      </c>
      <c r="Q27" s="300">
        <v>0.0554</v>
      </c>
      <c r="R27" s="301" t="s">
        <v>32</v>
      </c>
      <c r="S27" s="301" t="s">
        <v>32</v>
      </c>
      <c r="T27" s="301" t="s">
        <v>32</v>
      </c>
      <c r="U27" s="301" t="s">
        <v>32</v>
      </c>
      <c r="V27" s="302">
        <v>0.01</v>
      </c>
      <c r="W27" s="303">
        <v>0</v>
      </c>
      <c r="X27" s="304">
        <v>45705</v>
      </c>
      <c r="Y27" s="313">
        <f>IF(ISBLANK(X27),"",IFERROR(IF(VLOOKUP(A27,'Np PL4 Stock'!A:J,10,FALSE)="Np4",X27-VLOOKUP(A27,'Np PL4 Stock'!A:E,5,FALSE),X27-1-VLOOKUP(A27,'Np PL4 Stock'!A:E,5,FALSE)),""))</f>
        <v>10</v>
      </c>
      <c r="Z27" s="314">
        <v>7.304</v>
      </c>
      <c r="AA27" s="315">
        <v>0.0505</v>
      </c>
      <c r="AB27" s="316">
        <v>45708</v>
      </c>
      <c r="AC27" s="317">
        <f>IF(ISBLANK(AB27),"",IFERROR(IF(VLOOKUP(A27,'Np PL4 Stock'!A:J,10,FALSE)="Np4",AB27-VLOOKUP(A27,'Np PL4 Stock'!A:E,5,FALSE),AB27-1-VLOOKUP(A27,'Np PL4 Stock'!A:E,5,FALSE)),""))</f>
        <v>13</v>
      </c>
      <c r="AD27" s="294">
        <v>8.464</v>
      </c>
      <c r="AE27" s="300">
        <v>0.0735</v>
      </c>
      <c r="AF27" s="324">
        <v>100</v>
      </c>
      <c r="AG27" s="331">
        <v>0</v>
      </c>
      <c r="AH27" s="332">
        <v>0</v>
      </c>
      <c r="AI27" s="333">
        <v>257</v>
      </c>
      <c r="AJ27" s="326"/>
      <c r="AK27" s="334"/>
    </row>
    <row r="28" spans="1:37">
      <c r="A28" s="280" t="str">
        <f t="shared" si="0"/>
        <v>A1-09-01</v>
      </c>
      <c r="B28" s="281" t="s">
        <v>43</v>
      </c>
      <c r="C28" s="282">
        <v>45695</v>
      </c>
      <c r="D28" s="282">
        <v>45702</v>
      </c>
      <c r="E28" s="243">
        <v>1</v>
      </c>
      <c r="F28" s="244" t="s">
        <v>144</v>
      </c>
      <c r="G28" s="243">
        <v>9</v>
      </c>
      <c r="H28" s="283" t="str">
        <f>IF(ISBLANK(F28),"",IFERROR(VLOOKUP(A28,'Np PL4 Stock'!$A:$U,20,FALSE),""))</f>
        <v>V1-MD1</v>
      </c>
      <c r="I28" s="262" t="s">
        <v>199</v>
      </c>
      <c r="J28" s="283">
        <f>IF(ISBLANK(F28),"",VLOOKUP(LEFT(A28,5),Unit!A:B,2,FALSE))</f>
        <v>16</v>
      </c>
      <c r="K28" s="289">
        <v>3.36</v>
      </c>
      <c r="L28" s="290">
        <v>2</v>
      </c>
      <c r="M28" s="291">
        <f t="shared" si="1"/>
        <v>210</v>
      </c>
      <c r="N28" s="292">
        <f>IF(ISBLANK(D28),"",IFERROR(IF(VLOOKUP(A28,'Np PL4 Stock'!A:J,10,FALSE)="Np4",D28-VLOOKUP(A28,'Np PL4 Stock'!A:E,5,FALSE),D28-1-VLOOKUP(A28,'Np PL4 Stock'!A:E,5,FALSE)),""))</f>
        <v>7</v>
      </c>
      <c r="O28" s="293">
        <v>1</v>
      </c>
      <c r="P28" s="294">
        <v>5.811</v>
      </c>
      <c r="Q28" s="300">
        <v>0.0446</v>
      </c>
      <c r="R28" s="301" t="s">
        <v>32</v>
      </c>
      <c r="S28" s="301" t="s">
        <v>32</v>
      </c>
      <c r="T28" s="301" t="s">
        <v>32</v>
      </c>
      <c r="U28" s="301" t="s">
        <v>32</v>
      </c>
      <c r="V28" s="302">
        <v>0</v>
      </c>
      <c r="W28" s="303">
        <v>0</v>
      </c>
      <c r="X28" s="304">
        <v>45705</v>
      </c>
      <c r="Y28" s="313">
        <f>IF(ISBLANK(X28),"",IFERROR(IF(VLOOKUP(A28,'Np PL4 Stock'!A:J,10,FALSE)="Np4",X28-VLOOKUP(A28,'Np PL4 Stock'!A:E,5,FALSE),X28-1-VLOOKUP(A28,'Np PL4 Stock'!A:E,5,FALSE)),""))</f>
        <v>10</v>
      </c>
      <c r="Z28" s="314">
        <v>6.986</v>
      </c>
      <c r="AA28" s="315">
        <v>0.0592</v>
      </c>
      <c r="AB28" s="316">
        <v>45708</v>
      </c>
      <c r="AC28" s="317">
        <f>IF(ISBLANK(AB28),"",IFERROR(IF(VLOOKUP(A28,'Np PL4 Stock'!A:J,10,FALSE)="Np4",AB28-VLOOKUP(A28,'Np PL4 Stock'!A:E,5,FALSE),AB28-1-VLOOKUP(A28,'Np PL4 Stock'!A:E,5,FALSE)),""))</f>
        <v>13</v>
      </c>
      <c r="AD28" s="294">
        <v>8.188</v>
      </c>
      <c r="AE28" s="300">
        <v>0.0597</v>
      </c>
      <c r="AF28" s="324">
        <v>100</v>
      </c>
      <c r="AG28" s="331">
        <v>0</v>
      </c>
      <c r="AH28" s="332">
        <v>0</v>
      </c>
      <c r="AI28" s="333">
        <v>293</v>
      </c>
      <c r="AJ28" s="326"/>
      <c r="AK28" s="334"/>
    </row>
    <row r="29" spans="1:37">
      <c r="A29" s="280" t="str">
        <f t="shared" si="0"/>
        <v>A1-10-01</v>
      </c>
      <c r="B29" s="281" t="s">
        <v>43</v>
      </c>
      <c r="C29" s="282">
        <v>45696</v>
      </c>
      <c r="D29" s="282">
        <v>45703</v>
      </c>
      <c r="E29" s="243">
        <v>1</v>
      </c>
      <c r="F29" s="244" t="s">
        <v>144</v>
      </c>
      <c r="G29" s="243">
        <v>10</v>
      </c>
      <c r="H29" s="283" t="str">
        <f>IF(ISBLANK(F29),"",IFERROR(VLOOKUP(A29,'Np PL4 Stock'!$A:$U,20,FALSE),""))</f>
        <v>PD-MA1</v>
      </c>
      <c r="I29" s="262" t="s">
        <v>199</v>
      </c>
      <c r="J29" s="283">
        <f>IF(ISBLANK(F29),"",VLOOKUP(LEFT(A29,5),Unit!A:B,2,FALSE))</f>
        <v>16</v>
      </c>
      <c r="K29" s="289">
        <v>2.027</v>
      </c>
      <c r="L29" s="290">
        <v>1.5</v>
      </c>
      <c r="M29" s="291">
        <f t="shared" si="1"/>
        <v>126.6875</v>
      </c>
      <c r="N29" s="292">
        <f>IF(ISBLANK(D29),"",IFERROR(IF(VLOOKUP(A29,'Np PL4 Stock'!A:J,10,FALSE)="Np4",D29-VLOOKUP(A29,'Np PL4 Stock'!A:E,5,FALSE),D29-1-VLOOKUP(A29,'Np PL4 Stock'!A:E,5,FALSE)),""))</f>
        <v>7</v>
      </c>
      <c r="O29" s="293">
        <v>1</v>
      </c>
      <c r="P29" s="294">
        <v>5.762</v>
      </c>
      <c r="Q29" s="300">
        <v>0.0446</v>
      </c>
      <c r="R29" s="301" t="s">
        <v>32</v>
      </c>
      <c r="S29" s="301" t="s">
        <v>32</v>
      </c>
      <c r="T29" s="301" t="s">
        <v>32</v>
      </c>
      <c r="U29" s="301" t="s">
        <v>32</v>
      </c>
      <c r="V29" s="302">
        <v>0.00466666666666667</v>
      </c>
      <c r="W29" s="303">
        <v>0</v>
      </c>
      <c r="X29" s="304">
        <v>45706</v>
      </c>
      <c r="Y29" s="313">
        <f>IF(ISBLANK(X29),"",IFERROR(IF(VLOOKUP(A29,'Np PL4 Stock'!A:J,10,FALSE)="Np4",X29-VLOOKUP(A29,'Np PL4 Stock'!A:E,5,FALSE),X29-1-VLOOKUP(A29,'Np PL4 Stock'!A:E,5,FALSE)),""))</f>
        <v>10</v>
      </c>
      <c r="Z29" s="314">
        <v>7.093</v>
      </c>
      <c r="AA29" s="315">
        <v>0.0499</v>
      </c>
      <c r="AB29" s="316">
        <v>45709</v>
      </c>
      <c r="AC29" s="317">
        <f>IF(ISBLANK(AB29),"",IFERROR(IF(VLOOKUP(A29,'Np PL4 Stock'!A:J,10,FALSE)="Np4",AB29-VLOOKUP(A29,'Np PL4 Stock'!A:E,5,FALSE),AB29-1-VLOOKUP(A29,'Np PL4 Stock'!A:E,5,FALSE)),""))</f>
        <v>13</v>
      </c>
      <c r="AD29" s="294">
        <v>7.946</v>
      </c>
      <c r="AE29" s="300">
        <v>0.0709</v>
      </c>
      <c r="AF29" s="324">
        <v>94.286</v>
      </c>
      <c r="AG29" s="331">
        <v>0</v>
      </c>
      <c r="AH29" s="332">
        <v>0</v>
      </c>
      <c r="AI29" s="333">
        <v>341</v>
      </c>
      <c r="AJ29" s="326"/>
      <c r="AK29" s="334"/>
    </row>
    <row r="30" spans="1:37">
      <c r="A30" s="280" t="str">
        <f t="shared" si="0"/>
        <v>A1-11-01</v>
      </c>
      <c r="B30" s="281" t="s">
        <v>43</v>
      </c>
      <c r="C30" s="282">
        <v>45696</v>
      </c>
      <c r="D30" s="282">
        <v>45703</v>
      </c>
      <c r="E30" s="243">
        <v>1</v>
      </c>
      <c r="F30" s="244" t="s">
        <v>144</v>
      </c>
      <c r="G30" s="243">
        <v>11</v>
      </c>
      <c r="H30" s="283" t="str">
        <f>IF(ISBLANK(F30),"",IFERROR(VLOOKUP(A30,'Np PL4 Stock'!$A:$U,20,FALSE),""))</f>
        <v>PD-MA1</v>
      </c>
      <c r="I30" s="262" t="s">
        <v>199</v>
      </c>
      <c r="J30" s="283">
        <f>IF(ISBLANK(F30),"",VLOOKUP(LEFT(A30,5),Unit!A:B,2,FALSE))</f>
        <v>8</v>
      </c>
      <c r="K30" s="289">
        <v>2.027</v>
      </c>
      <c r="L30" s="290">
        <v>0.75</v>
      </c>
      <c r="M30" s="291">
        <f t="shared" si="1"/>
        <v>253.375</v>
      </c>
      <c r="N30" s="292">
        <f>IF(ISBLANK(D30),"",IFERROR(IF(VLOOKUP(A30,'Np PL4 Stock'!A:J,10,FALSE)="Np4",D30-VLOOKUP(A30,'Np PL4 Stock'!A:E,5,FALSE),D30-1-VLOOKUP(A30,'Np PL4 Stock'!A:E,5,FALSE)),""))</f>
        <v>7</v>
      </c>
      <c r="O30" s="293">
        <v>0.98</v>
      </c>
      <c r="P30" s="294">
        <v>5.849</v>
      </c>
      <c r="Q30" s="300">
        <v>0.0453</v>
      </c>
      <c r="R30" s="301" t="s">
        <v>32</v>
      </c>
      <c r="S30" s="301" t="s">
        <v>32</v>
      </c>
      <c r="T30" s="301" t="s">
        <v>32</v>
      </c>
      <c r="U30" s="301" t="s">
        <v>32</v>
      </c>
      <c r="V30" s="302">
        <v>0</v>
      </c>
      <c r="W30" s="303">
        <v>0</v>
      </c>
      <c r="X30" s="304">
        <v>45706</v>
      </c>
      <c r="Y30" s="313">
        <f>IF(ISBLANK(X30),"",IFERROR(IF(VLOOKUP(A30,'Np PL4 Stock'!A:J,10,FALSE)="Np4",X30-VLOOKUP(A30,'Np PL4 Stock'!A:E,5,FALSE),X30-1-VLOOKUP(A30,'Np PL4 Stock'!A:E,5,FALSE)),""))</f>
        <v>10</v>
      </c>
      <c r="Z30" s="314">
        <v>7.194</v>
      </c>
      <c r="AA30" s="315">
        <v>0.0458</v>
      </c>
      <c r="AB30" s="316">
        <v>45709</v>
      </c>
      <c r="AC30" s="317">
        <f>IF(ISBLANK(AB30),"",IFERROR(IF(VLOOKUP(A30,'Np PL4 Stock'!A:J,10,FALSE)="Np4",AB30-VLOOKUP(A30,'Np PL4 Stock'!A:E,5,FALSE),AB30-1-VLOOKUP(A30,'Np PL4 Stock'!A:E,5,FALSE)),""))</f>
        <v>13</v>
      </c>
      <c r="AD30" s="294">
        <v>8.312</v>
      </c>
      <c r="AE30" s="300">
        <v>0.0873</v>
      </c>
      <c r="AF30" s="324">
        <v>96.774</v>
      </c>
      <c r="AG30" s="331">
        <v>0</v>
      </c>
      <c r="AH30" s="332">
        <v>0</v>
      </c>
      <c r="AI30" s="333">
        <v>270</v>
      </c>
      <c r="AJ30" s="326"/>
      <c r="AK30" s="334"/>
    </row>
    <row r="31" spans="1:37">
      <c r="A31" s="280" t="str">
        <f t="shared" si="0"/>
        <v>A1-12-01</v>
      </c>
      <c r="B31" s="281" t="s">
        <v>43</v>
      </c>
      <c r="C31" s="282">
        <v>45696</v>
      </c>
      <c r="D31" s="282">
        <v>45703</v>
      </c>
      <c r="E31" s="243">
        <v>1</v>
      </c>
      <c r="F31" s="244" t="s">
        <v>144</v>
      </c>
      <c r="G31" s="243">
        <v>12</v>
      </c>
      <c r="H31" s="283" t="str">
        <f>IF(ISBLANK(F31),"",IFERROR(VLOOKUP(A31,'Np PL4 Stock'!$A:$U,20,FALSE),""))</f>
        <v>PD-MA1</v>
      </c>
      <c r="I31" s="262" t="s">
        <v>199</v>
      </c>
      <c r="J31" s="283">
        <f>IF(ISBLANK(F31),"",VLOOKUP(LEFT(A31,5),Unit!A:B,2,FALSE))</f>
        <v>8</v>
      </c>
      <c r="K31" s="289">
        <v>2.026</v>
      </c>
      <c r="L31" s="290">
        <v>0.75</v>
      </c>
      <c r="M31" s="291">
        <f t="shared" si="1"/>
        <v>253.25</v>
      </c>
      <c r="N31" s="292">
        <f>IF(ISBLANK(D31),"",IFERROR(IF(VLOOKUP(A31,'Np PL4 Stock'!A:J,10,FALSE)="Np4",D31-VLOOKUP(A31,'Np PL4 Stock'!A:E,5,FALSE),D31-1-VLOOKUP(A31,'Np PL4 Stock'!A:E,5,FALSE)),""))</f>
        <v>7</v>
      </c>
      <c r="O31" s="293">
        <v>0.98</v>
      </c>
      <c r="P31" s="294">
        <v>5.914</v>
      </c>
      <c r="Q31" s="300">
        <v>0.0491</v>
      </c>
      <c r="R31" s="301" t="s">
        <v>32</v>
      </c>
      <c r="S31" s="301" t="s">
        <v>32</v>
      </c>
      <c r="T31" s="301" t="s">
        <v>32</v>
      </c>
      <c r="U31" s="301" t="s">
        <v>32</v>
      </c>
      <c r="V31" s="302">
        <v>0</v>
      </c>
      <c r="W31" s="303">
        <v>0.01</v>
      </c>
      <c r="X31" s="304">
        <v>45706</v>
      </c>
      <c r="Y31" s="313">
        <f>IF(ISBLANK(X31),"",IFERROR(IF(VLOOKUP(A31,'Np PL4 Stock'!A:J,10,FALSE)="Np4",X31-VLOOKUP(A31,'Np PL4 Stock'!A:E,5,FALSE),X31-1-VLOOKUP(A31,'Np PL4 Stock'!A:E,5,FALSE)),""))</f>
        <v>10</v>
      </c>
      <c r="Z31" s="314">
        <v>7.318</v>
      </c>
      <c r="AA31" s="315">
        <v>0.0497</v>
      </c>
      <c r="AB31" s="316">
        <v>45709</v>
      </c>
      <c r="AC31" s="317">
        <f>IF(ISBLANK(AB31),"",IFERROR(IF(VLOOKUP(A31,'Np PL4 Stock'!A:J,10,FALSE)="Np4",AB31-VLOOKUP(A31,'Np PL4 Stock'!A:E,5,FALSE),AB31-1-VLOOKUP(A31,'Np PL4 Stock'!A:E,5,FALSE)),""))</f>
        <v>13</v>
      </c>
      <c r="AD31" s="294">
        <v>8.626</v>
      </c>
      <c r="AE31" s="300">
        <v>0.0689</v>
      </c>
      <c r="AF31" s="324">
        <v>100</v>
      </c>
      <c r="AG31" s="331">
        <v>0</v>
      </c>
      <c r="AH31" s="332">
        <v>0</v>
      </c>
      <c r="AI31" s="333">
        <v>236</v>
      </c>
      <c r="AJ31" s="326"/>
      <c r="AK31" s="334"/>
    </row>
    <row r="32" spans="1:37">
      <c r="A32" s="280" t="str">
        <f t="shared" si="0"/>
        <v>A1-13-01</v>
      </c>
      <c r="B32" s="281" t="s">
        <v>43</v>
      </c>
      <c r="C32" s="282">
        <v>45696</v>
      </c>
      <c r="D32" s="282">
        <v>45703</v>
      </c>
      <c r="E32" s="243">
        <v>1</v>
      </c>
      <c r="F32" s="244" t="s">
        <v>144</v>
      </c>
      <c r="G32" s="243">
        <v>13</v>
      </c>
      <c r="H32" s="283" t="str">
        <f>IF(ISBLANK(F32),"",IFERROR(VLOOKUP(A32,'Np PL4 Stock'!$A:$U,20,FALSE),""))</f>
        <v>V1-MD1</v>
      </c>
      <c r="I32" s="262" t="s">
        <v>199</v>
      </c>
      <c r="J32" s="283">
        <f>IF(ISBLANK(F32),"",VLOOKUP(LEFT(A32,5),Unit!A:B,2,FALSE))</f>
        <v>8</v>
      </c>
      <c r="K32" s="289">
        <v>1.632</v>
      </c>
      <c r="L32" s="290">
        <v>1</v>
      </c>
      <c r="M32" s="291">
        <f t="shared" si="1"/>
        <v>204</v>
      </c>
      <c r="N32" s="292">
        <f>IF(ISBLANK(D32),"",IFERROR(IF(VLOOKUP(A32,'Np PL4 Stock'!A:J,10,FALSE)="Np4",D32-VLOOKUP(A32,'Np PL4 Stock'!A:E,5,FALSE),D32-1-VLOOKUP(A32,'Np PL4 Stock'!A:E,5,FALSE)),""))</f>
        <v>7</v>
      </c>
      <c r="O32" s="293">
        <v>0.97</v>
      </c>
      <c r="P32" s="294">
        <v>5.665</v>
      </c>
      <c r="Q32" s="300">
        <v>0.0379</v>
      </c>
      <c r="R32" s="301" t="s">
        <v>32</v>
      </c>
      <c r="S32" s="301" t="s">
        <v>32</v>
      </c>
      <c r="T32" s="301" t="s">
        <v>32</v>
      </c>
      <c r="U32" s="301" t="s">
        <v>32</v>
      </c>
      <c r="V32" s="302">
        <v>0.00466666666666667</v>
      </c>
      <c r="W32" s="303">
        <v>0</v>
      </c>
      <c r="X32" s="304">
        <v>45706</v>
      </c>
      <c r="Y32" s="313">
        <f>IF(ISBLANK(X32),"",IFERROR(IF(VLOOKUP(A32,'Np PL4 Stock'!A:J,10,FALSE)="Np4",X32-VLOOKUP(A32,'Np PL4 Stock'!A:E,5,FALSE),X32-1-VLOOKUP(A32,'Np PL4 Stock'!A:E,5,FALSE)),""))</f>
        <v>10</v>
      </c>
      <c r="Z32" s="314">
        <v>7.295</v>
      </c>
      <c r="AA32" s="315">
        <v>0.0448</v>
      </c>
      <c r="AB32" s="316">
        <v>45709</v>
      </c>
      <c r="AC32" s="317">
        <f>IF(ISBLANK(AB32),"",IFERROR(IF(VLOOKUP(A32,'Np PL4 Stock'!A:J,10,FALSE)="Np4",AB32-VLOOKUP(A32,'Np PL4 Stock'!A:E,5,FALSE),AB32-1-VLOOKUP(A32,'Np PL4 Stock'!A:E,5,FALSE)),""))</f>
        <v>13</v>
      </c>
      <c r="AD32" s="294">
        <v>8.364</v>
      </c>
      <c r="AE32" s="300">
        <v>0.0839</v>
      </c>
      <c r="AF32" s="324">
        <v>99</v>
      </c>
      <c r="AG32" s="331">
        <v>0</v>
      </c>
      <c r="AH32" s="332">
        <v>0</v>
      </c>
      <c r="AI32" s="333">
        <v>264</v>
      </c>
      <c r="AJ32" s="326"/>
      <c r="AK32" s="334"/>
    </row>
    <row r="33" spans="1:37">
      <c r="A33" s="280" t="str">
        <f t="shared" si="0"/>
        <v>A1-14-01</v>
      </c>
      <c r="B33" s="281" t="s">
        <v>43</v>
      </c>
      <c r="C33" s="282">
        <v>45696</v>
      </c>
      <c r="D33" s="282">
        <v>45703</v>
      </c>
      <c r="E33" s="243">
        <v>1</v>
      </c>
      <c r="F33" s="244" t="s">
        <v>144</v>
      </c>
      <c r="G33" s="243">
        <v>14</v>
      </c>
      <c r="H33" s="283" t="str">
        <f>IF(ISBLANK(F33),"",IFERROR(VLOOKUP(A33,'Np PL4 Stock'!$A:$U,20,FALSE),""))</f>
        <v>V1-MD1</v>
      </c>
      <c r="I33" s="262" t="s">
        <v>199</v>
      </c>
      <c r="J33" s="283">
        <f>IF(ISBLANK(F33),"",VLOOKUP(LEFT(A33,5),Unit!A:B,2,FALSE))</f>
        <v>8</v>
      </c>
      <c r="K33" s="289">
        <v>1.632</v>
      </c>
      <c r="L33" s="290">
        <v>1</v>
      </c>
      <c r="M33" s="291">
        <f t="shared" si="1"/>
        <v>204</v>
      </c>
      <c r="N33" s="292">
        <f>IF(ISBLANK(D33),"",IFERROR(IF(VLOOKUP(A33,'Np PL4 Stock'!A:J,10,FALSE)="Np4",D33-VLOOKUP(A33,'Np PL4 Stock'!A:E,5,FALSE),D33-1-VLOOKUP(A33,'Np PL4 Stock'!A:E,5,FALSE)),""))</f>
        <v>7</v>
      </c>
      <c r="O33" s="293">
        <v>0.99</v>
      </c>
      <c r="P33" s="294">
        <v>5.591</v>
      </c>
      <c r="Q33" s="300">
        <v>0.0452</v>
      </c>
      <c r="R33" s="301" t="s">
        <v>32</v>
      </c>
      <c r="S33" s="301" t="s">
        <v>32</v>
      </c>
      <c r="T33" s="301" t="s">
        <v>32</v>
      </c>
      <c r="U33" s="301" t="s">
        <v>32</v>
      </c>
      <c r="V33" s="302">
        <v>0</v>
      </c>
      <c r="W33" s="303">
        <v>0</v>
      </c>
      <c r="X33" s="304">
        <v>45706</v>
      </c>
      <c r="Y33" s="313">
        <f>IF(ISBLANK(X33),"",IFERROR(IF(VLOOKUP(A33,'Np PL4 Stock'!A:J,10,FALSE)="Np4",X33-VLOOKUP(A33,'Np PL4 Stock'!A:E,5,FALSE),X33-1-VLOOKUP(A33,'Np PL4 Stock'!A:E,5,FALSE)),""))</f>
        <v>10</v>
      </c>
      <c r="Z33" s="314">
        <v>7.219</v>
      </c>
      <c r="AA33" s="315">
        <v>0.0621</v>
      </c>
      <c r="AB33" s="316">
        <v>45709</v>
      </c>
      <c r="AC33" s="317">
        <f>IF(ISBLANK(AB33),"",IFERROR(IF(VLOOKUP(A33,'Np PL4 Stock'!A:J,10,FALSE)="Np4",AB33-VLOOKUP(A33,'Np PL4 Stock'!A:E,5,FALSE),AB33-1-VLOOKUP(A33,'Np PL4 Stock'!A:E,5,FALSE)),""))</f>
        <v>13</v>
      </c>
      <c r="AD33" s="294">
        <v>8.566</v>
      </c>
      <c r="AE33" s="300">
        <v>0.0718</v>
      </c>
      <c r="AF33" s="324">
        <v>97.959</v>
      </c>
      <c r="AG33" s="331">
        <v>0</v>
      </c>
      <c r="AH33" s="332">
        <v>0</v>
      </c>
      <c r="AI33" s="333">
        <v>240</v>
      </c>
      <c r="AJ33" s="326"/>
      <c r="AK33" s="334"/>
    </row>
    <row r="34" spans="1:37">
      <c r="A34" s="280" t="str">
        <f t="shared" si="0"/>
        <v>A1-15-01</v>
      </c>
      <c r="B34" s="281" t="s">
        <v>43</v>
      </c>
      <c r="C34" s="282">
        <v>45696</v>
      </c>
      <c r="D34" s="282">
        <v>45703</v>
      </c>
      <c r="E34" s="243">
        <v>1</v>
      </c>
      <c r="F34" s="244" t="s">
        <v>144</v>
      </c>
      <c r="G34" s="243">
        <v>15</v>
      </c>
      <c r="H34" s="283" t="str">
        <f>IF(ISBLANK(F34),"",IFERROR(VLOOKUP(A34,'Np PL4 Stock'!$A:$U,20,FALSE),""))</f>
        <v>V1-MD1</v>
      </c>
      <c r="I34" s="262" t="s">
        <v>199</v>
      </c>
      <c r="J34" s="283">
        <f>IF(ISBLANK(F34),"",VLOOKUP(LEFT(A34,5),Unit!A:B,2,FALSE))</f>
        <v>8</v>
      </c>
      <c r="K34" s="289">
        <v>1.632</v>
      </c>
      <c r="L34" s="290">
        <v>1</v>
      </c>
      <c r="M34" s="291">
        <f t="shared" si="1"/>
        <v>204</v>
      </c>
      <c r="N34" s="292">
        <f>IF(ISBLANK(D34),"",IFERROR(IF(VLOOKUP(A34,'Np PL4 Stock'!A:J,10,FALSE)="Np4",D34-VLOOKUP(A34,'Np PL4 Stock'!A:E,5,FALSE),D34-1-VLOOKUP(A34,'Np PL4 Stock'!A:E,5,FALSE)),""))</f>
        <v>7</v>
      </c>
      <c r="O34" s="293">
        <v>1</v>
      </c>
      <c r="P34" s="294">
        <v>5.611</v>
      </c>
      <c r="Q34" s="300">
        <v>0.0591</v>
      </c>
      <c r="R34" s="301" t="s">
        <v>32</v>
      </c>
      <c r="S34" s="301" t="s">
        <v>32</v>
      </c>
      <c r="T34" s="301" t="s">
        <v>32</v>
      </c>
      <c r="U34" s="301" t="s">
        <v>32</v>
      </c>
      <c r="V34" s="302">
        <v>0</v>
      </c>
      <c r="W34" s="303">
        <v>0</v>
      </c>
      <c r="X34" s="304">
        <v>45706</v>
      </c>
      <c r="Y34" s="313">
        <f>IF(ISBLANK(X34),"",IFERROR(IF(VLOOKUP(A34,'Np PL4 Stock'!A:J,10,FALSE)="Np4",X34-VLOOKUP(A34,'Np PL4 Stock'!A:E,5,FALSE),X34-1-VLOOKUP(A34,'Np PL4 Stock'!A:E,5,FALSE)),""))</f>
        <v>10</v>
      </c>
      <c r="Z34" s="314">
        <v>7.165</v>
      </c>
      <c r="AA34" s="315">
        <v>0.0525</v>
      </c>
      <c r="AB34" s="316">
        <v>45709</v>
      </c>
      <c r="AC34" s="317">
        <f>IF(ISBLANK(AB34),"",IFERROR(IF(VLOOKUP(A34,'Np PL4 Stock'!A:J,10,FALSE)="Np4",AB34-VLOOKUP(A34,'Np PL4 Stock'!A:E,5,FALSE),AB34-1-VLOOKUP(A34,'Np PL4 Stock'!A:E,5,FALSE)),""))</f>
        <v>13</v>
      </c>
      <c r="AD34" s="294">
        <v>8.839</v>
      </c>
      <c r="AE34" s="300">
        <v>0.0651</v>
      </c>
      <c r="AF34" s="324">
        <v>100</v>
      </c>
      <c r="AG34" s="331">
        <v>0</v>
      </c>
      <c r="AH34" s="332">
        <v>0</v>
      </c>
      <c r="AI34" s="333">
        <v>207</v>
      </c>
      <c r="AJ34" s="326"/>
      <c r="AK34" s="334"/>
    </row>
    <row r="35" spans="1:37">
      <c r="A35" s="280" t="str">
        <f t="shared" si="0"/>
        <v>A1-16-01</v>
      </c>
      <c r="B35" s="281" t="s">
        <v>43</v>
      </c>
      <c r="C35" s="282">
        <v>45696</v>
      </c>
      <c r="D35" s="282">
        <v>45703</v>
      </c>
      <c r="E35" s="243">
        <v>1</v>
      </c>
      <c r="F35" s="244" t="s">
        <v>144</v>
      </c>
      <c r="G35" s="243">
        <v>16</v>
      </c>
      <c r="H35" s="283" t="str">
        <f>IF(ISBLANK(F35),"",IFERROR(VLOOKUP(A35,'Np PL4 Stock'!$A:$U,20,FALSE),""))</f>
        <v>V1-MB1</v>
      </c>
      <c r="I35" s="262" t="s">
        <v>213</v>
      </c>
      <c r="J35" s="283">
        <f>IF(ISBLANK(F35),"",VLOOKUP(LEFT(A35,5),Unit!A:B,2,FALSE))</f>
        <v>8</v>
      </c>
      <c r="K35" s="289">
        <v>1.932</v>
      </c>
      <c r="L35" s="290">
        <v>1</v>
      </c>
      <c r="M35" s="291">
        <f t="shared" si="1"/>
        <v>241.5</v>
      </c>
      <c r="N35" s="292">
        <f>IF(ISBLANK(D35),"",IFERROR(IF(VLOOKUP(A35,'Np PL4 Stock'!A:J,10,FALSE)="Np4",D35-VLOOKUP(A35,'Np PL4 Stock'!A:E,5,FALSE),D35-1-VLOOKUP(A35,'Np PL4 Stock'!A:E,5,FALSE)),""))</f>
        <v>7</v>
      </c>
      <c r="O35" s="293">
        <v>0.97</v>
      </c>
      <c r="P35" s="294">
        <v>5.381</v>
      </c>
      <c r="Q35" s="300">
        <v>0.0482</v>
      </c>
      <c r="R35" s="301" t="s">
        <v>32</v>
      </c>
      <c r="S35" s="301" t="s">
        <v>32</v>
      </c>
      <c r="T35" s="301" t="s">
        <v>32</v>
      </c>
      <c r="U35" s="301" t="s">
        <v>32</v>
      </c>
      <c r="V35" s="302">
        <v>0</v>
      </c>
      <c r="W35" s="303">
        <v>0</v>
      </c>
      <c r="X35" s="304">
        <v>45706</v>
      </c>
      <c r="Y35" s="313">
        <f>IF(ISBLANK(X35),"",IFERROR(IF(VLOOKUP(A35,'Np PL4 Stock'!A:J,10,FALSE)="Np4",X35-VLOOKUP(A35,'Np PL4 Stock'!A:E,5,FALSE),X35-1-VLOOKUP(A35,'Np PL4 Stock'!A:E,5,FALSE)),""))</f>
        <v>10</v>
      </c>
      <c r="Z35" s="314">
        <v>6.821</v>
      </c>
      <c r="AA35" s="315">
        <v>0.0537</v>
      </c>
      <c r="AB35" s="316">
        <v>45709</v>
      </c>
      <c r="AC35" s="317">
        <f>IF(ISBLANK(AB35),"",IFERROR(IF(VLOOKUP(A35,'Np PL4 Stock'!A:J,10,FALSE)="Np4",AB35-VLOOKUP(A35,'Np PL4 Stock'!A:E,5,FALSE),AB35-1-VLOOKUP(A35,'Np PL4 Stock'!A:E,5,FALSE)),""))</f>
        <v>13</v>
      </c>
      <c r="AD35" s="294">
        <v>7.845</v>
      </c>
      <c r="AE35" s="300">
        <v>0.0638</v>
      </c>
      <c r="AF35" s="324">
        <v>94</v>
      </c>
      <c r="AG35" s="331">
        <v>0</v>
      </c>
      <c r="AH35" s="332">
        <v>0</v>
      </c>
      <c r="AI35" s="333">
        <v>357</v>
      </c>
      <c r="AJ35" s="326"/>
      <c r="AK35" s="334"/>
    </row>
    <row r="36" spans="1:37">
      <c r="A36" s="280" t="str">
        <f t="shared" si="0"/>
        <v>A1-17-01</v>
      </c>
      <c r="B36" s="281" t="s">
        <v>43</v>
      </c>
      <c r="C36" s="282">
        <v>45696</v>
      </c>
      <c r="D36" s="282">
        <v>45703</v>
      </c>
      <c r="E36" s="243">
        <v>1</v>
      </c>
      <c r="F36" s="244" t="s">
        <v>144</v>
      </c>
      <c r="G36" s="243">
        <v>17</v>
      </c>
      <c r="H36" s="283" t="str">
        <f>IF(ISBLANK(F36),"",IFERROR(VLOOKUP(A36,'Np PL4 Stock'!$A:$U,20,FALSE),""))</f>
        <v>V1-MB1</v>
      </c>
      <c r="I36" s="262" t="s">
        <v>213</v>
      </c>
      <c r="J36" s="283">
        <f>IF(ISBLANK(F36),"",VLOOKUP(LEFT(A36,5),Unit!A:B,2,FALSE))</f>
        <v>8</v>
      </c>
      <c r="K36" s="289">
        <v>1.932</v>
      </c>
      <c r="L36" s="290">
        <v>1</v>
      </c>
      <c r="M36" s="291">
        <f t="shared" si="1"/>
        <v>241.5</v>
      </c>
      <c r="N36" s="292">
        <f>IF(ISBLANK(D36),"",IFERROR(IF(VLOOKUP(A36,'Np PL4 Stock'!A:J,10,FALSE)="Np4",D36-VLOOKUP(A36,'Np PL4 Stock'!A:E,5,FALSE),D36-1-VLOOKUP(A36,'Np PL4 Stock'!A:E,5,FALSE)),""))</f>
        <v>7</v>
      </c>
      <c r="O36" s="293">
        <v>0.99</v>
      </c>
      <c r="P36" s="294">
        <v>5.519</v>
      </c>
      <c r="Q36" s="300">
        <v>0.0423</v>
      </c>
      <c r="R36" s="301" t="s">
        <v>32</v>
      </c>
      <c r="S36" s="301" t="s">
        <v>32</v>
      </c>
      <c r="T36" s="301" t="s">
        <v>32</v>
      </c>
      <c r="U36" s="301" t="s">
        <v>32</v>
      </c>
      <c r="V36" s="302">
        <v>0</v>
      </c>
      <c r="W36" s="303">
        <v>0</v>
      </c>
      <c r="X36" s="304">
        <v>45706</v>
      </c>
      <c r="Y36" s="313">
        <f>IF(ISBLANK(X36),"",IFERROR(IF(VLOOKUP(A36,'Np PL4 Stock'!A:J,10,FALSE)="Np4",X36-VLOOKUP(A36,'Np PL4 Stock'!A:E,5,FALSE),X36-1-VLOOKUP(A36,'Np PL4 Stock'!A:E,5,FALSE)),""))</f>
        <v>10</v>
      </c>
      <c r="Z36" s="314">
        <v>6.946</v>
      </c>
      <c r="AA36" s="315">
        <v>0.0482</v>
      </c>
      <c r="AB36" s="316">
        <v>45709</v>
      </c>
      <c r="AC36" s="317">
        <f>IF(ISBLANK(AB36),"",IFERROR(IF(VLOOKUP(A36,'Np PL4 Stock'!A:J,10,FALSE)="Np4",AB36-VLOOKUP(A36,'Np PL4 Stock'!A:E,5,FALSE),AB36-1-VLOOKUP(A36,'Np PL4 Stock'!A:E,5,FALSE)),""))</f>
        <v>13</v>
      </c>
      <c r="AD36" s="289">
        <v>8.044</v>
      </c>
      <c r="AE36" s="300">
        <v>0.0576</v>
      </c>
      <c r="AF36" s="324">
        <v>98</v>
      </c>
      <c r="AG36" s="331">
        <v>0</v>
      </c>
      <c r="AH36" s="332">
        <v>0</v>
      </c>
      <c r="AI36" s="333">
        <v>322</v>
      </c>
      <c r="AJ36" s="326"/>
      <c r="AK36" s="334"/>
    </row>
    <row r="37" spans="1:37">
      <c r="A37" s="280" t="str">
        <f t="shared" si="0"/>
        <v>A1-18-01</v>
      </c>
      <c r="B37" s="281" t="s">
        <v>43</v>
      </c>
      <c r="C37" s="282">
        <v>45697</v>
      </c>
      <c r="D37" s="282">
        <v>45704</v>
      </c>
      <c r="E37" s="243">
        <v>1</v>
      </c>
      <c r="F37" s="244" t="s">
        <v>144</v>
      </c>
      <c r="G37" s="243">
        <v>18</v>
      </c>
      <c r="H37" s="283" t="str">
        <f>IF(ISBLANK(F37),"",IFERROR(VLOOKUP(A37,'Np PL4 Stock'!$A:$U,20,FALSE),""))</f>
        <v>V1-MD1</v>
      </c>
      <c r="I37" s="262" t="s">
        <v>199</v>
      </c>
      <c r="J37" s="283">
        <f>IF(ISBLANK(F37),"",VLOOKUP(LEFT(A37,5),Unit!A:B,2,FALSE))</f>
        <v>8</v>
      </c>
      <c r="K37" s="289">
        <v>1.47333333333333</v>
      </c>
      <c r="L37" s="290">
        <v>0.833333333333333</v>
      </c>
      <c r="M37" s="291">
        <f t="shared" si="1"/>
        <v>184.166666666666</v>
      </c>
      <c r="N37" s="292">
        <f>IF(ISBLANK(D37),"",IFERROR(IF(VLOOKUP(A37,'Np PL4 Stock'!A:J,10,FALSE)="Np4",D37-VLOOKUP(A37,'Np PL4 Stock'!A:E,5,FALSE),D37-1-VLOOKUP(A37,'Np PL4 Stock'!A:E,5,FALSE)),""))</f>
        <v>7</v>
      </c>
      <c r="O37" s="293">
        <v>0.98</v>
      </c>
      <c r="P37" s="244">
        <v>5.69</v>
      </c>
      <c r="Q37" s="300">
        <v>0.0453</v>
      </c>
      <c r="R37" s="301" t="s">
        <v>32</v>
      </c>
      <c r="S37" s="301" t="s">
        <v>32</v>
      </c>
      <c r="T37" s="301" t="s">
        <v>32</v>
      </c>
      <c r="U37" s="301" t="s">
        <v>32</v>
      </c>
      <c r="V37" s="302">
        <v>0</v>
      </c>
      <c r="W37" s="303">
        <v>0</v>
      </c>
      <c r="X37" s="304">
        <v>45707</v>
      </c>
      <c r="Y37" s="313">
        <f>IF(ISBLANK(X37),"",IFERROR(IF(VLOOKUP(A37,'Np PL4 Stock'!A:J,10,FALSE)="Np4",X37-VLOOKUP(A37,'Np PL4 Stock'!A:E,5,FALSE),X37-1-VLOOKUP(A37,'Np PL4 Stock'!A:E,5,FALSE)),""))</f>
        <v>10</v>
      </c>
      <c r="Z37" s="321">
        <v>7.2</v>
      </c>
      <c r="AA37" s="315">
        <v>0.0484</v>
      </c>
      <c r="AB37" s="316">
        <v>45710</v>
      </c>
      <c r="AC37" s="317">
        <f>IF(ISBLANK(AB37),"",IFERROR(IF(VLOOKUP(A37,'Np PL4 Stock'!A:J,10,FALSE)="Np4",AB37-VLOOKUP(A37,'Np PL4 Stock'!A:E,5,FALSE),AB37-1-VLOOKUP(A37,'Np PL4 Stock'!A:E,5,FALSE)),""))</f>
        <v>13</v>
      </c>
      <c r="AD37" s="294">
        <v>8.654</v>
      </c>
      <c r="AE37" s="300">
        <v>0.0621</v>
      </c>
      <c r="AF37" s="324">
        <v>100</v>
      </c>
      <c r="AG37" s="331">
        <v>0</v>
      </c>
      <c r="AH37" s="332">
        <v>0</v>
      </c>
      <c r="AI37" s="337">
        <v>236</v>
      </c>
      <c r="AJ37" s="326"/>
      <c r="AK37" s="334"/>
    </row>
    <row r="38" spans="1:37">
      <c r="A38" s="280" t="str">
        <f t="shared" si="0"/>
        <v>A1-19-01</v>
      </c>
      <c r="B38" s="281" t="s">
        <v>43</v>
      </c>
      <c r="C38" s="282">
        <v>45697</v>
      </c>
      <c r="D38" s="282">
        <v>45704</v>
      </c>
      <c r="E38" s="243">
        <v>1</v>
      </c>
      <c r="F38" s="244" t="s">
        <v>144</v>
      </c>
      <c r="G38" s="243">
        <v>19</v>
      </c>
      <c r="H38" s="283" t="str">
        <f>IF(ISBLANK(F38),"",IFERROR(VLOOKUP(A38,'Np PL4 Stock'!$A:$U,20,FALSE),""))</f>
        <v>V1-MD1</v>
      </c>
      <c r="I38" s="262" t="s">
        <v>199</v>
      </c>
      <c r="J38" s="283">
        <f>IF(ISBLANK(F38),"",VLOOKUP(LEFT(A38,5),Unit!A:B,2,FALSE))</f>
        <v>8</v>
      </c>
      <c r="K38" s="289">
        <v>1.47333333333333</v>
      </c>
      <c r="L38" s="290">
        <v>0.833333333333333</v>
      </c>
      <c r="M38" s="291">
        <f t="shared" si="1"/>
        <v>184.166666666666</v>
      </c>
      <c r="N38" s="292">
        <f>IF(ISBLANK(D38),"",IFERROR(IF(VLOOKUP(A38,'Np PL4 Stock'!A:J,10,FALSE)="Np4",D38-VLOOKUP(A38,'Np PL4 Stock'!A:E,5,FALSE),D38-1-VLOOKUP(A38,'Np PL4 Stock'!A:E,5,FALSE)),""))</f>
        <v>7</v>
      </c>
      <c r="O38" s="293">
        <v>0.99</v>
      </c>
      <c r="P38" s="244">
        <v>5.63</v>
      </c>
      <c r="Q38" s="300">
        <v>0.0541</v>
      </c>
      <c r="R38" s="301" t="s">
        <v>32</v>
      </c>
      <c r="S38" s="301" t="s">
        <v>32</v>
      </c>
      <c r="T38" s="301" t="s">
        <v>32</v>
      </c>
      <c r="U38" s="301" t="s">
        <v>32</v>
      </c>
      <c r="V38" s="302">
        <v>0</v>
      </c>
      <c r="W38" s="303">
        <v>0</v>
      </c>
      <c r="X38" s="304">
        <v>45707</v>
      </c>
      <c r="Y38" s="313">
        <f>IF(ISBLANK(X38),"",IFERROR(IF(VLOOKUP(A38,'Np PL4 Stock'!A:J,10,FALSE)="Np4",X38-VLOOKUP(A38,'Np PL4 Stock'!A:E,5,FALSE),X38-1-VLOOKUP(A38,'Np PL4 Stock'!A:E,5,FALSE)),""))</f>
        <v>10</v>
      </c>
      <c r="Z38" s="325">
        <v>7.16</v>
      </c>
      <c r="AA38" s="315">
        <v>0.0629</v>
      </c>
      <c r="AB38" s="316">
        <v>45710</v>
      </c>
      <c r="AC38" s="317">
        <f>IF(ISBLANK(AB38),"",IFERROR(IF(VLOOKUP(A38,'Np PL4 Stock'!A:J,10,FALSE)="Np4",AB38-VLOOKUP(A38,'Np PL4 Stock'!A:E,5,FALSE),AB38-1-VLOOKUP(A38,'Np PL4 Stock'!A:E,5,FALSE)),""))</f>
        <v>13</v>
      </c>
      <c r="AD38" s="294">
        <v>8.375</v>
      </c>
      <c r="AE38" s="300">
        <v>0.079</v>
      </c>
      <c r="AF38" s="324">
        <v>97</v>
      </c>
      <c r="AG38" s="331">
        <v>0</v>
      </c>
      <c r="AH38" s="332">
        <v>0</v>
      </c>
      <c r="AI38" s="337">
        <v>273</v>
      </c>
      <c r="AJ38" s="326"/>
      <c r="AK38" s="334"/>
    </row>
    <row r="39" spans="1:37">
      <c r="A39" s="280" t="str">
        <f t="shared" si="0"/>
        <v>A1-20-01</v>
      </c>
      <c r="B39" s="281" t="s">
        <v>43</v>
      </c>
      <c r="C39" s="282">
        <v>45697</v>
      </c>
      <c r="D39" s="282">
        <v>45704</v>
      </c>
      <c r="E39" s="243">
        <v>1</v>
      </c>
      <c r="F39" s="244" t="s">
        <v>144</v>
      </c>
      <c r="G39" s="243">
        <v>20</v>
      </c>
      <c r="H39" s="283" t="str">
        <f>IF(ISBLANK(F39),"",IFERROR(VLOOKUP(A39,'Np PL4 Stock'!$A:$U,20,FALSE),""))</f>
        <v>V1-MD1</v>
      </c>
      <c r="I39" s="262" t="s">
        <v>199</v>
      </c>
      <c r="J39" s="283">
        <f>IF(ISBLANK(F39),"",VLOOKUP(LEFT(A39,5),Unit!A:B,2,FALSE))</f>
        <v>8</v>
      </c>
      <c r="K39" s="289">
        <v>1.47333333333333</v>
      </c>
      <c r="L39" s="290">
        <v>0.833333333333333</v>
      </c>
      <c r="M39" s="291">
        <f t="shared" si="1"/>
        <v>184.166666666666</v>
      </c>
      <c r="N39" s="292">
        <f>IF(ISBLANK(D39),"",IFERROR(IF(VLOOKUP(A39,'Np PL4 Stock'!A:J,10,FALSE)="Np4",D39-VLOOKUP(A39,'Np PL4 Stock'!A:E,5,FALSE),D39-1-VLOOKUP(A39,'Np PL4 Stock'!A:E,5,FALSE)),""))</f>
        <v>7</v>
      </c>
      <c r="O39" s="293">
        <v>0.98</v>
      </c>
      <c r="P39" s="244">
        <v>5.72</v>
      </c>
      <c r="Q39" s="300">
        <v>0.0438</v>
      </c>
      <c r="R39" s="301" t="s">
        <v>32</v>
      </c>
      <c r="S39" s="301" t="s">
        <v>32</v>
      </c>
      <c r="T39" s="301" t="s">
        <v>32</v>
      </c>
      <c r="U39" s="301" t="s">
        <v>32</v>
      </c>
      <c r="V39" s="302">
        <v>0</v>
      </c>
      <c r="W39" s="303">
        <v>0</v>
      </c>
      <c r="X39" s="304">
        <v>45707</v>
      </c>
      <c r="Y39" s="313">
        <f>IF(ISBLANK(X39),"",IFERROR(IF(VLOOKUP(A39,'Np PL4 Stock'!A:J,10,FALSE)="Np4",X39-VLOOKUP(A39,'Np PL4 Stock'!A:E,5,FALSE),X39-1-VLOOKUP(A39,'Np PL4 Stock'!A:E,5,FALSE)),""))</f>
        <v>10</v>
      </c>
      <c r="Z39" s="321">
        <v>7.335</v>
      </c>
      <c r="AA39" s="315">
        <v>0.0597</v>
      </c>
      <c r="AB39" s="316">
        <v>45710</v>
      </c>
      <c r="AC39" s="317">
        <f>IF(ISBLANK(AB39),"",IFERROR(IF(VLOOKUP(A39,'Np PL4 Stock'!A:J,10,FALSE)="Np4",AB39-VLOOKUP(A39,'Np PL4 Stock'!A:E,5,FALSE),AB39-1-VLOOKUP(A39,'Np PL4 Stock'!A:E,5,FALSE)),""))</f>
        <v>13</v>
      </c>
      <c r="AD39" s="294">
        <v>8.553</v>
      </c>
      <c r="AE39" s="300">
        <v>0.0688</v>
      </c>
      <c r="AF39" s="324">
        <v>100</v>
      </c>
      <c r="AG39" s="331">
        <v>0</v>
      </c>
      <c r="AH39" s="332">
        <v>0</v>
      </c>
      <c r="AI39" s="337">
        <v>238</v>
      </c>
      <c r="AJ39" s="326"/>
      <c r="AK39" s="334"/>
    </row>
    <row r="40" spans="1:37">
      <c r="A40" s="280" t="str">
        <f t="shared" si="0"/>
        <v>B1-01-01</v>
      </c>
      <c r="B40" s="281" t="s">
        <v>43</v>
      </c>
      <c r="C40" s="282">
        <v>45699</v>
      </c>
      <c r="D40" s="282">
        <v>45706</v>
      </c>
      <c r="E40" s="243">
        <v>1</v>
      </c>
      <c r="F40" s="244" t="s">
        <v>165</v>
      </c>
      <c r="G40" s="243">
        <v>1</v>
      </c>
      <c r="H40" s="283" t="str">
        <f>IF(ISBLANK(F40),"",IFERROR(VLOOKUP(A40,'Np PL4 Stock'!$A:$U,20,FALSE),""))</f>
        <v>PD-MA1</v>
      </c>
      <c r="I40" s="262" t="s">
        <v>199</v>
      </c>
      <c r="J40" s="283">
        <f>IF(ISBLANK(F40),"",VLOOKUP(LEFT(A40,5),Unit!A:B,2,FALSE))</f>
        <v>12</v>
      </c>
      <c r="K40" s="289">
        <v>3.01</v>
      </c>
      <c r="L40" s="290">
        <v>1.5</v>
      </c>
      <c r="M40" s="291">
        <f t="shared" si="1"/>
        <v>250.833333333333</v>
      </c>
      <c r="N40" s="292">
        <f>IF(ISBLANK(D40),"",IFERROR(IF(VLOOKUP(A40,'Np PL4 Stock'!A:J,10,FALSE)="Np4",D40-VLOOKUP(A40,'Np PL4 Stock'!A:E,5,FALSE),D40-1-VLOOKUP(A40,'Np PL4 Stock'!A:E,5,FALSE)),""))</f>
        <v>7</v>
      </c>
      <c r="O40" s="293">
        <v>0.98</v>
      </c>
      <c r="P40" s="289">
        <v>5.578</v>
      </c>
      <c r="Q40" s="300">
        <v>0.0645</v>
      </c>
      <c r="R40" s="301" t="s">
        <v>32</v>
      </c>
      <c r="S40" s="301" t="s">
        <v>32</v>
      </c>
      <c r="T40" s="301" t="s">
        <v>32</v>
      </c>
      <c r="U40" s="301" t="s">
        <v>32</v>
      </c>
      <c r="V40" s="302">
        <v>0</v>
      </c>
      <c r="W40" s="303">
        <v>0</v>
      </c>
      <c r="X40" s="304">
        <v>45709</v>
      </c>
      <c r="Y40" s="313">
        <f>IF(ISBLANK(X40),"",IFERROR(IF(VLOOKUP(A40,'Np PL4 Stock'!A:J,10,FALSE)="Np4",X40-VLOOKUP(A40,'Np PL4 Stock'!A:E,5,FALSE),X40-1-VLOOKUP(A40,'Np PL4 Stock'!A:E,5,FALSE)),""))</f>
        <v>10</v>
      </c>
      <c r="Z40" s="321">
        <v>6.928</v>
      </c>
      <c r="AA40" s="315">
        <v>0.0513</v>
      </c>
      <c r="AB40" s="316">
        <v>45712</v>
      </c>
      <c r="AC40" s="317">
        <f>IF(ISBLANK(AB40),"",IFERROR(IF(VLOOKUP(A40,'Np PL4 Stock'!A:J,10,FALSE)="Np4",AB40-VLOOKUP(A40,'Np PL4 Stock'!A:E,5,FALSE),AB40-1-VLOOKUP(A40,'Np PL4 Stock'!A:E,5,FALSE)),""))</f>
        <v>13</v>
      </c>
      <c r="AD40" s="244">
        <v>8.05</v>
      </c>
      <c r="AE40" s="300">
        <v>0.0699</v>
      </c>
      <c r="AF40" s="322">
        <v>90.625</v>
      </c>
      <c r="AG40" s="331">
        <v>0</v>
      </c>
      <c r="AH40" s="332">
        <v>0</v>
      </c>
      <c r="AI40" s="337">
        <v>321</v>
      </c>
      <c r="AJ40" s="326"/>
      <c r="AK40" s="334"/>
    </row>
    <row r="41" spans="1:37">
      <c r="A41" s="280" t="str">
        <f t="shared" si="0"/>
        <v>B1-02-01</v>
      </c>
      <c r="B41" s="281" t="s">
        <v>43</v>
      </c>
      <c r="C41" s="282">
        <v>45699</v>
      </c>
      <c r="D41" s="282">
        <v>45706</v>
      </c>
      <c r="E41" s="243">
        <v>1</v>
      </c>
      <c r="F41" s="244" t="s">
        <v>165</v>
      </c>
      <c r="G41" s="243">
        <v>2</v>
      </c>
      <c r="H41" s="283" t="str">
        <f>IF(ISBLANK(F41),"",IFERROR(VLOOKUP(A41,'Np PL4 Stock'!$A:$U,20,FALSE),""))</f>
        <v>PD-MA1</v>
      </c>
      <c r="I41" s="262" t="s">
        <v>199</v>
      </c>
      <c r="J41" s="283">
        <f>IF(ISBLANK(F41),"",VLOOKUP(LEFT(A41,5),Unit!A:B,2,FALSE))</f>
        <v>12</v>
      </c>
      <c r="K41" s="289">
        <v>3</v>
      </c>
      <c r="L41" s="290">
        <v>1.5</v>
      </c>
      <c r="M41" s="291">
        <f t="shared" si="1"/>
        <v>250</v>
      </c>
      <c r="N41" s="292">
        <f>IF(ISBLANK(D41),"",IFERROR(IF(VLOOKUP(A41,'Np PL4 Stock'!A:J,10,FALSE)="Np4",D41-VLOOKUP(A41,'Np PL4 Stock'!A:E,5,FALSE),D41-1-VLOOKUP(A41,'Np PL4 Stock'!A:E,5,FALSE)),""))</f>
        <v>7</v>
      </c>
      <c r="O41" s="293">
        <v>0.97</v>
      </c>
      <c r="P41" s="289">
        <v>5.521</v>
      </c>
      <c r="Q41" s="300">
        <v>0.0501</v>
      </c>
      <c r="R41" s="301" t="s">
        <v>32</v>
      </c>
      <c r="S41" s="301" t="s">
        <v>32</v>
      </c>
      <c r="T41" s="301" t="s">
        <v>32</v>
      </c>
      <c r="U41" s="301" t="s">
        <v>32</v>
      </c>
      <c r="V41" s="302">
        <v>0</v>
      </c>
      <c r="W41" s="303">
        <v>0</v>
      </c>
      <c r="X41" s="304">
        <v>45709</v>
      </c>
      <c r="Y41" s="313">
        <f>IF(ISBLANK(X41),"",IFERROR(IF(VLOOKUP(A41,'Np PL4 Stock'!A:J,10,FALSE)="Np4",X41-VLOOKUP(A41,'Np PL4 Stock'!A:E,5,FALSE),X41-1-VLOOKUP(A41,'Np PL4 Stock'!A:E,5,FALSE)),""))</f>
        <v>10</v>
      </c>
      <c r="Z41" s="325">
        <v>6.83</v>
      </c>
      <c r="AA41" s="315">
        <v>0.0646</v>
      </c>
      <c r="AB41" s="316">
        <v>45712</v>
      </c>
      <c r="AC41" s="317">
        <f>IF(ISBLANK(AB41),"",IFERROR(IF(VLOOKUP(A41,'Np PL4 Stock'!A:J,10,FALSE)="Np4",AB41-VLOOKUP(A41,'Np PL4 Stock'!A:E,5,FALSE),AB41-1-VLOOKUP(A41,'Np PL4 Stock'!A:E,5,FALSE)),""))</f>
        <v>13</v>
      </c>
      <c r="AD41" s="244">
        <v>8.21</v>
      </c>
      <c r="AE41" s="300">
        <v>0.0641</v>
      </c>
      <c r="AF41" s="322">
        <v>98.182</v>
      </c>
      <c r="AG41" s="331">
        <v>0</v>
      </c>
      <c r="AH41" s="332">
        <v>0</v>
      </c>
      <c r="AI41" s="337">
        <v>287</v>
      </c>
      <c r="AJ41" s="326"/>
      <c r="AK41" s="334"/>
    </row>
    <row r="42" spans="1:37">
      <c r="A42" s="280" t="str">
        <f t="shared" si="0"/>
        <v>B1-03-01</v>
      </c>
      <c r="B42" s="281" t="s">
        <v>43</v>
      </c>
      <c r="C42" s="282">
        <v>45699</v>
      </c>
      <c r="D42" s="282">
        <v>45706</v>
      </c>
      <c r="E42" s="243">
        <v>1</v>
      </c>
      <c r="F42" s="244" t="s">
        <v>165</v>
      </c>
      <c r="G42" s="243">
        <v>3</v>
      </c>
      <c r="H42" s="283" t="str">
        <f>IF(ISBLANK(F42),"",IFERROR(VLOOKUP(A42,'Np PL4 Stock'!$A:$U,20,FALSE),""))</f>
        <v>PD-MA1</v>
      </c>
      <c r="I42" s="262" t="s">
        <v>199</v>
      </c>
      <c r="J42" s="283">
        <f>IF(ISBLANK(F42),"",VLOOKUP(LEFT(A42,5),Unit!A:B,2,FALSE))</f>
        <v>12</v>
      </c>
      <c r="K42" s="289">
        <v>3</v>
      </c>
      <c r="L42" s="290">
        <v>1.5</v>
      </c>
      <c r="M42" s="291">
        <f t="shared" si="1"/>
        <v>250</v>
      </c>
      <c r="N42" s="292">
        <f>IF(ISBLANK(D42),"",IFERROR(IF(VLOOKUP(A42,'Np PL4 Stock'!A:J,10,FALSE)="Np4",D42-VLOOKUP(A42,'Np PL4 Stock'!A:E,5,FALSE),D42-1-VLOOKUP(A42,'Np PL4 Stock'!A:E,5,FALSE)),""))</f>
        <v>7</v>
      </c>
      <c r="O42" s="293">
        <v>0.98</v>
      </c>
      <c r="P42" s="289">
        <v>5.573</v>
      </c>
      <c r="Q42" s="300">
        <v>0.0436</v>
      </c>
      <c r="R42" s="301" t="s">
        <v>32</v>
      </c>
      <c r="S42" s="301" t="s">
        <v>32</v>
      </c>
      <c r="T42" s="301" t="s">
        <v>32</v>
      </c>
      <c r="U42" s="301" t="s">
        <v>32</v>
      </c>
      <c r="V42" s="302">
        <v>0</v>
      </c>
      <c r="W42" s="303">
        <v>0</v>
      </c>
      <c r="X42" s="304">
        <v>45709</v>
      </c>
      <c r="Y42" s="313">
        <f>IF(ISBLANK(X42),"",IFERROR(IF(VLOOKUP(A42,'Np PL4 Stock'!A:J,10,FALSE)="Np4",X42-VLOOKUP(A42,'Np PL4 Stock'!A:E,5,FALSE),X42-1-VLOOKUP(A42,'Np PL4 Stock'!A:E,5,FALSE)),""))</f>
        <v>10</v>
      </c>
      <c r="Z42" s="321">
        <v>6.888</v>
      </c>
      <c r="AA42" s="315">
        <v>0.0509</v>
      </c>
      <c r="AB42" s="316">
        <v>45712</v>
      </c>
      <c r="AC42" s="317">
        <f>IF(ISBLANK(AB42),"",IFERROR(IF(VLOOKUP(A42,'Np PL4 Stock'!A:J,10,FALSE)="Np4",AB42-VLOOKUP(A42,'Np PL4 Stock'!A:E,5,FALSE),AB42-1-VLOOKUP(A42,'Np PL4 Stock'!A:E,5,FALSE)),""))</f>
        <v>13</v>
      </c>
      <c r="AD42" s="290">
        <v>8.07</v>
      </c>
      <c r="AE42" s="300">
        <v>0.0686</v>
      </c>
      <c r="AF42" s="322">
        <v>96</v>
      </c>
      <c r="AG42" s="331">
        <v>0</v>
      </c>
      <c r="AH42" s="332">
        <v>0</v>
      </c>
      <c r="AI42" s="337">
        <v>315</v>
      </c>
      <c r="AJ42" s="326"/>
      <c r="AK42" s="334"/>
    </row>
    <row r="43" spans="1:37">
      <c r="A43" s="280" t="str">
        <f t="shared" si="0"/>
        <v>B1-04-01</v>
      </c>
      <c r="B43" s="281" t="s">
        <v>43</v>
      </c>
      <c r="C43" s="282">
        <v>45699</v>
      </c>
      <c r="D43" s="282">
        <v>45706</v>
      </c>
      <c r="E43" s="243">
        <v>1</v>
      </c>
      <c r="F43" s="244" t="s">
        <v>165</v>
      </c>
      <c r="G43" s="243">
        <v>4</v>
      </c>
      <c r="H43" s="283" t="str">
        <f>IF(ISBLANK(F43),"",IFERROR(VLOOKUP(A43,'Np PL4 Stock'!$A:$U,20,FALSE),""))</f>
        <v>PD-MA1</v>
      </c>
      <c r="I43" s="262" t="s">
        <v>199</v>
      </c>
      <c r="J43" s="283">
        <f>IF(ISBLANK(F43),"",VLOOKUP(LEFT(A43,5),Unit!A:B,2,FALSE))</f>
        <v>12</v>
      </c>
      <c r="K43" s="289">
        <v>3</v>
      </c>
      <c r="L43" s="290">
        <v>1.5</v>
      </c>
      <c r="M43" s="291">
        <f t="shared" si="1"/>
        <v>250</v>
      </c>
      <c r="N43" s="292">
        <f>IF(ISBLANK(D43),"",IFERROR(IF(VLOOKUP(A43,'Np PL4 Stock'!A:J,10,FALSE)="Np4",D43-VLOOKUP(A43,'Np PL4 Stock'!A:E,5,FALSE),D43-1-VLOOKUP(A43,'Np PL4 Stock'!A:E,5,FALSE)),""))</f>
        <v>7</v>
      </c>
      <c r="O43" s="293">
        <v>0.96</v>
      </c>
      <c r="P43" s="289">
        <v>5.484</v>
      </c>
      <c r="Q43" s="300">
        <v>0.0476</v>
      </c>
      <c r="R43" s="301" t="s">
        <v>32</v>
      </c>
      <c r="S43" s="301" t="s">
        <v>32</v>
      </c>
      <c r="T43" s="301" t="s">
        <v>32</v>
      </c>
      <c r="U43" s="301" t="s">
        <v>32</v>
      </c>
      <c r="V43" s="302">
        <v>0</v>
      </c>
      <c r="W43" s="303">
        <v>0</v>
      </c>
      <c r="X43" s="304">
        <v>45709</v>
      </c>
      <c r="Y43" s="313">
        <f>IF(ISBLANK(X43),"",IFERROR(IF(VLOOKUP(A43,'Np PL4 Stock'!A:J,10,FALSE)="Np4",X43-VLOOKUP(A43,'Np PL4 Stock'!A:E,5,FALSE),X43-1-VLOOKUP(A43,'Np PL4 Stock'!A:E,5,FALSE)),""))</f>
        <v>10</v>
      </c>
      <c r="Z43" s="321">
        <v>6.852</v>
      </c>
      <c r="AA43" s="315">
        <v>0.0641</v>
      </c>
      <c r="AB43" s="316">
        <v>45712</v>
      </c>
      <c r="AC43" s="317">
        <f>IF(ISBLANK(AB43),"",IFERROR(IF(VLOOKUP(A43,'Np PL4 Stock'!A:J,10,FALSE)="Np4",AB43-VLOOKUP(A43,'Np PL4 Stock'!A:E,5,FALSE),AB43-1-VLOOKUP(A43,'Np PL4 Stock'!A:E,5,FALSE)),""))</f>
        <v>13</v>
      </c>
      <c r="AD43" s="290">
        <v>8.14</v>
      </c>
      <c r="AE43" s="300">
        <v>0.0628</v>
      </c>
      <c r="AF43" s="322">
        <v>98</v>
      </c>
      <c r="AG43" s="331">
        <v>0</v>
      </c>
      <c r="AH43" s="332">
        <v>0</v>
      </c>
      <c r="AI43" s="337">
        <v>300</v>
      </c>
      <c r="AJ43" s="326"/>
      <c r="AK43" s="334"/>
    </row>
    <row r="44" spans="1:37">
      <c r="A44" s="280" t="str">
        <f t="shared" si="0"/>
        <v>B1-05-01</v>
      </c>
      <c r="B44" s="281" t="s">
        <v>43</v>
      </c>
      <c r="C44" s="282">
        <v>45699</v>
      </c>
      <c r="D44" s="282">
        <v>45706</v>
      </c>
      <c r="E44" s="243">
        <v>1</v>
      </c>
      <c r="F44" s="244" t="s">
        <v>165</v>
      </c>
      <c r="G44" s="243">
        <v>5</v>
      </c>
      <c r="H44" s="283" t="str">
        <f>IF(ISBLANK(F44),"",IFERROR(VLOOKUP(A44,'Np PL4 Stock'!$A:$U,20,FALSE),""))</f>
        <v>V1-MB1</v>
      </c>
      <c r="I44" s="262" t="s">
        <v>213</v>
      </c>
      <c r="J44" s="283">
        <f>IF(ISBLANK(F44),"",VLOOKUP(LEFT(A44,5),Unit!A:B,2,FALSE))</f>
        <v>12</v>
      </c>
      <c r="K44" s="289">
        <v>2.04</v>
      </c>
      <c r="L44" s="290">
        <v>1</v>
      </c>
      <c r="M44" s="291">
        <f t="shared" si="1"/>
        <v>170</v>
      </c>
      <c r="N44" s="292">
        <f>IF(ISBLANK(D44),"",IFERROR(IF(VLOOKUP(A44,'Np PL4 Stock'!A:J,10,FALSE)="Np4",D44-VLOOKUP(A44,'Np PL4 Stock'!A:E,5,FALSE),D44-1-VLOOKUP(A44,'Np PL4 Stock'!A:E,5,FALSE)),""))</f>
        <v>7</v>
      </c>
      <c r="O44" s="293">
        <v>0.97</v>
      </c>
      <c r="P44" s="294">
        <v>5.5</v>
      </c>
      <c r="Q44" s="300">
        <v>0.0546</v>
      </c>
      <c r="R44" s="301" t="s">
        <v>32</v>
      </c>
      <c r="S44" s="301" t="s">
        <v>32</v>
      </c>
      <c r="T44" s="301" t="s">
        <v>32</v>
      </c>
      <c r="U44" s="301" t="s">
        <v>32</v>
      </c>
      <c r="V44" s="302">
        <v>0</v>
      </c>
      <c r="W44" s="303">
        <v>0</v>
      </c>
      <c r="X44" s="304">
        <v>45709</v>
      </c>
      <c r="Y44" s="313">
        <f>IF(ISBLANK(X44),"",IFERROR(IF(VLOOKUP(A44,'Np PL4 Stock'!A:J,10,FALSE)="Np4",X44-VLOOKUP(A44,'Np PL4 Stock'!A:E,5,FALSE),X44-1-VLOOKUP(A44,'Np PL4 Stock'!A:E,5,FALSE)),""))</f>
        <v>10</v>
      </c>
      <c r="Z44" s="325">
        <v>7.08</v>
      </c>
      <c r="AA44" s="315">
        <v>0.0516</v>
      </c>
      <c r="AB44" s="316">
        <v>45712</v>
      </c>
      <c r="AC44" s="317">
        <f>IF(ISBLANK(AB44),"",IFERROR(IF(VLOOKUP(A44,'Np PL4 Stock'!A:J,10,FALSE)="Np4",AB44-VLOOKUP(A44,'Np PL4 Stock'!A:E,5,FALSE),AB44-1-VLOOKUP(A44,'Np PL4 Stock'!A:E,5,FALSE)),""))</f>
        <v>13</v>
      </c>
      <c r="AD44" s="294">
        <v>8.452</v>
      </c>
      <c r="AE44" s="300">
        <v>0.0582</v>
      </c>
      <c r="AF44" s="322">
        <v>99</v>
      </c>
      <c r="AG44" s="331">
        <v>0</v>
      </c>
      <c r="AH44" s="332">
        <v>0</v>
      </c>
      <c r="AI44" s="337">
        <v>256</v>
      </c>
      <c r="AJ44" s="326"/>
      <c r="AK44" s="334"/>
    </row>
    <row r="45" spans="1:37">
      <c r="A45" s="280" t="str">
        <f t="shared" si="0"/>
        <v>B1-06-01</v>
      </c>
      <c r="B45" s="281" t="s">
        <v>43</v>
      </c>
      <c r="C45" s="282">
        <v>45700</v>
      </c>
      <c r="D45" s="282">
        <v>45707</v>
      </c>
      <c r="E45" s="243">
        <v>1</v>
      </c>
      <c r="F45" s="244" t="s">
        <v>165</v>
      </c>
      <c r="G45" s="243">
        <v>6</v>
      </c>
      <c r="H45" s="283" t="str">
        <f>IF(ISBLANK(F45),"",IFERROR(VLOOKUP(A45,'Np PL4 Stock'!$A:$U,20,FALSE),""))</f>
        <v>PD-MA1</v>
      </c>
      <c r="I45" s="262" t="s">
        <v>199</v>
      </c>
      <c r="J45" s="283">
        <f>IF(ISBLANK(F45),"",VLOOKUP(LEFT(A45,5),Unit!A:B,2,FALSE))</f>
        <v>12</v>
      </c>
      <c r="K45" s="289">
        <v>3</v>
      </c>
      <c r="L45" s="290">
        <v>1.5</v>
      </c>
      <c r="M45" s="291">
        <f t="shared" si="1"/>
        <v>250</v>
      </c>
      <c r="N45" s="292">
        <f>IF(ISBLANK(D45),"",IFERROR(IF(VLOOKUP(A45,'Np PL4 Stock'!A:J,10,FALSE)="Np4",D45-VLOOKUP(A45,'Np PL4 Stock'!A:E,5,FALSE),D45-1-VLOOKUP(A45,'Np PL4 Stock'!A:E,5,FALSE)),""))</f>
        <v>7</v>
      </c>
      <c r="O45" s="293">
        <v>0.99</v>
      </c>
      <c r="P45" s="294">
        <v>5.583</v>
      </c>
      <c r="Q45" s="300">
        <v>0.0505</v>
      </c>
      <c r="R45" s="301" t="s">
        <v>32</v>
      </c>
      <c r="S45" s="301" t="s">
        <v>32</v>
      </c>
      <c r="T45" s="301" t="s">
        <v>32</v>
      </c>
      <c r="U45" s="301" t="s">
        <v>32</v>
      </c>
      <c r="V45" s="302">
        <v>0</v>
      </c>
      <c r="W45" s="303">
        <v>0</v>
      </c>
      <c r="X45" s="304">
        <v>45710</v>
      </c>
      <c r="Y45" s="313">
        <f>IF(ISBLANK(X45),"",IFERROR(IF(VLOOKUP(A45,'Np PL4 Stock'!A:J,10,FALSE)="Np4",X45-VLOOKUP(A45,'Np PL4 Stock'!A:E,5,FALSE),X45-1-VLOOKUP(A45,'Np PL4 Stock'!A:E,5,FALSE)),""))</f>
        <v>10</v>
      </c>
      <c r="Z45" s="321">
        <v>6.847</v>
      </c>
      <c r="AA45" s="315">
        <v>0.0694</v>
      </c>
      <c r="AB45" s="316">
        <v>45713</v>
      </c>
      <c r="AC45" s="317">
        <f>IF(ISBLANK(AB45),"",IFERROR(IF(VLOOKUP(A45,'Np PL4 Stock'!A:J,10,FALSE)="Np4",AB45-VLOOKUP(A45,'Np PL4 Stock'!A:E,5,FALSE),AB45-1-VLOOKUP(A45,'Np PL4 Stock'!A:E,5,FALSE)),""))</f>
        <v>13</v>
      </c>
      <c r="AD45" s="290">
        <v>8.885</v>
      </c>
      <c r="AE45" s="300">
        <v>0.0963</v>
      </c>
      <c r="AF45" s="322">
        <v>100</v>
      </c>
      <c r="AG45" s="331">
        <v>0</v>
      </c>
      <c r="AH45" s="332">
        <v>0</v>
      </c>
      <c r="AI45" s="337">
        <v>214</v>
      </c>
      <c r="AJ45" s="326"/>
      <c r="AK45" s="334"/>
    </row>
    <row r="46" spans="1:37">
      <c r="A46" s="280" t="str">
        <f t="shared" si="0"/>
        <v>B1-07-01</v>
      </c>
      <c r="B46" s="281" t="s">
        <v>43</v>
      </c>
      <c r="C46" s="282">
        <v>45700</v>
      </c>
      <c r="D46" s="282">
        <v>45707</v>
      </c>
      <c r="E46" s="243">
        <v>1</v>
      </c>
      <c r="F46" s="244" t="s">
        <v>165</v>
      </c>
      <c r="G46" s="243">
        <v>7</v>
      </c>
      <c r="H46" s="283" t="str">
        <f>IF(ISBLANK(F46),"",IFERROR(VLOOKUP(A46,'Np PL4 Stock'!$A:$U,20,FALSE),""))</f>
        <v>PD-MA1</v>
      </c>
      <c r="I46" s="262" t="s">
        <v>199</v>
      </c>
      <c r="J46" s="283">
        <f>IF(ISBLANK(F46),"",VLOOKUP(LEFT(A46,5),Unit!A:B,2,FALSE))</f>
        <v>12</v>
      </c>
      <c r="K46" s="289">
        <v>3</v>
      </c>
      <c r="L46" s="290">
        <v>1.5</v>
      </c>
      <c r="M46" s="291">
        <f t="shared" si="1"/>
        <v>250</v>
      </c>
      <c r="N46" s="292">
        <f>IF(ISBLANK(D46),"",IFERROR(IF(VLOOKUP(A46,'Np PL4 Stock'!A:J,10,FALSE)="Np4",D46-VLOOKUP(A46,'Np PL4 Stock'!A:E,5,FALSE),D46-1-VLOOKUP(A46,'Np PL4 Stock'!A:E,5,FALSE)),""))</f>
        <v>7</v>
      </c>
      <c r="O46" s="293">
        <v>1</v>
      </c>
      <c r="P46" s="294">
        <v>5.781</v>
      </c>
      <c r="Q46" s="300">
        <v>0.0525</v>
      </c>
      <c r="R46" s="301" t="s">
        <v>32</v>
      </c>
      <c r="S46" s="301" t="s">
        <v>32</v>
      </c>
      <c r="T46" s="301" t="s">
        <v>32</v>
      </c>
      <c r="U46" s="301" t="s">
        <v>32</v>
      </c>
      <c r="V46" s="302">
        <v>0</v>
      </c>
      <c r="W46" s="303">
        <v>0</v>
      </c>
      <c r="X46" s="304">
        <v>45710</v>
      </c>
      <c r="Y46" s="313">
        <f>IF(ISBLANK(X46),"",IFERROR(IF(VLOOKUP(A46,'Np PL4 Stock'!A:J,10,FALSE)="Np4",X46-VLOOKUP(A46,'Np PL4 Stock'!A:E,5,FALSE),X46-1-VLOOKUP(A46,'Np PL4 Stock'!A:E,5,FALSE)),""))</f>
        <v>10</v>
      </c>
      <c r="Z46" s="325">
        <v>6.95</v>
      </c>
      <c r="AA46" s="315">
        <v>0.0387</v>
      </c>
      <c r="AB46" s="316">
        <v>45713</v>
      </c>
      <c r="AC46" s="317">
        <f>IF(ISBLANK(AB46),"",IFERROR(IF(VLOOKUP(A46,'Np PL4 Stock'!A:J,10,FALSE)="Np4",AB46-VLOOKUP(A46,'Np PL4 Stock'!A:E,5,FALSE),AB46-1-VLOOKUP(A46,'Np PL4 Stock'!A:E,5,FALSE)),""))</f>
        <v>13</v>
      </c>
      <c r="AD46" s="244">
        <v>8.31</v>
      </c>
      <c r="AE46" s="300">
        <v>0.0681</v>
      </c>
      <c r="AF46" s="322">
        <v>99</v>
      </c>
      <c r="AG46" s="331">
        <v>0</v>
      </c>
      <c r="AH46" s="332">
        <v>0</v>
      </c>
      <c r="AI46" s="333">
        <v>268</v>
      </c>
      <c r="AJ46" s="326"/>
      <c r="AK46" s="334"/>
    </row>
    <row r="47" spans="1:37">
      <c r="A47" s="280" t="str">
        <f t="shared" si="0"/>
        <v>B1-08-01</v>
      </c>
      <c r="B47" s="281" t="s">
        <v>43</v>
      </c>
      <c r="C47" s="282">
        <v>45700</v>
      </c>
      <c r="D47" s="282">
        <v>45707</v>
      </c>
      <c r="E47" s="243">
        <v>1</v>
      </c>
      <c r="F47" s="244" t="s">
        <v>165</v>
      </c>
      <c r="G47" s="243">
        <v>8</v>
      </c>
      <c r="H47" s="283" t="str">
        <f>IF(ISBLANK(F47),"",IFERROR(VLOOKUP(A47,'Np PL4 Stock'!$A:$U,20,FALSE),""))</f>
        <v>V1-MD1</v>
      </c>
      <c r="I47" s="262" t="s">
        <v>199</v>
      </c>
      <c r="J47" s="283">
        <f>IF(ISBLANK(F47),"",VLOOKUP(LEFT(A47,5),Unit!A:B,2,FALSE))</f>
        <v>12</v>
      </c>
      <c r="K47" s="289">
        <v>3.06</v>
      </c>
      <c r="L47" s="290">
        <v>1.5</v>
      </c>
      <c r="M47" s="291">
        <f t="shared" si="1"/>
        <v>255</v>
      </c>
      <c r="N47" s="292">
        <f>IF(ISBLANK(D47),"",IFERROR(IF(VLOOKUP(A47,'Np PL4 Stock'!A:J,10,FALSE)="Np4",D47-VLOOKUP(A47,'Np PL4 Stock'!A:E,5,FALSE),D47-1-VLOOKUP(A47,'Np PL4 Stock'!A:E,5,FALSE)),""))</f>
        <v>7</v>
      </c>
      <c r="O47" s="293">
        <v>0.99</v>
      </c>
      <c r="P47" s="294">
        <v>5.619</v>
      </c>
      <c r="Q47" s="300">
        <v>0.0445</v>
      </c>
      <c r="R47" s="301" t="s">
        <v>32</v>
      </c>
      <c r="S47" s="301" t="s">
        <v>32</v>
      </c>
      <c r="T47" s="301" t="s">
        <v>32</v>
      </c>
      <c r="U47" s="301" t="s">
        <v>32</v>
      </c>
      <c r="V47" s="302">
        <v>0</v>
      </c>
      <c r="W47" s="303">
        <v>0</v>
      </c>
      <c r="X47" s="304">
        <v>45710</v>
      </c>
      <c r="Y47" s="313">
        <f>IF(ISBLANK(X47),"",IFERROR(IF(VLOOKUP(A47,'Np PL4 Stock'!A:J,10,FALSE)="Np4",X47-VLOOKUP(A47,'Np PL4 Stock'!A:E,5,FALSE),X47-1-VLOOKUP(A47,'Np PL4 Stock'!A:E,5,FALSE)),""))</f>
        <v>10</v>
      </c>
      <c r="Z47" s="325">
        <v>7.09</v>
      </c>
      <c r="AA47" s="315">
        <v>0.058</v>
      </c>
      <c r="AB47" s="316">
        <v>45713</v>
      </c>
      <c r="AC47" s="317">
        <f>IF(ISBLANK(AB47),"",IFERROR(IF(VLOOKUP(A47,'Np PL4 Stock'!A:J,10,FALSE)="Np4",AB47-VLOOKUP(A47,'Np PL4 Stock'!A:E,5,FALSE),AB47-1-VLOOKUP(A47,'Np PL4 Stock'!A:E,5,FALSE)),""))</f>
        <v>13</v>
      </c>
      <c r="AD47" s="289">
        <v>8.36</v>
      </c>
      <c r="AE47" s="300">
        <v>0.0558</v>
      </c>
      <c r="AF47" s="322">
        <v>100</v>
      </c>
      <c r="AG47" s="331">
        <v>0</v>
      </c>
      <c r="AH47" s="332">
        <v>0</v>
      </c>
      <c r="AI47" s="333">
        <v>262</v>
      </c>
      <c r="AJ47" s="326"/>
      <c r="AK47" s="334"/>
    </row>
    <row r="48" spans="1:37">
      <c r="A48" s="280" t="str">
        <f t="shared" si="0"/>
        <v>E1-01-01</v>
      </c>
      <c r="B48" s="281" t="s">
        <v>43</v>
      </c>
      <c r="C48" s="282">
        <v>45700</v>
      </c>
      <c r="D48" s="282">
        <v>45707</v>
      </c>
      <c r="E48" s="243">
        <v>1</v>
      </c>
      <c r="F48" s="244" t="s">
        <v>215</v>
      </c>
      <c r="G48" s="243">
        <v>1</v>
      </c>
      <c r="H48" s="283" t="str">
        <f>IF(ISBLANK(F48),"",IFERROR(VLOOKUP(A48,'Np PL4 Stock'!$A:$U,20,FALSE),""))</f>
        <v>V1-MB1</v>
      </c>
      <c r="I48" s="262" t="s">
        <v>213</v>
      </c>
      <c r="J48" s="283">
        <f>IF(ISBLANK(F48),"",VLOOKUP(LEFT(A48,5),Unit!A:B,2,FALSE))</f>
        <v>10</v>
      </c>
      <c r="K48" s="289">
        <v>2.01</v>
      </c>
      <c r="L48" s="290">
        <v>1.1</v>
      </c>
      <c r="M48" s="291">
        <f t="shared" si="1"/>
        <v>201</v>
      </c>
      <c r="N48" s="292">
        <f>IF(ISBLANK(D48),"",IFERROR(IF(VLOOKUP(A48,'Np PL4 Stock'!A:J,10,FALSE)="Np4",D48-VLOOKUP(A48,'Np PL4 Stock'!A:E,5,FALSE),D48-1-VLOOKUP(A48,'Np PL4 Stock'!A:E,5,FALSE)),""))</f>
        <v>7</v>
      </c>
      <c r="O48" s="293">
        <v>0.97</v>
      </c>
      <c r="P48" s="294">
        <v>5.455</v>
      </c>
      <c r="Q48" s="300">
        <v>0.04</v>
      </c>
      <c r="R48" s="301" t="s">
        <v>32</v>
      </c>
      <c r="S48" s="301" t="s">
        <v>32</v>
      </c>
      <c r="T48" s="301" t="s">
        <v>32</v>
      </c>
      <c r="U48" s="301" t="s">
        <v>32</v>
      </c>
      <c r="V48" s="302">
        <v>0</v>
      </c>
      <c r="W48" s="303">
        <v>0</v>
      </c>
      <c r="X48" s="304">
        <v>45710</v>
      </c>
      <c r="Y48" s="313">
        <f>IF(ISBLANK(X48),"",IFERROR(IF(VLOOKUP(A48,'Np PL4 Stock'!A:J,10,FALSE)="Np4",X48-VLOOKUP(A48,'Np PL4 Stock'!A:E,5,FALSE),X48-1-VLOOKUP(A48,'Np PL4 Stock'!A:E,5,FALSE)),""))</f>
        <v>10</v>
      </c>
      <c r="Z48" s="325">
        <v>6.63</v>
      </c>
      <c r="AA48" s="315">
        <v>0.0692</v>
      </c>
      <c r="AB48" s="316">
        <v>45713</v>
      </c>
      <c r="AC48" s="317">
        <f>IF(ISBLANK(AB48),"",IFERROR(IF(VLOOKUP(A48,'Np PL4 Stock'!A:J,10,FALSE)="Np4",AB48-VLOOKUP(A48,'Np PL4 Stock'!A:E,5,FALSE),AB48-1-VLOOKUP(A48,'Np PL4 Stock'!A:E,5,FALSE)),""))</f>
        <v>13</v>
      </c>
      <c r="AD48" s="294">
        <v>7.821</v>
      </c>
      <c r="AE48" s="300">
        <v>0.079</v>
      </c>
      <c r="AF48" s="324">
        <v>92</v>
      </c>
      <c r="AG48" s="331">
        <v>0</v>
      </c>
      <c r="AH48" s="332">
        <v>0</v>
      </c>
      <c r="AI48" s="333">
        <v>355</v>
      </c>
      <c r="AJ48" s="326"/>
      <c r="AK48" s="334"/>
    </row>
    <row r="49" spans="1:37">
      <c r="A49" s="280" t="str">
        <f t="shared" si="0"/>
        <v>E1-02-01</v>
      </c>
      <c r="B49" s="281" t="s">
        <v>43</v>
      </c>
      <c r="C49" s="282">
        <v>45700</v>
      </c>
      <c r="D49" s="282">
        <v>45707</v>
      </c>
      <c r="E49" s="243">
        <v>1</v>
      </c>
      <c r="F49" s="244" t="s">
        <v>215</v>
      </c>
      <c r="G49" s="243">
        <v>2</v>
      </c>
      <c r="H49" s="283" t="str">
        <f>IF(ISBLANK(F49),"",IFERROR(VLOOKUP(A49,'Np PL4 Stock'!$A:$U,20,FALSE),""))</f>
        <v>V1-MB1</v>
      </c>
      <c r="I49" s="262" t="s">
        <v>213</v>
      </c>
      <c r="J49" s="283">
        <f>IF(ISBLANK(F49),"",VLOOKUP(LEFT(A49,5),Unit!A:B,2,FALSE))</f>
        <v>10</v>
      </c>
      <c r="K49" s="289">
        <v>2.01</v>
      </c>
      <c r="L49" s="290">
        <v>1.1</v>
      </c>
      <c r="M49" s="291">
        <f t="shared" si="1"/>
        <v>201</v>
      </c>
      <c r="N49" s="292">
        <f>IF(ISBLANK(D49),"",IFERROR(IF(VLOOKUP(A49,'Np PL4 Stock'!A:J,10,FALSE)="Np4",D49-VLOOKUP(A49,'Np PL4 Stock'!A:E,5,FALSE),D49-1-VLOOKUP(A49,'Np PL4 Stock'!A:E,5,FALSE)),""))</f>
        <v>7</v>
      </c>
      <c r="O49" s="293">
        <v>0.98</v>
      </c>
      <c r="P49" s="294">
        <v>5.513</v>
      </c>
      <c r="Q49" s="300">
        <v>0.0443</v>
      </c>
      <c r="R49" s="301" t="s">
        <v>32</v>
      </c>
      <c r="S49" s="301" t="s">
        <v>32</v>
      </c>
      <c r="T49" s="301" t="s">
        <v>32</v>
      </c>
      <c r="U49" s="301" t="s">
        <v>32</v>
      </c>
      <c r="V49" s="302">
        <v>0</v>
      </c>
      <c r="W49" s="303">
        <v>0</v>
      </c>
      <c r="X49" s="304">
        <v>45710</v>
      </c>
      <c r="Y49" s="313">
        <f>IF(ISBLANK(X49),"",IFERROR(IF(VLOOKUP(A49,'Np PL4 Stock'!A:J,10,FALSE)="Np4",X49-VLOOKUP(A49,'Np PL4 Stock'!A:E,5,FALSE),X49-1-VLOOKUP(A49,'Np PL4 Stock'!A:E,5,FALSE)),""))</f>
        <v>10</v>
      </c>
      <c r="Z49" s="325">
        <v>6.86</v>
      </c>
      <c r="AA49" s="315">
        <v>0.0676</v>
      </c>
      <c r="AB49" s="316">
        <v>45713</v>
      </c>
      <c r="AC49" s="317">
        <f>IF(ISBLANK(AB49),"",IFERROR(IF(VLOOKUP(A49,'Np PL4 Stock'!A:J,10,FALSE)="Np4",AB49-VLOOKUP(A49,'Np PL4 Stock'!A:E,5,FALSE),AB49-1-VLOOKUP(A49,'Np PL4 Stock'!A:E,5,FALSE)),""))</f>
        <v>13</v>
      </c>
      <c r="AD49" s="294">
        <v>7.95</v>
      </c>
      <c r="AE49" s="300">
        <v>0.0725</v>
      </c>
      <c r="AF49" s="324">
        <v>96</v>
      </c>
      <c r="AG49" s="331">
        <v>0</v>
      </c>
      <c r="AH49" s="332">
        <v>0</v>
      </c>
      <c r="AI49" s="333">
        <v>345</v>
      </c>
      <c r="AJ49" s="326"/>
      <c r="AK49" s="334"/>
    </row>
    <row r="50" spans="1:37">
      <c r="A50" s="280" t="str">
        <f t="shared" si="0"/>
        <v>E1-03-01</v>
      </c>
      <c r="B50" s="281" t="s">
        <v>43</v>
      </c>
      <c r="C50" s="282">
        <v>45700</v>
      </c>
      <c r="D50" s="282">
        <v>45707</v>
      </c>
      <c r="E50" s="243">
        <v>1</v>
      </c>
      <c r="F50" s="244" t="s">
        <v>215</v>
      </c>
      <c r="G50" s="243">
        <v>3</v>
      </c>
      <c r="H50" s="283" t="str">
        <f>IF(ISBLANK(F50),"",IFERROR(VLOOKUP(A50,'Np PL4 Stock'!$A:$U,20,FALSE),""))</f>
        <v>V1-MB1</v>
      </c>
      <c r="I50" s="262" t="s">
        <v>213</v>
      </c>
      <c r="J50" s="283">
        <f>IF(ISBLANK(F50),"",VLOOKUP(LEFT(A50,5),Unit!A:B,2,FALSE))</f>
        <v>10</v>
      </c>
      <c r="K50" s="289">
        <v>2.01</v>
      </c>
      <c r="L50" s="290">
        <v>1.1</v>
      </c>
      <c r="M50" s="291">
        <f t="shared" si="1"/>
        <v>201</v>
      </c>
      <c r="N50" s="292">
        <f>IF(ISBLANK(D50),"",IFERROR(IF(VLOOKUP(A50,'Np PL4 Stock'!A:J,10,FALSE)="Np4",D50-VLOOKUP(A50,'Np PL4 Stock'!A:E,5,FALSE),D50-1-VLOOKUP(A50,'Np PL4 Stock'!A:E,5,FALSE)),""))</f>
        <v>7</v>
      </c>
      <c r="O50" s="293">
        <v>0.97</v>
      </c>
      <c r="P50" s="294">
        <v>5.497</v>
      </c>
      <c r="Q50" s="300">
        <v>0.0448</v>
      </c>
      <c r="R50" s="301" t="s">
        <v>32</v>
      </c>
      <c r="S50" s="301" t="s">
        <v>32</v>
      </c>
      <c r="T50" s="301" t="s">
        <v>32</v>
      </c>
      <c r="U50" s="301" t="s">
        <v>32</v>
      </c>
      <c r="V50" s="302">
        <v>0</v>
      </c>
      <c r="W50" s="303">
        <v>0</v>
      </c>
      <c r="X50" s="304">
        <v>45710</v>
      </c>
      <c r="Y50" s="313">
        <f>IF(ISBLANK(X50),"",IFERROR(IF(VLOOKUP(A50,'Np PL4 Stock'!A:J,10,FALSE)="Np4",X50-VLOOKUP(A50,'Np PL4 Stock'!A:E,5,FALSE),X50-1-VLOOKUP(A50,'Np PL4 Stock'!A:E,5,FALSE)),""))</f>
        <v>10</v>
      </c>
      <c r="Z50" s="325">
        <v>6.92</v>
      </c>
      <c r="AA50" s="315">
        <v>0.067</v>
      </c>
      <c r="AB50" s="316">
        <v>45713</v>
      </c>
      <c r="AC50" s="317">
        <f>IF(ISBLANK(AB50),"",IFERROR(IF(VLOOKUP(A50,'Np PL4 Stock'!A:J,10,FALSE)="Np4",AB50-VLOOKUP(A50,'Np PL4 Stock'!A:E,5,FALSE),AB50-1-VLOOKUP(A50,'Np PL4 Stock'!A:E,5,FALSE)),""))</f>
        <v>13</v>
      </c>
      <c r="AD50" s="294">
        <v>7.93</v>
      </c>
      <c r="AE50" s="300">
        <v>0.0801</v>
      </c>
      <c r="AF50" s="324">
        <v>95</v>
      </c>
      <c r="AG50" s="331">
        <v>0</v>
      </c>
      <c r="AH50" s="332">
        <v>0</v>
      </c>
      <c r="AI50" s="333">
        <v>346</v>
      </c>
      <c r="AJ50" s="326"/>
      <c r="AK50" s="334"/>
    </row>
    <row r="51" spans="1:37">
      <c r="A51" s="280" t="str">
        <f t="shared" si="0"/>
        <v>E1-04-01</v>
      </c>
      <c r="B51" s="281" t="s">
        <v>43</v>
      </c>
      <c r="C51" s="282">
        <v>45700</v>
      </c>
      <c r="D51" s="282">
        <v>45707</v>
      </c>
      <c r="E51" s="243">
        <v>1</v>
      </c>
      <c r="F51" s="244" t="s">
        <v>215</v>
      </c>
      <c r="G51" s="243">
        <v>4</v>
      </c>
      <c r="H51" s="283" t="str">
        <f>IF(ISBLANK(F51),"",IFERROR(VLOOKUP(A51,'Np PL4 Stock'!$A:$U,20,FALSE),""))</f>
        <v>V1-MB1</v>
      </c>
      <c r="I51" s="262" t="s">
        <v>213</v>
      </c>
      <c r="J51" s="283">
        <f>IF(ISBLANK(F51),"",VLOOKUP(LEFT(A51,5),Unit!A:B,2,FALSE))</f>
        <v>10</v>
      </c>
      <c r="K51" s="289">
        <v>2</v>
      </c>
      <c r="L51" s="290">
        <v>1.1</v>
      </c>
      <c r="M51" s="291">
        <f t="shared" si="1"/>
        <v>200</v>
      </c>
      <c r="N51" s="292">
        <f>IF(ISBLANK(D51),"",IFERROR(IF(VLOOKUP(A51,'Np PL4 Stock'!A:J,10,FALSE)="Np4",D51-VLOOKUP(A51,'Np PL4 Stock'!A:E,5,FALSE),D51-1-VLOOKUP(A51,'Np PL4 Stock'!A:E,5,FALSE)),""))</f>
        <v>7</v>
      </c>
      <c r="O51" s="293">
        <v>0.96</v>
      </c>
      <c r="P51" s="294">
        <v>5.45</v>
      </c>
      <c r="Q51" s="300">
        <v>0.0532</v>
      </c>
      <c r="R51" s="301" t="s">
        <v>32</v>
      </c>
      <c r="S51" s="301" t="s">
        <v>32</v>
      </c>
      <c r="T51" s="301" t="s">
        <v>32</v>
      </c>
      <c r="U51" s="301" t="s">
        <v>32</v>
      </c>
      <c r="V51" s="302">
        <v>0</v>
      </c>
      <c r="W51" s="303">
        <v>0</v>
      </c>
      <c r="X51" s="304">
        <v>45710</v>
      </c>
      <c r="Y51" s="313">
        <f>IF(ISBLANK(X51),"",IFERROR(IF(VLOOKUP(A51,'Np PL4 Stock'!A:J,10,FALSE)="Np4",X51-VLOOKUP(A51,'Np PL4 Stock'!A:E,5,FALSE),X51-1-VLOOKUP(A51,'Np PL4 Stock'!A:E,5,FALSE)),""))</f>
        <v>10</v>
      </c>
      <c r="Z51" s="325">
        <v>7.05</v>
      </c>
      <c r="AA51" s="315">
        <v>0.0754</v>
      </c>
      <c r="AB51" s="316">
        <v>45713</v>
      </c>
      <c r="AC51" s="317">
        <f>IF(ISBLANK(AB51),"",IFERROR(IF(VLOOKUP(A51,'Np PL4 Stock'!A:J,10,FALSE)="Np4",AB51-VLOOKUP(A51,'Np PL4 Stock'!A:E,5,FALSE),AB51-1-VLOOKUP(A51,'Np PL4 Stock'!A:E,5,FALSE)),""))</f>
        <v>13</v>
      </c>
      <c r="AD51" s="294"/>
      <c r="AE51" s="294"/>
      <c r="AF51" s="324"/>
      <c r="AG51" s="331"/>
      <c r="AH51" s="332"/>
      <c r="AI51" s="333"/>
      <c r="AJ51" s="326"/>
      <c r="AK51" s="334"/>
    </row>
    <row r="52" spans="1:37">
      <c r="A52" s="280" t="str">
        <f t="shared" si="0"/>
        <v>E1-05-01</v>
      </c>
      <c r="B52" s="281" t="s">
        <v>43</v>
      </c>
      <c r="C52" s="282">
        <v>45700</v>
      </c>
      <c r="D52" s="282">
        <v>45707</v>
      </c>
      <c r="E52" s="243">
        <v>1</v>
      </c>
      <c r="F52" s="244" t="s">
        <v>215</v>
      </c>
      <c r="G52" s="243">
        <v>5</v>
      </c>
      <c r="H52" s="283" t="str">
        <f>IF(ISBLANK(F52),"",IFERROR(VLOOKUP(A52,'Np PL4 Stock'!$A:$U,20,FALSE),""))</f>
        <v>V1-MB1</v>
      </c>
      <c r="I52" s="262" t="s">
        <v>213</v>
      </c>
      <c r="J52" s="283">
        <f>IF(ISBLANK(F52),"",VLOOKUP(LEFT(A52,5),Unit!A:B,2,FALSE))</f>
        <v>10</v>
      </c>
      <c r="K52" s="289">
        <v>2</v>
      </c>
      <c r="L52" s="290">
        <v>1.1</v>
      </c>
      <c r="M52" s="291">
        <f t="shared" si="1"/>
        <v>200</v>
      </c>
      <c r="N52" s="292">
        <f>IF(ISBLANK(D52),"",IFERROR(IF(VLOOKUP(A52,'Np PL4 Stock'!A:J,10,FALSE)="Np4",D52-VLOOKUP(A52,'Np PL4 Stock'!A:E,5,FALSE),D52-1-VLOOKUP(A52,'Np PL4 Stock'!A:E,5,FALSE)),""))</f>
        <v>7</v>
      </c>
      <c r="O52" s="293">
        <v>0.98</v>
      </c>
      <c r="P52" s="294">
        <v>5.512</v>
      </c>
      <c r="Q52" s="300">
        <v>0.0462</v>
      </c>
      <c r="R52" s="301" t="s">
        <v>32</v>
      </c>
      <c r="S52" s="301" t="s">
        <v>32</v>
      </c>
      <c r="T52" s="301" t="s">
        <v>32</v>
      </c>
      <c r="U52" s="301" t="s">
        <v>32</v>
      </c>
      <c r="V52" s="302">
        <v>0</v>
      </c>
      <c r="W52" s="303">
        <v>0</v>
      </c>
      <c r="X52" s="304">
        <v>45710</v>
      </c>
      <c r="Y52" s="313">
        <f>IF(ISBLANK(X52),"",IFERROR(IF(VLOOKUP(A52,'Np PL4 Stock'!A:J,10,FALSE)="Np4",X52-VLOOKUP(A52,'Np PL4 Stock'!A:E,5,FALSE),X52-1-VLOOKUP(A52,'Np PL4 Stock'!A:E,5,FALSE)),""))</f>
        <v>10</v>
      </c>
      <c r="Z52" s="325">
        <v>6.81</v>
      </c>
      <c r="AA52" s="315">
        <v>0.0623</v>
      </c>
      <c r="AB52" s="316">
        <v>45713</v>
      </c>
      <c r="AC52" s="317">
        <f>IF(ISBLANK(AB52),"",IFERROR(IF(VLOOKUP(A52,'Np PL4 Stock'!A:J,10,FALSE)="Np4",AB52-VLOOKUP(A52,'Np PL4 Stock'!A:E,5,FALSE),AB52-1-VLOOKUP(A52,'Np PL4 Stock'!A:E,5,FALSE)),""))</f>
        <v>13</v>
      </c>
      <c r="AD52" s="294">
        <v>8.04</v>
      </c>
      <c r="AE52" s="300">
        <v>0.071</v>
      </c>
      <c r="AF52" s="324">
        <v>98</v>
      </c>
      <c r="AG52" s="331">
        <v>0</v>
      </c>
      <c r="AH52" s="332">
        <v>0</v>
      </c>
      <c r="AI52" s="333">
        <v>313</v>
      </c>
      <c r="AJ52" s="326"/>
      <c r="AK52" s="334"/>
    </row>
    <row r="53" spans="1:37">
      <c r="A53" s="280" t="str">
        <f t="shared" si="0"/>
        <v>E1-06-01</v>
      </c>
      <c r="B53" s="281" t="s">
        <v>43</v>
      </c>
      <c r="C53" s="282">
        <v>45700</v>
      </c>
      <c r="D53" s="282">
        <v>45707</v>
      </c>
      <c r="E53" s="243">
        <v>1</v>
      </c>
      <c r="F53" s="244" t="s">
        <v>215</v>
      </c>
      <c r="G53" s="243">
        <v>6</v>
      </c>
      <c r="H53" s="283" t="str">
        <f>IF(ISBLANK(F53),"",IFERROR(VLOOKUP(A53,'Np PL4 Stock'!$A:$U,20,FALSE),""))</f>
        <v>V1-MD1</v>
      </c>
      <c r="I53" s="262" t="s">
        <v>199</v>
      </c>
      <c r="J53" s="283">
        <f>IF(ISBLANK(F53),"",VLOOKUP(LEFT(A53,5),Unit!A:B,2,FALSE))</f>
        <v>10</v>
      </c>
      <c r="K53" s="289">
        <v>1.53</v>
      </c>
      <c r="L53" s="290">
        <v>1</v>
      </c>
      <c r="M53" s="291">
        <f t="shared" si="1"/>
        <v>153</v>
      </c>
      <c r="N53" s="292">
        <f>IF(ISBLANK(D53),"",IFERROR(IF(VLOOKUP(A53,'Np PL4 Stock'!A:J,10,FALSE)="Np4",D53-VLOOKUP(A53,'Np PL4 Stock'!A:E,5,FALSE),D53-1-VLOOKUP(A53,'Np PL4 Stock'!A:E,5,FALSE)),""))</f>
        <v>7</v>
      </c>
      <c r="O53" s="293">
        <v>1</v>
      </c>
      <c r="P53" s="294">
        <v>5.601</v>
      </c>
      <c r="Q53" s="300">
        <v>0.0524</v>
      </c>
      <c r="R53" s="301" t="s">
        <v>32</v>
      </c>
      <c r="S53" s="301" t="s">
        <v>32</v>
      </c>
      <c r="T53" s="301" t="s">
        <v>32</v>
      </c>
      <c r="U53" s="301" t="s">
        <v>32</v>
      </c>
      <c r="V53" s="302">
        <v>0</v>
      </c>
      <c r="W53" s="303">
        <v>0</v>
      </c>
      <c r="X53" s="304">
        <v>45710</v>
      </c>
      <c r="Y53" s="313">
        <f>IF(ISBLANK(X53),"",IFERROR(IF(VLOOKUP(A53,'Np PL4 Stock'!A:J,10,FALSE)="Np4",X53-VLOOKUP(A53,'Np PL4 Stock'!A:E,5,FALSE),X53-1-VLOOKUP(A53,'Np PL4 Stock'!A:E,5,FALSE)),""))</f>
        <v>10</v>
      </c>
      <c r="Z53" s="325">
        <v>6.81</v>
      </c>
      <c r="AA53" s="315">
        <v>0.064</v>
      </c>
      <c r="AB53" s="316">
        <v>45713</v>
      </c>
      <c r="AC53" s="317">
        <f>IF(ISBLANK(AB53),"",IFERROR(IF(VLOOKUP(A53,'Np PL4 Stock'!A:J,10,FALSE)="Np4",AB53-VLOOKUP(A53,'Np PL4 Stock'!A:E,5,FALSE),AB53-1-VLOOKUP(A53,'Np PL4 Stock'!A:E,5,FALSE)),""))</f>
        <v>13</v>
      </c>
      <c r="AD53" s="294">
        <v>8</v>
      </c>
      <c r="AE53" s="300">
        <v>0.0746</v>
      </c>
      <c r="AF53" s="324">
        <v>96</v>
      </c>
      <c r="AG53" s="331">
        <v>0</v>
      </c>
      <c r="AH53" s="332">
        <v>0</v>
      </c>
      <c r="AI53" s="333">
        <v>321</v>
      </c>
      <c r="AJ53" s="326"/>
      <c r="AK53" s="334"/>
    </row>
    <row r="54" spans="1:37">
      <c r="A54" s="280" t="str">
        <f t="shared" si="0"/>
        <v>E1-07-01</v>
      </c>
      <c r="B54" s="281" t="s">
        <v>43</v>
      </c>
      <c r="C54" s="282">
        <v>45700</v>
      </c>
      <c r="D54" s="282">
        <v>45707</v>
      </c>
      <c r="E54" s="243">
        <v>1</v>
      </c>
      <c r="F54" s="244" t="s">
        <v>215</v>
      </c>
      <c r="G54" s="243">
        <v>7</v>
      </c>
      <c r="H54" s="283" t="str">
        <f>IF(ISBLANK(F54),"",IFERROR(VLOOKUP(A54,'Np PL4 Stock'!$A:$U,20,FALSE),""))</f>
        <v>V1-MD1</v>
      </c>
      <c r="I54" s="262" t="s">
        <v>199</v>
      </c>
      <c r="J54" s="283">
        <f>IF(ISBLANK(F54),"",VLOOKUP(LEFT(A54,5),Unit!A:B,2,FALSE))</f>
        <v>10</v>
      </c>
      <c r="K54" s="289">
        <v>1.53</v>
      </c>
      <c r="L54" s="290">
        <v>1</v>
      </c>
      <c r="M54" s="291">
        <f t="shared" si="1"/>
        <v>153</v>
      </c>
      <c r="N54" s="292">
        <f>IF(ISBLANK(D54),"",IFERROR(IF(VLOOKUP(A54,'Np PL4 Stock'!A:J,10,FALSE)="Np4",D54-VLOOKUP(A54,'Np PL4 Stock'!A:E,5,FALSE),D54-1-VLOOKUP(A54,'Np PL4 Stock'!A:E,5,FALSE)),""))</f>
        <v>7</v>
      </c>
      <c r="O54" s="293">
        <v>0.99</v>
      </c>
      <c r="P54" s="294">
        <v>5.558</v>
      </c>
      <c r="Q54" s="300">
        <v>0.0413</v>
      </c>
      <c r="R54" s="301" t="s">
        <v>32</v>
      </c>
      <c r="S54" s="301" t="s">
        <v>32</v>
      </c>
      <c r="T54" s="301" t="s">
        <v>32</v>
      </c>
      <c r="U54" s="301" t="s">
        <v>32</v>
      </c>
      <c r="V54" s="302">
        <v>0</v>
      </c>
      <c r="W54" s="303">
        <v>0</v>
      </c>
      <c r="X54" s="304">
        <v>45710</v>
      </c>
      <c r="Y54" s="313">
        <f>IF(ISBLANK(X54),"",IFERROR(IF(VLOOKUP(A54,'Np PL4 Stock'!A:J,10,FALSE)="Np4",X54-VLOOKUP(A54,'Np PL4 Stock'!A:E,5,FALSE),X54-1-VLOOKUP(A54,'Np PL4 Stock'!A:E,5,FALSE)),""))</f>
        <v>10</v>
      </c>
      <c r="Z54" s="325">
        <v>6.84</v>
      </c>
      <c r="AA54" s="315">
        <v>0.0542</v>
      </c>
      <c r="AB54" s="316">
        <v>45713</v>
      </c>
      <c r="AC54" s="317">
        <f>IF(ISBLANK(AB54),"",IFERROR(IF(VLOOKUP(A54,'Np PL4 Stock'!A:J,10,FALSE)="Np4",AB54-VLOOKUP(A54,'Np PL4 Stock'!A:E,5,FALSE),AB54-1-VLOOKUP(A54,'Np PL4 Stock'!A:E,5,FALSE)),""))</f>
        <v>13</v>
      </c>
      <c r="AD54" s="294">
        <v>7.819</v>
      </c>
      <c r="AE54" s="300">
        <v>0.0737</v>
      </c>
      <c r="AF54" s="324">
        <v>93</v>
      </c>
      <c r="AG54" s="331">
        <v>0</v>
      </c>
      <c r="AH54" s="332">
        <v>0</v>
      </c>
      <c r="AI54" s="333">
        <v>354</v>
      </c>
      <c r="AJ54" s="326"/>
      <c r="AK54" s="334"/>
    </row>
    <row r="55" spans="1:37">
      <c r="A55" s="280" t="str">
        <f t="shared" si="0"/>
        <v>E1-08-01</v>
      </c>
      <c r="B55" s="281" t="s">
        <v>43</v>
      </c>
      <c r="C55" s="282">
        <v>45701</v>
      </c>
      <c r="D55" s="282">
        <v>45708</v>
      </c>
      <c r="E55" s="243">
        <v>1</v>
      </c>
      <c r="F55" s="244" t="s">
        <v>215</v>
      </c>
      <c r="G55" s="243">
        <v>8</v>
      </c>
      <c r="H55" s="283" t="str">
        <f>IF(ISBLANK(F55),"",IFERROR(VLOOKUP(A55,'Np PL4 Stock'!$A:$U,20,FALSE),""))</f>
        <v>V1-MD1</v>
      </c>
      <c r="I55" s="262" t="s">
        <v>199</v>
      </c>
      <c r="J55" s="283">
        <f>IF(ISBLANK(F55),"",VLOOKUP(LEFT(A55,5),Unit!A:B,2,FALSE))</f>
        <v>10</v>
      </c>
      <c r="K55" s="289">
        <v>1.626</v>
      </c>
      <c r="L55" s="290">
        <v>1</v>
      </c>
      <c r="M55" s="291">
        <f t="shared" si="1"/>
        <v>162.6</v>
      </c>
      <c r="N55" s="292">
        <f>IF(ISBLANK(D55),"",IFERROR(IF(VLOOKUP(A55,'Np PL4 Stock'!A:J,10,FALSE)="Np4",D55-VLOOKUP(A55,'Np PL4 Stock'!A:E,5,FALSE),D55-1-VLOOKUP(A55,'Np PL4 Stock'!A:E,5,FALSE)),""))</f>
        <v>7</v>
      </c>
      <c r="O55" s="293">
        <v>1</v>
      </c>
      <c r="P55" s="290">
        <v>5.779</v>
      </c>
      <c r="Q55" s="300">
        <v>0.059</v>
      </c>
      <c r="R55" s="301" t="s">
        <v>32</v>
      </c>
      <c r="S55" s="301" t="s">
        <v>32</v>
      </c>
      <c r="T55" s="301" t="s">
        <v>32</v>
      </c>
      <c r="U55" s="301" t="s">
        <v>32</v>
      </c>
      <c r="V55" s="302">
        <v>0</v>
      </c>
      <c r="W55" s="303">
        <v>0</v>
      </c>
      <c r="X55" s="304">
        <v>45711</v>
      </c>
      <c r="Y55" s="313">
        <f>IF(ISBLANK(X55),"",IFERROR(IF(VLOOKUP(A55,'Np PL4 Stock'!A:J,10,FALSE)="Np4",X55-VLOOKUP(A55,'Np PL4 Stock'!A:E,5,FALSE),X55-1-VLOOKUP(A55,'Np PL4 Stock'!A:E,5,FALSE)),""))</f>
        <v>10</v>
      </c>
      <c r="Z55" s="321">
        <v>6.457</v>
      </c>
      <c r="AA55" s="315">
        <v>0.0667</v>
      </c>
      <c r="AB55" s="316">
        <v>45714</v>
      </c>
      <c r="AC55" s="317">
        <f>IF(ISBLANK(AB55),"",IFERROR(IF(VLOOKUP(A55,'Np PL4 Stock'!A:J,10,FALSE)="Np4",AB55-VLOOKUP(A55,'Np PL4 Stock'!A:E,5,FALSE),AB55-1-VLOOKUP(A55,'Np PL4 Stock'!A:E,5,FALSE)),""))</f>
        <v>13</v>
      </c>
      <c r="AD55" s="294">
        <v>8.201</v>
      </c>
      <c r="AE55" s="300">
        <v>0.0833</v>
      </c>
      <c r="AF55" s="324">
        <v>98.718</v>
      </c>
      <c r="AG55" s="331">
        <v>0</v>
      </c>
      <c r="AH55" s="332">
        <v>0</v>
      </c>
      <c r="AI55" s="333">
        <v>274</v>
      </c>
      <c r="AJ55" s="326"/>
      <c r="AK55" s="334"/>
    </row>
    <row r="56" spans="1:37">
      <c r="A56" s="280" t="str">
        <f t="shared" si="0"/>
        <v>E1-09-01</v>
      </c>
      <c r="B56" s="281" t="s">
        <v>43</v>
      </c>
      <c r="C56" s="282">
        <v>45701</v>
      </c>
      <c r="D56" s="282">
        <v>45708</v>
      </c>
      <c r="E56" s="243">
        <v>1</v>
      </c>
      <c r="F56" s="244" t="s">
        <v>215</v>
      </c>
      <c r="G56" s="243">
        <v>9</v>
      </c>
      <c r="H56" s="283" t="str">
        <f>IF(ISBLANK(F56),"",IFERROR(VLOOKUP(A56,'Np PL4 Stock'!$A:$U,20,FALSE),""))</f>
        <v>V1-MD1</v>
      </c>
      <c r="I56" s="262" t="s">
        <v>199</v>
      </c>
      <c r="J56" s="283">
        <f>IF(ISBLANK(F56),"",VLOOKUP(LEFT(A56,5),Unit!A:B,2,FALSE))</f>
        <v>10</v>
      </c>
      <c r="K56" s="289">
        <v>1.626</v>
      </c>
      <c r="L56" s="290">
        <v>1</v>
      </c>
      <c r="M56" s="291">
        <f t="shared" si="1"/>
        <v>162.6</v>
      </c>
      <c r="N56" s="292">
        <f>IF(ISBLANK(D56),"",IFERROR(IF(VLOOKUP(A56,'Np PL4 Stock'!A:J,10,FALSE)="Np4",D56-VLOOKUP(A56,'Np PL4 Stock'!A:E,5,FALSE),D56-1-VLOOKUP(A56,'Np PL4 Stock'!A:E,5,FALSE)),""))</f>
        <v>7</v>
      </c>
      <c r="O56" s="293">
        <v>1</v>
      </c>
      <c r="P56" s="290">
        <v>5.707</v>
      </c>
      <c r="Q56" s="300">
        <v>0.0551</v>
      </c>
      <c r="R56" s="301" t="s">
        <v>32</v>
      </c>
      <c r="S56" s="301" t="s">
        <v>32</v>
      </c>
      <c r="T56" s="301" t="s">
        <v>32</v>
      </c>
      <c r="U56" s="301" t="s">
        <v>32</v>
      </c>
      <c r="V56" s="302">
        <v>0</v>
      </c>
      <c r="W56" s="303">
        <v>0</v>
      </c>
      <c r="X56" s="304">
        <v>45711</v>
      </c>
      <c r="Y56" s="313">
        <f>IF(ISBLANK(X56),"",IFERROR(IF(VLOOKUP(A56,'Np PL4 Stock'!A:J,10,FALSE)="Np4",X56-VLOOKUP(A56,'Np PL4 Stock'!A:E,5,FALSE),X56-1-VLOOKUP(A56,'Np PL4 Stock'!A:E,5,FALSE)),""))</f>
        <v>10</v>
      </c>
      <c r="Z56" s="321">
        <v>6.201</v>
      </c>
      <c r="AA56" s="315">
        <v>0.0581</v>
      </c>
      <c r="AB56" s="316">
        <v>45714</v>
      </c>
      <c r="AC56" s="317">
        <f>IF(ISBLANK(AB56),"",IFERROR(IF(VLOOKUP(A56,'Np PL4 Stock'!A:J,10,FALSE)="Np4",AB56-VLOOKUP(A56,'Np PL4 Stock'!A:E,5,FALSE),AB56-1-VLOOKUP(A56,'Np PL4 Stock'!A:E,5,FALSE)),""))</f>
        <v>13</v>
      </c>
      <c r="AD56" s="294">
        <v>7.62</v>
      </c>
      <c r="AE56" s="300">
        <v>0.0794</v>
      </c>
      <c r="AF56" s="324">
        <v>88</v>
      </c>
      <c r="AG56" s="331">
        <v>0</v>
      </c>
      <c r="AH56" s="332">
        <v>0</v>
      </c>
      <c r="AI56" s="333">
        <v>410</v>
      </c>
      <c r="AJ56" s="326"/>
      <c r="AK56" s="334"/>
    </row>
    <row r="57" spans="1:37">
      <c r="A57" s="280" t="str">
        <f t="shared" si="0"/>
        <v>E1-10-01</v>
      </c>
      <c r="B57" s="281" t="s">
        <v>43</v>
      </c>
      <c r="C57" s="282">
        <v>45701</v>
      </c>
      <c r="D57" s="282">
        <v>45708</v>
      </c>
      <c r="E57" s="243">
        <v>1</v>
      </c>
      <c r="F57" s="244" t="s">
        <v>215</v>
      </c>
      <c r="G57" s="243">
        <v>10</v>
      </c>
      <c r="H57" s="283" t="str">
        <f>IF(ISBLANK(F57),"",IFERROR(VLOOKUP(A57,'Np PL4 Stock'!$A:$U,20,FALSE),""))</f>
        <v>V1-MB1</v>
      </c>
      <c r="I57" s="262" t="s">
        <v>213</v>
      </c>
      <c r="J57" s="283">
        <f>IF(ISBLANK(F57),"",VLOOKUP(LEFT(A57,5),Unit!A:B,2,FALSE))</f>
        <v>10</v>
      </c>
      <c r="K57" s="289">
        <v>1.62</v>
      </c>
      <c r="L57" s="290">
        <v>0.8</v>
      </c>
      <c r="M57" s="291">
        <f t="shared" si="1"/>
        <v>162</v>
      </c>
      <c r="N57" s="292">
        <f>IF(ISBLANK(D57),"",IFERROR(IF(VLOOKUP(A57,'Np PL4 Stock'!A:J,10,FALSE)="Np4",D57-VLOOKUP(A57,'Np PL4 Stock'!A:E,5,FALSE),D57-1-VLOOKUP(A57,'Np PL4 Stock'!A:E,5,FALSE)),""))</f>
        <v>7</v>
      </c>
      <c r="O57" s="293">
        <v>1</v>
      </c>
      <c r="P57" s="290">
        <v>5.655</v>
      </c>
      <c r="Q57" s="300">
        <v>0.061</v>
      </c>
      <c r="R57" s="301" t="s">
        <v>32</v>
      </c>
      <c r="S57" s="301" t="s">
        <v>32</v>
      </c>
      <c r="T57" s="301" t="s">
        <v>32</v>
      </c>
      <c r="U57" s="301" t="s">
        <v>32</v>
      </c>
      <c r="V57" s="302">
        <v>0</v>
      </c>
      <c r="W57" s="303">
        <v>0</v>
      </c>
      <c r="X57" s="304">
        <v>45711</v>
      </c>
      <c r="Y57" s="313">
        <f>IF(ISBLANK(X57),"",IFERROR(IF(VLOOKUP(A57,'Np PL4 Stock'!A:J,10,FALSE)="Np4",X57-VLOOKUP(A57,'Np PL4 Stock'!A:E,5,FALSE),X57-1-VLOOKUP(A57,'Np PL4 Stock'!A:E,5,FALSE)),""))</f>
        <v>10</v>
      </c>
      <c r="Z57" s="321">
        <v>6.972</v>
      </c>
      <c r="AA57" s="315">
        <v>0.0537</v>
      </c>
      <c r="AB57" s="316">
        <v>45714</v>
      </c>
      <c r="AC57" s="317">
        <f>IF(ISBLANK(AB57),"",IFERROR(IF(VLOOKUP(A57,'Np PL4 Stock'!A:J,10,FALSE)="Np4",AB57-VLOOKUP(A57,'Np PL4 Stock'!A:E,5,FALSE),AB57-1-VLOOKUP(A57,'Np PL4 Stock'!A:E,5,FALSE)),""))</f>
        <v>13</v>
      </c>
      <c r="AD57" s="294">
        <v>8.128</v>
      </c>
      <c r="AE57" s="300">
        <v>0.0683</v>
      </c>
      <c r="AF57" s="324">
        <v>96</v>
      </c>
      <c r="AG57" s="331">
        <v>0</v>
      </c>
      <c r="AH57" s="332">
        <v>0</v>
      </c>
      <c r="AI57" s="333">
        <v>311</v>
      </c>
      <c r="AJ57" s="326"/>
      <c r="AK57" s="334"/>
    </row>
    <row r="58" spans="1:37">
      <c r="A58" s="280" t="str">
        <f t="shared" si="0"/>
        <v>E1-11-01</v>
      </c>
      <c r="B58" s="281" t="s">
        <v>43</v>
      </c>
      <c r="C58" s="282">
        <v>45701</v>
      </c>
      <c r="D58" s="282">
        <v>45708</v>
      </c>
      <c r="E58" s="243">
        <v>1</v>
      </c>
      <c r="F58" s="244" t="s">
        <v>215</v>
      </c>
      <c r="G58" s="243">
        <v>11</v>
      </c>
      <c r="H58" s="283" t="str">
        <f>IF(ISBLANK(F58),"",IFERROR(VLOOKUP(A58,'Np PL4 Stock'!$A:$U,20,FALSE),""))</f>
        <v>V1-MB1</v>
      </c>
      <c r="I58" s="262" t="s">
        <v>213</v>
      </c>
      <c r="J58" s="283">
        <f>IF(ISBLANK(F58),"",VLOOKUP(LEFT(A58,5),Unit!A:B,2,FALSE))</f>
        <v>10</v>
      </c>
      <c r="K58" s="289">
        <v>1.62</v>
      </c>
      <c r="L58" s="290">
        <v>0.8</v>
      </c>
      <c r="M58" s="291">
        <f t="shared" si="1"/>
        <v>162</v>
      </c>
      <c r="N58" s="292">
        <f>IF(ISBLANK(D58),"",IFERROR(IF(VLOOKUP(A58,'Np PL4 Stock'!A:J,10,FALSE)="Np4",D58-VLOOKUP(A58,'Np PL4 Stock'!A:E,5,FALSE),D58-1-VLOOKUP(A58,'Np PL4 Stock'!A:E,5,FALSE)),""))</f>
        <v>7</v>
      </c>
      <c r="O58" s="293">
        <v>0.99</v>
      </c>
      <c r="P58" s="290">
        <v>5.644</v>
      </c>
      <c r="Q58" s="300">
        <v>0.0622</v>
      </c>
      <c r="R58" s="301" t="s">
        <v>32</v>
      </c>
      <c r="S58" s="301" t="s">
        <v>32</v>
      </c>
      <c r="T58" s="301" t="s">
        <v>32</v>
      </c>
      <c r="U58" s="301" t="s">
        <v>32</v>
      </c>
      <c r="V58" s="302">
        <v>0</v>
      </c>
      <c r="W58" s="303">
        <v>0</v>
      </c>
      <c r="X58" s="304">
        <v>45711</v>
      </c>
      <c r="Y58" s="313">
        <f>IF(ISBLANK(X58),"",IFERROR(IF(VLOOKUP(A58,'Np PL4 Stock'!A:J,10,FALSE)="Np4",X58-VLOOKUP(A58,'Np PL4 Stock'!A:E,5,FALSE),X58-1-VLOOKUP(A58,'Np PL4 Stock'!A:E,5,FALSE)),""))</f>
        <v>10</v>
      </c>
      <c r="Z58" s="321">
        <v>6.961</v>
      </c>
      <c r="AA58" s="315">
        <v>0.0611</v>
      </c>
      <c r="AB58" s="316">
        <v>45714</v>
      </c>
      <c r="AC58" s="317">
        <f>IF(ISBLANK(AB58),"",IFERROR(IF(VLOOKUP(A58,'Np PL4 Stock'!A:J,10,FALSE)="Np4",AB58-VLOOKUP(A58,'Np PL4 Stock'!A:E,5,FALSE),AB58-1-VLOOKUP(A58,'Np PL4 Stock'!A:E,5,FALSE)),""))</f>
        <v>13</v>
      </c>
      <c r="AD58" s="294">
        <v>8.193</v>
      </c>
      <c r="AE58" s="300">
        <v>0.0895</v>
      </c>
      <c r="AF58" s="324">
        <v>93.671</v>
      </c>
      <c r="AG58" s="331">
        <v>0</v>
      </c>
      <c r="AH58" s="332">
        <v>0</v>
      </c>
      <c r="AI58" s="333">
        <v>299</v>
      </c>
      <c r="AJ58" s="326"/>
      <c r="AK58" s="334"/>
    </row>
    <row r="59" spans="1:37">
      <c r="A59" s="280" t="str">
        <f t="shared" si="0"/>
        <v>E1-12-01</v>
      </c>
      <c r="B59" s="281" t="s">
        <v>43</v>
      </c>
      <c r="C59" s="282">
        <v>45701</v>
      </c>
      <c r="D59" s="282">
        <v>45708</v>
      </c>
      <c r="E59" s="243">
        <v>1</v>
      </c>
      <c r="F59" s="244" t="s">
        <v>215</v>
      </c>
      <c r="G59" s="243">
        <v>12</v>
      </c>
      <c r="H59" s="283" t="str">
        <f>IF(ISBLANK(F59),"",IFERROR(VLOOKUP(A59,'Np PL4 Stock'!$A:$U,20,FALSE),""))</f>
        <v>V1-MB1</v>
      </c>
      <c r="I59" s="262" t="s">
        <v>213</v>
      </c>
      <c r="J59" s="283">
        <f>IF(ISBLANK(F59),"",VLOOKUP(LEFT(A59,5),Unit!A:B,2,FALSE))</f>
        <v>10</v>
      </c>
      <c r="K59" s="289">
        <v>1.62</v>
      </c>
      <c r="L59" s="290">
        <v>0.9</v>
      </c>
      <c r="M59" s="291">
        <f t="shared" si="1"/>
        <v>162</v>
      </c>
      <c r="N59" s="292">
        <f>IF(ISBLANK(D59),"",IFERROR(IF(VLOOKUP(A59,'Np PL4 Stock'!A:J,10,FALSE)="Np4",D59-VLOOKUP(A59,'Np PL4 Stock'!A:E,5,FALSE),D59-1-VLOOKUP(A59,'Np PL4 Stock'!A:E,5,FALSE)),""))</f>
        <v>7</v>
      </c>
      <c r="O59" s="293">
        <v>1</v>
      </c>
      <c r="P59" s="290">
        <v>5.626</v>
      </c>
      <c r="Q59" s="300">
        <v>0.0604</v>
      </c>
      <c r="R59" s="301" t="s">
        <v>32</v>
      </c>
      <c r="S59" s="301" t="s">
        <v>32</v>
      </c>
      <c r="T59" s="301" t="s">
        <v>32</v>
      </c>
      <c r="U59" s="301" t="s">
        <v>32</v>
      </c>
      <c r="V59" s="302">
        <v>0</v>
      </c>
      <c r="W59" s="303">
        <v>0</v>
      </c>
      <c r="X59" s="304">
        <v>45711</v>
      </c>
      <c r="Y59" s="313">
        <f>IF(ISBLANK(X59),"",IFERROR(IF(VLOOKUP(A59,'Np PL4 Stock'!A:J,10,FALSE)="Np4",X59-VLOOKUP(A59,'Np PL4 Stock'!A:E,5,FALSE),X59-1-VLOOKUP(A59,'Np PL4 Stock'!A:E,5,FALSE)),""))</f>
        <v>10</v>
      </c>
      <c r="Z59" s="321">
        <v>7.04</v>
      </c>
      <c r="AA59" s="315">
        <v>0.0675</v>
      </c>
      <c r="AB59" s="316">
        <v>45714</v>
      </c>
      <c r="AC59" s="317">
        <f>IF(ISBLANK(AB59),"",IFERROR(IF(VLOOKUP(A59,'Np PL4 Stock'!A:J,10,FALSE)="Np4",AB59-VLOOKUP(A59,'Np PL4 Stock'!A:E,5,FALSE),AB59-1-VLOOKUP(A59,'Np PL4 Stock'!A:E,5,FALSE)),""))</f>
        <v>13</v>
      </c>
      <c r="AD59" s="294">
        <v>8.429</v>
      </c>
      <c r="AE59" s="300">
        <v>0.0791</v>
      </c>
      <c r="AF59" s="324">
        <v>97.468</v>
      </c>
      <c r="AG59" s="331">
        <v>0</v>
      </c>
      <c r="AH59" s="332">
        <v>0</v>
      </c>
      <c r="AI59" s="333">
        <v>258</v>
      </c>
      <c r="AJ59" s="326"/>
      <c r="AK59" s="334"/>
    </row>
    <row r="60" spans="1:37">
      <c r="A60" s="280" t="str">
        <f t="shared" si="0"/>
        <v>C1-01-02</v>
      </c>
      <c r="B60" s="281" t="s">
        <v>43</v>
      </c>
      <c r="C60" s="282">
        <v>45705</v>
      </c>
      <c r="D60" s="282">
        <v>45712</v>
      </c>
      <c r="E60" s="243">
        <v>2</v>
      </c>
      <c r="F60" s="244" t="s">
        <v>187</v>
      </c>
      <c r="G60" s="243">
        <v>1</v>
      </c>
      <c r="H60" s="283" t="str">
        <f>IF(ISBLANK(F60),"",IFERROR(VLOOKUP(A60,'Np PL4 Stock'!$A:$U,20,FALSE),""))</f>
        <v>V1-MD1</v>
      </c>
      <c r="I60" s="262" t="s">
        <v>199</v>
      </c>
      <c r="J60" s="283">
        <f>IF(ISBLANK(F60),"",VLOOKUP(LEFT(A60,5),Unit!A:B,2,FALSE))</f>
        <v>20</v>
      </c>
      <c r="K60" s="289">
        <v>2.55</v>
      </c>
      <c r="L60" s="290">
        <v>1.5</v>
      </c>
      <c r="M60" s="291">
        <f t="shared" si="1"/>
        <v>127.5</v>
      </c>
      <c r="N60" s="292">
        <f>IF(ISBLANK(D60),"",IFERROR(IF(VLOOKUP(A60,'Np PL4 Stock'!A:J,10,FALSE)="Np4",D60-VLOOKUP(A60,'Np PL4 Stock'!A:E,5,FALSE),D60-1-VLOOKUP(A60,'Np PL4 Stock'!A:E,5,FALSE)),""))</f>
        <v>7</v>
      </c>
      <c r="O60" s="293">
        <v>1</v>
      </c>
      <c r="P60" s="244">
        <v>5.81</v>
      </c>
      <c r="Q60" s="300">
        <v>0.0405</v>
      </c>
      <c r="R60" s="301" t="s">
        <v>32</v>
      </c>
      <c r="S60" s="301" t="s">
        <v>32</v>
      </c>
      <c r="T60" s="301" t="s">
        <v>32</v>
      </c>
      <c r="U60" s="301" t="s">
        <v>32</v>
      </c>
      <c r="V60" s="302">
        <v>0</v>
      </c>
      <c r="W60" s="303">
        <v>0</v>
      </c>
      <c r="X60" s="304">
        <v>45715</v>
      </c>
      <c r="Y60" s="313">
        <f>IF(ISBLANK(X60),"",IFERROR(IF(VLOOKUP(A60,'Np PL4 Stock'!A:J,10,FALSE)="Np4",X60-VLOOKUP(A60,'Np PL4 Stock'!A:E,5,FALSE),X60-1-VLOOKUP(A60,'Np PL4 Stock'!A:E,5,FALSE)),""))</f>
        <v>10</v>
      </c>
      <c r="Z60" s="321">
        <v>7.25</v>
      </c>
      <c r="AA60" s="315">
        <v>0.0418</v>
      </c>
      <c r="AB60" s="316"/>
      <c r="AC60" s="317" t="str">
        <f>IF(ISBLANK(AB60),"",IFERROR(IF(VLOOKUP(A60,'Np PL4 Stock'!A:J,10,FALSE)="Np4",AB60-VLOOKUP(A60,'Np PL4 Stock'!A:E,5,FALSE),AB60-1-VLOOKUP(A60,'Np PL4 Stock'!A:E,5,FALSE)),""))</f>
        <v/>
      </c>
      <c r="AD60" s="244"/>
      <c r="AE60" s="300"/>
      <c r="AF60" s="324"/>
      <c r="AG60" s="331"/>
      <c r="AH60" s="332"/>
      <c r="AI60" s="333"/>
      <c r="AJ60" s="326"/>
      <c r="AK60" s="334"/>
    </row>
    <row r="61" spans="1:37">
      <c r="A61" s="280" t="str">
        <f t="shared" si="0"/>
        <v>C1-02-02</v>
      </c>
      <c r="B61" s="281" t="s">
        <v>43</v>
      </c>
      <c r="C61" s="282">
        <v>45705</v>
      </c>
      <c r="D61" s="282">
        <v>45712</v>
      </c>
      <c r="E61" s="243">
        <v>2</v>
      </c>
      <c r="F61" s="244" t="s">
        <v>187</v>
      </c>
      <c r="G61" s="243">
        <v>2</v>
      </c>
      <c r="H61" s="283" t="str">
        <f>IF(ISBLANK(F61),"",IFERROR(VLOOKUP(A61,'Np PL4 Stock'!$A:$U,20,FALSE),""))</f>
        <v>V1-MD1</v>
      </c>
      <c r="I61" s="262" t="s">
        <v>199</v>
      </c>
      <c r="J61" s="283">
        <f>IF(ISBLANK(F61),"",VLOOKUP(LEFT(A61,5),Unit!A:B,2,FALSE))</f>
        <v>20</v>
      </c>
      <c r="K61" s="289">
        <v>2.55</v>
      </c>
      <c r="L61" s="290">
        <v>1.5</v>
      </c>
      <c r="M61" s="291">
        <f t="shared" si="1"/>
        <v>127.5</v>
      </c>
      <c r="N61" s="292">
        <f>IF(ISBLANK(D61),"",IFERROR(IF(VLOOKUP(A61,'Np PL4 Stock'!A:J,10,FALSE)="Np4",D61-VLOOKUP(A61,'Np PL4 Stock'!A:E,5,FALSE),D61-1-VLOOKUP(A61,'Np PL4 Stock'!A:E,5,FALSE)),""))</f>
        <v>7</v>
      </c>
      <c r="O61" s="293">
        <v>1</v>
      </c>
      <c r="P61" s="244">
        <v>5.77</v>
      </c>
      <c r="Q61" s="300">
        <v>0.0551</v>
      </c>
      <c r="R61" s="301" t="s">
        <v>32</v>
      </c>
      <c r="S61" s="301" t="s">
        <v>32</v>
      </c>
      <c r="T61" s="301" t="s">
        <v>32</v>
      </c>
      <c r="U61" s="301" t="s">
        <v>32</v>
      </c>
      <c r="V61" s="302">
        <v>0</v>
      </c>
      <c r="W61" s="303">
        <v>0</v>
      </c>
      <c r="X61" s="304">
        <v>45715</v>
      </c>
      <c r="Y61" s="313">
        <f>IF(ISBLANK(X61),"",IFERROR(IF(VLOOKUP(A61,'Np PL4 Stock'!A:J,10,FALSE)="Np4",X61-VLOOKUP(A61,'Np PL4 Stock'!A:E,5,FALSE),X61-1-VLOOKUP(A61,'Np PL4 Stock'!A:E,5,FALSE)),""))</f>
        <v>10</v>
      </c>
      <c r="Z61" s="321">
        <v>7.199</v>
      </c>
      <c r="AA61" s="315">
        <v>0.0498</v>
      </c>
      <c r="AB61" s="316">
        <v>45718</v>
      </c>
      <c r="AC61" s="317">
        <f>IF(ISBLANK(AB61),"",IFERROR(IF(VLOOKUP(A61,'Np PL4 Stock'!A:J,10,FALSE)="Np4",AB61-VLOOKUP(A61,'Np PL4 Stock'!A:E,5,FALSE),AB61-1-VLOOKUP(A61,'Np PL4 Stock'!A:E,5,FALSE)),""))</f>
        <v>13</v>
      </c>
      <c r="AD61" s="244">
        <v>8.56</v>
      </c>
      <c r="AE61" s="300">
        <v>0.0768</v>
      </c>
      <c r="AF61" s="324">
        <v>99</v>
      </c>
      <c r="AG61" s="331">
        <v>0</v>
      </c>
      <c r="AH61" s="332">
        <v>0</v>
      </c>
      <c r="AI61" s="333">
        <v>240</v>
      </c>
      <c r="AJ61" s="326"/>
      <c r="AK61" s="334"/>
    </row>
    <row r="62" spans="1:37">
      <c r="A62" s="280" t="str">
        <f t="shared" si="0"/>
        <v>C1-03-02</v>
      </c>
      <c r="B62" s="281" t="s">
        <v>43</v>
      </c>
      <c r="C62" s="282">
        <v>45706</v>
      </c>
      <c r="D62" s="282">
        <v>45713</v>
      </c>
      <c r="E62" s="243">
        <v>2</v>
      </c>
      <c r="F62" s="244" t="s">
        <v>187</v>
      </c>
      <c r="G62" s="243">
        <v>3</v>
      </c>
      <c r="H62" s="283" t="str">
        <f>IF(ISBLANK(F62),"",IFERROR(VLOOKUP(A62,'Np PL4 Stock'!$A:$U,20,FALSE),""))</f>
        <v>V1-MD1</v>
      </c>
      <c r="I62" s="262" t="s">
        <v>199</v>
      </c>
      <c r="J62" s="283">
        <f>IF(ISBLANK(F62),"",VLOOKUP(LEFT(A62,5),Unit!A:B,2,FALSE))</f>
        <v>20</v>
      </c>
      <c r="K62" s="289">
        <v>2.56</v>
      </c>
      <c r="L62" s="290">
        <v>1.5</v>
      </c>
      <c r="M62" s="291">
        <f t="shared" si="1"/>
        <v>128</v>
      </c>
      <c r="N62" s="292">
        <f>IF(ISBLANK(D62),"",IFERROR(IF(VLOOKUP(A62,'Np PL4 Stock'!A:J,10,FALSE)="Np4",D62-VLOOKUP(A62,'Np PL4 Stock'!A:E,5,FALSE),D62-1-VLOOKUP(A62,'Np PL4 Stock'!A:E,5,FALSE)),""))</f>
        <v>7</v>
      </c>
      <c r="O62" s="293">
        <v>0.99</v>
      </c>
      <c r="P62" s="244">
        <v>5.78</v>
      </c>
      <c r="Q62" s="300">
        <v>0.0646</v>
      </c>
      <c r="R62" s="301" t="s">
        <v>32</v>
      </c>
      <c r="S62" s="301" t="s">
        <v>32</v>
      </c>
      <c r="T62" s="301" t="s">
        <v>32</v>
      </c>
      <c r="U62" s="301" t="s">
        <v>32</v>
      </c>
      <c r="V62" s="302">
        <v>0</v>
      </c>
      <c r="W62" s="303">
        <v>0</v>
      </c>
      <c r="X62" s="304">
        <v>45716</v>
      </c>
      <c r="Y62" s="313">
        <f>IF(ISBLANK(X62),"",IFERROR(IF(VLOOKUP(A62,'Np PL4 Stock'!A:J,10,FALSE)="Np4",X62-VLOOKUP(A62,'Np PL4 Stock'!A:E,5,FALSE),X62-1-VLOOKUP(A62,'Np PL4 Stock'!A:E,5,FALSE)),""))</f>
        <v>10</v>
      </c>
      <c r="Z62" s="321">
        <v>7.133</v>
      </c>
      <c r="AA62" s="315">
        <v>0.0601</v>
      </c>
      <c r="AB62" s="316"/>
      <c r="AC62" s="317" t="str">
        <f>IF(ISBLANK(AB62),"",IFERROR(IF(VLOOKUP(A62,'Np PL4 Stock'!A:J,10,FALSE)="Np4",AB62-VLOOKUP(A62,'Np PL4 Stock'!A:E,5,FALSE),AB62-1-VLOOKUP(A62,'Np PL4 Stock'!A:E,5,FALSE)),""))</f>
        <v/>
      </c>
      <c r="AD62" s="244"/>
      <c r="AE62" s="300"/>
      <c r="AF62" s="324"/>
      <c r="AG62" s="331"/>
      <c r="AH62" s="332"/>
      <c r="AI62" s="335"/>
      <c r="AJ62" s="326"/>
      <c r="AK62" s="334"/>
    </row>
    <row r="63" spans="1:37">
      <c r="A63" s="280" t="str">
        <f t="shared" si="0"/>
        <v>C1-04-02</v>
      </c>
      <c r="B63" s="281" t="s">
        <v>43</v>
      </c>
      <c r="C63" s="282">
        <v>45706</v>
      </c>
      <c r="D63" s="282">
        <v>45713</v>
      </c>
      <c r="E63" s="243">
        <v>2</v>
      </c>
      <c r="F63" s="244" t="s">
        <v>187</v>
      </c>
      <c r="G63" s="243">
        <v>4</v>
      </c>
      <c r="H63" s="283" t="str">
        <f>IF(ISBLANK(F63),"",IFERROR(VLOOKUP(A63,'Np PL4 Stock'!$A:$U,20,FALSE),""))</f>
        <v>V1-MD1</v>
      </c>
      <c r="I63" s="262" t="s">
        <v>199</v>
      </c>
      <c r="J63" s="283">
        <f>IF(ISBLANK(F63),"",VLOOKUP(LEFT(A63,5),Unit!A:B,2,FALSE))</f>
        <v>20</v>
      </c>
      <c r="K63" s="289">
        <v>2.56</v>
      </c>
      <c r="L63" s="290">
        <v>1.5</v>
      </c>
      <c r="M63" s="291">
        <f t="shared" si="1"/>
        <v>128</v>
      </c>
      <c r="N63" s="292">
        <f>IF(ISBLANK(D63),"",IFERROR(IF(VLOOKUP(A63,'Np PL4 Stock'!A:J,10,FALSE)="Np4",D63-VLOOKUP(A63,'Np PL4 Stock'!A:E,5,FALSE),D63-1-VLOOKUP(A63,'Np PL4 Stock'!A:E,5,FALSE)),""))</f>
        <v>7</v>
      </c>
      <c r="O63" s="293">
        <v>0.99</v>
      </c>
      <c r="P63" s="244">
        <v>5.72</v>
      </c>
      <c r="Q63" s="300">
        <v>0.0536</v>
      </c>
      <c r="R63" s="301" t="s">
        <v>32</v>
      </c>
      <c r="S63" s="301" t="s">
        <v>32</v>
      </c>
      <c r="T63" s="301" t="s">
        <v>32</v>
      </c>
      <c r="U63" s="301" t="s">
        <v>32</v>
      </c>
      <c r="V63" s="302">
        <v>0</v>
      </c>
      <c r="W63" s="303">
        <v>0</v>
      </c>
      <c r="X63" s="304">
        <v>45716</v>
      </c>
      <c r="Y63" s="313">
        <f>IF(ISBLANK(X63),"",IFERROR(IF(VLOOKUP(A63,'Np PL4 Stock'!A:J,10,FALSE)="Np4",X63-VLOOKUP(A63,'Np PL4 Stock'!A:E,5,FALSE),X63-1-VLOOKUP(A63,'Np PL4 Stock'!A:E,5,FALSE)),""))</f>
        <v>10</v>
      </c>
      <c r="Z63" s="321">
        <v>6.819</v>
      </c>
      <c r="AA63" s="315">
        <v>0.0631</v>
      </c>
      <c r="AB63" s="316">
        <v>45719</v>
      </c>
      <c r="AC63" s="317">
        <f>IF(ISBLANK(AB63),"",IFERROR(IF(VLOOKUP(A63,'Np PL4 Stock'!A:J,10,FALSE)="Np4",AB63-VLOOKUP(A63,'Np PL4 Stock'!A:E,5,FALSE),AB63-1-VLOOKUP(A63,'Np PL4 Stock'!A:E,5,FALSE)),""))</f>
        <v>13</v>
      </c>
      <c r="AD63" s="244">
        <v>8.11</v>
      </c>
      <c r="AE63" s="300">
        <v>0.0609</v>
      </c>
      <c r="AF63" s="324">
        <v>99</v>
      </c>
      <c r="AG63" s="331">
        <v>0</v>
      </c>
      <c r="AH63" s="332">
        <v>0</v>
      </c>
      <c r="AI63" s="333">
        <v>314</v>
      </c>
      <c r="AJ63" s="326"/>
      <c r="AK63" s="334"/>
    </row>
    <row r="64" spans="1:37">
      <c r="A64" s="280" t="str">
        <f t="shared" si="0"/>
        <v>C1-05-02</v>
      </c>
      <c r="B64" s="281" t="s">
        <v>43</v>
      </c>
      <c r="C64" s="282">
        <v>45706</v>
      </c>
      <c r="D64" s="282">
        <v>45713</v>
      </c>
      <c r="E64" s="243">
        <v>2</v>
      </c>
      <c r="F64" s="244" t="s">
        <v>187</v>
      </c>
      <c r="G64" s="243">
        <v>5</v>
      </c>
      <c r="H64" s="283" t="str">
        <f>IF(ISBLANK(F64),"",IFERROR(VLOOKUP(A64,'Np PL4 Stock'!$A:$U,20,FALSE),""))</f>
        <v>V1-MB1</v>
      </c>
      <c r="I64" s="262" t="s">
        <v>213</v>
      </c>
      <c r="J64" s="283">
        <f>IF(ISBLANK(F64),"",VLOOKUP(LEFT(A64,5),Unit!A:B,2,FALSE))</f>
        <v>20</v>
      </c>
      <c r="K64" s="289">
        <v>1.67</v>
      </c>
      <c r="L64" s="290">
        <v>1</v>
      </c>
      <c r="M64" s="291">
        <f t="shared" si="1"/>
        <v>83.5</v>
      </c>
      <c r="N64" s="292">
        <f>IF(ISBLANK(D64),"",IFERROR(IF(VLOOKUP(A64,'Np PL4 Stock'!A:J,10,FALSE)="Np4",D64-VLOOKUP(A64,'Np PL4 Stock'!A:E,5,FALSE),D64-1-VLOOKUP(A64,'Np PL4 Stock'!A:E,5,FALSE)),""))</f>
        <v>7</v>
      </c>
      <c r="O64" s="293">
        <v>1</v>
      </c>
      <c r="P64" s="294">
        <v>5.8</v>
      </c>
      <c r="Q64" s="300">
        <v>0.058</v>
      </c>
      <c r="R64" s="301" t="s">
        <v>32</v>
      </c>
      <c r="S64" s="301" t="s">
        <v>32</v>
      </c>
      <c r="T64" s="301" t="s">
        <v>32</v>
      </c>
      <c r="U64" s="301" t="s">
        <v>32</v>
      </c>
      <c r="V64" s="302">
        <v>0</v>
      </c>
      <c r="W64" s="303">
        <v>0</v>
      </c>
      <c r="X64" s="304">
        <v>45716</v>
      </c>
      <c r="Y64" s="313">
        <f>IF(ISBLANK(X64),"",IFERROR(IF(VLOOKUP(A64,'Np PL4 Stock'!A:J,10,FALSE)="Np4",X64-VLOOKUP(A64,'Np PL4 Stock'!A:E,5,FALSE),X64-1-VLOOKUP(A64,'Np PL4 Stock'!A:E,5,FALSE)),""))</f>
        <v>10</v>
      </c>
      <c r="Z64" s="321">
        <v>6.409</v>
      </c>
      <c r="AA64" s="315">
        <v>0.0662</v>
      </c>
      <c r="AB64" s="316">
        <v>45719</v>
      </c>
      <c r="AC64" s="317">
        <f>IF(ISBLANK(AB64),"",IFERROR(IF(VLOOKUP(A64,'Np PL4 Stock'!A:J,10,FALSE)="Np4",AB64-VLOOKUP(A64,'Np PL4 Stock'!A:E,5,FALSE),AB64-1-VLOOKUP(A64,'Np PL4 Stock'!A:E,5,FALSE)),""))</f>
        <v>13</v>
      </c>
      <c r="AD64" s="244">
        <v>7.59</v>
      </c>
      <c r="AE64" s="300">
        <v>0.0774</v>
      </c>
      <c r="AF64" s="324">
        <v>91</v>
      </c>
      <c r="AG64" s="331">
        <v>0</v>
      </c>
      <c r="AH64" s="332">
        <v>0</v>
      </c>
      <c r="AI64" s="333">
        <v>408</v>
      </c>
      <c r="AJ64" s="326"/>
      <c r="AK64" s="334"/>
    </row>
    <row r="65" spans="1:37">
      <c r="A65" s="280" t="str">
        <f t="shared" si="0"/>
        <v>C1-06-02</v>
      </c>
      <c r="B65" s="281" t="s">
        <v>43</v>
      </c>
      <c r="C65" s="282">
        <v>45707</v>
      </c>
      <c r="D65" s="282">
        <v>45714</v>
      </c>
      <c r="E65" s="243">
        <v>2</v>
      </c>
      <c r="F65" s="244" t="s">
        <v>187</v>
      </c>
      <c r="G65" s="243">
        <v>6</v>
      </c>
      <c r="H65" s="283" t="str">
        <f>IF(ISBLANK(F65),"",IFERROR(VLOOKUP(A65,'Np PL4 Stock'!$A:$U,20,FALSE),""))</f>
        <v>V1-MD1</v>
      </c>
      <c r="I65" s="262" t="s">
        <v>199</v>
      </c>
      <c r="J65" s="283">
        <f>IF(ISBLANK(F65),"",VLOOKUP(LEFT(A65,5),Unit!A:B,2,FALSE))</f>
        <v>20</v>
      </c>
      <c r="K65" s="289">
        <v>2.6</v>
      </c>
      <c r="L65" s="290">
        <v>1.5</v>
      </c>
      <c r="M65" s="291">
        <f t="shared" si="1"/>
        <v>130</v>
      </c>
      <c r="N65" s="292">
        <f>IF(ISBLANK(D65),"",IFERROR(IF(VLOOKUP(A65,'Np PL4 Stock'!A:J,10,FALSE)="Np4",D65-VLOOKUP(A65,'Np PL4 Stock'!A:E,5,FALSE),D65-1-VLOOKUP(A65,'Np PL4 Stock'!A:E,5,FALSE)),""))</f>
        <v>7</v>
      </c>
      <c r="O65" s="293">
        <v>0.99</v>
      </c>
      <c r="P65" s="244">
        <v>5.44</v>
      </c>
      <c r="Q65" s="300">
        <v>0.0497</v>
      </c>
      <c r="R65" s="301" t="s">
        <v>32</v>
      </c>
      <c r="S65" s="301" t="s">
        <v>32</v>
      </c>
      <c r="T65" s="301" t="s">
        <v>32</v>
      </c>
      <c r="U65" s="301" t="s">
        <v>32</v>
      </c>
      <c r="V65" s="302">
        <v>0</v>
      </c>
      <c r="W65" s="303">
        <v>0</v>
      </c>
      <c r="X65" s="304">
        <v>45717</v>
      </c>
      <c r="Y65" s="313">
        <f>IF(ISBLANK(X65),"",IFERROR(IF(VLOOKUP(A65,'Np PL4 Stock'!A:J,10,FALSE)="Np4",X65-VLOOKUP(A65,'Np PL4 Stock'!A:E,5,FALSE),X65-1-VLOOKUP(A65,'Np PL4 Stock'!A:E,5,FALSE)),""))</f>
        <v>10</v>
      </c>
      <c r="Z65" s="321">
        <v>6.685</v>
      </c>
      <c r="AA65" s="315">
        <v>0.0511</v>
      </c>
      <c r="AB65" s="316">
        <v>45720</v>
      </c>
      <c r="AC65" s="317">
        <f>IF(ISBLANK(AB65),"",IFERROR(IF(VLOOKUP(A65,'Np PL4 Stock'!A:J,10,FALSE)="Np4",AB65-VLOOKUP(A65,'Np PL4 Stock'!A:E,5,FALSE),AB65-1-VLOOKUP(A65,'Np PL4 Stock'!A:E,5,FALSE)),""))</f>
        <v>13</v>
      </c>
      <c r="AD65" s="289">
        <v>8.108</v>
      </c>
      <c r="AE65" s="300">
        <v>0.0662</v>
      </c>
      <c r="AF65" s="324">
        <v>98.765</v>
      </c>
      <c r="AG65" s="331">
        <v>0</v>
      </c>
      <c r="AH65" s="332">
        <v>0</v>
      </c>
      <c r="AI65" s="333">
        <v>298</v>
      </c>
      <c r="AJ65" s="326"/>
      <c r="AK65" s="334"/>
    </row>
    <row r="66" spans="1:37">
      <c r="A66" s="280" t="str">
        <f t="shared" si="0"/>
        <v>C1-07-02</v>
      </c>
      <c r="B66" s="281" t="s">
        <v>43</v>
      </c>
      <c r="C66" s="282">
        <v>45707</v>
      </c>
      <c r="D66" s="282">
        <v>45714</v>
      </c>
      <c r="E66" s="243">
        <v>2</v>
      </c>
      <c r="F66" s="244" t="s">
        <v>187</v>
      </c>
      <c r="G66" s="243">
        <v>7</v>
      </c>
      <c r="H66" s="283" t="str">
        <f>IF(ISBLANK(F66),"",IFERROR(VLOOKUP(A66,'Np PL4 Stock'!$A:$U,20,FALSE),""))</f>
        <v>V1-MD1</v>
      </c>
      <c r="I66" s="262" t="s">
        <v>199</v>
      </c>
      <c r="J66" s="283">
        <f>IF(ISBLANK(F66),"",VLOOKUP(LEFT(A66,5),Unit!A:B,2,FALSE))</f>
        <v>20</v>
      </c>
      <c r="K66" s="289">
        <v>2.6</v>
      </c>
      <c r="L66" s="290">
        <v>1.5</v>
      </c>
      <c r="M66" s="291">
        <f t="shared" si="1"/>
        <v>130</v>
      </c>
      <c r="N66" s="292">
        <f>IF(ISBLANK(D66),"",IFERROR(IF(VLOOKUP(A66,'Np PL4 Stock'!A:J,10,FALSE)="Np4",D66-VLOOKUP(A66,'Np PL4 Stock'!A:E,5,FALSE),D66-1-VLOOKUP(A66,'Np PL4 Stock'!A:E,5,FALSE)),""))</f>
        <v>7</v>
      </c>
      <c r="O66" s="293">
        <v>0.98</v>
      </c>
      <c r="P66" s="244">
        <v>5.46</v>
      </c>
      <c r="Q66" s="300">
        <v>0.0524</v>
      </c>
      <c r="R66" s="301" t="s">
        <v>32</v>
      </c>
      <c r="S66" s="301" t="s">
        <v>32</v>
      </c>
      <c r="T66" s="301" t="s">
        <v>32</v>
      </c>
      <c r="U66" s="301" t="s">
        <v>32</v>
      </c>
      <c r="V66" s="302">
        <v>0</v>
      </c>
      <c r="W66" s="303">
        <v>0</v>
      </c>
      <c r="X66" s="304">
        <v>45717</v>
      </c>
      <c r="Y66" s="313">
        <f>IF(ISBLANK(X66),"",IFERROR(IF(VLOOKUP(A66,'Np PL4 Stock'!A:J,10,FALSE)="Np4",X66-VLOOKUP(A66,'Np PL4 Stock'!A:E,5,FALSE),X66-1-VLOOKUP(A66,'Np PL4 Stock'!A:E,5,FALSE)),""))</f>
        <v>10</v>
      </c>
      <c r="Z66" s="321">
        <v>6.842</v>
      </c>
      <c r="AA66" s="315">
        <v>0.0526</v>
      </c>
      <c r="AB66" s="316"/>
      <c r="AC66" s="317" t="str">
        <f>IF(ISBLANK(AB66),"",IFERROR(IF(VLOOKUP(A66,'Np PL4 Stock'!A:J,10,FALSE)="Np4",AB66-VLOOKUP(A66,'Np PL4 Stock'!A:E,5,FALSE),AB66-1-VLOOKUP(A66,'Np PL4 Stock'!A:E,5,FALSE)),""))</f>
        <v/>
      </c>
      <c r="AD66" s="290"/>
      <c r="AE66" s="300"/>
      <c r="AF66" s="324"/>
      <c r="AG66" s="335"/>
      <c r="AH66" s="336"/>
      <c r="AI66" s="333"/>
      <c r="AJ66" s="326"/>
      <c r="AK66" s="334"/>
    </row>
    <row r="67" spans="1:37">
      <c r="A67" s="280" t="str">
        <f t="shared" ref="A67:A130" si="2">IF(ISBLANK(F67),"",F67&amp;"-"&amp;IF(OR(LEN(G67)=1,LEN(G67)=4),"0"&amp;G67,G67)&amp;"-"&amp;IF(OR(LEN(E67)=1,LEN(E67)=4),"0"&amp;E67,E67))</f>
        <v>C1-08-02</v>
      </c>
      <c r="B67" s="281" t="s">
        <v>43</v>
      </c>
      <c r="C67" s="282">
        <v>45708</v>
      </c>
      <c r="D67" s="282">
        <v>45715</v>
      </c>
      <c r="E67" s="243">
        <v>2</v>
      </c>
      <c r="F67" s="244" t="s">
        <v>187</v>
      </c>
      <c r="G67" s="243">
        <v>8</v>
      </c>
      <c r="H67" s="283" t="str">
        <f>IF(ISBLANK(F67),"",IFERROR(VLOOKUP(A67,'Np PL4 Stock'!$A:$U,20,FALSE),""))</f>
        <v>V1-MD1</v>
      </c>
      <c r="I67" s="244" t="s">
        <v>199</v>
      </c>
      <c r="J67" s="283">
        <f>IF(ISBLANK(F67),"",VLOOKUP(LEFT(A67,5),Unit!A:B,2,FALSE))</f>
        <v>20</v>
      </c>
      <c r="K67" s="338">
        <v>2.650667</v>
      </c>
      <c r="L67" s="290">
        <v>1.5</v>
      </c>
      <c r="M67" s="291">
        <f t="shared" ref="M67:M130" si="3">IFERROR((K67/J67*1000),"")</f>
        <v>132.53335</v>
      </c>
      <c r="N67" s="292">
        <f>IF(ISBLANK(D67),"",IFERROR(IF(VLOOKUP(A67,'Np PL4 Stock'!A:J,10,FALSE)="Np4",D67-VLOOKUP(A67,'Np PL4 Stock'!A:E,5,FALSE),D67-1-VLOOKUP(A67,'Np PL4 Stock'!A:E,5,FALSE)),""))</f>
        <v>7</v>
      </c>
      <c r="O67" s="293">
        <v>0.99</v>
      </c>
      <c r="P67" s="294">
        <v>5.507</v>
      </c>
      <c r="Q67" s="300">
        <v>0.0649</v>
      </c>
      <c r="R67" s="301" t="s">
        <v>32</v>
      </c>
      <c r="S67" s="301" t="s">
        <v>32</v>
      </c>
      <c r="T67" s="301" t="s">
        <v>32</v>
      </c>
      <c r="U67" s="301" t="s">
        <v>32</v>
      </c>
      <c r="V67" s="302">
        <v>0</v>
      </c>
      <c r="W67" s="303">
        <v>0</v>
      </c>
      <c r="X67" s="304">
        <v>45718</v>
      </c>
      <c r="Y67" s="313">
        <f>IF(ISBLANK(X67),"",IFERROR(IF(VLOOKUP(A67,'Np PL4 Stock'!A:J,10,FALSE)="Np4",X67-VLOOKUP(A67,'Np PL4 Stock'!A:E,5,FALSE),X67-1-VLOOKUP(A67,'Np PL4 Stock'!A:E,5,FALSE)),""))</f>
        <v>10</v>
      </c>
      <c r="Z67" s="325">
        <v>6.81</v>
      </c>
      <c r="AA67" s="315">
        <v>0.067</v>
      </c>
      <c r="AB67" s="316"/>
      <c r="AC67" s="317" t="str">
        <f>IF(ISBLANK(AB67),"",IFERROR(IF(VLOOKUP(A67,'Np PL4 Stock'!A:J,10,FALSE)="Np4",AB67-VLOOKUP(A67,'Np PL4 Stock'!A:E,5,FALSE),AB67-1-VLOOKUP(A67,'Np PL4 Stock'!A:E,5,FALSE)),""))</f>
        <v/>
      </c>
      <c r="AD67" s="290"/>
      <c r="AE67" s="300"/>
      <c r="AF67" s="323"/>
      <c r="AG67" s="331"/>
      <c r="AH67" s="332"/>
      <c r="AI67" s="333"/>
      <c r="AJ67" s="326"/>
      <c r="AK67" s="334"/>
    </row>
    <row r="68" spans="1:37">
      <c r="A68" s="280" t="str">
        <f t="shared" si="2"/>
        <v>D1-01-02</v>
      </c>
      <c r="B68" s="281" t="s">
        <v>43</v>
      </c>
      <c r="C68" s="282">
        <v>45708</v>
      </c>
      <c r="D68" s="282">
        <v>45715</v>
      </c>
      <c r="E68" s="243">
        <v>2</v>
      </c>
      <c r="F68" s="244" t="s">
        <v>205</v>
      </c>
      <c r="G68" s="243">
        <v>1</v>
      </c>
      <c r="H68" s="283" t="str">
        <f>IF(ISBLANK(F68),"",IFERROR(VLOOKUP(A68,'Np PL4 Stock'!$A:$U,20,FALSE),""))</f>
        <v>V1-MD1</v>
      </c>
      <c r="I68" s="244" t="s">
        <v>199</v>
      </c>
      <c r="J68" s="283">
        <f>IF(ISBLANK(F68),"",VLOOKUP(LEFT(A68,5),Unit!A:B,2,FALSE))</f>
        <v>20</v>
      </c>
      <c r="K68" s="338">
        <v>2.650667</v>
      </c>
      <c r="L68" s="290">
        <v>1.5</v>
      </c>
      <c r="M68" s="291">
        <f t="shared" si="3"/>
        <v>132.53335</v>
      </c>
      <c r="N68" s="292">
        <f>IF(ISBLANK(D68),"",IFERROR(IF(VLOOKUP(A68,'Np PL4 Stock'!A:J,10,FALSE)="Np4",D68-VLOOKUP(A68,'Np PL4 Stock'!A:E,5,FALSE),D68-1-VLOOKUP(A68,'Np PL4 Stock'!A:E,5,FALSE)),""))</f>
        <v>7</v>
      </c>
      <c r="O68" s="293">
        <v>1</v>
      </c>
      <c r="P68" s="294">
        <v>5.738</v>
      </c>
      <c r="Q68" s="300">
        <v>0.0526</v>
      </c>
      <c r="R68" s="301" t="s">
        <v>32</v>
      </c>
      <c r="S68" s="301" t="s">
        <v>32</v>
      </c>
      <c r="T68" s="301" t="s">
        <v>32</v>
      </c>
      <c r="U68" s="301" t="s">
        <v>32</v>
      </c>
      <c r="V68" s="302">
        <v>0</v>
      </c>
      <c r="W68" s="303">
        <v>0</v>
      </c>
      <c r="X68" s="304">
        <v>45718</v>
      </c>
      <c r="Y68" s="313">
        <f>IF(ISBLANK(X68),"",IFERROR(IF(VLOOKUP(A68,'Np PL4 Stock'!A:J,10,FALSE)="Np4",X68-VLOOKUP(A68,'Np PL4 Stock'!A:E,5,FALSE),X68-1-VLOOKUP(A68,'Np PL4 Stock'!A:E,5,FALSE)),""))</f>
        <v>10</v>
      </c>
      <c r="Z68" s="325">
        <v>6.84</v>
      </c>
      <c r="AA68" s="315">
        <v>0.0648</v>
      </c>
      <c r="AB68" s="316">
        <v>45721</v>
      </c>
      <c r="AC68" s="317">
        <f>IF(ISBLANK(AB68),"",IFERROR(IF(VLOOKUP(A68,'Np PL4 Stock'!A:J,10,FALSE)="Np4",AB68-VLOOKUP(A68,'Np PL4 Stock'!A:E,5,FALSE),AB68-1-VLOOKUP(A68,'Np PL4 Stock'!A:E,5,FALSE)),""))</f>
        <v>13</v>
      </c>
      <c r="AD68" s="294">
        <v>8.526</v>
      </c>
      <c r="AE68" s="300">
        <v>0.0791</v>
      </c>
      <c r="AF68" s="324">
        <v>94.792</v>
      </c>
      <c r="AG68" s="331">
        <v>0</v>
      </c>
      <c r="AH68" s="332">
        <v>0</v>
      </c>
      <c r="AI68" s="333">
        <v>238</v>
      </c>
      <c r="AJ68" s="326"/>
      <c r="AK68" s="334"/>
    </row>
    <row r="69" spans="1:37">
      <c r="A69" s="280" t="str">
        <f t="shared" si="2"/>
        <v>D1-02-02</v>
      </c>
      <c r="B69" s="281" t="s">
        <v>43</v>
      </c>
      <c r="C69" s="282">
        <v>45709</v>
      </c>
      <c r="D69" s="282">
        <v>45716</v>
      </c>
      <c r="E69" s="243">
        <v>2</v>
      </c>
      <c r="F69" s="244" t="s">
        <v>205</v>
      </c>
      <c r="G69" s="243">
        <v>2</v>
      </c>
      <c r="H69" s="283" t="str">
        <f>IF(ISBLANK(F69),"",IFERROR(VLOOKUP(A69,'Np PL4 Stock'!$A:$U,20,FALSE),""))</f>
        <v>PD-MA1</v>
      </c>
      <c r="I69" s="244" t="s">
        <v>199</v>
      </c>
      <c r="J69" s="283">
        <f>IF(ISBLANK(F69),"",VLOOKUP(LEFT(A69,5),Unit!A:B,2,FALSE))</f>
        <v>20</v>
      </c>
      <c r="K69" s="338">
        <v>3.04</v>
      </c>
      <c r="L69" s="290">
        <v>1.5</v>
      </c>
      <c r="M69" s="291">
        <f t="shared" si="3"/>
        <v>152</v>
      </c>
      <c r="N69" s="292">
        <f>IF(ISBLANK(D69),"",IFERROR(IF(VLOOKUP(A69,'Np PL4 Stock'!A:J,10,FALSE)="Np4",D69-VLOOKUP(A69,'Np PL4 Stock'!A:E,5,FALSE),D69-1-VLOOKUP(A69,'Np PL4 Stock'!A:E,5,FALSE)),""))</f>
        <v>7</v>
      </c>
      <c r="O69" s="293">
        <v>1</v>
      </c>
      <c r="P69" s="294">
        <v>5.794</v>
      </c>
      <c r="Q69" s="300">
        <v>0.0614</v>
      </c>
      <c r="R69" s="301" t="s">
        <v>32</v>
      </c>
      <c r="S69" s="301" t="s">
        <v>32</v>
      </c>
      <c r="T69" s="301" t="s">
        <v>32</v>
      </c>
      <c r="U69" s="301" t="s">
        <v>32</v>
      </c>
      <c r="V69" s="302">
        <v>0</v>
      </c>
      <c r="W69" s="303">
        <v>0</v>
      </c>
      <c r="X69" s="304">
        <v>45719</v>
      </c>
      <c r="Y69" s="313">
        <f>IF(ISBLANK(X69),"",IFERROR(IF(VLOOKUP(A69,'Np PL4 Stock'!A:J,10,FALSE)="Np4",X69-VLOOKUP(A69,'Np PL4 Stock'!A:E,5,FALSE),X69-1-VLOOKUP(A69,'Np PL4 Stock'!A:E,5,FALSE)),""))</f>
        <v>10</v>
      </c>
      <c r="Z69" s="325">
        <v>7.22</v>
      </c>
      <c r="AA69" s="315">
        <v>0.0541</v>
      </c>
      <c r="AB69" s="316">
        <v>45722</v>
      </c>
      <c r="AC69" s="317">
        <f>IF(ISBLANK(AB69),"",IFERROR(IF(VLOOKUP(A69,'Np PL4 Stock'!A:J,10,FALSE)="Np4",AB69-VLOOKUP(A69,'Np PL4 Stock'!A:E,5,FALSE),AB69-1-VLOOKUP(A69,'Np PL4 Stock'!A:E,5,FALSE)),""))</f>
        <v>13</v>
      </c>
      <c r="AD69" s="244">
        <v>8.74</v>
      </c>
      <c r="AE69" s="300">
        <v>0.0695</v>
      </c>
      <c r="AF69" s="324">
        <v>100</v>
      </c>
      <c r="AG69" s="331">
        <v>0</v>
      </c>
      <c r="AH69" s="332">
        <v>0</v>
      </c>
      <c r="AI69" s="333">
        <v>226</v>
      </c>
      <c r="AJ69" s="326"/>
      <c r="AK69" s="334"/>
    </row>
    <row r="70" spans="1:37">
      <c r="A70" s="280" t="str">
        <f t="shared" si="2"/>
        <v>D1-03-02</v>
      </c>
      <c r="B70" s="281" t="s">
        <v>43</v>
      </c>
      <c r="C70" s="282">
        <v>45709</v>
      </c>
      <c r="D70" s="282">
        <v>45716</v>
      </c>
      <c r="E70" s="243">
        <v>2</v>
      </c>
      <c r="F70" s="244" t="s">
        <v>205</v>
      </c>
      <c r="G70" s="243">
        <v>3</v>
      </c>
      <c r="H70" s="283" t="str">
        <f>IF(ISBLANK(F70),"",IFERROR(VLOOKUP(A70,'Np PL4 Stock'!$A:$U,20,FALSE),""))</f>
        <v>PD-MA1</v>
      </c>
      <c r="I70" s="244" t="s">
        <v>199</v>
      </c>
      <c r="J70" s="283">
        <f>IF(ISBLANK(F70),"",VLOOKUP(LEFT(A70,5),Unit!A:B,2,FALSE))</f>
        <v>20</v>
      </c>
      <c r="K70" s="338">
        <v>3.04</v>
      </c>
      <c r="L70" s="290">
        <v>1.5</v>
      </c>
      <c r="M70" s="291">
        <f t="shared" si="3"/>
        <v>152</v>
      </c>
      <c r="N70" s="292">
        <f>IF(ISBLANK(D70),"",IFERROR(IF(VLOOKUP(A70,'Np PL4 Stock'!A:J,10,FALSE)="Np4",D70-VLOOKUP(A70,'Np PL4 Stock'!A:E,5,FALSE),D70-1-VLOOKUP(A70,'Np PL4 Stock'!A:E,5,FALSE)),""))</f>
        <v>7</v>
      </c>
      <c r="O70" s="293">
        <v>1</v>
      </c>
      <c r="P70" s="294">
        <v>5.693</v>
      </c>
      <c r="Q70" s="300">
        <v>0.0562</v>
      </c>
      <c r="R70" s="301" t="s">
        <v>32</v>
      </c>
      <c r="S70" s="301" t="s">
        <v>32</v>
      </c>
      <c r="T70" s="301" t="s">
        <v>32</v>
      </c>
      <c r="U70" s="301" t="s">
        <v>32</v>
      </c>
      <c r="V70" s="302">
        <v>0</v>
      </c>
      <c r="W70" s="303">
        <v>0</v>
      </c>
      <c r="X70" s="304">
        <v>45719</v>
      </c>
      <c r="Y70" s="313">
        <f>IF(ISBLANK(X70),"",IFERROR(IF(VLOOKUP(A70,'Np PL4 Stock'!A:J,10,FALSE)="Np4",X70-VLOOKUP(A70,'Np PL4 Stock'!A:E,5,FALSE),X70-1-VLOOKUP(A70,'Np PL4 Stock'!A:E,5,FALSE)),""))</f>
        <v>10</v>
      </c>
      <c r="Z70" s="325">
        <v>7.36</v>
      </c>
      <c r="AA70" s="315">
        <v>0.0589</v>
      </c>
      <c r="AB70" s="316"/>
      <c r="AC70" s="317" t="str">
        <f>IF(ISBLANK(AB70),"",IFERROR(IF(VLOOKUP(A70,'Np PL4 Stock'!A:J,10,FALSE)="Np4",AB70-VLOOKUP(A70,'Np PL4 Stock'!A:E,5,FALSE),AB70-1-VLOOKUP(A70,'Np PL4 Stock'!A:E,5,FALSE)),""))</f>
        <v/>
      </c>
      <c r="AD70" s="244"/>
      <c r="AE70" s="300"/>
      <c r="AF70" s="323"/>
      <c r="AG70" s="339"/>
      <c r="AH70" s="336"/>
      <c r="AI70" s="333"/>
      <c r="AJ70" s="326"/>
      <c r="AK70" s="334"/>
    </row>
    <row r="71" spans="1:37">
      <c r="A71" s="280" t="str">
        <f t="shared" si="2"/>
        <v>D1-04-02</v>
      </c>
      <c r="B71" s="281" t="s">
        <v>43</v>
      </c>
      <c r="C71" s="282">
        <v>45710</v>
      </c>
      <c r="D71" s="282">
        <v>45717</v>
      </c>
      <c r="E71" s="243">
        <v>2</v>
      </c>
      <c r="F71" s="244" t="s">
        <v>205</v>
      </c>
      <c r="G71" s="243">
        <v>4</v>
      </c>
      <c r="H71" s="283" t="str">
        <f>IF(ISBLANK(F71),"",IFERROR(VLOOKUP(A71,'Np PL4 Stock'!$A:$U,20,FALSE),""))</f>
        <v>V1-MB1</v>
      </c>
      <c r="I71" s="244" t="s">
        <v>213</v>
      </c>
      <c r="J71" s="283">
        <f>IF(ISBLANK(F71),"",VLOOKUP(LEFT(A71,5),Unit!A:B,2,FALSE))</f>
        <v>20</v>
      </c>
      <c r="K71" s="338">
        <v>3.85</v>
      </c>
      <c r="L71" s="290">
        <v>2</v>
      </c>
      <c r="M71" s="291">
        <f t="shared" si="3"/>
        <v>192.5</v>
      </c>
      <c r="N71" s="292">
        <f>IF(ISBLANK(D71),"",IFERROR(IF(VLOOKUP(A71,'Np PL4 Stock'!A:J,10,FALSE)="Np4",D71-VLOOKUP(A71,'Np PL4 Stock'!A:E,5,FALSE),D71-1-VLOOKUP(A71,'Np PL4 Stock'!A:E,5,FALSE)),""))</f>
        <v>7</v>
      </c>
      <c r="O71" s="293">
        <v>0.98</v>
      </c>
      <c r="P71" s="294">
        <v>5.469</v>
      </c>
      <c r="Q71" s="300">
        <v>0.05198</v>
      </c>
      <c r="R71" s="301" t="s">
        <v>32</v>
      </c>
      <c r="S71" s="301" t="s">
        <v>32</v>
      </c>
      <c r="T71" s="301" t="s">
        <v>32</v>
      </c>
      <c r="U71" s="301" t="s">
        <v>32</v>
      </c>
      <c r="V71" s="302">
        <v>0</v>
      </c>
      <c r="W71" s="303">
        <v>0</v>
      </c>
      <c r="X71" s="304">
        <v>45720</v>
      </c>
      <c r="Y71" s="313">
        <f>IF(ISBLANK(X71),"",IFERROR(IF(VLOOKUP(A71,'Np PL4 Stock'!A:J,10,FALSE)="Np4",X71-VLOOKUP(A71,'Np PL4 Stock'!A:E,5,FALSE),X71-1-VLOOKUP(A71,'Np PL4 Stock'!A:E,5,FALSE)),""))</f>
        <v>10</v>
      </c>
      <c r="Z71" s="325">
        <v>7.07</v>
      </c>
      <c r="AA71" s="315">
        <v>0.0615</v>
      </c>
      <c r="AB71" s="316"/>
      <c r="AC71" s="317" t="str">
        <f>IF(ISBLANK(AB71),"",IFERROR(IF(VLOOKUP(A71,'Np PL4 Stock'!A:J,10,FALSE)="Np4",AB71-VLOOKUP(A71,'Np PL4 Stock'!A:E,5,FALSE),AB71-1-VLOOKUP(A71,'Np PL4 Stock'!A:E,5,FALSE)),""))</f>
        <v/>
      </c>
      <c r="AD71" s="289"/>
      <c r="AE71" s="300"/>
      <c r="AF71" s="323"/>
      <c r="AG71" s="339"/>
      <c r="AH71" s="336"/>
      <c r="AI71" s="333"/>
      <c r="AJ71" s="326"/>
      <c r="AK71" s="334"/>
    </row>
    <row r="72" spans="1:37">
      <c r="A72" s="280" t="str">
        <f t="shared" si="2"/>
        <v>D1-05-02</v>
      </c>
      <c r="B72" s="281" t="s">
        <v>43</v>
      </c>
      <c r="C72" s="282">
        <v>45710</v>
      </c>
      <c r="D72" s="282">
        <v>45717</v>
      </c>
      <c r="E72" s="243">
        <v>2</v>
      </c>
      <c r="F72" s="244" t="s">
        <v>205</v>
      </c>
      <c r="G72" s="243">
        <v>5</v>
      </c>
      <c r="H72" s="283" t="str">
        <f>IF(ISBLANK(F72),"",IFERROR(VLOOKUP(A72,'Np PL4 Stock'!$A:$U,20,FALSE),""))</f>
        <v>V1-MB1</v>
      </c>
      <c r="I72" s="244" t="s">
        <v>213</v>
      </c>
      <c r="J72" s="283">
        <f>IF(ISBLANK(F72),"",VLOOKUP(LEFT(A72,5),Unit!A:B,2,FALSE))</f>
        <v>20</v>
      </c>
      <c r="K72" s="338">
        <v>3.85</v>
      </c>
      <c r="L72" s="290">
        <v>2</v>
      </c>
      <c r="M72" s="291">
        <f t="shared" si="3"/>
        <v>192.5</v>
      </c>
      <c r="N72" s="292">
        <f>IF(ISBLANK(D72),"",IFERROR(IF(VLOOKUP(A72,'Np PL4 Stock'!A:J,10,FALSE)="Np4",D72-VLOOKUP(A72,'Np PL4 Stock'!A:E,5,FALSE),D72-1-VLOOKUP(A72,'Np PL4 Stock'!A:E,5,FALSE)),""))</f>
        <v>7</v>
      </c>
      <c r="O72" s="293">
        <v>0.98</v>
      </c>
      <c r="P72" s="294">
        <v>5.402</v>
      </c>
      <c r="Q72" s="300">
        <v>0.05184</v>
      </c>
      <c r="R72" s="301" t="s">
        <v>32</v>
      </c>
      <c r="S72" s="301" t="s">
        <v>32</v>
      </c>
      <c r="T72" s="301" t="s">
        <v>32</v>
      </c>
      <c r="U72" s="301" t="s">
        <v>32</v>
      </c>
      <c r="V72" s="302">
        <v>0</v>
      </c>
      <c r="W72" s="303">
        <v>0</v>
      </c>
      <c r="X72" s="304">
        <v>45720</v>
      </c>
      <c r="Y72" s="313">
        <f>IF(ISBLANK(X72),"",IFERROR(IF(VLOOKUP(A72,'Np PL4 Stock'!A:J,10,FALSE)="Np4",X72-VLOOKUP(A72,'Np PL4 Stock'!A:E,5,FALSE),X72-1-VLOOKUP(A72,'Np PL4 Stock'!A:E,5,FALSE)),""))</f>
        <v>10</v>
      </c>
      <c r="Z72" s="325">
        <v>6.86</v>
      </c>
      <c r="AA72" s="315">
        <v>0.0585</v>
      </c>
      <c r="AB72" s="316">
        <v>45723</v>
      </c>
      <c r="AC72" s="317">
        <f>IF(ISBLANK(AB72),"",IFERROR(IF(VLOOKUP(A72,'Np PL4 Stock'!A:J,10,FALSE)="Np4",AB72-VLOOKUP(A72,'Np PL4 Stock'!A:E,5,FALSE),AB72-1-VLOOKUP(A72,'Np PL4 Stock'!A:E,5,FALSE)),""))</f>
        <v>13</v>
      </c>
      <c r="AD72" s="244">
        <v>8.15</v>
      </c>
      <c r="AE72" s="300">
        <v>0.0613</v>
      </c>
      <c r="AF72" s="324">
        <v>100</v>
      </c>
      <c r="AG72" s="331">
        <v>0</v>
      </c>
      <c r="AH72" s="332">
        <v>0</v>
      </c>
      <c r="AI72" s="333">
        <v>303</v>
      </c>
      <c r="AJ72" s="326"/>
      <c r="AK72" s="334"/>
    </row>
    <row r="73" spans="1:37">
      <c r="A73" s="280" t="str">
        <f t="shared" si="2"/>
        <v>D1-06-02</v>
      </c>
      <c r="B73" s="281" t="s">
        <v>43</v>
      </c>
      <c r="C73" s="282">
        <v>45710</v>
      </c>
      <c r="D73" s="282">
        <v>45717</v>
      </c>
      <c r="E73" s="243">
        <v>2</v>
      </c>
      <c r="F73" s="244" t="s">
        <v>205</v>
      </c>
      <c r="G73" s="243">
        <v>6</v>
      </c>
      <c r="H73" s="283" t="str">
        <f>IF(ISBLANK(F73),"",IFERROR(VLOOKUP(A73,'Np PL4 Stock'!$A:$U,20,FALSE),""))</f>
        <v>V1-MD1</v>
      </c>
      <c r="I73" s="244" t="s">
        <v>199</v>
      </c>
      <c r="J73" s="283">
        <f>IF(ISBLANK(F73),"",VLOOKUP(LEFT(A73,5),Unit!A:B,2,FALSE))</f>
        <v>20</v>
      </c>
      <c r="K73" s="338">
        <v>4.3</v>
      </c>
      <c r="L73" s="290">
        <v>2</v>
      </c>
      <c r="M73" s="291">
        <f t="shared" si="3"/>
        <v>215</v>
      </c>
      <c r="N73" s="292">
        <f>IF(ISBLANK(D73),"",IFERROR(IF(VLOOKUP(A73,'Np PL4 Stock'!A:J,10,FALSE)="Np4",D73-VLOOKUP(A73,'Np PL4 Stock'!A:E,5,FALSE),D73-1-VLOOKUP(A73,'Np PL4 Stock'!A:E,5,FALSE)),""))</f>
        <v>7</v>
      </c>
      <c r="O73" s="293">
        <v>1</v>
      </c>
      <c r="P73" s="294">
        <v>5.515</v>
      </c>
      <c r="Q73" s="300">
        <v>0.05019</v>
      </c>
      <c r="R73" s="301" t="s">
        <v>32</v>
      </c>
      <c r="S73" s="301" t="s">
        <v>32</v>
      </c>
      <c r="T73" s="301" t="s">
        <v>32</v>
      </c>
      <c r="U73" s="301" t="s">
        <v>32</v>
      </c>
      <c r="V73" s="302">
        <v>0</v>
      </c>
      <c r="W73" s="303">
        <v>0</v>
      </c>
      <c r="X73" s="304">
        <v>45720</v>
      </c>
      <c r="Y73" s="313">
        <f>IF(ISBLANK(X73),"",IFERROR(IF(VLOOKUP(A73,'Np PL4 Stock'!A:J,10,FALSE)="Np4",X73-VLOOKUP(A73,'Np PL4 Stock'!A:E,5,FALSE),X73-1-VLOOKUP(A73,'Np PL4 Stock'!A:E,5,FALSE)),""))</f>
        <v>10</v>
      </c>
      <c r="Z73" s="325">
        <v>6.77</v>
      </c>
      <c r="AA73" s="315">
        <v>0.0657</v>
      </c>
      <c r="AB73" s="316">
        <v>45723</v>
      </c>
      <c r="AC73" s="317">
        <f>IF(ISBLANK(AB73),"",IFERROR(IF(VLOOKUP(A73,'Np PL4 Stock'!A:J,10,FALSE)="Np4",AB73-VLOOKUP(A73,'Np PL4 Stock'!A:E,5,FALSE),AB73-1-VLOOKUP(A73,'Np PL4 Stock'!A:E,5,FALSE)),""))</f>
        <v>13</v>
      </c>
      <c r="AD73" s="244">
        <v>8.11</v>
      </c>
      <c r="AE73" s="300">
        <v>0.0768</v>
      </c>
      <c r="AF73" s="324">
        <v>99</v>
      </c>
      <c r="AG73" s="331">
        <v>0</v>
      </c>
      <c r="AH73" s="332">
        <v>0</v>
      </c>
      <c r="AI73" s="333">
        <v>310</v>
      </c>
      <c r="AJ73" s="326"/>
      <c r="AK73" s="334"/>
    </row>
    <row r="74" spans="1:37">
      <c r="A74" s="280" t="str">
        <f t="shared" si="2"/>
        <v>D1-07-02</v>
      </c>
      <c r="B74" s="281" t="s">
        <v>43</v>
      </c>
      <c r="C74" s="282">
        <v>45711</v>
      </c>
      <c r="D74" s="282">
        <v>45718</v>
      </c>
      <c r="E74" s="243">
        <v>2</v>
      </c>
      <c r="F74" s="244" t="s">
        <v>205</v>
      </c>
      <c r="G74" s="243">
        <v>7</v>
      </c>
      <c r="H74" s="283" t="str">
        <f>IF(ISBLANK(F74),"",IFERROR(VLOOKUP(A74,'Np PL4 Stock'!$A:$U,20,FALSE),""))</f>
        <v>V1-MB1</v>
      </c>
      <c r="I74" s="262" t="s">
        <v>213</v>
      </c>
      <c r="J74" s="283">
        <f>IF(ISBLANK(F74),"",VLOOKUP(LEFT(A74,5),Unit!A:B,2,FALSE))</f>
        <v>20</v>
      </c>
      <c r="K74" s="289">
        <v>3.35</v>
      </c>
      <c r="L74" s="290">
        <v>2</v>
      </c>
      <c r="M74" s="291">
        <f t="shared" si="3"/>
        <v>167.5</v>
      </c>
      <c r="N74" s="292">
        <f>IF(ISBLANK(D74),"",IFERROR(IF(VLOOKUP(A74,'Np PL4 Stock'!A:J,10,FALSE)="Np4",D74-VLOOKUP(A74,'Np PL4 Stock'!A:E,5,FALSE),D74-1-VLOOKUP(A74,'Np PL4 Stock'!A:E,5,FALSE)),""))</f>
        <v>7</v>
      </c>
      <c r="O74" s="293">
        <v>0.97</v>
      </c>
      <c r="P74" s="294">
        <v>5.388</v>
      </c>
      <c r="Q74" s="300">
        <v>0.0542</v>
      </c>
      <c r="R74" s="301" t="s">
        <v>32</v>
      </c>
      <c r="S74" s="301" t="s">
        <v>32</v>
      </c>
      <c r="T74" s="301" t="s">
        <v>32</v>
      </c>
      <c r="U74" s="301" t="s">
        <v>32</v>
      </c>
      <c r="V74" s="302">
        <v>0</v>
      </c>
      <c r="W74" s="303">
        <v>0</v>
      </c>
      <c r="X74" s="304">
        <v>45721</v>
      </c>
      <c r="Y74" s="313">
        <f>IF(ISBLANK(X74),"",IFERROR(IF(VLOOKUP(A74,'Np PL4 Stock'!A:J,10,FALSE)="Np4",X74-VLOOKUP(A74,'Np PL4 Stock'!A:E,5,FALSE),X74-1-VLOOKUP(A74,'Np PL4 Stock'!A:E,5,FALSE)),""))</f>
        <v>10</v>
      </c>
      <c r="Z74" s="321">
        <v>7.208</v>
      </c>
      <c r="AA74" s="315">
        <v>0.0674</v>
      </c>
      <c r="AB74" s="316"/>
      <c r="AC74" s="317" t="str">
        <f>IF(ISBLANK(AB74),"",IFERROR(IF(VLOOKUP(A74,'Np PL4 Stock'!A:J,10,FALSE)="Np4",AB74-VLOOKUP(A74,'Np PL4 Stock'!A:E,5,FALSE),AB74-1-VLOOKUP(A74,'Np PL4 Stock'!A:E,5,FALSE)),""))</f>
        <v/>
      </c>
      <c r="AD74" s="244"/>
      <c r="AE74" s="300"/>
      <c r="AF74" s="323"/>
      <c r="AG74" s="331"/>
      <c r="AH74" s="332"/>
      <c r="AI74" s="333"/>
      <c r="AJ74" s="326"/>
      <c r="AK74" s="334"/>
    </row>
    <row r="75" spans="1:37">
      <c r="A75" s="280" t="str">
        <f t="shared" si="2"/>
        <v>D1-08-02</v>
      </c>
      <c r="B75" s="281" t="s">
        <v>43</v>
      </c>
      <c r="C75" s="282">
        <v>45711</v>
      </c>
      <c r="D75" s="282">
        <v>45718</v>
      </c>
      <c r="E75" s="243">
        <v>2</v>
      </c>
      <c r="F75" s="244" t="s">
        <v>205</v>
      </c>
      <c r="G75" s="243">
        <v>8</v>
      </c>
      <c r="H75" s="283" t="str">
        <f>IF(ISBLANK(F75),"",IFERROR(VLOOKUP(A75,'Np PL4 Stock'!$A:$U,20,FALSE),""))</f>
        <v>V1-MB1</v>
      </c>
      <c r="I75" s="262" t="s">
        <v>213</v>
      </c>
      <c r="J75" s="283">
        <f>IF(ISBLANK(F75),"",VLOOKUP(LEFT(A75,5),Unit!A:B,2,FALSE))</f>
        <v>20</v>
      </c>
      <c r="K75" s="289">
        <v>3.35</v>
      </c>
      <c r="L75" s="290">
        <v>2</v>
      </c>
      <c r="M75" s="291">
        <f t="shared" si="3"/>
        <v>167.5</v>
      </c>
      <c r="N75" s="292">
        <f>IF(ISBLANK(D75),"",IFERROR(IF(VLOOKUP(A75,'Np PL4 Stock'!A:J,10,FALSE)="Np4",D75-VLOOKUP(A75,'Np PL4 Stock'!A:E,5,FALSE),D75-1-VLOOKUP(A75,'Np PL4 Stock'!A:E,5,FALSE)),""))</f>
        <v>7</v>
      </c>
      <c r="O75" s="293">
        <v>0.98</v>
      </c>
      <c r="P75" s="294">
        <v>5.501</v>
      </c>
      <c r="Q75" s="300">
        <v>0.0526</v>
      </c>
      <c r="R75" s="301" t="s">
        <v>32</v>
      </c>
      <c r="S75" s="301" t="s">
        <v>32</v>
      </c>
      <c r="T75" s="301" t="s">
        <v>32</v>
      </c>
      <c r="U75" s="301" t="s">
        <v>32</v>
      </c>
      <c r="V75" s="302">
        <v>0</v>
      </c>
      <c r="W75" s="303">
        <v>0</v>
      </c>
      <c r="X75" s="304">
        <v>45721</v>
      </c>
      <c r="Y75" s="313">
        <f>IF(ISBLANK(X75),"",IFERROR(IF(VLOOKUP(A75,'Np PL4 Stock'!A:J,10,FALSE)="Np4",X75-VLOOKUP(A75,'Np PL4 Stock'!A:E,5,FALSE),X75-1-VLOOKUP(A75,'Np PL4 Stock'!A:E,5,FALSE)),""))</f>
        <v>10</v>
      </c>
      <c r="Z75" s="321">
        <v>6.716</v>
      </c>
      <c r="AA75" s="315">
        <v>0.0547</v>
      </c>
      <c r="AB75" s="316">
        <v>45724</v>
      </c>
      <c r="AC75" s="317">
        <f>IF(ISBLANK(AB75),"",IFERROR(IF(VLOOKUP(A75,'Np PL4 Stock'!A:J,10,FALSE)="Np4",AB75-VLOOKUP(A75,'Np PL4 Stock'!A:E,5,FALSE),AB75-1-VLOOKUP(A75,'Np PL4 Stock'!A:E,5,FALSE)),""))</f>
        <v>13</v>
      </c>
      <c r="AD75" s="290">
        <v>8.277</v>
      </c>
      <c r="AE75" s="300">
        <v>0.0682</v>
      </c>
      <c r="AF75" s="324">
        <v>100</v>
      </c>
      <c r="AG75" s="331">
        <v>0</v>
      </c>
      <c r="AH75" s="332">
        <v>0</v>
      </c>
      <c r="AI75" s="333">
        <v>270</v>
      </c>
      <c r="AJ75" s="326"/>
      <c r="AK75" s="334"/>
    </row>
    <row r="76" spans="1:37">
      <c r="A76" s="280" t="str">
        <f t="shared" si="2"/>
        <v>D1-09-02</v>
      </c>
      <c r="B76" s="281" t="s">
        <v>43</v>
      </c>
      <c r="C76" s="282">
        <v>45711</v>
      </c>
      <c r="D76" s="282">
        <v>45718</v>
      </c>
      <c r="E76" s="243">
        <v>2</v>
      </c>
      <c r="F76" s="244" t="s">
        <v>205</v>
      </c>
      <c r="G76" s="243">
        <v>9</v>
      </c>
      <c r="H76" s="283" t="str">
        <f>IF(ISBLANK(F76),"",IFERROR(VLOOKUP(A76,'Np PL4 Stock'!$A:$U,20,FALSE),""))</f>
        <v>V1-MD1</v>
      </c>
      <c r="I76" s="244" t="s">
        <v>199</v>
      </c>
      <c r="J76" s="283">
        <f>IF(ISBLANK(F76),"",VLOOKUP(LEFT(A76,5),Unit!A:B,2,FALSE))</f>
        <v>20</v>
      </c>
      <c r="K76" s="289">
        <v>3.355</v>
      </c>
      <c r="L76" s="290">
        <v>2</v>
      </c>
      <c r="M76" s="291">
        <f t="shared" si="3"/>
        <v>167.75</v>
      </c>
      <c r="N76" s="292">
        <f>IF(ISBLANK(D76),"",IFERROR(IF(VLOOKUP(A76,'Np PL4 Stock'!A:J,10,FALSE)="Np4",D76-VLOOKUP(A76,'Np PL4 Stock'!A:E,5,FALSE),D76-1-VLOOKUP(A76,'Np PL4 Stock'!A:E,5,FALSE)),""))</f>
        <v>7</v>
      </c>
      <c r="O76" s="293">
        <v>0.97</v>
      </c>
      <c r="P76" s="294">
        <v>5.375</v>
      </c>
      <c r="Q76" s="300">
        <v>0.057</v>
      </c>
      <c r="R76" s="301" t="s">
        <v>32</v>
      </c>
      <c r="S76" s="301" t="s">
        <v>32</v>
      </c>
      <c r="T76" s="301" t="s">
        <v>32</v>
      </c>
      <c r="U76" s="301" t="s">
        <v>32</v>
      </c>
      <c r="V76" s="302">
        <v>0</v>
      </c>
      <c r="W76" s="303">
        <v>0</v>
      </c>
      <c r="X76" s="304">
        <v>45721</v>
      </c>
      <c r="Y76" s="313">
        <f>IF(ISBLANK(X76),"",IFERROR(IF(VLOOKUP(A76,'Np PL4 Stock'!A:J,10,FALSE)="Np4",X76-VLOOKUP(A76,'Np PL4 Stock'!A:E,5,FALSE),X76-1-VLOOKUP(A76,'Np PL4 Stock'!A:E,5,FALSE)),""))</f>
        <v>10</v>
      </c>
      <c r="Z76" s="321">
        <v>6.638</v>
      </c>
      <c r="AA76" s="315">
        <v>0.0551</v>
      </c>
      <c r="AB76" s="316">
        <v>45724</v>
      </c>
      <c r="AC76" s="317">
        <f>IF(ISBLANK(AB76),"",IFERROR(IF(VLOOKUP(A76,'Np PL4 Stock'!A:J,10,FALSE)="Np4",AB76-VLOOKUP(A76,'Np PL4 Stock'!A:E,5,FALSE),AB76-1-VLOOKUP(A76,'Np PL4 Stock'!A:E,5,FALSE)),""))</f>
        <v>13</v>
      </c>
      <c r="AD76" s="289">
        <v>8.126</v>
      </c>
      <c r="AE76" s="300">
        <v>0.076</v>
      </c>
      <c r="AF76" s="324">
        <v>100</v>
      </c>
      <c r="AG76" s="331">
        <v>0</v>
      </c>
      <c r="AH76" s="332">
        <v>0</v>
      </c>
      <c r="AI76" s="333">
        <v>302</v>
      </c>
      <c r="AJ76" s="326"/>
      <c r="AK76" s="334"/>
    </row>
    <row r="77" spans="1:37">
      <c r="A77" s="280" t="str">
        <f t="shared" si="2"/>
        <v>D1-10-02</v>
      </c>
      <c r="B77" s="281" t="s">
        <v>43</v>
      </c>
      <c r="C77" s="282">
        <v>45711</v>
      </c>
      <c r="D77" s="282">
        <v>45718</v>
      </c>
      <c r="E77" s="243">
        <v>2</v>
      </c>
      <c r="F77" s="244" t="s">
        <v>205</v>
      </c>
      <c r="G77" s="243">
        <v>10</v>
      </c>
      <c r="H77" s="283" t="str">
        <f>IF(ISBLANK(F77),"",IFERROR(VLOOKUP(A77,'Np PL4 Stock'!$A:$U,20,FALSE),""))</f>
        <v>V1-MD1</v>
      </c>
      <c r="I77" s="244" t="s">
        <v>199</v>
      </c>
      <c r="J77" s="283">
        <f>IF(ISBLANK(F77),"",VLOOKUP(LEFT(A77,5),Unit!A:B,2,FALSE))</f>
        <v>20</v>
      </c>
      <c r="K77" s="289">
        <v>3.355</v>
      </c>
      <c r="L77" s="290">
        <v>2</v>
      </c>
      <c r="M77" s="291">
        <f t="shared" si="3"/>
        <v>167.75</v>
      </c>
      <c r="N77" s="292">
        <f>IF(ISBLANK(D77),"",IFERROR(IF(VLOOKUP(A77,'Np PL4 Stock'!A:J,10,FALSE)="Np4",D77-VLOOKUP(A77,'Np PL4 Stock'!A:E,5,FALSE),D77-1-VLOOKUP(A77,'Np PL4 Stock'!A:E,5,FALSE)),""))</f>
        <v>7</v>
      </c>
      <c r="O77" s="293">
        <v>0.99</v>
      </c>
      <c r="P77" s="294">
        <v>5.424</v>
      </c>
      <c r="Q77" s="300">
        <v>0.0572</v>
      </c>
      <c r="R77" s="301" t="s">
        <v>32</v>
      </c>
      <c r="S77" s="301" t="s">
        <v>32</v>
      </c>
      <c r="T77" s="301" t="s">
        <v>32</v>
      </c>
      <c r="U77" s="301" t="s">
        <v>32</v>
      </c>
      <c r="V77" s="302">
        <v>0</v>
      </c>
      <c r="W77" s="303">
        <v>0</v>
      </c>
      <c r="X77" s="304">
        <v>45721</v>
      </c>
      <c r="Y77" s="313">
        <f>IF(ISBLANK(X77),"",IFERROR(IF(VLOOKUP(A77,'Np PL4 Stock'!A:J,10,FALSE)="Np4",X77-VLOOKUP(A77,'Np PL4 Stock'!A:E,5,FALSE),X77-1-VLOOKUP(A77,'Np PL4 Stock'!A:E,5,FALSE)),""))</f>
        <v>10</v>
      </c>
      <c r="Z77" s="321">
        <v>6.841</v>
      </c>
      <c r="AA77" s="315">
        <v>0.0485</v>
      </c>
      <c r="AB77" s="316">
        <v>45724</v>
      </c>
      <c r="AC77" s="317">
        <f>IF(ISBLANK(AB77),"",IFERROR(IF(VLOOKUP(A77,'Np PL4 Stock'!A:J,10,FALSE)="Np4",AB77-VLOOKUP(A77,'Np PL4 Stock'!A:E,5,FALSE),AB77-1-VLOOKUP(A77,'Np PL4 Stock'!A:E,5,FALSE)),""))</f>
        <v>13</v>
      </c>
      <c r="AD77" s="290">
        <v>8.139</v>
      </c>
      <c r="AE77" s="300">
        <v>0.0675</v>
      </c>
      <c r="AF77" s="324">
        <v>97</v>
      </c>
      <c r="AG77" s="331">
        <v>0</v>
      </c>
      <c r="AH77" s="332">
        <v>0</v>
      </c>
      <c r="AI77" s="333">
        <v>297</v>
      </c>
      <c r="AJ77" s="326"/>
      <c r="AK77" s="334"/>
    </row>
    <row r="78" spans="1:37">
      <c r="A78" s="280" t="str">
        <f t="shared" si="2"/>
        <v>A1-01-02</v>
      </c>
      <c r="B78" s="281" t="s">
        <v>43</v>
      </c>
      <c r="C78" s="282">
        <v>45716</v>
      </c>
      <c r="D78" s="282">
        <v>45723</v>
      </c>
      <c r="E78" s="243">
        <v>2</v>
      </c>
      <c r="F78" s="244" t="s">
        <v>144</v>
      </c>
      <c r="G78" s="243">
        <v>1</v>
      </c>
      <c r="H78" s="283" t="str">
        <f>IF(ISBLANK(F78),"",IFERROR(VLOOKUP(A78,'Np PL4 Stock'!$A:$U,20,FALSE),""))</f>
        <v>PD-MB1</v>
      </c>
      <c r="I78" s="262" t="s">
        <v>181</v>
      </c>
      <c r="J78" s="283">
        <f>IF(ISBLANK(F78),"",VLOOKUP(LEFT(A78,5),Unit!A:B,2,FALSE))</f>
        <v>16</v>
      </c>
      <c r="K78" s="289">
        <v>3.16</v>
      </c>
      <c r="L78" s="290">
        <v>1.5</v>
      </c>
      <c r="M78" s="291">
        <f t="shared" si="3"/>
        <v>197.5</v>
      </c>
      <c r="N78" s="292">
        <f>IF(ISBLANK(D78),"",IFERROR(IF(VLOOKUP(A78,'Np PL4 Stock'!A:J,10,FALSE)="Np4",D78-VLOOKUP(A78,'Np PL4 Stock'!A:E,5,FALSE),D78-1-VLOOKUP(A78,'Np PL4 Stock'!A:E,5,FALSE)),""))</f>
        <v>7</v>
      </c>
      <c r="O78" s="293">
        <v>0.98</v>
      </c>
      <c r="P78" s="290">
        <v>5.307</v>
      </c>
      <c r="Q78" s="300">
        <v>0.055</v>
      </c>
      <c r="R78" s="301" t="s">
        <v>32</v>
      </c>
      <c r="S78" s="301" t="s">
        <v>32</v>
      </c>
      <c r="T78" s="301" t="s">
        <v>32</v>
      </c>
      <c r="U78" s="301" t="s">
        <v>32</v>
      </c>
      <c r="V78" s="302">
        <v>0</v>
      </c>
      <c r="W78" s="303">
        <v>0</v>
      </c>
      <c r="X78" s="304">
        <v>45726</v>
      </c>
      <c r="Y78" s="313">
        <f>IF(ISBLANK(X78),"",IFERROR(IF(VLOOKUP(A78,'Np PL4 Stock'!A:J,10,FALSE)="Np4",X78-VLOOKUP(A78,'Np PL4 Stock'!A:E,5,FALSE),X78-1-VLOOKUP(A78,'Np PL4 Stock'!A:E,5,FALSE)),""))</f>
        <v>10</v>
      </c>
      <c r="Z78" s="321">
        <v>6.629</v>
      </c>
      <c r="AA78" s="315">
        <v>0.0514</v>
      </c>
      <c r="AB78" s="316">
        <v>45729</v>
      </c>
      <c r="AC78" s="317">
        <f>IF(ISBLANK(AB78),"",IFERROR(IF(VLOOKUP(A78,'Np PL4 Stock'!A:J,10,FALSE)="Np4",AB78-VLOOKUP(A78,'Np PL4 Stock'!A:E,5,FALSE),AB78-1-VLOOKUP(A78,'Np PL4 Stock'!A:E,5,FALSE)),""))</f>
        <v>13</v>
      </c>
      <c r="AD78" s="289">
        <v>7.9</v>
      </c>
      <c r="AE78" s="300">
        <v>0.059</v>
      </c>
      <c r="AF78" s="322">
        <v>98.851</v>
      </c>
      <c r="AG78" s="331">
        <v>0</v>
      </c>
      <c r="AH78" s="332">
        <v>0</v>
      </c>
      <c r="AI78" s="333">
        <v>342</v>
      </c>
      <c r="AJ78" s="326"/>
      <c r="AK78" s="334"/>
    </row>
    <row r="79" spans="1:37">
      <c r="A79" s="280" t="str">
        <f t="shared" si="2"/>
        <v>A1-02-02</v>
      </c>
      <c r="B79" s="281" t="s">
        <v>43</v>
      </c>
      <c r="C79" s="282">
        <v>45716</v>
      </c>
      <c r="D79" s="282">
        <v>45723</v>
      </c>
      <c r="E79" s="243">
        <v>2</v>
      </c>
      <c r="F79" s="244" t="s">
        <v>144</v>
      </c>
      <c r="G79" s="243">
        <v>2</v>
      </c>
      <c r="H79" s="283" t="str">
        <f>IF(ISBLANK(F79),"",IFERROR(VLOOKUP(A79,'Np PL4 Stock'!$A:$U,20,FALSE),""))</f>
        <v>PD-MB1</v>
      </c>
      <c r="I79" s="262" t="s">
        <v>181</v>
      </c>
      <c r="J79" s="283">
        <f>IF(ISBLANK(F79),"",VLOOKUP(LEFT(A79,5),Unit!A:B,2,FALSE))</f>
        <v>16</v>
      </c>
      <c r="K79" s="289">
        <v>3.16</v>
      </c>
      <c r="L79" s="290">
        <v>1.5</v>
      </c>
      <c r="M79" s="291">
        <f t="shared" si="3"/>
        <v>197.5</v>
      </c>
      <c r="N79" s="292">
        <f>IF(ISBLANK(D79),"",IFERROR(IF(VLOOKUP(A79,'Np PL4 Stock'!A:J,10,FALSE)="Np4",D79-VLOOKUP(A79,'Np PL4 Stock'!A:E,5,FALSE),D79-1-VLOOKUP(A79,'Np PL4 Stock'!A:E,5,FALSE)),""))</f>
        <v>7</v>
      </c>
      <c r="O79" s="293">
        <v>0.98</v>
      </c>
      <c r="P79" s="290">
        <v>5.318</v>
      </c>
      <c r="Q79" s="300">
        <v>0.0401</v>
      </c>
      <c r="R79" s="301" t="s">
        <v>32</v>
      </c>
      <c r="S79" s="301" t="s">
        <v>32</v>
      </c>
      <c r="T79" s="301" t="s">
        <v>32</v>
      </c>
      <c r="U79" s="301" t="s">
        <v>32</v>
      </c>
      <c r="V79" s="302">
        <v>0</v>
      </c>
      <c r="W79" s="303">
        <v>0</v>
      </c>
      <c r="X79" s="304">
        <v>45726</v>
      </c>
      <c r="Y79" s="313">
        <f>IF(ISBLANK(X79),"",IFERROR(IF(VLOOKUP(A79,'Np PL4 Stock'!A:J,10,FALSE)="Np4",X79-VLOOKUP(A79,'Np PL4 Stock'!A:E,5,FALSE),X79-1-VLOOKUP(A79,'Np PL4 Stock'!A:E,5,FALSE)),""))</f>
        <v>10</v>
      </c>
      <c r="Z79" s="321">
        <v>6.597</v>
      </c>
      <c r="AA79" s="315">
        <v>0.0439</v>
      </c>
      <c r="AB79" s="316">
        <v>45729</v>
      </c>
      <c r="AC79" s="317">
        <f>IF(ISBLANK(AB79),"",IFERROR(IF(VLOOKUP(A79,'Np PL4 Stock'!A:J,10,FALSE)="Np4",AB79-VLOOKUP(A79,'Np PL4 Stock'!A:E,5,FALSE),AB79-1-VLOOKUP(A79,'Np PL4 Stock'!A:E,5,FALSE)),""))</f>
        <v>13</v>
      </c>
      <c r="AD79" s="289">
        <v>7.783</v>
      </c>
      <c r="AE79" s="300">
        <v>0.0655</v>
      </c>
      <c r="AF79" s="322">
        <v>94</v>
      </c>
      <c r="AG79" s="331">
        <v>0</v>
      </c>
      <c r="AH79" s="332">
        <v>0</v>
      </c>
      <c r="AI79" s="333">
        <v>358</v>
      </c>
      <c r="AJ79" s="326"/>
      <c r="AK79" s="334"/>
    </row>
    <row r="80" spans="1:37">
      <c r="A80" s="280" t="str">
        <f t="shared" si="2"/>
        <v>A1-03-02</v>
      </c>
      <c r="B80" s="281" t="s">
        <v>43</v>
      </c>
      <c r="C80" s="282">
        <v>45716</v>
      </c>
      <c r="D80" s="282">
        <v>45723</v>
      </c>
      <c r="E80" s="243">
        <v>2</v>
      </c>
      <c r="F80" s="244" t="s">
        <v>144</v>
      </c>
      <c r="G80" s="243">
        <v>3</v>
      </c>
      <c r="H80" s="283" t="str">
        <f>IF(ISBLANK(F80),"",IFERROR(VLOOKUP(A80,'Np PL4 Stock'!$A:$U,20,FALSE),""))</f>
        <v>V1-MD1</v>
      </c>
      <c r="I80" s="262" t="s">
        <v>199</v>
      </c>
      <c r="J80" s="283">
        <f>IF(ISBLANK(F80),"",VLOOKUP(LEFT(A80,5),Unit!A:B,2,FALSE))</f>
        <v>16</v>
      </c>
      <c r="K80" s="289">
        <v>3.352</v>
      </c>
      <c r="L80" s="290">
        <v>2</v>
      </c>
      <c r="M80" s="291">
        <f t="shared" si="3"/>
        <v>209.5</v>
      </c>
      <c r="N80" s="292">
        <f>IF(ISBLANK(D80),"",IFERROR(IF(VLOOKUP(A80,'Np PL4 Stock'!A:J,10,FALSE)="Np4",D80-VLOOKUP(A80,'Np PL4 Stock'!A:E,5,FALSE),D80-1-VLOOKUP(A80,'Np PL4 Stock'!A:E,5,FALSE)),""))</f>
        <v>7</v>
      </c>
      <c r="O80" s="293">
        <v>0.97</v>
      </c>
      <c r="P80" s="290">
        <v>5.296</v>
      </c>
      <c r="Q80" s="300">
        <v>0.0407</v>
      </c>
      <c r="R80" s="301" t="s">
        <v>32</v>
      </c>
      <c r="S80" s="301" t="s">
        <v>32</v>
      </c>
      <c r="T80" s="301" t="s">
        <v>32</v>
      </c>
      <c r="U80" s="301" t="s">
        <v>32</v>
      </c>
      <c r="V80" s="302">
        <v>0</v>
      </c>
      <c r="W80" s="303">
        <v>0</v>
      </c>
      <c r="X80" s="304">
        <v>45726</v>
      </c>
      <c r="Y80" s="313">
        <f>IF(ISBLANK(X80),"",IFERROR(IF(VLOOKUP(A80,'Np PL4 Stock'!A:J,10,FALSE)="Np4",X80-VLOOKUP(A80,'Np PL4 Stock'!A:E,5,FALSE),X80-1-VLOOKUP(A80,'Np PL4 Stock'!A:E,5,FALSE)),""))</f>
        <v>10</v>
      </c>
      <c r="Z80" s="321">
        <v>6.368</v>
      </c>
      <c r="AA80" s="315">
        <v>0.0602</v>
      </c>
      <c r="AB80" s="316"/>
      <c r="AC80" s="317" t="str">
        <f>IF(ISBLANK(AB80),"",IFERROR(IF(VLOOKUP(A80,'Np PL4 Stock'!A:J,10,FALSE)="Np4",AB80-VLOOKUP(A80,'Np PL4 Stock'!A:E,5,FALSE),AB80-1-VLOOKUP(A80,'Np PL4 Stock'!A:E,5,FALSE)),""))</f>
        <v/>
      </c>
      <c r="AD80" s="289"/>
      <c r="AE80" s="294"/>
      <c r="AF80" s="324"/>
      <c r="AG80" s="335"/>
      <c r="AH80" s="336"/>
      <c r="AI80" s="333"/>
      <c r="AJ80" s="326"/>
      <c r="AK80" s="334"/>
    </row>
    <row r="81" spans="1:37">
      <c r="A81" s="280" t="str">
        <f t="shared" si="2"/>
        <v>A1-04-02</v>
      </c>
      <c r="B81" s="281" t="s">
        <v>43</v>
      </c>
      <c r="C81" s="282">
        <v>45716</v>
      </c>
      <c r="D81" s="282">
        <v>45723</v>
      </c>
      <c r="E81" s="243">
        <v>2</v>
      </c>
      <c r="F81" s="244" t="s">
        <v>144</v>
      </c>
      <c r="G81" s="243">
        <v>4</v>
      </c>
      <c r="H81" s="283" t="str">
        <f>IF(ISBLANK(F81),"",IFERROR(VLOOKUP(A81,'Np PL4 Stock'!$A:$U,20,FALSE),""))</f>
        <v>V1-MD1</v>
      </c>
      <c r="I81" s="262" t="s">
        <v>199</v>
      </c>
      <c r="J81" s="283">
        <f>IF(ISBLANK(F81),"",VLOOKUP(LEFT(A81,5),Unit!A:B,2,FALSE))</f>
        <v>16</v>
      </c>
      <c r="K81" s="289">
        <v>3.352</v>
      </c>
      <c r="L81" s="290">
        <v>2</v>
      </c>
      <c r="M81" s="291">
        <f t="shared" si="3"/>
        <v>209.5</v>
      </c>
      <c r="N81" s="292">
        <f>IF(ISBLANK(D81),"",IFERROR(IF(VLOOKUP(A81,'Np PL4 Stock'!A:J,10,FALSE)="Np4",D81-VLOOKUP(A81,'Np PL4 Stock'!A:E,5,FALSE),D81-1-VLOOKUP(A81,'Np PL4 Stock'!A:E,5,FALSE)),""))</f>
        <v>7</v>
      </c>
      <c r="O81" s="293">
        <v>0.99</v>
      </c>
      <c r="P81" s="290">
        <v>5.366</v>
      </c>
      <c r="Q81" s="300">
        <v>0.0412</v>
      </c>
      <c r="R81" s="301" t="s">
        <v>32</v>
      </c>
      <c r="S81" s="301" t="s">
        <v>32</v>
      </c>
      <c r="T81" s="301" t="s">
        <v>32</v>
      </c>
      <c r="U81" s="301" t="s">
        <v>32</v>
      </c>
      <c r="V81" s="302">
        <v>0</v>
      </c>
      <c r="W81" s="303">
        <v>0</v>
      </c>
      <c r="X81" s="304">
        <v>45726</v>
      </c>
      <c r="Y81" s="313">
        <f>IF(ISBLANK(X81),"",IFERROR(IF(VLOOKUP(A81,'Np PL4 Stock'!A:J,10,FALSE)="Np4",X81-VLOOKUP(A81,'Np PL4 Stock'!A:E,5,FALSE),X81-1-VLOOKUP(A81,'Np PL4 Stock'!A:E,5,FALSE)),""))</f>
        <v>10</v>
      </c>
      <c r="Z81" s="321">
        <v>6.366</v>
      </c>
      <c r="AA81" s="315">
        <v>0.05522</v>
      </c>
      <c r="AB81" s="316"/>
      <c r="AC81" s="317" t="str">
        <f>IF(ISBLANK(AB81),"",IFERROR(IF(VLOOKUP(A81,'Np PL4 Stock'!A:J,10,FALSE)="Np4",AB81-VLOOKUP(A81,'Np PL4 Stock'!A:E,5,FALSE),AB81-1-VLOOKUP(A81,'Np PL4 Stock'!A:E,5,FALSE)),""))</f>
        <v/>
      </c>
      <c r="AD81" s="289"/>
      <c r="AE81" s="294"/>
      <c r="AF81" s="324"/>
      <c r="AG81" s="335"/>
      <c r="AH81" s="336"/>
      <c r="AI81" s="333"/>
      <c r="AJ81" s="326"/>
      <c r="AK81" s="334"/>
    </row>
    <row r="82" spans="1:37">
      <c r="A82" s="280" t="str">
        <f t="shared" si="2"/>
        <v>A1-05-02</v>
      </c>
      <c r="B82" s="281" t="s">
        <v>43</v>
      </c>
      <c r="C82" s="282">
        <v>45716</v>
      </c>
      <c r="D82" s="282">
        <v>45723</v>
      </c>
      <c r="E82" s="243">
        <v>2</v>
      </c>
      <c r="F82" s="244" t="s">
        <v>144</v>
      </c>
      <c r="G82" s="243">
        <v>5</v>
      </c>
      <c r="H82" s="283" t="str">
        <f>IF(ISBLANK(F82),"",IFERROR(VLOOKUP(A82,'Np PL4 Stock'!$A:$U,20,FALSE),""))</f>
        <v>V1-MB1</v>
      </c>
      <c r="I82" s="262" t="s">
        <v>213</v>
      </c>
      <c r="J82" s="283">
        <f>IF(ISBLANK(F82),"",VLOOKUP(LEFT(A82,5),Unit!A:B,2,FALSE))</f>
        <v>16</v>
      </c>
      <c r="K82" s="289">
        <v>3.376</v>
      </c>
      <c r="L82" s="290">
        <v>2</v>
      </c>
      <c r="M82" s="291">
        <f t="shared" si="3"/>
        <v>211</v>
      </c>
      <c r="N82" s="292">
        <f>IF(ISBLANK(D82),"",IFERROR(IF(VLOOKUP(A82,'Np PL4 Stock'!A:J,10,FALSE)="Np4",D82-VLOOKUP(A82,'Np PL4 Stock'!A:E,5,FALSE),D82-1-VLOOKUP(A82,'Np PL4 Stock'!A:E,5,FALSE)),""))</f>
        <v>7</v>
      </c>
      <c r="O82" s="293">
        <v>0.98</v>
      </c>
      <c r="P82" s="290">
        <v>5.315</v>
      </c>
      <c r="Q82" s="300">
        <v>0.0481</v>
      </c>
      <c r="R82" s="301" t="s">
        <v>32</v>
      </c>
      <c r="S82" s="301" t="s">
        <v>32</v>
      </c>
      <c r="T82" s="301" t="s">
        <v>32</v>
      </c>
      <c r="U82" s="301" t="s">
        <v>32</v>
      </c>
      <c r="V82" s="302">
        <v>0</v>
      </c>
      <c r="W82" s="303">
        <v>0</v>
      </c>
      <c r="X82" s="304">
        <v>45726</v>
      </c>
      <c r="Y82" s="313">
        <f>IF(ISBLANK(X82),"",IFERROR(IF(VLOOKUP(A82,'Np PL4 Stock'!A:J,10,FALSE)="Np4",X82-VLOOKUP(A82,'Np PL4 Stock'!A:E,5,FALSE),X82-1-VLOOKUP(A82,'Np PL4 Stock'!A:E,5,FALSE)),""))</f>
        <v>10</v>
      </c>
      <c r="Z82" s="321">
        <v>6.459</v>
      </c>
      <c r="AA82" s="315">
        <v>0.0537</v>
      </c>
      <c r="AB82" s="316">
        <v>45729</v>
      </c>
      <c r="AC82" s="317">
        <f>IF(ISBLANK(AB82),"",IFERROR(IF(VLOOKUP(A82,'Np PL4 Stock'!A:J,10,FALSE)="Np4",AB82-VLOOKUP(A82,'Np PL4 Stock'!A:E,5,FALSE),AB82-1-VLOOKUP(A82,'Np PL4 Stock'!A:E,5,FALSE)),""))</f>
        <v>13</v>
      </c>
      <c r="AD82" s="289">
        <v>7.503</v>
      </c>
      <c r="AE82" s="300">
        <v>0.0634</v>
      </c>
      <c r="AF82" s="324">
        <v>89</v>
      </c>
      <c r="AG82" s="331">
        <v>0</v>
      </c>
      <c r="AH82" s="332">
        <v>0</v>
      </c>
      <c r="AI82" s="333">
        <v>422</v>
      </c>
      <c r="AJ82" s="326"/>
      <c r="AK82" s="334"/>
    </row>
    <row r="83" spans="1:37">
      <c r="A83" s="280" t="str">
        <f t="shared" si="2"/>
        <v>A1-06-02</v>
      </c>
      <c r="B83" s="281" t="s">
        <v>43</v>
      </c>
      <c r="C83" s="282">
        <v>45716</v>
      </c>
      <c r="D83" s="282">
        <v>45723</v>
      </c>
      <c r="E83" s="243">
        <v>2</v>
      </c>
      <c r="F83" s="244" t="s">
        <v>144</v>
      </c>
      <c r="G83" s="243">
        <v>6</v>
      </c>
      <c r="H83" s="283" t="str">
        <f>IF(ISBLANK(F83),"",IFERROR(VLOOKUP(A83,'Np PL4 Stock'!$A:$U,20,FALSE),""))</f>
        <v>V1-MB1</v>
      </c>
      <c r="I83" s="262" t="s">
        <v>213</v>
      </c>
      <c r="J83" s="283">
        <f>IF(ISBLANK(F83),"",VLOOKUP(LEFT(A83,5),Unit!A:B,2,FALSE))</f>
        <v>16</v>
      </c>
      <c r="K83" s="289">
        <v>3.376</v>
      </c>
      <c r="L83" s="290">
        <v>2</v>
      </c>
      <c r="M83" s="291">
        <f t="shared" si="3"/>
        <v>211</v>
      </c>
      <c r="N83" s="292">
        <f>IF(ISBLANK(D83),"",IFERROR(IF(VLOOKUP(A83,'Np PL4 Stock'!A:J,10,FALSE)="Np4",D83-VLOOKUP(A83,'Np PL4 Stock'!A:E,5,FALSE),D83-1-VLOOKUP(A83,'Np PL4 Stock'!A:E,5,FALSE)),""))</f>
        <v>7</v>
      </c>
      <c r="O83" s="293">
        <v>0.96</v>
      </c>
      <c r="P83" s="290">
        <v>5.324</v>
      </c>
      <c r="Q83" s="300">
        <v>0.0458</v>
      </c>
      <c r="R83" s="301" t="s">
        <v>32</v>
      </c>
      <c r="S83" s="301" t="s">
        <v>32</v>
      </c>
      <c r="T83" s="301" t="s">
        <v>32</v>
      </c>
      <c r="U83" s="301" t="s">
        <v>32</v>
      </c>
      <c r="V83" s="302">
        <v>0</v>
      </c>
      <c r="W83" s="303">
        <v>0</v>
      </c>
      <c r="X83" s="304">
        <v>45726</v>
      </c>
      <c r="Y83" s="313">
        <f>IF(ISBLANK(X83),"",IFERROR(IF(VLOOKUP(A83,'Np PL4 Stock'!A:J,10,FALSE)="Np4",X83-VLOOKUP(A83,'Np PL4 Stock'!A:E,5,FALSE),X83-1-VLOOKUP(A83,'Np PL4 Stock'!A:E,5,FALSE)),""))</f>
        <v>10</v>
      </c>
      <c r="Z83" s="321">
        <v>6.396</v>
      </c>
      <c r="AA83" s="315">
        <v>0.0512</v>
      </c>
      <c r="AB83" s="316">
        <v>45729</v>
      </c>
      <c r="AC83" s="317">
        <f>IF(ISBLANK(AB83),"",IFERROR(IF(VLOOKUP(A83,'Np PL4 Stock'!A:J,10,FALSE)="Np4",AB83-VLOOKUP(A83,'Np PL4 Stock'!A:E,5,FALSE),AB83-1-VLOOKUP(A83,'Np PL4 Stock'!A:E,5,FALSE)),""))</f>
        <v>13</v>
      </c>
      <c r="AD83" s="289">
        <v>7.674</v>
      </c>
      <c r="AE83" s="300">
        <v>0.0574</v>
      </c>
      <c r="AF83" s="324">
        <v>94.805</v>
      </c>
      <c r="AG83" s="331">
        <v>0</v>
      </c>
      <c r="AH83" s="332">
        <v>0</v>
      </c>
      <c r="AI83" s="333">
        <v>386</v>
      </c>
      <c r="AJ83" s="326"/>
      <c r="AK83" s="334"/>
    </row>
    <row r="84" spans="1:37">
      <c r="A84" s="280" t="str">
        <f t="shared" si="2"/>
        <v>A1-07-02</v>
      </c>
      <c r="B84" s="281" t="s">
        <v>43</v>
      </c>
      <c r="C84" s="282">
        <v>45716</v>
      </c>
      <c r="D84" s="282">
        <v>45723</v>
      </c>
      <c r="E84" s="243">
        <v>2</v>
      </c>
      <c r="F84" s="244" t="s">
        <v>144</v>
      </c>
      <c r="G84" s="243">
        <v>7</v>
      </c>
      <c r="H84" s="283" t="str">
        <f>IF(ISBLANK(F84),"",IFERROR(VLOOKUP(A84,'Np PL4 Stock'!$A:$U,20,FALSE),""))</f>
        <v>V1-MB1</v>
      </c>
      <c r="I84" s="262" t="s">
        <v>213</v>
      </c>
      <c r="J84" s="283">
        <f>IF(ISBLANK(F84),"",VLOOKUP(LEFT(A84,5),Unit!A:B,2,FALSE))</f>
        <v>16</v>
      </c>
      <c r="K84" s="289">
        <v>3.376</v>
      </c>
      <c r="L84" s="290">
        <v>2</v>
      </c>
      <c r="M84" s="291">
        <f t="shared" si="3"/>
        <v>211</v>
      </c>
      <c r="N84" s="292">
        <f>IF(ISBLANK(D84),"",IFERROR(IF(VLOOKUP(A84,'Np PL4 Stock'!A:J,10,FALSE)="Np4",D84-VLOOKUP(A84,'Np PL4 Stock'!A:E,5,FALSE),D84-1-VLOOKUP(A84,'Np PL4 Stock'!A:E,5,FALSE)),""))</f>
        <v>7</v>
      </c>
      <c r="O84" s="293">
        <v>0.98</v>
      </c>
      <c r="P84" s="290">
        <v>5.258</v>
      </c>
      <c r="Q84" s="300">
        <v>0.0487</v>
      </c>
      <c r="R84" s="301" t="s">
        <v>32</v>
      </c>
      <c r="S84" s="301" t="s">
        <v>32</v>
      </c>
      <c r="T84" s="301" t="s">
        <v>32</v>
      </c>
      <c r="U84" s="301" t="s">
        <v>32</v>
      </c>
      <c r="V84" s="302">
        <v>0</v>
      </c>
      <c r="W84" s="303">
        <v>0</v>
      </c>
      <c r="X84" s="304">
        <v>45726</v>
      </c>
      <c r="Y84" s="313">
        <f>IF(ISBLANK(X84),"",IFERROR(IF(VLOOKUP(A84,'Np PL4 Stock'!A:J,10,FALSE)="Np4",X84-VLOOKUP(A84,'Np PL4 Stock'!A:E,5,FALSE),X84-1-VLOOKUP(A84,'Np PL4 Stock'!A:E,5,FALSE)),""))</f>
        <v>10</v>
      </c>
      <c r="Z84" s="321">
        <v>6.098</v>
      </c>
      <c r="AA84" s="315">
        <v>0.0468</v>
      </c>
      <c r="AB84" s="316">
        <v>45729</v>
      </c>
      <c r="AC84" s="317">
        <f>IF(ISBLANK(AB84),"",IFERROR(IF(VLOOKUP(A84,'Np PL4 Stock'!A:J,10,FALSE)="Np4",AB84-VLOOKUP(A84,'Np PL4 Stock'!A:E,5,FALSE),AB84-1-VLOOKUP(A84,'Np PL4 Stock'!A:E,5,FALSE)),""))</f>
        <v>13</v>
      </c>
      <c r="AD84" s="290">
        <v>7.536</v>
      </c>
      <c r="AE84" s="300">
        <v>0.0607</v>
      </c>
      <c r="AF84" s="324">
        <v>88</v>
      </c>
      <c r="AG84" s="331">
        <v>0</v>
      </c>
      <c r="AH84" s="332">
        <v>0</v>
      </c>
      <c r="AI84" s="333">
        <v>407</v>
      </c>
      <c r="AJ84" s="326"/>
      <c r="AK84" s="334"/>
    </row>
    <row r="85" spans="1:37">
      <c r="A85" s="280" t="str">
        <f t="shared" si="2"/>
        <v>A1-08-02</v>
      </c>
      <c r="B85" s="281" t="s">
        <v>43</v>
      </c>
      <c r="C85" s="282">
        <v>45716</v>
      </c>
      <c r="D85" s="282">
        <v>45723</v>
      </c>
      <c r="E85" s="243">
        <v>2</v>
      </c>
      <c r="F85" s="244" t="s">
        <v>144</v>
      </c>
      <c r="G85" s="243">
        <v>8</v>
      </c>
      <c r="H85" s="283" t="str">
        <f>IF(ISBLANK(F85),"",IFERROR(VLOOKUP(A85,'Np PL4 Stock'!$A:$U,20,FALSE),""))</f>
        <v>V1-MB1</v>
      </c>
      <c r="I85" s="262" t="s">
        <v>213</v>
      </c>
      <c r="J85" s="283">
        <f>IF(ISBLANK(F85),"",VLOOKUP(LEFT(A85,5),Unit!A:B,2,FALSE))</f>
        <v>16</v>
      </c>
      <c r="K85" s="289">
        <v>3.376</v>
      </c>
      <c r="L85" s="290">
        <v>2</v>
      </c>
      <c r="M85" s="291">
        <f t="shared" si="3"/>
        <v>211</v>
      </c>
      <c r="N85" s="292">
        <f>IF(ISBLANK(D85),"",IFERROR(IF(VLOOKUP(A85,'Np PL4 Stock'!A:J,10,FALSE)="Np4",D85-VLOOKUP(A85,'Np PL4 Stock'!A:E,5,FALSE),D85-1-VLOOKUP(A85,'Np PL4 Stock'!A:E,5,FALSE)),""))</f>
        <v>7</v>
      </c>
      <c r="O85" s="293">
        <v>0.99</v>
      </c>
      <c r="P85" s="290">
        <v>5.302</v>
      </c>
      <c r="Q85" s="300">
        <v>0.0419</v>
      </c>
      <c r="R85" s="301" t="s">
        <v>32</v>
      </c>
      <c r="S85" s="301" t="s">
        <v>32</v>
      </c>
      <c r="T85" s="301" t="s">
        <v>32</v>
      </c>
      <c r="U85" s="301" t="s">
        <v>32</v>
      </c>
      <c r="V85" s="302">
        <v>0</v>
      </c>
      <c r="W85" s="303">
        <v>0</v>
      </c>
      <c r="X85" s="304">
        <v>45726</v>
      </c>
      <c r="Y85" s="313">
        <f>IF(ISBLANK(X85),"",IFERROR(IF(VLOOKUP(A85,'Np PL4 Stock'!A:J,10,FALSE)="Np4",X85-VLOOKUP(A85,'Np PL4 Stock'!A:E,5,FALSE),X85-1-VLOOKUP(A85,'Np PL4 Stock'!A:E,5,FALSE)),""))</f>
        <v>10</v>
      </c>
      <c r="Z85" s="321">
        <v>6.064</v>
      </c>
      <c r="AA85" s="315">
        <v>0.0644</v>
      </c>
      <c r="AB85" s="316">
        <v>45729</v>
      </c>
      <c r="AC85" s="317">
        <f>IF(ISBLANK(AB85),"",IFERROR(IF(VLOOKUP(A85,'Np PL4 Stock'!A:J,10,FALSE)="Np4",AB85-VLOOKUP(A85,'Np PL4 Stock'!A:E,5,FALSE),AB85-1-VLOOKUP(A85,'Np PL4 Stock'!A:E,5,FALSE)),""))</f>
        <v>13</v>
      </c>
      <c r="AD85" s="290">
        <v>7.514</v>
      </c>
      <c r="AE85" s="300">
        <v>0.0531</v>
      </c>
      <c r="AF85" s="324">
        <v>90</v>
      </c>
      <c r="AG85" s="331">
        <v>0</v>
      </c>
      <c r="AH85" s="332">
        <v>0</v>
      </c>
      <c r="AI85" s="333">
        <v>413</v>
      </c>
      <c r="AJ85" s="326"/>
      <c r="AK85" s="334"/>
    </row>
    <row r="86" spans="1:37">
      <c r="A86" s="280" t="str">
        <f t="shared" si="2"/>
        <v>A1-09-02</v>
      </c>
      <c r="B86" s="281" t="s">
        <v>43</v>
      </c>
      <c r="C86" s="282">
        <v>45717</v>
      </c>
      <c r="D86" s="282">
        <v>45724</v>
      </c>
      <c r="E86" s="243">
        <v>2</v>
      </c>
      <c r="F86" s="244" t="s">
        <v>144</v>
      </c>
      <c r="G86" s="243">
        <v>9</v>
      </c>
      <c r="H86" s="283" t="str">
        <f>IF(ISBLANK(F86),"",IFERROR(VLOOKUP(A86,'Np PL4 Stock'!$A:$U,20,FALSE),""))</f>
        <v>V1-MD1</v>
      </c>
      <c r="I86" s="244" t="s">
        <v>199</v>
      </c>
      <c r="J86" s="283">
        <f>IF(ISBLANK(F86),"",VLOOKUP(LEFT(A86,5),Unit!A:B,2,FALSE))</f>
        <v>16</v>
      </c>
      <c r="K86" s="289">
        <v>3.5</v>
      </c>
      <c r="L86" s="290">
        <v>2</v>
      </c>
      <c r="M86" s="291">
        <f t="shared" si="3"/>
        <v>218.75</v>
      </c>
      <c r="N86" s="292">
        <f>IF(ISBLANK(D86),"",IFERROR(IF(VLOOKUP(A86,'Np PL4 Stock'!A:J,10,FALSE)="Np4",D86-VLOOKUP(A86,'Np PL4 Stock'!A:E,5,FALSE),D86-1-VLOOKUP(A86,'Np PL4 Stock'!A:E,5,FALSE)),""))</f>
        <v>7</v>
      </c>
      <c r="O86" s="293">
        <v>1</v>
      </c>
      <c r="P86" s="290">
        <v>5.416</v>
      </c>
      <c r="Q86" s="300">
        <v>0.0546</v>
      </c>
      <c r="R86" s="301" t="s">
        <v>32</v>
      </c>
      <c r="S86" s="301" t="s">
        <v>32</v>
      </c>
      <c r="T86" s="301" t="s">
        <v>32</v>
      </c>
      <c r="U86" s="301" t="s">
        <v>32</v>
      </c>
      <c r="V86" s="302">
        <v>0</v>
      </c>
      <c r="W86" s="303">
        <v>0</v>
      </c>
      <c r="X86" s="304">
        <v>45727</v>
      </c>
      <c r="Y86" s="313">
        <f>IF(ISBLANK(X86),"",IFERROR(IF(VLOOKUP(A86,'Np PL4 Stock'!A:J,10,FALSE)="Np4",X86-VLOOKUP(A86,'Np PL4 Stock'!A:E,5,FALSE),X86-1-VLOOKUP(A86,'Np PL4 Stock'!A:E,5,FALSE)),""))</f>
        <v>10</v>
      </c>
      <c r="Z86" s="325">
        <v>6.69</v>
      </c>
      <c r="AA86" s="315">
        <v>0.0516</v>
      </c>
      <c r="AB86" s="316">
        <v>45730</v>
      </c>
      <c r="AC86" s="317">
        <f>IF(ISBLANK(AB86),"",IFERROR(IF(VLOOKUP(A86,'Np PL4 Stock'!A:J,10,FALSE)="Np4",AB86-VLOOKUP(A86,'Np PL4 Stock'!A:E,5,FALSE),AB86-1-VLOOKUP(A86,'Np PL4 Stock'!A:E,5,FALSE)),""))</f>
        <v>13</v>
      </c>
      <c r="AD86" s="289">
        <v>7.535</v>
      </c>
      <c r="AE86" s="300">
        <v>0.0692</v>
      </c>
      <c r="AF86" s="322">
        <v>84.337</v>
      </c>
      <c r="AG86" s="331">
        <v>0</v>
      </c>
      <c r="AH86" s="332">
        <v>0</v>
      </c>
      <c r="AI86" s="333">
        <v>408</v>
      </c>
      <c r="AJ86" s="326"/>
      <c r="AK86" s="334"/>
    </row>
    <row r="87" spans="1:37">
      <c r="A87" s="280" t="str">
        <f t="shared" si="2"/>
        <v>A1-10-02</v>
      </c>
      <c r="B87" s="281" t="s">
        <v>43</v>
      </c>
      <c r="C87" s="282">
        <v>45717</v>
      </c>
      <c r="D87" s="282">
        <v>45724</v>
      </c>
      <c r="E87" s="243">
        <v>2</v>
      </c>
      <c r="F87" s="244" t="s">
        <v>144</v>
      </c>
      <c r="G87" s="243">
        <v>10</v>
      </c>
      <c r="H87" s="283" t="str">
        <f>IF(ISBLANK(F87),"",IFERROR(VLOOKUP(A87,'Np PL4 Stock'!$A:$U,20,FALSE),""))</f>
        <v>V1-MD1</v>
      </c>
      <c r="I87" s="262" t="s">
        <v>199</v>
      </c>
      <c r="J87" s="283">
        <f>IF(ISBLANK(F87),"",VLOOKUP(LEFT(A87,5),Unit!A:B,2,FALSE))</f>
        <v>16</v>
      </c>
      <c r="K87" s="289">
        <v>3.5</v>
      </c>
      <c r="L87" s="290">
        <v>2</v>
      </c>
      <c r="M87" s="291">
        <f t="shared" si="3"/>
        <v>218.75</v>
      </c>
      <c r="N87" s="292">
        <f>IF(ISBLANK(D87),"",IFERROR(IF(VLOOKUP(A87,'Np PL4 Stock'!A:J,10,FALSE)="Np4",D87-VLOOKUP(A87,'Np PL4 Stock'!A:E,5,FALSE),D87-1-VLOOKUP(A87,'Np PL4 Stock'!A:E,5,FALSE)),""))</f>
        <v>7</v>
      </c>
      <c r="O87" s="293">
        <v>0.99</v>
      </c>
      <c r="P87" s="290">
        <v>5.366</v>
      </c>
      <c r="Q87" s="300">
        <v>0.0483</v>
      </c>
      <c r="R87" s="301" t="s">
        <v>32</v>
      </c>
      <c r="S87" s="301" t="s">
        <v>32</v>
      </c>
      <c r="T87" s="301" t="s">
        <v>32</v>
      </c>
      <c r="U87" s="301" t="s">
        <v>32</v>
      </c>
      <c r="V87" s="302">
        <v>0</v>
      </c>
      <c r="W87" s="303">
        <v>0</v>
      </c>
      <c r="X87" s="304">
        <v>45727</v>
      </c>
      <c r="Y87" s="313">
        <f>IF(ISBLANK(X87),"",IFERROR(IF(VLOOKUP(A87,'Np PL4 Stock'!A:J,10,FALSE)="Np4",X87-VLOOKUP(A87,'Np PL4 Stock'!A:E,5,FALSE),X87-1-VLOOKUP(A87,'Np PL4 Stock'!A:E,5,FALSE)),""))</f>
        <v>10</v>
      </c>
      <c r="Z87" s="325">
        <v>6.58</v>
      </c>
      <c r="AA87" s="315">
        <v>0.0534</v>
      </c>
      <c r="AB87" s="316"/>
      <c r="AC87" s="317" t="str">
        <f>IF(ISBLANK(AB87),"",IFERROR(IF(VLOOKUP(A87,'Np PL4 Stock'!A:J,10,FALSE)="Np4",AB87-VLOOKUP(A87,'Np PL4 Stock'!A:E,5,FALSE),AB87-1-VLOOKUP(A87,'Np PL4 Stock'!A:E,5,FALSE)),""))</f>
        <v/>
      </c>
      <c r="AD87" s="290"/>
      <c r="AE87" s="300"/>
      <c r="AF87" s="323"/>
      <c r="AG87" s="331"/>
      <c r="AH87" s="332"/>
      <c r="AI87" s="333"/>
      <c r="AJ87" s="326"/>
      <c r="AK87" s="334"/>
    </row>
    <row r="88" spans="1:37">
      <c r="A88" s="280" t="str">
        <f t="shared" si="2"/>
        <v>A1-11-02</v>
      </c>
      <c r="B88" s="281" t="s">
        <v>43</v>
      </c>
      <c r="C88" s="282">
        <v>45717</v>
      </c>
      <c r="D88" s="282">
        <v>45724</v>
      </c>
      <c r="E88" s="243">
        <v>2</v>
      </c>
      <c r="F88" s="244" t="s">
        <v>144</v>
      </c>
      <c r="G88" s="243">
        <v>11</v>
      </c>
      <c r="H88" s="283" t="str">
        <f>IF(ISBLANK(F88),"",IFERROR(VLOOKUP(A88,'Np PL4 Stock'!$A:$U,20,FALSE),""))</f>
        <v>V1-MB1</v>
      </c>
      <c r="I88" s="262" t="s">
        <v>213</v>
      </c>
      <c r="J88" s="283">
        <f>IF(ISBLANK(F88),"",VLOOKUP(LEFT(A88,5),Unit!A:B,2,FALSE))</f>
        <v>8</v>
      </c>
      <c r="K88" s="289">
        <f t="shared" ref="K88:K93" si="4">9.4/6</f>
        <v>1.56666666666667</v>
      </c>
      <c r="L88" s="290">
        <v>0.9</v>
      </c>
      <c r="M88" s="291">
        <f t="shared" si="3"/>
        <v>195.833333333333</v>
      </c>
      <c r="N88" s="292">
        <f>IF(ISBLANK(D88),"",IFERROR(IF(VLOOKUP(A88,'Np PL4 Stock'!A:J,10,FALSE)="Np4",D88-VLOOKUP(A88,'Np PL4 Stock'!A:E,5,FALSE),D88-1-VLOOKUP(A88,'Np PL4 Stock'!A:E,5,FALSE)),""))</f>
        <v>7</v>
      </c>
      <c r="O88" s="293">
        <v>1</v>
      </c>
      <c r="P88" s="290">
        <v>5.539</v>
      </c>
      <c r="Q88" s="300">
        <v>0.0458</v>
      </c>
      <c r="R88" s="301" t="s">
        <v>32</v>
      </c>
      <c r="S88" s="301" t="s">
        <v>32</v>
      </c>
      <c r="T88" s="301" t="s">
        <v>32</v>
      </c>
      <c r="U88" s="301" t="s">
        <v>32</v>
      </c>
      <c r="V88" s="302">
        <v>0</v>
      </c>
      <c r="W88" s="303">
        <v>0</v>
      </c>
      <c r="X88" s="304">
        <v>45727</v>
      </c>
      <c r="Y88" s="313">
        <f>IF(ISBLANK(X88),"",IFERROR(IF(VLOOKUP(A88,'Np PL4 Stock'!A:J,10,FALSE)="Np4",X88-VLOOKUP(A88,'Np PL4 Stock'!A:E,5,FALSE),X88-1-VLOOKUP(A88,'Np PL4 Stock'!A:E,5,FALSE)),""))</f>
        <v>10</v>
      </c>
      <c r="Z88" s="314">
        <v>6.71</v>
      </c>
      <c r="AA88" s="315">
        <v>0.0521</v>
      </c>
      <c r="AB88" s="316">
        <v>45730</v>
      </c>
      <c r="AC88" s="317">
        <f>IF(ISBLANK(AB88),"",IFERROR(IF(VLOOKUP(A88,'Np PL4 Stock'!A:J,10,FALSE)="Np4",AB88-VLOOKUP(A88,'Np PL4 Stock'!A:E,5,FALSE),AB88-1-VLOOKUP(A88,'Np PL4 Stock'!A:E,5,FALSE)),""))</f>
        <v>13</v>
      </c>
      <c r="AD88" s="289">
        <v>7.62</v>
      </c>
      <c r="AE88" s="300">
        <v>0.0654</v>
      </c>
      <c r="AF88" s="324">
        <v>90.476</v>
      </c>
      <c r="AG88" s="331">
        <v>0</v>
      </c>
      <c r="AH88" s="332">
        <v>0</v>
      </c>
      <c r="AI88" s="333">
        <v>411</v>
      </c>
      <c r="AJ88" s="326"/>
      <c r="AK88" s="334"/>
    </row>
    <row r="89" spans="1:37">
      <c r="A89" s="280" t="str">
        <f t="shared" si="2"/>
        <v>A1-12-02</v>
      </c>
      <c r="B89" s="281" t="s">
        <v>43</v>
      </c>
      <c r="C89" s="282">
        <v>45717</v>
      </c>
      <c r="D89" s="282">
        <v>45724</v>
      </c>
      <c r="E89" s="243">
        <v>2</v>
      </c>
      <c r="F89" s="244" t="s">
        <v>144</v>
      </c>
      <c r="G89" s="243">
        <v>12</v>
      </c>
      <c r="H89" s="283" t="str">
        <f>IF(ISBLANK(F89),"",IFERROR(VLOOKUP(A89,'Np PL4 Stock'!$A:$U,20,FALSE),""))</f>
        <v>V1-MB1</v>
      </c>
      <c r="I89" s="262" t="s">
        <v>213</v>
      </c>
      <c r="J89" s="283">
        <f>IF(ISBLANK(F89),"",VLOOKUP(LEFT(A89,5),Unit!A:B,2,FALSE))</f>
        <v>8</v>
      </c>
      <c r="K89" s="289">
        <f t="shared" si="4"/>
        <v>1.56666666666667</v>
      </c>
      <c r="L89" s="290">
        <v>0.9</v>
      </c>
      <c r="M89" s="291">
        <f t="shared" si="3"/>
        <v>195.833333333333</v>
      </c>
      <c r="N89" s="292">
        <f>IF(ISBLANK(D89),"",IFERROR(IF(VLOOKUP(A89,'Np PL4 Stock'!A:J,10,FALSE)="Np4",D89-VLOOKUP(A89,'Np PL4 Stock'!A:E,5,FALSE),D89-1-VLOOKUP(A89,'Np PL4 Stock'!A:E,5,FALSE)),""))</f>
        <v>7</v>
      </c>
      <c r="O89" s="293">
        <v>1</v>
      </c>
      <c r="P89" s="290">
        <v>5.483</v>
      </c>
      <c r="Q89" s="300">
        <v>0.0478</v>
      </c>
      <c r="R89" s="301" t="s">
        <v>32</v>
      </c>
      <c r="S89" s="301" t="s">
        <v>32</v>
      </c>
      <c r="T89" s="301" t="s">
        <v>32</v>
      </c>
      <c r="U89" s="301" t="s">
        <v>32</v>
      </c>
      <c r="V89" s="302">
        <v>0</v>
      </c>
      <c r="W89" s="303">
        <v>0</v>
      </c>
      <c r="X89" s="304">
        <v>45727</v>
      </c>
      <c r="Y89" s="313">
        <f>IF(ISBLANK(X89),"",IFERROR(IF(VLOOKUP(A89,'Np PL4 Stock'!A:J,10,FALSE)="Np4",X89-VLOOKUP(A89,'Np PL4 Stock'!A:E,5,FALSE),X89-1-VLOOKUP(A89,'Np PL4 Stock'!A:E,5,FALSE)),""))</f>
        <v>10</v>
      </c>
      <c r="Z89" s="314">
        <v>6.692</v>
      </c>
      <c r="AA89" s="315">
        <v>0.0641</v>
      </c>
      <c r="AB89" s="316">
        <v>45730</v>
      </c>
      <c r="AC89" s="317">
        <f>IF(ISBLANK(AB89),"",IFERROR(IF(VLOOKUP(A89,'Np PL4 Stock'!A:J,10,FALSE)="Np4",AB89-VLOOKUP(A89,'Np PL4 Stock'!A:E,5,FALSE),AB89-1-VLOOKUP(A89,'Np PL4 Stock'!A:E,5,FALSE)),""))</f>
        <v>13</v>
      </c>
      <c r="AD89" s="289">
        <v>7.868</v>
      </c>
      <c r="AE89" s="300">
        <v>0.0701</v>
      </c>
      <c r="AF89" s="324">
        <v>93.59</v>
      </c>
      <c r="AG89" s="331">
        <v>0</v>
      </c>
      <c r="AH89" s="332">
        <v>0</v>
      </c>
      <c r="AI89" s="333">
        <v>358</v>
      </c>
      <c r="AJ89" s="326"/>
      <c r="AK89" s="334"/>
    </row>
    <row r="90" spans="1:37">
      <c r="A90" s="280" t="str">
        <f t="shared" si="2"/>
        <v>A1-13-02</v>
      </c>
      <c r="B90" s="281" t="s">
        <v>43</v>
      </c>
      <c r="C90" s="282">
        <v>45717</v>
      </c>
      <c r="D90" s="282">
        <v>45724</v>
      </c>
      <c r="E90" s="243">
        <v>2</v>
      </c>
      <c r="F90" s="244" t="s">
        <v>144</v>
      </c>
      <c r="G90" s="243">
        <v>13</v>
      </c>
      <c r="H90" s="283" t="str">
        <f>IF(ISBLANK(F90),"",IFERROR(VLOOKUP(A90,'Np PL4 Stock'!$A:$U,20,FALSE),""))</f>
        <v>V1-MB1</v>
      </c>
      <c r="I90" s="262" t="s">
        <v>213</v>
      </c>
      <c r="J90" s="283">
        <f>IF(ISBLANK(F90),"",VLOOKUP(LEFT(A90,5),Unit!A:B,2,FALSE))</f>
        <v>8</v>
      </c>
      <c r="K90" s="289">
        <f t="shared" si="4"/>
        <v>1.56666666666667</v>
      </c>
      <c r="L90" s="290">
        <v>0.9</v>
      </c>
      <c r="M90" s="291">
        <f t="shared" si="3"/>
        <v>195.833333333333</v>
      </c>
      <c r="N90" s="292">
        <f>IF(ISBLANK(D90),"",IFERROR(IF(VLOOKUP(A90,'Np PL4 Stock'!A:J,10,FALSE)="Np4",D90-VLOOKUP(A90,'Np PL4 Stock'!A:E,5,FALSE),D90-1-VLOOKUP(A90,'Np PL4 Stock'!A:E,5,FALSE)),""))</f>
        <v>7</v>
      </c>
      <c r="O90" s="293">
        <v>1</v>
      </c>
      <c r="P90" s="290">
        <v>5.588</v>
      </c>
      <c r="Q90" s="300">
        <v>0.0563</v>
      </c>
      <c r="R90" s="301" t="s">
        <v>32</v>
      </c>
      <c r="S90" s="301" t="s">
        <v>32</v>
      </c>
      <c r="T90" s="301" t="s">
        <v>32</v>
      </c>
      <c r="U90" s="301" t="s">
        <v>32</v>
      </c>
      <c r="V90" s="302">
        <v>0</v>
      </c>
      <c r="W90" s="303">
        <v>0</v>
      </c>
      <c r="X90" s="304">
        <v>45727</v>
      </c>
      <c r="Y90" s="313">
        <f>IF(ISBLANK(X90),"",IFERROR(IF(VLOOKUP(A90,'Np PL4 Stock'!A:J,10,FALSE)="Np4",X90-VLOOKUP(A90,'Np PL4 Stock'!A:E,5,FALSE),X90-1-VLOOKUP(A90,'Np PL4 Stock'!A:E,5,FALSE)),""))</f>
        <v>10</v>
      </c>
      <c r="Z90" s="314">
        <v>6.775</v>
      </c>
      <c r="AA90" s="315">
        <v>0.0511</v>
      </c>
      <c r="AB90" s="316">
        <v>45730</v>
      </c>
      <c r="AC90" s="317">
        <f>IF(ISBLANK(AB90),"",IFERROR(IF(VLOOKUP(A90,'Np PL4 Stock'!A:J,10,FALSE)="Np4",AB90-VLOOKUP(A90,'Np PL4 Stock'!A:E,5,FALSE),AB90-1-VLOOKUP(A90,'Np PL4 Stock'!A:E,5,FALSE)),""))</f>
        <v>13</v>
      </c>
      <c r="AD90" s="289">
        <v>7.887</v>
      </c>
      <c r="AE90" s="300">
        <v>0.0607</v>
      </c>
      <c r="AF90" s="324">
        <v>96.774</v>
      </c>
      <c r="AG90" s="331">
        <v>0</v>
      </c>
      <c r="AH90" s="332">
        <v>0</v>
      </c>
      <c r="AI90" s="333">
        <v>355</v>
      </c>
      <c r="AJ90" s="326"/>
      <c r="AK90" s="334"/>
    </row>
    <row r="91" spans="1:37">
      <c r="A91" s="280" t="str">
        <f t="shared" si="2"/>
        <v>A1-14-02</v>
      </c>
      <c r="B91" s="281" t="s">
        <v>43</v>
      </c>
      <c r="C91" s="282">
        <v>45717</v>
      </c>
      <c r="D91" s="282">
        <v>45724</v>
      </c>
      <c r="E91" s="243">
        <v>2</v>
      </c>
      <c r="F91" s="244" t="s">
        <v>144</v>
      </c>
      <c r="G91" s="243">
        <v>14</v>
      </c>
      <c r="H91" s="283" t="str">
        <f>IF(ISBLANK(F91),"",IFERROR(VLOOKUP(A91,'Np PL4 Stock'!$A:$U,20,FALSE),""))</f>
        <v>V1-MB1</v>
      </c>
      <c r="I91" s="262" t="s">
        <v>213</v>
      </c>
      <c r="J91" s="283">
        <f>IF(ISBLANK(F91),"",VLOOKUP(LEFT(A91,5),Unit!A:B,2,FALSE))</f>
        <v>8</v>
      </c>
      <c r="K91" s="289">
        <f t="shared" si="4"/>
        <v>1.56666666666667</v>
      </c>
      <c r="L91" s="290">
        <v>0.9</v>
      </c>
      <c r="M91" s="291">
        <f t="shared" si="3"/>
        <v>195.833333333333</v>
      </c>
      <c r="N91" s="292">
        <f>IF(ISBLANK(D91),"",IFERROR(IF(VLOOKUP(A91,'Np PL4 Stock'!A:J,10,FALSE)="Np4",D91-VLOOKUP(A91,'Np PL4 Stock'!A:E,5,FALSE),D91-1-VLOOKUP(A91,'Np PL4 Stock'!A:E,5,FALSE)),""))</f>
        <v>7</v>
      </c>
      <c r="O91" s="293">
        <v>1</v>
      </c>
      <c r="P91" s="290">
        <v>5.486</v>
      </c>
      <c r="Q91" s="300">
        <v>0.0503</v>
      </c>
      <c r="R91" s="301" t="s">
        <v>32</v>
      </c>
      <c r="S91" s="301" t="s">
        <v>32</v>
      </c>
      <c r="T91" s="301" t="s">
        <v>32</v>
      </c>
      <c r="U91" s="301" t="s">
        <v>32</v>
      </c>
      <c r="V91" s="302">
        <v>0</v>
      </c>
      <c r="W91" s="303">
        <v>0</v>
      </c>
      <c r="X91" s="304">
        <v>45727</v>
      </c>
      <c r="Y91" s="313">
        <f>IF(ISBLANK(X91),"",IFERROR(IF(VLOOKUP(A91,'Np PL4 Stock'!A:J,10,FALSE)="Np4",X91-VLOOKUP(A91,'Np PL4 Stock'!A:E,5,FALSE),X91-1-VLOOKUP(A91,'Np PL4 Stock'!A:E,5,FALSE)),""))</f>
        <v>10</v>
      </c>
      <c r="Z91" s="314">
        <v>6.719</v>
      </c>
      <c r="AA91" s="315">
        <v>0.0552</v>
      </c>
      <c r="AB91" s="316">
        <v>45730</v>
      </c>
      <c r="AC91" s="317">
        <f>IF(ISBLANK(AB91),"",IFERROR(IF(VLOOKUP(A91,'Np PL4 Stock'!A:J,10,FALSE)="Np4",AB91-VLOOKUP(A91,'Np PL4 Stock'!A:E,5,FALSE),AB91-1-VLOOKUP(A91,'Np PL4 Stock'!A:E,5,FALSE)),""))</f>
        <v>13</v>
      </c>
      <c r="AD91" s="289">
        <v>7.926</v>
      </c>
      <c r="AE91" s="300">
        <v>0.0621</v>
      </c>
      <c r="AF91" s="324">
        <v>94</v>
      </c>
      <c r="AG91" s="331">
        <v>0</v>
      </c>
      <c r="AH91" s="332">
        <v>0</v>
      </c>
      <c r="AI91" s="333">
        <v>338</v>
      </c>
      <c r="AJ91" s="326"/>
      <c r="AK91" s="334"/>
    </row>
    <row r="92" spans="1:37">
      <c r="A92" s="280" t="str">
        <f t="shared" si="2"/>
        <v>A1-15-02</v>
      </c>
      <c r="B92" s="281" t="s">
        <v>43</v>
      </c>
      <c r="C92" s="282">
        <v>45717</v>
      </c>
      <c r="D92" s="282">
        <v>45724</v>
      </c>
      <c r="E92" s="243">
        <v>2</v>
      </c>
      <c r="F92" s="244" t="s">
        <v>144</v>
      </c>
      <c r="G92" s="243">
        <v>15</v>
      </c>
      <c r="H92" s="283" t="str">
        <f>IF(ISBLANK(F92),"",IFERROR(VLOOKUP(A92,'Np PL4 Stock'!$A:$U,20,FALSE),""))</f>
        <v>V1-MB1</v>
      </c>
      <c r="I92" s="262" t="s">
        <v>213</v>
      </c>
      <c r="J92" s="283">
        <f>IF(ISBLANK(F92),"",VLOOKUP(LEFT(A92,5),Unit!A:B,2,FALSE))</f>
        <v>8</v>
      </c>
      <c r="K92" s="289">
        <f t="shared" si="4"/>
        <v>1.56666666666667</v>
      </c>
      <c r="L92" s="290">
        <v>0.9</v>
      </c>
      <c r="M92" s="291">
        <f t="shared" si="3"/>
        <v>195.833333333333</v>
      </c>
      <c r="N92" s="292">
        <f>IF(ISBLANK(D92),"",IFERROR(IF(VLOOKUP(A92,'Np PL4 Stock'!A:J,10,FALSE)="Np4",D92-VLOOKUP(A92,'Np PL4 Stock'!A:E,5,FALSE),D92-1-VLOOKUP(A92,'Np PL4 Stock'!A:E,5,FALSE)),""))</f>
        <v>7</v>
      </c>
      <c r="O92" s="293">
        <v>1</v>
      </c>
      <c r="P92" s="290">
        <v>5.495</v>
      </c>
      <c r="Q92" s="300">
        <v>0.0459</v>
      </c>
      <c r="R92" s="301" t="s">
        <v>32</v>
      </c>
      <c r="S92" s="301" t="s">
        <v>32</v>
      </c>
      <c r="T92" s="301" t="s">
        <v>32</v>
      </c>
      <c r="U92" s="301" t="s">
        <v>32</v>
      </c>
      <c r="V92" s="302">
        <v>0</v>
      </c>
      <c r="W92" s="303">
        <v>0</v>
      </c>
      <c r="X92" s="304">
        <v>45727</v>
      </c>
      <c r="Y92" s="313">
        <f>IF(ISBLANK(X92),"",IFERROR(IF(VLOOKUP(A92,'Np PL4 Stock'!A:J,10,FALSE)="Np4",X92-VLOOKUP(A92,'Np PL4 Stock'!A:E,5,FALSE),X92-1-VLOOKUP(A92,'Np PL4 Stock'!A:E,5,FALSE)),""))</f>
        <v>10</v>
      </c>
      <c r="Z92" s="314">
        <v>6.75</v>
      </c>
      <c r="AA92" s="315">
        <v>0.05573</v>
      </c>
      <c r="AB92" s="316">
        <v>45730</v>
      </c>
      <c r="AC92" s="317">
        <f>IF(ISBLANK(AB92),"",IFERROR(IF(VLOOKUP(A92,'Np PL4 Stock'!A:J,10,FALSE)="Np4",AB92-VLOOKUP(A92,'Np PL4 Stock'!A:E,5,FALSE),AB92-1-VLOOKUP(A92,'Np PL4 Stock'!A:E,5,FALSE)),""))</f>
        <v>13</v>
      </c>
      <c r="AD92" s="289">
        <v>8.027</v>
      </c>
      <c r="AE92" s="300">
        <v>0.071</v>
      </c>
      <c r="AF92" s="324">
        <v>96</v>
      </c>
      <c r="AG92" s="331">
        <v>0</v>
      </c>
      <c r="AH92" s="332">
        <v>0</v>
      </c>
      <c r="AI92" s="333">
        <v>382</v>
      </c>
      <c r="AJ92" s="326"/>
      <c r="AK92" s="334"/>
    </row>
    <row r="93" spans="1:37">
      <c r="A93" s="280" t="str">
        <f t="shared" si="2"/>
        <v>A1-16-02</v>
      </c>
      <c r="B93" s="281" t="s">
        <v>43</v>
      </c>
      <c r="C93" s="282">
        <v>45717</v>
      </c>
      <c r="D93" s="282">
        <v>45724</v>
      </c>
      <c r="E93" s="243">
        <v>2</v>
      </c>
      <c r="F93" s="244" t="s">
        <v>144</v>
      </c>
      <c r="G93" s="243">
        <v>16</v>
      </c>
      <c r="H93" s="283" t="str">
        <f>IF(ISBLANK(F93),"",IFERROR(VLOOKUP(A93,'Np PL4 Stock'!$A:$U,20,FALSE),""))</f>
        <v>V1-MB1</v>
      </c>
      <c r="I93" s="262" t="s">
        <v>213</v>
      </c>
      <c r="J93" s="283">
        <f>IF(ISBLANK(F93),"",VLOOKUP(LEFT(A93,5),Unit!A:B,2,FALSE))</f>
        <v>8</v>
      </c>
      <c r="K93" s="289">
        <f t="shared" si="4"/>
        <v>1.56666666666667</v>
      </c>
      <c r="L93" s="290">
        <v>0.9</v>
      </c>
      <c r="M93" s="291">
        <f t="shared" si="3"/>
        <v>195.833333333333</v>
      </c>
      <c r="N93" s="292">
        <f>IF(ISBLANK(D93),"",IFERROR(IF(VLOOKUP(A93,'Np PL4 Stock'!A:J,10,FALSE)="Np4",D93-VLOOKUP(A93,'Np PL4 Stock'!A:E,5,FALSE),D93-1-VLOOKUP(A93,'Np PL4 Stock'!A:E,5,FALSE)),""))</f>
        <v>7</v>
      </c>
      <c r="O93" s="293">
        <v>1</v>
      </c>
      <c r="P93" s="290">
        <v>5.552</v>
      </c>
      <c r="Q93" s="300">
        <v>0.0519</v>
      </c>
      <c r="R93" s="301" t="s">
        <v>32</v>
      </c>
      <c r="S93" s="301" t="s">
        <v>32</v>
      </c>
      <c r="T93" s="301" t="s">
        <v>32</v>
      </c>
      <c r="U93" s="301" t="s">
        <v>32</v>
      </c>
      <c r="V93" s="302">
        <v>0</v>
      </c>
      <c r="W93" s="303">
        <v>0</v>
      </c>
      <c r="X93" s="304">
        <v>45727</v>
      </c>
      <c r="Y93" s="313">
        <f>IF(ISBLANK(X93),"",IFERROR(IF(VLOOKUP(A93,'Np PL4 Stock'!A:J,10,FALSE)="Np4",X93-VLOOKUP(A93,'Np PL4 Stock'!A:E,5,FALSE),X93-1-VLOOKUP(A93,'Np PL4 Stock'!A:E,5,FALSE)),""))</f>
        <v>10</v>
      </c>
      <c r="Z93" s="314">
        <v>6.842</v>
      </c>
      <c r="AA93" s="315">
        <v>0.0521</v>
      </c>
      <c r="AB93" s="316">
        <v>45730</v>
      </c>
      <c r="AC93" s="317">
        <f>IF(ISBLANK(AB93),"",IFERROR(IF(VLOOKUP(A93,'Np PL4 Stock'!A:J,10,FALSE)="Np4",AB93-VLOOKUP(A93,'Np PL4 Stock'!A:E,5,FALSE),AB93-1-VLOOKUP(A93,'Np PL4 Stock'!A:E,5,FALSE)),""))</f>
        <v>13</v>
      </c>
      <c r="AD93" s="289">
        <v>7.862</v>
      </c>
      <c r="AE93" s="300">
        <v>0.0632</v>
      </c>
      <c r="AF93" s="324">
        <v>98.649</v>
      </c>
      <c r="AG93" s="331">
        <v>0</v>
      </c>
      <c r="AH93" s="332">
        <v>0</v>
      </c>
      <c r="AI93" s="333">
        <v>361</v>
      </c>
      <c r="AJ93" s="326"/>
      <c r="AK93" s="334"/>
    </row>
    <row r="94" spans="1:37">
      <c r="A94" s="280" t="str">
        <f t="shared" si="2"/>
        <v>A1-17-02</v>
      </c>
      <c r="B94" s="281" t="s">
        <v>43</v>
      </c>
      <c r="C94" s="282">
        <v>45718</v>
      </c>
      <c r="D94" s="282">
        <v>45725</v>
      </c>
      <c r="E94" s="243">
        <v>2</v>
      </c>
      <c r="F94" s="244" t="s">
        <v>144</v>
      </c>
      <c r="G94" s="243">
        <v>17</v>
      </c>
      <c r="H94" s="283" t="str">
        <f>IF(ISBLANK(F94),"",IFERROR(VLOOKUP(A94,'Np PL4 Stock'!$A:$U,20,FALSE),""))</f>
        <v>V1-MD1</v>
      </c>
      <c r="I94" s="262" t="s">
        <v>199</v>
      </c>
      <c r="J94" s="283">
        <f>IF(ISBLANK(F94),"",VLOOKUP(LEFT(A94,5),Unit!A:B,2,FALSE))</f>
        <v>8</v>
      </c>
      <c r="K94" s="289">
        <f t="shared" ref="K94:K97" si="5">6.5/4</f>
        <v>1.625</v>
      </c>
      <c r="L94" s="290">
        <v>0.9</v>
      </c>
      <c r="M94" s="291">
        <f t="shared" si="3"/>
        <v>203.125</v>
      </c>
      <c r="N94" s="292">
        <f>IF(ISBLANK(D94),"",IFERROR(IF(VLOOKUP(A94,'Np PL4 Stock'!A:J,10,FALSE)="Np4",D94-VLOOKUP(A94,'Np PL4 Stock'!A:E,5,FALSE),D94-1-VLOOKUP(A94,'Np PL4 Stock'!A:E,5,FALSE)),""))</f>
        <v>7</v>
      </c>
      <c r="O94" s="293">
        <v>1</v>
      </c>
      <c r="P94" s="290">
        <v>5.71</v>
      </c>
      <c r="Q94" s="300">
        <v>0.0614</v>
      </c>
      <c r="R94" s="301" t="s">
        <v>32</v>
      </c>
      <c r="S94" s="301" t="s">
        <v>32</v>
      </c>
      <c r="T94" s="301" t="s">
        <v>32</v>
      </c>
      <c r="U94" s="301" t="s">
        <v>32</v>
      </c>
      <c r="V94" s="302">
        <v>0</v>
      </c>
      <c r="W94" s="303">
        <v>0</v>
      </c>
      <c r="X94" s="304">
        <v>45728</v>
      </c>
      <c r="Y94" s="313">
        <f>IF(ISBLANK(X94),"",IFERROR(IF(VLOOKUP(A94,'Np PL4 Stock'!A:J,10,FALSE)="Np4",X94-VLOOKUP(A94,'Np PL4 Stock'!A:E,5,FALSE),X94-1-VLOOKUP(A94,'Np PL4 Stock'!A:E,5,FALSE)),""))</f>
        <v>10</v>
      </c>
      <c r="Z94" s="325">
        <v>6.83</v>
      </c>
      <c r="AA94" s="315">
        <v>0.0689</v>
      </c>
      <c r="AB94" s="316">
        <v>45731</v>
      </c>
      <c r="AC94" s="317">
        <f>IF(ISBLANK(AB94),"",IFERROR(IF(VLOOKUP(A94,'Np PL4 Stock'!A:J,10,FALSE)="Np4",AB94-VLOOKUP(A94,'Np PL4 Stock'!A:E,5,FALSE),AB94-1-VLOOKUP(A94,'Np PL4 Stock'!A:E,5,FALSE)),""))</f>
        <v>13</v>
      </c>
      <c r="AD94" s="289">
        <v>7.967</v>
      </c>
      <c r="AE94" s="300">
        <v>0.0657</v>
      </c>
      <c r="AF94" s="324">
        <v>98</v>
      </c>
      <c r="AG94" s="331">
        <v>0</v>
      </c>
      <c r="AH94" s="332">
        <v>0</v>
      </c>
      <c r="AI94" s="333">
        <v>342</v>
      </c>
      <c r="AJ94" s="326"/>
      <c r="AK94" s="334"/>
    </row>
    <row r="95" spans="1:37">
      <c r="A95" s="280" t="str">
        <f t="shared" si="2"/>
        <v>A1-18-02</v>
      </c>
      <c r="B95" s="281" t="s">
        <v>43</v>
      </c>
      <c r="C95" s="282">
        <v>45718</v>
      </c>
      <c r="D95" s="282">
        <v>45725</v>
      </c>
      <c r="E95" s="243">
        <v>2</v>
      </c>
      <c r="F95" s="244" t="s">
        <v>144</v>
      </c>
      <c r="G95" s="243">
        <v>18</v>
      </c>
      <c r="H95" s="283" t="str">
        <f>IF(ISBLANK(F95),"",IFERROR(VLOOKUP(A95,'Np PL4 Stock'!$A:$U,20,FALSE),""))</f>
        <v>V1-MD1</v>
      </c>
      <c r="I95" s="262" t="s">
        <v>199</v>
      </c>
      <c r="J95" s="283">
        <f>IF(ISBLANK(F95),"",VLOOKUP(LEFT(A95,5),Unit!A:B,2,FALSE))</f>
        <v>8</v>
      </c>
      <c r="K95" s="289">
        <f t="shared" si="5"/>
        <v>1.625</v>
      </c>
      <c r="L95" s="290">
        <v>0.9</v>
      </c>
      <c r="M95" s="291">
        <f t="shared" si="3"/>
        <v>203.125</v>
      </c>
      <c r="N95" s="292">
        <f>IF(ISBLANK(D95),"",IFERROR(IF(VLOOKUP(A95,'Np PL4 Stock'!A:J,10,FALSE)="Np4",D95-VLOOKUP(A95,'Np PL4 Stock'!A:E,5,FALSE),D95-1-VLOOKUP(A95,'Np PL4 Stock'!A:E,5,FALSE)),""))</f>
        <v>7</v>
      </c>
      <c r="O95" s="293">
        <v>1</v>
      </c>
      <c r="P95" s="290">
        <v>5.66</v>
      </c>
      <c r="Q95" s="300">
        <v>0.062</v>
      </c>
      <c r="R95" s="301" t="s">
        <v>32</v>
      </c>
      <c r="S95" s="301" t="s">
        <v>32</v>
      </c>
      <c r="T95" s="301" t="s">
        <v>32</v>
      </c>
      <c r="U95" s="301" t="s">
        <v>32</v>
      </c>
      <c r="V95" s="302">
        <v>0</v>
      </c>
      <c r="W95" s="303">
        <v>0</v>
      </c>
      <c r="X95" s="304">
        <v>45728</v>
      </c>
      <c r="Y95" s="313">
        <f>IF(ISBLANK(X95),"",IFERROR(IF(VLOOKUP(A95,'Np PL4 Stock'!A:J,10,FALSE)="Np4",X95-VLOOKUP(A95,'Np PL4 Stock'!A:E,5,FALSE),X95-1-VLOOKUP(A95,'Np PL4 Stock'!A:E,5,FALSE)),""))</f>
        <v>10</v>
      </c>
      <c r="Z95" s="325">
        <v>6.88</v>
      </c>
      <c r="AA95" s="315">
        <v>0.0483</v>
      </c>
      <c r="AB95" s="316">
        <v>45731</v>
      </c>
      <c r="AC95" s="317">
        <f>IF(ISBLANK(AB95),"",IFERROR(IF(VLOOKUP(A95,'Np PL4 Stock'!A:J,10,FALSE)="Np4",AB95-VLOOKUP(A95,'Np PL4 Stock'!A:E,5,FALSE),AB95-1-VLOOKUP(A95,'Np PL4 Stock'!A:E,5,FALSE)),""))</f>
        <v>13</v>
      </c>
      <c r="AD95" s="289">
        <v>7.927</v>
      </c>
      <c r="AE95" s="300">
        <v>0.0432</v>
      </c>
      <c r="AF95" s="324">
        <v>98.837</v>
      </c>
      <c r="AG95" s="331">
        <v>0</v>
      </c>
      <c r="AH95" s="332">
        <v>0</v>
      </c>
      <c r="AI95" s="333">
        <v>345</v>
      </c>
      <c r="AJ95" s="326"/>
      <c r="AK95" s="334"/>
    </row>
    <row r="96" spans="1:37">
      <c r="A96" s="280" t="str">
        <f t="shared" si="2"/>
        <v>A1-19-02</v>
      </c>
      <c r="B96" s="281" t="s">
        <v>43</v>
      </c>
      <c r="C96" s="282">
        <v>45718</v>
      </c>
      <c r="D96" s="282">
        <v>45725</v>
      </c>
      <c r="E96" s="243">
        <v>2</v>
      </c>
      <c r="F96" s="244" t="s">
        <v>144</v>
      </c>
      <c r="G96" s="243">
        <v>19</v>
      </c>
      <c r="H96" s="283" t="str">
        <f>IF(ISBLANK(F96),"",IFERROR(VLOOKUP(A96,'Np PL4 Stock'!$A:$U,20,FALSE),""))</f>
        <v>V1-MD1</v>
      </c>
      <c r="I96" s="262" t="s">
        <v>199</v>
      </c>
      <c r="J96" s="283">
        <f>IF(ISBLANK(F96),"",VLOOKUP(LEFT(A96,5),Unit!A:B,2,FALSE))</f>
        <v>8</v>
      </c>
      <c r="K96" s="289">
        <f t="shared" si="5"/>
        <v>1.625</v>
      </c>
      <c r="L96" s="290">
        <v>0.9</v>
      </c>
      <c r="M96" s="291">
        <f t="shared" si="3"/>
        <v>203.125</v>
      </c>
      <c r="N96" s="292">
        <f>IF(ISBLANK(D96),"",IFERROR(IF(VLOOKUP(A96,'Np PL4 Stock'!A:J,10,FALSE)="Np4",D96-VLOOKUP(A96,'Np PL4 Stock'!A:E,5,FALSE),D96-1-VLOOKUP(A96,'Np PL4 Stock'!A:E,5,FALSE)),""))</f>
        <v>7</v>
      </c>
      <c r="O96" s="293">
        <v>1</v>
      </c>
      <c r="P96" s="290">
        <v>5.59</v>
      </c>
      <c r="Q96" s="300">
        <v>0.0531</v>
      </c>
      <c r="R96" s="301" t="s">
        <v>32</v>
      </c>
      <c r="S96" s="301" t="s">
        <v>32</v>
      </c>
      <c r="T96" s="301" t="s">
        <v>32</v>
      </c>
      <c r="U96" s="301" t="s">
        <v>32</v>
      </c>
      <c r="V96" s="302">
        <v>0</v>
      </c>
      <c r="W96" s="303">
        <v>0</v>
      </c>
      <c r="X96" s="304">
        <v>45728</v>
      </c>
      <c r="Y96" s="313">
        <f>IF(ISBLANK(X96),"",IFERROR(IF(VLOOKUP(A96,'Np PL4 Stock'!A:J,10,FALSE)="Np4",X96-VLOOKUP(A96,'Np PL4 Stock'!A:E,5,FALSE),X96-1-VLOOKUP(A96,'Np PL4 Stock'!A:E,5,FALSE)),""))</f>
        <v>10</v>
      </c>
      <c r="Z96" s="325">
        <v>6.84</v>
      </c>
      <c r="AA96" s="315">
        <v>0.058</v>
      </c>
      <c r="AB96" s="316">
        <v>45731</v>
      </c>
      <c r="AC96" s="317">
        <f>IF(ISBLANK(AB96),"",IFERROR(IF(VLOOKUP(A96,'Np PL4 Stock'!A:J,10,FALSE)="Np4",AB96-VLOOKUP(A96,'Np PL4 Stock'!A:E,5,FALSE),AB96-1-VLOOKUP(A96,'Np PL4 Stock'!A:E,5,FALSE)),""))</f>
        <v>13</v>
      </c>
      <c r="AD96" s="289">
        <v>7.874</v>
      </c>
      <c r="AE96" s="300">
        <v>0.0714</v>
      </c>
      <c r="AF96" s="324">
        <v>97.368</v>
      </c>
      <c r="AG96" s="331">
        <v>0</v>
      </c>
      <c r="AH96" s="332">
        <v>0</v>
      </c>
      <c r="AI96" s="333">
        <v>357</v>
      </c>
      <c r="AJ96" s="326"/>
      <c r="AK96" s="334"/>
    </row>
    <row r="97" spans="1:37">
      <c r="A97" s="280" t="str">
        <f t="shared" si="2"/>
        <v>A1-20-02</v>
      </c>
      <c r="B97" s="281" t="s">
        <v>43</v>
      </c>
      <c r="C97" s="282">
        <v>45718</v>
      </c>
      <c r="D97" s="282">
        <v>45725</v>
      </c>
      <c r="E97" s="243">
        <v>2</v>
      </c>
      <c r="F97" s="244" t="s">
        <v>144</v>
      </c>
      <c r="G97" s="243">
        <v>20</v>
      </c>
      <c r="H97" s="283" t="str">
        <f>IF(ISBLANK(F97),"",IFERROR(VLOOKUP(A97,'Np PL4 Stock'!$A:$U,20,FALSE),""))</f>
        <v>V1-MD1</v>
      </c>
      <c r="I97" s="262" t="s">
        <v>199</v>
      </c>
      <c r="J97" s="283">
        <f>IF(ISBLANK(F97),"",VLOOKUP(LEFT(A97,5),Unit!A:B,2,FALSE))</f>
        <v>8</v>
      </c>
      <c r="K97" s="289">
        <f t="shared" si="5"/>
        <v>1.625</v>
      </c>
      <c r="L97" s="290">
        <v>0.9</v>
      </c>
      <c r="M97" s="291">
        <f t="shared" si="3"/>
        <v>203.125</v>
      </c>
      <c r="N97" s="292">
        <f>IF(ISBLANK(D97),"",IFERROR(IF(VLOOKUP(A97,'Np PL4 Stock'!A:J,10,FALSE)="Np4",D97-VLOOKUP(A97,'Np PL4 Stock'!A:E,5,FALSE),D97-1-VLOOKUP(A97,'Np PL4 Stock'!A:E,5,FALSE)),""))</f>
        <v>7</v>
      </c>
      <c r="O97" s="293">
        <v>1</v>
      </c>
      <c r="P97" s="290">
        <v>5.62</v>
      </c>
      <c r="Q97" s="300">
        <v>0.0514</v>
      </c>
      <c r="R97" s="301" t="s">
        <v>32</v>
      </c>
      <c r="S97" s="301" t="s">
        <v>32</v>
      </c>
      <c r="T97" s="301" t="s">
        <v>32</v>
      </c>
      <c r="U97" s="301" t="s">
        <v>32</v>
      </c>
      <c r="V97" s="302">
        <v>0</v>
      </c>
      <c r="W97" s="303">
        <v>0</v>
      </c>
      <c r="X97" s="304">
        <v>45728</v>
      </c>
      <c r="Y97" s="313">
        <f>IF(ISBLANK(X97),"",IFERROR(IF(VLOOKUP(A97,'Np PL4 Stock'!A:J,10,FALSE)="Np4",X97-VLOOKUP(A97,'Np PL4 Stock'!A:E,5,FALSE),X97-1-VLOOKUP(A97,'Np PL4 Stock'!A:E,5,FALSE)),""))</f>
        <v>10</v>
      </c>
      <c r="Z97" s="325">
        <v>6.91</v>
      </c>
      <c r="AA97" s="315">
        <v>0.0665</v>
      </c>
      <c r="AB97" s="316">
        <v>45731</v>
      </c>
      <c r="AC97" s="317">
        <f>IF(ISBLANK(AB97),"",IFERROR(IF(VLOOKUP(A97,'Np PL4 Stock'!A:J,10,FALSE)="Np4",AB97-VLOOKUP(A97,'Np PL4 Stock'!A:E,5,FALSE),AB97-1-VLOOKUP(A97,'Np PL4 Stock'!A:E,5,FALSE)),""))</f>
        <v>13</v>
      </c>
      <c r="AD97" s="289">
        <v>8.041</v>
      </c>
      <c r="AE97" s="300">
        <v>0.0737</v>
      </c>
      <c r="AF97" s="324">
        <v>95.946</v>
      </c>
      <c r="AG97" s="331">
        <v>0</v>
      </c>
      <c r="AH97" s="332">
        <v>0</v>
      </c>
      <c r="AI97" s="333">
        <v>384</v>
      </c>
      <c r="AJ97" s="326"/>
      <c r="AK97" s="334"/>
    </row>
    <row r="98" spans="1:37">
      <c r="A98" s="280" t="str">
        <f t="shared" si="2"/>
        <v>B1-01-02</v>
      </c>
      <c r="B98" s="281" t="s">
        <v>43</v>
      </c>
      <c r="C98" s="282">
        <v>45721</v>
      </c>
      <c r="D98" s="282">
        <v>45728</v>
      </c>
      <c r="E98" s="243">
        <v>2</v>
      </c>
      <c r="F98" s="244" t="s">
        <v>165</v>
      </c>
      <c r="G98" s="243">
        <v>1</v>
      </c>
      <c r="H98" s="283" t="str">
        <f>IF(ISBLANK(F98),"",IFERROR(VLOOKUP(A98,'Np PL4 Stock'!$A:$U,20,FALSE),""))</f>
        <v>V1-MB1</v>
      </c>
      <c r="I98" s="262" t="s">
        <v>213</v>
      </c>
      <c r="J98" s="283">
        <f>IF(ISBLANK(F98),"",VLOOKUP(LEFT(A98,5),Unit!A:B,2,FALSE))</f>
        <v>12</v>
      </c>
      <c r="K98" s="289">
        <v>2.4</v>
      </c>
      <c r="L98" s="290">
        <v>1.4</v>
      </c>
      <c r="M98" s="291">
        <f t="shared" si="3"/>
        <v>200</v>
      </c>
      <c r="N98" s="292">
        <f>IF(ISBLANK(D98),"",IFERROR(IF(VLOOKUP(A98,'Np PL4 Stock'!A:J,10,FALSE)="Np4",D98-VLOOKUP(A98,'Np PL4 Stock'!A:E,5,FALSE),D98-1-VLOOKUP(A98,'Np PL4 Stock'!A:E,5,FALSE)),""))</f>
        <v>7</v>
      </c>
      <c r="O98" s="293">
        <v>1</v>
      </c>
      <c r="P98" s="244">
        <v>5.51</v>
      </c>
      <c r="Q98" s="300">
        <v>0.0573</v>
      </c>
      <c r="R98" s="301" t="s">
        <v>32</v>
      </c>
      <c r="S98" s="301" t="s">
        <v>32</v>
      </c>
      <c r="T98" s="301" t="s">
        <v>32</v>
      </c>
      <c r="U98" s="301" t="s">
        <v>32</v>
      </c>
      <c r="V98" s="302">
        <v>0</v>
      </c>
      <c r="W98" s="303">
        <v>0</v>
      </c>
      <c r="X98" s="304">
        <v>45731</v>
      </c>
      <c r="Y98" s="313">
        <f>IF(ISBLANK(X98),"",IFERROR(IF(VLOOKUP(A98,'Np PL4 Stock'!A:J,10,FALSE)="Np4",X98-VLOOKUP(A98,'Np PL4 Stock'!A:E,5,FALSE),X98-1-VLOOKUP(A98,'Np PL4 Stock'!A:E,5,FALSE)),""))</f>
        <v>10</v>
      </c>
      <c r="Z98" s="314">
        <v>6.722</v>
      </c>
      <c r="AA98" s="315">
        <v>0.0642</v>
      </c>
      <c r="AB98" s="316"/>
      <c r="AC98" s="317" t="str">
        <f>IF(ISBLANK(AB98),"",IFERROR(IF(VLOOKUP(A98,'Np PL4 Stock'!A:J,10,FALSE)="Np4",AB98-VLOOKUP(A98,'Np PL4 Stock'!A:E,5,FALSE),AB98-1-VLOOKUP(A98,'Np PL4 Stock'!A:E,5,FALSE)),""))</f>
        <v/>
      </c>
      <c r="AD98" s="290"/>
      <c r="AE98" s="300"/>
      <c r="AF98" s="323"/>
      <c r="AG98" s="335"/>
      <c r="AH98" s="336"/>
      <c r="AI98" s="333"/>
      <c r="AJ98" s="326"/>
      <c r="AK98" s="334"/>
    </row>
    <row r="99" spans="1:37">
      <c r="A99" s="280" t="str">
        <f t="shared" si="2"/>
        <v>B1-02-02</v>
      </c>
      <c r="B99" s="281" t="s">
        <v>43</v>
      </c>
      <c r="C99" s="282">
        <v>45721</v>
      </c>
      <c r="D99" s="282">
        <v>45728</v>
      </c>
      <c r="E99" s="243">
        <v>2</v>
      </c>
      <c r="F99" s="244" t="s">
        <v>165</v>
      </c>
      <c r="G99" s="243">
        <v>2</v>
      </c>
      <c r="H99" s="283" t="str">
        <f>IF(ISBLANK(F99),"",IFERROR(VLOOKUP(A99,'Np PL4 Stock'!$A:$U,20,FALSE),""))</f>
        <v>V1-MB1</v>
      </c>
      <c r="I99" s="262" t="s">
        <v>213</v>
      </c>
      <c r="J99" s="283">
        <f>IF(ISBLANK(F99),"",VLOOKUP(LEFT(A99,5),Unit!A:B,2,FALSE))</f>
        <v>12</v>
      </c>
      <c r="K99" s="289">
        <v>2.4</v>
      </c>
      <c r="L99" s="290">
        <v>1.4</v>
      </c>
      <c r="M99" s="291">
        <f t="shared" si="3"/>
        <v>200</v>
      </c>
      <c r="N99" s="292">
        <f>IF(ISBLANK(D99),"",IFERROR(IF(VLOOKUP(A99,'Np PL4 Stock'!A:J,10,FALSE)="Np4",D99-VLOOKUP(A99,'Np PL4 Stock'!A:E,5,FALSE),D99-1-VLOOKUP(A99,'Np PL4 Stock'!A:E,5,FALSE)),""))</f>
        <v>7</v>
      </c>
      <c r="O99" s="293">
        <v>0.99</v>
      </c>
      <c r="P99" s="290">
        <v>5.471</v>
      </c>
      <c r="Q99" s="300">
        <v>0.0497</v>
      </c>
      <c r="R99" s="301" t="s">
        <v>32</v>
      </c>
      <c r="S99" s="301" t="s">
        <v>32</v>
      </c>
      <c r="T99" s="301" t="s">
        <v>32</v>
      </c>
      <c r="U99" s="301" t="s">
        <v>32</v>
      </c>
      <c r="V99" s="302">
        <v>0</v>
      </c>
      <c r="W99" s="303">
        <v>0</v>
      </c>
      <c r="X99" s="304">
        <v>45731</v>
      </c>
      <c r="Y99" s="313">
        <f>IF(ISBLANK(X99),"",IFERROR(IF(VLOOKUP(A99,'Np PL4 Stock'!A:J,10,FALSE)="Np4",X99-VLOOKUP(A99,'Np PL4 Stock'!A:E,5,FALSE),X99-1-VLOOKUP(A99,'Np PL4 Stock'!A:E,5,FALSE)),""))</f>
        <v>10</v>
      </c>
      <c r="Z99" s="314">
        <v>6.809</v>
      </c>
      <c r="AA99" s="315">
        <v>0.0534</v>
      </c>
      <c r="AB99" s="316">
        <v>45734</v>
      </c>
      <c r="AC99" s="317">
        <f>IF(ISBLANK(AB99),"",IFERROR(IF(VLOOKUP(A99,'Np PL4 Stock'!A:J,10,FALSE)="Np4",AB99-VLOOKUP(A99,'Np PL4 Stock'!A:E,5,FALSE),AB99-1-VLOOKUP(A99,'Np PL4 Stock'!A:E,5,FALSE)),""))</f>
        <v>13</v>
      </c>
      <c r="AD99" s="289">
        <v>8.156</v>
      </c>
      <c r="AE99" s="300">
        <v>0.0744</v>
      </c>
      <c r="AF99" s="324">
        <v>96.296</v>
      </c>
      <c r="AG99" s="331">
        <v>0</v>
      </c>
      <c r="AH99" s="332">
        <v>0</v>
      </c>
      <c r="AI99" s="333">
        <v>309</v>
      </c>
      <c r="AJ99" s="326"/>
      <c r="AK99" s="334"/>
    </row>
    <row r="100" spans="1:37">
      <c r="A100" s="280" t="str">
        <f t="shared" si="2"/>
        <v>B1-03-02</v>
      </c>
      <c r="B100" s="281" t="s">
        <v>43</v>
      </c>
      <c r="C100" s="282">
        <v>45721</v>
      </c>
      <c r="D100" s="282">
        <v>45728</v>
      </c>
      <c r="E100" s="243">
        <v>2</v>
      </c>
      <c r="F100" s="244" t="s">
        <v>165</v>
      </c>
      <c r="G100" s="243">
        <v>3</v>
      </c>
      <c r="H100" s="283" t="str">
        <f>IF(ISBLANK(F100),"",IFERROR(VLOOKUP(A100,'Np PL4 Stock'!$A:$U,20,FALSE),""))</f>
        <v>V1-MB1</v>
      </c>
      <c r="I100" s="262" t="s">
        <v>213</v>
      </c>
      <c r="J100" s="283">
        <f>IF(ISBLANK(F100),"",VLOOKUP(LEFT(A100,5),Unit!A:B,2,FALSE))</f>
        <v>12</v>
      </c>
      <c r="K100" s="289">
        <v>2.4</v>
      </c>
      <c r="L100" s="290">
        <v>1.4</v>
      </c>
      <c r="M100" s="291">
        <f t="shared" si="3"/>
        <v>200</v>
      </c>
      <c r="N100" s="292">
        <f>IF(ISBLANK(D100),"",IFERROR(IF(VLOOKUP(A100,'Np PL4 Stock'!A:J,10,FALSE)="Np4",D100-VLOOKUP(A100,'Np PL4 Stock'!A:E,5,FALSE),D100-1-VLOOKUP(A100,'Np PL4 Stock'!A:E,5,FALSE)),""))</f>
        <v>7</v>
      </c>
      <c r="O100" s="293">
        <v>1</v>
      </c>
      <c r="P100" s="290">
        <v>5.517</v>
      </c>
      <c r="Q100" s="300">
        <v>0.0562</v>
      </c>
      <c r="R100" s="301" t="s">
        <v>32</v>
      </c>
      <c r="S100" s="301" t="s">
        <v>32</v>
      </c>
      <c r="T100" s="301" t="s">
        <v>32</v>
      </c>
      <c r="U100" s="301" t="s">
        <v>32</v>
      </c>
      <c r="V100" s="302">
        <v>0</v>
      </c>
      <c r="W100" s="303">
        <v>0</v>
      </c>
      <c r="X100" s="304">
        <v>45731</v>
      </c>
      <c r="Y100" s="313">
        <f>IF(ISBLANK(X100),"",IFERROR(IF(VLOOKUP(A100,'Np PL4 Stock'!A:J,10,FALSE)="Np4",X100-VLOOKUP(A100,'Np PL4 Stock'!A:E,5,FALSE),X100-1-VLOOKUP(A100,'Np PL4 Stock'!A:E,5,FALSE)),""))</f>
        <v>10</v>
      </c>
      <c r="Z100" s="314">
        <v>6.74</v>
      </c>
      <c r="AA100" s="315">
        <v>0.0611</v>
      </c>
      <c r="AB100" s="316">
        <v>45734</v>
      </c>
      <c r="AC100" s="317">
        <f>IF(ISBLANK(AB100),"",IFERROR(IF(VLOOKUP(A100,'Np PL4 Stock'!A:J,10,FALSE)="Np4",AB100-VLOOKUP(A100,'Np PL4 Stock'!A:E,5,FALSE),AB100-1-VLOOKUP(A100,'Np PL4 Stock'!A:E,5,FALSE)),""))</f>
        <v>13</v>
      </c>
      <c r="AD100" s="289">
        <v>8.233</v>
      </c>
      <c r="AE100" s="300">
        <v>0.0876</v>
      </c>
      <c r="AF100" s="324">
        <v>100</v>
      </c>
      <c r="AG100" s="331">
        <v>0</v>
      </c>
      <c r="AH100" s="332">
        <v>0</v>
      </c>
      <c r="AI100" s="333">
        <v>268</v>
      </c>
      <c r="AJ100" s="326"/>
      <c r="AK100" s="334"/>
    </row>
    <row r="101" spans="1:37">
      <c r="A101" s="280" t="str">
        <f t="shared" si="2"/>
        <v>B1-04-02</v>
      </c>
      <c r="B101" s="281" t="s">
        <v>43</v>
      </c>
      <c r="C101" s="282">
        <v>45721</v>
      </c>
      <c r="D101" s="282">
        <v>45728</v>
      </c>
      <c r="E101" s="243">
        <v>2</v>
      </c>
      <c r="F101" s="244" t="s">
        <v>165</v>
      </c>
      <c r="G101" s="243">
        <v>4</v>
      </c>
      <c r="H101" s="283" t="str">
        <f>IF(ISBLANK(F101),"",IFERROR(VLOOKUP(A101,'Np PL4 Stock'!$A:$U,20,FALSE),""))</f>
        <v>V1-MB1</v>
      </c>
      <c r="I101" s="262" t="s">
        <v>213</v>
      </c>
      <c r="J101" s="283">
        <f>IF(ISBLANK(F101),"",VLOOKUP(LEFT(A101,5),Unit!A:B,2,FALSE))</f>
        <v>12</v>
      </c>
      <c r="K101" s="289">
        <v>2.4</v>
      </c>
      <c r="L101" s="290">
        <v>1.4</v>
      </c>
      <c r="M101" s="291">
        <f t="shared" si="3"/>
        <v>200</v>
      </c>
      <c r="N101" s="292">
        <f>IF(ISBLANK(D101),"",IFERROR(IF(VLOOKUP(A101,'Np PL4 Stock'!A:J,10,FALSE)="Np4",D101-VLOOKUP(A101,'Np PL4 Stock'!A:E,5,FALSE),D101-1-VLOOKUP(A101,'Np PL4 Stock'!A:E,5,FALSE)),""))</f>
        <v>7</v>
      </c>
      <c r="O101" s="293">
        <v>0.98</v>
      </c>
      <c r="P101" s="290">
        <v>5.506</v>
      </c>
      <c r="Q101" s="300">
        <v>0.053</v>
      </c>
      <c r="R101" s="301" t="s">
        <v>32</v>
      </c>
      <c r="S101" s="301" t="s">
        <v>32</v>
      </c>
      <c r="T101" s="301" t="s">
        <v>32</v>
      </c>
      <c r="U101" s="301" t="s">
        <v>32</v>
      </c>
      <c r="V101" s="302">
        <v>0</v>
      </c>
      <c r="W101" s="303">
        <v>0</v>
      </c>
      <c r="X101" s="304">
        <v>45731</v>
      </c>
      <c r="Y101" s="313">
        <f>IF(ISBLANK(X101),"",IFERROR(IF(VLOOKUP(A101,'Np PL4 Stock'!A:J,10,FALSE)="Np4",X101-VLOOKUP(A101,'Np PL4 Stock'!A:E,5,FALSE),X101-1-VLOOKUP(A101,'Np PL4 Stock'!A:E,5,FALSE)),""))</f>
        <v>10</v>
      </c>
      <c r="Z101" s="314">
        <v>6.882</v>
      </c>
      <c r="AA101" s="315">
        <v>0.0673</v>
      </c>
      <c r="AB101" s="316">
        <v>45734</v>
      </c>
      <c r="AC101" s="317">
        <f>IF(ISBLANK(AB101),"",IFERROR(IF(VLOOKUP(A101,'Np PL4 Stock'!A:J,10,FALSE)="Np4",AB101-VLOOKUP(A101,'Np PL4 Stock'!A:E,5,FALSE),AB101-1-VLOOKUP(A101,'Np PL4 Stock'!A:E,5,FALSE)),""))</f>
        <v>13</v>
      </c>
      <c r="AD101" s="289">
        <v>8.102</v>
      </c>
      <c r="AE101" s="300">
        <v>0.0906</v>
      </c>
      <c r="AF101" s="324">
        <v>95.652</v>
      </c>
      <c r="AG101" s="331">
        <v>0</v>
      </c>
      <c r="AH101" s="332">
        <v>0</v>
      </c>
      <c r="AI101" s="333">
        <v>318</v>
      </c>
      <c r="AJ101" s="326"/>
      <c r="AK101" s="334"/>
    </row>
    <row r="102" spans="1:37">
      <c r="A102" s="280" t="str">
        <f t="shared" si="2"/>
        <v>B1-05-02</v>
      </c>
      <c r="B102" s="281" t="s">
        <v>43</v>
      </c>
      <c r="C102" s="282">
        <v>45721</v>
      </c>
      <c r="D102" s="282">
        <v>45728</v>
      </c>
      <c r="E102" s="243">
        <v>2</v>
      </c>
      <c r="F102" s="244" t="s">
        <v>165</v>
      </c>
      <c r="G102" s="243">
        <v>5</v>
      </c>
      <c r="H102" s="283" t="str">
        <f>IF(ISBLANK(F102),"",IFERROR(VLOOKUP(A102,'Np PL4 Stock'!$A:$U,20,FALSE),""))</f>
        <v>V1-MB1</v>
      </c>
      <c r="I102" s="262" t="s">
        <v>213</v>
      </c>
      <c r="J102" s="283">
        <f>IF(ISBLANK(F102),"",VLOOKUP(LEFT(A102,5),Unit!A:B,2,FALSE))</f>
        <v>12</v>
      </c>
      <c r="K102" s="289">
        <v>2.4</v>
      </c>
      <c r="L102" s="290">
        <v>1.4</v>
      </c>
      <c r="M102" s="291">
        <f t="shared" si="3"/>
        <v>200</v>
      </c>
      <c r="N102" s="292">
        <f>IF(ISBLANK(D102),"",IFERROR(IF(VLOOKUP(A102,'Np PL4 Stock'!A:J,10,FALSE)="Np4",D102-VLOOKUP(A102,'Np PL4 Stock'!A:E,5,FALSE),D102-1-VLOOKUP(A102,'Np PL4 Stock'!A:E,5,FALSE)),""))</f>
        <v>7</v>
      </c>
      <c r="O102" s="293">
        <v>0.99</v>
      </c>
      <c r="P102" s="290">
        <v>5.433</v>
      </c>
      <c r="Q102" s="300">
        <v>0.0591</v>
      </c>
      <c r="R102" s="301" t="s">
        <v>32</v>
      </c>
      <c r="S102" s="301" t="s">
        <v>32</v>
      </c>
      <c r="T102" s="301" t="s">
        <v>32</v>
      </c>
      <c r="U102" s="301" t="s">
        <v>32</v>
      </c>
      <c r="V102" s="302">
        <v>0</v>
      </c>
      <c r="W102" s="303">
        <v>0</v>
      </c>
      <c r="X102" s="304">
        <v>45731</v>
      </c>
      <c r="Y102" s="313">
        <f>IF(ISBLANK(X102),"",IFERROR(IF(VLOOKUP(A102,'Np PL4 Stock'!A:J,10,FALSE)="Np4",X102-VLOOKUP(A102,'Np PL4 Stock'!A:E,5,FALSE),X102-1-VLOOKUP(A102,'Np PL4 Stock'!A:E,5,FALSE)),""))</f>
        <v>10</v>
      </c>
      <c r="Z102" s="314">
        <v>6.685</v>
      </c>
      <c r="AA102" s="315">
        <v>0.0684</v>
      </c>
      <c r="AB102" s="316">
        <v>45734</v>
      </c>
      <c r="AC102" s="317">
        <f>IF(ISBLANK(AB102),"",IFERROR(IF(VLOOKUP(A102,'Np PL4 Stock'!A:J,10,FALSE)="Np4",AB102-VLOOKUP(A102,'Np PL4 Stock'!A:E,5,FALSE),AB102-1-VLOOKUP(A102,'Np PL4 Stock'!A:E,5,FALSE)),""))</f>
        <v>13</v>
      </c>
      <c r="AD102" s="289">
        <v>8.116</v>
      </c>
      <c r="AE102" s="300">
        <v>0.0605</v>
      </c>
      <c r="AF102" s="324">
        <v>97.674</v>
      </c>
      <c r="AG102" s="331">
        <v>0</v>
      </c>
      <c r="AH102" s="332">
        <v>0</v>
      </c>
      <c r="AI102" s="333">
        <v>313</v>
      </c>
      <c r="AJ102" s="326"/>
      <c r="AK102" s="334"/>
    </row>
    <row r="103" spans="1:37">
      <c r="A103" s="280" t="str">
        <f t="shared" si="2"/>
        <v>B1-06-02</v>
      </c>
      <c r="B103" s="281" t="s">
        <v>43</v>
      </c>
      <c r="C103" s="282">
        <v>45721</v>
      </c>
      <c r="D103" s="282">
        <v>45728</v>
      </c>
      <c r="E103" s="243">
        <v>2</v>
      </c>
      <c r="F103" s="244" t="s">
        <v>165</v>
      </c>
      <c r="G103" s="243">
        <v>6</v>
      </c>
      <c r="H103" s="283" t="str">
        <f>IF(ISBLANK(F103),"",IFERROR(VLOOKUP(A103,'Np PL4 Stock'!$A:$U,20,FALSE),""))</f>
        <v>V1-MD1</v>
      </c>
      <c r="I103" s="262" t="s">
        <v>199</v>
      </c>
      <c r="J103" s="283">
        <f>IF(ISBLANK(F103),"",VLOOKUP(LEFT(A103,5),Unit!A:B,2,FALSE))</f>
        <v>12</v>
      </c>
      <c r="K103" s="289">
        <v>2.44</v>
      </c>
      <c r="L103" s="290">
        <v>1.4</v>
      </c>
      <c r="M103" s="291">
        <f t="shared" si="3"/>
        <v>203.333333333333</v>
      </c>
      <c r="N103" s="292">
        <f>IF(ISBLANK(D103),"",IFERROR(IF(VLOOKUP(A103,'Np PL4 Stock'!A:J,10,FALSE)="Np4",D103-VLOOKUP(A103,'Np PL4 Stock'!A:E,5,FALSE),D103-1-VLOOKUP(A103,'Np PL4 Stock'!A:E,5,FALSE)),""))</f>
        <v>7</v>
      </c>
      <c r="O103" s="293">
        <v>0.98</v>
      </c>
      <c r="P103" s="290">
        <v>5.375</v>
      </c>
      <c r="Q103" s="300">
        <v>0.0428</v>
      </c>
      <c r="R103" s="301" t="s">
        <v>32</v>
      </c>
      <c r="S103" s="301" t="s">
        <v>32</v>
      </c>
      <c r="T103" s="301" t="s">
        <v>32</v>
      </c>
      <c r="U103" s="301" t="s">
        <v>32</v>
      </c>
      <c r="V103" s="302">
        <v>0</v>
      </c>
      <c r="W103" s="303">
        <v>0</v>
      </c>
      <c r="X103" s="304">
        <v>45731</v>
      </c>
      <c r="Y103" s="313">
        <f>IF(ISBLANK(X103),"",IFERROR(IF(VLOOKUP(A103,'Np PL4 Stock'!A:J,10,FALSE)="Np4",X103-VLOOKUP(A103,'Np PL4 Stock'!A:E,5,FALSE),X103-1-VLOOKUP(A103,'Np PL4 Stock'!A:E,5,FALSE)),""))</f>
        <v>10</v>
      </c>
      <c r="Z103" s="314">
        <v>6.724</v>
      </c>
      <c r="AA103" s="315">
        <v>0.0648</v>
      </c>
      <c r="AB103" s="316">
        <v>45734</v>
      </c>
      <c r="AC103" s="317">
        <f>IF(ISBLANK(AB103),"",IFERROR(IF(VLOOKUP(A103,'Np PL4 Stock'!A:J,10,FALSE)="Np4",AB103-VLOOKUP(A103,'Np PL4 Stock'!A:E,5,FALSE),AB103-1-VLOOKUP(A103,'Np PL4 Stock'!A:E,5,FALSE)),""))</f>
        <v>13</v>
      </c>
      <c r="AD103" s="289">
        <v>7.926</v>
      </c>
      <c r="AE103" s="300">
        <v>0.0622</v>
      </c>
      <c r="AF103" s="324">
        <v>98.182</v>
      </c>
      <c r="AG103" s="331">
        <v>0</v>
      </c>
      <c r="AH103" s="332">
        <v>0</v>
      </c>
      <c r="AI103" s="333">
        <v>348</v>
      </c>
      <c r="AJ103" s="326"/>
      <c r="AK103" s="334"/>
    </row>
    <row r="104" spans="1:37">
      <c r="A104" s="280" t="str">
        <f t="shared" si="2"/>
        <v>B1-07-02</v>
      </c>
      <c r="B104" s="281" t="s">
        <v>43</v>
      </c>
      <c r="C104" s="282">
        <v>45721</v>
      </c>
      <c r="D104" s="282">
        <v>45728</v>
      </c>
      <c r="E104" s="243">
        <v>2</v>
      </c>
      <c r="F104" s="244" t="s">
        <v>165</v>
      </c>
      <c r="G104" s="243">
        <v>7</v>
      </c>
      <c r="H104" s="283" t="str">
        <f>IF(ISBLANK(F104),"",IFERROR(VLOOKUP(A104,'Np PL4 Stock'!$A:$U,20,FALSE),""))</f>
        <v>V1-MD1</v>
      </c>
      <c r="I104" s="262" t="s">
        <v>199</v>
      </c>
      <c r="J104" s="283">
        <f>IF(ISBLANK(F104),"",VLOOKUP(LEFT(A104,5),Unit!A:B,2,FALSE))</f>
        <v>12</v>
      </c>
      <c r="K104" s="289">
        <v>2.43</v>
      </c>
      <c r="L104" s="290">
        <v>1.4</v>
      </c>
      <c r="M104" s="291">
        <f t="shared" si="3"/>
        <v>202.5</v>
      </c>
      <c r="N104" s="292">
        <f>IF(ISBLANK(D104),"",IFERROR(IF(VLOOKUP(A104,'Np PL4 Stock'!A:J,10,FALSE)="Np4",D104-VLOOKUP(A104,'Np PL4 Stock'!A:E,5,FALSE),D104-1-VLOOKUP(A104,'Np PL4 Stock'!A:E,5,FALSE)),""))</f>
        <v>7</v>
      </c>
      <c r="O104" s="293">
        <v>0.97</v>
      </c>
      <c r="P104" s="290">
        <v>5.413</v>
      </c>
      <c r="Q104" s="300">
        <v>0.0522</v>
      </c>
      <c r="R104" s="301" t="s">
        <v>32</v>
      </c>
      <c r="S104" s="301" t="s">
        <v>32</v>
      </c>
      <c r="T104" s="301" t="s">
        <v>32</v>
      </c>
      <c r="U104" s="301" t="s">
        <v>32</v>
      </c>
      <c r="V104" s="302">
        <v>0</v>
      </c>
      <c r="W104" s="303">
        <v>0</v>
      </c>
      <c r="X104" s="304">
        <v>45731</v>
      </c>
      <c r="Y104" s="313">
        <f>IF(ISBLANK(X104),"",IFERROR(IF(VLOOKUP(A104,'Np PL4 Stock'!A:J,10,FALSE)="Np4",X104-VLOOKUP(A104,'Np PL4 Stock'!A:E,5,FALSE),X104-1-VLOOKUP(A104,'Np PL4 Stock'!A:E,5,FALSE)),""))</f>
        <v>10</v>
      </c>
      <c r="Z104" s="314">
        <v>6.74</v>
      </c>
      <c r="AA104" s="315">
        <v>0.0605</v>
      </c>
      <c r="AB104" s="316">
        <v>45734</v>
      </c>
      <c r="AC104" s="317">
        <f>IF(ISBLANK(AB104),"",IFERROR(IF(VLOOKUP(A104,'Np PL4 Stock'!A:J,10,FALSE)="Np4",AB104-VLOOKUP(A104,'Np PL4 Stock'!A:E,5,FALSE),AB104-1-VLOOKUP(A104,'Np PL4 Stock'!A:E,5,FALSE)),""))</f>
        <v>13</v>
      </c>
      <c r="AD104" s="289">
        <v>7.855</v>
      </c>
      <c r="AE104" s="300">
        <v>0.0667</v>
      </c>
      <c r="AF104" s="324">
        <v>95.89</v>
      </c>
      <c r="AG104" s="331">
        <v>0</v>
      </c>
      <c r="AH104" s="332">
        <v>0</v>
      </c>
      <c r="AI104" s="333">
        <v>362</v>
      </c>
      <c r="AJ104" s="326"/>
      <c r="AK104" s="334"/>
    </row>
    <row r="105" spans="1:37">
      <c r="A105" s="280" t="str">
        <f t="shared" si="2"/>
        <v>B1-08-02</v>
      </c>
      <c r="B105" s="281" t="s">
        <v>43</v>
      </c>
      <c r="C105" s="282">
        <v>45721</v>
      </c>
      <c r="D105" s="282">
        <v>45728</v>
      </c>
      <c r="E105" s="243">
        <v>2</v>
      </c>
      <c r="F105" s="244" t="s">
        <v>165</v>
      </c>
      <c r="G105" s="243">
        <v>8</v>
      </c>
      <c r="H105" s="283" t="str">
        <f>IF(ISBLANK(F105),"",IFERROR(VLOOKUP(A105,'Np PL4 Stock'!$A:$U,20,FALSE),""))</f>
        <v>V1-MD1</v>
      </c>
      <c r="I105" s="262" t="s">
        <v>199</v>
      </c>
      <c r="J105" s="283">
        <f>IF(ISBLANK(F105),"",VLOOKUP(LEFT(A105,5),Unit!A:B,2,FALSE))</f>
        <v>12</v>
      </c>
      <c r="K105" s="289">
        <v>2.43</v>
      </c>
      <c r="L105" s="290">
        <v>1.4</v>
      </c>
      <c r="M105" s="291">
        <f t="shared" si="3"/>
        <v>202.5</v>
      </c>
      <c r="N105" s="292">
        <f>IF(ISBLANK(D105),"",IFERROR(IF(VLOOKUP(A105,'Np PL4 Stock'!A:J,10,FALSE)="Np4",D105-VLOOKUP(A105,'Np PL4 Stock'!A:E,5,FALSE),D105-1-VLOOKUP(A105,'Np PL4 Stock'!A:E,5,FALSE)),""))</f>
        <v>7</v>
      </c>
      <c r="O105" s="293">
        <v>0.98</v>
      </c>
      <c r="P105" s="290">
        <v>5.472</v>
      </c>
      <c r="Q105" s="300">
        <v>0.054</v>
      </c>
      <c r="R105" s="301" t="s">
        <v>32</v>
      </c>
      <c r="S105" s="301" t="s">
        <v>32</v>
      </c>
      <c r="T105" s="301" t="s">
        <v>32</v>
      </c>
      <c r="U105" s="301" t="s">
        <v>32</v>
      </c>
      <c r="V105" s="302">
        <v>0</v>
      </c>
      <c r="W105" s="303">
        <v>0</v>
      </c>
      <c r="X105" s="304">
        <v>45731</v>
      </c>
      <c r="Y105" s="313">
        <f>IF(ISBLANK(X105),"",IFERROR(IF(VLOOKUP(A105,'Np PL4 Stock'!A:J,10,FALSE)="Np4",X105-VLOOKUP(A105,'Np PL4 Stock'!A:E,5,FALSE),X105-1-VLOOKUP(A105,'Np PL4 Stock'!A:E,5,FALSE)),""))</f>
        <v>10</v>
      </c>
      <c r="Z105" s="314">
        <v>6.843</v>
      </c>
      <c r="AA105" s="315">
        <v>0.0627</v>
      </c>
      <c r="AB105" s="316">
        <v>45734</v>
      </c>
      <c r="AC105" s="317">
        <f>IF(ISBLANK(AB105),"",IFERROR(IF(VLOOKUP(A105,'Np PL4 Stock'!A:J,10,FALSE)="Np4",AB105-VLOOKUP(A105,'Np PL4 Stock'!A:E,5,FALSE),AB105-1-VLOOKUP(A105,'Np PL4 Stock'!A:E,5,FALSE)),""))</f>
        <v>13</v>
      </c>
      <c r="AD105" s="289">
        <v>8.072</v>
      </c>
      <c r="AE105" s="300">
        <v>0.0836</v>
      </c>
      <c r="AF105" s="324">
        <v>94.118</v>
      </c>
      <c r="AG105" s="331">
        <v>0</v>
      </c>
      <c r="AH105" s="332">
        <v>0</v>
      </c>
      <c r="AI105" s="333">
        <v>341</v>
      </c>
      <c r="AJ105" s="326"/>
      <c r="AK105" s="334"/>
    </row>
    <row r="106" spans="1:37">
      <c r="A106" s="280" t="str">
        <f t="shared" si="2"/>
        <v>E1-01-02</v>
      </c>
      <c r="B106" s="281" t="s">
        <v>43</v>
      </c>
      <c r="C106" s="282">
        <v>45722</v>
      </c>
      <c r="D106" s="282">
        <v>45729</v>
      </c>
      <c r="E106" s="243">
        <v>2</v>
      </c>
      <c r="F106" s="244" t="s">
        <v>215</v>
      </c>
      <c r="G106" s="243">
        <v>1</v>
      </c>
      <c r="H106" s="283" t="str">
        <f>IF(ISBLANK(F106),"",IFERROR(VLOOKUP(A106,'Np PL4 Stock'!$A:$U,20,FALSE),""))</f>
        <v>V1-MB1</v>
      </c>
      <c r="I106" s="262" t="s">
        <v>213</v>
      </c>
      <c r="J106" s="283">
        <f>IF(ISBLANK(F106),"",VLOOKUP(LEFT(A106,5),Unit!A:B,2,FALSE))</f>
        <v>10</v>
      </c>
      <c r="K106" s="289">
        <v>1.714</v>
      </c>
      <c r="L106" s="290">
        <v>0.928</v>
      </c>
      <c r="M106" s="291">
        <f t="shared" si="3"/>
        <v>171.4</v>
      </c>
      <c r="N106" s="292">
        <f>IF(ISBLANK(D106),"",IFERROR(IF(VLOOKUP(A106,'Np PL4 Stock'!A:J,10,FALSE)="Np4",D106-VLOOKUP(A106,'Np PL4 Stock'!A:E,5,FALSE),D106-1-VLOOKUP(A106,'Np PL4 Stock'!A:E,5,FALSE)),""))</f>
        <v>7</v>
      </c>
      <c r="O106" s="293">
        <v>1</v>
      </c>
      <c r="P106" s="290">
        <v>5.582</v>
      </c>
      <c r="Q106" s="300">
        <v>0.0574</v>
      </c>
      <c r="R106" s="301" t="s">
        <v>32</v>
      </c>
      <c r="S106" s="301" t="s">
        <v>32</v>
      </c>
      <c r="T106" s="301" t="s">
        <v>32</v>
      </c>
      <c r="U106" s="301" t="s">
        <v>32</v>
      </c>
      <c r="V106" s="302">
        <v>0</v>
      </c>
      <c r="W106" s="303">
        <v>0</v>
      </c>
      <c r="X106" s="304">
        <v>45732</v>
      </c>
      <c r="Y106" s="313">
        <f>IF(ISBLANK(X106),"",IFERROR(IF(VLOOKUP(A106,'Np PL4 Stock'!A:J,10,FALSE)="Np4",X106-VLOOKUP(A106,'Np PL4 Stock'!A:E,5,FALSE),X106-1-VLOOKUP(A106,'Np PL4 Stock'!A:E,5,FALSE)),""))</f>
        <v>10</v>
      </c>
      <c r="Z106" s="314">
        <v>6.409</v>
      </c>
      <c r="AA106" s="315">
        <v>0.0599</v>
      </c>
      <c r="AB106" s="316">
        <v>45735</v>
      </c>
      <c r="AC106" s="317">
        <f>IF(ISBLANK(AB106),"",IFERROR(IF(VLOOKUP(A106,'Np PL4 Stock'!A:J,10,FALSE)="Np4",AB106-VLOOKUP(A106,'Np PL4 Stock'!A:E,5,FALSE),AB106-1-VLOOKUP(A106,'Np PL4 Stock'!A:E,5,FALSE)),""))</f>
        <v>13</v>
      </c>
      <c r="AD106" s="290">
        <v>7.829</v>
      </c>
      <c r="AE106" s="300">
        <v>0.0698</v>
      </c>
      <c r="AF106" s="324">
        <v>91.176</v>
      </c>
      <c r="AG106" s="331">
        <v>0</v>
      </c>
      <c r="AH106" s="332">
        <v>0</v>
      </c>
      <c r="AI106" s="333">
        <v>365</v>
      </c>
      <c r="AJ106" s="326"/>
      <c r="AK106" s="334"/>
    </row>
    <row r="107" spans="1:37">
      <c r="A107" s="280" t="str">
        <f t="shared" si="2"/>
        <v>E1-02-02</v>
      </c>
      <c r="B107" s="281" t="s">
        <v>43</v>
      </c>
      <c r="C107" s="282">
        <v>45722</v>
      </c>
      <c r="D107" s="282">
        <v>45729</v>
      </c>
      <c r="E107" s="243">
        <v>2</v>
      </c>
      <c r="F107" s="244" t="s">
        <v>215</v>
      </c>
      <c r="G107" s="243">
        <v>2</v>
      </c>
      <c r="H107" s="283" t="str">
        <f>IF(ISBLANK(F107),"",IFERROR(VLOOKUP(A107,'Np PL4 Stock'!$A:$U,20,FALSE),""))</f>
        <v>V1-MB1</v>
      </c>
      <c r="I107" s="262" t="s">
        <v>213</v>
      </c>
      <c r="J107" s="283">
        <f>IF(ISBLANK(F107),"",VLOOKUP(LEFT(A107,5),Unit!A:B,2,FALSE))</f>
        <v>10</v>
      </c>
      <c r="K107" s="289">
        <v>1.714</v>
      </c>
      <c r="L107" s="290">
        <v>0.928</v>
      </c>
      <c r="M107" s="291">
        <f t="shared" si="3"/>
        <v>171.4</v>
      </c>
      <c r="N107" s="292">
        <f>IF(ISBLANK(D107),"",IFERROR(IF(VLOOKUP(A107,'Np PL4 Stock'!A:J,10,FALSE)="Np4",D107-VLOOKUP(A107,'Np PL4 Stock'!A:E,5,FALSE),D107-1-VLOOKUP(A107,'Np PL4 Stock'!A:E,5,FALSE)),""))</f>
        <v>7</v>
      </c>
      <c r="O107" s="293">
        <v>1</v>
      </c>
      <c r="P107" s="290">
        <v>5.557</v>
      </c>
      <c r="Q107" s="300">
        <v>0.0584</v>
      </c>
      <c r="R107" s="301" t="s">
        <v>32</v>
      </c>
      <c r="S107" s="301" t="s">
        <v>32</v>
      </c>
      <c r="T107" s="301" t="s">
        <v>32</v>
      </c>
      <c r="U107" s="301" t="s">
        <v>32</v>
      </c>
      <c r="V107" s="302">
        <v>0</v>
      </c>
      <c r="W107" s="303">
        <v>0</v>
      </c>
      <c r="X107" s="304">
        <v>45732</v>
      </c>
      <c r="Y107" s="313">
        <f>IF(ISBLANK(X107),"",IFERROR(IF(VLOOKUP(A107,'Np PL4 Stock'!A:J,10,FALSE)="Np4",X107-VLOOKUP(A107,'Np PL4 Stock'!A:E,5,FALSE),X107-1-VLOOKUP(A107,'Np PL4 Stock'!A:E,5,FALSE)),""))</f>
        <v>10</v>
      </c>
      <c r="Z107" s="314">
        <v>6.423</v>
      </c>
      <c r="AA107" s="315">
        <v>0.0655</v>
      </c>
      <c r="AB107" s="316">
        <v>45735</v>
      </c>
      <c r="AC107" s="317">
        <f>IF(ISBLANK(AB107),"",IFERROR(IF(VLOOKUP(A107,'Np PL4 Stock'!A:J,10,FALSE)="Np4",AB107-VLOOKUP(A107,'Np PL4 Stock'!A:E,5,FALSE),AB107-1-VLOOKUP(A107,'Np PL4 Stock'!A:E,5,FALSE)),""))</f>
        <v>13</v>
      </c>
      <c r="AD107" s="290">
        <v>7.877</v>
      </c>
      <c r="AE107" s="300">
        <v>0.0663</v>
      </c>
      <c r="AF107" s="324">
        <v>94.737</v>
      </c>
      <c r="AG107" s="331">
        <v>0</v>
      </c>
      <c r="AH107" s="332">
        <v>0</v>
      </c>
      <c r="AI107" s="333">
        <v>360</v>
      </c>
      <c r="AJ107" s="326"/>
      <c r="AK107" s="334"/>
    </row>
    <row r="108" spans="1:37">
      <c r="A108" s="280" t="str">
        <f t="shared" si="2"/>
        <v>E1-03-02</v>
      </c>
      <c r="B108" s="281" t="s">
        <v>43</v>
      </c>
      <c r="C108" s="282">
        <v>45722</v>
      </c>
      <c r="D108" s="282">
        <v>45729</v>
      </c>
      <c r="E108" s="243">
        <v>2</v>
      </c>
      <c r="F108" s="244" t="s">
        <v>215</v>
      </c>
      <c r="G108" s="243">
        <v>3</v>
      </c>
      <c r="H108" s="283" t="str">
        <f>IF(ISBLANK(F108),"",IFERROR(VLOOKUP(A108,'Np PL4 Stock'!$A:$U,20,FALSE),""))</f>
        <v>V1-MB1</v>
      </c>
      <c r="I108" s="262" t="s">
        <v>213</v>
      </c>
      <c r="J108" s="283">
        <f>IF(ISBLANK(F108),"",VLOOKUP(LEFT(A108,5),Unit!A:B,2,FALSE))</f>
        <v>10</v>
      </c>
      <c r="K108" s="289">
        <v>1.714</v>
      </c>
      <c r="L108" s="290">
        <v>0.928</v>
      </c>
      <c r="M108" s="291">
        <f t="shared" si="3"/>
        <v>171.4</v>
      </c>
      <c r="N108" s="292">
        <f>IF(ISBLANK(D108),"",IFERROR(IF(VLOOKUP(A108,'Np PL4 Stock'!A:J,10,FALSE)="Np4",D108-VLOOKUP(A108,'Np PL4 Stock'!A:E,5,FALSE),D108-1-VLOOKUP(A108,'Np PL4 Stock'!A:E,5,FALSE)),""))</f>
        <v>7</v>
      </c>
      <c r="O108" s="293">
        <v>0.97</v>
      </c>
      <c r="P108" s="290">
        <v>5.406</v>
      </c>
      <c r="Q108" s="300">
        <v>0.0529</v>
      </c>
      <c r="R108" s="301" t="s">
        <v>32</v>
      </c>
      <c r="S108" s="301" t="s">
        <v>32</v>
      </c>
      <c r="T108" s="301" t="s">
        <v>32</v>
      </c>
      <c r="U108" s="301" t="s">
        <v>32</v>
      </c>
      <c r="V108" s="302">
        <v>0</v>
      </c>
      <c r="W108" s="303">
        <v>0</v>
      </c>
      <c r="X108" s="304">
        <v>45732</v>
      </c>
      <c r="Y108" s="313">
        <f>IF(ISBLANK(X108),"",IFERROR(IF(VLOOKUP(A108,'Np PL4 Stock'!A:J,10,FALSE)="Np4",X108-VLOOKUP(A108,'Np PL4 Stock'!A:E,5,FALSE),X108-1-VLOOKUP(A108,'Np PL4 Stock'!A:E,5,FALSE)),""))</f>
        <v>10</v>
      </c>
      <c r="Z108" s="314">
        <v>6.436</v>
      </c>
      <c r="AA108" s="315">
        <v>0.0683</v>
      </c>
      <c r="AB108" s="316">
        <v>45735</v>
      </c>
      <c r="AC108" s="317">
        <f>IF(ISBLANK(AB108),"",IFERROR(IF(VLOOKUP(A108,'Np PL4 Stock'!A:J,10,FALSE)="Np4",AB108-VLOOKUP(A108,'Np PL4 Stock'!A:E,5,FALSE),AB108-1-VLOOKUP(A108,'Np PL4 Stock'!A:E,5,FALSE)),""))</f>
        <v>13</v>
      </c>
      <c r="AD108" s="290">
        <v>7.741</v>
      </c>
      <c r="AE108" s="300">
        <v>0.0741</v>
      </c>
      <c r="AF108" s="324">
        <v>94.828</v>
      </c>
      <c r="AG108" s="331">
        <v>0</v>
      </c>
      <c r="AH108" s="332">
        <v>0</v>
      </c>
      <c r="AI108" s="333">
        <v>382</v>
      </c>
      <c r="AJ108" s="326"/>
      <c r="AK108" s="334"/>
    </row>
    <row r="109" spans="1:37">
      <c r="A109" s="280" t="str">
        <f t="shared" si="2"/>
        <v>E1-04-02</v>
      </c>
      <c r="B109" s="281" t="s">
        <v>43</v>
      </c>
      <c r="C109" s="282">
        <v>45722</v>
      </c>
      <c r="D109" s="282">
        <v>45729</v>
      </c>
      <c r="E109" s="243">
        <v>2</v>
      </c>
      <c r="F109" s="244" t="s">
        <v>215</v>
      </c>
      <c r="G109" s="243">
        <v>4</v>
      </c>
      <c r="H109" s="283" t="str">
        <f>IF(ISBLANK(F109),"",IFERROR(VLOOKUP(A109,'Np PL4 Stock'!$A:$U,20,FALSE),""))</f>
        <v>V1-MB1</v>
      </c>
      <c r="I109" s="262" t="s">
        <v>213</v>
      </c>
      <c r="J109" s="283">
        <f>IF(ISBLANK(F109),"",VLOOKUP(LEFT(A109,5),Unit!A:B,2,FALSE))</f>
        <v>10</v>
      </c>
      <c r="K109" s="289">
        <v>1.714</v>
      </c>
      <c r="L109" s="290">
        <v>0.928</v>
      </c>
      <c r="M109" s="291">
        <f t="shared" si="3"/>
        <v>171.4</v>
      </c>
      <c r="N109" s="292">
        <f>IF(ISBLANK(D109),"",IFERROR(IF(VLOOKUP(A109,'Np PL4 Stock'!A:J,10,FALSE)="Np4",D109-VLOOKUP(A109,'Np PL4 Stock'!A:E,5,FALSE),D109-1-VLOOKUP(A109,'Np PL4 Stock'!A:E,5,FALSE)),""))</f>
        <v>7</v>
      </c>
      <c r="O109" s="293">
        <v>0.99</v>
      </c>
      <c r="P109" s="290">
        <v>5.425</v>
      </c>
      <c r="Q109" s="300">
        <v>0.0568</v>
      </c>
      <c r="R109" s="301" t="s">
        <v>32</v>
      </c>
      <c r="S109" s="301" t="s">
        <v>32</v>
      </c>
      <c r="T109" s="301" t="s">
        <v>32</v>
      </c>
      <c r="U109" s="301" t="s">
        <v>32</v>
      </c>
      <c r="V109" s="302">
        <v>0</v>
      </c>
      <c r="W109" s="303">
        <v>0</v>
      </c>
      <c r="X109" s="304">
        <v>45732</v>
      </c>
      <c r="Y109" s="313">
        <f>IF(ISBLANK(X109),"",IFERROR(IF(VLOOKUP(A109,'Np PL4 Stock'!A:J,10,FALSE)="Np4",X109-VLOOKUP(A109,'Np PL4 Stock'!A:E,5,FALSE),X109-1-VLOOKUP(A109,'Np PL4 Stock'!A:E,5,FALSE)),""))</f>
        <v>10</v>
      </c>
      <c r="Z109" s="314">
        <v>6.89</v>
      </c>
      <c r="AA109" s="315">
        <v>0.0689</v>
      </c>
      <c r="AB109" s="316">
        <v>45735</v>
      </c>
      <c r="AC109" s="317">
        <f>IF(ISBLANK(AB109),"",IFERROR(IF(VLOOKUP(A109,'Np PL4 Stock'!A:J,10,FALSE)="Np4",AB109-VLOOKUP(A109,'Np PL4 Stock'!A:E,5,FALSE),AB109-1-VLOOKUP(A109,'Np PL4 Stock'!A:E,5,FALSE)),""))</f>
        <v>13</v>
      </c>
      <c r="AD109" s="290">
        <v>8.084</v>
      </c>
      <c r="AE109" s="300">
        <v>0.0571</v>
      </c>
      <c r="AF109" s="324">
        <v>97.959</v>
      </c>
      <c r="AG109" s="331">
        <v>0</v>
      </c>
      <c r="AH109" s="332">
        <v>0</v>
      </c>
      <c r="AI109" s="333">
        <v>337</v>
      </c>
      <c r="AJ109" s="326"/>
      <c r="AK109" s="334"/>
    </row>
    <row r="110" spans="1:37">
      <c r="A110" s="280" t="str">
        <f t="shared" si="2"/>
        <v>E1-05-02</v>
      </c>
      <c r="B110" s="281" t="s">
        <v>43</v>
      </c>
      <c r="C110" s="282">
        <v>45722</v>
      </c>
      <c r="D110" s="282">
        <v>45729</v>
      </c>
      <c r="E110" s="243">
        <v>2</v>
      </c>
      <c r="F110" s="244" t="s">
        <v>215</v>
      </c>
      <c r="G110" s="243">
        <v>5</v>
      </c>
      <c r="H110" s="283" t="str">
        <f>IF(ISBLANK(F110),"",IFERROR(VLOOKUP(A110,'Np PL4 Stock'!$A:$U,20,FALSE),""))</f>
        <v>V1-MB1</v>
      </c>
      <c r="I110" s="262" t="s">
        <v>213</v>
      </c>
      <c r="J110" s="283">
        <f>IF(ISBLANK(F110),"",VLOOKUP(LEFT(A110,5),Unit!A:B,2,FALSE))</f>
        <v>10</v>
      </c>
      <c r="K110" s="289">
        <v>1.714</v>
      </c>
      <c r="L110" s="290">
        <v>0.928</v>
      </c>
      <c r="M110" s="291">
        <f t="shared" si="3"/>
        <v>171.4</v>
      </c>
      <c r="N110" s="292">
        <f>IF(ISBLANK(D110),"",IFERROR(IF(VLOOKUP(A110,'Np PL4 Stock'!A:J,10,FALSE)="Np4",D110-VLOOKUP(A110,'Np PL4 Stock'!A:E,5,FALSE),D110-1-VLOOKUP(A110,'Np PL4 Stock'!A:E,5,FALSE)),""))</f>
        <v>7</v>
      </c>
      <c r="O110" s="293">
        <v>0.98</v>
      </c>
      <c r="P110" s="290">
        <v>5.377</v>
      </c>
      <c r="Q110" s="300">
        <v>0.05</v>
      </c>
      <c r="R110" s="301" t="s">
        <v>32</v>
      </c>
      <c r="S110" s="301" t="s">
        <v>32</v>
      </c>
      <c r="T110" s="301" t="s">
        <v>32</v>
      </c>
      <c r="U110" s="301" t="s">
        <v>32</v>
      </c>
      <c r="V110" s="302">
        <v>0</v>
      </c>
      <c r="W110" s="303">
        <v>0</v>
      </c>
      <c r="X110" s="304">
        <v>45732</v>
      </c>
      <c r="Y110" s="313">
        <f>IF(ISBLANK(X110),"",IFERROR(IF(VLOOKUP(A110,'Np PL4 Stock'!A:J,10,FALSE)="Np4",X110-VLOOKUP(A110,'Np PL4 Stock'!A:E,5,FALSE),X110-1-VLOOKUP(A110,'Np PL4 Stock'!A:E,5,FALSE)),""))</f>
        <v>10</v>
      </c>
      <c r="Z110" s="314">
        <v>6.763</v>
      </c>
      <c r="AA110" s="315">
        <v>0.063</v>
      </c>
      <c r="AB110" s="316">
        <v>45735</v>
      </c>
      <c r="AC110" s="317">
        <f>IF(ISBLANK(AB110),"",IFERROR(IF(VLOOKUP(A110,'Np PL4 Stock'!A:J,10,FALSE)="Np4",AB110-VLOOKUP(A110,'Np PL4 Stock'!A:E,5,FALSE),AB110-1-VLOOKUP(A110,'Np PL4 Stock'!A:E,5,FALSE)),""))</f>
        <v>13</v>
      </c>
      <c r="AD110" s="290">
        <v>8.154</v>
      </c>
      <c r="AE110" s="300">
        <v>0.0761</v>
      </c>
      <c r="AF110" s="324">
        <v>98.462</v>
      </c>
      <c r="AG110" s="331">
        <v>0</v>
      </c>
      <c r="AH110" s="332">
        <v>0</v>
      </c>
      <c r="AI110" s="333">
        <v>318</v>
      </c>
      <c r="AJ110" s="326"/>
      <c r="AK110" s="334"/>
    </row>
    <row r="111" spans="1:37">
      <c r="A111" s="280" t="str">
        <f t="shared" si="2"/>
        <v>E1-06-02</v>
      </c>
      <c r="B111" s="281" t="s">
        <v>43</v>
      </c>
      <c r="C111" s="282">
        <v>45722</v>
      </c>
      <c r="D111" s="282">
        <v>45729</v>
      </c>
      <c r="E111" s="243">
        <v>2</v>
      </c>
      <c r="F111" s="244" t="s">
        <v>215</v>
      </c>
      <c r="G111" s="243">
        <v>6</v>
      </c>
      <c r="H111" s="283" t="str">
        <f>IF(ISBLANK(F111),"",IFERROR(VLOOKUP(A111,'Np PL4 Stock'!$A:$U,20,FALSE),""))</f>
        <v>V1-MB1</v>
      </c>
      <c r="I111" s="262" t="s">
        <v>213</v>
      </c>
      <c r="J111" s="283">
        <f>IF(ISBLANK(F111),"",VLOOKUP(LEFT(A111,5),Unit!A:B,2,FALSE))</f>
        <v>10</v>
      </c>
      <c r="K111" s="289">
        <v>1.714</v>
      </c>
      <c r="L111" s="290">
        <v>0.928</v>
      </c>
      <c r="M111" s="291">
        <f t="shared" si="3"/>
        <v>171.4</v>
      </c>
      <c r="N111" s="292">
        <f>IF(ISBLANK(D111),"",IFERROR(IF(VLOOKUP(A111,'Np PL4 Stock'!A:J,10,FALSE)="Np4",D111-VLOOKUP(A111,'Np PL4 Stock'!A:E,5,FALSE),D111-1-VLOOKUP(A111,'Np PL4 Stock'!A:E,5,FALSE)),""))</f>
        <v>7</v>
      </c>
      <c r="O111" s="293">
        <v>0.98</v>
      </c>
      <c r="P111" s="290">
        <v>5.39</v>
      </c>
      <c r="Q111" s="300">
        <v>0.0508</v>
      </c>
      <c r="R111" s="301" t="s">
        <v>32</v>
      </c>
      <c r="S111" s="301" t="s">
        <v>32</v>
      </c>
      <c r="T111" s="301" t="s">
        <v>32</v>
      </c>
      <c r="U111" s="301" t="s">
        <v>32</v>
      </c>
      <c r="V111" s="302">
        <v>0</v>
      </c>
      <c r="W111" s="303">
        <v>0</v>
      </c>
      <c r="X111" s="304">
        <v>45732</v>
      </c>
      <c r="Y111" s="313">
        <f>IF(ISBLANK(X111),"",IFERROR(IF(VLOOKUP(A111,'Np PL4 Stock'!A:J,10,FALSE)="Np4",X111-VLOOKUP(A111,'Np PL4 Stock'!A:E,5,FALSE),X111-1-VLOOKUP(A111,'Np PL4 Stock'!A:E,5,FALSE)),""))</f>
        <v>10</v>
      </c>
      <c r="Z111" s="314">
        <v>6.806</v>
      </c>
      <c r="AA111" s="315">
        <v>0.0581</v>
      </c>
      <c r="AB111" s="316">
        <v>45735</v>
      </c>
      <c r="AC111" s="317">
        <f>IF(ISBLANK(AB111),"",IFERROR(IF(VLOOKUP(A111,'Np PL4 Stock'!A:J,10,FALSE)="Np4",AB111-VLOOKUP(A111,'Np PL4 Stock'!A:E,5,FALSE),AB111-1-VLOOKUP(A111,'Np PL4 Stock'!A:E,5,FALSE)),""))</f>
        <v>13</v>
      </c>
      <c r="AD111" s="290">
        <v>7.979</v>
      </c>
      <c r="AE111" s="300">
        <v>0.0758</v>
      </c>
      <c r="AF111" s="324">
        <v>98.837</v>
      </c>
      <c r="AG111" s="331">
        <v>0</v>
      </c>
      <c r="AH111" s="332">
        <v>0</v>
      </c>
      <c r="AI111" s="333">
        <v>346</v>
      </c>
      <c r="AJ111" s="326"/>
      <c r="AK111" s="334"/>
    </row>
    <row r="112" spans="1:37">
      <c r="A112" s="280" t="str">
        <f t="shared" si="2"/>
        <v>E1-07-02</v>
      </c>
      <c r="B112" s="281" t="s">
        <v>43</v>
      </c>
      <c r="C112" s="282">
        <v>45722</v>
      </c>
      <c r="D112" s="282">
        <v>45729</v>
      </c>
      <c r="E112" s="243">
        <v>2</v>
      </c>
      <c r="F112" s="244" t="s">
        <v>215</v>
      </c>
      <c r="G112" s="243">
        <v>7</v>
      </c>
      <c r="H112" s="283" t="str">
        <f>IF(ISBLANK(F112),"",IFERROR(VLOOKUP(A112,'Np PL4 Stock'!$A:$U,20,FALSE),""))</f>
        <v>V1-MB1</v>
      </c>
      <c r="I112" s="262" t="s">
        <v>213</v>
      </c>
      <c r="J112" s="283">
        <f>IF(ISBLANK(F112),"",VLOOKUP(LEFT(A112,5),Unit!A:B,2,FALSE))</f>
        <v>10</v>
      </c>
      <c r="K112" s="289">
        <v>1.714</v>
      </c>
      <c r="L112" s="290">
        <v>0.928</v>
      </c>
      <c r="M112" s="291">
        <f t="shared" si="3"/>
        <v>171.4</v>
      </c>
      <c r="N112" s="292">
        <f>IF(ISBLANK(D112),"",IFERROR(IF(VLOOKUP(A112,'Np PL4 Stock'!A:J,10,FALSE)="Np4",D112-VLOOKUP(A112,'Np PL4 Stock'!A:E,5,FALSE),D112-1-VLOOKUP(A112,'Np PL4 Stock'!A:E,5,FALSE)),""))</f>
        <v>7</v>
      </c>
      <c r="O112" s="293">
        <v>1</v>
      </c>
      <c r="P112" s="290">
        <v>5.432</v>
      </c>
      <c r="Q112" s="300">
        <v>0.0577</v>
      </c>
      <c r="R112" s="301" t="s">
        <v>32</v>
      </c>
      <c r="S112" s="301" t="s">
        <v>32</v>
      </c>
      <c r="T112" s="301" t="s">
        <v>32</v>
      </c>
      <c r="U112" s="301" t="s">
        <v>32</v>
      </c>
      <c r="V112" s="302">
        <v>0</v>
      </c>
      <c r="W112" s="303">
        <v>0</v>
      </c>
      <c r="X112" s="304">
        <v>45732</v>
      </c>
      <c r="Y112" s="313">
        <f>IF(ISBLANK(X112),"",IFERROR(IF(VLOOKUP(A112,'Np PL4 Stock'!A:J,10,FALSE)="Np4",X112-VLOOKUP(A112,'Np PL4 Stock'!A:E,5,FALSE),X112-1-VLOOKUP(A112,'Np PL4 Stock'!A:E,5,FALSE)),""))</f>
        <v>10</v>
      </c>
      <c r="Z112" s="314">
        <v>6.61</v>
      </c>
      <c r="AA112" s="315">
        <v>0.0588</v>
      </c>
      <c r="AB112" s="316"/>
      <c r="AC112" s="317" t="str">
        <f>IF(ISBLANK(AB112),"",IFERROR(IF(VLOOKUP(A112,'Np PL4 Stock'!A:J,10,FALSE)="Np4",AB112-VLOOKUP(A112,'Np PL4 Stock'!A:E,5,FALSE),AB112-1-VLOOKUP(A112,'Np PL4 Stock'!A:E,5,FALSE)),""))</f>
        <v/>
      </c>
      <c r="AD112" s="290"/>
      <c r="AE112" s="244"/>
      <c r="AF112" s="322"/>
      <c r="AG112" s="335"/>
      <c r="AH112" s="336"/>
      <c r="AI112" s="333"/>
      <c r="AJ112" s="326"/>
      <c r="AK112" s="334"/>
    </row>
    <row r="113" spans="1:37">
      <c r="A113" s="280" t="str">
        <f t="shared" si="2"/>
        <v>E1-08-02</v>
      </c>
      <c r="B113" s="281" t="s">
        <v>43</v>
      </c>
      <c r="C113" s="282">
        <v>45722</v>
      </c>
      <c r="D113" s="282">
        <v>45729</v>
      </c>
      <c r="E113" s="243">
        <v>2</v>
      </c>
      <c r="F113" s="244" t="s">
        <v>215</v>
      </c>
      <c r="G113" s="243">
        <v>8</v>
      </c>
      <c r="H113" s="283" t="str">
        <f>IF(ISBLANK(F113),"",IFERROR(VLOOKUP(A113,'Np PL4 Stock'!$A:$U,20,FALSE),""))</f>
        <v>V1-MD1</v>
      </c>
      <c r="I113" s="262" t="s">
        <v>199</v>
      </c>
      <c r="J113" s="283">
        <f>IF(ISBLANK(F113),"",VLOOKUP(LEFT(A113,5),Unit!A:B,2,FALSE))</f>
        <v>10</v>
      </c>
      <c r="K113" s="289">
        <v>1.64</v>
      </c>
      <c r="L113" s="290">
        <v>0.875</v>
      </c>
      <c r="M113" s="291">
        <f t="shared" si="3"/>
        <v>164</v>
      </c>
      <c r="N113" s="292">
        <f>IF(ISBLANK(D113),"",IFERROR(IF(VLOOKUP(A113,'Np PL4 Stock'!A:J,10,FALSE)="Np4",D113-VLOOKUP(A113,'Np PL4 Stock'!A:E,5,FALSE),D113-1-VLOOKUP(A113,'Np PL4 Stock'!A:E,5,FALSE)),""))</f>
        <v>7</v>
      </c>
      <c r="O113" s="293">
        <v>0.99</v>
      </c>
      <c r="P113" s="290">
        <v>5.594</v>
      </c>
      <c r="Q113" s="300">
        <v>0.0543</v>
      </c>
      <c r="R113" s="301" t="s">
        <v>32</v>
      </c>
      <c r="S113" s="301" t="s">
        <v>32</v>
      </c>
      <c r="T113" s="301" t="s">
        <v>32</v>
      </c>
      <c r="U113" s="301" t="s">
        <v>32</v>
      </c>
      <c r="V113" s="302">
        <v>0</v>
      </c>
      <c r="W113" s="303">
        <v>0</v>
      </c>
      <c r="X113" s="304">
        <v>45732</v>
      </c>
      <c r="Y113" s="313">
        <f>IF(ISBLANK(X113),"",IFERROR(IF(VLOOKUP(A113,'Np PL4 Stock'!A:J,10,FALSE)="Np4",X113-VLOOKUP(A113,'Np PL4 Stock'!A:E,5,FALSE),X113-1-VLOOKUP(A113,'Np PL4 Stock'!A:E,5,FALSE)),""))</f>
        <v>10</v>
      </c>
      <c r="Z113" s="314">
        <v>6.99</v>
      </c>
      <c r="AA113" s="315">
        <v>0.0562</v>
      </c>
      <c r="AB113" s="316"/>
      <c r="AC113" s="317" t="str">
        <f>IF(ISBLANK(AB113),"",IFERROR(IF(VLOOKUP(A113,'Np PL4 Stock'!A:J,10,FALSE)="Np4",AB113-VLOOKUP(A113,'Np PL4 Stock'!A:E,5,FALSE),AB113-1-VLOOKUP(A113,'Np PL4 Stock'!A:E,5,FALSE)),""))</f>
        <v/>
      </c>
      <c r="AD113" s="290"/>
      <c r="AE113" s="244"/>
      <c r="AF113" s="322"/>
      <c r="AG113" s="335"/>
      <c r="AH113" s="336"/>
      <c r="AI113" s="333"/>
      <c r="AJ113" s="326"/>
      <c r="AK113" s="334"/>
    </row>
    <row r="114" spans="1:37">
      <c r="A114" s="280" t="str">
        <f t="shared" si="2"/>
        <v>E1-09-02</v>
      </c>
      <c r="B114" s="281" t="s">
        <v>43</v>
      </c>
      <c r="C114" s="282">
        <v>45722</v>
      </c>
      <c r="D114" s="282">
        <v>45729</v>
      </c>
      <c r="E114" s="243">
        <v>2</v>
      </c>
      <c r="F114" s="244" t="s">
        <v>215</v>
      </c>
      <c r="G114" s="243">
        <v>9</v>
      </c>
      <c r="H114" s="283" t="str">
        <f>IF(ISBLANK(F114),"",IFERROR(VLOOKUP(A114,'Np PL4 Stock'!$A:$U,20,FALSE),""))</f>
        <v>V1-MD1</v>
      </c>
      <c r="I114" s="262" t="s">
        <v>199</v>
      </c>
      <c r="J114" s="283">
        <f>IF(ISBLANK(F114),"",VLOOKUP(LEFT(A114,5),Unit!A:B,2,FALSE))</f>
        <v>10</v>
      </c>
      <c r="K114" s="289">
        <v>1.64</v>
      </c>
      <c r="L114" s="290">
        <v>0.875</v>
      </c>
      <c r="M114" s="291">
        <f t="shared" si="3"/>
        <v>164</v>
      </c>
      <c r="N114" s="292">
        <f>IF(ISBLANK(D114),"",IFERROR(IF(VLOOKUP(A114,'Np PL4 Stock'!A:J,10,FALSE)="Np4",D114-VLOOKUP(A114,'Np PL4 Stock'!A:E,5,FALSE),D114-1-VLOOKUP(A114,'Np PL4 Stock'!A:E,5,FALSE)),""))</f>
        <v>7</v>
      </c>
      <c r="O114" s="293">
        <v>1</v>
      </c>
      <c r="P114" s="290">
        <v>5.682</v>
      </c>
      <c r="Q114" s="300">
        <v>0.0587</v>
      </c>
      <c r="R114" s="301" t="s">
        <v>32</v>
      </c>
      <c r="S114" s="301" t="s">
        <v>32</v>
      </c>
      <c r="T114" s="301" t="s">
        <v>32</v>
      </c>
      <c r="U114" s="301" t="s">
        <v>32</v>
      </c>
      <c r="V114" s="302">
        <v>0</v>
      </c>
      <c r="W114" s="303">
        <v>0</v>
      </c>
      <c r="X114" s="304">
        <v>45732</v>
      </c>
      <c r="Y114" s="313">
        <f>IF(ISBLANK(X114),"",IFERROR(IF(VLOOKUP(A114,'Np PL4 Stock'!A:J,10,FALSE)="Np4",X114-VLOOKUP(A114,'Np PL4 Stock'!A:E,5,FALSE),X114-1-VLOOKUP(A114,'Np PL4 Stock'!A:E,5,FALSE)),""))</f>
        <v>10</v>
      </c>
      <c r="Z114" s="314">
        <v>6.7</v>
      </c>
      <c r="AA114" s="315">
        <v>0.0664</v>
      </c>
      <c r="AB114" s="316"/>
      <c r="AC114" s="317" t="str">
        <f>IF(ISBLANK(AB114),"",IFERROR(IF(VLOOKUP(A114,'Np PL4 Stock'!A:J,10,FALSE)="Np4",AB114-VLOOKUP(A114,'Np PL4 Stock'!A:E,5,FALSE),AB114-1-VLOOKUP(A114,'Np PL4 Stock'!A:E,5,FALSE)),""))</f>
        <v/>
      </c>
      <c r="AD114" s="290"/>
      <c r="AE114" s="244"/>
      <c r="AF114" s="322"/>
      <c r="AG114" s="335"/>
      <c r="AH114" s="336"/>
      <c r="AI114" s="333"/>
      <c r="AJ114" s="326"/>
      <c r="AK114" s="334"/>
    </row>
    <row r="115" spans="1:37">
      <c r="A115" s="280" t="str">
        <f t="shared" si="2"/>
        <v>E1-10-02</v>
      </c>
      <c r="B115" s="281" t="s">
        <v>43</v>
      </c>
      <c r="C115" s="282">
        <v>45722</v>
      </c>
      <c r="D115" s="282">
        <v>45729</v>
      </c>
      <c r="E115" s="243">
        <v>2</v>
      </c>
      <c r="F115" s="244" t="s">
        <v>215</v>
      </c>
      <c r="G115" s="243">
        <v>10</v>
      </c>
      <c r="H115" s="283" t="str">
        <f>IF(ISBLANK(F115),"",IFERROR(VLOOKUP(A115,'Np PL4 Stock'!$A:$U,20,FALSE),""))</f>
        <v>V1-MD1</v>
      </c>
      <c r="I115" s="262" t="s">
        <v>199</v>
      </c>
      <c r="J115" s="283">
        <f>IF(ISBLANK(F115),"",VLOOKUP(LEFT(A115,5),Unit!A:B,2,FALSE))</f>
        <v>10</v>
      </c>
      <c r="K115" s="289">
        <v>1.64</v>
      </c>
      <c r="L115" s="290">
        <v>0.875</v>
      </c>
      <c r="M115" s="291">
        <f t="shared" si="3"/>
        <v>164</v>
      </c>
      <c r="N115" s="292">
        <f>IF(ISBLANK(D115),"",IFERROR(IF(VLOOKUP(A115,'Np PL4 Stock'!A:J,10,FALSE)="Np4",D115-VLOOKUP(A115,'Np PL4 Stock'!A:E,5,FALSE),D115-1-VLOOKUP(A115,'Np PL4 Stock'!A:E,5,FALSE)),""))</f>
        <v>7</v>
      </c>
      <c r="O115" s="293">
        <v>1</v>
      </c>
      <c r="P115" s="290">
        <v>5.746</v>
      </c>
      <c r="Q115" s="300">
        <v>0.0595</v>
      </c>
      <c r="R115" s="301" t="s">
        <v>32</v>
      </c>
      <c r="S115" s="301" t="s">
        <v>32</v>
      </c>
      <c r="T115" s="301" t="s">
        <v>32</v>
      </c>
      <c r="U115" s="301" t="s">
        <v>32</v>
      </c>
      <c r="V115" s="302">
        <v>0</v>
      </c>
      <c r="W115" s="303">
        <v>0</v>
      </c>
      <c r="X115" s="304">
        <v>45732</v>
      </c>
      <c r="Y115" s="313">
        <f>IF(ISBLANK(X115),"",IFERROR(IF(VLOOKUP(A115,'Np PL4 Stock'!A:J,10,FALSE)="Np4",X115-VLOOKUP(A115,'Np PL4 Stock'!A:E,5,FALSE),X115-1-VLOOKUP(A115,'Np PL4 Stock'!A:E,5,FALSE)),""))</f>
        <v>10</v>
      </c>
      <c r="Z115" s="314">
        <v>6.87</v>
      </c>
      <c r="AA115" s="315">
        <v>0.0599</v>
      </c>
      <c r="AB115" s="316"/>
      <c r="AC115" s="317" t="str">
        <f>IF(ISBLANK(AB115),"",IFERROR(IF(VLOOKUP(A115,'Np PL4 Stock'!A:J,10,FALSE)="Np4",AB115-VLOOKUP(A115,'Np PL4 Stock'!A:E,5,FALSE),AB115-1-VLOOKUP(A115,'Np PL4 Stock'!A:E,5,FALSE)),""))</f>
        <v/>
      </c>
      <c r="AD115" s="290"/>
      <c r="AE115" s="244"/>
      <c r="AF115" s="322"/>
      <c r="AG115" s="335"/>
      <c r="AH115" s="336"/>
      <c r="AI115" s="333"/>
      <c r="AJ115" s="326"/>
      <c r="AK115" s="334"/>
    </row>
    <row r="116" spans="1:37">
      <c r="A116" s="280" t="str">
        <f t="shared" si="2"/>
        <v>E1-11-02</v>
      </c>
      <c r="B116" s="281" t="s">
        <v>43</v>
      </c>
      <c r="C116" s="282">
        <v>45722</v>
      </c>
      <c r="D116" s="282">
        <v>45729</v>
      </c>
      <c r="E116" s="243">
        <v>2</v>
      </c>
      <c r="F116" s="244" t="s">
        <v>215</v>
      </c>
      <c r="G116" s="243">
        <v>11</v>
      </c>
      <c r="H116" s="283" t="str">
        <f>IF(ISBLANK(F116),"",IFERROR(VLOOKUP(A116,'Np PL4 Stock'!$A:$U,20,FALSE),""))</f>
        <v>V1-MD1</v>
      </c>
      <c r="I116" s="262" t="s">
        <v>199</v>
      </c>
      <c r="J116" s="283">
        <f>IF(ISBLANK(F116),"",VLOOKUP(LEFT(A116,5),Unit!A:B,2,FALSE))</f>
        <v>10</v>
      </c>
      <c r="K116" s="289">
        <v>1.64</v>
      </c>
      <c r="L116" s="290">
        <v>0.875</v>
      </c>
      <c r="M116" s="291">
        <f t="shared" si="3"/>
        <v>164</v>
      </c>
      <c r="N116" s="292">
        <f>IF(ISBLANK(D116),"",IFERROR(IF(VLOOKUP(A116,'Np PL4 Stock'!A:J,10,FALSE)="Np4",D116-VLOOKUP(A116,'Np PL4 Stock'!A:E,5,FALSE),D116-1-VLOOKUP(A116,'Np PL4 Stock'!A:E,5,FALSE)),""))</f>
        <v>7</v>
      </c>
      <c r="O116" s="293">
        <v>1</v>
      </c>
      <c r="P116" s="290">
        <v>5.647</v>
      </c>
      <c r="Q116" s="300">
        <v>0.058</v>
      </c>
      <c r="R116" s="301" t="s">
        <v>32</v>
      </c>
      <c r="S116" s="301" t="s">
        <v>32</v>
      </c>
      <c r="T116" s="301" t="s">
        <v>32</v>
      </c>
      <c r="U116" s="301" t="s">
        <v>32</v>
      </c>
      <c r="V116" s="302">
        <v>0</v>
      </c>
      <c r="W116" s="303">
        <v>0</v>
      </c>
      <c r="X116" s="304">
        <v>45732</v>
      </c>
      <c r="Y116" s="313">
        <f>IF(ISBLANK(X116),"",IFERROR(IF(VLOOKUP(A116,'Np PL4 Stock'!A:J,10,FALSE)="Np4",X116-VLOOKUP(A116,'Np PL4 Stock'!A:E,5,FALSE),X116-1-VLOOKUP(A116,'Np PL4 Stock'!A:E,5,FALSE)),""))</f>
        <v>10</v>
      </c>
      <c r="Z116" s="314">
        <v>7.16</v>
      </c>
      <c r="AA116" s="315">
        <v>0.0524</v>
      </c>
      <c r="AB116" s="316"/>
      <c r="AC116" s="317" t="str">
        <f>IF(ISBLANK(AB116),"",IFERROR(IF(VLOOKUP(A116,'Np PL4 Stock'!A:J,10,FALSE)="Np4",AB116-VLOOKUP(A116,'Np PL4 Stock'!A:E,5,FALSE),AB116-1-VLOOKUP(A116,'Np PL4 Stock'!A:E,5,FALSE)),""))</f>
        <v/>
      </c>
      <c r="AD116" s="290"/>
      <c r="AE116" s="244"/>
      <c r="AF116" s="322"/>
      <c r="AG116" s="335"/>
      <c r="AH116" s="336"/>
      <c r="AI116" s="333"/>
      <c r="AJ116" s="326"/>
      <c r="AK116" s="334"/>
    </row>
    <row r="117" spans="1:37">
      <c r="A117" s="280" t="str">
        <f t="shared" si="2"/>
        <v>E1-12-02</v>
      </c>
      <c r="B117" s="281" t="s">
        <v>43</v>
      </c>
      <c r="C117" s="282">
        <v>45723</v>
      </c>
      <c r="D117" s="282">
        <v>45730</v>
      </c>
      <c r="E117" s="243">
        <v>2</v>
      </c>
      <c r="F117" s="244" t="s">
        <v>215</v>
      </c>
      <c r="G117" s="243">
        <v>12</v>
      </c>
      <c r="H117" s="283" t="str">
        <f>IF(ISBLANK(F117),"",IFERROR(VLOOKUP(A117,'Np PL4 Stock'!$A:$U,20,FALSE),""))</f>
        <v>V1-MB1</v>
      </c>
      <c r="I117" s="262" t="s">
        <v>213</v>
      </c>
      <c r="J117" s="283">
        <f>IF(ISBLANK(F117),"",VLOOKUP(LEFT(A117,5),Unit!A:B,2,FALSE))</f>
        <v>10</v>
      </c>
      <c r="K117" s="289">
        <v>1.36</v>
      </c>
      <c r="L117" s="290">
        <v>0.8</v>
      </c>
      <c r="M117" s="291">
        <f t="shared" si="3"/>
        <v>136</v>
      </c>
      <c r="N117" s="292">
        <f>IF(ISBLANK(D117),"",IFERROR(IF(VLOOKUP(A117,'Np PL4 Stock'!A:J,10,FALSE)="Np4",D117-VLOOKUP(A117,'Np PL4 Stock'!A:E,5,FALSE),D117-1-VLOOKUP(A117,'Np PL4 Stock'!A:E,5,FALSE)),""))</f>
        <v>7</v>
      </c>
      <c r="O117" s="293">
        <v>1</v>
      </c>
      <c r="P117" s="290">
        <v>5.613</v>
      </c>
      <c r="Q117" s="300">
        <v>0.0491</v>
      </c>
      <c r="R117" s="301" t="s">
        <v>32</v>
      </c>
      <c r="S117" s="301" t="s">
        <v>32</v>
      </c>
      <c r="T117" s="301" t="s">
        <v>32</v>
      </c>
      <c r="U117" s="301" t="s">
        <v>32</v>
      </c>
      <c r="V117" s="302">
        <v>0</v>
      </c>
      <c r="W117" s="303">
        <v>0</v>
      </c>
      <c r="X117" s="304">
        <v>45733</v>
      </c>
      <c r="Y117" s="313">
        <f>IF(ISBLANK(X117),"",IFERROR(IF(VLOOKUP(A117,'Np PL4 Stock'!A:J,10,FALSE)="Np4",X117-VLOOKUP(A117,'Np PL4 Stock'!A:E,5,FALSE),X117-1-VLOOKUP(A117,'Np PL4 Stock'!A:E,5,FALSE)),""))</f>
        <v>10</v>
      </c>
      <c r="Z117" s="314">
        <v>7.137</v>
      </c>
      <c r="AA117" s="315">
        <v>0.0593</v>
      </c>
      <c r="AB117" s="316">
        <v>45736</v>
      </c>
      <c r="AC117" s="317">
        <f>IF(ISBLANK(AB117),"",IFERROR(IF(VLOOKUP(A117,'Np PL4 Stock'!A:J,10,FALSE)="Np4",AB117-VLOOKUP(A117,'Np PL4 Stock'!A:E,5,FALSE),AB117-1-VLOOKUP(A117,'Np PL4 Stock'!A:E,5,FALSE)),""))</f>
        <v>13</v>
      </c>
      <c r="AD117" s="290">
        <v>8.516</v>
      </c>
      <c r="AE117" s="300">
        <v>0.0691</v>
      </c>
      <c r="AF117" s="324">
        <v>100</v>
      </c>
      <c r="AG117" s="331">
        <v>0</v>
      </c>
      <c r="AH117" s="332">
        <v>0</v>
      </c>
      <c r="AI117" s="333">
        <v>244</v>
      </c>
      <c r="AJ117" s="326"/>
      <c r="AK117" s="334"/>
    </row>
    <row r="118" spans="1:37">
      <c r="A118" s="280" t="str">
        <f t="shared" si="2"/>
        <v>C1-01-03</v>
      </c>
      <c r="B118" s="281" t="s">
        <v>43</v>
      </c>
      <c r="C118" s="282">
        <v>45730</v>
      </c>
      <c r="D118" s="282">
        <v>45737</v>
      </c>
      <c r="E118" s="243">
        <v>3</v>
      </c>
      <c r="F118" s="244" t="s">
        <v>187</v>
      </c>
      <c r="G118" s="243">
        <v>1</v>
      </c>
      <c r="H118" s="283" t="str">
        <f>IF(ISBLANK(F118),"",IFERROR(VLOOKUP(A118,'Np PL4 Stock'!$A:$U,20,FALSE),""))</f>
        <v>PD-MA1</v>
      </c>
      <c r="I118" s="262" t="s">
        <v>199</v>
      </c>
      <c r="J118" s="283">
        <f>IF(ISBLANK(F118),"",VLOOKUP(LEFT(A118,5),Unit!A:B,2,FALSE))</f>
        <v>20</v>
      </c>
      <c r="K118" s="289">
        <v>4.16</v>
      </c>
      <c r="L118" s="290">
        <v>2</v>
      </c>
      <c r="M118" s="291">
        <f t="shared" si="3"/>
        <v>208</v>
      </c>
      <c r="N118" s="292">
        <f>IF(ISBLANK(D118),"",IFERROR(IF(VLOOKUP(A118,'Np PL4 Stock'!A:J,10,FALSE)="Np4",D118-VLOOKUP(A118,'Np PL4 Stock'!A:E,5,FALSE),D118-1-VLOOKUP(A118,'Np PL4 Stock'!A:E,5,FALSE)),""))</f>
        <v>7</v>
      </c>
      <c r="O118" s="293">
        <v>1</v>
      </c>
      <c r="P118" s="290">
        <v>5.596</v>
      </c>
      <c r="Q118" s="300">
        <v>0.0553</v>
      </c>
      <c r="R118" s="301" t="s">
        <v>32</v>
      </c>
      <c r="S118" s="301" t="s">
        <v>32</v>
      </c>
      <c r="T118" s="301" t="s">
        <v>32</v>
      </c>
      <c r="U118" s="301" t="s">
        <v>32</v>
      </c>
      <c r="V118" s="302">
        <v>0</v>
      </c>
      <c r="W118" s="303">
        <v>0</v>
      </c>
      <c r="X118" s="304">
        <v>45740</v>
      </c>
      <c r="Y118" s="313">
        <f>IF(ISBLANK(X118),"",IFERROR(IF(VLOOKUP(A118,'Np PL4 Stock'!A:J,10,FALSE)="Np4",X118-VLOOKUP(A118,'Np PL4 Stock'!A:E,5,FALSE),X118-1-VLOOKUP(A118,'Np PL4 Stock'!A:E,5,FALSE)),""))</f>
        <v>10</v>
      </c>
      <c r="Z118" s="314">
        <v>6.631</v>
      </c>
      <c r="AA118" s="315">
        <v>0.0641</v>
      </c>
      <c r="AB118" s="316">
        <v>45743</v>
      </c>
      <c r="AC118" s="317">
        <f>IF(ISBLANK(AB118),"",IFERROR(IF(VLOOKUP(A118,'Np PL4 Stock'!A:J,10,FALSE)="Np4",AB118-VLOOKUP(A118,'Np PL4 Stock'!A:E,5,FALSE),AB118-1-VLOOKUP(A118,'Np PL4 Stock'!A:E,5,FALSE)),""))</f>
        <v>13</v>
      </c>
      <c r="AD118" s="290">
        <v>7.857</v>
      </c>
      <c r="AE118" s="300">
        <v>0.0868</v>
      </c>
      <c r="AF118" s="326">
        <v>87</v>
      </c>
      <c r="AG118" s="331">
        <v>0</v>
      </c>
      <c r="AH118" s="332">
        <v>0</v>
      </c>
      <c r="AI118" s="340">
        <v>364</v>
      </c>
      <c r="AJ118" s="326"/>
      <c r="AK118" s="334"/>
    </row>
    <row r="119" spans="1:37">
      <c r="A119" s="280" t="str">
        <f t="shared" si="2"/>
        <v>C1-02-03</v>
      </c>
      <c r="B119" s="281" t="s">
        <v>43</v>
      </c>
      <c r="C119" s="282">
        <v>45730</v>
      </c>
      <c r="D119" s="282">
        <v>45737</v>
      </c>
      <c r="E119" s="243">
        <v>3</v>
      </c>
      <c r="F119" s="244" t="s">
        <v>187</v>
      </c>
      <c r="G119" s="243">
        <v>2</v>
      </c>
      <c r="H119" s="283" t="str">
        <f>IF(ISBLANK(F119),"",IFERROR(VLOOKUP(A119,'Np PL4 Stock'!$A:$U,20,FALSE),""))</f>
        <v>PD-MA1</v>
      </c>
      <c r="I119" s="262" t="s">
        <v>199</v>
      </c>
      <c r="J119" s="283">
        <f>IF(ISBLANK(F119),"",VLOOKUP(LEFT(A119,5),Unit!A:B,2,FALSE))</f>
        <v>20</v>
      </c>
      <c r="K119" s="289">
        <v>4.16</v>
      </c>
      <c r="L119" s="290">
        <v>2</v>
      </c>
      <c r="M119" s="291">
        <f t="shared" si="3"/>
        <v>208</v>
      </c>
      <c r="N119" s="292">
        <f>IF(ISBLANK(D119),"",IFERROR(IF(VLOOKUP(A119,'Np PL4 Stock'!A:J,10,FALSE)="Np4",D119-VLOOKUP(A119,'Np PL4 Stock'!A:E,5,FALSE),D119-1-VLOOKUP(A119,'Np PL4 Stock'!A:E,5,FALSE)),""))</f>
        <v>7</v>
      </c>
      <c r="O119" s="293">
        <v>1</v>
      </c>
      <c r="P119" s="290">
        <v>5.496</v>
      </c>
      <c r="Q119" s="300">
        <v>0.059</v>
      </c>
      <c r="R119" s="301" t="s">
        <v>32</v>
      </c>
      <c r="S119" s="301" t="s">
        <v>32</v>
      </c>
      <c r="T119" s="301" t="s">
        <v>32</v>
      </c>
      <c r="U119" s="301" t="s">
        <v>32</v>
      </c>
      <c r="V119" s="302">
        <v>0</v>
      </c>
      <c r="W119" s="303">
        <v>0</v>
      </c>
      <c r="X119" s="304">
        <v>45740</v>
      </c>
      <c r="Y119" s="313">
        <f>IF(ISBLANK(X119),"",IFERROR(IF(VLOOKUP(A119,'Np PL4 Stock'!A:J,10,FALSE)="Np4",X119-VLOOKUP(A119,'Np PL4 Stock'!A:E,5,FALSE),X119-1-VLOOKUP(A119,'Np PL4 Stock'!A:E,5,FALSE)),""))</f>
        <v>10</v>
      </c>
      <c r="Z119" s="314">
        <v>6.655</v>
      </c>
      <c r="AA119" s="315">
        <v>0.0698</v>
      </c>
      <c r="AB119" s="316">
        <v>45743</v>
      </c>
      <c r="AC119" s="317">
        <f>IF(ISBLANK(AB119),"",IFERROR(IF(VLOOKUP(A119,'Np PL4 Stock'!A:J,10,FALSE)="Np4",AB119-VLOOKUP(A119,'Np PL4 Stock'!A:E,5,FALSE),AB119-1-VLOOKUP(A119,'Np PL4 Stock'!A:E,5,FALSE)),""))</f>
        <v>13</v>
      </c>
      <c r="AD119" s="290">
        <v>7.767</v>
      </c>
      <c r="AE119" s="300">
        <v>0.0718</v>
      </c>
      <c r="AF119" s="326">
        <v>90</v>
      </c>
      <c r="AG119" s="331">
        <v>0</v>
      </c>
      <c r="AH119" s="332">
        <v>0</v>
      </c>
      <c r="AI119" s="340">
        <v>375</v>
      </c>
      <c r="AJ119" s="326"/>
      <c r="AK119" s="334"/>
    </row>
    <row r="120" spans="1:37">
      <c r="A120" s="280" t="str">
        <f t="shared" si="2"/>
        <v>C1-03-03</v>
      </c>
      <c r="B120" s="281" t="s">
        <v>43</v>
      </c>
      <c r="C120" s="282">
        <v>45730</v>
      </c>
      <c r="D120" s="282">
        <v>45737</v>
      </c>
      <c r="E120" s="243">
        <v>3</v>
      </c>
      <c r="F120" s="244" t="s">
        <v>187</v>
      </c>
      <c r="G120" s="243">
        <v>3</v>
      </c>
      <c r="H120" s="283" t="str">
        <f>IF(ISBLANK(F120),"",IFERROR(VLOOKUP(A120,'Np PL4 Stock'!$A:$U,20,FALSE),""))</f>
        <v>PD-MB1</v>
      </c>
      <c r="I120" s="262" t="s">
        <v>181</v>
      </c>
      <c r="J120" s="283">
        <f>IF(ISBLANK(F120),"",VLOOKUP(LEFT(A120,5),Unit!A:B,2,FALSE))</f>
        <v>20</v>
      </c>
      <c r="K120" s="289">
        <v>3.35</v>
      </c>
      <c r="L120" s="290">
        <v>1.6</v>
      </c>
      <c r="M120" s="291">
        <f t="shared" si="3"/>
        <v>167.5</v>
      </c>
      <c r="N120" s="292">
        <f>IF(ISBLANK(D120),"",IFERROR(IF(VLOOKUP(A120,'Np PL4 Stock'!A:J,10,FALSE)="Np4",D120-VLOOKUP(A120,'Np PL4 Stock'!A:E,5,FALSE),D120-1-VLOOKUP(A120,'Np PL4 Stock'!A:E,5,FALSE)),""))</f>
        <v>7</v>
      </c>
      <c r="O120" s="293">
        <v>1</v>
      </c>
      <c r="P120" s="290">
        <v>5.539</v>
      </c>
      <c r="Q120" s="300">
        <v>0.0585</v>
      </c>
      <c r="R120" s="301" t="s">
        <v>32</v>
      </c>
      <c r="S120" s="301" t="s">
        <v>32</v>
      </c>
      <c r="T120" s="301" t="s">
        <v>32</v>
      </c>
      <c r="U120" s="301" t="s">
        <v>32</v>
      </c>
      <c r="V120" s="302">
        <v>0</v>
      </c>
      <c r="W120" s="303">
        <v>0</v>
      </c>
      <c r="X120" s="304">
        <v>45740</v>
      </c>
      <c r="Y120" s="313">
        <f>IF(ISBLANK(X120),"",IFERROR(IF(VLOOKUP(A120,'Np PL4 Stock'!A:J,10,FALSE)="Np4",X120-VLOOKUP(A120,'Np PL4 Stock'!A:E,5,FALSE),X120-1-VLOOKUP(A120,'Np PL4 Stock'!A:E,5,FALSE)),""))</f>
        <v>10</v>
      </c>
      <c r="Z120" s="314">
        <v>6.514</v>
      </c>
      <c r="AA120" s="315">
        <v>0.0625</v>
      </c>
      <c r="AB120" s="316"/>
      <c r="AC120" s="317" t="str">
        <f>IF(ISBLANK(AB120),"",IFERROR(IF(VLOOKUP(A120,'Np PL4 Stock'!A:J,10,FALSE)="Np4",AB120-VLOOKUP(A120,'Np PL4 Stock'!A:E,5,FALSE),AB120-1-VLOOKUP(A120,'Np PL4 Stock'!A:E,5,FALSE)),""))</f>
        <v/>
      </c>
      <c r="AD120" s="290"/>
      <c r="AE120" s="300"/>
      <c r="AF120" s="326"/>
      <c r="AG120" s="335"/>
      <c r="AH120" s="336"/>
      <c r="AI120" s="340"/>
      <c r="AJ120" s="326"/>
      <c r="AK120" s="334"/>
    </row>
    <row r="121" spans="1:37">
      <c r="A121" s="280" t="str">
        <f t="shared" si="2"/>
        <v>C1-04-03</v>
      </c>
      <c r="B121" s="281" t="s">
        <v>43</v>
      </c>
      <c r="C121" s="282">
        <v>45730</v>
      </c>
      <c r="D121" s="282">
        <v>45737</v>
      </c>
      <c r="E121" s="243">
        <v>3</v>
      </c>
      <c r="F121" s="244" t="s">
        <v>187</v>
      </c>
      <c r="G121" s="243">
        <v>4</v>
      </c>
      <c r="H121" s="283" t="str">
        <f>IF(ISBLANK(F121),"",IFERROR(VLOOKUP(A121,'Np PL4 Stock'!$A:$U,20,FALSE),""))</f>
        <v>PD-MB1</v>
      </c>
      <c r="I121" s="262" t="s">
        <v>181</v>
      </c>
      <c r="J121" s="283">
        <f>IF(ISBLANK(F121),"",VLOOKUP(LEFT(A121,5),Unit!A:B,2,FALSE))</f>
        <v>20</v>
      </c>
      <c r="K121" s="289">
        <v>3.35</v>
      </c>
      <c r="L121" s="290">
        <v>1.6</v>
      </c>
      <c r="M121" s="291">
        <f t="shared" si="3"/>
        <v>167.5</v>
      </c>
      <c r="N121" s="292">
        <f>IF(ISBLANK(D121),"",IFERROR(IF(VLOOKUP(A121,'Np PL4 Stock'!A:J,10,FALSE)="Np4",D121-VLOOKUP(A121,'Np PL4 Stock'!A:E,5,FALSE),D121-1-VLOOKUP(A121,'Np PL4 Stock'!A:E,5,FALSE)),""))</f>
        <v>7</v>
      </c>
      <c r="O121" s="293">
        <v>1</v>
      </c>
      <c r="P121" s="290">
        <v>5.374</v>
      </c>
      <c r="Q121" s="300">
        <v>0.0617</v>
      </c>
      <c r="R121" s="301" t="s">
        <v>32</v>
      </c>
      <c r="S121" s="301" t="s">
        <v>32</v>
      </c>
      <c r="T121" s="301" t="s">
        <v>32</v>
      </c>
      <c r="U121" s="301" t="s">
        <v>32</v>
      </c>
      <c r="V121" s="302">
        <v>0</v>
      </c>
      <c r="W121" s="303">
        <v>0</v>
      </c>
      <c r="X121" s="304">
        <v>45740</v>
      </c>
      <c r="Y121" s="313">
        <f>IF(ISBLANK(X121),"",IFERROR(IF(VLOOKUP(A121,'Np PL4 Stock'!A:J,10,FALSE)="Np4",X121-VLOOKUP(A121,'Np PL4 Stock'!A:E,5,FALSE),X121-1-VLOOKUP(A121,'Np PL4 Stock'!A:E,5,FALSE)),""))</f>
        <v>10</v>
      </c>
      <c r="Z121" s="314">
        <v>6.523</v>
      </c>
      <c r="AA121" s="315">
        <v>0.0645</v>
      </c>
      <c r="AB121" s="316"/>
      <c r="AC121" s="317" t="str">
        <f>IF(ISBLANK(AB121),"",IFERROR(IF(VLOOKUP(A121,'Np PL4 Stock'!A:J,10,FALSE)="Np4",AB121-VLOOKUP(A121,'Np PL4 Stock'!A:E,5,FALSE),AB121-1-VLOOKUP(A121,'Np PL4 Stock'!A:E,5,FALSE)),""))</f>
        <v/>
      </c>
      <c r="AD121" s="244"/>
      <c r="AE121" s="300"/>
      <c r="AF121" s="326"/>
      <c r="AG121" s="331"/>
      <c r="AH121" s="332"/>
      <c r="AI121" s="340"/>
      <c r="AJ121" s="326"/>
      <c r="AK121" s="334"/>
    </row>
    <row r="122" spans="1:37">
      <c r="A122" s="280" t="str">
        <f t="shared" si="2"/>
        <v>C1-05-03</v>
      </c>
      <c r="B122" s="281" t="s">
        <v>43</v>
      </c>
      <c r="C122" s="282">
        <v>45730</v>
      </c>
      <c r="D122" s="282">
        <v>45737</v>
      </c>
      <c r="E122" s="243">
        <v>3</v>
      </c>
      <c r="F122" s="244" t="s">
        <v>187</v>
      </c>
      <c r="G122" s="243">
        <v>5</v>
      </c>
      <c r="H122" s="283" t="str">
        <f>IF(ISBLANK(F122),"",IFERROR(VLOOKUP(A122,'Np PL4 Stock'!$A:$U,20,FALSE),""))</f>
        <v>PD-MB1</v>
      </c>
      <c r="I122" s="262" t="s">
        <v>181</v>
      </c>
      <c r="J122" s="283">
        <f>IF(ISBLANK(F122),"",VLOOKUP(LEFT(A122,5),Unit!A:B,2,FALSE))</f>
        <v>20</v>
      </c>
      <c r="K122" s="289">
        <v>3.35</v>
      </c>
      <c r="L122" s="290">
        <v>1.6</v>
      </c>
      <c r="M122" s="291">
        <f t="shared" si="3"/>
        <v>167.5</v>
      </c>
      <c r="N122" s="292">
        <f>IF(ISBLANK(D122),"",IFERROR(IF(VLOOKUP(A122,'Np PL4 Stock'!A:J,10,FALSE)="Np4",D122-VLOOKUP(A122,'Np PL4 Stock'!A:E,5,FALSE),D122-1-VLOOKUP(A122,'Np PL4 Stock'!A:E,5,FALSE)),""))</f>
        <v>7</v>
      </c>
      <c r="O122" s="293">
        <v>1</v>
      </c>
      <c r="P122" s="290">
        <v>5.434</v>
      </c>
      <c r="Q122" s="300">
        <v>0.0575</v>
      </c>
      <c r="R122" s="301" t="s">
        <v>32</v>
      </c>
      <c r="S122" s="301" t="s">
        <v>32</v>
      </c>
      <c r="T122" s="301" t="s">
        <v>32</v>
      </c>
      <c r="U122" s="301" t="s">
        <v>32</v>
      </c>
      <c r="V122" s="302">
        <v>0</v>
      </c>
      <c r="W122" s="303">
        <v>0</v>
      </c>
      <c r="X122" s="304">
        <v>45740</v>
      </c>
      <c r="Y122" s="313">
        <f>IF(ISBLANK(X122),"",IFERROR(IF(VLOOKUP(A122,'Np PL4 Stock'!A:J,10,FALSE)="Np4",X122-VLOOKUP(A122,'Np PL4 Stock'!A:E,5,FALSE),X122-1-VLOOKUP(A122,'Np PL4 Stock'!A:E,5,FALSE)),""))</f>
        <v>10</v>
      </c>
      <c r="Z122" s="314">
        <v>6.066</v>
      </c>
      <c r="AA122" s="315">
        <v>0.0661</v>
      </c>
      <c r="AB122" s="316">
        <v>45743</v>
      </c>
      <c r="AC122" s="317">
        <f>IF(ISBLANK(AB122),"",IFERROR(IF(VLOOKUP(A122,'Np PL4 Stock'!A:J,10,FALSE)="Np4",AB122-VLOOKUP(A122,'Np PL4 Stock'!A:E,5,FALSE),AB122-1-VLOOKUP(A122,'Np PL4 Stock'!A:E,5,FALSE)),""))</f>
        <v>13</v>
      </c>
      <c r="AD122" s="244">
        <v>7.17</v>
      </c>
      <c r="AE122" s="300">
        <v>0.0853</v>
      </c>
      <c r="AF122" s="326">
        <v>71</v>
      </c>
      <c r="AG122" s="331">
        <v>0</v>
      </c>
      <c r="AH122" s="332">
        <v>0</v>
      </c>
      <c r="AI122" s="340">
        <v>512</v>
      </c>
      <c r="AJ122" s="326"/>
      <c r="AK122" s="334"/>
    </row>
    <row r="123" spans="1:37">
      <c r="A123" s="280" t="str">
        <f t="shared" si="2"/>
        <v>C1-06-03</v>
      </c>
      <c r="B123" s="281" t="s">
        <v>43</v>
      </c>
      <c r="C123" s="282">
        <v>45730</v>
      </c>
      <c r="D123" s="282">
        <v>45737</v>
      </c>
      <c r="E123" s="243">
        <v>3</v>
      </c>
      <c r="F123" s="244" t="s">
        <v>187</v>
      </c>
      <c r="G123" s="243">
        <v>6</v>
      </c>
      <c r="H123" s="283" t="str">
        <f>IF(ISBLANK(F123),"",IFERROR(VLOOKUP(A123,'Np PL4 Stock'!$A:$U,20,FALSE),""))</f>
        <v>PD-MB1</v>
      </c>
      <c r="I123" s="262" t="s">
        <v>181</v>
      </c>
      <c r="J123" s="283">
        <f>IF(ISBLANK(F123),"",VLOOKUP(LEFT(A123,5),Unit!A:B,2,FALSE))</f>
        <v>20</v>
      </c>
      <c r="K123" s="289">
        <v>3.35</v>
      </c>
      <c r="L123" s="290">
        <v>1.6</v>
      </c>
      <c r="M123" s="291">
        <f t="shared" si="3"/>
        <v>167.5</v>
      </c>
      <c r="N123" s="292">
        <f>IF(ISBLANK(D123),"",IFERROR(IF(VLOOKUP(A123,'Np PL4 Stock'!A:J,10,FALSE)="Np4",D123-VLOOKUP(A123,'Np PL4 Stock'!A:E,5,FALSE),D123-1-VLOOKUP(A123,'Np PL4 Stock'!A:E,5,FALSE)),""))</f>
        <v>7</v>
      </c>
      <c r="O123" s="293">
        <v>1</v>
      </c>
      <c r="P123" s="290">
        <v>5.608</v>
      </c>
      <c r="Q123" s="300">
        <v>0.0611</v>
      </c>
      <c r="R123" s="301" t="s">
        <v>32</v>
      </c>
      <c r="S123" s="301" t="s">
        <v>32</v>
      </c>
      <c r="T123" s="301" t="s">
        <v>32</v>
      </c>
      <c r="U123" s="301" t="s">
        <v>32</v>
      </c>
      <c r="V123" s="302">
        <v>0</v>
      </c>
      <c r="W123" s="303">
        <v>0</v>
      </c>
      <c r="X123" s="304">
        <v>45740</v>
      </c>
      <c r="Y123" s="313">
        <f>IF(ISBLANK(X123),"",IFERROR(IF(VLOOKUP(A123,'Np PL4 Stock'!A:J,10,FALSE)="Np4",X123-VLOOKUP(A123,'Np PL4 Stock'!A:E,5,FALSE),X123-1-VLOOKUP(A123,'Np PL4 Stock'!A:E,5,FALSE)),""))</f>
        <v>10</v>
      </c>
      <c r="Z123" s="314">
        <v>6.133</v>
      </c>
      <c r="AA123" s="315">
        <v>0.0661</v>
      </c>
      <c r="AB123" s="316">
        <v>45743</v>
      </c>
      <c r="AC123" s="317">
        <f>IF(ISBLANK(AB123),"",IFERROR(IF(VLOOKUP(A123,'Np PL4 Stock'!A:J,10,FALSE)="Np4",AB123-VLOOKUP(A123,'Np PL4 Stock'!A:E,5,FALSE),AB123-1-VLOOKUP(A123,'Np PL4 Stock'!A:E,5,FALSE)),""))</f>
        <v>13</v>
      </c>
      <c r="AD123" s="244">
        <v>7.55</v>
      </c>
      <c r="AE123" s="300">
        <v>0.0888</v>
      </c>
      <c r="AF123" s="326">
        <v>75</v>
      </c>
      <c r="AG123" s="331">
        <v>0</v>
      </c>
      <c r="AH123" s="332">
        <v>0</v>
      </c>
      <c r="AI123" s="333">
        <v>411</v>
      </c>
      <c r="AJ123" s="326"/>
      <c r="AK123" s="334"/>
    </row>
    <row r="124" spans="1:37">
      <c r="A124" s="280" t="str">
        <f t="shared" si="2"/>
        <v>C1-07-03</v>
      </c>
      <c r="B124" s="281" t="s">
        <v>43</v>
      </c>
      <c r="C124" s="282">
        <v>45730</v>
      </c>
      <c r="D124" s="282">
        <v>45737</v>
      </c>
      <c r="E124" s="243">
        <v>3</v>
      </c>
      <c r="F124" s="244" t="s">
        <v>187</v>
      </c>
      <c r="G124" s="243">
        <v>7</v>
      </c>
      <c r="H124" s="283" t="str">
        <f>IF(ISBLANK(F124),"",IFERROR(VLOOKUP(A124,'Np PL4 Stock'!$A:$U,20,FALSE),""))</f>
        <v>PD-MB1</v>
      </c>
      <c r="I124" s="262" t="s">
        <v>181</v>
      </c>
      <c r="J124" s="283">
        <f>IF(ISBLANK(F124),"",VLOOKUP(LEFT(A124,5),Unit!A:B,2,FALSE))</f>
        <v>20</v>
      </c>
      <c r="K124" s="289">
        <v>3.35</v>
      </c>
      <c r="L124" s="290">
        <v>1.6</v>
      </c>
      <c r="M124" s="291">
        <f t="shared" si="3"/>
        <v>167.5</v>
      </c>
      <c r="N124" s="292">
        <f>IF(ISBLANK(D124),"",IFERROR(IF(VLOOKUP(A124,'Np PL4 Stock'!A:J,10,FALSE)="Np4",D124-VLOOKUP(A124,'Np PL4 Stock'!A:E,5,FALSE),D124-1-VLOOKUP(A124,'Np PL4 Stock'!A:E,5,FALSE)),""))</f>
        <v>7</v>
      </c>
      <c r="O124" s="293">
        <v>1</v>
      </c>
      <c r="P124" s="290">
        <v>5.534</v>
      </c>
      <c r="Q124" s="300">
        <v>0.0488</v>
      </c>
      <c r="R124" s="301" t="s">
        <v>32</v>
      </c>
      <c r="S124" s="301" t="s">
        <v>32</v>
      </c>
      <c r="T124" s="301" t="s">
        <v>32</v>
      </c>
      <c r="U124" s="301" t="s">
        <v>32</v>
      </c>
      <c r="V124" s="302">
        <v>0</v>
      </c>
      <c r="W124" s="303">
        <v>0</v>
      </c>
      <c r="X124" s="304">
        <v>45740</v>
      </c>
      <c r="Y124" s="313">
        <f>IF(ISBLANK(X124),"",IFERROR(IF(VLOOKUP(A124,'Np PL4 Stock'!A:J,10,FALSE)="Np4",X124-VLOOKUP(A124,'Np PL4 Stock'!A:E,5,FALSE),X124-1-VLOOKUP(A124,'Np PL4 Stock'!A:E,5,FALSE)),""))</f>
        <v>10</v>
      </c>
      <c r="Z124" s="314">
        <v>6.362</v>
      </c>
      <c r="AA124" s="315">
        <v>0.0643</v>
      </c>
      <c r="AB124" s="316">
        <v>45743</v>
      </c>
      <c r="AC124" s="317">
        <f>IF(ISBLANK(AB124),"",IFERROR(IF(VLOOKUP(A124,'Np PL4 Stock'!A:J,10,FALSE)="Np4",AB124-VLOOKUP(A124,'Np PL4 Stock'!A:E,5,FALSE),AB124-1-VLOOKUP(A124,'Np PL4 Stock'!A:E,5,FALSE)),""))</f>
        <v>13</v>
      </c>
      <c r="AD124" s="244">
        <v>7.65</v>
      </c>
      <c r="AE124" s="300">
        <v>0.0886</v>
      </c>
      <c r="AF124" s="326">
        <v>87</v>
      </c>
      <c r="AG124" s="331">
        <v>0</v>
      </c>
      <c r="AH124" s="332">
        <v>0</v>
      </c>
      <c r="AI124" s="340">
        <v>396</v>
      </c>
      <c r="AJ124" s="326"/>
      <c r="AK124" s="334"/>
    </row>
    <row r="125" spans="1:37">
      <c r="A125" s="280" t="str">
        <f t="shared" si="2"/>
        <v>C1-08-03</v>
      </c>
      <c r="B125" s="281" t="s">
        <v>43</v>
      </c>
      <c r="C125" s="282">
        <v>45731</v>
      </c>
      <c r="D125" s="282">
        <v>45738</v>
      </c>
      <c r="E125" s="243">
        <v>3</v>
      </c>
      <c r="F125" s="244" t="s">
        <v>187</v>
      </c>
      <c r="G125" s="243">
        <v>8</v>
      </c>
      <c r="H125" s="283" t="str">
        <f>IF(ISBLANK(F125),"",IFERROR(VLOOKUP(A125,'Np PL4 Stock'!$A:$U,20,FALSE),""))</f>
        <v>V1-MD1</v>
      </c>
      <c r="I125" s="262" t="s">
        <v>199</v>
      </c>
      <c r="J125" s="283">
        <f>IF(ISBLANK(F125),"",VLOOKUP(LEFT(A125,5),Unit!A:B,2,FALSE))</f>
        <v>20</v>
      </c>
      <c r="K125" s="289">
        <v>3.3</v>
      </c>
      <c r="L125" s="290">
        <v>2</v>
      </c>
      <c r="M125" s="291">
        <f t="shared" si="3"/>
        <v>165</v>
      </c>
      <c r="N125" s="292">
        <f>IF(ISBLANK(D125),"",IFERROR(IF(VLOOKUP(A125,'Np PL4 Stock'!A:J,10,FALSE)="Np4",D125-VLOOKUP(A125,'Np PL4 Stock'!A:E,5,FALSE),D125-1-VLOOKUP(A125,'Np PL4 Stock'!A:E,5,FALSE)),""))</f>
        <v>7</v>
      </c>
      <c r="O125" s="293">
        <v>1</v>
      </c>
      <c r="P125" s="244">
        <v>5.27</v>
      </c>
      <c r="Q125" s="300">
        <v>0.0499</v>
      </c>
      <c r="R125" s="301" t="s">
        <v>32</v>
      </c>
      <c r="S125" s="301" t="s">
        <v>32</v>
      </c>
      <c r="T125" s="301" t="s">
        <v>32</v>
      </c>
      <c r="U125" s="301" t="s">
        <v>32</v>
      </c>
      <c r="V125" s="302">
        <v>0</v>
      </c>
      <c r="W125" s="303">
        <v>0</v>
      </c>
      <c r="X125" s="304">
        <v>45741</v>
      </c>
      <c r="Y125" s="313">
        <f>IF(ISBLANK(X125),"",IFERROR(IF(VLOOKUP(A125,'Np PL4 Stock'!A:J,10,FALSE)="Np4",X125-VLOOKUP(A125,'Np PL4 Stock'!A:E,5,FALSE),X125-1-VLOOKUP(A125,'Np PL4 Stock'!A:E,5,FALSE)),""))</f>
        <v>10</v>
      </c>
      <c r="Z125" s="325">
        <v>6.42</v>
      </c>
      <c r="AA125" s="315">
        <v>0.0698</v>
      </c>
      <c r="AB125" s="316">
        <v>45744</v>
      </c>
      <c r="AC125" s="317">
        <f>IF(ISBLANK(AB125),"",IFERROR(IF(VLOOKUP(A125,'Np PL4 Stock'!A:J,10,FALSE)="Np4",AB125-VLOOKUP(A125,'Np PL4 Stock'!A:E,5,FALSE),AB125-1-VLOOKUP(A125,'Np PL4 Stock'!A:E,5,FALSE)),""))</f>
        <v>13</v>
      </c>
      <c r="AD125" s="244">
        <v>7.57</v>
      </c>
      <c r="AE125" s="300">
        <v>0.0875</v>
      </c>
      <c r="AF125" s="326">
        <v>84</v>
      </c>
      <c r="AG125" s="331">
        <v>0</v>
      </c>
      <c r="AH125" s="332">
        <v>0</v>
      </c>
      <c r="AI125" s="340">
        <v>409</v>
      </c>
      <c r="AJ125" s="326"/>
      <c r="AK125" s="334"/>
    </row>
    <row r="126" spans="1:37">
      <c r="A126" s="280" t="str">
        <f t="shared" si="2"/>
        <v>D1-01-03</v>
      </c>
      <c r="B126" s="281" t="s">
        <v>43</v>
      </c>
      <c r="C126" s="282">
        <v>45731</v>
      </c>
      <c r="D126" s="282">
        <v>45738</v>
      </c>
      <c r="E126" s="243">
        <v>3</v>
      </c>
      <c r="F126" s="244" t="s">
        <v>205</v>
      </c>
      <c r="G126" s="243">
        <v>1</v>
      </c>
      <c r="H126" s="283" t="str">
        <f>IF(ISBLANK(F126),"",IFERROR(VLOOKUP(A126,'Np PL4 Stock'!$A:$U,20,FALSE),""))</f>
        <v>V1-MB1</v>
      </c>
      <c r="I126" s="262" t="s">
        <v>213</v>
      </c>
      <c r="J126" s="283">
        <f>IF(ISBLANK(F126),"",VLOOKUP(LEFT(A126,5),Unit!A:B,2,FALSE))</f>
        <v>20</v>
      </c>
      <c r="K126" s="289">
        <v>3.34</v>
      </c>
      <c r="L126" s="290">
        <v>2</v>
      </c>
      <c r="M126" s="291">
        <f t="shared" si="3"/>
        <v>167</v>
      </c>
      <c r="N126" s="292">
        <f>IF(ISBLANK(D126),"",IFERROR(IF(VLOOKUP(A126,'Np PL4 Stock'!A:J,10,FALSE)="Np4",D126-VLOOKUP(A126,'Np PL4 Stock'!A:E,5,FALSE),D126-1-VLOOKUP(A126,'Np PL4 Stock'!A:E,5,FALSE)),""))</f>
        <v>7</v>
      </c>
      <c r="O126" s="293">
        <v>1</v>
      </c>
      <c r="P126" s="244">
        <v>5.39</v>
      </c>
      <c r="Q126" s="300">
        <v>0.0441</v>
      </c>
      <c r="R126" s="301" t="s">
        <v>32</v>
      </c>
      <c r="S126" s="301" t="s">
        <v>32</v>
      </c>
      <c r="T126" s="301" t="s">
        <v>32</v>
      </c>
      <c r="U126" s="301" t="s">
        <v>32</v>
      </c>
      <c r="V126" s="302">
        <v>0</v>
      </c>
      <c r="W126" s="303">
        <v>0</v>
      </c>
      <c r="X126" s="304">
        <v>45741</v>
      </c>
      <c r="Y126" s="313">
        <f>IF(ISBLANK(X126),"",IFERROR(IF(VLOOKUP(A126,'Np PL4 Stock'!A:J,10,FALSE)="Np4",X126-VLOOKUP(A126,'Np PL4 Stock'!A:E,5,FALSE),X126-1-VLOOKUP(A126,'Np PL4 Stock'!A:E,5,FALSE)),""))</f>
        <v>10</v>
      </c>
      <c r="Z126" s="325">
        <v>6.04</v>
      </c>
      <c r="AA126" s="315">
        <v>0.0696</v>
      </c>
      <c r="AB126" s="316"/>
      <c r="AC126" s="317" t="str">
        <f>IF(ISBLANK(AB126),"",IFERROR(IF(VLOOKUP(A126,'Np PL4 Stock'!A:J,10,FALSE)="Np4",AB126-VLOOKUP(A126,'Np PL4 Stock'!A:E,5,FALSE),AB126-1-VLOOKUP(A126,'Np PL4 Stock'!A:E,5,FALSE)),""))</f>
        <v/>
      </c>
      <c r="AD126" s="244"/>
      <c r="AE126" s="300"/>
      <c r="AF126" s="326"/>
      <c r="AG126" s="331"/>
      <c r="AH126" s="332"/>
      <c r="AI126" s="340"/>
      <c r="AJ126" s="326"/>
      <c r="AK126" s="334"/>
    </row>
    <row r="127" spans="1:37">
      <c r="A127" s="280" t="str">
        <f t="shared" si="2"/>
        <v>D1-02-03</v>
      </c>
      <c r="B127" s="281" t="s">
        <v>43</v>
      </c>
      <c r="C127" s="282">
        <v>45731</v>
      </c>
      <c r="D127" s="282">
        <v>45738</v>
      </c>
      <c r="E127" s="243">
        <v>3</v>
      </c>
      <c r="F127" s="244" t="s">
        <v>205</v>
      </c>
      <c r="G127" s="243">
        <v>2</v>
      </c>
      <c r="H127" s="283" t="str">
        <f>IF(ISBLANK(F127),"",IFERROR(VLOOKUP(A127,'Np PL4 Stock'!$A:$U,20,FALSE),""))</f>
        <v>V1-MB1</v>
      </c>
      <c r="I127" s="262" t="s">
        <v>213</v>
      </c>
      <c r="J127" s="283">
        <f>IF(ISBLANK(F127),"",VLOOKUP(LEFT(A127,5),Unit!A:B,2,FALSE))</f>
        <v>20</v>
      </c>
      <c r="K127" s="289">
        <v>3.34</v>
      </c>
      <c r="L127" s="290">
        <v>2</v>
      </c>
      <c r="M127" s="291">
        <f t="shared" si="3"/>
        <v>167</v>
      </c>
      <c r="N127" s="292">
        <f>IF(ISBLANK(D127),"",IFERROR(IF(VLOOKUP(A127,'Np PL4 Stock'!A:J,10,FALSE)="Np4",D127-VLOOKUP(A127,'Np PL4 Stock'!A:E,5,FALSE),D127-1-VLOOKUP(A127,'Np PL4 Stock'!A:E,5,FALSE)),""))</f>
        <v>7</v>
      </c>
      <c r="O127" s="293">
        <v>1</v>
      </c>
      <c r="P127" s="244">
        <v>5.35</v>
      </c>
      <c r="Q127" s="300">
        <v>0.0553</v>
      </c>
      <c r="R127" s="301" t="s">
        <v>32</v>
      </c>
      <c r="S127" s="301" t="s">
        <v>32</v>
      </c>
      <c r="T127" s="301" t="s">
        <v>32</v>
      </c>
      <c r="U127" s="301" t="s">
        <v>32</v>
      </c>
      <c r="V127" s="302">
        <v>0</v>
      </c>
      <c r="W127" s="303">
        <v>0</v>
      </c>
      <c r="X127" s="304">
        <v>45741</v>
      </c>
      <c r="Y127" s="313">
        <f>IF(ISBLANK(X127),"",IFERROR(IF(VLOOKUP(A127,'Np PL4 Stock'!A:J,10,FALSE)="Np4",X127-VLOOKUP(A127,'Np PL4 Stock'!A:E,5,FALSE),X127-1-VLOOKUP(A127,'Np PL4 Stock'!A:E,5,FALSE)),""))</f>
        <v>10</v>
      </c>
      <c r="Z127" s="314">
        <v>6.337</v>
      </c>
      <c r="AA127" s="315">
        <v>0.0629</v>
      </c>
      <c r="AB127" s="316"/>
      <c r="AC127" s="317" t="str">
        <f>IF(ISBLANK(AB127),"",IFERROR(IF(VLOOKUP(A127,'Np PL4 Stock'!A:J,10,FALSE)="Np4",AB127-VLOOKUP(A127,'Np PL4 Stock'!A:E,5,FALSE),AB127-1-VLOOKUP(A127,'Np PL4 Stock'!A:E,5,FALSE)),""))</f>
        <v/>
      </c>
      <c r="AD127" s="244"/>
      <c r="AE127" s="300"/>
      <c r="AF127" s="326"/>
      <c r="AG127" s="331"/>
      <c r="AH127" s="332"/>
      <c r="AI127" s="340"/>
      <c r="AJ127" s="326"/>
      <c r="AK127" s="334"/>
    </row>
    <row r="128" spans="1:37">
      <c r="A128" s="280" t="str">
        <f t="shared" si="2"/>
        <v>D1-03-03</v>
      </c>
      <c r="B128" s="281" t="s">
        <v>43</v>
      </c>
      <c r="C128" s="282">
        <v>45731</v>
      </c>
      <c r="D128" s="282">
        <v>45738</v>
      </c>
      <c r="E128" s="243">
        <v>3</v>
      </c>
      <c r="F128" s="244" t="s">
        <v>205</v>
      </c>
      <c r="G128" s="243">
        <v>3</v>
      </c>
      <c r="H128" s="283" t="str">
        <f>IF(ISBLANK(F128),"",IFERROR(VLOOKUP(A128,'Np PL4 Stock'!$A:$U,20,FALSE),""))</f>
        <v>V1-MB1</v>
      </c>
      <c r="I128" s="262" t="s">
        <v>213</v>
      </c>
      <c r="J128" s="283">
        <f>IF(ISBLANK(F128),"",VLOOKUP(LEFT(A128,5),Unit!A:B,2,FALSE))</f>
        <v>20</v>
      </c>
      <c r="K128" s="289">
        <v>3.34</v>
      </c>
      <c r="L128" s="290">
        <v>2</v>
      </c>
      <c r="M128" s="291">
        <f t="shared" si="3"/>
        <v>167</v>
      </c>
      <c r="N128" s="292">
        <f>IF(ISBLANK(D128),"",IFERROR(IF(VLOOKUP(A128,'Np PL4 Stock'!A:J,10,FALSE)="Np4",D128-VLOOKUP(A128,'Np PL4 Stock'!A:E,5,FALSE),D128-1-VLOOKUP(A128,'Np PL4 Stock'!A:E,5,FALSE)),""))</f>
        <v>7</v>
      </c>
      <c r="O128" s="293">
        <v>1</v>
      </c>
      <c r="P128" s="244">
        <v>5.28</v>
      </c>
      <c r="Q128" s="300">
        <v>0.0477</v>
      </c>
      <c r="R128" s="301" t="s">
        <v>32</v>
      </c>
      <c r="S128" s="301" t="s">
        <v>32</v>
      </c>
      <c r="T128" s="301" t="s">
        <v>32</v>
      </c>
      <c r="U128" s="301" t="s">
        <v>32</v>
      </c>
      <c r="V128" s="302">
        <v>0</v>
      </c>
      <c r="W128" s="303">
        <v>0</v>
      </c>
      <c r="X128" s="304">
        <v>45741</v>
      </c>
      <c r="Y128" s="313">
        <f>IF(ISBLANK(X128),"",IFERROR(IF(VLOOKUP(A128,'Np PL4 Stock'!A:J,10,FALSE)="Np4",X128-VLOOKUP(A128,'Np PL4 Stock'!A:E,5,FALSE),X128-1-VLOOKUP(A128,'Np PL4 Stock'!A:E,5,FALSE)),""))</f>
        <v>10</v>
      </c>
      <c r="Z128" s="325">
        <v>6.38</v>
      </c>
      <c r="AA128" s="315">
        <v>0.0638</v>
      </c>
      <c r="AB128" s="316">
        <v>45744</v>
      </c>
      <c r="AC128" s="317">
        <f>IF(ISBLANK(AB128),"",IFERROR(IF(VLOOKUP(A128,'Np PL4 Stock'!A:J,10,FALSE)="Np4",AB128-VLOOKUP(A128,'Np PL4 Stock'!A:E,5,FALSE),AB128-1-VLOOKUP(A128,'Np PL4 Stock'!A:E,5,FALSE)),""))</f>
        <v>13</v>
      </c>
      <c r="AD128" s="244">
        <v>7.59</v>
      </c>
      <c r="AE128" s="300">
        <v>0.0718</v>
      </c>
      <c r="AF128" s="323">
        <v>0.88</v>
      </c>
      <c r="AG128" s="331">
        <v>0</v>
      </c>
      <c r="AH128" s="332">
        <v>0</v>
      </c>
      <c r="AI128" s="340">
        <v>407</v>
      </c>
      <c r="AJ128" s="326"/>
      <c r="AK128" s="334"/>
    </row>
    <row r="129" spans="1:37">
      <c r="A129" s="280" t="str">
        <f t="shared" si="2"/>
        <v>D1-04-03</v>
      </c>
      <c r="B129" s="281" t="s">
        <v>43</v>
      </c>
      <c r="C129" s="282">
        <v>45731</v>
      </c>
      <c r="D129" s="282">
        <v>45738</v>
      </c>
      <c r="E129" s="243">
        <v>3</v>
      </c>
      <c r="F129" s="244" t="s">
        <v>205</v>
      </c>
      <c r="G129" s="243">
        <v>4</v>
      </c>
      <c r="H129" s="283" t="str">
        <f>IF(ISBLANK(F129),"",IFERROR(VLOOKUP(A129,'Np PL4 Stock'!$A:$U,20,FALSE),""))</f>
        <v>V1-MB1</v>
      </c>
      <c r="I129" s="262" t="s">
        <v>213</v>
      </c>
      <c r="J129" s="283">
        <f>IF(ISBLANK(F129),"",VLOOKUP(LEFT(A129,5),Unit!A:B,2,FALSE))</f>
        <v>20</v>
      </c>
      <c r="K129" s="289">
        <v>3.34</v>
      </c>
      <c r="L129" s="290">
        <v>2</v>
      </c>
      <c r="M129" s="291">
        <f t="shared" si="3"/>
        <v>167</v>
      </c>
      <c r="N129" s="292">
        <f>IF(ISBLANK(D129),"",IFERROR(IF(VLOOKUP(A129,'Np PL4 Stock'!A:J,10,FALSE)="Np4",D129-VLOOKUP(A129,'Np PL4 Stock'!A:E,5,FALSE),D129-1-VLOOKUP(A129,'Np PL4 Stock'!A:E,5,FALSE)),""))</f>
        <v>7</v>
      </c>
      <c r="O129" s="293">
        <v>1</v>
      </c>
      <c r="P129" s="244">
        <v>5.25</v>
      </c>
      <c r="Q129" s="300">
        <v>0.0531</v>
      </c>
      <c r="R129" s="301" t="s">
        <v>32</v>
      </c>
      <c r="S129" s="301" t="s">
        <v>32</v>
      </c>
      <c r="T129" s="301" t="s">
        <v>32</v>
      </c>
      <c r="U129" s="301" t="s">
        <v>32</v>
      </c>
      <c r="V129" s="302">
        <v>0</v>
      </c>
      <c r="W129" s="303">
        <v>0</v>
      </c>
      <c r="X129" s="304">
        <v>45741</v>
      </c>
      <c r="Y129" s="313">
        <f>IF(ISBLANK(X129),"",IFERROR(IF(VLOOKUP(A129,'Np PL4 Stock'!A:J,10,FALSE)="Np4",X129-VLOOKUP(A129,'Np PL4 Stock'!A:E,5,FALSE),X129-1-VLOOKUP(A129,'Np PL4 Stock'!A:E,5,FALSE)),""))</f>
        <v>10</v>
      </c>
      <c r="Z129" s="325">
        <v>6.05</v>
      </c>
      <c r="AA129" s="315">
        <v>0.0655</v>
      </c>
      <c r="AB129" s="316">
        <v>45744</v>
      </c>
      <c r="AC129" s="317">
        <f>IF(ISBLANK(AB129),"",IFERROR(IF(VLOOKUP(A129,'Np PL4 Stock'!A:J,10,FALSE)="Np4",AB129-VLOOKUP(A129,'Np PL4 Stock'!A:E,5,FALSE),AB129-1-VLOOKUP(A129,'Np PL4 Stock'!A:E,5,FALSE)),""))</f>
        <v>13</v>
      </c>
      <c r="AD129" s="290">
        <v>7.206</v>
      </c>
      <c r="AE129" s="300">
        <v>0.0855</v>
      </c>
      <c r="AF129" s="323">
        <v>0.67</v>
      </c>
      <c r="AG129" s="331">
        <v>0</v>
      </c>
      <c r="AH129" s="332">
        <v>0</v>
      </c>
      <c r="AI129" s="340">
        <v>501</v>
      </c>
      <c r="AJ129" s="326"/>
      <c r="AK129" s="334"/>
    </row>
    <row r="130" spans="1:37">
      <c r="A130" s="280" t="str">
        <f t="shared" si="2"/>
        <v>D1-05-03</v>
      </c>
      <c r="B130" s="281" t="s">
        <v>43</v>
      </c>
      <c r="C130" s="282">
        <v>45731</v>
      </c>
      <c r="D130" s="282">
        <v>45738</v>
      </c>
      <c r="E130" s="243">
        <v>3</v>
      </c>
      <c r="F130" s="244" t="s">
        <v>205</v>
      </c>
      <c r="G130" s="243">
        <v>5</v>
      </c>
      <c r="H130" s="283" t="str">
        <f>IF(ISBLANK(F130),"",IFERROR(VLOOKUP(A130,'Np PL4 Stock'!$A:$U,20,FALSE),""))</f>
        <v>V1-MB1</v>
      </c>
      <c r="I130" s="262" t="s">
        <v>213</v>
      </c>
      <c r="J130" s="283">
        <f>IF(ISBLANK(F130),"",VLOOKUP(LEFT(A130,5),Unit!A:B,2,FALSE))</f>
        <v>20</v>
      </c>
      <c r="K130" s="289">
        <v>3.34</v>
      </c>
      <c r="L130" s="290">
        <v>2</v>
      </c>
      <c r="M130" s="291">
        <f t="shared" si="3"/>
        <v>167</v>
      </c>
      <c r="N130" s="292">
        <f>IF(ISBLANK(D130),"",IFERROR(IF(VLOOKUP(A130,'Np PL4 Stock'!A:J,10,FALSE)="Np4",D130-VLOOKUP(A130,'Np PL4 Stock'!A:E,5,FALSE),D130-1-VLOOKUP(A130,'Np PL4 Stock'!A:E,5,FALSE)),""))</f>
        <v>7</v>
      </c>
      <c r="O130" s="293">
        <v>1</v>
      </c>
      <c r="P130" s="244">
        <v>5.35</v>
      </c>
      <c r="Q130" s="300">
        <v>0.0666</v>
      </c>
      <c r="R130" s="301" t="s">
        <v>32</v>
      </c>
      <c r="S130" s="301" t="s">
        <v>32</v>
      </c>
      <c r="T130" s="301" t="s">
        <v>32</v>
      </c>
      <c r="U130" s="301" t="s">
        <v>32</v>
      </c>
      <c r="V130" s="302">
        <v>0</v>
      </c>
      <c r="W130" s="303">
        <v>0</v>
      </c>
      <c r="X130" s="304">
        <v>45741</v>
      </c>
      <c r="Y130" s="313">
        <f>IF(ISBLANK(X130),"",IFERROR(IF(VLOOKUP(A130,'Np PL4 Stock'!A:J,10,FALSE)="Np4",X130-VLOOKUP(A130,'Np PL4 Stock'!A:E,5,FALSE),X130-1-VLOOKUP(A130,'Np PL4 Stock'!A:E,5,FALSE)),""))</f>
        <v>10</v>
      </c>
      <c r="Z130" s="325">
        <v>6.06</v>
      </c>
      <c r="AA130" s="315">
        <v>0.0688</v>
      </c>
      <c r="AB130" s="316">
        <v>45744</v>
      </c>
      <c r="AC130" s="317">
        <f>IF(ISBLANK(AB130),"",IFERROR(IF(VLOOKUP(A130,'Np PL4 Stock'!A:J,10,FALSE)="Np4",AB130-VLOOKUP(A130,'Np PL4 Stock'!A:E,5,FALSE),AB130-1-VLOOKUP(A130,'Np PL4 Stock'!A:E,5,FALSE)),""))</f>
        <v>13</v>
      </c>
      <c r="AD130" s="290">
        <v>7.132</v>
      </c>
      <c r="AE130" s="300">
        <v>0.0817</v>
      </c>
      <c r="AF130" s="323">
        <v>0.65</v>
      </c>
      <c r="AG130" s="331">
        <v>0</v>
      </c>
      <c r="AH130" s="332">
        <v>0</v>
      </c>
      <c r="AI130" s="340">
        <v>515</v>
      </c>
      <c r="AJ130" s="326"/>
      <c r="AK130" s="334"/>
    </row>
    <row r="131" spans="1:37">
      <c r="A131" s="280" t="str">
        <f t="shared" ref="A131:A194" si="6">IF(ISBLANK(F131),"",F131&amp;"-"&amp;IF(OR(LEN(G131)=1,LEN(G131)=4),"0"&amp;G131,G131)&amp;"-"&amp;IF(OR(LEN(E131)=1,LEN(E131)=4),"0"&amp;E131,E131))</f>
        <v>D1-06-03</v>
      </c>
      <c r="B131" s="281" t="s">
        <v>43</v>
      </c>
      <c r="C131" s="282">
        <v>45732</v>
      </c>
      <c r="D131" s="282">
        <v>45739</v>
      </c>
      <c r="E131" s="243">
        <v>3</v>
      </c>
      <c r="F131" s="244" t="s">
        <v>205</v>
      </c>
      <c r="G131" s="243">
        <v>6</v>
      </c>
      <c r="H131" s="283" t="str">
        <f>IF(ISBLANK(F131),"",IFERROR(VLOOKUP(A131,'Np PL4 Stock'!$A:$U,20,FALSE),""))</f>
        <v>V1-MB1</v>
      </c>
      <c r="I131" s="262" t="s">
        <v>213</v>
      </c>
      <c r="J131" s="283">
        <f>IF(ISBLANK(F131),"",VLOOKUP(LEFT(A131,5),Unit!A:B,2,FALSE))</f>
        <v>20</v>
      </c>
      <c r="K131" s="289">
        <v>3.4</v>
      </c>
      <c r="L131" s="290">
        <v>2</v>
      </c>
      <c r="M131" s="291">
        <f t="shared" ref="M131:M194" si="7">IFERROR((K131/J131*1000),"")</f>
        <v>170</v>
      </c>
      <c r="N131" s="292">
        <f>IF(ISBLANK(D131),"",IFERROR(IF(VLOOKUP(A131,'Np PL4 Stock'!A:J,10,FALSE)="Np4",D131-VLOOKUP(A131,'Np PL4 Stock'!A:E,5,FALSE),D131-1-VLOOKUP(A131,'Np PL4 Stock'!A:E,5,FALSE)),""))</f>
        <v>7</v>
      </c>
      <c r="O131" s="293">
        <v>0.98</v>
      </c>
      <c r="P131" s="244">
        <v>5.35</v>
      </c>
      <c r="Q131" s="300">
        <v>0.0624</v>
      </c>
      <c r="R131" s="301" t="s">
        <v>32</v>
      </c>
      <c r="S131" s="301" t="s">
        <v>32</v>
      </c>
      <c r="T131" s="301" t="s">
        <v>32</v>
      </c>
      <c r="U131" s="301" t="s">
        <v>32</v>
      </c>
      <c r="V131" s="302">
        <v>0</v>
      </c>
      <c r="W131" s="303">
        <v>0</v>
      </c>
      <c r="X131" s="304">
        <v>45742</v>
      </c>
      <c r="Y131" s="313">
        <f>IF(ISBLANK(X131),"",IFERROR(IF(VLOOKUP(A131,'Np PL4 Stock'!A:J,10,FALSE)="Np4",X131-VLOOKUP(A131,'Np PL4 Stock'!A:E,5,FALSE),X131-1-VLOOKUP(A131,'Np PL4 Stock'!A:E,5,FALSE)),""))</f>
        <v>10</v>
      </c>
      <c r="Z131" s="325">
        <v>6.48</v>
      </c>
      <c r="AA131" s="315">
        <v>0.0665</v>
      </c>
      <c r="AB131" s="316">
        <v>45745</v>
      </c>
      <c r="AC131" s="317">
        <f>IF(ISBLANK(AB131),"",IFERROR(IF(VLOOKUP(A131,'Np PL4 Stock'!A:J,10,FALSE)="Np4",AB131-VLOOKUP(A131,'Np PL4 Stock'!A:E,5,FALSE),AB131-1-VLOOKUP(A131,'Np PL4 Stock'!A:E,5,FALSE)),""))</f>
        <v>13</v>
      </c>
      <c r="AD131" s="290">
        <v>7.574</v>
      </c>
      <c r="AE131" s="300">
        <v>0.0843</v>
      </c>
      <c r="AF131" s="323">
        <v>0.81</v>
      </c>
      <c r="AG131" s="331">
        <v>0</v>
      </c>
      <c r="AH131" s="332">
        <v>0</v>
      </c>
      <c r="AI131" s="340">
        <v>413</v>
      </c>
      <c r="AJ131" s="326"/>
      <c r="AK131" s="334"/>
    </row>
    <row r="132" spans="1:37">
      <c r="A132" s="280" t="str">
        <f t="shared" si="6"/>
        <v>D1-07-03</v>
      </c>
      <c r="B132" s="281" t="s">
        <v>43</v>
      </c>
      <c r="C132" s="282">
        <v>45732</v>
      </c>
      <c r="D132" s="282">
        <v>45739</v>
      </c>
      <c r="E132" s="243">
        <v>3</v>
      </c>
      <c r="F132" s="244" t="s">
        <v>205</v>
      </c>
      <c r="G132" s="243">
        <v>7</v>
      </c>
      <c r="H132" s="283" t="str">
        <f>IF(ISBLANK(F132),"",IFERROR(VLOOKUP(A132,'Np PL4 Stock'!$A:$U,20,FALSE),""))</f>
        <v>V1-MB1</v>
      </c>
      <c r="I132" s="262" t="s">
        <v>213</v>
      </c>
      <c r="J132" s="283">
        <f>IF(ISBLANK(F132),"",VLOOKUP(LEFT(A132,5),Unit!A:B,2,FALSE))</f>
        <v>20</v>
      </c>
      <c r="K132" s="289">
        <v>3.4</v>
      </c>
      <c r="L132" s="290">
        <v>2</v>
      </c>
      <c r="M132" s="291">
        <f t="shared" si="7"/>
        <v>170</v>
      </c>
      <c r="N132" s="292">
        <f>IF(ISBLANK(D132),"",IFERROR(IF(VLOOKUP(A132,'Np PL4 Stock'!A:J,10,FALSE)="Np4",D132-VLOOKUP(A132,'Np PL4 Stock'!A:E,5,FALSE),D132-1-VLOOKUP(A132,'Np PL4 Stock'!A:E,5,FALSE)),""))</f>
        <v>7</v>
      </c>
      <c r="O132" s="293">
        <v>0.98</v>
      </c>
      <c r="P132" s="244">
        <v>5.37</v>
      </c>
      <c r="Q132" s="300">
        <v>0.0637</v>
      </c>
      <c r="R132" s="301" t="s">
        <v>32</v>
      </c>
      <c r="S132" s="301" t="s">
        <v>32</v>
      </c>
      <c r="T132" s="301" t="s">
        <v>32</v>
      </c>
      <c r="U132" s="301" t="s">
        <v>32</v>
      </c>
      <c r="V132" s="302">
        <v>0</v>
      </c>
      <c r="W132" s="303">
        <v>0</v>
      </c>
      <c r="X132" s="304">
        <v>45742</v>
      </c>
      <c r="Y132" s="313">
        <f>IF(ISBLANK(X132),"",IFERROR(IF(VLOOKUP(A132,'Np PL4 Stock'!A:J,10,FALSE)="Np4",X132-VLOOKUP(A132,'Np PL4 Stock'!A:E,5,FALSE),X132-1-VLOOKUP(A132,'Np PL4 Stock'!A:E,5,FALSE)),""))</f>
        <v>10</v>
      </c>
      <c r="Z132" s="325">
        <v>6.26</v>
      </c>
      <c r="AA132" s="315">
        <v>0.0564</v>
      </c>
      <c r="AB132" s="316">
        <v>45745</v>
      </c>
      <c r="AC132" s="317">
        <f>IF(ISBLANK(AB132),"",IFERROR(IF(VLOOKUP(A132,'Np PL4 Stock'!A:J,10,FALSE)="Np4",AB132-VLOOKUP(A132,'Np PL4 Stock'!A:E,5,FALSE),AB132-1-VLOOKUP(A132,'Np PL4 Stock'!A:E,5,FALSE)),""))</f>
        <v>13</v>
      </c>
      <c r="AD132" s="290">
        <v>7.632</v>
      </c>
      <c r="AE132" s="300">
        <v>0.0853</v>
      </c>
      <c r="AF132" s="323">
        <v>0.79</v>
      </c>
      <c r="AG132" s="331">
        <v>0</v>
      </c>
      <c r="AH132" s="332">
        <v>0</v>
      </c>
      <c r="AI132" s="340">
        <v>398</v>
      </c>
      <c r="AJ132" s="326"/>
      <c r="AK132" s="334"/>
    </row>
    <row r="133" spans="1:37">
      <c r="A133" s="280" t="str">
        <f t="shared" si="6"/>
        <v>D1-08-03</v>
      </c>
      <c r="B133" s="281" t="s">
        <v>43</v>
      </c>
      <c r="C133" s="282">
        <v>45732</v>
      </c>
      <c r="D133" s="282">
        <v>45739</v>
      </c>
      <c r="E133" s="243">
        <v>3</v>
      </c>
      <c r="F133" s="244" t="s">
        <v>205</v>
      </c>
      <c r="G133" s="243">
        <v>8</v>
      </c>
      <c r="H133" s="283" t="str">
        <f>IF(ISBLANK(F133),"",IFERROR(VLOOKUP(A133,'Np PL4 Stock'!$A:$U,20,FALSE),""))</f>
        <v>V1-MB1</v>
      </c>
      <c r="I133" s="262" t="s">
        <v>213</v>
      </c>
      <c r="J133" s="283">
        <f>IF(ISBLANK(F133),"",VLOOKUP(LEFT(A133,5),Unit!A:B,2,FALSE))</f>
        <v>20</v>
      </c>
      <c r="K133" s="289">
        <v>3.4</v>
      </c>
      <c r="L133" s="290">
        <v>2</v>
      </c>
      <c r="M133" s="291">
        <f t="shared" si="7"/>
        <v>170</v>
      </c>
      <c r="N133" s="292">
        <f>IF(ISBLANK(D133),"",IFERROR(IF(VLOOKUP(A133,'Np PL4 Stock'!A:J,10,FALSE)="Np4",D133-VLOOKUP(A133,'Np PL4 Stock'!A:E,5,FALSE),D133-1-VLOOKUP(A133,'Np PL4 Stock'!A:E,5,FALSE)),""))</f>
        <v>7</v>
      </c>
      <c r="O133" s="293">
        <v>0.97</v>
      </c>
      <c r="P133" s="244">
        <v>5.31</v>
      </c>
      <c r="Q133" s="300">
        <v>0.0574</v>
      </c>
      <c r="R133" s="301" t="s">
        <v>32</v>
      </c>
      <c r="S133" s="301" t="s">
        <v>32</v>
      </c>
      <c r="T133" s="301" t="s">
        <v>32</v>
      </c>
      <c r="U133" s="301" t="s">
        <v>32</v>
      </c>
      <c r="V133" s="302">
        <v>0</v>
      </c>
      <c r="W133" s="303">
        <v>0</v>
      </c>
      <c r="X133" s="304">
        <v>45742</v>
      </c>
      <c r="Y133" s="313">
        <f>IF(ISBLANK(X133),"",IFERROR(IF(VLOOKUP(A133,'Np PL4 Stock'!A:J,10,FALSE)="Np4",X133-VLOOKUP(A133,'Np PL4 Stock'!A:E,5,FALSE),X133-1-VLOOKUP(A133,'Np PL4 Stock'!A:E,5,FALSE)),""))</f>
        <v>10</v>
      </c>
      <c r="Z133" s="325">
        <v>6.29</v>
      </c>
      <c r="AA133" s="315">
        <v>0.0582</v>
      </c>
      <c r="AB133" s="316"/>
      <c r="AC133" s="317" t="str">
        <f>IF(ISBLANK(AB133),"",IFERROR(IF(VLOOKUP(A133,'Np PL4 Stock'!A:J,10,FALSE)="Np4",AB133-VLOOKUP(A133,'Np PL4 Stock'!A:E,5,FALSE),AB133-1-VLOOKUP(A133,'Np PL4 Stock'!A:E,5,FALSE)),""))</f>
        <v/>
      </c>
      <c r="AD133" s="290"/>
      <c r="AE133" s="300"/>
      <c r="AF133" s="323"/>
      <c r="AG133" s="331"/>
      <c r="AH133" s="332"/>
      <c r="AI133" s="340"/>
      <c r="AJ133" s="326"/>
      <c r="AK133" s="334"/>
    </row>
    <row r="134" spans="1:37">
      <c r="A134" s="280" t="str">
        <f t="shared" si="6"/>
        <v>D1-09-03</v>
      </c>
      <c r="B134" s="281" t="s">
        <v>43</v>
      </c>
      <c r="C134" s="282">
        <v>45732</v>
      </c>
      <c r="D134" s="282">
        <v>45739</v>
      </c>
      <c r="E134" s="243">
        <v>3</v>
      </c>
      <c r="F134" s="244" t="s">
        <v>205</v>
      </c>
      <c r="G134" s="243">
        <v>9</v>
      </c>
      <c r="H134" s="283" t="str">
        <f>IF(ISBLANK(F134),"",IFERROR(VLOOKUP(A134,'Np PL4 Stock'!$A:$U,20,FALSE),""))</f>
        <v>V1-MD1</v>
      </c>
      <c r="I134" s="262" t="s">
        <v>199</v>
      </c>
      <c r="J134" s="283">
        <f>IF(ISBLANK(F134),"",VLOOKUP(LEFT(A134,5),Unit!A:B,2,FALSE))</f>
        <v>20</v>
      </c>
      <c r="K134" s="289">
        <v>2.55</v>
      </c>
      <c r="L134" s="290">
        <v>1.5</v>
      </c>
      <c r="M134" s="291">
        <f t="shared" si="7"/>
        <v>127.5</v>
      </c>
      <c r="N134" s="292">
        <f>IF(ISBLANK(D134),"",IFERROR(IF(VLOOKUP(A134,'Np PL4 Stock'!A:J,10,FALSE)="Np4",D134-VLOOKUP(A134,'Np PL4 Stock'!A:E,5,FALSE),D134-1-VLOOKUP(A134,'Np PL4 Stock'!A:E,5,FALSE)),""))</f>
        <v>7</v>
      </c>
      <c r="O134" s="293">
        <v>0.99</v>
      </c>
      <c r="P134" s="244">
        <v>5.42</v>
      </c>
      <c r="Q134" s="300">
        <v>0.0619</v>
      </c>
      <c r="R134" s="301" t="s">
        <v>32</v>
      </c>
      <c r="S134" s="301" t="s">
        <v>32</v>
      </c>
      <c r="T134" s="301" t="s">
        <v>32</v>
      </c>
      <c r="U134" s="301" t="s">
        <v>32</v>
      </c>
      <c r="V134" s="302">
        <v>0</v>
      </c>
      <c r="W134" s="303">
        <v>0</v>
      </c>
      <c r="X134" s="304">
        <v>45742</v>
      </c>
      <c r="Y134" s="313">
        <f>IF(ISBLANK(X134),"",IFERROR(IF(VLOOKUP(A134,'Np PL4 Stock'!A:J,10,FALSE)="Np4",X134-VLOOKUP(A134,'Np PL4 Stock'!A:E,5,FALSE),X134-1-VLOOKUP(A134,'Np PL4 Stock'!A:E,5,FALSE)),""))</f>
        <v>10</v>
      </c>
      <c r="Z134" s="325">
        <v>6.33</v>
      </c>
      <c r="AA134" s="315">
        <v>0.0627</v>
      </c>
      <c r="AB134" s="316"/>
      <c r="AC134" s="317" t="str">
        <f>IF(ISBLANK(AB134),"",IFERROR(IF(VLOOKUP(A134,'Np PL4 Stock'!A:J,10,FALSE)="Np4",AB134-VLOOKUP(A134,'Np PL4 Stock'!A:E,5,FALSE),AB134-1-VLOOKUP(A134,'Np PL4 Stock'!A:E,5,FALSE)),""))</f>
        <v/>
      </c>
      <c r="AD134" s="290"/>
      <c r="AE134" s="300"/>
      <c r="AF134" s="323"/>
      <c r="AG134" s="331"/>
      <c r="AH134" s="332"/>
      <c r="AI134" s="340"/>
      <c r="AJ134" s="326"/>
      <c r="AK134" s="334"/>
    </row>
    <row r="135" spans="1:37">
      <c r="A135" s="280" t="str">
        <f t="shared" si="6"/>
        <v>D1-10-03</v>
      </c>
      <c r="B135" s="281" t="s">
        <v>43</v>
      </c>
      <c r="C135" s="282">
        <v>45732</v>
      </c>
      <c r="D135" s="282">
        <v>45739</v>
      </c>
      <c r="E135" s="243">
        <v>3</v>
      </c>
      <c r="F135" s="244" t="s">
        <v>205</v>
      </c>
      <c r="G135" s="243">
        <v>10</v>
      </c>
      <c r="H135" s="283" t="str">
        <f>IF(ISBLANK(F135),"",IFERROR(VLOOKUP(A135,'Np PL4 Stock'!$A:$U,20,FALSE),""))</f>
        <v>V1-MD1</v>
      </c>
      <c r="I135" s="262" t="s">
        <v>199</v>
      </c>
      <c r="J135" s="283">
        <f>IF(ISBLANK(F135),"",VLOOKUP(LEFT(A135,5),Unit!A:B,2,FALSE))</f>
        <v>20</v>
      </c>
      <c r="K135" s="289">
        <v>2.55</v>
      </c>
      <c r="L135" s="290">
        <v>1.5</v>
      </c>
      <c r="M135" s="291">
        <f t="shared" si="7"/>
        <v>127.5</v>
      </c>
      <c r="N135" s="292">
        <f>IF(ISBLANK(D135),"",IFERROR(IF(VLOOKUP(A135,'Np PL4 Stock'!A:J,10,FALSE)="Np4",D135-VLOOKUP(A135,'Np PL4 Stock'!A:E,5,FALSE),D135-1-VLOOKUP(A135,'Np PL4 Stock'!A:E,5,FALSE)),""))</f>
        <v>7</v>
      </c>
      <c r="O135" s="293">
        <v>0.98</v>
      </c>
      <c r="P135" s="294">
        <v>5.4</v>
      </c>
      <c r="Q135" s="300">
        <v>0.0505</v>
      </c>
      <c r="R135" s="301" t="s">
        <v>32</v>
      </c>
      <c r="S135" s="301" t="s">
        <v>32</v>
      </c>
      <c r="T135" s="301" t="s">
        <v>32</v>
      </c>
      <c r="U135" s="301" t="s">
        <v>32</v>
      </c>
      <c r="V135" s="302">
        <v>0</v>
      </c>
      <c r="W135" s="303">
        <v>0</v>
      </c>
      <c r="X135" s="304">
        <v>45742</v>
      </c>
      <c r="Y135" s="313">
        <f>IF(ISBLANK(X135),"",IFERROR(IF(VLOOKUP(A135,'Np PL4 Stock'!A:J,10,FALSE)="Np4",X135-VLOOKUP(A135,'Np PL4 Stock'!A:E,5,FALSE),X135-1-VLOOKUP(A135,'Np PL4 Stock'!A:E,5,FALSE)),""))</f>
        <v>10</v>
      </c>
      <c r="Z135" s="325">
        <v>6.44</v>
      </c>
      <c r="AA135" s="315">
        <v>0.0615</v>
      </c>
      <c r="AB135" s="316">
        <v>45745</v>
      </c>
      <c r="AC135" s="317">
        <f>IF(ISBLANK(AB135),"",IFERROR(IF(VLOOKUP(A135,'Np PL4 Stock'!A:J,10,FALSE)="Np4",AB135-VLOOKUP(A135,'Np PL4 Stock'!A:E,5,FALSE),AB135-1-VLOOKUP(A135,'Np PL4 Stock'!A:E,5,FALSE)),""))</f>
        <v>13</v>
      </c>
      <c r="AD135" s="290">
        <v>7.567</v>
      </c>
      <c r="AE135" s="300">
        <v>0.0808</v>
      </c>
      <c r="AF135" s="323">
        <v>0.8</v>
      </c>
      <c r="AG135" s="331">
        <v>0</v>
      </c>
      <c r="AH135" s="332">
        <v>0</v>
      </c>
      <c r="AI135" s="340">
        <v>411</v>
      </c>
      <c r="AJ135" s="326"/>
      <c r="AK135" s="334"/>
    </row>
    <row r="136" spans="1:37">
      <c r="A136" s="280" t="str">
        <f t="shared" si="6"/>
        <v>A1-01-03</v>
      </c>
      <c r="B136" s="281" t="s">
        <v>43</v>
      </c>
      <c r="C136" s="282">
        <v>45738</v>
      </c>
      <c r="D136" s="282">
        <v>45745</v>
      </c>
      <c r="E136" s="243">
        <v>3</v>
      </c>
      <c r="F136" s="244" t="s">
        <v>144</v>
      </c>
      <c r="G136" s="243">
        <v>1</v>
      </c>
      <c r="H136" s="283" t="str">
        <f>IF(ISBLANK(F136),"",IFERROR(VLOOKUP(A136,'Np PL4 Stock'!$A:$U,20,FALSE),""))</f>
        <v>V1-MB1</v>
      </c>
      <c r="I136" s="262" t="s">
        <v>213</v>
      </c>
      <c r="J136" s="283">
        <f>IF(ISBLANK(F136),"",VLOOKUP(LEFT(A136,5),Unit!A:B,2,FALSE))</f>
        <v>16</v>
      </c>
      <c r="K136" s="289">
        <v>3.4</v>
      </c>
      <c r="L136" s="290">
        <v>2</v>
      </c>
      <c r="M136" s="291">
        <f t="shared" si="7"/>
        <v>212.5</v>
      </c>
      <c r="N136" s="292">
        <f>IF(ISBLANK(D136),"",IFERROR(IF(VLOOKUP(A136,'Np PL4 Stock'!A:J,10,FALSE)="Np4",D136-VLOOKUP(A136,'Np PL4 Stock'!A:E,5,FALSE),D136-1-VLOOKUP(A136,'Np PL4 Stock'!A:E,5,FALSE)),""))</f>
        <v>7</v>
      </c>
      <c r="O136" s="293">
        <v>0.97</v>
      </c>
      <c r="P136" s="244">
        <v>5.37</v>
      </c>
      <c r="Q136" s="300">
        <v>0.0597</v>
      </c>
      <c r="R136" s="301" t="s">
        <v>32</v>
      </c>
      <c r="S136" s="301" t="s">
        <v>32</v>
      </c>
      <c r="T136" s="301" t="s">
        <v>32</v>
      </c>
      <c r="U136" s="301" t="s">
        <v>32</v>
      </c>
      <c r="V136" s="302">
        <v>0</v>
      </c>
      <c r="W136" s="303">
        <v>0</v>
      </c>
      <c r="X136" s="304">
        <v>45748</v>
      </c>
      <c r="Y136" s="313">
        <f>IF(ISBLANK(X136),"",IFERROR(IF(VLOOKUP(A136,'Np PL4 Stock'!A:J,10,FALSE)="Np4",X136-VLOOKUP(A136,'Np PL4 Stock'!A:E,5,FALSE),X136-1-VLOOKUP(A136,'Np PL4 Stock'!A:E,5,FALSE)),""))</f>
        <v>10</v>
      </c>
      <c r="Z136" s="321">
        <v>6.569</v>
      </c>
      <c r="AA136" s="315">
        <v>0.0586</v>
      </c>
      <c r="AB136" s="316">
        <v>45751</v>
      </c>
      <c r="AC136" s="317">
        <f>IF(ISBLANK(AB136),"",IFERROR(IF(VLOOKUP(A136,'Np PL4 Stock'!A:J,10,FALSE)="Np4",AB136-VLOOKUP(A136,'Np PL4 Stock'!A:E,5,FALSE),AB136-1-VLOOKUP(A136,'Np PL4 Stock'!A:E,5,FALSE)),""))</f>
        <v>13</v>
      </c>
      <c r="AD136" s="290">
        <v>7.662</v>
      </c>
      <c r="AE136" s="300">
        <v>0.0635</v>
      </c>
      <c r="AF136" s="323">
        <v>0.93</v>
      </c>
      <c r="AG136" s="331">
        <v>0</v>
      </c>
      <c r="AH136" s="332">
        <v>0</v>
      </c>
      <c r="AI136" s="340">
        <v>394</v>
      </c>
      <c r="AJ136" s="326"/>
      <c r="AK136" s="334"/>
    </row>
    <row r="137" spans="1:37">
      <c r="A137" s="280" t="str">
        <f t="shared" si="6"/>
        <v>A1-02-03</v>
      </c>
      <c r="B137" s="281" t="s">
        <v>43</v>
      </c>
      <c r="C137" s="282">
        <v>45738</v>
      </c>
      <c r="D137" s="282">
        <v>45745</v>
      </c>
      <c r="E137" s="243">
        <v>3</v>
      </c>
      <c r="F137" s="244" t="s">
        <v>144</v>
      </c>
      <c r="G137" s="243">
        <v>2</v>
      </c>
      <c r="H137" s="283" t="str">
        <f>IF(ISBLANK(F137),"",IFERROR(VLOOKUP(A137,'Np PL4 Stock'!$A:$U,20,FALSE),""))</f>
        <v>V1-MB1</v>
      </c>
      <c r="I137" s="262" t="s">
        <v>213</v>
      </c>
      <c r="J137" s="283">
        <f>IF(ISBLANK(F137),"",VLOOKUP(LEFT(A137,5),Unit!A:B,2,FALSE))</f>
        <v>16</v>
      </c>
      <c r="K137" s="289">
        <v>3.4</v>
      </c>
      <c r="L137" s="290">
        <v>2</v>
      </c>
      <c r="M137" s="291">
        <f t="shared" si="7"/>
        <v>212.5</v>
      </c>
      <c r="N137" s="292">
        <f>IF(ISBLANK(D137),"",IFERROR(IF(VLOOKUP(A137,'Np PL4 Stock'!A:J,10,FALSE)="Np4",D137-VLOOKUP(A137,'Np PL4 Stock'!A:E,5,FALSE),D137-1-VLOOKUP(A137,'Np PL4 Stock'!A:E,5,FALSE)),""))</f>
        <v>7</v>
      </c>
      <c r="O137" s="293">
        <v>1</v>
      </c>
      <c r="P137" s="290">
        <v>5.447</v>
      </c>
      <c r="Q137" s="300">
        <v>0.0556</v>
      </c>
      <c r="R137" s="301" t="s">
        <v>32</v>
      </c>
      <c r="S137" s="301" t="s">
        <v>32</v>
      </c>
      <c r="T137" s="301" t="s">
        <v>32</v>
      </c>
      <c r="U137" s="301" t="s">
        <v>32</v>
      </c>
      <c r="V137" s="302">
        <v>0</v>
      </c>
      <c r="W137" s="303">
        <v>0</v>
      </c>
      <c r="X137" s="304">
        <v>45748</v>
      </c>
      <c r="Y137" s="313">
        <f>IF(ISBLANK(X137),"",IFERROR(IF(VLOOKUP(A137,'Np PL4 Stock'!A:J,10,FALSE)="Np4",X137-VLOOKUP(A137,'Np PL4 Stock'!A:E,5,FALSE),X137-1-VLOOKUP(A137,'Np PL4 Stock'!A:E,5,FALSE)),""))</f>
        <v>10</v>
      </c>
      <c r="Z137" s="321">
        <v>6.703</v>
      </c>
      <c r="AA137" s="315">
        <v>0.0584</v>
      </c>
      <c r="AB137" s="316">
        <v>45751</v>
      </c>
      <c r="AC137" s="317">
        <f>IF(ISBLANK(AB137),"",IFERROR(IF(VLOOKUP(A137,'Np PL4 Stock'!A:J,10,FALSE)="Np4",AB137-VLOOKUP(A137,'Np PL4 Stock'!A:E,5,FALSE),AB137-1-VLOOKUP(A137,'Np PL4 Stock'!A:E,5,FALSE)),""))</f>
        <v>13</v>
      </c>
      <c r="AD137" s="290">
        <v>7.768</v>
      </c>
      <c r="AE137" s="300">
        <v>0.0769</v>
      </c>
      <c r="AF137" s="323">
        <v>0.91</v>
      </c>
      <c r="AG137" s="331">
        <v>0</v>
      </c>
      <c r="AH137" s="332">
        <v>0</v>
      </c>
      <c r="AI137" s="340">
        <v>376</v>
      </c>
      <c r="AJ137" s="326"/>
      <c r="AK137" s="334"/>
    </row>
    <row r="138" spans="1:37">
      <c r="A138" s="280" t="str">
        <f t="shared" si="6"/>
        <v>A1-03-03</v>
      </c>
      <c r="B138" s="281" t="s">
        <v>43</v>
      </c>
      <c r="C138" s="282">
        <v>45738</v>
      </c>
      <c r="D138" s="282">
        <v>45745</v>
      </c>
      <c r="E138" s="243">
        <v>3</v>
      </c>
      <c r="F138" s="244" t="s">
        <v>144</v>
      </c>
      <c r="G138" s="243">
        <v>3</v>
      </c>
      <c r="H138" s="283" t="str">
        <f>IF(ISBLANK(F138),"",IFERROR(VLOOKUP(A138,'Np PL4 Stock'!$A:$U,20,FALSE),""))</f>
        <v>V1-MB1</v>
      </c>
      <c r="I138" s="262" t="s">
        <v>213</v>
      </c>
      <c r="J138" s="283">
        <f>IF(ISBLANK(F138),"",VLOOKUP(LEFT(A138,5),Unit!A:B,2,FALSE))</f>
        <v>16</v>
      </c>
      <c r="K138" s="289">
        <v>3.4</v>
      </c>
      <c r="L138" s="290">
        <v>2</v>
      </c>
      <c r="M138" s="291">
        <f t="shared" si="7"/>
        <v>212.5</v>
      </c>
      <c r="N138" s="292">
        <f>IF(ISBLANK(D138),"",IFERROR(IF(VLOOKUP(A138,'Np PL4 Stock'!A:J,10,FALSE)="Np4",D138-VLOOKUP(A138,'Np PL4 Stock'!A:E,5,FALSE),D138-1-VLOOKUP(A138,'Np PL4 Stock'!A:E,5,FALSE)),""))</f>
        <v>7</v>
      </c>
      <c r="O138" s="293">
        <v>0.99</v>
      </c>
      <c r="P138" s="290">
        <v>5.503</v>
      </c>
      <c r="Q138" s="300">
        <v>0.0584</v>
      </c>
      <c r="R138" s="301" t="s">
        <v>32</v>
      </c>
      <c r="S138" s="301" t="s">
        <v>32</v>
      </c>
      <c r="T138" s="301" t="s">
        <v>32</v>
      </c>
      <c r="U138" s="301" t="s">
        <v>32</v>
      </c>
      <c r="V138" s="302">
        <v>0</v>
      </c>
      <c r="W138" s="303">
        <v>0</v>
      </c>
      <c r="X138" s="304">
        <v>45748</v>
      </c>
      <c r="Y138" s="313">
        <f>IF(ISBLANK(X138),"",IFERROR(IF(VLOOKUP(A138,'Np PL4 Stock'!A:J,10,FALSE)="Np4",X138-VLOOKUP(A138,'Np PL4 Stock'!A:E,5,FALSE),X138-1-VLOOKUP(A138,'Np PL4 Stock'!A:E,5,FALSE)),""))</f>
        <v>10</v>
      </c>
      <c r="Z138" s="321">
        <v>6.52</v>
      </c>
      <c r="AA138" s="315">
        <v>0.0664</v>
      </c>
      <c r="AB138" s="316">
        <v>45751</v>
      </c>
      <c r="AC138" s="317">
        <f>IF(ISBLANK(AB138),"",IFERROR(IF(VLOOKUP(A138,'Np PL4 Stock'!A:J,10,FALSE)="Np4",AB138-VLOOKUP(A138,'Np PL4 Stock'!A:E,5,FALSE),AB138-1-VLOOKUP(A138,'Np PL4 Stock'!A:E,5,FALSE)),""))</f>
        <v>13</v>
      </c>
      <c r="AD138" s="290">
        <v>7.672</v>
      </c>
      <c r="AE138" s="300">
        <v>0.081</v>
      </c>
      <c r="AF138" s="323">
        <v>0.84</v>
      </c>
      <c r="AG138" s="331">
        <v>0</v>
      </c>
      <c r="AH138" s="332">
        <v>0</v>
      </c>
      <c r="AI138" s="340">
        <v>392</v>
      </c>
      <c r="AJ138" s="326"/>
      <c r="AK138" s="334"/>
    </row>
    <row r="139" spans="1:37">
      <c r="A139" s="280" t="str">
        <f t="shared" si="6"/>
        <v>A1-04-03</v>
      </c>
      <c r="B139" s="281" t="s">
        <v>43</v>
      </c>
      <c r="C139" s="282">
        <v>45738</v>
      </c>
      <c r="D139" s="282">
        <v>45745</v>
      </c>
      <c r="E139" s="243">
        <v>3</v>
      </c>
      <c r="F139" s="244" t="s">
        <v>144</v>
      </c>
      <c r="G139" s="243">
        <v>4</v>
      </c>
      <c r="H139" s="283" t="str">
        <f>IF(ISBLANK(F139),"",IFERROR(VLOOKUP(A139,'Np PL4 Stock'!$A:$U,20,FALSE),""))</f>
        <v>V1-MD1</v>
      </c>
      <c r="I139" s="262" t="s">
        <v>199</v>
      </c>
      <c r="J139" s="283">
        <f>IF(ISBLANK(F139),"",VLOOKUP(LEFT(A139,5),Unit!A:B,2,FALSE))</f>
        <v>16</v>
      </c>
      <c r="K139" s="289">
        <v>2.6</v>
      </c>
      <c r="L139" s="290">
        <v>1.5</v>
      </c>
      <c r="M139" s="291">
        <f t="shared" si="7"/>
        <v>162.5</v>
      </c>
      <c r="N139" s="292">
        <f>IF(ISBLANK(D139),"",IFERROR(IF(VLOOKUP(A139,'Np PL4 Stock'!A:J,10,FALSE)="Np4",D139-VLOOKUP(A139,'Np PL4 Stock'!A:E,5,FALSE),D139-1-VLOOKUP(A139,'Np PL4 Stock'!A:E,5,FALSE)),""))</f>
        <v>7</v>
      </c>
      <c r="O139" s="293">
        <v>0.98</v>
      </c>
      <c r="P139" s="290">
        <v>5.458</v>
      </c>
      <c r="Q139" s="300">
        <v>0.0573</v>
      </c>
      <c r="R139" s="301" t="s">
        <v>32</v>
      </c>
      <c r="S139" s="301" t="s">
        <v>32</v>
      </c>
      <c r="T139" s="301" t="s">
        <v>32</v>
      </c>
      <c r="U139" s="301" t="s">
        <v>32</v>
      </c>
      <c r="V139" s="302">
        <v>0</v>
      </c>
      <c r="W139" s="303">
        <v>0</v>
      </c>
      <c r="X139" s="304">
        <v>45748</v>
      </c>
      <c r="Y139" s="313">
        <f>IF(ISBLANK(X139),"",IFERROR(IF(VLOOKUP(A139,'Np PL4 Stock'!A:J,10,FALSE)="Np4",X139-VLOOKUP(A139,'Np PL4 Stock'!A:E,5,FALSE),X139-1-VLOOKUP(A139,'Np PL4 Stock'!A:E,5,FALSE)),""))</f>
        <v>10</v>
      </c>
      <c r="Z139" s="321">
        <v>6.96</v>
      </c>
      <c r="AA139" s="315">
        <v>0.0629</v>
      </c>
      <c r="AB139" s="316">
        <v>45751</v>
      </c>
      <c r="AC139" s="317">
        <f>IF(ISBLANK(AB139),"",IFERROR(IF(VLOOKUP(A139,'Np PL4 Stock'!A:J,10,FALSE)="Np4",AB139-VLOOKUP(A139,'Np PL4 Stock'!A:E,5,FALSE),AB139-1-VLOOKUP(A139,'Np PL4 Stock'!A:E,5,FALSE)),""))</f>
        <v>13</v>
      </c>
      <c r="AD139" s="290">
        <v>8.01</v>
      </c>
      <c r="AE139" s="300">
        <v>0.0515</v>
      </c>
      <c r="AF139" s="323">
        <v>1</v>
      </c>
      <c r="AG139" s="331">
        <v>0</v>
      </c>
      <c r="AH139" s="332">
        <v>0</v>
      </c>
      <c r="AI139" s="340">
        <v>346</v>
      </c>
      <c r="AJ139" s="326"/>
      <c r="AK139" s="334"/>
    </row>
    <row r="140" spans="1:37">
      <c r="A140" s="280" t="str">
        <f t="shared" si="6"/>
        <v>A1-05-03</v>
      </c>
      <c r="B140" s="281" t="s">
        <v>43</v>
      </c>
      <c r="C140" s="282">
        <v>45738</v>
      </c>
      <c r="D140" s="282">
        <v>45745</v>
      </c>
      <c r="E140" s="243">
        <v>3</v>
      </c>
      <c r="F140" s="244" t="s">
        <v>144</v>
      </c>
      <c r="G140" s="243">
        <v>5</v>
      </c>
      <c r="H140" s="283" t="str">
        <f>IF(ISBLANK(F140),"",IFERROR(VLOOKUP(A140,'Np PL4 Stock'!$A:$U,20,FALSE),""))</f>
        <v>V1-MD1</v>
      </c>
      <c r="I140" s="262" t="s">
        <v>199</v>
      </c>
      <c r="J140" s="283">
        <f>IF(ISBLANK(F140),"",VLOOKUP(LEFT(A140,5),Unit!A:B,2,FALSE))</f>
        <v>16</v>
      </c>
      <c r="K140" s="289">
        <v>2.6</v>
      </c>
      <c r="L140" s="290">
        <v>1.5</v>
      </c>
      <c r="M140" s="291">
        <f t="shared" si="7"/>
        <v>162.5</v>
      </c>
      <c r="N140" s="292">
        <f>IF(ISBLANK(D140),"",IFERROR(IF(VLOOKUP(A140,'Np PL4 Stock'!A:J,10,FALSE)="Np4",D140-VLOOKUP(A140,'Np PL4 Stock'!A:E,5,FALSE),D140-1-VLOOKUP(A140,'Np PL4 Stock'!A:E,5,FALSE)),""))</f>
        <v>7</v>
      </c>
      <c r="O140" s="293">
        <v>1</v>
      </c>
      <c r="P140" s="290">
        <v>5.537</v>
      </c>
      <c r="Q140" s="300">
        <v>0.053</v>
      </c>
      <c r="R140" s="301" t="s">
        <v>32</v>
      </c>
      <c r="S140" s="301" t="s">
        <v>32</v>
      </c>
      <c r="T140" s="301" t="s">
        <v>32</v>
      </c>
      <c r="U140" s="301" t="s">
        <v>32</v>
      </c>
      <c r="V140" s="302">
        <v>0</v>
      </c>
      <c r="W140" s="303">
        <v>0</v>
      </c>
      <c r="X140" s="304">
        <v>45748</v>
      </c>
      <c r="Y140" s="313">
        <f>IF(ISBLANK(X140),"",IFERROR(IF(VLOOKUP(A140,'Np PL4 Stock'!A:J,10,FALSE)="Np4",X140-VLOOKUP(A140,'Np PL4 Stock'!A:E,5,FALSE),X140-1-VLOOKUP(A140,'Np PL4 Stock'!A:E,5,FALSE)),""))</f>
        <v>10</v>
      </c>
      <c r="Z140" s="321">
        <v>7.02</v>
      </c>
      <c r="AA140" s="315">
        <v>0.0667</v>
      </c>
      <c r="AB140" s="316">
        <v>45751</v>
      </c>
      <c r="AC140" s="317">
        <f>IF(ISBLANK(AB140),"",IFERROR(IF(VLOOKUP(A140,'Np PL4 Stock'!A:J,10,FALSE)="Np4",AB140-VLOOKUP(A140,'Np PL4 Stock'!A:E,5,FALSE),AB140-1-VLOOKUP(A140,'Np PL4 Stock'!A:E,5,FALSE)),""))</f>
        <v>13</v>
      </c>
      <c r="AD140" s="290">
        <v>8.038</v>
      </c>
      <c r="AE140" s="300">
        <v>0.0754</v>
      </c>
      <c r="AF140" s="323">
        <v>1</v>
      </c>
      <c r="AG140" s="331">
        <v>0</v>
      </c>
      <c r="AH140" s="332">
        <v>0</v>
      </c>
      <c r="AI140" s="340">
        <v>340</v>
      </c>
      <c r="AJ140" s="326"/>
      <c r="AK140" s="334"/>
    </row>
    <row r="141" spans="1:37">
      <c r="A141" s="280" t="str">
        <f t="shared" si="6"/>
        <v>A1-06-03</v>
      </c>
      <c r="B141" s="281" t="s">
        <v>43</v>
      </c>
      <c r="C141" s="282">
        <v>45739</v>
      </c>
      <c r="D141" s="282">
        <v>45746</v>
      </c>
      <c r="E141" s="243">
        <v>3</v>
      </c>
      <c r="F141" s="244" t="s">
        <v>144</v>
      </c>
      <c r="G141" s="243">
        <v>6</v>
      </c>
      <c r="H141" s="283" t="str">
        <f>IF(ISBLANK(F141),"",IFERROR(VLOOKUP(A141,'Np PL4 Stock'!$A:$U,20,FALSE),""))</f>
        <v>V1-MD1</v>
      </c>
      <c r="I141" s="262" t="s">
        <v>199</v>
      </c>
      <c r="J141" s="283">
        <f>IF(ISBLANK(F141),"",VLOOKUP(LEFT(A141,5),Unit!A:B,2,FALSE))</f>
        <v>16</v>
      </c>
      <c r="K141" s="289">
        <v>2.65</v>
      </c>
      <c r="L141" s="290">
        <v>1.5</v>
      </c>
      <c r="M141" s="291">
        <f t="shared" si="7"/>
        <v>165.625</v>
      </c>
      <c r="N141" s="292">
        <f>IF(ISBLANK(D141),"",IFERROR(IF(VLOOKUP(A141,'Np PL4 Stock'!A:J,10,FALSE)="Np4",D141-VLOOKUP(A141,'Np PL4 Stock'!A:E,5,FALSE),D141-1-VLOOKUP(A141,'Np PL4 Stock'!A:E,5,FALSE)),""))</f>
        <v>7</v>
      </c>
      <c r="O141" s="293">
        <v>1</v>
      </c>
      <c r="P141" s="294">
        <v>5.7</v>
      </c>
      <c r="Q141" s="300">
        <v>0.0597</v>
      </c>
      <c r="R141" s="301" t="s">
        <v>32</v>
      </c>
      <c r="S141" s="301" t="s">
        <v>32</v>
      </c>
      <c r="T141" s="301" t="s">
        <v>32</v>
      </c>
      <c r="U141" s="301" t="s">
        <v>32</v>
      </c>
      <c r="V141" s="302">
        <v>0</v>
      </c>
      <c r="W141" s="303">
        <v>0</v>
      </c>
      <c r="X141" s="304">
        <v>45749</v>
      </c>
      <c r="Y141" s="313">
        <f>IF(ISBLANK(X141),"",IFERROR(IF(VLOOKUP(A141,'Np PL4 Stock'!A:J,10,FALSE)="Np4",X141-VLOOKUP(A141,'Np PL4 Stock'!A:E,5,FALSE),X141-1-VLOOKUP(A141,'Np PL4 Stock'!A:E,5,FALSE)),""))</f>
        <v>10</v>
      </c>
      <c r="Z141" s="325">
        <v>6.15</v>
      </c>
      <c r="AA141" s="315">
        <v>0.0654</v>
      </c>
      <c r="AB141" s="316">
        <v>45752</v>
      </c>
      <c r="AC141" s="317">
        <f>IF(ISBLANK(AB141),"",IFERROR(IF(VLOOKUP(A141,'Np PL4 Stock'!A:J,10,FALSE)="Np4",AB141-VLOOKUP(A141,'Np PL4 Stock'!A:E,5,FALSE),AB141-1-VLOOKUP(A141,'Np PL4 Stock'!A:E,5,FALSE)),""))</f>
        <v>13</v>
      </c>
      <c r="AD141" s="294">
        <v>7.29</v>
      </c>
      <c r="AE141" s="300">
        <v>0.0704</v>
      </c>
      <c r="AF141" s="323">
        <v>0.69</v>
      </c>
      <c r="AG141" s="331">
        <v>0</v>
      </c>
      <c r="AH141" s="332">
        <v>0</v>
      </c>
      <c r="AI141" s="333">
        <v>485</v>
      </c>
      <c r="AJ141" s="326"/>
      <c r="AK141" s="334"/>
    </row>
    <row r="142" spans="1:37">
      <c r="A142" s="280" t="str">
        <f t="shared" si="6"/>
        <v>A1-07-03</v>
      </c>
      <c r="B142" s="281" t="s">
        <v>43</v>
      </c>
      <c r="C142" s="282">
        <v>45739</v>
      </c>
      <c r="D142" s="282">
        <v>45746</v>
      </c>
      <c r="E142" s="243">
        <v>3</v>
      </c>
      <c r="F142" s="244" t="s">
        <v>144</v>
      </c>
      <c r="G142" s="243">
        <v>7</v>
      </c>
      <c r="H142" s="283" t="str">
        <f>IF(ISBLANK(F142),"",IFERROR(VLOOKUP(A142,'Np PL4 Stock'!$A:$U,20,FALSE),""))</f>
        <v>V1-MD1</v>
      </c>
      <c r="I142" s="262" t="s">
        <v>199</v>
      </c>
      <c r="J142" s="283">
        <f>IF(ISBLANK(F142),"",VLOOKUP(LEFT(A142,5),Unit!A:B,2,FALSE))</f>
        <v>16</v>
      </c>
      <c r="K142" s="289">
        <v>2.65</v>
      </c>
      <c r="L142" s="290">
        <v>1.5</v>
      </c>
      <c r="M142" s="291">
        <f t="shared" si="7"/>
        <v>165.625</v>
      </c>
      <c r="N142" s="292">
        <f>IF(ISBLANK(D142),"",IFERROR(IF(VLOOKUP(A142,'Np PL4 Stock'!A:J,10,FALSE)="Np4",D142-VLOOKUP(A142,'Np PL4 Stock'!A:E,5,FALSE),D142-1-VLOOKUP(A142,'Np PL4 Stock'!A:E,5,FALSE)),""))</f>
        <v>7</v>
      </c>
      <c r="O142" s="293">
        <v>1</v>
      </c>
      <c r="P142" s="244">
        <v>5.65</v>
      </c>
      <c r="Q142" s="300">
        <v>0.055</v>
      </c>
      <c r="R142" s="301" t="s">
        <v>32</v>
      </c>
      <c r="S142" s="301" t="s">
        <v>32</v>
      </c>
      <c r="T142" s="301" t="s">
        <v>32</v>
      </c>
      <c r="U142" s="301" t="s">
        <v>32</v>
      </c>
      <c r="V142" s="302">
        <v>0</v>
      </c>
      <c r="W142" s="303">
        <v>0</v>
      </c>
      <c r="X142" s="304">
        <v>45749</v>
      </c>
      <c r="Y142" s="313">
        <f>IF(ISBLANK(X142),"",IFERROR(IF(VLOOKUP(A142,'Np PL4 Stock'!A:J,10,FALSE)="Np4",X142-VLOOKUP(A142,'Np PL4 Stock'!A:E,5,FALSE),X142-1-VLOOKUP(A142,'Np PL4 Stock'!A:E,5,FALSE)),""))</f>
        <v>10</v>
      </c>
      <c r="Z142" s="325">
        <v>6.15</v>
      </c>
      <c r="AA142" s="315">
        <v>0.0644</v>
      </c>
      <c r="AB142" s="316">
        <v>45752</v>
      </c>
      <c r="AC142" s="317">
        <f>IF(ISBLANK(AB142),"",IFERROR(IF(VLOOKUP(A142,'Np PL4 Stock'!A:J,10,FALSE)="Np4",AB142-VLOOKUP(A142,'Np PL4 Stock'!A:E,5,FALSE),AB142-1-VLOOKUP(A142,'Np PL4 Stock'!A:E,5,FALSE)),""))</f>
        <v>13</v>
      </c>
      <c r="AD142" s="294">
        <v>7.029</v>
      </c>
      <c r="AE142" s="300">
        <v>0.065</v>
      </c>
      <c r="AF142" s="323">
        <v>0.57</v>
      </c>
      <c r="AG142" s="331">
        <v>0</v>
      </c>
      <c r="AH142" s="332">
        <v>0</v>
      </c>
      <c r="AI142" s="333">
        <v>525</v>
      </c>
      <c r="AJ142" s="326"/>
      <c r="AK142" s="334"/>
    </row>
    <row r="143" spans="1:37">
      <c r="A143" s="280" t="str">
        <f t="shared" si="6"/>
        <v>A1-08-03</v>
      </c>
      <c r="B143" s="281" t="s">
        <v>43</v>
      </c>
      <c r="C143" s="282">
        <v>45739</v>
      </c>
      <c r="D143" s="282">
        <v>45746</v>
      </c>
      <c r="E143" s="243">
        <v>3</v>
      </c>
      <c r="F143" s="244" t="s">
        <v>144</v>
      </c>
      <c r="G143" s="243">
        <v>8</v>
      </c>
      <c r="H143" s="283" t="str">
        <f>IF(ISBLANK(F143),"",IFERROR(VLOOKUP(A143,'Np PL4 Stock'!$A:$U,20,FALSE),""))</f>
        <v>V1-MB1</v>
      </c>
      <c r="I143" s="262" t="s">
        <v>213</v>
      </c>
      <c r="J143" s="283">
        <f>IF(ISBLANK(F143),"",VLOOKUP(LEFT(A143,5),Unit!A:B,2,FALSE))</f>
        <v>16</v>
      </c>
      <c r="K143" s="289">
        <v>3.4</v>
      </c>
      <c r="L143" s="290">
        <v>2</v>
      </c>
      <c r="M143" s="291">
        <f t="shared" si="7"/>
        <v>212.5</v>
      </c>
      <c r="N143" s="292">
        <f>IF(ISBLANK(D143),"",IFERROR(IF(VLOOKUP(A143,'Np PL4 Stock'!A:J,10,FALSE)="Np4",D143-VLOOKUP(A143,'Np PL4 Stock'!A:E,5,FALSE),D143-1-VLOOKUP(A143,'Np PL4 Stock'!A:E,5,FALSE)),""))</f>
        <v>7</v>
      </c>
      <c r="O143" s="293">
        <v>0.98</v>
      </c>
      <c r="P143" s="244">
        <v>5.54</v>
      </c>
      <c r="Q143" s="300">
        <v>0.0574</v>
      </c>
      <c r="R143" s="301" t="s">
        <v>32</v>
      </c>
      <c r="S143" s="301" t="s">
        <v>32</v>
      </c>
      <c r="T143" s="301" t="s">
        <v>32</v>
      </c>
      <c r="U143" s="301" t="s">
        <v>32</v>
      </c>
      <c r="V143" s="302">
        <v>0</v>
      </c>
      <c r="W143" s="303">
        <v>0</v>
      </c>
      <c r="X143" s="304">
        <v>45749</v>
      </c>
      <c r="Y143" s="313">
        <f>IF(ISBLANK(X143),"",IFERROR(IF(VLOOKUP(A143,'Np PL4 Stock'!A:J,10,FALSE)="Np4",X143-VLOOKUP(A143,'Np PL4 Stock'!A:E,5,FALSE),X143-1-VLOOKUP(A143,'Np PL4 Stock'!A:E,5,FALSE)),""))</f>
        <v>10</v>
      </c>
      <c r="Z143" s="325">
        <v>6.22</v>
      </c>
      <c r="AA143" s="315">
        <v>0.0598</v>
      </c>
      <c r="AB143" s="316">
        <v>45752</v>
      </c>
      <c r="AC143" s="317">
        <f>IF(ISBLANK(AB143),"",IFERROR(IF(VLOOKUP(A143,'Np PL4 Stock'!A:J,10,FALSE)="Np4",AB143-VLOOKUP(A143,'Np PL4 Stock'!A:E,5,FALSE),AB143-1-VLOOKUP(A143,'Np PL4 Stock'!A:E,5,FALSE)),""))</f>
        <v>13</v>
      </c>
      <c r="AD143" s="294">
        <v>7.354</v>
      </c>
      <c r="AE143" s="300">
        <v>0.0598</v>
      </c>
      <c r="AF143" s="323">
        <v>0.78</v>
      </c>
      <c r="AG143" s="331">
        <v>0</v>
      </c>
      <c r="AH143" s="332">
        <v>0</v>
      </c>
      <c r="AI143" s="333">
        <v>471</v>
      </c>
      <c r="AJ143" s="326"/>
      <c r="AK143" s="334"/>
    </row>
    <row r="144" spans="1:37">
      <c r="A144" s="280" t="str">
        <f t="shared" si="6"/>
        <v>A1-09-03</v>
      </c>
      <c r="B144" s="281" t="s">
        <v>43</v>
      </c>
      <c r="C144" s="282">
        <v>45739</v>
      </c>
      <c r="D144" s="282">
        <v>45746</v>
      </c>
      <c r="E144" s="243">
        <v>3</v>
      </c>
      <c r="F144" s="244" t="s">
        <v>144</v>
      </c>
      <c r="G144" s="243">
        <v>9</v>
      </c>
      <c r="H144" s="283" t="str">
        <f>IF(ISBLANK(F144),"",IFERROR(VLOOKUP(A144,'Np PL4 Stock'!$A:$U,20,FALSE),""))</f>
        <v>V1-MB1</v>
      </c>
      <c r="I144" s="262" t="s">
        <v>213</v>
      </c>
      <c r="J144" s="283">
        <f>IF(ISBLANK(F144),"",VLOOKUP(LEFT(A144,5),Unit!A:B,2,FALSE))</f>
        <v>16</v>
      </c>
      <c r="K144" s="289">
        <v>3.4</v>
      </c>
      <c r="L144" s="290">
        <v>2</v>
      </c>
      <c r="M144" s="291">
        <f t="shared" si="7"/>
        <v>212.5</v>
      </c>
      <c r="N144" s="292">
        <f>IF(ISBLANK(D144),"",IFERROR(IF(VLOOKUP(A144,'Np PL4 Stock'!A:J,10,FALSE)="Np4",D144-VLOOKUP(A144,'Np PL4 Stock'!A:E,5,FALSE),D144-1-VLOOKUP(A144,'Np PL4 Stock'!A:E,5,FALSE)),""))</f>
        <v>7</v>
      </c>
      <c r="O144" s="293">
        <v>0.99</v>
      </c>
      <c r="P144" s="290">
        <v>5.506</v>
      </c>
      <c r="Q144" s="300">
        <v>0.059</v>
      </c>
      <c r="R144" s="301" t="s">
        <v>32</v>
      </c>
      <c r="S144" s="301" t="s">
        <v>32</v>
      </c>
      <c r="T144" s="301" t="s">
        <v>32</v>
      </c>
      <c r="U144" s="301" t="s">
        <v>32</v>
      </c>
      <c r="V144" s="302">
        <v>0</v>
      </c>
      <c r="W144" s="303">
        <v>0</v>
      </c>
      <c r="X144" s="304">
        <v>45749</v>
      </c>
      <c r="Y144" s="313">
        <f>IF(ISBLANK(X144),"",IFERROR(IF(VLOOKUP(A144,'Np PL4 Stock'!A:J,10,FALSE)="Np4",X144-VLOOKUP(A144,'Np PL4 Stock'!A:E,5,FALSE),X144-1-VLOOKUP(A144,'Np PL4 Stock'!A:E,5,FALSE)),""))</f>
        <v>10</v>
      </c>
      <c r="Z144" s="325">
        <v>6.12</v>
      </c>
      <c r="AA144" s="315">
        <v>0.0626</v>
      </c>
      <c r="AB144" s="316">
        <v>45752</v>
      </c>
      <c r="AC144" s="317">
        <f>IF(ISBLANK(AB144),"",IFERROR(IF(VLOOKUP(A144,'Np PL4 Stock'!A:J,10,FALSE)="Np4",AB144-VLOOKUP(A144,'Np PL4 Stock'!A:E,5,FALSE),AB144-1-VLOOKUP(A144,'Np PL4 Stock'!A:E,5,FALSE)),""))</f>
        <v>13</v>
      </c>
      <c r="AD144" s="294">
        <v>7.096</v>
      </c>
      <c r="AE144" s="300">
        <v>0.0695</v>
      </c>
      <c r="AF144" s="323">
        <v>0.57</v>
      </c>
      <c r="AG144" s="331">
        <v>0</v>
      </c>
      <c r="AH144" s="332">
        <v>0</v>
      </c>
      <c r="AI144" s="340">
        <v>513</v>
      </c>
      <c r="AJ144" s="326"/>
      <c r="AK144" s="334"/>
    </row>
    <row r="145" spans="1:37">
      <c r="A145" s="280" t="str">
        <f t="shared" si="6"/>
        <v>A1-10-03</v>
      </c>
      <c r="B145" s="281" t="s">
        <v>43</v>
      </c>
      <c r="C145" s="282">
        <v>45739</v>
      </c>
      <c r="D145" s="282">
        <v>45746</v>
      </c>
      <c r="E145" s="243">
        <v>3</v>
      </c>
      <c r="F145" s="244" t="s">
        <v>144</v>
      </c>
      <c r="G145" s="243">
        <v>10</v>
      </c>
      <c r="H145" s="283" t="str">
        <f>IF(ISBLANK(F145),"",IFERROR(VLOOKUP(A145,'Np PL4 Stock'!$A:$U,20,FALSE),""))</f>
        <v>V1-MB1</v>
      </c>
      <c r="I145" s="262" t="s">
        <v>213</v>
      </c>
      <c r="J145" s="283">
        <f>IF(ISBLANK(F145),"",VLOOKUP(LEFT(A145,5),Unit!A:B,2,FALSE))</f>
        <v>16</v>
      </c>
      <c r="K145" s="289">
        <v>3.4</v>
      </c>
      <c r="L145" s="290">
        <v>2</v>
      </c>
      <c r="M145" s="291">
        <f t="shared" si="7"/>
        <v>212.5</v>
      </c>
      <c r="N145" s="292">
        <f>IF(ISBLANK(D145),"",IFERROR(IF(VLOOKUP(A145,'Np PL4 Stock'!A:J,10,FALSE)="Np4",D145-VLOOKUP(A145,'Np PL4 Stock'!A:E,5,FALSE),D145-1-VLOOKUP(A145,'Np PL4 Stock'!A:E,5,FALSE)),""))</f>
        <v>7</v>
      </c>
      <c r="O145" s="293">
        <v>0.99</v>
      </c>
      <c r="P145" s="290">
        <v>5.564</v>
      </c>
      <c r="Q145" s="300">
        <v>0.0588</v>
      </c>
      <c r="R145" s="301" t="s">
        <v>32</v>
      </c>
      <c r="S145" s="301" t="s">
        <v>32</v>
      </c>
      <c r="T145" s="301" t="s">
        <v>32</v>
      </c>
      <c r="U145" s="301" t="s">
        <v>32</v>
      </c>
      <c r="V145" s="302">
        <v>0</v>
      </c>
      <c r="W145" s="303">
        <v>0</v>
      </c>
      <c r="X145" s="304">
        <v>45749</v>
      </c>
      <c r="Y145" s="313">
        <f>IF(ISBLANK(X145),"",IFERROR(IF(VLOOKUP(A145,'Np PL4 Stock'!A:J,10,FALSE)="Np4",X145-VLOOKUP(A145,'Np PL4 Stock'!A:E,5,FALSE),X145-1-VLOOKUP(A145,'Np PL4 Stock'!A:E,5,FALSE)),""))</f>
        <v>10</v>
      </c>
      <c r="Z145" s="325">
        <v>6.09</v>
      </c>
      <c r="AA145" s="315">
        <v>0.0651</v>
      </c>
      <c r="AB145" s="316">
        <v>45752</v>
      </c>
      <c r="AC145" s="317">
        <f>IF(ISBLANK(AB145),"",IFERROR(IF(VLOOKUP(A145,'Np PL4 Stock'!A:J,10,FALSE)="Np4",AB145-VLOOKUP(A145,'Np PL4 Stock'!A:E,5,FALSE),AB145-1-VLOOKUP(A145,'Np PL4 Stock'!A:E,5,FALSE)),""))</f>
        <v>13</v>
      </c>
      <c r="AD145" s="294">
        <v>7.087</v>
      </c>
      <c r="AE145" s="300">
        <v>0.073</v>
      </c>
      <c r="AF145" s="323">
        <v>0.55</v>
      </c>
      <c r="AG145" s="331">
        <v>0</v>
      </c>
      <c r="AH145" s="332">
        <v>0</v>
      </c>
      <c r="AI145" s="340">
        <v>516</v>
      </c>
      <c r="AJ145" s="326"/>
      <c r="AK145" s="334"/>
    </row>
    <row r="146" spans="1:37">
      <c r="A146" s="280" t="str">
        <f t="shared" si="6"/>
        <v>A1-11-03</v>
      </c>
      <c r="B146" s="281" t="s">
        <v>43</v>
      </c>
      <c r="C146" s="282">
        <v>45740</v>
      </c>
      <c r="D146" s="282">
        <v>45747</v>
      </c>
      <c r="E146" s="243">
        <v>3</v>
      </c>
      <c r="F146" s="244" t="s">
        <v>144</v>
      </c>
      <c r="G146" s="243">
        <v>11</v>
      </c>
      <c r="H146" s="283" t="str">
        <f>IF(ISBLANK(F146),"",IFERROR(VLOOKUP(A146,'Np PL4 Stock'!$A:$U,20,FALSE),""))</f>
        <v>V1-MB1</v>
      </c>
      <c r="I146" s="262" t="s">
        <v>213</v>
      </c>
      <c r="J146" s="283">
        <f>IF(ISBLANK(F146),"",VLOOKUP(LEFT(A146,5),Unit!A:B,2,FALSE))</f>
        <v>8</v>
      </c>
      <c r="K146" s="289">
        <v>1.72</v>
      </c>
      <c r="L146" s="290">
        <v>1</v>
      </c>
      <c r="M146" s="291">
        <f t="shared" si="7"/>
        <v>215</v>
      </c>
      <c r="N146" s="292">
        <f>IF(ISBLANK(D146),"",IFERROR(IF(VLOOKUP(A146,'Np PL4 Stock'!A:J,10,FALSE)="Np4",D146-VLOOKUP(A146,'Np PL4 Stock'!A:E,5,FALSE),D146-1-VLOOKUP(A146,'Np PL4 Stock'!A:E,5,FALSE)),""))</f>
        <v>7</v>
      </c>
      <c r="O146" s="293">
        <v>0.95</v>
      </c>
      <c r="P146" s="290">
        <v>5.243</v>
      </c>
      <c r="Q146" s="300">
        <v>0.0554</v>
      </c>
      <c r="R146" s="301" t="s">
        <v>32</v>
      </c>
      <c r="S146" s="301" t="s">
        <v>32</v>
      </c>
      <c r="T146" s="301" t="s">
        <v>32</v>
      </c>
      <c r="U146" s="301" t="s">
        <v>32</v>
      </c>
      <c r="V146" s="302">
        <v>0</v>
      </c>
      <c r="W146" s="303">
        <v>0</v>
      </c>
      <c r="X146" s="304">
        <v>45750</v>
      </c>
      <c r="Y146" s="313">
        <f>IF(ISBLANK(X146),"",IFERROR(IF(VLOOKUP(A146,'Np PL4 Stock'!A:J,10,FALSE)="Np4",X146-VLOOKUP(A146,'Np PL4 Stock'!A:E,5,FALSE),X146-1-VLOOKUP(A146,'Np PL4 Stock'!A:E,5,FALSE)),""))</f>
        <v>10</v>
      </c>
      <c r="Z146" s="325">
        <v>6.11</v>
      </c>
      <c r="AA146" s="315">
        <v>0.0649</v>
      </c>
      <c r="AB146" s="316">
        <v>45753</v>
      </c>
      <c r="AC146" s="317">
        <f>IF(ISBLANK(AB146),"",IFERROR(IF(VLOOKUP(A146,'Np PL4 Stock'!A:J,10,FALSE)="Np4",AB146-VLOOKUP(A146,'Np PL4 Stock'!A:E,5,FALSE),AB146-1-VLOOKUP(A146,'Np PL4 Stock'!A:E,5,FALSE)),""))</f>
        <v>13</v>
      </c>
      <c r="AD146" s="294">
        <v>7.17</v>
      </c>
      <c r="AE146" s="300">
        <v>0.0829</v>
      </c>
      <c r="AF146" s="323">
        <v>0.59</v>
      </c>
      <c r="AG146" s="331">
        <v>0</v>
      </c>
      <c r="AH146" s="332">
        <v>0</v>
      </c>
      <c r="AI146" s="340">
        <v>513</v>
      </c>
      <c r="AJ146" s="326"/>
      <c r="AK146" s="334"/>
    </row>
    <row r="147" spans="1:37">
      <c r="A147" s="280" t="str">
        <f t="shared" si="6"/>
        <v>A1-12-03</v>
      </c>
      <c r="B147" s="281" t="s">
        <v>43</v>
      </c>
      <c r="C147" s="282">
        <v>45740</v>
      </c>
      <c r="D147" s="282">
        <v>45747</v>
      </c>
      <c r="E147" s="243">
        <v>3</v>
      </c>
      <c r="F147" s="244" t="s">
        <v>144</v>
      </c>
      <c r="G147" s="243">
        <v>12</v>
      </c>
      <c r="H147" s="283" t="str">
        <f>IF(ISBLANK(F147),"",IFERROR(VLOOKUP(A147,'Np PL4 Stock'!$A:$U,20,FALSE),""))</f>
        <v>V1-MB1</v>
      </c>
      <c r="I147" s="262" t="s">
        <v>213</v>
      </c>
      <c r="J147" s="283">
        <f>IF(ISBLANK(F147),"",VLOOKUP(LEFT(A147,5),Unit!A:B,2,FALSE))</f>
        <v>8</v>
      </c>
      <c r="K147" s="289">
        <v>1.72</v>
      </c>
      <c r="L147" s="290">
        <v>1</v>
      </c>
      <c r="M147" s="291">
        <f t="shared" si="7"/>
        <v>215</v>
      </c>
      <c r="N147" s="292">
        <f>IF(ISBLANK(D147),"",IFERROR(IF(VLOOKUP(A147,'Np PL4 Stock'!A:J,10,FALSE)="Np4",D147-VLOOKUP(A147,'Np PL4 Stock'!A:E,5,FALSE),D147-1-VLOOKUP(A147,'Np PL4 Stock'!A:E,5,FALSE)),""))</f>
        <v>7</v>
      </c>
      <c r="O147" s="293">
        <v>0.96</v>
      </c>
      <c r="P147" s="290">
        <v>5.313</v>
      </c>
      <c r="Q147" s="300">
        <v>0.0408</v>
      </c>
      <c r="R147" s="301" t="s">
        <v>32</v>
      </c>
      <c r="S147" s="301" t="s">
        <v>32</v>
      </c>
      <c r="T147" s="301" t="s">
        <v>32</v>
      </c>
      <c r="U147" s="301" t="s">
        <v>32</v>
      </c>
      <c r="V147" s="302">
        <v>0</v>
      </c>
      <c r="W147" s="303">
        <v>0</v>
      </c>
      <c r="X147" s="304">
        <v>45750</v>
      </c>
      <c r="Y147" s="313">
        <f>IF(ISBLANK(X147),"",IFERROR(IF(VLOOKUP(A147,'Np PL4 Stock'!A:J,10,FALSE)="Np4",X147-VLOOKUP(A147,'Np PL4 Stock'!A:E,5,FALSE),X147-1-VLOOKUP(A147,'Np PL4 Stock'!A:E,5,FALSE)),""))</f>
        <v>10</v>
      </c>
      <c r="Z147" s="325">
        <v>6.16</v>
      </c>
      <c r="AA147" s="315">
        <v>0.0628</v>
      </c>
      <c r="AB147" s="316">
        <v>45753</v>
      </c>
      <c r="AC147" s="317">
        <f>IF(ISBLANK(AB147),"",IFERROR(IF(VLOOKUP(A147,'Np PL4 Stock'!A:J,10,FALSE)="Np4",AB147-VLOOKUP(A147,'Np PL4 Stock'!A:E,5,FALSE),AB147-1-VLOOKUP(A147,'Np PL4 Stock'!A:E,5,FALSE)),""))</f>
        <v>13</v>
      </c>
      <c r="AD147" s="294">
        <v>7.29</v>
      </c>
      <c r="AE147" s="300">
        <v>0.072</v>
      </c>
      <c r="AF147" s="323">
        <v>0.68</v>
      </c>
      <c r="AG147" s="331">
        <v>0</v>
      </c>
      <c r="AH147" s="332">
        <v>0</v>
      </c>
      <c r="AI147" s="340">
        <v>495</v>
      </c>
      <c r="AJ147" s="326"/>
      <c r="AK147" s="334"/>
    </row>
    <row r="148" spans="1:37">
      <c r="A148" s="280" t="str">
        <f t="shared" si="6"/>
        <v>A1-13-03</v>
      </c>
      <c r="B148" s="281" t="s">
        <v>43</v>
      </c>
      <c r="C148" s="282">
        <v>45740</v>
      </c>
      <c r="D148" s="282">
        <v>45747</v>
      </c>
      <c r="E148" s="243">
        <v>3</v>
      </c>
      <c r="F148" s="244" t="s">
        <v>144</v>
      </c>
      <c r="G148" s="243">
        <v>13</v>
      </c>
      <c r="H148" s="283" t="str">
        <f>IF(ISBLANK(F148),"",IFERROR(VLOOKUP(A148,'Np PL4 Stock'!$A:$U,20,FALSE),""))</f>
        <v>V1-MB1</v>
      </c>
      <c r="I148" s="262" t="s">
        <v>213</v>
      </c>
      <c r="J148" s="283">
        <f>IF(ISBLANK(F148),"",VLOOKUP(LEFT(A148,5),Unit!A:B,2,FALSE))</f>
        <v>8</v>
      </c>
      <c r="K148" s="289">
        <v>1.72</v>
      </c>
      <c r="L148" s="290">
        <v>1</v>
      </c>
      <c r="M148" s="291">
        <f t="shared" si="7"/>
        <v>215</v>
      </c>
      <c r="N148" s="292">
        <f>IF(ISBLANK(D148),"",IFERROR(IF(VLOOKUP(A148,'Np PL4 Stock'!A:J,10,FALSE)="Np4",D148-VLOOKUP(A148,'Np PL4 Stock'!A:E,5,FALSE),D148-1-VLOOKUP(A148,'Np PL4 Stock'!A:E,5,FALSE)),""))</f>
        <v>7</v>
      </c>
      <c r="O148" s="293">
        <v>0.98</v>
      </c>
      <c r="P148" s="290">
        <v>5.412</v>
      </c>
      <c r="Q148" s="300">
        <v>0.058</v>
      </c>
      <c r="R148" s="301" t="s">
        <v>32</v>
      </c>
      <c r="S148" s="301" t="s">
        <v>32</v>
      </c>
      <c r="T148" s="301" t="s">
        <v>32</v>
      </c>
      <c r="U148" s="301" t="s">
        <v>32</v>
      </c>
      <c r="V148" s="302">
        <v>0</v>
      </c>
      <c r="W148" s="303">
        <v>0</v>
      </c>
      <c r="X148" s="304">
        <v>45750</v>
      </c>
      <c r="Y148" s="313">
        <f>IF(ISBLANK(X148),"",IFERROR(IF(VLOOKUP(A148,'Np PL4 Stock'!A:J,10,FALSE)="Np4",X148-VLOOKUP(A148,'Np PL4 Stock'!A:E,5,FALSE),X148-1-VLOOKUP(A148,'Np PL4 Stock'!A:E,5,FALSE)),""))</f>
        <v>10</v>
      </c>
      <c r="Z148" s="321">
        <v>6.3</v>
      </c>
      <c r="AA148" s="315">
        <v>0.0626</v>
      </c>
      <c r="AB148" s="316">
        <v>45753</v>
      </c>
      <c r="AC148" s="317">
        <f>IF(ISBLANK(AB148),"",IFERROR(IF(VLOOKUP(A148,'Np PL4 Stock'!A:J,10,FALSE)="Np4",AB148-VLOOKUP(A148,'Np PL4 Stock'!A:E,5,FALSE),AB148-1-VLOOKUP(A148,'Np PL4 Stock'!A:E,5,FALSE)),""))</f>
        <v>13</v>
      </c>
      <c r="AD148" s="294">
        <v>7.285</v>
      </c>
      <c r="AE148" s="300">
        <v>0.0697</v>
      </c>
      <c r="AF148" s="323">
        <v>0.76</v>
      </c>
      <c r="AG148" s="331">
        <v>0</v>
      </c>
      <c r="AH148" s="332">
        <v>0</v>
      </c>
      <c r="AI148" s="340">
        <v>496</v>
      </c>
      <c r="AJ148" s="326"/>
      <c r="AK148" s="334"/>
    </row>
    <row r="149" spans="1:37">
      <c r="A149" s="280" t="str">
        <f t="shared" si="6"/>
        <v>A1-14-03</v>
      </c>
      <c r="B149" s="281" t="s">
        <v>43</v>
      </c>
      <c r="C149" s="282">
        <v>45740</v>
      </c>
      <c r="D149" s="282">
        <v>45747</v>
      </c>
      <c r="E149" s="243">
        <v>3</v>
      </c>
      <c r="F149" s="244" t="s">
        <v>144</v>
      </c>
      <c r="G149" s="243">
        <v>14</v>
      </c>
      <c r="H149" s="283" t="str">
        <f>IF(ISBLANK(F149),"",IFERROR(VLOOKUP(A149,'Np PL4 Stock'!$A:$U,20,FALSE),""))</f>
        <v>V1-MB1</v>
      </c>
      <c r="I149" s="262" t="s">
        <v>213</v>
      </c>
      <c r="J149" s="283">
        <f>IF(ISBLANK(F149),"",VLOOKUP(LEFT(A149,5),Unit!A:B,2,FALSE))</f>
        <v>8</v>
      </c>
      <c r="K149" s="289">
        <v>1.72</v>
      </c>
      <c r="L149" s="290">
        <v>1</v>
      </c>
      <c r="M149" s="291">
        <f t="shared" si="7"/>
        <v>215</v>
      </c>
      <c r="N149" s="292">
        <f>IF(ISBLANK(D149),"",IFERROR(IF(VLOOKUP(A149,'Np PL4 Stock'!A:J,10,FALSE)="Np4",D149-VLOOKUP(A149,'Np PL4 Stock'!A:E,5,FALSE),D149-1-VLOOKUP(A149,'Np PL4 Stock'!A:E,5,FALSE)),""))</f>
        <v>7</v>
      </c>
      <c r="O149" s="293">
        <v>0.97</v>
      </c>
      <c r="P149" s="290">
        <v>5.375</v>
      </c>
      <c r="Q149" s="300">
        <v>0.0566</v>
      </c>
      <c r="R149" s="301" t="s">
        <v>32</v>
      </c>
      <c r="S149" s="301" t="s">
        <v>32</v>
      </c>
      <c r="T149" s="301" t="s">
        <v>32</v>
      </c>
      <c r="U149" s="301" t="s">
        <v>32</v>
      </c>
      <c r="V149" s="302">
        <v>0</v>
      </c>
      <c r="W149" s="303">
        <v>0</v>
      </c>
      <c r="X149" s="304">
        <v>45750</v>
      </c>
      <c r="Y149" s="313">
        <f>IF(ISBLANK(X149),"",IFERROR(IF(VLOOKUP(A149,'Np PL4 Stock'!A:J,10,FALSE)="Np4",X149-VLOOKUP(A149,'Np PL4 Stock'!A:E,5,FALSE),X149-1-VLOOKUP(A149,'Np PL4 Stock'!A:E,5,FALSE)),""))</f>
        <v>10</v>
      </c>
      <c r="Z149" s="325">
        <v>6.35</v>
      </c>
      <c r="AA149" s="315">
        <v>0.0685</v>
      </c>
      <c r="AB149" s="316">
        <v>45753</v>
      </c>
      <c r="AC149" s="317">
        <f>IF(ISBLANK(AB149),"",IFERROR(IF(VLOOKUP(A149,'Np PL4 Stock'!A:J,10,FALSE)="Np4",AB149-VLOOKUP(A149,'Np PL4 Stock'!A:E,5,FALSE),AB149-1-VLOOKUP(A149,'Np PL4 Stock'!A:E,5,FALSE)),""))</f>
        <v>13</v>
      </c>
      <c r="AD149" s="294">
        <v>7.398</v>
      </c>
      <c r="AE149" s="300">
        <v>0.0679</v>
      </c>
      <c r="AF149" s="323">
        <v>0.81</v>
      </c>
      <c r="AG149" s="331">
        <v>0</v>
      </c>
      <c r="AH149" s="332">
        <v>0</v>
      </c>
      <c r="AI149" s="340">
        <v>442</v>
      </c>
      <c r="AJ149" s="326"/>
      <c r="AK149" s="334"/>
    </row>
    <row r="150" spans="1:37">
      <c r="A150" s="280" t="str">
        <f t="shared" si="6"/>
        <v>A1-15-03</v>
      </c>
      <c r="B150" s="281" t="s">
        <v>43</v>
      </c>
      <c r="C150" s="282">
        <v>45740</v>
      </c>
      <c r="D150" s="282">
        <v>45747</v>
      </c>
      <c r="E150" s="243">
        <v>3</v>
      </c>
      <c r="F150" s="244" t="s">
        <v>144</v>
      </c>
      <c r="G150" s="243">
        <v>15</v>
      </c>
      <c r="H150" s="283" t="str">
        <f>IF(ISBLANK(F150),"",IFERROR(VLOOKUP(A150,'Np PL4 Stock'!$A:$U,20,FALSE),""))</f>
        <v>V1-MB1</v>
      </c>
      <c r="I150" s="262" t="s">
        <v>213</v>
      </c>
      <c r="J150" s="283">
        <f>IF(ISBLANK(F150),"",VLOOKUP(LEFT(A150,5),Unit!A:B,2,FALSE))</f>
        <v>8</v>
      </c>
      <c r="K150" s="289">
        <v>1.71</v>
      </c>
      <c r="L150" s="290">
        <v>1</v>
      </c>
      <c r="M150" s="291">
        <f t="shared" si="7"/>
        <v>213.75</v>
      </c>
      <c r="N150" s="292">
        <f>IF(ISBLANK(D150),"",IFERROR(IF(VLOOKUP(A150,'Np PL4 Stock'!A:J,10,FALSE)="Np4",D150-VLOOKUP(A150,'Np PL4 Stock'!A:E,5,FALSE),D150-1-VLOOKUP(A150,'Np PL4 Stock'!A:E,5,FALSE)),""))</f>
        <v>7</v>
      </c>
      <c r="O150" s="293">
        <v>0.96</v>
      </c>
      <c r="P150" s="290">
        <v>5.347</v>
      </c>
      <c r="Q150" s="300">
        <v>0.0541</v>
      </c>
      <c r="R150" s="301" t="s">
        <v>32</v>
      </c>
      <c r="S150" s="301" t="s">
        <v>32</v>
      </c>
      <c r="T150" s="301" t="s">
        <v>32</v>
      </c>
      <c r="U150" s="301" t="s">
        <v>32</v>
      </c>
      <c r="V150" s="302">
        <v>0</v>
      </c>
      <c r="W150" s="303">
        <v>0</v>
      </c>
      <c r="X150" s="304">
        <v>45750</v>
      </c>
      <c r="Y150" s="313">
        <f>IF(ISBLANK(X150),"",IFERROR(IF(VLOOKUP(A150,'Np PL4 Stock'!A:J,10,FALSE)="Np4",X150-VLOOKUP(A150,'Np PL4 Stock'!A:E,5,FALSE),X150-1-VLOOKUP(A150,'Np PL4 Stock'!A:E,5,FALSE)),""))</f>
        <v>10</v>
      </c>
      <c r="Z150" s="325">
        <v>6.31</v>
      </c>
      <c r="AA150" s="315">
        <v>0.0631</v>
      </c>
      <c r="AB150" s="316">
        <v>45753</v>
      </c>
      <c r="AC150" s="317">
        <f>IF(ISBLANK(AB150),"",IFERROR(IF(VLOOKUP(A150,'Np PL4 Stock'!A:J,10,FALSE)="Np4",AB150-VLOOKUP(A150,'Np PL4 Stock'!A:E,5,FALSE),AB150-1-VLOOKUP(A150,'Np PL4 Stock'!A:E,5,FALSE)),""))</f>
        <v>13</v>
      </c>
      <c r="AD150" s="294">
        <v>7.203</v>
      </c>
      <c r="AE150" s="300">
        <v>0.0723</v>
      </c>
      <c r="AF150" s="323">
        <v>0.66</v>
      </c>
      <c r="AG150" s="331">
        <v>0</v>
      </c>
      <c r="AH150" s="332">
        <v>0</v>
      </c>
      <c r="AI150" s="340">
        <v>498</v>
      </c>
      <c r="AJ150" s="326"/>
      <c r="AK150" s="334"/>
    </row>
    <row r="151" spans="1:37">
      <c r="A151" s="280" t="str">
        <f t="shared" si="6"/>
        <v>A1-16-03</v>
      </c>
      <c r="B151" s="281" t="s">
        <v>43</v>
      </c>
      <c r="C151" s="282">
        <v>45740</v>
      </c>
      <c r="D151" s="282">
        <v>45747</v>
      </c>
      <c r="E151" s="243">
        <v>3</v>
      </c>
      <c r="F151" s="244" t="s">
        <v>144</v>
      </c>
      <c r="G151" s="243">
        <v>16</v>
      </c>
      <c r="H151" s="283" t="str">
        <f>IF(ISBLANK(F151),"",IFERROR(VLOOKUP(A151,'Np PL4 Stock'!$A:$U,20,FALSE),""))</f>
        <v>V1-MB1</v>
      </c>
      <c r="I151" s="262" t="s">
        <v>213</v>
      </c>
      <c r="J151" s="283">
        <f>IF(ISBLANK(F151),"",VLOOKUP(LEFT(A151,5),Unit!A:B,2,FALSE))</f>
        <v>8</v>
      </c>
      <c r="K151" s="289">
        <v>1.71</v>
      </c>
      <c r="L151" s="290">
        <v>1</v>
      </c>
      <c r="M151" s="291">
        <f t="shared" si="7"/>
        <v>213.75</v>
      </c>
      <c r="N151" s="292">
        <f>IF(ISBLANK(D151),"",IFERROR(IF(VLOOKUP(A151,'Np PL4 Stock'!A:J,10,FALSE)="Np4",D151-VLOOKUP(A151,'Np PL4 Stock'!A:E,5,FALSE),D151-1-VLOOKUP(A151,'Np PL4 Stock'!A:E,5,FALSE)),""))</f>
        <v>7</v>
      </c>
      <c r="O151" s="293">
        <v>0.98</v>
      </c>
      <c r="P151" s="290">
        <v>5.444</v>
      </c>
      <c r="Q151" s="300">
        <v>0.0613</v>
      </c>
      <c r="R151" s="301" t="s">
        <v>32</v>
      </c>
      <c r="S151" s="301" t="s">
        <v>32</v>
      </c>
      <c r="T151" s="301" t="s">
        <v>32</v>
      </c>
      <c r="U151" s="301" t="s">
        <v>32</v>
      </c>
      <c r="V151" s="302">
        <v>0</v>
      </c>
      <c r="W151" s="303">
        <v>0</v>
      </c>
      <c r="X151" s="304">
        <v>45750</v>
      </c>
      <c r="Y151" s="313">
        <f>IF(ISBLANK(X151),"",IFERROR(IF(VLOOKUP(A151,'Np PL4 Stock'!A:J,10,FALSE)="Np4",X151-VLOOKUP(A151,'Np PL4 Stock'!A:E,5,FALSE),X151-1-VLOOKUP(A151,'Np PL4 Stock'!A:E,5,FALSE)),""))</f>
        <v>10</v>
      </c>
      <c r="Z151" s="325">
        <v>6.25</v>
      </c>
      <c r="AA151" s="315">
        <v>0.0669</v>
      </c>
      <c r="AB151" s="316">
        <v>45753</v>
      </c>
      <c r="AC151" s="317">
        <f>IF(ISBLANK(AB151),"",IFERROR(IF(VLOOKUP(A151,'Np PL4 Stock'!A:J,10,FALSE)="Np4",AB151-VLOOKUP(A151,'Np PL4 Stock'!A:E,5,FALSE),AB151-1-VLOOKUP(A151,'Np PL4 Stock'!A:E,5,FALSE)),""))</f>
        <v>13</v>
      </c>
      <c r="AD151" s="294">
        <v>7.403</v>
      </c>
      <c r="AE151" s="300">
        <v>0.0685</v>
      </c>
      <c r="AF151" s="323">
        <v>0.82</v>
      </c>
      <c r="AG151" s="331">
        <v>0</v>
      </c>
      <c r="AH151" s="332">
        <v>0</v>
      </c>
      <c r="AI151" s="340">
        <v>447</v>
      </c>
      <c r="AJ151" s="326"/>
      <c r="AK151" s="334"/>
    </row>
    <row r="152" spans="1:37">
      <c r="A152" s="280" t="str">
        <f t="shared" si="6"/>
        <v>A1-17-03</v>
      </c>
      <c r="B152" s="281" t="s">
        <v>43</v>
      </c>
      <c r="C152" s="282">
        <v>45740</v>
      </c>
      <c r="D152" s="282">
        <v>45747</v>
      </c>
      <c r="E152" s="243">
        <v>3</v>
      </c>
      <c r="F152" s="244" t="s">
        <v>144</v>
      </c>
      <c r="G152" s="243">
        <v>17</v>
      </c>
      <c r="H152" s="283" t="str">
        <f>IF(ISBLANK(F152),"",IFERROR(VLOOKUP(A152,'Np PL4 Stock'!$A:$U,20,FALSE),""))</f>
        <v>V1-MD1</v>
      </c>
      <c r="I152" s="262" t="s">
        <v>199</v>
      </c>
      <c r="J152" s="283">
        <f>IF(ISBLANK(F152),"",VLOOKUP(LEFT(A152,5),Unit!A:B,2,FALSE))</f>
        <v>8</v>
      </c>
      <c r="K152" s="289">
        <v>1.3</v>
      </c>
      <c r="L152" s="290">
        <v>0.75</v>
      </c>
      <c r="M152" s="291">
        <f t="shared" si="7"/>
        <v>162.5</v>
      </c>
      <c r="N152" s="292">
        <f>IF(ISBLANK(D152),"",IFERROR(IF(VLOOKUP(A152,'Np PL4 Stock'!A:J,10,FALSE)="Np4",D152-VLOOKUP(A152,'Np PL4 Stock'!A:E,5,FALSE),D152-1-VLOOKUP(A152,'Np PL4 Stock'!A:E,5,FALSE)),""))</f>
        <v>7</v>
      </c>
      <c r="O152" s="293">
        <v>0.98</v>
      </c>
      <c r="P152" s="290">
        <v>5.43</v>
      </c>
      <c r="Q152" s="300">
        <v>0.0582</v>
      </c>
      <c r="R152" s="301" t="s">
        <v>32</v>
      </c>
      <c r="S152" s="301" t="s">
        <v>32</v>
      </c>
      <c r="T152" s="301" t="s">
        <v>32</v>
      </c>
      <c r="U152" s="301" t="s">
        <v>32</v>
      </c>
      <c r="V152" s="302">
        <v>0</v>
      </c>
      <c r="W152" s="303">
        <v>0</v>
      </c>
      <c r="X152" s="304">
        <v>45750</v>
      </c>
      <c r="Y152" s="313">
        <f>IF(ISBLANK(X152),"",IFERROR(IF(VLOOKUP(A152,'Np PL4 Stock'!A:J,10,FALSE)="Np4",X152-VLOOKUP(A152,'Np PL4 Stock'!A:E,5,FALSE),X152-1-VLOOKUP(A152,'Np PL4 Stock'!A:E,5,FALSE)),""))</f>
        <v>10</v>
      </c>
      <c r="Z152" s="321">
        <v>6.3</v>
      </c>
      <c r="AA152" s="315">
        <v>0.0619</v>
      </c>
      <c r="AB152" s="316">
        <v>45753</v>
      </c>
      <c r="AC152" s="317">
        <f>IF(ISBLANK(AB152),"",IFERROR(IF(VLOOKUP(A152,'Np PL4 Stock'!A:J,10,FALSE)="Np4",AB152-VLOOKUP(A152,'Np PL4 Stock'!A:E,5,FALSE),AB152-1-VLOOKUP(A152,'Np PL4 Stock'!A:E,5,FALSE)),""))</f>
        <v>13</v>
      </c>
      <c r="AD152" s="294">
        <v>7.342</v>
      </c>
      <c r="AE152" s="300">
        <v>0.0667</v>
      </c>
      <c r="AF152" s="323">
        <v>0.77</v>
      </c>
      <c r="AG152" s="331">
        <v>0</v>
      </c>
      <c r="AH152" s="332">
        <v>0</v>
      </c>
      <c r="AI152" s="340">
        <v>469</v>
      </c>
      <c r="AJ152" s="326"/>
      <c r="AK152" s="334"/>
    </row>
    <row r="153" spans="1:37">
      <c r="A153" s="280" t="str">
        <f t="shared" si="6"/>
        <v>A1-18-03</v>
      </c>
      <c r="B153" s="281" t="s">
        <v>43</v>
      </c>
      <c r="C153" s="282">
        <v>45740</v>
      </c>
      <c r="D153" s="282">
        <v>45747</v>
      </c>
      <c r="E153" s="243">
        <v>3</v>
      </c>
      <c r="F153" s="244" t="s">
        <v>144</v>
      </c>
      <c r="G153" s="243">
        <v>18</v>
      </c>
      <c r="H153" s="283" t="str">
        <f>IF(ISBLANK(F153),"",IFERROR(VLOOKUP(A153,'Np PL4 Stock'!$A:$U,20,FALSE),""))</f>
        <v>V1-MD1</v>
      </c>
      <c r="I153" s="262" t="s">
        <v>199</v>
      </c>
      <c r="J153" s="283">
        <f>IF(ISBLANK(F153),"",VLOOKUP(LEFT(A153,5),Unit!A:B,2,FALSE))</f>
        <v>8</v>
      </c>
      <c r="K153" s="289">
        <v>1.3</v>
      </c>
      <c r="L153" s="290">
        <v>0.75</v>
      </c>
      <c r="M153" s="291">
        <f t="shared" si="7"/>
        <v>162.5</v>
      </c>
      <c r="N153" s="292">
        <f>IF(ISBLANK(D153),"",IFERROR(IF(VLOOKUP(A153,'Np PL4 Stock'!A:J,10,FALSE)="Np4",D153-VLOOKUP(A153,'Np PL4 Stock'!A:E,5,FALSE),D153-1-VLOOKUP(A153,'Np PL4 Stock'!A:E,5,FALSE)),""))</f>
        <v>7</v>
      </c>
      <c r="O153" s="293">
        <v>1</v>
      </c>
      <c r="P153" s="290">
        <v>5.561</v>
      </c>
      <c r="Q153" s="300">
        <v>0.0434</v>
      </c>
      <c r="R153" s="301" t="s">
        <v>32</v>
      </c>
      <c r="S153" s="301" t="s">
        <v>32</v>
      </c>
      <c r="T153" s="301" t="s">
        <v>32</v>
      </c>
      <c r="U153" s="301" t="s">
        <v>32</v>
      </c>
      <c r="V153" s="302">
        <v>0</v>
      </c>
      <c r="W153" s="303">
        <v>0</v>
      </c>
      <c r="X153" s="304">
        <v>45750</v>
      </c>
      <c r="Y153" s="313">
        <f>IF(ISBLANK(X153),"",IFERROR(IF(VLOOKUP(A153,'Np PL4 Stock'!A:J,10,FALSE)="Np4",X153-VLOOKUP(A153,'Np PL4 Stock'!A:E,5,FALSE),X153-1-VLOOKUP(A153,'Np PL4 Stock'!A:E,5,FALSE)),""))</f>
        <v>10</v>
      </c>
      <c r="Z153" s="325">
        <v>6.49</v>
      </c>
      <c r="AA153" s="315">
        <v>0.0684</v>
      </c>
      <c r="AB153" s="316">
        <v>45753</v>
      </c>
      <c r="AC153" s="317">
        <f>IF(ISBLANK(AB153),"",IFERROR(IF(VLOOKUP(A153,'Np PL4 Stock'!A:J,10,FALSE)="Np4",AB153-VLOOKUP(A153,'Np PL4 Stock'!A:E,5,FALSE),AB153-1-VLOOKUP(A153,'Np PL4 Stock'!A:E,5,FALSE)),""))</f>
        <v>13</v>
      </c>
      <c r="AD153" s="294">
        <v>7.575</v>
      </c>
      <c r="AE153" s="300">
        <v>0.0741</v>
      </c>
      <c r="AF153" s="323">
        <v>0.86</v>
      </c>
      <c r="AG153" s="331">
        <v>0</v>
      </c>
      <c r="AH153" s="332">
        <v>0</v>
      </c>
      <c r="AI153" s="340">
        <v>429</v>
      </c>
      <c r="AJ153" s="326"/>
      <c r="AK153" s="334"/>
    </row>
    <row r="154" spans="1:37">
      <c r="A154" s="280" t="str">
        <f t="shared" si="6"/>
        <v>A1-19-03</v>
      </c>
      <c r="B154" s="281" t="s">
        <v>43</v>
      </c>
      <c r="C154" s="282">
        <v>45740</v>
      </c>
      <c r="D154" s="282">
        <v>45747</v>
      </c>
      <c r="E154" s="243">
        <v>3</v>
      </c>
      <c r="F154" s="244" t="s">
        <v>144</v>
      </c>
      <c r="G154" s="243">
        <v>19</v>
      </c>
      <c r="H154" s="283" t="str">
        <f>IF(ISBLANK(F154),"",IFERROR(VLOOKUP(A154,'Np PL4 Stock'!$A:$U,20,FALSE),""))</f>
        <v>V1-MD1</v>
      </c>
      <c r="I154" s="262" t="s">
        <v>199</v>
      </c>
      <c r="J154" s="283">
        <f>IF(ISBLANK(F154),"",VLOOKUP(LEFT(A154,5),Unit!A:B,2,FALSE))</f>
        <v>8</v>
      </c>
      <c r="K154" s="289">
        <v>1.3</v>
      </c>
      <c r="L154" s="290">
        <v>0.75</v>
      </c>
      <c r="M154" s="291">
        <f t="shared" si="7"/>
        <v>162.5</v>
      </c>
      <c r="N154" s="292">
        <f>IF(ISBLANK(D154),"",IFERROR(IF(VLOOKUP(A154,'Np PL4 Stock'!A:J,10,FALSE)="Np4",D154-VLOOKUP(A154,'Np PL4 Stock'!A:E,5,FALSE),D154-1-VLOOKUP(A154,'Np PL4 Stock'!A:E,5,FALSE)),""))</f>
        <v>7</v>
      </c>
      <c r="O154" s="293">
        <v>1</v>
      </c>
      <c r="P154" s="290">
        <v>5.538</v>
      </c>
      <c r="Q154" s="300">
        <v>0.0575</v>
      </c>
      <c r="R154" s="301" t="s">
        <v>32</v>
      </c>
      <c r="S154" s="301" t="s">
        <v>32</v>
      </c>
      <c r="T154" s="301" t="s">
        <v>32</v>
      </c>
      <c r="U154" s="301" t="s">
        <v>32</v>
      </c>
      <c r="V154" s="302">
        <v>0</v>
      </c>
      <c r="W154" s="303">
        <v>0</v>
      </c>
      <c r="X154" s="304">
        <v>45750</v>
      </c>
      <c r="Y154" s="313">
        <f>IF(ISBLANK(X154),"",IFERROR(IF(VLOOKUP(A154,'Np PL4 Stock'!A:J,10,FALSE)="Np4",X154-VLOOKUP(A154,'Np PL4 Stock'!A:E,5,FALSE),X154-1-VLOOKUP(A154,'Np PL4 Stock'!A:E,5,FALSE)),""))</f>
        <v>10</v>
      </c>
      <c r="Z154" s="325">
        <v>6.47</v>
      </c>
      <c r="AA154" s="315">
        <v>0.0695</v>
      </c>
      <c r="AB154" s="316">
        <v>45753</v>
      </c>
      <c r="AC154" s="317">
        <f>IF(ISBLANK(AB154),"",IFERROR(IF(VLOOKUP(A154,'Np PL4 Stock'!A:J,10,FALSE)="Np4",AB154-VLOOKUP(A154,'Np PL4 Stock'!A:E,5,FALSE),AB154-1-VLOOKUP(A154,'Np PL4 Stock'!A:E,5,FALSE)),""))</f>
        <v>13</v>
      </c>
      <c r="AD154" s="294">
        <v>7.551</v>
      </c>
      <c r="AE154" s="300">
        <v>0.0781</v>
      </c>
      <c r="AF154" s="323">
        <v>0.85</v>
      </c>
      <c r="AG154" s="331">
        <v>0</v>
      </c>
      <c r="AH154" s="332">
        <v>0</v>
      </c>
      <c r="AI154" s="340">
        <v>431</v>
      </c>
      <c r="AJ154" s="326"/>
      <c r="AK154" s="334"/>
    </row>
    <row r="155" spans="1:37">
      <c r="A155" s="280" t="str">
        <f t="shared" si="6"/>
        <v>A1-20-03</v>
      </c>
      <c r="B155" s="281" t="s">
        <v>43</v>
      </c>
      <c r="C155" s="282">
        <v>45740</v>
      </c>
      <c r="D155" s="282">
        <v>45747</v>
      </c>
      <c r="E155" s="243">
        <v>3</v>
      </c>
      <c r="F155" s="244" t="s">
        <v>144</v>
      </c>
      <c r="G155" s="243">
        <v>20</v>
      </c>
      <c r="H155" s="283" t="str">
        <f>IF(ISBLANK(F155),"",IFERROR(VLOOKUP(A155,'Np PL4 Stock'!$A:$U,20,FALSE),""))</f>
        <v>V1-MD1</v>
      </c>
      <c r="I155" s="262" t="s">
        <v>199</v>
      </c>
      <c r="J155" s="283">
        <f>IF(ISBLANK(F155),"",VLOOKUP(LEFT(A155,5),Unit!A:B,2,FALSE))</f>
        <v>8</v>
      </c>
      <c r="K155" s="289">
        <v>1.3</v>
      </c>
      <c r="L155" s="290">
        <v>0.75</v>
      </c>
      <c r="M155" s="291">
        <f t="shared" si="7"/>
        <v>162.5</v>
      </c>
      <c r="N155" s="292">
        <f>IF(ISBLANK(D155),"",IFERROR(IF(VLOOKUP(A155,'Np PL4 Stock'!A:J,10,FALSE)="Np4",D155-VLOOKUP(A155,'Np PL4 Stock'!A:E,5,FALSE),D155-1-VLOOKUP(A155,'Np PL4 Stock'!A:E,5,FALSE)),""))</f>
        <v>7</v>
      </c>
      <c r="O155" s="293">
        <v>0.98</v>
      </c>
      <c r="P155" s="290">
        <v>5.418</v>
      </c>
      <c r="Q155" s="300">
        <v>0.0534</v>
      </c>
      <c r="R155" s="301" t="s">
        <v>32</v>
      </c>
      <c r="S155" s="301" t="s">
        <v>32</v>
      </c>
      <c r="T155" s="301" t="s">
        <v>32</v>
      </c>
      <c r="U155" s="301" t="s">
        <v>32</v>
      </c>
      <c r="V155" s="302">
        <v>0</v>
      </c>
      <c r="W155" s="303">
        <v>0</v>
      </c>
      <c r="X155" s="304">
        <v>45750</v>
      </c>
      <c r="Y155" s="313">
        <f>IF(ISBLANK(X155),"",IFERROR(IF(VLOOKUP(A155,'Np PL4 Stock'!A:J,10,FALSE)="Np4",X155-VLOOKUP(A155,'Np PL4 Stock'!A:E,5,FALSE),X155-1-VLOOKUP(A155,'Np PL4 Stock'!A:E,5,FALSE)),""))</f>
        <v>10</v>
      </c>
      <c r="Z155" s="325">
        <v>6.22</v>
      </c>
      <c r="AA155" s="315">
        <v>0.0618</v>
      </c>
      <c r="AB155" s="316">
        <v>45753</v>
      </c>
      <c r="AC155" s="317">
        <f>IF(ISBLANK(AB155),"",IFERROR(IF(VLOOKUP(A155,'Np PL4 Stock'!A:J,10,FALSE)="Np4",AB155-VLOOKUP(A155,'Np PL4 Stock'!A:E,5,FALSE),AB155-1-VLOOKUP(A155,'Np PL4 Stock'!A:E,5,FALSE)),""))</f>
        <v>13</v>
      </c>
      <c r="AD155" s="294">
        <v>7.454</v>
      </c>
      <c r="AE155" s="300">
        <v>0.0675</v>
      </c>
      <c r="AF155" s="323">
        <v>0.85</v>
      </c>
      <c r="AG155" s="331">
        <v>0</v>
      </c>
      <c r="AH155" s="332">
        <v>0</v>
      </c>
      <c r="AI155" s="340">
        <v>439</v>
      </c>
      <c r="AJ155" s="326"/>
      <c r="AK155" s="334"/>
    </row>
    <row r="156" spans="1:37">
      <c r="A156" s="280" t="str">
        <f t="shared" si="6"/>
        <v>B1-01-03</v>
      </c>
      <c r="B156" s="281" t="s">
        <v>43</v>
      </c>
      <c r="C156" s="282">
        <v>45744</v>
      </c>
      <c r="D156" s="282">
        <v>45751</v>
      </c>
      <c r="E156" s="243">
        <v>3</v>
      </c>
      <c r="F156" s="244" t="s">
        <v>165</v>
      </c>
      <c r="G156" s="243">
        <v>1</v>
      </c>
      <c r="H156" s="283" t="str">
        <f>IF(ISBLANK(F156),"",IFERROR(VLOOKUP(A156,'Np PL4 Stock'!$A:$U,20,FALSE),""))</f>
        <v>V1-MB1</v>
      </c>
      <c r="I156" s="262" t="s">
        <v>213</v>
      </c>
      <c r="J156" s="283">
        <f>IF(ISBLANK(F156),"",VLOOKUP(LEFT(A156,5),Unit!A:B,2,FALSE))</f>
        <v>12</v>
      </c>
      <c r="K156" s="289">
        <v>1.75</v>
      </c>
      <c r="L156" s="290">
        <v>1</v>
      </c>
      <c r="M156" s="291">
        <f t="shared" si="7"/>
        <v>145.833333333333</v>
      </c>
      <c r="N156" s="292">
        <f>IF(ISBLANK(D156),"",IFERROR(IF(VLOOKUP(A156,'Np PL4 Stock'!A:J,10,FALSE)="Np4",D156-VLOOKUP(A156,'Np PL4 Stock'!A:E,5,FALSE),D156-1-VLOOKUP(A156,'Np PL4 Stock'!A:E,5,FALSE)),""))</f>
        <v>7</v>
      </c>
      <c r="O156" s="293">
        <v>0.99</v>
      </c>
      <c r="P156" s="244">
        <v>5.28</v>
      </c>
      <c r="Q156" s="300">
        <v>0.0512</v>
      </c>
      <c r="R156" s="301" t="s">
        <v>32</v>
      </c>
      <c r="S156" s="301" t="s">
        <v>32</v>
      </c>
      <c r="T156" s="301" t="s">
        <v>32</v>
      </c>
      <c r="U156" s="301" t="s">
        <v>32</v>
      </c>
      <c r="V156" s="302">
        <v>0</v>
      </c>
      <c r="W156" s="303">
        <v>0</v>
      </c>
      <c r="X156" s="304">
        <v>45754</v>
      </c>
      <c r="Y156" s="313">
        <f>IF(ISBLANK(X156),"",IFERROR(IF(VLOOKUP(A156,'Np PL4 Stock'!A:J,10,FALSE)="Np4",X156-VLOOKUP(A156,'Np PL4 Stock'!A:E,5,FALSE),X156-1-VLOOKUP(A156,'Np PL4 Stock'!A:E,5,FALSE)),""))</f>
        <v>10</v>
      </c>
      <c r="Z156" s="325">
        <v>6.69</v>
      </c>
      <c r="AA156" s="315">
        <v>0.0556</v>
      </c>
      <c r="AB156" s="316"/>
      <c r="AC156" s="317" t="str">
        <f>IF(ISBLANK(AB156),"",IFERROR(IF(VLOOKUP(A156,'Np PL4 Stock'!A:J,10,FALSE)="Np4",AB156-VLOOKUP(A156,'Np PL4 Stock'!A:E,5,FALSE),AB156-1-VLOOKUP(A156,'Np PL4 Stock'!A:E,5,FALSE)),""))</f>
        <v/>
      </c>
      <c r="AD156" s="290"/>
      <c r="AE156" s="300"/>
      <c r="AF156" s="323"/>
      <c r="AG156" s="335"/>
      <c r="AH156" s="336"/>
      <c r="AI156" s="335"/>
      <c r="AJ156" s="326"/>
      <c r="AK156" s="334"/>
    </row>
    <row r="157" spans="1:37">
      <c r="A157" s="280" t="str">
        <f t="shared" si="6"/>
        <v>B1-02-03</v>
      </c>
      <c r="B157" s="281" t="s">
        <v>43</v>
      </c>
      <c r="C157" s="282">
        <v>45744</v>
      </c>
      <c r="D157" s="282">
        <v>45751</v>
      </c>
      <c r="E157" s="243">
        <v>3</v>
      </c>
      <c r="F157" s="244" t="s">
        <v>165</v>
      </c>
      <c r="G157" s="243">
        <v>2</v>
      </c>
      <c r="H157" s="283" t="str">
        <f>IF(ISBLANK(F157),"",IFERROR(VLOOKUP(A157,'Np PL4 Stock'!$A:$U,20,FALSE),""))</f>
        <v>V1-MB1</v>
      </c>
      <c r="I157" s="262" t="s">
        <v>213</v>
      </c>
      <c r="J157" s="283">
        <f>IF(ISBLANK(F157),"",VLOOKUP(LEFT(A157,5),Unit!A:B,2,FALSE))</f>
        <v>12</v>
      </c>
      <c r="K157" s="289">
        <v>1.75</v>
      </c>
      <c r="L157" s="290">
        <v>1</v>
      </c>
      <c r="M157" s="291">
        <f t="shared" si="7"/>
        <v>145.833333333333</v>
      </c>
      <c r="N157" s="292">
        <f>IF(ISBLANK(D157),"",IFERROR(IF(VLOOKUP(A157,'Np PL4 Stock'!A:J,10,FALSE)="Np4",D157-VLOOKUP(A157,'Np PL4 Stock'!A:E,5,FALSE),D157-1-VLOOKUP(A157,'Np PL4 Stock'!A:E,5,FALSE)),""))</f>
        <v>7</v>
      </c>
      <c r="O157" s="293">
        <v>0.97</v>
      </c>
      <c r="P157" s="294">
        <v>5.2</v>
      </c>
      <c r="Q157" s="300">
        <v>0.056</v>
      </c>
      <c r="R157" s="301" t="s">
        <v>32</v>
      </c>
      <c r="S157" s="301" t="s">
        <v>32</v>
      </c>
      <c r="T157" s="301" t="s">
        <v>32</v>
      </c>
      <c r="U157" s="301" t="s">
        <v>32</v>
      </c>
      <c r="V157" s="302">
        <v>0</v>
      </c>
      <c r="W157" s="303">
        <v>0</v>
      </c>
      <c r="X157" s="304">
        <v>45754</v>
      </c>
      <c r="Y157" s="313">
        <f>IF(ISBLANK(X157),"",IFERROR(IF(VLOOKUP(A157,'Np PL4 Stock'!A:J,10,FALSE)="Np4",X157-VLOOKUP(A157,'Np PL4 Stock'!A:E,5,FALSE),X157-1-VLOOKUP(A157,'Np PL4 Stock'!A:E,5,FALSE)),""))</f>
        <v>10</v>
      </c>
      <c r="Z157" s="325">
        <v>6.59</v>
      </c>
      <c r="AA157" s="315">
        <v>0.0548</v>
      </c>
      <c r="AB157" s="316"/>
      <c r="AC157" s="317" t="str">
        <f>IF(ISBLANK(AB157),"",IFERROR(IF(VLOOKUP(A157,'Np PL4 Stock'!A:J,10,FALSE)="Np4",AB157-VLOOKUP(A157,'Np PL4 Stock'!A:E,5,FALSE),AB157-1-VLOOKUP(A157,'Np PL4 Stock'!A:E,5,FALSE)),""))</f>
        <v/>
      </c>
      <c r="AD157" s="290"/>
      <c r="AE157" s="300"/>
      <c r="AF157" s="323"/>
      <c r="AG157" s="335"/>
      <c r="AH157" s="336"/>
      <c r="AI157" s="335"/>
      <c r="AJ157" s="326"/>
      <c r="AK157" s="334"/>
    </row>
    <row r="158" spans="1:37">
      <c r="A158" s="280" t="str">
        <f t="shared" si="6"/>
        <v>B1-03-03</v>
      </c>
      <c r="B158" s="281" t="s">
        <v>43</v>
      </c>
      <c r="C158" s="282">
        <v>45744</v>
      </c>
      <c r="D158" s="282">
        <v>45751</v>
      </c>
      <c r="E158" s="243">
        <v>3</v>
      </c>
      <c r="F158" s="244" t="s">
        <v>165</v>
      </c>
      <c r="G158" s="243">
        <v>3</v>
      </c>
      <c r="H158" s="283" t="str">
        <f>IF(ISBLANK(F158),"",IFERROR(VLOOKUP(A158,'Np PL4 Stock'!$A:$U,20,FALSE),""))</f>
        <v>V1-MB1</v>
      </c>
      <c r="I158" s="262" t="s">
        <v>213</v>
      </c>
      <c r="J158" s="283">
        <f>IF(ISBLANK(F158),"",VLOOKUP(LEFT(A158,5),Unit!A:B,2,FALSE))</f>
        <v>12</v>
      </c>
      <c r="K158" s="289">
        <v>1.75</v>
      </c>
      <c r="L158" s="290">
        <v>1</v>
      </c>
      <c r="M158" s="291">
        <f t="shared" si="7"/>
        <v>145.833333333333</v>
      </c>
      <c r="N158" s="292">
        <f>IF(ISBLANK(D158),"",IFERROR(IF(VLOOKUP(A158,'Np PL4 Stock'!A:J,10,FALSE)="Np4",D158-VLOOKUP(A158,'Np PL4 Stock'!A:E,5,FALSE),D158-1-VLOOKUP(A158,'Np PL4 Stock'!A:E,5,FALSE)),""))</f>
        <v>7</v>
      </c>
      <c r="O158" s="293">
        <v>0.98</v>
      </c>
      <c r="P158" s="244">
        <v>5.21</v>
      </c>
      <c r="Q158" s="300">
        <v>0.0475</v>
      </c>
      <c r="R158" s="301" t="s">
        <v>32</v>
      </c>
      <c r="S158" s="301" t="s">
        <v>32</v>
      </c>
      <c r="T158" s="301" t="s">
        <v>32</v>
      </c>
      <c r="U158" s="301" t="s">
        <v>32</v>
      </c>
      <c r="V158" s="302">
        <v>0</v>
      </c>
      <c r="W158" s="303">
        <v>0</v>
      </c>
      <c r="X158" s="304">
        <v>45754</v>
      </c>
      <c r="Y158" s="313">
        <f>IF(ISBLANK(X158),"",IFERROR(IF(VLOOKUP(A158,'Np PL4 Stock'!A:J,10,FALSE)="Np4",X158-VLOOKUP(A158,'Np PL4 Stock'!A:E,5,FALSE),X158-1-VLOOKUP(A158,'Np PL4 Stock'!A:E,5,FALSE)),""))</f>
        <v>10</v>
      </c>
      <c r="Z158" s="325">
        <v>6.6</v>
      </c>
      <c r="AA158" s="315">
        <v>0.0687</v>
      </c>
      <c r="AB158" s="316">
        <v>45757</v>
      </c>
      <c r="AC158" s="317">
        <f>IF(ISBLANK(AB158),"",IFERROR(IF(VLOOKUP(A158,'Np PL4 Stock'!A:J,10,FALSE)="Np4",AB158-VLOOKUP(A158,'Np PL4 Stock'!A:E,5,FALSE),AB158-1-VLOOKUP(A158,'Np PL4 Stock'!A:E,5,FALSE)),""))</f>
        <v>13</v>
      </c>
      <c r="AD158" s="290">
        <v>7.762</v>
      </c>
      <c r="AE158" s="300">
        <v>0.0675</v>
      </c>
      <c r="AF158" s="323">
        <v>0.92</v>
      </c>
      <c r="AG158" s="331">
        <v>0</v>
      </c>
      <c r="AH158" s="332">
        <v>0</v>
      </c>
      <c r="AI158" s="340">
        <v>373</v>
      </c>
      <c r="AJ158" s="326"/>
      <c r="AK158" s="334"/>
    </row>
    <row r="159" spans="1:37">
      <c r="A159" s="280" t="str">
        <f t="shared" si="6"/>
        <v>B1-04-03</v>
      </c>
      <c r="B159" s="281" t="s">
        <v>43</v>
      </c>
      <c r="C159" s="282">
        <v>45744</v>
      </c>
      <c r="D159" s="282">
        <v>45751</v>
      </c>
      <c r="E159" s="243">
        <v>3</v>
      </c>
      <c r="F159" s="244" t="s">
        <v>165</v>
      </c>
      <c r="G159" s="243">
        <v>4</v>
      </c>
      <c r="H159" s="283" t="str">
        <f>IF(ISBLANK(F159),"",IFERROR(VLOOKUP(A159,'Np PL4 Stock'!$A:$U,20,FALSE),""))</f>
        <v>V1-MB1</v>
      </c>
      <c r="I159" s="262" t="s">
        <v>213</v>
      </c>
      <c r="J159" s="283">
        <f>IF(ISBLANK(F159),"",VLOOKUP(LEFT(A159,5),Unit!A:B,2,FALSE))</f>
        <v>12</v>
      </c>
      <c r="K159" s="289">
        <v>1.75</v>
      </c>
      <c r="L159" s="290">
        <v>1</v>
      </c>
      <c r="M159" s="291">
        <f t="shared" si="7"/>
        <v>145.833333333333</v>
      </c>
      <c r="N159" s="292">
        <f>IF(ISBLANK(D159),"",IFERROR(IF(VLOOKUP(A159,'Np PL4 Stock'!A:J,10,FALSE)="Np4",D159-VLOOKUP(A159,'Np PL4 Stock'!A:E,5,FALSE),D159-1-VLOOKUP(A159,'Np PL4 Stock'!A:E,5,FALSE)),""))</f>
        <v>7</v>
      </c>
      <c r="O159" s="293">
        <v>0.99</v>
      </c>
      <c r="P159" s="244">
        <v>5.38</v>
      </c>
      <c r="Q159" s="300">
        <v>0.0585</v>
      </c>
      <c r="R159" s="301" t="s">
        <v>32</v>
      </c>
      <c r="S159" s="301" t="s">
        <v>32</v>
      </c>
      <c r="T159" s="301" t="s">
        <v>32</v>
      </c>
      <c r="U159" s="301" t="s">
        <v>32</v>
      </c>
      <c r="V159" s="302">
        <v>0</v>
      </c>
      <c r="W159" s="303">
        <v>0</v>
      </c>
      <c r="X159" s="304">
        <v>45754</v>
      </c>
      <c r="Y159" s="313">
        <f>IF(ISBLANK(X159),"",IFERROR(IF(VLOOKUP(A159,'Np PL4 Stock'!A:J,10,FALSE)="Np4",X159-VLOOKUP(A159,'Np PL4 Stock'!A:E,5,FALSE),X159-1-VLOOKUP(A159,'Np PL4 Stock'!A:E,5,FALSE)),""))</f>
        <v>10</v>
      </c>
      <c r="Z159" s="325">
        <v>6.66</v>
      </c>
      <c r="AA159" s="315">
        <v>0.0642</v>
      </c>
      <c r="AB159" s="316">
        <v>45757</v>
      </c>
      <c r="AC159" s="317">
        <f>IF(ISBLANK(AB159),"",IFERROR(IF(VLOOKUP(A159,'Np PL4 Stock'!A:J,10,FALSE)="Np4",AB159-VLOOKUP(A159,'Np PL4 Stock'!A:E,5,FALSE),AB159-1-VLOOKUP(A159,'Np PL4 Stock'!A:E,5,FALSE)),""))</f>
        <v>13</v>
      </c>
      <c r="AD159" s="290">
        <v>7.728</v>
      </c>
      <c r="AE159" s="300">
        <v>0.0633</v>
      </c>
      <c r="AF159" s="323">
        <v>0.91</v>
      </c>
      <c r="AG159" s="331">
        <v>0</v>
      </c>
      <c r="AH159" s="332">
        <v>0</v>
      </c>
      <c r="AI159" s="340">
        <v>376</v>
      </c>
      <c r="AJ159" s="326"/>
      <c r="AK159" s="334"/>
    </row>
    <row r="160" spans="1:37">
      <c r="A160" s="280" t="str">
        <f t="shared" si="6"/>
        <v>B1-05-03</v>
      </c>
      <c r="B160" s="281" t="s">
        <v>43</v>
      </c>
      <c r="C160" s="282">
        <v>45744</v>
      </c>
      <c r="D160" s="282">
        <v>45751</v>
      </c>
      <c r="E160" s="243">
        <v>3</v>
      </c>
      <c r="F160" s="244" t="s">
        <v>165</v>
      </c>
      <c r="G160" s="243">
        <v>5</v>
      </c>
      <c r="H160" s="283" t="str">
        <f>IF(ISBLANK(F160),"",IFERROR(VLOOKUP(A160,'Np PL4 Stock'!$A:$U,20,FALSE),""))</f>
        <v>V1-MD1</v>
      </c>
      <c r="I160" s="262" t="s">
        <v>199</v>
      </c>
      <c r="J160" s="283">
        <f>IF(ISBLANK(F160),"",VLOOKUP(LEFT(A160,5),Unit!A:B,2,FALSE))</f>
        <v>12</v>
      </c>
      <c r="K160" s="289">
        <v>1.75</v>
      </c>
      <c r="L160" s="290">
        <v>1</v>
      </c>
      <c r="M160" s="291">
        <f t="shared" si="7"/>
        <v>145.833333333333</v>
      </c>
      <c r="N160" s="292">
        <f>IF(ISBLANK(D160),"",IFERROR(IF(VLOOKUP(A160,'Np PL4 Stock'!A:J,10,FALSE)="Np4",D160-VLOOKUP(A160,'Np PL4 Stock'!A:E,5,FALSE),D160-1-VLOOKUP(A160,'Np PL4 Stock'!A:E,5,FALSE)),""))</f>
        <v>7</v>
      </c>
      <c r="O160" s="293">
        <v>0.98</v>
      </c>
      <c r="P160" s="244">
        <v>5.34</v>
      </c>
      <c r="Q160" s="300">
        <v>0.0622</v>
      </c>
      <c r="R160" s="301" t="s">
        <v>32</v>
      </c>
      <c r="S160" s="301" t="s">
        <v>32</v>
      </c>
      <c r="T160" s="301" t="s">
        <v>32</v>
      </c>
      <c r="U160" s="301" t="s">
        <v>32</v>
      </c>
      <c r="V160" s="302">
        <v>0</v>
      </c>
      <c r="W160" s="303">
        <v>0</v>
      </c>
      <c r="X160" s="304">
        <v>45754</v>
      </c>
      <c r="Y160" s="313">
        <f>IF(ISBLANK(X160),"",IFERROR(IF(VLOOKUP(A160,'Np PL4 Stock'!A:J,10,FALSE)="Np4",X160-VLOOKUP(A160,'Np PL4 Stock'!A:E,5,FALSE),X160-1-VLOOKUP(A160,'Np PL4 Stock'!A:E,5,FALSE)),""))</f>
        <v>10</v>
      </c>
      <c r="Z160" s="325">
        <v>6.66</v>
      </c>
      <c r="AA160" s="315">
        <v>0.0512</v>
      </c>
      <c r="AB160" s="316">
        <v>45757</v>
      </c>
      <c r="AC160" s="317">
        <f>IF(ISBLANK(AB160),"",IFERROR(IF(VLOOKUP(A160,'Np PL4 Stock'!A:J,10,FALSE)="Np4",AB160-VLOOKUP(A160,'Np PL4 Stock'!A:E,5,FALSE),AB160-1-VLOOKUP(A160,'Np PL4 Stock'!A:E,5,FALSE)),""))</f>
        <v>13</v>
      </c>
      <c r="AD160" s="290">
        <v>8.148</v>
      </c>
      <c r="AE160" s="300">
        <v>0.0617</v>
      </c>
      <c r="AF160" s="323">
        <v>1</v>
      </c>
      <c r="AG160" s="331">
        <v>0</v>
      </c>
      <c r="AH160" s="332">
        <v>0</v>
      </c>
      <c r="AI160" s="340">
        <v>316</v>
      </c>
      <c r="AJ160" s="326"/>
      <c r="AK160" s="334"/>
    </row>
    <row r="161" spans="1:37">
      <c r="A161" s="280" t="str">
        <f t="shared" si="6"/>
        <v>B1-06-03</v>
      </c>
      <c r="B161" s="281" t="s">
        <v>43</v>
      </c>
      <c r="C161" s="282">
        <v>45744</v>
      </c>
      <c r="D161" s="282">
        <v>45751</v>
      </c>
      <c r="E161" s="243">
        <v>3</v>
      </c>
      <c r="F161" s="244" t="s">
        <v>165</v>
      </c>
      <c r="G161" s="243">
        <v>6</v>
      </c>
      <c r="H161" s="283" t="str">
        <f>IF(ISBLANK(F161),"",IFERROR(VLOOKUP(A161,'Np PL4 Stock'!$A:$U,20,FALSE),""))</f>
        <v>V1-MD1</v>
      </c>
      <c r="I161" s="262" t="s">
        <v>199</v>
      </c>
      <c r="J161" s="283">
        <f>IF(ISBLANK(F161),"",VLOOKUP(LEFT(A161,5),Unit!A:B,2,FALSE))</f>
        <v>12</v>
      </c>
      <c r="K161" s="289">
        <v>1.75</v>
      </c>
      <c r="L161" s="290">
        <v>1</v>
      </c>
      <c r="M161" s="291">
        <f t="shared" si="7"/>
        <v>145.833333333333</v>
      </c>
      <c r="N161" s="292">
        <f>IF(ISBLANK(D161),"",IFERROR(IF(VLOOKUP(A161,'Np PL4 Stock'!A:J,10,FALSE)="Np4",D161-VLOOKUP(A161,'Np PL4 Stock'!A:E,5,FALSE),D161-1-VLOOKUP(A161,'Np PL4 Stock'!A:E,5,FALSE)),""))</f>
        <v>7</v>
      </c>
      <c r="O161" s="293">
        <v>0.99</v>
      </c>
      <c r="P161" s="244">
        <v>5.33</v>
      </c>
      <c r="Q161" s="300">
        <v>0.0575</v>
      </c>
      <c r="R161" s="301" t="s">
        <v>32</v>
      </c>
      <c r="S161" s="301" t="s">
        <v>32</v>
      </c>
      <c r="T161" s="301" t="s">
        <v>32</v>
      </c>
      <c r="U161" s="301" t="s">
        <v>32</v>
      </c>
      <c r="V161" s="302">
        <v>0</v>
      </c>
      <c r="W161" s="303">
        <v>0</v>
      </c>
      <c r="X161" s="304">
        <v>45754</v>
      </c>
      <c r="Y161" s="313">
        <f>IF(ISBLANK(X161),"",IFERROR(IF(VLOOKUP(A161,'Np PL4 Stock'!A:J,10,FALSE)="Np4",X161-VLOOKUP(A161,'Np PL4 Stock'!A:E,5,FALSE),X161-1-VLOOKUP(A161,'Np PL4 Stock'!A:E,5,FALSE)),""))</f>
        <v>10</v>
      </c>
      <c r="Z161" s="325">
        <v>6.69</v>
      </c>
      <c r="AA161" s="315">
        <v>0.0635</v>
      </c>
      <c r="AB161" s="316">
        <v>45757</v>
      </c>
      <c r="AC161" s="317">
        <f>IF(ISBLANK(AB161),"",IFERROR(IF(VLOOKUP(A161,'Np PL4 Stock'!A:J,10,FALSE)="Np4",AB161-VLOOKUP(A161,'Np PL4 Stock'!A:E,5,FALSE),AB161-1-VLOOKUP(A161,'Np PL4 Stock'!A:E,5,FALSE)),""))</f>
        <v>13</v>
      </c>
      <c r="AD161" s="290">
        <v>8.008</v>
      </c>
      <c r="AE161" s="300">
        <v>0.0851</v>
      </c>
      <c r="AF161" s="323">
        <v>0.94</v>
      </c>
      <c r="AG161" s="331">
        <v>0</v>
      </c>
      <c r="AH161" s="332">
        <v>0</v>
      </c>
      <c r="AI161" s="340">
        <v>338</v>
      </c>
      <c r="AJ161" s="326"/>
      <c r="AK161" s="334"/>
    </row>
    <row r="162" spans="1:37">
      <c r="A162" s="280" t="str">
        <f t="shared" si="6"/>
        <v>B1-07-03</v>
      </c>
      <c r="B162" s="281" t="s">
        <v>43</v>
      </c>
      <c r="C162" s="282">
        <v>45745</v>
      </c>
      <c r="D162" s="282">
        <v>45752</v>
      </c>
      <c r="E162" s="243">
        <v>3</v>
      </c>
      <c r="F162" s="244" t="s">
        <v>165</v>
      </c>
      <c r="G162" s="243">
        <v>7</v>
      </c>
      <c r="H162" s="283" t="str">
        <f>IF(ISBLANK(F162),"",IFERROR(VLOOKUP(A162,'Np PL4 Stock'!$A:$U,20,FALSE),""))</f>
        <v>V1-MD1</v>
      </c>
      <c r="I162" s="262" t="s">
        <v>199</v>
      </c>
      <c r="J162" s="283">
        <f>IF(ISBLANK(F162),"",VLOOKUP(LEFT(A162,5),Unit!A:B,2,FALSE))</f>
        <v>12</v>
      </c>
      <c r="K162" s="289">
        <v>1.8</v>
      </c>
      <c r="L162" s="290">
        <v>1</v>
      </c>
      <c r="M162" s="291">
        <f t="shared" si="7"/>
        <v>150</v>
      </c>
      <c r="N162" s="292">
        <f>IF(ISBLANK(D162),"",IFERROR(IF(VLOOKUP(A162,'Np PL4 Stock'!A:J,10,FALSE)="Np4",D162-VLOOKUP(A162,'Np PL4 Stock'!A:E,5,FALSE),D162-1-VLOOKUP(A162,'Np PL4 Stock'!A:E,5,FALSE)),""))</f>
        <v>7</v>
      </c>
      <c r="O162" s="293">
        <v>1</v>
      </c>
      <c r="P162" s="244">
        <v>5.53</v>
      </c>
      <c r="Q162" s="300">
        <v>0.0613</v>
      </c>
      <c r="R162" s="301" t="s">
        <v>32</v>
      </c>
      <c r="S162" s="301" t="s">
        <v>32</v>
      </c>
      <c r="T162" s="301" t="s">
        <v>32</v>
      </c>
      <c r="U162" s="301" t="s">
        <v>32</v>
      </c>
      <c r="V162" s="302">
        <v>0</v>
      </c>
      <c r="W162" s="303">
        <v>0</v>
      </c>
      <c r="X162" s="304">
        <v>45755</v>
      </c>
      <c r="Y162" s="313">
        <f>IF(ISBLANK(X162),"",IFERROR(IF(VLOOKUP(A162,'Np PL4 Stock'!A:J,10,FALSE)="Np4",X162-VLOOKUP(A162,'Np PL4 Stock'!A:E,5,FALSE),X162-1-VLOOKUP(A162,'Np PL4 Stock'!A:E,5,FALSE)),""))</f>
        <v>10</v>
      </c>
      <c r="Z162" s="325">
        <v>7.01</v>
      </c>
      <c r="AA162" s="315">
        <v>0.061</v>
      </c>
      <c r="AB162" s="316">
        <v>45758</v>
      </c>
      <c r="AC162" s="317">
        <f>IF(ISBLANK(AB162),"",IFERROR(IF(VLOOKUP(A162,'Np PL4 Stock'!A:J,10,FALSE)="Np4",AB162-VLOOKUP(A162,'Np PL4 Stock'!A:E,5,FALSE),AB162-1-VLOOKUP(A162,'Np PL4 Stock'!A:E,5,FALSE)),""))</f>
        <v>13</v>
      </c>
      <c r="AD162" s="290">
        <v>8.116</v>
      </c>
      <c r="AE162" s="300">
        <v>0.0887</v>
      </c>
      <c r="AF162" s="323">
        <v>0.94</v>
      </c>
      <c r="AG162" s="331">
        <v>0</v>
      </c>
      <c r="AH162" s="332">
        <v>0</v>
      </c>
      <c r="AI162" s="340">
        <v>321</v>
      </c>
      <c r="AJ162" s="326"/>
      <c r="AK162" s="334"/>
    </row>
    <row r="163" spans="1:37">
      <c r="A163" s="280" t="str">
        <f t="shared" si="6"/>
        <v>B1-08-03</v>
      </c>
      <c r="B163" s="281" t="s">
        <v>43</v>
      </c>
      <c r="C163" s="282">
        <v>45745</v>
      </c>
      <c r="D163" s="282">
        <v>45752</v>
      </c>
      <c r="E163" s="243">
        <v>3</v>
      </c>
      <c r="F163" s="244" t="s">
        <v>165</v>
      </c>
      <c r="G163" s="243">
        <v>8</v>
      </c>
      <c r="H163" s="283" t="str">
        <f>IF(ISBLANK(F163),"",IFERROR(VLOOKUP(A163,'Np PL4 Stock'!$A:$U,20,FALSE),""))</f>
        <v>V1-MD1</v>
      </c>
      <c r="I163" s="262" t="s">
        <v>199</v>
      </c>
      <c r="J163" s="283">
        <f>IF(ISBLANK(F163),"",VLOOKUP(LEFT(A163,5),Unit!A:B,2,FALSE))</f>
        <v>12</v>
      </c>
      <c r="K163" s="289">
        <v>1.8</v>
      </c>
      <c r="L163" s="290">
        <v>1</v>
      </c>
      <c r="M163" s="291">
        <f t="shared" si="7"/>
        <v>150</v>
      </c>
      <c r="N163" s="292">
        <f>IF(ISBLANK(D163),"",IFERROR(IF(VLOOKUP(A163,'Np PL4 Stock'!A:J,10,FALSE)="Np4",D163-VLOOKUP(A163,'Np PL4 Stock'!A:E,5,FALSE),D163-1-VLOOKUP(A163,'Np PL4 Stock'!A:E,5,FALSE)),""))</f>
        <v>7</v>
      </c>
      <c r="O163" s="293">
        <v>1</v>
      </c>
      <c r="P163" s="244">
        <v>5.54</v>
      </c>
      <c r="Q163" s="300">
        <v>0.064</v>
      </c>
      <c r="R163" s="301" t="s">
        <v>32</v>
      </c>
      <c r="S163" s="301" t="s">
        <v>32</v>
      </c>
      <c r="T163" s="301" t="s">
        <v>32</v>
      </c>
      <c r="U163" s="301" t="s">
        <v>32</v>
      </c>
      <c r="V163" s="302">
        <v>0</v>
      </c>
      <c r="W163" s="303">
        <v>0</v>
      </c>
      <c r="X163" s="304">
        <v>45755</v>
      </c>
      <c r="Y163" s="313">
        <f>IF(ISBLANK(X163),"",IFERROR(IF(VLOOKUP(A163,'Np PL4 Stock'!A:J,10,FALSE)="Np4",X163-VLOOKUP(A163,'Np PL4 Stock'!A:E,5,FALSE),X163-1-VLOOKUP(A163,'Np PL4 Stock'!A:E,5,FALSE)),""))</f>
        <v>10</v>
      </c>
      <c r="Z163" s="325">
        <v>6.81</v>
      </c>
      <c r="AA163" s="315">
        <v>0.0659</v>
      </c>
      <c r="AB163" s="316">
        <v>45758</v>
      </c>
      <c r="AC163" s="317">
        <f>IF(ISBLANK(AB163),"",IFERROR(IF(VLOOKUP(A163,'Np PL4 Stock'!A:J,10,FALSE)="Np4",AB163-VLOOKUP(A163,'Np PL4 Stock'!A:E,5,FALSE),AB163-1-VLOOKUP(A163,'Np PL4 Stock'!A:E,5,FALSE)),""))</f>
        <v>13</v>
      </c>
      <c r="AD163" s="290">
        <v>8.182</v>
      </c>
      <c r="AE163" s="300">
        <v>0.0863</v>
      </c>
      <c r="AF163" s="323">
        <v>0.94</v>
      </c>
      <c r="AG163" s="331">
        <v>0</v>
      </c>
      <c r="AH163" s="332">
        <v>0</v>
      </c>
      <c r="AI163" s="340">
        <v>312</v>
      </c>
      <c r="AJ163" s="326"/>
      <c r="AK163" s="334"/>
    </row>
    <row r="164" spans="1:37">
      <c r="A164" s="280" t="str">
        <f t="shared" si="6"/>
        <v>E1-01-03</v>
      </c>
      <c r="B164" s="281" t="s">
        <v>43</v>
      </c>
      <c r="C164" s="282">
        <v>45745</v>
      </c>
      <c r="D164" s="282">
        <v>45752</v>
      </c>
      <c r="E164" s="243">
        <v>3</v>
      </c>
      <c r="F164" s="244" t="s">
        <v>215</v>
      </c>
      <c r="G164" s="243">
        <v>1</v>
      </c>
      <c r="H164" s="283" t="str">
        <f>IF(ISBLANK(F164),"",IFERROR(VLOOKUP(A164,'Np PL4 Stock'!$A:$U,20,FALSE),""))</f>
        <v>V1-MB1</v>
      </c>
      <c r="I164" s="262" t="s">
        <v>213</v>
      </c>
      <c r="J164" s="283">
        <f>IF(ISBLANK(F164),"",VLOOKUP(LEFT(A164,5),Unit!A:B,2,FALSE))</f>
        <v>10</v>
      </c>
      <c r="K164" s="289">
        <v>1.44</v>
      </c>
      <c r="L164" s="290">
        <v>0.8</v>
      </c>
      <c r="M164" s="291">
        <f t="shared" si="7"/>
        <v>144</v>
      </c>
      <c r="N164" s="292">
        <f>IF(ISBLANK(D164),"",IFERROR(IF(VLOOKUP(A164,'Np PL4 Stock'!A:J,10,FALSE)="Np4",D164-VLOOKUP(A164,'Np PL4 Stock'!A:E,5,FALSE),D164-1-VLOOKUP(A164,'Np PL4 Stock'!A:E,5,FALSE)),""))</f>
        <v>7</v>
      </c>
      <c r="O164" s="293">
        <v>1</v>
      </c>
      <c r="P164" s="244">
        <v>5.66</v>
      </c>
      <c r="Q164" s="300">
        <v>0.062</v>
      </c>
      <c r="R164" s="301" t="s">
        <v>32</v>
      </c>
      <c r="S164" s="301" t="s">
        <v>32</v>
      </c>
      <c r="T164" s="301" t="s">
        <v>32</v>
      </c>
      <c r="U164" s="301" t="s">
        <v>32</v>
      </c>
      <c r="V164" s="302">
        <v>0</v>
      </c>
      <c r="W164" s="303">
        <v>0</v>
      </c>
      <c r="X164" s="304">
        <v>45755</v>
      </c>
      <c r="Y164" s="313">
        <f>IF(ISBLANK(X164),"",IFERROR(IF(VLOOKUP(A164,'Np PL4 Stock'!A:J,10,FALSE)="Np4",X164-VLOOKUP(A164,'Np PL4 Stock'!A:E,5,FALSE),X164-1-VLOOKUP(A164,'Np PL4 Stock'!A:E,5,FALSE)),""))</f>
        <v>10</v>
      </c>
      <c r="Z164" s="325">
        <v>6.41</v>
      </c>
      <c r="AA164" s="315">
        <v>0.0637</v>
      </c>
      <c r="AB164" s="316">
        <v>45758</v>
      </c>
      <c r="AC164" s="317">
        <f>IF(ISBLANK(AB164),"",IFERROR(IF(VLOOKUP(A164,'Np PL4 Stock'!A:J,10,FALSE)="Np4",AB164-VLOOKUP(A164,'Np PL4 Stock'!A:E,5,FALSE),AB164-1-VLOOKUP(A164,'Np PL4 Stock'!A:E,5,FALSE)),""))</f>
        <v>13</v>
      </c>
      <c r="AD164" s="290">
        <v>7.569</v>
      </c>
      <c r="AE164" s="300">
        <v>0.0895</v>
      </c>
      <c r="AF164" s="323">
        <v>0.85</v>
      </c>
      <c r="AG164" s="331">
        <v>0</v>
      </c>
      <c r="AH164" s="332">
        <v>0</v>
      </c>
      <c r="AI164" s="333">
        <v>414</v>
      </c>
      <c r="AJ164" s="326"/>
      <c r="AK164" s="334"/>
    </row>
    <row r="165" spans="1:37">
      <c r="A165" s="280" t="str">
        <f t="shared" si="6"/>
        <v>E1-02-03</v>
      </c>
      <c r="B165" s="281" t="s">
        <v>43</v>
      </c>
      <c r="C165" s="282">
        <v>45745</v>
      </c>
      <c r="D165" s="282">
        <v>45752</v>
      </c>
      <c r="E165" s="243">
        <v>3</v>
      </c>
      <c r="F165" s="244" t="s">
        <v>215</v>
      </c>
      <c r="G165" s="243">
        <v>2</v>
      </c>
      <c r="H165" s="283" t="str">
        <f>IF(ISBLANK(F165),"",IFERROR(VLOOKUP(A165,'Np PL4 Stock'!$A:$U,20,FALSE),""))</f>
        <v>V1-MB1</v>
      </c>
      <c r="I165" s="262" t="s">
        <v>213</v>
      </c>
      <c r="J165" s="283">
        <f>IF(ISBLANK(F165),"",VLOOKUP(LEFT(A165,5),Unit!A:B,2,FALSE))</f>
        <v>10</v>
      </c>
      <c r="K165" s="289">
        <v>1.44</v>
      </c>
      <c r="L165" s="290">
        <v>0.8</v>
      </c>
      <c r="M165" s="291">
        <f t="shared" si="7"/>
        <v>144</v>
      </c>
      <c r="N165" s="292">
        <f>IF(ISBLANK(D165),"",IFERROR(IF(VLOOKUP(A165,'Np PL4 Stock'!A:J,10,FALSE)="Np4",D165-VLOOKUP(A165,'Np PL4 Stock'!A:E,5,FALSE),D165-1-VLOOKUP(A165,'Np PL4 Stock'!A:E,5,FALSE)),""))</f>
        <v>7</v>
      </c>
      <c r="O165" s="293">
        <v>0.98</v>
      </c>
      <c r="P165" s="244">
        <v>5.47</v>
      </c>
      <c r="Q165" s="300">
        <v>0.0552</v>
      </c>
      <c r="R165" s="301" t="s">
        <v>32</v>
      </c>
      <c r="S165" s="301" t="s">
        <v>32</v>
      </c>
      <c r="T165" s="301" t="s">
        <v>32</v>
      </c>
      <c r="U165" s="301" t="s">
        <v>32</v>
      </c>
      <c r="V165" s="302">
        <v>0</v>
      </c>
      <c r="W165" s="303">
        <v>0</v>
      </c>
      <c r="X165" s="304">
        <v>45755</v>
      </c>
      <c r="Y165" s="313">
        <f>IF(ISBLANK(X165),"",IFERROR(IF(VLOOKUP(A165,'Np PL4 Stock'!A:J,10,FALSE)="Np4",X165-VLOOKUP(A165,'Np PL4 Stock'!A:E,5,FALSE),X165-1-VLOOKUP(A165,'Np PL4 Stock'!A:E,5,FALSE)),""))</f>
        <v>10</v>
      </c>
      <c r="Z165" s="325">
        <v>6.48</v>
      </c>
      <c r="AA165" s="315">
        <v>0.0588</v>
      </c>
      <c r="AB165" s="316">
        <v>45758</v>
      </c>
      <c r="AC165" s="317">
        <f>IF(ISBLANK(AB165),"",IFERROR(IF(VLOOKUP(A165,'Np PL4 Stock'!A:J,10,FALSE)="Np4",AB165-VLOOKUP(A165,'Np PL4 Stock'!A:E,5,FALSE),AB165-1-VLOOKUP(A165,'Np PL4 Stock'!A:E,5,FALSE)),""))</f>
        <v>13</v>
      </c>
      <c r="AD165" s="290">
        <v>7.605</v>
      </c>
      <c r="AE165" s="300">
        <v>0.0829</v>
      </c>
      <c r="AF165" s="323">
        <v>0.81</v>
      </c>
      <c r="AG165" s="331">
        <v>0</v>
      </c>
      <c r="AH165" s="332">
        <v>0</v>
      </c>
      <c r="AI165" s="333">
        <v>402</v>
      </c>
      <c r="AJ165" s="326"/>
      <c r="AK165" s="334"/>
    </row>
    <row r="166" spans="1:37">
      <c r="A166" s="280" t="str">
        <f t="shared" si="6"/>
        <v>E1-03-03</v>
      </c>
      <c r="B166" s="281" t="s">
        <v>43</v>
      </c>
      <c r="C166" s="282">
        <v>45745</v>
      </c>
      <c r="D166" s="282">
        <v>45752</v>
      </c>
      <c r="E166" s="243">
        <v>3</v>
      </c>
      <c r="F166" s="244" t="s">
        <v>215</v>
      </c>
      <c r="G166" s="243">
        <v>3</v>
      </c>
      <c r="H166" s="283" t="str">
        <f>IF(ISBLANK(F166),"",IFERROR(VLOOKUP(A166,'Np PL4 Stock'!$A:$U,20,FALSE),""))</f>
        <v>V1-MB1</v>
      </c>
      <c r="I166" s="262" t="s">
        <v>213</v>
      </c>
      <c r="J166" s="283">
        <f>IF(ISBLANK(F166),"",VLOOKUP(LEFT(A166,5),Unit!A:B,2,FALSE))</f>
        <v>10</v>
      </c>
      <c r="K166" s="289">
        <v>1.44</v>
      </c>
      <c r="L166" s="290">
        <v>0.8</v>
      </c>
      <c r="M166" s="291">
        <f t="shared" si="7"/>
        <v>144</v>
      </c>
      <c r="N166" s="292">
        <f>IF(ISBLANK(D166),"",IFERROR(IF(VLOOKUP(A166,'Np PL4 Stock'!A:J,10,FALSE)="Np4",D166-VLOOKUP(A166,'Np PL4 Stock'!A:E,5,FALSE),D166-1-VLOOKUP(A166,'Np PL4 Stock'!A:E,5,FALSE)),""))</f>
        <v>7</v>
      </c>
      <c r="O166" s="293">
        <v>0.99</v>
      </c>
      <c r="P166" s="294">
        <v>5.5</v>
      </c>
      <c r="Q166" s="300">
        <v>0.0613</v>
      </c>
      <c r="R166" s="301" t="s">
        <v>32</v>
      </c>
      <c r="S166" s="301" t="s">
        <v>32</v>
      </c>
      <c r="T166" s="301" t="s">
        <v>32</v>
      </c>
      <c r="U166" s="301" t="s">
        <v>32</v>
      </c>
      <c r="V166" s="302">
        <v>0</v>
      </c>
      <c r="W166" s="303">
        <v>0</v>
      </c>
      <c r="X166" s="304">
        <v>45755</v>
      </c>
      <c r="Y166" s="313">
        <f>IF(ISBLANK(X166),"",IFERROR(IF(VLOOKUP(A166,'Np PL4 Stock'!A:J,10,FALSE)="Np4",X166-VLOOKUP(A166,'Np PL4 Stock'!A:E,5,FALSE),X166-1-VLOOKUP(A166,'Np PL4 Stock'!A:E,5,FALSE)),""))</f>
        <v>10</v>
      </c>
      <c r="Z166" s="325">
        <v>6.43</v>
      </c>
      <c r="AA166" s="315">
        <v>0.0642</v>
      </c>
      <c r="AB166" s="316">
        <v>45758</v>
      </c>
      <c r="AC166" s="317">
        <f>IF(ISBLANK(AB166),"",IFERROR(IF(VLOOKUP(A166,'Np PL4 Stock'!A:J,10,FALSE)="Np4",AB166-VLOOKUP(A166,'Np PL4 Stock'!A:E,5,FALSE),AB166-1-VLOOKUP(A166,'Np PL4 Stock'!A:E,5,FALSE)),""))</f>
        <v>13</v>
      </c>
      <c r="AD166" s="290">
        <v>7.4</v>
      </c>
      <c r="AE166" s="300">
        <v>0.0755</v>
      </c>
      <c r="AF166" s="323">
        <v>0.73</v>
      </c>
      <c r="AG166" s="331">
        <v>0</v>
      </c>
      <c r="AH166" s="332">
        <v>0</v>
      </c>
      <c r="AI166" s="333">
        <v>446</v>
      </c>
      <c r="AJ166" s="326"/>
      <c r="AK166" s="334"/>
    </row>
    <row r="167" spans="1:37">
      <c r="A167" s="280" t="str">
        <f t="shared" si="6"/>
        <v>E1-04-03</v>
      </c>
      <c r="B167" s="281" t="s">
        <v>43</v>
      </c>
      <c r="C167" s="282">
        <v>45745</v>
      </c>
      <c r="D167" s="282">
        <v>45752</v>
      </c>
      <c r="E167" s="243">
        <v>3</v>
      </c>
      <c r="F167" s="244" t="s">
        <v>215</v>
      </c>
      <c r="G167" s="243">
        <v>4</v>
      </c>
      <c r="H167" s="283" t="str">
        <f>IF(ISBLANK(F167),"",IFERROR(VLOOKUP(A167,'Np PL4 Stock'!$A:$U,20,FALSE),""))</f>
        <v>V1-MB1</v>
      </c>
      <c r="I167" s="262" t="s">
        <v>213</v>
      </c>
      <c r="J167" s="283">
        <f>IF(ISBLANK(F167),"",VLOOKUP(LEFT(A167,5),Unit!A:B,2,FALSE))</f>
        <v>10</v>
      </c>
      <c r="K167" s="289">
        <v>1.44</v>
      </c>
      <c r="L167" s="290">
        <v>0.8</v>
      </c>
      <c r="M167" s="291">
        <f t="shared" si="7"/>
        <v>144</v>
      </c>
      <c r="N167" s="292">
        <f>IF(ISBLANK(D167),"",IFERROR(IF(VLOOKUP(A167,'Np PL4 Stock'!A:J,10,FALSE)="Np4",D167-VLOOKUP(A167,'Np PL4 Stock'!A:E,5,FALSE),D167-1-VLOOKUP(A167,'Np PL4 Stock'!A:E,5,FALSE)),""))</f>
        <v>7</v>
      </c>
      <c r="O167" s="293">
        <v>1</v>
      </c>
      <c r="P167" s="244">
        <v>5.54</v>
      </c>
      <c r="Q167" s="300">
        <v>0.0551</v>
      </c>
      <c r="R167" s="301" t="s">
        <v>32</v>
      </c>
      <c r="S167" s="301" t="s">
        <v>32</v>
      </c>
      <c r="T167" s="301" t="s">
        <v>32</v>
      </c>
      <c r="U167" s="301" t="s">
        <v>32</v>
      </c>
      <c r="V167" s="302">
        <v>0</v>
      </c>
      <c r="W167" s="303">
        <v>0</v>
      </c>
      <c r="X167" s="304">
        <v>45755</v>
      </c>
      <c r="Y167" s="313">
        <f>IF(ISBLANK(X167),"",IFERROR(IF(VLOOKUP(A167,'Np PL4 Stock'!A:J,10,FALSE)="Np4",X167-VLOOKUP(A167,'Np PL4 Stock'!A:E,5,FALSE),X167-1-VLOOKUP(A167,'Np PL4 Stock'!A:E,5,FALSE)),""))</f>
        <v>10</v>
      </c>
      <c r="Z167" s="314">
        <v>6.577</v>
      </c>
      <c r="AA167" s="315">
        <v>0.068</v>
      </c>
      <c r="AB167" s="316">
        <v>45758</v>
      </c>
      <c r="AC167" s="317">
        <f>IF(ISBLANK(AB167),"",IFERROR(IF(VLOOKUP(A167,'Np PL4 Stock'!A:J,10,FALSE)="Np4",AB167-VLOOKUP(A167,'Np PL4 Stock'!A:E,5,FALSE),AB167-1-VLOOKUP(A167,'Np PL4 Stock'!A:E,5,FALSE)),""))</f>
        <v>13</v>
      </c>
      <c r="AD167" s="244">
        <v>7.45</v>
      </c>
      <c r="AE167" s="300">
        <v>0.0759</v>
      </c>
      <c r="AF167" s="323">
        <v>0.76</v>
      </c>
      <c r="AG167" s="331">
        <v>0</v>
      </c>
      <c r="AH167" s="332">
        <v>0</v>
      </c>
      <c r="AI167" s="333">
        <v>438</v>
      </c>
      <c r="AJ167" s="326"/>
      <c r="AK167" s="334"/>
    </row>
    <row r="168" spans="1:37">
      <c r="A168" s="280" t="str">
        <f t="shared" si="6"/>
        <v>E1-05-03</v>
      </c>
      <c r="B168" s="281" t="s">
        <v>43</v>
      </c>
      <c r="C168" s="282">
        <v>45745</v>
      </c>
      <c r="D168" s="282">
        <v>45752</v>
      </c>
      <c r="E168" s="243">
        <v>3</v>
      </c>
      <c r="F168" s="244" t="s">
        <v>215</v>
      </c>
      <c r="G168" s="243">
        <v>5</v>
      </c>
      <c r="H168" s="283" t="str">
        <f>IF(ISBLANK(F168),"",IFERROR(VLOOKUP(A168,'Np PL4 Stock'!$A:$U,20,FALSE),""))</f>
        <v>V1-MB1</v>
      </c>
      <c r="I168" s="262" t="s">
        <v>213</v>
      </c>
      <c r="J168" s="283">
        <f>IF(ISBLANK(F168),"",VLOOKUP(LEFT(A168,5),Unit!A:B,2,FALSE))</f>
        <v>10</v>
      </c>
      <c r="K168" s="289">
        <v>1.44</v>
      </c>
      <c r="L168" s="290">
        <v>0.8</v>
      </c>
      <c r="M168" s="291">
        <f t="shared" si="7"/>
        <v>144</v>
      </c>
      <c r="N168" s="292">
        <f>IF(ISBLANK(D168),"",IFERROR(IF(VLOOKUP(A168,'Np PL4 Stock'!A:J,10,FALSE)="Np4",D168-VLOOKUP(A168,'Np PL4 Stock'!A:E,5,FALSE),D168-1-VLOOKUP(A168,'Np PL4 Stock'!A:E,5,FALSE)),""))</f>
        <v>7</v>
      </c>
      <c r="O168" s="293">
        <v>1</v>
      </c>
      <c r="P168" s="244">
        <v>5.66</v>
      </c>
      <c r="Q168" s="300">
        <v>0.0579</v>
      </c>
      <c r="R168" s="301" t="s">
        <v>32</v>
      </c>
      <c r="S168" s="301" t="s">
        <v>32</v>
      </c>
      <c r="T168" s="301" t="s">
        <v>32</v>
      </c>
      <c r="U168" s="301" t="s">
        <v>32</v>
      </c>
      <c r="V168" s="302">
        <v>0</v>
      </c>
      <c r="W168" s="303">
        <v>0</v>
      </c>
      <c r="X168" s="304">
        <v>45755</v>
      </c>
      <c r="Y168" s="313">
        <f>IF(ISBLANK(X168),"",IFERROR(IF(VLOOKUP(A168,'Np PL4 Stock'!A:J,10,FALSE)="Np4",X168-VLOOKUP(A168,'Np PL4 Stock'!A:E,5,FALSE),X168-1-VLOOKUP(A168,'Np PL4 Stock'!A:E,5,FALSE)),""))</f>
        <v>10</v>
      </c>
      <c r="Z168" s="321">
        <v>6.5</v>
      </c>
      <c r="AA168" s="315">
        <v>0.0626</v>
      </c>
      <c r="AB168" s="316">
        <v>45758</v>
      </c>
      <c r="AC168" s="317">
        <f>IF(ISBLANK(AB168),"",IFERROR(IF(VLOOKUP(A168,'Np PL4 Stock'!A:J,10,FALSE)="Np4",AB168-VLOOKUP(A168,'Np PL4 Stock'!A:E,5,FALSE),AB168-1-VLOOKUP(A168,'Np PL4 Stock'!A:E,5,FALSE)),""))</f>
        <v>13</v>
      </c>
      <c r="AD168" s="289">
        <v>7.218</v>
      </c>
      <c r="AE168" s="300">
        <v>0.0831</v>
      </c>
      <c r="AF168" s="323">
        <v>0.66</v>
      </c>
      <c r="AG168" s="331">
        <v>0</v>
      </c>
      <c r="AH168" s="332">
        <v>0</v>
      </c>
      <c r="AI168" s="333">
        <v>494</v>
      </c>
      <c r="AJ168" s="326"/>
      <c r="AK168" s="334"/>
    </row>
    <row r="169" spans="1:37">
      <c r="A169" s="280" t="str">
        <f t="shared" si="6"/>
        <v>E1-06-03</v>
      </c>
      <c r="B169" s="281" t="s">
        <v>43</v>
      </c>
      <c r="C169" s="282">
        <v>45746</v>
      </c>
      <c r="D169" s="282">
        <v>45753</v>
      </c>
      <c r="E169" s="243">
        <v>3</v>
      </c>
      <c r="F169" s="244" t="s">
        <v>215</v>
      </c>
      <c r="G169" s="243">
        <v>6</v>
      </c>
      <c r="H169" s="283" t="str">
        <f>IF(ISBLANK(F169),"",IFERROR(VLOOKUP(A169,'Np PL4 Stock'!$A:$U,20,FALSE),""))</f>
        <v>V1-MB1</v>
      </c>
      <c r="I169" s="262" t="s">
        <v>213</v>
      </c>
      <c r="J169" s="283">
        <f>IF(ISBLANK(F169),"",VLOOKUP(LEFT(A169,5),Unit!A:B,2,FALSE))</f>
        <v>10</v>
      </c>
      <c r="K169" s="289">
        <v>1.775</v>
      </c>
      <c r="L169" s="290">
        <v>1</v>
      </c>
      <c r="M169" s="291">
        <f t="shared" si="7"/>
        <v>177.5</v>
      </c>
      <c r="N169" s="292">
        <f>IF(ISBLANK(D169),"",IFERROR(IF(VLOOKUP(A169,'Np PL4 Stock'!A:J,10,FALSE)="Np4",D169-VLOOKUP(A169,'Np PL4 Stock'!A:E,5,FALSE),D169-1-VLOOKUP(A169,'Np PL4 Stock'!A:E,5,FALSE)),""))</f>
        <v>7</v>
      </c>
      <c r="O169" s="293">
        <v>1</v>
      </c>
      <c r="P169" s="244">
        <v>5.55</v>
      </c>
      <c r="Q169" s="300">
        <v>0.0571</v>
      </c>
      <c r="R169" s="301" t="s">
        <v>32</v>
      </c>
      <c r="S169" s="301" t="s">
        <v>32</v>
      </c>
      <c r="T169" s="301" t="s">
        <v>32</v>
      </c>
      <c r="U169" s="301" t="s">
        <v>32</v>
      </c>
      <c r="V169" s="302">
        <v>0</v>
      </c>
      <c r="W169" s="303">
        <v>0</v>
      </c>
      <c r="X169" s="304">
        <v>45756</v>
      </c>
      <c r="Y169" s="313">
        <f>IF(ISBLANK(X169),"",IFERROR(IF(VLOOKUP(A169,'Np PL4 Stock'!A:J,10,FALSE)="Np4",X169-VLOOKUP(A169,'Np PL4 Stock'!A:E,5,FALSE),X169-1-VLOOKUP(A169,'Np PL4 Stock'!A:E,5,FALSE)),""))</f>
        <v>10</v>
      </c>
      <c r="Z169" s="325">
        <v>6.69</v>
      </c>
      <c r="AA169" s="315">
        <v>0.059</v>
      </c>
      <c r="AB169" s="316">
        <v>45759</v>
      </c>
      <c r="AC169" s="317">
        <f>IF(ISBLANK(AB169),"",IFERROR(IF(VLOOKUP(A169,'Np PL4 Stock'!A:J,10,FALSE)="Np4",AB169-VLOOKUP(A169,'Np PL4 Stock'!A:E,5,FALSE),AB169-1-VLOOKUP(A169,'Np PL4 Stock'!A:E,5,FALSE)),""))</f>
        <v>13</v>
      </c>
      <c r="AD169" s="289">
        <v>7.208</v>
      </c>
      <c r="AE169" s="300">
        <v>0.077</v>
      </c>
      <c r="AF169" s="323">
        <v>0.64</v>
      </c>
      <c r="AG169" s="331">
        <v>0</v>
      </c>
      <c r="AH169" s="332">
        <v>0</v>
      </c>
      <c r="AI169" s="333">
        <v>491</v>
      </c>
      <c r="AJ169" s="326"/>
      <c r="AK169" s="334"/>
    </row>
    <row r="170" spans="1:37">
      <c r="A170" s="280" t="str">
        <f t="shared" si="6"/>
        <v>E1-07-03</v>
      </c>
      <c r="B170" s="281" t="s">
        <v>43</v>
      </c>
      <c r="C170" s="282">
        <v>45746</v>
      </c>
      <c r="D170" s="282">
        <v>45753</v>
      </c>
      <c r="E170" s="243">
        <v>3</v>
      </c>
      <c r="F170" s="244" t="s">
        <v>215</v>
      </c>
      <c r="G170" s="243">
        <v>7</v>
      </c>
      <c r="H170" s="283" t="str">
        <f>IF(ISBLANK(F170),"",IFERROR(VLOOKUP(A170,'Np PL4 Stock'!$A:$U,20,FALSE),""))</f>
        <v>V1-MB1</v>
      </c>
      <c r="I170" s="262" t="s">
        <v>213</v>
      </c>
      <c r="J170" s="283">
        <f>IF(ISBLANK(F170),"",VLOOKUP(LEFT(A170,5),Unit!A:B,2,FALSE))</f>
        <v>10</v>
      </c>
      <c r="K170" s="289">
        <v>1.775</v>
      </c>
      <c r="L170" s="290">
        <v>1</v>
      </c>
      <c r="M170" s="291">
        <f t="shared" si="7"/>
        <v>177.5</v>
      </c>
      <c r="N170" s="292">
        <f>IF(ISBLANK(D170),"",IFERROR(IF(VLOOKUP(A170,'Np PL4 Stock'!A:J,10,FALSE)="Np4",D170-VLOOKUP(A170,'Np PL4 Stock'!A:E,5,FALSE),D170-1-VLOOKUP(A170,'Np PL4 Stock'!A:E,5,FALSE)),""))</f>
        <v>7</v>
      </c>
      <c r="O170" s="293">
        <v>1</v>
      </c>
      <c r="P170" s="244">
        <v>5.63</v>
      </c>
      <c r="Q170" s="300">
        <v>0.0489</v>
      </c>
      <c r="R170" s="301" t="s">
        <v>32</v>
      </c>
      <c r="S170" s="301" t="s">
        <v>32</v>
      </c>
      <c r="T170" s="301" t="s">
        <v>32</v>
      </c>
      <c r="U170" s="301" t="s">
        <v>32</v>
      </c>
      <c r="V170" s="302">
        <v>0</v>
      </c>
      <c r="W170" s="303">
        <v>0</v>
      </c>
      <c r="X170" s="304">
        <v>45756</v>
      </c>
      <c r="Y170" s="313">
        <f>IF(ISBLANK(X170),"",IFERROR(IF(VLOOKUP(A170,'Np PL4 Stock'!A:J,10,FALSE)="Np4",X170-VLOOKUP(A170,'Np PL4 Stock'!A:E,5,FALSE),X170-1-VLOOKUP(A170,'Np PL4 Stock'!A:E,5,FALSE)),""))</f>
        <v>10</v>
      </c>
      <c r="Z170" s="321">
        <v>6.7</v>
      </c>
      <c r="AA170" s="315">
        <v>0.0667</v>
      </c>
      <c r="AB170" s="316">
        <v>45759</v>
      </c>
      <c r="AC170" s="317">
        <f>IF(ISBLANK(AB170),"",IFERROR(IF(VLOOKUP(A170,'Np PL4 Stock'!A:J,10,FALSE)="Np4",AB170-VLOOKUP(A170,'Np PL4 Stock'!A:E,5,FALSE),AB170-1-VLOOKUP(A170,'Np PL4 Stock'!A:E,5,FALSE)),""))</f>
        <v>13</v>
      </c>
      <c r="AD170" s="289">
        <v>7.521</v>
      </c>
      <c r="AE170" s="300">
        <v>0.0823</v>
      </c>
      <c r="AF170" s="323">
        <v>0.76</v>
      </c>
      <c r="AG170" s="331">
        <v>0</v>
      </c>
      <c r="AH170" s="332">
        <v>0</v>
      </c>
      <c r="AI170" s="333">
        <v>428</v>
      </c>
      <c r="AJ170" s="326"/>
      <c r="AK170" s="334"/>
    </row>
    <row r="171" spans="1:37">
      <c r="A171" s="280" t="str">
        <f t="shared" si="6"/>
        <v>E1-08-03</v>
      </c>
      <c r="B171" s="281" t="s">
        <v>43</v>
      </c>
      <c r="C171" s="282">
        <v>45746</v>
      </c>
      <c r="D171" s="282">
        <v>45753</v>
      </c>
      <c r="E171" s="243">
        <v>3</v>
      </c>
      <c r="F171" s="244" t="s">
        <v>215</v>
      </c>
      <c r="G171" s="243">
        <v>8</v>
      </c>
      <c r="H171" s="283" t="str">
        <f>IF(ISBLANK(F171),"",IFERROR(VLOOKUP(A171,'Np PL4 Stock'!$A:$U,20,FALSE),""))</f>
        <v>V1-MB1</v>
      </c>
      <c r="I171" s="262" t="s">
        <v>213</v>
      </c>
      <c r="J171" s="283">
        <f>IF(ISBLANK(F171),"",VLOOKUP(LEFT(A171,5),Unit!A:B,2,FALSE))</f>
        <v>10</v>
      </c>
      <c r="K171" s="289">
        <v>1.775</v>
      </c>
      <c r="L171" s="290">
        <v>1</v>
      </c>
      <c r="M171" s="291">
        <f t="shared" si="7"/>
        <v>177.5</v>
      </c>
      <c r="N171" s="292">
        <f>IF(ISBLANK(D171),"",IFERROR(IF(VLOOKUP(A171,'Np PL4 Stock'!A:J,10,FALSE)="Np4",D171-VLOOKUP(A171,'Np PL4 Stock'!A:E,5,FALSE),D171-1-VLOOKUP(A171,'Np PL4 Stock'!A:E,5,FALSE)),""))</f>
        <v>7</v>
      </c>
      <c r="O171" s="293">
        <v>1</v>
      </c>
      <c r="P171" s="244">
        <v>5.58</v>
      </c>
      <c r="Q171" s="300">
        <v>0.0549</v>
      </c>
      <c r="R171" s="301" t="s">
        <v>32</v>
      </c>
      <c r="S171" s="301" t="s">
        <v>32</v>
      </c>
      <c r="T171" s="301" t="s">
        <v>32</v>
      </c>
      <c r="U171" s="301" t="s">
        <v>32</v>
      </c>
      <c r="V171" s="302">
        <v>0</v>
      </c>
      <c r="W171" s="303">
        <v>0</v>
      </c>
      <c r="X171" s="304">
        <v>45756</v>
      </c>
      <c r="Y171" s="313"/>
      <c r="Z171" s="314">
        <v>6.694</v>
      </c>
      <c r="AA171" s="315">
        <v>0.0635</v>
      </c>
      <c r="AB171" s="316">
        <v>45759</v>
      </c>
      <c r="AC171" s="317">
        <f>IF(ISBLANK(AB171),"",IFERROR(IF(VLOOKUP(A171,'Np PL4 Stock'!A:J,10,FALSE)="Np4",AB171-VLOOKUP(A171,'Np PL4 Stock'!A:E,5,FALSE),AB171-1-VLOOKUP(A171,'Np PL4 Stock'!A:E,5,FALSE)),""))</f>
        <v>13</v>
      </c>
      <c r="AD171" s="289">
        <v>7.594</v>
      </c>
      <c r="AE171" s="300">
        <v>0.0959</v>
      </c>
      <c r="AF171" s="323">
        <v>0.79</v>
      </c>
      <c r="AG171" s="331">
        <v>0</v>
      </c>
      <c r="AH171" s="332">
        <v>0</v>
      </c>
      <c r="AI171" s="333">
        <v>410</v>
      </c>
      <c r="AJ171" s="326"/>
      <c r="AK171" s="334"/>
    </row>
    <row r="172" spans="1:37">
      <c r="A172" s="280" t="str">
        <f t="shared" si="6"/>
        <v>E1-09-03</v>
      </c>
      <c r="B172" s="281" t="s">
        <v>43</v>
      </c>
      <c r="C172" s="282">
        <v>45746</v>
      </c>
      <c r="D172" s="282">
        <v>45753</v>
      </c>
      <c r="E172" s="243">
        <v>3</v>
      </c>
      <c r="F172" s="244" t="s">
        <v>215</v>
      </c>
      <c r="G172" s="243">
        <v>9</v>
      </c>
      <c r="H172" s="283" t="str">
        <f>IF(ISBLANK(F172),"",IFERROR(VLOOKUP(A172,'Np PL4 Stock'!$A:$U,20,FALSE),""))</f>
        <v>V1-MB1</v>
      </c>
      <c r="I172" s="262" t="s">
        <v>213</v>
      </c>
      <c r="J172" s="283">
        <f>IF(ISBLANK(F172),"",VLOOKUP(LEFT(A172,5),Unit!A:B,2,FALSE))</f>
        <v>10</v>
      </c>
      <c r="K172" s="289">
        <v>1.775</v>
      </c>
      <c r="L172" s="290">
        <v>1</v>
      </c>
      <c r="M172" s="291">
        <f t="shared" si="7"/>
        <v>177.5</v>
      </c>
      <c r="N172" s="292">
        <f>IF(ISBLANK(D172),"",IFERROR(IF(VLOOKUP(A172,'Np PL4 Stock'!A:J,10,FALSE)="Np4",D172-VLOOKUP(A172,'Np PL4 Stock'!A:E,5,FALSE),D172-1-VLOOKUP(A172,'Np PL4 Stock'!A:E,5,FALSE)),""))</f>
        <v>7</v>
      </c>
      <c r="O172" s="293">
        <v>1</v>
      </c>
      <c r="P172" s="244">
        <v>5.47</v>
      </c>
      <c r="Q172" s="300">
        <v>0.0579</v>
      </c>
      <c r="R172" s="301" t="s">
        <v>32</v>
      </c>
      <c r="S172" s="301" t="s">
        <v>32</v>
      </c>
      <c r="T172" s="301" t="s">
        <v>32</v>
      </c>
      <c r="U172" s="301" t="s">
        <v>32</v>
      </c>
      <c r="V172" s="302">
        <v>0</v>
      </c>
      <c r="W172" s="303">
        <v>0</v>
      </c>
      <c r="X172" s="304">
        <v>45756</v>
      </c>
      <c r="Y172" s="313">
        <f>IF(ISBLANK(X172),"",IFERROR(IF(VLOOKUP(A172,'Np PL4 Stock'!A:J,10,FALSE)="Np4",X172-VLOOKUP(A172,'Np PL4 Stock'!A:E,5,FALSE),X172-1-VLOOKUP(A172,'Np PL4 Stock'!A:E,5,FALSE)),""))</f>
        <v>10</v>
      </c>
      <c r="Z172" s="325">
        <v>6.73</v>
      </c>
      <c r="AA172" s="315">
        <v>0.0612</v>
      </c>
      <c r="AB172" s="316">
        <v>45759</v>
      </c>
      <c r="AC172" s="317">
        <f>IF(ISBLANK(AB172),"",IFERROR(IF(VLOOKUP(A172,'Np PL4 Stock'!A:J,10,FALSE)="Np4",AB172-VLOOKUP(A172,'Np PL4 Stock'!A:E,5,FALSE),AB172-1-VLOOKUP(A172,'Np PL4 Stock'!A:E,5,FALSE)),""))</f>
        <v>13</v>
      </c>
      <c r="AD172" s="289">
        <v>7.52</v>
      </c>
      <c r="AE172" s="300">
        <v>0.0883</v>
      </c>
      <c r="AF172" s="323">
        <v>0.77</v>
      </c>
      <c r="AG172" s="331">
        <v>0</v>
      </c>
      <c r="AH172" s="332">
        <v>0</v>
      </c>
      <c r="AI172" s="333">
        <v>426</v>
      </c>
      <c r="AJ172" s="326"/>
      <c r="AK172" s="334"/>
    </row>
    <row r="173" spans="1:37">
      <c r="A173" s="280" t="str">
        <f t="shared" si="6"/>
        <v>E1-10-03</v>
      </c>
      <c r="B173" s="281" t="s">
        <v>43</v>
      </c>
      <c r="C173" s="282">
        <v>45746</v>
      </c>
      <c r="D173" s="282">
        <v>45753</v>
      </c>
      <c r="E173" s="243">
        <v>3</v>
      </c>
      <c r="F173" s="244" t="s">
        <v>215</v>
      </c>
      <c r="G173" s="243">
        <v>10</v>
      </c>
      <c r="H173" s="283" t="str">
        <f>IF(ISBLANK(F173),"",IFERROR(VLOOKUP(A173,'Np PL4 Stock'!$A:$U,20,FALSE),""))</f>
        <v>V1-MD1</v>
      </c>
      <c r="I173" s="262" t="s">
        <v>199</v>
      </c>
      <c r="J173" s="283">
        <f>IF(ISBLANK(F173),"",VLOOKUP(LEFT(A173,5),Unit!A:B,2,FALSE))</f>
        <v>10</v>
      </c>
      <c r="K173" s="289">
        <v>1.2</v>
      </c>
      <c r="L173" s="290">
        <v>0.7</v>
      </c>
      <c r="M173" s="291">
        <f t="shared" si="7"/>
        <v>120</v>
      </c>
      <c r="N173" s="292">
        <f>IF(ISBLANK(D173),"",IFERROR(IF(VLOOKUP(A173,'Np PL4 Stock'!A:J,10,FALSE)="Np4",D173-VLOOKUP(A173,'Np PL4 Stock'!A:E,5,FALSE),D173-1-VLOOKUP(A173,'Np PL4 Stock'!A:E,5,FALSE)),""))</f>
        <v>7</v>
      </c>
      <c r="O173" s="293">
        <v>1</v>
      </c>
      <c r="P173" s="244">
        <v>5.59</v>
      </c>
      <c r="Q173" s="300">
        <v>0.0609</v>
      </c>
      <c r="R173" s="301" t="s">
        <v>32</v>
      </c>
      <c r="S173" s="301" t="s">
        <v>32</v>
      </c>
      <c r="T173" s="301" t="s">
        <v>32</v>
      </c>
      <c r="U173" s="301" t="s">
        <v>32</v>
      </c>
      <c r="V173" s="302">
        <v>0</v>
      </c>
      <c r="W173" s="303">
        <v>0</v>
      </c>
      <c r="X173" s="304">
        <v>45756</v>
      </c>
      <c r="Y173" s="313">
        <f>IF(ISBLANK(X173),"",IFERROR(IF(VLOOKUP(A173,'Np PL4 Stock'!A:J,10,FALSE)="Np4",X173-VLOOKUP(A173,'Np PL4 Stock'!A:E,5,FALSE),X173-1-VLOOKUP(A173,'Np PL4 Stock'!A:E,5,FALSE)),""))</f>
        <v>10</v>
      </c>
      <c r="Z173" s="325">
        <v>6.64</v>
      </c>
      <c r="AA173" s="315">
        <v>0.0643</v>
      </c>
      <c r="AB173" s="316">
        <v>45759</v>
      </c>
      <c r="AC173" s="317">
        <f>IF(ISBLANK(AB173),"",IFERROR(IF(VLOOKUP(A173,'Np PL4 Stock'!A:J,10,FALSE)="Np4",AB173-VLOOKUP(A173,'Np PL4 Stock'!A:E,5,FALSE),AB173-1-VLOOKUP(A173,'Np PL4 Stock'!A:E,5,FALSE)),""))</f>
        <v>13</v>
      </c>
      <c r="AD173" s="289">
        <v>7.514</v>
      </c>
      <c r="AE173" s="300">
        <v>0.0774</v>
      </c>
      <c r="AF173" s="323">
        <v>0.83</v>
      </c>
      <c r="AG173" s="331">
        <v>0</v>
      </c>
      <c r="AH173" s="332">
        <v>0</v>
      </c>
      <c r="AI173" s="333">
        <v>430</v>
      </c>
      <c r="AJ173" s="326"/>
      <c r="AK173" s="334"/>
    </row>
    <row r="174" spans="1:37">
      <c r="A174" s="280" t="str">
        <f t="shared" si="6"/>
        <v>E1-11-03</v>
      </c>
      <c r="B174" s="281" t="s">
        <v>43</v>
      </c>
      <c r="C174" s="282">
        <v>45746</v>
      </c>
      <c r="D174" s="282">
        <v>45753</v>
      </c>
      <c r="E174" s="243">
        <v>3</v>
      </c>
      <c r="F174" s="244" t="s">
        <v>215</v>
      </c>
      <c r="G174" s="243">
        <v>11</v>
      </c>
      <c r="H174" s="283" t="str">
        <f>IF(ISBLANK(F174),"",IFERROR(VLOOKUP(A174,'Np PL4 Stock'!$A:$U,20,FALSE),""))</f>
        <v>V1-MD1</v>
      </c>
      <c r="I174" s="262" t="s">
        <v>199</v>
      </c>
      <c r="J174" s="283">
        <f>IF(ISBLANK(F174),"",VLOOKUP(LEFT(A174,5),Unit!A:B,2,FALSE))</f>
        <v>10</v>
      </c>
      <c r="K174" s="289">
        <v>1.2</v>
      </c>
      <c r="L174" s="290">
        <v>0.7</v>
      </c>
      <c r="M174" s="291">
        <f t="shared" si="7"/>
        <v>120</v>
      </c>
      <c r="N174" s="292">
        <f>IF(ISBLANK(D174),"",IFERROR(IF(VLOOKUP(A174,'Np PL4 Stock'!A:J,10,FALSE)="Np4",D174-VLOOKUP(A174,'Np PL4 Stock'!A:E,5,FALSE),D174-1-VLOOKUP(A174,'Np PL4 Stock'!A:E,5,FALSE)),""))</f>
        <v>7</v>
      </c>
      <c r="O174" s="293">
        <v>1</v>
      </c>
      <c r="P174" s="244">
        <v>5.63</v>
      </c>
      <c r="Q174" s="300">
        <v>0.0614</v>
      </c>
      <c r="R174" s="301" t="s">
        <v>32</v>
      </c>
      <c r="S174" s="301" t="s">
        <v>32</v>
      </c>
      <c r="T174" s="301" t="s">
        <v>32</v>
      </c>
      <c r="U174" s="301" t="s">
        <v>32</v>
      </c>
      <c r="V174" s="302">
        <v>0</v>
      </c>
      <c r="W174" s="303">
        <v>0</v>
      </c>
      <c r="X174" s="304">
        <v>45756</v>
      </c>
      <c r="Y174" s="313">
        <f>IF(ISBLANK(X174),"",IFERROR(IF(VLOOKUP(A174,'Np PL4 Stock'!A:J,10,FALSE)="Np4",X174-VLOOKUP(A174,'Np PL4 Stock'!A:E,5,FALSE),X174-1-VLOOKUP(A174,'Np PL4 Stock'!A:E,5,FALSE)),""))</f>
        <v>10</v>
      </c>
      <c r="Z174" s="314">
        <v>6.612</v>
      </c>
      <c r="AA174" s="315">
        <v>0.0696</v>
      </c>
      <c r="AB174" s="316">
        <v>45759</v>
      </c>
      <c r="AC174" s="317">
        <f>IF(ISBLANK(AB174),"",IFERROR(IF(VLOOKUP(A174,'Np PL4 Stock'!A:J,10,FALSE)="Np4",AB174-VLOOKUP(A174,'Np PL4 Stock'!A:E,5,FALSE),AB174-1-VLOOKUP(A174,'Np PL4 Stock'!A:E,5,FALSE)),""))</f>
        <v>13</v>
      </c>
      <c r="AD174" s="289">
        <v>7.803</v>
      </c>
      <c r="AE174" s="300">
        <v>0.0635</v>
      </c>
      <c r="AF174" s="323">
        <v>0.95</v>
      </c>
      <c r="AG174" s="331">
        <v>0</v>
      </c>
      <c r="AH174" s="332">
        <v>0</v>
      </c>
      <c r="AI174" s="333">
        <v>365</v>
      </c>
      <c r="AJ174" s="326"/>
      <c r="AK174" s="334"/>
    </row>
    <row r="175" spans="1:37">
      <c r="A175" s="280" t="str">
        <f t="shared" si="6"/>
        <v>E1-12-03</v>
      </c>
      <c r="B175" s="281" t="s">
        <v>43</v>
      </c>
      <c r="C175" s="282">
        <v>45746</v>
      </c>
      <c r="D175" s="282">
        <v>45753</v>
      </c>
      <c r="E175" s="243">
        <v>3</v>
      </c>
      <c r="F175" s="244" t="s">
        <v>215</v>
      </c>
      <c r="G175" s="243">
        <v>12</v>
      </c>
      <c r="H175" s="283" t="str">
        <f>IF(ISBLANK(F175),"",IFERROR(VLOOKUP(A175,'Np PL4 Stock'!$A:$U,20,FALSE),""))</f>
        <v>V1-MD1</v>
      </c>
      <c r="I175" s="262" t="s">
        <v>199</v>
      </c>
      <c r="J175" s="283">
        <f>IF(ISBLANK(F175),"",VLOOKUP(LEFT(A175,5),Unit!A:B,2,FALSE))</f>
        <v>10</v>
      </c>
      <c r="K175" s="289">
        <v>1.2</v>
      </c>
      <c r="L175" s="290">
        <v>0.6</v>
      </c>
      <c r="M175" s="291">
        <f t="shared" si="7"/>
        <v>120</v>
      </c>
      <c r="N175" s="292">
        <f>IF(ISBLANK(D175),"",IFERROR(IF(VLOOKUP(A175,'Np PL4 Stock'!A:J,10,FALSE)="Np4",D175-VLOOKUP(A175,'Np PL4 Stock'!A:E,5,FALSE),D175-1-VLOOKUP(A175,'Np PL4 Stock'!A:E,5,FALSE)),""))</f>
        <v>7</v>
      </c>
      <c r="O175" s="293">
        <v>1</v>
      </c>
      <c r="P175" s="244">
        <v>5.66</v>
      </c>
      <c r="Q175" s="300">
        <v>0.0593</v>
      </c>
      <c r="R175" s="301" t="s">
        <v>32</v>
      </c>
      <c r="S175" s="301" t="s">
        <v>32</v>
      </c>
      <c r="T175" s="301" t="s">
        <v>32</v>
      </c>
      <c r="U175" s="301" t="s">
        <v>32</v>
      </c>
      <c r="V175" s="302">
        <v>0</v>
      </c>
      <c r="W175" s="303">
        <v>0</v>
      </c>
      <c r="X175" s="304">
        <v>45756</v>
      </c>
      <c r="Y175" s="313">
        <f>IF(ISBLANK(X175),"",IFERROR(IF(VLOOKUP(A175,'Np PL4 Stock'!A:J,10,FALSE)="Np4",X175-VLOOKUP(A175,'Np PL4 Stock'!A:E,5,FALSE),X175-1-VLOOKUP(A175,'Np PL4 Stock'!A:E,5,FALSE)),""))</f>
        <v>10</v>
      </c>
      <c r="Z175" s="314">
        <v>6.683</v>
      </c>
      <c r="AA175" s="315">
        <v>0.0663</v>
      </c>
      <c r="AB175" s="316">
        <v>45759</v>
      </c>
      <c r="AC175" s="317">
        <f>IF(ISBLANK(AB175),"",IFERROR(IF(VLOOKUP(A175,'Np PL4 Stock'!A:J,10,FALSE)="Np4",AB175-VLOOKUP(A175,'Np PL4 Stock'!A:E,5,FALSE),AB175-1-VLOOKUP(A175,'Np PL4 Stock'!A:E,5,FALSE)),""))</f>
        <v>13</v>
      </c>
      <c r="AD175" s="289">
        <v>8.018</v>
      </c>
      <c r="AE175" s="300">
        <v>0.0745</v>
      </c>
      <c r="AF175" s="323">
        <v>1</v>
      </c>
      <c r="AG175" s="331">
        <v>0</v>
      </c>
      <c r="AH175" s="332">
        <v>0</v>
      </c>
      <c r="AI175" s="333">
        <v>334</v>
      </c>
      <c r="AJ175" s="326"/>
      <c r="AK175" s="334"/>
    </row>
    <row r="176" spans="1:37">
      <c r="A176" s="280" t="str">
        <f t="shared" si="6"/>
        <v>C1-01-04</v>
      </c>
      <c r="B176" s="281" t="s">
        <v>43</v>
      </c>
      <c r="C176" s="282">
        <v>45752</v>
      </c>
      <c r="D176" s="282">
        <v>45759</v>
      </c>
      <c r="E176" s="243">
        <v>4</v>
      </c>
      <c r="F176" s="244" t="s">
        <v>187</v>
      </c>
      <c r="G176" s="243">
        <v>1</v>
      </c>
      <c r="H176" s="283" t="str">
        <f>IF(ISBLANK(F176),"",IFERROR(VLOOKUP(A176,'Np PL4 Stock'!$A:$U,20,FALSE),""))</f>
        <v>V1-MB1</v>
      </c>
      <c r="I176" s="262" t="s">
        <v>213</v>
      </c>
      <c r="J176" s="283">
        <f>IF(ISBLANK(F176),"",VLOOKUP(LEFT(A176,5),Unit!A:B,2,FALSE))</f>
        <v>20</v>
      </c>
      <c r="K176" s="289">
        <v>1.84</v>
      </c>
      <c r="L176" s="290">
        <v>1</v>
      </c>
      <c r="M176" s="291">
        <f t="shared" si="7"/>
        <v>92</v>
      </c>
      <c r="N176" s="292">
        <f>IF(ISBLANK(D176),"",IFERROR(IF(VLOOKUP(A176,'Np PL4 Stock'!A:J,10,FALSE)="Np4",D176-VLOOKUP(A176,'Np PL4 Stock'!A:E,5,FALSE),D176-1-VLOOKUP(A176,'Np PL4 Stock'!A:E,5,FALSE)),""))</f>
        <v>7</v>
      </c>
      <c r="O176" s="293">
        <v>1</v>
      </c>
      <c r="P176" s="244">
        <v>5.71</v>
      </c>
      <c r="Q176" s="300">
        <v>0.0531</v>
      </c>
      <c r="R176" s="301" t="s">
        <v>32</v>
      </c>
      <c r="S176" s="301" t="s">
        <v>32</v>
      </c>
      <c r="T176" s="301" t="s">
        <v>32</v>
      </c>
      <c r="U176" s="301" t="s">
        <v>32</v>
      </c>
      <c r="V176" s="302">
        <v>0</v>
      </c>
      <c r="W176" s="303">
        <v>0</v>
      </c>
      <c r="X176" s="304">
        <v>45762</v>
      </c>
      <c r="Y176" s="313">
        <f>IF(ISBLANK(X176),"",IFERROR(IF(VLOOKUP(A176,'Np PL4 Stock'!A:J,10,FALSE)="Np4",X176-VLOOKUP(A176,'Np PL4 Stock'!A:E,5,FALSE),X176-1-VLOOKUP(A176,'Np PL4 Stock'!A:E,5,FALSE)),""))</f>
        <v>10</v>
      </c>
      <c r="Z176" s="321">
        <v>7.071</v>
      </c>
      <c r="AA176" s="315">
        <v>0.0678</v>
      </c>
      <c r="AB176" s="316"/>
      <c r="AC176" s="317" t="str">
        <f>IF(ISBLANK(AB176),"",IFERROR(IF(VLOOKUP(A176,'Np PL4 Stock'!A:J,10,FALSE)="Np4",AB176-VLOOKUP(A176,'Np PL4 Stock'!A:E,5,FALSE),AB176-1-VLOOKUP(A176,'Np PL4 Stock'!A:E,5,FALSE)),""))</f>
        <v/>
      </c>
      <c r="AD176" s="289"/>
      <c r="AE176" s="300"/>
      <c r="AF176" s="323"/>
      <c r="AG176" s="331"/>
      <c r="AH176" s="332"/>
      <c r="AI176" s="333"/>
      <c r="AJ176" s="326"/>
      <c r="AK176" s="334"/>
    </row>
    <row r="177" spans="1:37">
      <c r="A177" s="280" t="str">
        <f t="shared" si="6"/>
        <v>C1-02-04</v>
      </c>
      <c r="B177" s="281" t="s">
        <v>43</v>
      </c>
      <c r="C177" s="282">
        <v>45752</v>
      </c>
      <c r="D177" s="282">
        <v>45759</v>
      </c>
      <c r="E177" s="243">
        <v>4</v>
      </c>
      <c r="F177" s="244" t="s">
        <v>187</v>
      </c>
      <c r="G177" s="243">
        <v>2</v>
      </c>
      <c r="H177" s="283" t="str">
        <f>IF(ISBLANK(F177),"",IFERROR(VLOOKUP(A177,'Np PL4 Stock'!$A:$U,20,FALSE),""))</f>
        <v>V1-MB1</v>
      </c>
      <c r="I177" s="262" t="s">
        <v>213</v>
      </c>
      <c r="J177" s="283">
        <f>IF(ISBLANK(F177),"",VLOOKUP(LEFT(A177,5),Unit!A:B,2,FALSE))</f>
        <v>20</v>
      </c>
      <c r="K177" s="289">
        <v>1.83</v>
      </c>
      <c r="L177" s="290">
        <v>1</v>
      </c>
      <c r="M177" s="291">
        <f t="shared" si="7"/>
        <v>91.5</v>
      </c>
      <c r="N177" s="292">
        <f>IF(ISBLANK(D177),"",IFERROR(IF(VLOOKUP(A177,'Np PL4 Stock'!A:J,10,FALSE)="Np4",D177-VLOOKUP(A177,'Np PL4 Stock'!A:E,5,FALSE),D177-1-VLOOKUP(A177,'Np PL4 Stock'!A:E,5,FALSE)),""))</f>
        <v>7</v>
      </c>
      <c r="O177" s="293">
        <v>1</v>
      </c>
      <c r="P177" s="244">
        <v>5.72</v>
      </c>
      <c r="Q177" s="300">
        <v>0.058</v>
      </c>
      <c r="R177" s="301" t="s">
        <v>32</v>
      </c>
      <c r="S177" s="301" t="s">
        <v>32</v>
      </c>
      <c r="T177" s="301" t="s">
        <v>32</v>
      </c>
      <c r="U177" s="301" t="s">
        <v>32</v>
      </c>
      <c r="V177" s="302">
        <v>0</v>
      </c>
      <c r="W177" s="303">
        <v>0</v>
      </c>
      <c r="X177" s="304">
        <v>45762</v>
      </c>
      <c r="Y177" s="313">
        <f>IF(ISBLANK(X177),"",IFERROR(IF(VLOOKUP(A177,'Np PL4 Stock'!A:J,10,FALSE)="Np4",X177-VLOOKUP(A177,'Np PL4 Stock'!A:E,5,FALSE),X177-1-VLOOKUP(A177,'Np PL4 Stock'!A:E,5,FALSE)),""))</f>
        <v>10</v>
      </c>
      <c r="Z177" s="321">
        <v>7.099</v>
      </c>
      <c r="AA177" s="315">
        <v>0.0665</v>
      </c>
      <c r="AB177" s="316"/>
      <c r="AC177" s="317" t="str">
        <f>IF(ISBLANK(AB177),"",IFERROR(IF(VLOOKUP(A177,'Np PL4 Stock'!A:J,10,FALSE)="Np4",AB177-VLOOKUP(A177,'Np PL4 Stock'!A:E,5,FALSE),AB177-1-VLOOKUP(A177,'Np PL4 Stock'!A:E,5,FALSE)),""))</f>
        <v/>
      </c>
      <c r="AD177" s="289"/>
      <c r="AE177" s="300"/>
      <c r="AF177" s="323"/>
      <c r="AG177" s="331"/>
      <c r="AH177" s="332"/>
      <c r="AI177" s="333"/>
      <c r="AJ177" s="326"/>
      <c r="AK177" s="334"/>
    </row>
    <row r="178" spans="1:37">
      <c r="A178" s="280" t="str">
        <f t="shared" si="6"/>
        <v>C1-03-04</v>
      </c>
      <c r="B178" s="281" t="s">
        <v>43</v>
      </c>
      <c r="C178" s="282">
        <v>45752</v>
      </c>
      <c r="D178" s="282">
        <v>45759</v>
      </c>
      <c r="E178" s="243">
        <v>4</v>
      </c>
      <c r="F178" s="244" t="s">
        <v>187</v>
      </c>
      <c r="G178" s="243">
        <v>3</v>
      </c>
      <c r="H178" s="283" t="str">
        <f>IF(ISBLANK(F178),"",IFERROR(VLOOKUP(A178,'Np PL4 Stock'!$A:$U,20,FALSE),""))</f>
        <v>V1-MB1</v>
      </c>
      <c r="I178" s="262" t="s">
        <v>213</v>
      </c>
      <c r="J178" s="283">
        <f>IF(ISBLANK(F178),"",VLOOKUP(LEFT(A178,5),Unit!A:B,2,FALSE))</f>
        <v>20</v>
      </c>
      <c r="K178" s="289">
        <v>1.83</v>
      </c>
      <c r="L178" s="290">
        <v>1</v>
      </c>
      <c r="M178" s="291">
        <f t="shared" si="7"/>
        <v>91.5</v>
      </c>
      <c r="N178" s="292">
        <f>IF(ISBLANK(D178),"",IFERROR(IF(VLOOKUP(A178,'Np PL4 Stock'!A:J,10,FALSE)="Np4",D178-VLOOKUP(A178,'Np PL4 Stock'!A:E,5,FALSE),D178-1-VLOOKUP(A178,'Np PL4 Stock'!A:E,5,FALSE)),""))</f>
        <v>7</v>
      </c>
      <c r="O178" s="293">
        <v>1</v>
      </c>
      <c r="P178" s="244">
        <v>5.67</v>
      </c>
      <c r="Q178" s="300">
        <v>0.059</v>
      </c>
      <c r="R178" s="301" t="s">
        <v>32</v>
      </c>
      <c r="S178" s="301" t="s">
        <v>32</v>
      </c>
      <c r="T178" s="301" t="s">
        <v>32</v>
      </c>
      <c r="U178" s="301" t="s">
        <v>32</v>
      </c>
      <c r="V178" s="302">
        <v>0</v>
      </c>
      <c r="W178" s="303">
        <v>0</v>
      </c>
      <c r="X178" s="304">
        <v>45762</v>
      </c>
      <c r="Y178" s="313">
        <f>IF(ISBLANK(X178),"",IFERROR(IF(VLOOKUP(A178,'Np PL4 Stock'!A:J,10,FALSE)="Np4",X178-VLOOKUP(A178,'Np PL4 Stock'!A:E,5,FALSE),X178-1-VLOOKUP(A178,'Np PL4 Stock'!A:E,5,FALSE)),""))</f>
        <v>10</v>
      </c>
      <c r="Z178" s="321">
        <v>6.904</v>
      </c>
      <c r="AA178" s="315">
        <v>0.0679</v>
      </c>
      <c r="AB178" s="316"/>
      <c r="AC178" s="317" t="str">
        <f>IF(ISBLANK(AB178),"",IFERROR(IF(VLOOKUP(A178,'Np PL4 Stock'!A:J,10,FALSE)="Np4",AB178-VLOOKUP(A178,'Np PL4 Stock'!A:E,5,FALSE),AB178-1-VLOOKUP(A178,'Np PL4 Stock'!A:E,5,FALSE)),""))</f>
        <v/>
      </c>
      <c r="AD178" s="289"/>
      <c r="AE178" s="300"/>
      <c r="AF178" s="323"/>
      <c r="AG178" s="331"/>
      <c r="AH178" s="332"/>
      <c r="AI178" s="333"/>
      <c r="AJ178" s="326"/>
      <c r="AK178" s="334"/>
    </row>
    <row r="179" spans="1:37">
      <c r="A179" s="280" t="str">
        <f t="shared" si="6"/>
        <v>C1-04-04</v>
      </c>
      <c r="B179" s="341" t="s">
        <v>43</v>
      </c>
      <c r="C179" s="282">
        <v>45753</v>
      </c>
      <c r="D179" s="282">
        <v>45760</v>
      </c>
      <c r="E179" s="243">
        <v>4</v>
      </c>
      <c r="F179" s="244" t="s">
        <v>187</v>
      </c>
      <c r="G179" s="243">
        <v>4</v>
      </c>
      <c r="H179" s="283" t="str">
        <f>IF(ISBLANK(F179),"",IFERROR(VLOOKUP(A179,'Np PL4 Stock'!$A:$U,20,FALSE),""))</f>
        <v>V1-MB1</v>
      </c>
      <c r="I179" s="262" t="s">
        <v>213</v>
      </c>
      <c r="J179" s="283">
        <f>IF(ISBLANK(F179),"",VLOOKUP(LEFT(A179,5),Unit!A:B,2,FALSE))</f>
        <v>20</v>
      </c>
      <c r="K179" s="289">
        <v>1.8</v>
      </c>
      <c r="L179" s="290">
        <v>1</v>
      </c>
      <c r="M179" s="291">
        <f t="shared" si="7"/>
        <v>90</v>
      </c>
      <c r="N179" s="292">
        <f>IF(ISBLANK(D179),"",IFERROR(IF(VLOOKUP(A179,'Np PL4 Stock'!A:J,10,FALSE)="Np4",D179-VLOOKUP(A179,'Np PL4 Stock'!A:E,5,FALSE),D179-1-VLOOKUP(A179,'Np PL4 Stock'!A:E,5,FALSE)),""))</f>
        <v>7</v>
      </c>
      <c r="O179" s="293">
        <v>1</v>
      </c>
      <c r="P179" s="244">
        <v>5.73</v>
      </c>
      <c r="Q179" s="300">
        <v>0.0517</v>
      </c>
      <c r="R179" s="301" t="s">
        <v>32</v>
      </c>
      <c r="S179" s="301" t="s">
        <v>32</v>
      </c>
      <c r="T179" s="301" t="s">
        <v>32</v>
      </c>
      <c r="U179" s="301" t="s">
        <v>32</v>
      </c>
      <c r="V179" s="302">
        <v>0</v>
      </c>
      <c r="W179" s="303">
        <v>0</v>
      </c>
      <c r="X179" s="304">
        <v>45763</v>
      </c>
      <c r="Y179" s="313">
        <f>IF(ISBLANK(X179),"",IFERROR(IF(VLOOKUP(A179,'Np PL4 Stock'!A:J,10,FALSE)="Np4",X179-VLOOKUP(A179,'Np PL4 Stock'!A:E,5,FALSE),X179-1-VLOOKUP(A179,'Np PL4 Stock'!A:E,5,FALSE)),""))</f>
        <v>10</v>
      </c>
      <c r="Z179" s="321">
        <v>6.971</v>
      </c>
      <c r="AA179" s="315">
        <v>0.0657</v>
      </c>
      <c r="AB179" s="316">
        <v>45766</v>
      </c>
      <c r="AC179" s="317">
        <f>IF(ISBLANK(AB179),"",IFERROR(IF(VLOOKUP(A179,'Np PL4 Stock'!A:J,10,FALSE)="Np4",AB179-VLOOKUP(A179,'Np PL4 Stock'!A:E,5,FALSE),AB179-1-VLOOKUP(A179,'Np PL4 Stock'!A:E,5,FALSE)),""))</f>
        <v>13</v>
      </c>
      <c r="AD179" s="290">
        <v>8.287</v>
      </c>
      <c r="AE179" s="300">
        <v>0.0802</v>
      </c>
      <c r="AF179" s="323">
        <v>1</v>
      </c>
      <c r="AG179" s="331">
        <v>0</v>
      </c>
      <c r="AH179" s="332">
        <v>0</v>
      </c>
      <c r="AI179" s="333">
        <v>286</v>
      </c>
      <c r="AJ179" s="326"/>
      <c r="AK179" s="334"/>
    </row>
    <row r="180" spans="1:37">
      <c r="A180" s="280" t="str">
        <f t="shared" si="6"/>
        <v>C1-05-04</v>
      </c>
      <c r="B180" s="341" t="s">
        <v>43</v>
      </c>
      <c r="C180" s="282">
        <v>45753</v>
      </c>
      <c r="D180" s="282">
        <v>45760</v>
      </c>
      <c r="E180" s="243">
        <v>4</v>
      </c>
      <c r="F180" s="244" t="s">
        <v>187</v>
      </c>
      <c r="G180" s="243">
        <v>5</v>
      </c>
      <c r="H180" s="283" t="str">
        <f>IF(ISBLANK(F180),"",IFERROR(VLOOKUP(A180,'Np PL4 Stock'!$A:$U,20,FALSE),""))</f>
        <v>V1-MB1</v>
      </c>
      <c r="I180" s="262" t="s">
        <v>213</v>
      </c>
      <c r="J180" s="283">
        <f>IF(ISBLANK(F180),"",VLOOKUP(LEFT(A180,5),Unit!A:B,2,FALSE))</f>
        <v>20</v>
      </c>
      <c r="K180" s="289">
        <v>1.8</v>
      </c>
      <c r="L180" s="290">
        <v>1</v>
      </c>
      <c r="M180" s="291">
        <f t="shared" si="7"/>
        <v>90</v>
      </c>
      <c r="N180" s="292">
        <f>IF(ISBLANK(D180),"",IFERROR(IF(VLOOKUP(A180,'Np PL4 Stock'!A:J,10,FALSE)="Np4",D180-VLOOKUP(A180,'Np PL4 Stock'!A:E,5,FALSE),D180-1-VLOOKUP(A180,'Np PL4 Stock'!A:E,5,FALSE)),""))</f>
        <v>7</v>
      </c>
      <c r="O180" s="293">
        <v>1</v>
      </c>
      <c r="P180" s="244">
        <v>5.69</v>
      </c>
      <c r="Q180" s="300">
        <v>0.0577</v>
      </c>
      <c r="R180" s="301" t="s">
        <v>32</v>
      </c>
      <c r="S180" s="301" t="s">
        <v>32</v>
      </c>
      <c r="T180" s="301" t="s">
        <v>32</v>
      </c>
      <c r="U180" s="301" t="s">
        <v>32</v>
      </c>
      <c r="V180" s="302">
        <v>0</v>
      </c>
      <c r="W180" s="303">
        <v>0</v>
      </c>
      <c r="X180" s="304">
        <v>45763</v>
      </c>
      <c r="Y180" s="313">
        <f>IF(ISBLANK(X180),"",IFERROR(IF(VLOOKUP(A180,'Np PL4 Stock'!A:J,10,FALSE)="Np4",X180-VLOOKUP(A180,'Np PL4 Stock'!A:E,5,FALSE),X180-1-VLOOKUP(A180,'Np PL4 Stock'!A:E,5,FALSE)),""))</f>
        <v>10</v>
      </c>
      <c r="Z180" s="321">
        <v>6.827</v>
      </c>
      <c r="AA180" s="315">
        <v>0.067</v>
      </c>
      <c r="AB180" s="316">
        <v>45766</v>
      </c>
      <c r="AC180" s="317">
        <f>IF(ISBLANK(AB180),"",IFERROR(IF(VLOOKUP(A180,'Np PL4 Stock'!A:J,10,FALSE)="Np4",AB180-VLOOKUP(A180,'Np PL4 Stock'!A:E,5,FALSE),AB180-1-VLOOKUP(A180,'Np PL4 Stock'!A:E,5,FALSE)),""))</f>
        <v>13</v>
      </c>
      <c r="AD180" s="290">
        <v>8.178</v>
      </c>
      <c r="AE180" s="300">
        <v>0.0768</v>
      </c>
      <c r="AF180" s="323">
        <v>0.99</v>
      </c>
      <c r="AG180" s="331">
        <v>0</v>
      </c>
      <c r="AH180" s="332">
        <v>0</v>
      </c>
      <c r="AI180" s="333">
        <v>309</v>
      </c>
      <c r="AJ180" s="326"/>
      <c r="AK180" s="334"/>
    </row>
    <row r="181" spans="1:37">
      <c r="A181" s="280" t="str">
        <f t="shared" si="6"/>
        <v>C1-06-04</v>
      </c>
      <c r="B181" s="341" t="s">
        <v>43</v>
      </c>
      <c r="C181" s="282">
        <v>45753</v>
      </c>
      <c r="D181" s="282">
        <v>45760</v>
      </c>
      <c r="E181" s="243">
        <v>4</v>
      </c>
      <c r="F181" s="244" t="s">
        <v>187</v>
      </c>
      <c r="G181" s="243">
        <v>6</v>
      </c>
      <c r="H181" s="283" t="str">
        <f>IF(ISBLANK(F181),"",IFERROR(VLOOKUP(A181,'Np PL4 Stock'!$A:$U,20,FALSE),""))</f>
        <v>V1-MB1</v>
      </c>
      <c r="I181" s="262" t="s">
        <v>213</v>
      </c>
      <c r="J181" s="283">
        <f>IF(ISBLANK(F181),"",VLOOKUP(LEFT(A181,5),Unit!A:B,2,FALSE))</f>
        <v>20</v>
      </c>
      <c r="K181" s="289">
        <v>1.8</v>
      </c>
      <c r="L181" s="290">
        <v>1</v>
      </c>
      <c r="M181" s="291">
        <f t="shared" si="7"/>
        <v>90</v>
      </c>
      <c r="N181" s="292">
        <f>IF(ISBLANK(D181),"",IFERROR(IF(VLOOKUP(A181,'Np PL4 Stock'!A:J,10,FALSE)="Np4",D181-VLOOKUP(A181,'Np PL4 Stock'!A:E,5,FALSE),D181-1-VLOOKUP(A181,'Np PL4 Stock'!A:E,5,FALSE)),""))</f>
        <v>7</v>
      </c>
      <c r="O181" s="293">
        <v>1</v>
      </c>
      <c r="P181" s="244">
        <v>5.74</v>
      </c>
      <c r="Q181" s="300">
        <v>0.0484</v>
      </c>
      <c r="R181" s="301" t="s">
        <v>32</v>
      </c>
      <c r="S181" s="301" t="s">
        <v>32</v>
      </c>
      <c r="T181" s="301" t="s">
        <v>32</v>
      </c>
      <c r="U181" s="301" t="s">
        <v>32</v>
      </c>
      <c r="V181" s="302">
        <v>0</v>
      </c>
      <c r="W181" s="303">
        <v>0</v>
      </c>
      <c r="X181" s="304">
        <v>45763</v>
      </c>
      <c r="Y181" s="313">
        <f>IF(ISBLANK(X181),"",IFERROR(IF(VLOOKUP(A181,'Np PL4 Stock'!A:J,10,FALSE)="Np4",X181-VLOOKUP(A181,'Np PL4 Stock'!A:E,5,FALSE),X181-1-VLOOKUP(A181,'Np PL4 Stock'!A:E,5,FALSE)),""))</f>
        <v>10</v>
      </c>
      <c r="Z181" s="321">
        <v>6.885</v>
      </c>
      <c r="AA181" s="315">
        <v>0.0625</v>
      </c>
      <c r="AB181" s="316">
        <v>45766</v>
      </c>
      <c r="AC181" s="317">
        <f>IF(ISBLANK(AB181),"",IFERROR(IF(VLOOKUP(A181,'Np PL4 Stock'!A:J,10,FALSE)="Np4",AB181-VLOOKUP(A181,'Np PL4 Stock'!A:E,5,FALSE),AB181-1-VLOOKUP(A181,'Np PL4 Stock'!A:E,5,FALSE)),""))</f>
        <v>13</v>
      </c>
      <c r="AD181" s="290">
        <v>8.234</v>
      </c>
      <c r="AE181" s="300">
        <v>0.0775</v>
      </c>
      <c r="AF181" s="323">
        <v>1</v>
      </c>
      <c r="AG181" s="331">
        <v>0</v>
      </c>
      <c r="AH181" s="332">
        <v>0</v>
      </c>
      <c r="AI181" s="333">
        <v>298</v>
      </c>
      <c r="AJ181" s="326"/>
      <c r="AK181" s="334"/>
    </row>
    <row r="182" spans="1:37">
      <c r="A182" s="280" t="str">
        <f t="shared" si="6"/>
        <v>C1-07-04</v>
      </c>
      <c r="B182" s="341" t="s">
        <v>43</v>
      </c>
      <c r="C182" s="282">
        <v>45754</v>
      </c>
      <c r="D182" s="282">
        <v>45761</v>
      </c>
      <c r="E182" s="243">
        <v>4</v>
      </c>
      <c r="F182" s="244" t="s">
        <v>187</v>
      </c>
      <c r="G182" s="243">
        <v>7</v>
      </c>
      <c r="H182" s="283" t="str">
        <f>IF(ISBLANK(F182),"",IFERROR(VLOOKUP(A182,'Np PL4 Stock'!$A:$U,20,FALSE),""))</f>
        <v>V1-MB1</v>
      </c>
      <c r="I182" s="262" t="s">
        <v>213</v>
      </c>
      <c r="J182" s="283">
        <f>IF(ISBLANK(F182),"",VLOOKUP(LEFT(A182,5),Unit!A:B,2,FALSE))</f>
        <v>20</v>
      </c>
      <c r="K182" s="289">
        <v>1.75</v>
      </c>
      <c r="L182" s="290">
        <v>1</v>
      </c>
      <c r="M182" s="291">
        <f t="shared" si="7"/>
        <v>87.5</v>
      </c>
      <c r="N182" s="292">
        <f>IF(ISBLANK(D182),"",IFERROR(IF(VLOOKUP(A182,'Np PL4 Stock'!A:J,10,FALSE)="Np4",D182-VLOOKUP(A182,'Np PL4 Stock'!A:E,5,FALSE),D182-1-VLOOKUP(A182,'Np PL4 Stock'!A:E,5,FALSE)),""))</f>
        <v>7</v>
      </c>
      <c r="O182" s="293">
        <v>1</v>
      </c>
      <c r="P182" s="244">
        <v>5.65</v>
      </c>
      <c r="Q182" s="300">
        <v>0.0536</v>
      </c>
      <c r="R182" s="301" t="s">
        <v>32</v>
      </c>
      <c r="S182" s="301" t="s">
        <v>32</v>
      </c>
      <c r="T182" s="301" t="s">
        <v>32</v>
      </c>
      <c r="U182" s="301" t="s">
        <v>32</v>
      </c>
      <c r="V182" s="302">
        <v>0</v>
      </c>
      <c r="W182" s="303">
        <v>0</v>
      </c>
      <c r="X182" s="304">
        <v>45764</v>
      </c>
      <c r="Y182" s="313">
        <f>IF(ISBLANK(X182),"",IFERROR(IF(VLOOKUP(A182,'Np PL4 Stock'!A:J,10,FALSE)="Np4",X182-VLOOKUP(A182,'Np PL4 Stock'!A:E,5,FALSE),X182-1-VLOOKUP(A182,'Np PL4 Stock'!A:E,5,FALSE)),""))</f>
        <v>10</v>
      </c>
      <c r="Z182" s="325">
        <v>6.76</v>
      </c>
      <c r="AA182" s="315">
        <v>0.0647</v>
      </c>
      <c r="AB182" s="316">
        <v>45767</v>
      </c>
      <c r="AC182" s="317">
        <f>IF(ISBLANK(AB182),"",IFERROR(IF(VLOOKUP(A182,'Np PL4 Stock'!A:J,10,FALSE)="Np4",AB182-VLOOKUP(A182,'Np PL4 Stock'!A:E,5,FALSE),AB182-1-VLOOKUP(A182,'Np PL4 Stock'!A:E,5,FALSE)),""))</f>
        <v>13</v>
      </c>
      <c r="AD182" s="290">
        <v>7.779</v>
      </c>
      <c r="AE182" s="300">
        <v>0.0709</v>
      </c>
      <c r="AF182" s="323">
        <v>0.99</v>
      </c>
      <c r="AG182" s="331">
        <v>0</v>
      </c>
      <c r="AH182" s="332">
        <v>0</v>
      </c>
      <c r="AI182" s="333">
        <v>370</v>
      </c>
      <c r="AJ182" s="326"/>
      <c r="AK182" s="334"/>
    </row>
    <row r="183" spans="1:37">
      <c r="A183" s="280" t="str">
        <f t="shared" si="6"/>
        <v>C1-08-04</v>
      </c>
      <c r="B183" s="341" t="s">
        <v>43</v>
      </c>
      <c r="C183" s="282">
        <v>45754</v>
      </c>
      <c r="D183" s="282">
        <v>45761</v>
      </c>
      <c r="E183" s="243">
        <v>4</v>
      </c>
      <c r="F183" s="244" t="s">
        <v>187</v>
      </c>
      <c r="G183" s="243">
        <v>8</v>
      </c>
      <c r="H183" s="283" t="str">
        <f>IF(ISBLANK(F183),"",IFERROR(VLOOKUP(A183,'Np PL4 Stock'!$A:$U,20,FALSE),""))</f>
        <v>V1-MB1</v>
      </c>
      <c r="I183" s="262" t="s">
        <v>213</v>
      </c>
      <c r="J183" s="283">
        <f>IF(ISBLANK(F183),"",VLOOKUP(LEFT(A183,5),Unit!A:B,2,FALSE))</f>
        <v>20</v>
      </c>
      <c r="K183" s="289">
        <v>1.75</v>
      </c>
      <c r="L183" s="290">
        <v>1</v>
      </c>
      <c r="M183" s="291">
        <f t="shared" si="7"/>
        <v>87.5</v>
      </c>
      <c r="N183" s="292">
        <f>IF(ISBLANK(D183),"",IFERROR(IF(VLOOKUP(A183,'Np PL4 Stock'!A:J,10,FALSE)="Np4",D183-VLOOKUP(A183,'Np PL4 Stock'!A:E,5,FALSE),D183-1-VLOOKUP(A183,'Np PL4 Stock'!A:E,5,FALSE)),""))</f>
        <v>7</v>
      </c>
      <c r="O183" s="293">
        <v>1</v>
      </c>
      <c r="P183" s="290">
        <v>5.69</v>
      </c>
      <c r="Q183" s="300">
        <v>0.0521</v>
      </c>
      <c r="R183" s="301" t="s">
        <v>32</v>
      </c>
      <c r="S183" s="301" t="s">
        <v>32</v>
      </c>
      <c r="T183" s="301" t="s">
        <v>32</v>
      </c>
      <c r="U183" s="301" t="s">
        <v>32</v>
      </c>
      <c r="V183" s="302">
        <v>0</v>
      </c>
      <c r="W183" s="303">
        <v>0</v>
      </c>
      <c r="X183" s="304">
        <v>45764</v>
      </c>
      <c r="Y183" s="313">
        <f>IF(ISBLANK(X183),"",IFERROR(IF(VLOOKUP(A183,'Np PL4 Stock'!A:J,10,FALSE)="Np4",X183-VLOOKUP(A183,'Np PL4 Stock'!A:E,5,FALSE),X183-1-VLOOKUP(A183,'Np PL4 Stock'!A:E,5,FALSE)),""))</f>
        <v>10</v>
      </c>
      <c r="Z183" s="325">
        <v>6.78</v>
      </c>
      <c r="AA183" s="315">
        <v>0.0678</v>
      </c>
      <c r="AB183" s="316">
        <v>45767</v>
      </c>
      <c r="AC183" s="317">
        <f>IF(ISBLANK(AB183),"",IFERROR(IF(VLOOKUP(A183,'Np PL4 Stock'!A:J,10,FALSE)="Np4",AB183-VLOOKUP(A183,'Np PL4 Stock'!A:E,5,FALSE),AB183-1-VLOOKUP(A183,'Np PL4 Stock'!A:E,5,FALSE)),""))</f>
        <v>13</v>
      </c>
      <c r="AD183" s="290">
        <v>7.734</v>
      </c>
      <c r="AE183" s="300">
        <v>0.0753</v>
      </c>
      <c r="AF183" s="323">
        <v>0.94</v>
      </c>
      <c r="AG183" s="331">
        <v>0</v>
      </c>
      <c r="AH183" s="332">
        <v>0</v>
      </c>
      <c r="AI183" s="333">
        <v>374</v>
      </c>
      <c r="AJ183" s="326"/>
      <c r="AK183" s="334"/>
    </row>
    <row r="184" spans="1:37">
      <c r="A184" s="280" t="str">
        <f t="shared" si="6"/>
        <v>D1-01-04</v>
      </c>
      <c r="B184" s="341" t="s">
        <v>43</v>
      </c>
      <c r="C184" s="282">
        <v>45764</v>
      </c>
      <c r="D184" s="282">
        <v>45771</v>
      </c>
      <c r="E184" s="243">
        <v>4</v>
      </c>
      <c r="F184" s="244" t="s">
        <v>205</v>
      </c>
      <c r="G184" s="243">
        <v>1</v>
      </c>
      <c r="H184" s="283" t="str">
        <f>IF(ISBLANK(F184),"",IFERROR(VLOOKUP(A184,'Np PL4 Stock'!$A:$U,20,FALSE),""))</f>
        <v>V1-MB1</v>
      </c>
      <c r="I184" s="262" t="s">
        <v>213</v>
      </c>
      <c r="J184" s="283">
        <f>IF(ISBLANK(F184),"",VLOOKUP(LEFT(A184,5),Unit!A:B,2,FALSE))</f>
        <v>20</v>
      </c>
      <c r="K184" s="289">
        <v>1.75</v>
      </c>
      <c r="L184" s="290">
        <v>1</v>
      </c>
      <c r="M184" s="291">
        <f t="shared" si="7"/>
        <v>87.5</v>
      </c>
      <c r="N184" s="292">
        <f>IF(ISBLANK(D184),"",IFERROR(IF(VLOOKUP(A184,'Np PL4 Stock'!A:J,10,FALSE)="Np4",D184-VLOOKUP(A184,'Np PL4 Stock'!A:E,5,FALSE),D184-1-VLOOKUP(A184,'Np PL4 Stock'!A:E,5,FALSE)),""))</f>
        <v>7</v>
      </c>
      <c r="O184" s="293">
        <v>0.98</v>
      </c>
      <c r="P184" s="290">
        <v>5.412</v>
      </c>
      <c r="Q184" s="300">
        <v>0.0478</v>
      </c>
      <c r="R184" s="301" t="s">
        <v>32</v>
      </c>
      <c r="S184" s="301" t="s">
        <v>32</v>
      </c>
      <c r="T184" s="301" t="s">
        <v>32</v>
      </c>
      <c r="U184" s="301" t="s">
        <v>32</v>
      </c>
      <c r="V184" s="302">
        <v>0</v>
      </c>
      <c r="W184" s="303">
        <v>0</v>
      </c>
      <c r="X184" s="304">
        <v>45774</v>
      </c>
      <c r="Y184" s="313">
        <f>IF(ISBLANK(X184),"",IFERROR(IF(VLOOKUP(A184,'Np PL4 Stock'!A:J,10,FALSE)="Np4",X184-VLOOKUP(A184,'Np PL4 Stock'!A:E,5,FALSE),X184-1-VLOOKUP(A184,'Np PL4 Stock'!A:E,5,FALSE)),""))</f>
        <v>10</v>
      </c>
      <c r="Z184" s="325">
        <v>6.51</v>
      </c>
      <c r="AA184" s="315">
        <v>0.0453</v>
      </c>
      <c r="AB184" s="316">
        <v>45777</v>
      </c>
      <c r="AC184" s="317">
        <f>IF(ISBLANK(AB184),"",IFERROR(IF(VLOOKUP(A184,'Np PL4 Stock'!A:J,10,FALSE)="Np4",AB184-VLOOKUP(A184,'Np PL4 Stock'!A:E,5,FALSE),AB184-1-VLOOKUP(A184,'Np PL4 Stock'!A:E,5,FALSE)),""))</f>
        <v>13</v>
      </c>
      <c r="AD184" s="290">
        <v>7.776</v>
      </c>
      <c r="AE184" s="300">
        <v>0.0655</v>
      </c>
      <c r="AF184" s="323">
        <v>0.95</v>
      </c>
      <c r="AG184" s="331">
        <v>0</v>
      </c>
      <c r="AH184" s="332">
        <v>0</v>
      </c>
      <c r="AI184" s="333">
        <v>368</v>
      </c>
      <c r="AJ184" s="326"/>
      <c r="AK184" s="334"/>
    </row>
    <row r="185" spans="1:37">
      <c r="A185" s="280" t="str">
        <f t="shared" si="6"/>
        <v>D1-02-04</v>
      </c>
      <c r="B185" s="341" t="s">
        <v>43</v>
      </c>
      <c r="C185" s="282">
        <v>45764</v>
      </c>
      <c r="D185" s="282">
        <v>45771</v>
      </c>
      <c r="E185" s="243">
        <v>4</v>
      </c>
      <c r="F185" s="244" t="s">
        <v>205</v>
      </c>
      <c r="G185" s="243">
        <v>2</v>
      </c>
      <c r="H185" s="283" t="str">
        <f>IF(ISBLANK(F185),"",IFERROR(VLOOKUP(A185,'Np PL4 Stock'!$A:$U,20,FALSE),""))</f>
        <v>V1-MB1</v>
      </c>
      <c r="I185" s="262" t="s">
        <v>213</v>
      </c>
      <c r="J185" s="283">
        <f>IF(ISBLANK(F185),"",VLOOKUP(LEFT(A185,5),Unit!A:B,2,FALSE))</f>
        <v>20</v>
      </c>
      <c r="K185" s="290">
        <v>1.75</v>
      </c>
      <c r="L185" s="290">
        <v>1</v>
      </c>
      <c r="M185" s="291">
        <f t="shared" si="7"/>
        <v>87.5</v>
      </c>
      <c r="N185" s="292">
        <f>IF(ISBLANK(D185),"",IFERROR(IF(VLOOKUP(A185,'Np PL4 Stock'!A:J,10,FALSE)="Np4",D185-VLOOKUP(A185,'Np PL4 Stock'!A:E,5,FALSE),D185-1-VLOOKUP(A185,'Np PL4 Stock'!A:E,5,FALSE)),""))</f>
        <v>7</v>
      </c>
      <c r="O185" s="293">
        <v>0.97</v>
      </c>
      <c r="P185" s="290">
        <v>5.3</v>
      </c>
      <c r="Q185" s="300">
        <v>0.0515</v>
      </c>
      <c r="R185" s="301" t="s">
        <v>32</v>
      </c>
      <c r="S185" s="301" t="s">
        <v>32</v>
      </c>
      <c r="T185" s="301" t="s">
        <v>32</v>
      </c>
      <c r="U185" s="301" t="s">
        <v>32</v>
      </c>
      <c r="V185" s="302">
        <v>0</v>
      </c>
      <c r="W185" s="303">
        <v>0</v>
      </c>
      <c r="X185" s="304">
        <v>45774</v>
      </c>
      <c r="Y185" s="313">
        <f>IF(ISBLANK(X185),"",IFERROR(IF(VLOOKUP(A185,'Np PL4 Stock'!A:J,10,FALSE)="Np4",X185-VLOOKUP(A185,'Np PL4 Stock'!A:E,5,FALSE),X185-1-VLOOKUP(A185,'Np PL4 Stock'!A:E,5,FALSE)),""))</f>
        <v>10</v>
      </c>
      <c r="Z185" s="325">
        <v>6.44</v>
      </c>
      <c r="AA185" s="315">
        <v>0.0519</v>
      </c>
      <c r="AB185" s="316">
        <v>45777</v>
      </c>
      <c r="AC185" s="317">
        <f>IF(ISBLANK(AB185),"",IFERROR(IF(VLOOKUP(A185,'Np PL4 Stock'!A:J,10,FALSE)="Np4",AB185-VLOOKUP(A185,'Np PL4 Stock'!A:E,5,FALSE),AB185-1-VLOOKUP(A185,'Np PL4 Stock'!A:E,5,FALSE)),""))</f>
        <v>13</v>
      </c>
      <c r="AD185" s="290">
        <v>7.785</v>
      </c>
      <c r="AE185" s="300">
        <v>0.0691</v>
      </c>
      <c r="AF185" s="323">
        <v>0.93</v>
      </c>
      <c r="AG185" s="331">
        <v>0</v>
      </c>
      <c r="AH185" s="332">
        <v>0</v>
      </c>
      <c r="AI185" s="333">
        <v>365</v>
      </c>
      <c r="AJ185" s="326"/>
      <c r="AK185" s="334"/>
    </row>
    <row r="186" spans="1:37">
      <c r="A186" s="280" t="str">
        <f t="shared" si="6"/>
        <v>D1-03-04</v>
      </c>
      <c r="B186" s="341" t="s">
        <v>43</v>
      </c>
      <c r="C186" s="282">
        <v>45765</v>
      </c>
      <c r="D186" s="282">
        <v>45772</v>
      </c>
      <c r="E186" s="243">
        <v>4</v>
      </c>
      <c r="F186" s="244" t="s">
        <v>205</v>
      </c>
      <c r="G186" s="243">
        <v>3</v>
      </c>
      <c r="H186" s="283" t="str">
        <f>IF(ISBLANK(F186),"",IFERROR(VLOOKUP(A186,'Np PL4 Stock'!$A:$U,20,FALSE),""))</f>
        <v>V1-MB1</v>
      </c>
      <c r="I186" s="262" t="s">
        <v>213</v>
      </c>
      <c r="J186" s="283">
        <f>IF(ISBLANK(F186),"",VLOOKUP(LEFT(A186,5),Unit!A:B,2,FALSE))</f>
        <v>20</v>
      </c>
      <c r="K186" s="290">
        <v>1.85</v>
      </c>
      <c r="L186" s="289">
        <v>1</v>
      </c>
      <c r="M186" s="291">
        <f t="shared" si="7"/>
        <v>92.5</v>
      </c>
      <c r="N186" s="292">
        <f>IF(ISBLANK(D186),"",IFERROR(IF(VLOOKUP(A186,'Np PL4 Stock'!A:J,10,FALSE)="Np4",D186-VLOOKUP(A186,'Np PL4 Stock'!A:E,5,FALSE),D186-1-VLOOKUP(A186,'Np PL4 Stock'!A:E,5,FALSE)),""))</f>
        <v>7</v>
      </c>
      <c r="O186" s="293">
        <v>0.98</v>
      </c>
      <c r="P186" s="290">
        <v>5.301</v>
      </c>
      <c r="Q186" s="300">
        <v>0.0491</v>
      </c>
      <c r="R186" s="301" t="s">
        <v>32</v>
      </c>
      <c r="S186" s="301" t="s">
        <v>32</v>
      </c>
      <c r="T186" s="301" t="s">
        <v>32</v>
      </c>
      <c r="U186" s="301" t="s">
        <v>32</v>
      </c>
      <c r="V186" s="302">
        <v>0</v>
      </c>
      <c r="W186" s="303">
        <v>0</v>
      </c>
      <c r="X186" s="304">
        <v>45775</v>
      </c>
      <c r="Y186" s="313">
        <f>IF(ISBLANK(X186),"",IFERROR(IF(VLOOKUP(A186,'Np PL4 Stock'!A:J,10,FALSE)="Np4",X186-VLOOKUP(A186,'Np PL4 Stock'!A:E,5,FALSE),X186-1-VLOOKUP(A186,'Np PL4 Stock'!A:E,5,FALSE)),""))</f>
        <v>10</v>
      </c>
      <c r="Z186" s="325">
        <v>6.46</v>
      </c>
      <c r="AA186" s="315">
        <v>0.0652</v>
      </c>
      <c r="AB186" s="316">
        <v>45778</v>
      </c>
      <c r="AC186" s="317">
        <f>IF(ISBLANK(AB186),"",IFERROR(IF(VLOOKUP(A186,'Np PL4 Stock'!A:J,10,FALSE)="Np4",AB186-VLOOKUP(A186,'Np PL4 Stock'!A:E,5,FALSE),AB186-1-VLOOKUP(A186,'Np PL4 Stock'!A:E,5,FALSE)),""))</f>
        <v>13</v>
      </c>
      <c r="AD186" s="294">
        <v>7.641</v>
      </c>
      <c r="AE186" s="300">
        <v>0.0654</v>
      </c>
      <c r="AF186" s="323">
        <v>0.91</v>
      </c>
      <c r="AG186" s="331">
        <v>0</v>
      </c>
      <c r="AH186" s="332">
        <v>0</v>
      </c>
      <c r="AI186" s="333">
        <v>398</v>
      </c>
      <c r="AJ186" s="326"/>
      <c r="AK186" s="334"/>
    </row>
    <row r="187" spans="1:37">
      <c r="A187" s="280" t="str">
        <f t="shared" si="6"/>
        <v>D1-04-04</v>
      </c>
      <c r="B187" s="341" t="s">
        <v>43</v>
      </c>
      <c r="C187" s="282">
        <v>45765</v>
      </c>
      <c r="D187" s="282">
        <v>45772</v>
      </c>
      <c r="E187" s="243">
        <v>4</v>
      </c>
      <c r="F187" s="244" t="s">
        <v>205</v>
      </c>
      <c r="G187" s="243">
        <v>4</v>
      </c>
      <c r="H187" s="283" t="str">
        <f>IF(ISBLANK(F187),"",IFERROR(VLOOKUP(A187,'Np PL4 Stock'!$A:$U,20,FALSE),""))</f>
        <v>V1-MB1</v>
      </c>
      <c r="I187" s="262" t="s">
        <v>213</v>
      </c>
      <c r="J187" s="283">
        <f>IF(ISBLANK(F187),"",VLOOKUP(LEFT(A187,5),Unit!A:B,2,FALSE))</f>
        <v>20</v>
      </c>
      <c r="K187" s="290">
        <v>1.85</v>
      </c>
      <c r="L187" s="289">
        <v>1</v>
      </c>
      <c r="M187" s="291">
        <f t="shared" si="7"/>
        <v>92.5</v>
      </c>
      <c r="N187" s="292">
        <f>IF(ISBLANK(D187),"",IFERROR(IF(VLOOKUP(A187,'Np PL4 Stock'!A:J,10,FALSE)="Np4",D187-VLOOKUP(A187,'Np PL4 Stock'!A:E,5,FALSE),D187-1-VLOOKUP(A187,'Np PL4 Stock'!A:E,5,FALSE)),""))</f>
        <v>7</v>
      </c>
      <c r="O187" s="293">
        <v>0.99</v>
      </c>
      <c r="P187" s="290">
        <v>5.328</v>
      </c>
      <c r="Q187" s="300">
        <v>0.0435</v>
      </c>
      <c r="R187" s="301" t="s">
        <v>32</v>
      </c>
      <c r="S187" s="301" t="s">
        <v>32</v>
      </c>
      <c r="T187" s="301" t="s">
        <v>32</v>
      </c>
      <c r="U187" s="301" t="s">
        <v>32</v>
      </c>
      <c r="V187" s="302">
        <v>0</v>
      </c>
      <c r="W187" s="303">
        <v>0</v>
      </c>
      <c r="X187" s="304">
        <v>45775</v>
      </c>
      <c r="Y187" s="313">
        <f>IF(ISBLANK(X187),"",IFERROR(IF(VLOOKUP(A187,'Np PL4 Stock'!A:J,10,FALSE)="Np4",X187-VLOOKUP(A187,'Np PL4 Stock'!A:E,5,FALSE),X187-1-VLOOKUP(A187,'Np PL4 Stock'!A:E,5,FALSE)),""))</f>
        <v>10</v>
      </c>
      <c r="Z187" s="325">
        <v>6.52</v>
      </c>
      <c r="AA187" s="315">
        <v>0.0592</v>
      </c>
      <c r="AB187" s="316">
        <v>45778</v>
      </c>
      <c r="AC187" s="317">
        <f>IF(ISBLANK(AB187),"",IFERROR(IF(VLOOKUP(A187,'Np PL4 Stock'!A:J,10,FALSE)="Np4",AB187-VLOOKUP(A187,'Np PL4 Stock'!A:E,5,FALSE),AB187-1-VLOOKUP(A187,'Np PL4 Stock'!A:E,5,FALSE)),""))</f>
        <v>13</v>
      </c>
      <c r="AD187" s="294">
        <v>7.682</v>
      </c>
      <c r="AE187" s="300">
        <v>0.0726</v>
      </c>
      <c r="AF187" s="323">
        <v>0.86</v>
      </c>
      <c r="AG187" s="331">
        <v>0</v>
      </c>
      <c r="AH187" s="332">
        <v>0</v>
      </c>
      <c r="AI187" s="333">
        <v>392</v>
      </c>
      <c r="AJ187" s="326"/>
      <c r="AK187" s="334"/>
    </row>
    <row r="188" spans="1:37">
      <c r="A188" s="280" t="str">
        <f t="shared" si="6"/>
        <v>D1-05-04</v>
      </c>
      <c r="B188" s="341" t="s">
        <v>43</v>
      </c>
      <c r="C188" s="282">
        <v>45766</v>
      </c>
      <c r="D188" s="282">
        <v>45773</v>
      </c>
      <c r="E188" s="243">
        <v>4</v>
      </c>
      <c r="F188" s="244" t="s">
        <v>205</v>
      </c>
      <c r="G188" s="243">
        <v>5</v>
      </c>
      <c r="H188" s="283" t="str">
        <f>IF(ISBLANK(F188),"",IFERROR(VLOOKUP(A188,'Np PL4 Stock'!$A:$U,20,FALSE),""))</f>
        <v>V1-MB1</v>
      </c>
      <c r="I188" s="262" t="s">
        <v>213</v>
      </c>
      <c r="J188" s="283">
        <f>IF(ISBLANK(F188),"",VLOOKUP(LEFT(A188,5),Unit!A:B,2,FALSE))</f>
        <v>20</v>
      </c>
      <c r="K188" s="290">
        <v>1.85</v>
      </c>
      <c r="L188" s="289">
        <v>1</v>
      </c>
      <c r="M188" s="291">
        <f t="shared" si="7"/>
        <v>92.5</v>
      </c>
      <c r="N188" s="292">
        <f>IF(ISBLANK(D188),"",IFERROR(IF(VLOOKUP(A188,'Np PL4 Stock'!A:J,10,FALSE)="Np4",D188-VLOOKUP(A188,'Np PL4 Stock'!A:E,5,FALSE),D188-1-VLOOKUP(A188,'Np PL4 Stock'!A:E,5,FALSE)),""))</f>
        <v>7</v>
      </c>
      <c r="O188" s="293">
        <v>1</v>
      </c>
      <c r="P188" s="290">
        <v>5.466</v>
      </c>
      <c r="Q188" s="300">
        <v>0.054</v>
      </c>
      <c r="R188" s="301" t="s">
        <v>32</v>
      </c>
      <c r="S188" s="301" t="s">
        <v>32</v>
      </c>
      <c r="T188" s="301" t="s">
        <v>32</v>
      </c>
      <c r="U188" s="301" t="s">
        <v>32</v>
      </c>
      <c r="V188" s="302">
        <v>0</v>
      </c>
      <c r="W188" s="303">
        <v>0</v>
      </c>
      <c r="X188" s="304">
        <v>45776</v>
      </c>
      <c r="Y188" s="313">
        <f>IF(ISBLANK(X188),"",IFERROR(IF(VLOOKUP(A188,'Np PL4 Stock'!A:J,10,FALSE)="Np4",X188-VLOOKUP(A188,'Np PL4 Stock'!A:E,5,FALSE),X188-1-VLOOKUP(A188,'Np PL4 Stock'!A:E,5,FALSE)),""))</f>
        <v>10</v>
      </c>
      <c r="Z188" s="325">
        <v>6.59</v>
      </c>
      <c r="AA188" s="315">
        <v>0.0525</v>
      </c>
      <c r="AB188" s="316">
        <v>45779</v>
      </c>
      <c r="AC188" s="317">
        <f>IF(ISBLANK(AB188),"",IFERROR(IF(VLOOKUP(A188,'Np PL4 Stock'!A:J,10,FALSE)="Np4",AB188-VLOOKUP(A188,'Np PL4 Stock'!A:E,5,FALSE),AB188-1-VLOOKUP(A188,'Np PL4 Stock'!A:E,5,FALSE)),""))</f>
        <v>13</v>
      </c>
      <c r="AD188" s="244">
        <v>8.19</v>
      </c>
      <c r="AE188" s="300">
        <v>0.0752</v>
      </c>
      <c r="AF188" s="323">
        <v>0.95</v>
      </c>
      <c r="AG188" s="331">
        <v>0</v>
      </c>
      <c r="AH188" s="332">
        <v>0</v>
      </c>
      <c r="AI188" s="333">
        <v>307</v>
      </c>
      <c r="AJ188" s="326"/>
      <c r="AK188" s="334"/>
    </row>
    <row r="189" spans="1:37">
      <c r="A189" s="280" t="str">
        <f t="shared" si="6"/>
        <v>D1-06-04</v>
      </c>
      <c r="B189" s="341" t="s">
        <v>43</v>
      </c>
      <c r="C189" s="282">
        <v>45766</v>
      </c>
      <c r="D189" s="282">
        <v>45773</v>
      </c>
      <c r="E189" s="243">
        <v>4</v>
      </c>
      <c r="F189" s="244" t="s">
        <v>205</v>
      </c>
      <c r="G189" s="243">
        <v>6</v>
      </c>
      <c r="H189" s="283" t="str">
        <f>IF(ISBLANK(F189),"",IFERROR(VLOOKUP(A189,'Np PL4 Stock'!$A:$U,20,FALSE),""))</f>
        <v>V1-MB1</v>
      </c>
      <c r="I189" s="262" t="s">
        <v>213</v>
      </c>
      <c r="J189" s="283">
        <f>IF(ISBLANK(F189),"",VLOOKUP(LEFT(A189,5),Unit!A:B,2,FALSE))</f>
        <v>20</v>
      </c>
      <c r="K189" s="289">
        <v>1.85</v>
      </c>
      <c r="L189" s="289">
        <v>1</v>
      </c>
      <c r="M189" s="291">
        <f t="shared" si="7"/>
        <v>92.5</v>
      </c>
      <c r="N189" s="292">
        <f>IF(ISBLANK(D189),"",IFERROR(IF(VLOOKUP(A189,'Np PL4 Stock'!A:J,10,FALSE)="Np4",D189-VLOOKUP(A189,'Np PL4 Stock'!A:E,5,FALSE),D189-1-VLOOKUP(A189,'Np PL4 Stock'!A:E,5,FALSE)),""))</f>
        <v>7</v>
      </c>
      <c r="O189" s="293">
        <v>1</v>
      </c>
      <c r="P189" s="290">
        <v>5.59</v>
      </c>
      <c r="Q189" s="300">
        <v>0.0405</v>
      </c>
      <c r="R189" s="301" t="s">
        <v>32</v>
      </c>
      <c r="S189" s="301" t="s">
        <v>32</v>
      </c>
      <c r="T189" s="301" t="s">
        <v>32</v>
      </c>
      <c r="U189" s="301" t="s">
        <v>32</v>
      </c>
      <c r="V189" s="302">
        <v>0</v>
      </c>
      <c r="W189" s="303">
        <v>0</v>
      </c>
      <c r="X189" s="304">
        <v>45776</v>
      </c>
      <c r="Y189" s="313">
        <f>IF(ISBLANK(X189),"",IFERROR(IF(VLOOKUP(A189,'Np PL4 Stock'!A:J,10,FALSE)="Np4",X189-VLOOKUP(A189,'Np PL4 Stock'!A:E,5,FALSE),X189-1-VLOOKUP(A189,'Np PL4 Stock'!A:E,5,FALSE)),""))</f>
        <v>10</v>
      </c>
      <c r="Z189" s="325">
        <v>6.45</v>
      </c>
      <c r="AA189" s="315">
        <v>0.063</v>
      </c>
      <c r="AB189" s="316">
        <v>45779</v>
      </c>
      <c r="AC189" s="317">
        <f>IF(ISBLANK(AB189),"",IFERROR(IF(VLOOKUP(A189,'Np PL4 Stock'!A:J,10,FALSE)="Np4",AB189-VLOOKUP(A189,'Np PL4 Stock'!A:E,5,FALSE),AB189-1-VLOOKUP(A189,'Np PL4 Stock'!A:E,5,FALSE)),""))</f>
        <v>13</v>
      </c>
      <c r="AD189" s="289">
        <v>7.84</v>
      </c>
      <c r="AE189" s="300">
        <v>0.0791</v>
      </c>
      <c r="AF189" s="323">
        <v>0.93</v>
      </c>
      <c r="AG189" s="331">
        <v>0</v>
      </c>
      <c r="AH189" s="332">
        <v>0</v>
      </c>
      <c r="AI189" s="333">
        <v>365</v>
      </c>
      <c r="AJ189" s="326"/>
      <c r="AK189" s="334"/>
    </row>
    <row r="190" spans="1:37">
      <c r="A190" s="280" t="str">
        <f t="shared" si="6"/>
        <v>D1-07-04</v>
      </c>
      <c r="B190" s="341" t="s">
        <v>43</v>
      </c>
      <c r="C190" s="282">
        <v>45767</v>
      </c>
      <c r="D190" s="282">
        <v>45774</v>
      </c>
      <c r="E190" s="243">
        <v>4</v>
      </c>
      <c r="F190" s="244" t="s">
        <v>205</v>
      </c>
      <c r="G190" s="243">
        <v>7</v>
      </c>
      <c r="H190" s="283" t="str">
        <f>IF(ISBLANK(F190),"",IFERROR(VLOOKUP(A190,'Np PL4 Stock'!$A:$U,20,FALSE),""))</f>
        <v>V1-MB1</v>
      </c>
      <c r="I190" s="262" t="s">
        <v>213</v>
      </c>
      <c r="J190" s="283">
        <f>IF(ISBLANK(F190),"",VLOOKUP(LEFT(A190,5),Unit!A:B,2,FALSE))</f>
        <v>20</v>
      </c>
      <c r="K190" s="289">
        <v>1.85</v>
      </c>
      <c r="L190" s="289">
        <v>1</v>
      </c>
      <c r="M190" s="291">
        <f t="shared" si="7"/>
        <v>92.5</v>
      </c>
      <c r="N190" s="292">
        <f>IF(ISBLANK(D190),"",IFERROR(IF(VLOOKUP(A190,'Np PL4 Stock'!A:J,10,FALSE)="Np4",D190-VLOOKUP(A190,'Np PL4 Stock'!A:E,5,FALSE),D190-1-VLOOKUP(A190,'Np PL4 Stock'!A:E,5,FALSE)),""))</f>
        <v>7</v>
      </c>
      <c r="O190" s="293">
        <v>0.97</v>
      </c>
      <c r="P190" s="290">
        <v>5.231</v>
      </c>
      <c r="Q190" s="300">
        <v>0.0571</v>
      </c>
      <c r="R190" s="301" t="s">
        <v>32</v>
      </c>
      <c r="S190" s="301" t="s">
        <v>32</v>
      </c>
      <c r="T190" s="301" t="s">
        <v>32</v>
      </c>
      <c r="U190" s="301" t="s">
        <v>32</v>
      </c>
      <c r="V190" s="302">
        <v>0</v>
      </c>
      <c r="W190" s="303">
        <v>0</v>
      </c>
      <c r="X190" s="304">
        <v>45777</v>
      </c>
      <c r="Y190" s="313">
        <f>IF(ISBLANK(X190),"",IFERROR(IF(VLOOKUP(A190,'Np PL4 Stock'!A:J,10,FALSE)="Np4",X190-VLOOKUP(A190,'Np PL4 Stock'!A:E,5,FALSE),X190-1-VLOOKUP(A190,'Np PL4 Stock'!A:E,5,FALSE)),""))</f>
        <v>10</v>
      </c>
      <c r="Z190" s="325">
        <v>6.26</v>
      </c>
      <c r="AA190" s="315">
        <v>0.0663</v>
      </c>
      <c r="AB190" s="316">
        <v>45780</v>
      </c>
      <c r="AC190" s="317">
        <f>IF(ISBLANK(AB190),"",IFERROR(IF(VLOOKUP(A190,'Np PL4 Stock'!A:J,10,FALSE)="Np4",AB190-VLOOKUP(A190,'Np PL4 Stock'!A:E,5,FALSE),AB190-1-VLOOKUP(A190,'Np PL4 Stock'!A:E,5,FALSE)),""))</f>
        <v>13</v>
      </c>
      <c r="AD190" s="290">
        <v>7.409</v>
      </c>
      <c r="AE190" s="300">
        <v>0.0691</v>
      </c>
      <c r="AF190" s="323">
        <v>0.85</v>
      </c>
      <c r="AG190" s="331">
        <v>0</v>
      </c>
      <c r="AH190" s="332">
        <v>0</v>
      </c>
      <c r="AI190" s="333">
        <v>443</v>
      </c>
      <c r="AJ190" s="326"/>
      <c r="AK190" s="334"/>
    </row>
    <row r="191" spans="1:37">
      <c r="A191" s="280" t="str">
        <f t="shared" si="6"/>
        <v>D1-08-04</v>
      </c>
      <c r="B191" s="341" t="s">
        <v>43</v>
      </c>
      <c r="C191" s="282">
        <v>45767</v>
      </c>
      <c r="D191" s="282">
        <v>45774</v>
      </c>
      <c r="E191" s="243">
        <v>4</v>
      </c>
      <c r="F191" s="244" t="s">
        <v>205</v>
      </c>
      <c r="G191" s="243">
        <v>8</v>
      </c>
      <c r="H191" s="283" t="str">
        <f>IF(ISBLANK(F191),"",IFERROR(VLOOKUP(A191,'Np PL4 Stock'!$A:$U,20,FALSE),""))</f>
        <v>V1-MB1</v>
      </c>
      <c r="I191" s="262" t="s">
        <v>213</v>
      </c>
      <c r="J191" s="283">
        <f>IF(ISBLANK(F191),"",VLOOKUP(LEFT(A191,5),Unit!A:B,2,FALSE))</f>
        <v>20</v>
      </c>
      <c r="K191" s="289">
        <v>1.85</v>
      </c>
      <c r="L191" s="289">
        <v>1</v>
      </c>
      <c r="M191" s="291">
        <f t="shared" si="7"/>
        <v>92.5</v>
      </c>
      <c r="N191" s="292">
        <f>IF(ISBLANK(D191),"",IFERROR(IF(VLOOKUP(A191,'Np PL4 Stock'!A:J,10,FALSE)="Np4",D191-VLOOKUP(A191,'Np PL4 Stock'!A:E,5,FALSE),D191-1-VLOOKUP(A191,'Np PL4 Stock'!A:E,5,FALSE)),""))</f>
        <v>7</v>
      </c>
      <c r="O191" s="293">
        <v>0.95</v>
      </c>
      <c r="P191" s="290">
        <v>5.146</v>
      </c>
      <c r="Q191" s="300">
        <v>0.0543</v>
      </c>
      <c r="R191" s="301" t="s">
        <v>32</v>
      </c>
      <c r="S191" s="301" t="s">
        <v>32</v>
      </c>
      <c r="T191" s="301" t="s">
        <v>32</v>
      </c>
      <c r="U191" s="301" t="s">
        <v>32</v>
      </c>
      <c r="V191" s="302">
        <v>0</v>
      </c>
      <c r="W191" s="303">
        <v>0</v>
      </c>
      <c r="X191" s="304">
        <v>45777</v>
      </c>
      <c r="Y191" s="313">
        <f>IF(ISBLANK(X191),"",IFERROR(IF(VLOOKUP(A191,'Np PL4 Stock'!A:J,10,FALSE)="Np4",X191-VLOOKUP(A191,'Np PL4 Stock'!A:E,5,FALSE),X191-1-VLOOKUP(A191,'Np PL4 Stock'!A:E,5,FALSE)),""))</f>
        <v>10</v>
      </c>
      <c r="Z191" s="325">
        <v>6.22</v>
      </c>
      <c r="AA191" s="315">
        <v>0.0669</v>
      </c>
      <c r="AB191" s="316">
        <v>45780</v>
      </c>
      <c r="AC191" s="317">
        <f>IF(ISBLANK(AB191),"",IFERROR(IF(VLOOKUP(A191,'Np PL4 Stock'!A:J,10,FALSE)="Np4",AB191-VLOOKUP(A191,'Np PL4 Stock'!A:E,5,FALSE),AB191-1-VLOOKUP(A191,'Np PL4 Stock'!A:E,5,FALSE)),""))</f>
        <v>13</v>
      </c>
      <c r="AD191" s="290">
        <v>7.428</v>
      </c>
      <c r="AE191" s="300">
        <v>0.0761</v>
      </c>
      <c r="AF191" s="323">
        <v>0.83</v>
      </c>
      <c r="AG191" s="331">
        <v>0</v>
      </c>
      <c r="AH191" s="332">
        <v>0</v>
      </c>
      <c r="AI191" s="333">
        <v>438</v>
      </c>
      <c r="AJ191" s="326"/>
      <c r="AK191" s="334"/>
    </row>
    <row r="192" spans="1:37">
      <c r="A192" s="280" t="str">
        <f t="shared" si="6"/>
        <v>D1-09-04</v>
      </c>
      <c r="B192" s="341" t="s">
        <v>43</v>
      </c>
      <c r="C192" s="282">
        <v>45768</v>
      </c>
      <c r="D192" s="282">
        <v>45775</v>
      </c>
      <c r="E192" s="243">
        <v>4</v>
      </c>
      <c r="F192" s="244" t="s">
        <v>205</v>
      </c>
      <c r="G192" s="243">
        <v>9</v>
      </c>
      <c r="H192" s="283" t="str">
        <f>IF(ISBLANK(F192),"",IFERROR(VLOOKUP(A192,'Np PL4 Stock'!$A:$U,20,FALSE),""))</f>
        <v>V1-MB1</v>
      </c>
      <c r="I192" s="262" t="s">
        <v>213</v>
      </c>
      <c r="J192" s="283">
        <f>IF(ISBLANK(F192),"",VLOOKUP(LEFT(A192,5),Unit!A:B,2,FALSE))</f>
        <v>20</v>
      </c>
      <c r="K192" s="289">
        <v>1.85</v>
      </c>
      <c r="L192" s="289">
        <v>1</v>
      </c>
      <c r="M192" s="291">
        <f t="shared" si="7"/>
        <v>92.5</v>
      </c>
      <c r="N192" s="292">
        <f>IF(ISBLANK(D192),"",IFERROR(IF(VLOOKUP(A192,'Np PL4 Stock'!A:J,10,FALSE)="Np4",D192-VLOOKUP(A192,'Np PL4 Stock'!A:E,5,FALSE),D192-1-VLOOKUP(A192,'Np PL4 Stock'!A:E,5,FALSE)),""))</f>
        <v>7</v>
      </c>
      <c r="O192" s="293">
        <v>0.97</v>
      </c>
      <c r="P192" s="290">
        <v>5.214</v>
      </c>
      <c r="Q192" s="300">
        <v>0.053</v>
      </c>
      <c r="R192" s="301" t="s">
        <v>32</v>
      </c>
      <c r="S192" s="301" t="s">
        <v>32</v>
      </c>
      <c r="T192" s="301" t="s">
        <v>32</v>
      </c>
      <c r="U192" s="301" t="s">
        <v>32</v>
      </c>
      <c r="V192" s="302">
        <v>0</v>
      </c>
      <c r="W192" s="303">
        <v>0</v>
      </c>
      <c r="X192" s="304">
        <v>45778</v>
      </c>
      <c r="Y192" s="313">
        <f>IF(ISBLANK(X192),"",IFERROR(IF(VLOOKUP(A192,'Np PL4 Stock'!A:J,10,FALSE)="Np4",X192-VLOOKUP(A192,'Np PL4 Stock'!A:E,5,FALSE),X192-1-VLOOKUP(A192,'Np PL4 Stock'!A:E,5,FALSE)),""))</f>
        <v>10</v>
      </c>
      <c r="Z192" s="325">
        <v>6.54</v>
      </c>
      <c r="AA192" s="315">
        <v>0.0688</v>
      </c>
      <c r="AB192" s="316">
        <v>45781</v>
      </c>
      <c r="AC192" s="317">
        <f>IF(ISBLANK(AB192),"",IFERROR(IF(VLOOKUP(A192,'Np PL4 Stock'!A:J,10,FALSE)="Np4",AB192-VLOOKUP(A192,'Np PL4 Stock'!A:E,5,FALSE),AB192-1-VLOOKUP(A192,'Np PL4 Stock'!A:E,5,FALSE)),""))</f>
        <v>13</v>
      </c>
      <c r="AD192" s="290">
        <v>7.858</v>
      </c>
      <c r="AE192" s="300">
        <v>0.0718</v>
      </c>
      <c r="AF192" s="323">
        <v>0.92</v>
      </c>
      <c r="AG192" s="331">
        <v>0</v>
      </c>
      <c r="AH192" s="332">
        <v>0</v>
      </c>
      <c r="AI192" s="333">
        <v>361</v>
      </c>
      <c r="AJ192" s="326"/>
      <c r="AK192" s="334"/>
    </row>
    <row r="193" spans="1:37">
      <c r="A193" s="280" t="str">
        <f t="shared" si="6"/>
        <v>D1-10-04</v>
      </c>
      <c r="B193" s="341" t="s">
        <v>43</v>
      </c>
      <c r="C193" s="282">
        <v>45768</v>
      </c>
      <c r="D193" s="282">
        <v>45775</v>
      </c>
      <c r="E193" s="243">
        <v>4</v>
      </c>
      <c r="F193" s="244" t="s">
        <v>205</v>
      </c>
      <c r="G193" s="243">
        <v>10</v>
      </c>
      <c r="H193" s="283" t="str">
        <f>IF(ISBLANK(F193),"",IFERROR(VLOOKUP(A193,'Np PL4 Stock'!$A:$U,20,FALSE),""))</f>
        <v>V1-MB1</v>
      </c>
      <c r="I193" s="262" t="s">
        <v>213</v>
      </c>
      <c r="J193" s="283">
        <f>IF(ISBLANK(F193),"",VLOOKUP(LEFT(A193,5),Unit!A:B,2,FALSE))</f>
        <v>20</v>
      </c>
      <c r="K193" s="289">
        <v>1.85</v>
      </c>
      <c r="L193" s="289">
        <v>1</v>
      </c>
      <c r="M193" s="291">
        <f t="shared" si="7"/>
        <v>92.5</v>
      </c>
      <c r="N193" s="292">
        <f>IF(ISBLANK(D193),"",IFERROR(IF(VLOOKUP(A193,'Np PL4 Stock'!A:J,10,FALSE)="Np4",D193-VLOOKUP(A193,'Np PL4 Stock'!A:E,5,FALSE),D193-1-VLOOKUP(A193,'Np PL4 Stock'!A:E,5,FALSE)),""))</f>
        <v>7</v>
      </c>
      <c r="O193" s="293">
        <v>0.98</v>
      </c>
      <c r="P193" s="290">
        <v>5.215</v>
      </c>
      <c r="Q193" s="300">
        <v>0.0502</v>
      </c>
      <c r="R193" s="301" t="s">
        <v>32</v>
      </c>
      <c r="S193" s="301" t="s">
        <v>32</v>
      </c>
      <c r="T193" s="301" t="s">
        <v>32</v>
      </c>
      <c r="U193" s="301" t="s">
        <v>32</v>
      </c>
      <c r="V193" s="302">
        <v>0</v>
      </c>
      <c r="W193" s="303">
        <v>0</v>
      </c>
      <c r="X193" s="304">
        <v>45778</v>
      </c>
      <c r="Y193" s="313">
        <f>IF(ISBLANK(X193),"",IFERROR(IF(VLOOKUP(A193,'Np PL4 Stock'!A:J,10,FALSE)="Np4",X193-VLOOKUP(A193,'Np PL4 Stock'!A:E,5,FALSE),X193-1-VLOOKUP(A193,'Np PL4 Stock'!A:E,5,FALSE)),""))</f>
        <v>10</v>
      </c>
      <c r="Z193" s="325">
        <v>6.48</v>
      </c>
      <c r="AA193" s="315">
        <v>0.0654</v>
      </c>
      <c r="AB193" s="316">
        <v>45781</v>
      </c>
      <c r="AC193" s="317">
        <f>IF(ISBLANK(AB193),"",IFERROR(IF(VLOOKUP(A193,'Np PL4 Stock'!A:J,10,FALSE)="Np4",AB193-VLOOKUP(A193,'Np PL4 Stock'!A:E,5,FALSE),AB193-1-VLOOKUP(A193,'Np PL4 Stock'!A:E,5,FALSE)),""))</f>
        <v>13</v>
      </c>
      <c r="AD193" s="290">
        <v>7.637</v>
      </c>
      <c r="AE193" s="300">
        <v>0.0762</v>
      </c>
      <c r="AF193" s="323">
        <v>0.82</v>
      </c>
      <c r="AG193" s="331">
        <v>0</v>
      </c>
      <c r="AH193" s="332">
        <v>0</v>
      </c>
      <c r="AI193" s="333">
        <v>396</v>
      </c>
      <c r="AJ193" s="326"/>
      <c r="AK193" s="334"/>
    </row>
    <row r="194" spans="1:37">
      <c r="A194" s="280" t="str">
        <f t="shared" si="6"/>
        <v>A1-01-04</v>
      </c>
      <c r="B194" s="341" t="s">
        <v>43</v>
      </c>
      <c r="C194" s="282">
        <v>45772</v>
      </c>
      <c r="D194" s="282">
        <v>45779</v>
      </c>
      <c r="E194" s="243">
        <v>4</v>
      </c>
      <c r="F194" s="244" t="s">
        <v>144</v>
      </c>
      <c r="G194" s="243">
        <v>1</v>
      </c>
      <c r="H194" s="283" t="str">
        <f>IF(ISBLANK(F194),"",IFERROR(VLOOKUP(A194,'Np PL4 Stock'!$A:$U,20,FALSE),""))</f>
        <v>V1-MB1</v>
      </c>
      <c r="I194" s="262" t="s">
        <v>213</v>
      </c>
      <c r="J194" s="283">
        <f>IF(ISBLANK(F194),"",VLOOKUP(LEFT(A194,5),Unit!A:B,2,FALSE))</f>
        <v>16</v>
      </c>
      <c r="K194" s="289">
        <v>1.85</v>
      </c>
      <c r="L194" s="289">
        <v>1</v>
      </c>
      <c r="M194" s="291">
        <f t="shared" si="7"/>
        <v>115.625</v>
      </c>
      <c r="N194" s="292">
        <f>IF(ISBLANK(D194),"",IFERROR(IF(VLOOKUP(A194,'Np PL4 Stock'!A:J,10,FALSE)="Np4",D194-VLOOKUP(A194,'Np PL4 Stock'!A:E,5,FALSE),D194-1-VLOOKUP(A194,'Np PL4 Stock'!A:E,5,FALSE)),""))</f>
        <v>7</v>
      </c>
      <c r="O194" s="293">
        <v>0.92</v>
      </c>
      <c r="P194" s="290">
        <v>5.043</v>
      </c>
      <c r="Q194" s="300">
        <v>0.0587</v>
      </c>
      <c r="R194" s="301" t="s">
        <v>32</v>
      </c>
      <c r="S194" s="301" t="s">
        <v>32</v>
      </c>
      <c r="T194" s="301" t="s">
        <v>32</v>
      </c>
      <c r="U194" s="301" t="s">
        <v>32</v>
      </c>
      <c r="V194" s="302">
        <v>0</v>
      </c>
      <c r="W194" s="303">
        <v>0</v>
      </c>
      <c r="X194" s="304">
        <v>45782</v>
      </c>
      <c r="Y194" s="313">
        <f>IF(ISBLANK(X194),"",IFERROR(IF(VLOOKUP(A194,'Np PL4 Stock'!A:J,10,FALSE)="Np4",X194-VLOOKUP(A194,'Np PL4 Stock'!A:E,5,FALSE),X194-1-VLOOKUP(A194,'Np PL4 Stock'!A:E,5,FALSE)),""))</f>
        <v>10</v>
      </c>
      <c r="Z194" s="325">
        <v>6.05</v>
      </c>
      <c r="AA194" s="315">
        <v>0.0674</v>
      </c>
      <c r="AB194" s="316">
        <v>45785</v>
      </c>
      <c r="AC194" s="317">
        <f>IF(ISBLANK(AB194),"",IFERROR(IF(VLOOKUP(A194,'Np PL4 Stock'!A:J,10,FALSE)="Np4",AB194-VLOOKUP(A194,'Np PL4 Stock'!A:E,5,FALSE),AB194-1-VLOOKUP(A194,'Np PL4 Stock'!A:E,5,FALSE)),""))</f>
        <v>13</v>
      </c>
      <c r="AD194" s="294">
        <v>7.279</v>
      </c>
      <c r="AE194" s="300">
        <v>0.0763</v>
      </c>
      <c r="AF194" s="323">
        <v>0.74</v>
      </c>
      <c r="AG194" s="331">
        <v>0</v>
      </c>
      <c r="AH194" s="332">
        <v>0</v>
      </c>
      <c r="AI194" s="333">
        <v>490</v>
      </c>
      <c r="AJ194" s="326"/>
      <c r="AK194" s="334"/>
    </row>
    <row r="195" spans="1:37">
      <c r="A195" s="280" t="str">
        <f t="shared" ref="A195:A258" si="8">IF(ISBLANK(F195),"",F195&amp;"-"&amp;IF(OR(LEN(G195)=1,LEN(G195)=4),"0"&amp;G195,G195)&amp;"-"&amp;IF(OR(LEN(E195)=1,LEN(E195)=4),"0"&amp;E195,E195))</f>
        <v>A1-02-04</v>
      </c>
      <c r="B195" s="341" t="s">
        <v>43</v>
      </c>
      <c r="C195" s="282">
        <v>45772</v>
      </c>
      <c r="D195" s="282">
        <v>45779</v>
      </c>
      <c r="E195" s="243">
        <v>4</v>
      </c>
      <c r="F195" s="244" t="s">
        <v>144</v>
      </c>
      <c r="G195" s="243">
        <v>2</v>
      </c>
      <c r="H195" s="283" t="str">
        <f>IF(ISBLANK(F195),"",IFERROR(VLOOKUP(A195,'Np PL4 Stock'!$A:$U,20,FALSE),""))</f>
        <v>V1-MB1</v>
      </c>
      <c r="I195" s="262" t="s">
        <v>213</v>
      </c>
      <c r="J195" s="283">
        <f>IF(ISBLANK(F195),"",VLOOKUP(LEFT(A195,5),Unit!A:B,2,FALSE))</f>
        <v>16</v>
      </c>
      <c r="K195" s="289">
        <v>1.85</v>
      </c>
      <c r="L195" s="289">
        <v>1</v>
      </c>
      <c r="M195" s="291">
        <f t="shared" ref="M195:M258" si="9">IFERROR((K195/J195*1000),"")</f>
        <v>115.625</v>
      </c>
      <c r="N195" s="292">
        <f>IF(ISBLANK(D195),"",IFERROR(IF(VLOOKUP(A195,'Np PL4 Stock'!A:J,10,FALSE)="Np4",D195-VLOOKUP(A195,'Np PL4 Stock'!A:E,5,FALSE),D195-1-VLOOKUP(A195,'Np PL4 Stock'!A:E,5,FALSE)),""))</f>
        <v>7</v>
      </c>
      <c r="O195" s="293">
        <v>0.94</v>
      </c>
      <c r="P195" s="290">
        <v>5.11</v>
      </c>
      <c r="Q195" s="300">
        <v>0.0546</v>
      </c>
      <c r="R195" s="301" t="s">
        <v>32</v>
      </c>
      <c r="S195" s="301" t="s">
        <v>32</v>
      </c>
      <c r="T195" s="301" t="s">
        <v>32</v>
      </c>
      <c r="U195" s="301" t="s">
        <v>32</v>
      </c>
      <c r="V195" s="302">
        <v>0</v>
      </c>
      <c r="W195" s="303">
        <v>0</v>
      </c>
      <c r="X195" s="304">
        <v>45782</v>
      </c>
      <c r="Y195" s="313">
        <f>IF(ISBLANK(X195),"",IFERROR(IF(VLOOKUP(A195,'Np PL4 Stock'!A:J,10,FALSE)="Np4",X195-VLOOKUP(A195,'Np PL4 Stock'!A:E,5,FALSE),X195-1-VLOOKUP(A195,'Np PL4 Stock'!A:E,5,FALSE)),""))</f>
        <v>10</v>
      </c>
      <c r="Z195" s="325">
        <v>6.07</v>
      </c>
      <c r="AA195" s="315">
        <v>0.0631</v>
      </c>
      <c r="AB195" s="316">
        <v>45785</v>
      </c>
      <c r="AC195" s="317">
        <f>IF(ISBLANK(AB195),"",IFERROR(IF(VLOOKUP(A195,'Np PL4 Stock'!A:J,10,FALSE)="Np4",AB195-VLOOKUP(A195,'Np PL4 Stock'!A:E,5,FALSE),AB195-1-VLOOKUP(A195,'Np PL4 Stock'!A:E,5,FALSE)),""))</f>
        <v>13</v>
      </c>
      <c r="AD195" s="294">
        <v>7.159</v>
      </c>
      <c r="AE195" s="300">
        <v>0.0547</v>
      </c>
      <c r="AF195" s="323">
        <v>0.66</v>
      </c>
      <c r="AG195" s="331">
        <v>0</v>
      </c>
      <c r="AH195" s="332">
        <v>0</v>
      </c>
      <c r="AI195" s="333">
        <v>514</v>
      </c>
      <c r="AJ195" s="326"/>
      <c r="AK195" s="334"/>
    </row>
    <row r="196" spans="1:37">
      <c r="A196" s="280" t="str">
        <f t="shared" si="8"/>
        <v>A1-03-04</v>
      </c>
      <c r="B196" s="341" t="s">
        <v>43</v>
      </c>
      <c r="C196" s="282">
        <v>45773</v>
      </c>
      <c r="D196" s="282">
        <v>45780</v>
      </c>
      <c r="E196" s="243">
        <v>4</v>
      </c>
      <c r="F196" s="244" t="s">
        <v>144</v>
      </c>
      <c r="G196" s="243">
        <v>3</v>
      </c>
      <c r="H196" s="283" t="str">
        <f>IF(ISBLANK(F196),"",IFERROR(VLOOKUP(A196,'Np PL4 Stock'!$A:$U,20,FALSE),""))</f>
        <v>V1-MB1</v>
      </c>
      <c r="I196" s="262" t="s">
        <v>213</v>
      </c>
      <c r="J196" s="283">
        <f>IF(ISBLANK(F196),"",VLOOKUP(LEFT(A196,5),Unit!A:B,2,FALSE))</f>
        <v>16</v>
      </c>
      <c r="K196" s="289">
        <v>1.85</v>
      </c>
      <c r="L196" s="289">
        <v>1</v>
      </c>
      <c r="M196" s="291">
        <f t="shared" si="9"/>
        <v>115.625</v>
      </c>
      <c r="N196" s="292">
        <f>IF(ISBLANK(D196),"",IFERROR(IF(VLOOKUP(A196,'Np PL4 Stock'!A:J,10,FALSE)="Np4",D196-VLOOKUP(A196,'Np PL4 Stock'!A:E,5,FALSE),D196-1-VLOOKUP(A196,'Np PL4 Stock'!A:E,5,FALSE)),""))</f>
        <v>7</v>
      </c>
      <c r="O196" s="293">
        <v>0.97</v>
      </c>
      <c r="P196" s="290">
        <v>5.327</v>
      </c>
      <c r="Q196" s="300">
        <v>0.0561</v>
      </c>
      <c r="R196" s="301" t="s">
        <v>32</v>
      </c>
      <c r="S196" s="301" t="s">
        <v>32</v>
      </c>
      <c r="T196" s="301" t="s">
        <v>32</v>
      </c>
      <c r="U196" s="301" t="s">
        <v>32</v>
      </c>
      <c r="V196" s="302">
        <v>0</v>
      </c>
      <c r="W196" s="303">
        <v>0</v>
      </c>
      <c r="X196" s="304">
        <v>45783</v>
      </c>
      <c r="Y196" s="313">
        <f>IF(ISBLANK(X196),"",IFERROR(IF(VLOOKUP(A196,'Np PL4 Stock'!A:J,10,FALSE)="Np4",X196-VLOOKUP(A196,'Np PL4 Stock'!A:E,5,FALSE),X196-1-VLOOKUP(A196,'Np PL4 Stock'!A:E,5,FALSE)),""))</f>
        <v>10</v>
      </c>
      <c r="Z196" s="325">
        <v>6.25</v>
      </c>
      <c r="AA196" s="315">
        <v>0.0624</v>
      </c>
      <c r="AB196" s="316">
        <v>45786</v>
      </c>
      <c r="AC196" s="317">
        <f>IF(ISBLANK(AB196),"",IFERROR(IF(VLOOKUP(A196,'Np PL4 Stock'!A:J,10,FALSE)="Np4",AB196-VLOOKUP(A196,'Np PL4 Stock'!A:E,5,FALSE),AB196-1-VLOOKUP(A196,'Np PL4 Stock'!A:E,5,FALSE)),""))</f>
        <v>13</v>
      </c>
      <c r="AD196" s="244">
        <v>7.86</v>
      </c>
      <c r="AE196" s="300">
        <v>0.0677</v>
      </c>
      <c r="AF196" s="323">
        <v>0.95</v>
      </c>
      <c r="AG196" s="331">
        <v>0</v>
      </c>
      <c r="AH196" s="332">
        <v>0</v>
      </c>
      <c r="AI196" s="339">
        <v>359</v>
      </c>
      <c r="AJ196" s="326"/>
      <c r="AK196" s="334"/>
    </row>
    <row r="197" spans="1:37">
      <c r="A197" s="280" t="str">
        <f t="shared" si="8"/>
        <v>A1-04-04</v>
      </c>
      <c r="B197" s="341" t="s">
        <v>43</v>
      </c>
      <c r="C197" s="282">
        <v>45773</v>
      </c>
      <c r="D197" s="282">
        <v>45780</v>
      </c>
      <c r="E197" s="243">
        <v>4</v>
      </c>
      <c r="F197" s="244" t="s">
        <v>144</v>
      </c>
      <c r="G197" s="243">
        <v>4</v>
      </c>
      <c r="H197" s="283" t="str">
        <f>IF(ISBLANK(F197),"",IFERROR(VLOOKUP(A197,'Np PL4 Stock'!$A:$U,20,FALSE),""))</f>
        <v>V1-MB1</v>
      </c>
      <c r="I197" s="262" t="s">
        <v>213</v>
      </c>
      <c r="J197" s="283">
        <f>IF(ISBLANK(F197),"",VLOOKUP(LEFT(A197,5),Unit!A:B,2,FALSE))</f>
        <v>16</v>
      </c>
      <c r="K197" s="289">
        <v>1.85</v>
      </c>
      <c r="L197" s="289">
        <v>1</v>
      </c>
      <c r="M197" s="291">
        <f t="shared" si="9"/>
        <v>115.625</v>
      </c>
      <c r="N197" s="292">
        <f>IF(ISBLANK(D197),"",IFERROR(IF(VLOOKUP(A197,'Np PL4 Stock'!A:J,10,FALSE)="Np4",D197-VLOOKUP(A197,'Np PL4 Stock'!A:E,5,FALSE),D197-1-VLOOKUP(A197,'Np PL4 Stock'!A:E,5,FALSE)),""))</f>
        <v>7</v>
      </c>
      <c r="O197" s="293">
        <v>0.97</v>
      </c>
      <c r="P197" s="290">
        <v>5.357</v>
      </c>
      <c r="Q197" s="300">
        <v>0.0538</v>
      </c>
      <c r="R197" s="301" t="s">
        <v>32</v>
      </c>
      <c r="S197" s="301" t="s">
        <v>32</v>
      </c>
      <c r="T197" s="301" t="s">
        <v>32</v>
      </c>
      <c r="U197" s="301" t="s">
        <v>32</v>
      </c>
      <c r="V197" s="302">
        <v>0</v>
      </c>
      <c r="W197" s="303">
        <v>0</v>
      </c>
      <c r="X197" s="304">
        <v>45783</v>
      </c>
      <c r="Y197" s="313">
        <f>IF(ISBLANK(X197),"",IFERROR(IF(VLOOKUP(A197,'Np PL4 Stock'!A:J,10,FALSE)="Np4",X197-VLOOKUP(A197,'Np PL4 Stock'!A:E,5,FALSE),X197-1-VLOOKUP(A197,'Np PL4 Stock'!A:E,5,FALSE)),""))</f>
        <v>10</v>
      </c>
      <c r="Z197" s="325">
        <v>6.15</v>
      </c>
      <c r="AA197" s="315">
        <v>0.0605</v>
      </c>
      <c r="AB197" s="316">
        <v>45786</v>
      </c>
      <c r="AC197" s="317">
        <f>IF(ISBLANK(AB197),"",IFERROR(IF(VLOOKUP(A197,'Np PL4 Stock'!A:J,10,FALSE)="Np4",AB197-VLOOKUP(A197,'Np PL4 Stock'!A:E,5,FALSE),AB197-1-VLOOKUP(A197,'Np PL4 Stock'!A:E,5,FALSE)),""))</f>
        <v>13</v>
      </c>
      <c r="AD197" s="244">
        <v>7.51</v>
      </c>
      <c r="AE197" s="300">
        <v>0.0631</v>
      </c>
      <c r="AF197" s="323">
        <v>0.85</v>
      </c>
      <c r="AG197" s="331">
        <v>0</v>
      </c>
      <c r="AH197" s="332">
        <v>0</v>
      </c>
      <c r="AI197" s="339">
        <v>424</v>
      </c>
      <c r="AJ197" s="326"/>
      <c r="AK197" s="334"/>
    </row>
    <row r="198" spans="1:37">
      <c r="A198" s="280" t="str">
        <f t="shared" si="8"/>
        <v>A1-05-04</v>
      </c>
      <c r="B198" s="341" t="s">
        <v>43</v>
      </c>
      <c r="C198" s="282">
        <v>45774</v>
      </c>
      <c r="D198" s="282">
        <v>45781</v>
      </c>
      <c r="E198" s="243">
        <v>4</v>
      </c>
      <c r="F198" s="244" t="s">
        <v>144</v>
      </c>
      <c r="G198" s="243">
        <v>5</v>
      </c>
      <c r="H198" s="283" t="str">
        <f>IF(ISBLANK(F198),"",IFERROR(VLOOKUP(A198,'Np PL4 Stock'!$A:$U,20,FALSE),""))</f>
        <v>V1-MB1</v>
      </c>
      <c r="I198" s="262" t="s">
        <v>213</v>
      </c>
      <c r="J198" s="283">
        <f>IF(ISBLANK(F198),"",VLOOKUP(LEFT(A198,5),Unit!A:B,2,FALSE))</f>
        <v>16</v>
      </c>
      <c r="K198" s="289">
        <v>1.9</v>
      </c>
      <c r="L198" s="290">
        <v>1</v>
      </c>
      <c r="M198" s="291">
        <f t="shared" si="9"/>
        <v>118.75</v>
      </c>
      <c r="N198" s="292">
        <f>IF(ISBLANK(D198),"",IFERROR(IF(VLOOKUP(A198,'Np PL4 Stock'!A:J,10,FALSE)="Np4",D198-VLOOKUP(A198,'Np PL4 Stock'!A:E,5,FALSE),D198-1-VLOOKUP(A198,'Np PL4 Stock'!A:E,5,FALSE)),""))</f>
        <v>7</v>
      </c>
      <c r="O198" s="293">
        <v>0.91</v>
      </c>
      <c r="P198" s="290">
        <v>5.075</v>
      </c>
      <c r="Q198" s="300">
        <v>0.0577</v>
      </c>
      <c r="R198" s="301" t="s">
        <v>32</v>
      </c>
      <c r="S198" s="301" t="s">
        <v>32</v>
      </c>
      <c r="T198" s="301" t="s">
        <v>32</v>
      </c>
      <c r="U198" s="301" t="s">
        <v>32</v>
      </c>
      <c r="V198" s="302">
        <v>0</v>
      </c>
      <c r="W198" s="303">
        <v>0</v>
      </c>
      <c r="X198" s="304">
        <v>45784</v>
      </c>
      <c r="Y198" s="313">
        <f>IF(ISBLANK(X198),"",IFERROR(IF(VLOOKUP(A198,'Np PL4 Stock'!A:J,10,FALSE)="Np4",X198-VLOOKUP(A198,'Np PL4 Stock'!A:E,5,FALSE),X198-1-VLOOKUP(A198,'Np PL4 Stock'!A:E,5,FALSE)),""))</f>
        <v>10</v>
      </c>
      <c r="Z198" s="321">
        <v>6.047</v>
      </c>
      <c r="AA198" s="315">
        <v>0.0628</v>
      </c>
      <c r="AB198" s="316">
        <v>45787</v>
      </c>
      <c r="AC198" s="317">
        <f>IF(ISBLANK(AB198),"",IFERROR(IF(VLOOKUP(A198,'Np PL4 Stock'!A:J,10,FALSE)="Np4",AB198-VLOOKUP(A198,'Np PL4 Stock'!A:E,5,FALSE),AB198-1-VLOOKUP(A198,'Np PL4 Stock'!A:E,5,FALSE)),""))</f>
        <v>13</v>
      </c>
      <c r="AD198" s="290">
        <v>6.825</v>
      </c>
      <c r="AE198" s="300">
        <v>0.075</v>
      </c>
      <c r="AF198" s="323">
        <v>0.37</v>
      </c>
      <c r="AG198" s="331">
        <v>0</v>
      </c>
      <c r="AH198" s="332">
        <v>0</v>
      </c>
      <c r="AI198" s="339">
        <v>580</v>
      </c>
      <c r="AJ198" s="326"/>
      <c r="AK198" s="334"/>
    </row>
    <row r="199" spans="1:37">
      <c r="A199" s="280" t="str">
        <f t="shared" si="8"/>
        <v>A1-06-04</v>
      </c>
      <c r="B199" s="341" t="s">
        <v>43</v>
      </c>
      <c r="C199" s="282">
        <v>45774</v>
      </c>
      <c r="D199" s="282">
        <v>45781</v>
      </c>
      <c r="E199" s="243">
        <v>4</v>
      </c>
      <c r="F199" s="244" t="s">
        <v>144</v>
      </c>
      <c r="G199" s="243">
        <v>6</v>
      </c>
      <c r="H199" s="283" t="str">
        <f>IF(ISBLANK(F199),"",IFERROR(VLOOKUP(A199,'Np PL4 Stock'!$A:$U,20,FALSE),""))</f>
        <v>V1-MB1</v>
      </c>
      <c r="I199" s="262" t="s">
        <v>213</v>
      </c>
      <c r="J199" s="283">
        <f>IF(ISBLANK(F199),"",VLOOKUP(LEFT(A199,5),Unit!A:B,2,FALSE))</f>
        <v>16</v>
      </c>
      <c r="K199" s="289">
        <v>1.9</v>
      </c>
      <c r="L199" s="290">
        <v>1</v>
      </c>
      <c r="M199" s="291">
        <f t="shared" si="9"/>
        <v>118.75</v>
      </c>
      <c r="N199" s="292">
        <f>IF(ISBLANK(D199),"",IFERROR(IF(VLOOKUP(A199,'Np PL4 Stock'!A:J,10,FALSE)="Np4",D199-VLOOKUP(A199,'Np PL4 Stock'!A:E,5,FALSE),D199-1-VLOOKUP(A199,'Np PL4 Stock'!A:E,5,FALSE)),""))</f>
        <v>7</v>
      </c>
      <c r="O199" s="293">
        <v>0.93</v>
      </c>
      <c r="P199" s="290">
        <v>5.143</v>
      </c>
      <c r="Q199" s="300">
        <v>0.0542</v>
      </c>
      <c r="R199" s="301" t="s">
        <v>32</v>
      </c>
      <c r="S199" s="301" t="s">
        <v>32</v>
      </c>
      <c r="T199" s="301" t="s">
        <v>32</v>
      </c>
      <c r="U199" s="301" t="s">
        <v>32</v>
      </c>
      <c r="V199" s="302">
        <v>0</v>
      </c>
      <c r="W199" s="303">
        <v>0</v>
      </c>
      <c r="X199" s="304">
        <v>45784</v>
      </c>
      <c r="Y199" s="313">
        <f>IF(ISBLANK(X199),"",IFERROR(IF(VLOOKUP(A199,'Np PL4 Stock'!A:J,10,FALSE)="Np4",X199-VLOOKUP(A199,'Np PL4 Stock'!A:E,5,FALSE),X199-1-VLOOKUP(A199,'Np PL4 Stock'!A:E,5,FALSE)),""))</f>
        <v>10</v>
      </c>
      <c r="Z199" s="321">
        <v>5.841</v>
      </c>
      <c r="AA199" s="315">
        <v>0.0684</v>
      </c>
      <c r="AB199" s="316">
        <v>45787</v>
      </c>
      <c r="AC199" s="317">
        <f>IF(ISBLANK(AB199),"",IFERROR(IF(VLOOKUP(A199,'Np PL4 Stock'!A:J,10,FALSE)="Np4",AB199-VLOOKUP(A199,'Np PL4 Stock'!A:E,5,FALSE),AB199-1-VLOOKUP(A199,'Np PL4 Stock'!A:E,5,FALSE)),""))</f>
        <v>13</v>
      </c>
      <c r="AD199" s="290">
        <v>6.612</v>
      </c>
      <c r="AE199" s="300">
        <v>0.073</v>
      </c>
      <c r="AF199" s="323">
        <v>0.24</v>
      </c>
      <c r="AG199" s="331">
        <v>0</v>
      </c>
      <c r="AH199" s="332">
        <v>0</v>
      </c>
      <c r="AI199" s="339">
        <v>619</v>
      </c>
      <c r="AJ199" s="326"/>
      <c r="AK199" s="334"/>
    </row>
    <row r="200" spans="1:37">
      <c r="A200" s="280" t="str">
        <f t="shared" si="8"/>
        <v>A1-07-04</v>
      </c>
      <c r="B200" s="341" t="s">
        <v>43</v>
      </c>
      <c r="C200" s="282">
        <v>45775</v>
      </c>
      <c r="D200" s="282">
        <v>45782</v>
      </c>
      <c r="E200" s="243">
        <v>4</v>
      </c>
      <c r="F200" s="244" t="s">
        <v>144</v>
      </c>
      <c r="G200" s="243">
        <v>7</v>
      </c>
      <c r="H200" s="283" t="str">
        <f>IF(ISBLANK(F200),"",IFERROR(VLOOKUP(A200,'Np PL4 Stock'!$A:$U,20,FALSE),""))</f>
        <v>V1-MB1</v>
      </c>
      <c r="I200" s="262" t="s">
        <v>213</v>
      </c>
      <c r="J200" s="283">
        <f>IF(ISBLANK(F200),"",VLOOKUP(LEFT(A200,5),Unit!A:B,2,FALSE))</f>
        <v>16</v>
      </c>
      <c r="K200" s="289">
        <v>1.9</v>
      </c>
      <c r="L200" s="290">
        <v>1</v>
      </c>
      <c r="M200" s="291">
        <f t="shared" si="9"/>
        <v>118.75</v>
      </c>
      <c r="N200" s="292">
        <f>IF(ISBLANK(D200),"",IFERROR(IF(VLOOKUP(A200,'Np PL4 Stock'!A:J,10,FALSE)="Np4",D200-VLOOKUP(A200,'Np PL4 Stock'!A:E,5,FALSE),D200-1-VLOOKUP(A200,'Np PL4 Stock'!A:E,5,FALSE)),""))</f>
        <v>7</v>
      </c>
      <c r="O200" s="293">
        <v>0.94</v>
      </c>
      <c r="P200" s="244">
        <v>5.21</v>
      </c>
      <c r="Q200" s="300">
        <v>0.0532</v>
      </c>
      <c r="R200" s="301" t="s">
        <v>32</v>
      </c>
      <c r="S200" s="301" t="s">
        <v>32</v>
      </c>
      <c r="T200" s="301" t="s">
        <v>32</v>
      </c>
      <c r="U200" s="301" t="s">
        <v>32</v>
      </c>
      <c r="V200" s="302">
        <v>0</v>
      </c>
      <c r="W200" s="303">
        <v>0</v>
      </c>
      <c r="X200" s="304">
        <v>45785</v>
      </c>
      <c r="Y200" s="313">
        <f>IF(ISBLANK(X200),"",IFERROR(IF(VLOOKUP(A200,'Np PL4 Stock'!A:J,10,FALSE)="Np4",X200-VLOOKUP(A200,'Np PL4 Stock'!A:E,5,FALSE),X200-1-VLOOKUP(A200,'Np PL4 Stock'!A:E,5,FALSE)),""))</f>
        <v>10</v>
      </c>
      <c r="Z200" s="325">
        <v>6.06</v>
      </c>
      <c r="AA200" s="315">
        <v>0.0674</v>
      </c>
      <c r="AB200" s="316">
        <v>45788</v>
      </c>
      <c r="AC200" s="317">
        <f>IF(ISBLANK(AB200),"",IFERROR(IF(VLOOKUP(A200,'Np PL4 Stock'!A:J,10,FALSE)="Np4",AB200-VLOOKUP(A200,'Np PL4 Stock'!A:E,5,FALSE),AB200-1-VLOOKUP(A200,'Np PL4 Stock'!A:E,5,FALSE)),""))</f>
        <v>13</v>
      </c>
      <c r="AD200" s="294">
        <v>7.224</v>
      </c>
      <c r="AE200" s="300">
        <v>0.0705</v>
      </c>
      <c r="AF200" s="323">
        <v>0.63</v>
      </c>
      <c r="AG200" s="331">
        <v>0</v>
      </c>
      <c r="AH200" s="332">
        <v>0</v>
      </c>
      <c r="AI200" s="339">
        <v>497</v>
      </c>
      <c r="AJ200" s="326"/>
      <c r="AK200" s="334"/>
    </row>
    <row r="201" spans="1:37">
      <c r="A201" s="280" t="str">
        <f t="shared" si="8"/>
        <v>A1-08-04</v>
      </c>
      <c r="B201" s="341" t="s">
        <v>43</v>
      </c>
      <c r="C201" s="282">
        <v>45775</v>
      </c>
      <c r="D201" s="282">
        <v>45782</v>
      </c>
      <c r="E201" s="243">
        <v>4</v>
      </c>
      <c r="F201" s="244" t="s">
        <v>144</v>
      </c>
      <c r="G201" s="243">
        <v>8</v>
      </c>
      <c r="H201" s="283" t="str">
        <f>IF(ISBLANK(F201),"",IFERROR(VLOOKUP(A201,'Np PL4 Stock'!$A:$U,20,FALSE),""))</f>
        <v>V1-MB1</v>
      </c>
      <c r="I201" s="262" t="s">
        <v>213</v>
      </c>
      <c r="J201" s="283">
        <f>IF(ISBLANK(F201),"",VLOOKUP(LEFT(A201,5),Unit!A:B,2,FALSE))</f>
        <v>16</v>
      </c>
      <c r="K201" s="289">
        <v>1.9</v>
      </c>
      <c r="L201" s="290">
        <v>1</v>
      </c>
      <c r="M201" s="291">
        <f t="shared" si="9"/>
        <v>118.75</v>
      </c>
      <c r="N201" s="292">
        <f>IF(ISBLANK(D201),"",IFERROR(IF(VLOOKUP(A201,'Np PL4 Stock'!A:J,10,FALSE)="Np4",D201-VLOOKUP(A201,'Np PL4 Stock'!A:E,5,FALSE),D201-1-VLOOKUP(A201,'Np PL4 Stock'!A:E,5,FALSE)),""))</f>
        <v>7</v>
      </c>
      <c r="O201" s="293">
        <v>0.93</v>
      </c>
      <c r="P201" s="244">
        <v>5.23</v>
      </c>
      <c r="Q201" s="300">
        <v>0.046</v>
      </c>
      <c r="R201" s="301" t="s">
        <v>32</v>
      </c>
      <c r="S201" s="301" t="s">
        <v>32</v>
      </c>
      <c r="T201" s="301" t="s">
        <v>32</v>
      </c>
      <c r="U201" s="301" t="s">
        <v>32</v>
      </c>
      <c r="V201" s="302">
        <v>0</v>
      </c>
      <c r="W201" s="303">
        <v>0</v>
      </c>
      <c r="X201" s="304">
        <v>45785</v>
      </c>
      <c r="Y201" s="313">
        <f>IF(ISBLANK(X201),"",IFERROR(IF(VLOOKUP(A201,'Np PL4 Stock'!A:J,10,FALSE)="Np4",X201-VLOOKUP(A201,'Np PL4 Stock'!A:E,5,FALSE),X201-1-VLOOKUP(A201,'Np PL4 Stock'!A:E,5,FALSE)),""))</f>
        <v>10</v>
      </c>
      <c r="Z201" s="325">
        <v>5.85</v>
      </c>
      <c r="AA201" s="315">
        <v>0.0674</v>
      </c>
      <c r="AB201" s="316">
        <v>45788</v>
      </c>
      <c r="AC201" s="317">
        <f>IF(ISBLANK(AB201),"",IFERROR(IF(VLOOKUP(A201,'Np PL4 Stock'!A:J,10,FALSE)="Np4",AB201-VLOOKUP(A201,'Np PL4 Stock'!A:E,5,FALSE),AB201-1-VLOOKUP(A201,'Np PL4 Stock'!A:E,5,FALSE)),""))</f>
        <v>13</v>
      </c>
      <c r="AD201" s="294">
        <v>7.156</v>
      </c>
      <c r="AE201" s="300">
        <v>0.0847</v>
      </c>
      <c r="AF201" s="323">
        <v>0.6</v>
      </c>
      <c r="AG201" s="331">
        <v>0</v>
      </c>
      <c r="AH201" s="332">
        <v>0</v>
      </c>
      <c r="AI201" s="339">
        <v>512</v>
      </c>
      <c r="AJ201" s="326"/>
      <c r="AK201" s="334"/>
    </row>
    <row r="202" spans="1:37">
      <c r="A202" s="280" t="str">
        <f t="shared" si="8"/>
        <v>A1-11-04</v>
      </c>
      <c r="B202" s="341" t="s">
        <v>43</v>
      </c>
      <c r="C202" s="282">
        <v>45776</v>
      </c>
      <c r="D202" s="282">
        <v>45783</v>
      </c>
      <c r="E202" s="243">
        <v>4</v>
      </c>
      <c r="F202" s="244" t="s">
        <v>144</v>
      </c>
      <c r="G202" s="243">
        <v>11</v>
      </c>
      <c r="H202" s="283" t="str">
        <f>IF(ISBLANK(F202),"",IFERROR(VLOOKUP(A202,'Np PL4 Stock'!$A:$U,20,FALSE),""))</f>
        <v>V1-MB1</v>
      </c>
      <c r="I202" s="262" t="s">
        <v>213</v>
      </c>
      <c r="J202" s="283">
        <f>IF(ISBLANK(F202),"",VLOOKUP(LEFT(A202,5),Unit!A:B,2,FALSE))</f>
        <v>8</v>
      </c>
      <c r="K202" s="289">
        <v>1.07</v>
      </c>
      <c r="L202" s="290">
        <v>0.67</v>
      </c>
      <c r="M202" s="291">
        <f t="shared" si="9"/>
        <v>133.75</v>
      </c>
      <c r="N202" s="292">
        <f>IF(ISBLANK(D202),"",IFERROR(IF(VLOOKUP(A202,'Np PL4 Stock'!A:J,10,FALSE)="Np4",D202-VLOOKUP(A202,'Np PL4 Stock'!A:E,5,FALSE),D202-1-VLOOKUP(A202,'Np PL4 Stock'!A:E,5,FALSE)),""))</f>
        <v>7</v>
      </c>
      <c r="O202" s="293">
        <v>0.94</v>
      </c>
      <c r="P202" s="244">
        <v>5.23</v>
      </c>
      <c r="Q202" s="300">
        <v>0.0545</v>
      </c>
      <c r="R202" s="301" t="s">
        <v>32</v>
      </c>
      <c r="S202" s="301" t="s">
        <v>32</v>
      </c>
      <c r="T202" s="301" t="s">
        <v>32</v>
      </c>
      <c r="U202" s="301" t="s">
        <v>32</v>
      </c>
      <c r="V202" s="302">
        <v>0</v>
      </c>
      <c r="W202" s="303">
        <v>0</v>
      </c>
      <c r="X202" s="304">
        <v>45786</v>
      </c>
      <c r="Y202" s="313">
        <f>IF(ISBLANK(X202),"",IFERROR(IF(VLOOKUP(A202,'Np PL4 Stock'!A:J,10,FALSE)="Np4",X202-VLOOKUP(A202,'Np PL4 Stock'!A:E,5,FALSE),X202-1-VLOOKUP(A202,'Np PL4 Stock'!A:E,5,FALSE)),""))</f>
        <v>10</v>
      </c>
      <c r="Z202" s="321">
        <v>5.8</v>
      </c>
      <c r="AA202" s="315">
        <v>0.0656</v>
      </c>
      <c r="AB202" s="316">
        <v>45789</v>
      </c>
      <c r="AC202" s="317">
        <f>IF(ISBLANK(AB202),"",IFERROR(IF(VLOOKUP(A202,'Np PL4 Stock'!A:J,10,FALSE)="Np4",AB202-VLOOKUP(A202,'Np PL4 Stock'!A:E,5,FALSE),AB202-1-VLOOKUP(A202,'Np PL4 Stock'!A:E,5,FALSE)),""))</f>
        <v>13</v>
      </c>
      <c r="AD202" s="294">
        <v>7.079</v>
      </c>
      <c r="AE202" s="300">
        <v>0.0756</v>
      </c>
      <c r="AF202" s="323">
        <v>0.54</v>
      </c>
      <c r="AG202" s="331">
        <v>0</v>
      </c>
      <c r="AH202" s="332">
        <v>0</v>
      </c>
      <c r="AI202" s="339">
        <v>521</v>
      </c>
      <c r="AJ202" s="326"/>
      <c r="AK202" s="334"/>
    </row>
    <row r="203" spans="1:37">
      <c r="A203" s="280" t="str">
        <f t="shared" si="8"/>
        <v>A1-12-04</v>
      </c>
      <c r="B203" s="341" t="s">
        <v>43</v>
      </c>
      <c r="C203" s="282">
        <v>45776</v>
      </c>
      <c r="D203" s="282">
        <v>45783</v>
      </c>
      <c r="E203" s="243">
        <v>4</v>
      </c>
      <c r="F203" s="244" t="s">
        <v>144</v>
      </c>
      <c r="G203" s="243">
        <v>12</v>
      </c>
      <c r="H203" s="283" t="str">
        <f>IF(ISBLANK(F203),"",IFERROR(VLOOKUP(A203,'Np PL4 Stock'!$A:$U,20,FALSE),""))</f>
        <v>V1-MB1</v>
      </c>
      <c r="I203" s="262" t="s">
        <v>213</v>
      </c>
      <c r="J203" s="283">
        <f>IF(ISBLANK(F203),"",VLOOKUP(LEFT(A203,5),Unit!A:B,2,FALSE))</f>
        <v>8</v>
      </c>
      <c r="K203" s="289">
        <v>1.07</v>
      </c>
      <c r="L203" s="290">
        <v>0.67</v>
      </c>
      <c r="M203" s="291">
        <f t="shared" si="9"/>
        <v>133.75</v>
      </c>
      <c r="N203" s="292">
        <f>IF(ISBLANK(D203),"",IFERROR(IF(VLOOKUP(A203,'Np PL4 Stock'!A:J,10,FALSE)="Np4",D203-VLOOKUP(A203,'Np PL4 Stock'!A:E,5,FALSE),D203-1-VLOOKUP(A203,'Np PL4 Stock'!A:E,5,FALSE)),""))</f>
        <v>7</v>
      </c>
      <c r="O203" s="293">
        <v>0.92</v>
      </c>
      <c r="P203" s="294">
        <v>5.2</v>
      </c>
      <c r="Q203" s="300">
        <v>0.0551</v>
      </c>
      <c r="R203" s="301" t="s">
        <v>32</v>
      </c>
      <c r="S203" s="301" t="s">
        <v>32</v>
      </c>
      <c r="T203" s="301" t="s">
        <v>32</v>
      </c>
      <c r="U203" s="301" t="s">
        <v>32</v>
      </c>
      <c r="V203" s="302">
        <v>0</v>
      </c>
      <c r="W203" s="303">
        <v>0</v>
      </c>
      <c r="X203" s="304">
        <v>45786</v>
      </c>
      <c r="Y203" s="313">
        <f>IF(ISBLANK(X203),"",IFERROR(IF(VLOOKUP(A203,'Np PL4 Stock'!A:J,10,FALSE)="Np4",X203-VLOOKUP(A203,'Np PL4 Stock'!A:E,5,FALSE),X203-1-VLOOKUP(A203,'Np PL4 Stock'!A:E,5,FALSE)),""))</f>
        <v>10</v>
      </c>
      <c r="Z203" s="321">
        <v>6.155</v>
      </c>
      <c r="AA203" s="315">
        <v>0.0638</v>
      </c>
      <c r="AB203" s="316">
        <v>45789</v>
      </c>
      <c r="AC203" s="317">
        <f>IF(ISBLANK(AB203),"",IFERROR(IF(VLOOKUP(A203,'Np PL4 Stock'!A:J,10,FALSE)="Np4",AB203-VLOOKUP(A203,'Np PL4 Stock'!A:E,5,FALSE),AB203-1-VLOOKUP(A203,'Np PL4 Stock'!A:E,5,FALSE)),""))</f>
        <v>13</v>
      </c>
      <c r="AD203" s="294">
        <v>7.566</v>
      </c>
      <c r="AE203" s="300">
        <v>0.0683</v>
      </c>
      <c r="AF203" s="323">
        <v>0.92</v>
      </c>
      <c r="AG203" s="331">
        <v>0</v>
      </c>
      <c r="AH203" s="332">
        <v>0</v>
      </c>
      <c r="AI203" s="339">
        <v>414</v>
      </c>
      <c r="AJ203" s="326"/>
      <c r="AK203" s="334"/>
    </row>
    <row r="204" spans="1:37">
      <c r="A204" s="280" t="str">
        <f t="shared" si="8"/>
        <v>A1-13-04</v>
      </c>
      <c r="B204" s="341" t="s">
        <v>43</v>
      </c>
      <c r="C204" s="282">
        <v>45776</v>
      </c>
      <c r="D204" s="282">
        <v>45783</v>
      </c>
      <c r="E204" s="243">
        <v>4</v>
      </c>
      <c r="F204" s="244" t="s">
        <v>144</v>
      </c>
      <c r="G204" s="243">
        <v>13</v>
      </c>
      <c r="H204" s="283" t="str">
        <f>IF(ISBLANK(F204),"",IFERROR(VLOOKUP(A204,'Np PL4 Stock'!$A:$U,20,FALSE),""))</f>
        <v>V1-MB1</v>
      </c>
      <c r="I204" s="262" t="s">
        <v>213</v>
      </c>
      <c r="J204" s="283">
        <f>IF(ISBLANK(F204),"",VLOOKUP(LEFT(A204,5),Unit!A:B,2,FALSE))</f>
        <v>8</v>
      </c>
      <c r="K204" s="289">
        <v>1.06</v>
      </c>
      <c r="L204" s="290">
        <v>0.66</v>
      </c>
      <c r="M204" s="291">
        <f t="shared" si="9"/>
        <v>132.5</v>
      </c>
      <c r="N204" s="292">
        <f>IF(ISBLANK(D204),"",IFERROR(IF(VLOOKUP(A204,'Np PL4 Stock'!A:J,10,FALSE)="Np4",D204-VLOOKUP(A204,'Np PL4 Stock'!A:E,5,FALSE),D204-1-VLOOKUP(A204,'Np PL4 Stock'!A:E,5,FALSE)),""))</f>
        <v>7</v>
      </c>
      <c r="O204" s="293">
        <v>0.92</v>
      </c>
      <c r="P204" s="244">
        <v>5.16</v>
      </c>
      <c r="Q204" s="300">
        <v>0.0524</v>
      </c>
      <c r="R204" s="301" t="s">
        <v>32</v>
      </c>
      <c r="S204" s="301" t="s">
        <v>32</v>
      </c>
      <c r="T204" s="301" t="s">
        <v>32</v>
      </c>
      <c r="U204" s="301" t="s">
        <v>32</v>
      </c>
      <c r="V204" s="302">
        <v>0</v>
      </c>
      <c r="W204" s="303">
        <v>0</v>
      </c>
      <c r="X204" s="304">
        <v>45786</v>
      </c>
      <c r="Y204" s="313">
        <f>IF(ISBLANK(X204),"",IFERROR(IF(VLOOKUP(A204,'Np PL4 Stock'!A:J,10,FALSE)="Np4",X204-VLOOKUP(A204,'Np PL4 Stock'!A:E,5,FALSE),X204-1-VLOOKUP(A204,'Np PL4 Stock'!A:E,5,FALSE)),""))</f>
        <v>10</v>
      </c>
      <c r="Z204" s="321">
        <v>6.01</v>
      </c>
      <c r="AA204" s="315">
        <v>0.0613</v>
      </c>
      <c r="AB204" s="316">
        <v>45789</v>
      </c>
      <c r="AC204" s="317">
        <f>IF(ISBLANK(AB204),"",IFERROR(IF(VLOOKUP(A204,'Np PL4 Stock'!A:J,10,FALSE)="Np4",AB204-VLOOKUP(A204,'Np PL4 Stock'!A:E,5,FALSE),AB204-1-VLOOKUP(A204,'Np PL4 Stock'!A:E,5,FALSE)),""))</f>
        <v>13</v>
      </c>
      <c r="AD204" s="294">
        <v>7.327</v>
      </c>
      <c r="AE204" s="300">
        <v>0.083</v>
      </c>
      <c r="AF204" s="323">
        <v>0.71</v>
      </c>
      <c r="AG204" s="331">
        <v>0</v>
      </c>
      <c r="AH204" s="332">
        <v>0</v>
      </c>
      <c r="AI204" s="339">
        <v>480</v>
      </c>
      <c r="AJ204" s="326"/>
      <c r="AK204" s="334"/>
    </row>
    <row r="205" spans="1:37">
      <c r="A205" s="280" t="str">
        <f t="shared" si="8"/>
        <v>A1-14-04</v>
      </c>
      <c r="B205" s="341" t="s">
        <v>43</v>
      </c>
      <c r="C205" s="282">
        <v>45777</v>
      </c>
      <c r="D205" s="282">
        <v>45784</v>
      </c>
      <c r="E205" s="243">
        <v>4</v>
      </c>
      <c r="F205" s="244" t="s">
        <v>144</v>
      </c>
      <c r="G205" s="243">
        <v>14</v>
      </c>
      <c r="H205" s="283" t="str">
        <f>IF(ISBLANK(F205),"",IFERROR(VLOOKUP(A205,'Np PL4 Stock'!$A:$U,20,FALSE),""))</f>
        <v>V1-MB1</v>
      </c>
      <c r="I205" s="262" t="s">
        <v>213</v>
      </c>
      <c r="J205" s="283">
        <f>IF(ISBLANK(F205),"",VLOOKUP(LEFT(A205,5),Unit!A:B,2,FALSE))</f>
        <v>8</v>
      </c>
      <c r="K205" s="289">
        <v>1.07</v>
      </c>
      <c r="L205" s="290">
        <v>0.67</v>
      </c>
      <c r="M205" s="291">
        <f t="shared" si="9"/>
        <v>133.75</v>
      </c>
      <c r="N205" s="292">
        <f>IF(ISBLANK(D205),"",IFERROR(IF(VLOOKUP(A205,'Np PL4 Stock'!A:J,10,FALSE)="Np4",D205-VLOOKUP(A205,'Np PL4 Stock'!A:E,5,FALSE),D205-1-VLOOKUP(A205,'Np PL4 Stock'!A:E,5,FALSE)),""))</f>
        <v>7</v>
      </c>
      <c r="O205" s="293">
        <v>0.92</v>
      </c>
      <c r="P205" s="244">
        <v>5.24</v>
      </c>
      <c r="Q205" s="300">
        <v>0.0568</v>
      </c>
      <c r="R205" s="301" t="s">
        <v>32</v>
      </c>
      <c r="S205" s="301" t="s">
        <v>32</v>
      </c>
      <c r="T205" s="301" t="s">
        <v>32</v>
      </c>
      <c r="U205" s="301" t="s">
        <v>32</v>
      </c>
      <c r="V205" s="302">
        <v>0</v>
      </c>
      <c r="W205" s="303">
        <v>0</v>
      </c>
      <c r="X205" s="304">
        <v>45787</v>
      </c>
      <c r="Y205" s="313">
        <f>IF(ISBLANK(X205),"",IFERROR(IF(VLOOKUP(A205,'Np PL4 Stock'!A:J,10,FALSE)="Np4",X205-VLOOKUP(A205,'Np PL4 Stock'!A:E,5,FALSE),X205-1-VLOOKUP(A205,'Np PL4 Stock'!A:E,5,FALSE)),""))</f>
        <v>10</v>
      </c>
      <c r="Z205" s="321">
        <v>5.9</v>
      </c>
      <c r="AA205" s="315">
        <v>0.0641</v>
      </c>
      <c r="AB205" s="316">
        <v>45790</v>
      </c>
      <c r="AC205" s="317">
        <f>IF(ISBLANK(AB205),"",IFERROR(IF(VLOOKUP(A205,'Np PL4 Stock'!A:J,10,FALSE)="Np4",AB205-VLOOKUP(A205,'Np PL4 Stock'!A:E,5,FALSE),AB205-1-VLOOKUP(A205,'Np PL4 Stock'!A:E,5,FALSE)),""))</f>
        <v>13</v>
      </c>
      <c r="AD205" s="294">
        <v>7.126</v>
      </c>
      <c r="AE205" s="300">
        <v>0.0786</v>
      </c>
      <c r="AF205" s="323">
        <v>0.55</v>
      </c>
      <c r="AG205" s="331">
        <v>0</v>
      </c>
      <c r="AH205" s="332">
        <v>0</v>
      </c>
      <c r="AI205" s="339">
        <v>517</v>
      </c>
      <c r="AJ205" s="326"/>
      <c r="AK205" s="334"/>
    </row>
    <row r="206" spans="1:37">
      <c r="A206" s="280" t="str">
        <f t="shared" si="8"/>
        <v>A1-15-04</v>
      </c>
      <c r="B206" s="341" t="s">
        <v>43</v>
      </c>
      <c r="C206" s="282">
        <v>45777</v>
      </c>
      <c r="D206" s="282">
        <v>45784</v>
      </c>
      <c r="E206" s="243">
        <v>4</v>
      </c>
      <c r="F206" s="244" t="s">
        <v>144</v>
      </c>
      <c r="G206" s="243">
        <v>15</v>
      </c>
      <c r="H206" s="283" t="str">
        <f>IF(ISBLANK(F206),"",IFERROR(VLOOKUP(A206,'Np PL4 Stock'!$A:$U,20,FALSE),""))</f>
        <v>V1-MB1</v>
      </c>
      <c r="I206" s="262" t="s">
        <v>213</v>
      </c>
      <c r="J206" s="283">
        <f>IF(ISBLANK(F206),"",VLOOKUP(LEFT(A206,5),Unit!A:B,2,FALSE))</f>
        <v>8</v>
      </c>
      <c r="K206" s="289">
        <v>1.07</v>
      </c>
      <c r="L206" s="290">
        <v>0.67</v>
      </c>
      <c r="M206" s="291">
        <f t="shared" si="9"/>
        <v>133.75</v>
      </c>
      <c r="N206" s="292">
        <f>IF(ISBLANK(D206),"",IFERROR(IF(VLOOKUP(A206,'Np PL4 Stock'!A:J,10,FALSE)="Np4",D206-VLOOKUP(A206,'Np PL4 Stock'!A:E,5,FALSE),D206-1-VLOOKUP(A206,'Np PL4 Stock'!A:E,5,FALSE)),""))</f>
        <v>7</v>
      </c>
      <c r="O206" s="293">
        <v>0.94</v>
      </c>
      <c r="P206" s="244">
        <v>5.28</v>
      </c>
      <c r="Q206" s="300">
        <v>0.0571</v>
      </c>
      <c r="R206" s="301" t="s">
        <v>32</v>
      </c>
      <c r="S206" s="301" t="s">
        <v>32</v>
      </c>
      <c r="T206" s="301" t="s">
        <v>32</v>
      </c>
      <c r="U206" s="301" t="s">
        <v>32</v>
      </c>
      <c r="V206" s="302">
        <v>0</v>
      </c>
      <c r="W206" s="303">
        <v>0</v>
      </c>
      <c r="X206" s="304">
        <v>45787</v>
      </c>
      <c r="Y206" s="313">
        <f>IF(ISBLANK(X206),"",IFERROR(IF(VLOOKUP(A206,'Np PL4 Stock'!A:J,10,FALSE)="Np4",X206-VLOOKUP(A206,'Np PL4 Stock'!A:E,5,FALSE),X206-1-VLOOKUP(A206,'Np PL4 Stock'!A:E,5,FALSE)),""))</f>
        <v>10</v>
      </c>
      <c r="Z206" s="321">
        <v>5.729</v>
      </c>
      <c r="AA206" s="315">
        <v>0.0611</v>
      </c>
      <c r="AB206" s="316">
        <v>45790</v>
      </c>
      <c r="AC206" s="317">
        <f>IF(ISBLANK(AB206),"",IFERROR(IF(VLOOKUP(A206,'Np PL4 Stock'!A:J,10,FALSE)="Np4",AB206-VLOOKUP(A206,'Np PL4 Stock'!A:E,5,FALSE),AB206-1-VLOOKUP(A206,'Np PL4 Stock'!A:E,5,FALSE)),""))</f>
        <v>13</v>
      </c>
      <c r="AD206" s="294">
        <v>6.896</v>
      </c>
      <c r="AE206" s="300">
        <v>0.0861</v>
      </c>
      <c r="AF206" s="323">
        <v>0.42</v>
      </c>
      <c r="AG206" s="331">
        <v>0</v>
      </c>
      <c r="AH206" s="332">
        <v>0</v>
      </c>
      <c r="AI206" s="339">
        <v>564</v>
      </c>
      <c r="AJ206" s="326"/>
      <c r="AK206" s="334"/>
    </row>
    <row r="207" spans="1:37">
      <c r="A207" s="280" t="str">
        <f t="shared" si="8"/>
        <v>A1-16-04</v>
      </c>
      <c r="B207" s="341" t="s">
        <v>43</v>
      </c>
      <c r="C207" s="282">
        <v>45777</v>
      </c>
      <c r="D207" s="282">
        <v>45784</v>
      </c>
      <c r="E207" s="243">
        <v>4</v>
      </c>
      <c r="F207" s="244" t="s">
        <v>144</v>
      </c>
      <c r="G207" s="243">
        <v>16</v>
      </c>
      <c r="H207" s="283" t="str">
        <f>IF(ISBLANK(F207),"",IFERROR(VLOOKUP(A207,'Np PL4 Stock'!$A:$U,20,FALSE),""))</f>
        <v>V1-MB1</v>
      </c>
      <c r="I207" s="262" t="s">
        <v>213</v>
      </c>
      <c r="J207" s="283">
        <f>IF(ISBLANK(F207),"",VLOOKUP(LEFT(A207,5),Unit!A:B,2,FALSE))</f>
        <v>8</v>
      </c>
      <c r="K207" s="289">
        <v>1.06</v>
      </c>
      <c r="L207" s="290">
        <v>0.66</v>
      </c>
      <c r="M207" s="291">
        <f t="shared" si="9"/>
        <v>132.5</v>
      </c>
      <c r="N207" s="292">
        <f>IF(ISBLANK(D207),"",IFERROR(IF(VLOOKUP(A207,'Np PL4 Stock'!A:J,10,FALSE)="Np4",D207-VLOOKUP(A207,'Np PL4 Stock'!A:E,5,FALSE),D207-1-VLOOKUP(A207,'Np PL4 Stock'!A:E,5,FALSE)),""))</f>
        <v>7</v>
      </c>
      <c r="O207" s="293">
        <v>0.93</v>
      </c>
      <c r="P207" s="244">
        <v>5.29</v>
      </c>
      <c r="Q207" s="300">
        <v>0.0586</v>
      </c>
      <c r="R207" s="301" t="s">
        <v>32</v>
      </c>
      <c r="S207" s="301" t="s">
        <v>32</v>
      </c>
      <c r="T207" s="301" t="s">
        <v>32</v>
      </c>
      <c r="U207" s="301" t="s">
        <v>32</v>
      </c>
      <c r="V207" s="302">
        <v>0</v>
      </c>
      <c r="W207" s="303">
        <v>0</v>
      </c>
      <c r="X207" s="304">
        <v>45787</v>
      </c>
      <c r="Y207" s="313">
        <f>IF(ISBLANK(X207),"",IFERROR(IF(VLOOKUP(A207,'Np PL4 Stock'!A:J,10,FALSE)="Np4",X207-VLOOKUP(A207,'Np PL4 Stock'!A:E,5,FALSE),X207-1-VLOOKUP(A207,'Np PL4 Stock'!A:E,5,FALSE)),""))</f>
        <v>10</v>
      </c>
      <c r="Z207" s="321">
        <v>5.606</v>
      </c>
      <c r="AA207" s="315">
        <v>0.0687</v>
      </c>
      <c r="AB207" s="316">
        <v>45790</v>
      </c>
      <c r="AC207" s="317">
        <f>IF(ISBLANK(AB207),"",IFERROR(IF(VLOOKUP(A207,'Np PL4 Stock'!A:J,10,FALSE)="Np4",AB207-VLOOKUP(A207,'Np PL4 Stock'!A:E,5,FALSE),AB207-1-VLOOKUP(A207,'Np PL4 Stock'!A:E,5,FALSE)),""))</f>
        <v>13</v>
      </c>
      <c r="AD207" s="294">
        <v>6.796</v>
      </c>
      <c r="AE207" s="300">
        <v>0.0766</v>
      </c>
      <c r="AF207" s="323">
        <v>0.42</v>
      </c>
      <c r="AG207" s="331">
        <v>0</v>
      </c>
      <c r="AH207" s="332">
        <v>0</v>
      </c>
      <c r="AI207" s="339">
        <v>582</v>
      </c>
      <c r="AJ207" s="326"/>
      <c r="AK207" s="334"/>
    </row>
    <row r="208" spans="1:37">
      <c r="A208" s="280" t="str">
        <f t="shared" si="8"/>
        <v>A1-17-04</v>
      </c>
      <c r="B208" s="341" t="s">
        <v>43</v>
      </c>
      <c r="C208" s="282">
        <v>45778</v>
      </c>
      <c r="D208" s="282">
        <v>45785</v>
      </c>
      <c r="E208" s="243">
        <v>4</v>
      </c>
      <c r="F208" s="244" t="s">
        <v>144</v>
      </c>
      <c r="G208" s="243">
        <v>17</v>
      </c>
      <c r="H208" s="283" t="str">
        <f>IF(ISBLANK(F208),"",IFERROR(VLOOKUP(A208,'Np PL4 Stock'!$A:$U,20,FALSE),""))</f>
        <v>V1-MB1</v>
      </c>
      <c r="I208" s="262" t="s">
        <v>213</v>
      </c>
      <c r="J208" s="283">
        <f>IF(ISBLANK(F208),"",VLOOKUP(LEFT(A208,5),Unit!A:B,2,FALSE))</f>
        <v>8</v>
      </c>
      <c r="K208" s="289">
        <v>1.08</v>
      </c>
      <c r="L208" s="290">
        <v>0.67</v>
      </c>
      <c r="M208" s="291">
        <f t="shared" si="9"/>
        <v>135</v>
      </c>
      <c r="N208" s="292">
        <f>IF(ISBLANK(D208),"",IFERROR(IF(VLOOKUP(A208,'Np PL4 Stock'!A:J,10,FALSE)="Np4",D208-VLOOKUP(A208,'Np PL4 Stock'!A:E,5,FALSE),D208-1-VLOOKUP(A208,'Np PL4 Stock'!A:E,5,FALSE)),""))</f>
        <v>7</v>
      </c>
      <c r="O208" s="293">
        <v>0.91</v>
      </c>
      <c r="P208" s="290">
        <v>5.017</v>
      </c>
      <c r="Q208" s="300">
        <v>0.0594</v>
      </c>
      <c r="R208" s="301" t="s">
        <v>32</v>
      </c>
      <c r="S208" s="301" t="s">
        <v>32</v>
      </c>
      <c r="T208" s="301" t="s">
        <v>32</v>
      </c>
      <c r="U208" s="301" t="s">
        <v>32</v>
      </c>
      <c r="V208" s="302">
        <v>0</v>
      </c>
      <c r="W208" s="303">
        <v>0</v>
      </c>
      <c r="X208" s="304">
        <v>45788</v>
      </c>
      <c r="Y208" s="313">
        <f>IF(ISBLANK(X208),"",IFERROR(IF(VLOOKUP(A208,'Np PL4 Stock'!A:J,10,FALSE)="Np4",X208-VLOOKUP(A208,'Np PL4 Stock'!A:E,5,FALSE),X208-1-VLOOKUP(A208,'Np PL4 Stock'!A:E,5,FALSE)),""))</f>
        <v>10</v>
      </c>
      <c r="Z208" s="314">
        <v>5.736</v>
      </c>
      <c r="AA208" s="315">
        <v>0.0673</v>
      </c>
      <c r="AB208" s="316">
        <v>45791</v>
      </c>
      <c r="AC208" s="317">
        <f>IF(ISBLANK(AB208),"",IFERROR(IF(VLOOKUP(A208,'Np PL4 Stock'!A:J,10,FALSE)="Np4",AB208-VLOOKUP(A208,'Np PL4 Stock'!A:E,5,FALSE),AB208-1-VLOOKUP(A208,'Np PL4 Stock'!A:E,5,FALSE)),""))</f>
        <v>13</v>
      </c>
      <c r="AD208" s="244">
        <v>7.38</v>
      </c>
      <c r="AE208" s="300">
        <v>0.0875</v>
      </c>
      <c r="AF208" s="323">
        <v>0.71</v>
      </c>
      <c r="AG208" s="331">
        <v>0</v>
      </c>
      <c r="AH208" s="332">
        <v>0</v>
      </c>
      <c r="AI208" s="339">
        <v>470</v>
      </c>
      <c r="AJ208" s="326"/>
      <c r="AK208" s="334"/>
    </row>
    <row r="209" spans="1:37">
      <c r="A209" s="280" t="str">
        <f t="shared" si="8"/>
        <v>A1-18-04</v>
      </c>
      <c r="B209" s="341" t="s">
        <v>43</v>
      </c>
      <c r="C209" s="282">
        <v>45778</v>
      </c>
      <c r="D209" s="282">
        <v>45785</v>
      </c>
      <c r="E209" s="243">
        <v>4</v>
      </c>
      <c r="F209" s="244" t="s">
        <v>144</v>
      </c>
      <c r="G209" s="243">
        <v>18</v>
      </c>
      <c r="H209" s="283" t="str">
        <f>IF(ISBLANK(F209),"",IFERROR(VLOOKUP(A209,'Np PL4 Stock'!$A:$U,20,FALSE),""))</f>
        <v>V1-MB1</v>
      </c>
      <c r="I209" s="262" t="s">
        <v>213</v>
      </c>
      <c r="J209" s="283">
        <f>IF(ISBLANK(F209),"",VLOOKUP(LEFT(A209,5),Unit!A:B,2,FALSE))</f>
        <v>8</v>
      </c>
      <c r="K209" s="289">
        <v>1.08</v>
      </c>
      <c r="L209" s="290">
        <v>0.67</v>
      </c>
      <c r="M209" s="291">
        <f t="shared" si="9"/>
        <v>135</v>
      </c>
      <c r="N209" s="292">
        <f>IF(ISBLANK(D209),"",IFERROR(IF(VLOOKUP(A209,'Np PL4 Stock'!A:J,10,FALSE)="Np4",D209-VLOOKUP(A209,'Np PL4 Stock'!A:E,5,FALSE),D209-1-VLOOKUP(A209,'Np PL4 Stock'!A:E,5,FALSE)),""))</f>
        <v>7</v>
      </c>
      <c r="O209" s="293">
        <v>0.91</v>
      </c>
      <c r="P209" s="290">
        <v>5.011</v>
      </c>
      <c r="Q209" s="300">
        <v>0.0506</v>
      </c>
      <c r="R209" s="301" t="s">
        <v>32</v>
      </c>
      <c r="S209" s="301" t="s">
        <v>32</v>
      </c>
      <c r="T209" s="301" t="s">
        <v>32</v>
      </c>
      <c r="U209" s="301" t="s">
        <v>32</v>
      </c>
      <c r="V209" s="302">
        <v>0</v>
      </c>
      <c r="W209" s="303">
        <v>0</v>
      </c>
      <c r="X209" s="304">
        <v>45788</v>
      </c>
      <c r="Y209" s="313">
        <f>IF(ISBLANK(X209),"",IFERROR(IF(VLOOKUP(A209,'Np PL4 Stock'!A:J,10,FALSE)="Np4",X209-VLOOKUP(A209,'Np PL4 Stock'!A:E,5,FALSE),X209-1-VLOOKUP(A209,'Np PL4 Stock'!A:E,5,FALSE)),""))</f>
        <v>10</v>
      </c>
      <c r="Z209" s="325">
        <v>5.86</v>
      </c>
      <c r="AA209" s="315">
        <v>0.0646</v>
      </c>
      <c r="AB209" s="316">
        <v>45791</v>
      </c>
      <c r="AC209" s="317">
        <f>IF(ISBLANK(AB209),"",IFERROR(IF(VLOOKUP(A209,'Np PL4 Stock'!A:J,10,FALSE)="Np4",AB209-VLOOKUP(A209,'Np PL4 Stock'!A:E,5,FALSE),AB209-1-VLOOKUP(A209,'Np PL4 Stock'!A:E,5,FALSE)),""))</f>
        <v>13</v>
      </c>
      <c r="AD209" s="289">
        <v>7.378</v>
      </c>
      <c r="AE209" s="300">
        <v>0.0843</v>
      </c>
      <c r="AF209" s="323">
        <v>0.69</v>
      </c>
      <c r="AG209" s="331">
        <v>0</v>
      </c>
      <c r="AH209" s="332">
        <v>0</v>
      </c>
      <c r="AI209" s="339">
        <v>472</v>
      </c>
      <c r="AJ209" s="326"/>
      <c r="AK209" s="334"/>
    </row>
    <row r="210" spans="1:37">
      <c r="A210" s="280" t="str">
        <f t="shared" si="8"/>
        <v>A1-19-04</v>
      </c>
      <c r="B210" s="341" t="s">
        <v>43</v>
      </c>
      <c r="C210" s="282">
        <v>45778</v>
      </c>
      <c r="D210" s="282">
        <v>45785</v>
      </c>
      <c r="E210" s="243">
        <v>4</v>
      </c>
      <c r="F210" s="244" t="s">
        <v>144</v>
      </c>
      <c r="G210" s="243">
        <v>19</v>
      </c>
      <c r="H210" s="283" t="str">
        <f>IF(ISBLANK(F210),"",IFERROR(VLOOKUP(A210,'Np PL4 Stock'!$A:$U,20,FALSE),""))</f>
        <v>V1-MB1</v>
      </c>
      <c r="I210" s="262" t="s">
        <v>213</v>
      </c>
      <c r="J210" s="283">
        <f>IF(ISBLANK(F210),"",VLOOKUP(LEFT(A210,5),Unit!A:B,2,FALSE))</f>
        <v>8</v>
      </c>
      <c r="K210" s="289">
        <v>1.08</v>
      </c>
      <c r="L210" s="290">
        <v>0.66</v>
      </c>
      <c r="M210" s="291">
        <f t="shared" si="9"/>
        <v>135</v>
      </c>
      <c r="N210" s="292">
        <f>IF(ISBLANK(D210),"",IFERROR(IF(VLOOKUP(A210,'Np PL4 Stock'!A:J,10,FALSE)="Np4",D210-VLOOKUP(A210,'Np PL4 Stock'!A:E,5,FALSE),D210-1-VLOOKUP(A210,'Np PL4 Stock'!A:E,5,FALSE)),""))</f>
        <v>7</v>
      </c>
      <c r="O210" s="293">
        <v>0.93</v>
      </c>
      <c r="P210" s="290">
        <v>5.119</v>
      </c>
      <c r="Q210" s="300">
        <v>0.0567</v>
      </c>
      <c r="R210" s="301" t="s">
        <v>32</v>
      </c>
      <c r="S210" s="301" t="s">
        <v>32</v>
      </c>
      <c r="T210" s="301" t="s">
        <v>32</v>
      </c>
      <c r="U210" s="301" t="s">
        <v>32</v>
      </c>
      <c r="V210" s="302">
        <v>0</v>
      </c>
      <c r="W210" s="303">
        <v>0</v>
      </c>
      <c r="X210" s="304">
        <v>45788</v>
      </c>
      <c r="Y210" s="313">
        <f>IF(ISBLANK(X210),"",IFERROR(IF(VLOOKUP(A210,'Np PL4 Stock'!A:J,10,FALSE)="Np4",X210-VLOOKUP(A210,'Np PL4 Stock'!A:E,5,FALSE),X210-1-VLOOKUP(A210,'Np PL4 Stock'!A:E,5,FALSE)),""))</f>
        <v>10</v>
      </c>
      <c r="Z210" s="325">
        <v>5.92</v>
      </c>
      <c r="AA210" s="315">
        <v>0.0659</v>
      </c>
      <c r="AB210" s="316">
        <v>45791</v>
      </c>
      <c r="AC210" s="317">
        <f>IF(ISBLANK(AB210),"",IFERROR(IF(VLOOKUP(A210,'Np PL4 Stock'!A:J,10,FALSE)="Np4",AB210-VLOOKUP(A210,'Np PL4 Stock'!A:E,5,FALSE),AB210-1-VLOOKUP(A210,'Np PL4 Stock'!A:E,5,FALSE)),""))</f>
        <v>13</v>
      </c>
      <c r="AD210" s="289">
        <v>7.385</v>
      </c>
      <c r="AE210" s="300">
        <v>0.0871</v>
      </c>
      <c r="AF210" s="323">
        <v>0.68</v>
      </c>
      <c r="AG210" s="331">
        <v>0</v>
      </c>
      <c r="AH210" s="332">
        <v>0</v>
      </c>
      <c r="AI210" s="339">
        <v>468</v>
      </c>
      <c r="AJ210" s="326"/>
      <c r="AK210" s="334"/>
    </row>
    <row r="211" spans="1:37">
      <c r="A211" s="280" t="str">
        <f t="shared" si="8"/>
        <v>B1-01-04</v>
      </c>
      <c r="B211" s="341" t="s">
        <v>43</v>
      </c>
      <c r="C211" s="282">
        <v>45782</v>
      </c>
      <c r="D211" s="282">
        <v>45789</v>
      </c>
      <c r="E211" s="243">
        <v>4</v>
      </c>
      <c r="F211" s="244" t="s">
        <v>165</v>
      </c>
      <c r="G211" s="243">
        <v>1</v>
      </c>
      <c r="H211" s="283" t="str">
        <f>IF(ISBLANK(F211),"",IFERROR(VLOOKUP(A211,'Np PL4 Stock'!$A:$U,20,FALSE),""))</f>
        <v>V1-MA1</v>
      </c>
      <c r="I211" s="262" t="s">
        <v>213</v>
      </c>
      <c r="J211" s="283">
        <f>IF(ISBLANK(F211),"",VLOOKUP(LEFT(A211,5),Unit!A:B,2,FALSE))</f>
        <v>12</v>
      </c>
      <c r="K211" s="289">
        <v>1.8</v>
      </c>
      <c r="L211" s="290">
        <v>1.2</v>
      </c>
      <c r="M211" s="291">
        <f t="shared" si="9"/>
        <v>150</v>
      </c>
      <c r="N211" s="292">
        <f>IF(ISBLANK(D211),"",IFERROR(IF(VLOOKUP(A211,'Np PL4 Stock'!A:J,10,FALSE)="Np4",D211-VLOOKUP(A211,'Np PL4 Stock'!A:E,5,FALSE),D211-1-VLOOKUP(A211,'Np PL4 Stock'!A:E,5,FALSE)),""))</f>
        <v>7</v>
      </c>
      <c r="O211" s="293">
        <v>0.97</v>
      </c>
      <c r="P211" s="244">
        <v>5.31</v>
      </c>
      <c r="Q211" s="300">
        <v>0.0474</v>
      </c>
      <c r="R211" s="301" t="s">
        <v>32</v>
      </c>
      <c r="S211" s="301" t="s">
        <v>32</v>
      </c>
      <c r="T211" s="301" t="s">
        <v>32</v>
      </c>
      <c r="U211" s="301" t="s">
        <v>32</v>
      </c>
      <c r="V211" s="302">
        <v>0</v>
      </c>
      <c r="W211" s="303">
        <v>0</v>
      </c>
      <c r="X211" s="304">
        <v>45792</v>
      </c>
      <c r="Y211" s="313">
        <f>IF(ISBLANK(X211),"",IFERROR(IF(VLOOKUP(A211,'Np PL4 Stock'!A:J,10,FALSE)="Np4",X211-VLOOKUP(A211,'Np PL4 Stock'!A:E,5,FALSE),X211-1-VLOOKUP(A211,'Np PL4 Stock'!A:E,5,FALSE)),""))</f>
        <v>10</v>
      </c>
      <c r="Z211" s="325">
        <v>6.68</v>
      </c>
      <c r="AA211" s="315">
        <v>0.0575</v>
      </c>
      <c r="AB211" s="316">
        <v>45795</v>
      </c>
      <c r="AC211" s="317">
        <f>IF(ISBLANK(AB211),"",IFERROR(IF(VLOOKUP(A211,'Np PL4 Stock'!A:J,10,FALSE)="Np4",AB211-VLOOKUP(A211,'Np PL4 Stock'!A:E,5,FALSE),AB211-1-VLOOKUP(A211,'Np PL4 Stock'!A:E,5,FALSE)),""))</f>
        <v>13</v>
      </c>
      <c r="AD211" s="289">
        <v>7.703</v>
      </c>
      <c r="AE211" s="300">
        <v>0.0808</v>
      </c>
      <c r="AF211" s="323">
        <v>0.87</v>
      </c>
      <c r="AG211" s="331">
        <v>0</v>
      </c>
      <c r="AH211" s="332">
        <v>0</v>
      </c>
      <c r="AI211" s="339">
        <v>382</v>
      </c>
      <c r="AJ211" s="326"/>
      <c r="AK211" s="334"/>
    </row>
    <row r="212" spans="1:37">
      <c r="A212" s="280" t="str">
        <f t="shared" si="8"/>
        <v>B1-02-04</v>
      </c>
      <c r="B212" s="341" t="s">
        <v>43</v>
      </c>
      <c r="C212" s="282">
        <v>45782</v>
      </c>
      <c r="D212" s="282">
        <v>45789</v>
      </c>
      <c r="E212" s="243">
        <v>4</v>
      </c>
      <c r="F212" s="244" t="s">
        <v>165</v>
      </c>
      <c r="G212" s="243">
        <v>2</v>
      </c>
      <c r="H212" s="283" t="str">
        <f>IF(ISBLANK(F212),"",IFERROR(VLOOKUP(A212,'Np PL4 Stock'!$A:$U,20,FALSE),""))</f>
        <v>V1-MA1</v>
      </c>
      <c r="I212" s="262" t="s">
        <v>213</v>
      </c>
      <c r="J212" s="283">
        <f>IF(ISBLANK(F212),"",VLOOKUP(LEFT(A212,5),Unit!A:B,2,FALSE))</f>
        <v>12</v>
      </c>
      <c r="K212" s="289">
        <v>1.8</v>
      </c>
      <c r="L212" s="290">
        <v>1.2</v>
      </c>
      <c r="M212" s="291">
        <f t="shared" si="9"/>
        <v>150</v>
      </c>
      <c r="N212" s="292">
        <f>IF(ISBLANK(D212),"",IFERROR(IF(VLOOKUP(A212,'Np PL4 Stock'!A:J,10,FALSE)="Np4",D212-VLOOKUP(A212,'Np PL4 Stock'!A:E,5,FALSE),D212-1-VLOOKUP(A212,'Np PL4 Stock'!A:E,5,FALSE)),""))</f>
        <v>7</v>
      </c>
      <c r="O212" s="293">
        <v>0.98</v>
      </c>
      <c r="P212" s="244">
        <v>5.39</v>
      </c>
      <c r="Q212" s="300">
        <v>0.05</v>
      </c>
      <c r="R212" s="301" t="s">
        <v>32</v>
      </c>
      <c r="S212" s="301" t="s">
        <v>32</v>
      </c>
      <c r="T212" s="301" t="s">
        <v>32</v>
      </c>
      <c r="U212" s="301" t="s">
        <v>32</v>
      </c>
      <c r="V212" s="302">
        <v>0</v>
      </c>
      <c r="W212" s="303">
        <v>0</v>
      </c>
      <c r="X212" s="304">
        <v>45792</v>
      </c>
      <c r="Y212" s="313">
        <f>IF(ISBLANK(X212),"",IFERROR(IF(VLOOKUP(A212,'Np PL4 Stock'!A:J,10,FALSE)="Np4",X212-VLOOKUP(A212,'Np PL4 Stock'!A:E,5,FALSE),X212-1-VLOOKUP(A212,'Np PL4 Stock'!A:E,5,FALSE)),""))</f>
        <v>10</v>
      </c>
      <c r="Z212" s="314">
        <v>6.65</v>
      </c>
      <c r="AA212" s="315">
        <v>0.0594</v>
      </c>
      <c r="AB212" s="316">
        <v>45795</v>
      </c>
      <c r="AC212" s="317">
        <f>IF(ISBLANK(AB212),"",IFERROR(IF(VLOOKUP(A212,'Np PL4 Stock'!A:J,10,FALSE)="Np4",AB212-VLOOKUP(A212,'Np PL4 Stock'!A:E,5,FALSE),AB212-1-VLOOKUP(A212,'Np PL4 Stock'!A:E,5,FALSE)),""))</f>
        <v>13</v>
      </c>
      <c r="AD212" s="244">
        <v>7.98</v>
      </c>
      <c r="AE212" s="300">
        <v>0.0727</v>
      </c>
      <c r="AF212" s="323">
        <v>0.92</v>
      </c>
      <c r="AG212" s="331">
        <v>0</v>
      </c>
      <c r="AH212" s="332">
        <v>0</v>
      </c>
      <c r="AI212" s="339">
        <v>341</v>
      </c>
      <c r="AJ212" s="326"/>
      <c r="AK212" s="334"/>
    </row>
    <row r="213" spans="1:37">
      <c r="A213" s="280" t="str">
        <f t="shared" si="8"/>
        <v>B1-03-04</v>
      </c>
      <c r="B213" s="341" t="s">
        <v>43</v>
      </c>
      <c r="C213" s="282">
        <v>45783</v>
      </c>
      <c r="D213" s="282">
        <v>45790</v>
      </c>
      <c r="E213" s="243">
        <v>4</v>
      </c>
      <c r="F213" s="244" t="s">
        <v>165</v>
      </c>
      <c r="G213" s="243">
        <v>3</v>
      </c>
      <c r="H213" s="283" t="str">
        <f>IF(ISBLANK(F213),"",IFERROR(VLOOKUP(A213,'Np PL4 Stock'!$A:$U,20,FALSE),""))</f>
        <v>V1-MA1</v>
      </c>
      <c r="I213" s="262" t="s">
        <v>213</v>
      </c>
      <c r="J213" s="283">
        <f>IF(ISBLANK(F213),"",VLOOKUP(LEFT(A213,5),Unit!A:B,2,FALSE))</f>
        <v>12</v>
      </c>
      <c r="K213" s="289">
        <v>1.825</v>
      </c>
      <c r="L213" s="290">
        <v>1.2</v>
      </c>
      <c r="M213" s="291">
        <f t="shared" si="9"/>
        <v>152.083333333333</v>
      </c>
      <c r="N213" s="292">
        <f>IF(ISBLANK(D213),"",IFERROR(IF(VLOOKUP(A213,'Np PL4 Stock'!A:J,10,FALSE)="Np4",D213-VLOOKUP(A213,'Np PL4 Stock'!A:E,5,FALSE),D213-1-VLOOKUP(A213,'Np PL4 Stock'!A:E,5,FALSE)),""))</f>
        <v>7</v>
      </c>
      <c r="O213" s="293">
        <v>0.97</v>
      </c>
      <c r="P213" s="289">
        <v>5.212</v>
      </c>
      <c r="Q213" s="300">
        <v>0.051</v>
      </c>
      <c r="R213" s="301" t="s">
        <v>32</v>
      </c>
      <c r="S213" s="301" t="s">
        <v>32</v>
      </c>
      <c r="T213" s="301" t="s">
        <v>32</v>
      </c>
      <c r="U213" s="301" t="s">
        <v>32</v>
      </c>
      <c r="V213" s="302">
        <v>0</v>
      </c>
      <c r="W213" s="303">
        <v>0</v>
      </c>
      <c r="X213" s="304">
        <v>45793</v>
      </c>
      <c r="Y213" s="313">
        <f>IF(ISBLANK(X213),"",IFERROR(IF(VLOOKUP(A213,'Np PL4 Stock'!A:J,10,FALSE)="Np4",X213-VLOOKUP(A213,'Np PL4 Stock'!A:E,5,FALSE),X213-1-VLOOKUP(A213,'Np PL4 Stock'!A:E,5,FALSE)),""))</f>
        <v>10</v>
      </c>
      <c r="Z213" s="314">
        <v>6.348</v>
      </c>
      <c r="AA213" s="315">
        <v>0.0646</v>
      </c>
      <c r="AB213" s="316"/>
      <c r="AC213" s="317" t="str">
        <f>IF(ISBLANK(AB213),"",IFERROR(IF(VLOOKUP(A213,'Np PL4 Stock'!A:J,10,FALSE)="Np4",AB213-VLOOKUP(A213,'Np PL4 Stock'!A:E,5,FALSE),AB213-1-VLOOKUP(A213,'Np PL4 Stock'!A:E,5,FALSE)),""))</f>
        <v/>
      </c>
      <c r="AD213" s="244"/>
      <c r="AE213" s="244"/>
      <c r="AF213" s="323"/>
      <c r="AG213" s="335"/>
      <c r="AH213" s="336"/>
      <c r="AI213" s="335"/>
      <c r="AJ213" s="326"/>
      <c r="AK213" s="334"/>
    </row>
    <row r="214" spans="1:37">
      <c r="A214" s="280" t="str">
        <f t="shared" si="8"/>
        <v>B1-04-04</v>
      </c>
      <c r="B214" s="342" t="s">
        <v>43</v>
      </c>
      <c r="C214" s="282">
        <v>45783</v>
      </c>
      <c r="D214" s="282">
        <v>45790</v>
      </c>
      <c r="E214" s="243">
        <v>4</v>
      </c>
      <c r="F214" s="244" t="s">
        <v>165</v>
      </c>
      <c r="G214" s="243">
        <v>4</v>
      </c>
      <c r="H214" s="283" t="str">
        <f>IF(ISBLANK(F214),"",IFERROR(VLOOKUP(A214,'Np PL4 Stock'!$A:$U,20,FALSE),""))</f>
        <v>V1-MA1</v>
      </c>
      <c r="I214" s="262" t="s">
        <v>213</v>
      </c>
      <c r="J214" s="283">
        <f>IF(ISBLANK(F214),"",VLOOKUP(LEFT(A214,5),Unit!A:B,2,FALSE))</f>
        <v>12</v>
      </c>
      <c r="K214" s="289">
        <v>1.825</v>
      </c>
      <c r="L214" s="290">
        <v>1.2</v>
      </c>
      <c r="M214" s="291">
        <f t="shared" si="9"/>
        <v>152.083333333333</v>
      </c>
      <c r="N214" s="292">
        <f>IF(ISBLANK(D214),"",IFERROR(IF(VLOOKUP(A214,'Np PL4 Stock'!A:J,10,FALSE)="Np4",D214-VLOOKUP(A214,'Np PL4 Stock'!A:E,5,FALSE),D214-1-VLOOKUP(A214,'Np PL4 Stock'!A:E,5,FALSE)),""))</f>
        <v>7</v>
      </c>
      <c r="O214" s="293">
        <v>0.95</v>
      </c>
      <c r="P214" s="289">
        <v>5.185</v>
      </c>
      <c r="Q214" s="300">
        <v>0.0489</v>
      </c>
      <c r="R214" s="301" t="s">
        <v>32</v>
      </c>
      <c r="S214" s="301" t="s">
        <v>32</v>
      </c>
      <c r="T214" s="301" t="s">
        <v>32</v>
      </c>
      <c r="U214" s="301" t="s">
        <v>32</v>
      </c>
      <c r="V214" s="302">
        <v>0</v>
      </c>
      <c r="W214" s="303">
        <v>0</v>
      </c>
      <c r="X214" s="304">
        <v>45793</v>
      </c>
      <c r="Y214" s="313">
        <f>IF(ISBLANK(X214),"",IFERROR(IF(VLOOKUP(A214,'Np PL4 Stock'!A:J,10,FALSE)="Np4",X214-VLOOKUP(A214,'Np PL4 Stock'!A:E,5,FALSE),X214-1-VLOOKUP(A214,'Np PL4 Stock'!A:E,5,FALSE)),""))</f>
        <v>10</v>
      </c>
      <c r="Z214" s="314">
        <v>6.212</v>
      </c>
      <c r="AA214" s="315">
        <v>0.0607</v>
      </c>
      <c r="AB214" s="316"/>
      <c r="AC214" s="317" t="str">
        <f>IF(ISBLANK(AB214),"",IFERROR(IF(VLOOKUP(A214,'Np PL4 Stock'!A:J,10,FALSE)="Np4",AB214-VLOOKUP(A214,'Np PL4 Stock'!A:E,5,FALSE),AB214-1-VLOOKUP(A214,'Np PL4 Stock'!A:E,5,FALSE)),""))</f>
        <v/>
      </c>
      <c r="AD214" s="244"/>
      <c r="AE214" s="300"/>
      <c r="AF214" s="323"/>
      <c r="AG214" s="331"/>
      <c r="AH214" s="332"/>
      <c r="AI214" s="339"/>
      <c r="AJ214" s="326"/>
      <c r="AK214" s="334"/>
    </row>
    <row r="215" spans="1:37">
      <c r="A215" s="280" t="str">
        <f t="shared" si="8"/>
        <v>B1-05-04</v>
      </c>
      <c r="B215" s="342" t="s">
        <v>43</v>
      </c>
      <c r="C215" s="282">
        <v>45784</v>
      </c>
      <c r="D215" s="282">
        <v>45791</v>
      </c>
      <c r="E215" s="243">
        <v>4</v>
      </c>
      <c r="F215" s="244" t="s">
        <v>165</v>
      </c>
      <c r="G215" s="243">
        <v>5</v>
      </c>
      <c r="H215" s="283" t="str">
        <f>IF(ISBLANK(F215),"",IFERROR(VLOOKUP(A215,'Np PL4 Stock'!$A:$U,20,FALSE),""))</f>
        <v>V1-MA1</v>
      </c>
      <c r="I215" s="262" t="s">
        <v>213</v>
      </c>
      <c r="J215" s="283">
        <f>IF(ISBLANK(F215),"",VLOOKUP(LEFT(A215,5),Unit!A:B,2,FALSE))</f>
        <v>12</v>
      </c>
      <c r="K215" s="289">
        <v>1.825</v>
      </c>
      <c r="L215" s="290">
        <v>1.2</v>
      </c>
      <c r="M215" s="291">
        <f t="shared" si="9"/>
        <v>152.083333333333</v>
      </c>
      <c r="N215" s="292">
        <f>IF(ISBLANK(D215),"",IFERROR(IF(VLOOKUP(A215,'Np PL4 Stock'!A:J,10,FALSE)="Np4",D215-VLOOKUP(A215,'Np PL4 Stock'!A:E,5,FALSE),D215-1-VLOOKUP(A215,'Np PL4 Stock'!A:E,5,FALSE)),""))</f>
        <v>7</v>
      </c>
      <c r="O215" s="293">
        <v>0.99</v>
      </c>
      <c r="P215" s="244">
        <v>5.41</v>
      </c>
      <c r="Q215" s="300">
        <v>0.0588</v>
      </c>
      <c r="R215" s="301" t="s">
        <v>32</v>
      </c>
      <c r="S215" s="301" t="s">
        <v>32</v>
      </c>
      <c r="T215" s="301" t="s">
        <v>32</v>
      </c>
      <c r="U215" s="301" t="s">
        <v>32</v>
      </c>
      <c r="V215" s="302">
        <v>0.01</v>
      </c>
      <c r="W215" s="303">
        <v>0</v>
      </c>
      <c r="X215" s="304">
        <v>45794</v>
      </c>
      <c r="Y215" s="313">
        <f>IF(ISBLANK(X215),"",IFERROR(IF(VLOOKUP(A215,'Np PL4 Stock'!A:J,10,FALSE)="Np4",X215-VLOOKUP(A215,'Np PL4 Stock'!A:E,5,FALSE),X215-1-VLOOKUP(A215,'Np PL4 Stock'!A:E,5,FALSE)),""))</f>
        <v>10</v>
      </c>
      <c r="Z215" s="314">
        <v>6.658</v>
      </c>
      <c r="AA215" s="315">
        <v>0.0562</v>
      </c>
      <c r="AB215" s="316">
        <v>45797</v>
      </c>
      <c r="AC215" s="317">
        <f>IF(ISBLANK(AB215),"",IFERROR(IF(VLOOKUP(A215,'Np PL4 Stock'!A:J,10,FALSE)="Np4",AB215-VLOOKUP(A215,'Np PL4 Stock'!A:E,5,FALSE),AB215-1-VLOOKUP(A215,'Np PL4 Stock'!A:E,5,FALSE)),""))</f>
        <v>13</v>
      </c>
      <c r="AD215" s="244">
        <v>7.93</v>
      </c>
      <c r="AE215" s="300">
        <v>0.0783</v>
      </c>
      <c r="AF215" s="323">
        <v>0.9</v>
      </c>
      <c r="AG215" s="331">
        <v>0</v>
      </c>
      <c r="AH215" s="332">
        <v>0</v>
      </c>
      <c r="AI215" s="339">
        <v>350</v>
      </c>
      <c r="AJ215" s="326"/>
      <c r="AK215" s="334"/>
    </row>
    <row r="216" spans="1:37">
      <c r="A216" s="280" t="str">
        <f t="shared" si="8"/>
        <v>B1-06-04</v>
      </c>
      <c r="B216" s="342" t="s">
        <v>43</v>
      </c>
      <c r="C216" s="282">
        <v>45784</v>
      </c>
      <c r="D216" s="282">
        <v>45791</v>
      </c>
      <c r="E216" s="243">
        <v>4</v>
      </c>
      <c r="F216" s="244" t="s">
        <v>165</v>
      </c>
      <c r="G216" s="243">
        <v>6</v>
      </c>
      <c r="H216" s="283" t="str">
        <f>IF(ISBLANK(F216),"",IFERROR(VLOOKUP(A216,'Np PL4 Stock'!$A:$U,20,FALSE),""))</f>
        <v>V1-MA1</v>
      </c>
      <c r="I216" s="262" t="s">
        <v>213</v>
      </c>
      <c r="J216" s="283">
        <f>IF(ISBLANK(F216),"",VLOOKUP(LEFT(A216,5),Unit!A:B,2,FALSE))</f>
        <v>12</v>
      </c>
      <c r="K216" s="289">
        <v>1.825</v>
      </c>
      <c r="L216" s="290">
        <v>1.2</v>
      </c>
      <c r="M216" s="291">
        <f t="shared" si="9"/>
        <v>152.083333333333</v>
      </c>
      <c r="N216" s="292">
        <f>IF(ISBLANK(D216),"",IFERROR(IF(VLOOKUP(A216,'Np PL4 Stock'!A:J,10,FALSE)="Np4",D216-VLOOKUP(A216,'Np PL4 Stock'!A:E,5,FALSE),D216-1-VLOOKUP(A216,'Np PL4 Stock'!A:E,5,FALSE)),""))</f>
        <v>7</v>
      </c>
      <c r="O216" s="293">
        <v>0.97</v>
      </c>
      <c r="P216" s="294">
        <v>5.3</v>
      </c>
      <c r="Q216" s="300">
        <v>0.0513</v>
      </c>
      <c r="R216" s="301" t="s">
        <v>32</v>
      </c>
      <c r="S216" s="301" t="s">
        <v>32</v>
      </c>
      <c r="T216" s="301" t="s">
        <v>32</v>
      </c>
      <c r="U216" s="301" t="s">
        <v>32</v>
      </c>
      <c r="V216" s="302">
        <v>0</v>
      </c>
      <c r="W216" s="303">
        <v>0</v>
      </c>
      <c r="X216" s="304">
        <v>45794</v>
      </c>
      <c r="Y216" s="313">
        <f>IF(ISBLANK(X216),"",IFERROR(IF(VLOOKUP(A216,'Np PL4 Stock'!A:J,10,FALSE)="Np4",X216-VLOOKUP(A216,'Np PL4 Stock'!A:E,5,FALSE),X216-1-VLOOKUP(A216,'Np PL4 Stock'!A:E,5,FALSE)),""))</f>
        <v>10</v>
      </c>
      <c r="Z216" s="321">
        <v>6.6</v>
      </c>
      <c r="AA216" s="315">
        <v>0.058</v>
      </c>
      <c r="AB216" s="316">
        <v>45797</v>
      </c>
      <c r="AC216" s="317">
        <f>IF(ISBLANK(AB216),"",IFERROR(IF(VLOOKUP(A216,'Np PL4 Stock'!A:J,10,FALSE)="Np4",AB216-VLOOKUP(A216,'Np PL4 Stock'!A:E,5,FALSE),AB216-1-VLOOKUP(A216,'Np PL4 Stock'!A:E,5,FALSE)),""))</f>
        <v>13</v>
      </c>
      <c r="AD216" s="244">
        <v>7.74</v>
      </c>
      <c r="AE216" s="300">
        <v>0.0622</v>
      </c>
      <c r="AF216" s="323">
        <v>0.93</v>
      </c>
      <c r="AG216" s="331">
        <v>0</v>
      </c>
      <c r="AH216" s="332">
        <v>0</v>
      </c>
      <c r="AI216" s="339">
        <v>372</v>
      </c>
      <c r="AJ216" s="326"/>
      <c r="AK216" s="334"/>
    </row>
    <row r="217" spans="1:37">
      <c r="A217" s="280" t="str">
        <f t="shared" si="8"/>
        <v>B1-07-04</v>
      </c>
      <c r="B217" s="342" t="s">
        <v>43</v>
      </c>
      <c r="C217" s="282">
        <v>45785</v>
      </c>
      <c r="D217" s="282">
        <v>45792</v>
      </c>
      <c r="E217" s="243">
        <v>4</v>
      </c>
      <c r="F217" s="244" t="s">
        <v>165</v>
      </c>
      <c r="G217" s="243">
        <v>7</v>
      </c>
      <c r="H217" s="283" t="str">
        <f>IF(ISBLANK(F217),"",IFERROR(VLOOKUP(A217,'Np PL4 Stock'!$A:$U,20,FALSE),""))</f>
        <v>V1-MA1</v>
      </c>
      <c r="I217" s="262" t="s">
        <v>213</v>
      </c>
      <c r="J217" s="283">
        <f>IF(ISBLANK(F217),"",VLOOKUP(LEFT(A217,5),Unit!A:B,2,FALSE))</f>
        <v>12</v>
      </c>
      <c r="K217" s="289">
        <v>1.8</v>
      </c>
      <c r="L217" s="290">
        <v>1.2</v>
      </c>
      <c r="M217" s="291">
        <f t="shared" si="9"/>
        <v>150</v>
      </c>
      <c r="N217" s="292">
        <f>IF(ISBLANK(D217),"",IFERROR(IF(VLOOKUP(A217,'Np PL4 Stock'!A:J,10,FALSE)="Np4",D217-VLOOKUP(A217,'Np PL4 Stock'!A:E,5,FALSE),D217-1-VLOOKUP(A217,'Np PL4 Stock'!A:E,5,FALSE)),""))</f>
        <v>7</v>
      </c>
      <c r="O217" s="293">
        <v>0.93</v>
      </c>
      <c r="P217" s="244">
        <v>5.24</v>
      </c>
      <c r="Q217" s="300">
        <v>0.0515</v>
      </c>
      <c r="R217" s="301" t="s">
        <v>32</v>
      </c>
      <c r="S217" s="301" t="s">
        <v>32</v>
      </c>
      <c r="T217" s="301" t="s">
        <v>32</v>
      </c>
      <c r="U217" s="301" t="s">
        <v>32</v>
      </c>
      <c r="V217" s="302">
        <v>0</v>
      </c>
      <c r="W217" s="303">
        <v>0</v>
      </c>
      <c r="X217" s="304">
        <v>45795</v>
      </c>
      <c r="Y217" s="313">
        <f>IF(ISBLANK(X217),"",IFERROR(IF(VLOOKUP(A217,'Np PL4 Stock'!A:J,10,FALSE)="Np4",X217-VLOOKUP(A217,'Np PL4 Stock'!A:E,5,FALSE),X217-1-VLOOKUP(A217,'Np PL4 Stock'!A:E,5,FALSE)),""))</f>
        <v>10</v>
      </c>
      <c r="Z217" s="321">
        <v>6.3</v>
      </c>
      <c r="AA217" s="315">
        <v>0.0678</v>
      </c>
      <c r="AB217" s="316">
        <v>45798</v>
      </c>
      <c r="AC217" s="317">
        <f>IF(ISBLANK(AB217),"",IFERROR(IF(VLOOKUP(A217,'Np PL4 Stock'!A:J,10,FALSE)="Np4",AB217-VLOOKUP(A217,'Np PL4 Stock'!A:E,5,FALSE),AB217-1-VLOOKUP(A217,'Np PL4 Stock'!A:E,5,FALSE)),""))</f>
        <v>13</v>
      </c>
      <c r="AD217" s="244">
        <v>7.51</v>
      </c>
      <c r="AE217" s="300">
        <v>0.0788</v>
      </c>
      <c r="AF217" s="323">
        <v>0.81</v>
      </c>
      <c r="AG217" s="331">
        <v>0</v>
      </c>
      <c r="AH217" s="332">
        <v>0</v>
      </c>
      <c r="AI217" s="339">
        <v>423</v>
      </c>
      <c r="AJ217" s="326"/>
      <c r="AK217" s="334"/>
    </row>
    <row r="218" spans="1:37">
      <c r="A218" s="280" t="str">
        <f t="shared" si="8"/>
        <v>B1-08-04</v>
      </c>
      <c r="B218" s="342" t="s">
        <v>43</v>
      </c>
      <c r="C218" s="282">
        <v>45785</v>
      </c>
      <c r="D218" s="282">
        <v>45792</v>
      </c>
      <c r="E218" s="243">
        <v>4</v>
      </c>
      <c r="F218" s="244" t="s">
        <v>165</v>
      </c>
      <c r="G218" s="243">
        <v>8</v>
      </c>
      <c r="H218" s="283" t="str">
        <f>IF(ISBLANK(F218),"",IFERROR(VLOOKUP(A218,'Np PL4 Stock'!$A:$U,20,FALSE),""))</f>
        <v>V1-MA1</v>
      </c>
      <c r="I218" s="262" t="s">
        <v>213</v>
      </c>
      <c r="J218" s="283">
        <f>IF(ISBLANK(F218),"",VLOOKUP(LEFT(A218,5),Unit!A:B,2,FALSE))</f>
        <v>12</v>
      </c>
      <c r="K218" s="289">
        <v>1.8</v>
      </c>
      <c r="L218" s="290">
        <v>1.2</v>
      </c>
      <c r="M218" s="291">
        <f t="shared" si="9"/>
        <v>150</v>
      </c>
      <c r="N218" s="292">
        <f>IF(ISBLANK(D218),"",IFERROR(IF(VLOOKUP(A218,'Np PL4 Stock'!A:J,10,FALSE)="Np4",D218-VLOOKUP(A218,'Np PL4 Stock'!A:E,5,FALSE),D218-1-VLOOKUP(A218,'Np PL4 Stock'!A:E,5,FALSE)),""))</f>
        <v>7</v>
      </c>
      <c r="O218" s="293">
        <v>0.92</v>
      </c>
      <c r="P218" s="294">
        <v>5.2</v>
      </c>
      <c r="Q218" s="300">
        <v>0.0489</v>
      </c>
      <c r="R218" s="301" t="s">
        <v>32</v>
      </c>
      <c r="S218" s="301" t="s">
        <v>32</v>
      </c>
      <c r="T218" s="301" t="s">
        <v>32</v>
      </c>
      <c r="U218" s="301" t="s">
        <v>32</v>
      </c>
      <c r="V218" s="302">
        <v>0</v>
      </c>
      <c r="W218" s="303">
        <v>0</v>
      </c>
      <c r="X218" s="304">
        <v>45795</v>
      </c>
      <c r="Y218" s="313">
        <f>IF(ISBLANK(X218),"",IFERROR(IF(VLOOKUP(A218,'Np PL4 Stock'!A:J,10,FALSE)="Np4",X218-VLOOKUP(A218,'Np PL4 Stock'!A:E,5,FALSE),X218-1-VLOOKUP(A218,'Np PL4 Stock'!A:E,5,FALSE)),""))</f>
        <v>10</v>
      </c>
      <c r="Z218" s="325">
        <v>6.21</v>
      </c>
      <c r="AA218" s="315">
        <v>0.0687</v>
      </c>
      <c r="AB218" s="316">
        <v>45798</v>
      </c>
      <c r="AC218" s="317">
        <f>IF(ISBLANK(AB218),"",IFERROR(IF(VLOOKUP(A218,'Np PL4 Stock'!A:J,10,FALSE)="Np4",AB218-VLOOKUP(A218,'Np PL4 Stock'!A:E,5,FALSE),AB218-1-VLOOKUP(A218,'Np PL4 Stock'!A:E,5,FALSE)),""))</f>
        <v>13</v>
      </c>
      <c r="AD218" s="244">
        <v>7.51</v>
      </c>
      <c r="AE218" s="300">
        <v>0.0749</v>
      </c>
      <c r="AF218" s="323">
        <v>0.79</v>
      </c>
      <c r="AG218" s="331">
        <v>0</v>
      </c>
      <c r="AH218" s="332">
        <v>0</v>
      </c>
      <c r="AI218" s="339">
        <v>425</v>
      </c>
      <c r="AJ218" s="326"/>
      <c r="AK218" s="334"/>
    </row>
    <row r="219" spans="1:37">
      <c r="A219" s="280" t="str">
        <f t="shared" si="8"/>
        <v>C1-01-05</v>
      </c>
      <c r="B219" s="342" t="s">
        <v>43</v>
      </c>
      <c r="C219" s="282">
        <v>45788</v>
      </c>
      <c r="D219" s="282">
        <v>45795</v>
      </c>
      <c r="E219" s="243">
        <v>5</v>
      </c>
      <c r="F219" s="244" t="s">
        <v>187</v>
      </c>
      <c r="G219" s="243">
        <v>1</v>
      </c>
      <c r="H219" s="283" t="str">
        <f>IF(ISBLANK(F219),"",IFERROR(VLOOKUP(A219,'Np PL4 Stock'!$A:$U,20,FALSE),""))</f>
        <v>V1-MA1</v>
      </c>
      <c r="I219" s="262" t="s">
        <v>213</v>
      </c>
      <c r="J219" s="283">
        <f>IF(ISBLANK(F219),"",VLOOKUP(LEFT(A219,5),Unit!A:B,2,FALSE))</f>
        <v>20</v>
      </c>
      <c r="K219" s="289">
        <v>2.25</v>
      </c>
      <c r="L219" s="290">
        <v>1.5</v>
      </c>
      <c r="M219" s="291">
        <f t="shared" si="9"/>
        <v>112.5</v>
      </c>
      <c r="N219" s="292">
        <f>IF(ISBLANK(D219),"",IFERROR(IF(VLOOKUP(A219,'Np PL4 Stock'!A:J,10,FALSE)="Np4",D219-VLOOKUP(A219,'Np PL4 Stock'!A:E,5,FALSE),D219-1-VLOOKUP(A219,'Np PL4 Stock'!A:E,5,FALSE)),""))</f>
        <v>7</v>
      </c>
      <c r="O219" s="293">
        <v>0.92</v>
      </c>
      <c r="P219" s="244">
        <v>5.03</v>
      </c>
      <c r="Q219" s="300">
        <v>0.0563</v>
      </c>
      <c r="R219" s="301" t="s">
        <v>32</v>
      </c>
      <c r="S219" s="301" t="s">
        <v>32</v>
      </c>
      <c r="T219" s="301" t="s">
        <v>32</v>
      </c>
      <c r="U219" s="301" t="s">
        <v>32</v>
      </c>
      <c r="V219" s="302">
        <v>0</v>
      </c>
      <c r="W219" s="303">
        <v>0</v>
      </c>
      <c r="X219" s="316">
        <v>45798</v>
      </c>
      <c r="Y219" s="313">
        <f>IF(ISBLANK(X219),"",IFERROR(IF(VLOOKUP(A219,'Np PL4 Stock'!A:J,10,FALSE)="Np4",X219-VLOOKUP(A219,'Np PL4 Stock'!A:E,5,FALSE),X219-1-VLOOKUP(A219,'Np PL4 Stock'!A:E,5,FALSE)),""))</f>
        <v>10</v>
      </c>
      <c r="Z219" s="314">
        <v>5.705</v>
      </c>
      <c r="AA219" s="315">
        <v>0.065</v>
      </c>
      <c r="AB219" s="316">
        <v>45801</v>
      </c>
      <c r="AC219" s="317">
        <f>IF(ISBLANK(AB219),"",IFERROR(IF(VLOOKUP(A219,'Np PL4 Stock'!A:J,10,FALSE)="Np4",AB219-VLOOKUP(A219,'Np PL4 Stock'!A:E,5,FALSE),AB219-1-VLOOKUP(A219,'Np PL4 Stock'!A:E,5,FALSE)),""))</f>
        <v>13</v>
      </c>
      <c r="AD219" s="294">
        <v>7</v>
      </c>
      <c r="AE219" s="300">
        <v>0.0767</v>
      </c>
      <c r="AF219" s="323">
        <v>0.44</v>
      </c>
      <c r="AG219" s="331">
        <v>0</v>
      </c>
      <c r="AH219" s="332">
        <v>0</v>
      </c>
      <c r="AI219" s="339">
        <v>535</v>
      </c>
      <c r="AJ219" s="326"/>
      <c r="AK219" s="334"/>
    </row>
    <row r="220" spans="1:37">
      <c r="A220" s="280" t="str">
        <f t="shared" si="8"/>
        <v>C1-02-05</v>
      </c>
      <c r="B220" s="342" t="s">
        <v>43</v>
      </c>
      <c r="C220" s="282">
        <v>45788</v>
      </c>
      <c r="D220" s="282">
        <v>45795</v>
      </c>
      <c r="E220" s="243">
        <v>5</v>
      </c>
      <c r="F220" s="244" t="s">
        <v>187</v>
      </c>
      <c r="G220" s="243">
        <v>2</v>
      </c>
      <c r="H220" s="283" t="str">
        <f>IF(ISBLANK(F220),"",IFERROR(VLOOKUP(A220,'Np PL4 Stock'!$A:$U,20,FALSE),""))</f>
        <v>V1-MA1</v>
      </c>
      <c r="I220" s="262" t="s">
        <v>213</v>
      </c>
      <c r="J220" s="283">
        <f>IF(ISBLANK(F220),"",VLOOKUP(LEFT(A220,5),Unit!A:B,2,FALSE))</f>
        <v>20</v>
      </c>
      <c r="K220" s="289">
        <v>2.25</v>
      </c>
      <c r="L220" s="290">
        <v>1.5</v>
      </c>
      <c r="M220" s="291">
        <f t="shared" si="9"/>
        <v>112.5</v>
      </c>
      <c r="N220" s="292">
        <f>IF(ISBLANK(D220),"",IFERROR(IF(VLOOKUP(A220,'Np PL4 Stock'!A:J,10,FALSE)="Np4",D220-VLOOKUP(A220,'Np PL4 Stock'!A:E,5,FALSE),D220-1-VLOOKUP(A220,'Np PL4 Stock'!A:E,5,FALSE)),""))</f>
        <v>7</v>
      </c>
      <c r="O220" s="293">
        <v>0.93</v>
      </c>
      <c r="P220" s="244">
        <v>5.05</v>
      </c>
      <c r="Q220" s="300">
        <v>0.0523</v>
      </c>
      <c r="R220" s="301" t="s">
        <v>32</v>
      </c>
      <c r="S220" s="301" t="s">
        <v>32</v>
      </c>
      <c r="T220" s="301" t="s">
        <v>32</v>
      </c>
      <c r="U220" s="301" t="s">
        <v>32</v>
      </c>
      <c r="V220" s="302">
        <v>0</v>
      </c>
      <c r="W220" s="303">
        <v>0</v>
      </c>
      <c r="X220" s="316">
        <v>45798</v>
      </c>
      <c r="Y220" s="313">
        <f>IF(ISBLANK(X220),"",IFERROR(IF(VLOOKUP(A220,'Np PL4 Stock'!A:J,10,FALSE)="Np4",X220-VLOOKUP(A220,'Np PL4 Stock'!A:E,5,FALSE),X220-1-VLOOKUP(A220,'Np PL4 Stock'!A:E,5,FALSE)),""))</f>
        <v>10</v>
      </c>
      <c r="Z220" s="321">
        <v>5.9</v>
      </c>
      <c r="AA220" s="315">
        <v>0.0686</v>
      </c>
      <c r="AB220" s="316">
        <v>45801</v>
      </c>
      <c r="AC220" s="317">
        <f>IF(ISBLANK(AB220),"",IFERROR(IF(VLOOKUP(A220,'Np PL4 Stock'!A:J,10,FALSE)="Np4",AB220-VLOOKUP(A220,'Np PL4 Stock'!A:E,5,FALSE),AB220-1-VLOOKUP(A220,'Np PL4 Stock'!A:E,5,FALSE)),""))</f>
        <v>13</v>
      </c>
      <c r="AD220" s="294">
        <v>7.315</v>
      </c>
      <c r="AE220" s="300">
        <v>0.0742</v>
      </c>
      <c r="AF220" s="323">
        <v>0.73</v>
      </c>
      <c r="AG220" s="331">
        <v>0</v>
      </c>
      <c r="AH220" s="332">
        <v>0</v>
      </c>
      <c r="AI220" s="339">
        <v>482</v>
      </c>
      <c r="AJ220" s="326"/>
      <c r="AK220" s="334"/>
    </row>
    <row r="221" spans="1:37">
      <c r="A221" s="280" t="str">
        <f t="shared" si="8"/>
        <v>C1-03-05</v>
      </c>
      <c r="B221" s="342" t="s">
        <v>43</v>
      </c>
      <c r="C221" s="282">
        <v>45789</v>
      </c>
      <c r="D221" s="282">
        <v>45796</v>
      </c>
      <c r="E221" s="243">
        <v>5</v>
      </c>
      <c r="F221" s="244" t="s">
        <v>187</v>
      </c>
      <c r="G221" s="243">
        <v>3</v>
      </c>
      <c r="H221" s="283" t="str">
        <f>IF(ISBLANK(F221),"",IFERROR(VLOOKUP(A221,'Np PL4 Stock'!$A:$U,20,FALSE),""))</f>
        <v>V1-MA1</v>
      </c>
      <c r="I221" s="262" t="s">
        <v>213</v>
      </c>
      <c r="J221" s="283">
        <f>IF(ISBLANK(F221),"",VLOOKUP(LEFT(A221,5),Unit!A:B,2,FALSE))</f>
        <v>20</v>
      </c>
      <c r="K221" s="289">
        <v>2.27</v>
      </c>
      <c r="L221" s="290">
        <v>1.5</v>
      </c>
      <c r="M221" s="291">
        <f t="shared" si="9"/>
        <v>113.5</v>
      </c>
      <c r="N221" s="292">
        <f>IF(ISBLANK(D221),"",IFERROR(IF(VLOOKUP(A221,'Np PL4 Stock'!A:J,10,FALSE)="Np4",D221-VLOOKUP(A221,'Np PL4 Stock'!A:E,5,FALSE),D221-1-VLOOKUP(A221,'Np PL4 Stock'!A:E,5,FALSE)),""))</f>
        <v>7</v>
      </c>
      <c r="O221" s="293">
        <v>0.93</v>
      </c>
      <c r="P221" s="244">
        <v>5.16</v>
      </c>
      <c r="Q221" s="300">
        <v>0.0526</v>
      </c>
      <c r="R221" s="301" t="s">
        <v>32</v>
      </c>
      <c r="S221" s="301" t="s">
        <v>32</v>
      </c>
      <c r="T221" s="301" t="s">
        <v>32</v>
      </c>
      <c r="U221" s="301" t="s">
        <v>32</v>
      </c>
      <c r="V221" s="302">
        <v>0</v>
      </c>
      <c r="W221" s="303">
        <v>0</v>
      </c>
      <c r="X221" s="316">
        <v>45799</v>
      </c>
      <c r="Y221" s="313">
        <f>IF(ISBLANK(X221),"",IFERROR(IF(VLOOKUP(A221,'Np PL4 Stock'!A:J,10,FALSE)="Np4",X221-VLOOKUP(A221,'Np PL4 Stock'!A:E,5,FALSE),X221-1-VLOOKUP(A221,'Np PL4 Stock'!A:E,5,FALSE)),""))</f>
        <v>10</v>
      </c>
      <c r="Z221" s="325">
        <v>6.54</v>
      </c>
      <c r="AA221" s="315">
        <v>0.0681</v>
      </c>
      <c r="AB221" s="316">
        <v>45802</v>
      </c>
      <c r="AC221" s="317">
        <f>IF(ISBLANK(AB221),"",IFERROR(IF(VLOOKUP(A221,'Np PL4 Stock'!A:J,10,FALSE)="Np4",AB221-VLOOKUP(A221,'Np PL4 Stock'!A:E,5,FALSE),AB221-1-VLOOKUP(A221,'Np PL4 Stock'!A:E,5,FALSE)),""))</f>
        <v>13</v>
      </c>
      <c r="AD221" s="244">
        <v>7.04</v>
      </c>
      <c r="AE221" s="300">
        <v>0.0738</v>
      </c>
      <c r="AF221" s="323">
        <v>0.64</v>
      </c>
      <c r="AG221" s="331">
        <v>0</v>
      </c>
      <c r="AH221" s="332">
        <v>0</v>
      </c>
      <c r="AI221" s="339">
        <v>528</v>
      </c>
      <c r="AJ221" s="326"/>
      <c r="AK221" s="334"/>
    </row>
    <row r="222" spans="1:37">
      <c r="A222" s="280" t="str">
        <f t="shared" si="8"/>
        <v>C1-04-05</v>
      </c>
      <c r="B222" s="342" t="s">
        <v>43</v>
      </c>
      <c r="C222" s="282">
        <v>45789</v>
      </c>
      <c r="D222" s="282">
        <v>45796</v>
      </c>
      <c r="E222" s="243">
        <v>5</v>
      </c>
      <c r="F222" s="244" t="s">
        <v>187</v>
      </c>
      <c r="G222" s="243">
        <v>4</v>
      </c>
      <c r="H222" s="283" t="str">
        <f>IF(ISBLANK(F222),"",IFERROR(VLOOKUP(A222,'Np PL4 Stock'!$A:$U,20,FALSE),""))</f>
        <v>V1-MA1</v>
      </c>
      <c r="I222" s="262" t="s">
        <v>213</v>
      </c>
      <c r="J222" s="283">
        <f>IF(ISBLANK(F222),"",VLOOKUP(LEFT(A222,5),Unit!A:B,2,FALSE))</f>
        <v>20</v>
      </c>
      <c r="K222" s="289">
        <v>2.27</v>
      </c>
      <c r="L222" s="290">
        <v>1.5</v>
      </c>
      <c r="M222" s="291">
        <f t="shared" si="9"/>
        <v>113.5</v>
      </c>
      <c r="N222" s="292">
        <f>IF(ISBLANK(D222),"",IFERROR(IF(VLOOKUP(A222,'Np PL4 Stock'!A:J,10,FALSE)="Np4",D222-VLOOKUP(A222,'Np PL4 Stock'!A:E,5,FALSE),D222-1-VLOOKUP(A222,'Np PL4 Stock'!A:E,5,FALSE)),""))</f>
        <v>7</v>
      </c>
      <c r="O222" s="293">
        <v>0.94</v>
      </c>
      <c r="P222" s="244">
        <v>5.23</v>
      </c>
      <c r="Q222" s="300">
        <v>0.0506</v>
      </c>
      <c r="R222" s="301" t="s">
        <v>32</v>
      </c>
      <c r="S222" s="301" t="s">
        <v>32</v>
      </c>
      <c r="T222" s="301" t="s">
        <v>32</v>
      </c>
      <c r="U222" s="301" t="s">
        <v>32</v>
      </c>
      <c r="V222" s="302">
        <v>0</v>
      </c>
      <c r="W222" s="303">
        <v>0</v>
      </c>
      <c r="X222" s="316">
        <v>45799</v>
      </c>
      <c r="Y222" s="313">
        <f>IF(ISBLANK(X222),"",IFERROR(IF(VLOOKUP(A222,'Np PL4 Stock'!A:J,10,FALSE)="Np4",X222-VLOOKUP(A222,'Np PL4 Stock'!A:E,5,FALSE),X222-1-VLOOKUP(A222,'Np PL4 Stock'!A:E,5,FALSE)),""))</f>
        <v>10</v>
      </c>
      <c r="Z222" s="325">
        <v>6.05</v>
      </c>
      <c r="AA222" s="315">
        <v>0.0636</v>
      </c>
      <c r="AB222" s="316">
        <v>45802</v>
      </c>
      <c r="AC222" s="317">
        <f>IF(ISBLANK(AB222),"",IFERROR(IF(VLOOKUP(A222,'Np PL4 Stock'!A:J,10,FALSE)="Np4",AB222-VLOOKUP(A222,'Np PL4 Stock'!A:E,5,FALSE),AB222-1-VLOOKUP(A222,'Np PL4 Stock'!A:E,5,FALSE)),""))</f>
        <v>13</v>
      </c>
      <c r="AD222" s="244">
        <v>7.09</v>
      </c>
      <c r="AE222" s="300">
        <v>0.078</v>
      </c>
      <c r="AF222" s="323">
        <v>0.71</v>
      </c>
      <c r="AG222" s="331">
        <v>0</v>
      </c>
      <c r="AH222" s="332">
        <v>0</v>
      </c>
      <c r="AI222" s="339">
        <v>513</v>
      </c>
      <c r="AJ222" s="326"/>
      <c r="AK222" s="334"/>
    </row>
    <row r="223" spans="1:37">
      <c r="A223" s="280" t="str">
        <f t="shared" si="8"/>
        <v>C1-05-05</v>
      </c>
      <c r="B223" s="342" t="s">
        <v>43</v>
      </c>
      <c r="C223" s="282">
        <v>45790</v>
      </c>
      <c r="D223" s="282">
        <v>45797</v>
      </c>
      <c r="E223" s="243">
        <v>5</v>
      </c>
      <c r="F223" s="244" t="s">
        <v>187</v>
      </c>
      <c r="G223" s="243">
        <v>5</v>
      </c>
      <c r="H223" s="283" t="str">
        <f>IF(ISBLANK(F223),"",IFERROR(VLOOKUP(A223,'Np PL4 Stock'!$A:$U,20,FALSE),""))</f>
        <v>V1-MA1</v>
      </c>
      <c r="I223" s="262" t="s">
        <v>213</v>
      </c>
      <c r="J223" s="283">
        <f>IF(ISBLANK(F223),"",VLOOKUP(LEFT(A223,5),Unit!A:B,2,FALSE))</f>
        <v>20</v>
      </c>
      <c r="K223" s="289">
        <v>2.25</v>
      </c>
      <c r="L223" s="290">
        <v>1.5</v>
      </c>
      <c r="M223" s="291">
        <f t="shared" si="9"/>
        <v>112.5</v>
      </c>
      <c r="N223" s="292">
        <f>IF(ISBLANK(D223),"",IFERROR(IF(VLOOKUP(A223,'Np PL4 Stock'!A:J,10,FALSE)="Np4",D223-VLOOKUP(A223,'Np PL4 Stock'!A:E,5,FALSE),D223-1-VLOOKUP(A223,'Np PL4 Stock'!A:E,5,FALSE)),""))</f>
        <v>7</v>
      </c>
      <c r="O223" s="293">
        <v>0.92</v>
      </c>
      <c r="P223" s="244">
        <v>5.11</v>
      </c>
      <c r="Q223" s="300">
        <v>0.0538</v>
      </c>
      <c r="R223" s="301" t="s">
        <v>32</v>
      </c>
      <c r="S223" s="301" t="s">
        <v>32</v>
      </c>
      <c r="T223" s="301" t="s">
        <v>32</v>
      </c>
      <c r="U223" s="301" t="s">
        <v>32</v>
      </c>
      <c r="V223" s="302">
        <v>0</v>
      </c>
      <c r="W223" s="303">
        <v>0</v>
      </c>
      <c r="X223" s="316">
        <v>45800</v>
      </c>
      <c r="Y223" s="313">
        <f>IF(ISBLANK(X223),"",IFERROR(IF(VLOOKUP(A223,'Np PL4 Stock'!A:J,10,FALSE)="Np4",X223-VLOOKUP(A223,'Np PL4 Stock'!A:E,5,FALSE),X223-1-VLOOKUP(A223,'Np PL4 Stock'!A:E,5,FALSE)),""))</f>
        <v>10</v>
      </c>
      <c r="Z223" s="325">
        <v>5.79</v>
      </c>
      <c r="AA223" s="315">
        <v>0.0638</v>
      </c>
      <c r="AB223" s="316">
        <v>45803</v>
      </c>
      <c r="AC223" s="317">
        <f>IF(ISBLANK(AB223),"",IFERROR(IF(VLOOKUP(A223,'Np PL4 Stock'!A:J,10,FALSE)="Np4",AB223-VLOOKUP(A223,'Np PL4 Stock'!A:E,5,FALSE),AB223-1-VLOOKUP(A223,'Np PL4 Stock'!A:E,5,FALSE)),""))</f>
        <v>13</v>
      </c>
      <c r="AD223" s="244">
        <v>7.13</v>
      </c>
      <c r="AE223" s="300">
        <v>0.0885</v>
      </c>
      <c r="AF223" s="323">
        <v>0.55</v>
      </c>
      <c r="AG223" s="331">
        <v>0</v>
      </c>
      <c r="AH223" s="332">
        <v>0</v>
      </c>
      <c r="AI223" s="339">
        <v>518</v>
      </c>
      <c r="AJ223" s="326"/>
      <c r="AK223" s="334"/>
    </row>
    <row r="224" spans="1:37">
      <c r="A224" s="280" t="str">
        <f t="shared" si="8"/>
        <v>C1-06-05</v>
      </c>
      <c r="B224" s="342" t="s">
        <v>43</v>
      </c>
      <c r="C224" s="282">
        <v>45790</v>
      </c>
      <c r="D224" s="282">
        <v>45797</v>
      </c>
      <c r="E224" s="243">
        <v>5</v>
      </c>
      <c r="F224" s="244" t="s">
        <v>187</v>
      </c>
      <c r="G224" s="243">
        <v>6</v>
      </c>
      <c r="H224" s="283" t="str">
        <f>IF(ISBLANK(F224),"",IFERROR(VLOOKUP(A224,'Np PL4 Stock'!$A:$U,20,FALSE),""))</f>
        <v>V1-MA1</v>
      </c>
      <c r="I224" s="262" t="s">
        <v>213</v>
      </c>
      <c r="J224" s="283">
        <f>IF(ISBLANK(F224),"",VLOOKUP(LEFT(A224,5),Unit!A:B,2,FALSE))</f>
        <v>20</v>
      </c>
      <c r="K224" s="289">
        <v>2.25</v>
      </c>
      <c r="L224" s="290">
        <v>1.5</v>
      </c>
      <c r="M224" s="291">
        <f t="shared" si="9"/>
        <v>112.5</v>
      </c>
      <c r="N224" s="292">
        <f>IF(ISBLANK(D224),"",IFERROR(IF(VLOOKUP(A224,'Np PL4 Stock'!A:J,10,FALSE)="Np4",D224-VLOOKUP(A224,'Np PL4 Stock'!A:E,5,FALSE),D224-1-VLOOKUP(A224,'Np PL4 Stock'!A:E,5,FALSE)),""))</f>
        <v>7</v>
      </c>
      <c r="O224" s="293">
        <v>0.94</v>
      </c>
      <c r="P224" s="244">
        <v>5.15</v>
      </c>
      <c r="Q224" s="300">
        <v>0.0504</v>
      </c>
      <c r="R224" s="301" t="s">
        <v>32</v>
      </c>
      <c r="S224" s="301" t="s">
        <v>32</v>
      </c>
      <c r="T224" s="301" t="s">
        <v>32</v>
      </c>
      <c r="U224" s="301" t="s">
        <v>32</v>
      </c>
      <c r="V224" s="302">
        <v>0</v>
      </c>
      <c r="W224" s="303">
        <v>0</v>
      </c>
      <c r="X224" s="316">
        <v>45800</v>
      </c>
      <c r="Y224" s="313">
        <f>IF(ISBLANK(X224),"",IFERROR(IF(VLOOKUP(A224,'Np PL4 Stock'!A:J,10,FALSE)="Np4",X224-VLOOKUP(A224,'Np PL4 Stock'!A:E,5,FALSE),X224-1-VLOOKUP(A224,'Np PL4 Stock'!A:E,5,FALSE)),""))</f>
        <v>10</v>
      </c>
      <c r="Z224" s="325">
        <v>6.17</v>
      </c>
      <c r="AA224" s="315">
        <v>0.0534</v>
      </c>
      <c r="AB224" s="316">
        <v>45803</v>
      </c>
      <c r="AC224" s="317">
        <f>IF(ISBLANK(AB224),"",IFERROR(IF(VLOOKUP(A224,'Np PL4 Stock'!A:J,10,FALSE)="Np4",AB224-VLOOKUP(A224,'Np PL4 Stock'!A:E,5,FALSE),AB224-1-VLOOKUP(A224,'Np PL4 Stock'!A:E,5,FALSE)),""))</f>
        <v>13</v>
      </c>
      <c r="AD224" s="244">
        <v>7.56</v>
      </c>
      <c r="AE224" s="300">
        <v>0.0792</v>
      </c>
      <c r="AF224" s="323">
        <v>0.91</v>
      </c>
      <c r="AG224" s="331">
        <v>0</v>
      </c>
      <c r="AH224" s="332">
        <v>0</v>
      </c>
      <c r="AI224" s="339">
        <v>417</v>
      </c>
      <c r="AJ224" s="326"/>
      <c r="AK224" s="334"/>
    </row>
    <row r="225" spans="1:37">
      <c r="A225" s="280" t="str">
        <f t="shared" si="8"/>
        <v>C1-07-05</v>
      </c>
      <c r="B225" s="342" t="s">
        <v>43</v>
      </c>
      <c r="C225" s="282">
        <v>45791</v>
      </c>
      <c r="D225" s="282">
        <v>45798</v>
      </c>
      <c r="E225" s="243">
        <v>5</v>
      </c>
      <c r="F225" s="244" t="s">
        <v>187</v>
      </c>
      <c r="G225" s="243">
        <v>7</v>
      </c>
      <c r="H225" s="283" t="str">
        <f>IF(ISBLANK(F225),"",IFERROR(VLOOKUP(A225,'Np PL4 Stock'!$A:$U,20,FALSE),""))</f>
        <v>V1-MA1</v>
      </c>
      <c r="I225" s="262" t="s">
        <v>213</v>
      </c>
      <c r="J225" s="283">
        <f>IF(ISBLANK(F225),"",VLOOKUP(LEFT(A225,5),Unit!A:B,2,FALSE))</f>
        <v>20</v>
      </c>
      <c r="K225" s="289">
        <v>3</v>
      </c>
      <c r="L225" s="290">
        <v>2</v>
      </c>
      <c r="M225" s="291">
        <f t="shared" si="9"/>
        <v>150</v>
      </c>
      <c r="N225" s="292">
        <f>IF(ISBLANK(D225),"",IFERROR(IF(VLOOKUP(A225,'Np PL4 Stock'!A:J,10,FALSE)="Np4",D225-VLOOKUP(A225,'Np PL4 Stock'!A:E,5,FALSE),D225-1-VLOOKUP(A225,'Np PL4 Stock'!A:E,5,FALSE)),""))</f>
        <v>7</v>
      </c>
      <c r="O225" s="293">
        <v>0.93</v>
      </c>
      <c r="P225" s="244">
        <v>5.11</v>
      </c>
      <c r="Q225" s="300">
        <v>0.0554</v>
      </c>
      <c r="R225" s="301" t="s">
        <v>32</v>
      </c>
      <c r="S225" s="301" t="s">
        <v>32</v>
      </c>
      <c r="T225" s="301" t="s">
        <v>32</v>
      </c>
      <c r="U225" s="301" t="s">
        <v>32</v>
      </c>
      <c r="V225" s="302">
        <v>0</v>
      </c>
      <c r="W225" s="303">
        <v>0</v>
      </c>
      <c r="X225" s="316">
        <v>45801</v>
      </c>
      <c r="Y225" s="313">
        <f>IF(ISBLANK(X225),"",IFERROR(IF(VLOOKUP(A225,'Np PL4 Stock'!A:J,10,FALSE)="Np4",X225-VLOOKUP(A225,'Np PL4 Stock'!A:E,5,FALSE),X225-1-VLOOKUP(A225,'Np PL4 Stock'!A:E,5,FALSE)),""))</f>
        <v>10</v>
      </c>
      <c r="Z225" s="325">
        <v>6.01</v>
      </c>
      <c r="AA225" s="315">
        <v>0.068</v>
      </c>
      <c r="AB225" s="316">
        <v>45804</v>
      </c>
      <c r="AC225" s="317">
        <f>IF(ISBLANK(AB225),"",IFERROR(IF(VLOOKUP(A225,'Np PL4 Stock'!A:J,10,FALSE)="Np4",AB225-VLOOKUP(A225,'Np PL4 Stock'!A:E,5,FALSE),AB225-1-VLOOKUP(A225,'Np PL4 Stock'!A:E,5,FALSE)),""))</f>
        <v>13</v>
      </c>
      <c r="AD225" s="244">
        <v>7.31</v>
      </c>
      <c r="AE225" s="300">
        <v>0.0783</v>
      </c>
      <c r="AF225" s="323">
        <v>0.75</v>
      </c>
      <c r="AG225" s="331">
        <v>0</v>
      </c>
      <c r="AH225" s="332">
        <v>0</v>
      </c>
      <c r="AI225" s="339">
        <v>480</v>
      </c>
      <c r="AJ225" s="326"/>
      <c r="AK225" s="334"/>
    </row>
    <row r="226" spans="1:37">
      <c r="A226" s="280" t="str">
        <f t="shared" si="8"/>
        <v>C1-08-05</v>
      </c>
      <c r="B226" s="342" t="s">
        <v>43</v>
      </c>
      <c r="C226" s="282">
        <v>45791</v>
      </c>
      <c r="D226" s="282">
        <v>45798</v>
      </c>
      <c r="E226" s="243">
        <v>5</v>
      </c>
      <c r="F226" s="244" t="s">
        <v>187</v>
      </c>
      <c r="G226" s="243">
        <v>8</v>
      </c>
      <c r="H226" s="283" t="str">
        <f>IF(ISBLANK(F226),"",IFERROR(VLOOKUP(A226,'Np PL4 Stock'!$A:$U,20,FALSE),""))</f>
        <v>V1-MA1</v>
      </c>
      <c r="I226" s="262" t="s">
        <v>213</v>
      </c>
      <c r="J226" s="283">
        <f>IF(ISBLANK(F226),"",VLOOKUP(LEFT(A226,5),Unit!A:B,2,FALSE))</f>
        <v>20</v>
      </c>
      <c r="K226" s="289">
        <v>3</v>
      </c>
      <c r="L226" s="290">
        <v>2</v>
      </c>
      <c r="M226" s="291">
        <f t="shared" si="9"/>
        <v>150</v>
      </c>
      <c r="N226" s="292">
        <f>IF(ISBLANK(D226),"",IFERROR(IF(VLOOKUP(A226,'Np PL4 Stock'!A:J,10,FALSE)="Np4",D226-VLOOKUP(A226,'Np PL4 Stock'!A:E,5,FALSE),D226-1-VLOOKUP(A226,'Np PL4 Stock'!A:E,5,FALSE)),""))</f>
        <v>7</v>
      </c>
      <c r="O226" s="293">
        <v>0.91</v>
      </c>
      <c r="P226" s="244">
        <v>5.06</v>
      </c>
      <c r="Q226" s="300">
        <v>0.0524</v>
      </c>
      <c r="R226" s="301" t="s">
        <v>32</v>
      </c>
      <c r="S226" s="301" t="s">
        <v>32</v>
      </c>
      <c r="T226" s="301" t="s">
        <v>32</v>
      </c>
      <c r="U226" s="301" t="s">
        <v>32</v>
      </c>
      <c r="V226" s="302">
        <v>0</v>
      </c>
      <c r="W226" s="303">
        <v>0</v>
      </c>
      <c r="X226" s="316">
        <v>45801</v>
      </c>
      <c r="Y226" s="313">
        <f>IF(ISBLANK(X226),"",IFERROR(IF(VLOOKUP(A226,'Np PL4 Stock'!A:J,10,FALSE)="Np4",X226-VLOOKUP(A226,'Np PL4 Stock'!A:E,5,FALSE),X226-1-VLOOKUP(A226,'Np PL4 Stock'!A:E,5,FALSE)),""))</f>
        <v>10</v>
      </c>
      <c r="Z226" s="325">
        <v>5.98</v>
      </c>
      <c r="AA226" s="315">
        <v>0.0666</v>
      </c>
      <c r="AB226" s="316">
        <v>45804</v>
      </c>
      <c r="AC226" s="317">
        <f>IF(ISBLANK(AB226),"",IFERROR(IF(VLOOKUP(A226,'Np PL4 Stock'!A:J,10,FALSE)="Np4",AB226-VLOOKUP(A226,'Np PL4 Stock'!A:E,5,FALSE),AB226-1-VLOOKUP(A226,'Np PL4 Stock'!A:E,5,FALSE)),""))</f>
        <v>13</v>
      </c>
      <c r="AD226" s="244">
        <v>7.38</v>
      </c>
      <c r="AE226" s="300">
        <v>0.0802</v>
      </c>
      <c r="AF226" s="323">
        <v>0.78</v>
      </c>
      <c r="AG226" s="331">
        <v>0</v>
      </c>
      <c r="AH226" s="332">
        <v>0</v>
      </c>
      <c r="AI226" s="339">
        <v>467</v>
      </c>
      <c r="AJ226" s="326"/>
      <c r="AK226" s="334"/>
    </row>
    <row r="227" spans="1:37">
      <c r="A227" s="280" t="str">
        <f t="shared" si="8"/>
        <v>A1-01-05</v>
      </c>
      <c r="B227" s="342" t="s">
        <v>43</v>
      </c>
      <c r="C227" s="282">
        <v>45830</v>
      </c>
      <c r="D227" s="282">
        <v>45837</v>
      </c>
      <c r="E227" s="243">
        <v>5</v>
      </c>
      <c r="F227" s="244" t="s">
        <v>144</v>
      </c>
      <c r="G227" s="243">
        <v>1</v>
      </c>
      <c r="H227" s="283" t="str">
        <f>IF(ISBLANK(F227),"",IFERROR(VLOOKUP(A227,'Np PL4 Stock'!$A:$U,20,FALSE),""))</f>
        <v>V1-MA1</v>
      </c>
      <c r="I227" s="262" t="s">
        <v>213</v>
      </c>
      <c r="J227" s="283">
        <f>IF(ISBLANK(F227),"",VLOOKUP(LEFT(A227,5),Unit!A:B,2,FALSE))</f>
        <v>16</v>
      </c>
      <c r="K227" s="289">
        <v>3.85</v>
      </c>
      <c r="L227" s="290">
        <v>2.5</v>
      </c>
      <c r="M227" s="291">
        <f t="shared" si="9"/>
        <v>240.625</v>
      </c>
      <c r="N227" s="292">
        <f>IF(ISBLANK(D227),"",IFERROR(IF(VLOOKUP(A227,'Np PL4 Stock'!A:J,10,FALSE)="Np4",D227-VLOOKUP(A227,'Np PL4 Stock'!A:E,5,FALSE),D227-1-VLOOKUP(A227,'Np PL4 Stock'!A:E,5,FALSE)),""))</f>
        <v>7</v>
      </c>
      <c r="O227" s="293">
        <v>1</v>
      </c>
      <c r="P227" s="244">
        <v>5.67</v>
      </c>
      <c r="Q227" s="300">
        <v>0.0473</v>
      </c>
      <c r="R227" s="301" t="s">
        <v>32</v>
      </c>
      <c r="S227" s="301" t="s">
        <v>32</v>
      </c>
      <c r="T227" s="301" t="s">
        <v>32</v>
      </c>
      <c r="U227" s="301" t="s">
        <v>32</v>
      </c>
      <c r="V227" s="302">
        <v>0</v>
      </c>
      <c r="W227" s="303">
        <v>0</v>
      </c>
      <c r="X227" s="316">
        <v>45840</v>
      </c>
      <c r="Y227" s="313">
        <f>IF(ISBLANK(X227),"",IFERROR(IF(VLOOKUP(A227,'Np PL4 Stock'!A:J,10,FALSE)="Np4",X227-VLOOKUP(A227,'Np PL4 Stock'!A:E,5,FALSE),X227-1-VLOOKUP(A227,'Np PL4 Stock'!A:E,5,FALSE)),""))</f>
        <v>10</v>
      </c>
      <c r="Z227" s="321">
        <v>7</v>
      </c>
      <c r="AA227" s="315">
        <v>0.0622</v>
      </c>
      <c r="AB227" s="316">
        <v>45843</v>
      </c>
      <c r="AC227" s="317">
        <f>IF(ISBLANK(AB227),"",IFERROR(IF(VLOOKUP(A227,'Np PL4 Stock'!A:J,10,FALSE)="Np4",AB227-VLOOKUP(A227,'Np PL4 Stock'!A:E,5,FALSE),AB227-1-VLOOKUP(A227,'Np PL4 Stock'!A:E,5,FALSE)),""))</f>
        <v>13</v>
      </c>
      <c r="AD227" s="244">
        <v>8.01</v>
      </c>
      <c r="AE227" s="300">
        <v>0.0728</v>
      </c>
      <c r="AF227" s="323">
        <v>0.98</v>
      </c>
      <c r="AG227" s="331">
        <v>0</v>
      </c>
      <c r="AH227" s="332">
        <v>0</v>
      </c>
      <c r="AI227" s="339">
        <v>333</v>
      </c>
      <c r="AJ227" s="326"/>
      <c r="AK227" s="334"/>
    </row>
    <row r="228" spans="1:37">
      <c r="A228" s="280" t="str">
        <f t="shared" si="8"/>
        <v>A1-02-05</v>
      </c>
      <c r="B228" s="342" t="s">
        <v>43</v>
      </c>
      <c r="C228" s="282">
        <v>45830</v>
      </c>
      <c r="D228" s="282">
        <v>45837</v>
      </c>
      <c r="E228" s="243">
        <v>5</v>
      </c>
      <c r="F228" s="244" t="s">
        <v>144</v>
      </c>
      <c r="G228" s="243">
        <v>2</v>
      </c>
      <c r="H228" s="283" t="str">
        <f>IF(ISBLANK(F228),"",IFERROR(VLOOKUP(A228,'Np PL4 Stock'!$A:$U,20,FALSE),""))</f>
        <v>V1-MA1</v>
      </c>
      <c r="I228" s="262" t="s">
        <v>213</v>
      </c>
      <c r="J228" s="283">
        <f>IF(ISBLANK(F228),"",VLOOKUP(LEFT(A228,5),Unit!A:B,2,FALSE))</f>
        <v>16</v>
      </c>
      <c r="K228" s="289">
        <v>3.85</v>
      </c>
      <c r="L228" s="290">
        <v>2.5</v>
      </c>
      <c r="M228" s="291">
        <f t="shared" si="9"/>
        <v>240.625</v>
      </c>
      <c r="N228" s="292">
        <f>IF(ISBLANK(D228),"",IFERROR(IF(VLOOKUP(A228,'Np PL4 Stock'!A:J,10,FALSE)="Np4",D228-VLOOKUP(A228,'Np PL4 Stock'!A:E,5,FALSE),D228-1-VLOOKUP(A228,'Np PL4 Stock'!A:E,5,FALSE)),""))</f>
        <v>7</v>
      </c>
      <c r="O228" s="293">
        <v>1</v>
      </c>
      <c r="P228" s="244">
        <v>5.65</v>
      </c>
      <c r="Q228" s="300">
        <v>0.0449</v>
      </c>
      <c r="R228" s="301" t="s">
        <v>32</v>
      </c>
      <c r="S228" s="301" t="s">
        <v>32</v>
      </c>
      <c r="T228" s="301" t="s">
        <v>32</v>
      </c>
      <c r="U228" s="301" t="s">
        <v>32</v>
      </c>
      <c r="V228" s="302">
        <v>0</v>
      </c>
      <c r="W228" s="303">
        <v>0</v>
      </c>
      <c r="X228" s="316">
        <v>45840</v>
      </c>
      <c r="Y228" s="313">
        <f>IF(ISBLANK(X228),"",IFERROR(IF(VLOOKUP(A228,'Np PL4 Stock'!A:J,10,FALSE)="Np4",X228-VLOOKUP(A228,'Np PL4 Stock'!A:E,5,FALSE),X228-1-VLOOKUP(A228,'Np PL4 Stock'!A:E,5,FALSE)),""))</f>
        <v>10</v>
      </c>
      <c r="Z228" s="321">
        <v>7</v>
      </c>
      <c r="AA228" s="315">
        <v>0.0681</v>
      </c>
      <c r="AB228" s="316">
        <v>45843</v>
      </c>
      <c r="AC228" s="317">
        <f>IF(ISBLANK(AB228),"",IFERROR(IF(VLOOKUP(A228,'Np PL4 Stock'!A:J,10,FALSE)="Np4",AB228-VLOOKUP(A228,'Np PL4 Stock'!A:E,5,FALSE),AB228-1-VLOOKUP(A228,'Np PL4 Stock'!A:E,5,FALSE)),""))</f>
        <v>13</v>
      </c>
      <c r="AD228" s="244">
        <v>7.97</v>
      </c>
      <c r="AE228" s="300">
        <v>0.0642</v>
      </c>
      <c r="AF228" s="323">
        <v>0.98</v>
      </c>
      <c r="AG228" s="331">
        <v>0</v>
      </c>
      <c r="AH228" s="332">
        <v>0</v>
      </c>
      <c r="AI228" s="339">
        <v>345</v>
      </c>
      <c r="AJ228" s="326"/>
      <c r="AK228" s="334"/>
    </row>
    <row r="229" spans="1:37">
      <c r="A229" s="280" t="str">
        <f t="shared" si="8"/>
        <v>A1-03-05</v>
      </c>
      <c r="B229" s="342" t="s">
        <v>43</v>
      </c>
      <c r="C229" s="282">
        <v>45830</v>
      </c>
      <c r="D229" s="282">
        <v>45837</v>
      </c>
      <c r="E229" s="243">
        <v>5</v>
      </c>
      <c r="F229" s="244" t="s">
        <v>144</v>
      </c>
      <c r="G229" s="243">
        <v>3</v>
      </c>
      <c r="H229" s="283" t="str">
        <f>IF(ISBLANK(F229),"",IFERROR(VLOOKUP(A229,'Np PL4 Stock'!$A:$U,20,FALSE),""))</f>
        <v>V1-MC1</v>
      </c>
      <c r="I229" s="262" t="s">
        <v>181</v>
      </c>
      <c r="J229" s="283">
        <f>IF(ISBLANK(F229),"",VLOOKUP(LEFT(A229,5),Unit!A:B,2,FALSE))</f>
        <v>16</v>
      </c>
      <c r="K229" s="289">
        <v>2.35</v>
      </c>
      <c r="L229" s="290">
        <v>1.5</v>
      </c>
      <c r="M229" s="291">
        <f t="shared" si="9"/>
        <v>146.875</v>
      </c>
      <c r="N229" s="292">
        <f>IF(ISBLANK(D229),"",IFERROR(IF(VLOOKUP(A229,'Np PL4 Stock'!A:J,10,FALSE)="Np4",D229-VLOOKUP(A229,'Np PL4 Stock'!A:E,5,FALSE),D229-1-VLOOKUP(A229,'Np PL4 Stock'!A:E,5,FALSE)),""))</f>
        <v>7</v>
      </c>
      <c r="O229" s="293">
        <v>1</v>
      </c>
      <c r="P229" s="244">
        <v>5.75</v>
      </c>
      <c r="Q229" s="300">
        <v>0.043</v>
      </c>
      <c r="R229" s="301" t="s">
        <v>32</v>
      </c>
      <c r="S229" s="301" t="s">
        <v>32</v>
      </c>
      <c r="T229" s="301" t="s">
        <v>32</v>
      </c>
      <c r="U229" s="301" t="s">
        <v>32</v>
      </c>
      <c r="V229" s="302">
        <v>0</v>
      </c>
      <c r="W229" s="303">
        <v>0</v>
      </c>
      <c r="X229" s="316">
        <v>45840</v>
      </c>
      <c r="Y229" s="313">
        <f>IF(ISBLANK(X229),"",IFERROR(IF(VLOOKUP(A229,'Np PL4 Stock'!A:J,10,FALSE)="Np4",X229-VLOOKUP(A229,'Np PL4 Stock'!A:E,5,FALSE),X229-1-VLOOKUP(A229,'Np PL4 Stock'!A:E,5,FALSE)),""))</f>
        <v>10</v>
      </c>
      <c r="Z229" s="325">
        <v>7.13</v>
      </c>
      <c r="AA229" s="315">
        <v>0.0599</v>
      </c>
      <c r="AB229" s="316">
        <v>45843</v>
      </c>
      <c r="AC229" s="317">
        <f>IF(ISBLANK(AB229),"",IFERROR(IF(VLOOKUP(A229,'Np PL4 Stock'!A:J,10,FALSE)="Np4",AB229-VLOOKUP(A229,'Np PL4 Stock'!A:E,5,FALSE),AB229-1-VLOOKUP(A229,'Np PL4 Stock'!A:E,5,FALSE)),""))</f>
        <v>13</v>
      </c>
      <c r="AD229" s="244">
        <v>8.48</v>
      </c>
      <c r="AE229" s="300">
        <v>0.0758</v>
      </c>
      <c r="AF229" s="323">
        <v>1</v>
      </c>
      <c r="AG229" s="331">
        <v>0</v>
      </c>
      <c r="AH229" s="332">
        <v>0</v>
      </c>
      <c r="AI229" s="339">
        <v>260</v>
      </c>
      <c r="AJ229" s="326"/>
      <c r="AK229" s="334"/>
    </row>
    <row r="230" spans="1:37">
      <c r="A230" s="280" t="str">
        <f t="shared" si="8"/>
        <v>A1-04-05</v>
      </c>
      <c r="B230" s="342" t="s">
        <v>43</v>
      </c>
      <c r="C230" s="282">
        <v>45830</v>
      </c>
      <c r="D230" s="282">
        <v>45837</v>
      </c>
      <c r="E230" s="243">
        <v>5</v>
      </c>
      <c r="F230" s="244" t="s">
        <v>144</v>
      </c>
      <c r="G230" s="243">
        <v>4</v>
      </c>
      <c r="H230" s="283" t="str">
        <f>IF(ISBLANK(F230),"",IFERROR(VLOOKUP(A230,'Np PL4 Stock'!$A:$U,20,FALSE),""))</f>
        <v>V1-MC1</v>
      </c>
      <c r="I230" s="262" t="s">
        <v>181</v>
      </c>
      <c r="J230" s="283">
        <f>IF(ISBLANK(F230),"",VLOOKUP(LEFT(A230,5),Unit!A:B,2,FALSE))</f>
        <v>16</v>
      </c>
      <c r="K230" s="289">
        <v>2.35</v>
      </c>
      <c r="L230" s="290">
        <v>1.5</v>
      </c>
      <c r="M230" s="291">
        <f t="shared" si="9"/>
        <v>146.875</v>
      </c>
      <c r="N230" s="292">
        <f>IF(ISBLANK(D230),"",IFERROR(IF(VLOOKUP(A230,'Np PL4 Stock'!A:J,10,FALSE)="Np4",D230-VLOOKUP(A230,'Np PL4 Stock'!A:E,5,FALSE),D230-1-VLOOKUP(A230,'Np PL4 Stock'!A:E,5,FALSE)),""))</f>
        <v>7</v>
      </c>
      <c r="O230" s="293">
        <v>1</v>
      </c>
      <c r="P230" s="289">
        <v>5.707</v>
      </c>
      <c r="Q230" s="300">
        <v>0.052</v>
      </c>
      <c r="R230" s="301" t="s">
        <v>32</v>
      </c>
      <c r="S230" s="301" t="s">
        <v>32</v>
      </c>
      <c r="T230" s="301" t="s">
        <v>32</v>
      </c>
      <c r="U230" s="301" t="s">
        <v>32</v>
      </c>
      <c r="V230" s="302">
        <v>0</v>
      </c>
      <c r="W230" s="303">
        <v>0</v>
      </c>
      <c r="X230" s="316">
        <v>45840</v>
      </c>
      <c r="Y230" s="313">
        <f>IF(ISBLANK(X230),"",IFERROR(IF(VLOOKUP(A230,'Np PL4 Stock'!A:J,10,FALSE)="Np4",X230-VLOOKUP(A230,'Np PL4 Stock'!A:E,5,FALSE),X230-1-VLOOKUP(A230,'Np PL4 Stock'!A:E,5,FALSE)),""))</f>
        <v>10</v>
      </c>
      <c r="Z230" s="314">
        <v>7.168</v>
      </c>
      <c r="AA230" s="315">
        <v>0.0653</v>
      </c>
      <c r="AB230" s="316">
        <v>45843</v>
      </c>
      <c r="AC230" s="317">
        <f>IF(ISBLANK(AB230),"",IFERROR(IF(VLOOKUP(A230,'Np PL4 Stock'!A:J,10,FALSE)="Np4",AB230-VLOOKUP(A230,'Np PL4 Stock'!A:E,5,FALSE),AB230-1-VLOOKUP(A230,'Np PL4 Stock'!A:E,5,FALSE)),""))</f>
        <v>13</v>
      </c>
      <c r="AD230" s="244">
        <v>8.41</v>
      </c>
      <c r="AE230" s="300">
        <v>0.0759</v>
      </c>
      <c r="AF230" s="323">
        <v>1</v>
      </c>
      <c r="AG230" s="331">
        <v>0</v>
      </c>
      <c r="AH230" s="332">
        <v>0</v>
      </c>
      <c r="AI230" s="339">
        <v>267</v>
      </c>
      <c r="AJ230" s="326"/>
      <c r="AK230" s="334"/>
    </row>
    <row r="231" spans="1:37">
      <c r="A231" s="280" t="str">
        <f t="shared" si="8"/>
        <v>A1-05-05</v>
      </c>
      <c r="B231" s="342" t="s">
        <v>43</v>
      </c>
      <c r="C231" s="282">
        <v>45831</v>
      </c>
      <c r="D231" s="282">
        <v>45838</v>
      </c>
      <c r="E231" s="243">
        <v>5</v>
      </c>
      <c r="F231" s="244" t="s">
        <v>144</v>
      </c>
      <c r="G231" s="243">
        <v>5</v>
      </c>
      <c r="H231" s="283" t="str">
        <f>IF(ISBLANK(F231),"",IFERROR(VLOOKUP(A231,'Np PL4 Stock'!$A:$U,20,FALSE),""))</f>
        <v>V1-MC1</v>
      </c>
      <c r="I231" s="262" t="s">
        <v>181</v>
      </c>
      <c r="J231" s="283">
        <f>IF(ISBLANK(F231),"",VLOOKUP(LEFT(A231,5),Unit!A:B,2,FALSE))</f>
        <v>16</v>
      </c>
      <c r="K231" s="289">
        <v>2.35</v>
      </c>
      <c r="L231" s="290">
        <v>1.5</v>
      </c>
      <c r="M231" s="291">
        <f t="shared" si="9"/>
        <v>146.875</v>
      </c>
      <c r="N231" s="292">
        <f>IF(ISBLANK(D231),"",IFERROR(IF(VLOOKUP(A231,'Np PL4 Stock'!A:J,10,FALSE)="Np4",D231-VLOOKUP(A231,'Np PL4 Stock'!A:E,5,FALSE),D231-1-VLOOKUP(A231,'Np PL4 Stock'!A:E,5,FALSE)),""))</f>
        <v>7</v>
      </c>
      <c r="O231" s="293">
        <v>1</v>
      </c>
      <c r="P231" s="244">
        <v>5.71</v>
      </c>
      <c r="Q231" s="300">
        <v>0.0422</v>
      </c>
      <c r="R231" s="301" t="s">
        <v>32</v>
      </c>
      <c r="S231" s="301" t="s">
        <v>32</v>
      </c>
      <c r="T231" s="301" t="s">
        <v>32</v>
      </c>
      <c r="U231" s="301" t="s">
        <v>32</v>
      </c>
      <c r="V231" s="302">
        <v>0</v>
      </c>
      <c r="W231" s="303">
        <v>0</v>
      </c>
      <c r="X231" s="316">
        <v>45841</v>
      </c>
      <c r="Y231" s="313">
        <f>IF(ISBLANK(X231),"",IFERROR(IF(VLOOKUP(A231,'Np PL4 Stock'!A:J,10,FALSE)="Np4",X231-VLOOKUP(A231,'Np PL4 Stock'!A:E,5,FALSE),X231-1-VLOOKUP(A231,'Np PL4 Stock'!A:E,5,FALSE)),""))</f>
        <v>10</v>
      </c>
      <c r="Z231" s="314">
        <v>6.948</v>
      </c>
      <c r="AA231" s="315">
        <v>0.0552</v>
      </c>
      <c r="AB231" s="316">
        <v>45844</v>
      </c>
      <c r="AC231" s="317">
        <f>IF(ISBLANK(AB231),"",IFERROR(IF(VLOOKUP(A231,'Np PL4 Stock'!A:J,10,FALSE)="Np4",AB231-VLOOKUP(A231,'Np PL4 Stock'!A:E,5,FALSE),AB231-1-VLOOKUP(A231,'Np PL4 Stock'!A:E,5,FALSE)),""))</f>
        <v>13</v>
      </c>
      <c r="AD231" s="244">
        <v>8.24</v>
      </c>
      <c r="AE231" s="300">
        <v>0.0717</v>
      </c>
      <c r="AF231" s="323">
        <v>1</v>
      </c>
      <c r="AG231" s="331">
        <v>0</v>
      </c>
      <c r="AH231" s="332">
        <v>0</v>
      </c>
      <c r="AI231" s="339">
        <v>282</v>
      </c>
      <c r="AJ231" s="326"/>
      <c r="AK231" s="334"/>
    </row>
    <row r="232" spans="1:37">
      <c r="A232" s="280" t="str">
        <f t="shared" si="8"/>
        <v>A1-06-05</v>
      </c>
      <c r="B232" s="342" t="s">
        <v>43</v>
      </c>
      <c r="C232" s="282">
        <v>45831</v>
      </c>
      <c r="D232" s="282">
        <v>45838</v>
      </c>
      <c r="E232" s="243">
        <v>5</v>
      </c>
      <c r="F232" s="244" t="s">
        <v>144</v>
      </c>
      <c r="G232" s="243">
        <v>6</v>
      </c>
      <c r="H232" s="283" t="str">
        <f>IF(ISBLANK(F232),"",IFERROR(VLOOKUP(A232,'Np PL4 Stock'!$A:$U,20,FALSE),""))</f>
        <v>V1-MC1</v>
      </c>
      <c r="I232" s="262" t="s">
        <v>181</v>
      </c>
      <c r="J232" s="283">
        <f>IF(ISBLANK(F232),"",VLOOKUP(LEFT(A232,5),Unit!A:B,2,FALSE))</f>
        <v>16</v>
      </c>
      <c r="K232" s="289">
        <v>2.35</v>
      </c>
      <c r="L232" s="290">
        <v>1.5</v>
      </c>
      <c r="M232" s="291">
        <f t="shared" si="9"/>
        <v>146.875</v>
      </c>
      <c r="N232" s="292">
        <f>IF(ISBLANK(D232),"",IFERROR(IF(VLOOKUP(A232,'Np PL4 Stock'!A:J,10,FALSE)="Np4",D232-VLOOKUP(A232,'Np PL4 Stock'!A:E,5,FALSE),D232-1-VLOOKUP(A232,'Np PL4 Stock'!A:E,5,FALSE)),""))</f>
        <v>7</v>
      </c>
      <c r="O232" s="293">
        <v>1</v>
      </c>
      <c r="P232" s="244">
        <v>5.57</v>
      </c>
      <c r="Q232" s="300">
        <v>0.04711</v>
      </c>
      <c r="R232" s="301" t="s">
        <v>32</v>
      </c>
      <c r="S232" s="301" t="s">
        <v>32</v>
      </c>
      <c r="T232" s="301" t="s">
        <v>32</v>
      </c>
      <c r="U232" s="301" t="s">
        <v>32</v>
      </c>
      <c r="V232" s="302">
        <v>0</v>
      </c>
      <c r="W232" s="303">
        <v>0</v>
      </c>
      <c r="X232" s="316">
        <v>45841</v>
      </c>
      <c r="Y232" s="313">
        <f>IF(ISBLANK(X232),"",IFERROR(IF(VLOOKUP(A232,'Np PL4 Stock'!A:J,10,FALSE)="Np4",X232-VLOOKUP(A232,'Np PL4 Stock'!A:E,5,FALSE),X232-1-VLOOKUP(A232,'Np PL4 Stock'!A:E,5,FALSE)),""))</f>
        <v>10</v>
      </c>
      <c r="Z232" s="314">
        <v>6.779</v>
      </c>
      <c r="AA232" s="315">
        <v>0.0686</v>
      </c>
      <c r="AB232" s="316">
        <v>45844</v>
      </c>
      <c r="AC232" s="317">
        <f>IF(ISBLANK(AB232),"",IFERROR(IF(VLOOKUP(A232,'Np PL4 Stock'!A:J,10,FALSE)="Np4",AB232-VLOOKUP(A232,'Np PL4 Stock'!A:E,5,FALSE),AB232-1-VLOOKUP(A232,'Np PL4 Stock'!A:E,5,FALSE)),""))</f>
        <v>13</v>
      </c>
      <c r="AD232" s="244">
        <v>8.23</v>
      </c>
      <c r="AE232" s="300">
        <v>0.0657</v>
      </c>
      <c r="AF232" s="323">
        <v>1</v>
      </c>
      <c r="AG232" s="331">
        <v>0</v>
      </c>
      <c r="AH232" s="332">
        <v>0</v>
      </c>
      <c r="AI232" s="339">
        <v>277</v>
      </c>
      <c r="AJ232" s="326"/>
      <c r="AK232" s="334"/>
    </row>
    <row r="233" spans="1:37">
      <c r="A233" s="280" t="str">
        <f t="shared" si="8"/>
        <v>A1-07-05</v>
      </c>
      <c r="B233" s="342" t="s">
        <v>43</v>
      </c>
      <c r="C233" s="282">
        <v>45831</v>
      </c>
      <c r="D233" s="282">
        <v>45838</v>
      </c>
      <c r="E233" s="243">
        <v>5</v>
      </c>
      <c r="F233" s="244" t="s">
        <v>144</v>
      </c>
      <c r="G233" s="243">
        <v>7</v>
      </c>
      <c r="H233" s="283" t="str">
        <f>IF(ISBLANK(F233),"",IFERROR(VLOOKUP(A233,'Np PL4 Stock'!$A:$U,20,FALSE),""))</f>
        <v>V1-MA1</v>
      </c>
      <c r="I233" s="262" t="s">
        <v>213</v>
      </c>
      <c r="J233" s="283">
        <f>IF(ISBLANK(F233),"",VLOOKUP(LEFT(A233,5),Unit!A:B,2,FALSE))</f>
        <v>16</v>
      </c>
      <c r="K233" s="289">
        <v>2.57</v>
      </c>
      <c r="L233" s="290">
        <v>1.67</v>
      </c>
      <c r="M233" s="291">
        <f t="shared" si="9"/>
        <v>160.625</v>
      </c>
      <c r="N233" s="292">
        <f>IF(ISBLANK(D233),"",IFERROR(IF(VLOOKUP(A233,'Np PL4 Stock'!A:J,10,FALSE)="Np4",D233-VLOOKUP(A233,'Np PL4 Stock'!A:E,5,FALSE),D233-1-VLOOKUP(A233,'Np PL4 Stock'!A:E,5,FALSE)),""))</f>
        <v>7</v>
      </c>
      <c r="O233" s="293">
        <v>1</v>
      </c>
      <c r="P233" s="244">
        <v>5.67</v>
      </c>
      <c r="Q233" s="300">
        <v>0.0473</v>
      </c>
      <c r="R233" s="301" t="s">
        <v>32</v>
      </c>
      <c r="S233" s="301" t="s">
        <v>32</v>
      </c>
      <c r="T233" s="301" t="s">
        <v>32</v>
      </c>
      <c r="U233" s="301" t="s">
        <v>32</v>
      </c>
      <c r="V233" s="302">
        <v>0</v>
      </c>
      <c r="W233" s="303">
        <v>0</v>
      </c>
      <c r="X233" s="316">
        <v>45841</v>
      </c>
      <c r="Y233" s="313">
        <f>IF(ISBLANK(X233),"",IFERROR(IF(VLOOKUP(A233,'Np PL4 Stock'!A:J,10,FALSE)="Np4",X233-VLOOKUP(A233,'Np PL4 Stock'!A:E,5,FALSE),X233-1-VLOOKUP(A233,'Np PL4 Stock'!A:E,5,FALSE)),""))</f>
        <v>10</v>
      </c>
      <c r="Z233" s="325">
        <v>6.93</v>
      </c>
      <c r="AA233" s="315">
        <v>0.0586</v>
      </c>
      <c r="AB233" s="316">
        <v>45844</v>
      </c>
      <c r="AC233" s="317">
        <f>IF(ISBLANK(AB233),"",IFERROR(IF(VLOOKUP(A233,'Np PL4 Stock'!A:J,10,FALSE)="Np4",AB233-VLOOKUP(A233,'Np PL4 Stock'!A:E,5,FALSE),AB233-1-VLOOKUP(A233,'Np PL4 Stock'!A:E,5,FALSE)),""))</f>
        <v>13</v>
      </c>
      <c r="AD233" s="290">
        <v>7.903</v>
      </c>
      <c r="AE233" s="300">
        <v>0.079</v>
      </c>
      <c r="AF233" s="323">
        <v>0.94</v>
      </c>
      <c r="AG233" s="331">
        <v>0</v>
      </c>
      <c r="AH233" s="332">
        <v>0</v>
      </c>
      <c r="AI233" s="339">
        <v>352</v>
      </c>
      <c r="AJ233" s="326"/>
      <c r="AK233" s="334"/>
    </row>
    <row r="234" spans="1:37">
      <c r="A234" s="280" t="str">
        <f t="shared" si="8"/>
        <v>A1-08-05</v>
      </c>
      <c r="B234" s="342" t="s">
        <v>43</v>
      </c>
      <c r="C234" s="282">
        <v>45831</v>
      </c>
      <c r="D234" s="282">
        <v>45838</v>
      </c>
      <c r="E234" s="243">
        <v>5</v>
      </c>
      <c r="F234" s="244" t="s">
        <v>144</v>
      </c>
      <c r="G234" s="243">
        <v>8</v>
      </c>
      <c r="H234" s="283" t="str">
        <f>IF(ISBLANK(F234),"",IFERROR(VLOOKUP(A234,'Np PL4 Stock'!$A:$U,20,FALSE),""))</f>
        <v>V1-MA1</v>
      </c>
      <c r="I234" s="262" t="s">
        <v>213</v>
      </c>
      <c r="J234" s="283">
        <f>IF(ISBLANK(F234),"",VLOOKUP(LEFT(A234,5),Unit!A:B,2,FALSE))</f>
        <v>16</v>
      </c>
      <c r="K234" s="289">
        <v>2.57</v>
      </c>
      <c r="L234" s="290">
        <v>1.67</v>
      </c>
      <c r="M234" s="291">
        <f t="shared" si="9"/>
        <v>160.625</v>
      </c>
      <c r="N234" s="292">
        <f>IF(ISBLANK(D234),"",IFERROR(IF(VLOOKUP(A234,'Np PL4 Stock'!A:J,10,FALSE)="Np4",D234-VLOOKUP(A234,'Np PL4 Stock'!A:E,5,FALSE),D234-1-VLOOKUP(A234,'Np PL4 Stock'!A:E,5,FALSE)),""))</f>
        <v>7</v>
      </c>
      <c r="O234" s="293">
        <v>1</v>
      </c>
      <c r="P234" s="244">
        <v>5.62</v>
      </c>
      <c r="Q234" s="300">
        <v>0.0494</v>
      </c>
      <c r="R234" s="301" t="s">
        <v>32</v>
      </c>
      <c r="S234" s="301" t="s">
        <v>32</v>
      </c>
      <c r="T234" s="301" t="s">
        <v>32</v>
      </c>
      <c r="U234" s="301" t="s">
        <v>32</v>
      </c>
      <c r="V234" s="302">
        <v>0</v>
      </c>
      <c r="W234" s="303">
        <v>0</v>
      </c>
      <c r="X234" s="316">
        <v>45841</v>
      </c>
      <c r="Y234" s="313">
        <f>IF(ISBLANK(X234),"",IFERROR(IF(VLOOKUP(A234,'Np PL4 Stock'!A:J,10,FALSE)="Np4",X234-VLOOKUP(A234,'Np PL4 Stock'!A:E,5,FALSE),X234-1-VLOOKUP(A234,'Np PL4 Stock'!A:E,5,FALSE)),""))</f>
        <v>10</v>
      </c>
      <c r="Z234" s="325">
        <v>6.85</v>
      </c>
      <c r="AA234" s="315">
        <v>0.059</v>
      </c>
      <c r="AB234" s="316">
        <v>45844</v>
      </c>
      <c r="AC234" s="317">
        <f>IF(ISBLANK(AB234),"",IFERROR(IF(VLOOKUP(A234,'Np PL4 Stock'!A:J,10,FALSE)="Np4",AB234-VLOOKUP(A234,'Np PL4 Stock'!A:E,5,FALSE),AB234-1-VLOOKUP(A234,'Np PL4 Stock'!A:E,5,FALSE)),""))</f>
        <v>13</v>
      </c>
      <c r="AD234" s="290">
        <v>8.252</v>
      </c>
      <c r="AE234" s="300">
        <v>0.064</v>
      </c>
      <c r="AF234" s="323">
        <v>1</v>
      </c>
      <c r="AG234" s="331">
        <v>0</v>
      </c>
      <c r="AH234" s="332">
        <v>0</v>
      </c>
      <c r="AI234" s="339">
        <v>279</v>
      </c>
      <c r="AJ234" s="326"/>
      <c r="AK234" s="334"/>
    </row>
    <row r="235" spans="1:37">
      <c r="A235" s="280" t="str">
        <f t="shared" si="8"/>
        <v>A1-09-05</v>
      </c>
      <c r="B235" s="342" t="s">
        <v>43</v>
      </c>
      <c r="C235" s="282">
        <v>45831</v>
      </c>
      <c r="D235" s="282">
        <v>45838</v>
      </c>
      <c r="E235" s="243">
        <v>5</v>
      </c>
      <c r="F235" s="244" t="s">
        <v>144</v>
      </c>
      <c r="G235" s="243">
        <v>9</v>
      </c>
      <c r="H235" s="283" t="str">
        <f>IF(ISBLANK(F235),"",IFERROR(VLOOKUP(A235,'Np PL4 Stock'!$A:$U,20,FALSE),""))</f>
        <v>V1-MA1</v>
      </c>
      <c r="I235" s="262" t="s">
        <v>213</v>
      </c>
      <c r="J235" s="283">
        <f>IF(ISBLANK(F235),"",VLOOKUP(LEFT(A235,5),Unit!A:B,2,FALSE))</f>
        <v>16</v>
      </c>
      <c r="K235" s="289">
        <v>2.56</v>
      </c>
      <c r="L235" s="290">
        <v>1.66</v>
      </c>
      <c r="M235" s="291">
        <f t="shared" si="9"/>
        <v>160</v>
      </c>
      <c r="N235" s="292">
        <f>IF(ISBLANK(D235),"",IFERROR(IF(VLOOKUP(A235,'Np PL4 Stock'!A:J,10,FALSE)="Np4",D235-VLOOKUP(A235,'Np PL4 Stock'!A:E,5,FALSE),D235-1-VLOOKUP(A235,'Np PL4 Stock'!A:E,5,FALSE)),""))</f>
        <v>7</v>
      </c>
      <c r="O235" s="293">
        <v>1</v>
      </c>
      <c r="P235" s="244">
        <v>5.58</v>
      </c>
      <c r="Q235" s="300">
        <v>0.0485</v>
      </c>
      <c r="R235" s="301" t="s">
        <v>32</v>
      </c>
      <c r="S235" s="301" t="s">
        <v>32</v>
      </c>
      <c r="T235" s="301" t="s">
        <v>32</v>
      </c>
      <c r="U235" s="301" t="s">
        <v>32</v>
      </c>
      <c r="V235" s="302">
        <v>0</v>
      </c>
      <c r="W235" s="303">
        <v>0</v>
      </c>
      <c r="X235" s="316">
        <v>45841</v>
      </c>
      <c r="Y235" s="313">
        <f>IF(ISBLANK(X235),"",IFERROR(IF(VLOOKUP(A235,'Np PL4 Stock'!A:J,10,FALSE)="Np4",X235-VLOOKUP(A235,'Np PL4 Stock'!A:E,5,FALSE),X235-1-VLOOKUP(A235,'Np PL4 Stock'!A:E,5,FALSE)),""))</f>
        <v>10</v>
      </c>
      <c r="Z235" s="325">
        <v>6.91</v>
      </c>
      <c r="AA235" s="315">
        <v>0.0605</v>
      </c>
      <c r="AB235" s="316"/>
      <c r="AC235" s="317" t="str">
        <f>IF(ISBLANK(AB235),"",IFERROR(IF(VLOOKUP(A235,'Np PL4 Stock'!A:J,10,FALSE)="Np4",AB235-VLOOKUP(A235,'Np PL4 Stock'!A:E,5,FALSE),AB235-1-VLOOKUP(A235,'Np PL4 Stock'!A:E,5,FALSE)),""))</f>
        <v/>
      </c>
      <c r="AD235" s="290"/>
      <c r="AE235" s="300"/>
      <c r="AF235" s="323"/>
      <c r="AG235" s="331"/>
      <c r="AH235" s="332"/>
      <c r="AI235" s="339"/>
      <c r="AJ235" s="326"/>
      <c r="AK235" s="334"/>
    </row>
    <row r="236" spans="1:37">
      <c r="A236" s="280" t="str">
        <f t="shared" si="8"/>
        <v>A1-10-05</v>
      </c>
      <c r="B236" s="342" t="s">
        <v>43</v>
      </c>
      <c r="C236" s="282">
        <v>45831</v>
      </c>
      <c r="D236" s="282">
        <v>45838</v>
      </c>
      <c r="E236" s="243">
        <v>5</v>
      </c>
      <c r="F236" s="244" t="s">
        <v>144</v>
      </c>
      <c r="G236" s="243">
        <v>10</v>
      </c>
      <c r="H236" s="283" t="str">
        <f>IF(ISBLANK(F236),"",IFERROR(VLOOKUP(A236,'Np PL4 Stock'!$A:$U,20,FALSE),""))</f>
        <v>V1-MB1</v>
      </c>
      <c r="I236" s="262" t="s">
        <v>213</v>
      </c>
      <c r="J236" s="283">
        <f>IF(ISBLANK(F236),"",VLOOKUP(LEFT(A236,5),Unit!A:B,2,FALSE))</f>
        <v>16</v>
      </c>
      <c r="K236" s="289">
        <v>3</v>
      </c>
      <c r="L236" s="290">
        <v>2</v>
      </c>
      <c r="M236" s="291">
        <f t="shared" si="9"/>
        <v>187.5</v>
      </c>
      <c r="N236" s="292">
        <f>IF(ISBLANK(D236),"",IFERROR(IF(VLOOKUP(A236,'Np PL4 Stock'!A:J,10,FALSE)="Np4",D236-VLOOKUP(A236,'Np PL4 Stock'!A:E,5,FALSE),D236-1-VLOOKUP(A236,'Np PL4 Stock'!A:E,5,FALSE)),""))</f>
        <v>7</v>
      </c>
      <c r="O236" s="293">
        <v>1</v>
      </c>
      <c r="P236" s="294">
        <v>5.4</v>
      </c>
      <c r="Q236" s="300">
        <v>0.0501</v>
      </c>
      <c r="R236" s="301" t="s">
        <v>32</v>
      </c>
      <c r="S236" s="301" t="s">
        <v>32</v>
      </c>
      <c r="T236" s="301" t="s">
        <v>32</v>
      </c>
      <c r="U236" s="301" t="s">
        <v>32</v>
      </c>
      <c r="V236" s="302">
        <v>0</v>
      </c>
      <c r="W236" s="303">
        <v>0</v>
      </c>
      <c r="X236" s="316">
        <v>45841</v>
      </c>
      <c r="Y236" s="313">
        <f>IF(ISBLANK(X236),"",IFERROR(IF(VLOOKUP(A236,'Np PL4 Stock'!A:J,10,FALSE)="Np4",X236-VLOOKUP(A236,'Np PL4 Stock'!A:E,5,FALSE),X236-1-VLOOKUP(A236,'Np PL4 Stock'!A:E,5,FALSE)),""))</f>
        <v>10</v>
      </c>
      <c r="Z236" s="325">
        <v>6.74</v>
      </c>
      <c r="AA236" s="315">
        <v>0.062</v>
      </c>
      <c r="AB236" s="316"/>
      <c r="AC236" s="317" t="str">
        <f>IF(ISBLANK(AB236),"",IFERROR(IF(VLOOKUP(A236,'Np PL4 Stock'!A:J,10,FALSE)="Np4",AB236-VLOOKUP(A236,'Np PL4 Stock'!A:E,5,FALSE),AB236-1-VLOOKUP(A236,'Np PL4 Stock'!A:E,5,FALSE)),""))</f>
        <v/>
      </c>
      <c r="AD236" s="290"/>
      <c r="AE236" s="300"/>
      <c r="AF236" s="323"/>
      <c r="AG236" s="331"/>
      <c r="AH236" s="332"/>
      <c r="AI236" s="339"/>
      <c r="AJ236" s="326"/>
      <c r="AK236" s="334"/>
    </row>
    <row r="237" spans="1:37">
      <c r="A237" s="280" t="str">
        <f t="shared" si="8"/>
        <v>A1-11-05</v>
      </c>
      <c r="B237" s="342" t="s">
        <v>43</v>
      </c>
      <c r="C237" s="282">
        <v>45832</v>
      </c>
      <c r="D237" s="282">
        <v>45839</v>
      </c>
      <c r="E237" s="243">
        <v>5</v>
      </c>
      <c r="F237" s="244" t="s">
        <v>144</v>
      </c>
      <c r="G237" s="243">
        <v>11</v>
      </c>
      <c r="H237" s="283" t="str">
        <f>IF(ISBLANK(F237),"",IFERROR(VLOOKUP(A237,'Np PL4 Stock'!$A:$U,20,FALSE),""))</f>
        <v>V1-MA1</v>
      </c>
      <c r="I237" s="262" t="s">
        <v>213</v>
      </c>
      <c r="J237" s="283">
        <f>IF(ISBLANK(F237),"",VLOOKUP(LEFT(A237,5),Unit!A:B,2,FALSE))</f>
        <v>8</v>
      </c>
      <c r="K237" s="289">
        <v>1.322</v>
      </c>
      <c r="L237" s="290">
        <v>0.85</v>
      </c>
      <c r="M237" s="291">
        <f t="shared" si="9"/>
        <v>165.25</v>
      </c>
      <c r="N237" s="292">
        <f>IF(ISBLANK(D237),"",IFERROR(IF(VLOOKUP(A237,'Np PL4 Stock'!A:J,10,FALSE)="Np4",D237-VLOOKUP(A237,'Np PL4 Stock'!A:E,5,FALSE),D237-1-VLOOKUP(A237,'Np PL4 Stock'!A:E,5,FALSE)),""))</f>
        <v>7</v>
      </c>
      <c r="O237" s="293">
        <v>1</v>
      </c>
      <c r="P237" s="244">
        <v>5.56</v>
      </c>
      <c r="Q237" s="300">
        <v>0.0514</v>
      </c>
      <c r="R237" s="301" t="s">
        <v>32</v>
      </c>
      <c r="S237" s="301" t="s">
        <v>32</v>
      </c>
      <c r="T237" s="301" t="s">
        <v>32</v>
      </c>
      <c r="U237" s="301" t="s">
        <v>32</v>
      </c>
      <c r="V237" s="302">
        <v>0</v>
      </c>
      <c r="W237" s="303">
        <v>0</v>
      </c>
      <c r="X237" s="316">
        <v>45842</v>
      </c>
      <c r="Y237" s="313">
        <f>IF(ISBLANK(X237),"",IFERROR(IF(VLOOKUP(A237,'Np PL4 Stock'!A:J,10,FALSE)="Np4",X237-VLOOKUP(A237,'Np PL4 Stock'!A:E,5,FALSE),X237-1-VLOOKUP(A237,'Np PL4 Stock'!A:E,5,FALSE)),""))</f>
        <v>10</v>
      </c>
      <c r="Z237" s="314">
        <v>6.542</v>
      </c>
      <c r="AA237" s="315">
        <v>0.0663</v>
      </c>
      <c r="AB237" s="316">
        <v>45845</v>
      </c>
      <c r="AC237" s="317">
        <f>IF(ISBLANK(AB237),"",IFERROR(IF(VLOOKUP(A237,'Np PL4 Stock'!A:J,10,FALSE)="Np4",AB237-VLOOKUP(A237,'Np PL4 Stock'!A:E,5,FALSE),AB237-1-VLOOKUP(A237,'Np PL4 Stock'!A:E,5,FALSE)),""))</f>
        <v>13</v>
      </c>
      <c r="AD237" s="290">
        <v>7.888</v>
      </c>
      <c r="AE237" s="300">
        <v>0.0866</v>
      </c>
      <c r="AF237" s="323">
        <v>0.9</v>
      </c>
      <c r="AG237" s="331">
        <v>0</v>
      </c>
      <c r="AH237" s="332">
        <v>0</v>
      </c>
      <c r="AI237" s="339">
        <v>362</v>
      </c>
      <c r="AJ237" s="326"/>
      <c r="AK237" s="334"/>
    </row>
    <row r="238" spans="1:37">
      <c r="A238" s="280" t="str">
        <f t="shared" si="8"/>
        <v>A1-12-05</v>
      </c>
      <c r="B238" s="342" t="s">
        <v>43</v>
      </c>
      <c r="C238" s="282">
        <v>45832</v>
      </c>
      <c r="D238" s="282">
        <v>45839</v>
      </c>
      <c r="E238" s="243">
        <v>5</v>
      </c>
      <c r="F238" s="244" t="s">
        <v>144</v>
      </c>
      <c r="G238" s="243">
        <v>12</v>
      </c>
      <c r="H238" s="283" t="str">
        <f>IF(ISBLANK(F238),"",IFERROR(VLOOKUP(A238,'Np PL4 Stock'!$A:$U,20,FALSE),""))</f>
        <v>V1-MA1</v>
      </c>
      <c r="I238" s="262" t="s">
        <v>213</v>
      </c>
      <c r="J238" s="283">
        <f>IF(ISBLANK(F238),"",VLOOKUP(LEFT(A238,5),Unit!A:B,2,FALSE))</f>
        <v>8</v>
      </c>
      <c r="K238" s="289">
        <v>1.322</v>
      </c>
      <c r="L238" s="290">
        <v>0.85</v>
      </c>
      <c r="M238" s="291">
        <f t="shared" si="9"/>
        <v>165.25</v>
      </c>
      <c r="N238" s="292">
        <f>IF(ISBLANK(D238),"",IFERROR(IF(VLOOKUP(A238,'Np PL4 Stock'!A:J,10,FALSE)="Np4",D238-VLOOKUP(A238,'Np PL4 Stock'!A:E,5,FALSE),D238-1-VLOOKUP(A238,'Np PL4 Stock'!A:E,5,FALSE)),""))</f>
        <v>7</v>
      </c>
      <c r="O238" s="293">
        <v>1</v>
      </c>
      <c r="P238" s="244">
        <v>5.55</v>
      </c>
      <c r="Q238" s="300">
        <v>0.0595</v>
      </c>
      <c r="R238" s="301" t="s">
        <v>32</v>
      </c>
      <c r="S238" s="301" t="s">
        <v>32</v>
      </c>
      <c r="T238" s="301" t="s">
        <v>32</v>
      </c>
      <c r="U238" s="301" t="s">
        <v>32</v>
      </c>
      <c r="V238" s="302">
        <v>0</v>
      </c>
      <c r="W238" s="303">
        <v>0</v>
      </c>
      <c r="X238" s="316">
        <v>45842</v>
      </c>
      <c r="Y238" s="313">
        <f>IF(ISBLANK(X238),"",IFERROR(IF(VLOOKUP(A238,'Np PL4 Stock'!A:J,10,FALSE)="Np4",X238-VLOOKUP(A238,'Np PL4 Stock'!A:E,5,FALSE),X238-1-VLOOKUP(A238,'Np PL4 Stock'!A:E,5,FALSE)),""))</f>
        <v>10</v>
      </c>
      <c r="Z238" s="325">
        <v>6.73</v>
      </c>
      <c r="AA238" s="315">
        <v>0.0596</v>
      </c>
      <c r="AB238" s="316">
        <v>45845</v>
      </c>
      <c r="AC238" s="317">
        <f>IF(ISBLANK(AB238),"",IFERROR(IF(VLOOKUP(A238,'Np PL4 Stock'!A:J,10,FALSE)="Np4",AB238-VLOOKUP(A238,'Np PL4 Stock'!A:E,5,FALSE),AB238-1-VLOOKUP(A238,'Np PL4 Stock'!A:E,5,FALSE)),""))</f>
        <v>13</v>
      </c>
      <c r="AD238" s="290">
        <v>8.109</v>
      </c>
      <c r="AE238" s="300">
        <v>0.0796</v>
      </c>
      <c r="AF238" s="323">
        <v>0.96</v>
      </c>
      <c r="AG238" s="331">
        <v>0</v>
      </c>
      <c r="AH238" s="332">
        <v>0</v>
      </c>
      <c r="AI238" s="339">
        <v>321</v>
      </c>
      <c r="AJ238" s="326"/>
      <c r="AK238" s="334"/>
    </row>
    <row r="239" spans="1:37">
      <c r="A239" s="280" t="str">
        <f t="shared" si="8"/>
        <v>A1-13-05</v>
      </c>
      <c r="B239" s="342" t="s">
        <v>43</v>
      </c>
      <c r="C239" s="282">
        <v>45832</v>
      </c>
      <c r="D239" s="282">
        <v>45839</v>
      </c>
      <c r="E239" s="243">
        <v>5</v>
      </c>
      <c r="F239" s="244" t="s">
        <v>144</v>
      </c>
      <c r="G239" s="243">
        <v>13</v>
      </c>
      <c r="H239" s="283" t="str">
        <f>IF(ISBLANK(F239),"",IFERROR(VLOOKUP(A239,'Np PL4 Stock'!$A:$U,20,FALSE),""))</f>
        <v>V1-MA1</v>
      </c>
      <c r="I239" s="262" t="s">
        <v>213</v>
      </c>
      <c r="J239" s="283">
        <f>IF(ISBLANK(F239),"",VLOOKUP(LEFT(A239,5),Unit!A:B,2,FALSE))</f>
        <v>8</v>
      </c>
      <c r="K239" s="289">
        <v>1.322</v>
      </c>
      <c r="L239" s="290">
        <v>0.85</v>
      </c>
      <c r="M239" s="291">
        <f t="shared" si="9"/>
        <v>165.25</v>
      </c>
      <c r="N239" s="292">
        <f>IF(ISBLANK(D239),"",IFERROR(IF(VLOOKUP(A239,'Np PL4 Stock'!A:J,10,FALSE)="Np4",D239-VLOOKUP(A239,'Np PL4 Stock'!A:E,5,FALSE),D239-1-VLOOKUP(A239,'Np PL4 Stock'!A:E,5,FALSE)),""))</f>
        <v>7</v>
      </c>
      <c r="O239" s="293">
        <v>1</v>
      </c>
      <c r="P239" s="244">
        <v>5.54</v>
      </c>
      <c r="Q239" s="300">
        <v>0.05086</v>
      </c>
      <c r="R239" s="301" t="s">
        <v>32</v>
      </c>
      <c r="S239" s="301" t="s">
        <v>32</v>
      </c>
      <c r="T239" s="301" t="s">
        <v>32</v>
      </c>
      <c r="U239" s="301" t="s">
        <v>32</v>
      </c>
      <c r="V239" s="302">
        <v>0</v>
      </c>
      <c r="W239" s="303">
        <v>0</v>
      </c>
      <c r="X239" s="316">
        <v>45842</v>
      </c>
      <c r="Y239" s="313">
        <f>IF(ISBLANK(X239),"",IFERROR(IF(VLOOKUP(A239,'Np PL4 Stock'!A:J,10,FALSE)="Np4",X239-VLOOKUP(A239,'Np PL4 Stock'!A:E,5,FALSE),X239-1-VLOOKUP(A239,'Np PL4 Stock'!A:E,5,FALSE)),""))</f>
        <v>10</v>
      </c>
      <c r="Z239" s="325">
        <v>6.73</v>
      </c>
      <c r="AA239" s="315">
        <v>0.0593</v>
      </c>
      <c r="AB239" s="316">
        <v>45845</v>
      </c>
      <c r="AC239" s="317">
        <f>IF(ISBLANK(AB239),"",IFERROR(IF(VLOOKUP(A239,'Np PL4 Stock'!A:J,10,FALSE)="Np4",AB239-VLOOKUP(A239,'Np PL4 Stock'!A:E,5,FALSE),AB239-1-VLOOKUP(A239,'Np PL4 Stock'!A:E,5,FALSE)),""))</f>
        <v>13</v>
      </c>
      <c r="AD239" s="290">
        <v>8.071</v>
      </c>
      <c r="AE239" s="300">
        <v>0.071</v>
      </c>
      <c r="AF239" s="323">
        <v>0.98</v>
      </c>
      <c r="AG239" s="331">
        <v>0</v>
      </c>
      <c r="AH239" s="332">
        <v>0</v>
      </c>
      <c r="AI239" s="339">
        <v>332</v>
      </c>
      <c r="AJ239" s="326"/>
      <c r="AK239" s="334"/>
    </row>
    <row r="240" spans="1:37">
      <c r="A240" s="280" t="str">
        <f t="shared" si="8"/>
        <v>A1-14-05</v>
      </c>
      <c r="B240" s="342" t="s">
        <v>43</v>
      </c>
      <c r="C240" s="282">
        <v>45832</v>
      </c>
      <c r="D240" s="282">
        <v>45839</v>
      </c>
      <c r="E240" s="243">
        <v>5</v>
      </c>
      <c r="F240" s="244" t="s">
        <v>144</v>
      </c>
      <c r="G240" s="243">
        <v>14</v>
      </c>
      <c r="H240" s="283" t="str">
        <f>IF(ISBLANK(F240),"",IFERROR(VLOOKUP(A240,'Np PL4 Stock'!$A:$U,20,FALSE),""))</f>
        <v>V1-MA1</v>
      </c>
      <c r="I240" s="262" t="s">
        <v>213</v>
      </c>
      <c r="J240" s="283">
        <f>IF(ISBLANK(F240),"",VLOOKUP(LEFT(A240,5),Unit!A:B,2,FALSE))</f>
        <v>8</v>
      </c>
      <c r="K240" s="289">
        <v>1.322</v>
      </c>
      <c r="L240" s="290">
        <v>0.85</v>
      </c>
      <c r="M240" s="291">
        <f t="shared" si="9"/>
        <v>165.25</v>
      </c>
      <c r="N240" s="292">
        <f>IF(ISBLANK(D240),"",IFERROR(IF(VLOOKUP(A240,'Np PL4 Stock'!A:J,10,FALSE)="Np4",D240-VLOOKUP(A240,'Np PL4 Stock'!A:E,5,FALSE),D240-1-VLOOKUP(A240,'Np PL4 Stock'!A:E,5,FALSE)),""))</f>
        <v>7</v>
      </c>
      <c r="O240" s="293">
        <v>1</v>
      </c>
      <c r="P240" s="244">
        <v>5.48</v>
      </c>
      <c r="Q240" s="300">
        <v>0.0559</v>
      </c>
      <c r="R240" s="301" t="s">
        <v>32</v>
      </c>
      <c r="S240" s="301" t="s">
        <v>32</v>
      </c>
      <c r="T240" s="301" t="s">
        <v>32</v>
      </c>
      <c r="U240" s="301" t="s">
        <v>32</v>
      </c>
      <c r="V240" s="302">
        <v>0</v>
      </c>
      <c r="W240" s="303">
        <v>0</v>
      </c>
      <c r="X240" s="316">
        <v>45842</v>
      </c>
      <c r="Y240" s="313">
        <f>IF(ISBLANK(X240),"",IFERROR(IF(VLOOKUP(A240,'Np PL4 Stock'!A:J,10,FALSE)="Np4",X240-VLOOKUP(A240,'Np PL4 Stock'!A:E,5,FALSE),X240-1-VLOOKUP(A240,'Np PL4 Stock'!A:E,5,FALSE)),""))</f>
        <v>10</v>
      </c>
      <c r="Z240" s="314">
        <v>6.661</v>
      </c>
      <c r="AA240" s="315">
        <v>0.0595</v>
      </c>
      <c r="AB240" s="316">
        <v>45845</v>
      </c>
      <c r="AC240" s="317">
        <f>IF(ISBLANK(AB240),"",IFERROR(IF(VLOOKUP(A240,'Np PL4 Stock'!A:J,10,FALSE)="Np4",AB240-VLOOKUP(A240,'Np PL4 Stock'!A:E,5,FALSE),AB240-1-VLOOKUP(A240,'Np PL4 Stock'!A:E,5,FALSE)),""))</f>
        <v>13</v>
      </c>
      <c r="AD240" s="290">
        <v>7.957</v>
      </c>
      <c r="AE240" s="300">
        <v>0.0771</v>
      </c>
      <c r="AF240" s="323">
        <v>0.96</v>
      </c>
      <c r="AG240" s="331">
        <v>0</v>
      </c>
      <c r="AH240" s="332">
        <v>0</v>
      </c>
      <c r="AI240" s="339">
        <v>352</v>
      </c>
      <c r="AJ240" s="326"/>
      <c r="AK240" s="334"/>
    </row>
    <row r="241" spans="1:37">
      <c r="A241" s="280" t="str">
        <f t="shared" si="8"/>
        <v>A1-15-05</v>
      </c>
      <c r="B241" s="342" t="s">
        <v>43</v>
      </c>
      <c r="C241" s="282">
        <v>45832</v>
      </c>
      <c r="D241" s="282">
        <v>45839</v>
      </c>
      <c r="E241" s="243">
        <v>5</v>
      </c>
      <c r="F241" s="244" t="s">
        <v>144</v>
      </c>
      <c r="G241" s="243">
        <v>15</v>
      </c>
      <c r="H241" s="283" t="str">
        <f>IF(ISBLANK(F241),"",IFERROR(VLOOKUP(A241,'Np PL4 Stock'!$A:$U,20,FALSE),""))</f>
        <v>V1-MA1</v>
      </c>
      <c r="I241" s="262" t="s">
        <v>213</v>
      </c>
      <c r="J241" s="283">
        <f>IF(ISBLANK(F241),"",VLOOKUP(LEFT(A241,5),Unit!A:B,2,FALSE))</f>
        <v>8</v>
      </c>
      <c r="K241" s="289">
        <v>1.322</v>
      </c>
      <c r="L241" s="290">
        <v>0.85</v>
      </c>
      <c r="M241" s="291">
        <f t="shared" si="9"/>
        <v>165.25</v>
      </c>
      <c r="N241" s="292">
        <f>IF(ISBLANK(D241),"",IFERROR(IF(VLOOKUP(A241,'Np PL4 Stock'!A:J,10,FALSE)="Np4",D241-VLOOKUP(A241,'Np PL4 Stock'!A:E,5,FALSE),D241-1-VLOOKUP(A241,'Np PL4 Stock'!A:E,5,FALSE)),""))</f>
        <v>7</v>
      </c>
      <c r="O241" s="293">
        <v>1</v>
      </c>
      <c r="P241" s="294">
        <v>5.6</v>
      </c>
      <c r="Q241" s="300">
        <v>0.0531</v>
      </c>
      <c r="R241" s="301" t="s">
        <v>32</v>
      </c>
      <c r="S241" s="301" t="s">
        <v>32</v>
      </c>
      <c r="T241" s="301" t="s">
        <v>32</v>
      </c>
      <c r="U241" s="301" t="s">
        <v>32</v>
      </c>
      <c r="V241" s="302">
        <v>0</v>
      </c>
      <c r="W241" s="303">
        <v>0</v>
      </c>
      <c r="X241" s="316">
        <v>45842</v>
      </c>
      <c r="Y241" s="313">
        <f>IF(ISBLANK(X241),"",IFERROR(IF(VLOOKUP(A241,'Np PL4 Stock'!A:J,10,FALSE)="Np4",X241-VLOOKUP(A241,'Np PL4 Stock'!A:E,5,FALSE),X241-1-VLOOKUP(A241,'Np PL4 Stock'!A:E,5,FALSE)),""))</f>
        <v>10</v>
      </c>
      <c r="Z241" s="325">
        <v>6.99</v>
      </c>
      <c r="AA241" s="315">
        <v>0.0584</v>
      </c>
      <c r="AB241" s="316">
        <v>45845</v>
      </c>
      <c r="AC241" s="317">
        <f>IF(ISBLANK(AB241),"",IFERROR(IF(VLOOKUP(A241,'Np PL4 Stock'!A:J,10,FALSE)="Np4",AB241-VLOOKUP(A241,'Np PL4 Stock'!A:E,5,FALSE),AB241-1-VLOOKUP(A241,'Np PL4 Stock'!A:E,5,FALSE)),""))</f>
        <v>13</v>
      </c>
      <c r="AD241" s="290">
        <v>8.177</v>
      </c>
      <c r="AE241" s="300">
        <v>0.0846</v>
      </c>
      <c r="AF241" s="323">
        <v>0.96</v>
      </c>
      <c r="AG241" s="331">
        <v>0</v>
      </c>
      <c r="AH241" s="332">
        <v>0</v>
      </c>
      <c r="AI241" s="339">
        <v>289</v>
      </c>
      <c r="AJ241" s="326"/>
      <c r="AK241" s="334"/>
    </row>
    <row r="242" spans="1:37">
      <c r="A242" s="280" t="str">
        <f t="shared" si="8"/>
        <v>A1-16-05</v>
      </c>
      <c r="B242" s="342" t="s">
        <v>43</v>
      </c>
      <c r="C242" s="282">
        <v>45832</v>
      </c>
      <c r="D242" s="282">
        <v>45839</v>
      </c>
      <c r="E242" s="243">
        <v>5</v>
      </c>
      <c r="F242" s="244" t="s">
        <v>144</v>
      </c>
      <c r="G242" s="243">
        <v>16</v>
      </c>
      <c r="H242" s="283" t="str">
        <f>IF(ISBLANK(F242),"",IFERROR(VLOOKUP(A242,'Np PL4 Stock'!$A:$U,20,FALSE),""))</f>
        <v>V1-MA1</v>
      </c>
      <c r="I242" s="262" t="s">
        <v>213</v>
      </c>
      <c r="J242" s="283">
        <f>IF(ISBLANK(F242),"",VLOOKUP(LEFT(A242,5),Unit!A:B,2,FALSE))</f>
        <v>8</v>
      </c>
      <c r="K242" s="289">
        <v>1.322</v>
      </c>
      <c r="L242" s="290">
        <v>0.85</v>
      </c>
      <c r="M242" s="291">
        <f t="shared" si="9"/>
        <v>165.25</v>
      </c>
      <c r="N242" s="292">
        <f>IF(ISBLANK(D242),"",IFERROR(IF(VLOOKUP(A242,'Np PL4 Stock'!A:J,10,FALSE)="Np4",D242-VLOOKUP(A242,'Np PL4 Stock'!A:E,5,FALSE),D242-1-VLOOKUP(A242,'Np PL4 Stock'!A:E,5,FALSE)),""))</f>
        <v>7</v>
      </c>
      <c r="O242" s="293">
        <v>1</v>
      </c>
      <c r="P242" s="244">
        <v>5.57</v>
      </c>
      <c r="Q242" s="300">
        <v>0.0519</v>
      </c>
      <c r="R242" s="301" t="s">
        <v>32</v>
      </c>
      <c r="S242" s="301" t="s">
        <v>32</v>
      </c>
      <c r="T242" s="301" t="s">
        <v>32</v>
      </c>
      <c r="U242" s="301" t="s">
        <v>32</v>
      </c>
      <c r="V242" s="302">
        <v>0</v>
      </c>
      <c r="W242" s="303">
        <v>0</v>
      </c>
      <c r="X242" s="316">
        <v>45842</v>
      </c>
      <c r="Y242" s="313">
        <f>IF(ISBLANK(X242),"",IFERROR(IF(VLOOKUP(A242,'Np PL4 Stock'!A:J,10,FALSE)="Np4",X242-VLOOKUP(A242,'Np PL4 Stock'!A:E,5,FALSE),X242-1-VLOOKUP(A242,'Np PL4 Stock'!A:E,5,FALSE)),""))</f>
        <v>10</v>
      </c>
      <c r="Z242" s="325">
        <v>6.94</v>
      </c>
      <c r="AA242" s="315">
        <v>0.0576</v>
      </c>
      <c r="AB242" s="316">
        <v>45845</v>
      </c>
      <c r="AC242" s="317">
        <f>IF(ISBLANK(AB242),"",IFERROR(IF(VLOOKUP(A242,'Np PL4 Stock'!A:J,10,FALSE)="Np4",AB242-VLOOKUP(A242,'Np PL4 Stock'!A:E,5,FALSE),AB242-1-VLOOKUP(A242,'Np PL4 Stock'!A:E,5,FALSE)),""))</f>
        <v>13</v>
      </c>
      <c r="AD242" s="290">
        <v>8.214</v>
      </c>
      <c r="AE242" s="300">
        <v>0.0645</v>
      </c>
      <c r="AF242" s="323">
        <v>0.98</v>
      </c>
      <c r="AG242" s="331">
        <v>0</v>
      </c>
      <c r="AH242" s="332">
        <v>0</v>
      </c>
      <c r="AI242" s="339">
        <v>281</v>
      </c>
      <c r="AJ242" s="326"/>
      <c r="AK242" s="334"/>
    </row>
    <row r="243" spans="1:37">
      <c r="A243" s="280" t="str">
        <f t="shared" si="8"/>
        <v>A1-17-05</v>
      </c>
      <c r="B243" s="342" t="s">
        <v>43</v>
      </c>
      <c r="C243" s="282">
        <v>45832</v>
      </c>
      <c r="D243" s="282">
        <v>45839</v>
      </c>
      <c r="E243" s="243">
        <v>5</v>
      </c>
      <c r="F243" s="244" t="s">
        <v>144</v>
      </c>
      <c r="G243" s="243">
        <v>17</v>
      </c>
      <c r="H243" s="283" t="str">
        <f>IF(ISBLANK(F243),"",IFERROR(VLOOKUP(A243,'Np PL4 Stock'!$A:$U,20,FALSE),""))</f>
        <v>V1-MC1</v>
      </c>
      <c r="I243" s="262" t="s">
        <v>181</v>
      </c>
      <c r="J243" s="283">
        <f>IF(ISBLANK(F243),"",VLOOKUP(LEFT(A243,5),Unit!A:B,2,FALSE))</f>
        <v>8</v>
      </c>
      <c r="K243" s="289">
        <v>1.572</v>
      </c>
      <c r="L243" s="290">
        <v>1</v>
      </c>
      <c r="M243" s="291">
        <f t="shared" si="9"/>
        <v>196.5</v>
      </c>
      <c r="N243" s="292">
        <f>IF(ISBLANK(D243),"",IFERROR(IF(VLOOKUP(A243,'Np PL4 Stock'!A:J,10,FALSE)="Np4",D243-VLOOKUP(A243,'Np PL4 Stock'!A:E,5,FALSE),D243-1-VLOOKUP(A243,'Np PL4 Stock'!A:E,5,FALSE)),""))</f>
        <v>7</v>
      </c>
      <c r="O243" s="293">
        <v>1</v>
      </c>
      <c r="P243" s="244">
        <v>5.62</v>
      </c>
      <c r="Q243" s="300">
        <v>0.0513</v>
      </c>
      <c r="R243" s="301" t="s">
        <v>32</v>
      </c>
      <c r="S243" s="301" t="s">
        <v>32</v>
      </c>
      <c r="T243" s="301" t="s">
        <v>32</v>
      </c>
      <c r="U243" s="301" t="s">
        <v>32</v>
      </c>
      <c r="V243" s="302">
        <v>0</v>
      </c>
      <c r="W243" s="303">
        <v>0</v>
      </c>
      <c r="X243" s="316">
        <v>45842</v>
      </c>
      <c r="Y243" s="313">
        <f>IF(ISBLANK(X243),"",IFERROR(IF(VLOOKUP(A243,'Np PL4 Stock'!A:J,10,FALSE)="Np4",X243-VLOOKUP(A243,'Np PL4 Stock'!A:E,5,FALSE),X243-1-VLOOKUP(A243,'Np PL4 Stock'!A:E,5,FALSE)),""))</f>
        <v>10</v>
      </c>
      <c r="Z243" s="325">
        <v>6.87</v>
      </c>
      <c r="AA243" s="315">
        <v>0.0588</v>
      </c>
      <c r="AB243" s="316">
        <v>45845</v>
      </c>
      <c r="AC243" s="317">
        <f>IF(ISBLANK(AB243),"",IFERROR(IF(VLOOKUP(A243,'Np PL4 Stock'!A:J,10,FALSE)="Np4",AB243-VLOOKUP(A243,'Np PL4 Stock'!A:E,5,FALSE),AB243-1-VLOOKUP(A243,'Np PL4 Stock'!A:E,5,FALSE)),""))</f>
        <v>13</v>
      </c>
      <c r="AD243" s="290">
        <v>8.206</v>
      </c>
      <c r="AE243" s="300">
        <v>0.0646</v>
      </c>
      <c r="AF243" s="323">
        <v>0.99</v>
      </c>
      <c r="AG243" s="331">
        <v>0</v>
      </c>
      <c r="AH243" s="332">
        <v>0</v>
      </c>
      <c r="AI243" s="339">
        <v>283</v>
      </c>
      <c r="AJ243" s="326"/>
      <c r="AK243" s="334"/>
    </row>
    <row r="244" spans="1:37">
      <c r="A244" s="280" t="str">
        <f t="shared" si="8"/>
        <v>A1-18-05</v>
      </c>
      <c r="B244" s="342" t="s">
        <v>43</v>
      </c>
      <c r="C244" s="282">
        <v>45832</v>
      </c>
      <c r="D244" s="282">
        <v>45839</v>
      </c>
      <c r="E244" s="243">
        <v>5</v>
      </c>
      <c r="F244" s="244" t="s">
        <v>144</v>
      </c>
      <c r="G244" s="243">
        <v>18</v>
      </c>
      <c r="H244" s="283" t="str">
        <f>IF(ISBLANK(F244),"",IFERROR(VLOOKUP(A244,'Np PL4 Stock'!$A:$U,20,FALSE),""))</f>
        <v>V1-MC1</v>
      </c>
      <c r="I244" s="262" t="s">
        <v>181</v>
      </c>
      <c r="J244" s="283">
        <f>IF(ISBLANK(F244),"",VLOOKUP(LEFT(A244,5),Unit!A:B,2,FALSE))</f>
        <v>8</v>
      </c>
      <c r="K244" s="289">
        <v>1.572</v>
      </c>
      <c r="L244" s="290">
        <v>1</v>
      </c>
      <c r="M244" s="291">
        <f t="shared" si="9"/>
        <v>196.5</v>
      </c>
      <c r="N244" s="292">
        <f>IF(ISBLANK(D244),"",IFERROR(IF(VLOOKUP(A244,'Np PL4 Stock'!A:J,10,FALSE)="Np4",D244-VLOOKUP(A244,'Np PL4 Stock'!A:E,5,FALSE),D244-1-VLOOKUP(A244,'Np PL4 Stock'!A:E,5,FALSE)),""))</f>
        <v>7</v>
      </c>
      <c r="O244" s="293">
        <v>1</v>
      </c>
      <c r="P244" s="244">
        <v>5.73</v>
      </c>
      <c r="Q244" s="300">
        <v>0.052</v>
      </c>
      <c r="R244" s="301" t="s">
        <v>32</v>
      </c>
      <c r="S244" s="301" t="s">
        <v>32</v>
      </c>
      <c r="T244" s="301" t="s">
        <v>32</v>
      </c>
      <c r="U244" s="301" t="s">
        <v>32</v>
      </c>
      <c r="V244" s="302">
        <v>0</v>
      </c>
      <c r="W244" s="303">
        <v>0</v>
      </c>
      <c r="X244" s="316">
        <v>45842</v>
      </c>
      <c r="Y244" s="313">
        <f>IF(ISBLANK(X244),"",IFERROR(IF(VLOOKUP(A244,'Np PL4 Stock'!A:J,10,FALSE)="Np4",X244-VLOOKUP(A244,'Np PL4 Stock'!A:E,5,FALSE),X244-1-VLOOKUP(A244,'Np PL4 Stock'!A:E,5,FALSE)),""))</f>
        <v>10</v>
      </c>
      <c r="Z244" s="325">
        <v>7.03</v>
      </c>
      <c r="AA244" s="315">
        <v>0.0581</v>
      </c>
      <c r="AB244" s="316">
        <v>45845</v>
      </c>
      <c r="AC244" s="317">
        <f>IF(ISBLANK(AB244),"",IFERROR(IF(VLOOKUP(A244,'Np PL4 Stock'!A:J,10,FALSE)="Np4",AB244-VLOOKUP(A244,'Np PL4 Stock'!A:E,5,FALSE),AB244-1-VLOOKUP(A244,'Np PL4 Stock'!A:E,5,FALSE)),""))</f>
        <v>13</v>
      </c>
      <c r="AD244" s="290">
        <v>8.273</v>
      </c>
      <c r="AE244" s="300">
        <v>0.0685</v>
      </c>
      <c r="AF244" s="323">
        <v>1</v>
      </c>
      <c r="AG244" s="331">
        <v>0</v>
      </c>
      <c r="AH244" s="332">
        <v>0</v>
      </c>
      <c r="AI244" s="339">
        <v>279</v>
      </c>
      <c r="AJ244" s="326"/>
      <c r="AK244" s="334"/>
    </row>
    <row r="245" spans="1:37">
      <c r="A245" s="280" t="str">
        <f t="shared" si="8"/>
        <v>A1-19-05</v>
      </c>
      <c r="B245" s="342" t="s">
        <v>43</v>
      </c>
      <c r="C245" s="282">
        <v>45832</v>
      </c>
      <c r="D245" s="282">
        <v>45839</v>
      </c>
      <c r="E245" s="243">
        <v>5</v>
      </c>
      <c r="F245" s="244" t="s">
        <v>144</v>
      </c>
      <c r="G245" s="243">
        <v>19</v>
      </c>
      <c r="H245" s="283" t="str">
        <f>IF(ISBLANK(F245),"",IFERROR(VLOOKUP(A245,'Np PL4 Stock'!$A:$U,20,FALSE),""))</f>
        <v>V1-MC1</v>
      </c>
      <c r="I245" s="262" t="s">
        <v>181</v>
      </c>
      <c r="J245" s="283">
        <f>IF(ISBLANK(F245),"",VLOOKUP(LEFT(A245,5),Unit!A:B,2,FALSE))</f>
        <v>8</v>
      </c>
      <c r="K245" s="289">
        <v>1.572</v>
      </c>
      <c r="L245" s="290">
        <v>1</v>
      </c>
      <c r="M245" s="291">
        <f t="shared" si="9"/>
        <v>196.5</v>
      </c>
      <c r="N245" s="292">
        <f>IF(ISBLANK(D245),"",IFERROR(IF(VLOOKUP(A245,'Np PL4 Stock'!A:J,10,FALSE)="Np4",D245-VLOOKUP(A245,'Np PL4 Stock'!A:E,5,FALSE),D245-1-VLOOKUP(A245,'Np PL4 Stock'!A:E,5,FALSE)),""))</f>
        <v>7</v>
      </c>
      <c r="O245" s="293">
        <v>1</v>
      </c>
      <c r="P245" s="244">
        <v>5.62</v>
      </c>
      <c r="Q245" s="300">
        <v>0.0508</v>
      </c>
      <c r="R245" s="301" t="s">
        <v>32</v>
      </c>
      <c r="S245" s="301" t="s">
        <v>32</v>
      </c>
      <c r="T245" s="301" t="s">
        <v>32</v>
      </c>
      <c r="U245" s="301" t="s">
        <v>32</v>
      </c>
      <c r="V245" s="302">
        <v>0</v>
      </c>
      <c r="W245" s="303">
        <v>0</v>
      </c>
      <c r="X245" s="316">
        <v>45842</v>
      </c>
      <c r="Y245" s="313">
        <f>IF(ISBLANK(X245),"",IFERROR(IF(VLOOKUP(A245,'Np PL4 Stock'!A:J,10,FALSE)="Np4",X245-VLOOKUP(A245,'Np PL4 Stock'!A:E,5,FALSE),X245-1-VLOOKUP(A245,'Np PL4 Stock'!A:E,5,FALSE)),""))</f>
        <v>10</v>
      </c>
      <c r="Z245" s="325">
        <v>6.86</v>
      </c>
      <c r="AA245" s="315">
        <v>0.0631</v>
      </c>
      <c r="AB245" s="316">
        <v>45845</v>
      </c>
      <c r="AC245" s="317">
        <f>IF(ISBLANK(AB245),"",IFERROR(IF(VLOOKUP(A245,'Np PL4 Stock'!A:J,10,FALSE)="Np4",AB245-VLOOKUP(A245,'Np PL4 Stock'!A:E,5,FALSE),AB245-1-VLOOKUP(A245,'Np PL4 Stock'!A:E,5,FALSE)),""))</f>
        <v>13</v>
      </c>
      <c r="AD245" s="290">
        <v>8.108</v>
      </c>
      <c r="AE245" s="300">
        <v>0.0792</v>
      </c>
      <c r="AF245" s="323">
        <v>0.96</v>
      </c>
      <c r="AG245" s="331">
        <v>0</v>
      </c>
      <c r="AH245" s="332">
        <v>0</v>
      </c>
      <c r="AI245" s="339">
        <v>319</v>
      </c>
      <c r="AJ245" s="326"/>
      <c r="AK245" s="334"/>
    </row>
    <row r="246" spans="1:37">
      <c r="A246" s="280" t="str">
        <f t="shared" si="8"/>
        <v>A1-20-05</v>
      </c>
      <c r="B246" s="341" t="s">
        <v>43</v>
      </c>
      <c r="C246" s="282">
        <v>45833</v>
      </c>
      <c r="D246" s="282">
        <v>45840</v>
      </c>
      <c r="E246" s="243">
        <v>5</v>
      </c>
      <c r="F246" s="244" t="s">
        <v>144</v>
      </c>
      <c r="G246" s="243">
        <v>20</v>
      </c>
      <c r="H246" s="283" t="str">
        <f>IF(ISBLANK(F246),"",IFERROR(VLOOKUP(A246,'Np PL4 Stock'!$A:$U,20,FALSE),""))</f>
        <v>V1-MB1</v>
      </c>
      <c r="I246" s="244" t="s">
        <v>213</v>
      </c>
      <c r="J246" s="283">
        <f>IF(ISBLANK(F246),"",VLOOKUP(LEFT(A246,5),Unit!A:B,2,FALSE))</f>
        <v>8</v>
      </c>
      <c r="K246" s="289">
        <v>1.41</v>
      </c>
      <c r="L246" s="290">
        <v>0</v>
      </c>
      <c r="M246" s="291">
        <f t="shared" si="9"/>
        <v>176.25</v>
      </c>
      <c r="N246" s="292">
        <f>IF(ISBLANK(D246),"",IFERROR(IF(VLOOKUP(A246,'Np PL4 Stock'!A:J,10,FALSE)="Np4",D246-VLOOKUP(A246,'Np PL4 Stock'!A:E,5,FALSE),D246-1-VLOOKUP(A246,'Np PL4 Stock'!A:E,5,FALSE)),""))</f>
        <v>7</v>
      </c>
      <c r="O246" s="293">
        <v>0.94</v>
      </c>
      <c r="P246" s="244">
        <v>5.15</v>
      </c>
      <c r="Q246" s="300">
        <v>0.0547</v>
      </c>
      <c r="R246" s="301" t="s">
        <v>32</v>
      </c>
      <c r="S246" s="301" t="s">
        <v>32</v>
      </c>
      <c r="T246" s="301" t="s">
        <v>32</v>
      </c>
      <c r="U246" s="301" t="s">
        <v>32</v>
      </c>
      <c r="V246" s="302">
        <v>0</v>
      </c>
      <c r="W246" s="303">
        <v>0</v>
      </c>
      <c r="X246" s="316">
        <v>45843</v>
      </c>
      <c r="Y246" s="313">
        <f>IF(ISBLANK(X246),"",IFERROR(IF(VLOOKUP(A246,'Np PL4 Stock'!A:J,10,FALSE)="Np4",X246-VLOOKUP(A246,'Np PL4 Stock'!A:E,5,FALSE),X246-1-VLOOKUP(A246,'Np PL4 Stock'!A:E,5,FALSE)),""))</f>
        <v>10</v>
      </c>
      <c r="Z246" s="325">
        <v>6.33</v>
      </c>
      <c r="AA246" s="315">
        <v>0.0617</v>
      </c>
      <c r="AB246" s="316">
        <v>45846</v>
      </c>
      <c r="AC246" s="317">
        <f>IF(ISBLANK(AB246),"",IFERROR(IF(VLOOKUP(A246,'Np PL4 Stock'!A:J,10,FALSE)="Np4",AB246-VLOOKUP(A246,'Np PL4 Stock'!A:E,5,FALSE),AB246-1-VLOOKUP(A246,'Np PL4 Stock'!A:E,5,FALSE)),""))</f>
        <v>13</v>
      </c>
      <c r="AD246" s="244">
        <v>7.51</v>
      </c>
      <c r="AE246" s="300">
        <v>0.0812</v>
      </c>
      <c r="AF246" s="323">
        <v>0.82</v>
      </c>
      <c r="AG246" s="331">
        <v>0</v>
      </c>
      <c r="AH246" s="332">
        <v>0</v>
      </c>
      <c r="AI246" s="339">
        <v>425</v>
      </c>
      <c r="AJ246" s="326" t="s">
        <v>391</v>
      </c>
      <c r="AK246" s="334"/>
    </row>
    <row r="247" spans="1:37">
      <c r="A247" s="280" t="str">
        <f t="shared" si="8"/>
        <v>B1-01-05</v>
      </c>
      <c r="B247" s="341" t="s">
        <v>43</v>
      </c>
      <c r="C247" s="282">
        <v>45837</v>
      </c>
      <c r="D247" s="282">
        <v>45844</v>
      </c>
      <c r="E247" s="243">
        <v>5</v>
      </c>
      <c r="F247" s="244" t="s">
        <v>165</v>
      </c>
      <c r="G247" s="243">
        <v>1</v>
      </c>
      <c r="H247" s="283" t="str">
        <f>IF(ISBLANK(F247),"",IFERROR(VLOOKUP(A247,'Np PL4 Stock'!$A:$U,20,FALSE),""))</f>
        <v>V1-MB1</v>
      </c>
      <c r="I247" s="244" t="s">
        <v>213</v>
      </c>
      <c r="J247" s="283">
        <f>IF(ISBLANK(F247),"",VLOOKUP(LEFT(A247,5),Unit!A:B,2,FALSE))</f>
        <v>12</v>
      </c>
      <c r="K247" s="289">
        <v>2.32</v>
      </c>
      <c r="L247" s="290">
        <v>1.5</v>
      </c>
      <c r="M247" s="291">
        <f t="shared" si="9"/>
        <v>193.333333333333</v>
      </c>
      <c r="N247" s="292">
        <f>IF(ISBLANK(D247),"",IFERROR(IF(VLOOKUP(A247,'Np PL4 Stock'!A:J,10,FALSE)="Np4",D247-VLOOKUP(A247,'Np PL4 Stock'!A:E,5,FALSE),D247-1-VLOOKUP(A247,'Np PL4 Stock'!A:E,5,FALSE)),""))</f>
        <v>7</v>
      </c>
      <c r="O247" s="293">
        <v>1</v>
      </c>
      <c r="P247" s="244">
        <v>5.58</v>
      </c>
      <c r="Q247" s="300">
        <v>0.0536</v>
      </c>
      <c r="R247" s="301" t="s">
        <v>32</v>
      </c>
      <c r="S247" s="301" t="s">
        <v>32</v>
      </c>
      <c r="T247" s="301" t="s">
        <v>32</v>
      </c>
      <c r="U247" s="301" t="s">
        <v>32</v>
      </c>
      <c r="V247" s="302">
        <v>0</v>
      </c>
      <c r="W247" s="303">
        <v>0</v>
      </c>
      <c r="X247" s="316">
        <v>45847</v>
      </c>
      <c r="Y247" s="313">
        <f>IF(ISBLANK(X247),"",IFERROR(IF(VLOOKUP(A247,'Np PL4 Stock'!A:J,10,FALSE)="Np4",X247-VLOOKUP(A247,'Np PL4 Stock'!A:E,5,FALSE),X247-1-VLOOKUP(A247,'Np PL4 Stock'!A:E,5,FALSE)),""))</f>
        <v>10</v>
      </c>
      <c r="Z247" s="321">
        <v>6.82</v>
      </c>
      <c r="AA247" s="315">
        <v>0.0647</v>
      </c>
      <c r="AB247" s="316">
        <v>45850</v>
      </c>
      <c r="AC247" s="317">
        <f>IF(ISBLANK(AB247),"",IFERROR(IF(VLOOKUP(A247,'Np PL4 Stock'!A:J,10,FALSE)="Np4",AB247-VLOOKUP(A247,'Np PL4 Stock'!A:E,5,FALSE),AB247-1-VLOOKUP(A247,'Np PL4 Stock'!A:E,5,FALSE)),""))</f>
        <v>13</v>
      </c>
      <c r="AD247" s="244">
        <v>8.29</v>
      </c>
      <c r="AE247" s="300">
        <v>0.0673</v>
      </c>
      <c r="AF247" s="323">
        <v>0.99</v>
      </c>
      <c r="AG247" s="331">
        <v>0</v>
      </c>
      <c r="AH247" s="332">
        <v>0</v>
      </c>
      <c r="AI247" s="339">
        <v>271</v>
      </c>
      <c r="AJ247" s="326"/>
      <c r="AK247" s="334"/>
    </row>
    <row r="248" spans="1:37">
      <c r="A248" s="280" t="str">
        <f t="shared" si="8"/>
        <v>B1-02-05</v>
      </c>
      <c r="B248" s="341" t="s">
        <v>43</v>
      </c>
      <c r="C248" s="282">
        <v>45837</v>
      </c>
      <c r="D248" s="282">
        <v>45844</v>
      </c>
      <c r="E248" s="243">
        <v>5</v>
      </c>
      <c r="F248" s="244" t="s">
        <v>165</v>
      </c>
      <c r="G248" s="243">
        <v>2</v>
      </c>
      <c r="H248" s="283" t="str">
        <f>IF(ISBLANK(F248),"",IFERROR(VLOOKUP(A248,'Np PL4 Stock'!$A:$U,20,FALSE),""))</f>
        <v>V1-MA1</v>
      </c>
      <c r="I248" s="244" t="s">
        <v>213</v>
      </c>
      <c r="J248" s="283">
        <f>IF(ISBLANK(F248),"",VLOOKUP(LEFT(A248,5),Unit!A:B,2,FALSE))</f>
        <v>12</v>
      </c>
      <c r="K248" s="289">
        <v>1.80666666666667</v>
      </c>
      <c r="L248" s="290">
        <v>1.2</v>
      </c>
      <c r="M248" s="291">
        <f t="shared" si="9"/>
        <v>150.555555555556</v>
      </c>
      <c r="N248" s="292">
        <f>IF(ISBLANK(D248),"",IFERROR(IF(VLOOKUP(A248,'Np PL4 Stock'!A:J,10,FALSE)="Np4",D248-VLOOKUP(A248,'Np PL4 Stock'!A:E,5,FALSE),D248-1-VLOOKUP(A248,'Np PL4 Stock'!A:E,5,FALSE)),""))</f>
        <v>7</v>
      </c>
      <c r="O248" s="293">
        <v>1</v>
      </c>
      <c r="P248" s="244">
        <v>5.58</v>
      </c>
      <c r="Q248" s="300">
        <v>0.0479</v>
      </c>
      <c r="R248" s="301" t="s">
        <v>32</v>
      </c>
      <c r="S248" s="301" t="s">
        <v>32</v>
      </c>
      <c r="T248" s="301" t="s">
        <v>32</v>
      </c>
      <c r="U248" s="301" t="s">
        <v>32</v>
      </c>
      <c r="V248" s="302">
        <v>0</v>
      </c>
      <c r="W248" s="303">
        <v>0</v>
      </c>
      <c r="X248" s="316">
        <v>45847</v>
      </c>
      <c r="Y248" s="313">
        <f>IF(ISBLANK(X248),"",IFERROR(IF(VLOOKUP(A248,'Np PL4 Stock'!A:J,10,FALSE)="Np4",X248-VLOOKUP(A248,'Np PL4 Stock'!A:E,5,FALSE),X248-1-VLOOKUP(A248,'Np PL4 Stock'!A:E,5,FALSE)),""))</f>
        <v>10</v>
      </c>
      <c r="Z248" s="321">
        <v>6.829</v>
      </c>
      <c r="AA248" s="315">
        <v>0.0533</v>
      </c>
      <c r="AB248" s="316">
        <v>45850</v>
      </c>
      <c r="AC248" s="317">
        <f>IF(ISBLANK(AB248),"",IFERROR(IF(VLOOKUP(A248,'Np PL4 Stock'!A:J,10,FALSE)="Np4",AB248-VLOOKUP(A248,'Np PL4 Stock'!A:E,5,FALSE),AB248-1-VLOOKUP(A248,'Np PL4 Stock'!A:E,5,FALSE)),""))</f>
        <v>13</v>
      </c>
      <c r="AD248" s="290">
        <v>8.29</v>
      </c>
      <c r="AE248" s="300">
        <v>0.0799</v>
      </c>
      <c r="AF248" s="323">
        <v>1</v>
      </c>
      <c r="AG248" s="331">
        <v>0</v>
      </c>
      <c r="AH248" s="332">
        <v>0</v>
      </c>
      <c r="AI248" s="339">
        <v>273</v>
      </c>
      <c r="AJ248" s="326"/>
      <c r="AK248" s="334"/>
    </row>
    <row r="249" spans="1:37">
      <c r="A249" s="280" t="str">
        <f t="shared" si="8"/>
        <v>B1-03-05</v>
      </c>
      <c r="B249" s="341" t="s">
        <v>43</v>
      </c>
      <c r="C249" s="282">
        <v>45837</v>
      </c>
      <c r="D249" s="282">
        <v>45844</v>
      </c>
      <c r="E249" s="243">
        <v>5</v>
      </c>
      <c r="F249" s="244" t="s">
        <v>165</v>
      </c>
      <c r="G249" s="243">
        <v>3</v>
      </c>
      <c r="H249" s="283" t="str">
        <f>IF(ISBLANK(F249),"",IFERROR(VLOOKUP(A249,'Np PL4 Stock'!$A:$U,20,FALSE),""))</f>
        <v>V1-MA1</v>
      </c>
      <c r="I249" s="244" t="s">
        <v>213</v>
      </c>
      <c r="J249" s="283">
        <f>IF(ISBLANK(F249),"",VLOOKUP(LEFT(A249,5),Unit!A:B,2,FALSE))</f>
        <v>12</v>
      </c>
      <c r="K249" s="289">
        <v>1.80666666666667</v>
      </c>
      <c r="L249" s="290">
        <v>1.2</v>
      </c>
      <c r="M249" s="291">
        <f t="shared" si="9"/>
        <v>150.555555555556</v>
      </c>
      <c r="N249" s="292">
        <f>IF(ISBLANK(D249),"",IFERROR(IF(VLOOKUP(A249,'Np PL4 Stock'!A:J,10,FALSE)="Np4",D249-VLOOKUP(A249,'Np PL4 Stock'!A:E,5,FALSE),D249-1-VLOOKUP(A249,'Np PL4 Stock'!A:E,5,FALSE)),""))</f>
        <v>7</v>
      </c>
      <c r="O249" s="293">
        <v>1</v>
      </c>
      <c r="P249" s="244">
        <v>5.63</v>
      </c>
      <c r="Q249" s="300">
        <v>0.0472</v>
      </c>
      <c r="R249" s="301" t="s">
        <v>32</v>
      </c>
      <c r="S249" s="301" t="s">
        <v>32</v>
      </c>
      <c r="T249" s="301" t="s">
        <v>32</v>
      </c>
      <c r="U249" s="301" t="s">
        <v>32</v>
      </c>
      <c r="V249" s="302">
        <v>0</v>
      </c>
      <c r="W249" s="303">
        <v>0</v>
      </c>
      <c r="X249" s="316">
        <v>45847</v>
      </c>
      <c r="Y249" s="313">
        <f>IF(ISBLANK(X249),"",IFERROR(IF(VLOOKUP(A249,'Np PL4 Stock'!A:J,10,FALSE)="Np4",X249-VLOOKUP(A249,'Np PL4 Stock'!A:E,5,FALSE),X249-1-VLOOKUP(A249,'Np PL4 Stock'!A:E,5,FALSE)),""))</f>
        <v>10</v>
      </c>
      <c r="Z249" s="321">
        <v>6.853</v>
      </c>
      <c r="AA249" s="315">
        <v>0.0623</v>
      </c>
      <c r="AB249" s="316">
        <v>45850</v>
      </c>
      <c r="AC249" s="317">
        <f>IF(ISBLANK(AB249),"",IFERROR(IF(VLOOKUP(A249,'Np PL4 Stock'!A:J,10,FALSE)="Np4",AB249-VLOOKUP(A249,'Np PL4 Stock'!A:E,5,FALSE),AB249-1-VLOOKUP(A249,'Np PL4 Stock'!A:E,5,FALSE)),""))</f>
        <v>13</v>
      </c>
      <c r="AD249" s="290">
        <v>8.442</v>
      </c>
      <c r="AE249" s="300">
        <v>0.0742</v>
      </c>
      <c r="AF249" s="323">
        <v>0.99</v>
      </c>
      <c r="AG249" s="331">
        <v>0</v>
      </c>
      <c r="AH249" s="332">
        <v>0</v>
      </c>
      <c r="AI249" s="339">
        <v>253</v>
      </c>
      <c r="AJ249" s="326"/>
      <c r="AK249" s="334"/>
    </row>
    <row r="250" spans="1:37">
      <c r="A250" s="280" t="str">
        <f t="shared" si="8"/>
        <v>B1-04-05</v>
      </c>
      <c r="B250" s="341" t="s">
        <v>43</v>
      </c>
      <c r="C250" s="282">
        <v>45837</v>
      </c>
      <c r="D250" s="282">
        <v>45844</v>
      </c>
      <c r="E250" s="243">
        <v>5</v>
      </c>
      <c r="F250" s="244" t="s">
        <v>165</v>
      </c>
      <c r="G250" s="243">
        <v>4</v>
      </c>
      <c r="H250" s="283" t="str">
        <f>IF(ISBLANK(F250),"",IFERROR(VLOOKUP(A250,'Np PL4 Stock'!$A:$U,20,FALSE),""))</f>
        <v>V1-MA1</v>
      </c>
      <c r="I250" s="244" t="s">
        <v>213</v>
      </c>
      <c r="J250" s="283">
        <f>IF(ISBLANK(F250),"",VLOOKUP(LEFT(A250,5),Unit!A:B,2,FALSE))</f>
        <v>12</v>
      </c>
      <c r="K250" s="289">
        <v>1.80666666666667</v>
      </c>
      <c r="L250" s="290">
        <v>1.1</v>
      </c>
      <c r="M250" s="291">
        <f t="shared" si="9"/>
        <v>150.555555555556</v>
      </c>
      <c r="N250" s="292">
        <f>IF(ISBLANK(D250),"",IFERROR(IF(VLOOKUP(A250,'Np PL4 Stock'!A:J,10,FALSE)="Np4",D250-VLOOKUP(A250,'Np PL4 Stock'!A:E,5,FALSE),D250-1-VLOOKUP(A250,'Np PL4 Stock'!A:E,5,FALSE)),""))</f>
        <v>7</v>
      </c>
      <c r="O250" s="293">
        <v>1</v>
      </c>
      <c r="P250" s="289">
        <v>5.552</v>
      </c>
      <c r="Q250" s="300">
        <v>0.049</v>
      </c>
      <c r="R250" s="301" t="s">
        <v>32</v>
      </c>
      <c r="S250" s="301" t="s">
        <v>32</v>
      </c>
      <c r="T250" s="301" t="s">
        <v>32</v>
      </c>
      <c r="U250" s="301" t="s">
        <v>32</v>
      </c>
      <c r="V250" s="302">
        <v>0</v>
      </c>
      <c r="W250" s="303">
        <v>0</v>
      </c>
      <c r="X250" s="316">
        <v>45847</v>
      </c>
      <c r="Y250" s="313">
        <f>IF(ISBLANK(X250),"",IFERROR(IF(VLOOKUP(A250,'Np PL4 Stock'!A:J,10,FALSE)="Np4",X250-VLOOKUP(A250,'Np PL4 Stock'!A:E,5,FALSE),X250-1-VLOOKUP(A250,'Np PL4 Stock'!A:E,5,FALSE)),""))</f>
        <v>10</v>
      </c>
      <c r="Z250" s="321">
        <v>6.918</v>
      </c>
      <c r="AA250" s="315">
        <v>0.0647</v>
      </c>
      <c r="AB250" s="316">
        <v>45850</v>
      </c>
      <c r="AC250" s="317">
        <f>IF(ISBLANK(AB250),"",IFERROR(IF(VLOOKUP(A250,'Np PL4 Stock'!A:J,10,FALSE)="Np4",AB250-VLOOKUP(A250,'Np PL4 Stock'!A:E,5,FALSE),AB250-1-VLOOKUP(A250,'Np PL4 Stock'!A:E,5,FALSE)),""))</f>
        <v>13</v>
      </c>
      <c r="AD250" s="290">
        <v>8.351</v>
      </c>
      <c r="AE250" s="300">
        <v>0.0831</v>
      </c>
      <c r="AF250" s="323">
        <v>1</v>
      </c>
      <c r="AG250" s="331">
        <v>0</v>
      </c>
      <c r="AH250" s="332">
        <v>0</v>
      </c>
      <c r="AI250" s="339">
        <v>262</v>
      </c>
      <c r="AJ250" s="326"/>
      <c r="AK250" s="334"/>
    </row>
    <row r="251" spans="1:37">
      <c r="A251" s="280" t="str">
        <f t="shared" si="8"/>
        <v>B1-05-05</v>
      </c>
      <c r="B251" s="341" t="s">
        <v>43</v>
      </c>
      <c r="C251" s="282">
        <v>45837</v>
      </c>
      <c r="D251" s="282">
        <v>45844</v>
      </c>
      <c r="E251" s="243">
        <v>5</v>
      </c>
      <c r="F251" s="244" t="s">
        <v>165</v>
      </c>
      <c r="G251" s="243">
        <v>5</v>
      </c>
      <c r="H251" s="283" t="str">
        <f>IF(ISBLANK(F251),"",IFERROR(VLOOKUP(A251,'Np PL4 Stock'!$A:$U,20,FALSE),""))</f>
        <v>V1-MC1</v>
      </c>
      <c r="I251" s="244" t="s">
        <v>181</v>
      </c>
      <c r="J251" s="283">
        <f>IF(ISBLANK(F251),"",VLOOKUP(LEFT(A251,5),Unit!A:B,2,FALSE))</f>
        <v>12</v>
      </c>
      <c r="K251" s="289">
        <v>2.35</v>
      </c>
      <c r="L251" s="290">
        <v>1.5</v>
      </c>
      <c r="M251" s="291">
        <f t="shared" si="9"/>
        <v>195.833333333333</v>
      </c>
      <c r="N251" s="292">
        <f>IF(ISBLANK(D251),"",IFERROR(IF(VLOOKUP(A251,'Np PL4 Stock'!A:J,10,FALSE)="Np4",D251-VLOOKUP(A251,'Np PL4 Stock'!A:E,5,FALSE),D251-1-VLOOKUP(A251,'Np PL4 Stock'!A:E,5,FALSE)),""))</f>
        <v>7</v>
      </c>
      <c r="O251" s="293">
        <v>1</v>
      </c>
      <c r="P251" s="244">
        <v>5.68</v>
      </c>
      <c r="Q251" s="300">
        <v>0.0586</v>
      </c>
      <c r="R251" s="301" t="s">
        <v>32</v>
      </c>
      <c r="S251" s="301" t="s">
        <v>32</v>
      </c>
      <c r="T251" s="301" t="s">
        <v>32</v>
      </c>
      <c r="U251" s="301" t="s">
        <v>32</v>
      </c>
      <c r="V251" s="302">
        <v>0</v>
      </c>
      <c r="W251" s="303">
        <v>0</v>
      </c>
      <c r="X251" s="316">
        <v>45847</v>
      </c>
      <c r="Y251" s="313">
        <f>IF(ISBLANK(X251),"",IFERROR(IF(VLOOKUP(A251,'Np PL4 Stock'!A:J,10,FALSE)="Np4",X251-VLOOKUP(A251,'Np PL4 Stock'!A:E,5,FALSE),X251-1-VLOOKUP(A251,'Np PL4 Stock'!A:E,5,FALSE)),""))</f>
        <v>10</v>
      </c>
      <c r="Z251" s="321">
        <v>7.144</v>
      </c>
      <c r="AA251" s="315">
        <v>0.0689</v>
      </c>
      <c r="AB251" s="316">
        <v>45850</v>
      </c>
      <c r="AC251" s="317">
        <f>IF(ISBLANK(AB251),"",IFERROR(IF(VLOOKUP(A251,'Np PL4 Stock'!A:J,10,FALSE)="Np4",AB251-VLOOKUP(A251,'Np PL4 Stock'!A:E,5,FALSE),AB251-1-VLOOKUP(A251,'Np PL4 Stock'!A:E,5,FALSE)),""))</f>
        <v>13</v>
      </c>
      <c r="AD251" s="290">
        <v>8.79</v>
      </c>
      <c r="AE251" s="300">
        <v>0.0807</v>
      </c>
      <c r="AF251" s="323">
        <v>1</v>
      </c>
      <c r="AG251" s="331">
        <v>0</v>
      </c>
      <c r="AH251" s="332">
        <v>0</v>
      </c>
      <c r="AI251" s="339">
        <v>237</v>
      </c>
      <c r="AJ251" s="326"/>
      <c r="AK251" s="334"/>
    </row>
    <row r="252" spans="1:37">
      <c r="A252" s="280" t="str">
        <f t="shared" si="8"/>
        <v>B1-06-05</v>
      </c>
      <c r="B252" s="341" t="s">
        <v>43</v>
      </c>
      <c r="C252" s="282">
        <v>45837</v>
      </c>
      <c r="D252" s="282">
        <v>45844</v>
      </c>
      <c r="E252" s="243">
        <v>5</v>
      </c>
      <c r="F252" s="244" t="s">
        <v>165</v>
      </c>
      <c r="G252" s="243">
        <v>6</v>
      </c>
      <c r="H252" s="283" t="str">
        <f>IF(ISBLANK(F252),"",IFERROR(VLOOKUP(A252,'Np PL4 Stock'!$A:$U,20,FALSE),""))</f>
        <v>V1-MC1</v>
      </c>
      <c r="I252" s="244" t="s">
        <v>181</v>
      </c>
      <c r="J252" s="283">
        <f>IF(ISBLANK(F252),"",VLOOKUP(LEFT(A252,5),Unit!A:B,2,FALSE))</f>
        <v>12</v>
      </c>
      <c r="K252" s="289">
        <v>2.35</v>
      </c>
      <c r="L252" s="290">
        <v>1.5</v>
      </c>
      <c r="M252" s="291">
        <f t="shared" si="9"/>
        <v>195.833333333333</v>
      </c>
      <c r="N252" s="292">
        <f>IF(ISBLANK(D252),"",IFERROR(IF(VLOOKUP(A252,'Np PL4 Stock'!A:J,10,FALSE)="Np4",D252-VLOOKUP(A252,'Np PL4 Stock'!A:E,5,FALSE),D252-1-VLOOKUP(A252,'Np PL4 Stock'!A:E,5,FALSE)),""))</f>
        <v>7</v>
      </c>
      <c r="O252" s="293">
        <v>1</v>
      </c>
      <c r="P252" s="244">
        <v>5.46</v>
      </c>
      <c r="Q252" s="300">
        <v>0.0566</v>
      </c>
      <c r="R252" s="301" t="s">
        <v>32</v>
      </c>
      <c r="S252" s="301" t="s">
        <v>32</v>
      </c>
      <c r="T252" s="301" t="s">
        <v>32</v>
      </c>
      <c r="U252" s="301" t="s">
        <v>32</v>
      </c>
      <c r="V252" s="302">
        <v>0</v>
      </c>
      <c r="W252" s="303">
        <v>0</v>
      </c>
      <c r="X252" s="316">
        <v>45847</v>
      </c>
      <c r="Y252" s="313">
        <f>IF(ISBLANK(X252),"",IFERROR(IF(VLOOKUP(A252,'Np PL4 Stock'!A:J,10,FALSE)="Np4",X252-VLOOKUP(A252,'Np PL4 Stock'!A:E,5,FALSE),X252-1-VLOOKUP(A252,'Np PL4 Stock'!A:E,5,FALSE)),""))</f>
        <v>10</v>
      </c>
      <c r="Z252" s="321">
        <v>6.807</v>
      </c>
      <c r="AA252" s="315">
        <v>0.0603</v>
      </c>
      <c r="AB252" s="316">
        <v>45850</v>
      </c>
      <c r="AC252" s="317">
        <f>IF(ISBLANK(AB252),"",IFERROR(IF(VLOOKUP(A252,'Np PL4 Stock'!A:J,10,FALSE)="Np4",AB252-VLOOKUP(A252,'Np PL4 Stock'!A:E,5,FALSE),AB252-1-VLOOKUP(A252,'Np PL4 Stock'!A:E,5,FALSE)),""))</f>
        <v>13</v>
      </c>
      <c r="AD252" s="290">
        <v>8.203</v>
      </c>
      <c r="AE252" s="300">
        <v>0.0607</v>
      </c>
      <c r="AF252" s="323">
        <v>1</v>
      </c>
      <c r="AG252" s="331">
        <v>0</v>
      </c>
      <c r="AH252" s="332">
        <v>0</v>
      </c>
      <c r="AI252" s="339">
        <v>283</v>
      </c>
      <c r="AJ252" s="326"/>
      <c r="AK252" s="334"/>
    </row>
    <row r="253" spans="1:37">
      <c r="A253" s="280" t="str">
        <f t="shared" si="8"/>
        <v>B1-07-05</v>
      </c>
      <c r="B253" s="341" t="s">
        <v>43</v>
      </c>
      <c r="C253" s="282">
        <v>45838</v>
      </c>
      <c r="D253" s="282">
        <v>45845</v>
      </c>
      <c r="E253" s="243">
        <v>5</v>
      </c>
      <c r="F253" s="244" t="s">
        <v>165</v>
      </c>
      <c r="G253" s="243">
        <v>7</v>
      </c>
      <c r="H253" s="283" t="str">
        <f>IF(ISBLANK(F253),"",IFERROR(VLOOKUP(A253,'Np PL4 Stock'!$A:$U,20,FALSE),""))</f>
        <v>V1-MB1</v>
      </c>
      <c r="I253" s="244" t="s">
        <v>213</v>
      </c>
      <c r="J253" s="283">
        <f>IF(ISBLANK(F253),"",VLOOKUP(LEFT(A253,5),Unit!A:B,2,FALSE))</f>
        <v>12</v>
      </c>
      <c r="K253" s="289">
        <v>2.4</v>
      </c>
      <c r="L253" s="290">
        <v>1.5</v>
      </c>
      <c r="M253" s="291">
        <f t="shared" si="9"/>
        <v>200</v>
      </c>
      <c r="N253" s="292">
        <f>IF(ISBLANK(D253),"",IFERROR(IF(VLOOKUP(A253,'Np PL4 Stock'!A:J,10,FALSE)="Np4",D253-VLOOKUP(A253,'Np PL4 Stock'!A:E,5,FALSE),D253-1-VLOOKUP(A253,'Np PL4 Stock'!A:E,5,FALSE)),""))</f>
        <v>7</v>
      </c>
      <c r="O253" s="293">
        <v>0.96</v>
      </c>
      <c r="P253" s="244">
        <v>5.28</v>
      </c>
      <c r="Q253" s="300">
        <v>0.0579</v>
      </c>
      <c r="R253" s="301" t="s">
        <v>32</v>
      </c>
      <c r="S253" s="301" t="s">
        <v>32</v>
      </c>
      <c r="T253" s="301" t="s">
        <v>32</v>
      </c>
      <c r="U253" s="301" t="s">
        <v>32</v>
      </c>
      <c r="V253" s="302">
        <v>0</v>
      </c>
      <c r="W253" s="303">
        <v>0</v>
      </c>
      <c r="X253" s="316">
        <v>45848</v>
      </c>
      <c r="Y253" s="313">
        <f>IF(ISBLANK(X253),"",IFERROR(IF(VLOOKUP(A253,'Np PL4 Stock'!A:J,10,FALSE)="Np4",X253-VLOOKUP(A253,'Np PL4 Stock'!A:E,5,FALSE),X253-1-VLOOKUP(A253,'Np PL4 Stock'!A:E,5,FALSE)),""))</f>
        <v>10</v>
      </c>
      <c r="Z253" s="325">
        <v>6.61</v>
      </c>
      <c r="AA253" s="315">
        <v>0.0686</v>
      </c>
      <c r="AB253" s="316"/>
      <c r="AC253" s="317" t="str">
        <f>IF(ISBLANK(AB253),"",IFERROR(IF(VLOOKUP(A253,'Np PL4 Stock'!A:J,10,FALSE)="Np4",AB253-VLOOKUP(A253,'Np PL4 Stock'!A:E,5,FALSE),AB253-1-VLOOKUP(A253,'Np PL4 Stock'!A:E,5,FALSE)),""))</f>
        <v/>
      </c>
      <c r="AD253" s="294"/>
      <c r="AE253" s="300"/>
      <c r="AF253" s="323"/>
      <c r="AG253" s="331"/>
      <c r="AH253" s="332"/>
      <c r="AI253" s="339"/>
      <c r="AJ253" s="326"/>
      <c r="AK253" s="334"/>
    </row>
    <row r="254" spans="1:37">
      <c r="A254" s="280" t="str">
        <f t="shared" si="8"/>
        <v>B1-08-05</v>
      </c>
      <c r="B254" s="341" t="s">
        <v>43</v>
      </c>
      <c r="C254" s="282">
        <v>45838</v>
      </c>
      <c r="D254" s="282">
        <v>45845</v>
      </c>
      <c r="E254" s="243">
        <v>5</v>
      </c>
      <c r="F254" s="244" t="s">
        <v>165</v>
      </c>
      <c r="G254" s="243">
        <v>8</v>
      </c>
      <c r="H254" s="283" t="str">
        <f>IF(ISBLANK(F254),"",IFERROR(VLOOKUP(A254,'Np PL4 Stock'!$A:$U,20,FALSE),""))</f>
        <v>V1-MC1</v>
      </c>
      <c r="I254" s="262" t="s">
        <v>181</v>
      </c>
      <c r="J254" s="283">
        <f>IF(ISBLANK(F254),"",VLOOKUP(LEFT(A254,5),Unit!A:B,2,FALSE))</f>
        <v>12</v>
      </c>
      <c r="K254" s="289">
        <v>2.34</v>
      </c>
      <c r="L254" s="290">
        <v>1.5</v>
      </c>
      <c r="M254" s="291">
        <f t="shared" si="9"/>
        <v>195</v>
      </c>
      <c r="N254" s="292">
        <f>IF(ISBLANK(D254),"",IFERROR(IF(VLOOKUP(A254,'Np PL4 Stock'!A:J,10,FALSE)="Np4",D254-VLOOKUP(A254,'Np PL4 Stock'!A:E,5,FALSE),D254-1-VLOOKUP(A254,'Np PL4 Stock'!A:E,5,FALSE)),""))</f>
        <v>7</v>
      </c>
      <c r="O254" s="293">
        <v>1</v>
      </c>
      <c r="P254" s="244">
        <v>5.52</v>
      </c>
      <c r="Q254" s="300">
        <v>0.0478</v>
      </c>
      <c r="R254" s="301" t="s">
        <v>32</v>
      </c>
      <c r="S254" s="301" t="s">
        <v>32</v>
      </c>
      <c r="T254" s="301" t="s">
        <v>32</v>
      </c>
      <c r="U254" s="301" t="s">
        <v>32</v>
      </c>
      <c r="V254" s="302">
        <v>0</v>
      </c>
      <c r="W254" s="303">
        <v>0</v>
      </c>
      <c r="X254" s="316">
        <v>45848</v>
      </c>
      <c r="Y254" s="313">
        <f>IF(ISBLANK(X254),"",IFERROR(IF(VLOOKUP(A254,'Np PL4 Stock'!A:J,10,FALSE)="Np4",X254-VLOOKUP(A254,'Np PL4 Stock'!A:E,5,FALSE),X254-1-VLOOKUP(A254,'Np PL4 Stock'!A:E,5,FALSE)),""))</f>
        <v>10</v>
      </c>
      <c r="Z254" s="325">
        <v>6.82</v>
      </c>
      <c r="AA254" s="315">
        <v>0.0641</v>
      </c>
      <c r="AB254" s="316"/>
      <c r="AC254" s="317" t="str">
        <f>IF(ISBLANK(AB254),"",IFERROR(IF(VLOOKUP(A254,'Np PL4 Stock'!A:J,10,FALSE)="Np4",AB254-VLOOKUP(A254,'Np PL4 Stock'!A:E,5,FALSE),AB254-1-VLOOKUP(A254,'Np PL4 Stock'!A:E,5,FALSE)),""))</f>
        <v/>
      </c>
      <c r="AD254" s="244"/>
      <c r="AE254" s="300"/>
      <c r="AF254" s="323"/>
      <c r="AG254" s="331"/>
      <c r="AH254" s="332"/>
      <c r="AI254" s="339"/>
      <c r="AJ254" s="326"/>
      <c r="AK254" s="334"/>
    </row>
    <row r="255" spans="1:37">
      <c r="A255" s="280" t="str">
        <f t="shared" si="8"/>
        <v>E1-01-04</v>
      </c>
      <c r="B255" s="341" t="s">
        <v>43</v>
      </c>
      <c r="C255" s="282">
        <v>45838</v>
      </c>
      <c r="D255" s="282">
        <v>45845</v>
      </c>
      <c r="E255" s="243">
        <v>4</v>
      </c>
      <c r="F255" s="244" t="s">
        <v>215</v>
      </c>
      <c r="G255" s="243">
        <v>1</v>
      </c>
      <c r="H255" s="283" t="str">
        <f>IF(ISBLANK(F255),"",IFERROR(VLOOKUP(A255,'Np PL4 Stock'!$A:$U,20,FALSE),""))</f>
        <v>V1-MA1</v>
      </c>
      <c r="I255" s="262" t="s">
        <v>213</v>
      </c>
      <c r="J255" s="283">
        <f>IF(ISBLANK(F255),"",VLOOKUP(LEFT(A255,5),Unit!A:B,2,FALSE))</f>
        <v>10</v>
      </c>
      <c r="K255" s="289">
        <v>1.57</v>
      </c>
      <c r="L255" s="290">
        <v>1</v>
      </c>
      <c r="M255" s="291">
        <f t="shared" si="9"/>
        <v>157</v>
      </c>
      <c r="N255" s="292">
        <f>IF(ISBLANK(D255),"",IFERROR(IF(VLOOKUP(A255,'Np PL4 Stock'!A:J,10,FALSE)="Np4",D255-VLOOKUP(A255,'Np PL4 Stock'!A:E,5,FALSE),D255-1-VLOOKUP(A255,'Np PL4 Stock'!A:E,5,FALSE)),""))</f>
        <v>7</v>
      </c>
      <c r="O255" s="293">
        <v>1</v>
      </c>
      <c r="P255" s="244">
        <v>5.57</v>
      </c>
      <c r="Q255" s="300">
        <v>0.0482</v>
      </c>
      <c r="R255" s="301" t="s">
        <v>32</v>
      </c>
      <c r="S255" s="301" t="s">
        <v>32</v>
      </c>
      <c r="T255" s="301" t="s">
        <v>32</v>
      </c>
      <c r="U255" s="301" t="s">
        <v>32</v>
      </c>
      <c r="V255" s="302">
        <v>0</v>
      </c>
      <c r="W255" s="303">
        <v>0</v>
      </c>
      <c r="X255" s="316">
        <v>45848</v>
      </c>
      <c r="Y255" s="313">
        <f>IF(ISBLANK(X255),"",IFERROR(IF(VLOOKUP(A255,'Np PL4 Stock'!A:J,10,FALSE)="Np4",X255-VLOOKUP(A255,'Np PL4 Stock'!A:E,5,FALSE),X255-1-VLOOKUP(A255,'Np PL4 Stock'!A:E,5,FALSE)),""))</f>
        <v>10</v>
      </c>
      <c r="Z255" s="325">
        <v>6.98</v>
      </c>
      <c r="AA255" s="315">
        <v>0.0535</v>
      </c>
      <c r="AB255" s="316"/>
      <c r="AC255" s="317" t="str">
        <f>IF(ISBLANK(AB255),"",IFERROR(IF(VLOOKUP(A255,'Np PL4 Stock'!A:J,10,FALSE)="Np4",AB255-VLOOKUP(A255,'Np PL4 Stock'!A:E,5,FALSE),AB255-1-VLOOKUP(A255,'Np PL4 Stock'!A:E,5,FALSE)),""))</f>
        <v/>
      </c>
      <c r="AD255" s="294"/>
      <c r="AE255" s="300"/>
      <c r="AF255" s="323"/>
      <c r="AG255" s="331"/>
      <c r="AH255" s="332"/>
      <c r="AI255" s="339"/>
      <c r="AJ255" s="326"/>
      <c r="AK255" s="334"/>
    </row>
    <row r="256" spans="1:37">
      <c r="A256" s="280" t="str">
        <f t="shared" si="8"/>
        <v>E1-02-04</v>
      </c>
      <c r="B256" s="341" t="s">
        <v>43</v>
      </c>
      <c r="C256" s="282">
        <v>45838</v>
      </c>
      <c r="D256" s="282">
        <v>45845</v>
      </c>
      <c r="E256" s="243">
        <v>4</v>
      </c>
      <c r="F256" s="244" t="s">
        <v>215</v>
      </c>
      <c r="G256" s="243">
        <v>2</v>
      </c>
      <c r="H256" s="283" t="str">
        <f>IF(ISBLANK(F256),"",IFERROR(VLOOKUP(A256,'Np PL4 Stock'!$A:$U,20,FALSE),""))</f>
        <v>V1-MA1</v>
      </c>
      <c r="I256" s="244" t="s">
        <v>213</v>
      </c>
      <c r="J256" s="283">
        <f>IF(ISBLANK(F256),"",VLOOKUP(LEFT(A256,5),Unit!A:B,2,FALSE))</f>
        <v>10</v>
      </c>
      <c r="K256" s="289">
        <v>1.57</v>
      </c>
      <c r="L256" s="290">
        <v>1</v>
      </c>
      <c r="M256" s="291">
        <f t="shared" si="9"/>
        <v>157</v>
      </c>
      <c r="N256" s="292">
        <f>IF(ISBLANK(D256),"",IFERROR(IF(VLOOKUP(A256,'Np PL4 Stock'!A:J,10,FALSE)="Np4",D256-VLOOKUP(A256,'Np PL4 Stock'!A:E,5,FALSE),D256-1-VLOOKUP(A256,'Np PL4 Stock'!A:E,5,FALSE)),""))</f>
        <v>7</v>
      </c>
      <c r="O256" s="293">
        <v>1</v>
      </c>
      <c r="P256" s="244">
        <v>5.61</v>
      </c>
      <c r="Q256" s="300">
        <v>0.0538</v>
      </c>
      <c r="R256" s="301" t="s">
        <v>32</v>
      </c>
      <c r="S256" s="301" t="s">
        <v>32</v>
      </c>
      <c r="T256" s="301" t="s">
        <v>32</v>
      </c>
      <c r="U256" s="301" t="s">
        <v>32</v>
      </c>
      <c r="V256" s="302">
        <v>0</v>
      </c>
      <c r="W256" s="303">
        <v>0</v>
      </c>
      <c r="X256" s="316">
        <v>45848</v>
      </c>
      <c r="Y256" s="313">
        <f>IF(ISBLANK(X256),"",IFERROR(IF(VLOOKUP(A256,'Np PL4 Stock'!A:J,10,FALSE)="Np4",X256-VLOOKUP(A256,'Np PL4 Stock'!A:E,5,FALSE),X256-1-VLOOKUP(A256,'Np PL4 Stock'!A:E,5,FALSE)),""))</f>
        <v>10</v>
      </c>
      <c r="Z256" s="325">
        <v>7.18</v>
      </c>
      <c r="AA256" s="315">
        <v>0.0685</v>
      </c>
      <c r="AB256" s="316">
        <v>45851</v>
      </c>
      <c r="AC256" s="317">
        <f>IF(ISBLANK(AB256),"",IFERROR(IF(VLOOKUP(A256,'Np PL4 Stock'!A:J,10,FALSE)="Np4",AB256-VLOOKUP(A256,'Np PL4 Stock'!A:E,5,FALSE),AB256-1-VLOOKUP(A256,'Np PL4 Stock'!A:E,5,FALSE)),""))</f>
        <v>13</v>
      </c>
      <c r="AD256" s="244">
        <v>8.27</v>
      </c>
      <c r="AE256" s="300">
        <v>0.087</v>
      </c>
      <c r="AF256" s="323">
        <v>1</v>
      </c>
      <c r="AG256" s="331">
        <v>0</v>
      </c>
      <c r="AH256" s="332">
        <v>0</v>
      </c>
      <c r="AI256" s="339">
        <v>278</v>
      </c>
      <c r="AJ256" s="326"/>
      <c r="AK256" s="334"/>
    </row>
    <row r="257" spans="1:37">
      <c r="A257" s="280" t="str">
        <f t="shared" si="8"/>
        <v>E1-03-04</v>
      </c>
      <c r="B257" s="341" t="s">
        <v>43</v>
      </c>
      <c r="C257" s="282">
        <v>45838</v>
      </c>
      <c r="D257" s="282">
        <v>45845</v>
      </c>
      <c r="E257" s="243">
        <v>4</v>
      </c>
      <c r="F257" s="244" t="s">
        <v>215</v>
      </c>
      <c r="G257" s="243">
        <v>3</v>
      </c>
      <c r="H257" s="283" t="str">
        <f>IF(ISBLANK(F257),"",IFERROR(VLOOKUP(A257,'Np PL4 Stock'!$A:$U,20,FALSE),""))</f>
        <v>V1-MA1</v>
      </c>
      <c r="I257" s="244" t="s">
        <v>213</v>
      </c>
      <c r="J257" s="283">
        <f>IF(ISBLANK(F257),"",VLOOKUP(LEFT(A257,5),Unit!A:B,2,FALSE))</f>
        <v>10</v>
      </c>
      <c r="K257" s="289">
        <v>1.57</v>
      </c>
      <c r="L257" s="290">
        <v>1</v>
      </c>
      <c r="M257" s="291">
        <f t="shared" si="9"/>
        <v>157</v>
      </c>
      <c r="N257" s="292">
        <f>IF(ISBLANK(D257),"",IFERROR(IF(VLOOKUP(A257,'Np PL4 Stock'!A:J,10,FALSE)="Np4",D257-VLOOKUP(A257,'Np PL4 Stock'!A:E,5,FALSE),D257-1-VLOOKUP(A257,'Np PL4 Stock'!A:E,5,FALSE)),""))</f>
        <v>7</v>
      </c>
      <c r="O257" s="293">
        <v>1</v>
      </c>
      <c r="P257" s="244">
        <v>5.73</v>
      </c>
      <c r="Q257" s="300">
        <v>0.0574</v>
      </c>
      <c r="R257" s="301" t="s">
        <v>32</v>
      </c>
      <c r="S257" s="301" t="s">
        <v>32</v>
      </c>
      <c r="T257" s="301" t="s">
        <v>32</v>
      </c>
      <c r="U257" s="301" t="s">
        <v>32</v>
      </c>
      <c r="V257" s="302">
        <v>0</v>
      </c>
      <c r="W257" s="303">
        <v>0</v>
      </c>
      <c r="X257" s="316">
        <v>45848</v>
      </c>
      <c r="Y257" s="313">
        <f>IF(ISBLANK(X257),"",IFERROR(IF(VLOOKUP(A257,'Np PL4 Stock'!A:J,10,FALSE)="Np4",X257-VLOOKUP(A257,'Np PL4 Stock'!A:E,5,FALSE),X257-1-VLOOKUP(A257,'Np PL4 Stock'!A:E,5,FALSE)),""))</f>
        <v>10</v>
      </c>
      <c r="Z257" s="325">
        <v>7.26</v>
      </c>
      <c r="AA257" s="315">
        <v>0.0669</v>
      </c>
      <c r="AB257" s="316">
        <v>45851</v>
      </c>
      <c r="AC257" s="317">
        <f>IF(ISBLANK(AB257),"",IFERROR(IF(VLOOKUP(A257,'Np PL4 Stock'!A:J,10,FALSE)="Np4",AB257-VLOOKUP(A257,'Np PL4 Stock'!A:E,5,FALSE),AB257-1-VLOOKUP(A257,'Np PL4 Stock'!A:E,5,FALSE)),""))</f>
        <v>13</v>
      </c>
      <c r="AD257" s="294">
        <v>8.6</v>
      </c>
      <c r="AE257" s="300">
        <v>0.0705</v>
      </c>
      <c r="AF257" s="323">
        <v>0.99</v>
      </c>
      <c r="AG257" s="331">
        <v>0</v>
      </c>
      <c r="AH257" s="332">
        <v>0</v>
      </c>
      <c r="AI257" s="339">
        <v>255</v>
      </c>
      <c r="AJ257" s="326"/>
      <c r="AK257" s="334"/>
    </row>
    <row r="258" spans="1:37">
      <c r="A258" s="280" t="str">
        <f t="shared" si="8"/>
        <v>E1-04-04</v>
      </c>
      <c r="B258" s="341" t="s">
        <v>43</v>
      </c>
      <c r="C258" s="282">
        <v>45838</v>
      </c>
      <c r="D258" s="282">
        <v>45845</v>
      </c>
      <c r="E258" s="243">
        <v>4</v>
      </c>
      <c r="F258" s="244" t="s">
        <v>215</v>
      </c>
      <c r="G258" s="243">
        <v>4</v>
      </c>
      <c r="H258" s="283" t="str">
        <f>IF(ISBLANK(F258),"",IFERROR(VLOOKUP(A258,'Np PL4 Stock'!$A:$U,20,FALSE),""))</f>
        <v>V1-MC1</v>
      </c>
      <c r="I258" s="244" t="s">
        <v>181</v>
      </c>
      <c r="J258" s="283">
        <f>IF(ISBLANK(F258),"",VLOOKUP(LEFT(A258,5),Unit!A:B,2,FALSE))</f>
        <v>10</v>
      </c>
      <c r="K258" s="289">
        <v>1.56</v>
      </c>
      <c r="L258" s="290">
        <v>1</v>
      </c>
      <c r="M258" s="291">
        <f t="shared" si="9"/>
        <v>156</v>
      </c>
      <c r="N258" s="292">
        <f>IF(ISBLANK(D258),"",IFERROR(IF(VLOOKUP(A258,'Np PL4 Stock'!A:J,10,FALSE)="Np4",D258-VLOOKUP(A258,'Np PL4 Stock'!A:E,5,FALSE),D258-1-VLOOKUP(A258,'Np PL4 Stock'!A:E,5,FALSE)),""))</f>
        <v>7</v>
      </c>
      <c r="O258" s="293">
        <v>1</v>
      </c>
      <c r="P258" s="244">
        <v>5.62</v>
      </c>
      <c r="Q258" s="300">
        <v>0.0573</v>
      </c>
      <c r="R258" s="301" t="s">
        <v>32</v>
      </c>
      <c r="S258" s="244" t="s">
        <v>32</v>
      </c>
      <c r="T258" s="301" t="s">
        <v>32</v>
      </c>
      <c r="U258" s="301" t="s">
        <v>32</v>
      </c>
      <c r="V258" s="302">
        <v>0</v>
      </c>
      <c r="W258" s="303">
        <v>0</v>
      </c>
      <c r="X258" s="316">
        <v>45848</v>
      </c>
      <c r="Y258" s="313">
        <f>IF(ISBLANK(X258),"",IFERROR(IF(VLOOKUP(A258,'Np PL4 Stock'!A:J,10,FALSE)="Np4",X258-VLOOKUP(A258,'Np PL4 Stock'!A:E,5,FALSE),X258-1-VLOOKUP(A258,'Np PL4 Stock'!A:E,5,FALSE)),""))</f>
        <v>10</v>
      </c>
      <c r="Z258" s="325">
        <v>7.09</v>
      </c>
      <c r="AA258" s="315">
        <v>0.0694</v>
      </c>
      <c r="AB258" s="316">
        <v>45851</v>
      </c>
      <c r="AC258" s="317">
        <f>IF(ISBLANK(AB258),"",IFERROR(IF(VLOOKUP(A258,'Np PL4 Stock'!A:J,10,FALSE)="Np4",AB258-VLOOKUP(A258,'Np PL4 Stock'!A:E,5,FALSE),AB258-1-VLOOKUP(A258,'Np PL4 Stock'!A:E,5,FALSE)),""))</f>
        <v>13</v>
      </c>
      <c r="AD258" s="290">
        <v>8.672</v>
      </c>
      <c r="AE258" s="300">
        <v>0.0979</v>
      </c>
      <c r="AF258" s="323">
        <v>0.99</v>
      </c>
      <c r="AG258" s="331">
        <v>0</v>
      </c>
      <c r="AH258" s="332">
        <v>0</v>
      </c>
      <c r="AI258" s="339">
        <v>250</v>
      </c>
      <c r="AJ258" s="326"/>
      <c r="AK258" s="334"/>
    </row>
    <row r="259" spans="1:37">
      <c r="A259" s="280" t="str">
        <f t="shared" ref="A259:A322" si="10">IF(ISBLANK(F259),"",F259&amp;"-"&amp;IF(OR(LEN(G259)=1,LEN(G259)=4),"0"&amp;G259,G259)&amp;"-"&amp;IF(OR(LEN(E259)=1,LEN(E259)=4),"0"&amp;E259,E259))</f>
        <v>E1-05-04</v>
      </c>
      <c r="B259" s="341" t="s">
        <v>43</v>
      </c>
      <c r="C259" s="282">
        <v>45838</v>
      </c>
      <c r="D259" s="282">
        <v>45845</v>
      </c>
      <c r="E259" s="243">
        <v>4</v>
      </c>
      <c r="F259" s="244" t="s">
        <v>215</v>
      </c>
      <c r="G259" s="243">
        <v>5</v>
      </c>
      <c r="H259" s="283" t="str">
        <f>IF(ISBLANK(F259),"",IFERROR(VLOOKUP(A259,'Np PL4 Stock'!$A:$U,20,FALSE),""))</f>
        <v>V1-MC1</v>
      </c>
      <c r="I259" s="244" t="s">
        <v>181</v>
      </c>
      <c r="J259" s="283">
        <f>IF(ISBLANK(F259),"",VLOOKUP(LEFT(A259,5),Unit!A:B,2,FALSE))</f>
        <v>10</v>
      </c>
      <c r="K259" s="289">
        <v>1.56</v>
      </c>
      <c r="L259" s="290">
        <v>1</v>
      </c>
      <c r="M259" s="291">
        <f t="shared" ref="M259:M322" si="11">IFERROR((K259/J259*1000),"")</f>
        <v>156</v>
      </c>
      <c r="N259" s="292">
        <f>IF(ISBLANK(D259),"",IFERROR(IF(VLOOKUP(A259,'Np PL4 Stock'!A:J,10,FALSE)="Np4",D259-VLOOKUP(A259,'Np PL4 Stock'!A:E,5,FALSE),D259-1-VLOOKUP(A259,'Np PL4 Stock'!A:E,5,FALSE)),""))</f>
        <v>7</v>
      </c>
      <c r="O259" s="293">
        <v>1</v>
      </c>
      <c r="P259" s="244">
        <v>5.57</v>
      </c>
      <c r="Q259" s="300">
        <v>0.0473</v>
      </c>
      <c r="R259" s="301" t="s">
        <v>32</v>
      </c>
      <c r="S259" s="244" t="s">
        <v>32</v>
      </c>
      <c r="T259" s="301" t="s">
        <v>32</v>
      </c>
      <c r="U259" s="301" t="s">
        <v>32</v>
      </c>
      <c r="V259" s="302">
        <v>0</v>
      </c>
      <c r="W259" s="303">
        <v>0</v>
      </c>
      <c r="X259" s="316">
        <v>45848</v>
      </c>
      <c r="Y259" s="313">
        <f>IF(ISBLANK(X259),"",IFERROR(IF(VLOOKUP(A259,'Np PL4 Stock'!A:J,10,FALSE)="Np4",X259-VLOOKUP(A259,'Np PL4 Stock'!A:E,5,FALSE),X259-1-VLOOKUP(A259,'Np PL4 Stock'!A:E,5,FALSE)),""))</f>
        <v>10</v>
      </c>
      <c r="Z259" s="325">
        <v>7.06</v>
      </c>
      <c r="AA259" s="315">
        <v>0.0586</v>
      </c>
      <c r="AB259" s="316">
        <v>45851</v>
      </c>
      <c r="AC259" s="317">
        <f>IF(ISBLANK(AB259),"",IFERROR(IF(VLOOKUP(A259,'Np PL4 Stock'!A:J,10,FALSE)="Np4",AB259-VLOOKUP(A259,'Np PL4 Stock'!A:E,5,FALSE),AB259-1-VLOOKUP(A259,'Np PL4 Stock'!A:E,5,FALSE)),""))</f>
        <v>13</v>
      </c>
      <c r="AD259" s="290">
        <v>9.06</v>
      </c>
      <c r="AE259" s="300">
        <v>0.0834</v>
      </c>
      <c r="AF259" s="323">
        <v>1</v>
      </c>
      <c r="AG259" s="331">
        <v>0</v>
      </c>
      <c r="AH259" s="332">
        <v>0</v>
      </c>
      <c r="AI259" s="339">
        <v>220</v>
      </c>
      <c r="AJ259" s="326"/>
      <c r="AK259" s="334"/>
    </row>
    <row r="260" spans="1:37">
      <c r="A260" s="280" t="str">
        <f t="shared" si="10"/>
        <v>E1-06-04</v>
      </c>
      <c r="B260" s="341" t="s">
        <v>43</v>
      </c>
      <c r="C260" s="282">
        <v>45839</v>
      </c>
      <c r="D260" s="282">
        <v>45846</v>
      </c>
      <c r="E260" s="243">
        <v>4</v>
      </c>
      <c r="F260" s="244" t="s">
        <v>215</v>
      </c>
      <c r="G260" s="243">
        <v>6</v>
      </c>
      <c r="H260" s="283" t="str">
        <f>IF(ISBLANK(F260),"",IFERROR(VLOOKUP(A260,'Np PL4 Stock'!$A:$U,20,FALSE),""))</f>
        <v>V1-MA1</v>
      </c>
      <c r="I260" s="244" t="s">
        <v>213</v>
      </c>
      <c r="J260" s="283">
        <f>IF(ISBLANK(F260),"",VLOOKUP(LEFT(A260,5),Unit!A:B,2,FALSE))</f>
        <v>10</v>
      </c>
      <c r="K260" s="289">
        <v>1.63333333333333</v>
      </c>
      <c r="L260" s="290">
        <v>1</v>
      </c>
      <c r="M260" s="291">
        <f t="shared" si="11"/>
        <v>163.333333333333</v>
      </c>
      <c r="N260" s="292">
        <f>IF(ISBLANK(D260),"",IFERROR(IF(VLOOKUP(A260,'Np PL4 Stock'!A:J,10,FALSE)="Np4",D260-VLOOKUP(A260,'Np PL4 Stock'!A:E,5,FALSE),D260-1-VLOOKUP(A260,'Np PL4 Stock'!A:E,5,FALSE)),""))</f>
        <v>7</v>
      </c>
      <c r="O260" s="293">
        <v>1</v>
      </c>
      <c r="P260" s="244">
        <v>5.65</v>
      </c>
      <c r="Q260" s="300">
        <v>0.0571</v>
      </c>
      <c r="R260" s="301" t="s">
        <v>32</v>
      </c>
      <c r="S260" s="244" t="s">
        <v>32</v>
      </c>
      <c r="T260" s="301" t="s">
        <v>32</v>
      </c>
      <c r="U260" s="301" t="s">
        <v>32</v>
      </c>
      <c r="V260" s="302">
        <v>0</v>
      </c>
      <c r="W260" s="303">
        <v>0</v>
      </c>
      <c r="X260" s="316">
        <v>45849</v>
      </c>
      <c r="Y260" s="313">
        <f>IF(ISBLANK(X260),"",IFERROR(IF(VLOOKUP(A260,'Np PL4 Stock'!A:J,10,FALSE)="Np4",X260-VLOOKUP(A260,'Np PL4 Stock'!A:E,5,FALSE),X260-1-VLOOKUP(A260,'Np PL4 Stock'!A:E,5,FALSE)),""))</f>
        <v>10</v>
      </c>
      <c r="Z260" s="325">
        <v>7.02</v>
      </c>
      <c r="AA260" s="315">
        <v>0.0527</v>
      </c>
      <c r="AB260" s="316">
        <v>45852</v>
      </c>
      <c r="AC260" s="317">
        <f>IF(ISBLANK(AB260),"",IFERROR(IF(VLOOKUP(A260,'Np PL4 Stock'!A:J,10,FALSE)="Np4",AB260-VLOOKUP(A260,'Np PL4 Stock'!A:E,5,FALSE),AB260-1-VLOOKUP(A260,'Np PL4 Stock'!A:E,5,FALSE)),""))</f>
        <v>13</v>
      </c>
      <c r="AD260" s="290">
        <v>8.531</v>
      </c>
      <c r="AE260" s="300">
        <v>0.0765</v>
      </c>
      <c r="AF260" s="323">
        <v>1</v>
      </c>
      <c r="AG260" s="331">
        <v>0</v>
      </c>
      <c r="AH260" s="332">
        <v>0</v>
      </c>
      <c r="AI260" s="339">
        <v>253</v>
      </c>
      <c r="AJ260" s="326"/>
      <c r="AK260" s="334"/>
    </row>
    <row r="261" spans="1:37">
      <c r="A261" s="280" t="str">
        <f t="shared" si="10"/>
        <v>E1-07-04</v>
      </c>
      <c r="B261" s="341" t="s">
        <v>43</v>
      </c>
      <c r="C261" s="282">
        <v>45839</v>
      </c>
      <c r="D261" s="282">
        <v>45846</v>
      </c>
      <c r="E261" s="243">
        <v>4</v>
      </c>
      <c r="F261" s="244" t="s">
        <v>215</v>
      </c>
      <c r="G261" s="243">
        <v>7</v>
      </c>
      <c r="H261" s="283" t="str">
        <f>IF(ISBLANK(F261),"",IFERROR(VLOOKUP(A261,'Np PL4 Stock'!$A:$U,20,FALSE),""))</f>
        <v>V1-MA1</v>
      </c>
      <c r="I261" s="244" t="s">
        <v>213</v>
      </c>
      <c r="J261" s="283">
        <f>IF(ISBLANK(F261),"",VLOOKUP(LEFT(A261,5),Unit!A:B,2,FALSE))</f>
        <v>10</v>
      </c>
      <c r="K261" s="289">
        <v>1.63333333333333</v>
      </c>
      <c r="L261" s="290">
        <v>1</v>
      </c>
      <c r="M261" s="291">
        <f t="shared" si="11"/>
        <v>163.333333333333</v>
      </c>
      <c r="N261" s="292">
        <f>IF(ISBLANK(D261),"",IFERROR(IF(VLOOKUP(A261,'Np PL4 Stock'!A:J,10,FALSE)="Np4",D261-VLOOKUP(A261,'Np PL4 Stock'!A:E,5,FALSE),D261-1-VLOOKUP(A261,'Np PL4 Stock'!A:E,5,FALSE)),""))</f>
        <v>7</v>
      </c>
      <c r="O261" s="293">
        <v>1</v>
      </c>
      <c r="P261" s="294">
        <v>5.7</v>
      </c>
      <c r="Q261" s="300">
        <v>0.0536</v>
      </c>
      <c r="R261" s="301" t="s">
        <v>32</v>
      </c>
      <c r="S261" s="244" t="s">
        <v>32</v>
      </c>
      <c r="T261" s="301" t="s">
        <v>32</v>
      </c>
      <c r="U261" s="301" t="s">
        <v>32</v>
      </c>
      <c r="V261" s="302">
        <v>0</v>
      </c>
      <c r="W261" s="303">
        <v>0</v>
      </c>
      <c r="X261" s="316">
        <v>45849</v>
      </c>
      <c r="Y261" s="313">
        <f>IF(ISBLANK(X261),"",IFERROR(IF(VLOOKUP(A261,'Np PL4 Stock'!A:J,10,FALSE)="Np4",X261-VLOOKUP(A261,'Np PL4 Stock'!A:E,5,FALSE),X261-1-VLOOKUP(A261,'Np PL4 Stock'!A:E,5,FALSE)),""))</f>
        <v>10</v>
      </c>
      <c r="Z261" s="325">
        <v>7.19</v>
      </c>
      <c r="AA261" s="315">
        <v>0.0542</v>
      </c>
      <c r="AB261" s="316">
        <v>45852</v>
      </c>
      <c r="AC261" s="317">
        <f>IF(ISBLANK(AB261),"",IFERROR(IF(VLOOKUP(A261,'Np PL4 Stock'!A:J,10,FALSE)="Np4",AB261-VLOOKUP(A261,'Np PL4 Stock'!A:E,5,FALSE),AB261-1-VLOOKUP(A261,'Np PL4 Stock'!A:E,5,FALSE)),""))</f>
        <v>13</v>
      </c>
      <c r="AD261" s="290">
        <v>8.225</v>
      </c>
      <c r="AE261" s="300">
        <v>0.0764</v>
      </c>
      <c r="AF261" s="323">
        <v>0.98</v>
      </c>
      <c r="AG261" s="331">
        <v>0</v>
      </c>
      <c r="AH261" s="332">
        <v>0</v>
      </c>
      <c r="AI261" s="339">
        <v>281</v>
      </c>
      <c r="AJ261" s="326"/>
      <c r="AK261" s="334"/>
    </row>
    <row r="262" spans="1:37">
      <c r="A262" s="280" t="str">
        <f t="shared" si="10"/>
        <v>E1-08-04</v>
      </c>
      <c r="B262" s="341" t="s">
        <v>43</v>
      </c>
      <c r="C262" s="282">
        <v>45839</v>
      </c>
      <c r="D262" s="282">
        <v>45846</v>
      </c>
      <c r="E262" s="243">
        <v>4</v>
      </c>
      <c r="F262" s="244" t="s">
        <v>215</v>
      </c>
      <c r="G262" s="243">
        <v>8</v>
      </c>
      <c r="H262" s="283" t="str">
        <f>IF(ISBLANK(F262),"",IFERROR(VLOOKUP(A262,'Np PL4 Stock'!$A:$U,20,FALSE),""))</f>
        <v>V1-MA1</v>
      </c>
      <c r="I262" s="244" t="s">
        <v>213</v>
      </c>
      <c r="J262" s="283">
        <f>IF(ISBLANK(F262),"",VLOOKUP(LEFT(A262,5),Unit!A:B,2,FALSE))</f>
        <v>10</v>
      </c>
      <c r="K262" s="289">
        <v>1.63333333333333</v>
      </c>
      <c r="L262" s="290">
        <v>1</v>
      </c>
      <c r="M262" s="291">
        <f t="shared" si="11"/>
        <v>163.333333333333</v>
      </c>
      <c r="N262" s="292">
        <f>IF(ISBLANK(D262),"",IFERROR(IF(VLOOKUP(A262,'Np PL4 Stock'!A:J,10,FALSE)="Np4",D262-VLOOKUP(A262,'Np PL4 Stock'!A:E,5,FALSE),D262-1-VLOOKUP(A262,'Np PL4 Stock'!A:E,5,FALSE)),""))</f>
        <v>7</v>
      </c>
      <c r="O262" s="293">
        <v>1</v>
      </c>
      <c r="P262" s="244">
        <v>5.69</v>
      </c>
      <c r="Q262" s="300">
        <v>0.0571</v>
      </c>
      <c r="R262" s="301" t="s">
        <v>32</v>
      </c>
      <c r="S262" s="244" t="s">
        <v>32</v>
      </c>
      <c r="T262" s="301" t="s">
        <v>32</v>
      </c>
      <c r="U262" s="301" t="s">
        <v>32</v>
      </c>
      <c r="V262" s="302">
        <v>0</v>
      </c>
      <c r="W262" s="303">
        <v>0</v>
      </c>
      <c r="X262" s="316">
        <v>45849</v>
      </c>
      <c r="Y262" s="313">
        <f>IF(ISBLANK(X262),"",IFERROR(IF(VLOOKUP(A262,'Np PL4 Stock'!A:J,10,FALSE)="Np4",X262-VLOOKUP(A262,'Np PL4 Stock'!A:E,5,FALSE),X262-1-VLOOKUP(A262,'Np PL4 Stock'!A:E,5,FALSE)),""))</f>
        <v>10</v>
      </c>
      <c r="Z262" s="325">
        <v>7.08</v>
      </c>
      <c r="AA262" s="315">
        <v>0.0612</v>
      </c>
      <c r="AB262" s="316">
        <v>45852</v>
      </c>
      <c r="AC262" s="317">
        <f>IF(ISBLANK(AB262),"",IFERROR(IF(VLOOKUP(A262,'Np PL4 Stock'!A:J,10,FALSE)="Np4",AB262-VLOOKUP(A262,'Np PL4 Stock'!A:E,5,FALSE),AB262-1-VLOOKUP(A262,'Np PL4 Stock'!A:E,5,FALSE)),""))</f>
        <v>13</v>
      </c>
      <c r="AD262" s="290">
        <v>8.304</v>
      </c>
      <c r="AE262" s="300">
        <v>0.0657</v>
      </c>
      <c r="AF262" s="323">
        <v>0.97</v>
      </c>
      <c r="AG262" s="331">
        <v>0</v>
      </c>
      <c r="AH262" s="332">
        <v>0</v>
      </c>
      <c r="AI262" s="339">
        <v>278</v>
      </c>
      <c r="AJ262" s="326"/>
      <c r="AK262" s="334"/>
    </row>
    <row r="263" spans="1:37">
      <c r="A263" s="280" t="str">
        <f t="shared" si="10"/>
        <v>E1-09-04</v>
      </c>
      <c r="B263" s="341" t="s">
        <v>43</v>
      </c>
      <c r="C263" s="282">
        <v>45839</v>
      </c>
      <c r="D263" s="282">
        <v>45846</v>
      </c>
      <c r="E263" s="243">
        <v>4</v>
      </c>
      <c r="F263" s="244" t="s">
        <v>215</v>
      </c>
      <c r="G263" s="243">
        <v>9</v>
      </c>
      <c r="H263" s="283" t="str">
        <f>IF(ISBLANK(F263),"",IFERROR(VLOOKUP(A263,'Np PL4 Stock'!$A:$U,20,FALSE),""))</f>
        <v>V1-MC1</v>
      </c>
      <c r="I263" s="244" t="s">
        <v>181</v>
      </c>
      <c r="J263" s="283">
        <f>IF(ISBLANK(F263),"",VLOOKUP(LEFT(A263,5),Unit!A:B,2,FALSE))</f>
        <v>10</v>
      </c>
      <c r="K263" s="289">
        <v>1.62</v>
      </c>
      <c r="L263" s="290">
        <v>1</v>
      </c>
      <c r="M263" s="291">
        <f t="shared" si="11"/>
        <v>162</v>
      </c>
      <c r="N263" s="292">
        <f>IF(ISBLANK(D263),"",IFERROR(IF(VLOOKUP(A263,'Np PL4 Stock'!A:J,10,FALSE)="Np4",D263-VLOOKUP(A263,'Np PL4 Stock'!A:E,5,FALSE),D263-1-VLOOKUP(A263,'Np PL4 Stock'!A:E,5,FALSE)),""))</f>
        <v>7</v>
      </c>
      <c r="O263" s="293">
        <v>1</v>
      </c>
      <c r="P263" s="244">
        <v>5.72</v>
      </c>
      <c r="Q263" s="300">
        <v>0.0592</v>
      </c>
      <c r="R263" s="301" t="s">
        <v>32</v>
      </c>
      <c r="S263" s="244" t="s">
        <v>32</v>
      </c>
      <c r="T263" s="301" t="s">
        <v>32</v>
      </c>
      <c r="U263" s="301" t="s">
        <v>32</v>
      </c>
      <c r="V263" s="302">
        <v>0</v>
      </c>
      <c r="W263" s="303">
        <v>0</v>
      </c>
      <c r="X263" s="316">
        <v>45849</v>
      </c>
      <c r="Y263" s="313">
        <f>IF(ISBLANK(X263),"",IFERROR(IF(VLOOKUP(A263,'Np PL4 Stock'!A:J,10,FALSE)="Np4",X263-VLOOKUP(A263,'Np PL4 Stock'!A:E,5,FALSE),X263-1-VLOOKUP(A263,'Np PL4 Stock'!A:E,5,FALSE)),""))</f>
        <v>10</v>
      </c>
      <c r="Z263" s="314">
        <v>7.273</v>
      </c>
      <c r="AA263" s="315">
        <v>0.0688</v>
      </c>
      <c r="AB263" s="316">
        <v>45852</v>
      </c>
      <c r="AC263" s="317">
        <f>IF(ISBLANK(AB263),"",IFERROR(IF(VLOOKUP(A263,'Np PL4 Stock'!A:J,10,FALSE)="Np4",AB263-VLOOKUP(A263,'Np PL4 Stock'!A:E,5,FALSE),AB263-1-VLOOKUP(A263,'Np PL4 Stock'!A:E,5,FALSE)),""))</f>
        <v>13</v>
      </c>
      <c r="AD263" s="289">
        <v>8.861</v>
      </c>
      <c r="AE263" s="300">
        <v>0.0785</v>
      </c>
      <c r="AF263" s="323">
        <v>1</v>
      </c>
      <c r="AG263" s="331">
        <v>0</v>
      </c>
      <c r="AH263" s="332">
        <v>0</v>
      </c>
      <c r="AI263" s="339">
        <v>240</v>
      </c>
      <c r="AJ263" s="326"/>
      <c r="AK263" s="334"/>
    </row>
    <row r="264" spans="1:37">
      <c r="A264" s="280" t="str">
        <f t="shared" si="10"/>
        <v>E1-10-04</v>
      </c>
      <c r="B264" s="341" t="s">
        <v>43</v>
      </c>
      <c r="C264" s="282">
        <v>45839</v>
      </c>
      <c r="D264" s="282">
        <v>45846</v>
      </c>
      <c r="E264" s="243">
        <v>4</v>
      </c>
      <c r="F264" s="244" t="s">
        <v>215</v>
      </c>
      <c r="G264" s="243">
        <v>10</v>
      </c>
      <c r="H264" s="283" t="str">
        <f>IF(ISBLANK(F264),"",IFERROR(VLOOKUP(A264,'Np PL4 Stock'!$A:$U,20,FALSE),""))</f>
        <v>V1-MC1</v>
      </c>
      <c r="I264" s="262" t="s">
        <v>181</v>
      </c>
      <c r="J264" s="283">
        <f>IF(ISBLANK(F264),"",VLOOKUP(LEFT(A264,5),Unit!A:B,2,FALSE))</f>
        <v>10</v>
      </c>
      <c r="K264" s="289">
        <v>1.62</v>
      </c>
      <c r="L264" s="290">
        <v>1</v>
      </c>
      <c r="M264" s="291">
        <f t="shared" si="11"/>
        <v>162</v>
      </c>
      <c r="N264" s="292">
        <f>IF(ISBLANK(D264),"",IFERROR(IF(VLOOKUP(A264,'Np PL4 Stock'!A:J,10,FALSE)="Np4",D264-VLOOKUP(A264,'Np PL4 Stock'!A:E,5,FALSE),D264-1-VLOOKUP(A264,'Np PL4 Stock'!A:E,5,FALSE)),""))</f>
        <v>7</v>
      </c>
      <c r="O264" s="293">
        <v>1</v>
      </c>
      <c r="P264" s="244">
        <v>5.83</v>
      </c>
      <c r="Q264" s="300">
        <v>0.0564</v>
      </c>
      <c r="R264" s="301" t="s">
        <v>32</v>
      </c>
      <c r="S264" s="244" t="s">
        <v>32</v>
      </c>
      <c r="T264" s="301" t="s">
        <v>32</v>
      </c>
      <c r="U264" s="301" t="s">
        <v>32</v>
      </c>
      <c r="V264" s="302">
        <v>0</v>
      </c>
      <c r="W264" s="303">
        <v>0</v>
      </c>
      <c r="X264" s="316">
        <v>45849</v>
      </c>
      <c r="Y264" s="313">
        <f>IF(ISBLANK(X264),"",IFERROR(IF(VLOOKUP(A264,'Np PL4 Stock'!A:J,10,FALSE)="Np4",X264-VLOOKUP(A264,'Np PL4 Stock'!A:E,5,FALSE),X264-1-VLOOKUP(A264,'Np PL4 Stock'!A:E,5,FALSE)),""))</f>
        <v>10</v>
      </c>
      <c r="Z264" s="314">
        <v>7.13</v>
      </c>
      <c r="AA264" s="315">
        <v>0.0538</v>
      </c>
      <c r="AB264" s="316">
        <v>45852</v>
      </c>
      <c r="AC264" s="317">
        <f>IF(ISBLANK(AB264),"",IFERROR(IF(VLOOKUP(A264,'Np PL4 Stock'!A:J,10,FALSE)="Np4",AB264-VLOOKUP(A264,'Np PL4 Stock'!A:E,5,FALSE),AB264-1-VLOOKUP(A264,'Np PL4 Stock'!A:E,5,FALSE)),""))</f>
        <v>13</v>
      </c>
      <c r="AD264" s="289">
        <v>8.897</v>
      </c>
      <c r="AE264" s="300">
        <v>0.0746</v>
      </c>
      <c r="AF264" s="323">
        <v>0.99</v>
      </c>
      <c r="AG264" s="331">
        <v>0</v>
      </c>
      <c r="AH264" s="332">
        <v>0</v>
      </c>
      <c r="AI264" s="339">
        <v>238</v>
      </c>
      <c r="AJ264" s="326"/>
      <c r="AK264" s="334"/>
    </row>
    <row r="265" spans="1:37">
      <c r="A265" s="280" t="str">
        <f t="shared" si="10"/>
        <v>E1-11-04</v>
      </c>
      <c r="B265" s="341" t="s">
        <v>43</v>
      </c>
      <c r="C265" s="282">
        <v>45839</v>
      </c>
      <c r="D265" s="282">
        <v>45846</v>
      </c>
      <c r="E265" s="243">
        <v>4</v>
      </c>
      <c r="F265" s="244" t="s">
        <v>215</v>
      </c>
      <c r="G265" s="243">
        <v>11</v>
      </c>
      <c r="H265" s="283" t="str">
        <f>IF(ISBLANK(F265),"",IFERROR(VLOOKUP(A265,'Np PL4 Stock'!$A:$U,20,FALSE),""))</f>
        <v>V1-MC1</v>
      </c>
      <c r="I265" s="262" t="s">
        <v>181</v>
      </c>
      <c r="J265" s="283">
        <f>IF(ISBLANK(F265),"",VLOOKUP(LEFT(A265,5),Unit!A:B,2,FALSE))</f>
        <v>10</v>
      </c>
      <c r="K265" s="289">
        <v>1.62</v>
      </c>
      <c r="L265" s="290">
        <v>1</v>
      </c>
      <c r="M265" s="291">
        <f t="shared" si="11"/>
        <v>162</v>
      </c>
      <c r="N265" s="292">
        <f>IF(ISBLANK(D265),"",IFERROR(IF(VLOOKUP(A265,'Np PL4 Stock'!A:J,10,FALSE)="Np4",D265-VLOOKUP(A265,'Np PL4 Stock'!A:E,5,FALSE),D265-1-VLOOKUP(A265,'Np PL4 Stock'!A:E,5,FALSE)),""))</f>
        <v>7</v>
      </c>
      <c r="O265" s="293">
        <v>1</v>
      </c>
      <c r="P265" s="244">
        <v>5.76</v>
      </c>
      <c r="Q265" s="300">
        <v>0.0578</v>
      </c>
      <c r="R265" s="301" t="s">
        <v>32</v>
      </c>
      <c r="S265" s="244" t="s">
        <v>32</v>
      </c>
      <c r="T265" s="301" t="s">
        <v>32</v>
      </c>
      <c r="U265" s="301" t="s">
        <v>32</v>
      </c>
      <c r="V265" s="302">
        <v>0</v>
      </c>
      <c r="W265" s="303">
        <v>0</v>
      </c>
      <c r="X265" s="316">
        <v>45849</v>
      </c>
      <c r="Y265" s="313">
        <f>IF(ISBLANK(X265),"",IFERROR(IF(VLOOKUP(A265,'Np PL4 Stock'!A:J,10,FALSE)="Np4",X265-VLOOKUP(A265,'Np PL4 Stock'!A:E,5,FALSE),X265-1-VLOOKUP(A265,'Np PL4 Stock'!A:E,5,FALSE)),""))</f>
        <v>10</v>
      </c>
      <c r="Z265" s="314">
        <v>7.158</v>
      </c>
      <c r="AA265" s="315">
        <v>0.0667</v>
      </c>
      <c r="AB265" s="316">
        <v>45852</v>
      </c>
      <c r="AC265" s="317">
        <f>IF(ISBLANK(AB265),"",IFERROR(IF(VLOOKUP(A265,'Np PL4 Stock'!A:J,10,FALSE)="Np4",AB265-VLOOKUP(A265,'Np PL4 Stock'!A:E,5,FALSE),AB265-1-VLOOKUP(A265,'Np PL4 Stock'!A:E,5,FALSE)),""))</f>
        <v>13</v>
      </c>
      <c r="AD265" s="289">
        <v>8.579</v>
      </c>
      <c r="AE265" s="300">
        <v>0.0843</v>
      </c>
      <c r="AF265" s="323">
        <v>1</v>
      </c>
      <c r="AG265" s="331">
        <v>0</v>
      </c>
      <c r="AH265" s="332">
        <v>0</v>
      </c>
      <c r="AI265" s="339">
        <v>248</v>
      </c>
      <c r="AJ265" s="326"/>
      <c r="AK265" s="334"/>
    </row>
    <row r="266" spans="1:37">
      <c r="A266" s="280" t="str">
        <f t="shared" si="10"/>
        <v>E1-12-04</v>
      </c>
      <c r="B266" s="341" t="s">
        <v>43</v>
      </c>
      <c r="C266" s="282">
        <v>45839</v>
      </c>
      <c r="D266" s="282">
        <v>45846</v>
      </c>
      <c r="E266" s="243">
        <v>4</v>
      </c>
      <c r="F266" s="244" t="s">
        <v>215</v>
      </c>
      <c r="G266" s="243">
        <v>12</v>
      </c>
      <c r="H266" s="283" t="str">
        <f>IF(ISBLANK(F266),"",IFERROR(VLOOKUP(A266,'Np PL4 Stock'!$A:$U,20,FALSE),""))</f>
        <v>V1-MB1</v>
      </c>
      <c r="I266" s="262" t="s">
        <v>213</v>
      </c>
      <c r="J266" s="283">
        <f>IF(ISBLANK(F266),"",VLOOKUP(LEFT(A266,5),Unit!A:B,2,FALSE))</f>
        <v>10</v>
      </c>
      <c r="K266" s="289">
        <v>1.67</v>
      </c>
      <c r="L266" s="290">
        <v>1</v>
      </c>
      <c r="M266" s="291">
        <f t="shared" si="11"/>
        <v>167</v>
      </c>
      <c r="N266" s="292">
        <f>IF(ISBLANK(D266),"",IFERROR(IF(VLOOKUP(A266,'Np PL4 Stock'!A:J,10,FALSE)="Np4",D266-VLOOKUP(A266,'Np PL4 Stock'!A:E,5,FALSE),D266-1-VLOOKUP(A266,'Np PL4 Stock'!A:E,5,FALSE)),""))</f>
        <v>7</v>
      </c>
      <c r="O266" s="293">
        <v>1</v>
      </c>
      <c r="P266" s="244">
        <v>5.61</v>
      </c>
      <c r="Q266" s="300">
        <v>0.05866</v>
      </c>
      <c r="R266" s="301" t="s">
        <v>32</v>
      </c>
      <c r="S266" s="244" t="s">
        <v>32</v>
      </c>
      <c r="T266" s="301" t="s">
        <v>32</v>
      </c>
      <c r="U266" s="301" t="s">
        <v>32</v>
      </c>
      <c r="V266" s="302">
        <v>0</v>
      </c>
      <c r="W266" s="303">
        <v>0</v>
      </c>
      <c r="X266" s="316">
        <v>45849</v>
      </c>
      <c r="Y266" s="313">
        <f>IF(ISBLANK(X266),"",IFERROR(IF(VLOOKUP(A266,'Np PL4 Stock'!A:J,10,FALSE)="Np4",X266-VLOOKUP(A266,'Np PL4 Stock'!A:E,5,FALSE),X266-1-VLOOKUP(A266,'Np PL4 Stock'!A:E,5,FALSE)),""))</f>
        <v>10</v>
      </c>
      <c r="Z266" s="325">
        <v>7.11</v>
      </c>
      <c r="AA266" s="315">
        <v>0.0571</v>
      </c>
      <c r="AB266" s="316">
        <v>45852</v>
      </c>
      <c r="AC266" s="317">
        <f>IF(ISBLANK(AB266),"",IFERROR(IF(VLOOKUP(A266,'Np PL4 Stock'!A:J,10,FALSE)="Np4",AB266-VLOOKUP(A266,'Np PL4 Stock'!A:E,5,FALSE),AB266-1-VLOOKUP(A266,'Np PL4 Stock'!A:E,5,FALSE)),""))</f>
        <v>13</v>
      </c>
      <c r="AD266" s="289">
        <v>8.422</v>
      </c>
      <c r="AE266" s="300">
        <v>0.085</v>
      </c>
      <c r="AF266" s="323">
        <v>1</v>
      </c>
      <c r="AG266" s="331">
        <v>0</v>
      </c>
      <c r="AH266" s="332">
        <v>0</v>
      </c>
      <c r="AI266" s="339">
        <v>256</v>
      </c>
      <c r="AJ266" s="326"/>
      <c r="AK266" s="334"/>
    </row>
    <row r="267" spans="1:37">
      <c r="A267" s="280" t="str">
        <f t="shared" si="10"/>
        <v>D1-01-05</v>
      </c>
      <c r="B267" s="341" t="s">
        <v>43</v>
      </c>
      <c r="C267" s="282">
        <v>45844</v>
      </c>
      <c r="D267" s="282">
        <v>45851</v>
      </c>
      <c r="E267" s="243">
        <v>5</v>
      </c>
      <c r="F267" s="244" t="s">
        <v>205</v>
      </c>
      <c r="G267" s="243">
        <v>1</v>
      </c>
      <c r="H267" s="283" t="str">
        <f>IF(ISBLANK(F267),"",IFERROR(VLOOKUP(A267,'Np PL4 Stock'!$A:$U,20,FALSE),""))</f>
        <v>V1-MA1</v>
      </c>
      <c r="I267" s="262" t="s">
        <v>213</v>
      </c>
      <c r="J267" s="283">
        <f>IF(ISBLANK(F267),"",VLOOKUP(LEFT(A267,5),Unit!A:B,2,FALSE))</f>
        <v>20</v>
      </c>
      <c r="K267" s="289">
        <v>3.21333333333333</v>
      </c>
      <c r="L267" s="290">
        <v>2</v>
      </c>
      <c r="M267" s="291">
        <f t="shared" si="11"/>
        <v>160.666666666666</v>
      </c>
      <c r="N267" s="292">
        <f>IF(ISBLANK(D267),"",IFERROR(IF(VLOOKUP(A267,'Np PL4 Stock'!A:J,10,FALSE)="Np4",D267-VLOOKUP(A267,'Np PL4 Stock'!A:E,5,FALSE),D267-1-VLOOKUP(A267,'Np PL4 Stock'!A:E,5,FALSE)),""))</f>
        <v>7</v>
      </c>
      <c r="O267" s="293">
        <v>1</v>
      </c>
      <c r="P267" s="244">
        <v>5.87</v>
      </c>
      <c r="Q267" s="300">
        <v>0.0606</v>
      </c>
      <c r="R267" s="301" t="s">
        <v>32</v>
      </c>
      <c r="S267" s="244" t="s">
        <v>32</v>
      </c>
      <c r="T267" s="301" t="s">
        <v>32</v>
      </c>
      <c r="U267" s="301" t="s">
        <v>32</v>
      </c>
      <c r="V267" s="302">
        <v>0</v>
      </c>
      <c r="W267" s="303">
        <v>0</v>
      </c>
      <c r="X267" s="316">
        <v>45854</v>
      </c>
      <c r="Y267" s="313">
        <f>IF(ISBLANK(X267),"",IFERROR(IF(VLOOKUP(A267,'Np PL4 Stock'!A:J,10,FALSE)="Np4",X267-VLOOKUP(A267,'Np PL4 Stock'!A:E,5,FALSE),X267-1-VLOOKUP(A267,'Np PL4 Stock'!A:E,5,FALSE)),""))</f>
        <v>10</v>
      </c>
      <c r="Z267" s="314">
        <v>7.298</v>
      </c>
      <c r="AA267" s="315">
        <v>0.0693</v>
      </c>
      <c r="AB267" s="316">
        <v>45857</v>
      </c>
      <c r="AC267" s="317">
        <f>IF(ISBLANK(AB267),"",IFERROR(IF(VLOOKUP(A267,'Np PL4 Stock'!A:J,10,FALSE)="Np4",AB267-VLOOKUP(A267,'Np PL4 Stock'!A:E,5,FALSE),AB267-1-VLOOKUP(A267,'Np PL4 Stock'!A:E,5,FALSE)),""))</f>
        <v>13</v>
      </c>
      <c r="AD267" s="289">
        <v>8.66</v>
      </c>
      <c r="AE267" s="300">
        <v>0.095</v>
      </c>
      <c r="AF267" s="323">
        <v>0.99</v>
      </c>
      <c r="AG267" s="331">
        <v>0</v>
      </c>
      <c r="AH267" s="332">
        <v>0</v>
      </c>
      <c r="AI267" s="339">
        <v>252</v>
      </c>
      <c r="AJ267" s="326"/>
      <c r="AK267" s="334"/>
    </row>
    <row r="268" spans="1:37">
      <c r="A268" s="280" t="str">
        <f t="shared" si="10"/>
        <v>D1-02-05</v>
      </c>
      <c r="B268" s="341" t="s">
        <v>43</v>
      </c>
      <c r="C268" s="282">
        <v>45844</v>
      </c>
      <c r="D268" s="282">
        <v>45851</v>
      </c>
      <c r="E268" s="243">
        <v>5</v>
      </c>
      <c r="F268" s="244" t="s">
        <v>205</v>
      </c>
      <c r="G268" s="243">
        <v>2</v>
      </c>
      <c r="H268" s="283" t="str">
        <f>IF(ISBLANK(F268),"",IFERROR(VLOOKUP(A268,'Np PL4 Stock'!$A:$U,20,FALSE),""))</f>
        <v>V1-MA1</v>
      </c>
      <c r="I268" s="262" t="s">
        <v>213</v>
      </c>
      <c r="J268" s="283">
        <f>IF(ISBLANK(F268),"",VLOOKUP(LEFT(A268,5),Unit!A:B,2,FALSE))</f>
        <v>20</v>
      </c>
      <c r="K268" s="289">
        <v>3.21333333333333</v>
      </c>
      <c r="L268" s="290">
        <v>2</v>
      </c>
      <c r="M268" s="291">
        <f t="shared" si="11"/>
        <v>160.666666666666</v>
      </c>
      <c r="N268" s="292">
        <f>IF(ISBLANK(D268),"",IFERROR(IF(VLOOKUP(A268,'Np PL4 Stock'!A:J,10,FALSE)="Np4",D268-VLOOKUP(A268,'Np PL4 Stock'!A:E,5,FALSE),D268-1-VLOOKUP(A268,'Np PL4 Stock'!A:E,5,FALSE)),""))</f>
        <v>7</v>
      </c>
      <c r="O268" s="293">
        <v>1</v>
      </c>
      <c r="P268" s="244">
        <v>5.97</v>
      </c>
      <c r="Q268" s="300">
        <v>0.0612</v>
      </c>
      <c r="R268" s="301" t="s">
        <v>32</v>
      </c>
      <c r="S268" s="244" t="s">
        <v>32</v>
      </c>
      <c r="T268" s="301" t="s">
        <v>32</v>
      </c>
      <c r="U268" s="301" t="s">
        <v>32</v>
      </c>
      <c r="V268" s="302">
        <v>0</v>
      </c>
      <c r="W268" s="303">
        <v>0</v>
      </c>
      <c r="X268" s="316">
        <v>45854</v>
      </c>
      <c r="Y268" s="313">
        <f>IF(ISBLANK(X268),"",IFERROR(IF(VLOOKUP(A268,'Np PL4 Stock'!A:J,10,FALSE)="Np4",X268-VLOOKUP(A268,'Np PL4 Stock'!A:E,5,FALSE),X268-1-VLOOKUP(A268,'Np PL4 Stock'!A:E,5,FALSE)),""))</f>
        <v>10</v>
      </c>
      <c r="Z268" s="325">
        <v>7.28</v>
      </c>
      <c r="AA268" s="315">
        <v>0.0668</v>
      </c>
      <c r="AB268" s="316">
        <v>45857</v>
      </c>
      <c r="AC268" s="317">
        <f>IF(ISBLANK(AB268),"",IFERROR(IF(VLOOKUP(A268,'Np PL4 Stock'!A:J,10,FALSE)="Np4",AB268-VLOOKUP(A268,'Np PL4 Stock'!A:E,5,FALSE),AB268-1-VLOOKUP(A268,'Np PL4 Stock'!A:E,5,FALSE)),""))</f>
        <v>13</v>
      </c>
      <c r="AD268" s="289">
        <v>8.724</v>
      </c>
      <c r="AE268" s="300">
        <v>0.0952</v>
      </c>
      <c r="AF268" s="323">
        <v>0.99</v>
      </c>
      <c r="AG268" s="331">
        <v>0</v>
      </c>
      <c r="AH268" s="332">
        <v>0</v>
      </c>
      <c r="AI268" s="339">
        <v>243</v>
      </c>
      <c r="AJ268" s="326"/>
      <c r="AK268" s="334"/>
    </row>
    <row r="269" spans="1:37">
      <c r="A269" s="280" t="str">
        <f t="shared" si="10"/>
        <v>D1-03-05</v>
      </c>
      <c r="B269" s="341" t="s">
        <v>43</v>
      </c>
      <c r="C269" s="282">
        <v>45844</v>
      </c>
      <c r="D269" s="282">
        <v>45851</v>
      </c>
      <c r="E269" s="243">
        <v>5</v>
      </c>
      <c r="F269" s="244" t="s">
        <v>205</v>
      </c>
      <c r="G269" s="243">
        <v>3</v>
      </c>
      <c r="H269" s="283" t="str">
        <f>IF(ISBLANK(F269),"",IFERROR(VLOOKUP(A269,'Np PL4 Stock'!$A:$U,20,FALSE),""))</f>
        <v>V1-MA1</v>
      </c>
      <c r="I269" s="262" t="s">
        <v>213</v>
      </c>
      <c r="J269" s="283">
        <f>IF(ISBLANK(F269),"",VLOOKUP(LEFT(A269,5),Unit!A:B,2,FALSE))</f>
        <v>20</v>
      </c>
      <c r="K269" s="289">
        <v>3.21333333333333</v>
      </c>
      <c r="L269" s="290">
        <v>2</v>
      </c>
      <c r="M269" s="291">
        <f t="shared" si="11"/>
        <v>160.666666666666</v>
      </c>
      <c r="N269" s="292">
        <f>IF(ISBLANK(D269),"",IFERROR(IF(VLOOKUP(A269,'Np PL4 Stock'!A:J,10,FALSE)="Np4",D269-VLOOKUP(A269,'Np PL4 Stock'!A:E,5,FALSE),D269-1-VLOOKUP(A269,'Np PL4 Stock'!A:E,5,FALSE)),""))</f>
        <v>7</v>
      </c>
      <c r="O269" s="293">
        <v>1</v>
      </c>
      <c r="P269" s="244">
        <v>5.85</v>
      </c>
      <c r="Q269" s="300">
        <v>0.0667</v>
      </c>
      <c r="R269" s="301" t="s">
        <v>32</v>
      </c>
      <c r="S269" s="244" t="s">
        <v>32</v>
      </c>
      <c r="T269" s="301" t="s">
        <v>32</v>
      </c>
      <c r="U269" s="301" t="s">
        <v>32</v>
      </c>
      <c r="V269" s="302">
        <v>0</v>
      </c>
      <c r="W269" s="303">
        <v>0</v>
      </c>
      <c r="X269" s="316">
        <v>45854</v>
      </c>
      <c r="Y269" s="313">
        <f>IF(ISBLANK(X269),"",IFERROR(IF(VLOOKUP(A269,'Np PL4 Stock'!A:J,10,FALSE)="Np4",X269-VLOOKUP(A269,'Np PL4 Stock'!A:E,5,FALSE),X269-1-VLOOKUP(A269,'Np PL4 Stock'!A:E,5,FALSE)),""))</f>
        <v>10</v>
      </c>
      <c r="Z269" s="314">
        <v>7.032</v>
      </c>
      <c r="AA269" s="315">
        <v>0.0683</v>
      </c>
      <c r="AB269" s="316">
        <v>45857</v>
      </c>
      <c r="AC269" s="317">
        <f>IF(ISBLANK(AB269),"",IFERROR(IF(VLOOKUP(A269,'Np PL4 Stock'!A:J,10,FALSE)="Np4",AB269-VLOOKUP(A269,'Np PL4 Stock'!A:E,5,FALSE),AB269-1-VLOOKUP(A269,'Np PL4 Stock'!A:E,5,FALSE)),""))</f>
        <v>13</v>
      </c>
      <c r="AD269" s="289">
        <v>8.692</v>
      </c>
      <c r="AE269" s="300">
        <v>0.0895</v>
      </c>
      <c r="AF269" s="323">
        <v>0.99</v>
      </c>
      <c r="AG269" s="331">
        <v>0</v>
      </c>
      <c r="AH269" s="332">
        <v>0</v>
      </c>
      <c r="AI269" s="339">
        <v>248</v>
      </c>
      <c r="AJ269" s="326"/>
      <c r="AK269" s="334"/>
    </row>
    <row r="270" spans="1:37">
      <c r="A270" s="280" t="str">
        <f t="shared" si="10"/>
        <v>D1-04-05</v>
      </c>
      <c r="B270" s="341" t="s">
        <v>43</v>
      </c>
      <c r="C270" s="282">
        <v>45844</v>
      </c>
      <c r="D270" s="282">
        <v>45851</v>
      </c>
      <c r="E270" s="243">
        <v>5</v>
      </c>
      <c r="F270" s="244" t="s">
        <v>205</v>
      </c>
      <c r="G270" s="243">
        <v>4</v>
      </c>
      <c r="H270" s="283" t="str">
        <f>IF(ISBLANK(F270),"",IFERROR(VLOOKUP(A270,'Np PL4 Stock'!$A:$U,20,FALSE),""))</f>
        <v>V1-MC1</v>
      </c>
      <c r="I270" s="262" t="s">
        <v>181</v>
      </c>
      <c r="J270" s="283">
        <f>IF(ISBLANK(F270),"",VLOOKUP(LEFT(A270,5),Unit!A:B,2,FALSE))</f>
        <v>20</v>
      </c>
      <c r="K270" s="289">
        <v>2.42</v>
      </c>
      <c r="L270" s="290">
        <v>1.5</v>
      </c>
      <c r="M270" s="291">
        <f t="shared" si="11"/>
        <v>121</v>
      </c>
      <c r="N270" s="292">
        <f>IF(ISBLANK(D270),"",IFERROR(IF(VLOOKUP(A270,'Np PL4 Stock'!A:J,10,FALSE)="Np4",D270-VLOOKUP(A270,'Np PL4 Stock'!A:E,5,FALSE),D270-1-VLOOKUP(A270,'Np PL4 Stock'!A:E,5,FALSE)),""))</f>
        <v>7</v>
      </c>
      <c r="O270" s="293">
        <v>1</v>
      </c>
      <c r="P270" s="244">
        <v>5.96</v>
      </c>
      <c r="Q270" s="300">
        <v>0.0615</v>
      </c>
      <c r="R270" s="301" t="s">
        <v>32</v>
      </c>
      <c r="S270" s="244" t="s">
        <v>32</v>
      </c>
      <c r="T270" s="301" t="s">
        <v>32</v>
      </c>
      <c r="U270" s="301" t="s">
        <v>32</v>
      </c>
      <c r="V270" s="302">
        <v>0</v>
      </c>
      <c r="W270" s="303">
        <v>0</v>
      </c>
      <c r="X270" s="316">
        <v>45854</v>
      </c>
      <c r="Y270" s="313">
        <f>IF(ISBLANK(X270),"",IFERROR(IF(VLOOKUP(A270,'Np PL4 Stock'!A:J,10,FALSE)="Np4",X270-VLOOKUP(A270,'Np PL4 Stock'!A:E,5,FALSE),X270-1-VLOOKUP(A270,'Np PL4 Stock'!A:E,5,FALSE)),""))</f>
        <v>10</v>
      </c>
      <c r="Z270" s="314">
        <v>7.297</v>
      </c>
      <c r="AA270" s="315">
        <v>0.0695</v>
      </c>
      <c r="AB270" s="316">
        <v>45857</v>
      </c>
      <c r="AC270" s="317">
        <f>IF(ISBLANK(AB270),"",IFERROR(IF(VLOOKUP(A270,'Np PL4 Stock'!A:J,10,FALSE)="Np4",AB270-VLOOKUP(A270,'Np PL4 Stock'!A:E,5,FALSE),AB270-1-VLOOKUP(A270,'Np PL4 Stock'!A:E,5,FALSE)),""))</f>
        <v>13</v>
      </c>
      <c r="AD270" s="289">
        <v>8.694</v>
      </c>
      <c r="AE270" s="300">
        <v>0.0946</v>
      </c>
      <c r="AF270" s="323">
        <v>0.98</v>
      </c>
      <c r="AG270" s="331">
        <v>0</v>
      </c>
      <c r="AH270" s="332">
        <v>0</v>
      </c>
      <c r="AI270" s="339">
        <v>250</v>
      </c>
      <c r="AJ270" s="326"/>
      <c r="AK270" s="334"/>
    </row>
    <row r="271" spans="1:37">
      <c r="A271" s="280" t="str">
        <f t="shared" si="10"/>
        <v>D1-05-05</v>
      </c>
      <c r="B271" s="341" t="s">
        <v>43</v>
      </c>
      <c r="C271" s="282">
        <v>45844</v>
      </c>
      <c r="D271" s="282">
        <v>45851</v>
      </c>
      <c r="E271" s="243">
        <v>5</v>
      </c>
      <c r="F271" s="244" t="s">
        <v>205</v>
      </c>
      <c r="G271" s="243">
        <v>5</v>
      </c>
      <c r="H271" s="283" t="str">
        <f>IF(ISBLANK(F271),"",IFERROR(VLOOKUP(A271,'Np PL4 Stock'!$A:$U,20,FALSE),""))</f>
        <v>V1-MC1</v>
      </c>
      <c r="I271" s="262" t="s">
        <v>181</v>
      </c>
      <c r="J271" s="283">
        <f>IF(ISBLANK(F271),"",VLOOKUP(LEFT(A271,5),Unit!A:B,2,FALSE))</f>
        <v>20</v>
      </c>
      <c r="K271" s="289">
        <v>2.42</v>
      </c>
      <c r="L271" s="290">
        <v>1.5</v>
      </c>
      <c r="M271" s="291">
        <f t="shared" si="11"/>
        <v>121</v>
      </c>
      <c r="N271" s="292">
        <f>IF(ISBLANK(D271),"",IFERROR(IF(VLOOKUP(A271,'Np PL4 Stock'!A:J,10,FALSE)="Np4",D271-VLOOKUP(A271,'Np PL4 Stock'!A:E,5,FALSE),D271-1-VLOOKUP(A271,'Np PL4 Stock'!A:E,5,FALSE)),""))</f>
        <v>7</v>
      </c>
      <c r="O271" s="293">
        <v>1</v>
      </c>
      <c r="P271" s="244">
        <v>5.83</v>
      </c>
      <c r="Q271" s="300">
        <v>0.0615</v>
      </c>
      <c r="R271" s="301" t="s">
        <v>32</v>
      </c>
      <c r="S271" s="244" t="s">
        <v>32</v>
      </c>
      <c r="T271" s="301" t="s">
        <v>32</v>
      </c>
      <c r="U271" s="301" t="s">
        <v>32</v>
      </c>
      <c r="V271" s="302">
        <v>0</v>
      </c>
      <c r="W271" s="303">
        <v>0</v>
      </c>
      <c r="X271" s="316">
        <v>45854</v>
      </c>
      <c r="Y271" s="313">
        <f>IF(ISBLANK(X271),"",IFERROR(IF(VLOOKUP(A271,'Np PL4 Stock'!A:J,10,FALSE)="Np4",X271-VLOOKUP(A271,'Np PL4 Stock'!A:E,5,FALSE),X271-1-VLOOKUP(A271,'Np PL4 Stock'!A:E,5,FALSE)),""))</f>
        <v>10</v>
      </c>
      <c r="Z271" s="314">
        <v>7.249</v>
      </c>
      <c r="AA271" s="315">
        <v>0.0615</v>
      </c>
      <c r="AB271" s="316">
        <v>45857</v>
      </c>
      <c r="AC271" s="317">
        <f>IF(ISBLANK(AB271),"",IFERROR(IF(VLOOKUP(A271,'Np PL4 Stock'!A:J,10,FALSE)="Np4",AB271-VLOOKUP(A271,'Np PL4 Stock'!A:E,5,FALSE),AB271-1-VLOOKUP(A271,'Np PL4 Stock'!A:E,5,FALSE)),""))</f>
        <v>13</v>
      </c>
      <c r="AD271" s="289">
        <v>8.909</v>
      </c>
      <c r="AE271" s="300">
        <v>0.0841</v>
      </c>
      <c r="AF271" s="323">
        <v>0.99</v>
      </c>
      <c r="AG271" s="331">
        <v>0</v>
      </c>
      <c r="AH271" s="332">
        <v>0</v>
      </c>
      <c r="AI271" s="339">
        <v>235</v>
      </c>
      <c r="AJ271" s="326"/>
      <c r="AK271" s="334"/>
    </row>
    <row r="272" spans="1:37">
      <c r="A272" s="280" t="str">
        <f t="shared" si="10"/>
        <v>D1-06-05</v>
      </c>
      <c r="B272" s="341" t="s">
        <v>43</v>
      </c>
      <c r="C272" s="282">
        <v>45845</v>
      </c>
      <c r="D272" s="282">
        <v>45852</v>
      </c>
      <c r="E272" s="243">
        <v>5</v>
      </c>
      <c r="F272" s="244" t="s">
        <v>205</v>
      </c>
      <c r="G272" s="243">
        <v>6</v>
      </c>
      <c r="H272" s="283" t="str">
        <f>IF(ISBLANK(F272),"",IFERROR(VLOOKUP(A272,'Np PL4 Stock'!$A:$U,20,FALSE),""))</f>
        <v>V1-MC1</v>
      </c>
      <c r="I272" s="262" t="s">
        <v>181</v>
      </c>
      <c r="J272" s="283">
        <f>IF(ISBLANK(F272),"",VLOOKUP(LEFT(A272,5),Unit!A:B,2,FALSE))</f>
        <v>20</v>
      </c>
      <c r="K272" s="289">
        <v>2.465</v>
      </c>
      <c r="L272" s="290">
        <v>1.5</v>
      </c>
      <c r="M272" s="291">
        <f t="shared" si="11"/>
        <v>123.25</v>
      </c>
      <c r="N272" s="292">
        <f>IF(ISBLANK(D272),"",IFERROR(IF(VLOOKUP(A272,'Np PL4 Stock'!A:J,10,FALSE)="Np4",D272-VLOOKUP(A272,'Np PL4 Stock'!A:E,5,FALSE),D272-1-VLOOKUP(A272,'Np PL4 Stock'!A:E,5,FALSE)),""))</f>
        <v>7</v>
      </c>
      <c r="O272" s="293">
        <v>1</v>
      </c>
      <c r="P272" s="244">
        <v>5.82</v>
      </c>
      <c r="Q272" s="300">
        <v>0.0635</v>
      </c>
      <c r="R272" s="301" t="s">
        <v>32</v>
      </c>
      <c r="S272" s="244" t="s">
        <v>32</v>
      </c>
      <c r="T272" s="301" t="s">
        <v>32</v>
      </c>
      <c r="U272" s="301" t="s">
        <v>32</v>
      </c>
      <c r="V272" s="302">
        <v>0</v>
      </c>
      <c r="W272" s="303">
        <v>0</v>
      </c>
      <c r="X272" s="316">
        <v>45855</v>
      </c>
      <c r="Y272" s="313">
        <f>IF(ISBLANK(X272),"",IFERROR(IF(VLOOKUP(A272,'Np PL4 Stock'!A:J,10,FALSE)="Np4",X272-VLOOKUP(A272,'Np PL4 Stock'!A:E,5,FALSE),X272-1-VLOOKUP(A272,'Np PL4 Stock'!A:E,5,FALSE)),""))</f>
        <v>10</v>
      </c>
      <c r="Z272" s="314">
        <v>7.254</v>
      </c>
      <c r="AA272" s="315">
        <v>0.0591</v>
      </c>
      <c r="AB272" s="316">
        <v>45858</v>
      </c>
      <c r="AC272" s="317">
        <f>IF(ISBLANK(AB272),"",IFERROR(IF(VLOOKUP(A272,'Np PL4 Stock'!A:J,10,FALSE)="Np4",AB272-VLOOKUP(A272,'Np PL4 Stock'!A:E,5,FALSE),AB272-1-VLOOKUP(A272,'Np PL4 Stock'!A:E,5,FALSE)),""))</f>
        <v>13</v>
      </c>
      <c r="AD272" s="289">
        <v>8.422</v>
      </c>
      <c r="AE272" s="300">
        <v>0.0805</v>
      </c>
      <c r="AF272" s="323">
        <v>0.98</v>
      </c>
      <c r="AG272" s="331">
        <v>0</v>
      </c>
      <c r="AH272" s="332">
        <v>0</v>
      </c>
      <c r="AI272" s="339">
        <v>261</v>
      </c>
      <c r="AJ272" s="326"/>
      <c r="AK272" s="334"/>
    </row>
    <row r="273" spans="1:37">
      <c r="A273" s="280" t="str">
        <f t="shared" si="10"/>
        <v>D1-07-05</v>
      </c>
      <c r="B273" s="341" t="s">
        <v>43</v>
      </c>
      <c r="C273" s="282">
        <v>45845</v>
      </c>
      <c r="D273" s="282">
        <v>45852</v>
      </c>
      <c r="E273" s="243">
        <v>5</v>
      </c>
      <c r="F273" s="244" t="s">
        <v>205</v>
      </c>
      <c r="G273" s="243">
        <v>7</v>
      </c>
      <c r="H273" s="283" t="str">
        <f>IF(ISBLANK(F273),"",IFERROR(VLOOKUP(A273,'Np PL4 Stock'!$A:$U,20,FALSE),""))</f>
        <v>V1-MC1</v>
      </c>
      <c r="I273" s="262" t="s">
        <v>181</v>
      </c>
      <c r="J273" s="283">
        <f>IF(ISBLANK(F273),"",VLOOKUP(LEFT(A273,5),Unit!A:B,2,FALSE))</f>
        <v>20</v>
      </c>
      <c r="K273" s="289">
        <v>2.465</v>
      </c>
      <c r="L273" s="290">
        <v>1.5</v>
      </c>
      <c r="M273" s="291">
        <f t="shared" si="11"/>
        <v>123.25</v>
      </c>
      <c r="N273" s="292">
        <f>IF(ISBLANK(D273),"",IFERROR(IF(VLOOKUP(A273,'Np PL4 Stock'!A:J,10,FALSE)="Np4",D273-VLOOKUP(A273,'Np PL4 Stock'!A:E,5,FALSE),D273-1-VLOOKUP(A273,'Np PL4 Stock'!A:E,5,FALSE)),""))</f>
        <v>7</v>
      </c>
      <c r="O273" s="293">
        <v>1</v>
      </c>
      <c r="P273" s="244">
        <v>5.72</v>
      </c>
      <c r="Q273" s="300">
        <v>0.063</v>
      </c>
      <c r="R273" s="301" t="s">
        <v>32</v>
      </c>
      <c r="S273" s="244" t="s">
        <v>32</v>
      </c>
      <c r="T273" s="301" t="s">
        <v>32</v>
      </c>
      <c r="U273" s="301" t="s">
        <v>32</v>
      </c>
      <c r="V273" s="302">
        <v>0</v>
      </c>
      <c r="W273" s="303">
        <v>0</v>
      </c>
      <c r="X273" s="316">
        <v>45855</v>
      </c>
      <c r="Y273" s="313">
        <f>IF(ISBLANK(X273),"",IFERROR(IF(VLOOKUP(A273,'Np PL4 Stock'!A:J,10,FALSE)="Np4",X273-VLOOKUP(A273,'Np PL4 Stock'!A:E,5,FALSE),X273-1-VLOOKUP(A273,'Np PL4 Stock'!A:E,5,FALSE)),""))</f>
        <v>10</v>
      </c>
      <c r="Z273" s="325">
        <v>7.26</v>
      </c>
      <c r="AA273" s="315">
        <v>0.0596</v>
      </c>
      <c r="AB273" s="316">
        <v>45858</v>
      </c>
      <c r="AC273" s="317">
        <f>IF(ISBLANK(AB273),"",IFERROR(IF(VLOOKUP(A273,'Np PL4 Stock'!A:J,10,FALSE)="Np4",AB273-VLOOKUP(A273,'Np PL4 Stock'!A:E,5,FALSE),AB273-1-VLOOKUP(A273,'Np PL4 Stock'!A:E,5,FALSE)),""))</f>
        <v>13</v>
      </c>
      <c r="AD273" s="244">
        <v>8.73</v>
      </c>
      <c r="AE273" s="300">
        <v>0.0768</v>
      </c>
      <c r="AF273" s="323">
        <v>0.98</v>
      </c>
      <c r="AG273" s="331">
        <v>0</v>
      </c>
      <c r="AH273" s="332">
        <v>0</v>
      </c>
      <c r="AI273" s="339">
        <v>240</v>
      </c>
      <c r="AJ273" s="326"/>
      <c r="AK273" s="334"/>
    </row>
    <row r="274" spans="1:37">
      <c r="A274" s="280" t="str">
        <f t="shared" si="10"/>
        <v>D1-08-05</v>
      </c>
      <c r="B274" s="341" t="s">
        <v>43</v>
      </c>
      <c r="C274" s="282">
        <v>45845</v>
      </c>
      <c r="D274" s="282">
        <v>45852</v>
      </c>
      <c r="E274" s="243">
        <v>5</v>
      </c>
      <c r="F274" s="244" t="s">
        <v>205</v>
      </c>
      <c r="G274" s="243">
        <v>8</v>
      </c>
      <c r="H274" s="283" t="str">
        <f>IF(ISBLANK(F274),"",IFERROR(VLOOKUP(A274,'Np PL4 Stock'!$A:$U,20,FALSE),""))</f>
        <v>V1-MA1</v>
      </c>
      <c r="I274" s="262" t="s">
        <v>213</v>
      </c>
      <c r="J274" s="283">
        <f>IF(ISBLANK(F274),"",VLOOKUP(LEFT(A274,5),Unit!A:B,2,FALSE))</f>
        <v>20</v>
      </c>
      <c r="K274" s="289">
        <v>3.21</v>
      </c>
      <c r="L274" s="290">
        <v>2</v>
      </c>
      <c r="M274" s="291">
        <f t="shared" si="11"/>
        <v>160.5</v>
      </c>
      <c r="N274" s="292">
        <f>IF(ISBLANK(D274),"",IFERROR(IF(VLOOKUP(A274,'Np PL4 Stock'!A:J,10,FALSE)="Np4",D274-VLOOKUP(A274,'Np PL4 Stock'!A:E,5,FALSE),D274-1-VLOOKUP(A274,'Np PL4 Stock'!A:E,5,FALSE)),""))</f>
        <v>7</v>
      </c>
      <c r="O274" s="293">
        <v>1</v>
      </c>
      <c r="P274" s="244">
        <v>5.79</v>
      </c>
      <c r="Q274" s="300">
        <v>0.0563</v>
      </c>
      <c r="R274" s="301" t="s">
        <v>32</v>
      </c>
      <c r="S274" s="244" t="s">
        <v>32</v>
      </c>
      <c r="T274" s="301" t="s">
        <v>32</v>
      </c>
      <c r="U274" s="301" t="s">
        <v>32</v>
      </c>
      <c r="V274" s="302">
        <v>0</v>
      </c>
      <c r="W274" s="303">
        <v>0</v>
      </c>
      <c r="X274" s="316">
        <v>45855</v>
      </c>
      <c r="Y274" s="313">
        <f>IF(ISBLANK(X274),"",IFERROR(IF(VLOOKUP(A274,'Np PL4 Stock'!A:J,10,FALSE)="Np4",X274-VLOOKUP(A274,'Np PL4 Stock'!A:E,5,FALSE),X274-1-VLOOKUP(A274,'Np PL4 Stock'!A:E,5,FALSE)),""))</f>
        <v>10</v>
      </c>
      <c r="Z274" s="314">
        <v>7.128</v>
      </c>
      <c r="AA274" s="315">
        <v>0.0695</v>
      </c>
      <c r="AB274" s="316">
        <v>45858</v>
      </c>
      <c r="AC274" s="317">
        <f>IF(ISBLANK(AB274),"",IFERROR(IF(VLOOKUP(A274,'Np PL4 Stock'!A:J,10,FALSE)="Np4",AB274-VLOOKUP(A274,'Np PL4 Stock'!A:E,5,FALSE),AB274-1-VLOOKUP(A274,'Np PL4 Stock'!A:E,5,FALSE)),""))</f>
        <v>13</v>
      </c>
      <c r="AD274" s="244">
        <v>8.27</v>
      </c>
      <c r="AE274" s="300">
        <v>0.0851</v>
      </c>
      <c r="AF274" s="323">
        <v>0.98</v>
      </c>
      <c r="AG274" s="331">
        <v>0</v>
      </c>
      <c r="AH274" s="332">
        <v>0</v>
      </c>
      <c r="AI274" s="339">
        <v>273</v>
      </c>
      <c r="AJ274" s="326"/>
      <c r="AK274" s="334"/>
    </row>
    <row r="275" spans="1:37">
      <c r="A275" s="280" t="str">
        <f t="shared" si="10"/>
        <v>D1-09-05</v>
      </c>
      <c r="B275" s="341" t="s">
        <v>43</v>
      </c>
      <c r="C275" s="282">
        <v>45845</v>
      </c>
      <c r="D275" s="282">
        <v>45852</v>
      </c>
      <c r="E275" s="243">
        <v>5</v>
      </c>
      <c r="F275" s="244" t="s">
        <v>205</v>
      </c>
      <c r="G275" s="243">
        <v>9</v>
      </c>
      <c r="H275" s="283" t="str">
        <f>IF(ISBLANK(F275),"",IFERROR(VLOOKUP(A275,'Np PL4 Stock'!$A:$U,20,FALSE),""))</f>
        <v>V1-MA1</v>
      </c>
      <c r="I275" s="262" t="s">
        <v>213</v>
      </c>
      <c r="J275" s="283">
        <f>IF(ISBLANK(F275),"",VLOOKUP(LEFT(A275,5),Unit!A:B,2,FALSE))</f>
        <v>20</v>
      </c>
      <c r="K275" s="289">
        <v>3.21</v>
      </c>
      <c r="L275" s="290">
        <v>2</v>
      </c>
      <c r="M275" s="291">
        <f t="shared" si="11"/>
        <v>160.5</v>
      </c>
      <c r="N275" s="292">
        <f>IF(ISBLANK(D275),"",IFERROR(IF(VLOOKUP(A275,'Np PL4 Stock'!A:J,10,FALSE)="Np4",D275-VLOOKUP(A275,'Np PL4 Stock'!A:E,5,FALSE),D275-1-VLOOKUP(A275,'Np PL4 Stock'!A:E,5,FALSE)),""))</f>
        <v>7</v>
      </c>
      <c r="O275" s="293">
        <v>1</v>
      </c>
      <c r="P275" s="244">
        <v>5.68</v>
      </c>
      <c r="Q275" s="300">
        <v>0.0581</v>
      </c>
      <c r="R275" s="301" t="s">
        <v>32</v>
      </c>
      <c r="S275" s="244" t="s">
        <v>32</v>
      </c>
      <c r="T275" s="301" t="s">
        <v>32</v>
      </c>
      <c r="U275" s="301" t="s">
        <v>32</v>
      </c>
      <c r="V275" s="302">
        <v>0</v>
      </c>
      <c r="W275" s="303">
        <v>0</v>
      </c>
      <c r="X275" s="316">
        <v>45855</v>
      </c>
      <c r="Y275" s="313">
        <f>IF(ISBLANK(X275),"",IFERROR(IF(VLOOKUP(A275,'Np PL4 Stock'!A:J,10,FALSE)="Np4",X275-VLOOKUP(A275,'Np PL4 Stock'!A:E,5,FALSE),X275-1-VLOOKUP(A275,'Np PL4 Stock'!A:E,5,FALSE)),""))</f>
        <v>10</v>
      </c>
      <c r="Z275" s="325">
        <v>6.91</v>
      </c>
      <c r="AA275" s="315">
        <v>0.0668</v>
      </c>
      <c r="AB275" s="316">
        <v>45858</v>
      </c>
      <c r="AC275" s="317">
        <f>IF(ISBLANK(AB275),"",IFERROR(IF(VLOOKUP(A275,'Np PL4 Stock'!A:J,10,FALSE)="Np4",AB275-VLOOKUP(A275,'Np PL4 Stock'!A:E,5,FALSE),AB275-1-VLOOKUP(A275,'Np PL4 Stock'!A:E,5,FALSE)),""))</f>
        <v>13</v>
      </c>
      <c r="AD275" s="294">
        <v>8</v>
      </c>
      <c r="AE275" s="300">
        <v>0.0849</v>
      </c>
      <c r="AF275" s="323">
        <v>0.94</v>
      </c>
      <c r="AG275" s="331">
        <v>0</v>
      </c>
      <c r="AH275" s="332">
        <v>0</v>
      </c>
      <c r="AI275" s="339">
        <v>332</v>
      </c>
      <c r="AJ275" s="326"/>
      <c r="AK275" s="334"/>
    </row>
    <row r="276" spans="1:37">
      <c r="A276" s="280" t="str">
        <f t="shared" si="10"/>
        <v>D1-10-05</v>
      </c>
      <c r="B276" s="342" t="s">
        <v>43</v>
      </c>
      <c r="C276" s="282">
        <v>45845</v>
      </c>
      <c r="D276" s="282">
        <v>45852</v>
      </c>
      <c r="E276" s="243">
        <v>5</v>
      </c>
      <c r="F276" s="244" t="s">
        <v>205</v>
      </c>
      <c r="G276" s="243">
        <v>10</v>
      </c>
      <c r="H276" s="283" t="str">
        <f>IF(ISBLANK(F276),"",IFERROR(VLOOKUP(A276,'Np PL4 Stock'!$A:$U,20,FALSE),""))</f>
        <v>V1-MA1</v>
      </c>
      <c r="I276" s="262" t="s">
        <v>213</v>
      </c>
      <c r="J276" s="283">
        <f>IF(ISBLANK(F276),"",VLOOKUP(LEFT(A276,5),Unit!A:B,2,FALSE))</f>
        <v>20</v>
      </c>
      <c r="K276" s="289">
        <v>3.21</v>
      </c>
      <c r="L276" s="290">
        <v>2</v>
      </c>
      <c r="M276" s="291">
        <f t="shared" si="11"/>
        <v>160.5</v>
      </c>
      <c r="N276" s="292">
        <f>IF(ISBLANK(D276),"",IFERROR(IF(VLOOKUP(A276,'Np PL4 Stock'!A:J,10,FALSE)="Np4",D276-VLOOKUP(A276,'Np PL4 Stock'!A:E,5,FALSE),D276-1-VLOOKUP(A276,'Np PL4 Stock'!A:E,5,FALSE)),""))</f>
        <v>7</v>
      </c>
      <c r="O276" s="293">
        <v>1</v>
      </c>
      <c r="P276" s="244">
        <v>5.56</v>
      </c>
      <c r="Q276" s="300">
        <v>0.059</v>
      </c>
      <c r="R276" s="301" t="s">
        <v>32</v>
      </c>
      <c r="S276" s="244" t="s">
        <v>32</v>
      </c>
      <c r="T276" s="301" t="s">
        <v>32</v>
      </c>
      <c r="U276" s="301" t="s">
        <v>32</v>
      </c>
      <c r="V276" s="302">
        <v>0</v>
      </c>
      <c r="W276" s="303">
        <v>0</v>
      </c>
      <c r="X276" s="316">
        <v>45855</v>
      </c>
      <c r="Y276" s="313">
        <f>IF(ISBLANK(X276),"",IFERROR(IF(VLOOKUP(A276,'Np PL4 Stock'!A:J,10,FALSE)="Np4",X276-VLOOKUP(A276,'Np PL4 Stock'!A:E,5,FALSE),X276-1-VLOOKUP(A276,'Np PL4 Stock'!A:E,5,FALSE)),""))</f>
        <v>10</v>
      </c>
      <c r="Z276" s="325">
        <v>6.87</v>
      </c>
      <c r="AA276" s="315">
        <v>0.0645</v>
      </c>
      <c r="AB276" s="316">
        <v>45858</v>
      </c>
      <c r="AC276" s="317">
        <f>IF(ISBLANK(AB276),"",IFERROR(IF(VLOOKUP(A276,'Np PL4 Stock'!A:J,10,FALSE)="Np4",AB276-VLOOKUP(A276,'Np PL4 Stock'!A:E,5,FALSE),AB276-1-VLOOKUP(A276,'Np PL4 Stock'!A:E,5,FALSE)),""))</f>
        <v>13</v>
      </c>
      <c r="AD276" s="244">
        <v>8.24</v>
      </c>
      <c r="AE276" s="300">
        <v>0.0838</v>
      </c>
      <c r="AF276" s="323">
        <v>1</v>
      </c>
      <c r="AG276" s="331">
        <v>0</v>
      </c>
      <c r="AH276" s="332">
        <v>0</v>
      </c>
      <c r="AI276" s="339">
        <v>279</v>
      </c>
      <c r="AJ276" s="326"/>
      <c r="AK276" s="334"/>
    </row>
    <row r="277" spans="1:37">
      <c r="A277" s="280" t="str">
        <f t="shared" si="10"/>
        <v>C1-01-06</v>
      </c>
      <c r="B277" s="342" t="s">
        <v>43</v>
      </c>
      <c r="C277" s="282">
        <v>45846</v>
      </c>
      <c r="D277" s="282">
        <v>45853</v>
      </c>
      <c r="E277" s="243">
        <v>6</v>
      </c>
      <c r="F277" s="244" t="s">
        <v>187</v>
      </c>
      <c r="G277" s="243">
        <v>1</v>
      </c>
      <c r="H277" s="283" t="str">
        <f>IF(ISBLANK(F277),"",IFERROR(VLOOKUP(A277,'Np PL4 Stock'!$A:$U,20,FALSE),""))</f>
        <v>V1-MA1</v>
      </c>
      <c r="I277" s="262" t="s">
        <v>213</v>
      </c>
      <c r="J277" s="283">
        <f>IF(ISBLANK(F277),"",VLOOKUP(LEFT(A277,5),Unit!A:B,2,FALSE))</f>
        <v>20</v>
      </c>
      <c r="K277" s="289">
        <v>2.79</v>
      </c>
      <c r="L277" s="290">
        <v>1.75</v>
      </c>
      <c r="M277" s="291">
        <f t="shared" si="11"/>
        <v>139.5</v>
      </c>
      <c r="N277" s="292">
        <f>IF(ISBLANK(D277),"",IFERROR(IF(VLOOKUP(A277,'Np PL4 Stock'!A:J,10,FALSE)="Np4",D277-VLOOKUP(A277,'Np PL4 Stock'!A:E,5,FALSE),D277-1-VLOOKUP(A277,'Np PL4 Stock'!A:E,5,FALSE)),""))</f>
        <v>7</v>
      </c>
      <c r="O277" s="293">
        <v>1</v>
      </c>
      <c r="P277" s="244">
        <v>5.77</v>
      </c>
      <c r="Q277" s="300">
        <v>0.0632</v>
      </c>
      <c r="R277" s="301" t="s">
        <v>32</v>
      </c>
      <c r="S277" s="244" t="s">
        <v>32</v>
      </c>
      <c r="T277" s="301" t="s">
        <v>32</v>
      </c>
      <c r="U277" s="301" t="s">
        <v>32</v>
      </c>
      <c r="V277" s="302">
        <v>0</v>
      </c>
      <c r="W277" s="303">
        <v>0</v>
      </c>
      <c r="X277" s="316">
        <v>45856</v>
      </c>
      <c r="Y277" s="313">
        <f>IF(ISBLANK(X277),"",IFERROR(IF(VLOOKUP(A277,'Np PL4 Stock'!A:J,10,FALSE)="Np4",X277-VLOOKUP(A277,'Np PL4 Stock'!A:E,5,FALSE),X277-1-VLOOKUP(A277,'Np PL4 Stock'!A:E,5,FALSE)),""))</f>
        <v>10</v>
      </c>
      <c r="Z277" s="325">
        <v>7.03</v>
      </c>
      <c r="AA277" s="315">
        <v>0.0681</v>
      </c>
      <c r="AB277" s="316">
        <v>45859</v>
      </c>
      <c r="AC277" s="317">
        <f>IF(ISBLANK(AB277),"",IFERROR(IF(VLOOKUP(A277,'Np PL4 Stock'!A:J,10,FALSE)="Np4",AB277-VLOOKUP(A277,'Np PL4 Stock'!A:E,5,FALSE),AB277-1-VLOOKUP(A277,'Np PL4 Stock'!A:E,5,FALSE)),""))</f>
        <v>13</v>
      </c>
      <c r="AD277" s="294">
        <v>8.343</v>
      </c>
      <c r="AE277" s="300">
        <v>0.098</v>
      </c>
      <c r="AF277" s="323">
        <v>0.99</v>
      </c>
      <c r="AG277" s="331">
        <v>0</v>
      </c>
      <c r="AH277" s="332">
        <v>0</v>
      </c>
      <c r="AI277" s="339">
        <v>264</v>
      </c>
      <c r="AJ277" s="326"/>
      <c r="AK277" s="334"/>
    </row>
    <row r="278" spans="1:37">
      <c r="A278" s="280" t="str">
        <f t="shared" si="10"/>
        <v>C1-02-06</v>
      </c>
      <c r="B278" s="342" t="s">
        <v>43</v>
      </c>
      <c r="C278" s="282">
        <v>45846</v>
      </c>
      <c r="D278" s="282">
        <v>45853</v>
      </c>
      <c r="E278" s="243">
        <v>6</v>
      </c>
      <c r="F278" s="244" t="s">
        <v>187</v>
      </c>
      <c r="G278" s="243">
        <v>2</v>
      </c>
      <c r="H278" s="283" t="str">
        <f>IF(ISBLANK(F278),"",IFERROR(VLOOKUP(A278,'Np PL4 Stock'!$A:$U,20,FALSE),""))</f>
        <v>V1-MA1</v>
      </c>
      <c r="I278" s="262" t="s">
        <v>213</v>
      </c>
      <c r="J278" s="283">
        <f>IF(ISBLANK(F278),"",VLOOKUP(LEFT(A278,5),Unit!A:B,2,FALSE))</f>
        <v>20</v>
      </c>
      <c r="K278" s="289">
        <v>2.79</v>
      </c>
      <c r="L278" s="290">
        <v>1.75</v>
      </c>
      <c r="M278" s="291">
        <f t="shared" si="11"/>
        <v>139.5</v>
      </c>
      <c r="N278" s="292">
        <f>IF(ISBLANK(D278),"",IFERROR(IF(VLOOKUP(A278,'Np PL4 Stock'!A:J,10,FALSE)="Np4",D278-VLOOKUP(A278,'Np PL4 Stock'!A:E,5,FALSE),D278-1-VLOOKUP(A278,'Np PL4 Stock'!A:E,5,FALSE)),""))</f>
        <v>7</v>
      </c>
      <c r="O278" s="293">
        <v>1</v>
      </c>
      <c r="P278" s="244">
        <v>5.76</v>
      </c>
      <c r="Q278" s="300">
        <v>0.061</v>
      </c>
      <c r="R278" s="301" t="s">
        <v>32</v>
      </c>
      <c r="S278" s="244" t="s">
        <v>32</v>
      </c>
      <c r="T278" s="301" t="s">
        <v>32</v>
      </c>
      <c r="U278" s="301" t="s">
        <v>32</v>
      </c>
      <c r="V278" s="302">
        <v>0</v>
      </c>
      <c r="W278" s="303">
        <v>0</v>
      </c>
      <c r="X278" s="316">
        <v>45856</v>
      </c>
      <c r="Y278" s="313">
        <f>IF(ISBLANK(X278),"",IFERROR(IF(VLOOKUP(A278,'Np PL4 Stock'!A:J,10,FALSE)="Np4",X278-VLOOKUP(A278,'Np PL4 Stock'!A:E,5,FALSE),X278-1-VLOOKUP(A278,'Np PL4 Stock'!A:E,5,FALSE)),""))</f>
        <v>10</v>
      </c>
      <c r="Z278" s="325">
        <v>7.11</v>
      </c>
      <c r="AA278" s="315">
        <v>0.0683</v>
      </c>
      <c r="AB278" s="316">
        <v>45859</v>
      </c>
      <c r="AC278" s="317">
        <f>IF(ISBLANK(AB278),"",IFERROR(IF(VLOOKUP(A278,'Np PL4 Stock'!A:J,10,FALSE)="Np4",AB278-VLOOKUP(A278,'Np PL4 Stock'!A:E,5,FALSE),AB278-1-VLOOKUP(A278,'Np PL4 Stock'!A:E,5,FALSE)),""))</f>
        <v>13</v>
      </c>
      <c r="AD278" s="294">
        <v>8.163</v>
      </c>
      <c r="AE278" s="300">
        <v>0.0903</v>
      </c>
      <c r="AF278" s="323">
        <v>0.99</v>
      </c>
      <c r="AG278" s="331">
        <v>0</v>
      </c>
      <c r="AH278" s="332">
        <v>0</v>
      </c>
      <c r="AI278" s="339">
        <v>293</v>
      </c>
      <c r="AJ278" s="326"/>
      <c r="AK278" s="334"/>
    </row>
    <row r="279" spans="1:37">
      <c r="A279" s="280" t="str">
        <f t="shared" si="10"/>
        <v>C1-03-06</v>
      </c>
      <c r="B279" s="342" t="s">
        <v>43</v>
      </c>
      <c r="C279" s="282">
        <v>45846</v>
      </c>
      <c r="D279" s="282">
        <v>45853</v>
      </c>
      <c r="E279" s="243">
        <v>6</v>
      </c>
      <c r="F279" s="244" t="s">
        <v>187</v>
      </c>
      <c r="G279" s="243">
        <v>3</v>
      </c>
      <c r="H279" s="283" t="str">
        <f>IF(ISBLANK(F279),"",IFERROR(VLOOKUP(A279,'Np PL4 Stock'!$A:$U,20,FALSE),""))</f>
        <v>V1-MC1</v>
      </c>
      <c r="I279" s="262" t="s">
        <v>181</v>
      </c>
      <c r="J279" s="283">
        <f>IF(ISBLANK(F279),"",VLOOKUP(LEFT(A279,5),Unit!A:B,2,FALSE))</f>
        <v>20</v>
      </c>
      <c r="K279" s="289">
        <v>2.8</v>
      </c>
      <c r="L279" s="290">
        <v>1.75</v>
      </c>
      <c r="M279" s="291">
        <f t="shared" si="11"/>
        <v>140</v>
      </c>
      <c r="N279" s="292">
        <f>IF(ISBLANK(D279),"",IFERROR(IF(VLOOKUP(A279,'Np PL4 Stock'!A:J,10,FALSE)="Np4",D279-VLOOKUP(A279,'Np PL4 Stock'!A:E,5,FALSE),D279-1-VLOOKUP(A279,'Np PL4 Stock'!A:E,5,FALSE)),""))</f>
        <v>7</v>
      </c>
      <c r="O279" s="293">
        <v>1</v>
      </c>
      <c r="P279" s="289">
        <v>5.56</v>
      </c>
      <c r="Q279" s="300">
        <v>0.0572</v>
      </c>
      <c r="R279" s="301" t="s">
        <v>32</v>
      </c>
      <c r="S279" s="244" t="s">
        <v>32</v>
      </c>
      <c r="T279" s="301" t="s">
        <v>32</v>
      </c>
      <c r="U279" s="301" t="s">
        <v>32</v>
      </c>
      <c r="V279" s="302">
        <v>0</v>
      </c>
      <c r="W279" s="303">
        <v>0</v>
      </c>
      <c r="X279" s="316">
        <v>45856</v>
      </c>
      <c r="Y279" s="313">
        <f>IF(ISBLANK(X279),"",IFERROR(IF(VLOOKUP(A279,'Np PL4 Stock'!A:J,10,FALSE)="Np4",X279-VLOOKUP(A279,'Np PL4 Stock'!A:E,5,FALSE),X279-1-VLOOKUP(A279,'Np PL4 Stock'!A:E,5,FALSE)),""))</f>
        <v>10</v>
      </c>
      <c r="Z279" s="314">
        <v>6.892</v>
      </c>
      <c r="AA279" s="315">
        <v>0.0591</v>
      </c>
      <c r="AB279" s="316">
        <v>45859</v>
      </c>
      <c r="AC279" s="317">
        <f>IF(ISBLANK(AB279),"",IFERROR(IF(VLOOKUP(A279,'Np PL4 Stock'!A:J,10,FALSE)="Np4",AB279-VLOOKUP(A279,'Np PL4 Stock'!A:E,5,FALSE),AB279-1-VLOOKUP(A279,'Np PL4 Stock'!A:E,5,FALSE)),""))</f>
        <v>13</v>
      </c>
      <c r="AD279" s="294">
        <v>8.227</v>
      </c>
      <c r="AE279" s="300">
        <v>0.09223</v>
      </c>
      <c r="AF279" s="323">
        <v>0.96</v>
      </c>
      <c r="AG279" s="331">
        <v>0</v>
      </c>
      <c r="AH279" s="332">
        <v>0</v>
      </c>
      <c r="AI279" s="339">
        <v>285</v>
      </c>
      <c r="AJ279" s="326"/>
      <c r="AK279" s="334"/>
    </row>
    <row r="280" spans="1:37">
      <c r="A280" s="280" t="str">
        <f t="shared" si="10"/>
        <v>C1-04-06</v>
      </c>
      <c r="B280" s="342" t="s">
        <v>43</v>
      </c>
      <c r="C280" s="282">
        <v>45846</v>
      </c>
      <c r="D280" s="282">
        <v>45853</v>
      </c>
      <c r="E280" s="243">
        <v>6</v>
      </c>
      <c r="F280" s="244" t="s">
        <v>187</v>
      </c>
      <c r="G280" s="243">
        <v>4</v>
      </c>
      <c r="H280" s="283" t="str">
        <f>IF(ISBLANK(F280),"",IFERROR(VLOOKUP(A280,'Np PL4 Stock'!$A:$U,20,FALSE),""))</f>
        <v>V1-MC1</v>
      </c>
      <c r="I280" s="262" t="s">
        <v>181</v>
      </c>
      <c r="J280" s="283">
        <f>IF(ISBLANK(F280),"",VLOOKUP(LEFT(A280,5),Unit!A:B,2,FALSE))</f>
        <v>20</v>
      </c>
      <c r="K280" s="289">
        <v>2.81</v>
      </c>
      <c r="L280" s="290">
        <v>1.75</v>
      </c>
      <c r="M280" s="291">
        <f t="shared" si="11"/>
        <v>140.5</v>
      </c>
      <c r="N280" s="292">
        <f>IF(ISBLANK(D280),"",IFERROR(IF(VLOOKUP(A280,'Np PL4 Stock'!A:J,10,FALSE)="Np4",D280-VLOOKUP(A280,'Np PL4 Stock'!A:E,5,FALSE),D280-1-VLOOKUP(A280,'Np PL4 Stock'!A:E,5,FALSE)),""))</f>
        <v>7</v>
      </c>
      <c r="O280" s="293">
        <v>1</v>
      </c>
      <c r="P280" s="244">
        <v>5.51</v>
      </c>
      <c r="Q280" s="300">
        <v>0.0548</v>
      </c>
      <c r="R280" s="301" t="s">
        <v>32</v>
      </c>
      <c r="S280" s="244" t="s">
        <v>32</v>
      </c>
      <c r="T280" s="301" t="s">
        <v>32</v>
      </c>
      <c r="U280" s="301" t="s">
        <v>32</v>
      </c>
      <c r="V280" s="302">
        <v>0</v>
      </c>
      <c r="W280" s="303">
        <v>0</v>
      </c>
      <c r="X280" s="316">
        <v>45856</v>
      </c>
      <c r="Y280" s="313">
        <f>IF(ISBLANK(X280),"",IFERROR(IF(VLOOKUP(A280,'Np PL4 Stock'!A:J,10,FALSE)="Np4",X280-VLOOKUP(A280,'Np PL4 Stock'!A:E,5,FALSE),X280-1-VLOOKUP(A280,'Np PL4 Stock'!A:E,5,FALSE)),""))</f>
        <v>10</v>
      </c>
      <c r="Z280" s="314">
        <v>6.8</v>
      </c>
      <c r="AA280" s="315">
        <v>0.0618</v>
      </c>
      <c r="AB280" s="316">
        <v>45859</v>
      </c>
      <c r="AC280" s="317">
        <f>IF(ISBLANK(AB280),"",IFERROR(IF(VLOOKUP(A280,'Np PL4 Stock'!A:J,10,FALSE)="Np4",AB280-VLOOKUP(A280,'Np PL4 Stock'!A:E,5,FALSE),AB280-1-VLOOKUP(A280,'Np PL4 Stock'!A:E,5,FALSE)),""))</f>
        <v>13</v>
      </c>
      <c r="AD280" s="294">
        <v>8.271</v>
      </c>
      <c r="AE280" s="300">
        <v>0.0833</v>
      </c>
      <c r="AF280" s="323">
        <v>0.99</v>
      </c>
      <c r="AG280" s="331">
        <v>0</v>
      </c>
      <c r="AH280" s="332">
        <v>0</v>
      </c>
      <c r="AI280" s="339">
        <v>288</v>
      </c>
      <c r="AJ280" s="339"/>
      <c r="AK280" s="334"/>
    </row>
    <row r="281" spans="1:37">
      <c r="A281" s="280" t="str">
        <f t="shared" si="10"/>
        <v>C1-05-06</v>
      </c>
      <c r="B281" s="342" t="s">
        <v>43</v>
      </c>
      <c r="C281" s="282">
        <v>45847</v>
      </c>
      <c r="D281" s="282">
        <v>45854</v>
      </c>
      <c r="E281" s="243">
        <v>6</v>
      </c>
      <c r="F281" s="244" t="s">
        <v>187</v>
      </c>
      <c r="G281" s="243">
        <v>5</v>
      </c>
      <c r="H281" s="283" t="str">
        <f>IF(ISBLANK(F281),"",IFERROR(VLOOKUP(A281,'Np PL4 Stock'!$A:$U,20,FALSE),""))</f>
        <v>V1-MC1</v>
      </c>
      <c r="I281" s="262" t="s">
        <v>181</v>
      </c>
      <c r="J281" s="283">
        <f>IF(ISBLANK(F281),"",VLOOKUP(LEFT(A281,5),Unit!A:B,2,FALSE))</f>
        <v>20</v>
      </c>
      <c r="K281" s="289">
        <v>2.88</v>
      </c>
      <c r="L281" s="290">
        <v>1.75</v>
      </c>
      <c r="M281" s="291">
        <f t="shared" si="11"/>
        <v>144</v>
      </c>
      <c r="N281" s="292">
        <f>IF(ISBLANK(D281),"",IFERROR(IF(VLOOKUP(A281,'Np PL4 Stock'!A:J,10,FALSE)="Np4",D281-VLOOKUP(A281,'Np PL4 Stock'!A:E,5,FALSE),D281-1-VLOOKUP(A281,'Np PL4 Stock'!A:E,5,FALSE)),""))</f>
        <v>7</v>
      </c>
      <c r="O281" s="293">
        <v>1</v>
      </c>
      <c r="P281" s="294">
        <v>5.5</v>
      </c>
      <c r="Q281" s="300">
        <v>0.0573</v>
      </c>
      <c r="R281" s="301" t="s">
        <v>32</v>
      </c>
      <c r="S281" s="244" t="s">
        <v>32</v>
      </c>
      <c r="T281" s="301" t="s">
        <v>32</v>
      </c>
      <c r="U281" s="301" t="s">
        <v>32</v>
      </c>
      <c r="V281" s="302">
        <v>0</v>
      </c>
      <c r="W281" s="303">
        <v>0</v>
      </c>
      <c r="X281" s="316">
        <v>45857</v>
      </c>
      <c r="Y281" s="313">
        <f>IF(ISBLANK(X281),"",IFERROR(IF(VLOOKUP(A281,'Np PL4 Stock'!A:J,10,FALSE)="Np4",X281-VLOOKUP(A281,'Np PL4 Stock'!A:E,5,FALSE),X281-1-VLOOKUP(A281,'Np PL4 Stock'!A:E,5,FALSE)),""))</f>
        <v>10</v>
      </c>
      <c r="Z281" s="325">
        <v>6.82</v>
      </c>
      <c r="AA281" s="315">
        <v>0.0678</v>
      </c>
      <c r="AB281" s="316">
        <v>45860</v>
      </c>
      <c r="AC281" s="317">
        <f>IF(ISBLANK(AB281),"",IFERROR(IF(VLOOKUP(A281,'Np PL4 Stock'!A:J,10,FALSE)="Np4",AB281-VLOOKUP(A281,'Np PL4 Stock'!A:E,5,FALSE),AB281-1-VLOOKUP(A281,'Np PL4 Stock'!A:E,5,FALSE)),""))</f>
        <v>13</v>
      </c>
      <c r="AD281" s="290">
        <v>8.001</v>
      </c>
      <c r="AE281" s="300">
        <v>0.0947</v>
      </c>
      <c r="AF281" s="323">
        <v>0.92</v>
      </c>
      <c r="AG281" s="331">
        <v>0</v>
      </c>
      <c r="AH281" s="332">
        <v>0</v>
      </c>
      <c r="AI281" s="339">
        <v>336</v>
      </c>
      <c r="AJ281" s="339"/>
      <c r="AK281" s="334"/>
    </row>
    <row r="282" spans="1:37">
      <c r="A282" s="280" t="str">
        <f t="shared" si="10"/>
        <v>C1-06-06</v>
      </c>
      <c r="B282" s="342" t="s">
        <v>43</v>
      </c>
      <c r="C282" s="282">
        <v>45847</v>
      </c>
      <c r="D282" s="282">
        <v>45854</v>
      </c>
      <c r="E282" s="243">
        <v>6</v>
      </c>
      <c r="F282" s="244" t="s">
        <v>187</v>
      </c>
      <c r="G282" s="243">
        <v>6</v>
      </c>
      <c r="H282" s="283" t="str">
        <f>IF(ISBLANK(F282),"",IFERROR(VLOOKUP(A282,'Np PL4 Stock'!$A:$U,20,FALSE),""))</f>
        <v>V1-MC1</v>
      </c>
      <c r="I282" s="262" t="s">
        <v>181</v>
      </c>
      <c r="J282" s="283">
        <f>IF(ISBLANK(F282),"",VLOOKUP(LEFT(A282,5),Unit!A:B,2,FALSE))</f>
        <v>20</v>
      </c>
      <c r="K282" s="289">
        <v>2.88</v>
      </c>
      <c r="L282" s="290">
        <v>1.75</v>
      </c>
      <c r="M282" s="291">
        <f t="shared" si="11"/>
        <v>144</v>
      </c>
      <c r="N282" s="292">
        <f>IF(ISBLANK(D282),"",IFERROR(IF(VLOOKUP(A282,'Np PL4 Stock'!A:J,10,FALSE)="Np4",D282-VLOOKUP(A282,'Np PL4 Stock'!A:E,5,FALSE),D282-1-VLOOKUP(A282,'Np PL4 Stock'!A:E,5,FALSE)),""))</f>
        <v>7</v>
      </c>
      <c r="O282" s="293">
        <v>1</v>
      </c>
      <c r="P282" s="244">
        <v>5.54</v>
      </c>
      <c r="Q282" s="300">
        <v>0.0584</v>
      </c>
      <c r="R282" s="301" t="s">
        <v>32</v>
      </c>
      <c r="S282" s="244" t="s">
        <v>32</v>
      </c>
      <c r="T282" s="301" t="s">
        <v>32</v>
      </c>
      <c r="U282" s="301" t="s">
        <v>32</v>
      </c>
      <c r="V282" s="302">
        <v>0</v>
      </c>
      <c r="W282" s="303">
        <v>0</v>
      </c>
      <c r="X282" s="316">
        <v>45857</v>
      </c>
      <c r="Y282" s="313">
        <f>IF(ISBLANK(X282),"",IFERROR(IF(VLOOKUP(A282,'Np PL4 Stock'!A:J,10,FALSE)="Np4",X282-VLOOKUP(A282,'Np PL4 Stock'!A:E,5,FALSE),X282-1-VLOOKUP(A282,'Np PL4 Stock'!A:E,5,FALSE)),""))</f>
        <v>10</v>
      </c>
      <c r="Z282" s="325">
        <v>6.81</v>
      </c>
      <c r="AA282" s="315">
        <v>0.0687</v>
      </c>
      <c r="AB282" s="316"/>
      <c r="AC282" s="317" t="str">
        <f>IF(ISBLANK(AB282),"",IFERROR(IF(VLOOKUP(A282,'Np PL4 Stock'!A:J,10,FALSE)="Np4",AB282-VLOOKUP(A282,'Np PL4 Stock'!A:E,5,FALSE),AB282-1-VLOOKUP(A282,'Np PL4 Stock'!A:E,5,FALSE)),""))</f>
        <v/>
      </c>
      <c r="AD282" s="290"/>
      <c r="AE282" s="244"/>
      <c r="AF282" s="323"/>
      <c r="AG282" s="331"/>
      <c r="AH282" s="332"/>
      <c r="AI282" s="339"/>
      <c r="AJ282" s="339"/>
      <c r="AK282" s="334"/>
    </row>
    <row r="283" spans="1:37">
      <c r="A283" s="280" t="str">
        <f t="shared" si="10"/>
        <v>C1-07-06</v>
      </c>
      <c r="B283" s="342" t="s">
        <v>43</v>
      </c>
      <c r="C283" s="282">
        <v>45847</v>
      </c>
      <c r="D283" s="282">
        <v>45854</v>
      </c>
      <c r="E283" s="243">
        <v>6</v>
      </c>
      <c r="F283" s="244" t="s">
        <v>187</v>
      </c>
      <c r="G283" s="243">
        <v>7</v>
      </c>
      <c r="H283" s="283" t="str">
        <f>IF(ISBLANK(F283),"",IFERROR(VLOOKUP(A283,'Np PL4 Stock'!$A:$U,20,FALSE),""))</f>
        <v>V1-MA1</v>
      </c>
      <c r="I283" s="262" t="s">
        <v>213</v>
      </c>
      <c r="J283" s="283">
        <f>IF(ISBLANK(F283),"",VLOOKUP(LEFT(A283,5),Unit!A:B,2,FALSE))</f>
        <v>20</v>
      </c>
      <c r="K283" s="289">
        <v>2.83</v>
      </c>
      <c r="L283" s="290">
        <v>1.75</v>
      </c>
      <c r="M283" s="291">
        <f t="shared" si="11"/>
        <v>141.5</v>
      </c>
      <c r="N283" s="292">
        <f>IF(ISBLANK(D283),"",IFERROR(IF(VLOOKUP(A283,'Np PL4 Stock'!A:J,10,FALSE)="Np4",D283-VLOOKUP(A283,'Np PL4 Stock'!A:E,5,FALSE),D283-1-VLOOKUP(A283,'Np PL4 Stock'!A:E,5,FALSE)),""))</f>
        <v>7</v>
      </c>
      <c r="O283" s="293">
        <v>1</v>
      </c>
      <c r="P283" s="244">
        <v>5.61</v>
      </c>
      <c r="Q283" s="300">
        <v>0.0593</v>
      </c>
      <c r="R283" s="301" t="s">
        <v>32</v>
      </c>
      <c r="S283" s="244" t="s">
        <v>32</v>
      </c>
      <c r="T283" s="301" t="s">
        <v>32</v>
      </c>
      <c r="U283" s="301" t="s">
        <v>32</v>
      </c>
      <c r="V283" s="302">
        <v>0</v>
      </c>
      <c r="W283" s="303">
        <v>0</v>
      </c>
      <c r="X283" s="316">
        <v>45857</v>
      </c>
      <c r="Y283" s="313">
        <f>IF(ISBLANK(X283),"",IFERROR(IF(VLOOKUP(A283,'Np PL4 Stock'!A:J,10,FALSE)="Np4",X283-VLOOKUP(A283,'Np PL4 Stock'!A:E,5,FALSE),X283-1-VLOOKUP(A283,'Np PL4 Stock'!A:E,5,FALSE)),""))</f>
        <v>10</v>
      </c>
      <c r="Z283" s="325">
        <v>6.68</v>
      </c>
      <c r="AA283" s="315">
        <v>0.069</v>
      </c>
      <c r="AB283" s="316"/>
      <c r="AC283" s="317" t="str">
        <f>IF(ISBLANK(AB283),"",IFERROR(IF(VLOOKUP(A283,'Np PL4 Stock'!A:J,10,FALSE)="Np4",AB283-VLOOKUP(A283,'Np PL4 Stock'!A:E,5,FALSE),AB283-1-VLOOKUP(A283,'Np PL4 Stock'!A:E,5,FALSE)),""))</f>
        <v/>
      </c>
      <c r="AD283" s="290"/>
      <c r="AE283" s="289"/>
      <c r="AF283" s="323"/>
      <c r="AG283" s="331"/>
      <c r="AH283" s="332"/>
      <c r="AI283" s="339"/>
      <c r="AJ283" s="339"/>
      <c r="AK283" s="334"/>
    </row>
    <row r="284" spans="1:37">
      <c r="A284" s="280" t="str">
        <f t="shared" si="10"/>
        <v>C1-08-06</v>
      </c>
      <c r="B284" s="342" t="s">
        <v>43</v>
      </c>
      <c r="C284" s="282">
        <v>45847</v>
      </c>
      <c r="D284" s="282">
        <v>45854</v>
      </c>
      <c r="E284" s="243">
        <v>6</v>
      </c>
      <c r="F284" s="244" t="s">
        <v>187</v>
      </c>
      <c r="G284" s="243">
        <v>8</v>
      </c>
      <c r="H284" s="283" t="str">
        <f>IF(ISBLANK(F284),"",IFERROR(VLOOKUP(A284,'Np PL4 Stock'!$A:$U,20,FALSE),""))</f>
        <v>V1-MA1</v>
      </c>
      <c r="I284" s="262" t="s">
        <v>213</v>
      </c>
      <c r="J284" s="283">
        <f>IF(ISBLANK(F284),"",VLOOKUP(LEFT(A284,5),Unit!A:B,2,FALSE))</f>
        <v>20</v>
      </c>
      <c r="K284" s="289">
        <v>2.83</v>
      </c>
      <c r="L284" s="290">
        <v>1.75</v>
      </c>
      <c r="M284" s="291">
        <f t="shared" si="11"/>
        <v>141.5</v>
      </c>
      <c r="N284" s="292">
        <f>IF(ISBLANK(D284),"",IFERROR(IF(VLOOKUP(A284,'Np PL4 Stock'!A:J,10,FALSE)="Np4",D284-VLOOKUP(A284,'Np PL4 Stock'!A:E,5,FALSE),D284-1-VLOOKUP(A284,'Np PL4 Stock'!A:E,5,FALSE)),""))</f>
        <v>7</v>
      </c>
      <c r="O284" s="293">
        <v>1</v>
      </c>
      <c r="P284" s="244">
        <v>5.43</v>
      </c>
      <c r="Q284" s="300">
        <v>0.0579</v>
      </c>
      <c r="R284" s="301" t="s">
        <v>32</v>
      </c>
      <c r="S284" s="244" t="s">
        <v>32</v>
      </c>
      <c r="T284" s="301" t="s">
        <v>32</v>
      </c>
      <c r="U284" s="301" t="s">
        <v>32</v>
      </c>
      <c r="V284" s="302">
        <v>0</v>
      </c>
      <c r="W284" s="303">
        <v>0</v>
      </c>
      <c r="X284" s="316">
        <v>45857</v>
      </c>
      <c r="Y284" s="313">
        <f>IF(ISBLANK(X284),"",IFERROR(IF(VLOOKUP(A284,'Np PL4 Stock'!A:J,10,FALSE)="Np4",X284-VLOOKUP(A284,'Np PL4 Stock'!A:E,5,FALSE),X284-1-VLOOKUP(A284,'Np PL4 Stock'!A:E,5,FALSE)),""))</f>
        <v>10</v>
      </c>
      <c r="Z284" s="325">
        <v>6.87</v>
      </c>
      <c r="AA284" s="315">
        <v>0.0694</v>
      </c>
      <c r="AB284" s="316"/>
      <c r="AC284" s="317" t="str">
        <f>IF(ISBLANK(AB284),"",IFERROR(IF(VLOOKUP(A284,'Np PL4 Stock'!A:J,10,FALSE)="Np4",AB284-VLOOKUP(A284,'Np PL4 Stock'!A:E,5,FALSE),AB284-1-VLOOKUP(A284,'Np PL4 Stock'!A:E,5,FALSE)),""))</f>
        <v/>
      </c>
      <c r="AD284" s="290"/>
      <c r="AE284" s="300"/>
      <c r="AF284" s="323"/>
      <c r="AG284" s="331"/>
      <c r="AH284" s="332"/>
      <c r="AI284" s="339"/>
      <c r="AJ284" s="339"/>
      <c r="AK284" s="334"/>
    </row>
    <row r="285" spans="1:37">
      <c r="A285" s="280" t="str">
        <f t="shared" si="10"/>
        <v>A1-01-06</v>
      </c>
      <c r="B285" s="342" t="s">
        <v>43</v>
      </c>
      <c r="C285" s="282">
        <v>45853</v>
      </c>
      <c r="D285" s="282">
        <v>45860</v>
      </c>
      <c r="E285" s="243">
        <v>6</v>
      </c>
      <c r="F285" s="244" t="s">
        <v>144</v>
      </c>
      <c r="G285" s="243">
        <v>1</v>
      </c>
      <c r="H285" s="283" t="str">
        <f>IF(ISBLANK(F285),"",IFERROR(VLOOKUP(A285,'Np PL4 Stock'!$A:$U,20,FALSE),""))</f>
        <v>V1-MC1</v>
      </c>
      <c r="I285" s="262" t="s">
        <v>181</v>
      </c>
      <c r="J285" s="283">
        <f>IF(ISBLANK(F285),"",VLOOKUP(LEFT(A285,5),Unit!A:B,2,FALSE))</f>
        <v>16</v>
      </c>
      <c r="K285" s="289">
        <v>2.42</v>
      </c>
      <c r="L285" s="290">
        <v>1.5</v>
      </c>
      <c r="M285" s="291">
        <f t="shared" si="11"/>
        <v>151.25</v>
      </c>
      <c r="N285" s="292">
        <f>IF(ISBLANK(D285),"",IFERROR(IF(VLOOKUP(A285,'Np PL4 Stock'!A:J,10,FALSE)="Np4",D285-VLOOKUP(A285,'Np PL4 Stock'!A:E,5,FALSE),D285-1-VLOOKUP(A285,'Np PL4 Stock'!A:E,5,FALSE)),""))</f>
        <v>7</v>
      </c>
      <c r="O285" s="293">
        <v>1</v>
      </c>
      <c r="P285" s="289">
        <v>6.489</v>
      </c>
      <c r="Q285" s="300">
        <v>0.0493</v>
      </c>
      <c r="R285" s="301" t="s">
        <v>32</v>
      </c>
      <c r="S285" s="244" t="s">
        <v>32</v>
      </c>
      <c r="T285" s="301" t="s">
        <v>32</v>
      </c>
      <c r="U285" s="301" t="s">
        <v>32</v>
      </c>
      <c r="V285" s="302">
        <v>0</v>
      </c>
      <c r="W285" s="303">
        <v>0</v>
      </c>
      <c r="X285" s="316">
        <v>45863</v>
      </c>
      <c r="Y285" s="313">
        <f>IF(ISBLANK(X285),"",IFERROR(IF(VLOOKUP(A285,'Np PL4 Stock'!A:J,10,FALSE)="Np4",X285-VLOOKUP(A285,'Np PL4 Stock'!A:E,5,FALSE),X285-1-VLOOKUP(A285,'Np PL4 Stock'!A:E,5,FALSE)),""))</f>
        <v>10</v>
      </c>
      <c r="Z285" s="325">
        <v>7.51</v>
      </c>
      <c r="AA285" s="315">
        <v>0.0639</v>
      </c>
      <c r="AB285" s="316">
        <v>45866</v>
      </c>
      <c r="AC285" s="317">
        <f>IF(ISBLANK(AB285),"",IFERROR(IF(VLOOKUP(A285,'Np PL4 Stock'!A:J,10,FALSE)="Np4",AB285-VLOOKUP(A285,'Np PL4 Stock'!A:E,5,FALSE),AB285-1-VLOOKUP(A285,'Np PL4 Stock'!A:E,5,FALSE)),""))</f>
        <v>13</v>
      </c>
      <c r="AD285" s="290">
        <v>8.687</v>
      </c>
      <c r="AE285" s="300">
        <v>0.0768</v>
      </c>
      <c r="AF285" s="323">
        <v>1</v>
      </c>
      <c r="AG285" s="331">
        <v>0</v>
      </c>
      <c r="AH285" s="332">
        <v>0</v>
      </c>
      <c r="AI285" s="339">
        <v>248</v>
      </c>
      <c r="AJ285" s="339"/>
      <c r="AK285" s="334"/>
    </row>
    <row r="286" spans="1:37">
      <c r="A286" s="280" t="str">
        <f t="shared" si="10"/>
        <v>A1-02-06</v>
      </c>
      <c r="B286" s="342" t="s">
        <v>43</v>
      </c>
      <c r="C286" s="282">
        <v>45853</v>
      </c>
      <c r="D286" s="282">
        <v>45860</v>
      </c>
      <c r="E286" s="243">
        <v>6</v>
      </c>
      <c r="F286" s="244" t="s">
        <v>144</v>
      </c>
      <c r="G286" s="243">
        <v>2</v>
      </c>
      <c r="H286" s="283" t="str">
        <f>IF(ISBLANK(F286),"",IFERROR(VLOOKUP(A286,'Np PL4 Stock'!$A:$U,20,FALSE),""))</f>
        <v>V1-MA1</v>
      </c>
      <c r="I286" s="262" t="s">
        <v>213</v>
      </c>
      <c r="J286" s="283">
        <f>IF(ISBLANK(F286),"",VLOOKUP(LEFT(A286,5),Unit!A:B,2,FALSE))</f>
        <v>16</v>
      </c>
      <c r="K286" s="289">
        <v>2.47</v>
      </c>
      <c r="L286" s="290">
        <v>1.5</v>
      </c>
      <c r="M286" s="291">
        <f t="shared" si="11"/>
        <v>154.375</v>
      </c>
      <c r="N286" s="292">
        <f>IF(ISBLANK(D286),"",IFERROR(IF(VLOOKUP(A286,'Np PL4 Stock'!A:J,10,FALSE)="Np4",D286-VLOOKUP(A286,'Np PL4 Stock'!A:E,5,FALSE),D286-1-VLOOKUP(A286,'Np PL4 Stock'!A:E,5,FALSE)),""))</f>
        <v>7</v>
      </c>
      <c r="O286" s="293">
        <v>1</v>
      </c>
      <c r="P286" s="289">
        <v>6.327</v>
      </c>
      <c r="Q286" s="300">
        <v>0.0561</v>
      </c>
      <c r="R286" s="301" t="s">
        <v>32</v>
      </c>
      <c r="S286" s="244" t="s">
        <v>32</v>
      </c>
      <c r="T286" s="301" t="s">
        <v>32</v>
      </c>
      <c r="U286" s="301" t="s">
        <v>32</v>
      </c>
      <c r="V286" s="302">
        <v>0</v>
      </c>
      <c r="W286" s="303">
        <v>0</v>
      </c>
      <c r="X286" s="316">
        <v>45863</v>
      </c>
      <c r="Y286" s="313">
        <f>IF(ISBLANK(X286),"",IFERROR(IF(VLOOKUP(A286,'Np PL4 Stock'!A:J,10,FALSE)="Np4",X286-VLOOKUP(A286,'Np PL4 Stock'!A:E,5,FALSE),X286-1-VLOOKUP(A286,'Np PL4 Stock'!A:E,5,FALSE)),""))</f>
        <v>10</v>
      </c>
      <c r="Z286" s="325">
        <v>7.57</v>
      </c>
      <c r="AA286" s="315">
        <v>0.0627</v>
      </c>
      <c r="AB286" s="316">
        <v>45866</v>
      </c>
      <c r="AC286" s="317">
        <f>IF(ISBLANK(AB286),"",IFERROR(IF(VLOOKUP(A286,'Np PL4 Stock'!A:J,10,FALSE)="Np4",AB286-VLOOKUP(A286,'Np PL4 Stock'!A:E,5,FALSE),AB286-1-VLOOKUP(A286,'Np PL4 Stock'!A:E,5,FALSE)),""))</f>
        <v>13</v>
      </c>
      <c r="AD286" s="244">
        <v>9.06</v>
      </c>
      <c r="AE286" s="300">
        <v>0.0852</v>
      </c>
      <c r="AF286" s="323">
        <v>1</v>
      </c>
      <c r="AG286" s="331">
        <v>0</v>
      </c>
      <c r="AH286" s="332">
        <v>0</v>
      </c>
      <c r="AI286" s="339">
        <v>219</v>
      </c>
      <c r="AJ286" s="339"/>
      <c r="AK286" s="334"/>
    </row>
    <row r="287" spans="1:37">
      <c r="A287" s="280" t="str">
        <f t="shared" si="10"/>
        <v>A1-03-06</v>
      </c>
      <c r="B287" s="342" t="s">
        <v>43</v>
      </c>
      <c r="C287" s="282">
        <v>45854</v>
      </c>
      <c r="D287" s="282">
        <v>45861</v>
      </c>
      <c r="E287" s="243">
        <v>6</v>
      </c>
      <c r="F287" s="244" t="s">
        <v>144</v>
      </c>
      <c r="G287" s="243">
        <v>3</v>
      </c>
      <c r="H287" s="283" t="str">
        <f>IF(ISBLANK(F287),"",IFERROR(VLOOKUP(A287,'Np PL4 Stock'!$A:$U,20,FALSE),""))</f>
        <v>V1-MA1</v>
      </c>
      <c r="I287" s="262" t="s">
        <v>213</v>
      </c>
      <c r="J287" s="283">
        <f>IF(ISBLANK(F287),"",VLOOKUP(LEFT(A287,5),Unit!A:B,2,FALSE))</f>
        <v>16</v>
      </c>
      <c r="K287" s="289">
        <v>2.69</v>
      </c>
      <c r="L287" s="290">
        <v>1.67</v>
      </c>
      <c r="M287" s="291">
        <f t="shared" si="11"/>
        <v>168.125</v>
      </c>
      <c r="N287" s="292">
        <f>IF(ISBLANK(D287),"",IFERROR(IF(VLOOKUP(A287,'Np PL4 Stock'!A:J,10,FALSE)="Np4",D287-VLOOKUP(A287,'Np PL4 Stock'!A:E,5,FALSE),D287-1-VLOOKUP(A287,'Np PL4 Stock'!A:E,5,FALSE)),""))</f>
        <v>7</v>
      </c>
      <c r="O287" s="293">
        <v>1</v>
      </c>
      <c r="P287" s="289">
        <v>5.907</v>
      </c>
      <c r="Q287" s="300">
        <v>0.05713</v>
      </c>
      <c r="R287" s="301" t="s">
        <v>32</v>
      </c>
      <c r="S287" s="244" t="s">
        <v>32</v>
      </c>
      <c r="T287" s="301" t="s">
        <v>32</v>
      </c>
      <c r="U287" s="301" t="s">
        <v>32</v>
      </c>
      <c r="V287" s="302">
        <v>0</v>
      </c>
      <c r="W287" s="303">
        <v>0</v>
      </c>
      <c r="X287" s="316">
        <v>45864</v>
      </c>
      <c r="Y287" s="313">
        <f>IF(ISBLANK(X287),"",IFERROR(IF(VLOOKUP(A287,'Np PL4 Stock'!A:J,10,FALSE)="Np4",X287-VLOOKUP(A287,'Np PL4 Stock'!A:E,5,FALSE),X287-1-VLOOKUP(A287,'Np PL4 Stock'!A:E,5,FALSE)),""))</f>
        <v>10</v>
      </c>
      <c r="Z287" s="314">
        <v>7.246</v>
      </c>
      <c r="AA287" s="315">
        <v>0.0693</v>
      </c>
      <c r="AB287" s="316">
        <v>45867</v>
      </c>
      <c r="AC287" s="317">
        <f>IF(ISBLANK(AB287),"",IFERROR(IF(VLOOKUP(A287,'Np PL4 Stock'!A:J,10,FALSE)="Np4",AB287-VLOOKUP(A287,'Np PL4 Stock'!A:E,5,FALSE),AB287-1-VLOOKUP(A287,'Np PL4 Stock'!A:E,5,FALSE)),""))</f>
        <v>13</v>
      </c>
      <c r="AD287" s="290">
        <v>8.93</v>
      </c>
      <c r="AE287" s="300">
        <v>0.0823</v>
      </c>
      <c r="AF287" s="323">
        <v>0.99</v>
      </c>
      <c r="AG287" s="331">
        <v>0</v>
      </c>
      <c r="AH287" s="332">
        <v>0</v>
      </c>
      <c r="AI287" s="339">
        <v>232</v>
      </c>
      <c r="AJ287" s="339"/>
      <c r="AK287" s="334"/>
    </row>
    <row r="288" spans="1:37">
      <c r="A288" s="280" t="str">
        <f t="shared" si="10"/>
        <v>A1-04-06</v>
      </c>
      <c r="B288" s="342" t="s">
        <v>43</v>
      </c>
      <c r="C288" s="282">
        <v>45854</v>
      </c>
      <c r="D288" s="282">
        <v>45861</v>
      </c>
      <c r="E288" s="243">
        <v>6</v>
      </c>
      <c r="F288" s="244" t="s">
        <v>144</v>
      </c>
      <c r="G288" s="243">
        <v>4</v>
      </c>
      <c r="H288" s="283" t="str">
        <f>IF(ISBLANK(F288),"",IFERROR(VLOOKUP(A288,'Np PL4 Stock'!$A:$U,20,FALSE),""))</f>
        <v>V1-MA1</v>
      </c>
      <c r="I288" s="262" t="s">
        <v>213</v>
      </c>
      <c r="J288" s="283">
        <f>IF(ISBLANK(F288),"",VLOOKUP(LEFT(A288,5),Unit!A:B,2,FALSE))</f>
        <v>16</v>
      </c>
      <c r="K288" s="289">
        <v>2.69</v>
      </c>
      <c r="L288" s="290">
        <v>1.67</v>
      </c>
      <c r="M288" s="291">
        <f t="shared" si="11"/>
        <v>168.125</v>
      </c>
      <c r="N288" s="292">
        <f>IF(ISBLANK(D288),"",IFERROR(IF(VLOOKUP(A288,'Np PL4 Stock'!A:J,10,FALSE)="Np4",D288-VLOOKUP(A288,'Np PL4 Stock'!A:E,5,FALSE),D288-1-VLOOKUP(A288,'Np PL4 Stock'!A:E,5,FALSE)),""))</f>
        <v>7</v>
      </c>
      <c r="O288" s="293">
        <v>1</v>
      </c>
      <c r="P288" s="289">
        <v>5.817</v>
      </c>
      <c r="Q288" s="300">
        <v>0.0584</v>
      </c>
      <c r="R288" s="301" t="s">
        <v>32</v>
      </c>
      <c r="S288" s="244" t="s">
        <v>32</v>
      </c>
      <c r="T288" s="301" t="s">
        <v>32</v>
      </c>
      <c r="U288" s="301" t="s">
        <v>32</v>
      </c>
      <c r="V288" s="302">
        <v>0</v>
      </c>
      <c r="W288" s="303">
        <v>0</v>
      </c>
      <c r="X288" s="316">
        <v>45864</v>
      </c>
      <c r="Y288" s="313">
        <f>IF(ISBLANK(X288),"",IFERROR(IF(VLOOKUP(A288,'Np PL4 Stock'!A:J,10,FALSE)="Np4",X288-VLOOKUP(A288,'Np PL4 Stock'!A:E,5,FALSE),X288-1-VLOOKUP(A288,'Np PL4 Stock'!A:E,5,FALSE)),""))</f>
        <v>10</v>
      </c>
      <c r="Z288" s="325">
        <v>7.25</v>
      </c>
      <c r="AA288" s="315">
        <v>0.0695</v>
      </c>
      <c r="AB288" s="316">
        <v>45867</v>
      </c>
      <c r="AC288" s="317">
        <f>IF(ISBLANK(AB288),"",IFERROR(IF(VLOOKUP(A288,'Np PL4 Stock'!A:J,10,FALSE)="Np4",AB288-VLOOKUP(A288,'Np PL4 Stock'!A:E,5,FALSE),AB288-1-VLOOKUP(A288,'Np PL4 Stock'!A:E,5,FALSE)),""))</f>
        <v>13</v>
      </c>
      <c r="AD288" s="290">
        <v>9.014</v>
      </c>
      <c r="AE288" s="300">
        <v>0.0823</v>
      </c>
      <c r="AF288" s="323">
        <v>1</v>
      </c>
      <c r="AG288" s="331">
        <v>0</v>
      </c>
      <c r="AH288" s="332">
        <v>0</v>
      </c>
      <c r="AI288" s="339">
        <v>227</v>
      </c>
      <c r="AJ288" s="339"/>
      <c r="AK288" s="334"/>
    </row>
    <row r="289" spans="1:37">
      <c r="A289" s="280" t="str">
        <f t="shared" si="10"/>
        <v>A1-05-06</v>
      </c>
      <c r="B289" s="342" t="s">
        <v>43</v>
      </c>
      <c r="C289" s="282">
        <v>45854</v>
      </c>
      <c r="D289" s="282">
        <v>45861</v>
      </c>
      <c r="E289" s="243">
        <v>6</v>
      </c>
      <c r="F289" s="244" t="s">
        <v>144</v>
      </c>
      <c r="G289" s="243">
        <v>5</v>
      </c>
      <c r="H289" s="283" t="str">
        <f>IF(ISBLANK(F289),"",IFERROR(VLOOKUP(A289,'Np PL4 Stock'!$A:$U,20,FALSE),""))</f>
        <v>V1-MA1</v>
      </c>
      <c r="I289" s="262" t="s">
        <v>213</v>
      </c>
      <c r="J289" s="283">
        <f>IF(ISBLANK(F289),"",VLOOKUP(LEFT(A289,5),Unit!A:B,2,FALSE))</f>
        <v>16</v>
      </c>
      <c r="K289" s="289">
        <v>2.68</v>
      </c>
      <c r="L289" s="290">
        <v>1.66</v>
      </c>
      <c r="M289" s="291">
        <f t="shared" si="11"/>
        <v>167.5</v>
      </c>
      <c r="N289" s="292">
        <f>IF(ISBLANK(D289),"",IFERROR(IF(VLOOKUP(A289,'Np PL4 Stock'!A:J,10,FALSE)="Np4",D289-VLOOKUP(A289,'Np PL4 Stock'!A:E,5,FALSE),D289-1-VLOOKUP(A289,'Np PL4 Stock'!A:E,5,FALSE)),""))</f>
        <v>7</v>
      </c>
      <c r="O289" s="293">
        <v>1</v>
      </c>
      <c r="P289" s="289">
        <v>6.096</v>
      </c>
      <c r="Q289" s="300">
        <v>0.0557</v>
      </c>
      <c r="R289" s="301" t="s">
        <v>32</v>
      </c>
      <c r="S289" s="244" t="s">
        <v>32</v>
      </c>
      <c r="T289" s="301" t="s">
        <v>32</v>
      </c>
      <c r="U289" s="301" t="s">
        <v>32</v>
      </c>
      <c r="V289" s="302">
        <v>0</v>
      </c>
      <c r="W289" s="303">
        <v>0</v>
      </c>
      <c r="X289" s="316">
        <v>45864</v>
      </c>
      <c r="Y289" s="313">
        <f>IF(ISBLANK(X289),"",IFERROR(IF(VLOOKUP(A289,'Np PL4 Stock'!A:J,10,FALSE)="Np4",X289-VLOOKUP(A289,'Np PL4 Stock'!A:E,5,FALSE),X289-1-VLOOKUP(A289,'Np PL4 Stock'!A:E,5,FALSE)),""))</f>
        <v>10</v>
      </c>
      <c r="Z289" s="321">
        <v>7.3</v>
      </c>
      <c r="AA289" s="315">
        <v>0.0642</v>
      </c>
      <c r="AB289" s="316">
        <v>45867</v>
      </c>
      <c r="AC289" s="317">
        <f>IF(ISBLANK(AB289),"",IFERROR(IF(VLOOKUP(A289,'Np PL4 Stock'!A:J,10,FALSE)="Np4",AB289-VLOOKUP(A289,'Np PL4 Stock'!A:E,5,FALSE),AB289-1-VLOOKUP(A289,'Np PL4 Stock'!A:E,5,FALSE)),""))</f>
        <v>13</v>
      </c>
      <c r="AD289" s="290">
        <v>9.109</v>
      </c>
      <c r="AE289" s="300">
        <v>0.0736</v>
      </c>
      <c r="AF289" s="323">
        <v>1</v>
      </c>
      <c r="AG289" s="331">
        <v>0</v>
      </c>
      <c r="AH289" s="332">
        <v>0</v>
      </c>
      <c r="AI289" s="339">
        <v>203</v>
      </c>
      <c r="AJ289" s="326"/>
      <c r="AK289" s="334"/>
    </row>
    <row r="290" spans="1:37">
      <c r="A290" s="280" t="str">
        <f t="shared" si="10"/>
        <v>A1-06-06</v>
      </c>
      <c r="B290" s="281" t="s">
        <v>43</v>
      </c>
      <c r="C290" s="282">
        <v>45854</v>
      </c>
      <c r="D290" s="282">
        <v>45861</v>
      </c>
      <c r="E290" s="243">
        <v>6</v>
      </c>
      <c r="F290" s="244" t="s">
        <v>144</v>
      </c>
      <c r="G290" s="243">
        <v>6</v>
      </c>
      <c r="H290" s="283" t="str">
        <f>IF(ISBLANK(F290),"",IFERROR(VLOOKUP(A290,'Np PL4 Stock'!$A:$U,20,FALSE),""))</f>
        <v>V1-MC1</v>
      </c>
      <c r="I290" s="262" t="s">
        <v>181</v>
      </c>
      <c r="J290" s="283">
        <f>IF(ISBLANK(F290),"",VLOOKUP(LEFT(A290,5),Unit!A:B,2,FALSE))</f>
        <v>16</v>
      </c>
      <c r="K290" s="289">
        <v>3.14</v>
      </c>
      <c r="L290" s="290">
        <v>2</v>
      </c>
      <c r="M290" s="291">
        <f t="shared" si="11"/>
        <v>196.25</v>
      </c>
      <c r="N290" s="292">
        <f>IF(ISBLANK(D290),"",IFERROR(IF(VLOOKUP(A290,'Np PL4 Stock'!A:J,10,FALSE)="Np4",D290-VLOOKUP(A290,'Np PL4 Stock'!A:E,5,FALSE),D290-1-VLOOKUP(A290,'Np PL4 Stock'!A:E,5,FALSE)),""))</f>
        <v>7</v>
      </c>
      <c r="O290" s="293">
        <v>1</v>
      </c>
      <c r="P290" s="289">
        <v>5.927</v>
      </c>
      <c r="Q290" s="300">
        <v>0.0613</v>
      </c>
      <c r="R290" s="301" t="s">
        <v>32</v>
      </c>
      <c r="S290" s="244" t="s">
        <v>32</v>
      </c>
      <c r="T290" s="301" t="s">
        <v>32</v>
      </c>
      <c r="U290" s="301" t="s">
        <v>32</v>
      </c>
      <c r="V290" s="302">
        <v>0</v>
      </c>
      <c r="W290" s="303">
        <v>0</v>
      </c>
      <c r="X290" s="316">
        <v>45864</v>
      </c>
      <c r="Y290" s="313">
        <f>IF(ISBLANK(X290),"",IFERROR(IF(VLOOKUP(A290,'Np PL4 Stock'!A:J,10,FALSE)="Np4",X290-VLOOKUP(A290,'Np PL4 Stock'!A:E,5,FALSE),X290-1-VLOOKUP(A290,'Np PL4 Stock'!A:E,5,FALSE)),""))</f>
        <v>10</v>
      </c>
      <c r="Z290" s="325">
        <v>7.37</v>
      </c>
      <c r="AA290" s="315">
        <v>0.0507</v>
      </c>
      <c r="AB290" s="316">
        <v>45867</v>
      </c>
      <c r="AC290" s="317">
        <f>IF(ISBLANK(AB290),"",IFERROR(IF(VLOOKUP(A290,'Np PL4 Stock'!A:J,10,FALSE)="Np4",AB290-VLOOKUP(A290,'Np PL4 Stock'!A:E,5,FALSE),AB290-1-VLOOKUP(A290,'Np PL4 Stock'!A:E,5,FALSE)),""))</f>
        <v>13</v>
      </c>
      <c r="AD290" s="325">
        <v>9.27</v>
      </c>
      <c r="AE290" s="343">
        <v>0.082</v>
      </c>
      <c r="AF290" s="323">
        <v>1</v>
      </c>
      <c r="AG290" s="331">
        <v>0</v>
      </c>
      <c r="AH290" s="332">
        <v>0</v>
      </c>
      <c r="AI290" s="339">
        <v>181</v>
      </c>
      <c r="AJ290" s="326"/>
      <c r="AK290" s="334"/>
    </row>
    <row r="291" spans="1:37">
      <c r="A291" s="280" t="str">
        <f t="shared" si="10"/>
        <v>A1-07-06</v>
      </c>
      <c r="B291" s="281" t="s">
        <v>43</v>
      </c>
      <c r="C291" s="282">
        <v>45854</v>
      </c>
      <c r="D291" s="282">
        <v>45861</v>
      </c>
      <c r="E291" s="243">
        <v>6</v>
      </c>
      <c r="F291" s="244" t="s">
        <v>144</v>
      </c>
      <c r="G291" s="243">
        <v>7</v>
      </c>
      <c r="H291" s="283" t="str">
        <f>IF(ISBLANK(F291),"",IFERROR(VLOOKUP(A291,'Np PL4 Stock'!$A:$U,20,FALSE),""))</f>
        <v>V1-MC1</v>
      </c>
      <c r="I291" s="262" t="s">
        <v>181</v>
      </c>
      <c r="J291" s="283">
        <f>IF(ISBLANK(F291),"",VLOOKUP(LEFT(A291,5),Unit!A:B,2,FALSE))</f>
        <v>16</v>
      </c>
      <c r="K291" s="289">
        <v>3.14</v>
      </c>
      <c r="L291" s="290">
        <v>2</v>
      </c>
      <c r="M291" s="291">
        <f t="shared" si="11"/>
        <v>196.25</v>
      </c>
      <c r="N291" s="292">
        <f>IF(ISBLANK(D291),"",IFERROR(IF(VLOOKUP(A291,'Np PL4 Stock'!A:J,10,FALSE)="Np4",D291-VLOOKUP(A291,'Np PL4 Stock'!A:E,5,FALSE),D291-1-VLOOKUP(A291,'Np PL4 Stock'!A:E,5,FALSE)),""))</f>
        <v>7</v>
      </c>
      <c r="O291" s="293">
        <v>1</v>
      </c>
      <c r="P291" s="289">
        <v>6.071</v>
      </c>
      <c r="Q291" s="300">
        <v>0.0577</v>
      </c>
      <c r="R291" s="301" t="s">
        <v>32</v>
      </c>
      <c r="S291" s="244" t="s">
        <v>32</v>
      </c>
      <c r="T291" s="301" t="s">
        <v>32</v>
      </c>
      <c r="U291" s="301" t="s">
        <v>32</v>
      </c>
      <c r="V291" s="302">
        <v>0</v>
      </c>
      <c r="W291" s="303">
        <v>0</v>
      </c>
      <c r="X291" s="316">
        <v>45864</v>
      </c>
      <c r="Y291" s="313">
        <f>IF(ISBLANK(X291),"",IFERROR(IF(VLOOKUP(A291,'Np PL4 Stock'!A:J,10,FALSE)="Np4",X291-VLOOKUP(A291,'Np PL4 Stock'!A:E,5,FALSE),X291-1-VLOOKUP(A291,'Np PL4 Stock'!A:E,5,FALSE)),""))</f>
        <v>10</v>
      </c>
      <c r="Z291" s="325">
        <v>7.46</v>
      </c>
      <c r="AA291" s="315">
        <v>0.0561</v>
      </c>
      <c r="AB291" s="316">
        <v>45867</v>
      </c>
      <c r="AC291" s="317">
        <f>IF(ISBLANK(AB291),"",IFERROR(IF(VLOOKUP(A291,'Np PL4 Stock'!A:J,10,FALSE)="Np4",AB291-VLOOKUP(A291,'Np PL4 Stock'!A:E,5,FALSE),AB291-1-VLOOKUP(A291,'Np PL4 Stock'!A:E,5,FALSE)),""))</f>
        <v>13</v>
      </c>
      <c r="AD291" s="314">
        <v>9.194</v>
      </c>
      <c r="AE291" s="343">
        <v>0.0835</v>
      </c>
      <c r="AF291" s="323">
        <v>1</v>
      </c>
      <c r="AG291" s="331">
        <v>0</v>
      </c>
      <c r="AH291" s="332">
        <v>0</v>
      </c>
      <c r="AI291" s="339">
        <v>192</v>
      </c>
      <c r="AJ291" s="326"/>
      <c r="AK291" s="334"/>
    </row>
    <row r="292" spans="1:37">
      <c r="A292" s="280" t="str">
        <f t="shared" si="10"/>
        <v>A1-08-06</v>
      </c>
      <c r="B292" s="281" t="s">
        <v>43</v>
      </c>
      <c r="C292" s="282">
        <v>45855</v>
      </c>
      <c r="D292" s="282">
        <v>45862</v>
      </c>
      <c r="E292" s="243">
        <v>6</v>
      </c>
      <c r="F292" s="244" t="s">
        <v>144</v>
      </c>
      <c r="G292" s="243">
        <v>8</v>
      </c>
      <c r="H292" s="283" t="str">
        <f>IF(ISBLANK(F292),"",IFERROR(VLOOKUP(A292,'Np PL4 Stock'!$A:$U,20,FALSE),""))</f>
        <v>V1-MA1</v>
      </c>
      <c r="I292" s="262" t="s">
        <v>213</v>
      </c>
      <c r="J292" s="283">
        <f>IF(ISBLANK(F292),"",VLOOKUP(LEFT(A292,5),Unit!A:B,2,FALSE))</f>
        <v>16</v>
      </c>
      <c r="K292" s="289">
        <v>2.7</v>
      </c>
      <c r="L292" s="290">
        <v>1.67</v>
      </c>
      <c r="M292" s="291">
        <f t="shared" si="11"/>
        <v>168.75</v>
      </c>
      <c r="N292" s="292">
        <f>IF(ISBLANK(D292),"",IFERROR(IF(VLOOKUP(A292,'Np PL4 Stock'!A:J,10,FALSE)="Np4",D292-VLOOKUP(A292,'Np PL4 Stock'!A:E,5,FALSE),D292-1-VLOOKUP(A292,'Np PL4 Stock'!A:E,5,FALSE)),""))</f>
        <v>7</v>
      </c>
      <c r="O292" s="293">
        <v>1</v>
      </c>
      <c r="P292" s="289">
        <v>6.019</v>
      </c>
      <c r="Q292" s="300">
        <v>0.0559</v>
      </c>
      <c r="R292" s="301" t="s">
        <v>32</v>
      </c>
      <c r="S292" s="244" t="s">
        <v>32</v>
      </c>
      <c r="T292" s="301" t="s">
        <v>32</v>
      </c>
      <c r="U292" s="301" t="s">
        <v>32</v>
      </c>
      <c r="V292" s="302">
        <v>0</v>
      </c>
      <c r="W292" s="303">
        <v>0</v>
      </c>
      <c r="X292" s="316">
        <v>45865</v>
      </c>
      <c r="Y292" s="313">
        <f>IF(ISBLANK(X292),"",IFERROR(IF(VLOOKUP(A292,'Np PL4 Stock'!A:J,10,FALSE)="Np4",X292-VLOOKUP(A292,'Np PL4 Stock'!A:E,5,FALSE),X292-1-VLOOKUP(A292,'Np PL4 Stock'!A:E,5,FALSE)),""))</f>
        <v>10</v>
      </c>
      <c r="Z292" s="325">
        <v>7.31</v>
      </c>
      <c r="AA292" s="315">
        <v>0.0671</v>
      </c>
      <c r="AB292" s="316">
        <v>45868</v>
      </c>
      <c r="AC292" s="317">
        <f>IF(ISBLANK(AB292),"",IFERROR(IF(VLOOKUP(A292,'Np PL4 Stock'!A:J,10,FALSE)="Np4",AB292-VLOOKUP(A292,'Np PL4 Stock'!A:E,5,FALSE),AB292-1-VLOOKUP(A292,'Np PL4 Stock'!A:E,5,FALSE)),""))</f>
        <v>13</v>
      </c>
      <c r="AD292" s="294">
        <v>9.009</v>
      </c>
      <c r="AE292" s="343">
        <v>0.0797</v>
      </c>
      <c r="AF292" s="323">
        <v>1</v>
      </c>
      <c r="AG292" s="331">
        <v>0</v>
      </c>
      <c r="AH292" s="332">
        <v>0</v>
      </c>
      <c r="AI292" s="339">
        <v>221</v>
      </c>
      <c r="AJ292" s="326"/>
      <c r="AK292" s="334"/>
    </row>
    <row r="293" spans="1:37">
      <c r="A293" s="280" t="str">
        <f t="shared" si="10"/>
        <v>A1-09-06</v>
      </c>
      <c r="B293" s="281" t="s">
        <v>43</v>
      </c>
      <c r="C293" s="282">
        <v>45855</v>
      </c>
      <c r="D293" s="282">
        <v>45862</v>
      </c>
      <c r="E293" s="243">
        <v>6</v>
      </c>
      <c r="F293" s="244" t="s">
        <v>144</v>
      </c>
      <c r="G293" s="243">
        <v>9</v>
      </c>
      <c r="H293" s="283" t="str">
        <f>IF(ISBLANK(F293),"",IFERROR(VLOOKUP(A293,'Np PL4 Stock'!$A:$U,20,FALSE),""))</f>
        <v>V1-MA1</v>
      </c>
      <c r="I293" s="262" t="s">
        <v>213</v>
      </c>
      <c r="J293" s="283">
        <f>IF(ISBLANK(F293),"",VLOOKUP(LEFT(A293,5),Unit!A:B,2,FALSE))</f>
        <v>16</v>
      </c>
      <c r="K293" s="289">
        <v>2.7</v>
      </c>
      <c r="L293" s="290">
        <v>1.67</v>
      </c>
      <c r="M293" s="291">
        <f t="shared" si="11"/>
        <v>168.75</v>
      </c>
      <c r="N293" s="292">
        <f>IF(ISBLANK(D293),"",IFERROR(IF(VLOOKUP(A293,'Np PL4 Stock'!A:J,10,FALSE)="Np4",D293-VLOOKUP(A293,'Np PL4 Stock'!A:E,5,FALSE),D293-1-VLOOKUP(A293,'Np PL4 Stock'!A:E,5,FALSE)),""))</f>
        <v>7</v>
      </c>
      <c r="O293" s="293">
        <v>1</v>
      </c>
      <c r="P293" s="289">
        <v>5.907</v>
      </c>
      <c r="Q293" s="300">
        <v>0.0592</v>
      </c>
      <c r="R293" s="301" t="s">
        <v>32</v>
      </c>
      <c r="S293" s="244" t="s">
        <v>32</v>
      </c>
      <c r="T293" s="301" t="s">
        <v>32</v>
      </c>
      <c r="U293" s="301" t="s">
        <v>32</v>
      </c>
      <c r="V293" s="302">
        <v>0</v>
      </c>
      <c r="W293" s="303">
        <v>0</v>
      </c>
      <c r="X293" s="316">
        <v>45865</v>
      </c>
      <c r="Y293" s="313">
        <f>IF(ISBLANK(X293),"",IFERROR(IF(VLOOKUP(A293,'Np PL4 Stock'!A:J,10,FALSE)="Np4",X293-VLOOKUP(A293,'Np PL4 Stock'!A:E,5,FALSE),X293-1-VLOOKUP(A293,'Np PL4 Stock'!A:E,5,FALSE)),""))</f>
        <v>10</v>
      </c>
      <c r="Z293" s="314">
        <v>7.447</v>
      </c>
      <c r="AA293" s="315">
        <v>0.0687</v>
      </c>
      <c r="AB293" s="316">
        <v>45868</v>
      </c>
      <c r="AC293" s="317">
        <f>IF(ISBLANK(AB293),"",IFERROR(IF(VLOOKUP(A293,'Np PL4 Stock'!A:J,10,FALSE)="Np4",AB293-VLOOKUP(A293,'Np PL4 Stock'!A:E,5,FALSE),AB293-1-VLOOKUP(A293,'Np PL4 Stock'!A:E,5,FALSE)),""))</f>
        <v>13</v>
      </c>
      <c r="AD293" s="294">
        <v>8.857</v>
      </c>
      <c r="AE293" s="343">
        <v>0.0868</v>
      </c>
      <c r="AF293" s="323">
        <v>0.99</v>
      </c>
      <c r="AG293" s="331">
        <v>0</v>
      </c>
      <c r="AH293" s="332">
        <v>0</v>
      </c>
      <c r="AI293" s="339">
        <v>239</v>
      </c>
      <c r="AJ293" s="326"/>
      <c r="AK293" s="334"/>
    </row>
    <row r="294" spans="1:37">
      <c r="A294" s="280" t="str">
        <f t="shared" si="10"/>
        <v>A1-10-06</v>
      </c>
      <c r="B294" s="341" t="s">
        <v>43</v>
      </c>
      <c r="C294" s="282">
        <v>45855</v>
      </c>
      <c r="D294" s="282">
        <v>45862</v>
      </c>
      <c r="E294" s="243">
        <v>6</v>
      </c>
      <c r="F294" s="244" t="s">
        <v>144</v>
      </c>
      <c r="G294" s="243">
        <v>10</v>
      </c>
      <c r="H294" s="283" t="str">
        <f>IF(ISBLANK(F294),"",IFERROR(VLOOKUP(A294,'Np PL4 Stock'!$A:$U,20,FALSE),""))</f>
        <v>V1-MA1</v>
      </c>
      <c r="I294" s="262" t="s">
        <v>213</v>
      </c>
      <c r="J294" s="283">
        <f>IF(ISBLANK(F294),"",VLOOKUP(LEFT(A294,5),Unit!A:B,2,FALSE))</f>
        <v>16</v>
      </c>
      <c r="K294" s="289">
        <v>2.7</v>
      </c>
      <c r="L294" s="290">
        <v>1.66</v>
      </c>
      <c r="M294" s="291">
        <f t="shared" si="11"/>
        <v>168.75</v>
      </c>
      <c r="N294" s="292">
        <f>IF(ISBLANK(D294),"",IFERROR(IF(VLOOKUP(A294,'Np PL4 Stock'!A:J,10,FALSE)="Np4",D294-VLOOKUP(A294,'Np PL4 Stock'!A:E,5,FALSE),D294-1-VLOOKUP(A294,'Np PL4 Stock'!A:E,5,FALSE)),""))</f>
        <v>7</v>
      </c>
      <c r="O294" s="293">
        <v>1</v>
      </c>
      <c r="P294" s="289">
        <v>5.928</v>
      </c>
      <c r="Q294" s="300">
        <v>0.0538</v>
      </c>
      <c r="R294" s="301" t="s">
        <v>32</v>
      </c>
      <c r="S294" s="244" t="s">
        <v>32</v>
      </c>
      <c r="T294" s="301" t="s">
        <v>32</v>
      </c>
      <c r="U294" s="301" t="s">
        <v>32</v>
      </c>
      <c r="V294" s="302">
        <v>0</v>
      </c>
      <c r="W294" s="303">
        <v>0</v>
      </c>
      <c r="X294" s="316">
        <v>45865</v>
      </c>
      <c r="Y294" s="313">
        <f>IF(ISBLANK(X294),"",IFERROR(IF(VLOOKUP(A294,'Np PL4 Stock'!A:J,10,FALSE)="Np4",X294-VLOOKUP(A294,'Np PL4 Stock'!A:E,5,FALSE),X294-1-VLOOKUP(A294,'Np PL4 Stock'!A:E,5,FALSE)),""))</f>
        <v>10</v>
      </c>
      <c r="Z294" s="314">
        <v>7.266</v>
      </c>
      <c r="AA294" s="315">
        <v>0.0668</v>
      </c>
      <c r="AB294" s="316">
        <v>45868</v>
      </c>
      <c r="AC294" s="317">
        <f>IF(ISBLANK(AB294),"",IFERROR(IF(VLOOKUP(A294,'Np PL4 Stock'!A:J,10,FALSE)="Np4",AB294-VLOOKUP(A294,'Np PL4 Stock'!A:E,5,FALSE),AB294-1-VLOOKUP(A294,'Np PL4 Stock'!A:E,5,FALSE)),""))</f>
        <v>13</v>
      </c>
      <c r="AD294" s="294">
        <v>8.556</v>
      </c>
      <c r="AE294" s="343">
        <v>0.0911</v>
      </c>
      <c r="AF294" s="323">
        <v>0.99</v>
      </c>
      <c r="AG294" s="331">
        <v>0</v>
      </c>
      <c r="AH294" s="332">
        <v>0</v>
      </c>
      <c r="AI294" s="339">
        <v>253</v>
      </c>
      <c r="AJ294" s="326"/>
      <c r="AK294" s="334"/>
    </row>
    <row r="295" spans="1:37">
      <c r="A295" s="280" t="str">
        <f t="shared" si="10"/>
        <v>A1-11-06</v>
      </c>
      <c r="B295" s="341" t="s">
        <v>43</v>
      </c>
      <c r="C295" s="282">
        <v>45855</v>
      </c>
      <c r="D295" s="282">
        <v>45862</v>
      </c>
      <c r="E295" s="243">
        <v>6</v>
      </c>
      <c r="F295" s="244" t="s">
        <v>144</v>
      </c>
      <c r="G295" s="243">
        <v>11</v>
      </c>
      <c r="H295" s="283" t="str">
        <f>IF(ISBLANK(F295),"",IFERROR(VLOOKUP(A295,'Np PL4 Stock'!$A:$U,20,FALSE),""))</f>
        <v>V1-MC1</v>
      </c>
      <c r="I295" s="262" t="s">
        <v>181</v>
      </c>
      <c r="J295" s="283">
        <f>IF(ISBLANK(F295),"",VLOOKUP(LEFT(A295,5),Unit!A:B,2,FALSE))</f>
        <v>8</v>
      </c>
      <c r="K295" s="289">
        <v>1.8</v>
      </c>
      <c r="L295" s="290">
        <v>1.13</v>
      </c>
      <c r="M295" s="291">
        <f t="shared" si="11"/>
        <v>225</v>
      </c>
      <c r="N295" s="292">
        <f>IF(ISBLANK(D295),"",IFERROR(IF(VLOOKUP(A295,'Np PL4 Stock'!A:J,10,FALSE)="Np4",D295-VLOOKUP(A295,'Np PL4 Stock'!A:E,5,FALSE),D295-1-VLOOKUP(A295,'Np PL4 Stock'!A:E,5,FALSE)),""))</f>
        <v>7</v>
      </c>
      <c r="O295" s="293">
        <v>1</v>
      </c>
      <c r="P295" s="289">
        <v>5.668</v>
      </c>
      <c r="Q295" s="300">
        <v>0.0523</v>
      </c>
      <c r="R295" s="301" t="s">
        <v>32</v>
      </c>
      <c r="S295" s="244" t="s">
        <v>32</v>
      </c>
      <c r="T295" s="301" t="s">
        <v>32</v>
      </c>
      <c r="U295" s="301" t="s">
        <v>32</v>
      </c>
      <c r="V295" s="302">
        <v>0</v>
      </c>
      <c r="W295" s="303">
        <v>0</v>
      </c>
      <c r="X295" s="316">
        <v>45865</v>
      </c>
      <c r="Y295" s="313">
        <f>IF(ISBLANK(X295),"",IFERROR(IF(VLOOKUP(A295,'Np PL4 Stock'!A:J,10,FALSE)="Np4",X295-VLOOKUP(A295,'Np PL4 Stock'!A:E,5,FALSE),X295-1-VLOOKUP(A295,'Np PL4 Stock'!A:E,5,FALSE)),""))</f>
        <v>10</v>
      </c>
      <c r="Z295" s="321">
        <v>7.2</v>
      </c>
      <c r="AA295" s="315">
        <v>0.0602</v>
      </c>
      <c r="AB295" s="316">
        <v>45868</v>
      </c>
      <c r="AC295" s="317">
        <f>IF(ISBLANK(AB295),"",IFERROR(IF(VLOOKUP(A295,'Np PL4 Stock'!A:J,10,FALSE)="Np4",AB295-VLOOKUP(A295,'Np PL4 Stock'!A:E,5,FALSE),AB295-1-VLOOKUP(A295,'Np PL4 Stock'!A:E,5,FALSE)),""))</f>
        <v>13</v>
      </c>
      <c r="AD295" s="294">
        <v>8.626</v>
      </c>
      <c r="AE295" s="343">
        <v>0.0847</v>
      </c>
      <c r="AF295" s="323">
        <v>0.98</v>
      </c>
      <c r="AG295" s="331">
        <v>0</v>
      </c>
      <c r="AH295" s="332">
        <v>0</v>
      </c>
      <c r="AI295" s="339">
        <v>247</v>
      </c>
      <c r="AJ295" s="326"/>
      <c r="AK295" s="334"/>
    </row>
    <row r="296" spans="1:37">
      <c r="A296" s="280" t="str">
        <f t="shared" si="10"/>
        <v>A1-12-06</v>
      </c>
      <c r="B296" s="341" t="s">
        <v>43</v>
      </c>
      <c r="C296" s="282">
        <v>45855</v>
      </c>
      <c r="D296" s="282">
        <v>45862</v>
      </c>
      <c r="E296" s="243">
        <v>6</v>
      </c>
      <c r="F296" s="244" t="s">
        <v>144</v>
      </c>
      <c r="G296" s="243">
        <v>12</v>
      </c>
      <c r="H296" s="283" t="str">
        <f>IF(ISBLANK(F296),"",IFERROR(VLOOKUP(A296,'Np PL4 Stock'!$A:$U,20,FALSE),""))</f>
        <v>V1-MC1</v>
      </c>
      <c r="I296" s="262" t="s">
        <v>181</v>
      </c>
      <c r="J296" s="283">
        <f>IF(ISBLANK(F296),"",VLOOKUP(LEFT(A296,5),Unit!A:B,2,FALSE))</f>
        <v>8</v>
      </c>
      <c r="K296" s="289">
        <v>1.79</v>
      </c>
      <c r="L296" s="290">
        <v>1.13</v>
      </c>
      <c r="M296" s="291">
        <f t="shared" si="11"/>
        <v>223.75</v>
      </c>
      <c r="N296" s="292">
        <f>IF(ISBLANK(D296),"",IFERROR(IF(VLOOKUP(A296,'Np PL4 Stock'!A:J,10,FALSE)="Np4",D296-VLOOKUP(A296,'Np PL4 Stock'!A:E,5,FALSE),D296-1-VLOOKUP(A296,'Np PL4 Stock'!A:E,5,FALSE)),""))</f>
        <v>7</v>
      </c>
      <c r="O296" s="293">
        <v>1</v>
      </c>
      <c r="P296" s="289">
        <v>5.769</v>
      </c>
      <c r="Q296" s="300">
        <v>0.0586</v>
      </c>
      <c r="R296" s="301" t="s">
        <v>32</v>
      </c>
      <c r="S296" s="244" t="s">
        <v>32</v>
      </c>
      <c r="T296" s="301" t="s">
        <v>32</v>
      </c>
      <c r="U296" s="301" t="s">
        <v>32</v>
      </c>
      <c r="V296" s="302">
        <v>0</v>
      </c>
      <c r="W296" s="303">
        <v>0</v>
      </c>
      <c r="X296" s="316">
        <v>45865</v>
      </c>
      <c r="Y296" s="313">
        <f>IF(ISBLANK(X296),"",IFERROR(IF(VLOOKUP(A296,'Np PL4 Stock'!A:J,10,FALSE)="Np4",X296-VLOOKUP(A296,'Np PL4 Stock'!A:E,5,FALSE),X296-1-VLOOKUP(A296,'Np PL4 Stock'!A:E,5,FALSE)),""))</f>
        <v>10</v>
      </c>
      <c r="Z296" s="325">
        <v>7.21</v>
      </c>
      <c r="AA296" s="315">
        <v>0.0673</v>
      </c>
      <c r="AB296" s="316">
        <v>45868</v>
      </c>
      <c r="AC296" s="317">
        <f>IF(ISBLANK(AB296),"",IFERROR(IF(VLOOKUP(A296,'Np PL4 Stock'!A:J,10,FALSE)="Np4",AB296-VLOOKUP(A296,'Np PL4 Stock'!A:E,5,FALSE),AB296-1-VLOOKUP(A296,'Np PL4 Stock'!A:E,5,FALSE)),""))</f>
        <v>13</v>
      </c>
      <c r="AD296" s="294">
        <v>8.464</v>
      </c>
      <c r="AE296" s="343">
        <v>0.087</v>
      </c>
      <c r="AF296" s="323">
        <v>0.99</v>
      </c>
      <c r="AG296" s="331">
        <v>0</v>
      </c>
      <c r="AH296" s="332">
        <v>0</v>
      </c>
      <c r="AI296" s="339">
        <v>255</v>
      </c>
      <c r="AJ296" s="326"/>
      <c r="AK296" s="334"/>
    </row>
    <row r="297" spans="1:37">
      <c r="A297" s="280" t="str">
        <f t="shared" si="10"/>
        <v>A1-13-06</v>
      </c>
      <c r="B297" s="341" t="s">
        <v>43</v>
      </c>
      <c r="C297" s="282">
        <v>45855</v>
      </c>
      <c r="D297" s="282">
        <v>45862</v>
      </c>
      <c r="E297" s="243">
        <v>6</v>
      </c>
      <c r="F297" s="244" t="s">
        <v>144</v>
      </c>
      <c r="G297" s="243">
        <v>13</v>
      </c>
      <c r="H297" s="283" t="str">
        <f>IF(ISBLANK(F297),"",IFERROR(VLOOKUP(A297,'Np PL4 Stock'!$A:$U,20,FALSE),""))</f>
        <v>V1-MC1</v>
      </c>
      <c r="I297" s="262" t="s">
        <v>181</v>
      </c>
      <c r="J297" s="283">
        <f>IF(ISBLANK(F297),"",VLOOKUP(LEFT(A297,5),Unit!A:B,2,FALSE))</f>
        <v>8</v>
      </c>
      <c r="K297" s="289">
        <v>1.79</v>
      </c>
      <c r="L297" s="290">
        <v>1.14</v>
      </c>
      <c r="M297" s="291">
        <f t="shared" si="11"/>
        <v>223.75</v>
      </c>
      <c r="N297" s="292">
        <f>IF(ISBLANK(D297),"",IFERROR(IF(VLOOKUP(A297,'Np PL4 Stock'!A:J,10,FALSE)="Np4",D297-VLOOKUP(A297,'Np PL4 Stock'!A:E,5,FALSE),D297-1-VLOOKUP(A297,'Np PL4 Stock'!A:E,5,FALSE)),""))</f>
        <v>7</v>
      </c>
      <c r="O297" s="293">
        <v>1</v>
      </c>
      <c r="P297" s="289">
        <v>5.74</v>
      </c>
      <c r="Q297" s="300">
        <v>0.0597</v>
      </c>
      <c r="R297" s="301" t="s">
        <v>32</v>
      </c>
      <c r="S297" s="244" t="s">
        <v>32</v>
      </c>
      <c r="T297" s="301" t="s">
        <v>32</v>
      </c>
      <c r="U297" s="301" t="s">
        <v>32</v>
      </c>
      <c r="V297" s="302">
        <v>0</v>
      </c>
      <c r="W297" s="303">
        <v>0</v>
      </c>
      <c r="X297" s="316">
        <v>45865</v>
      </c>
      <c r="Y297" s="313">
        <f>IF(ISBLANK(X297),"",IFERROR(IF(VLOOKUP(A297,'Np PL4 Stock'!A:J,10,FALSE)="Np4",X297-VLOOKUP(A297,'Np PL4 Stock'!A:E,5,FALSE),X297-1-VLOOKUP(A297,'Np PL4 Stock'!A:E,5,FALSE)),""))</f>
        <v>10</v>
      </c>
      <c r="Z297" s="325">
        <v>7.41</v>
      </c>
      <c r="AA297" s="315">
        <v>0.0564</v>
      </c>
      <c r="AB297" s="316">
        <v>45868</v>
      </c>
      <c r="AC297" s="317">
        <f>IF(ISBLANK(AB297),"",IFERROR(IF(VLOOKUP(A297,'Np PL4 Stock'!A:J,10,FALSE)="Np4",AB297-VLOOKUP(A297,'Np PL4 Stock'!A:E,5,FALSE),AB297-1-VLOOKUP(A297,'Np PL4 Stock'!A:E,5,FALSE)),""))</f>
        <v>13</v>
      </c>
      <c r="AD297" s="294">
        <v>8.898</v>
      </c>
      <c r="AE297" s="343">
        <v>0.0771</v>
      </c>
      <c r="AF297" s="323">
        <v>1</v>
      </c>
      <c r="AG297" s="331">
        <v>0</v>
      </c>
      <c r="AH297" s="332">
        <v>0</v>
      </c>
      <c r="AI297" s="339">
        <v>236</v>
      </c>
      <c r="AJ297" s="326"/>
      <c r="AK297" s="334"/>
    </row>
    <row r="298" spans="1:37">
      <c r="A298" s="280" t="str">
        <f t="shared" si="10"/>
        <v>A1-14-06</v>
      </c>
      <c r="B298" s="341" t="s">
        <v>43</v>
      </c>
      <c r="C298" s="282">
        <v>45856</v>
      </c>
      <c r="D298" s="282">
        <v>45863</v>
      </c>
      <c r="E298" s="243">
        <v>6</v>
      </c>
      <c r="F298" s="244" t="s">
        <v>144</v>
      </c>
      <c r="G298" s="243">
        <v>14</v>
      </c>
      <c r="H298" s="283" t="str">
        <f>IF(ISBLANK(F298),"",IFERROR(VLOOKUP(A298,'Np PL4 Stock'!$A:$U,20,FALSE),""))</f>
        <v>V1-MC1</v>
      </c>
      <c r="I298" s="262" t="s">
        <v>181</v>
      </c>
      <c r="J298" s="283">
        <f>IF(ISBLANK(F298),"",VLOOKUP(LEFT(A298,5),Unit!A:B,2,FALSE))</f>
        <v>8</v>
      </c>
      <c r="K298" s="289">
        <v>1.67</v>
      </c>
      <c r="L298" s="290">
        <v>1</v>
      </c>
      <c r="M298" s="291">
        <f t="shared" si="11"/>
        <v>208.75</v>
      </c>
      <c r="N298" s="292">
        <f>IF(ISBLANK(D298),"",IFERROR(IF(VLOOKUP(A298,'Np PL4 Stock'!A:J,10,FALSE)="Np4",D298-VLOOKUP(A298,'Np PL4 Stock'!A:E,5,FALSE),D298-1-VLOOKUP(A298,'Np PL4 Stock'!A:E,5,FALSE)),""))</f>
        <v>7</v>
      </c>
      <c r="O298" s="293">
        <v>1</v>
      </c>
      <c r="P298" s="289">
        <v>5.611</v>
      </c>
      <c r="Q298" s="300">
        <v>0.0614</v>
      </c>
      <c r="R298" s="301" t="s">
        <v>32</v>
      </c>
      <c r="S298" s="244" t="s">
        <v>32</v>
      </c>
      <c r="T298" s="301" t="s">
        <v>32</v>
      </c>
      <c r="U298" s="301" t="s">
        <v>32</v>
      </c>
      <c r="V298" s="302">
        <v>0</v>
      </c>
      <c r="W298" s="303">
        <v>0</v>
      </c>
      <c r="X298" s="316">
        <v>45866</v>
      </c>
      <c r="Y298" s="313">
        <f>IF(ISBLANK(X298),"",IFERROR(IF(VLOOKUP(A298,'Np PL4 Stock'!A:J,10,FALSE)="Np4",X298-VLOOKUP(A298,'Np PL4 Stock'!A:E,5,FALSE),X298-1-VLOOKUP(A298,'Np PL4 Stock'!A:E,5,FALSE)),""))</f>
        <v>10</v>
      </c>
      <c r="Z298" s="325">
        <v>6.95</v>
      </c>
      <c r="AA298" s="315">
        <v>0.0689</v>
      </c>
      <c r="AB298" s="316"/>
      <c r="AC298" s="317" t="str">
        <f>IF(ISBLANK(AB298),"",IFERROR(IF(VLOOKUP(A298,'Np PL4 Stock'!A:J,10,FALSE)="Np4",AB298-VLOOKUP(A298,'Np PL4 Stock'!A:E,5,FALSE),AB298-1-VLOOKUP(A298,'Np PL4 Stock'!A:E,5,FALSE)),""))</f>
        <v/>
      </c>
      <c r="AD298" s="244"/>
      <c r="AE298" s="300"/>
      <c r="AF298" s="323"/>
      <c r="AG298" s="331"/>
      <c r="AH298" s="332"/>
      <c r="AI298" s="339"/>
      <c r="AJ298" s="326"/>
      <c r="AK298" s="334"/>
    </row>
    <row r="299" spans="1:37">
      <c r="A299" s="280" t="str">
        <f t="shared" si="10"/>
        <v>A1-15-06</v>
      </c>
      <c r="B299" s="341" t="s">
        <v>43</v>
      </c>
      <c r="C299" s="282">
        <v>45856</v>
      </c>
      <c r="D299" s="282">
        <v>45863</v>
      </c>
      <c r="E299" s="243">
        <v>6</v>
      </c>
      <c r="F299" s="244" t="s">
        <v>144</v>
      </c>
      <c r="G299" s="243">
        <v>15</v>
      </c>
      <c r="H299" s="283" t="str">
        <f>IF(ISBLANK(F299),"",IFERROR(VLOOKUP(A299,'Np PL4 Stock'!$A:$U,20,FALSE),""))</f>
        <v>V1-MC1</v>
      </c>
      <c r="I299" s="262" t="s">
        <v>181</v>
      </c>
      <c r="J299" s="283">
        <f>IF(ISBLANK(F299),"",VLOOKUP(LEFT(A299,5),Unit!A:B,2,FALSE))</f>
        <v>8</v>
      </c>
      <c r="K299" s="289">
        <v>1.66</v>
      </c>
      <c r="L299" s="290">
        <v>1</v>
      </c>
      <c r="M299" s="291">
        <f t="shared" si="11"/>
        <v>207.5</v>
      </c>
      <c r="N299" s="292">
        <f>IF(ISBLANK(D299),"",IFERROR(IF(VLOOKUP(A299,'Np PL4 Stock'!A:J,10,FALSE)="Np4",D299-VLOOKUP(A299,'Np PL4 Stock'!A:E,5,FALSE),D299-1-VLOOKUP(A299,'Np PL4 Stock'!A:E,5,FALSE)),""))</f>
        <v>7</v>
      </c>
      <c r="O299" s="293">
        <v>1</v>
      </c>
      <c r="P299" s="289">
        <v>5.835</v>
      </c>
      <c r="Q299" s="300">
        <v>0.0582</v>
      </c>
      <c r="R299" s="301" t="s">
        <v>32</v>
      </c>
      <c r="S299" s="244" t="s">
        <v>32</v>
      </c>
      <c r="T299" s="301" t="s">
        <v>32</v>
      </c>
      <c r="U299" s="301" t="s">
        <v>32</v>
      </c>
      <c r="V299" s="302">
        <v>0</v>
      </c>
      <c r="W299" s="303">
        <v>0</v>
      </c>
      <c r="X299" s="316">
        <v>45866</v>
      </c>
      <c r="Y299" s="313">
        <f>IF(ISBLANK(X299),"",IFERROR(IF(VLOOKUP(A299,'Np PL4 Stock'!A:J,10,FALSE)="Np4",X299-VLOOKUP(A299,'Np PL4 Stock'!A:E,5,FALSE),X299-1-VLOOKUP(A299,'Np PL4 Stock'!A:E,5,FALSE)),""))</f>
        <v>10</v>
      </c>
      <c r="Z299" s="325">
        <v>7.01</v>
      </c>
      <c r="AA299" s="315">
        <v>0.0652</v>
      </c>
      <c r="AB299" s="316"/>
      <c r="AC299" s="317" t="str">
        <f>IF(ISBLANK(AB299),"",IFERROR(IF(VLOOKUP(A299,'Np PL4 Stock'!A:J,10,FALSE)="Np4",AB299-VLOOKUP(A299,'Np PL4 Stock'!A:E,5,FALSE),AB299-1-VLOOKUP(A299,'Np PL4 Stock'!A:E,5,FALSE)),""))</f>
        <v/>
      </c>
      <c r="AD299" s="244"/>
      <c r="AE299" s="300"/>
      <c r="AF299" s="323"/>
      <c r="AG299" s="331"/>
      <c r="AH299" s="332"/>
      <c r="AI299" s="339"/>
      <c r="AJ299" s="326"/>
      <c r="AK299" s="334"/>
    </row>
    <row r="300" spans="1:37">
      <c r="A300" s="280" t="str">
        <f t="shared" si="10"/>
        <v>A1-16-06</v>
      </c>
      <c r="B300" s="341" t="s">
        <v>43</v>
      </c>
      <c r="C300" s="282">
        <v>45856</v>
      </c>
      <c r="D300" s="282">
        <v>45863</v>
      </c>
      <c r="E300" s="243">
        <v>6</v>
      </c>
      <c r="F300" s="244" t="s">
        <v>144</v>
      </c>
      <c r="G300" s="243">
        <v>16</v>
      </c>
      <c r="H300" s="283" t="str">
        <f>IF(ISBLANK(F300),"",IFERROR(VLOOKUP(A300,'Np PL4 Stock'!$A:$U,20,FALSE),""))</f>
        <v>V1-MC1</v>
      </c>
      <c r="I300" s="262" t="s">
        <v>181</v>
      </c>
      <c r="J300" s="283">
        <f>IF(ISBLANK(F300),"",VLOOKUP(LEFT(A300,5),Unit!A:B,2,FALSE))</f>
        <v>8</v>
      </c>
      <c r="K300" s="289">
        <v>1.66</v>
      </c>
      <c r="L300" s="290">
        <v>1</v>
      </c>
      <c r="M300" s="291">
        <f t="shared" si="11"/>
        <v>207.5</v>
      </c>
      <c r="N300" s="292">
        <f>IF(ISBLANK(D300),"",IFERROR(IF(VLOOKUP(A300,'Np PL4 Stock'!A:J,10,FALSE)="Np4",D300-VLOOKUP(A300,'Np PL4 Stock'!A:E,5,FALSE),D300-1-VLOOKUP(A300,'Np PL4 Stock'!A:E,5,FALSE)),""))</f>
        <v>7</v>
      </c>
      <c r="O300" s="293">
        <v>1</v>
      </c>
      <c r="P300" s="289">
        <v>5.899</v>
      </c>
      <c r="Q300" s="300">
        <v>0.0516</v>
      </c>
      <c r="R300" s="301" t="s">
        <v>32</v>
      </c>
      <c r="S300" s="244" t="s">
        <v>32</v>
      </c>
      <c r="T300" s="301" t="s">
        <v>32</v>
      </c>
      <c r="U300" s="301" t="s">
        <v>32</v>
      </c>
      <c r="V300" s="302">
        <v>0</v>
      </c>
      <c r="W300" s="303">
        <v>0</v>
      </c>
      <c r="X300" s="316">
        <v>45866</v>
      </c>
      <c r="Y300" s="313">
        <f>IF(ISBLANK(X300),"",IFERROR(IF(VLOOKUP(A300,'Np PL4 Stock'!A:J,10,FALSE)="Np4",X300-VLOOKUP(A300,'Np PL4 Stock'!A:E,5,FALSE),X300-1-VLOOKUP(A300,'Np PL4 Stock'!A:E,5,FALSE)),""))</f>
        <v>10</v>
      </c>
      <c r="Z300" s="325">
        <v>7.14</v>
      </c>
      <c r="AA300" s="315">
        <v>0.0694</v>
      </c>
      <c r="AB300" s="316"/>
      <c r="AC300" s="317" t="str">
        <f>IF(ISBLANK(AB300),"",IFERROR(IF(VLOOKUP(A300,'Np PL4 Stock'!A:J,10,FALSE)="Np4",AB300-VLOOKUP(A300,'Np PL4 Stock'!A:E,5,FALSE),AB300-1-VLOOKUP(A300,'Np PL4 Stock'!A:E,5,FALSE)),""))</f>
        <v/>
      </c>
      <c r="AD300" s="244"/>
      <c r="AE300" s="300"/>
      <c r="AF300" s="323"/>
      <c r="AG300" s="331"/>
      <c r="AH300" s="332"/>
      <c r="AI300" s="339"/>
      <c r="AJ300" s="326"/>
      <c r="AK300" s="334"/>
    </row>
    <row r="301" spans="1:37">
      <c r="A301" s="280" t="str">
        <f t="shared" si="10"/>
        <v>A1-17-06</v>
      </c>
      <c r="B301" s="341" t="s">
        <v>43</v>
      </c>
      <c r="C301" s="282">
        <v>45857</v>
      </c>
      <c r="D301" s="282">
        <v>45864</v>
      </c>
      <c r="E301" s="243">
        <v>6</v>
      </c>
      <c r="F301" s="244" t="s">
        <v>144</v>
      </c>
      <c r="G301" s="243">
        <v>17</v>
      </c>
      <c r="H301" s="283" t="str">
        <f>IF(ISBLANK(F301),"",IFERROR(VLOOKUP(A301,'Np PL4 Stock'!$A:$U,20,FALSE),""))</f>
        <v>V1-MC1</v>
      </c>
      <c r="I301" s="262" t="s">
        <v>181</v>
      </c>
      <c r="J301" s="283">
        <f>IF(ISBLANK(F301),"",VLOOKUP(LEFT(A301,5),Unit!A:B,2,FALSE))</f>
        <v>8</v>
      </c>
      <c r="K301" s="289">
        <v>1.62</v>
      </c>
      <c r="L301" s="290">
        <v>1</v>
      </c>
      <c r="M301" s="291">
        <f t="shared" si="11"/>
        <v>202.5</v>
      </c>
      <c r="N301" s="292">
        <f>IF(ISBLANK(D301),"",IFERROR(IF(VLOOKUP(A301,'Np PL4 Stock'!A:J,10,FALSE)="Np4",D301-VLOOKUP(A301,'Np PL4 Stock'!A:E,5,FALSE),D301-1-VLOOKUP(A301,'Np PL4 Stock'!A:E,5,FALSE)),""))</f>
        <v>7</v>
      </c>
      <c r="O301" s="293">
        <v>1</v>
      </c>
      <c r="P301" s="289">
        <v>5.42</v>
      </c>
      <c r="Q301" s="300">
        <v>0.0595</v>
      </c>
      <c r="R301" s="301" t="s">
        <v>32</v>
      </c>
      <c r="S301" s="244" t="s">
        <v>32</v>
      </c>
      <c r="T301" s="301" t="s">
        <v>32</v>
      </c>
      <c r="U301" s="301" t="s">
        <v>32</v>
      </c>
      <c r="V301" s="302">
        <v>0</v>
      </c>
      <c r="W301" s="303">
        <v>0</v>
      </c>
      <c r="X301" s="316">
        <v>45867</v>
      </c>
      <c r="Y301" s="313">
        <f>IF(ISBLANK(X301),"",IFERROR(IF(VLOOKUP(A301,'Np PL4 Stock'!A:J,10,FALSE)="Np4",X301-VLOOKUP(A301,'Np PL4 Stock'!A:E,5,FALSE),X301-1-VLOOKUP(A301,'Np PL4 Stock'!A:E,5,FALSE)),""))</f>
        <v>10</v>
      </c>
      <c r="Z301" s="325">
        <v>6.94</v>
      </c>
      <c r="AA301" s="315">
        <v>0.0665</v>
      </c>
      <c r="AB301" s="316">
        <v>45870</v>
      </c>
      <c r="AC301" s="317">
        <f>IF(ISBLANK(AB301),"",IFERROR(IF(VLOOKUP(A301,'Np PL4 Stock'!A:J,10,FALSE)="Np4",AB301-VLOOKUP(A301,'Np PL4 Stock'!A:E,5,FALSE),AB301-1-VLOOKUP(A301,'Np PL4 Stock'!A:E,5,FALSE)),""))</f>
        <v>13</v>
      </c>
      <c r="AD301" s="289">
        <v>8.523</v>
      </c>
      <c r="AE301" s="300">
        <v>0.0919</v>
      </c>
      <c r="AF301" s="323">
        <v>0.99</v>
      </c>
      <c r="AG301" s="331">
        <v>0</v>
      </c>
      <c r="AH301" s="332">
        <v>0</v>
      </c>
      <c r="AI301" s="339">
        <v>256</v>
      </c>
      <c r="AJ301" s="326"/>
      <c r="AK301" s="334"/>
    </row>
    <row r="302" spans="1:37">
      <c r="A302" s="280" t="str">
        <f t="shared" si="10"/>
        <v>A1-18-06</v>
      </c>
      <c r="B302" s="341" t="s">
        <v>43</v>
      </c>
      <c r="C302" s="282">
        <v>45857</v>
      </c>
      <c r="D302" s="282">
        <v>45864</v>
      </c>
      <c r="E302" s="243">
        <v>6</v>
      </c>
      <c r="F302" s="244" t="s">
        <v>144</v>
      </c>
      <c r="G302" s="243">
        <v>18</v>
      </c>
      <c r="H302" s="283" t="str">
        <f>IF(ISBLANK(F302),"",IFERROR(VLOOKUP(A302,'Np PL4 Stock'!$A:$U,20,FALSE),""))</f>
        <v>V1-MC1</v>
      </c>
      <c r="I302" s="262" t="s">
        <v>181</v>
      </c>
      <c r="J302" s="283">
        <f>IF(ISBLANK(F302),"",VLOOKUP(LEFT(A302,5),Unit!A:B,2,FALSE))</f>
        <v>8</v>
      </c>
      <c r="K302" s="289">
        <v>1.62</v>
      </c>
      <c r="L302" s="290">
        <v>1</v>
      </c>
      <c r="M302" s="291">
        <f t="shared" si="11"/>
        <v>202.5</v>
      </c>
      <c r="N302" s="292">
        <f>IF(ISBLANK(D302),"",IFERROR(IF(VLOOKUP(A302,'Np PL4 Stock'!A:J,10,FALSE)="Np4",D302-VLOOKUP(A302,'Np PL4 Stock'!A:E,5,FALSE),D302-1-VLOOKUP(A302,'Np PL4 Stock'!A:E,5,FALSE)),""))</f>
        <v>7</v>
      </c>
      <c r="O302" s="293">
        <v>0.99</v>
      </c>
      <c r="P302" s="290">
        <v>5.402</v>
      </c>
      <c r="Q302" s="300">
        <v>0.0586</v>
      </c>
      <c r="R302" s="301" t="s">
        <v>32</v>
      </c>
      <c r="S302" s="244" t="s">
        <v>32</v>
      </c>
      <c r="T302" s="301" t="s">
        <v>32</v>
      </c>
      <c r="U302" s="301" t="s">
        <v>32</v>
      </c>
      <c r="V302" s="302">
        <v>0</v>
      </c>
      <c r="W302" s="303">
        <v>0</v>
      </c>
      <c r="X302" s="316">
        <v>45867</v>
      </c>
      <c r="Y302" s="313">
        <f>IF(ISBLANK(X302),"",IFERROR(IF(VLOOKUP(A302,'Np PL4 Stock'!A:J,10,FALSE)="Np4",X302-VLOOKUP(A302,'Np PL4 Stock'!A:E,5,FALSE),X302-1-VLOOKUP(A302,'Np PL4 Stock'!A:E,5,FALSE)),""))</f>
        <v>10</v>
      </c>
      <c r="Z302" s="325">
        <v>6.69</v>
      </c>
      <c r="AA302" s="315">
        <v>0.0627</v>
      </c>
      <c r="AB302" s="316">
        <v>45870</v>
      </c>
      <c r="AC302" s="317">
        <f>IF(ISBLANK(AB302),"",IFERROR(IF(VLOOKUP(A302,'Np PL4 Stock'!A:J,10,FALSE)="Np4",AB302-VLOOKUP(A302,'Np PL4 Stock'!A:E,5,FALSE),AB302-1-VLOOKUP(A302,'Np PL4 Stock'!A:E,5,FALSE)),""))</f>
        <v>13</v>
      </c>
      <c r="AD302" s="290">
        <v>8.189</v>
      </c>
      <c r="AE302" s="300">
        <v>0.0727</v>
      </c>
      <c r="AF302" s="323">
        <v>1</v>
      </c>
      <c r="AG302" s="331">
        <v>0</v>
      </c>
      <c r="AH302" s="332">
        <v>0</v>
      </c>
      <c r="AI302" s="339">
        <v>288</v>
      </c>
      <c r="AJ302" s="326"/>
      <c r="AK302" s="334"/>
    </row>
    <row r="303" spans="1:37">
      <c r="A303" s="280" t="str">
        <f t="shared" si="10"/>
        <v>A1-19-06</v>
      </c>
      <c r="B303" s="341" t="s">
        <v>43</v>
      </c>
      <c r="C303" s="282">
        <v>45857</v>
      </c>
      <c r="D303" s="282">
        <v>45864</v>
      </c>
      <c r="E303" s="243">
        <v>6</v>
      </c>
      <c r="F303" s="244" t="s">
        <v>144</v>
      </c>
      <c r="G303" s="243">
        <v>19</v>
      </c>
      <c r="H303" s="283" t="str">
        <f>IF(ISBLANK(F303),"",IFERROR(VLOOKUP(A303,'Np PL4 Stock'!$A:$U,20,FALSE),""))</f>
        <v>V1-MC1</v>
      </c>
      <c r="I303" s="262" t="s">
        <v>181</v>
      </c>
      <c r="J303" s="283">
        <f>IF(ISBLANK(F303),"",VLOOKUP(LEFT(A303,5),Unit!A:B,2,FALSE))</f>
        <v>8</v>
      </c>
      <c r="K303" s="289">
        <v>1.62</v>
      </c>
      <c r="L303" s="290">
        <v>1</v>
      </c>
      <c r="M303" s="291">
        <f t="shared" si="11"/>
        <v>202.5</v>
      </c>
      <c r="N303" s="292">
        <f>IF(ISBLANK(D303),"",IFERROR(IF(VLOOKUP(A303,'Np PL4 Stock'!A:J,10,FALSE)="Np4",D303-VLOOKUP(A303,'Np PL4 Stock'!A:E,5,FALSE),D303-1-VLOOKUP(A303,'Np PL4 Stock'!A:E,5,FALSE)),""))</f>
        <v>7</v>
      </c>
      <c r="O303" s="293">
        <v>1</v>
      </c>
      <c r="P303" s="290">
        <v>5.832</v>
      </c>
      <c r="Q303" s="300">
        <v>0.0606</v>
      </c>
      <c r="R303" s="301" t="s">
        <v>32</v>
      </c>
      <c r="S303" s="244" t="s">
        <v>32</v>
      </c>
      <c r="T303" s="301" t="s">
        <v>32</v>
      </c>
      <c r="U303" s="301" t="s">
        <v>32</v>
      </c>
      <c r="V303" s="302">
        <v>0</v>
      </c>
      <c r="W303" s="303">
        <v>0</v>
      </c>
      <c r="X303" s="316">
        <v>45867</v>
      </c>
      <c r="Y303" s="313">
        <f>IF(ISBLANK(X303),"",IFERROR(IF(VLOOKUP(A303,'Np PL4 Stock'!A:J,10,FALSE)="Np4",X303-VLOOKUP(A303,'Np PL4 Stock'!A:E,5,FALSE),X303-1-VLOOKUP(A303,'Np PL4 Stock'!A:E,5,FALSE)),""))</f>
        <v>10</v>
      </c>
      <c r="Z303" s="325">
        <v>7.15</v>
      </c>
      <c r="AA303" s="315">
        <v>0.0678</v>
      </c>
      <c r="AB303" s="316">
        <v>45870</v>
      </c>
      <c r="AC303" s="317">
        <f>IF(ISBLANK(AB303),"",IFERROR(IF(VLOOKUP(A303,'Np PL4 Stock'!A:J,10,FALSE)="Np4",AB303-VLOOKUP(A303,'Np PL4 Stock'!A:E,5,FALSE),AB303-1-VLOOKUP(A303,'Np PL4 Stock'!A:E,5,FALSE)),""))</f>
        <v>13</v>
      </c>
      <c r="AD303" s="290">
        <v>8.938</v>
      </c>
      <c r="AE303" s="300">
        <v>0.0825</v>
      </c>
      <c r="AF303" s="323">
        <v>1</v>
      </c>
      <c r="AG303" s="331">
        <v>0</v>
      </c>
      <c r="AH303" s="332">
        <v>0</v>
      </c>
      <c r="AI303" s="339">
        <v>231</v>
      </c>
      <c r="AJ303" s="326"/>
      <c r="AK303" s="334"/>
    </row>
    <row r="304" spans="1:37">
      <c r="A304" s="280" t="str">
        <f t="shared" si="10"/>
        <v>A1-20-06</v>
      </c>
      <c r="B304" s="341" t="s">
        <v>43</v>
      </c>
      <c r="C304" s="282">
        <v>45857</v>
      </c>
      <c r="D304" s="282">
        <v>45864</v>
      </c>
      <c r="E304" s="243">
        <v>6</v>
      </c>
      <c r="F304" s="244" t="s">
        <v>144</v>
      </c>
      <c r="G304" s="243">
        <v>20</v>
      </c>
      <c r="H304" s="283" t="str">
        <f>IF(ISBLANK(F304),"",IFERROR(VLOOKUP(A304,'Np PL4 Stock'!$A:$U,20,FALSE),""))</f>
        <v>V1-MC1</v>
      </c>
      <c r="I304" s="262" t="s">
        <v>181</v>
      </c>
      <c r="J304" s="283">
        <f>IF(ISBLANK(F304),"",VLOOKUP(LEFT(A304,5),Unit!A:B,2,FALSE))</f>
        <v>8</v>
      </c>
      <c r="K304" s="289">
        <v>1.62</v>
      </c>
      <c r="L304" s="290">
        <v>1</v>
      </c>
      <c r="M304" s="291">
        <f t="shared" si="11"/>
        <v>202.5</v>
      </c>
      <c r="N304" s="292">
        <f>IF(ISBLANK(D304),"",IFERROR(IF(VLOOKUP(A304,'Np PL4 Stock'!A:J,10,FALSE)="Np4",D304-VLOOKUP(A304,'Np PL4 Stock'!A:E,5,FALSE),D304-1-VLOOKUP(A304,'Np PL4 Stock'!A:E,5,FALSE)),""))</f>
        <v>7</v>
      </c>
      <c r="O304" s="293">
        <v>0.99</v>
      </c>
      <c r="P304" s="290">
        <v>5.382</v>
      </c>
      <c r="Q304" s="300">
        <v>0.0535</v>
      </c>
      <c r="R304" s="301" t="s">
        <v>32</v>
      </c>
      <c r="S304" s="244" t="s">
        <v>32</v>
      </c>
      <c r="T304" s="301" t="s">
        <v>32</v>
      </c>
      <c r="U304" s="301" t="s">
        <v>32</v>
      </c>
      <c r="V304" s="302">
        <v>0</v>
      </c>
      <c r="W304" s="303">
        <v>0</v>
      </c>
      <c r="X304" s="316">
        <v>45867</v>
      </c>
      <c r="Y304" s="313">
        <f>IF(ISBLANK(X304),"",IFERROR(IF(VLOOKUP(A304,'Np PL4 Stock'!A:J,10,FALSE)="Np4",X304-VLOOKUP(A304,'Np PL4 Stock'!A:E,5,FALSE),X304-1-VLOOKUP(A304,'Np PL4 Stock'!A:E,5,FALSE)),""))</f>
        <v>10</v>
      </c>
      <c r="Z304" s="321">
        <v>6.51</v>
      </c>
      <c r="AA304" s="315">
        <v>0.067</v>
      </c>
      <c r="AB304" s="316">
        <v>45870</v>
      </c>
      <c r="AC304" s="317">
        <f>IF(ISBLANK(AB304),"",IFERROR(IF(VLOOKUP(A304,'Np PL4 Stock'!A:J,10,FALSE)="Np4",AB304-VLOOKUP(A304,'Np PL4 Stock'!A:E,5,FALSE),AB304-1-VLOOKUP(A304,'Np PL4 Stock'!A:E,5,FALSE)),""))</f>
        <v>13</v>
      </c>
      <c r="AD304" s="290">
        <v>7.879</v>
      </c>
      <c r="AE304" s="300">
        <v>0.0786</v>
      </c>
      <c r="AF304" s="323">
        <v>0.89</v>
      </c>
      <c r="AG304" s="331">
        <v>0</v>
      </c>
      <c r="AH304" s="332">
        <v>0</v>
      </c>
      <c r="AI304" s="339">
        <v>360</v>
      </c>
      <c r="AJ304" s="326"/>
      <c r="AK304" s="334"/>
    </row>
    <row r="305" spans="1:37">
      <c r="A305" s="280" t="str">
        <f t="shared" si="10"/>
        <v>B1-01-06</v>
      </c>
      <c r="B305" s="341" t="s">
        <v>43</v>
      </c>
      <c r="C305" s="282">
        <v>45865</v>
      </c>
      <c r="D305" s="282"/>
      <c r="E305" s="243">
        <v>6</v>
      </c>
      <c r="F305" s="244" t="s">
        <v>165</v>
      </c>
      <c r="G305" s="243">
        <v>1</v>
      </c>
      <c r="H305" s="283" t="str">
        <f>IF(ISBLANK(F305),"",IFERROR(VLOOKUP(A305,'Np PL4 Stock'!$A:$U,20,FALSE),""))</f>
        <v>V1-MC1</v>
      </c>
      <c r="I305" s="262" t="s">
        <v>181</v>
      </c>
      <c r="J305" s="283">
        <f>IF(ISBLANK(F305),"",VLOOKUP(LEFT(A305,5),Unit!A:B,2,FALSE))</f>
        <v>12</v>
      </c>
      <c r="K305" s="289">
        <v>2.29</v>
      </c>
      <c r="L305" s="290">
        <v>1.5</v>
      </c>
      <c r="M305" s="291">
        <f t="shared" si="11"/>
        <v>190.833333333333</v>
      </c>
      <c r="N305" s="292" t="str">
        <f>IF(ISBLANK(D305),"",IFERROR(IF(VLOOKUP(A305,'Np PL4 Stock'!A:J,10,FALSE)="Np4",D305-VLOOKUP(A305,'Np PL4 Stock'!A:E,5,FALSE),D305-1-VLOOKUP(A305,'Np PL4 Stock'!A:E,5,FALSE)),""))</f>
        <v/>
      </c>
      <c r="O305" s="293"/>
      <c r="P305" s="290"/>
      <c r="Q305" s="300"/>
      <c r="R305" s="301"/>
      <c r="S305" s="244"/>
      <c r="T305" s="301"/>
      <c r="U305" s="301"/>
      <c r="V305" s="302"/>
      <c r="W305" s="303"/>
      <c r="X305" s="304"/>
      <c r="Y305" s="313" t="str">
        <f>IF(ISBLANK(X305),"",IFERROR(IF(VLOOKUP(A305,'Np PL4 Stock'!A:J,10,FALSE)="Np4",X305-VLOOKUP(A305,'Np PL4 Stock'!A:E,5,FALSE),X305-1-VLOOKUP(A305,'Np PL4 Stock'!A:E,5,FALSE)),""))</f>
        <v/>
      </c>
      <c r="Z305" s="325"/>
      <c r="AA305" s="315"/>
      <c r="AB305" s="316"/>
      <c r="AC305" s="317" t="str">
        <f>IF(ISBLANK(AB305),"",IFERROR(IF(VLOOKUP(A305,'Np PL4 Stock'!A:J,10,FALSE)="Np4",AB305-VLOOKUP(A305,'Np PL4 Stock'!A:E,5,FALSE),AB305-1-VLOOKUP(A305,'Np PL4 Stock'!A:E,5,FALSE)),""))</f>
        <v/>
      </c>
      <c r="AD305" s="290"/>
      <c r="AE305" s="300"/>
      <c r="AF305" s="323"/>
      <c r="AG305" s="331"/>
      <c r="AH305" s="332"/>
      <c r="AI305" s="339"/>
      <c r="AJ305" s="326" t="s">
        <v>363</v>
      </c>
      <c r="AK305" s="334"/>
    </row>
    <row r="306" spans="1:37">
      <c r="A306" s="280" t="str">
        <f t="shared" si="10"/>
        <v>B1-02-06</v>
      </c>
      <c r="B306" s="341" t="s">
        <v>43</v>
      </c>
      <c r="C306" s="282">
        <v>45865</v>
      </c>
      <c r="D306" s="282"/>
      <c r="E306" s="243">
        <v>6</v>
      </c>
      <c r="F306" s="244" t="s">
        <v>165</v>
      </c>
      <c r="G306" s="243">
        <v>2</v>
      </c>
      <c r="H306" s="283" t="str">
        <f>IF(ISBLANK(F306),"",IFERROR(VLOOKUP(A306,'Np PL4 Stock'!$A:$U,20,FALSE),""))</f>
        <v>V1-MC1</v>
      </c>
      <c r="I306" s="262" t="s">
        <v>181</v>
      </c>
      <c r="J306" s="283">
        <f>IF(ISBLANK(F306),"",VLOOKUP(LEFT(A306,5),Unit!A:B,2,FALSE))</f>
        <v>12</v>
      </c>
      <c r="K306" s="289">
        <v>2.29</v>
      </c>
      <c r="L306" s="290">
        <v>1.5</v>
      </c>
      <c r="M306" s="291">
        <f t="shared" si="11"/>
        <v>190.833333333333</v>
      </c>
      <c r="N306" s="292" t="str">
        <f>IF(ISBLANK(D306),"",IFERROR(IF(VLOOKUP(A306,'Np PL4 Stock'!A:J,10,FALSE)="Np4",D306-VLOOKUP(A306,'Np PL4 Stock'!A:E,5,FALSE),D306-1-VLOOKUP(A306,'Np PL4 Stock'!A:E,5,FALSE)),""))</f>
        <v/>
      </c>
      <c r="O306" s="293"/>
      <c r="P306" s="290"/>
      <c r="Q306" s="300"/>
      <c r="R306" s="301"/>
      <c r="S306" s="244"/>
      <c r="T306" s="301"/>
      <c r="U306" s="301"/>
      <c r="V306" s="302"/>
      <c r="W306" s="303"/>
      <c r="X306" s="304"/>
      <c r="Y306" s="313" t="str">
        <f>IF(ISBLANK(X306),"",IFERROR(IF(VLOOKUP(A306,'Np PL4 Stock'!A:J,10,FALSE)="Np4",X306-VLOOKUP(A306,'Np PL4 Stock'!A:E,5,FALSE),X306-1-VLOOKUP(A306,'Np PL4 Stock'!A:E,5,FALSE)),""))</f>
        <v/>
      </c>
      <c r="Z306" s="325"/>
      <c r="AA306" s="315"/>
      <c r="AB306" s="316"/>
      <c r="AC306" s="317" t="str">
        <f>IF(ISBLANK(AB306),"",IFERROR(IF(VLOOKUP(A306,'Np PL4 Stock'!A:J,10,FALSE)="Np4",AB306-VLOOKUP(A306,'Np PL4 Stock'!A:E,5,FALSE),AB306-1-VLOOKUP(A306,'Np PL4 Stock'!A:E,5,FALSE)),""))</f>
        <v/>
      </c>
      <c r="AD306" s="290"/>
      <c r="AE306" s="300"/>
      <c r="AF306" s="323"/>
      <c r="AG306" s="331"/>
      <c r="AH306" s="332"/>
      <c r="AI306" s="339"/>
      <c r="AJ306" s="326" t="s">
        <v>363</v>
      </c>
      <c r="AK306" s="334"/>
    </row>
    <row r="307" spans="1:37">
      <c r="A307" s="280" t="str">
        <f t="shared" si="10"/>
        <v>B1-03-06</v>
      </c>
      <c r="B307" s="341" t="s">
        <v>43</v>
      </c>
      <c r="C307" s="282">
        <v>45865</v>
      </c>
      <c r="D307" s="282">
        <v>45872</v>
      </c>
      <c r="E307" s="243">
        <v>6</v>
      </c>
      <c r="F307" s="244" t="s">
        <v>165</v>
      </c>
      <c r="G307" s="243">
        <v>3</v>
      </c>
      <c r="H307" s="283" t="str">
        <f>IF(ISBLANK(F307),"",IFERROR(VLOOKUP(A307,'Np PL4 Stock'!$A:$U,20,FALSE),""))</f>
        <v>V1-MA1</v>
      </c>
      <c r="I307" s="262" t="s">
        <v>213</v>
      </c>
      <c r="J307" s="283">
        <f>IF(ISBLANK(F307),"",VLOOKUP(LEFT(A307,5),Unit!A:B,2,FALSE))</f>
        <v>12</v>
      </c>
      <c r="K307" s="289">
        <v>2.16</v>
      </c>
      <c r="L307" s="290">
        <v>1.4</v>
      </c>
      <c r="M307" s="291">
        <f t="shared" si="11"/>
        <v>180</v>
      </c>
      <c r="N307" s="292">
        <f>IF(ISBLANK(D307),"",IFERROR(IF(VLOOKUP(A307,'Np PL4 Stock'!A:J,10,FALSE)="Np4",D307-VLOOKUP(A307,'Np PL4 Stock'!A:E,5,FALSE),D307-1-VLOOKUP(A307,'Np PL4 Stock'!A:E,5,FALSE)),""))</f>
        <v>7</v>
      </c>
      <c r="O307" s="293">
        <v>1</v>
      </c>
      <c r="P307" s="290">
        <v>5.703</v>
      </c>
      <c r="Q307" s="300">
        <v>0.0541</v>
      </c>
      <c r="R307" s="301" t="s">
        <v>32</v>
      </c>
      <c r="S307" s="244" t="s">
        <v>32</v>
      </c>
      <c r="T307" s="301" t="s">
        <v>32</v>
      </c>
      <c r="U307" s="301" t="s">
        <v>32</v>
      </c>
      <c r="V307" s="302">
        <v>0</v>
      </c>
      <c r="W307" s="303">
        <v>0</v>
      </c>
      <c r="X307" s="304">
        <v>45875</v>
      </c>
      <c r="Y307" s="313">
        <f>IF(ISBLANK(X307),"",IFERROR(IF(VLOOKUP(A307,'Np PL4 Stock'!A:J,10,FALSE)="Np4",X307-VLOOKUP(A307,'Np PL4 Stock'!A:E,5,FALSE),X307-1-VLOOKUP(A307,'Np PL4 Stock'!A:E,5,FALSE)),""))</f>
        <v>10</v>
      </c>
      <c r="Z307" s="325">
        <v>7.12</v>
      </c>
      <c r="AA307" s="315">
        <v>0.064</v>
      </c>
      <c r="AB307" s="316">
        <v>45878</v>
      </c>
      <c r="AC307" s="317">
        <f>IF(ISBLANK(AB307),"",IFERROR(IF(VLOOKUP(A307,'Np PL4 Stock'!A:J,10,FALSE)="Np4",AB307-VLOOKUP(A307,'Np PL4 Stock'!A:E,5,FALSE),AB307-1-VLOOKUP(A307,'Np PL4 Stock'!A:E,5,FALSE)),""))</f>
        <v>13</v>
      </c>
      <c r="AD307" s="290">
        <v>8.621</v>
      </c>
      <c r="AE307" s="300">
        <v>0.0876</v>
      </c>
      <c r="AF307" s="323">
        <v>0.99</v>
      </c>
      <c r="AG307" s="331">
        <v>0</v>
      </c>
      <c r="AH307" s="332">
        <v>0</v>
      </c>
      <c r="AI307" s="339">
        <v>249</v>
      </c>
      <c r="AJ307" s="326"/>
      <c r="AK307" s="334"/>
    </row>
    <row r="308" spans="1:37">
      <c r="A308" s="280" t="str">
        <f t="shared" si="10"/>
        <v>B1-04-06</v>
      </c>
      <c r="B308" s="341" t="s">
        <v>43</v>
      </c>
      <c r="C308" s="282">
        <v>45865</v>
      </c>
      <c r="D308" s="282">
        <v>45872</v>
      </c>
      <c r="E308" s="243">
        <v>6</v>
      </c>
      <c r="F308" s="244" t="s">
        <v>165</v>
      </c>
      <c r="G308" s="243">
        <v>4</v>
      </c>
      <c r="H308" s="283" t="str">
        <f>IF(ISBLANK(F308),"",IFERROR(VLOOKUP(A308,'Np PL4 Stock'!$A:$U,20,FALSE),""))</f>
        <v>V1-MA1</v>
      </c>
      <c r="I308" s="262" t="s">
        <v>213</v>
      </c>
      <c r="J308" s="283">
        <f>IF(ISBLANK(F308),"",VLOOKUP(LEFT(A308,5),Unit!A:B,2,FALSE))</f>
        <v>12</v>
      </c>
      <c r="K308" s="289">
        <v>2.16</v>
      </c>
      <c r="L308" s="290">
        <v>1.3</v>
      </c>
      <c r="M308" s="291">
        <f t="shared" si="11"/>
        <v>180</v>
      </c>
      <c r="N308" s="292">
        <f>IF(ISBLANK(D308),"",IFERROR(IF(VLOOKUP(A308,'Np PL4 Stock'!A:J,10,FALSE)="Np4",D308-VLOOKUP(A308,'Np PL4 Stock'!A:E,5,FALSE),D308-1-VLOOKUP(A308,'Np PL4 Stock'!A:E,5,FALSE)),""))</f>
        <v>7</v>
      </c>
      <c r="O308" s="293">
        <v>1</v>
      </c>
      <c r="P308" s="290">
        <v>5.81</v>
      </c>
      <c r="Q308" s="300">
        <v>0.0567</v>
      </c>
      <c r="R308" s="301" t="s">
        <v>32</v>
      </c>
      <c r="S308" s="244" t="s">
        <v>32</v>
      </c>
      <c r="T308" s="301" t="s">
        <v>32</v>
      </c>
      <c r="U308" s="301" t="s">
        <v>32</v>
      </c>
      <c r="V308" s="302">
        <v>0</v>
      </c>
      <c r="W308" s="303">
        <v>0</v>
      </c>
      <c r="X308" s="304">
        <v>45875</v>
      </c>
      <c r="Y308" s="313">
        <f>IF(ISBLANK(X308),"",IFERROR(IF(VLOOKUP(A308,'Np PL4 Stock'!A:J,10,FALSE)="Np4",X308-VLOOKUP(A308,'Np PL4 Stock'!A:E,5,FALSE),X308-1-VLOOKUP(A308,'Np PL4 Stock'!A:E,5,FALSE)),""))</f>
        <v>10</v>
      </c>
      <c r="Z308" s="325">
        <v>7.14</v>
      </c>
      <c r="AA308" s="315">
        <v>0.0647</v>
      </c>
      <c r="AB308" s="316">
        <v>45878</v>
      </c>
      <c r="AC308" s="317">
        <f>IF(ISBLANK(AB308),"",IFERROR(IF(VLOOKUP(A308,'Np PL4 Stock'!A:J,10,FALSE)="Np4",AB308-VLOOKUP(A308,'Np PL4 Stock'!A:E,5,FALSE),AB308-1-VLOOKUP(A308,'Np PL4 Stock'!A:E,5,FALSE)),""))</f>
        <v>13</v>
      </c>
      <c r="AD308" s="290">
        <v>8.783</v>
      </c>
      <c r="AE308" s="300">
        <v>0.0799</v>
      </c>
      <c r="AF308" s="323">
        <v>1</v>
      </c>
      <c r="AG308" s="331">
        <v>0</v>
      </c>
      <c r="AH308" s="332">
        <v>0</v>
      </c>
      <c r="AI308" s="339">
        <v>243</v>
      </c>
      <c r="AJ308" s="326"/>
      <c r="AK308" s="334"/>
    </row>
    <row r="309" spans="1:37">
      <c r="A309" s="280" t="str">
        <f t="shared" si="10"/>
        <v>B1-05-06</v>
      </c>
      <c r="B309" s="341" t="s">
        <v>43</v>
      </c>
      <c r="C309" s="282">
        <v>45865</v>
      </c>
      <c r="D309" s="282">
        <v>45872</v>
      </c>
      <c r="E309" s="243">
        <v>6</v>
      </c>
      <c r="F309" s="244" t="s">
        <v>165</v>
      </c>
      <c r="G309" s="243">
        <v>5</v>
      </c>
      <c r="H309" s="283" t="str">
        <f>IF(ISBLANK(F309),"",IFERROR(VLOOKUP(A309,'Np PL4 Stock'!$A:$U,20,FALSE),""))</f>
        <v>V1-MA1</v>
      </c>
      <c r="I309" s="262" t="s">
        <v>213</v>
      </c>
      <c r="J309" s="283">
        <f>IF(ISBLANK(F309),"",VLOOKUP(LEFT(A309,5),Unit!A:B,2,FALSE))</f>
        <v>12</v>
      </c>
      <c r="K309" s="289">
        <v>2.16</v>
      </c>
      <c r="L309" s="290">
        <v>1.3</v>
      </c>
      <c r="M309" s="291">
        <f t="shared" si="11"/>
        <v>180</v>
      </c>
      <c r="N309" s="292">
        <f>IF(ISBLANK(D309),"",IFERROR(IF(VLOOKUP(A309,'Np PL4 Stock'!A:J,10,FALSE)="Np4",D309-VLOOKUP(A309,'Np PL4 Stock'!A:E,5,FALSE),D309-1-VLOOKUP(A309,'Np PL4 Stock'!A:E,5,FALSE)),""))</f>
        <v>7</v>
      </c>
      <c r="O309" s="293">
        <v>1</v>
      </c>
      <c r="P309" s="290">
        <v>5.767</v>
      </c>
      <c r="Q309" s="300">
        <v>0.0585</v>
      </c>
      <c r="R309" s="301" t="s">
        <v>32</v>
      </c>
      <c r="S309" s="244" t="s">
        <v>32</v>
      </c>
      <c r="T309" s="301" t="s">
        <v>32</v>
      </c>
      <c r="U309" s="301" t="s">
        <v>32</v>
      </c>
      <c r="V309" s="302">
        <v>0</v>
      </c>
      <c r="W309" s="303">
        <v>0</v>
      </c>
      <c r="X309" s="304">
        <v>45875</v>
      </c>
      <c r="Y309" s="313">
        <f>IF(ISBLANK(X309),"",IFERROR(IF(VLOOKUP(A309,'Np PL4 Stock'!A:J,10,FALSE)="Np4",X309-VLOOKUP(A309,'Np PL4 Stock'!A:E,5,FALSE),X309-1-VLOOKUP(A309,'Np PL4 Stock'!A:E,5,FALSE)),""))</f>
        <v>10</v>
      </c>
      <c r="Z309" s="325">
        <v>7.17</v>
      </c>
      <c r="AA309" s="315">
        <v>0.0642</v>
      </c>
      <c r="AB309" s="316">
        <v>45878</v>
      </c>
      <c r="AC309" s="317">
        <f>IF(ISBLANK(AB309),"",IFERROR(IF(VLOOKUP(A309,'Np PL4 Stock'!A:J,10,FALSE)="Np4",AB309-VLOOKUP(A309,'Np PL4 Stock'!A:E,5,FALSE),AB309-1-VLOOKUP(A309,'Np PL4 Stock'!A:E,5,FALSE)),""))</f>
        <v>13</v>
      </c>
      <c r="AD309" s="290">
        <v>8.748</v>
      </c>
      <c r="AE309" s="300">
        <v>0.0771</v>
      </c>
      <c r="AF309" s="323">
        <v>1</v>
      </c>
      <c r="AG309" s="331">
        <v>0</v>
      </c>
      <c r="AH309" s="332">
        <v>0</v>
      </c>
      <c r="AI309" s="339">
        <v>245</v>
      </c>
      <c r="AJ309" s="326"/>
      <c r="AK309" s="334"/>
    </row>
    <row r="310" spans="1:37">
      <c r="A310" s="280" t="str">
        <f t="shared" si="10"/>
        <v>B1-06-06</v>
      </c>
      <c r="B310" s="281" t="s">
        <v>43</v>
      </c>
      <c r="C310" s="282">
        <v>45866</v>
      </c>
      <c r="D310" s="282">
        <v>45873</v>
      </c>
      <c r="E310" s="243">
        <v>6</v>
      </c>
      <c r="F310" s="244" t="s">
        <v>165</v>
      </c>
      <c r="G310" s="243">
        <v>6</v>
      </c>
      <c r="H310" s="283" t="str">
        <f>IF(ISBLANK(F310),"",IFERROR(VLOOKUP(A310,'Np PL4 Stock'!$A:$U,20,FALSE),""))</f>
        <v>V1-MA1</v>
      </c>
      <c r="I310" s="262" t="s">
        <v>213</v>
      </c>
      <c r="J310" s="283">
        <f>IF(ISBLANK(F310),"",VLOOKUP(LEFT(A310,5),Unit!A:B,2,FALSE))</f>
        <v>12</v>
      </c>
      <c r="K310" s="289">
        <v>2.7</v>
      </c>
      <c r="L310" s="290">
        <v>1.3</v>
      </c>
      <c r="M310" s="291">
        <f t="shared" si="11"/>
        <v>225</v>
      </c>
      <c r="N310" s="292">
        <f>IF(ISBLANK(D310),"",IFERROR(IF(VLOOKUP(A310,'Np PL4 Stock'!A:J,10,FALSE)="Np4",D310-VLOOKUP(A310,'Np PL4 Stock'!A:E,5,FALSE),D310-1-VLOOKUP(A310,'Np PL4 Stock'!A:E,5,FALSE)),""))</f>
        <v>7</v>
      </c>
      <c r="O310" s="293">
        <v>1</v>
      </c>
      <c r="P310" s="290">
        <v>5.829</v>
      </c>
      <c r="Q310" s="300">
        <v>0.056</v>
      </c>
      <c r="R310" s="301" t="s">
        <v>32</v>
      </c>
      <c r="S310" s="244" t="s">
        <v>32</v>
      </c>
      <c r="T310" s="301" t="s">
        <v>32</v>
      </c>
      <c r="U310" s="301" t="s">
        <v>32</v>
      </c>
      <c r="V310" s="302">
        <v>0</v>
      </c>
      <c r="W310" s="303">
        <v>0</v>
      </c>
      <c r="X310" s="304">
        <v>45876</v>
      </c>
      <c r="Y310" s="313">
        <f>IF(ISBLANK(X310),"",IFERROR(IF(VLOOKUP(A310,'Np PL4 Stock'!A:J,10,FALSE)="Np4",X310-VLOOKUP(A310,'Np PL4 Stock'!A:E,5,FALSE),X310-1-VLOOKUP(A310,'Np PL4 Stock'!A:E,5,FALSE)),""))</f>
        <v>10</v>
      </c>
      <c r="Z310" s="325">
        <v>7.19</v>
      </c>
      <c r="AA310" s="315">
        <v>0.0604</v>
      </c>
      <c r="AB310" s="316">
        <v>45879</v>
      </c>
      <c r="AC310" s="317">
        <f>IF(ISBLANK(AB310),"",IFERROR(IF(VLOOKUP(A310,'Np PL4 Stock'!A:J,10,FALSE)="Np4",AB310-VLOOKUP(A310,'Np PL4 Stock'!A:E,5,FALSE),AB310-1-VLOOKUP(A310,'Np PL4 Stock'!A:E,5,FALSE)),""))</f>
        <v>13</v>
      </c>
      <c r="AD310" s="290">
        <v>8.54</v>
      </c>
      <c r="AE310" s="300">
        <v>0.08</v>
      </c>
      <c r="AF310" s="323">
        <v>1</v>
      </c>
      <c r="AG310" s="331">
        <v>0</v>
      </c>
      <c r="AH310" s="332">
        <v>0</v>
      </c>
      <c r="AI310" s="339">
        <v>252</v>
      </c>
      <c r="AJ310" s="326" t="s">
        <v>392</v>
      </c>
      <c r="AK310" s="334"/>
    </row>
    <row r="311" spans="1:37">
      <c r="A311" s="280" t="str">
        <f t="shared" si="10"/>
        <v>B1-07-06</v>
      </c>
      <c r="B311" s="281" t="s">
        <v>43</v>
      </c>
      <c r="C311" s="282">
        <v>45866</v>
      </c>
      <c r="D311" s="282">
        <v>45873</v>
      </c>
      <c r="E311" s="243">
        <v>6</v>
      </c>
      <c r="F311" s="244" t="s">
        <v>165</v>
      </c>
      <c r="G311" s="243">
        <v>7</v>
      </c>
      <c r="H311" s="283" t="str">
        <f>IF(ISBLANK(F311),"",IFERROR(VLOOKUP(A311,'Np PL4 Stock'!$A:$U,20,FALSE),""))</f>
        <v>V1-MC1</v>
      </c>
      <c r="I311" s="262" t="s">
        <v>181</v>
      </c>
      <c r="J311" s="283">
        <f>IF(ISBLANK(F311),"",VLOOKUP(LEFT(A311,5),Unit!A:B,2,FALSE))</f>
        <v>12</v>
      </c>
      <c r="K311" s="289">
        <v>3</v>
      </c>
      <c r="L311" s="290">
        <v>1.5</v>
      </c>
      <c r="M311" s="291">
        <f t="shared" si="11"/>
        <v>250</v>
      </c>
      <c r="N311" s="292">
        <f>IF(ISBLANK(D311),"",IFERROR(IF(VLOOKUP(A311,'Np PL4 Stock'!A:J,10,FALSE)="Np4",D311-VLOOKUP(A311,'Np PL4 Stock'!A:E,5,FALSE),D311-1-VLOOKUP(A311,'Np PL4 Stock'!A:E,5,FALSE)),""))</f>
        <v>7</v>
      </c>
      <c r="O311" s="293">
        <v>1</v>
      </c>
      <c r="P311" s="290">
        <v>5.786</v>
      </c>
      <c r="Q311" s="300">
        <v>0.0596</v>
      </c>
      <c r="R311" s="301" t="s">
        <v>32</v>
      </c>
      <c r="S311" s="244" t="s">
        <v>32</v>
      </c>
      <c r="T311" s="301" t="s">
        <v>32</v>
      </c>
      <c r="U311" s="301" t="s">
        <v>32</v>
      </c>
      <c r="V311" s="302">
        <v>0</v>
      </c>
      <c r="W311" s="303">
        <v>0</v>
      </c>
      <c r="X311" s="304">
        <v>45876</v>
      </c>
      <c r="Y311" s="313">
        <f>IF(ISBLANK(X311),"",IFERROR(IF(VLOOKUP(A311,'Np PL4 Stock'!A:J,10,FALSE)="Np4",X311-VLOOKUP(A311,'Np PL4 Stock'!A:E,5,FALSE),X311-1-VLOOKUP(A311,'Np PL4 Stock'!A:E,5,FALSE)),""))</f>
        <v>10</v>
      </c>
      <c r="Z311" s="325">
        <v>7.25</v>
      </c>
      <c r="AA311" s="315">
        <v>0.0662</v>
      </c>
      <c r="AB311" s="316">
        <v>45879</v>
      </c>
      <c r="AC311" s="317">
        <f>IF(ISBLANK(AB311),"",IFERROR(IF(VLOOKUP(A311,'Np PL4 Stock'!A:J,10,FALSE)="Np4",AB311-VLOOKUP(A311,'Np PL4 Stock'!A:E,5,FALSE),AB311-1-VLOOKUP(A311,'Np PL4 Stock'!A:E,5,FALSE)),""))</f>
        <v>13</v>
      </c>
      <c r="AD311" s="290">
        <v>8.757</v>
      </c>
      <c r="AE311" s="300">
        <v>0.0824</v>
      </c>
      <c r="AF311" s="323">
        <v>0.99</v>
      </c>
      <c r="AG311" s="331">
        <v>0</v>
      </c>
      <c r="AH311" s="332">
        <v>0</v>
      </c>
      <c r="AI311" s="339">
        <v>245</v>
      </c>
      <c r="AJ311" s="326" t="s">
        <v>393</v>
      </c>
      <c r="AK311" s="334"/>
    </row>
    <row r="312" spans="1:37">
      <c r="A312" s="280" t="str">
        <f t="shared" si="10"/>
        <v>B1-08-06</v>
      </c>
      <c r="B312" s="281" t="s">
        <v>43</v>
      </c>
      <c r="C312" s="282">
        <v>45866</v>
      </c>
      <c r="D312" s="282">
        <v>45873</v>
      </c>
      <c r="E312" s="243">
        <v>6</v>
      </c>
      <c r="F312" s="244" t="s">
        <v>165</v>
      </c>
      <c r="G312" s="243">
        <v>8</v>
      </c>
      <c r="H312" s="283" t="str">
        <f>IF(ISBLANK(F312),"",IFERROR(VLOOKUP(A312,'Np PL4 Stock'!$A:$U,20,FALSE),""))</f>
        <v>V1-MC1</v>
      </c>
      <c r="I312" s="262" t="s">
        <v>181</v>
      </c>
      <c r="J312" s="283">
        <f>IF(ISBLANK(F312),"",VLOOKUP(LEFT(A312,5),Unit!A:B,2,FALSE))</f>
        <v>12</v>
      </c>
      <c r="K312" s="289">
        <v>3</v>
      </c>
      <c r="L312" s="290">
        <v>1.5</v>
      </c>
      <c r="M312" s="291">
        <f t="shared" si="11"/>
        <v>250</v>
      </c>
      <c r="N312" s="292">
        <f>IF(ISBLANK(D312),"",IFERROR(IF(VLOOKUP(A312,'Np PL4 Stock'!A:J,10,FALSE)="Np4",D312-VLOOKUP(A312,'Np PL4 Stock'!A:E,5,FALSE),D312-1-VLOOKUP(A312,'Np PL4 Stock'!A:E,5,FALSE)),""))</f>
        <v>7</v>
      </c>
      <c r="O312" s="293">
        <v>1</v>
      </c>
      <c r="P312" s="290">
        <v>5.736</v>
      </c>
      <c r="Q312" s="300">
        <v>0.0605</v>
      </c>
      <c r="R312" s="301" t="s">
        <v>32</v>
      </c>
      <c r="S312" s="244" t="s">
        <v>32</v>
      </c>
      <c r="T312" s="301" t="s">
        <v>32</v>
      </c>
      <c r="U312" s="301" t="s">
        <v>32</v>
      </c>
      <c r="V312" s="302">
        <v>0</v>
      </c>
      <c r="W312" s="303">
        <v>0</v>
      </c>
      <c r="X312" s="304">
        <v>45876</v>
      </c>
      <c r="Y312" s="313">
        <f>IF(ISBLANK(X312),"",IFERROR(IF(VLOOKUP(A312,'Np PL4 Stock'!A:J,10,FALSE)="Np4",X312-VLOOKUP(A312,'Np PL4 Stock'!A:E,5,FALSE),X312-1-VLOOKUP(A312,'Np PL4 Stock'!A:E,5,FALSE)),""))</f>
        <v>10</v>
      </c>
      <c r="Z312" s="325">
        <v>7.15</v>
      </c>
      <c r="AA312" s="315">
        <v>0.0692</v>
      </c>
      <c r="AB312" s="316">
        <v>45879</v>
      </c>
      <c r="AC312" s="317">
        <f>IF(ISBLANK(AB312),"",IFERROR(IF(VLOOKUP(A312,'Np PL4 Stock'!A:J,10,FALSE)="Np4",AB312-VLOOKUP(A312,'Np PL4 Stock'!A:E,5,FALSE),AB312-1-VLOOKUP(A312,'Np PL4 Stock'!A:E,5,FALSE)),""))</f>
        <v>13</v>
      </c>
      <c r="AD312" s="290">
        <v>8.813</v>
      </c>
      <c r="AE312" s="300">
        <v>0.0804</v>
      </c>
      <c r="AF312" s="323">
        <v>0.99</v>
      </c>
      <c r="AG312" s="331">
        <v>0</v>
      </c>
      <c r="AH312" s="332">
        <v>0</v>
      </c>
      <c r="AI312" s="339">
        <v>241</v>
      </c>
      <c r="AJ312" s="326" t="s">
        <v>393</v>
      </c>
      <c r="AK312" s="334"/>
    </row>
    <row r="313" spans="1:37">
      <c r="A313" s="280" t="str">
        <f t="shared" si="10"/>
        <v>E1-01-05</v>
      </c>
      <c r="B313" s="281" t="s">
        <v>43</v>
      </c>
      <c r="C313" s="282">
        <v>45866</v>
      </c>
      <c r="D313" s="282">
        <v>45873</v>
      </c>
      <c r="E313" s="243">
        <v>5</v>
      </c>
      <c r="F313" s="244" t="s">
        <v>215</v>
      </c>
      <c r="G313" s="243">
        <v>1</v>
      </c>
      <c r="H313" s="283" t="str">
        <f>IF(ISBLANK(F313),"",IFERROR(VLOOKUP(A313,'Np PL4 Stock'!$A:$U,20,FALSE),""))</f>
        <v>V1-MA1</v>
      </c>
      <c r="I313" s="262" t="s">
        <v>213</v>
      </c>
      <c r="J313" s="283">
        <f>IF(ISBLANK(F313),"",VLOOKUP(LEFT(A313,5),Unit!A:B,2,FALSE))</f>
        <v>10</v>
      </c>
      <c r="K313" s="289">
        <v>1.8</v>
      </c>
      <c r="L313" s="290">
        <v>0.85</v>
      </c>
      <c r="M313" s="291">
        <f t="shared" si="11"/>
        <v>180</v>
      </c>
      <c r="N313" s="292">
        <f>IF(ISBLANK(D313),"",IFERROR(IF(VLOOKUP(A313,'Np PL4 Stock'!A:J,10,FALSE)="Np4",D313-VLOOKUP(A313,'Np PL4 Stock'!A:E,5,FALSE),D313-1-VLOOKUP(A313,'Np PL4 Stock'!A:E,5,FALSE)),""))</f>
        <v>7</v>
      </c>
      <c r="O313" s="293">
        <v>1</v>
      </c>
      <c r="P313" s="290">
        <v>5.969</v>
      </c>
      <c r="Q313" s="300">
        <v>0.061</v>
      </c>
      <c r="R313" s="301" t="s">
        <v>32</v>
      </c>
      <c r="S313" s="244" t="s">
        <v>32</v>
      </c>
      <c r="T313" s="301" t="s">
        <v>32</v>
      </c>
      <c r="U313" s="301" t="s">
        <v>32</v>
      </c>
      <c r="V313" s="302">
        <v>0</v>
      </c>
      <c r="W313" s="303">
        <v>0</v>
      </c>
      <c r="X313" s="304">
        <v>45876</v>
      </c>
      <c r="Y313" s="313">
        <f>IF(ISBLANK(X313),"",IFERROR(IF(VLOOKUP(A313,'Np PL4 Stock'!A:J,10,FALSE)="Np4",X313-VLOOKUP(A313,'Np PL4 Stock'!A:E,5,FALSE),X313-1-VLOOKUP(A313,'Np PL4 Stock'!A:E,5,FALSE)),""))</f>
        <v>10</v>
      </c>
      <c r="Z313" s="321">
        <v>7.2</v>
      </c>
      <c r="AA313" s="315">
        <v>0.0664</v>
      </c>
      <c r="AB313" s="316">
        <v>45879</v>
      </c>
      <c r="AC313" s="317">
        <f>IF(ISBLANK(AB313),"",IFERROR(IF(VLOOKUP(A313,'Np PL4 Stock'!A:J,10,FALSE)="Np4",AB313-VLOOKUP(A313,'Np PL4 Stock'!A:E,5,FALSE),AB313-1-VLOOKUP(A313,'Np PL4 Stock'!A:E,5,FALSE)),""))</f>
        <v>13</v>
      </c>
      <c r="AD313" s="290">
        <v>8.753</v>
      </c>
      <c r="AE313" s="300">
        <v>0.0754</v>
      </c>
      <c r="AF313" s="323">
        <v>0.99</v>
      </c>
      <c r="AG313" s="331">
        <v>0</v>
      </c>
      <c r="AH313" s="332">
        <v>0</v>
      </c>
      <c r="AI313" s="339">
        <v>247</v>
      </c>
      <c r="AJ313" s="326" t="s">
        <v>394</v>
      </c>
      <c r="AK313" s="334"/>
    </row>
    <row r="314" spans="1:37">
      <c r="A314" s="280" t="str">
        <f t="shared" si="10"/>
        <v>E1-02-05</v>
      </c>
      <c r="B314" s="281" t="s">
        <v>43</v>
      </c>
      <c r="C314" s="282">
        <v>45866</v>
      </c>
      <c r="D314" s="282">
        <v>45873</v>
      </c>
      <c r="E314" s="243">
        <v>5</v>
      </c>
      <c r="F314" s="244" t="s">
        <v>215</v>
      </c>
      <c r="G314" s="243">
        <v>2</v>
      </c>
      <c r="H314" s="283" t="str">
        <f>IF(ISBLANK(F314),"",IFERROR(VLOOKUP(A314,'Np PL4 Stock'!$A:$U,20,FALSE),""))</f>
        <v>V1-MC1</v>
      </c>
      <c r="I314" s="262" t="s">
        <v>181</v>
      </c>
      <c r="J314" s="283">
        <f>IF(ISBLANK(F314),"",VLOOKUP(LEFT(A314,5),Unit!A:B,2,FALSE))</f>
        <v>10</v>
      </c>
      <c r="K314" s="289">
        <v>2.01</v>
      </c>
      <c r="L314" s="290">
        <v>1</v>
      </c>
      <c r="M314" s="291">
        <f t="shared" si="11"/>
        <v>201</v>
      </c>
      <c r="N314" s="292">
        <f>IF(ISBLANK(D314),"",IFERROR(IF(VLOOKUP(A314,'Np PL4 Stock'!A:J,10,FALSE)="Np4",D314-VLOOKUP(A314,'Np PL4 Stock'!A:E,5,FALSE),D314-1-VLOOKUP(A314,'Np PL4 Stock'!A:E,5,FALSE)),""))</f>
        <v>7</v>
      </c>
      <c r="O314" s="293">
        <v>1</v>
      </c>
      <c r="P314" s="290">
        <v>5.966</v>
      </c>
      <c r="Q314" s="300">
        <v>0.0571</v>
      </c>
      <c r="R314" s="301" t="s">
        <v>32</v>
      </c>
      <c r="S314" s="244" t="s">
        <v>32</v>
      </c>
      <c r="T314" s="301" t="s">
        <v>32</v>
      </c>
      <c r="U314" s="301" t="s">
        <v>32</v>
      </c>
      <c r="V314" s="302">
        <v>0</v>
      </c>
      <c r="W314" s="303">
        <v>0</v>
      </c>
      <c r="X314" s="304">
        <v>45876</v>
      </c>
      <c r="Y314" s="313">
        <f>IF(ISBLANK(X314),"",IFERROR(IF(VLOOKUP(A314,'Np PL4 Stock'!A:J,10,FALSE)="Np4",X314-VLOOKUP(A314,'Np PL4 Stock'!A:E,5,FALSE),X314-1-VLOOKUP(A314,'Np PL4 Stock'!A:E,5,FALSE)),""))</f>
        <v>10</v>
      </c>
      <c r="Z314" s="325">
        <v>7.27</v>
      </c>
      <c r="AA314" s="315">
        <v>0.0616</v>
      </c>
      <c r="AB314" s="316">
        <v>45879</v>
      </c>
      <c r="AC314" s="317">
        <f>IF(ISBLANK(AB314),"",IFERROR(IF(VLOOKUP(A314,'Np PL4 Stock'!A:J,10,FALSE)="Np4",AB314-VLOOKUP(A314,'Np PL4 Stock'!A:E,5,FALSE),AB314-1-VLOOKUP(A314,'Np PL4 Stock'!A:E,5,FALSE)),""))</f>
        <v>13</v>
      </c>
      <c r="AD314" s="290">
        <v>8.836</v>
      </c>
      <c r="AE314" s="300">
        <v>0.0729</v>
      </c>
      <c r="AF314" s="323">
        <v>1</v>
      </c>
      <c r="AG314" s="331">
        <v>0</v>
      </c>
      <c r="AH314" s="332">
        <v>0</v>
      </c>
      <c r="AI314" s="339">
        <v>240</v>
      </c>
      <c r="AJ314" s="326" t="s">
        <v>395</v>
      </c>
      <c r="AK314" s="334"/>
    </row>
    <row r="315" spans="1:37">
      <c r="A315" s="280" t="str">
        <f t="shared" si="10"/>
        <v>E1-03-05</v>
      </c>
      <c r="B315" s="281" t="s">
        <v>43</v>
      </c>
      <c r="C315" s="282">
        <v>45866</v>
      </c>
      <c r="D315" s="282">
        <v>45873</v>
      </c>
      <c r="E315" s="243">
        <v>5</v>
      </c>
      <c r="F315" s="244" t="s">
        <v>215</v>
      </c>
      <c r="G315" s="243">
        <v>3</v>
      </c>
      <c r="H315" s="283" t="str">
        <f>IF(ISBLANK(F315),"",IFERROR(VLOOKUP(A315,'Np PL4 Stock'!$A:$U,20,FALSE),""))</f>
        <v>V1-MA1</v>
      </c>
      <c r="I315" s="262" t="s">
        <v>213</v>
      </c>
      <c r="J315" s="283">
        <f>IF(ISBLANK(F315),"",VLOOKUP(LEFT(A315,5),Unit!A:B,2,FALSE))</f>
        <v>10</v>
      </c>
      <c r="K315" s="289">
        <v>1.96</v>
      </c>
      <c r="L315" s="290">
        <v>0.85</v>
      </c>
      <c r="M315" s="291">
        <f t="shared" si="11"/>
        <v>196</v>
      </c>
      <c r="N315" s="292">
        <f>IF(ISBLANK(D315),"",IFERROR(IF(VLOOKUP(A315,'Np PL4 Stock'!A:J,10,FALSE)="Np4",D315-VLOOKUP(A315,'Np PL4 Stock'!A:E,5,FALSE),D315-1-VLOOKUP(A315,'Np PL4 Stock'!A:E,5,FALSE)),""))</f>
        <v>7</v>
      </c>
      <c r="O315" s="293">
        <v>1</v>
      </c>
      <c r="P315" s="290">
        <v>6.063</v>
      </c>
      <c r="Q315" s="300">
        <v>0.0497</v>
      </c>
      <c r="R315" s="301" t="s">
        <v>32</v>
      </c>
      <c r="S315" s="244" t="s">
        <v>32</v>
      </c>
      <c r="T315" s="301" t="s">
        <v>32</v>
      </c>
      <c r="U315" s="301" t="s">
        <v>32</v>
      </c>
      <c r="V315" s="302">
        <v>0</v>
      </c>
      <c r="W315" s="303">
        <v>0</v>
      </c>
      <c r="X315" s="304">
        <v>45876</v>
      </c>
      <c r="Y315" s="313">
        <f>IF(ISBLANK(X315),"",IFERROR(IF(VLOOKUP(A315,'Np PL4 Stock'!A:J,10,FALSE)="Np4",X315-VLOOKUP(A315,'Np PL4 Stock'!A:E,5,FALSE),X315-1-VLOOKUP(A315,'Np PL4 Stock'!A:E,5,FALSE)),""))</f>
        <v>10</v>
      </c>
      <c r="Z315" s="325">
        <v>7.13</v>
      </c>
      <c r="AA315" s="315">
        <v>0.0638</v>
      </c>
      <c r="AB315" s="316">
        <v>45879</v>
      </c>
      <c r="AC315" s="317">
        <f>IF(ISBLANK(AB315),"",IFERROR(IF(VLOOKUP(A315,'Np PL4 Stock'!A:J,10,FALSE)="Np4",AB315-VLOOKUP(A315,'Np PL4 Stock'!A:E,5,FALSE),AB315-1-VLOOKUP(A315,'Np PL4 Stock'!A:E,5,FALSE)),""))</f>
        <v>13</v>
      </c>
      <c r="AD315" s="290">
        <v>8.655</v>
      </c>
      <c r="AE315" s="300">
        <v>0.0854</v>
      </c>
      <c r="AF315" s="323">
        <v>0.98</v>
      </c>
      <c r="AG315" s="331">
        <v>0</v>
      </c>
      <c r="AH315" s="332">
        <v>0</v>
      </c>
      <c r="AI315" s="339">
        <v>250</v>
      </c>
      <c r="AJ315" s="326" t="s">
        <v>396</v>
      </c>
      <c r="AK315" s="334"/>
    </row>
    <row r="316" spans="1:37">
      <c r="A316" s="280" t="str">
        <f t="shared" si="10"/>
        <v>E1-04-05</v>
      </c>
      <c r="B316" s="281" t="s">
        <v>43</v>
      </c>
      <c r="C316" s="282">
        <v>45867</v>
      </c>
      <c r="D316" s="282">
        <v>45874</v>
      </c>
      <c r="E316" s="243">
        <v>5</v>
      </c>
      <c r="F316" s="244" t="s">
        <v>215</v>
      </c>
      <c r="G316" s="243">
        <v>4</v>
      </c>
      <c r="H316" s="283" t="str">
        <f>IF(ISBLANK(F316),"",IFERROR(VLOOKUP(A316,'Np PL4 Stock'!$A:$U,20,FALSE),""))</f>
        <v>V1-MA1</v>
      </c>
      <c r="I316" s="262" t="s">
        <v>213</v>
      </c>
      <c r="J316" s="283">
        <f>IF(ISBLANK(F316),"",VLOOKUP(LEFT(A316,5),Unit!A:B,2,FALSE))</f>
        <v>10</v>
      </c>
      <c r="K316" s="289">
        <v>1.464</v>
      </c>
      <c r="L316" s="290">
        <v>1</v>
      </c>
      <c r="M316" s="291">
        <f t="shared" si="11"/>
        <v>146.4</v>
      </c>
      <c r="N316" s="292">
        <f>IF(ISBLANK(D316),"",IFERROR(IF(VLOOKUP(A316,'Np PL4 Stock'!A:J,10,FALSE)="Np4",D316-VLOOKUP(A316,'Np PL4 Stock'!A:E,5,FALSE),D316-1-VLOOKUP(A316,'Np PL4 Stock'!A:E,5,FALSE)),""))</f>
        <v>7</v>
      </c>
      <c r="O316" s="293">
        <v>1</v>
      </c>
      <c r="P316" s="290">
        <v>6.02</v>
      </c>
      <c r="Q316" s="300">
        <v>0.0569</v>
      </c>
      <c r="R316" s="301" t="s">
        <v>32</v>
      </c>
      <c r="S316" s="244" t="s">
        <v>32</v>
      </c>
      <c r="T316" s="301" t="s">
        <v>32</v>
      </c>
      <c r="U316" s="301" t="s">
        <v>32</v>
      </c>
      <c r="V316" s="302">
        <v>0</v>
      </c>
      <c r="W316" s="303">
        <v>0</v>
      </c>
      <c r="X316" s="304">
        <v>45877</v>
      </c>
      <c r="Y316" s="313">
        <f>IF(ISBLANK(X316),"",IFERROR(IF(VLOOKUP(A316,'Np PL4 Stock'!A:J,10,FALSE)="Np4",X316-VLOOKUP(A316,'Np PL4 Stock'!A:E,5,FALSE),X316-1-VLOOKUP(A316,'Np PL4 Stock'!A:E,5,FALSE)),""))</f>
        <v>10</v>
      </c>
      <c r="Z316" s="325">
        <v>7.31</v>
      </c>
      <c r="AA316" s="315">
        <v>0.062</v>
      </c>
      <c r="AB316" s="316"/>
      <c r="AC316" s="317" t="str">
        <f>IF(ISBLANK(AB316),"",IFERROR(IF(VLOOKUP(A316,'Np PL4 Stock'!A:J,10,FALSE)="Np4",AB316-VLOOKUP(A316,'Np PL4 Stock'!A:E,5,FALSE),AB316-1-VLOOKUP(A316,'Np PL4 Stock'!A:E,5,FALSE)),""))</f>
        <v/>
      </c>
      <c r="AD316" s="290"/>
      <c r="AE316" s="300"/>
      <c r="AF316" s="323"/>
      <c r="AG316" s="335"/>
      <c r="AH316" s="336"/>
      <c r="AI316" s="335"/>
      <c r="AJ316" s="326"/>
      <c r="AK316" s="334"/>
    </row>
    <row r="317" spans="1:37">
      <c r="A317" s="280" t="str">
        <f t="shared" si="10"/>
        <v>E1-05-05</v>
      </c>
      <c r="B317" s="281" t="s">
        <v>43</v>
      </c>
      <c r="C317" s="282">
        <v>45867</v>
      </c>
      <c r="D317" s="282">
        <v>45874</v>
      </c>
      <c r="E317" s="243">
        <v>5</v>
      </c>
      <c r="F317" s="244" t="s">
        <v>215</v>
      </c>
      <c r="G317" s="243">
        <v>5</v>
      </c>
      <c r="H317" s="283" t="str">
        <f>IF(ISBLANK(F317),"",IFERROR(VLOOKUP(A317,'Np PL4 Stock'!$A:$U,20,FALSE),""))</f>
        <v>V1-MA1</v>
      </c>
      <c r="I317" s="262" t="s">
        <v>213</v>
      </c>
      <c r="J317" s="283">
        <f>IF(ISBLANK(F317),"",VLOOKUP(LEFT(A317,5),Unit!A:B,2,FALSE))</f>
        <v>10</v>
      </c>
      <c r="K317" s="289">
        <v>1.75</v>
      </c>
      <c r="L317" s="290">
        <v>1</v>
      </c>
      <c r="M317" s="291">
        <f t="shared" si="11"/>
        <v>175</v>
      </c>
      <c r="N317" s="292">
        <f>IF(ISBLANK(D317),"",IFERROR(IF(VLOOKUP(A317,'Np PL4 Stock'!A:J,10,FALSE)="Np4",D317-VLOOKUP(A317,'Np PL4 Stock'!A:E,5,FALSE),D317-1-VLOOKUP(A317,'Np PL4 Stock'!A:E,5,FALSE)),""))</f>
        <v>7</v>
      </c>
      <c r="O317" s="293">
        <v>1</v>
      </c>
      <c r="P317" s="290">
        <v>5.951</v>
      </c>
      <c r="Q317" s="300">
        <v>0.054</v>
      </c>
      <c r="R317" s="301" t="s">
        <v>32</v>
      </c>
      <c r="S317" s="244" t="s">
        <v>32</v>
      </c>
      <c r="T317" s="301" t="s">
        <v>32</v>
      </c>
      <c r="U317" s="301" t="s">
        <v>32</v>
      </c>
      <c r="V317" s="302">
        <v>0</v>
      </c>
      <c r="W317" s="303">
        <v>0</v>
      </c>
      <c r="X317" s="304">
        <v>45877</v>
      </c>
      <c r="Y317" s="313">
        <f>IF(ISBLANK(X317),"",IFERROR(IF(VLOOKUP(A317,'Np PL4 Stock'!A:J,10,FALSE)="Np4",X317-VLOOKUP(A317,'Np PL4 Stock'!A:E,5,FALSE),X317-1-VLOOKUP(A317,'Np PL4 Stock'!A:E,5,FALSE)),""))</f>
        <v>10</v>
      </c>
      <c r="Z317" s="325">
        <v>7.24</v>
      </c>
      <c r="AA317" s="315">
        <v>0.0636</v>
      </c>
      <c r="AB317" s="316"/>
      <c r="AC317" s="317" t="str">
        <f>IF(ISBLANK(AB317),"",IFERROR(IF(VLOOKUP(A317,'Np PL4 Stock'!A:J,10,FALSE)="Np4",AB317-VLOOKUP(A317,'Np PL4 Stock'!A:E,5,FALSE),AB317-1-VLOOKUP(A317,'Np PL4 Stock'!A:E,5,FALSE)),""))</f>
        <v/>
      </c>
      <c r="AD317" s="290"/>
      <c r="AE317" s="300"/>
      <c r="AF317" s="323"/>
      <c r="AG317" s="335"/>
      <c r="AH317" s="336"/>
      <c r="AI317" s="335"/>
      <c r="AJ317" s="326"/>
      <c r="AK317" s="334"/>
    </row>
    <row r="318" spans="1:37">
      <c r="A318" s="280" t="str">
        <f t="shared" si="10"/>
        <v>E1-06-05</v>
      </c>
      <c r="B318" s="281" t="s">
        <v>43</v>
      </c>
      <c r="C318" s="282">
        <v>45867</v>
      </c>
      <c r="D318" s="282">
        <v>45874</v>
      </c>
      <c r="E318" s="243">
        <v>5</v>
      </c>
      <c r="F318" s="244" t="s">
        <v>215</v>
      </c>
      <c r="G318" s="243">
        <v>6</v>
      </c>
      <c r="H318" s="283" t="str">
        <f>IF(ISBLANK(F318),"",IFERROR(VLOOKUP(A318,'Np PL4 Stock'!$A:$U,20,FALSE),""))</f>
        <v>V1-MA1</v>
      </c>
      <c r="I318" s="262" t="s">
        <v>213</v>
      </c>
      <c r="J318" s="283">
        <f>IF(ISBLANK(F318),"",VLOOKUP(LEFT(A318,5),Unit!A:B,2,FALSE))</f>
        <v>10</v>
      </c>
      <c r="K318" s="289">
        <v>1.75</v>
      </c>
      <c r="L318" s="290">
        <v>1</v>
      </c>
      <c r="M318" s="291">
        <f t="shared" si="11"/>
        <v>175</v>
      </c>
      <c r="N318" s="292">
        <f>IF(ISBLANK(D318),"",IFERROR(IF(VLOOKUP(A318,'Np PL4 Stock'!A:J,10,FALSE)="Np4",D318-VLOOKUP(A318,'Np PL4 Stock'!A:E,5,FALSE),D318-1-VLOOKUP(A318,'Np PL4 Stock'!A:E,5,FALSE)),""))</f>
        <v>7</v>
      </c>
      <c r="O318" s="293">
        <v>1</v>
      </c>
      <c r="P318" s="290">
        <v>5.924</v>
      </c>
      <c r="Q318" s="300">
        <v>0.0588</v>
      </c>
      <c r="R318" s="301" t="s">
        <v>32</v>
      </c>
      <c r="S318" s="244" t="s">
        <v>32</v>
      </c>
      <c r="T318" s="301" t="s">
        <v>32</v>
      </c>
      <c r="U318" s="301" t="s">
        <v>32</v>
      </c>
      <c r="V318" s="302">
        <v>0</v>
      </c>
      <c r="W318" s="303">
        <v>0</v>
      </c>
      <c r="X318" s="304">
        <v>45877</v>
      </c>
      <c r="Y318" s="313">
        <f>IF(ISBLANK(X318),"",IFERROR(IF(VLOOKUP(A318,'Np PL4 Stock'!A:J,10,FALSE)="Np4",X318-VLOOKUP(A318,'Np PL4 Stock'!A:E,5,FALSE),X318-1-VLOOKUP(A318,'Np PL4 Stock'!A:E,5,FALSE)),""))</f>
        <v>10</v>
      </c>
      <c r="Z318" s="325">
        <v>7.28</v>
      </c>
      <c r="AA318" s="315">
        <v>0.0657</v>
      </c>
      <c r="AB318" s="316">
        <v>45880</v>
      </c>
      <c r="AC318" s="317">
        <f>IF(ISBLANK(AB318),"",IFERROR(IF(VLOOKUP(A318,'Np PL4 Stock'!A:J,10,FALSE)="Np4",AB318-VLOOKUP(A318,'Np PL4 Stock'!A:E,5,FALSE),AB318-1-VLOOKUP(A318,'Np PL4 Stock'!A:E,5,FALSE)),""))</f>
        <v>13</v>
      </c>
      <c r="AD318" s="290">
        <v>8.618</v>
      </c>
      <c r="AE318" s="300">
        <v>0.0764</v>
      </c>
      <c r="AF318" s="323">
        <v>0.99</v>
      </c>
      <c r="AG318" s="331">
        <v>0</v>
      </c>
      <c r="AH318" s="332">
        <v>0</v>
      </c>
      <c r="AI318" s="339">
        <v>252</v>
      </c>
      <c r="AJ318" s="326"/>
      <c r="AK318" s="334"/>
    </row>
    <row r="319" spans="1:37">
      <c r="A319" s="280" t="str">
        <f t="shared" si="10"/>
        <v>E1-07-05</v>
      </c>
      <c r="B319" s="281" t="s">
        <v>43</v>
      </c>
      <c r="C319" s="282">
        <v>45867</v>
      </c>
      <c r="D319" s="282">
        <v>45874</v>
      </c>
      <c r="E319" s="243">
        <v>5</v>
      </c>
      <c r="F319" s="244" t="s">
        <v>215</v>
      </c>
      <c r="G319" s="243">
        <v>7</v>
      </c>
      <c r="H319" s="283" t="str">
        <f>IF(ISBLANK(F319),"",IFERROR(VLOOKUP(A319,'Np PL4 Stock'!$A:$U,20,FALSE),""))</f>
        <v>V1-MC1</v>
      </c>
      <c r="I319" s="262" t="s">
        <v>181</v>
      </c>
      <c r="J319" s="283">
        <f>IF(ISBLANK(F319),"",VLOOKUP(LEFT(A319,5),Unit!A:B,2,FALSE))</f>
        <v>10</v>
      </c>
      <c r="K319" s="289">
        <v>1.44</v>
      </c>
      <c r="L319" s="290">
        <v>1</v>
      </c>
      <c r="M319" s="291">
        <f t="shared" si="11"/>
        <v>144</v>
      </c>
      <c r="N319" s="292">
        <f>IF(ISBLANK(D319),"",IFERROR(IF(VLOOKUP(A319,'Np PL4 Stock'!A:J,10,FALSE)="Np4",D319-VLOOKUP(A319,'Np PL4 Stock'!A:E,5,FALSE),D319-1-VLOOKUP(A319,'Np PL4 Stock'!A:E,5,FALSE)),""))</f>
        <v>7</v>
      </c>
      <c r="O319" s="293">
        <v>1</v>
      </c>
      <c r="P319" s="290">
        <v>5.937</v>
      </c>
      <c r="Q319" s="300">
        <v>0.0579</v>
      </c>
      <c r="R319" s="301" t="s">
        <v>32</v>
      </c>
      <c r="S319" s="244" t="s">
        <v>32</v>
      </c>
      <c r="T319" s="301" t="s">
        <v>32</v>
      </c>
      <c r="U319" s="301" t="s">
        <v>32</v>
      </c>
      <c r="V319" s="302">
        <v>0</v>
      </c>
      <c r="W319" s="303">
        <v>0</v>
      </c>
      <c r="X319" s="304">
        <v>45877</v>
      </c>
      <c r="Y319" s="313">
        <f>IF(ISBLANK(X319),"",IFERROR(IF(VLOOKUP(A319,'Np PL4 Stock'!A:J,10,FALSE)="Np4",X319-VLOOKUP(A319,'Np PL4 Stock'!A:E,5,FALSE),X319-1-VLOOKUP(A319,'Np PL4 Stock'!A:E,5,FALSE)),""))</f>
        <v>10</v>
      </c>
      <c r="Z319" s="325">
        <v>7.32</v>
      </c>
      <c r="AA319" s="315">
        <v>0.0698</v>
      </c>
      <c r="AB319" s="316"/>
      <c r="AC319" s="317" t="str">
        <f>IF(ISBLANK(AB319),"",IFERROR(IF(VLOOKUP(A319,'Np PL4 Stock'!A:J,10,FALSE)="Np4",AB319-VLOOKUP(A319,'Np PL4 Stock'!A:E,5,FALSE),AB319-1-VLOOKUP(A319,'Np PL4 Stock'!A:E,5,FALSE)),""))</f>
        <v/>
      </c>
      <c r="AD319" s="290"/>
      <c r="AE319" s="300"/>
      <c r="AF319" s="323"/>
      <c r="AG319" s="335"/>
      <c r="AH319" s="336"/>
      <c r="AI319" s="339"/>
      <c r="AJ319" s="326"/>
      <c r="AK319" s="334"/>
    </row>
    <row r="320" spans="1:37">
      <c r="A320" s="280" t="str">
        <f t="shared" si="10"/>
        <v>E1-08-05</v>
      </c>
      <c r="B320" s="281" t="s">
        <v>43</v>
      </c>
      <c r="C320" s="282">
        <v>45867</v>
      </c>
      <c r="D320" s="282">
        <v>45874</v>
      </c>
      <c r="E320" s="243">
        <v>5</v>
      </c>
      <c r="F320" s="244" t="s">
        <v>215</v>
      </c>
      <c r="G320" s="243">
        <v>8</v>
      </c>
      <c r="H320" s="283" t="str">
        <f>IF(ISBLANK(F320),"",IFERROR(VLOOKUP(A320,'Np PL4 Stock'!$A:$U,20,FALSE),""))</f>
        <v>V1-MC1</v>
      </c>
      <c r="I320" s="262" t="s">
        <v>181</v>
      </c>
      <c r="J320" s="283">
        <f>IF(ISBLANK(F320),"",VLOOKUP(LEFT(A320,5),Unit!A:B,2,FALSE))</f>
        <v>10</v>
      </c>
      <c r="K320" s="289">
        <v>1.59</v>
      </c>
      <c r="L320" s="290">
        <v>1</v>
      </c>
      <c r="M320" s="291">
        <f t="shared" si="11"/>
        <v>159</v>
      </c>
      <c r="N320" s="292">
        <f>IF(ISBLANK(D320),"",IFERROR(IF(VLOOKUP(A320,'Np PL4 Stock'!A:J,10,FALSE)="Np4",D320-VLOOKUP(A320,'Np PL4 Stock'!A:E,5,FALSE),D320-1-VLOOKUP(A320,'Np PL4 Stock'!A:E,5,FALSE)),""))</f>
        <v>7</v>
      </c>
      <c r="O320" s="293">
        <v>1</v>
      </c>
      <c r="P320" s="290">
        <v>6.05</v>
      </c>
      <c r="Q320" s="300">
        <v>0.056</v>
      </c>
      <c r="R320" s="301" t="s">
        <v>32</v>
      </c>
      <c r="S320" s="244" t="s">
        <v>32</v>
      </c>
      <c r="T320" s="301" t="s">
        <v>32</v>
      </c>
      <c r="U320" s="301" t="s">
        <v>32</v>
      </c>
      <c r="V320" s="302">
        <v>0</v>
      </c>
      <c r="W320" s="303">
        <v>0</v>
      </c>
      <c r="X320" s="304">
        <v>45877</v>
      </c>
      <c r="Y320" s="313">
        <f>IF(ISBLANK(X320),"",IFERROR(IF(VLOOKUP(A320,'Np PL4 Stock'!A:J,10,FALSE)="Np4",X320-VLOOKUP(A320,'Np PL4 Stock'!A:E,5,FALSE),X320-1-VLOOKUP(A320,'Np PL4 Stock'!A:E,5,FALSE)),""))</f>
        <v>10</v>
      </c>
      <c r="Z320" s="325">
        <v>7.37</v>
      </c>
      <c r="AA320" s="315">
        <v>0.062</v>
      </c>
      <c r="AB320" s="316"/>
      <c r="AC320" s="317" t="str">
        <f>IF(ISBLANK(AB320),"",IFERROR(IF(VLOOKUP(A320,'Np PL4 Stock'!A:J,10,FALSE)="Np4",AB320-VLOOKUP(A320,'Np PL4 Stock'!A:E,5,FALSE),AB320-1-VLOOKUP(A320,'Np PL4 Stock'!A:E,5,FALSE)),""))</f>
        <v/>
      </c>
      <c r="AD320" s="290"/>
      <c r="AE320" s="300"/>
      <c r="AF320" s="323"/>
      <c r="AG320" s="335"/>
      <c r="AH320" s="336"/>
      <c r="AI320" s="339"/>
      <c r="AJ320" s="326"/>
      <c r="AK320" s="334"/>
    </row>
    <row r="321" spans="1:37">
      <c r="A321" s="280" t="str">
        <f t="shared" si="10"/>
        <v>E1-09-05</v>
      </c>
      <c r="B321" s="281" t="s">
        <v>43</v>
      </c>
      <c r="C321" s="282">
        <v>45867</v>
      </c>
      <c r="D321" s="282">
        <v>45874</v>
      </c>
      <c r="E321" s="243">
        <v>5</v>
      </c>
      <c r="F321" s="244" t="s">
        <v>215</v>
      </c>
      <c r="G321" s="243">
        <v>9</v>
      </c>
      <c r="H321" s="283" t="str">
        <f>IF(ISBLANK(F321),"",IFERROR(VLOOKUP(A321,'Np PL4 Stock'!$A:$U,20,FALSE),""))</f>
        <v>V1-MC1</v>
      </c>
      <c r="I321" s="262" t="s">
        <v>181</v>
      </c>
      <c r="J321" s="283">
        <f>IF(ISBLANK(F321),"",VLOOKUP(LEFT(A321,5),Unit!A:B,2,FALSE))</f>
        <v>10</v>
      </c>
      <c r="K321" s="289">
        <v>1.58</v>
      </c>
      <c r="L321" s="290">
        <v>1</v>
      </c>
      <c r="M321" s="291">
        <f t="shared" si="11"/>
        <v>158</v>
      </c>
      <c r="N321" s="292">
        <f>IF(ISBLANK(D321),"",IFERROR(IF(VLOOKUP(A321,'Np PL4 Stock'!A:J,10,FALSE)="Np4",D321-VLOOKUP(A321,'Np PL4 Stock'!A:E,5,FALSE),D321-1-VLOOKUP(A321,'Np PL4 Stock'!A:E,5,FALSE)),""))</f>
        <v>7</v>
      </c>
      <c r="O321" s="293">
        <v>1</v>
      </c>
      <c r="P321" s="290">
        <v>6.094</v>
      </c>
      <c r="Q321" s="300">
        <v>0.0522</v>
      </c>
      <c r="R321" s="301" t="s">
        <v>32</v>
      </c>
      <c r="S321" s="244" t="s">
        <v>32</v>
      </c>
      <c r="T321" s="301" t="s">
        <v>32</v>
      </c>
      <c r="U321" s="301" t="s">
        <v>32</v>
      </c>
      <c r="V321" s="302">
        <v>0</v>
      </c>
      <c r="W321" s="303">
        <v>0</v>
      </c>
      <c r="X321" s="304">
        <v>45877</v>
      </c>
      <c r="Y321" s="313">
        <f>IF(ISBLANK(X321),"",IFERROR(IF(VLOOKUP(A321,'Np PL4 Stock'!A:J,10,FALSE)="Np4",X321-VLOOKUP(A321,'Np PL4 Stock'!A:E,5,FALSE),X321-1-VLOOKUP(A321,'Np PL4 Stock'!A:E,5,FALSE)),""))</f>
        <v>10</v>
      </c>
      <c r="Z321" s="325">
        <v>7.38</v>
      </c>
      <c r="AA321" s="315">
        <v>0.0657</v>
      </c>
      <c r="AB321" s="316"/>
      <c r="AC321" s="317" t="str">
        <f>IF(ISBLANK(AB321),"",IFERROR(IF(VLOOKUP(A321,'Np PL4 Stock'!A:J,10,FALSE)="Np4",AB321-VLOOKUP(A321,'Np PL4 Stock'!A:E,5,FALSE),AB321-1-VLOOKUP(A321,'Np PL4 Stock'!A:E,5,FALSE)),""))</f>
        <v/>
      </c>
      <c r="AD321" s="290"/>
      <c r="AE321" s="300"/>
      <c r="AF321" s="323"/>
      <c r="AG321" s="335"/>
      <c r="AH321" s="336"/>
      <c r="AI321" s="339"/>
      <c r="AJ321" s="326"/>
      <c r="AK321" s="334"/>
    </row>
    <row r="322" spans="1:37">
      <c r="A322" s="280" t="str">
        <f t="shared" si="10"/>
        <v>E1-10-05</v>
      </c>
      <c r="B322" s="281" t="s">
        <v>43</v>
      </c>
      <c r="C322" s="282">
        <v>45867</v>
      </c>
      <c r="D322" s="282">
        <v>45874</v>
      </c>
      <c r="E322" s="243">
        <v>5</v>
      </c>
      <c r="F322" s="244" t="s">
        <v>215</v>
      </c>
      <c r="G322" s="243">
        <v>10</v>
      </c>
      <c r="H322" s="283" t="str">
        <f>IF(ISBLANK(F322),"",IFERROR(VLOOKUP(A322,'Np PL4 Stock'!$A:$U,20,FALSE),""))</f>
        <v>V1-MC1</v>
      </c>
      <c r="I322" s="262" t="s">
        <v>181</v>
      </c>
      <c r="J322" s="283">
        <f>IF(ISBLANK(F322),"",VLOOKUP(LEFT(A322,5),Unit!A:B,2,FALSE))</f>
        <v>10</v>
      </c>
      <c r="K322" s="289">
        <v>1.58</v>
      </c>
      <c r="L322" s="290">
        <v>1</v>
      </c>
      <c r="M322" s="291">
        <f t="shared" si="11"/>
        <v>158</v>
      </c>
      <c r="N322" s="292">
        <f>IF(ISBLANK(D322),"",IFERROR(IF(VLOOKUP(A322,'Np PL4 Stock'!A:J,10,FALSE)="Np4",D322-VLOOKUP(A322,'Np PL4 Stock'!A:E,5,FALSE),D322-1-VLOOKUP(A322,'Np PL4 Stock'!A:E,5,FALSE)),""))</f>
        <v>7</v>
      </c>
      <c r="O322" s="293">
        <v>1</v>
      </c>
      <c r="P322" s="290">
        <v>5.91</v>
      </c>
      <c r="Q322" s="300">
        <v>0.0537</v>
      </c>
      <c r="R322" s="301" t="s">
        <v>32</v>
      </c>
      <c r="S322" s="244" t="s">
        <v>32</v>
      </c>
      <c r="T322" s="301" t="s">
        <v>32</v>
      </c>
      <c r="U322" s="301" t="s">
        <v>32</v>
      </c>
      <c r="V322" s="302">
        <v>0</v>
      </c>
      <c r="W322" s="303">
        <v>0</v>
      </c>
      <c r="X322" s="304">
        <v>45877</v>
      </c>
      <c r="Y322" s="313">
        <f>IF(ISBLANK(X322),"",IFERROR(IF(VLOOKUP(A322,'Np PL4 Stock'!A:J,10,FALSE)="Np4",X322-VLOOKUP(A322,'Np PL4 Stock'!A:E,5,FALSE),X322-1-VLOOKUP(A322,'Np PL4 Stock'!A:E,5,FALSE)),""))</f>
        <v>10</v>
      </c>
      <c r="Z322" s="325">
        <v>7.37</v>
      </c>
      <c r="AA322" s="315">
        <v>0.064</v>
      </c>
      <c r="AB322" s="316"/>
      <c r="AC322" s="317" t="str">
        <f>IF(ISBLANK(AB322),"",IFERROR(IF(VLOOKUP(A322,'Np PL4 Stock'!A:J,10,FALSE)="Np4",AB322-VLOOKUP(A322,'Np PL4 Stock'!A:E,5,FALSE),AB322-1-VLOOKUP(A322,'Np PL4 Stock'!A:E,5,FALSE)),""))</f>
        <v/>
      </c>
      <c r="AD322" s="290"/>
      <c r="AE322" s="300"/>
      <c r="AF322" s="323"/>
      <c r="AG322" s="335"/>
      <c r="AH322" s="336"/>
      <c r="AI322" s="339"/>
      <c r="AJ322" s="326"/>
      <c r="AK322" s="334"/>
    </row>
    <row r="323" spans="1:37">
      <c r="A323" s="280" t="str">
        <f t="shared" ref="A323:A386" si="12">IF(ISBLANK(F323),"",F323&amp;"-"&amp;IF(OR(LEN(G323)=1,LEN(G323)=4),"0"&amp;G323,G323)&amp;"-"&amp;IF(OR(LEN(E323)=1,LEN(E323)=4),"0"&amp;E323,E323))</f>
        <v>E1-11-05</v>
      </c>
      <c r="B323" s="281" t="s">
        <v>43</v>
      </c>
      <c r="C323" s="282">
        <v>45868</v>
      </c>
      <c r="D323" s="282">
        <v>45875</v>
      </c>
      <c r="E323" s="243">
        <v>5</v>
      </c>
      <c r="F323" s="244" t="s">
        <v>215</v>
      </c>
      <c r="G323" s="243">
        <v>11</v>
      </c>
      <c r="H323" s="283" t="str">
        <f>IF(ISBLANK(F323),"",IFERROR(VLOOKUP(A323,'Np PL4 Stock'!$A:$U,20,FALSE),""))</f>
        <v>V1-MA1</v>
      </c>
      <c r="I323" s="262" t="s">
        <v>213</v>
      </c>
      <c r="J323" s="283">
        <f>IF(ISBLANK(F323),"",VLOOKUP(LEFT(A323,5),Unit!A:B,2,FALSE))</f>
        <v>10</v>
      </c>
      <c r="K323" s="289">
        <v>1.575</v>
      </c>
      <c r="L323" s="290">
        <v>1</v>
      </c>
      <c r="M323" s="291">
        <f t="shared" ref="M323:M386" si="13">IFERROR((K323/J323*1000),"")</f>
        <v>157.5</v>
      </c>
      <c r="N323" s="292">
        <f>IF(ISBLANK(D323),"",IFERROR(IF(VLOOKUP(A323,'Np PL4 Stock'!A:J,10,FALSE)="Np4",D323-VLOOKUP(A323,'Np PL4 Stock'!A:E,5,FALSE),D323-1-VLOOKUP(A323,'Np PL4 Stock'!A:E,5,FALSE)),""))</f>
        <v>7</v>
      </c>
      <c r="O323" s="293">
        <v>1</v>
      </c>
      <c r="P323" s="290">
        <v>6.02</v>
      </c>
      <c r="Q323" s="300">
        <v>0.0537</v>
      </c>
      <c r="R323" s="301" t="s">
        <v>32</v>
      </c>
      <c r="S323" s="244" t="s">
        <v>32</v>
      </c>
      <c r="T323" s="301" t="s">
        <v>32</v>
      </c>
      <c r="U323" s="301" t="s">
        <v>32</v>
      </c>
      <c r="V323" s="302">
        <v>0</v>
      </c>
      <c r="W323" s="303">
        <v>0</v>
      </c>
      <c r="X323" s="304">
        <v>45878</v>
      </c>
      <c r="Y323" s="313">
        <f>IF(ISBLANK(X323),"",IFERROR(IF(VLOOKUP(A323,'Np PL4 Stock'!A:J,10,FALSE)="Np4",X323-VLOOKUP(A323,'Np PL4 Stock'!A:E,5,FALSE),X323-1-VLOOKUP(A323,'Np PL4 Stock'!A:E,5,FALSE)),""))</f>
        <v>10</v>
      </c>
      <c r="Z323" s="321">
        <v>7.3</v>
      </c>
      <c r="AA323" s="315">
        <v>0.063</v>
      </c>
      <c r="AB323" s="316">
        <v>45881</v>
      </c>
      <c r="AC323" s="317">
        <f>IF(ISBLANK(AB323),"",IFERROR(IF(VLOOKUP(A323,'Np PL4 Stock'!A:J,10,FALSE)="Np4",AB323-VLOOKUP(A323,'Np PL4 Stock'!A:E,5,FALSE),AB323-1-VLOOKUP(A323,'Np PL4 Stock'!A:E,5,FALSE)),""))</f>
        <v>13</v>
      </c>
      <c r="AD323" s="290">
        <v>8.509</v>
      </c>
      <c r="AE323" s="300">
        <v>0.0866</v>
      </c>
      <c r="AF323" s="323">
        <v>1</v>
      </c>
      <c r="AG323" s="331">
        <v>0</v>
      </c>
      <c r="AH323" s="332">
        <v>0</v>
      </c>
      <c r="AI323" s="339">
        <v>254</v>
      </c>
      <c r="AJ323" s="326"/>
      <c r="AK323" s="334"/>
    </row>
    <row r="324" spans="1:37">
      <c r="A324" s="280" t="str">
        <f t="shared" si="12"/>
        <v>E1-12-05</v>
      </c>
      <c r="B324" s="281" t="s">
        <v>43</v>
      </c>
      <c r="C324" s="282">
        <v>45868</v>
      </c>
      <c r="D324" s="282">
        <v>45875</v>
      </c>
      <c r="E324" s="243">
        <v>5</v>
      </c>
      <c r="F324" s="244" t="s">
        <v>215</v>
      </c>
      <c r="G324" s="243">
        <v>12</v>
      </c>
      <c r="H324" s="283" t="str">
        <f>IF(ISBLANK(F324),"",IFERROR(VLOOKUP(A324,'Np PL4 Stock'!$A:$U,20,FALSE),""))</f>
        <v>V1-MA1</v>
      </c>
      <c r="I324" s="262" t="s">
        <v>213</v>
      </c>
      <c r="J324" s="283">
        <f>IF(ISBLANK(F324),"",VLOOKUP(LEFT(A324,5),Unit!A:B,2,FALSE))</f>
        <v>10</v>
      </c>
      <c r="K324" s="289">
        <v>1.575</v>
      </c>
      <c r="L324" s="290">
        <v>1</v>
      </c>
      <c r="M324" s="291">
        <f t="shared" si="13"/>
        <v>157.5</v>
      </c>
      <c r="N324" s="292">
        <f>IF(ISBLANK(D324),"",IFERROR(IF(VLOOKUP(A324,'Np PL4 Stock'!A:J,10,FALSE)="Np4",D324-VLOOKUP(A324,'Np PL4 Stock'!A:E,5,FALSE),D324-1-VLOOKUP(A324,'Np PL4 Stock'!A:E,5,FALSE)),""))</f>
        <v>7</v>
      </c>
      <c r="O324" s="293">
        <v>1</v>
      </c>
      <c r="P324" s="290">
        <v>6.056</v>
      </c>
      <c r="Q324" s="300">
        <v>0.0554</v>
      </c>
      <c r="R324" s="301" t="s">
        <v>32</v>
      </c>
      <c r="S324" s="244" t="s">
        <v>32</v>
      </c>
      <c r="T324" s="301" t="s">
        <v>32</v>
      </c>
      <c r="U324" s="301" t="s">
        <v>32</v>
      </c>
      <c r="V324" s="302">
        <v>0</v>
      </c>
      <c r="W324" s="303">
        <v>0</v>
      </c>
      <c r="X324" s="304">
        <v>45878</v>
      </c>
      <c r="Y324" s="313">
        <f>IF(ISBLANK(X324),"",IFERROR(IF(VLOOKUP(A324,'Np PL4 Stock'!A:J,10,FALSE)="Np4",X324-VLOOKUP(A324,'Np PL4 Stock'!A:E,5,FALSE),X324-1-VLOOKUP(A324,'Np PL4 Stock'!A:E,5,FALSE)),""))</f>
        <v>10</v>
      </c>
      <c r="Z324" s="325">
        <v>7.25</v>
      </c>
      <c r="AA324" s="315">
        <v>0.0624</v>
      </c>
      <c r="AB324" s="316">
        <v>45881</v>
      </c>
      <c r="AC324" s="317">
        <f>IF(ISBLANK(AB324),"",IFERROR(IF(VLOOKUP(A324,'Np PL4 Stock'!A:J,10,FALSE)="Np4",AB324-VLOOKUP(A324,'Np PL4 Stock'!A:E,5,FALSE),AB324-1-VLOOKUP(A324,'Np PL4 Stock'!A:E,5,FALSE)),""))</f>
        <v>13</v>
      </c>
      <c r="AD324" s="290">
        <v>8.527</v>
      </c>
      <c r="AE324" s="300">
        <v>0.0804</v>
      </c>
      <c r="AF324" s="323">
        <v>0.99</v>
      </c>
      <c r="AG324" s="331">
        <v>0</v>
      </c>
      <c r="AH324" s="332">
        <v>0</v>
      </c>
      <c r="AI324" s="339">
        <v>256</v>
      </c>
      <c r="AJ324" s="326"/>
      <c r="AK324" s="334"/>
    </row>
    <row r="325" spans="1:37">
      <c r="A325" s="280" t="str">
        <f t="shared" si="12"/>
        <v>D1-01-06</v>
      </c>
      <c r="B325" s="281" t="s">
        <v>43</v>
      </c>
      <c r="C325" s="282">
        <v>45873</v>
      </c>
      <c r="D325" s="282">
        <v>45880</v>
      </c>
      <c r="E325" s="243">
        <v>6</v>
      </c>
      <c r="F325" s="244" t="s">
        <v>205</v>
      </c>
      <c r="G325" s="243">
        <v>1</v>
      </c>
      <c r="H325" s="283" t="str">
        <f>IF(ISBLANK(F325),"",IFERROR(VLOOKUP(A325,'Np PL4 Stock'!$A:$U,20,FALSE),""))</f>
        <v>V1-MA1</v>
      </c>
      <c r="I325" s="262" t="s">
        <v>213</v>
      </c>
      <c r="J325" s="283">
        <f>IF(ISBLANK(F325),"",VLOOKUP(LEFT(A325,5),Unit!A:B,2,FALSE))</f>
        <v>20</v>
      </c>
      <c r="K325" s="289">
        <v>2.4</v>
      </c>
      <c r="L325" s="290">
        <v>1.5</v>
      </c>
      <c r="M325" s="291">
        <f t="shared" si="13"/>
        <v>120</v>
      </c>
      <c r="N325" s="292">
        <f>IF(ISBLANK(D325),"",IFERROR(IF(VLOOKUP(A325,'Np PL4 Stock'!A:J,10,FALSE)="Np4",D325-VLOOKUP(A325,'Np PL4 Stock'!A:E,5,FALSE),D325-1-VLOOKUP(A325,'Np PL4 Stock'!A:E,5,FALSE)),""))</f>
        <v>7</v>
      </c>
      <c r="O325" s="293">
        <v>1</v>
      </c>
      <c r="P325" s="290">
        <v>5.78</v>
      </c>
      <c r="Q325" s="300">
        <v>0.0526</v>
      </c>
      <c r="R325" s="301" t="s">
        <v>32</v>
      </c>
      <c r="S325" s="244" t="s">
        <v>32</v>
      </c>
      <c r="T325" s="301" t="s">
        <v>32</v>
      </c>
      <c r="U325" s="301" t="s">
        <v>32</v>
      </c>
      <c r="V325" s="302">
        <v>0</v>
      </c>
      <c r="W325" s="303">
        <v>0</v>
      </c>
      <c r="X325" s="304">
        <v>45883</v>
      </c>
      <c r="Y325" s="313">
        <f>IF(ISBLANK(X325),"",IFERROR(IF(VLOOKUP(A325,'Np PL4 Stock'!A:J,10,FALSE)="Np4",X325-VLOOKUP(A325,'Np PL4 Stock'!A:E,5,FALSE),X325-1-VLOOKUP(A325,'Np PL4 Stock'!A:E,5,FALSE)),""))</f>
        <v>10</v>
      </c>
      <c r="Z325" s="325">
        <v>6.96</v>
      </c>
      <c r="AA325" s="315">
        <v>0.0681</v>
      </c>
      <c r="AB325" s="316">
        <v>45886</v>
      </c>
      <c r="AC325" s="317">
        <f>IF(ISBLANK(AB325),"",IFERROR(IF(VLOOKUP(A325,'Np PL4 Stock'!A:J,10,FALSE)="Np4",AB325-VLOOKUP(A325,'Np PL4 Stock'!A:E,5,FALSE),AB325-1-VLOOKUP(A325,'Np PL4 Stock'!A:E,5,FALSE)),""))</f>
        <v>13</v>
      </c>
      <c r="AD325" s="290">
        <v>8.271</v>
      </c>
      <c r="AE325" s="300">
        <v>0.0823</v>
      </c>
      <c r="AF325" s="323">
        <v>0.98</v>
      </c>
      <c r="AG325" s="331">
        <v>0</v>
      </c>
      <c r="AH325" s="332">
        <v>0</v>
      </c>
      <c r="AI325" s="339">
        <v>289</v>
      </c>
      <c r="AJ325" s="326"/>
      <c r="AK325" s="334"/>
    </row>
    <row r="326" spans="1:37">
      <c r="A326" s="280" t="str">
        <f t="shared" si="12"/>
        <v>D1-02-06</v>
      </c>
      <c r="B326" s="281" t="s">
        <v>43</v>
      </c>
      <c r="C326" s="282">
        <v>45873</v>
      </c>
      <c r="D326" s="282">
        <v>45880</v>
      </c>
      <c r="E326" s="243">
        <v>6</v>
      </c>
      <c r="F326" s="244" t="s">
        <v>205</v>
      </c>
      <c r="G326" s="243">
        <v>2</v>
      </c>
      <c r="H326" s="283" t="str">
        <f>IF(ISBLANK(F326),"",IFERROR(VLOOKUP(A326,'Np PL4 Stock'!$A:$U,20,FALSE),""))</f>
        <v>V1-MA1</v>
      </c>
      <c r="I326" s="262" t="s">
        <v>213</v>
      </c>
      <c r="J326" s="283">
        <f>IF(ISBLANK(F326),"",VLOOKUP(LEFT(A326,5),Unit!A:B,2,FALSE))</f>
        <v>20</v>
      </c>
      <c r="K326" s="289">
        <v>2.4</v>
      </c>
      <c r="L326" s="290">
        <v>1.5</v>
      </c>
      <c r="M326" s="291">
        <f t="shared" si="13"/>
        <v>120</v>
      </c>
      <c r="N326" s="292">
        <f>IF(ISBLANK(D326),"",IFERROR(IF(VLOOKUP(A326,'Np PL4 Stock'!A:J,10,FALSE)="Np4",D326-VLOOKUP(A326,'Np PL4 Stock'!A:E,5,FALSE),D326-1-VLOOKUP(A326,'Np PL4 Stock'!A:E,5,FALSE)),""))</f>
        <v>7</v>
      </c>
      <c r="O326" s="293">
        <v>1</v>
      </c>
      <c r="P326" s="290">
        <v>5.578</v>
      </c>
      <c r="Q326" s="300">
        <v>0.0585</v>
      </c>
      <c r="R326" s="301" t="s">
        <v>32</v>
      </c>
      <c r="S326" s="244" t="s">
        <v>32</v>
      </c>
      <c r="T326" s="301" t="s">
        <v>32</v>
      </c>
      <c r="U326" s="301" t="s">
        <v>32</v>
      </c>
      <c r="V326" s="302">
        <v>0</v>
      </c>
      <c r="W326" s="303">
        <v>0</v>
      </c>
      <c r="X326" s="304">
        <v>45883</v>
      </c>
      <c r="Y326" s="313">
        <f>IF(ISBLANK(X326),"",IFERROR(IF(VLOOKUP(A326,'Np PL4 Stock'!A:J,10,FALSE)="Np4",X326-VLOOKUP(A326,'Np PL4 Stock'!A:E,5,FALSE),X326-1-VLOOKUP(A326,'Np PL4 Stock'!A:E,5,FALSE)),""))</f>
        <v>10</v>
      </c>
      <c r="Z326" s="325">
        <v>6.77</v>
      </c>
      <c r="AA326" s="315">
        <v>0.0683</v>
      </c>
      <c r="AB326" s="316">
        <v>45886</v>
      </c>
      <c r="AC326" s="317">
        <f>IF(ISBLANK(AB326),"",IFERROR(IF(VLOOKUP(A326,'Np PL4 Stock'!A:J,10,FALSE)="Np4",AB326-VLOOKUP(A326,'Np PL4 Stock'!A:E,5,FALSE),AB326-1-VLOOKUP(A326,'Np PL4 Stock'!A:E,5,FALSE)),""))</f>
        <v>13</v>
      </c>
      <c r="AD326" s="290">
        <v>8.264</v>
      </c>
      <c r="AE326" s="300">
        <v>0.0816</v>
      </c>
      <c r="AF326" s="323">
        <v>0.98</v>
      </c>
      <c r="AG326" s="331">
        <v>0</v>
      </c>
      <c r="AH326" s="332">
        <v>0</v>
      </c>
      <c r="AI326" s="339">
        <v>291</v>
      </c>
      <c r="AJ326" s="326"/>
      <c r="AK326" s="334"/>
    </row>
    <row r="327" spans="1:37">
      <c r="A327" s="280" t="str">
        <f t="shared" si="12"/>
        <v>D1-03-06</v>
      </c>
      <c r="B327" s="281" t="s">
        <v>43</v>
      </c>
      <c r="C327" s="282">
        <v>45873</v>
      </c>
      <c r="D327" s="282"/>
      <c r="E327" s="243">
        <v>6</v>
      </c>
      <c r="F327" s="244" t="s">
        <v>205</v>
      </c>
      <c r="G327" s="243">
        <v>3</v>
      </c>
      <c r="H327" s="283" t="str">
        <f>IF(ISBLANK(F327),"",IFERROR(VLOOKUP(A327,'Np PL4 Stock'!$A:$U,20,FALSE),""))</f>
        <v>V1-MC1</v>
      </c>
      <c r="I327" s="262" t="s">
        <v>181</v>
      </c>
      <c r="J327" s="283">
        <f>IF(ISBLANK(F327),"",VLOOKUP(LEFT(A327,5),Unit!A:B,2,FALSE))</f>
        <v>20</v>
      </c>
      <c r="K327" s="289">
        <v>2.385</v>
      </c>
      <c r="L327" s="290">
        <v>1.5</v>
      </c>
      <c r="M327" s="291">
        <f t="shared" si="13"/>
        <v>119.25</v>
      </c>
      <c r="N327" s="292" t="str">
        <f>IF(ISBLANK(D327),"",IFERROR(IF(VLOOKUP(A327,'Np PL4 Stock'!A:J,10,FALSE)="Np4",D327-VLOOKUP(A327,'Np PL4 Stock'!A:E,5,FALSE),D327-1-VLOOKUP(A327,'Np PL4 Stock'!A:E,5,FALSE)),""))</f>
        <v/>
      </c>
      <c r="O327" s="293"/>
      <c r="P327" s="290"/>
      <c r="Q327" s="300"/>
      <c r="R327" s="301"/>
      <c r="S327" s="244"/>
      <c r="T327" s="301"/>
      <c r="U327" s="301"/>
      <c r="V327" s="302"/>
      <c r="W327" s="303"/>
      <c r="X327" s="304"/>
      <c r="Y327" s="313" t="str">
        <f>IF(ISBLANK(X327),"",IFERROR(IF(VLOOKUP(A327,'Np PL4 Stock'!A:J,10,FALSE)="Np4",X327-VLOOKUP(A327,'Np PL4 Stock'!A:E,5,FALSE),X327-1-VLOOKUP(A327,'Np PL4 Stock'!A:E,5,FALSE)),""))</f>
        <v/>
      </c>
      <c r="Z327" s="325"/>
      <c r="AA327" s="315"/>
      <c r="AB327" s="316"/>
      <c r="AC327" s="317" t="str">
        <f>IF(ISBLANK(AB327),"",IFERROR(IF(VLOOKUP(A327,'Np PL4 Stock'!A:J,10,FALSE)="Np4",AB327-VLOOKUP(A327,'Np PL4 Stock'!A:E,5,FALSE),AB327-1-VLOOKUP(A327,'Np PL4 Stock'!A:E,5,FALSE)),""))</f>
        <v/>
      </c>
      <c r="AD327" s="290"/>
      <c r="AE327" s="300"/>
      <c r="AF327" s="323"/>
      <c r="AG327" s="331"/>
      <c r="AH327" s="332"/>
      <c r="AI327" s="339"/>
      <c r="AJ327" s="326" t="s">
        <v>363</v>
      </c>
      <c r="AK327" s="334"/>
    </row>
    <row r="328" spans="1:37">
      <c r="A328" s="280" t="str">
        <f t="shared" si="12"/>
        <v>D1-04-06</v>
      </c>
      <c r="B328" s="281" t="s">
        <v>43</v>
      </c>
      <c r="C328" s="282">
        <v>45873</v>
      </c>
      <c r="D328" s="282"/>
      <c r="E328" s="243">
        <v>6</v>
      </c>
      <c r="F328" s="244" t="s">
        <v>205</v>
      </c>
      <c r="G328" s="243">
        <v>4</v>
      </c>
      <c r="H328" s="283" t="str">
        <f>IF(ISBLANK(F328),"",IFERROR(VLOOKUP(A328,'Np PL4 Stock'!$A:$U,20,FALSE),""))</f>
        <v>V1-MC1</v>
      </c>
      <c r="I328" s="262" t="s">
        <v>181</v>
      </c>
      <c r="J328" s="283">
        <f>IF(ISBLANK(F328),"",VLOOKUP(LEFT(A328,5),Unit!A:B,2,FALSE))</f>
        <v>20</v>
      </c>
      <c r="K328" s="289">
        <v>2.385</v>
      </c>
      <c r="L328" s="290">
        <v>1.5</v>
      </c>
      <c r="M328" s="291">
        <f t="shared" si="13"/>
        <v>119.25</v>
      </c>
      <c r="N328" s="292" t="str">
        <f>IF(ISBLANK(D328),"",IFERROR(IF(VLOOKUP(A328,'Np PL4 Stock'!A:J,10,FALSE)="Np4",D328-VLOOKUP(A328,'Np PL4 Stock'!A:E,5,FALSE),D328-1-VLOOKUP(A328,'Np PL4 Stock'!A:E,5,FALSE)),""))</f>
        <v/>
      </c>
      <c r="O328" s="293"/>
      <c r="P328" s="290"/>
      <c r="Q328" s="300"/>
      <c r="R328" s="301"/>
      <c r="S328" s="244"/>
      <c r="T328" s="301"/>
      <c r="U328" s="301"/>
      <c r="V328" s="302"/>
      <c r="W328" s="303"/>
      <c r="X328" s="304"/>
      <c r="Y328" s="313" t="str">
        <f>IF(ISBLANK(X328),"",IFERROR(IF(VLOOKUP(A328,'Np PL4 Stock'!A:J,10,FALSE)="Np4",X328-VLOOKUP(A328,'Np PL4 Stock'!A:E,5,FALSE),X328-1-VLOOKUP(A328,'Np PL4 Stock'!A:E,5,FALSE)),""))</f>
        <v/>
      </c>
      <c r="Z328" s="325"/>
      <c r="AA328" s="315"/>
      <c r="AB328" s="316"/>
      <c r="AC328" s="317" t="str">
        <f>IF(ISBLANK(AB328),"",IFERROR(IF(VLOOKUP(A328,'Np PL4 Stock'!A:J,10,FALSE)="Np4",AB328-VLOOKUP(A328,'Np PL4 Stock'!A:E,5,FALSE),AB328-1-VLOOKUP(A328,'Np PL4 Stock'!A:E,5,FALSE)),""))</f>
        <v/>
      </c>
      <c r="AD328" s="290"/>
      <c r="AE328" s="300"/>
      <c r="AF328" s="323"/>
      <c r="AG328" s="331"/>
      <c r="AH328" s="332"/>
      <c r="AI328" s="339"/>
      <c r="AJ328" s="326" t="s">
        <v>363</v>
      </c>
      <c r="AK328" s="334"/>
    </row>
    <row r="329" spans="1:37">
      <c r="A329" s="280" t="str">
        <f t="shared" si="12"/>
        <v>D1-05-06</v>
      </c>
      <c r="B329" s="281" t="s">
        <v>43</v>
      </c>
      <c r="C329" s="282">
        <v>45874</v>
      </c>
      <c r="D329" s="282">
        <v>45881</v>
      </c>
      <c r="E329" s="243">
        <v>6</v>
      </c>
      <c r="F329" s="244" t="s">
        <v>205</v>
      </c>
      <c r="G329" s="243">
        <v>5</v>
      </c>
      <c r="H329" s="283" t="str">
        <f>IF(ISBLANK(F329),"",IFERROR(VLOOKUP(A329,'Np PL4 Stock'!$A:$U,20,FALSE),""))</f>
        <v>V1-MC1</v>
      </c>
      <c r="I329" s="262" t="s">
        <v>181</v>
      </c>
      <c r="J329" s="283">
        <f>IF(ISBLANK(F329),"",VLOOKUP(LEFT(A329,5),Unit!A:B,2,FALSE))</f>
        <v>20</v>
      </c>
      <c r="K329" s="289">
        <v>2.45</v>
      </c>
      <c r="L329" s="290">
        <v>1.5</v>
      </c>
      <c r="M329" s="291">
        <f t="shared" si="13"/>
        <v>122.5</v>
      </c>
      <c r="N329" s="292">
        <f>IF(ISBLANK(D329),"",IFERROR(IF(VLOOKUP(A329,'Np PL4 Stock'!A:J,10,FALSE)="Np4",D329-VLOOKUP(A329,'Np PL4 Stock'!A:E,5,FALSE),D329-1-VLOOKUP(A329,'Np PL4 Stock'!A:E,5,FALSE)),""))</f>
        <v>7</v>
      </c>
      <c r="O329" s="293">
        <v>1</v>
      </c>
      <c r="P329" s="290">
        <v>5.885</v>
      </c>
      <c r="Q329" s="300">
        <v>0.0541</v>
      </c>
      <c r="R329" s="301" t="s">
        <v>32</v>
      </c>
      <c r="S329" s="244" t="s">
        <v>32</v>
      </c>
      <c r="T329" s="301" t="s">
        <v>32</v>
      </c>
      <c r="U329" s="301" t="s">
        <v>32</v>
      </c>
      <c r="V329" s="302">
        <v>0</v>
      </c>
      <c r="W329" s="303">
        <v>0</v>
      </c>
      <c r="X329" s="304">
        <v>45884</v>
      </c>
      <c r="Y329" s="313">
        <f>IF(ISBLANK(X329),"",IFERROR(IF(VLOOKUP(A329,'Np PL4 Stock'!A:J,10,FALSE)="Np4",X329-VLOOKUP(A329,'Np PL4 Stock'!A:E,5,FALSE),X329-1-VLOOKUP(A329,'Np PL4 Stock'!A:E,5,FALSE)),""))</f>
        <v>10</v>
      </c>
      <c r="Z329" s="325">
        <v>6.61</v>
      </c>
      <c r="AA329" s="315">
        <v>0.0685</v>
      </c>
      <c r="AB329" s="316">
        <v>45887</v>
      </c>
      <c r="AC329" s="317">
        <f>IF(ISBLANK(AB329),"",IFERROR(IF(VLOOKUP(A329,'Np PL4 Stock'!A:J,10,FALSE)="Np4",AB329-VLOOKUP(A329,'Np PL4 Stock'!A:E,5,FALSE),AB329-1-VLOOKUP(A329,'Np PL4 Stock'!A:E,5,FALSE)),""))</f>
        <v>13</v>
      </c>
      <c r="AD329" s="290">
        <v>8.009</v>
      </c>
      <c r="AE329" s="300">
        <v>0.0879</v>
      </c>
      <c r="AF329" s="323">
        <v>0.96</v>
      </c>
      <c r="AG329" s="331">
        <v>0</v>
      </c>
      <c r="AH329" s="332">
        <v>0</v>
      </c>
      <c r="AI329" s="339">
        <v>330</v>
      </c>
      <c r="AJ329" s="326"/>
      <c r="AK329" s="334"/>
    </row>
    <row r="330" spans="1:37">
      <c r="A330" s="280" t="str">
        <f t="shared" si="12"/>
        <v>D1-06-06</v>
      </c>
      <c r="B330" s="281" t="s">
        <v>43</v>
      </c>
      <c r="C330" s="282">
        <v>45874</v>
      </c>
      <c r="D330" s="282">
        <v>45881</v>
      </c>
      <c r="E330" s="243">
        <v>6</v>
      </c>
      <c r="F330" s="244" t="s">
        <v>205</v>
      </c>
      <c r="G330" s="243">
        <v>6</v>
      </c>
      <c r="H330" s="283" t="str">
        <f>IF(ISBLANK(F330),"",IFERROR(VLOOKUP(A330,'Np PL4 Stock'!$A:$U,20,FALSE),""))</f>
        <v>V1-MA1</v>
      </c>
      <c r="I330" s="262" t="s">
        <v>213</v>
      </c>
      <c r="J330" s="283">
        <f>IF(ISBLANK(F330),"",VLOOKUP(LEFT(A330,5),Unit!A:B,2,FALSE))</f>
        <v>20</v>
      </c>
      <c r="K330" s="289">
        <v>2.45</v>
      </c>
      <c r="L330" s="290">
        <v>1.5</v>
      </c>
      <c r="M330" s="291">
        <f t="shared" si="13"/>
        <v>122.5</v>
      </c>
      <c r="N330" s="292">
        <f>IF(ISBLANK(D330),"",IFERROR(IF(VLOOKUP(A330,'Np PL4 Stock'!A:J,10,FALSE)="Np4",D330-VLOOKUP(A330,'Np PL4 Stock'!A:E,5,FALSE),D330-1-VLOOKUP(A330,'Np PL4 Stock'!A:E,5,FALSE)),""))</f>
        <v>7</v>
      </c>
      <c r="O330" s="293">
        <v>1</v>
      </c>
      <c r="P330" s="290">
        <v>5.889</v>
      </c>
      <c r="Q330" s="300">
        <v>0.0552</v>
      </c>
      <c r="R330" s="301" t="s">
        <v>32</v>
      </c>
      <c r="S330" s="244" t="s">
        <v>32</v>
      </c>
      <c r="T330" s="301" t="s">
        <v>32</v>
      </c>
      <c r="U330" s="301" t="s">
        <v>32</v>
      </c>
      <c r="V330" s="302">
        <v>0</v>
      </c>
      <c r="W330" s="303">
        <v>0</v>
      </c>
      <c r="X330" s="304">
        <v>45884</v>
      </c>
      <c r="Y330" s="313">
        <f>IF(ISBLANK(X330),"",IFERROR(IF(VLOOKUP(A330,'Np PL4 Stock'!A:J,10,FALSE)="Np4",X330-VLOOKUP(A330,'Np PL4 Stock'!A:E,5,FALSE),X330-1-VLOOKUP(A330,'Np PL4 Stock'!A:E,5,FALSE)),""))</f>
        <v>10</v>
      </c>
      <c r="Z330" s="325">
        <v>7.02</v>
      </c>
      <c r="AA330" s="315">
        <v>0.0655</v>
      </c>
      <c r="AB330" s="316"/>
      <c r="AC330" s="317" t="str">
        <f>IF(ISBLANK(AB330),"",IFERROR(IF(VLOOKUP(A330,'Np PL4 Stock'!A:J,10,FALSE)="Np4",AB330-VLOOKUP(A330,'Np PL4 Stock'!A:E,5,FALSE),AB330-1-VLOOKUP(A330,'Np PL4 Stock'!A:E,5,FALSE)),""))</f>
        <v/>
      </c>
      <c r="AD330" s="290"/>
      <c r="AE330" s="300"/>
      <c r="AF330" s="323"/>
      <c r="AG330" s="331"/>
      <c r="AH330" s="332"/>
      <c r="AI330" s="335"/>
      <c r="AJ330" s="326"/>
      <c r="AK330" s="334"/>
    </row>
    <row r="331" spans="1:37">
      <c r="A331" s="280" t="str">
        <f t="shared" si="12"/>
        <v>D1-07-06</v>
      </c>
      <c r="B331" s="281" t="s">
        <v>43</v>
      </c>
      <c r="C331" s="282">
        <v>45874</v>
      </c>
      <c r="D331" s="282">
        <v>45881</v>
      </c>
      <c r="E331" s="243">
        <v>6</v>
      </c>
      <c r="F331" s="244" t="s">
        <v>205</v>
      </c>
      <c r="G331" s="243">
        <v>7</v>
      </c>
      <c r="H331" s="283" t="str">
        <f>IF(ISBLANK(F331),"",IFERROR(VLOOKUP(A331,'Np PL4 Stock'!$A:$U,20,FALSE),""))</f>
        <v>V1-MA1</v>
      </c>
      <c r="I331" s="262" t="s">
        <v>213</v>
      </c>
      <c r="J331" s="283">
        <f>IF(ISBLANK(F331),"",VLOOKUP(LEFT(A331,5),Unit!A:B,2,FALSE))</f>
        <v>20</v>
      </c>
      <c r="K331" s="289">
        <v>2.35</v>
      </c>
      <c r="L331" s="290">
        <v>1.5</v>
      </c>
      <c r="M331" s="291">
        <f t="shared" si="13"/>
        <v>117.5</v>
      </c>
      <c r="N331" s="292">
        <f>IF(ISBLANK(D331),"",IFERROR(IF(VLOOKUP(A331,'Np PL4 Stock'!A:J,10,FALSE)="Np4",D331-VLOOKUP(A331,'Np PL4 Stock'!A:E,5,FALSE),D331-1-VLOOKUP(A331,'Np PL4 Stock'!A:E,5,FALSE)),""))</f>
        <v>7</v>
      </c>
      <c r="O331" s="293">
        <v>1</v>
      </c>
      <c r="P331" s="290">
        <v>5.943</v>
      </c>
      <c r="Q331" s="300">
        <v>0.0564</v>
      </c>
      <c r="R331" s="301" t="s">
        <v>32</v>
      </c>
      <c r="S331" s="244" t="s">
        <v>32</v>
      </c>
      <c r="T331" s="301" t="s">
        <v>32</v>
      </c>
      <c r="U331" s="301" t="s">
        <v>32</v>
      </c>
      <c r="V331" s="302">
        <v>0</v>
      </c>
      <c r="W331" s="303">
        <v>0</v>
      </c>
      <c r="X331" s="304">
        <v>45884</v>
      </c>
      <c r="Y331" s="313">
        <f>IF(ISBLANK(X331),"",IFERROR(IF(VLOOKUP(A331,'Np PL4 Stock'!A:J,10,FALSE)="Np4",X331-VLOOKUP(A331,'Np PL4 Stock'!A:E,5,FALSE),X331-1-VLOOKUP(A331,'Np PL4 Stock'!A:E,5,FALSE)),""))</f>
        <v>10</v>
      </c>
      <c r="Z331" s="325">
        <v>7.01</v>
      </c>
      <c r="AA331" s="315">
        <v>0.0663</v>
      </c>
      <c r="AB331" s="316">
        <v>45887</v>
      </c>
      <c r="AC331" s="317">
        <f>IF(ISBLANK(AB331),"",IFERROR(IF(VLOOKUP(A331,'Np PL4 Stock'!A:J,10,FALSE)="Np4",AB331-VLOOKUP(A331,'Np PL4 Stock'!A:E,5,FALSE),AB331-1-VLOOKUP(A331,'Np PL4 Stock'!A:E,5,FALSE)),""))</f>
        <v>13</v>
      </c>
      <c r="AD331" s="290">
        <v>8.262</v>
      </c>
      <c r="AE331" s="300">
        <v>0.0887</v>
      </c>
      <c r="AF331" s="323">
        <v>0.98</v>
      </c>
      <c r="AG331" s="331">
        <v>0</v>
      </c>
      <c r="AH331" s="332">
        <v>0</v>
      </c>
      <c r="AI331" s="339">
        <v>293</v>
      </c>
      <c r="AJ331" s="326"/>
      <c r="AK331" s="334"/>
    </row>
    <row r="332" spans="1:37">
      <c r="A332" s="280" t="str">
        <f t="shared" si="12"/>
        <v>D1-08-06</v>
      </c>
      <c r="B332" s="281" t="s">
        <v>43</v>
      </c>
      <c r="C332" s="282">
        <v>45875</v>
      </c>
      <c r="D332" s="282">
        <v>45882</v>
      </c>
      <c r="E332" s="243">
        <v>6</v>
      </c>
      <c r="F332" s="244" t="s">
        <v>205</v>
      </c>
      <c r="G332" s="243">
        <v>8</v>
      </c>
      <c r="H332" s="283" t="str">
        <f>IF(ISBLANK(F332),"",IFERROR(VLOOKUP(A332,'Np PL4 Stock'!$A:$U,20,FALSE),""))</f>
        <v>V1-MA1</v>
      </c>
      <c r="I332" s="262" t="s">
        <v>213</v>
      </c>
      <c r="J332" s="283">
        <f>IF(ISBLANK(F332),"",VLOOKUP(LEFT(A332,5),Unit!A:B,2,FALSE))</f>
        <v>20</v>
      </c>
      <c r="K332" s="289">
        <v>2.4</v>
      </c>
      <c r="L332" s="290">
        <v>1.2</v>
      </c>
      <c r="M332" s="291">
        <f t="shared" si="13"/>
        <v>120</v>
      </c>
      <c r="N332" s="292">
        <f>IF(ISBLANK(D332),"",IFERROR(IF(VLOOKUP(A332,'Np PL4 Stock'!A:J,10,FALSE)="Np4",D332-VLOOKUP(A332,'Np PL4 Stock'!A:E,5,FALSE),D332-1-VLOOKUP(A332,'Np PL4 Stock'!A:E,5,FALSE)),""))</f>
        <v>7</v>
      </c>
      <c r="O332" s="293">
        <v>1</v>
      </c>
      <c r="P332" s="290">
        <v>6.022</v>
      </c>
      <c r="Q332" s="300">
        <v>0.0586</v>
      </c>
      <c r="R332" s="301" t="s">
        <v>32</v>
      </c>
      <c r="S332" s="244" t="s">
        <v>32</v>
      </c>
      <c r="T332" s="301" t="s">
        <v>32</v>
      </c>
      <c r="U332" s="301" t="s">
        <v>32</v>
      </c>
      <c r="V332" s="302">
        <v>0</v>
      </c>
      <c r="W332" s="303">
        <v>0</v>
      </c>
      <c r="X332" s="304">
        <v>45885</v>
      </c>
      <c r="Y332" s="313">
        <f>IF(ISBLANK(X332),"",IFERROR(IF(VLOOKUP(A332,'Np PL4 Stock'!A:J,10,FALSE)="Np4",X332-VLOOKUP(A332,'Np PL4 Stock'!A:E,5,FALSE),X332-1-VLOOKUP(A332,'Np PL4 Stock'!A:E,5,FALSE)),""))</f>
        <v>10</v>
      </c>
      <c r="Z332" s="325">
        <v>7.11</v>
      </c>
      <c r="AA332" s="315">
        <v>0.0642</v>
      </c>
      <c r="AB332" s="316">
        <v>45888</v>
      </c>
      <c r="AC332" s="317">
        <f>IF(ISBLANK(AB332),"",IFERROR(IF(VLOOKUP(A332,'Np PL4 Stock'!A:J,10,FALSE)="Np4",AB332-VLOOKUP(A332,'Np PL4 Stock'!A:E,5,FALSE),AB332-1-VLOOKUP(A332,'Np PL4 Stock'!A:E,5,FALSE)),""))</f>
        <v>13</v>
      </c>
      <c r="AD332" s="290">
        <v>8.684</v>
      </c>
      <c r="AE332" s="300">
        <v>0.0865</v>
      </c>
      <c r="AF332" s="323">
        <v>1</v>
      </c>
      <c r="AG332" s="331">
        <v>0</v>
      </c>
      <c r="AH332" s="332">
        <v>0</v>
      </c>
      <c r="AI332" s="339">
        <v>241</v>
      </c>
      <c r="AJ332" s="326"/>
      <c r="AK332" s="334"/>
    </row>
    <row r="333" spans="1:37">
      <c r="A333" s="280" t="str">
        <f t="shared" si="12"/>
        <v>D1-09-06</v>
      </c>
      <c r="B333" s="281" t="s">
        <v>43</v>
      </c>
      <c r="C333" s="282">
        <v>45875</v>
      </c>
      <c r="D333" s="282">
        <v>45882</v>
      </c>
      <c r="E333" s="243">
        <v>6</v>
      </c>
      <c r="F333" s="244" t="s">
        <v>205</v>
      </c>
      <c r="G333" s="243">
        <v>9</v>
      </c>
      <c r="H333" s="283" t="str">
        <f>IF(ISBLANK(F333),"",IFERROR(VLOOKUP(A333,'Np PL4 Stock'!$A:$U,20,FALSE),""))</f>
        <v>V1-MA1</v>
      </c>
      <c r="I333" s="262" t="s">
        <v>213</v>
      </c>
      <c r="J333" s="283">
        <f>IF(ISBLANK(F333),"",VLOOKUP(LEFT(A333,5),Unit!A:B,2,FALSE))</f>
        <v>20</v>
      </c>
      <c r="K333" s="289">
        <v>2.4</v>
      </c>
      <c r="L333" s="290">
        <v>1.2</v>
      </c>
      <c r="M333" s="291">
        <f t="shared" si="13"/>
        <v>120</v>
      </c>
      <c r="N333" s="292">
        <f>IF(ISBLANK(D333),"",IFERROR(IF(VLOOKUP(A333,'Np PL4 Stock'!A:J,10,FALSE)="Np4",D333-VLOOKUP(A333,'Np PL4 Stock'!A:E,5,FALSE),D333-1-VLOOKUP(A333,'Np PL4 Stock'!A:E,5,FALSE)),""))</f>
        <v>7</v>
      </c>
      <c r="O333" s="293">
        <v>1</v>
      </c>
      <c r="P333" s="290">
        <v>6.198</v>
      </c>
      <c r="Q333" s="300">
        <v>0.0598</v>
      </c>
      <c r="R333" s="301" t="s">
        <v>32</v>
      </c>
      <c r="S333" s="244" t="s">
        <v>32</v>
      </c>
      <c r="T333" s="301" t="s">
        <v>32</v>
      </c>
      <c r="U333" s="301" t="s">
        <v>32</v>
      </c>
      <c r="V333" s="302">
        <v>0</v>
      </c>
      <c r="W333" s="303">
        <v>0</v>
      </c>
      <c r="X333" s="304">
        <v>45885</v>
      </c>
      <c r="Y333" s="313">
        <f>IF(ISBLANK(X333),"",IFERROR(IF(VLOOKUP(A333,'Np PL4 Stock'!A:J,10,FALSE)="Np4",X333-VLOOKUP(A333,'Np PL4 Stock'!A:E,5,FALSE),X333-1-VLOOKUP(A333,'Np PL4 Stock'!A:E,5,FALSE)),""))</f>
        <v>10</v>
      </c>
      <c r="Z333" s="325">
        <v>7.01</v>
      </c>
      <c r="AA333" s="315">
        <v>0.0695</v>
      </c>
      <c r="AB333" s="316">
        <v>45888</v>
      </c>
      <c r="AC333" s="317">
        <f>IF(ISBLANK(AB333),"",IFERROR(IF(VLOOKUP(A333,'Np PL4 Stock'!A:J,10,FALSE)="Np4",AB333-VLOOKUP(A333,'Np PL4 Stock'!A:E,5,FALSE),AB333-1-VLOOKUP(A333,'Np PL4 Stock'!A:E,5,FALSE)),""))</f>
        <v>13</v>
      </c>
      <c r="AD333" s="290">
        <v>8.524</v>
      </c>
      <c r="AE333" s="300">
        <v>0.0911</v>
      </c>
      <c r="AF333" s="323">
        <v>0.97</v>
      </c>
      <c r="AG333" s="331">
        <v>0</v>
      </c>
      <c r="AH333" s="332">
        <v>0</v>
      </c>
      <c r="AI333" s="339">
        <v>256</v>
      </c>
      <c r="AJ333" s="326"/>
      <c r="AK333" s="334"/>
    </row>
    <row r="334" spans="1:37">
      <c r="A334" s="280" t="str">
        <f t="shared" si="12"/>
        <v>D1-10-06</v>
      </c>
      <c r="B334" s="281" t="s">
        <v>43</v>
      </c>
      <c r="C334" s="282">
        <v>45875</v>
      </c>
      <c r="D334" s="282">
        <v>45882</v>
      </c>
      <c r="E334" s="243">
        <v>6</v>
      </c>
      <c r="F334" s="244" t="s">
        <v>205</v>
      </c>
      <c r="G334" s="243">
        <v>10</v>
      </c>
      <c r="H334" s="283" t="str">
        <f>IF(ISBLANK(F334),"",IFERROR(VLOOKUP(A334,'Np PL4 Stock'!$A:$U,20,FALSE),""))</f>
        <v>V1-MC1</v>
      </c>
      <c r="I334" s="262" t="s">
        <v>181</v>
      </c>
      <c r="J334" s="283">
        <f>IF(ISBLANK(F334),"",VLOOKUP(LEFT(A334,5),Unit!A:B,2,FALSE))</f>
        <v>20</v>
      </c>
      <c r="K334" s="289">
        <v>2.42</v>
      </c>
      <c r="L334" s="290">
        <v>1.2</v>
      </c>
      <c r="M334" s="291">
        <f t="shared" si="13"/>
        <v>121</v>
      </c>
      <c r="N334" s="292">
        <f>IF(ISBLANK(D334),"",IFERROR(IF(VLOOKUP(A334,'Np PL4 Stock'!A:J,10,FALSE)="Np4",D334-VLOOKUP(A334,'Np PL4 Stock'!A:E,5,FALSE),D334-1-VLOOKUP(A334,'Np PL4 Stock'!A:E,5,FALSE)),""))</f>
        <v>7</v>
      </c>
      <c r="O334" s="293">
        <v>1</v>
      </c>
      <c r="P334" s="290">
        <v>6.096</v>
      </c>
      <c r="Q334" s="300">
        <v>0.0587</v>
      </c>
      <c r="R334" s="301" t="s">
        <v>32</v>
      </c>
      <c r="S334" s="244" t="s">
        <v>32</v>
      </c>
      <c r="T334" s="301" t="s">
        <v>32</v>
      </c>
      <c r="U334" s="301" t="s">
        <v>32</v>
      </c>
      <c r="V334" s="302">
        <v>0</v>
      </c>
      <c r="W334" s="303">
        <v>0</v>
      </c>
      <c r="X334" s="304">
        <v>45885</v>
      </c>
      <c r="Y334" s="313">
        <f>IF(ISBLANK(X334),"",IFERROR(IF(VLOOKUP(A334,'Np PL4 Stock'!A:J,10,FALSE)="Np4",X334-VLOOKUP(A334,'Np PL4 Stock'!A:E,5,FALSE),X334-1-VLOOKUP(A334,'Np PL4 Stock'!A:E,5,FALSE)),""))</f>
        <v>10</v>
      </c>
      <c r="Z334" s="325">
        <v>7.09</v>
      </c>
      <c r="AA334" s="315">
        <v>0.0664</v>
      </c>
      <c r="AB334" s="316">
        <v>45888</v>
      </c>
      <c r="AC334" s="317">
        <f>IF(ISBLANK(AB334),"",IFERROR(IF(VLOOKUP(A334,'Np PL4 Stock'!A:J,10,FALSE)="Np4",AB334-VLOOKUP(A334,'Np PL4 Stock'!A:E,5,FALSE),AB334-1-VLOOKUP(A334,'Np PL4 Stock'!A:E,5,FALSE)),""))</f>
        <v>13</v>
      </c>
      <c r="AD334" s="290">
        <v>8.539</v>
      </c>
      <c r="AE334" s="300">
        <v>0.0915</v>
      </c>
      <c r="AF334" s="323">
        <v>0.96</v>
      </c>
      <c r="AG334" s="331">
        <v>0</v>
      </c>
      <c r="AH334" s="332">
        <v>0</v>
      </c>
      <c r="AI334" s="339">
        <v>253</v>
      </c>
      <c r="AJ334" s="326"/>
      <c r="AK334" s="334"/>
    </row>
    <row r="335" spans="1:37">
      <c r="A335" s="280" t="str">
        <f t="shared" si="12"/>
        <v>C1-01-07</v>
      </c>
      <c r="B335" s="281" t="s">
        <v>43</v>
      </c>
      <c r="C335" s="282">
        <v>45876</v>
      </c>
      <c r="D335" s="282">
        <v>45883</v>
      </c>
      <c r="E335" s="243">
        <v>7</v>
      </c>
      <c r="F335" s="244" t="s">
        <v>187</v>
      </c>
      <c r="G335" s="243">
        <v>1</v>
      </c>
      <c r="H335" s="283" t="str">
        <f>IF(ISBLANK(F335),"",IFERROR(VLOOKUP(A335,'Np PL4 Stock'!$A:$U,20,FALSE),""))</f>
        <v>V1-MA1</v>
      </c>
      <c r="I335" s="262" t="s">
        <v>213</v>
      </c>
      <c r="J335" s="283">
        <f>IF(ISBLANK(F335),"",VLOOKUP(LEFT(A335,5),Unit!A:B,2,FALSE))</f>
        <v>20</v>
      </c>
      <c r="K335" s="289">
        <v>2.43</v>
      </c>
      <c r="L335" s="290">
        <v>1.5</v>
      </c>
      <c r="M335" s="291">
        <f t="shared" si="13"/>
        <v>121.5</v>
      </c>
      <c r="N335" s="292">
        <f>IF(ISBLANK(D335),"",IFERROR(IF(VLOOKUP(A335,'Np PL4 Stock'!A:J,10,FALSE)="Np4",D335-VLOOKUP(A335,'Np PL4 Stock'!A:E,5,FALSE),D335-1-VLOOKUP(A335,'Np PL4 Stock'!A:E,5,FALSE)),""))</f>
        <v>7</v>
      </c>
      <c r="O335" s="293">
        <v>1</v>
      </c>
      <c r="P335" s="290">
        <v>5.587</v>
      </c>
      <c r="Q335" s="300">
        <v>0.0539</v>
      </c>
      <c r="R335" s="301" t="s">
        <v>32</v>
      </c>
      <c r="S335" s="244" t="s">
        <v>32</v>
      </c>
      <c r="T335" s="301" t="s">
        <v>32</v>
      </c>
      <c r="U335" s="301" t="s">
        <v>32</v>
      </c>
      <c r="V335" s="302">
        <v>0</v>
      </c>
      <c r="W335" s="303">
        <v>0</v>
      </c>
      <c r="X335" s="304">
        <v>45886</v>
      </c>
      <c r="Y335" s="313">
        <f>IF(ISBLANK(X335),"",IFERROR(IF(VLOOKUP(A335,'Np PL4 Stock'!A:J,10,FALSE)="Np4",X335-VLOOKUP(A335,'Np PL4 Stock'!A:E,5,FALSE),X335-1-VLOOKUP(A335,'Np PL4 Stock'!A:E,5,FALSE)),""))</f>
        <v>10</v>
      </c>
      <c r="Z335" s="325">
        <v>6.94</v>
      </c>
      <c r="AA335" s="315">
        <v>0.0573</v>
      </c>
      <c r="AB335" s="316">
        <v>45889</v>
      </c>
      <c r="AC335" s="317">
        <f>IF(ISBLANK(AB335),"",IFERROR(IF(VLOOKUP(A335,'Np PL4 Stock'!A:J,10,FALSE)="Np4",AB335-VLOOKUP(A335,'Np PL4 Stock'!A:E,5,FALSE),AB335-1-VLOOKUP(A335,'Np PL4 Stock'!A:E,5,FALSE)),""))</f>
        <v>13</v>
      </c>
      <c r="AD335" s="290">
        <v>8.098</v>
      </c>
      <c r="AE335" s="300">
        <v>0.0908</v>
      </c>
      <c r="AF335" s="323">
        <v>0.94</v>
      </c>
      <c r="AG335" s="331">
        <v>0</v>
      </c>
      <c r="AH335" s="332">
        <v>0</v>
      </c>
      <c r="AI335" s="339">
        <v>293</v>
      </c>
      <c r="AJ335" s="326"/>
      <c r="AK335" s="334"/>
    </row>
    <row r="336" spans="1:37">
      <c r="A336" s="280" t="str">
        <f t="shared" si="12"/>
        <v>C1-02-07</v>
      </c>
      <c r="B336" s="281" t="s">
        <v>43</v>
      </c>
      <c r="C336" s="282">
        <v>45876</v>
      </c>
      <c r="D336" s="282">
        <v>45883</v>
      </c>
      <c r="E336" s="243">
        <v>7</v>
      </c>
      <c r="F336" s="244" t="s">
        <v>187</v>
      </c>
      <c r="G336" s="243">
        <v>2</v>
      </c>
      <c r="H336" s="283" t="str">
        <f>IF(ISBLANK(F336),"",IFERROR(VLOOKUP(A336,'Np PL4 Stock'!$A:$U,20,FALSE),""))</f>
        <v>V1-MA1</v>
      </c>
      <c r="I336" s="262" t="s">
        <v>213</v>
      </c>
      <c r="J336" s="283">
        <f>IF(ISBLANK(F336),"",VLOOKUP(LEFT(A336,5),Unit!A:B,2,FALSE))</f>
        <v>20</v>
      </c>
      <c r="K336" s="289">
        <v>2.43</v>
      </c>
      <c r="L336" s="290">
        <v>1.5</v>
      </c>
      <c r="M336" s="291">
        <f t="shared" si="13"/>
        <v>121.5</v>
      </c>
      <c r="N336" s="292">
        <f>IF(ISBLANK(D336),"",IFERROR(IF(VLOOKUP(A336,'Np PL4 Stock'!A:J,10,FALSE)="Np4",D336-VLOOKUP(A336,'Np PL4 Stock'!A:E,5,FALSE),D336-1-VLOOKUP(A336,'Np PL4 Stock'!A:E,5,FALSE)),""))</f>
        <v>7</v>
      </c>
      <c r="O336" s="293">
        <v>1</v>
      </c>
      <c r="P336" s="290">
        <v>5.729</v>
      </c>
      <c r="Q336" s="300">
        <v>0.0596</v>
      </c>
      <c r="R336" s="301" t="s">
        <v>32</v>
      </c>
      <c r="S336" s="244" t="s">
        <v>32</v>
      </c>
      <c r="T336" s="301" t="s">
        <v>32</v>
      </c>
      <c r="U336" s="301" t="s">
        <v>32</v>
      </c>
      <c r="V336" s="302">
        <v>0</v>
      </c>
      <c r="W336" s="303">
        <v>0</v>
      </c>
      <c r="X336" s="304">
        <v>45886</v>
      </c>
      <c r="Y336" s="313">
        <f>IF(ISBLANK(X336),"",IFERROR(IF(VLOOKUP(A336,'Np PL4 Stock'!A:J,10,FALSE)="Np4",X336-VLOOKUP(A336,'Np PL4 Stock'!A:E,5,FALSE),X336-1-VLOOKUP(A336,'Np PL4 Stock'!A:E,5,FALSE)),""))</f>
        <v>10</v>
      </c>
      <c r="Z336" s="325">
        <v>6.74</v>
      </c>
      <c r="AA336" s="315">
        <v>0.0652</v>
      </c>
      <c r="AB336" s="316">
        <v>45889</v>
      </c>
      <c r="AC336" s="317">
        <f>IF(ISBLANK(AB336),"",IFERROR(IF(VLOOKUP(A336,'Np PL4 Stock'!A:J,10,FALSE)="Np4",AB336-VLOOKUP(A336,'Np PL4 Stock'!A:E,5,FALSE),AB336-1-VLOOKUP(A336,'Np PL4 Stock'!A:E,5,FALSE)),""))</f>
        <v>13</v>
      </c>
      <c r="AD336" s="290">
        <v>7.508</v>
      </c>
      <c r="AE336" s="300">
        <v>0.0805</v>
      </c>
      <c r="AF336" s="323">
        <v>0.84</v>
      </c>
      <c r="AG336" s="331">
        <v>0</v>
      </c>
      <c r="AH336" s="332">
        <v>0</v>
      </c>
      <c r="AI336" s="339">
        <v>424</v>
      </c>
      <c r="AJ336" s="326"/>
      <c r="AK336" s="334"/>
    </row>
    <row r="337" spans="1:37">
      <c r="A337" s="280" t="str">
        <f t="shared" si="12"/>
        <v>C1-03-07</v>
      </c>
      <c r="B337" s="281" t="s">
        <v>43</v>
      </c>
      <c r="C337" s="282">
        <v>45876</v>
      </c>
      <c r="D337" s="282">
        <v>45883</v>
      </c>
      <c r="E337" s="243">
        <v>7</v>
      </c>
      <c r="F337" s="244" t="s">
        <v>187</v>
      </c>
      <c r="G337" s="243">
        <v>3</v>
      </c>
      <c r="H337" s="283" t="str">
        <f>IF(ISBLANK(F337),"",IFERROR(VLOOKUP(A337,'Np PL4 Stock'!$A:$U,20,FALSE),""))</f>
        <v>V1-MC1</v>
      </c>
      <c r="I337" s="262" t="s">
        <v>181</v>
      </c>
      <c r="J337" s="283">
        <f>IF(ISBLANK(F337),"",VLOOKUP(LEFT(A337,5),Unit!A:B,2,FALSE))</f>
        <v>20</v>
      </c>
      <c r="K337" s="289">
        <v>2.4</v>
      </c>
      <c r="L337" s="290">
        <v>1.5</v>
      </c>
      <c r="M337" s="291">
        <f t="shared" si="13"/>
        <v>120</v>
      </c>
      <c r="N337" s="292">
        <f>IF(ISBLANK(D337),"",IFERROR(IF(VLOOKUP(A337,'Np PL4 Stock'!A:J,10,FALSE)="Np4",D337-VLOOKUP(A337,'Np PL4 Stock'!A:E,5,FALSE),D337-1-VLOOKUP(A337,'Np PL4 Stock'!A:E,5,FALSE)),""))</f>
        <v>7</v>
      </c>
      <c r="O337" s="293">
        <v>1</v>
      </c>
      <c r="P337" s="290">
        <v>5.615</v>
      </c>
      <c r="Q337" s="300">
        <v>0.0584</v>
      </c>
      <c r="R337" s="301" t="s">
        <v>32</v>
      </c>
      <c r="S337" s="244" t="s">
        <v>32</v>
      </c>
      <c r="T337" s="301" t="s">
        <v>32</v>
      </c>
      <c r="U337" s="301" t="s">
        <v>32</v>
      </c>
      <c r="V337" s="302">
        <v>0</v>
      </c>
      <c r="W337" s="303">
        <v>0</v>
      </c>
      <c r="X337" s="304">
        <v>45886</v>
      </c>
      <c r="Y337" s="313">
        <f>IF(ISBLANK(X337),"",IFERROR(IF(VLOOKUP(A337,'Np PL4 Stock'!A:J,10,FALSE)="Np4",X337-VLOOKUP(A337,'Np PL4 Stock'!A:E,5,FALSE),X337-1-VLOOKUP(A337,'Np PL4 Stock'!A:E,5,FALSE)),""))</f>
        <v>10</v>
      </c>
      <c r="Z337" s="325">
        <v>6.71</v>
      </c>
      <c r="AA337" s="315">
        <v>0.0675</v>
      </c>
      <c r="AB337" s="316">
        <v>45889</v>
      </c>
      <c r="AC337" s="317">
        <f>IF(ISBLANK(AB337),"",IFERROR(IF(VLOOKUP(A337,'Np PL4 Stock'!A:J,10,FALSE)="Np4",AB337-VLOOKUP(A337,'Np PL4 Stock'!A:E,5,FALSE),AB337-1-VLOOKUP(A337,'Np PL4 Stock'!A:E,5,FALSE)),""))</f>
        <v>13</v>
      </c>
      <c r="AD337" s="290">
        <v>7.45</v>
      </c>
      <c r="AE337" s="300">
        <v>0.08236</v>
      </c>
      <c r="AF337" s="323">
        <v>0.75</v>
      </c>
      <c r="AG337" s="331">
        <v>0</v>
      </c>
      <c r="AH337" s="332">
        <v>0</v>
      </c>
      <c r="AI337" s="339">
        <v>442</v>
      </c>
      <c r="AJ337" s="326"/>
      <c r="AK337" s="334"/>
    </row>
    <row r="338" spans="1:37">
      <c r="A338" s="280" t="str">
        <f t="shared" si="12"/>
        <v>C1-04-07</v>
      </c>
      <c r="B338" s="281" t="s">
        <v>43</v>
      </c>
      <c r="C338" s="282">
        <v>45877</v>
      </c>
      <c r="D338" s="282">
        <v>45884</v>
      </c>
      <c r="E338" s="243">
        <v>7</v>
      </c>
      <c r="F338" s="244" t="s">
        <v>187</v>
      </c>
      <c r="G338" s="243">
        <v>4</v>
      </c>
      <c r="H338" s="283" t="str">
        <f>IF(ISBLANK(F338),"",IFERROR(VLOOKUP(A338,'Np PL4 Stock'!$A:$U,20,FALSE),""))</f>
        <v>V1-MA1</v>
      </c>
      <c r="I338" s="262" t="s">
        <v>213</v>
      </c>
      <c r="J338" s="283">
        <f>IF(ISBLANK(F338),"",VLOOKUP(LEFT(A338,5),Unit!A:B,2,FALSE))</f>
        <v>20</v>
      </c>
      <c r="K338" s="289">
        <v>2.37</v>
      </c>
      <c r="L338" s="290">
        <v>1.5</v>
      </c>
      <c r="M338" s="291">
        <f t="shared" si="13"/>
        <v>118.5</v>
      </c>
      <c r="N338" s="292">
        <f>IF(ISBLANK(D338),"",IFERROR(IF(VLOOKUP(A338,'Np PL4 Stock'!A:J,10,FALSE)="Np4",D338-VLOOKUP(A338,'Np PL4 Stock'!A:E,5,FALSE),D338-1-VLOOKUP(A338,'Np PL4 Stock'!A:E,5,FALSE)),""))</f>
        <v>7</v>
      </c>
      <c r="O338" s="293">
        <v>1</v>
      </c>
      <c r="P338" s="290">
        <v>5.436</v>
      </c>
      <c r="Q338" s="300">
        <v>0.0577</v>
      </c>
      <c r="R338" s="301" t="s">
        <v>32</v>
      </c>
      <c r="S338" s="244" t="s">
        <v>32</v>
      </c>
      <c r="T338" s="301" t="s">
        <v>32</v>
      </c>
      <c r="U338" s="301" t="s">
        <v>32</v>
      </c>
      <c r="V338" s="302">
        <v>0</v>
      </c>
      <c r="W338" s="303">
        <v>0</v>
      </c>
      <c r="X338" s="304">
        <v>45887</v>
      </c>
      <c r="Y338" s="313">
        <f>IF(ISBLANK(X338),"",IFERROR(IF(VLOOKUP(A338,'Np PL4 Stock'!A:J,10,FALSE)="Np4",X338-VLOOKUP(A338,'Np PL4 Stock'!A:E,5,FALSE),X338-1-VLOOKUP(A338,'Np PL4 Stock'!A:E,5,FALSE)),""))</f>
        <v>10</v>
      </c>
      <c r="Z338" s="325">
        <v>6.58</v>
      </c>
      <c r="AA338" s="315">
        <v>0.0666</v>
      </c>
      <c r="AB338" s="316">
        <v>45890</v>
      </c>
      <c r="AC338" s="317">
        <f>IF(ISBLANK(AB338),"",IFERROR(IF(VLOOKUP(A338,'Np PL4 Stock'!A:J,10,FALSE)="Np4",AB338-VLOOKUP(A338,'Np PL4 Stock'!A:E,5,FALSE),AB338-1-VLOOKUP(A338,'Np PL4 Stock'!A:E,5,FALSE)),""))</f>
        <v>13</v>
      </c>
      <c r="AD338" s="290">
        <v>7.913</v>
      </c>
      <c r="AE338" s="300">
        <v>0.0675</v>
      </c>
      <c r="AF338" s="323">
        <v>0.94</v>
      </c>
      <c r="AG338" s="331">
        <v>0</v>
      </c>
      <c r="AH338" s="332">
        <v>0</v>
      </c>
      <c r="AI338" s="339">
        <v>348</v>
      </c>
      <c r="AJ338" s="326"/>
      <c r="AK338" s="334"/>
    </row>
    <row r="339" spans="1:37">
      <c r="A339" s="280" t="str">
        <f t="shared" si="12"/>
        <v>C1-05-07</v>
      </c>
      <c r="B339" s="281" t="s">
        <v>43</v>
      </c>
      <c r="C339" s="282">
        <v>45877</v>
      </c>
      <c r="D339" s="282">
        <v>45884</v>
      </c>
      <c r="E339" s="243">
        <v>7</v>
      </c>
      <c r="F339" s="244" t="s">
        <v>187</v>
      </c>
      <c r="G339" s="243">
        <v>5</v>
      </c>
      <c r="H339" s="283" t="str">
        <f>IF(ISBLANK(F339),"",IFERROR(VLOOKUP(A339,'Np PL4 Stock'!$A:$U,20,FALSE),""))</f>
        <v>V1-MA1</v>
      </c>
      <c r="I339" s="262" t="s">
        <v>213</v>
      </c>
      <c r="J339" s="283">
        <f>IF(ISBLANK(F339),"",VLOOKUP(LEFT(A339,5),Unit!A:B,2,FALSE))</f>
        <v>20</v>
      </c>
      <c r="K339" s="289">
        <v>2.37</v>
      </c>
      <c r="L339" s="290">
        <v>1.5</v>
      </c>
      <c r="M339" s="291">
        <f t="shared" si="13"/>
        <v>118.5</v>
      </c>
      <c r="N339" s="292">
        <f>IF(ISBLANK(D339),"",IFERROR(IF(VLOOKUP(A339,'Np PL4 Stock'!A:J,10,FALSE)="Np4",D339-VLOOKUP(A339,'Np PL4 Stock'!A:E,5,FALSE),D339-1-VLOOKUP(A339,'Np PL4 Stock'!A:E,5,FALSE)),""))</f>
        <v>7</v>
      </c>
      <c r="O339" s="293">
        <v>1</v>
      </c>
      <c r="P339" s="290">
        <v>5.32</v>
      </c>
      <c r="Q339" s="300">
        <v>0.057</v>
      </c>
      <c r="R339" s="301" t="s">
        <v>32</v>
      </c>
      <c r="S339" s="244" t="s">
        <v>32</v>
      </c>
      <c r="T339" s="301" t="s">
        <v>32</v>
      </c>
      <c r="U339" s="301" t="s">
        <v>32</v>
      </c>
      <c r="V339" s="302">
        <v>0</v>
      </c>
      <c r="W339" s="303">
        <v>0</v>
      </c>
      <c r="X339" s="304">
        <v>45887</v>
      </c>
      <c r="Y339" s="313">
        <f>IF(ISBLANK(X339),"",IFERROR(IF(VLOOKUP(A339,'Np PL4 Stock'!A:J,10,FALSE)="Np4",X339-VLOOKUP(A339,'Np PL4 Stock'!A:E,5,FALSE),X339-1-VLOOKUP(A339,'Np PL4 Stock'!A:E,5,FALSE)),""))</f>
        <v>10</v>
      </c>
      <c r="Z339" s="325">
        <v>6.64</v>
      </c>
      <c r="AA339" s="315">
        <v>0.067</v>
      </c>
      <c r="AB339" s="316">
        <v>45890</v>
      </c>
      <c r="AC339" s="317">
        <f>IF(ISBLANK(AB339),"",IFERROR(IF(VLOOKUP(A339,'Np PL4 Stock'!A:J,10,FALSE)="Np4",AB339-VLOOKUP(A339,'Np PL4 Stock'!A:E,5,FALSE),AB339-1-VLOOKUP(A339,'Np PL4 Stock'!A:E,5,FALSE)),""))</f>
        <v>13</v>
      </c>
      <c r="AD339" s="290">
        <v>7.744</v>
      </c>
      <c r="AE339" s="300">
        <v>0.0691</v>
      </c>
      <c r="AF339" s="323">
        <v>0.91</v>
      </c>
      <c r="AG339" s="331">
        <v>0</v>
      </c>
      <c r="AH339" s="332">
        <v>0</v>
      </c>
      <c r="AI339" s="339">
        <v>381</v>
      </c>
      <c r="AJ339" s="326"/>
      <c r="AK339" s="334"/>
    </row>
    <row r="340" spans="1:37">
      <c r="A340" s="280" t="str">
        <f t="shared" si="12"/>
        <v>C1-06-07</v>
      </c>
      <c r="B340" s="281" t="s">
        <v>43</v>
      </c>
      <c r="C340" s="282">
        <v>45877</v>
      </c>
      <c r="D340" s="282">
        <v>45884</v>
      </c>
      <c r="E340" s="243">
        <v>7</v>
      </c>
      <c r="F340" s="244" t="s">
        <v>187</v>
      </c>
      <c r="G340" s="243">
        <v>6</v>
      </c>
      <c r="H340" s="283" t="str">
        <f>IF(ISBLANK(F340),"",IFERROR(VLOOKUP(A340,'Np PL4 Stock'!$A:$U,20,FALSE),""))</f>
        <v>V1-MC1</v>
      </c>
      <c r="I340" s="262" t="s">
        <v>181</v>
      </c>
      <c r="J340" s="283">
        <f>IF(ISBLANK(F340),"",VLOOKUP(LEFT(A340,5),Unit!A:B,2,FALSE))</f>
        <v>20</v>
      </c>
      <c r="K340" s="289">
        <v>2.4</v>
      </c>
      <c r="L340" s="290">
        <v>1.5</v>
      </c>
      <c r="M340" s="291">
        <f t="shared" si="13"/>
        <v>120</v>
      </c>
      <c r="N340" s="292">
        <f>IF(ISBLANK(D340),"",IFERROR(IF(VLOOKUP(A340,'Np PL4 Stock'!A:J,10,FALSE)="Np4",D340-VLOOKUP(A340,'Np PL4 Stock'!A:E,5,FALSE),D340-1-VLOOKUP(A340,'Np PL4 Stock'!A:E,5,FALSE)),""))</f>
        <v>7</v>
      </c>
      <c r="O340" s="293">
        <v>1</v>
      </c>
      <c r="P340" s="290">
        <v>5.637</v>
      </c>
      <c r="Q340" s="300">
        <v>0.0551</v>
      </c>
      <c r="R340" s="301" t="s">
        <v>32</v>
      </c>
      <c r="S340" s="244" t="s">
        <v>32</v>
      </c>
      <c r="T340" s="301" t="s">
        <v>32</v>
      </c>
      <c r="U340" s="301" t="s">
        <v>32</v>
      </c>
      <c r="V340" s="302">
        <v>0</v>
      </c>
      <c r="W340" s="303">
        <v>0</v>
      </c>
      <c r="X340" s="304">
        <v>45887</v>
      </c>
      <c r="Y340" s="313">
        <f>IF(ISBLANK(X340),"",IFERROR(IF(VLOOKUP(A340,'Np PL4 Stock'!A:J,10,FALSE)="Np4",X340-VLOOKUP(A340,'Np PL4 Stock'!A:E,5,FALSE),X340-1-VLOOKUP(A340,'Np PL4 Stock'!A:E,5,FALSE)),""))</f>
        <v>10</v>
      </c>
      <c r="Z340" s="325">
        <v>6.88</v>
      </c>
      <c r="AA340" s="315">
        <v>0.0671</v>
      </c>
      <c r="AB340" s="316">
        <v>45890</v>
      </c>
      <c r="AC340" s="317">
        <f>IF(ISBLANK(AB340),"",IFERROR(IF(VLOOKUP(A340,'Np PL4 Stock'!A:J,10,FALSE)="Np4",AB340-VLOOKUP(A340,'Np PL4 Stock'!A:E,5,FALSE),AB340-1-VLOOKUP(A340,'Np PL4 Stock'!A:E,5,FALSE)),""))</f>
        <v>13</v>
      </c>
      <c r="AD340" s="290">
        <v>8.269</v>
      </c>
      <c r="AE340" s="300">
        <v>0.0892</v>
      </c>
      <c r="AF340" s="323">
        <v>0.97</v>
      </c>
      <c r="AG340" s="331">
        <v>0</v>
      </c>
      <c r="AH340" s="332">
        <v>0</v>
      </c>
      <c r="AI340" s="339">
        <v>289</v>
      </c>
      <c r="AJ340" s="326"/>
      <c r="AK340" s="334"/>
    </row>
    <row r="341" spans="1:37">
      <c r="A341" s="280" t="str">
        <f t="shared" si="12"/>
        <v>C1-07-07</v>
      </c>
      <c r="B341" s="281" t="s">
        <v>43</v>
      </c>
      <c r="C341" s="282">
        <v>45878</v>
      </c>
      <c r="D341" s="282">
        <v>45885</v>
      </c>
      <c r="E341" s="243">
        <v>7</v>
      </c>
      <c r="F341" s="244" t="s">
        <v>187</v>
      </c>
      <c r="G341" s="243">
        <v>7</v>
      </c>
      <c r="H341" s="283" t="str">
        <f>IF(ISBLANK(F341),"",IFERROR(VLOOKUP(A341,'Np PL4 Stock'!$A:$U,20,FALSE),""))</f>
        <v>V1-MC1</v>
      </c>
      <c r="I341" s="262" t="s">
        <v>181</v>
      </c>
      <c r="J341" s="283">
        <f>IF(ISBLANK(F341),"",VLOOKUP(LEFT(A341,5),Unit!A:B,2,FALSE))</f>
        <v>20</v>
      </c>
      <c r="K341" s="289">
        <v>2.4</v>
      </c>
      <c r="L341" s="290">
        <v>1.5</v>
      </c>
      <c r="M341" s="291">
        <f t="shared" si="13"/>
        <v>120</v>
      </c>
      <c r="N341" s="292">
        <f>IF(ISBLANK(D341),"",IFERROR(IF(VLOOKUP(A341,'Np PL4 Stock'!A:J,10,FALSE)="Np4",D341-VLOOKUP(A341,'Np PL4 Stock'!A:E,5,FALSE),D341-1-VLOOKUP(A341,'Np PL4 Stock'!A:E,5,FALSE)),""))</f>
        <v>7</v>
      </c>
      <c r="O341" s="293">
        <v>1</v>
      </c>
      <c r="P341" s="344">
        <v>5.43</v>
      </c>
      <c r="Q341" s="300">
        <v>0.0591</v>
      </c>
      <c r="R341" s="301" t="s">
        <v>32</v>
      </c>
      <c r="S341" s="244" t="s">
        <v>32</v>
      </c>
      <c r="T341" s="301" t="s">
        <v>32</v>
      </c>
      <c r="U341" s="301" t="s">
        <v>32</v>
      </c>
      <c r="V341" s="302">
        <v>0</v>
      </c>
      <c r="W341" s="303">
        <v>0</v>
      </c>
      <c r="X341" s="304">
        <v>45888</v>
      </c>
      <c r="Y341" s="313">
        <f>IF(ISBLANK(X341),"",IFERROR(IF(VLOOKUP(A341,'Np PL4 Stock'!A:J,10,FALSE)="Np4",X341-VLOOKUP(A341,'Np PL4 Stock'!A:E,5,FALSE),X341-1-VLOOKUP(A341,'Np PL4 Stock'!A:E,5,FALSE)),""))</f>
        <v>10</v>
      </c>
      <c r="Z341" s="325">
        <v>6.51</v>
      </c>
      <c r="AA341" s="315">
        <v>0.0684</v>
      </c>
      <c r="AB341" s="316">
        <v>45891</v>
      </c>
      <c r="AC341" s="317">
        <f>IF(ISBLANK(AB341),"",IFERROR(IF(VLOOKUP(A341,'Np PL4 Stock'!A:J,10,FALSE)="Np4",AB341-VLOOKUP(A341,'Np PL4 Stock'!A:E,5,FALSE),AB341-1-VLOOKUP(A341,'Np PL4 Stock'!A:E,5,FALSE)),""))</f>
        <v>13</v>
      </c>
      <c r="AD341" s="290">
        <v>7.209</v>
      </c>
      <c r="AE341" s="300">
        <v>0.0712</v>
      </c>
      <c r="AF341" s="323">
        <v>0.61</v>
      </c>
      <c r="AG341" s="331">
        <v>0</v>
      </c>
      <c r="AH341" s="332">
        <v>0</v>
      </c>
      <c r="AI341" s="339">
        <v>482</v>
      </c>
      <c r="AJ341" s="326"/>
      <c r="AK341" s="334"/>
    </row>
    <row r="342" spans="1:37">
      <c r="A342" s="280" t="str">
        <f t="shared" si="12"/>
        <v>C1-08-07</v>
      </c>
      <c r="B342" s="281" t="s">
        <v>43</v>
      </c>
      <c r="C342" s="282">
        <v>45878</v>
      </c>
      <c r="D342" s="282">
        <v>45885</v>
      </c>
      <c r="E342" s="243">
        <v>7</v>
      </c>
      <c r="F342" s="244" t="s">
        <v>187</v>
      </c>
      <c r="G342" s="243">
        <v>8</v>
      </c>
      <c r="H342" s="283" t="str">
        <f>IF(ISBLANK(F342),"",IFERROR(VLOOKUP(A342,'Np PL4 Stock'!$A:$U,20,FALSE),""))</f>
        <v>V1-MA1</v>
      </c>
      <c r="I342" s="262" t="s">
        <v>213</v>
      </c>
      <c r="J342" s="283">
        <f>IF(ISBLANK(F342),"",VLOOKUP(LEFT(A342,5),Unit!A:B,2,FALSE))</f>
        <v>20</v>
      </c>
      <c r="K342" s="289">
        <v>2.43</v>
      </c>
      <c r="L342" s="289">
        <v>1.5</v>
      </c>
      <c r="M342" s="291">
        <f t="shared" si="13"/>
        <v>121.5</v>
      </c>
      <c r="N342" s="292">
        <f>IF(ISBLANK(D342),"",IFERROR(IF(VLOOKUP(A342,'Np PL4 Stock'!A:J,10,FALSE)="Np4",D342-VLOOKUP(A342,'Np PL4 Stock'!A:E,5,FALSE),D342-1-VLOOKUP(A342,'Np PL4 Stock'!A:E,5,FALSE)),""))</f>
        <v>7</v>
      </c>
      <c r="O342" s="293">
        <v>1</v>
      </c>
      <c r="P342" s="344">
        <v>5.42</v>
      </c>
      <c r="Q342" s="300">
        <v>0.0585</v>
      </c>
      <c r="R342" s="301" t="s">
        <v>32</v>
      </c>
      <c r="S342" s="244" t="s">
        <v>32</v>
      </c>
      <c r="T342" s="301" t="s">
        <v>32</v>
      </c>
      <c r="U342" s="301" t="s">
        <v>32</v>
      </c>
      <c r="V342" s="302">
        <v>0</v>
      </c>
      <c r="W342" s="303">
        <v>0</v>
      </c>
      <c r="X342" s="304">
        <v>45888</v>
      </c>
      <c r="Y342" s="313">
        <f>IF(ISBLANK(X342),"",IFERROR(IF(VLOOKUP(A342,'Np PL4 Stock'!A:J,10,FALSE)="Np4",X342-VLOOKUP(A342,'Np PL4 Stock'!A:E,5,FALSE),X342-1-VLOOKUP(A342,'Np PL4 Stock'!A:E,5,FALSE)),""))</f>
        <v>10</v>
      </c>
      <c r="Z342" s="325">
        <v>6.58</v>
      </c>
      <c r="AA342" s="315">
        <v>0.0676</v>
      </c>
      <c r="AB342" s="316">
        <v>45891</v>
      </c>
      <c r="AC342" s="317">
        <f>IF(ISBLANK(AB342),"",IFERROR(IF(VLOOKUP(A342,'Np PL4 Stock'!A:J,10,FALSE)="Np4",AB342-VLOOKUP(A342,'Np PL4 Stock'!A:E,5,FALSE),AB342-1-VLOOKUP(A342,'Np PL4 Stock'!A:E,5,FALSE)),""))</f>
        <v>13</v>
      </c>
      <c r="AD342" s="290">
        <v>7.32</v>
      </c>
      <c r="AE342" s="300">
        <v>0.0847</v>
      </c>
      <c r="AF342" s="323">
        <v>0.71</v>
      </c>
      <c r="AG342" s="331">
        <v>0</v>
      </c>
      <c r="AH342" s="332">
        <v>0</v>
      </c>
      <c r="AI342" s="339">
        <v>475</v>
      </c>
      <c r="AJ342" s="326"/>
      <c r="AK342" s="334"/>
    </row>
    <row r="343" spans="1:37">
      <c r="A343" s="280" t="str">
        <f t="shared" si="12"/>
        <v>A1-01-07</v>
      </c>
      <c r="B343" s="281" t="s">
        <v>43</v>
      </c>
      <c r="C343" s="282">
        <v>45885</v>
      </c>
      <c r="D343" s="282">
        <v>45892</v>
      </c>
      <c r="E343" s="243">
        <v>7</v>
      </c>
      <c r="F343" s="244" t="s">
        <v>144</v>
      </c>
      <c r="G343" s="243">
        <v>1</v>
      </c>
      <c r="H343" s="283" t="str">
        <f>IF(ISBLANK(F343),"",IFERROR(VLOOKUP(A343,'Np PL4 Stock'!$A:$U,20,FALSE),""))</f>
        <v>V1-MA1</v>
      </c>
      <c r="I343" s="262" t="s">
        <v>213</v>
      </c>
      <c r="J343" s="283">
        <f>IF(ISBLANK(F343),"",VLOOKUP(LEFT(A343,5),Unit!A:B,2,FALSE))</f>
        <v>16</v>
      </c>
      <c r="K343" s="289">
        <v>2.445</v>
      </c>
      <c r="L343" s="289">
        <v>1.5</v>
      </c>
      <c r="M343" s="291">
        <f t="shared" si="13"/>
        <v>152.8125</v>
      </c>
      <c r="N343" s="292">
        <f>IF(ISBLANK(D343),"",IFERROR(IF(VLOOKUP(A343,'Np PL4 Stock'!A:J,10,FALSE)="Np4",D343-VLOOKUP(A343,'Np PL4 Stock'!A:E,5,FALSE),D343-1-VLOOKUP(A343,'Np PL4 Stock'!A:E,5,FALSE)),""))</f>
        <v>7</v>
      </c>
      <c r="O343" s="293">
        <v>0.95</v>
      </c>
      <c r="P343" s="290">
        <v>5.186</v>
      </c>
      <c r="Q343" s="300">
        <v>0.048</v>
      </c>
      <c r="R343" s="301" t="s">
        <v>32</v>
      </c>
      <c r="S343" s="244" t="s">
        <v>32</v>
      </c>
      <c r="T343" s="301" t="s">
        <v>32</v>
      </c>
      <c r="U343" s="301" t="s">
        <v>32</v>
      </c>
      <c r="V343" s="302">
        <v>0</v>
      </c>
      <c r="W343" s="303">
        <v>0</v>
      </c>
      <c r="X343" s="304">
        <v>45895</v>
      </c>
      <c r="Y343" s="313">
        <f>IF(ISBLANK(X343),"",IFERROR(IF(VLOOKUP(A343,'Np PL4 Stock'!A:J,10,FALSE)="Np4",X343-VLOOKUP(A343,'Np PL4 Stock'!A:E,5,FALSE),X343-1-VLOOKUP(A343,'Np PL4 Stock'!A:E,5,FALSE)),""))</f>
        <v>10</v>
      </c>
      <c r="Z343" s="325">
        <v>6.22</v>
      </c>
      <c r="AA343" s="315">
        <v>0.0573</v>
      </c>
      <c r="AB343" s="316">
        <v>45898</v>
      </c>
      <c r="AC343" s="317">
        <f>IF(ISBLANK(AB343),"",IFERROR(IF(VLOOKUP(A343,'Np PL4 Stock'!A:J,10,FALSE)="Np4",AB343-VLOOKUP(A343,'Np PL4 Stock'!A:E,5,FALSE),AB343-1-VLOOKUP(A343,'Np PL4 Stock'!A:E,5,FALSE)),""))</f>
        <v>13</v>
      </c>
      <c r="AD343" s="294">
        <v>7.5</v>
      </c>
      <c r="AE343" s="300">
        <v>0.0646</v>
      </c>
      <c r="AF343" s="323">
        <v>0.91</v>
      </c>
      <c r="AG343" s="331">
        <v>0</v>
      </c>
      <c r="AH343" s="332">
        <v>0</v>
      </c>
      <c r="AI343" s="339">
        <v>423</v>
      </c>
      <c r="AJ343" s="326"/>
      <c r="AK343" s="334"/>
    </row>
    <row r="344" spans="1:37">
      <c r="A344" s="280" t="str">
        <f t="shared" si="12"/>
        <v>A1-02-07</v>
      </c>
      <c r="B344" s="281" t="s">
        <v>43</v>
      </c>
      <c r="C344" s="282">
        <v>45885</v>
      </c>
      <c r="D344" s="282">
        <v>45892</v>
      </c>
      <c r="E344" s="243">
        <v>7</v>
      </c>
      <c r="F344" s="244" t="s">
        <v>144</v>
      </c>
      <c r="G344" s="243">
        <v>2</v>
      </c>
      <c r="H344" s="283" t="str">
        <f>IF(ISBLANK(F344),"",IFERROR(VLOOKUP(A344,'Np PL4 Stock'!$A:$U,20,FALSE),""))</f>
        <v>V1-MA1</v>
      </c>
      <c r="I344" s="262" t="s">
        <v>213</v>
      </c>
      <c r="J344" s="283">
        <f>IF(ISBLANK(F344),"",VLOOKUP(LEFT(A344,5),Unit!A:B,2,FALSE))</f>
        <v>16</v>
      </c>
      <c r="K344" s="289">
        <v>2.445</v>
      </c>
      <c r="L344" s="289">
        <v>1.5</v>
      </c>
      <c r="M344" s="291">
        <f t="shared" si="13"/>
        <v>152.8125</v>
      </c>
      <c r="N344" s="292">
        <f>IF(ISBLANK(D344),"",IFERROR(IF(VLOOKUP(A344,'Np PL4 Stock'!A:J,10,FALSE)="Np4",D344-VLOOKUP(A344,'Np PL4 Stock'!A:E,5,FALSE),D344-1-VLOOKUP(A344,'Np PL4 Stock'!A:E,5,FALSE)),""))</f>
        <v>7</v>
      </c>
      <c r="O344" s="293">
        <v>1</v>
      </c>
      <c r="P344" s="290">
        <v>5.51</v>
      </c>
      <c r="Q344" s="300">
        <v>0.0524</v>
      </c>
      <c r="R344" s="301" t="s">
        <v>32</v>
      </c>
      <c r="S344" s="244" t="s">
        <v>32</v>
      </c>
      <c r="T344" s="301" t="s">
        <v>32</v>
      </c>
      <c r="U344" s="301" t="s">
        <v>32</v>
      </c>
      <c r="V344" s="302">
        <v>0</v>
      </c>
      <c r="W344" s="303">
        <v>0</v>
      </c>
      <c r="X344" s="304">
        <v>45895</v>
      </c>
      <c r="Y344" s="313">
        <f>IF(ISBLANK(X344),"",IFERROR(IF(VLOOKUP(A344,'Np PL4 Stock'!A:J,10,FALSE)="Np4",X344-VLOOKUP(A344,'Np PL4 Stock'!A:E,5,FALSE),X344-1-VLOOKUP(A344,'Np PL4 Stock'!A:E,5,FALSE)),""))</f>
        <v>10</v>
      </c>
      <c r="Z344" s="321">
        <v>6.841</v>
      </c>
      <c r="AA344" s="315">
        <v>0.0591</v>
      </c>
      <c r="AB344" s="316">
        <v>45898</v>
      </c>
      <c r="AC344" s="317">
        <f>IF(ISBLANK(AB344),"",IFERROR(IF(VLOOKUP(A344,'Np PL4 Stock'!A:J,10,FALSE)="Np4",AB344-VLOOKUP(A344,'Np PL4 Stock'!A:E,5,FALSE),AB344-1-VLOOKUP(A344,'Np PL4 Stock'!A:E,5,FALSE)),""))</f>
        <v>13</v>
      </c>
      <c r="AD344" s="244">
        <v>8.21</v>
      </c>
      <c r="AE344" s="300">
        <v>0.0632</v>
      </c>
      <c r="AF344" s="323">
        <v>0.99</v>
      </c>
      <c r="AG344" s="331">
        <v>0</v>
      </c>
      <c r="AH344" s="332">
        <v>0</v>
      </c>
      <c r="AI344" s="339">
        <v>295</v>
      </c>
      <c r="AJ344" s="326"/>
      <c r="AK344" s="334"/>
    </row>
    <row r="345" spans="1:37">
      <c r="A345" s="280" t="str">
        <f t="shared" si="12"/>
        <v>A1-03-07</v>
      </c>
      <c r="B345" s="341" t="s">
        <v>43</v>
      </c>
      <c r="C345" s="282">
        <v>45885</v>
      </c>
      <c r="D345" s="282">
        <v>45892</v>
      </c>
      <c r="E345" s="243">
        <v>7</v>
      </c>
      <c r="F345" s="244" t="s">
        <v>144</v>
      </c>
      <c r="G345" s="243">
        <v>3</v>
      </c>
      <c r="H345" s="283" t="str">
        <f>IF(ISBLANK(F345),"",IFERROR(VLOOKUP(A345,'Np PL4 Stock'!$A:$U,20,FALSE),""))</f>
        <v>V1-MC1</v>
      </c>
      <c r="I345" s="262" t="s">
        <v>181</v>
      </c>
      <c r="J345" s="283">
        <f>IF(ISBLANK(F345),"",VLOOKUP(LEFT(A345,5),Unit!A:B,2,FALSE))</f>
        <v>16</v>
      </c>
      <c r="K345" s="289">
        <v>2.415</v>
      </c>
      <c r="L345" s="289">
        <v>1.5</v>
      </c>
      <c r="M345" s="291">
        <f t="shared" si="13"/>
        <v>150.9375</v>
      </c>
      <c r="N345" s="292">
        <f>IF(ISBLANK(D345),"",IFERROR(IF(VLOOKUP(A345,'Np PL4 Stock'!A:J,10,FALSE)="Np4",D345-VLOOKUP(A345,'Np PL4 Stock'!A:E,5,FALSE),D345-1-VLOOKUP(A345,'Np PL4 Stock'!A:E,5,FALSE)),""))</f>
        <v>7</v>
      </c>
      <c r="O345" s="293">
        <v>0.99</v>
      </c>
      <c r="P345" s="290">
        <v>5.307</v>
      </c>
      <c r="Q345" s="300">
        <v>0.0506</v>
      </c>
      <c r="R345" s="301" t="s">
        <v>32</v>
      </c>
      <c r="S345" s="244" t="s">
        <v>32</v>
      </c>
      <c r="T345" s="301" t="s">
        <v>32</v>
      </c>
      <c r="U345" s="301" t="s">
        <v>32</v>
      </c>
      <c r="V345" s="302">
        <v>0</v>
      </c>
      <c r="W345" s="303">
        <v>0</v>
      </c>
      <c r="X345" s="304">
        <v>45895</v>
      </c>
      <c r="Y345" s="313">
        <f>IF(ISBLANK(X345),"",IFERROR(IF(VLOOKUP(A345,'Np PL4 Stock'!A:J,10,FALSE)="Np4",X345-VLOOKUP(A345,'Np PL4 Stock'!A:E,5,FALSE),X345-1-VLOOKUP(A345,'Np PL4 Stock'!A:E,5,FALSE)),""))</f>
        <v>10</v>
      </c>
      <c r="Z345" s="325">
        <v>6.51</v>
      </c>
      <c r="AA345" s="315">
        <v>0.0522</v>
      </c>
      <c r="AB345" s="316">
        <v>45898</v>
      </c>
      <c r="AC345" s="317">
        <f>IF(ISBLANK(AB345),"",IFERROR(IF(VLOOKUP(A345,'Np PL4 Stock'!A:J,10,FALSE)="Np4",AB345-VLOOKUP(A345,'Np PL4 Stock'!A:E,5,FALSE),AB345-1-VLOOKUP(A345,'Np PL4 Stock'!A:E,5,FALSE)),""))</f>
        <v>13</v>
      </c>
      <c r="AD345" s="290">
        <v>7.843</v>
      </c>
      <c r="AE345" s="300">
        <v>0.0672</v>
      </c>
      <c r="AF345" s="323">
        <v>0.92</v>
      </c>
      <c r="AG345" s="331">
        <v>0</v>
      </c>
      <c r="AH345" s="332">
        <v>0</v>
      </c>
      <c r="AI345" s="339">
        <v>361</v>
      </c>
      <c r="AJ345" s="326"/>
      <c r="AK345" s="334"/>
    </row>
    <row r="346" spans="1:37">
      <c r="A346" s="280" t="str">
        <f t="shared" si="12"/>
        <v>A1-04-07</v>
      </c>
      <c r="B346" s="341" t="s">
        <v>43</v>
      </c>
      <c r="C346" s="282">
        <v>45886</v>
      </c>
      <c r="D346" s="282"/>
      <c r="E346" s="243">
        <v>7</v>
      </c>
      <c r="F346" s="244" t="s">
        <v>144</v>
      </c>
      <c r="G346" s="243">
        <v>4</v>
      </c>
      <c r="H346" s="283" t="str">
        <f>IF(ISBLANK(F346),"",IFERROR(VLOOKUP(A346,'Np PL4 Stock'!$A:$U,20,FALSE),""))</f>
        <v>V1-MC1</v>
      </c>
      <c r="I346" s="262" t="s">
        <v>181</v>
      </c>
      <c r="J346" s="283">
        <f>IF(ISBLANK(F346),"",VLOOKUP(LEFT(A346,5),Unit!A:B,2,FALSE))</f>
        <v>16</v>
      </c>
      <c r="K346" s="289">
        <v>2.46</v>
      </c>
      <c r="L346" s="289">
        <v>1.5</v>
      </c>
      <c r="M346" s="291">
        <f t="shared" si="13"/>
        <v>153.75</v>
      </c>
      <c r="N346" s="292" t="str">
        <f>IF(ISBLANK(D346),"",IFERROR(IF(VLOOKUP(A346,'Np PL4 Stock'!A:J,10,FALSE)="Np4",D346-VLOOKUP(A346,'Np PL4 Stock'!A:E,5,FALSE),D346-1-VLOOKUP(A346,'Np PL4 Stock'!A:E,5,FALSE)),""))</f>
        <v/>
      </c>
      <c r="O346" s="293"/>
      <c r="P346" s="290"/>
      <c r="Q346" s="300"/>
      <c r="R346" s="301"/>
      <c r="S346" s="244"/>
      <c r="T346" s="301"/>
      <c r="U346" s="301"/>
      <c r="V346" s="301"/>
      <c r="W346" s="346"/>
      <c r="X346" s="304"/>
      <c r="Y346" s="313" t="str">
        <f>IF(ISBLANK(X346),"",IFERROR(IF(VLOOKUP(A346,'Np PL4 Stock'!A:J,10,FALSE)="Np4",X346-VLOOKUP(A346,'Np PL4 Stock'!A:E,5,FALSE),X346-1-VLOOKUP(A346,'Np PL4 Stock'!A:E,5,FALSE)),""))</f>
        <v/>
      </c>
      <c r="Z346" s="321"/>
      <c r="AA346" s="315"/>
      <c r="AB346" s="349"/>
      <c r="AC346" s="317" t="str">
        <f>IF(ISBLANK(AB346),"",IFERROR(IF(VLOOKUP(A346,'Np PL4 Stock'!A:J,10,FALSE)="Np4",AB346-VLOOKUP(A346,'Np PL4 Stock'!A:E,5,FALSE),AB346-1-VLOOKUP(A346,'Np PL4 Stock'!A:E,5,FALSE)),""))</f>
        <v/>
      </c>
      <c r="AD346" s="289"/>
      <c r="AE346" s="300"/>
      <c r="AF346" s="323"/>
      <c r="AG346" s="331"/>
      <c r="AH346" s="332"/>
      <c r="AI346" s="150"/>
      <c r="AJ346" s="326"/>
      <c r="AK346" s="334"/>
    </row>
    <row r="347" spans="1:37">
      <c r="A347" s="280" t="str">
        <f t="shared" si="12"/>
        <v>A1-05-07</v>
      </c>
      <c r="B347" s="341" t="s">
        <v>43</v>
      </c>
      <c r="C347" s="282">
        <v>45886</v>
      </c>
      <c r="D347" s="282">
        <v>45893</v>
      </c>
      <c r="E347" s="243">
        <v>7</v>
      </c>
      <c r="F347" s="244" t="s">
        <v>144</v>
      </c>
      <c r="G347" s="243">
        <v>5</v>
      </c>
      <c r="H347" s="283" t="str">
        <f>IF(ISBLANK(F347),"",IFERROR(VLOOKUP(A347,'Np PL4 Stock'!$A:$U,20,FALSE),""))</f>
        <v>V1-MA1</v>
      </c>
      <c r="I347" s="262" t="s">
        <v>213</v>
      </c>
      <c r="J347" s="283">
        <f>IF(ISBLANK(F347),"",VLOOKUP(LEFT(A347,5),Unit!A:B,2,FALSE))</f>
        <v>16</v>
      </c>
      <c r="K347" s="289">
        <v>2.46</v>
      </c>
      <c r="L347" s="289">
        <v>1.5</v>
      </c>
      <c r="M347" s="291">
        <f t="shared" si="13"/>
        <v>153.75</v>
      </c>
      <c r="N347" s="292">
        <f>IF(ISBLANK(D347),"",IFERROR(IF(VLOOKUP(A347,'Np PL4 Stock'!A:J,10,FALSE)="Np4",D347-VLOOKUP(A347,'Np PL4 Stock'!A:E,5,FALSE),D347-1-VLOOKUP(A347,'Np PL4 Stock'!A:E,5,FALSE)),""))</f>
        <v>7</v>
      </c>
      <c r="O347" s="293">
        <v>0.99</v>
      </c>
      <c r="P347" s="290">
        <v>5.382</v>
      </c>
      <c r="Q347" s="300">
        <v>0.0587</v>
      </c>
      <c r="R347" s="301" t="s">
        <v>32</v>
      </c>
      <c r="S347" s="244" t="s">
        <v>32</v>
      </c>
      <c r="T347" s="301" t="s">
        <v>32</v>
      </c>
      <c r="U347" s="301" t="s">
        <v>32</v>
      </c>
      <c r="V347" s="302">
        <v>0</v>
      </c>
      <c r="W347" s="303">
        <v>0</v>
      </c>
      <c r="X347" s="304">
        <v>45896</v>
      </c>
      <c r="Y347" s="313">
        <f>IF(ISBLANK(X347),"",IFERROR(IF(VLOOKUP(A347,'Np PL4 Stock'!A:J,10,FALSE)="Np4",X347-VLOOKUP(A347,'Np PL4 Stock'!A:E,5,FALSE),X347-1-VLOOKUP(A347,'Np PL4 Stock'!A:E,5,FALSE)),""))</f>
        <v>10</v>
      </c>
      <c r="Z347" s="325">
        <v>6.67</v>
      </c>
      <c r="AA347" s="315">
        <v>0.0534</v>
      </c>
      <c r="AB347" s="316">
        <v>45899</v>
      </c>
      <c r="AC347" s="317">
        <f>IF(ISBLANK(AB347),"",IFERROR(IF(VLOOKUP(A347,'Np PL4 Stock'!A:J,10,FALSE)="Np4",AB347-VLOOKUP(A347,'Np PL4 Stock'!A:E,5,FALSE),AB347-1-VLOOKUP(A347,'Np PL4 Stock'!A:E,5,FALSE)),""))</f>
        <v>13</v>
      </c>
      <c r="AD347" s="290">
        <v>7.98</v>
      </c>
      <c r="AE347" s="300">
        <v>0.072</v>
      </c>
      <c r="AF347" s="323">
        <v>0.95</v>
      </c>
      <c r="AG347" s="331">
        <v>0</v>
      </c>
      <c r="AH347" s="332">
        <v>0</v>
      </c>
      <c r="AI347" s="339">
        <v>340</v>
      </c>
      <c r="AJ347" s="326"/>
      <c r="AK347" s="334"/>
    </row>
    <row r="348" spans="1:37">
      <c r="A348" s="280" t="str">
        <f t="shared" si="12"/>
        <v>A1-06-07</v>
      </c>
      <c r="B348" s="341" t="s">
        <v>43</v>
      </c>
      <c r="C348" s="282">
        <v>45886</v>
      </c>
      <c r="D348" s="282">
        <v>45893</v>
      </c>
      <c r="E348" s="243">
        <v>7</v>
      </c>
      <c r="F348" s="244" t="s">
        <v>144</v>
      </c>
      <c r="G348" s="243">
        <v>6</v>
      </c>
      <c r="H348" s="283" t="str">
        <f>IF(ISBLANK(F348),"",IFERROR(VLOOKUP(A348,'Np PL4 Stock'!$A:$U,20,FALSE),""))</f>
        <v>V1-MA1</v>
      </c>
      <c r="I348" s="262" t="s">
        <v>213</v>
      </c>
      <c r="J348" s="283">
        <f>IF(ISBLANK(F348),"",VLOOKUP(LEFT(A348,5),Unit!A:B,2,FALSE))</f>
        <v>16</v>
      </c>
      <c r="K348" s="289">
        <v>2.46</v>
      </c>
      <c r="L348" s="290">
        <v>1.5</v>
      </c>
      <c r="M348" s="291">
        <f t="shared" si="13"/>
        <v>153.75</v>
      </c>
      <c r="N348" s="292">
        <f>IF(ISBLANK(D348),"",IFERROR(IF(VLOOKUP(A348,'Np PL4 Stock'!A:J,10,FALSE)="Np4",D348-VLOOKUP(A348,'Np PL4 Stock'!A:E,5,FALSE),D348-1-VLOOKUP(A348,'Np PL4 Stock'!A:E,5,FALSE)),""))</f>
        <v>7</v>
      </c>
      <c r="O348" s="293">
        <v>0.98</v>
      </c>
      <c r="P348" s="290">
        <v>5.376</v>
      </c>
      <c r="Q348" s="300">
        <v>0.0553</v>
      </c>
      <c r="R348" s="301" t="s">
        <v>32</v>
      </c>
      <c r="S348" s="244" t="s">
        <v>32</v>
      </c>
      <c r="T348" s="301" t="s">
        <v>32</v>
      </c>
      <c r="U348" s="301" t="s">
        <v>32</v>
      </c>
      <c r="V348" s="302">
        <v>0</v>
      </c>
      <c r="W348" s="303">
        <v>0</v>
      </c>
      <c r="X348" s="304">
        <v>45896</v>
      </c>
      <c r="Y348" s="313">
        <f>IF(ISBLANK(X348),"",IFERROR(IF(VLOOKUP(A348,'Np PL4 Stock'!A:J,10,FALSE)="Np4",X348-VLOOKUP(A348,'Np PL4 Stock'!A:E,5,FALSE),X348-1-VLOOKUP(A348,'Np PL4 Stock'!A:E,5,FALSE)),""))</f>
        <v>10</v>
      </c>
      <c r="Z348" s="325">
        <v>6.58</v>
      </c>
      <c r="AA348" s="315">
        <v>0.0504</v>
      </c>
      <c r="AB348" s="316">
        <v>45899</v>
      </c>
      <c r="AC348" s="317">
        <f>IF(ISBLANK(AB348),"",IFERROR(IF(VLOOKUP(A348,'Np PL4 Stock'!A:J,10,FALSE)="Np4",AB348-VLOOKUP(A348,'Np PL4 Stock'!A:E,5,FALSE),AB348-1-VLOOKUP(A348,'Np PL4 Stock'!A:E,5,FALSE)),""))</f>
        <v>13</v>
      </c>
      <c r="AD348" s="290">
        <v>8.033</v>
      </c>
      <c r="AE348" s="300">
        <v>0.0802</v>
      </c>
      <c r="AF348" s="323">
        <v>0.94</v>
      </c>
      <c r="AG348" s="331">
        <v>0</v>
      </c>
      <c r="AH348" s="332">
        <v>0</v>
      </c>
      <c r="AI348" s="339">
        <v>326</v>
      </c>
      <c r="AJ348" s="326"/>
      <c r="AK348" s="334"/>
    </row>
    <row r="349" spans="1:37">
      <c r="A349" s="280" t="str">
        <f t="shared" si="12"/>
        <v>A1-07-07</v>
      </c>
      <c r="B349" s="341" t="s">
        <v>43</v>
      </c>
      <c r="C349" s="282">
        <v>45887</v>
      </c>
      <c r="D349" s="282">
        <v>45894</v>
      </c>
      <c r="E349" s="243">
        <v>7</v>
      </c>
      <c r="F349" s="244" t="s">
        <v>144</v>
      </c>
      <c r="G349" s="243">
        <v>7</v>
      </c>
      <c r="H349" s="283" t="str">
        <f>IF(ISBLANK(F349),"",IFERROR(VLOOKUP(A349,'Np PL4 Stock'!$A:$U,20,FALSE),""))</f>
        <v>V1-MC1</v>
      </c>
      <c r="I349" s="262" t="s">
        <v>181</v>
      </c>
      <c r="J349" s="283">
        <f>IF(ISBLANK(F349),"",VLOOKUP(LEFT(A349,5),Unit!A:B,2,FALSE))</f>
        <v>16</v>
      </c>
      <c r="K349" s="289">
        <v>2.45</v>
      </c>
      <c r="L349" s="290">
        <v>1.5</v>
      </c>
      <c r="M349" s="291">
        <f t="shared" si="13"/>
        <v>153.125</v>
      </c>
      <c r="N349" s="292">
        <f>IF(ISBLANK(D349),"",IFERROR(IF(VLOOKUP(A349,'Np PL4 Stock'!A:J,10,FALSE)="Np4",D349-VLOOKUP(A349,'Np PL4 Stock'!A:E,5,FALSE),D349-1-VLOOKUP(A349,'Np PL4 Stock'!A:E,5,FALSE)),""))</f>
        <v>7</v>
      </c>
      <c r="O349" s="345">
        <v>0.94</v>
      </c>
      <c r="P349" s="244">
        <v>5.02</v>
      </c>
      <c r="Q349" s="300">
        <v>0.0541</v>
      </c>
      <c r="R349" s="301" t="s">
        <v>32</v>
      </c>
      <c r="S349" s="244" t="s">
        <v>32</v>
      </c>
      <c r="T349" s="301" t="s">
        <v>32</v>
      </c>
      <c r="U349" s="301" t="s">
        <v>32</v>
      </c>
      <c r="V349" s="302">
        <v>0.01</v>
      </c>
      <c r="W349" s="303">
        <v>0</v>
      </c>
      <c r="X349" s="304">
        <v>45897</v>
      </c>
      <c r="Y349" s="313">
        <f>IF(ISBLANK(X349),"",IFERROR(IF(VLOOKUP(A349,'Np PL4 Stock'!A:J,10,FALSE)="Np4",X349-VLOOKUP(A349,'Np PL4 Stock'!A:E,5,FALSE),X349-1-VLOOKUP(A349,'Np PL4 Stock'!A:E,5,FALSE)),""))</f>
        <v>10</v>
      </c>
      <c r="Z349" s="321">
        <v>6.109</v>
      </c>
      <c r="AA349" s="315">
        <v>0.0609</v>
      </c>
      <c r="AB349" s="316">
        <v>45900</v>
      </c>
      <c r="AC349" s="317">
        <f>IF(ISBLANK(AB349),"",IFERROR(IF(VLOOKUP(A349,'Np PL4 Stock'!A:J,10,FALSE)="Np4",AB349-VLOOKUP(A349,'Np PL4 Stock'!A:E,5,FALSE),AB349-1-VLOOKUP(A349,'Np PL4 Stock'!A:E,5,FALSE)),""))</f>
        <v>13</v>
      </c>
      <c r="AD349" s="244">
        <v>7.51</v>
      </c>
      <c r="AE349" s="300">
        <v>0.0703</v>
      </c>
      <c r="AF349" s="323">
        <v>0.86</v>
      </c>
      <c r="AG349" s="331">
        <v>0</v>
      </c>
      <c r="AH349" s="332">
        <v>0</v>
      </c>
      <c r="AI349" s="339">
        <v>422</v>
      </c>
      <c r="AJ349" s="326"/>
      <c r="AK349" s="334"/>
    </row>
    <row r="350" spans="1:37">
      <c r="A350" s="280" t="str">
        <f t="shared" si="12"/>
        <v>A1-09-07</v>
      </c>
      <c r="B350" s="281" t="s">
        <v>43</v>
      </c>
      <c r="C350" s="282">
        <v>45887</v>
      </c>
      <c r="D350" s="282">
        <v>45894</v>
      </c>
      <c r="E350" s="243">
        <v>7</v>
      </c>
      <c r="F350" s="244" t="s">
        <v>144</v>
      </c>
      <c r="G350" s="243">
        <v>9</v>
      </c>
      <c r="H350" s="283" t="str">
        <f>IF(ISBLANK(F350),"",IFERROR(VLOOKUP(A350,'Np PL4 Stock'!$A:$U,20,FALSE),""))</f>
        <v>V1-MA1</v>
      </c>
      <c r="I350" s="262" t="s">
        <v>213</v>
      </c>
      <c r="J350" s="283">
        <f>IF(ISBLANK(F350),"",VLOOKUP(LEFT(A350,5),Unit!A:B,2,FALSE))</f>
        <v>16</v>
      </c>
      <c r="K350" s="289">
        <v>2.44</v>
      </c>
      <c r="L350" s="290">
        <v>1.5</v>
      </c>
      <c r="M350" s="291">
        <f t="shared" si="13"/>
        <v>152.5</v>
      </c>
      <c r="N350" s="292">
        <f>IF(ISBLANK(D350),"",IFERROR(IF(VLOOKUP(A350,'Np PL4 Stock'!A:J,10,FALSE)="Np4",D350-VLOOKUP(A350,'Np PL4 Stock'!A:E,5,FALSE),D350-1-VLOOKUP(A350,'Np PL4 Stock'!A:E,5,FALSE)),""))</f>
        <v>7</v>
      </c>
      <c r="O350" s="345">
        <v>1</v>
      </c>
      <c r="P350" s="244">
        <v>5.41</v>
      </c>
      <c r="Q350" s="300">
        <v>0.0484</v>
      </c>
      <c r="R350" s="301" t="s">
        <v>32</v>
      </c>
      <c r="S350" s="244" t="s">
        <v>32</v>
      </c>
      <c r="T350" s="301" t="s">
        <v>32</v>
      </c>
      <c r="U350" s="301" t="s">
        <v>32</v>
      </c>
      <c r="V350" s="302">
        <v>0</v>
      </c>
      <c r="W350" s="303">
        <v>0</v>
      </c>
      <c r="X350" s="304">
        <v>45897</v>
      </c>
      <c r="Y350" s="313">
        <f>IF(ISBLANK(X350),"",IFERROR(IF(VLOOKUP(A350,'Np PL4 Stock'!A:J,10,FALSE)="Np4",X350-VLOOKUP(A350,'Np PL4 Stock'!A:E,5,FALSE),X350-1-VLOOKUP(A350,'Np PL4 Stock'!A:E,5,FALSE)),""))</f>
        <v>10</v>
      </c>
      <c r="Z350" s="325">
        <v>6.74</v>
      </c>
      <c r="AA350" s="315">
        <v>0.0528</v>
      </c>
      <c r="AB350" s="316">
        <v>45900</v>
      </c>
      <c r="AC350" s="317">
        <f>IF(ISBLANK(AB350),"",IFERROR(IF(VLOOKUP(A350,'Np PL4 Stock'!A:J,10,FALSE)="Np4",AB350-VLOOKUP(A350,'Np PL4 Stock'!A:E,5,FALSE),AB350-1-VLOOKUP(A350,'Np PL4 Stock'!A:E,5,FALSE)),""))</f>
        <v>13</v>
      </c>
      <c r="AD350" s="244">
        <v>8.16</v>
      </c>
      <c r="AE350" s="300">
        <v>0.0686</v>
      </c>
      <c r="AF350" s="323">
        <v>1</v>
      </c>
      <c r="AG350" s="331">
        <v>0</v>
      </c>
      <c r="AH350" s="332">
        <v>0</v>
      </c>
      <c r="AI350" s="339">
        <v>292</v>
      </c>
      <c r="AJ350" s="326"/>
      <c r="AK350" s="334"/>
    </row>
    <row r="351" spans="1:37">
      <c r="A351" s="280" t="str">
        <f t="shared" si="12"/>
        <v>A1-10-07</v>
      </c>
      <c r="B351" s="281" t="s">
        <v>43</v>
      </c>
      <c r="C351" s="282">
        <v>45887</v>
      </c>
      <c r="D351" s="282">
        <v>45894</v>
      </c>
      <c r="E351" s="243">
        <v>7</v>
      </c>
      <c r="F351" s="244" t="s">
        <v>144</v>
      </c>
      <c r="G351" s="243">
        <v>10</v>
      </c>
      <c r="H351" s="283" t="str">
        <f>IF(ISBLANK(F351),"",IFERROR(VLOOKUP(A351,'Np PL4 Stock'!$A:$U,20,FALSE),""))</f>
        <v>V1-MA1</v>
      </c>
      <c r="I351" s="262" t="s">
        <v>213</v>
      </c>
      <c r="J351" s="283">
        <f>IF(ISBLANK(F351),"",VLOOKUP(LEFT(A351,5),Unit!A:B,2,FALSE))</f>
        <v>16</v>
      </c>
      <c r="K351" s="289">
        <v>2.46</v>
      </c>
      <c r="L351" s="290">
        <v>1.5</v>
      </c>
      <c r="M351" s="291">
        <f t="shared" si="13"/>
        <v>153.75</v>
      </c>
      <c r="N351" s="292">
        <f>IF(ISBLANK(D351),"",IFERROR(IF(VLOOKUP(A351,'Np PL4 Stock'!A:J,10,FALSE)="Np4",D351-VLOOKUP(A351,'Np PL4 Stock'!A:E,5,FALSE),D351-1-VLOOKUP(A351,'Np PL4 Stock'!A:E,5,FALSE)),""))</f>
        <v>7</v>
      </c>
      <c r="O351" s="345">
        <v>0.98</v>
      </c>
      <c r="P351" s="244">
        <v>5.24</v>
      </c>
      <c r="Q351" s="300">
        <v>0.0506</v>
      </c>
      <c r="R351" s="301" t="s">
        <v>32</v>
      </c>
      <c r="S351" s="244" t="s">
        <v>32</v>
      </c>
      <c r="T351" s="301" t="s">
        <v>32</v>
      </c>
      <c r="U351" s="301" t="s">
        <v>32</v>
      </c>
      <c r="V351" s="302">
        <v>0</v>
      </c>
      <c r="W351" s="303">
        <v>0</v>
      </c>
      <c r="X351" s="304">
        <v>45897</v>
      </c>
      <c r="Y351" s="313">
        <f>IF(ISBLANK(X351),"",IFERROR(IF(VLOOKUP(A351,'Np PL4 Stock'!A:J,10,FALSE)="Np4",X351-VLOOKUP(A351,'Np PL4 Stock'!A:E,5,FALSE),X351-1-VLOOKUP(A351,'Np PL4 Stock'!A:E,5,FALSE)),""))</f>
        <v>10</v>
      </c>
      <c r="Z351" s="321">
        <v>6.364</v>
      </c>
      <c r="AA351" s="315">
        <v>0.0616</v>
      </c>
      <c r="AB351" s="316">
        <v>45900</v>
      </c>
      <c r="AC351" s="317">
        <f>IF(ISBLANK(AB351),"",IFERROR(IF(VLOOKUP(A351,'Np PL4 Stock'!A:J,10,FALSE)="Np4",AB351-VLOOKUP(A351,'Np PL4 Stock'!A:E,5,FALSE),AB351-1-VLOOKUP(A351,'Np PL4 Stock'!A:E,5,FALSE)),""))</f>
        <v>13</v>
      </c>
      <c r="AD351" s="289">
        <v>7.73</v>
      </c>
      <c r="AE351" s="300">
        <v>0.0717</v>
      </c>
      <c r="AF351" s="323">
        <v>0.91</v>
      </c>
      <c r="AG351" s="331">
        <v>0</v>
      </c>
      <c r="AH351" s="332">
        <v>0</v>
      </c>
      <c r="AI351" s="339">
        <v>380</v>
      </c>
      <c r="AJ351" s="326"/>
      <c r="AK351" s="334"/>
    </row>
    <row r="352" spans="1:37">
      <c r="A352" s="280" t="str">
        <f t="shared" si="12"/>
        <v>A1-11-07</v>
      </c>
      <c r="B352" s="281" t="s">
        <v>43</v>
      </c>
      <c r="C352" s="282">
        <v>45888</v>
      </c>
      <c r="D352" s="282">
        <v>45895</v>
      </c>
      <c r="E352" s="243">
        <v>7</v>
      </c>
      <c r="F352" s="244" t="s">
        <v>144</v>
      </c>
      <c r="G352" s="243">
        <v>11</v>
      </c>
      <c r="H352" s="283" t="str">
        <f>IF(ISBLANK(F352),"",IFERROR(VLOOKUP(A352,'Np PL4 Stock'!$A:$U,20,FALSE),""))</f>
        <v>V1-MA1</v>
      </c>
      <c r="I352" s="262" t="s">
        <v>213</v>
      </c>
      <c r="J352" s="283">
        <f>IF(ISBLANK(F352),"",VLOOKUP(LEFT(A352,5),Unit!A:B,2,FALSE))</f>
        <v>8</v>
      </c>
      <c r="K352" s="289">
        <v>1.6</v>
      </c>
      <c r="L352" s="290">
        <v>1</v>
      </c>
      <c r="M352" s="291">
        <f t="shared" si="13"/>
        <v>200</v>
      </c>
      <c r="N352" s="292">
        <f>IF(ISBLANK(D352),"",IFERROR(IF(VLOOKUP(A352,'Np PL4 Stock'!A:J,10,FALSE)="Np4",D352-VLOOKUP(A352,'Np PL4 Stock'!A:E,5,FALSE),D352-1-VLOOKUP(A352,'Np PL4 Stock'!A:E,5,FALSE)),""))</f>
        <v>7</v>
      </c>
      <c r="O352" s="345">
        <v>0.9</v>
      </c>
      <c r="P352" s="244">
        <v>5.12</v>
      </c>
      <c r="Q352" s="300">
        <v>0.0578</v>
      </c>
      <c r="R352" s="301" t="s">
        <v>32</v>
      </c>
      <c r="S352" s="244" t="s">
        <v>32</v>
      </c>
      <c r="T352" s="301" t="s">
        <v>32</v>
      </c>
      <c r="U352" s="301" t="s">
        <v>32</v>
      </c>
      <c r="V352" s="302">
        <v>0</v>
      </c>
      <c r="W352" s="303">
        <v>0</v>
      </c>
      <c r="X352" s="316">
        <v>45898</v>
      </c>
      <c r="Y352" s="313">
        <f>IF(ISBLANK(X352),"",IFERROR(IF(VLOOKUP(A352,'Np PL4 Stock'!A:J,10,FALSE)="Np4",X352-VLOOKUP(A352,'Np PL4 Stock'!A:E,5,FALSE),X352-1-VLOOKUP(A352,'Np PL4 Stock'!A:E,5,FALSE)),""))</f>
        <v>10</v>
      </c>
      <c r="Z352" s="321">
        <v>6.565</v>
      </c>
      <c r="AA352" s="315">
        <v>0.0605</v>
      </c>
      <c r="AB352" s="316">
        <v>45901</v>
      </c>
      <c r="AC352" s="317">
        <f>IF(ISBLANK(AB352),"",IFERROR(IF(VLOOKUP(A352,'Np PL4 Stock'!A:J,10,FALSE)="Np4",AB352-VLOOKUP(A352,'Np PL4 Stock'!A:E,5,FALSE),AB352-1-VLOOKUP(A352,'Np PL4 Stock'!A:E,5,FALSE)),""))</f>
        <v>13</v>
      </c>
      <c r="AD352" s="244">
        <v>7.65</v>
      </c>
      <c r="AE352" s="300">
        <v>0.0739</v>
      </c>
      <c r="AF352" s="323">
        <v>0.89</v>
      </c>
      <c r="AG352" s="331">
        <v>0</v>
      </c>
      <c r="AH352" s="332">
        <v>0</v>
      </c>
      <c r="AI352" s="339">
        <v>392</v>
      </c>
      <c r="AJ352" s="326"/>
      <c r="AK352" s="334"/>
    </row>
    <row r="353" spans="1:37">
      <c r="A353" s="280" t="str">
        <f t="shared" si="12"/>
        <v>A1-12-07</v>
      </c>
      <c r="B353" s="281" t="s">
        <v>43</v>
      </c>
      <c r="C353" s="282">
        <v>45888</v>
      </c>
      <c r="D353" s="282">
        <v>45895</v>
      </c>
      <c r="E353" s="243">
        <v>7</v>
      </c>
      <c r="F353" s="244" t="s">
        <v>144</v>
      </c>
      <c r="G353" s="243">
        <v>12</v>
      </c>
      <c r="H353" s="283" t="str">
        <f>IF(ISBLANK(F353),"",IFERROR(VLOOKUP(A353,'Np PL4 Stock'!$A:$U,20,FALSE),""))</f>
        <v>V1-MA1</v>
      </c>
      <c r="I353" s="262" t="s">
        <v>213</v>
      </c>
      <c r="J353" s="283">
        <f>IF(ISBLANK(F353),"",VLOOKUP(LEFT(A353,5),Unit!A:B,2,FALSE))</f>
        <v>8</v>
      </c>
      <c r="K353" s="289">
        <v>1.6</v>
      </c>
      <c r="L353" s="290">
        <v>1</v>
      </c>
      <c r="M353" s="291">
        <f t="shared" si="13"/>
        <v>200</v>
      </c>
      <c r="N353" s="292">
        <f>IF(ISBLANK(D353),"",IFERROR(IF(VLOOKUP(A353,'Np PL4 Stock'!A:J,10,FALSE)="Np4",D353-VLOOKUP(A353,'Np PL4 Stock'!A:E,5,FALSE),D353-1-VLOOKUP(A353,'Np PL4 Stock'!A:E,5,FALSE)),""))</f>
        <v>7</v>
      </c>
      <c r="O353" s="345">
        <v>0.94</v>
      </c>
      <c r="P353" s="244">
        <v>5.02</v>
      </c>
      <c r="Q353" s="300">
        <v>0.0422</v>
      </c>
      <c r="R353" s="301" t="s">
        <v>32</v>
      </c>
      <c r="S353" s="244" t="s">
        <v>32</v>
      </c>
      <c r="T353" s="301" t="s">
        <v>32</v>
      </c>
      <c r="U353" s="301" t="s">
        <v>32</v>
      </c>
      <c r="V353" s="302">
        <v>0</v>
      </c>
      <c r="W353" s="303">
        <v>0</v>
      </c>
      <c r="X353" s="316">
        <v>45898</v>
      </c>
      <c r="Y353" s="313">
        <f>IF(ISBLANK(X353),"",IFERROR(IF(VLOOKUP(A353,'Np PL4 Stock'!A:J,10,FALSE)="Np4",X353-VLOOKUP(A353,'Np PL4 Stock'!A:E,5,FALSE),X353-1-VLOOKUP(A353,'Np PL4 Stock'!A:E,5,FALSE)),""))</f>
        <v>10</v>
      </c>
      <c r="Z353" s="321">
        <v>6.245</v>
      </c>
      <c r="AA353" s="315">
        <v>0.0558</v>
      </c>
      <c r="AB353" s="316">
        <v>45901</v>
      </c>
      <c r="AC353" s="317">
        <f>IF(ISBLANK(AB353),"",IFERROR(IF(VLOOKUP(A353,'Np PL4 Stock'!A:J,10,FALSE)="Np4",AB353-VLOOKUP(A353,'Np PL4 Stock'!A:E,5,FALSE),AB353-1-VLOOKUP(A353,'Np PL4 Stock'!A:E,5,FALSE)),""))</f>
        <v>13</v>
      </c>
      <c r="AD353" s="290">
        <v>7.608</v>
      </c>
      <c r="AE353" s="300">
        <v>0.0683</v>
      </c>
      <c r="AF353" s="323">
        <v>0.96</v>
      </c>
      <c r="AG353" s="331">
        <v>0</v>
      </c>
      <c r="AH353" s="332">
        <v>0</v>
      </c>
      <c r="AI353" s="339">
        <v>397</v>
      </c>
      <c r="AJ353" s="326"/>
      <c r="AK353" s="334"/>
    </row>
    <row r="354" spans="1:37">
      <c r="A354" s="280" t="str">
        <f t="shared" si="12"/>
        <v>A1-13-07</v>
      </c>
      <c r="B354" s="281" t="s">
        <v>43</v>
      </c>
      <c r="C354" s="282">
        <v>45888</v>
      </c>
      <c r="D354" s="282">
        <v>45895</v>
      </c>
      <c r="E354" s="243">
        <v>7</v>
      </c>
      <c r="F354" s="244" t="s">
        <v>144</v>
      </c>
      <c r="G354" s="243">
        <v>13</v>
      </c>
      <c r="H354" s="283" t="str">
        <f>IF(ISBLANK(F354),"",IFERROR(VLOOKUP(A354,'Np PL4 Stock'!$A:$U,20,FALSE),""))</f>
        <v>V1-MA1</v>
      </c>
      <c r="I354" s="262" t="s">
        <v>213</v>
      </c>
      <c r="J354" s="283">
        <f>IF(ISBLANK(F354),"",VLOOKUP(LEFT(A354,5),Unit!A:B,2,FALSE))</f>
        <v>8</v>
      </c>
      <c r="K354" s="289">
        <v>1.6</v>
      </c>
      <c r="L354" s="290">
        <v>1</v>
      </c>
      <c r="M354" s="291">
        <f t="shared" si="13"/>
        <v>200</v>
      </c>
      <c r="N354" s="292">
        <f>IF(ISBLANK(D354),"",IFERROR(IF(VLOOKUP(A354,'Np PL4 Stock'!A:J,10,FALSE)="Np4",D354-VLOOKUP(A354,'Np PL4 Stock'!A:E,5,FALSE),D354-1-VLOOKUP(A354,'Np PL4 Stock'!A:E,5,FALSE)),""))</f>
        <v>7</v>
      </c>
      <c r="O354" s="345">
        <v>0.95</v>
      </c>
      <c r="P354" s="294">
        <v>5.2</v>
      </c>
      <c r="Q354" s="300">
        <v>0.0459</v>
      </c>
      <c r="R354" s="301" t="s">
        <v>32</v>
      </c>
      <c r="S354" s="244" t="s">
        <v>32</v>
      </c>
      <c r="T354" s="301" t="s">
        <v>32</v>
      </c>
      <c r="U354" s="301" t="s">
        <v>32</v>
      </c>
      <c r="V354" s="302">
        <v>0</v>
      </c>
      <c r="W354" s="303">
        <v>0</v>
      </c>
      <c r="X354" s="316">
        <v>45898</v>
      </c>
      <c r="Y354" s="313">
        <f>IF(ISBLANK(X354),"",IFERROR(IF(VLOOKUP(A354,'Np PL4 Stock'!A:J,10,FALSE)="Np4",X354-VLOOKUP(A354,'Np PL4 Stock'!A:E,5,FALSE),X354-1-VLOOKUP(A354,'Np PL4 Stock'!A:E,5,FALSE)),""))</f>
        <v>10</v>
      </c>
      <c r="Z354" s="325">
        <v>6.51</v>
      </c>
      <c r="AA354" s="315">
        <v>0.0588</v>
      </c>
      <c r="AB354" s="316">
        <v>45901</v>
      </c>
      <c r="AC354" s="317">
        <f>IF(ISBLANK(AB354),"",IFERROR(IF(VLOOKUP(A354,'Np PL4 Stock'!A:J,10,FALSE)="Np4",AB354-VLOOKUP(A354,'Np PL4 Stock'!A:E,5,FALSE),AB354-1-VLOOKUP(A354,'Np PL4 Stock'!A:E,5,FALSE)),""))</f>
        <v>13</v>
      </c>
      <c r="AD354" s="244">
        <v>7.83</v>
      </c>
      <c r="AE354" s="300">
        <v>0.0729</v>
      </c>
      <c r="AF354" s="323">
        <v>0.99</v>
      </c>
      <c r="AG354" s="331">
        <v>0</v>
      </c>
      <c r="AH354" s="332">
        <v>0</v>
      </c>
      <c r="AI354" s="339">
        <v>364</v>
      </c>
      <c r="AJ354" s="326"/>
      <c r="AK354" s="334"/>
    </row>
    <row r="355" spans="1:37">
      <c r="A355" s="280" t="str">
        <f t="shared" si="12"/>
        <v>A1-14-07</v>
      </c>
      <c r="B355" s="341" t="s">
        <v>43</v>
      </c>
      <c r="C355" s="282">
        <v>45888</v>
      </c>
      <c r="D355" s="282">
        <v>45895</v>
      </c>
      <c r="E355" s="243">
        <v>7</v>
      </c>
      <c r="F355" s="244" t="s">
        <v>144</v>
      </c>
      <c r="G355" s="243">
        <v>14</v>
      </c>
      <c r="H355" s="283" t="str">
        <f>IF(ISBLANK(F355),"",IFERROR(VLOOKUP(A355,'Np PL4 Stock'!$A:$U,20,FALSE),""))</f>
        <v>V1-MC1</v>
      </c>
      <c r="I355" s="262" t="s">
        <v>181</v>
      </c>
      <c r="J355" s="283">
        <f>IF(ISBLANK(F355),"",VLOOKUP(LEFT(A355,5),Unit!A:B,2,FALSE))</f>
        <v>8</v>
      </c>
      <c r="K355" s="289">
        <v>1.2</v>
      </c>
      <c r="L355" s="290">
        <v>0.75</v>
      </c>
      <c r="M355" s="291">
        <f t="shared" si="13"/>
        <v>150</v>
      </c>
      <c r="N355" s="292">
        <f>IF(ISBLANK(D355),"",IFERROR(IF(VLOOKUP(A355,'Np PL4 Stock'!A:J,10,FALSE)="Np4",D355-VLOOKUP(A355,'Np PL4 Stock'!A:E,5,FALSE),D355-1-VLOOKUP(A355,'Np PL4 Stock'!A:E,5,FALSE)),""))</f>
        <v>7</v>
      </c>
      <c r="O355" s="345">
        <v>0.96</v>
      </c>
      <c r="P355" s="244">
        <v>5.01</v>
      </c>
      <c r="Q355" s="300">
        <v>0.05</v>
      </c>
      <c r="R355" s="301" t="s">
        <v>32</v>
      </c>
      <c r="S355" s="244" t="s">
        <v>32</v>
      </c>
      <c r="T355" s="301" t="s">
        <v>32</v>
      </c>
      <c r="U355" s="301" t="s">
        <v>32</v>
      </c>
      <c r="V355" s="302">
        <v>0</v>
      </c>
      <c r="W355" s="303">
        <v>0</v>
      </c>
      <c r="X355" s="316">
        <v>45898</v>
      </c>
      <c r="Y355" s="313">
        <f>IF(ISBLANK(X355),"",IFERROR(IF(VLOOKUP(A355,'Np PL4 Stock'!A:J,10,FALSE)="Np4",X355-VLOOKUP(A355,'Np PL4 Stock'!A:E,5,FALSE),X355-1-VLOOKUP(A355,'Np PL4 Stock'!A:E,5,FALSE)),""))</f>
        <v>10</v>
      </c>
      <c r="Z355" s="321">
        <v>6.205</v>
      </c>
      <c r="AA355" s="315">
        <v>0.0573</v>
      </c>
      <c r="AB355" s="316">
        <v>45901</v>
      </c>
      <c r="AC355" s="317">
        <f>IF(ISBLANK(AB355),"",IFERROR(IF(VLOOKUP(A355,'Np PL4 Stock'!A:J,10,FALSE)="Np4",AB355-VLOOKUP(A355,'Np PL4 Stock'!A:E,5,FALSE),AB355-1-VLOOKUP(A355,'Np PL4 Stock'!A:E,5,FALSE)),""))</f>
        <v>13</v>
      </c>
      <c r="AD355" s="294">
        <v>7.516</v>
      </c>
      <c r="AE355" s="300">
        <v>0.0664</v>
      </c>
      <c r="AF355" s="323">
        <v>0.88</v>
      </c>
      <c r="AG355" s="331">
        <v>0</v>
      </c>
      <c r="AH355" s="332">
        <v>0</v>
      </c>
      <c r="AI355" s="339">
        <v>419</v>
      </c>
      <c r="AJ355" s="326"/>
      <c r="AK355" s="334"/>
    </row>
    <row r="356" spans="1:37">
      <c r="A356" s="280" t="str">
        <f t="shared" si="12"/>
        <v>A1-15-07</v>
      </c>
      <c r="B356" s="341" t="s">
        <v>43</v>
      </c>
      <c r="C356" s="282">
        <v>45888</v>
      </c>
      <c r="D356" s="282">
        <v>45895</v>
      </c>
      <c r="E356" s="243">
        <v>7</v>
      </c>
      <c r="F356" s="244" t="s">
        <v>144</v>
      </c>
      <c r="G356" s="243">
        <v>15</v>
      </c>
      <c r="H356" s="283" t="str">
        <f>IF(ISBLANK(F356),"",IFERROR(VLOOKUP(A356,'Np PL4 Stock'!$A:$U,20,FALSE),""))</f>
        <v>V1-MC1</v>
      </c>
      <c r="I356" s="262" t="s">
        <v>181</v>
      </c>
      <c r="J356" s="283">
        <f>IF(ISBLANK(F356),"",VLOOKUP(LEFT(A356,5),Unit!A:B,2,FALSE))</f>
        <v>8</v>
      </c>
      <c r="K356" s="289">
        <v>1.2</v>
      </c>
      <c r="L356" s="290">
        <v>0.75</v>
      </c>
      <c r="M356" s="291">
        <f t="shared" si="13"/>
        <v>150</v>
      </c>
      <c r="N356" s="292">
        <f>IF(ISBLANK(D356),"",IFERROR(IF(VLOOKUP(A356,'Np PL4 Stock'!A:J,10,FALSE)="Np4",D356-VLOOKUP(A356,'Np PL4 Stock'!A:E,5,FALSE),D356-1-VLOOKUP(A356,'Np PL4 Stock'!A:E,5,FALSE)),""))</f>
        <v>7</v>
      </c>
      <c r="O356" s="345">
        <v>0.97</v>
      </c>
      <c r="P356" s="244">
        <v>5.03</v>
      </c>
      <c r="Q356" s="300">
        <v>0.0504</v>
      </c>
      <c r="R356" s="301" t="s">
        <v>32</v>
      </c>
      <c r="S356" s="244" t="s">
        <v>32</v>
      </c>
      <c r="T356" s="301" t="s">
        <v>32</v>
      </c>
      <c r="U356" s="301" t="s">
        <v>32</v>
      </c>
      <c r="V356" s="302">
        <v>0</v>
      </c>
      <c r="W356" s="303">
        <v>0</v>
      </c>
      <c r="X356" s="316">
        <v>45898</v>
      </c>
      <c r="Y356" s="313">
        <f>IF(ISBLANK(X356),"",IFERROR(IF(VLOOKUP(A356,'Np PL4 Stock'!A:J,10,FALSE)="Np4",X356-VLOOKUP(A356,'Np PL4 Stock'!A:E,5,FALSE),X356-1-VLOOKUP(A356,'Np PL4 Stock'!A:E,5,FALSE)),""))</f>
        <v>10</v>
      </c>
      <c r="Z356" s="325">
        <v>6.02</v>
      </c>
      <c r="AA356" s="315">
        <v>0.0536</v>
      </c>
      <c r="AB356" s="316">
        <v>45901</v>
      </c>
      <c r="AC356" s="317">
        <f>IF(ISBLANK(AB356),"",IFERROR(IF(VLOOKUP(A356,'Np PL4 Stock'!A:J,10,FALSE)="Np4",AB356-VLOOKUP(A356,'Np PL4 Stock'!A:E,5,FALSE),AB356-1-VLOOKUP(A356,'Np PL4 Stock'!A:E,5,FALSE)),""))</f>
        <v>13</v>
      </c>
      <c r="AD356" s="244">
        <v>7.24</v>
      </c>
      <c r="AE356" s="300">
        <v>0.0624</v>
      </c>
      <c r="AF356" s="323">
        <v>0.73</v>
      </c>
      <c r="AG356" s="331">
        <v>0</v>
      </c>
      <c r="AH356" s="332">
        <v>0</v>
      </c>
      <c r="AI356" s="339">
        <v>483</v>
      </c>
      <c r="AJ356" s="326"/>
      <c r="AK356" s="334"/>
    </row>
    <row r="357" spans="1:37">
      <c r="A357" s="280" t="str">
        <f t="shared" si="12"/>
        <v>A1-16-07</v>
      </c>
      <c r="B357" s="341" t="s">
        <v>43</v>
      </c>
      <c r="C357" s="282">
        <v>45889</v>
      </c>
      <c r="D357" s="282">
        <v>45896</v>
      </c>
      <c r="E357" s="243">
        <v>7</v>
      </c>
      <c r="F357" s="244" t="s">
        <v>144</v>
      </c>
      <c r="G357" s="243">
        <v>16</v>
      </c>
      <c r="H357" s="283" t="str">
        <f>IF(ISBLANK(F357),"",IFERROR(VLOOKUP(A357,'Np PL4 Stock'!$A:$U,20,FALSE),""))</f>
        <v>V1-MC1</v>
      </c>
      <c r="I357" s="262" t="s">
        <v>181</v>
      </c>
      <c r="J357" s="283">
        <f>IF(ISBLANK(F357),"",VLOOKUP(LEFT(A357,5),Unit!A:B,2,FALSE))</f>
        <v>8</v>
      </c>
      <c r="K357" s="289">
        <v>1.24</v>
      </c>
      <c r="L357" s="290">
        <v>0.75</v>
      </c>
      <c r="M357" s="291">
        <f t="shared" si="13"/>
        <v>155</v>
      </c>
      <c r="N357" s="292">
        <f>IF(ISBLANK(D357),"",IFERROR(IF(VLOOKUP(A357,'Np PL4 Stock'!A:J,10,FALSE)="Np4",D357-VLOOKUP(A357,'Np PL4 Stock'!A:E,5,FALSE),D357-1-VLOOKUP(A357,'Np PL4 Stock'!A:E,5,FALSE)),""))</f>
        <v>7</v>
      </c>
      <c r="O357" s="345">
        <v>0.97</v>
      </c>
      <c r="P357" s="244">
        <v>5.27</v>
      </c>
      <c r="Q357" s="300">
        <v>0.0585</v>
      </c>
      <c r="R357" s="301" t="s">
        <v>32</v>
      </c>
      <c r="S357" s="244" t="s">
        <v>32</v>
      </c>
      <c r="T357" s="301" t="s">
        <v>32</v>
      </c>
      <c r="U357" s="301" t="s">
        <v>32</v>
      </c>
      <c r="V357" s="302">
        <v>0</v>
      </c>
      <c r="W357" s="303">
        <v>0</v>
      </c>
      <c r="X357" s="316">
        <v>45899</v>
      </c>
      <c r="Y357" s="313">
        <f>IF(ISBLANK(X357),"",IFERROR(IF(VLOOKUP(A357,'Np PL4 Stock'!A:J,10,FALSE)="Np4",X357-VLOOKUP(A357,'Np PL4 Stock'!A:E,5,FALSE),X357-1-VLOOKUP(A357,'Np PL4 Stock'!A:E,5,FALSE)),""))</f>
        <v>10</v>
      </c>
      <c r="Z357" s="321">
        <v>6.517</v>
      </c>
      <c r="AA357" s="315">
        <v>0.0612</v>
      </c>
      <c r="AB357" s="316">
        <v>45902</v>
      </c>
      <c r="AC357" s="317">
        <f>IF(ISBLANK(AB357),"",IFERROR(IF(VLOOKUP(A357,'Np PL4 Stock'!A:J,10,FALSE)="Np4",AB357-VLOOKUP(A357,'Np PL4 Stock'!A:E,5,FALSE),AB357-1-VLOOKUP(A357,'Np PL4 Stock'!A:E,5,FALSE)),""))</f>
        <v>13</v>
      </c>
      <c r="AD357" s="244">
        <v>7.94</v>
      </c>
      <c r="AE357" s="300">
        <v>0.0748</v>
      </c>
      <c r="AF357" s="323">
        <v>0.96</v>
      </c>
      <c r="AG357" s="331">
        <v>0</v>
      </c>
      <c r="AH357" s="332">
        <v>0</v>
      </c>
      <c r="AI357" s="339">
        <v>346</v>
      </c>
      <c r="AJ357" s="326"/>
      <c r="AK357" s="334"/>
    </row>
    <row r="358" spans="1:37">
      <c r="A358" s="280" t="str">
        <f t="shared" si="12"/>
        <v>A1-17-07</v>
      </c>
      <c r="B358" s="341" t="s">
        <v>43</v>
      </c>
      <c r="C358" s="282">
        <v>45889</v>
      </c>
      <c r="D358" s="282">
        <v>45896</v>
      </c>
      <c r="E358" s="243">
        <v>7</v>
      </c>
      <c r="F358" s="244" t="s">
        <v>144</v>
      </c>
      <c r="G358" s="243">
        <v>17</v>
      </c>
      <c r="H358" s="283" t="str">
        <f>IF(ISBLANK(F358),"",IFERROR(VLOOKUP(A358,'Np PL4 Stock'!$A:$U,20,FALSE),""))</f>
        <v>V1-MC1</v>
      </c>
      <c r="I358" s="262" t="s">
        <v>181</v>
      </c>
      <c r="J358" s="283">
        <f>IF(ISBLANK(F358),"",VLOOKUP(LEFT(A358,5),Unit!A:B,2,FALSE))</f>
        <v>8</v>
      </c>
      <c r="K358" s="289">
        <v>1.23</v>
      </c>
      <c r="L358" s="290">
        <v>0.75</v>
      </c>
      <c r="M358" s="291">
        <f t="shared" si="13"/>
        <v>153.75</v>
      </c>
      <c r="N358" s="292">
        <f>IF(ISBLANK(D358),"",IFERROR(IF(VLOOKUP(A358,'Np PL4 Stock'!A:J,10,FALSE)="Np4",D358-VLOOKUP(A358,'Np PL4 Stock'!A:E,5,FALSE),D358-1-VLOOKUP(A358,'Np PL4 Stock'!A:E,5,FALSE)),""))</f>
        <v>7</v>
      </c>
      <c r="O358" s="345">
        <v>0.96</v>
      </c>
      <c r="P358" s="294">
        <v>5.2</v>
      </c>
      <c r="Q358" s="300">
        <v>0.0528</v>
      </c>
      <c r="R358" s="301" t="s">
        <v>32</v>
      </c>
      <c r="S358" s="244" t="s">
        <v>32</v>
      </c>
      <c r="T358" s="301" t="s">
        <v>32</v>
      </c>
      <c r="U358" s="301" t="s">
        <v>32</v>
      </c>
      <c r="V358" s="302">
        <v>0</v>
      </c>
      <c r="W358" s="303">
        <v>0</v>
      </c>
      <c r="X358" s="316">
        <v>45899</v>
      </c>
      <c r="Y358" s="313">
        <f>IF(ISBLANK(X358),"",IFERROR(IF(VLOOKUP(A358,'Np PL4 Stock'!A:J,10,FALSE)="Np4",X358-VLOOKUP(A358,'Np PL4 Stock'!A:E,5,FALSE),X358-1-VLOOKUP(A358,'Np PL4 Stock'!A:E,5,FALSE)),""))</f>
        <v>10</v>
      </c>
      <c r="Z358" s="325">
        <v>6.59</v>
      </c>
      <c r="AA358" s="315">
        <v>0.0669</v>
      </c>
      <c r="AB358" s="316">
        <v>45902</v>
      </c>
      <c r="AC358" s="317">
        <f>IF(ISBLANK(AB358),"",IFERROR(IF(VLOOKUP(A358,'Np PL4 Stock'!A:J,10,FALSE)="Np4",AB358-VLOOKUP(A358,'Np PL4 Stock'!A:E,5,FALSE),AB358-1-VLOOKUP(A358,'Np PL4 Stock'!A:E,5,FALSE)),""))</f>
        <v>13</v>
      </c>
      <c r="AD358" s="244">
        <v>8.19</v>
      </c>
      <c r="AE358" s="300">
        <v>0.0693</v>
      </c>
      <c r="AF358" s="323">
        <v>1</v>
      </c>
      <c r="AG358" s="331">
        <v>0</v>
      </c>
      <c r="AH358" s="332">
        <v>0</v>
      </c>
      <c r="AI358" s="339">
        <v>290</v>
      </c>
      <c r="AJ358" s="326"/>
      <c r="AK358" s="334"/>
    </row>
    <row r="359" spans="1:37">
      <c r="A359" s="280" t="str">
        <f t="shared" si="12"/>
        <v>A1-18-07</v>
      </c>
      <c r="B359" s="341" t="s">
        <v>43</v>
      </c>
      <c r="C359" s="282">
        <v>45889</v>
      </c>
      <c r="D359" s="282">
        <v>45896</v>
      </c>
      <c r="E359" s="243">
        <v>7</v>
      </c>
      <c r="F359" s="244" t="s">
        <v>144</v>
      </c>
      <c r="G359" s="243">
        <v>18</v>
      </c>
      <c r="H359" s="283" t="str">
        <f>IF(ISBLANK(F359),"",IFERROR(VLOOKUP(A359,'Np PL4 Stock'!$A:$U,20,FALSE),""))</f>
        <v>V1-MA1</v>
      </c>
      <c r="I359" s="262" t="s">
        <v>213</v>
      </c>
      <c r="J359" s="283">
        <f>IF(ISBLANK(F359),"",VLOOKUP(LEFT(A359,5),Unit!A:B,2,FALSE))</f>
        <v>8</v>
      </c>
      <c r="K359" s="289">
        <v>1.64</v>
      </c>
      <c r="L359" s="290">
        <v>1</v>
      </c>
      <c r="M359" s="291">
        <f t="shared" si="13"/>
        <v>205</v>
      </c>
      <c r="N359" s="292">
        <f>IF(ISBLANK(D359),"",IFERROR(IF(VLOOKUP(A359,'Np PL4 Stock'!A:J,10,FALSE)="Np4",D359-VLOOKUP(A359,'Np PL4 Stock'!A:E,5,FALSE),D359-1-VLOOKUP(A359,'Np PL4 Stock'!A:E,5,FALSE)),""))</f>
        <v>7</v>
      </c>
      <c r="O359" s="345">
        <v>0.95</v>
      </c>
      <c r="P359" s="289">
        <v>5.161</v>
      </c>
      <c r="Q359" s="300">
        <v>0.0431</v>
      </c>
      <c r="R359" s="301" t="s">
        <v>32</v>
      </c>
      <c r="S359" s="244" t="s">
        <v>32</v>
      </c>
      <c r="T359" s="301" t="s">
        <v>32</v>
      </c>
      <c r="U359" s="301" t="s">
        <v>32</v>
      </c>
      <c r="V359" s="302">
        <v>0</v>
      </c>
      <c r="W359" s="303">
        <v>0</v>
      </c>
      <c r="X359" s="316">
        <v>45899</v>
      </c>
      <c r="Y359" s="313">
        <f>IF(ISBLANK(X359),"",IFERROR(IF(VLOOKUP(A359,'Np PL4 Stock'!A:J,10,FALSE)="Np4",X359-VLOOKUP(A359,'Np PL4 Stock'!A:E,5,FALSE),X359-1-VLOOKUP(A359,'Np PL4 Stock'!A:E,5,FALSE)),""))</f>
        <v>10</v>
      </c>
      <c r="Z359" s="321">
        <v>6.426</v>
      </c>
      <c r="AA359" s="315">
        <v>0.0566</v>
      </c>
      <c r="AB359" s="316">
        <v>45902</v>
      </c>
      <c r="AC359" s="317">
        <f>IF(ISBLANK(AB359),"",IFERROR(IF(VLOOKUP(A359,'Np PL4 Stock'!A:J,10,FALSE)="Np4",AB359-VLOOKUP(A359,'Np PL4 Stock'!A:E,5,FALSE),AB359-1-VLOOKUP(A359,'Np PL4 Stock'!A:E,5,FALSE)),""))</f>
        <v>13</v>
      </c>
      <c r="AD359" s="290">
        <v>7.873</v>
      </c>
      <c r="AE359" s="300">
        <v>0.0761</v>
      </c>
      <c r="AF359" s="323">
        <v>0.98</v>
      </c>
      <c r="AG359" s="331">
        <v>0</v>
      </c>
      <c r="AH359" s="332">
        <v>0</v>
      </c>
      <c r="AI359" s="339">
        <v>358</v>
      </c>
      <c r="AJ359" s="326"/>
      <c r="AK359" s="334"/>
    </row>
    <row r="360" spans="1:37">
      <c r="A360" s="280" t="str">
        <f t="shared" si="12"/>
        <v>A1-19-07</v>
      </c>
      <c r="B360" s="341" t="s">
        <v>43</v>
      </c>
      <c r="C360" s="282">
        <v>45889</v>
      </c>
      <c r="D360" s="282">
        <v>45896</v>
      </c>
      <c r="E360" s="243">
        <v>7</v>
      </c>
      <c r="F360" s="244" t="s">
        <v>144</v>
      </c>
      <c r="G360" s="243">
        <v>19</v>
      </c>
      <c r="H360" s="283" t="str">
        <f>IF(ISBLANK(F360),"",IFERROR(VLOOKUP(A360,'Np PL4 Stock'!$A:$U,20,FALSE),""))</f>
        <v>V1-MA1</v>
      </c>
      <c r="I360" s="262" t="s">
        <v>213</v>
      </c>
      <c r="J360" s="283">
        <f>IF(ISBLANK(F360),"",VLOOKUP(LEFT(A360,5),Unit!A:B,2,FALSE))</f>
        <v>8</v>
      </c>
      <c r="K360" s="289">
        <v>1.64</v>
      </c>
      <c r="L360" s="290">
        <v>1</v>
      </c>
      <c r="M360" s="291">
        <f t="shared" si="13"/>
        <v>205</v>
      </c>
      <c r="N360" s="292">
        <f>IF(ISBLANK(D360),"",IFERROR(IF(VLOOKUP(A360,'Np PL4 Stock'!A:J,10,FALSE)="Np4",D360-VLOOKUP(A360,'Np PL4 Stock'!A:E,5,FALSE),D360-1-VLOOKUP(A360,'Np PL4 Stock'!A:E,5,FALSE)),""))</f>
        <v>7</v>
      </c>
      <c r="O360" s="345">
        <v>0.96</v>
      </c>
      <c r="P360" s="289">
        <v>5.112</v>
      </c>
      <c r="Q360" s="300">
        <v>0.0533</v>
      </c>
      <c r="R360" s="301" t="s">
        <v>32</v>
      </c>
      <c r="S360" s="244" t="s">
        <v>32</v>
      </c>
      <c r="T360" s="301" t="s">
        <v>32</v>
      </c>
      <c r="U360" s="301" t="s">
        <v>32</v>
      </c>
      <c r="V360" s="302">
        <v>0</v>
      </c>
      <c r="W360" s="303">
        <v>0</v>
      </c>
      <c r="X360" s="316">
        <v>45899</v>
      </c>
      <c r="Y360" s="313">
        <f>IF(ISBLANK(X360),"",IFERROR(IF(VLOOKUP(A360,'Np PL4 Stock'!A:J,10,FALSE)="Np4",X360-VLOOKUP(A360,'Np PL4 Stock'!A:E,5,FALSE),X360-1-VLOOKUP(A360,'Np PL4 Stock'!A:E,5,FALSE)),""))</f>
        <v>10</v>
      </c>
      <c r="Z360" s="321">
        <v>6.32</v>
      </c>
      <c r="AA360" s="315">
        <v>0.0681</v>
      </c>
      <c r="AB360" s="316">
        <v>45902</v>
      </c>
      <c r="AC360" s="317">
        <f>IF(ISBLANK(AB360),"",IFERROR(IF(VLOOKUP(A360,'Np PL4 Stock'!A:J,10,FALSE)="Np4",AB360-VLOOKUP(A360,'Np PL4 Stock'!A:E,5,FALSE),AB360-1-VLOOKUP(A360,'Np PL4 Stock'!A:E,5,FALSE)),""))</f>
        <v>13</v>
      </c>
      <c r="AD360" s="290">
        <v>7.809</v>
      </c>
      <c r="AE360" s="300">
        <v>0.0754</v>
      </c>
      <c r="AF360" s="323">
        <v>0.96</v>
      </c>
      <c r="AG360" s="331">
        <v>0</v>
      </c>
      <c r="AH360" s="332">
        <v>0</v>
      </c>
      <c r="AI360" s="339">
        <v>365</v>
      </c>
      <c r="AJ360" s="326"/>
      <c r="AK360" s="334"/>
    </row>
    <row r="361" spans="1:37">
      <c r="A361" s="280" t="str">
        <f t="shared" si="12"/>
        <v>A1-20-07</v>
      </c>
      <c r="B361" s="341" t="s">
        <v>43</v>
      </c>
      <c r="C361" s="282">
        <v>45889</v>
      </c>
      <c r="D361" s="282">
        <v>45896</v>
      </c>
      <c r="E361" s="243">
        <v>7</v>
      </c>
      <c r="F361" s="244" t="s">
        <v>144</v>
      </c>
      <c r="G361" s="243">
        <v>20</v>
      </c>
      <c r="H361" s="283" t="str">
        <f>IF(ISBLANK(F361),"",IFERROR(VLOOKUP(A361,'Np PL4 Stock'!$A:$U,20,FALSE),""))</f>
        <v>V1-MA1</v>
      </c>
      <c r="I361" s="262" t="s">
        <v>213</v>
      </c>
      <c r="J361" s="283">
        <f>IF(ISBLANK(F361),"",VLOOKUP(LEFT(A361,5),Unit!A:B,2,FALSE))</f>
        <v>8</v>
      </c>
      <c r="K361" s="289">
        <v>1.64</v>
      </c>
      <c r="L361" s="290">
        <v>1</v>
      </c>
      <c r="M361" s="291">
        <f t="shared" si="13"/>
        <v>205</v>
      </c>
      <c r="N361" s="292">
        <f>IF(ISBLANK(D361),"",IFERROR(IF(VLOOKUP(A361,'Np PL4 Stock'!A:J,10,FALSE)="Np4",D361-VLOOKUP(A361,'Np PL4 Stock'!A:E,5,FALSE),D361-1-VLOOKUP(A361,'Np PL4 Stock'!A:E,5,FALSE)),""))</f>
        <v>7</v>
      </c>
      <c r="O361" s="345">
        <v>0.99</v>
      </c>
      <c r="P361" s="294">
        <v>5.401</v>
      </c>
      <c r="Q361" s="300">
        <v>0.057</v>
      </c>
      <c r="R361" s="301" t="s">
        <v>32</v>
      </c>
      <c r="S361" s="244" t="s">
        <v>32</v>
      </c>
      <c r="T361" s="301" t="s">
        <v>32</v>
      </c>
      <c r="U361" s="301" t="s">
        <v>32</v>
      </c>
      <c r="V361" s="302">
        <v>0</v>
      </c>
      <c r="W361" s="303">
        <v>0</v>
      </c>
      <c r="X361" s="316">
        <v>45899</v>
      </c>
      <c r="Y361" s="313">
        <f>IF(ISBLANK(X361),"",IFERROR(IF(VLOOKUP(A361,'Np PL4 Stock'!A:J,10,FALSE)="Np4",X361-VLOOKUP(A361,'Np PL4 Stock'!A:E,5,FALSE),X361-1-VLOOKUP(A361,'Np PL4 Stock'!A:E,5,FALSE)),""))</f>
        <v>10</v>
      </c>
      <c r="Z361" s="321">
        <v>6.714</v>
      </c>
      <c r="AA361" s="315">
        <v>0.0622</v>
      </c>
      <c r="AB361" s="316">
        <v>45902</v>
      </c>
      <c r="AC361" s="317">
        <f>IF(ISBLANK(AB361),"",IFERROR(IF(VLOOKUP(A361,'Np PL4 Stock'!A:J,10,FALSE)="Np4",AB361-VLOOKUP(A361,'Np PL4 Stock'!A:E,5,FALSE),AB361-1-VLOOKUP(A361,'Np PL4 Stock'!A:E,5,FALSE)),""))</f>
        <v>13</v>
      </c>
      <c r="AD361" s="294">
        <v>7.85</v>
      </c>
      <c r="AE361" s="300">
        <v>0.075</v>
      </c>
      <c r="AF361" s="323">
        <v>0.93</v>
      </c>
      <c r="AG361" s="331">
        <v>0</v>
      </c>
      <c r="AH361" s="332">
        <v>0</v>
      </c>
      <c r="AI361" s="339">
        <v>360</v>
      </c>
      <c r="AJ361" s="326"/>
      <c r="AK361" s="334"/>
    </row>
    <row r="362" spans="1:37">
      <c r="A362" s="280" t="str">
        <f t="shared" si="12"/>
        <v>B1-01-07</v>
      </c>
      <c r="B362" s="341" t="s">
        <v>43</v>
      </c>
      <c r="C362" s="282">
        <v>45894</v>
      </c>
      <c r="D362" s="282">
        <v>45901</v>
      </c>
      <c r="E362" s="243">
        <v>7</v>
      </c>
      <c r="F362" s="244" t="s">
        <v>165</v>
      </c>
      <c r="G362" s="243">
        <v>1</v>
      </c>
      <c r="H362" s="283" t="str">
        <f>IF(ISBLANK(F362),"",IFERROR(VLOOKUP(A362,'Np PL4 Stock'!$A:$U,20,FALSE),""))</f>
        <v>V1-MC1</v>
      </c>
      <c r="I362" s="262" t="s">
        <v>181</v>
      </c>
      <c r="J362" s="283">
        <f>IF(ISBLANK(F362),"",VLOOKUP(LEFT(A362,5),Unit!A:B,2,FALSE))</f>
        <v>12</v>
      </c>
      <c r="K362" s="289">
        <v>1.944</v>
      </c>
      <c r="L362" s="290">
        <v>1.2</v>
      </c>
      <c r="M362" s="291">
        <f t="shared" si="13"/>
        <v>162</v>
      </c>
      <c r="N362" s="292">
        <f>IF(ISBLANK(D362),"",IFERROR(IF(VLOOKUP(A362,'Np PL4 Stock'!A:J,10,FALSE)="Np4",D362-VLOOKUP(A362,'Np PL4 Stock'!A:E,5,FALSE),D362-1-VLOOKUP(A362,'Np PL4 Stock'!A:E,5,FALSE)),""))</f>
        <v>7</v>
      </c>
      <c r="O362" s="345">
        <v>0.9</v>
      </c>
      <c r="P362" s="289">
        <v>5.32</v>
      </c>
      <c r="Q362" s="300">
        <v>0.0529</v>
      </c>
      <c r="R362" s="301" t="s">
        <v>32</v>
      </c>
      <c r="S362" s="244" t="s">
        <v>32</v>
      </c>
      <c r="T362" s="301" t="s">
        <v>32</v>
      </c>
      <c r="U362" s="301" t="s">
        <v>32</v>
      </c>
      <c r="V362" s="302">
        <v>0.01</v>
      </c>
      <c r="W362" s="303">
        <v>0</v>
      </c>
      <c r="X362" s="316">
        <v>45904</v>
      </c>
      <c r="Y362" s="313">
        <f>IF(ISBLANK(X362),"",IFERROR(IF(VLOOKUP(A362,'Np PL4 Stock'!A:J,10,FALSE)="Np4",X362-VLOOKUP(A362,'Np PL4 Stock'!A:E,5,FALSE),X362-1-VLOOKUP(A362,'Np PL4 Stock'!A:E,5,FALSE)),""))</f>
        <v>10</v>
      </c>
      <c r="Z362" s="321">
        <v>6.852</v>
      </c>
      <c r="AA362" s="315">
        <v>0.0691</v>
      </c>
      <c r="AB362" s="316">
        <v>45907</v>
      </c>
      <c r="AC362" s="317">
        <f>IF(ISBLANK(AB362),"",IFERROR(IF(VLOOKUP(A362,'Np PL4 Stock'!A:J,10,FALSE)="Np4",AB362-VLOOKUP(A362,'Np PL4 Stock'!A:E,5,FALSE),AB362-1-VLOOKUP(A362,'Np PL4 Stock'!A:E,5,FALSE)),""))</f>
        <v>13</v>
      </c>
      <c r="AD362" s="244">
        <v>8.06</v>
      </c>
      <c r="AE362" s="300">
        <v>0.0778</v>
      </c>
      <c r="AF362" s="323">
        <v>0.97</v>
      </c>
      <c r="AG362" s="331">
        <v>0</v>
      </c>
      <c r="AH362" s="332">
        <v>0</v>
      </c>
      <c r="AI362" s="339">
        <v>316</v>
      </c>
      <c r="AJ362" s="326"/>
      <c r="AK362" s="334"/>
    </row>
    <row r="363" spans="1:37">
      <c r="A363" s="280" t="str">
        <f t="shared" si="12"/>
        <v>B1-02-07</v>
      </c>
      <c r="B363" s="341" t="s">
        <v>43</v>
      </c>
      <c r="C363" s="282">
        <v>45894</v>
      </c>
      <c r="D363" s="282">
        <v>45901</v>
      </c>
      <c r="E363" s="243">
        <v>7</v>
      </c>
      <c r="F363" s="244" t="s">
        <v>165</v>
      </c>
      <c r="G363" s="243">
        <v>2</v>
      </c>
      <c r="H363" s="283" t="str">
        <f>IF(ISBLANK(F363),"",IFERROR(VLOOKUP(A363,'Np PL4 Stock'!$A:$U,20,FALSE),""))</f>
        <v>V1-MA1</v>
      </c>
      <c r="I363" s="262" t="s">
        <v>213</v>
      </c>
      <c r="J363" s="283">
        <f>IF(ISBLANK(F363),"",VLOOKUP(LEFT(A363,5),Unit!A:B,2,FALSE))</f>
        <v>12</v>
      </c>
      <c r="K363" s="289">
        <v>1.956</v>
      </c>
      <c r="L363" s="290">
        <v>1.2</v>
      </c>
      <c r="M363" s="291">
        <f t="shared" si="13"/>
        <v>163</v>
      </c>
      <c r="N363" s="292">
        <f>IF(ISBLANK(D363),"",IFERROR(IF(VLOOKUP(A363,'Np PL4 Stock'!A:J,10,FALSE)="Np4",D363-VLOOKUP(A363,'Np PL4 Stock'!A:E,5,FALSE),D363-1-VLOOKUP(A363,'Np PL4 Stock'!A:E,5,FALSE)),""))</f>
        <v>7</v>
      </c>
      <c r="O363" s="345">
        <v>0.97</v>
      </c>
      <c r="P363" s="289">
        <v>5.557</v>
      </c>
      <c r="Q363" s="300">
        <v>0.0526</v>
      </c>
      <c r="R363" s="301" t="s">
        <v>32</v>
      </c>
      <c r="S363" s="244" t="s">
        <v>32</v>
      </c>
      <c r="T363" s="301" t="s">
        <v>32</v>
      </c>
      <c r="U363" s="301" t="s">
        <v>32</v>
      </c>
      <c r="V363" s="302">
        <v>0</v>
      </c>
      <c r="W363" s="303">
        <v>0</v>
      </c>
      <c r="X363" s="316">
        <v>45904</v>
      </c>
      <c r="Y363" s="313">
        <f>IF(ISBLANK(X363),"",IFERROR(IF(VLOOKUP(A363,'Np PL4 Stock'!A:J,10,FALSE)="Np4",X363-VLOOKUP(A363,'Np PL4 Stock'!A:E,5,FALSE),X363-1-VLOOKUP(A363,'Np PL4 Stock'!A:E,5,FALSE)),""))</f>
        <v>10</v>
      </c>
      <c r="Z363" s="321">
        <v>6.746</v>
      </c>
      <c r="AA363" s="315">
        <v>0.0649</v>
      </c>
      <c r="AB363" s="316">
        <v>45907</v>
      </c>
      <c r="AC363" s="317">
        <f>IF(ISBLANK(AB363),"",IFERROR(IF(VLOOKUP(A363,'Np PL4 Stock'!A:J,10,FALSE)="Np4",AB363-VLOOKUP(A363,'Np PL4 Stock'!A:E,5,FALSE),AB363-1-VLOOKUP(A363,'Np PL4 Stock'!A:E,5,FALSE)),""))</f>
        <v>13</v>
      </c>
      <c r="AD363" s="294">
        <v>8.165</v>
      </c>
      <c r="AE363" s="300">
        <v>0.0824</v>
      </c>
      <c r="AF363" s="323">
        <v>0.98</v>
      </c>
      <c r="AG363" s="331">
        <v>0</v>
      </c>
      <c r="AH363" s="332">
        <v>0</v>
      </c>
      <c r="AI363" s="339">
        <v>298</v>
      </c>
      <c r="AJ363" s="326"/>
      <c r="AK363" s="334"/>
    </row>
    <row r="364" spans="1:37">
      <c r="A364" s="280" t="str">
        <f t="shared" si="12"/>
        <v>B1-03-07</v>
      </c>
      <c r="B364" s="341" t="s">
        <v>43</v>
      </c>
      <c r="C364" s="282">
        <v>45894</v>
      </c>
      <c r="D364" s="282">
        <v>45901</v>
      </c>
      <c r="E364" s="243">
        <v>7</v>
      </c>
      <c r="F364" s="244" t="s">
        <v>165</v>
      </c>
      <c r="G364" s="243">
        <v>3</v>
      </c>
      <c r="H364" s="283" t="str">
        <f>IF(ISBLANK(F364),"",IFERROR(VLOOKUP(A364,'Np PL4 Stock'!$A:$U,20,FALSE),""))</f>
        <v>V1-MA1</v>
      </c>
      <c r="I364" s="262" t="s">
        <v>213</v>
      </c>
      <c r="J364" s="283">
        <f>IF(ISBLANK(F364),"",VLOOKUP(LEFT(A364,5),Unit!A:B,2,FALSE))</f>
        <v>12</v>
      </c>
      <c r="K364" s="289">
        <v>1.956</v>
      </c>
      <c r="L364" s="290">
        <v>1.2</v>
      </c>
      <c r="M364" s="291">
        <f t="shared" si="13"/>
        <v>163</v>
      </c>
      <c r="N364" s="292">
        <f>IF(ISBLANK(D364),"",IFERROR(IF(VLOOKUP(A364,'Np PL4 Stock'!A:J,10,FALSE)="Np4",D364-VLOOKUP(A364,'Np PL4 Stock'!A:E,5,FALSE),D364-1-VLOOKUP(A364,'Np PL4 Stock'!A:E,5,FALSE)),""))</f>
        <v>7</v>
      </c>
      <c r="O364" s="345">
        <v>0.96</v>
      </c>
      <c r="P364" s="244">
        <v>5.36</v>
      </c>
      <c r="Q364" s="300">
        <v>0.0581</v>
      </c>
      <c r="R364" s="301" t="s">
        <v>32</v>
      </c>
      <c r="S364" s="244" t="s">
        <v>32</v>
      </c>
      <c r="T364" s="301" t="s">
        <v>32</v>
      </c>
      <c r="U364" s="301" t="s">
        <v>32</v>
      </c>
      <c r="V364" s="302">
        <v>0</v>
      </c>
      <c r="W364" s="303">
        <v>0</v>
      </c>
      <c r="X364" s="316">
        <v>45904</v>
      </c>
      <c r="Y364" s="313">
        <f>IF(ISBLANK(X364),"",IFERROR(IF(VLOOKUP(A364,'Np PL4 Stock'!A:J,10,FALSE)="Np4",X364-VLOOKUP(A364,'Np PL4 Stock'!A:E,5,FALSE),X364-1-VLOOKUP(A364,'Np PL4 Stock'!A:E,5,FALSE)),""))</f>
        <v>10</v>
      </c>
      <c r="Z364" s="321">
        <v>6.559</v>
      </c>
      <c r="AA364" s="315">
        <v>0.053</v>
      </c>
      <c r="AB364" s="316">
        <v>45907</v>
      </c>
      <c r="AC364" s="317">
        <f>IF(ISBLANK(AB364),"",IFERROR(IF(VLOOKUP(A364,'Np PL4 Stock'!A:J,10,FALSE)="Np4",AB364-VLOOKUP(A364,'Np PL4 Stock'!A:E,5,FALSE),AB364-1-VLOOKUP(A364,'Np PL4 Stock'!A:E,5,FALSE)),""))</f>
        <v>13</v>
      </c>
      <c r="AD364" s="244">
        <v>8.06</v>
      </c>
      <c r="AE364" s="300">
        <v>0.0724</v>
      </c>
      <c r="AF364" s="323">
        <v>0.96</v>
      </c>
      <c r="AG364" s="331">
        <v>0</v>
      </c>
      <c r="AH364" s="332">
        <v>0</v>
      </c>
      <c r="AI364" s="339">
        <v>316</v>
      </c>
      <c r="AJ364" s="326"/>
      <c r="AK364" s="334"/>
    </row>
    <row r="365" spans="1:37">
      <c r="A365" s="280" t="str">
        <f t="shared" si="12"/>
        <v>B1-04-07</v>
      </c>
      <c r="B365" s="341" t="s">
        <v>43</v>
      </c>
      <c r="C365" s="282">
        <v>45895</v>
      </c>
      <c r="D365" s="282">
        <v>45902</v>
      </c>
      <c r="E365" s="243">
        <v>7</v>
      </c>
      <c r="F365" s="244" t="s">
        <v>165</v>
      </c>
      <c r="G365" s="243">
        <v>4</v>
      </c>
      <c r="H365" s="283" t="str">
        <f>IF(ISBLANK(F365),"",IFERROR(VLOOKUP(A365,'Np PL4 Stock'!$A:$U,20,FALSE),""))</f>
        <v>V1-MC1</v>
      </c>
      <c r="I365" s="262" t="s">
        <v>181</v>
      </c>
      <c r="J365" s="283">
        <f>IF(ISBLANK(F365),"",VLOOKUP(LEFT(A365,5),Unit!A:B,2,FALSE))</f>
        <v>12</v>
      </c>
      <c r="K365" s="289">
        <v>1.956</v>
      </c>
      <c r="L365" s="290">
        <v>1.2</v>
      </c>
      <c r="M365" s="291">
        <f t="shared" si="13"/>
        <v>163</v>
      </c>
      <c r="N365" s="292">
        <f>IF(ISBLANK(D365),"",IFERROR(IF(VLOOKUP(A365,'Np PL4 Stock'!A:J,10,FALSE)="Np4",D365-VLOOKUP(A365,'Np PL4 Stock'!A:E,5,FALSE),D365-1-VLOOKUP(A365,'Np PL4 Stock'!A:E,5,FALSE)),""))</f>
        <v>7</v>
      </c>
      <c r="O365" s="345">
        <v>0.99</v>
      </c>
      <c r="P365" s="289">
        <v>5.532</v>
      </c>
      <c r="Q365" s="300">
        <v>0.0596</v>
      </c>
      <c r="R365" s="301" t="s">
        <v>32</v>
      </c>
      <c r="S365" s="244" t="s">
        <v>32</v>
      </c>
      <c r="T365" s="301" t="s">
        <v>32</v>
      </c>
      <c r="U365" s="301" t="s">
        <v>32</v>
      </c>
      <c r="V365" s="302">
        <v>0</v>
      </c>
      <c r="W365" s="303">
        <v>0</v>
      </c>
      <c r="X365" s="316">
        <v>45905</v>
      </c>
      <c r="Y365" s="313">
        <f>IF(ISBLANK(X365),"",IFERROR(IF(VLOOKUP(A365,'Np PL4 Stock'!A:J,10,FALSE)="Np4",X365-VLOOKUP(A365,'Np PL4 Stock'!A:E,5,FALSE),X365-1-VLOOKUP(A365,'Np PL4 Stock'!A:E,5,FALSE)),""))</f>
        <v>10</v>
      </c>
      <c r="Z365" s="314">
        <v>6.94</v>
      </c>
      <c r="AA365" s="315">
        <v>0.0692</v>
      </c>
      <c r="AB365" s="316">
        <v>45908</v>
      </c>
      <c r="AC365" s="317">
        <f>IF(ISBLANK(AB365),"",IFERROR(IF(VLOOKUP(A365,'Np PL4 Stock'!A:J,10,FALSE)="Np4",AB365-VLOOKUP(A365,'Np PL4 Stock'!A:E,5,FALSE),AB365-1-VLOOKUP(A365,'Np PL4 Stock'!A:E,5,FALSE)),""))</f>
        <v>13</v>
      </c>
      <c r="AD365" s="294">
        <v>8.447</v>
      </c>
      <c r="AE365" s="300">
        <v>0.0808</v>
      </c>
      <c r="AF365" s="323">
        <v>0.98</v>
      </c>
      <c r="AG365" s="331">
        <v>0</v>
      </c>
      <c r="AH365" s="332">
        <v>0</v>
      </c>
      <c r="AI365" s="339">
        <v>261</v>
      </c>
      <c r="AJ365" s="326"/>
      <c r="AK365" s="334"/>
    </row>
    <row r="366" spans="1:37">
      <c r="A366" s="280" t="str">
        <f t="shared" si="12"/>
        <v>B1-05-07</v>
      </c>
      <c r="B366" s="341" t="s">
        <v>43</v>
      </c>
      <c r="C366" s="282">
        <v>45895</v>
      </c>
      <c r="D366" s="282">
        <v>45902</v>
      </c>
      <c r="E366" s="243">
        <v>7</v>
      </c>
      <c r="F366" s="244" t="s">
        <v>165</v>
      </c>
      <c r="G366" s="243">
        <v>5</v>
      </c>
      <c r="H366" s="283" t="str">
        <f>IF(ISBLANK(F366),"",IFERROR(VLOOKUP(A366,'Np PL4 Stock'!$A:$U,20,FALSE),""))</f>
        <v>V1-MA1</v>
      </c>
      <c r="I366" s="262" t="s">
        <v>213</v>
      </c>
      <c r="J366" s="283">
        <f>IF(ISBLANK(F366),"",VLOOKUP(LEFT(A366,5),Unit!A:B,2,FALSE))</f>
        <v>12</v>
      </c>
      <c r="K366" s="289">
        <v>1.98</v>
      </c>
      <c r="L366" s="290">
        <v>1.2</v>
      </c>
      <c r="M366" s="291">
        <f t="shared" si="13"/>
        <v>165</v>
      </c>
      <c r="N366" s="292">
        <f>IF(ISBLANK(D366),"",IFERROR(IF(VLOOKUP(A366,'Np PL4 Stock'!A:J,10,FALSE)="Np4",D366-VLOOKUP(A366,'Np PL4 Stock'!A:E,5,FALSE),D366-1-VLOOKUP(A366,'Np PL4 Stock'!A:E,5,FALSE)),""))</f>
        <v>7</v>
      </c>
      <c r="O366" s="345">
        <v>0.97</v>
      </c>
      <c r="P366" s="294">
        <v>5.3</v>
      </c>
      <c r="Q366" s="300">
        <v>0.0587</v>
      </c>
      <c r="R366" s="301" t="s">
        <v>32</v>
      </c>
      <c r="S366" s="244" t="s">
        <v>32</v>
      </c>
      <c r="T366" s="301" t="s">
        <v>32</v>
      </c>
      <c r="U366" s="301" t="s">
        <v>32</v>
      </c>
      <c r="V366" s="302">
        <v>0</v>
      </c>
      <c r="W366" s="303">
        <v>0</v>
      </c>
      <c r="X366" s="316">
        <v>45905</v>
      </c>
      <c r="Y366" s="313">
        <f>IF(ISBLANK(X366),"",IFERROR(IF(VLOOKUP(A366,'Np PL4 Stock'!A:J,10,FALSE)="Np4",X366-VLOOKUP(A366,'Np PL4 Stock'!A:E,5,FALSE),X366-1-VLOOKUP(A366,'Np PL4 Stock'!A:E,5,FALSE)),""))</f>
        <v>10</v>
      </c>
      <c r="Z366" s="314">
        <v>6.501</v>
      </c>
      <c r="AA366" s="315">
        <v>0.0674</v>
      </c>
      <c r="AB366" s="316"/>
      <c r="AC366" s="317" t="str">
        <f>IF(ISBLANK(AB366),"",IFERROR(IF(VLOOKUP(A366,'Np PL4 Stock'!A:J,10,FALSE)="Np4",AB366-VLOOKUP(A366,'Np PL4 Stock'!A:E,5,FALSE),AB366-1-VLOOKUP(A366,'Np PL4 Stock'!A:E,5,FALSE)),""))</f>
        <v/>
      </c>
      <c r="AD366" s="244"/>
      <c r="AE366" s="300"/>
      <c r="AF366" s="323"/>
      <c r="AG366" s="331"/>
      <c r="AH366" s="332"/>
      <c r="AI366" s="150"/>
      <c r="AJ366" s="326"/>
      <c r="AK366" s="334"/>
    </row>
    <row r="367" spans="1:37">
      <c r="A367" s="280" t="str">
        <f t="shared" si="12"/>
        <v>B1-06-07</v>
      </c>
      <c r="B367" s="341" t="s">
        <v>43</v>
      </c>
      <c r="C367" s="282">
        <v>45895</v>
      </c>
      <c r="D367" s="282">
        <v>45902</v>
      </c>
      <c r="E367" s="243">
        <v>7</v>
      </c>
      <c r="F367" s="244" t="s">
        <v>165</v>
      </c>
      <c r="G367" s="243">
        <v>6</v>
      </c>
      <c r="H367" s="283" t="str">
        <f>IF(ISBLANK(F367),"",IFERROR(VLOOKUP(A367,'Np PL4 Stock'!$A:$U,20,FALSE),""))</f>
        <v>V1-MA1</v>
      </c>
      <c r="I367" s="262" t="s">
        <v>213</v>
      </c>
      <c r="J367" s="283">
        <f>IF(ISBLANK(F367),"",VLOOKUP(LEFT(A367,5),Unit!A:B,2,FALSE))</f>
        <v>12</v>
      </c>
      <c r="K367" s="289">
        <v>1.98</v>
      </c>
      <c r="L367" s="290">
        <v>1.2</v>
      </c>
      <c r="M367" s="291">
        <f t="shared" si="13"/>
        <v>165</v>
      </c>
      <c r="N367" s="292">
        <f>IF(ISBLANK(D367),"",IFERROR(IF(VLOOKUP(A367,'Np PL4 Stock'!A:J,10,FALSE)="Np4",D367-VLOOKUP(A367,'Np PL4 Stock'!A:E,5,FALSE),D367-1-VLOOKUP(A367,'Np PL4 Stock'!A:E,5,FALSE)),""))</f>
        <v>7</v>
      </c>
      <c r="O367" s="345">
        <v>0.99</v>
      </c>
      <c r="P367" s="289">
        <v>5.413</v>
      </c>
      <c r="Q367" s="300">
        <v>0.0584</v>
      </c>
      <c r="R367" s="301" t="s">
        <v>32</v>
      </c>
      <c r="S367" s="244" t="s">
        <v>32</v>
      </c>
      <c r="T367" s="301" t="s">
        <v>32</v>
      </c>
      <c r="U367" s="301" t="s">
        <v>32</v>
      </c>
      <c r="V367" s="302">
        <v>0</v>
      </c>
      <c r="W367" s="303">
        <v>0</v>
      </c>
      <c r="X367" s="316">
        <v>45905</v>
      </c>
      <c r="Y367" s="313">
        <f>IF(ISBLANK(X367),"",IFERROR(IF(VLOOKUP(A367,'Np PL4 Stock'!A:J,10,FALSE)="Np4",X367-VLOOKUP(A367,'Np PL4 Stock'!A:E,5,FALSE),X367-1-VLOOKUP(A367,'Np PL4 Stock'!A:E,5,FALSE)),""))</f>
        <v>10</v>
      </c>
      <c r="Z367" s="321">
        <v>6.6</v>
      </c>
      <c r="AA367" s="315">
        <v>0.0681</v>
      </c>
      <c r="AB367" s="349"/>
      <c r="AC367" s="317" t="str">
        <f>IF(ISBLANK(AB367),"",IFERROR(IF(VLOOKUP(A367,'Np PL4 Stock'!A:J,10,FALSE)="Np4",AB367-VLOOKUP(A367,'Np PL4 Stock'!A:E,5,FALSE),AB367-1-VLOOKUP(A367,'Np PL4 Stock'!A:E,5,FALSE)),""))</f>
        <v/>
      </c>
      <c r="AD367" s="290"/>
      <c r="AE367" s="300"/>
      <c r="AF367" s="323"/>
      <c r="AG367" s="331"/>
      <c r="AH367" s="332"/>
      <c r="AI367" s="150"/>
      <c r="AJ367" s="326"/>
      <c r="AK367" s="334"/>
    </row>
    <row r="368" spans="1:37">
      <c r="A368" s="280" t="str">
        <f t="shared" si="12"/>
        <v>B1-07-07</v>
      </c>
      <c r="B368" s="341" t="s">
        <v>43</v>
      </c>
      <c r="C368" s="282">
        <v>45896</v>
      </c>
      <c r="D368" s="282">
        <v>45903</v>
      </c>
      <c r="E368" s="243">
        <v>7</v>
      </c>
      <c r="F368" s="244" t="s">
        <v>165</v>
      </c>
      <c r="G368" s="243">
        <v>7</v>
      </c>
      <c r="H368" s="283" t="str">
        <f>IF(ISBLANK(F368),"",IFERROR(VLOOKUP(A368,'Np PL4 Stock'!$A:$U,20,FALSE),""))</f>
        <v>V1-MC1</v>
      </c>
      <c r="I368" s="262" t="s">
        <v>181</v>
      </c>
      <c r="J368" s="283">
        <f>IF(ISBLANK(F368),"",VLOOKUP(LEFT(A368,5),Unit!A:B,2,FALSE))</f>
        <v>12</v>
      </c>
      <c r="K368" s="289">
        <v>1.932</v>
      </c>
      <c r="L368" s="290">
        <v>1.2</v>
      </c>
      <c r="M368" s="291">
        <f t="shared" si="13"/>
        <v>161</v>
      </c>
      <c r="N368" s="292">
        <f>IF(ISBLANK(D368),"",IFERROR(IF(VLOOKUP(A368,'Np PL4 Stock'!A:J,10,FALSE)="Np4",D368-VLOOKUP(A368,'Np PL4 Stock'!A:E,5,FALSE),D368-1-VLOOKUP(A368,'Np PL4 Stock'!A:E,5,FALSE)),""))</f>
        <v>7</v>
      </c>
      <c r="O368" s="345">
        <v>0.98</v>
      </c>
      <c r="P368" s="244">
        <v>5.38</v>
      </c>
      <c r="Q368" s="300">
        <v>0.0588</v>
      </c>
      <c r="R368" s="301" t="s">
        <v>32</v>
      </c>
      <c r="S368" s="244" t="s">
        <v>32</v>
      </c>
      <c r="T368" s="301" t="s">
        <v>32</v>
      </c>
      <c r="U368" s="301" t="s">
        <v>32</v>
      </c>
      <c r="V368" s="302">
        <v>0</v>
      </c>
      <c r="W368" s="303">
        <v>0</v>
      </c>
      <c r="X368" s="316">
        <v>45906</v>
      </c>
      <c r="Y368" s="313">
        <f>IF(ISBLANK(X368),"",IFERROR(IF(VLOOKUP(A368,'Np PL4 Stock'!A:J,10,FALSE)="Np4",X368-VLOOKUP(A368,'Np PL4 Stock'!A:E,5,FALSE),X368-1-VLOOKUP(A368,'Np PL4 Stock'!A:E,5,FALSE)),""))</f>
        <v>10</v>
      </c>
      <c r="Z368" s="325">
        <v>6.32</v>
      </c>
      <c r="AA368" s="315">
        <v>0.0639</v>
      </c>
      <c r="AB368" s="349">
        <v>45909</v>
      </c>
      <c r="AC368" s="317">
        <f>IF(ISBLANK(AB368),"",IFERROR(IF(VLOOKUP(A368,'Np PL4 Stock'!A:J,10,FALSE)="Np4",AB368-VLOOKUP(A368,'Np PL4 Stock'!A:E,5,FALSE),AB368-1-VLOOKUP(A368,'Np PL4 Stock'!A:E,5,FALSE)),""))</f>
        <v>13</v>
      </c>
      <c r="AD368" s="290">
        <v>7.281</v>
      </c>
      <c r="AE368" s="300">
        <v>0.0779</v>
      </c>
      <c r="AF368" s="323">
        <v>0.71</v>
      </c>
      <c r="AG368" s="331">
        <v>0</v>
      </c>
      <c r="AH368" s="332">
        <v>0</v>
      </c>
      <c r="AI368" s="339">
        <v>480</v>
      </c>
      <c r="AJ368" s="326"/>
      <c r="AK368" s="334"/>
    </row>
    <row r="369" spans="1:37">
      <c r="A369" s="280" t="str">
        <f t="shared" si="12"/>
        <v>B1-08-07</v>
      </c>
      <c r="B369" s="341" t="s">
        <v>43</v>
      </c>
      <c r="C369" s="282">
        <v>45896</v>
      </c>
      <c r="D369" s="282">
        <v>45903</v>
      </c>
      <c r="E369" s="243">
        <v>7</v>
      </c>
      <c r="F369" s="244" t="s">
        <v>165</v>
      </c>
      <c r="G369" s="243">
        <v>8</v>
      </c>
      <c r="H369" s="283" t="str">
        <f>IF(ISBLANK(F369),"",IFERROR(VLOOKUP(A369,'Np PL4 Stock'!$A:$U,20,FALSE),""))</f>
        <v>V1-MA1</v>
      </c>
      <c r="I369" s="262" t="s">
        <v>213</v>
      </c>
      <c r="J369" s="283">
        <f>IF(ISBLANK(F369),"",VLOOKUP(LEFT(A369,5),Unit!A:B,2,FALSE))</f>
        <v>12</v>
      </c>
      <c r="K369" s="289">
        <v>1.968</v>
      </c>
      <c r="L369" s="290">
        <v>1.2</v>
      </c>
      <c r="M369" s="291">
        <f t="shared" si="13"/>
        <v>164</v>
      </c>
      <c r="N369" s="292">
        <f>IF(ISBLANK(D369),"",IFERROR(IF(VLOOKUP(A369,'Np PL4 Stock'!A:J,10,FALSE)="Np4",D369-VLOOKUP(A369,'Np PL4 Stock'!A:E,5,FALSE),D369-1-VLOOKUP(A369,'Np PL4 Stock'!A:E,5,FALSE)),""))</f>
        <v>7</v>
      </c>
      <c r="O369" s="345">
        <v>0.99</v>
      </c>
      <c r="P369" s="289">
        <v>5.401</v>
      </c>
      <c r="Q369" s="300">
        <v>0.0576</v>
      </c>
      <c r="R369" s="301" t="s">
        <v>32</v>
      </c>
      <c r="S369" s="244" t="s">
        <v>32</v>
      </c>
      <c r="T369" s="301" t="s">
        <v>32</v>
      </c>
      <c r="U369" s="301" t="s">
        <v>32</v>
      </c>
      <c r="V369" s="302">
        <v>0</v>
      </c>
      <c r="W369" s="303">
        <v>0</v>
      </c>
      <c r="X369" s="316">
        <v>45906</v>
      </c>
      <c r="Y369" s="313">
        <f>IF(ISBLANK(X369),"",IFERROR(IF(VLOOKUP(A369,'Np PL4 Stock'!A:J,10,FALSE)="Np4",X369-VLOOKUP(A369,'Np PL4 Stock'!A:E,5,FALSE),X369-1-VLOOKUP(A369,'Np PL4 Stock'!A:E,5,FALSE)),""))</f>
        <v>10</v>
      </c>
      <c r="Z369" s="325">
        <v>6.41</v>
      </c>
      <c r="AA369" s="315">
        <v>0.0589</v>
      </c>
      <c r="AB369" s="349">
        <v>45909</v>
      </c>
      <c r="AC369" s="317">
        <f>IF(ISBLANK(AB369),"",IFERROR(IF(VLOOKUP(A369,'Np PL4 Stock'!A:J,10,FALSE)="Np4",AB369-VLOOKUP(A369,'Np PL4 Stock'!A:E,5,FALSE),AB369-1-VLOOKUP(A369,'Np PL4 Stock'!A:E,5,FALSE)),""))</f>
        <v>13</v>
      </c>
      <c r="AD369" s="290">
        <v>7.368</v>
      </c>
      <c r="AE369" s="300">
        <v>0.0782</v>
      </c>
      <c r="AF369" s="323">
        <v>0.79</v>
      </c>
      <c r="AG369" s="331">
        <v>0</v>
      </c>
      <c r="AH369" s="332">
        <v>0</v>
      </c>
      <c r="AI369" s="339">
        <v>465</v>
      </c>
      <c r="AJ369" s="326"/>
      <c r="AK369" s="334"/>
    </row>
    <row r="370" spans="1:37">
      <c r="A370" s="280" t="str">
        <f t="shared" si="12"/>
        <v>E1-01-06</v>
      </c>
      <c r="B370" s="341" t="s">
        <v>43</v>
      </c>
      <c r="C370" s="282">
        <v>45897</v>
      </c>
      <c r="D370" s="282">
        <v>45904</v>
      </c>
      <c r="E370" s="243">
        <v>6</v>
      </c>
      <c r="F370" s="244" t="s">
        <v>215</v>
      </c>
      <c r="G370" s="243">
        <v>1</v>
      </c>
      <c r="H370" s="283" t="str">
        <f>IF(ISBLANK(F370),"",IFERROR(VLOOKUP(A370,'Np PL4 Stock'!$A:$U,20,FALSE),""))</f>
        <v>V1-MC1</v>
      </c>
      <c r="I370" s="262" t="s">
        <v>181</v>
      </c>
      <c r="J370" s="283">
        <f>IF(ISBLANK(F370),"",VLOOKUP(LEFT(A370,5),Unit!A:B,2,FALSE))</f>
        <v>10</v>
      </c>
      <c r="K370" s="289">
        <v>1.28</v>
      </c>
      <c r="L370" s="290">
        <v>0.8</v>
      </c>
      <c r="M370" s="291">
        <f t="shared" si="13"/>
        <v>128</v>
      </c>
      <c r="N370" s="292">
        <f>IF(ISBLANK(D370),"",IFERROR(IF(VLOOKUP(A370,'Np PL4 Stock'!A:J,10,FALSE)="Np4",D370-VLOOKUP(A370,'Np PL4 Stock'!A:E,5,FALSE),D370-1-VLOOKUP(A370,'Np PL4 Stock'!A:E,5,FALSE)),""))</f>
        <v>7</v>
      </c>
      <c r="O370" s="345">
        <v>0.98</v>
      </c>
      <c r="P370" s="244">
        <v>5.21</v>
      </c>
      <c r="Q370" s="300">
        <v>0.0564</v>
      </c>
      <c r="R370" s="301" t="s">
        <v>32</v>
      </c>
      <c r="S370" s="244" t="s">
        <v>32</v>
      </c>
      <c r="T370" s="301" t="s">
        <v>32</v>
      </c>
      <c r="U370" s="301" t="s">
        <v>32</v>
      </c>
      <c r="V370" s="302">
        <v>0</v>
      </c>
      <c r="W370" s="303">
        <v>0</v>
      </c>
      <c r="X370" s="316">
        <v>45907</v>
      </c>
      <c r="Y370" s="313">
        <f>IF(ISBLANK(X370),"",IFERROR(IF(VLOOKUP(A370,'Np PL4 Stock'!A:J,10,FALSE)="Np4",X370-VLOOKUP(A370,'Np PL4 Stock'!A:E,5,FALSE),X370-1-VLOOKUP(A370,'Np PL4 Stock'!A:E,5,FALSE)),""))</f>
        <v>10</v>
      </c>
      <c r="Z370" s="321">
        <v>6.6</v>
      </c>
      <c r="AA370" s="315">
        <v>0.0696</v>
      </c>
      <c r="AB370" s="349">
        <v>45910</v>
      </c>
      <c r="AC370" s="317">
        <f>IF(ISBLANK(AB370),"",IFERROR(IF(VLOOKUP(A370,'Np PL4 Stock'!A:J,10,FALSE)="Np4",AB370-VLOOKUP(A370,'Np PL4 Stock'!A:E,5,FALSE),AB370-1-VLOOKUP(A370,'Np PL4 Stock'!A:E,5,FALSE)),""))</f>
        <v>13</v>
      </c>
      <c r="AD370" s="290">
        <v>7.787</v>
      </c>
      <c r="AE370" s="300">
        <v>0.0759</v>
      </c>
      <c r="AF370" s="323">
        <v>0.91</v>
      </c>
      <c r="AG370" s="331">
        <v>0</v>
      </c>
      <c r="AH370" s="332">
        <v>0</v>
      </c>
      <c r="AI370" s="339">
        <v>375</v>
      </c>
      <c r="AJ370" s="326"/>
      <c r="AK370" s="334"/>
    </row>
    <row r="371" spans="1:37">
      <c r="A371" s="280" t="str">
        <f t="shared" si="12"/>
        <v>E1-02-06</v>
      </c>
      <c r="B371" s="341" t="s">
        <v>43</v>
      </c>
      <c r="C371" s="282">
        <v>45897</v>
      </c>
      <c r="D371" s="282">
        <v>45904</v>
      </c>
      <c r="E371" s="243">
        <v>6</v>
      </c>
      <c r="F371" s="244" t="s">
        <v>215</v>
      </c>
      <c r="G371" s="243">
        <v>2</v>
      </c>
      <c r="H371" s="283" t="str">
        <f>IF(ISBLANK(F371),"",IFERROR(VLOOKUP(A371,'Np PL4 Stock'!$A:$U,20,FALSE),""))</f>
        <v>V1-MC1</v>
      </c>
      <c r="I371" s="262" t="s">
        <v>181</v>
      </c>
      <c r="J371" s="283">
        <f>IF(ISBLANK(F371),"",VLOOKUP(LEFT(A371,5),Unit!A:B,2,FALSE))</f>
        <v>10</v>
      </c>
      <c r="K371" s="289">
        <v>1.28</v>
      </c>
      <c r="L371" s="290">
        <v>0.8</v>
      </c>
      <c r="M371" s="291">
        <f t="shared" si="13"/>
        <v>128</v>
      </c>
      <c r="N371" s="292">
        <f>IF(ISBLANK(D371),"",IFERROR(IF(VLOOKUP(A371,'Np PL4 Stock'!A:J,10,FALSE)="Np4",D371-VLOOKUP(A371,'Np PL4 Stock'!A:E,5,FALSE),D371-1-VLOOKUP(A371,'Np PL4 Stock'!A:E,5,FALSE)),""))</f>
        <v>7</v>
      </c>
      <c r="O371" s="345">
        <v>0.97</v>
      </c>
      <c r="P371" s="289">
        <v>5.19</v>
      </c>
      <c r="Q371" s="300">
        <v>0.0589</v>
      </c>
      <c r="R371" s="301" t="s">
        <v>32</v>
      </c>
      <c r="S371" s="244" t="s">
        <v>32</v>
      </c>
      <c r="T371" s="301" t="s">
        <v>32</v>
      </c>
      <c r="U371" s="301" t="s">
        <v>32</v>
      </c>
      <c r="V371" s="302">
        <v>0</v>
      </c>
      <c r="W371" s="303">
        <v>0</v>
      </c>
      <c r="X371" s="316">
        <v>45907</v>
      </c>
      <c r="Y371" s="313">
        <f>IF(ISBLANK(X371),"",IFERROR(IF(VLOOKUP(A371,'Np PL4 Stock'!A:J,10,FALSE)="Np4",X371-VLOOKUP(A371,'Np PL4 Stock'!A:E,5,FALSE),X371-1-VLOOKUP(A371,'Np PL4 Stock'!A:E,5,FALSE)),""))</f>
        <v>10</v>
      </c>
      <c r="Z371" s="321">
        <v>6.6</v>
      </c>
      <c r="AA371" s="315">
        <v>0.0689</v>
      </c>
      <c r="AB371" s="349">
        <v>45910</v>
      </c>
      <c r="AC371" s="317">
        <f>IF(ISBLANK(AB371),"",IFERROR(IF(VLOOKUP(A371,'Np PL4 Stock'!A:J,10,FALSE)="Np4",AB371-VLOOKUP(A371,'Np PL4 Stock'!A:E,5,FALSE),AB371-1-VLOOKUP(A371,'Np PL4 Stock'!A:E,5,FALSE)),""))</f>
        <v>13</v>
      </c>
      <c r="AD371" s="290">
        <v>7.678</v>
      </c>
      <c r="AE371" s="300">
        <v>0.0878</v>
      </c>
      <c r="AF371" s="323">
        <v>0.86</v>
      </c>
      <c r="AG371" s="331">
        <v>0</v>
      </c>
      <c r="AH371" s="332">
        <v>0</v>
      </c>
      <c r="AI371" s="339">
        <v>386</v>
      </c>
      <c r="AJ371" s="326"/>
      <c r="AK371" s="334"/>
    </row>
    <row r="372" spans="1:37">
      <c r="A372" s="280" t="str">
        <f t="shared" si="12"/>
        <v>E1-03-06</v>
      </c>
      <c r="B372" s="341" t="s">
        <v>43</v>
      </c>
      <c r="C372" s="282">
        <v>45897</v>
      </c>
      <c r="D372" s="282">
        <v>45904</v>
      </c>
      <c r="E372" s="243">
        <v>6</v>
      </c>
      <c r="F372" s="244" t="s">
        <v>215</v>
      </c>
      <c r="G372" s="243">
        <v>3</v>
      </c>
      <c r="H372" s="283" t="str">
        <f>IF(ISBLANK(F372),"",IFERROR(VLOOKUP(A372,'Np PL4 Stock'!$A:$U,20,FALSE),""))</f>
        <v>V1-MA1</v>
      </c>
      <c r="I372" s="262" t="s">
        <v>213</v>
      </c>
      <c r="J372" s="283">
        <f>IF(ISBLANK(F372),"",VLOOKUP(LEFT(A372,5),Unit!A:B,2,FALSE))</f>
        <v>10</v>
      </c>
      <c r="K372" s="289">
        <v>1.32</v>
      </c>
      <c r="L372" s="290">
        <v>0.8</v>
      </c>
      <c r="M372" s="291">
        <f t="shared" si="13"/>
        <v>132</v>
      </c>
      <c r="N372" s="292">
        <f>IF(ISBLANK(D372),"",IFERROR(IF(VLOOKUP(A372,'Np PL4 Stock'!A:J,10,FALSE)="Np4",D372-VLOOKUP(A372,'Np PL4 Stock'!A:E,5,FALSE),D372-1-VLOOKUP(A372,'Np PL4 Stock'!A:E,5,FALSE)),""))</f>
        <v>7</v>
      </c>
      <c r="O372" s="345">
        <v>0.96</v>
      </c>
      <c r="P372" s="294">
        <v>5.1</v>
      </c>
      <c r="Q372" s="300">
        <v>0.047</v>
      </c>
      <c r="R372" s="301" t="s">
        <v>32</v>
      </c>
      <c r="S372" s="244" t="s">
        <v>32</v>
      </c>
      <c r="T372" s="301" t="s">
        <v>32</v>
      </c>
      <c r="U372" s="301" t="s">
        <v>32</v>
      </c>
      <c r="V372" s="302">
        <v>0</v>
      </c>
      <c r="W372" s="303">
        <v>0</v>
      </c>
      <c r="X372" s="316">
        <v>45907</v>
      </c>
      <c r="Y372" s="313">
        <f>IF(ISBLANK(X372),"",IFERROR(IF(VLOOKUP(A372,'Np PL4 Stock'!A:J,10,FALSE)="Np4",X372-VLOOKUP(A372,'Np PL4 Stock'!A:E,5,FALSE),X372-1-VLOOKUP(A372,'Np PL4 Stock'!A:E,5,FALSE)),""))</f>
        <v>10</v>
      </c>
      <c r="Z372" s="325">
        <v>6.31</v>
      </c>
      <c r="AA372" s="315">
        <v>0.0554</v>
      </c>
      <c r="AB372" s="349">
        <v>45910</v>
      </c>
      <c r="AC372" s="317">
        <f>IF(ISBLANK(AB372),"",IFERROR(IF(VLOOKUP(A372,'Np PL4 Stock'!A:J,10,FALSE)="Np4",AB372-VLOOKUP(A372,'Np PL4 Stock'!A:E,5,FALSE),AB372-1-VLOOKUP(A372,'Np PL4 Stock'!A:E,5,FALSE)),""))</f>
        <v>13</v>
      </c>
      <c r="AD372" s="290">
        <v>7.456</v>
      </c>
      <c r="AE372" s="300">
        <v>0.0691</v>
      </c>
      <c r="AF372" s="323">
        <v>0.86</v>
      </c>
      <c r="AG372" s="331">
        <v>0</v>
      </c>
      <c r="AH372" s="332">
        <v>0</v>
      </c>
      <c r="AI372" s="339">
        <v>440</v>
      </c>
      <c r="AJ372" s="326"/>
      <c r="AK372" s="334"/>
    </row>
    <row r="373" spans="1:37">
      <c r="A373" s="280" t="str">
        <f t="shared" si="12"/>
        <v>E1-04-06</v>
      </c>
      <c r="B373" s="341" t="s">
        <v>43</v>
      </c>
      <c r="C373" s="282">
        <v>45897</v>
      </c>
      <c r="D373" s="282">
        <v>45904</v>
      </c>
      <c r="E373" s="243">
        <v>6</v>
      </c>
      <c r="F373" s="244" t="s">
        <v>215</v>
      </c>
      <c r="G373" s="243">
        <v>4</v>
      </c>
      <c r="H373" s="283" t="str">
        <f>IF(ISBLANK(F373),"",IFERROR(VLOOKUP(A373,'Np PL4 Stock'!$A:$U,20,FALSE),""))</f>
        <v>V1-MA1</v>
      </c>
      <c r="I373" s="262" t="s">
        <v>213</v>
      </c>
      <c r="J373" s="283">
        <f>IF(ISBLANK(F373),"",VLOOKUP(LEFT(A373,5),Unit!A:B,2,FALSE))</f>
        <v>10</v>
      </c>
      <c r="K373" s="289">
        <v>1.32</v>
      </c>
      <c r="L373" s="290">
        <v>0.8</v>
      </c>
      <c r="M373" s="291">
        <f t="shared" si="13"/>
        <v>132</v>
      </c>
      <c r="N373" s="292">
        <f>IF(ISBLANK(D373),"",IFERROR(IF(VLOOKUP(A373,'Np PL4 Stock'!A:J,10,FALSE)="Np4",D373-VLOOKUP(A373,'Np PL4 Stock'!A:E,5,FALSE),D373-1-VLOOKUP(A373,'Np PL4 Stock'!A:E,5,FALSE)),""))</f>
        <v>7</v>
      </c>
      <c r="O373" s="345">
        <v>0.97</v>
      </c>
      <c r="P373" s="244">
        <v>5.15</v>
      </c>
      <c r="Q373" s="300">
        <v>0.0588</v>
      </c>
      <c r="R373" s="301" t="s">
        <v>32</v>
      </c>
      <c r="S373" s="244" t="s">
        <v>32</v>
      </c>
      <c r="T373" s="301" t="s">
        <v>32</v>
      </c>
      <c r="U373" s="301" t="s">
        <v>32</v>
      </c>
      <c r="V373" s="302">
        <v>0</v>
      </c>
      <c r="W373" s="303">
        <v>0</v>
      </c>
      <c r="X373" s="316">
        <v>45907</v>
      </c>
      <c r="Y373" s="313">
        <f>IF(ISBLANK(X373),"",IFERROR(IF(VLOOKUP(A373,'Np PL4 Stock'!A:J,10,FALSE)="Np4",X373-VLOOKUP(A373,'Np PL4 Stock'!A:E,5,FALSE),X373-1-VLOOKUP(A373,'Np PL4 Stock'!A:E,5,FALSE)),""))</f>
        <v>10</v>
      </c>
      <c r="Z373" s="314">
        <v>6.327</v>
      </c>
      <c r="AA373" s="315">
        <v>0.0658</v>
      </c>
      <c r="AB373" s="349">
        <v>45910</v>
      </c>
      <c r="AC373" s="317">
        <f>IF(ISBLANK(AB373),"",IFERROR(IF(VLOOKUP(A373,'Np PL4 Stock'!A:J,10,FALSE)="Np4",AB373-VLOOKUP(A373,'Np PL4 Stock'!A:E,5,FALSE),AB373-1-VLOOKUP(A373,'Np PL4 Stock'!A:E,5,FALSE)),""))</f>
        <v>13</v>
      </c>
      <c r="AD373" s="289">
        <v>7.584</v>
      </c>
      <c r="AE373" s="300">
        <v>0.0865</v>
      </c>
      <c r="AF373" s="323">
        <v>0.85</v>
      </c>
      <c r="AG373" s="331">
        <v>0</v>
      </c>
      <c r="AH373" s="332">
        <v>0</v>
      </c>
      <c r="AI373" s="339">
        <v>414</v>
      </c>
      <c r="AJ373" s="326"/>
      <c r="AK373" s="334"/>
    </row>
    <row r="374" spans="1:37">
      <c r="A374" s="280" t="str">
        <f t="shared" si="12"/>
        <v>E1-09-06</v>
      </c>
      <c r="B374" s="341" t="s">
        <v>43</v>
      </c>
      <c r="C374" s="282">
        <v>45899</v>
      </c>
      <c r="D374" s="282">
        <v>45906</v>
      </c>
      <c r="E374" s="243">
        <v>6</v>
      </c>
      <c r="F374" s="244" t="s">
        <v>215</v>
      </c>
      <c r="G374" s="243">
        <v>9</v>
      </c>
      <c r="H374" s="283" t="str">
        <f>IF(ISBLANK(F374),"",IFERROR(VLOOKUP(A374,'Np PL4 Stock'!$A:$U,20,FALSE),""))</f>
        <v>V1-MC1</v>
      </c>
      <c r="I374" s="262" t="s">
        <v>181</v>
      </c>
      <c r="J374" s="283">
        <f>IF(ISBLANK(F374),"",VLOOKUP(LEFT(A374,5),Unit!A:B,2,FALSE))</f>
        <v>10</v>
      </c>
      <c r="K374" s="289">
        <v>1.3</v>
      </c>
      <c r="L374" s="290">
        <v>0.8</v>
      </c>
      <c r="M374" s="291">
        <f t="shared" si="13"/>
        <v>130</v>
      </c>
      <c r="N374" s="292">
        <f>IF(ISBLANK(D374),"",IFERROR(IF(VLOOKUP(A374,'Np PL4 Stock'!A:J,10,FALSE)="Np4",D374-VLOOKUP(A374,'Np PL4 Stock'!A:E,5,FALSE),D374-1-VLOOKUP(A374,'Np PL4 Stock'!A:E,5,FALSE)),""))</f>
        <v>7</v>
      </c>
      <c r="O374" s="345">
        <v>0.99</v>
      </c>
      <c r="P374" s="244">
        <v>5.59</v>
      </c>
      <c r="Q374" s="300">
        <v>0.0492</v>
      </c>
      <c r="R374" s="301" t="s">
        <v>32</v>
      </c>
      <c r="S374" s="244" t="s">
        <v>32</v>
      </c>
      <c r="T374" s="301" t="s">
        <v>32</v>
      </c>
      <c r="U374" s="301" t="s">
        <v>32</v>
      </c>
      <c r="V374" s="302">
        <v>0</v>
      </c>
      <c r="W374" s="303">
        <v>0</v>
      </c>
      <c r="X374" s="316">
        <v>45909</v>
      </c>
      <c r="Y374" s="313">
        <f>IF(ISBLANK(X374),"",IFERROR(IF(VLOOKUP(A374,'Np PL4 Stock'!A:J,10,FALSE)="Np4",X374-VLOOKUP(A374,'Np PL4 Stock'!A:E,5,FALSE),X374-1-VLOOKUP(A374,'Np PL4 Stock'!A:E,5,FALSE)),""))</f>
        <v>10</v>
      </c>
      <c r="Z374" s="314">
        <v>6.881</v>
      </c>
      <c r="AA374" s="315">
        <v>0.0668</v>
      </c>
      <c r="AB374" s="349">
        <v>45912</v>
      </c>
      <c r="AC374" s="317">
        <f>IF(ISBLANK(AB374),"",IFERROR(IF(VLOOKUP(A374,'Np PL4 Stock'!A:J,10,FALSE)="Np4",AB374-VLOOKUP(A374,'Np PL4 Stock'!A:E,5,FALSE),AB374-1-VLOOKUP(A374,'Np PL4 Stock'!A:E,5,FALSE)),""))</f>
        <v>13</v>
      </c>
      <c r="AD374" s="289">
        <v>8.492</v>
      </c>
      <c r="AE374" s="300">
        <v>0.0746</v>
      </c>
      <c r="AF374" s="323">
        <v>1</v>
      </c>
      <c r="AG374" s="331">
        <v>0</v>
      </c>
      <c r="AH374" s="332">
        <v>0</v>
      </c>
      <c r="AI374" s="339">
        <v>258</v>
      </c>
      <c r="AJ374" s="326"/>
      <c r="AK374" s="334"/>
    </row>
    <row r="375" spans="1:37">
      <c r="A375" s="280" t="str">
        <f t="shared" si="12"/>
        <v>E1-10-06</v>
      </c>
      <c r="B375" s="341" t="s">
        <v>43</v>
      </c>
      <c r="C375" s="282">
        <v>45899</v>
      </c>
      <c r="D375" s="282"/>
      <c r="E375" s="243">
        <v>6</v>
      </c>
      <c r="F375" s="244" t="s">
        <v>215</v>
      </c>
      <c r="G375" s="243">
        <v>10</v>
      </c>
      <c r="H375" s="283" t="str">
        <f>IF(ISBLANK(F375),"",IFERROR(VLOOKUP(A375,'Np PL4 Stock'!$A:$U,20,FALSE),""))</f>
        <v>V1-MC1</v>
      </c>
      <c r="I375" s="262" t="s">
        <v>181</v>
      </c>
      <c r="J375" s="283">
        <f>IF(ISBLANK(F375),"",VLOOKUP(LEFT(A375,5),Unit!A:B,2,FALSE))</f>
        <v>10</v>
      </c>
      <c r="K375" s="289">
        <v>1.3</v>
      </c>
      <c r="L375" s="290">
        <v>0.8</v>
      </c>
      <c r="M375" s="291">
        <f t="shared" si="13"/>
        <v>130</v>
      </c>
      <c r="N375" s="292" t="str">
        <f>IF(ISBLANK(D375),"",IFERROR(IF(VLOOKUP(A375,'Np PL4 Stock'!A:J,10,FALSE)="Np4",D375-VLOOKUP(A375,'Np PL4 Stock'!A:E,5,FALSE),D375-1-VLOOKUP(A375,'Np PL4 Stock'!A:E,5,FALSE)),""))</f>
        <v/>
      </c>
      <c r="O375" s="345"/>
      <c r="P375" s="244"/>
      <c r="Q375" s="300"/>
      <c r="R375" s="336"/>
      <c r="S375" s="301"/>
      <c r="T375" s="336"/>
      <c r="U375" s="336"/>
      <c r="V375" s="347"/>
      <c r="W375" s="348"/>
      <c r="X375" s="316"/>
      <c r="Y375" s="313" t="str">
        <f>IF(ISBLANK(X375),"",IFERROR(IF(VLOOKUP(A375,'Np PL4 Stock'!A:J,10,FALSE)="Np4",X375-VLOOKUP(A375,'Np PL4 Stock'!A:E,5,FALSE),X375-1-VLOOKUP(A375,'Np PL4 Stock'!A:E,5,FALSE)),""))</f>
        <v/>
      </c>
      <c r="Z375" s="314"/>
      <c r="AA375" s="315"/>
      <c r="AB375" s="349"/>
      <c r="AC375" s="317" t="str">
        <f>IF(ISBLANK(AB375),"",IFERROR(IF(VLOOKUP(A375,'Np PL4 Stock'!A:J,10,FALSE)="Np4",AB375-VLOOKUP(A375,'Np PL4 Stock'!A:E,5,FALSE),AB375-1-VLOOKUP(A375,'Np PL4 Stock'!A:E,5,FALSE)),""))</f>
        <v/>
      </c>
      <c r="AD375" s="289"/>
      <c r="AE375" s="300"/>
      <c r="AF375" s="323"/>
      <c r="AG375" s="331"/>
      <c r="AH375" s="332"/>
      <c r="AI375" s="339"/>
      <c r="AJ375" s="326" t="s">
        <v>363</v>
      </c>
      <c r="AK375" s="334"/>
    </row>
    <row r="376" spans="1:37">
      <c r="A376" s="280" t="str">
        <f t="shared" si="12"/>
        <v>E1-11-06</v>
      </c>
      <c r="B376" s="341" t="s">
        <v>43</v>
      </c>
      <c r="C376" s="282">
        <v>45899</v>
      </c>
      <c r="D376" s="282">
        <v>45906</v>
      </c>
      <c r="E376" s="243">
        <v>6</v>
      </c>
      <c r="F376" s="244" t="s">
        <v>215</v>
      </c>
      <c r="G376" s="243">
        <v>11</v>
      </c>
      <c r="H376" s="283" t="str">
        <f>IF(ISBLANK(F376),"",IFERROR(VLOOKUP(A376,'Np PL4 Stock'!$A:$U,20,FALSE),""))</f>
        <v>V1-MC1</v>
      </c>
      <c r="I376" s="262" t="s">
        <v>181</v>
      </c>
      <c r="J376" s="283">
        <f>IF(ISBLANK(F376),"",VLOOKUP(LEFT(A376,5),Unit!A:B,2,FALSE))</f>
        <v>10</v>
      </c>
      <c r="K376" s="289">
        <v>1.31</v>
      </c>
      <c r="L376" s="290">
        <v>0.8</v>
      </c>
      <c r="M376" s="291">
        <f t="shared" si="13"/>
        <v>131</v>
      </c>
      <c r="N376" s="292">
        <f>IF(ISBLANK(D376),"",IFERROR(IF(VLOOKUP(A376,'Np PL4 Stock'!A:J,10,FALSE)="Np4",D376-VLOOKUP(A376,'Np PL4 Stock'!A:E,5,FALSE),D376-1-VLOOKUP(A376,'Np PL4 Stock'!A:E,5,FALSE)),""))</f>
        <v>7</v>
      </c>
      <c r="O376" s="345">
        <v>0.98</v>
      </c>
      <c r="P376" s="244">
        <v>5.48</v>
      </c>
      <c r="Q376" s="300">
        <v>0.0589</v>
      </c>
      <c r="R376" s="301" t="s">
        <v>32</v>
      </c>
      <c r="S376" s="244" t="s">
        <v>32</v>
      </c>
      <c r="T376" s="301" t="s">
        <v>32</v>
      </c>
      <c r="U376" s="301" t="s">
        <v>32</v>
      </c>
      <c r="V376" s="302">
        <v>0</v>
      </c>
      <c r="W376" s="303">
        <v>0</v>
      </c>
      <c r="X376" s="316">
        <v>45909</v>
      </c>
      <c r="Y376" s="313">
        <f>IF(ISBLANK(X376),"",IFERROR(IF(VLOOKUP(A376,'Np PL4 Stock'!A:J,10,FALSE)="Np4",X376-VLOOKUP(A376,'Np PL4 Stock'!A:E,5,FALSE),X376-1-VLOOKUP(A376,'Np PL4 Stock'!A:E,5,FALSE)),""))</f>
        <v>10</v>
      </c>
      <c r="Z376" s="314">
        <v>6.831</v>
      </c>
      <c r="AA376" s="315">
        <v>0.0694</v>
      </c>
      <c r="AB376" s="349">
        <v>45912</v>
      </c>
      <c r="AC376" s="317">
        <f>IF(ISBLANK(AB376),"",IFERROR(IF(VLOOKUP(A376,'Np PL4 Stock'!A:J,10,FALSE)="Np4",AB376-VLOOKUP(A376,'Np PL4 Stock'!A:E,5,FALSE),AB376-1-VLOOKUP(A376,'Np PL4 Stock'!A:E,5,FALSE)),""))</f>
        <v>13</v>
      </c>
      <c r="AD376" s="289">
        <v>8.314</v>
      </c>
      <c r="AE376" s="300">
        <v>0.0801</v>
      </c>
      <c r="AF376" s="323">
        <v>0.96</v>
      </c>
      <c r="AG376" s="331">
        <v>0</v>
      </c>
      <c r="AH376" s="332">
        <v>0</v>
      </c>
      <c r="AI376" s="339">
        <v>284</v>
      </c>
      <c r="AJ376" s="326"/>
      <c r="AK376" s="334"/>
    </row>
    <row r="377" spans="1:37">
      <c r="A377" s="280" t="str">
        <f t="shared" si="12"/>
        <v>E1-12-06</v>
      </c>
      <c r="B377" s="341" t="s">
        <v>43</v>
      </c>
      <c r="C377" s="282">
        <v>45899</v>
      </c>
      <c r="D377" s="282"/>
      <c r="E377" s="243">
        <v>6</v>
      </c>
      <c r="F377" s="244" t="s">
        <v>215</v>
      </c>
      <c r="G377" s="243">
        <v>12</v>
      </c>
      <c r="H377" s="283" t="str">
        <f>IF(ISBLANK(F377),"",IFERROR(VLOOKUP(A377,'Np PL4 Stock'!$A:$U,20,FALSE),""))</f>
        <v>V1-MA1</v>
      </c>
      <c r="I377" s="262" t="s">
        <v>213</v>
      </c>
      <c r="J377" s="283">
        <f>IF(ISBLANK(F377),"",VLOOKUP(LEFT(A377,5),Unit!A:B,2,FALSE))</f>
        <v>10</v>
      </c>
      <c r="K377" s="289">
        <v>1.36</v>
      </c>
      <c r="L377" s="290">
        <v>0.8</v>
      </c>
      <c r="M377" s="291">
        <f t="shared" si="13"/>
        <v>136</v>
      </c>
      <c r="N377" s="292" t="str">
        <f>IF(ISBLANK(D377),"",IFERROR(IF(VLOOKUP(A377,'Np PL4 Stock'!A:J,10,FALSE)="Np4",D377-VLOOKUP(A377,'Np PL4 Stock'!A:E,5,FALSE),D377-1-VLOOKUP(A377,'Np PL4 Stock'!A:E,5,FALSE)),""))</f>
        <v/>
      </c>
      <c r="O377" s="345"/>
      <c r="P377" s="244"/>
      <c r="Q377" s="300"/>
      <c r="R377" s="301"/>
      <c r="S377" s="244"/>
      <c r="T377" s="301"/>
      <c r="U377" s="301"/>
      <c r="V377" s="302"/>
      <c r="W377" s="303"/>
      <c r="X377" s="316"/>
      <c r="Y377" s="313" t="str">
        <f>IF(ISBLANK(X377),"",IFERROR(IF(VLOOKUP(A377,'Np PL4 Stock'!A:J,10,FALSE)="Np4",X377-VLOOKUP(A377,'Np PL4 Stock'!A:E,5,FALSE),X377-1-VLOOKUP(A377,'Np PL4 Stock'!A:E,5,FALSE)),""))</f>
        <v/>
      </c>
      <c r="Z377" s="314"/>
      <c r="AA377" s="315"/>
      <c r="AB377" s="349"/>
      <c r="AC377" s="317" t="str">
        <f>IF(ISBLANK(AB377),"",IFERROR(IF(VLOOKUP(A377,'Np PL4 Stock'!A:J,10,FALSE)="Np4",AB377-VLOOKUP(A377,'Np PL4 Stock'!A:E,5,FALSE),AB377-1-VLOOKUP(A377,'Np PL4 Stock'!A:E,5,FALSE)),""))</f>
        <v/>
      </c>
      <c r="AD377" s="289"/>
      <c r="AE377" s="300"/>
      <c r="AF377" s="323"/>
      <c r="AG377" s="331"/>
      <c r="AH377" s="332"/>
      <c r="AI377" s="339"/>
      <c r="AJ377" s="326" t="s">
        <v>364</v>
      </c>
      <c r="AK377" s="334"/>
    </row>
    <row r="378" spans="1:37">
      <c r="A378" s="280" t="str">
        <f t="shared" si="12"/>
        <v>D1-01-07</v>
      </c>
      <c r="B378" s="341" t="s">
        <v>43</v>
      </c>
      <c r="C378" s="282">
        <v>45904</v>
      </c>
      <c r="D378" s="282">
        <v>45911</v>
      </c>
      <c r="E378" s="243">
        <v>7</v>
      </c>
      <c r="F378" s="244" t="s">
        <v>205</v>
      </c>
      <c r="G378" s="243">
        <v>1</v>
      </c>
      <c r="H378" s="283" t="str">
        <f>IF(ISBLANK(F378),"",IFERROR(VLOOKUP(A378,'Np PL4 Stock'!$A:$U,20,FALSE),""))</f>
        <v>V1-MC1</v>
      </c>
      <c r="I378" s="262" t="s">
        <v>181</v>
      </c>
      <c r="J378" s="283">
        <f>IF(ISBLANK(F378),"",VLOOKUP(LEFT(A378,5),Unit!A:B,2,FALSE))</f>
        <v>20</v>
      </c>
      <c r="K378" s="289">
        <v>1.92</v>
      </c>
      <c r="L378" s="290">
        <v>1.2</v>
      </c>
      <c r="M378" s="291">
        <f t="shared" si="13"/>
        <v>96</v>
      </c>
      <c r="N378" s="292">
        <f>IF(ISBLANK(D378),"",IFERROR(IF(VLOOKUP(A378,'Np PL4 Stock'!A:J,10,FALSE)="Np4",D378-VLOOKUP(A378,'Np PL4 Stock'!A:E,5,FALSE),D378-1-VLOOKUP(A378,'Np PL4 Stock'!A:E,5,FALSE)),""))</f>
        <v>7</v>
      </c>
      <c r="O378" s="345">
        <v>1</v>
      </c>
      <c r="P378" s="244">
        <v>5.98</v>
      </c>
      <c r="Q378" s="300">
        <v>0.0547</v>
      </c>
      <c r="R378" s="301" t="s">
        <v>32</v>
      </c>
      <c r="S378" s="244" t="s">
        <v>32</v>
      </c>
      <c r="T378" s="301" t="s">
        <v>32</v>
      </c>
      <c r="U378" s="301" t="s">
        <v>32</v>
      </c>
      <c r="V378" s="302">
        <v>0</v>
      </c>
      <c r="W378" s="303">
        <v>0</v>
      </c>
      <c r="X378" s="316">
        <v>45914</v>
      </c>
      <c r="Y378" s="313">
        <f>IF(ISBLANK(X378),"",IFERROR(IF(VLOOKUP(A378,'Np PL4 Stock'!A:J,10,FALSE)="Np4",X378-VLOOKUP(A378,'Np PL4 Stock'!A:E,5,FALSE),X378-1-VLOOKUP(A378,'Np PL4 Stock'!A:E,5,FALSE)),""))</f>
        <v>10</v>
      </c>
      <c r="Z378" s="314"/>
      <c r="AA378" s="315">
        <v>0.0609</v>
      </c>
      <c r="AB378" s="349">
        <v>45917</v>
      </c>
      <c r="AC378" s="317">
        <f>IF(ISBLANK(AB378),"",IFERROR(IF(VLOOKUP(A378,'Np PL4 Stock'!A:J,10,FALSE)="Np4",AB378-VLOOKUP(A378,'Np PL4 Stock'!A:E,5,FALSE),AB378-1-VLOOKUP(A378,'Np PL4 Stock'!A:E,5,FALSE)),""))</f>
        <v>13</v>
      </c>
      <c r="AD378" s="289">
        <v>9.144</v>
      </c>
      <c r="AE378" s="300">
        <v>0.0811</v>
      </c>
      <c r="AF378" s="323">
        <v>0.99</v>
      </c>
      <c r="AG378" s="331">
        <v>0</v>
      </c>
      <c r="AH378" s="332">
        <v>0</v>
      </c>
      <c r="AI378" s="339">
        <v>202</v>
      </c>
      <c r="AJ378" s="326"/>
      <c r="AK378" s="334"/>
    </row>
    <row r="379" spans="1:37">
      <c r="A379" s="280" t="str">
        <f t="shared" si="12"/>
        <v>D1-02-07</v>
      </c>
      <c r="B379" s="341" t="s">
        <v>43</v>
      </c>
      <c r="C379" s="282">
        <v>45904</v>
      </c>
      <c r="D379" s="282">
        <v>45911</v>
      </c>
      <c r="E379" s="243">
        <v>7</v>
      </c>
      <c r="F379" s="244" t="s">
        <v>205</v>
      </c>
      <c r="G379" s="243">
        <v>2</v>
      </c>
      <c r="H379" s="283" t="str">
        <f>IF(ISBLANK(F379),"",IFERROR(VLOOKUP(A379,'Np PL4 Stock'!$A:$U,20,FALSE),""))</f>
        <v>V1-MC1</v>
      </c>
      <c r="I379" s="262" t="s">
        <v>181</v>
      </c>
      <c r="J379" s="283">
        <f>IF(ISBLANK(F379),"",VLOOKUP(LEFT(A379,5),Unit!A:B,2,FALSE))</f>
        <v>20</v>
      </c>
      <c r="K379" s="289">
        <v>1.92</v>
      </c>
      <c r="L379" s="290">
        <v>1.2</v>
      </c>
      <c r="M379" s="291">
        <f t="shared" si="13"/>
        <v>96</v>
      </c>
      <c r="N379" s="292">
        <f>IF(ISBLANK(D379),"",IFERROR(IF(VLOOKUP(A379,'Np PL4 Stock'!A:J,10,FALSE)="Np4",D379-VLOOKUP(A379,'Np PL4 Stock'!A:E,5,FALSE),D379-1-VLOOKUP(A379,'Np PL4 Stock'!A:E,5,FALSE)),""))</f>
        <v>7</v>
      </c>
      <c r="O379" s="345">
        <v>1</v>
      </c>
      <c r="P379" s="244">
        <v>5.63</v>
      </c>
      <c r="Q379" s="300">
        <v>0.0578</v>
      </c>
      <c r="R379" s="301" t="s">
        <v>32</v>
      </c>
      <c r="S379" s="244" t="s">
        <v>32</v>
      </c>
      <c r="T379" s="301" t="s">
        <v>32</v>
      </c>
      <c r="U379" s="301" t="s">
        <v>32</v>
      </c>
      <c r="V379" s="302">
        <v>0</v>
      </c>
      <c r="W379" s="303">
        <v>0</v>
      </c>
      <c r="X379" s="316">
        <v>45914</v>
      </c>
      <c r="Y379" s="313">
        <f>IF(ISBLANK(X379),"",IFERROR(IF(VLOOKUP(A379,'Np PL4 Stock'!A:J,10,FALSE)="Np4",X379-VLOOKUP(A379,'Np PL4 Stock'!A:E,5,FALSE),X379-1-VLOOKUP(A379,'Np PL4 Stock'!A:E,5,FALSE)),""))</f>
        <v>10</v>
      </c>
      <c r="Z379" s="314">
        <v>6.849</v>
      </c>
      <c r="AA379" s="315">
        <v>0.0626</v>
      </c>
      <c r="AB379" s="349">
        <v>45917</v>
      </c>
      <c r="AC379" s="317">
        <f>IF(ISBLANK(AB379),"",IFERROR(IF(VLOOKUP(A379,'Np PL4 Stock'!A:J,10,FALSE)="Np4",AB379-VLOOKUP(A379,'Np PL4 Stock'!A:E,5,FALSE),AB379-1-VLOOKUP(A379,'Np PL4 Stock'!A:E,5,FALSE)),""))</f>
        <v>13</v>
      </c>
      <c r="AD379" s="289">
        <v>8.658</v>
      </c>
      <c r="AE379" s="300">
        <v>0.0772</v>
      </c>
      <c r="AF379" s="323">
        <v>1</v>
      </c>
      <c r="AG379" s="331">
        <v>0</v>
      </c>
      <c r="AH379" s="332">
        <v>0</v>
      </c>
      <c r="AI379" s="339">
        <v>249</v>
      </c>
      <c r="AJ379" s="326"/>
      <c r="AK379" s="334"/>
    </row>
    <row r="380" spans="1:37">
      <c r="A380" s="280" t="str">
        <f t="shared" si="12"/>
        <v>D1-03-07</v>
      </c>
      <c r="B380" s="341" t="s">
        <v>43</v>
      </c>
      <c r="C380" s="282">
        <v>45905</v>
      </c>
      <c r="D380" s="282">
        <v>45912</v>
      </c>
      <c r="E380" s="243">
        <v>7</v>
      </c>
      <c r="F380" s="244" t="s">
        <v>205</v>
      </c>
      <c r="G380" s="243">
        <v>3</v>
      </c>
      <c r="H380" s="283" t="str">
        <f>IF(ISBLANK(F380),"",IFERROR(VLOOKUP(A380,'Np PL4 Stock'!$A:$U,20,FALSE),""))</f>
        <v>V1-MC1</v>
      </c>
      <c r="I380" s="262" t="s">
        <v>181</v>
      </c>
      <c r="J380" s="283">
        <f>IF(ISBLANK(F380),"",VLOOKUP(LEFT(A380,5),Unit!A:B,2,FALSE))</f>
        <v>20</v>
      </c>
      <c r="K380" s="289">
        <v>1.98</v>
      </c>
      <c r="L380" s="290">
        <v>1.2</v>
      </c>
      <c r="M380" s="291">
        <f t="shared" si="13"/>
        <v>99</v>
      </c>
      <c r="N380" s="292">
        <f>IF(ISBLANK(D380),"",IFERROR(IF(VLOOKUP(A380,'Np PL4 Stock'!A:J,10,FALSE)="Np4",D380-VLOOKUP(A380,'Np PL4 Stock'!A:E,5,FALSE),D380-1-VLOOKUP(A380,'Np PL4 Stock'!A:E,5,FALSE)),""))</f>
        <v>7</v>
      </c>
      <c r="O380" s="345">
        <v>1</v>
      </c>
      <c r="P380" s="244">
        <v>5.76</v>
      </c>
      <c r="Q380" s="300">
        <v>0.0577</v>
      </c>
      <c r="R380" s="301" t="s">
        <v>32</v>
      </c>
      <c r="S380" s="244" t="s">
        <v>32</v>
      </c>
      <c r="T380" s="301" t="s">
        <v>32</v>
      </c>
      <c r="U380" s="301" t="s">
        <v>32</v>
      </c>
      <c r="V380" s="302">
        <v>0</v>
      </c>
      <c r="W380" s="303">
        <v>0</v>
      </c>
      <c r="X380" s="316">
        <v>45915</v>
      </c>
      <c r="Y380" s="313">
        <f>IF(ISBLANK(X380),"",IFERROR(IF(VLOOKUP(A380,'Np PL4 Stock'!A:J,10,FALSE)="Np4",X380-VLOOKUP(A380,'Np PL4 Stock'!A:E,5,FALSE),X380-1-VLOOKUP(A380,'Np PL4 Stock'!A:E,5,FALSE)),""))</f>
        <v>10</v>
      </c>
      <c r="Z380" s="314">
        <v>7.009</v>
      </c>
      <c r="AA380" s="315">
        <v>0.0625</v>
      </c>
      <c r="AB380" s="349">
        <v>45918</v>
      </c>
      <c r="AC380" s="317">
        <f>IF(ISBLANK(AB380),"",IFERROR(IF(VLOOKUP(A380,'Np PL4 Stock'!A:J,10,FALSE)="Np4",AB380-VLOOKUP(A380,'Np PL4 Stock'!A:E,5,FALSE),AB380-1-VLOOKUP(A380,'Np PL4 Stock'!A:E,5,FALSE)),""))</f>
        <v>13</v>
      </c>
      <c r="AD380" s="289">
        <v>8.892</v>
      </c>
      <c r="AE380" s="300">
        <v>0.0816</v>
      </c>
      <c r="AF380" s="323">
        <v>1</v>
      </c>
      <c r="AG380" s="331">
        <v>0</v>
      </c>
      <c r="AH380" s="332">
        <v>0</v>
      </c>
      <c r="AI380" s="339">
        <v>225</v>
      </c>
      <c r="AJ380" s="326"/>
      <c r="AK380" s="334"/>
    </row>
    <row r="381" spans="1:37">
      <c r="A381" s="280" t="str">
        <f t="shared" si="12"/>
        <v>D1-04-07</v>
      </c>
      <c r="B381" s="341" t="s">
        <v>43</v>
      </c>
      <c r="C381" s="282">
        <v>45905</v>
      </c>
      <c r="D381" s="282">
        <v>45912</v>
      </c>
      <c r="E381" s="243">
        <v>7</v>
      </c>
      <c r="F381" s="244" t="s">
        <v>205</v>
      </c>
      <c r="G381" s="243">
        <v>4</v>
      </c>
      <c r="H381" s="283" t="str">
        <f>IF(ISBLANK(F381),"",IFERROR(VLOOKUP(A381,'Np PL4 Stock'!$A:$U,20,FALSE),""))</f>
        <v>V1-MC1</v>
      </c>
      <c r="I381" s="262" t="s">
        <v>181</v>
      </c>
      <c r="J381" s="283">
        <f>IF(ISBLANK(F381),"",VLOOKUP(LEFT(A381,5),Unit!A:B,2,FALSE))</f>
        <v>20</v>
      </c>
      <c r="K381" s="289">
        <v>1.98</v>
      </c>
      <c r="L381" s="290">
        <v>1.2</v>
      </c>
      <c r="M381" s="291">
        <f t="shared" si="13"/>
        <v>99</v>
      </c>
      <c r="N381" s="292">
        <f>IF(ISBLANK(D381),"",IFERROR(IF(VLOOKUP(A381,'Np PL4 Stock'!A:J,10,FALSE)="Np4",D381-VLOOKUP(A381,'Np PL4 Stock'!A:E,5,FALSE),D381-1-VLOOKUP(A381,'Np PL4 Stock'!A:E,5,FALSE)),""))</f>
        <v>7</v>
      </c>
      <c r="O381" s="345">
        <v>1</v>
      </c>
      <c r="P381" s="294">
        <v>5.6</v>
      </c>
      <c r="Q381" s="300">
        <v>0.0595</v>
      </c>
      <c r="R381" s="301" t="s">
        <v>32</v>
      </c>
      <c r="S381" s="244" t="s">
        <v>32</v>
      </c>
      <c r="T381" s="301" t="s">
        <v>32</v>
      </c>
      <c r="U381" s="301" t="s">
        <v>32</v>
      </c>
      <c r="V381" s="302">
        <v>0</v>
      </c>
      <c r="W381" s="303">
        <v>0</v>
      </c>
      <c r="X381" s="316">
        <v>45915</v>
      </c>
      <c r="Y381" s="313">
        <f>IF(ISBLANK(X381),"",IFERROR(IF(VLOOKUP(A381,'Np PL4 Stock'!A:J,10,FALSE)="Np4",X381-VLOOKUP(A381,'Np PL4 Stock'!A:E,5,FALSE),X381-1-VLOOKUP(A381,'Np PL4 Stock'!A:E,5,FALSE)),""))</f>
        <v>10</v>
      </c>
      <c r="Z381" s="314">
        <v>6.955</v>
      </c>
      <c r="AA381" s="315">
        <v>0.0667</v>
      </c>
      <c r="AB381" s="349">
        <v>45918</v>
      </c>
      <c r="AC381" s="317">
        <f>IF(ISBLANK(AB381),"",IFERROR(IF(VLOOKUP(A381,'Np PL4 Stock'!A:J,10,FALSE)="Np4",AB381-VLOOKUP(A381,'Np PL4 Stock'!A:E,5,FALSE),AB381-1-VLOOKUP(A381,'Np PL4 Stock'!A:E,5,FALSE)),""))</f>
        <v>13</v>
      </c>
      <c r="AD381" s="289">
        <v>8.518</v>
      </c>
      <c r="AE381" s="300">
        <v>0.0894</v>
      </c>
      <c r="AF381" s="323">
        <v>0.98</v>
      </c>
      <c r="AG381" s="331">
        <v>0</v>
      </c>
      <c r="AH381" s="332">
        <v>0</v>
      </c>
      <c r="AI381" s="339">
        <v>255</v>
      </c>
      <c r="AJ381" s="326"/>
      <c r="AK381" s="334"/>
    </row>
    <row r="382" spans="1:37">
      <c r="A382" s="280" t="str">
        <f t="shared" si="12"/>
        <v>D1-05-07</v>
      </c>
      <c r="B382" s="341" t="s">
        <v>43</v>
      </c>
      <c r="C382" s="282">
        <v>45906</v>
      </c>
      <c r="D382" s="282">
        <v>45913</v>
      </c>
      <c r="E382" s="243">
        <v>7</v>
      </c>
      <c r="F382" s="244" t="s">
        <v>205</v>
      </c>
      <c r="G382" s="243">
        <v>5</v>
      </c>
      <c r="H382" s="283" t="str">
        <f>IF(ISBLANK(F382),"",IFERROR(VLOOKUP(A382,'Np PL4 Stock'!$A:$U,20,FALSE),""))</f>
        <v>V1-MC1</v>
      </c>
      <c r="I382" s="262" t="s">
        <v>181</v>
      </c>
      <c r="J382" s="283">
        <f>IF(ISBLANK(F382),"",VLOOKUP(LEFT(A382,5),Unit!A:B,2,FALSE))</f>
        <v>20</v>
      </c>
      <c r="K382" s="289">
        <v>1.97</v>
      </c>
      <c r="L382" s="290">
        <v>1.2</v>
      </c>
      <c r="M382" s="291">
        <f t="shared" si="13"/>
        <v>98.5</v>
      </c>
      <c r="N382" s="292">
        <f>IF(ISBLANK(D382),"",IFERROR(IF(VLOOKUP(A382,'Np PL4 Stock'!A:J,10,FALSE)="Np4",D382-VLOOKUP(A382,'Np PL4 Stock'!A:E,5,FALSE),D382-1-VLOOKUP(A382,'Np PL4 Stock'!A:E,5,FALSE)),""))</f>
        <v>7</v>
      </c>
      <c r="O382" s="345">
        <v>1</v>
      </c>
      <c r="P382" s="244">
        <v>5.53</v>
      </c>
      <c r="Q382" s="300">
        <v>0.0588</v>
      </c>
      <c r="R382" s="301" t="s">
        <v>32</v>
      </c>
      <c r="S382" s="244" t="s">
        <v>32</v>
      </c>
      <c r="T382" s="301" t="s">
        <v>32</v>
      </c>
      <c r="U382" s="301" t="s">
        <v>32</v>
      </c>
      <c r="V382" s="302">
        <v>0</v>
      </c>
      <c r="W382" s="303">
        <v>0</v>
      </c>
      <c r="X382" s="316">
        <v>45916</v>
      </c>
      <c r="Y382" s="313">
        <f>IF(ISBLANK(X382),"",IFERROR(IF(VLOOKUP(A382,'Np PL4 Stock'!A:J,10,FALSE)="Np4",X382-VLOOKUP(A382,'Np PL4 Stock'!A:E,5,FALSE),X382-1-VLOOKUP(A382,'Np PL4 Stock'!A:E,5,FALSE)),""))</f>
        <v>10</v>
      </c>
      <c r="Z382" s="314">
        <v>6.712</v>
      </c>
      <c r="AA382" s="315">
        <v>0.0655</v>
      </c>
      <c r="AB382" s="349">
        <v>45919</v>
      </c>
      <c r="AC382" s="317">
        <f>IF(ISBLANK(AB382),"",IFERROR(IF(VLOOKUP(A382,'Np PL4 Stock'!A:J,10,FALSE)="Np4",AB382-VLOOKUP(A382,'Np PL4 Stock'!A:E,5,FALSE),AB382-1-VLOOKUP(A382,'Np PL4 Stock'!A:E,5,FALSE)),""))</f>
        <v>13</v>
      </c>
      <c r="AD382" s="289">
        <v>8.347</v>
      </c>
      <c r="AE382" s="300">
        <v>0.0804</v>
      </c>
      <c r="AF382" s="323">
        <v>1</v>
      </c>
      <c r="AG382" s="331">
        <v>0</v>
      </c>
      <c r="AH382" s="332">
        <v>0</v>
      </c>
      <c r="AI382" s="339">
        <v>275</v>
      </c>
      <c r="AJ382" s="326"/>
      <c r="AK382" s="334"/>
    </row>
    <row r="383" spans="1:37">
      <c r="A383" s="280" t="str">
        <f t="shared" si="12"/>
        <v>D1-06-07</v>
      </c>
      <c r="B383" s="341" t="s">
        <v>43</v>
      </c>
      <c r="C383" s="282">
        <v>45906</v>
      </c>
      <c r="D383" s="282">
        <v>45913</v>
      </c>
      <c r="E383" s="243">
        <v>7</v>
      </c>
      <c r="F383" s="244" t="s">
        <v>205</v>
      </c>
      <c r="G383" s="243">
        <v>6</v>
      </c>
      <c r="H383" s="283" t="str">
        <f>IF(ISBLANK(F383),"",IFERROR(VLOOKUP(A383,'Np PL4 Stock'!$A:$U,20,FALSE),""))</f>
        <v>V1-MC1</v>
      </c>
      <c r="I383" s="262" t="s">
        <v>181</v>
      </c>
      <c r="J383" s="283">
        <f>IF(ISBLANK(F383),"",VLOOKUP(LEFT(A383,5),Unit!A:B,2,FALSE))</f>
        <v>20</v>
      </c>
      <c r="K383" s="289">
        <v>1.96</v>
      </c>
      <c r="L383" s="290">
        <v>1.2</v>
      </c>
      <c r="M383" s="291">
        <f t="shared" si="13"/>
        <v>98</v>
      </c>
      <c r="N383" s="292">
        <f>IF(ISBLANK(D383),"",IFERROR(IF(VLOOKUP(A383,'Np PL4 Stock'!A:J,10,FALSE)="Np4",D383-VLOOKUP(A383,'Np PL4 Stock'!A:E,5,FALSE),D383-1-VLOOKUP(A383,'Np PL4 Stock'!A:E,5,FALSE)),""))</f>
        <v>7</v>
      </c>
      <c r="O383" s="345">
        <v>1</v>
      </c>
      <c r="P383" s="244">
        <v>5.69</v>
      </c>
      <c r="Q383" s="300">
        <v>0.0586</v>
      </c>
      <c r="R383" s="301" t="s">
        <v>32</v>
      </c>
      <c r="S383" s="244" t="s">
        <v>32</v>
      </c>
      <c r="T383" s="301" t="s">
        <v>32</v>
      </c>
      <c r="U383" s="301" t="s">
        <v>32</v>
      </c>
      <c r="V383" s="302">
        <v>0</v>
      </c>
      <c r="W383" s="303">
        <v>0</v>
      </c>
      <c r="X383" s="316">
        <v>45916</v>
      </c>
      <c r="Y383" s="313">
        <f>IF(ISBLANK(X383),"",IFERROR(IF(VLOOKUP(A383,'Np PL4 Stock'!A:J,10,FALSE)="Np4",X383-VLOOKUP(A383,'Np PL4 Stock'!A:E,5,FALSE),X383-1-VLOOKUP(A383,'Np PL4 Stock'!A:E,5,FALSE)),""))</f>
        <v>10</v>
      </c>
      <c r="Z383" s="314">
        <v>6.904</v>
      </c>
      <c r="AA383" s="315">
        <v>0.0672</v>
      </c>
      <c r="AB383" s="349">
        <v>45919</v>
      </c>
      <c r="AC383" s="317">
        <f>IF(ISBLANK(AB383),"",IFERROR(IF(VLOOKUP(A383,'Np PL4 Stock'!A:J,10,FALSE)="Np4",AB383-VLOOKUP(A383,'Np PL4 Stock'!A:E,5,FALSE),AB383-1-VLOOKUP(A383,'Np PL4 Stock'!A:E,5,FALSE)),""))</f>
        <v>13</v>
      </c>
      <c r="AD383" s="290">
        <v>8.737</v>
      </c>
      <c r="AE383" s="300">
        <v>0.0797</v>
      </c>
      <c r="AF383" s="323">
        <v>1</v>
      </c>
      <c r="AG383" s="331">
        <v>0</v>
      </c>
      <c r="AH383" s="332">
        <v>0</v>
      </c>
      <c r="AI383" s="339">
        <v>248</v>
      </c>
      <c r="AJ383" s="326"/>
      <c r="AK383" s="334"/>
    </row>
    <row r="384" spans="1:37">
      <c r="A384" s="280" t="str">
        <f t="shared" si="12"/>
        <v>D1-07-07</v>
      </c>
      <c r="B384" s="341" t="s">
        <v>43</v>
      </c>
      <c r="C384" s="282">
        <v>45907</v>
      </c>
      <c r="D384" s="282">
        <v>45914</v>
      </c>
      <c r="E384" s="243">
        <v>7</v>
      </c>
      <c r="F384" s="244" t="s">
        <v>205</v>
      </c>
      <c r="G384" s="243">
        <v>7</v>
      </c>
      <c r="H384" s="283" t="str">
        <f>IF(ISBLANK(F384),"",IFERROR(VLOOKUP(A384,'Np PL4 Stock'!$A:$U,20,FALSE),""))</f>
        <v>V1-MC1</v>
      </c>
      <c r="I384" s="262" t="s">
        <v>181</v>
      </c>
      <c r="J384" s="283">
        <f>IF(ISBLANK(F384),"",VLOOKUP(LEFT(A384,5),Unit!A:B,2,FALSE))</f>
        <v>20</v>
      </c>
      <c r="K384" s="289">
        <v>2.016</v>
      </c>
      <c r="L384" s="290">
        <v>1.2</v>
      </c>
      <c r="M384" s="291">
        <f t="shared" si="13"/>
        <v>100.8</v>
      </c>
      <c r="N384" s="292">
        <f>IF(ISBLANK(D384),"",IFERROR(IF(VLOOKUP(A384,'Np PL4 Stock'!A:J,10,FALSE)="Np4",D384-VLOOKUP(A384,'Np PL4 Stock'!A:E,5,FALSE),D384-1-VLOOKUP(A384,'Np PL4 Stock'!A:E,5,FALSE)),""))</f>
        <v>7</v>
      </c>
      <c r="O384" s="345">
        <v>1</v>
      </c>
      <c r="P384" s="244">
        <v>5.75</v>
      </c>
      <c r="Q384" s="300">
        <v>0.0544</v>
      </c>
      <c r="R384" s="301" t="s">
        <v>32</v>
      </c>
      <c r="S384" s="244" t="s">
        <v>32</v>
      </c>
      <c r="T384" s="301" t="s">
        <v>32</v>
      </c>
      <c r="U384" s="301" t="s">
        <v>32</v>
      </c>
      <c r="V384" s="302">
        <v>0</v>
      </c>
      <c r="W384" s="303">
        <v>0</v>
      </c>
      <c r="X384" s="316">
        <v>45917</v>
      </c>
      <c r="Y384" s="313">
        <f>IF(ISBLANK(X384),"",IFERROR(IF(VLOOKUP(A384,'Np PL4 Stock'!A:J,10,FALSE)="Np4",X384-VLOOKUP(A384,'Np PL4 Stock'!A:E,5,FALSE),X384-1-VLOOKUP(A384,'Np PL4 Stock'!A:E,5,FALSE)),""))</f>
        <v>10</v>
      </c>
      <c r="Z384" s="314">
        <v>6.896</v>
      </c>
      <c r="AA384" s="315">
        <v>0.0682</v>
      </c>
      <c r="AB384" s="349">
        <v>45920</v>
      </c>
      <c r="AC384" s="317">
        <f>IF(ISBLANK(AB384),"",IFERROR(IF(VLOOKUP(A384,'Np PL4 Stock'!A:J,10,FALSE)="Np4",AB384-VLOOKUP(A384,'Np PL4 Stock'!A:E,5,FALSE),AB384-1-VLOOKUP(A384,'Np PL4 Stock'!A:E,5,FALSE)),""))</f>
        <v>13</v>
      </c>
      <c r="AD384" s="290">
        <v>8.658</v>
      </c>
      <c r="AE384" s="300">
        <v>0.0862</v>
      </c>
      <c r="AF384" s="323">
        <v>0.98</v>
      </c>
      <c r="AG384" s="331">
        <v>0</v>
      </c>
      <c r="AH384" s="332">
        <v>0</v>
      </c>
      <c r="AI384" s="339">
        <v>251</v>
      </c>
      <c r="AJ384" s="326"/>
      <c r="AK384" s="334"/>
    </row>
    <row r="385" spans="1:37">
      <c r="A385" s="280" t="str">
        <f t="shared" si="12"/>
        <v>D1-08-07</v>
      </c>
      <c r="B385" s="341" t="s">
        <v>43</v>
      </c>
      <c r="C385" s="282">
        <v>45907</v>
      </c>
      <c r="D385" s="282">
        <v>45914</v>
      </c>
      <c r="E385" s="243">
        <v>7</v>
      </c>
      <c r="F385" s="244" t="s">
        <v>205</v>
      </c>
      <c r="G385" s="243">
        <v>8</v>
      </c>
      <c r="H385" s="283" t="str">
        <f>IF(ISBLANK(F385),"",IFERROR(VLOOKUP(A385,'Np PL4 Stock'!$A:$U,20,FALSE),""))</f>
        <v>V1-MC1</v>
      </c>
      <c r="I385" s="262" t="s">
        <v>181</v>
      </c>
      <c r="J385" s="283">
        <f>IF(ISBLANK(F385),"",VLOOKUP(LEFT(A385,5),Unit!A:B,2,FALSE))</f>
        <v>20</v>
      </c>
      <c r="K385" s="289">
        <v>2.01</v>
      </c>
      <c r="L385" s="290">
        <v>1.2</v>
      </c>
      <c r="M385" s="291">
        <f t="shared" si="13"/>
        <v>100.5</v>
      </c>
      <c r="N385" s="292">
        <f>IF(ISBLANK(D385),"",IFERROR(IF(VLOOKUP(A385,'Np PL4 Stock'!A:J,10,FALSE)="Np4",D385-VLOOKUP(A385,'Np PL4 Stock'!A:E,5,FALSE),D385-1-VLOOKUP(A385,'Np PL4 Stock'!A:E,5,FALSE)),""))</f>
        <v>7</v>
      </c>
      <c r="O385" s="345">
        <v>0.98</v>
      </c>
      <c r="P385" s="244">
        <v>5.43</v>
      </c>
      <c r="Q385" s="300">
        <v>0.0554</v>
      </c>
      <c r="R385" s="301" t="s">
        <v>32</v>
      </c>
      <c r="S385" s="244" t="s">
        <v>32</v>
      </c>
      <c r="T385" s="301" t="s">
        <v>32</v>
      </c>
      <c r="U385" s="301" t="s">
        <v>32</v>
      </c>
      <c r="V385" s="302">
        <v>0</v>
      </c>
      <c r="W385" s="303">
        <v>0</v>
      </c>
      <c r="X385" s="316">
        <v>45917</v>
      </c>
      <c r="Y385" s="313">
        <f>IF(ISBLANK(X385),"",IFERROR(IF(VLOOKUP(A385,'Np PL4 Stock'!A:J,10,FALSE)="Np4",X385-VLOOKUP(A385,'Np PL4 Stock'!A:E,5,FALSE),X385-1-VLOOKUP(A385,'Np PL4 Stock'!A:E,5,FALSE)),""))</f>
        <v>10</v>
      </c>
      <c r="Z385" s="314">
        <v>6.855</v>
      </c>
      <c r="AA385" s="315">
        <v>0.0666</v>
      </c>
      <c r="AB385" s="349">
        <v>45920</v>
      </c>
      <c r="AC385" s="317">
        <f>IF(ISBLANK(AB385),"",IFERROR(IF(VLOOKUP(A385,'Np PL4 Stock'!A:J,10,FALSE)="Np4",AB385-VLOOKUP(A385,'Np PL4 Stock'!A:E,5,FALSE),AB385-1-VLOOKUP(A385,'Np PL4 Stock'!A:E,5,FALSE)),""))</f>
        <v>13</v>
      </c>
      <c r="AD385" s="290">
        <v>8.279</v>
      </c>
      <c r="AE385" s="300">
        <v>0.0892</v>
      </c>
      <c r="AF385" s="323">
        <v>0.99</v>
      </c>
      <c r="AG385" s="331">
        <v>0</v>
      </c>
      <c r="AH385" s="332">
        <v>0</v>
      </c>
      <c r="AI385" s="339">
        <v>286</v>
      </c>
      <c r="AJ385" s="326"/>
      <c r="AK385" s="334"/>
    </row>
    <row r="386" spans="1:37">
      <c r="A386" s="280" t="str">
        <f t="shared" si="12"/>
        <v>D1-09-07</v>
      </c>
      <c r="B386" s="341" t="s">
        <v>43</v>
      </c>
      <c r="C386" s="282">
        <v>45908</v>
      </c>
      <c r="D386" s="282">
        <v>45915</v>
      </c>
      <c r="E386" s="243">
        <v>7</v>
      </c>
      <c r="F386" s="244" t="s">
        <v>205</v>
      </c>
      <c r="G386" s="243">
        <v>9</v>
      </c>
      <c r="H386" s="283" t="str">
        <f>IF(ISBLANK(F386),"",IFERROR(VLOOKUP(A386,'Np PL4 Stock'!$A:$U,20,FALSE),""))</f>
        <v>V1-MC1</v>
      </c>
      <c r="I386" s="262" t="s">
        <v>181</v>
      </c>
      <c r="J386" s="283">
        <f>IF(ISBLANK(F386),"",VLOOKUP(LEFT(A386,5),Unit!A:B,2,FALSE))</f>
        <v>20</v>
      </c>
      <c r="K386" s="289">
        <v>2.04</v>
      </c>
      <c r="L386" s="290">
        <v>1.2</v>
      </c>
      <c r="M386" s="291">
        <f t="shared" si="13"/>
        <v>102</v>
      </c>
      <c r="N386" s="292">
        <f>IF(ISBLANK(D386),"",IFERROR(IF(VLOOKUP(A386,'Np PL4 Stock'!A:J,10,FALSE)="Np4",D386-VLOOKUP(A386,'Np PL4 Stock'!A:E,5,FALSE),D386-1-VLOOKUP(A386,'Np PL4 Stock'!A:E,5,FALSE)),""))</f>
        <v>7</v>
      </c>
      <c r="O386" s="345">
        <v>0.97</v>
      </c>
      <c r="P386" s="244">
        <v>5.35</v>
      </c>
      <c r="Q386" s="300">
        <v>0.0511</v>
      </c>
      <c r="R386" s="301" t="s">
        <v>32</v>
      </c>
      <c r="S386" s="244" t="s">
        <v>32</v>
      </c>
      <c r="T386" s="301" t="s">
        <v>32</v>
      </c>
      <c r="U386" s="301" t="s">
        <v>32</v>
      </c>
      <c r="V386" s="302">
        <v>0</v>
      </c>
      <c r="W386" s="303">
        <v>0</v>
      </c>
      <c r="X386" s="316">
        <v>45918</v>
      </c>
      <c r="Y386" s="313">
        <f>IF(ISBLANK(X386),"",IFERROR(IF(VLOOKUP(A386,'Np PL4 Stock'!A:J,10,FALSE)="Np4",X386-VLOOKUP(A386,'Np PL4 Stock'!A:E,5,FALSE),X386-1-VLOOKUP(A386,'Np PL4 Stock'!A:E,5,FALSE)),""))</f>
        <v>10</v>
      </c>
      <c r="Z386" s="314">
        <v>6.808</v>
      </c>
      <c r="AA386" s="315">
        <v>0.0661</v>
      </c>
      <c r="AB386" s="349">
        <v>45921</v>
      </c>
      <c r="AC386" s="317">
        <f>IF(ISBLANK(AB386),"",IFERROR(IF(VLOOKUP(A386,'Np PL4 Stock'!A:J,10,FALSE)="Np4",AB386-VLOOKUP(A386,'Np PL4 Stock'!A:E,5,FALSE),AB386-1-VLOOKUP(A386,'Np PL4 Stock'!A:E,5,FALSE)),""))</f>
        <v>13</v>
      </c>
      <c r="AD386" s="290">
        <v>8.571</v>
      </c>
      <c r="AE386" s="300">
        <v>0.0852</v>
      </c>
      <c r="AF386" s="323">
        <v>0.97</v>
      </c>
      <c r="AG386" s="331">
        <v>0</v>
      </c>
      <c r="AH386" s="332">
        <v>0</v>
      </c>
      <c r="AI386" s="339">
        <v>253</v>
      </c>
      <c r="AJ386" s="326"/>
      <c r="AK386" s="334"/>
    </row>
    <row r="387" spans="1:37">
      <c r="A387" s="280" t="str">
        <f t="shared" ref="A387:A450" si="14">IF(ISBLANK(F387),"",F387&amp;"-"&amp;IF(OR(LEN(G387)=1,LEN(G387)=4),"0"&amp;G387,G387)&amp;"-"&amp;IF(OR(LEN(E387)=1,LEN(E387)=4),"0"&amp;E387,E387))</f>
        <v>D1-10-07</v>
      </c>
      <c r="B387" s="341" t="s">
        <v>43</v>
      </c>
      <c r="C387" s="282">
        <v>45908</v>
      </c>
      <c r="D387" s="282">
        <v>45915</v>
      </c>
      <c r="E387" s="243">
        <v>7</v>
      </c>
      <c r="F387" s="244" t="s">
        <v>205</v>
      </c>
      <c r="G387" s="243">
        <v>10</v>
      </c>
      <c r="H387" s="283" t="str">
        <f>IF(ISBLANK(F387),"",IFERROR(VLOOKUP(A387,'Np PL4 Stock'!$A:$U,20,FALSE),""))</f>
        <v>V1-MC1</v>
      </c>
      <c r="I387" s="262" t="s">
        <v>181</v>
      </c>
      <c r="J387" s="283">
        <f>IF(ISBLANK(F387),"",VLOOKUP(LEFT(A387,5),Unit!A:B,2,FALSE))</f>
        <v>20</v>
      </c>
      <c r="K387" s="289">
        <v>2.04</v>
      </c>
      <c r="L387" s="290">
        <v>1.2</v>
      </c>
      <c r="M387" s="291">
        <f t="shared" ref="M387:M450" si="15">IFERROR((K387/J387*1000),"")</f>
        <v>102</v>
      </c>
      <c r="N387" s="292">
        <f>IF(ISBLANK(D387),"",IFERROR(IF(VLOOKUP(A387,'Np PL4 Stock'!A:J,10,FALSE)="Np4",D387-VLOOKUP(A387,'Np PL4 Stock'!A:E,5,FALSE),D387-1-VLOOKUP(A387,'Np PL4 Stock'!A:E,5,FALSE)),""))</f>
        <v>7</v>
      </c>
      <c r="O387" s="345">
        <v>1</v>
      </c>
      <c r="P387" s="244">
        <v>5.68</v>
      </c>
      <c r="Q387" s="300">
        <v>0.061</v>
      </c>
      <c r="R387" s="301" t="s">
        <v>32</v>
      </c>
      <c r="S387" s="244" t="s">
        <v>32</v>
      </c>
      <c r="T387" s="301" t="s">
        <v>32</v>
      </c>
      <c r="U387" s="301" t="s">
        <v>32</v>
      </c>
      <c r="V387" s="302">
        <v>0</v>
      </c>
      <c r="W387" s="303">
        <v>0</v>
      </c>
      <c r="X387" s="316">
        <v>45918</v>
      </c>
      <c r="Y387" s="313">
        <f>IF(ISBLANK(X387),"",IFERROR(IF(VLOOKUP(A387,'Np PL4 Stock'!A:J,10,FALSE)="Np4",X387-VLOOKUP(A387,'Np PL4 Stock'!A:E,5,FALSE),X387-1-VLOOKUP(A387,'Np PL4 Stock'!A:E,5,FALSE)),""))</f>
        <v>10</v>
      </c>
      <c r="Z387" s="325">
        <v>7.01</v>
      </c>
      <c r="AA387" s="315">
        <v>0.068</v>
      </c>
      <c r="AB387" s="349">
        <v>45921</v>
      </c>
      <c r="AC387" s="317">
        <f>IF(ISBLANK(AB387),"",IFERROR(IF(VLOOKUP(A387,'Np PL4 Stock'!A:J,10,FALSE)="Np4",AB387-VLOOKUP(A387,'Np PL4 Stock'!A:E,5,FALSE),AB387-1-VLOOKUP(A387,'Np PL4 Stock'!A:E,5,FALSE)),""))</f>
        <v>13</v>
      </c>
      <c r="AD387" s="290">
        <v>8.665</v>
      </c>
      <c r="AE387" s="300">
        <v>0.0851</v>
      </c>
      <c r="AF387" s="323">
        <v>0.99</v>
      </c>
      <c r="AG387" s="331">
        <v>0</v>
      </c>
      <c r="AH387" s="332">
        <v>0</v>
      </c>
      <c r="AI387" s="339">
        <v>245</v>
      </c>
      <c r="AJ387" s="326"/>
      <c r="AK387" s="334"/>
    </row>
    <row r="388" spans="1:37">
      <c r="A388" s="280" t="str">
        <f t="shared" si="14"/>
        <v>C1-01-08</v>
      </c>
      <c r="B388" s="341" t="s">
        <v>43</v>
      </c>
      <c r="C388" s="282">
        <v>46025</v>
      </c>
      <c r="D388" s="282">
        <v>46032</v>
      </c>
      <c r="E388" s="243">
        <v>8</v>
      </c>
      <c r="F388" s="244" t="s">
        <v>187</v>
      </c>
      <c r="G388" s="243">
        <v>1</v>
      </c>
      <c r="H388" s="283" t="str">
        <f>IF(ISBLANK(F388),"",IFERROR(VLOOKUP(A388,'Np PL4 Stock'!$A:$U,20,FALSE),""))</f>
        <v>V1-MB1</v>
      </c>
      <c r="I388" s="262" t="s">
        <v>213</v>
      </c>
      <c r="J388" s="283">
        <f>IF(ISBLANK(F388),"",VLOOKUP(LEFT(A388,5),Unit!A:B,2,FALSE))</f>
        <v>20</v>
      </c>
      <c r="K388" s="289">
        <v>3.65</v>
      </c>
      <c r="L388" s="290">
        <v>2.4</v>
      </c>
      <c r="M388" s="291">
        <f t="shared" si="15"/>
        <v>182.5</v>
      </c>
      <c r="N388" s="292">
        <f>IF(ISBLANK(D388),"",IFERROR(IF(VLOOKUP(A388,'Np PL4 Stock'!A:J,10,FALSE)="Np4",D388-VLOOKUP(A388,'Np PL4 Stock'!A:E,5,FALSE),D388-1-VLOOKUP(A388,'Np PL4 Stock'!A:E,5,FALSE)),""))</f>
        <v>7</v>
      </c>
      <c r="O388" s="345">
        <v>0.98</v>
      </c>
      <c r="P388" s="294">
        <v>5.657</v>
      </c>
      <c r="Q388" s="300">
        <v>0.0415</v>
      </c>
      <c r="R388" s="301" t="s">
        <v>32</v>
      </c>
      <c r="S388" s="244" t="s">
        <v>32</v>
      </c>
      <c r="T388" s="301" t="s">
        <v>32</v>
      </c>
      <c r="U388" s="301" t="s">
        <v>32</v>
      </c>
      <c r="V388" s="302">
        <v>0.01</v>
      </c>
      <c r="W388" s="303">
        <v>0</v>
      </c>
      <c r="X388" s="316">
        <v>46035</v>
      </c>
      <c r="Y388" s="313">
        <f>IF(ISBLANK(X388),"",IFERROR(IF(VLOOKUP(A388,'Np PL4 Stock'!A:J,10,FALSE)="Np4",X388-VLOOKUP(A388,'Np PL4 Stock'!A:E,5,FALSE),X388-1-VLOOKUP(A388,'Np PL4 Stock'!A:E,5,FALSE)),""))</f>
        <v>10</v>
      </c>
      <c r="Z388" s="314">
        <v>7.085</v>
      </c>
      <c r="AA388" s="315">
        <v>0.0473</v>
      </c>
      <c r="AB388" s="316">
        <v>46038</v>
      </c>
      <c r="AC388" s="317">
        <f>IF(ISBLANK(AB388),"",IFERROR(IF(VLOOKUP(A388,'Np PL4 Stock'!A:J,10,FALSE)="Np4",AB388-VLOOKUP(A388,'Np PL4 Stock'!A:E,5,FALSE),AB388-1-VLOOKUP(A388,'Np PL4 Stock'!A:E,5,FALSE)),""))</f>
        <v>13</v>
      </c>
      <c r="AD388" s="290">
        <v>7.97</v>
      </c>
      <c r="AE388" s="300">
        <v>0.06</v>
      </c>
      <c r="AF388" s="323">
        <v>0.98</v>
      </c>
      <c r="AG388" s="331">
        <v>0</v>
      </c>
      <c r="AH388" s="332">
        <v>0</v>
      </c>
      <c r="AI388" s="339">
        <v>342</v>
      </c>
      <c r="AJ388" s="326"/>
      <c r="AK388" s="350">
        <v>2.4</v>
      </c>
    </row>
    <row r="389" spans="1:37">
      <c r="A389" s="280" t="str">
        <f t="shared" si="14"/>
        <v>C1-02-08</v>
      </c>
      <c r="B389" s="341" t="s">
        <v>43</v>
      </c>
      <c r="C389" s="282">
        <v>46025</v>
      </c>
      <c r="D389" s="282">
        <v>46032</v>
      </c>
      <c r="E389" s="243">
        <v>8</v>
      </c>
      <c r="F389" s="244" t="s">
        <v>187</v>
      </c>
      <c r="G389" s="243">
        <v>2</v>
      </c>
      <c r="H389" s="283" t="str">
        <f>IF(ISBLANK(F389),"",IFERROR(VLOOKUP(A389,'Np PL4 Stock'!$A:$U,20,FALSE),""))</f>
        <v>V1-MB1</v>
      </c>
      <c r="I389" s="262" t="s">
        <v>213</v>
      </c>
      <c r="J389" s="283">
        <f>IF(ISBLANK(F389),"",VLOOKUP(LEFT(A389,5),Unit!A:B,2,FALSE))</f>
        <v>20</v>
      </c>
      <c r="K389" s="289">
        <v>3.65</v>
      </c>
      <c r="L389" s="290">
        <v>2.4</v>
      </c>
      <c r="M389" s="291">
        <f t="shared" si="15"/>
        <v>182.5</v>
      </c>
      <c r="N389" s="292">
        <f>IF(ISBLANK(D389),"",IFERROR(IF(VLOOKUP(A389,'Np PL4 Stock'!A:J,10,FALSE)="Np4",D389-VLOOKUP(A389,'Np PL4 Stock'!A:E,5,FALSE),D389-1-VLOOKUP(A389,'Np PL4 Stock'!A:E,5,FALSE)),""))</f>
        <v>7</v>
      </c>
      <c r="O389" s="345">
        <v>0.99</v>
      </c>
      <c r="P389" s="294">
        <v>5.711</v>
      </c>
      <c r="Q389" s="300">
        <v>0.0517</v>
      </c>
      <c r="R389" s="301" t="s">
        <v>32</v>
      </c>
      <c r="S389" s="244" t="s">
        <v>32</v>
      </c>
      <c r="T389" s="301" t="s">
        <v>32</v>
      </c>
      <c r="U389" s="301" t="s">
        <v>32</v>
      </c>
      <c r="V389" s="302">
        <v>0</v>
      </c>
      <c r="W389" s="303">
        <v>0</v>
      </c>
      <c r="X389" s="316">
        <v>46035</v>
      </c>
      <c r="Y389" s="313">
        <f>IF(ISBLANK(X389),"",IFERROR(IF(VLOOKUP(A389,'Np PL4 Stock'!A:J,10,FALSE)="Np4",X389-VLOOKUP(A389,'Np PL4 Stock'!A:E,5,FALSE),X389-1-VLOOKUP(A389,'Np PL4 Stock'!A:E,5,FALSE)),""))</f>
        <v>10</v>
      </c>
      <c r="Z389" s="325">
        <v>7.11</v>
      </c>
      <c r="AA389" s="315">
        <v>0.0476</v>
      </c>
      <c r="AB389" s="316">
        <v>46038</v>
      </c>
      <c r="AC389" s="317">
        <f>IF(ISBLANK(AB389),"",IFERROR(IF(VLOOKUP(A389,'Np PL4 Stock'!A:J,10,FALSE)="Np4",AB389-VLOOKUP(A389,'Np PL4 Stock'!A:E,5,FALSE),AB389-1-VLOOKUP(A389,'Np PL4 Stock'!A:E,5,FALSE)),""))</f>
        <v>13</v>
      </c>
      <c r="AD389" s="290">
        <v>8.08</v>
      </c>
      <c r="AE389" s="300">
        <v>0.0604</v>
      </c>
      <c r="AF389" s="323">
        <v>0.99</v>
      </c>
      <c r="AG389" s="331">
        <v>0</v>
      </c>
      <c r="AH389" s="332">
        <v>0</v>
      </c>
      <c r="AI389" s="339">
        <v>319</v>
      </c>
      <c r="AJ389" s="326"/>
      <c r="AK389" s="350">
        <v>2.4</v>
      </c>
    </row>
    <row r="390" spans="1:37">
      <c r="A390" s="280" t="str">
        <f t="shared" si="14"/>
        <v>C1-03-08</v>
      </c>
      <c r="B390" s="341" t="s">
        <v>43</v>
      </c>
      <c r="C390" s="282">
        <v>46026</v>
      </c>
      <c r="D390" s="282">
        <v>46033</v>
      </c>
      <c r="E390" s="243">
        <v>8</v>
      </c>
      <c r="F390" s="244" t="s">
        <v>187</v>
      </c>
      <c r="G390" s="243">
        <v>3</v>
      </c>
      <c r="H390" s="283" t="str">
        <f>IF(ISBLANK(F390),"",IFERROR(VLOOKUP(A390,'Np PL4 Stock'!$A:$U,20,FALSE),""))</f>
        <v>V1-MB1</v>
      </c>
      <c r="I390" s="262" t="s">
        <v>213</v>
      </c>
      <c r="J390" s="283">
        <f>IF(ISBLANK(F390),"",VLOOKUP(LEFT(A390,5),Unit!A:B,2,FALSE))</f>
        <v>20</v>
      </c>
      <c r="K390" s="289">
        <v>3.95</v>
      </c>
      <c r="L390" s="290">
        <v>2.4</v>
      </c>
      <c r="M390" s="291">
        <f t="shared" si="15"/>
        <v>197.5</v>
      </c>
      <c r="N390" s="292">
        <f>IF(ISBLANK(D390),"",IFERROR(IF(VLOOKUP(A390,'Np PL4 Stock'!A:J,10,FALSE)="Np4",D390-VLOOKUP(A390,'Np PL4 Stock'!A:E,5,FALSE),D390-1-VLOOKUP(A390,'Np PL4 Stock'!A:E,5,FALSE)),""))</f>
        <v>7</v>
      </c>
      <c r="O390" s="345">
        <v>0.99</v>
      </c>
      <c r="P390" s="244">
        <v>5.78</v>
      </c>
      <c r="Q390" s="300">
        <v>0.0402</v>
      </c>
      <c r="R390" s="301" t="s">
        <v>32</v>
      </c>
      <c r="S390" s="244" t="s">
        <v>32</v>
      </c>
      <c r="T390" s="301" t="s">
        <v>32</v>
      </c>
      <c r="U390" s="301" t="s">
        <v>32</v>
      </c>
      <c r="V390" s="302">
        <v>0</v>
      </c>
      <c r="W390" s="303">
        <v>0</v>
      </c>
      <c r="X390" s="316">
        <v>46036</v>
      </c>
      <c r="Y390" s="313">
        <f>IF(ISBLANK(X390),"",IFERROR(IF(VLOOKUP(A390,'Np PL4 Stock'!A:J,10,FALSE)="Np4",X390-VLOOKUP(A390,'Np PL4 Stock'!A:E,5,FALSE),X390-1-VLOOKUP(A390,'Np PL4 Stock'!A:E,5,FALSE)),""))</f>
        <v>10</v>
      </c>
      <c r="Z390" s="314">
        <v>6.953</v>
      </c>
      <c r="AA390" s="315">
        <v>0.0644</v>
      </c>
      <c r="AB390" s="316">
        <v>46039</v>
      </c>
      <c r="AC390" s="317">
        <f>IF(ISBLANK(AB390),"",IFERROR(IF(VLOOKUP(A390,'Np PL4 Stock'!A:J,10,FALSE)="Np4",AB390-VLOOKUP(A390,'Np PL4 Stock'!A:E,5,FALSE),AB390-1-VLOOKUP(A390,'Np PL4 Stock'!A:E,5,FALSE)),""))</f>
        <v>13</v>
      </c>
      <c r="AD390" s="290">
        <v>8.18</v>
      </c>
      <c r="AE390" s="300">
        <v>0.064</v>
      </c>
      <c r="AF390" s="323">
        <v>1</v>
      </c>
      <c r="AG390" s="331">
        <v>0</v>
      </c>
      <c r="AH390" s="332">
        <v>0</v>
      </c>
      <c r="AI390" s="339">
        <v>296</v>
      </c>
      <c r="AJ390" s="326"/>
      <c r="AK390" s="350">
        <v>2.8</v>
      </c>
    </row>
    <row r="391" spans="1:37">
      <c r="A391" s="280" t="str">
        <f t="shared" si="14"/>
        <v>C1-04-08</v>
      </c>
      <c r="B391" s="341" t="s">
        <v>43</v>
      </c>
      <c r="C391" s="282">
        <v>46026</v>
      </c>
      <c r="D391" s="282">
        <v>46033</v>
      </c>
      <c r="E391" s="243">
        <v>8</v>
      </c>
      <c r="F391" s="244" t="s">
        <v>187</v>
      </c>
      <c r="G391" s="243">
        <v>4</v>
      </c>
      <c r="H391" s="283" t="str">
        <f>IF(ISBLANK(F391),"",IFERROR(VLOOKUP(A391,'Np PL4 Stock'!$A:$U,20,FALSE),""))</f>
        <v>V1-MB1</v>
      </c>
      <c r="I391" s="262" t="s">
        <v>213</v>
      </c>
      <c r="J391" s="283">
        <f>IF(ISBLANK(F391),"",VLOOKUP(LEFT(A391,5),Unit!A:B,2,FALSE))</f>
        <v>20</v>
      </c>
      <c r="K391" s="289">
        <v>3.95</v>
      </c>
      <c r="L391" s="290">
        <v>2.4</v>
      </c>
      <c r="M391" s="291">
        <f t="shared" si="15"/>
        <v>197.5</v>
      </c>
      <c r="N391" s="292">
        <f>IF(ISBLANK(D391),"",IFERROR(IF(VLOOKUP(A391,'Np PL4 Stock'!A:J,10,FALSE)="Np4",D391-VLOOKUP(A391,'Np PL4 Stock'!A:E,5,FALSE),D391-1-VLOOKUP(A391,'Np PL4 Stock'!A:E,5,FALSE)),""))</f>
        <v>7</v>
      </c>
      <c r="O391" s="345">
        <v>0.98</v>
      </c>
      <c r="P391" s="244">
        <v>5.65</v>
      </c>
      <c r="Q391" s="300">
        <v>0.0441</v>
      </c>
      <c r="R391" s="301" t="s">
        <v>32</v>
      </c>
      <c r="S391" s="244" t="s">
        <v>32</v>
      </c>
      <c r="T391" s="301" t="s">
        <v>32</v>
      </c>
      <c r="U391" s="301" t="s">
        <v>32</v>
      </c>
      <c r="V391" s="302">
        <v>0</v>
      </c>
      <c r="W391" s="303">
        <v>0</v>
      </c>
      <c r="X391" s="316">
        <v>46036</v>
      </c>
      <c r="Y391" s="313">
        <f>IF(ISBLANK(X391),"",IFERROR(IF(VLOOKUP(A391,'Np PL4 Stock'!A:J,10,FALSE)="Np4",X391-VLOOKUP(A391,'Np PL4 Stock'!A:E,5,FALSE),X391-1-VLOOKUP(A391,'Np PL4 Stock'!A:E,5,FALSE)),""))</f>
        <v>10</v>
      </c>
      <c r="Z391" s="321">
        <v>7.047</v>
      </c>
      <c r="AA391" s="315">
        <v>0.0523</v>
      </c>
      <c r="AB391" s="316">
        <v>46039</v>
      </c>
      <c r="AC391" s="317">
        <f>IF(ISBLANK(AB391),"",IFERROR(IF(VLOOKUP(A391,'Np PL4 Stock'!A:J,10,FALSE)="Np4",AB391-VLOOKUP(A391,'Np PL4 Stock'!A:E,5,FALSE),AB391-1-VLOOKUP(A391,'Np PL4 Stock'!A:E,5,FALSE)),""))</f>
        <v>13</v>
      </c>
      <c r="AD391" s="290">
        <v>8.11</v>
      </c>
      <c r="AE391" s="300">
        <v>0.0546</v>
      </c>
      <c r="AF391" s="323">
        <v>1</v>
      </c>
      <c r="AG391" s="331">
        <v>0</v>
      </c>
      <c r="AH391" s="332">
        <v>0</v>
      </c>
      <c r="AI391" s="339">
        <v>306</v>
      </c>
      <c r="AJ391" s="326"/>
      <c r="AK391" s="350">
        <v>3.2</v>
      </c>
    </row>
    <row r="392" spans="1:37">
      <c r="A392" s="280" t="str">
        <f t="shared" si="14"/>
        <v>C1-05-08</v>
      </c>
      <c r="B392" s="341" t="s">
        <v>43</v>
      </c>
      <c r="C392" s="282">
        <v>46027</v>
      </c>
      <c r="D392" s="282">
        <v>46034</v>
      </c>
      <c r="E392" s="243">
        <v>8</v>
      </c>
      <c r="F392" s="244" t="s">
        <v>187</v>
      </c>
      <c r="G392" s="243">
        <v>5</v>
      </c>
      <c r="H392" s="283" t="str">
        <f>IF(ISBLANK(F392),"",IFERROR(VLOOKUP(A392,'Np PL4 Stock'!$A:$U,20,FALSE),""))</f>
        <v>V1-MB1</v>
      </c>
      <c r="I392" s="262" t="s">
        <v>213</v>
      </c>
      <c r="J392" s="283">
        <f>IF(ISBLANK(F392),"",VLOOKUP(LEFT(A392,5),Unit!A:B,2,FALSE))</f>
        <v>20</v>
      </c>
      <c r="K392" s="289">
        <v>4.05</v>
      </c>
      <c r="L392" s="290">
        <v>2.4</v>
      </c>
      <c r="M392" s="291">
        <f t="shared" si="15"/>
        <v>202.5</v>
      </c>
      <c r="N392" s="292">
        <f>IF(ISBLANK(D392),"",IFERROR(IF(VLOOKUP(A392,'Np PL4 Stock'!A:J,10,FALSE)="Np4",D392-VLOOKUP(A392,'Np PL4 Stock'!A:E,5,FALSE),D392-1-VLOOKUP(A392,'Np PL4 Stock'!A:E,5,FALSE)),""))</f>
        <v>7</v>
      </c>
      <c r="O392" s="345">
        <v>0.96</v>
      </c>
      <c r="P392" s="244">
        <v>5.31</v>
      </c>
      <c r="Q392" s="300">
        <v>0.058</v>
      </c>
      <c r="R392" s="301" t="s">
        <v>32</v>
      </c>
      <c r="S392" s="244" t="s">
        <v>32</v>
      </c>
      <c r="T392" s="301" t="s">
        <v>32</v>
      </c>
      <c r="U392" s="301" t="s">
        <v>32</v>
      </c>
      <c r="V392" s="302">
        <v>0.01</v>
      </c>
      <c r="W392" s="303">
        <v>0</v>
      </c>
      <c r="X392" s="316">
        <v>46037</v>
      </c>
      <c r="Y392" s="313">
        <f>IF(ISBLANK(X392),"",IFERROR(IF(VLOOKUP(A392,'Np PL4 Stock'!A:J,10,FALSE)="Np4",X392-VLOOKUP(A392,'Np PL4 Stock'!A:E,5,FALSE),X392-1-VLOOKUP(A392,'Np PL4 Stock'!A:E,5,FALSE)),""))</f>
        <v>10</v>
      </c>
      <c r="Z392" s="325">
        <v>6.11</v>
      </c>
      <c r="AA392" s="315">
        <v>0.054</v>
      </c>
      <c r="AB392" s="316">
        <v>46040</v>
      </c>
      <c r="AC392" s="317">
        <f>IF(ISBLANK(AB392),"",IFERROR(IF(VLOOKUP(A392,'Np PL4 Stock'!A:J,10,FALSE)="Np4",AB392-VLOOKUP(A392,'Np PL4 Stock'!A:E,5,FALSE),AB392-1-VLOOKUP(A392,'Np PL4 Stock'!A:E,5,FALSE)),""))</f>
        <v>13</v>
      </c>
      <c r="AD392" s="290">
        <v>7.598</v>
      </c>
      <c r="AE392" s="300">
        <v>0.0638</v>
      </c>
      <c r="AF392" s="323">
        <v>0.92</v>
      </c>
      <c r="AG392" s="331">
        <v>0</v>
      </c>
      <c r="AH392" s="332">
        <v>0</v>
      </c>
      <c r="AI392" s="339">
        <v>386</v>
      </c>
      <c r="AJ392" s="326"/>
      <c r="AK392" s="350">
        <v>2.5</v>
      </c>
    </row>
    <row r="393" spans="1:37">
      <c r="A393" s="280" t="str">
        <f t="shared" si="14"/>
        <v>C1-06-08</v>
      </c>
      <c r="B393" s="341" t="s">
        <v>43</v>
      </c>
      <c r="C393" s="282">
        <v>46027</v>
      </c>
      <c r="D393" s="282">
        <v>46034</v>
      </c>
      <c r="E393" s="243">
        <v>8</v>
      </c>
      <c r="F393" s="244" t="s">
        <v>187</v>
      </c>
      <c r="G393" s="243">
        <v>6</v>
      </c>
      <c r="H393" s="283" t="str">
        <f>IF(ISBLANK(F393),"",IFERROR(VLOOKUP(A393,'Np PL4 Stock'!$A:$U,20,FALSE),""))</f>
        <v>V1-MB1</v>
      </c>
      <c r="I393" s="262" t="s">
        <v>213</v>
      </c>
      <c r="J393" s="283">
        <f>IF(ISBLANK(F393),"",VLOOKUP(LEFT(A393,5),Unit!A:B,2,FALSE))</f>
        <v>20</v>
      </c>
      <c r="K393" s="289">
        <v>4.05</v>
      </c>
      <c r="L393" s="290">
        <v>2.4</v>
      </c>
      <c r="M393" s="291">
        <f t="shared" si="15"/>
        <v>202.5</v>
      </c>
      <c r="N393" s="292">
        <f>IF(ISBLANK(D393),"",IFERROR(IF(VLOOKUP(A393,'Np PL4 Stock'!A:J,10,FALSE)="Np4",D393-VLOOKUP(A393,'Np PL4 Stock'!A:E,5,FALSE),D393-1-VLOOKUP(A393,'Np PL4 Stock'!A:E,5,FALSE)),""))</f>
        <v>7</v>
      </c>
      <c r="O393" s="345">
        <v>0.98</v>
      </c>
      <c r="P393" s="244">
        <v>5.64</v>
      </c>
      <c r="Q393" s="300">
        <v>0.0531</v>
      </c>
      <c r="R393" s="301" t="s">
        <v>32</v>
      </c>
      <c r="S393" s="244" t="s">
        <v>32</v>
      </c>
      <c r="T393" s="301" t="s">
        <v>32</v>
      </c>
      <c r="U393" s="301" t="s">
        <v>32</v>
      </c>
      <c r="V393" s="302">
        <v>0.01</v>
      </c>
      <c r="W393" s="303">
        <v>0</v>
      </c>
      <c r="X393" s="316">
        <v>46037</v>
      </c>
      <c r="Y393" s="313">
        <f>IF(ISBLANK(X393),"",IFERROR(IF(VLOOKUP(A393,'Np PL4 Stock'!A:J,10,FALSE)="Np4",X393-VLOOKUP(A393,'Np PL4 Stock'!A:E,5,FALSE),X393-1-VLOOKUP(A393,'Np PL4 Stock'!A:E,5,FALSE)),""))</f>
        <v>10</v>
      </c>
      <c r="Z393" s="314">
        <v>6.948</v>
      </c>
      <c r="AA393" s="315">
        <v>0.057</v>
      </c>
      <c r="AB393" s="316">
        <v>46040</v>
      </c>
      <c r="AC393" s="317">
        <f>IF(ISBLANK(AB393),"",IFERROR(IF(VLOOKUP(A393,'Np PL4 Stock'!A:J,10,FALSE)="Np4",AB393-VLOOKUP(A393,'Np PL4 Stock'!A:E,5,FALSE),AB393-1-VLOOKUP(A393,'Np PL4 Stock'!A:E,5,FALSE)),""))</f>
        <v>13</v>
      </c>
      <c r="AD393" s="290">
        <v>8.101</v>
      </c>
      <c r="AE393" s="300">
        <v>0.061</v>
      </c>
      <c r="AF393" s="323">
        <v>1</v>
      </c>
      <c r="AG393" s="331">
        <v>0</v>
      </c>
      <c r="AH393" s="332">
        <v>0</v>
      </c>
      <c r="AI393" s="339">
        <v>321</v>
      </c>
      <c r="AJ393" s="326"/>
      <c r="AK393" s="350">
        <v>2.2</v>
      </c>
    </row>
    <row r="394" spans="1:37">
      <c r="A394" s="280" t="str">
        <f t="shared" si="14"/>
        <v>C1-07-08</v>
      </c>
      <c r="B394" s="341" t="s">
        <v>43</v>
      </c>
      <c r="C394" s="282">
        <v>46028</v>
      </c>
      <c r="D394" s="282">
        <v>46035</v>
      </c>
      <c r="E394" s="243">
        <v>8</v>
      </c>
      <c r="F394" s="244" t="s">
        <v>187</v>
      </c>
      <c r="G394" s="243">
        <v>7</v>
      </c>
      <c r="H394" s="283" t="str">
        <f>IF(ISBLANK(F394),"",IFERROR(VLOOKUP(A394,'Np PL4 Stock'!$A:$U,20,FALSE),""))</f>
        <v>V1-MB1</v>
      </c>
      <c r="I394" s="262" t="s">
        <v>213</v>
      </c>
      <c r="J394" s="283">
        <f>IF(ISBLANK(F394),"",VLOOKUP(LEFT(A394,5),Unit!A:B,2,FALSE))</f>
        <v>20</v>
      </c>
      <c r="K394" s="289">
        <v>3.97</v>
      </c>
      <c r="L394" s="290">
        <v>2.4</v>
      </c>
      <c r="M394" s="291">
        <f t="shared" si="15"/>
        <v>198.5</v>
      </c>
      <c r="N394" s="292">
        <f>IF(ISBLANK(D394),"",IFERROR(IF(VLOOKUP(A394,'Np PL4 Stock'!A:J,10,FALSE)="Np4",D394-VLOOKUP(A394,'Np PL4 Stock'!A:E,5,FALSE),D394-1-VLOOKUP(A394,'Np PL4 Stock'!A:E,5,FALSE)),""))</f>
        <v>7</v>
      </c>
      <c r="O394" s="345">
        <v>1</v>
      </c>
      <c r="P394" s="244">
        <v>5.73</v>
      </c>
      <c r="Q394" s="300">
        <v>0.0554</v>
      </c>
      <c r="R394" s="301" t="s">
        <v>32</v>
      </c>
      <c r="S394" s="244" t="s">
        <v>32</v>
      </c>
      <c r="T394" s="301" t="s">
        <v>32</v>
      </c>
      <c r="U394" s="301" t="s">
        <v>32</v>
      </c>
      <c r="V394" s="302">
        <v>0</v>
      </c>
      <c r="W394" s="303">
        <v>0</v>
      </c>
      <c r="X394" s="316">
        <v>46038</v>
      </c>
      <c r="Y394" s="313">
        <f>IF(ISBLANK(X394),"",IFERROR(IF(VLOOKUP(A394,'Np PL4 Stock'!A:J,10,FALSE)="Np4",X394-VLOOKUP(A394,'Np PL4 Stock'!A:E,5,FALSE),X394-1-VLOOKUP(A394,'Np PL4 Stock'!A:E,5,FALSE)),""))</f>
        <v>10</v>
      </c>
      <c r="Z394" s="321">
        <v>7.099</v>
      </c>
      <c r="AA394" s="315">
        <v>0.0565</v>
      </c>
      <c r="AB394" s="316">
        <v>46041</v>
      </c>
      <c r="AC394" s="317">
        <f>IF(ISBLANK(AB394),"",IFERROR(IF(VLOOKUP(A394,'Np PL4 Stock'!A:J,10,FALSE)="Np4",AB394-VLOOKUP(A394,'Np PL4 Stock'!A:E,5,FALSE),AB394-1-VLOOKUP(A394,'Np PL4 Stock'!A:E,5,FALSE)),""))</f>
        <v>13</v>
      </c>
      <c r="AD394" s="290">
        <v>8.375</v>
      </c>
      <c r="AE394" s="300">
        <v>0.0722</v>
      </c>
      <c r="AF394" s="323">
        <v>1</v>
      </c>
      <c r="AG394" s="331">
        <v>0</v>
      </c>
      <c r="AH394" s="332">
        <v>0</v>
      </c>
      <c r="AI394" s="339">
        <v>265</v>
      </c>
      <c r="AJ394" s="326"/>
      <c r="AK394" s="350">
        <v>2.6</v>
      </c>
    </row>
    <row r="395" spans="1:37">
      <c r="A395" s="280" t="str">
        <f t="shared" si="14"/>
        <v>C1-08-08</v>
      </c>
      <c r="B395" s="341" t="s">
        <v>43</v>
      </c>
      <c r="C395" s="282">
        <v>46028</v>
      </c>
      <c r="D395" s="282">
        <v>46035</v>
      </c>
      <c r="E395" s="243">
        <v>8</v>
      </c>
      <c r="F395" s="244" t="s">
        <v>187</v>
      </c>
      <c r="G395" s="243">
        <v>8</v>
      </c>
      <c r="H395" s="283" t="str">
        <f>IF(ISBLANK(F395),"",IFERROR(VLOOKUP(A395,'Np PL4 Stock'!$A:$U,20,FALSE),""))</f>
        <v>V1-MB1</v>
      </c>
      <c r="I395" s="262" t="s">
        <v>213</v>
      </c>
      <c r="J395" s="283">
        <f>IF(ISBLANK(F395),"",VLOOKUP(LEFT(A395,5),Unit!A:B,2,FALSE))</f>
        <v>20</v>
      </c>
      <c r="K395" s="289">
        <v>3.97</v>
      </c>
      <c r="L395" s="290">
        <v>2.4</v>
      </c>
      <c r="M395" s="291">
        <f t="shared" si="15"/>
        <v>198.5</v>
      </c>
      <c r="N395" s="292">
        <f>IF(ISBLANK(D395),"",IFERROR(IF(VLOOKUP(A395,'Np PL4 Stock'!A:J,10,FALSE)="Np4",D395-VLOOKUP(A395,'Np PL4 Stock'!A:E,5,FALSE),D395-1-VLOOKUP(A395,'Np PL4 Stock'!A:E,5,FALSE)),""))</f>
        <v>7</v>
      </c>
      <c r="O395" s="345">
        <v>0.99</v>
      </c>
      <c r="P395" s="244">
        <v>5.68</v>
      </c>
      <c r="Q395" s="300">
        <v>0.0448</v>
      </c>
      <c r="R395" s="301" t="s">
        <v>32</v>
      </c>
      <c r="S395" s="244" t="s">
        <v>32</v>
      </c>
      <c r="T395" s="301" t="s">
        <v>32</v>
      </c>
      <c r="U395" s="301" t="s">
        <v>32</v>
      </c>
      <c r="V395" s="302">
        <v>0</v>
      </c>
      <c r="W395" s="303">
        <v>0</v>
      </c>
      <c r="X395" s="316">
        <v>46038</v>
      </c>
      <c r="Y395" s="313">
        <f>IF(ISBLANK(X395),"",IFERROR(IF(VLOOKUP(A395,'Np PL4 Stock'!A:J,10,FALSE)="Np4",X395-VLOOKUP(A395,'Np PL4 Stock'!A:E,5,FALSE),X395-1-VLOOKUP(A395,'Np PL4 Stock'!A:E,5,FALSE)),""))</f>
        <v>10</v>
      </c>
      <c r="Z395" s="325">
        <v>7.02</v>
      </c>
      <c r="AA395" s="315">
        <v>0.0535</v>
      </c>
      <c r="AB395" s="316">
        <v>46041</v>
      </c>
      <c r="AC395" s="317">
        <f>IF(ISBLANK(AB395),"",IFERROR(IF(VLOOKUP(A395,'Np PL4 Stock'!A:J,10,FALSE)="Np4",AB395-VLOOKUP(A395,'Np PL4 Stock'!A:E,5,FALSE),AB395-1-VLOOKUP(A395,'Np PL4 Stock'!A:E,5,FALSE)),""))</f>
        <v>13</v>
      </c>
      <c r="AD395" s="290">
        <v>8.332</v>
      </c>
      <c r="AE395" s="300">
        <v>0.0673</v>
      </c>
      <c r="AF395" s="323">
        <v>1</v>
      </c>
      <c r="AG395" s="331">
        <v>0</v>
      </c>
      <c r="AH395" s="332">
        <v>0</v>
      </c>
      <c r="AI395" s="339">
        <v>268</v>
      </c>
      <c r="AJ395" s="326"/>
      <c r="AK395" s="350">
        <v>2.8</v>
      </c>
    </row>
    <row r="396" spans="1:37">
      <c r="A396" s="280" t="str">
        <f t="shared" si="14"/>
        <v>D1-01-08</v>
      </c>
      <c r="B396" s="341" t="s">
        <v>43</v>
      </c>
      <c r="C396" s="282">
        <v>46033</v>
      </c>
      <c r="D396" s="282">
        <v>46040</v>
      </c>
      <c r="E396" s="243">
        <v>8</v>
      </c>
      <c r="F396" s="244" t="s">
        <v>205</v>
      </c>
      <c r="G396" s="243">
        <v>1</v>
      </c>
      <c r="H396" s="283" t="str">
        <f>IF(ISBLANK(F396),"",IFERROR(VLOOKUP(A396,'Np PL4 Stock'!$A:$U,20,FALSE),""))</f>
        <v>V1-MA1</v>
      </c>
      <c r="I396" s="262" t="s">
        <v>213</v>
      </c>
      <c r="J396" s="283">
        <f>IF(ISBLANK(F396),"",VLOOKUP(LEFT(A396,5),Unit!A:B,2,FALSE))</f>
        <v>20</v>
      </c>
      <c r="K396" s="289">
        <v>4</v>
      </c>
      <c r="L396" s="290">
        <v>2.4</v>
      </c>
      <c r="M396" s="291">
        <f t="shared" si="15"/>
        <v>200</v>
      </c>
      <c r="N396" s="292">
        <f>IF(ISBLANK(D396),"",IFERROR(IF(VLOOKUP(A396,'Np PL4 Stock'!A:J,10,FALSE)="Np4",D396-VLOOKUP(A396,'Np PL4 Stock'!A:E,5,FALSE),D396-1-VLOOKUP(A396,'Np PL4 Stock'!A:E,5,FALSE)),""))</f>
        <v>7</v>
      </c>
      <c r="O396" s="345">
        <v>0.97</v>
      </c>
      <c r="P396" s="244">
        <v>5.25</v>
      </c>
      <c r="Q396" s="300">
        <v>0.0483</v>
      </c>
      <c r="R396" s="301" t="s">
        <v>32</v>
      </c>
      <c r="S396" s="244" t="s">
        <v>32</v>
      </c>
      <c r="T396" s="301" t="s">
        <v>32</v>
      </c>
      <c r="U396" s="301" t="s">
        <v>32</v>
      </c>
      <c r="V396" s="302">
        <v>0</v>
      </c>
      <c r="W396" s="303">
        <v>0</v>
      </c>
      <c r="X396" s="316">
        <v>46043</v>
      </c>
      <c r="Y396" s="313">
        <f>IF(ISBLANK(X396),"",IFERROR(IF(VLOOKUP(A396,'Np PL4 Stock'!A:J,10,FALSE)="Np4",X396-VLOOKUP(A396,'Np PL4 Stock'!A:E,5,FALSE),X396-1-VLOOKUP(A396,'Np PL4 Stock'!A:E,5,FALSE)),""))</f>
        <v>10</v>
      </c>
      <c r="Z396" s="321">
        <v>6.817</v>
      </c>
      <c r="AA396" s="315">
        <v>0.0604</v>
      </c>
      <c r="AB396" s="349">
        <v>46046</v>
      </c>
      <c r="AC396" s="317">
        <f>IF(ISBLANK(AB396),"",IFERROR(IF(VLOOKUP(A396,'Np PL4 Stock'!A:J,10,FALSE)="Np4",AB396-VLOOKUP(A396,'Np PL4 Stock'!A:E,5,FALSE),AB396-1-VLOOKUP(A396,'Np PL4 Stock'!A:E,5,FALSE)),""))</f>
        <v>13</v>
      </c>
      <c r="AD396" s="290">
        <v>7.805</v>
      </c>
      <c r="AE396" s="300">
        <v>0.0632</v>
      </c>
      <c r="AF396" s="323">
        <v>0.97</v>
      </c>
      <c r="AG396" s="331">
        <v>0</v>
      </c>
      <c r="AH396" s="332">
        <v>0</v>
      </c>
      <c r="AI396" s="339">
        <v>374</v>
      </c>
      <c r="AJ396" s="326"/>
      <c r="AK396" s="350">
        <v>3.1</v>
      </c>
    </row>
    <row r="397" spans="1:37">
      <c r="A397" s="280" t="str">
        <f t="shared" si="14"/>
        <v>D1-02-08</v>
      </c>
      <c r="B397" s="341" t="s">
        <v>43</v>
      </c>
      <c r="C397" s="282">
        <v>46033</v>
      </c>
      <c r="D397" s="282">
        <v>46040</v>
      </c>
      <c r="E397" s="243">
        <v>8</v>
      </c>
      <c r="F397" s="244" t="s">
        <v>205</v>
      </c>
      <c r="G397" s="243">
        <v>2</v>
      </c>
      <c r="H397" s="283" t="str">
        <f>IF(ISBLANK(F397),"",IFERROR(VLOOKUP(A397,'Np PL4 Stock'!$A:$U,20,FALSE),""))</f>
        <v>V1-MB1</v>
      </c>
      <c r="I397" s="262" t="s">
        <v>213</v>
      </c>
      <c r="J397" s="283">
        <f>IF(ISBLANK(F397),"",VLOOKUP(LEFT(A397,5),Unit!A:B,2,FALSE))</f>
        <v>20</v>
      </c>
      <c r="K397" s="289">
        <v>4.04</v>
      </c>
      <c r="L397" s="290">
        <v>2.4</v>
      </c>
      <c r="M397" s="291">
        <f t="shared" si="15"/>
        <v>202</v>
      </c>
      <c r="N397" s="292">
        <f>IF(ISBLANK(D397),"",IFERROR(IF(VLOOKUP(A397,'Np PL4 Stock'!A:J,10,FALSE)="Np4",D397-VLOOKUP(A397,'Np PL4 Stock'!A:E,5,FALSE),D397-1-VLOOKUP(A397,'Np PL4 Stock'!A:E,5,FALSE)),""))</f>
        <v>7</v>
      </c>
      <c r="O397" s="345">
        <v>0.97</v>
      </c>
      <c r="P397" s="294">
        <v>5.3</v>
      </c>
      <c r="Q397" s="300">
        <v>0.049</v>
      </c>
      <c r="R397" s="301" t="s">
        <v>32</v>
      </c>
      <c r="S397" s="244" t="s">
        <v>32</v>
      </c>
      <c r="T397" s="301" t="s">
        <v>32</v>
      </c>
      <c r="U397" s="301" t="s">
        <v>32</v>
      </c>
      <c r="V397" s="302">
        <v>0.01</v>
      </c>
      <c r="W397" s="303">
        <v>0</v>
      </c>
      <c r="X397" s="316">
        <v>46043</v>
      </c>
      <c r="Y397" s="313">
        <f>IF(ISBLANK(X397),"",IFERROR(IF(VLOOKUP(A397,'Np PL4 Stock'!A:J,10,FALSE)="Np4",X397-VLOOKUP(A397,'Np PL4 Stock'!A:E,5,FALSE),X397-1-VLOOKUP(A397,'Np PL4 Stock'!A:E,5,FALSE)),""))</f>
        <v>10</v>
      </c>
      <c r="Z397" s="321">
        <v>6.674</v>
      </c>
      <c r="AA397" s="315">
        <v>0.0603</v>
      </c>
      <c r="AB397" s="349">
        <v>46046</v>
      </c>
      <c r="AC397" s="317">
        <f>IF(ISBLANK(AB397),"",IFERROR(IF(VLOOKUP(A397,'Np PL4 Stock'!A:J,10,FALSE)="Np4",AB397-VLOOKUP(A397,'Np PL4 Stock'!A:E,5,FALSE),AB397-1-VLOOKUP(A397,'Np PL4 Stock'!A:E,5,FALSE)),""))</f>
        <v>13</v>
      </c>
      <c r="AD397" s="290">
        <v>7.704</v>
      </c>
      <c r="AE397" s="300">
        <v>0.0637</v>
      </c>
      <c r="AF397" s="323">
        <v>0.95</v>
      </c>
      <c r="AG397" s="331">
        <v>0</v>
      </c>
      <c r="AH397" s="332">
        <v>0</v>
      </c>
      <c r="AI397" s="339">
        <v>383</v>
      </c>
      <c r="AJ397" s="326"/>
      <c r="AK397" s="350">
        <v>3.2</v>
      </c>
    </row>
    <row r="398" spans="1:37">
      <c r="A398" s="280" t="str">
        <f t="shared" si="14"/>
        <v>D1-03-08</v>
      </c>
      <c r="B398" s="341" t="s">
        <v>43</v>
      </c>
      <c r="C398" s="282">
        <v>46033</v>
      </c>
      <c r="D398" s="282">
        <v>46040</v>
      </c>
      <c r="E398" s="243">
        <v>8</v>
      </c>
      <c r="F398" s="244" t="s">
        <v>205</v>
      </c>
      <c r="G398" s="243">
        <v>3</v>
      </c>
      <c r="H398" s="283" t="str">
        <f>IF(ISBLANK(F398),"",IFERROR(VLOOKUP(A398,'Np PL4 Stock'!$A:$U,20,FALSE),""))</f>
        <v>V1-MB1</v>
      </c>
      <c r="I398" s="262" t="s">
        <v>213</v>
      </c>
      <c r="J398" s="283">
        <f>IF(ISBLANK(F398),"",VLOOKUP(LEFT(A398,5),Unit!A:B,2,FALSE))</f>
        <v>20</v>
      </c>
      <c r="K398" s="289">
        <v>4.04</v>
      </c>
      <c r="L398" s="290">
        <v>2.4</v>
      </c>
      <c r="M398" s="291">
        <f t="shared" si="15"/>
        <v>202</v>
      </c>
      <c r="N398" s="292">
        <f>IF(ISBLANK(D398),"",IFERROR(IF(VLOOKUP(A398,'Np PL4 Stock'!A:J,10,FALSE)="Np4",D398-VLOOKUP(A398,'Np PL4 Stock'!A:E,5,FALSE),D398-1-VLOOKUP(A398,'Np PL4 Stock'!A:E,5,FALSE)),""))</f>
        <v>7</v>
      </c>
      <c r="O398" s="345">
        <v>0.98</v>
      </c>
      <c r="P398" s="244">
        <v>5.34</v>
      </c>
      <c r="Q398" s="300">
        <v>0.0426</v>
      </c>
      <c r="R398" s="301" t="s">
        <v>38</v>
      </c>
      <c r="S398" s="301">
        <v>15000</v>
      </c>
      <c r="T398" s="301" t="s">
        <v>38</v>
      </c>
      <c r="U398" s="301" t="s">
        <v>38</v>
      </c>
      <c r="V398" s="302">
        <v>0</v>
      </c>
      <c r="W398" s="303">
        <v>0</v>
      </c>
      <c r="X398" s="316">
        <v>46043</v>
      </c>
      <c r="Y398" s="313">
        <f>IF(ISBLANK(X398),"",IFERROR(IF(VLOOKUP(A398,'Np PL4 Stock'!A:J,10,FALSE)="Np4",X398-VLOOKUP(A398,'Np PL4 Stock'!A:E,5,FALSE),X398-1-VLOOKUP(A398,'Np PL4 Stock'!A:E,5,FALSE)),""))</f>
        <v>10</v>
      </c>
      <c r="Z398" s="321">
        <v>6.866</v>
      </c>
      <c r="AA398" s="315">
        <v>0.056</v>
      </c>
      <c r="AB398" s="349">
        <v>46046</v>
      </c>
      <c r="AC398" s="317">
        <f>IF(ISBLANK(AB398),"",IFERROR(IF(VLOOKUP(A398,'Np PL4 Stock'!A:J,10,FALSE)="Np4",AB398-VLOOKUP(A398,'Np PL4 Stock'!A:E,5,FALSE),AB398-1-VLOOKUP(A398,'Np PL4 Stock'!A:E,5,FALSE)),""))</f>
        <v>13</v>
      </c>
      <c r="AD398" s="290">
        <v>7.663</v>
      </c>
      <c r="AE398" s="300">
        <v>0.0562</v>
      </c>
      <c r="AF398" s="323">
        <v>0.97</v>
      </c>
      <c r="AG398" s="331">
        <v>0</v>
      </c>
      <c r="AH398" s="332">
        <v>0</v>
      </c>
      <c r="AI398" s="339">
        <v>390</v>
      </c>
      <c r="AJ398" s="326"/>
      <c r="AK398" s="350">
        <v>3.2</v>
      </c>
    </row>
    <row r="399" spans="1:37">
      <c r="A399" s="280" t="str">
        <f t="shared" si="14"/>
        <v>D1-04-08</v>
      </c>
      <c r="B399" s="341" t="s">
        <v>43</v>
      </c>
      <c r="C399" s="282">
        <v>46034</v>
      </c>
      <c r="D399" s="282">
        <v>46041</v>
      </c>
      <c r="E399" s="243">
        <v>8</v>
      </c>
      <c r="F399" s="244" t="s">
        <v>205</v>
      </c>
      <c r="G399" s="243">
        <v>4</v>
      </c>
      <c r="H399" s="283" t="str">
        <f>IF(ISBLANK(F399),"",IFERROR(VLOOKUP(A399,'Np PL4 Stock'!$A:$U,20,FALSE),""))</f>
        <v>V1-MB1</v>
      </c>
      <c r="I399" s="262" t="s">
        <v>213</v>
      </c>
      <c r="J399" s="283">
        <f>IF(ISBLANK(F399),"",VLOOKUP(LEFT(A399,5),Unit!A:B,2,FALSE))</f>
        <v>20</v>
      </c>
      <c r="K399" s="289">
        <v>3.8</v>
      </c>
      <c r="L399" s="290">
        <v>2.4</v>
      </c>
      <c r="M399" s="291">
        <f t="shared" si="15"/>
        <v>190</v>
      </c>
      <c r="N399" s="292">
        <f>IF(ISBLANK(D399),"",IFERROR(IF(VLOOKUP(A399,'Np PL4 Stock'!A:J,10,FALSE)="Np4",D399-VLOOKUP(A399,'Np PL4 Stock'!A:E,5,FALSE),D399-1-VLOOKUP(A399,'Np PL4 Stock'!A:E,5,FALSE)),""))</f>
        <v>7</v>
      </c>
      <c r="O399" s="345">
        <v>1</v>
      </c>
      <c r="P399" s="244">
        <v>5.78</v>
      </c>
      <c r="Q399" s="300">
        <v>0.0452</v>
      </c>
      <c r="R399" s="301" t="s">
        <v>38</v>
      </c>
      <c r="S399" s="301">
        <v>100000</v>
      </c>
      <c r="T399" s="301" t="s">
        <v>38</v>
      </c>
      <c r="U399" s="301" t="s">
        <v>38</v>
      </c>
      <c r="V399" s="302">
        <v>0</v>
      </c>
      <c r="W399" s="303">
        <v>0</v>
      </c>
      <c r="X399" s="316">
        <v>46044</v>
      </c>
      <c r="Y399" s="313">
        <f>IF(ISBLANK(X399),"",IFERROR(IF(VLOOKUP(A399,'Np PL4 Stock'!A:J,10,FALSE)="Np4",X399-VLOOKUP(A399,'Np PL4 Stock'!A:E,5,FALSE),X399-1-VLOOKUP(A399,'Np PL4 Stock'!A:E,5,FALSE)),""))</f>
        <v>10</v>
      </c>
      <c r="Z399" s="314">
        <v>7.076</v>
      </c>
      <c r="AA399" s="315">
        <v>0.0518</v>
      </c>
      <c r="AB399" s="349">
        <v>46047</v>
      </c>
      <c r="AC399" s="317">
        <f>IF(ISBLANK(AB399),"",IFERROR(IF(VLOOKUP(A399,'Np PL4 Stock'!A:J,10,FALSE)="Np4",AB399-VLOOKUP(A399,'Np PL4 Stock'!A:E,5,FALSE),AB399-1-VLOOKUP(A399,'Np PL4 Stock'!A:E,5,FALSE)),""))</f>
        <v>13</v>
      </c>
      <c r="AD399" s="290">
        <v>8.051</v>
      </c>
      <c r="AE399" s="300">
        <v>0.0629</v>
      </c>
      <c r="AF399" s="323">
        <v>0.99</v>
      </c>
      <c r="AG399" s="331">
        <v>0</v>
      </c>
      <c r="AH399" s="332">
        <v>0</v>
      </c>
      <c r="AI399" s="339">
        <v>320</v>
      </c>
      <c r="AJ399" s="326"/>
      <c r="AK399" s="350">
        <v>2.8</v>
      </c>
    </row>
    <row r="400" spans="1:37">
      <c r="A400" s="280" t="str">
        <f t="shared" si="14"/>
        <v>D1-05-08</v>
      </c>
      <c r="B400" s="341" t="s">
        <v>43</v>
      </c>
      <c r="C400" s="282">
        <v>46034</v>
      </c>
      <c r="D400" s="282">
        <v>46041</v>
      </c>
      <c r="E400" s="243">
        <v>8</v>
      </c>
      <c r="F400" s="244" t="s">
        <v>205</v>
      </c>
      <c r="G400" s="243">
        <v>5</v>
      </c>
      <c r="H400" s="283" t="str">
        <f>IF(ISBLANK(F400),"",IFERROR(VLOOKUP(A400,'Np PL4 Stock'!$A:$U,20,FALSE),""))</f>
        <v>V1-MB1</v>
      </c>
      <c r="I400" s="262" t="s">
        <v>213</v>
      </c>
      <c r="J400" s="283">
        <f>IF(ISBLANK(F400),"",VLOOKUP(LEFT(A400,5),Unit!A:B,2,FALSE))</f>
        <v>20</v>
      </c>
      <c r="K400" s="289">
        <v>3.75</v>
      </c>
      <c r="L400" s="290">
        <v>2.4</v>
      </c>
      <c r="M400" s="291">
        <f t="shared" si="15"/>
        <v>187.5</v>
      </c>
      <c r="N400" s="292">
        <f>IF(ISBLANK(D400),"",IFERROR(IF(VLOOKUP(A400,'Np PL4 Stock'!A:J,10,FALSE)="Np4",D400-VLOOKUP(A400,'Np PL4 Stock'!A:E,5,FALSE),D400-1-VLOOKUP(A400,'Np PL4 Stock'!A:E,5,FALSE)),""))</f>
        <v>7</v>
      </c>
      <c r="O400" s="345">
        <v>1</v>
      </c>
      <c r="P400" s="244">
        <v>5.81</v>
      </c>
      <c r="Q400" s="300">
        <v>0.0484</v>
      </c>
      <c r="R400" s="301" t="s">
        <v>32</v>
      </c>
      <c r="S400" s="301" t="s">
        <v>32</v>
      </c>
      <c r="T400" s="301" t="s">
        <v>32</v>
      </c>
      <c r="U400" s="301" t="s">
        <v>32</v>
      </c>
      <c r="V400" s="302">
        <v>0</v>
      </c>
      <c r="W400" s="303">
        <v>0</v>
      </c>
      <c r="X400" s="316">
        <v>46044</v>
      </c>
      <c r="Y400" s="313">
        <f>IF(ISBLANK(X400),"",IFERROR(IF(VLOOKUP(A400,'Np PL4 Stock'!A:J,10,FALSE)="Np4",X400-VLOOKUP(A400,'Np PL4 Stock'!A:E,5,FALSE),X400-1-VLOOKUP(A400,'Np PL4 Stock'!A:E,5,FALSE)),""))</f>
        <v>10</v>
      </c>
      <c r="Z400" s="314">
        <v>7.112</v>
      </c>
      <c r="AA400" s="315">
        <v>0.0552</v>
      </c>
      <c r="AB400" s="349">
        <v>46047</v>
      </c>
      <c r="AC400" s="317">
        <f>IF(ISBLANK(AB400),"",IFERROR(IF(VLOOKUP(A400,'Np PL4 Stock'!A:J,10,FALSE)="Np4",AB400-VLOOKUP(A400,'Np PL4 Stock'!A:E,5,FALSE),AB400-1-VLOOKUP(A400,'Np PL4 Stock'!A:E,5,FALSE)),""))</f>
        <v>13</v>
      </c>
      <c r="AD400" s="290">
        <v>8.11</v>
      </c>
      <c r="AE400" s="300">
        <v>0.0691</v>
      </c>
      <c r="AF400" s="323">
        <v>0.98</v>
      </c>
      <c r="AG400" s="331">
        <v>0</v>
      </c>
      <c r="AH400" s="332">
        <v>0</v>
      </c>
      <c r="AI400" s="339">
        <v>307</v>
      </c>
      <c r="AJ400" s="326"/>
      <c r="AK400" s="350">
        <v>2.6</v>
      </c>
    </row>
    <row r="401" spans="1:37">
      <c r="A401" s="280" t="str">
        <f t="shared" si="14"/>
        <v>D1-06-08</v>
      </c>
      <c r="B401" s="341" t="s">
        <v>43</v>
      </c>
      <c r="C401" s="282">
        <v>46034</v>
      </c>
      <c r="D401" s="282">
        <v>46041</v>
      </c>
      <c r="E401" s="243">
        <v>8</v>
      </c>
      <c r="F401" s="244" t="s">
        <v>205</v>
      </c>
      <c r="G401" s="243">
        <v>6</v>
      </c>
      <c r="H401" s="283" t="str">
        <f>IF(ISBLANK(F401),"",IFERROR(VLOOKUP(A401,'Np PL4 Stock'!$A:$U,20,FALSE),""))</f>
        <v>V1-MA1</v>
      </c>
      <c r="I401" s="262" t="s">
        <v>213</v>
      </c>
      <c r="J401" s="283">
        <f>IF(ISBLANK(F401),"",VLOOKUP(LEFT(A401,5),Unit!A:B,2,FALSE))</f>
        <v>20</v>
      </c>
      <c r="K401" s="289">
        <v>3.75</v>
      </c>
      <c r="L401" s="290">
        <v>2.4</v>
      </c>
      <c r="M401" s="291">
        <f t="shared" si="15"/>
        <v>187.5</v>
      </c>
      <c r="N401" s="292">
        <f>IF(ISBLANK(D401),"",IFERROR(IF(VLOOKUP(A401,'Np PL4 Stock'!A:J,10,FALSE)="Np4",D401-VLOOKUP(A401,'Np PL4 Stock'!A:E,5,FALSE),D401-1-VLOOKUP(A401,'Np PL4 Stock'!A:E,5,FALSE)),""))</f>
        <v>7</v>
      </c>
      <c r="O401" s="345">
        <v>1</v>
      </c>
      <c r="P401" s="244">
        <v>5.74</v>
      </c>
      <c r="Q401" s="300">
        <v>0.045</v>
      </c>
      <c r="R401" s="301" t="s">
        <v>32</v>
      </c>
      <c r="S401" s="301" t="s">
        <v>32</v>
      </c>
      <c r="T401" s="301" t="s">
        <v>32</v>
      </c>
      <c r="U401" s="301" t="s">
        <v>32</v>
      </c>
      <c r="V401" s="302">
        <v>0</v>
      </c>
      <c r="W401" s="303">
        <v>0</v>
      </c>
      <c r="X401" s="316">
        <v>46044</v>
      </c>
      <c r="Y401" s="313">
        <f>IF(ISBLANK(X401),"",IFERROR(IF(VLOOKUP(A401,'Np PL4 Stock'!A:J,10,FALSE)="Np4",X401-VLOOKUP(A401,'Np PL4 Stock'!A:E,5,FALSE),X401-1-VLOOKUP(A401,'Np PL4 Stock'!A:E,5,FALSE)),""))</f>
        <v>10</v>
      </c>
      <c r="Z401" s="314">
        <v>7.132</v>
      </c>
      <c r="AA401" s="315">
        <v>0.0518</v>
      </c>
      <c r="AB401" s="349">
        <v>46047</v>
      </c>
      <c r="AC401" s="317">
        <f>IF(ISBLANK(AB401),"",IFERROR(IF(VLOOKUP(A401,'Np PL4 Stock'!A:J,10,FALSE)="Np4",AB401-VLOOKUP(A401,'Np PL4 Stock'!A:E,5,FALSE),AB401-1-VLOOKUP(A401,'Np PL4 Stock'!A:E,5,FALSE)),""))</f>
        <v>13</v>
      </c>
      <c r="AD401" s="290">
        <v>8.265</v>
      </c>
      <c r="AE401" s="300">
        <v>0.0607</v>
      </c>
      <c r="AF401" s="323">
        <v>1</v>
      </c>
      <c r="AG401" s="331">
        <v>0</v>
      </c>
      <c r="AH401" s="332">
        <v>0</v>
      </c>
      <c r="AI401" s="339">
        <v>288</v>
      </c>
      <c r="AJ401" s="326"/>
      <c r="AK401" s="350">
        <v>2.8</v>
      </c>
    </row>
    <row r="402" spans="1:37">
      <c r="A402" s="280" t="str">
        <f t="shared" si="14"/>
        <v>D1-07-08</v>
      </c>
      <c r="B402" s="341" t="s">
        <v>43</v>
      </c>
      <c r="C402" s="282">
        <v>46035</v>
      </c>
      <c r="D402" s="282">
        <v>46042</v>
      </c>
      <c r="E402" s="243">
        <v>8</v>
      </c>
      <c r="F402" s="244" t="s">
        <v>205</v>
      </c>
      <c r="G402" s="243">
        <v>7</v>
      </c>
      <c r="H402" s="283" t="str">
        <f>IF(ISBLANK(F402),"",IFERROR(VLOOKUP(A402,'Np PL4 Stock'!$A:$U,20,FALSE),""))</f>
        <v>V1-MA1</v>
      </c>
      <c r="I402" s="262" t="s">
        <v>213</v>
      </c>
      <c r="J402" s="283">
        <f>IF(ISBLANK(F402),"",VLOOKUP(LEFT(A402,5),Unit!A:B,2,FALSE))</f>
        <v>20</v>
      </c>
      <c r="K402" s="289">
        <v>3.74</v>
      </c>
      <c r="L402" s="290">
        <v>2.4</v>
      </c>
      <c r="M402" s="291">
        <f t="shared" si="15"/>
        <v>187</v>
      </c>
      <c r="N402" s="292">
        <f>IF(ISBLANK(D402),"",IFERROR(IF(VLOOKUP(A402,'Np PL4 Stock'!A:J,10,FALSE)="Np4",D402-VLOOKUP(A402,'Np PL4 Stock'!A:E,5,FALSE),D402-1-VLOOKUP(A402,'Np PL4 Stock'!A:E,5,FALSE)),""))</f>
        <v>7</v>
      </c>
      <c r="O402" s="345">
        <v>1</v>
      </c>
      <c r="P402" s="289">
        <v>5.927</v>
      </c>
      <c r="Q402" s="300">
        <v>0.0386</v>
      </c>
      <c r="R402" s="301" t="s">
        <v>32</v>
      </c>
      <c r="S402" s="301" t="s">
        <v>32</v>
      </c>
      <c r="T402" s="301" t="s">
        <v>32</v>
      </c>
      <c r="U402" s="301" t="s">
        <v>32</v>
      </c>
      <c r="V402" s="302">
        <v>0</v>
      </c>
      <c r="W402" s="303">
        <v>0</v>
      </c>
      <c r="X402" s="316">
        <v>46045</v>
      </c>
      <c r="Y402" s="313">
        <f>IF(ISBLANK(X402),"",IFERROR(IF(VLOOKUP(A402,'Np PL4 Stock'!A:J,10,FALSE)="Np4",X402-VLOOKUP(A402,'Np PL4 Stock'!A:E,5,FALSE),X402-1-VLOOKUP(A402,'Np PL4 Stock'!A:E,5,FALSE)),""))</f>
        <v>10</v>
      </c>
      <c r="Z402" s="325">
        <v>7.48</v>
      </c>
      <c r="AA402" s="315">
        <v>0.0561</v>
      </c>
      <c r="AB402" s="349">
        <v>46048</v>
      </c>
      <c r="AC402" s="317">
        <f>IF(ISBLANK(AB402),"",IFERROR(IF(VLOOKUP(A402,'Np PL4 Stock'!A:J,10,FALSE)="Np4",AB402-VLOOKUP(A402,'Np PL4 Stock'!A:E,5,FALSE),AB402-1-VLOOKUP(A402,'Np PL4 Stock'!A:E,5,FALSE)),""))</f>
        <v>13</v>
      </c>
      <c r="AD402" s="290">
        <v>8.271</v>
      </c>
      <c r="AE402" s="300">
        <v>0.069</v>
      </c>
      <c r="AF402" s="323">
        <v>0.98</v>
      </c>
      <c r="AG402" s="331">
        <v>0</v>
      </c>
      <c r="AH402" s="332">
        <v>0</v>
      </c>
      <c r="AI402" s="339">
        <v>291</v>
      </c>
      <c r="AJ402" s="326"/>
      <c r="AK402" s="350">
        <v>2.6</v>
      </c>
    </row>
    <row r="403" spans="1:37">
      <c r="A403" s="280" t="str">
        <f t="shared" si="14"/>
        <v>D1-08-08</v>
      </c>
      <c r="B403" s="341" t="s">
        <v>43</v>
      </c>
      <c r="C403" s="282">
        <v>46035</v>
      </c>
      <c r="D403" s="282">
        <v>46042</v>
      </c>
      <c r="E403" s="243">
        <v>8</v>
      </c>
      <c r="F403" s="244" t="s">
        <v>205</v>
      </c>
      <c r="G403" s="243">
        <v>8</v>
      </c>
      <c r="H403" s="283" t="str">
        <f>IF(ISBLANK(F403),"",IFERROR(VLOOKUP(A403,'Np PL4 Stock'!$A:$U,20,FALSE),""))</f>
        <v>V1-MB1</v>
      </c>
      <c r="I403" s="262" t="s">
        <v>213</v>
      </c>
      <c r="J403" s="283">
        <f>IF(ISBLANK(F403),"",VLOOKUP(LEFT(A403,5),Unit!A:B,2,FALSE))</f>
        <v>20</v>
      </c>
      <c r="K403" s="289">
        <v>3.72</v>
      </c>
      <c r="L403" s="290">
        <v>2.4</v>
      </c>
      <c r="M403" s="291">
        <f t="shared" si="15"/>
        <v>186</v>
      </c>
      <c r="N403" s="292">
        <f>IF(ISBLANK(D403),"",IFERROR(IF(VLOOKUP(A403,'Np PL4 Stock'!A:J,10,FALSE)="Np4",D403-VLOOKUP(A403,'Np PL4 Stock'!A:E,5,FALSE),D403-1-VLOOKUP(A403,'Np PL4 Stock'!A:E,5,FALSE)),""))</f>
        <v>7</v>
      </c>
      <c r="O403" s="345">
        <v>1</v>
      </c>
      <c r="P403" s="289">
        <v>5.935</v>
      </c>
      <c r="Q403" s="300">
        <v>0.0407</v>
      </c>
      <c r="R403" s="301" t="s">
        <v>38</v>
      </c>
      <c r="S403" s="301">
        <v>2500</v>
      </c>
      <c r="T403" s="301" t="s">
        <v>38</v>
      </c>
      <c r="U403" s="301" t="s">
        <v>38</v>
      </c>
      <c r="V403" s="302">
        <v>0</v>
      </c>
      <c r="W403" s="303">
        <v>0</v>
      </c>
      <c r="X403" s="316">
        <v>46045</v>
      </c>
      <c r="Y403" s="313">
        <f>IF(ISBLANK(X403),"",IFERROR(IF(VLOOKUP(A403,'Np PL4 Stock'!A:J,10,FALSE)="Np4",X403-VLOOKUP(A403,'Np PL4 Stock'!A:E,5,FALSE),X403-1-VLOOKUP(A403,'Np PL4 Stock'!A:E,5,FALSE)),""))</f>
        <v>10</v>
      </c>
      <c r="Z403" s="321">
        <v>7.3</v>
      </c>
      <c r="AA403" s="315">
        <v>0.0581</v>
      </c>
      <c r="AB403" s="349">
        <v>46048</v>
      </c>
      <c r="AC403" s="317">
        <f>IF(ISBLANK(AB403),"",IFERROR(IF(VLOOKUP(A403,'Np PL4 Stock'!A:J,10,FALSE)="Np4",AB403-VLOOKUP(A403,'Np PL4 Stock'!A:E,5,FALSE),AB403-1-VLOOKUP(A403,'Np PL4 Stock'!A:E,5,FALSE)),""))</f>
        <v>13</v>
      </c>
      <c r="AD403" s="290">
        <v>8.101</v>
      </c>
      <c r="AE403" s="300">
        <v>0.063</v>
      </c>
      <c r="AF403" s="323">
        <v>0.98</v>
      </c>
      <c r="AG403" s="331">
        <v>0</v>
      </c>
      <c r="AH403" s="332">
        <v>0</v>
      </c>
      <c r="AI403" s="339">
        <v>315</v>
      </c>
      <c r="AJ403" s="326"/>
      <c r="AK403" s="350">
        <v>2.5</v>
      </c>
    </row>
    <row r="404" spans="1:37">
      <c r="A404" s="280" t="str">
        <f t="shared" si="14"/>
        <v>D1-09-08</v>
      </c>
      <c r="B404" s="341" t="s">
        <v>43</v>
      </c>
      <c r="C404" s="282">
        <v>46036</v>
      </c>
      <c r="D404" s="282">
        <v>46043</v>
      </c>
      <c r="E404" s="243">
        <v>8</v>
      </c>
      <c r="F404" s="244" t="s">
        <v>205</v>
      </c>
      <c r="G404" s="243">
        <v>9</v>
      </c>
      <c r="H404" s="283" t="str">
        <f>IF(ISBLANK(F404),"",IFERROR(VLOOKUP(A404,'Np PL4 Stock'!$A:$U,20,FALSE),""))</f>
        <v>V1-MB1</v>
      </c>
      <c r="I404" s="262" t="s">
        <v>213</v>
      </c>
      <c r="J404" s="283">
        <f>IF(ISBLANK(F404),"",VLOOKUP(LEFT(A404,5),Unit!A:B,2,FALSE))</f>
        <v>20</v>
      </c>
      <c r="K404" s="289">
        <v>3.74</v>
      </c>
      <c r="L404" s="290">
        <v>2.4</v>
      </c>
      <c r="M404" s="291">
        <f t="shared" si="15"/>
        <v>187</v>
      </c>
      <c r="N404" s="292">
        <f>IF(ISBLANK(D404),"",IFERROR(IF(VLOOKUP(A404,'Np PL4 Stock'!A:J,10,FALSE)="Np4",D404-VLOOKUP(A404,'Np PL4 Stock'!A:E,5,FALSE),D404-1-VLOOKUP(A404,'Np PL4 Stock'!A:E,5,FALSE)),""))</f>
        <v>7</v>
      </c>
      <c r="O404" s="345">
        <v>1</v>
      </c>
      <c r="P404" s="290">
        <v>5.529</v>
      </c>
      <c r="Q404" s="300">
        <v>0.0515</v>
      </c>
      <c r="R404" s="301" t="s">
        <v>32</v>
      </c>
      <c r="S404" s="301" t="s">
        <v>32</v>
      </c>
      <c r="T404" s="301" t="s">
        <v>32</v>
      </c>
      <c r="U404" s="301" t="s">
        <v>32</v>
      </c>
      <c r="V404" s="302">
        <v>0</v>
      </c>
      <c r="W404" s="303">
        <v>0</v>
      </c>
      <c r="X404" s="316">
        <v>46046</v>
      </c>
      <c r="Y404" s="313">
        <f>IF(ISBLANK(X404),"",IFERROR(IF(VLOOKUP(A404,'Np PL4 Stock'!A:J,10,FALSE)="Np4",X404-VLOOKUP(A404,'Np PL4 Stock'!A:E,5,FALSE),X404-1-VLOOKUP(A404,'Np PL4 Stock'!A:E,5,FALSE)),""))</f>
        <v>10</v>
      </c>
      <c r="Z404" s="325">
        <v>6.88</v>
      </c>
      <c r="AA404" s="315">
        <v>0.0596</v>
      </c>
      <c r="AB404" s="349">
        <v>46049</v>
      </c>
      <c r="AC404" s="317">
        <f>IF(ISBLANK(AB404),"",IFERROR(IF(VLOOKUP(A404,'Np PL4 Stock'!A:J,10,FALSE)="Np4",AB404-VLOOKUP(A404,'Np PL4 Stock'!A:E,5,FALSE),AB404-1-VLOOKUP(A404,'Np PL4 Stock'!A:E,5,FALSE)),""))</f>
        <v>13</v>
      </c>
      <c r="AD404" s="290">
        <v>7.73</v>
      </c>
      <c r="AE404" s="300">
        <v>0.0606</v>
      </c>
      <c r="AF404" s="323">
        <v>0.95</v>
      </c>
      <c r="AG404" s="331">
        <v>0</v>
      </c>
      <c r="AH404" s="332">
        <v>0</v>
      </c>
      <c r="AI404" s="339">
        <v>377</v>
      </c>
      <c r="AJ404" s="326"/>
      <c r="AK404" s="350">
        <v>2.8</v>
      </c>
    </row>
    <row r="405" spans="1:37">
      <c r="A405" s="280" t="str">
        <f t="shared" si="14"/>
        <v>D1-10-08</v>
      </c>
      <c r="B405" s="341" t="s">
        <v>43</v>
      </c>
      <c r="C405" s="282">
        <v>46036</v>
      </c>
      <c r="D405" s="282">
        <v>46043</v>
      </c>
      <c r="E405" s="243">
        <v>8</v>
      </c>
      <c r="F405" s="244" t="s">
        <v>205</v>
      </c>
      <c r="G405" s="243">
        <v>10</v>
      </c>
      <c r="H405" s="283" t="str">
        <f>IF(ISBLANK(F405),"",IFERROR(VLOOKUP(A405,'Np PL4 Stock'!$A:$U,20,FALSE),""))</f>
        <v>V1-MA1</v>
      </c>
      <c r="I405" s="262" t="s">
        <v>213</v>
      </c>
      <c r="J405" s="283">
        <f>IF(ISBLANK(F405),"",VLOOKUP(LEFT(A405,5),Unit!A:B,2,FALSE))</f>
        <v>20</v>
      </c>
      <c r="K405" s="289">
        <v>3.79</v>
      </c>
      <c r="L405" s="290">
        <v>2.4</v>
      </c>
      <c r="M405" s="291">
        <f t="shared" si="15"/>
        <v>189.5</v>
      </c>
      <c r="N405" s="292">
        <f>IF(ISBLANK(D405),"",IFERROR(IF(VLOOKUP(A405,'Np PL4 Stock'!A:J,10,FALSE)="Np4",D405-VLOOKUP(A405,'Np PL4 Stock'!A:E,5,FALSE),D405-1-VLOOKUP(A405,'Np PL4 Stock'!A:E,5,FALSE)),""))</f>
        <v>7</v>
      </c>
      <c r="O405" s="345">
        <v>1</v>
      </c>
      <c r="P405" s="290">
        <v>5.621</v>
      </c>
      <c r="Q405" s="300">
        <v>0.0482</v>
      </c>
      <c r="R405" s="301" t="s">
        <v>38</v>
      </c>
      <c r="S405" s="301">
        <v>67500</v>
      </c>
      <c r="T405" s="301" t="s">
        <v>38</v>
      </c>
      <c r="U405" s="301" t="s">
        <v>38</v>
      </c>
      <c r="V405" s="302">
        <v>0</v>
      </c>
      <c r="W405" s="303">
        <v>0</v>
      </c>
      <c r="X405" s="316">
        <v>46046</v>
      </c>
      <c r="Y405" s="313">
        <f>IF(ISBLANK(X405),"",IFERROR(IF(VLOOKUP(A405,'Np PL4 Stock'!A:J,10,FALSE)="Np4",X405-VLOOKUP(A405,'Np PL4 Stock'!A:E,5,FALSE),X405-1-VLOOKUP(A405,'Np PL4 Stock'!A:E,5,FALSE)),""))</f>
        <v>10</v>
      </c>
      <c r="Z405" s="325">
        <v>7.08</v>
      </c>
      <c r="AA405" s="315">
        <v>0.0477</v>
      </c>
      <c r="AB405" s="349">
        <v>46049</v>
      </c>
      <c r="AC405" s="317">
        <f>IF(ISBLANK(AB405),"",IFERROR(IF(VLOOKUP(A405,'Np PL4 Stock'!A:J,10,FALSE)="Np4",AB405-VLOOKUP(A405,'Np PL4 Stock'!A:E,5,FALSE),AB405-1-VLOOKUP(A405,'Np PL4 Stock'!A:E,5,FALSE)),""))</f>
        <v>13</v>
      </c>
      <c r="AD405" s="290">
        <v>7.95</v>
      </c>
      <c r="AE405" s="300">
        <v>0.0627</v>
      </c>
      <c r="AF405" s="323">
        <v>0.97</v>
      </c>
      <c r="AG405" s="331">
        <v>0</v>
      </c>
      <c r="AH405" s="332">
        <v>0</v>
      </c>
      <c r="AI405" s="339">
        <v>345</v>
      </c>
      <c r="AJ405" s="326"/>
      <c r="AK405" s="350">
        <v>2.7</v>
      </c>
    </row>
    <row r="406" spans="1:37">
      <c r="A406" s="280" t="str">
        <f t="shared" si="14"/>
        <v>B1-01-08</v>
      </c>
      <c r="B406" s="341" t="s">
        <v>43</v>
      </c>
      <c r="C406" s="282">
        <v>46039</v>
      </c>
      <c r="D406" s="282">
        <v>46046</v>
      </c>
      <c r="E406" s="243">
        <v>8</v>
      </c>
      <c r="F406" s="244" t="s">
        <v>165</v>
      </c>
      <c r="G406" s="243">
        <v>1</v>
      </c>
      <c r="H406" s="283" t="str">
        <f>IF(ISBLANK(F406),"",IFERROR(VLOOKUP(A406,'Np PL4 Stock'!$A:$U,20,FALSE),""))</f>
        <v>V1-MA1</v>
      </c>
      <c r="I406" s="262" t="s">
        <v>213</v>
      </c>
      <c r="J406" s="283">
        <f>IF(ISBLANK(F406),"",VLOOKUP(LEFT(A406,5),Unit!A:B,2,FALSE))</f>
        <v>12</v>
      </c>
      <c r="K406" s="289">
        <v>2.85</v>
      </c>
      <c r="L406" s="290">
        <v>1.8</v>
      </c>
      <c r="M406" s="291">
        <f t="shared" si="15"/>
        <v>237.5</v>
      </c>
      <c r="N406" s="292">
        <f>IF(ISBLANK(D406),"",IFERROR(IF(VLOOKUP(A406,'Np PL4 Stock'!A:J,10,FALSE)="Np4",D406-VLOOKUP(A406,'Np PL4 Stock'!A:E,5,FALSE),D406-1-VLOOKUP(A406,'Np PL4 Stock'!A:E,5,FALSE)),""))</f>
        <v>7</v>
      </c>
      <c r="O406" s="345">
        <v>0.98</v>
      </c>
      <c r="P406" s="289">
        <v>5.783</v>
      </c>
      <c r="Q406" s="300">
        <v>0.0493</v>
      </c>
      <c r="R406" s="301" t="s">
        <v>38</v>
      </c>
      <c r="S406" s="301">
        <v>75000</v>
      </c>
      <c r="T406" s="301" t="s">
        <v>38</v>
      </c>
      <c r="U406" s="301" t="s">
        <v>38</v>
      </c>
      <c r="V406" s="302">
        <v>0.01</v>
      </c>
      <c r="W406" s="303">
        <v>0</v>
      </c>
      <c r="X406" s="316">
        <v>46049</v>
      </c>
      <c r="Y406" s="313">
        <f>IF(ISBLANK(X406),"",IFERROR(IF(VLOOKUP(A406,'Np PL4 Stock'!A:J,10,FALSE)="Np4",X406-VLOOKUP(A406,'Np PL4 Stock'!A:E,5,FALSE),X406-1-VLOOKUP(A406,'Np PL4 Stock'!A:E,5,FALSE)),""))</f>
        <v>10</v>
      </c>
      <c r="Z406" s="325">
        <v>6.88</v>
      </c>
      <c r="AA406" s="315">
        <v>0.0504</v>
      </c>
      <c r="AB406" s="349">
        <v>46052</v>
      </c>
      <c r="AC406" s="317">
        <f>IF(ISBLANK(AB406),"",IFERROR(IF(VLOOKUP(A406,'Np PL4 Stock'!A:J,10,FALSE)="Np4",AB406-VLOOKUP(A406,'Np PL4 Stock'!A:E,5,FALSE),AB406-1-VLOOKUP(A406,'Np PL4 Stock'!A:E,5,FALSE)),""))</f>
        <v>13</v>
      </c>
      <c r="AD406" s="290">
        <v>8.071</v>
      </c>
      <c r="AE406" s="300">
        <v>0.08</v>
      </c>
      <c r="AF406" s="323">
        <v>0.97</v>
      </c>
      <c r="AG406" s="331">
        <v>0</v>
      </c>
      <c r="AH406" s="332">
        <v>0</v>
      </c>
      <c r="AI406" s="339">
        <v>316</v>
      </c>
      <c r="AJ406" s="326"/>
      <c r="AK406" s="350">
        <v>2.3</v>
      </c>
    </row>
    <row r="407" spans="1:37">
      <c r="A407" s="280" t="str">
        <f t="shared" si="14"/>
        <v>B1-02-08</v>
      </c>
      <c r="B407" s="341" t="s">
        <v>43</v>
      </c>
      <c r="C407" s="282">
        <v>46039</v>
      </c>
      <c r="D407" s="282">
        <v>46046</v>
      </c>
      <c r="E407" s="243">
        <v>8</v>
      </c>
      <c r="F407" s="244" t="s">
        <v>165</v>
      </c>
      <c r="G407" s="243">
        <v>2</v>
      </c>
      <c r="H407" s="283" t="str">
        <f>IF(ISBLANK(F407),"",IFERROR(VLOOKUP(A407,'Np PL4 Stock'!$A:$U,20,FALSE),""))</f>
        <v>V1-MA1</v>
      </c>
      <c r="I407" s="262" t="s">
        <v>213</v>
      </c>
      <c r="J407" s="283">
        <f>IF(ISBLANK(F407),"",VLOOKUP(LEFT(A407,5),Unit!A:B,2,FALSE))</f>
        <v>12</v>
      </c>
      <c r="K407" s="289">
        <v>2.84</v>
      </c>
      <c r="L407" s="290">
        <v>1.8</v>
      </c>
      <c r="M407" s="291">
        <f t="shared" si="15"/>
        <v>236.666666666667</v>
      </c>
      <c r="N407" s="292">
        <f>IF(ISBLANK(D407),"",IFERROR(IF(VLOOKUP(A407,'Np PL4 Stock'!A:J,10,FALSE)="Np4",D407-VLOOKUP(A407,'Np PL4 Stock'!A:E,5,FALSE),D407-1-VLOOKUP(A407,'Np PL4 Stock'!A:E,5,FALSE)),""))</f>
        <v>7</v>
      </c>
      <c r="O407" s="345">
        <v>0.99</v>
      </c>
      <c r="P407" s="289">
        <v>5.707</v>
      </c>
      <c r="Q407" s="300">
        <v>0.0475</v>
      </c>
      <c r="R407" s="301" t="s">
        <v>32</v>
      </c>
      <c r="S407" s="244" t="s">
        <v>32</v>
      </c>
      <c r="T407" s="301" t="s">
        <v>32</v>
      </c>
      <c r="U407" s="301" t="s">
        <v>32</v>
      </c>
      <c r="V407" s="302">
        <v>0</v>
      </c>
      <c r="W407" s="303">
        <v>0.01</v>
      </c>
      <c r="X407" s="316">
        <v>46049</v>
      </c>
      <c r="Y407" s="313">
        <f>IF(ISBLANK(X407),"",IFERROR(IF(VLOOKUP(A407,'Np PL4 Stock'!A:J,10,FALSE)="Np4",X407-VLOOKUP(A407,'Np PL4 Stock'!A:E,5,FALSE),X407-1-VLOOKUP(A407,'Np PL4 Stock'!A:E,5,FALSE)),""))</f>
        <v>10</v>
      </c>
      <c r="Z407" s="321">
        <v>6.897</v>
      </c>
      <c r="AA407" s="315">
        <v>0.0585</v>
      </c>
      <c r="AB407" s="349">
        <v>46052</v>
      </c>
      <c r="AC407" s="317">
        <f>IF(ISBLANK(AB407),"",IFERROR(IF(VLOOKUP(A407,'Np PL4 Stock'!A:J,10,FALSE)="Np4",AB407-VLOOKUP(A407,'Np PL4 Stock'!A:E,5,FALSE),AB407-1-VLOOKUP(A407,'Np PL4 Stock'!A:E,5,FALSE)),""))</f>
        <v>13</v>
      </c>
      <c r="AD407" s="289">
        <v>8.127</v>
      </c>
      <c r="AE407" s="300">
        <v>0.0725</v>
      </c>
      <c r="AF407" s="323">
        <v>0.99</v>
      </c>
      <c r="AG407" s="331">
        <v>0</v>
      </c>
      <c r="AH407" s="332">
        <v>0</v>
      </c>
      <c r="AI407" s="339">
        <v>304</v>
      </c>
      <c r="AJ407" s="326"/>
      <c r="AK407" s="350">
        <v>2.4</v>
      </c>
    </row>
    <row r="408" spans="1:37">
      <c r="A408" s="280" t="str">
        <f t="shared" si="14"/>
        <v>B1-03-08</v>
      </c>
      <c r="B408" s="341" t="s">
        <v>43</v>
      </c>
      <c r="C408" s="282">
        <v>46039</v>
      </c>
      <c r="D408" s="282">
        <v>46046</v>
      </c>
      <c r="E408" s="243">
        <v>8</v>
      </c>
      <c r="F408" s="244" t="s">
        <v>165</v>
      </c>
      <c r="G408" s="243">
        <v>3</v>
      </c>
      <c r="H408" s="283" t="str">
        <f>IF(ISBLANK(F408),"",IFERROR(VLOOKUP(A408,'Np PL4 Stock'!$A:$U,20,FALSE),""))</f>
        <v>V1-MB1</v>
      </c>
      <c r="I408" s="262" t="s">
        <v>213</v>
      </c>
      <c r="J408" s="283">
        <f>IF(ISBLANK(F408),"",VLOOKUP(LEFT(A408,5),Unit!A:B,2,FALSE))</f>
        <v>12</v>
      </c>
      <c r="K408" s="289">
        <v>2.86</v>
      </c>
      <c r="L408" s="290">
        <v>1.8</v>
      </c>
      <c r="M408" s="291">
        <f t="shared" si="15"/>
        <v>238.333333333333</v>
      </c>
      <c r="N408" s="292">
        <f>IF(ISBLANK(D408),"",IFERROR(IF(VLOOKUP(A408,'Np PL4 Stock'!A:J,10,FALSE)="Np4",D408-VLOOKUP(A408,'Np PL4 Stock'!A:E,5,FALSE),D408-1-VLOOKUP(A408,'Np PL4 Stock'!A:E,5,FALSE)),""))</f>
        <v>7</v>
      </c>
      <c r="O408" s="345">
        <v>1</v>
      </c>
      <c r="P408" s="289">
        <v>5.789</v>
      </c>
      <c r="Q408" s="300">
        <v>0.047</v>
      </c>
      <c r="R408" s="301" t="s">
        <v>32</v>
      </c>
      <c r="S408" s="244" t="s">
        <v>32</v>
      </c>
      <c r="T408" s="301" t="s">
        <v>32</v>
      </c>
      <c r="U408" s="301" t="s">
        <v>32</v>
      </c>
      <c r="V408" s="302">
        <v>0</v>
      </c>
      <c r="W408" s="303">
        <v>0</v>
      </c>
      <c r="X408" s="316">
        <v>46049</v>
      </c>
      <c r="Y408" s="313">
        <f>IF(ISBLANK(X408),"",IFERROR(IF(VLOOKUP(A408,'Np PL4 Stock'!A:J,10,FALSE)="Np4",X408-VLOOKUP(A408,'Np PL4 Stock'!A:E,5,FALSE),X408-1-VLOOKUP(A408,'Np PL4 Stock'!A:E,5,FALSE)),""))</f>
        <v>10</v>
      </c>
      <c r="Z408" s="325">
        <v>7.17</v>
      </c>
      <c r="AA408" s="315">
        <v>0.0554</v>
      </c>
      <c r="AB408" s="349">
        <v>46052</v>
      </c>
      <c r="AC408" s="317">
        <f>IF(ISBLANK(AB408),"",IFERROR(IF(VLOOKUP(A408,'Np PL4 Stock'!A:J,10,FALSE)="Np4",AB408-VLOOKUP(A408,'Np PL4 Stock'!A:E,5,FALSE),AB408-1-VLOOKUP(A408,'Np PL4 Stock'!A:E,5,FALSE)),""))</f>
        <v>13</v>
      </c>
      <c r="AD408" s="289">
        <v>8.052</v>
      </c>
      <c r="AE408" s="300">
        <v>0.07</v>
      </c>
      <c r="AF408" s="323">
        <v>0.99</v>
      </c>
      <c r="AG408" s="331">
        <v>0</v>
      </c>
      <c r="AH408" s="332">
        <v>0</v>
      </c>
      <c r="AI408" s="339">
        <v>319</v>
      </c>
      <c r="AJ408" s="326"/>
      <c r="AK408" s="350">
        <v>2.4</v>
      </c>
    </row>
    <row r="409" spans="1:37">
      <c r="A409" s="280" t="str">
        <f t="shared" si="14"/>
        <v>B1-04-08</v>
      </c>
      <c r="B409" s="341" t="s">
        <v>43</v>
      </c>
      <c r="C409" s="282">
        <v>46039</v>
      </c>
      <c r="D409" s="282">
        <v>46046</v>
      </c>
      <c r="E409" s="243">
        <v>8</v>
      </c>
      <c r="F409" s="244" t="s">
        <v>165</v>
      </c>
      <c r="G409" s="243">
        <v>4</v>
      </c>
      <c r="H409" s="283" t="str">
        <f>IF(ISBLANK(F409),"",IFERROR(VLOOKUP(A409,'Np PL4 Stock'!$A:$U,20,FALSE),""))</f>
        <v>V1-MB1</v>
      </c>
      <c r="I409" s="262" t="s">
        <v>213</v>
      </c>
      <c r="J409" s="283">
        <f>IF(ISBLANK(F409),"",VLOOKUP(LEFT(A409,5),Unit!A:B,2,FALSE))</f>
        <v>12</v>
      </c>
      <c r="K409" s="289">
        <v>2.86</v>
      </c>
      <c r="L409" s="290">
        <v>1.8</v>
      </c>
      <c r="M409" s="291">
        <f t="shared" si="15"/>
        <v>238.333333333333</v>
      </c>
      <c r="N409" s="292">
        <f>IF(ISBLANK(D409),"",IFERROR(IF(VLOOKUP(A409,'Np PL4 Stock'!A:J,10,FALSE)="Np4",D409-VLOOKUP(A409,'Np PL4 Stock'!A:E,5,FALSE),D409-1-VLOOKUP(A409,'Np PL4 Stock'!A:E,5,FALSE)),""))</f>
        <v>7</v>
      </c>
      <c r="O409" s="345">
        <v>0.98</v>
      </c>
      <c r="P409" s="289">
        <v>5.792</v>
      </c>
      <c r="Q409" s="300">
        <v>0.0451</v>
      </c>
      <c r="R409" s="301" t="s">
        <v>32</v>
      </c>
      <c r="S409" s="244" t="s">
        <v>32</v>
      </c>
      <c r="T409" s="301" t="s">
        <v>32</v>
      </c>
      <c r="U409" s="301" t="s">
        <v>32</v>
      </c>
      <c r="V409" s="302">
        <v>0</v>
      </c>
      <c r="W409" s="303">
        <v>0.01</v>
      </c>
      <c r="X409" s="316">
        <v>46049</v>
      </c>
      <c r="Y409" s="313">
        <f>IF(ISBLANK(X409),"",IFERROR(IF(VLOOKUP(A409,'Np PL4 Stock'!A:J,10,FALSE)="Np4",X409-VLOOKUP(A409,'Np PL4 Stock'!A:E,5,FALSE),X409-1-VLOOKUP(A409,'Np PL4 Stock'!A:E,5,FALSE)),""))</f>
        <v>10</v>
      </c>
      <c r="Z409" s="321">
        <v>7.1</v>
      </c>
      <c r="AA409" s="315">
        <v>0.0504</v>
      </c>
      <c r="AB409" s="349">
        <v>46052</v>
      </c>
      <c r="AC409" s="317">
        <f>IF(ISBLANK(AB409),"",IFERROR(IF(VLOOKUP(A409,'Np PL4 Stock'!A:J,10,FALSE)="Np4",AB409-VLOOKUP(A409,'Np PL4 Stock'!A:E,5,FALSE),AB409-1-VLOOKUP(A409,'Np PL4 Stock'!A:E,5,FALSE)),""))</f>
        <v>13</v>
      </c>
      <c r="AD409" s="290">
        <v>8.201</v>
      </c>
      <c r="AE409" s="300">
        <v>0.0847</v>
      </c>
      <c r="AF409" s="323">
        <v>0.98</v>
      </c>
      <c r="AG409" s="331">
        <v>0</v>
      </c>
      <c r="AH409" s="332">
        <v>0</v>
      </c>
      <c r="AI409" s="339">
        <v>297</v>
      </c>
      <c r="AJ409" s="326"/>
      <c r="AK409" s="350">
        <v>2.4</v>
      </c>
    </row>
    <row r="410" spans="1:37">
      <c r="A410" s="280" t="str">
        <f t="shared" si="14"/>
        <v>B1-05-08</v>
      </c>
      <c r="B410" s="341" t="s">
        <v>43</v>
      </c>
      <c r="C410" s="282">
        <v>46040</v>
      </c>
      <c r="D410" s="282">
        <v>46047</v>
      </c>
      <c r="E410" s="243">
        <v>8</v>
      </c>
      <c r="F410" s="244" t="s">
        <v>165</v>
      </c>
      <c r="G410" s="243">
        <v>5</v>
      </c>
      <c r="H410" s="283" t="str">
        <f>IF(ISBLANK(F410),"",IFERROR(VLOOKUP(A410,'Np PL4 Stock'!$A:$U,20,FALSE),""))</f>
        <v>V1-MB1</v>
      </c>
      <c r="I410" s="262" t="s">
        <v>213</v>
      </c>
      <c r="J410" s="283">
        <f>IF(ISBLANK(F410),"",VLOOKUP(LEFT(A410,5),Unit!A:B,2,FALSE))</f>
        <v>12</v>
      </c>
      <c r="K410" s="289">
        <v>2.88</v>
      </c>
      <c r="L410" s="290">
        <v>1.8</v>
      </c>
      <c r="M410" s="291">
        <f t="shared" si="15"/>
        <v>240</v>
      </c>
      <c r="N410" s="292">
        <f>IF(ISBLANK(D410),"",IFERROR(IF(VLOOKUP(A410,'Np PL4 Stock'!A:J,10,FALSE)="Np4",D410-VLOOKUP(A410,'Np PL4 Stock'!A:E,5,FALSE),D410-1-VLOOKUP(A410,'Np PL4 Stock'!A:E,5,FALSE)),""))</f>
        <v>7</v>
      </c>
      <c r="O410" s="345">
        <v>0.92</v>
      </c>
      <c r="P410" s="289">
        <v>5.165</v>
      </c>
      <c r="Q410" s="300">
        <v>0.0514</v>
      </c>
      <c r="R410" s="301" t="s">
        <v>32</v>
      </c>
      <c r="S410" s="244" t="s">
        <v>32</v>
      </c>
      <c r="T410" s="301" t="s">
        <v>32</v>
      </c>
      <c r="U410" s="301" t="s">
        <v>32</v>
      </c>
      <c r="V410" s="302">
        <v>0</v>
      </c>
      <c r="W410" s="303">
        <v>0</v>
      </c>
      <c r="X410" s="316">
        <v>46050</v>
      </c>
      <c r="Y410" s="313">
        <f>IF(ISBLANK(X410),"",IFERROR(IF(VLOOKUP(A410,'Np PL4 Stock'!A:J,10,FALSE)="Np4",X410-VLOOKUP(A410,'Np PL4 Stock'!A:E,5,FALSE),X410-1-VLOOKUP(A410,'Np PL4 Stock'!A:E,5,FALSE)),""))</f>
        <v>10</v>
      </c>
      <c r="Z410" s="325">
        <v>6.49</v>
      </c>
      <c r="AA410" s="315">
        <v>0.0596</v>
      </c>
      <c r="AB410" s="349">
        <v>46053</v>
      </c>
      <c r="AC410" s="317">
        <f>IF(ISBLANK(AB410),"",IFERROR(IF(VLOOKUP(A410,'Np PL4 Stock'!A:J,10,FALSE)="Np4",AB410-VLOOKUP(A410,'Np PL4 Stock'!A:E,5,FALSE),AB410-1-VLOOKUP(A410,'Np PL4 Stock'!A:E,5,FALSE)),""))</f>
        <v>13</v>
      </c>
      <c r="AD410" s="289">
        <v>7.68</v>
      </c>
      <c r="AE410" s="300">
        <v>0.0508</v>
      </c>
      <c r="AF410" s="323">
        <v>0.95</v>
      </c>
      <c r="AG410" s="331">
        <v>0</v>
      </c>
      <c r="AH410" s="332">
        <v>0</v>
      </c>
      <c r="AI410" s="339">
        <v>388</v>
      </c>
      <c r="AJ410" s="326"/>
      <c r="AK410" s="350">
        <v>2</v>
      </c>
    </row>
    <row r="411" spans="1:37">
      <c r="A411" s="280" t="str">
        <f t="shared" si="14"/>
        <v>B1-06-08</v>
      </c>
      <c r="B411" s="341" t="s">
        <v>43</v>
      </c>
      <c r="C411" s="282">
        <v>46040</v>
      </c>
      <c r="D411" s="282">
        <v>46047</v>
      </c>
      <c r="E411" s="243">
        <v>8</v>
      </c>
      <c r="F411" s="244" t="s">
        <v>165</v>
      </c>
      <c r="G411" s="243">
        <v>6</v>
      </c>
      <c r="H411" s="283" t="str">
        <f>IF(ISBLANK(F411),"",IFERROR(VLOOKUP(A411,'Np PL4 Stock'!$A:$U,20,FALSE),""))</f>
        <v>V1-MB1</v>
      </c>
      <c r="I411" s="262" t="s">
        <v>213</v>
      </c>
      <c r="J411" s="283">
        <f>IF(ISBLANK(F411),"",VLOOKUP(LEFT(A411,5),Unit!A:B,2,FALSE))</f>
        <v>12</v>
      </c>
      <c r="K411" s="289">
        <v>2.88</v>
      </c>
      <c r="L411" s="290">
        <v>1.8</v>
      </c>
      <c r="M411" s="291">
        <f t="shared" si="15"/>
        <v>240</v>
      </c>
      <c r="N411" s="292">
        <f>IF(ISBLANK(D411),"",IFERROR(IF(VLOOKUP(A411,'Np PL4 Stock'!A:J,10,FALSE)="Np4",D411-VLOOKUP(A411,'Np PL4 Stock'!A:E,5,FALSE),D411-1-VLOOKUP(A411,'Np PL4 Stock'!A:E,5,FALSE)),""))</f>
        <v>7</v>
      </c>
      <c r="O411" s="345">
        <v>0.93</v>
      </c>
      <c r="P411" s="289">
        <v>5.383</v>
      </c>
      <c r="Q411" s="300">
        <v>0.053</v>
      </c>
      <c r="R411" s="301" t="s">
        <v>32</v>
      </c>
      <c r="S411" s="244" t="s">
        <v>32</v>
      </c>
      <c r="T411" s="301" t="s">
        <v>32</v>
      </c>
      <c r="U411" s="301" t="s">
        <v>32</v>
      </c>
      <c r="V411" s="302">
        <v>0</v>
      </c>
      <c r="W411" s="303">
        <v>0</v>
      </c>
      <c r="X411" s="316">
        <v>46050</v>
      </c>
      <c r="Y411" s="313">
        <f>IF(ISBLANK(X411),"",IFERROR(IF(VLOOKUP(A411,'Np PL4 Stock'!A:J,10,FALSE)="Np4",X411-VLOOKUP(A411,'Np PL4 Stock'!A:E,5,FALSE),X411-1-VLOOKUP(A411,'Np PL4 Stock'!A:E,5,FALSE)),""))</f>
        <v>10</v>
      </c>
      <c r="Z411" s="325">
        <v>6.81</v>
      </c>
      <c r="AA411" s="315">
        <v>0.0651</v>
      </c>
      <c r="AB411" s="349">
        <v>46053</v>
      </c>
      <c r="AC411" s="317">
        <f>IF(ISBLANK(AB411),"",IFERROR(IF(VLOOKUP(A411,'Np PL4 Stock'!A:J,10,FALSE)="Np4",AB411-VLOOKUP(A411,'Np PL4 Stock'!A:E,5,FALSE),AB411-1-VLOOKUP(A411,'Np PL4 Stock'!A:E,5,FALSE)),""))</f>
        <v>13</v>
      </c>
      <c r="AD411" s="289">
        <v>7.934</v>
      </c>
      <c r="AE411" s="300">
        <v>0.0788</v>
      </c>
      <c r="AF411" s="323">
        <v>0.96</v>
      </c>
      <c r="AG411" s="331">
        <v>0</v>
      </c>
      <c r="AH411" s="332">
        <v>0</v>
      </c>
      <c r="AI411" s="339">
        <v>346</v>
      </c>
      <c r="AJ411" s="326"/>
      <c r="AK411" s="350">
        <v>2.1</v>
      </c>
    </row>
    <row r="412" spans="1:37">
      <c r="A412" s="280" t="str">
        <f t="shared" si="14"/>
        <v>B1-07-08</v>
      </c>
      <c r="B412" s="341" t="s">
        <v>43</v>
      </c>
      <c r="C412" s="282">
        <v>46040</v>
      </c>
      <c r="D412" s="282">
        <v>46047</v>
      </c>
      <c r="E412" s="243">
        <v>8</v>
      </c>
      <c r="F412" s="244" t="s">
        <v>165</v>
      </c>
      <c r="G412" s="243">
        <v>7</v>
      </c>
      <c r="H412" s="283" t="str">
        <f>IF(ISBLANK(F412),"",IFERROR(VLOOKUP(A412,'Np PL4 Stock'!$A:$U,20,FALSE),""))</f>
        <v>V1-MA1</v>
      </c>
      <c r="I412" s="262" t="s">
        <v>213</v>
      </c>
      <c r="J412" s="283">
        <f>IF(ISBLANK(F412),"",VLOOKUP(LEFT(A412,5),Unit!A:B,2,FALSE))</f>
        <v>12</v>
      </c>
      <c r="K412" s="289">
        <v>2.8</v>
      </c>
      <c r="L412" s="290">
        <v>1.8</v>
      </c>
      <c r="M412" s="291">
        <f t="shared" si="15"/>
        <v>233.333333333333</v>
      </c>
      <c r="N412" s="292">
        <f>IF(ISBLANK(D412),"",IFERROR(IF(VLOOKUP(A412,'Np PL4 Stock'!A:J,10,FALSE)="Np4",D412-VLOOKUP(A412,'Np PL4 Stock'!A:E,5,FALSE),D412-1-VLOOKUP(A412,'Np PL4 Stock'!A:E,5,FALSE)),""))</f>
        <v>7</v>
      </c>
      <c r="O412" s="345">
        <v>0.94</v>
      </c>
      <c r="P412" s="289">
        <v>5.367</v>
      </c>
      <c r="Q412" s="300">
        <v>0.0486</v>
      </c>
      <c r="R412" s="301" t="s">
        <v>32</v>
      </c>
      <c r="S412" s="244" t="s">
        <v>32</v>
      </c>
      <c r="T412" s="301" t="s">
        <v>32</v>
      </c>
      <c r="U412" s="301" t="s">
        <v>32</v>
      </c>
      <c r="V412" s="302">
        <v>0</v>
      </c>
      <c r="W412" s="303">
        <v>0</v>
      </c>
      <c r="X412" s="316">
        <v>46050</v>
      </c>
      <c r="Y412" s="313">
        <f>IF(ISBLANK(X412),"",IFERROR(IF(VLOOKUP(A412,'Np PL4 Stock'!A:J,10,FALSE)="Np4",X412-VLOOKUP(A412,'Np PL4 Stock'!A:E,5,FALSE),X412-1-VLOOKUP(A412,'Np PL4 Stock'!A:E,5,FALSE)),""))</f>
        <v>10</v>
      </c>
      <c r="Z412" s="325">
        <v>6.65</v>
      </c>
      <c r="AA412" s="315">
        <v>0.0561</v>
      </c>
      <c r="AB412" s="349">
        <v>46053</v>
      </c>
      <c r="AC412" s="317">
        <f>IF(ISBLANK(AB412),"",IFERROR(IF(VLOOKUP(A412,'Np PL4 Stock'!A:J,10,FALSE)="Np4",AB412-VLOOKUP(A412,'Np PL4 Stock'!A:E,5,FALSE),AB412-1-VLOOKUP(A412,'Np PL4 Stock'!A:E,5,FALSE)),""))</f>
        <v>13</v>
      </c>
      <c r="AD412" s="290">
        <v>7.703</v>
      </c>
      <c r="AE412" s="300">
        <v>0.0696</v>
      </c>
      <c r="AF412" s="323">
        <v>0.92</v>
      </c>
      <c r="AG412" s="331">
        <v>0</v>
      </c>
      <c r="AH412" s="332">
        <v>0</v>
      </c>
      <c r="AI412" s="339">
        <v>380</v>
      </c>
      <c r="AJ412" s="326"/>
      <c r="AK412" s="350">
        <v>2.1</v>
      </c>
    </row>
    <row r="413" spans="1:37">
      <c r="A413" s="280" t="str">
        <f t="shared" si="14"/>
        <v>B1-08-08</v>
      </c>
      <c r="B413" s="341" t="s">
        <v>43</v>
      </c>
      <c r="C413" s="282">
        <v>46040</v>
      </c>
      <c r="D413" s="282">
        <v>46047</v>
      </c>
      <c r="E413" s="243">
        <v>8</v>
      </c>
      <c r="F413" s="244" t="s">
        <v>165</v>
      </c>
      <c r="G413" s="243">
        <v>8</v>
      </c>
      <c r="H413" s="283" t="str">
        <f>IF(ISBLANK(F413),"",IFERROR(VLOOKUP(A413,'Np PL4 Stock'!$A:$U,20,FALSE),""))</f>
        <v>V1-MA1</v>
      </c>
      <c r="I413" s="262" t="s">
        <v>213</v>
      </c>
      <c r="J413" s="283">
        <f>IF(ISBLANK(F413),"",VLOOKUP(LEFT(A413,5),Unit!A:B,2,FALSE))</f>
        <v>12</v>
      </c>
      <c r="K413" s="289">
        <v>2.8</v>
      </c>
      <c r="L413" s="290">
        <v>1.8</v>
      </c>
      <c r="M413" s="291">
        <f t="shared" si="15"/>
        <v>233.333333333333</v>
      </c>
      <c r="N413" s="292">
        <f>IF(ISBLANK(D413),"",IFERROR(IF(VLOOKUP(A413,'Np PL4 Stock'!A:J,10,FALSE)="Np4",D413-VLOOKUP(A413,'Np PL4 Stock'!A:E,5,FALSE),D413-1-VLOOKUP(A413,'Np PL4 Stock'!A:E,5,FALSE)),""))</f>
        <v>7</v>
      </c>
      <c r="O413" s="345">
        <v>0.94</v>
      </c>
      <c r="P413" s="289">
        <v>5.431</v>
      </c>
      <c r="Q413" s="300">
        <v>0.0471</v>
      </c>
      <c r="R413" s="301" t="s">
        <v>32</v>
      </c>
      <c r="S413" s="244" t="s">
        <v>32</v>
      </c>
      <c r="T413" s="301" t="s">
        <v>32</v>
      </c>
      <c r="U413" s="301" t="s">
        <v>32</v>
      </c>
      <c r="V413" s="302">
        <v>0</v>
      </c>
      <c r="W413" s="303">
        <v>0</v>
      </c>
      <c r="X413" s="316">
        <v>46050</v>
      </c>
      <c r="Y413" s="313">
        <f>IF(ISBLANK(X413),"",IFERROR(IF(VLOOKUP(A413,'Np PL4 Stock'!A:J,10,FALSE)="Np4",X413-VLOOKUP(A413,'Np PL4 Stock'!A:E,5,FALSE),X413-1-VLOOKUP(A413,'Np PL4 Stock'!A:E,5,FALSE)),""))</f>
        <v>10</v>
      </c>
      <c r="Z413" s="321">
        <v>6.873</v>
      </c>
      <c r="AA413" s="315">
        <v>0.0556</v>
      </c>
      <c r="AB413" s="349">
        <v>46053</v>
      </c>
      <c r="AC413" s="317">
        <f>IF(ISBLANK(AB413),"",IFERROR(IF(VLOOKUP(A413,'Np PL4 Stock'!A:J,10,FALSE)="Np4",AB413-VLOOKUP(A413,'Np PL4 Stock'!A:E,5,FALSE),AB413-1-VLOOKUP(A413,'Np PL4 Stock'!A:E,5,FALSE)),""))</f>
        <v>13</v>
      </c>
      <c r="AD413" s="289">
        <v>7.803</v>
      </c>
      <c r="AE413" s="300">
        <v>0.0689</v>
      </c>
      <c r="AF413" s="323">
        <v>0.97</v>
      </c>
      <c r="AG413" s="331">
        <v>0</v>
      </c>
      <c r="AH413" s="332">
        <v>0</v>
      </c>
      <c r="AI413" s="339">
        <v>375</v>
      </c>
      <c r="AJ413" s="326"/>
      <c r="AK413" s="350">
        <v>2</v>
      </c>
    </row>
    <row r="414" spans="1:37">
      <c r="A414" s="280" t="str">
        <f t="shared" si="14"/>
        <v>E1-01-07</v>
      </c>
      <c r="B414" s="341" t="s">
        <v>43</v>
      </c>
      <c r="C414" s="282">
        <v>46041</v>
      </c>
      <c r="D414" s="282">
        <v>46048</v>
      </c>
      <c r="E414" s="243">
        <v>7</v>
      </c>
      <c r="F414" s="244" t="s">
        <v>215</v>
      </c>
      <c r="G414" s="243">
        <v>1</v>
      </c>
      <c r="H414" s="283" t="str">
        <f>IF(ISBLANK(F414),"",IFERROR(VLOOKUP(A414,'Np PL4 Stock'!$A:$U,20,FALSE),""))</f>
        <v>V1-MB1</v>
      </c>
      <c r="I414" s="262" t="s">
        <v>213</v>
      </c>
      <c r="J414" s="283">
        <f>IF(ISBLANK(F414),"",VLOOKUP(LEFT(A414,5),Unit!A:B,2,FALSE))</f>
        <v>10</v>
      </c>
      <c r="K414" s="289">
        <v>1.87</v>
      </c>
      <c r="L414" s="290">
        <v>1.2</v>
      </c>
      <c r="M414" s="291">
        <f t="shared" si="15"/>
        <v>187</v>
      </c>
      <c r="N414" s="292">
        <f>IF(ISBLANK(D414),"",IFERROR(IF(VLOOKUP(A414,'Np PL4 Stock'!A:J,10,FALSE)="Np4",D414-VLOOKUP(A414,'Np PL4 Stock'!A:E,5,FALSE),D414-1-VLOOKUP(A414,'Np PL4 Stock'!A:E,5,FALSE)),""))</f>
        <v>7</v>
      </c>
      <c r="O414" s="345">
        <v>0.99</v>
      </c>
      <c r="P414" s="289">
        <v>5.52</v>
      </c>
      <c r="Q414" s="300">
        <v>0.0585</v>
      </c>
      <c r="R414" s="301" t="s">
        <v>32</v>
      </c>
      <c r="S414" s="244" t="s">
        <v>32</v>
      </c>
      <c r="T414" s="301" t="s">
        <v>32</v>
      </c>
      <c r="U414" s="301" t="s">
        <v>32</v>
      </c>
      <c r="V414" s="302">
        <v>0</v>
      </c>
      <c r="W414" s="303">
        <v>0</v>
      </c>
      <c r="X414" s="316">
        <v>46051</v>
      </c>
      <c r="Y414" s="313">
        <f>IF(ISBLANK(X414),"",IFERROR(IF(VLOOKUP(A414,'Np PL4 Stock'!A:J,10,FALSE)="Np4",X414-VLOOKUP(A414,'Np PL4 Stock'!A:E,5,FALSE),X414-1-VLOOKUP(A414,'Np PL4 Stock'!A:E,5,FALSE)),""))</f>
        <v>10</v>
      </c>
      <c r="Z414" s="321">
        <v>7.041</v>
      </c>
      <c r="AA414" s="315">
        <v>0.05</v>
      </c>
      <c r="AB414" s="349">
        <v>46054</v>
      </c>
      <c r="AC414" s="317">
        <f>IF(ISBLANK(AB414),"",IFERROR(IF(VLOOKUP(A414,'Np PL4 Stock'!A:J,10,FALSE)="Np4",AB414-VLOOKUP(A414,'Np PL4 Stock'!A:E,5,FALSE),AB414-1-VLOOKUP(A414,'Np PL4 Stock'!A:E,5,FALSE)),""))</f>
        <v>13</v>
      </c>
      <c r="AD414" s="289">
        <v>8.509</v>
      </c>
      <c r="AE414" s="300">
        <v>0.0814</v>
      </c>
      <c r="AF414" s="323">
        <v>0.99</v>
      </c>
      <c r="AG414" s="331">
        <v>0</v>
      </c>
      <c r="AH414" s="332">
        <v>0</v>
      </c>
      <c r="AI414" s="339">
        <v>257</v>
      </c>
      <c r="AJ414" s="326"/>
      <c r="AK414" s="350">
        <v>1.4</v>
      </c>
    </row>
    <row r="415" spans="1:37">
      <c r="A415" s="280" t="str">
        <f t="shared" si="14"/>
        <v>E1-02-07</v>
      </c>
      <c r="B415" s="341" t="s">
        <v>43</v>
      </c>
      <c r="C415" s="282">
        <v>46041</v>
      </c>
      <c r="D415" s="282">
        <v>46048</v>
      </c>
      <c r="E415" s="243">
        <v>7</v>
      </c>
      <c r="F415" s="244" t="s">
        <v>215</v>
      </c>
      <c r="G415" s="243">
        <v>2</v>
      </c>
      <c r="H415" s="283" t="str">
        <f>IF(ISBLANK(F415),"",IFERROR(VLOOKUP(A415,'Np PL4 Stock'!$A:$U,20,FALSE),""))</f>
        <v>V1-MB1</v>
      </c>
      <c r="I415" s="262" t="s">
        <v>213</v>
      </c>
      <c r="J415" s="283">
        <f>IF(ISBLANK(F415),"",VLOOKUP(LEFT(A415,5),Unit!A:B,2,FALSE))</f>
        <v>10</v>
      </c>
      <c r="K415" s="289">
        <v>1.87</v>
      </c>
      <c r="L415" s="290">
        <v>1.2</v>
      </c>
      <c r="M415" s="291">
        <f t="shared" si="15"/>
        <v>187</v>
      </c>
      <c r="N415" s="292">
        <f>IF(ISBLANK(D415),"",IFERROR(IF(VLOOKUP(A415,'Np PL4 Stock'!A:J,10,FALSE)="Np4",D415-VLOOKUP(A415,'Np PL4 Stock'!A:E,5,FALSE),D415-1-VLOOKUP(A415,'Np PL4 Stock'!A:E,5,FALSE)),""))</f>
        <v>7</v>
      </c>
      <c r="O415" s="345">
        <v>1</v>
      </c>
      <c r="P415" s="289">
        <v>5.529</v>
      </c>
      <c r="Q415" s="300">
        <v>0.0494</v>
      </c>
      <c r="R415" s="301" t="s">
        <v>32</v>
      </c>
      <c r="S415" s="244" t="s">
        <v>32</v>
      </c>
      <c r="T415" s="301" t="s">
        <v>32</v>
      </c>
      <c r="U415" s="301" t="s">
        <v>32</v>
      </c>
      <c r="V415" s="302">
        <v>0</v>
      </c>
      <c r="W415" s="303">
        <v>0</v>
      </c>
      <c r="X415" s="316">
        <v>46051</v>
      </c>
      <c r="Y415" s="313">
        <f>IF(ISBLANK(X415),"",IFERROR(IF(VLOOKUP(A415,'Np PL4 Stock'!A:J,10,FALSE)="Np4",X415-VLOOKUP(A415,'Np PL4 Stock'!A:E,5,FALSE),X415-1-VLOOKUP(A415,'Np PL4 Stock'!A:E,5,FALSE)),""))</f>
        <v>10</v>
      </c>
      <c r="Z415" s="321">
        <v>7.001</v>
      </c>
      <c r="AA415" s="315">
        <v>0.0598</v>
      </c>
      <c r="AB415" s="349">
        <v>46054</v>
      </c>
      <c r="AC415" s="317">
        <f>IF(ISBLANK(AB415),"",IFERROR(IF(VLOOKUP(A415,'Np PL4 Stock'!A:J,10,FALSE)="Np4",AB415-VLOOKUP(A415,'Np PL4 Stock'!A:E,5,FALSE),AB415-1-VLOOKUP(A415,'Np PL4 Stock'!A:E,5,FALSE)),""))</f>
        <v>13</v>
      </c>
      <c r="AD415" s="289">
        <v>8.267</v>
      </c>
      <c r="AE415" s="300">
        <v>0.0685</v>
      </c>
      <c r="AF415" s="323">
        <v>0.97</v>
      </c>
      <c r="AG415" s="331">
        <v>0</v>
      </c>
      <c r="AH415" s="332">
        <v>0</v>
      </c>
      <c r="AI415" s="339">
        <v>292</v>
      </c>
      <c r="AJ415" s="326"/>
      <c r="AK415" s="350">
        <v>1.4</v>
      </c>
    </row>
    <row r="416" spans="1:37">
      <c r="A416" s="280" t="str">
        <f t="shared" si="14"/>
        <v>E1-03-07</v>
      </c>
      <c r="B416" s="341" t="s">
        <v>43</v>
      </c>
      <c r="C416" s="282">
        <v>46041</v>
      </c>
      <c r="D416" s="282">
        <v>46048</v>
      </c>
      <c r="E416" s="243">
        <v>7</v>
      </c>
      <c r="F416" s="244" t="s">
        <v>215</v>
      </c>
      <c r="G416" s="243">
        <v>3</v>
      </c>
      <c r="H416" s="283" t="str">
        <f>IF(ISBLANK(F416),"",IFERROR(VLOOKUP(A416,'Np PL4 Stock'!$A:$U,20,FALSE),""))</f>
        <v>V1-MB1</v>
      </c>
      <c r="I416" s="262" t="s">
        <v>213</v>
      </c>
      <c r="J416" s="283">
        <f>IF(ISBLANK(F416),"",VLOOKUP(LEFT(A416,5),Unit!A:B,2,FALSE))</f>
        <v>10</v>
      </c>
      <c r="K416" s="289">
        <v>1.87</v>
      </c>
      <c r="L416" s="290">
        <v>1.2</v>
      </c>
      <c r="M416" s="291">
        <f t="shared" si="15"/>
        <v>187</v>
      </c>
      <c r="N416" s="292">
        <f>IF(ISBLANK(D416),"",IFERROR(IF(VLOOKUP(A416,'Np PL4 Stock'!A:J,10,FALSE)="Np4",D416-VLOOKUP(A416,'Np PL4 Stock'!A:E,5,FALSE),D416-1-VLOOKUP(A416,'Np PL4 Stock'!A:E,5,FALSE)),""))</f>
        <v>7</v>
      </c>
      <c r="O416" s="345">
        <v>0.99</v>
      </c>
      <c r="P416" s="289">
        <v>5.655</v>
      </c>
      <c r="Q416" s="300">
        <v>0.0502</v>
      </c>
      <c r="R416" s="301" t="s">
        <v>32</v>
      </c>
      <c r="S416" s="244" t="s">
        <v>32</v>
      </c>
      <c r="T416" s="301" t="s">
        <v>32</v>
      </c>
      <c r="U416" s="301" t="s">
        <v>32</v>
      </c>
      <c r="V416" s="302">
        <v>0</v>
      </c>
      <c r="W416" s="303">
        <v>0</v>
      </c>
      <c r="X416" s="316">
        <v>46051</v>
      </c>
      <c r="Y416" s="313">
        <f>IF(ISBLANK(X416),"",IFERROR(IF(VLOOKUP(A416,'Np PL4 Stock'!A:J,10,FALSE)="Np4",X416-VLOOKUP(A416,'Np PL4 Stock'!A:E,5,FALSE),X416-1-VLOOKUP(A416,'Np PL4 Stock'!A:E,5,FALSE)),""))</f>
        <v>10</v>
      </c>
      <c r="Z416" s="321">
        <v>7.141</v>
      </c>
      <c r="AA416" s="315">
        <v>0.0534</v>
      </c>
      <c r="AB416" s="349">
        <v>46054</v>
      </c>
      <c r="AC416" s="317">
        <f>IF(ISBLANK(AB416),"",IFERROR(IF(VLOOKUP(A416,'Np PL4 Stock'!A:J,10,FALSE)="Np4",AB416-VLOOKUP(A416,'Np PL4 Stock'!A:E,5,FALSE),AB416-1-VLOOKUP(A416,'Np PL4 Stock'!A:E,5,FALSE)),""))</f>
        <v>13</v>
      </c>
      <c r="AD416" s="289">
        <v>8.603</v>
      </c>
      <c r="AE416" s="300">
        <v>0.0775</v>
      </c>
      <c r="AF416" s="323">
        <v>0.99</v>
      </c>
      <c r="AG416" s="331">
        <v>0</v>
      </c>
      <c r="AH416" s="332">
        <v>0</v>
      </c>
      <c r="AI416" s="339">
        <v>248</v>
      </c>
      <c r="AJ416" s="326"/>
      <c r="AK416" s="350">
        <v>1.5</v>
      </c>
    </row>
    <row r="417" spans="1:37">
      <c r="A417" s="280" t="str">
        <f t="shared" si="14"/>
        <v>E1-04-07</v>
      </c>
      <c r="B417" s="341" t="s">
        <v>43</v>
      </c>
      <c r="C417" s="282">
        <v>46041</v>
      </c>
      <c r="D417" s="282">
        <v>46048</v>
      </c>
      <c r="E417" s="243">
        <v>7</v>
      </c>
      <c r="F417" s="244" t="s">
        <v>215</v>
      </c>
      <c r="G417" s="243">
        <v>4</v>
      </c>
      <c r="H417" s="283" t="str">
        <f>IF(ISBLANK(F417),"",IFERROR(VLOOKUP(A417,'Np PL4 Stock'!$A:$U,20,FALSE),""))</f>
        <v>V1-MA1</v>
      </c>
      <c r="I417" s="262" t="s">
        <v>213</v>
      </c>
      <c r="J417" s="283">
        <f>IF(ISBLANK(F417),"",VLOOKUP(LEFT(A417,5),Unit!A:B,2,FALSE))</f>
        <v>10</v>
      </c>
      <c r="K417" s="289">
        <v>1.89</v>
      </c>
      <c r="L417" s="290">
        <v>1.2</v>
      </c>
      <c r="M417" s="291">
        <f t="shared" si="15"/>
        <v>189</v>
      </c>
      <c r="N417" s="292">
        <f>IF(ISBLANK(D417),"",IFERROR(IF(VLOOKUP(A417,'Np PL4 Stock'!A:J,10,FALSE)="Np4",D417-VLOOKUP(A417,'Np PL4 Stock'!A:E,5,FALSE),D417-1-VLOOKUP(A417,'Np PL4 Stock'!A:E,5,FALSE)),""))</f>
        <v>7</v>
      </c>
      <c r="O417" s="345">
        <v>0.98</v>
      </c>
      <c r="P417" s="289">
        <v>5.687</v>
      </c>
      <c r="Q417" s="300">
        <v>0.0565</v>
      </c>
      <c r="R417" s="301" t="s">
        <v>32</v>
      </c>
      <c r="S417" s="244" t="s">
        <v>32</v>
      </c>
      <c r="T417" s="301" t="s">
        <v>32</v>
      </c>
      <c r="U417" s="301" t="s">
        <v>32</v>
      </c>
      <c r="V417" s="302">
        <v>0</v>
      </c>
      <c r="W417" s="303">
        <v>0</v>
      </c>
      <c r="X417" s="316">
        <v>46051</v>
      </c>
      <c r="Y417" s="313">
        <f>IF(ISBLANK(X417),"",IFERROR(IF(VLOOKUP(A417,'Np PL4 Stock'!A:J,10,FALSE)="Np4",X417-VLOOKUP(A417,'Np PL4 Stock'!A:E,5,FALSE),X417-1-VLOOKUP(A417,'Np PL4 Stock'!A:E,5,FALSE)),""))</f>
        <v>10</v>
      </c>
      <c r="Z417" s="321">
        <v>7.234</v>
      </c>
      <c r="AA417" s="315">
        <v>0.0661</v>
      </c>
      <c r="AB417" s="349">
        <v>46054</v>
      </c>
      <c r="AC417" s="317">
        <f>IF(ISBLANK(AB417),"",IFERROR(IF(VLOOKUP(A417,'Np PL4 Stock'!A:J,10,FALSE)="Np4",AB417-VLOOKUP(A417,'Np PL4 Stock'!A:E,5,FALSE),AB417-1-VLOOKUP(A417,'Np PL4 Stock'!A:E,5,FALSE)),""))</f>
        <v>13</v>
      </c>
      <c r="AD417" s="289">
        <v>8.872</v>
      </c>
      <c r="AE417" s="300">
        <v>0.0828</v>
      </c>
      <c r="AF417" s="323">
        <v>1</v>
      </c>
      <c r="AG417" s="331">
        <v>0</v>
      </c>
      <c r="AH417" s="332">
        <v>0</v>
      </c>
      <c r="AI417" s="339">
        <v>228</v>
      </c>
      <c r="AJ417" s="326"/>
      <c r="AK417" s="350">
        <v>1.4</v>
      </c>
    </row>
    <row r="418" spans="1:37">
      <c r="A418" s="280" t="str">
        <f t="shared" si="14"/>
        <v>E1-05-07</v>
      </c>
      <c r="B418" s="341" t="s">
        <v>43</v>
      </c>
      <c r="C418" s="282">
        <v>46041</v>
      </c>
      <c r="D418" s="282">
        <v>46048</v>
      </c>
      <c r="E418" s="243">
        <v>7</v>
      </c>
      <c r="F418" s="244" t="s">
        <v>215</v>
      </c>
      <c r="G418" s="243">
        <v>5</v>
      </c>
      <c r="H418" s="283" t="str">
        <f>IF(ISBLANK(F418),"",IFERROR(VLOOKUP(A418,'Np PL4 Stock'!$A:$U,20,FALSE),""))</f>
        <v>V1-MA1</v>
      </c>
      <c r="I418" s="262" t="s">
        <v>213</v>
      </c>
      <c r="J418" s="283">
        <f>IF(ISBLANK(F418),"",VLOOKUP(LEFT(A418,5),Unit!A:B,2,FALSE))</f>
        <v>10</v>
      </c>
      <c r="K418" s="289">
        <v>1.88</v>
      </c>
      <c r="L418" s="290">
        <v>1.2</v>
      </c>
      <c r="M418" s="291">
        <f t="shared" si="15"/>
        <v>188</v>
      </c>
      <c r="N418" s="292">
        <f>IF(ISBLANK(D418),"",IFERROR(IF(VLOOKUP(A418,'Np PL4 Stock'!A:J,10,FALSE)="Np4",D418-VLOOKUP(A418,'Np PL4 Stock'!A:E,5,FALSE),D418-1-VLOOKUP(A418,'Np PL4 Stock'!A:E,5,FALSE)),""))</f>
        <v>7</v>
      </c>
      <c r="O418" s="345">
        <v>0.99</v>
      </c>
      <c r="P418" s="289">
        <v>5.549</v>
      </c>
      <c r="Q418" s="300">
        <v>0.0542</v>
      </c>
      <c r="R418" s="301" t="s">
        <v>32</v>
      </c>
      <c r="S418" s="244" t="s">
        <v>32</v>
      </c>
      <c r="T418" s="301" t="s">
        <v>32</v>
      </c>
      <c r="U418" s="301" t="s">
        <v>32</v>
      </c>
      <c r="V418" s="302">
        <v>0</v>
      </c>
      <c r="W418" s="303">
        <v>0</v>
      </c>
      <c r="X418" s="316">
        <v>46051</v>
      </c>
      <c r="Y418" s="313">
        <f>IF(ISBLANK(X418),"",IFERROR(IF(VLOOKUP(A418,'Np PL4 Stock'!A:J,10,FALSE)="Np4",X418-VLOOKUP(A418,'Np PL4 Stock'!A:E,5,FALSE),X418-1-VLOOKUP(A418,'Np PL4 Stock'!A:E,5,FALSE)),""))</f>
        <v>10</v>
      </c>
      <c r="Z418" s="321">
        <v>7.139</v>
      </c>
      <c r="AA418" s="315">
        <v>0.0553</v>
      </c>
      <c r="AB418" s="349">
        <v>46054</v>
      </c>
      <c r="AC418" s="317">
        <f>IF(ISBLANK(AB418),"",IFERROR(IF(VLOOKUP(A418,'Np PL4 Stock'!A:J,10,FALSE)="Np4",AB418-VLOOKUP(A418,'Np PL4 Stock'!A:E,5,FALSE),AB418-1-VLOOKUP(A418,'Np PL4 Stock'!A:E,5,FALSE)),""))</f>
        <v>13</v>
      </c>
      <c r="AD418" s="289">
        <v>8.762</v>
      </c>
      <c r="AE418" s="300">
        <v>0.0715</v>
      </c>
      <c r="AF418" s="323">
        <v>0.98</v>
      </c>
      <c r="AG418" s="331">
        <v>0</v>
      </c>
      <c r="AH418" s="332">
        <v>0</v>
      </c>
      <c r="AI418" s="339">
        <v>240</v>
      </c>
      <c r="AJ418" s="326"/>
      <c r="AK418" s="350">
        <v>1.4</v>
      </c>
    </row>
    <row r="419" spans="1:37">
      <c r="A419" s="280" t="str">
        <f t="shared" si="14"/>
        <v>E1-06-07</v>
      </c>
      <c r="B419" s="341" t="s">
        <v>43</v>
      </c>
      <c r="C419" s="282">
        <v>46041</v>
      </c>
      <c r="D419" s="282">
        <v>46048</v>
      </c>
      <c r="E419" s="243">
        <v>7</v>
      </c>
      <c r="F419" s="244" t="s">
        <v>215</v>
      </c>
      <c r="G419" s="243">
        <v>6</v>
      </c>
      <c r="H419" s="283" t="str">
        <f>IF(ISBLANK(F419),"",IFERROR(VLOOKUP(A419,'Np PL4 Stock'!$A:$U,20,FALSE),""))</f>
        <v>V1-MA1</v>
      </c>
      <c r="I419" s="262" t="s">
        <v>213</v>
      </c>
      <c r="J419" s="283">
        <f>IF(ISBLANK(F419),"",VLOOKUP(LEFT(A419,5),Unit!A:B,2,FALSE))</f>
        <v>10</v>
      </c>
      <c r="K419" s="289">
        <v>1.88</v>
      </c>
      <c r="L419" s="290">
        <v>1.2</v>
      </c>
      <c r="M419" s="291">
        <f t="shared" si="15"/>
        <v>188</v>
      </c>
      <c r="N419" s="292">
        <f>IF(ISBLANK(D419),"",IFERROR(IF(VLOOKUP(A419,'Np PL4 Stock'!A:J,10,FALSE)="Np4",D419-VLOOKUP(A419,'Np PL4 Stock'!A:E,5,FALSE),D419-1-VLOOKUP(A419,'Np PL4 Stock'!A:E,5,FALSE)),""))</f>
        <v>7</v>
      </c>
      <c r="O419" s="345">
        <v>0.99</v>
      </c>
      <c r="P419" s="289">
        <v>5.644</v>
      </c>
      <c r="Q419" s="300">
        <v>0.052</v>
      </c>
      <c r="R419" s="301" t="s">
        <v>32</v>
      </c>
      <c r="S419" s="244" t="s">
        <v>32</v>
      </c>
      <c r="T419" s="301" t="s">
        <v>32</v>
      </c>
      <c r="U419" s="301" t="s">
        <v>32</v>
      </c>
      <c r="V419" s="302">
        <v>0</v>
      </c>
      <c r="W419" s="303">
        <v>0</v>
      </c>
      <c r="X419" s="316">
        <v>46051</v>
      </c>
      <c r="Y419" s="313">
        <f>IF(ISBLANK(X419),"",IFERROR(IF(VLOOKUP(A419,'Np PL4 Stock'!A:J,10,FALSE)="Np4",X419-VLOOKUP(A419,'Np PL4 Stock'!A:E,5,FALSE),X419-1-VLOOKUP(A419,'Np PL4 Stock'!A:E,5,FALSE)),""))</f>
        <v>10</v>
      </c>
      <c r="Z419" s="321">
        <v>7.217</v>
      </c>
      <c r="AA419" s="315">
        <v>0.0642</v>
      </c>
      <c r="AB419" s="349">
        <v>46054</v>
      </c>
      <c r="AC419" s="317">
        <f>IF(ISBLANK(AB419),"",IFERROR(IF(VLOOKUP(A419,'Np PL4 Stock'!A:J,10,FALSE)="Np4",AB419-VLOOKUP(A419,'Np PL4 Stock'!A:E,5,FALSE),AB419-1-VLOOKUP(A419,'Np PL4 Stock'!A:E,5,FALSE)),""))</f>
        <v>13</v>
      </c>
      <c r="AD419" s="289">
        <v>8.771</v>
      </c>
      <c r="AE419" s="300">
        <v>0.0871</v>
      </c>
      <c r="AF419" s="323">
        <v>1</v>
      </c>
      <c r="AG419" s="331">
        <v>0</v>
      </c>
      <c r="AH419" s="332">
        <v>0</v>
      </c>
      <c r="AI419" s="339">
        <v>242</v>
      </c>
      <c r="AJ419" s="326"/>
      <c r="AK419" s="350">
        <v>1.4</v>
      </c>
    </row>
    <row r="420" spans="1:37">
      <c r="A420" s="280" t="str">
        <f t="shared" si="14"/>
        <v>E1-07-07</v>
      </c>
      <c r="B420" s="281" t="s">
        <v>43</v>
      </c>
      <c r="C420" s="282">
        <v>46042</v>
      </c>
      <c r="D420" s="282">
        <v>46049</v>
      </c>
      <c r="E420" s="243">
        <v>7</v>
      </c>
      <c r="F420" s="244" t="s">
        <v>215</v>
      </c>
      <c r="G420" s="243">
        <v>7</v>
      </c>
      <c r="H420" s="283" t="str">
        <f>IF(ISBLANK(F420),"",IFERROR(VLOOKUP(A420,'Np PL4 Stock'!$A:$U,20,FALSE),""))</f>
        <v>V1-MB1</v>
      </c>
      <c r="I420" s="262" t="s">
        <v>213</v>
      </c>
      <c r="J420" s="283">
        <f>IF(ISBLANK(F420),"",VLOOKUP(LEFT(A420,5),Unit!A:B,2,FALSE))</f>
        <v>10</v>
      </c>
      <c r="K420" s="289">
        <v>1.87</v>
      </c>
      <c r="L420" s="290">
        <v>1.2</v>
      </c>
      <c r="M420" s="291">
        <f t="shared" si="15"/>
        <v>187</v>
      </c>
      <c r="N420" s="292">
        <f>IF(ISBLANK(D420),"",IFERROR(IF(VLOOKUP(A420,'Np PL4 Stock'!A:J,10,FALSE)="Np4",D420-VLOOKUP(A420,'Np PL4 Stock'!A:E,5,FALSE),D420-1-VLOOKUP(A420,'Np PL4 Stock'!A:E,5,FALSE)),""))</f>
        <v>7</v>
      </c>
      <c r="O420" s="345">
        <v>0.99</v>
      </c>
      <c r="P420" s="289">
        <v>5.513</v>
      </c>
      <c r="Q420" s="300">
        <v>0.0462</v>
      </c>
      <c r="R420" s="301" t="s">
        <v>32</v>
      </c>
      <c r="S420" s="244" t="s">
        <v>32</v>
      </c>
      <c r="T420" s="301" t="s">
        <v>32</v>
      </c>
      <c r="U420" s="301" t="s">
        <v>32</v>
      </c>
      <c r="V420" s="302">
        <v>0</v>
      </c>
      <c r="W420" s="303">
        <v>0</v>
      </c>
      <c r="X420" s="316">
        <v>46052</v>
      </c>
      <c r="Y420" s="313">
        <f>IF(ISBLANK(X420),"",IFERROR(IF(VLOOKUP(A420,'Np PL4 Stock'!A:J,10,FALSE)="Np4",X420-VLOOKUP(A420,'Np PL4 Stock'!A:E,5,FALSE),X420-1-VLOOKUP(A420,'Np PL4 Stock'!A:E,5,FALSE)),""))</f>
        <v>10</v>
      </c>
      <c r="Z420" s="325">
        <v>7.04</v>
      </c>
      <c r="AA420" s="315">
        <v>0.0592</v>
      </c>
      <c r="AB420" s="349">
        <v>46055</v>
      </c>
      <c r="AC420" s="317">
        <f>IF(ISBLANK(AB420),"",IFERROR(IF(VLOOKUP(A420,'Np PL4 Stock'!A:J,10,FALSE)="Np4",AB420-VLOOKUP(A420,'Np PL4 Stock'!A:E,5,FALSE),AB420-1-VLOOKUP(A420,'Np PL4 Stock'!A:E,5,FALSE)),""))</f>
        <v>13</v>
      </c>
      <c r="AD420" s="289">
        <v>8.111</v>
      </c>
      <c r="AE420" s="300">
        <v>0.0645</v>
      </c>
      <c r="AF420" s="323">
        <v>0.99</v>
      </c>
      <c r="AG420" s="331">
        <v>0</v>
      </c>
      <c r="AH420" s="332">
        <v>0</v>
      </c>
      <c r="AI420" s="339">
        <v>306</v>
      </c>
      <c r="AJ420" s="326"/>
      <c r="AK420" s="350">
        <v>1.2</v>
      </c>
    </row>
    <row r="421" spans="1:37">
      <c r="A421" s="280" t="str">
        <f t="shared" si="14"/>
        <v>E1-08-07</v>
      </c>
      <c r="B421" s="281" t="s">
        <v>43</v>
      </c>
      <c r="C421" s="282">
        <v>46042</v>
      </c>
      <c r="D421" s="282">
        <v>46049</v>
      </c>
      <c r="E421" s="243">
        <v>7</v>
      </c>
      <c r="F421" s="244" t="s">
        <v>215</v>
      </c>
      <c r="G421" s="243">
        <v>8</v>
      </c>
      <c r="H421" s="283" t="str">
        <f>IF(ISBLANK(F421),"",IFERROR(VLOOKUP(A421,'Np PL4 Stock'!$A:$U,20,FALSE),""))</f>
        <v>V1-MB1</v>
      </c>
      <c r="I421" s="262" t="s">
        <v>213</v>
      </c>
      <c r="J421" s="283">
        <f>IF(ISBLANK(F421),"",VLOOKUP(LEFT(A421,5),Unit!A:B,2,FALSE))</f>
        <v>10</v>
      </c>
      <c r="K421" s="289">
        <v>1.87</v>
      </c>
      <c r="L421" s="290">
        <v>1.2</v>
      </c>
      <c r="M421" s="291">
        <f t="shared" si="15"/>
        <v>187</v>
      </c>
      <c r="N421" s="292">
        <f>IF(ISBLANK(D421),"",IFERROR(IF(VLOOKUP(A421,'Np PL4 Stock'!A:J,10,FALSE)="Np4",D421-VLOOKUP(A421,'Np PL4 Stock'!A:E,5,FALSE),D421-1-VLOOKUP(A421,'Np PL4 Stock'!A:E,5,FALSE)),""))</f>
        <v>7</v>
      </c>
      <c r="O421" s="345">
        <v>1</v>
      </c>
      <c r="P421" s="289">
        <v>5.604</v>
      </c>
      <c r="Q421" s="300">
        <v>0.0535</v>
      </c>
      <c r="R421" s="301" t="s">
        <v>32</v>
      </c>
      <c r="S421" s="244" t="s">
        <v>32</v>
      </c>
      <c r="T421" s="301" t="s">
        <v>32</v>
      </c>
      <c r="U421" s="301" t="s">
        <v>32</v>
      </c>
      <c r="V421" s="302">
        <v>0</v>
      </c>
      <c r="W421" s="303">
        <v>0</v>
      </c>
      <c r="X421" s="316">
        <v>46052</v>
      </c>
      <c r="Y421" s="313">
        <f>IF(ISBLANK(X421),"",IFERROR(IF(VLOOKUP(A421,'Np PL4 Stock'!A:J,10,FALSE)="Np4",X421-VLOOKUP(A421,'Np PL4 Stock'!A:E,5,FALSE),X421-1-VLOOKUP(A421,'Np PL4 Stock'!A:E,5,FALSE)),""))</f>
        <v>10</v>
      </c>
      <c r="Z421" s="325">
        <v>7.23</v>
      </c>
      <c r="AA421" s="315">
        <v>0.0578</v>
      </c>
      <c r="AB421" s="349">
        <v>46055</v>
      </c>
      <c r="AC421" s="317">
        <f>IF(ISBLANK(AB421),"",IFERROR(IF(VLOOKUP(A421,'Np PL4 Stock'!A:J,10,FALSE)="Np4",AB421-VLOOKUP(A421,'Np PL4 Stock'!A:E,5,FALSE),AB421-1-VLOOKUP(A421,'Np PL4 Stock'!A:E,5,FALSE)),""))</f>
        <v>13</v>
      </c>
      <c r="AD421" s="289">
        <v>8.415</v>
      </c>
      <c r="AE421" s="300">
        <v>0.0577</v>
      </c>
      <c r="AF421" s="323">
        <v>1</v>
      </c>
      <c r="AG421" s="331">
        <v>0</v>
      </c>
      <c r="AH421" s="332">
        <v>0</v>
      </c>
      <c r="AI421" s="339">
        <v>263</v>
      </c>
      <c r="AJ421" s="326"/>
      <c r="AK421" s="350">
        <v>1.2</v>
      </c>
    </row>
    <row r="422" spans="1:37">
      <c r="A422" s="280" t="str">
        <f t="shared" si="14"/>
        <v>E1-09-07</v>
      </c>
      <c r="B422" s="281" t="s">
        <v>43</v>
      </c>
      <c r="C422" s="282">
        <v>46042</v>
      </c>
      <c r="D422" s="282">
        <v>46049</v>
      </c>
      <c r="E422" s="243">
        <v>7</v>
      </c>
      <c r="F422" s="244" t="s">
        <v>215</v>
      </c>
      <c r="G422" s="243">
        <v>9</v>
      </c>
      <c r="H422" s="283" t="str">
        <f>IF(ISBLANK(F422),"",IFERROR(VLOOKUP(A422,'Np PL4 Stock'!$A:$U,20,FALSE),""))</f>
        <v>V1-MB1</v>
      </c>
      <c r="I422" s="262" t="s">
        <v>213</v>
      </c>
      <c r="J422" s="283">
        <f>IF(ISBLANK(F422),"",VLOOKUP(LEFT(A422,5),Unit!A:B,2,FALSE))</f>
        <v>10</v>
      </c>
      <c r="K422" s="289">
        <v>1.87</v>
      </c>
      <c r="L422" s="290">
        <v>1.2</v>
      </c>
      <c r="M422" s="291">
        <f t="shared" si="15"/>
        <v>187</v>
      </c>
      <c r="N422" s="292">
        <f>IF(ISBLANK(D422),"",IFERROR(IF(VLOOKUP(A422,'Np PL4 Stock'!A:J,10,FALSE)="Np4",D422-VLOOKUP(A422,'Np PL4 Stock'!A:E,5,FALSE),D422-1-VLOOKUP(A422,'Np PL4 Stock'!A:E,5,FALSE)),""))</f>
        <v>7</v>
      </c>
      <c r="O422" s="345">
        <v>0.97</v>
      </c>
      <c r="P422" s="289">
        <v>5.58</v>
      </c>
      <c r="Q422" s="300">
        <v>0.0574</v>
      </c>
      <c r="R422" s="301" t="s">
        <v>32</v>
      </c>
      <c r="S422" s="244" t="s">
        <v>32</v>
      </c>
      <c r="T422" s="301" t="s">
        <v>32</v>
      </c>
      <c r="U422" s="301" t="s">
        <v>32</v>
      </c>
      <c r="V422" s="302">
        <v>0</v>
      </c>
      <c r="W422" s="303">
        <v>0</v>
      </c>
      <c r="X422" s="316">
        <v>46052</v>
      </c>
      <c r="Y422" s="313">
        <f>IF(ISBLANK(X422),"",IFERROR(IF(VLOOKUP(A422,'Np PL4 Stock'!A:J,10,FALSE)="Np4",X422-VLOOKUP(A422,'Np PL4 Stock'!A:E,5,FALSE),X422-1-VLOOKUP(A422,'Np PL4 Stock'!A:E,5,FALSE)),""))</f>
        <v>10</v>
      </c>
      <c r="Z422" s="321">
        <v>7.094</v>
      </c>
      <c r="AA422" s="315">
        <v>0.0666</v>
      </c>
      <c r="AB422" s="349">
        <v>46055</v>
      </c>
      <c r="AC422" s="317">
        <f>IF(ISBLANK(AB422),"",IFERROR(IF(VLOOKUP(A422,'Np PL4 Stock'!A:J,10,FALSE)="Np4",AB422-VLOOKUP(A422,'Np PL4 Stock'!A:E,5,FALSE),AB422-1-VLOOKUP(A422,'Np PL4 Stock'!A:E,5,FALSE)),""))</f>
        <v>13</v>
      </c>
      <c r="AD422" s="289">
        <v>8.517</v>
      </c>
      <c r="AE422" s="300">
        <v>0.0729</v>
      </c>
      <c r="AF422" s="323">
        <v>1</v>
      </c>
      <c r="AG422" s="331">
        <v>0</v>
      </c>
      <c r="AH422" s="332">
        <v>0</v>
      </c>
      <c r="AI422" s="339">
        <v>256</v>
      </c>
      <c r="AJ422" s="326"/>
      <c r="AK422" s="350">
        <v>1.1</v>
      </c>
    </row>
    <row r="423" spans="1:37">
      <c r="A423" s="280" t="str">
        <f t="shared" si="14"/>
        <v>E1-10-07</v>
      </c>
      <c r="B423" s="281" t="s">
        <v>43</v>
      </c>
      <c r="C423" s="282">
        <v>46042</v>
      </c>
      <c r="D423" s="282">
        <v>46049</v>
      </c>
      <c r="E423" s="243">
        <v>7</v>
      </c>
      <c r="F423" s="244" t="s">
        <v>215</v>
      </c>
      <c r="G423" s="243">
        <v>10</v>
      </c>
      <c r="H423" s="283" t="str">
        <f>IF(ISBLANK(F423),"",IFERROR(VLOOKUP(A423,'Np PL4 Stock'!$A:$U,20,FALSE),""))</f>
        <v>V1-MA1</v>
      </c>
      <c r="I423" s="262" t="s">
        <v>213</v>
      </c>
      <c r="J423" s="283">
        <f>IF(ISBLANK(F423),"",VLOOKUP(LEFT(A423,5),Unit!A:B,2,FALSE))</f>
        <v>10</v>
      </c>
      <c r="K423" s="289">
        <v>1.86</v>
      </c>
      <c r="L423" s="290">
        <v>1.2</v>
      </c>
      <c r="M423" s="291">
        <f t="shared" si="15"/>
        <v>186</v>
      </c>
      <c r="N423" s="292">
        <f>IF(ISBLANK(D423),"",IFERROR(IF(VLOOKUP(A423,'Np PL4 Stock'!A:J,10,FALSE)="Np4",D423-VLOOKUP(A423,'Np PL4 Stock'!A:E,5,FALSE),D423-1-VLOOKUP(A423,'Np PL4 Stock'!A:E,5,FALSE)),""))</f>
        <v>7</v>
      </c>
      <c r="O423" s="345">
        <v>0.98</v>
      </c>
      <c r="P423" s="289">
        <v>5.55</v>
      </c>
      <c r="Q423" s="300">
        <v>0.0409</v>
      </c>
      <c r="R423" s="301" t="s">
        <v>32</v>
      </c>
      <c r="S423" s="244" t="s">
        <v>32</v>
      </c>
      <c r="T423" s="301" t="s">
        <v>32</v>
      </c>
      <c r="U423" s="301" t="s">
        <v>32</v>
      </c>
      <c r="V423" s="302">
        <v>0</v>
      </c>
      <c r="W423" s="303">
        <v>0</v>
      </c>
      <c r="X423" s="316">
        <v>46052</v>
      </c>
      <c r="Y423" s="313">
        <f>IF(ISBLANK(X423),"",IFERROR(IF(VLOOKUP(A423,'Np PL4 Stock'!A:J,10,FALSE)="Np4",X423-VLOOKUP(A423,'Np PL4 Stock'!A:E,5,FALSE),X423-1-VLOOKUP(A423,'Np PL4 Stock'!A:E,5,FALSE)),""))</f>
        <v>10</v>
      </c>
      <c r="Z423" s="321">
        <v>7.182</v>
      </c>
      <c r="AA423" s="315">
        <v>0.0589</v>
      </c>
      <c r="AB423" s="349">
        <v>46055</v>
      </c>
      <c r="AC423" s="317">
        <f>IF(ISBLANK(AB423),"",IFERROR(IF(VLOOKUP(A423,'Np PL4 Stock'!A:J,10,FALSE)="Np4",AB423-VLOOKUP(A423,'Np PL4 Stock'!A:E,5,FALSE),AB423-1-VLOOKUP(A423,'Np PL4 Stock'!A:E,5,FALSE)),""))</f>
        <v>13</v>
      </c>
      <c r="AD423" s="289">
        <v>8.453</v>
      </c>
      <c r="AE423" s="300">
        <v>0.0615</v>
      </c>
      <c r="AF423" s="323">
        <v>0.98</v>
      </c>
      <c r="AG423" s="331">
        <v>0</v>
      </c>
      <c r="AH423" s="332">
        <v>0</v>
      </c>
      <c r="AI423" s="339">
        <v>260</v>
      </c>
      <c r="AJ423" s="326"/>
      <c r="AK423" s="350">
        <v>1.2</v>
      </c>
    </row>
    <row r="424" spans="1:37">
      <c r="A424" s="280" t="str">
        <f t="shared" si="14"/>
        <v>E1-11-07</v>
      </c>
      <c r="B424" s="281" t="s">
        <v>43</v>
      </c>
      <c r="C424" s="282">
        <v>46042</v>
      </c>
      <c r="D424" s="282">
        <v>46049</v>
      </c>
      <c r="E424" s="243">
        <v>7</v>
      </c>
      <c r="F424" s="244" t="s">
        <v>215</v>
      </c>
      <c r="G424" s="243">
        <v>11</v>
      </c>
      <c r="H424" s="283" t="str">
        <f>IF(ISBLANK(F424),"",IFERROR(VLOOKUP(A424,'Np PL4 Stock'!$A:$U,20,FALSE),""))</f>
        <v>V1-MA1</v>
      </c>
      <c r="I424" s="262" t="s">
        <v>213</v>
      </c>
      <c r="J424" s="283">
        <f>IF(ISBLANK(F424),"",VLOOKUP(LEFT(A424,5),Unit!A:B,2,FALSE))</f>
        <v>10</v>
      </c>
      <c r="K424" s="289">
        <v>1.86</v>
      </c>
      <c r="L424" s="290">
        <v>1.2</v>
      </c>
      <c r="M424" s="291">
        <f t="shared" si="15"/>
        <v>186</v>
      </c>
      <c r="N424" s="292">
        <f>IF(ISBLANK(D424),"",IFERROR(IF(VLOOKUP(A424,'Np PL4 Stock'!A:J,10,FALSE)="Np4",D424-VLOOKUP(A424,'Np PL4 Stock'!A:E,5,FALSE),D424-1-VLOOKUP(A424,'Np PL4 Stock'!A:E,5,FALSE)),""))</f>
        <v>7</v>
      </c>
      <c r="O424" s="345">
        <v>0.99</v>
      </c>
      <c r="P424" s="289">
        <v>5.545</v>
      </c>
      <c r="Q424" s="300">
        <v>0.0432</v>
      </c>
      <c r="R424" s="301" t="s">
        <v>32</v>
      </c>
      <c r="S424" s="244" t="s">
        <v>32</v>
      </c>
      <c r="T424" s="301" t="s">
        <v>32</v>
      </c>
      <c r="U424" s="301" t="s">
        <v>32</v>
      </c>
      <c r="V424" s="302">
        <v>0</v>
      </c>
      <c r="W424" s="303">
        <v>0</v>
      </c>
      <c r="X424" s="316">
        <v>46052</v>
      </c>
      <c r="Y424" s="313">
        <f>IF(ISBLANK(X424),"",IFERROR(IF(VLOOKUP(A424,'Np PL4 Stock'!A:J,10,FALSE)="Np4",X424-VLOOKUP(A424,'Np PL4 Stock'!A:E,5,FALSE),X424-1-VLOOKUP(A424,'Np PL4 Stock'!A:E,5,FALSE)),""))</f>
        <v>10</v>
      </c>
      <c r="Z424" s="321">
        <v>7.105</v>
      </c>
      <c r="AA424" s="315">
        <v>0.0537</v>
      </c>
      <c r="AB424" s="349">
        <v>46055</v>
      </c>
      <c r="AC424" s="317">
        <f>IF(ISBLANK(AB424),"",IFERROR(IF(VLOOKUP(A424,'Np PL4 Stock'!A:J,10,FALSE)="Np4",AB424-VLOOKUP(A424,'Np PL4 Stock'!A:E,5,FALSE),AB424-1-VLOOKUP(A424,'Np PL4 Stock'!A:E,5,FALSE)),""))</f>
        <v>13</v>
      </c>
      <c r="AD424" s="289">
        <v>8.046</v>
      </c>
      <c r="AE424" s="300">
        <v>0.0591</v>
      </c>
      <c r="AF424" s="323">
        <v>0.98</v>
      </c>
      <c r="AG424" s="331">
        <v>0</v>
      </c>
      <c r="AH424" s="332">
        <v>0</v>
      </c>
      <c r="AI424" s="339">
        <v>317</v>
      </c>
      <c r="AJ424" s="326"/>
      <c r="AK424" s="350">
        <v>1.1</v>
      </c>
    </row>
    <row r="425" spans="1:37">
      <c r="A425" s="280" t="str">
        <f t="shared" si="14"/>
        <v>E1-12-07</v>
      </c>
      <c r="B425" s="281" t="s">
        <v>43</v>
      </c>
      <c r="C425" s="282">
        <v>46042</v>
      </c>
      <c r="D425" s="282">
        <v>46049</v>
      </c>
      <c r="E425" s="243">
        <v>7</v>
      </c>
      <c r="F425" s="244" t="s">
        <v>215</v>
      </c>
      <c r="G425" s="243">
        <v>12</v>
      </c>
      <c r="H425" s="283" t="str">
        <f>IF(ISBLANK(F425),"",IFERROR(VLOOKUP(A425,'Np PL4 Stock'!$A:$U,20,FALSE),""))</f>
        <v>V1-MA1</v>
      </c>
      <c r="I425" s="262" t="s">
        <v>213</v>
      </c>
      <c r="J425" s="283">
        <f>IF(ISBLANK(F425),"",VLOOKUP(LEFT(A425,5),Unit!A:B,2,FALSE))</f>
        <v>10</v>
      </c>
      <c r="K425" s="289">
        <v>1.86</v>
      </c>
      <c r="L425" s="290">
        <v>1.2</v>
      </c>
      <c r="M425" s="291">
        <f t="shared" si="15"/>
        <v>186</v>
      </c>
      <c r="N425" s="292">
        <f>IF(ISBLANK(D425),"",IFERROR(IF(VLOOKUP(A425,'Np PL4 Stock'!A:J,10,FALSE)="Np4",D425-VLOOKUP(A425,'Np PL4 Stock'!A:E,5,FALSE),D425-1-VLOOKUP(A425,'Np PL4 Stock'!A:E,5,FALSE)),""))</f>
        <v>7</v>
      </c>
      <c r="O425" s="345">
        <v>1</v>
      </c>
      <c r="P425" s="289">
        <v>5.561</v>
      </c>
      <c r="Q425" s="300">
        <v>0.043</v>
      </c>
      <c r="R425" s="301" t="s">
        <v>32</v>
      </c>
      <c r="S425" s="244" t="s">
        <v>32</v>
      </c>
      <c r="T425" s="301" t="s">
        <v>32</v>
      </c>
      <c r="U425" s="301" t="s">
        <v>32</v>
      </c>
      <c r="V425" s="302">
        <v>0</v>
      </c>
      <c r="W425" s="303">
        <v>0</v>
      </c>
      <c r="X425" s="316">
        <v>46052</v>
      </c>
      <c r="Y425" s="313">
        <f>IF(ISBLANK(X425),"",IFERROR(IF(VLOOKUP(A425,'Np PL4 Stock'!A:J,10,FALSE)="Np4",X425-VLOOKUP(A425,'Np PL4 Stock'!A:E,5,FALSE),X425-1-VLOOKUP(A425,'Np PL4 Stock'!A:E,5,FALSE)),""))</f>
        <v>10</v>
      </c>
      <c r="Z425" s="321">
        <v>7.191</v>
      </c>
      <c r="AA425" s="315">
        <v>0.0598</v>
      </c>
      <c r="AB425" s="349">
        <v>46055</v>
      </c>
      <c r="AC425" s="317">
        <f>IF(ISBLANK(AB425),"",IFERROR(IF(VLOOKUP(A425,'Np PL4 Stock'!A:J,10,FALSE)="Np4",AB425-VLOOKUP(A425,'Np PL4 Stock'!A:E,5,FALSE),AB425-1-VLOOKUP(A425,'Np PL4 Stock'!A:E,5,FALSE)),""))</f>
        <v>13</v>
      </c>
      <c r="AD425" s="289">
        <v>8.589</v>
      </c>
      <c r="AE425" s="300">
        <v>0.0733</v>
      </c>
      <c r="AF425" s="323">
        <v>1</v>
      </c>
      <c r="AG425" s="331">
        <v>0</v>
      </c>
      <c r="AH425" s="332">
        <v>0</v>
      </c>
      <c r="AI425" s="339">
        <v>250</v>
      </c>
      <c r="AJ425" s="326"/>
      <c r="AK425" s="350">
        <v>1.2</v>
      </c>
    </row>
    <row r="426" spans="1:37">
      <c r="A426" s="280" t="str">
        <f t="shared" si="14"/>
        <v>A1-01-08</v>
      </c>
      <c r="B426" s="281" t="s">
        <v>43</v>
      </c>
      <c r="C426" s="282">
        <v>46049</v>
      </c>
      <c r="D426" s="282">
        <v>46056</v>
      </c>
      <c r="E426" s="243">
        <v>8</v>
      </c>
      <c r="F426" s="244" t="s">
        <v>144</v>
      </c>
      <c r="G426" s="243">
        <v>1</v>
      </c>
      <c r="H426" s="283" t="str">
        <f>IF(ISBLANK(F426),"",IFERROR(VLOOKUP(A426,'Np PL4 Stock'!$A:$U,20,FALSE),""))</f>
        <v>V1-MA1</v>
      </c>
      <c r="I426" s="262" t="s">
        <v>213</v>
      </c>
      <c r="J426" s="283">
        <f>IF(ISBLANK(F426),"",VLOOKUP(LEFT(A426,5),Unit!A:B,2,FALSE))</f>
        <v>16</v>
      </c>
      <c r="K426" s="289">
        <v>3.254</v>
      </c>
      <c r="L426" s="290">
        <v>2.1</v>
      </c>
      <c r="M426" s="291">
        <f t="shared" si="15"/>
        <v>203.375</v>
      </c>
      <c r="N426" s="292">
        <f>IF(ISBLANK(D426),"",IFERROR(IF(VLOOKUP(A426,'Np PL4 Stock'!A:J,10,FALSE)="Np4",D426-VLOOKUP(A426,'Np PL4 Stock'!A:E,5,FALSE),D426-1-VLOOKUP(A426,'Np PL4 Stock'!A:E,5,FALSE)),""))</f>
        <v>7</v>
      </c>
      <c r="O426" s="345">
        <v>1</v>
      </c>
      <c r="P426" s="289">
        <v>5.669</v>
      </c>
      <c r="Q426" s="300">
        <v>0.0457</v>
      </c>
      <c r="R426" s="301" t="s">
        <v>32</v>
      </c>
      <c r="S426" s="244" t="s">
        <v>32</v>
      </c>
      <c r="T426" s="301" t="s">
        <v>32</v>
      </c>
      <c r="U426" s="301" t="s">
        <v>32</v>
      </c>
      <c r="V426" s="302">
        <v>0</v>
      </c>
      <c r="W426" s="303">
        <v>0</v>
      </c>
      <c r="X426" s="316">
        <v>46059</v>
      </c>
      <c r="Y426" s="313">
        <f>IF(ISBLANK(X426),"",IFERROR(IF(VLOOKUP(A426,'Np PL4 Stock'!A:J,10,FALSE)="Np4",X426-VLOOKUP(A426,'Np PL4 Stock'!A:E,5,FALSE),X426-1-VLOOKUP(A426,'Np PL4 Stock'!A:E,5,FALSE)),""))</f>
        <v>10</v>
      </c>
      <c r="Z426" s="321">
        <v>6.86</v>
      </c>
      <c r="AA426" s="315">
        <v>0.066</v>
      </c>
      <c r="AB426" s="349">
        <v>46062</v>
      </c>
      <c r="AC426" s="317">
        <f>IF(ISBLANK(AB426),"",IFERROR(IF(VLOOKUP(A426,'Np PL4 Stock'!A:J,10,FALSE)="Np4",AB426-VLOOKUP(A426,'Np PL4 Stock'!A:E,5,FALSE),AB426-1-VLOOKUP(A426,'Np PL4 Stock'!A:E,5,FALSE)),""))</f>
        <v>13</v>
      </c>
      <c r="AD426" s="289">
        <v>7.983</v>
      </c>
      <c r="AE426" s="300">
        <v>0.0658</v>
      </c>
      <c r="AF426" s="323">
        <v>0.98</v>
      </c>
      <c r="AG426" s="331">
        <v>0</v>
      </c>
      <c r="AH426" s="332">
        <v>0</v>
      </c>
      <c r="AI426" s="339">
        <v>349</v>
      </c>
      <c r="AJ426" s="326"/>
      <c r="AK426" s="350">
        <v>2.6</v>
      </c>
    </row>
    <row r="427" spans="1:37">
      <c r="A427" s="280" t="str">
        <f t="shared" si="14"/>
        <v>A1-02-08</v>
      </c>
      <c r="B427" s="281" t="s">
        <v>43</v>
      </c>
      <c r="C427" s="282">
        <v>46049</v>
      </c>
      <c r="D427" s="282">
        <v>46056</v>
      </c>
      <c r="E427" s="243">
        <v>8</v>
      </c>
      <c r="F427" s="244" t="s">
        <v>144</v>
      </c>
      <c r="G427" s="243">
        <v>2</v>
      </c>
      <c r="H427" s="283" t="str">
        <f>IF(ISBLANK(F427),"",IFERROR(VLOOKUP(A427,'Np PL4 Stock'!$A:$U,20,FALSE),""))</f>
        <v>V1-MA1</v>
      </c>
      <c r="I427" s="262" t="s">
        <v>213</v>
      </c>
      <c r="J427" s="283">
        <f>IF(ISBLANK(F427),"",VLOOKUP(LEFT(A427,5),Unit!A:B,2,FALSE))</f>
        <v>16</v>
      </c>
      <c r="K427" s="289">
        <v>3.253</v>
      </c>
      <c r="L427" s="290">
        <v>2.1</v>
      </c>
      <c r="M427" s="291">
        <f t="shared" si="15"/>
        <v>203.3125</v>
      </c>
      <c r="N427" s="292">
        <f>IF(ISBLANK(D427),"",IFERROR(IF(VLOOKUP(A427,'Np PL4 Stock'!A:J,10,FALSE)="Np4",D427-VLOOKUP(A427,'Np PL4 Stock'!A:E,5,FALSE),D427-1-VLOOKUP(A427,'Np PL4 Stock'!A:E,5,FALSE)),""))</f>
        <v>7</v>
      </c>
      <c r="O427" s="345">
        <v>1</v>
      </c>
      <c r="P427" s="289">
        <v>5.651</v>
      </c>
      <c r="Q427" s="300">
        <v>0.0469</v>
      </c>
      <c r="R427" s="301" t="s">
        <v>32</v>
      </c>
      <c r="S427" s="244" t="s">
        <v>32</v>
      </c>
      <c r="T427" s="301" t="s">
        <v>32</v>
      </c>
      <c r="U427" s="301" t="s">
        <v>32</v>
      </c>
      <c r="V427" s="302">
        <v>0</v>
      </c>
      <c r="W427" s="303">
        <v>0</v>
      </c>
      <c r="X427" s="316">
        <v>46059</v>
      </c>
      <c r="Y427" s="313">
        <f>IF(ISBLANK(X427),"",IFERROR(IF(VLOOKUP(A427,'Np PL4 Stock'!A:J,10,FALSE)="Np4",X427-VLOOKUP(A427,'Np PL4 Stock'!A:E,5,FALSE),X427-1-VLOOKUP(A427,'Np PL4 Stock'!A:E,5,FALSE)),""))</f>
        <v>10</v>
      </c>
      <c r="Z427" s="321">
        <v>6.885</v>
      </c>
      <c r="AA427" s="315">
        <v>0.0575</v>
      </c>
      <c r="AB427" s="349">
        <v>46062</v>
      </c>
      <c r="AC427" s="317">
        <f>IF(ISBLANK(AB427),"",IFERROR(IF(VLOOKUP(A427,'Np PL4 Stock'!A:J,10,FALSE)="Np4",AB427-VLOOKUP(A427,'Np PL4 Stock'!A:E,5,FALSE),AB427-1-VLOOKUP(A427,'Np PL4 Stock'!A:E,5,FALSE)),""))</f>
        <v>13</v>
      </c>
      <c r="AD427" s="289">
        <v>8.016</v>
      </c>
      <c r="AE427" s="300">
        <v>0.0654</v>
      </c>
      <c r="AF427" s="323">
        <v>1</v>
      </c>
      <c r="AG427" s="331">
        <v>0</v>
      </c>
      <c r="AH427" s="332">
        <v>0</v>
      </c>
      <c r="AI427" s="339">
        <v>318</v>
      </c>
      <c r="AJ427" s="326"/>
      <c r="AK427" s="350">
        <v>2.6</v>
      </c>
    </row>
    <row r="428" spans="1:37">
      <c r="A428" s="280" t="str">
        <f t="shared" si="14"/>
        <v>A1-03-08</v>
      </c>
      <c r="B428" s="281" t="s">
        <v>43</v>
      </c>
      <c r="C428" s="282">
        <v>46049</v>
      </c>
      <c r="D428" s="282">
        <v>46056</v>
      </c>
      <c r="E428" s="243">
        <v>8</v>
      </c>
      <c r="F428" s="244" t="s">
        <v>144</v>
      </c>
      <c r="G428" s="243">
        <v>3</v>
      </c>
      <c r="H428" s="283" t="str">
        <f>IF(ISBLANK(F428),"",IFERROR(VLOOKUP(A428,'Np PL4 Stock'!$A:$U,20,FALSE),""))</f>
        <v>V1-MA1</v>
      </c>
      <c r="I428" s="262" t="s">
        <v>213</v>
      </c>
      <c r="J428" s="283">
        <f>IF(ISBLANK(F428),"",VLOOKUP(LEFT(A428,5),Unit!A:B,2,FALSE))</f>
        <v>16</v>
      </c>
      <c r="K428" s="289">
        <v>3.253</v>
      </c>
      <c r="L428" s="289">
        <v>2.1</v>
      </c>
      <c r="M428" s="291">
        <f t="shared" si="15"/>
        <v>203.3125</v>
      </c>
      <c r="N428" s="292">
        <f>IF(ISBLANK(D428),"",IFERROR(IF(VLOOKUP(A428,'Np PL4 Stock'!A:J,10,FALSE)="Np4",D428-VLOOKUP(A428,'Np PL4 Stock'!A:E,5,FALSE),D428-1-VLOOKUP(A428,'Np PL4 Stock'!A:E,5,FALSE)),""))</f>
        <v>7</v>
      </c>
      <c r="O428" s="345">
        <v>1</v>
      </c>
      <c r="P428" s="289">
        <v>5.687</v>
      </c>
      <c r="Q428" s="300">
        <v>0.0444</v>
      </c>
      <c r="R428" s="301" t="s">
        <v>32</v>
      </c>
      <c r="S428" s="244" t="s">
        <v>32</v>
      </c>
      <c r="T428" s="301" t="s">
        <v>32</v>
      </c>
      <c r="U428" s="301" t="s">
        <v>32</v>
      </c>
      <c r="V428" s="302">
        <v>0</v>
      </c>
      <c r="W428" s="303">
        <v>0</v>
      </c>
      <c r="X428" s="316">
        <v>46059</v>
      </c>
      <c r="Y428" s="313">
        <f>IF(ISBLANK(X428),"",IFERROR(IF(VLOOKUP(A428,'Np PL4 Stock'!A:J,10,FALSE)="Np4",X428-VLOOKUP(A428,'Np PL4 Stock'!A:E,5,FALSE),X428-1-VLOOKUP(A428,'Np PL4 Stock'!A:E,5,FALSE)),""))</f>
        <v>10</v>
      </c>
      <c r="Z428" s="321">
        <v>6.983</v>
      </c>
      <c r="AA428" s="315">
        <v>0.0512</v>
      </c>
      <c r="AB428" s="349">
        <v>46062</v>
      </c>
      <c r="AC428" s="317">
        <f>IF(ISBLANK(AB428),"",IFERROR(IF(VLOOKUP(A428,'Np PL4 Stock'!A:J,10,FALSE)="Np4",AB428-VLOOKUP(A428,'Np PL4 Stock'!A:E,5,FALSE),AB428-1-VLOOKUP(A428,'Np PL4 Stock'!A:E,5,FALSE)),""))</f>
        <v>13</v>
      </c>
      <c r="AD428" s="289">
        <v>8.124</v>
      </c>
      <c r="AE428" s="300">
        <v>0.068</v>
      </c>
      <c r="AF428" s="323">
        <v>1</v>
      </c>
      <c r="AG428" s="331">
        <v>0</v>
      </c>
      <c r="AH428" s="332">
        <v>0</v>
      </c>
      <c r="AI428" s="339">
        <v>302</v>
      </c>
      <c r="AJ428" s="326"/>
      <c r="AK428" s="350">
        <v>2.5</v>
      </c>
    </row>
    <row r="429" spans="1:37">
      <c r="A429" s="280" t="str">
        <f t="shared" si="14"/>
        <v>A1-04-08</v>
      </c>
      <c r="B429" s="281" t="s">
        <v>43</v>
      </c>
      <c r="C429" s="282">
        <v>46049</v>
      </c>
      <c r="D429" s="282">
        <v>46056</v>
      </c>
      <c r="E429" s="243">
        <v>8</v>
      </c>
      <c r="F429" s="244" t="s">
        <v>144</v>
      </c>
      <c r="G429" s="243">
        <v>4</v>
      </c>
      <c r="H429" s="283" t="str">
        <f>IF(ISBLANK(F429),"",IFERROR(VLOOKUP(A429,'Np PL4 Stock'!$A:$U,20,FALSE),""))</f>
        <v>V1-MB1</v>
      </c>
      <c r="I429" s="262" t="s">
        <v>213</v>
      </c>
      <c r="J429" s="283">
        <f>IF(ISBLANK(F429),"",VLOOKUP(LEFT(A429,5),Unit!A:B,2,FALSE))</f>
        <v>16</v>
      </c>
      <c r="K429" s="289">
        <v>3.28</v>
      </c>
      <c r="L429" s="289">
        <v>2.1</v>
      </c>
      <c r="M429" s="291">
        <f t="shared" si="15"/>
        <v>205</v>
      </c>
      <c r="N429" s="292">
        <f>IF(ISBLANK(D429),"",IFERROR(IF(VLOOKUP(A429,'Np PL4 Stock'!A:J,10,FALSE)="Np4",D429-VLOOKUP(A429,'Np PL4 Stock'!A:E,5,FALSE),D429-1-VLOOKUP(A429,'Np PL4 Stock'!A:E,5,FALSE)),""))</f>
        <v>7</v>
      </c>
      <c r="O429" s="345">
        <v>1</v>
      </c>
      <c r="P429" s="289">
        <v>5.665</v>
      </c>
      <c r="Q429" s="300">
        <v>0.0491</v>
      </c>
      <c r="R429" s="301" t="s">
        <v>32</v>
      </c>
      <c r="S429" s="244" t="s">
        <v>32</v>
      </c>
      <c r="T429" s="301" t="s">
        <v>32</v>
      </c>
      <c r="U429" s="301" t="s">
        <v>32</v>
      </c>
      <c r="V429" s="302">
        <v>0</v>
      </c>
      <c r="W429" s="303">
        <v>0</v>
      </c>
      <c r="X429" s="316">
        <v>46059</v>
      </c>
      <c r="Y429" s="313">
        <f>IF(ISBLANK(X429),"",IFERROR(IF(VLOOKUP(A429,'Np PL4 Stock'!A:J,10,FALSE)="Np4",X429-VLOOKUP(A429,'Np PL4 Stock'!A:E,5,FALSE),X429-1-VLOOKUP(A429,'Np PL4 Stock'!A:E,5,FALSE)),""))</f>
        <v>10</v>
      </c>
      <c r="Z429" s="321">
        <v>6.834</v>
      </c>
      <c r="AA429" s="315">
        <v>0.063</v>
      </c>
      <c r="AB429" s="349">
        <v>46062</v>
      </c>
      <c r="AC429" s="317">
        <f>IF(ISBLANK(AB429),"",IFERROR(IF(VLOOKUP(A429,'Np PL4 Stock'!A:J,10,FALSE)="Np4",AB429-VLOOKUP(A429,'Np PL4 Stock'!A:E,5,FALSE),AB429-1-VLOOKUP(A429,'Np PL4 Stock'!A:E,5,FALSE)),""))</f>
        <v>13</v>
      </c>
      <c r="AD429" s="294">
        <v>8.128</v>
      </c>
      <c r="AE429" s="300">
        <v>0.0617</v>
      </c>
      <c r="AF429" s="323">
        <v>1</v>
      </c>
      <c r="AG429" s="331">
        <v>0</v>
      </c>
      <c r="AH429" s="332">
        <v>0</v>
      </c>
      <c r="AI429" s="339">
        <v>304</v>
      </c>
      <c r="AJ429" s="326"/>
      <c r="AK429" s="350">
        <v>2.6</v>
      </c>
    </row>
    <row r="430" spans="1:37">
      <c r="A430" s="280" t="str">
        <f t="shared" si="14"/>
        <v>A1-05-08</v>
      </c>
      <c r="B430" s="281" t="s">
        <v>43</v>
      </c>
      <c r="C430" s="282">
        <v>46049</v>
      </c>
      <c r="D430" s="282">
        <v>46056</v>
      </c>
      <c r="E430" s="243">
        <v>8</v>
      </c>
      <c r="F430" s="244" t="s">
        <v>144</v>
      </c>
      <c r="G430" s="243">
        <v>5</v>
      </c>
      <c r="H430" s="283" t="str">
        <f>IF(ISBLANK(F430),"",IFERROR(VLOOKUP(A430,'Np PL4 Stock'!$A:$U,20,FALSE),""))</f>
        <v>V1-MB1</v>
      </c>
      <c r="I430" s="262" t="s">
        <v>213</v>
      </c>
      <c r="J430" s="283">
        <f>IF(ISBLANK(F430),"",VLOOKUP(LEFT(A430,5),Unit!A:B,2,FALSE))</f>
        <v>16</v>
      </c>
      <c r="K430" s="289">
        <v>3.28</v>
      </c>
      <c r="L430" s="289">
        <v>2.1</v>
      </c>
      <c r="M430" s="291">
        <f t="shared" si="15"/>
        <v>205</v>
      </c>
      <c r="N430" s="292">
        <f>IF(ISBLANK(D430),"",IFERROR(IF(VLOOKUP(A430,'Np PL4 Stock'!A:J,10,FALSE)="Np4",D430-VLOOKUP(A430,'Np PL4 Stock'!A:E,5,FALSE),D430-1-VLOOKUP(A430,'Np PL4 Stock'!A:E,5,FALSE)),""))</f>
        <v>7</v>
      </c>
      <c r="O430" s="345">
        <v>0.99</v>
      </c>
      <c r="P430" s="289">
        <v>5.536</v>
      </c>
      <c r="Q430" s="300">
        <v>0.0522</v>
      </c>
      <c r="R430" s="301" t="s">
        <v>32</v>
      </c>
      <c r="S430" s="244" t="s">
        <v>32</v>
      </c>
      <c r="T430" s="301" t="s">
        <v>32</v>
      </c>
      <c r="U430" s="301" t="s">
        <v>32</v>
      </c>
      <c r="V430" s="302">
        <v>0</v>
      </c>
      <c r="W430" s="303">
        <v>0</v>
      </c>
      <c r="X430" s="316">
        <v>46059</v>
      </c>
      <c r="Y430" s="313">
        <f>IF(ISBLANK(X430),"",IFERROR(IF(VLOOKUP(A430,'Np PL4 Stock'!A:J,10,FALSE)="Np4",X430-VLOOKUP(A430,'Np PL4 Stock'!A:E,5,FALSE),X430-1-VLOOKUP(A430,'Np PL4 Stock'!A:E,5,FALSE)),""))</f>
        <v>10</v>
      </c>
      <c r="Z430" s="321">
        <v>6.724</v>
      </c>
      <c r="AA430" s="315">
        <v>0.0614</v>
      </c>
      <c r="AB430" s="349">
        <v>46062</v>
      </c>
      <c r="AC430" s="317">
        <f>IF(ISBLANK(AB430),"",IFERROR(IF(VLOOKUP(A430,'Np PL4 Stock'!A:J,10,FALSE)="Np4",AB430-VLOOKUP(A430,'Np PL4 Stock'!A:E,5,FALSE),AB430-1-VLOOKUP(A430,'Np PL4 Stock'!A:E,5,FALSE)),""))</f>
        <v>13</v>
      </c>
      <c r="AD430" s="294">
        <v>8.001</v>
      </c>
      <c r="AE430" s="300">
        <v>0.0614</v>
      </c>
      <c r="AF430" s="323">
        <v>1</v>
      </c>
      <c r="AG430" s="331">
        <v>0</v>
      </c>
      <c r="AH430" s="332">
        <v>0</v>
      </c>
      <c r="AI430" s="339">
        <v>321</v>
      </c>
      <c r="AJ430" s="326"/>
      <c r="AK430" s="350">
        <v>2.6</v>
      </c>
    </row>
    <row r="431" spans="1:37">
      <c r="A431" s="280" t="str">
        <f t="shared" si="14"/>
        <v>A1-06-08</v>
      </c>
      <c r="B431" s="281" t="s">
        <v>43</v>
      </c>
      <c r="C431" s="282">
        <v>46049</v>
      </c>
      <c r="D431" s="282">
        <v>46056</v>
      </c>
      <c r="E431" s="243">
        <v>8</v>
      </c>
      <c r="F431" s="244" t="s">
        <v>144</v>
      </c>
      <c r="G431" s="243">
        <v>6</v>
      </c>
      <c r="H431" s="283" t="str">
        <f>IF(ISBLANK(F431),"",IFERROR(VLOOKUP(A431,'Np PL4 Stock'!$A:$U,20,FALSE),""))</f>
        <v>V1-MB1</v>
      </c>
      <c r="I431" s="262" t="s">
        <v>213</v>
      </c>
      <c r="J431" s="283">
        <f>IF(ISBLANK(F431),"",VLOOKUP(LEFT(A431,5),Unit!A:B,2,FALSE))</f>
        <v>16</v>
      </c>
      <c r="K431" s="289">
        <v>3.28</v>
      </c>
      <c r="L431" s="290">
        <v>2.1</v>
      </c>
      <c r="M431" s="291">
        <f t="shared" si="15"/>
        <v>205</v>
      </c>
      <c r="N431" s="292">
        <f>IF(ISBLANK(D431),"",IFERROR(IF(VLOOKUP(A431,'Np PL4 Stock'!A:J,10,FALSE)="Np4",D431-VLOOKUP(A431,'Np PL4 Stock'!A:E,5,FALSE),D431-1-VLOOKUP(A431,'Np PL4 Stock'!A:E,5,FALSE)),""))</f>
        <v>7</v>
      </c>
      <c r="O431" s="345">
        <v>1</v>
      </c>
      <c r="P431" s="289">
        <v>5.67</v>
      </c>
      <c r="Q431" s="300">
        <v>0.0427</v>
      </c>
      <c r="R431" s="301" t="s">
        <v>32</v>
      </c>
      <c r="S431" s="244" t="s">
        <v>32</v>
      </c>
      <c r="T431" s="301" t="s">
        <v>32</v>
      </c>
      <c r="U431" s="301" t="s">
        <v>32</v>
      </c>
      <c r="V431" s="302">
        <v>0</v>
      </c>
      <c r="W431" s="303">
        <v>0</v>
      </c>
      <c r="X431" s="316">
        <v>46059</v>
      </c>
      <c r="Y431" s="313">
        <f>IF(ISBLANK(X431),"",IFERROR(IF(VLOOKUP(A431,'Np PL4 Stock'!A:J,10,FALSE)="Np4",X431-VLOOKUP(A431,'Np PL4 Stock'!A:E,5,FALSE),X431-1-VLOOKUP(A431,'Np PL4 Stock'!A:E,5,FALSE)),""))</f>
        <v>10</v>
      </c>
      <c r="Z431" s="321">
        <v>6.877</v>
      </c>
      <c r="AA431" s="315">
        <v>0.0545</v>
      </c>
      <c r="AB431" s="349">
        <v>46062</v>
      </c>
      <c r="AC431" s="317">
        <f>IF(ISBLANK(AB431),"",IFERROR(IF(VLOOKUP(A431,'Np PL4 Stock'!A:J,10,FALSE)="Np4",AB431-VLOOKUP(A431,'Np PL4 Stock'!A:E,5,FALSE),AB431-1-VLOOKUP(A431,'Np PL4 Stock'!A:E,5,FALSE)),""))</f>
        <v>13</v>
      </c>
      <c r="AD431" s="294">
        <v>8.083</v>
      </c>
      <c r="AE431" s="300">
        <v>0.0603</v>
      </c>
      <c r="AF431" s="323">
        <v>0.989</v>
      </c>
      <c r="AG431" s="331">
        <v>0</v>
      </c>
      <c r="AH431" s="332">
        <v>0</v>
      </c>
      <c r="AI431" s="339">
        <v>319</v>
      </c>
      <c r="AJ431" s="326"/>
      <c r="AK431" s="350">
        <v>2.5</v>
      </c>
    </row>
    <row r="432" spans="1:37">
      <c r="A432" s="280" t="str">
        <f t="shared" si="14"/>
        <v>A1-07-08</v>
      </c>
      <c r="B432" s="281" t="s">
        <v>43</v>
      </c>
      <c r="C432" s="282">
        <v>46050</v>
      </c>
      <c r="D432" s="282">
        <v>46057</v>
      </c>
      <c r="E432" s="243">
        <v>8</v>
      </c>
      <c r="F432" s="244" t="s">
        <v>144</v>
      </c>
      <c r="G432" s="243">
        <v>7</v>
      </c>
      <c r="H432" s="283" t="str">
        <f>IF(ISBLANK(F432),"",IFERROR(VLOOKUP(A432,'Np PL4 Stock'!$A:$U,20,FALSE),""))</f>
        <v>V1-MB1</v>
      </c>
      <c r="I432" s="262" t="s">
        <v>213</v>
      </c>
      <c r="J432" s="283">
        <f>IF(ISBLANK(F432),"",VLOOKUP(LEFT(A432,5),Unit!A:B,2,FALSE))</f>
        <v>16</v>
      </c>
      <c r="K432" s="289">
        <v>3.3</v>
      </c>
      <c r="L432" s="290">
        <v>2.1</v>
      </c>
      <c r="M432" s="291">
        <f t="shared" si="15"/>
        <v>206.25</v>
      </c>
      <c r="N432" s="292">
        <f>IF(ISBLANK(D433),"",IFERROR(IF(VLOOKUP(A432,'Np PL4 Stock'!A:J,10,FALSE)="Np4",D433-VLOOKUP(A432,'Np PL4 Stock'!A:E,5,FALSE),D433-1-VLOOKUP(A432,'Np PL4 Stock'!A:E,5,FALSE)),""))</f>
        <v>7</v>
      </c>
      <c r="O432" s="345">
        <v>1</v>
      </c>
      <c r="P432" s="289">
        <v>5.556</v>
      </c>
      <c r="Q432" s="300">
        <v>0.0442</v>
      </c>
      <c r="R432" s="301" t="s">
        <v>32</v>
      </c>
      <c r="S432" s="244" t="s">
        <v>32</v>
      </c>
      <c r="T432" s="301" t="s">
        <v>32</v>
      </c>
      <c r="U432" s="301" t="s">
        <v>32</v>
      </c>
      <c r="V432" s="302">
        <v>0</v>
      </c>
      <c r="W432" s="303">
        <v>0</v>
      </c>
      <c r="X432" s="316">
        <v>46060</v>
      </c>
      <c r="Y432" s="313">
        <f>IF(ISBLANK(X432),"",IFERROR(IF(VLOOKUP(A432,'Np PL4 Stock'!A:J,10,FALSE)="Np4",X432-VLOOKUP(A432,'Np PL4 Stock'!A:E,5,FALSE),X432-1-VLOOKUP(A432,'Np PL4 Stock'!A:E,5,FALSE)),""))</f>
        <v>10</v>
      </c>
      <c r="Z432" s="321">
        <v>6.42</v>
      </c>
      <c r="AA432" s="315">
        <v>0.058</v>
      </c>
      <c r="AB432" s="349">
        <v>46063</v>
      </c>
      <c r="AC432" s="317">
        <f>IF(ISBLANK(AB432),"",IFERROR(IF(VLOOKUP(A432,'Np PL4 Stock'!A:J,10,FALSE)="Np4",AB432-VLOOKUP(A432,'Np PL4 Stock'!A:E,5,FALSE),AB432-1-VLOOKUP(A432,'Np PL4 Stock'!A:E,5,FALSE)),""))</f>
        <v>13</v>
      </c>
      <c r="AD432" s="294">
        <v>7.601</v>
      </c>
      <c r="AE432" s="300">
        <v>0.0807</v>
      </c>
      <c r="AF432" s="323">
        <v>0.9</v>
      </c>
      <c r="AG432" s="331">
        <v>0</v>
      </c>
      <c r="AH432" s="332">
        <v>0</v>
      </c>
      <c r="AI432" s="339">
        <v>398</v>
      </c>
      <c r="AJ432" s="326"/>
      <c r="AK432" s="350">
        <v>2.6</v>
      </c>
    </row>
    <row r="433" spans="1:37">
      <c r="A433" s="280" t="str">
        <f t="shared" si="14"/>
        <v>A1-08-08</v>
      </c>
      <c r="B433" s="281" t="s">
        <v>43</v>
      </c>
      <c r="C433" s="282">
        <v>46050</v>
      </c>
      <c r="D433" s="282">
        <v>46057</v>
      </c>
      <c r="E433" s="243">
        <v>8</v>
      </c>
      <c r="F433" s="244" t="s">
        <v>144</v>
      </c>
      <c r="G433" s="243">
        <v>8</v>
      </c>
      <c r="H433" s="283" t="str">
        <f>IF(ISBLANK(F433),"",IFERROR(VLOOKUP(A433,'Np PL4 Stock'!$A:$U,20,FALSE),""))</f>
        <v>V1-MB1</v>
      </c>
      <c r="I433" s="262" t="s">
        <v>213</v>
      </c>
      <c r="J433" s="283">
        <f>IF(ISBLANK(F433),"",VLOOKUP(LEFT(A433,5),Unit!A:B,2,FALSE))</f>
        <v>16</v>
      </c>
      <c r="K433" s="289">
        <v>3.3</v>
      </c>
      <c r="L433" s="290">
        <v>2.1</v>
      </c>
      <c r="M433" s="291">
        <f t="shared" si="15"/>
        <v>206.25</v>
      </c>
      <c r="N433" s="292">
        <f>IF(ISBLANK(D434),"",IFERROR(IF(VLOOKUP(A433,'Np PL4 Stock'!A:J,10,FALSE)="Np4",D434-VLOOKUP(A433,'Np PL4 Stock'!A:E,5,FALSE),D434-1-VLOOKUP(A433,'Np PL4 Stock'!A:E,5,FALSE)),""))</f>
        <v>7</v>
      </c>
      <c r="O433" s="345">
        <v>0.99</v>
      </c>
      <c r="P433" s="289">
        <v>5.54</v>
      </c>
      <c r="Q433" s="300">
        <v>0.0468</v>
      </c>
      <c r="R433" s="301" t="s">
        <v>32</v>
      </c>
      <c r="S433" s="244" t="s">
        <v>32</v>
      </c>
      <c r="T433" s="301" t="s">
        <v>32</v>
      </c>
      <c r="U433" s="301" t="s">
        <v>32</v>
      </c>
      <c r="V433" s="302">
        <v>0</v>
      </c>
      <c r="W433" s="303">
        <v>0</v>
      </c>
      <c r="X433" s="316">
        <v>46060</v>
      </c>
      <c r="Y433" s="313">
        <f>IF(ISBLANK(X433),"",IFERROR(IF(VLOOKUP(A433,'Np PL4 Stock'!A:J,10,FALSE)="Np4",X433-VLOOKUP(A433,'Np PL4 Stock'!A:E,5,FALSE),X433-1-VLOOKUP(A433,'Np PL4 Stock'!A:E,5,FALSE)),""))</f>
        <v>10</v>
      </c>
      <c r="Z433" s="321">
        <v>6.453</v>
      </c>
      <c r="AA433" s="315">
        <v>0.0604</v>
      </c>
      <c r="AB433" s="349">
        <v>46063</v>
      </c>
      <c r="AC433" s="317">
        <f>IF(ISBLANK(AB433),"",IFERROR(IF(VLOOKUP(A433,'Np PL4 Stock'!A:J,10,FALSE)="Np4",AB433-VLOOKUP(A433,'Np PL4 Stock'!A:E,5,FALSE),AB433-1-VLOOKUP(A433,'Np PL4 Stock'!A:E,5,FALSE)),""))</f>
        <v>13</v>
      </c>
      <c r="AD433" s="294">
        <v>7.394</v>
      </c>
      <c r="AE433" s="300">
        <v>0.0614</v>
      </c>
      <c r="AF433" s="323">
        <v>0.79</v>
      </c>
      <c r="AG433" s="331">
        <v>0</v>
      </c>
      <c r="AH433" s="332">
        <v>0</v>
      </c>
      <c r="AI433" s="339">
        <v>449</v>
      </c>
      <c r="AJ433" s="326"/>
      <c r="AK433" s="350">
        <v>2.6</v>
      </c>
    </row>
    <row r="434" spans="1:37">
      <c r="A434" s="280" t="str">
        <f t="shared" si="14"/>
        <v>A1-09-08</v>
      </c>
      <c r="B434" s="281" t="s">
        <v>43</v>
      </c>
      <c r="C434" s="282">
        <v>46050</v>
      </c>
      <c r="D434" s="282">
        <v>46057</v>
      </c>
      <c r="E434" s="243">
        <v>8</v>
      </c>
      <c r="F434" s="244" t="s">
        <v>144</v>
      </c>
      <c r="G434" s="243">
        <v>9</v>
      </c>
      <c r="H434" s="283" t="str">
        <f>IF(ISBLANK(F434),"",IFERROR(VLOOKUP(A434,'Np PL4 Stock'!$A:$U,20,FALSE),""))</f>
        <v>V1-MA1</v>
      </c>
      <c r="I434" s="262" t="s">
        <v>213</v>
      </c>
      <c r="J434" s="283">
        <f>IF(ISBLANK(F434),"",VLOOKUP(LEFT(A434,5),Unit!A:B,2,FALSE))</f>
        <v>16</v>
      </c>
      <c r="K434" s="289">
        <v>3.28</v>
      </c>
      <c r="L434" s="290">
        <v>2.1</v>
      </c>
      <c r="M434" s="291">
        <f t="shared" si="15"/>
        <v>205</v>
      </c>
      <c r="N434" s="292">
        <f>IF(ISBLANK(D435),"",IFERROR(IF(VLOOKUP(A434,'Np PL4 Stock'!A:J,10,FALSE)="Np4",D435-VLOOKUP(A434,'Np PL4 Stock'!A:E,5,FALSE),D435-1-VLOOKUP(A434,'Np PL4 Stock'!A:E,5,FALSE)),""))</f>
        <v>7</v>
      </c>
      <c r="O434" s="345">
        <v>1</v>
      </c>
      <c r="P434" s="289">
        <v>5.597</v>
      </c>
      <c r="Q434" s="300">
        <v>0.0507</v>
      </c>
      <c r="R434" s="301" t="s">
        <v>32</v>
      </c>
      <c r="S434" s="244" t="s">
        <v>32</v>
      </c>
      <c r="T434" s="301" t="s">
        <v>32</v>
      </c>
      <c r="U434" s="301" t="s">
        <v>32</v>
      </c>
      <c r="V434" s="302">
        <v>0</v>
      </c>
      <c r="W434" s="303">
        <v>0</v>
      </c>
      <c r="X434" s="316">
        <v>46060</v>
      </c>
      <c r="Y434" s="313">
        <f>IF(ISBLANK(X434),"",IFERROR(IF(VLOOKUP(A434,'Np PL4 Stock'!A:J,10,FALSE)="Np4",X434-VLOOKUP(A434,'Np PL4 Stock'!A:E,5,FALSE),X434-1-VLOOKUP(A434,'Np PL4 Stock'!A:E,5,FALSE)),""))</f>
        <v>10</v>
      </c>
      <c r="Z434" s="321">
        <v>6.581</v>
      </c>
      <c r="AA434" s="315">
        <v>0.0622</v>
      </c>
      <c r="AB434" s="349"/>
      <c r="AC434" s="317" t="str">
        <f>IF(ISBLANK(AB434),"",IFERROR(IF(VLOOKUP(A434,'Np PL4 Stock'!A:J,10,FALSE)="Np4",AB434-VLOOKUP(A434,'Np PL4 Stock'!A:E,5,FALSE),AB434-1-VLOOKUP(A434,'Np PL4 Stock'!A:E,5,FALSE)),""))</f>
        <v/>
      </c>
      <c r="AD434" s="294"/>
      <c r="AE434" s="294"/>
      <c r="AF434" s="324"/>
      <c r="AG434" s="331"/>
      <c r="AH434" s="332"/>
      <c r="AI434" s="150"/>
      <c r="AJ434" s="326"/>
      <c r="AK434" s="350">
        <v>2.5</v>
      </c>
    </row>
    <row r="435" spans="1:37">
      <c r="A435" s="280" t="str">
        <f t="shared" si="14"/>
        <v>A1-10-08</v>
      </c>
      <c r="B435" s="281" t="s">
        <v>43</v>
      </c>
      <c r="C435" s="282">
        <v>46050</v>
      </c>
      <c r="D435" s="282">
        <v>46057</v>
      </c>
      <c r="E435" s="243">
        <v>8</v>
      </c>
      <c r="F435" s="244" t="s">
        <v>144</v>
      </c>
      <c r="G435" s="243">
        <v>10</v>
      </c>
      <c r="H435" s="283" t="str">
        <f>IF(ISBLANK(F435),"",IFERROR(VLOOKUP(A435,'Np PL4 Stock'!$A:$U,20,FALSE),""))</f>
        <v>V1-MA1</v>
      </c>
      <c r="I435" s="262" t="s">
        <v>213</v>
      </c>
      <c r="J435" s="283">
        <f>IF(ISBLANK(F435),"",VLOOKUP(LEFT(A435,5),Unit!A:B,2,FALSE))</f>
        <v>16</v>
      </c>
      <c r="K435" s="289">
        <v>3.28</v>
      </c>
      <c r="L435" s="290">
        <v>2.1</v>
      </c>
      <c r="M435" s="291">
        <f t="shared" si="15"/>
        <v>205</v>
      </c>
      <c r="N435" s="292">
        <f>IF(ISBLANK(D436),"",IFERROR(IF(VLOOKUP(A435,'Np PL4 Stock'!A:J,10,FALSE)="Np4",D436-VLOOKUP(A435,'Np PL4 Stock'!A:E,5,FALSE),D436-1-VLOOKUP(A435,'Np PL4 Stock'!A:E,5,FALSE)),""))</f>
        <v>7</v>
      </c>
      <c r="O435" s="345">
        <v>1</v>
      </c>
      <c r="P435" s="289">
        <v>5.66</v>
      </c>
      <c r="Q435" s="300">
        <v>0.0436</v>
      </c>
      <c r="R435" s="301" t="s">
        <v>32</v>
      </c>
      <c r="S435" s="244" t="s">
        <v>32</v>
      </c>
      <c r="T435" s="301" t="s">
        <v>32</v>
      </c>
      <c r="U435" s="301" t="s">
        <v>32</v>
      </c>
      <c r="V435" s="302">
        <v>0</v>
      </c>
      <c r="W435" s="303">
        <v>0</v>
      </c>
      <c r="X435" s="316">
        <v>46060</v>
      </c>
      <c r="Y435" s="313">
        <f>IF(ISBLANK(X435),"",IFERROR(IF(VLOOKUP(A435,'Np PL4 Stock'!A:J,10,FALSE)="Np4",X435-VLOOKUP(A435,'Np PL4 Stock'!A:E,5,FALSE),X435-1-VLOOKUP(A435,'Np PL4 Stock'!A:E,5,FALSE)),""))</f>
        <v>10</v>
      </c>
      <c r="Z435" s="321">
        <v>6.73</v>
      </c>
      <c r="AA435" s="315">
        <v>0.0537</v>
      </c>
      <c r="AB435" s="349"/>
      <c r="AC435" s="317" t="str">
        <f>IF(ISBLANK(AB435),"",IFERROR(IF(VLOOKUP(A435,'Np PL4 Stock'!A:J,10,FALSE)="Np4",AB435-VLOOKUP(A435,'Np PL4 Stock'!A:E,5,FALSE),AB435-1-VLOOKUP(A435,'Np PL4 Stock'!A:E,5,FALSE)),""))</f>
        <v/>
      </c>
      <c r="AD435" s="294"/>
      <c r="AE435" s="294"/>
      <c r="AF435" s="324"/>
      <c r="AG435" s="331"/>
      <c r="AH435" s="332"/>
      <c r="AI435" s="150"/>
      <c r="AJ435" s="326"/>
      <c r="AK435" s="350">
        <v>2.5</v>
      </c>
    </row>
    <row r="436" spans="1:37">
      <c r="A436" s="280" t="str">
        <f t="shared" si="14"/>
        <v>A1-11-08</v>
      </c>
      <c r="B436" s="281" t="s">
        <v>43</v>
      </c>
      <c r="C436" s="282">
        <v>46050</v>
      </c>
      <c r="D436" s="282">
        <v>46057</v>
      </c>
      <c r="E436" s="243">
        <v>8</v>
      </c>
      <c r="F436" s="244" t="s">
        <v>144</v>
      </c>
      <c r="G436" s="243">
        <v>11</v>
      </c>
      <c r="H436" s="283" t="str">
        <f>IF(ISBLANK(F436),"",IFERROR(VLOOKUP(A436,'Np PL4 Stock'!$A:$U,20,FALSE),""))</f>
        <v>V1-MA1</v>
      </c>
      <c r="I436" s="262" t="s">
        <v>213</v>
      </c>
      <c r="J436" s="283">
        <f>IF(ISBLANK(F436),"",VLOOKUP(LEFT(A436,5),Unit!A:B,2,FALSE))</f>
        <v>8</v>
      </c>
      <c r="K436" s="289">
        <v>1.76</v>
      </c>
      <c r="L436" s="290">
        <v>1.1</v>
      </c>
      <c r="M436" s="291">
        <f t="shared" si="15"/>
        <v>220</v>
      </c>
      <c r="N436" s="292">
        <f>IF(ISBLANK(D437),"",IFERROR(IF(VLOOKUP(A436,'Np PL4 Stock'!A:J,10,FALSE)="Np4",D437-VLOOKUP(A436,'Np PL4 Stock'!A:E,5,FALSE),D437-1-VLOOKUP(A436,'Np PL4 Stock'!A:E,5,FALSE)),""))</f>
        <v>7</v>
      </c>
      <c r="O436" s="345">
        <v>1</v>
      </c>
      <c r="P436" s="289">
        <v>5.62</v>
      </c>
      <c r="Q436" s="300">
        <v>0.044</v>
      </c>
      <c r="R436" s="301" t="s">
        <v>32</v>
      </c>
      <c r="S436" s="244" t="s">
        <v>32</v>
      </c>
      <c r="T436" s="301" t="s">
        <v>32</v>
      </c>
      <c r="U436" s="301" t="s">
        <v>32</v>
      </c>
      <c r="V436" s="302">
        <v>0</v>
      </c>
      <c r="W436" s="303">
        <v>0</v>
      </c>
      <c r="X436" s="316">
        <v>46060</v>
      </c>
      <c r="Y436" s="313">
        <f>IF(ISBLANK(X436),"",IFERROR(IF(VLOOKUP(A436,'Np PL4 Stock'!A:J,10,FALSE)="Np4",X436-VLOOKUP(A436,'Np PL4 Stock'!A:E,5,FALSE),X436-1-VLOOKUP(A436,'Np PL4 Stock'!A:E,5,FALSE)),""))</f>
        <v>10</v>
      </c>
      <c r="Z436" s="321">
        <v>6.956</v>
      </c>
      <c r="AA436" s="315">
        <v>0.0523</v>
      </c>
      <c r="AB436" s="349">
        <v>46063</v>
      </c>
      <c r="AC436" s="317">
        <f>IF(ISBLANK(AB436),"",IFERROR(IF(VLOOKUP(A436,'Np PL4 Stock'!A:J,10,FALSE)="Np4",AB436-VLOOKUP(A436,'Np PL4 Stock'!A:E,5,FALSE),AB436-1-VLOOKUP(A436,'Np PL4 Stock'!A:E,5,FALSE)),""))</f>
        <v>13</v>
      </c>
      <c r="AD436" s="289">
        <v>7.722</v>
      </c>
      <c r="AE436" s="300">
        <v>0.0671</v>
      </c>
      <c r="AF436" s="323">
        <v>0.97</v>
      </c>
      <c r="AG436" s="331">
        <v>0</v>
      </c>
      <c r="AH436" s="332">
        <v>0</v>
      </c>
      <c r="AI436" s="339">
        <v>377</v>
      </c>
      <c r="AJ436" s="326"/>
      <c r="AK436" s="350">
        <v>1.3</v>
      </c>
    </row>
    <row r="437" spans="1:37">
      <c r="A437" s="280" t="str">
        <f t="shared" si="14"/>
        <v>A1-12-08</v>
      </c>
      <c r="B437" s="281" t="s">
        <v>43</v>
      </c>
      <c r="C437" s="282">
        <v>46050</v>
      </c>
      <c r="D437" s="282">
        <v>46057</v>
      </c>
      <c r="E437" s="243">
        <v>8</v>
      </c>
      <c r="F437" s="244" t="s">
        <v>144</v>
      </c>
      <c r="G437" s="243">
        <v>12</v>
      </c>
      <c r="H437" s="283" t="str">
        <f>IF(ISBLANK(F437),"",IFERROR(VLOOKUP(A437,'Np PL4 Stock'!$A:$U,20,FALSE),""))</f>
        <v>V1-MB1</v>
      </c>
      <c r="I437" s="262" t="s">
        <v>213</v>
      </c>
      <c r="J437" s="283">
        <f>IF(ISBLANK(F437),"",VLOOKUP(LEFT(A437,5),Unit!A:B,2,FALSE))</f>
        <v>8</v>
      </c>
      <c r="K437" s="289">
        <v>1.77</v>
      </c>
      <c r="L437" s="290">
        <v>1.1</v>
      </c>
      <c r="M437" s="291">
        <f t="shared" si="15"/>
        <v>221.25</v>
      </c>
      <c r="N437" s="292">
        <f>IF(ISBLANK(D437),"",IFERROR(IF(VLOOKUP(A437,'Np PL4 Stock'!A:J,10,FALSE)="Np4",D437-VLOOKUP(A437,'Np PL4 Stock'!A:E,5,FALSE),D438-1-VLOOKUP(A437,'Np PL4 Stock'!A:E,5,FALSE)),""))</f>
        <v>7</v>
      </c>
      <c r="O437" s="345">
        <v>0.98</v>
      </c>
      <c r="P437" s="289">
        <v>5.5</v>
      </c>
      <c r="Q437" s="300">
        <v>0.052</v>
      </c>
      <c r="R437" s="301" t="s">
        <v>32</v>
      </c>
      <c r="S437" s="244" t="s">
        <v>32</v>
      </c>
      <c r="T437" s="301" t="s">
        <v>32</v>
      </c>
      <c r="U437" s="301" t="s">
        <v>32</v>
      </c>
      <c r="V437" s="302">
        <v>0</v>
      </c>
      <c r="W437" s="303">
        <v>0</v>
      </c>
      <c r="X437" s="316">
        <v>46060</v>
      </c>
      <c r="Y437" s="313">
        <f>IF(ISBLANK(X437),"",IFERROR(IF(VLOOKUP(A437,'Np PL4 Stock'!A:J,10,FALSE)="Np4",X437-VLOOKUP(A437,'Np PL4 Stock'!A:E,5,FALSE),X437-1-VLOOKUP(A437,'Np PL4 Stock'!A:E,5,FALSE)),""))</f>
        <v>10</v>
      </c>
      <c r="Z437" s="321">
        <v>6.615</v>
      </c>
      <c r="AA437" s="315">
        <v>0.0583</v>
      </c>
      <c r="AB437" s="349">
        <v>46063</v>
      </c>
      <c r="AC437" s="317">
        <f>IF(ISBLANK(AB437),"",IFERROR(IF(VLOOKUP(A437,'Np PL4 Stock'!A:J,10,FALSE)="Np4",AB437-VLOOKUP(A437,'Np PL4 Stock'!A:E,5,FALSE),AB437-1-VLOOKUP(A437,'Np PL4 Stock'!A:E,5,FALSE)),""))</f>
        <v>13</v>
      </c>
      <c r="AD437" s="289">
        <v>7.688</v>
      </c>
      <c r="AE437" s="300">
        <v>0.0634</v>
      </c>
      <c r="AF437" s="323">
        <v>0.95</v>
      </c>
      <c r="AG437" s="331">
        <v>0</v>
      </c>
      <c r="AH437" s="332">
        <v>0</v>
      </c>
      <c r="AI437" s="339">
        <v>386</v>
      </c>
      <c r="AJ437" s="326"/>
      <c r="AK437" s="350">
        <v>1.3</v>
      </c>
    </row>
    <row r="438" spans="1:37">
      <c r="A438" s="280" t="str">
        <f t="shared" si="14"/>
        <v>A1-13-08</v>
      </c>
      <c r="B438" s="281" t="s">
        <v>43</v>
      </c>
      <c r="C438" s="282">
        <v>46051</v>
      </c>
      <c r="D438" s="282">
        <v>46058</v>
      </c>
      <c r="E438" s="243">
        <v>8</v>
      </c>
      <c r="F438" s="244" t="s">
        <v>144</v>
      </c>
      <c r="G438" s="243">
        <v>13</v>
      </c>
      <c r="H438" s="283" t="str">
        <f>IF(ISBLANK(F438),"",IFERROR(VLOOKUP(A438,'Np PL4 Stock'!$A:$U,20,FALSE),""))</f>
        <v>V1-MB1</v>
      </c>
      <c r="I438" s="262" t="s">
        <v>213</v>
      </c>
      <c r="J438" s="283">
        <f>IF(ISBLANK(F438),"",VLOOKUP(LEFT(A438,5),Unit!A:B,2,FALSE))</f>
        <v>8</v>
      </c>
      <c r="K438" s="289">
        <v>1.896</v>
      </c>
      <c r="L438" s="290">
        <v>1.2</v>
      </c>
      <c r="M438" s="291">
        <f t="shared" si="15"/>
        <v>237</v>
      </c>
      <c r="N438" s="292">
        <f>IF(ISBLANK(D439),"",IFERROR(IF(VLOOKUP(A438,'Np PL4 Stock'!A:J,10,FALSE)="Np4",D439-VLOOKUP(A438,'Np PL4 Stock'!A:E,5,FALSE),D439-1-VLOOKUP(A438,'Np PL4 Stock'!A:E,5,FALSE)),""))</f>
        <v>7</v>
      </c>
      <c r="O438" s="345">
        <v>1</v>
      </c>
      <c r="P438" s="289">
        <v>5.543</v>
      </c>
      <c r="Q438" s="300">
        <v>0.0553</v>
      </c>
      <c r="R438" s="301" t="s">
        <v>38</v>
      </c>
      <c r="S438" s="301">
        <v>85000</v>
      </c>
      <c r="T438" s="301" t="s">
        <v>38</v>
      </c>
      <c r="U438" s="301" t="s">
        <v>38</v>
      </c>
      <c r="V438" s="302">
        <v>0</v>
      </c>
      <c r="W438" s="303">
        <v>0</v>
      </c>
      <c r="X438" s="316">
        <v>46061</v>
      </c>
      <c r="Y438" s="313">
        <f>IF(ISBLANK(X438),"",IFERROR(IF(VLOOKUP(A438,'Np PL4 Stock'!A:J,10,FALSE)="Np4",X438-VLOOKUP(A438,'Np PL4 Stock'!A:E,5,FALSE),X438-1-VLOOKUP(A438,'Np PL4 Stock'!A:E,5,FALSE)),""))</f>
        <v>10</v>
      </c>
      <c r="Z438" s="321">
        <v>6.831</v>
      </c>
      <c r="AA438" s="315">
        <v>0.0583</v>
      </c>
      <c r="AB438" s="349">
        <v>46064</v>
      </c>
      <c r="AC438" s="317">
        <f>IF(ISBLANK(AB438),"",IFERROR(IF(VLOOKUP(A438,'Np PL4 Stock'!A:J,10,FALSE)="Np4",AB438-VLOOKUP(A438,'Np PL4 Stock'!A:E,5,FALSE),AB438-1-VLOOKUP(A438,'Np PL4 Stock'!A:E,5,FALSE)),""))</f>
        <v>13</v>
      </c>
      <c r="AD438" s="289">
        <v>7.951</v>
      </c>
      <c r="AE438" s="300">
        <v>0.0658</v>
      </c>
      <c r="AF438" s="323">
        <v>0.99</v>
      </c>
      <c r="AG438" s="331">
        <v>0</v>
      </c>
      <c r="AH438" s="332">
        <v>0</v>
      </c>
      <c r="AI438" s="339">
        <v>351</v>
      </c>
      <c r="AJ438" s="326"/>
      <c r="AK438" s="350">
        <v>1.4</v>
      </c>
    </row>
    <row r="439" spans="1:37">
      <c r="A439" s="280" t="str">
        <f t="shared" si="14"/>
        <v>A1-14-08</v>
      </c>
      <c r="B439" s="281" t="s">
        <v>43</v>
      </c>
      <c r="C439" s="282">
        <v>46051</v>
      </c>
      <c r="D439" s="282">
        <v>46058</v>
      </c>
      <c r="E439" s="243">
        <v>8</v>
      </c>
      <c r="F439" s="244" t="s">
        <v>144</v>
      </c>
      <c r="G439" s="243">
        <v>14</v>
      </c>
      <c r="H439" s="283" t="str">
        <f>IF(ISBLANK(F439),"",IFERROR(VLOOKUP(A439,'Np PL4 Stock'!$A:$U,20,FALSE),""))</f>
        <v>V1-MB1</v>
      </c>
      <c r="I439" s="262" t="s">
        <v>213</v>
      </c>
      <c r="J439" s="283">
        <f>IF(ISBLANK(F439),"",VLOOKUP(LEFT(A439,5),Unit!A:B,2,FALSE))</f>
        <v>8</v>
      </c>
      <c r="K439" s="289">
        <v>1.895</v>
      </c>
      <c r="L439" s="290">
        <v>1.2</v>
      </c>
      <c r="M439" s="291">
        <f t="shared" si="15"/>
        <v>236.875</v>
      </c>
      <c r="N439" s="292">
        <f>IF(ISBLANK(D440),"",IFERROR(IF(VLOOKUP(A439,'Np PL4 Stock'!A:J,10,FALSE)="Np4",D440-VLOOKUP(A439,'Np PL4 Stock'!A:E,5,FALSE),D440-1-VLOOKUP(A439,'Np PL4 Stock'!A:E,5,FALSE)),""))</f>
        <v>7</v>
      </c>
      <c r="O439" s="345">
        <v>0.99</v>
      </c>
      <c r="P439" s="289">
        <v>5.452</v>
      </c>
      <c r="Q439" s="300">
        <v>0.0448</v>
      </c>
      <c r="R439" s="301" t="s">
        <v>38</v>
      </c>
      <c r="S439" s="301">
        <v>60000</v>
      </c>
      <c r="T439" s="301" t="s">
        <v>38</v>
      </c>
      <c r="U439" s="301" t="s">
        <v>38</v>
      </c>
      <c r="V439" s="302">
        <v>0</v>
      </c>
      <c r="W439" s="303">
        <v>0</v>
      </c>
      <c r="X439" s="316">
        <v>46061</v>
      </c>
      <c r="Y439" s="313">
        <f>IF(ISBLANK(X439),"",IFERROR(IF(VLOOKUP(A439,'Np PL4 Stock'!A:J,10,FALSE)="Np4",X439-VLOOKUP(A439,'Np PL4 Stock'!A:E,5,FALSE),X439-1-VLOOKUP(A439,'Np PL4 Stock'!A:E,5,FALSE)),""))</f>
        <v>10</v>
      </c>
      <c r="Z439" s="321">
        <v>6.508</v>
      </c>
      <c r="AA439" s="315">
        <v>0.0571</v>
      </c>
      <c r="AB439" s="349">
        <v>46064</v>
      </c>
      <c r="AC439" s="317">
        <f>IF(ISBLANK(AB439),"",IFERROR(IF(VLOOKUP(A439,'Np PL4 Stock'!A:J,10,FALSE)="Np4",AB439-VLOOKUP(A439,'Np PL4 Stock'!A:E,5,FALSE),AB439-1-VLOOKUP(A439,'Np PL4 Stock'!A:E,5,FALSE)),""))</f>
        <v>13</v>
      </c>
      <c r="AD439" s="289">
        <v>7.675</v>
      </c>
      <c r="AE439" s="300">
        <v>0.0568</v>
      </c>
      <c r="AF439" s="323">
        <v>0.97</v>
      </c>
      <c r="AG439" s="331">
        <v>0</v>
      </c>
      <c r="AH439" s="332">
        <v>0</v>
      </c>
      <c r="AI439" s="339">
        <v>382</v>
      </c>
      <c r="AJ439" s="326"/>
      <c r="AK439" s="350">
        <v>1.4</v>
      </c>
    </row>
    <row r="440" spans="1:37">
      <c r="A440" s="280" t="str">
        <f t="shared" si="14"/>
        <v>A1-15-08</v>
      </c>
      <c r="B440" s="281" t="s">
        <v>43</v>
      </c>
      <c r="C440" s="282">
        <v>46051</v>
      </c>
      <c r="D440" s="282">
        <v>46058</v>
      </c>
      <c r="E440" s="243">
        <v>8</v>
      </c>
      <c r="F440" s="244" t="s">
        <v>144</v>
      </c>
      <c r="G440" s="243">
        <v>15</v>
      </c>
      <c r="H440" s="283" t="str">
        <f>IF(ISBLANK(F440),"",IFERROR(VLOOKUP(A440,'Np PL4 Stock'!$A:$U,20,FALSE),""))</f>
        <v>V1-MB1</v>
      </c>
      <c r="I440" s="262" t="s">
        <v>213</v>
      </c>
      <c r="J440" s="283">
        <f>IF(ISBLANK(F440),"",VLOOKUP(LEFT(A440,5),Unit!A:B,2,FALSE))</f>
        <v>8</v>
      </c>
      <c r="K440" s="289">
        <v>1.895</v>
      </c>
      <c r="L440" s="290">
        <v>1.2</v>
      </c>
      <c r="M440" s="291">
        <f t="shared" si="15"/>
        <v>236.875</v>
      </c>
      <c r="N440" s="292">
        <f>IF(ISBLANK(D441),"",IFERROR(IF(VLOOKUP(A440,'Np PL4 Stock'!A:J,10,FALSE)="Np4",D441-VLOOKUP(A440,'Np PL4 Stock'!A:E,5,FALSE),D441-1-VLOOKUP(A440,'Np PL4 Stock'!A:E,5,FALSE)),""))</f>
        <v>7</v>
      </c>
      <c r="O440" s="345">
        <v>1</v>
      </c>
      <c r="P440" s="289">
        <v>5.686</v>
      </c>
      <c r="Q440" s="300">
        <v>0.0436</v>
      </c>
      <c r="R440" s="301" t="s">
        <v>38</v>
      </c>
      <c r="S440" s="301">
        <v>25000</v>
      </c>
      <c r="T440" s="301" t="s">
        <v>38</v>
      </c>
      <c r="U440" s="301" t="s">
        <v>38</v>
      </c>
      <c r="V440" s="302">
        <v>0</v>
      </c>
      <c r="W440" s="303">
        <v>0</v>
      </c>
      <c r="X440" s="316">
        <v>46061</v>
      </c>
      <c r="Y440" s="313">
        <f>IF(ISBLANK(X440),"",IFERROR(IF(VLOOKUP(A440,'Np PL4 Stock'!A:J,10,FALSE)="Np4",X440-VLOOKUP(A440,'Np PL4 Stock'!A:E,5,FALSE),X440-1-VLOOKUP(A440,'Np PL4 Stock'!A:E,5,FALSE)),""))</f>
        <v>10</v>
      </c>
      <c r="Z440" s="321">
        <v>6.799</v>
      </c>
      <c r="AA440" s="315">
        <v>0.0578</v>
      </c>
      <c r="AB440" s="349">
        <v>46064</v>
      </c>
      <c r="AC440" s="317">
        <f>IF(ISBLANK(AB440),"",IFERROR(IF(VLOOKUP(A440,'Np PL4 Stock'!A:J,10,FALSE)="Np4",AB440-VLOOKUP(A440,'Np PL4 Stock'!A:E,5,FALSE),AB440-1-VLOOKUP(A440,'Np PL4 Stock'!A:E,5,FALSE)),""))</f>
        <v>13</v>
      </c>
      <c r="AD440" s="289">
        <v>7.838</v>
      </c>
      <c r="AE440" s="300">
        <v>0.0585</v>
      </c>
      <c r="AF440" s="323">
        <v>1</v>
      </c>
      <c r="AG440" s="331">
        <v>0</v>
      </c>
      <c r="AH440" s="332">
        <v>0</v>
      </c>
      <c r="AI440" s="339">
        <v>372</v>
      </c>
      <c r="AJ440" s="326"/>
      <c r="AK440" s="350">
        <v>1.3</v>
      </c>
    </row>
    <row r="441" spans="1:37">
      <c r="A441" s="280" t="str">
        <f t="shared" si="14"/>
        <v>A1-16-08</v>
      </c>
      <c r="B441" s="281" t="s">
        <v>43</v>
      </c>
      <c r="C441" s="282">
        <v>46051</v>
      </c>
      <c r="D441" s="282">
        <v>46058</v>
      </c>
      <c r="E441" s="243">
        <v>8</v>
      </c>
      <c r="F441" s="244" t="s">
        <v>144</v>
      </c>
      <c r="G441" s="243">
        <v>16</v>
      </c>
      <c r="H441" s="283" t="str">
        <f>IF(ISBLANK(F441),"",IFERROR(VLOOKUP(A441,'Np PL4 Stock'!$A:$U,20,FALSE),""))</f>
        <v>V1-MB1</v>
      </c>
      <c r="I441" s="262" t="s">
        <v>213</v>
      </c>
      <c r="J441" s="283">
        <f>IF(ISBLANK(F441),"",VLOOKUP(LEFT(A441,5),Unit!A:B,2,FALSE))</f>
        <v>8</v>
      </c>
      <c r="K441" s="289">
        <v>1.895</v>
      </c>
      <c r="L441" s="290">
        <v>1.2</v>
      </c>
      <c r="M441" s="291">
        <f t="shared" si="15"/>
        <v>236.875</v>
      </c>
      <c r="N441" s="292">
        <f>IF(ISBLANK(D442),"",IFERROR(IF(VLOOKUP(A441,'Np PL4 Stock'!A:J,10,FALSE)="Np4",D442-VLOOKUP(A441,'Np PL4 Stock'!A:E,5,FALSE),D442-1-VLOOKUP(A441,'Np PL4 Stock'!A:E,5,FALSE)),""))</f>
        <v>7</v>
      </c>
      <c r="O441" s="345">
        <v>1</v>
      </c>
      <c r="P441" s="289">
        <v>5.645</v>
      </c>
      <c r="Q441" s="300">
        <v>0.0494</v>
      </c>
      <c r="R441" s="301" t="s">
        <v>38</v>
      </c>
      <c r="S441" s="301">
        <v>45000</v>
      </c>
      <c r="T441" s="301" t="s">
        <v>38</v>
      </c>
      <c r="U441" s="301" t="s">
        <v>38</v>
      </c>
      <c r="V441" s="302">
        <v>0</v>
      </c>
      <c r="W441" s="303">
        <v>0</v>
      </c>
      <c r="X441" s="316">
        <v>46061</v>
      </c>
      <c r="Y441" s="313">
        <f>IF(ISBLANK(X441),"",IFERROR(IF(VLOOKUP(A441,'Np PL4 Stock'!A:J,10,FALSE)="Np4",X441-VLOOKUP(A441,'Np PL4 Stock'!A:E,5,FALSE),X441-1-VLOOKUP(A441,'Np PL4 Stock'!A:E,5,FALSE)),""))</f>
        <v>10</v>
      </c>
      <c r="Z441" s="321">
        <v>6.681</v>
      </c>
      <c r="AA441" s="315">
        <v>0.0549</v>
      </c>
      <c r="AB441" s="349">
        <v>46064</v>
      </c>
      <c r="AC441" s="317">
        <f>IF(ISBLANK(AB441),"",IFERROR(IF(VLOOKUP(A441,'Np PL4 Stock'!A:J,10,FALSE)="Np4",AB441-VLOOKUP(A441,'Np PL4 Stock'!A:E,5,FALSE),AB441-1-VLOOKUP(A441,'Np PL4 Stock'!A:E,5,FALSE)),""))</f>
        <v>13</v>
      </c>
      <c r="AD441" s="289">
        <v>7.791</v>
      </c>
      <c r="AE441" s="300">
        <v>0.0658</v>
      </c>
      <c r="AF441" s="323">
        <v>0.95</v>
      </c>
      <c r="AG441" s="331">
        <v>0</v>
      </c>
      <c r="AH441" s="332">
        <v>0</v>
      </c>
      <c r="AI441" s="339">
        <v>377</v>
      </c>
      <c r="AJ441" s="326"/>
      <c r="AK441" s="350">
        <v>1.3</v>
      </c>
    </row>
    <row r="442" spans="1:37">
      <c r="A442" s="280" t="str">
        <f t="shared" si="14"/>
        <v>A1-17-08</v>
      </c>
      <c r="B442" s="281" t="s">
        <v>43</v>
      </c>
      <c r="C442" s="282">
        <v>46051</v>
      </c>
      <c r="D442" s="282">
        <v>46058</v>
      </c>
      <c r="E442" s="243">
        <v>8</v>
      </c>
      <c r="F442" s="244" t="s">
        <v>144</v>
      </c>
      <c r="G442" s="243">
        <v>17</v>
      </c>
      <c r="H442" s="283" t="str">
        <f>IF(ISBLANK(F442),"",IFERROR(VLOOKUP(A442,'Np PL4 Stock'!$A:$U,20,FALSE),""))</f>
        <v>V1-MA1</v>
      </c>
      <c r="I442" s="262" t="s">
        <v>213</v>
      </c>
      <c r="J442" s="283">
        <f>IF(ISBLANK(F442),"",VLOOKUP(LEFT(A442,5),Unit!A:B,2,FALSE))</f>
        <v>8</v>
      </c>
      <c r="K442" s="289">
        <v>1.861</v>
      </c>
      <c r="L442" s="290">
        <v>1.2</v>
      </c>
      <c r="M442" s="291">
        <f t="shared" si="15"/>
        <v>232.625</v>
      </c>
      <c r="N442" s="292">
        <f>IF(ISBLANK(D443),"",IFERROR(IF(VLOOKUP(A442,'Np PL4 Stock'!A:J,10,FALSE)="Np4",D443-VLOOKUP(A442,'Np PL4 Stock'!A:E,5,FALSE),D443-1-VLOOKUP(A442,'Np PL4 Stock'!A:E,5,FALSE)),""))</f>
        <v>7</v>
      </c>
      <c r="O442" s="345">
        <v>0.99</v>
      </c>
      <c r="P442" s="289">
        <v>5.585</v>
      </c>
      <c r="Q442" s="300">
        <v>0.0445</v>
      </c>
      <c r="R442" s="301" t="s">
        <v>38</v>
      </c>
      <c r="S442" s="301">
        <v>65000</v>
      </c>
      <c r="T442" s="301" t="s">
        <v>38</v>
      </c>
      <c r="U442" s="301" t="s">
        <v>38</v>
      </c>
      <c r="V442" s="302">
        <v>0</v>
      </c>
      <c r="W442" s="303">
        <v>0</v>
      </c>
      <c r="X442" s="316">
        <v>46061</v>
      </c>
      <c r="Y442" s="313">
        <f>IF(ISBLANK(X442),"",IFERROR(IF(VLOOKUP(A442,'Np PL4 Stock'!A:J,10,FALSE)="Np4",X442-VLOOKUP(A442,'Np PL4 Stock'!A:E,5,FALSE),X442-1-VLOOKUP(A442,'Np PL4 Stock'!A:E,5,FALSE)),""))</f>
        <v>10</v>
      </c>
      <c r="Z442" s="321">
        <v>6.7</v>
      </c>
      <c r="AA442" s="315">
        <v>0.0538</v>
      </c>
      <c r="AB442" s="349">
        <v>46064</v>
      </c>
      <c r="AC442" s="317">
        <f>IF(ISBLANK(AB442),"",IFERROR(IF(VLOOKUP(A442,'Np PL4 Stock'!A:J,10,FALSE)="Np4",AB442-VLOOKUP(A442,'Np PL4 Stock'!A:E,5,FALSE),AB442-1-VLOOKUP(A442,'Np PL4 Stock'!A:E,5,FALSE)),""))</f>
        <v>13</v>
      </c>
      <c r="AD442" s="289">
        <v>7.821</v>
      </c>
      <c r="AE442" s="300">
        <v>0.0748</v>
      </c>
      <c r="AF442" s="323">
        <v>0.96</v>
      </c>
      <c r="AG442" s="331">
        <v>0</v>
      </c>
      <c r="AH442" s="332">
        <v>0</v>
      </c>
      <c r="AI442" s="339">
        <v>375</v>
      </c>
      <c r="AJ442" s="326"/>
      <c r="AK442" s="350">
        <v>1.4</v>
      </c>
    </row>
    <row r="443" spans="1:37">
      <c r="A443" s="280" t="str">
        <f t="shared" si="14"/>
        <v>A1-18-08</v>
      </c>
      <c r="B443" s="281" t="s">
        <v>43</v>
      </c>
      <c r="C443" s="282">
        <v>46051</v>
      </c>
      <c r="D443" s="282">
        <v>46058</v>
      </c>
      <c r="E443" s="243">
        <v>8</v>
      </c>
      <c r="F443" s="244" t="s">
        <v>144</v>
      </c>
      <c r="G443" s="243">
        <v>18</v>
      </c>
      <c r="H443" s="283" t="str">
        <f>IF(ISBLANK(F443),"",IFERROR(VLOOKUP(A443,'Np PL4 Stock'!$A:$U,20,FALSE),""))</f>
        <v>V1-MA1</v>
      </c>
      <c r="I443" s="262" t="s">
        <v>213</v>
      </c>
      <c r="J443" s="283">
        <f>IF(ISBLANK(F443),"",VLOOKUP(LEFT(A443,5),Unit!A:B,2,FALSE))</f>
        <v>8</v>
      </c>
      <c r="K443" s="289">
        <v>1.861</v>
      </c>
      <c r="L443" s="290">
        <v>1.2</v>
      </c>
      <c r="M443" s="291">
        <f t="shared" si="15"/>
        <v>232.625</v>
      </c>
      <c r="N443" s="292">
        <f>IF(ISBLANK(D444),"",IFERROR(IF(VLOOKUP(A443,'Np PL4 Stock'!A:J,10,FALSE)="Np4",D444-VLOOKUP(A443,'Np PL4 Stock'!A:E,5,FALSE),D444-1-VLOOKUP(A443,'Np PL4 Stock'!A:E,5,FALSE)),""))</f>
        <v>7</v>
      </c>
      <c r="O443" s="345">
        <v>0.98</v>
      </c>
      <c r="P443" s="244">
        <v>5.47</v>
      </c>
      <c r="Q443" s="300">
        <v>0.047</v>
      </c>
      <c r="R443" s="301" t="s">
        <v>38</v>
      </c>
      <c r="S443" s="301">
        <v>50000</v>
      </c>
      <c r="T443" s="301" t="s">
        <v>38</v>
      </c>
      <c r="U443" s="301" t="s">
        <v>38</v>
      </c>
      <c r="V443" s="302">
        <v>0</v>
      </c>
      <c r="W443" s="303">
        <v>0</v>
      </c>
      <c r="X443" s="316">
        <v>46061</v>
      </c>
      <c r="Y443" s="313">
        <f>IF(ISBLANK(X443),"",IFERROR(IF(VLOOKUP(A443,'Np PL4 Stock'!A:J,10,FALSE)="Np4",X443-VLOOKUP(A443,'Np PL4 Stock'!A:E,5,FALSE),X443-1-VLOOKUP(A443,'Np PL4 Stock'!A:E,5,FALSE)),""))</f>
        <v>10</v>
      </c>
      <c r="Z443" s="321">
        <v>6.499</v>
      </c>
      <c r="AA443" s="315">
        <v>0.0583</v>
      </c>
      <c r="AB443" s="349">
        <v>46064</v>
      </c>
      <c r="AC443" s="317">
        <f>IF(ISBLANK(AB443),"",IFERROR(IF(VLOOKUP(A443,'Np PL4 Stock'!A:J,10,FALSE)="Np4",AB443-VLOOKUP(A443,'Np PL4 Stock'!A:E,5,FALSE),AB443-1-VLOOKUP(A443,'Np PL4 Stock'!A:E,5,FALSE)),""))</f>
        <v>13</v>
      </c>
      <c r="AD443" s="289">
        <v>7.601</v>
      </c>
      <c r="AE443" s="300">
        <v>0.0502</v>
      </c>
      <c r="AF443" s="323">
        <v>0.96</v>
      </c>
      <c r="AG443" s="331">
        <v>0</v>
      </c>
      <c r="AH443" s="332">
        <v>0</v>
      </c>
      <c r="AI443" s="339">
        <v>388</v>
      </c>
      <c r="AJ443" s="326"/>
      <c r="AK443" s="350">
        <v>1.4</v>
      </c>
    </row>
    <row r="444" spans="1:37">
      <c r="A444" s="280" t="str">
        <f t="shared" si="14"/>
        <v>A1-19-08</v>
      </c>
      <c r="B444" s="281" t="s">
        <v>43</v>
      </c>
      <c r="C444" s="282">
        <v>46051</v>
      </c>
      <c r="D444" s="282">
        <v>46058</v>
      </c>
      <c r="E444" s="243">
        <v>8</v>
      </c>
      <c r="F444" s="244" t="s">
        <v>144</v>
      </c>
      <c r="G444" s="243">
        <v>19</v>
      </c>
      <c r="H444" s="283" t="str">
        <f>IF(ISBLANK(F444),"",IFERROR(VLOOKUP(A444,'Np PL4 Stock'!$A:$U,20,FALSE),""))</f>
        <v>V1-MA1</v>
      </c>
      <c r="I444" s="262" t="s">
        <v>213</v>
      </c>
      <c r="J444" s="283">
        <f>IF(ISBLANK(F444),"",VLOOKUP(LEFT(A444,5),Unit!A:B,2,FALSE))</f>
        <v>8</v>
      </c>
      <c r="K444" s="289">
        <v>1.86</v>
      </c>
      <c r="L444" s="290">
        <v>1.2</v>
      </c>
      <c r="M444" s="291">
        <f t="shared" si="15"/>
        <v>232.5</v>
      </c>
      <c r="N444" s="292">
        <f>IF(ISBLANK(D445),"",IFERROR(IF(VLOOKUP(A444,'Np PL4 Stock'!A:J,10,FALSE)="Np4",D445-VLOOKUP(A444,'Np PL4 Stock'!A:E,5,FALSE),D445-1-VLOOKUP(A444,'Np PL4 Stock'!A:E,5,FALSE)),""))</f>
        <v>7</v>
      </c>
      <c r="O444" s="345">
        <v>0.99</v>
      </c>
      <c r="P444" s="289">
        <v>5.501</v>
      </c>
      <c r="Q444" s="300">
        <v>0.0442</v>
      </c>
      <c r="R444" s="301" t="s">
        <v>38</v>
      </c>
      <c r="S444" s="301">
        <v>40000</v>
      </c>
      <c r="T444" s="301" t="s">
        <v>38</v>
      </c>
      <c r="U444" s="301" t="s">
        <v>38</v>
      </c>
      <c r="V444" s="302">
        <v>0</v>
      </c>
      <c r="W444" s="303">
        <v>0</v>
      </c>
      <c r="X444" s="316">
        <v>46061</v>
      </c>
      <c r="Y444" s="313">
        <f>IF(ISBLANK(X444),"",IFERROR(IF(VLOOKUP(A444,'Np PL4 Stock'!A:J,10,FALSE)="Np4",X444-VLOOKUP(A444,'Np PL4 Stock'!A:E,5,FALSE),X444-1-VLOOKUP(A444,'Np PL4 Stock'!A:E,5,FALSE)),""))</f>
        <v>10</v>
      </c>
      <c r="Z444" s="321">
        <v>6.633</v>
      </c>
      <c r="AA444" s="315">
        <v>0.0523</v>
      </c>
      <c r="AB444" s="349">
        <v>46064</v>
      </c>
      <c r="AC444" s="317">
        <f>IF(ISBLANK(AB444),"",IFERROR(IF(VLOOKUP(A444,'Np PL4 Stock'!A:J,10,FALSE)="Np4",AB444-VLOOKUP(A444,'Np PL4 Stock'!A:E,5,FALSE),AB444-1-VLOOKUP(A444,'Np PL4 Stock'!A:E,5,FALSE)),""))</f>
        <v>13</v>
      </c>
      <c r="AD444" s="290">
        <v>7.695</v>
      </c>
      <c r="AE444" s="300">
        <v>0.0531</v>
      </c>
      <c r="AF444" s="323">
        <v>0.97</v>
      </c>
      <c r="AG444" s="331">
        <v>0</v>
      </c>
      <c r="AH444" s="332">
        <v>0</v>
      </c>
      <c r="AI444" s="339">
        <v>381</v>
      </c>
      <c r="AJ444" s="326"/>
      <c r="AK444" s="350">
        <v>1.3</v>
      </c>
    </row>
    <row r="445" spans="1:37">
      <c r="A445" s="280" t="str">
        <f t="shared" si="14"/>
        <v>A1-20-08</v>
      </c>
      <c r="B445" s="281" t="s">
        <v>43</v>
      </c>
      <c r="C445" s="282">
        <v>46051</v>
      </c>
      <c r="D445" s="282">
        <v>46058</v>
      </c>
      <c r="E445" s="243">
        <v>8</v>
      </c>
      <c r="F445" s="244" t="s">
        <v>144</v>
      </c>
      <c r="G445" s="243">
        <v>20</v>
      </c>
      <c r="H445" s="283" t="str">
        <f>IF(ISBLANK(F445),"",IFERROR(VLOOKUP(A445,'Np PL4 Stock'!$A:$U,20,FALSE),""))</f>
        <v>V1-MA1</v>
      </c>
      <c r="I445" s="262" t="s">
        <v>213</v>
      </c>
      <c r="J445" s="283">
        <f>IF(ISBLANK(F445),"",VLOOKUP(LEFT(A445,5),Unit!A:B,2,FALSE))</f>
        <v>8</v>
      </c>
      <c r="K445" s="289">
        <v>1.86</v>
      </c>
      <c r="L445" s="290">
        <v>1.2</v>
      </c>
      <c r="M445" s="291">
        <f t="shared" si="15"/>
        <v>232.5</v>
      </c>
      <c r="N445" s="292">
        <f>IF(ISBLANK(D445),"",IFERROR(IF(VLOOKUP(A445,'Np PL4 Stock'!A:J,10,FALSE)="Np4",D445-VLOOKUP(A445,'Np PL4 Stock'!A:E,5,FALSE),D446-1-VLOOKUP(A445,'Np PL4 Stock'!A:E,5,FALSE)),""))</f>
        <v>7</v>
      </c>
      <c r="O445" s="345">
        <v>0.97</v>
      </c>
      <c r="P445" s="289">
        <v>5.318</v>
      </c>
      <c r="Q445" s="300">
        <v>0.0441</v>
      </c>
      <c r="R445" s="301" t="s">
        <v>38</v>
      </c>
      <c r="S445" s="301">
        <v>60000</v>
      </c>
      <c r="T445" s="301" t="s">
        <v>38</v>
      </c>
      <c r="U445" s="301" t="s">
        <v>38</v>
      </c>
      <c r="V445" s="302">
        <v>0</v>
      </c>
      <c r="W445" s="303">
        <v>0</v>
      </c>
      <c r="X445" s="316">
        <v>46061</v>
      </c>
      <c r="Y445" s="313">
        <f>IF(ISBLANK(X445),"",IFERROR(IF(VLOOKUP(A445,'Np PL4 Stock'!A:J,10,FALSE)="Np4",X445-VLOOKUP(A445,'Np PL4 Stock'!A:E,5,FALSE),X445-1-VLOOKUP(A445,'Np PL4 Stock'!A:E,5,FALSE)),""))</f>
        <v>10</v>
      </c>
      <c r="Z445" s="321">
        <v>6.396</v>
      </c>
      <c r="AA445" s="315">
        <v>0.0513</v>
      </c>
      <c r="AB445" s="349">
        <v>46064</v>
      </c>
      <c r="AC445" s="317">
        <f>IF(ISBLANK(AB445),"",IFERROR(IF(VLOOKUP(A445,'Np PL4 Stock'!A:J,10,FALSE)="Np4",AB445-VLOOKUP(A445,'Np PL4 Stock'!A:E,5,FALSE),AB445-1-VLOOKUP(A445,'Np PL4 Stock'!A:E,5,FALSE)),""))</f>
        <v>13</v>
      </c>
      <c r="AD445" s="290">
        <v>7.566</v>
      </c>
      <c r="AE445" s="300">
        <v>0.0556</v>
      </c>
      <c r="AF445" s="323">
        <v>0.93</v>
      </c>
      <c r="AG445" s="331">
        <v>0</v>
      </c>
      <c r="AH445" s="332">
        <v>0</v>
      </c>
      <c r="AI445" s="339">
        <v>394</v>
      </c>
      <c r="AJ445" s="326"/>
      <c r="AK445" s="350">
        <v>1.4</v>
      </c>
    </row>
    <row r="446" spans="1:37">
      <c r="A446" s="280" t="str">
        <f t="shared" si="14"/>
        <v>C1-01-09</v>
      </c>
      <c r="B446" s="281" t="s">
        <v>43</v>
      </c>
      <c r="C446" s="282">
        <v>46056</v>
      </c>
      <c r="D446" s="282">
        <v>46063</v>
      </c>
      <c r="E446" s="243">
        <v>9</v>
      </c>
      <c r="F446" s="244" t="s">
        <v>187</v>
      </c>
      <c r="G446" s="243">
        <v>1</v>
      </c>
      <c r="H446" s="283" t="str">
        <f>IF(ISBLANK(F446),"",IFERROR(VLOOKUP(A446,'Np PL4 Stock'!$A:$U,20,FALSE),""))</f>
        <v>V1-MA1</v>
      </c>
      <c r="I446" s="262" t="s">
        <v>213</v>
      </c>
      <c r="J446" s="283">
        <f>IF(ISBLANK(F446),"",VLOOKUP(LEFT(A446,5),Unit!A:B,2,FALSE))</f>
        <v>20</v>
      </c>
      <c r="K446" s="289">
        <v>3.805</v>
      </c>
      <c r="L446" s="290">
        <v>2.4</v>
      </c>
      <c r="M446" s="291">
        <f t="shared" si="15"/>
        <v>190.25</v>
      </c>
      <c r="N446" s="292">
        <f>IF(ISBLANK(D447),"",IFERROR(IF(VLOOKUP(A446,'Np PL4 Stock'!A:J,10,FALSE)="Np4",D447-VLOOKUP(A446,'Np PL4 Stock'!A:E,5,FALSE),D447-1-VLOOKUP(A446,'Np PL4 Stock'!A:E,5,FALSE)),""))</f>
        <v>7</v>
      </c>
      <c r="O446" s="345">
        <v>0.99</v>
      </c>
      <c r="P446" s="289">
        <v>5.887</v>
      </c>
      <c r="Q446" s="300">
        <v>0.0443</v>
      </c>
      <c r="R446" s="301" t="s">
        <v>38</v>
      </c>
      <c r="S446" s="301">
        <v>65000</v>
      </c>
      <c r="T446" s="301" t="s">
        <v>38</v>
      </c>
      <c r="U446" s="301" t="s">
        <v>38</v>
      </c>
      <c r="V446" s="302">
        <v>0</v>
      </c>
      <c r="W446" s="303">
        <v>0</v>
      </c>
      <c r="X446" s="316">
        <v>46066</v>
      </c>
      <c r="Y446" s="313">
        <f>IF(ISBLANK(X446),"",IFERROR(IF(VLOOKUP(A446,'Np PL4 Stock'!A:J,10,FALSE)="Np4",X446-VLOOKUP(A446,'Np PL4 Stock'!A:E,5,FALSE),X446-1-VLOOKUP(A446,'Np PL4 Stock'!A:E,5,FALSE)),""))</f>
        <v>10</v>
      </c>
      <c r="Z446" s="321">
        <v>7.061</v>
      </c>
      <c r="AA446" s="315">
        <v>0.0508</v>
      </c>
      <c r="AB446" s="349">
        <v>46069</v>
      </c>
      <c r="AC446" s="317">
        <f>IF(ISBLANK(AB446),"",IFERROR(IF(VLOOKUP(A446,'Np PL4 Stock'!A:J,10,FALSE)="Np4",AB446-VLOOKUP(A446,'Np PL4 Stock'!A:E,5,FALSE),AB446-1-VLOOKUP(A446,'Np PL4 Stock'!A:E,5,FALSE)),""))</f>
        <v>13</v>
      </c>
      <c r="AD446" s="290">
        <v>8.12</v>
      </c>
      <c r="AE446" s="300">
        <v>0.0701</v>
      </c>
      <c r="AF446" s="323">
        <v>1</v>
      </c>
      <c r="AG446" s="331">
        <v>0</v>
      </c>
      <c r="AH446" s="332">
        <v>0</v>
      </c>
      <c r="AI446" s="339">
        <v>303</v>
      </c>
      <c r="AJ446" s="326"/>
      <c r="AK446" s="350">
        <v>2.6</v>
      </c>
    </row>
    <row r="447" spans="1:37">
      <c r="A447" s="280" t="str">
        <f t="shared" si="14"/>
        <v>C1-02-09</v>
      </c>
      <c r="B447" s="281" t="s">
        <v>43</v>
      </c>
      <c r="C447" s="282">
        <v>46056</v>
      </c>
      <c r="D447" s="282">
        <v>46063</v>
      </c>
      <c r="E447" s="243">
        <v>9</v>
      </c>
      <c r="F447" s="244" t="s">
        <v>187</v>
      </c>
      <c r="G447" s="243">
        <v>2</v>
      </c>
      <c r="H447" s="283" t="str">
        <f>IF(ISBLANK(F447),"",IFERROR(VLOOKUP(A447,'Np PL4 Stock'!$A:$U,20,FALSE),""))</f>
        <v>V1-MA1</v>
      </c>
      <c r="I447" s="262" t="s">
        <v>213</v>
      </c>
      <c r="J447" s="283">
        <f>IF(ISBLANK(F447),"",VLOOKUP(LEFT(A447,5),Unit!A:B,2,FALSE))</f>
        <v>20</v>
      </c>
      <c r="K447" s="289">
        <v>3.805</v>
      </c>
      <c r="L447" s="290">
        <v>2.4</v>
      </c>
      <c r="M447" s="291">
        <f t="shared" si="15"/>
        <v>190.25</v>
      </c>
      <c r="N447" s="292">
        <f>IF(ISBLANK(D448),"",IFERROR(IF(VLOOKUP(A447,'Np PL4 Stock'!A:J,10,FALSE)="Np4",D448-VLOOKUP(A447,'Np PL4 Stock'!A:E,5,FALSE),D448-1-VLOOKUP(A447,'Np PL4 Stock'!A:E,5,FALSE)),""))</f>
        <v>7</v>
      </c>
      <c r="O447" s="345">
        <v>0.99</v>
      </c>
      <c r="P447" s="289">
        <v>5.893</v>
      </c>
      <c r="Q447" s="300">
        <v>0.0458</v>
      </c>
      <c r="R447" s="301" t="s">
        <v>38</v>
      </c>
      <c r="S447" s="301">
        <v>55000</v>
      </c>
      <c r="T447" s="301" t="s">
        <v>38</v>
      </c>
      <c r="U447" s="301" t="s">
        <v>38</v>
      </c>
      <c r="V447" s="302">
        <v>0</v>
      </c>
      <c r="W447" s="303">
        <v>0</v>
      </c>
      <c r="X447" s="349">
        <v>46066</v>
      </c>
      <c r="Y447" s="313">
        <f>IF(ISBLANK(X447),"",IFERROR(IF(VLOOKUP(A447,'Np PL4 Stock'!A:J,10,FALSE)="Np4",X447-VLOOKUP(A447,'Np PL4 Stock'!A:E,5,FALSE),X447-1-VLOOKUP(A447,'Np PL4 Stock'!A:E,5,FALSE)),""))</f>
        <v>10</v>
      </c>
      <c r="Z447" s="321">
        <v>7.11</v>
      </c>
      <c r="AA447" s="315">
        <v>0.0593</v>
      </c>
      <c r="AB447" s="349">
        <v>46069</v>
      </c>
      <c r="AC447" s="317">
        <f>IF(ISBLANK(AB447),"",IFERROR(IF(VLOOKUP(A447,'Np PL4 Stock'!A:J,10,FALSE)="Np4",AB447-VLOOKUP(A447,'Np PL4 Stock'!A:E,5,FALSE),AB447-1-VLOOKUP(A447,'Np PL4 Stock'!A:E,5,FALSE)),""))</f>
        <v>13</v>
      </c>
      <c r="AD447" s="289">
        <v>8.216</v>
      </c>
      <c r="AE447" s="300">
        <v>0.0616</v>
      </c>
      <c r="AF447" s="323">
        <v>0.98</v>
      </c>
      <c r="AG447" s="331">
        <v>0</v>
      </c>
      <c r="AH447" s="332">
        <v>0</v>
      </c>
      <c r="AI447" s="339">
        <v>294</v>
      </c>
      <c r="AJ447" s="326"/>
      <c r="AK447" s="350">
        <v>2.7</v>
      </c>
    </row>
    <row r="448" spans="1:37">
      <c r="A448" s="280" t="str">
        <f t="shared" si="14"/>
        <v>C1-03-09</v>
      </c>
      <c r="B448" s="281" t="s">
        <v>43</v>
      </c>
      <c r="C448" s="282">
        <v>46056</v>
      </c>
      <c r="D448" s="282">
        <v>46063</v>
      </c>
      <c r="E448" s="243">
        <v>9</v>
      </c>
      <c r="F448" s="244" t="s">
        <v>187</v>
      </c>
      <c r="G448" s="243">
        <v>3</v>
      </c>
      <c r="H448" s="283" t="str">
        <f>IF(ISBLANK(F448),"",IFERROR(VLOOKUP(A448,'Np PL4 Stock'!$A:$U,20,FALSE),""))</f>
        <v>V1-MB1</v>
      </c>
      <c r="I448" s="262" t="s">
        <v>213</v>
      </c>
      <c r="J448" s="283">
        <f>IF(ISBLANK(F448),"",VLOOKUP(LEFT(A448,5),Unit!A:B,2,FALSE))</f>
        <v>20</v>
      </c>
      <c r="K448" s="289">
        <v>3.79</v>
      </c>
      <c r="L448" s="290">
        <v>2.4</v>
      </c>
      <c r="M448" s="291">
        <f t="shared" si="15"/>
        <v>189.5</v>
      </c>
      <c r="N448" s="292">
        <f>IF(ISBLANK(D448),"",IFERROR(IF(VLOOKUP(A448,'Np PL4 Stock'!A:J,10,FALSE)="Np4",D448-VLOOKUP(A448,'Np PL4 Stock'!A:E,5,FALSE),D448-1-VLOOKUP(A448,'Np PL4 Stock'!A:E,5,FALSE)),""))</f>
        <v>7</v>
      </c>
      <c r="O448" s="345">
        <v>1</v>
      </c>
      <c r="P448" s="244">
        <v>5.95</v>
      </c>
      <c r="Q448" s="300">
        <v>0.0518</v>
      </c>
      <c r="R448" s="301" t="s">
        <v>38</v>
      </c>
      <c r="S448" s="301">
        <v>75000</v>
      </c>
      <c r="T448" s="301" t="s">
        <v>38</v>
      </c>
      <c r="U448" s="301" t="s">
        <v>38</v>
      </c>
      <c r="V448" s="302">
        <v>0</v>
      </c>
      <c r="W448" s="303">
        <v>0</v>
      </c>
      <c r="X448" s="349">
        <v>46066</v>
      </c>
      <c r="Y448" s="313">
        <f>IF(ISBLANK(X448),"",IFERROR(IF(VLOOKUP(A448,'Np PL4 Stock'!A:J,10,FALSE)="Np4",X448-VLOOKUP(A448,'Np PL4 Stock'!A:E,5,FALSE),X448-1-VLOOKUP(A448,'Np PL4 Stock'!A:E,5,FALSE)),""))</f>
        <v>10</v>
      </c>
      <c r="Z448" s="314">
        <v>6.901</v>
      </c>
      <c r="AA448" s="315">
        <v>0.0544</v>
      </c>
      <c r="AB448" s="349">
        <v>46069</v>
      </c>
      <c r="AC448" s="317">
        <f>IF(ISBLANK(AB448),"",IFERROR(IF(VLOOKUP(A448,'Np PL4 Stock'!A:J,10,FALSE)="Np4",AB448-VLOOKUP(A448,'Np PL4 Stock'!A:E,5,FALSE),AB448-1-VLOOKUP(A448,'Np PL4 Stock'!A:E,5,FALSE)),""))</f>
        <v>13</v>
      </c>
      <c r="AD448" s="289">
        <v>7.612</v>
      </c>
      <c r="AE448" s="300">
        <v>0.0525</v>
      </c>
      <c r="AF448" s="323">
        <v>0.97</v>
      </c>
      <c r="AG448" s="331">
        <v>0</v>
      </c>
      <c r="AH448" s="332">
        <v>0</v>
      </c>
      <c r="AI448" s="339">
        <v>395</v>
      </c>
      <c r="AJ448" s="326"/>
      <c r="AK448" s="350">
        <v>3</v>
      </c>
    </row>
    <row r="449" spans="1:37">
      <c r="A449" s="280" t="str">
        <f t="shared" si="14"/>
        <v>C1-04-09</v>
      </c>
      <c r="B449" s="281" t="s">
        <v>43</v>
      </c>
      <c r="C449" s="282">
        <v>46056</v>
      </c>
      <c r="D449" s="282">
        <v>46063</v>
      </c>
      <c r="E449" s="243">
        <v>9</v>
      </c>
      <c r="F449" s="244" t="s">
        <v>187</v>
      </c>
      <c r="G449" s="243">
        <v>4</v>
      </c>
      <c r="H449" s="283" t="str">
        <f>IF(ISBLANK(F449),"",IFERROR(VLOOKUP(A449,'Np PL4 Stock'!$A:$U,20,FALSE),""))</f>
        <v>V1-MB1</v>
      </c>
      <c r="I449" s="262" t="s">
        <v>213</v>
      </c>
      <c r="J449" s="283">
        <f>IF(ISBLANK(F449),"",VLOOKUP(LEFT(A449,5),Unit!A:B,2,FALSE))</f>
        <v>20</v>
      </c>
      <c r="K449" s="289">
        <v>3.79</v>
      </c>
      <c r="L449" s="290">
        <v>2.4</v>
      </c>
      <c r="M449" s="291">
        <f t="shared" si="15"/>
        <v>189.5</v>
      </c>
      <c r="N449" s="292">
        <f>IF(ISBLANK(D449),"",IFERROR(IF(VLOOKUP(A449,'Np PL4 Stock'!A:J,10,FALSE)="Np4",D449-VLOOKUP(A449,'Np PL4 Stock'!A:E,5,FALSE),D449-1-VLOOKUP(A449,'Np PL4 Stock'!A:E,5,FALSE)),""))</f>
        <v>7</v>
      </c>
      <c r="O449" s="345">
        <v>1</v>
      </c>
      <c r="P449" s="244">
        <v>5.97</v>
      </c>
      <c r="Q449" s="300">
        <v>0.0465</v>
      </c>
      <c r="R449" s="301" t="s">
        <v>38</v>
      </c>
      <c r="S449" s="301">
        <v>45000</v>
      </c>
      <c r="T449" s="301" t="s">
        <v>38</v>
      </c>
      <c r="U449" s="301" t="s">
        <v>38</v>
      </c>
      <c r="V449" s="302">
        <v>0</v>
      </c>
      <c r="W449" s="303">
        <v>0</v>
      </c>
      <c r="X449" s="349">
        <v>46066</v>
      </c>
      <c r="Y449" s="313">
        <f>IF(ISBLANK(X449),"",IFERROR(IF(VLOOKUP(A449,'Np PL4 Stock'!A:J,10,FALSE)="Np4",X449-VLOOKUP(A449,'Np PL4 Stock'!A:E,5,FALSE),X449-1-VLOOKUP(A449,'Np PL4 Stock'!A:E,5,FALSE)),""))</f>
        <v>10</v>
      </c>
      <c r="Z449" s="314">
        <v>6.987</v>
      </c>
      <c r="AA449" s="315">
        <v>0.0574</v>
      </c>
      <c r="AB449" s="349"/>
      <c r="AC449" s="317" t="str">
        <f>IF(ISBLANK(AB449),"",IFERROR(IF(VLOOKUP(A449,'Np PL4 Stock'!A:J,10,FALSE)="Np4",AB449-VLOOKUP(A449,'Np PL4 Stock'!A:E,5,FALSE),AB449-1-VLOOKUP(A449,'Np PL4 Stock'!A:E,5,FALSE)),""))</f>
        <v/>
      </c>
      <c r="AD449" s="289"/>
      <c r="AE449" s="300"/>
      <c r="AF449" s="323"/>
      <c r="AG449" s="331"/>
      <c r="AH449" s="332"/>
      <c r="AI449" s="150"/>
      <c r="AJ449" s="326"/>
      <c r="AK449" s="350">
        <v>2.9</v>
      </c>
    </row>
    <row r="450" spans="1:37">
      <c r="A450" s="280" t="str">
        <f t="shared" si="14"/>
        <v>C1-05-09</v>
      </c>
      <c r="B450" s="281" t="s">
        <v>43</v>
      </c>
      <c r="C450" s="282">
        <v>46057</v>
      </c>
      <c r="D450" s="282">
        <v>46064</v>
      </c>
      <c r="E450" s="243">
        <v>9</v>
      </c>
      <c r="F450" s="244" t="s">
        <v>187</v>
      </c>
      <c r="G450" s="243">
        <v>5</v>
      </c>
      <c r="H450" s="283" t="str">
        <f>IF(ISBLANK(F450),"",IFERROR(VLOOKUP(A450,'Np PL4 Stock'!$A:$U,20,FALSE),""))</f>
        <v>V1-MB1</v>
      </c>
      <c r="I450" s="262" t="s">
        <v>213</v>
      </c>
      <c r="J450" s="283">
        <f>IF(ISBLANK(F450),"",VLOOKUP(LEFT(A450,5),Unit!A:B,2,FALSE))</f>
        <v>20</v>
      </c>
      <c r="K450" s="289">
        <v>3.83</v>
      </c>
      <c r="L450" s="290">
        <v>2.4</v>
      </c>
      <c r="M450" s="291">
        <f t="shared" si="15"/>
        <v>191.5</v>
      </c>
      <c r="N450" s="292">
        <f>IF(ISBLANK(D450),"",IFERROR(IF(VLOOKUP(A450,'Np PL4 Stock'!A:J,10,FALSE)="Np4",D450-VLOOKUP(A450,'Np PL4 Stock'!A:E,5,FALSE),D450-1-VLOOKUP(A450,'Np PL4 Stock'!A:E,5,FALSE)),""))</f>
        <v>7</v>
      </c>
      <c r="O450" s="345">
        <v>1</v>
      </c>
      <c r="P450" s="244">
        <v>5.67</v>
      </c>
      <c r="Q450" s="300">
        <v>0.046</v>
      </c>
      <c r="R450" s="301" t="s">
        <v>38</v>
      </c>
      <c r="S450" s="301">
        <v>65000</v>
      </c>
      <c r="T450" s="301" t="s">
        <v>38</v>
      </c>
      <c r="U450" s="301" t="s">
        <v>38</v>
      </c>
      <c r="V450" s="302">
        <v>0</v>
      </c>
      <c r="W450" s="303">
        <v>0</v>
      </c>
      <c r="X450" s="349">
        <v>46067</v>
      </c>
      <c r="Y450" s="313">
        <f>IF(ISBLANK(X450),"",IFERROR(IF(VLOOKUP(A450,'Np PL4 Stock'!A:J,10,FALSE)="Np4",X450-VLOOKUP(A450,'Np PL4 Stock'!A:E,5,FALSE),X450-1-VLOOKUP(A450,'Np PL4 Stock'!A:E,5,FALSE)),""))</f>
        <v>10</v>
      </c>
      <c r="Z450" s="314">
        <v>6.977</v>
      </c>
      <c r="AA450" s="315">
        <v>0.05</v>
      </c>
      <c r="AB450" s="349">
        <v>46070</v>
      </c>
      <c r="AC450" s="317">
        <f>IF(ISBLANK(AB450),"",IFERROR(IF(VLOOKUP(A450,'Np PL4 Stock'!A:J,10,FALSE)="Np4",AB450-VLOOKUP(A450,'Np PL4 Stock'!A:E,5,FALSE),AB450-1-VLOOKUP(A450,'Np PL4 Stock'!A:E,5,FALSE)),""))</f>
        <v>13</v>
      </c>
      <c r="AD450" s="289">
        <v>7.88</v>
      </c>
      <c r="AE450" s="300">
        <v>0.0796</v>
      </c>
      <c r="AF450" s="323">
        <v>0.94</v>
      </c>
      <c r="AG450" s="331">
        <v>0</v>
      </c>
      <c r="AH450" s="332">
        <v>0</v>
      </c>
      <c r="AI450" s="339">
        <v>368</v>
      </c>
      <c r="AJ450" s="326"/>
      <c r="AK450" s="350">
        <v>2.8</v>
      </c>
    </row>
    <row r="451" spans="1:37">
      <c r="A451" s="280" t="str">
        <f t="shared" ref="A451:A514" si="16">IF(ISBLANK(F451),"",F451&amp;"-"&amp;IF(OR(LEN(G451)=1,LEN(G451)=4),"0"&amp;G451,G451)&amp;"-"&amp;IF(OR(LEN(E451)=1,LEN(E451)=4),"0"&amp;E451,E451))</f>
        <v>C1-06-09</v>
      </c>
      <c r="B451" s="281" t="s">
        <v>43</v>
      </c>
      <c r="C451" s="282">
        <v>46057</v>
      </c>
      <c r="D451" s="282">
        <v>46064</v>
      </c>
      <c r="E451" s="243">
        <v>9</v>
      </c>
      <c r="F451" s="244" t="s">
        <v>187</v>
      </c>
      <c r="G451" s="243">
        <v>6</v>
      </c>
      <c r="H451" s="283" t="str">
        <f>IF(ISBLANK(F451),"",IFERROR(VLOOKUP(A451,'Np PL4 Stock'!$A:$U,20,FALSE),""))</f>
        <v>V1-MB1</v>
      </c>
      <c r="I451" s="262" t="s">
        <v>213</v>
      </c>
      <c r="J451" s="283">
        <f>IF(ISBLANK(F451),"",VLOOKUP(LEFT(A451,5),Unit!A:B,2,FALSE))</f>
        <v>20</v>
      </c>
      <c r="K451" s="289">
        <v>3.83</v>
      </c>
      <c r="L451" s="290">
        <v>2.4</v>
      </c>
      <c r="M451" s="291">
        <f t="shared" ref="M451:M514" si="17">IFERROR((K451/J451*1000),"")</f>
        <v>191.5</v>
      </c>
      <c r="N451" s="292">
        <f>IF(ISBLANK(D451),"",IFERROR(IF(VLOOKUP(A451,'Np PL4 Stock'!A:J,10,FALSE)="Np4",D451-VLOOKUP(A451,'Np PL4 Stock'!A:E,5,FALSE),D451-1-VLOOKUP(A451,'Np PL4 Stock'!A:E,5,FALSE)),""))</f>
        <v>7</v>
      </c>
      <c r="O451" s="345">
        <v>1</v>
      </c>
      <c r="P451" s="244">
        <v>5.74</v>
      </c>
      <c r="Q451" s="300">
        <v>0.0491</v>
      </c>
      <c r="R451" s="301" t="s">
        <v>38</v>
      </c>
      <c r="S451" s="301">
        <v>50000</v>
      </c>
      <c r="T451" s="301" t="s">
        <v>38</v>
      </c>
      <c r="U451" s="301" t="s">
        <v>38</v>
      </c>
      <c r="V451" s="302">
        <v>0</v>
      </c>
      <c r="W451" s="303">
        <v>0</v>
      </c>
      <c r="X451" s="349">
        <v>46067</v>
      </c>
      <c r="Y451" s="313">
        <f>IF(ISBLANK(X451),"",IFERROR(IF(VLOOKUP(A451,'Np PL4 Stock'!A:J,10,FALSE)="Np4",X451-VLOOKUP(A451,'Np PL4 Stock'!A:E,5,FALSE),X451-1-VLOOKUP(A451,'Np PL4 Stock'!A:E,5,FALSE)),""))</f>
        <v>10</v>
      </c>
      <c r="Z451" s="314">
        <v>7.114</v>
      </c>
      <c r="AA451" s="315">
        <v>0.0414</v>
      </c>
      <c r="AB451" s="349">
        <v>46070</v>
      </c>
      <c r="AC451" s="317">
        <f>IF(ISBLANK(AB451),"",IFERROR(IF(VLOOKUP(A451,'Np PL4 Stock'!A:J,10,FALSE)="Np4",AB451-VLOOKUP(A451,'Np PL4 Stock'!A:E,5,FALSE),AB451-1-VLOOKUP(A451,'Np PL4 Stock'!A:E,5,FALSE)),""))</f>
        <v>13</v>
      </c>
      <c r="AD451" s="289">
        <v>8.068</v>
      </c>
      <c r="AE451" s="300">
        <v>0.0617</v>
      </c>
      <c r="AF451" s="323">
        <v>1</v>
      </c>
      <c r="AG451" s="331">
        <v>0</v>
      </c>
      <c r="AH451" s="332">
        <v>0</v>
      </c>
      <c r="AI451" s="339">
        <v>310</v>
      </c>
      <c r="AJ451" s="326"/>
      <c r="AK451" s="350">
        <v>3</v>
      </c>
    </row>
    <row r="452" spans="1:37">
      <c r="A452" s="280" t="str">
        <f t="shared" si="16"/>
        <v>C1-07-09</v>
      </c>
      <c r="B452" s="281" t="s">
        <v>43</v>
      </c>
      <c r="C452" s="282">
        <v>46057</v>
      </c>
      <c r="D452" s="282">
        <v>46064</v>
      </c>
      <c r="E452" s="243">
        <v>9</v>
      </c>
      <c r="F452" s="244" t="s">
        <v>187</v>
      </c>
      <c r="G452" s="243">
        <v>7</v>
      </c>
      <c r="H452" s="283" t="str">
        <f>IF(ISBLANK(F452),"",IFERROR(VLOOKUP(A452,'Np PL4 Stock'!$A:$U,20,FALSE),""))</f>
        <v>V1-MA1</v>
      </c>
      <c r="I452" s="262" t="s">
        <v>213</v>
      </c>
      <c r="J452" s="283">
        <f>IF(ISBLANK(F452),"",VLOOKUP(LEFT(A452,5),Unit!A:B,2,FALSE))</f>
        <v>20</v>
      </c>
      <c r="K452" s="289">
        <v>3.78</v>
      </c>
      <c r="L452" s="290">
        <v>2.4</v>
      </c>
      <c r="M452" s="291">
        <f t="shared" si="17"/>
        <v>189</v>
      </c>
      <c r="N452" s="292">
        <f>IF(ISBLANK(D452),"",IFERROR(IF(VLOOKUP(A452,'Np PL4 Stock'!A:J,10,FALSE)="Np4",D452-VLOOKUP(A452,'Np PL4 Stock'!A:E,5,FALSE),D452-1-VLOOKUP(A452,'Np PL4 Stock'!A:E,5,FALSE)),""))</f>
        <v>7</v>
      </c>
      <c r="O452" s="345">
        <v>1</v>
      </c>
      <c r="P452" s="244">
        <v>5.65</v>
      </c>
      <c r="Q452" s="300">
        <v>0.0441</v>
      </c>
      <c r="R452" s="301" t="s">
        <v>38</v>
      </c>
      <c r="S452" s="301">
        <v>75000</v>
      </c>
      <c r="T452" s="301" t="s">
        <v>38</v>
      </c>
      <c r="U452" s="301" t="s">
        <v>38</v>
      </c>
      <c r="V452" s="302">
        <v>0</v>
      </c>
      <c r="W452" s="303">
        <v>0</v>
      </c>
      <c r="X452" s="349">
        <v>46067</v>
      </c>
      <c r="Y452" s="313">
        <f>IF(ISBLANK(X452),"",IFERROR(IF(VLOOKUP(A452,'Np PL4 Stock'!A:J,10,FALSE)="Np4",X452-VLOOKUP(A452,'Np PL4 Stock'!A:E,5,FALSE),X452-1-VLOOKUP(A452,'Np PL4 Stock'!A:E,5,FALSE)),""))</f>
        <v>10</v>
      </c>
      <c r="Z452" s="314">
        <v>6.681</v>
      </c>
      <c r="AA452" s="315">
        <v>0.0522</v>
      </c>
      <c r="AB452" s="349">
        <v>46070</v>
      </c>
      <c r="AC452" s="317">
        <f>IF(ISBLANK(AB452),"",IFERROR(IF(VLOOKUP(A452,'Np PL4 Stock'!A:J,10,FALSE)="Np4",AB452-VLOOKUP(A452,'Np PL4 Stock'!A:E,5,FALSE),AB452-1-VLOOKUP(A452,'Np PL4 Stock'!A:E,5,FALSE)),""))</f>
        <v>13</v>
      </c>
      <c r="AD452" s="289">
        <v>7.576</v>
      </c>
      <c r="AE452" s="300">
        <v>0.0714</v>
      </c>
      <c r="AF452" s="323">
        <v>0.89</v>
      </c>
      <c r="AG452" s="331">
        <v>0</v>
      </c>
      <c r="AH452" s="332">
        <v>0</v>
      </c>
      <c r="AI452" s="339">
        <v>395</v>
      </c>
      <c r="AJ452" s="326"/>
      <c r="AK452" s="350">
        <v>2.8</v>
      </c>
    </row>
    <row r="453" spans="1:37">
      <c r="A453" s="280" t="str">
        <f t="shared" si="16"/>
        <v>C1-08-09</v>
      </c>
      <c r="B453" s="281" t="s">
        <v>43</v>
      </c>
      <c r="C453" s="282">
        <v>46057</v>
      </c>
      <c r="D453" s="282">
        <v>46064</v>
      </c>
      <c r="E453" s="243">
        <v>9</v>
      </c>
      <c r="F453" s="244" t="s">
        <v>187</v>
      </c>
      <c r="G453" s="243">
        <v>8</v>
      </c>
      <c r="H453" s="283" t="str">
        <f>IF(ISBLANK(F453),"",IFERROR(VLOOKUP(A453,'Np PL4 Stock'!$A:$U,20,FALSE),""))</f>
        <v>V1-MA1</v>
      </c>
      <c r="I453" s="262" t="s">
        <v>213</v>
      </c>
      <c r="J453" s="283">
        <f>IF(ISBLANK(F453),"",VLOOKUP(LEFT(A453,5),Unit!A:B,2,FALSE))</f>
        <v>20</v>
      </c>
      <c r="K453" s="289">
        <v>3.77</v>
      </c>
      <c r="L453" s="290">
        <v>2.4</v>
      </c>
      <c r="M453" s="291">
        <f t="shared" si="17"/>
        <v>188.5</v>
      </c>
      <c r="N453" s="292">
        <f>IF(ISBLANK(D453),"",IFERROR(IF(VLOOKUP(A453,'Np PL4 Stock'!A:J,10,FALSE)="Np4",D453-VLOOKUP(A453,'Np PL4 Stock'!A:E,5,FALSE),D453-1-VLOOKUP(A453,'Np PL4 Stock'!A:E,5,FALSE)),""))</f>
        <v>7</v>
      </c>
      <c r="O453" s="345">
        <v>0.98</v>
      </c>
      <c r="P453" s="244">
        <v>5.48</v>
      </c>
      <c r="Q453" s="300">
        <v>0.0587</v>
      </c>
      <c r="R453" s="301" t="s">
        <v>38</v>
      </c>
      <c r="S453" s="301">
        <v>45000</v>
      </c>
      <c r="T453" s="301" t="s">
        <v>38</v>
      </c>
      <c r="U453" s="301" t="s">
        <v>38</v>
      </c>
      <c r="V453" s="302">
        <v>0</v>
      </c>
      <c r="W453" s="303">
        <v>0</v>
      </c>
      <c r="X453" s="349">
        <v>46067</v>
      </c>
      <c r="Y453" s="313">
        <f>IF(ISBLANK(X453),"",IFERROR(IF(VLOOKUP(A453,'Np PL4 Stock'!A:J,10,FALSE)="Np4",X453-VLOOKUP(A453,'Np PL4 Stock'!A:E,5,FALSE),X453-1-VLOOKUP(A453,'Np PL4 Stock'!A:E,5,FALSE)),""))</f>
        <v>10</v>
      </c>
      <c r="Z453" s="314">
        <v>6.702</v>
      </c>
      <c r="AA453" s="315">
        <v>0.0583</v>
      </c>
      <c r="AB453" s="349">
        <v>46070</v>
      </c>
      <c r="AC453" s="317">
        <f>IF(ISBLANK(AB453),"",IFERROR(IF(VLOOKUP(A453,'Np PL4 Stock'!A:J,10,FALSE)="Np4",AB453-VLOOKUP(A453,'Np PL4 Stock'!A:E,5,FALSE),AB453-1-VLOOKUP(A453,'Np PL4 Stock'!A:E,5,FALSE)),""))</f>
        <v>13</v>
      </c>
      <c r="AD453" s="289">
        <v>7.462</v>
      </c>
      <c r="AE453" s="300">
        <v>0.0578</v>
      </c>
      <c r="AF453" s="323">
        <v>0.87</v>
      </c>
      <c r="AG453" s="331">
        <v>0</v>
      </c>
      <c r="AH453" s="332">
        <v>0</v>
      </c>
      <c r="AI453" s="339">
        <v>421</v>
      </c>
      <c r="AJ453" s="326"/>
      <c r="AK453" s="350">
        <v>3</v>
      </c>
    </row>
    <row r="454" spans="1:37">
      <c r="A454" s="280" t="str">
        <f t="shared" si="16"/>
        <v>D1-01-09</v>
      </c>
      <c r="B454" s="281" t="s">
        <v>43</v>
      </c>
      <c r="C454" s="282">
        <v>46062</v>
      </c>
      <c r="D454" s="282">
        <v>46069</v>
      </c>
      <c r="E454" s="243">
        <v>9</v>
      </c>
      <c r="F454" s="244" t="s">
        <v>205</v>
      </c>
      <c r="G454" s="243">
        <v>1</v>
      </c>
      <c r="H454" s="283" t="str">
        <f>IF(ISBLANK(F454),"",IFERROR(VLOOKUP(A454,'Np PL4 Stock'!$A:$U,20,FALSE),""))</f>
        <v>V1-MA1</v>
      </c>
      <c r="I454" s="262" t="s">
        <v>213</v>
      </c>
      <c r="J454" s="283">
        <f>IF(ISBLANK(F454),"",VLOOKUP(LEFT(A454,5),Unit!A:B,2,FALSE))</f>
        <v>20</v>
      </c>
      <c r="K454" s="289">
        <v>3.79</v>
      </c>
      <c r="L454" s="290">
        <v>2.4</v>
      </c>
      <c r="M454" s="291">
        <f t="shared" si="17"/>
        <v>189.5</v>
      </c>
      <c r="N454" s="292">
        <f>IF(ISBLANK(D454),"",IFERROR(IF(VLOOKUP(A454,'Np PL4 Stock'!A:J,10,FALSE)="Np4",D454-VLOOKUP(A454,'Np PL4 Stock'!A:E,5,FALSE),D454-1-VLOOKUP(A454,'Np PL4 Stock'!A:E,5,FALSE)),""))</f>
        <v>7</v>
      </c>
      <c r="O454" s="345">
        <v>0.99</v>
      </c>
      <c r="P454" s="294">
        <v>5.655</v>
      </c>
      <c r="Q454" s="300">
        <v>0.0465</v>
      </c>
      <c r="R454" s="301" t="s">
        <v>38</v>
      </c>
      <c r="S454" s="301">
        <v>55000</v>
      </c>
      <c r="T454" s="301" t="s">
        <v>38</v>
      </c>
      <c r="U454" s="301" t="s">
        <v>38</v>
      </c>
      <c r="V454" s="302">
        <v>0</v>
      </c>
      <c r="W454" s="303">
        <v>0</v>
      </c>
      <c r="X454" s="349">
        <v>46072</v>
      </c>
      <c r="Y454" s="313">
        <f>IF(ISBLANK(X454),"",IFERROR(IF(VLOOKUP(A454,'Np PL4 Stock'!A:J,10,FALSE)="Np4",X454-VLOOKUP(A454,'Np PL4 Stock'!A:E,5,FALSE),X454-1-VLOOKUP(A454,'Np PL4 Stock'!A:E,5,FALSE)),""))</f>
        <v>10</v>
      </c>
      <c r="Z454" s="314">
        <v>6.667</v>
      </c>
      <c r="AA454" s="315">
        <v>0.055</v>
      </c>
      <c r="AB454" s="349">
        <v>46075</v>
      </c>
      <c r="AC454" s="317">
        <f>IF(ISBLANK(AB454),"",IFERROR(IF(VLOOKUP(A454,'Np PL4 Stock'!A:J,10,FALSE)="Np4",AB454-VLOOKUP(A454,'Np PL4 Stock'!A:E,5,FALSE),AB454-1-VLOOKUP(A454,'Np PL4 Stock'!A:E,5,FALSE)),""))</f>
        <v>13</v>
      </c>
      <c r="AD454" s="289">
        <v>7.783</v>
      </c>
      <c r="AE454" s="300">
        <v>0.0806</v>
      </c>
      <c r="AF454" s="323">
        <v>0.9</v>
      </c>
      <c r="AG454" s="331">
        <v>0</v>
      </c>
      <c r="AH454" s="332">
        <v>0</v>
      </c>
      <c r="AI454" s="339">
        <v>381</v>
      </c>
      <c r="AJ454" s="326"/>
      <c r="AK454" s="350">
        <v>2.8</v>
      </c>
    </row>
    <row r="455" spans="1:37">
      <c r="A455" s="280" t="str">
        <f t="shared" si="16"/>
        <v>D1-02-09</v>
      </c>
      <c r="B455" s="281" t="s">
        <v>43</v>
      </c>
      <c r="C455" s="282">
        <v>46062</v>
      </c>
      <c r="D455" s="282">
        <v>46069</v>
      </c>
      <c r="E455" s="243">
        <v>9</v>
      </c>
      <c r="F455" s="244" t="s">
        <v>205</v>
      </c>
      <c r="G455" s="243">
        <v>2</v>
      </c>
      <c r="H455" s="283" t="str">
        <f>IF(ISBLANK(F455),"",IFERROR(VLOOKUP(A455,'Np PL4 Stock'!$A:$U,20,FALSE),""))</f>
        <v>V1-MA1</v>
      </c>
      <c r="I455" s="262" t="s">
        <v>213</v>
      </c>
      <c r="J455" s="283">
        <f>IF(ISBLANK(F455),"",VLOOKUP(LEFT(A455,5),Unit!A:B,2,FALSE))</f>
        <v>20</v>
      </c>
      <c r="K455" s="289">
        <v>3.79</v>
      </c>
      <c r="L455" s="290">
        <v>2.4</v>
      </c>
      <c r="M455" s="291">
        <f t="shared" si="17"/>
        <v>189.5</v>
      </c>
      <c r="N455" s="292">
        <f>IF(ISBLANK(D455),"",IFERROR(IF(VLOOKUP(A455,'Np PL4 Stock'!A:J,10,FALSE)="Np4",D455-VLOOKUP(A455,'Np PL4 Stock'!A:E,5,FALSE),D455-1-VLOOKUP(A455,'Np PL4 Stock'!A:E,5,FALSE)),""))</f>
        <v>7</v>
      </c>
      <c r="O455" s="345">
        <v>0.98</v>
      </c>
      <c r="P455" s="244">
        <v>5.48</v>
      </c>
      <c r="Q455" s="300">
        <v>0.0458</v>
      </c>
      <c r="R455" s="301" t="s">
        <v>38</v>
      </c>
      <c r="S455" s="301">
        <v>75000</v>
      </c>
      <c r="T455" s="301" t="s">
        <v>38</v>
      </c>
      <c r="U455" s="301" t="s">
        <v>38</v>
      </c>
      <c r="V455" s="302">
        <v>0</v>
      </c>
      <c r="W455" s="303">
        <v>0</v>
      </c>
      <c r="X455" s="349">
        <v>46072</v>
      </c>
      <c r="Y455" s="313">
        <f>IF(ISBLANK(X455),"",IFERROR(IF(VLOOKUP(A455,'Np PL4 Stock'!A:J,10,FALSE)="Np4",X455-VLOOKUP(A455,'Np PL4 Stock'!A:E,5,FALSE),X455-1-VLOOKUP(A455,'Np PL4 Stock'!A:E,5,FALSE)),""))</f>
        <v>10</v>
      </c>
      <c r="Z455" s="325">
        <v>6.58</v>
      </c>
      <c r="AA455" s="315">
        <v>0.0536</v>
      </c>
      <c r="AB455" s="349">
        <v>46075</v>
      </c>
      <c r="AC455" s="317">
        <f>IF(ISBLANK(AB455),"",IFERROR(IF(VLOOKUP(A455,'Np PL4 Stock'!A:J,10,FALSE)="Np4",AB455-VLOOKUP(A455,'Np PL4 Stock'!A:E,5,FALSE),AB455-1-VLOOKUP(A455,'Np PL4 Stock'!A:E,5,FALSE)),""))</f>
        <v>13</v>
      </c>
      <c r="AD455" s="289">
        <v>7.521</v>
      </c>
      <c r="AE455" s="300">
        <v>0.0686</v>
      </c>
      <c r="AF455" s="323">
        <v>0.89</v>
      </c>
      <c r="AG455" s="331">
        <v>0</v>
      </c>
      <c r="AH455" s="332">
        <v>0</v>
      </c>
      <c r="AI455" s="339">
        <v>413</v>
      </c>
      <c r="AJ455" s="326"/>
      <c r="AK455" s="350">
        <v>2.9</v>
      </c>
    </row>
    <row r="456" spans="1:37">
      <c r="A456" s="280" t="str">
        <f t="shared" si="16"/>
        <v>D1-03-09</v>
      </c>
      <c r="B456" s="281" t="s">
        <v>43</v>
      </c>
      <c r="C456" s="282">
        <v>46062</v>
      </c>
      <c r="D456" s="282">
        <v>46069</v>
      </c>
      <c r="E456" s="243">
        <v>9</v>
      </c>
      <c r="F456" s="244" t="s">
        <v>205</v>
      </c>
      <c r="G456" s="243">
        <v>3</v>
      </c>
      <c r="H456" s="283" t="str">
        <f>IF(ISBLANK(F456),"",IFERROR(VLOOKUP(A456,'Np PL4 Stock'!$A:$U,20,FALSE),""))</f>
        <v>V1-MB1</v>
      </c>
      <c r="I456" s="262" t="s">
        <v>213</v>
      </c>
      <c r="J456" s="283">
        <f>IF(ISBLANK(F456),"",VLOOKUP(LEFT(A456,5),Unit!A:B,2,FALSE))</f>
        <v>20</v>
      </c>
      <c r="K456" s="289">
        <v>3.82</v>
      </c>
      <c r="L456" s="290">
        <v>2.4</v>
      </c>
      <c r="M456" s="291">
        <f t="shared" si="17"/>
        <v>191</v>
      </c>
      <c r="N456" s="292">
        <f>IF(ISBLANK(D456),"",IFERROR(IF(VLOOKUP(A456,'Np PL4 Stock'!A:J,10,FALSE)="Np4",D456-VLOOKUP(A456,'Np PL4 Stock'!A:E,5,FALSE),D456-1-VLOOKUP(A456,'Np PL4 Stock'!A:E,5,FALSE)),""))</f>
        <v>7</v>
      </c>
      <c r="O456" s="345">
        <v>0.98</v>
      </c>
      <c r="P456" s="244">
        <v>5.63</v>
      </c>
      <c r="Q456" s="300">
        <v>0.0482</v>
      </c>
      <c r="R456" s="301" t="s">
        <v>38</v>
      </c>
      <c r="S456" s="301">
        <v>50000</v>
      </c>
      <c r="T456" s="301" t="s">
        <v>38</v>
      </c>
      <c r="U456" s="301" t="s">
        <v>38</v>
      </c>
      <c r="V456" s="302">
        <v>0</v>
      </c>
      <c r="W456" s="303">
        <v>0</v>
      </c>
      <c r="X456" s="349">
        <v>46072</v>
      </c>
      <c r="Y456" s="313">
        <f>IF(ISBLANK(X456),"",IFERROR(IF(VLOOKUP(A456,'Np PL4 Stock'!A:J,10,FALSE)="Np4",X456-VLOOKUP(A456,'Np PL4 Stock'!A:E,5,FALSE),X456-1-VLOOKUP(A456,'Np PL4 Stock'!A:E,5,FALSE)),""))</f>
        <v>10</v>
      </c>
      <c r="Z456" s="314">
        <v>6.739</v>
      </c>
      <c r="AA456" s="315">
        <v>0.0598</v>
      </c>
      <c r="AB456" s="349">
        <v>46075</v>
      </c>
      <c r="AC456" s="317">
        <f>IF(ISBLANK(AB456),"",IFERROR(IF(VLOOKUP(A456,'Np PL4 Stock'!A:J,10,FALSE)="Np4",AB456-VLOOKUP(A456,'Np PL4 Stock'!A:E,5,FALSE),AB456-1-VLOOKUP(A456,'Np PL4 Stock'!A:E,5,FALSE)),""))</f>
        <v>13</v>
      </c>
      <c r="AD456" s="289">
        <v>7.783</v>
      </c>
      <c r="AE456" s="300">
        <v>0.0772</v>
      </c>
      <c r="AF456" s="323">
        <v>0.91</v>
      </c>
      <c r="AG456" s="331">
        <v>0</v>
      </c>
      <c r="AH456" s="332">
        <v>0</v>
      </c>
      <c r="AI456" s="339">
        <v>379</v>
      </c>
      <c r="AJ456" s="326"/>
      <c r="AK456" s="350">
        <v>2.8</v>
      </c>
    </row>
    <row r="457" spans="1:37">
      <c r="A457" s="280" t="str">
        <f t="shared" si="16"/>
        <v>D1-04-09</v>
      </c>
      <c r="B457" s="281" t="s">
        <v>43</v>
      </c>
      <c r="C457" s="282">
        <v>46062</v>
      </c>
      <c r="D457" s="282">
        <v>46069</v>
      </c>
      <c r="E457" s="243">
        <v>9</v>
      </c>
      <c r="F457" s="244" t="s">
        <v>205</v>
      </c>
      <c r="G457" s="243">
        <v>4</v>
      </c>
      <c r="H457" s="283" t="str">
        <f>IF(ISBLANK(F457),"",IFERROR(VLOOKUP(A457,'Np PL4 Stock'!$A:$U,20,FALSE),""))</f>
        <v>V1-MB1</v>
      </c>
      <c r="I457" s="262" t="s">
        <v>213</v>
      </c>
      <c r="J457" s="283">
        <f>IF(ISBLANK(F457),"",VLOOKUP(LEFT(A457,5),Unit!A:B,2,FALSE))</f>
        <v>20</v>
      </c>
      <c r="K457" s="289">
        <v>3.81</v>
      </c>
      <c r="L457" s="290">
        <v>2.4</v>
      </c>
      <c r="M457" s="291">
        <f t="shared" si="17"/>
        <v>190.5</v>
      </c>
      <c r="N457" s="292">
        <f>IF(ISBLANK(D457),"",IFERROR(IF(VLOOKUP(A457,'Np PL4 Stock'!A:J,10,FALSE)="Np4",D457-VLOOKUP(A457,'Np PL4 Stock'!A:E,5,FALSE),D457-1-VLOOKUP(A457,'Np PL4 Stock'!A:E,5,FALSE)),""))</f>
        <v>7</v>
      </c>
      <c r="O457" s="345">
        <v>0.99</v>
      </c>
      <c r="P457" s="244">
        <v>5.63</v>
      </c>
      <c r="Q457" s="300">
        <v>0.0427</v>
      </c>
      <c r="R457" s="301">
        <v>1000</v>
      </c>
      <c r="S457" s="301">
        <v>40000</v>
      </c>
      <c r="T457" s="301" t="s">
        <v>38</v>
      </c>
      <c r="U457" s="301" t="s">
        <v>38</v>
      </c>
      <c r="V457" s="302">
        <v>0</v>
      </c>
      <c r="W457" s="303">
        <v>0</v>
      </c>
      <c r="X457" s="349">
        <v>46072</v>
      </c>
      <c r="Y457" s="313">
        <f>IF(ISBLANK(X457),"",IFERROR(IF(VLOOKUP(A457,'Np PL4 Stock'!A:J,10,FALSE)="Np4",X457-VLOOKUP(A457,'Np PL4 Stock'!A:E,5,FALSE),X457-1-VLOOKUP(A457,'Np PL4 Stock'!A:E,5,FALSE)),""))</f>
        <v>10</v>
      </c>
      <c r="Z457" s="314">
        <v>6.559</v>
      </c>
      <c r="AA457" s="315">
        <v>0.0639</v>
      </c>
      <c r="AB457" s="349"/>
      <c r="AC457" s="317" t="str">
        <f>IF(ISBLANK(AB457),"",IFERROR(IF(VLOOKUP(A457,'Np PL4 Stock'!A:J,10,FALSE)="Np4",AB457-VLOOKUP(A457,'Np PL4 Stock'!A:E,5,FALSE),AB457-1-VLOOKUP(A457,'Np PL4 Stock'!A:E,5,FALSE)),""))</f>
        <v/>
      </c>
      <c r="AD457" s="244"/>
      <c r="AE457" s="300"/>
      <c r="AF457" s="323"/>
      <c r="AG457" s="331"/>
      <c r="AH457" s="332"/>
      <c r="AI457" s="339"/>
      <c r="AJ457" s="326"/>
      <c r="AK457" s="350">
        <v>2.9</v>
      </c>
    </row>
    <row r="458" spans="1:37">
      <c r="A458" s="280" t="str">
        <f t="shared" si="16"/>
        <v>D1-05-09</v>
      </c>
      <c r="B458" s="281" t="s">
        <v>43</v>
      </c>
      <c r="C458" s="282">
        <v>46062</v>
      </c>
      <c r="D458" s="282">
        <v>46069</v>
      </c>
      <c r="E458" s="243">
        <v>9</v>
      </c>
      <c r="F458" s="244" t="s">
        <v>205</v>
      </c>
      <c r="G458" s="243">
        <v>5</v>
      </c>
      <c r="H458" s="283" t="str">
        <f>IF(ISBLANK(F458),"",IFERROR(VLOOKUP(A458,'Np PL4 Stock'!$A:$U,20,FALSE),""))</f>
        <v>V1-MB1</v>
      </c>
      <c r="I458" s="262" t="s">
        <v>213</v>
      </c>
      <c r="J458" s="283">
        <f>IF(ISBLANK(F458),"",VLOOKUP(LEFT(A458,5),Unit!A:B,2,FALSE))</f>
        <v>20</v>
      </c>
      <c r="K458" s="289">
        <v>3.81</v>
      </c>
      <c r="L458" s="290">
        <v>2.4</v>
      </c>
      <c r="M458" s="291">
        <f t="shared" si="17"/>
        <v>190.5</v>
      </c>
      <c r="N458" s="292">
        <f>IF(ISBLANK(D458),"",IFERROR(IF(VLOOKUP(A458,'Np PL4 Stock'!A:J,10,FALSE)="Np4",D458-VLOOKUP(A458,'Np PL4 Stock'!A:E,5,FALSE),D458-1-VLOOKUP(A458,'Np PL4 Stock'!A:E,5,FALSE)),""))</f>
        <v>7</v>
      </c>
      <c r="O458" s="345">
        <v>0.97</v>
      </c>
      <c r="P458" s="289">
        <v>5.333</v>
      </c>
      <c r="Q458" s="352">
        <v>0.0416</v>
      </c>
      <c r="R458" s="301">
        <v>4000</v>
      </c>
      <c r="S458" s="301">
        <v>50000</v>
      </c>
      <c r="T458" s="301" t="s">
        <v>38</v>
      </c>
      <c r="U458" s="301" t="s">
        <v>38</v>
      </c>
      <c r="V458" s="302">
        <v>0</v>
      </c>
      <c r="W458" s="303">
        <v>0</v>
      </c>
      <c r="X458" s="349">
        <v>46072</v>
      </c>
      <c r="Y458" s="313">
        <f>IF(ISBLANK(X458),"",IFERROR(IF(VLOOKUP(A458,'Np PL4 Stock'!A:J,10,FALSE)="Np4",X458-VLOOKUP(A458,'Np PL4 Stock'!A:E,5,FALSE),X458-1-VLOOKUP(A458,'Np PL4 Stock'!A:E,5,FALSE)),""))</f>
        <v>10</v>
      </c>
      <c r="Z458" s="314">
        <v>6.37</v>
      </c>
      <c r="AA458" s="315">
        <v>0.0673</v>
      </c>
      <c r="AB458" s="349">
        <v>46075</v>
      </c>
      <c r="AC458" s="317">
        <f>IF(ISBLANK(AB458),"",IFERROR(IF(VLOOKUP(A458,'Np PL4 Stock'!A:J,10,FALSE)="Np4",AB458-VLOOKUP(A458,'Np PL4 Stock'!A:E,5,FALSE),AB458-1-VLOOKUP(A458,'Np PL4 Stock'!A:E,5,FALSE)),""))</f>
        <v>13</v>
      </c>
      <c r="AD458" s="289">
        <v>7.503</v>
      </c>
      <c r="AE458" s="300">
        <v>0.065</v>
      </c>
      <c r="AF458" s="323">
        <v>0.84</v>
      </c>
      <c r="AG458" s="331">
        <v>0</v>
      </c>
      <c r="AH458" s="332">
        <v>0</v>
      </c>
      <c r="AI458" s="339">
        <v>418</v>
      </c>
      <c r="AJ458" s="326"/>
      <c r="AK458" s="350">
        <v>2.9</v>
      </c>
    </row>
    <row r="459" spans="1:37">
      <c r="A459" s="280" t="str">
        <f t="shared" si="16"/>
        <v>D1-06-09</v>
      </c>
      <c r="B459" s="281" t="s">
        <v>43</v>
      </c>
      <c r="C459" s="282">
        <v>46063</v>
      </c>
      <c r="D459" s="282">
        <v>46070</v>
      </c>
      <c r="E459" s="243">
        <v>9</v>
      </c>
      <c r="F459" s="244" t="s">
        <v>205</v>
      </c>
      <c r="G459" s="243">
        <v>6</v>
      </c>
      <c r="H459" s="283" t="str">
        <f>IF(ISBLANK(F459),"",IFERROR(VLOOKUP(A459,'Np PL4 Stock'!$A:$U,20,FALSE),""))</f>
        <v>V1-MB1</v>
      </c>
      <c r="I459" s="262" t="s">
        <v>213</v>
      </c>
      <c r="J459" s="283">
        <f>IF(ISBLANK(F459),"",VLOOKUP(LEFT(A459,5),Unit!A:B,2,FALSE))</f>
        <v>20</v>
      </c>
      <c r="K459" s="289">
        <v>3.8</v>
      </c>
      <c r="L459" s="290">
        <v>2.4</v>
      </c>
      <c r="M459" s="291">
        <f t="shared" si="17"/>
        <v>190</v>
      </c>
      <c r="N459" s="292">
        <f>IF(ISBLANK(D459),"",IFERROR(IF(VLOOKUP(A459,'Np PL4 Stock'!A:J,10,FALSE)="Np4",D459-VLOOKUP(A459,'Np PL4 Stock'!A:E,5,FALSE),D459-1-VLOOKUP(A459,'Np PL4 Stock'!A:E,5,FALSE)),""))</f>
        <v>7</v>
      </c>
      <c r="O459" s="345">
        <v>0.99</v>
      </c>
      <c r="P459" s="289">
        <v>5.451</v>
      </c>
      <c r="Q459" s="300">
        <v>0.0406</v>
      </c>
      <c r="R459" s="301" t="s">
        <v>38</v>
      </c>
      <c r="S459" s="301">
        <v>95000</v>
      </c>
      <c r="T459" s="301" t="s">
        <v>38</v>
      </c>
      <c r="U459" s="301" t="s">
        <v>38</v>
      </c>
      <c r="V459" s="302">
        <v>0</v>
      </c>
      <c r="W459" s="303">
        <v>0</v>
      </c>
      <c r="X459" s="349">
        <v>46073</v>
      </c>
      <c r="Y459" s="313">
        <f>IF(ISBLANK(X459),"",IFERROR(IF(VLOOKUP(A459,'Np PL4 Stock'!A:J,10,FALSE)="Np4",X459-VLOOKUP(A459,'Np PL4 Stock'!A:E,5,FALSE),X459-1-VLOOKUP(A459,'Np PL4 Stock'!A:E,5,FALSE)),""))</f>
        <v>10</v>
      </c>
      <c r="Z459" s="314">
        <v>6.587</v>
      </c>
      <c r="AA459" s="315">
        <v>0.0545</v>
      </c>
      <c r="AB459" s="349"/>
      <c r="AC459" s="317" t="str">
        <f>IF(ISBLANK(AB459),"",IFERROR(IF(VLOOKUP(A459,'Np PL4 Stock'!A:J,10,FALSE)="Np4",AB459-VLOOKUP(A459,'Np PL4 Stock'!A:E,5,FALSE),AB459-1-VLOOKUP(A459,'Np PL4 Stock'!A:E,5,FALSE)),""))</f>
        <v/>
      </c>
      <c r="AD459" s="244"/>
      <c r="AE459" s="300"/>
      <c r="AF459" s="323"/>
      <c r="AG459" s="331"/>
      <c r="AH459" s="332"/>
      <c r="AI459" s="150"/>
      <c r="AJ459" s="326"/>
      <c r="AK459" s="350">
        <v>2.8</v>
      </c>
    </row>
    <row r="460" spans="1:37">
      <c r="A460" s="280" t="str">
        <f t="shared" si="16"/>
        <v>D1-07-09</v>
      </c>
      <c r="B460" s="281" t="s">
        <v>43</v>
      </c>
      <c r="C460" s="282">
        <v>46063</v>
      </c>
      <c r="D460" s="282">
        <v>46070</v>
      </c>
      <c r="E460" s="243">
        <v>9</v>
      </c>
      <c r="F460" s="244" t="s">
        <v>205</v>
      </c>
      <c r="G460" s="243">
        <v>7</v>
      </c>
      <c r="H460" s="283" t="str">
        <f>IF(ISBLANK(F460),"",IFERROR(VLOOKUP(A460,'Np PL4 Stock'!$A:$U,20,FALSE),""))</f>
        <v>V1-MB1</v>
      </c>
      <c r="I460" s="262" t="s">
        <v>213</v>
      </c>
      <c r="J460" s="283">
        <f>IF(ISBLANK(F460),"",VLOOKUP(LEFT(A460,5),Unit!A:B,2,FALSE))</f>
        <v>20</v>
      </c>
      <c r="K460" s="289">
        <v>3.8</v>
      </c>
      <c r="L460" s="290">
        <v>2.4</v>
      </c>
      <c r="M460" s="291">
        <f t="shared" si="17"/>
        <v>190</v>
      </c>
      <c r="N460" s="292">
        <f>IF(ISBLANK(D460),"",IFERROR(IF(VLOOKUP(A460,'Np PL4 Stock'!A:J,10,FALSE)="Np4",D460-VLOOKUP(A460,'Np PL4 Stock'!A:E,5,FALSE),D460-1-VLOOKUP(A460,'Np PL4 Stock'!A:E,5,FALSE)),""))</f>
        <v>7</v>
      </c>
      <c r="O460" s="345">
        <v>0.97</v>
      </c>
      <c r="P460" s="289">
        <v>5.315</v>
      </c>
      <c r="Q460" s="300">
        <v>0.0476</v>
      </c>
      <c r="R460" s="301">
        <v>1000</v>
      </c>
      <c r="S460" s="301">
        <v>75000</v>
      </c>
      <c r="T460" s="301" t="s">
        <v>38</v>
      </c>
      <c r="U460" s="301" t="s">
        <v>38</v>
      </c>
      <c r="V460" s="302">
        <v>0</v>
      </c>
      <c r="W460" s="303">
        <v>0</v>
      </c>
      <c r="X460" s="349">
        <v>46073</v>
      </c>
      <c r="Y460" s="313">
        <f>IF(ISBLANK(X460),"",IFERROR(IF(VLOOKUP(A460,'Np PL4 Stock'!A:J,10,FALSE)="Np4",X460-VLOOKUP(A460,'Np PL4 Stock'!A:E,5,FALSE),X460-1-VLOOKUP(A460,'Np PL4 Stock'!A:E,5,FALSE)),""))</f>
        <v>10</v>
      </c>
      <c r="Z460" s="325">
        <v>6.45</v>
      </c>
      <c r="AA460" s="315">
        <v>0.0451</v>
      </c>
      <c r="AB460" s="349">
        <v>46076</v>
      </c>
      <c r="AC460" s="317">
        <f>IF(ISBLANK(AB460),"",IFERROR(IF(VLOOKUP(A460,'Np PL4 Stock'!A:J,10,FALSE)="Np4",AB460-VLOOKUP(A460,'Np PL4 Stock'!A:E,5,FALSE),AB460-1-VLOOKUP(A460,'Np PL4 Stock'!A:E,5,FALSE)),""))</f>
        <v>13</v>
      </c>
      <c r="AD460" s="290">
        <v>7.501</v>
      </c>
      <c r="AE460" s="300">
        <v>0.0542</v>
      </c>
      <c r="AF460" s="323">
        <v>0.9</v>
      </c>
      <c r="AG460" s="331">
        <v>0</v>
      </c>
      <c r="AH460" s="332">
        <v>0</v>
      </c>
      <c r="AI460" s="339">
        <v>417</v>
      </c>
      <c r="AJ460" s="326"/>
      <c r="AK460" s="350">
        <v>2.9</v>
      </c>
    </row>
    <row r="461" spans="1:37">
      <c r="A461" s="280" t="str">
        <f t="shared" si="16"/>
        <v>D1-08-09</v>
      </c>
      <c r="B461" s="281" t="s">
        <v>43</v>
      </c>
      <c r="C461" s="282">
        <v>46063</v>
      </c>
      <c r="D461" s="282">
        <v>46070</v>
      </c>
      <c r="E461" s="243">
        <v>9</v>
      </c>
      <c r="F461" s="244" t="s">
        <v>205</v>
      </c>
      <c r="G461" s="243">
        <v>8</v>
      </c>
      <c r="H461" s="283" t="str">
        <f>IF(ISBLANK(F461),"",IFERROR(VLOOKUP(A461,'Np PL4 Stock'!$A:$U,20,FALSE),""))</f>
        <v>V1-MB1</v>
      </c>
      <c r="I461" s="262" t="s">
        <v>213</v>
      </c>
      <c r="J461" s="283">
        <f>IF(ISBLANK(F461),"",VLOOKUP(LEFT(A461,5),Unit!A:B,2,FALSE))</f>
        <v>20</v>
      </c>
      <c r="K461" s="289">
        <v>3.79</v>
      </c>
      <c r="L461" s="290">
        <v>2.4</v>
      </c>
      <c r="M461" s="291">
        <f t="shared" si="17"/>
        <v>189.5</v>
      </c>
      <c r="N461" s="292">
        <f>IF(ISBLANK(D461),"",IFERROR(IF(VLOOKUP(A461,'Np PL4 Stock'!A:J,10,FALSE)="Np4",D461-VLOOKUP(A461,'Np PL4 Stock'!A:E,5,FALSE),D461-1-VLOOKUP(A461,'Np PL4 Stock'!A:E,5,FALSE)),""))</f>
        <v>7</v>
      </c>
      <c r="O461" s="345">
        <v>0.98</v>
      </c>
      <c r="P461" s="289">
        <v>5.308</v>
      </c>
      <c r="Q461" s="300">
        <v>0.0499</v>
      </c>
      <c r="R461" s="301" t="s">
        <v>38</v>
      </c>
      <c r="S461" s="301">
        <v>100000</v>
      </c>
      <c r="T461" s="301" t="s">
        <v>38</v>
      </c>
      <c r="U461" s="301" t="s">
        <v>38</v>
      </c>
      <c r="V461" s="302">
        <v>0.01</v>
      </c>
      <c r="W461" s="303">
        <v>0</v>
      </c>
      <c r="X461" s="349">
        <v>46073</v>
      </c>
      <c r="Y461" s="313">
        <f>IF(ISBLANK(X461),"",IFERROR(IF(VLOOKUP(A461,'Np PL4 Stock'!A:J,10,FALSE)="Np4",X461-VLOOKUP(A461,'Np PL4 Stock'!A:E,5,FALSE),X461-1-VLOOKUP(A461,'Np PL4 Stock'!A:E,5,FALSE)),""))</f>
        <v>10</v>
      </c>
      <c r="Z461" s="325">
        <v>6.51</v>
      </c>
      <c r="AA461" s="315">
        <v>0.0451</v>
      </c>
      <c r="AB461" s="349">
        <v>46076</v>
      </c>
      <c r="AC461" s="317">
        <f>IF(ISBLANK(AB461),"",IFERROR(IF(VLOOKUP(A461,'Np PL4 Stock'!A:J,10,FALSE)="Np4",AB461-VLOOKUP(A461,'Np PL4 Stock'!A:E,5,FALSE),AB461-1-VLOOKUP(A461,'Np PL4 Stock'!A:E,5,FALSE)),""))</f>
        <v>13</v>
      </c>
      <c r="AD461" s="290">
        <v>7.582</v>
      </c>
      <c r="AE461" s="300">
        <v>0.0671</v>
      </c>
      <c r="AF461" s="323">
        <v>0.89</v>
      </c>
      <c r="AG461" s="331">
        <v>0</v>
      </c>
      <c r="AH461" s="332">
        <v>0</v>
      </c>
      <c r="AI461" s="339">
        <v>397</v>
      </c>
      <c r="AJ461" s="326"/>
      <c r="AK461" s="350">
        <v>2.8</v>
      </c>
    </row>
    <row r="462" spans="1:37">
      <c r="A462" s="280" t="str">
        <f t="shared" si="16"/>
        <v>D1-09-09</v>
      </c>
      <c r="B462" s="281" t="s">
        <v>43</v>
      </c>
      <c r="C462" s="282">
        <v>46063</v>
      </c>
      <c r="D462" s="282">
        <v>46070</v>
      </c>
      <c r="E462" s="243">
        <v>9</v>
      </c>
      <c r="F462" s="244" t="s">
        <v>205</v>
      </c>
      <c r="G462" s="243">
        <v>9</v>
      </c>
      <c r="H462" s="283" t="str">
        <f>IF(ISBLANK(F462),"",IFERROR(VLOOKUP(A462,'Np PL4 Stock'!$A:$U,20,FALSE),""))</f>
        <v>V1-MA1</v>
      </c>
      <c r="I462" s="262" t="s">
        <v>213</v>
      </c>
      <c r="J462" s="283">
        <f>IF(ISBLANK(F462),"",VLOOKUP(LEFT(A462,5),Unit!A:B,2,FALSE))</f>
        <v>20</v>
      </c>
      <c r="K462" s="289">
        <v>3.76</v>
      </c>
      <c r="L462" s="290">
        <v>2.4</v>
      </c>
      <c r="M462" s="291">
        <f t="shared" si="17"/>
        <v>188</v>
      </c>
      <c r="N462" s="292">
        <f>IF(ISBLANK(D462),"",IFERROR(IF(VLOOKUP(A462,'Np PL4 Stock'!A:J,10,FALSE)="Np4",D462-VLOOKUP(A462,'Np PL4 Stock'!A:E,5,FALSE),D462-1-VLOOKUP(A462,'Np PL4 Stock'!A:E,5,FALSE)),""))</f>
        <v>7</v>
      </c>
      <c r="O462" s="345">
        <v>0.99</v>
      </c>
      <c r="P462" s="289">
        <v>5.361</v>
      </c>
      <c r="Q462" s="300">
        <v>0.0449</v>
      </c>
      <c r="R462" s="301" t="s">
        <v>38</v>
      </c>
      <c r="S462" s="301">
        <v>135000</v>
      </c>
      <c r="T462" s="301" t="s">
        <v>38</v>
      </c>
      <c r="U462" s="301" t="s">
        <v>38</v>
      </c>
      <c r="V462" s="302">
        <v>0</v>
      </c>
      <c r="W462" s="303">
        <v>0</v>
      </c>
      <c r="X462" s="349">
        <v>46073</v>
      </c>
      <c r="Y462" s="313">
        <f>IF(ISBLANK(X462),"",IFERROR(IF(VLOOKUP(A462,'Np PL4 Stock'!A:J,10,FALSE)="Np4",X462-VLOOKUP(A462,'Np PL4 Stock'!A:E,5,FALSE),X462-1-VLOOKUP(A462,'Np PL4 Stock'!A:E,5,FALSE)),""))</f>
        <v>10</v>
      </c>
      <c r="Z462" s="325">
        <v>6.52</v>
      </c>
      <c r="AA462" s="315">
        <v>0.0521</v>
      </c>
      <c r="AB462" s="349">
        <v>46076</v>
      </c>
      <c r="AC462" s="317">
        <f>IF(ISBLANK(AB462),"",IFERROR(IF(VLOOKUP(A462,'Np PL4 Stock'!A:J,10,FALSE)="Np4",AB462-VLOOKUP(A462,'Np PL4 Stock'!A:E,5,FALSE),AB462-1-VLOOKUP(A462,'Np PL4 Stock'!A:E,5,FALSE)),""))</f>
        <v>13</v>
      </c>
      <c r="AD462" s="290">
        <v>7.781</v>
      </c>
      <c r="AE462" s="300">
        <v>0.0604</v>
      </c>
      <c r="AF462" s="323">
        <v>0.95</v>
      </c>
      <c r="AG462" s="331">
        <v>0</v>
      </c>
      <c r="AH462" s="332">
        <v>0</v>
      </c>
      <c r="AI462" s="339">
        <v>380</v>
      </c>
      <c r="AJ462" s="326"/>
      <c r="AK462" s="350">
        <v>2.9</v>
      </c>
    </row>
    <row r="463" spans="1:37">
      <c r="A463" s="280" t="str">
        <f t="shared" si="16"/>
        <v>D1-10-09</v>
      </c>
      <c r="B463" s="281" t="s">
        <v>43</v>
      </c>
      <c r="C463" s="282">
        <v>46063</v>
      </c>
      <c r="D463" s="282">
        <v>46070</v>
      </c>
      <c r="E463" s="243">
        <v>9</v>
      </c>
      <c r="F463" s="244" t="s">
        <v>205</v>
      </c>
      <c r="G463" s="243">
        <v>10</v>
      </c>
      <c r="H463" s="283" t="str">
        <f>IF(ISBLANK(F463),"",IFERROR(VLOOKUP(A463,'Np PL4 Stock'!$A:$U,20,FALSE),""))</f>
        <v>V1-MA1</v>
      </c>
      <c r="I463" s="262" t="s">
        <v>213</v>
      </c>
      <c r="J463" s="283">
        <f>IF(ISBLANK(F463),"",VLOOKUP(LEFT(A463,5),Unit!A:B,2,FALSE))</f>
        <v>20</v>
      </c>
      <c r="K463" s="289">
        <v>3.75</v>
      </c>
      <c r="L463" s="290">
        <v>2.4</v>
      </c>
      <c r="M463" s="291">
        <f t="shared" si="17"/>
        <v>187.5</v>
      </c>
      <c r="N463" s="292">
        <f>IF(ISBLANK(D463),"",IFERROR(IF(VLOOKUP(A463,'Np PL4 Stock'!A:J,10,FALSE)="Np4",D463-VLOOKUP(A463,'Np PL4 Stock'!A:E,5,FALSE),D463-1-VLOOKUP(A463,'Np PL4 Stock'!A:E,5,FALSE)),""))</f>
        <v>7</v>
      </c>
      <c r="O463" s="345">
        <v>0.99</v>
      </c>
      <c r="P463" s="289">
        <v>5.401</v>
      </c>
      <c r="Q463" s="300">
        <v>0.0442</v>
      </c>
      <c r="R463" s="301" t="s">
        <v>38</v>
      </c>
      <c r="S463" s="301">
        <v>75000</v>
      </c>
      <c r="T463" s="301" t="s">
        <v>38</v>
      </c>
      <c r="U463" s="301" t="s">
        <v>38</v>
      </c>
      <c r="V463" s="302">
        <v>0</v>
      </c>
      <c r="W463" s="303">
        <v>0</v>
      </c>
      <c r="X463" s="349">
        <v>46073</v>
      </c>
      <c r="Y463" s="313">
        <f>IF(ISBLANK(X463),"",IFERROR(IF(VLOOKUP(A463,'Np PL4 Stock'!A:J,10,FALSE)="Np4",X463-VLOOKUP(A463,'Np PL4 Stock'!A:E,5,FALSE),X463-1-VLOOKUP(A463,'Np PL4 Stock'!A:E,5,FALSE)),""))</f>
        <v>10</v>
      </c>
      <c r="Z463" s="325">
        <v>6.83</v>
      </c>
      <c r="AA463" s="315">
        <v>0.0544</v>
      </c>
      <c r="AB463" s="349">
        <v>46076</v>
      </c>
      <c r="AC463" s="317">
        <f>IF(ISBLANK(AB463),"",IFERROR(IF(VLOOKUP(A463,'Np PL4 Stock'!A:J,10,FALSE)="Np4",AB463-VLOOKUP(A463,'Np PL4 Stock'!A:E,5,FALSE),AB463-1-VLOOKUP(A463,'Np PL4 Stock'!A:E,5,FALSE)),""))</f>
        <v>13</v>
      </c>
      <c r="AD463" s="290">
        <v>7.82</v>
      </c>
      <c r="AE463" s="300">
        <v>0.0767</v>
      </c>
      <c r="AF463" s="323">
        <v>0.93</v>
      </c>
      <c r="AG463" s="331">
        <v>0</v>
      </c>
      <c r="AH463" s="332">
        <v>0</v>
      </c>
      <c r="AI463" s="339">
        <v>376</v>
      </c>
      <c r="AJ463" s="326"/>
      <c r="AK463" s="350">
        <v>2.9</v>
      </c>
    </row>
    <row r="464" spans="1:37">
      <c r="A464" s="280" t="str">
        <f t="shared" si="16"/>
        <v>B1-01-09</v>
      </c>
      <c r="B464" s="281" t="s">
        <v>43</v>
      </c>
      <c r="C464" s="282">
        <v>46066</v>
      </c>
      <c r="D464" s="282">
        <v>46073</v>
      </c>
      <c r="E464" s="243">
        <v>9</v>
      </c>
      <c r="F464" s="244" t="s">
        <v>165</v>
      </c>
      <c r="G464" s="243">
        <v>1</v>
      </c>
      <c r="H464" s="283" t="str">
        <f>IF(ISBLANK(F464),"",IFERROR(VLOOKUP(A464,'Np PL4 Stock'!$A:$U,20,FALSE),""))</f>
        <v>V1-MA1</v>
      </c>
      <c r="I464" s="262" t="s">
        <v>213</v>
      </c>
      <c r="J464" s="283">
        <f>IF(ISBLANK(F464),"",VLOOKUP(LEFT(A464,5),Unit!A:B,2,FALSE))</f>
        <v>12</v>
      </c>
      <c r="K464" s="289">
        <v>2.99</v>
      </c>
      <c r="L464" s="290">
        <v>1.8</v>
      </c>
      <c r="M464" s="291">
        <f t="shared" si="17"/>
        <v>249.166666666667</v>
      </c>
      <c r="N464" s="292">
        <f>IF(ISBLANK(D464),"",IFERROR(IF(VLOOKUP(A464,'Np PL4 Stock'!A:J,10,FALSE)="Np4",D464-VLOOKUP(A464,'Np PL4 Stock'!A:E,5,FALSE),D464-1-VLOOKUP(A464,'Np PL4 Stock'!A:E,5,FALSE)),""))</f>
        <v>7</v>
      </c>
      <c r="O464" s="345">
        <v>1</v>
      </c>
      <c r="P464" s="289">
        <v>5.6</v>
      </c>
      <c r="Q464" s="300">
        <v>0.0407</v>
      </c>
      <c r="R464" s="301" t="s">
        <v>38</v>
      </c>
      <c r="S464" s="301">
        <v>75000</v>
      </c>
      <c r="T464" s="301" t="s">
        <v>38</v>
      </c>
      <c r="U464" s="301" t="s">
        <v>38</v>
      </c>
      <c r="V464" s="302">
        <v>0</v>
      </c>
      <c r="W464" s="303">
        <v>0</v>
      </c>
      <c r="X464" s="349">
        <v>46076</v>
      </c>
      <c r="Y464" s="313">
        <f>IF(ISBLANK(X464),"",IFERROR(IF(VLOOKUP(A464,'Np PL4 Stock'!A:J,10,FALSE)="Np4",X464-VLOOKUP(A464,'Np PL4 Stock'!A:E,5,FALSE),X464-1-VLOOKUP(A464,'Np PL4 Stock'!A:E,5,FALSE)),""))</f>
        <v>10</v>
      </c>
      <c r="Z464" s="321">
        <v>6.706</v>
      </c>
      <c r="AA464" s="315">
        <v>0.046</v>
      </c>
      <c r="AB464" s="349"/>
      <c r="AC464" s="317" t="str">
        <f>IF(ISBLANK(AB464),"",IFERROR(IF(VLOOKUP(A464,'Np PL4 Stock'!A:J,10,FALSE)="Np4",AB464-VLOOKUP(A464,'Np PL4 Stock'!A:E,5,FALSE),AB464-1-VLOOKUP(A464,'Np PL4 Stock'!A:E,5,FALSE)),""))</f>
        <v/>
      </c>
      <c r="AD464" s="290"/>
      <c r="AE464" s="300"/>
      <c r="AF464" s="323"/>
      <c r="AG464" s="331"/>
      <c r="AH464" s="332"/>
      <c r="AI464" s="339"/>
      <c r="AJ464" s="326"/>
      <c r="AK464" s="350">
        <v>1.8</v>
      </c>
    </row>
    <row r="465" spans="1:37">
      <c r="A465" s="280" t="str">
        <f t="shared" si="16"/>
        <v>B1-02-09</v>
      </c>
      <c r="B465" s="281" t="s">
        <v>43</v>
      </c>
      <c r="C465" s="282">
        <v>46066</v>
      </c>
      <c r="D465" s="282">
        <v>46073</v>
      </c>
      <c r="E465" s="243">
        <v>9</v>
      </c>
      <c r="F465" s="244" t="s">
        <v>165</v>
      </c>
      <c r="G465" s="243">
        <v>2</v>
      </c>
      <c r="H465" s="283" t="str">
        <f>IF(ISBLANK(F465),"",IFERROR(VLOOKUP(A465,'Np PL4 Stock'!$A:$U,20,FALSE),""))</f>
        <v>V1-MA1</v>
      </c>
      <c r="I465" s="262" t="s">
        <v>213</v>
      </c>
      <c r="J465" s="283">
        <f>IF(ISBLANK(F465),"",VLOOKUP(LEFT(A465,5),Unit!A:B,2,FALSE))</f>
        <v>12</v>
      </c>
      <c r="K465" s="289">
        <v>2.99</v>
      </c>
      <c r="L465" s="290">
        <v>1.8</v>
      </c>
      <c r="M465" s="291">
        <f t="shared" si="17"/>
        <v>249.166666666667</v>
      </c>
      <c r="N465" s="292">
        <f>IF(ISBLANK(D465),"",IFERROR(IF(VLOOKUP(A465,'Np PL4 Stock'!A:J,10,FALSE)="Np4",D465-VLOOKUP(A465,'Np PL4 Stock'!A:E,5,FALSE),D465-1-VLOOKUP(A465,'Np PL4 Stock'!A:E,5,FALSE)),""))</f>
        <v>7</v>
      </c>
      <c r="O465" s="345">
        <v>0.98</v>
      </c>
      <c r="P465" s="289">
        <v>5.407</v>
      </c>
      <c r="Q465" s="300">
        <v>0.0391</v>
      </c>
      <c r="R465" s="301" t="s">
        <v>38</v>
      </c>
      <c r="S465" s="301">
        <v>35000</v>
      </c>
      <c r="T465" s="301" t="s">
        <v>38</v>
      </c>
      <c r="U465" s="301" t="s">
        <v>38</v>
      </c>
      <c r="V465" s="302">
        <v>0</v>
      </c>
      <c r="W465" s="303">
        <v>0</v>
      </c>
      <c r="X465" s="349">
        <v>46076</v>
      </c>
      <c r="Y465" s="313">
        <f>IF(ISBLANK(X465),"",IFERROR(IF(VLOOKUP(A465,'Np PL4 Stock'!A:J,10,FALSE)="Np4",X465-VLOOKUP(A465,'Np PL4 Stock'!A:E,5,FALSE),X465-1-VLOOKUP(A465,'Np PL4 Stock'!A:E,5,FALSE)),""))</f>
        <v>10</v>
      </c>
      <c r="Z465" s="321">
        <v>6.492</v>
      </c>
      <c r="AA465" s="315">
        <v>0.0652</v>
      </c>
      <c r="AB465" s="349"/>
      <c r="AC465" s="317" t="str">
        <f>IF(ISBLANK(AB465),"",IFERROR(IF(VLOOKUP(A465,'Np PL4 Stock'!A:J,10,FALSE)="Np4",AB465-VLOOKUP(A465,'Np PL4 Stock'!A:E,5,FALSE),AB465-1-VLOOKUP(A465,'Np PL4 Stock'!A:E,5,FALSE)),""))</f>
        <v/>
      </c>
      <c r="AD465" s="290"/>
      <c r="AE465" s="300"/>
      <c r="AF465" s="323"/>
      <c r="AG465" s="331"/>
      <c r="AH465" s="332"/>
      <c r="AI465" s="339"/>
      <c r="AJ465" s="326"/>
      <c r="AK465" s="350">
        <v>2</v>
      </c>
    </row>
    <row r="466" spans="1:37">
      <c r="A466" s="280" t="str">
        <f t="shared" si="16"/>
        <v>B1-03-09</v>
      </c>
      <c r="B466" s="281" t="s">
        <v>43</v>
      </c>
      <c r="C466" s="282">
        <v>46066</v>
      </c>
      <c r="D466" s="282">
        <v>46073</v>
      </c>
      <c r="E466" s="243">
        <v>9</v>
      </c>
      <c r="F466" s="244" t="s">
        <v>165</v>
      </c>
      <c r="G466" s="243">
        <v>3</v>
      </c>
      <c r="H466" s="283" t="str">
        <f>IF(ISBLANK(F466),"",IFERROR(VLOOKUP(A466,'Np PL4 Stock'!$A:$U,20,FALSE),""))</f>
        <v>V1-MA1</v>
      </c>
      <c r="I466" s="262" t="s">
        <v>213</v>
      </c>
      <c r="J466" s="283">
        <f>IF(ISBLANK(F466),"",VLOOKUP(LEFT(A466,5),Unit!A:B,2,FALSE))</f>
        <v>12</v>
      </c>
      <c r="K466" s="289">
        <v>2.99</v>
      </c>
      <c r="L466" s="290">
        <v>1.8</v>
      </c>
      <c r="M466" s="291">
        <f t="shared" si="17"/>
        <v>249.166666666667</v>
      </c>
      <c r="N466" s="292">
        <f>IF(ISBLANK(D466),"",IFERROR(IF(VLOOKUP(A466,'Np PL4 Stock'!A:J,10,FALSE)="Np4",D466-VLOOKUP(A466,'Np PL4 Stock'!A:E,5,FALSE),D466-1-VLOOKUP(A466,'Np PL4 Stock'!A:E,5,FALSE)),""))</f>
        <v>7</v>
      </c>
      <c r="O466" s="345">
        <v>0.99</v>
      </c>
      <c r="P466" s="289">
        <v>5.416</v>
      </c>
      <c r="Q466" s="300">
        <v>0.052</v>
      </c>
      <c r="R466" s="301" t="s">
        <v>38</v>
      </c>
      <c r="S466" s="301">
        <v>45000</v>
      </c>
      <c r="T466" s="301" t="s">
        <v>38</v>
      </c>
      <c r="U466" s="301" t="s">
        <v>38</v>
      </c>
      <c r="V466" s="302">
        <v>0</v>
      </c>
      <c r="W466" s="303">
        <v>0</v>
      </c>
      <c r="X466" s="349">
        <v>46076</v>
      </c>
      <c r="Y466" s="313">
        <f>IF(ISBLANK(X466),"",IFERROR(IF(VLOOKUP(A466,'Np PL4 Stock'!A:J,10,FALSE)="Np4",X466-VLOOKUP(A466,'Np PL4 Stock'!A:E,5,FALSE),X466-1-VLOOKUP(A466,'Np PL4 Stock'!A:E,5,FALSE)),""))</f>
        <v>10</v>
      </c>
      <c r="Z466" s="321">
        <v>6.526</v>
      </c>
      <c r="AA466" s="315">
        <v>0.0635</v>
      </c>
      <c r="AB466" s="349">
        <v>46079</v>
      </c>
      <c r="AC466" s="317">
        <f>IF(ISBLANK(AB466),"",IFERROR(IF(VLOOKUP(A466,'Np PL4 Stock'!A:J,10,FALSE)="Np4",AB466-VLOOKUP(A466,'Np PL4 Stock'!A:E,5,FALSE),AB466-1-VLOOKUP(A466,'Np PL4 Stock'!A:E,5,FALSE)),""))</f>
        <v>13</v>
      </c>
      <c r="AD466" s="290">
        <v>7.517</v>
      </c>
      <c r="AE466" s="300">
        <v>0.0739</v>
      </c>
      <c r="AF466" s="323">
        <v>0.86</v>
      </c>
      <c r="AG466" s="331">
        <v>0</v>
      </c>
      <c r="AH466" s="332">
        <v>0</v>
      </c>
      <c r="AI466" s="339">
        <v>417</v>
      </c>
      <c r="AJ466" s="326"/>
      <c r="AK466" s="350">
        <v>2</v>
      </c>
    </row>
    <row r="467" spans="1:37">
      <c r="A467" s="280" t="str">
        <f t="shared" si="16"/>
        <v>B1-04-09</v>
      </c>
      <c r="B467" s="281" t="s">
        <v>43</v>
      </c>
      <c r="C467" s="282">
        <v>46066</v>
      </c>
      <c r="D467" s="282">
        <v>46073</v>
      </c>
      <c r="E467" s="243">
        <v>9</v>
      </c>
      <c r="F467" s="244" t="s">
        <v>165</v>
      </c>
      <c r="G467" s="243">
        <v>4</v>
      </c>
      <c r="H467" s="283" t="str">
        <f>IF(ISBLANK(F467),"",IFERROR(VLOOKUP(A467,'Np PL4 Stock'!$A:$U,20,FALSE),""))</f>
        <v>V1-MA1</v>
      </c>
      <c r="I467" s="262" t="s">
        <v>213</v>
      </c>
      <c r="J467" s="283">
        <f>IF(ISBLANK(F467),"",VLOOKUP(LEFT(A467,5),Unit!A:B,2,FALSE))</f>
        <v>12</v>
      </c>
      <c r="K467" s="289">
        <v>2.99</v>
      </c>
      <c r="L467" s="290">
        <v>1.8</v>
      </c>
      <c r="M467" s="291">
        <f t="shared" si="17"/>
        <v>249.166666666667</v>
      </c>
      <c r="N467" s="292">
        <f>IF(ISBLANK(D467),"",IFERROR(IF(VLOOKUP(A467,'Np PL4 Stock'!A:J,10,FALSE)="Np4",D467-VLOOKUP(A467,'Np PL4 Stock'!A:E,5,FALSE),D467-1-VLOOKUP(A467,'Np PL4 Stock'!A:E,5,FALSE)),""))</f>
        <v>7</v>
      </c>
      <c r="O467" s="345">
        <v>0.99</v>
      </c>
      <c r="P467" s="289">
        <v>5.313</v>
      </c>
      <c r="Q467" s="300">
        <v>0.0462</v>
      </c>
      <c r="R467" s="301" t="s">
        <v>38</v>
      </c>
      <c r="S467" s="301">
        <v>65000</v>
      </c>
      <c r="T467" s="301" t="s">
        <v>38</v>
      </c>
      <c r="U467" s="301" t="s">
        <v>38</v>
      </c>
      <c r="V467" s="302">
        <v>0</v>
      </c>
      <c r="W467" s="303">
        <v>0</v>
      </c>
      <c r="X467" s="349">
        <v>46076</v>
      </c>
      <c r="Y467" s="313">
        <f>IF(ISBLANK(X467),"",IFERROR(IF(VLOOKUP(A467,'Np PL4 Stock'!A:J,10,FALSE)="Np4",X467-VLOOKUP(A467,'Np PL4 Stock'!A:E,5,FALSE),X467-1-VLOOKUP(A467,'Np PL4 Stock'!A:E,5,FALSE)),""))</f>
        <v>10</v>
      </c>
      <c r="Z467" s="321">
        <v>6.15</v>
      </c>
      <c r="AA467" s="315">
        <v>0.0689</v>
      </c>
      <c r="AB467" s="349">
        <v>46079</v>
      </c>
      <c r="AC467" s="317">
        <f>IF(ISBLANK(AB467),"",IFERROR(IF(VLOOKUP(A467,'Np PL4 Stock'!A:J,10,FALSE)="Np4",AB467-VLOOKUP(A467,'Np PL4 Stock'!A:E,5,FALSE),AB467-1-VLOOKUP(A467,'Np PL4 Stock'!A:E,5,FALSE)),""))</f>
        <v>13</v>
      </c>
      <c r="AD467" s="290">
        <v>7.29</v>
      </c>
      <c r="AE467" s="300">
        <v>0.0791</v>
      </c>
      <c r="AF467" s="323">
        <v>0.47</v>
      </c>
      <c r="AG467" s="331">
        <v>0</v>
      </c>
      <c r="AH467" s="332">
        <v>0</v>
      </c>
      <c r="AI467" s="339">
        <v>465</v>
      </c>
      <c r="AJ467" s="326"/>
      <c r="AK467" s="350">
        <v>2</v>
      </c>
    </row>
    <row r="468" spans="1:37">
      <c r="A468" s="280" t="str">
        <f t="shared" si="16"/>
        <v>B1-05-09</v>
      </c>
      <c r="B468" s="281" t="s">
        <v>43</v>
      </c>
      <c r="C468" s="282">
        <v>46066</v>
      </c>
      <c r="D468" s="282">
        <v>46073</v>
      </c>
      <c r="E468" s="243">
        <v>9</v>
      </c>
      <c r="F468" s="244" t="s">
        <v>165</v>
      </c>
      <c r="G468" s="243">
        <v>5</v>
      </c>
      <c r="H468" s="283" t="str">
        <f>IF(ISBLANK(F468),"",IFERROR(VLOOKUP(A468,'Np PL4 Stock'!$A:$U,20,FALSE),""))</f>
        <v>V1-MA1</v>
      </c>
      <c r="I468" s="262" t="s">
        <v>213</v>
      </c>
      <c r="J468" s="283">
        <f>IF(ISBLANK(F468),"",VLOOKUP(LEFT(A468,5),Unit!A:B,2,FALSE))</f>
        <v>12</v>
      </c>
      <c r="K468" s="289">
        <v>2.98</v>
      </c>
      <c r="L468" s="290">
        <v>1.8</v>
      </c>
      <c r="M468" s="291">
        <f t="shared" si="17"/>
        <v>248.333333333333</v>
      </c>
      <c r="N468" s="292">
        <f>IF(ISBLANK(D468),"",IFERROR(IF(VLOOKUP(A468,'Np PL4 Stock'!A:J,10,FALSE)="Np4",D468-VLOOKUP(A468,'Np PL4 Stock'!A:E,5,FALSE),D468-1-VLOOKUP(A468,'Np PL4 Stock'!A:E,5,FALSE)),""))</f>
        <v>7</v>
      </c>
      <c r="O468" s="345">
        <v>0.99</v>
      </c>
      <c r="P468" s="289">
        <v>5.491</v>
      </c>
      <c r="Q468" s="300">
        <v>0.0454</v>
      </c>
      <c r="R468" s="301" t="s">
        <v>38</v>
      </c>
      <c r="S468" s="301">
        <v>25000</v>
      </c>
      <c r="T468" s="301" t="s">
        <v>38</v>
      </c>
      <c r="U468" s="301" t="s">
        <v>38</v>
      </c>
      <c r="V468" s="302">
        <v>0</v>
      </c>
      <c r="W468" s="303">
        <v>0</v>
      </c>
      <c r="X468" s="349">
        <v>46076</v>
      </c>
      <c r="Y468" s="313">
        <f>IF(ISBLANK(X468),"",IFERROR(IF(VLOOKUP(A468,'Np PL4 Stock'!A:J,10,FALSE)="Np4",X468-VLOOKUP(A468,'Np PL4 Stock'!A:E,5,FALSE),X468-1-VLOOKUP(A468,'Np PL4 Stock'!A:E,5,FALSE)),""))</f>
        <v>10</v>
      </c>
      <c r="Z468" s="321">
        <v>6.192</v>
      </c>
      <c r="AA468" s="315">
        <v>0.0624</v>
      </c>
      <c r="AB468" s="349">
        <v>46079</v>
      </c>
      <c r="AC468" s="317">
        <f>IF(ISBLANK(AB468),"",IFERROR(IF(VLOOKUP(A468,'Np PL4 Stock'!A:J,10,FALSE)="Np4",AB468-VLOOKUP(A468,'Np PL4 Stock'!A:E,5,FALSE),AB468-1-VLOOKUP(A468,'Np PL4 Stock'!A:E,5,FALSE)),""))</f>
        <v>13</v>
      </c>
      <c r="AD468" s="290">
        <v>6.911</v>
      </c>
      <c r="AE468" s="300">
        <v>0.0648</v>
      </c>
      <c r="AF468" s="323">
        <v>0.43</v>
      </c>
      <c r="AG468" s="331">
        <v>0</v>
      </c>
      <c r="AH468" s="332">
        <v>0</v>
      </c>
      <c r="AI468" s="339">
        <v>534</v>
      </c>
      <c r="AJ468" s="326"/>
      <c r="AK468" s="350">
        <v>2</v>
      </c>
    </row>
    <row r="469" spans="1:37">
      <c r="A469" s="280" t="str">
        <f t="shared" si="16"/>
        <v>B1-06-09</v>
      </c>
      <c r="B469" s="281" t="s">
        <v>43</v>
      </c>
      <c r="C469" s="282">
        <v>46066</v>
      </c>
      <c r="D469" s="282">
        <v>46073</v>
      </c>
      <c r="E469" s="243">
        <v>9</v>
      </c>
      <c r="F469" s="244" t="s">
        <v>165</v>
      </c>
      <c r="G469" s="243">
        <v>6</v>
      </c>
      <c r="H469" s="283" t="str">
        <f>IF(ISBLANK(F469),"",IFERROR(VLOOKUP(A469,'Np PL4 Stock'!$A:$U,20,FALSE),""))</f>
        <v>V1-MB1</v>
      </c>
      <c r="I469" s="262" t="s">
        <v>213</v>
      </c>
      <c r="J469" s="283">
        <f>IF(ISBLANK(F469),"",VLOOKUP(LEFT(A469,5),Unit!A:B,2,FALSE))</f>
        <v>12</v>
      </c>
      <c r="K469" s="289">
        <v>2.99</v>
      </c>
      <c r="L469" s="290">
        <v>1.8</v>
      </c>
      <c r="M469" s="291">
        <f t="shared" si="17"/>
        <v>249.166666666667</v>
      </c>
      <c r="N469" s="292">
        <f>IF(ISBLANK(D469),"",IFERROR(IF(VLOOKUP(A469,'Np PL4 Stock'!A:J,10,FALSE)="Np4",D469-VLOOKUP(A469,'Np PL4 Stock'!A:E,5,FALSE),D469-1-VLOOKUP(A469,'Np PL4 Stock'!A:E,5,FALSE)),""))</f>
        <v>7</v>
      </c>
      <c r="O469" s="345">
        <v>0.98</v>
      </c>
      <c r="P469" s="294">
        <v>5.3</v>
      </c>
      <c r="Q469" s="300">
        <v>0.0508</v>
      </c>
      <c r="R469" s="301" t="s">
        <v>38</v>
      </c>
      <c r="S469" s="301">
        <v>35000</v>
      </c>
      <c r="T469" s="301" t="s">
        <v>38</v>
      </c>
      <c r="U469" s="301" t="s">
        <v>38</v>
      </c>
      <c r="V469" s="302">
        <v>0</v>
      </c>
      <c r="W469" s="303">
        <v>0</v>
      </c>
      <c r="X469" s="349">
        <v>46076</v>
      </c>
      <c r="Y469" s="313">
        <f>IF(ISBLANK(X469),"",IFERROR(IF(VLOOKUP(A469,'Np PL4 Stock'!A:J,10,FALSE)="Np4",X469-VLOOKUP(A469,'Np PL4 Stock'!A:E,5,FALSE),X469-1-VLOOKUP(A469,'Np PL4 Stock'!A:E,5,FALSE)),""))</f>
        <v>10</v>
      </c>
      <c r="Z469" s="321">
        <v>6.491</v>
      </c>
      <c r="AA469" s="315">
        <v>0.0597</v>
      </c>
      <c r="AB469" s="349">
        <v>46079</v>
      </c>
      <c r="AC469" s="317">
        <f>IF(ISBLANK(AB469),"",IFERROR(IF(VLOOKUP(A469,'Np PL4 Stock'!A:J,10,FALSE)="Np4",AB469-VLOOKUP(A469,'Np PL4 Stock'!A:E,5,FALSE),AB469-1-VLOOKUP(A469,'Np PL4 Stock'!A:E,5,FALSE)),""))</f>
        <v>13</v>
      </c>
      <c r="AD469" s="290">
        <v>7.608</v>
      </c>
      <c r="AE469" s="300">
        <v>0.0818</v>
      </c>
      <c r="AF469" s="323">
        <v>0.77</v>
      </c>
      <c r="AG469" s="331">
        <v>0</v>
      </c>
      <c r="AH469" s="332">
        <v>0</v>
      </c>
      <c r="AI469" s="339">
        <v>389</v>
      </c>
      <c r="AJ469" s="326"/>
      <c r="AK469" s="350">
        <v>1.7</v>
      </c>
    </row>
    <row r="470" spans="1:37">
      <c r="A470" s="280" t="str">
        <f t="shared" si="16"/>
        <v>B1-07-09</v>
      </c>
      <c r="B470" s="281" t="s">
        <v>43</v>
      </c>
      <c r="C470" s="282">
        <v>46066</v>
      </c>
      <c r="D470" s="282">
        <v>46073</v>
      </c>
      <c r="E470" s="243">
        <v>9</v>
      </c>
      <c r="F470" s="244" t="s">
        <v>165</v>
      </c>
      <c r="G470" s="243">
        <v>7</v>
      </c>
      <c r="H470" s="283" t="str">
        <f>IF(ISBLANK(F470),"",IFERROR(VLOOKUP(A470,'Np PL4 Stock'!$A:$U,20,FALSE),""))</f>
        <v>V1-MB1</v>
      </c>
      <c r="I470" s="262" t="s">
        <v>213</v>
      </c>
      <c r="J470" s="283">
        <f>IF(ISBLANK(F470),"",VLOOKUP(LEFT(A470,5),Unit!A:B,2,FALSE))</f>
        <v>12</v>
      </c>
      <c r="K470" s="289">
        <v>2.99</v>
      </c>
      <c r="L470" s="290">
        <v>1.8</v>
      </c>
      <c r="M470" s="291">
        <f t="shared" si="17"/>
        <v>249.166666666667</v>
      </c>
      <c r="N470" s="292">
        <f>IF(ISBLANK(D470),"",IFERROR(IF(VLOOKUP(A470,'Np PL4 Stock'!A:J,10,FALSE)="Np4",D470-VLOOKUP(A470,'Np PL4 Stock'!A:E,5,FALSE),D470-1-VLOOKUP(A470,'Np PL4 Stock'!A:E,5,FALSE)),""))</f>
        <v>7</v>
      </c>
      <c r="O470" s="345">
        <v>0.99</v>
      </c>
      <c r="P470" s="244">
        <v>5.41</v>
      </c>
      <c r="Q470" s="300">
        <v>0.0483</v>
      </c>
      <c r="R470" s="301" t="s">
        <v>38</v>
      </c>
      <c r="S470" s="301">
        <v>50000</v>
      </c>
      <c r="T470" s="301" t="s">
        <v>38</v>
      </c>
      <c r="U470" s="301" t="s">
        <v>38</v>
      </c>
      <c r="V470" s="302">
        <v>0</v>
      </c>
      <c r="W470" s="303">
        <v>0</v>
      </c>
      <c r="X470" s="349">
        <v>46076</v>
      </c>
      <c r="Y470" s="313">
        <f>IF(ISBLANK(X470),"",IFERROR(IF(VLOOKUP(A470,'Np PL4 Stock'!A:J,10,FALSE)="Np4",X470-VLOOKUP(A470,'Np PL4 Stock'!A:E,5,FALSE),X470-1-VLOOKUP(A470,'Np PL4 Stock'!A:E,5,FALSE)),""))</f>
        <v>10</v>
      </c>
      <c r="Z470" s="321">
        <v>6.597</v>
      </c>
      <c r="AA470" s="315">
        <v>0.0523</v>
      </c>
      <c r="AB470" s="349">
        <v>46079</v>
      </c>
      <c r="AC470" s="317">
        <f>IF(ISBLANK(AB470),"",IFERROR(IF(VLOOKUP(A470,'Np PL4 Stock'!A:J,10,FALSE)="Np4",AB470-VLOOKUP(A470,'Np PL4 Stock'!A:E,5,FALSE),AB470-1-VLOOKUP(A470,'Np PL4 Stock'!A:E,5,FALSE)),""))</f>
        <v>13</v>
      </c>
      <c r="AD470" s="290">
        <v>7.728</v>
      </c>
      <c r="AE470" s="300">
        <v>0.0799</v>
      </c>
      <c r="AF470" s="323">
        <v>0.97</v>
      </c>
      <c r="AG470" s="331">
        <v>0</v>
      </c>
      <c r="AH470" s="332">
        <v>0</v>
      </c>
      <c r="AI470" s="339">
        <v>373</v>
      </c>
      <c r="AJ470" s="326"/>
      <c r="AK470" s="350">
        <v>1.7</v>
      </c>
    </row>
    <row r="471" spans="1:37">
      <c r="A471" s="280" t="str">
        <f t="shared" si="16"/>
        <v>B1-08-09</v>
      </c>
      <c r="B471" s="281" t="s">
        <v>43</v>
      </c>
      <c r="C471" s="282">
        <v>46066</v>
      </c>
      <c r="D471" s="282">
        <v>46073</v>
      </c>
      <c r="E471" s="243">
        <v>9</v>
      </c>
      <c r="F471" s="244" t="s">
        <v>165</v>
      </c>
      <c r="G471" s="243">
        <v>8</v>
      </c>
      <c r="H471" s="283" t="str">
        <f>IF(ISBLANK(F471),"",IFERROR(VLOOKUP(A471,'Np PL4 Stock'!$A:$U,20,FALSE),""))</f>
        <v>V1-MB1</v>
      </c>
      <c r="I471" s="262" t="s">
        <v>213</v>
      </c>
      <c r="J471" s="283">
        <f>IF(ISBLANK(F471),"",VLOOKUP(LEFT(A471,5),Unit!A:B,2,FALSE))</f>
        <v>12</v>
      </c>
      <c r="K471" s="289">
        <v>2.98</v>
      </c>
      <c r="L471" s="290">
        <v>1.8</v>
      </c>
      <c r="M471" s="291">
        <f t="shared" si="17"/>
        <v>248.333333333333</v>
      </c>
      <c r="N471" s="292">
        <f>IF(ISBLANK(D471),"",IFERROR(IF(VLOOKUP(A471,'Np PL4 Stock'!A:J,10,FALSE)="Np4",D471-VLOOKUP(A471,'Np PL4 Stock'!A:E,5,FALSE),D471-1-VLOOKUP(A471,'Np PL4 Stock'!A:E,5,FALSE)),""))</f>
        <v>7</v>
      </c>
      <c r="O471" s="345">
        <v>0.97</v>
      </c>
      <c r="P471" s="244">
        <v>5.16</v>
      </c>
      <c r="Q471" s="300">
        <v>0.0545</v>
      </c>
      <c r="R471" s="301" t="s">
        <v>38</v>
      </c>
      <c r="S471" s="301">
        <v>40000</v>
      </c>
      <c r="T471" s="301" t="s">
        <v>38</v>
      </c>
      <c r="U471" s="301" t="s">
        <v>38</v>
      </c>
      <c r="V471" s="302">
        <v>0</v>
      </c>
      <c r="W471" s="303">
        <v>0.01</v>
      </c>
      <c r="X471" s="349">
        <v>46076</v>
      </c>
      <c r="Y471" s="313">
        <f>IF(ISBLANK(X471),"",IFERROR(IF(VLOOKUP(A471,'Np PL4 Stock'!A:J,10,FALSE)="Np4",X471-VLOOKUP(A471,'Np PL4 Stock'!A:E,5,FALSE),X471-1-VLOOKUP(A471,'Np PL4 Stock'!A:E,5,FALSE)),""))</f>
        <v>10</v>
      </c>
      <c r="Z471" s="321">
        <v>6.096</v>
      </c>
      <c r="AA471" s="315">
        <v>0.0687</v>
      </c>
      <c r="AB471" s="349">
        <v>46079</v>
      </c>
      <c r="AC471" s="317">
        <f>IF(ISBLANK(AB471),"",IFERROR(IF(VLOOKUP(A471,'Np PL4 Stock'!A:J,10,FALSE)="Np4",AB471-VLOOKUP(A471,'Np PL4 Stock'!A:E,5,FALSE),AB471-1-VLOOKUP(A471,'Np PL4 Stock'!A:E,5,FALSE)),""))</f>
        <v>13</v>
      </c>
      <c r="AD471" s="290">
        <v>7.11</v>
      </c>
      <c r="AE471" s="300">
        <v>0.085</v>
      </c>
      <c r="AF471" s="323">
        <v>0.54</v>
      </c>
      <c r="AG471" s="331">
        <v>0</v>
      </c>
      <c r="AH471" s="332">
        <v>0</v>
      </c>
      <c r="AI471" s="339">
        <v>520</v>
      </c>
      <c r="AJ471" s="326"/>
      <c r="AK471" s="350">
        <v>1.4</v>
      </c>
    </row>
    <row r="472" spans="1:37">
      <c r="A472" s="280" t="str">
        <f t="shared" si="16"/>
        <v>E1-01-08</v>
      </c>
      <c r="B472" s="281" t="s">
        <v>43</v>
      </c>
      <c r="C472" s="282">
        <v>46067</v>
      </c>
      <c r="D472" s="282">
        <v>46074</v>
      </c>
      <c r="E472" s="243">
        <v>8</v>
      </c>
      <c r="F472" s="244" t="s">
        <v>215</v>
      </c>
      <c r="G472" s="243">
        <v>1</v>
      </c>
      <c r="H472" s="283" t="str">
        <f>IF(ISBLANK(F472),"",IFERROR(VLOOKUP(A472,'Np PL4 Stock'!$A:$U,20,FALSE),""))</f>
        <v>V1-MA1</v>
      </c>
      <c r="I472" s="262" t="s">
        <v>213</v>
      </c>
      <c r="J472" s="283">
        <f>IF(ISBLANK(F472),"",VLOOKUP(LEFT(A472,5),Unit!A:B,2,FALSE))</f>
        <v>10</v>
      </c>
      <c r="K472" s="289">
        <v>1.96</v>
      </c>
      <c r="L472" s="290">
        <v>1.2</v>
      </c>
      <c r="M472" s="291">
        <f t="shared" si="17"/>
        <v>196</v>
      </c>
      <c r="N472" s="292">
        <f>IF(ISBLANK(D472),"",IFERROR(IF(VLOOKUP(A472,'Np PL4 Stock'!A:J,10,FALSE)="Np4",D472-VLOOKUP(A472,'Np PL4 Stock'!A:E,5,FALSE),D472-1-VLOOKUP(A472,'Np PL4 Stock'!A:E,5,FALSE)),""))</f>
        <v>7</v>
      </c>
      <c r="O472" s="345">
        <v>1</v>
      </c>
      <c r="P472" s="244">
        <v>5.45</v>
      </c>
      <c r="Q472" s="300">
        <v>0.0483</v>
      </c>
      <c r="R472" s="301" t="s">
        <v>38</v>
      </c>
      <c r="S472" s="301">
        <v>95000</v>
      </c>
      <c r="T472" s="301" t="s">
        <v>38</v>
      </c>
      <c r="U472" s="301" t="s">
        <v>38</v>
      </c>
      <c r="V472" s="302">
        <v>0</v>
      </c>
      <c r="W472" s="303">
        <v>0</v>
      </c>
      <c r="X472" s="349">
        <v>46077</v>
      </c>
      <c r="Y472" s="313">
        <f>IF(ISBLANK(X472),"",IFERROR(IF(VLOOKUP(A472,'Np PL4 Stock'!A:J,10,FALSE)="Np4",X472-VLOOKUP(A472,'Np PL4 Stock'!A:E,5,FALSE),X472-1-VLOOKUP(A472,'Np PL4 Stock'!A:E,5,FALSE)),""))</f>
        <v>10</v>
      </c>
      <c r="Z472" s="325">
        <v>6.69</v>
      </c>
      <c r="AA472" s="315">
        <v>0.0539</v>
      </c>
      <c r="AB472" s="349">
        <v>46080</v>
      </c>
      <c r="AC472" s="317">
        <f>IF(ISBLANK(AB472),"",IFERROR(IF(VLOOKUP(A472,'Np PL4 Stock'!A:J,10,FALSE)="Np4",AB472-VLOOKUP(A472,'Np PL4 Stock'!A:E,5,FALSE),AB472-1-VLOOKUP(A472,'Np PL4 Stock'!A:E,5,FALSE)),""))</f>
        <v>13</v>
      </c>
      <c r="AD472" s="294">
        <v>7.745</v>
      </c>
      <c r="AE472" s="300">
        <v>0.0698</v>
      </c>
      <c r="AF472" s="323">
        <v>0.93</v>
      </c>
      <c r="AG472" s="331">
        <v>0</v>
      </c>
      <c r="AH472" s="332">
        <v>0</v>
      </c>
      <c r="AI472" s="339">
        <v>383</v>
      </c>
      <c r="AJ472" s="326"/>
      <c r="AK472" s="350">
        <v>1.2</v>
      </c>
    </row>
    <row r="473" spans="1:37">
      <c r="A473" s="280" t="str">
        <f t="shared" si="16"/>
        <v>E1-02-08</v>
      </c>
      <c r="B473" s="281" t="s">
        <v>43</v>
      </c>
      <c r="C473" s="282">
        <v>46067</v>
      </c>
      <c r="D473" s="282">
        <v>46074</v>
      </c>
      <c r="E473" s="243">
        <v>8</v>
      </c>
      <c r="F473" s="244" t="s">
        <v>215</v>
      </c>
      <c r="G473" s="243">
        <v>2</v>
      </c>
      <c r="H473" s="283" t="str">
        <f>IF(ISBLANK(F473),"",IFERROR(VLOOKUP(A473,'Np PL4 Stock'!$A:$U,20,FALSE),""))</f>
        <v>V1-MA1</v>
      </c>
      <c r="I473" s="262" t="s">
        <v>213</v>
      </c>
      <c r="J473" s="283">
        <f>IF(ISBLANK(F473),"",VLOOKUP(LEFT(A473,5),Unit!A:B,2,FALSE))</f>
        <v>10</v>
      </c>
      <c r="K473" s="289">
        <v>1.96</v>
      </c>
      <c r="L473" s="290">
        <v>1.2</v>
      </c>
      <c r="M473" s="291">
        <f t="shared" si="17"/>
        <v>196</v>
      </c>
      <c r="N473" s="292">
        <f>IF(ISBLANK(D473),"",IFERROR(IF(VLOOKUP(A473,'Np PL4 Stock'!A:J,10,FALSE)="Np4",D473-VLOOKUP(A473,'Np PL4 Stock'!A:E,5,FALSE),D473-1-VLOOKUP(A473,'Np PL4 Stock'!A:E,5,FALSE)),""))</f>
        <v>7</v>
      </c>
      <c r="O473" s="345">
        <v>0.97</v>
      </c>
      <c r="P473" s="244">
        <v>5.21</v>
      </c>
      <c r="Q473" s="300">
        <v>0.0504</v>
      </c>
      <c r="R473" s="301" t="s">
        <v>38</v>
      </c>
      <c r="S473" s="301">
        <v>65000</v>
      </c>
      <c r="T473" s="301" t="s">
        <v>38</v>
      </c>
      <c r="U473" s="301" t="s">
        <v>38</v>
      </c>
      <c r="V473" s="302">
        <v>0</v>
      </c>
      <c r="W473" s="303">
        <v>0</v>
      </c>
      <c r="X473" s="349">
        <v>46077</v>
      </c>
      <c r="Y473" s="313">
        <f>IF(ISBLANK(X473),"",IFERROR(IF(VLOOKUP(A473,'Np PL4 Stock'!A:J,10,FALSE)="Np4",X473-VLOOKUP(A473,'Np PL4 Stock'!A:E,5,FALSE),X473-1-VLOOKUP(A473,'Np PL4 Stock'!A:E,5,FALSE)),""))</f>
        <v>10</v>
      </c>
      <c r="Z473" s="325">
        <v>6.45</v>
      </c>
      <c r="AA473" s="315">
        <v>0.0695</v>
      </c>
      <c r="AB473" s="349">
        <v>46080</v>
      </c>
      <c r="AC473" s="317">
        <f>IF(ISBLANK(AB473),"",IFERROR(IF(VLOOKUP(A473,'Np PL4 Stock'!A:J,10,FALSE)="Np4",AB473-VLOOKUP(A473,'Np PL4 Stock'!A:E,5,FALSE),AB473-1-VLOOKUP(A473,'Np PL4 Stock'!A:E,5,FALSE)),""))</f>
        <v>13</v>
      </c>
      <c r="AD473" s="244">
        <v>7.85</v>
      </c>
      <c r="AE473" s="300">
        <v>0.0866</v>
      </c>
      <c r="AF473" s="323">
        <v>0.9</v>
      </c>
      <c r="AG473" s="331">
        <v>0</v>
      </c>
      <c r="AH473" s="332">
        <v>0</v>
      </c>
      <c r="AI473" s="339">
        <v>365</v>
      </c>
      <c r="AJ473" s="326"/>
      <c r="AK473" s="350">
        <v>1.1</v>
      </c>
    </row>
    <row r="474" spans="1:37">
      <c r="A474" s="280" t="str">
        <f t="shared" si="16"/>
        <v>E1-03-08</v>
      </c>
      <c r="B474" s="281" t="s">
        <v>43</v>
      </c>
      <c r="C474" s="282">
        <v>46067</v>
      </c>
      <c r="D474" s="282">
        <v>46074</v>
      </c>
      <c r="E474" s="243">
        <v>8</v>
      </c>
      <c r="F474" s="244" t="s">
        <v>215</v>
      </c>
      <c r="G474" s="243">
        <v>3</v>
      </c>
      <c r="H474" s="283" t="str">
        <f>IF(ISBLANK(F474),"",IFERROR(VLOOKUP(A474,'Np PL4 Stock'!$A:$U,20,FALSE),""))</f>
        <v>V1-MA1</v>
      </c>
      <c r="I474" s="262" t="s">
        <v>213</v>
      </c>
      <c r="J474" s="283">
        <f>IF(ISBLANK(F474),"",VLOOKUP(LEFT(A474,5),Unit!A:B,2,FALSE))</f>
        <v>10</v>
      </c>
      <c r="K474" s="289">
        <v>1.96</v>
      </c>
      <c r="L474" s="290">
        <v>1.2</v>
      </c>
      <c r="M474" s="291">
        <f t="shared" si="17"/>
        <v>196</v>
      </c>
      <c r="N474" s="292">
        <f>IF(ISBLANK(D474),"",IFERROR(IF(VLOOKUP(A474,'Np PL4 Stock'!A:J,10,FALSE)="Np4",D474-VLOOKUP(A474,'Np PL4 Stock'!A:E,5,FALSE),D474-1-VLOOKUP(A474,'Np PL4 Stock'!A:E,5,FALSE)),""))</f>
        <v>7</v>
      </c>
      <c r="O474" s="345">
        <v>1</v>
      </c>
      <c r="P474" s="294">
        <v>5.5</v>
      </c>
      <c r="Q474" s="300">
        <v>0.0595</v>
      </c>
      <c r="R474" s="301" t="s">
        <v>38</v>
      </c>
      <c r="S474" s="301">
        <v>35000</v>
      </c>
      <c r="T474" s="301" t="s">
        <v>38</v>
      </c>
      <c r="U474" s="301" t="s">
        <v>38</v>
      </c>
      <c r="V474" s="302">
        <v>0</v>
      </c>
      <c r="W474" s="303">
        <v>0</v>
      </c>
      <c r="X474" s="349">
        <v>46077</v>
      </c>
      <c r="Y474" s="313">
        <f>IF(ISBLANK(X474),"",IFERROR(IF(VLOOKUP(A474,'Np PL4 Stock'!A:J,10,FALSE)="Np4",X474-VLOOKUP(A474,'Np PL4 Stock'!A:E,5,FALSE),X474-1-VLOOKUP(A474,'Np PL4 Stock'!A:E,5,FALSE)),""))</f>
        <v>10</v>
      </c>
      <c r="Z474" s="325">
        <v>6.83</v>
      </c>
      <c r="AA474" s="315">
        <v>0.0598</v>
      </c>
      <c r="AB474" s="349">
        <v>46080</v>
      </c>
      <c r="AC474" s="317">
        <f>IF(ISBLANK(AB474),"",IFERROR(IF(VLOOKUP(A474,'Np PL4 Stock'!A:J,10,FALSE)="Np4",AB474-VLOOKUP(A474,'Np PL4 Stock'!A:E,5,FALSE),AB474-1-VLOOKUP(A474,'Np PL4 Stock'!A:E,5,FALSE)),""))</f>
        <v>13</v>
      </c>
      <c r="AD474" s="244">
        <v>8.08</v>
      </c>
      <c r="AE474" s="300">
        <v>0.0879</v>
      </c>
      <c r="AF474" s="323">
        <v>0.97</v>
      </c>
      <c r="AG474" s="331">
        <v>0</v>
      </c>
      <c r="AH474" s="332">
        <v>0</v>
      </c>
      <c r="AI474" s="339">
        <v>309</v>
      </c>
      <c r="AJ474" s="326"/>
      <c r="AK474" s="350">
        <v>1.2</v>
      </c>
    </row>
    <row r="475" spans="1:37">
      <c r="A475" s="280" t="str">
        <f t="shared" si="16"/>
        <v>E1-04-08</v>
      </c>
      <c r="B475" s="281" t="s">
        <v>43</v>
      </c>
      <c r="C475" s="282">
        <v>46067</v>
      </c>
      <c r="D475" s="282">
        <v>46074</v>
      </c>
      <c r="E475" s="243">
        <v>8</v>
      </c>
      <c r="F475" s="244" t="s">
        <v>215</v>
      </c>
      <c r="G475" s="243">
        <v>4</v>
      </c>
      <c r="H475" s="283" t="str">
        <f>IF(ISBLANK(F475),"",IFERROR(VLOOKUP(A475,'Np PL4 Stock'!$A:$U,20,FALSE),""))</f>
        <v>V1-MA1</v>
      </c>
      <c r="I475" s="262" t="s">
        <v>213</v>
      </c>
      <c r="J475" s="283">
        <f>IF(ISBLANK(F475),"",VLOOKUP(LEFT(A475,5),Unit!A:B,2,FALSE))</f>
        <v>10</v>
      </c>
      <c r="K475" s="289">
        <v>1.95</v>
      </c>
      <c r="L475" s="290">
        <v>1.2</v>
      </c>
      <c r="M475" s="291">
        <f t="shared" si="17"/>
        <v>195</v>
      </c>
      <c r="N475" s="292">
        <f>IF(ISBLANK(D475),"",IFERROR(IF(VLOOKUP(A475,'Np PL4 Stock'!A:J,10,FALSE)="Np4",D475-VLOOKUP(A475,'Np PL4 Stock'!A:E,5,FALSE),D475-1-VLOOKUP(A475,'Np PL4 Stock'!A:E,5,FALSE)),""))</f>
        <v>7</v>
      </c>
      <c r="O475" s="345">
        <v>0.99</v>
      </c>
      <c r="P475" s="290">
        <v>5.472</v>
      </c>
      <c r="Q475" s="300">
        <v>0.0571</v>
      </c>
      <c r="R475" s="301" t="s">
        <v>38</v>
      </c>
      <c r="S475" s="301">
        <v>25000</v>
      </c>
      <c r="T475" s="301" t="s">
        <v>38</v>
      </c>
      <c r="U475" s="301" t="s">
        <v>38</v>
      </c>
      <c r="V475" s="302">
        <v>0</v>
      </c>
      <c r="W475" s="303">
        <v>0</v>
      </c>
      <c r="X475" s="349">
        <v>46077</v>
      </c>
      <c r="Y475" s="313">
        <f>IF(ISBLANK(X475),"",IFERROR(IF(VLOOKUP(A475,'Np PL4 Stock'!A:J,10,FALSE)="Np4",X475-VLOOKUP(A475,'Np PL4 Stock'!A:E,5,FALSE),X475-1-VLOOKUP(A475,'Np PL4 Stock'!A:E,5,FALSE)),""))</f>
        <v>10</v>
      </c>
      <c r="Z475" s="325">
        <v>6.67</v>
      </c>
      <c r="AA475" s="315">
        <v>0.0543</v>
      </c>
      <c r="AB475" s="349">
        <v>46080</v>
      </c>
      <c r="AC475" s="317">
        <f>IF(ISBLANK(AB475),"",IFERROR(IF(VLOOKUP(A475,'Np PL4 Stock'!A:J,10,FALSE)="Np4",AB475-VLOOKUP(A475,'Np PL4 Stock'!A:E,5,FALSE),AB475-1-VLOOKUP(A475,'Np PL4 Stock'!A:E,5,FALSE)),""))</f>
        <v>13</v>
      </c>
      <c r="AD475" s="244">
        <v>7.66</v>
      </c>
      <c r="AE475" s="300">
        <v>0.0786</v>
      </c>
      <c r="AF475" s="323">
        <v>0.88</v>
      </c>
      <c r="AG475" s="331">
        <v>0</v>
      </c>
      <c r="AH475" s="332">
        <v>0</v>
      </c>
      <c r="AI475" s="339">
        <v>390</v>
      </c>
      <c r="AJ475" s="326"/>
      <c r="AK475" s="350">
        <v>1.4</v>
      </c>
    </row>
    <row r="476" spans="1:37">
      <c r="A476" s="280" t="str">
        <f t="shared" si="16"/>
        <v>E1-05-08</v>
      </c>
      <c r="B476" s="281" t="s">
        <v>43</v>
      </c>
      <c r="C476" s="282">
        <v>46067</v>
      </c>
      <c r="D476" s="282">
        <v>46074</v>
      </c>
      <c r="E476" s="243">
        <v>8</v>
      </c>
      <c r="F476" s="244" t="s">
        <v>215</v>
      </c>
      <c r="G476" s="243">
        <v>5</v>
      </c>
      <c r="H476" s="283" t="str">
        <f>IF(ISBLANK(F476),"",IFERROR(VLOOKUP(A476,'Np PL4 Stock'!$A:$U,20,FALSE),""))</f>
        <v>V1-MA1</v>
      </c>
      <c r="I476" s="262" t="s">
        <v>213</v>
      </c>
      <c r="J476" s="283">
        <f>IF(ISBLANK(F476),"",VLOOKUP(LEFT(A476,5),Unit!A:B,2,FALSE))</f>
        <v>10</v>
      </c>
      <c r="K476" s="289">
        <v>1.95</v>
      </c>
      <c r="L476" s="290">
        <v>1.2</v>
      </c>
      <c r="M476" s="291">
        <f t="shared" si="17"/>
        <v>195</v>
      </c>
      <c r="N476" s="292">
        <f>IF(ISBLANK(D476),"",IFERROR(IF(VLOOKUP(A476,'Np PL4 Stock'!A:J,10,FALSE)="Np4",D476-VLOOKUP(A476,'Np PL4 Stock'!A:E,5,FALSE),D476-1-VLOOKUP(A476,'Np PL4 Stock'!A:E,5,FALSE)),""))</f>
        <v>7</v>
      </c>
      <c r="O476" s="345">
        <v>0.99</v>
      </c>
      <c r="P476" s="290">
        <v>5.427</v>
      </c>
      <c r="Q476" s="300">
        <v>0.0578</v>
      </c>
      <c r="R476" s="301" t="s">
        <v>38</v>
      </c>
      <c r="S476" s="301">
        <v>75000</v>
      </c>
      <c r="T476" s="301" t="s">
        <v>38</v>
      </c>
      <c r="U476" s="301" t="s">
        <v>38</v>
      </c>
      <c r="V476" s="302">
        <v>0</v>
      </c>
      <c r="W476" s="303">
        <v>0</v>
      </c>
      <c r="X476" s="349">
        <v>46077</v>
      </c>
      <c r="Y476" s="313">
        <f>IF(ISBLANK(X476),"",IFERROR(IF(VLOOKUP(A476,'Np PL4 Stock'!A:J,10,FALSE)="Np4",X476-VLOOKUP(A476,'Np PL4 Stock'!A:E,5,FALSE),X476-1-VLOOKUP(A476,'Np PL4 Stock'!A:E,5,FALSE)),""))</f>
        <v>10</v>
      </c>
      <c r="Z476" s="321">
        <v>6.615</v>
      </c>
      <c r="AA476" s="315">
        <v>0.0647</v>
      </c>
      <c r="AB476" s="349">
        <v>46080</v>
      </c>
      <c r="AC476" s="317">
        <f>IF(ISBLANK(AB476),"",IFERROR(IF(VLOOKUP(A476,'Np PL4 Stock'!A:J,10,FALSE)="Np4",AB476-VLOOKUP(A476,'Np PL4 Stock'!A:E,5,FALSE),AB476-1-VLOOKUP(A476,'Np PL4 Stock'!A:E,5,FALSE)),""))</f>
        <v>13</v>
      </c>
      <c r="AD476" s="244">
        <v>8.16</v>
      </c>
      <c r="AE476" s="300">
        <v>0.0737</v>
      </c>
      <c r="AF476" s="323">
        <v>0.97</v>
      </c>
      <c r="AG476" s="331">
        <v>0</v>
      </c>
      <c r="AH476" s="332">
        <v>0</v>
      </c>
      <c r="AI476" s="339">
        <v>302</v>
      </c>
      <c r="AJ476" s="326"/>
      <c r="AK476" s="350">
        <v>1.2</v>
      </c>
    </row>
    <row r="477" spans="1:37">
      <c r="A477" s="280" t="str">
        <f t="shared" si="16"/>
        <v>E1-06-08</v>
      </c>
      <c r="B477" s="281" t="s">
        <v>43</v>
      </c>
      <c r="C477" s="282">
        <v>46067</v>
      </c>
      <c r="D477" s="282">
        <v>46074</v>
      </c>
      <c r="E477" s="243">
        <v>8</v>
      </c>
      <c r="F477" s="244" t="s">
        <v>215</v>
      </c>
      <c r="G477" s="243">
        <v>6</v>
      </c>
      <c r="H477" s="283" t="str">
        <f>IF(ISBLANK(F477),"",IFERROR(VLOOKUP(A477,'Np PL4 Stock'!$A:$U,20,FALSE),""))</f>
        <v>V1-MA1</v>
      </c>
      <c r="I477" s="262" t="s">
        <v>213</v>
      </c>
      <c r="J477" s="283">
        <f>IF(ISBLANK(F477),"",VLOOKUP(LEFT(A477,5),Unit!A:B,2,FALSE))</f>
        <v>10</v>
      </c>
      <c r="K477" s="289">
        <v>1.95</v>
      </c>
      <c r="L477" s="290">
        <v>1.2</v>
      </c>
      <c r="M477" s="291">
        <f t="shared" si="17"/>
        <v>195</v>
      </c>
      <c r="N477" s="292">
        <f>IF(ISBLANK(D477),"",IFERROR(IF(VLOOKUP(A477,'Np PL4 Stock'!A:J,10,FALSE)="Np4",D477-VLOOKUP(A477,'Np PL4 Stock'!A:E,5,FALSE),D477-1-VLOOKUP(A477,'Np PL4 Stock'!A:E,5,FALSE)),""))</f>
        <v>7</v>
      </c>
      <c r="O477" s="345">
        <v>0.97</v>
      </c>
      <c r="P477" s="290">
        <v>5.29</v>
      </c>
      <c r="Q477" s="300">
        <v>0.0564</v>
      </c>
      <c r="R477" s="301" t="s">
        <v>38</v>
      </c>
      <c r="S477" s="301">
        <v>45000</v>
      </c>
      <c r="T477" s="301" t="s">
        <v>38</v>
      </c>
      <c r="U477" s="301" t="s">
        <v>38</v>
      </c>
      <c r="V477" s="302">
        <v>0</v>
      </c>
      <c r="W477" s="303">
        <v>0</v>
      </c>
      <c r="X477" s="349">
        <v>46077</v>
      </c>
      <c r="Y477" s="313">
        <f>IF(ISBLANK(X477),"",IFERROR(IF(VLOOKUP(A477,'Np PL4 Stock'!A:J,10,FALSE)="Np4",X477-VLOOKUP(A477,'Np PL4 Stock'!A:E,5,FALSE),X477-1-VLOOKUP(A477,'Np PL4 Stock'!A:E,5,FALSE)),""))</f>
        <v>10</v>
      </c>
      <c r="Z477" s="321">
        <v>6.452</v>
      </c>
      <c r="AA477" s="315">
        <v>0.054</v>
      </c>
      <c r="AB477" s="349">
        <v>46080</v>
      </c>
      <c r="AC477" s="317">
        <f>IF(ISBLANK(AB477),"",IFERROR(IF(VLOOKUP(A477,'Np PL4 Stock'!A:J,10,FALSE)="Np4",AB477-VLOOKUP(A477,'Np PL4 Stock'!A:E,5,FALSE),AB477-1-VLOOKUP(A477,'Np PL4 Stock'!A:E,5,FALSE)),""))</f>
        <v>13</v>
      </c>
      <c r="AD477" s="244">
        <v>7.95</v>
      </c>
      <c r="AE477" s="300">
        <v>0.091</v>
      </c>
      <c r="AF477" s="323">
        <v>0.91</v>
      </c>
      <c r="AG477" s="331">
        <v>0</v>
      </c>
      <c r="AH477" s="332">
        <v>0</v>
      </c>
      <c r="AI477" s="339">
        <v>334</v>
      </c>
      <c r="AJ477" s="326"/>
      <c r="AK477" s="350">
        <v>1.2</v>
      </c>
    </row>
    <row r="478" spans="1:37">
      <c r="A478" s="280" t="str">
        <f t="shared" si="16"/>
        <v>E1-07-08</v>
      </c>
      <c r="B478" s="281" t="s">
        <v>43</v>
      </c>
      <c r="C478" s="282">
        <v>46067</v>
      </c>
      <c r="D478" s="282">
        <v>46074</v>
      </c>
      <c r="E478" s="243">
        <v>8</v>
      </c>
      <c r="F478" s="244" t="s">
        <v>215</v>
      </c>
      <c r="G478" s="243">
        <v>7</v>
      </c>
      <c r="H478" s="283" t="str">
        <f>IF(ISBLANK(F478),"",IFERROR(VLOOKUP(A478,'Np PL4 Stock'!$A:$U,20,FALSE),""))</f>
        <v>V1-MA1</v>
      </c>
      <c r="I478" s="262" t="s">
        <v>213</v>
      </c>
      <c r="J478" s="283">
        <f>IF(ISBLANK(F478),"",VLOOKUP(LEFT(A478,5),Unit!A:B,2,FALSE))</f>
        <v>10</v>
      </c>
      <c r="K478" s="289">
        <v>1.95</v>
      </c>
      <c r="L478" s="290">
        <v>1.2</v>
      </c>
      <c r="M478" s="291">
        <f t="shared" si="17"/>
        <v>195</v>
      </c>
      <c r="N478" s="292">
        <f>IF(ISBLANK(D478),"",IFERROR(IF(VLOOKUP(A478,'Np PL4 Stock'!A:J,10,FALSE)="Np4",D478-VLOOKUP(A478,'Np PL4 Stock'!A:E,5,FALSE),D478-1-VLOOKUP(A478,'Np PL4 Stock'!A:E,5,FALSE)),""))</f>
        <v>7</v>
      </c>
      <c r="O478" s="345">
        <v>0.99</v>
      </c>
      <c r="P478" s="290">
        <v>5.496</v>
      </c>
      <c r="Q478" s="300">
        <v>0.0586</v>
      </c>
      <c r="R478" s="301" t="s">
        <v>38</v>
      </c>
      <c r="S478" s="301">
        <v>30000</v>
      </c>
      <c r="T478" s="301" t="s">
        <v>38</v>
      </c>
      <c r="U478" s="301" t="s">
        <v>38</v>
      </c>
      <c r="V478" s="302">
        <v>0</v>
      </c>
      <c r="W478" s="303">
        <v>0</v>
      </c>
      <c r="X478" s="349">
        <v>46077</v>
      </c>
      <c r="Y478" s="313">
        <f>IF(ISBLANK(X478),"",IFERROR(IF(VLOOKUP(A478,'Np PL4 Stock'!A:J,10,FALSE)="Np4",X478-VLOOKUP(A478,'Np PL4 Stock'!A:E,5,FALSE),X478-1-VLOOKUP(A478,'Np PL4 Stock'!A:E,5,FALSE)),""))</f>
        <v>10</v>
      </c>
      <c r="Z478" s="321">
        <v>6.715</v>
      </c>
      <c r="AA478" s="315">
        <v>0.0695</v>
      </c>
      <c r="AB478" s="349">
        <v>46080</v>
      </c>
      <c r="AC478" s="317">
        <f>IF(ISBLANK(AB478),"",IFERROR(IF(VLOOKUP(A478,'Np PL4 Stock'!A:J,10,FALSE)="Np4",AB478-VLOOKUP(A478,'Np PL4 Stock'!A:E,5,FALSE),AB478-1-VLOOKUP(A478,'Np PL4 Stock'!A:E,5,FALSE)),""))</f>
        <v>13</v>
      </c>
      <c r="AD478" s="244">
        <v>7.69</v>
      </c>
      <c r="AE478" s="300">
        <v>0.0856</v>
      </c>
      <c r="AF478" s="323">
        <v>0.86</v>
      </c>
      <c r="AG478" s="331">
        <v>0</v>
      </c>
      <c r="AH478" s="332">
        <v>0</v>
      </c>
      <c r="AI478" s="339">
        <v>385</v>
      </c>
      <c r="AJ478" s="326"/>
      <c r="AK478" s="350">
        <v>1.3</v>
      </c>
    </row>
    <row r="479" spans="1:37">
      <c r="A479" s="280" t="str">
        <f t="shared" si="16"/>
        <v>E1-08-08</v>
      </c>
      <c r="B479" s="281" t="s">
        <v>43</v>
      </c>
      <c r="C479" s="282">
        <v>46067</v>
      </c>
      <c r="D479" s="282">
        <v>46074</v>
      </c>
      <c r="E479" s="243">
        <v>8</v>
      </c>
      <c r="F479" s="244" t="s">
        <v>215</v>
      </c>
      <c r="G479" s="243">
        <v>8</v>
      </c>
      <c r="H479" s="283" t="str">
        <f>IF(ISBLANK(F479),"",IFERROR(VLOOKUP(A479,'Np PL4 Stock'!$A:$U,20,FALSE),""))</f>
        <v>V1-MB1</v>
      </c>
      <c r="I479" s="262" t="s">
        <v>213</v>
      </c>
      <c r="J479" s="283">
        <f>IF(ISBLANK(F479),"",VLOOKUP(LEFT(A479,5),Unit!A:B,2,FALSE))</f>
        <v>10</v>
      </c>
      <c r="K479" s="289">
        <v>1.9</v>
      </c>
      <c r="L479" s="290">
        <v>1.2</v>
      </c>
      <c r="M479" s="291">
        <f t="shared" si="17"/>
        <v>190</v>
      </c>
      <c r="N479" s="292">
        <f>IF(ISBLANK(D479),"",IFERROR(IF(VLOOKUP(A479,'Np PL4 Stock'!A:J,10,FALSE)="Np4",D479-VLOOKUP(A479,'Np PL4 Stock'!A:E,5,FALSE),D479-1-VLOOKUP(A479,'Np PL4 Stock'!A:E,5,FALSE)),""))</f>
        <v>7</v>
      </c>
      <c r="O479" s="345">
        <v>0.98</v>
      </c>
      <c r="P479" s="244">
        <v>5.35</v>
      </c>
      <c r="Q479" s="300">
        <v>0.0598</v>
      </c>
      <c r="R479" s="301">
        <v>4000</v>
      </c>
      <c r="S479" s="301">
        <v>75000</v>
      </c>
      <c r="T479" s="301" t="s">
        <v>38</v>
      </c>
      <c r="U479" s="301" t="s">
        <v>38</v>
      </c>
      <c r="V479" s="302">
        <v>0</v>
      </c>
      <c r="W479" s="303">
        <v>0</v>
      </c>
      <c r="X479" s="349">
        <v>46077</v>
      </c>
      <c r="Y479" s="313">
        <f>IF(ISBLANK(X479),"",IFERROR(IF(VLOOKUP(A479,'Np PL4 Stock'!A:J,10,FALSE)="Np4",X479-VLOOKUP(A479,'Np PL4 Stock'!A:E,5,FALSE),X479-1-VLOOKUP(A479,'Np PL4 Stock'!A:E,5,FALSE)),""))</f>
        <v>10</v>
      </c>
      <c r="Z479" s="321">
        <v>6.383</v>
      </c>
      <c r="AA479" s="315">
        <v>0.0689</v>
      </c>
      <c r="AB479" s="349"/>
      <c r="AC479" s="317" t="str">
        <f>IF(ISBLANK(AB479),"",IFERROR(IF(VLOOKUP(A479,'Np PL4 Stock'!A:J,10,FALSE)="Np4",AB479-VLOOKUP(A479,'Np PL4 Stock'!A:E,5,FALSE),AB479-1-VLOOKUP(A479,'Np PL4 Stock'!A:E,5,FALSE)),""))</f>
        <v/>
      </c>
      <c r="AD479" s="244"/>
      <c r="AE479" s="300"/>
      <c r="AF479" s="323"/>
      <c r="AG479" s="331"/>
      <c r="AH479" s="332"/>
      <c r="AI479" s="339"/>
      <c r="AJ479" s="326"/>
      <c r="AK479" s="350">
        <v>1.4</v>
      </c>
    </row>
    <row r="480" spans="1:37">
      <c r="A480" s="280" t="str">
        <f t="shared" si="16"/>
        <v>E1-09-08</v>
      </c>
      <c r="B480" s="281" t="s">
        <v>43</v>
      </c>
      <c r="C480" s="282">
        <v>46067</v>
      </c>
      <c r="D480" s="282">
        <v>46074</v>
      </c>
      <c r="E480" s="243">
        <v>8</v>
      </c>
      <c r="F480" s="244" t="s">
        <v>215</v>
      </c>
      <c r="G480" s="243">
        <v>9</v>
      </c>
      <c r="H480" s="283" t="str">
        <f>IF(ISBLANK(F480),"",IFERROR(VLOOKUP(A480,'Np PL4 Stock'!$A:$U,20,FALSE),""))</f>
        <v>V1-MB1</v>
      </c>
      <c r="I480" s="262" t="s">
        <v>213</v>
      </c>
      <c r="J480" s="283">
        <f>IF(ISBLANK(F480),"",VLOOKUP(LEFT(A480,5),Unit!A:B,2,FALSE))</f>
        <v>10</v>
      </c>
      <c r="K480" s="289">
        <v>1.89</v>
      </c>
      <c r="L480" s="290">
        <v>1.2</v>
      </c>
      <c r="M480" s="291">
        <f t="shared" si="17"/>
        <v>189</v>
      </c>
      <c r="N480" s="292">
        <f>IF(ISBLANK(D480),"",IFERROR(IF(VLOOKUP(A480,'Np PL4 Stock'!A:J,10,FALSE)="Np4",D480-VLOOKUP(A480,'Np PL4 Stock'!A:E,5,FALSE),D480-1-VLOOKUP(A480,'Np PL4 Stock'!A:E,5,FALSE)),""))</f>
        <v>7</v>
      </c>
      <c r="O480" s="345">
        <v>0.99</v>
      </c>
      <c r="P480" s="244">
        <v>5.41</v>
      </c>
      <c r="Q480" s="300">
        <v>0.0537</v>
      </c>
      <c r="R480" s="301" t="s">
        <v>38</v>
      </c>
      <c r="S480" s="301">
        <v>60000</v>
      </c>
      <c r="T480" s="301" t="s">
        <v>38</v>
      </c>
      <c r="U480" s="301" t="s">
        <v>38</v>
      </c>
      <c r="V480" s="302">
        <v>0</v>
      </c>
      <c r="W480" s="303">
        <v>0</v>
      </c>
      <c r="X480" s="349">
        <v>46077</v>
      </c>
      <c r="Y480" s="313">
        <f>IF(ISBLANK(X480),"",IFERROR(IF(VLOOKUP(A480,'Np PL4 Stock'!A:J,10,FALSE)="Np4",X480-VLOOKUP(A480,'Np PL4 Stock'!A:E,5,FALSE),X480-1-VLOOKUP(A480,'Np PL4 Stock'!A:E,5,FALSE)),""))</f>
        <v>10</v>
      </c>
      <c r="Z480" s="321">
        <v>6.586</v>
      </c>
      <c r="AA480" s="315">
        <v>0.0592</v>
      </c>
      <c r="AB480" s="349"/>
      <c r="AC480" s="317" t="str">
        <f>IF(ISBLANK(AB480),"",IFERROR(IF(VLOOKUP(A480,'Np PL4 Stock'!A:J,10,FALSE)="Np4",AB480-VLOOKUP(A480,'Np PL4 Stock'!A:E,5,FALSE),AB480-1-VLOOKUP(A480,'Np PL4 Stock'!A:E,5,FALSE)),""))</f>
        <v/>
      </c>
      <c r="AD480" s="244"/>
      <c r="AE480" s="300"/>
      <c r="AF480" s="323"/>
      <c r="AG480" s="331"/>
      <c r="AH480" s="332"/>
      <c r="AI480" s="339"/>
      <c r="AJ480" s="326"/>
      <c r="AK480" s="350">
        <v>1.4</v>
      </c>
    </row>
    <row r="481" spans="1:37">
      <c r="A481" s="280" t="str">
        <f t="shared" si="16"/>
        <v>E1-10-08</v>
      </c>
      <c r="B481" s="281" t="s">
        <v>43</v>
      </c>
      <c r="C481" s="282">
        <v>46067</v>
      </c>
      <c r="D481" s="282">
        <v>46074</v>
      </c>
      <c r="E481" s="243">
        <v>8</v>
      </c>
      <c r="F481" s="244" t="s">
        <v>215</v>
      </c>
      <c r="G481" s="243">
        <v>10</v>
      </c>
      <c r="H481" s="283" t="str">
        <f>IF(ISBLANK(F481),"",IFERROR(VLOOKUP(A481,'Np PL4 Stock'!$A:$U,20,FALSE),""))</f>
        <v>V1-MB1</v>
      </c>
      <c r="I481" s="262" t="s">
        <v>213</v>
      </c>
      <c r="J481" s="283">
        <f>IF(ISBLANK(F481),"",VLOOKUP(LEFT(A481,5),Unit!A:B,2,FALSE))</f>
        <v>10</v>
      </c>
      <c r="K481" s="289">
        <v>1.89</v>
      </c>
      <c r="L481" s="290">
        <v>1.2</v>
      </c>
      <c r="M481" s="291">
        <f t="shared" si="17"/>
        <v>189</v>
      </c>
      <c r="N481" s="292">
        <f>IF(ISBLANK(D481),"",IFERROR(IF(VLOOKUP(A481,'Np PL4 Stock'!A:J,10,FALSE)="Np4",D481-VLOOKUP(A481,'Np PL4 Stock'!A:E,5,FALSE),D481-1-VLOOKUP(A481,'Np PL4 Stock'!A:E,5,FALSE)),""))</f>
        <v>7</v>
      </c>
      <c r="O481" s="345">
        <v>0.99</v>
      </c>
      <c r="P481" s="244">
        <v>5.34</v>
      </c>
      <c r="Q481" s="300">
        <v>0.0587</v>
      </c>
      <c r="R481" s="301" t="s">
        <v>38</v>
      </c>
      <c r="S481" s="301">
        <v>70000</v>
      </c>
      <c r="T481" s="301" t="s">
        <v>38</v>
      </c>
      <c r="U481" s="301" t="s">
        <v>38</v>
      </c>
      <c r="V481" s="302">
        <v>0</v>
      </c>
      <c r="W481" s="303">
        <v>0</v>
      </c>
      <c r="X481" s="349">
        <v>46077</v>
      </c>
      <c r="Y481" s="313">
        <f>IF(ISBLANK(X481),"",IFERROR(IF(VLOOKUP(A481,'Np PL4 Stock'!A:J,10,FALSE)="Np4",X481-VLOOKUP(A481,'Np PL4 Stock'!A:E,5,FALSE),X481-1-VLOOKUP(A481,'Np PL4 Stock'!A:E,5,FALSE)),""))</f>
        <v>10</v>
      </c>
      <c r="Z481" s="321">
        <v>6.625</v>
      </c>
      <c r="AA481" s="315">
        <v>0.0589</v>
      </c>
      <c r="AB481" s="349"/>
      <c r="AC481" s="317" t="str">
        <f>IF(ISBLANK(AB481),"",IFERROR(IF(VLOOKUP(A481,'Np PL4 Stock'!A:J,10,FALSE)="Np4",AB481-VLOOKUP(A481,'Np PL4 Stock'!A:E,5,FALSE),AB481-1-VLOOKUP(A481,'Np PL4 Stock'!A:E,5,FALSE)),""))</f>
        <v/>
      </c>
      <c r="AD481" s="244"/>
      <c r="AE481" s="300"/>
      <c r="AF481" s="323"/>
      <c r="AG481" s="331"/>
      <c r="AH481" s="332"/>
      <c r="AI481" s="339"/>
      <c r="AJ481" s="326"/>
      <c r="AK481" s="350">
        <v>1.4</v>
      </c>
    </row>
    <row r="482" spans="1:37">
      <c r="A482" s="280" t="str">
        <f t="shared" si="16"/>
        <v>E1-11-08</v>
      </c>
      <c r="B482" s="281" t="s">
        <v>43</v>
      </c>
      <c r="C482" s="282">
        <v>46067</v>
      </c>
      <c r="D482" s="282">
        <v>46074</v>
      </c>
      <c r="E482" s="243">
        <v>8</v>
      </c>
      <c r="F482" s="244" t="s">
        <v>215</v>
      </c>
      <c r="G482" s="243">
        <v>11</v>
      </c>
      <c r="H482" s="283" t="str">
        <f>IF(ISBLANK(F482),"",IFERROR(VLOOKUP(A482,'Np PL4 Stock'!$A:$U,20,FALSE),""))</f>
        <v>V1-MB1</v>
      </c>
      <c r="I482" s="262" t="s">
        <v>213</v>
      </c>
      <c r="J482" s="283">
        <f>IF(ISBLANK(F482),"",VLOOKUP(LEFT(A482,5),Unit!A:B,2,FALSE))</f>
        <v>10</v>
      </c>
      <c r="K482" s="289">
        <v>1.89</v>
      </c>
      <c r="L482" s="290">
        <v>1.2</v>
      </c>
      <c r="M482" s="291">
        <f t="shared" si="17"/>
        <v>189</v>
      </c>
      <c r="N482" s="292">
        <f>IF(ISBLANK(D482),"",IFERROR(IF(VLOOKUP(A482,'Np PL4 Stock'!A:J,10,FALSE)="Np4",D482-VLOOKUP(A482,'Np PL4 Stock'!A:E,5,FALSE),D482-1-VLOOKUP(A482,'Np PL4 Stock'!A:E,5,FALSE)),""))</f>
        <v>7</v>
      </c>
      <c r="O482" s="345">
        <v>0.99</v>
      </c>
      <c r="P482" s="289">
        <v>5.346</v>
      </c>
      <c r="Q482" s="300">
        <v>0.0588</v>
      </c>
      <c r="R482" s="301" t="s">
        <v>38</v>
      </c>
      <c r="S482" s="301">
        <v>95000</v>
      </c>
      <c r="T482" s="301" t="s">
        <v>38</v>
      </c>
      <c r="U482" s="301" t="s">
        <v>38</v>
      </c>
      <c r="V482" s="302">
        <v>0</v>
      </c>
      <c r="W482" s="303">
        <v>0</v>
      </c>
      <c r="X482" s="349">
        <v>46077</v>
      </c>
      <c r="Y482" s="313">
        <f>IF(ISBLANK(X482),"",IFERROR(IF(VLOOKUP(A482,'Np PL4 Stock'!A:J,10,FALSE)="Np4",X482-VLOOKUP(A482,'Np PL4 Stock'!A:E,5,FALSE),X482-1-VLOOKUP(A482,'Np PL4 Stock'!A:E,5,FALSE)),""))</f>
        <v>10</v>
      </c>
      <c r="Z482" s="321">
        <v>6.326</v>
      </c>
      <c r="AA482" s="315">
        <v>0.0685</v>
      </c>
      <c r="AB482" s="349">
        <v>46080</v>
      </c>
      <c r="AC482" s="317">
        <f>IF(ISBLANK(AB482),"",IFERROR(IF(VLOOKUP(A482,'Np PL4 Stock'!A:J,10,FALSE)="Np4",AB482-VLOOKUP(A482,'Np PL4 Stock'!A:E,5,FALSE),AB482-1-VLOOKUP(A482,'Np PL4 Stock'!A:E,5,FALSE)),""))</f>
        <v>13</v>
      </c>
      <c r="AD482" s="289">
        <v>7.629</v>
      </c>
      <c r="AE482" s="300">
        <v>0.0796</v>
      </c>
      <c r="AF482" s="323">
        <v>0.84</v>
      </c>
      <c r="AG482" s="331">
        <v>0</v>
      </c>
      <c r="AH482" s="332">
        <v>0</v>
      </c>
      <c r="AI482" s="339">
        <v>387</v>
      </c>
      <c r="AJ482" s="326"/>
      <c r="AK482" s="350">
        <v>1.4</v>
      </c>
    </row>
    <row r="483" spans="1:37">
      <c r="A483" s="280" t="str">
        <f t="shared" si="16"/>
        <v>E1-12-08</v>
      </c>
      <c r="B483" s="281" t="s">
        <v>43</v>
      </c>
      <c r="C483" s="282">
        <v>46067</v>
      </c>
      <c r="D483" s="282">
        <v>46074</v>
      </c>
      <c r="E483" s="243">
        <v>8</v>
      </c>
      <c r="F483" s="244" t="s">
        <v>215</v>
      </c>
      <c r="G483" s="243">
        <v>12</v>
      </c>
      <c r="H483" s="283" t="str">
        <f>IF(ISBLANK(F483),"",IFERROR(VLOOKUP(A483,'Np PL4 Stock'!$A:$U,20,FALSE),""))</f>
        <v>V1-MB1</v>
      </c>
      <c r="I483" s="262" t="s">
        <v>213</v>
      </c>
      <c r="J483" s="283">
        <f>IF(ISBLANK(F483),"",VLOOKUP(LEFT(A483,5),Unit!A:B,2,FALSE))</f>
        <v>10</v>
      </c>
      <c r="K483" s="289">
        <v>1.89</v>
      </c>
      <c r="L483" s="290">
        <v>1.2</v>
      </c>
      <c r="M483" s="291">
        <f t="shared" si="17"/>
        <v>189</v>
      </c>
      <c r="N483" s="292">
        <f>IF(ISBLANK(D483),"",IFERROR(IF(VLOOKUP(A483,'Np PL4 Stock'!A:J,10,FALSE)="Np4",D483-VLOOKUP(A483,'Np PL4 Stock'!A:E,5,FALSE),D483-1-VLOOKUP(A483,'Np PL4 Stock'!A:E,5,FALSE)),""))</f>
        <v>7</v>
      </c>
      <c r="O483" s="345">
        <v>0.98</v>
      </c>
      <c r="P483" s="290">
        <v>5.381</v>
      </c>
      <c r="Q483" s="300">
        <v>0.05</v>
      </c>
      <c r="R483" s="301" t="s">
        <v>38</v>
      </c>
      <c r="S483" s="301">
        <v>35000</v>
      </c>
      <c r="T483" s="301" t="s">
        <v>38</v>
      </c>
      <c r="U483" s="301" t="s">
        <v>38</v>
      </c>
      <c r="V483" s="302">
        <v>0</v>
      </c>
      <c r="W483" s="303">
        <v>0</v>
      </c>
      <c r="X483" s="349">
        <v>46077</v>
      </c>
      <c r="Y483" s="313">
        <f>IF(ISBLANK(X483),"",IFERROR(IF(VLOOKUP(A483,'Np PL4 Stock'!A:J,10,FALSE)="Np4",X483-VLOOKUP(A483,'Np PL4 Stock'!A:E,5,FALSE),X483-1-VLOOKUP(A483,'Np PL4 Stock'!A:E,5,FALSE)),""))</f>
        <v>10</v>
      </c>
      <c r="Z483" s="321">
        <v>6.51</v>
      </c>
      <c r="AA483" s="315">
        <v>0.0608</v>
      </c>
      <c r="AB483" s="349">
        <v>46080</v>
      </c>
      <c r="AC483" s="317">
        <f>IF(ISBLANK(AB483),"",IFERROR(IF(VLOOKUP(A483,'Np PL4 Stock'!A:J,10,FALSE)="Np4",AB483-VLOOKUP(A483,'Np PL4 Stock'!A:E,5,FALSE),AB483-1-VLOOKUP(A483,'Np PL4 Stock'!A:E,5,FALSE)),""))</f>
        <v>13</v>
      </c>
      <c r="AD483" s="244">
        <v>7.24</v>
      </c>
      <c r="AE483" s="300">
        <v>0.0771</v>
      </c>
      <c r="AF483" s="323">
        <v>0.64</v>
      </c>
      <c r="AG483" s="331">
        <v>0</v>
      </c>
      <c r="AH483" s="332">
        <v>0</v>
      </c>
      <c r="AI483" s="339">
        <v>488</v>
      </c>
      <c r="AJ483" s="326"/>
      <c r="AK483" s="350">
        <v>1.4</v>
      </c>
    </row>
    <row r="484" spans="1:37">
      <c r="A484" s="280" t="str">
        <f t="shared" si="16"/>
        <v>A1-01-09</v>
      </c>
      <c r="B484" s="281" t="s">
        <v>43</v>
      </c>
      <c r="C484" s="282">
        <v>46071</v>
      </c>
      <c r="D484" s="282">
        <v>46078</v>
      </c>
      <c r="E484" s="243">
        <v>9</v>
      </c>
      <c r="F484" s="244" t="s">
        <v>144</v>
      </c>
      <c r="G484" s="243">
        <v>1</v>
      </c>
      <c r="H484" s="283" t="str">
        <f>IF(ISBLANK(F484),"",IFERROR(VLOOKUP(A484,'Np PL4 Stock'!$A:$U,20,FALSE),""))</f>
        <v>V1-MA1</v>
      </c>
      <c r="I484" s="262" t="s">
        <v>213</v>
      </c>
      <c r="J484" s="283">
        <f>IF(ISBLANK(F484),"",VLOOKUP(LEFT(A484,5),Unit!A:B,2,FALSE))</f>
        <v>16</v>
      </c>
      <c r="K484" s="289">
        <v>3.38</v>
      </c>
      <c r="L484" s="290">
        <v>2.1</v>
      </c>
      <c r="M484" s="291">
        <f t="shared" si="17"/>
        <v>211.25</v>
      </c>
      <c r="N484" s="292">
        <f>IF(ISBLANK(D484),"",IFERROR(IF(VLOOKUP(A484,'Np PL4 Stock'!A:J,10,FALSE)="Np4",D484-VLOOKUP(A484,'Np PL4 Stock'!A:E,5,FALSE),D484-1-VLOOKUP(A484,'Np PL4 Stock'!A:E,5,FALSE)),""))</f>
        <v>7</v>
      </c>
      <c r="O484" s="345">
        <v>0.96</v>
      </c>
      <c r="P484" s="290">
        <v>5.022</v>
      </c>
      <c r="Q484" s="300">
        <v>0.0536</v>
      </c>
      <c r="R484" s="301">
        <v>5000</v>
      </c>
      <c r="S484" s="301">
        <v>75000</v>
      </c>
      <c r="T484" s="301" t="s">
        <v>38</v>
      </c>
      <c r="U484" s="301" t="s">
        <v>38</v>
      </c>
      <c r="V484" s="302">
        <v>0</v>
      </c>
      <c r="W484" s="303">
        <v>0</v>
      </c>
      <c r="X484" s="349">
        <v>46081</v>
      </c>
      <c r="Y484" s="313">
        <f>IF(ISBLANK(X484),"",IFERROR(IF(VLOOKUP(A484,'Np PL4 Stock'!A:J,10,FALSE)="Np4",X484-VLOOKUP(A484,'Np PL4 Stock'!A:E,5,FALSE),X484-1-VLOOKUP(A484,'Np PL4 Stock'!A:E,5,FALSE)),""))</f>
        <v>10</v>
      </c>
      <c r="Z484" s="325">
        <v>5.68</v>
      </c>
      <c r="AA484" s="315">
        <v>0.0597</v>
      </c>
      <c r="AB484" s="349">
        <v>46084</v>
      </c>
      <c r="AC484" s="317">
        <f>IF(ISBLANK(AB484),"",IFERROR(IF(VLOOKUP(A484,'Np PL4 Stock'!A:J,10,FALSE)="Np4",AB484-VLOOKUP(A484,'Np PL4 Stock'!A:E,5,FALSE),AB484-1-VLOOKUP(A484,'Np PL4 Stock'!A:E,5,FALSE)),""))</f>
        <v>13</v>
      </c>
      <c r="AD484" s="244">
        <v>6.74</v>
      </c>
      <c r="AE484" s="300">
        <v>0.072</v>
      </c>
      <c r="AF484" s="323">
        <v>0.26</v>
      </c>
      <c r="AG484" s="331">
        <v>0</v>
      </c>
      <c r="AH484" s="332">
        <v>0</v>
      </c>
      <c r="AI484" s="339">
        <v>574</v>
      </c>
      <c r="AJ484" s="326"/>
      <c r="AK484" s="350">
        <v>1.9</v>
      </c>
    </row>
    <row r="485" spans="1:37">
      <c r="A485" s="280" t="str">
        <f t="shared" si="16"/>
        <v>A1-02-09</v>
      </c>
      <c r="B485" s="281" t="s">
        <v>43</v>
      </c>
      <c r="C485" s="282">
        <v>46071</v>
      </c>
      <c r="D485" s="282">
        <v>46078</v>
      </c>
      <c r="E485" s="243">
        <v>9</v>
      </c>
      <c r="F485" s="244" t="s">
        <v>144</v>
      </c>
      <c r="G485" s="243">
        <v>2</v>
      </c>
      <c r="H485" s="283" t="str">
        <f>IF(ISBLANK(F485),"",IFERROR(VLOOKUP(A485,'Np PL4 Stock'!$A:$U,20,FALSE),""))</f>
        <v>V1-MA1</v>
      </c>
      <c r="I485" s="262" t="s">
        <v>213</v>
      </c>
      <c r="J485" s="283">
        <f>IF(ISBLANK(F485),"",VLOOKUP(LEFT(A485,5),Unit!A:B,2,FALSE))</f>
        <v>16</v>
      </c>
      <c r="K485" s="289">
        <v>3.37</v>
      </c>
      <c r="L485" s="290">
        <v>2.1</v>
      </c>
      <c r="M485" s="291">
        <f t="shared" si="17"/>
        <v>210.625</v>
      </c>
      <c r="N485" s="292">
        <f>IF(ISBLANK(D485),"",IFERROR(IF(VLOOKUP(A485,'Np PL4 Stock'!A:J,10,FALSE)="Np4",D485-VLOOKUP(A485,'Np PL4 Stock'!A:E,5,FALSE),D485-1-VLOOKUP(A485,'Np PL4 Stock'!A:E,5,FALSE)),""))</f>
        <v>7</v>
      </c>
      <c r="O485" s="345">
        <v>0.97</v>
      </c>
      <c r="P485" s="290">
        <v>5.209</v>
      </c>
      <c r="Q485" s="300">
        <v>0.0556</v>
      </c>
      <c r="R485" s="301" t="s">
        <v>38</v>
      </c>
      <c r="S485" s="301">
        <v>65000</v>
      </c>
      <c r="T485" s="301" t="s">
        <v>38</v>
      </c>
      <c r="U485" s="301" t="s">
        <v>38</v>
      </c>
      <c r="V485" s="302">
        <v>0</v>
      </c>
      <c r="W485" s="303">
        <v>0</v>
      </c>
      <c r="X485" s="349">
        <v>46081</v>
      </c>
      <c r="Y485" s="313">
        <f>IF(ISBLANK(X485),"",IFERROR(IF(VLOOKUP(A485,'Np PL4 Stock'!A:J,10,FALSE)="Np4",X485-VLOOKUP(A485,'Np PL4 Stock'!A:E,5,FALSE),X485-1-VLOOKUP(A485,'Np PL4 Stock'!A:E,5,FALSE)),""))</f>
        <v>10</v>
      </c>
      <c r="Z485" s="321">
        <v>6.2</v>
      </c>
      <c r="AA485" s="315">
        <v>0.0633</v>
      </c>
      <c r="AB485" s="316"/>
      <c r="AC485" s="317" t="str">
        <f>IF(ISBLANK(AB485),"",IFERROR(IF(VLOOKUP(A485,'Np PL4 Stock'!A:J,10,FALSE)="Np4",AB485-VLOOKUP(A485,'Np PL4 Stock'!A:E,5,FALSE),AB485-1-VLOOKUP(A485,'Np PL4 Stock'!A:E,5,FALSE)),""))</f>
        <v/>
      </c>
      <c r="AD485" s="244"/>
      <c r="AE485" s="300"/>
      <c r="AF485" s="323"/>
      <c r="AG485" s="331"/>
      <c r="AH485" s="332"/>
      <c r="AI485" s="339"/>
      <c r="AJ485" s="326"/>
      <c r="AK485" s="350">
        <v>1.8</v>
      </c>
    </row>
    <row r="486" spans="1:37">
      <c r="A486" s="280" t="str">
        <f t="shared" si="16"/>
        <v>A1-03-09</v>
      </c>
      <c r="B486" s="281" t="s">
        <v>43</v>
      </c>
      <c r="C486" s="282">
        <v>46071</v>
      </c>
      <c r="D486" s="282">
        <v>46078</v>
      </c>
      <c r="E486" s="243">
        <v>9</v>
      </c>
      <c r="F486" s="244" t="s">
        <v>144</v>
      </c>
      <c r="G486" s="243">
        <v>3</v>
      </c>
      <c r="H486" s="283" t="str">
        <f>IF(ISBLANK(F486),"",IFERROR(VLOOKUP(A486,'Np PL4 Stock'!$A:$U,20,FALSE),""))</f>
        <v>V1-MA1</v>
      </c>
      <c r="I486" s="262" t="s">
        <v>213</v>
      </c>
      <c r="J486" s="283">
        <f>IF(ISBLANK(F486),"",VLOOKUP(LEFT(A486,5),Unit!A:B,2,FALSE))</f>
        <v>16</v>
      </c>
      <c r="K486" s="289">
        <v>3.37</v>
      </c>
      <c r="L486" s="290">
        <v>2.1</v>
      </c>
      <c r="M486" s="291">
        <f t="shared" si="17"/>
        <v>210.625</v>
      </c>
      <c r="N486" s="292">
        <f>IF(ISBLANK(D486),"",IFERROR(IF(VLOOKUP(A486,'Np PL4 Stock'!A:J,10,FALSE)="Np4",D486-VLOOKUP(A486,'Np PL4 Stock'!A:E,5,FALSE),D486-1-VLOOKUP(A486,'Np PL4 Stock'!A:E,5,FALSE)),""))</f>
        <v>7</v>
      </c>
      <c r="O486" s="345">
        <v>0.96</v>
      </c>
      <c r="P486" s="290">
        <v>5.148</v>
      </c>
      <c r="Q486" s="300">
        <v>0.0481</v>
      </c>
      <c r="R486" s="301" t="s">
        <v>38</v>
      </c>
      <c r="S486" s="301">
        <v>50000</v>
      </c>
      <c r="T486" s="301" t="s">
        <v>38</v>
      </c>
      <c r="U486" s="301" t="s">
        <v>38</v>
      </c>
      <c r="V486" s="302">
        <v>0</v>
      </c>
      <c r="W486" s="303">
        <v>0</v>
      </c>
      <c r="X486" s="349">
        <v>46081</v>
      </c>
      <c r="Y486" s="313">
        <f>IF(ISBLANK(X486),"",IFERROR(IF(VLOOKUP(A486,'Np PL4 Stock'!A:J,10,FALSE)="Np4",X486-VLOOKUP(A486,'Np PL4 Stock'!A:E,5,FALSE),X486-1-VLOOKUP(A486,'Np PL4 Stock'!A:E,5,FALSE)),""))</f>
        <v>10</v>
      </c>
      <c r="Z486" s="325">
        <v>6.16</v>
      </c>
      <c r="AA486" s="315">
        <v>0.0656</v>
      </c>
      <c r="AB486" s="316">
        <v>46084</v>
      </c>
      <c r="AC486" s="317">
        <f>IF(ISBLANK(AB486),"",IFERROR(IF(VLOOKUP(A486,'Np PL4 Stock'!A:J,10,FALSE)="Np4",AB486-VLOOKUP(A486,'Np PL4 Stock'!A:E,5,FALSE),AB486-1-VLOOKUP(A486,'Np PL4 Stock'!A:E,5,FALSE)),""))</f>
        <v>13</v>
      </c>
      <c r="AD486" s="290">
        <v>7.099</v>
      </c>
      <c r="AE486" s="300">
        <v>0.0715</v>
      </c>
      <c r="AF486" s="323">
        <v>0.62</v>
      </c>
      <c r="AG486" s="331">
        <v>0</v>
      </c>
      <c r="AH486" s="332">
        <v>0</v>
      </c>
      <c r="AI486" s="339">
        <v>520</v>
      </c>
      <c r="AJ486" s="326"/>
      <c r="AK486" s="350">
        <v>1.8</v>
      </c>
    </row>
    <row r="487" spans="1:37">
      <c r="A487" s="280" t="str">
        <f t="shared" si="16"/>
        <v>A1-04-09</v>
      </c>
      <c r="B487" s="281" t="s">
        <v>43</v>
      </c>
      <c r="C487" s="282">
        <v>46071</v>
      </c>
      <c r="D487" s="282">
        <v>46078</v>
      </c>
      <c r="E487" s="243">
        <v>9</v>
      </c>
      <c r="F487" s="244" t="s">
        <v>144</v>
      </c>
      <c r="G487" s="243">
        <v>4</v>
      </c>
      <c r="H487" s="283" t="str">
        <f>IF(ISBLANK(F487),"",IFERROR(VLOOKUP(A487,'Np PL4 Stock'!$A:$U,20,FALSE),""))</f>
        <v>V1-MB1</v>
      </c>
      <c r="I487" s="262" t="s">
        <v>213</v>
      </c>
      <c r="J487" s="283">
        <f>IF(ISBLANK(F487),"",VLOOKUP(LEFT(A487,5),Unit!A:B,2,FALSE))</f>
        <v>16</v>
      </c>
      <c r="K487" s="289">
        <v>3.37</v>
      </c>
      <c r="L487" s="290">
        <v>2.1</v>
      </c>
      <c r="M487" s="291">
        <f t="shared" si="17"/>
        <v>210.625</v>
      </c>
      <c r="N487" s="292">
        <f>IF(ISBLANK(D487),"",IFERROR(IF(VLOOKUP(A487,'Np PL4 Stock'!A:J,10,FALSE)="Np4",D487-VLOOKUP(A487,'Np PL4 Stock'!A:E,5,FALSE),D487-1-VLOOKUP(A487,'Np PL4 Stock'!A:E,5,FALSE)),""))</f>
        <v>7</v>
      </c>
      <c r="O487" s="345">
        <v>0.96</v>
      </c>
      <c r="P487" s="290">
        <v>5.171</v>
      </c>
      <c r="Q487" s="300">
        <v>0.0493</v>
      </c>
      <c r="R487" s="301" t="s">
        <v>38</v>
      </c>
      <c r="S487" s="301">
        <v>85000</v>
      </c>
      <c r="T487" s="301" t="s">
        <v>38</v>
      </c>
      <c r="U487" s="301" t="s">
        <v>38</v>
      </c>
      <c r="V487" s="302">
        <v>0</v>
      </c>
      <c r="W487" s="303">
        <v>0</v>
      </c>
      <c r="X487" s="349">
        <v>46081</v>
      </c>
      <c r="Y487" s="313">
        <f>IF(ISBLANK(X487),"",IFERROR(IF(VLOOKUP(A487,'Np PL4 Stock'!A:J,10,FALSE)="Np4",X487-VLOOKUP(A487,'Np PL4 Stock'!A:E,5,FALSE),X487-1-VLOOKUP(A487,'Np PL4 Stock'!A:E,5,FALSE)),""))</f>
        <v>10</v>
      </c>
      <c r="Z487" s="321">
        <v>6</v>
      </c>
      <c r="AA487" s="315">
        <v>0.0683</v>
      </c>
      <c r="AB487" s="316">
        <v>46084</v>
      </c>
      <c r="AC487" s="317">
        <f>IF(ISBLANK(AB487),"",IFERROR(IF(VLOOKUP(A487,'Np PL4 Stock'!A:J,10,FALSE)="Np4",AB487-VLOOKUP(A487,'Np PL4 Stock'!A:E,5,FALSE),AB487-1-VLOOKUP(A487,'Np PL4 Stock'!A:E,5,FALSE)),""))</f>
        <v>13</v>
      </c>
      <c r="AD487" s="290">
        <v>7.107</v>
      </c>
      <c r="AE487" s="300">
        <v>0.0798</v>
      </c>
      <c r="AF487" s="323">
        <v>0.52</v>
      </c>
      <c r="AG487" s="331">
        <v>0</v>
      </c>
      <c r="AH487" s="332">
        <v>0</v>
      </c>
      <c r="AI487" s="339">
        <v>523</v>
      </c>
      <c r="AJ487" s="326"/>
      <c r="AK487" s="350">
        <v>1.8</v>
      </c>
    </row>
    <row r="488" spans="1:37">
      <c r="A488" s="280" t="str">
        <f t="shared" si="16"/>
        <v>A1-05-09</v>
      </c>
      <c r="B488" s="281" t="s">
        <v>43</v>
      </c>
      <c r="C488" s="282">
        <v>46071</v>
      </c>
      <c r="D488" s="282">
        <v>46078</v>
      </c>
      <c r="E488" s="243">
        <v>9</v>
      </c>
      <c r="F488" s="244" t="s">
        <v>144</v>
      </c>
      <c r="G488" s="243">
        <v>5</v>
      </c>
      <c r="H488" s="283" t="str">
        <f>IF(ISBLANK(F488),"",IFERROR(VLOOKUP(A488,'Np PL4 Stock'!$A:$U,20,FALSE),""))</f>
        <v>V1-MB1</v>
      </c>
      <c r="I488" s="262" t="s">
        <v>213</v>
      </c>
      <c r="J488" s="283">
        <f>IF(ISBLANK(F488),"",VLOOKUP(LEFT(A488,5),Unit!A:B,2,FALSE))</f>
        <v>16</v>
      </c>
      <c r="K488" s="289">
        <v>3.36</v>
      </c>
      <c r="L488" s="290">
        <v>2.1</v>
      </c>
      <c r="M488" s="291">
        <f t="shared" si="17"/>
        <v>210</v>
      </c>
      <c r="N488" s="292">
        <f>IF(ISBLANK(D488),"",IFERROR(IF(VLOOKUP(A488,'Np PL4 Stock'!A:J,10,FALSE)="Np4",D488-VLOOKUP(A488,'Np PL4 Stock'!A:E,5,FALSE),D488-1-VLOOKUP(A488,'Np PL4 Stock'!A:E,5,FALSE)),""))</f>
        <v>7</v>
      </c>
      <c r="O488" s="345">
        <v>0.97</v>
      </c>
      <c r="P488" s="290">
        <v>5.233</v>
      </c>
      <c r="Q488" s="300">
        <v>0.0439</v>
      </c>
      <c r="R488" s="301" t="s">
        <v>38</v>
      </c>
      <c r="S488" s="301">
        <v>60000</v>
      </c>
      <c r="T488" s="301" t="s">
        <v>38</v>
      </c>
      <c r="U488" s="301" t="s">
        <v>38</v>
      </c>
      <c r="V488" s="302">
        <v>0</v>
      </c>
      <c r="W488" s="303">
        <v>0</v>
      </c>
      <c r="X488" s="349">
        <v>46081</v>
      </c>
      <c r="Y488" s="313">
        <f>IF(ISBLANK(X488),"",IFERROR(IF(VLOOKUP(A488,'Np PL4 Stock'!A:J,10,FALSE)="Np4",X488-VLOOKUP(A488,'Np PL4 Stock'!A:E,5,FALSE),X488-1-VLOOKUP(A488,'Np PL4 Stock'!A:E,5,FALSE)),""))</f>
        <v>10</v>
      </c>
      <c r="Z488" s="325">
        <v>5.76</v>
      </c>
      <c r="AA488" s="315">
        <v>0.0603</v>
      </c>
      <c r="AB488" s="316">
        <v>46084</v>
      </c>
      <c r="AC488" s="317">
        <f>IF(ISBLANK(AB488),"",IFERROR(IF(VLOOKUP(A488,'Np PL4 Stock'!A:J,10,FALSE)="Np4",AB488-VLOOKUP(A488,'Np PL4 Stock'!A:E,5,FALSE),AB488-1-VLOOKUP(A488,'Np PL4 Stock'!A:E,5,FALSE)),""))</f>
        <v>13</v>
      </c>
      <c r="AD488" s="290">
        <v>6.816</v>
      </c>
      <c r="AE488" s="300">
        <v>0.0779</v>
      </c>
      <c r="AF488" s="323">
        <v>0.43</v>
      </c>
      <c r="AG488" s="331">
        <v>0</v>
      </c>
      <c r="AH488" s="332">
        <v>0</v>
      </c>
      <c r="AI488" s="339">
        <v>561</v>
      </c>
      <c r="AJ488" s="326"/>
      <c r="AK488" s="350">
        <v>1.9</v>
      </c>
    </row>
    <row r="489" spans="1:37">
      <c r="A489" s="280" t="str">
        <f t="shared" si="16"/>
        <v>A1-06-09</v>
      </c>
      <c r="B489" s="281" t="s">
        <v>43</v>
      </c>
      <c r="C489" s="282">
        <v>46071</v>
      </c>
      <c r="D489" s="282">
        <v>46078</v>
      </c>
      <c r="E489" s="243">
        <v>9</v>
      </c>
      <c r="F489" s="244" t="s">
        <v>144</v>
      </c>
      <c r="G489" s="243">
        <v>6</v>
      </c>
      <c r="H489" s="283" t="str">
        <f>IF(ISBLANK(F489),"",IFERROR(VLOOKUP(A489,'Np PL4 Stock'!$A:$U,20,FALSE),""))</f>
        <v>V1-MB1</v>
      </c>
      <c r="I489" s="262" t="s">
        <v>213</v>
      </c>
      <c r="J489" s="283">
        <f>IF(ISBLANK(F489),"",VLOOKUP(LEFT(A489,5),Unit!A:B,2,FALSE))</f>
        <v>16</v>
      </c>
      <c r="K489" s="289">
        <v>3.36</v>
      </c>
      <c r="L489" s="290">
        <v>2.1</v>
      </c>
      <c r="M489" s="291">
        <f t="shared" si="17"/>
        <v>210</v>
      </c>
      <c r="N489" s="292">
        <f>IF(ISBLANK(D489),"",IFERROR(IF(VLOOKUP(A489,'Np PL4 Stock'!A:J,10,FALSE)="Np4",D489-VLOOKUP(A489,'Np PL4 Stock'!A:E,5,FALSE),D489-1-VLOOKUP(A489,'Np PL4 Stock'!A:E,5,FALSE)),""))</f>
        <v>7</v>
      </c>
      <c r="O489" s="345">
        <v>0.96</v>
      </c>
      <c r="P489" s="290">
        <v>5.041</v>
      </c>
      <c r="Q489" s="300">
        <v>0.0459</v>
      </c>
      <c r="R489" s="301" t="s">
        <v>38</v>
      </c>
      <c r="S489" s="301">
        <v>80000</v>
      </c>
      <c r="T489" s="301" t="s">
        <v>38</v>
      </c>
      <c r="U489" s="301" t="s">
        <v>38</v>
      </c>
      <c r="V489" s="302">
        <v>0</v>
      </c>
      <c r="W489" s="303">
        <v>0</v>
      </c>
      <c r="X489" s="349">
        <v>46081</v>
      </c>
      <c r="Y489" s="313">
        <f>IF(ISBLANK(X489),"",IFERROR(IF(VLOOKUP(A489,'Np PL4 Stock'!A:J,10,FALSE)="Np4",X489-VLOOKUP(A489,'Np PL4 Stock'!A:E,5,FALSE),X489-1-VLOOKUP(A489,'Np PL4 Stock'!A:E,5,FALSE)),""))</f>
        <v>10</v>
      </c>
      <c r="Z489" s="325">
        <v>6.21</v>
      </c>
      <c r="AA489" s="315">
        <v>0.0656</v>
      </c>
      <c r="AB489" s="316"/>
      <c r="AC489" s="317" t="str">
        <f>IF(ISBLANK(AB489),"",IFERROR(IF(VLOOKUP(A489,'Np PL4 Stock'!A:J,10,FALSE)="Np4",AB489-VLOOKUP(A489,'Np PL4 Stock'!A:E,5,FALSE),AB489-1-VLOOKUP(A489,'Np PL4 Stock'!A:E,5,FALSE)),""))</f>
        <v/>
      </c>
      <c r="AD489" s="290"/>
      <c r="AE489" s="300"/>
      <c r="AF489" s="323"/>
      <c r="AG489" s="331"/>
      <c r="AH489" s="332"/>
      <c r="AI489" s="339"/>
      <c r="AJ489" s="326"/>
      <c r="AK489" s="350">
        <v>1.9</v>
      </c>
    </row>
    <row r="490" spans="1:37">
      <c r="A490" s="280" t="str">
        <f t="shared" si="16"/>
        <v>A1-07-09</v>
      </c>
      <c r="B490" s="281" t="s">
        <v>43</v>
      </c>
      <c r="C490" s="282">
        <v>46072</v>
      </c>
      <c r="D490" s="282">
        <v>46079</v>
      </c>
      <c r="E490" s="243">
        <v>9</v>
      </c>
      <c r="F490" s="244" t="s">
        <v>144</v>
      </c>
      <c r="G490" s="243">
        <v>7</v>
      </c>
      <c r="H490" s="283" t="str">
        <f>IF(ISBLANK(F490),"",IFERROR(VLOOKUP(A490,'Np PL4 Stock'!$A:$U,20,FALSE),""))</f>
        <v>V1-MB1</v>
      </c>
      <c r="I490" s="262" t="s">
        <v>213</v>
      </c>
      <c r="J490" s="283">
        <f>IF(ISBLANK(F490),"",VLOOKUP(LEFT(A490,5),Unit!A:B,2,FALSE))</f>
        <v>16</v>
      </c>
      <c r="K490" s="351">
        <v>3.36</v>
      </c>
      <c r="L490" s="290">
        <v>2.1</v>
      </c>
      <c r="M490" s="291">
        <f t="shared" si="17"/>
        <v>210</v>
      </c>
      <c r="N490" s="292">
        <f>IF(ISBLANK(D490),"",IFERROR(IF(VLOOKUP(A490,'Np PL4 Stock'!A:J,10,FALSE)="Np4",D490-VLOOKUP(A490,'Np PL4 Stock'!A:E,5,FALSE),D490-1-VLOOKUP(A490,'Np PL4 Stock'!A:E,5,FALSE)),""))</f>
        <v>7</v>
      </c>
      <c r="O490" s="345">
        <v>0.97</v>
      </c>
      <c r="P490" s="290">
        <v>5.003</v>
      </c>
      <c r="Q490" s="300">
        <v>0.0491</v>
      </c>
      <c r="R490" s="301" t="s">
        <v>38</v>
      </c>
      <c r="S490" s="301">
        <v>65000</v>
      </c>
      <c r="T490" s="301" t="s">
        <v>38</v>
      </c>
      <c r="U490" s="301" t="s">
        <v>38</v>
      </c>
      <c r="V490" s="302">
        <v>0</v>
      </c>
      <c r="W490" s="303">
        <v>0</v>
      </c>
      <c r="X490" s="349">
        <v>46082</v>
      </c>
      <c r="Y490" s="313">
        <f>IF(ISBLANK(X490),"",IFERROR(IF(VLOOKUP(A490,'Np PL4 Stock'!A:J,10,FALSE)="Np4",X490-VLOOKUP(A490,'Np PL4 Stock'!A:E,5,FALSE),X490-1-VLOOKUP(A490,'Np PL4 Stock'!A:E,5,FALSE)),""))</f>
        <v>10</v>
      </c>
      <c r="Z490" s="325">
        <v>6.01</v>
      </c>
      <c r="AA490" s="315">
        <v>0.0682</v>
      </c>
      <c r="AB490" s="316">
        <v>46085</v>
      </c>
      <c r="AC490" s="317">
        <f>IF(ISBLANK(AB490),"",IFERROR(IF(VLOOKUP(A490,'Np PL4 Stock'!A:J,10,FALSE)="Np4",AB490-VLOOKUP(A490,'Np PL4 Stock'!A:E,5,FALSE),AB490-1-VLOOKUP(A490,'Np PL4 Stock'!A:E,5,FALSE)),""))</f>
        <v>13</v>
      </c>
      <c r="AD490" s="290">
        <v>6.988</v>
      </c>
      <c r="AE490" s="300">
        <v>0.0886</v>
      </c>
      <c r="AF490" s="323">
        <v>0.49</v>
      </c>
      <c r="AG490" s="331">
        <v>0</v>
      </c>
      <c r="AH490" s="332">
        <v>0</v>
      </c>
      <c r="AI490" s="339">
        <v>540</v>
      </c>
      <c r="AJ490" s="326"/>
      <c r="AK490" s="350">
        <v>2</v>
      </c>
    </row>
    <row r="491" spans="1:37">
      <c r="A491" s="280" t="str">
        <f t="shared" si="16"/>
        <v>A1-08-09</v>
      </c>
      <c r="B491" s="281" t="s">
        <v>43</v>
      </c>
      <c r="C491" s="282">
        <v>46072</v>
      </c>
      <c r="D491" s="282">
        <v>46079</v>
      </c>
      <c r="E491" s="243">
        <v>9</v>
      </c>
      <c r="F491" s="244" t="s">
        <v>144</v>
      </c>
      <c r="G491" s="243">
        <v>8</v>
      </c>
      <c r="H491" s="283" t="str">
        <f>IF(ISBLANK(F491),"",IFERROR(VLOOKUP(A491,'Np PL4 Stock'!$A:$U,20,FALSE),""))</f>
        <v>V1-MB1</v>
      </c>
      <c r="I491" s="262" t="s">
        <v>213</v>
      </c>
      <c r="J491" s="283">
        <f>IF(ISBLANK(F491),"",VLOOKUP(LEFT(A491,5),Unit!A:B,2,FALSE))</f>
        <v>16</v>
      </c>
      <c r="K491" s="351">
        <v>3.36</v>
      </c>
      <c r="L491" s="290">
        <v>2.1</v>
      </c>
      <c r="M491" s="291">
        <f t="shared" si="17"/>
        <v>210</v>
      </c>
      <c r="N491" s="292">
        <f>IF(ISBLANK(D491),"",IFERROR(IF(VLOOKUP(A491,'Np PL4 Stock'!A:J,10,FALSE)="Np4",D491-VLOOKUP(A491,'Np PL4 Stock'!A:E,5,FALSE),D491-1-VLOOKUP(A491,'Np PL4 Stock'!A:E,5,FALSE)),""))</f>
        <v>7</v>
      </c>
      <c r="O491" s="345">
        <v>0.95</v>
      </c>
      <c r="P491" s="290">
        <v>5.053</v>
      </c>
      <c r="Q491" s="300">
        <v>0.0636</v>
      </c>
      <c r="R491" s="301" t="s">
        <v>38</v>
      </c>
      <c r="S491" s="301">
        <v>75000</v>
      </c>
      <c r="T491" s="301" t="s">
        <v>38</v>
      </c>
      <c r="U491" s="301" t="s">
        <v>38</v>
      </c>
      <c r="V491" s="302">
        <v>0</v>
      </c>
      <c r="W491" s="303">
        <v>0</v>
      </c>
      <c r="X491" s="349">
        <v>46082</v>
      </c>
      <c r="Y491" s="313">
        <f>IF(ISBLANK(X491),"",IFERROR(IF(VLOOKUP(A491,'Np PL4 Stock'!A:J,10,FALSE)="Np4",X491-VLOOKUP(A491,'Np PL4 Stock'!A:E,5,FALSE),X491-1-VLOOKUP(A491,'Np PL4 Stock'!A:E,5,FALSE)),""))</f>
        <v>10</v>
      </c>
      <c r="Z491" s="325">
        <v>5.98</v>
      </c>
      <c r="AA491" s="315">
        <v>0.066</v>
      </c>
      <c r="AB491" s="316">
        <v>46085</v>
      </c>
      <c r="AC491" s="317">
        <f>IF(ISBLANK(AB491),"",IFERROR(IF(VLOOKUP(A491,'Np PL4 Stock'!A:J,10,FALSE)="Np4",AB491-VLOOKUP(A491,'Np PL4 Stock'!A:E,5,FALSE),AB491-1-VLOOKUP(A491,'Np PL4 Stock'!A:E,5,FALSE)),""))</f>
        <v>13</v>
      </c>
      <c r="AD491" s="290">
        <v>7.089</v>
      </c>
      <c r="AE491" s="300">
        <v>0.0698</v>
      </c>
      <c r="AF491" s="323">
        <v>0.65</v>
      </c>
      <c r="AG491" s="331">
        <v>0</v>
      </c>
      <c r="AH491" s="332">
        <v>0</v>
      </c>
      <c r="AI491" s="339">
        <v>522</v>
      </c>
      <c r="AJ491" s="326"/>
      <c r="AK491" s="350">
        <v>2</v>
      </c>
    </row>
    <row r="492" spans="1:37">
      <c r="A492" s="280" t="str">
        <f t="shared" si="16"/>
        <v>A1-09-09</v>
      </c>
      <c r="B492" s="281" t="s">
        <v>43</v>
      </c>
      <c r="C492" s="282">
        <v>46072</v>
      </c>
      <c r="D492" s="282">
        <v>46079</v>
      </c>
      <c r="E492" s="243">
        <v>9</v>
      </c>
      <c r="F492" s="244" t="s">
        <v>144</v>
      </c>
      <c r="G492" s="243">
        <v>9</v>
      </c>
      <c r="H492" s="283" t="str">
        <f>IF(ISBLANK(F492),"",IFERROR(VLOOKUP(A492,'Np PL4 Stock'!$A:$U,20,FALSE),""))</f>
        <v>V1-MA1</v>
      </c>
      <c r="I492" s="262" t="s">
        <v>213</v>
      </c>
      <c r="J492" s="283">
        <f>IF(ISBLANK(F492),"",VLOOKUP(LEFT(A492,5),Unit!A:B,2,FALSE))</f>
        <v>16</v>
      </c>
      <c r="K492" s="351">
        <v>3.36</v>
      </c>
      <c r="L492" s="290">
        <v>2.1</v>
      </c>
      <c r="M492" s="291">
        <f t="shared" si="17"/>
        <v>210</v>
      </c>
      <c r="N492" s="292">
        <f>IF(ISBLANK(D492),"",IFERROR(IF(VLOOKUP(A492,'Np PL4 Stock'!A:J,10,FALSE)="Np4",D492-VLOOKUP(A492,'Np PL4 Stock'!A:E,5,FALSE),D492-1-VLOOKUP(A492,'Np PL4 Stock'!A:E,5,FALSE)),""))</f>
        <v>7</v>
      </c>
      <c r="O492" s="345">
        <v>0.96</v>
      </c>
      <c r="P492" s="290">
        <v>5.096</v>
      </c>
      <c r="Q492" s="300">
        <v>0.0463</v>
      </c>
      <c r="R492" s="301" t="s">
        <v>38</v>
      </c>
      <c r="S492" s="301">
        <v>50000</v>
      </c>
      <c r="T492" s="301" t="s">
        <v>38</v>
      </c>
      <c r="U492" s="301" t="s">
        <v>38</v>
      </c>
      <c r="V492" s="302">
        <v>0</v>
      </c>
      <c r="W492" s="303">
        <v>0</v>
      </c>
      <c r="X492" s="349">
        <v>46082</v>
      </c>
      <c r="Y492" s="313">
        <f>IF(ISBLANK(X492),"",IFERROR(IF(VLOOKUP(A492,'Np PL4 Stock'!A:J,10,FALSE)="Np4",X492-VLOOKUP(A492,'Np PL4 Stock'!A:E,5,FALSE),X492-1-VLOOKUP(A492,'Np PL4 Stock'!A:E,5,FALSE)),""))</f>
        <v>10</v>
      </c>
      <c r="Z492" s="325">
        <v>6.21</v>
      </c>
      <c r="AA492" s="315">
        <v>0.0684</v>
      </c>
      <c r="AB492" s="316">
        <v>46085</v>
      </c>
      <c r="AC492" s="317">
        <f>IF(ISBLANK(AB492),"",IFERROR(IF(VLOOKUP(A492,'Np PL4 Stock'!A:J,10,FALSE)="Np4",AB492-VLOOKUP(A492,'Np PL4 Stock'!A:E,5,FALSE),AB492-1-VLOOKUP(A492,'Np PL4 Stock'!A:E,5,FALSE)),""))</f>
        <v>13</v>
      </c>
      <c r="AD492" s="290">
        <v>7.326</v>
      </c>
      <c r="AE492" s="300">
        <v>0.0697</v>
      </c>
      <c r="AF492" s="323">
        <v>0.74</v>
      </c>
      <c r="AG492" s="331">
        <v>0</v>
      </c>
      <c r="AH492" s="332">
        <v>0</v>
      </c>
      <c r="AI492" s="339">
        <v>458</v>
      </c>
      <c r="AJ492" s="326"/>
      <c r="AK492" s="350">
        <v>2</v>
      </c>
    </row>
    <row r="493" spans="1:37">
      <c r="A493" s="280" t="str">
        <f t="shared" si="16"/>
        <v>A1-10-09</v>
      </c>
      <c r="B493" s="281" t="s">
        <v>43</v>
      </c>
      <c r="C493" s="282">
        <v>46072</v>
      </c>
      <c r="D493" s="282">
        <v>46079</v>
      </c>
      <c r="E493" s="243">
        <v>9</v>
      </c>
      <c r="F493" s="244" t="s">
        <v>144</v>
      </c>
      <c r="G493" s="243">
        <v>10</v>
      </c>
      <c r="H493" s="283" t="str">
        <f>IF(ISBLANK(F493),"",IFERROR(VLOOKUP(A493,'Np PL4 Stock'!$A:$U,20,FALSE),""))</f>
        <v>V1-MA1</v>
      </c>
      <c r="I493" s="262" t="s">
        <v>213</v>
      </c>
      <c r="J493" s="283">
        <f>IF(ISBLANK(F493),"",VLOOKUP(LEFT(A493,5),Unit!A:B,2,FALSE))</f>
        <v>16</v>
      </c>
      <c r="K493" s="351">
        <v>3.36</v>
      </c>
      <c r="L493" s="290">
        <v>2.1</v>
      </c>
      <c r="M493" s="291">
        <f t="shared" si="17"/>
        <v>210</v>
      </c>
      <c r="N493" s="292">
        <f>IF(ISBLANK(D493),"",IFERROR(IF(VLOOKUP(A493,'Np PL4 Stock'!A:J,10,FALSE)="Np4",D493-VLOOKUP(A493,'Np PL4 Stock'!A:E,5,FALSE),D493-1-VLOOKUP(A493,'Np PL4 Stock'!A:E,5,FALSE)),""))</f>
        <v>7</v>
      </c>
      <c r="O493" s="345">
        <v>0.95</v>
      </c>
      <c r="P493" s="290">
        <v>5.005</v>
      </c>
      <c r="Q493" s="300">
        <v>0.0485</v>
      </c>
      <c r="R493" s="301">
        <v>7500</v>
      </c>
      <c r="S493" s="301">
        <v>50000</v>
      </c>
      <c r="T493" s="301" t="s">
        <v>38</v>
      </c>
      <c r="U493" s="301" t="s">
        <v>38</v>
      </c>
      <c r="V493" s="302">
        <v>0</v>
      </c>
      <c r="W493" s="303">
        <v>0</v>
      </c>
      <c r="X493" s="349">
        <v>46082</v>
      </c>
      <c r="Y493" s="313">
        <f>IF(ISBLANK(X493),"",IFERROR(IF(VLOOKUP(A493,'Np PL4 Stock'!A:J,10,FALSE)="Np4",X493-VLOOKUP(A493,'Np PL4 Stock'!A:E,5,FALSE),X493-1-VLOOKUP(A493,'Np PL4 Stock'!A:E,5,FALSE)),""))</f>
        <v>10</v>
      </c>
      <c r="Z493" s="325">
        <v>5.87</v>
      </c>
      <c r="AA493" s="315">
        <v>0.0627</v>
      </c>
      <c r="AB493" s="316">
        <v>46085</v>
      </c>
      <c r="AC493" s="317">
        <f>IF(ISBLANK(AB493),"",IFERROR(IF(VLOOKUP(A493,'Np PL4 Stock'!A:J,10,FALSE)="Np4",AB493-VLOOKUP(A493,'Np PL4 Stock'!A:E,5,FALSE),AB493-1-VLOOKUP(A493,'Np PL4 Stock'!A:E,5,FALSE)),""))</f>
        <v>13</v>
      </c>
      <c r="AD493" s="290">
        <v>6.8</v>
      </c>
      <c r="AE493" s="300">
        <v>0.082</v>
      </c>
      <c r="AF493" s="323">
        <v>0.41</v>
      </c>
      <c r="AG493" s="331">
        <v>0</v>
      </c>
      <c r="AH493" s="332">
        <v>0</v>
      </c>
      <c r="AI493" s="339">
        <v>558</v>
      </c>
      <c r="AJ493" s="326"/>
      <c r="AK493" s="350">
        <v>2</v>
      </c>
    </row>
    <row r="494" spans="1:37">
      <c r="A494" s="280" t="str">
        <f t="shared" si="16"/>
        <v>A1-11-09</v>
      </c>
      <c r="B494" s="281" t="s">
        <v>43</v>
      </c>
      <c r="C494" s="282">
        <v>46072</v>
      </c>
      <c r="D494" s="282">
        <v>46079</v>
      </c>
      <c r="E494" s="243">
        <v>9</v>
      </c>
      <c r="F494" s="244" t="s">
        <v>144</v>
      </c>
      <c r="G494" s="243">
        <v>11</v>
      </c>
      <c r="H494" s="283" t="str">
        <f>IF(ISBLANK(F494),"",IFERROR(VLOOKUP(A494,'Np PL4 Stock'!$A:$U,20,FALSE),""))</f>
        <v>V1-MA1</v>
      </c>
      <c r="I494" s="262" t="s">
        <v>213</v>
      </c>
      <c r="J494" s="283">
        <f>IF(ISBLANK(F494),"",VLOOKUP(LEFT(A494,5),Unit!A:B,2,FALSE))</f>
        <v>8</v>
      </c>
      <c r="K494" s="351">
        <v>1.95</v>
      </c>
      <c r="L494" s="290">
        <v>1.2</v>
      </c>
      <c r="M494" s="291">
        <f t="shared" si="17"/>
        <v>243.75</v>
      </c>
      <c r="N494" s="292">
        <f>IF(ISBLANK(D494),"",IFERROR(IF(VLOOKUP(A494,'Np PL4 Stock'!A:J,10,FALSE)="Np4",D494-VLOOKUP(A494,'Np PL4 Stock'!A:E,5,FALSE),D494-1-VLOOKUP(A494,'Np PL4 Stock'!A:E,5,FALSE)),""))</f>
        <v>7</v>
      </c>
      <c r="O494" s="345">
        <v>0.95</v>
      </c>
      <c r="P494" s="290">
        <v>5.041</v>
      </c>
      <c r="Q494" s="300">
        <v>0.0495</v>
      </c>
      <c r="R494" s="301" t="s">
        <v>38</v>
      </c>
      <c r="S494" s="301">
        <v>60000</v>
      </c>
      <c r="T494" s="301" t="s">
        <v>38</v>
      </c>
      <c r="U494" s="301" t="s">
        <v>38</v>
      </c>
      <c r="V494" s="302">
        <v>0</v>
      </c>
      <c r="W494" s="303">
        <v>0</v>
      </c>
      <c r="X494" s="349">
        <v>46082</v>
      </c>
      <c r="Y494" s="313">
        <f>IF(ISBLANK(X494),"",IFERROR(IF(VLOOKUP(A494,'Np PL4 Stock'!A:J,10,FALSE)="Np4",X494-VLOOKUP(A494,'Np PL4 Stock'!A:E,5,FALSE),X494-1-VLOOKUP(A494,'Np PL4 Stock'!A:E,5,FALSE)),""))</f>
        <v>10</v>
      </c>
      <c r="Z494" s="325">
        <v>5.91</v>
      </c>
      <c r="AA494" s="315">
        <v>0.0645</v>
      </c>
      <c r="AB494" s="316">
        <v>46085</v>
      </c>
      <c r="AC494" s="317">
        <f>IF(ISBLANK(AB494),"",IFERROR(IF(VLOOKUP(A494,'Np PL4 Stock'!A:J,10,FALSE)="Np4",AB494-VLOOKUP(A494,'Np PL4 Stock'!A:E,5,FALSE),AB494-1-VLOOKUP(A494,'Np PL4 Stock'!A:E,5,FALSE)),""))</f>
        <v>13</v>
      </c>
      <c r="AD494" s="290">
        <v>6.882</v>
      </c>
      <c r="AE494" s="300">
        <v>0.0751</v>
      </c>
      <c r="AF494" s="323">
        <v>0.36</v>
      </c>
      <c r="AG494" s="331">
        <v>0</v>
      </c>
      <c r="AH494" s="332">
        <v>0</v>
      </c>
      <c r="AI494" s="339">
        <v>550</v>
      </c>
      <c r="AJ494" s="326"/>
      <c r="AK494" s="350">
        <v>1.1</v>
      </c>
    </row>
    <row r="495" spans="1:37">
      <c r="A495" s="280" t="str">
        <f t="shared" si="16"/>
        <v>A1-12-09</v>
      </c>
      <c r="B495" s="281" t="s">
        <v>43</v>
      </c>
      <c r="C495" s="282">
        <v>46072</v>
      </c>
      <c r="D495" s="282">
        <v>46079</v>
      </c>
      <c r="E495" s="243">
        <v>9</v>
      </c>
      <c r="F495" s="244" t="s">
        <v>144</v>
      </c>
      <c r="G495" s="243">
        <v>12</v>
      </c>
      <c r="H495" s="283" t="str">
        <f>IF(ISBLANK(F495),"",IFERROR(VLOOKUP(A495,'Np PL4 Stock'!$A:$U,20,FALSE),""))</f>
        <v>V1-MB1</v>
      </c>
      <c r="I495" s="262" t="s">
        <v>213</v>
      </c>
      <c r="J495" s="283">
        <f>IF(ISBLANK(F495),"",VLOOKUP(LEFT(A495,5),Unit!A:B,2,FALSE))</f>
        <v>8</v>
      </c>
      <c r="K495" s="351">
        <v>1.92</v>
      </c>
      <c r="L495" s="290">
        <v>1.2</v>
      </c>
      <c r="M495" s="291">
        <f t="shared" si="17"/>
        <v>240</v>
      </c>
      <c r="N495" s="292">
        <f>IF(ISBLANK(D495),"",IFERROR(IF(VLOOKUP(A495,'Np PL4 Stock'!A:J,10,FALSE)="Np4",D495-VLOOKUP(A495,'Np PL4 Stock'!A:E,5,FALSE),D495-1-VLOOKUP(A495,'Np PL4 Stock'!A:E,5,FALSE)),""))</f>
        <v>7</v>
      </c>
      <c r="O495" s="345">
        <v>0.96</v>
      </c>
      <c r="P495" s="290">
        <v>5.059</v>
      </c>
      <c r="Q495" s="300">
        <v>0.0534</v>
      </c>
      <c r="R495" s="301" t="s">
        <v>38</v>
      </c>
      <c r="S495" s="301">
        <v>45000</v>
      </c>
      <c r="T495" s="301" t="s">
        <v>38</v>
      </c>
      <c r="U495" s="301" t="s">
        <v>38</v>
      </c>
      <c r="V495" s="302">
        <v>0</v>
      </c>
      <c r="W495" s="303">
        <v>0</v>
      </c>
      <c r="X495" s="349">
        <v>46082</v>
      </c>
      <c r="Y495" s="313">
        <f>IF(ISBLANK(X495),"",IFERROR(IF(VLOOKUP(A495,'Np PL4 Stock'!A:J,10,FALSE)="Np4",X495-VLOOKUP(A495,'Np PL4 Stock'!A:E,5,FALSE),X495-1-VLOOKUP(A495,'Np PL4 Stock'!A:E,5,FALSE)),""))</f>
        <v>10</v>
      </c>
      <c r="Z495" s="325">
        <v>6.01</v>
      </c>
      <c r="AA495" s="315">
        <v>0.0684</v>
      </c>
      <c r="AB495" s="316">
        <v>46085</v>
      </c>
      <c r="AC495" s="317">
        <f>IF(ISBLANK(AB495),"",IFERROR(IF(VLOOKUP(A495,'Np PL4 Stock'!A:J,10,FALSE)="Np4",AB495-VLOOKUP(A495,'Np PL4 Stock'!A:E,5,FALSE),AB495-1-VLOOKUP(A495,'Np PL4 Stock'!A:E,5,FALSE)),""))</f>
        <v>13</v>
      </c>
      <c r="AD495" s="290">
        <v>7.127</v>
      </c>
      <c r="AE495" s="300">
        <v>0.0774</v>
      </c>
      <c r="AF495" s="323">
        <v>0.59</v>
      </c>
      <c r="AG495" s="331">
        <v>0</v>
      </c>
      <c r="AH495" s="332">
        <v>0</v>
      </c>
      <c r="AI495" s="339">
        <v>520</v>
      </c>
      <c r="AJ495" s="326"/>
      <c r="AK495" s="350">
        <v>1.1</v>
      </c>
    </row>
    <row r="496" spans="1:37">
      <c r="A496" s="280" t="str">
        <f t="shared" si="16"/>
        <v>A1-13-09</v>
      </c>
      <c r="B496" s="281" t="s">
        <v>43</v>
      </c>
      <c r="C496" s="282">
        <v>46073</v>
      </c>
      <c r="D496" s="282">
        <v>46080</v>
      </c>
      <c r="E496" s="243">
        <v>9</v>
      </c>
      <c r="F496" s="244" t="s">
        <v>144</v>
      </c>
      <c r="G496" s="243">
        <v>13</v>
      </c>
      <c r="H496" s="283" t="str">
        <f>IF(ISBLANK(F496),"",IFERROR(VLOOKUP(A496,'Np PL4 Stock'!$A:$U,20,FALSE),""))</f>
        <v>V1-MB1</v>
      </c>
      <c r="I496" s="262" t="s">
        <v>213</v>
      </c>
      <c r="J496" s="283">
        <f>IF(ISBLANK(F496),"",VLOOKUP(LEFT(A496,5),Unit!A:B,2,FALSE))</f>
        <v>8</v>
      </c>
      <c r="K496" s="289">
        <v>1.93</v>
      </c>
      <c r="L496" s="290">
        <v>1.2</v>
      </c>
      <c r="M496" s="291">
        <f t="shared" si="17"/>
        <v>241.25</v>
      </c>
      <c r="N496" s="292">
        <f>IF(ISBLANK(D496),"",IFERROR(IF(VLOOKUP(A496,'Np PL4 Stock'!A:J,10,FALSE)="Np4",D496-VLOOKUP(A496,'Np PL4 Stock'!A:E,5,FALSE),D496-1-VLOOKUP(A496,'Np PL4 Stock'!A:E,5,FALSE)),""))</f>
        <v>7</v>
      </c>
      <c r="O496" s="345">
        <v>0.97</v>
      </c>
      <c r="P496" s="290">
        <v>5.22</v>
      </c>
      <c r="Q496" s="300">
        <v>0.0493</v>
      </c>
      <c r="R496" s="301">
        <v>7500</v>
      </c>
      <c r="S496" s="301">
        <v>60000</v>
      </c>
      <c r="T496" s="301" t="s">
        <v>38</v>
      </c>
      <c r="U496" s="301" t="s">
        <v>38</v>
      </c>
      <c r="V496" s="302">
        <v>0</v>
      </c>
      <c r="W496" s="303">
        <v>0</v>
      </c>
      <c r="X496" s="349">
        <v>46083</v>
      </c>
      <c r="Y496" s="313">
        <f>IF(ISBLANK(X496),"",IFERROR(IF(VLOOKUP(A496,'Np PL4 Stock'!A:J,10,FALSE)="Np4",X496-VLOOKUP(A496,'Np PL4 Stock'!A:E,5,FALSE),X496-1-VLOOKUP(A496,'Np PL4 Stock'!A:E,5,FALSE)),""))</f>
        <v>10</v>
      </c>
      <c r="Z496" s="325">
        <v>6.55</v>
      </c>
      <c r="AA496" s="315">
        <v>0.0652</v>
      </c>
      <c r="AB496" s="316"/>
      <c r="AC496" s="317" t="str">
        <f>IF(ISBLANK(AB496),"",IFERROR(IF(VLOOKUP(A496,'Np PL4 Stock'!A:J,10,FALSE)="Np4",AB496-VLOOKUP(A496,'Np PL4 Stock'!A:E,5,FALSE),AB496-1-VLOOKUP(A496,'Np PL4 Stock'!A:E,5,FALSE)),""))</f>
        <v/>
      </c>
      <c r="AD496" s="290"/>
      <c r="AE496" s="300"/>
      <c r="AF496" s="323"/>
      <c r="AG496" s="335"/>
      <c r="AH496" s="336"/>
      <c r="AI496" s="339"/>
      <c r="AJ496" s="326"/>
      <c r="AK496" s="350">
        <v>1.1</v>
      </c>
    </row>
    <row r="497" spans="1:37">
      <c r="A497" s="280" t="str">
        <f t="shared" si="16"/>
        <v>A1-14-09</v>
      </c>
      <c r="B497" s="281" t="s">
        <v>43</v>
      </c>
      <c r="C497" s="282">
        <v>46073</v>
      </c>
      <c r="D497" s="282">
        <v>46080</v>
      </c>
      <c r="E497" s="243">
        <v>9</v>
      </c>
      <c r="F497" s="244" t="s">
        <v>144</v>
      </c>
      <c r="G497" s="243">
        <v>14</v>
      </c>
      <c r="H497" s="283" t="str">
        <f>IF(ISBLANK(F497),"",IFERROR(VLOOKUP(A497,'Np PL4 Stock'!$A:$U,20,FALSE),""))</f>
        <v>V1-MB1</v>
      </c>
      <c r="I497" s="262" t="s">
        <v>213</v>
      </c>
      <c r="J497" s="283">
        <f>IF(ISBLANK(F497),"",VLOOKUP(LEFT(A497,5),Unit!A:B,2,FALSE))</f>
        <v>8</v>
      </c>
      <c r="K497" s="289">
        <v>1.92</v>
      </c>
      <c r="L497" s="290">
        <v>1.2</v>
      </c>
      <c r="M497" s="291">
        <f t="shared" si="17"/>
        <v>240</v>
      </c>
      <c r="N497" s="292">
        <f>IF(ISBLANK(D497),"",IFERROR(IF(VLOOKUP(A497,'Np PL4 Stock'!A:J,10,FALSE)="Np4",D497-VLOOKUP(A497,'Np PL4 Stock'!A:E,5,FALSE),D497-1-VLOOKUP(A497,'Np PL4 Stock'!A:E,5,FALSE)),""))</f>
        <v>7</v>
      </c>
      <c r="O497" s="345">
        <v>0.97</v>
      </c>
      <c r="P497" s="290">
        <v>5.305</v>
      </c>
      <c r="Q497" s="300">
        <v>0.0606</v>
      </c>
      <c r="R497" s="301" t="s">
        <v>38</v>
      </c>
      <c r="S497" s="301">
        <v>45000</v>
      </c>
      <c r="T497" s="301" t="s">
        <v>38</v>
      </c>
      <c r="U497" s="301" t="s">
        <v>38</v>
      </c>
      <c r="V497" s="302">
        <v>0</v>
      </c>
      <c r="W497" s="303">
        <v>0</v>
      </c>
      <c r="X497" s="349">
        <v>46083</v>
      </c>
      <c r="Y497" s="313">
        <f>IF(ISBLANK(X497),"",IFERROR(IF(VLOOKUP(A497,'Np PL4 Stock'!A:J,10,FALSE)="Np4",X497-VLOOKUP(A497,'Np PL4 Stock'!A:E,5,FALSE),X497-1-VLOOKUP(A497,'Np PL4 Stock'!A:E,5,FALSE)),""))</f>
        <v>10</v>
      </c>
      <c r="Z497" s="321">
        <v>6.7</v>
      </c>
      <c r="AA497" s="315">
        <v>0.0664</v>
      </c>
      <c r="AB497" s="316">
        <v>46086</v>
      </c>
      <c r="AC497" s="317">
        <f>IF(ISBLANK(AB497),"",IFERROR(IF(VLOOKUP(A497,'Np PL4 Stock'!A:J,10,FALSE)="Np4",AB497-VLOOKUP(A497,'Np PL4 Stock'!A:E,5,FALSE),AB497-1-VLOOKUP(A497,'Np PL4 Stock'!A:E,5,FALSE)),""))</f>
        <v>13</v>
      </c>
      <c r="AD497" s="290">
        <v>7.914</v>
      </c>
      <c r="AE497" s="300">
        <v>0.0867</v>
      </c>
      <c r="AF497" s="323">
        <v>0.86</v>
      </c>
      <c r="AG497" s="331">
        <v>0</v>
      </c>
      <c r="AH497" s="332">
        <v>0</v>
      </c>
      <c r="AI497" s="339">
        <v>343</v>
      </c>
      <c r="AJ497" s="326"/>
      <c r="AK497" s="350">
        <v>1.1</v>
      </c>
    </row>
    <row r="498" spans="1:37">
      <c r="A498" s="280" t="str">
        <f t="shared" si="16"/>
        <v>A1-15-09</v>
      </c>
      <c r="B498" s="281" t="s">
        <v>43</v>
      </c>
      <c r="C498" s="282">
        <v>46073</v>
      </c>
      <c r="D498" s="282">
        <v>46080</v>
      </c>
      <c r="E498" s="243">
        <v>9</v>
      </c>
      <c r="F498" s="244" t="s">
        <v>144</v>
      </c>
      <c r="G498" s="243">
        <v>15</v>
      </c>
      <c r="H498" s="283" t="str">
        <f>IF(ISBLANK(F498),"",IFERROR(VLOOKUP(A498,'Np PL4 Stock'!$A:$U,20,FALSE),""))</f>
        <v>V1-MB1</v>
      </c>
      <c r="I498" s="262" t="s">
        <v>213</v>
      </c>
      <c r="J498" s="283">
        <f>IF(ISBLANK(F498),"",VLOOKUP(LEFT(A498,5),Unit!A:B,2,FALSE))</f>
        <v>8</v>
      </c>
      <c r="K498" s="289">
        <v>1.92</v>
      </c>
      <c r="L498" s="290">
        <v>1.2</v>
      </c>
      <c r="M498" s="291">
        <f t="shared" si="17"/>
        <v>240</v>
      </c>
      <c r="N498" s="292">
        <f>IF(ISBLANK(D498),"",IFERROR(IF(VLOOKUP(A498,'Np PL4 Stock'!A:J,10,FALSE)="Np4",D498-VLOOKUP(A498,'Np PL4 Stock'!A:E,5,FALSE),D498-1-VLOOKUP(A498,'Np PL4 Stock'!A:E,5,FALSE)),""))</f>
        <v>7</v>
      </c>
      <c r="O498" s="345">
        <v>0.96</v>
      </c>
      <c r="P498" s="290">
        <v>5.171</v>
      </c>
      <c r="Q498" s="300">
        <v>0.0564</v>
      </c>
      <c r="R498" s="301" t="s">
        <v>38</v>
      </c>
      <c r="S498" s="301">
        <v>85000</v>
      </c>
      <c r="T498" s="301" t="s">
        <v>38</v>
      </c>
      <c r="U498" s="301" t="s">
        <v>38</v>
      </c>
      <c r="V498" s="302">
        <v>0</v>
      </c>
      <c r="W498" s="303">
        <v>0</v>
      </c>
      <c r="X498" s="349">
        <v>46083</v>
      </c>
      <c r="Y498" s="313">
        <f>IF(ISBLANK(X498),"",IFERROR(IF(VLOOKUP(A498,'Np PL4 Stock'!A:J,10,FALSE)="Np4",X498-VLOOKUP(A498,'Np PL4 Stock'!A:E,5,FALSE),X498-1-VLOOKUP(A498,'Np PL4 Stock'!A:E,5,FALSE)),""))</f>
        <v>10</v>
      </c>
      <c r="Z498" s="321">
        <v>6.5</v>
      </c>
      <c r="AA498" s="315">
        <v>0.0673</v>
      </c>
      <c r="AB498" s="316">
        <v>46086</v>
      </c>
      <c r="AC498" s="317">
        <f>IF(ISBLANK(AB498),"",IFERROR(IF(VLOOKUP(A498,'Np PL4 Stock'!A:J,10,FALSE)="Np4",AB498-VLOOKUP(A498,'Np PL4 Stock'!A:E,5,FALSE),AB498-1-VLOOKUP(A498,'Np PL4 Stock'!A:E,5,FALSE)),""))</f>
        <v>13</v>
      </c>
      <c r="AD498" s="290">
        <v>7.89</v>
      </c>
      <c r="AE498" s="300">
        <v>0.0869</v>
      </c>
      <c r="AF498" s="323">
        <v>0.94</v>
      </c>
      <c r="AG498" s="331">
        <v>0</v>
      </c>
      <c r="AH498" s="332">
        <v>0</v>
      </c>
      <c r="AI498" s="339">
        <v>359</v>
      </c>
      <c r="AJ498" s="326"/>
      <c r="AK498" s="350">
        <v>1.1</v>
      </c>
    </row>
    <row r="499" spans="1:37">
      <c r="A499" s="280" t="str">
        <f t="shared" si="16"/>
        <v>A1-16-09</v>
      </c>
      <c r="B499" s="281" t="s">
        <v>43</v>
      </c>
      <c r="C499" s="282">
        <v>46073</v>
      </c>
      <c r="D499" s="282">
        <v>46080</v>
      </c>
      <c r="E499" s="243">
        <v>9</v>
      </c>
      <c r="F499" s="244" t="s">
        <v>144</v>
      </c>
      <c r="G499" s="243">
        <v>16</v>
      </c>
      <c r="H499" s="283" t="str">
        <f>IF(ISBLANK(F499),"",IFERROR(VLOOKUP(A499,'Np PL4 Stock'!$A:$U,20,FALSE),""))</f>
        <v>V1-MB1</v>
      </c>
      <c r="I499" s="262" t="s">
        <v>213</v>
      </c>
      <c r="J499" s="283">
        <f>IF(ISBLANK(F499),"",VLOOKUP(LEFT(A499,5),Unit!A:B,2,FALSE))</f>
        <v>8</v>
      </c>
      <c r="K499" s="289">
        <v>1.92</v>
      </c>
      <c r="L499" s="290">
        <v>1.2</v>
      </c>
      <c r="M499" s="291">
        <f t="shared" si="17"/>
        <v>240</v>
      </c>
      <c r="N499" s="292">
        <f>IF(ISBLANK(D499),"",IFERROR(IF(VLOOKUP(A499,'Np PL4 Stock'!A:J,10,FALSE)="Np4",D499-VLOOKUP(A499,'Np PL4 Stock'!A:E,5,FALSE),D499-1-VLOOKUP(A499,'Np PL4 Stock'!A:E,5,FALSE)),""))</f>
        <v>7</v>
      </c>
      <c r="O499" s="345">
        <v>0.97</v>
      </c>
      <c r="P499" s="290">
        <v>5.253</v>
      </c>
      <c r="Q499" s="300">
        <v>0.0543</v>
      </c>
      <c r="R499" s="301" t="s">
        <v>38</v>
      </c>
      <c r="S499" s="301">
        <v>50000</v>
      </c>
      <c r="T499" s="301" t="s">
        <v>38</v>
      </c>
      <c r="U499" s="301" t="s">
        <v>38</v>
      </c>
      <c r="V499" s="302">
        <v>0</v>
      </c>
      <c r="W499" s="303">
        <v>0</v>
      </c>
      <c r="X499" s="349">
        <v>46083</v>
      </c>
      <c r="Y499" s="313">
        <f>IF(ISBLANK(X499),"",IFERROR(IF(VLOOKUP(A499,'Np PL4 Stock'!A:J,10,FALSE)="Np4",X499-VLOOKUP(A499,'Np PL4 Stock'!A:E,5,FALSE),X499-1-VLOOKUP(A499,'Np PL4 Stock'!A:E,5,FALSE)),""))</f>
        <v>10</v>
      </c>
      <c r="Z499" s="325">
        <v>6.47</v>
      </c>
      <c r="AA499" s="315">
        <v>0.0663</v>
      </c>
      <c r="AB499" s="316">
        <v>46086</v>
      </c>
      <c r="AC499" s="317">
        <f>IF(ISBLANK(AB499),"",IFERROR(IF(VLOOKUP(A499,'Np PL4 Stock'!A:J,10,FALSE)="Np4",AB499-VLOOKUP(A499,'Np PL4 Stock'!A:E,5,FALSE),AB499-1-VLOOKUP(A499,'Np PL4 Stock'!A:E,5,FALSE)),""))</f>
        <v>13</v>
      </c>
      <c r="AD499" s="290">
        <v>7.628</v>
      </c>
      <c r="AE499" s="300">
        <v>0.0897</v>
      </c>
      <c r="AF499" s="323">
        <v>0.8</v>
      </c>
      <c r="AG499" s="331">
        <v>0</v>
      </c>
      <c r="AH499" s="332">
        <v>0</v>
      </c>
      <c r="AI499" s="339">
        <v>384</v>
      </c>
      <c r="AJ499" s="326"/>
      <c r="AK499" s="350">
        <v>1.1</v>
      </c>
    </row>
    <row r="500" spans="1:37">
      <c r="A500" s="280" t="str">
        <f t="shared" si="16"/>
        <v>A1-17-09</v>
      </c>
      <c r="B500" s="281" t="s">
        <v>43</v>
      </c>
      <c r="C500" s="282">
        <v>46073</v>
      </c>
      <c r="D500" s="282">
        <v>46080</v>
      </c>
      <c r="E500" s="243">
        <v>9</v>
      </c>
      <c r="F500" s="244" t="s">
        <v>144</v>
      </c>
      <c r="G500" s="243">
        <v>17</v>
      </c>
      <c r="H500" s="283" t="str">
        <f>IF(ISBLANK(F500),"",IFERROR(VLOOKUP(A500,'Np PL4 Stock'!$A:$U,20,FALSE),""))</f>
        <v>V1-MA1</v>
      </c>
      <c r="I500" s="262" t="s">
        <v>213</v>
      </c>
      <c r="J500" s="283">
        <f>IF(ISBLANK(F500),"",VLOOKUP(LEFT(A500,5),Unit!A:B,2,FALSE))</f>
        <v>8</v>
      </c>
      <c r="K500" s="289">
        <v>1.93</v>
      </c>
      <c r="L500" s="290">
        <v>1.2</v>
      </c>
      <c r="M500" s="291">
        <f t="shared" si="17"/>
        <v>241.25</v>
      </c>
      <c r="N500" s="292">
        <f>IF(ISBLANK(D500),"",IFERROR(IF(VLOOKUP(A500,'Np PL4 Stock'!A:J,10,FALSE)="Np4",D500-VLOOKUP(A500,'Np PL4 Stock'!A:E,5,FALSE),D500-1-VLOOKUP(A500,'Np PL4 Stock'!A:E,5,FALSE)),""))</f>
        <v>7</v>
      </c>
      <c r="O500" s="345">
        <v>0.96</v>
      </c>
      <c r="P500" s="290">
        <v>5.128</v>
      </c>
      <c r="Q500" s="300">
        <v>0.0615</v>
      </c>
      <c r="R500" s="301">
        <v>25000</v>
      </c>
      <c r="S500" s="301">
        <v>60000</v>
      </c>
      <c r="T500" s="301" t="s">
        <v>38</v>
      </c>
      <c r="U500" s="301" t="s">
        <v>38</v>
      </c>
      <c r="V500" s="302">
        <v>0</v>
      </c>
      <c r="W500" s="303">
        <v>0</v>
      </c>
      <c r="X500" s="349">
        <v>46083</v>
      </c>
      <c r="Y500" s="313">
        <f>IF(ISBLANK(X500),"",IFERROR(IF(VLOOKUP(A500,'Np PL4 Stock'!A:J,10,FALSE)="Np4",X500-VLOOKUP(A500,'Np PL4 Stock'!A:E,5,FALSE),X500-1-VLOOKUP(A500,'Np PL4 Stock'!A:E,5,FALSE)),""))</f>
        <v>10</v>
      </c>
      <c r="Z500" s="325">
        <v>6.37</v>
      </c>
      <c r="AA500" s="315">
        <v>0.0648</v>
      </c>
      <c r="AB500" s="316"/>
      <c r="AC500" s="317" t="str">
        <f>IF(ISBLANK(AB500),"",IFERROR(IF(VLOOKUP(A500,'Np PL4 Stock'!A:J,10,FALSE)="Np4",AB500-VLOOKUP(A500,'Np PL4 Stock'!A:E,5,FALSE),AB500-1-VLOOKUP(A500,'Np PL4 Stock'!A:E,5,FALSE)),""))</f>
        <v/>
      </c>
      <c r="AD500" s="290"/>
      <c r="AE500" s="300"/>
      <c r="AF500" s="323"/>
      <c r="AG500" s="331"/>
      <c r="AH500" s="332"/>
      <c r="AI500" s="339"/>
      <c r="AJ500" s="326"/>
      <c r="AK500" s="350">
        <v>1.1</v>
      </c>
    </row>
    <row r="501" spans="1:37">
      <c r="A501" s="280" t="str">
        <f t="shared" si="16"/>
        <v>A1-18-09</v>
      </c>
      <c r="B501" s="281" t="s">
        <v>43</v>
      </c>
      <c r="C501" s="282">
        <v>46073</v>
      </c>
      <c r="D501" s="282">
        <v>46080</v>
      </c>
      <c r="E501" s="243">
        <v>9</v>
      </c>
      <c r="F501" s="244" t="s">
        <v>144</v>
      </c>
      <c r="G501" s="243">
        <v>18</v>
      </c>
      <c r="H501" s="283" t="str">
        <f>IF(ISBLANK(F501),"",IFERROR(VLOOKUP(A501,'Np PL4 Stock'!$A:$U,20,FALSE),""))</f>
        <v>V1-MA1</v>
      </c>
      <c r="I501" s="262" t="s">
        <v>213</v>
      </c>
      <c r="J501" s="283">
        <f>IF(ISBLANK(F501),"",VLOOKUP(LEFT(A501,5),Unit!A:B,2,FALSE))</f>
        <v>8</v>
      </c>
      <c r="K501" s="289">
        <v>1.93</v>
      </c>
      <c r="L501" s="290">
        <v>1.2</v>
      </c>
      <c r="M501" s="291">
        <f t="shared" si="17"/>
        <v>241.25</v>
      </c>
      <c r="N501" s="292">
        <f>IF(ISBLANK(D501),"",IFERROR(IF(VLOOKUP(A501,'Np PL4 Stock'!A:J,10,FALSE)="Np4",D501-VLOOKUP(A501,'Np PL4 Stock'!A:E,5,FALSE),D501-1-VLOOKUP(A501,'Np PL4 Stock'!A:E,5,FALSE)),""))</f>
        <v>7</v>
      </c>
      <c r="O501" s="345">
        <v>0.96</v>
      </c>
      <c r="P501" s="290">
        <v>5.121</v>
      </c>
      <c r="Q501" s="300">
        <v>0.0568</v>
      </c>
      <c r="R501" s="301">
        <v>5000</v>
      </c>
      <c r="S501" s="301">
        <v>100000</v>
      </c>
      <c r="T501" s="301" t="s">
        <v>38</v>
      </c>
      <c r="U501" s="301" t="s">
        <v>38</v>
      </c>
      <c r="V501" s="302">
        <v>0</v>
      </c>
      <c r="W501" s="303">
        <v>0</v>
      </c>
      <c r="X501" s="349">
        <v>46083</v>
      </c>
      <c r="Y501" s="313">
        <f>IF(ISBLANK(X501),"",IFERROR(IF(VLOOKUP(A501,'Np PL4 Stock'!A:J,10,FALSE)="Np4",X501-VLOOKUP(A501,'Np PL4 Stock'!A:E,5,FALSE),X501-1-VLOOKUP(A501,'Np PL4 Stock'!A:E,5,FALSE)),""))</f>
        <v>10</v>
      </c>
      <c r="Z501" s="325">
        <v>6.42</v>
      </c>
      <c r="AA501" s="315">
        <v>0.0683</v>
      </c>
      <c r="AB501" s="316"/>
      <c r="AC501" s="317" t="str">
        <f>IF(ISBLANK(AB501),"",IFERROR(IF(VLOOKUP(A501,'Np PL4 Stock'!A:J,10,FALSE)="Np4",AB501-VLOOKUP(A501,'Np PL4 Stock'!A:E,5,FALSE),AB501-1-VLOOKUP(A501,'Np PL4 Stock'!A:E,5,FALSE)),""))</f>
        <v/>
      </c>
      <c r="AD501" s="290"/>
      <c r="AE501" s="300"/>
      <c r="AF501" s="323"/>
      <c r="AG501" s="331"/>
      <c r="AH501" s="332"/>
      <c r="AI501" s="339"/>
      <c r="AJ501" s="326"/>
      <c r="AK501" s="350">
        <v>1.1</v>
      </c>
    </row>
    <row r="502" spans="1:37">
      <c r="A502" s="280" t="str">
        <f t="shared" si="16"/>
        <v>A1-19-09</v>
      </c>
      <c r="B502" s="281" t="s">
        <v>43</v>
      </c>
      <c r="C502" s="282">
        <v>46073</v>
      </c>
      <c r="D502" s="282">
        <v>46080</v>
      </c>
      <c r="E502" s="243">
        <v>9</v>
      </c>
      <c r="F502" s="244" t="s">
        <v>144</v>
      </c>
      <c r="G502" s="243">
        <v>19</v>
      </c>
      <c r="H502" s="283" t="str">
        <f>IF(ISBLANK(F502),"",IFERROR(VLOOKUP(A502,'Np PL4 Stock'!$A:$U,20,FALSE),""))</f>
        <v>V1-MA1</v>
      </c>
      <c r="I502" s="262" t="s">
        <v>213</v>
      </c>
      <c r="J502" s="283">
        <f>IF(ISBLANK(F502),"",VLOOKUP(LEFT(A502,5),Unit!A:B,2,FALSE))</f>
        <v>8</v>
      </c>
      <c r="K502" s="289">
        <v>1.92</v>
      </c>
      <c r="L502" s="290">
        <v>1.2</v>
      </c>
      <c r="M502" s="291">
        <f t="shared" si="17"/>
        <v>240</v>
      </c>
      <c r="N502" s="292">
        <f>IF(ISBLANK(D502),"",IFERROR(IF(VLOOKUP(A502,'Np PL4 Stock'!A:J,10,FALSE)="Np4",D502-VLOOKUP(A502,'Np PL4 Stock'!A:E,5,FALSE),D502-1-VLOOKUP(A502,'Np PL4 Stock'!A:E,5,FALSE)),""))</f>
        <v>7</v>
      </c>
      <c r="O502" s="345">
        <v>0.96</v>
      </c>
      <c r="P502" s="290">
        <v>5.032</v>
      </c>
      <c r="Q502" s="300">
        <v>0.0514</v>
      </c>
      <c r="R502" s="301">
        <v>10000</v>
      </c>
      <c r="S502" s="301">
        <v>125000</v>
      </c>
      <c r="T502" s="301" t="s">
        <v>38</v>
      </c>
      <c r="U502" s="301" t="s">
        <v>38</v>
      </c>
      <c r="V502" s="302">
        <v>0</v>
      </c>
      <c r="W502" s="303">
        <v>0</v>
      </c>
      <c r="X502" s="349">
        <v>46083</v>
      </c>
      <c r="Y502" s="313">
        <f>IF(ISBLANK(X502),"",IFERROR(IF(VLOOKUP(A502,'Np PL4 Stock'!A:J,10,FALSE)="Np4",X502-VLOOKUP(A502,'Np PL4 Stock'!A:E,5,FALSE),X502-1-VLOOKUP(A502,'Np PL4 Stock'!A:E,5,FALSE)),""))</f>
        <v>10</v>
      </c>
      <c r="Z502" s="325">
        <v>6.32</v>
      </c>
      <c r="AA502" s="315">
        <v>0.0654</v>
      </c>
      <c r="AB502" s="316"/>
      <c r="AC502" s="317" t="str">
        <f>IF(ISBLANK(AB502),"",IFERROR(IF(VLOOKUP(A502,'Np PL4 Stock'!A:J,10,FALSE)="Np4",AB502-VLOOKUP(A502,'Np PL4 Stock'!A:E,5,FALSE),AB502-1-VLOOKUP(A502,'Np PL4 Stock'!A:E,5,FALSE)),""))</f>
        <v/>
      </c>
      <c r="AD502" s="290"/>
      <c r="AE502" s="300"/>
      <c r="AF502" s="323"/>
      <c r="AG502" s="331"/>
      <c r="AH502" s="332"/>
      <c r="AI502" s="339"/>
      <c r="AJ502" s="326"/>
      <c r="AK502" s="350">
        <v>1.2</v>
      </c>
    </row>
    <row r="503" spans="1:37">
      <c r="A503" s="280" t="str">
        <f t="shared" si="16"/>
        <v>A1-20-09</v>
      </c>
      <c r="B503" s="281" t="s">
        <v>43</v>
      </c>
      <c r="C503" s="282">
        <v>46073</v>
      </c>
      <c r="D503" s="282">
        <v>46080</v>
      </c>
      <c r="E503" s="243">
        <v>9</v>
      </c>
      <c r="F503" s="244" t="s">
        <v>144</v>
      </c>
      <c r="G503" s="243">
        <v>20</v>
      </c>
      <c r="H503" s="283" t="str">
        <f>IF(ISBLANK(F503),"",IFERROR(VLOOKUP(A503,'Np PL4 Stock'!$A:$U,20,FALSE),""))</f>
        <v>V1-MA1</v>
      </c>
      <c r="I503" s="262" t="s">
        <v>213</v>
      </c>
      <c r="J503" s="283">
        <f>IF(ISBLANK(F503),"",VLOOKUP(LEFT(A503,5),Unit!A:B,2,FALSE))</f>
        <v>8</v>
      </c>
      <c r="K503" s="289">
        <v>1.92</v>
      </c>
      <c r="L503" s="290">
        <v>1.2</v>
      </c>
      <c r="M503" s="291">
        <f t="shared" si="17"/>
        <v>240</v>
      </c>
      <c r="N503" s="292">
        <f>IF(ISBLANK(D503),"",IFERROR(IF(VLOOKUP(A503,'Np PL4 Stock'!A:J,10,FALSE)="Np4",D503-VLOOKUP(A503,'Np PL4 Stock'!A:E,5,FALSE),D503-1-VLOOKUP(A503,'Np PL4 Stock'!A:E,5,FALSE)),""))</f>
        <v>7</v>
      </c>
      <c r="O503" s="345">
        <v>0.97</v>
      </c>
      <c r="P503" s="290">
        <v>5.231</v>
      </c>
      <c r="Q503" s="300">
        <v>0.0567</v>
      </c>
      <c r="R503" s="301" t="s">
        <v>38</v>
      </c>
      <c r="S503" s="301">
        <v>55003</v>
      </c>
      <c r="T503" s="301" t="s">
        <v>38</v>
      </c>
      <c r="U503" s="301" t="s">
        <v>38</v>
      </c>
      <c r="V503" s="302">
        <v>0</v>
      </c>
      <c r="W503" s="303">
        <v>0</v>
      </c>
      <c r="X503" s="349">
        <v>46083</v>
      </c>
      <c r="Y503" s="313">
        <f>IF(ISBLANK(X503),"",IFERROR(IF(VLOOKUP(A503,'Np PL4 Stock'!A:J,10,FALSE)="Np4",X503-VLOOKUP(A503,'Np PL4 Stock'!A:E,5,FALSE),X503-1-VLOOKUP(A503,'Np PL4 Stock'!A:E,5,FALSE)),""))</f>
        <v>10</v>
      </c>
      <c r="Z503" s="325">
        <v>6.55</v>
      </c>
      <c r="AA503" s="315">
        <v>0.0641</v>
      </c>
      <c r="AB503" s="316">
        <v>46086</v>
      </c>
      <c r="AC503" s="317">
        <f>IF(ISBLANK(AB503),"",IFERROR(IF(VLOOKUP(A503,'Np PL4 Stock'!A:J,10,FALSE)="Np4",AB503-VLOOKUP(A503,'Np PL4 Stock'!A:E,5,FALSE),AB503-1-VLOOKUP(A503,'Np PL4 Stock'!A:E,5,FALSE)),""))</f>
        <v>13</v>
      </c>
      <c r="AD503" s="290">
        <v>7.703</v>
      </c>
      <c r="AE503" s="300">
        <v>0.0703</v>
      </c>
      <c r="AF503" s="323">
        <v>0.86</v>
      </c>
      <c r="AG503" s="331">
        <v>0</v>
      </c>
      <c r="AH503" s="332">
        <v>0</v>
      </c>
      <c r="AI503" s="339">
        <v>375</v>
      </c>
      <c r="AJ503" s="326"/>
      <c r="AK503" s="350">
        <v>1.2</v>
      </c>
    </row>
    <row r="504" spans="1:37">
      <c r="A504" s="280" t="str">
        <f t="shared" si="16"/>
        <v>C1-01-10</v>
      </c>
      <c r="B504" s="281" t="s">
        <v>43</v>
      </c>
      <c r="C504" s="282">
        <v>46078</v>
      </c>
      <c r="D504" s="282">
        <v>46085</v>
      </c>
      <c r="E504" s="243">
        <v>10</v>
      </c>
      <c r="F504" s="244" t="s">
        <v>187</v>
      </c>
      <c r="G504" s="243">
        <v>1</v>
      </c>
      <c r="H504" s="283" t="str">
        <f>IF(ISBLANK(F504),"",IFERROR(VLOOKUP(A504,'Np PL4 Stock'!$A:$U,20,FALSE),""))</f>
        <v>V1-MA1</v>
      </c>
      <c r="I504" s="262" t="s">
        <v>213</v>
      </c>
      <c r="J504" s="283">
        <f>IF(ISBLANK(F504),"",VLOOKUP(LEFT(A504,5),Unit!A:B,2,FALSE))</f>
        <v>20</v>
      </c>
      <c r="K504" s="289">
        <v>3.87</v>
      </c>
      <c r="L504" s="290">
        <v>2.4</v>
      </c>
      <c r="M504" s="291">
        <f t="shared" si="17"/>
        <v>193.5</v>
      </c>
      <c r="N504" s="292">
        <f>IF(ISBLANK(D504),"",IFERROR(IF(VLOOKUP(A504,'Np PL4 Stock'!A:J,10,FALSE)="Np4",D504-VLOOKUP(A504,'Np PL4 Stock'!A:E,5,FALSE),D504-1-VLOOKUP(A504,'Np PL4 Stock'!A:E,5,FALSE)),""))</f>
        <v>7</v>
      </c>
      <c r="O504" s="345">
        <v>0.98</v>
      </c>
      <c r="P504" s="290">
        <v>5.404</v>
      </c>
      <c r="Q504" s="300">
        <v>0.0515</v>
      </c>
      <c r="R504" s="301" t="s">
        <v>38</v>
      </c>
      <c r="S504" s="301">
        <v>60500</v>
      </c>
      <c r="T504" s="301" t="s">
        <v>38</v>
      </c>
      <c r="U504" s="301" t="s">
        <v>38</v>
      </c>
      <c r="V504" s="302">
        <v>0</v>
      </c>
      <c r="W504" s="303">
        <v>0</v>
      </c>
      <c r="X504" s="349">
        <v>46088</v>
      </c>
      <c r="Y504" s="313">
        <f>IF(ISBLANK(X504),"",IFERROR(IF(VLOOKUP(A504,'Np PL4 Stock'!A:J,10,FALSE)="Np4",X504-VLOOKUP(A504,'Np PL4 Stock'!A:E,5,FALSE),X504-1-VLOOKUP(A504,'Np PL4 Stock'!A:E,5,FALSE)),""))</f>
        <v>10</v>
      </c>
      <c r="Z504" s="325">
        <v>6.77</v>
      </c>
      <c r="AA504" s="315">
        <v>0.0572</v>
      </c>
      <c r="AB504" s="316">
        <v>46091</v>
      </c>
      <c r="AC504" s="317">
        <f>IF(ISBLANK(AB504),"",IFERROR(IF(VLOOKUP(A504,'Np PL4 Stock'!A:J,10,FALSE)="Np4",AB504-VLOOKUP(A504,'Np PL4 Stock'!A:E,5,FALSE),AB504-1-VLOOKUP(A504,'Np PL4 Stock'!A:E,5,FALSE)),""))</f>
        <v>13</v>
      </c>
      <c r="AD504" s="290">
        <v>7.866</v>
      </c>
      <c r="AE504" s="300">
        <v>0.0896</v>
      </c>
      <c r="AF504" s="323">
        <v>0.87</v>
      </c>
      <c r="AG504" s="331">
        <v>0</v>
      </c>
      <c r="AH504" s="332">
        <v>0</v>
      </c>
      <c r="AI504" s="339">
        <v>361</v>
      </c>
      <c r="AJ504" s="326"/>
      <c r="AK504" s="350">
        <v>2</v>
      </c>
    </row>
    <row r="505" spans="1:37">
      <c r="A505" s="280" t="str">
        <f t="shared" si="16"/>
        <v>C1-02-10</v>
      </c>
      <c r="B505" s="281" t="s">
        <v>43</v>
      </c>
      <c r="C505" s="282">
        <v>46078</v>
      </c>
      <c r="D505" s="282">
        <v>46085</v>
      </c>
      <c r="E505" s="243">
        <v>10</v>
      </c>
      <c r="F505" s="244" t="s">
        <v>187</v>
      </c>
      <c r="G505" s="243">
        <v>2</v>
      </c>
      <c r="H505" s="283" t="str">
        <f>IF(ISBLANK(F505),"",IFERROR(VLOOKUP(A505,'Np PL4 Stock'!$A:$U,20,FALSE),""))</f>
        <v>V1-MA1</v>
      </c>
      <c r="I505" s="262" t="s">
        <v>213</v>
      </c>
      <c r="J505" s="283">
        <f>IF(ISBLANK(F505),"",VLOOKUP(LEFT(A505,5),Unit!A:B,2,FALSE))</f>
        <v>20</v>
      </c>
      <c r="K505" s="289">
        <v>3.87</v>
      </c>
      <c r="L505" s="290">
        <v>2.4</v>
      </c>
      <c r="M505" s="291">
        <f t="shared" si="17"/>
        <v>193.5</v>
      </c>
      <c r="N505" s="292">
        <f>IF(ISBLANK(D505),"",IFERROR(IF(VLOOKUP(A505,'Np PL4 Stock'!A:J,10,FALSE)="Np4",D505-VLOOKUP(A505,'Np PL4 Stock'!A:E,5,FALSE),D505-1-VLOOKUP(A505,'Np PL4 Stock'!A:E,5,FALSE)),""))</f>
        <v>7</v>
      </c>
      <c r="O505" s="345">
        <v>0.98</v>
      </c>
      <c r="P505" s="290">
        <v>5.39</v>
      </c>
      <c r="Q505" s="300">
        <v>0.0599</v>
      </c>
      <c r="R505" s="301" t="s">
        <v>38</v>
      </c>
      <c r="S505" s="301">
        <v>47500</v>
      </c>
      <c r="T505" s="301" t="s">
        <v>38</v>
      </c>
      <c r="U505" s="301" t="s">
        <v>38</v>
      </c>
      <c r="V505" s="302">
        <v>0</v>
      </c>
      <c r="W505" s="303">
        <v>0</v>
      </c>
      <c r="X505" s="349">
        <v>46088</v>
      </c>
      <c r="Y505" s="313">
        <f>IF(ISBLANK(X505),"",IFERROR(IF(VLOOKUP(A505,'Np PL4 Stock'!A:J,10,FALSE)="Np4",X505-VLOOKUP(A505,'Np PL4 Stock'!A:E,5,FALSE),X505-1-VLOOKUP(A505,'Np PL4 Stock'!A:E,5,FALSE)),""))</f>
        <v>10</v>
      </c>
      <c r="Z505" s="325">
        <v>6.68</v>
      </c>
      <c r="AA505" s="315">
        <v>0.0628</v>
      </c>
      <c r="AB505" s="316">
        <v>46091</v>
      </c>
      <c r="AC505" s="317">
        <f>IF(ISBLANK(AB505),"",IFERROR(IF(VLOOKUP(A505,'Np PL4 Stock'!A:J,10,FALSE)="Np4",AB505-VLOOKUP(A505,'Np PL4 Stock'!A:E,5,FALSE),AB505-1-VLOOKUP(A505,'Np PL4 Stock'!A:E,5,FALSE)),""))</f>
        <v>13</v>
      </c>
      <c r="AD505" s="290">
        <v>7.876</v>
      </c>
      <c r="AE505" s="300">
        <v>0.087</v>
      </c>
      <c r="AF505" s="323">
        <v>0.89</v>
      </c>
      <c r="AG505" s="331">
        <v>0</v>
      </c>
      <c r="AH505" s="332">
        <v>0</v>
      </c>
      <c r="AI505" s="339">
        <v>358</v>
      </c>
      <c r="AJ505" s="326"/>
      <c r="AK505" s="350">
        <v>2</v>
      </c>
    </row>
    <row r="506" spans="1:37">
      <c r="A506" s="280" t="str">
        <f t="shared" si="16"/>
        <v>C1-03-10</v>
      </c>
      <c r="B506" s="281" t="s">
        <v>43</v>
      </c>
      <c r="C506" s="282">
        <v>46078</v>
      </c>
      <c r="D506" s="282">
        <v>46085</v>
      </c>
      <c r="E506" s="243">
        <v>10</v>
      </c>
      <c r="F506" s="244" t="s">
        <v>187</v>
      </c>
      <c r="G506" s="243">
        <v>3</v>
      </c>
      <c r="H506" s="283" t="str">
        <f>IF(ISBLANK(F506),"",IFERROR(VLOOKUP(A506,'Np PL4 Stock'!$A:$U,20,FALSE),""))</f>
        <v>V1-MA1</v>
      </c>
      <c r="I506" s="262" t="s">
        <v>213</v>
      </c>
      <c r="J506" s="283">
        <f>IF(ISBLANK(F506),"",VLOOKUP(LEFT(A506,5),Unit!A:B,2,FALSE))</f>
        <v>20</v>
      </c>
      <c r="K506" s="289">
        <v>3.86</v>
      </c>
      <c r="L506" s="290">
        <v>2.4</v>
      </c>
      <c r="M506" s="291">
        <f t="shared" si="17"/>
        <v>193</v>
      </c>
      <c r="N506" s="292" t="str">
        <f>IF(ISBLANK(#REF!),"",IFERROR(IF(VLOOKUP(A506,'Np PL4 Stock'!A:J,10,FALSE)="Np4",#REF!-VLOOKUP(A506,'Np PL4 Stock'!A:E,5,FALSE),#REF!-1-VLOOKUP(A506,'Np PL4 Stock'!A:E,5,FALSE)),""))</f>
        <v/>
      </c>
      <c r="O506" s="345">
        <v>0.96</v>
      </c>
      <c r="P506" s="290">
        <v>5.195</v>
      </c>
      <c r="Q506" s="300">
        <v>0.0548</v>
      </c>
      <c r="R506" s="301" t="s">
        <v>38</v>
      </c>
      <c r="S506" s="301">
        <v>54000</v>
      </c>
      <c r="T506" s="301" t="s">
        <v>38</v>
      </c>
      <c r="U506" s="301" t="s">
        <v>38</v>
      </c>
      <c r="V506" s="302">
        <v>0.01</v>
      </c>
      <c r="W506" s="303">
        <v>0</v>
      </c>
      <c r="X506" s="349">
        <v>46088</v>
      </c>
      <c r="Y506" s="313">
        <f>IF(ISBLANK(X506),"",IFERROR(IF(VLOOKUP(A506,'Np PL4 Stock'!A:J,10,FALSE)="Np4",X506-VLOOKUP(A506,'Np PL4 Stock'!A:E,5,FALSE),X506-1-VLOOKUP(A506,'Np PL4 Stock'!A:E,5,FALSE)),""))</f>
        <v>10</v>
      </c>
      <c r="Z506" s="321">
        <v>6.5</v>
      </c>
      <c r="AA506" s="315">
        <v>0.0683</v>
      </c>
      <c r="AB506" s="316">
        <v>46091</v>
      </c>
      <c r="AC506" s="317">
        <f>IF(ISBLANK(AB506),"",IFERROR(IF(VLOOKUP(A506,'Np PL4 Stock'!A:J,10,FALSE)="Np4",AB506-VLOOKUP(A506,'Np PL4 Stock'!A:E,5,FALSE),AB506-1-VLOOKUP(A506,'Np PL4 Stock'!A:E,5,FALSE)),""))</f>
        <v>13</v>
      </c>
      <c r="AD506" s="290">
        <v>7.667</v>
      </c>
      <c r="AE506" s="300">
        <v>0.0885</v>
      </c>
      <c r="AF506" s="323">
        <v>0.84</v>
      </c>
      <c r="AG506" s="331">
        <v>0</v>
      </c>
      <c r="AH506" s="332">
        <v>0</v>
      </c>
      <c r="AI506" s="339">
        <v>382</v>
      </c>
      <c r="AJ506" s="326"/>
      <c r="AK506" s="350">
        <v>1.95</v>
      </c>
    </row>
    <row r="507" spans="1:37">
      <c r="A507" s="280" t="str">
        <f t="shared" si="16"/>
        <v>C1-04-10</v>
      </c>
      <c r="B507" s="281" t="s">
        <v>43</v>
      </c>
      <c r="C507" s="282">
        <v>46078</v>
      </c>
      <c r="D507" s="282">
        <v>46085</v>
      </c>
      <c r="E507" s="243">
        <v>10</v>
      </c>
      <c r="F507" s="244" t="s">
        <v>187</v>
      </c>
      <c r="G507" s="243">
        <v>4</v>
      </c>
      <c r="H507" s="283" t="str">
        <f>IF(ISBLANK(F507),"",IFERROR(VLOOKUP(A507,'Np PL4 Stock'!$A:$U,20,FALSE),""))</f>
        <v>V1-MB1</v>
      </c>
      <c r="I507" s="262" t="s">
        <v>213</v>
      </c>
      <c r="J507" s="283">
        <f>IF(ISBLANK(F507),"",VLOOKUP(LEFT(A507,5),Unit!A:B,2,FALSE))</f>
        <v>20</v>
      </c>
      <c r="K507" s="289">
        <v>3.9</v>
      </c>
      <c r="L507" s="290">
        <v>2.4</v>
      </c>
      <c r="M507" s="291">
        <f t="shared" si="17"/>
        <v>195</v>
      </c>
      <c r="N507" s="292" t="str">
        <f>IF(ISBLANK(#REF!),"",IFERROR(IF(VLOOKUP(A507,'Np PL4 Stock'!A:J,10,FALSE)="Np4",#REF!-VLOOKUP(A507,'Np PL4 Stock'!A:E,5,FALSE),#REF!-1-VLOOKUP(A507,'Np PL4 Stock'!A:E,5,FALSE)),""))</f>
        <v/>
      </c>
      <c r="O507" s="345">
        <v>0.97</v>
      </c>
      <c r="P507" s="290">
        <v>5.364</v>
      </c>
      <c r="Q507" s="300">
        <v>0.0582</v>
      </c>
      <c r="R507" s="301" t="s">
        <v>38</v>
      </c>
      <c r="S507" s="301">
        <v>36000</v>
      </c>
      <c r="T507" s="301" t="s">
        <v>38</v>
      </c>
      <c r="U507" s="301" t="s">
        <v>38</v>
      </c>
      <c r="V507" s="302">
        <v>0</v>
      </c>
      <c r="W507" s="303">
        <v>0</v>
      </c>
      <c r="X507" s="349">
        <v>46088</v>
      </c>
      <c r="Y507" s="313">
        <f>IF(ISBLANK(X507),"",IFERROR(IF(VLOOKUP(A507,'Np PL4 Stock'!A:J,10,FALSE)="Np4",X507-VLOOKUP(A507,'Np PL4 Stock'!A:E,5,FALSE),X507-1-VLOOKUP(A507,'Np PL4 Stock'!A:E,5,FALSE)),""))</f>
        <v>10</v>
      </c>
      <c r="Z507" s="321">
        <v>6.814</v>
      </c>
      <c r="AA507" s="315">
        <v>0.0671</v>
      </c>
      <c r="AB507" s="316">
        <v>46091</v>
      </c>
      <c r="AC507" s="317">
        <f>IF(ISBLANK(AB507),"",IFERROR(IF(VLOOKUP(A507,'Np PL4 Stock'!A:J,10,FALSE)="Np4",AB507-VLOOKUP(A507,'Np PL4 Stock'!A:E,5,FALSE),AB507-1-VLOOKUP(A507,'Np PL4 Stock'!A:E,5,FALSE)),""))</f>
        <v>13</v>
      </c>
      <c r="AD507" s="290">
        <v>8.084</v>
      </c>
      <c r="AE507" s="300">
        <v>0.074</v>
      </c>
      <c r="AF507" s="323">
        <v>0.94</v>
      </c>
      <c r="AG507" s="331">
        <v>0</v>
      </c>
      <c r="AH507" s="332">
        <v>0</v>
      </c>
      <c r="AI507" s="339">
        <v>310</v>
      </c>
      <c r="AJ507" s="326"/>
      <c r="AK507" s="350">
        <v>1.95</v>
      </c>
    </row>
    <row r="508" spans="1:37">
      <c r="A508" s="280" t="str">
        <f t="shared" si="16"/>
        <v>C1-05-10</v>
      </c>
      <c r="B508" s="281" t="s">
        <v>43</v>
      </c>
      <c r="C508" s="282">
        <v>46079</v>
      </c>
      <c r="D508" s="282">
        <v>46086</v>
      </c>
      <c r="E508" s="243">
        <v>10</v>
      </c>
      <c r="F508" s="244" t="s">
        <v>187</v>
      </c>
      <c r="G508" s="243">
        <v>5</v>
      </c>
      <c r="H508" s="283" t="str">
        <f>IF(ISBLANK(F508),"",IFERROR(VLOOKUP(A508,'Np PL4 Stock'!$A:$U,20,FALSE),""))</f>
        <v>V1-MB1</v>
      </c>
      <c r="I508" s="262" t="s">
        <v>213</v>
      </c>
      <c r="J508" s="283">
        <f>IF(ISBLANK(F508),"",VLOOKUP(LEFT(A508,5),Unit!A:B,2,FALSE))</f>
        <v>20</v>
      </c>
      <c r="K508" s="289">
        <v>3.7</v>
      </c>
      <c r="L508" s="290">
        <v>2.4</v>
      </c>
      <c r="M508" s="291">
        <f t="shared" si="17"/>
        <v>185</v>
      </c>
      <c r="N508" s="292">
        <f>IF(ISBLANK(D508),"",IFERROR(IF(VLOOKUP(A508,'Np PL4 Stock'!A:J,10,FALSE)="Np4",D508-VLOOKUP(A508,'Np PL4 Stock'!A:E,5,FALSE),D508-1-VLOOKUP(A508,'Np PL4 Stock'!A:E,5,FALSE)),""))</f>
        <v>7</v>
      </c>
      <c r="O508" s="345">
        <v>0.98</v>
      </c>
      <c r="P508" s="290">
        <v>5.24</v>
      </c>
      <c r="Q508" s="300">
        <v>0.058</v>
      </c>
      <c r="R508" s="301">
        <v>17000</v>
      </c>
      <c r="S508" s="301">
        <v>25500</v>
      </c>
      <c r="T508" s="301" t="s">
        <v>38</v>
      </c>
      <c r="U508" s="301" t="s">
        <v>38</v>
      </c>
      <c r="V508" s="302">
        <v>0</v>
      </c>
      <c r="W508" s="303">
        <v>0</v>
      </c>
      <c r="X508" s="349">
        <v>46089</v>
      </c>
      <c r="Y508" s="313">
        <f>IF(ISBLANK(X508),"",IFERROR(IF(VLOOKUP(A508,'Np PL4 Stock'!A:J,10,FALSE)="Np4",X508-VLOOKUP(A508,'Np PL4 Stock'!A:E,5,FALSE),X508-1-VLOOKUP(A508,'Np PL4 Stock'!A:E,5,FALSE)),""))</f>
        <v>10</v>
      </c>
      <c r="Z508" s="321">
        <v>6.2</v>
      </c>
      <c r="AA508" s="315">
        <v>0.0698</v>
      </c>
      <c r="AB508" s="316">
        <v>46092</v>
      </c>
      <c r="AC508" s="317">
        <f>IF(ISBLANK(AB508),"",IFERROR(IF(VLOOKUP(A508,'Np PL4 Stock'!A:J,10,FALSE)="Np4",AB508-VLOOKUP(A508,'Np PL4 Stock'!A:E,5,FALSE),AB508-1-VLOOKUP(A508,'Np PL4 Stock'!A:E,5,FALSE)),""))</f>
        <v>13</v>
      </c>
      <c r="AD508" s="290">
        <v>7.205</v>
      </c>
      <c r="AE508" s="300">
        <v>0.0847</v>
      </c>
      <c r="AF508" s="323">
        <v>0.61</v>
      </c>
      <c r="AG508" s="331">
        <v>0</v>
      </c>
      <c r="AH508" s="332">
        <v>0</v>
      </c>
      <c r="AI508" s="339">
        <v>489</v>
      </c>
      <c r="AJ508" s="326"/>
      <c r="AK508" s="350">
        <v>1.9</v>
      </c>
    </row>
    <row r="509" spans="1:37">
      <c r="A509" s="280" t="str">
        <f t="shared" si="16"/>
        <v>C1-06-10</v>
      </c>
      <c r="B509" s="281" t="s">
        <v>43</v>
      </c>
      <c r="C509" s="282">
        <v>46079</v>
      </c>
      <c r="D509" s="282">
        <v>46086</v>
      </c>
      <c r="E509" s="243">
        <v>10</v>
      </c>
      <c r="F509" s="244" t="s">
        <v>187</v>
      </c>
      <c r="G509" s="243">
        <v>6</v>
      </c>
      <c r="H509" s="283" t="str">
        <f>IF(ISBLANK(F509),"",IFERROR(VLOOKUP(A509,'Np PL4 Stock'!$A:$U,20,FALSE),""))</f>
        <v>V1-MA1</v>
      </c>
      <c r="I509" s="262" t="s">
        <v>213</v>
      </c>
      <c r="J509" s="283">
        <f>IF(ISBLANK(F509),"",VLOOKUP(LEFT(A509,5),Unit!A:B,2,FALSE))</f>
        <v>20</v>
      </c>
      <c r="K509" s="289">
        <v>3.74</v>
      </c>
      <c r="L509" s="290">
        <v>2.4</v>
      </c>
      <c r="M509" s="291">
        <f t="shared" si="17"/>
        <v>187</v>
      </c>
      <c r="N509" s="292">
        <f>IF(ISBLANK(D509),"",IFERROR(IF(VLOOKUP(A509,'Np PL4 Stock'!A:J,10,FALSE)="Np4",D509-VLOOKUP(A509,'Np PL4 Stock'!A:E,5,FALSE),D509-1-VLOOKUP(A509,'Np PL4 Stock'!A:E,5,FALSE)),""))</f>
        <v>7</v>
      </c>
      <c r="O509" s="345">
        <v>0.99</v>
      </c>
      <c r="P509" s="290">
        <v>5.475</v>
      </c>
      <c r="Q509" s="300">
        <v>0.052</v>
      </c>
      <c r="R509" s="301" t="s">
        <v>38</v>
      </c>
      <c r="S509" s="301">
        <v>44000</v>
      </c>
      <c r="T509" s="301" t="s">
        <v>38</v>
      </c>
      <c r="U509" s="301" t="s">
        <v>38</v>
      </c>
      <c r="V509" s="302">
        <v>0.01</v>
      </c>
      <c r="W509" s="303">
        <v>0</v>
      </c>
      <c r="X509" s="349">
        <v>46089</v>
      </c>
      <c r="Y509" s="313">
        <f>IF(ISBLANK(X509),"",IFERROR(IF(VLOOKUP(A509,'Np PL4 Stock'!A:J,10,FALSE)="Np4",X509-VLOOKUP(A509,'Np PL4 Stock'!A:E,5,FALSE),X509-1-VLOOKUP(A509,'Np PL4 Stock'!A:E,5,FALSE)),""))</f>
        <v>10</v>
      </c>
      <c r="Z509" s="325">
        <v>6.66</v>
      </c>
      <c r="AA509" s="315">
        <v>0.0609</v>
      </c>
      <c r="AB509" s="316">
        <v>46092</v>
      </c>
      <c r="AC509" s="317">
        <f>IF(ISBLANK(AB509),"",IFERROR(IF(VLOOKUP(A509,'Np PL4 Stock'!A:J,10,FALSE)="Np4",AB509-VLOOKUP(A509,'Np PL4 Stock'!A:E,5,FALSE),AB509-1-VLOOKUP(A509,'Np PL4 Stock'!A:E,5,FALSE)),""))</f>
        <v>13</v>
      </c>
      <c r="AD509" s="290">
        <v>7.731</v>
      </c>
      <c r="AE509" s="300">
        <v>0.0798</v>
      </c>
      <c r="AF509" s="323">
        <v>0.87</v>
      </c>
      <c r="AG509" s="331">
        <v>0</v>
      </c>
      <c r="AH509" s="332">
        <v>0</v>
      </c>
      <c r="AI509" s="339">
        <v>389</v>
      </c>
      <c r="AJ509" s="326"/>
      <c r="AK509" s="350">
        <v>1.8</v>
      </c>
    </row>
    <row r="510" spans="1:37">
      <c r="A510" s="280" t="str">
        <f t="shared" si="16"/>
        <v>C1-07-10</v>
      </c>
      <c r="B510" s="281" t="s">
        <v>43</v>
      </c>
      <c r="C510" s="282">
        <v>46079</v>
      </c>
      <c r="D510" s="282">
        <v>46086</v>
      </c>
      <c r="E510" s="243">
        <v>10</v>
      </c>
      <c r="F510" s="244" t="s">
        <v>187</v>
      </c>
      <c r="G510" s="243">
        <v>7</v>
      </c>
      <c r="H510" s="283" t="str">
        <f>IF(ISBLANK(F510),"",IFERROR(VLOOKUP(A510,'Np PL4 Stock'!$A:$U,20,FALSE),""))</f>
        <v>V1-MA1</v>
      </c>
      <c r="I510" s="262" t="s">
        <v>213</v>
      </c>
      <c r="J510" s="283">
        <f>IF(ISBLANK(F510),"",VLOOKUP(LEFT(A510,5),Unit!A:B,2,FALSE))</f>
        <v>20</v>
      </c>
      <c r="K510" s="289">
        <v>3.73</v>
      </c>
      <c r="L510" s="290">
        <v>2.4</v>
      </c>
      <c r="M510" s="291">
        <f t="shared" si="17"/>
        <v>186.5</v>
      </c>
      <c r="N510" s="292">
        <f>IF(ISBLANK(D510),"",IFERROR(IF(VLOOKUP(A510,'Np PL4 Stock'!A:J,10,FALSE)="Np4",D510-VLOOKUP(A510,'Np PL4 Stock'!A:E,5,FALSE),D510-1-VLOOKUP(A510,'Np PL4 Stock'!A:E,5,FALSE)),""))</f>
        <v>7</v>
      </c>
      <c r="O510" s="345">
        <v>0.99</v>
      </c>
      <c r="P510" s="290">
        <v>5.441</v>
      </c>
      <c r="Q510" s="300">
        <v>0.0549</v>
      </c>
      <c r="R510" s="301" t="s">
        <v>38</v>
      </c>
      <c r="S510" s="301">
        <v>46000</v>
      </c>
      <c r="T510" s="301" t="s">
        <v>38</v>
      </c>
      <c r="U510" s="301" t="s">
        <v>38</v>
      </c>
      <c r="V510" s="302">
        <v>0</v>
      </c>
      <c r="W510" s="303">
        <v>0</v>
      </c>
      <c r="X510" s="349">
        <v>46089</v>
      </c>
      <c r="Y510" s="313">
        <f>IF(ISBLANK(X510),"",IFERROR(IF(VLOOKUP(A510,'Np PL4 Stock'!A:J,10,FALSE)="Np4",X510-VLOOKUP(A510,'Np PL4 Stock'!A:E,5,FALSE),X510-1-VLOOKUP(A510,'Np PL4 Stock'!A:E,5,FALSE)),""))</f>
        <v>10</v>
      </c>
      <c r="Z510" s="325">
        <v>6.49</v>
      </c>
      <c r="AA510" s="315">
        <v>0.0681</v>
      </c>
      <c r="AB510" s="316">
        <v>46092</v>
      </c>
      <c r="AC510" s="317">
        <f>IF(ISBLANK(AB510),"",IFERROR(IF(VLOOKUP(A510,'Np PL4 Stock'!A:J,10,FALSE)="Np4",AB510-VLOOKUP(A510,'Np PL4 Stock'!A:E,5,FALSE),AB510-1-VLOOKUP(A510,'Np PL4 Stock'!A:E,5,FALSE)),""))</f>
        <v>13</v>
      </c>
      <c r="AD510" s="290">
        <v>7.653</v>
      </c>
      <c r="AE510" s="300">
        <v>0.0839</v>
      </c>
      <c r="AF510" s="323">
        <v>0.88</v>
      </c>
      <c r="AG510" s="331">
        <v>0</v>
      </c>
      <c r="AH510" s="332">
        <v>0</v>
      </c>
      <c r="AI510" s="339">
        <v>381</v>
      </c>
      <c r="AJ510" s="326"/>
      <c r="AK510" s="350">
        <v>1.8</v>
      </c>
    </row>
    <row r="511" spans="1:37">
      <c r="A511" s="280" t="str">
        <f t="shared" si="16"/>
        <v>C1-08-10</v>
      </c>
      <c r="B511" s="281" t="s">
        <v>43</v>
      </c>
      <c r="C511" s="282">
        <v>46079</v>
      </c>
      <c r="D511" s="282">
        <v>46086</v>
      </c>
      <c r="E511" s="243">
        <v>10</v>
      </c>
      <c r="F511" s="244" t="s">
        <v>187</v>
      </c>
      <c r="G511" s="243">
        <v>8</v>
      </c>
      <c r="H511" s="283" t="str">
        <f>IF(ISBLANK(F511),"",IFERROR(VLOOKUP(A511,'Np PL4 Stock'!$A:$U,20,FALSE),""))</f>
        <v>V1-MA1</v>
      </c>
      <c r="I511" s="262" t="s">
        <v>213</v>
      </c>
      <c r="J511" s="283">
        <f>IF(ISBLANK(F511),"",VLOOKUP(LEFT(A511,5),Unit!A:B,2,FALSE))</f>
        <v>20</v>
      </c>
      <c r="K511" s="289">
        <v>3.73</v>
      </c>
      <c r="L511" s="290">
        <v>2.4</v>
      </c>
      <c r="M511" s="291">
        <f t="shared" si="17"/>
        <v>186.5</v>
      </c>
      <c r="N511" s="292">
        <f>IF(ISBLANK(D511),"",IFERROR(IF(VLOOKUP(A511,'Np PL4 Stock'!A:J,10,FALSE)="Np4",D511-VLOOKUP(A511,'Np PL4 Stock'!A:E,5,FALSE),D511-1-VLOOKUP(A511,'Np PL4 Stock'!A:E,5,FALSE)),""))</f>
        <v>7</v>
      </c>
      <c r="O511" s="345">
        <v>0.97</v>
      </c>
      <c r="P511" s="290">
        <v>5.294</v>
      </c>
      <c r="Q511" s="300">
        <v>0.0584</v>
      </c>
      <c r="R511" s="301" t="s">
        <v>38</v>
      </c>
      <c r="S511" s="301">
        <v>48500</v>
      </c>
      <c r="T511" s="301" t="s">
        <v>38</v>
      </c>
      <c r="U511" s="301" t="s">
        <v>38</v>
      </c>
      <c r="V511" s="302">
        <v>0.01</v>
      </c>
      <c r="W511" s="303">
        <v>0</v>
      </c>
      <c r="X511" s="349">
        <v>46089</v>
      </c>
      <c r="Y511" s="313">
        <f>IF(ISBLANK(X511),"",IFERROR(IF(VLOOKUP(A511,'Np PL4 Stock'!A:J,10,FALSE)="Np4",X511-VLOOKUP(A511,'Np PL4 Stock'!A:E,5,FALSE),X511-1-VLOOKUP(A511,'Np PL4 Stock'!A:E,5,FALSE)),""))</f>
        <v>10</v>
      </c>
      <c r="Z511" s="325">
        <v>6.47</v>
      </c>
      <c r="AA511" s="315">
        <v>0.0674</v>
      </c>
      <c r="AB511" s="316"/>
      <c r="AC511" s="317" t="str">
        <f>IF(ISBLANK(AB511),"",IFERROR(IF(VLOOKUP(A511,'Np PL4 Stock'!A:J,10,FALSE)="Np4",AB511-VLOOKUP(A511,'Np PL4 Stock'!A:E,5,FALSE),AB511-1-VLOOKUP(A511,'Np PL4 Stock'!A:E,5,FALSE)),""))</f>
        <v/>
      </c>
      <c r="AD511" s="290"/>
      <c r="AE511" s="300"/>
      <c r="AF511" s="323"/>
      <c r="AG511" s="331"/>
      <c r="AH511" s="332"/>
      <c r="AI511" s="339"/>
      <c r="AJ511" s="326"/>
      <c r="AK511" s="350">
        <v>1.9</v>
      </c>
    </row>
    <row r="512" spans="1:37">
      <c r="A512" s="280" t="str">
        <f t="shared" si="16"/>
        <v>D1-01-10</v>
      </c>
      <c r="B512" s="281" t="s">
        <v>43</v>
      </c>
      <c r="C512" s="282">
        <v>46084</v>
      </c>
      <c r="D512" s="282">
        <v>46091</v>
      </c>
      <c r="E512" s="243">
        <v>10</v>
      </c>
      <c r="F512" s="244" t="s">
        <v>205</v>
      </c>
      <c r="G512" s="243">
        <v>1</v>
      </c>
      <c r="H512" s="283" t="str">
        <f>IF(ISBLANK(F512),"",IFERROR(VLOOKUP(A512,'Np PL4 Stock'!$A:$U,20,FALSE),""))</f>
        <v>V1-MA1</v>
      </c>
      <c r="I512" s="262" t="s">
        <v>213</v>
      </c>
      <c r="J512" s="283">
        <f>IF(ISBLANK(F512),"",VLOOKUP(LEFT(A512,5),Unit!A:B,2,FALSE))</f>
        <v>20</v>
      </c>
      <c r="K512" s="289">
        <v>3.73</v>
      </c>
      <c r="L512" s="290">
        <v>2.4</v>
      </c>
      <c r="M512" s="291">
        <f t="shared" si="17"/>
        <v>186.5</v>
      </c>
      <c r="N512" s="292">
        <f>IF(ISBLANK(D512),"",IFERROR(IF(VLOOKUP(A512,'Np PL4 Stock'!A:J,10,FALSE)="Np4",D512-VLOOKUP(A512,'Np PL4 Stock'!A:E,5,FALSE),D512-1-VLOOKUP(A512,'Np PL4 Stock'!A:E,5,FALSE)),""))</f>
        <v>7</v>
      </c>
      <c r="O512" s="345">
        <v>0.98</v>
      </c>
      <c r="P512" s="290">
        <v>5.469</v>
      </c>
      <c r="Q512" s="300">
        <v>0.059</v>
      </c>
      <c r="R512" s="301" t="s">
        <v>38</v>
      </c>
      <c r="S512" s="301">
        <v>45000</v>
      </c>
      <c r="T512" s="301" t="s">
        <v>38</v>
      </c>
      <c r="U512" s="301" t="s">
        <v>38</v>
      </c>
      <c r="V512" s="302">
        <v>0</v>
      </c>
      <c r="W512" s="303">
        <v>0</v>
      </c>
      <c r="X512" s="349">
        <v>46094</v>
      </c>
      <c r="Y512" s="313">
        <f>IF(ISBLANK(X512),"",IFERROR(IF(VLOOKUP(A512,'Np PL4 Stock'!A:J,10,FALSE)="Np4",X512-VLOOKUP(A512,'Np PL4 Stock'!A:E,5,FALSE),X512-1-VLOOKUP(A512,'Np PL4 Stock'!A:E,5,FALSE)),""))</f>
        <v>10</v>
      </c>
      <c r="Z512" s="325">
        <v>6.94</v>
      </c>
      <c r="AA512" s="315">
        <v>0.0648</v>
      </c>
      <c r="AB512" s="316"/>
      <c r="AC512" s="317" t="str">
        <f>IF(ISBLANK(AB512),"",IFERROR(IF(VLOOKUP(A512,'Np PL4 Stock'!A:J,10,FALSE)="Np4",AB512-VLOOKUP(A512,'Np PL4 Stock'!A:E,5,FALSE),AB512-1-VLOOKUP(A512,'Np PL4 Stock'!A:E,5,FALSE)),""))</f>
        <v/>
      </c>
      <c r="AD512" s="290"/>
      <c r="AE512" s="300"/>
      <c r="AF512" s="323"/>
      <c r="AG512" s="335"/>
      <c r="AH512" s="336"/>
      <c r="AI512" s="339"/>
      <c r="AJ512" s="326"/>
      <c r="AK512" s="350">
        <v>1</v>
      </c>
    </row>
    <row r="513" spans="1:37">
      <c r="A513" s="280" t="str">
        <f t="shared" si="16"/>
        <v>D1-02-10</v>
      </c>
      <c r="B513" s="281" t="s">
        <v>43</v>
      </c>
      <c r="C513" s="282">
        <v>46084</v>
      </c>
      <c r="D513" s="282">
        <v>46091</v>
      </c>
      <c r="E513" s="243">
        <v>10</v>
      </c>
      <c r="F513" s="244" t="s">
        <v>205</v>
      </c>
      <c r="G513" s="243">
        <v>2</v>
      </c>
      <c r="H513" s="283" t="str">
        <f>IF(ISBLANK(F513),"",IFERROR(VLOOKUP(A513,'Np PL4 Stock'!$A:$U,20,FALSE),""))</f>
        <v>V1-MA1</v>
      </c>
      <c r="I513" s="262" t="s">
        <v>213</v>
      </c>
      <c r="J513" s="283">
        <f>IF(ISBLANK(F513),"",VLOOKUP(LEFT(A513,5),Unit!A:B,2,FALSE))</f>
        <v>20</v>
      </c>
      <c r="K513" s="289">
        <v>3.73</v>
      </c>
      <c r="L513" s="290">
        <v>2.4</v>
      </c>
      <c r="M513" s="291">
        <f t="shared" si="17"/>
        <v>186.5</v>
      </c>
      <c r="N513" s="292">
        <f>IF(ISBLANK(D513),"",IFERROR(IF(VLOOKUP(A513,'Np PL4 Stock'!A:J,10,FALSE)="Np4",D513-VLOOKUP(A513,'Np PL4 Stock'!A:E,5,FALSE),D513-1-VLOOKUP(A513,'Np PL4 Stock'!A:E,5,FALSE)),""))</f>
        <v>7</v>
      </c>
      <c r="O513" s="345">
        <v>0.98</v>
      </c>
      <c r="P513" s="290">
        <v>5.472</v>
      </c>
      <c r="Q513" s="300">
        <v>0.0588</v>
      </c>
      <c r="R513" s="301" t="s">
        <v>38</v>
      </c>
      <c r="S513" s="301">
        <v>54000</v>
      </c>
      <c r="T513" s="301" t="s">
        <v>38</v>
      </c>
      <c r="U513" s="301" t="s">
        <v>38</v>
      </c>
      <c r="V513" s="302">
        <v>0</v>
      </c>
      <c r="W513" s="303">
        <v>0</v>
      </c>
      <c r="X513" s="349">
        <v>46094</v>
      </c>
      <c r="Y513" s="313">
        <f>IF(ISBLANK(X513),"",IFERROR(IF(VLOOKUP(A513,'Np PL4 Stock'!A:J,10,FALSE)="Np4",X513-VLOOKUP(A513,'Np PL4 Stock'!A:E,5,FALSE),X513-1-VLOOKUP(A513,'Np PL4 Stock'!A:E,5,FALSE)),""))</f>
        <v>10</v>
      </c>
      <c r="Z513" s="314">
        <v>6.8</v>
      </c>
      <c r="AA513" s="315">
        <v>0.0675</v>
      </c>
      <c r="AB513" s="316">
        <v>46097</v>
      </c>
      <c r="AC513" s="317">
        <f>IF(ISBLANK(AB513),"",IFERROR(IF(VLOOKUP(A513,'Np PL4 Stock'!A:J,10,FALSE)="Np4",AB513-VLOOKUP(A513,'Np PL4 Stock'!A:E,5,FALSE),AB513-1-VLOOKUP(A513,'Np PL4 Stock'!A:E,5,FALSE)),""))</f>
        <v>13</v>
      </c>
      <c r="AD513" s="290">
        <v>8.145</v>
      </c>
      <c r="AE513" s="300">
        <v>0.0933</v>
      </c>
      <c r="AF513" s="323">
        <v>0.94</v>
      </c>
      <c r="AG513" s="331">
        <v>0</v>
      </c>
      <c r="AH513" s="332">
        <v>0</v>
      </c>
      <c r="AI513" s="339">
        <v>304</v>
      </c>
      <c r="AJ513" s="326"/>
      <c r="AK513" s="350">
        <v>1.2</v>
      </c>
    </row>
    <row r="514" spans="1:37">
      <c r="A514" s="280" t="str">
        <f t="shared" si="16"/>
        <v>D1-03-10</v>
      </c>
      <c r="B514" s="281" t="s">
        <v>43</v>
      </c>
      <c r="C514" s="282">
        <v>46084</v>
      </c>
      <c r="D514" s="282">
        <v>46091</v>
      </c>
      <c r="E514" s="243">
        <v>10</v>
      </c>
      <c r="F514" s="244" t="s">
        <v>205</v>
      </c>
      <c r="G514" s="243">
        <v>3</v>
      </c>
      <c r="H514" s="283" t="str">
        <f>IF(ISBLANK(F514),"",IFERROR(VLOOKUP(A514,'Np PL4 Stock'!$A:$U,20,FALSE),""))</f>
        <v>V1-MA1</v>
      </c>
      <c r="I514" s="262" t="s">
        <v>213</v>
      </c>
      <c r="J514" s="283">
        <f>IF(ISBLANK(F514),"",VLOOKUP(LEFT(A514,5),Unit!A:B,2,FALSE))</f>
        <v>20</v>
      </c>
      <c r="K514" s="289">
        <v>3.72</v>
      </c>
      <c r="L514" s="290">
        <v>2.4</v>
      </c>
      <c r="M514" s="291">
        <f t="shared" si="17"/>
        <v>186</v>
      </c>
      <c r="N514" s="292">
        <f>IF(ISBLANK(D514),"",IFERROR(IF(VLOOKUP(A514,'Np PL4 Stock'!A:J,10,FALSE)="Np4",D514-VLOOKUP(A514,'Np PL4 Stock'!A:E,5,FALSE),D514-1-VLOOKUP(A514,'Np PL4 Stock'!A:E,5,FALSE)),""))</f>
        <v>7</v>
      </c>
      <c r="O514" s="345">
        <v>0.97</v>
      </c>
      <c r="P514" s="290">
        <v>5.402</v>
      </c>
      <c r="Q514" s="300">
        <v>0.0582</v>
      </c>
      <c r="R514" s="301" t="s">
        <v>38</v>
      </c>
      <c r="S514" s="301">
        <v>66000</v>
      </c>
      <c r="T514" s="301" t="s">
        <v>38</v>
      </c>
      <c r="U514" s="301" t="s">
        <v>38</v>
      </c>
      <c r="V514" s="302">
        <v>0</v>
      </c>
      <c r="W514" s="303">
        <v>0</v>
      </c>
      <c r="X514" s="349">
        <v>46094</v>
      </c>
      <c r="Y514" s="313">
        <f>IF(ISBLANK(X514),"",IFERROR(IF(VLOOKUP(A514,'Np PL4 Stock'!A:J,10,FALSE)="Np4",X514-VLOOKUP(A514,'Np PL4 Stock'!A:E,5,FALSE),X514-1-VLOOKUP(A514,'Np PL4 Stock'!A:E,5,FALSE)),""))</f>
        <v>10</v>
      </c>
      <c r="Z514" s="314">
        <v>6.777</v>
      </c>
      <c r="AA514" s="315">
        <v>0.063</v>
      </c>
      <c r="AB514" s="316">
        <v>46097</v>
      </c>
      <c r="AC514" s="317">
        <f>IF(ISBLANK(AB514),"",IFERROR(IF(VLOOKUP(A514,'Np PL4 Stock'!A:J,10,FALSE)="Np4",AB514-VLOOKUP(A514,'Np PL4 Stock'!A:E,5,FALSE),AB514-1-VLOOKUP(A514,'Np PL4 Stock'!A:E,5,FALSE)),""))</f>
        <v>13</v>
      </c>
      <c r="AD514" s="290">
        <v>8.128</v>
      </c>
      <c r="AE514" s="300">
        <v>0.0878</v>
      </c>
      <c r="AF514" s="323">
        <v>0.96</v>
      </c>
      <c r="AG514" s="331">
        <v>0</v>
      </c>
      <c r="AH514" s="332">
        <v>0</v>
      </c>
      <c r="AI514" s="339">
        <v>308</v>
      </c>
      <c r="AJ514" s="326"/>
      <c r="AK514" s="350">
        <v>1.3</v>
      </c>
    </row>
    <row r="515" spans="1:37">
      <c r="A515" s="280" t="str">
        <f t="shared" ref="A515:A578" si="18">IF(ISBLANK(F515),"",F515&amp;"-"&amp;IF(OR(LEN(G515)=1,LEN(G515)=4),"0"&amp;G515,G515)&amp;"-"&amp;IF(OR(LEN(E515)=1,LEN(E515)=4),"0"&amp;E515,E515))</f>
        <v>D1-04-10</v>
      </c>
      <c r="B515" s="281" t="s">
        <v>43</v>
      </c>
      <c r="C515" s="282">
        <v>46084</v>
      </c>
      <c r="D515" s="282">
        <v>46091</v>
      </c>
      <c r="E515" s="243">
        <v>10</v>
      </c>
      <c r="F515" s="244" t="s">
        <v>205</v>
      </c>
      <c r="G515" s="243">
        <v>4</v>
      </c>
      <c r="H515" s="283" t="str">
        <f>IF(ISBLANK(F515),"",IFERROR(VLOOKUP(A515,'Np PL4 Stock'!$A:$U,20,FALSE),""))</f>
        <v>V1-MB1</v>
      </c>
      <c r="I515" s="262" t="s">
        <v>213</v>
      </c>
      <c r="J515" s="283">
        <f>IF(ISBLANK(F515),"",VLOOKUP(LEFT(A515,5),Unit!A:B,2,FALSE))</f>
        <v>20</v>
      </c>
      <c r="K515" s="289">
        <v>3.72</v>
      </c>
      <c r="L515" s="290">
        <v>2.4</v>
      </c>
      <c r="M515" s="291">
        <f t="shared" ref="M515:M578" si="19">IFERROR((K515/J515*1000),"")</f>
        <v>186</v>
      </c>
      <c r="N515" s="292">
        <f>IF(ISBLANK(D515),"",IFERROR(IF(VLOOKUP(A515,'Np PL4 Stock'!A:J,10,FALSE)="Np4",D515-VLOOKUP(A515,'Np PL4 Stock'!A:E,5,FALSE),D515-1-VLOOKUP(A515,'Np PL4 Stock'!A:E,5,FALSE)),""))</f>
        <v>7</v>
      </c>
      <c r="O515" s="345">
        <v>0.96</v>
      </c>
      <c r="P515" s="290">
        <v>5.362</v>
      </c>
      <c r="Q515" s="300">
        <v>0.0537</v>
      </c>
      <c r="R515" s="301" t="s">
        <v>38</v>
      </c>
      <c r="S515" s="301">
        <v>35000</v>
      </c>
      <c r="T515" s="301" t="s">
        <v>38</v>
      </c>
      <c r="U515" s="301" t="s">
        <v>38</v>
      </c>
      <c r="V515" s="302">
        <v>0.01</v>
      </c>
      <c r="W515" s="303">
        <v>0</v>
      </c>
      <c r="X515" s="349">
        <v>46094</v>
      </c>
      <c r="Y515" s="313">
        <f>IF(ISBLANK(X515),"",IFERROR(IF(VLOOKUP(A515,'Np PL4 Stock'!A:J,10,FALSE)="Np4",X515-VLOOKUP(A515,'Np PL4 Stock'!A:E,5,FALSE),X515-1-VLOOKUP(A515,'Np PL4 Stock'!A:E,5,FALSE)),""))</f>
        <v>10</v>
      </c>
      <c r="Z515" s="325">
        <v>6.59</v>
      </c>
      <c r="AA515" s="315">
        <v>0.0658</v>
      </c>
      <c r="AB515" s="316"/>
      <c r="AC515" s="317" t="str">
        <f>IF(ISBLANK(AB515),"",IFERROR(IF(VLOOKUP(A515,'Np PL4 Stock'!A:J,10,FALSE)="Np4",AB515-VLOOKUP(A515,'Np PL4 Stock'!A:E,5,FALSE),AB515-1-VLOOKUP(A515,'Np PL4 Stock'!A:E,5,FALSE)),""))</f>
        <v/>
      </c>
      <c r="AD515" s="290"/>
      <c r="AE515" s="300"/>
      <c r="AF515" s="323"/>
      <c r="AG515" s="331"/>
      <c r="AH515" s="332"/>
      <c r="AI515" s="339"/>
      <c r="AJ515" s="326"/>
      <c r="AK515" s="350">
        <v>1.5</v>
      </c>
    </row>
    <row r="516" spans="1:37">
      <c r="A516" s="280" t="str">
        <f t="shared" si="18"/>
        <v>D1-05-10</v>
      </c>
      <c r="B516" s="281" t="s">
        <v>43</v>
      </c>
      <c r="C516" s="282">
        <v>46084</v>
      </c>
      <c r="D516" s="282">
        <v>46091</v>
      </c>
      <c r="E516" s="243">
        <v>10</v>
      </c>
      <c r="F516" s="244" t="s">
        <v>205</v>
      </c>
      <c r="G516" s="243">
        <v>5</v>
      </c>
      <c r="H516" s="283" t="str">
        <f>IF(ISBLANK(F516),"",IFERROR(VLOOKUP(A516,'Np PL4 Stock'!$A:$U,20,FALSE),""))</f>
        <v>V1-MB1</v>
      </c>
      <c r="I516" s="262" t="s">
        <v>213</v>
      </c>
      <c r="J516" s="283">
        <f>IF(ISBLANK(F516),"",VLOOKUP(LEFT(A516,5),Unit!A:B,2,FALSE))</f>
        <v>20</v>
      </c>
      <c r="K516" s="289">
        <v>3.72</v>
      </c>
      <c r="L516" s="290">
        <v>2.4</v>
      </c>
      <c r="M516" s="291">
        <f t="shared" si="19"/>
        <v>186</v>
      </c>
      <c r="N516" s="292">
        <f>IF(ISBLANK(D516),"",IFERROR(IF(VLOOKUP(A516,'Np PL4 Stock'!A:J,10,FALSE)="Np4",D516-VLOOKUP(A516,'Np PL4 Stock'!A:E,5,FALSE),D516-1-VLOOKUP(A516,'Np PL4 Stock'!A:E,5,FALSE)),""))</f>
        <v>7</v>
      </c>
      <c r="O516" s="345">
        <v>0.97</v>
      </c>
      <c r="P516" s="290">
        <v>5.383</v>
      </c>
      <c r="Q516" s="300">
        <v>0.0594</v>
      </c>
      <c r="R516" s="301" t="s">
        <v>38</v>
      </c>
      <c r="S516" s="301">
        <v>42000</v>
      </c>
      <c r="T516" s="301" t="s">
        <v>38</v>
      </c>
      <c r="U516" s="301" t="s">
        <v>38</v>
      </c>
      <c r="V516" s="302">
        <v>0</v>
      </c>
      <c r="W516" s="303">
        <v>0</v>
      </c>
      <c r="X516" s="349">
        <v>46094</v>
      </c>
      <c r="Y516" s="313">
        <f>IF(ISBLANK(X516),"",IFERROR(IF(VLOOKUP(A516,'Np PL4 Stock'!A:J,10,FALSE)="Np4",X516-VLOOKUP(A516,'Np PL4 Stock'!A:E,5,FALSE),X516-1-VLOOKUP(A516,'Np PL4 Stock'!A:E,5,FALSE)),""))</f>
        <v>10</v>
      </c>
      <c r="Z516" s="321">
        <v>6.7</v>
      </c>
      <c r="AA516" s="315">
        <v>0.0644</v>
      </c>
      <c r="AB516" s="316">
        <v>46097</v>
      </c>
      <c r="AC516" s="317">
        <f>IF(ISBLANK(AB516),"",IFERROR(IF(VLOOKUP(A516,'Np PL4 Stock'!A:J,10,FALSE)="Np4",AB516-VLOOKUP(A516,'Np PL4 Stock'!A:E,5,FALSE),AB516-1-VLOOKUP(A516,'Np PL4 Stock'!A:E,5,FALSE)),""))</f>
        <v>13</v>
      </c>
      <c r="AD516" s="290">
        <v>8.149</v>
      </c>
      <c r="AE516" s="300">
        <v>0.0777</v>
      </c>
      <c r="AF516" s="323">
        <v>0.99</v>
      </c>
      <c r="AG516" s="331">
        <v>0</v>
      </c>
      <c r="AH516" s="332">
        <v>0</v>
      </c>
      <c r="AI516" s="339">
        <v>306</v>
      </c>
      <c r="AJ516" s="326"/>
      <c r="AK516" s="350">
        <v>1.5</v>
      </c>
    </row>
    <row r="517" spans="1:37">
      <c r="A517" s="280" t="str">
        <f t="shared" si="18"/>
        <v>D1-06-10</v>
      </c>
      <c r="B517" s="281" t="s">
        <v>43</v>
      </c>
      <c r="C517" s="282">
        <v>46085</v>
      </c>
      <c r="D517" s="282"/>
      <c r="E517" s="243">
        <v>10</v>
      </c>
      <c r="F517" s="244" t="s">
        <v>205</v>
      </c>
      <c r="G517" s="243">
        <v>6</v>
      </c>
      <c r="H517" s="283" t="str">
        <f>IF(ISBLANK(F517),"",IFERROR(VLOOKUP(A517,'Np PL4 Stock'!$A:$U,20,FALSE),""))</f>
        <v>V1-MB1</v>
      </c>
      <c r="I517" s="262" t="s">
        <v>213</v>
      </c>
      <c r="J517" s="283">
        <f>IF(ISBLANK(F517),"",VLOOKUP(LEFT(A517,5),Unit!A:B,2,FALSE))</f>
        <v>20</v>
      </c>
      <c r="K517" s="289">
        <v>3.71</v>
      </c>
      <c r="L517" s="290">
        <v>2.4</v>
      </c>
      <c r="M517" s="291">
        <f t="shared" si="19"/>
        <v>185.5</v>
      </c>
      <c r="N517" s="292" t="str">
        <f>IF(ISBLANK(D517),"",IFERROR(IF(VLOOKUP(A517,'Np PL4 Stock'!A:J,10,FALSE)="Np4",D517-VLOOKUP(A517,'Np PL4 Stock'!A:E,5,FALSE),D517-1-VLOOKUP(A517,'Np PL4 Stock'!A:E,5,FALSE)),""))</f>
        <v/>
      </c>
      <c r="O517" s="345"/>
      <c r="P517" s="290"/>
      <c r="Q517" s="300"/>
      <c r="R517" s="290"/>
      <c r="S517" s="301"/>
      <c r="T517" s="301"/>
      <c r="U517" s="301"/>
      <c r="V517" s="347"/>
      <c r="W517" s="348"/>
      <c r="X517" s="349"/>
      <c r="Y517" s="313" t="str">
        <f>IF(ISBLANK(X517),"",IFERROR(IF(VLOOKUP(A517,'Np PL4 Stock'!A:J,10,FALSE)="Np4",X517-VLOOKUP(A517,'Np PL4 Stock'!A:E,5,FALSE),X517-1-VLOOKUP(A517,'Np PL4 Stock'!A:E,5,FALSE)),""))</f>
        <v/>
      </c>
      <c r="Z517" s="325"/>
      <c r="AA517" s="315"/>
      <c r="AB517" s="316"/>
      <c r="AC517" s="317" t="str">
        <f>IF(ISBLANK(AB517),"",IFERROR(IF(VLOOKUP(A517,'Np PL4 Stock'!A:J,10,FALSE)="Np4",AB517-VLOOKUP(A517,'Np PL4 Stock'!A:E,5,FALSE),AB517-1-VLOOKUP(A517,'Np PL4 Stock'!A:E,5,FALSE)),""))</f>
        <v/>
      </c>
      <c r="AD517" s="289"/>
      <c r="AE517" s="300"/>
      <c r="AF517" s="323"/>
      <c r="AG517" s="331"/>
      <c r="AH517" s="332"/>
      <c r="AI517" s="150"/>
      <c r="AJ517" s="326" t="s">
        <v>365</v>
      </c>
      <c r="AK517" s="350"/>
    </row>
    <row r="518" spans="1:37">
      <c r="A518" s="280" t="str">
        <f t="shared" si="18"/>
        <v>D1-07-10</v>
      </c>
      <c r="B518" s="281" t="s">
        <v>43</v>
      </c>
      <c r="C518" s="282">
        <v>46085</v>
      </c>
      <c r="D518" s="282"/>
      <c r="E518" s="243">
        <v>10</v>
      </c>
      <c r="F518" s="244" t="s">
        <v>205</v>
      </c>
      <c r="G518" s="243">
        <v>7</v>
      </c>
      <c r="H518" s="283" t="str">
        <f>IF(ISBLANK(F518),"",IFERROR(VLOOKUP(A518,'Np PL4 Stock'!$A:$U,20,FALSE),""))</f>
        <v>V1-MB1</v>
      </c>
      <c r="I518" s="262" t="s">
        <v>213</v>
      </c>
      <c r="J518" s="283">
        <f>IF(ISBLANK(F518),"",VLOOKUP(LEFT(A518,5),Unit!A:B,2,FALSE))</f>
        <v>20</v>
      </c>
      <c r="K518" s="289">
        <v>3.71</v>
      </c>
      <c r="L518" s="290">
        <v>2.4</v>
      </c>
      <c r="M518" s="291">
        <f t="shared" si="19"/>
        <v>185.5</v>
      </c>
      <c r="N518" s="292" t="str">
        <f>IF(ISBLANK(D518),"",IFERROR(IF(VLOOKUP(A518,'Np PL4 Stock'!A:J,10,FALSE)="Np4",D518-VLOOKUP(A518,'Np PL4 Stock'!A:E,5,FALSE),D518-1-VLOOKUP(A518,'Np PL4 Stock'!A:E,5,FALSE)),""))</f>
        <v/>
      </c>
      <c r="O518" s="345"/>
      <c r="P518" s="290"/>
      <c r="Q518" s="300"/>
      <c r="R518" s="290"/>
      <c r="S518" s="301"/>
      <c r="T518" s="301"/>
      <c r="U518" s="301"/>
      <c r="V518" s="347"/>
      <c r="W518" s="348"/>
      <c r="X518" s="349"/>
      <c r="Y518" s="313" t="str">
        <f>IF(ISBLANK(X518),"",IFERROR(IF(VLOOKUP(A518,'Np PL4 Stock'!A:J,10,FALSE)="Np4",X518-VLOOKUP(A518,'Np PL4 Stock'!A:E,5,FALSE),X518-1-VLOOKUP(A518,'Np PL4 Stock'!A:E,5,FALSE)),""))</f>
        <v/>
      </c>
      <c r="Z518" s="325"/>
      <c r="AA518" s="315"/>
      <c r="AB518" s="316"/>
      <c r="AC518" s="317" t="str">
        <f>IF(ISBLANK(AB518),"",IFERROR(IF(VLOOKUP(A518,'Np PL4 Stock'!A:J,10,FALSE)="Np4",AB518-VLOOKUP(A518,'Np PL4 Stock'!A:E,5,FALSE),AB518-1-VLOOKUP(A518,'Np PL4 Stock'!A:E,5,FALSE)),""))</f>
        <v/>
      </c>
      <c r="AD518" s="289"/>
      <c r="AE518" s="300"/>
      <c r="AF518" s="323"/>
      <c r="AG518" s="331"/>
      <c r="AH518" s="332"/>
      <c r="AI518" s="150"/>
      <c r="AJ518" s="326" t="s">
        <v>365</v>
      </c>
      <c r="AK518" s="350"/>
    </row>
    <row r="519" spans="1:37">
      <c r="A519" s="280" t="str">
        <f t="shared" si="18"/>
        <v>D1-08-10</v>
      </c>
      <c r="B519" s="281" t="s">
        <v>43</v>
      </c>
      <c r="C519" s="282">
        <v>46085</v>
      </c>
      <c r="D519" s="282"/>
      <c r="E519" s="243">
        <v>10</v>
      </c>
      <c r="F519" s="244" t="s">
        <v>205</v>
      </c>
      <c r="G519" s="243">
        <v>8</v>
      </c>
      <c r="H519" s="283" t="str">
        <f>IF(ISBLANK(F519),"",IFERROR(VLOOKUP(A519,'Np PL4 Stock'!$A:$U,20,FALSE),""))</f>
        <v>V1-MA1</v>
      </c>
      <c r="I519" s="262" t="s">
        <v>213</v>
      </c>
      <c r="J519" s="283">
        <f>IF(ISBLANK(F519),"",VLOOKUP(LEFT(A519,5),Unit!A:B,2,FALSE))</f>
        <v>20</v>
      </c>
      <c r="K519" s="289">
        <v>3.71</v>
      </c>
      <c r="L519" s="290">
        <v>2.4</v>
      </c>
      <c r="M519" s="291">
        <f t="shared" si="19"/>
        <v>185.5</v>
      </c>
      <c r="N519" s="292" t="str">
        <f>IF(ISBLANK(D519),"",IFERROR(IF(VLOOKUP(A519,'Np PL4 Stock'!A:J,10,FALSE)="Np4",D519-VLOOKUP(A519,'Np PL4 Stock'!A:E,5,FALSE),D519-1-VLOOKUP(A519,'Np PL4 Stock'!A:E,5,FALSE)),""))</f>
        <v/>
      </c>
      <c r="O519" s="345"/>
      <c r="P519" s="290"/>
      <c r="Q519" s="300"/>
      <c r="R519" s="290"/>
      <c r="S519" s="301"/>
      <c r="T519" s="301"/>
      <c r="U519" s="301"/>
      <c r="V519" s="347"/>
      <c r="W519" s="348"/>
      <c r="X519" s="349"/>
      <c r="Y519" s="313" t="str">
        <f>IF(ISBLANK(X519),"",IFERROR(IF(VLOOKUP(A519,'Np PL4 Stock'!A:J,10,FALSE)="Np4",X519-VLOOKUP(A519,'Np PL4 Stock'!A:E,5,FALSE),X519-1-VLOOKUP(A519,'Np PL4 Stock'!A:E,5,FALSE)),""))</f>
        <v/>
      </c>
      <c r="Z519" s="321"/>
      <c r="AA519" s="315"/>
      <c r="AB519" s="316"/>
      <c r="AC519" s="317" t="str">
        <f>IF(ISBLANK(AB519),"",IFERROR(IF(VLOOKUP(A519,'Np PL4 Stock'!A:J,10,FALSE)="Np4",AB519-VLOOKUP(A519,'Np PL4 Stock'!A:E,5,FALSE),AB519-1-VLOOKUP(A519,'Np PL4 Stock'!A:E,5,FALSE)),""))</f>
        <v/>
      </c>
      <c r="AD519" s="289"/>
      <c r="AE519" s="300"/>
      <c r="AF519" s="323"/>
      <c r="AG519" s="331"/>
      <c r="AH519" s="332"/>
      <c r="AI519" s="150"/>
      <c r="AJ519" s="326" t="s">
        <v>365</v>
      </c>
      <c r="AK519" s="350"/>
    </row>
    <row r="520" spans="1:37">
      <c r="A520" s="280" t="str">
        <f t="shared" si="18"/>
        <v>D1-09-10</v>
      </c>
      <c r="B520" s="281" t="s">
        <v>43</v>
      </c>
      <c r="C520" s="282">
        <v>46085</v>
      </c>
      <c r="D520" s="282"/>
      <c r="E520" s="243">
        <v>10</v>
      </c>
      <c r="F520" s="244" t="s">
        <v>205</v>
      </c>
      <c r="G520" s="243">
        <v>9</v>
      </c>
      <c r="H520" s="283" t="str">
        <f>IF(ISBLANK(F520),"",IFERROR(VLOOKUP(A520,'Np PL4 Stock'!$A:$U,20,FALSE),""))</f>
        <v>V1-MA1</v>
      </c>
      <c r="I520" s="262" t="s">
        <v>213</v>
      </c>
      <c r="J520" s="283">
        <f>IF(ISBLANK(F520),"",VLOOKUP(LEFT(A520,5),Unit!A:B,2,FALSE))</f>
        <v>20</v>
      </c>
      <c r="K520" s="289">
        <v>3.71</v>
      </c>
      <c r="L520" s="290">
        <v>2.4</v>
      </c>
      <c r="M520" s="291">
        <f t="shared" si="19"/>
        <v>185.5</v>
      </c>
      <c r="N520" s="292" t="str">
        <f>IF(ISBLANK(D520),"",IFERROR(IF(VLOOKUP(A520,'Np PL4 Stock'!A:J,10,FALSE)="Np4",D520-VLOOKUP(A520,'Np PL4 Stock'!A:E,5,FALSE),D520-1-VLOOKUP(A520,'Np PL4 Stock'!A:E,5,FALSE)),""))</f>
        <v/>
      </c>
      <c r="O520" s="345"/>
      <c r="P520" s="290"/>
      <c r="Q520" s="300"/>
      <c r="R520" s="290"/>
      <c r="S520" s="301"/>
      <c r="T520" s="301"/>
      <c r="U520" s="301"/>
      <c r="V520" s="347"/>
      <c r="W520" s="348"/>
      <c r="X520" s="349"/>
      <c r="Y520" s="313" t="str">
        <f>IF(ISBLANK(X520),"",IFERROR(IF(VLOOKUP(A520,'Np PL4 Stock'!A:J,10,FALSE)="Np4",X520-VLOOKUP(A520,'Np PL4 Stock'!A:E,5,FALSE),X520-1-VLOOKUP(A520,'Np PL4 Stock'!A:E,5,FALSE)),""))</f>
        <v/>
      </c>
      <c r="Z520" s="321"/>
      <c r="AA520" s="315"/>
      <c r="AB520" s="316"/>
      <c r="AC520" s="317" t="str">
        <f>IF(ISBLANK(AB520),"",IFERROR(IF(VLOOKUP(A520,'Np PL4 Stock'!A:J,10,FALSE)="Np4",AB520-VLOOKUP(A520,'Np PL4 Stock'!A:E,5,FALSE),AB520-1-VLOOKUP(A520,'Np PL4 Stock'!A:E,5,FALSE)),""))</f>
        <v/>
      </c>
      <c r="AD520" s="289"/>
      <c r="AE520" s="300"/>
      <c r="AF520" s="323"/>
      <c r="AG520" s="331"/>
      <c r="AH520" s="332"/>
      <c r="AI520" s="150"/>
      <c r="AJ520" s="326" t="s">
        <v>365</v>
      </c>
      <c r="AK520" s="350"/>
    </row>
    <row r="521" spans="1:37">
      <c r="A521" s="280" t="str">
        <f t="shared" si="18"/>
        <v>D1-10-10</v>
      </c>
      <c r="B521" s="281" t="s">
        <v>43</v>
      </c>
      <c r="C521" s="282">
        <v>46085</v>
      </c>
      <c r="D521" s="282"/>
      <c r="E521" s="243">
        <v>10</v>
      </c>
      <c r="F521" s="244" t="s">
        <v>205</v>
      </c>
      <c r="G521" s="243">
        <v>10</v>
      </c>
      <c r="H521" s="283" t="str">
        <f>IF(ISBLANK(F521),"",IFERROR(VLOOKUP(A521,'Np PL4 Stock'!$A:$U,20,FALSE),""))</f>
        <v>V1-MA1</v>
      </c>
      <c r="I521" s="262" t="s">
        <v>213</v>
      </c>
      <c r="J521" s="283">
        <f>IF(ISBLANK(F521),"",VLOOKUP(LEFT(A521,5),Unit!A:B,2,FALSE))</f>
        <v>20</v>
      </c>
      <c r="K521" s="289">
        <v>3.71</v>
      </c>
      <c r="L521" s="290">
        <v>2.4</v>
      </c>
      <c r="M521" s="291">
        <f t="shared" si="19"/>
        <v>185.5</v>
      </c>
      <c r="N521" s="292" t="str">
        <f>IF(ISBLANK(D521),"",IFERROR(IF(VLOOKUP(A521,'Np PL4 Stock'!A:J,10,FALSE)="Np4",D521-VLOOKUP(A521,'Np PL4 Stock'!A:E,5,FALSE),D521-1-VLOOKUP(A521,'Np PL4 Stock'!A:E,5,FALSE)),""))</f>
        <v/>
      </c>
      <c r="O521" s="345"/>
      <c r="P521" s="290"/>
      <c r="Q521" s="300"/>
      <c r="R521" s="290"/>
      <c r="S521" s="301"/>
      <c r="T521" s="301"/>
      <c r="U521" s="301"/>
      <c r="V521" s="302"/>
      <c r="W521" s="303"/>
      <c r="X521" s="349"/>
      <c r="Y521" s="313" t="str">
        <f>IF(ISBLANK(X521),"",IFERROR(IF(VLOOKUP(A521,'Np PL4 Stock'!A:J,10,FALSE)="Np4",X521-VLOOKUP(A521,'Np PL4 Stock'!A:E,5,FALSE),X521-1-VLOOKUP(A521,'Np PL4 Stock'!A:E,5,FALSE)),""))</f>
        <v/>
      </c>
      <c r="Z521" s="325"/>
      <c r="AA521" s="315"/>
      <c r="AB521" s="316"/>
      <c r="AC521" s="317" t="str">
        <f>IF(ISBLANK(AB521),"",IFERROR(IF(VLOOKUP(A521,'Np PL4 Stock'!A:J,10,FALSE)="Np4",AB521-VLOOKUP(A521,'Np PL4 Stock'!A:E,5,FALSE),AB521-1-VLOOKUP(A521,'Np PL4 Stock'!A:E,5,FALSE)),""))</f>
        <v/>
      </c>
      <c r="AD521" s="290"/>
      <c r="AE521" s="300"/>
      <c r="AF521" s="323"/>
      <c r="AG521" s="331"/>
      <c r="AH521" s="332"/>
      <c r="AI521" s="150"/>
      <c r="AJ521" s="326" t="s">
        <v>365</v>
      </c>
      <c r="AK521" s="350"/>
    </row>
    <row r="522" spans="1:37">
      <c r="A522" s="280" t="str">
        <f t="shared" si="18"/>
        <v>B1-01-10</v>
      </c>
      <c r="B522" s="281" t="s">
        <v>43</v>
      </c>
      <c r="C522" s="282">
        <v>46088</v>
      </c>
      <c r="D522" s="282">
        <v>46095</v>
      </c>
      <c r="E522" s="243">
        <v>10</v>
      </c>
      <c r="F522" s="244" t="s">
        <v>165</v>
      </c>
      <c r="G522" s="243">
        <v>1</v>
      </c>
      <c r="H522" s="283" t="str">
        <f>IF(ISBLANK(F522),"",IFERROR(VLOOKUP(A522,'Np PL4 Stock'!$A:$U,20,FALSE),""))</f>
        <v>V1-MA1</v>
      </c>
      <c r="I522" s="262" t="s">
        <v>213</v>
      </c>
      <c r="J522" s="283">
        <f>IF(ISBLANK(F522),"",VLOOKUP(LEFT(A522,5),Unit!A:B,2,FALSE))</f>
        <v>12</v>
      </c>
      <c r="K522" s="289">
        <v>2.76</v>
      </c>
      <c r="L522" s="290">
        <v>1.8</v>
      </c>
      <c r="M522" s="291">
        <f t="shared" si="19"/>
        <v>230</v>
      </c>
      <c r="N522" s="292">
        <f>IF(ISBLANK(D522),"",IFERROR(IF(VLOOKUP(A522,'Np PL4 Stock'!A:J,10,FALSE)="Np4",D522-VLOOKUP(A522,'Np PL4 Stock'!A:E,5,FALSE),D522-1-VLOOKUP(A522,'Np PL4 Stock'!A:E,5,FALSE)),""))</f>
        <v>7</v>
      </c>
      <c r="O522" s="345">
        <v>0.97</v>
      </c>
      <c r="P522" s="290">
        <v>5.358</v>
      </c>
      <c r="Q522" s="300">
        <v>0.0572</v>
      </c>
      <c r="R522" s="301" t="s">
        <v>38</v>
      </c>
      <c r="S522" s="301">
        <v>51000</v>
      </c>
      <c r="T522" s="301" t="s">
        <v>38</v>
      </c>
      <c r="U522" s="301" t="s">
        <v>38</v>
      </c>
      <c r="V522" s="302">
        <v>0</v>
      </c>
      <c r="W522" s="303">
        <v>0</v>
      </c>
      <c r="X522" s="349">
        <v>46098</v>
      </c>
      <c r="Y522" s="313">
        <f>IF(ISBLANK(X522),"",IFERROR(IF(VLOOKUP(A522,'Np PL4 Stock'!A:J,10,FALSE)="Np4",X522-VLOOKUP(A522,'Np PL4 Stock'!A:E,5,FALSE),X522-1-VLOOKUP(A522,'Np PL4 Stock'!A:E,5,FALSE)),""))</f>
        <v>10</v>
      </c>
      <c r="Z522" s="325">
        <v>6.79</v>
      </c>
      <c r="AA522" s="315">
        <v>0.0624</v>
      </c>
      <c r="AB522" s="316"/>
      <c r="AC522" s="317" t="str">
        <f>IF(ISBLANK(AB522),"",IFERROR(IF(VLOOKUP(A522,'Np PL4 Stock'!A:J,10,FALSE)="Np4",AB522-VLOOKUP(A522,'Np PL4 Stock'!A:E,5,FALSE),AB522-1-VLOOKUP(A522,'Np PL4 Stock'!A:E,5,FALSE)),""))</f>
        <v/>
      </c>
      <c r="AD522" s="290"/>
      <c r="AE522" s="300"/>
      <c r="AF522" s="323"/>
      <c r="AG522" s="331"/>
      <c r="AH522" s="332"/>
      <c r="AI522" s="150"/>
      <c r="AJ522" s="326"/>
      <c r="AK522" s="350">
        <v>1.4</v>
      </c>
    </row>
    <row r="523" spans="1:37">
      <c r="A523" s="280" t="str">
        <f t="shared" si="18"/>
        <v>B1-02-10</v>
      </c>
      <c r="B523" s="281" t="s">
        <v>43</v>
      </c>
      <c r="C523" s="282">
        <v>46088</v>
      </c>
      <c r="D523" s="282">
        <v>46095</v>
      </c>
      <c r="E523" s="243">
        <v>10</v>
      </c>
      <c r="F523" s="244" t="s">
        <v>165</v>
      </c>
      <c r="G523" s="243">
        <v>2</v>
      </c>
      <c r="H523" s="283" t="str">
        <f>IF(ISBLANK(F523),"",IFERROR(VLOOKUP(A523,'Np PL4 Stock'!$A:$U,20,FALSE),""))</f>
        <v>V1-MA1</v>
      </c>
      <c r="I523" s="262" t="s">
        <v>213</v>
      </c>
      <c r="J523" s="283">
        <f>IF(ISBLANK(F523),"",VLOOKUP(LEFT(A523,5),Unit!A:B,2,FALSE))</f>
        <v>12</v>
      </c>
      <c r="K523" s="289">
        <v>2.76</v>
      </c>
      <c r="L523" s="290">
        <v>1.8</v>
      </c>
      <c r="M523" s="291">
        <f t="shared" si="19"/>
        <v>230</v>
      </c>
      <c r="N523" s="292">
        <f>IF(ISBLANK(D523),"",IFERROR(IF(VLOOKUP(A523,'Np PL4 Stock'!A:J,10,FALSE)="Np4",D523-VLOOKUP(A523,'Np PL4 Stock'!A:E,5,FALSE),D523-1-VLOOKUP(A523,'Np PL4 Stock'!A:E,5,FALSE)),""))</f>
        <v>7</v>
      </c>
      <c r="O523" s="345">
        <v>0.96</v>
      </c>
      <c r="P523" s="290">
        <v>5.164</v>
      </c>
      <c r="Q523" s="300">
        <v>0.0568</v>
      </c>
      <c r="R523" s="301" t="s">
        <v>38</v>
      </c>
      <c r="S523" s="301">
        <v>48500</v>
      </c>
      <c r="T523" s="301" t="s">
        <v>38</v>
      </c>
      <c r="U523" s="301" t="s">
        <v>38</v>
      </c>
      <c r="V523" s="302">
        <v>0</v>
      </c>
      <c r="W523" s="303">
        <v>0</v>
      </c>
      <c r="X523" s="349">
        <v>46098</v>
      </c>
      <c r="Y523" s="313">
        <f>IF(ISBLANK(X523),"",IFERROR(IF(VLOOKUP(A523,'Np PL4 Stock'!A:J,10,FALSE)="Np4",X523-VLOOKUP(A523,'Np PL4 Stock'!A:E,5,FALSE),X523-1-VLOOKUP(A523,'Np PL4 Stock'!A:E,5,FALSE)),""))</f>
        <v>10</v>
      </c>
      <c r="Z523" s="325">
        <v>6.69</v>
      </c>
      <c r="AA523" s="315">
        <v>0.0682</v>
      </c>
      <c r="AB523" s="316"/>
      <c r="AC523" s="317" t="str">
        <f>IF(ISBLANK(AB523),"",IFERROR(IF(VLOOKUP(A523,'Np PL4 Stock'!A:J,10,FALSE)="Np4",AB523-VLOOKUP(A523,'Np PL4 Stock'!A:E,5,FALSE),AB523-1-VLOOKUP(A523,'Np PL4 Stock'!A:E,5,FALSE)),""))</f>
        <v/>
      </c>
      <c r="AD523" s="290"/>
      <c r="AE523" s="300"/>
      <c r="AF523" s="323"/>
      <c r="AG523" s="331"/>
      <c r="AH523" s="332"/>
      <c r="AI523" s="150"/>
      <c r="AJ523" s="326"/>
      <c r="AK523" s="350">
        <v>1.5</v>
      </c>
    </row>
    <row r="524" spans="1:37">
      <c r="A524" s="280" t="str">
        <f t="shared" si="18"/>
        <v>B1-03-10</v>
      </c>
      <c r="B524" s="281" t="s">
        <v>43</v>
      </c>
      <c r="C524" s="282">
        <v>46088</v>
      </c>
      <c r="D524" s="282">
        <v>46095</v>
      </c>
      <c r="E524" s="243">
        <v>10</v>
      </c>
      <c r="F524" s="244" t="s">
        <v>165</v>
      </c>
      <c r="G524" s="243">
        <v>3</v>
      </c>
      <c r="H524" s="283" t="str">
        <f>IF(ISBLANK(F524),"",IFERROR(VLOOKUP(A524,'Np PL4 Stock'!$A:$U,20,FALSE),""))</f>
        <v>V1-MA1</v>
      </c>
      <c r="I524" s="262" t="s">
        <v>213</v>
      </c>
      <c r="J524" s="283">
        <f>IF(ISBLANK(F524),"",VLOOKUP(LEFT(A524,5),Unit!A:B,2,FALSE))</f>
        <v>12</v>
      </c>
      <c r="K524" s="289">
        <v>2.76</v>
      </c>
      <c r="L524" s="290">
        <v>1.8</v>
      </c>
      <c r="M524" s="291">
        <f t="shared" si="19"/>
        <v>230</v>
      </c>
      <c r="N524" s="292">
        <f>IF(ISBLANK(D524),"",IFERROR(IF(VLOOKUP(A524,'Np PL4 Stock'!A:J,10,FALSE)="Np4",D524-VLOOKUP(A524,'Np PL4 Stock'!A:E,5,FALSE),D524-1-VLOOKUP(A524,'Np PL4 Stock'!A:E,5,FALSE)),""))</f>
        <v>7</v>
      </c>
      <c r="O524" s="345">
        <v>0.97</v>
      </c>
      <c r="P524" s="290">
        <v>5.369</v>
      </c>
      <c r="Q524" s="300">
        <v>0.0496</v>
      </c>
      <c r="R524" s="301" t="s">
        <v>38</v>
      </c>
      <c r="S524" s="301">
        <v>54000</v>
      </c>
      <c r="T524" s="301" t="s">
        <v>38</v>
      </c>
      <c r="U524" s="301" t="s">
        <v>38</v>
      </c>
      <c r="V524" s="302">
        <v>0</v>
      </c>
      <c r="W524" s="303">
        <v>0</v>
      </c>
      <c r="X524" s="349">
        <v>46098</v>
      </c>
      <c r="Y524" s="313">
        <f>IF(ISBLANK(X524),"",IFERROR(IF(VLOOKUP(A524,'Np PL4 Stock'!A:J,10,FALSE)="Np4",X524-VLOOKUP(A524,'Np PL4 Stock'!A:E,5,FALSE),X524-1-VLOOKUP(A524,'Np PL4 Stock'!A:E,5,FALSE)),""))</f>
        <v>10</v>
      </c>
      <c r="Z524" s="325">
        <v>6.81</v>
      </c>
      <c r="AA524" s="315">
        <v>0.0625</v>
      </c>
      <c r="AB524" s="316"/>
      <c r="AC524" s="317" t="str">
        <f>IF(ISBLANK(AB524),"",IFERROR(IF(VLOOKUP(A524,'Np PL4 Stock'!A:J,10,FALSE)="Np4",AB524-VLOOKUP(A524,'Np PL4 Stock'!A:E,5,FALSE),AB524-1-VLOOKUP(A524,'Np PL4 Stock'!A:E,5,FALSE)),""))</f>
        <v/>
      </c>
      <c r="AD524" s="290"/>
      <c r="AE524" s="300"/>
      <c r="AF524" s="323"/>
      <c r="AG524" s="335"/>
      <c r="AH524" s="332"/>
      <c r="AI524" s="150"/>
      <c r="AJ524" s="326"/>
      <c r="AK524" s="350">
        <v>1.4</v>
      </c>
    </row>
    <row r="525" spans="1:37">
      <c r="A525" s="280" t="str">
        <f t="shared" si="18"/>
        <v>B1-04-10</v>
      </c>
      <c r="B525" s="281" t="s">
        <v>43</v>
      </c>
      <c r="C525" s="282">
        <v>46088</v>
      </c>
      <c r="D525" s="282">
        <v>46095</v>
      </c>
      <c r="E525" s="243">
        <v>10</v>
      </c>
      <c r="F525" s="244" t="s">
        <v>165</v>
      </c>
      <c r="G525" s="243">
        <v>4</v>
      </c>
      <c r="H525" s="283" t="str">
        <f>IF(ISBLANK(F525),"",IFERROR(VLOOKUP(A525,'Np PL4 Stock'!$A:$U,20,FALSE),""))</f>
        <v>V1-MA1</v>
      </c>
      <c r="I525" s="262" t="s">
        <v>213</v>
      </c>
      <c r="J525" s="283">
        <f>IF(ISBLANK(F525),"",VLOOKUP(LEFT(A525,5),Unit!A:B,2,FALSE))</f>
        <v>12</v>
      </c>
      <c r="K525" s="289">
        <v>2.76</v>
      </c>
      <c r="L525" s="290">
        <v>1.8</v>
      </c>
      <c r="M525" s="291">
        <f t="shared" si="19"/>
        <v>230</v>
      </c>
      <c r="N525" s="292">
        <f>IF(ISBLANK(D525),"",IFERROR(IF(VLOOKUP(A525,'Np PL4 Stock'!A:J,10,FALSE)="Np4",D525-VLOOKUP(A525,'Np PL4 Stock'!A:E,5,FALSE),D525-1-VLOOKUP(A525,'Np PL4 Stock'!A:E,5,FALSE)),""))</f>
        <v>7</v>
      </c>
      <c r="O525" s="345">
        <v>0.97</v>
      </c>
      <c r="P525" s="290">
        <v>5.275</v>
      </c>
      <c r="Q525" s="300">
        <v>0.0493</v>
      </c>
      <c r="R525" s="301" t="s">
        <v>38</v>
      </c>
      <c r="S525" s="301">
        <v>56000</v>
      </c>
      <c r="T525" s="301" t="s">
        <v>38</v>
      </c>
      <c r="U525" s="301" t="s">
        <v>38</v>
      </c>
      <c r="V525" s="302">
        <v>0</v>
      </c>
      <c r="W525" s="303">
        <v>0</v>
      </c>
      <c r="X525" s="349">
        <v>46098</v>
      </c>
      <c r="Y525" s="313">
        <f>IF(ISBLANK(X525),"",IFERROR(IF(VLOOKUP(A525,'Np PL4 Stock'!A:J,10,FALSE)="Np4",X525-VLOOKUP(A525,'Np PL4 Stock'!A:E,5,FALSE),X525-1-VLOOKUP(A525,'Np PL4 Stock'!A:E,5,FALSE)),""))</f>
        <v>10</v>
      </c>
      <c r="Z525" s="325">
        <v>6.66</v>
      </c>
      <c r="AA525" s="315">
        <v>0.0686</v>
      </c>
      <c r="AB525" s="316"/>
      <c r="AC525" s="317" t="str">
        <f>IF(ISBLANK(AB525),"",IFERROR(IF(VLOOKUP(A525,'Np PL4 Stock'!A:J,10,FALSE)="Np4",AB525-VLOOKUP(A525,'Np PL4 Stock'!A:E,5,FALSE),AB525-1-VLOOKUP(A525,'Np PL4 Stock'!A:E,5,FALSE)),""))</f>
        <v/>
      </c>
      <c r="AD525" s="290"/>
      <c r="AE525" s="300"/>
      <c r="AF525" s="323"/>
      <c r="AG525" s="331"/>
      <c r="AH525" s="332"/>
      <c r="AI525" s="150"/>
      <c r="AJ525" s="326"/>
      <c r="AK525" s="350">
        <v>1.4</v>
      </c>
    </row>
    <row r="526" spans="1:37">
      <c r="A526" s="280" t="str">
        <f t="shared" si="18"/>
        <v>B1-05-10</v>
      </c>
      <c r="B526" s="281" t="s">
        <v>43</v>
      </c>
      <c r="C526" s="282">
        <v>46088</v>
      </c>
      <c r="D526" s="282">
        <v>46095</v>
      </c>
      <c r="E526" s="243">
        <v>10</v>
      </c>
      <c r="F526" s="244" t="s">
        <v>165</v>
      </c>
      <c r="G526" s="243">
        <v>5</v>
      </c>
      <c r="H526" s="283" t="str">
        <f>IF(ISBLANK(F526),"",IFERROR(VLOOKUP(A526,'Np PL4 Stock'!$A:$U,20,FALSE),""))</f>
        <v>V1-MA1</v>
      </c>
      <c r="I526" s="262" t="s">
        <v>213</v>
      </c>
      <c r="J526" s="283">
        <f>IF(ISBLANK(F526),"",VLOOKUP(LEFT(A526,5),Unit!A:B,2,FALSE))</f>
        <v>12</v>
      </c>
      <c r="K526" s="289">
        <v>2.75</v>
      </c>
      <c r="L526" s="290">
        <v>1.8</v>
      </c>
      <c r="M526" s="291">
        <f t="shared" si="19"/>
        <v>229.166666666667</v>
      </c>
      <c r="N526" s="292">
        <f>IF(ISBLANK(D526),"",IFERROR(IF(VLOOKUP(A526,'Np PL4 Stock'!A:J,10,FALSE)="Np4",D526-VLOOKUP(A526,'Np PL4 Stock'!A:E,5,FALSE),D526-1-VLOOKUP(A526,'Np PL4 Stock'!A:E,5,FALSE)),""))</f>
        <v>7</v>
      </c>
      <c r="O526" s="345">
        <v>0.96</v>
      </c>
      <c r="P526" s="290">
        <v>5.173</v>
      </c>
      <c r="Q526" s="300">
        <v>0.0476</v>
      </c>
      <c r="R526" s="301" t="s">
        <v>38</v>
      </c>
      <c r="S526" s="301">
        <v>42500</v>
      </c>
      <c r="T526" s="301" t="s">
        <v>38</v>
      </c>
      <c r="U526" s="301" t="s">
        <v>38</v>
      </c>
      <c r="V526" s="302">
        <v>0.01</v>
      </c>
      <c r="W526" s="303">
        <v>0</v>
      </c>
      <c r="X526" s="349">
        <v>46098</v>
      </c>
      <c r="Y526" s="313">
        <f>IF(ISBLANK(X526),"",IFERROR(IF(VLOOKUP(A526,'Np PL4 Stock'!A:J,10,FALSE)="Np4",X526-VLOOKUP(A526,'Np PL4 Stock'!A:E,5,FALSE),X526-1-VLOOKUP(A526,'Np PL4 Stock'!A:E,5,FALSE)),""))</f>
        <v>10</v>
      </c>
      <c r="Z526" s="325">
        <v>6.63</v>
      </c>
      <c r="AA526" s="315">
        <v>0.0684</v>
      </c>
      <c r="AB526" s="316"/>
      <c r="AC526" s="317" t="str">
        <f>IF(ISBLANK(AB526),"",IFERROR(IF(VLOOKUP(A526,'Np PL4 Stock'!A:J,10,FALSE)="Np4",AB526-VLOOKUP(A526,'Np PL4 Stock'!A:E,5,FALSE),AB526-1-VLOOKUP(A526,'Np PL4 Stock'!A:E,5,FALSE)),""))</f>
        <v/>
      </c>
      <c r="AD526" s="290"/>
      <c r="AE526" s="300"/>
      <c r="AF526" s="323"/>
      <c r="AG526" s="331"/>
      <c r="AH526" s="332"/>
      <c r="AI526" s="150"/>
      <c r="AJ526" s="326"/>
      <c r="AK526" s="350">
        <v>1.3</v>
      </c>
    </row>
    <row r="527" spans="1:37">
      <c r="A527" s="280" t="str">
        <f t="shared" si="18"/>
        <v>B1-06-10</v>
      </c>
      <c r="B527" s="281" t="s">
        <v>43</v>
      </c>
      <c r="C527" s="282">
        <v>46088</v>
      </c>
      <c r="D527" s="282">
        <v>46095</v>
      </c>
      <c r="E527" s="243">
        <v>10</v>
      </c>
      <c r="F527" s="244" t="s">
        <v>165</v>
      </c>
      <c r="G527" s="243">
        <v>6</v>
      </c>
      <c r="H527" s="283" t="str">
        <f>IF(ISBLANK(F527),"",IFERROR(VLOOKUP(A527,'Np PL4 Stock'!$A:$U,20,FALSE),""))</f>
        <v>V1-MB1</v>
      </c>
      <c r="I527" s="262" t="s">
        <v>213</v>
      </c>
      <c r="J527" s="283">
        <f>IF(ISBLANK(F527),"",VLOOKUP(LEFT(A527,5),Unit!A:B,2,FALSE))</f>
        <v>12</v>
      </c>
      <c r="K527" s="289">
        <v>2.7</v>
      </c>
      <c r="L527" s="290">
        <v>1.8</v>
      </c>
      <c r="M527" s="291">
        <f t="shared" si="19"/>
        <v>225</v>
      </c>
      <c r="N527" s="292">
        <f>IF(ISBLANK(D527),"",IFERROR(IF(VLOOKUP(A527,'Np PL4 Stock'!A:J,10,FALSE)="Np4",D527-VLOOKUP(A527,'Np PL4 Stock'!A:E,5,FALSE),D527-1-VLOOKUP(A527,'Np PL4 Stock'!A:E,5,FALSE)),""))</f>
        <v>7</v>
      </c>
      <c r="O527" s="345">
        <v>0.97</v>
      </c>
      <c r="P527" s="290">
        <v>5.297</v>
      </c>
      <c r="Q527" s="300">
        <v>0.0542</v>
      </c>
      <c r="R527" s="301" t="s">
        <v>38</v>
      </c>
      <c r="S527" s="301">
        <v>38000</v>
      </c>
      <c r="T527" s="301" t="s">
        <v>38</v>
      </c>
      <c r="U527" s="301" t="s">
        <v>38</v>
      </c>
      <c r="V527" s="302">
        <v>0</v>
      </c>
      <c r="W527" s="303">
        <v>0</v>
      </c>
      <c r="X527" s="349">
        <v>46098</v>
      </c>
      <c r="Y527" s="313">
        <f>IF(ISBLANK(X527),"",IFERROR(IF(VLOOKUP(A527,'Np PL4 Stock'!A:J,10,FALSE)="Np4",X527-VLOOKUP(A527,'Np PL4 Stock'!A:E,5,FALSE),X527-1-VLOOKUP(A527,'Np PL4 Stock'!A:E,5,FALSE)),""))</f>
        <v>10</v>
      </c>
      <c r="Z527" s="325">
        <v>6.81</v>
      </c>
      <c r="AA527" s="315">
        <v>0.0618</v>
      </c>
      <c r="AB527" s="316">
        <v>46101</v>
      </c>
      <c r="AC527" s="317">
        <f>IF(ISBLANK(AB527),"",IFERROR(IF(VLOOKUP(A527,'Np PL4 Stock'!A:J,10,FALSE)="Np4",AB527-VLOOKUP(A527,'Np PL4 Stock'!A:E,5,FALSE),AB527-1-VLOOKUP(A527,'Np PL4 Stock'!A:E,5,FALSE)),""))</f>
        <v>13</v>
      </c>
      <c r="AD527" s="290">
        <v>8.056</v>
      </c>
      <c r="AE527" s="300">
        <v>0.0723</v>
      </c>
      <c r="AF527" s="323">
        <v>0.97</v>
      </c>
      <c r="AG527" s="331">
        <v>0</v>
      </c>
      <c r="AH527" s="332">
        <v>0</v>
      </c>
      <c r="AI527" s="150">
        <v>312</v>
      </c>
      <c r="AJ527" s="326"/>
      <c r="AK527" s="350">
        <v>1.3</v>
      </c>
    </row>
    <row r="528" spans="1:37">
      <c r="A528" s="280" t="str">
        <f t="shared" si="18"/>
        <v>B1-07-10</v>
      </c>
      <c r="B528" s="281" t="s">
        <v>43</v>
      </c>
      <c r="C528" s="282">
        <v>46088</v>
      </c>
      <c r="D528" s="282">
        <v>46095</v>
      </c>
      <c r="E528" s="243">
        <v>10</v>
      </c>
      <c r="F528" s="244" t="s">
        <v>165</v>
      </c>
      <c r="G528" s="243">
        <v>7</v>
      </c>
      <c r="H528" s="283" t="str">
        <f>IF(ISBLANK(F528),"",IFERROR(VLOOKUP(A528,'Np PL4 Stock'!$A:$U,20,FALSE),""))</f>
        <v>V1-MB1</v>
      </c>
      <c r="I528" s="262" t="s">
        <v>213</v>
      </c>
      <c r="J528" s="283">
        <f>IF(ISBLANK(F528),"",VLOOKUP(LEFT(A528,5),Unit!A:B,2,FALSE))</f>
        <v>12</v>
      </c>
      <c r="K528" s="289">
        <v>2.7</v>
      </c>
      <c r="L528" s="290">
        <v>1.8</v>
      </c>
      <c r="M528" s="291">
        <f t="shared" si="19"/>
        <v>225</v>
      </c>
      <c r="N528" s="292">
        <f>IF(ISBLANK(D528),"",IFERROR(IF(VLOOKUP(A528,'Np PL4 Stock'!A:J,10,FALSE)="Np4",D528-VLOOKUP(A528,'Np PL4 Stock'!A:E,5,FALSE),D528-1-VLOOKUP(A528,'Np PL4 Stock'!A:E,5,FALSE)),""))</f>
        <v>7</v>
      </c>
      <c r="O528" s="345">
        <v>0.97</v>
      </c>
      <c r="P528" s="290">
        <v>5.315</v>
      </c>
      <c r="Q528" s="300">
        <v>0.0584</v>
      </c>
      <c r="R528" s="301" t="s">
        <v>38</v>
      </c>
      <c r="S528" s="301">
        <v>46000</v>
      </c>
      <c r="T528" s="301" t="s">
        <v>38</v>
      </c>
      <c r="U528" s="301" t="s">
        <v>38</v>
      </c>
      <c r="V528" s="302">
        <v>0</v>
      </c>
      <c r="W528" s="303">
        <v>0</v>
      </c>
      <c r="X528" s="349">
        <v>46098</v>
      </c>
      <c r="Y528" s="313">
        <f>IF(ISBLANK(X528),"",IFERROR(IF(VLOOKUP(A528,'Np PL4 Stock'!A:J,10,FALSE)="Np4",X528-VLOOKUP(A528,'Np PL4 Stock'!A:E,5,FALSE),X528-1-VLOOKUP(A528,'Np PL4 Stock'!A:E,5,FALSE)),""))</f>
        <v>10</v>
      </c>
      <c r="Z528" s="321">
        <v>6.566</v>
      </c>
      <c r="AA528" s="315">
        <v>0.0688</v>
      </c>
      <c r="AB528" s="316">
        <v>46101</v>
      </c>
      <c r="AC528" s="317">
        <f>IF(ISBLANK(AB528),"",IFERROR(IF(VLOOKUP(A528,'Np PL4 Stock'!A:J,10,FALSE)="Np4",AB528-VLOOKUP(A528,'Np PL4 Stock'!A:E,5,FALSE),AB528-1-VLOOKUP(A528,'Np PL4 Stock'!A:E,5,FALSE)),""))</f>
        <v>13</v>
      </c>
      <c r="AD528" s="290">
        <v>7.826</v>
      </c>
      <c r="AE528" s="300">
        <v>0.0755</v>
      </c>
      <c r="AF528" s="323">
        <v>0.94</v>
      </c>
      <c r="AG528" s="331">
        <v>0</v>
      </c>
      <c r="AH528" s="332">
        <v>0</v>
      </c>
      <c r="AI528" s="150">
        <v>363</v>
      </c>
      <c r="AJ528" s="326"/>
      <c r="AK528" s="350">
        <v>1.3</v>
      </c>
    </row>
    <row r="529" spans="1:37">
      <c r="A529" s="280" t="str">
        <f t="shared" si="18"/>
        <v>B1-08-10</v>
      </c>
      <c r="B529" s="342" t="s">
        <v>43</v>
      </c>
      <c r="C529" s="282">
        <v>46089</v>
      </c>
      <c r="D529" s="282">
        <v>46096</v>
      </c>
      <c r="E529" s="243">
        <v>10</v>
      </c>
      <c r="F529" s="244" t="s">
        <v>165</v>
      </c>
      <c r="G529" s="243">
        <v>8</v>
      </c>
      <c r="H529" s="283" t="str">
        <f>IF(ISBLANK(F529),"",IFERROR(VLOOKUP(A529,'Np PL4 Stock'!$A:$U,20,FALSE),""))</f>
        <v>V1-MB1</v>
      </c>
      <c r="I529" s="262" t="s">
        <v>213</v>
      </c>
      <c r="J529" s="283">
        <f>IF(ISBLANK(F529),"",VLOOKUP(LEFT(A529,5),Unit!A:B,2,FALSE))</f>
        <v>12</v>
      </c>
      <c r="K529" s="289">
        <v>2.7</v>
      </c>
      <c r="L529" s="290">
        <v>1.8</v>
      </c>
      <c r="M529" s="291">
        <f t="shared" si="19"/>
        <v>225</v>
      </c>
      <c r="N529" s="292">
        <f>IF(ISBLANK(D529),"",IFERROR(IF(VLOOKUP(A529,'Np PL4 Stock'!A:J,10,FALSE)="Np4",D529-VLOOKUP(A529,'Np PL4 Stock'!A:E,5,FALSE),D529-1-VLOOKUP(A529,'Np PL4 Stock'!A:E,5,FALSE)),""))</f>
        <v>7</v>
      </c>
      <c r="O529" s="345">
        <v>0.98</v>
      </c>
      <c r="P529" s="290">
        <v>5.342</v>
      </c>
      <c r="Q529" s="300">
        <v>0.0586</v>
      </c>
      <c r="R529" s="301" t="s">
        <v>38</v>
      </c>
      <c r="S529" s="301">
        <v>56500</v>
      </c>
      <c r="T529" s="301" t="s">
        <v>38</v>
      </c>
      <c r="U529" s="301" t="s">
        <v>38</v>
      </c>
      <c r="V529" s="302">
        <v>0</v>
      </c>
      <c r="W529" s="303">
        <v>0</v>
      </c>
      <c r="X529" s="349">
        <v>46099</v>
      </c>
      <c r="Y529" s="313">
        <f>IF(ISBLANK(X529),"",IFERROR(IF(VLOOKUP(A529,'Np PL4 Stock'!A:J,10,FALSE)="Np4",X529-VLOOKUP(A529,'Np PL4 Stock'!A:E,5,FALSE),X529-1-VLOOKUP(A529,'Np PL4 Stock'!A:E,5,FALSE)),""))</f>
        <v>10</v>
      </c>
      <c r="Z529" s="321">
        <v>6.758</v>
      </c>
      <c r="AA529" s="315">
        <v>0.0607</v>
      </c>
      <c r="AB529" s="316">
        <v>46102</v>
      </c>
      <c r="AC529" s="317">
        <f>IF(ISBLANK(AB529),"",IFERROR(IF(VLOOKUP(A529,'Np PL4 Stock'!A:J,10,FALSE)="Np4",AB529-VLOOKUP(A529,'Np PL4 Stock'!A:E,5,FALSE),AB529-1-VLOOKUP(A529,'Np PL4 Stock'!A:E,5,FALSE)),""))</f>
        <v>13</v>
      </c>
      <c r="AD529" s="290">
        <v>7.75</v>
      </c>
      <c r="AE529" s="300">
        <v>0.0823</v>
      </c>
      <c r="AF529" s="323">
        <v>0.88</v>
      </c>
      <c r="AG529" s="331">
        <v>0</v>
      </c>
      <c r="AH529" s="332">
        <v>0</v>
      </c>
      <c r="AI529" s="150">
        <v>386</v>
      </c>
      <c r="AJ529" s="326"/>
      <c r="AK529" s="350">
        <v>1.3</v>
      </c>
    </row>
    <row r="530" spans="1:37">
      <c r="A530" s="280" t="str">
        <f t="shared" si="18"/>
        <v>E1-01-09</v>
      </c>
      <c r="B530" s="342" t="s">
        <v>43</v>
      </c>
      <c r="C530" s="282">
        <v>46089</v>
      </c>
      <c r="D530" s="282">
        <v>46096</v>
      </c>
      <c r="E530" s="243">
        <v>9</v>
      </c>
      <c r="F530" s="244" t="s">
        <v>215</v>
      </c>
      <c r="G530" s="243">
        <v>1</v>
      </c>
      <c r="H530" s="283" t="str">
        <f>IF(ISBLANK(F530),"",IFERROR(VLOOKUP(A530,'Np PL4 Stock'!$A:$U,20,FALSE),""))</f>
        <v/>
      </c>
      <c r="I530" s="262" t="s">
        <v>213</v>
      </c>
      <c r="J530" s="283">
        <f>IF(ISBLANK(F530),"",VLOOKUP(LEFT(A530,5),Unit!A:B,2,FALSE))</f>
        <v>10</v>
      </c>
      <c r="K530" s="289">
        <v>1.88</v>
      </c>
      <c r="L530" s="290">
        <v>1.2</v>
      </c>
      <c r="M530" s="291">
        <f t="shared" si="19"/>
        <v>188</v>
      </c>
      <c r="N530" s="292" t="str">
        <f>IF(ISBLANK(D530),"",IFERROR(IF(VLOOKUP(A530,'Np PL4 Stock'!A:J,10,FALSE)="Np4",D530-VLOOKUP(A530,'Np PL4 Stock'!A:E,5,FALSE),D530-1-VLOOKUP(A530,'Np PL4 Stock'!A:E,5,FALSE)),""))</f>
        <v/>
      </c>
      <c r="O530" s="345">
        <v>1</v>
      </c>
      <c r="P530" s="290">
        <v>5.591</v>
      </c>
      <c r="Q530" s="300">
        <v>0.0522</v>
      </c>
      <c r="R530" s="301" t="s">
        <v>38</v>
      </c>
      <c r="S530" s="301">
        <v>60500</v>
      </c>
      <c r="T530" s="301" t="s">
        <v>38</v>
      </c>
      <c r="U530" s="301" t="s">
        <v>38</v>
      </c>
      <c r="V530" s="302">
        <v>0</v>
      </c>
      <c r="W530" s="303">
        <v>0</v>
      </c>
      <c r="X530" s="349">
        <v>46099</v>
      </c>
      <c r="Y530" s="313" t="str">
        <f>IF(ISBLANK(X530),"",IFERROR(IF(VLOOKUP(A530,'Np PL4 Stock'!A:J,10,FALSE)="Np4",X530-VLOOKUP(A530,'Np PL4 Stock'!A:E,5,FALSE),X530-1-VLOOKUP(A530,'Np PL4 Stock'!A:E,5,FALSE)),""))</f>
        <v/>
      </c>
      <c r="Z530" s="321">
        <v>7.104</v>
      </c>
      <c r="AA530" s="315">
        <v>0.0594</v>
      </c>
      <c r="AB530" s="316">
        <v>46102</v>
      </c>
      <c r="AC530" s="317" t="str">
        <f>IF(ISBLANK(AB530),"",IFERROR(IF(VLOOKUP(A530,'Np PL4 Stock'!A:J,10,FALSE)="Np4",AB530-VLOOKUP(A530,'Np PL4 Stock'!A:E,5,FALSE),AB530-1-VLOOKUP(A530,'Np PL4 Stock'!A:E,5,FALSE)),""))</f>
        <v/>
      </c>
      <c r="AD530" s="290">
        <v>8.141</v>
      </c>
      <c r="AE530" s="300">
        <v>0.072</v>
      </c>
      <c r="AF530" s="323">
        <v>0.99</v>
      </c>
      <c r="AG530" s="331">
        <v>0</v>
      </c>
      <c r="AH530" s="332">
        <v>0</v>
      </c>
      <c r="AI530" s="150">
        <v>305</v>
      </c>
      <c r="AJ530" s="326"/>
      <c r="AK530" s="350">
        <v>1.1</v>
      </c>
    </row>
    <row r="531" spans="1:37">
      <c r="A531" s="280" t="str">
        <f t="shared" si="18"/>
        <v>E1-02-09</v>
      </c>
      <c r="B531" s="342" t="s">
        <v>43</v>
      </c>
      <c r="C531" s="282">
        <v>46089</v>
      </c>
      <c r="D531" s="282">
        <v>46096</v>
      </c>
      <c r="E531" s="243">
        <v>9</v>
      </c>
      <c r="F531" s="244" t="s">
        <v>215</v>
      </c>
      <c r="G531" s="243">
        <v>2</v>
      </c>
      <c r="H531" s="283" t="str">
        <f>IF(ISBLANK(F531),"",IFERROR(VLOOKUP(A531,'Np PL4 Stock'!$A:$U,20,FALSE),""))</f>
        <v>V1-MB1</v>
      </c>
      <c r="I531" s="262" t="s">
        <v>213</v>
      </c>
      <c r="J531" s="283">
        <f>IF(ISBLANK(F531),"",VLOOKUP(LEFT(A531,5),Unit!A:B,2,FALSE))</f>
        <v>10</v>
      </c>
      <c r="K531" s="289">
        <v>1.88</v>
      </c>
      <c r="L531" s="290">
        <v>1.2</v>
      </c>
      <c r="M531" s="291">
        <f t="shared" si="19"/>
        <v>188</v>
      </c>
      <c r="N531" s="292">
        <f>IF(ISBLANK(D531),"",IFERROR(IF(VLOOKUP(A531,'Np PL4 Stock'!A:J,10,FALSE)="Np4",D531-VLOOKUP(A531,'Np PL4 Stock'!A:E,5,FALSE),D531-1-VLOOKUP(A531,'Np PL4 Stock'!A:E,5,FALSE)),""))</f>
        <v>7</v>
      </c>
      <c r="O531" s="345">
        <v>1</v>
      </c>
      <c r="P531" s="290">
        <v>5.589</v>
      </c>
      <c r="Q531" s="300">
        <v>0.048</v>
      </c>
      <c r="R531" s="301" t="s">
        <v>38</v>
      </c>
      <c r="S531" s="301">
        <v>51500</v>
      </c>
      <c r="T531" s="301" t="s">
        <v>38</v>
      </c>
      <c r="U531" s="301" t="s">
        <v>38</v>
      </c>
      <c r="V531" s="302">
        <v>0</v>
      </c>
      <c r="W531" s="303">
        <v>0</v>
      </c>
      <c r="X531" s="349">
        <v>46099</v>
      </c>
      <c r="Y531" s="313">
        <f>IF(ISBLANK(X531),"",IFERROR(IF(VLOOKUP(A531,'Np PL4 Stock'!A:J,10,FALSE)="Np4",X531-VLOOKUP(A531,'Np PL4 Stock'!A:E,5,FALSE),X531-1-VLOOKUP(A531,'Np PL4 Stock'!A:E,5,FALSE)),""))</f>
        <v>10</v>
      </c>
      <c r="Z531" s="321">
        <v>6.853</v>
      </c>
      <c r="AA531" s="315">
        <v>0.0595</v>
      </c>
      <c r="AB531" s="316">
        <v>46102</v>
      </c>
      <c r="AC531" s="317">
        <f>IF(ISBLANK(AB531),"",IFERROR(IF(VLOOKUP(A531,'Np PL4 Stock'!A:J,10,FALSE)="Np4",AB531-VLOOKUP(A531,'Np PL4 Stock'!A:E,5,FALSE),AB531-1-VLOOKUP(A531,'Np PL4 Stock'!A:E,5,FALSE)),""))</f>
        <v>13</v>
      </c>
      <c r="AD531" s="290">
        <v>7.898</v>
      </c>
      <c r="AE531" s="300">
        <v>0.0813</v>
      </c>
      <c r="AF531" s="323">
        <v>0.89</v>
      </c>
      <c r="AG531" s="331">
        <v>0</v>
      </c>
      <c r="AH531" s="332">
        <v>0</v>
      </c>
      <c r="AI531" s="150">
        <v>360</v>
      </c>
      <c r="AJ531" s="326"/>
      <c r="AK531" s="350">
        <v>1.1</v>
      </c>
    </row>
    <row r="532" spans="1:37">
      <c r="A532" s="280" t="str">
        <f t="shared" si="18"/>
        <v>E1-03-09</v>
      </c>
      <c r="B532" s="342" t="s">
        <v>43</v>
      </c>
      <c r="C532" s="282">
        <v>46089</v>
      </c>
      <c r="D532" s="282">
        <v>46096</v>
      </c>
      <c r="E532" s="243">
        <v>9</v>
      </c>
      <c r="F532" s="244" t="s">
        <v>215</v>
      </c>
      <c r="G532" s="243">
        <v>3</v>
      </c>
      <c r="H532" s="283" t="str">
        <f>IF(ISBLANK(F532),"",IFERROR(VLOOKUP(A532,'Np PL4 Stock'!$A:$U,20,FALSE),""))</f>
        <v>V1-MB1</v>
      </c>
      <c r="I532" s="262" t="s">
        <v>213</v>
      </c>
      <c r="J532" s="283">
        <f>IF(ISBLANK(F532),"",VLOOKUP(LEFT(A532,5),Unit!A:B,2,FALSE))</f>
        <v>10</v>
      </c>
      <c r="K532" s="289">
        <v>1.88</v>
      </c>
      <c r="L532" s="290">
        <v>1.2</v>
      </c>
      <c r="M532" s="291">
        <f t="shared" si="19"/>
        <v>188</v>
      </c>
      <c r="N532" s="292">
        <f>IF(ISBLANK(D532),"",IFERROR(IF(VLOOKUP(A532,'Np PL4 Stock'!A:J,10,FALSE)="Np4",D532-VLOOKUP(A532,'Np PL4 Stock'!A:E,5,FALSE),D532-1-VLOOKUP(A532,'Np PL4 Stock'!A:E,5,FALSE)),""))</f>
        <v>7</v>
      </c>
      <c r="O532" s="345">
        <v>1</v>
      </c>
      <c r="P532" s="290">
        <v>5.517</v>
      </c>
      <c r="Q532" s="300">
        <v>0.0492</v>
      </c>
      <c r="R532" s="301" t="s">
        <v>38</v>
      </c>
      <c r="S532" s="301">
        <v>59000</v>
      </c>
      <c r="T532" s="301" t="s">
        <v>38</v>
      </c>
      <c r="U532" s="301" t="s">
        <v>38</v>
      </c>
      <c r="V532" s="302">
        <v>0</v>
      </c>
      <c r="W532" s="303">
        <v>0</v>
      </c>
      <c r="X532" s="349">
        <v>46099</v>
      </c>
      <c r="Y532" s="313">
        <f>IF(ISBLANK(X532),"",IFERROR(IF(VLOOKUP(A532,'Np PL4 Stock'!A:J,10,FALSE)="Np4",X532-VLOOKUP(A532,'Np PL4 Stock'!A:E,5,FALSE),X532-1-VLOOKUP(A532,'Np PL4 Stock'!A:E,5,FALSE)),""))</f>
        <v>10</v>
      </c>
      <c r="Z532" s="321">
        <v>7.016</v>
      </c>
      <c r="AA532" s="315">
        <v>0.0593</v>
      </c>
      <c r="AB532" s="316">
        <v>46102</v>
      </c>
      <c r="AC532" s="317">
        <f>IF(ISBLANK(AB532),"",IFERROR(IF(VLOOKUP(A532,'Np PL4 Stock'!A:J,10,FALSE)="Np4",AB532-VLOOKUP(A532,'Np PL4 Stock'!A:E,5,FALSE),AB532-1-VLOOKUP(A532,'Np PL4 Stock'!A:E,5,FALSE)),""))</f>
        <v>13</v>
      </c>
      <c r="AD532" s="290">
        <v>8.009</v>
      </c>
      <c r="AE532" s="300">
        <v>0.073</v>
      </c>
      <c r="AF532" s="323">
        <v>0.96</v>
      </c>
      <c r="AG532" s="331">
        <v>0</v>
      </c>
      <c r="AH532" s="332">
        <v>0</v>
      </c>
      <c r="AI532" s="150">
        <v>323</v>
      </c>
      <c r="AJ532" s="326"/>
      <c r="AK532" s="350">
        <v>1.2</v>
      </c>
    </row>
    <row r="533" spans="1:37">
      <c r="A533" s="280" t="str">
        <f t="shared" si="18"/>
        <v>E1-04-09</v>
      </c>
      <c r="B533" s="342" t="s">
        <v>43</v>
      </c>
      <c r="C533" s="282">
        <v>46089</v>
      </c>
      <c r="D533" s="282">
        <v>46096</v>
      </c>
      <c r="E533" s="243">
        <v>9</v>
      </c>
      <c r="F533" s="244" t="s">
        <v>215</v>
      </c>
      <c r="G533" s="243">
        <v>4</v>
      </c>
      <c r="H533" s="283" t="str">
        <f>IF(ISBLANK(F533),"",IFERROR(VLOOKUP(A533,'Np PL4 Stock'!$A:$U,20,FALSE),""))</f>
        <v>V1-MB1</v>
      </c>
      <c r="I533" s="262" t="s">
        <v>213</v>
      </c>
      <c r="J533" s="283">
        <f>IF(ISBLANK(F533),"",VLOOKUP(LEFT(A533,5),Unit!A:B,2,FALSE))</f>
        <v>10</v>
      </c>
      <c r="K533" s="289">
        <v>1.87</v>
      </c>
      <c r="L533" s="290">
        <v>1.2</v>
      </c>
      <c r="M533" s="291">
        <f t="shared" si="19"/>
        <v>187</v>
      </c>
      <c r="N533" s="292">
        <f>IF(ISBLANK(D533),"",IFERROR(IF(VLOOKUP(A533,'Np PL4 Stock'!A:J,10,FALSE)="Np4",D533-VLOOKUP(A533,'Np PL4 Stock'!A:E,5,FALSE),D533-1-VLOOKUP(A533,'Np PL4 Stock'!A:E,5,FALSE)),""))</f>
        <v>7</v>
      </c>
      <c r="O533" s="345">
        <v>0.99</v>
      </c>
      <c r="P533" s="290">
        <v>5.483</v>
      </c>
      <c r="Q533" s="300">
        <v>0.0587</v>
      </c>
      <c r="R533" s="301" t="s">
        <v>38</v>
      </c>
      <c r="S533" s="301">
        <v>54000</v>
      </c>
      <c r="T533" s="301" t="s">
        <v>38</v>
      </c>
      <c r="U533" s="301" t="s">
        <v>38</v>
      </c>
      <c r="V533" s="302">
        <v>0</v>
      </c>
      <c r="W533" s="303">
        <v>0</v>
      </c>
      <c r="X533" s="349">
        <v>46099</v>
      </c>
      <c r="Y533" s="313">
        <f>IF(ISBLANK(X533),"",IFERROR(IF(VLOOKUP(A533,'Np PL4 Stock'!A:J,10,FALSE)="Np4",X533-VLOOKUP(A533,'Np PL4 Stock'!A:E,5,FALSE),X533-1-VLOOKUP(A533,'Np PL4 Stock'!A:E,5,FALSE)),""))</f>
        <v>10</v>
      </c>
      <c r="Z533" s="321">
        <v>6.985</v>
      </c>
      <c r="AA533" s="315">
        <v>0.0675</v>
      </c>
      <c r="AB533" s="316"/>
      <c r="AC533" s="317" t="str">
        <f>IF(ISBLANK(AB533),"",IFERROR(IF(VLOOKUP(A533,'Np PL4 Stock'!A:J,10,FALSE)="Np4",AB533-VLOOKUP(A533,'Np PL4 Stock'!A:E,5,FALSE),AB533-1-VLOOKUP(A533,'Np PL4 Stock'!A:E,5,FALSE)),""))</f>
        <v/>
      </c>
      <c r="AD533" s="290"/>
      <c r="AE533" s="300"/>
      <c r="AF533" s="323"/>
      <c r="AG533" s="331"/>
      <c r="AH533" s="332"/>
      <c r="AI533" s="150"/>
      <c r="AJ533" s="326"/>
      <c r="AK533" s="350">
        <v>1.1</v>
      </c>
    </row>
    <row r="534" spans="1:37">
      <c r="A534" s="280" t="str">
        <f t="shared" si="18"/>
        <v>E1-05-09</v>
      </c>
      <c r="B534" s="236" t="s">
        <v>43</v>
      </c>
      <c r="C534" s="282">
        <v>46089</v>
      </c>
      <c r="D534" s="282">
        <v>46096</v>
      </c>
      <c r="E534" s="243">
        <v>9</v>
      </c>
      <c r="F534" s="244" t="s">
        <v>215</v>
      </c>
      <c r="G534" s="243">
        <v>5</v>
      </c>
      <c r="H534" s="283" t="str">
        <f>IF(ISBLANK(F534),"",IFERROR(VLOOKUP(A534,'Np PL4 Stock'!$A:$U,20,FALSE),""))</f>
        <v>V1-MB1</v>
      </c>
      <c r="I534" s="262" t="s">
        <v>213</v>
      </c>
      <c r="J534" s="283">
        <f>IF(ISBLANK(F534),"",VLOOKUP(LEFT(A534,5),Unit!A:B,2,FALSE))</f>
        <v>10</v>
      </c>
      <c r="K534" s="289">
        <v>1.87</v>
      </c>
      <c r="L534" s="290">
        <v>1.2</v>
      </c>
      <c r="M534" s="291">
        <f t="shared" si="19"/>
        <v>187</v>
      </c>
      <c r="N534" s="292">
        <f>IF(ISBLANK(D534),"",IFERROR(IF(VLOOKUP(A534,'Np PL4 Stock'!A:J,10,FALSE)="Np4",D534-VLOOKUP(A534,'Np PL4 Stock'!A:E,5,FALSE),D534-1-VLOOKUP(A534,'Np PL4 Stock'!A:E,5,FALSE)),""))</f>
        <v>7</v>
      </c>
      <c r="O534" s="345">
        <v>1</v>
      </c>
      <c r="P534" s="290">
        <v>5.594</v>
      </c>
      <c r="Q534" s="300">
        <v>0.0529</v>
      </c>
      <c r="R534" s="301" t="s">
        <v>38</v>
      </c>
      <c r="S534" s="301">
        <v>48000</v>
      </c>
      <c r="T534" s="301" t="s">
        <v>38</v>
      </c>
      <c r="U534" s="301" t="s">
        <v>38</v>
      </c>
      <c r="V534" s="302">
        <v>0</v>
      </c>
      <c r="W534" s="303">
        <v>0</v>
      </c>
      <c r="X534" s="349">
        <v>46099</v>
      </c>
      <c r="Y534" s="313">
        <f>IF(ISBLANK(X534),"",IFERROR(IF(VLOOKUP(A534,'Np PL4 Stock'!A:J,10,FALSE)="Np4",X534-VLOOKUP(A534,'Np PL4 Stock'!A:E,5,FALSE),X534-1-VLOOKUP(A534,'Np PL4 Stock'!A:E,5,FALSE)),""))</f>
        <v>10</v>
      </c>
      <c r="Z534" s="321">
        <v>7.026</v>
      </c>
      <c r="AA534" s="315">
        <v>0.0666</v>
      </c>
      <c r="AB534" s="316"/>
      <c r="AC534" s="317" t="str">
        <f>IF(ISBLANK(AB534),"",IFERROR(IF(VLOOKUP(A534,'Np PL4 Stock'!A:J,10,FALSE)="Np4",AB534-VLOOKUP(A534,'Np PL4 Stock'!A:E,5,FALSE),AB534-1-VLOOKUP(A534,'Np PL4 Stock'!A:E,5,FALSE)),""))</f>
        <v/>
      </c>
      <c r="AD534" s="290"/>
      <c r="AE534" s="300"/>
      <c r="AF534" s="323"/>
      <c r="AG534" s="335"/>
      <c r="AH534" s="332"/>
      <c r="AI534" s="150"/>
      <c r="AJ534" s="326"/>
      <c r="AK534" s="350">
        <v>1.1</v>
      </c>
    </row>
    <row r="535" spans="1:37">
      <c r="A535" s="280" t="str">
        <f t="shared" si="18"/>
        <v>E1-06-09</v>
      </c>
      <c r="B535" s="236" t="s">
        <v>43</v>
      </c>
      <c r="C535" s="282">
        <v>46089</v>
      </c>
      <c r="D535" s="282">
        <v>46096</v>
      </c>
      <c r="E535" s="243">
        <v>9</v>
      </c>
      <c r="F535" s="244" t="s">
        <v>215</v>
      </c>
      <c r="G535" s="243">
        <v>6</v>
      </c>
      <c r="H535" s="283" t="str">
        <f>IF(ISBLANK(F535),"",IFERROR(VLOOKUP(A535,'Np PL4 Stock'!$A:$U,20,FALSE),""))</f>
        <v>V1-MB1</v>
      </c>
      <c r="I535" s="262" t="s">
        <v>213</v>
      </c>
      <c r="J535" s="283">
        <f>IF(ISBLANK(F535),"",VLOOKUP(LEFT(A535,5),Unit!A:B,2,FALSE))</f>
        <v>10</v>
      </c>
      <c r="K535" s="289">
        <v>1.87</v>
      </c>
      <c r="L535" s="290">
        <v>1.2</v>
      </c>
      <c r="M535" s="291">
        <f t="shared" si="19"/>
        <v>187</v>
      </c>
      <c r="N535" s="292">
        <f>IF(ISBLANK(D535),"",IFERROR(IF(VLOOKUP(A535,'Np PL4 Stock'!A:J,10,FALSE)="Np4",D535-VLOOKUP(A535,'Np PL4 Stock'!A:E,5,FALSE),D535-1-VLOOKUP(A535,'Np PL4 Stock'!A:E,5,FALSE)),""))</f>
        <v>7</v>
      </c>
      <c r="O535" s="345">
        <v>1</v>
      </c>
      <c r="P535" s="290">
        <v>5.453</v>
      </c>
      <c r="Q535" s="300">
        <v>0.0582</v>
      </c>
      <c r="R535" s="301" t="s">
        <v>38</v>
      </c>
      <c r="S535" s="301">
        <v>51500</v>
      </c>
      <c r="T535" s="301" t="s">
        <v>38</v>
      </c>
      <c r="U535" s="301" t="s">
        <v>38</v>
      </c>
      <c r="V535" s="302">
        <v>0.01</v>
      </c>
      <c r="W535" s="303">
        <v>0</v>
      </c>
      <c r="X535" s="349">
        <v>46099</v>
      </c>
      <c r="Y535" s="313">
        <f>IF(ISBLANK(X535),"",IFERROR(IF(VLOOKUP(A535,'Np PL4 Stock'!A:J,10,FALSE)="Np4",X535-VLOOKUP(A535,'Np PL4 Stock'!A:E,5,FALSE),X535-1-VLOOKUP(A535,'Np PL4 Stock'!A:E,5,FALSE)),""))</f>
        <v>10</v>
      </c>
      <c r="Z535" s="321">
        <v>7.091</v>
      </c>
      <c r="AA535" s="315">
        <v>0.0648</v>
      </c>
      <c r="AB535" s="316"/>
      <c r="AC535" s="317" t="str">
        <f>IF(ISBLANK(AB535),"",IFERROR(IF(VLOOKUP(A535,'Np PL4 Stock'!A:J,10,FALSE)="Np4",AB535-VLOOKUP(A535,'Np PL4 Stock'!A:E,5,FALSE),AB535-1-VLOOKUP(A535,'Np PL4 Stock'!A:E,5,FALSE)),""))</f>
        <v/>
      </c>
      <c r="AD535" s="290"/>
      <c r="AE535" s="300"/>
      <c r="AF535" s="323"/>
      <c r="AG535" s="331"/>
      <c r="AH535" s="332"/>
      <c r="AI535" s="150"/>
      <c r="AJ535" s="326"/>
      <c r="AK535" s="350">
        <v>1.2</v>
      </c>
    </row>
    <row r="536" spans="1:37">
      <c r="A536" s="280" t="str">
        <f t="shared" si="18"/>
        <v>E1-07-09</v>
      </c>
      <c r="B536" s="236" t="s">
        <v>43</v>
      </c>
      <c r="C536" s="282">
        <v>46089</v>
      </c>
      <c r="D536" s="282">
        <v>46096</v>
      </c>
      <c r="E536" s="243">
        <v>9</v>
      </c>
      <c r="F536" s="244" t="s">
        <v>215</v>
      </c>
      <c r="G536" s="243">
        <v>7</v>
      </c>
      <c r="H536" s="283" t="str">
        <f>IF(ISBLANK(F536),"",IFERROR(VLOOKUP(A536,'Np PL4 Stock'!$A:$U,20,FALSE),""))</f>
        <v>V1-MB1</v>
      </c>
      <c r="I536" s="262" t="s">
        <v>213</v>
      </c>
      <c r="J536" s="283">
        <f>IF(ISBLANK(F536),"",VLOOKUP(LEFT(A536,5),Unit!A:B,2,FALSE))</f>
        <v>10</v>
      </c>
      <c r="K536" s="289">
        <v>1.87</v>
      </c>
      <c r="L536" s="290">
        <v>1.2</v>
      </c>
      <c r="M536" s="291">
        <f t="shared" si="19"/>
        <v>187</v>
      </c>
      <c r="N536" s="292">
        <f>IF(ISBLANK(D536),"",IFERROR(IF(VLOOKUP(A536,'Np PL4 Stock'!A:J,10,FALSE)="Np4",D536-VLOOKUP(A536,'Np PL4 Stock'!A:E,5,FALSE),D536-1-VLOOKUP(A536,'Np PL4 Stock'!A:E,5,FALSE)),""))</f>
        <v>7</v>
      </c>
      <c r="O536" s="345">
        <v>1</v>
      </c>
      <c r="P536" s="290">
        <v>5.409</v>
      </c>
      <c r="Q536" s="300">
        <v>0.0598</v>
      </c>
      <c r="R536" s="301" t="s">
        <v>38</v>
      </c>
      <c r="S536" s="301">
        <v>42500</v>
      </c>
      <c r="T536" s="301" t="s">
        <v>38</v>
      </c>
      <c r="U536" s="301" t="s">
        <v>38</v>
      </c>
      <c r="V536" s="302">
        <v>0</v>
      </c>
      <c r="W536" s="303">
        <v>0</v>
      </c>
      <c r="X536" s="349">
        <v>46099</v>
      </c>
      <c r="Y536" s="313">
        <f>IF(ISBLANK(X536),"",IFERROR(IF(VLOOKUP(A536,'Np PL4 Stock'!A:J,10,FALSE)="Np4",X536-VLOOKUP(A536,'Np PL4 Stock'!A:E,5,FALSE),X536-1-VLOOKUP(A536,'Np PL4 Stock'!A:E,5,FALSE)),""))</f>
        <v>10</v>
      </c>
      <c r="Z536" s="321">
        <v>7.155</v>
      </c>
      <c r="AA536" s="315">
        <v>0.0637</v>
      </c>
      <c r="AB536" s="316">
        <v>46102</v>
      </c>
      <c r="AC536" s="317">
        <f>IF(ISBLANK(AB536),"",IFERROR(IF(VLOOKUP(A536,'Np PL4 Stock'!A:J,10,FALSE)="Np4",AB536-VLOOKUP(A536,'Np PL4 Stock'!A:E,5,FALSE),AB536-1-VLOOKUP(A536,'Np PL4 Stock'!A:E,5,FALSE)),""))</f>
        <v>13</v>
      </c>
      <c r="AD536" s="290">
        <v>8.305</v>
      </c>
      <c r="AE536" s="300">
        <v>0.0734</v>
      </c>
      <c r="AF536" s="323">
        <v>0.99</v>
      </c>
      <c r="AG536" s="331">
        <v>0</v>
      </c>
      <c r="AH536" s="332">
        <v>0</v>
      </c>
      <c r="AI536" s="150">
        <v>275</v>
      </c>
      <c r="AJ536" s="326"/>
      <c r="AK536" s="350">
        <v>1</v>
      </c>
    </row>
    <row r="537" spans="1:37">
      <c r="A537" s="280" t="str">
        <f t="shared" si="18"/>
        <v>E1-08-09</v>
      </c>
      <c r="B537" s="236" t="s">
        <v>43</v>
      </c>
      <c r="C537" s="282">
        <v>46089</v>
      </c>
      <c r="D537" s="282">
        <v>46096</v>
      </c>
      <c r="E537" s="243">
        <v>9</v>
      </c>
      <c r="F537" s="244" t="s">
        <v>215</v>
      </c>
      <c r="G537" s="243">
        <v>8</v>
      </c>
      <c r="H537" s="283" t="str">
        <f>IF(ISBLANK(F537),"",IFERROR(VLOOKUP(A537,'Np PL4 Stock'!$A:$U,20,FALSE),""))</f>
        <v>V1-MA1</v>
      </c>
      <c r="I537" s="262" t="s">
        <v>213</v>
      </c>
      <c r="J537" s="283">
        <f>IF(ISBLANK(F537),"",VLOOKUP(LEFT(A537,5),Unit!A:B,2,FALSE))</f>
        <v>10</v>
      </c>
      <c r="K537" s="289">
        <v>2.04</v>
      </c>
      <c r="L537" s="290">
        <v>1.2</v>
      </c>
      <c r="M537" s="291">
        <f t="shared" si="19"/>
        <v>204</v>
      </c>
      <c r="N537" s="292">
        <f>IF(ISBLANK(D537),"",IFERROR(IF(VLOOKUP(A537,'Np PL4 Stock'!A:J,10,FALSE)="Np4",D537-VLOOKUP(A537,'Np PL4 Stock'!A:E,5,FALSE),D537-1-VLOOKUP(A537,'Np PL4 Stock'!A:E,5,FALSE)),""))</f>
        <v>7</v>
      </c>
      <c r="O537" s="345">
        <v>1</v>
      </c>
      <c r="P537" s="290">
        <v>5.556</v>
      </c>
      <c r="Q537" s="300">
        <v>0.0581</v>
      </c>
      <c r="R537" s="301" t="s">
        <v>38</v>
      </c>
      <c r="S537" s="301">
        <v>36000</v>
      </c>
      <c r="T537" s="301" t="s">
        <v>38</v>
      </c>
      <c r="U537" s="301" t="s">
        <v>38</v>
      </c>
      <c r="V537" s="302">
        <v>0</v>
      </c>
      <c r="W537" s="303">
        <v>0</v>
      </c>
      <c r="X537" s="349">
        <v>46099</v>
      </c>
      <c r="Y537" s="313">
        <f>IF(ISBLANK(X537),"",IFERROR(IF(VLOOKUP(A537,'Np PL4 Stock'!A:J,10,FALSE)="Np4",X537-VLOOKUP(A537,'Np PL4 Stock'!A:E,5,FALSE),X537-1-VLOOKUP(A537,'Np PL4 Stock'!A:E,5,FALSE)),""))</f>
        <v>10</v>
      </c>
      <c r="Z537" s="325">
        <v>7.02</v>
      </c>
      <c r="AA537" s="315">
        <v>0.0597</v>
      </c>
      <c r="AB537" s="316">
        <v>46102</v>
      </c>
      <c r="AC537" s="317">
        <f>IF(ISBLANK(AB537),"",IFERROR(IF(VLOOKUP(A537,'Np PL4 Stock'!A:J,10,FALSE)="Np4",AB537-VLOOKUP(A537,'Np PL4 Stock'!A:E,5,FALSE),AB537-1-VLOOKUP(A537,'Np PL4 Stock'!A:E,5,FALSE)),""))</f>
        <v>13</v>
      </c>
      <c r="AD537" s="290">
        <v>8.173</v>
      </c>
      <c r="AE537" s="300">
        <v>0.0729</v>
      </c>
      <c r="AF537" s="323">
        <v>1</v>
      </c>
      <c r="AG537" s="331">
        <v>0</v>
      </c>
      <c r="AH537" s="332">
        <v>0</v>
      </c>
      <c r="AI537" s="150">
        <v>302</v>
      </c>
      <c r="AJ537" s="326"/>
      <c r="AK537" s="350">
        <v>1.1</v>
      </c>
    </row>
    <row r="538" spans="1:37">
      <c r="A538" s="280" t="str">
        <f t="shared" si="18"/>
        <v>E1-09-09</v>
      </c>
      <c r="B538" s="236" t="s">
        <v>43</v>
      </c>
      <c r="C538" s="282">
        <v>46089</v>
      </c>
      <c r="D538" s="282">
        <v>46096</v>
      </c>
      <c r="E538" s="243">
        <v>9</v>
      </c>
      <c r="F538" s="244" t="s">
        <v>215</v>
      </c>
      <c r="G538" s="243">
        <v>9</v>
      </c>
      <c r="H538" s="283" t="str">
        <f>IF(ISBLANK(F538),"",IFERROR(VLOOKUP(A538,'Np PL4 Stock'!$A:$U,20,FALSE),""))</f>
        <v>V1-MA1</v>
      </c>
      <c r="I538" s="262" t="s">
        <v>213</v>
      </c>
      <c r="J538" s="283">
        <f>IF(ISBLANK(F538),"",VLOOKUP(LEFT(A538,5),Unit!A:B,2,FALSE))</f>
        <v>10</v>
      </c>
      <c r="K538" s="289">
        <v>2.04</v>
      </c>
      <c r="L538" s="290">
        <v>1.2</v>
      </c>
      <c r="M538" s="291">
        <f t="shared" si="19"/>
        <v>204</v>
      </c>
      <c r="N538" s="292">
        <f>IF(ISBLANK(D538),"",IFERROR(IF(VLOOKUP(A538,'Np PL4 Stock'!A:J,10,FALSE)="Np4",D538-VLOOKUP(A538,'Np PL4 Stock'!A:E,5,FALSE),D538-1-VLOOKUP(A538,'Np PL4 Stock'!A:E,5,FALSE)),""))</f>
        <v>7</v>
      </c>
      <c r="O538" s="345">
        <v>0.98</v>
      </c>
      <c r="P538" s="290">
        <v>5.262</v>
      </c>
      <c r="Q538" s="300">
        <v>0.0594</v>
      </c>
      <c r="R538" s="301" t="s">
        <v>38</v>
      </c>
      <c r="S538" s="301">
        <v>56500</v>
      </c>
      <c r="T538" s="301" t="s">
        <v>38</v>
      </c>
      <c r="U538" s="301" t="s">
        <v>38</v>
      </c>
      <c r="V538" s="302">
        <v>0.01</v>
      </c>
      <c r="W538" s="303">
        <v>0</v>
      </c>
      <c r="X538" s="349">
        <v>46099</v>
      </c>
      <c r="Y538" s="313">
        <f>IF(ISBLANK(X538),"",IFERROR(IF(VLOOKUP(A538,'Np PL4 Stock'!A:J,10,FALSE)="Np4",X538-VLOOKUP(A538,'Np PL4 Stock'!A:E,5,FALSE),X538-1-VLOOKUP(A538,'Np PL4 Stock'!A:E,5,FALSE)),""))</f>
        <v>10</v>
      </c>
      <c r="Z538" s="325">
        <v>6.53</v>
      </c>
      <c r="AA538" s="315">
        <v>0.0661</v>
      </c>
      <c r="AB538" s="316">
        <v>46102</v>
      </c>
      <c r="AC538" s="317">
        <f>IF(ISBLANK(AB538),"",IFERROR(IF(VLOOKUP(A538,'Np PL4 Stock'!A:J,10,FALSE)="Np4",AB538-VLOOKUP(A538,'Np PL4 Stock'!A:E,5,FALSE),AB538-1-VLOOKUP(A538,'Np PL4 Stock'!A:E,5,FALSE)),""))</f>
        <v>13</v>
      </c>
      <c r="AD538" s="290">
        <v>7.601</v>
      </c>
      <c r="AE538" s="300">
        <v>0.087</v>
      </c>
      <c r="AF538" s="323">
        <v>0.81</v>
      </c>
      <c r="AG538" s="331">
        <v>0</v>
      </c>
      <c r="AH538" s="332">
        <v>0</v>
      </c>
      <c r="AI538" s="150">
        <v>393</v>
      </c>
      <c r="AJ538" s="326"/>
      <c r="AK538" s="350">
        <v>1.2</v>
      </c>
    </row>
    <row r="539" spans="1:37">
      <c r="A539" s="280" t="str">
        <f t="shared" si="18"/>
        <v>E1-10-09</v>
      </c>
      <c r="B539" s="236" t="s">
        <v>43</v>
      </c>
      <c r="C539" s="282">
        <v>46089</v>
      </c>
      <c r="D539" s="282">
        <v>46096</v>
      </c>
      <c r="E539" s="243">
        <v>9</v>
      </c>
      <c r="F539" s="244" t="s">
        <v>215</v>
      </c>
      <c r="G539" s="243">
        <v>10</v>
      </c>
      <c r="H539" s="283" t="str">
        <f>IF(ISBLANK(F539),"",IFERROR(VLOOKUP(A539,'Np PL4 Stock'!$A:$U,20,FALSE),""))</f>
        <v>V1-MA1</v>
      </c>
      <c r="I539" s="262" t="s">
        <v>213</v>
      </c>
      <c r="J539" s="283">
        <f>IF(ISBLANK(F539),"",VLOOKUP(LEFT(A539,5),Unit!A:B,2,FALSE))</f>
        <v>10</v>
      </c>
      <c r="K539" s="289">
        <v>2.03</v>
      </c>
      <c r="L539" s="290">
        <v>1.2</v>
      </c>
      <c r="M539" s="291">
        <f t="shared" si="19"/>
        <v>203</v>
      </c>
      <c r="N539" s="292">
        <f>IF(ISBLANK(D539),"",IFERROR(IF(VLOOKUP(A539,'Np PL4 Stock'!A:J,10,FALSE)="Np4",D539-VLOOKUP(A539,'Np PL4 Stock'!A:E,5,FALSE),D539-1-VLOOKUP(A539,'Np PL4 Stock'!A:E,5,FALSE)),""))</f>
        <v>7</v>
      </c>
      <c r="O539" s="345">
        <v>1</v>
      </c>
      <c r="P539" s="290">
        <v>5.521</v>
      </c>
      <c r="Q539" s="300">
        <v>0.0581</v>
      </c>
      <c r="R539" s="301" t="s">
        <v>38</v>
      </c>
      <c r="S539" s="301">
        <v>64000</v>
      </c>
      <c r="T539" s="301" t="s">
        <v>38</v>
      </c>
      <c r="U539" s="301" t="s">
        <v>38</v>
      </c>
      <c r="V539" s="302">
        <v>0</v>
      </c>
      <c r="W539" s="303">
        <v>0</v>
      </c>
      <c r="X539" s="349">
        <v>46099</v>
      </c>
      <c r="Y539" s="313">
        <f>IF(ISBLANK(X539),"",IFERROR(IF(VLOOKUP(A539,'Np PL4 Stock'!A:J,10,FALSE)="Np4",X539-VLOOKUP(A539,'Np PL4 Stock'!A:E,5,FALSE),X539-1-VLOOKUP(A539,'Np PL4 Stock'!A:E,5,FALSE)),""))</f>
        <v>10</v>
      </c>
      <c r="Z539" s="325">
        <v>6.88</v>
      </c>
      <c r="AA539" s="315">
        <v>0.0625</v>
      </c>
      <c r="AB539" s="316">
        <v>46102</v>
      </c>
      <c r="AC539" s="317">
        <f>IF(ISBLANK(AB539),"",IFERROR(IF(VLOOKUP(A539,'Np PL4 Stock'!A:J,10,FALSE)="Np4",AB539-VLOOKUP(A539,'Np PL4 Stock'!A:E,5,FALSE),AB539-1-VLOOKUP(A539,'Np PL4 Stock'!A:E,5,FALSE)),""))</f>
        <v>13</v>
      </c>
      <c r="AD539" s="290">
        <v>8.136</v>
      </c>
      <c r="AE539" s="300">
        <v>0.0743</v>
      </c>
      <c r="AF539" s="323">
        <v>0.96</v>
      </c>
      <c r="AG539" s="331">
        <v>0</v>
      </c>
      <c r="AH539" s="332">
        <v>0</v>
      </c>
      <c r="AI539" s="150">
        <v>306</v>
      </c>
      <c r="AJ539" s="326"/>
      <c r="AK539" s="350">
        <v>1</v>
      </c>
    </row>
    <row r="540" spans="1:37">
      <c r="A540" s="280" t="str">
        <f t="shared" si="18"/>
        <v>E1-11-09</v>
      </c>
      <c r="B540" s="236" t="s">
        <v>43</v>
      </c>
      <c r="C540" s="282">
        <v>46089</v>
      </c>
      <c r="D540" s="282">
        <v>46096</v>
      </c>
      <c r="E540" s="243">
        <v>9</v>
      </c>
      <c r="F540" s="244" t="s">
        <v>215</v>
      </c>
      <c r="G540" s="243">
        <v>11</v>
      </c>
      <c r="H540" s="283" t="str">
        <f>IF(ISBLANK(F540),"",IFERROR(VLOOKUP(A540,'Np PL4 Stock'!$A:$U,20,FALSE),""))</f>
        <v>V1-MA1</v>
      </c>
      <c r="I540" s="262" t="s">
        <v>213</v>
      </c>
      <c r="J540" s="283">
        <f>IF(ISBLANK(F540),"",VLOOKUP(LEFT(A540,5),Unit!A:B,2,FALSE))</f>
        <v>10</v>
      </c>
      <c r="K540" s="289">
        <v>2.03</v>
      </c>
      <c r="L540" s="290">
        <v>1.2</v>
      </c>
      <c r="M540" s="291">
        <f t="shared" si="19"/>
        <v>203</v>
      </c>
      <c r="N540" s="292">
        <f>IF(ISBLANK(D540),"",IFERROR(IF(VLOOKUP(A540,'Np PL4 Stock'!A:J,10,FALSE)="Np4",D540-VLOOKUP(A540,'Np PL4 Stock'!A:E,5,FALSE),D540-1-VLOOKUP(A540,'Np PL4 Stock'!A:E,5,FALSE)),""))</f>
        <v>7</v>
      </c>
      <c r="O540" s="345">
        <v>0.99</v>
      </c>
      <c r="P540" s="290">
        <v>5.482</v>
      </c>
      <c r="Q540" s="300">
        <v>0.0555</v>
      </c>
      <c r="R540" s="301" t="s">
        <v>38</v>
      </c>
      <c r="S540" s="301">
        <v>61500</v>
      </c>
      <c r="T540" s="301" t="s">
        <v>38</v>
      </c>
      <c r="U540" s="301" t="s">
        <v>38</v>
      </c>
      <c r="V540" s="302">
        <v>0</v>
      </c>
      <c r="W540" s="303">
        <v>0</v>
      </c>
      <c r="X540" s="349">
        <v>46099</v>
      </c>
      <c r="Y540" s="313">
        <f>IF(ISBLANK(X540),"",IFERROR(IF(VLOOKUP(A540,'Np PL4 Stock'!A:J,10,FALSE)="Np4",X540-VLOOKUP(A540,'Np PL4 Stock'!A:E,5,FALSE),X540-1-VLOOKUP(A540,'Np PL4 Stock'!A:E,5,FALSE)),""))</f>
        <v>10</v>
      </c>
      <c r="Z540" s="325">
        <v>6.89</v>
      </c>
      <c r="AA540" s="315">
        <v>0.0584</v>
      </c>
      <c r="AB540" s="316"/>
      <c r="AC540" s="317" t="str">
        <f>IF(ISBLANK(AB540),"",IFERROR(IF(VLOOKUP(A540,'Np PL4 Stock'!A:J,10,FALSE)="Np4",AB540-VLOOKUP(A540,'Np PL4 Stock'!A:E,5,FALSE),AB540-1-VLOOKUP(A540,'Np PL4 Stock'!A:E,5,FALSE)),""))</f>
        <v/>
      </c>
      <c r="AD540" s="290"/>
      <c r="AE540" s="300"/>
      <c r="AF540" s="323"/>
      <c r="AG540" s="335"/>
      <c r="AH540" s="150"/>
      <c r="AI540" s="150"/>
      <c r="AJ540" s="326"/>
      <c r="AK540" s="350">
        <v>1</v>
      </c>
    </row>
    <row r="541" spans="1:37">
      <c r="A541" s="280" t="str">
        <f t="shared" si="18"/>
        <v>E1-12-09</v>
      </c>
      <c r="B541" s="236" t="s">
        <v>43</v>
      </c>
      <c r="C541" s="282">
        <v>46089</v>
      </c>
      <c r="D541" s="282">
        <v>46096</v>
      </c>
      <c r="E541" s="243">
        <v>9</v>
      </c>
      <c r="F541" s="244" t="s">
        <v>215</v>
      </c>
      <c r="G541" s="243">
        <v>12</v>
      </c>
      <c r="H541" s="283" t="str">
        <f>IF(ISBLANK(F541),"",IFERROR(VLOOKUP(A541,'Np PL4 Stock'!$A:$U,20,FALSE),""))</f>
        <v>V1-MA1</v>
      </c>
      <c r="I541" s="262" t="s">
        <v>213</v>
      </c>
      <c r="J541" s="283">
        <f>IF(ISBLANK(F541),"",VLOOKUP(LEFT(A541,5),Unit!A:B,2,FALSE))</f>
        <v>10</v>
      </c>
      <c r="K541" s="289">
        <v>2.03</v>
      </c>
      <c r="L541" s="290">
        <v>1.2</v>
      </c>
      <c r="M541" s="291">
        <f t="shared" si="19"/>
        <v>203</v>
      </c>
      <c r="N541" s="292">
        <f>IF(ISBLANK(D541),"",IFERROR(IF(VLOOKUP(A541,'Np PL4 Stock'!A:J,10,FALSE)="Np4",D541-VLOOKUP(A541,'Np PL4 Stock'!A:E,5,FALSE),D541-1-VLOOKUP(A541,'Np PL4 Stock'!A:E,5,FALSE)),""))</f>
        <v>7</v>
      </c>
      <c r="O541" s="345">
        <v>1</v>
      </c>
      <c r="P541" s="290">
        <v>5.503</v>
      </c>
      <c r="Q541" s="300">
        <v>0.0576</v>
      </c>
      <c r="R541" s="301" t="s">
        <v>38</v>
      </c>
      <c r="S541" s="301">
        <v>55000</v>
      </c>
      <c r="T541" s="301" t="s">
        <v>38</v>
      </c>
      <c r="U541" s="301" t="s">
        <v>38</v>
      </c>
      <c r="V541" s="302">
        <v>0</v>
      </c>
      <c r="W541" s="303">
        <v>0</v>
      </c>
      <c r="X541" s="349">
        <v>46099</v>
      </c>
      <c r="Y541" s="313">
        <f>IF(ISBLANK(X541),"",IFERROR(IF(VLOOKUP(A541,'Np PL4 Stock'!A:J,10,FALSE)="Np4",X541-VLOOKUP(A541,'Np PL4 Stock'!A:E,5,FALSE),X541-1-VLOOKUP(A541,'Np PL4 Stock'!A:E,5,FALSE)),""))</f>
        <v>10</v>
      </c>
      <c r="Z541" s="325">
        <v>7.03</v>
      </c>
      <c r="AA541" s="315">
        <v>0.0626</v>
      </c>
      <c r="AB541" s="316">
        <v>46102</v>
      </c>
      <c r="AC541" s="317">
        <f>IF(ISBLANK(AB541),"",IFERROR(IF(VLOOKUP(A541,'Np PL4 Stock'!A:J,10,FALSE)="Np4",AB541-VLOOKUP(A541,'Np PL4 Stock'!A:E,5,FALSE),AB541-1-VLOOKUP(A541,'Np PL4 Stock'!A:E,5,FALSE)),""))</f>
        <v>13</v>
      </c>
      <c r="AD541" s="290">
        <v>8.292</v>
      </c>
      <c r="AE541" s="300">
        <v>0.0742</v>
      </c>
      <c r="AF541" s="323">
        <v>0.98</v>
      </c>
      <c r="AG541" s="331">
        <v>0</v>
      </c>
      <c r="AH541" s="332">
        <v>0</v>
      </c>
      <c r="AI541" s="150">
        <v>277</v>
      </c>
      <c r="AJ541" s="326"/>
      <c r="AK541" s="350">
        <v>1</v>
      </c>
    </row>
    <row r="542" spans="1:37">
      <c r="A542" s="280" t="str">
        <f t="shared" si="18"/>
        <v>A1-01-10</v>
      </c>
      <c r="B542" s="236" t="s">
        <v>43</v>
      </c>
      <c r="C542" s="282">
        <v>46093</v>
      </c>
      <c r="D542" s="282">
        <v>46100</v>
      </c>
      <c r="E542" s="243">
        <v>10</v>
      </c>
      <c r="F542" s="244" t="s">
        <v>144</v>
      </c>
      <c r="G542" s="243">
        <v>1</v>
      </c>
      <c r="H542" s="283" t="str">
        <f>IF(ISBLANK(F542),"",IFERROR(VLOOKUP(A542,'Np PL4 Stock'!$A:$U,20,FALSE),""))</f>
        <v>V1-MB1</v>
      </c>
      <c r="I542" s="262" t="s">
        <v>213</v>
      </c>
      <c r="J542" s="283">
        <f>IF(ISBLANK(F542),"",VLOOKUP(LEFT(A542,5),Unit!A:B,2,FALSE))</f>
        <v>16</v>
      </c>
      <c r="K542" s="289">
        <v>3.2</v>
      </c>
      <c r="L542" s="290">
        <v>2.1</v>
      </c>
      <c r="M542" s="291">
        <f t="shared" si="19"/>
        <v>200</v>
      </c>
      <c r="N542" s="292">
        <f>IF(ISBLANK(D542),"",IFERROR(IF(VLOOKUP(A542,'Np PL4 Stock'!A:J,10,FALSE)="Np4",D542-VLOOKUP(A542,'Np PL4 Stock'!A:E,5,FALSE),D542-1-VLOOKUP(A542,'Np PL4 Stock'!A:E,5,FALSE)),""))</f>
        <v>7</v>
      </c>
      <c r="O542" s="345">
        <v>0.98</v>
      </c>
      <c r="P542" s="290">
        <v>5.378</v>
      </c>
      <c r="Q542" s="300">
        <v>0.0565</v>
      </c>
      <c r="R542" s="301" t="s">
        <v>38</v>
      </c>
      <c r="S542" s="301">
        <v>65500</v>
      </c>
      <c r="T542" s="301" t="s">
        <v>38</v>
      </c>
      <c r="U542" s="301" t="s">
        <v>38</v>
      </c>
      <c r="V542" s="302">
        <v>0</v>
      </c>
      <c r="W542" s="303">
        <v>0</v>
      </c>
      <c r="X542" s="349">
        <v>46103</v>
      </c>
      <c r="Y542" s="313">
        <f>IF(ISBLANK(X542),"",IFERROR(IF(VLOOKUP(A542,'Np PL4 Stock'!A:J,10,FALSE)="Np4",X542-VLOOKUP(A542,'Np PL4 Stock'!A:E,5,FALSE),X542-1-VLOOKUP(A542,'Np PL4 Stock'!A:E,5,FALSE)),""))</f>
        <v>10</v>
      </c>
      <c r="Z542" s="325">
        <v>6.65</v>
      </c>
      <c r="AA542" s="315">
        <v>0.0614</v>
      </c>
      <c r="AB542" s="316">
        <v>46106</v>
      </c>
      <c r="AC542" s="317">
        <f>IF(ISBLANK(AB542),"",IFERROR(IF(VLOOKUP(A542,'Np PL4 Stock'!A:J,10,FALSE)="Np4",AB542-VLOOKUP(A542,'Np PL4 Stock'!A:E,5,FALSE),AB542-1-VLOOKUP(A542,'Np PL4 Stock'!A:E,5,FALSE)),""))</f>
        <v>13</v>
      </c>
      <c r="AD542" s="290">
        <v>7.736</v>
      </c>
      <c r="AE542" s="300">
        <v>0.0818</v>
      </c>
      <c r="AF542" s="323">
        <v>0.89</v>
      </c>
      <c r="AG542" s="331">
        <v>0</v>
      </c>
      <c r="AH542" s="332">
        <v>0</v>
      </c>
      <c r="AI542" s="150">
        <v>387</v>
      </c>
      <c r="AJ542" s="326"/>
      <c r="AK542" s="350">
        <v>1.7</v>
      </c>
    </row>
    <row r="543" spans="1:37">
      <c r="A543" s="280" t="str">
        <f t="shared" si="18"/>
        <v>A1-02-10</v>
      </c>
      <c r="B543" s="236" t="s">
        <v>43</v>
      </c>
      <c r="C543" s="282">
        <v>46093</v>
      </c>
      <c r="D543" s="282">
        <v>46100</v>
      </c>
      <c r="E543" s="243">
        <v>10</v>
      </c>
      <c r="F543" s="244" t="s">
        <v>144</v>
      </c>
      <c r="G543" s="243">
        <v>2</v>
      </c>
      <c r="H543" s="283" t="str">
        <f>IF(ISBLANK(F543),"",IFERROR(VLOOKUP(A543,'Np PL4 Stock'!$A:$U,20,FALSE),""))</f>
        <v>V1-MB1</v>
      </c>
      <c r="I543" s="262" t="s">
        <v>213</v>
      </c>
      <c r="J543" s="283">
        <f>IF(ISBLANK(F543),"",VLOOKUP(LEFT(A543,5),Unit!A:B,2,FALSE))</f>
        <v>16</v>
      </c>
      <c r="K543" s="289">
        <v>3.2</v>
      </c>
      <c r="L543" s="290">
        <v>2.1</v>
      </c>
      <c r="M543" s="291">
        <f t="shared" si="19"/>
        <v>200</v>
      </c>
      <c r="N543" s="292">
        <f>IF(ISBLANK(D543),"",IFERROR(IF(VLOOKUP(A543,'Np PL4 Stock'!A:J,10,FALSE)="Np4",D543-VLOOKUP(A543,'Np PL4 Stock'!A:E,5,FALSE),D543-1-VLOOKUP(A543,'Np PL4 Stock'!A:E,5,FALSE)),""))</f>
        <v>7</v>
      </c>
      <c r="O543" s="345">
        <v>0.99</v>
      </c>
      <c r="P543" s="290">
        <v>5.367</v>
      </c>
      <c r="Q543" s="300">
        <v>0.0532</v>
      </c>
      <c r="R543" s="301" t="s">
        <v>38</v>
      </c>
      <c r="S543" s="301">
        <v>46000</v>
      </c>
      <c r="T543" s="301" t="s">
        <v>38</v>
      </c>
      <c r="U543" s="301" t="s">
        <v>38</v>
      </c>
      <c r="V543" s="302">
        <v>0</v>
      </c>
      <c r="W543" s="303">
        <v>0</v>
      </c>
      <c r="X543" s="349">
        <v>46103</v>
      </c>
      <c r="Y543" s="313">
        <f>IF(ISBLANK(X543),"",IFERROR(IF(VLOOKUP(A543,'Np PL4 Stock'!A:J,10,FALSE)="Np4",X543-VLOOKUP(A543,'Np PL4 Stock'!A:E,5,FALSE),X543-1-VLOOKUP(A543,'Np PL4 Stock'!A:E,5,FALSE)),""))</f>
        <v>10</v>
      </c>
      <c r="Z543" s="321">
        <v>6.693</v>
      </c>
      <c r="AA543" s="315">
        <v>0.0658</v>
      </c>
      <c r="AB543" s="316">
        <v>46106</v>
      </c>
      <c r="AC543" s="317">
        <f>IF(ISBLANK(AB543),"",IFERROR(IF(VLOOKUP(A543,'Np PL4 Stock'!A:J,10,FALSE)="Np4",AB543-VLOOKUP(A543,'Np PL4 Stock'!A:E,5,FALSE),AB543-1-VLOOKUP(A543,'Np PL4 Stock'!A:E,5,FALSE)),""))</f>
        <v>13</v>
      </c>
      <c r="AD543" s="290">
        <v>8.191</v>
      </c>
      <c r="AE543" s="300">
        <v>0.0623</v>
      </c>
      <c r="AF543" s="323">
        <v>0.98</v>
      </c>
      <c r="AG543" s="331">
        <v>0</v>
      </c>
      <c r="AH543" s="332">
        <v>0</v>
      </c>
      <c r="AI543" s="150">
        <v>298</v>
      </c>
      <c r="AJ543" s="326"/>
      <c r="AK543" s="350">
        <v>1.7</v>
      </c>
    </row>
    <row r="544" spans="1:37">
      <c r="A544" s="280" t="str">
        <f t="shared" si="18"/>
        <v>A1-03-10</v>
      </c>
      <c r="B544" s="236" t="s">
        <v>43</v>
      </c>
      <c r="C544" s="282">
        <v>46093</v>
      </c>
      <c r="D544" s="282">
        <v>46100</v>
      </c>
      <c r="E544" s="243">
        <v>10</v>
      </c>
      <c r="F544" s="244" t="s">
        <v>144</v>
      </c>
      <c r="G544" s="243">
        <v>3</v>
      </c>
      <c r="H544" s="283" t="str">
        <f>IF(ISBLANK(F544),"",IFERROR(VLOOKUP(A544,'Np PL4 Stock'!$A:$U,20,FALSE),""))</f>
        <v>V1-MB1</v>
      </c>
      <c r="I544" s="262" t="s">
        <v>213</v>
      </c>
      <c r="J544" s="283">
        <f>IF(ISBLANK(F544),"",VLOOKUP(LEFT(A544,5),Unit!A:B,2,FALSE))</f>
        <v>16</v>
      </c>
      <c r="K544" s="289">
        <v>3.19</v>
      </c>
      <c r="L544" s="290">
        <v>2.1</v>
      </c>
      <c r="M544" s="291">
        <f t="shared" si="19"/>
        <v>199.375</v>
      </c>
      <c r="N544" s="292">
        <f>IF(ISBLANK(D544),"",IFERROR(IF(VLOOKUP(A544,'Np PL4 Stock'!A:J,10,FALSE)="Np4",D544-VLOOKUP(A544,'Np PL4 Stock'!A:E,5,FALSE),D544-1-VLOOKUP(A544,'Np PL4 Stock'!A:E,5,FALSE)),""))</f>
        <v>7</v>
      </c>
      <c r="O544" s="345">
        <v>0.98</v>
      </c>
      <c r="P544" s="290">
        <v>5.378</v>
      </c>
      <c r="Q544" s="300">
        <v>0.0508</v>
      </c>
      <c r="R544" s="301" t="s">
        <v>38</v>
      </c>
      <c r="S544" s="301">
        <v>42500</v>
      </c>
      <c r="T544" s="301" t="s">
        <v>38</v>
      </c>
      <c r="U544" s="301" t="s">
        <v>38</v>
      </c>
      <c r="V544" s="302">
        <v>0</v>
      </c>
      <c r="W544" s="303">
        <v>0</v>
      </c>
      <c r="X544" s="349">
        <v>46103</v>
      </c>
      <c r="Y544" s="313">
        <f>IF(ISBLANK(X544),"",IFERROR(IF(VLOOKUP(A544,'Np PL4 Stock'!A:J,10,FALSE)="Np4",X544-VLOOKUP(A544,'Np PL4 Stock'!A:E,5,FALSE),X544-1-VLOOKUP(A544,'Np PL4 Stock'!A:E,5,FALSE)),""))</f>
        <v>10</v>
      </c>
      <c r="Z544" s="325">
        <v>6.61</v>
      </c>
      <c r="AA544" s="315">
        <v>0.0677</v>
      </c>
      <c r="AB544" s="316">
        <v>46106</v>
      </c>
      <c r="AC544" s="317">
        <f>IF(ISBLANK(AB544),"",IFERROR(IF(VLOOKUP(A544,'Np PL4 Stock'!A:J,10,FALSE)="Np4",AB544-VLOOKUP(A544,'Np PL4 Stock'!A:E,5,FALSE),AB544-1-VLOOKUP(A544,'Np PL4 Stock'!A:E,5,FALSE)),""))</f>
        <v>13</v>
      </c>
      <c r="AD544" s="290">
        <v>7.911</v>
      </c>
      <c r="AE544" s="300">
        <v>0.0716</v>
      </c>
      <c r="AF544" s="323">
        <v>0.96</v>
      </c>
      <c r="AG544" s="331">
        <v>0</v>
      </c>
      <c r="AH544" s="332">
        <v>0</v>
      </c>
      <c r="AI544" s="150">
        <v>342</v>
      </c>
      <c r="AJ544" s="326"/>
      <c r="AK544" s="350">
        <v>1.7</v>
      </c>
    </row>
    <row r="545" spans="1:37">
      <c r="A545" s="280" t="str">
        <f t="shared" si="18"/>
        <v>A1-04-10</v>
      </c>
      <c r="B545" s="236" t="s">
        <v>43</v>
      </c>
      <c r="C545" s="282">
        <v>46093</v>
      </c>
      <c r="D545" s="282">
        <v>46100</v>
      </c>
      <c r="E545" s="243">
        <v>10</v>
      </c>
      <c r="F545" s="244" t="s">
        <v>144</v>
      </c>
      <c r="G545" s="243">
        <v>4</v>
      </c>
      <c r="H545" s="283" t="str">
        <f>IF(ISBLANK(F545),"",IFERROR(VLOOKUP(A545,'Np PL4 Stock'!$A:$U,20,FALSE),""))</f>
        <v>V1-MA1</v>
      </c>
      <c r="I545" s="262" t="s">
        <v>213</v>
      </c>
      <c r="J545" s="283">
        <f>IF(ISBLANK(F545),"",VLOOKUP(LEFT(A545,5),Unit!A:B,2,FALSE))</f>
        <v>16</v>
      </c>
      <c r="K545" s="289">
        <v>3.2</v>
      </c>
      <c r="L545" s="290">
        <v>2.1</v>
      </c>
      <c r="M545" s="291">
        <f t="shared" si="19"/>
        <v>200</v>
      </c>
      <c r="N545" s="292">
        <f>IF(ISBLANK(D545),"",IFERROR(IF(VLOOKUP(A545,'Np PL4 Stock'!A:J,10,FALSE)="Np4",D545-VLOOKUP(A545,'Np PL4 Stock'!A:E,5,FALSE),D545-1-VLOOKUP(A545,'Np PL4 Stock'!A:E,5,FALSE)),""))</f>
        <v>7</v>
      </c>
      <c r="O545" s="345">
        <v>1</v>
      </c>
      <c r="P545" s="290">
        <v>5.474</v>
      </c>
      <c r="Q545" s="300">
        <v>0.0482</v>
      </c>
      <c r="R545" s="301" t="s">
        <v>38</v>
      </c>
      <c r="S545" s="301">
        <v>51500</v>
      </c>
      <c r="T545" s="301" t="s">
        <v>38</v>
      </c>
      <c r="U545" s="301" t="s">
        <v>38</v>
      </c>
      <c r="V545" s="302">
        <v>0</v>
      </c>
      <c r="W545" s="303">
        <v>0</v>
      </c>
      <c r="X545" s="349">
        <v>46103</v>
      </c>
      <c r="Y545" s="313">
        <f>IF(ISBLANK(X545),"",IFERROR(IF(VLOOKUP(A545,'Np PL4 Stock'!A:J,10,FALSE)="Np4",X545-VLOOKUP(A545,'Np PL4 Stock'!A:E,5,FALSE),X545-1-VLOOKUP(A545,'Np PL4 Stock'!A:E,5,FALSE)),""))</f>
        <v>10</v>
      </c>
      <c r="Z545" s="325">
        <v>6.79</v>
      </c>
      <c r="AA545" s="315">
        <v>0.0659</v>
      </c>
      <c r="AB545" s="316">
        <v>46106</v>
      </c>
      <c r="AC545" s="317">
        <f>IF(ISBLANK(AB545),"",IFERROR(IF(VLOOKUP(A545,'Np PL4 Stock'!A:J,10,FALSE)="Np4",AB545-VLOOKUP(A545,'Np PL4 Stock'!A:E,5,FALSE),AB545-1-VLOOKUP(A545,'Np PL4 Stock'!A:E,5,FALSE)),""))</f>
        <v>13</v>
      </c>
      <c r="AD545" s="290">
        <v>8.25</v>
      </c>
      <c r="AE545" s="300">
        <v>0.0678</v>
      </c>
      <c r="AF545" s="323">
        <v>1</v>
      </c>
      <c r="AG545" s="331">
        <v>0</v>
      </c>
      <c r="AH545" s="332">
        <v>0</v>
      </c>
      <c r="AI545" s="150">
        <v>286</v>
      </c>
      <c r="AJ545" s="326"/>
      <c r="AK545" s="350">
        <v>1.7</v>
      </c>
    </row>
    <row r="546" spans="1:37">
      <c r="A546" s="280" t="str">
        <f t="shared" si="18"/>
        <v>A1-05-10</v>
      </c>
      <c r="B546" s="236" t="s">
        <v>43</v>
      </c>
      <c r="C546" s="282">
        <v>46093</v>
      </c>
      <c r="D546" s="282">
        <v>46100</v>
      </c>
      <c r="E546" s="243">
        <v>10</v>
      </c>
      <c r="F546" s="244" t="s">
        <v>144</v>
      </c>
      <c r="G546" s="243">
        <v>5</v>
      </c>
      <c r="H546" s="283" t="str">
        <f>IF(ISBLANK(F546),"",IFERROR(VLOOKUP(A546,'Np PL4 Stock'!$A:$U,20,FALSE),""))</f>
        <v>V1-MA1</v>
      </c>
      <c r="I546" s="262" t="s">
        <v>213</v>
      </c>
      <c r="J546" s="283">
        <f>IF(ISBLANK(F546),"",VLOOKUP(LEFT(A546,5),Unit!A:B,2,FALSE))</f>
        <v>16</v>
      </c>
      <c r="K546" s="289">
        <v>3.2</v>
      </c>
      <c r="L546" s="290">
        <v>2.1</v>
      </c>
      <c r="M546" s="291">
        <f t="shared" si="19"/>
        <v>200</v>
      </c>
      <c r="N546" s="292">
        <f>IF(ISBLANK(D546),"",IFERROR(IF(VLOOKUP(A546,'Np PL4 Stock'!A:J,10,FALSE)="Np4",D546-VLOOKUP(A546,'Np PL4 Stock'!A:E,5,FALSE),D546-1-VLOOKUP(A546,'Np PL4 Stock'!A:E,5,FALSE)),""))</f>
        <v>7</v>
      </c>
      <c r="O546" s="345">
        <v>0.99</v>
      </c>
      <c r="P546" s="290">
        <v>5.374</v>
      </c>
      <c r="Q546" s="300">
        <v>0.0495</v>
      </c>
      <c r="R546" s="301" t="s">
        <v>38</v>
      </c>
      <c r="S546" s="301">
        <v>59000</v>
      </c>
      <c r="T546" s="301" t="s">
        <v>38</v>
      </c>
      <c r="U546" s="301" t="s">
        <v>38</v>
      </c>
      <c r="V546" s="302">
        <v>0</v>
      </c>
      <c r="W546" s="303">
        <v>0</v>
      </c>
      <c r="X546" s="349">
        <v>46103</v>
      </c>
      <c r="Y546" s="313">
        <f>IF(ISBLANK(X546),"",IFERROR(IF(VLOOKUP(A546,'Np PL4 Stock'!A:J,10,FALSE)="Np4",X546-VLOOKUP(A546,'Np PL4 Stock'!A:E,5,FALSE),X546-1-VLOOKUP(A546,'Np PL4 Stock'!A:E,5,FALSE)),""))</f>
        <v>10</v>
      </c>
      <c r="Z546" s="325">
        <v>6.71</v>
      </c>
      <c r="AA546" s="315">
        <v>0.058</v>
      </c>
      <c r="AB546" s="316">
        <v>46106</v>
      </c>
      <c r="AC546" s="317">
        <f>IF(ISBLANK(AB546),"",IFERROR(IF(VLOOKUP(A546,'Np PL4 Stock'!A:J,10,FALSE)="Np4",AB546-VLOOKUP(A546,'Np PL4 Stock'!A:E,5,FALSE),AB546-1-VLOOKUP(A546,'Np PL4 Stock'!A:E,5,FALSE)),""))</f>
        <v>13</v>
      </c>
      <c r="AD546" s="290">
        <v>8.224</v>
      </c>
      <c r="AE546" s="300">
        <v>0.0714</v>
      </c>
      <c r="AF546" s="323">
        <v>1</v>
      </c>
      <c r="AG546" s="331">
        <v>0</v>
      </c>
      <c r="AH546" s="332">
        <v>0</v>
      </c>
      <c r="AI546" s="150">
        <v>290</v>
      </c>
      <c r="AJ546" s="326"/>
      <c r="AK546" s="350">
        <v>1.7</v>
      </c>
    </row>
    <row r="547" spans="1:37">
      <c r="A547" s="280" t="str">
        <f t="shared" si="18"/>
        <v>A1-06-10</v>
      </c>
      <c r="B547" s="236" t="s">
        <v>43</v>
      </c>
      <c r="C547" s="282">
        <v>46093</v>
      </c>
      <c r="D547" s="282">
        <v>46100</v>
      </c>
      <c r="E547" s="243">
        <v>10</v>
      </c>
      <c r="F547" s="244" t="s">
        <v>144</v>
      </c>
      <c r="G547" s="243">
        <v>6</v>
      </c>
      <c r="H547" s="283" t="str">
        <f>IF(ISBLANK(F547),"",IFERROR(VLOOKUP(A547,'Np PL4 Stock'!$A:$U,20,FALSE),""))</f>
        <v>V1-MA1</v>
      </c>
      <c r="I547" s="262" t="s">
        <v>213</v>
      </c>
      <c r="J547" s="283">
        <f>IF(ISBLANK(F547),"",VLOOKUP(LEFT(A547,5),Unit!A:B,2,FALSE))</f>
        <v>16</v>
      </c>
      <c r="K547" s="289">
        <v>3.19</v>
      </c>
      <c r="L547" s="290">
        <v>2.1</v>
      </c>
      <c r="M547" s="291">
        <f t="shared" si="19"/>
        <v>199.375</v>
      </c>
      <c r="N547" s="292">
        <f>IF(ISBLANK(D547),"",IFERROR(IF(VLOOKUP(A547,'Np PL4 Stock'!A:J,10,FALSE)="Np4",D547-VLOOKUP(A547,'Np PL4 Stock'!A:E,5,FALSE),D547-1-VLOOKUP(A547,'Np PL4 Stock'!A:E,5,FALSE)),""))</f>
        <v>7</v>
      </c>
      <c r="O547" s="345">
        <v>0.98</v>
      </c>
      <c r="P547" s="290">
        <v>5.193</v>
      </c>
      <c r="Q547" s="300">
        <v>0.0578</v>
      </c>
      <c r="R547" s="301">
        <v>19000</v>
      </c>
      <c r="S547" s="301">
        <v>45000</v>
      </c>
      <c r="T547" s="301" t="s">
        <v>38</v>
      </c>
      <c r="U547" s="301" t="s">
        <v>38</v>
      </c>
      <c r="V547" s="302">
        <v>0.01</v>
      </c>
      <c r="W547" s="303">
        <v>0</v>
      </c>
      <c r="X547" s="349">
        <v>46103</v>
      </c>
      <c r="Y547" s="313">
        <f>IF(ISBLANK(X547),"",IFERROR(IF(VLOOKUP(A547,'Np PL4 Stock'!A:J,10,FALSE)="Np4",X547-VLOOKUP(A547,'Np PL4 Stock'!A:E,5,FALSE),X547-1-VLOOKUP(A547,'Np PL4 Stock'!A:E,5,FALSE)),""))</f>
        <v>10</v>
      </c>
      <c r="Z547" s="325">
        <v>6.61</v>
      </c>
      <c r="AA547" s="315">
        <v>0.0653</v>
      </c>
      <c r="AB547" s="316">
        <v>46106</v>
      </c>
      <c r="AC547" s="317">
        <f>IF(ISBLANK(AB547),"",IFERROR(IF(VLOOKUP(A547,'Np PL4 Stock'!A:J,10,FALSE)="Np4",AB547-VLOOKUP(A547,'Np PL4 Stock'!A:E,5,FALSE),AB547-1-VLOOKUP(A547,'Np PL4 Stock'!A:E,5,FALSE)),""))</f>
        <v>13</v>
      </c>
      <c r="AD547" s="290">
        <v>8.205</v>
      </c>
      <c r="AE547" s="300">
        <v>0.0832</v>
      </c>
      <c r="AF547" s="323">
        <v>0.96</v>
      </c>
      <c r="AG547" s="331">
        <v>0</v>
      </c>
      <c r="AH547" s="332">
        <v>0</v>
      </c>
      <c r="AI547" s="150">
        <v>292</v>
      </c>
      <c r="AJ547" s="326"/>
      <c r="AK547" s="350">
        <v>1.7</v>
      </c>
    </row>
    <row r="548" spans="1:37">
      <c r="A548" s="280" t="str">
        <f t="shared" si="18"/>
        <v>A1-07-10</v>
      </c>
      <c r="B548" s="236" t="s">
        <v>43</v>
      </c>
      <c r="C548" s="282">
        <v>46094</v>
      </c>
      <c r="D548" s="282">
        <v>46101</v>
      </c>
      <c r="E548" s="243">
        <v>10</v>
      </c>
      <c r="F548" s="244" t="s">
        <v>144</v>
      </c>
      <c r="G548" s="243">
        <v>7</v>
      </c>
      <c r="H548" s="283" t="str">
        <f>IF(ISBLANK(F548),"",IFERROR(VLOOKUP(A548,'Np PL4 Stock'!$A:$U,20,FALSE),""))</f>
        <v>V1-MA1</v>
      </c>
      <c r="I548" s="262" t="s">
        <v>213</v>
      </c>
      <c r="J548" s="283">
        <f>IF(ISBLANK(F548),"",VLOOKUP(LEFT(A548,5),Unit!A:B,2,FALSE))</f>
        <v>16</v>
      </c>
      <c r="K548" s="289">
        <v>3.48</v>
      </c>
      <c r="L548" s="290">
        <v>2.1</v>
      </c>
      <c r="M548" s="291">
        <f t="shared" si="19"/>
        <v>217.5</v>
      </c>
      <c r="N548" s="292">
        <f>IF(ISBLANK(D548),"",IFERROR(IF(VLOOKUP(A548,'Np PL4 Stock'!A:J,10,FALSE)="Np4",D548-VLOOKUP(A548,'Np PL4 Stock'!A:E,5,FALSE),D548-1-VLOOKUP(A548,'Np PL4 Stock'!A:E,5,FALSE)),""))</f>
        <v>7</v>
      </c>
      <c r="O548" s="345">
        <v>0.98</v>
      </c>
      <c r="P548" s="290">
        <v>5.276</v>
      </c>
      <c r="Q548" s="300">
        <v>0.0549</v>
      </c>
      <c r="R548" s="301" t="s">
        <v>38</v>
      </c>
      <c r="S548" s="301">
        <v>40500</v>
      </c>
      <c r="T548" s="301" t="s">
        <v>38</v>
      </c>
      <c r="U548" s="301" t="s">
        <v>38</v>
      </c>
      <c r="V548" s="302">
        <v>0</v>
      </c>
      <c r="W548" s="303">
        <v>0</v>
      </c>
      <c r="X548" s="349">
        <v>46104</v>
      </c>
      <c r="Y548" s="313">
        <f>IF(ISBLANK(X548),"",IFERROR(IF(VLOOKUP(A548,'Np PL4 Stock'!A:J,10,FALSE)="Np4",X548-VLOOKUP(A548,'Np PL4 Stock'!A:E,5,FALSE),X548-1-VLOOKUP(A548,'Np PL4 Stock'!A:E,5,FALSE)),""))</f>
        <v>10</v>
      </c>
      <c r="Z548" s="325">
        <v>6.72</v>
      </c>
      <c r="AA548" s="315">
        <v>0.0672</v>
      </c>
      <c r="AB548" s="316">
        <v>46107</v>
      </c>
      <c r="AC548" s="317">
        <f>IF(ISBLANK(AB548),"",IFERROR(IF(VLOOKUP(A548,'Np PL4 Stock'!A:J,10,FALSE)="Np4",AB548-VLOOKUP(A548,'Np PL4 Stock'!A:E,5,FALSE),AB548-1-VLOOKUP(A548,'Np PL4 Stock'!A:E,5,FALSE)),""))</f>
        <v>13</v>
      </c>
      <c r="AD548" s="290">
        <v>7.814</v>
      </c>
      <c r="AE548" s="300">
        <v>0.0747</v>
      </c>
      <c r="AF548" s="323">
        <v>0.93</v>
      </c>
      <c r="AG548" s="331">
        <v>0</v>
      </c>
      <c r="AH548" s="332">
        <v>0</v>
      </c>
      <c r="AI548" s="150">
        <v>362</v>
      </c>
      <c r="AJ548" s="326"/>
      <c r="AK548" s="350">
        <v>1.6</v>
      </c>
    </row>
    <row r="549" spans="1:37">
      <c r="A549" s="280" t="str">
        <f t="shared" si="18"/>
        <v>A1-08-10</v>
      </c>
      <c r="B549" s="236" t="s">
        <v>43</v>
      </c>
      <c r="C549" s="282">
        <v>46094</v>
      </c>
      <c r="D549" s="282">
        <v>46101</v>
      </c>
      <c r="E549" s="243">
        <v>10</v>
      </c>
      <c r="F549" s="244" t="s">
        <v>144</v>
      </c>
      <c r="G549" s="243">
        <v>8</v>
      </c>
      <c r="H549" s="283" t="str">
        <f>IF(ISBLANK(F549),"",IFERROR(VLOOKUP(A549,'Np PL4 Stock'!$A:$U,20,FALSE),""))</f>
        <v>V1-MA1</v>
      </c>
      <c r="I549" s="262" t="s">
        <v>213</v>
      </c>
      <c r="J549" s="283">
        <f>IF(ISBLANK(F549),"",VLOOKUP(LEFT(A549,5),Unit!A:B,2,FALSE))</f>
        <v>16</v>
      </c>
      <c r="K549" s="289">
        <v>3.48</v>
      </c>
      <c r="L549" s="290">
        <v>2.1</v>
      </c>
      <c r="M549" s="291">
        <f t="shared" si="19"/>
        <v>217.5</v>
      </c>
      <c r="N549" s="292">
        <f>IF(ISBLANK(D549),"",IFERROR(IF(VLOOKUP(A549,'Np PL4 Stock'!A:J,10,FALSE)="Np4",D549-VLOOKUP(A549,'Np PL4 Stock'!A:E,5,FALSE),D549-1-VLOOKUP(A549,'Np PL4 Stock'!A:E,5,FALSE)),""))</f>
        <v>7</v>
      </c>
      <c r="O549" s="345">
        <v>0.99</v>
      </c>
      <c r="P549" s="290">
        <v>5.318</v>
      </c>
      <c r="Q549" s="300">
        <v>0.0587</v>
      </c>
      <c r="R549" s="301" t="s">
        <v>38</v>
      </c>
      <c r="S549" s="301">
        <v>38000</v>
      </c>
      <c r="T549" s="301" t="s">
        <v>38</v>
      </c>
      <c r="U549" s="301" t="s">
        <v>38</v>
      </c>
      <c r="V549" s="302">
        <v>0</v>
      </c>
      <c r="W549" s="303">
        <v>0</v>
      </c>
      <c r="X549" s="349">
        <v>46104</v>
      </c>
      <c r="Y549" s="313">
        <f>IF(ISBLANK(X549),"",IFERROR(IF(VLOOKUP(A549,'Np PL4 Stock'!A:J,10,FALSE)="Np4",X549-VLOOKUP(A549,'Np PL4 Stock'!A:E,5,FALSE),X549-1-VLOOKUP(A549,'Np PL4 Stock'!A:E,5,FALSE)),""))</f>
        <v>10</v>
      </c>
      <c r="Z549" s="325">
        <v>6.58</v>
      </c>
      <c r="AA549" s="315">
        <v>0.0648</v>
      </c>
      <c r="AB549" s="316">
        <v>46107</v>
      </c>
      <c r="AC549" s="317">
        <f>IF(ISBLANK(AB549),"",IFERROR(IF(VLOOKUP(A549,'Np PL4 Stock'!A:J,10,FALSE)="Np4",AB549-VLOOKUP(A549,'Np PL4 Stock'!A:E,5,FALSE),AB549-1-VLOOKUP(A549,'Np PL4 Stock'!A:E,5,FALSE)),""))</f>
        <v>13</v>
      </c>
      <c r="AD549" s="290">
        <v>7.746</v>
      </c>
      <c r="AE549" s="300">
        <v>0.0719</v>
      </c>
      <c r="AF549" s="323">
        <v>0.89</v>
      </c>
      <c r="AG549" s="331">
        <v>0</v>
      </c>
      <c r="AH549" s="332">
        <v>0</v>
      </c>
      <c r="AI549" s="150">
        <v>384</v>
      </c>
      <c r="AJ549" s="326"/>
      <c r="AK549" s="350">
        <v>1.6</v>
      </c>
    </row>
    <row r="550" spans="1:37">
      <c r="A550" s="280" t="str">
        <f t="shared" si="18"/>
        <v>A1-09-10</v>
      </c>
      <c r="B550" s="236" t="s">
        <v>43</v>
      </c>
      <c r="C550" s="282">
        <v>46094</v>
      </c>
      <c r="D550" s="282">
        <v>46101</v>
      </c>
      <c r="E550" s="243">
        <v>10</v>
      </c>
      <c r="F550" s="244" t="s">
        <v>144</v>
      </c>
      <c r="G550" s="243">
        <v>9</v>
      </c>
      <c r="H550" s="283" t="str">
        <f>IF(ISBLANK(F550),"",IFERROR(VLOOKUP(A550,'Np PL4 Stock'!$A:$U,20,FALSE),""))</f>
        <v>V1-MA1</v>
      </c>
      <c r="I550" s="262" t="s">
        <v>213</v>
      </c>
      <c r="J550" s="283">
        <f>IF(ISBLANK(F550),"",VLOOKUP(LEFT(A550,5),Unit!A:B,2,FALSE))</f>
        <v>16</v>
      </c>
      <c r="K550" s="289">
        <v>3.47</v>
      </c>
      <c r="L550" s="290">
        <v>2.1</v>
      </c>
      <c r="M550" s="291">
        <f t="shared" si="19"/>
        <v>216.875</v>
      </c>
      <c r="N550" s="292">
        <f>IF(ISBLANK(D550),"",IFERROR(IF(VLOOKUP(A550,'Np PL4 Stock'!A:J,10,FALSE)="Np4",D550-VLOOKUP(A550,'Np PL4 Stock'!A:E,5,FALSE),D550-1-VLOOKUP(A550,'Np PL4 Stock'!A:E,5,FALSE)),""))</f>
        <v>7</v>
      </c>
      <c r="O550" s="345">
        <v>0.98</v>
      </c>
      <c r="P550" s="290">
        <v>5.292</v>
      </c>
      <c r="Q550" s="300">
        <v>0.0598</v>
      </c>
      <c r="R550" s="301" t="s">
        <v>38</v>
      </c>
      <c r="S550" s="301">
        <v>44000</v>
      </c>
      <c r="T550" s="301" t="s">
        <v>38</v>
      </c>
      <c r="U550" s="301" t="s">
        <v>38</v>
      </c>
      <c r="V550" s="302">
        <v>0</v>
      </c>
      <c r="W550" s="303">
        <v>0</v>
      </c>
      <c r="X550" s="349">
        <v>46104</v>
      </c>
      <c r="Y550" s="313">
        <f>IF(ISBLANK(X550),"",IFERROR(IF(VLOOKUP(A550,'Np PL4 Stock'!A:J,10,FALSE)="Np4",X550-VLOOKUP(A550,'Np PL4 Stock'!A:E,5,FALSE),X550-1-VLOOKUP(A550,'Np PL4 Stock'!A:E,5,FALSE)),""))</f>
        <v>10</v>
      </c>
      <c r="Z550" s="325">
        <v>6.83</v>
      </c>
      <c r="AA550" s="315">
        <v>0.0599</v>
      </c>
      <c r="AB550" s="316">
        <v>46107</v>
      </c>
      <c r="AC550" s="317">
        <f>IF(ISBLANK(AB550),"",IFERROR(IF(VLOOKUP(A550,'Np PL4 Stock'!A:J,10,FALSE)="Np4",AB550-VLOOKUP(A550,'Np PL4 Stock'!A:E,5,FALSE),AB550-1-VLOOKUP(A550,'Np PL4 Stock'!A:E,5,FALSE)),""))</f>
        <v>13</v>
      </c>
      <c r="AD550" s="290">
        <v>7.95</v>
      </c>
      <c r="AE550" s="300">
        <v>0.0684</v>
      </c>
      <c r="AF550" s="323">
        <v>0.94</v>
      </c>
      <c r="AG550" s="331">
        <v>0</v>
      </c>
      <c r="AH550" s="332">
        <v>0</v>
      </c>
      <c r="AI550" s="150">
        <v>340</v>
      </c>
      <c r="AJ550" s="326"/>
      <c r="AK550" s="350">
        <v>1.6</v>
      </c>
    </row>
    <row r="551" spans="1:37">
      <c r="A551" s="280" t="str">
        <f t="shared" si="18"/>
        <v>A1-10-10</v>
      </c>
      <c r="B551" s="236" t="s">
        <v>43</v>
      </c>
      <c r="C551" s="282">
        <v>46094</v>
      </c>
      <c r="D551" s="282">
        <v>46101</v>
      </c>
      <c r="E551" s="243">
        <v>10</v>
      </c>
      <c r="F551" s="244" t="s">
        <v>144</v>
      </c>
      <c r="G551" s="243">
        <v>10</v>
      </c>
      <c r="H551" s="283" t="str">
        <f>IF(ISBLANK(F551),"",IFERROR(VLOOKUP(A551,'Np PL4 Stock'!$A:$U,20,FALSE),""))</f>
        <v>V1-MB1</v>
      </c>
      <c r="I551" s="262" t="s">
        <v>213</v>
      </c>
      <c r="J551" s="283">
        <f>IF(ISBLANK(F551),"",VLOOKUP(LEFT(A551,5),Unit!A:B,2,FALSE))</f>
        <v>16</v>
      </c>
      <c r="K551" s="289">
        <v>3.48</v>
      </c>
      <c r="L551" s="290">
        <v>2.1</v>
      </c>
      <c r="M551" s="291">
        <f t="shared" si="19"/>
        <v>217.5</v>
      </c>
      <c r="N551" s="292">
        <f>IF(ISBLANK(D551),"",IFERROR(IF(VLOOKUP(A551,'Np PL4 Stock'!A:J,10,FALSE)="Np4",D551-VLOOKUP(A551,'Np PL4 Stock'!A:E,5,FALSE),D551-1-VLOOKUP(A551,'Np PL4 Stock'!A:E,5,FALSE)),""))</f>
        <v>7</v>
      </c>
      <c r="O551" s="345">
        <v>0.99</v>
      </c>
      <c r="P551" s="290">
        <v>5.37</v>
      </c>
      <c r="Q551" s="300">
        <v>0.0558</v>
      </c>
      <c r="R551" s="301" t="s">
        <v>38</v>
      </c>
      <c r="S551" s="301">
        <v>47500</v>
      </c>
      <c r="T551" s="301" t="s">
        <v>38</v>
      </c>
      <c r="U551" s="301" t="s">
        <v>38</v>
      </c>
      <c r="V551" s="302">
        <v>0</v>
      </c>
      <c r="W551" s="303">
        <v>0</v>
      </c>
      <c r="X551" s="349">
        <v>46104</v>
      </c>
      <c r="Y551" s="313">
        <f>IF(ISBLANK(X551),"",IFERROR(IF(VLOOKUP(A551,'Np PL4 Stock'!A:J,10,FALSE)="Np4",X551-VLOOKUP(A551,'Np PL4 Stock'!A:E,5,FALSE),X551-1-VLOOKUP(A551,'Np PL4 Stock'!A:E,5,FALSE)),""))</f>
        <v>10</v>
      </c>
      <c r="Z551" s="325">
        <v>6.56</v>
      </c>
      <c r="AA551" s="315">
        <v>0.0657</v>
      </c>
      <c r="AB551" s="316"/>
      <c r="AC551" s="317" t="str">
        <f>IF(ISBLANK(AB551),"",IFERROR(IF(VLOOKUP(A551,'Np PL4 Stock'!A:J,10,FALSE)="Np4",AB551-VLOOKUP(A551,'Np PL4 Stock'!A:E,5,FALSE),AB551-1-VLOOKUP(A551,'Np PL4 Stock'!A:E,5,FALSE)),""))</f>
        <v/>
      </c>
      <c r="AD551" s="290"/>
      <c r="AE551" s="300"/>
      <c r="AF551" s="323"/>
      <c r="AG551" s="335"/>
      <c r="AH551" s="336"/>
      <c r="AI551" s="150"/>
      <c r="AJ551" s="326"/>
      <c r="AK551" s="350">
        <v>1.6</v>
      </c>
    </row>
    <row r="552" spans="1:37">
      <c r="A552" s="280" t="str">
        <f t="shared" si="18"/>
        <v>A1-11-10</v>
      </c>
      <c r="B552" s="236" t="s">
        <v>43</v>
      </c>
      <c r="C552" s="282">
        <v>46094</v>
      </c>
      <c r="D552" s="282">
        <v>46101</v>
      </c>
      <c r="E552" s="243">
        <v>10</v>
      </c>
      <c r="F552" s="244" t="s">
        <v>144</v>
      </c>
      <c r="G552" s="243">
        <v>11</v>
      </c>
      <c r="H552" s="283" t="str">
        <f>IF(ISBLANK(F552),"",IFERROR(VLOOKUP(A552,'Np PL4 Stock'!$A:$U,20,FALSE),""))</f>
        <v>V1-MB1</v>
      </c>
      <c r="I552" s="262" t="s">
        <v>213</v>
      </c>
      <c r="J552" s="283">
        <f>IF(ISBLANK(F552),"",VLOOKUP(LEFT(A552,5),Unit!A:B,2,FALSE))</f>
        <v>8</v>
      </c>
      <c r="K552" s="289">
        <v>1.7</v>
      </c>
      <c r="L552" s="290">
        <v>1.2</v>
      </c>
      <c r="M552" s="291">
        <f t="shared" si="19"/>
        <v>212.5</v>
      </c>
      <c r="N552" s="292">
        <f>IF(ISBLANK(D552),"",IFERROR(IF(VLOOKUP(A552,'Np PL4 Stock'!A:J,10,FALSE)="Np4",D552-VLOOKUP(A552,'Np PL4 Stock'!A:E,5,FALSE),D552-1-VLOOKUP(A552,'Np PL4 Stock'!A:E,5,FALSE)),""))</f>
        <v>7</v>
      </c>
      <c r="O552" s="345">
        <v>0.98</v>
      </c>
      <c r="P552" s="290">
        <v>5.388</v>
      </c>
      <c r="Q552" s="300">
        <v>0.0567</v>
      </c>
      <c r="R552" s="301" t="s">
        <v>38</v>
      </c>
      <c r="S552" s="301">
        <v>51500</v>
      </c>
      <c r="T552" s="301" t="s">
        <v>38</v>
      </c>
      <c r="U552" s="301" t="s">
        <v>38</v>
      </c>
      <c r="V552" s="302">
        <v>0</v>
      </c>
      <c r="W552" s="303">
        <v>0</v>
      </c>
      <c r="X552" s="349">
        <v>46104</v>
      </c>
      <c r="Y552" s="313">
        <f>IF(ISBLANK(X552),"",IFERROR(IF(VLOOKUP(A552,'Np PL4 Stock'!A:J,10,FALSE)="Np4",X552-VLOOKUP(A552,'Np PL4 Stock'!A:E,5,FALSE),X552-1-VLOOKUP(A552,'Np PL4 Stock'!A:E,5,FALSE)),""))</f>
        <v>10</v>
      </c>
      <c r="Z552" s="325">
        <v>6.75</v>
      </c>
      <c r="AA552" s="315">
        <v>0.068</v>
      </c>
      <c r="AB552" s="316">
        <v>46107</v>
      </c>
      <c r="AC552" s="317">
        <f>IF(ISBLANK(AB552),"",IFERROR(IF(VLOOKUP(A552,'Np PL4 Stock'!A:J,10,FALSE)="Np4",AB552-VLOOKUP(A552,'Np PL4 Stock'!A:E,5,FALSE),AB552-1-VLOOKUP(A552,'Np PL4 Stock'!A:E,5,FALSE)),""))</f>
        <v>13</v>
      </c>
      <c r="AD552" s="290">
        <v>8.027</v>
      </c>
      <c r="AE552" s="300">
        <v>0.0666</v>
      </c>
      <c r="AF552" s="323">
        <v>0.98</v>
      </c>
      <c r="AG552" s="331">
        <v>0</v>
      </c>
      <c r="AH552" s="332">
        <v>0</v>
      </c>
      <c r="AI552" s="150">
        <v>321</v>
      </c>
      <c r="AJ552" s="326"/>
      <c r="AK552" s="350">
        <v>1.1</v>
      </c>
    </row>
    <row r="553" spans="1:37">
      <c r="A553" s="280" t="str">
        <f t="shared" si="18"/>
        <v>A1-12-10</v>
      </c>
      <c r="B553" s="236" t="s">
        <v>43</v>
      </c>
      <c r="C553" s="282">
        <v>46094</v>
      </c>
      <c r="D553" s="282">
        <v>46101</v>
      </c>
      <c r="E553" s="243">
        <v>10</v>
      </c>
      <c r="F553" s="244" t="s">
        <v>144</v>
      </c>
      <c r="G553" s="243">
        <v>12</v>
      </c>
      <c r="H553" s="283" t="str">
        <f>IF(ISBLANK(F553),"",IFERROR(VLOOKUP(A553,'Np PL4 Stock'!$A:$U,20,FALSE),""))</f>
        <v>V1-MB1</v>
      </c>
      <c r="I553" s="262" t="s">
        <v>213</v>
      </c>
      <c r="J553" s="283">
        <f>IF(ISBLANK(F553),"",VLOOKUP(LEFT(A553,5),Unit!A:B,2,FALSE))</f>
        <v>8</v>
      </c>
      <c r="K553" s="289">
        <v>1.7</v>
      </c>
      <c r="L553" s="290">
        <v>1.2</v>
      </c>
      <c r="M553" s="291">
        <f t="shared" si="19"/>
        <v>212.5</v>
      </c>
      <c r="N553" s="292">
        <f>IF(ISBLANK(D553),"",IFERROR(IF(VLOOKUP(A553,'Np PL4 Stock'!A:J,10,FALSE)="Np4",D553-VLOOKUP(A553,'Np PL4 Stock'!A:E,5,FALSE),D553-1-VLOOKUP(A553,'Np PL4 Stock'!A:E,5,FALSE)),""))</f>
        <v>7</v>
      </c>
      <c r="O553" s="345">
        <v>0.97</v>
      </c>
      <c r="P553" s="290">
        <v>5.286</v>
      </c>
      <c r="Q553" s="300">
        <v>0.0487</v>
      </c>
      <c r="R553" s="301" t="s">
        <v>38</v>
      </c>
      <c r="S553" s="301">
        <v>36500</v>
      </c>
      <c r="T553" s="301" t="s">
        <v>38</v>
      </c>
      <c r="U553" s="301" t="s">
        <v>38</v>
      </c>
      <c r="V553" s="302">
        <v>0</v>
      </c>
      <c r="W553" s="303">
        <v>0</v>
      </c>
      <c r="X553" s="349">
        <v>46104</v>
      </c>
      <c r="Y553" s="313">
        <f>IF(ISBLANK(X553),"",IFERROR(IF(VLOOKUP(A553,'Np PL4 Stock'!A:J,10,FALSE)="Np4",X553-VLOOKUP(A553,'Np PL4 Stock'!A:E,5,FALSE),X553-1-VLOOKUP(A553,'Np PL4 Stock'!A:E,5,FALSE)),""))</f>
        <v>10</v>
      </c>
      <c r="Z553" s="325">
        <v>7.03</v>
      </c>
      <c r="AA553" s="315">
        <v>0.0581</v>
      </c>
      <c r="AB553" s="316">
        <v>46107</v>
      </c>
      <c r="AC553" s="317">
        <f>IF(ISBLANK(AB553),"",IFERROR(IF(VLOOKUP(A553,'Np PL4 Stock'!A:J,10,FALSE)="Np4",AB553-VLOOKUP(A553,'Np PL4 Stock'!A:E,5,FALSE),AB553-1-VLOOKUP(A553,'Np PL4 Stock'!A:E,5,FALSE)),""))</f>
        <v>13</v>
      </c>
      <c r="AD553" s="290">
        <v>8.357</v>
      </c>
      <c r="AE553" s="300">
        <v>0.0726</v>
      </c>
      <c r="AF553" s="323">
        <v>0.98</v>
      </c>
      <c r="AG553" s="331">
        <v>0</v>
      </c>
      <c r="AH553" s="332">
        <v>0</v>
      </c>
      <c r="AI553" s="150">
        <v>273</v>
      </c>
      <c r="AJ553" s="326"/>
      <c r="AK553" s="350">
        <v>1.1</v>
      </c>
    </row>
    <row r="554" spans="1:37">
      <c r="A554" s="280" t="str">
        <f t="shared" si="18"/>
        <v>A1-13-10</v>
      </c>
      <c r="B554" s="236" t="s">
        <v>43</v>
      </c>
      <c r="C554" s="282">
        <v>46094</v>
      </c>
      <c r="D554" s="282">
        <v>46101</v>
      </c>
      <c r="E554" s="243">
        <v>10</v>
      </c>
      <c r="F554" s="244" t="s">
        <v>144</v>
      </c>
      <c r="G554" s="243">
        <v>13</v>
      </c>
      <c r="H554" s="283" t="str">
        <f>IF(ISBLANK(F554),"",IFERROR(VLOOKUP(A554,'Np PL4 Stock'!$A:$U,20,FALSE),""))</f>
        <v>V1-MB1</v>
      </c>
      <c r="I554" s="262" t="s">
        <v>213</v>
      </c>
      <c r="J554" s="283">
        <f>IF(ISBLANK(F554),"",VLOOKUP(LEFT(A554,5),Unit!A:B,2,FALSE))</f>
        <v>8</v>
      </c>
      <c r="K554" s="289">
        <v>1.7</v>
      </c>
      <c r="L554" s="290">
        <v>1.2</v>
      </c>
      <c r="M554" s="291">
        <f t="shared" si="19"/>
        <v>212.5</v>
      </c>
      <c r="N554" s="292">
        <f>IF(ISBLANK(D554),"",IFERROR(IF(VLOOKUP(A554,'Np PL4 Stock'!A:J,10,FALSE)="Np4",D554-VLOOKUP(A554,'Np PL4 Stock'!A:E,5,FALSE),D554-1-VLOOKUP(A554,'Np PL4 Stock'!A:E,5,FALSE)),""))</f>
        <v>7</v>
      </c>
      <c r="O554" s="345">
        <v>0.99</v>
      </c>
      <c r="P554" s="290">
        <v>5.376</v>
      </c>
      <c r="Q554" s="300">
        <v>0.0577</v>
      </c>
      <c r="R554" s="301" t="s">
        <v>38</v>
      </c>
      <c r="S554" s="301">
        <v>45500</v>
      </c>
      <c r="T554" s="301" t="s">
        <v>38</v>
      </c>
      <c r="U554" s="301" t="s">
        <v>38</v>
      </c>
      <c r="V554" s="302">
        <v>0</v>
      </c>
      <c r="W554" s="303">
        <v>0</v>
      </c>
      <c r="X554" s="349">
        <v>46104</v>
      </c>
      <c r="Y554" s="313">
        <f>IF(ISBLANK(X554),"",IFERROR(IF(VLOOKUP(A554,'Np PL4 Stock'!A:J,10,FALSE)="Np4",X554-VLOOKUP(A554,'Np PL4 Stock'!A:E,5,FALSE),X554-1-VLOOKUP(A554,'Np PL4 Stock'!A:E,5,FALSE)),""))</f>
        <v>10</v>
      </c>
      <c r="Z554" s="325">
        <v>7.06</v>
      </c>
      <c r="AA554" s="315">
        <v>0.0523</v>
      </c>
      <c r="AB554" s="316">
        <v>46107</v>
      </c>
      <c r="AC554" s="317">
        <f>IF(ISBLANK(AB554),"",IFERROR(IF(VLOOKUP(A554,'Np PL4 Stock'!A:J,10,FALSE)="Np4",AB554-VLOOKUP(A554,'Np PL4 Stock'!A:E,5,FALSE),AB554-1-VLOOKUP(A554,'Np PL4 Stock'!A:E,5,FALSE)),""))</f>
        <v>13</v>
      </c>
      <c r="AD554" s="290">
        <v>8.089</v>
      </c>
      <c r="AE554" s="300">
        <v>0.0777</v>
      </c>
      <c r="AF554" s="323">
        <v>0.93</v>
      </c>
      <c r="AG554" s="331">
        <v>0</v>
      </c>
      <c r="AH554" s="332">
        <v>0</v>
      </c>
      <c r="AI554" s="150">
        <v>310</v>
      </c>
      <c r="AJ554" s="326"/>
      <c r="AK554" s="350">
        <v>1.1</v>
      </c>
    </row>
    <row r="555" spans="1:37">
      <c r="A555" s="280" t="str">
        <f t="shared" si="18"/>
        <v>A1-14-10</v>
      </c>
      <c r="B555" s="236" t="s">
        <v>43</v>
      </c>
      <c r="C555" s="282">
        <v>46095</v>
      </c>
      <c r="D555" s="282">
        <v>46102</v>
      </c>
      <c r="E555" s="243">
        <v>10</v>
      </c>
      <c r="F555" s="244" t="s">
        <v>144</v>
      </c>
      <c r="G555" s="243">
        <v>14</v>
      </c>
      <c r="H555" s="283" t="str">
        <f>IF(ISBLANK(F555),"",IFERROR(VLOOKUP(A555,'Np PL4 Stock'!$A:$U,20,FALSE),""))</f>
        <v>V1-MB1</v>
      </c>
      <c r="I555" s="262" t="s">
        <v>213</v>
      </c>
      <c r="J555" s="283">
        <f>IF(ISBLANK(F555),"",VLOOKUP(LEFT(A555,5),Unit!A:B,2,FALSE))</f>
        <v>8</v>
      </c>
      <c r="K555" s="353">
        <v>1.87</v>
      </c>
      <c r="L555" s="290">
        <v>1.2</v>
      </c>
      <c r="M555" s="291">
        <f t="shared" si="19"/>
        <v>233.75</v>
      </c>
      <c r="N555" s="292">
        <f>IF(ISBLANK(D555),"",IFERROR(IF(VLOOKUP(A555,'Np PL4 Stock'!A:J,10,FALSE)="Np4",D555-VLOOKUP(A555,'Np PL4 Stock'!A:E,5,FALSE),D555-1-VLOOKUP(A555,'Np PL4 Stock'!A:E,5,FALSE)),""))</f>
        <v>7</v>
      </c>
      <c r="O555" s="345">
        <v>0.99</v>
      </c>
      <c r="P555" s="290">
        <v>5.379</v>
      </c>
      <c r="Q555" s="300">
        <v>0.0492</v>
      </c>
      <c r="R555" s="301" t="s">
        <v>38</v>
      </c>
      <c r="S555" s="301">
        <v>50000</v>
      </c>
      <c r="T555" s="301" t="s">
        <v>38</v>
      </c>
      <c r="U555" s="301" t="s">
        <v>38</v>
      </c>
      <c r="V555" s="302">
        <v>0</v>
      </c>
      <c r="W555" s="303">
        <v>0</v>
      </c>
      <c r="X555" s="349">
        <v>46105</v>
      </c>
      <c r="Y555" s="313">
        <f>IF(ISBLANK(X555),"",IFERROR(IF(VLOOKUP(A555,'Np PL4 Stock'!A:J,10,FALSE)="Np4",X555-VLOOKUP(A555,'Np PL4 Stock'!A:E,5,FALSE),X555-1-VLOOKUP(A555,'Np PL4 Stock'!A:E,5,FALSE)),""))</f>
        <v>10</v>
      </c>
      <c r="Z555" s="325">
        <v>6.89</v>
      </c>
      <c r="AA555" s="315">
        <v>0.0632</v>
      </c>
      <c r="AB555" s="316"/>
      <c r="AC555" s="317" t="str">
        <f>IF(ISBLANK(AB555),"",IFERROR(IF(VLOOKUP(A555,'Np PL4 Stock'!A:J,10,FALSE)="Np4",AB555-VLOOKUP(A555,'Np PL4 Stock'!A:E,5,FALSE),AB555-1-VLOOKUP(A555,'Np PL4 Stock'!A:E,5,FALSE)),""))</f>
        <v/>
      </c>
      <c r="AD555" s="290"/>
      <c r="AE555" s="300"/>
      <c r="AF555" s="323"/>
      <c r="AG555" s="335"/>
      <c r="AH555" s="336"/>
      <c r="AI555" s="150"/>
      <c r="AJ555" s="326"/>
      <c r="AK555" s="350">
        <v>1</v>
      </c>
    </row>
    <row r="556" spans="1:37">
      <c r="A556" s="280" t="str">
        <f t="shared" si="18"/>
        <v>A1-15-10</v>
      </c>
      <c r="B556" s="236" t="s">
        <v>43</v>
      </c>
      <c r="C556" s="282">
        <v>46095</v>
      </c>
      <c r="D556" s="282">
        <v>46102</v>
      </c>
      <c r="E556" s="243">
        <v>10</v>
      </c>
      <c r="F556" s="244" t="s">
        <v>144</v>
      </c>
      <c r="G556" s="243">
        <v>15</v>
      </c>
      <c r="H556" s="283" t="str">
        <f>IF(ISBLANK(F556),"",IFERROR(VLOOKUP(A556,'Np PL4 Stock'!$A:$U,20,FALSE),""))</f>
        <v>V1-MB1</v>
      </c>
      <c r="I556" s="262" t="s">
        <v>213</v>
      </c>
      <c r="J556" s="283">
        <f>IF(ISBLANK(F556),"",VLOOKUP(LEFT(A556,5),Unit!A:B,2,FALSE))</f>
        <v>8</v>
      </c>
      <c r="K556" s="353">
        <v>1.87</v>
      </c>
      <c r="L556" s="290">
        <v>1.2</v>
      </c>
      <c r="M556" s="291">
        <f t="shared" si="19"/>
        <v>233.75</v>
      </c>
      <c r="N556" s="292">
        <f>IF(ISBLANK(D556),"",IFERROR(IF(VLOOKUP(A556,'Np PL4 Stock'!A:J,10,FALSE)="Np4",D556-VLOOKUP(A556,'Np PL4 Stock'!A:E,5,FALSE),D556-1-VLOOKUP(A556,'Np PL4 Stock'!A:E,5,FALSE)),""))</f>
        <v>7</v>
      </c>
      <c r="O556" s="345">
        <v>0.99</v>
      </c>
      <c r="P556" s="290">
        <v>5.32</v>
      </c>
      <c r="Q556" s="300">
        <v>0.0578</v>
      </c>
      <c r="R556" s="301" t="s">
        <v>38</v>
      </c>
      <c r="S556" s="301">
        <v>60500</v>
      </c>
      <c r="T556" s="301" t="s">
        <v>38</v>
      </c>
      <c r="U556" s="301" t="s">
        <v>38</v>
      </c>
      <c r="V556" s="302">
        <v>0</v>
      </c>
      <c r="W556" s="303">
        <v>0</v>
      </c>
      <c r="X556" s="349">
        <v>46105</v>
      </c>
      <c r="Y556" s="313">
        <f>IF(ISBLANK(X556),"",IFERROR(IF(VLOOKUP(A556,'Np PL4 Stock'!A:J,10,FALSE)="Np4",X556-VLOOKUP(A556,'Np PL4 Stock'!A:E,5,FALSE),X556-1-VLOOKUP(A556,'Np PL4 Stock'!A:E,5,FALSE)),""))</f>
        <v>10</v>
      </c>
      <c r="Z556" s="325">
        <v>6.57</v>
      </c>
      <c r="AA556" s="315">
        <v>0.0684</v>
      </c>
      <c r="AB556" s="316"/>
      <c r="AC556" s="317" t="str">
        <f>IF(ISBLANK(AB556),"",IFERROR(IF(VLOOKUP(A556,'Np PL4 Stock'!A:J,10,FALSE)="Np4",AB556-VLOOKUP(A556,'Np PL4 Stock'!A:E,5,FALSE),AB556-1-VLOOKUP(A556,'Np PL4 Stock'!A:E,5,FALSE)),""))</f>
        <v/>
      </c>
      <c r="AD556" s="290"/>
      <c r="AE556" s="300"/>
      <c r="AF556" s="323"/>
      <c r="AG556" s="335"/>
      <c r="AH556" s="336"/>
      <c r="AI556" s="335"/>
      <c r="AJ556" s="326"/>
      <c r="AK556" s="350">
        <v>1</v>
      </c>
    </row>
    <row r="557" spans="1:37">
      <c r="A557" s="280" t="str">
        <f t="shared" si="18"/>
        <v>A1-16-10</v>
      </c>
      <c r="B557" s="236" t="s">
        <v>43</v>
      </c>
      <c r="C557" s="282">
        <v>46095</v>
      </c>
      <c r="D557" s="282">
        <v>46102</v>
      </c>
      <c r="E557" s="243">
        <v>10</v>
      </c>
      <c r="F557" s="244" t="s">
        <v>144</v>
      </c>
      <c r="G557" s="243">
        <v>16</v>
      </c>
      <c r="H557" s="283" t="str">
        <f>IF(ISBLANK(F557),"",IFERROR(VLOOKUP(A557,'Np PL4 Stock'!$A:$U,20,FALSE),""))</f>
        <v>V1-MB1</v>
      </c>
      <c r="I557" s="262" t="s">
        <v>213</v>
      </c>
      <c r="J557" s="283">
        <f>IF(ISBLANK(F557),"",VLOOKUP(LEFT(A557,5),Unit!A:B,2,FALSE))</f>
        <v>8</v>
      </c>
      <c r="K557" s="353">
        <v>1.87</v>
      </c>
      <c r="L557" s="290">
        <v>1.2</v>
      </c>
      <c r="M557" s="291">
        <f t="shared" si="19"/>
        <v>233.75</v>
      </c>
      <c r="N557" s="292">
        <f>IF(ISBLANK(D557),"",IFERROR(IF(VLOOKUP(A557,'Np PL4 Stock'!A:J,10,FALSE)="Np4",D557-VLOOKUP(A557,'Np PL4 Stock'!A:E,5,FALSE),D557-1-VLOOKUP(A557,'Np PL4 Stock'!A:E,5,FALSE)),""))</f>
        <v>7</v>
      </c>
      <c r="O557" s="345">
        <v>0.99</v>
      </c>
      <c r="P557" s="290">
        <v>5.382</v>
      </c>
      <c r="Q557" s="300">
        <v>0.0573</v>
      </c>
      <c r="R557" s="301" t="s">
        <v>38</v>
      </c>
      <c r="S557" s="301">
        <v>43500</v>
      </c>
      <c r="T557" s="301" t="s">
        <v>38</v>
      </c>
      <c r="U557" s="301" t="s">
        <v>38</v>
      </c>
      <c r="V557" s="302">
        <v>0</v>
      </c>
      <c r="W557" s="303">
        <v>0</v>
      </c>
      <c r="X557" s="349">
        <v>46105</v>
      </c>
      <c r="Y557" s="313">
        <f>IF(ISBLANK(X557),"",IFERROR(IF(VLOOKUP(A557,'Np PL4 Stock'!A:J,10,FALSE)="Np4",X557-VLOOKUP(A557,'Np PL4 Stock'!A:E,5,FALSE),X557-1-VLOOKUP(A557,'Np PL4 Stock'!A:E,5,FALSE)),""))</f>
        <v>10</v>
      </c>
      <c r="Z557" s="325">
        <v>6.69</v>
      </c>
      <c r="AA557" s="315">
        <v>0.0672</v>
      </c>
      <c r="AB557" s="316"/>
      <c r="AC557" s="317" t="str">
        <f>IF(ISBLANK(AB557),"",IFERROR(IF(VLOOKUP(A557,'Np PL4 Stock'!A:J,10,FALSE)="Np4",AB557-VLOOKUP(A557,'Np PL4 Stock'!A:E,5,FALSE),AB557-1-VLOOKUP(A557,'Np PL4 Stock'!A:E,5,FALSE)),""))</f>
        <v/>
      </c>
      <c r="AD557" s="290"/>
      <c r="AE557" s="300"/>
      <c r="AF557" s="323"/>
      <c r="AG557" s="335"/>
      <c r="AH557" s="336"/>
      <c r="AI557" s="335"/>
      <c r="AJ557" s="326"/>
      <c r="AK557" s="350">
        <v>1</v>
      </c>
    </row>
    <row r="558" spans="1:37">
      <c r="A558" s="280" t="str">
        <f t="shared" si="18"/>
        <v>A1-17-10</v>
      </c>
      <c r="B558" s="236" t="s">
        <v>43</v>
      </c>
      <c r="C558" s="282">
        <v>46095</v>
      </c>
      <c r="D558" s="282">
        <v>46102</v>
      </c>
      <c r="E558" s="243">
        <v>10</v>
      </c>
      <c r="F558" s="244" t="s">
        <v>144</v>
      </c>
      <c r="G558" s="243">
        <v>17</v>
      </c>
      <c r="H558" s="283" t="str">
        <f>IF(ISBLANK(F558),"",IFERROR(VLOOKUP(A558,'Np PL4 Stock'!$A:$U,20,FALSE),""))</f>
        <v>V1-MA1</v>
      </c>
      <c r="I558" s="262" t="s">
        <v>213</v>
      </c>
      <c r="J558" s="283">
        <f>IF(ISBLANK(F558),"",VLOOKUP(LEFT(A558,5),Unit!A:B,2,FALSE))</f>
        <v>8</v>
      </c>
      <c r="K558" s="353">
        <f t="shared" ref="K558:K561" si="20">7.52/4</f>
        <v>1.88</v>
      </c>
      <c r="L558" s="290">
        <v>1.2</v>
      </c>
      <c r="M558" s="291">
        <f t="shared" si="19"/>
        <v>235</v>
      </c>
      <c r="N558" s="292">
        <f>IF(ISBLANK(D558),"",IFERROR(IF(VLOOKUP(A558,'Np PL4 Stock'!A:J,10,FALSE)="Np4",D558-VLOOKUP(A558,'Np PL4 Stock'!A:E,5,FALSE),D558-1-VLOOKUP(A558,'Np PL4 Stock'!A:E,5,FALSE)),""))</f>
        <v>7</v>
      </c>
      <c r="O558" s="345">
        <v>1</v>
      </c>
      <c r="P558" s="290">
        <v>5.432</v>
      </c>
      <c r="Q558" s="300">
        <v>0.0516</v>
      </c>
      <c r="R558" s="301" t="s">
        <v>38</v>
      </c>
      <c r="S558" s="301">
        <v>49000</v>
      </c>
      <c r="T558" s="301" t="s">
        <v>38</v>
      </c>
      <c r="U558" s="301" t="s">
        <v>38</v>
      </c>
      <c r="V558" s="302">
        <v>0</v>
      </c>
      <c r="W558" s="303">
        <v>0</v>
      </c>
      <c r="X558" s="349">
        <v>46105</v>
      </c>
      <c r="Y558" s="313">
        <f>IF(ISBLANK(X558),"",IFERROR(IF(VLOOKUP(A558,'Np PL4 Stock'!A:J,10,FALSE)="Np4",X558-VLOOKUP(A558,'Np PL4 Stock'!A:E,5,FALSE),X558-1-VLOOKUP(A558,'Np PL4 Stock'!A:E,5,FALSE)),""))</f>
        <v>10</v>
      </c>
      <c r="Z558" s="325">
        <v>6.82</v>
      </c>
      <c r="AA558" s="315">
        <v>0.0688</v>
      </c>
      <c r="AB558" s="316"/>
      <c r="AC558" s="317" t="str">
        <f>IF(ISBLANK(AB558),"",IFERROR(IF(VLOOKUP(A558,'Np PL4 Stock'!A:J,10,FALSE)="Np4",AB558-VLOOKUP(A558,'Np PL4 Stock'!A:E,5,FALSE),AB558-1-VLOOKUP(A558,'Np PL4 Stock'!A:E,5,FALSE)),""))</f>
        <v/>
      </c>
      <c r="AD558" s="290"/>
      <c r="AE558" s="300"/>
      <c r="AF558" s="323"/>
      <c r="AG558" s="335"/>
      <c r="AH558" s="336"/>
      <c r="AI558" s="335"/>
      <c r="AJ558" s="326"/>
      <c r="AK558" s="350">
        <v>1</v>
      </c>
    </row>
    <row r="559" spans="1:37">
      <c r="A559" s="280" t="str">
        <f t="shared" si="18"/>
        <v>A1-18-10</v>
      </c>
      <c r="B559" s="236" t="s">
        <v>43</v>
      </c>
      <c r="C559" s="282">
        <v>46095</v>
      </c>
      <c r="D559" s="282">
        <v>46102</v>
      </c>
      <c r="E559" s="243">
        <v>10</v>
      </c>
      <c r="F559" s="244" t="s">
        <v>144</v>
      </c>
      <c r="G559" s="243">
        <v>18</v>
      </c>
      <c r="H559" s="283" t="str">
        <f>IF(ISBLANK(F559),"",IFERROR(VLOOKUP(A559,'Np PL4 Stock'!$A:$U,20,FALSE),""))</f>
        <v>V1-MA1</v>
      </c>
      <c r="I559" s="262" t="s">
        <v>213</v>
      </c>
      <c r="J559" s="283">
        <f>IF(ISBLANK(F559),"",VLOOKUP(LEFT(A559,5),Unit!A:B,2,FALSE))</f>
        <v>8</v>
      </c>
      <c r="K559" s="353">
        <f t="shared" si="20"/>
        <v>1.88</v>
      </c>
      <c r="L559" s="290">
        <v>1.2</v>
      </c>
      <c r="M559" s="291">
        <f t="shared" si="19"/>
        <v>235</v>
      </c>
      <c r="N559" s="292">
        <f>IF(ISBLANK(D559),"",IFERROR(IF(VLOOKUP(A559,'Np PL4 Stock'!A:J,10,FALSE)="Np4",D559-VLOOKUP(A559,'Np PL4 Stock'!A:E,5,FALSE),D559-1-VLOOKUP(A559,'Np PL4 Stock'!A:E,5,FALSE)),""))</f>
        <v>7</v>
      </c>
      <c r="O559" s="345">
        <v>0.99</v>
      </c>
      <c r="P559" s="290">
        <v>5.398</v>
      </c>
      <c r="Q559" s="300">
        <v>0.0512</v>
      </c>
      <c r="R559" s="301" t="s">
        <v>38</v>
      </c>
      <c r="S559" s="301">
        <v>52000</v>
      </c>
      <c r="T559" s="301" t="s">
        <v>38</v>
      </c>
      <c r="U559" s="301" t="s">
        <v>38</v>
      </c>
      <c r="V559" s="302">
        <v>0</v>
      </c>
      <c r="W559" s="303">
        <v>0</v>
      </c>
      <c r="X559" s="349">
        <v>46105</v>
      </c>
      <c r="Y559" s="313">
        <f>IF(ISBLANK(X559),"",IFERROR(IF(VLOOKUP(A559,'Np PL4 Stock'!A:J,10,FALSE)="Np4",X559-VLOOKUP(A559,'Np PL4 Stock'!A:E,5,FALSE),X559-1-VLOOKUP(A559,'Np PL4 Stock'!A:E,5,FALSE)),""))</f>
        <v>10</v>
      </c>
      <c r="Z559" s="325">
        <v>6.92</v>
      </c>
      <c r="AA559" s="315">
        <v>0.0551</v>
      </c>
      <c r="AB559" s="316"/>
      <c r="AC559" s="317" t="str">
        <f>IF(ISBLANK(AB559),"",IFERROR(IF(VLOOKUP(A559,'Np PL4 Stock'!A:J,10,FALSE)="Np4",AB559-VLOOKUP(A559,'Np PL4 Stock'!A:E,5,FALSE),AB559-1-VLOOKUP(A559,'Np PL4 Stock'!A:E,5,FALSE)),""))</f>
        <v/>
      </c>
      <c r="AD559" s="290"/>
      <c r="AE559" s="300"/>
      <c r="AF559" s="323"/>
      <c r="AG559" s="335"/>
      <c r="AH559" s="336"/>
      <c r="AI559" s="335"/>
      <c r="AJ559" s="326"/>
      <c r="AK559" s="350">
        <v>1</v>
      </c>
    </row>
    <row r="560" spans="1:37">
      <c r="A560" s="280" t="str">
        <f t="shared" si="18"/>
        <v>A1-19-10</v>
      </c>
      <c r="B560" s="236" t="s">
        <v>43</v>
      </c>
      <c r="C560" s="282">
        <v>46095</v>
      </c>
      <c r="D560" s="282">
        <v>46102</v>
      </c>
      <c r="E560" s="243">
        <v>10</v>
      </c>
      <c r="F560" s="244" t="s">
        <v>144</v>
      </c>
      <c r="G560" s="243">
        <v>19</v>
      </c>
      <c r="H560" s="283" t="str">
        <f>IF(ISBLANK(F560),"",IFERROR(VLOOKUP(A560,'Np PL4 Stock'!$A:$U,20,FALSE),""))</f>
        <v>V1-MA1</v>
      </c>
      <c r="I560" s="262" t="s">
        <v>213</v>
      </c>
      <c r="J560" s="283">
        <f>IF(ISBLANK(F560),"",VLOOKUP(LEFT(A560,5),Unit!A:B,2,FALSE))</f>
        <v>8</v>
      </c>
      <c r="K560" s="353">
        <f t="shared" si="20"/>
        <v>1.88</v>
      </c>
      <c r="L560" s="290">
        <v>1.2</v>
      </c>
      <c r="M560" s="291">
        <f t="shared" si="19"/>
        <v>235</v>
      </c>
      <c r="N560" s="292">
        <f>IF(ISBLANK(D560),"",IFERROR(IF(VLOOKUP(A560,'Np PL4 Stock'!A:J,10,FALSE)="Np4",D560-VLOOKUP(A560,'Np PL4 Stock'!A:E,5,FALSE),D560-1-VLOOKUP(A560,'Np PL4 Stock'!A:E,5,FALSE)),""))</f>
        <v>7</v>
      </c>
      <c r="O560" s="345">
        <v>1</v>
      </c>
      <c r="P560" s="290">
        <v>5.448</v>
      </c>
      <c r="Q560" s="300">
        <v>0.0574</v>
      </c>
      <c r="R560" s="301" t="s">
        <v>38</v>
      </c>
      <c r="S560" s="301">
        <v>64000</v>
      </c>
      <c r="T560" s="301" t="s">
        <v>38</v>
      </c>
      <c r="U560" s="301" t="s">
        <v>38</v>
      </c>
      <c r="V560" s="302">
        <v>0</v>
      </c>
      <c r="W560" s="303">
        <v>0</v>
      </c>
      <c r="X560" s="349">
        <v>46105</v>
      </c>
      <c r="Y560" s="313">
        <f>IF(ISBLANK(X560),"",IFERROR(IF(VLOOKUP(A560,'Np PL4 Stock'!A:J,10,FALSE)="Np4",X560-VLOOKUP(A560,'Np PL4 Stock'!A:E,5,FALSE),X560-1-VLOOKUP(A560,'Np PL4 Stock'!A:E,5,FALSE)),""))</f>
        <v>10</v>
      </c>
      <c r="Z560" s="325">
        <v>6.94</v>
      </c>
      <c r="AA560" s="315">
        <v>0.057</v>
      </c>
      <c r="AB560" s="316"/>
      <c r="AC560" s="317" t="str">
        <f>IF(ISBLANK(AB560),"",IFERROR(IF(VLOOKUP(A560,'Np PL4 Stock'!A:J,10,FALSE)="Np4",AB560-VLOOKUP(A560,'Np PL4 Stock'!A:E,5,FALSE),AB560-1-VLOOKUP(A560,'Np PL4 Stock'!A:E,5,FALSE)),""))</f>
        <v/>
      </c>
      <c r="AD560" s="290"/>
      <c r="AE560" s="300"/>
      <c r="AF560" s="323"/>
      <c r="AG560" s="335"/>
      <c r="AH560" s="336"/>
      <c r="AI560" s="335"/>
      <c r="AJ560" s="326"/>
      <c r="AK560" s="350">
        <v>1</v>
      </c>
    </row>
    <row r="561" spans="1:37">
      <c r="A561" s="280" t="str">
        <f t="shared" si="18"/>
        <v>A1-20-10</v>
      </c>
      <c r="B561" s="236" t="s">
        <v>43</v>
      </c>
      <c r="C561" s="282">
        <v>46095</v>
      </c>
      <c r="D561" s="282">
        <v>46102</v>
      </c>
      <c r="E561" s="243">
        <v>10</v>
      </c>
      <c r="F561" s="244" t="s">
        <v>144</v>
      </c>
      <c r="G561" s="243">
        <v>20</v>
      </c>
      <c r="H561" s="283" t="str">
        <f>IF(ISBLANK(F561),"",IFERROR(VLOOKUP(A561,'Np PL4 Stock'!$A:$U,20,FALSE),""))</f>
        <v>V1-MA1</v>
      </c>
      <c r="I561" s="262" t="s">
        <v>213</v>
      </c>
      <c r="J561" s="283">
        <f>IF(ISBLANK(F561),"",VLOOKUP(LEFT(A561,5),Unit!A:B,2,FALSE))</f>
        <v>8</v>
      </c>
      <c r="K561" s="353">
        <f t="shared" si="20"/>
        <v>1.88</v>
      </c>
      <c r="L561" s="290">
        <v>1.2</v>
      </c>
      <c r="M561" s="291">
        <f t="shared" si="19"/>
        <v>235</v>
      </c>
      <c r="N561" s="292">
        <f>IF(ISBLANK(D561),"",IFERROR(IF(VLOOKUP(A561,'Np PL4 Stock'!A:J,10,FALSE)="Np4",D561-VLOOKUP(A561,'Np PL4 Stock'!A:E,5,FALSE),D561-1-VLOOKUP(A561,'Np PL4 Stock'!A:E,5,FALSE)),""))</f>
        <v>7</v>
      </c>
      <c r="O561" s="345">
        <v>1</v>
      </c>
      <c r="P561" s="290">
        <v>5.467</v>
      </c>
      <c r="Q561" s="300">
        <v>0.0549</v>
      </c>
      <c r="R561" s="301" t="s">
        <v>38</v>
      </c>
      <c r="S561" s="301">
        <v>55000</v>
      </c>
      <c r="T561" s="301" t="s">
        <v>38</v>
      </c>
      <c r="U561" s="301" t="s">
        <v>38</v>
      </c>
      <c r="V561" s="302">
        <v>0</v>
      </c>
      <c r="W561" s="303">
        <v>0</v>
      </c>
      <c r="X561" s="349">
        <v>46105</v>
      </c>
      <c r="Y561" s="313">
        <f>IF(ISBLANK(X561),"",IFERROR(IF(VLOOKUP(A561,'Np PL4 Stock'!A:J,10,FALSE)="Np4",X561-VLOOKUP(A561,'Np PL4 Stock'!A:E,5,FALSE),X561-1-VLOOKUP(A561,'Np PL4 Stock'!A:E,5,FALSE)),""))</f>
        <v>10</v>
      </c>
      <c r="Z561" s="325">
        <v>6.74</v>
      </c>
      <c r="AA561" s="315">
        <v>0.0683</v>
      </c>
      <c r="AB561" s="316"/>
      <c r="AC561" s="317" t="str">
        <f>IF(ISBLANK(AB561),"",IFERROR(IF(VLOOKUP(A561,'Np PL4 Stock'!A:J,10,FALSE)="Np4",AB561-VLOOKUP(A561,'Np PL4 Stock'!A:E,5,FALSE),AB561-1-VLOOKUP(A561,'Np PL4 Stock'!A:E,5,FALSE)),""))</f>
        <v/>
      </c>
      <c r="AD561" s="290"/>
      <c r="AE561" s="300"/>
      <c r="AF561" s="323"/>
      <c r="AG561" s="335"/>
      <c r="AH561" s="336"/>
      <c r="AI561" s="335"/>
      <c r="AJ561" s="326"/>
      <c r="AK561" s="350">
        <v>1</v>
      </c>
    </row>
    <row r="562" spans="1:37">
      <c r="A562" s="280" t="str">
        <f t="shared" si="18"/>
        <v>C1-01-11</v>
      </c>
      <c r="B562" s="236" t="s">
        <v>43</v>
      </c>
      <c r="C562" s="282">
        <v>46097</v>
      </c>
      <c r="D562" s="282">
        <v>46104</v>
      </c>
      <c r="E562" s="243">
        <v>11</v>
      </c>
      <c r="F562" s="244" t="s">
        <v>187</v>
      </c>
      <c r="G562" s="243">
        <v>1</v>
      </c>
      <c r="H562" s="283" t="str">
        <f>IF(ISBLANK(F562),"",IFERROR(VLOOKUP(A562,'Np PL4 Stock'!$A:$U,20,FALSE),""))</f>
        <v>V1-MA1</v>
      </c>
      <c r="I562" s="262" t="s">
        <v>213</v>
      </c>
      <c r="J562" s="283">
        <f>IF(ISBLANK(F562),"",VLOOKUP(LEFT(A562,5),Unit!A:B,2,FALSE))</f>
        <v>20</v>
      </c>
      <c r="K562" s="353">
        <v>3.7</v>
      </c>
      <c r="L562" s="290">
        <v>2.4</v>
      </c>
      <c r="M562" s="291">
        <f t="shared" si="19"/>
        <v>185</v>
      </c>
      <c r="N562" s="292">
        <f>IF(ISBLANK(D562),"",IFERROR(IF(VLOOKUP(A562,'Np PL4 Stock'!A:J,10,FALSE)="Np4",D562-VLOOKUP(A562,'Np PL4 Stock'!A:E,5,FALSE),D562-1-VLOOKUP(A562,'Np PL4 Stock'!A:E,5,FALSE)),""))</f>
        <v>7</v>
      </c>
      <c r="O562" s="345">
        <v>1</v>
      </c>
      <c r="P562" s="290">
        <v>5.493</v>
      </c>
      <c r="Q562" s="300">
        <v>0.0493</v>
      </c>
      <c r="R562" s="301" t="s">
        <v>38</v>
      </c>
      <c r="S562" s="301">
        <v>46000</v>
      </c>
      <c r="T562" s="301" t="s">
        <v>38</v>
      </c>
      <c r="U562" s="301" t="s">
        <v>38</v>
      </c>
      <c r="V562" s="302">
        <v>0</v>
      </c>
      <c r="W562" s="303">
        <v>0</v>
      </c>
      <c r="X562" s="349"/>
      <c r="Y562" s="313" t="str">
        <f>IF(ISBLANK(X562),"",IFERROR(IF(VLOOKUP(A562,'Np PL4 Stock'!A:J,10,FALSE)="Np4",X562-VLOOKUP(A562,'Np PL4 Stock'!A:E,5,FALSE),X562-1-VLOOKUP(A562,'Np PL4 Stock'!A:E,5,FALSE)),""))</f>
        <v/>
      </c>
      <c r="Z562" s="325"/>
      <c r="AA562" s="315"/>
      <c r="AB562" s="316"/>
      <c r="AC562" s="317" t="str">
        <f>IF(ISBLANK(AB562),"",IFERROR(IF(VLOOKUP(A562,'Np PL4 Stock'!A:J,10,FALSE)="Np4",AB562-VLOOKUP(A562,'Np PL4 Stock'!A:E,5,FALSE),AB562-1-VLOOKUP(A562,'Np PL4 Stock'!A:E,5,FALSE)),""))</f>
        <v/>
      </c>
      <c r="AD562" s="290"/>
      <c r="AE562" s="300"/>
      <c r="AF562" s="323"/>
      <c r="AG562" s="335"/>
      <c r="AH562" s="336"/>
      <c r="AI562" s="335"/>
      <c r="AJ562" s="326"/>
      <c r="AK562" s="350">
        <v>1.8</v>
      </c>
    </row>
    <row r="563" spans="1:37">
      <c r="A563" s="280" t="str">
        <f t="shared" si="18"/>
        <v>C1-02-11</v>
      </c>
      <c r="B563" s="236" t="s">
        <v>43</v>
      </c>
      <c r="C563" s="282">
        <v>46097</v>
      </c>
      <c r="D563" s="282">
        <v>46104</v>
      </c>
      <c r="E563" s="243">
        <v>11</v>
      </c>
      <c r="F563" s="244" t="s">
        <v>187</v>
      </c>
      <c r="G563" s="243">
        <v>2</v>
      </c>
      <c r="H563" s="283" t="str">
        <f>IF(ISBLANK(F563),"",IFERROR(VLOOKUP(A563,'Np PL4 Stock'!$A:$U,20,FALSE),""))</f>
        <v>V1-MB1</v>
      </c>
      <c r="I563" s="262" t="s">
        <v>213</v>
      </c>
      <c r="J563" s="283">
        <f>IF(ISBLANK(F563),"",VLOOKUP(LEFT(A563,5),Unit!A:B,2,FALSE))</f>
        <v>20</v>
      </c>
      <c r="K563" s="353">
        <v>3.8</v>
      </c>
      <c r="L563" s="290">
        <v>2.4</v>
      </c>
      <c r="M563" s="291">
        <f t="shared" si="19"/>
        <v>190</v>
      </c>
      <c r="N563" s="292">
        <f>IF(ISBLANK(D563),"",IFERROR(IF(VLOOKUP(A563,'Np PL4 Stock'!A:J,10,FALSE)="Np4",D563-VLOOKUP(A563,'Np PL4 Stock'!A:E,5,FALSE),D563-1-VLOOKUP(A563,'Np PL4 Stock'!A:E,5,FALSE)),""))</f>
        <v>7</v>
      </c>
      <c r="O563" s="345">
        <v>0.99</v>
      </c>
      <c r="P563" s="290">
        <v>5.436</v>
      </c>
      <c r="Q563" s="300">
        <v>0.054</v>
      </c>
      <c r="R563" s="336">
        <v>24000</v>
      </c>
      <c r="S563" s="301">
        <v>40500</v>
      </c>
      <c r="T563" s="301" t="s">
        <v>38</v>
      </c>
      <c r="U563" s="301" t="s">
        <v>38</v>
      </c>
      <c r="V563" s="302">
        <v>0</v>
      </c>
      <c r="W563" s="303">
        <v>0</v>
      </c>
      <c r="X563" s="349"/>
      <c r="Y563" s="313" t="str">
        <f>IF(ISBLANK(X563),"",IFERROR(IF(VLOOKUP(A563,'Np PL4 Stock'!A:J,10,FALSE)="Np4",X563-VLOOKUP(A563,'Np PL4 Stock'!A:E,5,FALSE),X563-1-VLOOKUP(A563,'Np PL4 Stock'!A:E,5,FALSE)),""))</f>
        <v/>
      </c>
      <c r="Z563" s="325"/>
      <c r="AA563" s="315"/>
      <c r="AB563" s="316"/>
      <c r="AC563" s="317" t="str">
        <f>IF(ISBLANK(AB563),"",IFERROR(IF(VLOOKUP(A563,'Np PL4 Stock'!A:J,10,FALSE)="Np4",AB563-VLOOKUP(A563,'Np PL4 Stock'!A:E,5,FALSE),AB563-1-VLOOKUP(A563,'Np PL4 Stock'!A:E,5,FALSE)),""))</f>
        <v/>
      </c>
      <c r="AD563" s="290"/>
      <c r="AE563" s="300"/>
      <c r="AF563" s="323"/>
      <c r="AG563" s="335"/>
      <c r="AH563" s="336"/>
      <c r="AI563" s="335"/>
      <c r="AJ563" s="326"/>
      <c r="AK563" s="350">
        <v>1.8</v>
      </c>
    </row>
    <row r="564" spans="1:37">
      <c r="A564" s="280" t="str">
        <f t="shared" si="18"/>
        <v>C1-03-11</v>
      </c>
      <c r="B564" s="236" t="s">
        <v>43</v>
      </c>
      <c r="C564" s="282">
        <v>46098</v>
      </c>
      <c r="D564" s="282">
        <v>46105</v>
      </c>
      <c r="E564" s="243">
        <v>11</v>
      </c>
      <c r="F564" s="244" t="s">
        <v>187</v>
      </c>
      <c r="G564" s="243">
        <v>3</v>
      </c>
      <c r="H564" s="283" t="str">
        <f>IF(ISBLANK(F564),"",IFERROR(VLOOKUP(A564,'Np PL4 Stock'!$A:$U,20,FALSE),""))</f>
        <v>V1-MB1</v>
      </c>
      <c r="I564" s="262" t="s">
        <v>213</v>
      </c>
      <c r="J564" s="283">
        <f>IF(ISBLANK(F564),"",VLOOKUP(LEFT(A564,5),Unit!A:B,2,FALSE))</f>
        <v>20</v>
      </c>
      <c r="K564" s="353">
        <v>3.77</v>
      </c>
      <c r="L564" s="290">
        <v>2.4</v>
      </c>
      <c r="M564" s="291">
        <f t="shared" si="19"/>
        <v>188.5</v>
      </c>
      <c r="N564" s="292">
        <f>IF(ISBLANK(D564),"",IFERROR(IF(VLOOKUP(A564,'Np PL4 Stock'!A:J,10,FALSE)="Np4",D564-VLOOKUP(A564,'Np PL4 Stock'!A:E,5,FALSE),D564-1-VLOOKUP(A564,'Np PL4 Stock'!A:E,5,FALSE)),""))</f>
        <v>7</v>
      </c>
      <c r="O564" s="345">
        <v>1</v>
      </c>
      <c r="P564" s="290">
        <v>5.563</v>
      </c>
      <c r="Q564" s="300">
        <v>0.0573</v>
      </c>
      <c r="R564" s="301" t="s">
        <v>38</v>
      </c>
      <c r="S564" s="301">
        <v>44000</v>
      </c>
      <c r="T564" s="301" t="s">
        <v>38</v>
      </c>
      <c r="U564" s="301" t="s">
        <v>38</v>
      </c>
      <c r="V564" s="302">
        <v>0</v>
      </c>
      <c r="W564" s="303">
        <v>0</v>
      </c>
      <c r="X564" s="349"/>
      <c r="Y564" s="313" t="str">
        <f>IF(ISBLANK(X564),"",IFERROR(IF(VLOOKUP(A564,'Np PL4 Stock'!A:J,10,FALSE)="Np4",X564-VLOOKUP(A564,'Np PL4 Stock'!A:E,5,FALSE),X564-1-VLOOKUP(A564,'Np PL4 Stock'!A:E,5,FALSE)),""))</f>
        <v/>
      </c>
      <c r="Z564" s="325"/>
      <c r="AA564" s="315"/>
      <c r="AB564" s="316"/>
      <c r="AC564" s="317" t="str">
        <f>IF(ISBLANK(AB564),"",IFERROR(IF(VLOOKUP(A564,'Np PL4 Stock'!A:J,10,FALSE)="Np4",AB564-VLOOKUP(A564,'Np PL4 Stock'!A:E,5,FALSE),AB564-1-VLOOKUP(A564,'Np PL4 Stock'!A:E,5,FALSE)),""))</f>
        <v/>
      </c>
      <c r="AD564" s="290"/>
      <c r="AE564" s="300"/>
      <c r="AF564" s="323"/>
      <c r="AG564" s="335"/>
      <c r="AH564" s="336"/>
      <c r="AI564" s="335"/>
      <c r="AJ564" s="326"/>
      <c r="AK564" s="350">
        <v>1.8</v>
      </c>
    </row>
    <row r="565" spans="1:37">
      <c r="A565" s="280" t="str">
        <f t="shared" si="18"/>
        <v>C1-04-11</v>
      </c>
      <c r="B565" s="236" t="s">
        <v>43</v>
      </c>
      <c r="C565" s="282">
        <v>46098</v>
      </c>
      <c r="D565" s="282">
        <v>46105</v>
      </c>
      <c r="E565" s="243">
        <v>11</v>
      </c>
      <c r="F565" s="244" t="s">
        <v>187</v>
      </c>
      <c r="G565" s="243">
        <v>4</v>
      </c>
      <c r="H565" s="283" t="str">
        <f>IF(ISBLANK(F565),"",IFERROR(VLOOKUP(A565,'Np PL4 Stock'!$A:$U,20,FALSE),""))</f>
        <v>V1-MB1</v>
      </c>
      <c r="I565" s="262" t="s">
        <v>213</v>
      </c>
      <c r="J565" s="283">
        <f>IF(ISBLANK(F565),"",VLOOKUP(LEFT(A565,5),Unit!A:B,2,FALSE))</f>
        <v>20</v>
      </c>
      <c r="K565" s="353">
        <v>3.77</v>
      </c>
      <c r="L565" s="290">
        <v>2.4</v>
      </c>
      <c r="M565" s="291">
        <f t="shared" si="19"/>
        <v>188.5</v>
      </c>
      <c r="N565" s="292">
        <f>IF(ISBLANK(D565),"",IFERROR(IF(VLOOKUP(A565,'Np PL4 Stock'!A:J,10,FALSE)="Np4",D565-VLOOKUP(A565,'Np PL4 Stock'!A:E,5,FALSE),D565-1-VLOOKUP(A565,'Np PL4 Stock'!A:E,5,FALSE)),""))</f>
        <v>7</v>
      </c>
      <c r="O565" s="345">
        <v>1</v>
      </c>
      <c r="P565" s="290">
        <v>5.553</v>
      </c>
      <c r="Q565" s="300">
        <v>0.059</v>
      </c>
      <c r="R565" s="301" t="s">
        <v>38</v>
      </c>
      <c r="S565" s="301">
        <v>46000</v>
      </c>
      <c r="T565" s="301" t="s">
        <v>38</v>
      </c>
      <c r="U565" s="301" t="s">
        <v>38</v>
      </c>
      <c r="V565" s="302">
        <v>0</v>
      </c>
      <c r="W565" s="303">
        <v>0</v>
      </c>
      <c r="X565" s="349"/>
      <c r="Y565" s="313" t="str">
        <f>IF(ISBLANK(X565),"",IFERROR(IF(VLOOKUP(A565,'Np PL4 Stock'!A:J,10,FALSE)="Np4",X565-VLOOKUP(A565,'Np PL4 Stock'!A:E,5,FALSE),X565-1-VLOOKUP(A565,'Np PL4 Stock'!A:E,5,FALSE)),""))</f>
        <v/>
      </c>
      <c r="Z565" s="325"/>
      <c r="AA565" s="315"/>
      <c r="AB565" s="316"/>
      <c r="AC565" s="317" t="str">
        <f>IF(ISBLANK(AB565),"",IFERROR(IF(VLOOKUP(A565,'Np PL4 Stock'!A:J,10,FALSE)="Np4",AB565-VLOOKUP(A565,'Np PL4 Stock'!A:E,5,FALSE),AB565-1-VLOOKUP(A565,'Np PL4 Stock'!A:E,5,FALSE)),""))</f>
        <v/>
      </c>
      <c r="AD565" s="290"/>
      <c r="AE565" s="300"/>
      <c r="AF565" s="323"/>
      <c r="AG565" s="335"/>
      <c r="AH565" s="336"/>
      <c r="AI565" s="335"/>
      <c r="AJ565" s="326"/>
      <c r="AK565" s="350">
        <v>1.7</v>
      </c>
    </row>
    <row r="566" spans="1:37">
      <c r="A566" s="280" t="str">
        <f t="shared" si="18"/>
        <v>C1-05-11</v>
      </c>
      <c r="B566" s="236" t="s">
        <v>43</v>
      </c>
      <c r="C566" s="282">
        <v>46098</v>
      </c>
      <c r="D566" s="282">
        <v>46105</v>
      </c>
      <c r="E566" s="243">
        <v>11</v>
      </c>
      <c r="F566" s="244" t="s">
        <v>187</v>
      </c>
      <c r="G566" s="243">
        <v>5</v>
      </c>
      <c r="H566" s="283" t="str">
        <f>IF(ISBLANK(F566),"",IFERROR(VLOOKUP(A566,'Np PL4 Stock'!$A:$U,20,FALSE),""))</f>
        <v>V1-MA1</v>
      </c>
      <c r="I566" s="262" t="s">
        <v>213</v>
      </c>
      <c r="J566" s="283">
        <f>IF(ISBLANK(F566),"",VLOOKUP(LEFT(A566,5),Unit!A:B,2,FALSE))</f>
        <v>20</v>
      </c>
      <c r="K566" s="353">
        <v>3.76</v>
      </c>
      <c r="L566" s="290">
        <v>2.4</v>
      </c>
      <c r="M566" s="291">
        <f t="shared" si="19"/>
        <v>188</v>
      </c>
      <c r="N566" s="292">
        <f>IF(ISBLANK(D566),"",IFERROR(IF(VLOOKUP(A566,'Np PL4 Stock'!A:J,10,FALSE)="Np4",D566-VLOOKUP(A566,'Np PL4 Stock'!A:E,5,FALSE),D566-1-VLOOKUP(A566,'Np PL4 Stock'!A:E,5,FALSE)),""))</f>
        <v>7</v>
      </c>
      <c r="O566" s="345">
        <v>1</v>
      </c>
      <c r="P566" s="290">
        <v>5.509</v>
      </c>
      <c r="Q566" s="300">
        <v>0.0595</v>
      </c>
      <c r="R566" s="301" t="s">
        <v>38</v>
      </c>
      <c r="S566" s="301">
        <v>41500</v>
      </c>
      <c r="T566" s="301" t="s">
        <v>38</v>
      </c>
      <c r="U566" s="301" t="s">
        <v>38</v>
      </c>
      <c r="V566" s="302">
        <v>0</v>
      </c>
      <c r="W566" s="303">
        <v>0</v>
      </c>
      <c r="X566" s="349"/>
      <c r="Y566" s="313" t="str">
        <f>IF(ISBLANK(X566),"",IFERROR(IF(VLOOKUP(A566,'Np PL4 Stock'!A:J,10,FALSE)="Np4",X566-VLOOKUP(A566,'Np PL4 Stock'!A:E,5,FALSE),X566-1-VLOOKUP(A566,'Np PL4 Stock'!A:E,5,FALSE)),""))</f>
        <v/>
      </c>
      <c r="Z566" s="325"/>
      <c r="AA566" s="315"/>
      <c r="AB566" s="316"/>
      <c r="AC566" s="317" t="str">
        <f>IF(ISBLANK(AB566),"",IFERROR(IF(VLOOKUP(A566,'Np PL4 Stock'!A:J,10,FALSE)="Np4",AB566-VLOOKUP(A566,'Np PL4 Stock'!A:E,5,FALSE),AB566-1-VLOOKUP(A566,'Np PL4 Stock'!A:E,5,FALSE)),""))</f>
        <v/>
      </c>
      <c r="AD566" s="290"/>
      <c r="AE566" s="300"/>
      <c r="AF566" s="323"/>
      <c r="AG566" s="335"/>
      <c r="AH566" s="336"/>
      <c r="AI566" s="335"/>
      <c r="AJ566" s="326"/>
      <c r="AK566" s="350">
        <v>1.7</v>
      </c>
    </row>
    <row r="567" spans="1:37">
      <c r="A567" s="280" t="str">
        <f t="shared" si="18"/>
        <v>C1-06-11</v>
      </c>
      <c r="B567" s="236" t="s">
        <v>43</v>
      </c>
      <c r="C567" s="282">
        <v>46099</v>
      </c>
      <c r="D567" s="282">
        <v>46106</v>
      </c>
      <c r="E567" s="243">
        <v>11</v>
      </c>
      <c r="F567" s="244" t="s">
        <v>187</v>
      </c>
      <c r="G567" s="243">
        <v>6</v>
      </c>
      <c r="H567" s="283" t="str">
        <f>IF(ISBLANK(F567),"",IFERROR(VLOOKUP(A567,'Np PL4 Stock'!$A:$U,20,FALSE),""))</f>
        <v>V1-MA1</v>
      </c>
      <c r="I567" s="262" t="s">
        <v>213</v>
      </c>
      <c r="J567" s="283">
        <f>IF(ISBLANK(F567),"",VLOOKUP(LEFT(A567,5),Unit!A:B,2,FALSE))</f>
        <v>20</v>
      </c>
      <c r="K567" s="353">
        <v>3.79</v>
      </c>
      <c r="L567" s="290">
        <v>2.4</v>
      </c>
      <c r="M567" s="291">
        <f t="shared" si="19"/>
        <v>189.5</v>
      </c>
      <c r="N567" s="292">
        <f>IF(ISBLANK(D567),"",IFERROR(IF(VLOOKUP(A567,'Np PL4 Stock'!A:J,10,FALSE)="Np4",D567-VLOOKUP(A567,'Np PL4 Stock'!A:E,5,FALSE),D567-1-VLOOKUP(A567,'Np PL4 Stock'!A:E,5,FALSE)),""))</f>
        <v>7</v>
      </c>
      <c r="O567" s="345">
        <v>0.99</v>
      </c>
      <c r="P567" s="290">
        <v>5.444</v>
      </c>
      <c r="Q567" s="300">
        <v>0.0533</v>
      </c>
      <c r="R567" s="301" t="s">
        <v>38</v>
      </c>
      <c r="S567" s="301">
        <v>26500</v>
      </c>
      <c r="T567" s="301" t="s">
        <v>38</v>
      </c>
      <c r="U567" s="301" t="s">
        <v>38</v>
      </c>
      <c r="V567" s="302">
        <v>0</v>
      </c>
      <c r="W567" s="303">
        <v>0</v>
      </c>
      <c r="X567" s="349"/>
      <c r="Y567" s="313" t="str">
        <f>IF(ISBLANK(X567),"",IFERROR(IF(VLOOKUP(A567,'Np PL4 Stock'!A:J,10,FALSE)="Np4",X567-VLOOKUP(A567,'Np PL4 Stock'!A:E,5,FALSE),X567-1-VLOOKUP(A567,'Np PL4 Stock'!A:E,5,FALSE)),""))</f>
        <v/>
      </c>
      <c r="Z567" s="325"/>
      <c r="AA567" s="315"/>
      <c r="AB567" s="316"/>
      <c r="AC567" s="317" t="str">
        <f>IF(ISBLANK(AB567),"",IFERROR(IF(VLOOKUP(A567,'Np PL4 Stock'!A:J,10,FALSE)="Np4",AB567-VLOOKUP(A567,'Np PL4 Stock'!A:E,5,FALSE),AB567-1-VLOOKUP(A567,'Np PL4 Stock'!A:E,5,FALSE)),""))</f>
        <v/>
      </c>
      <c r="AD567" s="290"/>
      <c r="AE567" s="300"/>
      <c r="AF567" s="323"/>
      <c r="AG567" s="335"/>
      <c r="AH567" s="336"/>
      <c r="AI567" s="335"/>
      <c r="AJ567" s="326"/>
      <c r="AK567" s="350">
        <v>2</v>
      </c>
    </row>
    <row r="568" spans="1:37">
      <c r="A568" s="280" t="str">
        <f t="shared" si="18"/>
        <v>C1-07-11</v>
      </c>
      <c r="B568" s="236" t="s">
        <v>43</v>
      </c>
      <c r="C568" s="282">
        <v>46099</v>
      </c>
      <c r="D568" s="282">
        <v>46106</v>
      </c>
      <c r="E568" s="243">
        <v>11</v>
      </c>
      <c r="F568" s="244" t="s">
        <v>187</v>
      </c>
      <c r="G568" s="243">
        <v>7</v>
      </c>
      <c r="H568" s="283" t="str">
        <f>IF(ISBLANK(F568),"",IFERROR(VLOOKUP(A568,'Np PL4 Stock'!$A:$U,20,FALSE),""))</f>
        <v>V1-MB1</v>
      </c>
      <c r="I568" s="262" t="s">
        <v>213</v>
      </c>
      <c r="J568" s="283">
        <f>IF(ISBLANK(F568),"",VLOOKUP(LEFT(A568,5),Unit!A:B,2,FALSE))</f>
        <v>20</v>
      </c>
      <c r="K568" s="353">
        <v>3.8</v>
      </c>
      <c r="L568" s="290">
        <v>2.4</v>
      </c>
      <c r="M568" s="291">
        <f t="shared" si="19"/>
        <v>190</v>
      </c>
      <c r="N568" s="292">
        <f>IF(ISBLANK(D568),"",IFERROR(IF(VLOOKUP(A568,'Np PL4 Stock'!A:J,10,FALSE)="Np4",D568-VLOOKUP(A568,'Np PL4 Stock'!A:E,5,FALSE),D568-1-VLOOKUP(A568,'Np PL4 Stock'!A:E,5,FALSE)),""))</f>
        <v>7</v>
      </c>
      <c r="O568" s="345">
        <v>1</v>
      </c>
      <c r="P568" s="290">
        <v>5.455</v>
      </c>
      <c r="Q568" s="300">
        <v>0.0476</v>
      </c>
      <c r="R568" s="301" t="s">
        <v>38</v>
      </c>
      <c r="S568" s="301">
        <v>33500</v>
      </c>
      <c r="T568" s="301" t="s">
        <v>38</v>
      </c>
      <c r="U568" s="301" t="s">
        <v>38</v>
      </c>
      <c r="V568" s="302">
        <v>0</v>
      </c>
      <c r="W568" s="303">
        <v>0</v>
      </c>
      <c r="X568" s="349"/>
      <c r="Y568" s="313" t="str">
        <f>IF(ISBLANK(X568),"",IFERROR(IF(VLOOKUP(A568,'Np PL4 Stock'!A:J,10,FALSE)="Np4",X568-VLOOKUP(A568,'Np PL4 Stock'!A:E,5,FALSE),X568-1-VLOOKUP(A568,'Np PL4 Stock'!A:E,5,FALSE)),""))</f>
        <v/>
      </c>
      <c r="Z568" s="325"/>
      <c r="AA568" s="315"/>
      <c r="AB568" s="316"/>
      <c r="AC568" s="317" t="str">
        <f>IF(ISBLANK(AB568),"",IFERROR(IF(VLOOKUP(A568,'Np PL4 Stock'!A:J,10,FALSE)="Np4",AB568-VLOOKUP(A568,'Np PL4 Stock'!A:E,5,FALSE),AB568-1-VLOOKUP(A568,'Np PL4 Stock'!A:E,5,FALSE)),""))</f>
        <v/>
      </c>
      <c r="AD568" s="290"/>
      <c r="AE568" s="300"/>
      <c r="AF568" s="323"/>
      <c r="AG568" s="335"/>
      <c r="AH568" s="336"/>
      <c r="AI568" s="335"/>
      <c r="AJ568" s="326"/>
      <c r="AK568" s="350">
        <v>2</v>
      </c>
    </row>
    <row r="569" spans="1:37">
      <c r="A569" s="280" t="str">
        <f t="shared" si="18"/>
        <v>C1-08-11</v>
      </c>
      <c r="B569" s="236" t="s">
        <v>43</v>
      </c>
      <c r="C569" s="282">
        <v>46099</v>
      </c>
      <c r="D569" s="282">
        <v>46106</v>
      </c>
      <c r="E569" s="243">
        <v>11</v>
      </c>
      <c r="F569" s="244" t="s">
        <v>187</v>
      </c>
      <c r="G569" s="243">
        <v>8</v>
      </c>
      <c r="H569" s="283" t="str">
        <f>IF(ISBLANK(F569),"",IFERROR(VLOOKUP(A569,'Np PL4 Stock'!$A:$U,20,FALSE),""))</f>
        <v>V1-MB1</v>
      </c>
      <c r="I569" s="262" t="s">
        <v>213</v>
      </c>
      <c r="J569" s="283">
        <f>IF(ISBLANK(F569),"",VLOOKUP(LEFT(A569,5),Unit!A:B,2,FALSE))</f>
        <v>20</v>
      </c>
      <c r="K569" s="353">
        <v>3.8</v>
      </c>
      <c r="L569" s="290">
        <v>2.4</v>
      </c>
      <c r="M569" s="291">
        <f t="shared" si="19"/>
        <v>190</v>
      </c>
      <c r="N569" s="292">
        <f>IF(ISBLANK(D569),"",IFERROR(IF(VLOOKUP(A569,'Np PL4 Stock'!A:J,10,FALSE)="Np4",D569-VLOOKUP(A569,'Np PL4 Stock'!A:E,5,FALSE),D569-1-VLOOKUP(A569,'Np PL4 Stock'!A:E,5,FALSE)),""))</f>
        <v>7</v>
      </c>
      <c r="O569" s="345">
        <v>1</v>
      </c>
      <c r="P569" s="290">
        <v>5.529</v>
      </c>
      <c r="Q569" s="300">
        <v>0.0556</v>
      </c>
      <c r="R569" s="301" t="s">
        <v>38</v>
      </c>
      <c r="S569" s="301">
        <v>29500</v>
      </c>
      <c r="T569" s="301" t="s">
        <v>38</v>
      </c>
      <c r="U569" s="301" t="s">
        <v>38</v>
      </c>
      <c r="V569" s="302">
        <v>0</v>
      </c>
      <c r="W569" s="303">
        <v>0</v>
      </c>
      <c r="X569" s="349"/>
      <c r="Y569" s="313" t="str">
        <f>IF(ISBLANK(X569),"",IFERROR(IF(VLOOKUP(A569,'Np PL4 Stock'!A:J,10,FALSE)="Np4",X569-VLOOKUP(A569,'Np PL4 Stock'!A:E,5,FALSE),X569-1-VLOOKUP(A569,'Np PL4 Stock'!A:E,5,FALSE)),""))</f>
        <v/>
      </c>
      <c r="Z569" s="325"/>
      <c r="AA569" s="315"/>
      <c r="AB569" s="316"/>
      <c r="AC569" s="317" t="str">
        <f>IF(ISBLANK(AB569),"",IFERROR(IF(VLOOKUP(A569,'Np PL4 Stock'!A:J,10,FALSE)="Np4",AB569-VLOOKUP(A569,'Np PL4 Stock'!A:E,5,FALSE),AB569-1-VLOOKUP(A569,'Np PL4 Stock'!A:E,5,FALSE)),""))</f>
        <v/>
      </c>
      <c r="AD569" s="290"/>
      <c r="AE569" s="300"/>
      <c r="AF569" s="323"/>
      <c r="AG569" s="335"/>
      <c r="AH569" s="336"/>
      <c r="AI569" s="335"/>
      <c r="AJ569" s="326"/>
      <c r="AK569" s="350">
        <v>2</v>
      </c>
    </row>
    <row r="570" spans="1:37">
      <c r="A570" s="280" t="str">
        <f t="shared" si="18"/>
        <v>D1-01-11</v>
      </c>
      <c r="B570" s="236" t="s">
        <v>43</v>
      </c>
      <c r="C570" s="282">
        <v>46100</v>
      </c>
      <c r="D570" s="282">
        <v>46107</v>
      </c>
      <c r="E570" s="243">
        <v>11</v>
      </c>
      <c r="F570" s="244" t="s">
        <v>205</v>
      </c>
      <c r="G570" s="243">
        <v>1</v>
      </c>
      <c r="H570" s="283" t="str">
        <f>IF(ISBLANK(F570),"",IFERROR(VLOOKUP(A570,'Np PL4 Stock'!$A:$U,20,FALSE),""))</f>
        <v>V1-MA1</v>
      </c>
      <c r="I570" s="262" t="s">
        <v>213</v>
      </c>
      <c r="J570" s="283">
        <f>IF(ISBLANK(F570),"",VLOOKUP(LEFT(A570,5),Unit!A:B,2,FALSE))</f>
        <v>20</v>
      </c>
      <c r="K570" s="353">
        <v>3.17</v>
      </c>
      <c r="L570" s="290">
        <v>2</v>
      </c>
      <c r="M570" s="291">
        <f t="shared" si="19"/>
        <v>158.5</v>
      </c>
      <c r="N570" s="292">
        <f>IF(ISBLANK(D570),"",IFERROR(IF(VLOOKUP(A570,'Np PL4 Stock'!A:J,10,FALSE)="Np4",D570-VLOOKUP(A570,'Np PL4 Stock'!A:E,5,FALSE),D570-1-VLOOKUP(A570,'Np PL4 Stock'!A:E,5,FALSE)),""))</f>
        <v>7</v>
      </c>
      <c r="O570" s="345">
        <v>0.99</v>
      </c>
      <c r="P570" s="290">
        <v>5.356</v>
      </c>
      <c r="Q570" s="300">
        <v>0.0528</v>
      </c>
      <c r="R570" s="301"/>
      <c r="S570" s="301"/>
      <c r="T570" s="301"/>
      <c r="U570" s="336"/>
      <c r="V570" s="302">
        <v>0</v>
      </c>
      <c r="W570" s="303">
        <v>0</v>
      </c>
      <c r="X570" s="349"/>
      <c r="Y570" s="313" t="str">
        <f>IF(ISBLANK(X570),"",IFERROR(IF(VLOOKUP(A570,'Np PL4 Stock'!A:J,10,FALSE)="Np4",X570-VLOOKUP(A570,'Np PL4 Stock'!A:E,5,FALSE),X570-1-VLOOKUP(A570,'Np PL4 Stock'!A:E,5,FALSE)),""))</f>
        <v/>
      </c>
      <c r="Z570" s="325"/>
      <c r="AA570" s="315"/>
      <c r="AB570" s="316"/>
      <c r="AC570" s="317" t="str">
        <f>IF(ISBLANK(AB570),"",IFERROR(IF(VLOOKUP(A570,'Np PL4 Stock'!A:J,10,FALSE)="Np4",AB570-VLOOKUP(A570,'Np PL4 Stock'!A:E,5,FALSE),AB570-1-VLOOKUP(A570,'Np PL4 Stock'!A:E,5,FALSE)),""))</f>
        <v/>
      </c>
      <c r="AD570" s="290"/>
      <c r="AE570" s="300"/>
      <c r="AF570" s="323"/>
      <c r="AG570" s="335"/>
      <c r="AH570" s="336"/>
      <c r="AI570" s="335"/>
      <c r="AJ570" s="326"/>
      <c r="AK570" s="334"/>
    </row>
    <row r="571" spans="1:37">
      <c r="A571" s="280" t="str">
        <f t="shared" si="18"/>
        <v>D1-02-11</v>
      </c>
      <c r="B571" s="236" t="s">
        <v>43</v>
      </c>
      <c r="C571" s="282">
        <v>46100</v>
      </c>
      <c r="D571" s="282">
        <v>46107</v>
      </c>
      <c r="E571" s="243">
        <v>11</v>
      </c>
      <c r="F571" s="244" t="s">
        <v>205</v>
      </c>
      <c r="G571" s="243">
        <v>2</v>
      </c>
      <c r="H571" s="283" t="str">
        <f>IF(ISBLANK(F571),"",IFERROR(VLOOKUP(A571,'Np PL4 Stock'!$A:$U,20,FALSE),""))</f>
        <v>V1-MA1</v>
      </c>
      <c r="I571" s="262" t="s">
        <v>213</v>
      </c>
      <c r="J571" s="283">
        <f>IF(ISBLANK(F571),"",VLOOKUP(LEFT(A571,5),Unit!A:B,2,FALSE))</f>
        <v>20</v>
      </c>
      <c r="K571" s="353">
        <v>3.16</v>
      </c>
      <c r="L571" s="290">
        <v>2</v>
      </c>
      <c r="M571" s="291">
        <f t="shared" si="19"/>
        <v>158</v>
      </c>
      <c r="N571" s="292">
        <f>IF(ISBLANK(D571),"",IFERROR(IF(VLOOKUP(A571,'Np PL4 Stock'!A:J,10,FALSE)="Np4",D571-VLOOKUP(A571,'Np PL4 Stock'!A:E,5,FALSE),D571-1-VLOOKUP(A571,'Np PL4 Stock'!A:E,5,FALSE)),""))</f>
        <v>7</v>
      </c>
      <c r="O571" s="345">
        <v>1</v>
      </c>
      <c r="P571" s="290">
        <v>5.469</v>
      </c>
      <c r="Q571" s="300">
        <v>0.042</v>
      </c>
      <c r="R571" s="301"/>
      <c r="S571" s="301"/>
      <c r="T571" s="336"/>
      <c r="U571" s="336"/>
      <c r="V571" s="302">
        <v>0</v>
      </c>
      <c r="W571" s="303">
        <v>0</v>
      </c>
      <c r="X571" s="349"/>
      <c r="Y571" s="313" t="str">
        <f>IF(ISBLANK(X571),"",IFERROR(IF(VLOOKUP(A571,'Np PL4 Stock'!A:J,10,FALSE)="Np4",X571-VLOOKUP(A571,'Np PL4 Stock'!A:E,5,FALSE),X571-1-VLOOKUP(A571,'Np PL4 Stock'!A:E,5,FALSE)),""))</f>
        <v/>
      </c>
      <c r="Z571" s="325"/>
      <c r="AA571" s="315"/>
      <c r="AB571" s="316"/>
      <c r="AC571" s="317" t="str">
        <f>IF(ISBLANK(AB571),"",IFERROR(IF(VLOOKUP(A571,'Np PL4 Stock'!A:J,10,FALSE)="Np4",AB571-VLOOKUP(A571,'Np PL4 Stock'!A:E,5,FALSE),AB571-1-VLOOKUP(A571,'Np PL4 Stock'!A:E,5,FALSE)),""))</f>
        <v/>
      </c>
      <c r="AD571" s="290"/>
      <c r="AE571" s="300"/>
      <c r="AF571" s="323"/>
      <c r="AG571" s="335"/>
      <c r="AH571" s="336"/>
      <c r="AI571" s="335"/>
      <c r="AJ571" s="326"/>
      <c r="AK571" s="334"/>
    </row>
    <row r="572" spans="1:37">
      <c r="A572" s="280" t="str">
        <f t="shared" si="18"/>
        <v>D1-03-11</v>
      </c>
      <c r="B572" s="236" t="s">
        <v>43</v>
      </c>
      <c r="C572" s="282">
        <v>46100</v>
      </c>
      <c r="D572" s="282">
        <v>46107</v>
      </c>
      <c r="E572" s="243">
        <v>11</v>
      </c>
      <c r="F572" s="244" t="s">
        <v>205</v>
      </c>
      <c r="G572" s="243">
        <v>3</v>
      </c>
      <c r="H572" s="283" t="str">
        <f>IF(ISBLANK(F572),"",IFERROR(VLOOKUP(A572,'Np PL4 Stock'!$A:$U,20,FALSE),""))</f>
        <v>V1-MB1</v>
      </c>
      <c r="I572" s="262" t="s">
        <v>213</v>
      </c>
      <c r="J572" s="283">
        <f>IF(ISBLANK(F572),"",VLOOKUP(LEFT(A572,5),Unit!A:B,2,FALSE))</f>
        <v>20</v>
      </c>
      <c r="K572" s="353">
        <v>3.2</v>
      </c>
      <c r="L572" s="290">
        <v>2</v>
      </c>
      <c r="M572" s="291">
        <f t="shared" si="19"/>
        <v>160</v>
      </c>
      <c r="N572" s="292">
        <f>IF(ISBLANK(D572),"",IFERROR(IF(VLOOKUP(A572,'Np PL4 Stock'!A:J,10,FALSE)="Np4",D572-VLOOKUP(A572,'Np PL4 Stock'!A:E,5,FALSE),D572-1-VLOOKUP(A572,'Np PL4 Stock'!A:E,5,FALSE)),""))</f>
        <v>7</v>
      </c>
      <c r="O572" s="345">
        <v>0.99</v>
      </c>
      <c r="P572" s="290">
        <v>5.306</v>
      </c>
      <c r="Q572" s="300">
        <v>0.0559</v>
      </c>
      <c r="R572" s="301"/>
      <c r="S572" s="301"/>
      <c r="T572" s="301"/>
      <c r="U572" s="336"/>
      <c r="V572" s="302">
        <v>0</v>
      </c>
      <c r="W572" s="303">
        <v>0</v>
      </c>
      <c r="X572" s="349"/>
      <c r="Y572" s="313" t="str">
        <f>IF(ISBLANK(X572),"",IFERROR(IF(VLOOKUP(A572,'Np PL4 Stock'!A:J,10,FALSE)="Np4",X572-VLOOKUP(A572,'Np PL4 Stock'!A:E,5,FALSE),X572-1-VLOOKUP(A572,'Np PL4 Stock'!A:E,5,FALSE)),""))</f>
        <v/>
      </c>
      <c r="Z572" s="325"/>
      <c r="AA572" s="315"/>
      <c r="AB572" s="316"/>
      <c r="AC572" s="317" t="str">
        <f>IF(ISBLANK(AB572),"",IFERROR(IF(VLOOKUP(A572,'Np PL4 Stock'!A:J,10,FALSE)="Np4",AB572-VLOOKUP(A572,'Np PL4 Stock'!A:E,5,FALSE),AB572-1-VLOOKUP(A572,'Np PL4 Stock'!A:E,5,FALSE)),""))</f>
        <v/>
      </c>
      <c r="AD572" s="290"/>
      <c r="AE572" s="300"/>
      <c r="AF572" s="323"/>
      <c r="AG572" s="335"/>
      <c r="AH572" s="336"/>
      <c r="AI572" s="335"/>
      <c r="AJ572" s="326"/>
      <c r="AK572" s="334"/>
    </row>
    <row r="573" spans="1:37">
      <c r="A573" s="280" t="str">
        <f t="shared" si="18"/>
        <v>D1-04-11</v>
      </c>
      <c r="B573" s="236" t="s">
        <v>43</v>
      </c>
      <c r="C573" s="282">
        <v>46100</v>
      </c>
      <c r="D573" s="282">
        <v>46107</v>
      </c>
      <c r="E573" s="243">
        <v>11</v>
      </c>
      <c r="F573" s="244" t="s">
        <v>205</v>
      </c>
      <c r="G573" s="243">
        <v>4</v>
      </c>
      <c r="H573" s="283" t="str">
        <f>IF(ISBLANK(F573),"",IFERROR(VLOOKUP(A573,'Np PL4 Stock'!$A:$U,20,FALSE),""))</f>
        <v>V1-MB1</v>
      </c>
      <c r="I573" s="262" t="s">
        <v>213</v>
      </c>
      <c r="J573" s="283">
        <f>IF(ISBLANK(F573),"",VLOOKUP(LEFT(A573,5),Unit!A:B,2,FALSE))</f>
        <v>20</v>
      </c>
      <c r="K573" s="353">
        <v>3.2</v>
      </c>
      <c r="L573" s="290">
        <v>2</v>
      </c>
      <c r="M573" s="291">
        <f t="shared" si="19"/>
        <v>160</v>
      </c>
      <c r="N573" s="292">
        <f>IF(ISBLANK(D573),"",IFERROR(IF(VLOOKUP(A573,'Np PL4 Stock'!A:J,10,FALSE)="Np4",D573-VLOOKUP(A573,'Np PL4 Stock'!A:E,5,FALSE),D573-1-VLOOKUP(A573,'Np PL4 Stock'!A:E,5,FALSE)),""))</f>
        <v>7</v>
      </c>
      <c r="O573" s="345">
        <v>0.98</v>
      </c>
      <c r="P573" s="290">
        <v>5.302</v>
      </c>
      <c r="Q573" s="300">
        <v>0.049</v>
      </c>
      <c r="R573" s="301"/>
      <c r="S573" s="301"/>
      <c r="T573" s="336"/>
      <c r="U573" s="336"/>
      <c r="V573" s="302">
        <v>0</v>
      </c>
      <c r="W573" s="303">
        <v>0</v>
      </c>
      <c r="X573" s="349"/>
      <c r="Y573" s="313" t="str">
        <f>IF(ISBLANK(X573),"",IFERROR(IF(VLOOKUP(A573,'Np PL4 Stock'!A:J,10,FALSE)="Np4",X573-VLOOKUP(A573,'Np PL4 Stock'!A:E,5,FALSE),X573-1-VLOOKUP(A573,'Np PL4 Stock'!A:E,5,FALSE)),""))</f>
        <v/>
      </c>
      <c r="Z573" s="325"/>
      <c r="AA573" s="315"/>
      <c r="AB573" s="316"/>
      <c r="AC573" s="317" t="str">
        <f>IF(ISBLANK(AB573),"",IFERROR(IF(VLOOKUP(A573,'Np PL4 Stock'!A:J,10,FALSE)="Np4",AB573-VLOOKUP(A573,'Np PL4 Stock'!A:E,5,FALSE),AB573-1-VLOOKUP(A573,'Np PL4 Stock'!A:E,5,FALSE)),""))</f>
        <v/>
      </c>
      <c r="AD573" s="290"/>
      <c r="AE573" s="300"/>
      <c r="AF573" s="323"/>
      <c r="AG573" s="335"/>
      <c r="AH573" s="336"/>
      <c r="AI573" s="335"/>
      <c r="AJ573" s="326"/>
      <c r="AK573" s="334"/>
    </row>
    <row r="574" spans="1:37">
      <c r="A574" s="280" t="str">
        <f t="shared" si="18"/>
        <v>D1-05-11</v>
      </c>
      <c r="B574" s="236" t="s">
        <v>43</v>
      </c>
      <c r="C574" s="282">
        <v>46101</v>
      </c>
      <c r="D574" s="282"/>
      <c r="E574" s="243">
        <v>11</v>
      </c>
      <c r="F574" s="244" t="s">
        <v>205</v>
      </c>
      <c r="G574" s="243">
        <v>5</v>
      </c>
      <c r="H574" s="283" t="str">
        <f>IF(ISBLANK(F574),"",IFERROR(VLOOKUP(A574,'Np PL4 Stock'!$A:$U,20,FALSE),""))</f>
        <v>V1-MB1</v>
      </c>
      <c r="I574" s="262" t="s">
        <v>213</v>
      </c>
      <c r="J574" s="283">
        <f>IF(ISBLANK(F574),"",VLOOKUP(LEFT(A574,5),Unit!A:B,2,FALSE))</f>
        <v>20</v>
      </c>
      <c r="K574" s="353">
        <v>3.16</v>
      </c>
      <c r="L574" s="290">
        <v>2</v>
      </c>
      <c r="M574" s="291">
        <f t="shared" si="19"/>
        <v>158</v>
      </c>
      <c r="N574" s="292" t="str">
        <f>IF(ISBLANK(D574),"",IFERROR(IF(VLOOKUP(A574,'Np PL4 Stock'!A:J,10,FALSE)="Np4",D574-VLOOKUP(A574,'Np PL4 Stock'!A:E,5,FALSE),D574-1-VLOOKUP(A574,'Np PL4 Stock'!A:E,5,FALSE)),""))</f>
        <v/>
      </c>
      <c r="O574" s="345"/>
      <c r="P574" s="290"/>
      <c r="Q574" s="300"/>
      <c r="R574" s="301"/>
      <c r="S574" s="301"/>
      <c r="T574" s="301"/>
      <c r="U574" s="336"/>
      <c r="V574" s="354"/>
      <c r="W574" s="355"/>
      <c r="X574" s="349"/>
      <c r="Y574" s="313" t="str">
        <f>IF(ISBLANK(X574),"",IFERROR(IF(VLOOKUP(A574,'Np PL4 Stock'!A:J,10,FALSE)="Np4",X574-VLOOKUP(A574,'Np PL4 Stock'!A:E,5,FALSE),X574-1-VLOOKUP(A574,'Np PL4 Stock'!A:E,5,FALSE)),""))</f>
        <v/>
      </c>
      <c r="Z574" s="325"/>
      <c r="AA574" s="315"/>
      <c r="AB574" s="316"/>
      <c r="AC574" s="317" t="str">
        <f>IF(ISBLANK(AB574),"",IFERROR(IF(VLOOKUP(A574,'Np PL4 Stock'!A:J,10,FALSE)="Np4",AB574-VLOOKUP(A574,'Np PL4 Stock'!A:E,5,FALSE),AB574-1-VLOOKUP(A574,'Np PL4 Stock'!A:E,5,FALSE)),""))</f>
        <v/>
      </c>
      <c r="AD574" s="290"/>
      <c r="AE574" s="300"/>
      <c r="AF574" s="323"/>
      <c r="AG574" s="335"/>
      <c r="AH574" s="336"/>
      <c r="AI574" s="335"/>
      <c r="AJ574" s="326"/>
      <c r="AK574" s="334"/>
    </row>
    <row r="575" spans="1:37">
      <c r="A575" s="280" t="str">
        <f t="shared" si="18"/>
        <v>D1-06-11</v>
      </c>
      <c r="B575" s="236" t="s">
        <v>43</v>
      </c>
      <c r="C575" s="282">
        <v>46101</v>
      </c>
      <c r="D575" s="282"/>
      <c r="E575" s="243">
        <v>11</v>
      </c>
      <c r="F575" s="244" t="s">
        <v>205</v>
      </c>
      <c r="G575" s="243">
        <v>6</v>
      </c>
      <c r="H575" s="283" t="str">
        <f>IF(ISBLANK(F575),"",IFERROR(VLOOKUP(A575,'Np PL4 Stock'!$A:$U,20,FALSE),""))</f>
        <v>V1-MA1</v>
      </c>
      <c r="I575" s="262" t="s">
        <v>213</v>
      </c>
      <c r="J575" s="283">
        <f>IF(ISBLANK(F575),"",VLOOKUP(LEFT(A575,5),Unit!A:B,2,FALSE))</f>
        <v>20</v>
      </c>
      <c r="K575" s="353">
        <v>3.18</v>
      </c>
      <c r="L575" s="290">
        <v>2</v>
      </c>
      <c r="M575" s="291">
        <f t="shared" si="19"/>
        <v>159</v>
      </c>
      <c r="N575" s="292" t="str">
        <f>IF(ISBLANK(D575),"",IFERROR(IF(VLOOKUP(A575,'Np PL4 Stock'!A:J,10,FALSE)="Np4",D575-VLOOKUP(A575,'Np PL4 Stock'!A:E,5,FALSE),D575-1-VLOOKUP(A575,'Np PL4 Stock'!A:E,5,FALSE)),""))</f>
        <v/>
      </c>
      <c r="O575" s="345"/>
      <c r="P575" s="290"/>
      <c r="Q575" s="300"/>
      <c r="R575" s="301"/>
      <c r="S575" s="301"/>
      <c r="T575" s="336"/>
      <c r="U575" s="336"/>
      <c r="V575" s="354"/>
      <c r="W575" s="355"/>
      <c r="X575" s="349"/>
      <c r="Y575" s="313" t="str">
        <f>IF(ISBLANK(X575),"",IFERROR(IF(VLOOKUP(A575,'Np PL4 Stock'!A:J,10,FALSE)="Np4",X575-VLOOKUP(A575,'Np PL4 Stock'!A:E,5,FALSE),X575-1-VLOOKUP(A575,'Np PL4 Stock'!A:E,5,FALSE)),""))</f>
        <v/>
      </c>
      <c r="Z575" s="325"/>
      <c r="AA575" s="315"/>
      <c r="AB575" s="316"/>
      <c r="AC575" s="317" t="str">
        <f>IF(ISBLANK(AB575),"",IFERROR(IF(VLOOKUP(A575,'Np PL4 Stock'!A:J,10,FALSE)="Np4",AB575-VLOOKUP(A575,'Np PL4 Stock'!A:E,5,FALSE),AB575-1-VLOOKUP(A575,'Np PL4 Stock'!A:E,5,FALSE)),""))</f>
        <v/>
      </c>
      <c r="AD575" s="290"/>
      <c r="AE575" s="300"/>
      <c r="AF575" s="323"/>
      <c r="AG575" s="335"/>
      <c r="AH575" s="336"/>
      <c r="AI575" s="335"/>
      <c r="AJ575" s="326"/>
      <c r="AK575" s="334"/>
    </row>
    <row r="576" spans="1:37">
      <c r="A576" s="280" t="str">
        <f t="shared" si="18"/>
        <v>D1-07-11</v>
      </c>
      <c r="B576" s="236" t="s">
        <v>43</v>
      </c>
      <c r="C576" s="282">
        <v>46101</v>
      </c>
      <c r="D576" s="282"/>
      <c r="E576" s="243">
        <v>11</v>
      </c>
      <c r="F576" s="244" t="s">
        <v>205</v>
      </c>
      <c r="G576" s="243">
        <v>7</v>
      </c>
      <c r="H576" s="283" t="str">
        <f>IF(ISBLANK(F576),"",IFERROR(VLOOKUP(A576,'Np PL4 Stock'!$A:$U,20,FALSE),""))</f>
        <v>V1-MA1</v>
      </c>
      <c r="I576" s="262" t="s">
        <v>213</v>
      </c>
      <c r="J576" s="283">
        <f>IF(ISBLANK(F576),"",VLOOKUP(LEFT(A576,5),Unit!A:B,2,FALSE))</f>
        <v>20</v>
      </c>
      <c r="K576" s="353">
        <v>3.18</v>
      </c>
      <c r="L576" s="290">
        <v>2</v>
      </c>
      <c r="M576" s="291">
        <f t="shared" si="19"/>
        <v>159</v>
      </c>
      <c r="N576" s="292" t="str">
        <f>IF(ISBLANK(D576),"",IFERROR(IF(VLOOKUP(A576,'Np PL4 Stock'!A:J,10,FALSE)="Np4",D576-VLOOKUP(A576,'Np PL4 Stock'!A:E,5,FALSE),D576-1-VLOOKUP(A576,'Np PL4 Stock'!A:E,5,FALSE)),""))</f>
        <v/>
      </c>
      <c r="O576" s="345"/>
      <c r="P576" s="290"/>
      <c r="Q576" s="300"/>
      <c r="R576" s="301"/>
      <c r="S576" s="301"/>
      <c r="T576" s="301"/>
      <c r="U576" s="336"/>
      <c r="V576" s="354"/>
      <c r="W576" s="355"/>
      <c r="X576" s="349"/>
      <c r="Y576" s="313" t="str">
        <f>IF(ISBLANK(X576),"",IFERROR(IF(VLOOKUP(A576,'Np PL4 Stock'!A:J,10,FALSE)="Np4",X576-VLOOKUP(A576,'Np PL4 Stock'!A:E,5,FALSE),X576-1-VLOOKUP(A576,'Np PL4 Stock'!A:E,5,FALSE)),""))</f>
        <v/>
      </c>
      <c r="Z576" s="325"/>
      <c r="AA576" s="315"/>
      <c r="AB576" s="316"/>
      <c r="AC576" s="317" t="str">
        <f>IF(ISBLANK(AB576),"",IFERROR(IF(VLOOKUP(A576,'Np PL4 Stock'!A:J,10,FALSE)="Np4",AB576-VLOOKUP(A576,'Np PL4 Stock'!A:E,5,FALSE),AB576-1-VLOOKUP(A576,'Np PL4 Stock'!A:E,5,FALSE)),""))</f>
        <v/>
      </c>
      <c r="AD576" s="290"/>
      <c r="AE576" s="300"/>
      <c r="AF576" s="323"/>
      <c r="AG576" s="335"/>
      <c r="AH576" s="336"/>
      <c r="AI576" s="335"/>
      <c r="AJ576" s="326"/>
      <c r="AK576" s="334"/>
    </row>
    <row r="577" spans="1:37">
      <c r="A577" s="280" t="str">
        <f t="shared" si="18"/>
        <v>D1-08-11</v>
      </c>
      <c r="B577" s="236" t="s">
        <v>43</v>
      </c>
      <c r="C577" s="282">
        <v>46102</v>
      </c>
      <c r="D577" s="282"/>
      <c r="E577" s="243">
        <v>11</v>
      </c>
      <c r="F577" s="244" t="s">
        <v>205</v>
      </c>
      <c r="G577" s="243">
        <v>8</v>
      </c>
      <c r="H577" s="283" t="str">
        <f>IF(ISBLANK(F577),"",IFERROR(VLOOKUP(A577,'Np PL4 Stock'!$A:$U,20,FALSE),""))</f>
        <v>V1-MA1</v>
      </c>
      <c r="I577" s="262" t="s">
        <v>213</v>
      </c>
      <c r="J577" s="283">
        <f>IF(ISBLANK(F577),"",VLOOKUP(LEFT(A577,5),Unit!A:B,2,FALSE))</f>
        <v>20</v>
      </c>
      <c r="K577" s="353">
        <v>3.2</v>
      </c>
      <c r="L577" s="290">
        <v>2</v>
      </c>
      <c r="M577" s="291">
        <f t="shared" si="19"/>
        <v>160</v>
      </c>
      <c r="N577" s="292" t="str">
        <f>IF(ISBLANK(D577),"",IFERROR(IF(VLOOKUP(A577,'Np PL4 Stock'!A:J,10,FALSE)="Np4",D577-VLOOKUP(A577,'Np PL4 Stock'!A:E,5,FALSE),D577-1-VLOOKUP(A577,'Np PL4 Stock'!A:E,5,FALSE)),""))</f>
        <v/>
      </c>
      <c r="O577" s="345"/>
      <c r="P577" s="290"/>
      <c r="Q577" s="300"/>
      <c r="R577" s="301"/>
      <c r="S577" s="301"/>
      <c r="T577" s="336"/>
      <c r="U577" s="336"/>
      <c r="V577" s="354"/>
      <c r="W577" s="355"/>
      <c r="X577" s="349"/>
      <c r="Y577" s="313" t="str">
        <f>IF(ISBLANK(X577),"",IFERROR(IF(VLOOKUP(A577,'Np PL4 Stock'!A:J,10,FALSE)="Np4",X577-VLOOKUP(A577,'Np PL4 Stock'!A:E,5,FALSE),X577-1-VLOOKUP(A577,'Np PL4 Stock'!A:E,5,FALSE)),""))</f>
        <v/>
      </c>
      <c r="Z577" s="325"/>
      <c r="AA577" s="315"/>
      <c r="AB577" s="316"/>
      <c r="AC577" s="317" t="str">
        <f>IF(ISBLANK(AB577),"",IFERROR(IF(VLOOKUP(A577,'Np PL4 Stock'!A:J,10,FALSE)="Np4",AB577-VLOOKUP(A577,'Np PL4 Stock'!A:E,5,FALSE),AB577-1-VLOOKUP(A577,'Np PL4 Stock'!A:E,5,FALSE)),""))</f>
        <v/>
      </c>
      <c r="AD577" s="290"/>
      <c r="AE577" s="300"/>
      <c r="AF577" s="323"/>
      <c r="AG577" s="335"/>
      <c r="AH577" s="336"/>
      <c r="AI577" s="335"/>
      <c r="AJ577" s="326"/>
      <c r="AK577" s="334"/>
    </row>
    <row r="578" spans="1:37">
      <c r="A578" s="280" t="str">
        <f t="shared" si="18"/>
        <v>D1-09-11</v>
      </c>
      <c r="B578" s="236" t="s">
        <v>43</v>
      </c>
      <c r="C578" s="282">
        <v>46102</v>
      </c>
      <c r="D578" s="282"/>
      <c r="E578" s="243">
        <v>11</v>
      </c>
      <c r="F578" s="244" t="s">
        <v>205</v>
      </c>
      <c r="G578" s="243">
        <v>9</v>
      </c>
      <c r="H578" s="283" t="str">
        <f>IF(ISBLANK(F578),"",IFERROR(VLOOKUP(A578,'Np PL4 Stock'!$A:$U,20,FALSE),""))</f>
        <v>V1-MB1</v>
      </c>
      <c r="I578" s="262" t="s">
        <v>213</v>
      </c>
      <c r="J578" s="283">
        <f>IF(ISBLANK(F578),"",VLOOKUP(LEFT(A578,5),Unit!A:B,2,FALSE))</f>
        <v>20</v>
      </c>
      <c r="K578" s="353">
        <v>3.1</v>
      </c>
      <c r="L578" s="290">
        <v>2</v>
      </c>
      <c r="M578" s="291">
        <f t="shared" si="19"/>
        <v>155</v>
      </c>
      <c r="N578" s="292" t="str">
        <f>IF(ISBLANK(#REF!),"",IFERROR(IF(VLOOKUP(A578,'Np PL4 Stock'!A:J,10,FALSE)="Np4",#REF!-VLOOKUP(A578,'Np PL4 Stock'!A:E,5,FALSE),#REF!-1-VLOOKUP(A578,'Np PL4 Stock'!A:E,5,FALSE)),""))</f>
        <v/>
      </c>
      <c r="O578" s="345"/>
      <c r="P578" s="290"/>
      <c r="Q578" s="300"/>
      <c r="R578" s="301"/>
      <c r="S578" s="301"/>
      <c r="T578" s="301"/>
      <c r="U578" s="336"/>
      <c r="V578" s="354"/>
      <c r="W578" s="355"/>
      <c r="X578" s="349"/>
      <c r="Y578" s="313" t="str">
        <f>IF(ISBLANK(X578),"",IFERROR(IF(VLOOKUP(A578,'Np PL4 Stock'!A:J,10,FALSE)="Np4",X578-VLOOKUP(A578,'Np PL4 Stock'!A:E,5,FALSE),X578-1-VLOOKUP(A578,'Np PL4 Stock'!A:E,5,FALSE)),""))</f>
        <v/>
      </c>
      <c r="Z578" s="325"/>
      <c r="AA578" s="315"/>
      <c r="AB578" s="316"/>
      <c r="AC578" s="317" t="str">
        <f>IF(ISBLANK(AB578),"",IFERROR(IF(VLOOKUP(A578,'Np PL4 Stock'!A:J,10,FALSE)="Np4",AB578-VLOOKUP(A578,'Np PL4 Stock'!A:E,5,FALSE),AB578-1-VLOOKUP(A578,'Np PL4 Stock'!A:E,5,FALSE)),""))</f>
        <v/>
      </c>
      <c r="AD578" s="290"/>
      <c r="AE578" s="300"/>
      <c r="AF578" s="323"/>
      <c r="AG578" s="335"/>
      <c r="AH578" s="336"/>
      <c r="AI578" s="335"/>
      <c r="AJ578" s="326"/>
      <c r="AK578" s="334"/>
    </row>
    <row r="579" spans="1:37">
      <c r="A579" s="280" t="str">
        <f t="shared" ref="A579:A642" si="21">IF(ISBLANK(F579),"",F579&amp;"-"&amp;IF(OR(LEN(G579)=1,LEN(G579)=4),"0"&amp;G579,G579)&amp;"-"&amp;IF(OR(LEN(E579)=1,LEN(E579)=4),"0"&amp;E579,E579))</f>
        <v>D1-10-11</v>
      </c>
      <c r="B579" s="236" t="s">
        <v>43</v>
      </c>
      <c r="C579" s="282">
        <v>46102</v>
      </c>
      <c r="E579" s="243">
        <v>11</v>
      </c>
      <c r="F579" s="244" t="s">
        <v>205</v>
      </c>
      <c r="G579" s="243">
        <v>10</v>
      </c>
      <c r="H579" s="283" t="str">
        <f>IF(ISBLANK(F579),"",IFERROR(VLOOKUP(A579,'Np PL4 Stock'!$A:$U,20,FALSE),""))</f>
        <v>V1-MB1</v>
      </c>
      <c r="I579" s="262" t="s">
        <v>213</v>
      </c>
      <c r="J579" s="283">
        <f>IF(ISBLANK(F579),"",VLOOKUP(LEFT(A579,5),Unit!A:B,2,FALSE))</f>
        <v>20</v>
      </c>
      <c r="K579" s="353">
        <v>3.1</v>
      </c>
      <c r="L579" s="290">
        <v>2</v>
      </c>
      <c r="M579" s="291">
        <f t="shared" ref="M579:M642" si="22">IFERROR((K579/J579*1000),"")</f>
        <v>155</v>
      </c>
      <c r="N579" s="292" t="str">
        <f>IF(ISBLANK(D578),"",IFERROR(IF(VLOOKUP(A579,'Np PL4 Stock'!A:J,10,FALSE)="Np4",D578-VLOOKUP(A579,'Np PL4 Stock'!A:E,5,FALSE),D578-1-VLOOKUP(A579,'Np PL4 Stock'!A:E,5,FALSE)),""))</f>
        <v/>
      </c>
      <c r="O579" s="345"/>
      <c r="P579" s="290"/>
      <c r="Q579" s="300"/>
      <c r="R579" s="301"/>
      <c r="S579" s="301"/>
      <c r="T579" s="336"/>
      <c r="U579" s="336"/>
      <c r="V579" s="354"/>
      <c r="W579" s="355"/>
      <c r="X579" s="349"/>
      <c r="Y579" s="313" t="str">
        <f>IF(ISBLANK(X579),"",IFERROR(IF(VLOOKUP(A579,'Np PL4 Stock'!A:J,10,FALSE)="Np4",X579-VLOOKUP(A579,'Np PL4 Stock'!A:E,5,FALSE),X579-1-VLOOKUP(A579,'Np PL4 Stock'!A:E,5,FALSE)),""))</f>
        <v/>
      </c>
      <c r="Z579" s="325"/>
      <c r="AA579" s="315"/>
      <c r="AB579" s="316"/>
      <c r="AC579" s="317" t="str">
        <f>IF(ISBLANK(AB579),"",IFERROR(IF(VLOOKUP(A579,'Np PL4 Stock'!A:J,10,FALSE)="Np4",AB579-VLOOKUP(A579,'Np PL4 Stock'!A:E,5,FALSE),AB579-1-VLOOKUP(A579,'Np PL4 Stock'!A:E,5,FALSE)),""))</f>
        <v/>
      </c>
      <c r="AD579" s="290"/>
      <c r="AE579" s="300"/>
      <c r="AF579" s="323"/>
      <c r="AG579" s="335"/>
      <c r="AH579" s="336"/>
      <c r="AI579" s="335"/>
      <c r="AJ579" s="326"/>
      <c r="AK579" s="334"/>
    </row>
    <row r="580" spans="1:37">
      <c r="A580" s="280" t="str">
        <f t="shared" si="21"/>
        <v/>
      </c>
      <c r="B580" s="281"/>
      <c r="C580" s="282"/>
      <c r="D580" s="282"/>
      <c r="E580" s="243"/>
      <c r="F580" s="244"/>
      <c r="G580" s="243"/>
      <c r="H580" s="283" t="str">
        <f>IF(ISBLANK(F580),"",IFERROR(VLOOKUP(A580,'Np PL4 Stock'!$A:$U,20,FALSE),""))</f>
        <v/>
      </c>
      <c r="J580" s="283" t="str">
        <f>IF(ISBLANK(F580),"",VLOOKUP(LEFT(A580,5),Unit!A:B,2,FALSE))</f>
        <v/>
      </c>
      <c r="K580" s="353"/>
      <c r="L580" s="243"/>
      <c r="M580" s="291" t="str">
        <f t="shared" si="22"/>
        <v/>
      </c>
      <c r="N580" s="292" t="str">
        <f>IF(ISBLANK(D580),"",IFERROR(IF(VLOOKUP(A580,'Np PL4 Stock'!A:J,10,FALSE)="Np4",D580-VLOOKUP(A580,'Np PL4 Stock'!A:E,5,FALSE),D580-1-VLOOKUP(A580,'Np PL4 Stock'!A:E,5,FALSE)),""))</f>
        <v/>
      </c>
      <c r="O580" s="345"/>
      <c r="P580" s="290"/>
      <c r="Q580" s="300"/>
      <c r="R580" s="301"/>
      <c r="S580" s="301"/>
      <c r="T580" s="301"/>
      <c r="U580" s="336"/>
      <c r="V580" s="354"/>
      <c r="W580" s="355"/>
      <c r="X580" s="349"/>
      <c r="Y580" s="313" t="str">
        <f>IF(ISBLANK(X580),"",IFERROR(IF(VLOOKUP(A580,'Np PL4 Stock'!A:J,10,FALSE)="Np4",X580-VLOOKUP(A580,'Np PL4 Stock'!A:E,5,FALSE),X580-1-VLOOKUP(A580,'Np PL4 Stock'!A:E,5,FALSE)),""))</f>
        <v/>
      </c>
      <c r="Z580" s="325"/>
      <c r="AA580" s="315"/>
      <c r="AB580" s="316"/>
      <c r="AC580" s="317" t="str">
        <f>IF(ISBLANK(AB580),"",IFERROR(IF(VLOOKUP(A580,'Np PL4 Stock'!A:J,10,FALSE)="Np4",AB580-VLOOKUP(A580,'Np PL4 Stock'!A:E,5,FALSE),AB580-1-VLOOKUP(A580,'Np PL4 Stock'!A:E,5,FALSE)),""))</f>
        <v/>
      </c>
      <c r="AD580" s="290"/>
      <c r="AE580" s="300"/>
      <c r="AF580" s="323"/>
      <c r="AG580" s="335"/>
      <c r="AH580" s="336"/>
      <c r="AI580" s="335"/>
      <c r="AJ580" s="326"/>
      <c r="AK580" s="334"/>
    </row>
    <row r="581" spans="1:37">
      <c r="A581" s="280" t="str">
        <f t="shared" si="21"/>
        <v/>
      </c>
      <c r="B581" s="281"/>
      <c r="C581" s="282"/>
      <c r="D581" s="282"/>
      <c r="E581" s="243"/>
      <c r="F581" s="244"/>
      <c r="G581" s="243"/>
      <c r="H581" s="283" t="str">
        <f>IF(ISBLANK(F581),"",IFERROR(VLOOKUP(A581,'Np PL4 Stock'!$A:$U,20,FALSE),""))</f>
        <v/>
      </c>
      <c r="J581" s="283" t="str">
        <f>IF(ISBLANK(F581),"",VLOOKUP(LEFT(A581,5),Unit!A:B,2,FALSE))</f>
        <v/>
      </c>
      <c r="K581" s="243"/>
      <c r="L581" s="243"/>
      <c r="M581" s="291" t="str">
        <f t="shared" si="22"/>
        <v/>
      </c>
      <c r="N581" s="292" t="str">
        <f>IF(ISBLANK(D581),"",IFERROR(IF(VLOOKUP(A581,'Np PL4 Stock'!A:J,10,FALSE)="Np4",D581-VLOOKUP(A581,'Np PL4 Stock'!A:E,5,FALSE),D581-1-VLOOKUP(A581,'Np PL4 Stock'!A:E,5,FALSE)),""))</f>
        <v/>
      </c>
      <c r="O581" s="345"/>
      <c r="P581" s="290"/>
      <c r="Q581" s="300"/>
      <c r="R581" s="301"/>
      <c r="S581" s="301"/>
      <c r="T581" s="336"/>
      <c r="U581" s="336"/>
      <c r="V581" s="354"/>
      <c r="W581" s="355"/>
      <c r="X581" s="349"/>
      <c r="Y581" s="313" t="str">
        <f>IF(ISBLANK(X581),"",IFERROR(IF(VLOOKUP(A581,'Np PL4 Stock'!A:J,10,FALSE)="Np4",X581-VLOOKUP(A581,'Np PL4 Stock'!A:E,5,FALSE),X581-1-VLOOKUP(A581,'Np PL4 Stock'!A:E,5,FALSE)),""))</f>
        <v/>
      </c>
      <c r="Z581" s="325"/>
      <c r="AA581" s="315"/>
      <c r="AB581" s="316"/>
      <c r="AC581" s="317" t="str">
        <f>IF(ISBLANK(AB581),"",IFERROR(IF(VLOOKUP(A581,'Np PL4 Stock'!A:J,10,FALSE)="Np4",AB581-VLOOKUP(A581,'Np PL4 Stock'!A:E,5,FALSE),AB581-1-VLOOKUP(A581,'Np PL4 Stock'!A:E,5,FALSE)),""))</f>
        <v/>
      </c>
      <c r="AD581" s="290"/>
      <c r="AE581" s="300"/>
      <c r="AF581" s="323"/>
      <c r="AG581" s="335"/>
      <c r="AH581" s="336"/>
      <c r="AI581" s="335"/>
      <c r="AJ581" s="326"/>
      <c r="AK581" s="334"/>
    </row>
    <row r="582" spans="1:37">
      <c r="A582" s="280" t="str">
        <f t="shared" si="21"/>
        <v/>
      </c>
      <c r="B582" s="281"/>
      <c r="C582" s="282"/>
      <c r="D582" s="282"/>
      <c r="E582" s="243"/>
      <c r="F582" s="244"/>
      <c r="G582" s="243"/>
      <c r="H582" s="283" t="str">
        <f>IF(ISBLANK(F582),"",IFERROR(VLOOKUP(A582,'Np PL4 Stock'!$A:$U,20,FALSE),""))</f>
        <v/>
      </c>
      <c r="J582" s="283" t="str">
        <f>IF(ISBLANK(F582),"",VLOOKUP(LEFT(A582,5),Unit!A:B,2,FALSE))</f>
        <v/>
      </c>
      <c r="K582" s="243"/>
      <c r="L582" s="243"/>
      <c r="M582" s="291" t="str">
        <f t="shared" si="22"/>
        <v/>
      </c>
      <c r="N582" s="292" t="str">
        <f>IF(ISBLANK(D582),"",IFERROR(IF(VLOOKUP(A582,'Np PL4 Stock'!A:J,10,FALSE)="Np4",D582-VLOOKUP(A582,'Np PL4 Stock'!A:E,5,FALSE),D582-1-VLOOKUP(A582,'Np PL4 Stock'!A:E,5,FALSE)),""))</f>
        <v/>
      </c>
      <c r="O582" s="345"/>
      <c r="P582" s="290"/>
      <c r="Q582" s="300"/>
      <c r="R582" s="301"/>
      <c r="S582" s="301"/>
      <c r="T582" s="301"/>
      <c r="U582" s="336"/>
      <c r="V582" s="354"/>
      <c r="W582" s="355"/>
      <c r="X582" s="349"/>
      <c r="Y582" s="313" t="str">
        <f>IF(ISBLANK(X582),"",IFERROR(IF(VLOOKUP(A582,'Np PL4 Stock'!A:J,10,FALSE)="Np4",X582-VLOOKUP(A582,'Np PL4 Stock'!A:E,5,FALSE),X582-1-VLOOKUP(A582,'Np PL4 Stock'!A:E,5,FALSE)),""))</f>
        <v/>
      </c>
      <c r="Z582" s="325"/>
      <c r="AA582" s="315"/>
      <c r="AB582" s="316"/>
      <c r="AC582" s="317" t="str">
        <f>IF(ISBLANK(AB582),"",IFERROR(IF(VLOOKUP(A582,'Np PL4 Stock'!A:J,10,FALSE)="Np4",AB582-VLOOKUP(A582,'Np PL4 Stock'!A:E,5,FALSE),AB582-1-VLOOKUP(A582,'Np PL4 Stock'!A:E,5,FALSE)),""))</f>
        <v/>
      </c>
      <c r="AD582" s="290"/>
      <c r="AE582" s="300"/>
      <c r="AF582" s="323"/>
      <c r="AG582" s="335"/>
      <c r="AH582" s="336"/>
      <c r="AI582" s="335"/>
      <c r="AJ582" s="326"/>
      <c r="AK582" s="334"/>
    </row>
    <row r="583" spans="1:37">
      <c r="A583" s="280" t="str">
        <f t="shared" si="21"/>
        <v/>
      </c>
      <c r="B583" s="281"/>
      <c r="C583" s="282"/>
      <c r="D583" s="282"/>
      <c r="E583" s="243"/>
      <c r="F583" s="244"/>
      <c r="G583" s="243"/>
      <c r="H583" s="283" t="str">
        <f>IF(ISBLANK(F583),"",IFERROR(VLOOKUP(A583,'Np PL4 Stock'!$A:$U,20,FALSE),""))</f>
        <v/>
      </c>
      <c r="J583" s="283" t="str">
        <f>IF(ISBLANK(F583),"",VLOOKUP(LEFT(A583,5),Unit!A:B,2,FALSE))</f>
        <v/>
      </c>
      <c r="K583" s="243"/>
      <c r="L583" s="243"/>
      <c r="M583" s="291" t="str">
        <f t="shared" si="22"/>
        <v/>
      </c>
      <c r="N583" s="292" t="str">
        <f>IF(ISBLANK(D583),"",IFERROR(IF(VLOOKUP(A583,'Np PL4 Stock'!A:J,10,FALSE)="Np4",D583-VLOOKUP(A583,'Np PL4 Stock'!A:E,5,FALSE),D583-1-VLOOKUP(A583,'Np PL4 Stock'!A:E,5,FALSE)),""))</f>
        <v/>
      </c>
      <c r="O583" s="345"/>
      <c r="P583" s="290"/>
      <c r="Q583" s="300"/>
      <c r="R583" s="301"/>
      <c r="S583" s="301"/>
      <c r="T583" s="336"/>
      <c r="U583" s="336"/>
      <c r="V583" s="354"/>
      <c r="W583" s="355"/>
      <c r="X583" s="349"/>
      <c r="Y583" s="313" t="str">
        <f>IF(ISBLANK(X583),"",IFERROR(IF(VLOOKUP(A583,'Np PL4 Stock'!A:J,10,FALSE)="Np4",X583-VLOOKUP(A583,'Np PL4 Stock'!A:E,5,FALSE),X583-1-VLOOKUP(A583,'Np PL4 Stock'!A:E,5,FALSE)),""))</f>
        <v/>
      </c>
      <c r="Z583" s="325"/>
      <c r="AA583" s="315"/>
      <c r="AB583" s="316"/>
      <c r="AC583" s="317" t="str">
        <f>IF(ISBLANK(AB583),"",IFERROR(IF(VLOOKUP(A583,'Np PL4 Stock'!A:J,10,FALSE)="Np4",AB583-VLOOKUP(A583,'Np PL4 Stock'!A:E,5,FALSE),AB583-1-VLOOKUP(A583,'Np PL4 Stock'!A:E,5,FALSE)),""))</f>
        <v/>
      </c>
      <c r="AD583" s="290"/>
      <c r="AE583" s="300"/>
      <c r="AF583" s="323"/>
      <c r="AG583" s="335"/>
      <c r="AH583" s="336"/>
      <c r="AI583" s="335"/>
      <c r="AJ583" s="326"/>
      <c r="AK583" s="334"/>
    </row>
    <row r="584" spans="1:37">
      <c r="A584" s="280" t="str">
        <f t="shared" si="21"/>
        <v/>
      </c>
      <c r="B584" s="281"/>
      <c r="C584" s="282"/>
      <c r="D584" s="282"/>
      <c r="E584" s="243"/>
      <c r="F584" s="244"/>
      <c r="G584" s="243"/>
      <c r="H584" s="283" t="str">
        <f>IF(ISBLANK(F584),"",IFERROR(VLOOKUP(A584,'Np PL4 Stock'!$A:$U,20,FALSE),""))</f>
        <v/>
      </c>
      <c r="J584" s="283" t="str">
        <f>IF(ISBLANK(F584),"",VLOOKUP(LEFT(A584,5),Unit!A:B,2,FALSE))</f>
        <v/>
      </c>
      <c r="K584" s="243"/>
      <c r="L584" s="243"/>
      <c r="M584" s="291" t="str">
        <f t="shared" si="22"/>
        <v/>
      </c>
      <c r="N584" s="292" t="str">
        <f>IF(ISBLANK(D584),"",IFERROR(IF(VLOOKUP(A584,'Np PL4 Stock'!A:J,10,FALSE)="Np4",D584-VLOOKUP(A584,'Np PL4 Stock'!A:E,5,FALSE),D584-1-VLOOKUP(A584,'Np PL4 Stock'!A:E,5,FALSE)),""))</f>
        <v/>
      </c>
      <c r="O584" s="345"/>
      <c r="P584" s="290"/>
      <c r="Q584" s="300"/>
      <c r="R584" s="336"/>
      <c r="S584" s="301"/>
      <c r="T584" s="301"/>
      <c r="U584" s="336"/>
      <c r="V584" s="354"/>
      <c r="W584" s="355"/>
      <c r="X584" s="349"/>
      <c r="Y584" s="313" t="str">
        <f>IF(ISBLANK(X584),"",IFERROR(IF(VLOOKUP(A584,'Np PL4 Stock'!A:J,10,FALSE)="Np4",X584-VLOOKUP(A584,'Np PL4 Stock'!A:E,5,FALSE),X584-1-VLOOKUP(A584,'Np PL4 Stock'!A:E,5,FALSE)),""))</f>
        <v/>
      </c>
      <c r="Z584" s="325"/>
      <c r="AA584" s="315"/>
      <c r="AB584" s="316"/>
      <c r="AC584" s="317" t="str">
        <f>IF(ISBLANK(AB584),"",IFERROR(IF(VLOOKUP(A584,'Np PL4 Stock'!A:J,10,FALSE)="Np4",AB584-VLOOKUP(A584,'Np PL4 Stock'!A:E,5,FALSE),AB584-1-VLOOKUP(A584,'Np PL4 Stock'!A:E,5,FALSE)),""))</f>
        <v/>
      </c>
      <c r="AD584" s="290"/>
      <c r="AE584" s="300"/>
      <c r="AF584" s="323"/>
      <c r="AG584" s="335"/>
      <c r="AH584" s="336"/>
      <c r="AI584" s="335"/>
      <c r="AJ584" s="326"/>
      <c r="AK584" s="334"/>
    </row>
    <row r="585" spans="1:37">
      <c r="A585" s="280" t="str">
        <f t="shared" si="21"/>
        <v/>
      </c>
      <c r="B585" s="281"/>
      <c r="C585" s="282"/>
      <c r="D585" s="282"/>
      <c r="E585" s="243"/>
      <c r="F585" s="244"/>
      <c r="G585" s="243"/>
      <c r="H585" s="283" t="str">
        <f>IF(ISBLANK(F585),"",IFERROR(VLOOKUP(A585,'Np PL4 Stock'!$A:$U,20,FALSE),""))</f>
        <v/>
      </c>
      <c r="J585" s="283" t="str">
        <f>IF(ISBLANK(F585),"",VLOOKUP(LEFT(A585,5),Unit!A:B,2,FALSE))</f>
        <v/>
      </c>
      <c r="K585" s="243"/>
      <c r="L585" s="243"/>
      <c r="M585" s="291" t="str">
        <f t="shared" si="22"/>
        <v/>
      </c>
      <c r="N585" s="292" t="str">
        <f>IF(ISBLANK(D585),"",IFERROR(IF(VLOOKUP(A585,'Np PL4 Stock'!A:J,10,FALSE)="Np4",D585-VLOOKUP(A585,'Np PL4 Stock'!A:E,5,FALSE),D585-1-VLOOKUP(A585,'Np PL4 Stock'!A:E,5,FALSE)),""))</f>
        <v/>
      </c>
      <c r="O585" s="345"/>
      <c r="P585" s="290"/>
      <c r="Q585" s="300"/>
      <c r="R585" s="336"/>
      <c r="S585" s="301"/>
      <c r="T585" s="336"/>
      <c r="U585" s="336"/>
      <c r="V585" s="354"/>
      <c r="W585" s="355"/>
      <c r="X585" s="349"/>
      <c r="Y585" s="313" t="str">
        <f>IF(ISBLANK(X585),"",IFERROR(IF(VLOOKUP(A585,'Np PL4 Stock'!A:J,10,FALSE)="Np4",X585-VLOOKUP(A585,'Np PL4 Stock'!A:E,5,FALSE),X585-1-VLOOKUP(A585,'Np PL4 Stock'!A:E,5,FALSE)),""))</f>
        <v/>
      </c>
      <c r="Z585" s="325"/>
      <c r="AA585" s="315"/>
      <c r="AB585" s="316"/>
      <c r="AC585" s="317" t="str">
        <f>IF(ISBLANK(AB585),"",IFERROR(IF(VLOOKUP(A585,'Np PL4 Stock'!A:J,10,FALSE)="Np4",AB585-VLOOKUP(A585,'Np PL4 Stock'!A:E,5,FALSE),AB585-1-VLOOKUP(A585,'Np PL4 Stock'!A:E,5,FALSE)),""))</f>
        <v/>
      </c>
      <c r="AD585" s="290"/>
      <c r="AE585" s="300"/>
      <c r="AF585" s="323"/>
      <c r="AG585" s="335"/>
      <c r="AH585" s="336"/>
      <c r="AI585" s="335"/>
      <c r="AJ585" s="326"/>
      <c r="AK585" s="334"/>
    </row>
    <row r="586" spans="1:37">
      <c r="A586" s="280" t="str">
        <f t="shared" si="21"/>
        <v/>
      </c>
      <c r="B586" s="281"/>
      <c r="C586" s="282"/>
      <c r="D586" s="282"/>
      <c r="E586" s="243"/>
      <c r="F586" s="244"/>
      <c r="G586" s="243"/>
      <c r="H586" s="283" t="str">
        <f>IF(ISBLANK(F586),"",IFERROR(VLOOKUP(A586,'Np PL4 Stock'!$A:$U,20,FALSE),""))</f>
        <v/>
      </c>
      <c r="J586" s="283" t="str">
        <f>IF(ISBLANK(F586),"",VLOOKUP(LEFT(A586,5),Unit!A:B,2,FALSE))</f>
        <v/>
      </c>
      <c r="K586" s="243"/>
      <c r="L586" s="243"/>
      <c r="M586" s="291" t="str">
        <f t="shared" si="22"/>
        <v/>
      </c>
      <c r="N586" s="292" t="str">
        <f>IF(ISBLANK(D586),"",IFERROR(IF(VLOOKUP(A586,'Np PL4 Stock'!A:J,10,FALSE)="Np4",D586-VLOOKUP(A586,'Np PL4 Stock'!A:E,5,FALSE),D586-1-VLOOKUP(A586,'Np PL4 Stock'!A:E,5,FALSE)),""))</f>
        <v/>
      </c>
      <c r="O586" s="345"/>
      <c r="P586" s="290"/>
      <c r="Q586" s="300"/>
      <c r="R586" s="336"/>
      <c r="S586" s="301"/>
      <c r="T586" s="301"/>
      <c r="U586" s="336"/>
      <c r="V586" s="354"/>
      <c r="W586" s="355"/>
      <c r="X586" s="349"/>
      <c r="Y586" s="313" t="str">
        <f>IF(ISBLANK(X586),"",IFERROR(IF(VLOOKUP(A586,'Np PL4 Stock'!A:J,10,FALSE)="Np4",X586-VLOOKUP(A586,'Np PL4 Stock'!A:E,5,FALSE),X586-1-VLOOKUP(A586,'Np PL4 Stock'!A:E,5,FALSE)),""))</f>
        <v/>
      </c>
      <c r="Z586" s="325"/>
      <c r="AA586" s="315"/>
      <c r="AB586" s="316"/>
      <c r="AC586" s="317" t="str">
        <f>IF(ISBLANK(AB586),"",IFERROR(IF(VLOOKUP(A586,'Np PL4 Stock'!A:J,10,FALSE)="Np4",AB586-VLOOKUP(A586,'Np PL4 Stock'!A:E,5,FALSE),AB586-1-VLOOKUP(A586,'Np PL4 Stock'!A:E,5,FALSE)),""))</f>
        <v/>
      </c>
      <c r="AD586" s="290"/>
      <c r="AE586" s="300"/>
      <c r="AF586" s="323"/>
      <c r="AG586" s="335"/>
      <c r="AH586" s="336"/>
      <c r="AI586" s="335"/>
      <c r="AJ586" s="326"/>
      <c r="AK586" s="334"/>
    </row>
    <row r="587" spans="1:37">
      <c r="A587" s="280" t="str">
        <f t="shared" si="21"/>
        <v/>
      </c>
      <c r="B587" s="281"/>
      <c r="C587" s="282"/>
      <c r="D587" s="282"/>
      <c r="E587" s="243"/>
      <c r="F587" s="244"/>
      <c r="G587" s="243"/>
      <c r="H587" s="283" t="str">
        <f>IF(ISBLANK(F587),"",IFERROR(VLOOKUP(A587,'Np PL4 Stock'!$A:$U,20,FALSE),""))</f>
        <v/>
      </c>
      <c r="J587" s="283" t="str">
        <f>IF(ISBLANK(F587),"",VLOOKUP(LEFT(A587,5),Unit!A:B,2,FALSE))</f>
        <v/>
      </c>
      <c r="K587" s="243"/>
      <c r="L587" s="243"/>
      <c r="M587" s="291" t="str">
        <f t="shared" si="22"/>
        <v/>
      </c>
      <c r="N587" s="292" t="str">
        <f>IF(ISBLANK(D587),"",IFERROR(IF(VLOOKUP(A587,'Np PL4 Stock'!A:J,10,FALSE)="Np4",D587-VLOOKUP(A587,'Np PL4 Stock'!A:E,5,FALSE),D587-1-VLOOKUP(A587,'Np PL4 Stock'!A:E,5,FALSE)),""))</f>
        <v/>
      </c>
      <c r="O587" s="345"/>
      <c r="P587" s="290"/>
      <c r="Q587" s="300"/>
      <c r="R587" s="336"/>
      <c r="S587" s="301"/>
      <c r="T587" s="336"/>
      <c r="U587" s="336"/>
      <c r="V587" s="354"/>
      <c r="W587" s="355"/>
      <c r="X587" s="349"/>
      <c r="Y587" s="313" t="str">
        <f>IF(ISBLANK(X587),"",IFERROR(IF(VLOOKUP(A587,'Np PL4 Stock'!A:J,10,FALSE)="Np4",X587-VLOOKUP(A587,'Np PL4 Stock'!A:E,5,FALSE),X587-1-VLOOKUP(A587,'Np PL4 Stock'!A:E,5,FALSE)),""))</f>
        <v/>
      </c>
      <c r="Z587" s="325"/>
      <c r="AA587" s="315"/>
      <c r="AB587" s="316"/>
      <c r="AC587" s="317" t="str">
        <f>IF(ISBLANK(AB587),"",IFERROR(IF(VLOOKUP(A587,'Np PL4 Stock'!A:J,10,FALSE)="Np4",AB587-VLOOKUP(A587,'Np PL4 Stock'!A:E,5,FALSE),AB587-1-VLOOKUP(A587,'Np PL4 Stock'!A:E,5,FALSE)),""))</f>
        <v/>
      </c>
      <c r="AD587" s="290"/>
      <c r="AE587" s="300"/>
      <c r="AF587" s="323"/>
      <c r="AG587" s="335"/>
      <c r="AH587" s="336"/>
      <c r="AI587" s="335"/>
      <c r="AJ587" s="326"/>
      <c r="AK587" s="334"/>
    </row>
    <row r="588" spans="1:37">
      <c r="A588" s="280" t="str">
        <f t="shared" si="21"/>
        <v/>
      </c>
      <c r="B588" s="281"/>
      <c r="C588" s="282"/>
      <c r="D588" s="282"/>
      <c r="E588" s="243"/>
      <c r="F588" s="244"/>
      <c r="G588" s="243"/>
      <c r="H588" s="283" t="str">
        <f>IF(ISBLANK(F588),"",IFERROR(VLOOKUP(A588,'Np PL4 Stock'!$A:$U,20,FALSE),""))</f>
        <v/>
      </c>
      <c r="J588" s="283" t="str">
        <f>IF(ISBLANK(F588),"",VLOOKUP(LEFT(A588,5),Unit!A:B,2,FALSE))</f>
        <v/>
      </c>
      <c r="K588" s="243"/>
      <c r="L588" s="243"/>
      <c r="M588" s="291" t="str">
        <f t="shared" si="22"/>
        <v/>
      </c>
      <c r="N588" s="292" t="str">
        <f>IF(ISBLANK(D588),"",IFERROR(IF(VLOOKUP(A588,'Np PL4 Stock'!A:J,10,FALSE)="Np4",D588-VLOOKUP(A588,'Np PL4 Stock'!A:E,5,FALSE),D588-1-VLOOKUP(A588,'Np PL4 Stock'!A:E,5,FALSE)),""))</f>
        <v/>
      </c>
      <c r="O588" s="345"/>
      <c r="P588" s="290"/>
      <c r="Q588" s="300"/>
      <c r="R588" s="336"/>
      <c r="S588" s="301"/>
      <c r="T588" s="301"/>
      <c r="U588" s="336"/>
      <c r="V588" s="354"/>
      <c r="W588" s="355"/>
      <c r="X588" s="349"/>
      <c r="Y588" s="313" t="str">
        <f>IF(ISBLANK(X588),"",IFERROR(IF(VLOOKUP(A588,'Np PL4 Stock'!A:J,10,FALSE)="Np4",X588-VLOOKUP(A588,'Np PL4 Stock'!A:E,5,FALSE),X588-1-VLOOKUP(A588,'Np PL4 Stock'!A:E,5,FALSE)),""))</f>
        <v/>
      </c>
      <c r="Z588" s="325"/>
      <c r="AA588" s="315"/>
      <c r="AB588" s="316"/>
      <c r="AC588" s="317" t="str">
        <f>IF(ISBLANK(AB588),"",IFERROR(IF(VLOOKUP(A588,'Np PL4 Stock'!A:J,10,FALSE)="Np4",AB588-VLOOKUP(A588,'Np PL4 Stock'!A:E,5,FALSE),AB588-1-VLOOKUP(A588,'Np PL4 Stock'!A:E,5,FALSE)),""))</f>
        <v/>
      </c>
      <c r="AD588" s="290"/>
      <c r="AE588" s="300"/>
      <c r="AF588" s="323"/>
      <c r="AG588" s="335"/>
      <c r="AH588" s="336"/>
      <c r="AI588" s="335"/>
      <c r="AJ588" s="326"/>
      <c r="AK588" s="334"/>
    </row>
    <row r="589" spans="1:37">
      <c r="A589" s="280" t="str">
        <f t="shared" si="21"/>
        <v/>
      </c>
      <c r="B589" s="281"/>
      <c r="C589" s="282"/>
      <c r="D589" s="282"/>
      <c r="E589" s="243"/>
      <c r="F589" s="244"/>
      <c r="G589" s="243"/>
      <c r="H589" s="283" t="str">
        <f>IF(ISBLANK(F589),"",IFERROR(VLOOKUP(A589,'Np PL4 Stock'!$A:$U,20,FALSE),""))</f>
        <v/>
      </c>
      <c r="J589" s="283" t="str">
        <f>IF(ISBLANK(F589),"",VLOOKUP(LEFT(A589,5),Unit!A:B,2,FALSE))</f>
        <v/>
      </c>
      <c r="K589" s="243"/>
      <c r="L589" s="243"/>
      <c r="M589" s="291" t="str">
        <f t="shared" si="22"/>
        <v/>
      </c>
      <c r="N589" s="292" t="str">
        <f>IF(ISBLANK(D589),"",IFERROR(IF(VLOOKUP(A589,'Np PL4 Stock'!A:J,10,FALSE)="Np4",D589-VLOOKUP(A589,'Np PL4 Stock'!A:E,5,FALSE),D589-1-VLOOKUP(A589,'Np PL4 Stock'!A:E,5,FALSE)),""))</f>
        <v/>
      </c>
      <c r="O589" s="345"/>
      <c r="P589" s="290"/>
      <c r="Q589" s="300"/>
      <c r="R589" s="336"/>
      <c r="S589" s="301"/>
      <c r="T589" s="336"/>
      <c r="U589" s="336"/>
      <c r="V589" s="354"/>
      <c r="W589" s="355"/>
      <c r="X589" s="349"/>
      <c r="Y589" s="313" t="str">
        <f>IF(ISBLANK(X589),"",IFERROR(IF(VLOOKUP(A589,'Np PL4 Stock'!A:J,10,FALSE)="Np4",X589-VLOOKUP(A589,'Np PL4 Stock'!A:E,5,FALSE),X589-1-VLOOKUP(A589,'Np PL4 Stock'!A:E,5,FALSE)),""))</f>
        <v/>
      </c>
      <c r="Z589" s="325"/>
      <c r="AA589" s="315"/>
      <c r="AB589" s="316"/>
      <c r="AC589" s="317" t="str">
        <f>IF(ISBLANK(AB589),"",IFERROR(IF(VLOOKUP(A589,'Np PL4 Stock'!A:J,10,FALSE)="Np4",AB589-VLOOKUP(A589,'Np PL4 Stock'!A:E,5,FALSE),AB589-1-VLOOKUP(A589,'Np PL4 Stock'!A:E,5,FALSE)),""))</f>
        <v/>
      </c>
      <c r="AD589" s="290"/>
      <c r="AE589" s="300"/>
      <c r="AF589" s="323"/>
      <c r="AG589" s="335"/>
      <c r="AH589" s="336"/>
      <c r="AI589" s="335"/>
      <c r="AJ589" s="326"/>
      <c r="AK589" s="334"/>
    </row>
    <row r="590" spans="1:37">
      <c r="A590" s="280" t="str">
        <f t="shared" si="21"/>
        <v/>
      </c>
      <c r="B590" s="281"/>
      <c r="C590" s="282"/>
      <c r="D590" s="282"/>
      <c r="E590" s="243"/>
      <c r="F590" s="244"/>
      <c r="G590" s="243"/>
      <c r="H590" s="283" t="str">
        <f>IF(ISBLANK(F590),"",IFERROR(VLOOKUP(A590,'Np PL4 Stock'!$A:$U,20,FALSE),""))</f>
        <v/>
      </c>
      <c r="J590" s="283" t="str">
        <f>IF(ISBLANK(F590),"",VLOOKUP(LEFT(A590,5),Unit!A:B,2,FALSE))</f>
        <v/>
      </c>
      <c r="K590" s="243"/>
      <c r="L590" s="243"/>
      <c r="M590" s="291" t="str">
        <f t="shared" si="22"/>
        <v/>
      </c>
      <c r="N590" s="292" t="str">
        <f>IF(ISBLANK(D590),"",IFERROR(IF(VLOOKUP(A590,'Np PL4 Stock'!A:J,10,FALSE)="Np4",D590-VLOOKUP(A590,'Np PL4 Stock'!A:E,5,FALSE),D590-1-VLOOKUP(A590,'Np PL4 Stock'!A:E,5,FALSE)),""))</f>
        <v/>
      </c>
      <c r="O590" s="345"/>
      <c r="P590" s="290"/>
      <c r="Q590" s="300"/>
      <c r="R590" s="336"/>
      <c r="S590" s="301"/>
      <c r="T590" s="301"/>
      <c r="U590" s="336"/>
      <c r="V590" s="354"/>
      <c r="W590" s="355"/>
      <c r="X590" s="349"/>
      <c r="Y590" s="313" t="str">
        <f>IF(ISBLANK(X590),"",IFERROR(IF(VLOOKUP(A590,'Np PL4 Stock'!A:J,10,FALSE)="Np4",X590-VLOOKUP(A590,'Np PL4 Stock'!A:E,5,FALSE),X590-1-VLOOKUP(A590,'Np PL4 Stock'!A:E,5,FALSE)),""))</f>
        <v/>
      </c>
      <c r="Z590" s="325"/>
      <c r="AA590" s="315"/>
      <c r="AB590" s="316"/>
      <c r="AC590" s="317" t="str">
        <f>IF(ISBLANK(AB590),"",IFERROR(IF(VLOOKUP(A590,'Np PL4 Stock'!A:J,10,FALSE)="Np4",AB590-VLOOKUP(A590,'Np PL4 Stock'!A:E,5,FALSE),AB590-1-VLOOKUP(A590,'Np PL4 Stock'!A:E,5,FALSE)),""))</f>
        <v/>
      </c>
      <c r="AD590" s="290"/>
      <c r="AE590" s="300"/>
      <c r="AF590" s="323"/>
      <c r="AG590" s="335"/>
      <c r="AH590" s="336"/>
      <c r="AI590" s="335"/>
      <c r="AJ590" s="326"/>
      <c r="AK590" s="334"/>
    </row>
    <row r="591" spans="1:37">
      <c r="A591" s="280" t="str">
        <f t="shared" si="21"/>
        <v/>
      </c>
      <c r="B591" s="281"/>
      <c r="C591" s="282"/>
      <c r="D591" s="282"/>
      <c r="E591" s="243"/>
      <c r="F591" s="244"/>
      <c r="G591" s="243"/>
      <c r="H591" s="283" t="str">
        <f>IF(ISBLANK(F591),"",IFERROR(VLOOKUP(A591,'Np PL4 Stock'!$A:$U,20,FALSE),""))</f>
        <v/>
      </c>
      <c r="J591" s="283" t="str">
        <f>IF(ISBLANK(F591),"",VLOOKUP(LEFT(A591,5),Unit!A:B,2,FALSE))</f>
        <v/>
      </c>
      <c r="K591" s="243"/>
      <c r="L591" s="243"/>
      <c r="M591" s="291" t="str">
        <f t="shared" si="22"/>
        <v/>
      </c>
      <c r="N591" s="292" t="str">
        <f>IF(ISBLANK(D591),"",IFERROR(IF(VLOOKUP(A591,'Np PL4 Stock'!A:J,10,FALSE)="Np4",D591-VLOOKUP(A591,'Np PL4 Stock'!A:E,5,FALSE),D591-1-VLOOKUP(A591,'Np PL4 Stock'!A:E,5,FALSE)),""))</f>
        <v/>
      </c>
      <c r="O591" s="345"/>
      <c r="P591" s="290"/>
      <c r="Q591" s="300"/>
      <c r="R591" s="336"/>
      <c r="S591" s="301"/>
      <c r="T591" s="336"/>
      <c r="U591" s="336"/>
      <c r="V591" s="354"/>
      <c r="W591" s="355"/>
      <c r="X591" s="349"/>
      <c r="Y591" s="313" t="str">
        <f>IF(ISBLANK(X591),"",IFERROR(IF(VLOOKUP(A591,'Np PL4 Stock'!A:J,10,FALSE)="Np4",X591-VLOOKUP(A591,'Np PL4 Stock'!A:E,5,FALSE),X591-1-VLOOKUP(A591,'Np PL4 Stock'!A:E,5,FALSE)),""))</f>
        <v/>
      </c>
      <c r="Z591" s="325"/>
      <c r="AA591" s="315"/>
      <c r="AB591" s="316"/>
      <c r="AC591" s="317" t="str">
        <f>IF(ISBLANK(AB591),"",IFERROR(IF(VLOOKUP(A591,'Np PL4 Stock'!A:J,10,FALSE)="Np4",AB591-VLOOKUP(A591,'Np PL4 Stock'!A:E,5,FALSE),AB591-1-VLOOKUP(A591,'Np PL4 Stock'!A:E,5,FALSE)),""))</f>
        <v/>
      </c>
      <c r="AD591" s="290"/>
      <c r="AE591" s="300"/>
      <c r="AF591" s="323"/>
      <c r="AG591" s="335"/>
      <c r="AH591" s="336"/>
      <c r="AI591" s="335"/>
      <c r="AJ591" s="326"/>
      <c r="AK591" s="334"/>
    </row>
    <row r="592" spans="1:37">
      <c r="A592" s="280" t="str">
        <f t="shared" si="21"/>
        <v/>
      </c>
      <c r="B592" s="281"/>
      <c r="C592" s="282"/>
      <c r="D592" s="282"/>
      <c r="E592" s="243"/>
      <c r="F592" s="244"/>
      <c r="G592" s="243"/>
      <c r="H592" s="283" t="str">
        <f>IF(ISBLANK(F592),"",IFERROR(VLOOKUP(A592,'Np PL4 Stock'!$A:$U,20,FALSE),""))</f>
        <v/>
      </c>
      <c r="J592" s="283" t="str">
        <f>IF(ISBLANK(F592),"",VLOOKUP(LEFT(A592,5),Unit!A:B,2,FALSE))</f>
        <v/>
      </c>
      <c r="K592" s="243"/>
      <c r="L592" s="243"/>
      <c r="M592" s="291" t="str">
        <f t="shared" si="22"/>
        <v/>
      </c>
      <c r="N592" s="292" t="str">
        <f>IF(ISBLANK(D592),"",IFERROR(IF(VLOOKUP(A592,'Np PL4 Stock'!A:J,10,FALSE)="Np4",D592-VLOOKUP(A592,'Np PL4 Stock'!A:E,5,FALSE),D592-1-VLOOKUP(A592,'Np PL4 Stock'!A:E,5,FALSE)),""))</f>
        <v/>
      </c>
      <c r="O592" s="345"/>
      <c r="P592" s="290"/>
      <c r="Q592" s="300"/>
      <c r="R592" s="336"/>
      <c r="S592" s="301"/>
      <c r="T592" s="301"/>
      <c r="U592" s="336"/>
      <c r="V592" s="354"/>
      <c r="W592" s="355"/>
      <c r="X592" s="349"/>
      <c r="Y592" s="313" t="str">
        <f>IF(ISBLANK(X592),"",IFERROR(IF(VLOOKUP(A592,'Np PL4 Stock'!A:J,10,FALSE)="Np4",X592-VLOOKUP(A592,'Np PL4 Stock'!A:E,5,FALSE),X592-1-VLOOKUP(A592,'Np PL4 Stock'!A:E,5,FALSE)),""))</f>
        <v/>
      </c>
      <c r="Z592" s="325"/>
      <c r="AA592" s="315"/>
      <c r="AB592" s="316"/>
      <c r="AC592" s="317" t="str">
        <f>IF(ISBLANK(AB592),"",IFERROR(IF(VLOOKUP(A592,'Np PL4 Stock'!A:J,10,FALSE)="Np4",AB592-VLOOKUP(A592,'Np PL4 Stock'!A:E,5,FALSE),AB592-1-VLOOKUP(A592,'Np PL4 Stock'!A:E,5,FALSE)),""))</f>
        <v/>
      </c>
      <c r="AD592" s="290"/>
      <c r="AE592" s="300"/>
      <c r="AF592" s="323"/>
      <c r="AG592" s="335"/>
      <c r="AH592" s="336"/>
      <c r="AI592" s="335"/>
      <c r="AJ592" s="326"/>
      <c r="AK592" s="334"/>
    </row>
    <row r="593" spans="1:37">
      <c r="A593" s="280" t="str">
        <f t="shared" si="21"/>
        <v/>
      </c>
      <c r="B593" s="281"/>
      <c r="C593" s="282"/>
      <c r="D593" s="282"/>
      <c r="E593" s="243"/>
      <c r="F593" s="244"/>
      <c r="G593" s="243"/>
      <c r="H593" s="283" t="str">
        <f>IF(ISBLANK(F593),"",IFERROR(VLOOKUP(A593,'Np PL4 Stock'!$A:$U,20,FALSE),""))</f>
        <v/>
      </c>
      <c r="J593" s="283" t="str">
        <f>IF(ISBLANK(F593),"",VLOOKUP(LEFT(A593,5),Unit!A:B,2,FALSE))</f>
        <v/>
      </c>
      <c r="K593" s="243"/>
      <c r="L593" s="243"/>
      <c r="M593" s="291" t="str">
        <f t="shared" si="22"/>
        <v/>
      </c>
      <c r="N593" s="292" t="str">
        <f>IF(ISBLANK(D593),"",IFERROR(IF(VLOOKUP(A593,'Np PL4 Stock'!A:J,10,FALSE)="Np4",D593-VLOOKUP(A593,'Np PL4 Stock'!A:E,5,FALSE),D593-1-VLOOKUP(A593,'Np PL4 Stock'!A:E,5,FALSE)),""))</f>
        <v/>
      </c>
      <c r="O593" s="345"/>
      <c r="P593" s="290"/>
      <c r="Q593" s="300"/>
      <c r="R593" s="336"/>
      <c r="S593" s="301"/>
      <c r="T593" s="336"/>
      <c r="U593" s="336"/>
      <c r="V593" s="354"/>
      <c r="W593" s="355"/>
      <c r="X593" s="349"/>
      <c r="Y593" s="313" t="str">
        <f>IF(ISBLANK(X593),"",IFERROR(IF(VLOOKUP(A593,'Np PL4 Stock'!A:J,10,FALSE)="Np4",X593-VLOOKUP(A593,'Np PL4 Stock'!A:E,5,FALSE),X593-1-VLOOKUP(A593,'Np PL4 Stock'!A:E,5,FALSE)),""))</f>
        <v/>
      </c>
      <c r="Z593" s="325"/>
      <c r="AA593" s="315"/>
      <c r="AB593" s="316"/>
      <c r="AC593" s="317" t="str">
        <f>IF(ISBLANK(AB593),"",IFERROR(IF(VLOOKUP(A593,'Np PL4 Stock'!A:J,10,FALSE)="Np4",AB593-VLOOKUP(A593,'Np PL4 Stock'!A:E,5,FALSE),AB593-1-VLOOKUP(A593,'Np PL4 Stock'!A:E,5,FALSE)),""))</f>
        <v/>
      </c>
      <c r="AD593" s="290"/>
      <c r="AE593" s="300"/>
      <c r="AF593" s="323"/>
      <c r="AG593" s="335"/>
      <c r="AH593" s="336"/>
      <c r="AI593" s="335"/>
      <c r="AJ593" s="326"/>
      <c r="AK593" s="334"/>
    </row>
    <row r="594" spans="1:37">
      <c r="A594" s="280" t="str">
        <f t="shared" si="21"/>
        <v/>
      </c>
      <c r="B594" s="281"/>
      <c r="C594" s="282"/>
      <c r="D594" s="282"/>
      <c r="E594" s="243"/>
      <c r="F594" s="244"/>
      <c r="G594" s="243"/>
      <c r="H594" s="283" t="str">
        <f>IF(ISBLANK(F594),"",IFERROR(VLOOKUP(A594,'Np PL4 Stock'!$A:$U,20,FALSE),""))</f>
        <v/>
      </c>
      <c r="J594" s="283" t="str">
        <f>IF(ISBLANK(F594),"",VLOOKUP(LEFT(A594,5),Unit!A:B,2,FALSE))</f>
        <v/>
      </c>
      <c r="K594" s="243"/>
      <c r="L594" s="243"/>
      <c r="M594" s="291" t="str">
        <f t="shared" si="22"/>
        <v/>
      </c>
      <c r="N594" s="292" t="str">
        <f>IF(ISBLANK(D594),"",IFERROR(IF(VLOOKUP(A594,'Np PL4 Stock'!A:J,10,FALSE)="Np4",D594-VLOOKUP(A594,'Np PL4 Stock'!A:E,5,FALSE),D594-1-VLOOKUP(A594,'Np PL4 Stock'!A:E,5,FALSE)),""))</f>
        <v/>
      </c>
      <c r="O594" s="345"/>
      <c r="P594" s="290"/>
      <c r="Q594" s="300"/>
      <c r="R594" s="336"/>
      <c r="S594" s="301"/>
      <c r="T594" s="301"/>
      <c r="U594" s="336"/>
      <c r="V594" s="354"/>
      <c r="W594" s="355"/>
      <c r="X594" s="349"/>
      <c r="Y594" s="313" t="str">
        <f>IF(ISBLANK(X594),"",IFERROR(IF(VLOOKUP(A594,'Np PL4 Stock'!A:J,10,FALSE)="Np4",X594-VLOOKUP(A594,'Np PL4 Stock'!A:E,5,FALSE),X594-1-VLOOKUP(A594,'Np PL4 Stock'!A:E,5,FALSE)),""))</f>
        <v/>
      </c>
      <c r="Z594" s="325"/>
      <c r="AA594" s="315"/>
      <c r="AB594" s="316"/>
      <c r="AC594" s="317" t="str">
        <f>IF(ISBLANK(AB594),"",IFERROR(IF(VLOOKUP(A594,'Np PL4 Stock'!A:J,10,FALSE)="Np4",AB594-VLOOKUP(A594,'Np PL4 Stock'!A:E,5,FALSE),AB594-1-VLOOKUP(A594,'Np PL4 Stock'!A:E,5,FALSE)),""))</f>
        <v/>
      </c>
      <c r="AD594" s="290"/>
      <c r="AE594" s="300"/>
      <c r="AF594" s="323"/>
      <c r="AG594" s="335"/>
      <c r="AH594" s="336"/>
      <c r="AI594" s="335"/>
      <c r="AJ594" s="326"/>
      <c r="AK594" s="334"/>
    </row>
    <row r="595" spans="1:37">
      <c r="A595" s="280" t="str">
        <f t="shared" si="21"/>
        <v/>
      </c>
      <c r="B595" s="281"/>
      <c r="C595" s="282"/>
      <c r="D595" s="282"/>
      <c r="E595" s="243"/>
      <c r="F595" s="244"/>
      <c r="G595" s="243"/>
      <c r="H595" s="283" t="str">
        <f>IF(ISBLANK(F595),"",IFERROR(VLOOKUP(A595,'Np PL4 Stock'!$A:$U,20,FALSE),""))</f>
        <v/>
      </c>
      <c r="J595" s="283" t="str">
        <f>IF(ISBLANK(F595),"",VLOOKUP(LEFT(A595,5),Unit!A:B,2,FALSE))</f>
        <v/>
      </c>
      <c r="K595" s="243"/>
      <c r="L595" s="243"/>
      <c r="M595" s="291" t="str">
        <f t="shared" si="22"/>
        <v/>
      </c>
      <c r="N595" s="292" t="str">
        <f>IF(ISBLANK(D595),"",IFERROR(IF(VLOOKUP(A595,'Np PL4 Stock'!A:J,10,FALSE)="Np4",D595-VLOOKUP(A595,'Np PL4 Stock'!A:E,5,FALSE),D595-1-VLOOKUP(A595,'Np PL4 Stock'!A:E,5,FALSE)),""))</f>
        <v/>
      </c>
      <c r="O595" s="345"/>
      <c r="P595" s="290"/>
      <c r="Q595" s="300"/>
      <c r="R595" s="336"/>
      <c r="S595" s="301"/>
      <c r="T595" s="336"/>
      <c r="U595" s="336"/>
      <c r="V595" s="354"/>
      <c r="W595" s="355"/>
      <c r="X595" s="349"/>
      <c r="Y595" s="313" t="str">
        <f>IF(ISBLANK(X595),"",IFERROR(IF(VLOOKUP(A595,'Np PL4 Stock'!A:J,10,FALSE)="Np4",X595-VLOOKUP(A595,'Np PL4 Stock'!A:E,5,FALSE),X595-1-VLOOKUP(A595,'Np PL4 Stock'!A:E,5,FALSE)),""))</f>
        <v/>
      </c>
      <c r="Z595" s="325"/>
      <c r="AA595" s="315"/>
      <c r="AB595" s="316"/>
      <c r="AC595" s="317" t="str">
        <f>IF(ISBLANK(AB595),"",IFERROR(IF(VLOOKUP(A595,'Np PL4 Stock'!A:J,10,FALSE)="Np4",AB595-VLOOKUP(A595,'Np PL4 Stock'!A:E,5,FALSE),AB595-1-VLOOKUP(A595,'Np PL4 Stock'!A:E,5,FALSE)),""))</f>
        <v/>
      </c>
      <c r="AD595" s="290"/>
      <c r="AE595" s="300"/>
      <c r="AF595" s="323"/>
      <c r="AG595" s="335"/>
      <c r="AH595" s="336"/>
      <c r="AI595" s="335"/>
      <c r="AJ595" s="326"/>
      <c r="AK595" s="334"/>
    </row>
    <row r="596" spans="1:37">
      <c r="A596" s="280" t="str">
        <f t="shared" si="21"/>
        <v/>
      </c>
      <c r="B596" s="281"/>
      <c r="C596" s="282"/>
      <c r="D596" s="282"/>
      <c r="E596" s="243"/>
      <c r="F596" s="244"/>
      <c r="G596" s="243"/>
      <c r="H596" s="283" t="str">
        <f>IF(ISBLANK(F596),"",IFERROR(VLOOKUP(A596,'Np PL4 Stock'!$A:$U,20,FALSE),""))</f>
        <v/>
      </c>
      <c r="J596" s="283" t="str">
        <f>IF(ISBLANK(F596),"",VLOOKUP(LEFT(A596,5),Unit!A:B,2,FALSE))</f>
        <v/>
      </c>
      <c r="K596" s="243"/>
      <c r="L596" s="243"/>
      <c r="M596" s="291" t="str">
        <f t="shared" si="22"/>
        <v/>
      </c>
      <c r="N596" s="292" t="str">
        <f>IF(ISBLANK(D596),"",IFERROR(IF(VLOOKUP(A596,'Np PL4 Stock'!A:J,10,FALSE)="Np4",D596-VLOOKUP(A596,'Np PL4 Stock'!A:E,5,FALSE),D596-1-VLOOKUP(A596,'Np PL4 Stock'!A:E,5,FALSE)),""))</f>
        <v/>
      </c>
      <c r="O596" s="345"/>
      <c r="P596" s="290"/>
      <c r="Q596" s="300"/>
      <c r="R596" s="336"/>
      <c r="S596" s="301"/>
      <c r="T596" s="301"/>
      <c r="U596" s="336"/>
      <c r="V596" s="354"/>
      <c r="W596" s="355"/>
      <c r="X596" s="349"/>
      <c r="Y596" s="313" t="str">
        <f>IF(ISBLANK(X596),"",IFERROR(IF(VLOOKUP(A596,'Np PL4 Stock'!A:J,10,FALSE)="Np4",X596-VLOOKUP(A596,'Np PL4 Stock'!A:E,5,FALSE),X596-1-VLOOKUP(A596,'Np PL4 Stock'!A:E,5,FALSE)),""))</f>
        <v/>
      </c>
      <c r="Z596" s="325"/>
      <c r="AA596" s="315"/>
      <c r="AB596" s="316"/>
      <c r="AC596" s="317" t="str">
        <f>IF(ISBLANK(AB596),"",IFERROR(IF(VLOOKUP(A596,'Np PL4 Stock'!A:J,10,FALSE)="Np4",AB596-VLOOKUP(A596,'Np PL4 Stock'!A:E,5,FALSE),AB596-1-VLOOKUP(A596,'Np PL4 Stock'!A:E,5,FALSE)),""))</f>
        <v/>
      </c>
      <c r="AD596" s="290"/>
      <c r="AE596" s="300"/>
      <c r="AF596" s="323"/>
      <c r="AG596" s="335"/>
      <c r="AH596" s="336"/>
      <c r="AI596" s="335"/>
      <c r="AJ596" s="326"/>
      <c r="AK596" s="334"/>
    </row>
    <row r="597" spans="1:37">
      <c r="A597" s="280" t="str">
        <f t="shared" si="21"/>
        <v/>
      </c>
      <c r="B597" s="281"/>
      <c r="C597" s="282"/>
      <c r="D597" s="282"/>
      <c r="E597" s="243"/>
      <c r="F597" s="244"/>
      <c r="G597" s="243"/>
      <c r="H597" s="283" t="str">
        <f>IF(ISBLANK(F597),"",IFERROR(VLOOKUP(A597,'Np PL4 Stock'!$A:$U,20,FALSE),""))</f>
        <v/>
      </c>
      <c r="J597" s="283" t="str">
        <f>IF(ISBLANK(F597),"",VLOOKUP(LEFT(A597,5),Unit!A:B,2,FALSE))</f>
        <v/>
      </c>
      <c r="K597" s="243"/>
      <c r="L597" s="243"/>
      <c r="M597" s="291" t="str">
        <f t="shared" si="22"/>
        <v/>
      </c>
      <c r="N597" s="292" t="str">
        <f>IF(ISBLANK(D597),"",IFERROR(IF(VLOOKUP(A597,'Np PL4 Stock'!A:J,10,FALSE)="Np4",D597-VLOOKUP(A597,'Np PL4 Stock'!A:E,5,FALSE),D597-1-VLOOKUP(A597,'Np PL4 Stock'!A:E,5,FALSE)),""))</f>
        <v/>
      </c>
      <c r="O597" s="345"/>
      <c r="P597" s="290"/>
      <c r="Q597" s="300"/>
      <c r="R597" s="336"/>
      <c r="S597" s="301"/>
      <c r="T597" s="336"/>
      <c r="U597" s="336"/>
      <c r="V597" s="354"/>
      <c r="W597" s="355"/>
      <c r="X597" s="349"/>
      <c r="Y597" s="313" t="str">
        <f>IF(ISBLANK(X597),"",IFERROR(IF(VLOOKUP(A597,'Np PL4 Stock'!A:J,10,FALSE)="Np4",X597-VLOOKUP(A597,'Np PL4 Stock'!A:E,5,FALSE),X597-1-VLOOKUP(A597,'Np PL4 Stock'!A:E,5,FALSE)),""))</f>
        <v/>
      </c>
      <c r="Z597" s="325"/>
      <c r="AA597" s="315"/>
      <c r="AB597" s="316"/>
      <c r="AC597" s="317" t="str">
        <f>IF(ISBLANK(AB597),"",IFERROR(IF(VLOOKUP(A597,'Np PL4 Stock'!A:J,10,FALSE)="Np4",AB597-VLOOKUP(A597,'Np PL4 Stock'!A:E,5,FALSE),AB597-1-VLOOKUP(A597,'Np PL4 Stock'!A:E,5,FALSE)),""))</f>
        <v/>
      </c>
      <c r="AD597" s="290"/>
      <c r="AE597" s="300"/>
      <c r="AF597" s="323"/>
      <c r="AG597" s="335"/>
      <c r="AH597" s="336"/>
      <c r="AI597" s="335"/>
      <c r="AJ597" s="326"/>
      <c r="AK597" s="334"/>
    </row>
    <row r="598" spans="1:37">
      <c r="A598" s="280" t="str">
        <f t="shared" si="21"/>
        <v/>
      </c>
      <c r="B598" s="281"/>
      <c r="C598" s="282"/>
      <c r="D598" s="282"/>
      <c r="E598" s="243"/>
      <c r="F598" s="244"/>
      <c r="G598" s="243"/>
      <c r="H598" s="283" t="str">
        <f>IF(ISBLANK(F598),"",IFERROR(VLOOKUP(A598,'Np PL4 Stock'!$A:$U,20,FALSE),""))</f>
        <v/>
      </c>
      <c r="J598" s="283" t="str">
        <f>IF(ISBLANK(F598),"",VLOOKUP(LEFT(A598,5),Unit!A:B,2,FALSE))</f>
        <v/>
      </c>
      <c r="K598" s="243"/>
      <c r="L598" s="243"/>
      <c r="M598" s="291" t="str">
        <f t="shared" si="22"/>
        <v/>
      </c>
      <c r="N598" s="292" t="str">
        <f>IF(ISBLANK(D598),"",IFERROR(IF(VLOOKUP(A598,'Np PL4 Stock'!A:J,10,FALSE)="Np4",D598-VLOOKUP(A598,'Np PL4 Stock'!A:E,5,FALSE),D598-1-VLOOKUP(A598,'Np PL4 Stock'!A:E,5,FALSE)),""))</f>
        <v/>
      </c>
      <c r="O598" s="345"/>
      <c r="P598" s="290"/>
      <c r="Q598" s="300"/>
      <c r="R598" s="336"/>
      <c r="S598" s="301"/>
      <c r="T598" s="301"/>
      <c r="U598" s="336"/>
      <c r="V598" s="354"/>
      <c r="W598" s="355"/>
      <c r="X598" s="349"/>
      <c r="Y598" s="313" t="str">
        <f>IF(ISBLANK(X598),"",IFERROR(IF(VLOOKUP(A598,'Np PL4 Stock'!A:J,10,FALSE)="Np4",X598-VLOOKUP(A598,'Np PL4 Stock'!A:E,5,FALSE),X598-1-VLOOKUP(A598,'Np PL4 Stock'!A:E,5,FALSE)),""))</f>
        <v/>
      </c>
      <c r="Z598" s="325"/>
      <c r="AA598" s="315"/>
      <c r="AB598" s="316"/>
      <c r="AC598" s="317" t="str">
        <f>IF(ISBLANK(AB598),"",IFERROR(IF(VLOOKUP(A598,'Np PL4 Stock'!A:J,10,FALSE)="Np4",AB598-VLOOKUP(A598,'Np PL4 Stock'!A:E,5,FALSE),AB598-1-VLOOKUP(A598,'Np PL4 Stock'!A:E,5,FALSE)),""))</f>
        <v/>
      </c>
      <c r="AD598" s="290"/>
      <c r="AE598" s="300"/>
      <c r="AF598" s="323"/>
      <c r="AG598" s="335"/>
      <c r="AH598" s="336"/>
      <c r="AI598" s="335"/>
      <c r="AJ598" s="326"/>
      <c r="AK598" s="334"/>
    </row>
    <row r="599" spans="1:37">
      <c r="A599" s="280" t="str">
        <f t="shared" si="21"/>
        <v/>
      </c>
      <c r="B599" s="281"/>
      <c r="C599" s="282"/>
      <c r="D599" s="282"/>
      <c r="E599" s="243"/>
      <c r="F599" s="244"/>
      <c r="G599" s="243"/>
      <c r="H599" s="283" t="str">
        <f>IF(ISBLANK(F599),"",IFERROR(VLOOKUP(A599,'Np PL4 Stock'!$A:$U,20,FALSE),""))</f>
        <v/>
      </c>
      <c r="J599" s="283" t="str">
        <f>IF(ISBLANK(F599),"",VLOOKUP(LEFT(A599,5),Unit!A:B,2,FALSE))</f>
        <v/>
      </c>
      <c r="K599" s="243"/>
      <c r="L599" s="243"/>
      <c r="M599" s="291" t="str">
        <f t="shared" si="22"/>
        <v/>
      </c>
      <c r="N599" s="292" t="str">
        <f>IF(ISBLANK(D599),"",IFERROR(IF(VLOOKUP(A599,'Np PL4 Stock'!A:J,10,FALSE)="Np4",D599-VLOOKUP(A599,'Np PL4 Stock'!A:E,5,FALSE),D599-1-VLOOKUP(A599,'Np PL4 Stock'!A:E,5,FALSE)),""))</f>
        <v/>
      </c>
      <c r="O599" s="345"/>
      <c r="P599" s="290"/>
      <c r="Q599" s="300"/>
      <c r="R599" s="336"/>
      <c r="S599" s="301"/>
      <c r="T599" s="336"/>
      <c r="U599" s="336"/>
      <c r="V599" s="354"/>
      <c r="W599" s="355"/>
      <c r="X599" s="349"/>
      <c r="Y599" s="313" t="str">
        <f>IF(ISBLANK(X599),"",IFERROR(IF(VLOOKUP(A599,'Np PL4 Stock'!A:J,10,FALSE)="Np4",X599-VLOOKUP(A599,'Np PL4 Stock'!A:E,5,FALSE),X599-1-VLOOKUP(A599,'Np PL4 Stock'!A:E,5,FALSE)),""))</f>
        <v/>
      </c>
      <c r="Z599" s="325"/>
      <c r="AA599" s="315"/>
      <c r="AB599" s="316"/>
      <c r="AC599" s="317" t="str">
        <f>IF(ISBLANK(AB599),"",IFERROR(IF(VLOOKUP(A599,'Np PL4 Stock'!A:J,10,FALSE)="Np4",AB599-VLOOKUP(A599,'Np PL4 Stock'!A:E,5,FALSE),AB599-1-VLOOKUP(A599,'Np PL4 Stock'!A:E,5,FALSE)),""))</f>
        <v/>
      </c>
      <c r="AD599" s="290"/>
      <c r="AE599" s="300"/>
      <c r="AF599" s="323"/>
      <c r="AG599" s="335"/>
      <c r="AH599" s="336"/>
      <c r="AI599" s="335"/>
      <c r="AJ599" s="326"/>
      <c r="AK599" s="334"/>
    </row>
    <row r="600" spans="1:37">
      <c r="A600" s="280" t="str">
        <f t="shared" si="21"/>
        <v/>
      </c>
      <c r="B600" s="281"/>
      <c r="C600" s="282"/>
      <c r="D600" s="282"/>
      <c r="E600" s="243"/>
      <c r="F600" s="244"/>
      <c r="G600" s="243"/>
      <c r="H600" s="283" t="str">
        <f>IF(ISBLANK(F600),"",IFERROR(VLOOKUP(A600,'Np PL4 Stock'!$A:$U,20,FALSE),""))</f>
        <v/>
      </c>
      <c r="J600" s="283" t="str">
        <f>IF(ISBLANK(F600),"",VLOOKUP(LEFT(A600,5),Unit!A:B,2,FALSE))</f>
        <v/>
      </c>
      <c r="K600" s="243"/>
      <c r="L600" s="243"/>
      <c r="M600" s="291" t="str">
        <f t="shared" si="22"/>
        <v/>
      </c>
      <c r="N600" s="292" t="str">
        <f>IF(ISBLANK(D600),"",IFERROR(IF(VLOOKUP(A600,'Np PL4 Stock'!A:J,10,FALSE)="Np4",D600-VLOOKUP(A600,'Np PL4 Stock'!A:E,5,FALSE),D600-1-VLOOKUP(A600,'Np PL4 Stock'!A:E,5,FALSE)),""))</f>
        <v/>
      </c>
      <c r="O600" s="345"/>
      <c r="P600" s="290"/>
      <c r="Q600" s="300"/>
      <c r="R600" s="336"/>
      <c r="S600" s="301"/>
      <c r="T600" s="301"/>
      <c r="U600" s="336"/>
      <c r="V600" s="354"/>
      <c r="W600" s="355"/>
      <c r="X600" s="349"/>
      <c r="Y600" s="313" t="str">
        <f>IF(ISBLANK(X600),"",IFERROR(IF(VLOOKUP(A600,'Np PL4 Stock'!A:J,10,FALSE)="Np4",X600-VLOOKUP(A600,'Np PL4 Stock'!A:E,5,FALSE),X600-1-VLOOKUP(A600,'Np PL4 Stock'!A:E,5,FALSE)),""))</f>
        <v/>
      </c>
      <c r="Z600" s="325"/>
      <c r="AA600" s="315"/>
      <c r="AB600" s="316"/>
      <c r="AC600" s="317" t="str">
        <f>IF(ISBLANK(AB600),"",IFERROR(IF(VLOOKUP(A600,'Np PL4 Stock'!A:J,10,FALSE)="Np4",AB600-VLOOKUP(A600,'Np PL4 Stock'!A:E,5,FALSE),AB600-1-VLOOKUP(A600,'Np PL4 Stock'!A:E,5,FALSE)),""))</f>
        <v/>
      </c>
      <c r="AD600" s="290"/>
      <c r="AE600" s="300"/>
      <c r="AF600" s="323"/>
      <c r="AG600" s="335"/>
      <c r="AH600" s="336"/>
      <c r="AI600" s="335"/>
      <c r="AJ600" s="326"/>
      <c r="AK600" s="334"/>
    </row>
    <row r="601" spans="1:37">
      <c r="A601" s="280" t="str">
        <f t="shared" si="21"/>
        <v/>
      </c>
      <c r="B601" s="281"/>
      <c r="C601" s="282"/>
      <c r="D601" s="282"/>
      <c r="E601" s="243"/>
      <c r="F601" s="244"/>
      <c r="G601" s="243"/>
      <c r="H601" s="283" t="str">
        <f>IF(ISBLANK(F601),"",IFERROR(VLOOKUP(A601,'Np PL4 Stock'!$A:$U,20,FALSE),""))</f>
        <v/>
      </c>
      <c r="J601" s="283" t="str">
        <f>IF(ISBLANK(F601),"",VLOOKUP(LEFT(A601,5),Unit!A:B,2,FALSE))</f>
        <v/>
      </c>
      <c r="K601" s="243"/>
      <c r="L601" s="243"/>
      <c r="M601" s="291" t="str">
        <f t="shared" si="22"/>
        <v/>
      </c>
      <c r="N601" s="292" t="str">
        <f>IF(ISBLANK(D601),"",IFERROR(IF(VLOOKUP(A601,'Np PL4 Stock'!A:J,10,FALSE)="Np4",D601-VLOOKUP(A601,'Np PL4 Stock'!A:E,5,FALSE),D601-1-VLOOKUP(A601,'Np PL4 Stock'!A:E,5,FALSE)),""))</f>
        <v/>
      </c>
      <c r="O601" s="345"/>
      <c r="P601" s="290"/>
      <c r="Q601" s="300"/>
      <c r="R601" s="336"/>
      <c r="S601" s="301"/>
      <c r="T601" s="336"/>
      <c r="U601" s="336"/>
      <c r="V601" s="354"/>
      <c r="W601" s="355"/>
      <c r="X601" s="349"/>
      <c r="Y601" s="313" t="str">
        <f>IF(ISBLANK(X601),"",IFERROR(IF(VLOOKUP(A601,'Np PL4 Stock'!A:J,10,FALSE)="Np4",X601-VLOOKUP(A601,'Np PL4 Stock'!A:E,5,FALSE),X601-1-VLOOKUP(A601,'Np PL4 Stock'!A:E,5,FALSE)),""))</f>
        <v/>
      </c>
      <c r="Z601" s="325"/>
      <c r="AA601" s="315"/>
      <c r="AB601" s="316"/>
      <c r="AC601" s="317" t="str">
        <f>IF(ISBLANK(AB601),"",IFERROR(IF(VLOOKUP(A601,'Np PL4 Stock'!A:J,10,FALSE)="Np4",AB601-VLOOKUP(A601,'Np PL4 Stock'!A:E,5,FALSE),AB601-1-VLOOKUP(A601,'Np PL4 Stock'!A:E,5,FALSE)),""))</f>
        <v/>
      </c>
      <c r="AD601" s="290"/>
      <c r="AE601" s="300"/>
      <c r="AF601" s="323"/>
      <c r="AG601" s="335"/>
      <c r="AH601" s="336"/>
      <c r="AI601" s="335"/>
      <c r="AJ601" s="326"/>
      <c r="AK601" s="334"/>
    </row>
    <row r="602" spans="1:37">
      <c r="A602" s="280" t="str">
        <f t="shared" si="21"/>
        <v/>
      </c>
      <c r="B602" s="281"/>
      <c r="C602" s="282"/>
      <c r="D602" s="282"/>
      <c r="E602" s="243"/>
      <c r="F602" s="244"/>
      <c r="G602" s="243"/>
      <c r="H602" s="283" t="str">
        <f>IF(ISBLANK(F602),"",IFERROR(VLOOKUP(A602,'Np PL4 Stock'!$A:$U,20,FALSE),""))</f>
        <v/>
      </c>
      <c r="J602" s="283" t="str">
        <f>IF(ISBLANK(F602),"",VLOOKUP(LEFT(A602,5),Unit!A:B,2,FALSE))</f>
        <v/>
      </c>
      <c r="K602" s="243"/>
      <c r="L602" s="243"/>
      <c r="M602" s="291" t="str">
        <f t="shared" si="22"/>
        <v/>
      </c>
      <c r="N602" s="292" t="str">
        <f>IF(ISBLANK(D602),"",IFERROR(IF(VLOOKUP(A602,'Np PL4 Stock'!A:J,10,FALSE)="Np4",D602-VLOOKUP(A602,'Np PL4 Stock'!A:E,5,FALSE),D602-1-VLOOKUP(A602,'Np PL4 Stock'!A:E,5,FALSE)),""))</f>
        <v/>
      </c>
      <c r="O602" s="345"/>
      <c r="P602" s="290"/>
      <c r="Q602" s="300"/>
      <c r="R602" s="336"/>
      <c r="S602" s="301"/>
      <c r="T602" s="301"/>
      <c r="U602" s="336"/>
      <c r="V602" s="354"/>
      <c r="W602" s="355"/>
      <c r="X602" s="349"/>
      <c r="Y602" s="313" t="str">
        <f>IF(ISBLANK(X602),"",IFERROR(IF(VLOOKUP(A602,'Np PL4 Stock'!A:J,10,FALSE)="Np4",X602-VLOOKUP(A602,'Np PL4 Stock'!A:E,5,FALSE),X602-1-VLOOKUP(A602,'Np PL4 Stock'!A:E,5,FALSE)),""))</f>
        <v/>
      </c>
      <c r="Z602" s="325"/>
      <c r="AA602" s="315"/>
      <c r="AB602" s="316"/>
      <c r="AC602" s="317" t="str">
        <f>IF(ISBLANK(AB602),"",IFERROR(IF(VLOOKUP(A602,'Np PL4 Stock'!A:J,10,FALSE)="Np4",AB602-VLOOKUP(A602,'Np PL4 Stock'!A:E,5,FALSE),AB602-1-VLOOKUP(A602,'Np PL4 Stock'!A:E,5,FALSE)),""))</f>
        <v/>
      </c>
      <c r="AD602" s="290"/>
      <c r="AE602" s="300"/>
      <c r="AF602" s="323"/>
      <c r="AG602" s="335"/>
      <c r="AH602" s="336"/>
      <c r="AI602" s="335"/>
      <c r="AJ602" s="326"/>
      <c r="AK602" s="334"/>
    </row>
    <row r="603" spans="1:37">
      <c r="A603" s="280" t="str">
        <f t="shared" si="21"/>
        <v/>
      </c>
      <c r="B603" s="281"/>
      <c r="C603" s="282"/>
      <c r="D603" s="282"/>
      <c r="E603" s="243"/>
      <c r="F603" s="244"/>
      <c r="G603" s="243"/>
      <c r="H603" s="283" t="str">
        <f>IF(ISBLANK(F603),"",IFERROR(VLOOKUP(A603,'Np PL4 Stock'!$A:$U,20,FALSE),""))</f>
        <v/>
      </c>
      <c r="J603" s="283" t="str">
        <f>IF(ISBLANK(F603),"",VLOOKUP(LEFT(A603,5),Unit!A:B,2,FALSE))</f>
        <v/>
      </c>
      <c r="K603" s="243"/>
      <c r="L603" s="243"/>
      <c r="M603" s="291" t="str">
        <f t="shared" si="22"/>
        <v/>
      </c>
      <c r="N603" s="292" t="str">
        <f>IF(ISBLANK(D603),"",IFERROR(IF(VLOOKUP(A603,'Np PL4 Stock'!A:J,10,FALSE)="Np4",D603-VLOOKUP(A603,'Np PL4 Stock'!A:E,5,FALSE),D603-1-VLOOKUP(A603,'Np PL4 Stock'!A:E,5,FALSE)),""))</f>
        <v/>
      </c>
      <c r="O603" s="345"/>
      <c r="P603" s="290"/>
      <c r="Q603" s="300"/>
      <c r="R603" s="336"/>
      <c r="S603" s="301"/>
      <c r="T603" s="336"/>
      <c r="U603" s="336"/>
      <c r="V603" s="354"/>
      <c r="W603" s="355"/>
      <c r="X603" s="349"/>
      <c r="Y603" s="313" t="str">
        <f>IF(ISBLANK(X603),"",IFERROR(IF(VLOOKUP(A603,'Np PL4 Stock'!A:J,10,FALSE)="Np4",X603-VLOOKUP(A603,'Np PL4 Stock'!A:E,5,FALSE),X603-1-VLOOKUP(A603,'Np PL4 Stock'!A:E,5,FALSE)),""))</f>
        <v/>
      </c>
      <c r="Z603" s="325"/>
      <c r="AA603" s="315"/>
      <c r="AB603" s="316"/>
      <c r="AC603" s="317" t="str">
        <f>IF(ISBLANK(AB603),"",IFERROR(IF(VLOOKUP(A603,'Np PL4 Stock'!A:J,10,FALSE)="Np4",AB603-VLOOKUP(A603,'Np PL4 Stock'!A:E,5,FALSE),AB603-1-VLOOKUP(A603,'Np PL4 Stock'!A:E,5,FALSE)),""))</f>
        <v/>
      </c>
      <c r="AD603" s="290"/>
      <c r="AE603" s="300"/>
      <c r="AF603" s="323"/>
      <c r="AG603" s="335"/>
      <c r="AH603" s="336"/>
      <c r="AI603" s="335"/>
      <c r="AJ603" s="326"/>
      <c r="AK603" s="334"/>
    </row>
    <row r="604" spans="1:37">
      <c r="A604" s="280" t="str">
        <f t="shared" si="21"/>
        <v/>
      </c>
      <c r="B604" s="281"/>
      <c r="C604" s="282"/>
      <c r="D604" s="282"/>
      <c r="E604" s="243"/>
      <c r="F604" s="244"/>
      <c r="G604" s="243"/>
      <c r="H604" s="283" t="str">
        <f>IF(ISBLANK(F604),"",IFERROR(VLOOKUP(A604,'Np PL4 Stock'!$A:$U,20,FALSE),""))</f>
        <v/>
      </c>
      <c r="J604" s="283" t="str">
        <f>IF(ISBLANK(F604),"",VLOOKUP(LEFT(A604,5),Unit!A:B,2,FALSE))</f>
        <v/>
      </c>
      <c r="K604" s="243"/>
      <c r="L604" s="243"/>
      <c r="M604" s="291" t="str">
        <f t="shared" si="22"/>
        <v/>
      </c>
      <c r="N604" s="292" t="str">
        <f>IF(ISBLANK(D604),"",IFERROR(IF(VLOOKUP(A604,'Np PL4 Stock'!A:J,10,FALSE)="Np4",D604-VLOOKUP(A604,'Np PL4 Stock'!A:E,5,FALSE),D604-1-VLOOKUP(A604,'Np PL4 Stock'!A:E,5,FALSE)),""))</f>
        <v/>
      </c>
      <c r="O604" s="345"/>
      <c r="P604" s="290"/>
      <c r="Q604" s="300"/>
      <c r="R604" s="336"/>
      <c r="S604" s="301"/>
      <c r="T604" s="301"/>
      <c r="U604" s="336"/>
      <c r="V604" s="354"/>
      <c r="W604" s="355"/>
      <c r="X604" s="349"/>
      <c r="Y604" s="313" t="str">
        <f>IF(ISBLANK(X604),"",IFERROR(IF(VLOOKUP(A604,'Np PL4 Stock'!A:J,10,FALSE)="Np4",X604-VLOOKUP(A604,'Np PL4 Stock'!A:E,5,FALSE),X604-1-VLOOKUP(A604,'Np PL4 Stock'!A:E,5,FALSE)),""))</f>
        <v/>
      </c>
      <c r="Z604" s="325"/>
      <c r="AA604" s="315"/>
      <c r="AB604" s="316"/>
      <c r="AC604" s="317" t="str">
        <f>IF(ISBLANK(AB604),"",IFERROR(IF(VLOOKUP(A604,'Np PL4 Stock'!A:J,10,FALSE)="Np4",AB604-VLOOKUP(A604,'Np PL4 Stock'!A:E,5,FALSE),AB604-1-VLOOKUP(A604,'Np PL4 Stock'!A:E,5,FALSE)),""))</f>
        <v/>
      </c>
      <c r="AD604" s="290"/>
      <c r="AE604" s="300"/>
      <c r="AF604" s="323"/>
      <c r="AG604" s="335"/>
      <c r="AH604" s="336"/>
      <c r="AI604" s="335"/>
      <c r="AJ604" s="326"/>
      <c r="AK604" s="334"/>
    </row>
    <row r="605" spans="1:37">
      <c r="A605" s="280" t="str">
        <f t="shared" si="21"/>
        <v/>
      </c>
      <c r="B605" s="281"/>
      <c r="C605" s="282"/>
      <c r="D605" s="282"/>
      <c r="E605" s="243"/>
      <c r="F605" s="244"/>
      <c r="G605" s="243"/>
      <c r="H605" s="283" t="str">
        <f>IF(ISBLANK(F605),"",IFERROR(VLOOKUP(A605,'Np PL4 Stock'!$A:$U,20,FALSE),""))</f>
        <v/>
      </c>
      <c r="J605" s="283" t="str">
        <f>IF(ISBLANK(F605),"",VLOOKUP(LEFT(A605,5),Unit!A:B,2,FALSE))</f>
        <v/>
      </c>
      <c r="K605" s="243"/>
      <c r="L605" s="243"/>
      <c r="M605" s="291" t="str">
        <f t="shared" si="22"/>
        <v/>
      </c>
      <c r="N605" s="292" t="str">
        <f>IF(ISBLANK(D605),"",IFERROR(IF(VLOOKUP(A605,'Np PL4 Stock'!A:J,10,FALSE)="Np4",D605-VLOOKUP(A605,'Np PL4 Stock'!A:E,5,FALSE),D605-1-VLOOKUP(A605,'Np PL4 Stock'!A:E,5,FALSE)),""))</f>
        <v/>
      </c>
      <c r="O605" s="345"/>
      <c r="P605" s="290"/>
      <c r="Q605" s="300"/>
      <c r="R605" s="336"/>
      <c r="S605" s="301"/>
      <c r="T605" s="336"/>
      <c r="U605" s="336"/>
      <c r="V605" s="354"/>
      <c r="W605" s="355"/>
      <c r="X605" s="349"/>
      <c r="Y605" s="313" t="str">
        <f>IF(ISBLANK(X605),"",IFERROR(IF(VLOOKUP(A605,'Np PL4 Stock'!A:J,10,FALSE)="Np4",X605-VLOOKUP(A605,'Np PL4 Stock'!A:E,5,FALSE),X605-1-VLOOKUP(A605,'Np PL4 Stock'!A:E,5,FALSE)),""))</f>
        <v/>
      </c>
      <c r="Z605" s="325"/>
      <c r="AA605" s="315"/>
      <c r="AB605" s="316"/>
      <c r="AC605" s="317" t="str">
        <f>IF(ISBLANK(AB605),"",IFERROR(IF(VLOOKUP(A605,'Np PL4 Stock'!A:J,10,FALSE)="Np4",AB605-VLOOKUP(A605,'Np PL4 Stock'!A:E,5,FALSE),AB605-1-VLOOKUP(A605,'Np PL4 Stock'!A:E,5,FALSE)),""))</f>
        <v/>
      </c>
      <c r="AD605" s="290"/>
      <c r="AE605" s="300"/>
      <c r="AF605" s="323"/>
      <c r="AG605" s="335"/>
      <c r="AH605" s="336"/>
      <c r="AI605" s="335"/>
      <c r="AJ605" s="326"/>
      <c r="AK605" s="334"/>
    </row>
    <row r="606" spans="1:37">
      <c r="A606" s="280" t="str">
        <f t="shared" si="21"/>
        <v/>
      </c>
      <c r="B606" s="281"/>
      <c r="C606" s="282"/>
      <c r="D606" s="282"/>
      <c r="E606" s="243"/>
      <c r="F606" s="244"/>
      <c r="G606" s="243"/>
      <c r="H606" s="283" t="str">
        <f>IF(ISBLANK(F606),"",IFERROR(VLOOKUP(A606,'Np PL4 Stock'!$A:$U,20,FALSE),""))</f>
        <v/>
      </c>
      <c r="J606" s="283" t="str">
        <f>IF(ISBLANK(F606),"",VLOOKUP(LEFT(A606,5),Unit!A:B,2,FALSE))</f>
        <v/>
      </c>
      <c r="K606" s="243"/>
      <c r="L606" s="243"/>
      <c r="M606" s="291" t="str">
        <f t="shared" si="22"/>
        <v/>
      </c>
      <c r="N606" s="292" t="str">
        <f>IF(ISBLANK(D606),"",IFERROR(IF(VLOOKUP(A606,'Np PL4 Stock'!A:J,10,FALSE)="Np4",D606-VLOOKUP(A606,'Np PL4 Stock'!A:E,5,FALSE),D606-1-VLOOKUP(A606,'Np PL4 Stock'!A:E,5,FALSE)),""))</f>
        <v/>
      </c>
      <c r="O606" s="345"/>
      <c r="P606" s="290"/>
      <c r="Q606" s="300"/>
      <c r="R606" s="336"/>
      <c r="S606" s="301"/>
      <c r="T606" s="301"/>
      <c r="U606" s="336"/>
      <c r="V606" s="354"/>
      <c r="W606" s="355"/>
      <c r="X606" s="349"/>
      <c r="Y606" s="313" t="str">
        <f>IF(ISBLANK(X606),"",IFERROR(IF(VLOOKUP(A606,'Np PL4 Stock'!A:J,10,FALSE)="Np4",X606-VLOOKUP(A606,'Np PL4 Stock'!A:E,5,FALSE),X606-1-VLOOKUP(A606,'Np PL4 Stock'!A:E,5,FALSE)),""))</f>
        <v/>
      </c>
      <c r="Z606" s="325"/>
      <c r="AA606" s="315"/>
      <c r="AB606" s="316"/>
      <c r="AC606" s="317" t="str">
        <f>IF(ISBLANK(AB606),"",IFERROR(IF(VLOOKUP(A606,'Np PL4 Stock'!A:J,10,FALSE)="Np4",AB606-VLOOKUP(A606,'Np PL4 Stock'!A:E,5,FALSE),AB606-1-VLOOKUP(A606,'Np PL4 Stock'!A:E,5,FALSE)),""))</f>
        <v/>
      </c>
      <c r="AD606" s="290"/>
      <c r="AE606" s="300"/>
      <c r="AF606" s="323"/>
      <c r="AG606" s="335"/>
      <c r="AH606" s="336"/>
      <c r="AI606" s="335"/>
      <c r="AJ606" s="326"/>
      <c r="AK606" s="334"/>
    </row>
    <row r="607" spans="1:37">
      <c r="A607" s="280" t="str">
        <f t="shared" si="21"/>
        <v/>
      </c>
      <c r="B607" s="281"/>
      <c r="C607" s="282"/>
      <c r="D607" s="282"/>
      <c r="E607" s="243"/>
      <c r="F607" s="244"/>
      <c r="G607" s="243"/>
      <c r="H607" s="283" t="str">
        <f>IF(ISBLANK(F607),"",IFERROR(VLOOKUP(A607,'Np PL4 Stock'!$A:$U,20,FALSE),""))</f>
        <v/>
      </c>
      <c r="J607" s="283" t="str">
        <f>IF(ISBLANK(F607),"",VLOOKUP(LEFT(A607,5),Unit!A:B,2,FALSE))</f>
        <v/>
      </c>
      <c r="K607" s="243"/>
      <c r="L607" s="243"/>
      <c r="M607" s="291" t="str">
        <f t="shared" si="22"/>
        <v/>
      </c>
      <c r="N607" s="292" t="str">
        <f>IF(ISBLANK(D607),"",IFERROR(IF(VLOOKUP(A607,'Np PL4 Stock'!A:J,10,FALSE)="Np4",D607-VLOOKUP(A607,'Np PL4 Stock'!A:E,5,FALSE),D607-1-VLOOKUP(A607,'Np PL4 Stock'!A:E,5,FALSE)),""))</f>
        <v/>
      </c>
      <c r="O607" s="345"/>
      <c r="P607" s="290"/>
      <c r="Q607" s="300"/>
      <c r="R607" s="336"/>
      <c r="S607" s="301"/>
      <c r="T607" s="301"/>
      <c r="U607" s="336"/>
      <c r="V607" s="354"/>
      <c r="W607" s="355"/>
      <c r="X607" s="349"/>
      <c r="Y607" s="313" t="str">
        <f>IF(ISBLANK(X607),"",IFERROR(IF(VLOOKUP(A607,'Np PL4 Stock'!A:J,10,FALSE)="Np4",X607-VLOOKUP(A607,'Np PL4 Stock'!A:E,5,FALSE),X607-1-VLOOKUP(A607,'Np PL4 Stock'!A:E,5,FALSE)),""))</f>
        <v/>
      </c>
      <c r="Z607" s="325"/>
      <c r="AA607" s="315"/>
      <c r="AB607" s="316"/>
      <c r="AC607" s="317" t="str">
        <f>IF(ISBLANK(AB607),"",IFERROR(IF(VLOOKUP(A607,'Np PL4 Stock'!A:J,10,FALSE)="Np4",AB607-VLOOKUP(A607,'Np PL4 Stock'!A:E,5,FALSE),AB607-1-VLOOKUP(A607,'Np PL4 Stock'!A:E,5,FALSE)),""))</f>
        <v/>
      </c>
      <c r="AD607" s="290"/>
      <c r="AE607" s="300"/>
      <c r="AF607" s="323"/>
      <c r="AG607" s="335"/>
      <c r="AH607" s="336"/>
      <c r="AI607" s="335"/>
      <c r="AJ607" s="326"/>
      <c r="AK607" s="334"/>
    </row>
    <row r="608" spans="1:37">
      <c r="A608" s="280" t="str">
        <f t="shared" si="21"/>
        <v/>
      </c>
      <c r="B608" s="281"/>
      <c r="C608" s="282"/>
      <c r="D608" s="282"/>
      <c r="E608" s="243"/>
      <c r="F608" s="244"/>
      <c r="G608" s="243"/>
      <c r="H608" s="283" t="str">
        <f>IF(ISBLANK(F608),"",IFERROR(VLOOKUP(A608,'Np PL4 Stock'!$A:$U,20,FALSE),""))</f>
        <v/>
      </c>
      <c r="J608" s="283" t="str">
        <f>IF(ISBLANK(F608),"",VLOOKUP(LEFT(A608,5),Unit!A:B,2,FALSE))</f>
        <v/>
      </c>
      <c r="K608" s="243"/>
      <c r="L608" s="243"/>
      <c r="M608" s="291" t="str">
        <f t="shared" si="22"/>
        <v/>
      </c>
      <c r="N608" s="292" t="str">
        <f>IF(ISBLANK(D608),"",IFERROR(IF(VLOOKUP(A608,'Np PL4 Stock'!A:J,10,FALSE)="Np4",D608-VLOOKUP(A608,'Np PL4 Stock'!A:E,5,FALSE),D608-1-VLOOKUP(A608,'Np PL4 Stock'!A:E,5,FALSE)),""))</f>
        <v/>
      </c>
      <c r="O608" s="345"/>
      <c r="P608" s="290"/>
      <c r="Q608" s="300"/>
      <c r="R608" s="336"/>
      <c r="S608" s="301"/>
      <c r="T608" s="301"/>
      <c r="U608" s="336"/>
      <c r="V608" s="354"/>
      <c r="W608" s="355"/>
      <c r="X608" s="349"/>
      <c r="Y608" s="313" t="str">
        <f>IF(ISBLANK(X608),"",IFERROR(IF(VLOOKUP(A608,'Np PL4 Stock'!A:J,10,FALSE)="Np4",X608-VLOOKUP(A608,'Np PL4 Stock'!A:E,5,FALSE),X608-1-VLOOKUP(A608,'Np PL4 Stock'!A:E,5,FALSE)),""))</f>
        <v/>
      </c>
      <c r="Z608" s="325"/>
      <c r="AA608" s="315"/>
      <c r="AB608" s="316"/>
      <c r="AC608" s="317" t="str">
        <f>IF(ISBLANK(AB608),"",IFERROR(IF(VLOOKUP(A608,'Np PL4 Stock'!A:J,10,FALSE)="Np4",AB608-VLOOKUP(A608,'Np PL4 Stock'!A:E,5,FALSE),AB608-1-VLOOKUP(A608,'Np PL4 Stock'!A:E,5,FALSE)),""))</f>
        <v/>
      </c>
      <c r="AD608" s="290"/>
      <c r="AE608" s="300"/>
      <c r="AF608" s="323"/>
      <c r="AG608" s="335"/>
      <c r="AH608" s="336"/>
      <c r="AI608" s="335"/>
      <c r="AJ608" s="326"/>
      <c r="AK608" s="334"/>
    </row>
    <row r="609" spans="1:37">
      <c r="A609" s="280" t="str">
        <f t="shared" si="21"/>
        <v/>
      </c>
      <c r="B609" s="281"/>
      <c r="C609" s="282"/>
      <c r="D609" s="282"/>
      <c r="E609" s="243"/>
      <c r="F609" s="244"/>
      <c r="G609" s="243"/>
      <c r="H609" s="283" t="str">
        <f>IF(ISBLANK(F609),"",IFERROR(VLOOKUP(A609,'Np PL4 Stock'!$A:$U,20,FALSE),""))</f>
        <v/>
      </c>
      <c r="J609" s="283" t="str">
        <f>IF(ISBLANK(F609),"",VLOOKUP(LEFT(A609,5),Unit!A:B,2,FALSE))</f>
        <v/>
      </c>
      <c r="K609" s="243"/>
      <c r="L609" s="243"/>
      <c r="M609" s="291" t="str">
        <f t="shared" si="22"/>
        <v/>
      </c>
      <c r="N609" s="292" t="str">
        <f>IF(ISBLANK(D609),"",IFERROR(IF(VLOOKUP(A609,'Np PL4 Stock'!A:J,10,FALSE)="Np4",D609-VLOOKUP(A609,'Np PL4 Stock'!A:E,5,FALSE),D609-1-VLOOKUP(A609,'Np PL4 Stock'!A:E,5,FALSE)),""))</f>
        <v/>
      </c>
      <c r="O609" s="345"/>
      <c r="P609" s="290"/>
      <c r="Q609" s="300"/>
      <c r="R609" s="336"/>
      <c r="S609" s="301"/>
      <c r="T609" s="301"/>
      <c r="U609" s="336"/>
      <c r="V609" s="354"/>
      <c r="W609" s="355"/>
      <c r="X609" s="349"/>
      <c r="Y609" s="313" t="str">
        <f>IF(ISBLANK(X609),"",IFERROR(IF(VLOOKUP(A609,'Np PL4 Stock'!A:J,10,FALSE)="Np4",X609-VLOOKUP(A609,'Np PL4 Stock'!A:E,5,FALSE),X609-1-VLOOKUP(A609,'Np PL4 Stock'!A:E,5,FALSE)),""))</f>
        <v/>
      </c>
      <c r="Z609" s="325"/>
      <c r="AA609" s="315"/>
      <c r="AB609" s="316"/>
      <c r="AC609" s="317" t="str">
        <f>IF(ISBLANK(AB609),"",IFERROR(IF(VLOOKUP(A609,'Np PL4 Stock'!A:J,10,FALSE)="Np4",AB609-VLOOKUP(A609,'Np PL4 Stock'!A:E,5,FALSE),AB609-1-VLOOKUP(A609,'Np PL4 Stock'!A:E,5,FALSE)),""))</f>
        <v/>
      </c>
      <c r="AD609" s="290"/>
      <c r="AE609" s="300"/>
      <c r="AF609" s="323"/>
      <c r="AG609" s="335"/>
      <c r="AH609" s="336"/>
      <c r="AI609" s="335"/>
      <c r="AJ609" s="326"/>
      <c r="AK609" s="334"/>
    </row>
    <row r="610" spans="1:37">
      <c r="A610" s="280" t="str">
        <f t="shared" si="21"/>
        <v/>
      </c>
      <c r="B610" s="281"/>
      <c r="C610" s="282"/>
      <c r="D610" s="282"/>
      <c r="E610" s="243"/>
      <c r="F610" s="244"/>
      <c r="G610" s="243"/>
      <c r="H610" s="283" t="str">
        <f>IF(ISBLANK(F610),"",IFERROR(VLOOKUP(A610,'Np PL4 Stock'!$A:$U,20,FALSE),""))</f>
        <v/>
      </c>
      <c r="J610" s="283" t="str">
        <f>IF(ISBLANK(F610),"",VLOOKUP(LEFT(A610,5),Unit!A:B,2,FALSE))</f>
        <v/>
      </c>
      <c r="K610" s="243"/>
      <c r="L610" s="243"/>
      <c r="M610" s="291" t="str">
        <f t="shared" si="22"/>
        <v/>
      </c>
      <c r="N610" s="292" t="str">
        <f>IF(ISBLANK(D610),"",IFERROR(IF(VLOOKUP(A610,'Np PL4 Stock'!A:J,10,FALSE)="Np4",D610-VLOOKUP(A610,'Np PL4 Stock'!A:E,5,FALSE),D610-1-VLOOKUP(A610,'Np PL4 Stock'!A:E,5,FALSE)),""))</f>
        <v/>
      </c>
      <c r="O610" s="345"/>
      <c r="P610" s="290"/>
      <c r="Q610" s="300"/>
      <c r="R610" s="336"/>
      <c r="S610" s="301"/>
      <c r="T610" s="301"/>
      <c r="U610" s="336"/>
      <c r="V610" s="354"/>
      <c r="W610" s="355"/>
      <c r="X610" s="349"/>
      <c r="Y610" s="313" t="str">
        <f>IF(ISBLANK(X610),"",IFERROR(IF(VLOOKUP(A610,'Np PL4 Stock'!A:J,10,FALSE)="Np4",X610-VLOOKUP(A610,'Np PL4 Stock'!A:E,5,FALSE),X610-1-VLOOKUP(A610,'Np PL4 Stock'!A:E,5,FALSE)),""))</f>
        <v/>
      </c>
      <c r="Z610" s="325"/>
      <c r="AA610" s="315"/>
      <c r="AB610" s="316"/>
      <c r="AC610" s="317" t="str">
        <f>IF(ISBLANK(AB610),"",IFERROR(IF(VLOOKUP(A610,'Np PL4 Stock'!A:J,10,FALSE)="Np4",AB610-VLOOKUP(A610,'Np PL4 Stock'!A:E,5,FALSE),AB610-1-VLOOKUP(A610,'Np PL4 Stock'!A:E,5,FALSE)),""))</f>
        <v/>
      </c>
      <c r="AD610" s="290"/>
      <c r="AE610" s="300"/>
      <c r="AF610" s="323"/>
      <c r="AG610" s="335"/>
      <c r="AH610" s="336"/>
      <c r="AI610" s="335"/>
      <c r="AJ610" s="326"/>
      <c r="AK610" s="334"/>
    </row>
    <row r="611" spans="1:37">
      <c r="A611" s="280" t="str">
        <f t="shared" si="21"/>
        <v/>
      </c>
      <c r="B611" s="281"/>
      <c r="C611" s="282"/>
      <c r="D611" s="282"/>
      <c r="E611" s="243"/>
      <c r="F611" s="244"/>
      <c r="G611" s="243"/>
      <c r="H611" s="283" t="str">
        <f>IF(ISBLANK(F611),"",IFERROR(VLOOKUP(A611,'Np PL4 Stock'!$A:$U,20,FALSE),""))</f>
        <v/>
      </c>
      <c r="J611" s="283" t="str">
        <f>IF(ISBLANK(F611),"",VLOOKUP(LEFT(A611,5),Unit!A:B,2,FALSE))</f>
        <v/>
      </c>
      <c r="K611" s="243"/>
      <c r="L611" s="243"/>
      <c r="M611" s="291" t="str">
        <f t="shared" si="22"/>
        <v/>
      </c>
      <c r="N611" s="292" t="str">
        <f>IF(ISBLANK(D611),"",IFERROR(IF(VLOOKUP(A611,'Np PL4 Stock'!A:J,10,FALSE)="Np4",D611-VLOOKUP(A611,'Np PL4 Stock'!A:E,5,FALSE),D611-1-VLOOKUP(A611,'Np PL4 Stock'!A:E,5,FALSE)),""))</f>
        <v/>
      </c>
      <c r="O611" s="345"/>
      <c r="P611" s="290"/>
      <c r="Q611" s="300"/>
      <c r="R611" s="336"/>
      <c r="S611" s="301"/>
      <c r="T611" s="301"/>
      <c r="U611" s="336"/>
      <c r="V611" s="354"/>
      <c r="W611" s="355"/>
      <c r="X611" s="349"/>
      <c r="Y611" s="313" t="str">
        <f>IF(ISBLANK(X611),"",IFERROR(IF(VLOOKUP(A611,'Np PL4 Stock'!A:J,10,FALSE)="Np4",X611-VLOOKUP(A611,'Np PL4 Stock'!A:E,5,FALSE),X611-1-VLOOKUP(A611,'Np PL4 Stock'!A:E,5,FALSE)),""))</f>
        <v/>
      </c>
      <c r="Z611" s="325"/>
      <c r="AA611" s="315"/>
      <c r="AB611" s="316"/>
      <c r="AC611" s="317" t="str">
        <f>IF(ISBLANK(AB611),"",IFERROR(IF(VLOOKUP(A611,'Np PL4 Stock'!A:J,10,FALSE)="Np4",AB611-VLOOKUP(A611,'Np PL4 Stock'!A:E,5,FALSE),AB611-1-VLOOKUP(A611,'Np PL4 Stock'!A:E,5,FALSE)),""))</f>
        <v/>
      </c>
      <c r="AD611" s="290"/>
      <c r="AE611" s="300"/>
      <c r="AF611" s="323"/>
      <c r="AG611" s="335"/>
      <c r="AH611" s="336"/>
      <c r="AI611" s="335"/>
      <c r="AJ611" s="326"/>
      <c r="AK611" s="334"/>
    </row>
    <row r="612" spans="1:37">
      <c r="A612" s="280" t="str">
        <f t="shared" si="21"/>
        <v/>
      </c>
      <c r="B612" s="281"/>
      <c r="C612" s="282"/>
      <c r="D612" s="282"/>
      <c r="E612" s="243"/>
      <c r="F612" s="244"/>
      <c r="G612" s="243"/>
      <c r="H612" s="283" t="str">
        <f>IF(ISBLANK(F612),"",IFERROR(VLOOKUP(A612,'Np PL4 Stock'!$A:$U,20,FALSE),""))</f>
        <v/>
      </c>
      <c r="J612" s="283" t="str">
        <f>IF(ISBLANK(F612),"",VLOOKUP(LEFT(A612,5),Unit!A:B,2,FALSE))</f>
        <v/>
      </c>
      <c r="K612" s="243"/>
      <c r="L612" s="243"/>
      <c r="M612" s="291" t="str">
        <f t="shared" si="22"/>
        <v/>
      </c>
      <c r="N612" s="292" t="str">
        <f>IF(ISBLANK(D612),"",IFERROR(IF(VLOOKUP(A612,'Np PL4 Stock'!A:J,10,FALSE)="Np4",D612-VLOOKUP(A612,'Np PL4 Stock'!A:E,5,FALSE),D612-1-VLOOKUP(A612,'Np PL4 Stock'!A:E,5,FALSE)),""))</f>
        <v/>
      </c>
      <c r="O612" s="345"/>
      <c r="P612" s="290"/>
      <c r="Q612" s="300"/>
      <c r="R612" s="336"/>
      <c r="S612" s="301"/>
      <c r="T612" s="301"/>
      <c r="U612" s="336"/>
      <c r="V612" s="354"/>
      <c r="W612" s="355"/>
      <c r="X612" s="349"/>
      <c r="Y612" s="313" t="str">
        <f>IF(ISBLANK(X612),"",IFERROR(IF(VLOOKUP(A612,'Np PL4 Stock'!A:J,10,FALSE)="Np4",X612-VLOOKUP(A612,'Np PL4 Stock'!A:E,5,FALSE),X612-1-VLOOKUP(A612,'Np PL4 Stock'!A:E,5,FALSE)),""))</f>
        <v/>
      </c>
      <c r="Z612" s="325"/>
      <c r="AA612" s="315"/>
      <c r="AB612" s="316"/>
      <c r="AC612" s="317" t="str">
        <f>IF(ISBLANK(AB612),"",IFERROR(IF(VLOOKUP(A612,'Np PL4 Stock'!A:J,10,FALSE)="Np4",AB612-VLOOKUP(A612,'Np PL4 Stock'!A:E,5,FALSE),AB612-1-VLOOKUP(A612,'Np PL4 Stock'!A:E,5,FALSE)),""))</f>
        <v/>
      </c>
      <c r="AD612" s="290"/>
      <c r="AE612" s="300"/>
      <c r="AF612" s="323"/>
      <c r="AG612" s="335"/>
      <c r="AH612" s="336"/>
      <c r="AI612" s="335"/>
      <c r="AJ612" s="326"/>
      <c r="AK612" s="334"/>
    </row>
    <row r="613" spans="1:37">
      <c r="A613" s="280" t="str">
        <f t="shared" si="21"/>
        <v/>
      </c>
      <c r="B613" s="281"/>
      <c r="C613" s="282"/>
      <c r="D613" s="282"/>
      <c r="E613" s="243"/>
      <c r="F613" s="244"/>
      <c r="G613" s="243"/>
      <c r="H613" s="283" t="str">
        <f>IF(ISBLANK(F613),"",IFERROR(VLOOKUP(A613,'Np PL4 Stock'!$A:$U,20,FALSE),""))</f>
        <v/>
      </c>
      <c r="J613" s="283" t="str">
        <f>IF(ISBLANK(F613),"",VLOOKUP(LEFT(A613,5),Unit!A:B,2,FALSE))</f>
        <v/>
      </c>
      <c r="K613" s="243"/>
      <c r="L613" s="243"/>
      <c r="M613" s="291" t="str">
        <f t="shared" si="22"/>
        <v/>
      </c>
      <c r="N613" s="292" t="str">
        <f>IF(ISBLANK(D613),"",IFERROR(IF(VLOOKUP(A613,'Np PL4 Stock'!A:J,10,FALSE)="Np4",D613-VLOOKUP(A613,'Np PL4 Stock'!A:E,5,FALSE),D613-1-VLOOKUP(A613,'Np PL4 Stock'!A:E,5,FALSE)),""))</f>
        <v/>
      </c>
      <c r="O613" s="345"/>
      <c r="P613" s="290"/>
      <c r="Q613" s="300"/>
      <c r="R613" s="336"/>
      <c r="S613" s="301"/>
      <c r="T613" s="301"/>
      <c r="U613" s="336"/>
      <c r="V613" s="354"/>
      <c r="W613" s="355"/>
      <c r="X613" s="349"/>
      <c r="Y613" s="313" t="str">
        <f>IF(ISBLANK(X613),"",IFERROR(IF(VLOOKUP(A613,'Np PL4 Stock'!A:J,10,FALSE)="Np4",X613-VLOOKUP(A613,'Np PL4 Stock'!A:E,5,FALSE),X613-1-VLOOKUP(A613,'Np PL4 Stock'!A:E,5,FALSE)),""))</f>
        <v/>
      </c>
      <c r="Z613" s="325"/>
      <c r="AA613" s="315"/>
      <c r="AB613" s="316"/>
      <c r="AC613" s="317" t="str">
        <f>IF(ISBLANK(AB613),"",IFERROR(IF(VLOOKUP(A613,'Np PL4 Stock'!A:J,10,FALSE)="Np4",AB613-VLOOKUP(A613,'Np PL4 Stock'!A:E,5,FALSE),AB613-1-VLOOKUP(A613,'Np PL4 Stock'!A:E,5,FALSE)),""))</f>
        <v/>
      </c>
      <c r="AD613" s="290"/>
      <c r="AE613" s="300"/>
      <c r="AF613" s="323"/>
      <c r="AG613" s="335"/>
      <c r="AH613" s="336"/>
      <c r="AI613" s="335"/>
      <c r="AJ613" s="326"/>
      <c r="AK613" s="334"/>
    </row>
    <row r="614" spans="1:37">
      <c r="A614" s="280" t="str">
        <f t="shared" si="21"/>
        <v/>
      </c>
      <c r="B614" s="281"/>
      <c r="C614" s="282"/>
      <c r="D614" s="282"/>
      <c r="E614" s="243"/>
      <c r="F614" s="244"/>
      <c r="G614" s="243"/>
      <c r="H614" s="283" t="str">
        <f>IF(ISBLANK(F614),"",IFERROR(VLOOKUP(A614,'Np PL4 Stock'!$A:$U,20,FALSE),""))</f>
        <v/>
      </c>
      <c r="J614" s="283" t="str">
        <f>IF(ISBLANK(F614),"",VLOOKUP(LEFT(A614,5),Unit!A:B,2,FALSE))</f>
        <v/>
      </c>
      <c r="K614" s="243"/>
      <c r="L614" s="243"/>
      <c r="M614" s="291" t="str">
        <f t="shared" si="22"/>
        <v/>
      </c>
      <c r="N614" s="292" t="str">
        <f>IF(ISBLANK(D614),"",IFERROR(IF(VLOOKUP(A614,'Np PL4 Stock'!A:J,10,FALSE)="Np4",D614-VLOOKUP(A614,'Np PL4 Stock'!A:E,5,FALSE),D614-1-VLOOKUP(A614,'Np PL4 Stock'!A:E,5,FALSE)),""))</f>
        <v/>
      </c>
      <c r="O614" s="345"/>
      <c r="P614" s="290"/>
      <c r="Q614" s="300"/>
      <c r="R614" s="336"/>
      <c r="S614" s="301"/>
      <c r="T614" s="301"/>
      <c r="U614" s="336"/>
      <c r="V614" s="354"/>
      <c r="W614" s="355"/>
      <c r="X614" s="349"/>
      <c r="Y614" s="313" t="str">
        <f>IF(ISBLANK(X614),"",IFERROR(IF(VLOOKUP(A614,'Np PL4 Stock'!A:J,10,FALSE)="Np4",X614-VLOOKUP(A614,'Np PL4 Stock'!A:E,5,FALSE),X614-1-VLOOKUP(A614,'Np PL4 Stock'!A:E,5,FALSE)),""))</f>
        <v/>
      </c>
      <c r="Z614" s="325"/>
      <c r="AA614" s="315"/>
      <c r="AB614" s="316"/>
      <c r="AC614" s="317" t="str">
        <f>IF(ISBLANK(AB614),"",IFERROR(IF(VLOOKUP(A614,'Np PL4 Stock'!A:J,10,FALSE)="Np4",AB614-VLOOKUP(A614,'Np PL4 Stock'!A:E,5,FALSE),AB614-1-VLOOKUP(A614,'Np PL4 Stock'!A:E,5,FALSE)),""))</f>
        <v/>
      </c>
      <c r="AD614" s="290"/>
      <c r="AE614" s="300"/>
      <c r="AF614" s="323"/>
      <c r="AG614" s="335"/>
      <c r="AH614" s="336"/>
      <c r="AI614" s="335"/>
      <c r="AJ614" s="326"/>
      <c r="AK614" s="334"/>
    </row>
    <row r="615" spans="1:37">
      <c r="A615" s="280" t="str">
        <f t="shared" si="21"/>
        <v/>
      </c>
      <c r="B615" s="281"/>
      <c r="C615" s="282"/>
      <c r="D615" s="282"/>
      <c r="E615" s="243"/>
      <c r="F615" s="244"/>
      <c r="G615" s="243"/>
      <c r="H615" s="283" t="str">
        <f>IF(ISBLANK(F615),"",IFERROR(VLOOKUP(A615,'Np PL4 Stock'!$A:$U,20,FALSE),""))</f>
        <v/>
      </c>
      <c r="J615" s="283" t="str">
        <f>IF(ISBLANK(F615),"",VLOOKUP(LEFT(A615,5),Unit!A:B,2,FALSE))</f>
        <v/>
      </c>
      <c r="K615" s="243"/>
      <c r="L615" s="243"/>
      <c r="M615" s="291" t="str">
        <f t="shared" si="22"/>
        <v/>
      </c>
      <c r="N615" s="292" t="str">
        <f>IF(ISBLANK(D615),"",IFERROR(IF(VLOOKUP(A615,'Np PL4 Stock'!A:J,10,FALSE)="Np4",D615-VLOOKUP(A615,'Np PL4 Stock'!A:E,5,FALSE),D615-1-VLOOKUP(A615,'Np PL4 Stock'!A:E,5,FALSE)),""))</f>
        <v/>
      </c>
      <c r="O615" s="345"/>
      <c r="P615" s="290"/>
      <c r="Q615" s="300"/>
      <c r="R615" s="336"/>
      <c r="S615" s="301"/>
      <c r="T615" s="301"/>
      <c r="U615" s="336"/>
      <c r="V615" s="354"/>
      <c r="W615" s="355"/>
      <c r="X615" s="349"/>
      <c r="Y615" s="313" t="str">
        <f>IF(ISBLANK(X615),"",IFERROR(IF(VLOOKUP(A615,'Np PL4 Stock'!A:J,10,FALSE)="Np4",X615-VLOOKUP(A615,'Np PL4 Stock'!A:E,5,FALSE),X615-1-VLOOKUP(A615,'Np PL4 Stock'!A:E,5,FALSE)),""))</f>
        <v/>
      </c>
      <c r="Z615" s="325"/>
      <c r="AA615" s="315"/>
      <c r="AB615" s="316"/>
      <c r="AC615" s="317" t="str">
        <f>IF(ISBLANK(AB615),"",IFERROR(IF(VLOOKUP(A615,'Np PL4 Stock'!A:J,10,FALSE)="Np4",AB615-VLOOKUP(A615,'Np PL4 Stock'!A:E,5,FALSE),AB615-1-VLOOKUP(A615,'Np PL4 Stock'!A:E,5,FALSE)),""))</f>
        <v/>
      </c>
      <c r="AD615" s="290"/>
      <c r="AE615" s="300"/>
      <c r="AF615" s="323"/>
      <c r="AG615" s="335"/>
      <c r="AH615" s="336"/>
      <c r="AI615" s="335"/>
      <c r="AJ615" s="326"/>
      <c r="AK615" s="334"/>
    </row>
    <row r="616" spans="1:37">
      <c r="A616" s="280" t="str">
        <f t="shared" si="21"/>
        <v/>
      </c>
      <c r="B616" s="281"/>
      <c r="C616" s="282"/>
      <c r="D616" s="282"/>
      <c r="E616" s="243"/>
      <c r="F616" s="244"/>
      <c r="G616" s="243"/>
      <c r="H616" s="283" t="str">
        <f>IF(ISBLANK(F616),"",IFERROR(VLOOKUP(A616,'Np PL4 Stock'!$A:$U,20,FALSE),""))</f>
        <v/>
      </c>
      <c r="J616" s="283" t="str">
        <f>IF(ISBLANK(F616),"",VLOOKUP(LEFT(A616,5),Unit!A:B,2,FALSE))</f>
        <v/>
      </c>
      <c r="K616" s="243"/>
      <c r="L616" s="243"/>
      <c r="M616" s="291" t="str">
        <f t="shared" si="22"/>
        <v/>
      </c>
      <c r="N616" s="292" t="str">
        <f>IF(ISBLANK(D616),"",IFERROR(IF(VLOOKUP(A616,'Np PL4 Stock'!A:J,10,FALSE)="Np4",D616-VLOOKUP(A616,'Np PL4 Stock'!A:E,5,FALSE),D616-1-VLOOKUP(A616,'Np PL4 Stock'!A:E,5,FALSE)),""))</f>
        <v/>
      </c>
      <c r="O616" s="345"/>
      <c r="P616" s="290"/>
      <c r="Q616" s="300"/>
      <c r="R616" s="336"/>
      <c r="S616" s="301"/>
      <c r="T616" s="301"/>
      <c r="U616" s="336"/>
      <c r="V616" s="354"/>
      <c r="W616" s="355"/>
      <c r="X616" s="349"/>
      <c r="Y616" s="313" t="str">
        <f>IF(ISBLANK(X616),"",IFERROR(IF(VLOOKUP(A616,'Np PL4 Stock'!A:J,10,FALSE)="Np4",X616-VLOOKUP(A616,'Np PL4 Stock'!A:E,5,FALSE),X616-1-VLOOKUP(A616,'Np PL4 Stock'!A:E,5,FALSE)),""))</f>
        <v/>
      </c>
      <c r="Z616" s="325"/>
      <c r="AA616" s="315"/>
      <c r="AB616" s="316"/>
      <c r="AC616" s="317" t="str">
        <f>IF(ISBLANK(AB616),"",IFERROR(IF(VLOOKUP(A616,'Np PL4 Stock'!A:J,10,FALSE)="Np4",AB616-VLOOKUP(A616,'Np PL4 Stock'!A:E,5,FALSE),AB616-1-VLOOKUP(A616,'Np PL4 Stock'!A:E,5,FALSE)),""))</f>
        <v/>
      </c>
      <c r="AD616" s="290"/>
      <c r="AE616" s="300"/>
      <c r="AF616" s="323"/>
      <c r="AG616" s="335"/>
      <c r="AH616" s="336"/>
      <c r="AI616" s="335"/>
      <c r="AJ616" s="326"/>
      <c r="AK616" s="334"/>
    </row>
    <row r="617" spans="1:37">
      <c r="A617" s="280" t="str">
        <f t="shared" si="21"/>
        <v/>
      </c>
      <c r="B617" s="281"/>
      <c r="C617" s="282"/>
      <c r="D617" s="282"/>
      <c r="E617" s="243"/>
      <c r="F617" s="244"/>
      <c r="G617" s="243"/>
      <c r="H617" s="283" t="str">
        <f>IF(ISBLANK(F617),"",IFERROR(VLOOKUP(A617,'Np PL4 Stock'!$A:$U,20,FALSE),""))</f>
        <v/>
      </c>
      <c r="J617" s="283" t="str">
        <f>IF(ISBLANK(F617),"",VLOOKUP(LEFT(A617,5),Unit!A:B,2,FALSE))</f>
        <v/>
      </c>
      <c r="K617" s="243"/>
      <c r="L617" s="243"/>
      <c r="M617" s="291" t="str">
        <f t="shared" si="22"/>
        <v/>
      </c>
      <c r="N617" s="292" t="str">
        <f>IF(ISBLANK(D617),"",IFERROR(IF(VLOOKUP(A617,'Np PL4 Stock'!A:J,10,FALSE)="Np4",D617-VLOOKUP(A617,'Np PL4 Stock'!A:E,5,FALSE),D617-1-VLOOKUP(A617,'Np PL4 Stock'!A:E,5,FALSE)),""))</f>
        <v/>
      </c>
      <c r="O617" s="345"/>
      <c r="P617" s="290"/>
      <c r="Q617" s="300"/>
      <c r="R617" s="336"/>
      <c r="S617" s="301"/>
      <c r="T617" s="301"/>
      <c r="U617" s="336"/>
      <c r="V617" s="354"/>
      <c r="W617" s="355"/>
      <c r="X617" s="349"/>
      <c r="Y617" s="313" t="str">
        <f>IF(ISBLANK(X617),"",IFERROR(IF(VLOOKUP(A617,'Np PL4 Stock'!A:J,10,FALSE)="Np4",X617-VLOOKUP(A617,'Np PL4 Stock'!A:E,5,FALSE),X617-1-VLOOKUP(A617,'Np PL4 Stock'!A:E,5,FALSE)),""))</f>
        <v/>
      </c>
      <c r="Z617" s="325"/>
      <c r="AA617" s="315"/>
      <c r="AB617" s="316"/>
      <c r="AC617" s="317" t="str">
        <f>IF(ISBLANK(AB617),"",IFERROR(IF(VLOOKUP(A617,'Np PL4 Stock'!A:J,10,FALSE)="Np4",AB617-VLOOKUP(A617,'Np PL4 Stock'!A:E,5,FALSE),AB617-1-VLOOKUP(A617,'Np PL4 Stock'!A:E,5,FALSE)),""))</f>
        <v/>
      </c>
      <c r="AD617" s="290"/>
      <c r="AE617" s="300"/>
      <c r="AF617" s="323"/>
      <c r="AG617" s="335"/>
      <c r="AH617" s="336"/>
      <c r="AI617" s="335"/>
      <c r="AJ617" s="326"/>
      <c r="AK617" s="334"/>
    </row>
    <row r="618" spans="1:37">
      <c r="A618" s="280" t="str">
        <f t="shared" si="21"/>
        <v/>
      </c>
      <c r="B618" s="281"/>
      <c r="C618" s="282"/>
      <c r="D618" s="282"/>
      <c r="E618" s="243"/>
      <c r="F618" s="244"/>
      <c r="G618" s="243"/>
      <c r="H618" s="283" t="str">
        <f>IF(ISBLANK(F618),"",IFERROR(VLOOKUP(A618,'Np PL4 Stock'!$A:$U,20,FALSE),""))</f>
        <v/>
      </c>
      <c r="J618" s="283" t="str">
        <f>IF(ISBLANK(F618),"",VLOOKUP(LEFT(A618,5),Unit!A:B,2,FALSE))</f>
        <v/>
      </c>
      <c r="K618" s="243"/>
      <c r="L618" s="243"/>
      <c r="M618" s="291" t="str">
        <f t="shared" si="22"/>
        <v/>
      </c>
      <c r="N618" s="292" t="str">
        <f>IF(ISBLANK(D618),"",IFERROR(IF(VLOOKUP(A618,'Np PL4 Stock'!A:J,10,FALSE)="Np4",D618-VLOOKUP(A618,'Np PL4 Stock'!A:E,5,FALSE),D618-1-VLOOKUP(A618,'Np PL4 Stock'!A:E,5,FALSE)),""))</f>
        <v/>
      </c>
      <c r="O618" s="345"/>
      <c r="P618" s="290"/>
      <c r="Q618" s="300"/>
      <c r="R618" s="336"/>
      <c r="S618" s="301"/>
      <c r="T618" s="301"/>
      <c r="U618" s="336"/>
      <c r="V618" s="354"/>
      <c r="W618" s="355"/>
      <c r="X618" s="349"/>
      <c r="Y618" s="313" t="str">
        <f>IF(ISBLANK(X618),"",IFERROR(IF(VLOOKUP(A618,'Np PL4 Stock'!A:J,10,FALSE)="Np4",X618-VLOOKUP(A618,'Np PL4 Stock'!A:E,5,FALSE),X618-1-VLOOKUP(A618,'Np PL4 Stock'!A:E,5,FALSE)),""))</f>
        <v/>
      </c>
      <c r="Z618" s="325"/>
      <c r="AA618" s="315"/>
      <c r="AB618" s="316"/>
      <c r="AC618" s="317" t="str">
        <f>IF(ISBLANK(AB618),"",IFERROR(IF(VLOOKUP(A618,'Np PL4 Stock'!A:J,10,FALSE)="Np4",AB618-VLOOKUP(A618,'Np PL4 Stock'!A:E,5,FALSE),AB618-1-VLOOKUP(A618,'Np PL4 Stock'!A:E,5,FALSE)),""))</f>
        <v/>
      </c>
      <c r="AD618" s="290"/>
      <c r="AE618" s="300"/>
      <c r="AF618" s="323"/>
      <c r="AG618" s="335"/>
      <c r="AH618" s="336"/>
      <c r="AI618" s="335"/>
      <c r="AJ618" s="326"/>
      <c r="AK618" s="334"/>
    </row>
    <row r="619" spans="1:37">
      <c r="A619" s="280" t="str">
        <f t="shared" si="21"/>
        <v/>
      </c>
      <c r="B619" s="281"/>
      <c r="C619" s="282"/>
      <c r="D619" s="282"/>
      <c r="E619" s="243"/>
      <c r="F619" s="244"/>
      <c r="G619" s="243"/>
      <c r="H619" s="283" t="str">
        <f>IF(ISBLANK(F619),"",IFERROR(VLOOKUP(A619,'Np PL4 Stock'!$A:$U,20,FALSE),""))</f>
        <v/>
      </c>
      <c r="J619" s="283" t="str">
        <f>IF(ISBLANK(F619),"",VLOOKUP(LEFT(A619,5),Unit!A:B,2,FALSE))</f>
        <v/>
      </c>
      <c r="K619" s="243"/>
      <c r="L619" s="243"/>
      <c r="M619" s="291" t="str">
        <f t="shared" si="22"/>
        <v/>
      </c>
      <c r="N619" s="292" t="str">
        <f>IF(ISBLANK(D619),"",IFERROR(IF(VLOOKUP(A619,'Np PL4 Stock'!A:J,10,FALSE)="Np4",D619-VLOOKUP(A619,'Np PL4 Stock'!A:E,5,FALSE),D619-1-VLOOKUP(A619,'Np PL4 Stock'!A:E,5,FALSE)),""))</f>
        <v/>
      </c>
      <c r="O619" s="345"/>
      <c r="P619" s="290"/>
      <c r="Q619" s="300"/>
      <c r="R619" s="336"/>
      <c r="S619" s="301"/>
      <c r="T619" s="301"/>
      <c r="U619" s="336"/>
      <c r="V619" s="354"/>
      <c r="W619" s="355"/>
      <c r="X619" s="349"/>
      <c r="Y619" s="313" t="str">
        <f>IF(ISBLANK(X619),"",IFERROR(IF(VLOOKUP(A619,'Np PL4 Stock'!A:J,10,FALSE)="Np4",X619-VLOOKUP(A619,'Np PL4 Stock'!A:E,5,FALSE),X619-1-VLOOKUP(A619,'Np PL4 Stock'!A:E,5,FALSE)),""))</f>
        <v/>
      </c>
      <c r="Z619" s="325"/>
      <c r="AA619" s="315"/>
      <c r="AB619" s="316"/>
      <c r="AC619" s="317" t="str">
        <f>IF(ISBLANK(AB619),"",IFERROR(IF(VLOOKUP(A619,'Np PL4 Stock'!A:J,10,FALSE)="Np4",AB619-VLOOKUP(A619,'Np PL4 Stock'!A:E,5,FALSE),AB619-1-VLOOKUP(A619,'Np PL4 Stock'!A:E,5,FALSE)),""))</f>
        <v/>
      </c>
      <c r="AD619" s="290"/>
      <c r="AE619" s="300"/>
      <c r="AF619" s="323"/>
      <c r="AG619" s="335"/>
      <c r="AH619" s="336"/>
      <c r="AI619" s="335"/>
      <c r="AJ619" s="326"/>
      <c r="AK619" s="334"/>
    </row>
    <row r="620" spans="1:37">
      <c r="A620" s="280" t="str">
        <f t="shared" si="21"/>
        <v/>
      </c>
      <c r="B620" s="281"/>
      <c r="C620" s="282"/>
      <c r="D620" s="282"/>
      <c r="E620" s="243"/>
      <c r="F620" s="244"/>
      <c r="G620" s="243"/>
      <c r="H620" s="283" t="str">
        <f>IF(ISBLANK(F620),"",IFERROR(VLOOKUP(A620,'Np PL4 Stock'!$A:$U,20,FALSE),""))</f>
        <v/>
      </c>
      <c r="J620" s="283" t="str">
        <f>IF(ISBLANK(F620),"",VLOOKUP(LEFT(A620,5),Unit!A:B,2,FALSE))</f>
        <v/>
      </c>
      <c r="K620" s="243"/>
      <c r="L620" s="243"/>
      <c r="M620" s="291" t="str">
        <f t="shared" si="22"/>
        <v/>
      </c>
      <c r="N620" s="292" t="str">
        <f>IF(ISBLANK(D620),"",IFERROR(IF(VLOOKUP(A620,'Np PL4 Stock'!A:J,10,FALSE)="Np4",D620-VLOOKUP(A620,'Np PL4 Stock'!A:E,5,FALSE),D620-1-VLOOKUP(A620,'Np PL4 Stock'!A:E,5,FALSE)),""))</f>
        <v/>
      </c>
      <c r="O620" s="345"/>
      <c r="P620" s="290"/>
      <c r="Q620" s="300"/>
      <c r="R620" s="336"/>
      <c r="S620" s="301"/>
      <c r="T620" s="301"/>
      <c r="U620" s="336"/>
      <c r="V620" s="354"/>
      <c r="W620" s="355"/>
      <c r="X620" s="349"/>
      <c r="Y620" s="313" t="str">
        <f>IF(ISBLANK(X620),"",IFERROR(IF(VLOOKUP(A620,'Np PL4 Stock'!A:J,10,FALSE)="Np4",X620-VLOOKUP(A620,'Np PL4 Stock'!A:E,5,FALSE),X620-1-VLOOKUP(A620,'Np PL4 Stock'!A:E,5,FALSE)),""))</f>
        <v/>
      </c>
      <c r="Z620" s="325"/>
      <c r="AA620" s="315"/>
      <c r="AB620" s="316"/>
      <c r="AC620" s="317" t="str">
        <f>IF(ISBLANK(AB620),"",IFERROR(IF(VLOOKUP(A620,'Np PL4 Stock'!A:J,10,FALSE)="Np4",AB620-VLOOKUP(A620,'Np PL4 Stock'!A:E,5,FALSE),AB620-1-VLOOKUP(A620,'Np PL4 Stock'!A:E,5,FALSE)),""))</f>
        <v/>
      </c>
      <c r="AD620" s="290"/>
      <c r="AE620" s="300"/>
      <c r="AF620" s="323"/>
      <c r="AG620" s="335"/>
      <c r="AH620" s="336"/>
      <c r="AI620" s="335"/>
      <c r="AJ620" s="326"/>
      <c r="AK620" s="334"/>
    </row>
    <row r="621" spans="1:37">
      <c r="A621" s="280" t="str">
        <f t="shared" si="21"/>
        <v/>
      </c>
      <c r="B621" s="281"/>
      <c r="C621" s="282"/>
      <c r="D621" s="282"/>
      <c r="E621" s="243"/>
      <c r="F621" s="244"/>
      <c r="G621" s="243"/>
      <c r="H621" s="283" t="str">
        <f>IF(ISBLANK(F621),"",IFERROR(VLOOKUP(A621,'Np PL4 Stock'!$A:$U,20,FALSE),""))</f>
        <v/>
      </c>
      <c r="J621" s="283" t="str">
        <f>IF(ISBLANK(F621),"",VLOOKUP(LEFT(A621,5),Unit!A:B,2,FALSE))</f>
        <v/>
      </c>
      <c r="K621" s="243"/>
      <c r="L621" s="243"/>
      <c r="M621" s="291" t="str">
        <f t="shared" si="22"/>
        <v/>
      </c>
      <c r="N621" s="292" t="str">
        <f>IF(ISBLANK(D621),"",IFERROR(IF(VLOOKUP(A621,'Np PL4 Stock'!A:J,10,FALSE)="Np4",D621-VLOOKUP(A621,'Np PL4 Stock'!A:E,5,FALSE),D621-1-VLOOKUP(A621,'Np PL4 Stock'!A:E,5,FALSE)),""))</f>
        <v/>
      </c>
      <c r="O621" s="345"/>
      <c r="P621" s="290"/>
      <c r="Q621" s="300"/>
      <c r="R621" s="336"/>
      <c r="S621" s="301"/>
      <c r="T621" s="301"/>
      <c r="U621" s="336"/>
      <c r="V621" s="354"/>
      <c r="W621" s="355"/>
      <c r="X621" s="349"/>
      <c r="Y621" s="313" t="str">
        <f>IF(ISBLANK(X621),"",IFERROR(IF(VLOOKUP(A621,'Np PL4 Stock'!A:J,10,FALSE)="Np4",X621-VLOOKUP(A621,'Np PL4 Stock'!A:E,5,FALSE),X621-1-VLOOKUP(A621,'Np PL4 Stock'!A:E,5,FALSE)),""))</f>
        <v/>
      </c>
      <c r="Z621" s="325"/>
      <c r="AA621" s="315"/>
      <c r="AB621" s="316"/>
      <c r="AC621" s="317" t="str">
        <f>IF(ISBLANK(AB621),"",IFERROR(IF(VLOOKUP(A621,'Np PL4 Stock'!A:J,10,FALSE)="Np4",AB621-VLOOKUP(A621,'Np PL4 Stock'!A:E,5,FALSE),AB621-1-VLOOKUP(A621,'Np PL4 Stock'!A:E,5,FALSE)),""))</f>
        <v/>
      </c>
      <c r="AD621" s="290"/>
      <c r="AE621" s="300"/>
      <c r="AF621" s="323"/>
      <c r="AG621" s="335"/>
      <c r="AH621" s="336"/>
      <c r="AI621" s="335"/>
      <c r="AJ621" s="326"/>
      <c r="AK621" s="334"/>
    </row>
    <row r="622" spans="1:37">
      <c r="A622" s="280" t="str">
        <f t="shared" si="21"/>
        <v/>
      </c>
      <c r="B622" s="281"/>
      <c r="C622" s="282"/>
      <c r="D622" s="282"/>
      <c r="E622" s="243"/>
      <c r="F622" s="244"/>
      <c r="G622" s="243"/>
      <c r="H622" s="283" t="str">
        <f>IF(ISBLANK(F622),"",IFERROR(VLOOKUP(A622,'Np PL4 Stock'!$A:$U,20,FALSE),""))</f>
        <v/>
      </c>
      <c r="J622" s="283" t="str">
        <f>IF(ISBLANK(F622),"",VLOOKUP(LEFT(A622,5),Unit!A:B,2,FALSE))</f>
        <v/>
      </c>
      <c r="K622" s="243"/>
      <c r="L622" s="243"/>
      <c r="M622" s="291" t="str">
        <f t="shared" si="22"/>
        <v/>
      </c>
      <c r="N622" s="292" t="str">
        <f>IF(ISBLANK(D622),"",IFERROR(IF(VLOOKUP(A622,'Np PL4 Stock'!A:J,10,FALSE)="Np4",D622-VLOOKUP(A622,'Np PL4 Stock'!A:E,5,FALSE),D622-1-VLOOKUP(A622,'Np PL4 Stock'!A:E,5,FALSE)),""))</f>
        <v/>
      </c>
      <c r="O622" s="345"/>
      <c r="P622" s="290"/>
      <c r="Q622" s="300"/>
      <c r="R622" s="336"/>
      <c r="S622" s="301"/>
      <c r="T622" s="301"/>
      <c r="U622" s="336"/>
      <c r="V622" s="354"/>
      <c r="W622" s="355"/>
      <c r="X622" s="349"/>
      <c r="Y622" s="313" t="str">
        <f>IF(ISBLANK(X622),"",IFERROR(IF(VLOOKUP(A622,'Np PL4 Stock'!A:J,10,FALSE)="Np4",X622-VLOOKUP(A622,'Np PL4 Stock'!A:E,5,FALSE),X622-1-VLOOKUP(A622,'Np PL4 Stock'!A:E,5,FALSE)),""))</f>
        <v/>
      </c>
      <c r="Z622" s="325"/>
      <c r="AA622" s="315"/>
      <c r="AB622" s="316"/>
      <c r="AC622" s="317" t="str">
        <f>IF(ISBLANK(AB622),"",IFERROR(IF(VLOOKUP(A622,'Np PL4 Stock'!A:J,10,FALSE)="Np4",AB622-VLOOKUP(A622,'Np PL4 Stock'!A:E,5,FALSE),AB622-1-VLOOKUP(A622,'Np PL4 Stock'!A:E,5,FALSE)),""))</f>
        <v/>
      </c>
      <c r="AD622" s="290"/>
      <c r="AE622" s="300"/>
      <c r="AF622" s="323"/>
      <c r="AG622" s="335"/>
      <c r="AH622" s="336"/>
      <c r="AI622" s="335"/>
      <c r="AJ622" s="326"/>
      <c r="AK622" s="334"/>
    </row>
    <row r="623" spans="1:37">
      <c r="A623" s="280" t="str">
        <f t="shared" si="21"/>
        <v/>
      </c>
      <c r="B623" s="281"/>
      <c r="C623" s="282"/>
      <c r="D623" s="282"/>
      <c r="E623" s="243"/>
      <c r="F623" s="244"/>
      <c r="G623" s="243"/>
      <c r="H623" s="283" t="str">
        <f>IF(ISBLANK(F623),"",IFERROR(VLOOKUP(A623,'Np PL4 Stock'!$A:$U,20,FALSE),""))</f>
        <v/>
      </c>
      <c r="J623" s="283" t="str">
        <f>IF(ISBLANK(F623),"",VLOOKUP(LEFT(A623,5),Unit!A:B,2,FALSE))</f>
        <v/>
      </c>
      <c r="K623" s="243"/>
      <c r="L623" s="243"/>
      <c r="M623" s="291" t="str">
        <f t="shared" si="22"/>
        <v/>
      </c>
      <c r="N623" s="292" t="str">
        <f>IF(ISBLANK(D623),"",IFERROR(IF(VLOOKUP(A623,'Np PL4 Stock'!A:J,10,FALSE)="Np4",D623-VLOOKUP(A623,'Np PL4 Stock'!A:E,5,FALSE),D623-1-VLOOKUP(A623,'Np PL4 Stock'!A:E,5,FALSE)),""))</f>
        <v/>
      </c>
      <c r="O623" s="345"/>
      <c r="P623" s="290"/>
      <c r="Q623" s="300"/>
      <c r="R623" s="336"/>
      <c r="S623" s="301"/>
      <c r="T623" s="301"/>
      <c r="U623" s="336"/>
      <c r="V623" s="354"/>
      <c r="W623" s="355"/>
      <c r="X623" s="349"/>
      <c r="Y623" s="313" t="str">
        <f>IF(ISBLANK(X623),"",IFERROR(IF(VLOOKUP(A623,'Np PL4 Stock'!A:J,10,FALSE)="Np4",X623-VLOOKUP(A623,'Np PL4 Stock'!A:E,5,FALSE),X623-1-VLOOKUP(A623,'Np PL4 Stock'!A:E,5,FALSE)),""))</f>
        <v/>
      </c>
      <c r="Z623" s="325"/>
      <c r="AA623" s="315"/>
      <c r="AB623" s="316"/>
      <c r="AC623" s="317" t="str">
        <f>IF(ISBLANK(AB623),"",IFERROR(IF(VLOOKUP(A623,'Np PL4 Stock'!A:J,10,FALSE)="Np4",AB623-VLOOKUP(A623,'Np PL4 Stock'!A:E,5,FALSE),AB623-1-VLOOKUP(A623,'Np PL4 Stock'!A:E,5,FALSE)),""))</f>
        <v/>
      </c>
      <c r="AD623" s="290"/>
      <c r="AE623" s="300"/>
      <c r="AF623" s="323"/>
      <c r="AG623" s="335"/>
      <c r="AH623" s="336"/>
      <c r="AI623" s="335"/>
      <c r="AJ623" s="326"/>
      <c r="AK623" s="334"/>
    </row>
    <row r="624" spans="1:37">
      <c r="A624" s="280" t="str">
        <f t="shared" si="21"/>
        <v/>
      </c>
      <c r="B624" s="281"/>
      <c r="C624" s="282"/>
      <c r="D624" s="282"/>
      <c r="E624" s="243"/>
      <c r="F624" s="244"/>
      <c r="G624" s="243"/>
      <c r="H624" s="283" t="str">
        <f>IF(ISBLANK(F624),"",IFERROR(VLOOKUP(A624,'Np PL4 Stock'!$A:$U,20,FALSE),""))</f>
        <v/>
      </c>
      <c r="J624" s="283" t="str">
        <f>IF(ISBLANK(F624),"",VLOOKUP(LEFT(A624,5),Unit!A:B,2,FALSE))</f>
        <v/>
      </c>
      <c r="K624" s="243"/>
      <c r="L624" s="243"/>
      <c r="M624" s="291" t="str">
        <f t="shared" si="22"/>
        <v/>
      </c>
      <c r="N624" s="292" t="str">
        <f>IF(ISBLANK(D624),"",IFERROR(IF(VLOOKUP(A624,'Np PL4 Stock'!A:J,10,FALSE)="Np4",D624-VLOOKUP(A624,'Np PL4 Stock'!A:E,5,FALSE),D624-1-VLOOKUP(A624,'Np PL4 Stock'!A:E,5,FALSE)),""))</f>
        <v/>
      </c>
      <c r="O624" s="345"/>
      <c r="P624" s="290"/>
      <c r="Q624" s="300"/>
      <c r="R624" s="336"/>
      <c r="S624" s="301"/>
      <c r="T624" s="301"/>
      <c r="U624" s="336"/>
      <c r="V624" s="354"/>
      <c r="W624" s="355"/>
      <c r="X624" s="349"/>
      <c r="Y624" s="313" t="str">
        <f>IF(ISBLANK(X624),"",IFERROR(IF(VLOOKUP(A624,'Np PL4 Stock'!A:J,10,FALSE)="Np4",X624-VLOOKUP(A624,'Np PL4 Stock'!A:E,5,FALSE),X624-1-VLOOKUP(A624,'Np PL4 Stock'!A:E,5,FALSE)),""))</f>
        <v/>
      </c>
      <c r="Z624" s="325"/>
      <c r="AA624" s="315"/>
      <c r="AB624" s="316"/>
      <c r="AC624" s="317" t="str">
        <f>IF(ISBLANK(AB624),"",IFERROR(IF(VLOOKUP(A624,'Np PL4 Stock'!A:J,10,FALSE)="Np4",AB624-VLOOKUP(A624,'Np PL4 Stock'!A:E,5,FALSE),AB624-1-VLOOKUP(A624,'Np PL4 Stock'!A:E,5,FALSE)),""))</f>
        <v/>
      </c>
      <c r="AD624" s="290"/>
      <c r="AE624" s="300"/>
      <c r="AF624" s="323"/>
      <c r="AG624" s="335"/>
      <c r="AH624" s="336"/>
      <c r="AI624" s="335"/>
      <c r="AJ624" s="326"/>
      <c r="AK624" s="334"/>
    </row>
    <row r="625" spans="1:37">
      <c r="A625" s="280" t="str">
        <f t="shared" si="21"/>
        <v/>
      </c>
      <c r="B625" s="281"/>
      <c r="C625" s="282"/>
      <c r="D625" s="282"/>
      <c r="E625" s="243"/>
      <c r="F625" s="244"/>
      <c r="G625" s="243"/>
      <c r="H625" s="283" t="str">
        <f>IF(ISBLANK(F625),"",IFERROR(VLOOKUP(A625,'Np PL4 Stock'!$A:$U,20,FALSE),""))</f>
        <v/>
      </c>
      <c r="J625" s="283" t="str">
        <f>IF(ISBLANK(F625),"",VLOOKUP(LEFT(A625,5),Unit!A:B,2,FALSE))</f>
        <v/>
      </c>
      <c r="K625" s="243"/>
      <c r="L625" s="243"/>
      <c r="M625" s="291" t="str">
        <f t="shared" si="22"/>
        <v/>
      </c>
      <c r="N625" s="292" t="str">
        <f>IF(ISBLANK(D625),"",IFERROR(IF(VLOOKUP(A625,'Np PL4 Stock'!A:J,10,FALSE)="Np4",D625-VLOOKUP(A625,'Np PL4 Stock'!A:E,5,FALSE),D625-1-VLOOKUP(A625,'Np PL4 Stock'!A:E,5,FALSE)),""))</f>
        <v/>
      </c>
      <c r="O625" s="345"/>
      <c r="P625" s="290"/>
      <c r="Q625" s="300"/>
      <c r="R625" s="336"/>
      <c r="S625" s="301"/>
      <c r="T625" s="301"/>
      <c r="U625" s="336"/>
      <c r="V625" s="354"/>
      <c r="W625" s="355"/>
      <c r="X625" s="349"/>
      <c r="Y625" s="313" t="str">
        <f>IF(ISBLANK(X625),"",IFERROR(IF(VLOOKUP(A625,'Np PL4 Stock'!A:J,10,FALSE)="Np4",X625-VLOOKUP(A625,'Np PL4 Stock'!A:E,5,FALSE),X625-1-VLOOKUP(A625,'Np PL4 Stock'!A:E,5,FALSE)),""))</f>
        <v/>
      </c>
      <c r="Z625" s="325"/>
      <c r="AA625" s="315"/>
      <c r="AB625" s="316"/>
      <c r="AC625" s="317" t="str">
        <f>IF(ISBLANK(AB625),"",IFERROR(IF(VLOOKUP(A625,'Np PL4 Stock'!A:J,10,FALSE)="Np4",AB625-VLOOKUP(A625,'Np PL4 Stock'!A:E,5,FALSE),AB625-1-VLOOKUP(A625,'Np PL4 Stock'!A:E,5,FALSE)),""))</f>
        <v/>
      </c>
      <c r="AD625" s="290"/>
      <c r="AE625" s="300"/>
      <c r="AF625" s="323"/>
      <c r="AG625" s="335"/>
      <c r="AH625" s="336"/>
      <c r="AI625" s="335"/>
      <c r="AJ625" s="326"/>
      <c r="AK625" s="334"/>
    </row>
    <row r="626" spans="1:37">
      <c r="A626" s="280" t="str">
        <f t="shared" si="21"/>
        <v/>
      </c>
      <c r="B626" s="281"/>
      <c r="C626" s="282"/>
      <c r="D626" s="282"/>
      <c r="E626" s="243"/>
      <c r="F626" s="244"/>
      <c r="G626" s="243"/>
      <c r="H626" s="283" t="str">
        <f>IF(ISBLANK(F626),"",IFERROR(VLOOKUP(A626,'Np PL4 Stock'!$A:$U,20,FALSE),""))</f>
        <v/>
      </c>
      <c r="J626" s="283" t="str">
        <f>IF(ISBLANK(F626),"",VLOOKUP(LEFT(A626,5),Unit!A:B,2,FALSE))</f>
        <v/>
      </c>
      <c r="K626" s="243"/>
      <c r="L626" s="243"/>
      <c r="M626" s="291" t="str">
        <f t="shared" si="22"/>
        <v/>
      </c>
      <c r="N626" s="292" t="str">
        <f>IF(ISBLANK(D626),"",IFERROR(IF(VLOOKUP(A626,'Np PL4 Stock'!A:J,10,FALSE)="Np4",D626-VLOOKUP(A626,'Np PL4 Stock'!A:E,5,FALSE),D626-1-VLOOKUP(A626,'Np PL4 Stock'!A:E,5,FALSE)),""))</f>
        <v/>
      </c>
      <c r="O626" s="345"/>
      <c r="P626" s="290"/>
      <c r="Q626" s="300"/>
      <c r="R626" s="336"/>
      <c r="S626" s="301"/>
      <c r="T626" s="301"/>
      <c r="U626" s="336"/>
      <c r="V626" s="354"/>
      <c r="W626" s="355"/>
      <c r="X626" s="349"/>
      <c r="Y626" s="313" t="str">
        <f>IF(ISBLANK(X626),"",IFERROR(IF(VLOOKUP(A626,'Np PL4 Stock'!A:J,10,FALSE)="Np4",X626-VLOOKUP(A626,'Np PL4 Stock'!A:E,5,FALSE),X626-1-VLOOKUP(A626,'Np PL4 Stock'!A:E,5,FALSE)),""))</f>
        <v/>
      </c>
      <c r="Z626" s="325"/>
      <c r="AA626" s="315"/>
      <c r="AB626" s="316"/>
      <c r="AC626" s="317" t="str">
        <f>IF(ISBLANK(AB626),"",IFERROR(IF(VLOOKUP(A626,'Np PL4 Stock'!A:J,10,FALSE)="Np4",AB626-VLOOKUP(A626,'Np PL4 Stock'!A:E,5,FALSE),AB626-1-VLOOKUP(A626,'Np PL4 Stock'!A:E,5,FALSE)),""))</f>
        <v/>
      </c>
      <c r="AD626" s="290"/>
      <c r="AE626" s="300"/>
      <c r="AF626" s="323"/>
      <c r="AG626" s="335"/>
      <c r="AH626" s="336"/>
      <c r="AI626" s="335"/>
      <c r="AJ626" s="326"/>
      <c r="AK626" s="334"/>
    </row>
    <row r="627" spans="1:37">
      <c r="A627" s="280" t="str">
        <f t="shared" si="21"/>
        <v/>
      </c>
      <c r="B627" s="281"/>
      <c r="C627" s="282"/>
      <c r="D627" s="282"/>
      <c r="E627" s="243"/>
      <c r="F627" s="244"/>
      <c r="G627" s="243"/>
      <c r="H627" s="283" t="str">
        <f>IF(ISBLANK(F627),"",IFERROR(VLOOKUP(A627,'Np PL4 Stock'!$A:$U,20,FALSE),""))</f>
        <v/>
      </c>
      <c r="J627" s="283" t="str">
        <f>IF(ISBLANK(F627),"",VLOOKUP(LEFT(A627,5),Unit!A:B,2,FALSE))</f>
        <v/>
      </c>
      <c r="K627" s="243"/>
      <c r="L627" s="243"/>
      <c r="M627" s="291" t="str">
        <f t="shared" si="22"/>
        <v/>
      </c>
      <c r="N627" s="292" t="str">
        <f>IF(ISBLANK(D627),"",IFERROR(IF(VLOOKUP(A627,'Np PL4 Stock'!A:J,10,FALSE)="Np4",D627-VLOOKUP(A627,'Np PL4 Stock'!A:E,5,FALSE),D627-1-VLOOKUP(A627,'Np PL4 Stock'!A:E,5,FALSE)),""))</f>
        <v/>
      </c>
      <c r="O627" s="345"/>
      <c r="P627" s="290"/>
      <c r="Q627" s="300"/>
      <c r="R627" s="336"/>
      <c r="S627" s="301"/>
      <c r="T627" s="301"/>
      <c r="U627" s="336"/>
      <c r="V627" s="354"/>
      <c r="W627" s="355"/>
      <c r="X627" s="349"/>
      <c r="Y627" s="313" t="str">
        <f>IF(ISBLANK(X627),"",IFERROR(IF(VLOOKUP(A627,'Np PL4 Stock'!A:J,10,FALSE)="Np4",X627-VLOOKUP(A627,'Np PL4 Stock'!A:E,5,FALSE),X627-1-VLOOKUP(A627,'Np PL4 Stock'!A:E,5,FALSE)),""))</f>
        <v/>
      </c>
      <c r="Z627" s="325"/>
      <c r="AA627" s="315"/>
      <c r="AB627" s="316"/>
      <c r="AC627" s="317" t="str">
        <f>IF(ISBLANK(AB627),"",IFERROR(IF(VLOOKUP(A627,'Np PL4 Stock'!A:J,10,FALSE)="Np4",AB627-VLOOKUP(A627,'Np PL4 Stock'!A:E,5,FALSE),AB627-1-VLOOKUP(A627,'Np PL4 Stock'!A:E,5,FALSE)),""))</f>
        <v/>
      </c>
      <c r="AD627" s="290"/>
      <c r="AE627" s="300"/>
      <c r="AF627" s="323"/>
      <c r="AG627" s="335"/>
      <c r="AH627" s="336"/>
      <c r="AI627" s="335"/>
      <c r="AJ627" s="326"/>
      <c r="AK627" s="334"/>
    </row>
    <row r="628" spans="1:37">
      <c r="A628" s="280" t="str">
        <f t="shared" si="21"/>
        <v/>
      </c>
      <c r="B628" s="281"/>
      <c r="C628" s="282"/>
      <c r="D628" s="282"/>
      <c r="E628" s="243"/>
      <c r="F628" s="244"/>
      <c r="G628" s="243"/>
      <c r="H628" s="283" t="str">
        <f>IF(ISBLANK(F628),"",IFERROR(VLOOKUP(A628,'Np PL4 Stock'!$A:$U,20,FALSE),""))</f>
        <v/>
      </c>
      <c r="J628" s="283" t="str">
        <f>IF(ISBLANK(F628),"",VLOOKUP(LEFT(A628,5),Unit!A:B,2,FALSE))</f>
        <v/>
      </c>
      <c r="K628" s="243"/>
      <c r="L628" s="243"/>
      <c r="M628" s="291" t="str">
        <f t="shared" si="22"/>
        <v/>
      </c>
      <c r="N628" s="292" t="str">
        <f>IF(ISBLANK(D628),"",IFERROR(IF(VLOOKUP(A628,'Np PL4 Stock'!A:J,10,FALSE)="Np4",D628-VLOOKUP(A628,'Np PL4 Stock'!A:E,5,FALSE),D628-1-VLOOKUP(A628,'Np PL4 Stock'!A:E,5,FALSE)),""))</f>
        <v/>
      </c>
      <c r="O628" s="345"/>
      <c r="P628" s="290"/>
      <c r="Q628" s="300"/>
      <c r="R628" s="336"/>
      <c r="S628" s="301"/>
      <c r="T628" s="301"/>
      <c r="U628" s="336"/>
      <c r="V628" s="354"/>
      <c r="W628" s="355"/>
      <c r="X628" s="349"/>
      <c r="Y628" s="313" t="str">
        <f>IF(ISBLANK(X628),"",IFERROR(IF(VLOOKUP(A628,'Np PL4 Stock'!A:J,10,FALSE)="Np4",X628-VLOOKUP(A628,'Np PL4 Stock'!A:E,5,FALSE),X628-1-VLOOKUP(A628,'Np PL4 Stock'!A:E,5,FALSE)),""))</f>
        <v/>
      </c>
      <c r="Z628" s="325"/>
      <c r="AA628" s="315"/>
      <c r="AB628" s="316"/>
      <c r="AC628" s="317" t="str">
        <f>IF(ISBLANK(AB628),"",IFERROR(IF(VLOOKUP(A628,'Np PL4 Stock'!A:J,10,FALSE)="Np4",AB628-VLOOKUP(A628,'Np PL4 Stock'!A:E,5,FALSE),AB628-1-VLOOKUP(A628,'Np PL4 Stock'!A:E,5,FALSE)),""))</f>
        <v/>
      </c>
      <c r="AD628" s="290"/>
      <c r="AE628" s="300"/>
      <c r="AF628" s="323"/>
      <c r="AG628" s="335"/>
      <c r="AH628" s="336"/>
      <c r="AI628" s="335"/>
      <c r="AJ628" s="326"/>
      <c r="AK628" s="334"/>
    </row>
    <row r="629" spans="1:37">
      <c r="A629" s="280" t="str">
        <f t="shared" si="21"/>
        <v/>
      </c>
      <c r="B629" s="281"/>
      <c r="C629" s="282"/>
      <c r="D629" s="282"/>
      <c r="E629" s="243"/>
      <c r="F629" s="244"/>
      <c r="G629" s="243"/>
      <c r="H629" s="283" t="str">
        <f>IF(ISBLANK(F629),"",IFERROR(VLOOKUP(A629,'Np PL4 Stock'!$A:$U,20,FALSE),""))</f>
        <v/>
      </c>
      <c r="J629" s="283" t="str">
        <f>IF(ISBLANK(F629),"",VLOOKUP(LEFT(A629,5),Unit!A:B,2,FALSE))</f>
        <v/>
      </c>
      <c r="K629" s="243"/>
      <c r="L629" s="243"/>
      <c r="M629" s="291" t="str">
        <f t="shared" si="22"/>
        <v/>
      </c>
      <c r="N629" s="292" t="str">
        <f>IF(ISBLANK(D629),"",IFERROR(IF(VLOOKUP(A629,'Np PL4 Stock'!A:J,10,FALSE)="Np4",D629-VLOOKUP(A629,'Np PL4 Stock'!A:E,5,FALSE),D629-1-VLOOKUP(A629,'Np PL4 Stock'!A:E,5,FALSE)),""))</f>
        <v/>
      </c>
      <c r="O629" s="345"/>
      <c r="P629" s="290"/>
      <c r="Q629" s="300"/>
      <c r="R629" s="336"/>
      <c r="S629" s="301"/>
      <c r="T629" s="301"/>
      <c r="U629" s="336"/>
      <c r="V629" s="354"/>
      <c r="W629" s="355"/>
      <c r="X629" s="349"/>
      <c r="Y629" s="313" t="str">
        <f>IF(ISBLANK(X629),"",IFERROR(IF(VLOOKUP(A629,'Np PL4 Stock'!A:J,10,FALSE)="Np4",X629-VLOOKUP(A629,'Np PL4 Stock'!A:E,5,FALSE),X629-1-VLOOKUP(A629,'Np PL4 Stock'!A:E,5,FALSE)),""))</f>
        <v/>
      </c>
      <c r="Z629" s="325"/>
      <c r="AA629" s="315"/>
      <c r="AB629" s="316"/>
      <c r="AC629" s="317" t="str">
        <f>IF(ISBLANK(AB629),"",IFERROR(IF(VLOOKUP(A629,'Np PL4 Stock'!A:J,10,FALSE)="Np4",AB629-VLOOKUP(A629,'Np PL4 Stock'!A:E,5,FALSE),AB629-1-VLOOKUP(A629,'Np PL4 Stock'!A:E,5,FALSE)),""))</f>
        <v/>
      </c>
      <c r="AD629" s="290"/>
      <c r="AE629" s="300"/>
      <c r="AF629" s="323"/>
      <c r="AG629" s="335"/>
      <c r="AH629" s="336"/>
      <c r="AI629" s="335"/>
      <c r="AJ629" s="326"/>
      <c r="AK629" s="334"/>
    </row>
    <row r="630" spans="1:37">
      <c r="A630" s="280" t="str">
        <f t="shared" si="21"/>
        <v/>
      </c>
      <c r="B630" s="281"/>
      <c r="C630" s="282"/>
      <c r="D630" s="282"/>
      <c r="E630" s="243"/>
      <c r="F630" s="244"/>
      <c r="G630" s="243"/>
      <c r="H630" s="283" t="str">
        <f>IF(ISBLANK(F630),"",IFERROR(VLOOKUP(A630,'Np PL4 Stock'!$A:$U,20,FALSE),""))</f>
        <v/>
      </c>
      <c r="J630" s="283" t="str">
        <f>IF(ISBLANK(F630),"",VLOOKUP(LEFT(A630,5),Unit!A:B,2,FALSE))</f>
        <v/>
      </c>
      <c r="K630" s="243"/>
      <c r="L630" s="243"/>
      <c r="M630" s="291" t="str">
        <f t="shared" si="22"/>
        <v/>
      </c>
      <c r="N630" s="292" t="str">
        <f>IF(ISBLANK(D630),"",IFERROR(IF(VLOOKUP(A630,'Np PL4 Stock'!A:J,10,FALSE)="Np4",D630-VLOOKUP(A630,'Np PL4 Stock'!A:E,5,FALSE),D630-1-VLOOKUP(A630,'Np PL4 Stock'!A:E,5,FALSE)),""))</f>
        <v/>
      </c>
      <c r="O630" s="345"/>
      <c r="P630" s="290"/>
      <c r="Q630" s="300"/>
      <c r="R630" s="336"/>
      <c r="S630" s="301"/>
      <c r="T630" s="301"/>
      <c r="U630" s="336"/>
      <c r="V630" s="354"/>
      <c r="W630" s="355"/>
      <c r="X630" s="349"/>
      <c r="Y630" s="313" t="str">
        <f>IF(ISBLANK(X630),"",IFERROR(IF(VLOOKUP(A630,'Np PL4 Stock'!A:J,10,FALSE)="Np4",X630-VLOOKUP(A630,'Np PL4 Stock'!A:E,5,FALSE),X630-1-VLOOKUP(A630,'Np PL4 Stock'!A:E,5,FALSE)),""))</f>
        <v/>
      </c>
      <c r="Z630" s="325"/>
      <c r="AA630" s="315"/>
      <c r="AB630" s="316"/>
      <c r="AC630" s="317" t="str">
        <f>IF(ISBLANK(AB630),"",IFERROR(IF(VLOOKUP(A630,'Np PL4 Stock'!A:J,10,FALSE)="Np4",AB630-VLOOKUP(A630,'Np PL4 Stock'!A:E,5,FALSE),AB630-1-VLOOKUP(A630,'Np PL4 Stock'!A:E,5,FALSE)),""))</f>
        <v/>
      </c>
      <c r="AD630" s="290"/>
      <c r="AE630" s="300"/>
      <c r="AF630" s="323"/>
      <c r="AG630" s="335"/>
      <c r="AH630" s="336"/>
      <c r="AI630" s="335"/>
      <c r="AJ630" s="326"/>
      <c r="AK630" s="334"/>
    </row>
    <row r="631" spans="1:37">
      <c r="A631" s="280" t="str">
        <f t="shared" si="21"/>
        <v/>
      </c>
      <c r="B631" s="281"/>
      <c r="C631" s="282"/>
      <c r="D631" s="282"/>
      <c r="E631" s="243"/>
      <c r="F631" s="244"/>
      <c r="G631" s="243"/>
      <c r="H631" s="283" t="str">
        <f>IF(ISBLANK(F631),"",IFERROR(VLOOKUP(A631,'Np PL4 Stock'!$A:$U,20,FALSE),""))</f>
        <v/>
      </c>
      <c r="J631" s="283" t="str">
        <f>IF(ISBLANK(F631),"",VLOOKUP(LEFT(A631,5),Unit!A:B,2,FALSE))</f>
        <v/>
      </c>
      <c r="K631" s="243"/>
      <c r="L631" s="243"/>
      <c r="M631" s="291" t="str">
        <f t="shared" si="22"/>
        <v/>
      </c>
      <c r="N631" s="292" t="str">
        <f>IF(ISBLANK(D631),"",IFERROR(IF(VLOOKUP(A631,'Np PL4 Stock'!A:J,10,FALSE)="Np4",D631-VLOOKUP(A631,'Np PL4 Stock'!A:E,5,FALSE),D631-1-VLOOKUP(A631,'Np PL4 Stock'!A:E,5,FALSE)),""))</f>
        <v/>
      </c>
      <c r="O631" s="345"/>
      <c r="P631" s="290"/>
      <c r="Q631" s="300"/>
      <c r="R631" s="336"/>
      <c r="S631" s="301"/>
      <c r="T631" s="301"/>
      <c r="U631" s="336"/>
      <c r="V631" s="354"/>
      <c r="W631" s="355"/>
      <c r="X631" s="349"/>
      <c r="Y631" s="313" t="str">
        <f>IF(ISBLANK(X631),"",IFERROR(IF(VLOOKUP(A631,'Np PL4 Stock'!A:J,10,FALSE)="Np4",X631-VLOOKUP(A631,'Np PL4 Stock'!A:E,5,FALSE),X631-1-VLOOKUP(A631,'Np PL4 Stock'!A:E,5,FALSE)),""))</f>
        <v/>
      </c>
      <c r="Z631" s="325"/>
      <c r="AA631" s="315"/>
      <c r="AB631" s="316"/>
      <c r="AC631" s="317" t="str">
        <f>IF(ISBLANK(AB631),"",IFERROR(IF(VLOOKUP(A631,'Np PL4 Stock'!A:J,10,FALSE)="Np4",AB631-VLOOKUP(A631,'Np PL4 Stock'!A:E,5,FALSE),AB631-1-VLOOKUP(A631,'Np PL4 Stock'!A:E,5,FALSE)),""))</f>
        <v/>
      </c>
      <c r="AD631" s="290"/>
      <c r="AE631" s="300"/>
      <c r="AF631" s="323"/>
      <c r="AG631" s="335"/>
      <c r="AH631" s="336"/>
      <c r="AI631" s="335"/>
      <c r="AJ631" s="326"/>
      <c r="AK631" s="334"/>
    </row>
    <row r="632" spans="1:37">
      <c r="A632" s="280" t="str">
        <f t="shared" si="21"/>
        <v/>
      </c>
      <c r="B632" s="281"/>
      <c r="C632" s="282"/>
      <c r="D632" s="282"/>
      <c r="E632" s="243"/>
      <c r="F632" s="244"/>
      <c r="G632" s="243"/>
      <c r="H632" s="283" t="str">
        <f>IF(ISBLANK(F632),"",IFERROR(VLOOKUP(A632,'Np PL4 Stock'!$A:$U,20,FALSE),""))</f>
        <v/>
      </c>
      <c r="J632" s="283" t="str">
        <f>IF(ISBLANK(F632),"",VLOOKUP(LEFT(A632,5),Unit!A:B,2,FALSE))</f>
        <v/>
      </c>
      <c r="K632" s="243"/>
      <c r="L632" s="243"/>
      <c r="M632" s="291" t="str">
        <f t="shared" si="22"/>
        <v/>
      </c>
      <c r="N632" s="292" t="str">
        <f>IF(ISBLANK(D632),"",IFERROR(IF(VLOOKUP(A632,'Np PL4 Stock'!A:J,10,FALSE)="Np4",D632-VLOOKUP(A632,'Np PL4 Stock'!A:E,5,FALSE),D632-1-VLOOKUP(A632,'Np PL4 Stock'!A:E,5,FALSE)),""))</f>
        <v/>
      </c>
      <c r="O632" s="345"/>
      <c r="P632" s="290"/>
      <c r="Q632" s="300"/>
      <c r="R632" s="336"/>
      <c r="S632" s="301"/>
      <c r="T632" s="301"/>
      <c r="U632" s="336"/>
      <c r="V632" s="354"/>
      <c r="W632" s="355"/>
      <c r="X632" s="349"/>
      <c r="Y632" s="313" t="str">
        <f>IF(ISBLANK(X632),"",IFERROR(IF(VLOOKUP(A632,'Np PL4 Stock'!A:J,10,FALSE)="Np4",X632-VLOOKUP(A632,'Np PL4 Stock'!A:E,5,FALSE),X632-1-VLOOKUP(A632,'Np PL4 Stock'!A:E,5,FALSE)),""))</f>
        <v/>
      </c>
      <c r="Z632" s="325"/>
      <c r="AA632" s="315"/>
      <c r="AB632" s="316"/>
      <c r="AC632" s="317" t="str">
        <f>IF(ISBLANK(AB632),"",IFERROR(IF(VLOOKUP(A632,'Np PL4 Stock'!A:J,10,FALSE)="Np4",AB632-VLOOKUP(A632,'Np PL4 Stock'!A:E,5,FALSE),AB632-1-VLOOKUP(A632,'Np PL4 Stock'!A:E,5,FALSE)),""))</f>
        <v/>
      </c>
      <c r="AD632" s="290"/>
      <c r="AE632" s="300"/>
      <c r="AF632" s="323"/>
      <c r="AG632" s="335"/>
      <c r="AH632" s="336"/>
      <c r="AI632" s="335"/>
      <c r="AJ632" s="326"/>
      <c r="AK632" s="334"/>
    </row>
    <row r="633" spans="1:37">
      <c r="A633" s="280" t="str">
        <f t="shared" si="21"/>
        <v/>
      </c>
      <c r="B633" s="281"/>
      <c r="C633" s="282"/>
      <c r="D633" s="282"/>
      <c r="E633" s="243"/>
      <c r="F633" s="244"/>
      <c r="G633" s="243"/>
      <c r="H633" s="283" t="str">
        <f>IF(ISBLANK(F633),"",IFERROR(VLOOKUP(A633,'Np PL4 Stock'!$A:$U,20,FALSE),""))</f>
        <v/>
      </c>
      <c r="J633" s="283" t="str">
        <f>IF(ISBLANK(F633),"",VLOOKUP(LEFT(A633,5),Unit!A:B,2,FALSE))</f>
        <v/>
      </c>
      <c r="K633" s="243"/>
      <c r="L633" s="243"/>
      <c r="M633" s="291" t="str">
        <f t="shared" si="22"/>
        <v/>
      </c>
      <c r="N633" s="292" t="str">
        <f>IF(ISBLANK(D633),"",IFERROR(IF(VLOOKUP(A633,'Np PL4 Stock'!A:J,10,FALSE)="Np4",D633-VLOOKUP(A633,'Np PL4 Stock'!A:E,5,FALSE),D633-1-VLOOKUP(A633,'Np PL4 Stock'!A:E,5,FALSE)),""))</f>
        <v/>
      </c>
      <c r="O633" s="345"/>
      <c r="P633" s="290"/>
      <c r="Q633" s="300"/>
      <c r="R633" s="336"/>
      <c r="S633" s="301"/>
      <c r="T633" s="301"/>
      <c r="U633" s="336"/>
      <c r="V633" s="354"/>
      <c r="W633" s="355"/>
      <c r="X633" s="349"/>
      <c r="Y633" s="313" t="str">
        <f>IF(ISBLANK(X633),"",IFERROR(IF(VLOOKUP(A633,'Np PL4 Stock'!A:J,10,FALSE)="Np4",X633-VLOOKUP(A633,'Np PL4 Stock'!A:E,5,FALSE),X633-1-VLOOKUP(A633,'Np PL4 Stock'!A:E,5,FALSE)),""))</f>
        <v/>
      </c>
      <c r="Z633" s="325"/>
      <c r="AA633" s="315"/>
      <c r="AB633" s="316"/>
      <c r="AC633" s="317" t="str">
        <f>IF(ISBLANK(AB633),"",IFERROR(IF(VLOOKUP(A633,'Np PL4 Stock'!A:J,10,FALSE)="Np4",AB633-VLOOKUP(A633,'Np PL4 Stock'!A:E,5,FALSE),AB633-1-VLOOKUP(A633,'Np PL4 Stock'!A:E,5,FALSE)),""))</f>
        <v/>
      </c>
      <c r="AD633" s="290"/>
      <c r="AE633" s="300"/>
      <c r="AF633" s="323"/>
      <c r="AG633" s="335"/>
      <c r="AH633" s="336"/>
      <c r="AI633" s="335"/>
      <c r="AJ633" s="326"/>
      <c r="AK633" s="334"/>
    </row>
    <row r="634" spans="1:37">
      <c r="A634" s="280" t="str">
        <f t="shared" si="21"/>
        <v/>
      </c>
      <c r="B634" s="281"/>
      <c r="C634" s="282"/>
      <c r="D634" s="282"/>
      <c r="E634" s="243"/>
      <c r="F634" s="244"/>
      <c r="G634" s="243"/>
      <c r="H634" s="283" t="str">
        <f>IF(ISBLANK(F634),"",IFERROR(VLOOKUP(A634,'Np PL4 Stock'!$A:$U,20,FALSE),""))</f>
        <v/>
      </c>
      <c r="J634" s="283" t="str">
        <f>IF(ISBLANK(F634),"",VLOOKUP(LEFT(A634,5),Unit!A:B,2,FALSE))</f>
        <v/>
      </c>
      <c r="K634" s="243"/>
      <c r="L634" s="243"/>
      <c r="M634" s="291" t="str">
        <f t="shared" si="22"/>
        <v/>
      </c>
      <c r="N634" s="292" t="str">
        <f>IF(ISBLANK(D634),"",IFERROR(IF(VLOOKUP(A634,'Np PL4 Stock'!A:J,10,FALSE)="Np4",D634-VLOOKUP(A634,'Np PL4 Stock'!A:E,5,FALSE),D634-1-VLOOKUP(A634,'Np PL4 Stock'!A:E,5,FALSE)),""))</f>
        <v/>
      </c>
      <c r="O634" s="345"/>
      <c r="P634" s="290"/>
      <c r="Q634" s="300"/>
      <c r="R634" s="336"/>
      <c r="S634" s="301"/>
      <c r="T634" s="301"/>
      <c r="U634" s="336"/>
      <c r="V634" s="354"/>
      <c r="W634" s="355"/>
      <c r="X634" s="349"/>
      <c r="Y634" s="313" t="str">
        <f>IF(ISBLANK(X634),"",IFERROR(IF(VLOOKUP(A634,'Np PL4 Stock'!A:J,10,FALSE)="Np4",X634-VLOOKUP(A634,'Np PL4 Stock'!A:E,5,FALSE),X634-1-VLOOKUP(A634,'Np PL4 Stock'!A:E,5,FALSE)),""))</f>
        <v/>
      </c>
      <c r="Z634" s="325"/>
      <c r="AA634" s="315"/>
      <c r="AB634" s="316"/>
      <c r="AC634" s="317" t="str">
        <f>IF(ISBLANK(AB634),"",IFERROR(IF(VLOOKUP(A634,'Np PL4 Stock'!A:J,10,FALSE)="Np4",AB634-VLOOKUP(A634,'Np PL4 Stock'!A:E,5,FALSE),AB634-1-VLOOKUP(A634,'Np PL4 Stock'!A:E,5,FALSE)),""))</f>
        <v/>
      </c>
      <c r="AD634" s="290"/>
      <c r="AE634" s="300"/>
      <c r="AF634" s="323"/>
      <c r="AG634" s="335"/>
      <c r="AH634" s="336"/>
      <c r="AI634" s="335"/>
      <c r="AJ634" s="326"/>
      <c r="AK634" s="334"/>
    </row>
    <row r="635" spans="1:37">
      <c r="A635" s="280" t="str">
        <f t="shared" si="21"/>
        <v/>
      </c>
      <c r="B635" s="281"/>
      <c r="C635" s="282"/>
      <c r="D635" s="282"/>
      <c r="E635" s="243"/>
      <c r="F635" s="244"/>
      <c r="G635" s="243"/>
      <c r="H635" s="283" t="str">
        <f>IF(ISBLANK(F635),"",IFERROR(VLOOKUP(A635,'Np PL4 Stock'!$A:$U,20,FALSE),""))</f>
        <v/>
      </c>
      <c r="J635" s="283" t="str">
        <f>IF(ISBLANK(F635),"",VLOOKUP(LEFT(A635,5),Unit!A:B,2,FALSE))</f>
        <v/>
      </c>
      <c r="K635" s="243"/>
      <c r="L635" s="243"/>
      <c r="M635" s="291" t="str">
        <f t="shared" si="22"/>
        <v/>
      </c>
      <c r="N635" s="292" t="str">
        <f>IF(ISBLANK(D635),"",IFERROR(IF(VLOOKUP(A635,'Np PL4 Stock'!A:J,10,FALSE)="Np4",D635-VLOOKUP(A635,'Np PL4 Stock'!A:E,5,FALSE),D635-1-VLOOKUP(A635,'Np PL4 Stock'!A:E,5,FALSE)),""))</f>
        <v/>
      </c>
      <c r="O635" s="345"/>
      <c r="P635" s="290"/>
      <c r="Q635" s="300"/>
      <c r="R635" s="336"/>
      <c r="S635" s="301"/>
      <c r="T635" s="301"/>
      <c r="U635" s="336"/>
      <c r="V635" s="354"/>
      <c r="W635" s="355"/>
      <c r="X635" s="349"/>
      <c r="Y635" s="313" t="str">
        <f>IF(ISBLANK(X635),"",IFERROR(IF(VLOOKUP(A635,'Np PL4 Stock'!A:J,10,FALSE)="Np4",X635-VLOOKUP(A635,'Np PL4 Stock'!A:E,5,FALSE),X635-1-VLOOKUP(A635,'Np PL4 Stock'!A:E,5,FALSE)),""))</f>
        <v/>
      </c>
      <c r="Z635" s="325"/>
      <c r="AA635" s="315"/>
      <c r="AB635" s="316"/>
      <c r="AC635" s="317" t="str">
        <f>IF(ISBLANK(AB635),"",IFERROR(IF(VLOOKUP(A635,'Np PL4 Stock'!A:J,10,FALSE)="Np4",AB635-VLOOKUP(A635,'Np PL4 Stock'!A:E,5,FALSE),AB635-1-VLOOKUP(A635,'Np PL4 Stock'!A:E,5,FALSE)),""))</f>
        <v/>
      </c>
      <c r="AD635" s="290"/>
      <c r="AE635" s="300"/>
      <c r="AF635" s="323"/>
      <c r="AG635" s="335"/>
      <c r="AH635" s="336"/>
      <c r="AI635" s="335"/>
      <c r="AJ635" s="326"/>
      <c r="AK635" s="334"/>
    </row>
    <row r="636" spans="1:37">
      <c r="A636" s="280" t="str">
        <f t="shared" si="21"/>
        <v/>
      </c>
      <c r="B636" s="281"/>
      <c r="C636" s="282"/>
      <c r="D636" s="282"/>
      <c r="E636" s="243"/>
      <c r="F636" s="244"/>
      <c r="G636" s="243"/>
      <c r="H636" s="283" t="str">
        <f>IF(ISBLANK(F636),"",IFERROR(VLOOKUP(A636,'Np PL4 Stock'!$A:$U,20,FALSE),""))</f>
        <v/>
      </c>
      <c r="J636" s="283" t="str">
        <f>IF(ISBLANK(F636),"",VLOOKUP(LEFT(A636,5),Unit!A:B,2,FALSE))</f>
        <v/>
      </c>
      <c r="K636" s="243"/>
      <c r="L636" s="243"/>
      <c r="M636" s="291" t="str">
        <f t="shared" si="22"/>
        <v/>
      </c>
      <c r="N636" s="292" t="str">
        <f>IF(ISBLANK(D636),"",IFERROR(IF(VLOOKUP(A636,'Np PL4 Stock'!A:J,10,FALSE)="Np4",D636-VLOOKUP(A636,'Np PL4 Stock'!A:E,5,FALSE),D636-1-VLOOKUP(A636,'Np PL4 Stock'!A:E,5,FALSE)),""))</f>
        <v/>
      </c>
      <c r="O636" s="345"/>
      <c r="P636" s="290"/>
      <c r="Q636" s="300"/>
      <c r="R636" s="336"/>
      <c r="S636" s="301"/>
      <c r="T636" s="301"/>
      <c r="U636" s="336"/>
      <c r="V636" s="354"/>
      <c r="W636" s="355"/>
      <c r="X636" s="349"/>
      <c r="Y636" s="313" t="str">
        <f>IF(ISBLANK(X636),"",IFERROR(IF(VLOOKUP(A636,'Np PL4 Stock'!A:J,10,FALSE)="Np4",X636-VLOOKUP(A636,'Np PL4 Stock'!A:E,5,FALSE),X636-1-VLOOKUP(A636,'Np PL4 Stock'!A:E,5,FALSE)),""))</f>
        <v/>
      </c>
      <c r="Z636" s="325"/>
      <c r="AA636" s="315"/>
      <c r="AB636" s="316"/>
      <c r="AC636" s="317" t="str">
        <f>IF(ISBLANK(AB636),"",IFERROR(IF(VLOOKUP(A636,'Np PL4 Stock'!A:J,10,FALSE)="Np4",AB636-VLOOKUP(A636,'Np PL4 Stock'!A:E,5,FALSE),AB636-1-VLOOKUP(A636,'Np PL4 Stock'!A:E,5,FALSE)),""))</f>
        <v/>
      </c>
      <c r="AD636" s="290"/>
      <c r="AE636" s="300"/>
      <c r="AF636" s="323"/>
      <c r="AG636" s="335"/>
      <c r="AH636" s="336"/>
      <c r="AI636" s="335"/>
      <c r="AJ636" s="326"/>
      <c r="AK636" s="334"/>
    </row>
    <row r="637" spans="1:37">
      <c r="A637" s="280" t="str">
        <f t="shared" si="21"/>
        <v/>
      </c>
      <c r="B637" s="281"/>
      <c r="C637" s="282"/>
      <c r="D637" s="282"/>
      <c r="E637" s="243"/>
      <c r="F637" s="244"/>
      <c r="G637" s="243"/>
      <c r="H637" s="283" t="str">
        <f>IF(ISBLANK(F637),"",IFERROR(VLOOKUP(A637,'Np PL4 Stock'!$A:$U,20,FALSE),""))</f>
        <v/>
      </c>
      <c r="J637" s="283" t="str">
        <f>IF(ISBLANK(F637),"",VLOOKUP(LEFT(A637,5),Unit!A:B,2,FALSE))</f>
        <v/>
      </c>
      <c r="K637" s="243"/>
      <c r="L637" s="243"/>
      <c r="M637" s="291" t="str">
        <f t="shared" si="22"/>
        <v/>
      </c>
      <c r="N637" s="292" t="str">
        <f>IF(ISBLANK(D637),"",IFERROR(IF(VLOOKUP(A637,'Np PL4 Stock'!A:J,10,FALSE)="Np4",D637-VLOOKUP(A637,'Np PL4 Stock'!A:E,5,FALSE),D637-1-VLOOKUP(A637,'Np PL4 Stock'!A:E,5,FALSE)),""))</f>
        <v/>
      </c>
      <c r="O637" s="345"/>
      <c r="P637" s="290"/>
      <c r="Q637" s="300"/>
      <c r="R637" s="336"/>
      <c r="S637" s="301"/>
      <c r="T637" s="301"/>
      <c r="U637" s="336"/>
      <c r="V637" s="354"/>
      <c r="W637" s="355"/>
      <c r="X637" s="349"/>
      <c r="Y637" s="313" t="str">
        <f>IF(ISBLANK(X637),"",IFERROR(IF(VLOOKUP(A637,'Np PL4 Stock'!A:J,10,FALSE)="Np4",X637-VLOOKUP(A637,'Np PL4 Stock'!A:E,5,FALSE),X637-1-VLOOKUP(A637,'Np PL4 Stock'!A:E,5,FALSE)),""))</f>
        <v/>
      </c>
      <c r="Z637" s="325"/>
      <c r="AA637" s="315"/>
      <c r="AB637" s="316"/>
      <c r="AC637" s="317" t="str">
        <f>IF(ISBLANK(AB637),"",IFERROR(IF(VLOOKUP(A637,'Np PL4 Stock'!A:J,10,FALSE)="Np4",AB637-VLOOKUP(A637,'Np PL4 Stock'!A:E,5,FALSE),AB637-1-VLOOKUP(A637,'Np PL4 Stock'!A:E,5,FALSE)),""))</f>
        <v/>
      </c>
      <c r="AD637" s="290"/>
      <c r="AE637" s="300"/>
      <c r="AF637" s="323"/>
      <c r="AG637" s="335"/>
      <c r="AH637" s="336"/>
      <c r="AI637" s="335"/>
      <c r="AJ637" s="326"/>
      <c r="AK637" s="334"/>
    </row>
    <row r="638" spans="1:37">
      <c r="A638" s="280" t="str">
        <f t="shared" si="21"/>
        <v/>
      </c>
      <c r="B638" s="281"/>
      <c r="C638" s="282"/>
      <c r="D638" s="282"/>
      <c r="E638" s="243"/>
      <c r="F638" s="244"/>
      <c r="G638" s="243"/>
      <c r="H638" s="283" t="str">
        <f>IF(ISBLANK(F638),"",IFERROR(VLOOKUP(A638,'Np PL4 Stock'!$A:$U,20,FALSE),""))</f>
        <v/>
      </c>
      <c r="J638" s="283" t="str">
        <f>IF(ISBLANK(F638),"",VLOOKUP(LEFT(A638,5),Unit!A:B,2,FALSE))</f>
        <v/>
      </c>
      <c r="K638" s="243"/>
      <c r="L638" s="243"/>
      <c r="M638" s="291" t="str">
        <f t="shared" si="22"/>
        <v/>
      </c>
      <c r="N638" s="292" t="str">
        <f>IF(ISBLANK(D638),"",IFERROR(IF(VLOOKUP(A638,'Np PL4 Stock'!A:J,10,FALSE)="Np4",D638-VLOOKUP(A638,'Np PL4 Stock'!A:E,5,FALSE),D638-1-VLOOKUP(A638,'Np PL4 Stock'!A:E,5,FALSE)),""))</f>
        <v/>
      </c>
      <c r="O638" s="345"/>
      <c r="P638" s="290"/>
      <c r="Q638" s="300"/>
      <c r="R638" s="336"/>
      <c r="S638" s="301"/>
      <c r="T638" s="301"/>
      <c r="U638" s="336"/>
      <c r="V638" s="354"/>
      <c r="W638" s="355"/>
      <c r="X638" s="349"/>
      <c r="Y638" s="313" t="str">
        <f>IF(ISBLANK(X638),"",IFERROR(IF(VLOOKUP(A638,'Np PL4 Stock'!A:J,10,FALSE)="Np4",X638-VLOOKUP(A638,'Np PL4 Stock'!A:E,5,FALSE),X638-1-VLOOKUP(A638,'Np PL4 Stock'!A:E,5,FALSE)),""))</f>
        <v/>
      </c>
      <c r="Z638" s="325"/>
      <c r="AA638" s="315"/>
      <c r="AB638" s="316"/>
      <c r="AC638" s="317" t="str">
        <f>IF(ISBLANK(AB638),"",IFERROR(IF(VLOOKUP(A638,'Np PL4 Stock'!A:J,10,FALSE)="Np4",AB638-VLOOKUP(A638,'Np PL4 Stock'!A:E,5,FALSE),AB638-1-VLOOKUP(A638,'Np PL4 Stock'!A:E,5,FALSE)),""))</f>
        <v/>
      </c>
      <c r="AD638" s="290"/>
      <c r="AE638" s="300"/>
      <c r="AF638" s="323"/>
      <c r="AG638" s="335"/>
      <c r="AH638" s="336"/>
      <c r="AI638" s="335"/>
      <c r="AJ638" s="326"/>
      <c r="AK638" s="334"/>
    </row>
    <row r="639" spans="1:37">
      <c r="A639" s="280" t="str">
        <f t="shared" si="21"/>
        <v/>
      </c>
      <c r="B639" s="281"/>
      <c r="C639" s="282"/>
      <c r="D639" s="282"/>
      <c r="E639" s="243"/>
      <c r="F639" s="244"/>
      <c r="G639" s="243"/>
      <c r="H639" s="283" t="str">
        <f>IF(ISBLANK(F639),"",IFERROR(VLOOKUP(A639,'Np PL4 Stock'!$A:$U,20,FALSE),""))</f>
        <v/>
      </c>
      <c r="J639" s="283" t="str">
        <f>IF(ISBLANK(F639),"",VLOOKUP(LEFT(A639,5),Unit!A:B,2,FALSE))</f>
        <v/>
      </c>
      <c r="K639" s="243"/>
      <c r="L639" s="243"/>
      <c r="M639" s="291" t="str">
        <f t="shared" si="22"/>
        <v/>
      </c>
      <c r="N639" s="292" t="str">
        <f>IF(ISBLANK(D639),"",IFERROR(IF(VLOOKUP(A639,'Np PL4 Stock'!A:J,10,FALSE)="Np4",D639-VLOOKUP(A639,'Np PL4 Stock'!A:E,5,FALSE),D639-1-VLOOKUP(A639,'Np PL4 Stock'!A:E,5,FALSE)),""))</f>
        <v/>
      </c>
      <c r="O639" s="345"/>
      <c r="P639" s="290"/>
      <c r="Q639" s="300"/>
      <c r="R639" s="336"/>
      <c r="S639" s="301"/>
      <c r="T639" s="301"/>
      <c r="U639" s="336"/>
      <c r="V639" s="354"/>
      <c r="W639" s="355"/>
      <c r="X639" s="349"/>
      <c r="Y639" s="313" t="str">
        <f>IF(ISBLANK(X639),"",IFERROR(IF(VLOOKUP(A639,'Np PL4 Stock'!A:J,10,FALSE)="Np4",X639-VLOOKUP(A639,'Np PL4 Stock'!A:E,5,FALSE),X639-1-VLOOKUP(A639,'Np PL4 Stock'!A:E,5,FALSE)),""))</f>
        <v/>
      </c>
      <c r="Z639" s="325"/>
      <c r="AA639" s="315"/>
      <c r="AB639" s="316"/>
      <c r="AC639" s="317" t="str">
        <f>IF(ISBLANK(AB639),"",IFERROR(IF(VLOOKUP(A639,'Np PL4 Stock'!A:J,10,FALSE)="Np4",AB639-VLOOKUP(A639,'Np PL4 Stock'!A:E,5,FALSE),AB639-1-VLOOKUP(A639,'Np PL4 Stock'!A:E,5,FALSE)),""))</f>
        <v/>
      </c>
      <c r="AD639" s="290"/>
      <c r="AE639" s="300"/>
      <c r="AF639" s="323"/>
      <c r="AG639" s="335"/>
      <c r="AH639" s="336"/>
      <c r="AI639" s="335"/>
      <c r="AJ639" s="326"/>
      <c r="AK639" s="334"/>
    </row>
    <row r="640" spans="1:37">
      <c r="A640" s="280" t="str">
        <f t="shared" si="21"/>
        <v/>
      </c>
      <c r="B640" s="281"/>
      <c r="C640" s="282"/>
      <c r="D640" s="282"/>
      <c r="E640" s="243"/>
      <c r="F640" s="244"/>
      <c r="G640" s="243"/>
      <c r="H640" s="283" t="str">
        <f>IF(ISBLANK(F640),"",IFERROR(VLOOKUP(A640,'Np PL4 Stock'!$A:$U,20,FALSE),""))</f>
        <v/>
      </c>
      <c r="J640" s="283" t="str">
        <f>IF(ISBLANK(F640),"",VLOOKUP(LEFT(A640,5),Unit!A:B,2,FALSE))</f>
        <v/>
      </c>
      <c r="K640" s="243"/>
      <c r="L640" s="243"/>
      <c r="M640" s="291" t="str">
        <f t="shared" si="22"/>
        <v/>
      </c>
      <c r="N640" s="292" t="str">
        <f>IF(ISBLANK(D640),"",IFERROR(IF(VLOOKUP(A640,'Np PL4 Stock'!A:J,10,FALSE)="Np4",D640-VLOOKUP(A640,'Np PL4 Stock'!A:E,5,FALSE),D640-1-VLOOKUP(A640,'Np PL4 Stock'!A:E,5,FALSE)),""))</f>
        <v/>
      </c>
      <c r="O640" s="345"/>
      <c r="P640" s="290"/>
      <c r="Q640" s="300"/>
      <c r="R640" s="336"/>
      <c r="S640" s="301"/>
      <c r="T640" s="301"/>
      <c r="U640" s="336"/>
      <c r="V640" s="354"/>
      <c r="W640" s="355"/>
      <c r="X640" s="349"/>
      <c r="Y640" s="313" t="str">
        <f>IF(ISBLANK(X640),"",IFERROR(IF(VLOOKUP(A640,'Np PL4 Stock'!A:J,10,FALSE)="Np4",X640-VLOOKUP(A640,'Np PL4 Stock'!A:E,5,FALSE),X640-1-VLOOKUP(A640,'Np PL4 Stock'!A:E,5,FALSE)),""))</f>
        <v/>
      </c>
      <c r="Z640" s="325"/>
      <c r="AA640" s="315"/>
      <c r="AB640" s="316"/>
      <c r="AC640" s="317" t="str">
        <f>IF(ISBLANK(AB640),"",IFERROR(IF(VLOOKUP(A640,'Np PL4 Stock'!A:J,10,FALSE)="Np4",AB640-VLOOKUP(A640,'Np PL4 Stock'!A:E,5,FALSE),AB640-1-VLOOKUP(A640,'Np PL4 Stock'!A:E,5,FALSE)),""))</f>
        <v/>
      </c>
      <c r="AD640" s="290"/>
      <c r="AE640" s="300"/>
      <c r="AF640" s="323"/>
      <c r="AG640" s="335"/>
      <c r="AH640" s="336"/>
      <c r="AI640" s="335"/>
      <c r="AJ640" s="326"/>
      <c r="AK640" s="334"/>
    </row>
    <row r="641" spans="1:37">
      <c r="A641" s="280" t="str">
        <f t="shared" si="21"/>
        <v/>
      </c>
      <c r="B641" s="281"/>
      <c r="C641" s="282"/>
      <c r="D641" s="282"/>
      <c r="E641" s="243"/>
      <c r="F641" s="244"/>
      <c r="G641" s="243"/>
      <c r="H641" s="283" t="str">
        <f>IF(ISBLANK(F641),"",IFERROR(VLOOKUP(A641,'Np PL4 Stock'!$A:$U,20,FALSE),""))</f>
        <v/>
      </c>
      <c r="J641" s="283" t="str">
        <f>IF(ISBLANK(F641),"",VLOOKUP(LEFT(A641,5),Unit!A:B,2,FALSE))</f>
        <v/>
      </c>
      <c r="K641" s="243"/>
      <c r="L641" s="243"/>
      <c r="M641" s="291" t="str">
        <f t="shared" si="22"/>
        <v/>
      </c>
      <c r="N641" s="292" t="str">
        <f>IF(ISBLANK(D641),"",IFERROR(IF(VLOOKUP(A641,'Np PL4 Stock'!A:J,10,FALSE)="Np4",D641-VLOOKUP(A641,'Np PL4 Stock'!A:E,5,FALSE),D641-1-VLOOKUP(A641,'Np PL4 Stock'!A:E,5,FALSE)),""))</f>
        <v/>
      </c>
      <c r="O641" s="345"/>
      <c r="P641" s="290"/>
      <c r="Q641" s="300"/>
      <c r="R641" s="336"/>
      <c r="S641" s="301"/>
      <c r="T641" s="301"/>
      <c r="U641" s="336"/>
      <c r="V641" s="354"/>
      <c r="W641" s="355"/>
      <c r="X641" s="349"/>
      <c r="Y641" s="313" t="str">
        <f>IF(ISBLANK(X641),"",IFERROR(IF(VLOOKUP(A641,'Np PL4 Stock'!A:J,10,FALSE)="Np4",X641-VLOOKUP(A641,'Np PL4 Stock'!A:E,5,FALSE),X641-1-VLOOKUP(A641,'Np PL4 Stock'!A:E,5,FALSE)),""))</f>
        <v/>
      </c>
      <c r="Z641" s="325"/>
      <c r="AA641" s="315"/>
      <c r="AB641" s="316"/>
      <c r="AC641" s="317" t="str">
        <f>IF(ISBLANK(AB641),"",IFERROR(IF(VLOOKUP(A641,'Np PL4 Stock'!A:J,10,FALSE)="Np4",AB641-VLOOKUP(A641,'Np PL4 Stock'!A:E,5,FALSE),AB641-1-VLOOKUP(A641,'Np PL4 Stock'!A:E,5,FALSE)),""))</f>
        <v/>
      </c>
      <c r="AD641" s="290"/>
      <c r="AE641" s="300"/>
      <c r="AF641" s="323"/>
      <c r="AG641" s="335"/>
      <c r="AH641" s="336"/>
      <c r="AI641" s="335"/>
      <c r="AJ641" s="326"/>
      <c r="AK641" s="334"/>
    </row>
    <row r="642" spans="1:37">
      <c r="A642" s="280" t="str">
        <f t="shared" si="21"/>
        <v/>
      </c>
      <c r="B642" s="281"/>
      <c r="C642" s="282"/>
      <c r="D642" s="282"/>
      <c r="E642" s="243"/>
      <c r="F642" s="244"/>
      <c r="G642" s="243"/>
      <c r="H642" s="283" t="str">
        <f>IF(ISBLANK(F642),"",IFERROR(VLOOKUP(A642,'Np PL4 Stock'!$A:$U,20,FALSE),""))</f>
        <v/>
      </c>
      <c r="J642" s="283" t="str">
        <f>IF(ISBLANK(F642),"",VLOOKUP(LEFT(A642,5),Unit!A:B,2,FALSE))</f>
        <v/>
      </c>
      <c r="K642" s="243"/>
      <c r="L642" s="243"/>
      <c r="M642" s="291" t="str">
        <f t="shared" si="22"/>
        <v/>
      </c>
      <c r="N642" s="292" t="str">
        <f>IF(ISBLANK(D642),"",IFERROR(IF(VLOOKUP(A642,'Np PL4 Stock'!A:J,10,FALSE)="Np4",D642-VLOOKUP(A642,'Np PL4 Stock'!A:E,5,FALSE),D642-1-VLOOKUP(A642,'Np PL4 Stock'!A:E,5,FALSE)),""))</f>
        <v/>
      </c>
      <c r="O642" s="345"/>
      <c r="P642" s="290"/>
      <c r="Q642" s="300"/>
      <c r="R642" s="336"/>
      <c r="S642" s="301"/>
      <c r="T642" s="301"/>
      <c r="U642" s="336"/>
      <c r="V642" s="354"/>
      <c r="W642" s="355"/>
      <c r="X642" s="349"/>
      <c r="Y642" s="313" t="str">
        <f>IF(ISBLANK(X642),"",IFERROR(IF(VLOOKUP(A642,'Np PL4 Stock'!A:J,10,FALSE)="Np4",X642-VLOOKUP(A642,'Np PL4 Stock'!A:E,5,FALSE),X642-1-VLOOKUP(A642,'Np PL4 Stock'!A:E,5,FALSE)),""))</f>
        <v/>
      </c>
      <c r="Z642" s="325"/>
      <c r="AA642" s="315"/>
      <c r="AB642" s="316"/>
      <c r="AC642" s="317" t="str">
        <f>IF(ISBLANK(AB642),"",IFERROR(IF(VLOOKUP(A642,'Np PL4 Stock'!A:J,10,FALSE)="Np4",AB642-VLOOKUP(A642,'Np PL4 Stock'!A:E,5,FALSE),AB642-1-VLOOKUP(A642,'Np PL4 Stock'!A:E,5,FALSE)),""))</f>
        <v/>
      </c>
      <c r="AD642" s="290"/>
      <c r="AE642" s="300"/>
      <c r="AF642" s="323"/>
      <c r="AG642" s="335"/>
      <c r="AH642" s="336"/>
      <c r="AI642" s="335"/>
      <c r="AJ642" s="326"/>
      <c r="AK642" s="334"/>
    </row>
    <row r="643" spans="1:37">
      <c r="A643" s="280" t="str">
        <f t="shared" ref="A643:A706" si="23">IF(ISBLANK(F643),"",F643&amp;"-"&amp;IF(OR(LEN(G643)=1,LEN(G643)=4),"0"&amp;G643,G643)&amp;"-"&amp;IF(OR(LEN(E643)=1,LEN(E643)=4),"0"&amp;E643,E643))</f>
        <v/>
      </c>
      <c r="B643" s="281"/>
      <c r="C643" s="282"/>
      <c r="D643" s="282"/>
      <c r="E643" s="243"/>
      <c r="F643" s="244"/>
      <c r="G643" s="243"/>
      <c r="H643" s="283" t="str">
        <f>IF(ISBLANK(F643),"",IFERROR(VLOOKUP(A643,'Np PL4 Stock'!$A:$U,20,FALSE),""))</f>
        <v/>
      </c>
      <c r="J643" s="283" t="str">
        <f>IF(ISBLANK(F643),"",VLOOKUP(LEFT(A643,5),Unit!A:B,2,FALSE))</f>
        <v/>
      </c>
      <c r="K643" s="243"/>
      <c r="L643" s="243"/>
      <c r="M643" s="291" t="str">
        <f t="shared" ref="M643:M706" si="24">IFERROR((K643/J643*1000),"")</f>
        <v/>
      </c>
      <c r="N643" s="292" t="str">
        <f>IF(ISBLANK(D643),"",IFERROR(IF(VLOOKUP(A643,'Np PL4 Stock'!A:J,10,FALSE)="Np4",D643-VLOOKUP(A643,'Np PL4 Stock'!A:E,5,FALSE),D643-1-VLOOKUP(A643,'Np PL4 Stock'!A:E,5,FALSE)),""))</f>
        <v/>
      </c>
      <c r="O643" s="345"/>
      <c r="P643" s="290"/>
      <c r="Q643" s="300"/>
      <c r="R643" s="336"/>
      <c r="S643" s="301"/>
      <c r="T643" s="301"/>
      <c r="U643" s="336"/>
      <c r="V643" s="354"/>
      <c r="W643" s="355"/>
      <c r="X643" s="349"/>
      <c r="Y643" s="313" t="str">
        <f>IF(ISBLANK(X643),"",IFERROR(IF(VLOOKUP(A643,'Np PL4 Stock'!A:J,10,FALSE)="Np4",X643-VLOOKUP(A643,'Np PL4 Stock'!A:E,5,FALSE),X643-1-VLOOKUP(A643,'Np PL4 Stock'!A:E,5,FALSE)),""))</f>
        <v/>
      </c>
      <c r="Z643" s="325"/>
      <c r="AA643" s="315"/>
      <c r="AB643" s="316"/>
      <c r="AC643" s="317" t="str">
        <f>IF(ISBLANK(AB643),"",IFERROR(IF(VLOOKUP(A643,'Np PL4 Stock'!A:J,10,FALSE)="Np4",AB643-VLOOKUP(A643,'Np PL4 Stock'!A:E,5,FALSE),AB643-1-VLOOKUP(A643,'Np PL4 Stock'!A:E,5,FALSE)),""))</f>
        <v/>
      </c>
      <c r="AD643" s="290"/>
      <c r="AE643" s="300"/>
      <c r="AF643" s="323"/>
      <c r="AG643" s="335"/>
      <c r="AH643" s="336"/>
      <c r="AI643" s="335"/>
      <c r="AJ643" s="326"/>
      <c r="AK643" s="334"/>
    </row>
    <row r="644" spans="1:37">
      <c r="A644" s="280" t="str">
        <f t="shared" si="23"/>
        <v/>
      </c>
      <c r="B644" s="281"/>
      <c r="C644" s="282"/>
      <c r="D644" s="282"/>
      <c r="E644" s="243"/>
      <c r="F644" s="244"/>
      <c r="G644" s="243"/>
      <c r="H644" s="283" t="str">
        <f>IF(ISBLANK(F644),"",IFERROR(VLOOKUP(A644,'Np PL4 Stock'!$A:$U,20,FALSE),""))</f>
        <v/>
      </c>
      <c r="J644" s="283" t="str">
        <f>IF(ISBLANK(F644),"",VLOOKUP(LEFT(A644,5),Unit!A:B,2,FALSE))</f>
        <v/>
      </c>
      <c r="K644" s="243"/>
      <c r="L644" s="243"/>
      <c r="M644" s="291" t="str">
        <f t="shared" si="24"/>
        <v/>
      </c>
      <c r="N644" s="292" t="str">
        <f>IF(ISBLANK(D644),"",IFERROR(IF(VLOOKUP(A644,'Np PL4 Stock'!A:J,10,FALSE)="Np4",D644-VLOOKUP(A644,'Np PL4 Stock'!A:E,5,FALSE),D644-1-VLOOKUP(A644,'Np PL4 Stock'!A:E,5,FALSE)),""))</f>
        <v/>
      </c>
      <c r="O644" s="345"/>
      <c r="P644" s="290"/>
      <c r="Q644" s="300"/>
      <c r="R644" s="336"/>
      <c r="S644" s="301"/>
      <c r="T644" s="301"/>
      <c r="U644" s="336"/>
      <c r="V644" s="354"/>
      <c r="W644" s="355"/>
      <c r="X644" s="349"/>
      <c r="Y644" s="313" t="str">
        <f>IF(ISBLANK(X644),"",IFERROR(IF(VLOOKUP(A644,'Np PL4 Stock'!A:J,10,FALSE)="Np4",X644-VLOOKUP(A644,'Np PL4 Stock'!A:E,5,FALSE),X644-1-VLOOKUP(A644,'Np PL4 Stock'!A:E,5,FALSE)),""))</f>
        <v/>
      </c>
      <c r="Z644" s="325"/>
      <c r="AA644" s="315"/>
      <c r="AB644" s="316"/>
      <c r="AC644" s="317" t="str">
        <f>IF(ISBLANK(AB644),"",IFERROR(IF(VLOOKUP(A644,'Np PL4 Stock'!A:J,10,FALSE)="Np4",AB644-VLOOKUP(A644,'Np PL4 Stock'!A:E,5,FALSE),AB644-1-VLOOKUP(A644,'Np PL4 Stock'!A:E,5,FALSE)),""))</f>
        <v/>
      </c>
      <c r="AD644" s="290"/>
      <c r="AE644" s="300"/>
      <c r="AF644" s="323"/>
      <c r="AG644" s="335"/>
      <c r="AH644" s="336"/>
      <c r="AI644" s="335"/>
      <c r="AJ644" s="326"/>
      <c r="AK644" s="334"/>
    </row>
    <row r="645" spans="1:37">
      <c r="A645" s="280" t="str">
        <f t="shared" si="23"/>
        <v/>
      </c>
      <c r="B645" s="281"/>
      <c r="C645" s="282"/>
      <c r="D645" s="282"/>
      <c r="E645" s="243"/>
      <c r="F645" s="244"/>
      <c r="G645" s="243"/>
      <c r="H645" s="283" t="str">
        <f>IF(ISBLANK(F645),"",IFERROR(VLOOKUP(A645,'Np PL4 Stock'!$A:$U,20,FALSE),""))</f>
        <v/>
      </c>
      <c r="J645" s="283" t="str">
        <f>IF(ISBLANK(F645),"",VLOOKUP(LEFT(A645,5),Unit!A:B,2,FALSE))</f>
        <v/>
      </c>
      <c r="K645" s="243"/>
      <c r="L645" s="243"/>
      <c r="M645" s="291" t="str">
        <f t="shared" si="24"/>
        <v/>
      </c>
      <c r="N645" s="292" t="str">
        <f>IF(ISBLANK(D645),"",IFERROR(IF(VLOOKUP(A645,'Np PL4 Stock'!A:J,10,FALSE)="Np4",D645-VLOOKUP(A645,'Np PL4 Stock'!A:E,5,FALSE),D645-1-VLOOKUP(A645,'Np PL4 Stock'!A:E,5,FALSE)),""))</f>
        <v/>
      </c>
      <c r="O645" s="345"/>
      <c r="P645" s="290"/>
      <c r="Q645" s="300"/>
      <c r="R645" s="336"/>
      <c r="S645" s="301"/>
      <c r="T645" s="301"/>
      <c r="U645" s="336"/>
      <c r="V645" s="354"/>
      <c r="W645" s="355"/>
      <c r="X645" s="349"/>
      <c r="Y645" s="313" t="str">
        <f>IF(ISBLANK(X645),"",IFERROR(IF(VLOOKUP(A645,'Np PL4 Stock'!A:J,10,FALSE)="Np4",X645-VLOOKUP(A645,'Np PL4 Stock'!A:E,5,FALSE),X645-1-VLOOKUP(A645,'Np PL4 Stock'!A:E,5,FALSE)),""))</f>
        <v/>
      </c>
      <c r="Z645" s="325"/>
      <c r="AA645" s="315"/>
      <c r="AB645" s="316"/>
      <c r="AC645" s="317" t="str">
        <f>IF(ISBLANK(AB645),"",IFERROR(IF(VLOOKUP(A645,'Np PL4 Stock'!A:J,10,FALSE)="Np4",AB645-VLOOKUP(A645,'Np PL4 Stock'!A:E,5,FALSE),AB645-1-VLOOKUP(A645,'Np PL4 Stock'!A:E,5,FALSE)),""))</f>
        <v/>
      </c>
      <c r="AD645" s="290"/>
      <c r="AE645" s="300"/>
      <c r="AF645" s="323"/>
      <c r="AG645" s="335"/>
      <c r="AH645" s="336"/>
      <c r="AI645" s="335"/>
      <c r="AJ645" s="326"/>
      <c r="AK645" s="334"/>
    </row>
    <row r="646" spans="1:37">
      <c r="A646" s="280" t="str">
        <f t="shared" si="23"/>
        <v/>
      </c>
      <c r="B646" s="281"/>
      <c r="C646" s="282"/>
      <c r="D646" s="282"/>
      <c r="E646" s="243"/>
      <c r="F646" s="244"/>
      <c r="G646" s="243"/>
      <c r="H646" s="283" t="str">
        <f>IF(ISBLANK(F646),"",IFERROR(VLOOKUP(A646,'Np PL4 Stock'!$A:$U,20,FALSE),""))</f>
        <v/>
      </c>
      <c r="J646" s="283" t="str">
        <f>IF(ISBLANK(F646),"",VLOOKUP(LEFT(A646,5),Unit!A:B,2,FALSE))</f>
        <v/>
      </c>
      <c r="K646" s="243"/>
      <c r="L646" s="243"/>
      <c r="M646" s="291" t="str">
        <f t="shared" si="24"/>
        <v/>
      </c>
      <c r="N646" s="292" t="str">
        <f>IF(ISBLANK(D646),"",IFERROR(IF(VLOOKUP(A646,'Np PL4 Stock'!A:J,10,FALSE)="Np4",D646-VLOOKUP(A646,'Np PL4 Stock'!A:E,5,FALSE),D646-1-VLOOKUP(A646,'Np PL4 Stock'!A:E,5,FALSE)),""))</f>
        <v/>
      </c>
      <c r="O646" s="345"/>
      <c r="P646" s="290"/>
      <c r="Q646" s="300"/>
      <c r="R646" s="336"/>
      <c r="S646" s="301"/>
      <c r="T646" s="301"/>
      <c r="U646" s="336"/>
      <c r="V646" s="354"/>
      <c r="W646" s="355"/>
      <c r="X646" s="349"/>
      <c r="Y646" s="313" t="str">
        <f>IF(ISBLANK(X646),"",IFERROR(IF(VLOOKUP(A646,'Np PL4 Stock'!A:J,10,FALSE)="Np4",X646-VLOOKUP(A646,'Np PL4 Stock'!A:E,5,FALSE),X646-1-VLOOKUP(A646,'Np PL4 Stock'!A:E,5,FALSE)),""))</f>
        <v/>
      </c>
      <c r="Z646" s="325"/>
      <c r="AA646" s="315"/>
      <c r="AB646" s="316"/>
      <c r="AC646" s="317" t="str">
        <f>IF(ISBLANK(AB646),"",IFERROR(IF(VLOOKUP(A646,'Np PL4 Stock'!A:J,10,FALSE)="Np4",AB646-VLOOKUP(A646,'Np PL4 Stock'!A:E,5,FALSE),AB646-1-VLOOKUP(A646,'Np PL4 Stock'!A:E,5,FALSE)),""))</f>
        <v/>
      </c>
      <c r="AD646" s="290"/>
      <c r="AE646" s="300"/>
      <c r="AF646" s="323"/>
      <c r="AG646" s="335"/>
      <c r="AH646" s="336"/>
      <c r="AI646" s="335"/>
      <c r="AJ646" s="326"/>
      <c r="AK646" s="334"/>
    </row>
    <row r="647" spans="1:37">
      <c r="A647" s="280" t="str">
        <f t="shared" si="23"/>
        <v/>
      </c>
      <c r="B647" s="281"/>
      <c r="C647" s="282"/>
      <c r="D647" s="282"/>
      <c r="E647" s="243"/>
      <c r="F647" s="244"/>
      <c r="G647" s="243"/>
      <c r="H647" s="283" t="str">
        <f>IF(ISBLANK(F647),"",IFERROR(VLOOKUP(A647,'Np PL4 Stock'!$A:$U,20,FALSE),""))</f>
        <v/>
      </c>
      <c r="J647" s="283" t="str">
        <f>IF(ISBLANK(F647),"",VLOOKUP(LEFT(A647,5),Unit!A:B,2,FALSE))</f>
        <v/>
      </c>
      <c r="K647" s="243"/>
      <c r="L647" s="243"/>
      <c r="M647" s="291" t="str">
        <f t="shared" si="24"/>
        <v/>
      </c>
      <c r="N647" s="292" t="str">
        <f>IF(ISBLANK(D647),"",IFERROR(IF(VLOOKUP(A647,'Np PL4 Stock'!A:J,10,FALSE)="Np4",D647-VLOOKUP(A647,'Np PL4 Stock'!A:E,5,FALSE),D647-1-VLOOKUP(A647,'Np PL4 Stock'!A:E,5,FALSE)),""))</f>
        <v/>
      </c>
      <c r="O647" s="345"/>
      <c r="P647" s="290"/>
      <c r="Q647" s="300"/>
      <c r="R647" s="336"/>
      <c r="S647" s="301"/>
      <c r="T647" s="301"/>
      <c r="U647" s="336"/>
      <c r="V647" s="354"/>
      <c r="W647" s="355"/>
      <c r="X647" s="349"/>
      <c r="Y647" s="313" t="str">
        <f>IF(ISBLANK(X647),"",IFERROR(IF(VLOOKUP(A647,'Np PL4 Stock'!A:J,10,FALSE)="Np4",X647-VLOOKUP(A647,'Np PL4 Stock'!A:E,5,FALSE),X647-1-VLOOKUP(A647,'Np PL4 Stock'!A:E,5,FALSE)),""))</f>
        <v/>
      </c>
      <c r="Z647" s="325"/>
      <c r="AA647" s="315"/>
      <c r="AB647" s="316"/>
      <c r="AC647" s="317" t="str">
        <f>IF(ISBLANK(AB647),"",IFERROR(IF(VLOOKUP(A647,'Np PL4 Stock'!A:J,10,FALSE)="Np4",AB647-VLOOKUP(A647,'Np PL4 Stock'!A:E,5,FALSE),AB647-1-VLOOKUP(A647,'Np PL4 Stock'!A:E,5,FALSE)),""))</f>
        <v/>
      </c>
      <c r="AD647" s="290"/>
      <c r="AE647" s="300"/>
      <c r="AF647" s="323"/>
      <c r="AG647" s="335"/>
      <c r="AH647" s="336"/>
      <c r="AI647" s="335"/>
      <c r="AJ647" s="326"/>
      <c r="AK647" s="334"/>
    </row>
    <row r="648" spans="1:37">
      <c r="A648" s="280" t="str">
        <f t="shared" si="23"/>
        <v/>
      </c>
      <c r="B648" s="281"/>
      <c r="C648" s="282"/>
      <c r="D648" s="282"/>
      <c r="E648" s="243"/>
      <c r="F648" s="244"/>
      <c r="G648" s="243"/>
      <c r="H648" s="283" t="str">
        <f>IF(ISBLANK(F648),"",IFERROR(VLOOKUP(A648,'Np PL4 Stock'!$A:$U,20,FALSE),""))</f>
        <v/>
      </c>
      <c r="J648" s="283" t="str">
        <f>IF(ISBLANK(F648),"",VLOOKUP(LEFT(A648,5),Unit!A:B,2,FALSE))</f>
        <v/>
      </c>
      <c r="K648" s="243"/>
      <c r="L648" s="243"/>
      <c r="M648" s="291" t="str">
        <f t="shared" si="24"/>
        <v/>
      </c>
      <c r="N648" s="292" t="str">
        <f>IF(ISBLANK(D648),"",IFERROR(IF(VLOOKUP(A648,'Np PL4 Stock'!A:J,10,FALSE)="Np4",D648-VLOOKUP(A648,'Np PL4 Stock'!A:E,5,FALSE),D648-1-VLOOKUP(A648,'Np PL4 Stock'!A:E,5,FALSE)),""))</f>
        <v/>
      </c>
      <c r="O648" s="345"/>
      <c r="P648" s="290"/>
      <c r="Q648" s="300"/>
      <c r="R648" s="336"/>
      <c r="S648" s="301"/>
      <c r="T648" s="301"/>
      <c r="U648" s="336"/>
      <c r="V648" s="354"/>
      <c r="W648" s="355"/>
      <c r="X648" s="349"/>
      <c r="Y648" s="313" t="str">
        <f>IF(ISBLANK(X648),"",IFERROR(IF(VLOOKUP(A648,'Np PL4 Stock'!A:J,10,FALSE)="Np4",X648-VLOOKUP(A648,'Np PL4 Stock'!A:E,5,FALSE),X648-1-VLOOKUP(A648,'Np PL4 Stock'!A:E,5,FALSE)),""))</f>
        <v/>
      </c>
      <c r="Z648" s="325"/>
      <c r="AA648" s="315"/>
      <c r="AB648" s="316"/>
      <c r="AC648" s="317" t="str">
        <f>IF(ISBLANK(AB648),"",IFERROR(IF(VLOOKUP(A648,'Np PL4 Stock'!A:J,10,FALSE)="Np4",AB648-VLOOKUP(A648,'Np PL4 Stock'!A:E,5,FALSE),AB648-1-VLOOKUP(A648,'Np PL4 Stock'!A:E,5,FALSE)),""))</f>
        <v/>
      </c>
      <c r="AD648" s="290"/>
      <c r="AE648" s="300"/>
      <c r="AF648" s="323"/>
      <c r="AG648" s="335"/>
      <c r="AH648" s="336"/>
      <c r="AI648" s="335"/>
      <c r="AJ648" s="326"/>
      <c r="AK648" s="334"/>
    </row>
    <row r="649" spans="1:37">
      <c r="A649" s="280" t="str">
        <f t="shared" si="23"/>
        <v/>
      </c>
      <c r="B649" s="281"/>
      <c r="C649" s="282"/>
      <c r="D649" s="282"/>
      <c r="E649" s="243"/>
      <c r="F649" s="244"/>
      <c r="G649" s="243"/>
      <c r="H649" s="283" t="str">
        <f>IF(ISBLANK(F649),"",IFERROR(VLOOKUP(A649,'Np PL4 Stock'!$A:$U,20,FALSE),""))</f>
        <v/>
      </c>
      <c r="J649" s="283" t="str">
        <f>IF(ISBLANK(F649),"",VLOOKUP(LEFT(A649,5),Unit!A:B,2,FALSE))</f>
        <v/>
      </c>
      <c r="K649" s="243"/>
      <c r="L649" s="243"/>
      <c r="M649" s="291" t="str">
        <f t="shared" si="24"/>
        <v/>
      </c>
      <c r="N649" s="292" t="str">
        <f>IF(ISBLANK(D649),"",IFERROR(IF(VLOOKUP(A649,'Np PL4 Stock'!A:J,10,FALSE)="Np4",D649-VLOOKUP(A649,'Np PL4 Stock'!A:E,5,FALSE),D649-1-VLOOKUP(A649,'Np PL4 Stock'!A:E,5,FALSE)),""))</f>
        <v/>
      </c>
      <c r="O649" s="345"/>
      <c r="P649" s="290"/>
      <c r="Q649" s="300"/>
      <c r="R649" s="336"/>
      <c r="S649" s="301"/>
      <c r="T649" s="301"/>
      <c r="U649" s="336"/>
      <c r="V649" s="354"/>
      <c r="W649" s="355"/>
      <c r="X649" s="349"/>
      <c r="Y649" s="313" t="str">
        <f>IF(ISBLANK(X649),"",IFERROR(IF(VLOOKUP(A649,'Np PL4 Stock'!A:J,10,FALSE)="Np4",X649-VLOOKUP(A649,'Np PL4 Stock'!A:E,5,FALSE),X649-1-VLOOKUP(A649,'Np PL4 Stock'!A:E,5,FALSE)),""))</f>
        <v/>
      </c>
      <c r="Z649" s="325"/>
      <c r="AA649" s="315"/>
      <c r="AB649" s="316"/>
      <c r="AC649" s="317" t="str">
        <f>IF(ISBLANK(AB649),"",IFERROR(IF(VLOOKUP(A649,'Np PL4 Stock'!A:J,10,FALSE)="Np4",AB649-VLOOKUP(A649,'Np PL4 Stock'!A:E,5,FALSE),AB649-1-VLOOKUP(A649,'Np PL4 Stock'!A:E,5,FALSE)),""))</f>
        <v/>
      </c>
      <c r="AD649" s="290"/>
      <c r="AE649" s="300"/>
      <c r="AF649" s="323"/>
      <c r="AG649" s="335"/>
      <c r="AH649" s="336"/>
      <c r="AI649" s="335"/>
      <c r="AJ649" s="326"/>
      <c r="AK649" s="334"/>
    </row>
    <row r="650" spans="1:37">
      <c r="A650" s="280" t="str">
        <f t="shared" si="23"/>
        <v/>
      </c>
      <c r="B650" s="281"/>
      <c r="C650" s="282"/>
      <c r="D650" s="282"/>
      <c r="E650" s="243"/>
      <c r="F650" s="244"/>
      <c r="G650" s="243"/>
      <c r="H650" s="283" t="str">
        <f>IF(ISBLANK(F650),"",IFERROR(VLOOKUP(A650,'Np PL4 Stock'!$A:$U,20,FALSE),""))</f>
        <v/>
      </c>
      <c r="J650" s="283" t="str">
        <f>IF(ISBLANK(F650),"",VLOOKUP(LEFT(A650,5),Unit!A:B,2,FALSE))</f>
        <v/>
      </c>
      <c r="K650" s="243"/>
      <c r="L650" s="243"/>
      <c r="M650" s="291" t="str">
        <f t="shared" si="24"/>
        <v/>
      </c>
      <c r="N650" s="292" t="str">
        <f>IF(ISBLANK(D650),"",IFERROR(IF(VLOOKUP(A650,'Np PL4 Stock'!A:J,10,FALSE)="Np4",D650-VLOOKUP(A650,'Np PL4 Stock'!A:E,5,FALSE),D650-1-VLOOKUP(A650,'Np PL4 Stock'!A:E,5,FALSE)),""))</f>
        <v/>
      </c>
      <c r="O650" s="345"/>
      <c r="P650" s="290"/>
      <c r="Q650" s="300"/>
      <c r="R650" s="336"/>
      <c r="S650" s="301"/>
      <c r="T650" s="301"/>
      <c r="U650" s="336"/>
      <c r="V650" s="354"/>
      <c r="W650" s="355"/>
      <c r="X650" s="349"/>
      <c r="Y650" s="313" t="str">
        <f>IF(ISBLANK(X650),"",IFERROR(IF(VLOOKUP(A650,'Np PL4 Stock'!A:J,10,FALSE)="Np4",X650-VLOOKUP(A650,'Np PL4 Stock'!A:E,5,FALSE),X650-1-VLOOKUP(A650,'Np PL4 Stock'!A:E,5,FALSE)),""))</f>
        <v/>
      </c>
      <c r="Z650" s="325"/>
      <c r="AA650" s="315"/>
      <c r="AB650" s="316"/>
      <c r="AC650" s="317" t="str">
        <f>IF(ISBLANK(AB650),"",IFERROR(IF(VLOOKUP(A650,'Np PL4 Stock'!A:J,10,FALSE)="Np4",AB650-VLOOKUP(A650,'Np PL4 Stock'!A:E,5,FALSE),AB650-1-VLOOKUP(A650,'Np PL4 Stock'!A:E,5,FALSE)),""))</f>
        <v/>
      </c>
      <c r="AD650" s="290"/>
      <c r="AE650" s="300"/>
      <c r="AF650" s="323"/>
      <c r="AG650" s="335"/>
      <c r="AH650" s="336"/>
      <c r="AI650" s="335"/>
      <c r="AJ650" s="326"/>
      <c r="AK650" s="334"/>
    </row>
    <row r="651" spans="1:37">
      <c r="A651" s="280" t="str">
        <f t="shared" si="23"/>
        <v/>
      </c>
      <c r="B651" s="281"/>
      <c r="C651" s="282"/>
      <c r="D651" s="282"/>
      <c r="E651" s="243"/>
      <c r="F651" s="244"/>
      <c r="G651" s="243"/>
      <c r="H651" s="283" t="str">
        <f>IF(ISBLANK(F651),"",IFERROR(VLOOKUP(A651,'Np PL4 Stock'!$A:$U,20,FALSE),""))</f>
        <v/>
      </c>
      <c r="J651" s="283" t="str">
        <f>IF(ISBLANK(F651),"",VLOOKUP(LEFT(A651,5),Unit!A:B,2,FALSE))</f>
        <v/>
      </c>
      <c r="K651" s="243"/>
      <c r="L651" s="243"/>
      <c r="M651" s="291" t="str">
        <f t="shared" si="24"/>
        <v/>
      </c>
      <c r="N651" s="292" t="str">
        <f>IF(ISBLANK(D651),"",IFERROR(IF(VLOOKUP(A651,'Np PL4 Stock'!A:J,10,FALSE)="Np4",D651-VLOOKUP(A651,'Np PL4 Stock'!A:E,5,FALSE),D651-1-VLOOKUP(A651,'Np PL4 Stock'!A:E,5,FALSE)),""))</f>
        <v/>
      </c>
      <c r="O651" s="345"/>
      <c r="P651" s="290"/>
      <c r="Q651" s="300"/>
      <c r="R651" s="336"/>
      <c r="S651" s="301"/>
      <c r="T651" s="301"/>
      <c r="U651" s="336"/>
      <c r="V651" s="354"/>
      <c r="W651" s="355"/>
      <c r="X651" s="349"/>
      <c r="Y651" s="313" t="str">
        <f>IF(ISBLANK(X651),"",IFERROR(IF(VLOOKUP(A651,'Np PL4 Stock'!A:J,10,FALSE)="Np4",X651-VLOOKUP(A651,'Np PL4 Stock'!A:E,5,FALSE),X651-1-VLOOKUP(A651,'Np PL4 Stock'!A:E,5,FALSE)),""))</f>
        <v/>
      </c>
      <c r="Z651" s="325"/>
      <c r="AA651" s="315"/>
      <c r="AB651" s="316"/>
      <c r="AC651" s="317" t="str">
        <f>IF(ISBLANK(AB651),"",IFERROR(IF(VLOOKUP(A651,'Np PL4 Stock'!A:J,10,FALSE)="Np4",AB651-VLOOKUP(A651,'Np PL4 Stock'!A:E,5,FALSE),AB651-1-VLOOKUP(A651,'Np PL4 Stock'!A:E,5,FALSE)),""))</f>
        <v/>
      </c>
      <c r="AD651" s="290"/>
      <c r="AE651" s="300"/>
      <c r="AF651" s="323"/>
      <c r="AG651" s="335"/>
      <c r="AH651" s="336"/>
      <c r="AI651" s="335"/>
      <c r="AJ651" s="326"/>
      <c r="AK651" s="334"/>
    </row>
    <row r="652" spans="1:37">
      <c r="A652" s="280" t="str">
        <f t="shared" si="23"/>
        <v/>
      </c>
      <c r="B652" s="281"/>
      <c r="C652" s="282"/>
      <c r="D652" s="282"/>
      <c r="E652" s="243"/>
      <c r="F652" s="244"/>
      <c r="G652" s="243"/>
      <c r="H652" s="283" t="str">
        <f>IF(ISBLANK(F652),"",IFERROR(VLOOKUP(A652,'Np PL4 Stock'!$A:$U,20,FALSE),""))</f>
        <v/>
      </c>
      <c r="J652" s="283" t="str">
        <f>IF(ISBLANK(F652),"",VLOOKUP(LEFT(A652,5),Unit!A:B,2,FALSE))</f>
        <v/>
      </c>
      <c r="K652" s="243"/>
      <c r="L652" s="243"/>
      <c r="M652" s="291" t="str">
        <f t="shared" si="24"/>
        <v/>
      </c>
      <c r="N652" s="292" t="str">
        <f>IF(ISBLANK(D652),"",IFERROR(IF(VLOOKUP(A652,'Np PL4 Stock'!A:J,10,FALSE)="Np4",D652-VLOOKUP(A652,'Np PL4 Stock'!A:E,5,FALSE),D652-1-VLOOKUP(A652,'Np PL4 Stock'!A:E,5,FALSE)),""))</f>
        <v/>
      </c>
      <c r="O652" s="345"/>
      <c r="P652" s="290"/>
      <c r="Q652" s="300"/>
      <c r="R652" s="336"/>
      <c r="S652" s="301"/>
      <c r="T652" s="301"/>
      <c r="U652" s="336"/>
      <c r="V652" s="354"/>
      <c r="W652" s="355"/>
      <c r="X652" s="349"/>
      <c r="Y652" s="313" t="str">
        <f>IF(ISBLANK(X652),"",IFERROR(IF(VLOOKUP(A652,'Np PL4 Stock'!A:J,10,FALSE)="Np4",X652-VLOOKUP(A652,'Np PL4 Stock'!A:E,5,FALSE),X652-1-VLOOKUP(A652,'Np PL4 Stock'!A:E,5,FALSE)),""))</f>
        <v/>
      </c>
      <c r="Z652" s="325"/>
      <c r="AA652" s="315"/>
      <c r="AB652" s="316"/>
      <c r="AC652" s="317" t="str">
        <f>IF(ISBLANK(AB652),"",IFERROR(IF(VLOOKUP(A652,'Np PL4 Stock'!A:J,10,FALSE)="Np4",AB652-VLOOKUP(A652,'Np PL4 Stock'!A:E,5,FALSE),AB652-1-VLOOKUP(A652,'Np PL4 Stock'!A:E,5,FALSE)),""))</f>
        <v/>
      </c>
      <c r="AD652" s="290"/>
      <c r="AE652" s="300"/>
      <c r="AF652" s="323"/>
      <c r="AG652" s="335"/>
      <c r="AH652" s="336"/>
      <c r="AI652" s="335"/>
      <c r="AJ652" s="326"/>
      <c r="AK652" s="334"/>
    </row>
    <row r="653" spans="1:37">
      <c r="A653" s="280" t="str">
        <f t="shared" si="23"/>
        <v/>
      </c>
      <c r="B653" s="281"/>
      <c r="C653" s="282"/>
      <c r="D653" s="282"/>
      <c r="E653" s="243"/>
      <c r="F653" s="244"/>
      <c r="G653" s="243"/>
      <c r="H653" s="283" t="str">
        <f>IF(ISBLANK(F653),"",IFERROR(VLOOKUP(A653,'Np PL4 Stock'!$A:$U,20,FALSE),""))</f>
        <v/>
      </c>
      <c r="J653" s="283" t="str">
        <f>IF(ISBLANK(F653),"",VLOOKUP(LEFT(A653,5),Unit!A:B,2,FALSE))</f>
        <v/>
      </c>
      <c r="K653" s="243"/>
      <c r="L653" s="243"/>
      <c r="M653" s="291" t="str">
        <f t="shared" si="24"/>
        <v/>
      </c>
      <c r="N653" s="292" t="str">
        <f>IF(ISBLANK(D653),"",IFERROR(IF(VLOOKUP(A653,'Np PL4 Stock'!A:J,10,FALSE)="Np4",D653-VLOOKUP(A653,'Np PL4 Stock'!A:E,5,FALSE),D653-1-VLOOKUP(A653,'Np PL4 Stock'!A:E,5,FALSE)),""))</f>
        <v/>
      </c>
      <c r="O653" s="345"/>
      <c r="P653" s="290"/>
      <c r="Q653" s="300"/>
      <c r="R653" s="336"/>
      <c r="S653" s="301"/>
      <c r="T653" s="301"/>
      <c r="U653" s="336"/>
      <c r="V653" s="354"/>
      <c r="W653" s="355"/>
      <c r="X653" s="349"/>
      <c r="Y653" s="313" t="str">
        <f>IF(ISBLANK(X653),"",IFERROR(IF(VLOOKUP(A653,'Np PL4 Stock'!A:J,10,FALSE)="Np4",X653-VLOOKUP(A653,'Np PL4 Stock'!A:E,5,FALSE),X653-1-VLOOKUP(A653,'Np PL4 Stock'!A:E,5,FALSE)),""))</f>
        <v/>
      </c>
      <c r="Z653" s="325"/>
      <c r="AA653" s="315"/>
      <c r="AB653" s="316"/>
      <c r="AC653" s="317" t="str">
        <f>IF(ISBLANK(AB653),"",IFERROR(IF(VLOOKUP(A653,'Np PL4 Stock'!A:J,10,FALSE)="Np4",AB653-VLOOKUP(A653,'Np PL4 Stock'!A:E,5,FALSE),AB653-1-VLOOKUP(A653,'Np PL4 Stock'!A:E,5,FALSE)),""))</f>
        <v/>
      </c>
      <c r="AD653" s="290"/>
      <c r="AE653" s="300"/>
      <c r="AF653" s="323"/>
      <c r="AG653" s="335"/>
      <c r="AH653" s="336"/>
      <c r="AI653" s="335"/>
      <c r="AJ653" s="326"/>
      <c r="AK653" s="334"/>
    </row>
    <row r="654" spans="1:37">
      <c r="A654" s="280" t="str">
        <f t="shared" si="23"/>
        <v/>
      </c>
      <c r="B654" s="281"/>
      <c r="C654" s="282"/>
      <c r="D654" s="282"/>
      <c r="E654" s="243"/>
      <c r="F654" s="244"/>
      <c r="G654" s="243"/>
      <c r="H654" s="283" t="str">
        <f>IF(ISBLANK(F654),"",IFERROR(VLOOKUP(A654,'Np PL4 Stock'!$A:$U,20,FALSE),""))</f>
        <v/>
      </c>
      <c r="J654" s="283" t="str">
        <f>IF(ISBLANK(F654),"",VLOOKUP(LEFT(A654,5),Unit!A:B,2,FALSE))</f>
        <v/>
      </c>
      <c r="K654" s="243"/>
      <c r="L654" s="243"/>
      <c r="M654" s="291" t="str">
        <f t="shared" si="24"/>
        <v/>
      </c>
      <c r="N654" s="292" t="str">
        <f>IF(ISBLANK(D654),"",IFERROR(IF(VLOOKUP(A654,'Np PL4 Stock'!A:J,10,FALSE)="Np4",D654-VLOOKUP(A654,'Np PL4 Stock'!A:E,5,FALSE),D654-1-VLOOKUP(A654,'Np PL4 Stock'!A:E,5,FALSE)),""))</f>
        <v/>
      </c>
      <c r="O654" s="345"/>
      <c r="P654" s="290"/>
      <c r="Q654" s="300"/>
      <c r="R654" s="336"/>
      <c r="S654" s="301"/>
      <c r="T654" s="301"/>
      <c r="U654" s="336"/>
      <c r="V654" s="354"/>
      <c r="W654" s="355"/>
      <c r="X654" s="349"/>
      <c r="Y654" s="313" t="str">
        <f>IF(ISBLANK(X654),"",IFERROR(IF(VLOOKUP(A654,'Np PL4 Stock'!A:J,10,FALSE)="Np4",X654-VLOOKUP(A654,'Np PL4 Stock'!A:E,5,FALSE),X654-1-VLOOKUP(A654,'Np PL4 Stock'!A:E,5,FALSE)),""))</f>
        <v/>
      </c>
      <c r="Z654" s="325"/>
      <c r="AA654" s="315"/>
      <c r="AB654" s="316"/>
      <c r="AC654" s="317" t="str">
        <f>IF(ISBLANK(AB654),"",IFERROR(IF(VLOOKUP(A654,'Np PL4 Stock'!A:J,10,FALSE)="Np4",AB654-VLOOKUP(A654,'Np PL4 Stock'!A:E,5,FALSE),AB654-1-VLOOKUP(A654,'Np PL4 Stock'!A:E,5,FALSE)),""))</f>
        <v/>
      </c>
      <c r="AD654" s="290"/>
      <c r="AE654" s="300"/>
      <c r="AF654" s="323"/>
      <c r="AG654" s="335"/>
      <c r="AH654" s="336"/>
      <c r="AI654" s="335"/>
      <c r="AJ654" s="326"/>
      <c r="AK654" s="334"/>
    </row>
    <row r="655" spans="1:37">
      <c r="A655" s="280" t="str">
        <f t="shared" si="23"/>
        <v/>
      </c>
      <c r="B655" s="281"/>
      <c r="C655" s="282"/>
      <c r="D655" s="282"/>
      <c r="E655" s="243"/>
      <c r="F655" s="244"/>
      <c r="G655" s="243"/>
      <c r="H655" s="283" t="str">
        <f>IF(ISBLANK(F655),"",IFERROR(VLOOKUP(A655,'Np PL4 Stock'!$A:$U,20,FALSE),""))</f>
        <v/>
      </c>
      <c r="J655" s="283" t="str">
        <f>IF(ISBLANK(F655),"",VLOOKUP(LEFT(A655,5),Unit!A:B,2,FALSE))</f>
        <v/>
      </c>
      <c r="K655" s="243"/>
      <c r="L655" s="243"/>
      <c r="M655" s="291" t="str">
        <f t="shared" si="24"/>
        <v/>
      </c>
      <c r="N655" s="292" t="str">
        <f>IF(ISBLANK(D655),"",IFERROR(IF(VLOOKUP(A655,'Np PL4 Stock'!A:J,10,FALSE)="Np4",D655-VLOOKUP(A655,'Np PL4 Stock'!A:E,5,FALSE),D655-1-VLOOKUP(A655,'Np PL4 Stock'!A:E,5,FALSE)),""))</f>
        <v/>
      </c>
      <c r="O655" s="345"/>
      <c r="P655" s="290"/>
      <c r="Q655" s="300"/>
      <c r="R655" s="336"/>
      <c r="S655" s="301"/>
      <c r="T655" s="301"/>
      <c r="U655" s="336"/>
      <c r="V655" s="354"/>
      <c r="W655" s="355"/>
      <c r="X655" s="349"/>
      <c r="Y655" s="313" t="str">
        <f>IF(ISBLANK(X655),"",IFERROR(IF(VLOOKUP(A655,'Np PL4 Stock'!A:J,10,FALSE)="Np4",X655-VLOOKUP(A655,'Np PL4 Stock'!A:E,5,FALSE),X655-1-VLOOKUP(A655,'Np PL4 Stock'!A:E,5,FALSE)),""))</f>
        <v/>
      </c>
      <c r="Z655" s="325"/>
      <c r="AA655" s="315"/>
      <c r="AB655" s="316"/>
      <c r="AC655" s="317" t="str">
        <f>IF(ISBLANK(AB655),"",IFERROR(IF(VLOOKUP(A655,'Np PL4 Stock'!A:J,10,FALSE)="Np4",AB655-VLOOKUP(A655,'Np PL4 Stock'!A:E,5,FALSE),AB655-1-VLOOKUP(A655,'Np PL4 Stock'!A:E,5,FALSE)),""))</f>
        <v/>
      </c>
      <c r="AD655" s="290"/>
      <c r="AE655" s="300"/>
      <c r="AF655" s="323"/>
      <c r="AG655" s="335"/>
      <c r="AH655" s="336"/>
      <c r="AI655" s="335"/>
      <c r="AJ655" s="326"/>
      <c r="AK655" s="334"/>
    </row>
    <row r="656" spans="1:37">
      <c r="A656" s="280" t="str">
        <f t="shared" si="23"/>
        <v/>
      </c>
      <c r="B656" s="281"/>
      <c r="C656" s="282"/>
      <c r="D656" s="282"/>
      <c r="E656" s="243"/>
      <c r="F656" s="244"/>
      <c r="G656" s="243"/>
      <c r="H656" s="283" t="str">
        <f>IF(ISBLANK(F656),"",IFERROR(VLOOKUP(A656,'Np PL4 Stock'!$A:$U,20,FALSE),""))</f>
        <v/>
      </c>
      <c r="J656" s="283" t="str">
        <f>IF(ISBLANK(F656),"",VLOOKUP(LEFT(A656,5),Unit!A:B,2,FALSE))</f>
        <v/>
      </c>
      <c r="K656" s="243"/>
      <c r="L656" s="243"/>
      <c r="M656" s="291" t="str">
        <f t="shared" si="24"/>
        <v/>
      </c>
      <c r="N656" s="292" t="str">
        <f>IF(ISBLANK(D656),"",IFERROR(IF(VLOOKUP(A656,'Np PL4 Stock'!A:J,10,FALSE)="Np4",D656-VLOOKUP(A656,'Np PL4 Stock'!A:E,5,FALSE),D656-1-VLOOKUP(A656,'Np PL4 Stock'!A:E,5,FALSE)),""))</f>
        <v/>
      </c>
      <c r="O656" s="345"/>
      <c r="P656" s="290"/>
      <c r="Q656" s="300"/>
      <c r="R656" s="336"/>
      <c r="S656" s="301"/>
      <c r="T656" s="301"/>
      <c r="U656" s="336"/>
      <c r="V656" s="354"/>
      <c r="W656" s="355"/>
      <c r="X656" s="349"/>
      <c r="Y656" s="313" t="str">
        <f>IF(ISBLANK(X656),"",IFERROR(IF(VLOOKUP(A656,'Np PL4 Stock'!A:J,10,FALSE)="Np4",X656-VLOOKUP(A656,'Np PL4 Stock'!A:E,5,FALSE),X656-1-VLOOKUP(A656,'Np PL4 Stock'!A:E,5,FALSE)),""))</f>
        <v/>
      </c>
      <c r="Z656" s="325"/>
      <c r="AA656" s="315"/>
      <c r="AB656" s="316"/>
      <c r="AC656" s="317" t="str">
        <f>IF(ISBLANK(AB656),"",IFERROR(IF(VLOOKUP(A656,'Np PL4 Stock'!A:J,10,FALSE)="Np4",AB656-VLOOKUP(A656,'Np PL4 Stock'!A:E,5,FALSE),AB656-1-VLOOKUP(A656,'Np PL4 Stock'!A:E,5,FALSE)),""))</f>
        <v/>
      </c>
      <c r="AD656" s="290"/>
      <c r="AE656" s="300"/>
      <c r="AF656" s="323"/>
      <c r="AG656" s="335"/>
      <c r="AH656" s="336"/>
      <c r="AI656" s="335"/>
      <c r="AJ656" s="326"/>
      <c r="AK656" s="334"/>
    </row>
    <row r="657" spans="1:37">
      <c r="A657" s="280" t="str">
        <f t="shared" si="23"/>
        <v/>
      </c>
      <c r="B657" s="281"/>
      <c r="C657" s="282"/>
      <c r="D657" s="282"/>
      <c r="E657" s="243"/>
      <c r="F657" s="244"/>
      <c r="G657" s="243"/>
      <c r="H657" s="283" t="str">
        <f>IF(ISBLANK(F657),"",IFERROR(VLOOKUP(A657,'Np PL4 Stock'!$A:$U,20,FALSE),""))</f>
        <v/>
      </c>
      <c r="J657" s="283" t="str">
        <f>IF(ISBLANK(F657),"",VLOOKUP(LEFT(A657,5),Unit!A:B,2,FALSE))</f>
        <v/>
      </c>
      <c r="K657" s="243"/>
      <c r="L657" s="243"/>
      <c r="M657" s="291" t="str">
        <f t="shared" si="24"/>
        <v/>
      </c>
      <c r="N657" s="292" t="str">
        <f>IF(ISBLANK(D657),"",IFERROR(IF(VLOOKUP(A657,'Np PL4 Stock'!A:J,10,FALSE)="Np4",D657-VLOOKUP(A657,'Np PL4 Stock'!A:E,5,FALSE),D657-1-VLOOKUP(A657,'Np PL4 Stock'!A:E,5,FALSE)),""))</f>
        <v/>
      </c>
      <c r="O657" s="345"/>
      <c r="P657" s="290"/>
      <c r="Q657" s="300"/>
      <c r="R657" s="336"/>
      <c r="S657" s="301"/>
      <c r="T657" s="301"/>
      <c r="U657" s="336"/>
      <c r="V657" s="354"/>
      <c r="W657" s="355"/>
      <c r="X657" s="349"/>
      <c r="Y657" s="313" t="str">
        <f>IF(ISBLANK(X657),"",IFERROR(IF(VLOOKUP(A657,'Np PL4 Stock'!A:J,10,FALSE)="Np4",X657-VLOOKUP(A657,'Np PL4 Stock'!A:E,5,FALSE),X657-1-VLOOKUP(A657,'Np PL4 Stock'!A:E,5,FALSE)),""))</f>
        <v/>
      </c>
      <c r="Z657" s="325"/>
      <c r="AA657" s="315"/>
      <c r="AB657" s="316"/>
      <c r="AC657" s="317" t="str">
        <f>IF(ISBLANK(AB657),"",IFERROR(IF(VLOOKUP(A657,'Np PL4 Stock'!A:J,10,FALSE)="Np4",AB657-VLOOKUP(A657,'Np PL4 Stock'!A:E,5,FALSE),AB657-1-VLOOKUP(A657,'Np PL4 Stock'!A:E,5,FALSE)),""))</f>
        <v/>
      </c>
      <c r="AD657" s="290"/>
      <c r="AE657" s="300"/>
      <c r="AF657" s="323"/>
      <c r="AG657" s="335"/>
      <c r="AH657" s="336"/>
      <c r="AI657" s="335"/>
      <c r="AJ657" s="326"/>
      <c r="AK657" s="334"/>
    </row>
    <row r="658" spans="1:37">
      <c r="A658" s="280" t="str">
        <f t="shared" si="23"/>
        <v/>
      </c>
      <c r="B658" s="281"/>
      <c r="C658" s="282"/>
      <c r="D658" s="282"/>
      <c r="E658" s="243"/>
      <c r="F658" s="244"/>
      <c r="G658" s="243"/>
      <c r="H658" s="283" t="str">
        <f>IF(ISBLANK(F658),"",IFERROR(VLOOKUP(A658,'Np PL4 Stock'!$A:$U,20,FALSE),""))</f>
        <v/>
      </c>
      <c r="J658" s="283" t="str">
        <f>IF(ISBLANK(F658),"",VLOOKUP(LEFT(A658,5),Unit!A:B,2,FALSE))</f>
        <v/>
      </c>
      <c r="K658" s="243"/>
      <c r="L658" s="243"/>
      <c r="M658" s="291" t="str">
        <f t="shared" si="24"/>
        <v/>
      </c>
      <c r="N658" s="292" t="str">
        <f>IF(ISBLANK(D658),"",IFERROR(IF(VLOOKUP(A658,'Np PL4 Stock'!A:J,10,FALSE)="Np4",D658-VLOOKUP(A658,'Np PL4 Stock'!A:E,5,FALSE),D658-1-VLOOKUP(A658,'Np PL4 Stock'!A:E,5,FALSE)),""))</f>
        <v/>
      </c>
      <c r="O658" s="345"/>
      <c r="P658" s="290"/>
      <c r="Q658" s="300"/>
      <c r="R658" s="336"/>
      <c r="S658" s="301"/>
      <c r="T658" s="301"/>
      <c r="U658" s="336"/>
      <c r="V658" s="354"/>
      <c r="W658" s="355"/>
      <c r="X658" s="349"/>
      <c r="Y658" s="313" t="str">
        <f>IF(ISBLANK(X658),"",IFERROR(IF(VLOOKUP(A658,'Np PL4 Stock'!A:J,10,FALSE)="Np4",X658-VLOOKUP(A658,'Np PL4 Stock'!A:E,5,FALSE),X658-1-VLOOKUP(A658,'Np PL4 Stock'!A:E,5,FALSE)),""))</f>
        <v/>
      </c>
      <c r="Z658" s="325"/>
      <c r="AA658" s="315"/>
      <c r="AB658" s="316"/>
      <c r="AC658" s="317" t="str">
        <f>IF(ISBLANK(AB658),"",IFERROR(IF(VLOOKUP(A658,'Np PL4 Stock'!A:J,10,FALSE)="Np4",AB658-VLOOKUP(A658,'Np PL4 Stock'!A:E,5,FALSE),AB658-1-VLOOKUP(A658,'Np PL4 Stock'!A:E,5,FALSE)),""))</f>
        <v/>
      </c>
      <c r="AD658" s="290"/>
      <c r="AE658" s="300"/>
      <c r="AF658" s="323"/>
      <c r="AG658" s="339"/>
      <c r="AH658" s="358"/>
      <c r="AI658" s="339"/>
      <c r="AJ658" s="326"/>
      <c r="AK658" s="334"/>
    </row>
    <row r="659" spans="1:37">
      <c r="A659" s="280" t="str">
        <f t="shared" si="23"/>
        <v/>
      </c>
      <c r="B659" s="281"/>
      <c r="C659" s="282"/>
      <c r="D659" s="282"/>
      <c r="E659" s="243"/>
      <c r="F659" s="244"/>
      <c r="G659" s="243"/>
      <c r="H659" s="283" t="str">
        <f>IF(ISBLANK(F659),"",IFERROR(VLOOKUP(A659,'Np PL4 Stock'!$A:$U,20,FALSE),""))</f>
        <v/>
      </c>
      <c r="J659" s="283" t="str">
        <f>IF(ISBLANK(F659),"",VLOOKUP(LEFT(A659,5),Unit!A:B,2,FALSE))</f>
        <v/>
      </c>
      <c r="K659" s="243"/>
      <c r="L659" s="243"/>
      <c r="M659" s="291" t="str">
        <f t="shared" si="24"/>
        <v/>
      </c>
      <c r="N659" s="292" t="str">
        <f>IF(ISBLANK(D659),"",IFERROR(IF(VLOOKUP(A659,'Np PL4 Stock'!A:J,10,FALSE)="Np4",D659-VLOOKUP(A659,'Np PL4 Stock'!A:E,5,FALSE),D659-1-VLOOKUP(A659,'Np PL4 Stock'!A:E,5,FALSE)),""))</f>
        <v/>
      </c>
      <c r="O659" s="345"/>
      <c r="P659" s="290"/>
      <c r="Q659" s="300"/>
      <c r="R659" s="336"/>
      <c r="S659" s="301"/>
      <c r="T659" s="301"/>
      <c r="U659" s="336"/>
      <c r="V659" s="354"/>
      <c r="W659" s="355"/>
      <c r="X659" s="349"/>
      <c r="Y659" s="313" t="str">
        <f>IF(ISBLANK(X659),"",IFERROR(IF(VLOOKUP(A659,'Np PL4 Stock'!A:J,10,FALSE)="Np4",X659-VLOOKUP(A659,'Np PL4 Stock'!A:E,5,FALSE),X659-1-VLOOKUP(A659,'Np PL4 Stock'!A:E,5,FALSE)),""))</f>
        <v/>
      </c>
      <c r="Z659" s="325"/>
      <c r="AA659" s="315"/>
      <c r="AB659" s="316"/>
      <c r="AC659" s="317" t="str">
        <f>IF(ISBLANK(AB659),"",IFERROR(IF(VLOOKUP(A659,'Np PL4 Stock'!A:J,10,FALSE)="Np4",AB659-VLOOKUP(A659,'Np PL4 Stock'!A:E,5,FALSE),AB659-1-VLOOKUP(A659,'Np PL4 Stock'!A:E,5,FALSE)),""))</f>
        <v/>
      </c>
      <c r="AD659" s="290"/>
      <c r="AE659" s="300"/>
      <c r="AF659" s="323"/>
      <c r="AG659" s="339"/>
      <c r="AH659" s="358"/>
      <c r="AI659" s="339"/>
      <c r="AJ659" s="326"/>
      <c r="AK659" s="334"/>
    </row>
    <row r="660" spans="1:37">
      <c r="A660" s="280" t="str">
        <f t="shared" si="23"/>
        <v/>
      </c>
      <c r="B660" s="281"/>
      <c r="C660" s="282"/>
      <c r="D660" s="282"/>
      <c r="E660" s="243"/>
      <c r="F660" s="244"/>
      <c r="G660" s="243"/>
      <c r="H660" s="283" t="str">
        <f>IF(ISBLANK(F660),"",IFERROR(VLOOKUP(A660,'Np PL4 Stock'!$A:$U,20,FALSE),""))</f>
        <v/>
      </c>
      <c r="J660" s="283" t="str">
        <f>IF(ISBLANK(F660),"",VLOOKUP(LEFT(A660,5),Unit!A:B,2,FALSE))</f>
        <v/>
      </c>
      <c r="K660" s="243"/>
      <c r="L660" s="243"/>
      <c r="M660" s="291" t="str">
        <f t="shared" si="24"/>
        <v/>
      </c>
      <c r="N660" s="292" t="str">
        <f>IF(ISBLANK(D660),"",IFERROR(IF(VLOOKUP(A660,'Np PL4 Stock'!A:J,10,FALSE)="Np4",D660-VLOOKUP(A660,'Np PL4 Stock'!A:E,5,FALSE),D660-1-VLOOKUP(A660,'Np PL4 Stock'!A:E,5,FALSE)),""))</f>
        <v/>
      </c>
      <c r="O660" s="345"/>
      <c r="P660" s="290"/>
      <c r="Q660" s="300"/>
      <c r="R660" s="336"/>
      <c r="S660" s="301"/>
      <c r="T660" s="301"/>
      <c r="U660" s="336"/>
      <c r="V660" s="354"/>
      <c r="W660" s="355"/>
      <c r="X660" s="349"/>
      <c r="Y660" s="313" t="str">
        <f>IF(ISBLANK(X660),"",IFERROR(IF(VLOOKUP(A660,'Np PL4 Stock'!A:J,10,FALSE)="Np4",X660-VLOOKUP(A660,'Np PL4 Stock'!A:E,5,FALSE),X660-1-VLOOKUP(A660,'Np PL4 Stock'!A:E,5,FALSE)),""))</f>
        <v/>
      </c>
      <c r="Z660" s="325"/>
      <c r="AA660" s="315"/>
      <c r="AB660" s="316"/>
      <c r="AC660" s="317" t="str">
        <f>IF(ISBLANK(AB660),"",IFERROR(IF(VLOOKUP(A660,'Np PL4 Stock'!A:J,10,FALSE)="Np4",AB660-VLOOKUP(A660,'Np PL4 Stock'!A:E,5,FALSE),AB660-1-VLOOKUP(A660,'Np PL4 Stock'!A:E,5,FALSE)),""))</f>
        <v/>
      </c>
      <c r="AD660" s="290"/>
      <c r="AE660" s="300"/>
      <c r="AF660" s="323"/>
      <c r="AG660" s="339"/>
      <c r="AH660" s="358"/>
      <c r="AI660" s="339"/>
      <c r="AJ660" s="326"/>
      <c r="AK660" s="334"/>
    </row>
    <row r="661" spans="1:37">
      <c r="A661" s="280" t="str">
        <f t="shared" si="23"/>
        <v/>
      </c>
      <c r="B661" s="281"/>
      <c r="C661" s="282"/>
      <c r="D661" s="282"/>
      <c r="E661" s="243"/>
      <c r="F661" s="244"/>
      <c r="G661" s="243"/>
      <c r="H661" s="283" t="str">
        <f>IF(ISBLANK(F661),"",IFERROR(VLOOKUP(A661,'Np PL4 Stock'!$A:$U,20,FALSE),""))</f>
        <v/>
      </c>
      <c r="J661" s="283" t="str">
        <f>IF(ISBLANK(F661),"",VLOOKUP(LEFT(A661,5),Unit!A:B,2,FALSE))</f>
        <v/>
      </c>
      <c r="K661" s="243"/>
      <c r="L661" s="243"/>
      <c r="M661" s="291" t="str">
        <f t="shared" si="24"/>
        <v/>
      </c>
      <c r="N661" s="292" t="str">
        <f>IF(ISBLANK(D661),"",IFERROR(IF(VLOOKUP(A661,'Np PL4 Stock'!A:J,10,FALSE)="Np4",D661-VLOOKUP(A661,'Np PL4 Stock'!A:E,5,FALSE),D661-1-VLOOKUP(A661,'Np PL4 Stock'!A:E,5,FALSE)),""))</f>
        <v/>
      </c>
      <c r="O661" s="345"/>
      <c r="P661" s="290"/>
      <c r="Q661" s="300"/>
      <c r="R661" s="336"/>
      <c r="S661" s="301"/>
      <c r="T661" s="301"/>
      <c r="U661" s="336"/>
      <c r="V661" s="354"/>
      <c r="W661" s="355"/>
      <c r="X661" s="349"/>
      <c r="Y661" s="313" t="str">
        <f>IF(ISBLANK(X661),"",IFERROR(IF(VLOOKUP(A661,'Np PL4 Stock'!A:J,10,FALSE)="Np4",X661-VLOOKUP(A661,'Np PL4 Stock'!A:E,5,FALSE),X661-1-VLOOKUP(A661,'Np PL4 Stock'!A:E,5,FALSE)),""))</f>
        <v/>
      </c>
      <c r="Z661" s="325"/>
      <c r="AA661" s="315"/>
      <c r="AB661" s="316"/>
      <c r="AC661" s="317" t="str">
        <f>IF(ISBLANK(AB661),"",IFERROR(IF(VLOOKUP(A661,'Np PL4 Stock'!A:J,10,FALSE)="Np4",AB661-VLOOKUP(A661,'Np PL4 Stock'!A:E,5,FALSE),AB661-1-VLOOKUP(A661,'Np PL4 Stock'!A:E,5,FALSE)),""))</f>
        <v/>
      </c>
      <c r="AD661" s="290"/>
      <c r="AE661" s="300"/>
      <c r="AF661" s="323"/>
      <c r="AG661" s="339"/>
      <c r="AH661" s="358"/>
      <c r="AI661" s="339"/>
      <c r="AJ661" s="326"/>
      <c r="AK661" s="334"/>
    </row>
    <row r="662" spans="1:37">
      <c r="A662" s="280" t="str">
        <f t="shared" si="23"/>
        <v/>
      </c>
      <c r="B662" s="281"/>
      <c r="C662" s="282"/>
      <c r="D662" s="282"/>
      <c r="E662" s="243"/>
      <c r="F662" s="244"/>
      <c r="G662" s="243"/>
      <c r="H662" s="283" t="str">
        <f>IF(ISBLANK(F662),"",IFERROR(VLOOKUP(A662,'Np PL4 Stock'!$A:$U,20,FALSE),""))</f>
        <v/>
      </c>
      <c r="J662" s="283" t="str">
        <f>IF(ISBLANK(F662),"",VLOOKUP(LEFT(A662,5),Unit!A:B,2,FALSE))</f>
        <v/>
      </c>
      <c r="K662" s="243"/>
      <c r="L662" s="243"/>
      <c r="M662" s="291" t="str">
        <f t="shared" si="24"/>
        <v/>
      </c>
      <c r="N662" s="292" t="str">
        <f>IF(ISBLANK(D662),"",IFERROR(IF(VLOOKUP(A662,'Np PL4 Stock'!A:J,10,FALSE)="Np4",D662-VLOOKUP(A662,'Np PL4 Stock'!A:E,5,FALSE),D662-1-VLOOKUP(A662,'Np PL4 Stock'!A:E,5,FALSE)),""))</f>
        <v/>
      </c>
      <c r="O662" s="345"/>
      <c r="P662" s="290"/>
      <c r="Q662" s="300"/>
      <c r="R662" s="336"/>
      <c r="S662" s="301"/>
      <c r="T662" s="301"/>
      <c r="U662" s="336"/>
      <c r="V662" s="354"/>
      <c r="W662" s="355"/>
      <c r="X662" s="349"/>
      <c r="Y662" s="313" t="str">
        <f>IF(ISBLANK(X662),"",IFERROR(IF(VLOOKUP(A662,'Np PL4 Stock'!A:J,10,FALSE)="Np4",X662-VLOOKUP(A662,'Np PL4 Stock'!A:E,5,FALSE),X662-1-VLOOKUP(A662,'Np PL4 Stock'!A:E,5,FALSE)),""))</f>
        <v/>
      </c>
      <c r="Z662" s="325"/>
      <c r="AA662" s="315"/>
      <c r="AB662" s="316"/>
      <c r="AC662" s="317" t="str">
        <f>IF(ISBLANK(AB662),"",IFERROR(IF(VLOOKUP(A662,'Np PL4 Stock'!A:J,10,FALSE)="Np4",AB662-VLOOKUP(A662,'Np PL4 Stock'!A:E,5,FALSE),AB662-1-VLOOKUP(A662,'Np PL4 Stock'!A:E,5,FALSE)),""))</f>
        <v/>
      </c>
      <c r="AD662" s="290"/>
      <c r="AE662" s="300"/>
      <c r="AF662" s="323"/>
      <c r="AG662" s="339"/>
      <c r="AH662" s="358"/>
      <c r="AI662" s="339"/>
      <c r="AJ662" s="326"/>
      <c r="AK662" s="334"/>
    </row>
    <row r="663" spans="1:37">
      <c r="A663" s="280" t="str">
        <f t="shared" si="23"/>
        <v/>
      </c>
      <c r="B663" s="281"/>
      <c r="C663" s="282"/>
      <c r="D663" s="282"/>
      <c r="E663" s="243"/>
      <c r="F663" s="244"/>
      <c r="G663" s="243"/>
      <c r="H663" s="283" t="str">
        <f>IF(ISBLANK(F663),"",IFERROR(VLOOKUP(A663,'Np PL4 Stock'!$A:$U,20,FALSE),""))</f>
        <v/>
      </c>
      <c r="J663" s="283" t="str">
        <f>IF(ISBLANK(F663),"",VLOOKUP(LEFT(A663,5),Unit!A:B,2,FALSE))</f>
        <v/>
      </c>
      <c r="K663" s="243"/>
      <c r="L663" s="243"/>
      <c r="M663" s="291" t="str">
        <f t="shared" si="24"/>
        <v/>
      </c>
      <c r="N663" s="292" t="str">
        <f>IF(ISBLANK(D663),"",IFERROR(IF(VLOOKUP(A663,'Np PL4 Stock'!A:J,10,FALSE)="Np4",D663-VLOOKUP(A663,'Np PL4 Stock'!A:E,5,FALSE),D663-1-VLOOKUP(A663,'Np PL4 Stock'!A:E,5,FALSE)),""))</f>
        <v/>
      </c>
      <c r="O663" s="345"/>
      <c r="P663" s="290"/>
      <c r="Q663" s="300"/>
      <c r="R663" s="336"/>
      <c r="S663" s="301"/>
      <c r="T663" s="301"/>
      <c r="U663" s="336"/>
      <c r="V663" s="354"/>
      <c r="W663" s="355"/>
      <c r="X663" s="349"/>
      <c r="Y663" s="313" t="str">
        <f>IF(ISBLANK(X663),"",IFERROR(IF(VLOOKUP(A663,'Np PL4 Stock'!A:J,10,FALSE)="Np4",X663-VLOOKUP(A663,'Np PL4 Stock'!A:E,5,FALSE),X663-1-VLOOKUP(A663,'Np PL4 Stock'!A:E,5,FALSE)),""))</f>
        <v/>
      </c>
      <c r="Z663" s="325"/>
      <c r="AA663" s="315"/>
      <c r="AB663" s="316"/>
      <c r="AC663" s="317" t="str">
        <f>IF(ISBLANK(AB663),"",IFERROR(IF(VLOOKUP(A663,'Np PL4 Stock'!A:J,10,FALSE)="Np4",AB663-VLOOKUP(A663,'Np PL4 Stock'!A:E,5,FALSE),AB663-1-VLOOKUP(A663,'Np PL4 Stock'!A:E,5,FALSE)),""))</f>
        <v/>
      </c>
      <c r="AD663" s="290"/>
      <c r="AE663" s="300"/>
      <c r="AF663" s="323"/>
      <c r="AG663" s="339"/>
      <c r="AH663" s="358"/>
      <c r="AI663" s="339"/>
      <c r="AJ663" s="326"/>
      <c r="AK663" s="334"/>
    </row>
    <row r="664" spans="1:37">
      <c r="A664" s="280" t="str">
        <f t="shared" si="23"/>
        <v/>
      </c>
      <c r="B664" s="281"/>
      <c r="C664" s="282"/>
      <c r="D664" s="282"/>
      <c r="E664" s="243"/>
      <c r="F664" s="244"/>
      <c r="G664" s="243"/>
      <c r="H664" s="283" t="str">
        <f>IF(ISBLANK(F664),"",IFERROR(VLOOKUP(A664,'Np PL4 Stock'!$A:$U,20,FALSE),""))</f>
        <v/>
      </c>
      <c r="J664" s="283" t="str">
        <f>IF(ISBLANK(F664),"",VLOOKUP(LEFT(A664,5),Unit!A:B,2,FALSE))</f>
        <v/>
      </c>
      <c r="K664" s="243"/>
      <c r="L664" s="243"/>
      <c r="M664" s="291" t="str">
        <f t="shared" si="24"/>
        <v/>
      </c>
      <c r="N664" s="292" t="str">
        <f>IF(ISBLANK(D664),"",IFERROR(IF(VLOOKUP(A664,'Np PL4 Stock'!A:J,10,FALSE)="Np4",D664-VLOOKUP(A664,'Np PL4 Stock'!A:E,5,FALSE),D664-1-VLOOKUP(A664,'Np PL4 Stock'!A:E,5,FALSE)),""))</f>
        <v/>
      </c>
      <c r="O664" s="345"/>
      <c r="P664" s="290"/>
      <c r="Q664" s="300"/>
      <c r="R664" s="336"/>
      <c r="S664" s="301"/>
      <c r="T664" s="301"/>
      <c r="U664" s="336"/>
      <c r="V664" s="354"/>
      <c r="W664" s="355"/>
      <c r="X664" s="349"/>
      <c r="Y664" s="313" t="str">
        <f>IF(ISBLANK(X664),"",IFERROR(IF(VLOOKUP(A664,'Np PL4 Stock'!A:J,10,FALSE)="Np4",X664-VLOOKUP(A664,'Np PL4 Stock'!A:E,5,FALSE),X664-1-VLOOKUP(A664,'Np PL4 Stock'!A:E,5,FALSE)),""))</f>
        <v/>
      </c>
      <c r="Z664" s="325"/>
      <c r="AA664" s="315"/>
      <c r="AB664" s="316"/>
      <c r="AC664" s="317" t="str">
        <f>IF(ISBLANK(AB664),"",IFERROR(IF(VLOOKUP(A664,'Np PL4 Stock'!A:J,10,FALSE)="Np4",AB664-VLOOKUP(A664,'Np PL4 Stock'!A:E,5,FALSE),AB664-1-VLOOKUP(A664,'Np PL4 Stock'!A:E,5,FALSE)),""))</f>
        <v/>
      </c>
      <c r="AD664" s="290"/>
      <c r="AE664" s="300"/>
      <c r="AF664" s="323"/>
      <c r="AG664" s="339"/>
      <c r="AH664" s="358"/>
      <c r="AI664" s="339"/>
      <c r="AJ664" s="326"/>
      <c r="AK664" s="334"/>
    </row>
    <row r="665" spans="1:37">
      <c r="A665" s="280" t="str">
        <f t="shared" si="23"/>
        <v/>
      </c>
      <c r="B665" s="281"/>
      <c r="C665" s="282"/>
      <c r="D665" s="282"/>
      <c r="E665" s="243"/>
      <c r="F665" s="244"/>
      <c r="G665" s="243"/>
      <c r="H665" s="283" t="str">
        <f>IF(ISBLANK(F665),"",IFERROR(VLOOKUP(A665,'Np PL4 Stock'!$A:$U,20,FALSE),""))</f>
        <v/>
      </c>
      <c r="J665" s="283" t="str">
        <f>IF(ISBLANK(F665),"",VLOOKUP(LEFT(A665,5),Unit!A:B,2,FALSE))</f>
        <v/>
      </c>
      <c r="K665" s="243"/>
      <c r="L665" s="243"/>
      <c r="M665" s="291" t="str">
        <f t="shared" si="24"/>
        <v/>
      </c>
      <c r="N665" s="292" t="str">
        <f>IF(ISBLANK(D665),"",IFERROR(IF(VLOOKUP(A665,'Np PL4 Stock'!A:J,10,FALSE)="Np4",D665-VLOOKUP(A665,'Np PL4 Stock'!A:E,5,FALSE),D665-1-VLOOKUP(A665,'Np PL4 Stock'!A:E,5,FALSE)),""))</f>
        <v/>
      </c>
      <c r="O665" s="345"/>
      <c r="P665" s="290"/>
      <c r="Q665" s="300"/>
      <c r="R665" s="336"/>
      <c r="S665" s="301"/>
      <c r="T665" s="301"/>
      <c r="U665" s="336"/>
      <c r="V665" s="354"/>
      <c r="W665" s="355"/>
      <c r="X665" s="349"/>
      <c r="Y665" s="313" t="str">
        <f>IF(ISBLANK(X665),"",IFERROR(IF(VLOOKUP(A665,'Np PL4 Stock'!A:J,10,FALSE)="Np4",X665-VLOOKUP(A665,'Np PL4 Stock'!A:E,5,FALSE),X665-1-VLOOKUP(A665,'Np PL4 Stock'!A:E,5,FALSE)),""))</f>
        <v/>
      </c>
      <c r="Z665" s="325"/>
      <c r="AA665" s="315"/>
      <c r="AB665" s="316"/>
      <c r="AC665" s="317" t="str">
        <f>IF(ISBLANK(AB665),"",IFERROR(IF(VLOOKUP(A665,'Np PL4 Stock'!A:J,10,FALSE)="Np4",AB665-VLOOKUP(A665,'Np PL4 Stock'!A:E,5,FALSE),AB665-1-VLOOKUP(A665,'Np PL4 Stock'!A:E,5,FALSE)),""))</f>
        <v/>
      </c>
      <c r="AD665" s="290"/>
      <c r="AE665" s="300"/>
      <c r="AF665" s="323"/>
      <c r="AG665" s="339"/>
      <c r="AH665" s="358"/>
      <c r="AI665" s="339"/>
      <c r="AJ665" s="326"/>
      <c r="AK665" s="334"/>
    </row>
    <row r="666" spans="1:37">
      <c r="A666" s="280" t="str">
        <f t="shared" si="23"/>
        <v/>
      </c>
      <c r="B666" s="281"/>
      <c r="C666" s="282"/>
      <c r="D666" s="282"/>
      <c r="E666" s="243"/>
      <c r="F666" s="244"/>
      <c r="G666" s="243"/>
      <c r="H666" s="283" t="str">
        <f>IF(ISBLANK(F666),"",IFERROR(VLOOKUP(A666,'Np PL4 Stock'!$A:$U,20,FALSE),""))</f>
        <v/>
      </c>
      <c r="J666" s="283" t="str">
        <f>IF(ISBLANK(F666),"",VLOOKUP(LEFT(A666,5),Unit!A:B,2,FALSE))</f>
        <v/>
      </c>
      <c r="K666" s="243"/>
      <c r="L666" s="243"/>
      <c r="M666" s="291" t="str">
        <f t="shared" si="24"/>
        <v/>
      </c>
      <c r="N666" s="292" t="str">
        <f>IF(ISBLANK(D666),"",IFERROR(IF(VLOOKUP(A666,'Np PL4 Stock'!A:J,10,FALSE)="Np4",D666-VLOOKUP(A666,'Np PL4 Stock'!A:E,5,FALSE),D666-1-VLOOKUP(A666,'Np PL4 Stock'!A:E,5,FALSE)),""))</f>
        <v/>
      </c>
      <c r="O666" s="345"/>
      <c r="P666" s="290"/>
      <c r="Q666" s="300"/>
      <c r="R666" s="336"/>
      <c r="S666" s="301"/>
      <c r="T666" s="301"/>
      <c r="U666" s="336"/>
      <c r="V666" s="354"/>
      <c r="W666" s="355"/>
      <c r="X666" s="349"/>
      <c r="Y666" s="313" t="str">
        <f>IF(ISBLANK(X666),"",IFERROR(IF(VLOOKUP(A666,'Np PL4 Stock'!A:J,10,FALSE)="Np4",X666-VLOOKUP(A666,'Np PL4 Stock'!A:E,5,FALSE),X666-1-VLOOKUP(A666,'Np PL4 Stock'!A:E,5,FALSE)),""))</f>
        <v/>
      </c>
      <c r="Z666" s="325"/>
      <c r="AA666" s="315"/>
      <c r="AB666" s="316"/>
      <c r="AC666" s="317" t="str">
        <f>IF(ISBLANK(AB666),"",IFERROR(IF(VLOOKUP(A666,'Np PL4 Stock'!A:J,10,FALSE)="Np4",AB666-VLOOKUP(A666,'Np PL4 Stock'!A:E,5,FALSE),AB666-1-VLOOKUP(A666,'Np PL4 Stock'!A:E,5,FALSE)),""))</f>
        <v/>
      </c>
      <c r="AD666" s="290"/>
      <c r="AE666" s="300"/>
      <c r="AF666" s="323"/>
      <c r="AG666" s="339"/>
      <c r="AH666" s="358"/>
      <c r="AI666" s="339"/>
      <c r="AJ666" s="326"/>
      <c r="AK666" s="334"/>
    </row>
    <row r="667" spans="1:37">
      <c r="A667" s="280" t="str">
        <f t="shared" si="23"/>
        <v/>
      </c>
      <c r="B667" s="281"/>
      <c r="C667" s="282"/>
      <c r="D667" s="282"/>
      <c r="E667" s="243"/>
      <c r="F667" s="244"/>
      <c r="G667" s="243"/>
      <c r="H667" s="283" t="str">
        <f>IF(ISBLANK(F667),"",IFERROR(VLOOKUP(A667,'Np PL4 Stock'!$A:$U,20,FALSE),""))</f>
        <v/>
      </c>
      <c r="J667" s="283" t="str">
        <f>IF(ISBLANK(F667),"",VLOOKUP(LEFT(A667,5),Unit!A:B,2,FALSE))</f>
        <v/>
      </c>
      <c r="K667" s="243"/>
      <c r="L667" s="243"/>
      <c r="M667" s="291" t="str">
        <f t="shared" si="24"/>
        <v/>
      </c>
      <c r="N667" s="292" t="str">
        <f>IF(ISBLANK(D667),"",IFERROR(IF(VLOOKUP(A667,'Np PL4 Stock'!A:J,10,FALSE)="Np4",D667-VLOOKUP(A667,'Np PL4 Stock'!A:E,5,FALSE),D667-1-VLOOKUP(A667,'Np PL4 Stock'!A:E,5,FALSE)),""))</f>
        <v/>
      </c>
      <c r="O667" s="345"/>
      <c r="P667" s="290"/>
      <c r="Q667" s="300"/>
      <c r="R667" s="336"/>
      <c r="S667" s="301"/>
      <c r="T667" s="301"/>
      <c r="U667" s="336"/>
      <c r="V667" s="354"/>
      <c r="W667" s="355"/>
      <c r="X667" s="349"/>
      <c r="Y667" s="313" t="str">
        <f>IF(ISBLANK(X667),"",IFERROR(IF(VLOOKUP(A667,'Np PL4 Stock'!A:J,10,FALSE)="Np4",X667-VLOOKUP(A667,'Np PL4 Stock'!A:E,5,FALSE),X667-1-VLOOKUP(A667,'Np PL4 Stock'!A:E,5,FALSE)),""))</f>
        <v/>
      </c>
      <c r="Z667" s="325"/>
      <c r="AA667" s="315"/>
      <c r="AB667" s="316"/>
      <c r="AC667" s="317" t="str">
        <f>IF(ISBLANK(AB667),"",IFERROR(IF(VLOOKUP(A667,'Np PL4 Stock'!A:J,10,FALSE)="Np4",AB667-VLOOKUP(A667,'Np PL4 Stock'!A:E,5,FALSE),AB667-1-VLOOKUP(A667,'Np PL4 Stock'!A:E,5,FALSE)),""))</f>
        <v/>
      </c>
      <c r="AD667" s="290"/>
      <c r="AE667" s="300"/>
      <c r="AF667" s="323"/>
      <c r="AG667" s="339"/>
      <c r="AH667" s="358"/>
      <c r="AI667" s="339"/>
      <c r="AJ667" s="326"/>
      <c r="AK667" s="334"/>
    </row>
    <row r="668" spans="1:37">
      <c r="A668" s="280" t="str">
        <f t="shared" si="23"/>
        <v/>
      </c>
      <c r="B668" s="281"/>
      <c r="C668" s="282"/>
      <c r="D668" s="282"/>
      <c r="E668" s="243"/>
      <c r="F668" s="244"/>
      <c r="G668" s="243"/>
      <c r="H668" s="283" t="str">
        <f>IF(ISBLANK(F668),"",IFERROR(VLOOKUP(A668,'Np PL4 Stock'!$A:$U,20,FALSE),""))</f>
        <v/>
      </c>
      <c r="J668" s="283" t="str">
        <f>IF(ISBLANK(F668),"",VLOOKUP(LEFT(A668,5),Unit!A:B,2,FALSE))</f>
        <v/>
      </c>
      <c r="K668" s="243"/>
      <c r="L668" s="243"/>
      <c r="M668" s="291" t="str">
        <f t="shared" si="24"/>
        <v/>
      </c>
      <c r="N668" s="292" t="str">
        <f>IF(ISBLANK(D668),"",IFERROR(IF(VLOOKUP(A668,'Np PL4 Stock'!A:J,10,FALSE)="Np4",D668-VLOOKUP(A668,'Np PL4 Stock'!A:E,5,FALSE),D668-1-VLOOKUP(A668,'Np PL4 Stock'!A:E,5,FALSE)),""))</f>
        <v/>
      </c>
      <c r="O668" s="345"/>
      <c r="P668" s="290"/>
      <c r="Q668" s="300"/>
      <c r="R668" s="336"/>
      <c r="S668" s="301"/>
      <c r="T668" s="301"/>
      <c r="U668" s="336"/>
      <c r="V668" s="354"/>
      <c r="W668" s="355"/>
      <c r="X668" s="349"/>
      <c r="Y668" s="313" t="str">
        <f>IF(ISBLANK(X668),"",IFERROR(IF(VLOOKUP(A668,'Np PL4 Stock'!A:J,10,FALSE)="Np4",X668-VLOOKUP(A668,'Np PL4 Stock'!A:E,5,FALSE),X668-1-VLOOKUP(A668,'Np PL4 Stock'!A:E,5,FALSE)),""))</f>
        <v/>
      </c>
      <c r="Z668" s="325"/>
      <c r="AA668" s="315"/>
      <c r="AB668" s="316"/>
      <c r="AC668" s="317" t="str">
        <f>IF(ISBLANK(AB668),"",IFERROR(IF(VLOOKUP(A668,'Np PL4 Stock'!A:J,10,FALSE)="Np4",AB668-VLOOKUP(A668,'Np PL4 Stock'!A:E,5,FALSE),AB668-1-VLOOKUP(A668,'Np PL4 Stock'!A:E,5,FALSE)),""))</f>
        <v/>
      </c>
      <c r="AD668" s="290"/>
      <c r="AE668" s="300"/>
      <c r="AF668" s="323"/>
      <c r="AG668" s="339"/>
      <c r="AH668" s="358"/>
      <c r="AI668" s="339"/>
      <c r="AJ668" s="326"/>
      <c r="AK668" s="334"/>
    </row>
    <row r="669" spans="1:37">
      <c r="A669" s="280" t="str">
        <f t="shared" si="23"/>
        <v/>
      </c>
      <c r="B669" s="281"/>
      <c r="C669" s="282"/>
      <c r="D669" s="282"/>
      <c r="E669" s="243"/>
      <c r="F669" s="244"/>
      <c r="G669" s="243"/>
      <c r="H669" s="283" t="str">
        <f>IF(ISBLANK(F669),"",IFERROR(VLOOKUP(A669,'Np PL4 Stock'!$A:$U,20,FALSE),""))</f>
        <v/>
      </c>
      <c r="J669" s="283" t="str">
        <f>IF(ISBLANK(F669),"",VLOOKUP(LEFT(A669,5),Unit!A:B,2,FALSE))</f>
        <v/>
      </c>
      <c r="K669" s="243"/>
      <c r="L669" s="243"/>
      <c r="M669" s="291" t="str">
        <f t="shared" si="24"/>
        <v/>
      </c>
      <c r="N669" s="292" t="str">
        <f>IF(ISBLANK(D669),"",IFERROR(IF(VLOOKUP(A669,'Np PL4 Stock'!A:J,10,FALSE)="Np4",D669-VLOOKUP(A669,'Np PL4 Stock'!A:E,5,FALSE),D669-1-VLOOKUP(A669,'Np PL4 Stock'!A:E,5,FALSE)),""))</f>
        <v/>
      </c>
      <c r="O669" s="345"/>
      <c r="P669" s="290"/>
      <c r="Q669" s="300"/>
      <c r="R669" s="336"/>
      <c r="S669" s="301"/>
      <c r="T669" s="301"/>
      <c r="U669" s="336"/>
      <c r="V669" s="354"/>
      <c r="W669" s="355"/>
      <c r="X669" s="349"/>
      <c r="Y669" s="313" t="str">
        <f>IF(ISBLANK(X669),"",IFERROR(IF(VLOOKUP(A669,'Np PL4 Stock'!A:J,10,FALSE)="Np4",X669-VLOOKUP(A669,'Np PL4 Stock'!A:E,5,FALSE),X669-1-VLOOKUP(A669,'Np PL4 Stock'!A:E,5,FALSE)),""))</f>
        <v/>
      </c>
      <c r="Z669" s="325"/>
      <c r="AA669" s="315"/>
      <c r="AB669" s="316"/>
      <c r="AC669" s="317" t="str">
        <f>IF(ISBLANK(AB669),"",IFERROR(IF(VLOOKUP(A669,'Np PL4 Stock'!A:J,10,FALSE)="Np4",AB669-VLOOKUP(A669,'Np PL4 Stock'!A:E,5,FALSE),AB669-1-VLOOKUP(A669,'Np PL4 Stock'!A:E,5,FALSE)),""))</f>
        <v/>
      </c>
      <c r="AD669" s="290"/>
      <c r="AE669" s="300"/>
      <c r="AF669" s="323"/>
      <c r="AG669" s="339"/>
      <c r="AH669" s="358"/>
      <c r="AI669" s="339"/>
      <c r="AJ669" s="326"/>
      <c r="AK669" s="334"/>
    </row>
    <row r="670" spans="1:37">
      <c r="A670" s="280" t="str">
        <f t="shared" si="23"/>
        <v/>
      </c>
      <c r="B670" s="281"/>
      <c r="C670" s="282"/>
      <c r="D670" s="282"/>
      <c r="E670" s="243"/>
      <c r="F670" s="244"/>
      <c r="G670" s="243"/>
      <c r="H670" s="283" t="str">
        <f>IF(ISBLANK(F670),"",IFERROR(VLOOKUP(A670,'Np PL4 Stock'!$A:$U,20,FALSE),""))</f>
        <v/>
      </c>
      <c r="J670" s="283" t="str">
        <f>IF(ISBLANK(F670),"",VLOOKUP(LEFT(A670,5),Unit!A:B,2,FALSE))</f>
        <v/>
      </c>
      <c r="K670" s="243"/>
      <c r="L670" s="243"/>
      <c r="M670" s="291" t="str">
        <f t="shared" si="24"/>
        <v/>
      </c>
      <c r="N670" s="292" t="str">
        <f>IF(ISBLANK(D670),"",IFERROR(IF(VLOOKUP(A670,'Np PL4 Stock'!A:J,10,FALSE)="Np4",D670-VLOOKUP(A670,'Np PL4 Stock'!A:E,5,FALSE),D670-1-VLOOKUP(A670,'Np PL4 Stock'!A:E,5,FALSE)),""))</f>
        <v/>
      </c>
      <c r="O670" s="345"/>
      <c r="P670" s="290"/>
      <c r="Q670" s="300"/>
      <c r="R670" s="336"/>
      <c r="S670" s="301"/>
      <c r="T670" s="301"/>
      <c r="U670" s="336"/>
      <c r="V670" s="354"/>
      <c r="W670" s="355"/>
      <c r="X670" s="349"/>
      <c r="Y670" s="313" t="str">
        <f>IF(ISBLANK(X670),"",IFERROR(IF(VLOOKUP(A670,'Np PL4 Stock'!A:J,10,FALSE)="Np4",X670-VLOOKUP(A670,'Np PL4 Stock'!A:E,5,FALSE),X670-1-VLOOKUP(A670,'Np PL4 Stock'!A:E,5,FALSE)),""))</f>
        <v/>
      </c>
      <c r="Z670" s="325"/>
      <c r="AA670" s="315"/>
      <c r="AB670" s="316"/>
      <c r="AC670" s="317" t="str">
        <f>IF(ISBLANK(AB670),"",IFERROR(IF(VLOOKUP(A670,'Np PL4 Stock'!A:J,10,FALSE)="Np4",AB670-VLOOKUP(A670,'Np PL4 Stock'!A:E,5,FALSE),AB670-1-VLOOKUP(A670,'Np PL4 Stock'!A:E,5,FALSE)),""))</f>
        <v/>
      </c>
      <c r="AD670" s="290"/>
      <c r="AE670" s="300"/>
      <c r="AF670" s="323"/>
      <c r="AG670" s="339"/>
      <c r="AH670" s="358"/>
      <c r="AI670" s="339"/>
      <c r="AJ670" s="326"/>
      <c r="AK670" s="334"/>
    </row>
    <row r="671" spans="1:37">
      <c r="A671" s="280" t="str">
        <f t="shared" si="23"/>
        <v/>
      </c>
      <c r="B671" s="281"/>
      <c r="C671" s="282"/>
      <c r="D671" s="282"/>
      <c r="E671" s="243"/>
      <c r="F671" s="244"/>
      <c r="G671" s="243"/>
      <c r="H671" s="283" t="str">
        <f>IF(ISBLANK(F671),"",IFERROR(VLOOKUP(A671,'Np PL4 Stock'!$A:$U,20,FALSE),""))</f>
        <v/>
      </c>
      <c r="J671" s="283" t="str">
        <f>IF(ISBLANK(F671),"",VLOOKUP(LEFT(A671,5),Unit!A:B,2,FALSE))</f>
        <v/>
      </c>
      <c r="K671" s="243"/>
      <c r="L671" s="243"/>
      <c r="M671" s="291" t="str">
        <f t="shared" si="24"/>
        <v/>
      </c>
      <c r="N671" s="292" t="str">
        <f>IF(ISBLANK(D671),"",IFERROR(IF(VLOOKUP(A671,'Np PL4 Stock'!A:J,10,FALSE)="Np4",D671-VLOOKUP(A671,'Np PL4 Stock'!A:E,5,FALSE),D671-1-VLOOKUP(A671,'Np PL4 Stock'!A:E,5,FALSE)),""))</f>
        <v/>
      </c>
      <c r="O671" s="345"/>
      <c r="P671" s="290"/>
      <c r="Q671" s="300"/>
      <c r="R671" s="336"/>
      <c r="S671" s="301"/>
      <c r="T671" s="301"/>
      <c r="U671" s="336"/>
      <c r="V671" s="354"/>
      <c r="W671" s="355"/>
      <c r="X671" s="349"/>
      <c r="Y671" s="313" t="str">
        <f>IF(ISBLANK(X671),"",IFERROR(IF(VLOOKUP(A671,'Np PL4 Stock'!A:J,10,FALSE)="Np4",X671-VLOOKUP(A671,'Np PL4 Stock'!A:E,5,FALSE),X671-1-VLOOKUP(A671,'Np PL4 Stock'!A:E,5,FALSE)),""))</f>
        <v/>
      </c>
      <c r="Z671" s="325"/>
      <c r="AA671" s="315"/>
      <c r="AB671" s="316"/>
      <c r="AC671" s="317" t="str">
        <f>IF(ISBLANK(AB671),"",IFERROR(IF(VLOOKUP(A671,'Np PL4 Stock'!A:J,10,FALSE)="Np4",AB671-VLOOKUP(A671,'Np PL4 Stock'!A:E,5,FALSE),AB671-1-VLOOKUP(A671,'Np PL4 Stock'!A:E,5,FALSE)),""))</f>
        <v/>
      </c>
      <c r="AD671" s="290"/>
      <c r="AE671" s="300"/>
      <c r="AF671" s="323"/>
      <c r="AG671" s="339"/>
      <c r="AH671" s="358"/>
      <c r="AI671" s="339"/>
      <c r="AJ671" s="326"/>
      <c r="AK671" s="334"/>
    </row>
    <row r="672" spans="1:37">
      <c r="A672" s="280" t="str">
        <f t="shared" si="23"/>
        <v/>
      </c>
      <c r="B672" s="281"/>
      <c r="C672" s="282"/>
      <c r="D672" s="282"/>
      <c r="E672" s="243"/>
      <c r="F672" s="244"/>
      <c r="G672" s="243"/>
      <c r="H672" s="283" t="str">
        <f>IF(ISBLANK(F672),"",IFERROR(VLOOKUP(A672,'Np PL4 Stock'!$A:$U,20,FALSE),""))</f>
        <v/>
      </c>
      <c r="J672" s="283" t="str">
        <f>IF(ISBLANK(F672),"",VLOOKUP(LEFT(A672,5),Unit!A:B,2,FALSE))</f>
        <v/>
      </c>
      <c r="K672" s="243"/>
      <c r="L672" s="243"/>
      <c r="M672" s="291" t="str">
        <f t="shared" si="24"/>
        <v/>
      </c>
      <c r="N672" s="292" t="str">
        <f>IF(ISBLANK(D672),"",IFERROR(IF(VLOOKUP(A672,'Np PL4 Stock'!A:J,10,FALSE)="Np4",D672-VLOOKUP(A672,'Np PL4 Stock'!A:E,5,FALSE),D672-1-VLOOKUP(A672,'Np PL4 Stock'!A:E,5,FALSE)),""))</f>
        <v/>
      </c>
      <c r="O672" s="345"/>
      <c r="P672" s="290"/>
      <c r="Q672" s="300"/>
      <c r="R672" s="336"/>
      <c r="S672" s="301"/>
      <c r="T672" s="301"/>
      <c r="U672" s="336"/>
      <c r="V672" s="354"/>
      <c r="W672" s="355"/>
      <c r="X672" s="349"/>
      <c r="Y672" s="313" t="str">
        <f>IF(ISBLANK(X672),"",IFERROR(IF(VLOOKUP(A672,'Np PL4 Stock'!A:J,10,FALSE)="Np4",X672-VLOOKUP(A672,'Np PL4 Stock'!A:E,5,FALSE),X672-1-VLOOKUP(A672,'Np PL4 Stock'!A:E,5,FALSE)),""))</f>
        <v/>
      </c>
      <c r="Z672" s="325"/>
      <c r="AA672" s="315"/>
      <c r="AB672" s="316"/>
      <c r="AC672" s="317" t="str">
        <f>IF(ISBLANK(AB672),"",IFERROR(IF(VLOOKUP(A672,'Np PL4 Stock'!A:J,10,FALSE)="Np4",AB672-VLOOKUP(A672,'Np PL4 Stock'!A:E,5,FALSE),AB672-1-VLOOKUP(A672,'Np PL4 Stock'!A:E,5,FALSE)),""))</f>
        <v/>
      </c>
      <c r="AD672" s="290"/>
      <c r="AE672" s="300"/>
      <c r="AF672" s="323"/>
      <c r="AG672" s="339"/>
      <c r="AH672" s="358"/>
      <c r="AI672" s="339"/>
      <c r="AJ672" s="326"/>
      <c r="AK672" s="334"/>
    </row>
    <row r="673" spans="1:37">
      <c r="A673" s="280" t="str">
        <f t="shared" si="23"/>
        <v/>
      </c>
      <c r="B673" s="281"/>
      <c r="C673" s="282"/>
      <c r="D673" s="282"/>
      <c r="E673" s="243"/>
      <c r="F673" s="244"/>
      <c r="G673" s="243"/>
      <c r="H673" s="283" t="str">
        <f>IF(ISBLANK(F673),"",IFERROR(VLOOKUP(A673,'Np PL4 Stock'!$A:$U,20,FALSE),""))</f>
        <v/>
      </c>
      <c r="J673" s="283" t="str">
        <f>IF(ISBLANK(F673),"",VLOOKUP(LEFT(A673,5),Unit!A:B,2,FALSE))</f>
        <v/>
      </c>
      <c r="K673" s="243"/>
      <c r="L673" s="243"/>
      <c r="M673" s="291" t="str">
        <f t="shared" si="24"/>
        <v/>
      </c>
      <c r="N673" s="292" t="str">
        <f>IF(ISBLANK(D673),"",IFERROR(IF(VLOOKUP(A673,'Np PL4 Stock'!A:J,10,FALSE)="Np4",D673-VLOOKUP(A673,'Np PL4 Stock'!A:E,5,FALSE),D673-1-VLOOKUP(A673,'Np PL4 Stock'!A:E,5,FALSE)),""))</f>
        <v/>
      </c>
      <c r="O673" s="345"/>
      <c r="P673" s="290"/>
      <c r="Q673" s="300"/>
      <c r="R673" s="336"/>
      <c r="S673" s="301"/>
      <c r="T673" s="301"/>
      <c r="U673" s="336"/>
      <c r="V673" s="354"/>
      <c r="W673" s="355"/>
      <c r="X673" s="349"/>
      <c r="Y673" s="313" t="str">
        <f>IF(ISBLANK(X673),"",IFERROR(IF(VLOOKUP(A673,'Np PL4 Stock'!A:J,10,FALSE)="Np4",X673-VLOOKUP(A673,'Np PL4 Stock'!A:E,5,FALSE),X673-1-VLOOKUP(A673,'Np PL4 Stock'!A:E,5,FALSE)),""))</f>
        <v/>
      </c>
      <c r="Z673" s="325"/>
      <c r="AA673" s="315"/>
      <c r="AB673" s="316"/>
      <c r="AC673" s="317" t="str">
        <f>IF(ISBLANK(AB673),"",IFERROR(IF(VLOOKUP(A673,'Np PL4 Stock'!A:J,10,FALSE)="Np4",AB673-VLOOKUP(A673,'Np PL4 Stock'!A:E,5,FALSE),AB673-1-VLOOKUP(A673,'Np PL4 Stock'!A:E,5,FALSE)),""))</f>
        <v/>
      </c>
      <c r="AD673" s="290"/>
      <c r="AE673" s="300"/>
      <c r="AF673" s="323"/>
      <c r="AG673" s="339"/>
      <c r="AH673" s="358"/>
      <c r="AI673" s="339"/>
      <c r="AJ673" s="326"/>
      <c r="AK673" s="334"/>
    </row>
    <row r="674" spans="1:37">
      <c r="A674" s="280" t="str">
        <f t="shared" si="23"/>
        <v/>
      </c>
      <c r="B674" s="281"/>
      <c r="C674" s="282"/>
      <c r="D674" s="282"/>
      <c r="E674" s="243"/>
      <c r="F674" s="244"/>
      <c r="G674" s="243"/>
      <c r="H674" s="283" t="str">
        <f>IF(ISBLANK(F674),"",IFERROR(VLOOKUP(A674,'Np PL4 Stock'!$A:$U,20,FALSE),""))</f>
        <v/>
      </c>
      <c r="J674" s="283" t="str">
        <f>IF(ISBLANK(F674),"",VLOOKUP(LEFT(A674,5),Unit!A:B,2,FALSE))</f>
        <v/>
      </c>
      <c r="K674" s="243"/>
      <c r="L674" s="243"/>
      <c r="M674" s="291" t="str">
        <f t="shared" si="24"/>
        <v/>
      </c>
      <c r="N674" s="292" t="str">
        <f>IF(ISBLANK(D674),"",IFERROR(IF(VLOOKUP(A674,'Np PL4 Stock'!A:J,10,FALSE)="Np4",D674-VLOOKUP(A674,'Np PL4 Stock'!A:E,5,FALSE),D674-1-VLOOKUP(A674,'Np PL4 Stock'!A:E,5,FALSE)),""))</f>
        <v/>
      </c>
      <c r="O674" s="345"/>
      <c r="P674" s="290"/>
      <c r="Q674" s="300"/>
      <c r="R674" s="336"/>
      <c r="S674" s="301"/>
      <c r="T674" s="301"/>
      <c r="U674" s="336"/>
      <c r="V674" s="354"/>
      <c r="W674" s="355"/>
      <c r="X674" s="349"/>
      <c r="Y674" s="313" t="str">
        <f>IF(ISBLANK(X674),"",IFERROR(IF(VLOOKUP(A674,'Np PL4 Stock'!A:J,10,FALSE)="Np4",X674-VLOOKUP(A674,'Np PL4 Stock'!A:E,5,FALSE),X674-1-VLOOKUP(A674,'Np PL4 Stock'!A:E,5,FALSE)),""))</f>
        <v/>
      </c>
      <c r="Z674" s="325"/>
      <c r="AA674" s="315"/>
      <c r="AB674" s="316"/>
      <c r="AC674" s="317" t="str">
        <f>IF(ISBLANK(AB674),"",IFERROR(IF(VLOOKUP(A674,'Np PL4 Stock'!A:J,10,FALSE)="Np4",AB674-VLOOKUP(A674,'Np PL4 Stock'!A:E,5,FALSE),AB674-1-VLOOKUP(A674,'Np PL4 Stock'!A:E,5,FALSE)),""))</f>
        <v/>
      </c>
      <c r="AD674" s="290"/>
      <c r="AE674" s="300"/>
      <c r="AF674" s="323"/>
      <c r="AG674" s="339"/>
      <c r="AH674" s="358"/>
      <c r="AI674" s="339"/>
      <c r="AJ674" s="326"/>
      <c r="AK674" s="334"/>
    </row>
    <row r="675" spans="1:37">
      <c r="A675" s="280" t="str">
        <f t="shared" si="23"/>
        <v/>
      </c>
      <c r="B675" s="281"/>
      <c r="C675" s="282"/>
      <c r="D675" s="282"/>
      <c r="E675" s="243"/>
      <c r="F675" s="244"/>
      <c r="G675" s="243"/>
      <c r="H675" s="283" t="str">
        <f>IF(ISBLANK(F675),"",IFERROR(VLOOKUP(A675,'Np PL4 Stock'!$A:$U,20,FALSE),""))</f>
        <v/>
      </c>
      <c r="J675" s="283" t="str">
        <f>IF(ISBLANK(F675),"",VLOOKUP(LEFT(A675,5),Unit!A:B,2,FALSE))</f>
        <v/>
      </c>
      <c r="K675" s="243"/>
      <c r="L675" s="243"/>
      <c r="M675" s="291" t="str">
        <f t="shared" si="24"/>
        <v/>
      </c>
      <c r="N675" s="292" t="str">
        <f>IF(ISBLANK(D675),"",IFERROR(IF(VLOOKUP(A675,'Np PL4 Stock'!A:J,10,FALSE)="Np4",D675-VLOOKUP(A675,'Np PL4 Stock'!A:E,5,FALSE),D675-1-VLOOKUP(A675,'Np PL4 Stock'!A:E,5,FALSE)),""))</f>
        <v/>
      </c>
      <c r="O675" s="345"/>
      <c r="P675" s="290"/>
      <c r="Q675" s="300"/>
      <c r="R675" s="336"/>
      <c r="S675" s="301"/>
      <c r="T675" s="301"/>
      <c r="U675" s="336"/>
      <c r="V675" s="354"/>
      <c r="W675" s="355"/>
      <c r="X675" s="349"/>
      <c r="Y675" s="313" t="str">
        <f>IF(ISBLANK(X675),"",IFERROR(IF(VLOOKUP(A675,'Np PL4 Stock'!A:J,10,FALSE)="Np4",X675-VLOOKUP(A675,'Np PL4 Stock'!A:E,5,FALSE),X675-1-VLOOKUP(A675,'Np PL4 Stock'!A:E,5,FALSE)),""))</f>
        <v/>
      </c>
      <c r="Z675" s="325"/>
      <c r="AA675" s="315"/>
      <c r="AB675" s="316"/>
      <c r="AC675" s="317" t="str">
        <f>IF(ISBLANK(AB675),"",IFERROR(IF(VLOOKUP(A675,'Np PL4 Stock'!A:J,10,FALSE)="Np4",AB675-VLOOKUP(A675,'Np PL4 Stock'!A:E,5,FALSE),AB675-1-VLOOKUP(A675,'Np PL4 Stock'!A:E,5,FALSE)),""))</f>
        <v/>
      </c>
      <c r="AD675" s="290"/>
      <c r="AE675" s="300"/>
      <c r="AF675" s="323"/>
      <c r="AG675" s="339"/>
      <c r="AH675" s="358"/>
      <c r="AI675" s="339"/>
      <c r="AJ675" s="326"/>
      <c r="AK675" s="334"/>
    </row>
    <row r="676" spans="1:37">
      <c r="A676" s="280" t="str">
        <f t="shared" si="23"/>
        <v/>
      </c>
      <c r="B676" s="281"/>
      <c r="C676" s="282"/>
      <c r="D676" s="282"/>
      <c r="E676" s="243"/>
      <c r="F676" s="244"/>
      <c r="G676" s="243"/>
      <c r="H676" s="283" t="str">
        <f>IF(ISBLANK(F676),"",IFERROR(VLOOKUP(A676,'Np PL4 Stock'!$A:$U,20,FALSE),""))</f>
        <v/>
      </c>
      <c r="J676" s="283" t="str">
        <f>IF(ISBLANK(F676),"",VLOOKUP(LEFT(A676,5),Unit!A:B,2,FALSE))</f>
        <v/>
      </c>
      <c r="K676" s="243"/>
      <c r="L676" s="243"/>
      <c r="M676" s="291" t="str">
        <f t="shared" si="24"/>
        <v/>
      </c>
      <c r="N676" s="292" t="str">
        <f>IF(ISBLANK(D676),"",IFERROR(IF(VLOOKUP(A676,'Np PL4 Stock'!A:J,10,FALSE)="Np4",D676-VLOOKUP(A676,'Np PL4 Stock'!A:E,5,FALSE),D676-1-VLOOKUP(A676,'Np PL4 Stock'!A:E,5,FALSE)),""))</f>
        <v/>
      </c>
      <c r="O676" s="345"/>
      <c r="P676" s="290"/>
      <c r="Q676" s="300"/>
      <c r="R676" s="336"/>
      <c r="S676" s="301"/>
      <c r="T676" s="301"/>
      <c r="U676" s="336"/>
      <c r="V676" s="354"/>
      <c r="W676" s="355"/>
      <c r="X676" s="349"/>
      <c r="Y676" s="313" t="str">
        <f>IF(ISBLANK(X676),"",IFERROR(IF(VLOOKUP(A676,'Np PL4 Stock'!A:J,10,FALSE)="Np4",X676-VLOOKUP(A676,'Np PL4 Stock'!A:E,5,FALSE),X676-1-VLOOKUP(A676,'Np PL4 Stock'!A:E,5,FALSE)),""))</f>
        <v/>
      </c>
      <c r="Z676" s="325"/>
      <c r="AA676" s="315"/>
      <c r="AB676" s="316"/>
      <c r="AC676" s="317" t="str">
        <f>IF(ISBLANK(AB676),"",IFERROR(IF(VLOOKUP(A676,'Np PL4 Stock'!A:J,10,FALSE)="Np4",AB676-VLOOKUP(A676,'Np PL4 Stock'!A:E,5,FALSE),AB676-1-VLOOKUP(A676,'Np PL4 Stock'!A:E,5,FALSE)),""))</f>
        <v/>
      </c>
      <c r="AD676" s="290"/>
      <c r="AE676" s="300"/>
      <c r="AF676" s="323"/>
      <c r="AG676" s="339"/>
      <c r="AH676" s="358"/>
      <c r="AI676" s="339"/>
      <c r="AJ676" s="326"/>
      <c r="AK676" s="334"/>
    </row>
    <row r="677" spans="1:37">
      <c r="A677" s="280" t="str">
        <f t="shared" si="23"/>
        <v/>
      </c>
      <c r="B677" s="281"/>
      <c r="C677" s="282"/>
      <c r="D677" s="282"/>
      <c r="E677" s="243"/>
      <c r="F677" s="244"/>
      <c r="G677" s="243"/>
      <c r="H677" s="283" t="str">
        <f>IF(ISBLANK(F677),"",IFERROR(VLOOKUP(A677,'Np PL4 Stock'!$A:$U,20,FALSE),""))</f>
        <v/>
      </c>
      <c r="J677" s="283" t="str">
        <f>IF(ISBLANK(F677),"",VLOOKUP(LEFT(A677,5),Unit!A:B,2,FALSE))</f>
        <v/>
      </c>
      <c r="K677" s="243"/>
      <c r="L677" s="243"/>
      <c r="M677" s="291" t="str">
        <f t="shared" si="24"/>
        <v/>
      </c>
      <c r="N677" s="292" t="str">
        <f>IF(ISBLANK(D677),"",IFERROR(IF(VLOOKUP(A677,'Np PL4 Stock'!A:J,10,FALSE)="Np4",D677-VLOOKUP(A677,'Np PL4 Stock'!A:E,5,FALSE),D677-1-VLOOKUP(A677,'Np PL4 Stock'!A:E,5,FALSE)),""))</f>
        <v/>
      </c>
      <c r="O677" s="345"/>
      <c r="P677" s="290"/>
      <c r="Q677" s="300"/>
      <c r="R677" s="336"/>
      <c r="S677" s="301"/>
      <c r="T677" s="301"/>
      <c r="U677" s="336"/>
      <c r="V677" s="354"/>
      <c r="W677" s="355"/>
      <c r="X677" s="349"/>
      <c r="Y677" s="313" t="str">
        <f>IF(ISBLANK(X677),"",IFERROR(IF(VLOOKUP(A677,'Np PL4 Stock'!A:J,10,FALSE)="Np4",X677-VLOOKUP(A677,'Np PL4 Stock'!A:E,5,FALSE),X677-1-VLOOKUP(A677,'Np PL4 Stock'!A:E,5,FALSE)),""))</f>
        <v/>
      </c>
      <c r="Z677" s="325"/>
      <c r="AA677" s="315"/>
      <c r="AB677" s="316"/>
      <c r="AC677" s="317" t="str">
        <f>IF(ISBLANK(AB677),"",IFERROR(IF(VLOOKUP(A677,'Np PL4 Stock'!A:J,10,FALSE)="Np4",AB677-VLOOKUP(A677,'Np PL4 Stock'!A:E,5,FALSE),AB677-1-VLOOKUP(A677,'Np PL4 Stock'!A:E,5,FALSE)),""))</f>
        <v/>
      </c>
      <c r="AD677" s="290"/>
      <c r="AE677" s="300"/>
      <c r="AF677" s="323"/>
      <c r="AG677" s="339"/>
      <c r="AH677" s="358"/>
      <c r="AI677" s="339"/>
      <c r="AJ677" s="326"/>
      <c r="AK677" s="334"/>
    </row>
    <row r="678" spans="1:37">
      <c r="A678" s="280" t="str">
        <f t="shared" si="23"/>
        <v/>
      </c>
      <c r="B678" s="281"/>
      <c r="C678" s="282"/>
      <c r="D678" s="282"/>
      <c r="E678" s="243"/>
      <c r="F678" s="244"/>
      <c r="G678" s="243"/>
      <c r="H678" s="283" t="str">
        <f>IF(ISBLANK(F678),"",IFERROR(VLOOKUP(A678,'Np PL4 Stock'!$A:$U,20,FALSE),""))</f>
        <v/>
      </c>
      <c r="J678" s="283" t="str">
        <f>IF(ISBLANK(F678),"",VLOOKUP(LEFT(A678,5),Unit!A:B,2,FALSE))</f>
        <v/>
      </c>
      <c r="K678" s="243"/>
      <c r="L678" s="243"/>
      <c r="M678" s="291" t="str">
        <f t="shared" si="24"/>
        <v/>
      </c>
      <c r="N678" s="292" t="str">
        <f>IF(ISBLANK(D678),"",IFERROR(IF(VLOOKUP(A678,'Np PL4 Stock'!A:J,10,FALSE)="Np4",D678-VLOOKUP(A678,'Np PL4 Stock'!A:E,5,FALSE),D678-1-VLOOKUP(A678,'Np PL4 Stock'!A:E,5,FALSE)),""))</f>
        <v/>
      </c>
      <c r="O678" s="345"/>
      <c r="P678" s="290"/>
      <c r="Q678" s="300"/>
      <c r="R678" s="336"/>
      <c r="S678" s="301"/>
      <c r="T678" s="301"/>
      <c r="U678" s="336"/>
      <c r="V678" s="356"/>
      <c r="W678" s="357"/>
      <c r="X678" s="349"/>
      <c r="Y678" s="313" t="str">
        <f>IF(ISBLANK(X678),"",IFERROR(IF(VLOOKUP(A678,'Np PL4 Stock'!A:J,10,FALSE)="Np4",X678-VLOOKUP(A678,'Np PL4 Stock'!A:E,5,FALSE),X678-1-VLOOKUP(A678,'Np PL4 Stock'!A:E,5,FALSE)),""))</f>
        <v/>
      </c>
      <c r="Z678" s="325"/>
      <c r="AA678" s="315"/>
      <c r="AB678" s="316"/>
      <c r="AC678" s="317" t="str">
        <f>IF(ISBLANK(AB678),"",IFERROR(IF(VLOOKUP(A678,'Np PL4 Stock'!A:J,10,FALSE)="Np4",AB678-VLOOKUP(A678,'Np PL4 Stock'!A:E,5,FALSE),AB678-1-VLOOKUP(A678,'Np PL4 Stock'!A:E,5,FALSE)),""))</f>
        <v/>
      </c>
      <c r="AD678" s="290"/>
      <c r="AE678" s="300"/>
      <c r="AF678" s="323"/>
      <c r="AG678" s="339"/>
      <c r="AH678" s="358"/>
      <c r="AI678" s="339"/>
      <c r="AJ678" s="326"/>
      <c r="AK678" s="334"/>
    </row>
    <row r="679" spans="1:37">
      <c r="A679" s="280" t="str">
        <f t="shared" si="23"/>
        <v/>
      </c>
      <c r="B679" s="281"/>
      <c r="C679" s="282"/>
      <c r="D679" s="282"/>
      <c r="E679" s="243"/>
      <c r="F679" s="244"/>
      <c r="G679" s="243"/>
      <c r="H679" s="283" t="str">
        <f>IF(ISBLANK(F679),"",IFERROR(VLOOKUP(A679,'Np PL4 Stock'!$A:$U,20,FALSE),""))</f>
        <v/>
      </c>
      <c r="J679" s="283" t="str">
        <f>IF(ISBLANK(F679),"",VLOOKUP(LEFT(A679,5),Unit!A:B,2,FALSE))</f>
        <v/>
      </c>
      <c r="K679" s="243"/>
      <c r="L679" s="243"/>
      <c r="M679" s="291" t="str">
        <f t="shared" si="24"/>
        <v/>
      </c>
      <c r="N679" s="292" t="str">
        <f>IF(ISBLANK(D679),"",IFERROR(IF(VLOOKUP(A679,'Np PL4 Stock'!A:J,10,FALSE)="Np4",D679-VLOOKUP(A679,'Np PL4 Stock'!A:E,5,FALSE),D679-1-VLOOKUP(A679,'Np PL4 Stock'!A:E,5,FALSE)),""))</f>
        <v/>
      </c>
      <c r="O679" s="345"/>
      <c r="P679" s="290"/>
      <c r="Q679" s="300"/>
      <c r="R679" s="336"/>
      <c r="S679" s="301"/>
      <c r="T679" s="301"/>
      <c r="U679" s="336"/>
      <c r="V679" s="356"/>
      <c r="W679" s="357"/>
      <c r="X679" s="349"/>
      <c r="Y679" s="313" t="str">
        <f>IF(ISBLANK(X679),"",IFERROR(IF(VLOOKUP(A679,'Np PL4 Stock'!A:J,10,FALSE)="Np4",X679-VLOOKUP(A679,'Np PL4 Stock'!A:E,5,FALSE),X679-1-VLOOKUP(A679,'Np PL4 Stock'!A:E,5,FALSE)),""))</f>
        <v/>
      </c>
      <c r="Z679" s="325"/>
      <c r="AA679" s="315"/>
      <c r="AB679" s="316"/>
      <c r="AC679" s="317" t="str">
        <f>IF(ISBLANK(AB679),"",IFERROR(IF(VLOOKUP(A679,'Np PL4 Stock'!A:J,10,FALSE)="Np4",AB679-VLOOKUP(A679,'Np PL4 Stock'!A:E,5,FALSE),AB679-1-VLOOKUP(A679,'Np PL4 Stock'!A:E,5,FALSE)),""))</f>
        <v/>
      </c>
      <c r="AD679" s="290"/>
      <c r="AE679" s="300"/>
      <c r="AF679" s="323"/>
      <c r="AG679" s="339"/>
      <c r="AH679" s="358"/>
      <c r="AI679" s="339"/>
      <c r="AJ679" s="326"/>
      <c r="AK679" s="334"/>
    </row>
    <row r="680" spans="1:37">
      <c r="A680" s="280" t="str">
        <f t="shared" si="23"/>
        <v/>
      </c>
      <c r="B680" s="281"/>
      <c r="C680" s="282"/>
      <c r="D680" s="282"/>
      <c r="E680" s="243"/>
      <c r="F680" s="244"/>
      <c r="G680" s="243"/>
      <c r="H680" s="283" t="str">
        <f>IF(ISBLANK(F680),"",IFERROR(VLOOKUP(A680,'Np PL4 Stock'!$A:$U,20,FALSE),""))</f>
        <v/>
      </c>
      <c r="J680" s="283" t="str">
        <f>IF(ISBLANK(F680),"",VLOOKUP(LEFT(A680,5),Unit!A:B,2,FALSE))</f>
        <v/>
      </c>
      <c r="K680" s="243"/>
      <c r="L680" s="243"/>
      <c r="M680" s="291" t="str">
        <f t="shared" si="24"/>
        <v/>
      </c>
      <c r="N680" s="292" t="str">
        <f>IF(ISBLANK(D680),"",IFERROR(IF(VLOOKUP(A680,'Np PL4 Stock'!A:J,10,FALSE)="Np4",D680-VLOOKUP(A680,'Np PL4 Stock'!A:E,5,FALSE),D680-1-VLOOKUP(A680,'Np PL4 Stock'!A:E,5,FALSE)),""))</f>
        <v/>
      </c>
      <c r="O680" s="345"/>
      <c r="P680" s="290"/>
      <c r="Q680" s="300"/>
      <c r="R680" s="336"/>
      <c r="S680" s="301"/>
      <c r="T680" s="301"/>
      <c r="U680" s="336"/>
      <c r="V680" s="356"/>
      <c r="W680" s="357"/>
      <c r="X680" s="349"/>
      <c r="Y680" s="313" t="str">
        <f>IF(ISBLANK(X680),"",IFERROR(IF(VLOOKUP(A680,'Np PL4 Stock'!A:J,10,FALSE)="Np4",X680-VLOOKUP(A680,'Np PL4 Stock'!A:E,5,FALSE),X680-1-VLOOKUP(A680,'Np PL4 Stock'!A:E,5,FALSE)),""))</f>
        <v/>
      </c>
      <c r="Z680" s="325"/>
      <c r="AA680" s="315"/>
      <c r="AB680" s="316"/>
      <c r="AC680" s="317" t="str">
        <f>IF(ISBLANK(AB680),"",IFERROR(IF(VLOOKUP(A680,'Np PL4 Stock'!A:J,10,FALSE)="Np4",AB680-VLOOKUP(A680,'Np PL4 Stock'!A:E,5,FALSE),AB680-1-VLOOKUP(A680,'Np PL4 Stock'!A:E,5,FALSE)),""))</f>
        <v/>
      </c>
      <c r="AD680" s="290"/>
      <c r="AE680" s="300"/>
      <c r="AF680" s="323"/>
      <c r="AG680" s="339"/>
      <c r="AH680" s="358"/>
      <c r="AI680" s="339"/>
      <c r="AJ680" s="326"/>
      <c r="AK680" s="334"/>
    </row>
    <row r="681" spans="1:37">
      <c r="A681" s="280" t="str">
        <f t="shared" si="23"/>
        <v/>
      </c>
      <c r="B681" s="281"/>
      <c r="C681" s="282"/>
      <c r="D681" s="282"/>
      <c r="E681" s="243"/>
      <c r="F681" s="244"/>
      <c r="G681" s="243"/>
      <c r="H681" s="283" t="str">
        <f>IF(ISBLANK(F681),"",IFERROR(VLOOKUP(A681,'Np PL4 Stock'!$A:$U,20,FALSE),""))</f>
        <v/>
      </c>
      <c r="J681" s="283" t="str">
        <f>IF(ISBLANK(F681),"",VLOOKUP(LEFT(A681,5),Unit!A:B,2,FALSE))</f>
        <v/>
      </c>
      <c r="K681" s="243"/>
      <c r="L681" s="243"/>
      <c r="M681" s="291" t="str">
        <f t="shared" si="24"/>
        <v/>
      </c>
      <c r="N681" s="292" t="str">
        <f>IF(ISBLANK(D681),"",IFERROR(IF(VLOOKUP(A681,'Np PL4 Stock'!A:J,10,FALSE)="Np4",D681-VLOOKUP(A681,'Np PL4 Stock'!A:E,5,FALSE),D681-1-VLOOKUP(A681,'Np PL4 Stock'!A:E,5,FALSE)),""))</f>
        <v/>
      </c>
      <c r="O681" s="345"/>
      <c r="P681" s="290"/>
      <c r="Q681" s="300"/>
      <c r="R681" s="336"/>
      <c r="S681" s="301"/>
      <c r="T681" s="301"/>
      <c r="U681" s="336"/>
      <c r="V681" s="356"/>
      <c r="W681" s="357"/>
      <c r="X681" s="349"/>
      <c r="Y681" s="313" t="str">
        <f>IF(ISBLANK(X681),"",IFERROR(IF(VLOOKUP(A681,'Np PL4 Stock'!A:J,10,FALSE)="Np4",X681-VLOOKUP(A681,'Np PL4 Stock'!A:E,5,FALSE),X681-1-VLOOKUP(A681,'Np PL4 Stock'!A:E,5,FALSE)),""))</f>
        <v/>
      </c>
      <c r="Z681" s="325"/>
      <c r="AA681" s="315"/>
      <c r="AB681" s="316"/>
      <c r="AC681" s="317" t="str">
        <f>IF(ISBLANK(AB681),"",IFERROR(IF(VLOOKUP(A681,'Np PL4 Stock'!A:J,10,FALSE)="Np4",AB681-VLOOKUP(A681,'Np PL4 Stock'!A:E,5,FALSE),AB681-1-VLOOKUP(A681,'Np PL4 Stock'!A:E,5,FALSE)),""))</f>
        <v/>
      </c>
      <c r="AD681" s="290"/>
      <c r="AE681" s="300"/>
      <c r="AF681" s="323"/>
      <c r="AG681" s="339"/>
      <c r="AH681" s="358"/>
      <c r="AI681" s="339"/>
      <c r="AJ681" s="326"/>
      <c r="AK681" s="334"/>
    </row>
    <row r="682" spans="1:37">
      <c r="A682" s="280" t="str">
        <f t="shared" si="23"/>
        <v/>
      </c>
      <c r="B682" s="281"/>
      <c r="C682" s="282"/>
      <c r="D682" s="282"/>
      <c r="E682" s="243"/>
      <c r="F682" s="244"/>
      <c r="G682" s="243"/>
      <c r="H682" s="283" t="str">
        <f>IF(ISBLANK(F682),"",IFERROR(VLOOKUP(A682,'Np PL4 Stock'!$A:$U,20,FALSE),""))</f>
        <v/>
      </c>
      <c r="J682" s="283" t="str">
        <f>IF(ISBLANK(F682),"",VLOOKUP(LEFT(A682,5),Unit!A:B,2,FALSE))</f>
        <v/>
      </c>
      <c r="K682" s="243"/>
      <c r="L682" s="243"/>
      <c r="M682" s="291" t="str">
        <f t="shared" si="24"/>
        <v/>
      </c>
      <c r="N682" s="292" t="str">
        <f>IF(ISBLANK(D682),"",IFERROR(IF(VLOOKUP(A682,'Np PL4 Stock'!A:J,10,FALSE)="Np4",D682-VLOOKUP(A682,'Np PL4 Stock'!A:E,5,FALSE),D682-1-VLOOKUP(A682,'Np PL4 Stock'!A:E,5,FALSE)),""))</f>
        <v/>
      </c>
      <c r="O682" s="345"/>
      <c r="P682" s="290"/>
      <c r="Q682" s="300"/>
      <c r="R682" s="336"/>
      <c r="S682" s="301"/>
      <c r="T682" s="301"/>
      <c r="U682" s="336"/>
      <c r="V682" s="356"/>
      <c r="W682" s="357"/>
      <c r="X682" s="349"/>
      <c r="Y682" s="313" t="str">
        <f>IF(ISBLANK(X682),"",IFERROR(IF(VLOOKUP(A682,'Np PL4 Stock'!A:J,10,FALSE)="Np4",X682-VLOOKUP(A682,'Np PL4 Stock'!A:E,5,FALSE),X682-1-VLOOKUP(A682,'Np PL4 Stock'!A:E,5,FALSE)),""))</f>
        <v/>
      </c>
      <c r="Z682" s="325"/>
      <c r="AA682" s="315"/>
      <c r="AB682" s="316"/>
      <c r="AC682" s="317" t="str">
        <f>IF(ISBLANK(AB682),"",IFERROR(IF(VLOOKUP(A682,'Np PL4 Stock'!A:J,10,FALSE)="Np4",AB682-VLOOKUP(A682,'Np PL4 Stock'!A:E,5,FALSE),AB682-1-VLOOKUP(A682,'Np PL4 Stock'!A:E,5,FALSE)),""))</f>
        <v/>
      </c>
      <c r="AD682" s="290"/>
      <c r="AE682" s="300"/>
      <c r="AF682" s="323"/>
      <c r="AG682" s="339"/>
      <c r="AH682" s="358"/>
      <c r="AI682" s="339"/>
      <c r="AJ682" s="326"/>
      <c r="AK682" s="334"/>
    </row>
    <row r="683" spans="1:37">
      <c r="A683" s="280" t="str">
        <f t="shared" si="23"/>
        <v/>
      </c>
      <c r="B683" s="281"/>
      <c r="C683" s="282"/>
      <c r="D683" s="282"/>
      <c r="E683" s="243"/>
      <c r="F683" s="244"/>
      <c r="G683" s="243"/>
      <c r="H683" s="283" t="str">
        <f>IF(ISBLANK(F683),"",IFERROR(VLOOKUP(A683,'Np PL4 Stock'!$A:$U,20,FALSE),""))</f>
        <v/>
      </c>
      <c r="J683" s="283" t="str">
        <f>IF(ISBLANK(F683),"",VLOOKUP(LEFT(A683,5),Unit!A:B,2,FALSE))</f>
        <v/>
      </c>
      <c r="K683" s="243"/>
      <c r="L683" s="243"/>
      <c r="M683" s="291" t="str">
        <f t="shared" si="24"/>
        <v/>
      </c>
      <c r="N683" s="292" t="str">
        <f>IF(ISBLANK(D683),"",IFERROR(IF(VLOOKUP(A683,'Np PL4 Stock'!A:J,10,FALSE)="Np4",D683-VLOOKUP(A683,'Np PL4 Stock'!A:E,5,FALSE),D683-1-VLOOKUP(A683,'Np PL4 Stock'!A:E,5,FALSE)),""))</f>
        <v/>
      </c>
      <c r="O683" s="345"/>
      <c r="P683" s="290"/>
      <c r="Q683" s="300"/>
      <c r="R683" s="336"/>
      <c r="S683" s="301"/>
      <c r="T683" s="301"/>
      <c r="U683" s="336"/>
      <c r="V683" s="356"/>
      <c r="W683" s="357"/>
      <c r="X683" s="349"/>
      <c r="Y683" s="313" t="str">
        <f>IF(ISBLANK(X683),"",IFERROR(IF(VLOOKUP(A683,'Np PL4 Stock'!A:J,10,FALSE)="Np4",X683-VLOOKUP(A683,'Np PL4 Stock'!A:E,5,FALSE),X683-1-VLOOKUP(A683,'Np PL4 Stock'!A:E,5,FALSE)),""))</f>
        <v/>
      </c>
      <c r="Z683" s="325"/>
      <c r="AA683" s="315"/>
      <c r="AB683" s="316"/>
      <c r="AC683" s="317" t="str">
        <f>IF(ISBLANK(AB683),"",IFERROR(IF(VLOOKUP(A683,'Np PL4 Stock'!A:J,10,FALSE)="Np4",AB683-VLOOKUP(A683,'Np PL4 Stock'!A:E,5,FALSE),AB683-1-VLOOKUP(A683,'Np PL4 Stock'!A:E,5,FALSE)),""))</f>
        <v/>
      </c>
      <c r="AD683" s="290"/>
      <c r="AE683" s="300"/>
      <c r="AF683" s="323"/>
      <c r="AG683" s="339"/>
      <c r="AH683" s="358"/>
      <c r="AI683" s="339"/>
      <c r="AJ683" s="326"/>
      <c r="AK683" s="334"/>
    </row>
    <row r="684" spans="1:37">
      <c r="A684" s="280" t="str">
        <f t="shared" si="23"/>
        <v/>
      </c>
      <c r="B684" s="281"/>
      <c r="C684" s="282"/>
      <c r="D684" s="282"/>
      <c r="E684" s="243"/>
      <c r="F684" s="244"/>
      <c r="G684" s="243"/>
      <c r="H684" s="283" t="str">
        <f>IF(ISBLANK(F684),"",IFERROR(VLOOKUP(A684,'Np PL4 Stock'!$A:$U,20,FALSE),""))</f>
        <v/>
      </c>
      <c r="J684" s="283" t="str">
        <f>IF(ISBLANK(F684),"",VLOOKUP(LEFT(A684,5),Unit!A:B,2,FALSE))</f>
        <v/>
      </c>
      <c r="K684" s="243"/>
      <c r="L684" s="243"/>
      <c r="M684" s="291" t="str">
        <f t="shared" si="24"/>
        <v/>
      </c>
      <c r="N684" s="292" t="str">
        <f>IF(ISBLANK(D684),"",IFERROR(IF(VLOOKUP(A684,'Np PL4 Stock'!A:J,10,FALSE)="Np4",D684-VLOOKUP(A684,'Np PL4 Stock'!A:E,5,FALSE),D684-1-VLOOKUP(A684,'Np PL4 Stock'!A:E,5,FALSE)),""))</f>
        <v/>
      </c>
      <c r="O684" s="345"/>
      <c r="P684" s="290"/>
      <c r="Q684" s="300"/>
      <c r="R684" s="336"/>
      <c r="S684" s="301"/>
      <c r="T684" s="301"/>
      <c r="U684" s="336"/>
      <c r="V684" s="356"/>
      <c r="W684" s="357"/>
      <c r="X684" s="349"/>
      <c r="Y684" s="313" t="str">
        <f>IF(ISBLANK(X684),"",IFERROR(IF(VLOOKUP(A684,'Np PL4 Stock'!A:J,10,FALSE)="Np4",X684-VLOOKUP(A684,'Np PL4 Stock'!A:E,5,FALSE),X684-1-VLOOKUP(A684,'Np PL4 Stock'!A:E,5,FALSE)),""))</f>
        <v/>
      </c>
      <c r="Z684" s="325"/>
      <c r="AA684" s="315"/>
      <c r="AB684" s="316"/>
      <c r="AC684" s="317" t="str">
        <f>IF(ISBLANK(AB684),"",IFERROR(IF(VLOOKUP(A684,'Np PL4 Stock'!A:J,10,FALSE)="Np4",AB684-VLOOKUP(A684,'Np PL4 Stock'!A:E,5,FALSE),AB684-1-VLOOKUP(A684,'Np PL4 Stock'!A:E,5,FALSE)),""))</f>
        <v/>
      </c>
      <c r="AD684" s="290"/>
      <c r="AE684" s="300"/>
      <c r="AF684" s="323"/>
      <c r="AG684" s="339"/>
      <c r="AH684" s="358"/>
      <c r="AI684" s="339"/>
      <c r="AJ684" s="326"/>
      <c r="AK684" s="334"/>
    </row>
    <row r="685" spans="1:37">
      <c r="A685" s="280" t="str">
        <f t="shared" si="23"/>
        <v/>
      </c>
      <c r="B685" s="281"/>
      <c r="C685" s="282"/>
      <c r="D685" s="282"/>
      <c r="E685" s="243"/>
      <c r="F685" s="244"/>
      <c r="G685" s="243"/>
      <c r="H685" s="283" t="str">
        <f>IF(ISBLANK(F685),"",IFERROR(VLOOKUP(A685,'Np PL4 Stock'!$A:$U,20,FALSE),""))</f>
        <v/>
      </c>
      <c r="J685" s="283" t="str">
        <f>IF(ISBLANK(F685),"",VLOOKUP(LEFT(A685,5),Unit!A:B,2,FALSE))</f>
        <v/>
      </c>
      <c r="K685" s="243"/>
      <c r="L685" s="243"/>
      <c r="M685" s="291" t="str">
        <f t="shared" si="24"/>
        <v/>
      </c>
      <c r="N685" s="292" t="str">
        <f>IF(ISBLANK(D685),"",IFERROR(IF(VLOOKUP(A685,'Np PL4 Stock'!A:J,10,FALSE)="Np4",D685-VLOOKUP(A685,'Np PL4 Stock'!A:E,5,FALSE),D685-1-VLOOKUP(A685,'Np PL4 Stock'!A:E,5,FALSE)),""))</f>
        <v/>
      </c>
      <c r="O685" s="345"/>
      <c r="P685" s="290"/>
      <c r="Q685" s="300"/>
      <c r="R685" s="336"/>
      <c r="S685" s="301"/>
      <c r="T685" s="301"/>
      <c r="U685" s="336"/>
      <c r="V685" s="356"/>
      <c r="W685" s="357"/>
      <c r="X685" s="349"/>
      <c r="Y685" s="313" t="str">
        <f>IF(ISBLANK(X685),"",IFERROR(IF(VLOOKUP(A685,'Np PL4 Stock'!A:J,10,FALSE)="Np4",X685-VLOOKUP(A685,'Np PL4 Stock'!A:E,5,FALSE),X685-1-VLOOKUP(A685,'Np PL4 Stock'!A:E,5,FALSE)),""))</f>
        <v/>
      </c>
      <c r="Z685" s="325"/>
      <c r="AA685" s="315"/>
      <c r="AB685" s="316"/>
      <c r="AC685" s="317" t="str">
        <f>IF(ISBLANK(AB685),"",IFERROR(IF(VLOOKUP(A685,'Np PL4 Stock'!A:J,10,FALSE)="Np4",AB685-VLOOKUP(A685,'Np PL4 Stock'!A:E,5,FALSE),AB685-1-VLOOKUP(A685,'Np PL4 Stock'!A:E,5,FALSE)),""))</f>
        <v/>
      </c>
      <c r="AD685" s="290"/>
      <c r="AE685" s="300"/>
      <c r="AF685" s="323"/>
      <c r="AG685" s="339"/>
      <c r="AH685" s="358"/>
      <c r="AI685" s="339"/>
      <c r="AJ685" s="326"/>
      <c r="AK685" s="334"/>
    </row>
    <row r="686" spans="1:37">
      <c r="A686" s="280" t="str">
        <f t="shared" si="23"/>
        <v/>
      </c>
      <c r="B686" s="281"/>
      <c r="C686" s="282"/>
      <c r="D686" s="282"/>
      <c r="E686" s="243"/>
      <c r="F686" s="244"/>
      <c r="G686" s="243"/>
      <c r="H686" s="283" t="str">
        <f>IF(ISBLANK(F686),"",IFERROR(VLOOKUP(A686,'Np PL4 Stock'!$A:$U,20,FALSE),""))</f>
        <v/>
      </c>
      <c r="J686" s="283" t="str">
        <f>IF(ISBLANK(F686),"",VLOOKUP(LEFT(A686,5),Unit!A:B,2,FALSE))</f>
        <v/>
      </c>
      <c r="K686" s="243"/>
      <c r="L686" s="243"/>
      <c r="M686" s="291" t="str">
        <f t="shared" si="24"/>
        <v/>
      </c>
      <c r="N686" s="292" t="str">
        <f>IF(ISBLANK(D686),"",IFERROR(IF(VLOOKUP(A686,'Np PL4 Stock'!A:J,10,FALSE)="Np4",D686-VLOOKUP(A686,'Np PL4 Stock'!A:E,5,FALSE),D686-1-VLOOKUP(A686,'Np PL4 Stock'!A:E,5,FALSE)),""))</f>
        <v/>
      </c>
      <c r="O686" s="345"/>
      <c r="P686" s="290"/>
      <c r="Q686" s="300"/>
      <c r="R686" s="336"/>
      <c r="S686" s="301"/>
      <c r="T686" s="301"/>
      <c r="U686" s="336"/>
      <c r="V686" s="356"/>
      <c r="W686" s="357"/>
      <c r="X686" s="349"/>
      <c r="Y686" s="313" t="str">
        <f>IF(ISBLANK(X686),"",IFERROR(IF(VLOOKUP(A686,'Np PL4 Stock'!A:J,10,FALSE)="Np4",X686-VLOOKUP(A686,'Np PL4 Stock'!A:E,5,FALSE),X686-1-VLOOKUP(A686,'Np PL4 Stock'!A:E,5,FALSE)),""))</f>
        <v/>
      </c>
      <c r="Z686" s="325"/>
      <c r="AA686" s="315"/>
      <c r="AB686" s="316"/>
      <c r="AC686" s="317" t="str">
        <f>IF(ISBLANK(AB686),"",IFERROR(IF(VLOOKUP(A686,'Np PL4 Stock'!A:J,10,FALSE)="Np4",AB686-VLOOKUP(A686,'Np PL4 Stock'!A:E,5,FALSE),AB686-1-VLOOKUP(A686,'Np PL4 Stock'!A:E,5,FALSE)),""))</f>
        <v/>
      </c>
      <c r="AD686" s="290"/>
      <c r="AE686" s="300"/>
      <c r="AF686" s="323"/>
      <c r="AG686" s="339"/>
      <c r="AH686" s="358"/>
      <c r="AI686" s="339"/>
      <c r="AJ686" s="326"/>
      <c r="AK686" s="334"/>
    </row>
    <row r="687" spans="1:37">
      <c r="A687" s="280" t="str">
        <f t="shared" si="23"/>
        <v/>
      </c>
      <c r="B687" s="281"/>
      <c r="C687" s="282"/>
      <c r="D687" s="282"/>
      <c r="E687" s="243"/>
      <c r="F687" s="244"/>
      <c r="G687" s="243"/>
      <c r="H687" s="283" t="str">
        <f>IF(ISBLANK(F687),"",IFERROR(VLOOKUP(A687,'Np PL4 Stock'!$A:$U,20,FALSE),""))</f>
        <v/>
      </c>
      <c r="J687" s="283" t="str">
        <f>IF(ISBLANK(F687),"",VLOOKUP(LEFT(A687,5),Unit!A:B,2,FALSE))</f>
        <v/>
      </c>
      <c r="K687" s="243"/>
      <c r="L687" s="243"/>
      <c r="M687" s="291" t="str">
        <f t="shared" si="24"/>
        <v/>
      </c>
      <c r="N687" s="292" t="str">
        <f>IF(ISBLANK(D687),"",IFERROR(IF(VLOOKUP(A687,'Np PL4 Stock'!A:J,10,FALSE)="Np4",D687-VLOOKUP(A687,'Np PL4 Stock'!A:E,5,FALSE),D687-1-VLOOKUP(A687,'Np PL4 Stock'!A:E,5,FALSE)),""))</f>
        <v/>
      </c>
      <c r="O687" s="345"/>
      <c r="P687" s="290"/>
      <c r="Q687" s="300"/>
      <c r="R687" s="336"/>
      <c r="S687" s="301"/>
      <c r="T687" s="301"/>
      <c r="U687" s="336"/>
      <c r="V687" s="356"/>
      <c r="W687" s="357"/>
      <c r="X687" s="349"/>
      <c r="Y687" s="313" t="str">
        <f>IF(ISBLANK(X687),"",IFERROR(IF(VLOOKUP(A687,'Np PL4 Stock'!A:J,10,FALSE)="Np4",X687-VLOOKUP(A687,'Np PL4 Stock'!A:E,5,FALSE),X687-1-VLOOKUP(A687,'Np PL4 Stock'!A:E,5,FALSE)),""))</f>
        <v/>
      </c>
      <c r="Z687" s="325"/>
      <c r="AA687" s="315"/>
      <c r="AB687" s="316"/>
      <c r="AC687" s="317" t="str">
        <f>IF(ISBLANK(AB687),"",IFERROR(IF(VLOOKUP(A687,'Np PL4 Stock'!A:J,10,FALSE)="Np4",AB687-VLOOKUP(A687,'Np PL4 Stock'!A:E,5,FALSE),AB687-1-VLOOKUP(A687,'Np PL4 Stock'!A:E,5,FALSE)),""))</f>
        <v/>
      </c>
      <c r="AD687" s="290"/>
      <c r="AE687" s="300"/>
      <c r="AF687" s="323"/>
      <c r="AG687" s="339"/>
      <c r="AH687" s="358"/>
      <c r="AI687" s="339"/>
      <c r="AJ687" s="326"/>
      <c r="AK687" s="334"/>
    </row>
    <row r="688" spans="1:37">
      <c r="A688" s="280" t="str">
        <f t="shared" si="23"/>
        <v/>
      </c>
      <c r="B688" s="281"/>
      <c r="C688" s="282"/>
      <c r="D688" s="282"/>
      <c r="E688" s="243"/>
      <c r="F688" s="244"/>
      <c r="G688" s="243"/>
      <c r="H688" s="283" t="str">
        <f>IF(ISBLANK(F688),"",IFERROR(VLOOKUP(A688,'Np PL4 Stock'!$A:$U,20,FALSE),""))</f>
        <v/>
      </c>
      <c r="J688" s="283" t="str">
        <f>IF(ISBLANK(F688),"",VLOOKUP(LEFT(A688,5),Unit!A:B,2,FALSE))</f>
        <v/>
      </c>
      <c r="K688" s="243"/>
      <c r="L688" s="243"/>
      <c r="M688" s="291" t="str">
        <f t="shared" si="24"/>
        <v/>
      </c>
      <c r="N688" s="292" t="str">
        <f>IF(ISBLANK(D688),"",IFERROR(IF(VLOOKUP(A688,'Np PL4 Stock'!A:J,10,FALSE)="Np4",D688-VLOOKUP(A688,'Np PL4 Stock'!A:E,5,FALSE),D688-1-VLOOKUP(A688,'Np PL4 Stock'!A:E,5,FALSE)),""))</f>
        <v/>
      </c>
      <c r="O688" s="345"/>
      <c r="P688" s="290"/>
      <c r="Q688" s="300"/>
      <c r="R688" s="336"/>
      <c r="S688" s="301"/>
      <c r="T688" s="301"/>
      <c r="U688" s="336"/>
      <c r="V688" s="356"/>
      <c r="W688" s="357"/>
      <c r="X688" s="349"/>
      <c r="Y688" s="313" t="str">
        <f>IF(ISBLANK(X688),"",IFERROR(IF(VLOOKUP(A688,'Np PL4 Stock'!A:J,10,FALSE)="Np4",X688-VLOOKUP(A688,'Np PL4 Stock'!A:E,5,FALSE),X688-1-VLOOKUP(A688,'Np PL4 Stock'!A:E,5,FALSE)),""))</f>
        <v/>
      </c>
      <c r="Z688" s="325"/>
      <c r="AA688" s="315"/>
      <c r="AB688" s="316"/>
      <c r="AC688" s="317" t="str">
        <f>IF(ISBLANK(AB688),"",IFERROR(IF(VLOOKUP(A688,'Np PL4 Stock'!A:J,10,FALSE)="Np4",AB688-VLOOKUP(A688,'Np PL4 Stock'!A:E,5,FALSE),AB688-1-VLOOKUP(A688,'Np PL4 Stock'!A:E,5,FALSE)),""))</f>
        <v/>
      </c>
      <c r="AD688" s="290"/>
      <c r="AE688" s="300"/>
      <c r="AF688" s="323"/>
      <c r="AG688" s="339"/>
      <c r="AH688" s="358"/>
      <c r="AI688" s="339"/>
      <c r="AJ688" s="326"/>
      <c r="AK688" s="334"/>
    </row>
    <row r="689" spans="1:37">
      <c r="A689" s="280" t="str">
        <f t="shared" si="23"/>
        <v/>
      </c>
      <c r="B689" s="281"/>
      <c r="C689" s="282"/>
      <c r="D689" s="282"/>
      <c r="E689" s="243"/>
      <c r="F689" s="244"/>
      <c r="G689" s="243"/>
      <c r="H689" s="283" t="str">
        <f>IF(ISBLANK(F689),"",IFERROR(VLOOKUP(A689,'Np PL4 Stock'!$A:$U,20,FALSE),""))</f>
        <v/>
      </c>
      <c r="J689" s="283" t="str">
        <f>IF(ISBLANK(F689),"",VLOOKUP(LEFT(A689,5),Unit!A:B,2,FALSE))</f>
        <v/>
      </c>
      <c r="K689" s="243"/>
      <c r="L689" s="243"/>
      <c r="M689" s="291" t="str">
        <f t="shared" si="24"/>
        <v/>
      </c>
      <c r="N689" s="292" t="str">
        <f>IF(ISBLANK(D689),"",IFERROR(IF(VLOOKUP(A689,'Np PL4 Stock'!A:J,10,FALSE)="Np4",D689-VLOOKUP(A689,'Np PL4 Stock'!A:E,5,FALSE),D689-1-VLOOKUP(A689,'Np PL4 Stock'!A:E,5,FALSE)),""))</f>
        <v/>
      </c>
      <c r="O689" s="345"/>
      <c r="P689" s="290"/>
      <c r="Q689" s="300"/>
      <c r="R689" s="336"/>
      <c r="S689" s="301"/>
      <c r="T689" s="301"/>
      <c r="U689" s="336"/>
      <c r="V689" s="356"/>
      <c r="W689" s="357"/>
      <c r="X689" s="349"/>
      <c r="Y689" s="313" t="str">
        <f>IF(ISBLANK(X689),"",IFERROR(IF(VLOOKUP(A689,'Np PL4 Stock'!A:J,10,FALSE)="Np4",X689-VLOOKUP(A689,'Np PL4 Stock'!A:E,5,FALSE),X689-1-VLOOKUP(A689,'Np PL4 Stock'!A:E,5,FALSE)),""))</f>
        <v/>
      </c>
      <c r="Z689" s="325"/>
      <c r="AA689" s="315"/>
      <c r="AB689" s="316"/>
      <c r="AC689" s="317" t="str">
        <f>IF(ISBLANK(AB689),"",IFERROR(IF(VLOOKUP(A689,'Np PL4 Stock'!A:J,10,FALSE)="Np4",AB689-VLOOKUP(A689,'Np PL4 Stock'!A:E,5,FALSE),AB689-1-VLOOKUP(A689,'Np PL4 Stock'!A:E,5,FALSE)),""))</f>
        <v/>
      </c>
      <c r="AD689" s="290"/>
      <c r="AE689" s="300"/>
      <c r="AF689" s="323"/>
      <c r="AG689" s="339"/>
      <c r="AH689" s="358"/>
      <c r="AI689" s="339"/>
      <c r="AJ689" s="326"/>
      <c r="AK689" s="334"/>
    </row>
    <row r="690" spans="1:37">
      <c r="A690" s="280" t="str">
        <f t="shared" si="23"/>
        <v/>
      </c>
      <c r="B690" s="281"/>
      <c r="C690" s="282"/>
      <c r="D690" s="282"/>
      <c r="E690" s="243"/>
      <c r="F690" s="244"/>
      <c r="G690" s="243"/>
      <c r="H690" s="283" t="str">
        <f>IF(ISBLANK(F690),"",IFERROR(VLOOKUP(A690,'Np PL4 Stock'!$A:$U,20,FALSE),""))</f>
        <v/>
      </c>
      <c r="J690" s="283" t="str">
        <f>IF(ISBLANK(F690),"",VLOOKUP(LEFT(A690,5),Unit!A:B,2,FALSE))</f>
        <v/>
      </c>
      <c r="K690" s="243"/>
      <c r="L690" s="243"/>
      <c r="M690" s="291" t="str">
        <f t="shared" si="24"/>
        <v/>
      </c>
      <c r="N690" s="292" t="str">
        <f>IF(ISBLANK(D690),"",IFERROR(IF(VLOOKUP(A690,'Np PL4 Stock'!A:J,10,FALSE)="Np4",D690-VLOOKUP(A690,'Np PL4 Stock'!A:E,5,FALSE),D690-1-VLOOKUP(A690,'Np PL4 Stock'!A:E,5,FALSE)),""))</f>
        <v/>
      </c>
      <c r="O690" s="345"/>
      <c r="P690" s="290"/>
      <c r="Q690" s="300"/>
      <c r="R690" s="336"/>
      <c r="S690" s="301"/>
      <c r="T690" s="301"/>
      <c r="U690" s="336"/>
      <c r="V690" s="356"/>
      <c r="W690" s="357"/>
      <c r="X690" s="349"/>
      <c r="Y690" s="313" t="str">
        <f>IF(ISBLANK(X690),"",IFERROR(IF(VLOOKUP(A690,'Np PL4 Stock'!A:J,10,FALSE)="Np4",X690-VLOOKUP(A690,'Np PL4 Stock'!A:E,5,FALSE),X690-1-VLOOKUP(A690,'Np PL4 Stock'!A:E,5,FALSE)),""))</f>
        <v/>
      </c>
      <c r="Z690" s="325"/>
      <c r="AA690" s="315"/>
      <c r="AB690" s="316"/>
      <c r="AC690" s="317" t="str">
        <f>IF(ISBLANK(AB690),"",IFERROR(IF(VLOOKUP(A690,'Np PL4 Stock'!A:J,10,FALSE)="Np4",AB690-VLOOKUP(A690,'Np PL4 Stock'!A:E,5,FALSE),AB690-1-VLOOKUP(A690,'Np PL4 Stock'!A:E,5,FALSE)),""))</f>
        <v/>
      </c>
      <c r="AD690" s="290"/>
      <c r="AE690" s="300"/>
      <c r="AF690" s="323"/>
      <c r="AG690" s="339"/>
      <c r="AH690" s="358"/>
      <c r="AI690" s="339"/>
      <c r="AJ690" s="326"/>
      <c r="AK690" s="334"/>
    </row>
    <row r="691" spans="1:37">
      <c r="A691" s="280" t="str">
        <f t="shared" si="23"/>
        <v/>
      </c>
      <c r="B691" s="281"/>
      <c r="C691" s="282"/>
      <c r="D691" s="282"/>
      <c r="E691" s="243"/>
      <c r="F691" s="244"/>
      <c r="G691" s="243"/>
      <c r="H691" s="283" t="str">
        <f>IF(ISBLANK(F691),"",IFERROR(VLOOKUP(A691,'Np PL4 Stock'!$A:$U,20,FALSE),""))</f>
        <v/>
      </c>
      <c r="J691" s="283" t="str">
        <f>IF(ISBLANK(F691),"",VLOOKUP(LEFT(A691,5),Unit!A:B,2,FALSE))</f>
        <v/>
      </c>
      <c r="K691" s="243"/>
      <c r="L691" s="243"/>
      <c r="M691" s="291" t="str">
        <f t="shared" si="24"/>
        <v/>
      </c>
      <c r="N691" s="292" t="str">
        <f>IF(ISBLANK(D691),"",IFERROR(IF(VLOOKUP(A691,'Np PL4 Stock'!A:J,10,FALSE)="Np4",D691-VLOOKUP(A691,'Np PL4 Stock'!A:E,5,FALSE),D691-1-VLOOKUP(A691,'Np PL4 Stock'!A:E,5,FALSE)),""))</f>
        <v/>
      </c>
      <c r="O691" s="345"/>
      <c r="P691" s="290"/>
      <c r="Q691" s="300"/>
      <c r="R691" s="336"/>
      <c r="S691" s="301"/>
      <c r="T691" s="301"/>
      <c r="U691" s="336"/>
      <c r="V691" s="356"/>
      <c r="W691" s="357"/>
      <c r="X691" s="349"/>
      <c r="Y691" s="313" t="str">
        <f>IF(ISBLANK(X691),"",IFERROR(IF(VLOOKUP(A691,'Np PL4 Stock'!A:J,10,FALSE)="Np4",X691-VLOOKUP(A691,'Np PL4 Stock'!A:E,5,FALSE),X691-1-VLOOKUP(A691,'Np PL4 Stock'!A:E,5,FALSE)),""))</f>
        <v/>
      </c>
      <c r="Z691" s="325"/>
      <c r="AA691" s="315"/>
      <c r="AB691" s="316"/>
      <c r="AC691" s="317" t="str">
        <f>IF(ISBLANK(AB691),"",IFERROR(IF(VLOOKUP(A691,'Np PL4 Stock'!A:J,10,FALSE)="Np4",AB691-VLOOKUP(A691,'Np PL4 Stock'!A:E,5,FALSE),AB691-1-VLOOKUP(A691,'Np PL4 Stock'!A:E,5,FALSE)),""))</f>
        <v/>
      </c>
      <c r="AD691" s="290"/>
      <c r="AE691" s="300"/>
      <c r="AF691" s="323"/>
      <c r="AG691" s="339"/>
      <c r="AH691" s="358"/>
      <c r="AI691" s="339"/>
      <c r="AJ691" s="326"/>
      <c r="AK691" s="334"/>
    </row>
    <row r="692" spans="1:37">
      <c r="A692" s="280" t="str">
        <f t="shared" si="23"/>
        <v/>
      </c>
      <c r="B692" s="281"/>
      <c r="C692" s="282"/>
      <c r="D692" s="282"/>
      <c r="E692" s="243"/>
      <c r="F692" s="244"/>
      <c r="G692" s="243"/>
      <c r="H692" s="283" t="str">
        <f>IF(ISBLANK(F692),"",IFERROR(VLOOKUP(A692,'Np PL4 Stock'!$A:$U,20,FALSE),""))</f>
        <v/>
      </c>
      <c r="J692" s="283" t="str">
        <f>IF(ISBLANK(F692),"",VLOOKUP(LEFT(A692,5),Unit!A:B,2,FALSE))</f>
        <v/>
      </c>
      <c r="K692" s="243"/>
      <c r="L692" s="243"/>
      <c r="M692" s="291" t="str">
        <f t="shared" si="24"/>
        <v/>
      </c>
      <c r="N692" s="292" t="str">
        <f>IF(ISBLANK(D692),"",IFERROR(IF(VLOOKUP(A692,'Np PL4 Stock'!A:J,10,FALSE)="Np4",D692-VLOOKUP(A692,'Np PL4 Stock'!A:E,5,FALSE),D692-1-VLOOKUP(A692,'Np PL4 Stock'!A:E,5,FALSE)),""))</f>
        <v/>
      </c>
      <c r="O692" s="345"/>
      <c r="P692" s="290"/>
      <c r="Q692" s="300"/>
      <c r="R692" s="336"/>
      <c r="S692" s="301"/>
      <c r="T692" s="301"/>
      <c r="U692" s="336"/>
      <c r="V692" s="356"/>
      <c r="W692" s="357"/>
      <c r="X692" s="349"/>
      <c r="Y692" s="313" t="str">
        <f>IF(ISBLANK(X692),"",IFERROR(IF(VLOOKUP(A692,'Np PL4 Stock'!A:J,10,FALSE)="Np4",X692-VLOOKUP(A692,'Np PL4 Stock'!A:E,5,FALSE),X692-1-VLOOKUP(A692,'Np PL4 Stock'!A:E,5,FALSE)),""))</f>
        <v/>
      </c>
      <c r="Z692" s="325"/>
      <c r="AA692" s="315"/>
      <c r="AB692" s="316"/>
      <c r="AC692" s="317" t="str">
        <f>IF(ISBLANK(AB692),"",IFERROR(IF(VLOOKUP(A692,'Np PL4 Stock'!A:J,10,FALSE)="Np4",AB692-VLOOKUP(A692,'Np PL4 Stock'!A:E,5,FALSE),AB692-1-VLOOKUP(A692,'Np PL4 Stock'!A:E,5,FALSE)),""))</f>
        <v/>
      </c>
      <c r="AD692" s="290"/>
      <c r="AE692" s="300"/>
      <c r="AF692" s="323"/>
      <c r="AG692" s="339"/>
      <c r="AH692" s="358"/>
      <c r="AI692" s="339"/>
      <c r="AJ692" s="326"/>
      <c r="AK692" s="334"/>
    </row>
    <row r="693" spans="1:37">
      <c r="A693" s="280" t="str">
        <f t="shared" si="23"/>
        <v/>
      </c>
      <c r="B693" s="281"/>
      <c r="C693" s="282"/>
      <c r="D693" s="282"/>
      <c r="E693" s="243"/>
      <c r="F693" s="244"/>
      <c r="G693" s="243"/>
      <c r="H693" s="283" t="str">
        <f>IF(ISBLANK(F693),"",IFERROR(VLOOKUP(A693,'Np PL4 Stock'!$A:$U,20,FALSE),""))</f>
        <v/>
      </c>
      <c r="J693" s="283" t="str">
        <f>IF(ISBLANK(F693),"",VLOOKUP(LEFT(A693,5),Unit!A:B,2,FALSE))</f>
        <v/>
      </c>
      <c r="K693" s="243"/>
      <c r="L693" s="243"/>
      <c r="M693" s="291" t="str">
        <f t="shared" si="24"/>
        <v/>
      </c>
      <c r="N693" s="292" t="str">
        <f>IF(ISBLANK(D693),"",IFERROR(IF(VLOOKUP(A693,'Np PL4 Stock'!A:J,10,FALSE)="Np4",D693-VLOOKUP(A693,'Np PL4 Stock'!A:E,5,FALSE),D693-1-VLOOKUP(A693,'Np PL4 Stock'!A:E,5,FALSE)),""))</f>
        <v/>
      </c>
      <c r="O693" s="345"/>
      <c r="P693" s="290"/>
      <c r="Q693" s="300"/>
      <c r="R693" s="336"/>
      <c r="S693" s="301"/>
      <c r="T693" s="301"/>
      <c r="U693" s="336"/>
      <c r="V693" s="356"/>
      <c r="W693" s="357"/>
      <c r="X693" s="349"/>
      <c r="Y693" s="313" t="str">
        <f>IF(ISBLANK(X693),"",IFERROR(IF(VLOOKUP(A693,'Np PL4 Stock'!A:J,10,FALSE)="Np4",X693-VLOOKUP(A693,'Np PL4 Stock'!A:E,5,FALSE),X693-1-VLOOKUP(A693,'Np PL4 Stock'!A:E,5,FALSE)),""))</f>
        <v/>
      </c>
      <c r="Z693" s="325"/>
      <c r="AA693" s="315"/>
      <c r="AB693" s="316"/>
      <c r="AC693" s="317" t="str">
        <f>IF(ISBLANK(AB693),"",IFERROR(IF(VLOOKUP(A693,'Np PL4 Stock'!A:J,10,FALSE)="Np4",AB693-VLOOKUP(A693,'Np PL4 Stock'!A:E,5,FALSE),AB693-1-VLOOKUP(A693,'Np PL4 Stock'!A:E,5,FALSE)),""))</f>
        <v/>
      </c>
      <c r="AD693" s="290"/>
      <c r="AE693" s="300"/>
      <c r="AF693" s="323"/>
      <c r="AG693" s="339"/>
      <c r="AH693" s="358"/>
      <c r="AI693" s="339"/>
      <c r="AJ693" s="326"/>
      <c r="AK693" s="334"/>
    </row>
    <row r="694" spans="1:37">
      <c r="A694" s="280" t="str">
        <f t="shared" si="23"/>
        <v/>
      </c>
      <c r="B694" s="281"/>
      <c r="C694" s="282"/>
      <c r="D694" s="282"/>
      <c r="E694" s="243"/>
      <c r="F694" s="244"/>
      <c r="G694" s="243"/>
      <c r="H694" s="283" t="str">
        <f>IF(ISBLANK(F694),"",IFERROR(VLOOKUP(A694,'Np PL4 Stock'!$A:$U,20,FALSE),""))</f>
        <v/>
      </c>
      <c r="J694" s="283" t="str">
        <f>IF(ISBLANK(F694),"",VLOOKUP(LEFT(A694,5),Unit!A:B,2,FALSE))</f>
        <v/>
      </c>
      <c r="K694" s="243"/>
      <c r="L694" s="243"/>
      <c r="M694" s="291" t="str">
        <f t="shared" si="24"/>
        <v/>
      </c>
      <c r="N694" s="292" t="str">
        <f>IF(ISBLANK(D694),"",IFERROR(IF(VLOOKUP(A694,'Np PL4 Stock'!A:J,10,FALSE)="Np4",D694-VLOOKUP(A694,'Np PL4 Stock'!A:E,5,FALSE),D694-1-VLOOKUP(A694,'Np PL4 Stock'!A:E,5,FALSE)),""))</f>
        <v/>
      </c>
      <c r="O694" s="345"/>
      <c r="P694" s="290"/>
      <c r="Q694" s="300"/>
      <c r="R694" s="336"/>
      <c r="S694" s="301"/>
      <c r="T694" s="301"/>
      <c r="U694" s="336"/>
      <c r="V694" s="356"/>
      <c r="W694" s="357"/>
      <c r="X694" s="349"/>
      <c r="Y694" s="313" t="str">
        <f>IF(ISBLANK(X694),"",IFERROR(IF(VLOOKUP(A694,'Np PL4 Stock'!A:J,10,FALSE)="Np4",X694-VLOOKUP(A694,'Np PL4 Stock'!A:E,5,FALSE),X694-1-VLOOKUP(A694,'Np PL4 Stock'!A:E,5,FALSE)),""))</f>
        <v/>
      </c>
      <c r="Z694" s="325"/>
      <c r="AA694" s="315"/>
      <c r="AB694" s="316"/>
      <c r="AC694" s="317" t="str">
        <f>IF(ISBLANK(AB694),"",IFERROR(IF(VLOOKUP(A694,'Np PL4 Stock'!A:J,10,FALSE)="Np4",AB694-VLOOKUP(A694,'Np PL4 Stock'!A:E,5,FALSE),AB694-1-VLOOKUP(A694,'Np PL4 Stock'!A:E,5,FALSE)),""))</f>
        <v/>
      </c>
      <c r="AD694" s="290"/>
      <c r="AE694" s="300"/>
      <c r="AF694" s="323"/>
      <c r="AG694" s="339"/>
      <c r="AH694" s="358"/>
      <c r="AI694" s="339"/>
      <c r="AJ694" s="326"/>
      <c r="AK694" s="334"/>
    </row>
    <row r="695" spans="1:37">
      <c r="A695" s="280" t="str">
        <f t="shared" si="23"/>
        <v/>
      </c>
      <c r="B695" s="281"/>
      <c r="C695" s="282"/>
      <c r="D695" s="282"/>
      <c r="E695" s="243"/>
      <c r="F695" s="244"/>
      <c r="G695" s="243"/>
      <c r="H695" s="283" t="str">
        <f>IF(ISBLANK(F695),"",IFERROR(VLOOKUP(A695,'Np PL4 Stock'!$A:$U,20,FALSE),""))</f>
        <v/>
      </c>
      <c r="J695" s="283" t="str">
        <f>IF(ISBLANK(F695),"",VLOOKUP(LEFT(A695,5),Unit!A:B,2,FALSE))</f>
        <v/>
      </c>
      <c r="K695" s="243"/>
      <c r="L695" s="243"/>
      <c r="M695" s="291" t="str">
        <f t="shared" si="24"/>
        <v/>
      </c>
      <c r="N695" s="292" t="str">
        <f>IF(ISBLANK(D695),"",IFERROR(IF(VLOOKUP(A695,'Np PL4 Stock'!A:J,10,FALSE)="Np4",D695-VLOOKUP(A695,'Np PL4 Stock'!A:E,5,FALSE),D695-1-VLOOKUP(A695,'Np PL4 Stock'!A:E,5,FALSE)),""))</f>
        <v/>
      </c>
      <c r="O695" s="345"/>
      <c r="P695" s="290"/>
      <c r="Q695" s="300"/>
      <c r="R695" s="336"/>
      <c r="S695" s="301"/>
      <c r="T695" s="301"/>
      <c r="U695" s="336"/>
      <c r="V695" s="356"/>
      <c r="W695" s="357"/>
      <c r="X695" s="349"/>
      <c r="Y695" s="313" t="str">
        <f>IF(ISBLANK(X695),"",IFERROR(IF(VLOOKUP(A695,'Np PL4 Stock'!A:J,10,FALSE)="Np4",X695-VLOOKUP(A695,'Np PL4 Stock'!A:E,5,FALSE),X695-1-VLOOKUP(A695,'Np PL4 Stock'!A:E,5,FALSE)),""))</f>
        <v/>
      </c>
      <c r="Z695" s="325"/>
      <c r="AA695" s="315"/>
      <c r="AB695" s="316"/>
      <c r="AC695" s="317" t="str">
        <f>IF(ISBLANK(AB695),"",IFERROR(IF(VLOOKUP(A695,'Np PL4 Stock'!A:J,10,FALSE)="Np4",AB695-VLOOKUP(A695,'Np PL4 Stock'!A:E,5,FALSE),AB695-1-VLOOKUP(A695,'Np PL4 Stock'!A:E,5,FALSE)),""))</f>
        <v/>
      </c>
      <c r="AD695" s="290"/>
      <c r="AE695" s="300"/>
      <c r="AF695" s="323"/>
      <c r="AG695" s="339"/>
      <c r="AH695" s="358"/>
      <c r="AI695" s="339"/>
      <c r="AJ695" s="326"/>
      <c r="AK695" s="334"/>
    </row>
    <row r="696" spans="1:37">
      <c r="A696" s="280" t="str">
        <f t="shared" si="23"/>
        <v/>
      </c>
      <c r="B696" s="281"/>
      <c r="C696" s="282"/>
      <c r="D696" s="282"/>
      <c r="E696" s="243"/>
      <c r="F696" s="244"/>
      <c r="G696" s="243"/>
      <c r="H696" s="283" t="str">
        <f>IF(ISBLANK(F696),"",IFERROR(VLOOKUP(A696,'Np PL4 Stock'!$A:$U,20,FALSE),""))</f>
        <v/>
      </c>
      <c r="J696" s="283" t="str">
        <f>IF(ISBLANK(F696),"",VLOOKUP(LEFT(A696,5),Unit!A:B,2,FALSE))</f>
        <v/>
      </c>
      <c r="K696" s="243"/>
      <c r="L696" s="243"/>
      <c r="M696" s="291" t="str">
        <f t="shared" si="24"/>
        <v/>
      </c>
      <c r="N696" s="292" t="str">
        <f>IF(ISBLANK(D696),"",IFERROR(IF(VLOOKUP(A696,'Np PL4 Stock'!A:J,10,FALSE)="Np4",D696-VLOOKUP(A696,'Np PL4 Stock'!A:E,5,FALSE),D696-1-VLOOKUP(A696,'Np PL4 Stock'!A:E,5,FALSE)),""))</f>
        <v/>
      </c>
      <c r="O696" s="345"/>
      <c r="P696" s="290"/>
      <c r="Q696" s="300"/>
      <c r="R696" s="336"/>
      <c r="S696" s="301"/>
      <c r="T696" s="301"/>
      <c r="U696" s="336"/>
      <c r="V696" s="356"/>
      <c r="W696" s="357"/>
      <c r="X696" s="349"/>
      <c r="Y696" s="313" t="str">
        <f>IF(ISBLANK(X696),"",IFERROR(IF(VLOOKUP(A696,'Np PL4 Stock'!A:J,10,FALSE)="Np4",X696-VLOOKUP(A696,'Np PL4 Stock'!A:E,5,FALSE),X696-1-VLOOKUP(A696,'Np PL4 Stock'!A:E,5,FALSE)),""))</f>
        <v/>
      </c>
      <c r="Z696" s="325"/>
      <c r="AA696" s="315"/>
      <c r="AB696" s="316"/>
      <c r="AC696" s="317" t="str">
        <f>IF(ISBLANK(AB696),"",IFERROR(IF(VLOOKUP(A696,'Np PL4 Stock'!A:J,10,FALSE)="Np4",AB696-VLOOKUP(A696,'Np PL4 Stock'!A:E,5,FALSE),AB696-1-VLOOKUP(A696,'Np PL4 Stock'!A:E,5,FALSE)),""))</f>
        <v/>
      </c>
      <c r="AD696" s="290"/>
      <c r="AE696" s="300"/>
      <c r="AF696" s="323"/>
      <c r="AG696" s="339"/>
      <c r="AH696" s="358"/>
      <c r="AI696" s="339"/>
      <c r="AJ696" s="326"/>
      <c r="AK696" s="334"/>
    </row>
    <row r="697" spans="1:37">
      <c r="A697" s="280" t="str">
        <f t="shared" si="23"/>
        <v/>
      </c>
      <c r="B697" s="281"/>
      <c r="C697" s="282"/>
      <c r="D697" s="282"/>
      <c r="E697" s="243"/>
      <c r="F697" s="244"/>
      <c r="G697" s="243"/>
      <c r="H697" s="283" t="str">
        <f>IF(ISBLANK(F697),"",IFERROR(VLOOKUP(A697,'Np PL4 Stock'!$A:$U,20,FALSE),""))</f>
        <v/>
      </c>
      <c r="J697" s="283" t="str">
        <f>IF(ISBLANK(F697),"",VLOOKUP(LEFT(A697,5),Unit!A:B,2,FALSE))</f>
        <v/>
      </c>
      <c r="K697" s="243"/>
      <c r="L697" s="243"/>
      <c r="M697" s="291" t="str">
        <f t="shared" si="24"/>
        <v/>
      </c>
      <c r="N697" s="292" t="str">
        <f>IF(ISBLANK(D697),"",IFERROR(IF(VLOOKUP(A697,'Np PL4 Stock'!A:J,10,FALSE)="Np4",D697-VLOOKUP(A697,'Np PL4 Stock'!A:E,5,FALSE),D697-1-VLOOKUP(A697,'Np PL4 Stock'!A:E,5,FALSE)),""))</f>
        <v/>
      </c>
      <c r="O697" s="345"/>
      <c r="P697" s="290"/>
      <c r="Q697" s="300"/>
      <c r="R697" s="336"/>
      <c r="S697" s="301"/>
      <c r="T697" s="301"/>
      <c r="U697" s="336"/>
      <c r="V697" s="356"/>
      <c r="W697" s="357"/>
      <c r="X697" s="349"/>
      <c r="Y697" s="313" t="str">
        <f>IF(ISBLANK(X697),"",IFERROR(IF(VLOOKUP(A697,'Np PL4 Stock'!A:J,10,FALSE)="Np4",X697-VLOOKUP(A697,'Np PL4 Stock'!A:E,5,FALSE),X697-1-VLOOKUP(A697,'Np PL4 Stock'!A:E,5,FALSE)),""))</f>
        <v/>
      </c>
      <c r="Z697" s="325"/>
      <c r="AA697" s="315"/>
      <c r="AB697" s="316"/>
      <c r="AC697" s="317" t="str">
        <f>IF(ISBLANK(AB697),"",IFERROR(IF(VLOOKUP(A697,'Np PL4 Stock'!A:J,10,FALSE)="Np4",AB697-VLOOKUP(A697,'Np PL4 Stock'!A:E,5,FALSE),AB697-1-VLOOKUP(A697,'Np PL4 Stock'!A:E,5,FALSE)),""))</f>
        <v/>
      </c>
      <c r="AD697" s="290"/>
      <c r="AE697" s="300"/>
      <c r="AF697" s="323"/>
      <c r="AG697" s="339"/>
      <c r="AH697" s="358"/>
      <c r="AI697" s="339"/>
      <c r="AJ697" s="326"/>
      <c r="AK697" s="334"/>
    </row>
    <row r="698" spans="1:37">
      <c r="A698" s="280" t="str">
        <f t="shared" si="23"/>
        <v/>
      </c>
      <c r="B698" s="281"/>
      <c r="C698" s="282"/>
      <c r="D698" s="282"/>
      <c r="E698" s="243"/>
      <c r="F698" s="244"/>
      <c r="G698" s="243"/>
      <c r="H698" s="283" t="str">
        <f>IF(ISBLANK(F698),"",IFERROR(VLOOKUP(A698,'Np PL4 Stock'!$A:$U,20,FALSE),""))</f>
        <v/>
      </c>
      <c r="J698" s="283" t="str">
        <f>IF(ISBLANK(F698),"",VLOOKUP(LEFT(A698,5),Unit!A:B,2,FALSE))</f>
        <v/>
      </c>
      <c r="K698" s="243"/>
      <c r="L698" s="243"/>
      <c r="M698" s="291" t="str">
        <f t="shared" si="24"/>
        <v/>
      </c>
      <c r="N698" s="292" t="str">
        <f>IF(ISBLANK(D698),"",IFERROR(IF(VLOOKUP(A698,'Np PL4 Stock'!A:J,10,FALSE)="Np4",D698-VLOOKUP(A698,'Np PL4 Stock'!A:E,5,FALSE),D698-1-VLOOKUP(A698,'Np PL4 Stock'!A:E,5,FALSE)),""))</f>
        <v/>
      </c>
      <c r="O698" s="345"/>
      <c r="P698" s="290"/>
      <c r="Q698" s="300"/>
      <c r="R698" s="336"/>
      <c r="S698" s="301"/>
      <c r="T698" s="301"/>
      <c r="U698" s="336"/>
      <c r="V698" s="356"/>
      <c r="W698" s="357"/>
      <c r="X698" s="349"/>
      <c r="Y698" s="313" t="str">
        <f>IF(ISBLANK(X698),"",IFERROR(IF(VLOOKUP(A698,'Np PL4 Stock'!A:J,10,FALSE)="Np4",X698-VLOOKUP(A698,'Np PL4 Stock'!A:E,5,FALSE),X698-1-VLOOKUP(A698,'Np PL4 Stock'!A:E,5,FALSE)),""))</f>
        <v/>
      </c>
      <c r="Z698" s="325"/>
      <c r="AA698" s="315"/>
      <c r="AB698" s="316"/>
      <c r="AC698" s="317" t="str">
        <f>IF(ISBLANK(AB698),"",IFERROR(IF(VLOOKUP(A698,'Np PL4 Stock'!A:J,10,FALSE)="Np4",AB698-VLOOKUP(A698,'Np PL4 Stock'!A:E,5,FALSE),AB698-1-VLOOKUP(A698,'Np PL4 Stock'!A:E,5,FALSE)),""))</f>
        <v/>
      </c>
      <c r="AD698" s="290"/>
      <c r="AE698" s="300"/>
      <c r="AF698" s="323"/>
      <c r="AG698" s="339"/>
      <c r="AH698" s="358"/>
      <c r="AI698" s="339"/>
      <c r="AJ698" s="326"/>
      <c r="AK698" s="334"/>
    </row>
    <row r="699" spans="1:37">
      <c r="A699" s="280" t="str">
        <f t="shared" si="23"/>
        <v/>
      </c>
      <c r="B699" s="281"/>
      <c r="C699" s="282"/>
      <c r="D699" s="282"/>
      <c r="E699" s="243"/>
      <c r="F699" s="244"/>
      <c r="G699" s="243"/>
      <c r="H699" s="283" t="str">
        <f>IF(ISBLANK(F699),"",IFERROR(VLOOKUP(A699,'Np PL4 Stock'!$A:$U,20,FALSE),""))</f>
        <v/>
      </c>
      <c r="J699" s="283" t="str">
        <f>IF(ISBLANK(F699),"",VLOOKUP(LEFT(A699,5),Unit!A:B,2,FALSE))</f>
        <v/>
      </c>
      <c r="K699" s="243"/>
      <c r="L699" s="243"/>
      <c r="M699" s="291" t="str">
        <f t="shared" si="24"/>
        <v/>
      </c>
      <c r="N699" s="292" t="str">
        <f>IF(ISBLANK(D699),"",IFERROR(IF(VLOOKUP(A699,'Np PL4 Stock'!A:J,10,FALSE)="Np4",D699-VLOOKUP(A699,'Np PL4 Stock'!A:E,5,FALSE),D699-1-VLOOKUP(A699,'Np PL4 Stock'!A:E,5,FALSE)),""))</f>
        <v/>
      </c>
      <c r="O699" s="345"/>
      <c r="P699" s="290"/>
      <c r="Q699" s="300"/>
      <c r="R699" s="336"/>
      <c r="S699" s="301"/>
      <c r="T699" s="301"/>
      <c r="U699" s="336"/>
      <c r="V699" s="356"/>
      <c r="W699" s="357"/>
      <c r="X699" s="349"/>
      <c r="Y699" s="313" t="str">
        <f>IF(ISBLANK(X699),"",IFERROR(IF(VLOOKUP(A699,'Np PL4 Stock'!A:J,10,FALSE)="Np4",X699-VLOOKUP(A699,'Np PL4 Stock'!A:E,5,FALSE),X699-1-VLOOKUP(A699,'Np PL4 Stock'!A:E,5,FALSE)),""))</f>
        <v/>
      </c>
      <c r="Z699" s="325"/>
      <c r="AA699" s="315"/>
      <c r="AB699" s="316"/>
      <c r="AC699" s="317" t="str">
        <f>IF(ISBLANK(AB699),"",IFERROR(IF(VLOOKUP(A699,'Np PL4 Stock'!A:J,10,FALSE)="Np4",AB699-VLOOKUP(A699,'Np PL4 Stock'!A:E,5,FALSE),AB699-1-VLOOKUP(A699,'Np PL4 Stock'!A:E,5,FALSE)),""))</f>
        <v/>
      </c>
      <c r="AD699" s="290"/>
      <c r="AE699" s="300"/>
      <c r="AF699" s="323"/>
      <c r="AG699" s="339"/>
      <c r="AH699" s="358"/>
      <c r="AI699" s="339"/>
      <c r="AJ699" s="326"/>
      <c r="AK699" s="334"/>
    </row>
    <row r="700" spans="1:37">
      <c r="A700" s="280" t="str">
        <f t="shared" si="23"/>
        <v/>
      </c>
      <c r="B700" s="281"/>
      <c r="C700" s="282"/>
      <c r="D700" s="282"/>
      <c r="E700" s="243"/>
      <c r="F700" s="244"/>
      <c r="G700" s="243"/>
      <c r="H700" s="283" t="str">
        <f>IF(ISBLANK(F700),"",IFERROR(VLOOKUP(A700,'Np PL4 Stock'!$A:$U,20,FALSE),""))</f>
        <v/>
      </c>
      <c r="J700" s="283" t="str">
        <f>IF(ISBLANK(F700),"",VLOOKUP(LEFT(A700,5),Unit!A:B,2,FALSE))</f>
        <v/>
      </c>
      <c r="K700" s="243"/>
      <c r="L700" s="243"/>
      <c r="M700" s="291" t="str">
        <f t="shared" si="24"/>
        <v/>
      </c>
      <c r="N700" s="292" t="str">
        <f>IF(ISBLANK(D700),"",IFERROR(IF(VLOOKUP(A700,'Np PL4 Stock'!A:J,10,FALSE)="Np4",D700-VLOOKUP(A700,'Np PL4 Stock'!A:E,5,FALSE),D700-1-VLOOKUP(A700,'Np PL4 Stock'!A:E,5,FALSE)),""))</f>
        <v/>
      </c>
      <c r="O700" s="345"/>
      <c r="P700" s="290"/>
      <c r="Q700" s="300"/>
      <c r="R700" s="336"/>
      <c r="S700" s="301"/>
      <c r="T700" s="301"/>
      <c r="U700" s="336"/>
      <c r="V700" s="356"/>
      <c r="W700" s="357"/>
      <c r="X700" s="349"/>
      <c r="Y700" s="313" t="str">
        <f>IF(ISBLANK(X700),"",IFERROR(IF(VLOOKUP(A700,'Np PL4 Stock'!A:J,10,FALSE)="Np4",X700-VLOOKUP(A700,'Np PL4 Stock'!A:E,5,FALSE),X700-1-VLOOKUP(A700,'Np PL4 Stock'!A:E,5,FALSE)),""))</f>
        <v/>
      </c>
      <c r="Z700" s="325"/>
      <c r="AA700" s="315"/>
      <c r="AB700" s="316"/>
      <c r="AC700" s="317" t="str">
        <f>IF(ISBLANK(AB700),"",IFERROR(IF(VLOOKUP(A700,'Np PL4 Stock'!A:J,10,FALSE)="Np4",AB700-VLOOKUP(A700,'Np PL4 Stock'!A:E,5,FALSE),AB700-1-VLOOKUP(A700,'Np PL4 Stock'!A:E,5,FALSE)),""))</f>
        <v/>
      </c>
      <c r="AD700" s="290"/>
      <c r="AE700" s="300"/>
      <c r="AF700" s="323"/>
      <c r="AG700" s="339"/>
      <c r="AH700" s="358"/>
      <c r="AI700" s="339"/>
      <c r="AJ700" s="326"/>
      <c r="AK700" s="334"/>
    </row>
    <row r="701" spans="1:37">
      <c r="A701" s="280" t="str">
        <f t="shared" si="23"/>
        <v/>
      </c>
      <c r="B701" s="281"/>
      <c r="C701" s="282"/>
      <c r="D701" s="282"/>
      <c r="E701" s="243"/>
      <c r="F701" s="244"/>
      <c r="G701" s="243"/>
      <c r="H701" s="283" t="str">
        <f>IF(ISBLANK(F701),"",IFERROR(VLOOKUP(A701,'Np PL4 Stock'!$A:$U,20,FALSE),""))</f>
        <v/>
      </c>
      <c r="J701" s="283" t="str">
        <f>IF(ISBLANK(F701),"",VLOOKUP(LEFT(A701,5),Unit!A:B,2,FALSE))</f>
        <v/>
      </c>
      <c r="K701" s="243"/>
      <c r="L701" s="243"/>
      <c r="M701" s="291" t="str">
        <f t="shared" si="24"/>
        <v/>
      </c>
      <c r="N701" s="292" t="str">
        <f>IF(ISBLANK(D701),"",IFERROR(IF(VLOOKUP(A701,'Np PL4 Stock'!A:J,10,FALSE)="Np4",D701-VLOOKUP(A701,'Np PL4 Stock'!A:E,5,FALSE),D701-1-VLOOKUP(A701,'Np PL4 Stock'!A:E,5,FALSE)),""))</f>
        <v/>
      </c>
      <c r="O701" s="345"/>
      <c r="P701" s="290"/>
      <c r="Q701" s="300"/>
      <c r="R701" s="336"/>
      <c r="S701" s="301"/>
      <c r="T701" s="301"/>
      <c r="U701" s="336"/>
      <c r="V701" s="356"/>
      <c r="W701" s="357"/>
      <c r="X701" s="349"/>
      <c r="Y701" s="313" t="str">
        <f>IF(ISBLANK(X701),"",IFERROR(IF(VLOOKUP(A701,'Np PL4 Stock'!A:J,10,FALSE)="Np4",X701-VLOOKUP(A701,'Np PL4 Stock'!A:E,5,FALSE),X701-1-VLOOKUP(A701,'Np PL4 Stock'!A:E,5,FALSE)),""))</f>
        <v/>
      </c>
      <c r="Z701" s="325"/>
      <c r="AA701" s="315"/>
      <c r="AB701" s="316"/>
      <c r="AC701" s="317" t="str">
        <f>IF(ISBLANK(AB701),"",IFERROR(IF(VLOOKUP(A701,'Np PL4 Stock'!A:J,10,FALSE)="Np4",AB701-VLOOKUP(A701,'Np PL4 Stock'!A:E,5,FALSE),AB701-1-VLOOKUP(A701,'Np PL4 Stock'!A:E,5,FALSE)),""))</f>
        <v/>
      </c>
      <c r="AD701" s="290"/>
      <c r="AE701" s="300"/>
      <c r="AF701" s="323"/>
      <c r="AG701" s="339"/>
      <c r="AH701" s="358"/>
      <c r="AI701" s="339"/>
      <c r="AJ701" s="326"/>
      <c r="AK701" s="334"/>
    </row>
    <row r="702" spans="1:37">
      <c r="A702" s="280" t="str">
        <f t="shared" si="23"/>
        <v/>
      </c>
      <c r="B702" s="281"/>
      <c r="C702" s="282"/>
      <c r="D702" s="282"/>
      <c r="E702" s="243"/>
      <c r="F702" s="244"/>
      <c r="G702" s="243"/>
      <c r="H702" s="283" t="str">
        <f>IF(ISBLANK(F702),"",IFERROR(VLOOKUP(A702,'Np PL4 Stock'!$A:$U,20,FALSE),""))</f>
        <v/>
      </c>
      <c r="J702" s="283" t="str">
        <f>IF(ISBLANK(F702),"",VLOOKUP(LEFT(A702,5),Unit!A:B,2,FALSE))</f>
        <v/>
      </c>
      <c r="K702" s="243"/>
      <c r="L702" s="243"/>
      <c r="M702" s="291" t="str">
        <f t="shared" si="24"/>
        <v/>
      </c>
      <c r="N702" s="292" t="str">
        <f>IF(ISBLANK(D702),"",IFERROR(IF(VLOOKUP(A702,'Np PL4 Stock'!A:J,10,FALSE)="Np4",D702-VLOOKUP(A702,'Np PL4 Stock'!A:E,5,FALSE),D702-1-VLOOKUP(A702,'Np PL4 Stock'!A:E,5,FALSE)),""))</f>
        <v/>
      </c>
      <c r="O702" s="345"/>
      <c r="P702" s="290"/>
      <c r="Q702" s="300"/>
      <c r="R702" s="336"/>
      <c r="S702" s="301"/>
      <c r="T702" s="301"/>
      <c r="U702" s="336"/>
      <c r="V702" s="356"/>
      <c r="W702" s="357"/>
      <c r="X702" s="349"/>
      <c r="Y702" s="313" t="str">
        <f>IF(ISBLANK(X702),"",IFERROR(IF(VLOOKUP(A702,'Np PL4 Stock'!A:J,10,FALSE)="Np4",X702-VLOOKUP(A702,'Np PL4 Stock'!A:E,5,FALSE),X702-1-VLOOKUP(A702,'Np PL4 Stock'!A:E,5,FALSE)),""))</f>
        <v/>
      </c>
      <c r="Z702" s="325"/>
      <c r="AA702" s="315"/>
      <c r="AB702" s="316"/>
      <c r="AC702" s="317" t="str">
        <f>IF(ISBLANK(AB702),"",IFERROR(IF(VLOOKUP(A702,'Np PL4 Stock'!A:J,10,FALSE)="Np4",AB702-VLOOKUP(A702,'Np PL4 Stock'!A:E,5,FALSE),AB702-1-VLOOKUP(A702,'Np PL4 Stock'!A:E,5,FALSE)),""))</f>
        <v/>
      </c>
      <c r="AD702" s="290"/>
      <c r="AE702" s="300"/>
      <c r="AF702" s="323"/>
      <c r="AG702" s="339"/>
      <c r="AH702" s="358"/>
      <c r="AI702" s="339"/>
      <c r="AJ702" s="326"/>
      <c r="AK702" s="334"/>
    </row>
    <row r="703" spans="1:37">
      <c r="A703" s="280" t="str">
        <f t="shared" si="23"/>
        <v/>
      </c>
      <c r="B703" s="281"/>
      <c r="C703" s="282"/>
      <c r="D703" s="282"/>
      <c r="E703" s="243"/>
      <c r="F703" s="244"/>
      <c r="G703" s="243"/>
      <c r="H703" s="283" t="str">
        <f>IF(ISBLANK(F703),"",IFERROR(VLOOKUP(A703,'Np PL4 Stock'!$A:$U,20,FALSE),""))</f>
        <v/>
      </c>
      <c r="J703" s="283" t="str">
        <f>IF(ISBLANK(F703),"",VLOOKUP(LEFT(A703,5),Unit!A:B,2,FALSE))</f>
        <v/>
      </c>
      <c r="K703" s="243"/>
      <c r="L703" s="243"/>
      <c r="M703" s="291" t="str">
        <f t="shared" si="24"/>
        <v/>
      </c>
      <c r="N703" s="292" t="str">
        <f>IF(ISBLANK(D703),"",IFERROR(IF(VLOOKUP(A703,'Np PL4 Stock'!A:J,10,FALSE)="Np4",D703-VLOOKUP(A703,'Np PL4 Stock'!A:E,5,FALSE),D703-1-VLOOKUP(A703,'Np PL4 Stock'!A:E,5,FALSE)),""))</f>
        <v/>
      </c>
      <c r="O703" s="345"/>
      <c r="P703" s="290"/>
      <c r="Q703" s="300"/>
      <c r="R703" s="336"/>
      <c r="S703" s="301"/>
      <c r="T703" s="301"/>
      <c r="U703" s="336"/>
      <c r="V703" s="356"/>
      <c r="W703" s="357"/>
      <c r="X703" s="349"/>
      <c r="Y703" s="313" t="str">
        <f>IF(ISBLANK(X703),"",IFERROR(IF(VLOOKUP(A703,'Np PL4 Stock'!A:J,10,FALSE)="Np4",X703-VLOOKUP(A703,'Np PL4 Stock'!A:E,5,FALSE),X703-1-VLOOKUP(A703,'Np PL4 Stock'!A:E,5,FALSE)),""))</f>
        <v/>
      </c>
      <c r="Z703" s="325"/>
      <c r="AA703" s="315"/>
      <c r="AB703" s="316"/>
      <c r="AC703" s="317" t="str">
        <f>IF(ISBLANK(AB703),"",IFERROR(IF(VLOOKUP(A703,'Np PL4 Stock'!A:J,10,FALSE)="Np4",AB703-VLOOKUP(A703,'Np PL4 Stock'!A:E,5,FALSE),AB703-1-VLOOKUP(A703,'Np PL4 Stock'!A:E,5,FALSE)),""))</f>
        <v/>
      </c>
      <c r="AD703" s="290"/>
      <c r="AE703" s="300"/>
      <c r="AF703" s="323"/>
      <c r="AG703" s="339"/>
      <c r="AH703" s="358"/>
      <c r="AI703" s="339"/>
      <c r="AJ703" s="326"/>
      <c r="AK703" s="334"/>
    </row>
    <row r="704" spans="1:37">
      <c r="A704" s="280" t="str">
        <f t="shared" si="23"/>
        <v/>
      </c>
      <c r="B704" s="281"/>
      <c r="C704" s="282"/>
      <c r="D704" s="282"/>
      <c r="E704" s="243"/>
      <c r="F704" s="244"/>
      <c r="G704" s="243"/>
      <c r="H704" s="283" t="str">
        <f>IF(ISBLANK(F704),"",IFERROR(VLOOKUP(A704,'Np PL4 Stock'!$A:$U,20,FALSE),""))</f>
        <v/>
      </c>
      <c r="J704" s="283" t="str">
        <f>IF(ISBLANK(F704),"",VLOOKUP(LEFT(A704,5),Unit!A:B,2,FALSE))</f>
        <v/>
      </c>
      <c r="K704" s="243"/>
      <c r="L704" s="243"/>
      <c r="M704" s="291" t="str">
        <f t="shared" si="24"/>
        <v/>
      </c>
      <c r="N704" s="292" t="str">
        <f>IF(ISBLANK(D704),"",IFERROR(IF(VLOOKUP(A704,'Np PL4 Stock'!A:J,10,FALSE)="Np4",D704-VLOOKUP(A704,'Np PL4 Stock'!A:E,5,FALSE),D704-1-VLOOKUP(A704,'Np PL4 Stock'!A:E,5,FALSE)),""))</f>
        <v/>
      </c>
      <c r="O704" s="345"/>
      <c r="P704" s="290"/>
      <c r="Q704" s="300"/>
      <c r="R704" s="336"/>
      <c r="S704" s="301"/>
      <c r="T704" s="301"/>
      <c r="U704" s="336"/>
      <c r="V704" s="356"/>
      <c r="W704" s="357"/>
      <c r="X704" s="349"/>
      <c r="Y704" s="313" t="str">
        <f>IF(ISBLANK(X704),"",IFERROR(IF(VLOOKUP(A704,'Np PL4 Stock'!A:J,10,FALSE)="Np4",X704-VLOOKUP(A704,'Np PL4 Stock'!A:E,5,FALSE),X704-1-VLOOKUP(A704,'Np PL4 Stock'!A:E,5,FALSE)),""))</f>
        <v/>
      </c>
      <c r="Z704" s="325"/>
      <c r="AA704" s="315"/>
      <c r="AB704" s="316"/>
      <c r="AC704" s="317" t="str">
        <f>IF(ISBLANK(AB704),"",IFERROR(IF(VLOOKUP(A704,'Np PL4 Stock'!A:J,10,FALSE)="Np4",AB704-VLOOKUP(A704,'Np PL4 Stock'!A:E,5,FALSE),AB704-1-VLOOKUP(A704,'Np PL4 Stock'!A:E,5,FALSE)),""))</f>
        <v/>
      </c>
      <c r="AD704" s="290"/>
      <c r="AE704" s="300"/>
      <c r="AF704" s="323"/>
      <c r="AG704" s="339"/>
      <c r="AH704" s="358"/>
      <c r="AI704" s="339"/>
      <c r="AJ704" s="326"/>
      <c r="AK704" s="334"/>
    </row>
    <row r="705" spans="1:37">
      <c r="A705" s="280" t="str">
        <f t="shared" si="23"/>
        <v/>
      </c>
      <c r="B705" s="281"/>
      <c r="C705" s="282"/>
      <c r="D705" s="282"/>
      <c r="E705" s="243"/>
      <c r="F705" s="244"/>
      <c r="G705" s="243"/>
      <c r="H705" s="283" t="str">
        <f>IF(ISBLANK(F705),"",IFERROR(VLOOKUP(A705,'Np PL4 Stock'!$A:$U,20,FALSE),""))</f>
        <v/>
      </c>
      <c r="J705" s="283" t="str">
        <f>IF(ISBLANK(F705),"",VLOOKUP(LEFT(A705,5),Unit!A:B,2,FALSE))</f>
        <v/>
      </c>
      <c r="K705" s="243"/>
      <c r="L705" s="243"/>
      <c r="M705" s="291" t="str">
        <f t="shared" si="24"/>
        <v/>
      </c>
      <c r="N705" s="292" t="str">
        <f>IF(ISBLANK(D705),"",IFERROR(IF(VLOOKUP(A705,'Np PL4 Stock'!A:J,10,FALSE)="Np4",D705-VLOOKUP(A705,'Np PL4 Stock'!A:E,5,FALSE),D705-1-VLOOKUP(A705,'Np PL4 Stock'!A:E,5,FALSE)),""))</f>
        <v/>
      </c>
      <c r="O705" s="345"/>
      <c r="P705" s="290"/>
      <c r="Q705" s="300"/>
      <c r="R705" s="336"/>
      <c r="S705" s="301"/>
      <c r="T705" s="301"/>
      <c r="U705" s="336"/>
      <c r="V705" s="356"/>
      <c r="W705" s="357"/>
      <c r="X705" s="349"/>
      <c r="Y705" s="313" t="str">
        <f>IF(ISBLANK(X705),"",IFERROR(IF(VLOOKUP(A705,'Np PL4 Stock'!A:J,10,FALSE)="Np4",X705-VLOOKUP(A705,'Np PL4 Stock'!A:E,5,FALSE),X705-1-VLOOKUP(A705,'Np PL4 Stock'!A:E,5,FALSE)),""))</f>
        <v/>
      </c>
      <c r="Z705" s="325"/>
      <c r="AA705" s="315"/>
      <c r="AB705" s="316"/>
      <c r="AC705" s="317" t="str">
        <f>IF(ISBLANK(AB705),"",IFERROR(IF(VLOOKUP(A705,'Np PL4 Stock'!A:J,10,FALSE)="Np4",AB705-VLOOKUP(A705,'Np PL4 Stock'!A:E,5,FALSE),AB705-1-VLOOKUP(A705,'Np PL4 Stock'!A:E,5,FALSE)),""))</f>
        <v/>
      </c>
      <c r="AD705" s="290"/>
      <c r="AE705" s="300"/>
      <c r="AF705" s="323"/>
      <c r="AG705" s="339"/>
      <c r="AH705" s="358"/>
      <c r="AI705" s="339"/>
      <c r="AJ705" s="326"/>
      <c r="AK705" s="334"/>
    </row>
    <row r="706" spans="1:37">
      <c r="A706" s="280" t="str">
        <f t="shared" si="23"/>
        <v/>
      </c>
      <c r="B706" s="281"/>
      <c r="C706" s="282"/>
      <c r="D706" s="282"/>
      <c r="E706" s="243"/>
      <c r="F706" s="244"/>
      <c r="G706" s="243"/>
      <c r="H706" s="283" t="str">
        <f>IF(ISBLANK(F706),"",IFERROR(VLOOKUP(A706,'Np PL4 Stock'!$A:$U,20,FALSE),""))</f>
        <v/>
      </c>
      <c r="J706" s="283" t="str">
        <f>IF(ISBLANK(F706),"",VLOOKUP(LEFT(A706,5),Unit!A:B,2,FALSE))</f>
        <v/>
      </c>
      <c r="K706" s="243"/>
      <c r="L706" s="243"/>
      <c r="M706" s="291" t="str">
        <f t="shared" si="24"/>
        <v/>
      </c>
      <c r="N706" s="292" t="str">
        <f>IF(ISBLANK(D706),"",IFERROR(IF(VLOOKUP(A706,'Np PL4 Stock'!A:J,10,FALSE)="Np4",D706-VLOOKUP(A706,'Np PL4 Stock'!A:E,5,FALSE),D706-1-VLOOKUP(A706,'Np PL4 Stock'!A:E,5,FALSE)),""))</f>
        <v/>
      </c>
      <c r="O706" s="345"/>
      <c r="P706" s="290"/>
      <c r="Q706" s="300"/>
      <c r="R706" s="336"/>
      <c r="S706" s="301"/>
      <c r="T706" s="301"/>
      <c r="U706" s="336"/>
      <c r="V706" s="356"/>
      <c r="W706" s="357"/>
      <c r="X706" s="349"/>
      <c r="Y706" s="313" t="str">
        <f>IF(ISBLANK(X706),"",IFERROR(IF(VLOOKUP(A706,'Np PL4 Stock'!A:J,10,FALSE)="Np4",X706-VLOOKUP(A706,'Np PL4 Stock'!A:E,5,FALSE),X706-1-VLOOKUP(A706,'Np PL4 Stock'!A:E,5,FALSE)),""))</f>
        <v/>
      </c>
      <c r="Z706" s="325"/>
      <c r="AA706" s="315"/>
      <c r="AB706" s="316"/>
      <c r="AC706" s="317" t="str">
        <f>IF(ISBLANK(AB706),"",IFERROR(IF(VLOOKUP(A706,'Np PL4 Stock'!A:J,10,FALSE)="Np4",AB706-VLOOKUP(A706,'Np PL4 Stock'!A:E,5,FALSE),AB706-1-VLOOKUP(A706,'Np PL4 Stock'!A:E,5,FALSE)),""))</f>
        <v/>
      </c>
      <c r="AD706" s="290"/>
      <c r="AE706" s="300"/>
      <c r="AF706" s="323"/>
      <c r="AG706" s="339"/>
      <c r="AH706" s="358"/>
      <c r="AI706" s="339"/>
      <c r="AJ706" s="326"/>
      <c r="AK706" s="334"/>
    </row>
    <row r="707" spans="1:37">
      <c r="A707" s="280" t="str">
        <f t="shared" ref="A707:A770" si="25">IF(ISBLANK(F707),"",F707&amp;"-"&amp;IF(OR(LEN(G707)=1,LEN(G707)=4),"0"&amp;G707,G707)&amp;"-"&amp;IF(OR(LEN(E707)=1,LEN(E707)=4),"0"&amp;E707,E707))</f>
        <v/>
      </c>
      <c r="B707" s="281"/>
      <c r="C707" s="282"/>
      <c r="D707" s="282"/>
      <c r="E707" s="243"/>
      <c r="F707" s="244"/>
      <c r="G707" s="243"/>
      <c r="H707" s="283" t="str">
        <f>IF(ISBLANK(F707),"",IFERROR(VLOOKUP(A707,'Np PL4 Stock'!$A:$U,20,FALSE),""))</f>
        <v/>
      </c>
      <c r="J707" s="283" t="str">
        <f>IF(ISBLANK(F707),"",VLOOKUP(LEFT(A707,5),Unit!A:B,2,FALSE))</f>
        <v/>
      </c>
      <c r="K707" s="243"/>
      <c r="L707" s="243"/>
      <c r="M707" s="291" t="str">
        <f t="shared" ref="M707:M770" si="26">IFERROR((K707/J707*1000),"")</f>
        <v/>
      </c>
      <c r="N707" s="292" t="str">
        <f>IF(ISBLANK(D707),"",IFERROR(IF(VLOOKUP(A707,'Np PL4 Stock'!A:J,10,FALSE)="Np4",D707-VLOOKUP(A707,'Np PL4 Stock'!A:E,5,FALSE),D707-1-VLOOKUP(A707,'Np PL4 Stock'!A:E,5,FALSE)),""))</f>
        <v/>
      </c>
      <c r="O707" s="345"/>
      <c r="P707" s="290"/>
      <c r="Q707" s="300"/>
      <c r="R707" s="336"/>
      <c r="S707" s="301"/>
      <c r="T707" s="301"/>
      <c r="U707" s="336"/>
      <c r="V707" s="356"/>
      <c r="W707" s="357"/>
      <c r="X707" s="349"/>
      <c r="Y707" s="313" t="str">
        <f>IF(ISBLANK(X707),"",IFERROR(IF(VLOOKUP(A707,'Np PL4 Stock'!A:J,10,FALSE)="Np4",X707-VLOOKUP(A707,'Np PL4 Stock'!A:E,5,FALSE),X707-1-VLOOKUP(A707,'Np PL4 Stock'!A:E,5,FALSE)),""))</f>
        <v/>
      </c>
      <c r="Z707" s="325"/>
      <c r="AA707" s="315"/>
      <c r="AB707" s="316"/>
      <c r="AC707" s="317" t="str">
        <f>IF(ISBLANK(AB707),"",IFERROR(IF(VLOOKUP(A707,'Np PL4 Stock'!A:J,10,FALSE)="Np4",AB707-VLOOKUP(A707,'Np PL4 Stock'!A:E,5,FALSE),AB707-1-VLOOKUP(A707,'Np PL4 Stock'!A:E,5,FALSE)),""))</f>
        <v/>
      </c>
      <c r="AD707" s="290"/>
      <c r="AE707" s="300"/>
      <c r="AF707" s="323"/>
      <c r="AG707" s="339"/>
      <c r="AH707" s="358"/>
      <c r="AI707" s="339"/>
      <c r="AJ707" s="326"/>
      <c r="AK707" s="334"/>
    </row>
    <row r="708" spans="1:37">
      <c r="A708" s="280" t="str">
        <f t="shared" si="25"/>
        <v/>
      </c>
      <c r="B708" s="281"/>
      <c r="C708" s="282"/>
      <c r="D708" s="282"/>
      <c r="E708" s="243"/>
      <c r="F708" s="244"/>
      <c r="G708" s="243"/>
      <c r="H708" s="283" t="str">
        <f>IF(ISBLANK(F708),"",IFERROR(VLOOKUP(A708,'Np PL4 Stock'!$A:$U,20,FALSE),""))</f>
        <v/>
      </c>
      <c r="J708" s="283" t="str">
        <f>IF(ISBLANK(F708),"",VLOOKUP(LEFT(A708,5),Unit!A:B,2,FALSE))</f>
        <v/>
      </c>
      <c r="K708" s="243"/>
      <c r="L708" s="243"/>
      <c r="M708" s="291" t="str">
        <f t="shared" si="26"/>
        <v/>
      </c>
      <c r="N708" s="292" t="str">
        <f>IF(ISBLANK(D708),"",IFERROR(IF(VLOOKUP(A708,'Np PL4 Stock'!A:J,10,FALSE)="Np4",D708-VLOOKUP(A708,'Np PL4 Stock'!A:E,5,FALSE),D708-1-VLOOKUP(A708,'Np PL4 Stock'!A:E,5,FALSE)),""))</f>
        <v/>
      </c>
      <c r="O708" s="345"/>
      <c r="P708" s="290"/>
      <c r="Q708" s="300"/>
      <c r="R708" s="336"/>
      <c r="S708" s="301"/>
      <c r="T708" s="301"/>
      <c r="U708" s="336"/>
      <c r="V708" s="356"/>
      <c r="W708" s="357"/>
      <c r="X708" s="349"/>
      <c r="Y708" s="313" t="str">
        <f>IF(ISBLANK(X708),"",IFERROR(IF(VLOOKUP(A708,'Np PL4 Stock'!A:J,10,FALSE)="Np4",X708-VLOOKUP(A708,'Np PL4 Stock'!A:E,5,FALSE),X708-1-VLOOKUP(A708,'Np PL4 Stock'!A:E,5,FALSE)),""))</f>
        <v/>
      </c>
      <c r="Z708" s="325"/>
      <c r="AA708" s="315"/>
      <c r="AB708" s="316"/>
      <c r="AC708" s="317" t="str">
        <f>IF(ISBLANK(AB708),"",IFERROR(IF(VLOOKUP(A708,'Np PL4 Stock'!A:J,10,FALSE)="Np4",AB708-VLOOKUP(A708,'Np PL4 Stock'!A:E,5,FALSE),AB708-1-VLOOKUP(A708,'Np PL4 Stock'!A:E,5,FALSE)),""))</f>
        <v/>
      </c>
      <c r="AD708" s="290"/>
      <c r="AE708" s="300"/>
      <c r="AF708" s="323"/>
      <c r="AG708" s="339"/>
      <c r="AH708" s="358"/>
      <c r="AI708" s="339"/>
      <c r="AJ708" s="326"/>
      <c r="AK708" s="334"/>
    </row>
    <row r="709" spans="1:37">
      <c r="A709" s="280" t="str">
        <f t="shared" si="25"/>
        <v/>
      </c>
      <c r="B709" s="281"/>
      <c r="C709" s="282"/>
      <c r="D709" s="282"/>
      <c r="E709" s="243"/>
      <c r="F709" s="244"/>
      <c r="G709" s="243"/>
      <c r="H709" s="283" t="str">
        <f>IF(ISBLANK(F709),"",IFERROR(VLOOKUP(A709,'Np PL4 Stock'!$A:$U,20,FALSE),""))</f>
        <v/>
      </c>
      <c r="J709" s="283" t="str">
        <f>IF(ISBLANK(F709),"",VLOOKUP(LEFT(A709,5),Unit!A:B,2,FALSE))</f>
        <v/>
      </c>
      <c r="K709" s="243"/>
      <c r="L709" s="243"/>
      <c r="M709" s="291" t="str">
        <f t="shared" si="26"/>
        <v/>
      </c>
      <c r="N709" s="292" t="str">
        <f>IF(ISBLANK(D709),"",IFERROR(IF(VLOOKUP(A709,'Np PL4 Stock'!A:J,10,FALSE)="Np4",D709-VLOOKUP(A709,'Np PL4 Stock'!A:E,5,FALSE),D709-1-VLOOKUP(A709,'Np PL4 Stock'!A:E,5,FALSE)),""))</f>
        <v/>
      </c>
      <c r="O709" s="345"/>
      <c r="P709" s="290"/>
      <c r="Q709" s="300"/>
      <c r="R709" s="336"/>
      <c r="S709" s="301"/>
      <c r="T709" s="301"/>
      <c r="U709" s="336"/>
      <c r="V709" s="356"/>
      <c r="W709" s="357"/>
      <c r="X709" s="349"/>
      <c r="Y709" s="313" t="str">
        <f>IF(ISBLANK(X709),"",IFERROR(IF(VLOOKUP(A709,'Np PL4 Stock'!A:J,10,FALSE)="Np4",X709-VLOOKUP(A709,'Np PL4 Stock'!A:E,5,FALSE),X709-1-VLOOKUP(A709,'Np PL4 Stock'!A:E,5,FALSE)),""))</f>
        <v/>
      </c>
      <c r="Z709" s="325"/>
      <c r="AA709" s="315"/>
      <c r="AB709" s="316"/>
      <c r="AC709" s="317" t="str">
        <f>IF(ISBLANK(AB709),"",IFERROR(IF(VLOOKUP(A709,'Np PL4 Stock'!A:J,10,FALSE)="Np4",AB709-VLOOKUP(A709,'Np PL4 Stock'!A:E,5,FALSE),AB709-1-VLOOKUP(A709,'Np PL4 Stock'!A:E,5,FALSE)),""))</f>
        <v/>
      </c>
      <c r="AD709" s="290"/>
      <c r="AE709" s="300"/>
      <c r="AF709" s="323"/>
      <c r="AG709" s="339"/>
      <c r="AH709" s="358"/>
      <c r="AI709" s="339"/>
      <c r="AJ709" s="326"/>
      <c r="AK709" s="334"/>
    </row>
    <row r="710" spans="1:37">
      <c r="A710" s="280" t="str">
        <f t="shared" si="25"/>
        <v/>
      </c>
      <c r="B710" s="281"/>
      <c r="C710" s="282"/>
      <c r="D710" s="282"/>
      <c r="E710" s="243"/>
      <c r="F710" s="244"/>
      <c r="G710" s="243"/>
      <c r="H710" s="283" t="str">
        <f>IF(ISBLANK(F710),"",IFERROR(VLOOKUP(A710,'Np PL4 Stock'!$A:$U,20,FALSE),""))</f>
        <v/>
      </c>
      <c r="J710" s="283" t="str">
        <f>IF(ISBLANK(F710),"",VLOOKUP(LEFT(A710,5),Unit!A:B,2,FALSE))</f>
        <v/>
      </c>
      <c r="K710" s="243"/>
      <c r="L710" s="243"/>
      <c r="M710" s="291" t="str">
        <f t="shared" si="26"/>
        <v/>
      </c>
      <c r="N710" s="292" t="str">
        <f>IF(ISBLANK(D710),"",IFERROR(IF(VLOOKUP(A710,'Np PL4 Stock'!A:J,10,FALSE)="Np4",D710-VLOOKUP(A710,'Np PL4 Stock'!A:E,5,FALSE),D710-1-VLOOKUP(A710,'Np PL4 Stock'!A:E,5,FALSE)),""))</f>
        <v/>
      </c>
      <c r="O710" s="345"/>
      <c r="P710" s="290"/>
      <c r="Q710" s="300"/>
      <c r="R710" s="336"/>
      <c r="S710" s="301"/>
      <c r="T710" s="301"/>
      <c r="U710" s="336"/>
      <c r="V710" s="356"/>
      <c r="W710" s="357"/>
      <c r="X710" s="349"/>
      <c r="Y710" s="313" t="str">
        <f>IF(ISBLANK(X710),"",IFERROR(IF(VLOOKUP(A710,'Np PL4 Stock'!A:J,10,FALSE)="Np4",X710-VLOOKUP(A710,'Np PL4 Stock'!A:E,5,FALSE),X710-1-VLOOKUP(A710,'Np PL4 Stock'!A:E,5,FALSE)),""))</f>
        <v/>
      </c>
      <c r="Z710" s="325"/>
      <c r="AA710" s="315"/>
      <c r="AB710" s="316"/>
      <c r="AC710" s="317" t="str">
        <f>IF(ISBLANK(AB710),"",IFERROR(IF(VLOOKUP(A710,'Np PL4 Stock'!A:J,10,FALSE)="Np4",AB710-VLOOKUP(A710,'Np PL4 Stock'!A:E,5,FALSE),AB710-1-VLOOKUP(A710,'Np PL4 Stock'!A:E,5,FALSE)),""))</f>
        <v/>
      </c>
      <c r="AD710" s="290"/>
      <c r="AE710" s="300"/>
      <c r="AF710" s="323"/>
      <c r="AG710" s="339"/>
      <c r="AH710" s="358"/>
      <c r="AI710" s="339"/>
      <c r="AJ710" s="326"/>
      <c r="AK710" s="334"/>
    </row>
    <row r="711" spans="1:37">
      <c r="A711" s="280" t="str">
        <f t="shared" si="25"/>
        <v/>
      </c>
      <c r="B711" s="281"/>
      <c r="C711" s="282"/>
      <c r="D711" s="282"/>
      <c r="E711" s="243"/>
      <c r="F711" s="244"/>
      <c r="G711" s="243"/>
      <c r="H711" s="283" t="str">
        <f>IF(ISBLANK(F711),"",IFERROR(VLOOKUP(A711,'Np PL4 Stock'!$A:$U,20,FALSE),""))</f>
        <v/>
      </c>
      <c r="J711" s="283" t="str">
        <f>IF(ISBLANK(F711),"",VLOOKUP(LEFT(A711,5),Unit!A:B,2,FALSE))</f>
        <v/>
      </c>
      <c r="K711" s="243"/>
      <c r="L711" s="243"/>
      <c r="M711" s="291" t="str">
        <f t="shared" si="26"/>
        <v/>
      </c>
      <c r="N711" s="292" t="str">
        <f>IF(ISBLANK(D711),"",IFERROR(IF(VLOOKUP(A711,'Np PL4 Stock'!A:J,10,FALSE)="Np4",D711-VLOOKUP(A711,'Np PL4 Stock'!A:E,5,FALSE),D711-1-VLOOKUP(A711,'Np PL4 Stock'!A:E,5,FALSE)),""))</f>
        <v/>
      </c>
      <c r="O711" s="345"/>
      <c r="P711" s="290"/>
      <c r="Q711" s="300"/>
      <c r="R711" s="336"/>
      <c r="S711" s="301"/>
      <c r="T711" s="301"/>
      <c r="U711" s="336"/>
      <c r="V711" s="356"/>
      <c r="W711" s="357"/>
      <c r="X711" s="349"/>
      <c r="Y711" s="313" t="str">
        <f>IF(ISBLANK(X711),"",IFERROR(IF(VLOOKUP(A711,'Np PL4 Stock'!A:J,10,FALSE)="Np4",X711-VLOOKUP(A711,'Np PL4 Stock'!A:E,5,FALSE),X711-1-VLOOKUP(A711,'Np PL4 Stock'!A:E,5,FALSE)),""))</f>
        <v/>
      </c>
      <c r="Z711" s="325"/>
      <c r="AA711" s="315"/>
      <c r="AB711" s="316"/>
      <c r="AC711" s="317" t="str">
        <f>IF(ISBLANK(AB711),"",IFERROR(IF(VLOOKUP(A711,'Np PL4 Stock'!A:J,10,FALSE)="Np4",AB711-VLOOKUP(A711,'Np PL4 Stock'!A:E,5,FALSE),AB711-1-VLOOKUP(A711,'Np PL4 Stock'!A:E,5,FALSE)),""))</f>
        <v/>
      </c>
      <c r="AD711" s="290"/>
      <c r="AE711" s="300"/>
      <c r="AF711" s="323"/>
      <c r="AG711" s="339"/>
      <c r="AH711" s="358"/>
      <c r="AI711" s="339"/>
      <c r="AJ711" s="326"/>
      <c r="AK711" s="334"/>
    </row>
    <row r="712" spans="1:37">
      <c r="A712" s="280" t="str">
        <f t="shared" si="25"/>
        <v/>
      </c>
      <c r="B712" s="281"/>
      <c r="C712" s="282"/>
      <c r="D712" s="282"/>
      <c r="E712" s="243"/>
      <c r="F712" s="244"/>
      <c r="G712" s="243"/>
      <c r="H712" s="283" t="str">
        <f>IF(ISBLANK(F712),"",IFERROR(VLOOKUP(A712,'Np PL4 Stock'!$A:$U,20,FALSE),""))</f>
        <v/>
      </c>
      <c r="J712" s="283" t="str">
        <f>IF(ISBLANK(F712),"",VLOOKUP(LEFT(A712,5),Unit!A:B,2,FALSE))</f>
        <v/>
      </c>
      <c r="K712" s="243"/>
      <c r="L712" s="243"/>
      <c r="M712" s="291" t="str">
        <f t="shared" si="26"/>
        <v/>
      </c>
      <c r="N712" s="292" t="str">
        <f>IF(ISBLANK(D712),"",IFERROR(IF(VLOOKUP(A712,'Np PL4 Stock'!A:J,10,FALSE)="Np4",D712-VLOOKUP(A712,'Np PL4 Stock'!A:E,5,FALSE),D712-1-VLOOKUP(A712,'Np PL4 Stock'!A:E,5,FALSE)),""))</f>
        <v/>
      </c>
      <c r="O712" s="345"/>
      <c r="P712" s="290"/>
      <c r="Q712" s="300"/>
      <c r="R712" s="336"/>
      <c r="S712" s="301"/>
      <c r="T712" s="301"/>
      <c r="U712" s="336"/>
      <c r="V712" s="356"/>
      <c r="W712" s="357"/>
      <c r="X712" s="349"/>
      <c r="Y712" s="313" t="str">
        <f>IF(ISBLANK(X712),"",IFERROR(IF(VLOOKUP(A712,'Np PL4 Stock'!A:J,10,FALSE)="Np4",X712-VLOOKUP(A712,'Np PL4 Stock'!A:E,5,FALSE),X712-1-VLOOKUP(A712,'Np PL4 Stock'!A:E,5,FALSE)),""))</f>
        <v/>
      </c>
      <c r="Z712" s="325"/>
      <c r="AA712" s="315"/>
      <c r="AB712" s="316"/>
      <c r="AC712" s="317" t="str">
        <f>IF(ISBLANK(AB712),"",IFERROR(IF(VLOOKUP(A712,'Np PL4 Stock'!A:J,10,FALSE)="Np4",AB712-VLOOKUP(A712,'Np PL4 Stock'!A:E,5,FALSE),AB712-1-VLOOKUP(A712,'Np PL4 Stock'!A:E,5,FALSE)),""))</f>
        <v/>
      </c>
      <c r="AD712" s="290"/>
      <c r="AE712" s="300"/>
      <c r="AF712" s="323"/>
      <c r="AG712" s="339"/>
      <c r="AH712" s="358"/>
      <c r="AI712" s="339"/>
      <c r="AJ712" s="326"/>
      <c r="AK712" s="334"/>
    </row>
    <row r="713" spans="1:37">
      <c r="A713" s="280" t="str">
        <f t="shared" si="25"/>
        <v/>
      </c>
      <c r="B713" s="281"/>
      <c r="C713" s="282"/>
      <c r="D713" s="282"/>
      <c r="E713" s="243"/>
      <c r="F713" s="244"/>
      <c r="G713" s="243"/>
      <c r="H713" s="283" t="str">
        <f>IF(ISBLANK(F713),"",IFERROR(VLOOKUP(A713,'Np PL4 Stock'!$A:$U,20,FALSE),""))</f>
        <v/>
      </c>
      <c r="J713" s="283" t="str">
        <f>IF(ISBLANK(F713),"",VLOOKUP(LEFT(A713,5),Unit!A:B,2,FALSE))</f>
        <v/>
      </c>
      <c r="K713" s="243"/>
      <c r="L713" s="243"/>
      <c r="M713" s="291" t="str">
        <f t="shared" si="26"/>
        <v/>
      </c>
      <c r="N713" s="292" t="str">
        <f>IF(ISBLANK(D713),"",IFERROR(IF(VLOOKUP(A713,'Np PL4 Stock'!A:J,10,FALSE)="Np4",D713-VLOOKUP(A713,'Np PL4 Stock'!A:E,5,FALSE),D713-1-VLOOKUP(A713,'Np PL4 Stock'!A:E,5,FALSE)),""))</f>
        <v/>
      </c>
      <c r="O713" s="345"/>
      <c r="P713" s="290"/>
      <c r="Q713" s="300"/>
      <c r="R713" s="336"/>
      <c r="S713" s="301"/>
      <c r="T713" s="301"/>
      <c r="U713" s="336"/>
      <c r="V713" s="356"/>
      <c r="W713" s="357"/>
      <c r="X713" s="349"/>
      <c r="Y713" s="313" t="str">
        <f>IF(ISBLANK(X713),"",IFERROR(IF(VLOOKUP(A713,'Np PL4 Stock'!A:J,10,FALSE)="Np4",X713-VLOOKUP(A713,'Np PL4 Stock'!A:E,5,FALSE),X713-1-VLOOKUP(A713,'Np PL4 Stock'!A:E,5,FALSE)),""))</f>
        <v/>
      </c>
      <c r="Z713" s="325"/>
      <c r="AA713" s="315"/>
      <c r="AB713" s="316"/>
      <c r="AC713" s="317" t="str">
        <f>IF(ISBLANK(AB713),"",IFERROR(IF(VLOOKUP(A713,'Np PL4 Stock'!A:J,10,FALSE)="Np4",AB713-VLOOKUP(A713,'Np PL4 Stock'!A:E,5,FALSE),AB713-1-VLOOKUP(A713,'Np PL4 Stock'!A:E,5,FALSE)),""))</f>
        <v/>
      </c>
      <c r="AD713" s="290"/>
      <c r="AE713" s="300"/>
      <c r="AF713" s="323"/>
      <c r="AG713" s="339"/>
      <c r="AH713" s="358"/>
      <c r="AI713" s="339"/>
      <c r="AJ713" s="326"/>
      <c r="AK713" s="334"/>
    </row>
    <row r="714" spans="1:37">
      <c r="A714" s="280" t="str">
        <f t="shared" si="25"/>
        <v/>
      </c>
      <c r="B714" s="281"/>
      <c r="C714" s="282"/>
      <c r="D714" s="282"/>
      <c r="E714" s="243"/>
      <c r="F714" s="244"/>
      <c r="G714" s="243"/>
      <c r="H714" s="283" t="str">
        <f>IF(ISBLANK(F714),"",IFERROR(VLOOKUP(A714,'Np PL4 Stock'!$A:$U,20,FALSE),""))</f>
        <v/>
      </c>
      <c r="J714" s="283" t="str">
        <f>IF(ISBLANK(F714),"",VLOOKUP(LEFT(A714,5),Unit!A:B,2,FALSE))</f>
        <v/>
      </c>
      <c r="K714" s="243"/>
      <c r="L714" s="243"/>
      <c r="M714" s="291" t="str">
        <f t="shared" si="26"/>
        <v/>
      </c>
      <c r="N714" s="292" t="str">
        <f>IF(ISBLANK(D714),"",IFERROR(IF(VLOOKUP(A714,'Np PL4 Stock'!A:J,10,FALSE)="Np4",D714-VLOOKUP(A714,'Np PL4 Stock'!A:E,5,FALSE),D714-1-VLOOKUP(A714,'Np PL4 Stock'!A:E,5,FALSE)),""))</f>
        <v/>
      </c>
      <c r="O714" s="345"/>
      <c r="P714" s="290"/>
      <c r="Q714" s="300"/>
      <c r="R714" s="336"/>
      <c r="S714" s="301"/>
      <c r="T714" s="301"/>
      <c r="U714" s="336"/>
      <c r="V714" s="356"/>
      <c r="W714" s="357"/>
      <c r="X714" s="349"/>
      <c r="Y714" s="313" t="str">
        <f>IF(ISBLANK(X714),"",IFERROR(IF(VLOOKUP(A714,'Np PL4 Stock'!A:J,10,FALSE)="Np4",X714-VLOOKUP(A714,'Np PL4 Stock'!A:E,5,FALSE),X714-1-VLOOKUP(A714,'Np PL4 Stock'!A:E,5,FALSE)),""))</f>
        <v/>
      </c>
      <c r="Z714" s="325"/>
      <c r="AA714" s="315"/>
      <c r="AB714" s="316"/>
      <c r="AC714" s="317" t="str">
        <f>IF(ISBLANK(AB714),"",IFERROR(IF(VLOOKUP(A714,'Np PL4 Stock'!A:J,10,FALSE)="Np4",AB714-VLOOKUP(A714,'Np PL4 Stock'!A:E,5,FALSE),AB714-1-VLOOKUP(A714,'Np PL4 Stock'!A:E,5,FALSE)),""))</f>
        <v/>
      </c>
      <c r="AD714" s="290"/>
      <c r="AE714" s="300"/>
      <c r="AF714" s="323"/>
      <c r="AG714" s="339"/>
      <c r="AH714" s="358"/>
      <c r="AI714" s="339"/>
      <c r="AJ714" s="326"/>
      <c r="AK714" s="334"/>
    </row>
    <row r="715" spans="1:37">
      <c r="A715" s="280" t="str">
        <f t="shared" si="25"/>
        <v/>
      </c>
      <c r="B715" s="281"/>
      <c r="C715" s="282"/>
      <c r="D715" s="282"/>
      <c r="E715" s="243"/>
      <c r="F715" s="244"/>
      <c r="G715" s="243"/>
      <c r="H715" s="283" t="str">
        <f>IF(ISBLANK(F715),"",IFERROR(VLOOKUP(A715,'Np PL4 Stock'!$A:$U,20,FALSE),""))</f>
        <v/>
      </c>
      <c r="J715" s="283" t="str">
        <f>IF(ISBLANK(F715),"",VLOOKUP(LEFT(A715,5),Unit!A:B,2,FALSE))</f>
        <v/>
      </c>
      <c r="K715" s="243"/>
      <c r="L715" s="243"/>
      <c r="M715" s="291" t="str">
        <f t="shared" si="26"/>
        <v/>
      </c>
      <c r="N715" s="292" t="str">
        <f>IF(ISBLANK(D715),"",IFERROR(IF(VLOOKUP(A715,'Np PL4 Stock'!A:J,10,FALSE)="Np4",D715-VLOOKUP(A715,'Np PL4 Stock'!A:E,5,FALSE),D715-1-VLOOKUP(A715,'Np PL4 Stock'!A:E,5,FALSE)),""))</f>
        <v/>
      </c>
      <c r="O715" s="345"/>
      <c r="P715" s="290"/>
      <c r="Q715" s="300"/>
      <c r="R715" s="336"/>
      <c r="S715" s="301"/>
      <c r="T715" s="301"/>
      <c r="U715" s="336"/>
      <c r="V715" s="356"/>
      <c r="W715" s="357"/>
      <c r="X715" s="349"/>
      <c r="Y715" s="313" t="str">
        <f>IF(ISBLANK(X715),"",IFERROR(IF(VLOOKUP(A715,'Np PL4 Stock'!A:J,10,FALSE)="Np4",X715-VLOOKUP(A715,'Np PL4 Stock'!A:E,5,FALSE),X715-1-VLOOKUP(A715,'Np PL4 Stock'!A:E,5,FALSE)),""))</f>
        <v/>
      </c>
      <c r="Z715" s="325"/>
      <c r="AA715" s="315"/>
      <c r="AB715" s="316"/>
      <c r="AC715" s="317" t="str">
        <f>IF(ISBLANK(AB715),"",IFERROR(IF(VLOOKUP(A715,'Np PL4 Stock'!A:J,10,FALSE)="Np4",AB715-VLOOKUP(A715,'Np PL4 Stock'!A:E,5,FALSE),AB715-1-VLOOKUP(A715,'Np PL4 Stock'!A:E,5,FALSE)),""))</f>
        <v/>
      </c>
      <c r="AD715" s="290"/>
      <c r="AE715" s="300"/>
      <c r="AF715" s="323"/>
      <c r="AG715" s="339"/>
      <c r="AH715" s="358"/>
      <c r="AI715" s="339"/>
      <c r="AJ715" s="326"/>
      <c r="AK715" s="334"/>
    </row>
    <row r="716" spans="1:37">
      <c r="A716" s="280" t="str">
        <f t="shared" si="25"/>
        <v/>
      </c>
      <c r="B716" s="281"/>
      <c r="C716" s="282"/>
      <c r="D716" s="282"/>
      <c r="E716" s="243"/>
      <c r="F716" s="244"/>
      <c r="G716" s="243"/>
      <c r="H716" s="283" t="str">
        <f>IF(ISBLANK(F716),"",IFERROR(VLOOKUP(A716,'Np PL4 Stock'!$A:$U,20,FALSE),""))</f>
        <v/>
      </c>
      <c r="J716" s="283" t="str">
        <f>IF(ISBLANK(F716),"",VLOOKUP(LEFT(A716,5),Unit!A:B,2,FALSE))</f>
        <v/>
      </c>
      <c r="K716" s="243"/>
      <c r="L716" s="243"/>
      <c r="M716" s="291" t="str">
        <f t="shared" si="26"/>
        <v/>
      </c>
      <c r="N716" s="292" t="str">
        <f>IF(ISBLANK(D716),"",IFERROR(IF(VLOOKUP(A716,'Np PL4 Stock'!A:J,10,FALSE)="Np4",D716-VLOOKUP(A716,'Np PL4 Stock'!A:E,5,FALSE),D716-1-VLOOKUP(A716,'Np PL4 Stock'!A:E,5,FALSE)),""))</f>
        <v/>
      </c>
      <c r="O716" s="345"/>
      <c r="P716" s="290"/>
      <c r="Q716" s="300"/>
      <c r="R716" s="336"/>
      <c r="S716" s="301"/>
      <c r="T716" s="301"/>
      <c r="U716" s="336"/>
      <c r="V716" s="356"/>
      <c r="W716" s="357"/>
      <c r="X716" s="349"/>
      <c r="Y716" s="313" t="str">
        <f>IF(ISBLANK(X716),"",IFERROR(IF(VLOOKUP(A716,'Np PL4 Stock'!A:J,10,FALSE)="Np4",X716-VLOOKUP(A716,'Np PL4 Stock'!A:E,5,FALSE),X716-1-VLOOKUP(A716,'Np PL4 Stock'!A:E,5,FALSE)),""))</f>
        <v/>
      </c>
      <c r="Z716" s="325"/>
      <c r="AA716" s="315"/>
      <c r="AB716" s="316"/>
      <c r="AC716" s="317" t="str">
        <f>IF(ISBLANK(AB716),"",IFERROR(IF(VLOOKUP(A716,'Np PL4 Stock'!A:J,10,FALSE)="Np4",AB716-VLOOKUP(A716,'Np PL4 Stock'!A:E,5,FALSE),AB716-1-VLOOKUP(A716,'Np PL4 Stock'!A:E,5,FALSE)),""))</f>
        <v/>
      </c>
      <c r="AD716" s="290"/>
      <c r="AE716" s="300"/>
      <c r="AF716" s="323"/>
      <c r="AG716" s="339"/>
      <c r="AH716" s="358"/>
      <c r="AI716" s="339"/>
      <c r="AJ716" s="326"/>
      <c r="AK716" s="334"/>
    </row>
    <row r="717" spans="1:37">
      <c r="A717" s="280" t="str">
        <f t="shared" si="25"/>
        <v/>
      </c>
      <c r="B717" s="281"/>
      <c r="C717" s="282"/>
      <c r="D717" s="282"/>
      <c r="E717" s="243"/>
      <c r="F717" s="244"/>
      <c r="G717" s="243"/>
      <c r="H717" s="283" t="str">
        <f>IF(ISBLANK(F717),"",IFERROR(VLOOKUP(A717,'Np PL4 Stock'!$A:$U,20,FALSE),""))</f>
        <v/>
      </c>
      <c r="J717" s="283" t="str">
        <f>IF(ISBLANK(F717),"",VLOOKUP(LEFT(A717,5),Unit!A:B,2,FALSE))</f>
        <v/>
      </c>
      <c r="K717" s="243"/>
      <c r="L717" s="243"/>
      <c r="M717" s="291" t="str">
        <f t="shared" si="26"/>
        <v/>
      </c>
      <c r="N717" s="292" t="str">
        <f>IF(ISBLANK(D717),"",IFERROR(IF(VLOOKUP(A717,'Np PL4 Stock'!A:J,10,FALSE)="Np4",D717-VLOOKUP(A717,'Np PL4 Stock'!A:E,5,FALSE),D717-1-VLOOKUP(A717,'Np PL4 Stock'!A:E,5,FALSE)),""))</f>
        <v/>
      </c>
      <c r="O717" s="345"/>
      <c r="P717" s="290"/>
      <c r="Q717" s="300"/>
      <c r="R717" s="336"/>
      <c r="S717" s="301"/>
      <c r="T717" s="301"/>
      <c r="U717" s="336"/>
      <c r="V717" s="356"/>
      <c r="W717" s="357"/>
      <c r="X717" s="349"/>
      <c r="Y717" s="313" t="str">
        <f>IF(ISBLANK(X717),"",IFERROR(IF(VLOOKUP(A717,'Np PL4 Stock'!A:J,10,FALSE)="Np4",X717-VLOOKUP(A717,'Np PL4 Stock'!A:E,5,FALSE),X717-1-VLOOKUP(A717,'Np PL4 Stock'!A:E,5,FALSE)),""))</f>
        <v/>
      </c>
      <c r="Z717" s="325"/>
      <c r="AA717" s="315"/>
      <c r="AB717" s="316"/>
      <c r="AC717" s="317" t="str">
        <f>IF(ISBLANK(AB717),"",IFERROR(IF(VLOOKUP(A717,'Np PL4 Stock'!A:J,10,FALSE)="Np4",AB717-VLOOKUP(A717,'Np PL4 Stock'!A:E,5,FALSE),AB717-1-VLOOKUP(A717,'Np PL4 Stock'!A:E,5,FALSE)),""))</f>
        <v/>
      </c>
      <c r="AD717" s="290"/>
      <c r="AE717" s="300"/>
      <c r="AF717" s="323"/>
      <c r="AG717" s="339"/>
      <c r="AH717" s="358"/>
      <c r="AI717" s="339"/>
      <c r="AJ717" s="326"/>
      <c r="AK717" s="334"/>
    </row>
    <row r="718" spans="1:37">
      <c r="A718" s="280" t="str">
        <f t="shared" si="25"/>
        <v/>
      </c>
      <c r="B718" s="281"/>
      <c r="C718" s="282"/>
      <c r="D718" s="282"/>
      <c r="E718" s="243"/>
      <c r="F718" s="244"/>
      <c r="G718" s="243"/>
      <c r="H718" s="283" t="str">
        <f>IF(ISBLANK(F718),"",IFERROR(VLOOKUP(A718,'Np PL4 Stock'!$A:$U,20,FALSE),""))</f>
        <v/>
      </c>
      <c r="J718" s="283" t="str">
        <f>IF(ISBLANK(F718),"",VLOOKUP(LEFT(A718,5),Unit!A:B,2,FALSE))</f>
        <v/>
      </c>
      <c r="K718" s="243"/>
      <c r="L718" s="243"/>
      <c r="M718" s="291" t="str">
        <f t="shared" si="26"/>
        <v/>
      </c>
      <c r="N718" s="292" t="str">
        <f>IF(ISBLANK(D718),"",IFERROR(IF(VLOOKUP(A718,'Np PL4 Stock'!A:J,10,FALSE)="Np4",D718-VLOOKUP(A718,'Np PL4 Stock'!A:E,5,FALSE),D718-1-VLOOKUP(A718,'Np PL4 Stock'!A:E,5,FALSE)),""))</f>
        <v/>
      </c>
      <c r="O718" s="345"/>
      <c r="P718" s="290"/>
      <c r="Q718" s="300"/>
      <c r="R718" s="336"/>
      <c r="S718" s="301"/>
      <c r="T718" s="301"/>
      <c r="U718" s="336"/>
      <c r="V718" s="356"/>
      <c r="W718" s="357"/>
      <c r="X718" s="349"/>
      <c r="Y718" s="313" t="str">
        <f>IF(ISBLANK(X718),"",IFERROR(IF(VLOOKUP(A718,'Np PL4 Stock'!A:J,10,FALSE)="Np4",X718-VLOOKUP(A718,'Np PL4 Stock'!A:E,5,FALSE),X718-1-VLOOKUP(A718,'Np PL4 Stock'!A:E,5,FALSE)),""))</f>
        <v/>
      </c>
      <c r="Z718" s="325"/>
      <c r="AA718" s="315"/>
      <c r="AB718" s="316"/>
      <c r="AC718" s="317" t="str">
        <f>IF(ISBLANK(AB718),"",IFERROR(IF(VLOOKUP(A718,'Np PL4 Stock'!A:J,10,FALSE)="Np4",AB718-VLOOKUP(A718,'Np PL4 Stock'!A:E,5,FALSE),AB718-1-VLOOKUP(A718,'Np PL4 Stock'!A:E,5,FALSE)),""))</f>
        <v/>
      </c>
      <c r="AD718" s="290"/>
      <c r="AE718" s="300"/>
      <c r="AF718" s="323"/>
      <c r="AG718" s="339"/>
      <c r="AH718" s="358"/>
      <c r="AI718" s="339"/>
      <c r="AJ718" s="326"/>
      <c r="AK718" s="334"/>
    </row>
    <row r="719" spans="1:37">
      <c r="A719" s="280" t="str">
        <f t="shared" si="25"/>
        <v/>
      </c>
      <c r="B719" s="281"/>
      <c r="C719" s="282"/>
      <c r="D719" s="282"/>
      <c r="E719" s="243"/>
      <c r="F719" s="244"/>
      <c r="G719" s="243"/>
      <c r="H719" s="283" t="str">
        <f>IF(ISBLANK(F719),"",IFERROR(VLOOKUP(A719,'Np PL4 Stock'!$A:$U,20,FALSE),""))</f>
        <v/>
      </c>
      <c r="J719" s="283" t="str">
        <f>IF(ISBLANK(F719),"",VLOOKUP(LEFT(A719,5),Unit!A:B,2,FALSE))</f>
        <v/>
      </c>
      <c r="K719" s="243"/>
      <c r="L719" s="243"/>
      <c r="M719" s="291" t="str">
        <f t="shared" si="26"/>
        <v/>
      </c>
      <c r="N719" s="292" t="str">
        <f>IF(ISBLANK(D719),"",IFERROR(IF(VLOOKUP(A719,'Np PL4 Stock'!A:J,10,FALSE)="Np4",D719-VLOOKUP(A719,'Np PL4 Stock'!A:E,5,FALSE),D719-1-VLOOKUP(A719,'Np PL4 Stock'!A:E,5,FALSE)),""))</f>
        <v/>
      </c>
      <c r="O719" s="345"/>
      <c r="P719" s="290"/>
      <c r="Q719" s="300"/>
      <c r="R719" s="336"/>
      <c r="S719" s="301"/>
      <c r="T719" s="301"/>
      <c r="U719" s="336"/>
      <c r="V719" s="356"/>
      <c r="W719" s="357"/>
      <c r="X719" s="349"/>
      <c r="Y719" s="313" t="str">
        <f>IF(ISBLANK(X719),"",IFERROR(IF(VLOOKUP(A719,'Np PL4 Stock'!A:J,10,FALSE)="Np4",X719-VLOOKUP(A719,'Np PL4 Stock'!A:E,5,FALSE),X719-1-VLOOKUP(A719,'Np PL4 Stock'!A:E,5,FALSE)),""))</f>
        <v/>
      </c>
      <c r="Z719" s="325"/>
      <c r="AA719" s="315"/>
      <c r="AB719" s="316"/>
      <c r="AC719" s="317" t="str">
        <f>IF(ISBLANK(AB719),"",IFERROR(IF(VLOOKUP(A719,'Np PL4 Stock'!A:J,10,FALSE)="Np4",AB719-VLOOKUP(A719,'Np PL4 Stock'!A:E,5,FALSE),AB719-1-VLOOKUP(A719,'Np PL4 Stock'!A:E,5,FALSE)),""))</f>
        <v/>
      </c>
      <c r="AD719" s="290"/>
      <c r="AE719" s="300"/>
      <c r="AF719" s="323"/>
      <c r="AG719" s="339"/>
      <c r="AH719" s="358"/>
      <c r="AI719" s="339"/>
      <c r="AJ719" s="326"/>
      <c r="AK719" s="334"/>
    </row>
    <row r="720" spans="1:37">
      <c r="A720" s="280" t="str">
        <f t="shared" si="25"/>
        <v/>
      </c>
      <c r="B720" s="281"/>
      <c r="C720" s="282"/>
      <c r="D720" s="282"/>
      <c r="E720" s="243"/>
      <c r="F720" s="244"/>
      <c r="G720" s="243"/>
      <c r="H720" s="283" t="str">
        <f>IF(ISBLANK(F720),"",IFERROR(VLOOKUP(A720,'Np PL4 Stock'!$A:$U,20,FALSE),""))</f>
        <v/>
      </c>
      <c r="J720" s="283" t="str">
        <f>IF(ISBLANK(F720),"",VLOOKUP(LEFT(A720,5),Unit!A:B,2,FALSE))</f>
        <v/>
      </c>
      <c r="K720" s="243"/>
      <c r="L720" s="243"/>
      <c r="M720" s="291" t="str">
        <f t="shared" si="26"/>
        <v/>
      </c>
      <c r="N720" s="292" t="str">
        <f>IF(ISBLANK(D720),"",IFERROR(IF(VLOOKUP(A720,'Np PL4 Stock'!A:J,10,FALSE)="Np4",D720-VLOOKUP(A720,'Np PL4 Stock'!A:E,5,FALSE),D720-1-VLOOKUP(A720,'Np PL4 Stock'!A:E,5,FALSE)),""))</f>
        <v/>
      </c>
      <c r="O720" s="345"/>
      <c r="P720" s="290"/>
      <c r="Q720" s="300"/>
      <c r="R720" s="336"/>
      <c r="S720" s="301"/>
      <c r="T720" s="301"/>
      <c r="U720" s="336"/>
      <c r="V720" s="356"/>
      <c r="W720" s="357"/>
      <c r="X720" s="349"/>
      <c r="Y720" s="313" t="str">
        <f>IF(ISBLANK(X720),"",IFERROR(IF(VLOOKUP(A720,'Np PL4 Stock'!A:J,10,FALSE)="Np4",X720-VLOOKUP(A720,'Np PL4 Stock'!A:E,5,FALSE),X720-1-VLOOKUP(A720,'Np PL4 Stock'!A:E,5,FALSE)),""))</f>
        <v/>
      </c>
      <c r="Z720" s="325"/>
      <c r="AA720" s="315"/>
      <c r="AB720" s="316"/>
      <c r="AC720" s="317" t="str">
        <f>IF(ISBLANK(AB720),"",IFERROR(IF(VLOOKUP(A720,'Np PL4 Stock'!A:J,10,FALSE)="Np4",AB720-VLOOKUP(A720,'Np PL4 Stock'!A:E,5,FALSE),AB720-1-VLOOKUP(A720,'Np PL4 Stock'!A:E,5,FALSE)),""))</f>
        <v/>
      </c>
      <c r="AD720" s="290"/>
      <c r="AE720" s="300"/>
      <c r="AF720" s="323"/>
      <c r="AG720" s="339"/>
      <c r="AH720" s="358"/>
      <c r="AI720" s="339"/>
      <c r="AJ720" s="326"/>
      <c r="AK720" s="334"/>
    </row>
    <row r="721" spans="1:37">
      <c r="A721" s="280" t="str">
        <f t="shared" si="25"/>
        <v/>
      </c>
      <c r="B721" s="281"/>
      <c r="C721" s="282"/>
      <c r="D721" s="282"/>
      <c r="E721" s="243"/>
      <c r="F721" s="244"/>
      <c r="G721" s="243"/>
      <c r="H721" s="283" t="str">
        <f>IF(ISBLANK(F721),"",IFERROR(VLOOKUP(A721,'Np PL4 Stock'!$A:$U,20,FALSE),""))</f>
        <v/>
      </c>
      <c r="J721" s="283" t="str">
        <f>IF(ISBLANK(F721),"",VLOOKUP(LEFT(A721,5),Unit!A:B,2,FALSE))</f>
        <v/>
      </c>
      <c r="K721" s="243"/>
      <c r="L721" s="243"/>
      <c r="M721" s="291" t="str">
        <f t="shared" si="26"/>
        <v/>
      </c>
      <c r="N721" s="292" t="str">
        <f>IF(ISBLANK(D721),"",IFERROR(IF(VLOOKUP(A721,'Np PL4 Stock'!A:J,10,FALSE)="Np4",D721-VLOOKUP(A721,'Np PL4 Stock'!A:E,5,FALSE),D721-1-VLOOKUP(A721,'Np PL4 Stock'!A:E,5,FALSE)),""))</f>
        <v/>
      </c>
      <c r="O721" s="345"/>
      <c r="P721" s="290"/>
      <c r="Q721" s="300"/>
      <c r="R721" s="336"/>
      <c r="S721" s="301"/>
      <c r="T721" s="301"/>
      <c r="U721" s="336"/>
      <c r="V721" s="356"/>
      <c r="W721" s="357"/>
      <c r="X721" s="349"/>
      <c r="Y721" s="313" t="str">
        <f>IF(ISBLANK(X721),"",IFERROR(IF(VLOOKUP(A721,'Np PL4 Stock'!A:J,10,FALSE)="Np4",X721-VLOOKUP(A721,'Np PL4 Stock'!A:E,5,FALSE),X721-1-VLOOKUP(A721,'Np PL4 Stock'!A:E,5,FALSE)),""))</f>
        <v/>
      </c>
      <c r="Z721" s="325"/>
      <c r="AA721" s="315"/>
      <c r="AB721" s="316"/>
      <c r="AC721" s="317" t="str">
        <f>IF(ISBLANK(AB721),"",IFERROR(IF(VLOOKUP(A721,'Np PL4 Stock'!A:J,10,FALSE)="Np4",AB721-VLOOKUP(A721,'Np PL4 Stock'!A:E,5,FALSE),AB721-1-VLOOKUP(A721,'Np PL4 Stock'!A:E,5,FALSE)),""))</f>
        <v/>
      </c>
      <c r="AD721" s="290"/>
      <c r="AE721" s="300"/>
      <c r="AF721" s="323"/>
      <c r="AG721" s="339"/>
      <c r="AH721" s="358"/>
      <c r="AI721" s="339"/>
      <c r="AJ721" s="326"/>
      <c r="AK721" s="334"/>
    </row>
    <row r="722" spans="1:37">
      <c r="A722" s="280" t="str">
        <f t="shared" si="25"/>
        <v/>
      </c>
      <c r="B722" s="281"/>
      <c r="C722" s="282"/>
      <c r="D722" s="282"/>
      <c r="E722" s="243"/>
      <c r="F722" s="244"/>
      <c r="G722" s="243"/>
      <c r="H722" s="283" t="str">
        <f>IF(ISBLANK(F722),"",IFERROR(VLOOKUP(A722,'Np PL4 Stock'!$A:$U,20,FALSE),""))</f>
        <v/>
      </c>
      <c r="J722" s="283" t="str">
        <f>IF(ISBLANK(F722),"",VLOOKUP(LEFT(A722,5),Unit!A:B,2,FALSE))</f>
        <v/>
      </c>
      <c r="K722" s="243"/>
      <c r="L722" s="243"/>
      <c r="M722" s="291" t="str">
        <f t="shared" si="26"/>
        <v/>
      </c>
      <c r="N722" s="292" t="str">
        <f>IF(ISBLANK(D722),"",IFERROR(IF(VLOOKUP(A722,'Np PL4 Stock'!A:J,10,FALSE)="Np4",D722-VLOOKUP(A722,'Np PL4 Stock'!A:E,5,FALSE),D722-1-VLOOKUP(A722,'Np PL4 Stock'!A:E,5,FALSE)),""))</f>
        <v/>
      </c>
      <c r="O722" s="345"/>
      <c r="P722" s="290"/>
      <c r="Q722" s="300"/>
      <c r="R722" s="336"/>
      <c r="S722" s="301"/>
      <c r="T722" s="301"/>
      <c r="U722" s="336"/>
      <c r="V722" s="356"/>
      <c r="W722" s="357"/>
      <c r="X722" s="349"/>
      <c r="Y722" s="313" t="str">
        <f>IF(ISBLANK(X722),"",IFERROR(IF(VLOOKUP(A722,'Np PL4 Stock'!A:J,10,FALSE)="Np4",X722-VLOOKUP(A722,'Np PL4 Stock'!A:E,5,FALSE),X722-1-VLOOKUP(A722,'Np PL4 Stock'!A:E,5,FALSE)),""))</f>
        <v/>
      </c>
      <c r="Z722" s="325"/>
      <c r="AA722" s="315"/>
      <c r="AB722" s="316"/>
      <c r="AC722" s="317" t="str">
        <f>IF(ISBLANK(AB722),"",IFERROR(IF(VLOOKUP(A722,'Np PL4 Stock'!A:J,10,FALSE)="Np4",AB722-VLOOKUP(A722,'Np PL4 Stock'!A:E,5,FALSE),AB722-1-VLOOKUP(A722,'Np PL4 Stock'!A:E,5,FALSE)),""))</f>
        <v/>
      </c>
      <c r="AD722" s="290"/>
      <c r="AE722" s="300"/>
      <c r="AF722" s="323"/>
      <c r="AG722" s="339"/>
      <c r="AH722" s="358"/>
      <c r="AI722" s="339"/>
      <c r="AJ722" s="326"/>
      <c r="AK722" s="334"/>
    </row>
    <row r="723" spans="1:37">
      <c r="A723" s="280" t="str">
        <f t="shared" si="25"/>
        <v/>
      </c>
      <c r="B723" s="281"/>
      <c r="C723" s="282"/>
      <c r="D723" s="282"/>
      <c r="E723" s="243"/>
      <c r="F723" s="244"/>
      <c r="G723" s="243"/>
      <c r="H723" s="283" t="str">
        <f>IF(ISBLANK(F723),"",IFERROR(VLOOKUP(A723,'Np PL4 Stock'!$A:$U,20,FALSE),""))</f>
        <v/>
      </c>
      <c r="J723" s="283" t="str">
        <f>IF(ISBLANK(F723),"",VLOOKUP(LEFT(A723,5),Unit!A:B,2,FALSE))</f>
        <v/>
      </c>
      <c r="K723" s="243"/>
      <c r="L723" s="243"/>
      <c r="M723" s="291" t="str">
        <f t="shared" si="26"/>
        <v/>
      </c>
      <c r="N723" s="292" t="str">
        <f>IF(ISBLANK(D723),"",IFERROR(IF(VLOOKUP(A723,'Np PL4 Stock'!A:J,10,FALSE)="Np4",D723-VLOOKUP(A723,'Np PL4 Stock'!A:E,5,FALSE),D723-1-VLOOKUP(A723,'Np PL4 Stock'!A:E,5,FALSE)),""))</f>
        <v/>
      </c>
      <c r="O723" s="345"/>
      <c r="P723" s="290"/>
      <c r="Q723" s="300"/>
      <c r="R723" s="336"/>
      <c r="S723" s="301"/>
      <c r="T723" s="301"/>
      <c r="U723" s="336"/>
      <c r="V723" s="356"/>
      <c r="W723" s="357"/>
      <c r="X723" s="349"/>
      <c r="Y723" s="313" t="str">
        <f>IF(ISBLANK(X723),"",IFERROR(IF(VLOOKUP(A723,'Np PL4 Stock'!A:J,10,FALSE)="Np4",X723-VLOOKUP(A723,'Np PL4 Stock'!A:E,5,FALSE),X723-1-VLOOKUP(A723,'Np PL4 Stock'!A:E,5,FALSE)),""))</f>
        <v/>
      </c>
      <c r="Z723" s="325"/>
      <c r="AA723" s="315"/>
      <c r="AB723" s="316"/>
      <c r="AC723" s="317" t="str">
        <f>IF(ISBLANK(AB723),"",IFERROR(IF(VLOOKUP(A723,'Np PL4 Stock'!A:J,10,FALSE)="Np4",AB723-VLOOKUP(A723,'Np PL4 Stock'!A:E,5,FALSE),AB723-1-VLOOKUP(A723,'Np PL4 Stock'!A:E,5,FALSE)),""))</f>
        <v/>
      </c>
      <c r="AD723" s="290"/>
      <c r="AE723" s="300"/>
      <c r="AF723" s="323"/>
      <c r="AG723" s="339"/>
      <c r="AH723" s="358"/>
      <c r="AI723" s="339"/>
      <c r="AJ723" s="326"/>
      <c r="AK723" s="334"/>
    </row>
    <row r="724" spans="1:37">
      <c r="A724" s="280" t="str">
        <f t="shared" si="25"/>
        <v/>
      </c>
      <c r="B724" s="281"/>
      <c r="C724" s="282"/>
      <c r="D724" s="282"/>
      <c r="E724" s="243"/>
      <c r="F724" s="244"/>
      <c r="G724" s="243"/>
      <c r="H724" s="283" t="str">
        <f>IF(ISBLANK(F724),"",IFERROR(VLOOKUP(A724,'Np PL4 Stock'!$A:$U,20,FALSE),""))</f>
        <v/>
      </c>
      <c r="J724" s="283" t="str">
        <f>IF(ISBLANK(F724),"",VLOOKUP(LEFT(A724,5),Unit!A:B,2,FALSE))</f>
        <v/>
      </c>
      <c r="K724" s="243"/>
      <c r="L724" s="243"/>
      <c r="M724" s="291" t="str">
        <f t="shared" si="26"/>
        <v/>
      </c>
      <c r="N724" s="292" t="str">
        <f>IF(ISBLANK(D724),"",IFERROR(IF(VLOOKUP(A724,'Np PL4 Stock'!A:J,10,FALSE)="Np4",D724-VLOOKUP(A724,'Np PL4 Stock'!A:E,5,FALSE),D724-1-VLOOKUP(A724,'Np PL4 Stock'!A:E,5,FALSE)),""))</f>
        <v/>
      </c>
      <c r="O724" s="345"/>
      <c r="P724" s="290"/>
      <c r="Q724" s="300"/>
      <c r="R724" s="336"/>
      <c r="S724" s="301"/>
      <c r="T724" s="301"/>
      <c r="U724" s="336"/>
      <c r="V724" s="356"/>
      <c r="W724" s="357"/>
      <c r="X724" s="349"/>
      <c r="Y724" s="313" t="str">
        <f>IF(ISBLANK(X724),"",IFERROR(IF(VLOOKUP(A724,'Np PL4 Stock'!A:J,10,FALSE)="Np4",X724-VLOOKUP(A724,'Np PL4 Stock'!A:E,5,FALSE),X724-1-VLOOKUP(A724,'Np PL4 Stock'!A:E,5,FALSE)),""))</f>
        <v/>
      </c>
      <c r="Z724" s="325"/>
      <c r="AA724" s="315"/>
      <c r="AB724" s="316"/>
      <c r="AC724" s="317" t="str">
        <f>IF(ISBLANK(AB724),"",IFERROR(IF(VLOOKUP(A724,'Np PL4 Stock'!A:J,10,FALSE)="Np4",AB724-VLOOKUP(A724,'Np PL4 Stock'!A:E,5,FALSE),AB724-1-VLOOKUP(A724,'Np PL4 Stock'!A:E,5,FALSE)),""))</f>
        <v/>
      </c>
      <c r="AD724" s="290"/>
      <c r="AE724" s="300"/>
      <c r="AF724" s="323"/>
      <c r="AG724" s="339"/>
      <c r="AH724" s="358"/>
      <c r="AI724" s="339"/>
      <c r="AJ724" s="326"/>
      <c r="AK724" s="334"/>
    </row>
    <row r="725" spans="1:37">
      <c r="A725" s="280" t="str">
        <f t="shared" si="25"/>
        <v/>
      </c>
      <c r="B725" s="281"/>
      <c r="C725" s="282"/>
      <c r="D725" s="282"/>
      <c r="E725" s="243"/>
      <c r="F725" s="244"/>
      <c r="G725" s="243"/>
      <c r="H725" s="283" t="str">
        <f>IF(ISBLANK(F725),"",IFERROR(VLOOKUP(A725,'Np PL4 Stock'!$A:$U,20,FALSE),""))</f>
        <v/>
      </c>
      <c r="J725" s="283" t="str">
        <f>IF(ISBLANK(F725),"",VLOOKUP(LEFT(A725,5),Unit!A:B,2,FALSE))</f>
        <v/>
      </c>
      <c r="K725" s="243"/>
      <c r="L725" s="243"/>
      <c r="M725" s="291" t="str">
        <f t="shared" si="26"/>
        <v/>
      </c>
      <c r="N725" s="292" t="str">
        <f>IF(ISBLANK(D725),"",IFERROR(IF(VLOOKUP(A725,'Np PL4 Stock'!A:J,10,FALSE)="Np4",D725-VLOOKUP(A725,'Np PL4 Stock'!A:E,5,FALSE),D725-1-VLOOKUP(A725,'Np PL4 Stock'!A:E,5,FALSE)),""))</f>
        <v/>
      </c>
      <c r="O725" s="345"/>
      <c r="P725" s="290"/>
      <c r="Q725" s="300"/>
      <c r="R725" s="336"/>
      <c r="S725" s="301"/>
      <c r="T725" s="301"/>
      <c r="U725" s="336"/>
      <c r="V725" s="356"/>
      <c r="W725" s="357"/>
      <c r="X725" s="349"/>
      <c r="Y725" s="313" t="str">
        <f>IF(ISBLANK(X725),"",IFERROR(IF(VLOOKUP(A725,'Np PL4 Stock'!A:J,10,FALSE)="Np4",X725-VLOOKUP(A725,'Np PL4 Stock'!A:E,5,FALSE),X725-1-VLOOKUP(A725,'Np PL4 Stock'!A:E,5,FALSE)),""))</f>
        <v/>
      </c>
      <c r="Z725" s="325"/>
      <c r="AA725" s="315"/>
      <c r="AB725" s="316"/>
      <c r="AC725" s="317" t="str">
        <f>IF(ISBLANK(AB725),"",IFERROR(IF(VLOOKUP(A725,'Np PL4 Stock'!A:J,10,FALSE)="Np4",AB725-VLOOKUP(A725,'Np PL4 Stock'!A:E,5,FALSE),AB725-1-VLOOKUP(A725,'Np PL4 Stock'!A:E,5,FALSE)),""))</f>
        <v/>
      </c>
      <c r="AD725" s="290"/>
      <c r="AE725" s="300"/>
      <c r="AF725" s="323"/>
      <c r="AG725" s="339"/>
      <c r="AH725" s="358"/>
      <c r="AI725" s="339"/>
      <c r="AJ725" s="326"/>
      <c r="AK725" s="334"/>
    </row>
    <row r="726" spans="1:37">
      <c r="A726" s="280" t="str">
        <f t="shared" si="25"/>
        <v/>
      </c>
      <c r="B726" s="281"/>
      <c r="C726" s="282"/>
      <c r="D726" s="282"/>
      <c r="E726" s="243"/>
      <c r="F726" s="244"/>
      <c r="G726" s="243"/>
      <c r="H726" s="283" t="str">
        <f>IF(ISBLANK(F726),"",IFERROR(VLOOKUP(A726,'Np PL4 Stock'!$A:$U,20,FALSE),""))</f>
        <v/>
      </c>
      <c r="J726" s="283" t="str">
        <f>IF(ISBLANK(F726),"",VLOOKUP(LEFT(A726,5),Unit!A:B,2,FALSE))</f>
        <v/>
      </c>
      <c r="K726" s="243"/>
      <c r="L726" s="243"/>
      <c r="M726" s="291" t="str">
        <f t="shared" si="26"/>
        <v/>
      </c>
      <c r="N726" s="292" t="str">
        <f>IF(ISBLANK(D726),"",IFERROR(IF(VLOOKUP(A726,'Np PL4 Stock'!A:J,10,FALSE)="Np4",D726-VLOOKUP(A726,'Np PL4 Stock'!A:E,5,FALSE),D726-1-VLOOKUP(A726,'Np PL4 Stock'!A:E,5,FALSE)),""))</f>
        <v/>
      </c>
      <c r="O726" s="345"/>
      <c r="P726" s="290"/>
      <c r="Q726" s="300"/>
      <c r="R726" s="336"/>
      <c r="S726" s="301"/>
      <c r="T726" s="301"/>
      <c r="U726" s="336"/>
      <c r="V726" s="356"/>
      <c r="W726" s="357"/>
      <c r="X726" s="349"/>
      <c r="Y726" s="313" t="str">
        <f>IF(ISBLANK(X726),"",IFERROR(IF(VLOOKUP(A726,'Np PL4 Stock'!A:J,10,FALSE)="Np4",X726-VLOOKUP(A726,'Np PL4 Stock'!A:E,5,FALSE),X726-1-VLOOKUP(A726,'Np PL4 Stock'!A:E,5,FALSE)),""))</f>
        <v/>
      </c>
      <c r="Z726" s="325"/>
      <c r="AA726" s="315"/>
      <c r="AB726" s="316"/>
      <c r="AC726" s="317" t="str">
        <f>IF(ISBLANK(AB726),"",IFERROR(IF(VLOOKUP(A726,'Np PL4 Stock'!A:J,10,FALSE)="Np4",AB726-VLOOKUP(A726,'Np PL4 Stock'!A:E,5,FALSE),AB726-1-VLOOKUP(A726,'Np PL4 Stock'!A:E,5,FALSE)),""))</f>
        <v/>
      </c>
      <c r="AD726" s="290"/>
      <c r="AE726" s="300"/>
      <c r="AF726" s="323"/>
      <c r="AG726" s="339"/>
      <c r="AH726" s="358"/>
      <c r="AI726" s="339"/>
      <c r="AJ726" s="326"/>
      <c r="AK726" s="334"/>
    </row>
    <row r="727" spans="1:37">
      <c r="A727" s="280" t="str">
        <f t="shared" si="25"/>
        <v/>
      </c>
      <c r="B727" s="281"/>
      <c r="C727" s="282"/>
      <c r="D727" s="282"/>
      <c r="E727" s="243"/>
      <c r="F727" s="244"/>
      <c r="G727" s="243"/>
      <c r="H727" s="283" t="str">
        <f>IF(ISBLANK(F727),"",IFERROR(VLOOKUP(A727,'Np PL4 Stock'!$A:$U,20,FALSE),""))</f>
        <v/>
      </c>
      <c r="J727" s="283" t="str">
        <f>IF(ISBLANK(F727),"",VLOOKUP(LEFT(A727,5),Unit!A:B,2,FALSE))</f>
        <v/>
      </c>
      <c r="K727" s="243"/>
      <c r="L727" s="243"/>
      <c r="M727" s="291" t="str">
        <f t="shared" si="26"/>
        <v/>
      </c>
      <c r="N727" s="292" t="str">
        <f>IF(ISBLANK(D727),"",IFERROR(IF(VLOOKUP(A727,'Np PL4 Stock'!A:J,10,FALSE)="Np4",D727-VLOOKUP(A727,'Np PL4 Stock'!A:E,5,FALSE),D727-1-VLOOKUP(A727,'Np PL4 Stock'!A:E,5,FALSE)),""))</f>
        <v/>
      </c>
      <c r="O727" s="345"/>
      <c r="P727" s="290"/>
      <c r="Q727" s="300"/>
      <c r="R727" s="336"/>
      <c r="S727" s="301"/>
      <c r="T727" s="301"/>
      <c r="U727" s="336"/>
      <c r="V727" s="356"/>
      <c r="W727" s="357"/>
      <c r="X727" s="349"/>
      <c r="Y727" s="313" t="str">
        <f>IF(ISBLANK(X727),"",IFERROR(IF(VLOOKUP(A727,'Np PL4 Stock'!A:J,10,FALSE)="Np4",X727-VLOOKUP(A727,'Np PL4 Stock'!A:E,5,FALSE),X727-1-VLOOKUP(A727,'Np PL4 Stock'!A:E,5,FALSE)),""))</f>
        <v/>
      </c>
      <c r="Z727" s="325"/>
      <c r="AA727" s="315"/>
      <c r="AB727" s="316"/>
      <c r="AC727" s="317" t="str">
        <f>IF(ISBLANK(AB727),"",IFERROR(IF(VLOOKUP(A727,'Np PL4 Stock'!A:J,10,FALSE)="Np4",AB727-VLOOKUP(A727,'Np PL4 Stock'!A:E,5,FALSE),AB727-1-VLOOKUP(A727,'Np PL4 Stock'!A:E,5,FALSE)),""))</f>
        <v/>
      </c>
      <c r="AD727" s="290"/>
      <c r="AE727" s="300"/>
      <c r="AF727" s="323"/>
      <c r="AG727" s="339"/>
      <c r="AH727" s="358"/>
      <c r="AI727" s="339"/>
      <c r="AJ727" s="326"/>
      <c r="AK727" s="334"/>
    </row>
    <row r="728" spans="1:37">
      <c r="A728" s="280" t="str">
        <f t="shared" si="25"/>
        <v/>
      </c>
      <c r="B728" s="281"/>
      <c r="C728" s="282"/>
      <c r="D728" s="282"/>
      <c r="E728" s="243"/>
      <c r="F728" s="244"/>
      <c r="G728" s="243"/>
      <c r="H728" s="283" t="str">
        <f>IF(ISBLANK(F728),"",IFERROR(VLOOKUP(A728,'Np PL4 Stock'!$A:$U,20,FALSE),""))</f>
        <v/>
      </c>
      <c r="J728" s="283" t="str">
        <f>IF(ISBLANK(F728),"",VLOOKUP(LEFT(A728,5),Unit!A:B,2,FALSE))</f>
        <v/>
      </c>
      <c r="K728" s="243"/>
      <c r="L728" s="243"/>
      <c r="M728" s="291" t="str">
        <f t="shared" si="26"/>
        <v/>
      </c>
      <c r="N728" s="292" t="str">
        <f>IF(ISBLANK(D728),"",IFERROR(IF(VLOOKUP(A728,'Np PL4 Stock'!A:J,10,FALSE)="Np4",D728-VLOOKUP(A728,'Np PL4 Stock'!A:E,5,FALSE),D728-1-VLOOKUP(A728,'Np PL4 Stock'!A:E,5,FALSE)),""))</f>
        <v/>
      </c>
      <c r="O728" s="345"/>
      <c r="P728" s="290"/>
      <c r="Q728" s="300"/>
      <c r="R728" s="336"/>
      <c r="S728" s="301"/>
      <c r="T728" s="301"/>
      <c r="U728" s="336"/>
      <c r="V728" s="356"/>
      <c r="W728" s="357"/>
      <c r="X728" s="349"/>
      <c r="Y728" s="313" t="str">
        <f>IF(ISBLANK(X728),"",IFERROR(IF(VLOOKUP(A728,'Np PL4 Stock'!A:J,10,FALSE)="Np4",X728-VLOOKUP(A728,'Np PL4 Stock'!A:E,5,FALSE),X728-1-VLOOKUP(A728,'Np PL4 Stock'!A:E,5,FALSE)),""))</f>
        <v/>
      </c>
      <c r="Z728" s="325"/>
      <c r="AA728" s="315"/>
      <c r="AB728" s="316"/>
      <c r="AC728" s="317" t="str">
        <f>IF(ISBLANK(AB728),"",IFERROR(IF(VLOOKUP(A728,'Np PL4 Stock'!A:J,10,FALSE)="Np4",AB728-VLOOKUP(A728,'Np PL4 Stock'!A:E,5,FALSE),AB728-1-VLOOKUP(A728,'Np PL4 Stock'!A:E,5,FALSE)),""))</f>
        <v/>
      </c>
      <c r="AD728" s="290"/>
      <c r="AE728" s="300"/>
      <c r="AF728" s="323"/>
      <c r="AG728" s="339"/>
      <c r="AH728" s="358"/>
      <c r="AI728" s="339"/>
      <c r="AJ728" s="326"/>
      <c r="AK728" s="334"/>
    </row>
    <row r="729" spans="1:37">
      <c r="A729" s="280" t="str">
        <f t="shared" si="25"/>
        <v/>
      </c>
      <c r="B729" s="281"/>
      <c r="C729" s="282"/>
      <c r="D729" s="282"/>
      <c r="E729" s="243"/>
      <c r="F729" s="244"/>
      <c r="G729" s="243"/>
      <c r="H729" s="283" t="str">
        <f>IF(ISBLANK(F729),"",IFERROR(VLOOKUP(A729,'Np PL4 Stock'!$A:$U,20,FALSE),""))</f>
        <v/>
      </c>
      <c r="J729" s="283" t="str">
        <f>IF(ISBLANK(F729),"",VLOOKUP(LEFT(A729,5),Unit!A:B,2,FALSE))</f>
        <v/>
      </c>
      <c r="K729" s="243"/>
      <c r="L729" s="243"/>
      <c r="M729" s="291" t="str">
        <f t="shared" si="26"/>
        <v/>
      </c>
      <c r="N729" s="292" t="str">
        <f>IF(ISBLANK(D729),"",IFERROR(IF(VLOOKUP(A729,'Np PL4 Stock'!A:J,10,FALSE)="Np4",D729-VLOOKUP(A729,'Np PL4 Stock'!A:E,5,FALSE),D729-1-VLOOKUP(A729,'Np PL4 Stock'!A:E,5,FALSE)),""))</f>
        <v/>
      </c>
      <c r="O729" s="345"/>
      <c r="P729" s="290"/>
      <c r="Q729" s="300"/>
      <c r="R729" s="336"/>
      <c r="S729" s="301"/>
      <c r="T729" s="301"/>
      <c r="U729" s="336"/>
      <c r="V729" s="356"/>
      <c r="W729" s="357"/>
      <c r="X729" s="349"/>
      <c r="Y729" s="313" t="str">
        <f>IF(ISBLANK(X729),"",IFERROR(IF(VLOOKUP(A729,'Np PL4 Stock'!A:J,10,FALSE)="Np4",X729-VLOOKUP(A729,'Np PL4 Stock'!A:E,5,FALSE),X729-1-VLOOKUP(A729,'Np PL4 Stock'!A:E,5,FALSE)),""))</f>
        <v/>
      </c>
      <c r="Z729" s="325"/>
      <c r="AA729" s="315"/>
      <c r="AB729" s="316"/>
      <c r="AC729" s="317" t="str">
        <f>IF(ISBLANK(AB729),"",IFERROR(IF(VLOOKUP(A729,'Np PL4 Stock'!A:J,10,FALSE)="Np4",AB729-VLOOKUP(A729,'Np PL4 Stock'!A:E,5,FALSE),AB729-1-VLOOKUP(A729,'Np PL4 Stock'!A:E,5,FALSE)),""))</f>
        <v/>
      </c>
      <c r="AD729" s="290"/>
      <c r="AE729" s="300"/>
      <c r="AF729" s="323"/>
      <c r="AG729" s="339"/>
      <c r="AH729" s="358"/>
      <c r="AI729" s="339"/>
      <c r="AJ729" s="326"/>
      <c r="AK729" s="334"/>
    </row>
    <row r="730" spans="1:37">
      <c r="A730" s="280" t="str">
        <f t="shared" si="25"/>
        <v/>
      </c>
      <c r="B730" s="281"/>
      <c r="C730" s="282"/>
      <c r="D730" s="282"/>
      <c r="E730" s="243"/>
      <c r="F730" s="244"/>
      <c r="G730" s="243"/>
      <c r="H730" s="283" t="str">
        <f>IF(ISBLANK(F730),"",IFERROR(VLOOKUP(A730,'Np PL4 Stock'!$A:$U,20,FALSE),""))</f>
        <v/>
      </c>
      <c r="J730" s="283" t="str">
        <f>IF(ISBLANK(F730),"",VLOOKUP(LEFT(A730,5),Unit!A:B,2,FALSE))</f>
        <v/>
      </c>
      <c r="K730" s="243"/>
      <c r="L730" s="243"/>
      <c r="M730" s="291" t="str">
        <f t="shared" si="26"/>
        <v/>
      </c>
      <c r="N730" s="292" t="str">
        <f>IF(ISBLANK(D730),"",IFERROR(IF(VLOOKUP(A730,'Np PL4 Stock'!A:J,10,FALSE)="Np4",D730-VLOOKUP(A730,'Np PL4 Stock'!A:E,5,FALSE),D730-1-VLOOKUP(A730,'Np PL4 Stock'!A:E,5,FALSE)),""))</f>
        <v/>
      </c>
      <c r="O730" s="345"/>
      <c r="P730" s="290"/>
      <c r="Q730" s="300"/>
      <c r="R730" s="336"/>
      <c r="S730" s="301"/>
      <c r="T730" s="301"/>
      <c r="U730" s="336"/>
      <c r="V730" s="356"/>
      <c r="W730" s="357"/>
      <c r="X730" s="349"/>
      <c r="Y730" s="313" t="str">
        <f>IF(ISBLANK(X730),"",IFERROR(IF(VLOOKUP(A730,'Np PL4 Stock'!A:J,10,FALSE)="Np4",X730-VLOOKUP(A730,'Np PL4 Stock'!A:E,5,FALSE),X730-1-VLOOKUP(A730,'Np PL4 Stock'!A:E,5,FALSE)),""))</f>
        <v/>
      </c>
      <c r="Z730" s="325"/>
      <c r="AA730" s="315"/>
      <c r="AB730" s="316"/>
      <c r="AC730" s="317" t="str">
        <f>IF(ISBLANK(AB730),"",IFERROR(IF(VLOOKUP(A730,'Np PL4 Stock'!A:J,10,FALSE)="Np4",AB730-VLOOKUP(A730,'Np PL4 Stock'!A:E,5,FALSE),AB730-1-VLOOKUP(A730,'Np PL4 Stock'!A:E,5,FALSE)),""))</f>
        <v/>
      </c>
      <c r="AD730" s="290"/>
      <c r="AE730" s="300"/>
      <c r="AF730" s="323"/>
      <c r="AG730" s="339"/>
      <c r="AH730" s="358"/>
      <c r="AI730" s="339"/>
      <c r="AJ730" s="326"/>
      <c r="AK730" s="334"/>
    </row>
    <row r="731" spans="1:37">
      <c r="A731" s="280" t="str">
        <f t="shared" si="25"/>
        <v/>
      </c>
      <c r="B731" s="281"/>
      <c r="C731" s="282"/>
      <c r="D731" s="282"/>
      <c r="E731" s="243"/>
      <c r="F731" s="244"/>
      <c r="G731" s="243"/>
      <c r="H731" s="283" t="str">
        <f>IF(ISBLANK(F731),"",IFERROR(VLOOKUP(A731,'Np PL4 Stock'!$A:$U,20,FALSE),""))</f>
        <v/>
      </c>
      <c r="J731" s="283" t="str">
        <f>IF(ISBLANK(F731),"",VLOOKUP(LEFT(A731,5),Unit!A:B,2,FALSE))</f>
        <v/>
      </c>
      <c r="K731" s="243"/>
      <c r="L731" s="243"/>
      <c r="M731" s="291" t="str">
        <f t="shared" si="26"/>
        <v/>
      </c>
      <c r="N731" s="292" t="str">
        <f>IF(ISBLANK(D731),"",IFERROR(IF(VLOOKUP(A731,'Np PL4 Stock'!A:J,10,FALSE)="Np4",D731-VLOOKUP(A731,'Np PL4 Stock'!A:E,5,FALSE),D731-1-VLOOKUP(A731,'Np PL4 Stock'!A:E,5,FALSE)),""))</f>
        <v/>
      </c>
      <c r="O731" s="345"/>
      <c r="P731" s="290"/>
      <c r="Q731" s="300"/>
      <c r="R731" s="336"/>
      <c r="S731" s="301"/>
      <c r="T731" s="301"/>
      <c r="U731" s="336"/>
      <c r="V731" s="356"/>
      <c r="W731" s="357"/>
      <c r="X731" s="349"/>
      <c r="Y731" s="313" t="str">
        <f>IF(ISBLANK(X731),"",IFERROR(IF(VLOOKUP(A731,'Np PL4 Stock'!A:J,10,FALSE)="Np4",X731-VLOOKUP(A731,'Np PL4 Stock'!A:E,5,FALSE),X731-1-VLOOKUP(A731,'Np PL4 Stock'!A:E,5,FALSE)),""))</f>
        <v/>
      </c>
      <c r="Z731" s="325"/>
      <c r="AA731" s="315"/>
      <c r="AB731" s="316"/>
      <c r="AC731" s="317" t="str">
        <f>IF(ISBLANK(AB731),"",IFERROR(IF(VLOOKUP(A731,'Np PL4 Stock'!A:J,10,FALSE)="Np4",AB731-VLOOKUP(A731,'Np PL4 Stock'!A:E,5,FALSE),AB731-1-VLOOKUP(A731,'Np PL4 Stock'!A:E,5,FALSE)),""))</f>
        <v/>
      </c>
      <c r="AD731" s="290"/>
      <c r="AE731" s="300"/>
      <c r="AF731" s="323"/>
      <c r="AG731" s="339"/>
      <c r="AH731" s="358"/>
      <c r="AI731" s="339"/>
      <c r="AJ731" s="326"/>
      <c r="AK731" s="334"/>
    </row>
    <row r="732" spans="1:37">
      <c r="A732" s="280" t="str">
        <f t="shared" si="25"/>
        <v/>
      </c>
      <c r="B732" s="281"/>
      <c r="C732" s="282"/>
      <c r="D732" s="282"/>
      <c r="E732" s="243"/>
      <c r="F732" s="244"/>
      <c r="G732" s="243"/>
      <c r="H732" s="283" t="str">
        <f>IF(ISBLANK(F732),"",IFERROR(VLOOKUP(A732,'Np PL4 Stock'!$A:$U,20,FALSE),""))</f>
        <v/>
      </c>
      <c r="J732" s="283" t="str">
        <f>IF(ISBLANK(F732),"",VLOOKUP(LEFT(A732,5),Unit!A:B,2,FALSE))</f>
        <v/>
      </c>
      <c r="K732" s="243"/>
      <c r="L732" s="243"/>
      <c r="M732" s="291" t="str">
        <f t="shared" si="26"/>
        <v/>
      </c>
      <c r="N732" s="292" t="str">
        <f>IF(ISBLANK(D732),"",IFERROR(IF(VLOOKUP(A732,'Np PL4 Stock'!A:J,10,FALSE)="Np4",D732-VLOOKUP(A732,'Np PL4 Stock'!A:E,5,FALSE),D732-1-VLOOKUP(A732,'Np PL4 Stock'!A:E,5,FALSE)),""))</f>
        <v/>
      </c>
      <c r="O732" s="345"/>
      <c r="P732" s="290"/>
      <c r="Q732" s="300"/>
      <c r="R732" s="336"/>
      <c r="S732" s="301"/>
      <c r="T732" s="301"/>
      <c r="U732" s="336"/>
      <c r="V732" s="356"/>
      <c r="W732" s="357"/>
      <c r="X732" s="349"/>
      <c r="Y732" s="313" t="str">
        <f>IF(ISBLANK(X732),"",IFERROR(IF(VLOOKUP(A732,'Np PL4 Stock'!A:J,10,FALSE)="Np4",X732-VLOOKUP(A732,'Np PL4 Stock'!A:E,5,FALSE),X732-1-VLOOKUP(A732,'Np PL4 Stock'!A:E,5,FALSE)),""))</f>
        <v/>
      </c>
      <c r="Z732" s="325"/>
      <c r="AA732" s="315"/>
      <c r="AB732" s="316"/>
      <c r="AC732" s="317" t="str">
        <f>IF(ISBLANK(AB732),"",IFERROR(IF(VLOOKUP(A732,'Np PL4 Stock'!A:J,10,FALSE)="Np4",AB732-VLOOKUP(A732,'Np PL4 Stock'!A:E,5,FALSE),AB732-1-VLOOKUP(A732,'Np PL4 Stock'!A:E,5,FALSE)),""))</f>
        <v/>
      </c>
      <c r="AD732" s="290"/>
      <c r="AE732" s="300"/>
      <c r="AF732" s="323"/>
      <c r="AG732" s="339"/>
      <c r="AH732" s="358"/>
      <c r="AI732" s="339"/>
      <c r="AJ732" s="326"/>
      <c r="AK732" s="334"/>
    </row>
    <row r="733" spans="1:37">
      <c r="A733" s="280" t="str">
        <f t="shared" si="25"/>
        <v/>
      </c>
      <c r="B733" s="281"/>
      <c r="C733" s="282"/>
      <c r="D733" s="282"/>
      <c r="E733" s="243"/>
      <c r="F733" s="244"/>
      <c r="G733" s="243"/>
      <c r="H733" s="283" t="str">
        <f>IF(ISBLANK(F733),"",IFERROR(VLOOKUP(A733,'Np PL4 Stock'!$A:$U,20,FALSE),""))</f>
        <v/>
      </c>
      <c r="J733" s="283" t="str">
        <f>IF(ISBLANK(F733),"",VLOOKUP(LEFT(A733,5),Unit!A:B,2,FALSE))</f>
        <v/>
      </c>
      <c r="K733" s="243"/>
      <c r="L733" s="243"/>
      <c r="M733" s="291" t="str">
        <f t="shared" si="26"/>
        <v/>
      </c>
      <c r="N733" s="292" t="str">
        <f>IF(ISBLANK(D733),"",IFERROR(IF(VLOOKUP(A733,'Np PL4 Stock'!A:J,10,FALSE)="Np4",D733-VLOOKUP(A733,'Np PL4 Stock'!A:E,5,FALSE),D733-1-VLOOKUP(A733,'Np PL4 Stock'!A:E,5,FALSE)),""))</f>
        <v/>
      </c>
      <c r="O733" s="345"/>
      <c r="P733" s="290"/>
      <c r="Q733" s="300"/>
      <c r="R733" s="336"/>
      <c r="S733" s="301"/>
      <c r="T733" s="301"/>
      <c r="U733" s="336"/>
      <c r="V733" s="356"/>
      <c r="W733" s="357"/>
      <c r="X733" s="349"/>
      <c r="Y733" s="313" t="str">
        <f>IF(ISBLANK(X733),"",IFERROR(IF(VLOOKUP(A733,'Np PL4 Stock'!A:J,10,FALSE)="Np4",X733-VLOOKUP(A733,'Np PL4 Stock'!A:E,5,FALSE),X733-1-VLOOKUP(A733,'Np PL4 Stock'!A:E,5,FALSE)),""))</f>
        <v/>
      </c>
      <c r="Z733" s="325"/>
      <c r="AA733" s="315"/>
      <c r="AB733" s="316"/>
      <c r="AC733" s="317" t="str">
        <f>IF(ISBLANK(AB733),"",IFERROR(IF(VLOOKUP(A733,'Np PL4 Stock'!A:J,10,FALSE)="Np4",AB733-VLOOKUP(A733,'Np PL4 Stock'!A:E,5,FALSE),AB733-1-VLOOKUP(A733,'Np PL4 Stock'!A:E,5,FALSE)),""))</f>
        <v/>
      </c>
      <c r="AD733" s="290"/>
      <c r="AE733" s="300"/>
      <c r="AF733" s="323"/>
      <c r="AG733" s="339"/>
      <c r="AH733" s="358"/>
      <c r="AI733" s="339"/>
      <c r="AJ733" s="326"/>
      <c r="AK733" s="334"/>
    </row>
    <row r="734" spans="1:37">
      <c r="A734" s="280" t="str">
        <f t="shared" si="25"/>
        <v/>
      </c>
      <c r="B734" s="281"/>
      <c r="C734" s="282"/>
      <c r="D734" s="282"/>
      <c r="E734" s="243"/>
      <c r="F734" s="244"/>
      <c r="G734" s="243"/>
      <c r="H734" s="283" t="str">
        <f>IF(ISBLANK(F734),"",IFERROR(VLOOKUP(A734,'Np PL4 Stock'!$A:$U,20,FALSE),""))</f>
        <v/>
      </c>
      <c r="J734" s="283" t="str">
        <f>IF(ISBLANK(F734),"",VLOOKUP(LEFT(A734,5),Unit!A:B,2,FALSE))</f>
        <v/>
      </c>
      <c r="K734" s="243"/>
      <c r="L734" s="243"/>
      <c r="M734" s="291" t="str">
        <f t="shared" si="26"/>
        <v/>
      </c>
      <c r="N734" s="292" t="str">
        <f>IF(ISBLANK(D734),"",IFERROR(IF(VLOOKUP(A734,'Np PL4 Stock'!A:J,10,FALSE)="Np4",D734-VLOOKUP(A734,'Np PL4 Stock'!A:E,5,FALSE),D734-1-VLOOKUP(A734,'Np PL4 Stock'!A:E,5,FALSE)),""))</f>
        <v/>
      </c>
      <c r="O734" s="345"/>
      <c r="P734" s="290"/>
      <c r="Q734" s="300"/>
      <c r="R734" s="336"/>
      <c r="S734" s="301"/>
      <c r="T734" s="301"/>
      <c r="U734" s="336"/>
      <c r="V734" s="356"/>
      <c r="W734" s="357"/>
      <c r="X734" s="349"/>
      <c r="Y734" s="313" t="str">
        <f>IF(ISBLANK(X734),"",IFERROR(IF(VLOOKUP(A734,'Np PL4 Stock'!A:J,10,FALSE)="Np4",X734-VLOOKUP(A734,'Np PL4 Stock'!A:E,5,FALSE),X734-1-VLOOKUP(A734,'Np PL4 Stock'!A:E,5,FALSE)),""))</f>
        <v/>
      </c>
      <c r="Z734" s="325"/>
      <c r="AA734" s="315"/>
      <c r="AB734" s="316"/>
      <c r="AC734" s="317" t="str">
        <f>IF(ISBLANK(AB734),"",IFERROR(IF(VLOOKUP(A734,'Np PL4 Stock'!A:J,10,FALSE)="Np4",AB734-VLOOKUP(A734,'Np PL4 Stock'!A:E,5,FALSE),AB734-1-VLOOKUP(A734,'Np PL4 Stock'!A:E,5,FALSE)),""))</f>
        <v/>
      </c>
      <c r="AD734" s="290"/>
      <c r="AE734" s="300"/>
      <c r="AF734" s="323"/>
      <c r="AG734" s="339"/>
      <c r="AH734" s="358"/>
      <c r="AI734" s="339"/>
      <c r="AJ734" s="326"/>
      <c r="AK734" s="334"/>
    </row>
    <row r="735" spans="1:37">
      <c r="A735" s="280" t="str">
        <f t="shared" si="25"/>
        <v/>
      </c>
      <c r="B735" s="281"/>
      <c r="C735" s="282"/>
      <c r="D735" s="282"/>
      <c r="E735" s="243"/>
      <c r="F735" s="244"/>
      <c r="G735" s="243"/>
      <c r="H735" s="283" t="str">
        <f>IF(ISBLANK(F735),"",IFERROR(VLOOKUP(A735,'Np PL4 Stock'!$A:$U,20,FALSE),""))</f>
        <v/>
      </c>
      <c r="J735" s="283" t="str">
        <f>IF(ISBLANK(F735),"",VLOOKUP(LEFT(A735,5),Unit!A:B,2,FALSE))</f>
        <v/>
      </c>
      <c r="K735" s="243"/>
      <c r="L735" s="243"/>
      <c r="M735" s="291" t="str">
        <f t="shared" si="26"/>
        <v/>
      </c>
      <c r="N735" s="292" t="str">
        <f>IF(ISBLANK(D735),"",IFERROR(IF(VLOOKUP(A735,'Np PL4 Stock'!A:J,10,FALSE)="Np4",D735-VLOOKUP(A735,'Np PL4 Stock'!A:E,5,FALSE),D735-1-VLOOKUP(A735,'Np PL4 Stock'!A:E,5,FALSE)),""))</f>
        <v/>
      </c>
      <c r="O735" s="345"/>
      <c r="P735" s="290"/>
      <c r="Q735" s="300"/>
      <c r="R735" s="336"/>
      <c r="S735" s="301"/>
      <c r="T735" s="301"/>
      <c r="U735" s="336"/>
      <c r="V735" s="356"/>
      <c r="W735" s="357"/>
      <c r="X735" s="349"/>
      <c r="Y735" s="313" t="str">
        <f>IF(ISBLANK(X735),"",IFERROR(IF(VLOOKUP(A735,'Np PL4 Stock'!A:J,10,FALSE)="Np4",X735-VLOOKUP(A735,'Np PL4 Stock'!A:E,5,FALSE),X735-1-VLOOKUP(A735,'Np PL4 Stock'!A:E,5,FALSE)),""))</f>
        <v/>
      </c>
      <c r="Z735" s="325"/>
      <c r="AA735" s="315"/>
      <c r="AB735" s="316"/>
      <c r="AC735" s="317" t="str">
        <f>IF(ISBLANK(AB735),"",IFERROR(IF(VLOOKUP(A735,'Np PL4 Stock'!A:J,10,FALSE)="Np4",AB735-VLOOKUP(A735,'Np PL4 Stock'!A:E,5,FALSE),AB735-1-VLOOKUP(A735,'Np PL4 Stock'!A:E,5,FALSE)),""))</f>
        <v/>
      </c>
      <c r="AD735" s="290"/>
      <c r="AE735" s="300"/>
      <c r="AF735" s="323"/>
      <c r="AG735" s="339"/>
      <c r="AH735" s="358"/>
      <c r="AI735" s="339"/>
      <c r="AJ735" s="326"/>
      <c r="AK735" s="334"/>
    </row>
    <row r="736" spans="1:37">
      <c r="A736" s="280" t="str">
        <f t="shared" si="25"/>
        <v/>
      </c>
      <c r="B736" s="281"/>
      <c r="C736" s="282"/>
      <c r="D736" s="282"/>
      <c r="E736" s="243"/>
      <c r="F736" s="244"/>
      <c r="G736" s="243"/>
      <c r="H736" s="283" t="str">
        <f>IF(ISBLANK(F736),"",IFERROR(VLOOKUP(A736,'Np PL4 Stock'!$A:$U,20,FALSE),""))</f>
        <v/>
      </c>
      <c r="J736" s="283" t="str">
        <f>IF(ISBLANK(F736),"",VLOOKUP(LEFT(A736,5),Unit!A:B,2,FALSE))</f>
        <v/>
      </c>
      <c r="K736" s="243"/>
      <c r="L736" s="243"/>
      <c r="M736" s="291" t="str">
        <f t="shared" si="26"/>
        <v/>
      </c>
      <c r="N736" s="292" t="str">
        <f>IF(ISBLANK(D736),"",IFERROR(IF(VLOOKUP(A736,'Np PL4 Stock'!A:J,10,FALSE)="Np4",D736-VLOOKUP(A736,'Np PL4 Stock'!A:E,5,FALSE),D736-1-VLOOKUP(A736,'Np PL4 Stock'!A:E,5,FALSE)),""))</f>
        <v/>
      </c>
      <c r="O736" s="345"/>
      <c r="P736" s="290"/>
      <c r="Q736" s="300"/>
      <c r="R736" s="336"/>
      <c r="S736" s="301"/>
      <c r="T736" s="301"/>
      <c r="U736" s="336"/>
      <c r="V736" s="356"/>
      <c r="W736" s="357"/>
      <c r="X736" s="349"/>
      <c r="Y736" s="313" t="str">
        <f>IF(ISBLANK(X736),"",IFERROR(IF(VLOOKUP(A736,'Np PL4 Stock'!A:J,10,FALSE)="Np4",X736-VLOOKUP(A736,'Np PL4 Stock'!A:E,5,FALSE),X736-1-VLOOKUP(A736,'Np PL4 Stock'!A:E,5,FALSE)),""))</f>
        <v/>
      </c>
      <c r="Z736" s="325"/>
      <c r="AA736" s="315"/>
      <c r="AB736" s="316"/>
      <c r="AC736" s="317" t="str">
        <f>IF(ISBLANK(AB736),"",IFERROR(IF(VLOOKUP(A736,'Np PL4 Stock'!A:J,10,FALSE)="Np4",AB736-VLOOKUP(A736,'Np PL4 Stock'!A:E,5,FALSE),AB736-1-VLOOKUP(A736,'Np PL4 Stock'!A:E,5,FALSE)),""))</f>
        <v/>
      </c>
      <c r="AD736" s="290"/>
      <c r="AE736" s="300"/>
      <c r="AF736" s="323"/>
      <c r="AG736" s="339"/>
      <c r="AH736" s="358"/>
      <c r="AI736" s="339"/>
      <c r="AJ736" s="326"/>
      <c r="AK736" s="334"/>
    </row>
    <row r="737" spans="1:37">
      <c r="A737" s="280" t="str">
        <f t="shared" si="25"/>
        <v/>
      </c>
      <c r="B737" s="281"/>
      <c r="C737" s="282"/>
      <c r="D737" s="282"/>
      <c r="E737" s="243"/>
      <c r="F737" s="244"/>
      <c r="G737" s="243"/>
      <c r="H737" s="283" t="str">
        <f>IF(ISBLANK(F737),"",IFERROR(VLOOKUP(A737,'Np PL4 Stock'!$A:$U,20,FALSE),""))</f>
        <v/>
      </c>
      <c r="J737" s="283" t="str">
        <f>IF(ISBLANK(F737),"",VLOOKUP(LEFT(A737,5),Unit!A:B,2,FALSE))</f>
        <v/>
      </c>
      <c r="K737" s="243"/>
      <c r="L737" s="243"/>
      <c r="M737" s="291" t="str">
        <f t="shared" si="26"/>
        <v/>
      </c>
      <c r="N737" s="292" t="str">
        <f>IF(ISBLANK(D737),"",IFERROR(IF(VLOOKUP(A737,'Np PL4 Stock'!A:J,10,FALSE)="Np4",D737-VLOOKUP(A737,'Np PL4 Stock'!A:E,5,FALSE),D737-1-VLOOKUP(A737,'Np PL4 Stock'!A:E,5,FALSE)),""))</f>
        <v/>
      </c>
      <c r="O737" s="345"/>
      <c r="P737" s="290"/>
      <c r="Q737" s="300"/>
      <c r="R737" s="336"/>
      <c r="S737" s="301"/>
      <c r="T737" s="301"/>
      <c r="U737" s="336"/>
      <c r="V737" s="356"/>
      <c r="W737" s="357"/>
      <c r="X737" s="349"/>
      <c r="Y737" s="313" t="str">
        <f>IF(ISBLANK(X737),"",IFERROR(IF(VLOOKUP(A737,'Np PL4 Stock'!A:J,10,FALSE)="Np4",X737-VLOOKUP(A737,'Np PL4 Stock'!A:E,5,FALSE),X737-1-VLOOKUP(A737,'Np PL4 Stock'!A:E,5,FALSE)),""))</f>
        <v/>
      </c>
      <c r="Z737" s="325"/>
      <c r="AA737" s="315"/>
      <c r="AB737" s="316"/>
      <c r="AC737" s="317" t="str">
        <f>IF(ISBLANK(AB737),"",IFERROR(IF(VLOOKUP(A737,'Np PL4 Stock'!A:J,10,FALSE)="Np4",AB737-VLOOKUP(A737,'Np PL4 Stock'!A:E,5,FALSE),AB737-1-VLOOKUP(A737,'Np PL4 Stock'!A:E,5,FALSE)),""))</f>
        <v/>
      </c>
      <c r="AD737" s="290"/>
      <c r="AE737" s="300"/>
      <c r="AF737" s="323"/>
      <c r="AG737" s="339"/>
      <c r="AH737" s="358"/>
      <c r="AI737" s="339"/>
      <c r="AJ737" s="326"/>
      <c r="AK737" s="334"/>
    </row>
    <row r="738" spans="1:37">
      <c r="A738" s="280" t="str">
        <f t="shared" si="25"/>
        <v/>
      </c>
      <c r="B738" s="281"/>
      <c r="C738" s="282"/>
      <c r="D738" s="282"/>
      <c r="E738" s="243"/>
      <c r="F738" s="244"/>
      <c r="G738" s="243"/>
      <c r="H738" s="283" t="str">
        <f>IF(ISBLANK(F738),"",IFERROR(VLOOKUP(A738,'Np PL4 Stock'!$A:$U,20,FALSE),""))</f>
        <v/>
      </c>
      <c r="J738" s="283" t="str">
        <f>IF(ISBLANK(F738),"",VLOOKUP(LEFT(A738,5),Unit!A:B,2,FALSE))</f>
        <v/>
      </c>
      <c r="K738" s="243"/>
      <c r="L738" s="243"/>
      <c r="M738" s="291" t="str">
        <f t="shared" si="26"/>
        <v/>
      </c>
      <c r="N738" s="292" t="str">
        <f>IF(ISBLANK(D738),"",IFERROR(IF(VLOOKUP(A738,'Np PL4 Stock'!A:J,10,FALSE)="Np4",D738-VLOOKUP(A738,'Np PL4 Stock'!A:E,5,FALSE),D738-1-VLOOKUP(A738,'Np PL4 Stock'!A:E,5,FALSE)),""))</f>
        <v/>
      </c>
      <c r="O738" s="345"/>
      <c r="P738" s="290"/>
      <c r="Q738" s="300"/>
      <c r="R738" s="336"/>
      <c r="S738" s="301"/>
      <c r="T738" s="301"/>
      <c r="U738" s="336"/>
      <c r="V738" s="356"/>
      <c r="W738" s="357"/>
      <c r="X738" s="349"/>
      <c r="Y738" s="313" t="str">
        <f>IF(ISBLANK(X738),"",IFERROR(IF(VLOOKUP(A738,'Np PL4 Stock'!A:J,10,FALSE)="Np4",X738-VLOOKUP(A738,'Np PL4 Stock'!A:E,5,FALSE),X738-1-VLOOKUP(A738,'Np PL4 Stock'!A:E,5,FALSE)),""))</f>
        <v/>
      </c>
      <c r="Z738" s="325"/>
      <c r="AA738" s="315"/>
      <c r="AB738" s="316"/>
      <c r="AC738" s="317" t="str">
        <f>IF(ISBLANK(AB738),"",IFERROR(IF(VLOOKUP(A738,'Np PL4 Stock'!A:J,10,FALSE)="Np4",AB738-VLOOKUP(A738,'Np PL4 Stock'!A:E,5,FALSE),AB738-1-VLOOKUP(A738,'Np PL4 Stock'!A:E,5,FALSE)),""))</f>
        <v/>
      </c>
      <c r="AD738" s="290"/>
      <c r="AE738" s="300"/>
      <c r="AF738" s="323"/>
      <c r="AG738" s="339"/>
      <c r="AH738" s="358"/>
      <c r="AI738" s="339"/>
      <c r="AJ738" s="326"/>
      <c r="AK738" s="334"/>
    </row>
    <row r="739" spans="1:37">
      <c r="A739" s="280" t="str">
        <f t="shared" si="25"/>
        <v/>
      </c>
      <c r="B739" s="281"/>
      <c r="C739" s="282"/>
      <c r="D739" s="282"/>
      <c r="E739" s="243"/>
      <c r="F739" s="244"/>
      <c r="G739" s="243"/>
      <c r="H739" s="283" t="str">
        <f>IF(ISBLANK(F739),"",IFERROR(VLOOKUP(A739,'Np PL4 Stock'!$A:$U,20,FALSE),""))</f>
        <v/>
      </c>
      <c r="J739" s="283" t="str">
        <f>IF(ISBLANK(F739),"",VLOOKUP(LEFT(A739,5),Unit!A:B,2,FALSE))</f>
        <v/>
      </c>
      <c r="K739" s="243"/>
      <c r="L739" s="243"/>
      <c r="M739" s="291" t="str">
        <f t="shared" si="26"/>
        <v/>
      </c>
      <c r="N739" s="292" t="str">
        <f>IF(ISBLANK(D739),"",IFERROR(IF(VLOOKUP(A739,'Np PL4 Stock'!A:J,10,FALSE)="Np4",D739-VLOOKUP(A739,'Np PL4 Stock'!A:E,5,FALSE),D739-1-VLOOKUP(A739,'Np PL4 Stock'!A:E,5,FALSE)),""))</f>
        <v/>
      </c>
      <c r="O739" s="345"/>
      <c r="P739" s="290"/>
      <c r="Q739" s="300"/>
      <c r="R739" s="336"/>
      <c r="S739" s="301"/>
      <c r="T739" s="301"/>
      <c r="U739" s="336"/>
      <c r="V739" s="356"/>
      <c r="W739" s="357"/>
      <c r="X739" s="349"/>
      <c r="Y739" s="313" t="str">
        <f>IF(ISBLANK(X739),"",IFERROR(IF(VLOOKUP(A739,'Np PL4 Stock'!A:J,10,FALSE)="Np4",X739-VLOOKUP(A739,'Np PL4 Stock'!A:E,5,FALSE),X739-1-VLOOKUP(A739,'Np PL4 Stock'!A:E,5,FALSE)),""))</f>
        <v/>
      </c>
      <c r="Z739" s="325"/>
      <c r="AA739" s="315"/>
      <c r="AB739" s="316"/>
      <c r="AC739" s="317" t="str">
        <f>IF(ISBLANK(AB739),"",IFERROR(IF(VLOOKUP(A739,'Np PL4 Stock'!A:J,10,FALSE)="Np4",AB739-VLOOKUP(A739,'Np PL4 Stock'!A:E,5,FALSE),AB739-1-VLOOKUP(A739,'Np PL4 Stock'!A:E,5,FALSE)),""))</f>
        <v/>
      </c>
      <c r="AD739" s="290"/>
      <c r="AE739" s="300"/>
      <c r="AF739" s="323"/>
      <c r="AG739" s="339"/>
      <c r="AH739" s="358"/>
      <c r="AI739" s="339"/>
      <c r="AJ739" s="326"/>
      <c r="AK739" s="334"/>
    </row>
    <row r="740" spans="1:37">
      <c r="A740" s="280" t="str">
        <f t="shared" si="25"/>
        <v/>
      </c>
      <c r="B740" s="281"/>
      <c r="C740" s="282"/>
      <c r="D740" s="282"/>
      <c r="E740" s="243"/>
      <c r="F740" s="244"/>
      <c r="G740" s="243"/>
      <c r="H740" s="283" t="str">
        <f>IF(ISBLANK(F740),"",IFERROR(VLOOKUP(A740,'Np PL4 Stock'!$A:$U,20,FALSE),""))</f>
        <v/>
      </c>
      <c r="J740" s="283" t="str">
        <f>IF(ISBLANK(F740),"",VLOOKUP(LEFT(A740,5),Unit!A:B,2,FALSE))</f>
        <v/>
      </c>
      <c r="K740" s="243"/>
      <c r="L740" s="243"/>
      <c r="M740" s="291" t="str">
        <f t="shared" si="26"/>
        <v/>
      </c>
      <c r="N740" s="292" t="str">
        <f>IF(ISBLANK(D740),"",IFERROR(IF(VLOOKUP(A740,'Np PL4 Stock'!A:J,10,FALSE)="Np4",D740-VLOOKUP(A740,'Np PL4 Stock'!A:E,5,FALSE),D740-1-VLOOKUP(A740,'Np PL4 Stock'!A:E,5,FALSE)),""))</f>
        <v/>
      </c>
      <c r="O740" s="345"/>
      <c r="P740" s="290"/>
      <c r="Q740" s="300"/>
      <c r="R740" s="336"/>
      <c r="S740" s="301"/>
      <c r="T740" s="301"/>
      <c r="U740" s="336"/>
      <c r="V740" s="356"/>
      <c r="W740" s="357"/>
      <c r="X740" s="349"/>
      <c r="Y740" s="313" t="str">
        <f>IF(ISBLANK(X740),"",IFERROR(IF(VLOOKUP(A740,'Np PL4 Stock'!A:J,10,FALSE)="Np4",X740-VLOOKUP(A740,'Np PL4 Stock'!A:E,5,FALSE),X740-1-VLOOKUP(A740,'Np PL4 Stock'!A:E,5,FALSE)),""))</f>
        <v/>
      </c>
      <c r="Z740" s="325"/>
      <c r="AA740" s="315"/>
      <c r="AB740" s="316"/>
      <c r="AC740" s="317" t="str">
        <f>IF(ISBLANK(AB740),"",IFERROR(IF(VLOOKUP(A740,'Np PL4 Stock'!A:J,10,FALSE)="Np4",AB740-VLOOKUP(A740,'Np PL4 Stock'!A:E,5,FALSE),AB740-1-VLOOKUP(A740,'Np PL4 Stock'!A:E,5,FALSE)),""))</f>
        <v/>
      </c>
      <c r="AD740" s="290"/>
      <c r="AE740" s="300"/>
      <c r="AF740" s="323"/>
      <c r="AG740" s="339"/>
      <c r="AH740" s="358"/>
      <c r="AI740" s="339"/>
      <c r="AJ740" s="326"/>
      <c r="AK740" s="334"/>
    </row>
    <row r="741" spans="1:37">
      <c r="A741" s="280" t="str">
        <f t="shared" si="25"/>
        <v/>
      </c>
      <c r="B741" s="281"/>
      <c r="C741" s="282"/>
      <c r="D741" s="282"/>
      <c r="E741" s="243"/>
      <c r="F741" s="244"/>
      <c r="G741" s="243"/>
      <c r="H741" s="283" t="str">
        <f>IF(ISBLANK(F741),"",IFERROR(VLOOKUP(A741,'Np PL4 Stock'!$A:$U,20,FALSE),""))</f>
        <v/>
      </c>
      <c r="J741" s="283" t="str">
        <f>IF(ISBLANK(F741),"",VLOOKUP(LEFT(A741,5),Unit!A:B,2,FALSE))</f>
        <v/>
      </c>
      <c r="K741" s="243"/>
      <c r="L741" s="243"/>
      <c r="M741" s="291" t="str">
        <f t="shared" si="26"/>
        <v/>
      </c>
      <c r="N741" s="292" t="str">
        <f>IF(ISBLANK(D741),"",IFERROR(IF(VLOOKUP(A741,'Np PL4 Stock'!A:J,10,FALSE)="Np4",D741-VLOOKUP(A741,'Np PL4 Stock'!A:E,5,FALSE),D741-1-VLOOKUP(A741,'Np PL4 Stock'!A:E,5,FALSE)),""))</f>
        <v/>
      </c>
      <c r="O741" s="345"/>
      <c r="P741" s="290"/>
      <c r="Q741" s="300"/>
      <c r="R741" s="336"/>
      <c r="S741" s="301"/>
      <c r="T741" s="301"/>
      <c r="U741" s="336"/>
      <c r="V741" s="356"/>
      <c r="W741" s="357"/>
      <c r="X741" s="349"/>
      <c r="Y741" s="313" t="str">
        <f>IF(ISBLANK(X741),"",IFERROR(IF(VLOOKUP(A741,'Np PL4 Stock'!A:J,10,FALSE)="Np4",X741-VLOOKUP(A741,'Np PL4 Stock'!A:E,5,FALSE),X741-1-VLOOKUP(A741,'Np PL4 Stock'!A:E,5,FALSE)),""))</f>
        <v/>
      </c>
      <c r="Z741" s="325"/>
      <c r="AA741" s="315"/>
      <c r="AB741" s="316"/>
      <c r="AC741" s="317" t="str">
        <f>IF(ISBLANK(AB741),"",IFERROR(IF(VLOOKUP(A741,'Np PL4 Stock'!A:J,10,FALSE)="Np4",AB741-VLOOKUP(A741,'Np PL4 Stock'!A:E,5,FALSE),AB741-1-VLOOKUP(A741,'Np PL4 Stock'!A:E,5,FALSE)),""))</f>
        <v/>
      </c>
      <c r="AD741" s="290"/>
      <c r="AE741" s="300"/>
      <c r="AF741" s="323"/>
      <c r="AG741" s="339"/>
      <c r="AH741" s="358"/>
      <c r="AI741" s="339"/>
      <c r="AJ741" s="326"/>
      <c r="AK741" s="334"/>
    </row>
    <row r="742" spans="1:37">
      <c r="A742" s="280" t="str">
        <f t="shared" si="25"/>
        <v/>
      </c>
      <c r="B742" s="281"/>
      <c r="C742" s="282"/>
      <c r="D742" s="282"/>
      <c r="E742" s="243"/>
      <c r="F742" s="244"/>
      <c r="G742" s="243"/>
      <c r="H742" s="283" t="str">
        <f>IF(ISBLANK(F742),"",IFERROR(VLOOKUP(A742,'Np PL4 Stock'!$A:$U,20,FALSE),""))</f>
        <v/>
      </c>
      <c r="J742" s="283" t="str">
        <f>IF(ISBLANK(F742),"",VLOOKUP(LEFT(A742,5),Unit!A:B,2,FALSE))</f>
        <v/>
      </c>
      <c r="K742" s="243"/>
      <c r="L742" s="243"/>
      <c r="M742" s="291" t="str">
        <f t="shared" si="26"/>
        <v/>
      </c>
      <c r="N742" s="292" t="str">
        <f>IF(ISBLANK(D742),"",IFERROR(IF(VLOOKUP(A742,'Np PL4 Stock'!A:J,10,FALSE)="Np4",D742-VLOOKUP(A742,'Np PL4 Stock'!A:E,5,FALSE),D742-1-VLOOKUP(A742,'Np PL4 Stock'!A:E,5,FALSE)),""))</f>
        <v/>
      </c>
      <c r="O742" s="345"/>
      <c r="P742" s="290"/>
      <c r="Q742" s="300"/>
      <c r="R742" s="336"/>
      <c r="S742" s="301"/>
      <c r="T742" s="301"/>
      <c r="U742" s="336"/>
      <c r="V742" s="356"/>
      <c r="W742" s="357"/>
      <c r="X742" s="349"/>
      <c r="Y742" s="313" t="str">
        <f>IF(ISBLANK(X742),"",IFERROR(IF(VLOOKUP(A742,'Np PL4 Stock'!A:J,10,FALSE)="Np4",X742-VLOOKUP(A742,'Np PL4 Stock'!A:E,5,FALSE),X742-1-VLOOKUP(A742,'Np PL4 Stock'!A:E,5,FALSE)),""))</f>
        <v/>
      </c>
      <c r="Z742" s="325"/>
      <c r="AA742" s="315"/>
      <c r="AB742" s="316"/>
      <c r="AC742" s="317" t="str">
        <f>IF(ISBLANK(AB742),"",IFERROR(IF(VLOOKUP(A742,'Np PL4 Stock'!A:J,10,FALSE)="Np4",AB742-VLOOKUP(A742,'Np PL4 Stock'!A:E,5,FALSE),AB742-1-VLOOKUP(A742,'Np PL4 Stock'!A:E,5,FALSE)),""))</f>
        <v/>
      </c>
      <c r="AD742" s="290"/>
      <c r="AE742" s="300"/>
      <c r="AF742" s="323"/>
      <c r="AG742" s="339"/>
      <c r="AH742" s="358"/>
      <c r="AI742" s="339"/>
      <c r="AJ742" s="326"/>
      <c r="AK742" s="334"/>
    </row>
    <row r="743" spans="1:37">
      <c r="A743" s="280" t="str">
        <f t="shared" si="25"/>
        <v/>
      </c>
      <c r="B743" s="281"/>
      <c r="C743" s="282"/>
      <c r="D743" s="282"/>
      <c r="E743" s="243"/>
      <c r="F743" s="244"/>
      <c r="G743" s="243"/>
      <c r="H743" s="283" t="str">
        <f>IF(ISBLANK(F743),"",IFERROR(VLOOKUP(A743,'Np PL4 Stock'!$A:$U,20,FALSE),""))</f>
        <v/>
      </c>
      <c r="J743" s="283" t="str">
        <f>IF(ISBLANK(F743),"",VLOOKUP(LEFT(A743,5),Unit!A:B,2,FALSE))</f>
        <v/>
      </c>
      <c r="K743" s="243"/>
      <c r="L743" s="243"/>
      <c r="M743" s="291" t="str">
        <f t="shared" si="26"/>
        <v/>
      </c>
      <c r="N743" s="292" t="str">
        <f>IF(ISBLANK(D743),"",IFERROR(IF(VLOOKUP(A743,'Np PL4 Stock'!A:J,10,FALSE)="Np4",D743-VLOOKUP(A743,'Np PL4 Stock'!A:E,5,FALSE),D743-1-VLOOKUP(A743,'Np PL4 Stock'!A:E,5,FALSE)),""))</f>
        <v/>
      </c>
      <c r="O743" s="345"/>
      <c r="P743" s="290"/>
      <c r="Q743" s="300"/>
      <c r="R743" s="336"/>
      <c r="S743" s="301"/>
      <c r="T743" s="301"/>
      <c r="U743" s="336"/>
      <c r="V743" s="356"/>
      <c r="W743" s="357"/>
      <c r="X743" s="349"/>
      <c r="Y743" s="313" t="str">
        <f>IF(ISBLANK(X743),"",IFERROR(IF(VLOOKUP(A743,'Np PL4 Stock'!A:J,10,FALSE)="Np4",X743-VLOOKUP(A743,'Np PL4 Stock'!A:E,5,FALSE),X743-1-VLOOKUP(A743,'Np PL4 Stock'!A:E,5,FALSE)),""))</f>
        <v/>
      </c>
      <c r="Z743" s="325"/>
      <c r="AA743" s="315"/>
      <c r="AB743" s="316"/>
      <c r="AC743" s="317" t="str">
        <f>IF(ISBLANK(AB743),"",IFERROR(IF(VLOOKUP(A743,'Np PL4 Stock'!A:J,10,FALSE)="Np4",AB743-VLOOKUP(A743,'Np PL4 Stock'!A:E,5,FALSE),AB743-1-VLOOKUP(A743,'Np PL4 Stock'!A:E,5,FALSE)),""))</f>
        <v/>
      </c>
      <c r="AD743" s="290"/>
      <c r="AE743" s="300"/>
      <c r="AF743" s="323"/>
      <c r="AG743" s="339"/>
      <c r="AH743" s="358"/>
      <c r="AI743" s="339"/>
      <c r="AJ743" s="326"/>
      <c r="AK743" s="334"/>
    </row>
    <row r="744" spans="1:37">
      <c r="A744" s="280" t="str">
        <f t="shared" si="25"/>
        <v/>
      </c>
      <c r="B744" s="281"/>
      <c r="C744" s="282"/>
      <c r="D744" s="282"/>
      <c r="E744" s="243"/>
      <c r="F744" s="244"/>
      <c r="G744" s="243"/>
      <c r="H744" s="283" t="str">
        <f>IF(ISBLANK(F744),"",IFERROR(VLOOKUP(A744,'Np PL4 Stock'!$A:$U,20,FALSE),""))</f>
        <v/>
      </c>
      <c r="J744" s="283" t="str">
        <f>IF(ISBLANK(F744),"",VLOOKUP(LEFT(A744,5),Unit!A:B,2,FALSE))</f>
        <v/>
      </c>
      <c r="K744" s="243"/>
      <c r="L744" s="243"/>
      <c r="M744" s="291" t="str">
        <f t="shared" si="26"/>
        <v/>
      </c>
      <c r="N744" s="292" t="str">
        <f>IF(ISBLANK(D744),"",IFERROR(IF(VLOOKUP(A744,'Np PL4 Stock'!A:J,10,FALSE)="Np4",D744-VLOOKUP(A744,'Np PL4 Stock'!A:E,5,FALSE),D744-1-VLOOKUP(A744,'Np PL4 Stock'!A:E,5,FALSE)),""))</f>
        <v/>
      </c>
      <c r="O744" s="345"/>
      <c r="P744" s="290"/>
      <c r="Q744" s="300"/>
      <c r="R744" s="336"/>
      <c r="S744" s="301"/>
      <c r="T744" s="301"/>
      <c r="U744" s="336"/>
      <c r="V744" s="356"/>
      <c r="W744" s="357"/>
      <c r="X744" s="349"/>
      <c r="Y744" s="313" t="str">
        <f>IF(ISBLANK(X744),"",IFERROR(IF(VLOOKUP(A744,'Np PL4 Stock'!A:J,10,FALSE)="Np4",X744-VLOOKUP(A744,'Np PL4 Stock'!A:E,5,FALSE),X744-1-VLOOKUP(A744,'Np PL4 Stock'!A:E,5,FALSE)),""))</f>
        <v/>
      </c>
      <c r="Z744" s="325"/>
      <c r="AA744" s="315"/>
      <c r="AB744" s="316"/>
      <c r="AC744" s="317" t="str">
        <f>IF(ISBLANK(AB744),"",IFERROR(IF(VLOOKUP(A744,'Np PL4 Stock'!A:J,10,FALSE)="Np4",AB744-VLOOKUP(A744,'Np PL4 Stock'!A:E,5,FALSE),AB744-1-VLOOKUP(A744,'Np PL4 Stock'!A:E,5,FALSE)),""))</f>
        <v/>
      </c>
      <c r="AD744" s="290"/>
      <c r="AE744" s="300"/>
      <c r="AF744" s="323"/>
      <c r="AG744" s="339"/>
      <c r="AH744" s="358"/>
      <c r="AI744" s="339"/>
      <c r="AJ744" s="326"/>
      <c r="AK744" s="334"/>
    </row>
    <row r="745" spans="1:37">
      <c r="A745" s="280" t="str">
        <f t="shared" si="25"/>
        <v/>
      </c>
      <c r="B745" s="281"/>
      <c r="C745" s="282"/>
      <c r="D745" s="282"/>
      <c r="E745" s="243"/>
      <c r="F745" s="244"/>
      <c r="G745" s="243"/>
      <c r="H745" s="283" t="str">
        <f>IF(ISBLANK(F745),"",IFERROR(VLOOKUP(A745,'Np PL4 Stock'!$A:$U,20,FALSE),""))</f>
        <v/>
      </c>
      <c r="J745" s="283" t="str">
        <f>IF(ISBLANK(F745),"",VLOOKUP(LEFT(A745,5),Unit!A:B,2,FALSE))</f>
        <v/>
      </c>
      <c r="K745" s="243"/>
      <c r="L745" s="243"/>
      <c r="M745" s="291" t="str">
        <f t="shared" si="26"/>
        <v/>
      </c>
      <c r="N745" s="292" t="str">
        <f>IF(ISBLANK(D745),"",IFERROR(IF(VLOOKUP(A745,'Np PL4 Stock'!A:J,10,FALSE)="Np4",D745-VLOOKUP(A745,'Np PL4 Stock'!A:E,5,FALSE),D745-1-VLOOKUP(A745,'Np PL4 Stock'!A:E,5,FALSE)),""))</f>
        <v/>
      </c>
      <c r="O745" s="345"/>
      <c r="P745" s="290"/>
      <c r="Q745" s="300"/>
      <c r="R745" s="336"/>
      <c r="S745" s="301"/>
      <c r="T745" s="301"/>
      <c r="U745" s="336"/>
      <c r="V745" s="356"/>
      <c r="W745" s="357"/>
      <c r="X745" s="349"/>
      <c r="Y745" s="313" t="str">
        <f>IF(ISBLANK(X745),"",IFERROR(IF(VLOOKUP(A745,'Np PL4 Stock'!A:J,10,FALSE)="Np4",X745-VLOOKUP(A745,'Np PL4 Stock'!A:E,5,FALSE),X745-1-VLOOKUP(A745,'Np PL4 Stock'!A:E,5,FALSE)),""))</f>
        <v/>
      </c>
      <c r="Z745" s="325"/>
      <c r="AA745" s="315"/>
      <c r="AB745" s="316"/>
      <c r="AC745" s="317" t="str">
        <f>IF(ISBLANK(AB745),"",IFERROR(IF(VLOOKUP(A745,'Np PL4 Stock'!A:J,10,FALSE)="Np4",AB745-VLOOKUP(A745,'Np PL4 Stock'!A:E,5,FALSE),AB745-1-VLOOKUP(A745,'Np PL4 Stock'!A:E,5,FALSE)),""))</f>
        <v/>
      </c>
      <c r="AD745" s="290"/>
      <c r="AE745" s="300"/>
      <c r="AF745" s="323"/>
      <c r="AG745" s="339"/>
      <c r="AH745" s="358"/>
      <c r="AI745" s="339"/>
      <c r="AJ745" s="326"/>
      <c r="AK745" s="334"/>
    </row>
    <row r="746" spans="1:37">
      <c r="A746" s="280" t="str">
        <f t="shared" si="25"/>
        <v/>
      </c>
      <c r="B746" s="281"/>
      <c r="C746" s="282"/>
      <c r="D746" s="282"/>
      <c r="E746" s="243"/>
      <c r="F746" s="244"/>
      <c r="G746" s="243"/>
      <c r="H746" s="283" t="str">
        <f>IF(ISBLANK(F746),"",IFERROR(VLOOKUP(A746,'Np PL4 Stock'!$A:$U,20,FALSE),""))</f>
        <v/>
      </c>
      <c r="J746" s="283" t="str">
        <f>IF(ISBLANK(F746),"",VLOOKUP(LEFT(A746,5),Unit!A:B,2,FALSE))</f>
        <v/>
      </c>
      <c r="K746" s="243"/>
      <c r="L746" s="243"/>
      <c r="M746" s="291" t="str">
        <f t="shared" si="26"/>
        <v/>
      </c>
      <c r="N746" s="292" t="str">
        <f>IF(ISBLANK(D746),"",IFERROR(IF(VLOOKUP(A746,'Np PL4 Stock'!A:J,10,FALSE)="Np4",D746-VLOOKUP(A746,'Np PL4 Stock'!A:E,5,FALSE),D746-1-VLOOKUP(A746,'Np PL4 Stock'!A:E,5,FALSE)),""))</f>
        <v/>
      </c>
      <c r="O746" s="345"/>
      <c r="P746" s="290"/>
      <c r="Q746" s="300"/>
      <c r="R746" s="336"/>
      <c r="S746" s="301"/>
      <c r="T746" s="301"/>
      <c r="U746" s="336"/>
      <c r="V746" s="356"/>
      <c r="W746" s="357"/>
      <c r="X746" s="349"/>
      <c r="Y746" s="313" t="str">
        <f>IF(ISBLANK(X746),"",IFERROR(IF(VLOOKUP(A746,'Np PL4 Stock'!A:J,10,FALSE)="Np4",X746-VLOOKUP(A746,'Np PL4 Stock'!A:E,5,FALSE),X746-1-VLOOKUP(A746,'Np PL4 Stock'!A:E,5,FALSE)),""))</f>
        <v/>
      </c>
      <c r="Z746" s="325"/>
      <c r="AA746" s="315"/>
      <c r="AB746" s="316"/>
      <c r="AC746" s="317" t="str">
        <f>IF(ISBLANK(AB746),"",IFERROR(IF(VLOOKUP(A746,'Np PL4 Stock'!A:J,10,FALSE)="Np4",AB746-VLOOKUP(A746,'Np PL4 Stock'!A:E,5,FALSE),AB746-1-VLOOKUP(A746,'Np PL4 Stock'!A:E,5,FALSE)),""))</f>
        <v/>
      </c>
      <c r="AD746" s="290"/>
      <c r="AE746" s="300"/>
      <c r="AF746" s="323"/>
      <c r="AG746" s="339"/>
      <c r="AH746" s="358"/>
      <c r="AI746" s="339"/>
      <c r="AJ746" s="326"/>
      <c r="AK746" s="334"/>
    </row>
    <row r="747" spans="1:37">
      <c r="A747" s="280" t="str">
        <f t="shared" si="25"/>
        <v/>
      </c>
      <c r="B747" s="281"/>
      <c r="C747" s="282"/>
      <c r="D747" s="282"/>
      <c r="E747" s="243"/>
      <c r="F747" s="244"/>
      <c r="G747" s="243"/>
      <c r="H747" s="283" t="str">
        <f>IF(ISBLANK(F747),"",IFERROR(VLOOKUP(A747,'Np PL4 Stock'!$A:$U,20,FALSE),""))</f>
        <v/>
      </c>
      <c r="J747" s="283" t="str">
        <f>IF(ISBLANK(F747),"",VLOOKUP(LEFT(A747,5),Unit!A:B,2,FALSE))</f>
        <v/>
      </c>
      <c r="K747" s="243"/>
      <c r="L747" s="243"/>
      <c r="M747" s="291" t="str">
        <f t="shared" si="26"/>
        <v/>
      </c>
      <c r="N747" s="292" t="str">
        <f>IF(ISBLANK(D747),"",IFERROR(IF(VLOOKUP(A747,'Np PL4 Stock'!A:J,10,FALSE)="Np4",D747-VLOOKUP(A747,'Np PL4 Stock'!A:E,5,FALSE),D747-1-VLOOKUP(A747,'Np PL4 Stock'!A:E,5,FALSE)),""))</f>
        <v/>
      </c>
      <c r="O747" s="345"/>
      <c r="P747" s="290"/>
      <c r="Q747" s="300"/>
      <c r="R747" s="336"/>
      <c r="S747" s="301"/>
      <c r="T747" s="301"/>
      <c r="U747" s="336"/>
      <c r="V747" s="356"/>
      <c r="W747" s="357"/>
      <c r="X747" s="349"/>
      <c r="Y747" s="313" t="str">
        <f>IF(ISBLANK(X747),"",IFERROR(IF(VLOOKUP(A747,'Np PL4 Stock'!A:J,10,FALSE)="Np4",X747-VLOOKUP(A747,'Np PL4 Stock'!A:E,5,FALSE),X747-1-VLOOKUP(A747,'Np PL4 Stock'!A:E,5,FALSE)),""))</f>
        <v/>
      </c>
      <c r="Z747" s="325"/>
      <c r="AA747" s="315"/>
      <c r="AB747" s="316"/>
      <c r="AC747" s="317" t="str">
        <f>IF(ISBLANK(AB747),"",IFERROR(IF(VLOOKUP(A747,'Np PL4 Stock'!A:J,10,FALSE)="Np4",AB747-VLOOKUP(A747,'Np PL4 Stock'!A:E,5,FALSE),AB747-1-VLOOKUP(A747,'Np PL4 Stock'!A:E,5,FALSE)),""))</f>
        <v/>
      </c>
      <c r="AD747" s="290"/>
      <c r="AE747" s="300"/>
      <c r="AF747" s="323"/>
      <c r="AG747" s="339"/>
      <c r="AH747" s="358"/>
      <c r="AI747" s="339"/>
      <c r="AJ747" s="326"/>
      <c r="AK747" s="334"/>
    </row>
    <row r="748" spans="1:37">
      <c r="A748" s="280" t="str">
        <f t="shared" si="25"/>
        <v/>
      </c>
      <c r="B748" s="281"/>
      <c r="C748" s="282"/>
      <c r="D748" s="282"/>
      <c r="E748" s="243"/>
      <c r="F748" s="244"/>
      <c r="G748" s="243"/>
      <c r="H748" s="283" t="str">
        <f>IF(ISBLANK(F748),"",IFERROR(VLOOKUP(A748,'Np PL4 Stock'!$A:$U,20,FALSE),""))</f>
        <v/>
      </c>
      <c r="J748" s="283" t="str">
        <f>IF(ISBLANK(F748),"",VLOOKUP(LEFT(A748,5),Unit!A:B,2,FALSE))</f>
        <v/>
      </c>
      <c r="K748" s="243"/>
      <c r="L748" s="243"/>
      <c r="M748" s="291" t="str">
        <f t="shared" si="26"/>
        <v/>
      </c>
      <c r="N748" s="292" t="str">
        <f>IF(ISBLANK(D748),"",IFERROR(IF(VLOOKUP(A748,'Np PL4 Stock'!A:J,10,FALSE)="Np4",D748-VLOOKUP(A748,'Np PL4 Stock'!A:E,5,FALSE),D748-1-VLOOKUP(A748,'Np PL4 Stock'!A:E,5,FALSE)),""))</f>
        <v/>
      </c>
      <c r="O748" s="345"/>
      <c r="P748" s="290"/>
      <c r="Q748" s="300"/>
      <c r="R748" s="336"/>
      <c r="S748" s="301"/>
      <c r="T748" s="301"/>
      <c r="U748" s="336"/>
      <c r="V748" s="356"/>
      <c r="W748" s="357"/>
      <c r="X748" s="349"/>
      <c r="Y748" s="313" t="str">
        <f>IF(ISBLANK(X748),"",IFERROR(IF(VLOOKUP(A748,'Np PL4 Stock'!A:J,10,FALSE)="Np4",X748-VLOOKUP(A748,'Np PL4 Stock'!A:E,5,FALSE),X748-1-VLOOKUP(A748,'Np PL4 Stock'!A:E,5,FALSE)),""))</f>
        <v/>
      </c>
      <c r="Z748" s="325"/>
      <c r="AA748" s="315"/>
      <c r="AB748" s="316"/>
      <c r="AC748" s="317" t="str">
        <f>IF(ISBLANK(AB748),"",IFERROR(IF(VLOOKUP(A748,'Np PL4 Stock'!A:J,10,FALSE)="Np4",AB748-VLOOKUP(A748,'Np PL4 Stock'!A:E,5,FALSE),AB748-1-VLOOKUP(A748,'Np PL4 Stock'!A:E,5,FALSE)),""))</f>
        <v/>
      </c>
      <c r="AD748" s="290"/>
      <c r="AE748" s="300"/>
      <c r="AF748" s="323"/>
      <c r="AG748" s="339"/>
      <c r="AH748" s="358"/>
      <c r="AI748" s="339"/>
      <c r="AJ748" s="326"/>
      <c r="AK748" s="334"/>
    </row>
    <row r="749" spans="1:37">
      <c r="A749" s="280" t="str">
        <f t="shared" si="25"/>
        <v/>
      </c>
      <c r="B749" s="281"/>
      <c r="C749" s="282"/>
      <c r="D749" s="282"/>
      <c r="E749" s="243"/>
      <c r="F749" s="244"/>
      <c r="G749" s="243"/>
      <c r="H749" s="283" t="str">
        <f>IF(ISBLANK(F749),"",IFERROR(VLOOKUP(A749,'Np PL4 Stock'!$A:$U,20,FALSE),""))</f>
        <v/>
      </c>
      <c r="J749" s="283" t="str">
        <f>IF(ISBLANK(F749),"",VLOOKUP(LEFT(A749,5),Unit!A:B,2,FALSE))</f>
        <v/>
      </c>
      <c r="K749" s="243"/>
      <c r="L749" s="243"/>
      <c r="M749" s="291" t="str">
        <f t="shared" si="26"/>
        <v/>
      </c>
      <c r="N749" s="292" t="str">
        <f>IF(ISBLANK(D749),"",IFERROR(IF(VLOOKUP(A749,'Np PL4 Stock'!A:J,10,FALSE)="Np4",D749-VLOOKUP(A749,'Np PL4 Stock'!A:E,5,FALSE),D749-1-VLOOKUP(A749,'Np PL4 Stock'!A:E,5,FALSE)),""))</f>
        <v/>
      </c>
      <c r="O749" s="345"/>
      <c r="P749" s="290"/>
      <c r="Q749" s="300"/>
      <c r="R749" s="336"/>
      <c r="S749" s="301"/>
      <c r="T749" s="301"/>
      <c r="U749" s="336"/>
      <c r="V749" s="356"/>
      <c r="W749" s="357"/>
      <c r="X749" s="349"/>
      <c r="Y749" s="313" t="str">
        <f>IF(ISBLANK(X749),"",IFERROR(IF(VLOOKUP(A749,'Np PL4 Stock'!A:J,10,FALSE)="Np4",X749-VLOOKUP(A749,'Np PL4 Stock'!A:E,5,FALSE),X749-1-VLOOKUP(A749,'Np PL4 Stock'!A:E,5,FALSE)),""))</f>
        <v/>
      </c>
      <c r="Z749" s="325"/>
      <c r="AA749" s="315"/>
      <c r="AB749" s="316"/>
      <c r="AC749" s="317" t="str">
        <f>IF(ISBLANK(AB749),"",IFERROR(IF(VLOOKUP(A749,'Np PL4 Stock'!A:J,10,FALSE)="Np4",AB749-VLOOKUP(A749,'Np PL4 Stock'!A:E,5,FALSE),AB749-1-VLOOKUP(A749,'Np PL4 Stock'!A:E,5,FALSE)),""))</f>
        <v/>
      </c>
      <c r="AD749" s="290"/>
      <c r="AE749" s="300"/>
      <c r="AF749" s="323"/>
      <c r="AG749" s="339"/>
      <c r="AH749" s="358"/>
      <c r="AI749" s="339"/>
      <c r="AJ749" s="326"/>
      <c r="AK749" s="334"/>
    </row>
    <row r="750" spans="1:37">
      <c r="A750" s="280" t="str">
        <f t="shared" si="25"/>
        <v/>
      </c>
      <c r="B750" s="281"/>
      <c r="C750" s="282"/>
      <c r="D750" s="282"/>
      <c r="E750" s="243"/>
      <c r="F750" s="244"/>
      <c r="G750" s="243"/>
      <c r="H750" s="283" t="str">
        <f>IF(ISBLANK(F750),"",IFERROR(VLOOKUP(A750,'Np PL4 Stock'!$A:$U,20,FALSE),""))</f>
        <v/>
      </c>
      <c r="J750" s="283" t="str">
        <f>IF(ISBLANK(F750),"",VLOOKUP(LEFT(A750,5),Unit!A:B,2,FALSE))</f>
        <v/>
      </c>
      <c r="K750" s="243"/>
      <c r="L750" s="243"/>
      <c r="M750" s="291" t="str">
        <f t="shared" si="26"/>
        <v/>
      </c>
      <c r="N750" s="292" t="str">
        <f>IF(ISBLANK(D750),"",IFERROR(IF(VLOOKUP(A750,'Np PL4 Stock'!A:J,10,FALSE)="Np4",D750-VLOOKUP(A750,'Np PL4 Stock'!A:E,5,FALSE),D750-1-VLOOKUP(A750,'Np PL4 Stock'!A:E,5,FALSE)),""))</f>
        <v/>
      </c>
      <c r="O750" s="345"/>
      <c r="P750" s="290"/>
      <c r="Q750" s="300"/>
      <c r="R750" s="336"/>
      <c r="S750" s="301"/>
      <c r="T750" s="301"/>
      <c r="U750" s="336"/>
      <c r="V750" s="356"/>
      <c r="W750" s="357"/>
      <c r="X750" s="349"/>
      <c r="Y750" s="313" t="str">
        <f>IF(ISBLANK(X750),"",IFERROR(IF(VLOOKUP(A750,'Np PL4 Stock'!A:J,10,FALSE)="Np4",X750-VLOOKUP(A750,'Np PL4 Stock'!A:E,5,FALSE),X750-1-VLOOKUP(A750,'Np PL4 Stock'!A:E,5,FALSE)),""))</f>
        <v/>
      </c>
      <c r="Z750" s="325"/>
      <c r="AA750" s="315"/>
      <c r="AB750" s="316"/>
      <c r="AC750" s="317" t="str">
        <f>IF(ISBLANK(AB750),"",IFERROR(IF(VLOOKUP(A750,'Np PL4 Stock'!A:J,10,FALSE)="Np4",AB750-VLOOKUP(A750,'Np PL4 Stock'!A:E,5,FALSE),AB750-1-VLOOKUP(A750,'Np PL4 Stock'!A:E,5,FALSE)),""))</f>
        <v/>
      </c>
      <c r="AD750" s="290"/>
      <c r="AE750" s="300"/>
      <c r="AF750" s="323"/>
      <c r="AG750" s="339"/>
      <c r="AH750" s="358"/>
      <c r="AI750" s="339"/>
      <c r="AJ750" s="326"/>
      <c r="AK750" s="334"/>
    </row>
    <row r="751" spans="1:37">
      <c r="A751" s="280" t="str">
        <f t="shared" si="25"/>
        <v/>
      </c>
      <c r="B751" s="281"/>
      <c r="C751" s="282"/>
      <c r="D751" s="282"/>
      <c r="E751" s="243"/>
      <c r="F751" s="244"/>
      <c r="G751" s="243"/>
      <c r="H751" s="283" t="str">
        <f>IF(ISBLANK(F751),"",IFERROR(VLOOKUP(A751,'Np PL4 Stock'!$A:$U,20,FALSE),""))</f>
        <v/>
      </c>
      <c r="J751" s="283" t="str">
        <f>IF(ISBLANK(F751),"",VLOOKUP(LEFT(A751,5),Unit!A:B,2,FALSE))</f>
        <v/>
      </c>
      <c r="K751" s="243"/>
      <c r="L751" s="243"/>
      <c r="M751" s="291" t="str">
        <f t="shared" si="26"/>
        <v/>
      </c>
      <c r="N751" s="292" t="str">
        <f>IF(ISBLANK(D751),"",IFERROR(IF(VLOOKUP(A751,'Np PL4 Stock'!A:J,10,FALSE)="Np4",D751-VLOOKUP(A751,'Np PL4 Stock'!A:E,5,FALSE),D751-1-VLOOKUP(A751,'Np PL4 Stock'!A:E,5,FALSE)),""))</f>
        <v/>
      </c>
      <c r="O751" s="345"/>
      <c r="P751" s="290"/>
      <c r="Q751" s="300"/>
      <c r="R751" s="336"/>
      <c r="S751" s="301"/>
      <c r="T751" s="301"/>
      <c r="U751" s="336"/>
      <c r="V751" s="356"/>
      <c r="W751" s="357"/>
      <c r="X751" s="349"/>
      <c r="Y751" s="313" t="str">
        <f>IF(ISBLANK(X751),"",IFERROR(IF(VLOOKUP(A751,'Np PL4 Stock'!A:J,10,FALSE)="Np4",X751-VLOOKUP(A751,'Np PL4 Stock'!A:E,5,FALSE),X751-1-VLOOKUP(A751,'Np PL4 Stock'!A:E,5,FALSE)),""))</f>
        <v/>
      </c>
      <c r="Z751" s="325"/>
      <c r="AA751" s="315"/>
      <c r="AB751" s="316"/>
      <c r="AC751" s="317" t="str">
        <f>IF(ISBLANK(AB751),"",IFERROR(IF(VLOOKUP(A751,'Np PL4 Stock'!A:J,10,FALSE)="Np4",AB751-VLOOKUP(A751,'Np PL4 Stock'!A:E,5,FALSE),AB751-1-VLOOKUP(A751,'Np PL4 Stock'!A:E,5,FALSE)),""))</f>
        <v/>
      </c>
      <c r="AD751" s="290"/>
      <c r="AE751" s="300"/>
      <c r="AF751" s="323"/>
      <c r="AG751" s="339"/>
      <c r="AH751" s="358"/>
      <c r="AI751" s="339"/>
      <c r="AJ751" s="326"/>
      <c r="AK751" s="334"/>
    </row>
    <row r="752" spans="1:37">
      <c r="A752" s="280" t="str">
        <f t="shared" si="25"/>
        <v/>
      </c>
      <c r="B752" s="281"/>
      <c r="C752" s="282"/>
      <c r="D752" s="282"/>
      <c r="E752" s="243"/>
      <c r="F752" s="244"/>
      <c r="G752" s="243"/>
      <c r="H752" s="283" t="str">
        <f>IF(ISBLANK(F752),"",IFERROR(VLOOKUP(A752,'Np PL4 Stock'!$A:$U,20,FALSE),""))</f>
        <v/>
      </c>
      <c r="J752" s="283" t="str">
        <f>IF(ISBLANK(F752),"",VLOOKUP(LEFT(A752,5),Unit!A:B,2,FALSE))</f>
        <v/>
      </c>
      <c r="K752" s="243"/>
      <c r="L752" s="243"/>
      <c r="M752" s="291" t="str">
        <f t="shared" si="26"/>
        <v/>
      </c>
      <c r="N752" s="292" t="str">
        <f>IF(ISBLANK(D752),"",IFERROR(IF(VLOOKUP(A752,'Np PL4 Stock'!A:J,10,FALSE)="Np4",D752-VLOOKUP(A752,'Np PL4 Stock'!A:E,5,FALSE),D752-1-VLOOKUP(A752,'Np PL4 Stock'!A:E,5,FALSE)),""))</f>
        <v/>
      </c>
      <c r="O752" s="345"/>
      <c r="P752" s="290"/>
      <c r="Q752" s="300"/>
      <c r="R752" s="336"/>
      <c r="S752" s="301"/>
      <c r="T752" s="301"/>
      <c r="U752" s="336"/>
      <c r="V752" s="356"/>
      <c r="W752" s="357"/>
      <c r="X752" s="349"/>
      <c r="Y752" s="313" t="str">
        <f>IF(ISBLANK(X752),"",IFERROR(IF(VLOOKUP(A752,'Np PL4 Stock'!A:J,10,FALSE)="Np4",X752-VLOOKUP(A752,'Np PL4 Stock'!A:E,5,FALSE),X752-1-VLOOKUP(A752,'Np PL4 Stock'!A:E,5,FALSE)),""))</f>
        <v/>
      </c>
      <c r="Z752" s="325"/>
      <c r="AA752" s="315"/>
      <c r="AB752" s="316"/>
      <c r="AC752" s="317" t="str">
        <f>IF(ISBLANK(AB752),"",IFERROR(IF(VLOOKUP(A752,'Np PL4 Stock'!A:J,10,FALSE)="Np4",AB752-VLOOKUP(A752,'Np PL4 Stock'!A:E,5,FALSE),AB752-1-VLOOKUP(A752,'Np PL4 Stock'!A:E,5,FALSE)),""))</f>
        <v/>
      </c>
      <c r="AD752" s="290"/>
      <c r="AE752" s="300"/>
      <c r="AF752" s="323"/>
      <c r="AG752" s="339"/>
      <c r="AH752" s="358"/>
      <c r="AI752" s="339"/>
      <c r="AJ752" s="326"/>
      <c r="AK752" s="334"/>
    </row>
    <row r="753" spans="1:37">
      <c r="A753" s="280" t="str">
        <f t="shared" si="25"/>
        <v/>
      </c>
      <c r="B753" s="281"/>
      <c r="C753" s="282"/>
      <c r="D753" s="282"/>
      <c r="E753" s="243"/>
      <c r="F753" s="244"/>
      <c r="G753" s="243"/>
      <c r="H753" s="283" t="str">
        <f>IF(ISBLANK(F753),"",IFERROR(VLOOKUP(A753,'Np PL4 Stock'!$A:$U,20,FALSE),""))</f>
        <v/>
      </c>
      <c r="J753" s="283" t="str">
        <f>IF(ISBLANK(F753),"",VLOOKUP(LEFT(A753,5),Unit!A:B,2,FALSE))</f>
        <v/>
      </c>
      <c r="K753" s="243"/>
      <c r="L753" s="243"/>
      <c r="M753" s="291" t="str">
        <f t="shared" si="26"/>
        <v/>
      </c>
      <c r="N753" s="292" t="str">
        <f>IF(ISBLANK(D753),"",IFERROR(IF(VLOOKUP(A753,'Np PL4 Stock'!A:J,10,FALSE)="Np4",D753-VLOOKUP(A753,'Np PL4 Stock'!A:E,5,FALSE),D753-1-VLOOKUP(A753,'Np PL4 Stock'!A:E,5,FALSE)),""))</f>
        <v/>
      </c>
      <c r="O753" s="345"/>
      <c r="P753" s="290"/>
      <c r="Q753" s="300"/>
      <c r="R753" s="336"/>
      <c r="S753" s="301"/>
      <c r="T753" s="301"/>
      <c r="U753" s="336"/>
      <c r="V753" s="356"/>
      <c r="W753" s="357"/>
      <c r="X753" s="349"/>
      <c r="Y753" s="313" t="str">
        <f>IF(ISBLANK(X753),"",IFERROR(IF(VLOOKUP(A753,'Np PL4 Stock'!A:J,10,FALSE)="Np4",X753-VLOOKUP(A753,'Np PL4 Stock'!A:E,5,FALSE),X753-1-VLOOKUP(A753,'Np PL4 Stock'!A:E,5,FALSE)),""))</f>
        <v/>
      </c>
      <c r="Z753" s="325"/>
      <c r="AA753" s="315"/>
      <c r="AB753" s="316"/>
      <c r="AC753" s="317" t="str">
        <f>IF(ISBLANK(AB753),"",IFERROR(IF(VLOOKUP(A753,'Np PL4 Stock'!A:J,10,FALSE)="Np4",AB753-VLOOKUP(A753,'Np PL4 Stock'!A:E,5,FALSE),AB753-1-VLOOKUP(A753,'Np PL4 Stock'!A:E,5,FALSE)),""))</f>
        <v/>
      </c>
      <c r="AD753" s="290"/>
      <c r="AE753" s="300"/>
      <c r="AF753" s="323"/>
      <c r="AG753" s="339"/>
      <c r="AH753" s="358"/>
      <c r="AI753" s="339"/>
      <c r="AJ753" s="326"/>
      <c r="AK753" s="334"/>
    </row>
    <row r="754" spans="1:37">
      <c r="A754" s="280" t="str">
        <f t="shared" si="25"/>
        <v/>
      </c>
      <c r="B754" s="281"/>
      <c r="C754" s="282"/>
      <c r="D754" s="282"/>
      <c r="E754" s="243"/>
      <c r="F754" s="244"/>
      <c r="G754" s="243"/>
      <c r="H754" s="283" t="str">
        <f>IF(ISBLANK(F754),"",IFERROR(VLOOKUP(A754,'Np PL4 Stock'!$A:$U,20,FALSE),""))</f>
        <v/>
      </c>
      <c r="J754" s="283" t="str">
        <f>IF(ISBLANK(F754),"",VLOOKUP(LEFT(A754,5),Unit!A:B,2,FALSE))</f>
        <v/>
      </c>
      <c r="K754" s="243"/>
      <c r="L754" s="243"/>
      <c r="M754" s="291" t="str">
        <f t="shared" si="26"/>
        <v/>
      </c>
      <c r="N754" s="292" t="str">
        <f>IF(ISBLANK(D754),"",IFERROR(IF(VLOOKUP(A754,'Np PL4 Stock'!A:J,10,FALSE)="Np4",D754-VLOOKUP(A754,'Np PL4 Stock'!A:E,5,FALSE),D754-1-VLOOKUP(A754,'Np PL4 Stock'!A:E,5,FALSE)),""))</f>
        <v/>
      </c>
      <c r="O754" s="345"/>
      <c r="P754" s="290"/>
      <c r="Q754" s="300"/>
      <c r="R754" s="336"/>
      <c r="S754" s="301"/>
      <c r="T754" s="301"/>
      <c r="U754" s="336"/>
      <c r="V754" s="356"/>
      <c r="W754" s="357"/>
      <c r="X754" s="349"/>
      <c r="Y754" s="313" t="str">
        <f>IF(ISBLANK(X754),"",IFERROR(IF(VLOOKUP(A754,'Np PL4 Stock'!A:J,10,FALSE)="Np4",X754-VLOOKUP(A754,'Np PL4 Stock'!A:E,5,FALSE),X754-1-VLOOKUP(A754,'Np PL4 Stock'!A:E,5,FALSE)),""))</f>
        <v/>
      </c>
      <c r="Z754" s="325"/>
      <c r="AA754" s="315"/>
      <c r="AB754" s="316"/>
      <c r="AC754" s="317" t="str">
        <f>IF(ISBLANK(AB754),"",IFERROR(IF(VLOOKUP(A754,'Np PL4 Stock'!A:J,10,FALSE)="Np4",AB754-VLOOKUP(A754,'Np PL4 Stock'!A:E,5,FALSE),AB754-1-VLOOKUP(A754,'Np PL4 Stock'!A:E,5,FALSE)),""))</f>
        <v/>
      </c>
      <c r="AD754" s="290"/>
      <c r="AE754" s="300"/>
      <c r="AF754" s="323"/>
      <c r="AG754" s="339"/>
      <c r="AH754" s="358"/>
      <c r="AI754" s="339"/>
      <c r="AJ754" s="326"/>
      <c r="AK754" s="334"/>
    </row>
    <row r="755" spans="1:37">
      <c r="A755" s="280" t="str">
        <f t="shared" si="25"/>
        <v/>
      </c>
      <c r="B755" s="281"/>
      <c r="C755" s="282"/>
      <c r="D755" s="282"/>
      <c r="E755" s="243"/>
      <c r="F755" s="244"/>
      <c r="G755" s="243"/>
      <c r="H755" s="283" t="str">
        <f>IF(ISBLANK(F755),"",IFERROR(VLOOKUP(A755,'Np PL4 Stock'!$A:$U,20,FALSE),""))</f>
        <v/>
      </c>
      <c r="J755" s="283" t="str">
        <f>IF(ISBLANK(F755),"",VLOOKUP(LEFT(A755,5),Unit!A:B,2,FALSE))</f>
        <v/>
      </c>
      <c r="K755" s="243"/>
      <c r="L755" s="243"/>
      <c r="M755" s="291" t="str">
        <f t="shared" si="26"/>
        <v/>
      </c>
      <c r="N755" s="292" t="str">
        <f>IF(ISBLANK(D755),"",IFERROR(IF(VLOOKUP(A755,'Np PL4 Stock'!A:J,10,FALSE)="Np4",D755-VLOOKUP(A755,'Np PL4 Stock'!A:E,5,FALSE),D755-1-VLOOKUP(A755,'Np PL4 Stock'!A:E,5,FALSE)),""))</f>
        <v/>
      </c>
      <c r="O755" s="345"/>
      <c r="P755" s="290"/>
      <c r="Q755" s="300"/>
      <c r="R755" s="336"/>
      <c r="S755" s="301"/>
      <c r="T755" s="301"/>
      <c r="U755" s="336"/>
      <c r="V755" s="356"/>
      <c r="W755" s="357"/>
      <c r="X755" s="349"/>
      <c r="Y755" s="313" t="str">
        <f>IF(ISBLANK(X755),"",IFERROR(IF(VLOOKUP(A755,'Np PL4 Stock'!A:J,10,FALSE)="Np4",X755-VLOOKUP(A755,'Np PL4 Stock'!A:E,5,FALSE),X755-1-VLOOKUP(A755,'Np PL4 Stock'!A:E,5,FALSE)),""))</f>
        <v/>
      </c>
      <c r="Z755" s="325"/>
      <c r="AA755" s="315"/>
      <c r="AB755" s="316"/>
      <c r="AC755" s="317" t="str">
        <f>IF(ISBLANK(AB755),"",IFERROR(IF(VLOOKUP(A755,'Np PL4 Stock'!A:J,10,FALSE)="Np4",AB755-VLOOKUP(A755,'Np PL4 Stock'!A:E,5,FALSE),AB755-1-VLOOKUP(A755,'Np PL4 Stock'!A:E,5,FALSE)),""))</f>
        <v/>
      </c>
      <c r="AD755" s="290"/>
      <c r="AE755" s="300"/>
      <c r="AF755" s="323"/>
      <c r="AG755" s="339"/>
      <c r="AH755" s="358"/>
      <c r="AI755" s="339"/>
      <c r="AJ755" s="326"/>
      <c r="AK755" s="334"/>
    </row>
    <row r="756" spans="1:37">
      <c r="A756" s="280" t="str">
        <f t="shared" si="25"/>
        <v/>
      </c>
      <c r="B756" s="281"/>
      <c r="C756" s="282"/>
      <c r="D756" s="282"/>
      <c r="E756" s="243"/>
      <c r="F756" s="244"/>
      <c r="G756" s="243"/>
      <c r="H756" s="283" t="str">
        <f>IF(ISBLANK(F756),"",IFERROR(VLOOKUP(A756,'Np PL4 Stock'!$A:$U,20,FALSE),""))</f>
        <v/>
      </c>
      <c r="J756" s="283" t="str">
        <f>IF(ISBLANK(F756),"",VLOOKUP(LEFT(A756,5),Unit!A:B,2,FALSE))</f>
        <v/>
      </c>
      <c r="K756" s="243"/>
      <c r="L756" s="243"/>
      <c r="M756" s="291" t="str">
        <f t="shared" si="26"/>
        <v/>
      </c>
      <c r="N756" s="292" t="str">
        <f>IF(ISBLANK(D756),"",IFERROR(IF(VLOOKUP(A756,'Np PL4 Stock'!A:J,10,FALSE)="Np4",D756-VLOOKUP(A756,'Np PL4 Stock'!A:E,5,FALSE),D756-1-VLOOKUP(A756,'Np PL4 Stock'!A:E,5,FALSE)),""))</f>
        <v/>
      </c>
      <c r="O756" s="345"/>
      <c r="P756" s="290"/>
      <c r="Q756" s="300"/>
      <c r="R756" s="336"/>
      <c r="S756" s="301"/>
      <c r="T756" s="301"/>
      <c r="U756" s="336"/>
      <c r="V756" s="356"/>
      <c r="W756" s="357"/>
      <c r="X756" s="349"/>
      <c r="Y756" s="313" t="str">
        <f>IF(ISBLANK(X756),"",IFERROR(IF(VLOOKUP(A756,'Np PL4 Stock'!A:J,10,FALSE)="Np4",X756-VLOOKUP(A756,'Np PL4 Stock'!A:E,5,FALSE),X756-1-VLOOKUP(A756,'Np PL4 Stock'!A:E,5,FALSE)),""))</f>
        <v/>
      </c>
      <c r="Z756" s="325"/>
      <c r="AA756" s="315"/>
      <c r="AB756" s="316"/>
      <c r="AC756" s="317" t="str">
        <f>IF(ISBLANK(AB756),"",IFERROR(IF(VLOOKUP(A756,'Np PL4 Stock'!A:J,10,FALSE)="Np4",AB756-VLOOKUP(A756,'Np PL4 Stock'!A:E,5,FALSE),AB756-1-VLOOKUP(A756,'Np PL4 Stock'!A:E,5,FALSE)),""))</f>
        <v/>
      </c>
      <c r="AD756" s="290"/>
      <c r="AE756" s="300"/>
      <c r="AF756" s="323"/>
      <c r="AG756" s="339"/>
      <c r="AH756" s="358"/>
      <c r="AI756" s="339"/>
      <c r="AJ756" s="326"/>
      <c r="AK756" s="334"/>
    </row>
    <row r="757" spans="1:37">
      <c r="A757" s="280" t="str">
        <f t="shared" si="25"/>
        <v/>
      </c>
      <c r="B757" s="281"/>
      <c r="C757" s="282"/>
      <c r="D757" s="282"/>
      <c r="E757" s="243"/>
      <c r="F757" s="244"/>
      <c r="G757" s="243"/>
      <c r="H757" s="283" t="str">
        <f>IF(ISBLANK(F757),"",IFERROR(VLOOKUP(A757,'Np PL4 Stock'!$A:$U,20,FALSE),""))</f>
        <v/>
      </c>
      <c r="J757" s="283" t="str">
        <f>IF(ISBLANK(F757),"",VLOOKUP(LEFT(A757,5),Unit!A:B,2,FALSE))</f>
        <v/>
      </c>
      <c r="K757" s="243"/>
      <c r="L757" s="243"/>
      <c r="M757" s="291" t="str">
        <f t="shared" si="26"/>
        <v/>
      </c>
      <c r="N757" s="292" t="str">
        <f>IF(ISBLANK(D757),"",IFERROR(IF(VLOOKUP(A757,'Np PL4 Stock'!A:J,10,FALSE)="Np4",D757-VLOOKUP(A757,'Np PL4 Stock'!A:E,5,FALSE),D757-1-VLOOKUP(A757,'Np PL4 Stock'!A:E,5,FALSE)),""))</f>
        <v/>
      </c>
      <c r="O757" s="345"/>
      <c r="P757" s="290"/>
      <c r="Q757" s="300"/>
      <c r="R757" s="336"/>
      <c r="S757" s="301"/>
      <c r="T757" s="301"/>
      <c r="U757" s="336"/>
      <c r="V757" s="356"/>
      <c r="W757" s="357"/>
      <c r="X757" s="349"/>
      <c r="Y757" s="313" t="str">
        <f>IF(ISBLANK(X757),"",IFERROR(IF(VLOOKUP(A757,'Np PL4 Stock'!A:J,10,FALSE)="Np4",X757-VLOOKUP(A757,'Np PL4 Stock'!A:E,5,FALSE),X757-1-VLOOKUP(A757,'Np PL4 Stock'!A:E,5,FALSE)),""))</f>
        <v/>
      </c>
      <c r="Z757" s="325"/>
      <c r="AA757" s="315"/>
      <c r="AB757" s="316"/>
      <c r="AC757" s="317" t="str">
        <f>IF(ISBLANK(AB757),"",IFERROR(IF(VLOOKUP(A757,'Np PL4 Stock'!A:J,10,FALSE)="Np4",AB757-VLOOKUP(A757,'Np PL4 Stock'!A:E,5,FALSE),AB757-1-VLOOKUP(A757,'Np PL4 Stock'!A:E,5,FALSE)),""))</f>
        <v/>
      </c>
      <c r="AD757" s="290"/>
      <c r="AE757" s="300"/>
      <c r="AF757" s="323"/>
      <c r="AG757" s="339"/>
      <c r="AH757" s="358"/>
      <c r="AI757" s="339"/>
      <c r="AJ757" s="326"/>
      <c r="AK757" s="334"/>
    </row>
    <row r="758" spans="1:37">
      <c r="A758" s="280" t="str">
        <f t="shared" si="25"/>
        <v/>
      </c>
      <c r="B758" s="281"/>
      <c r="C758" s="282"/>
      <c r="D758" s="282"/>
      <c r="E758" s="243"/>
      <c r="F758" s="244"/>
      <c r="G758" s="243"/>
      <c r="H758" s="283" t="str">
        <f>IF(ISBLANK(F758),"",IFERROR(VLOOKUP(A758,'Np PL4 Stock'!$A:$U,20,FALSE),""))</f>
        <v/>
      </c>
      <c r="J758" s="283" t="str">
        <f>IF(ISBLANK(F758),"",VLOOKUP(LEFT(A758,5),Unit!A:B,2,FALSE))</f>
        <v/>
      </c>
      <c r="K758" s="243"/>
      <c r="L758" s="243"/>
      <c r="M758" s="291" t="str">
        <f t="shared" si="26"/>
        <v/>
      </c>
      <c r="N758" s="292" t="str">
        <f>IF(ISBLANK(D758),"",IFERROR(IF(VLOOKUP(A758,'Np PL4 Stock'!A:J,10,FALSE)="Np4",D758-VLOOKUP(A758,'Np PL4 Stock'!A:E,5,FALSE),D758-1-VLOOKUP(A758,'Np PL4 Stock'!A:E,5,FALSE)),""))</f>
        <v/>
      </c>
      <c r="O758" s="345"/>
      <c r="P758" s="290"/>
      <c r="Q758" s="300"/>
      <c r="R758" s="336"/>
      <c r="S758" s="301"/>
      <c r="T758" s="301"/>
      <c r="U758" s="336"/>
      <c r="V758" s="356"/>
      <c r="W758" s="357"/>
      <c r="X758" s="349"/>
      <c r="Y758" s="313" t="str">
        <f>IF(ISBLANK(X758),"",IFERROR(IF(VLOOKUP(A758,'Np PL4 Stock'!A:J,10,FALSE)="Np4",X758-VLOOKUP(A758,'Np PL4 Stock'!A:E,5,FALSE),X758-1-VLOOKUP(A758,'Np PL4 Stock'!A:E,5,FALSE)),""))</f>
        <v/>
      </c>
      <c r="Z758" s="325"/>
      <c r="AA758" s="315"/>
      <c r="AB758" s="316"/>
      <c r="AC758" s="317" t="str">
        <f>IF(ISBLANK(AB758),"",IFERROR(IF(VLOOKUP(A758,'Np PL4 Stock'!A:J,10,FALSE)="Np4",AB758-VLOOKUP(A758,'Np PL4 Stock'!A:E,5,FALSE),AB758-1-VLOOKUP(A758,'Np PL4 Stock'!A:E,5,FALSE)),""))</f>
        <v/>
      </c>
      <c r="AD758" s="290"/>
      <c r="AE758" s="300"/>
      <c r="AF758" s="323"/>
      <c r="AG758" s="339"/>
      <c r="AH758" s="358"/>
      <c r="AI758" s="339"/>
      <c r="AJ758" s="326"/>
      <c r="AK758" s="334"/>
    </row>
    <row r="759" spans="1:37">
      <c r="A759" s="280" t="str">
        <f t="shared" si="25"/>
        <v/>
      </c>
      <c r="B759" s="281"/>
      <c r="C759" s="282"/>
      <c r="D759" s="282"/>
      <c r="E759" s="243"/>
      <c r="F759" s="244"/>
      <c r="G759" s="243"/>
      <c r="H759" s="283" t="str">
        <f>IF(ISBLANK(F759),"",IFERROR(VLOOKUP(A759,'Np PL4 Stock'!$A:$U,20,FALSE),""))</f>
        <v/>
      </c>
      <c r="J759" s="283" t="str">
        <f>IF(ISBLANK(F759),"",VLOOKUP(LEFT(A759,5),Unit!A:B,2,FALSE))</f>
        <v/>
      </c>
      <c r="K759" s="243"/>
      <c r="L759" s="243"/>
      <c r="M759" s="291" t="str">
        <f t="shared" si="26"/>
        <v/>
      </c>
      <c r="N759" s="292" t="str">
        <f>IF(ISBLANK(D759),"",IFERROR(IF(VLOOKUP(A759,'Np PL4 Stock'!A:J,10,FALSE)="Np4",D759-VLOOKUP(A759,'Np PL4 Stock'!A:E,5,FALSE),D759-1-VLOOKUP(A759,'Np PL4 Stock'!A:E,5,FALSE)),""))</f>
        <v/>
      </c>
      <c r="O759" s="345"/>
      <c r="P759" s="290"/>
      <c r="Q759" s="300"/>
      <c r="R759" s="336"/>
      <c r="S759" s="301"/>
      <c r="T759" s="301"/>
      <c r="U759" s="336"/>
      <c r="V759" s="356"/>
      <c r="W759" s="357"/>
      <c r="X759" s="349"/>
      <c r="Y759" s="313" t="str">
        <f>IF(ISBLANK(X759),"",IFERROR(IF(VLOOKUP(A759,'Np PL4 Stock'!A:J,10,FALSE)="Np4",X759-VLOOKUP(A759,'Np PL4 Stock'!A:E,5,FALSE),X759-1-VLOOKUP(A759,'Np PL4 Stock'!A:E,5,FALSE)),""))</f>
        <v/>
      </c>
      <c r="Z759" s="325"/>
      <c r="AA759" s="315"/>
      <c r="AB759" s="316"/>
      <c r="AC759" s="317" t="str">
        <f>IF(ISBLANK(AB759),"",IFERROR(IF(VLOOKUP(A759,'Np PL4 Stock'!A:J,10,FALSE)="Np4",AB759-VLOOKUP(A759,'Np PL4 Stock'!A:E,5,FALSE),AB759-1-VLOOKUP(A759,'Np PL4 Stock'!A:E,5,FALSE)),""))</f>
        <v/>
      </c>
      <c r="AD759" s="290"/>
      <c r="AE759" s="300"/>
      <c r="AF759" s="323"/>
      <c r="AG759" s="339"/>
      <c r="AH759" s="358"/>
      <c r="AI759" s="339"/>
      <c r="AJ759" s="326"/>
      <c r="AK759" s="334"/>
    </row>
    <row r="760" spans="1:37">
      <c r="A760" s="280" t="str">
        <f t="shared" si="25"/>
        <v/>
      </c>
      <c r="B760" s="281"/>
      <c r="C760" s="282"/>
      <c r="D760" s="282"/>
      <c r="E760" s="243"/>
      <c r="F760" s="244"/>
      <c r="G760" s="243"/>
      <c r="H760" s="283" t="str">
        <f>IF(ISBLANK(F760),"",IFERROR(VLOOKUP(A760,'Np PL4 Stock'!$A:$U,20,FALSE),""))</f>
        <v/>
      </c>
      <c r="J760" s="283" t="str">
        <f>IF(ISBLANK(F760),"",VLOOKUP(LEFT(A760,5),Unit!A:B,2,FALSE))</f>
        <v/>
      </c>
      <c r="K760" s="243"/>
      <c r="L760" s="243"/>
      <c r="M760" s="291" t="str">
        <f t="shared" si="26"/>
        <v/>
      </c>
      <c r="N760" s="292" t="str">
        <f>IF(ISBLANK(D760),"",IFERROR(IF(VLOOKUP(A760,'Np PL4 Stock'!A:J,10,FALSE)="Np4",D760-VLOOKUP(A760,'Np PL4 Stock'!A:E,5,FALSE),D760-1-VLOOKUP(A760,'Np PL4 Stock'!A:E,5,FALSE)),""))</f>
        <v/>
      </c>
      <c r="O760" s="345"/>
      <c r="P760" s="290"/>
      <c r="Q760" s="300"/>
      <c r="R760" s="336"/>
      <c r="S760" s="301"/>
      <c r="T760" s="301"/>
      <c r="U760" s="336"/>
      <c r="V760" s="356"/>
      <c r="W760" s="357"/>
      <c r="X760" s="349"/>
      <c r="Y760" s="313" t="str">
        <f>IF(ISBLANK(X760),"",IFERROR(IF(VLOOKUP(A760,'Np PL4 Stock'!A:J,10,FALSE)="Np4",X760-VLOOKUP(A760,'Np PL4 Stock'!A:E,5,FALSE),X760-1-VLOOKUP(A760,'Np PL4 Stock'!A:E,5,FALSE)),""))</f>
        <v/>
      </c>
      <c r="Z760" s="325"/>
      <c r="AA760" s="315"/>
      <c r="AB760" s="316"/>
      <c r="AC760" s="317" t="str">
        <f>IF(ISBLANK(AB760),"",IFERROR(IF(VLOOKUP(A760,'Np PL4 Stock'!A:J,10,FALSE)="Np4",AB760-VLOOKUP(A760,'Np PL4 Stock'!A:E,5,FALSE),AB760-1-VLOOKUP(A760,'Np PL4 Stock'!A:E,5,FALSE)),""))</f>
        <v/>
      </c>
      <c r="AD760" s="290"/>
      <c r="AE760" s="300"/>
      <c r="AF760" s="323"/>
      <c r="AG760" s="339"/>
      <c r="AH760" s="358"/>
      <c r="AI760" s="339"/>
      <c r="AJ760" s="326"/>
      <c r="AK760" s="334"/>
    </row>
    <row r="761" spans="1:37">
      <c r="A761" s="280" t="str">
        <f t="shared" si="25"/>
        <v/>
      </c>
      <c r="B761" s="281"/>
      <c r="C761" s="282"/>
      <c r="D761" s="282"/>
      <c r="E761" s="243"/>
      <c r="F761" s="244"/>
      <c r="G761" s="243"/>
      <c r="H761" s="283" t="str">
        <f>IF(ISBLANK(F761),"",IFERROR(VLOOKUP(A761,'Np PL4 Stock'!$A:$U,20,FALSE),""))</f>
        <v/>
      </c>
      <c r="J761" s="283" t="str">
        <f>IF(ISBLANK(F761),"",VLOOKUP(LEFT(A761,5),Unit!A:B,2,FALSE))</f>
        <v/>
      </c>
      <c r="K761" s="243"/>
      <c r="L761" s="243"/>
      <c r="M761" s="291" t="str">
        <f t="shared" si="26"/>
        <v/>
      </c>
      <c r="N761" s="292" t="str">
        <f>IF(ISBLANK(D761),"",IFERROR(IF(VLOOKUP(A761,'Np PL4 Stock'!A:J,10,FALSE)="Np4",D761-VLOOKUP(A761,'Np PL4 Stock'!A:E,5,FALSE),D761-1-VLOOKUP(A761,'Np PL4 Stock'!A:E,5,FALSE)),""))</f>
        <v/>
      </c>
      <c r="O761" s="345"/>
      <c r="P761" s="290"/>
      <c r="Q761" s="300"/>
      <c r="R761" s="336"/>
      <c r="S761" s="301"/>
      <c r="T761" s="301"/>
      <c r="U761" s="336"/>
      <c r="V761" s="356"/>
      <c r="W761" s="357"/>
      <c r="X761" s="349"/>
      <c r="Y761" s="313" t="str">
        <f>IF(ISBLANK(X761),"",IFERROR(IF(VLOOKUP(A761,'Np PL4 Stock'!A:J,10,FALSE)="Np4",X761-VLOOKUP(A761,'Np PL4 Stock'!A:E,5,FALSE),X761-1-VLOOKUP(A761,'Np PL4 Stock'!A:E,5,FALSE)),""))</f>
        <v/>
      </c>
      <c r="Z761" s="325"/>
      <c r="AA761" s="315"/>
      <c r="AB761" s="316"/>
      <c r="AC761" s="317" t="str">
        <f>IF(ISBLANK(AB761),"",IFERROR(IF(VLOOKUP(A761,'Np PL4 Stock'!A:J,10,FALSE)="Np4",AB761-VLOOKUP(A761,'Np PL4 Stock'!A:E,5,FALSE),AB761-1-VLOOKUP(A761,'Np PL4 Stock'!A:E,5,FALSE)),""))</f>
        <v/>
      </c>
      <c r="AD761" s="290"/>
      <c r="AE761" s="300"/>
      <c r="AF761" s="323"/>
      <c r="AG761" s="339"/>
      <c r="AH761" s="358"/>
      <c r="AI761" s="339"/>
      <c r="AJ761" s="326"/>
      <c r="AK761" s="334"/>
    </row>
    <row r="762" spans="1:37">
      <c r="A762" s="280" t="str">
        <f t="shared" si="25"/>
        <v/>
      </c>
      <c r="B762" s="281"/>
      <c r="C762" s="282"/>
      <c r="D762" s="282"/>
      <c r="E762" s="243"/>
      <c r="F762" s="244"/>
      <c r="G762" s="243"/>
      <c r="H762" s="283" t="str">
        <f>IF(ISBLANK(F762),"",IFERROR(VLOOKUP(A762,'Np PL4 Stock'!$A:$U,20,FALSE),""))</f>
        <v/>
      </c>
      <c r="J762" s="283" t="str">
        <f>IF(ISBLANK(F762),"",VLOOKUP(LEFT(A762,5),Unit!A:B,2,FALSE))</f>
        <v/>
      </c>
      <c r="K762" s="243"/>
      <c r="L762" s="243"/>
      <c r="M762" s="291" t="str">
        <f t="shared" si="26"/>
        <v/>
      </c>
      <c r="N762" s="292" t="str">
        <f>IF(ISBLANK(D762),"",IFERROR(IF(VLOOKUP(A762,'Np PL4 Stock'!A:J,10,FALSE)="Np4",D762-VLOOKUP(A762,'Np PL4 Stock'!A:E,5,FALSE),D762-1-VLOOKUP(A762,'Np PL4 Stock'!A:E,5,FALSE)),""))</f>
        <v/>
      </c>
      <c r="O762" s="345"/>
      <c r="P762" s="290"/>
      <c r="Q762" s="300"/>
      <c r="R762" s="336"/>
      <c r="S762" s="301"/>
      <c r="T762" s="301"/>
      <c r="U762" s="336"/>
      <c r="V762" s="356"/>
      <c r="W762" s="357"/>
      <c r="X762" s="349"/>
      <c r="Y762" s="313" t="str">
        <f>IF(ISBLANK(X762),"",IFERROR(IF(VLOOKUP(A762,'Np PL4 Stock'!A:J,10,FALSE)="Np4",X762-VLOOKUP(A762,'Np PL4 Stock'!A:E,5,FALSE),X762-1-VLOOKUP(A762,'Np PL4 Stock'!A:E,5,FALSE)),""))</f>
        <v/>
      </c>
      <c r="Z762" s="325"/>
      <c r="AA762" s="315"/>
      <c r="AB762" s="316"/>
      <c r="AC762" s="317" t="str">
        <f>IF(ISBLANK(AB762),"",IFERROR(IF(VLOOKUP(A762,'Np PL4 Stock'!A:J,10,FALSE)="Np4",AB762-VLOOKUP(A762,'Np PL4 Stock'!A:E,5,FALSE),AB762-1-VLOOKUP(A762,'Np PL4 Stock'!A:E,5,FALSE)),""))</f>
        <v/>
      </c>
      <c r="AD762" s="290"/>
      <c r="AE762" s="300"/>
      <c r="AF762" s="323"/>
      <c r="AG762" s="339"/>
      <c r="AH762" s="358"/>
      <c r="AI762" s="339"/>
      <c r="AJ762" s="326"/>
      <c r="AK762" s="334"/>
    </row>
    <row r="763" spans="1:37">
      <c r="A763" s="280" t="str">
        <f t="shared" si="25"/>
        <v/>
      </c>
      <c r="B763" s="281"/>
      <c r="C763" s="282"/>
      <c r="D763" s="282"/>
      <c r="E763" s="243"/>
      <c r="F763" s="244"/>
      <c r="G763" s="243"/>
      <c r="H763" s="283" t="str">
        <f>IF(ISBLANK(F763),"",IFERROR(VLOOKUP(A763,'Np PL4 Stock'!$A:$U,20,FALSE),""))</f>
        <v/>
      </c>
      <c r="J763" s="283" t="str">
        <f>IF(ISBLANK(F763),"",VLOOKUP(LEFT(A763,5),Unit!A:B,2,FALSE))</f>
        <v/>
      </c>
      <c r="K763" s="243"/>
      <c r="L763" s="243"/>
      <c r="M763" s="291" t="str">
        <f t="shared" si="26"/>
        <v/>
      </c>
      <c r="N763" s="292" t="str">
        <f>IF(ISBLANK(D763),"",IFERROR(IF(VLOOKUP(A763,'Np PL4 Stock'!A:J,10,FALSE)="Np4",D763-VLOOKUP(A763,'Np PL4 Stock'!A:E,5,FALSE),D763-1-VLOOKUP(A763,'Np PL4 Stock'!A:E,5,FALSE)),""))</f>
        <v/>
      </c>
      <c r="O763" s="345"/>
      <c r="P763" s="290"/>
      <c r="Q763" s="300"/>
      <c r="R763" s="336"/>
      <c r="S763" s="301"/>
      <c r="T763" s="301"/>
      <c r="U763" s="336"/>
      <c r="V763" s="356"/>
      <c r="W763" s="357"/>
      <c r="X763" s="349"/>
      <c r="Y763" s="313" t="str">
        <f>IF(ISBLANK(X763),"",IFERROR(IF(VLOOKUP(A763,'Np PL4 Stock'!A:J,10,FALSE)="Np4",X763-VLOOKUP(A763,'Np PL4 Stock'!A:E,5,FALSE),X763-1-VLOOKUP(A763,'Np PL4 Stock'!A:E,5,FALSE)),""))</f>
        <v/>
      </c>
      <c r="Z763" s="325"/>
      <c r="AA763" s="315"/>
      <c r="AB763" s="316"/>
      <c r="AC763" s="317" t="str">
        <f>IF(ISBLANK(AB763),"",IFERROR(IF(VLOOKUP(A763,'Np PL4 Stock'!A:J,10,FALSE)="Np4",AB763-VLOOKUP(A763,'Np PL4 Stock'!A:E,5,FALSE),AB763-1-VLOOKUP(A763,'Np PL4 Stock'!A:E,5,FALSE)),""))</f>
        <v/>
      </c>
      <c r="AD763" s="290"/>
      <c r="AE763" s="300"/>
      <c r="AF763" s="323"/>
      <c r="AG763" s="339"/>
      <c r="AH763" s="358"/>
      <c r="AI763" s="339"/>
      <c r="AJ763" s="326"/>
      <c r="AK763" s="334"/>
    </row>
    <row r="764" spans="1:37">
      <c r="A764" s="280" t="str">
        <f t="shared" si="25"/>
        <v/>
      </c>
      <c r="B764" s="281"/>
      <c r="C764" s="282"/>
      <c r="D764" s="282"/>
      <c r="E764" s="243"/>
      <c r="F764" s="244"/>
      <c r="G764" s="243"/>
      <c r="H764" s="283" t="str">
        <f>IF(ISBLANK(F764),"",IFERROR(VLOOKUP(A764,'Np PL4 Stock'!$A:$U,20,FALSE),""))</f>
        <v/>
      </c>
      <c r="J764" s="283" t="str">
        <f>IF(ISBLANK(F764),"",VLOOKUP(LEFT(A764,5),Unit!A:B,2,FALSE))</f>
        <v/>
      </c>
      <c r="K764" s="243"/>
      <c r="L764" s="243"/>
      <c r="M764" s="291" t="str">
        <f t="shared" si="26"/>
        <v/>
      </c>
      <c r="N764" s="292" t="str">
        <f>IF(ISBLANK(D764),"",IFERROR(IF(VLOOKUP(A764,'Np PL4 Stock'!A:J,10,FALSE)="Np4",D764-VLOOKUP(A764,'Np PL4 Stock'!A:E,5,FALSE),D764-1-VLOOKUP(A764,'Np PL4 Stock'!A:E,5,FALSE)),""))</f>
        <v/>
      </c>
      <c r="O764" s="345"/>
      <c r="P764" s="290"/>
      <c r="Q764" s="300"/>
      <c r="R764" s="336"/>
      <c r="S764" s="301"/>
      <c r="T764" s="301"/>
      <c r="U764" s="336"/>
      <c r="V764" s="356"/>
      <c r="W764" s="357"/>
      <c r="X764" s="349"/>
      <c r="Y764" s="313" t="str">
        <f>IF(ISBLANK(X764),"",IFERROR(IF(VLOOKUP(A764,'Np PL4 Stock'!A:J,10,FALSE)="Np4",X764-VLOOKUP(A764,'Np PL4 Stock'!A:E,5,FALSE),X764-1-VLOOKUP(A764,'Np PL4 Stock'!A:E,5,FALSE)),""))</f>
        <v/>
      </c>
      <c r="Z764" s="325"/>
      <c r="AA764" s="315"/>
      <c r="AB764" s="316"/>
      <c r="AC764" s="317" t="str">
        <f>IF(ISBLANK(AB764),"",IFERROR(IF(VLOOKUP(A764,'Np PL4 Stock'!A:J,10,FALSE)="Np4",AB764-VLOOKUP(A764,'Np PL4 Stock'!A:E,5,FALSE),AB764-1-VLOOKUP(A764,'Np PL4 Stock'!A:E,5,FALSE)),""))</f>
        <v/>
      </c>
      <c r="AD764" s="290"/>
      <c r="AE764" s="300"/>
      <c r="AF764" s="323"/>
      <c r="AG764" s="339"/>
      <c r="AH764" s="358"/>
      <c r="AI764" s="339"/>
      <c r="AJ764" s="326"/>
      <c r="AK764" s="334"/>
    </row>
    <row r="765" spans="1:37">
      <c r="A765" s="280" t="str">
        <f t="shared" si="25"/>
        <v/>
      </c>
      <c r="B765" s="281"/>
      <c r="C765" s="282"/>
      <c r="D765" s="282"/>
      <c r="E765" s="243"/>
      <c r="F765" s="244"/>
      <c r="G765" s="243"/>
      <c r="H765" s="283" t="str">
        <f>IF(ISBLANK(F765),"",IFERROR(VLOOKUP(A765,'Np PL4 Stock'!$A:$U,20,FALSE),""))</f>
        <v/>
      </c>
      <c r="J765" s="283" t="str">
        <f>IF(ISBLANK(F765),"",VLOOKUP(LEFT(A765,5),Unit!A:B,2,FALSE))</f>
        <v/>
      </c>
      <c r="K765" s="243"/>
      <c r="L765" s="243"/>
      <c r="M765" s="291" t="str">
        <f t="shared" si="26"/>
        <v/>
      </c>
      <c r="N765" s="292" t="str">
        <f>IF(ISBLANK(D765),"",IFERROR(IF(VLOOKUP(A765,'Np PL4 Stock'!A:J,10,FALSE)="Np4",D765-VLOOKUP(A765,'Np PL4 Stock'!A:E,5,FALSE),D765-1-VLOOKUP(A765,'Np PL4 Stock'!A:E,5,FALSE)),""))</f>
        <v/>
      </c>
      <c r="O765" s="345"/>
      <c r="P765" s="290"/>
      <c r="Q765" s="300"/>
      <c r="R765" s="336"/>
      <c r="S765" s="301"/>
      <c r="T765" s="301"/>
      <c r="U765" s="336"/>
      <c r="V765" s="356"/>
      <c r="W765" s="357"/>
      <c r="X765" s="349"/>
      <c r="Y765" s="313" t="str">
        <f>IF(ISBLANK(X765),"",IFERROR(IF(VLOOKUP(A765,'Np PL4 Stock'!A:J,10,FALSE)="Np4",X765-VLOOKUP(A765,'Np PL4 Stock'!A:E,5,FALSE),X765-1-VLOOKUP(A765,'Np PL4 Stock'!A:E,5,FALSE)),""))</f>
        <v/>
      </c>
      <c r="Z765" s="325"/>
      <c r="AA765" s="315"/>
      <c r="AB765" s="316"/>
      <c r="AC765" s="317" t="str">
        <f>IF(ISBLANK(AB765),"",IFERROR(IF(VLOOKUP(A765,'Np PL4 Stock'!A:J,10,FALSE)="Np4",AB765-VLOOKUP(A765,'Np PL4 Stock'!A:E,5,FALSE),AB765-1-VLOOKUP(A765,'Np PL4 Stock'!A:E,5,FALSE)),""))</f>
        <v/>
      </c>
      <c r="AD765" s="290"/>
      <c r="AE765" s="300"/>
      <c r="AF765" s="323"/>
      <c r="AG765" s="339"/>
      <c r="AH765" s="358"/>
      <c r="AI765" s="339"/>
      <c r="AJ765" s="326"/>
      <c r="AK765" s="334"/>
    </row>
    <row r="766" spans="1:37">
      <c r="A766" s="280" t="str">
        <f t="shared" si="25"/>
        <v/>
      </c>
      <c r="B766" s="281"/>
      <c r="C766" s="282"/>
      <c r="D766" s="282"/>
      <c r="E766" s="243"/>
      <c r="F766" s="244"/>
      <c r="G766" s="243"/>
      <c r="H766" s="283" t="str">
        <f>IF(ISBLANK(F766),"",IFERROR(VLOOKUP(A766,'Np PL4 Stock'!$A:$U,20,FALSE),""))</f>
        <v/>
      </c>
      <c r="J766" s="283" t="str">
        <f>IF(ISBLANK(F766),"",VLOOKUP(LEFT(A766,5),Unit!A:B,2,FALSE))</f>
        <v/>
      </c>
      <c r="K766" s="243"/>
      <c r="L766" s="243"/>
      <c r="M766" s="291" t="str">
        <f t="shared" si="26"/>
        <v/>
      </c>
      <c r="N766" s="292" t="str">
        <f>IF(ISBLANK(D766),"",IFERROR(IF(VLOOKUP(A766,'Np PL4 Stock'!A:J,10,FALSE)="Np4",D766-VLOOKUP(A766,'Np PL4 Stock'!A:E,5,FALSE),D766-1-VLOOKUP(A766,'Np PL4 Stock'!A:E,5,FALSE)),""))</f>
        <v/>
      </c>
      <c r="O766" s="345"/>
      <c r="P766" s="290"/>
      <c r="Q766" s="300"/>
      <c r="R766" s="336"/>
      <c r="S766" s="301"/>
      <c r="T766" s="301"/>
      <c r="U766" s="336"/>
      <c r="V766" s="356"/>
      <c r="W766" s="357"/>
      <c r="X766" s="349"/>
      <c r="Y766" s="313" t="str">
        <f>IF(ISBLANK(X766),"",IFERROR(IF(VLOOKUP(A766,'Np PL4 Stock'!A:J,10,FALSE)="Np4",X766-VLOOKUP(A766,'Np PL4 Stock'!A:E,5,FALSE),X766-1-VLOOKUP(A766,'Np PL4 Stock'!A:E,5,FALSE)),""))</f>
        <v/>
      </c>
      <c r="Z766" s="325"/>
      <c r="AA766" s="315"/>
      <c r="AB766" s="316"/>
      <c r="AC766" s="317" t="str">
        <f>IF(ISBLANK(AB766),"",IFERROR(IF(VLOOKUP(A766,'Np PL4 Stock'!A:J,10,FALSE)="Np4",AB766-VLOOKUP(A766,'Np PL4 Stock'!A:E,5,FALSE),AB766-1-VLOOKUP(A766,'Np PL4 Stock'!A:E,5,FALSE)),""))</f>
        <v/>
      </c>
      <c r="AD766" s="290"/>
      <c r="AE766" s="300"/>
      <c r="AF766" s="323"/>
      <c r="AG766" s="339"/>
      <c r="AH766" s="358"/>
      <c r="AI766" s="339"/>
      <c r="AJ766" s="326"/>
      <c r="AK766" s="334"/>
    </row>
    <row r="767" spans="1:37">
      <c r="A767" s="280" t="str">
        <f t="shared" si="25"/>
        <v/>
      </c>
      <c r="B767" s="281"/>
      <c r="C767" s="282"/>
      <c r="D767" s="282"/>
      <c r="E767" s="243"/>
      <c r="F767" s="244"/>
      <c r="G767" s="243"/>
      <c r="H767" s="283" t="str">
        <f>IF(ISBLANK(F767),"",IFERROR(VLOOKUP(A767,'Np PL4 Stock'!$A:$U,20,FALSE),""))</f>
        <v/>
      </c>
      <c r="J767" s="283" t="str">
        <f>IF(ISBLANK(F767),"",VLOOKUP(LEFT(A767,5),Unit!A:B,2,FALSE))</f>
        <v/>
      </c>
      <c r="K767" s="243"/>
      <c r="L767" s="243"/>
      <c r="M767" s="291" t="str">
        <f t="shared" si="26"/>
        <v/>
      </c>
      <c r="N767" s="292" t="str">
        <f>IF(ISBLANK(D767),"",IFERROR(IF(VLOOKUP(A767,'Np PL4 Stock'!A:J,10,FALSE)="Np4",D767-VLOOKUP(A767,'Np PL4 Stock'!A:E,5,FALSE),D767-1-VLOOKUP(A767,'Np PL4 Stock'!A:E,5,FALSE)),""))</f>
        <v/>
      </c>
      <c r="O767" s="345"/>
      <c r="P767" s="290"/>
      <c r="Q767" s="300"/>
      <c r="R767" s="336"/>
      <c r="S767" s="301"/>
      <c r="T767" s="301"/>
      <c r="U767" s="336"/>
      <c r="V767" s="356"/>
      <c r="W767" s="357"/>
      <c r="X767" s="349"/>
      <c r="Y767" s="313" t="str">
        <f>IF(ISBLANK(X767),"",IFERROR(IF(VLOOKUP(A767,'Np PL4 Stock'!A:J,10,FALSE)="Np4",X767-VLOOKUP(A767,'Np PL4 Stock'!A:E,5,FALSE),X767-1-VLOOKUP(A767,'Np PL4 Stock'!A:E,5,FALSE)),""))</f>
        <v/>
      </c>
      <c r="Z767" s="325"/>
      <c r="AA767" s="315"/>
      <c r="AB767" s="316"/>
      <c r="AC767" s="317" t="str">
        <f>IF(ISBLANK(AB767),"",IFERROR(IF(VLOOKUP(A767,'Np PL4 Stock'!A:J,10,FALSE)="Np4",AB767-VLOOKUP(A767,'Np PL4 Stock'!A:E,5,FALSE),AB767-1-VLOOKUP(A767,'Np PL4 Stock'!A:E,5,FALSE)),""))</f>
        <v/>
      </c>
      <c r="AD767" s="290"/>
      <c r="AE767" s="300"/>
      <c r="AF767" s="323"/>
      <c r="AG767" s="339"/>
      <c r="AH767" s="358"/>
      <c r="AI767" s="339"/>
      <c r="AJ767" s="326"/>
      <c r="AK767" s="334"/>
    </row>
    <row r="768" spans="1:37">
      <c r="A768" s="280" t="str">
        <f t="shared" si="25"/>
        <v/>
      </c>
      <c r="B768" s="281"/>
      <c r="C768" s="282"/>
      <c r="D768" s="282"/>
      <c r="E768" s="243"/>
      <c r="F768" s="244"/>
      <c r="G768" s="243"/>
      <c r="H768" s="283" t="str">
        <f>IF(ISBLANK(F768),"",IFERROR(VLOOKUP(A768,'Np PL4 Stock'!$A:$U,20,FALSE),""))</f>
        <v/>
      </c>
      <c r="J768" s="283" t="str">
        <f>IF(ISBLANK(F768),"",VLOOKUP(LEFT(A768,5),Unit!A:B,2,FALSE))</f>
        <v/>
      </c>
      <c r="K768" s="243"/>
      <c r="L768" s="243"/>
      <c r="M768" s="291" t="str">
        <f t="shared" si="26"/>
        <v/>
      </c>
      <c r="N768" s="292" t="str">
        <f>IF(ISBLANK(D768),"",IFERROR(IF(VLOOKUP(A768,'Np PL4 Stock'!A:J,10,FALSE)="Np4",D768-VLOOKUP(A768,'Np PL4 Stock'!A:E,5,FALSE),D768-1-VLOOKUP(A768,'Np PL4 Stock'!A:E,5,FALSE)),""))</f>
        <v/>
      </c>
      <c r="O768" s="345"/>
      <c r="P768" s="290"/>
      <c r="Q768" s="300"/>
      <c r="R768" s="336"/>
      <c r="S768" s="301"/>
      <c r="T768" s="301"/>
      <c r="U768" s="336"/>
      <c r="V768" s="356"/>
      <c r="W768" s="357"/>
      <c r="X768" s="349"/>
      <c r="Y768" s="313" t="str">
        <f>IF(ISBLANK(X768),"",IFERROR(IF(VLOOKUP(A768,'Np PL4 Stock'!A:J,10,FALSE)="Np4",X768-VLOOKUP(A768,'Np PL4 Stock'!A:E,5,FALSE),X768-1-VLOOKUP(A768,'Np PL4 Stock'!A:E,5,FALSE)),""))</f>
        <v/>
      </c>
      <c r="Z768" s="325"/>
      <c r="AA768" s="315"/>
      <c r="AB768" s="316"/>
      <c r="AC768" s="317" t="str">
        <f>IF(ISBLANK(AB768),"",IFERROR(IF(VLOOKUP(A768,'Np PL4 Stock'!A:J,10,FALSE)="Np4",AB768-VLOOKUP(A768,'Np PL4 Stock'!A:E,5,FALSE),AB768-1-VLOOKUP(A768,'Np PL4 Stock'!A:E,5,FALSE)),""))</f>
        <v/>
      </c>
      <c r="AD768" s="290"/>
      <c r="AE768" s="300"/>
      <c r="AF768" s="323"/>
      <c r="AG768" s="339"/>
      <c r="AH768" s="358"/>
      <c r="AI768" s="339"/>
      <c r="AJ768" s="326"/>
      <c r="AK768" s="334"/>
    </row>
    <row r="769" spans="1:37">
      <c r="A769" s="280" t="str">
        <f t="shared" si="25"/>
        <v/>
      </c>
      <c r="B769" s="281"/>
      <c r="C769" s="282"/>
      <c r="D769" s="282"/>
      <c r="E769" s="243"/>
      <c r="F769" s="244"/>
      <c r="G769" s="243"/>
      <c r="H769" s="283" t="str">
        <f>IF(ISBLANK(F769),"",IFERROR(VLOOKUP(A769,'Np PL4 Stock'!$A:$U,20,FALSE),""))</f>
        <v/>
      </c>
      <c r="J769" s="283" t="str">
        <f>IF(ISBLANK(F769),"",VLOOKUP(LEFT(A769,5),Unit!A:B,2,FALSE))</f>
        <v/>
      </c>
      <c r="K769" s="243"/>
      <c r="L769" s="243"/>
      <c r="M769" s="291" t="str">
        <f t="shared" si="26"/>
        <v/>
      </c>
      <c r="N769" s="292" t="str">
        <f>IF(ISBLANK(D769),"",IFERROR(IF(VLOOKUP(A769,'Np PL4 Stock'!A:J,10,FALSE)="Np4",D769-VLOOKUP(A769,'Np PL4 Stock'!A:E,5,FALSE),D769-1-VLOOKUP(A769,'Np PL4 Stock'!A:E,5,FALSE)),""))</f>
        <v/>
      </c>
      <c r="O769" s="345"/>
      <c r="P769" s="290"/>
      <c r="Q769" s="300"/>
      <c r="R769" s="336"/>
      <c r="S769" s="301"/>
      <c r="T769" s="301"/>
      <c r="U769" s="336"/>
      <c r="V769" s="356"/>
      <c r="W769" s="357"/>
      <c r="X769" s="349"/>
      <c r="Y769" s="313" t="str">
        <f>IF(ISBLANK(X769),"",IFERROR(IF(VLOOKUP(A769,'Np PL4 Stock'!A:J,10,FALSE)="Np4",X769-VLOOKUP(A769,'Np PL4 Stock'!A:E,5,FALSE),X769-1-VLOOKUP(A769,'Np PL4 Stock'!A:E,5,FALSE)),""))</f>
        <v/>
      </c>
      <c r="Z769" s="325"/>
      <c r="AA769" s="315"/>
      <c r="AB769" s="316"/>
      <c r="AC769" s="317" t="str">
        <f>IF(ISBLANK(AB769),"",IFERROR(IF(VLOOKUP(A769,'Np PL4 Stock'!A:J,10,FALSE)="Np4",AB769-VLOOKUP(A769,'Np PL4 Stock'!A:E,5,FALSE),AB769-1-VLOOKUP(A769,'Np PL4 Stock'!A:E,5,FALSE)),""))</f>
        <v/>
      </c>
      <c r="AD769" s="290"/>
      <c r="AE769" s="300"/>
      <c r="AF769" s="323"/>
      <c r="AG769" s="339"/>
      <c r="AH769" s="358"/>
      <c r="AI769" s="339"/>
      <c r="AJ769" s="326"/>
      <c r="AK769" s="334"/>
    </row>
    <row r="770" spans="1:37">
      <c r="A770" s="280" t="str">
        <f t="shared" si="25"/>
        <v/>
      </c>
      <c r="B770" s="281"/>
      <c r="C770" s="282"/>
      <c r="D770" s="282"/>
      <c r="E770" s="243"/>
      <c r="F770" s="244"/>
      <c r="G770" s="243"/>
      <c r="H770" s="283" t="str">
        <f>IF(ISBLANK(F770),"",IFERROR(VLOOKUP(A770,'Np PL4 Stock'!$A:$U,20,FALSE),""))</f>
        <v/>
      </c>
      <c r="J770" s="283" t="str">
        <f>IF(ISBLANK(F770),"",VLOOKUP(LEFT(A770,5),Unit!A:B,2,FALSE))</f>
        <v/>
      </c>
      <c r="K770" s="243"/>
      <c r="L770" s="243"/>
      <c r="M770" s="291" t="str">
        <f t="shared" si="26"/>
        <v/>
      </c>
      <c r="N770" s="292" t="str">
        <f>IF(ISBLANK(D770),"",IFERROR(IF(VLOOKUP(A770,'Np PL4 Stock'!A:J,10,FALSE)="Np4",D770-VLOOKUP(A770,'Np PL4 Stock'!A:E,5,FALSE),D770-1-VLOOKUP(A770,'Np PL4 Stock'!A:E,5,FALSE)),""))</f>
        <v/>
      </c>
      <c r="O770" s="345"/>
      <c r="P770" s="290"/>
      <c r="Q770" s="300"/>
      <c r="R770" s="336"/>
      <c r="S770" s="301"/>
      <c r="T770" s="301"/>
      <c r="U770" s="336"/>
      <c r="V770" s="356"/>
      <c r="W770" s="357"/>
      <c r="X770" s="349"/>
      <c r="Y770" s="313" t="str">
        <f>IF(ISBLANK(X770),"",IFERROR(IF(VLOOKUP(A770,'Np PL4 Stock'!A:J,10,FALSE)="Np4",X770-VLOOKUP(A770,'Np PL4 Stock'!A:E,5,FALSE),X770-1-VLOOKUP(A770,'Np PL4 Stock'!A:E,5,FALSE)),""))</f>
        <v/>
      </c>
      <c r="Z770" s="325"/>
      <c r="AA770" s="315"/>
      <c r="AB770" s="316"/>
      <c r="AC770" s="317" t="str">
        <f>IF(ISBLANK(AB770),"",IFERROR(IF(VLOOKUP(A770,'Np PL4 Stock'!A:J,10,FALSE)="Np4",AB770-VLOOKUP(A770,'Np PL4 Stock'!A:E,5,FALSE),AB770-1-VLOOKUP(A770,'Np PL4 Stock'!A:E,5,FALSE)),""))</f>
        <v/>
      </c>
      <c r="AD770" s="290"/>
      <c r="AE770" s="300"/>
      <c r="AF770" s="323"/>
      <c r="AG770" s="339"/>
      <c r="AH770" s="358"/>
      <c r="AI770" s="339"/>
      <c r="AJ770" s="326"/>
      <c r="AK770" s="334"/>
    </row>
    <row r="771" spans="1:37">
      <c r="A771" s="280" t="str">
        <f t="shared" ref="A771:A834" si="27">IF(ISBLANK(F771),"",F771&amp;"-"&amp;IF(OR(LEN(G771)=1,LEN(G771)=4),"0"&amp;G771,G771)&amp;"-"&amp;IF(OR(LEN(E771)=1,LEN(E771)=4),"0"&amp;E771,E771))</f>
        <v/>
      </c>
      <c r="B771" s="281"/>
      <c r="C771" s="282"/>
      <c r="D771" s="282"/>
      <c r="E771" s="243"/>
      <c r="F771" s="244"/>
      <c r="G771" s="243"/>
      <c r="H771" s="283" t="str">
        <f>IF(ISBLANK(F771),"",IFERROR(VLOOKUP(A771,'Np PL4 Stock'!$A:$U,20,FALSE),""))</f>
        <v/>
      </c>
      <c r="J771" s="283" t="str">
        <f>IF(ISBLANK(F771),"",VLOOKUP(LEFT(A771,5),Unit!A:B,2,FALSE))</f>
        <v/>
      </c>
      <c r="K771" s="243"/>
      <c r="L771" s="243"/>
      <c r="M771" s="291" t="str">
        <f t="shared" ref="M771:M834" si="28">IFERROR((K771/J771*1000),"")</f>
        <v/>
      </c>
      <c r="N771" s="292" t="str">
        <f>IF(ISBLANK(D771),"",IFERROR(IF(VLOOKUP(A771,'Np PL4 Stock'!A:J,10,FALSE)="Np4",D771-VLOOKUP(A771,'Np PL4 Stock'!A:E,5,FALSE),D771-1-VLOOKUP(A771,'Np PL4 Stock'!A:E,5,FALSE)),""))</f>
        <v/>
      </c>
      <c r="O771" s="345"/>
      <c r="P771" s="290"/>
      <c r="Q771" s="300"/>
      <c r="R771" s="336"/>
      <c r="S771" s="301"/>
      <c r="T771" s="301"/>
      <c r="U771" s="336"/>
      <c r="V771" s="356"/>
      <c r="W771" s="357"/>
      <c r="X771" s="349"/>
      <c r="Y771" s="313" t="str">
        <f>IF(ISBLANK(X771),"",IFERROR(IF(VLOOKUP(A771,'Np PL4 Stock'!A:J,10,FALSE)="Np4",X771-VLOOKUP(A771,'Np PL4 Stock'!A:E,5,FALSE),X771-1-VLOOKUP(A771,'Np PL4 Stock'!A:E,5,FALSE)),""))</f>
        <v/>
      </c>
      <c r="Z771" s="325"/>
      <c r="AA771" s="315"/>
      <c r="AB771" s="316"/>
      <c r="AC771" s="317" t="str">
        <f>IF(ISBLANK(AB771),"",IFERROR(IF(VLOOKUP(A771,'Np PL4 Stock'!A:J,10,FALSE)="Np4",AB771-VLOOKUP(A771,'Np PL4 Stock'!A:E,5,FALSE),AB771-1-VLOOKUP(A771,'Np PL4 Stock'!A:E,5,FALSE)),""))</f>
        <v/>
      </c>
      <c r="AD771" s="290"/>
      <c r="AE771" s="300"/>
      <c r="AF771" s="323"/>
      <c r="AG771" s="339"/>
      <c r="AH771" s="358"/>
      <c r="AI771" s="339"/>
      <c r="AJ771" s="326"/>
      <c r="AK771" s="334"/>
    </row>
    <row r="772" spans="1:37">
      <c r="A772" s="280" t="str">
        <f t="shared" si="27"/>
        <v/>
      </c>
      <c r="B772" s="281"/>
      <c r="C772" s="282"/>
      <c r="D772" s="282"/>
      <c r="E772" s="243"/>
      <c r="F772" s="244"/>
      <c r="G772" s="243"/>
      <c r="H772" s="283" t="str">
        <f>IF(ISBLANK(F772),"",IFERROR(VLOOKUP(A772,'Np PL4 Stock'!$A:$U,20,FALSE),""))</f>
        <v/>
      </c>
      <c r="J772" s="283" t="str">
        <f>IF(ISBLANK(F772),"",VLOOKUP(LEFT(A772,5),Unit!A:B,2,FALSE))</f>
        <v/>
      </c>
      <c r="K772" s="243"/>
      <c r="L772" s="243"/>
      <c r="M772" s="291" t="str">
        <f t="shared" si="28"/>
        <v/>
      </c>
      <c r="N772" s="292" t="str">
        <f>IF(ISBLANK(D772),"",IFERROR(IF(VLOOKUP(A772,'Np PL4 Stock'!A:J,10,FALSE)="Np4",D772-VLOOKUP(A772,'Np PL4 Stock'!A:E,5,FALSE),D772-1-VLOOKUP(A772,'Np PL4 Stock'!A:E,5,FALSE)),""))</f>
        <v/>
      </c>
      <c r="O772" s="345"/>
      <c r="P772" s="290"/>
      <c r="Q772" s="300"/>
      <c r="R772" s="336"/>
      <c r="S772" s="301"/>
      <c r="T772" s="301"/>
      <c r="U772" s="336"/>
      <c r="V772" s="356"/>
      <c r="W772" s="357"/>
      <c r="X772" s="349"/>
      <c r="Y772" s="313" t="str">
        <f>IF(ISBLANK(X772),"",IFERROR(IF(VLOOKUP(A772,'Np PL4 Stock'!A:J,10,FALSE)="Np4",X772-VLOOKUP(A772,'Np PL4 Stock'!A:E,5,FALSE),X772-1-VLOOKUP(A772,'Np PL4 Stock'!A:E,5,FALSE)),""))</f>
        <v/>
      </c>
      <c r="Z772" s="325"/>
      <c r="AA772" s="315"/>
      <c r="AB772" s="316"/>
      <c r="AC772" s="317" t="str">
        <f>IF(ISBLANK(AB772),"",IFERROR(IF(VLOOKUP(A772,'Np PL4 Stock'!A:J,10,FALSE)="Np4",AB772-VLOOKUP(A772,'Np PL4 Stock'!A:E,5,FALSE),AB772-1-VLOOKUP(A772,'Np PL4 Stock'!A:E,5,FALSE)),""))</f>
        <v/>
      </c>
      <c r="AD772" s="290"/>
      <c r="AE772" s="300"/>
      <c r="AF772" s="323"/>
      <c r="AG772" s="339"/>
      <c r="AH772" s="358"/>
      <c r="AI772" s="339"/>
      <c r="AJ772" s="326"/>
      <c r="AK772" s="334"/>
    </row>
    <row r="773" spans="1:37">
      <c r="A773" s="280" t="str">
        <f t="shared" si="27"/>
        <v/>
      </c>
      <c r="B773" s="281"/>
      <c r="C773" s="282"/>
      <c r="D773" s="282"/>
      <c r="E773" s="243"/>
      <c r="F773" s="244"/>
      <c r="G773" s="243"/>
      <c r="H773" s="283" t="str">
        <f>IF(ISBLANK(F773),"",IFERROR(VLOOKUP(A773,'Np PL4 Stock'!$A:$U,20,FALSE),""))</f>
        <v/>
      </c>
      <c r="J773" s="283" t="str">
        <f>IF(ISBLANK(F773),"",VLOOKUP(LEFT(A773,5),Unit!A:B,2,FALSE))</f>
        <v/>
      </c>
      <c r="K773" s="243"/>
      <c r="L773" s="243"/>
      <c r="M773" s="291" t="str">
        <f t="shared" si="28"/>
        <v/>
      </c>
      <c r="N773" s="292" t="str">
        <f>IF(ISBLANK(D773),"",IFERROR(IF(VLOOKUP(A773,'Np PL4 Stock'!A:J,10,FALSE)="Np4",D773-VLOOKUP(A773,'Np PL4 Stock'!A:E,5,FALSE),D773-1-VLOOKUP(A773,'Np PL4 Stock'!A:E,5,FALSE)),""))</f>
        <v/>
      </c>
      <c r="O773" s="345"/>
      <c r="P773" s="290"/>
      <c r="Q773" s="300"/>
      <c r="R773" s="336"/>
      <c r="S773" s="301"/>
      <c r="T773" s="301"/>
      <c r="U773" s="336"/>
      <c r="V773" s="356"/>
      <c r="W773" s="357"/>
      <c r="X773" s="349"/>
      <c r="Y773" s="313" t="str">
        <f>IF(ISBLANK(X773),"",IFERROR(IF(VLOOKUP(A773,'Np PL4 Stock'!A:J,10,FALSE)="Np4",X773-VLOOKUP(A773,'Np PL4 Stock'!A:E,5,FALSE),X773-1-VLOOKUP(A773,'Np PL4 Stock'!A:E,5,FALSE)),""))</f>
        <v/>
      </c>
      <c r="Z773" s="325"/>
      <c r="AA773" s="315"/>
      <c r="AB773" s="316"/>
      <c r="AC773" s="317" t="str">
        <f>IF(ISBLANK(AB773),"",IFERROR(IF(VLOOKUP(A773,'Np PL4 Stock'!A:J,10,FALSE)="Np4",AB773-VLOOKUP(A773,'Np PL4 Stock'!A:E,5,FALSE),AB773-1-VLOOKUP(A773,'Np PL4 Stock'!A:E,5,FALSE)),""))</f>
        <v/>
      </c>
      <c r="AD773" s="290"/>
      <c r="AE773" s="300"/>
      <c r="AF773" s="323"/>
      <c r="AG773" s="339"/>
      <c r="AH773" s="358"/>
      <c r="AI773" s="339"/>
      <c r="AJ773" s="326"/>
      <c r="AK773" s="334"/>
    </row>
    <row r="774" spans="1:37">
      <c r="A774" s="280" t="str">
        <f t="shared" si="27"/>
        <v/>
      </c>
      <c r="B774" s="281"/>
      <c r="C774" s="282"/>
      <c r="D774" s="282"/>
      <c r="E774" s="243"/>
      <c r="F774" s="244"/>
      <c r="G774" s="243"/>
      <c r="H774" s="283" t="str">
        <f>IF(ISBLANK(F774),"",IFERROR(VLOOKUP(A774,'Np PL4 Stock'!$A:$U,20,FALSE),""))</f>
        <v/>
      </c>
      <c r="J774" s="283" t="str">
        <f>IF(ISBLANK(F774),"",VLOOKUP(LEFT(A774,5),Unit!A:B,2,FALSE))</f>
        <v/>
      </c>
      <c r="K774" s="243"/>
      <c r="L774" s="243"/>
      <c r="M774" s="291" t="str">
        <f t="shared" si="28"/>
        <v/>
      </c>
      <c r="N774" s="292" t="str">
        <f>IF(ISBLANK(D774),"",IFERROR(IF(VLOOKUP(A774,'Np PL4 Stock'!A:J,10,FALSE)="Np4",D774-VLOOKUP(A774,'Np PL4 Stock'!A:E,5,FALSE),D774-1-VLOOKUP(A774,'Np PL4 Stock'!A:E,5,FALSE)),""))</f>
        <v/>
      </c>
      <c r="O774" s="345"/>
      <c r="P774" s="290"/>
      <c r="Q774" s="300"/>
      <c r="R774" s="336"/>
      <c r="S774" s="301"/>
      <c r="T774" s="301"/>
      <c r="U774" s="336"/>
      <c r="V774" s="356"/>
      <c r="W774" s="357"/>
      <c r="X774" s="349"/>
      <c r="Y774" s="313" t="str">
        <f>IF(ISBLANK(X774),"",IFERROR(IF(VLOOKUP(A774,'Np PL4 Stock'!A:J,10,FALSE)="Np4",X774-VLOOKUP(A774,'Np PL4 Stock'!A:E,5,FALSE),X774-1-VLOOKUP(A774,'Np PL4 Stock'!A:E,5,FALSE)),""))</f>
        <v/>
      </c>
      <c r="Z774" s="325"/>
      <c r="AA774" s="315"/>
      <c r="AB774" s="316"/>
      <c r="AC774" s="317" t="str">
        <f>IF(ISBLANK(AB774),"",IFERROR(IF(VLOOKUP(A774,'Np PL4 Stock'!A:J,10,FALSE)="Np4",AB774-VLOOKUP(A774,'Np PL4 Stock'!A:E,5,FALSE),AB774-1-VLOOKUP(A774,'Np PL4 Stock'!A:E,5,FALSE)),""))</f>
        <v/>
      </c>
      <c r="AD774" s="290"/>
      <c r="AE774" s="300"/>
      <c r="AF774" s="323"/>
      <c r="AG774" s="339"/>
      <c r="AH774" s="358"/>
      <c r="AI774" s="339"/>
      <c r="AJ774" s="326"/>
      <c r="AK774" s="334"/>
    </row>
    <row r="775" spans="1:37">
      <c r="A775" s="280" t="str">
        <f t="shared" si="27"/>
        <v/>
      </c>
      <c r="B775" s="281"/>
      <c r="C775" s="282"/>
      <c r="D775" s="282"/>
      <c r="E775" s="243"/>
      <c r="F775" s="244"/>
      <c r="G775" s="243"/>
      <c r="H775" s="283" t="str">
        <f>IF(ISBLANK(F775),"",IFERROR(VLOOKUP(A775,'Np PL4 Stock'!$A:$U,20,FALSE),""))</f>
        <v/>
      </c>
      <c r="J775" s="283" t="str">
        <f>IF(ISBLANK(F775),"",VLOOKUP(LEFT(A775,5),Unit!A:B,2,FALSE))</f>
        <v/>
      </c>
      <c r="K775" s="243"/>
      <c r="L775" s="243"/>
      <c r="M775" s="291" t="str">
        <f t="shared" si="28"/>
        <v/>
      </c>
      <c r="N775" s="292" t="str">
        <f>IF(ISBLANK(D775),"",IFERROR(IF(VLOOKUP(A775,'Np PL4 Stock'!A:J,10,FALSE)="Np4",D775-VLOOKUP(A775,'Np PL4 Stock'!A:E,5,FALSE),D775-1-VLOOKUP(A775,'Np PL4 Stock'!A:E,5,FALSE)),""))</f>
        <v/>
      </c>
      <c r="O775" s="345"/>
      <c r="P775" s="290"/>
      <c r="Q775" s="300"/>
      <c r="R775" s="336"/>
      <c r="S775" s="301"/>
      <c r="T775" s="301"/>
      <c r="U775" s="336"/>
      <c r="V775" s="356"/>
      <c r="W775" s="357"/>
      <c r="X775" s="349"/>
      <c r="Y775" s="313" t="str">
        <f>IF(ISBLANK(X775),"",IFERROR(IF(VLOOKUP(A775,'Np PL4 Stock'!A:J,10,FALSE)="Np4",X775-VLOOKUP(A775,'Np PL4 Stock'!A:E,5,FALSE),X775-1-VLOOKUP(A775,'Np PL4 Stock'!A:E,5,FALSE)),""))</f>
        <v/>
      </c>
      <c r="Z775" s="325"/>
      <c r="AA775" s="315"/>
      <c r="AB775" s="316"/>
      <c r="AC775" s="317" t="str">
        <f>IF(ISBLANK(AB775),"",IFERROR(IF(VLOOKUP(A775,'Np PL4 Stock'!A:J,10,FALSE)="Np4",AB775-VLOOKUP(A775,'Np PL4 Stock'!A:E,5,FALSE),AB775-1-VLOOKUP(A775,'Np PL4 Stock'!A:E,5,FALSE)),""))</f>
        <v/>
      </c>
      <c r="AD775" s="290"/>
      <c r="AE775" s="300"/>
      <c r="AF775" s="323"/>
      <c r="AG775" s="339"/>
      <c r="AH775" s="358"/>
      <c r="AI775" s="339"/>
      <c r="AJ775" s="326"/>
      <c r="AK775" s="334"/>
    </row>
    <row r="776" spans="1:37">
      <c r="A776" s="280" t="str">
        <f t="shared" si="27"/>
        <v/>
      </c>
      <c r="B776" s="281"/>
      <c r="C776" s="282"/>
      <c r="D776" s="282"/>
      <c r="E776" s="243"/>
      <c r="F776" s="244"/>
      <c r="G776" s="243"/>
      <c r="H776" s="283" t="str">
        <f>IF(ISBLANK(F776),"",IFERROR(VLOOKUP(A776,'Np PL4 Stock'!$A:$U,20,FALSE),""))</f>
        <v/>
      </c>
      <c r="J776" s="283" t="str">
        <f>IF(ISBLANK(F776),"",VLOOKUP(LEFT(A776,5),Unit!A:B,2,FALSE))</f>
        <v/>
      </c>
      <c r="K776" s="243"/>
      <c r="L776" s="243"/>
      <c r="M776" s="291" t="str">
        <f t="shared" si="28"/>
        <v/>
      </c>
      <c r="N776" s="292" t="str">
        <f>IF(ISBLANK(D776),"",IFERROR(IF(VLOOKUP(A776,'Np PL4 Stock'!A:J,10,FALSE)="Np4",D776-VLOOKUP(A776,'Np PL4 Stock'!A:E,5,FALSE),D776-1-VLOOKUP(A776,'Np PL4 Stock'!A:E,5,FALSE)),""))</f>
        <v/>
      </c>
      <c r="O776" s="345"/>
      <c r="P776" s="290"/>
      <c r="Q776" s="300"/>
      <c r="R776" s="336"/>
      <c r="S776" s="301"/>
      <c r="T776" s="301"/>
      <c r="U776" s="336"/>
      <c r="V776" s="356"/>
      <c r="W776" s="357"/>
      <c r="X776" s="349"/>
      <c r="Y776" s="313" t="str">
        <f>IF(ISBLANK(X776),"",IFERROR(IF(VLOOKUP(A776,'Np PL4 Stock'!A:J,10,FALSE)="Np4",X776-VLOOKUP(A776,'Np PL4 Stock'!A:E,5,FALSE),X776-1-VLOOKUP(A776,'Np PL4 Stock'!A:E,5,FALSE)),""))</f>
        <v/>
      </c>
      <c r="Z776" s="325"/>
      <c r="AA776" s="315"/>
      <c r="AB776" s="316"/>
      <c r="AC776" s="317" t="str">
        <f>IF(ISBLANK(AB776),"",IFERROR(IF(VLOOKUP(A776,'Np PL4 Stock'!A:J,10,FALSE)="Np4",AB776-VLOOKUP(A776,'Np PL4 Stock'!A:E,5,FALSE),AB776-1-VLOOKUP(A776,'Np PL4 Stock'!A:E,5,FALSE)),""))</f>
        <v/>
      </c>
      <c r="AD776" s="290"/>
      <c r="AE776" s="300"/>
      <c r="AF776" s="323"/>
      <c r="AG776" s="339"/>
      <c r="AH776" s="358"/>
      <c r="AI776" s="339"/>
      <c r="AJ776" s="326"/>
      <c r="AK776" s="334"/>
    </row>
    <row r="777" spans="1:37">
      <c r="A777" s="280" t="str">
        <f t="shared" si="27"/>
        <v/>
      </c>
      <c r="B777" s="281"/>
      <c r="C777" s="282"/>
      <c r="D777" s="282"/>
      <c r="E777" s="243"/>
      <c r="F777" s="244"/>
      <c r="G777" s="243"/>
      <c r="H777" s="283" t="str">
        <f>IF(ISBLANK(F777),"",IFERROR(VLOOKUP(A777,'Np PL4 Stock'!$A:$U,20,FALSE),""))</f>
        <v/>
      </c>
      <c r="J777" s="283" t="str">
        <f>IF(ISBLANK(F777),"",VLOOKUP(LEFT(A777,5),Unit!A:B,2,FALSE))</f>
        <v/>
      </c>
      <c r="K777" s="243"/>
      <c r="L777" s="243"/>
      <c r="M777" s="291" t="str">
        <f t="shared" si="28"/>
        <v/>
      </c>
      <c r="N777" s="292" t="str">
        <f>IF(ISBLANK(D777),"",IFERROR(IF(VLOOKUP(A777,'Np PL4 Stock'!A:J,10,FALSE)="Np4",D777-VLOOKUP(A777,'Np PL4 Stock'!A:E,5,FALSE),D777-1-VLOOKUP(A777,'Np PL4 Stock'!A:E,5,FALSE)),""))</f>
        <v/>
      </c>
      <c r="O777" s="345"/>
      <c r="P777" s="290"/>
      <c r="Q777" s="300"/>
      <c r="R777" s="336"/>
      <c r="S777" s="301"/>
      <c r="T777" s="301"/>
      <c r="U777" s="336"/>
      <c r="V777" s="356"/>
      <c r="W777" s="357"/>
      <c r="X777" s="349"/>
      <c r="Y777" s="313" t="str">
        <f>IF(ISBLANK(X777),"",IFERROR(IF(VLOOKUP(A777,'Np PL4 Stock'!A:J,10,FALSE)="Np4",X777-VLOOKUP(A777,'Np PL4 Stock'!A:E,5,FALSE),X777-1-VLOOKUP(A777,'Np PL4 Stock'!A:E,5,FALSE)),""))</f>
        <v/>
      </c>
      <c r="Z777" s="325"/>
      <c r="AA777" s="315"/>
      <c r="AB777" s="316"/>
      <c r="AC777" s="317" t="str">
        <f>IF(ISBLANK(AB777),"",IFERROR(IF(VLOOKUP(A777,'Np PL4 Stock'!A:J,10,FALSE)="Np4",AB777-VLOOKUP(A777,'Np PL4 Stock'!A:E,5,FALSE),AB777-1-VLOOKUP(A777,'Np PL4 Stock'!A:E,5,FALSE)),""))</f>
        <v/>
      </c>
      <c r="AD777" s="290"/>
      <c r="AE777" s="300"/>
      <c r="AF777" s="323"/>
      <c r="AG777" s="339"/>
      <c r="AH777" s="358"/>
      <c r="AI777" s="339"/>
      <c r="AJ777" s="326"/>
      <c r="AK777" s="334"/>
    </row>
    <row r="778" spans="1:37">
      <c r="A778" s="280" t="str">
        <f t="shared" si="27"/>
        <v/>
      </c>
      <c r="B778" s="281"/>
      <c r="C778" s="282"/>
      <c r="D778" s="282"/>
      <c r="E778" s="243"/>
      <c r="F778" s="244"/>
      <c r="G778" s="243"/>
      <c r="H778" s="283" t="str">
        <f>IF(ISBLANK(F778),"",IFERROR(VLOOKUP(A778,'Np PL4 Stock'!$A:$U,20,FALSE),""))</f>
        <v/>
      </c>
      <c r="J778" s="283" t="str">
        <f>IF(ISBLANK(F778),"",VLOOKUP(LEFT(A778,5),Unit!A:B,2,FALSE))</f>
        <v/>
      </c>
      <c r="K778" s="243"/>
      <c r="L778" s="243"/>
      <c r="M778" s="291" t="str">
        <f t="shared" si="28"/>
        <v/>
      </c>
      <c r="N778" s="292" t="str">
        <f>IF(ISBLANK(D778),"",IFERROR(IF(VLOOKUP(A778,'Np PL4 Stock'!A:J,10,FALSE)="Np4",D778-VLOOKUP(A778,'Np PL4 Stock'!A:E,5,FALSE),D778-1-VLOOKUP(A778,'Np PL4 Stock'!A:E,5,FALSE)),""))</f>
        <v/>
      </c>
      <c r="O778" s="345"/>
      <c r="P778" s="290"/>
      <c r="Q778" s="300"/>
      <c r="R778" s="336"/>
      <c r="S778" s="301"/>
      <c r="T778" s="301"/>
      <c r="U778" s="336"/>
      <c r="V778" s="356"/>
      <c r="W778" s="357"/>
      <c r="X778" s="349"/>
      <c r="Y778" s="313" t="str">
        <f>IF(ISBLANK(X778),"",IFERROR(IF(VLOOKUP(A778,'Np PL4 Stock'!A:J,10,FALSE)="Np4",X778-VLOOKUP(A778,'Np PL4 Stock'!A:E,5,FALSE),X778-1-VLOOKUP(A778,'Np PL4 Stock'!A:E,5,FALSE)),""))</f>
        <v/>
      </c>
      <c r="Z778" s="325"/>
      <c r="AA778" s="315"/>
      <c r="AB778" s="316"/>
      <c r="AC778" s="317" t="str">
        <f>IF(ISBLANK(AB778),"",IFERROR(IF(VLOOKUP(A778,'Np PL4 Stock'!A:J,10,FALSE)="Np4",AB778-VLOOKUP(A778,'Np PL4 Stock'!A:E,5,FALSE),AB778-1-VLOOKUP(A778,'Np PL4 Stock'!A:E,5,FALSE)),""))</f>
        <v/>
      </c>
      <c r="AD778" s="290"/>
      <c r="AE778" s="300"/>
      <c r="AF778" s="323"/>
      <c r="AG778" s="339"/>
      <c r="AH778" s="358"/>
      <c r="AI778" s="339"/>
      <c r="AJ778" s="326"/>
      <c r="AK778" s="334"/>
    </row>
    <row r="779" spans="1:37">
      <c r="A779" s="280" t="str">
        <f t="shared" si="27"/>
        <v/>
      </c>
      <c r="B779" s="281"/>
      <c r="C779" s="282"/>
      <c r="D779" s="282"/>
      <c r="E779" s="243"/>
      <c r="F779" s="244"/>
      <c r="G779" s="243"/>
      <c r="H779" s="283" t="str">
        <f>IF(ISBLANK(F779),"",IFERROR(VLOOKUP(A779,'Np PL4 Stock'!$A:$U,20,FALSE),""))</f>
        <v/>
      </c>
      <c r="J779" s="283" t="str">
        <f>IF(ISBLANK(F779),"",VLOOKUP(LEFT(A779,5),Unit!A:B,2,FALSE))</f>
        <v/>
      </c>
      <c r="K779" s="243"/>
      <c r="L779" s="243"/>
      <c r="M779" s="291" t="str">
        <f t="shared" si="28"/>
        <v/>
      </c>
      <c r="N779" s="292" t="str">
        <f>IF(ISBLANK(D779),"",IFERROR(IF(VLOOKUP(A779,'Np PL4 Stock'!A:J,10,FALSE)="Np4",D779-VLOOKUP(A779,'Np PL4 Stock'!A:E,5,FALSE),D779-1-VLOOKUP(A779,'Np PL4 Stock'!A:E,5,FALSE)),""))</f>
        <v/>
      </c>
      <c r="O779" s="345"/>
      <c r="P779" s="290"/>
      <c r="Q779" s="300"/>
      <c r="R779" s="336"/>
      <c r="S779" s="301"/>
      <c r="T779" s="301"/>
      <c r="U779" s="336"/>
      <c r="V779" s="356"/>
      <c r="W779" s="357"/>
      <c r="X779" s="349"/>
      <c r="Y779" s="313" t="str">
        <f>IF(ISBLANK(X779),"",IFERROR(IF(VLOOKUP(A779,'Np PL4 Stock'!A:J,10,FALSE)="Np4",X779-VLOOKUP(A779,'Np PL4 Stock'!A:E,5,FALSE),X779-1-VLOOKUP(A779,'Np PL4 Stock'!A:E,5,FALSE)),""))</f>
        <v/>
      </c>
      <c r="Z779" s="325"/>
      <c r="AA779" s="315"/>
      <c r="AB779" s="316"/>
      <c r="AC779" s="317" t="str">
        <f>IF(ISBLANK(AB779),"",IFERROR(IF(VLOOKUP(A779,'Np PL4 Stock'!A:J,10,FALSE)="Np4",AB779-VLOOKUP(A779,'Np PL4 Stock'!A:E,5,FALSE),AB779-1-VLOOKUP(A779,'Np PL4 Stock'!A:E,5,FALSE)),""))</f>
        <v/>
      </c>
      <c r="AD779" s="290"/>
      <c r="AE779" s="300"/>
      <c r="AF779" s="323"/>
      <c r="AG779" s="339"/>
      <c r="AH779" s="358"/>
      <c r="AI779" s="339"/>
      <c r="AJ779" s="326"/>
      <c r="AK779" s="334"/>
    </row>
    <row r="780" spans="1:37">
      <c r="A780" s="280" t="str">
        <f t="shared" si="27"/>
        <v/>
      </c>
      <c r="B780" s="281"/>
      <c r="C780" s="282"/>
      <c r="D780" s="282"/>
      <c r="E780" s="243"/>
      <c r="F780" s="244"/>
      <c r="G780" s="243"/>
      <c r="H780" s="283" t="str">
        <f>IF(ISBLANK(F780),"",IFERROR(VLOOKUP(A780,'Np PL4 Stock'!$A:$U,20,FALSE),""))</f>
        <v/>
      </c>
      <c r="J780" s="283" t="str">
        <f>IF(ISBLANK(F780),"",VLOOKUP(LEFT(A780,5),Unit!A:B,2,FALSE))</f>
        <v/>
      </c>
      <c r="K780" s="243"/>
      <c r="L780" s="243"/>
      <c r="M780" s="291" t="str">
        <f t="shared" si="28"/>
        <v/>
      </c>
      <c r="N780" s="292" t="str">
        <f>IF(ISBLANK(D780),"",IFERROR(IF(VLOOKUP(A780,'Np PL4 Stock'!A:J,10,FALSE)="Np4",D780-VLOOKUP(A780,'Np PL4 Stock'!A:E,5,FALSE),D780-1-VLOOKUP(A780,'Np PL4 Stock'!A:E,5,FALSE)),""))</f>
        <v/>
      </c>
      <c r="O780" s="345"/>
      <c r="P780" s="290"/>
      <c r="Q780" s="300"/>
      <c r="R780" s="336"/>
      <c r="S780" s="301"/>
      <c r="T780" s="301"/>
      <c r="U780" s="336"/>
      <c r="V780" s="356"/>
      <c r="W780" s="357"/>
      <c r="X780" s="349"/>
      <c r="Y780" s="313" t="str">
        <f>IF(ISBLANK(X780),"",IFERROR(IF(VLOOKUP(A780,'Np PL4 Stock'!A:J,10,FALSE)="Np4",X780-VLOOKUP(A780,'Np PL4 Stock'!A:E,5,FALSE),X780-1-VLOOKUP(A780,'Np PL4 Stock'!A:E,5,FALSE)),""))</f>
        <v/>
      </c>
      <c r="Z780" s="325"/>
      <c r="AA780" s="315"/>
      <c r="AB780" s="316"/>
      <c r="AC780" s="317" t="str">
        <f>IF(ISBLANK(AB780),"",IFERROR(IF(VLOOKUP(A780,'Np PL4 Stock'!A:J,10,FALSE)="Np4",AB780-VLOOKUP(A780,'Np PL4 Stock'!A:E,5,FALSE),AB780-1-VLOOKUP(A780,'Np PL4 Stock'!A:E,5,FALSE)),""))</f>
        <v/>
      </c>
      <c r="AD780" s="290"/>
      <c r="AE780" s="300"/>
      <c r="AF780" s="323"/>
      <c r="AG780" s="339"/>
      <c r="AH780" s="358"/>
      <c r="AI780" s="339"/>
      <c r="AJ780" s="326"/>
      <c r="AK780" s="334"/>
    </row>
    <row r="781" spans="1:37">
      <c r="A781" s="280" t="str">
        <f t="shared" si="27"/>
        <v/>
      </c>
      <c r="B781" s="281"/>
      <c r="C781" s="282"/>
      <c r="D781" s="282"/>
      <c r="E781" s="243"/>
      <c r="F781" s="244"/>
      <c r="G781" s="243"/>
      <c r="H781" s="283" t="str">
        <f>IF(ISBLANK(F781),"",IFERROR(VLOOKUP(A781,'Np PL4 Stock'!$A:$U,20,FALSE),""))</f>
        <v/>
      </c>
      <c r="J781" s="283" t="str">
        <f>IF(ISBLANK(F781),"",VLOOKUP(LEFT(A781,5),Unit!A:B,2,FALSE))</f>
        <v/>
      </c>
      <c r="K781" s="243"/>
      <c r="L781" s="243"/>
      <c r="M781" s="291" t="str">
        <f t="shared" si="28"/>
        <v/>
      </c>
      <c r="N781" s="292" t="str">
        <f>IF(ISBLANK(D781),"",IFERROR(IF(VLOOKUP(A781,'Np PL4 Stock'!A:J,10,FALSE)="Np4",D781-VLOOKUP(A781,'Np PL4 Stock'!A:E,5,FALSE),D781-1-VLOOKUP(A781,'Np PL4 Stock'!A:E,5,FALSE)),""))</f>
        <v/>
      </c>
      <c r="O781" s="345"/>
      <c r="P781" s="290"/>
      <c r="Q781" s="300"/>
      <c r="R781" s="336"/>
      <c r="S781" s="301"/>
      <c r="T781" s="301"/>
      <c r="U781" s="336"/>
      <c r="V781" s="356"/>
      <c r="W781" s="357"/>
      <c r="X781" s="349"/>
      <c r="Y781" s="313" t="str">
        <f>IF(ISBLANK(X781),"",IFERROR(IF(VLOOKUP(A781,'Np PL4 Stock'!A:J,10,FALSE)="Np4",X781-VLOOKUP(A781,'Np PL4 Stock'!A:E,5,FALSE),X781-1-VLOOKUP(A781,'Np PL4 Stock'!A:E,5,FALSE)),""))</f>
        <v/>
      </c>
      <c r="Z781" s="325"/>
      <c r="AA781" s="315"/>
      <c r="AB781" s="316"/>
      <c r="AC781" s="317" t="str">
        <f>IF(ISBLANK(AB781),"",IFERROR(IF(VLOOKUP(A781,'Np PL4 Stock'!A:J,10,FALSE)="Np4",AB781-VLOOKUP(A781,'Np PL4 Stock'!A:E,5,FALSE),AB781-1-VLOOKUP(A781,'Np PL4 Stock'!A:E,5,FALSE)),""))</f>
        <v/>
      </c>
      <c r="AD781" s="290"/>
      <c r="AE781" s="300"/>
      <c r="AF781" s="323"/>
      <c r="AG781" s="339"/>
      <c r="AH781" s="358"/>
      <c r="AI781" s="339"/>
      <c r="AJ781" s="326"/>
      <c r="AK781" s="334"/>
    </row>
    <row r="782" spans="1:37">
      <c r="A782" s="280" t="str">
        <f t="shared" si="27"/>
        <v/>
      </c>
      <c r="B782" s="281"/>
      <c r="C782" s="282"/>
      <c r="D782" s="282"/>
      <c r="E782" s="243"/>
      <c r="F782" s="244"/>
      <c r="G782" s="243"/>
      <c r="H782" s="283" t="str">
        <f>IF(ISBLANK(F782),"",IFERROR(VLOOKUP(A782,'Np PL4 Stock'!$A:$U,20,FALSE),""))</f>
        <v/>
      </c>
      <c r="J782" s="283" t="str">
        <f>IF(ISBLANK(F782),"",VLOOKUP(LEFT(A782,5),Unit!A:B,2,FALSE))</f>
        <v/>
      </c>
      <c r="K782" s="243"/>
      <c r="L782" s="243"/>
      <c r="M782" s="291" t="str">
        <f t="shared" si="28"/>
        <v/>
      </c>
      <c r="N782" s="292" t="str">
        <f>IF(ISBLANK(D782),"",IFERROR(IF(VLOOKUP(A782,'Np PL4 Stock'!A:J,10,FALSE)="Np4",D782-VLOOKUP(A782,'Np PL4 Stock'!A:E,5,FALSE),D782-1-VLOOKUP(A782,'Np PL4 Stock'!A:E,5,FALSE)),""))</f>
        <v/>
      </c>
      <c r="O782" s="345"/>
      <c r="P782" s="290"/>
      <c r="Q782" s="300"/>
      <c r="R782" s="336"/>
      <c r="S782" s="301"/>
      <c r="T782" s="301"/>
      <c r="U782" s="336"/>
      <c r="V782" s="356"/>
      <c r="W782" s="357"/>
      <c r="X782" s="349"/>
      <c r="Y782" s="313" t="str">
        <f>IF(ISBLANK(X782),"",IFERROR(IF(VLOOKUP(A782,'Np PL4 Stock'!A:J,10,FALSE)="Np4",X782-VLOOKUP(A782,'Np PL4 Stock'!A:E,5,FALSE),X782-1-VLOOKUP(A782,'Np PL4 Stock'!A:E,5,FALSE)),""))</f>
        <v/>
      </c>
      <c r="Z782" s="325"/>
      <c r="AA782" s="315"/>
      <c r="AB782" s="316"/>
      <c r="AC782" s="317" t="str">
        <f>IF(ISBLANK(AB782),"",IFERROR(IF(VLOOKUP(A782,'Np PL4 Stock'!A:J,10,FALSE)="Np4",AB782-VLOOKUP(A782,'Np PL4 Stock'!A:E,5,FALSE),AB782-1-VLOOKUP(A782,'Np PL4 Stock'!A:E,5,FALSE)),""))</f>
        <v/>
      </c>
      <c r="AD782" s="290"/>
      <c r="AE782" s="300"/>
      <c r="AF782" s="323"/>
      <c r="AG782" s="339"/>
      <c r="AH782" s="358"/>
      <c r="AI782" s="339"/>
      <c r="AJ782" s="326"/>
      <c r="AK782" s="334"/>
    </row>
    <row r="783" spans="1:37">
      <c r="A783" s="280" t="str">
        <f t="shared" si="27"/>
        <v/>
      </c>
      <c r="B783" s="281"/>
      <c r="C783" s="282"/>
      <c r="D783" s="282"/>
      <c r="E783" s="243"/>
      <c r="F783" s="244"/>
      <c r="G783" s="243"/>
      <c r="H783" s="283" t="str">
        <f>IF(ISBLANK(F783),"",IFERROR(VLOOKUP(A783,'Np PL4 Stock'!$A:$U,20,FALSE),""))</f>
        <v/>
      </c>
      <c r="J783" s="283" t="str">
        <f>IF(ISBLANK(F783),"",VLOOKUP(LEFT(A783,5),Unit!A:B,2,FALSE))</f>
        <v/>
      </c>
      <c r="K783" s="243"/>
      <c r="L783" s="243"/>
      <c r="M783" s="291" t="str">
        <f t="shared" si="28"/>
        <v/>
      </c>
      <c r="N783" s="292" t="str">
        <f>IF(ISBLANK(D783),"",IFERROR(IF(VLOOKUP(A783,'Np PL4 Stock'!A:J,10,FALSE)="Np4",D783-VLOOKUP(A783,'Np PL4 Stock'!A:E,5,FALSE),D783-1-VLOOKUP(A783,'Np PL4 Stock'!A:E,5,FALSE)),""))</f>
        <v/>
      </c>
      <c r="O783" s="345"/>
      <c r="P783" s="290"/>
      <c r="Q783" s="300"/>
      <c r="R783" s="336"/>
      <c r="S783" s="301"/>
      <c r="T783" s="301"/>
      <c r="U783" s="336"/>
      <c r="V783" s="356"/>
      <c r="W783" s="357"/>
      <c r="X783" s="349"/>
      <c r="Y783" s="313" t="str">
        <f>IF(ISBLANK(X783),"",IFERROR(IF(VLOOKUP(A783,'Np PL4 Stock'!A:J,10,FALSE)="Np4",X783-VLOOKUP(A783,'Np PL4 Stock'!A:E,5,FALSE),X783-1-VLOOKUP(A783,'Np PL4 Stock'!A:E,5,FALSE)),""))</f>
        <v/>
      </c>
      <c r="Z783" s="325"/>
      <c r="AA783" s="315"/>
      <c r="AB783" s="316"/>
      <c r="AC783" s="317" t="str">
        <f>IF(ISBLANK(AB783),"",IFERROR(IF(VLOOKUP(A783,'Np PL4 Stock'!A:J,10,FALSE)="Np4",AB783-VLOOKUP(A783,'Np PL4 Stock'!A:E,5,FALSE),AB783-1-VLOOKUP(A783,'Np PL4 Stock'!A:E,5,FALSE)),""))</f>
        <v/>
      </c>
      <c r="AD783" s="290"/>
      <c r="AE783" s="300"/>
      <c r="AF783" s="323"/>
      <c r="AG783" s="339"/>
      <c r="AH783" s="358"/>
      <c r="AI783" s="339"/>
      <c r="AJ783" s="326"/>
      <c r="AK783" s="334"/>
    </row>
    <row r="784" spans="1:37">
      <c r="A784" s="280" t="str">
        <f t="shared" si="27"/>
        <v/>
      </c>
      <c r="B784" s="281"/>
      <c r="C784" s="282"/>
      <c r="D784" s="282"/>
      <c r="E784" s="243"/>
      <c r="F784" s="244"/>
      <c r="G784" s="243"/>
      <c r="H784" s="283" t="str">
        <f>IF(ISBLANK(F784),"",IFERROR(VLOOKUP(A784,'Np PL4 Stock'!$A:$U,20,FALSE),""))</f>
        <v/>
      </c>
      <c r="J784" s="283" t="str">
        <f>IF(ISBLANK(F784),"",VLOOKUP(LEFT(A784,5),Unit!A:B,2,FALSE))</f>
        <v/>
      </c>
      <c r="K784" s="243"/>
      <c r="L784" s="243"/>
      <c r="M784" s="291" t="str">
        <f t="shared" si="28"/>
        <v/>
      </c>
      <c r="N784" s="292" t="str">
        <f>IF(ISBLANK(D784),"",IFERROR(IF(VLOOKUP(A784,'Np PL4 Stock'!A:J,10,FALSE)="Np4",D784-VLOOKUP(A784,'Np PL4 Stock'!A:E,5,FALSE),D784-1-VLOOKUP(A784,'Np PL4 Stock'!A:E,5,FALSE)),""))</f>
        <v/>
      </c>
      <c r="O784" s="345"/>
      <c r="P784" s="290"/>
      <c r="Q784" s="300"/>
      <c r="R784" s="336"/>
      <c r="S784" s="301"/>
      <c r="T784" s="301"/>
      <c r="U784" s="336"/>
      <c r="V784" s="356"/>
      <c r="W784" s="357"/>
      <c r="X784" s="349"/>
      <c r="Y784" s="313" t="str">
        <f>IF(ISBLANK(X784),"",IFERROR(IF(VLOOKUP(A784,'Np PL4 Stock'!A:J,10,FALSE)="Np4",X784-VLOOKUP(A784,'Np PL4 Stock'!A:E,5,FALSE),X784-1-VLOOKUP(A784,'Np PL4 Stock'!A:E,5,FALSE)),""))</f>
        <v/>
      </c>
      <c r="Z784" s="325"/>
      <c r="AA784" s="315"/>
      <c r="AB784" s="316"/>
      <c r="AC784" s="317" t="str">
        <f>IF(ISBLANK(AB784),"",IFERROR(IF(VLOOKUP(A784,'Np PL4 Stock'!A:J,10,FALSE)="Np4",AB784-VLOOKUP(A784,'Np PL4 Stock'!A:E,5,FALSE),AB784-1-VLOOKUP(A784,'Np PL4 Stock'!A:E,5,FALSE)),""))</f>
        <v/>
      </c>
      <c r="AD784" s="290"/>
      <c r="AE784" s="300"/>
      <c r="AF784" s="323"/>
      <c r="AG784" s="339"/>
      <c r="AH784" s="358"/>
      <c r="AI784" s="339"/>
      <c r="AJ784" s="326"/>
      <c r="AK784" s="334"/>
    </row>
    <row r="785" spans="1:37">
      <c r="A785" s="280" t="str">
        <f t="shared" si="27"/>
        <v/>
      </c>
      <c r="B785" s="281"/>
      <c r="C785" s="282"/>
      <c r="D785" s="282"/>
      <c r="E785" s="243"/>
      <c r="F785" s="244"/>
      <c r="G785" s="243"/>
      <c r="H785" s="283" t="str">
        <f>IF(ISBLANK(F785),"",IFERROR(VLOOKUP(A785,'Np PL4 Stock'!$A:$U,20,FALSE),""))</f>
        <v/>
      </c>
      <c r="J785" s="283" t="str">
        <f>IF(ISBLANK(F785),"",VLOOKUP(LEFT(A785,5),Unit!A:B,2,FALSE))</f>
        <v/>
      </c>
      <c r="K785" s="243"/>
      <c r="L785" s="243"/>
      <c r="M785" s="291" t="str">
        <f t="shared" si="28"/>
        <v/>
      </c>
      <c r="N785" s="292" t="str">
        <f>IF(ISBLANK(D785),"",IFERROR(IF(VLOOKUP(A785,'Np PL4 Stock'!A:J,10,FALSE)="Np4",D785-VLOOKUP(A785,'Np PL4 Stock'!A:E,5,FALSE),D785-1-VLOOKUP(A785,'Np PL4 Stock'!A:E,5,FALSE)),""))</f>
        <v/>
      </c>
      <c r="O785" s="345"/>
      <c r="P785" s="290"/>
      <c r="Q785" s="300"/>
      <c r="R785" s="336"/>
      <c r="S785" s="301"/>
      <c r="T785" s="301"/>
      <c r="U785" s="336"/>
      <c r="V785" s="356"/>
      <c r="W785" s="357"/>
      <c r="X785" s="349"/>
      <c r="Y785" s="313" t="str">
        <f>IF(ISBLANK(X785),"",IFERROR(IF(VLOOKUP(A785,'Np PL4 Stock'!A:J,10,FALSE)="Np4",X785-VLOOKUP(A785,'Np PL4 Stock'!A:E,5,FALSE),X785-1-VLOOKUP(A785,'Np PL4 Stock'!A:E,5,FALSE)),""))</f>
        <v/>
      </c>
      <c r="Z785" s="325"/>
      <c r="AA785" s="315"/>
      <c r="AB785" s="316"/>
      <c r="AC785" s="317" t="str">
        <f>IF(ISBLANK(AB785),"",IFERROR(IF(VLOOKUP(A785,'Np PL4 Stock'!A:J,10,FALSE)="Np4",AB785-VLOOKUP(A785,'Np PL4 Stock'!A:E,5,FALSE),AB785-1-VLOOKUP(A785,'Np PL4 Stock'!A:E,5,FALSE)),""))</f>
        <v/>
      </c>
      <c r="AD785" s="290"/>
      <c r="AE785" s="300"/>
      <c r="AF785" s="323"/>
      <c r="AG785" s="339"/>
      <c r="AH785" s="358"/>
      <c r="AI785" s="339"/>
      <c r="AJ785" s="326"/>
      <c r="AK785" s="334"/>
    </row>
    <row r="786" spans="1:37">
      <c r="A786" s="280" t="str">
        <f t="shared" si="27"/>
        <v/>
      </c>
      <c r="B786" s="281"/>
      <c r="C786" s="282"/>
      <c r="D786" s="282"/>
      <c r="E786" s="243"/>
      <c r="F786" s="244"/>
      <c r="G786" s="243"/>
      <c r="H786" s="283" t="str">
        <f>IF(ISBLANK(F786),"",IFERROR(VLOOKUP(A786,'Np PL4 Stock'!$A:$U,20,FALSE),""))</f>
        <v/>
      </c>
      <c r="J786" s="283" t="str">
        <f>IF(ISBLANK(F786),"",VLOOKUP(LEFT(A786,5),Unit!A:B,2,FALSE))</f>
        <v/>
      </c>
      <c r="K786" s="243"/>
      <c r="L786" s="243"/>
      <c r="M786" s="291" t="str">
        <f t="shared" si="28"/>
        <v/>
      </c>
      <c r="N786" s="292" t="str">
        <f>IF(ISBLANK(D786),"",IFERROR(IF(VLOOKUP(A786,'Np PL4 Stock'!A:J,10,FALSE)="Np4",D786-VLOOKUP(A786,'Np PL4 Stock'!A:E,5,FALSE),D786-1-VLOOKUP(A786,'Np PL4 Stock'!A:E,5,FALSE)),""))</f>
        <v/>
      </c>
      <c r="O786" s="345"/>
      <c r="P786" s="290"/>
      <c r="Q786" s="300"/>
      <c r="R786" s="336"/>
      <c r="S786" s="301"/>
      <c r="T786" s="301"/>
      <c r="U786" s="336"/>
      <c r="V786" s="356"/>
      <c r="W786" s="357"/>
      <c r="X786" s="349"/>
      <c r="Y786" s="313" t="str">
        <f>IF(ISBLANK(X786),"",IFERROR(IF(VLOOKUP(A786,'Np PL4 Stock'!A:J,10,FALSE)="Np4",X786-VLOOKUP(A786,'Np PL4 Stock'!A:E,5,FALSE),X786-1-VLOOKUP(A786,'Np PL4 Stock'!A:E,5,FALSE)),""))</f>
        <v/>
      </c>
      <c r="Z786" s="325"/>
      <c r="AA786" s="315"/>
      <c r="AB786" s="316"/>
      <c r="AC786" s="317" t="str">
        <f>IF(ISBLANK(AB786),"",IFERROR(IF(VLOOKUP(A786,'Np PL4 Stock'!A:J,10,FALSE)="Np4",AB786-VLOOKUP(A786,'Np PL4 Stock'!A:E,5,FALSE),AB786-1-VLOOKUP(A786,'Np PL4 Stock'!A:E,5,FALSE)),""))</f>
        <v/>
      </c>
      <c r="AD786" s="290"/>
      <c r="AE786" s="300"/>
      <c r="AF786" s="323"/>
      <c r="AG786" s="339"/>
      <c r="AH786" s="358"/>
      <c r="AI786" s="339"/>
      <c r="AJ786" s="326"/>
      <c r="AK786" s="334"/>
    </row>
    <row r="787" spans="1:37">
      <c r="A787" s="280" t="str">
        <f t="shared" si="27"/>
        <v/>
      </c>
      <c r="B787" s="281"/>
      <c r="C787" s="282"/>
      <c r="D787" s="282"/>
      <c r="E787" s="243"/>
      <c r="F787" s="244"/>
      <c r="G787" s="243"/>
      <c r="H787" s="283" t="str">
        <f>IF(ISBLANK(F787),"",IFERROR(VLOOKUP(A787,'Np PL4 Stock'!$A:$U,20,FALSE),""))</f>
        <v/>
      </c>
      <c r="J787" s="283" t="str">
        <f>IF(ISBLANK(F787),"",VLOOKUP(LEFT(A787,5),Unit!A:B,2,FALSE))</f>
        <v/>
      </c>
      <c r="K787" s="243"/>
      <c r="L787" s="243"/>
      <c r="M787" s="291" t="str">
        <f t="shared" si="28"/>
        <v/>
      </c>
      <c r="N787" s="292" t="str">
        <f>IF(ISBLANK(D787),"",IFERROR(IF(VLOOKUP(A787,'Np PL4 Stock'!A:J,10,FALSE)="Np4",D787-VLOOKUP(A787,'Np PL4 Stock'!A:E,5,FALSE),D787-1-VLOOKUP(A787,'Np PL4 Stock'!A:E,5,FALSE)),""))</f>
        <v/>
      </c>
      <c r="O787" s="345"/>
      <c r="P787" s="290"/>
      <c r="Q787" s="300"/>
      <c r="R787" s="336"/>
      <c r="S787" s="301"/>
      <c r="T787" s="301"/>
      <c r="U787" s="336"/>
      <c r="V787" s="356"/>
      <c r="W787" s="357"/>
      <c r="X787" s="349"/>
      <c r="Y787" s="313" t="str">
        <f>IF(ISBLANK(X787),"",IFERROR(IF(VLOOKUP(A787,'Np PL4 Stock'!A:J,10,FALSE)="Np4",X787-VLOOKUP(A787,'Np PL4 Stock'!A:E,5,FALSE),X787-1-VLOOKUP(A787,'Np PL4 Stock'!A:E,5,FALSE)),""))</f>
        <v/>
      </c>
      <c r="Z787" s="325"/>
      <c r="AA787" s="315"/>
      <c r="AB787" s="316"/>
      <c r="AC787" s="317" t="str">
        <f>IF(ISBLANK(AB787),"",IFERROR(IF(VLOOKUP(A787,'Np PL4 Stock'!A:J,10,FALSE)="Np4",AB787-VLOOKUP(A787,'Np PL4 Stock'!A:E,5,FALSE),AB787-1-VLOOKUP(A787,'Np PL4 Stock'!A:E,5,FALSE)),""))</f>
        <v/>
      </c>
      <c r="AD787" s="290"/>
      <c r="AE787" s="300"/>
      <c r="AF787" s="323"/>
      <c r="AG787" s="339"/>
      <c r="AH787" s="358"/>
      <c r="AI787" s="339"/>
      <c r="AJ787" s="326"/>
      <c r="AK787" s="334"/>
    </row>
    <row r="788" spans="1:37">
      <c r="A788" s="280" t="str">
        <f t="shared" si="27"/>
        <v/>
      </c>
      <c r="B788" s="281"/>
      <c r="C788" s="282"/>
      <c r="D788" s="282"/>
      <c r="E788" s="243"/>
      <c r="F788" s="244"/>
      <c r="G788" s="243"/>
      <c r="H788" s="283" t="str">
        <f>IF(ISBLANK(F788),"",IFERROR(VLOOKUP(A788,'Np PL4 Stock'!$A:$U,20,FALSE),""))</f>
        <v/>
      </c>
      <c r="J788" s="283" t="str">
        <f>IF(ISBLANK(F788),"",VLOOKUP(LEFT(A788,5),Unit!A:B,2,FALSE))</f>
        <v/>
      </c>
      <c r="K788" s="243"/>
      <c r="L788" s="243"/>
      <c r="M788" s="291" t="str">
        <f t="shared" si="28"/>
        <v/>
      </c>
      <c r="N788" s="292" t="str">
        <f>IF(ISBLANK(D788),"",IFERROR(IF(VLOOKUP(A788,'Np PL4 Stock'!A:J,10,FALSE)="Np4",D788-VLOOKUP(A788,'Np PL4 Stock'!A:E,5,FALSE),D788-1-VLOOKUP(A788,'Np PL4 Stock'!A:E,5,FALSE)),""))</f>
        <v/>
      </c>
      <c r="O788" s="345"/>
      <c r="P788" s="290"/>
      <c r="Q788" s="300"/>
      <c r="R788" s="336"/>
      <c r="S788" s="301"/>
      <c r="T788" s="301"/>
      <c r="U788" s="336"/>
      <c r="V788" s="356"/>
      <c r="W788" s="357"/>
      <c r="X788" s="349"/>
      <c r="Y788" s="313" t="str">
        <f>IF(ISBLANK(X788),"",IFERROR(IF(VLOOKUP(A788,'Np PL4 Stock'!A:J,10,FALSE)="Np4",X788-VLOOKUP(A788,'Np PL4 Stock'!A:E,5,FALSE),X788-1-VLOOKUP(A788,'Np PL4 Stock'!A:E,5,FALSE)),""))</f>
        <v/>
      </c>
      <c r="Z788" s="325"/>
      <c r="AA788" s="315"/>
      <c r="AB788" s="316"/>
      <c r="AC788" s="317" t="str">
        <f>IF(ISBLANK(AB788),"",IFERROR(IF(VLOOKUP(A788,'Np PL4 Stock'!A:J,10,FALSE)="Np4",AB788-VLOOKUP(A788,'Np PL4 Stock'!A:E,5,FALSE),AB788-1-VLOOKUP(A788,'Np PL4 Stock'!A:E,5,FALSE)),""))</f>
        <v/>
      </c>
      <c r="AD788" s="290"/>
      <c r="AE788" s="300"/>
      <c r="AF788" s="323"/>
      <c r="AG788" s="339"/>
      <c r="AH788" s="358"/>
      <c r="AI788" s="339"/>
      <c r="AJ788" s="326"/>
      <c r="AK788" s="334"/>
    </row>
    <row r="789" spans="1:37">
      <c r="A789" s="280" t="str">
        <f t="shared" si="27"/>
        <v/>
      </c>
      <c r="B789" s="281"/>
      <c r="C789" s="282"/>
      <c r="D789" s="282"/>
      <c r="E789" s="243"/>
      <c r="F789" s="244"/>
      <c r="G789" s="243"/>
      <c r="H789" s="283" t="str">
        <f>IF(ISBLANK(F789),"",IFERROR(VLOOKUP(A789,'Np PL4 Stock'!$A:$U,20,FALSE),""))</f>
        <v/>
      </c>
      <c r="J789" s="283" t="str">
        <f>IF(ISBLANK(F789),"",VLOOKUP(LEFT(A789,5),Unit!A:B,2,FALSE))</f>
        <v/>
      </c>
      <c r="K789" s="243"/>
      <c r="L789" s="243"/>
      <c r="M789" s="291" t="str">
        <f t="shared" si="28"/>
        <v/>
      </c>
      <c r="N789" s="292" t="str">
        <f>IF(ISBLANK(D789),"",IFERROR(IF(VLOOKUP(A789,'Np PL4 Stock'!A:J,10,FALSE)="Np4",D789-VLOOKUP(A789,'Np PL4 Stock'!A:E,5,FALSE),D789-1-VLOOKUP(A789,'Np PL4 Stock'!A:E,5,FALSE)),""))</f>
        <v/>
      </c>
      <c r="O789" s="345"/>
      <c r="P789" s="290"/>
      <c r="Q789" s="300"/>
      <c r="R789" s="336"/>
      <c r="S789" s="301"/>
      <c r="T789" s="301"/>
      <c r="U789" s="336"/>
      <c r="V789" s="356"/>
      <c r="W789" s="357"/>
      <c r="X789" s="349"/>
      <c r="Y789" s="313" t="str">
        <f>IF(ISBLANK(X789),"",IFERROR(IF(VLOOKUP(A789,'Np PL4 Stock'!A:J,10,FALSE)="Np4",X789-VLOOKUP(A789,'Np PL4 Stock'!A:E,5,FALSE),X789-1-VLOOKUP(A789,'Np PL4 Stock'!A:E,5,FALSE)),""))</f>
        <v/>
      </c>
      <c r="Z789" s="325"/>
      <c r="AA789" s="315"/>
      <c r="AB789" s="316"/>
      <c r="AC789" s="317" t="str">
        <f>IF(ISBLANK(AB789),"",IFERROR(IF(VLOOKUP(A789,'Np PL4 Stock'!A:J,10,FALSE)="Np4",AB789-VLOOKUP(A789,'Np PL4 Stock'!A:E,5,FALSE),AB789-1-VLOOKUP(A789,'Np PL4 Stock'!A:E,5,FALSE)),""))</f>
        <v/>
      </c>
      <c r="AD789" s="290"/>
      <c r="AE789" s="300"/>
      <c r="AF789" s="323"/>
      <c r="AG789" s="339"/>
      <c r="AH789" s="358"/>
      <c r="AI789" s="339"/>
      <c r="AJ789" s="326"/>
      <c r="AK789" s="334"/>
    </row>
    <row r="790" spans="1:37">
      <c r="A790" s="280" t="str">
        <f t="shared" si="27"/>
        <v/>
      </c>
      <c r="B790" s="281"/>
      <c r="C790" s="282"/>
      <c r="D790" s="282"/>
      <c r="E790" s="243"/>
      <c r="F790" s="244"/>
      <c r="G790" s="243"/>
      <c r="H790" s="283" t="str">
        <f>IF(ISBLANK(F790),"",IFERROR(VLOOKUP(A790,'Np PL4 Stock'!$A:$U,20,FALSE),""))</f>
        <v/>
      </c>
      <c r="J790" s="283" t="str">
        <f>IF(ISBLANK(F790),"",VLOOKUP(LEFT(A790,5),Unit!A:B,2,FALSE))</f>
        <v/>
      </c>
      <c r="K790" s="243"/>
      <c r="L790" s="243"/>
      <c r="M790" s="291" t="str">
        <f t="shared" si="28"/>
        <v/>
      </c>
      <c r="N790" s="292" t="str">
        <f>IF(ISBLANK(D790),"",IFERROR(IF(VLOOKUP(A790,'Np PL4 Stock'!A:J,10,FALSE)="Np4",D790-VLOOKUP(A790,'Np PL4 Stock'!A:E,5,FALSE),D790-1-VLOOKUP(A790,'Np PL4 Stock'!A:E,5,FALSE)),""))</f>
        <v/>
      </c>
      <c r="O790" s="345"/>
      <c r="P790" s="290"/>
      <c r="Q790" s="300"/>
      <c r="R790" s="336"/>
      <c r="S790" s="301"/>
      <c r="T790" s="301"/>
      <c r="U790" s="336"/>
      <c r="V790" s="356"/>
      <c r="W790" s="357"/>
      <c r="X790" s="349"/>
      <c r="Y790" s="313" t="str">
        <f>IF(ISBLANK(X790),"",IFERROR(IF(VLOOKUP(A790,'Np PL4 Stock'!A:J,10,FALSE)="Np4",X790-VLOOKUP(A790,'Np PL4 Stock'!A:E,5,FALSE),X790-1-VLOOKUP(A790,'Np PL4 Stock'!A:E,5,FALSE)),""))</f>
        <v/>
      </c>
      <c r="Z790" s="325"/>
      <c r="AA790" s="315"/>
      <c r="AB790" s="316"/>
      <c r="AC790" s="317" t="str">
        <f>IF(ISBLANK(AB790),"",IFERROR(IF(VLOOKUP(A790,'Np PL4 Stock'!A:J,10,FALSE)="Np4",AB790-VLOOKUP(A790,'Np PL4 Stock'!A:E,5,FALSE),AB790-1-VLOOKUP(A790,'Np PL4 Stock'!A:E,5,FALSE)),""))</f>
        <v/>
      </c>
      <c r="AD790" s="290"/>
      <c r="AE790" s="300"/>
      <c r="AF790" s="323"/>
      <c r="AG790" s="339"/>
      <c r="AH790" s="358"/>
      <c r="AI790" s="339"/>
      <c r="AJ790" s="326"/>
      <c r="AK790" s="334"/>
    </row>
    <row r="791" spans="1:37">
      <c r="A791" s="280" t="str">
        <f t="shared" si="27"/>
        <v/>
      </c>
      <c r="B791" s="281"/>
      <c r="C791" s="282"/>
      <c r="D791" s="282"/>
      <c r="E791" s="243"/>
      <c r="F791" s="244"/>
      <c r="G791" s="243"/>
      <c r="H791" s="283" t="str">
        <f>IF(ISBLANK(F791),"",IFERROR(VLOOKUP(A791,'Np PL4 Stock'!$A:$U,20,FALSE),""))</f>
        <v/>
      </c>
      <c r="J791" s="283" t="str">
        <f>IF(ISBLANK(F791),"",VLOOKUP(LEFT(A791,5),Unit!A:B,2,FALSE))</f>
        <v/>
      </c>
      <c r="K791" s="243"/>
      <c r="L791" s="243"/>
      <c r="M791" s="291" t="str">
        <f t="shared" si="28"/>
        <v/>
      </c>
      <c r="N791" s="292" t="str">
        <f>IF(ISBLANK(D791),"",IFERROR(IF(VLOOKUP(A791,'Np PL4 Stock'!A:J,10,FALSE)="Np4",D791-VLOOKUP(A791,'Np PL4 Stock'!A:E,5,FALSE),D791-1-VLOOKUP(A791,'Np PL4 Stock'!A:E,5,FALSE)),""))</f>
        <v/>
      </c>
      <c r="O791" s="345"/>
      <c r="P791" s="290"/>
      <c r="Q791" s="300"/>
      <c r="R791" s="336"/>
      <c r="S791" s="301"/>
      <c r="T791" s="301"/>
      <c r="U791" s="336"/>
      <c r="V791" s="356"/>
      <c r="W791" s="357"/>
      <c r="X791" s="349"/>
      <c r="Y791" s="313" t="str">
        <f>IF(ISBLANK(X791),"",IFERROR(IF(VLOOKUP(A791,'Np PL4 Stock'!A:J,10,FALSE)="Np4",X791-VLOOKUP(A791,'Np PL4 Stock'!A:E,5,FALSE),X791-1-VLOOKUP(A791,'Np PL4 Stock'!A:E,5,FALSE)),""))</f>
        <v/>
      </c>
      <c r="Z791" s="325"/>
      <c r="AA791" s="315"/>
      <c r="AB791" s="316"/>
      <c r="AC791" s="317" t="str">
        <f>IF(ISBLANK(AB791),"",IFERROR(IF(VLOOKUP(A791,'Np PL4 Stock'!A:J,10,FALSE)="Np4",AB791-VLOOKUP(A791,'Np PL4 Stock'!A:E,5,FALSE),AB791-1-VLOOKUP(A791,'Np PL4 Stock'!A:E,5,FALSE)),""))</f>
        <v/>
      </c>
      <c r="AD791" s="290"/>
      <c r="AE791" s="300"/>
      <c r="AF791" s="323"/>
      <c r="AG791" s="335"/>
      <c r="AH791" s="336"/>
      <c r="AI791" s="335"/>
      <c r="AJ791" s="326"/>
      <c r="AK791" s="334"/>
    </row>
    <row r="792" spans="1:37">
      <c r="A792" s="280" t="str">
        <f t="shared" si="27"/>
        <v/>
      </c>
      <c r="B792" s="281"/>
      <c r="C792" s="282"/>
      <c r="D792" s="282"/>
      <c r="E792" s="243"/>
      <c r="F792" s="244"/>
      <c r="G792" s="243"/>
      <c r="H792" s="283" t="str">
        <f>IF(ISBLANK(F792),"",IFERROR(VLOOKUP(A792,'Np PL4 Stock'!$A:$U,20,FALSE),""))</f>
        <v/>
      </c>
      <c r="J792" s="283" t="str">
        <f>IF(ISBLANK(F792),"",VLOOKUP(LEFT(A792,5),Unit!A:B,2,FALSE))</f>
        <v/>
      </c>
      <c r="K792" s="243"/>
      <c r="L792" s="243"/>
      <c r="M792" s="291" t="str">
        <f t="shared" si="28"/>
        <v/>
      </c>
      <c r="N792" s="292" t="str">
        <f>IF(ISBLANK(D792),"",IFERROR(IF(VLOOKUP(A792,'Np PL4 Stock'!A:J,10,FALSE)="Np4",D792-VLOOKUP(A792,'Np PL4 Stock'!A:E,5,FALSE),D792-1-VLOOKUP(A792,'Np PL4 Stock'!A:E,5,FALSE)),""))</f>
        <v/>
      </c>
      <c r="O792" s="345"/>
      <c r="P792" s="290"/>
      <c r="Q792" s="300"/>
      <c r="R792" s="336"/>
      <c r="S792" s="301"/>
      <c r="T792" s="301"/>
      <c r="U792" s="336"/>
      <c r="V792" s="356"/>
      <c r="W792" s="357"/>
      <c r="X792" s="349"/>
      <c r="Y792" s="313" t="str">
        <f>IF(ISBLANK(X792),"",IFERROR(IF(VLOOKUP(A792,'Np PL4 Stock'!A:J,10,FALSE)="Np4",X792-VLOOKUP(A792,'Np PL4 Stock'!A:E,5,FALSE),X792-1-VLOOKUP(A792,'Np PL4 Stock'!A:E,5,FALSE)),""))</f>
        <v/>
      </c>
      <c r="Z792" s="325"/>
      <c r="AA792" s="315"/>
      <c r="AB792" s="316"/>
      <c r="AC792" s="317" t="str">
        <f>IF(ISBLANK(AB792),"",IFERROR(IF(VLOOKUP(A792,'Np PL4 Stock'!A:J,10,FALSE)="Np4",AB792-VLOOKUP(A792,'Np PL4 Stock'!A:E,5,FALSE),AB792-1-VLOOKUP(A792,'Np PL4 Stock'!A:E,5,FALSE)),""))</f>
        <v/>
      </c>
      <c r="AD792" s="290"/>
      <c r="AE792" s="300"/>
      <c r="AF792" s="323"/>
      <c r="AG792" s="335"/>
      <c r="AH792" s="336"/>
      <c r="AI792" s="335"/>
      <c r="AJ792" s="326"/>
      <c r="AK792" s="334"/>
    </row>
    <row r="793" spans="1:37">
      <c r="A793" s="280" t="str">
        <f t="shared" si="27"/>
        <v/>
      </c>
      <c r="B793" s="281"/>
      <c r="C793" s="282"/>
      <c r="D793" s="282"/>
      <c r="E793" s="243"/>
      <c r="F793" s="244"/>
      <c r="G793" s="243"/>
      <c r="H793" s="283" t="str">
        <f>IF(ISBLANK(F793),"",IFERROR(VLOOKUP(A793,'Np PL4 Stock'!$A:$U,20,FALSE),""))</f>
        <v/>
      </c>
      <c r="J793" s="283" t="str">
        <f>IF(ISBLANK(F793),"",VLOOKUP(LEFT(A793,5),Unit!A:B,2,FALSE))</f>
        <v/>
      </c>
      <c r="K793" s="243"/>
      <c r="L793" s="243"/>
      <c r="M793" s="291" t="str">
        <f t="shared" si="28"/>
        <v/>
      </c>
      <c r="N793" s="292" t="str">
        <f>IF(ISBLANK(D793),"",IFERROR(IF(VLOOKUP(A793,'Np PL4 Stock'!A:J,10,FALSE)="Np4",D793-VLOOKUP(A793,'Np PL4 Stock'!A:E,5,FALSE),D793-1-VLOOKUP(A793,'Np PL4 Stock'!A:E,5,FALSE)),""))</f>
        <v/>
      </c>
      <c r="O793" s="345"/>
      <c r="P793" s="290"/>
      <c r="Q793" s="300"/>
      <c r="R793" s="336"/>
      <c r="S793" s="301"/>
      <c r="T793" s="301"/>
      <c r="U793" s="336"/>
      <c r="V793" s="356"/>
      <c r="W793" s="357"/>
      <c r="X793" s="349"/>
      <c r="Y793" s="313" t="str">
        <f>IF(ISBLANK(X793),"",IFERROR(IF(VLOOKUP(A793,'Np PL4 Stock'!A:J,10,FALSE)="Np4",X793-VLOOKUP(A793,'Np PL4 Stock'!A:E,5,FALSE),X793-1-VLOOKUP(A793,'Np PL4 Stock'!A:E,5,FALSE)),""))</f>
        <v/>
      </c>
      <c r="Z793" s="325"/>
      <c r="AA793" s="315"/>
      <c r="AB793" s="316"/>
      <c r="AC793" s="317" t="str">
        <f>IF(ISBLANK(AB793),"",IFERROR(IF(VLOOKUP(A793,'Np PL4 Stock'!A:J,10,FALSE)="Np4",AB793-VLOOKUP(A793,'Np PL4 Stock'!A:E,5,FALSE),AB793-1-VLOOKUP(A793,'Np PL4 Stock'!A:E,5,FALSE)),""))</f>
        <v/>
      </c>
      <c r="AD793" s="290"/>
      <c r="AE793" s="300"/>
      <c r="AF793" s="323"/>
      <c r="AG793" s="335"/>
      <c r="AH793" s="336"/>
      <c r="AI793" s="335"/>
      <c r="AJ793" s="326"/>
      <c r="AK793" s="334"/>
    </row>
    <row r="794" spans="1:37">
      <c r="A794" s="280" t="str">
        <f t="shared" si="27"/>
        <v/>
      </c>
      <c r="B794" s="281"/>
      <c r="C794" s="282"/>
      <c r="D794" s="282"/>
      <c r="E794" s="243"/>
      <c r="F794" s="244"/>
      <c r="G794" s="243"/>
      <c r="H794" s="283" t="str">
        <f>IF(ISBLANK(F794),"",IFERROR(VLOOKUP(A794,'Np PL4 Stock'!$A:$U,20,FALSE),""))</f>
        <v/>
      </c>
      <c r="J794" s="283" t="str">
        <f>IF(ISBLANK(F794),"",VLOOKUP(LEFT(A794,5),Unit!A:B,2,FALSE))</f>
        <v/>
      </c>
      <c r="K794" s="243"/>
      <c r="L794" s="243"/>
      <c r="M794" s="291" t="str">
        <f t="shared" si="28"/>
        <v/>
      </c>
      <c r="N794" s="292" t="str">
        <f>IF(ISBLANK(D794),"",IFERROR(IF(VLOOKUP(A794,'Np PL4 Stock'!A:J,10,FALSE)="Np4",D794-VLOOKUP(A794,'Np PL4 Stock'!A:E,5,FALSE),D794-1-VLOOKUP(A794,'Np PL4 Stock'!A:E,5,FALSE)),""))</f>
        <v/>
      </c>
      <c r="O794" s="345"/>
      <c r="P794" s="290"/>
      <c r="Q794" s="300"/>
      <c r="R794" s="336"/>
      <c r="S794" s="301"/>
      <c r="T794" s="301"/>
      <c r="U794" s="336"/>
      <c r="V794" s="356"/>
      <c r="W794" s="357"/>
      <c r="X794" s="349"/>
      <c r="Y794" s="313" t="str">
        <f>IF(ISBLANK(X794),"",IFERROR(IF(VLOOKUP(A794,'Np PL4 Stock'!A:J,10,FALSE)="Np4",X794-VLOOKUP(A794,'Np PL4 Stock'!A:E,5,FALSE),X794-1-VLOOKUP(A794,'Np PL4 Stock'!A:E,5,FALSE)),""))</f>
        <v/>
      </c>
      <c r="Z794" s="325"/>
      <c r="AA794" s="315"/>
      <c r="AB794" s="316"/>
      <c r="AC794" s="317" t="str">
        <f>IF(ISBLANK(AB794),"",IFERROR(IF(VLOOKUP(A794,'Np PL4 Stock'!A:J,10,FALSE)="Np4",AB794-VLOOKUP(A794,'Np PL4 Stock'!A:E,5,FALSE),AB794-1-VLOOKUP(A794,'Np PL4 Stock'!A:E,5,FALSE)),""))</f>
        <v/>
      </c>
      <c r="AD794" s="290"/>
      <c r="AE794" s="300"/>
      <c r="AF794" s="323"/>
      <c r="AG794" s="335"/>
      <c r="AH794" s="336"/>
      <c r="AI794" s="335"/>
      <c r="AJ794" s="326"/>
      <c r="AK794" s="334"/>
    </row>
    <row r="795" spans="1:37">
      <c r="A795" s="280" t="str">
        <f t="shared" si="27"/>
        <v/>
      </c>
      <c r="B795" s="281"/>
      <c r="C795" s="282"/>
      <c r="D795" s="282"/>
      <c r="E795" s="243"/>
      <c r="F795" s="244"/>
      <c r="G795" s="243"/>
      <c r="H795" s="283" t="str">
        <f>IF(ISBLANK(F795),"",IFERROR(VLOOKUP(A795,'Np PL4 Stock'!$A:$U,20,FALSE),""))</f>
        <v/>
      </c>
      <c r="J795" s="283" t="str">
        <f>IF(ISBLANK(F795),"",VLOOKUP(LEFT(A795,5),Unit!A:B,2,FALSE))</f>
        <v/>
      </c>
      <c r="K795" s="243"/>
      <c r="L795" s="243"/>
      <c r="M795" s="291" t="str">
        <f t="shared" si="28"/>
        <v/>
      </c>
      <c r="N795" s="292" t="str">
        <f>IF(ISBLANK(D795),"",IFERROR(IF(VLOOKUP(A795,'Np PL4 Stock'!A:J,10,FALSE)="Np4",D795-VLOOKUP(A795,'Np PL4 Stock'!A:E,5,FALSE),D795-1-VLOOKUP(A795,'Np PL4 Stock'!A:E,5,FALSE)),""))</f>
        <v/>
      </c>
      <c r="O795" s="345"/>
      <c r="P795" s="290"/>
      <c r="Q795" s="300"/>
      <c r="R795" s="336"/>
      <c r="S795" s="301"/>
      <c r="T795" s="301"/>
      <c r="U795" s="336"/>
      <c r="V795" s="356"/>
      <c r="W795" s="357"/>
      <c r="X795" s="349"/>
      <c r="Y795" s="313" t="str">
        <f>IF(ISBLANK(X795),"",IFERROR(IF(VLOOKUP(A795,'Np PL4 Stock'!A:J,10,FALSE)="Np4",X795-VLOOKUP(A795,'Np PL4 Stock'!A:E,5,FALSE),X795-1-VLOOKUP(A795,'Np PL4 Stock'!A:E,5,FALSE)),""))</f>
        <v/>
      </c>
      <c r="Z795" s="325"/>
      <c r="AA795" s="315"/>
      <c r="AB795" s="316"/>
      <c r="AC795" s="317" t="str">
        <f>IF(ISBLANK(AB795),"",IFERROR(IF(VLOOKUP(A795,'Np PL4 Stock'!A:J,10,FALSE)="Np4",AB795-VLOOKUP(A795,'Np PL4 Stock'!A:E,5,FALSE),AB795-1-VLOOKUP(A795,'Np PL4 Stock'!A:E,5,FALSE)),""))</f>
        <v/>
      </c>
      <c r="AD795" s="290"/>
      <c r="AE795" s="300"/>
      <c r="AF795" s="323"/>
      <c r="AG795" s="335"/>
      <c r="AH795" s="336"/>
      <c r="AI795" s="335"/>
      <c r="AJ795" s="326"/>
      <c r="AK795" s="334"/>
    </row>
    <row r="796" spans="1:37">
      <c r="A796" s="280" t="str">
        <f t="shared" si="27"/>
        <v/>
      </c>
      <c r="B796" s="281"/>
      <c r="C796" s="282"/>
      <c r="D796" s="282"/>
      <c r="E796" s="243"/>
      <c r="F796" s="244"/>
      <c r="G796" s="243"/>
      <c r="H796" s="283" t="str">
        <f>IF(ISBLANK(F796),"",IFERROR(VLOOKUP(A796,'Np PL4 Stock'!$A:$U,20,FALSE),""))</f>
        <v/>
      </c>
      <c r="J796" s="283" t="str">
        <f>IF(ISBLANK(F796),"",VLOOKUP(LEFT(A796,5),Unit!A:B,2,FALSE))</f>
        <v/>
      </c>
      <c r="K796" s="243"/>
      <c r="L796" s="243"/>
      <c r="M796" s="291" t="str">
        <f t="shared" si="28"/>
        <v/>
      </c>
      <c r="N796" s="292" t="str">
        <f>IF(ISBLANK(D796),"",IFERROR(IF(VLOOKUP(A796,'Np PL4 Stock'!A:J,10,FALSE)="Np4",D796-VLOOKUP(A796,'Np PL4 Stock'!A:E,5,FALSE),D796-1-VLOOKUP(A796,'Np PL4 Stock'!A:E,5,FALSE)),""))</f>
        <v/>
      </c>
      <c r="O796" s="345"/>
      <c r="P796" s="290"/>
      <c r="Q796" s="300"/>
      <c r="R796" s="336"/>
      <c r="S796" s="301"/>
      <c r="T796" s="301"/>
      <c r="U796" s="336"/>
      <c r="V796" s="356"/>
      <c r="W796" s="357"/>
      <c r="X796" s="349"/>
      <c r="Y796" s="313" t="str">
        <f>IF(ISBLANK(X796),"",IFERROR(IF(VLOOKUP(A796,'Np PL4 Stock'!A:J,10,FALSE)="Np4",X796-VLOOKUP(A796,'Np PL4 Stock'!A:E,5,FALSE),X796-1-VLOOKUP(A796,'Np PL4 Stock'!A:E,5,FALSE)),""))</f>
        <v/>
      </c>
      <c r="Z796" s="325"/>
      <c r="AA796" s="315"/>
      <c r="AB796" s="316"/>
      <c r="AC796" s="317" t="str">
        <f>IF(ISBLANK(AB796),"",IFERROR(IF(VLOOKUP(A796,'Np PL4 Stock'!A:J,10,FALSE)="Np4",AB796-VLOOKUP(A796,'Np PL4 Stock'!A:E,5,FALSE),AB796-1-VLOOKUP(A796,'Np PL4 Stock'!A:E,5,FALSE)),""))</f>
        <v/>
      </c>
      <c r="AD796" s="290"/>
      <c r="AE796" s="300"/>
      <c r="AF796" s="323"/>
      <c r="AG796" s="335"/>
      <c r="AH796" s="336"/>
      <c r="AI796" s="335"/>
      <c r="AJ796" s="326"/>
      <c r="AK796" s="334"/>
    </row>
    <row r="797" spans="1:37">
      <c r="A797" s="280" t="str">
        <f t="shared" si="27"/>
        <v/>
      </c>
      <c r="B797" s="281"/>
      <c r="C797" s="282"/>
      <c r="D797" s="282"/>
      <c r="E797" s="243"/>
      <c r="F797" s="244"/>
      <c r="G797" s="243"/>
      <c r="H797" s="283" t="str">
        <f>IF(ISBLANK(F797),"",IFERROR(VLOOKUP(A797,'Np PL4 Stock'!$A:$U,20,FALSE),""))</f>
        <v/>
      </c>
      <c r="J797" s="283" t="str">
        <f>IF(ISBLANK(F797),"",VLOOKUP(LEFT(A797,5),Unit!A:B,2,FALSE))</f>
        <v/>
      </c>
      <c r="K797" s="243"/>
      <c r="L797" s="243"/>
      <c r="M797" s="291" t="str">
        <f t="shared" si="28"/>
        <v/>
      </c>
      <c r="N797" s="292" t="str">
        <f>IF(ISBLANK(D797),"",IFERROR(IF(VLOOKUP(A797,'Np PL4 Stock'!A:J,10,FALSE)="Np4",D797-VLOOKUP(A797,'Np PL4 Stock'!A:E,5,FALSE),D797-1-VLOOKUP(A797,'Np PL4 Stock'!A:E,5,FALSE)),""))</f>
        <v/>
      </c>
      <c r="O797" s="345"/>
      <c r="P797" s="290"/>
      <c r="Q797" s="300"/>
      <c r="R797" s="336"/>
      <c r="S797" s="301"/>
      <c r="T797" s="301"/>
      <c r="U797" s="336"/>
      <c r="V797" s="356"/>
      <c r="W797" s="357"/>
      <c r="X797" s="349"/>
      <c r="Y797" s="313" t="str">
        <f>IF(ISBLANK(X797),"",IFERROR(IF(VLOOKUP(A797,'Np PL4 Stock'!A:J,10,FALSE)="Np4",X797-VLOOKUP(A797,'Np PL4 Stock'!A:E,5,FALSE),X797-1-VLOOKUP(A797,'Np PL4 Stock'!A:E,5,FALSE)),""))</f>
        <v/>
      </c>
      <c r="Z797" s="325"/>
      <c r="AA797" s="315"/>
      <c r="AB797" s="316"/>
      <c r="AC797" s="317" t="str">
        <f>IF(ISBLANK(AB797),"",IFERROR(IF(VLOOKUP(A797,'Np PL4 Stock'!A:J,10,FALSE)="Np4",AB797-VLOOKUP(A797,'Np PL4 Stock'!A:E,5,FALSE),AB797-1-VLOOKUP(A797,'Np PL4 Stock'!A:E,5,FALSE)),""))</f>
        <v/>
      </c>
      <c r="AD797" s="290"/>
      <c r="AE797" s="300"/>
      <c r="AF797" s="323"/>
      <c r="AG797" s="335"/>
      <c r="AH797" s="336"/>
      <c r="AI797" s="335"/>
      <c r="AJ797" s="326"/>
      <c r="AK797" s="334"/>
    </row>
    <row r="798" spans="1:37">
      <c r="A798" s="280" t="str">
        <f t="shared" si="27"/>
        <v/>
      </c>
      <c r="B798" s="281"/>
      <c r="C798" s="282"/>
      <c r="D798" s="282"/>
      <c r="E798" s="243"/>
      <c r="F798" s="244"/>
      <c r="G798" s="243"/>
      <c r="H798" s="283" t="str">
        <f>IF(ISBLANK(F798),"",IFERROR(VLOOKUP(A798,'Np PL4 Stock'!$A:$U,20,FALSE),""))</f>
        <v/>
      </c>
      <c r="J798" s="283" t="str">
        <f>IF(ISBLANK(F798),"",VLOOKUP(LEFT(A798,5),Unit!A:B,2,FALSE))</f>
        <v/>
      </c>
      <c r="K798" s="243"/>
      <c r="L798" s="243"/>
      <c r="M798" s="291" t="str">
        <f t="shared" si="28"/>
        <v/>
      </c>
      <c r="N798" s="292" t="str">
        <f>IF(ISBLANK(D798),"",IFERROR(IF(VLOOKUP(A798,'Np PL4 Stock'!A:J,10,FALSE)="Np4",D798-VLOOKUP(A798,'Np PL4 Stock'!A:E,5,FALSE),D798-1-VLOOKUP(A798,'Np PL4 Stock'!A:E,5,FALSE)),""))</f>
        <v/>
      </c>
      <c r="O798" s="345"/>
      <c r="P798" s="290"/>
      <c r="Q798" s="300"/>
      <c r="R798" s="336"/>
      <c r="S798" s="301"/>
      <c r="T798" s="301"/>
      <c r="U798" s="336"/>
      <c r="V798" s="356"/>
      <c r="W798" s="357"/>
      <c r="X798" s="349"/>
      <c r="Y798" s="313" t="str">
        <f>IF(ISBLANK(X798),"",IFERROR(IF(VLOOKUP(A798,'Np PL4 Stock'!A:J,10,FALSE)="Np4",X798-VLOOKUP(A798,'Np PL4 Stock'!A:E,5,FALSE),X798-1-VLOOKUP(A798,'Np PL4 Stock'!A:E,5,FALSE)),""))</f>
        <v/>
      </c>
      <c r="Z798" s="325"/>
      <c r="AA798" s="315"/>
      <c r="AB798" s="316"/>
      <c r="AC798" s="317" t="str">
        <f>IF(ISBLANK(AB798),"",IFERROR(IF(VLOOKUP(A798,'Np PL4 Stock'!A:J,10,FALSE)="Np4",AB798-VLOOKUP(A798,'Np PL4 Stock'!A:E,5,FALSE),AB798-1-VLOOKUP(A798,'Np PL4 Stock'!A:E,5,FALSE)),""))</f>
        <v/>
      </c>
      <c r="AD798" s="290"/>
      <c r="AE798" s="300"/>
      <c r="AF798" s="323"/>
      <c r="AG798" s="335"/>
      <c r="AH798" s="336"/>
      <c r="AI798" s="335"/>
      <c r="AJ798" s="326"/>
      <c r="AK798" s="334"/>
    </row>
    <row r="799" spans="1:37">
      <c r="A799" s="280" t="str">
        <f t="shared" si="27"/>
        <v/>
      </c>
      <c r="B799" s="281"/>
      <c r="C799" s="282"/>
      <c r="D799" s="282"/>
      <c r="E799" s="243"/>
      <c r="F799" s="244"/>
      <c r="G799" s="243"/>
      <c r="H799" s="283" t="str">
        <f>IF(ISBLANK(F799),"",IFERROR(VLOOKUP(A799,'Np PL4 Stock'!$A:$U,20,FALSE),""))</f>
        <v/>
      </c>
      <c r="J799" s="283" t="str">
        <f>IF(ISBLANK(F799),"",VLOOKUP(LEFT(A799,5),Unit!A:B,2,FALSE))</f>
        <v/>
      </c>
      <c r="K799" s="243"/>
      <c r="L799" s="243"/>
      <c r="M799" s="291" t="str">
        <f t="shared" si="28"/>
        <v/>
      </c>
      <c r="N799" s="292" t="str">
        <f>IF(ISBLANK(D799),"",IFERROR(IF(VLOOKUP(A799,'Np PL4 Stock'!A:J,10,FALSE)="Np4",D799-VLOOKUP(A799,'Np PL4 Stock'!A:E,5,FALSE),D799-1-VLOOKUP(A799,'Np PL4 Stock'!A:E,5,FALSE)),""))</f>
        <v/>
      </c>
      <c r="O799" s="345"/>
      <c r="P799" s="290"/>
      <c r="Q799" s="300"/>
      <c r="R799" s="336"/>
      <c r="S799" s="301"/>
      <c r="T799" s="301"/>
      <c r="U799" s="336"/>
      <c r="V799" s="356"/>
      <c r="W799" s="357"/>
      <c r="X799" s="349"/>
      <c r="Y799" s="313" t="str">
        <f>IF(ISBLANK(X799),"",IFERROR(IF(VLOOKUP(A799,'Np PL4 Stock'!A:J,10,FALSE)="Np4",X799-VLOOKUP(A799,'Np PL4 Stock'!A:E,5,FALSE),X799-1-VLOOKUP(A799,'Np PL4 Stock'!A:E,5,FALSE)),""))</f>
        <v/>
      </c>
      <c r="Z799" s="325"/>
      <c r="AA799" s="315"/>
      <c r="AB799" s="316"/>
      <c r="AC799" s="317" t="str">
        <f>IF(ISBLANK(AB799),"",IFERROR(IF(VLOOKUP(A799,'Np PL4 Stock'!A:J,10,FALSE)="Np4",AB799-VLOOKUP(A799,'Np PL4 Stock'!A:E,5,FALSE),AB799-1-VLOOKUP(A799,'Np PL4 Stock'!A:E,5,FALSE)),""))</f>
        <v/>
      </c>
      <c r="AD799" s="290"/>
      <c r="AE799" s="300"/>
      <c r="AF799" s="323"/>
      <c r="AG799" s="335"/>
      <c r="AH799" s="336"/>
      <c r="AI799" s="335"/>
      <c r="AJ799" s="326"/>
      <c r="AK799" s="334"/>
    </row>
    <row r="800" spans="1:37">
      <c r="A800" s="280" t="str">
        <f t="shared" si="27"/>
        <v/>
      </c>
      <c r="B800" s="281"/>
      <c r="C800" s="282"/>
      <c r="D800" s="282"/>
      <c r="E800" s="243"/>
      <c r="F800" s="244"/>
      <c r="G800" s="243"/>
      <c r="H800" s="283" t="str">
        <f>IF(ISBLANK(F800),"",IFERROR(VLOOKUP(A800,'Np PL4 Stock'!$A:$U,20,FALSE),""))</f>
        <v/>
      </c>
      <c r="J800" s="283" t="str">
        <f>IF(ISBLANK(F800),"",VLOOKUP(LEFT(A800,5),Unit!A:B,2,FALSE))</f>
        <v/>
      </c>
      <c r="K800" s="243"/>
      <c r="L800" s="243"/>
      <c r="M800" s="291" t="str">
        <f t="shared" si="28"/>
        <v/>
      </c>
      <c r="N800" s="292" t="str">
        <f>IF(ISBLANK(D800),"",IFERROR(IF(VLOOKUP(A800,'Np PL4 Stock'!A:J,10,FALSE)="Np4",D800-VLOOKUP(A800,'Np PL4 Stock'!A:E,5,FALSE),D800-1-VLOOKUP(A800,'Np PL4 Stock'!A:E,5,FALSE)),""))</f>
        <v/>
      </c>
      <c r="O800" s="345"/>
      <c r="P800" s="290"/>
      <c r="Q800" s="300"/>
      <c r="R800" s="336"/>
      <c r="S800" s="301"/>
      <c r="T800" s="301"/>
      <c r="U800" s="336"/>
      <c r="V800" s="356"/>
      <c r="W800" s="357"/>
      <c r="X800" s="349"/>
      <c r="Y800" s="313" t="str">
        <f>IF(ISBLANK(X800),"",IFERROR(IF(VLOOKUP(A800,'Np PL4 Stock'!A:J,10,FALSE)="Np4",X800-VLOOKUP(A800,'Np PL4 Stock'!A:E,5,FALSE),X800-1-VLOOKUP(A800,'Np PL4 Stock'!A:E,5,FALSE)),""))</f>
        <v/>
      </c>
      <c r="Z800" s="325"/>
      <c r="AA800" s="315"/>
      <c r="AB800" s="316"/>
      <c r="AC800" s="317" t="str">
        <f>IF(ISBLANK(AB800),"",IFERROR(IF(VLOOKUP(A800,'Np PL4 Stock'!A:J,10,FALSE)="Np4",AB800-VLOOKUP(A800,'Np PL4 Stock'!A:E,5,FALSE),AB800-1-VLOOKUP(A800,'Np PL4 Stock'!A:E,5,FALSE)),""))</f>
        <v/>
      </c>
      <c r="AD800" s="290"/>
      <c r="AE800" s="300"/>
      <c r="AF800" s="323"/>
      <c r="AG800" s="335"/>
      <c r="AH800" s="336"/>
      <c r="AI800" s="335"/>
      <c r="AJ800" s="326"/>
      <c r="AK800" s="334"/>
    </row>
    <row r="801" spans="1:37">
      <c r="A801" s="280" t="str">
        <f t="shared" si="27"/>
        <v/>
      </c>
      <c r="B801" s="281"/>
      <c r="C801" s="282"/>
      <c r="D801" s="282"/>
      <c r="E801" s="243"/>
      <c r="F801" s="244"/>
      <c r="G801" s="243"/>
      <c r="H801" s="283" t="str">
        <f>IF(ISBLANK(F801),"",IFERROR(VLOOKUP(A801,'Np PL4 Stock'!$A:$U,20,FALSE),""))</f>
        <v/>
      </c>
      <c r="J801" s="283" t="str">
        <f>IF(ISBLANK(F801),"",VLOOKUP(LEFT(A801,5),Unit!A:B,2,FALSE))</f>
        <v/>
      </c>
      <c r="K801" s="243"/>
      <c r="L801" s="243"/>
      <c r="M801" s="291" t="str">
        <f t="shared" si="28"/>
        <v/>
      </c>
      <c r="N801" s="292" t="str">
        <f>IF(ISBLANK(D801),"",IFERROR(IF(VLOOKUP(A801,'Np PL4 Stock'!A:J,10,FALSE)="Np4",D801-VLOOKUP(A801,'Np PL4 Stock'!A:E,5,FALSE),D801-1-VLOOKUP(A801,'Np PL4 Stock'!A:E,5,FALSE)),""))</f>
        <v/>
      </c>
      <c r="O801" s="345"/>
      <c r="P801" s="290"/>
      <c r="Q801" s="300"/>
      <c r="R801" s="336"/>
      <c r="S801" s="301"/>
      <c r="T801" s="301"/>
      <c r="U801" s="336"/>
      <c r="V801" s="356"/>
      <c r="W801" s="357"/>
      <c r="X801" s="349"/>
      <c r="Y801" s="313" t="str">
        <f>IF(ISBLANK(X801),"",IFERROR(IF(VLOOKUP(A801,'Np PL4 Stock'!A:J,10,FALSE)="Np4",X801-VLOOKUP(A801,'Np PL4 Stock'!A:E,5,FALSE),X801-1-VLOOKUP(A801,'Np PL4 Stock'!A:E,5,FALSE)),""))</f>
        <v/>
      </c>
      <c r="Z801" s="325"/>
      <c r="AA801" s="315"/>
      <c r="AB801" s="316"/>
      <c r="AC801" s="317" t="str">
        <f>IF(ISBLANK(AB801),"",IFERROR(IF(VLOOKUP(A801,'Np PL4 Stock'!A:J,10,FALSE)="Np4",AB801-VLOOKUP(A801,'Np PL4 Stock'!A:E,5,FALSE),AB801-1-VLOOKUP(A801,'Np PL4 Stock'!A:E,5,FALSE)),""))</f>
        <v/>
      </c>
      <c r="AD801" s="290"/>
      <c r="AE801" s="300"/>
      <c r="AF801" s="323"/>
      <c r="AG801" s="335"/>
      <c r="AH801" s="336"/>
      <c r="AI801" s="335"/>
      <c r="AJ801" s="326"/>
      <c r="AK801" s="334"/>
    </row>
    <row r="802" spans="1:37">
      <c r="A802" s="280" t="str">
        <f t="shared" si="27"/>
        <v/>
      </c>
      <c r="B802" s="281"/>
      <c r="C802" s="282"/>
      <c r="D802" s="282"/>
      <c r="E802" s="243"/>
      <c r="F802" s="244"/>
      <c r="G802" s="243"/>
      <c r="H802" s="283" t="str">
        <f>IF(ISBLANK(F802),"",IFERROR(VLOOKUP(A802,'Np PL4 Stock'!$A:$U,20,FALSE),""))</f>
        <v/>
      </c>
      <c r="J802" s="283" t="str">
        <f>IF(ISBLANK(F802),"",VLOOKUP(LEFT(A802,5),Unit!A:B,2,FALSE))</f>
        <v/>
      </c>
      <c r="K802" s="243"/>
      <c r="L802" s="243"/>
      <c r="M802" s="291" t="str">
        <f t="shared" si="28"/>
        <v/>
      </c>
      <c r="N802" s="292" t="str">
        <f>IF(ISBLANK(D802),"",IFERROR(IF(VLOOKUP(A802,'Np PL4 Stock'!A:J,10,FALSE)="Np4",D802-VLOOKUP(A802,'Np PL4 Stock'!A:E,5,FALSE),D802-1-VLOOKUP(A802,'Np PL4 Stock'!A:E,5,FALSE)),""))</f>
        <v/>
      </c>
      <c r="O802" s="345"/>
      <c r="P802" s="290"/>
      <c r="Q802" s="300"/>
      <c r="R802" s="336"/>
      <c r="S802" s="301"/>
      <c r="T802" s="301"/>
      <c r="U802" s="336"/>
      <c r="V802" s="356"/>
      <c r="W802" s="357"/>
      <c r="X802" s="349"/>
      <c r="Y802" s="313" t="str">
        <f>IF(ISBLANK(X802),"",IFERROR(IF(VLOOKUP(A802,'Np PL4 Stock'!A:J,10,FALSE)="Np4",X802-VLOOKUP(A802,'Np PL4 Stock'!A:E,5,FALSE),X802-1-VLOOKUP(A802,'Np PL4 Stock'!A:E,5,FALSE)),""))</f>
        <v/>
      </c>
      <c r="Z802" s="325"/>
      <c r="AA802" s="315"/>
      <c r="AB802" s="316"/>
      <c r="AC802" s="317" t="str">
        <f>IF(ISBLANK(AB802),"",IFERROR(IF(VLOOKUP(A802,'Np PL4 Stock'!A:J,10,FALSE)="Np4",AB802-VLOOKUP(A802,'Np PL4 Stock'!A:E,5,FALSE),AB802-1-VLOOKUP(A802,'Np PL4 Stock'!A:E,5,FALSE)),""))</f>
        <v/>
      </c>
      <c r="AD802" s="290"/>
      <c r="AE802" s="300"/>
      <c r="AF802" s="323"/>
      <c r="AG802" s="335"/>
      <c r="AH802" s="336"/>
      <c r="AI802" s="335"/>
      <c r="AJ802" s="326"/>
      <c r="AK802" s="334"/>
    </row>
    <row r="803" spans="1:37">
      <c r="A803" s="280" t="str">
        <f t="shared" si="27"/>
        <v/>
      </c>
      <c r="B803" s="281"/>
      <c r="C803" s="282"/>
      <c r="D803" s="282"/>
      <c r="E803" s="243"/>
      <c r="F803" s="244"/>
      <c r="G803" s="243"/>
      <c r="H803" s="283" t="str">
        <f>IF(ISBLANK(F803),"",IFERROR(VLOOKUP(A803,'Np PL4 Stock'!$A:$U,20,FALSE),""))</f>
        <v/>
      </c>
      <c r="J803" s="283" t="str">
        <f>IF(ISBLANK(F803),"",VLOOKUP(LEFT(A803,5),Unit!A:B,2,FALSE))</f>
        <v/>
      </c>
      <c r="K803" s="243"/>
      <c r="L803" s="243"/>
      <c r="M803" s="291" t="str">
        <f t="shared" si="28"/>
        <v/>
      </c>
      <c r="N803" s="292" t="str">
        <f>IF(ISBLANK(D803),"",IFERROR(IF(VLOOKUP(A803,'Np PL4 Stock'!A:J,10,FALSE)="Np4",D803-VLOOKUP(A803,'Np PL4 Stock'!A:E,5,FALSE),D803-1-VLOOKUP(A803,'Np PL4 Stock'!A:E,5,FALSE)),""))</f>
        <v/>
      </c>
      <c r="O803" s="345"/>
      <c r="P803" s="290"/>
      <c r="Q803" s="300"/>
      <c r="R803" s="336"/>
      <c r="S803" s="301"/>
      <c r="T803" s="301"/>
      <c r="U803" s="336"/>
      <c r="V803" s="356"/>
      <c r="W803" s="357"/>
      <c r="X803" s="349"/>
      <c r="Y803" s="313" t="str">
        <f>IF(ISBLANK(X803),"",IFERROR(IF(VLOOKUP(A803,'Np PL4 Stock'!A:J,10,FALSE)="Np4",X803-VLOOKUP(A803,'Np PL4 Stock'!A:E,5,FALSE),X803-1-VLOOKUP(A803,'Np PL4 Stock'!A:E,5,FALSE)),""))</f>
        <v/>
      </c>
      <c r="Z803" s="325"/>
      <c r="AA803" s="315"/>
      <c r="AB803" s="316"/>
      <c r="AC803" s="317" t="str">
        <f>IF(ISBLANK(AB803),"",IFERROR(IF(VLOOKUP(A803,'Np PL4 Stock'!A:J,10,FALSE)="Np4",AB803-VLOOKUP(A803,'Np PL4 Stock'!A:E,5,FALSE),AB803-1-VLOOKUP(A803,'Np PL4 Stock'!A:E,5,FALSE)),""))</f>
        <v/>
      </c>
      <c r="AD803" s="290"/>
      <c r="AE803" s="300"/>
      <c r="AF803" s="323"/>
      <c r="AG803" s="335"/>
      <c r="AH803" s="336"/>
      <c r="AI803" s="335"/>
      <c r="AJ803" s="326"/>
      <c r="AK803" s="334"/>
    </row>
    <row r="804" spans="1:37">
      <c r="A804" s="280" t="str">
        <f t="shared" si="27"/>
        <v/>
      </c>
      <c r="B804" s="281"/>
      <c r="C804" s="282"/>
      <c r="D804" s="282"/>
      <c r="E804" s="243"/>
      <c r="F804" s="244"/>
      <c r="G804" s="243"/>
      <c r="H804" s="283" t="str">
        <f>IF(ISBLANK(F804),"",IFERROR(VLOOKUP(A804,'Np PL4 Stock'!$A:$U,20,FALSE),""))</f>
        <v/>
      </c>
      <c r="J804" s="283" t="str">
        <f>IF(ISBLANK(F804),"",VLOOKUP(LEFT(A804,5),Unit!A:B,2,FALSE))</f>
        <v/>
      </c>
      <c r="K804" s="243"/>
      <c r="L804" s="243"/>
      <c r="M804" s="291" t="str">
        <f t="shared" si="28"/>
        <v/>
      </c>
      <c r="N804" s="292" t="str">
        <f>IF(ISBLANK(D804),"",IFERROR(IF(VLOOKUP(A804,'Np PL4 Stock'!A:J,10,FALSE)="Np4",D804-VLOOKUP(A804,'Np PL4 Stock'!A:E,5,FALSE),D804-1-VLOOKUP(A804,'Np PL4 Stock'!A:E,5,FALSE)),""))</f>
        <v/>
      </c>
      <c r="O804" s="345"/>
      <c r="P804" s="290"/>
      <c r="Q804" s="300"/>
      <c r="R804" s="336"/>
      <c r="S804" s="301"/>
      <c r="T804" s="301"/>
      <c r="U804" s="336"/>
      <c r="V804" s="356"/>
      <c r="W804" s="357"/>
      <c r="X804" s="349"/>
      <c r="Y804" s="313" t="str">
        <f>IF(ISBLANK(X804),"",IFERROR(IF(VLOOKUP(A804,'Np PL4 Stock'!A:J,10,FALSE)="Np4",X804-VLOOKUP(A804,'Np PL4 Stock'!A:E,5,FALSE),X804-1-VLOOKUP(A804,'Np PL4 Stock'!A:E,5,FALSE)),""))</f>
        <v/>
      </c>
      <c r="Z804" s="325"/>
      <c r="AA804" s="315"/>
      <c r="AB804" s="316"/>
      <c r="AC804" s="317" t="str">
        <f>IF(ISBLANK(AB804),"",IFERROR(IF(VLOOKUP(A804,'Np PL4 Stock'!A:J,10,FALSE)="Np4",AB804-VLOOKUP(A804,'Np PL4 Stock'!A:E,5,FALSE),AB804-1-VLOOKUP(A804,'Np PL4 Stock'!A:E,5,FALSE)),""))</f>
        <v/>
      </c>
      <c r="AD804" s="290"/>
      <c r="AE804" s="300"/>
      <c r="AF804" s="323"/>
      <c r="AG804" s="335"/>
      <c r="AH804" s="336"/>
      <c r="AI804" s="335"/>
      <c r="AJ804" s="326"/>
      <c r="AK804" s="334"/>
    </row>
    <row r="805" spans="1:37">
      <c r="A805" s="280" t="str">
        <f t="shared" si="27"/>
        <v/>
      </c>
      <c r="B805" s="281"/>
      <c r="C805" s="282"/>
      <c r="D805" s="282"/>
      <c r="E805" s="243"/>
      <c r="F805" s="244"/>
      <c r="G805" s="243"/>
      <c r="H805" s="283" t="str">
        <f>IF(ISBLANK(F805),"",IFERROR(VLOOKUP(A805,'Np PL4 Stock'!$A:$U,20,FALSE),""))</f>
        <v/>
      </c>
      <c r="J805" s="283" t="str">
        <f>IF(ISBLANK(F805),"",VLOOKUP(LEFT(A805,5),Unit!A:B,2,FALSE))</f>
        <v/>
      </c>
      <c r="K805" s="243"/>
      <c r="L805" s="243"/>
      <c r="M805" s="291" t="str">
        <f t="shared" si="28"/>
        <v/>
      </c>
      <c r="N805" s="292" t="str">
        <f>IF(ISBLANK(D805),"",IFERROR(IF(VLOOKUP(A805,'Np PL4 Stock'!A:J,10,FALSE)="Np4",D805-VLOOKUP(A805,'Np PL4 Stock'!A:E,5,FALSE),D805-1-VLOOKUP(A805,'Np PL4 Stock'!A:E,5,FALSE)),""))</f>
        <v/>
      </c>
      <c r="O805" s="345"/>
      <c r="P805" s="290"/>
      <c r="Q805" s="300"/>
      <c r="R805" s="336"/>
      <c r="S805" s="301"/>
      <c r="T805" s="301"/>
      <c r="U805" s="336"/>
      <c r="V805" s="356"/>
      <c r="W805" s="357"/>
      <c r="X805" s="349"/>
      <c r="Y805" s="313" t="str">
        <f>IF(ISBLANK(X805),"",IFERROR(IF(VLOOKUP(A805,'Np PL4 Stock'!A:J,10,FALSE)="Np4",X805-VLOOKUP(A805,'Np PL4 Stock'!A:E,5,FALSE),X805-1-VLOOKUP(A805,'Np PL4 Stock'!A:E,5,FALSE)),""))</f>
        <v/>
      </c>
      <c r="Z805" s="325"/>
      <c r="AA805" s="315"/>
      <c r="AB805" s="316"/>
      <c r="AC805" s="317" t="str">
        <f>IF(ISBLANK(AB805),"",IFERROR(IF(VLOOKUP(A805,'Np PL4 Stock'!A:J,10,FALSE)="Np4",AB805-VLOOKUP(A805,'Np PL4 Stock'!A:E,5,FALSE),AB805-1-VLOOKUP(A805,'Np PL4 Stock'!A:E,5,FALSE)),""))</f>
        <v/>
      </c>
      <c r="AD805" s="290"/>
      <c r="AE805" s="300"/>
      <c r="AF805" s="323"/>
      <c r="AG805" s="335"/>
      <c r="AH805" s="336"/>
      <c r="AI805" s="335"/>
      <c r="AJ805" s="326"/>
      <c r="AK805" s="334"/>
    </row>
    <row r="806" spans="1:37">
      <c r="A806" s="280" t="str">
        <f t="shared" si="27"/>
        <v/>
      </c>
      <c r="B806" s="281"/>
      <c r="C806" s="282"/>
      <c r="D806" s="282"/>
      <c r="E806" s="243"/>
      <c r="F806" s="244"/>
      <c r="G806" s="243"/>
      <c r="H806" s="283" t="str">
        <f>IF(ISBLANK(F806),"",IFERROR(VLOOKUP(A806,'Np PL4 Stock'!$A:$U,20,FALSE),""))</f>
        <v/>
      </c>
      <c r="J806" s="283" t="str">
        <f>IF(ISBLANK(F806),"",VLOOKUP(LEFT(A806,5),Unit!A:B,2,FALSE))</f>
        <v/>
      </c>
      <c r="K806" s="243"/>
      <c r="L806" s="243"/>
      <c r="M806" s="291" t="str">
        <f t="shared" si="28"/>
        <v/>
      </c>
      <c r="N806" s="292" t="str">
        <f>IF(ISBLANK(D806),"",IFERROR(IF(VLOOKUP(A806,'Np PL4 Stock'!A:J,10,FALSE)="Np4",D806-VLOOKUP(A806,'Np PL4 Stock'!A:E,5,FALSE),D806-1-VLOOKUP(A806,'Np PL4 Stock'!A:E,5,FALSE)),""))</f>
        <v/>
      </c>
      <c r="O806" s="345"/>
      <c r="P806" s="290"/>
      <c r="Q806" s="300"/>
      <c r="R806" s="336"/>
      <c r="S806" s="301"/>
      <c r="T806" s="301"/>
      <c r="U806" s="336"/>
      <c r="V806" s="356"/>
      <c r="W806" s="357"/>
      <c r="X806" s="349"/>
      <c r="Y806" s="313" t="str">
        <f>IF(ISBLANK(X806),"",IFERROR(IF(VLOOKUP(A806,'Np PL4 Stock'!A:J,10,FALSE)="Np4",X806-VLOOKUP(A806,'Np PL4 Stock'!A:E,5,FALSE),X806-1-VLOOKUP(A806,'Np PL4 Stock'!A:E,5,FALSE)),""))</f>
        <v/>
      </c>
      <c r="Z806" s="325"/>
      <c r="AA806" s="315"/>
      <c r="AB806" s="316"/>
      <c r="AC806" s="317" t="str">
        <f>IF(ISBLANK(AB806),"",IFERROR(IF(VLOOKUP(A806,'Np PL4 Stock'!A:J,10,FALSE)="Np4",AB806-VLOOKUP(A806,'Np PL4 Stock'!A:E,5,FALSE),AB806-1-VLOOKUP(A806,'Np PL4 Stock'!A:E,5,FALSE)),""))</f>
        <v/>
      </c>
      <c r="AD806" s="290"/>
      <c r="AE806" s="300"/>
      <c r="AF806" s="323"/>
      <c r="AG806" s="335"/>
      <c r="AH806" s="336"/>
      <c r="AI806" s="335"/>
      <c r="AJ806" s="326"/>
      <c r="AK806" s="334"/>
    </row>
    <row r="807" spans="1:37">
      <c r="A807" s="280" t="str">
        <f t="shared" si="27"/>
        <v/>
      </c>
      <c r="B807" s="281"/>
      <c r="C807" s="282"/>
      <c r="D807" s="282"/>
      <c r="E807" s="243"/>
      <c r="F807" s="244"/>
      <c r="G807" s="243"/>
      <c r="H807" s="283" t="str">
        <f>IF(ISBLANK(F807),"",IFERROR(VLOOKUP(A807,'Np PL4 Stock'!$A:$U,20,FALSE),""))</f>
        <v/>
      </c>
      <c r="J807" s="283" t="str">
        <f>IF(ISBLANK(F807),"",VLOOKUP(LEFT(A807,5),Unit!A:B,2,FALSE))</f>
        <v/>
      </c>
      <c r="K807" s="243"/>
      <c r="L807" s="243"/>
      <c r="M807" s="291" t="str">
        <f t="shared" si="28"/>
        <v/>
      </c>
      <c r="N807" s="292" t="str">
        <f>IF(ISBLANK(D807),"",IFERROR(IF(VLOOKUP(A807,'Np PL4 Stock'!A:J,10,FALSE)="Np4",D807-VLOOKUP(A807,'Np PL4 Stock'!A:E,5,FALSE),D807-1-VLOOKUP(A807,'Np PL4 Stock'!A:E,5,FALSE)),""))</f>
        <v/>
      </c>
      <c r="O807" s="345"/>
      <c r="P807" s="290"/>
      <c r="Q807" s="300"/>
      <c r="R807" s="336"/>
      <c r="S807" s="301"/>
      <c r="T807" s="301"/>
      <c r="U807" s="336"/>
      <c r="V807" s="356"/>
      <c r="W807" s="357"/>
      <c r="X807" s="349"/>
      <c r="Y807" s="313" t="str">
        <f>IF(ISBLANK(X807),"",IFERROR(IF(VLOOKUP(A807,'Np PL4 Stock'!A:J,10,FALSE)="Np4",X807-VLOOKUP(A807,'Np PL4 Stock'!A:E,5,FALSE),X807-1-VLOOKUP(A807,'Np PL4 Stock'!A:E,5,FALSE)),""))</f>
        <v/>
      </c>
      <c r="Z807" s="325"/>
      <c r="AA807" s="315"/>
      <c r="AB807" s="316"/>
      <c r="AC807" s="317" t="str">
        <f>IF(ISBLANK(AB807),"",IFERROR(IF(VLOOKUP(A807,'Np PL4 Stock'!A:J,10,FALSE)="Np4",AB807-VLOOKUP(A807,'Np PL4 Stock'!A:E,5,FALSE),AB807-1-VLOOKUP(A807,'Np PL4 Stock'!A:E,5,FALSE)),""))</f>
        <v/>
      </c>
      <c r="AD807" s="290"/>
      <c r="AE807" s="300"/>
      <c r="AF807" s="323"/>
      <c r="AG807" s="335"/>
      <c r="AH807" s="336"/>
      <c r="AI807" s="335"/>
      <c r="AJ807" s="326"/>
      <c r="AK807" s="334"/>
    </row>
    <row r="808" spans="1:37">
      <c r="A808" s="280" t="str">
        <f t="shared" si="27"/>
        <v/>
      </c>
      <c r="B808" s="281"/>
      <c r="C808" s="282"/>
      <c r="D808" s="282"/>
      <c r="E808" s="243"/>
      <c r="F808" s="244"/>
      <c r="G808" s="243"/>
      <c r="H808" s="283" t="str">
        <f>IF(ISBLANK(F808),"",IFERROR(VLOOKUP(A808,'Np PL4 Stock'!$A:$U,20,FALSE),""))</f>
        <v/>
      </c>
      <c r="J808" s="283" t="str">
        <f>IF(ISBLANK(F808),"",VLOOKUP(LEFT(A808,5),Unit!A:B,2,FALSE))</f>
        <v/>
      </c>
      <c r="K808" s="243"/>
      <c r="L808" s="243"/>
      <c r="M808" s="291" t="str">
        <f t="shared" si="28"/>
        <v/>
      </c>
      <c r="N808" s="292" t="str">
        <f>IF(ISBLANK(D808),"",IFERROR(IF(VLOOKUP(A808,'Np PL4 Stock'!A:J,10,FALSE)="Np4",D808-VLOOKUP(A808,'Np PL4 Stock'!A:E,5,FALSE),D808-1-VLOOKUP(A808,'Np PL4 Stock'!A:E,5,FALSE)),""))</f>
        <v/>
      </c>
      <c r="O808" s="345"/>
      <c r="P808" s="290"/>
      <c r="Q808" s="300"/>
      <c r="R808" s="336"/>
      <c r="S808" s="301"/>
      <c r="T808" s="301"/>
      <c r="U808" s="336"/>
      <c r="V808" s="356"/>
      <c r="W808" s="357"/>
      <c r="X808" s="349"/>
      <c r="Y808" s="313" t="str">
        <f>IF(ISBLANK(X808),"",IFERROR(IF(VLOOKUP(A808,'Np PL4 Stock'!A:J,10,FALSE)="Np4",X808-VLOOKUP(A808,'Np PL4 Stock'!A:E,5,FALSE),X808-1-VLOOKUP(A808,'Np PL4 Stock'!A:E,5,FALSE)),""))</f>
        <v/>
      </c>
      <c r="Z808" s="325"/>
      <c r="AA808" s="315"/>
      <c r="AB808" s="316"/>
      <c r="AC808" s="317" t="str">
        <f>IF(ISBLANK(AB808),"",IFERROR(IF(VLOOKUP(A808,'Np PL4 Stock'!A:J,10,FALSE)="Np4",AB808-VLOOKUP(A808,'Np PL4 Stock'!A:E,5,FALSE),AB808-1-VLOOKUP(A808,'Np PL4 Stock'!A:E,5,FALSE)),""))</f>
        <v/>
      </c>
      <c r="AD808" s="290"/>
      <c r="AE808" s="300"/>
      <c r="AF808" s="323"/>
      <c r="AG808" s="335"/>
      <c r="AH808" s="336"/>
      <c r="AI808" s="335"/>
      <c r="AJ808" s="326"/>
      <c r="AK808" s="334"/>
    </row>
    <row r="809" spans="1:37">
      <c r="A809" s="280" t="str">
        <f t="shared" si="27"/>
        <v/>
      </c>
      <c r="B809" s="281"/>
      <c r="C809" s="282"/>
      <c r="D809" s="282"/>
      <c r="E809" s="243"/>
      <c r="F809" s="244"/>
      <c r="G809" s="243"/>
      <c r="H809" s="283" t="str">
        <f>IF(ISBLANK(F809),"",IFERROR(VLOOKUP(A809,'Np PL4 Stock'!$A:$U,20,FALSE),""))</f>
        <v/>
      </c>
      <c r="J809" s="283" t="str">
        <f>IF(ISBLANK(F809),"",VLOOKUP(LEFT(A809,5),Unit!A:B,2,FALSE))</f>
        <v/>
      </c>
      <c r="K809" s="243"/>
      <c r="L809" s="243"/>
      <c r="M809" s="291" t="str">
        <f t="shared" si="28"/>
        <v/>
      </c>
      <c r="N809" s="292" t="str">
        <f>IF(ISBLANK(D809),"",IFERROR(IF(VLOOKUP(A809,'Np PL4 Stock'!A:J,10,FALSE)="Np4",D809-VLOOKUP(A809,'Np PL4 Stock'!A:E,5,FALSE),D809-1-VLOOKUP(A809,'Np PL4 Stock'!A:E,5,FALSE)),""))</f>
        <v/>
      </c>
      <c r="O809" s="345"/>
      <c r="P809" s="290"/>
      <c r="Q809" s="300"/>
      <c r="R809" s="336"/>
      <c r="S809" s="301"/>
      <c r="T809" s="301"/>
      <c r="U809" s="336"/>
      <c r="V809" s="356"/>
      <c r="W809" s="357"/>
      <c r="X809" s="349"/>
      <c r="Y809" s="313" t="str">
        <f>IF(ISBLANK(X809),"",IFERROR(IF(VLOOKUP(A809,'Np PL4 Stock'!A:J,10,FALSE)="Np4",X809-VLOOKUP(A809,'Np PL4 Stock'!A:E,5,FALSE),X809-1-VLOOKUP(A809,'Np PL4 Stock'!A:E,5,FALSE)),""))</f>
        <v/>
      </c>
      <c r="Z809" s="325"/>
      <c r="AA809" s="315"/>
      <c r="AB809" s="316"/>
      <c r="AC809" s="317" t="str">
        <f>IF(ISBLANK(AB809),"",IFERROR(IF(VLOOKUP(A809,'Np PL4 Stock'!A:J,10,FALSE)="Np4",AB809-VLOOKUP(A809,'Np PL4 Stock'!A:E,5,FALSE),AB809-1-VLOOKUP(A809,'Np PL4 Stock'!A:E,5,FALSE)),""))</f>
        <v/>
      </c>
      <c r="AD809" s="290"/>
      <c r="AE809" s="300"/>
      <c r="AF809" s="323"/>
      <c r="AG809" s="335"/>
      <c r="AH809" s="336"/>
      <c r="AI809" s="335"/>
      <c r="AJ809" s="326"/>
      <c r="AK809" s="334"/>
    </row>
    <row r="810" spans="1:37">
      <c r="A810" s="280" t="str">
        <f t="shared" si="27"/>
        <v/>
      </c>
      <c r="B810" s="281"/>
      <c r="C810" s="282"/>
      <c r="D810" s="282"/>
      <c r="E810" s="243"/>
      <c r="F810" s="244"/>
      <c r="G810" s="243"/>
      <c r="H810" s="283" t="str">
        <f>IF(ISBLANK(F810),"",IFERROR(VLOOKUP(A810,'Np PL4 Stock'!$A:$U,20,FALSE),""))</f>
        <v/>
      </c>
      <c r="J810" s="283" t="str">
        <f>IF(ISBLANK(F810),"",VLOOKUP(LEFT(A810,5),Unit!A:B,2,FALSE))</f>
        <v/>
      </c>
      <c r="K810" s="243"/>
      <c r="L810" s="243"/>
      <c r="M810" s="291" t="str">
        <f t="shared" si="28"/>
        <v/>
      </c>
      <c r="N810" s="292" t="str">
        <f>IF(ISBLANK(D810),"",IFERROR(IF(VLOOKUP(A810,'Np PL4 Stock'!A:J,10,FALSE)="Np4",D810-VLOOKUP(A810,'Np PL4 Stock'!A:E,5,FALSE),D810-1-VLOOKUP(A810,'Np PL4 Stock'!A:E,5,FALSE)),""))</f>
        <v/>
      </c>
      <c r="O810" s="345"/>
      <c r="P810" s="290"/>
      <c r="Q810" s="300"/>
      <c r="R810" s="336"/>
      <c r="S810" s="301"/>
      <c r="T810" s="301"/>
      <c r="U810" s="336"/>
      <c r="V810" s="356"/>
      <c r="W810" s="357"/>
      <c r="X810" s="349"/>
      <c r="Y810" s="313" t="str">
        <f>IF(ISBLANK(X810),"",IFERROR(IF(VLOOKUP(A810,'Np PL4 Stock'!A:J,10,FALSE)="Np4",X810-VLOOKUP(A810,'Np PL4 Stock'!A:E,5,FALSE),X810-1-VLOOKUP(A810,'Np PL4 Stock'!A:E,5,FALSE)),""))</f>
        <v/>
      </c>
      <c r="Z810" s="325"/>
      <c r="AA810" s="315"/>
      <c r="AB810" s="316"/>
      <c r="AC810" s="317" t="str">
        <f>IF(ISBLANK(AB810),"",IFERROR(IF(VLOOKUP(A810,'Np PL4 Stock'!A:J,10,FALSE)="Np4",AB810-VLOOKUP(A810,'Np PL4 Stock'!A:E,5,FALSE),AB810-1-VLOOKUP(A810,'Np PL4 Stock'!A:E,5,FALSE)),""))</f>
        <v/>
      </c>
      <c r="AD810" s="290"/>
      <c r="AE810" s="300"/>
      <c r="AF810" s="323"/>
      <c r="AG810" s="335"/>
      <c r="AH810" s="336"/>
      <c r="AI810" s="335"/>
      <c r="AJ810" s="326"/>
      <c r="AK810" s="334"/>
    </row>
    <row r="811" spans="1:37">
      <c r="A811" s="280" t="str">
        <f t="shared" si="27"/>
        <v/>
      </c>
      <c r="B811" s="281"/>
      <c r="C811" s="282"/>
      <c r="D811" s="282"/>
      <c r="E811" s="243"/>
      <c r="F811" s="244"/>
      <c r="G811" s="243"/>
      <c r="H811" s="283" t="str">
        <f>IF(ISBLANK(F811),"",IFERROR(VLOOKUP(A811,'Np PL4 Stock'!$A:$U,20,FALSE),""))</f>
        <v/>
      </c>
      <c r="J811" s="283" t="str">
        <f>IF(ISBLANK(F811),"",VLOOKUP(LEFT(A811,5),Unit!A:B,2,FALSE))</f>
        <v/>
      </c>
      <c r="K811" s="243"/>
      <c r="L811" s="243"/>
      <c r="M811" s="291" t="str">
        <f t="shared" si="28"/>
        <v/>
      </c>
      <c r="N811" s="292" t="str">
        <f>IF(ISBLANK(D811),"",IFERROR(IF(VLOOKUP(A811,'Np PL4 Stock'!A:J,10,FALSE)="Np4",D811-VLOOKUP(A811,'Np PL4 Stock'!A:E,5,FALSE),D811-1-VLOOKUP(A811,'Np PL4 Stock'!A:E,5,FALSE)),""))</f>
        <v/>
      </c>
      <c r="O811" s="345"/>
      <c r="P811" s="290"/>
      <c r="Q811" s="300"/>
      <c r="R811" s="336"/>
      <c r="S811" s="301"/>
      <c r="T811" s="301"/>
      <c r="U811" s="336"/>
      <c r="V811" s="356"/>
      <c r="W811" s="357"/>
      <c r="X811" s="349"/>
      <c r="Y811" s="313" t="str">
        <f>IF(ISBLANK(X811),"",IFERROR(IF(VLOOKUP(A811,'Np PL4 Stock'!A:J,10,FALSE)="Np4",X811-VLOOKUP(A811,'Np PL4 Stock'!A:E,5,FALSE),X811-1-VLOOKUP(A811,'Np PL4 Stock'!A:E,5,FALSE)),""))</f>
        <v/>
      </c>
      <c r="Z811" s="325"/>
      <c r="AA811" s="315"/>
      <c r="AB811" s="316"/>
      <c r="AC811" s="317" t="str">
        <f>IF(ISBLANK(AB811),"",IFERROR(IF(VLOOKUP(A811,'Np PL4 Stock'!A:J,10,FALSE)="Np4",AB811-VLOOKUP(A811,'Np PL4 Stock'!A:E,5,FALSE),AB811-1-VLOOKUP(A811,'Np PL4 Stock'!A:E,5,FALSE)),""))</f>
        <v/>
      </c>
      <c r="AD811" s="290"/>
      <c r="AE811" s="300"/>
      <c r="AF811" s="323"/>
      <c r="AG811" s="335"/>
      <c r="AH811" s="336"/>
      <c r="AI811" s="335"/>
      <c r="AJ811" s="326"/>
      <c r="AK811" s="334"/>
    </row>
    <row r="812" spans="1:37">
      <c r="A812" s="280" t="str">
        <f t="shared" si="27"/>
        <v/>
      </c>
      <c r="B812" s="281"/>
      <c r="C812" s="282"/>
      <c r="D812" s="282"/>
      <c r="E812" s="243"/>
      <c r="F812" s="244"/>
      <c r="G812" s="243"/>
      <c r="H812" s="283" t="str">
        <f>IF(ISBLANK(F812),"",IFERROR(VLOOKUP(A812,'Np PL4 Stock'!$A:$U,20,FALSE),""))</f>
        <v/>
      </c>
      <c r="J812" s="283" t="str">
        <f>IF(ISBLANK(F812),"",VLOOKUP(LEFT(A812,5),Unit!A:B,2,FALSE))</f>
        <v/>
      </c>
      <c r="K812" s="243"/>
      <c r="L812" s="243"/>
      <c r="M812" s="291" t="str">
        <f t="shared" si="28"/>
        <v/>
      </c>
      <c r="N812" s="292" t="str">
        <f>IF(ISBLANK(D812),"",IFERROR(IF(VLOOKUP(A812,'Np PL4 Stock'!A:J,10,FALSE)="Np4",D812-VLOOKUP(A812,'Np PL4 Stock'!A:E,5,FALSE),D812-1-VLOOKUP(A812,'Np PL4 Stock'!A:E,5,FALSE)),""))</f>
        <v/>
      </c>
      <c r="O812" s="345"/>
      <c r="P812" s="290"/>
      <c r="Q812" s="300"/>
      <c r="R812" s="336"/>
      <c r="S812" s="301"/>
      <c r="T812" s="301"/>
      <c r="U812" s="336"/>
      <c r="V812" s="356"/>
      <c r="W812" s="357"/>
      <c r="X812" s="349"/>
      <c r="Y812" s="313" t="str">
        <f>IF(ISBLANK(X812),"",IFERROR(IF(VLOOKUP(A812,'Np PL4 Stock'!A:J,10,FALSE)="Np4",X812-VLOOKUP(A812,'Np PL4 Stock'!A:E,5,FALSE),X812-1-VLOOKUP(A812,'Np PL4 Stock'!A:E,5,FALSE)),""))</f>
        <v/>
      </c>
      <c r="Z812" s="325"/>
      <c r="AA812" s="315"/>
      <c r="AB812" s="316"/>
      <c r="AC812" s="317" t="str">
        <f>IF(ISBLANK(AB812),"",IFERROR(IF(VLOOKUP(A812,'Np PL4 Stock'!A:J,10,FALSE)="Np4",AB812-VLOOKUP(A812,'Np PL4 Stock'!A:E,5,FALSE),AB812-1-VLOOKUP(A812,'Np PL4 Stock'!A:E,5,FALSE)),""))</f>
        <v/>
      </c>
      <c r="AD812" s="290"/>
      <c r="AE812" s="300"/>
      <c r="AF812" s="323"/>
      <c r="AG812" s="335"/>
      <c r="AH812" s="336"/>
      <c r="AI812" s="335"/>
      <c r="AJ812" s="326"/>
      <c r="AK812" s="334"/>
    </row>
    <row r="813" spans="1:37">
      <c r="A813" s="280" t="str">
        <f t="shared" si="27"/>
        <v/>
      </c>
      <c r="B813" s="281"/>
      <c r="C813" s="282"/>
      <c r="D813" s="282"/>
      <c r="E813" s="243"/>
      <c r="F813" s="244"/>
      <c r="G813" s="243"/>
      <c r="H813" s="283" t="str">
        <f>IF(ISBLANK(F813),"",IFERROR(VLOOKUP(A813,'Np PL4 Stock'!$A:$U,20,FALSE),""))</f>
        <v/>
      </c>
      <c r="J813" s="283" t="str">
        <f>IF(ISBLANK(F813),"",VLOOKUP(LEFT(A813,5),Unit!A:B,2,FALSE))</f>
        <v/>
      </c>
      <c r="K813" s="243"/>
      <c r="L813" s="243"/>
      <c r="M813" s="291" t="str">
        <f t="shared" si="28"/>
        <v/>
      </c>
      <c r="N813" s="292" t="str">
        <f>IF(ISBLANK(D813),"",IFERROR(IF(VLOOKUP(A813,'Np PL4 Stock'!A:J,10,FALSE)="Np4",D813-VLOOKUP(A813,'Np PL4 Stock'!A:E,5,FALSE),D813-1-VLOOKUP(A813,'Np PL4 Stock'!A:E,5,FALSE)),""))</f>
        <v/>
      </c>
      <c r="O813" s="345"/>
      <c r="P813" s="290"/>
      <c r="Q813" s="300"/>
      <c r="R813" s="336"/>
      <c r="S813" s="301"/>
      <c r="T813" s="301"/>
      <c r="U813" s="336"/>
      <c r="V813" s="356"/>
      <c r="W813" s="357"/>
      <c r="X813" s="349"/>
      <c r="Y813" s="313" t="str">
        <f>IF(ISBLANK(X813),"",IFERROR(IF(VLOOKUP(A813,'Np PL4 Stock'!A:J,10,FALSE)="Np4",X813-VLOOKUP(A813,'Np PL4 Stock'!A:E,5,FALSE),X813-1-VLOOKUP(A813,'Np PL4 Stock'!A:E,5,FALSE)),""))</f>
        <v/>
      </c>
      <c r="Z813" s="325"/>
      <c r="AA813" s="315"/>
      <c r="AB813" s="316"/>
      <c r="AC813" s="317" t="str">
        <f>IF(ISBLANK(AB813),"",IFERROR(IF(VLOOKUP(A813,'Np PL4 Stock'!A:J,10,FALSE)="Np4",AB813-VLOOKUP(A813,'Np PL4 Stock'!A:E,5,FALSE),AB813-1-VLOOKUP(A813,'Np PL4 Stock'!A:E,5,FALSE)),""))</f>
        <v/>
      </c>
      <c r="AD813" s="290"/>
      <c r="AE813" s="300"/>
      <c r="AF813" s="323"/>
      <c r="AG813" s="335"/>
      <c r="AH813" s="336"/>
      <c r="AI813" s="335"/>
      <c r="AJ813" s="326"/>
      <c r="AK813" s="334"/>
    </row>
    <row r="814" spans="1:37">
      <c r="A814" s="280" t="str">
        <f t="shared" si="27"/>
        <v/>
      </c>
      <c r="B814" s="281"/>
      <c r="C814" s="282"/>
      <c r="D814" s="282"/>
      <c r="E814" s="243"/>
      <c r="F814" s="244"/>
      <c r="G814" s="243"/>
      <c r="H814" s="283" t="str">
        <f>IF(ISBLANK(F814),"",IFERROR(VLOOKUP(A814,'Np PL4 Stock'!$A:$U,20,FALSE),""))</f>
        <v/>
      </c>
      <c r="J814" s="283" t="str">
        <f>IF(ISBLANK(F814),"",VLOOKUP(LEFT(A814,5),Unit!A:B,2,FALSE))</f>
        <v/>
      </c>
      <c r="K814" s="243"/>
      <c r="L814" s="243"/>
      <c r="M814" s="291" t="str">
        <f t="shared" si="28"/>
        <v/>
      </c>
      <c r="N814" s="292" t="str">
        <f>IF(ISBLANK(D814),"",IFERROR(IF(VLOOKUP(A814,'Np PL4 Stock'!A:J,10,FALSE)="Np4",D814-VLOOKUP(A814,'Np PL4 Stock'!A:E,5,FALSE),D814-1-VLOOKUP(A814,'Np PL4 Stock'!A:E,5,FALSE)),""))</f>
        <v/>
      </c>
      <c r="O814" s="345"/>
      <c r="P814" s="290"/>
      <c r="Q814" s="300"/>
      <c r="R814" s="336"/>
      <c r="S814" s="301"/>
      <c r="T814" s="301"/>
      <c r="U814" s="336"/>
      <c r="V814" s="356"/>
      <c r="W814" s="357"/>
      <c r="X814" s="349"/>
      <c r="Y814" s="313" t="str">
        <f>IF(ISBLANK(X814),"",IFERROR(IF(VLOOKUP(A814,'Np PL4 Stock'!A:J,10,FALSE)="Np4",X814-VLOOKUP(A814,'Np PL4 Stock'!A:E,5,FALSE),X814-1-VLOOKUP(A814,'Np PL4 Stock'!A:E,5,FALSE)),""))</f>
        <v/>
      </c>
      <c r="Z814" s="325"/>
      <c r="AA814" s="315"/>
      <c r="AB814" s="316"/>
      <c r="AC814" s="317" t="str">
        <f>IF(ISBLANK(AB814),"",IFERROR(IF(VLOOKUP(A814,'Np PL4 Stock'!A:J,10,FALSE)="Np4",AB814-VLOOKUP(A814,'Np PL4 Stock'!A:E,5,FALSE),AB814-1-VLOOKUP(A814,'Np PL4 Stock'!A:E,5,FALSE)),""))</f>
        <v/>
      </c>
      <c r="AD814" s="290"/>
      <c r="AE814" s="300"/>
      <c r="AF814" s="323"/>
      <c r="AG814" s="335"/>
      <c r="AH814" s="336"/>
      <c r="AI814" s="335"/>
      <c r="AJ814" s="326"/>
      <c r="AK814" s="334"/>
    </row>
    <row r="815" spans="1:37">
      <c r="A815" s="280" t="str">
        <f t="shared" si="27"/>
        <v/>
      </c>
      <c r="B815" s="281"/>
      <c r="C815" s="282"/>
      <c r="D815" s="282"/>
      <c r="E815" s="243"/>
      <c r="F815" s="244"/>
      <c r="G815" s="243"/>
      <c r="H815" s="283" t="str">
        <f>IF(ISBLANK(F815),"",IFERROR(VLOOKUP(A815,'Np PL4 Stock'!$A:$U,20,FALSE),""))</f>
        <v/>
      </c>
      <c r="J815" s="283" t="str">
        <f>IF(ISBLANK(F815),"",VLOOKUP(LEFT(A815,5),Unit!A:B,2,FALSE))</f>
        <v/>
      </c>
      <c r="K815" s="243"/>
      <c r="L815" s="243"/>
      <c r="M815" s="291" t="str">
        <f t="shared" si="28"/>
        <v/>
      </c>
      <c r="N815" s="292" t="str">
        <f>IF(ISBLANK(D815),"",IFERROR(IF(VLOOKUP(A815,'Np PL4 Stock'!A:J,10,FALSE)="Np4",D815-VLOOKUP(A815,'Np PL4 Stock'!A:E,5,FALSE),D815-1-VLOOKUP(A815,'Np PL4 Stock'!A:E,5,FALSE)),""))</f>
        <v/>
      </c>
      <c r="O815" s="345"/>
      <c r="P815" s="290"/>
      <c r="Q815" s="300"/>
      <c r="R815" s="336"/>
      <c r="S815" s="301"/>
      <c r="T815" s="301"/>
      <c r="U815" s="336"/>
      <c r="V815" s="356"/>
      <c r="W815" s="357"/>
      <c r="X815" s="349"/>
      <c r="Y815" s="313" t="str">
        <f>IF(ISBLANK(X815),"",IFERROR(IF(VLOOKUP(A815,'Np PL4 Stock'!A:J,10,FALSE)="Np4",X815-VLOOKUP(A815,'Np PL4 Stock'!A:E,5,FALSE),X815-1-VLOOKUP(A815,'Np PL4 Stock'!A:E,5,FALSE)),""))</f>
        <v/>
      </c>
      <c r="Z815" s="325"/>
      <c r="AA815" s="315"/>
      <c r="AB815" s="316"/>
      <c r="AC815" s="317" t="str">
        <f>IF(ISBLANK(AB815),"",IFERROR(IF(VLOOKUP(A815,'Np PL4 Stock'!A:J,10,FALSE)="Np4",AB815-VLOOKUP(A815,'Np PL4 Stock'!A:E,5,FALSE),AB815-1-VLOOKUP(A815,'Np PL4 Stock'!A:E,5,FALSE)),""))</f>
        <v/>
      </c>
      <c r="AD815" s="290"/>
      <c r="AE815" s="300"/>
      <c r="AF815" s="323"/>
      <c r="AG815" s="335"/>
      <c r="AH815" s="336"/>
      <c r="AI815" s="335"/>
      <c r="AJ815" s="326"/>
      <c r="AK815" s="334"/>
    </row>
    <row r="816" spans="1:37">
      <c r="A816" s="280" t="str">
        <f t="shared" si="27"/>
        <v/>
      </c>
      <c r="B816" s="281"/>
      <c r="C816" s="282"/>
      <c r="D816" s="282"/>
      <c r="E816" s="243"/>
      <c r="F816" s="244"/>
      <c r="G816" s="243"/>
      <c r="H816" s="283" t="str">
        <f>IF(ISBLANK(F816),"",IFERROR(VLOOKUP(A816,'Np PL4 Stock'!$A:$U,20,FALSE),""))</f>
        <v/>
      </c>
      <c r="J816" s="283" t="str">
        <f>IF(ISBLANK(F816),"",VLOOKUP(LEFT(A816,5),Unit!A:B,2,FALSE))</f>
        <v/>
      </c>
      <c r="K816" s="243"/>
      <c r="L816" s="243"/>
      <c r="M816" s="291" t="str">
        <f t="shared" si="28"/>
        <v/>
      </c>
      <c r="N816" s="292" t="str">
        <f>IF(ISBLANK(D816),"",IFERROR(IF(VLOOKUP(A816,'Np PL4 Stock'!A:J,10,FALSE)="Np4",D816-VLOOKUP(A816,'Np PL4 Stock'!A:E,5,FALSE),D816-1-VLOOKUP(A816,'Np PL4 Stock'!A:E,5,FALSE)),""))</f>
        <v/>
      </c>
      <c r="O816" s="345"/>
      <c r="P816" s="290"/>
      <c r="Q816" s="300"/>
      <c r="R816" s="336"/>
      <c r="S816" s="301"/>
      <c r="T816" s="301"/>
      <c r="U816" s="336"/>
      <c r="V816" s="356"/>
      <c r="W816" s="357"/>
      <c r="X816" s="349"/>
      <c r="Y816" s="313" t="str">
        <f>IF(ISBLANK(X816),"",IFERROR(IF(VLOOKUP(A816,'Np PL4 Stock'!A:J,10,FALSE)="Np4",X816-VLOOKUP(A816,'Np PL4 Stock'!A:E,5,FALSE),X816-1-VLOOKUP(A816,'Np PL4 Stock'!A:E,5,FALSE)),""))</f>
        <v/>
      </c>
      <c r="Z816" s="325"/>
      <c r="AA816" s="315"/>
      <c r="AB816" s="316"/>
      <c r="AC816" s="317" t="str">
        <f>IF(ISBLANK(AB816),"",IFERROR(IF(VLOOKUP(A816,'Np PL4 Stock'!A:J,10,FALSE)="Np4",AB816-VLOOKUP(A816,'Np PL4 Stock'!A:E,5,FALSE),AB816-1-VLOOKUP(A816,'Np PL4 Stock'!A:E,5,FALSE)),""))</f>
        <v/>
      </c>
      <c r="AD816" s="290"/>
      <c r="AE816" s="300"/>
      <c r="AF816" s="323"/>
      <c r="AG816" s="335"/>
      <c r="AH816" s="336"/>
      <c r="AI816" s="335"/>
      <c r="AJ816" s="326"/>
      <c r="AK816" s="334"/>
    </row>
    <row r="817" spans="1:37">
      <c r="A817" s="280" t="str">
        <f t="shared" si="27"/>
        <v/>
      </c>
      <c r="B817" s="281"/>
      <c r="C817" s="282"/>
      <c r="D817" s="282"/>
      <c r="E817" s="243"/>
      <c r="F817" s="244"/>
      <c r="G817" s="243"/>
      <c r="H817" s="283" t="str">
        <f>IF(ISBLANK(F817),"",IFERROR(VLOOKUP(A817,'Np PL4 Stock'!$A:$U,20,FALSE),""))</f>
        <v/>
      </c>
      <c r="J817" s="283" t="str">
        <f>IF(ISBLANK(F817),"",VLOOKUP(LEFT(A817,5),Unit!A:B,2,FALSE))</f>
        <v/>
      </c>
      <c r="K817" s="243"/>
      <c r="L817" s="243"/>
      <c r="M817" s="291" t="str">
        <f t="shared" si="28"/>
        <v/>
      </c>
      <c r="N817" s="292" t="str">
        <f>IF(ISBLANK(D817),"",IFERROR(IF(VLOOKUP(A817,'Np PL4 Stock'!A:J,10,FALSE)="Np4",D817-VLOOKUP(A817,'Np PL4 Stock'!A:E,5,FALSE),D817-1-VLOOKUP(A817,'Np PL4 Stock'!A:E,5,FALSE)),""))</f>
        <v/>
      </c>
      <c r="O817" s="345"/>
      <c r="P817" s="290"/>
      <c r="Q817" s="300"/>
      <c r="R817" s="336"/>
      <c r="S817" s="301"/>
      <c r="T817" s="301"/>
      <c r="U817" s="336"/>
      <c r="V817" s="356"/>
      <c r="W817" s="357"/>
      <c r="X817" s="349"/>
      <c r="Y817" s="313" t="str">
        <f>IF(ISBLANK(X817),"",IFERROR(IF(VLOOKUP(A817,'Np PL4 Stock'!A:J,10,FALSE)="Np4",X817-VLOOKUP(A817,'Np PL4 Stock'!A:E,5,FALSE),X817-1-VLOOKUP(A817,'Np PL4 Stock'!A:E,5,FALSE)),""))</f>
        <v/>
      </c>
      <c r="Z817" s="325"/>
      <c r="AA817" s="315"/>
      <c r="AB817" s="316"/>
      <c r="AC817" s="317" t="str">
        <f>IF(ISBLANK(AB817),"",IFERROR(IF(VLOOKUP(A817,'Np PL4 Stock'!A:J,10,FALSE)="Np4",AB817-VLOOKUP(A817,'Np PL4 Stock'!A:E,5,FALSE),AB817-1-VLOOKUP(A817,'Np PL4 Stock'!A:E,5,FALSE)),""))</f>
        <v/>
      </c>
      <c r="AD817" s="290"/>
      <c r="AE817" s="300"/>
      <c r="AF817" s="323"/>
      <c r="AG817" s="335"/>
      <c r="AH817" s="336"/>
      <c r="AI817" s="335"/>
      <c r="AJ817" s="326"/>
      <c r="AK817" s="334"/>
    </row>
    <row r="818" spans="1:37">
      <c r="A818" s="280" t="str">
        <f t="shared" si="27"/>
        <v/>
      </c>
      <c r="B818" s="281"/>
      <c r="C818" s="282"/>
      <c r="D818" s="282"/>
      <c r="E818" s="243"/>
      <c r="F818" s="244"/>
      <c r="G818" s="243"/>
      <c r="H818" s="283" t="str">
        <f>IF(ISBLANK(F818),"",IFERROR(VLOOKUP(A818,'Np PL4 Stock'!$A:$U,20,FALSE),""))</f>
        <v/>
      </c>
      <c r="J818" s="283" t="str">
        <f>IF(ISBLANK(F818),"",VLOOKUP(LEFT(A818,5),Unit!A:B,2,FALSE))</f>
        <v/>
      </c>
      <c r="K818" s="243"/>
      <c r="L818" s="243"/>
      <c r="M818" s="291" t="str">
        <f t="shared" si="28"/>
        <v/>
      </c>
      <c r="N818" s="292" t="str">
        <f>IF(ISBLANK(D818),"",IFERROR(IF(VLOOKUP(A818,'Np PL4 Stock'!A:J,10,FALSE)="Np4",D818-VLOOKUP(A818,'Np PL4 Stock'!A:E,5,FALSE),D818-1-VLOOKUP(A818,'Np PL4 Stock'!A:E,5,FALSE)),""))</f>
        <v/>
      </c>
      <c r="O818" s="345"/>
      <c r="P818" s="290"/>
      <c r="Q818" s="300"/>
      <c r="R818" s="336"/>
      <c r="S818" s="301"/>
      <c r="T818" s="301"/>
      <c r="U818" s="336"/>
      <c r="V818" s="356"/>
      <c r="W818" s="357"/>
      <c r="X818" s="349"/>
      <c r="Y818" s="313" t="str">
        <f>IF(ISBLANK(X818),"",IFERROR(IF(VLOOKUP(A818,'Np PL4 Stock'!A:J,10,FALSE)="Np4",X818-VLOOKUP(A818,'Np PL4 Stock'!A:E,5,FALSE),X818-1-VLOOKUP(A818,'Np PL4 Stock'!A:E,5,FALSE)),""))</f>
        <v/>
      </c>
      <c r="Z818" s="325"/>
      <c r="AA818" s="315"/>
      <c r="AB818" s="316"/>
      <c r="AC818" s="317" t="str">
        <f>IF(ISBLANK(AB818),"",IFERROR(IF(VLOOKUP(A818,'Np PL4 Stock'!A:J,10,FALSE)="Np4",AB818-VLOOKUP(A818,'Np PL4 Stock'!A:E,5,FALSE),AB818-1-VLOOKUP(A818,'Np PL4 Stock'!A:E,5,FALSE)),""))</f>
        <v/>
      </c>
      <c r="AD818" s="290"/>
      <c r="AE818" s="300"/>
      <c r="AF818" s="323"/>
      <c r="AG818" s="335"/>
      <c r="AH818" s="336"/>
      <c r="AI818" s="335"/>
      <c r="AJ818" s="326"/>
      <c r="AK818" s="334"/>
    </row>
    <row r="819" spans="1:37">
      <c r="A819" s="280" t="str">
        <f t="shared" si="27"/>
        <v/>
      </c>
      <c r="B819" s="281"/>
      <c r="C819" s="282"/>
      <c r="D819" s="282"/>
      <c r="E819" s="243"/>
      <c r="F819" s="244"/>
      <c r="G819" s="243"/>
      <c r="H819" s="283" t="str">
        <f>IF(ISBLANK(F819),"",IFERROR(VLOOKUP(A819,'Np PL4 Stock'!$A:$U,20,FALSE),""))</f>
        <v/>
      </c>
      <c r="J819" s="283" t="str">
        <f>IF(ISBLANK(F819),"",VLOOKUP(LEFT(A819,5),Unit!A:B,2,FALSE))</f>
        <v/>
      </c>
      <c r="K819" s="243"/>
      <c r="L819" s="243"/>
      <c r="M819" s="291" t="str">
        <f t="shared" si="28"/>
        <v/>
      </c>
      <c r="N819" s="292" t="str">
        <f>IF(ISBLANK(D819),"",IFERROR(IF(VLOOKUP(A819,'Np PL4 Stock'!A:J,10,FALSE)="Np4",D819-VLOOKUP(A819,'Np PL4 Stock'!A:E,5,FALSE),D819-1-VLOOKUP(A819,'Np PL4 Stock'!A:E,5,FALSE)),""))</f>
        <v/>
      </c>
      <c r="O819" s="345"/>
      <c r="P819" s="290"/>
      <c r="Q819" s="300"/>
      <c r="R819" s="336"/>
      <c r="S819" s="301"/>
      <c r="T819" s="301"/>
      <c r="U819" s="336"/>
      <c r="V819" s="356"/>
      <c r="W819" s="357"/>
      <c r="X819" s="349"/>
      <c r="Y819" s="313" t="str">
        <f>IF(ISBLANK(X819),"",IFERROR(IF(VLOOKUP(A819,'Np PL4 Stock'!A:J,10,FALSE)="Np4",X819-VLOOKUP(A819,'Np PL4 Stock'!A:E,5,FALSE),X819-1-VLOOKUP(A819,'Np PL4 Stock'!A:E,5,FALSE)),""))</f>
        <v/>
      </c>
      <c r="Z819" s="325"/>
      <c r="AA819" s="315"/>
      <c r="AB819" s="316"/>
      <c r="AC819" s="317" t="str">
        <f>IF(ISBLANK(AB819),"",IFERROR(IF(VLOOKUP(A819,'Np PL4 Stock'!A:J,10,FALSE)="Np4",AB819-VLOOKUP(A819,'Np PL4 Stock'!A:E,5,FALSE),AB819-1-VLOOKUP(A819,'Np PL4 Stock'!A:E,5,FALSE)),""))</f>
        <v/>
      </c>
      <c r="AD819" s="290"/>
      <c r="AE819" s="300"/>
      <c r="AF819" s="323"/>
      <c r="AG819" s="335"/>
      <c r="AH819" s="336"/>
      <c r="AI819" s="335"/>
      <c r="AJ819" s="326"/>
      <c r="AK819" s="334"/>
    </row>
    <row r="820" spans="1:37">
      <c r="A820" s="280" t="str">
        <f t="shared" si="27"/>
        <v/>
      </c>
      <c r="B820" s="281"/>
      <c r="C820" s="282"/>
      <c r="D820" s="282"/>
      <c r="E820" s="243"/>
      <c r="F820" s="244"/>
      <c r="G820" s="243"/>
      <c r="H820" s="283" t="str">
        <f>IF(ISBLANK(F820),"",IFERROR(VLOOKUP(A820,'Np PL4 Stock'!$A:$U,20,FALSE),""))</f>
        <v/>
      </c>
      <c r="J820" s="283" t="str">
        <f>IF(ISBLANK(F820),"",VLOOKUP(LEFT(A820,5),Unit!A:B,2,FALSE))</f>
        <v/>
      </c>
      <c r="K820" s="243"/>
      <c r="L820" s="243"/>
      <c r="M820" s="291" t="str">
        <f t="shared" si="28"/>
        <v/>
      </c>
      <c r="N820" s="292" t="str">
        <f>IF(ISBLANK(D820),"",IFERROR(IF(VLOOKUP(A820,'Np PL4 Stock'!A:J,10,FALSE)="Np4",D820-VLOOKUP(A820,'Np PL4 Stock'!A:E,5,FALSE),D820-1-VLOOKUP(A820,'Np PL4 Stock'!A:E,5,FALSE)),""))</f>
        <v/>
      </c>
      <c r="O820" s="345"/>
      <c r="P820" s="290"/>
      <c r="Q820" s="300"/>
      <c r="R820" s="336"/>
      <c r="S820" s="301"/>
      <c r="T820" s="301"/>
      <c r="U820" s="336"/>
      <c r="V820" s="356"/>
      <c r="W820" s="357"/>
      <c r="X820" s="349"/>
      <c r="Y820" s="313" t="str">
        <f>IF(ISBLANK(X820),"",IFERROR(IF(VLOOKUP(A820,'Np PL4 Stock'!A:J,10,FALSE)="Np4",X820-VLOOKUP(A820,'Np PL4 Stock'!A:E,5,FALSE),X820-1-VLOOKUP(A820,'Np PL4 Stock'!A:E,5,FALSE)),""))</f>
        <v/>
      </c>
      <c r="Z820" s="325"/>
      <c r="AA820" s="315"/>
      <c r="AB820" s="316"/>
      <c r="AC820" s="317" t="str">
        <f>IF(ISBLANK(AB820),"",IFERROR(IF(VLOOKUP(A820,'Np PL4 Stock'!A:J,10,FALSE)="Np4",AB820-VLOOKUP(A820,'Np PL4 Stock'!A:E,5,FALSE),AB820-1-VLOOKUP(A820,'Np PL4 Stock'!A:E,5,FALSE)),""))</f>
        <v/>
      </c>
      <c r="AD820" s="290"/>
      <c r="AE820" s="300"/>
      <c r="AF820" s="323"/>
      <c r="AG820" s="335"/>
      <c r="AH820" s="336"/>
      <c r="AI820" s="335"/>
      <c r="AJ820" s="326"/>
      <c r="AK820" s="334"/>
    </row>
    <row r="821" spans="1:37">
      <c r="A821" s="280" t="str">
        <f t="shared" si="27"/>
        <v/>
      </c>
      <c r="B821" s="281"/>
      <c r="C821" s="282"/>
      <c r="D821" s="282"/>
      <c r="E821" s="243"/>
      <c r="F821" s="244"/>
      <c r="G821" s="243"/>
      <c r="H821" s="283" t="str">
        <f>IF(ISBLANK(F821),"",IFERROR(VLOOKUP(A821,'Np PL4 Stock'!$A:$U,20,FALSE),""))</f>
        <v/>
      </c>
      <c r="J821" s="283" t="str">
        <f>IF(ISBLANK(F821),"",VLOOKUP(LEFT(A821,5),Unit!A:B,2,FALSE))</f>
        <v/>
      </c>
      <c r="K821" s="243"/>
      <c r="L821" s="243"/>
      <c r="M821" s="291" t="str">
        <f t="shared" si="28"/>
        <v/>
      </c>
      <c r="N821" s="292" t="str">
        <f>IF(ISBLANK(D821),"",IFERROR(IF(VLOOKUP(A821,'Np PL4 Stock'!A:J,10,FALSE)="Np4",D821-VLOOKUP(A821,'Np PL4 Stock'!A:E,5,FALSE),D821-1-VLOOKUP(A821,'Np PL4 Stock'!A:E,5,FALSE)),""))</f>
        <v/>
      </c>
      <c r="O821" s="345"/>
      <c r="P821" s="290"/>
      <c r="Q821" s="300"/>
      <c r="R821" s="336"/>
      <c r="S821" s="301"/>
      <c r="T821" s="301"/>
      <c r="U821" s="336"/>
      <c r="V821" s="356"/>
      <c r="W821" s="357"/>
      <c r="X821" s="349"/>
      <c r="Y821" s="313" t="str">
        <f>IF(ISBLANK(X821),"",IFERROR(IF(VLOOKUP(A821,'Np PL4 Stock'!A:J,10,FALSE)="Np4",X821-VLOOKUP(A821,'Np PL4 Stock'!A:E,5,FALSE),X821-1-VLOOKUP(A821,'Np PL4 Stock'!A:E,5,FALSE)),""))</f>
        <v/>
      </c>
      <c r="Z821" s="325"/>
      <c r="AA821" s="315"/>
      <c r="AB821" s="316"/>
      <c r="AC821" s="317" t="str">
        <f>IF(ISBLANK(AB821),"",IFERROR(IF(VLOOKUP(A821,'Np PL4 Stock'!A:J,10,FALSE)="Np4",AB821-VLOOKUP(A821,'Np PL4 Stock'!A:E,5,FALSE),AB821-1-VLOOKUP(A821,'Np PL4 Stock'!A:E,5,FALSE)),""))</f>
        <v/>
      </c>
      <c r="AD821" s="290"/>
      <c r="AE821" s="300"/>
      <c r="AF821" s="323"/>
      <c r="AG821" s="335"/>
      <c r="AH821" s="336"/>
      <c r="AI821" s="335"/>
      <c r="AJ821" s="326"/>
      <c r="AK821" s="334"/>
    </row>
    <row r="822" spans="1:37">
      <c r="A822" s="280" t="str">
        <f t="shared" si="27"/>
        <v/>
      </c>
      <c r="B822" s="281"/>
      <c r="C822" s="282"/>
      <c r="D822" s="282"/>
      <c r="E822" s="243"/>
      <c r="F822" s="244"/>
      <c r="G822" s="243"/>
      <c r="H822" s="283" t="str">
        <f>IF(ISBLANK(F822),"",IFERROR(VLOOKUP(A822,'Np PL4 Stock'!$A:$U,20,FALSE),""))</f>
        <v/>
      </c>
      <c r="J822" s="283" t="str">
        <f>IF(ISBLANK(F822),"",VLOOKUP(LEFT(A822,5),Unit!A:B,2,FALSE))</f>
        <v/>
      </c>
      <c r="K822" s="243"/>
      <c r="L822" s="243"/>
      <c r="M822" s="291" t="str">
        <f t="shared" si="28"/>
        <v/>
      </c>
      <c r="N822" s="292" t="str">
        <f>IF(ISBLANK(D822),"",IFERROR(IF(VLOOKUP(A822,'Np PL4 Stock'!A:J,10,FALSE)="Np4",D822-VLOOKUP(A822,'Np PL4 Stock'!A:E,5,FALSE),D822-1-VLOOKUP(A822,'Np PL4 Stock'!A:E,5,FALSE)),""))</f>
        <v/>
      </c>
      <c r="O822" s="345"/>
      <c r="P822" s="290"/>
      <c r="Q822" s="300"/>
      <c r="R822" s="336"/>
      <c r="S822" s="301"/>
      <c r="T822" s="301"/>
      <c r="U822" s="336"/>
      <c r="V822" s="356"/>
      <c r="W822" s="357"/>
      <c r="X822" s="349"/>
      <c r="Y822" s="313" t="str">
        <f>IF(ISBLANK(X822),"",IFERROR(IF(VLOOKUP(A822,'Np PL4 Stock'!A:J,10,FALSE)="Np4",X822-VLOOKUP(A822,'Np PL4 Stock'!A:E,5,FALSE),X822-1-VLOOKUP(A822,'Np PL4 Stock'!A:E,5,FALSE)),""))</f>
        <v/>
      </c>
      <c r="Z822" s="325"/>
      <c r="AA822" s="315"/>
      <c r="AB822" s="316"/>
      <c r="AC822" s="317" t="str">
        <f>IF(ISBLANK(AB822),"",IFERROR(IF(VLOOKUP(A822,'Np PL4 Stock'!A:J,10,FALSE)="Np4",AB822-VLOOKUP(A822,'Np PL4 Stock'!A:E,5,FALSE),AB822-1-VLOOKUP(A822,'Np PL4 Stock'!A:E,5,FALSE)),""))</f>
        <v/>
      </c>
      <c r="AD822" s="290"/>
      <c r="AE822" s="300"/>
      <c r="AF822" s="323"/>
      <c r="AG822" s="335"/>
      <c r="AH822" s="336"/>
      <c r="AI822" s="335"/>
      <c r="AJ822" s="326"/>
      <c r="AK822" s="334"/>
    </row>
    <row r="823" spans="1:37">
      <c r="A823" s="280" t="str">
        <f t="shared" si="27"/>
        <v/>
      </c>
      <c r="B823" s="281"/>
      <c r="C823" s="282"/>
      <c r="D823" s="282"/>
      <c r="E823" s="243"/>
      <c r="F823" s="244"/>
      <c r="G823" s="243"/>
      <c r="H823" s="283" t="str">
        <f>IF(ISBLANK(F823),"",IFERROR(VLOOKUP(A823,'Np PL4 Stock'!$A:$U,20,FALSE),""))</f>
        <v/>
      </c>
      <c r="J823" s="283" t="str">
        <f>IF(ISBLANK(F823),"",VLOOKUP(LEFT(A823,5),Unit!A:B,2,FALSE))</f>
        <v/>
      </c>
      <c r="K823" s="243"/>
      <c r="L823" s="243"/>
      <c r="M823" s="291" t="str">
        <f t="shared" si="28"/>
        <v/>
      </c>
      <c r="N823" s="292" t="str">
        <f>IF(ISBLANK(D823),"",IFERROR(IF(VLOOKUP(A823,'Np PL4 Stock'!A:J,10,FALSE)="Np4",D823-VLOOKUP(A823,'Np PL4 Stock'!A:E,5,FALSE),D823-1-VLOOKUP(A823,'Np PL4 Stock'!A:E,5,FALSE)),""))</f>
        <v/>
      </c>
      <c r="O823" s="345"/>
      <c r="P823" s="290"/>
      <c r="Q823" s="300"/>
      <c r="R823" s="336"/>
      <c r="S823" s="301"/>
      <c r="T823" s="301"/>
      <c r="U823" s="336"/>
      <c r="V823" s="356"/>
      <c r="W823" s="357"/>
      <c r="X823" s="349"/>
      <c r="Y823" s="313" t="str">
        <f>IF(ISBLANK(X823),"",IFERROR(IF(VLOOKUP(A823,'Np PL4 Stock'!A:J,10,FALSE)="Np4",X823-VLOOKUP(A823,'Np PL4 Stock'!A:E,5,FALSE),X823-1-VLOOKUP(A823,'Np PL4 Stock'!A:E,5,FALSE)),""))</f>
        <v/>
      </c>
      <c r="Z823" s="325"/>
      <c r="AA823" s="315"/>
      <c r="AB823" s="316"/>
      <c r="AC823" s="317" t="str">
        <f>IF(ISBLANK(AB823),"",IFERROR(IF(VLOOKUP(A823,'Np PL4 Stock'!A:J,10,FALSE)="Np4",AB823-VLOOKUP(A823,'Np PL4 Stock'!A:E,5,FALSE),AB823-1-VLOOKUP(A823,'Np PL4 Stock'!A:E,5,FALSE)),""))</f>
        <v/>
      </c>
      <c r="AD823" s="290"/>
      <c r="AE823" s="300"/>
      <c r="AF823" s="323"/>
      <c r="AG823" s="335"/>
      <c r="AH823" s="336"/>
      <c r="AI823" s="335"/>
      <c r="AJ823" s="326"/>
      <c r="AK823" s="334"/>
    </row>
    <row r="824" spans="1:37">
      <c r="A824" s="280" t="str">
        <f t="shared" si="27"/>
        <v/>
      </c>
      <c r="B824" s="281"/>
      <c r="C824" s="282"/>
      <c r="D824" s="282"/>
      <c r="E824" s="243"/>
      <c r="F824" s="244"/>
      <c r="G824" s="243"/>
      <c r="H824" s="283" t="str">
        <f>IF(ISBLANK(F824),"",IFERROR(VLOOKUP(A824,'Np PL4 Stock'!$A:$U,20,FALSE),""))</f>
        <v/>
      </c>
      <c r="J824" s="283" t="str">
        <f>IF(ISBLANK(F824),"",VLOOKUP(LEFT(A824,5),Unit!A:B,2,FALSE))</f>
        <v/>
      </c>
      <c r="K824" s="243"/>
      <c r="L824" s="243"/>
      <c r="M824" s="291" t="str">
        <f t="shared" si="28"/>
        <v/>
      </c>
      <c r="N824" s="292" t="str">
        <f>IF(ISBLANK(D824),"",IFERROR(IF(VLOOKUP(A824,'Np PL4 Stock'!A:J,10,FALSE)="Np4",D824-VLOOKUP(A824,'Np PL4 Stock'!A:E,5,FALSE),D824-1-VLOOKUP(A824,'Np PL4 Stock'!A:E,5,FALSE)),""))</f>
        <v/>
      </c>
      <c r="O824" s="345"/>
      <c r="P824" s="290"/>
      <c r="Q824" s="300"/>
      <c r="R824" s="336"/>
      <c r="S824" s="301"/>
      <c r="T824" s="301"/>
      <c r="U824" s="336"/>
      <c r="V824" s="356"/>
      <c r="W824" s="357"/>
      <c r="X824" s="349"/>
      <c r="Y824" s="313" t="str">
        <f>IF(ISBLANK(X824),"",IFERROR(IF(VLOOKUP(A824,'Np PL4 Stock'!A:J,10,FALSE)="Np4",X824-VLOOKUP(A824,'Np PL4 Stock'!A:E,5,FALSE),X824-1-VLOOKUP(A824,'Np PL4 Stock'!A:E,5,FALSE)),""))</f>
        <v/>
      </c>
      <c r="Z824" s="325"/>
      <c r="AA824" s="315"/>
      <c r="AB824" s="316"/>
      <c r="AC824" s="317" t="str">
        <f>IF(ISBLANK(AB824),"",IFERROR(IF(VLOOKUP(A824,'Np PL4 Stock'!A:J,10,FALSE)="Np4",AB824-VLOOKUP(A824,'Np PL4 Stock'!A:E,5,FALSE),AB824-1-VLOOKUP(A824,'Np PL4 Stock'!A:E,5,FALSE)),""))</f>
        <v/>
      </c>
      <c r="AD824" s="290"/>
      <c r="AE824" s="300"/>
      <c r="AF824" s="323"/>
      <c r="AG824" s="335"/>
      <c r="AH824" s="336"/>
      <c r="AI824" s="335"/>
      <c r="AJ824" s="326"/>
      <c r="AK824" s="334"/>
    </row>
    <row r="825" spans="1:37">
      <c r="A825" s="280" t="str">
        <f t="shared" si="27"/>
        <v/>
      </c>
      <c r="B825" s="281"/>
      <c r="C825" s="282"/>
      <c r="D825" s="282"/>
      <c r="E825" s="243"/>
      <c r="F825" s="244"/>
      <c r="G825" s="243"/>
      <c r="H825" s="283" t="str">
        <f>IF(ISBLANK(F825),"",IFERROR(VLOOKUP(A825,'Np PL4 Stock'!$A:$U,20,FALSE),""))</f>
        <v/>
      </c>
      <c r="J825" s="283" t="str">
        <f>IF(ISBLANK(F825),"",VLOOKUP(LEFT(A825,5),Unit!A:B,2,FALSE))</f>
        <v/>
      </c>
      <c r="K825" s="243"/>
      <c r="L825" s="243"/>
      <c r="M825" s="291" t="str">
        <f t="shared" si="28"/>
        <v/>
      </c>
      <c r="N825" s="292" t="str">
        <f>IF(ISBLANK(D825),"",IFERROR(IF(VLOOKUP(A825,'Np PL4 Stock'!A:J,10,FALSE)="Np4",D825-VLOOKUP(A825,'Np PL4 Stock'!A:E,5,FALSE),D825-1-VLOOKUP(A825,'Np PL4 Stock'!A:E,5,FALSE)),""))</f>
        <v/>
      </c>
      <c r="O825" s="345"/>
      <c r="P825" s="290"/>
      <c r="Q825" s="300"/>
      <c r="R825" s="336"/>
      <c r="S825" s="301"/>
      <c r="T825" s="301"/>
      <c r="U825" s="336"/>
      <c r="V825" s="356"/>
      <c r="W825" s="357"/>
      <c r="X825" s="349"/>
      <c r="Y825" s="313" t="str">
        <f>IF(ISBLANK(X825),"",IFERROR(IF(VLOOKUP(A825,'Np PL4 Stock'!A:J,10,FALSE)="Np4",X825-VLOOKUP(A825,'Np PL4 Stock'!A:E,5,FALSE),X825-1-VLOOKUP(A825,'Np PL4 Stock'!A:E,5,FALSE)),""))</f>
        <v/>
      </c>
      <c r="Z825" s="325"/>
      <c r="AA825" s="315"/>
      <c r="AB825" s="316"/>
      <c r="AC825" s="317" t="str">
        <f>IF(ISBLANK(AB825),"",IFERROR(IF(VLOOKUP(A825,'Np PL4 Stock'!A:J,10,FALSE)="Np4",AB825-VLOOKUP(A825,'Np PL4 Stock'!A:E,5,FALSE),AB825-1-VLOOKUP(A825,'Np PL4 Stock'!A:E,5,FALSE)),""))</f>
        <v/>
      </c>
      <c r="AD825" s="290"/>
      <c r="AE825" s="300"/>
      <c r="AF825" s="323"/>
      <c r="AG825" s="335"/>
      <c r="AH825" s="336"/>
      <c r="AI825" s="335"/>
      <c r="AJ825" s="326"/>
      <c r="AK825" s="334"/>
    </row>
    <row r="826" spans="1:37">
      <c r="A826" s="280" t="str">
        <f t="shared" si="27"/>
        <v/>
      </c>
      <c r="B826" s="281"/>
      <c r="C826" s="282"/>
      <c r="D826" s="282"/>
      <c r="E826" s="243"/>
      <c r="F826" s="244"/>
      <c r="G826" s="243"/>
      <c r="H826" s="283" t="str">
        <f>IF(ISBLANK(F826),"",IFERROR(VLOOKUP(A826,'Np PL4 Stock'!$A:$U,20,FALSE),""))</f>
        <v/>
      </c>
      <c r="J826" s="283" t="str">
        <f>IF(ISBLANK(F826),"",VLOOKUP(LEFT(A826,5),Unit!A:B,2,FALSE))</f>
        <v/>
      </c>
      <c r="K826" s="243"/>
      <c r="L826" s="243"/>
      <c r="M826" s="291" t="str">
        <f t="shared" si="28"/>
        <v/>
      </c>
      <c r="N826" s="292" t="str">
        <f>IF(ISBLANK(D826),"",IFERROR(IF(VLOOKUP(A826,'Np PL4 Stock'!A:J,10,FALSE)="Np4",D826-VLOOKUP(A826,'Np PL4 Stock'!A:E,5,FALSE),D826-1-VLOOKUP(A826,'Np PL4 Stock'!A:E,5,FALSE)),""))</f>
        <v/>
      </c>
      <c r="O826" s="345"/>
      <c r="P826" s="290"/>
      <c r="Q826" s="300"/>
      <c r="R826" s="336"/>
      <c r="S826" s="301"/>
      <c r="T826" s="301"/>
      <c r="U826" s="336"/>
      <c r="V826" s="356"/>
      <c r="W826" s="357"/>
      <c r="X826" s="349"/>
      <c r="Y826" s="313" t="str">
        <f>IF(ISBLANK(X826),"",IFERROR(IF(VLOOKUP(A826,'Np PL4 Stock'!A:J,10,FALSE)="Np4",X826-VLOOKUP(A826,'Np PL4 Stock'!A:E,5,FALSE),X826-1-VLOOKUP(A826,'Np PL4 Stock'!A:E,5,FALSE)),""))</f>
        <v/>
      </c>
      <c r="Z826" s="325"/>
      <c r="AA826" s="315"/>
      <c r="AB826" s="316"/>
      <c r="AC826" s="317" t="str">
        <f>IF(ISBLANK(AB826),"",IFERROR(IF(VLOOKUP(A826,'Np PL4 Stock'!A:J,10,FALSE)="Np4",AB826-VLOOKUP(A826,'Np PL4 Stock'!A:E,5,FALSE),AB826-1-VLOOKUP(A826,'Np PL4 Stock'!A:E,5,FALSE)),""))</f>
        <v/>
      </c>
      <c r="AD826" s="290"/>
      <c r="AE826" s="300"/>
      <c r="AF826" s="323"/>
      <c r="AG826" s="335"/>
      <c r="AH826" s="336"/>
      <c r="AI826" s="335"/>
      <c r="AJ826" s="326"/>
      <c r="AK826" s="334"/>
    </row>
    <row r="827" spans="1:37">
      <c r="A827" s="280" t="str">
        <f t="shared" si="27"/>
        <v/>
      </c>
      <c r="B827" s="281"/>
      <c r="C827" s="282"/>
      <c r="D827" s="282"/>
      <c r="E827" s="243"/>
      <c r="F827" s="244"/>
      <c r="G827" s="243"/>
      <c r="H827" s="283" t="str">
        <f>IF(ISBLANK(F827),"",IFERROR(VLOOKUP(A827,'Np PL4 Stock'!$A:$U,20,FALSE),""))</f>
        <v/>
      </c>
      <c r="J827" s="283" t="str">
        <f>IF(ISBLANK(F827),"",VLOOKUP(LEFT(A827,5),Unit!A:B,2,FALSE))</f>
        <v/>
      </c>
      <c r="K827" s="243"/>
      <c r="L827" s="243"/>
      <c r="M827" s="291" t="str">
        <f t="shared" si="28"/>
        <v/>
      </c>
      <c r="N827" s="292" t="str">
        <f>IF(ISBLANK(D827),"",IFERROR(IF(VLOOKUP(A827,'Np PL4 Stock'!A:J,10,FALSE)="Np4",D827-VLOOKUP(A827,'Np PL4 Stock'!A:E,5,FALSE),D827-1-VLOOKUP(A827,'Np PL4 Stock'!A:E,5,FALSE)),""))</f>
        <v/>
      </c>
      <c r="O827" s="345"/>
      <c r="P827" s="290"/>
      <c r="Q827" s="300"/>
      <c r="R827" s="336"/>
      <c r="S827" s="301"/>
      <c r="T827" s="301"/>
      <c r="U827" s="336"/>
      <c r="V827" s="356"/>
      <c r="W827" s="357"/>
      <c r="X827" s="349"/>
      <c r="Y827" s="313" t="str">
        <f>IF(ISBLANK(X827),"",IFERROR(IF(VLOOKUP(A827,'Np PL4 Stock'!A:J,10,FALSE)="Np4",X827-VLOOKUP(A827,'Np PL4 Stock'!A:E,5,FALSE),X827-1-VLOOKUP(A827,'Np PL4 Stock'!A:E,5,FALSE)),""))</f>
        <v/>
      </c>
      <c r="Z827" s="325"/>
      <c r="AA827" s="315"/>
      <c r="AB827" s="316"/>
      <c r="AC827" s="317" t="str">
        <f>IF(ISBLANK(AB827),"",IFERROR(IF(VLOOKUP(A827,'Np PL4 Stock'!A:J,10,FALSE)="Np4",AB827-VLOOKUP(A827,'Np PL4 Stock'!A:E,5,FALSE),AB827-1-VLOOKUP(A827,'Np PL4 Stock'!A:E,5,FALSE)),""))</f>
        <v/>
      </c>
      <c r="AD827" s="290"/>
      <c r="AE827" s="300"/>
      <c r="AF827" s="323"/>
      <c r="AG827" s="335"/>
      <c r="AH827" s="336"/>
      <c r="AI827" s="335"/>
      <c r="AJ827" s="326"/>
      <c r="AK827" s="334"/>
    </row>
    <row r="828" spans="1:37">
      <c r="A828" s="280" t="str">
        <f t="shared" si="27"/>
        <v/>
      </c>
      <c r="B828" s="281"/>
      <c r="C828" s="282"/>
      <c r="D828" s="282"/>
      <c r="E828" s="243"/>
      <c r="F828" s="244"/>
      <c r="G828" s="243"/>
      <c r="H828" s="283" t="str">
        <f>IF(ISBLANK(F828),"",IFERROR(VLOOKUP(A828,'Np PL4 Stock'!$A:$U,20,FALSE),""))</f>
        <v/>
      </c>
      <c r="J828" s="283" t="str">
        <f>IF(ISBLANK(F828),"",VLOOKUP(LEFT(A828,5),Unit!A:B,2,FALSE))</f>
        <v/>
      </c>
      <c r="K828" s="243"/>
      <c r="L828" s="243"/>
      <c r="M828" s="291" t="str">
        <f t="shared" si="28"/>
        <v/>
      </c>
      <c r="N828" s="292" t="str">
        <f>IF(ISBLANK(D828),"",IFERROR(IF(VLOOKUP(A828,'Np PL4 Stock'!A:J,10,FALSE)="Np4",D828-VLOOKUP(A828,'Np PL4 Stock'!A:E,5,FALSE),D828-1-VLOOKUP(A828,'Np PL4 Stock'!A:E,5,FALSE)),""))</f>
        <v/>
      </c>
      <c r="O828" s="345"/>
      <c r="P828" s="290"/>
      <c r="Q828" s="300"/>
      <c r="R828" s="336"/>
      <c r="S828" s="301"/>
      <c r="T828" s="301"/>
      <c r="U828" s="336"/>
      <c r="V828" s="356"/>
      <c r="W828" s="357"/>
      <c r="X828" s="349"/>
      <c r="Y828" s="313" t="str">
        <f>IF(ISBLANK(X828),"",IFERROR(IF(VLOOKUP(A828,'Np PL4 Stock'!A:J,10,FALSE)="Np4",X828-VLOOKUP(A828,'Np PL4 Stock'!A:E,5,FALSE),X828-1-VLOOKUP(A828,'Np PL4 Stock'!A:E,5,FALSE)),""))</f>
        <v/>
      </c>
      <c r="Z828" s="325"/>
      <c r="AA828" s="315"/>
      <c r="AB828" s="316"/>
      <c r="AC828" s="317" t="str">
        <f>IF(ISBLANK(AB828),"",IFERROR(IF(VLOOKUP(A828,'Np PL4 Stock'!A:J,10,FALSE)="Np4",AB828-VLOOKUP(A828,'Np PL4 Stock'!A:E,5,FALSE),AB828-1-VLOOKUP(A828,'Np PL4 Stock'!A:E,5,FALSE)),""))</f>
        <v/>
      </c>
      <c r="AD828" s="290"/>
      <c r="AE828" s="300"/>
      <c r="AF828" s="323"/>
      <c r="AG828" s="335"/>
      <c r="AH828" s="336"/>
      <c r="AI828" s="335"/>
      <c r="AJ828" s="326"/>
      <c r="AK828" s="334"/>
    </row>
    <row r="829" spans="1:37">
      <c r="A829" s="280" t="str">
        <f t="shared" si="27"/>
        <v/>
      </c>
      <c r="B829" s="281"/>
      <c r="C829" s="282"/>
      <c r="D829" s="282"/>
      <c r="E829" s="243"/>
      <c r="F829" s="244"/>
      <c r="G829" s="243"/>
      <c r="H829" s="283" t="str">
        <f>IF(ISBLANK(F829),"",IFERROR(VLOOKUP(A829,'Np PL4 Stock'!$A:$U,20,FALSE),""))</f>
        <v/>
      </c>
      <c r="J829" s="283" t="str">
        <f>IF(ISBLANK(F829),"",VLOOKUP(LEFT(A829,5),Unit!A:B,2,FALSE))</f>
        <v/>
      </c>
      <c r="K829" s="243"/>
      <c r="L829" s="243"/>
      <c r="M829" s="291" t="str">
        <f t="shared" si="28"/>
        <v/>
      </c>
      <c r="N829" s="292" t="str">
        <f>IF(ISBLANK(D829),"",IFERROR(IF(VLOOKUP(A829,'Np PL4 Stock'!A:J,10,FALSE)="Np4",D829-VLOOKUP(A829,'Np PL4 Stock'!A:E,5,FALSE),D829-1-VLOOKUP(A829,'Np PL4 Stock'!A:E,5,FALSE)),""))</f>
        <v/>
      </c>
      <c r="O829" s="345"/>
      <c r="P829" s="290"/>
      <c r="Q829" s="300"/>
      <c r="R829" s="336"/>
      <c r="S829" s="301"/>
      <c r="T829" s="301"/>
      <c r="U829" s="336"/>
      <c r="V829" s="356"/>
      <c r="W829" s="357"/>
      <c r="X829" s="349"/>
      <c r="Y829" s="313" t="str">
        <f>IF(ISBLANK(X829),"",IFERROR(IF(VLOOKUP(A829,'Np PL4 Stock'!A:J,10,FALSE)="Np4",X829-VLOOKUP(A829,'Np PL4 Stock'!A:E,5,FALSE),X829-1-VLOOKUP(A829,'Np PL4 Stock'!A:E,5,FALSE)),""))</f>
        <v/>
      </c>
      <c r="Z829" s="325"/>
      <c r="AA829" s="315"/>
      <c r="AB829" s="316"/>
      <c r="AC829" s="317" t="str">
        <f>IF(ISBLANK(AB829),"",IFERROR(IF(VLOOKUP(A829,'Np PL4 Stock'!A:J,10,FALSE)="Np4",AB829-VLOOKUP(A829,'Np PL4 Stock'!A:E,5,FALSE),AB829-1-VLOOKUP(A829,'Np PL4 Stock'!A:E,5,FALSE)),""))</f>
        <v/>
      </c>
      <c r="AD829" s="290"/>
      <c r="AE829" s="300"/>
      <c r="AF829" s="323"/>
      <c r="AG829" s="335"/>
      <c r="AH829" s="336"/>
      <c r="AI829" s="335"/>
      <c r="AJ829" s="326"/>
      <c r="AK829" s="334"/>
    </row>
    <row r="830" spans="1:37">
      <c r="A830" s="280" t="str">
        <f t="shared" si="27"/>
        <v/>
      </c>
      <c r="B830" s="281"/>
      <c r="C830" s="282"/>
      <c r="D830" s="282"/>
      <c r="E830" s="243"/>
      <c r="F830" s="244"/>
      <c r="G830" s="243"/>
      <c r="H830" s="283" t="str">
        <f>IF(ISBLANK(F830),"",IFERROR(VLOOKUP(A830,'Np PL4 Stock'!$A:$U,20,FALSE),""))</f>
        <v/>
      </c>
      <c r="J830" s="283" t="str">
        <f>IF(ISBLANK(F830),"",VLOOKUP(LEFT(A830,5),Unit!A:B,2,FALSE))</f>
        <v/>
      </c>
      <c r="K830" s="243"/>
      <c r="L830" s="243"/>
      <c r="M830" s="291" t="str">
        <f t="shared" si="28"/>
        <v/>
      </c>
      <c r="N830" s="292" t="str">
        <f>IF(ISBLANK(D830),"",IFERROR(IF(VLOOKUP(A830,'Np PL4 Stock'!A:J,10,FALSE)="Np4",D830-VLOOKUP(A830,'Np PL4 Stock'!A:E,5,FALSE),D830-1-VLOOKUP(A830,'Np PL4 Stock'!A:E,5,FALSE)),""))</f>
        <v/>
      </c>
      <c r="O830" s="345"/>
      <c r="P830" s="290"/>
      <c r="Q830" s="300"/>
      <c r="R830" s="336"/>
      <c r="S830" s="301"/>
      <c r="T830" s="301"/>
      <c r="U830" s="336"/>
      <c r="V830" s="356"/>
      <c r="W830" s="357"/>
      <c r="X830" s="349"/>
      <c r="Y830" s="313" t="str">
        <f>IF(ISBLANK(X830),"",IFERROR(IF(VLOOKUP(A830,'Np PL4 Stock'!A:J,10,FALSE)="Np4",X830-VLOOKUP(A830,'Np PL4 Stock'!A:E,5,FALSE),X830-1-VLOOKUP(A830,'Np PL4 Stock'!A:E,5,FALSE)),""))</f>
        <v/>
      </c>
      <c r="Z830" s="325"/>
      <c r="AA830" s="315"/>
      <c r="AB830" s="316"/>
      <c r="AC830" s="317" t="str">
        <f>IF(ISBLANK(AB830),"",IFERROR(IF(VLOOKUP(A830,'Np PL4 Stock'!A:J,10,FALSE)="Np4",AB830-VLOOKUP(A830,'Np PL4 Stock'!A:E,5,FALSE),AB830-1-VLOOKUP(A830,'Np PL4 Stock'!A:E,5,FALSE)),""))</f>
        <v/>
      </c>
      <c r="AD830" s="290"/>
      <c r="AE830" s="300"/>
      <c r="AF830" s="323"/>
      <c r="AG830" s="335"/>
      <c r="AH830" s="336"/>
      <c r="AI830" s="335"/>
      <c r="AJ830" s="326"/>
      <c r="AK830" s="334"/>
    </row>
    <row r="831" spans="1:37">
      <c r="A831" s="280" t="str">
        <f t="shared" si="27"/>
        <v/>
      </c>
      <c r="B831" s="281"/>
      <c r="C831" s="282"/>
      <c r="D831" s="282"/>
      <c r="E831" s="243"/>
      <c r="F831" s="244"/>
      <c r="G831" s="243"/>
      <c r="H831" s="283" t="str">
        <f>IF(ISBLANK(F831),"",IFERROR(VLOOKUP(A831,'Np PL4 Stock'!$A:$U,20,FALSE),""))</f>
        <v/>
      </c>
      <c r="J831" s="283" t="str">
        <f>IF(ISBLANK(F831),"",VLOOKUP(LEFT(A831,5),Unit!A:B,2,FALSE))</f>
        <v/>
      </c>
      <c r="K831" s="243"/>
      <c r="L831" s="243"/>
      <c r="M831" s="291" t="str">
        <f t="shared" si="28"/>
        <v/>
      </c>
      <c r="N831" s="292" t="str">
        <f>IF(ISBLANK(D831),"",IFERROR(IF(VLOOKUP(A831,'Np PL4 Stock'!A:J,10,FALSE)="Np4",D831-VLOOKUP(A831,'Np PL4 Stock'!A:E,5,FALSE),D831-1-VLOOKUP(A831,'Np PL4 Stock'!A:E,5,FALSE)),""))</f>
        <v/>
      </c>
      <c r="O831" s="345"/>
      <c r="P831" s="290"/>
      <c r="Q831" s="300"/>
      <c r="R831" s="336"/>
      <c r="S831" s="301"/>
      <c r="T831" s="301"/>
      <c r="U831" s="336"/>
      <c r="V831" s="356"/>
      <c r="W831" s="357"/>
      <c r="X831" s="349"/>
      <c r="Y831" s="313" t="str">
        <f>IF(ISBLANK(X831),"",IFERROR(IF(VLOOKUP(A831,'Np PL4 Stock'!A:J,10,FALSE)="Np4",X831-VLOOKUP(A831,'Np PL4 Stock'!A:E,5,FALSE),X831-1-VLOOKUP(A831,'Np PL4 Stock'!A:E,5,FALSE)),""))</f>
        <v/>
      </c>
      <c r="Z831" s="325"/>
      <c r="AA831" s="315"/>
      <c r="AB831" s="316"/>
      <c r="AC831" s="317" t="str">
        <f>IF(ISBLANK(AB831),"",IFERROR(IF(VLOOKUP(A831,'Np PL4 Stock'!A:J,10,FALSE)="Np4",AB831-VLOOKUP(A831,'Np PL4 Stock'!A:E,5,FALSE),AB831-1-VLOOKUP(A831,'Np PL4 Stock'!A:E,5,FALSE)),""))</f>
        <v/>
      </c>
      <c r="AD831" s="290"/>
      <c r="AE831" s="300"/>
      <c r="AF831" s="323"/>
      <c r="AG831" s="335"/>
      <c r="AH831" s="336"/>
      <c r="AI831" s="335"/>
      <c r="AJ831" s="326"/>
      <c r="AK831" s="334"/>
    </row>
    <row r="832" spans="1:37">
      <c r="A832" s="280" t="str">
        <f t="shared" si="27"/>
        <v/>
      </c>
      <c r="B832" s="281"/>
      <c r="C832" s="282"/>
      <c r="D832" s="282"/>
      <c r="E832" s="243"/>
      <c r="F832" s="244"/>
      <c r="G832" s="243"/>
      <c r="H832" s="283" t="str">
        <f>IF(ISBLANK(F832),"",IFERROR(VLOOKUP(A832,'Np PL4 Stock'!$A:$U,20,FALSE),""))</f>
        <v/>
      </c>
      <c r="J832" s="283" t="str">
        <f>IF(ISBLANK(F832),"",VLOOKUP(LEFT(A832,5),Unit!A:B,2,FALSE))</f>
        <v/>
      </c>
      <c r="K832" s="243"/>
      <c r="L832" s="243"/>
      <c r="M832" s="291" t="str">
        <f t="shared" si="28"/>
        <v/>
      </c>
      <c r="N832" s="292" t="str">
        <f>IF(ISBLANK(D832),"",IFERROR(IF(VLOOKUP(A832,'Np PL4 Stock'!A:J,10,FALSE)="Np4",D832-VLOOKUP(A832,'Np PL4 Stock'!A:E,5,FALSE),D832-1-VLOOKUP(A832,'Np PL4 Stock'!A:E,5,FALSE)),""))</f>
        <v/>
      </c>
      <c r="O832" s="345"/>
      <c r="P832" s="290"/>
      <c r="Q832" s="300"/>
      <c r="R832" s="336"/>
      <c r="S832" s="301"/>
      <c r="T832" s="301"/>
      <c r="U832" s="336"/>
      <c r="V832" s="356"/>
      <c r="W832" s="357"/>
      <c r="X832" s="349"/>
      <c r="Y832" s="313" t="str">
        <f>IF(ISBLANK(X832),"",IFERROR(IF(VLOOKUP(A832,'Np PL4 Stock'!A:J,10,FALSE)="Np4",X832-VLOOKUP(A832,'Np PL4 Stock'!A:E,5,FALSE),X832-1-VLOOKUP(A832,'Np PL4 Stock'!A:E,5,FALSE)),""))</f>
        <v/>
      </c>
      <c r="Z832" s="325"/>
      <c r="AA832" s="315"/>
      <c r="AB832" s="316"/>
      <c r="AC832" s="317" t="str">
        <f>IF(ISBLANK(AB832),"",IFERROR(IF(VLOOKUP(A832,'Np PL4 Stock'!A:J,10,FALSE)="Np4",AB832-VLOOKUP(A832,'Np PL4 Stock'!A:E,5,FALSE),AB832-1-VLOOKUP(A832,'Np PL4 Stock'!A:E,5,FALSE)),""))</f>
        <v/>
      </c>
      <c r="AD832" s="290"/>
      <c r="AE832" s="300"/>
      <c r="AF832" s="323"/>
      <c r="AG832" s="335"/>
      <c r="AH832" s="336"/>
      <c r="AI832" s="335"/>
      <c r="AJ832" s="326"/>
      <c r="AK832" s="334"/>
    </row>
    <row r="833" spans="1:37">
      <c r="A833" s="280" t="str">
        <f t="shared" si="27"/>
        <v/>
      </c>
      <c r="B833" s="281"/>
      <c r="C833" s="282"/>
      <c r="D833" s="282"/>
      <c r="E833" s="243"/>
      <c r="F833" s="244"/>
      <c r="G833" s="243"/>
      <c r="H833" s="283" t="str">
        <f>IF(ISBLANK(F833),"",IFERROR(VLOOKUP(A833,'Np PL4 Stock'!$A:$U,20,FALSE),""))</f>
        <v/>
      </c>
      <c r="J833" s="283" t="str">
        <f>IF(ISBLANK(F833),"",VLOOKUP(LEFT(A833,5),Unit!A:B,2,FALSE))</f>
        <v/>
      </c>
      <c r="K833" s="243"/>
      <c r="L833" s="243"/>
      <c r="M833" s="291" t="str">
        <f t="shared" si="28"/>
        <v/>
      </c>
      <c r="N833" s="292" t="str">
        <f>IF(ISBLANK(D833),"",IFERROR(IF(VLOOKUP(A833,'Np PL4 Stock'!A:J,10,FALSE)="Np4",D833-VLOOKUP(A833,'Np PL4 Stock'!A:E,5,FALSE),D833-1-VLOOKUP(A833,'Np PL4 Stock'!A:E,5,FALSE)),""))</f>
        <v/>
      </c>
      <c r="O833" s="345"/>
      <c r="P833" s="290"/>
      <c r="Q833" s="300"/>
      <c r="R833" s="336"/>
      <c r="S833" s="301"/>
      <c r="T833" s="301"/>
      <c r="U833" s="336"/>
      <c r="V833" s="356"/>
      <c r="W833" s="357"/>
      <c r="X833" s="349"/>
      <c r="Y833" s="313" t="str">
        <f>IF(ISBLANK(X833),"",IFERROR(IF(VLOOKUP(A833,'Np PL4 Stock'!A:J,10,FALSE)="Np4",X833-VLOOKUP(A833,'Np PL4 Stock'!A:E,5,FALSE),X833-1-VLOOKUP(A833,'Np PL4 Stock'!A:E,5,FALSE)),""))</f>
        <v/>
      </c>
      <c r="Z833" s="325"/>
      <c r="AA833" s="315"/>
      <c r="AB833" s="316"/>
      <c r="AC833" s="317" t="str">
        <f>IF(ISBLANK(AB833),"",IFERROR(IF(VLOOKUP(A833,'Np PL4 Stock'!A:J,10,FALSE)="Np4",AB833-VLOOKUP(A833,'Np PL4 Stock'!A:E,5,FALSE),AB833-1-VLOOKUP(A833,'Np PL4 Stock'!A:E,5,FALSE)),""))</f>
        <v/>
      </c>
      <c r="AD833" s="290"/>
      <c r="AE833" s="300"/>
      <c r="AF833" s="323"/>
      <c r="AG833" s="335"/>
      <c r="AH833" s="336"/>
      <c r="AI833" s="335"/>
      <c r="AJ833" s="326"/>
      <c r="AK833" s="334"/>
    </row>
    <row r="834" spans="1:37">
      <c r="A834" s="280" t="str">
        <f t="shared" si="27"/>
        <v/>
      </c>
      <c r="B834" s="281"/>
      <c r="C834" s="282"/>
      <c r="D834" s="282"/>
      <c r="E834" s="243"/>
      <c r="F834" s="244"/>
      <c r="G834" s="243"/>
      <c r="H834" s="283" t="str">
        <f>IF(ISBLANK(F834),"",IFERROR(VLOOKUP(A834,'Np PL4 Stock'!$A:$U,20,FALSE),""))</f>
        <v/>
      </c>
      <c r="J834" s="283" t="str">
        <f>IF(ISBLANK(F834),"",VLOOKUP(LEFT(A834,5),Unit!A:B,2,FALSE))</f>
        <v/>
      </c>
      <c r="K834" s="243"/>
      <c r="L834" s="243"/>
      <c r="M834" s="291" t="str">
        <f t="shared" si="28"/>
        <v/>
      </c>
      <c r="N834" s="292" t="str">
        <f>IF(ISBLANK(D834),"",IFERROR(IF(VLOOKUP(A834,'Np PL4 Stock'!A:J,10,FALSE)="Np4",D834-VLOOKUP(A834,'Np PL4 Stock'!A:E,5,FALSE),D834-1-VLOOKUP(A834,'Np PL4 Stock'!A:E,5,FALSE)),""))</f>
        <v/>
      </c>
      <c r="O834" s="345"/>
      <c r="P834" s="290"/>
      <c r="Q834" s="300"/>
      <c r="R834" s="336"/>
      <c r="S834" s="301"/>
      <c r="T834" s="301"/>
      <c r="U834" s="336"/>
      <c r="V834" s="356"/>
      <c r="W834" s="357"/>
      <c r="X834" s="349"/>
      <c r="Y834" s="313" t="str">
        <f>IF(ISBLANK(X834),"",IFERROR(IF(VLOOKUP(A834,'Np PL4 Stock'!A:J,10,FALSE)="Np4",X834-VLOOKUP(A834,'Np PL4 Stock'!A:E,5,FALSE),X834-1-VLOOKUP(A834,'Np PL4 Stock'!A:E,5,FALSE)),""))</f>
        <v/>
      </c>
      <c r="Z834" s="325"/>
      <c r="AA834" s="315"/>
      <c r="AB834" s="316"/>
      <c r="AC834" s="317" t="str">
        <f>IF(ISBLANK(AB834),"",IFERROR(IF(VLOOKUP(A834,'Np PL4 Stock'!A:J,10,FALSE)="Np4",AB834-VLOOKUP(A834,'Np PL4 Stock'!A:E,5,FALSE),AB834-1-VLOOKUP(A834,'Np PL4 Stock'!A:E,5,FALSE)),""))</f>
        <v/>
      </c>
      <c r="AD834" s="290"/>
      <c r="AE834" s="300"/>
      <c r="AF834" s="323"/>
      <c r="AG834" s="335"/>
      <c r="AH834" s="336"/>
      <c r="AI834" s="335"/>
      <c r="AJ834" s="326"/>
      <c r="AK834" s="334"/>
    </row>
    <row r="835" spans="1:37">
      <c r="A835" s="280" t="str">
        <f t="shared" ref="A835:A898" si="29">IF(ISBLANK(F835),"",F835&amp;"-"&amp;IF(OR(LEN(G835)=1,LEN(G835)=4),"0"&amp;G835,G835)&amp;"-"&amp;IF(OR(LEN(E835)=1,LEN(E835)=4),"0"&amp;E835,E835))</f>
        <v/>
      </c>
      <c r="B835" s="281"/>
      <c r="C835" s="282"/>
      <c r="D835" s="282"/>
      <c r="E835" s="243"/>
      <c r="F835" s="244"/>
      <c r="G835" s="243"/>
      <c r="H835" s="283" t="str">
        <f>IF(ISBLANK(F835),"",IFERROR(VLOOKUP(A835,'Np PL4 Stock'!$A:$U,20,FALSE),""))</f>
        <v/>
      </c>
      <c r="J835" s="283" t="str">
        <f>IF(ISBLANK(F835),"",VLOOKUP(LEFT(A835,5),Unit!A:B,2,FALSE))</f>
        <v/>
      </c>
      <c r="K835" s="243"/>
      <c r="L835" s="243"/>
      <c r="M835" s="291" t="str">
        <f t="shared" ref="M835:M898" si="30">IFERROR((K835/J835*1000),"")</f>
        <v/>
      </c>
      <c r="N835" s="292" t="str">
        <f>IF(ISBLANK(D835),"",IFERROR(IF(VLOOKUP(A835,'Np PL4 Stock'!A:J,10,FALSE)="Np4",D835-VLOOKUP(A835,'Np PL4 Stock'!A:E,5,FALSE),D835-1-VLOOKUP(A835,'Np PL4 Stock'!A:E,5,FALSE)),""))</f>
        <v/>
      </c>
      <c r="O835" s="345"/>
      <c r="P835" s="290"/>
      <c r="Q835" s="300"/>
      <c r="R835" s="336"/>
      <c r="S835" s="301"/>
      <c r="T835" s="301"/>
      <c r="U835" s="336"/>
      <c r="V835" s="356"/>
      <c r="W835" s="357"/>
      <c r="X835" s="349"/>
      <c r="Y835" s="313" t="str">
        <f>IF(ISBLANK(X835),"",IFERROR(IF(VLOOKUP(A835,'Np PL4 Stock'!A:J,10,FALSE)="Np4",X835-VLOOKUP(A835,'Np PL4 Stock'!A:E,5,FALSE),X835-1-VLOOKUP(A835,'Np PL4 Stock'!A:E,5,FALSE)),""))</f>
        <v/>
      </c>
      <c r="Z835" s="325"/>
      <c r="AA835" s="315"/>
      <c r="AB835" s="316"/>
      <c r="AC835" s="317" t="str">
        <f>IF(ISBLANK(AB835),"",IFERROR(IF(VLOOKUP(A835,'Np PL4 Stock'!A:J,10,FALSE)="Np4",AB835-VLOOKUP(A835,'Np PL4 Stock'!A:E,5,FALSE),AB835-1-VLOOKUP(A835,'Np PL4 Stock'!A:E,5,FALSE)),""))</f>
        <v/>
      </c>
      <c r="AD835" s="290"/>
      <c r="AE835" s="300"/>
      <c r="AF835" s="323"/>
      <c r="AG835" s="335"/>
      <c r="AH835" s="336"/>
      <c r="AI835" s="335"/>
      <c r="AJ835" s="326"/>
      <c r="AK835" s="334"/>
    </row>
    <row r="836" spans="1:37">
      <c r="A836" s="280" t="str">
        <f t="shared" si="29"/>
        <v/>
      </c>
      <c r="B836" s="281"/>
      <c r="C836" s="282"/>
      <c r="D836" s="282"/>
      <c r="E836" s="243"/>
      <c r="F836" s="244"/>
      <c r="G836" s="243"/>
      <c r="H836" s="283" t="str">
        <f>IF(ISBLANK(F836),"",IFERROR(VLOOKUP(A836,'Np PL4 Stock'!$A:$U,20,FALSE),""))</f>
        <v/>
      </c>
      <c r="J836" s="283" t="str">
        <f>IF(ISBLANK(F836),"",VLOOKUP(LEFT(A836,5),Unit!A:B,2,FALSE))</f>
        <v/>
      </c>
      <c r="K836" s="243"/>
      <c r="L836" s="243"/>
      <c r="M836" s="291" t="str">
        <f t="shared" si="30"/>
        <v/>
      </c>
      <c r="N836" s="292" t="str">
        <f>IF(ISBLANK(D836),"",IFERROR(IF(VLOOKUP(A836,'Np PL4 Stock'!A:J,10,FALSE)="Np4",D836-VLOOKUP(A836,'Np PL4 Stock'!A:E,5,FALSE),D836-1-VLOOKUP(A836,'Np PL4 Stock'!A:E,5,FALSE)),""))</f>
        <v/>
      </c>
      <c r="O836" s="345"/>
      <c r="P836" s="290"/>
      <c r="Q836" s="300"/>
      <c r="R836" s="336"/>
      <c r="S836" s="301"/>
      <c r="T836" s="301"/>
      <c r="U836" s="336"/>
      <c r="V836" s="356"/>
      <c r="W836" s="357"/>
      <c r="X836" s="349"/>
      <c r="Y836" s="313" t="str">
        <f>IF(ISBLANK(X836),"",IFERROR(IF(VLOOKUP(A836,'Np PL4 Stock'!A:J,10,FALSE)="Np4",X836-VLOOKUP(A836,'Np PL4 Stock'!A:E,5,FALSE),X836-1-VLOOKUP(A836,'Np PL4 Stock'!A:E,5,FALSE)),""))</f>
        <v/>
      </c>
      <c r="Z836" s="325"/>
      <c r="AA836" s="315"/>
      <c r="AB836" s="316"/>
      <c r="AC836" s="317" t="str">
        <f>IF(ISBLANK(AB836),"",IFERROR(IF(VLOOKUP(A836,'Np PL4 Stock'!A:J,10,FALSE)="Np4",AB836-VLOOKUP(A836,'Np PL4 Stock'!A:E,5,FALSE),AB836-1-VLOOKUP(A836,'Np PL4 Stock'!A:E,5,FALSE)),""))</f>
        <v/>
      </c>
      <c r="AD836" s="290"/>
      <c r="AE836" s="300"/>
      <c r="AF836" s="323"/>
      <c r="AG836" s="335"/>
      <c r="AH836" s="336"/>
      <c r="AI836" s="335"/>
      <c r="AJ836" s="326"/>
      <c r="AK836" s="334"/>
    </row>
    <row r="837" spans="1:37">
      <c r="A837" s="280" t="str">
        <f t="shared" si="29"/>
        <v/>
      </c>
      <c r="B837" s="281"/>
      <c r="C837" s="282"/>
      <c r="D837" s="282"/>
      <c r="E837" s="243"/>
      <c r="F837" s="244"/>
      <c r="G837" s="243"/>
      <c r="H837" s="283" t="str">
        <f>IF(ISBLANK(F837),"",IFERROR(VLOOKUP(A837,'Np PL4 Stock'!$A:$U,20,FALSE),""))</f>
        <v/>
      </c>
      <c r="J837" s="283" t="str">
        <f>IF(ISBLANK(F837),"",VLOOKUP(LEFT(A837,5),Unit!A:B,2,FALSE))</f>
        <v/>
      </c>
      <c r="K837" s="243"/>
      <c r="L837" s="243"/>
      <c r="M837" s="291" t="str">
        <f t="shared" si="30"/>
        <v/>
      </c>
      <c r="N837" s="292" t="str">
        <f>IF(ISBLANK(D837),"",IFERROR(IF(VLOOKUP(A837,'Np PL4 Stock'!A:J,10,FALSE)="Np4",D837-VLOOKUP(A837,'Np PL4 Stock'!A:E,5,FALSE),D837-1-VLOOKUP(A837,'Np PL4 Stock'!A:E,5,FALSE)),""))</f>
        <v/>
      </c>
      <c r="O837" s="345"/>
      <c r="P837" s="290"/>
      <c r="Q837" s="300"/>
      <c r="R837" s="336"/>
      <c r="S837" s="301"/>
      <c r="T837" s="301"/>
      <c r="U837" s="336"/>
      <c r="V837" s="356"/>
      <c r="W837" s="357"/>
      <c r="X837" s="349"/>
      <c r="Y837" s="313" t="str">
        <f>IF(ISBLANK(X837),"",IFERROR(IF(VLOOKUP(A837,'Np PL4 Stock'!A:J,10,FALSE)="Np4",X837-VLOOKUP(A837,'Np PL4 Stock'!A:E,5,FALSE),X837-1-VLOOKUP(A837,'Np PL4 Stock'!A:E,5,FALSE)),""))</f>
        <v/>
      </c>
      <c r="Z837" s="325"/>
      <c r="AA837" s="315"/>
      <c r="AB837" s="316"/>
      <c r="AC837" s="317" t="str">
        <f>IF(ISBLANK(AB837),"",IFERROR(IF(VLOOKUP(A837,'Np PL4 Stock'!A:J,10,FALSE)="Np4",AB837-VLOOKUP(A837,'Np PL4 Stock'!A:E,5,FALSE),AB837-1-VLOOKUP(A837,'Np PL4 Stock'!A:E,5,FALSE)),""))</f>
        <v/>
      </c>
      <c r="AD837" s="290"/>
      <c r="AE837" s="300"/>
      <c r="AF837" s="323"/>
      <c r="AG837" s="335"/>
      <c r="AH837" s="336"/>
      <c r="AI837" s="335"/>
      <c r="AJ837" s="326"/>
      <c r="AK837" s="334"/>
    </row>
    <row r="838" spans="1:37">
      <c r="A838" s="280" t="str">
        <f t="shared" si="29"/>
        <v/>
      </c>
      <c r="B838" s="281"/>
      <c r="C838" s="282"/>
      <c r="D838" s="282"/>
      <c r="E838" s="243"/>
      <c r="F838" s="244"/>
      <c r="G838" s="243"/>
      <c r="H838" s="283" t="str">
        <f>IF(ISBLANK(F838),"",IFERROR(VLOOKUP(A838,'Np PL4 Stock'!$A:$U,20,FALSE),""))</f>
        <v/>
      </c>
      <c r="J838" s="283" t="str">
        <f>IF(ISBLANK(F838),"",VLOOKUP(LEFT(A838,5),Unit!A:B,2,FALSE))</f>
        <v/>
      </c>
      <c r="K838" s="243"/>
      <c r="L838" s="243"/>
      <c r="M838" s="291" t="str">
        <f t="shared" si="30"/>
        <v/>
      </c>
      <c r="N838" s="292" t="str">
        <f>IF(ISBLANK(D838),"",IFERROR(IF(VLOOKUP(A838,'Np PL4 Stock'!A:J,10,FALSE)="Np4",D838-VLOOKUP(A838,'Np PL4 Stock'!A:E,5,FALSE),D838-1-VLOOKUP(A838,'Np PL4 Stock'!A:E,5,FALSE)),""))</f>
        <v/>
      </c>
      <c r="O838" s="345"/>
      <c r="P838" s="290"/>
      <c r="Q838" s="300"/>
      <c r="R838" s="336"/>
      <c r="S838" s="301"/>
      <c r="T838" s="301"/>
      <c r="U838" s="336"/>
      <c r="V838" s="356"/>
      <c r="W838" s="357"/>
      <c r="X838" s="349"/>
      <c r="Y838" s="313" t="str">
        <f>IF(ISBLANK(X838),"",IFERROR(IF(VLOOKUP(A838,'Np PL4 Stock'!A:J,10,FALSE)="Np4",X838-VLOOKUP(A838,'Np PL4 Stock'!A:E,5,FALSE),X838-1-VLOOKUP(A838,'Np PL4 Stock'!A:E,5,FALSE)),""))</f>
        <v/>
      </c>
      <c r="Z838" s="325"/>
      <c r="AA838" s="315"/>
      <c r="AB838" s="316"/>
      <c r="AC838" s="317" t="str">
        <f>IF(ISBLANK(AB838),"",IFERROR(IF(VLOOKUP(A838,'Np PL4 Stock'!A:J,10,FALSE)="Np4",AB838-VLOOKUP(A838,'Np PL4 Stock'!A:E,5,FALSE),AB838-1-VLOOKUP(A838,'Np PL4 Stock'!A:E,5,FALSE)),""))</f>
        <v/>
      </c>
      <c r="AD838" s="290"/>
      <c r="AE838" s="300"/>
      <c r="AF838" s="323"/>
      <c r="AG838" s="335"/>
      <c r="AH838" s="336"/>
      <c r="AI838" s="335"/>
      <c r="AJ838" s="326"/>
      <c r="AK838" s="334"/>
    </row>
    <row r="839" spans="1:37">
      <c r="A839" s="280" t="str">
        <f t="shared" si="29"/>
        <v/>
      </c>
      <c r="B839" s="281"/>
      <c r="C839" s="282"/>
      <c r="D839" s="282"/>
      <c r="E839" s="243"/>
      <c r="F839" s="244"/>
      <c r="G839" s="243"/>
      <c r="H839" s="283" t="str">
        <f>IF(ISBLANK(F839),"",IFERROR(VLOOKUP(A839,'Np PL4 Stock'!$A:$U,20,FALSE),""))</f>
        <v/>
      </c>
      <c r="J839" s="283" t="str">
        <f>IF(ISBLANK(F839),"",VLOOKUP(LEFT(A839,5),Unit!A:B,2,FALSE))</f>
        <v/>
      </c>
      <c r="K839" s="243"/>
      <c r="L839" s="243"/>
      <c r="M839" s="291" t="str">
        <f t="shared" si="30"/>
        <v/>
      </c>
      <c r="N839" s="292" t="str">
        <f>IF(ISBLANK(D839),"",IFERROR(IF(VLOOKUP(A839,'Np PL4 Stock'!A:J,10,FALSE)="Np4",D839-VLOOKUP(A839,'Np PL4 Stock'!A:E,5,FALSE),D839-1-VLOOKUP(A839,'Np PL4 Stock'!A:E,5,FALSE)),""))</f>
        <v/>
      </c>
      <c r="O839" s="345"/>
      <c r="P839" s="290"/>
      <c r="Q839" s="300"/>
      <c r="R839" s="336"/>
      <c r="S839" s="301"/>
      <c r="T839" s="301"/>
      <c r="U839" s="336"/>
      <c r="V839" s="356"/>
      <c r="W839" s="357"/>
      <c r="X839" s="349"/>
      <c r="Y839" s="313" t="str">
        <f>IF(ISBLANK(X839),"",IFERROR(IF(VLOOKUP(A839,'Np PL4 Stock'!A:J,10,FALSE)="Np4",X839-VLOOKUP(A839,'Np PL4 Stock'!A:E,5,FALSE),X839-1-VLOOKUP(A839,'Np PL4 Stock'!A:E,5,FALSE)),""))</f>
        <v/>
      </c>
      <c r="Z839" s="325"/>
      <c r="AA839" s="315"/>
      <c r="AB839" s="316"/>
      <c r="AC839" s="317" t="str">
        <f>IF(ISBLANK(AB839),"",IFERROR(IF(VLOOKUP(A839,'Np PL4 Stock'!A:J,10,FALSE)="Np4",AB839-VLOOKUP(A839,'Np PL4 Stock'!A:E,5,FALSE),AB839-1-VLOOKUP(A839,'Np PL4 Stock'!A:E,5,FALSE)),""))</f>
        <v/>
      </c>
      <c r="AD839" s="290"/>
      <c r="AE839" s="300"/>
      <c r="AF839" s="323"/>
      <c r="AG839" s="335"/>
      <c r="AH839" s="336"/>
      <c r="AI839" s="335"/>
      <c r="AJ839" s="326"/>
      <c r="AK839" s="334"/>
    </row>
    <row r="840" spans="1:37">
      <c r="A840" s="280" t="str">
        <f t="shared" si="29"/>
        <v/>
      </c>
      <c r="B840" s="281"/>
      <c r="C840" s="282"/>
      <c r="D840" s="282"/>
      <c r="E840" s="243"/>
      <c r="F840" s="244"/>
      <c r="G840" s="243"/>
      <c r="H840" s="283" t="str">
        <f>IF(ISBLANK(F840),"",IFERROR(VLOOKUP(A840,'Np PL4 Stock'!$A:$U,20,FALSE),""))</f>
        <v/>
      </c>
      <c r="J840" s="283" t="str">
        <f>IF(ISBLANK(F840),"",VLOOKUP(LEFT(A840,5),Unit!A:B,2,FALSE))</f>
        <v/>
      </c>
      <c r="K840" s="243"/>
      <c r="L840" s="243"/>
      <c r="M840" s="291" t="str">
        <f t="shared" si="30"/>
        <v/>
      </c>
      <c r="N840" s="292" t="str">
        <f>IF(ISBLANK(D840),"",IFERROR(IF(VLOOKUP(A840,'Np PL4 Stock'!A:J,10,FALSE)="Np4",D840-VLOOKUP(A840,'Np PL4 Stock'!A:E,5,FALSE),D840-1-VLOOKUP(A840,'Np PL4 Stock'!A:E,5,FALSE)),""))</f>
        <v/>
      </c>
      <c r="O840" s="345"/>
      <c r="P840" s="290"/>
      <c r="Q840" s="300"/>
      <c r="R840" s="336"/>
      <c r="S840" s="301"/>
      <c r="T840" s="301"/>
      <c r="U840" s="336"/>
      <c r="V840" s="356"/>
      <c r="W840" s="357"/>
      <c r="X840" s="349"/>
      <c r="Y840" s="313" t="str">
        <f>IF(ISBLANK(X840),"",IFERROR(IF(VLOOKUP(A840,'Np PL4 Stock'!A:J,10,FALSE)="Np4",X840-VLOOKUP(A840,'Np PL4 Stock'!A:E,5,FALSE),X840-1-VLOOKUP(A840,'Np PL4 Stock'!A:E,5,FALSE)),""))</f>
        <v/>
      </c>
      <c r="Z840" s="325"/>
      <c r="AA840" s="315"/>
      <c r="AB840" s="316"/>
      <c r="AC840" s="317" t="str">
        <f>IF(ISBLANK(AB840),"",IFERROR(IF(VLOOKUP(A840,'Np PL4 Stock'!A:J,10,FALSE)="Np4",AB840-VLOOKUP(A840,'Np PL4 Stock'!A:E,5,FALSE),AB840-1-VLOOKUP(A840,'Np PL4 Stock'!A:E,5,FALSE)),""))</f>
        <v/>
      </c>
      <c r="AD840" s="290"/>
      <c r="AE840" s="300"/>
      <c r="AF840" s="323"/>
      <c r="AG840" s="335"/>
      <c r="AH840" s="336"/>
      <c r="AI840" s="335"/>
      <c r="AJ840" s="326"/>
      <c r="AK840" s="334"/>
    </row>
    <row r="841" spans="1:37">
      <c r="A841" s="280" t="str">
        <f t="shared" si="29"/>
        <v/>
      </c>
      <c r="B841" s="281"/>
      <c r="C841" s="282"/>
      <c r="D841" s="282"/>
      <c r="E841" s="243"/>
      <c r="F841" s="244"/>
      <c r="G841" s="243"/>
      <c r="H841" s="283" t="str">
        <f>IF(ISBLANK(F841),"",IFERROR(VLOOKUP(A841,'Np PL4 Stock'!$A:$U,20,FALSE),""))</f>
        <v/>
      </c>
      <c r="J841" s="283" t="str">
        <f>IF(ISBLANK(F841),"",VLOOKUP(LEFT(A841,5),Unit!A:B,2,FALSE))</f>
        <v/>
      </c>
      <c r="K841" s="243"/>
      <c r="L841" s="243"/>
      <c r="M841" s="291" t="str">
        <f t="shared" si="30"/>
        <v/>
      </c>
      <c r="N841" s="292" t="str">
        <f>IF(ISBLANK(D841),"",IFERROR(IF(VLOOKUP(A841,'Np PL4 Stock'!A:J,10,FALSE)="Np4",D841-VLOOKUP(A841,'Np PL4 Stock'!A:E,5,FALSE),D841-1-VLOOKUP(A841,'Np PL4 Stock'!A:E,5,FALSE)),""))</f>
        <v/>
      </c>
      <c r="O841" s="345"/>
      <c r="P841" s="290"/>
      <c r="Q841" s="300"/>
      <c r="R841" s="336"/>
      <c r="S841" s="301"/>
      <c r="T841" s="301"/>
      <c r="U841" s="336"/>
      <c r="V841" s="356"/>
      <c r="W841" s="357"/>
      <c r="X841" s="349"/>
      <c r="Y841" s="313" t="str">
        <f>IF(ISBLANK(X841),"",IFERROR(IF(VLOOKUP(A841,'Np PL4 Stock'!A:J,10,FALSE)="Np4",X841-VLOOKUP(A841,'Np PL4 Stock'!A:E,5,FALSE),X841-1-VLOOKUP(A841,'Np PL4 Stock'!A:E,5,FALSE)),""))</f>
        <v/>
      </c>
      <c r="Z841" s="325"/>
      <c r="AA841" s="315"/>
      <c r="AB841" s="316"/>
      <c r="AC841" s="317" t="str">
        <f>IF(ISBLANK(AB841),"",IFERROR(IF(VLOOKUP(A841,'Np PL4 Stock'!A:J,10,FALSE)="Np4",AB841-VLOOKUP(A841,'Np PL4 Stock'!A:E,5,FALSE),AB841-1-VLOOKUP(A841,'Np PL4 Stock'!A:E,5,FALSE)),""))</f>
        <v/>
      </c>
      <c r="AD841" s="290"/>
      <c r="AE841" s="300"/>
      <c r="AF841" s="323"/>
      <c r="AG841" s="335"/>
      <c r="AH841" s="336"/>
      <c r="AI841" s="335"/>
      <c r="AJ841" s="326"/>
      <c r="AK841" s="334"/>
    </row>
    <row r="842" spans="1:37">
      <c r="A842" s="280" t="str">
        <f t="shared" si="29"/>
        <v/>
      </c>
      <c r="B842" s="281"/>
      <c r="C842" s="282"/>
      <c r="D842" s="282"/>
      <c r="E842" s="243"/>
      <c r="F842" s="244"/>
      <c r="G842" s="243"/>
      <c r="H842" s="283" t="str">
        <f>IF(ISBLANK(F842),"",IFERROR(VLOOKUP(A842,'Np PL4 Stock'!$A:$U,20,FALSE),""))</f>
        <v/>
      </c>
      <c r="J842" s="283" t="str">
        <f>IF(ISBLANK(F842),"",VLOOKUP(LEFT(A842,5),Unit!A:B,2,FALSE))</f>
        <v/>
      </c>
      <c r="K842" s="243"/>
      <c r="L842" s="243"/>
      <c r="M842" s="291" t="str">
        <f t="shared" si="30"/>
        <v/>
      </c>
      <c r="N842" s="292" t="str">
        <f>IF(ISBLANK(D842),"",IFERROR(IF(VLOOKUP(A842,'Np PL4 Stock'!A:J,10,FALSE)="Np4",D842-VLOOKUP(A842,'Np PL4 Stock'!A:E,5,FALSE),D842-1-VLOOKUP(A842,'Np PL4 Stock'!A:E,5,FALSE)),""))</f>
        <v/>
      </c>
      <c r="O842" s="345"/>
      <c r="P842" s="290"/>
      <c r="Q842" s="300"/>
      <c r="R842" s="336"/>
      <c r="S842" s="301"/>
      <c r="T842" s="301"/>
      <c r="U842" s="336"/>
      <c r="V842" s="356"/>
      <c r="W842" s="357"/>
      <c r="X842" s="349"/>
      <c r="Y842" s="313" t="str">
        <f>IF(ISBLANK(X842),"",IFERROR(IF(VLOOKUP(A842,'Np PL4 Stock'!A:J,10,FALSE)="Np4",X842-VLOOKUP(A842,'Np PL4 Stock'!A:E,5,FALSE),X842-1-VLOOKUP(A842,'Np PL4 Stock'!A:E,5,FALSE)),""))</f>
        <v/>
      </c>
      <c r="Z842" s="325"/>
      <c r="AA842" s="315"/>
      <c r="AB842" s="316"/>
      <c r="AC842" s="317" t="str">
        <f>IF(ISBLANK(AB842),"",IFERROR(IF(VLOOKUP(A842,'Np PL4 Stock'!A:J,10,FALSE)="Np4",AB842-VLOOKUP(A842,'Np PL4 Stock'!A:E,5,FALSE),AB842-1-VLOOKUP(A842,'Np PL4 Stock'!A:E,5,FALSE)),""))</f>
        <v/>
      </c>
      <c r="AD842" s="290"/>
      <c r="AE842" s="300"/>
      <c r="AF842" s="323"/>
      <c r="AG842" s="335"/>
      <c r="AH842" s="336"/>
      <c r="AI842" s="335"/>
      <c r="AJ842" s="326"/>
      <c r="AK842" s="334"/>
    </row>
    <row r="843" spans="1:37">
      <c r="A843" s="280" t="str">
        <f t="shared" si="29"/>
        <v/>
      </c>
      <c r="B843" s="281"/>
      <c r="C843" s="282"/>
      <c r="D843" s="282"/>
      <c r="E843" s="243"/>
      <c r="F843" s="244"/>
      <c r="G843" s="243"/>
      <c r="H843" s="283" t="str">
        <f>IF(ISBLANK(F843),"",IFERROR(VLOOKUP(A843,'Np PL4 Stock'!$A:$U,20,FALSE),""))</f>
        <v/>
      </c>
      <c r="J843" s="283" t="str">
        <f>IF(ISBLANK(F843),"",VLOOKUP(LEFT(A843,5),Unit!A:B,2,FALSE))</f>
        <v/>
      </c>
      <c r="K843" s="243"/>
      <c r="L843" s="243"/>
      <c r="M843" s="291" t="str">
        <f t="shared" si="30"/>
        <v/>
      </c>
      <c r="N843" s="292" t="str">
        <f>IF(ISBLANK(D843),"",IFERROR(IF(VLOOKUP(A843,'Np PL4 Stock'!A:J,10,FALSE)="Np4",D843-VLOOKUP(A843,'Np PL4 Stock'!A:E,5,FALSE),D843-1-VLOOKUP(A843,'Np PL4 Stock'!A:E,5,FALSE)),""))</f>
        <v/>
      </c>
      <c r="O843" s="345"/>
      <c r="P843" s="290"/>
      <c r="Q843" s="300"/>
      <c r="R843" s="336"/>
      <c r="S843" s="301"/>
      <c r="T843" s="301"/>
      <c r="U843" s="336"/>
      <c r="V843" s="356"/>
      <c r="W843" s="357"/>
      <c r="X843" s="349"/>
      <c r="Y843" s="313" t="str">
        <f>IF(ISBLANK(X843),"",IFERROR(IF(VLOOKUP(A843,'Np PL4 Stock'!A:J,10,FALSE)="Np4",X843-VLOOKUP(A843,'Np PL4 Stock'!A:E,5,FALSE),X843-1-VLOOKUP(A843,'Np PL4 Stock'!A:E,5,FALSE)),""))</f>
        <v/>
      </c>
      <c r="Z843" s="325"/>
      <c r="AA843" s="315"/>
      <c r="AB843" s="316"/>
      <c r="AC843" s="317" t="str">
        <f>IF(ISBLANK(AB843),"",IFERROR(IF(VLOOKUP(A843,'Np PL4 Stock'!A:J,10,FALSE)="Np4",AB843-VLOOKUP(A843,'Np PL4 Stock'!A:E,5,FALSE),AB843-1-VLOOKUP(A843,'Np PL4 Stock'!A:E,5,FALSE)),""))</f>
        <v/>
      </c>
      <c r="AD843" s="290"/>
      <c r="AE843" s="300"/>
      <c r="AF843" s="323"/>
      <c r="AG843" s="335"/>
      <c r="AH843" s="336"/>
      <c r="AI843" s="335"/>
      <c r="AJ843" s="326"/>
      <c r="AK843" s="334"/>
    </row>
    <row r="844" spans="1:37">
      <c r="A844" s="280" t="str">
        <f t="shared" si="29"/>
        <v/>
      </c>
      <c r="B844" s="281"/>
      <c r="C844" s="282"/>
      <c r="D844" s="282"/>
      <c r="E844" s="243"/>
      <c r="F844" s="244"/>
      <c r="G844" s="243"/>
      <c r="H844" s="283" t="str">
        <f>IF(ISBLANK(F844),"",IFERROR(VLOOKUP(A844,'Np PL4 Stock'!$A:$U,20,FALSE),""))</f>
        <v/>
      </c>
      <c r="J844" s="283" t="str">
        <f>IF(ISBLANK(F844),"",VLOOKUP(LEFT(A844,5),Unit!A:B,2,FALSE))</f>
        <v/>
      </c>
      <c r="K844" s="243"/>
      <c r="L844" s="243"/>
      <c r="M844" s="291" t="str">
        <f t="shared" si="30"/>
        <v/>
      </c>
      <c r="N844" s="292" t="str">
        <f>IF(ISBLANK(D844),"",IFERROR(IF(VLOOKUP(A844,'Np PL4 Stock'!A:J,10,FALSE)="Np4",D844-VLOOKUP(A844,'Np PL4 Stock'!A:E,5,FALSE),D844-1-VLOOKUP(A844,'Np PL4 Stock'!A:E,5,FALSE)),""))</f>
        <v/>
      </c>
      <c r="O844" s="345"/>
      <c r="P844" s="290"/>
      <c r="Q844" s="300"/>
      <c r="R844" s="336"/>
      <c r="S844" s="301"/>
      <c r="T844" s="301"/>
      <c r="U844" s="336"/>
      <c r="V844" s="356"/>
      <c r="W844" s="357"/>
      <c r="X844" s="349"/>
      <c r="Y844" s="313" t="str">
        <f>IF(ISBLANK(X844),"",IFERROR(IF(VLOOKUP(A844,'Np PL4 Stock'!A:J,10,FALSE)="Np4",X844-VLOOKUP(A844,'Np PL4 Stock'!A:E,5,FALSE),X844-1-VLOOKUP(A844,'Np PL4 Stock'!A:E,5,FALSE)),""))</f>
        <v/>
      </c>
      <c r="Z844" s="325"/>
      <c r="AA844" s="315"/>
      <c r="AB844" s="316"/>
      <c r="AC844" s="317" t="str">
        <f>IF(ISBLANK(AB844),"",IFERROR(IF(VLOOKUP(A844,'Np PL4 Stock'!A:J,10,FALSE)="Np4",AB844-VLOOKUP(A844,'Np PL4 Stock'!A:E,5,FALSE),AB844-1-VLOOKUP(A844,'Np PL4 Stock'!A:E,5,FALSE)),""))</f>
        <v/>
      </c>
      <c r="AD844" s="290"/>
      <c r="AE844" s="300"/>
      <c r="AF844" s="323"/>
      <c r="AG844" s="335"/>
      <c r="AH844" s="336"/>
      <c r="AI844" s="335"/>
      <c r="AJ844" s="326"/>
      <c r="AK844" s="334"/>
    </row>
    <row r="845" spans="1:37">
      <c r="A845" s="280" t="str">
        <f t="shared" si="29"/>
        <v/>
      </c>
      <c r="B845" s="281"/>
      <c r="C845" s="282"/>
      <c r="D845" s="282"/>
      <c r="E845" s="243"/>
      <c r="F845" s="244"/>
      <c r="G845" s="243"/>
      <c r="H845" s="283" t="str">
        <f>IF(ISBLANK(F845),"",IFERROR(VLOOKUP(A845,'Np PL4 Stock'!$A:$U,20,FALSE),""))</f>
        <v/>
      </c>
      <c r="J845" s="283" t="str">
        <f>IF(ISBLANK(F845),"",VLOOKUP(LEFT(A845,5),Unit!A:B,2,FALSE))</f>
        <v/>
      </c>
      <c r="K845" s="243"/>
      <c r="L845" s="243"/>
      <c r="M845" s="291" t="str">
        <f t="shared" si="30"/>
        <v/>
      </c>
      <c r="N845" s="292" t="str">
        <f>IF(ISBLANK(D845),"",IFERROR(IF(VLOOKUP(A845,'Np PL4 Stock'!A:J,10,FALSE)="Np4",D845-VLOOKUP(A845,'Np PL4 Stock'!A:E,5,FALSE),D845-1-VLOOKUP(A845,'Np PL4 Stock'!A:E,5,FALSE)),""))</f>
        <v/>
      </c>
      <c r="O845" s="345"/>
      <c r="P845" s="290"/>
      <c r="Q845" s="300"/>
      <c r="R845" s="336"/>
      <c r="S845" s="301"/>
      <c r="T845" s="301"/>
      <c r="U845" s="336"/>
      <c r="V845" s="356"/>
      <c r="W845" s="357"/>
      <c r="X845" s="349"/>
      <c r="Y845" s="313" t="str">
        <f>IF(ISBLANK(X845),"",IFERROR(IF(VLOOKUP(A845,'Np PL4 Stock'!A:J,10,FALSE)="Np4",X845-VLOOKUP(A845,'Np PL4 Stock'!A:E,5,FALSE),X845-1-VLOOKUP(A845,'Np PL4 Stock'!A:E,5,FALSE)),""))</f>
        <v/>
      </c>
      <c r="Z845" s="325"/>
      <c r="AA845" s="315"/>
      <c r="AB845" s="316"/>
      <c r="AC845" s="317" t="str">
        <f>IF(ISBLANK(AB845),"",IFERROR(IF(VLOOKUP(A845,'Np PL4 Stock'!A:J,10,FALSE)="Np4",AB845-VLOOKUP(A845,'Np PL4 Stock'!A:E,5,FALSE),AB845-1-VLOOKUP(A845,'Np PL4 Stock'!A:E,5,FALSE)),""))</f>
        <v/>
      </c>
      <c r="AD845" s="290"/>
      <c r="AE845" s="300"/>
      <c r="AF845" s="323"/>
      <c r="AG845" s="335"/>
      <c r="AH845" s="336"/>
      <c r="AI845" s="335"/>
      <c r="AJ845" s="326"/>
      <c r="AK845" s="334"/>
    </row>
    <row r="846" spans="1:37">
      <c r="A846" s="280" t="str">
        <f t="shared" si="29"/>
        <v/>
      </c>
      <c r="B846" s="281"/>
      <c r="C846" s="282"/>
      <c r="D846" s="282"/>
      <c r="E846" s="243"/>
      <c r="F846" s="244"/>
      <c r="G846" s="243"/>
      <c r="H846" s="283" t="str">
        <f>IF(ISBLANK(F846),"",IFERROR(VLOOKUP(A846,'Np PL4 Stock'!$A:$U,20,FALSE),""))</f>
        <v/>
      </c>
      <c r="J846" s="283" t="str">
        <f>IF(ISBLANK(F846),"",VLOOKUP(LEFT(A846,5),Unit!A:B,2,FALSE))</f>
        <v/>
      </c>
      <c r="K846" s="243"/>
      <c r="L846" s="243"/>
      <c r="M846" s="291" t="str">
        <f t="shared" si="30"/>
        <v/>
      </c>
      <c r="N846" s="292" t="str">
        <f>IF(ISBLANK(D846),"",IFERROR(IF(VLOOKUP(A846,'Np PL4 Stock'!A:J,10,FALSE)="Np4",D846-VLOOKUP(A846,'Np PL4 Stock'!A:E,5,FALSE),D846-1-VLOOKUP(A846,'Np PL4 Stock'!A:E,5,FALSE)),""))</f>
        <v/>
      </c>
      <c r="O846" s="345"/>
      <c r="P846" s="290"/>
      <c r="Q846" s="300"/>
      <c r="R846" s="336"/>
      <c r="S846" s="301"/>
      <c r="T846" s="301"/>
      <c r="U846" s="336"/>
      <c r="V846" s="356"/>
      <c r="W846" s="357"/>
      <c r="X846" s="349"/>
      <c r="Y846" s="313" t="str">
        <f>IF(ISBLANK(X846),"",IFERROR(IF(VLOOKUP(A846,'Np PL4 Stock'!A:J,10,FALSE)="Np4",X846-VLOOKUP(A846,'Np PL4 Stock'!A:E,5,FALSE),X846-1-VLOOKUP(A846,'Np PL4 Stock'!A:E,5,FALSE)),""))</f>
        <v/>
      </c>
      <c r="Z846" s="325"/>
      <c r="AA846" s="315"/>
      <c r="AB846" s="316"/>
      <c r="AC846" s="317" t="str">
        <f>IF(ISBLANK(AB846),"",IFERROR(IF(VLOOKUP(A846,'Np PL4 Stock'!A:J,10,FALSE)="Np4",AB846-VLOOKUP(A846,'Np PL4 Stock'!A:E,5,FALSE),AB846-1-VLOOKUP(A846,'Np PL4 Stock'!A:E,5,FALSE)),""))</f>
        <v/>
      </c>
      <c r="AD846" s="290"/>
      <c r="AE846" s="300"/>
      <c r="AF846" s="323"/>
      <c r="AG846" s="335"/>
      <c r="AH846" s="336"/>
      <c r="AI846" s="335"/>
      <c r="AJ846" s="326"/>
      <c r="AK846" s="334"/>
    </row>
    <row r="847" spans="1:37">
      <c r="A847" s="280" t="str">
        <f t="shared" si="29"/>
        <v/>
      </c>
      <c r="B847" s="281"/>
      <c r="C847" s="282"/>
      <c r="D847" s="282"/>
      <c r="E847" s="243"/>
      <c r="F847" s="244"/>
      <c r="G847" s="243"/>
      <c r="H847" s="283" t="str">
        <f>IF(ISBLANK(F847),"",IFERROR(VLOOKUP(A847,'Np PL4 Stock'!$A:$U,20,FALSE),""))</f>
        <v/>
      </c>
      <c r="J847" s="283" t="str">
        <f>IF(ISBLANK(F847),"",VLOOKUP(LEFT(A847,5),Unit!A:B,2,FALSE))</f>
        <v/>
      </c>
      <c r="K847" s="243"/>
      <c r="L847" s="243"/>
      <c r="M847" s="291" t="str">
        <f t="shared" si="30"/>
        <v/>
      </c>
      <c r="N847" s="292" t="str">
        <f>IF(ISBLANK(D847),"",IFERROR(IF(VLOOKUP(A847,'Np PL4 Stock'!A:J,10,FALSE)="Np4",D847-VLOOKUP(A847,'Np PL4 Stock'!A:E,5,FALSE),D847-1-VLOOKUP(A847,'Np PL4 Stock'!A:E,5,FALSE)),""))</f>
        <v/>
      </c>
      <c r="O847" s="345"/>
      <c r="P847" s="290"/>
      <c r="Q847" s="300"/>
      <c r="R847" s="336"/>
      <c r="S847" s="301"/>
      <c r="T847" s="301"/>
      <c r="U847" s="336"/>
      <c r="V847" s="356"/>
      <c r="W847" s="357"/>
      <c r="X847" s="349"/>
      <c r="Y847" s="313" t="str">
        <f>IF(ISBLANK(X847),"",IFERROR(IF(VLOOKUP(A847,'Np PL4 Stock'!A:J,10,FALSE)="Np4",X847-VLOOKUP(A847,'Np PL4 Stock'!A:E,5,FALSE),X847-1-VLOOKUP(A847,'Np PL4 Stock'!A:E,5,FALSE)),""))</f>
        <v/>
      </c>
      <c r="Z847" s="325"/>
      <c r="AA847" s="315"/>
      <c r="AB847" s="316"/>
      <c r="AC847" s="317" t="str">
        <f>IF(ISBLANK(AB847),"",IFERROR(IF(VLOOKUP(A847,'Np PL4 Stock'!A:J,10,FALSE)="Np4",AB847-VLOOKUP(A847,'Np PL4 Stock'!A:E,5,FALSE),AB847-1-VLOOKUP(A847,'Np PL4 Stock'!A:E,5,FALSE)),""))</f>
        <v/>
      </c>
      <c r="AD847" s="290"/>
      <c r="AE847" s="300"/>
      <c r="AF847" s="323"/>
      <c r="AG847" s="335"/>
      <c r="AH847" s="336"/>
      <c r="AI847" s="335"/>
      <c r="AJ847" s="326"/>
      <c r="AK847" s="334"/>
    </row>
    <row r="848" spans="1:37">
      <c r="A848" s="280" t="str">
        <f t="shared" si="29"/>
        <v/>
      </c>
      <c r="B848" s="281"/>
      <c r="C848" s="282"/>
      <c r="D848" s="282"/>
      <c r="E848" s="243"/>
      <c r="F848" s="244"/>
      <c r="G848" s="243"/>
      <c r="H848" s="283" t="str">
        <f>IF(ISBLANK(F848),"",IFERROR(VLOOKUP(A848,'Np PL4 Stock'!$A:$U,20,FALSE),""))</f>
        <v/>
      </c>
      <c r="J848" s="283" t="str">
        <f>IF(ISBLANK(F848),"",VLOOKUP(LEFT(A848,5),Unit!A:B,2,FALSE))</f>
        <v/>
      </c>
      <c r="K848" s="243"/>
      <c r="L848" s="243"/>
      <c r="M848" s="291" t="str">
        <f t="shared" si="30"/>
        <v/>
      </c>
      <c r="N848" s="292" t="str">
        <f>IF(ISBLANK(D848),"",IFERROR(IF(VLOOKUP(A848,'Np PL4 Stock'!A:J,10,FALSE)="Np4",D848-VLOOKUP(A848,'Np PL4 Stock'!A:E,5,FALSE),D848-1-VLOOKUP(A848,'Np PL4 Stock'!A:E,5,FALSE)),""))</f>
        <v/>
      </c>
      <c r="O848" s="345"/>
      <c r="P848" s="290"/>
      <c r="Q848" s="300"/>
      <c r="R848" s="336"/>
      <c r="S848" s="301"/>
      <c r="T848" s="301"/>
      <c r="U848" s="336"/>
      <c r="V848" s="356"/>
      <c r="W848" s="357"/>
      <c r="X848" s="349"/>
      <c r="Y848" s="313" t="str">
        <f>IF(ISBLANK(X848),"",IFERROR(IF(VLOOKUP(A848,'Np PL4 Stock'!A:J,10,FALSE)="Np4",X848-VLOOKUP(A848,'Np PL4 Stock'!A:E,5,FALSE),X848-1-VLOOKUP(A848,'Np PL4 Stock'!A:E,5,FALSE)),""))</f>
        <v/>
      </c>
      <c r="Z848" s="325"/>
      <c r="AA848" s="315"/>
      <c r="AB848" s="316"/>
      <c r="AC848" s="317" t="str">
        <f>IF(ISBLANK(AB848),"",IFERROR(IF(VLOOKUP(A848,'Np PL4 Stock'!A:J,10,FALSE)="Np4",AB848-VLOOKUP(A848,'Np PL4 Stock'!A:E,5,FALSE),AB848-1-VLOOKUP(A848,'Np PL4 Stock'!A:E,5,FALSE)),""))</f>
        <v/>
      </c>
      <c r="AD848" s="290"/>
      <c r="AE848" s="300"/>
      <c r="AF848" s="323"/>
      <c r="AG848" s="335"/>
      <c r="AH848" s="336"/>
      <c r="AI848" s="335"/>
      <c r="AJ848" s="326"/>
      <c r="AK848" s="334"/>
    </row>
    <row r="849" spans="1:37">
      <c r="A849" s="280" t="str">
        <f t="shared" si="29"/>
        <v/>
      </c>
      <c r="B849" s="281"/>
      <c r="C849" s="282"/>
      <c r="D849" s="282"/>
      <c r="E849" s="243"/>
      <c r="F849" s="244"/>
      <c r="G849" s="243"/>
      <c r="H849" s="283" t="str">
        <f>IF(ISBLANK(F849),"",IFERROR(VLOOKUP(A849,'Np PL4 Stock'!$A:$U,20,FALSE),""))</f>
        <v/>
      </c>
      <c r="J849" s="283" t="str">
        <f>IF(ISBLANK(F849),"",VLOOKUP(LEFT(A849,5),Unit!A:B,2,FALSE))</f>
        <v/>
      </c>
      <c r="K849" s="243"/>
      <c r="L849" s="243"/>
      <c r="M849" s="291" t="str">
        <f t="shared" si="30"/>
        <v/>
      </c>
      <c r="N849" s="292" t="str">
        <f>IF(ISBLANK(D849),"",IFERROR(IF(VLOOKUP(A849,'Np PL4 Stock'!A:J,10,FALSE)="Np4",D849-VLOOKUP(A849,'Np PL4 Stock'!A:E,5,FALSE),D849-1-VLOOKUP(A849,'Np PL4 Stock'!A:E,5,FALSE)),""))</f>
        <v/>
      </c>
      <c r="O849" s="345"/>
      <c r="P849" s="290"/>
      <c r="Q849" s="300"/>
      <c r="R849" s="336"/>
      <c r="S849" s="301"/>
      <c r="T849" s="301"/>
      <c r="U849" s="336"/>
      <c r="V849" s="356"/>
      <c r="W849" s="357"/>
      <c r="X849" s="349"/>
      <c r="Y849" s="313" t="str">
        <f>IF(ISBLANK(X849),"",IFERROR(IF(VLOOKUP(A849,'Np PL4 Stock'!A:J,10,FALSE)="Np4",X849-VLOOKUP(A849,'Np PL4 Stock'!A:E,5,FALSE),X849-1-VLOOKUP(A849,'Np PL4 Stock'!A:E,5,FALSE)),""))</f>
        <v/>
      </c>
      <c r="Z849" s="325"/>
      <c r="AA849" s="315"/>
      <c r="AB849" s="316"/>
      <c r="AC849" s="317" t="str">
        <f>IF(ISBLANK(AB849),"",IFERROR(IF(VLOOKUP(A849,'Np PL4 Stock'!A:J,10,FALSE)="Np4",AB849-VLOOKUP(A849,'Np PL4 Stock'!A:E,5,FALSE),AB849-1-VLOOKUP(A849,'Np PL4 Stock'!A:E,5,FALSE)),""))</f>
        <v/>
      </c>
      <c r="AD849" s="290"/>
      <c r="AE849" s="300"/>
      <c r="AF849" s="323"/>
      <c r="AG849" s="335"/>
      <c r="AH849" s="336"/>
      <c r="AI849" s="335"/>
      <c r="AJ849" s="326"/>
      <c r="AK849" s="334"/>
    </row>
    <row r="850" spans="1:37">
      <c r="A850" s="280" t="str">
        <f t="shared" si="29"/>
        <v/>
      </c>
      <c r="B850" s="281"/>
      <c r="C850" s="282"/>
      <c r="D850" s="282"/>
      <c r="E850" s="243"/>
      <c r="F850" s="244"/>
      <c r="G850" s="243"/>
      <c r="H850" s="283" t="str">
        <f>IF(ISBLANK(F850),"",IFERROR(VLOOKUP(A850,'Np PL4 Stock'!$A:$U,20,FALSE),""))</f>
        <v/>
      </c>
      <c r="J850" s="283" t="str">
        <f>IF(ISBLANK(F850),"",VLOOKUP(LEFT(A850,5),Unit!A:B,2,FALSE))</f>
        <v/>
      </c>
      <c r="K850" s="243"/>
      <c r="L850" s="243"/>
      <c r="M850" s="291" t="str">
        <f t="shared" si="30"/>
        <v/>
      </c>
      <c r="N850" s="292" t="str">
        <f>IF(ISBLANK(D850),"",IFERROR(IF(VLOOKUP(A850,'Np PL4 Stock'!A:J,10,FALSE)="Np4",D850-VLOOKUP(A850,'Np PL4 Stock'!A:E,5,FALSE),D850-1-VLOOKUP(A850,'Np PL4 Stock'!A:E,5,FALSE)),""))</f>
        <v/>
      </c>
      <c r="O850" s="345"/>
      <c r="P850" s="290"/>
      <c r="Q850" s="300"/>
      <c r="R850" s="336"/>
      <c r="S850" s="301"/>
      <c r="T850" s="301"/>
      <c r="U850" s="336"/>
      <c r="V850" s="356"/>
      <c r="W850" s="357"/>
      <c r="X850" s="349"/>
      <c r="Y850" s="313" t="str">
        <f>IF(ISBLANK(X850),"",IFERROR(IF(VLOOKUP(A850,'Np PL4 Stock'!A:J,10,FALSE)="Np4",X850-VLOOKUP(A850,'Np PL4 Stock'!A:E,5,FALSE),X850-1-VLOOKUP(A850,'Np PL4 Stock'!A:E,5,FALSE)),""))</f>
        <v/>
      </c>
      <c r="Z850" s="325"/>
      <c r="AA850" s="315"/>
      <c r="AB850" s="316"/>
      <c r="AC850" s="317" t="str">
        <f>IF(ISBLANK(AB850),"",IFERROR(IF(VLOOKUP(A850,'Np PL4 Stock'!A:J,10,FALSE)="Np4",AB850-VLOOKUP(A850,'Np PL4 Stock'!A:E,5,FALSE),AB850-1-VLOOKUP(A850,'Np PL4 Stock'!A:E,5,FALSE)),""))</f>
        <v/>
      </c>
      <c r="AD850" s="290"/>
      <c r="AE850" s="300"/>
      <c r="AF850" s="323"/>
      <c r="AG850" s="335"/>
      <c r="AH850" s="336"/>
      <c r="AI850" s="335"/>
      <c r="AJ850" s="326"/>
      <c r="AK850" s="334"/>
    </row>
    <row r="851" spans="1:37">
      <c r="A851" s="280" t="str">
        <f t="shared" si="29"/>
        <v/>
      </c>
      <c r="B851" s="281"/>
      <c r="C851" s="282"/>
      <c r="D851" s="282"/>
      <c r="E851" s="243"/>
      <c r="F851" s="244"/>
      <c r="G851" s="243"/>
      <c r="H851" s="283" t="str">
        <f>IF(ISBLANK(F851),"",IFERROR(VLOOKUP(A851,'Np PL4 Stock'!$A:$U,20,FALSE),""))</f>
        <v/>
      </c>
      <c r="J851" s="283" t="str">
        <f>IF(ISBLANK(F851),"",VLOOKUP(LEFT(A851,5),Unit!A:B,2,FALSE))</f>
        <v/>
      </c>
      <c r="K851" s="243"/>
      <c r="L851" s="243"/>
      <c r="M851" s="291" t="str">
        <f t="shared" si="30"/>
        <v/>
      </c>
      <c r="N851" s="292" t="str">
        <f>IF(ISBLANK(D851),"",IFERROR(IF(VLOOKUP(A851,'Np PL4 Stock'!A:J,10,FALSE)="Np4",D851-VLOOKUP(A851,'Np PL4 Stock'!A:E,5,FALSE),D851-1-VLOOKUP(A851,'Np PL4 Stock'!A:E,5,FALSE)),""))</f>
        <v/>
      </c>
      <c r="O851" s="345"/>
      <c r="P851" s="290"/>
      <c r="Q851" s="300"/>
      <c r="R851" s="336"/>
      <c r="S851" s="301"/>
      <c r="T851" s="301"/>
      <c r="U851" s="336"/>
      <c r="V851" s="356"/>
      <c r="W851" s="357"/>
      <c r="X851" s="349"/>
      <c r="Y851" s="313" t="str">
        <f>IF(ISBLANK(X851),"",IFERROR(IF(VLOOKUP(A851,'Np PL4 Stock'!A:J,10,FALSE)="Np4",X851-VLOOKUP(A851,'Np PL4 Stock'!A:E,5,FALSE),X851-1-VLOOKUP(A851,'Np PL4 Stock'!A:E,5,FALSE)),""))</f>
        <v/>
      </c>
      <c r="Z851" s="325"/>
      <c r="AA851" s="315"/>
      <c r="AB851" s="316"/>
      <c r="AC851" s="317" t="str">
        <f>IF(ISBLANK(AB851),"",IFERROR(IF(VLOOKUP(A851,'Np PL4 Stock'!A:J,10,FALSE)="Np4",AB851-VLOOKUP(A851,'Np PL4 Stock'!A:E,5,FALSE),AB851-1-VLOOKUP(A851,'Np PL4 Stock'!A:E,5,FALSE)),""))</f>
        <v/>
      </c>
      <c r="AD851" s="290"/>
      <c r="AE851" s="300"/>
      <c r="AF851" s="323"/>
      <c r="AG851" s="335"/>
      <c r="AH851" s="336"/>
      <c r="AI851" s="335"/>
      <c r="AJ851" s="326"/>
      <c r="AK851" s="334"/>
    </row>
    <row r="852" spans="1:37">
      <c r="A852" s="280" t="str">
        <f t="shared" si="29"/>
        <v/>
      </c>
      <c r="B852" s="281"/>
      <c r="C852" s="282"/>
      <c r="D852" s="282"/>
      <c r="E852" s="243"/>
      <c r="F852" s="244"/>
      <c r="G852" s="243"/>
      <c r="H852" s="283" t="str">
        <f>IF(ISBLANK(F852),"",IFERROR(VLOOKUP(A852,'Np PL4 Stock'!$A:$U,20,FALSE),""))</f>
        <v/>
      </c>
      <c r="J852" s="283" t="str">
        <f>IF(ISBLANK(F852),"",VLOOKUP(LEFT(A852,5),Unit!A:B,2,FALSE))</f>
        <v/>
      </c>
      <c r="K852" s="243"/>
      <c r="L852" s="243"/>
      <c r="M852" s="291" t="str">
        <f t="shared" si="30"/>
        <v/>
      </c>
      <c r="N852" s="292" t="str">
        <f>IF(ISBLANK(D852),"",IFERROR(IF(VLOOKUP(A852,'Np PL4 Stock'!A:J,10,FALSE)="Np4",D852-VLOOKUP(A852,'Np PL4 Stock'!A:E,5,FALSE),D852-1-VLOOKUP(A852,'Np PL4 Stock'!A:E,5,FALSE)),""))</f>
        <v/>
      </c>
      <c r="O852" s="345"/>
      <c r="P852" s="290"/>
      <c r="Q852" s="300"/>
      <c r="R852" s="336"/>
      <c r="S852" s="301"/>
      <c r="T852" s="301"/>
      <c r="U852" s="336"/>
      <c r="V852" s="356"/>
      <c r="W852" s="357"/>
      <c r="X852" s="349"/>
      <c r="Y852" s="313" t="str">
        <f>IF(ISBLANK(X852),"",IFERROR(IF(VLOOKUP(A852,'Np PL4 Stock'!A:J,10,FALSE)="Np4",X852-VLOOKUP(A852,'Np PL4 Stock'!A:E,5,FALSE),X852-1-VLOOKUP(A852,'Np PL4 Stock'!A:E,5,FALSE)),""))</f>
        <v/>
      </c>
      <c r="Z852" s="325"/>
      <c r="AA852" s="315"/>
      <c r="AB852" s="316"/>
      <c r="AC852" s="317" t="str">
        <f>IF(ISBLANK(AB852),"",IFERROR(IF(VLOOKUP(A852,'Np PL4 Stock'!A:J,10,FALSE)="Np4",AB852-VLOOKUP(A852,'Np PL4 Stock'!A:E,5,FALSE),AB852-1-VLOOKUP(A852,'Np PL4 Stock'!A:E,5,FALSE)),""))</f>
        <v/>
      </c>
      <c r="AD852" s="290"/>
      <c r="AE852" s="300"/>
      <c r="AF852" s="323"/>
      <c r="AG852" s="335"/>
      <c r="AH852" s="336"/>
      <c r="AI852" s="335"/>
      <c r="AJ852" s="326"/>
      <c r="AK852" s="334"/>
    </row>
    <row r="853" spans="1:37">
      <c r="A853" s="280" t="str">
        <f t="shared" si="29"/>
        <v/>
      </c>
      <c r="B853" s="281"/>
      <c r="C853" s="282"/>
      <c r="D853" s="282"/>
      <c r="E853" s="243"/>
      <c r="F853" s="244"/>
      <c r="G853" s="243"/>
      <c r="H853" s="283" t="str">
        <f>IF(ISBLANK(F853),"",IFERROR(VLOOKUP(A853,'Np PL4 Stock'!$A:$U,20,FALSE),""))</f>
        <v/>
      </c>
      <c r="J853" s="283" t="str">
        <f>IF(ISBLANK(F853),"",VLOOKUP(LEFT(A853,5),Unit!A:B,2,FALSE))</f>
        <v/>
      </c>
      <c r="K853" s="243"/>
      <c r="L853" s="243"/>
      <c r="M853" s="291" t="str">
        <f t="shared" si="30"/>
        <v/>
      </c>
      <c r="N853" s="292" t="str">
        <f>IF(ISBLANK(D853),"",IFERROR(IF(VLOOKUP(A853,'Np PL4 Stock'!A:J,10,FALSE)="Np4",D853-VLOOKUP(A853,'Np PL4 Stock'!A:E,5,FALSE),D853-1-VLOOKUP(A853,'Np PL4 Stock'!A:E,5,FALSE)),""))</f>
        <v/>
      </c>
      <c r="O853" s="345"/>
      <c r="P853" s="290"/>
      <c r="Q853" s="300"/>
      <c r="R853" s="336"/>
      <c r="S853" s="301"/>
      <c r="T853" s="301"/>
      <c r="U853" s="336"/>
      <c r="V853" s="356"/>
      <c r="W853" s="357"/>
      <c r="X853" s="349"/>
      <c r="Y853" s="313" t="str">
        <f>IF(ISBLANK(X853),"",IFERROR(IF(VLOOKUP(A853,'Np PL4 Stock'!A:J,10,FALSE)="Np4",X853-VLOOKUP(A853,'Np PL4 Stock'!A:E,5,FALSE),X853-1-VLOOKUP(A853,'Np PL4 Stock'!A:E,5,FALSE)),""))</f>
        <v/>
      </c>
      <c r="Z853" s="325"/>
      <c r="AA853" s="315"/>
      <c r="AB853" s="316"/>
      <c r="AC853" s="317" t="str">
        <f>IF(ISBLANK(AB853),"",IFERROR(IF(VLOOKUP(A853,'Np PL4 Stock'!A:J,10,FALSE)="Np4",AB853-VLOOKUP(A853,'Np PL4 Stock'!A:E,5,FALSE),AB853-1-VLOOKUP(A853,'Np PL4 Stock'!A:E,5,FALSE)),""))</f>
        <v/>
      </c>
      <c r="AD853" s="290"/>
      <c r="AE853" s="300"/>
      <c r="AF853" s="323"/>
      <c r="AG853" s="335"/>
      <c r="AH853" s="336"/>
      <c r="AI853" s="335"/>
      <c r="AJ853" s="326"/>
      <c r="AK853" s="334"/>
    </row>
    <row r="854" spans="1:37">
      <c r="A854" s="280" t="str">
        <f t="shared" si="29"/>
        <v/>
      </c>
      <c r="B854" s="281"/>
      <c r="C854" s="282"/>
      <c r="D854" s="282"/>
      <c r="E854" s="243"/>
      <c r="F854" s="244"/>
      <c r="G854" s="243"/>
      <c r="H854" s="283" t="str">
        <f>IF(ISBLANK(F854),"",IFERROR(VLOOKUP(A854,'Np PL4 Stock'!$A:$U,20,FALSE),""))</f>
        <v/>
      </c>
      <c r="J854" s="283" t="str">
        <f>IF(ISBLANK(F854),"",VLOOKUP(LEFT(A854,5),Unit!A:B,2,FALSE))</f>
        <v/>
      </c>
      <c r="K854" s="243"/>
      <c r="L854" s="243"/>
      <c r="M854" s="291" t="str">
        <f t="shared" si="30"/>
        <v/>
      </c>
      <c r="N854" s="292" t="str">
        <f>IF(ISBLANK(D854),"",IFERROR(IF(VLOOKUP(A854,'Np PL4 Stock'!A:J,10,FALSE)="Np4",D854-VLOOKUP(A854,'Np PL4 Stock'!A:E,5,FALSE),D854-1-VLOOKUP(A854,'Np PL4 Stock'!A:E,5,FALSE)),""))</f>
        <v/>
      </c>
      <c r="O854" s="345"/>
      <c r="P854" s="290"/>
      <c r="Q854" s="300"/>
      <c r="R854" s="336"/>
      <c r="S854" s="301"/>
      <c r="T854" s="301"/>
      <c r="U854" s="336"/>
      <c r="V854" s="356"/>
      <c r="W854" s="357"/>
      <c r="X854" s="349"/>
      <c r="Y854" s="313" t="str">
        <f>IF(ISBLANK(X854),"",IFERROR(IF(VLOOKUP(A854,'Np PL4 Stock'!A:J,10,FALSE)="Np4",X854-VLOOKUP(A854,'Np PL4 Stock'!A:E,5,FALSE),X854-1-VLOOKUP(A854,'Np PL4 Stock'!A:E,5,FALSE)),""))</f>
        <v/>
      </c>
      <c r="Z854" s="325"/>
      <c r="AA854" s="315"/>
      <c r="AB854" s="316"/>
      <c r="AC854" s="317" t="str">
        <f>IF(ISBLANK(AB854),"",IFERROR(IF(VLOOKUP(A854,'Np PL4 Stock'!A:J,10,FALSE)="Np4",AB854-VLOOKUP(A854,'Np PL4 Stock'!A:E,5,FALSE),AB854-1-VLOOKUP(A854,'Np PL4 Stock'!A:E,5,FALSE)),""))</f>
        <v/>
      </c>
      <c r="AD854" s="290"/>
      <c r="AE854" s="300"/>
      <c r="AF854" s="323"/>
      <c r="AG854" s="335"/>
      <c r="AH854" s="336"/>
      <c r="AI854" s="335"/>
      <c r="AJ854" s="326"/>
      <c r="AK854" s="334"/>
    </row>
    <row r="855" spans="1:37">
      <c r="A855" s="280" t="str">
        <f t="shared" si="29"/>
        <v/>
      </c>
      <c r="B855" s="281"/>
      <c r="C855" s="282"/>
      <c r="D855" s="282"/>
      <c r="E855" s="243"/>
      <c r="F855" s="244"/>
      <c r="G855" s="243"/>
      <c r="H855" s="283" t="str">
        <f>IF(ISBLANK(F855),"",IFERROR(VLOOKUP(A855,'Np PL4 Stock'!$A:$U,20,FALSE),""))</f>
        <v/>
      </c>
      <c r="J855" s="283" t="str">
        <f>IF(ISBLANK(F855),"",VLOOKUP(LEFT(A855,5),Unit!A:B,2,FALSE))</f>
        <v/>
      </c>
      <c r="K855" s="243"/>
      <c r="L855" s="243"/>
      <c r="M855" s="291" t="str">
        <f t="shared" si="30"/>
        <v/>
      </c>
      <c r="N855" s="292" t="str">
        <f>IF(ISBLANK(D855),"",IFERROR(IF(VLOOKUP(A855,'Np PL4 Stock'!A:J,10,FALSE)="Np4",D855-VLOOKUP(A855,'Np PL4 Stock'!A:E,5,FALSE),D855-1-VLOOKUP(A855,'Np PL4 Stock'!A:E,5,FALSE)),""))</f>
        <v/>
      </c>
      <c r="O855" s="345"/>
      <c r="P855" s="290"/>
      <c r="Q855" s="300"/>
      <c r="R855" s="336"/>
      <c r="S855" s="301"/>
      <c r="T855" s="301"/>
      <c r="U855" s="336"/>
      <c r="V855" s="356"/>
      <c r="W855" s="357"/>
      <c r="X855" s="349"/>
      <c r="Y855" s="313" t="str">
        <f>IF(ISBLANK(X855),"",IFERROR(IF(VLOOKUP(A855,'Np PL4 Stock'!A:J,10,FALSE)="Np4",X855-VLOOKUP(A855,'Np PL4 Stock'!A:E,5,FALSE),X855-1-VLOOKUP(A855,'Np PL4 Stock'!A:E,5,FALSE)),""))</f>
        <v/>
      </c>
      <c r="Z855" s="325"/>
      <c r="AA855" s="315"/>
      <c r="AB855" s="316"/>
      <c r="AC855" s="317" t="str">
        <f>IF(ISBLANK(AB855),"",IFERROR(IF(VLOOKUP(A855,'Np PL4 Stock'!A:J,10,FALSE)="Np4",AB855-VLOOKUP(A855,'Np PL4 Stock'!A:E,5,FALSE),AB855-1-VLOOKUP(A855,'Np PL4 Stock'!A:E,5,FALSE)),""))</f>
        <v/>
      </c>
      <c r="AD855" s="290"/>
      <c r="AE855" s="300"/>
      <c r="AF855" s="323"/>
      <c r="AG855" s="335"/>
      <c r="AH855" s="336"/>
      <c r="AI855" s="335"/>
      <c r="AJ855" s="326"/>
      <c r="AK855" s="334"/>
    </row>
    <row r="856" spans="1:37">
      <c r="A856" s="280" t="str">
        <f t="shared" si="29"/>
        <v/>
      </c>
      <c r="B856" s="281"/>
      <c r="C856" s="282"/>
      <c r="D856" s="282"/>
      <c r="E856" s="243"/>
      <c r="F856" s="244"/>
      <c r="G856" s="243"/>
      <c r="H856" s="283" t="str">
        <f>IF(ISBLANK(F856),"",IFERROR(VLOOKUP(A856,'Np PL4 Stock'!$A:$U,20,FALSE),""))</f>
        <v/>
      </c>
      <c r="J856" s="283" t="str">
        <f>IF(ISBLANK(F856),"",VLOOKUP(LEFT(A856,5),Unit!A:B,2,FALSE))</f>
        <v/>
      </c>
      <c r="K856" s="243"/>
      <c r="L856" s="243"/>
      <c r="M856" s="291" t="str">
        <f t="shared" si="30"/>
        <v/>
      </c>
      <c r="N856" s="292" t="str">
        <f>IF(ISBLANK(D856),"",IFERROR(IF(VLOOKUP(A856,'Np PL4 Stock'!A:J,10,FALSE)="Np4",D856-VLOOKUP(A856,'Np PL4 Stock'!A:E,5,FALSE),D856-1-VLOOKUP(A856,'Np PL4 Stock'!A:E,5,FALSE)),""))</f>
        <v/>
      </c>
      <c r="O856" s="345"/>
      <c r="P856" s="290"/>
      <c r="Q856" s="300"/>
      <c r="R856" s="336"/>
      <c r="S856" s="301"/>
      <c r="T856" s="301"/>
      <c r="U856" s="336"/>
      <c r="V856" s="356"/>
      <c r="W856" s="357"/>
      <c r="X856" s="349"/>
      <c r="Y856" s="313" t="str">
        <f>IF(ISBLANK(X856),"",IFERROR(IF(VLOOKUP(A856,'Np PL4 Stock'!A:J,10,FALSE)="Np4",X856-VLOOKUP(A856,'Np PL4 Stock'!A:E,5,FALSE),X856-1-VLOOKUP(A856,'Np PL4 Stock'!A:E,5,FALSE)),""))</f>
        <v/>
      </c>
      <c r="Z856" s="325"/>
      <c r="AA856" s="315"/>
      <c r="AB856" s="316"/>
      <c r="AC856" s="317" t="str">
        <f>IF(ISBLANK(AB856),"",IFERROR(IF(VLOOKUP(A856,'Np PL4 Stock'!A:J,10,FALSE)="Np4",AB856-VLOOKUP(A856,'Np PL4 Stock'!A:E,5,FALSE),AB856-1-VLOOKUP(A856,'Np PL4 Stock'!A:E,5,FALSE)),""))</f>
        <v/>
      </c>
      <c r="AD856" s="290"/>
      <c r="AE856" s="300"/>
      <c r="AF856" s="323"/>
      <c r="AG856" s="335"/>
      <c r="AH856" s="336"/>
      <c r="AI856" s="335"/>
      <c r="AJ856" s="326"/>
      <c r="AK856" s="334"/>
    </row>
    <row r="857" spans="1:37">
      <c r="A857" s="280" t="str">
        <f t="shared" si="29"/>
        <v/>
      </c>
      <c r="B857" s="281"/>
      <c r="C857" s="282"/>
      <c r="D857" s="282"/>
      <c r="E857" s="243"/>
      <c r="F857" s="244"/>
      <c r="G857" s="243"/>
      <c r="H857" s="283" t="str">
        <f>IF(ISBLANK(F857),"",IFERROR(VLOOKUP(A857,'Np PL4 Stock'!$A:$U,20,FALSE),""))</f>
        <v/>
      </c>
      <c r="J857" s="283" t="str">
        <f>IF(ISBLANK(F857),"",VLOOKUP(LEFT(A857,5),Unit!A:B,2,FALSE))</f>
        <v/>
      </c>
      <c r="K857" s="243"/>
      <c r="L857" s="243"/>
      <c r="M857" s="291" t="str">
        <f t="shared" si="30"/>
        <v/>
      </c>
      <c r="N857" s="292" t="str">
        <f>IF(ISBLANK(D857),"",IFERROR(IF(VLOOKUP(A857,'Np PL4 Stock'!A:J,10,FALSE)="Np4",D857-VLOOKUP(A857,'Np PL4 Stock'!A:E,5,FALSE),D857-1-VLOOKUP(A857,'Np PL4 Stock'!A:E,5,FALSE)),""))</f>
        <v/>
      </c>
      <c r="O857" s="345"/>
      <c r="P857" s="290"/>
      <c r="Q857" s="300"/>
      <c r="R857" s="336"/>
      <c r="S857" s="301"/>
      <c r="T857" s="301"/>
      <c r="U857" s="336"/>
      <c r="V857" s="356"/>
      <c r="W857" s="357"/>
      <c r="X857" s="349"/>
      <c r="Y857" s="313" t="str">
        <f>IF(ISBLANK(X857),"",IFERROR(IF(VLOOKUP(A857,'Np PL4 Stock'!A:J,10,FALSE)="Np4",X857-VLOOKUP(A857,'Np PL4 Stock'!A:E,5,FALSE),X857-1-VLOOKUP(A857,'Np PL4 Stock'!A:E,5,FALSE)),""))</f>
        <v/>
      </c>
      <c r="Z857" s="325"/>
      <c r="AA857" s="315"/>
      <c r="AB857" s="316"/>
      <c r="AC857" s="317" t="str">
        <f>IF(ISBLANK(AB857),"",IFERROR(IF(VLOOKUP(A857,'Np PL4 Stock'!A:J,10,FALSE)="Np4",AB857-VLOOKUP(A857,'Np PL4 Stock'!A:E,5,FALSE),AB857-1-VLOOKUP(A857,'Np PL4 Stock'!A:E,5,FALSE)),""))</f>
        <v/>
      </c>
      <c r="AD857" s="290"/>
      <c r="AE857" s="300"/>
      <c r="AF857" s="323"/>
      <c r="AG857" s="335"/>
      <c r="AH857" s="336"/>
      <c r="AI857" s="335"/>
      <c r="AJ857" s="326"/>
      <c r="AK857" s="334"/>
    </row>
    <row r="858" spans="1:37">
      <c r="A858" s="280" t="str">
        <f t="shared" si="29"/>
        <v/>
      </c>
      <c r="B858" s="281"/>
      <c r="C858" s="282"/>
      <c r="D858" s="282"/>
      <c r="E858" s="243"/>
      <c r="F858" s="244"/>
      <c r="G858" s="243"/>
      <c r="H858" s="283" t="str">
        <f>IF(ISBLANK(F858),"",IFERROR(VLOOKUP(A858,'Np PL4 Stock'!$A:$U,20,FALSE),""))</f>
        <v/>
      </c>
      <c r="J858" s="283" t="str">
        <f>IF(ISBLANK(F858),"",VLOOKUP(LEFT(A858,5),Unit!A:B,2,FALSE))</f>
        <v/>
      </c>
      <c r="K858" s="243"/>
      <c r="L858" s="243"/>
      <c r="M858" s="291" t="str">
        <f t="shared" si="30"/>
        <v/>
      </c>
      <c r="N858" s="292" t="str">
        <f>IF(ISBLANK(D858),"",IFERROR(IF(VLOOKUP(A858,'Np PL4 Stock'!A:J,10,FALSE)="Np4",D858-VLOOKUP(A858,'Np PL4 Stock'!A:E,5,FALSE),D858-1-VLOOKUP(A858,'Np PL4 Stock'!A:E,5,FALSE)),""))</f>
        <v/>
      </c>
      <c r="O858" s="345"/>
      <c r="P858" s="290"/>
      <c r="Q858" s="300"/>
      <c r="R858" s="336"/>
      <c r="S858" s="301"/>
      <c r="T858" s="301"/>
      <c r="U858" s="336"/>
      <c r="V858" s="356"/>
      <c r="W858" s="357"/>
      <c r="X858" s="349"/>
      <c r="Y858" s="313" t="str">
        <f>IF(ISBLANK(X858),"",IFERROR(IF(VLOOKUP(A858,'Np PL4 Stock'!A:J,10,FALSE)="Np4",X858-VLOOKUP(A858,'Np PL4 Stock'!A:E,5,FALSE),X858-1-VLOOKUP(A858,'Np PL4 Stock'!A:E,5,FALSE)),""))</f>
        <v/>
      </c>
      <c r="Z858" s="325"/>
      <c r="AA858" s="315"/>
      <c r="AB858" s="316"/>
      <c r="AC858" s="317" t="str">
        <f>IF(ISBLANK(AB858),"",IFERROR(IF(VLOOKUP(A858,'Np PL4 Stock'!A:J,10,FALSE)="Np4",AB858-VLOOKUP(A858,'Np PL4 Stock'!A:E,5,FALSE),AB858-1-VLOOKUP(A858,'Np PL4 Stock'!A:E,5,FALSE)),""))</f>
        <v/>
      </c>
      <c r="AD858" s="290"/>
      <c r="AE858" s="300"/>
      <c r="AF858" s="323"/>
      <c r="AG858" s="335"/>
      <c r="AH858" s="336"/>
      <c r="AI858" s="335"/>
      <c r="AJ858" s="326"/>
      <c r="AK858" s="334"/>
    </row>
    <row r="859" spans="1:37">
      <c r="A859" s="280" t="str">
        <f t="shared" si="29"/>
        <v/>
      </c>
      <c r="B859" s="281"/>
      <c r="C859" s="282"/>
      <c r="D859" s="282"/>
      <c r="E859" s="243"/>
      <c r="F859" s="244"/>
      <c r="G859" s="243"/>
      <c r="H859" s="283" t="str">
        <f>IF(ISBLANK(F859),"",IFERROR(VLOOKUP(A859,'Np PL4 Stock'!$A:$U,20,FALSE),""))</f>
        <v/>
      </c>
      <c r="J859" s="283" t="str">
        <f>IF(ISBLANK(F859),"",VLOOKUP(LEFT(A859,5),Unit!A:B,2,FALSE))</f>
        <v/>
      </c>
      <c r="K859" s="243"/>
      <c r="L859" s="243"/>
      <c r="M859" s="291" t="str">
        <f t="shared" si="30"/>
        <v/>
      </c>
      <c r="N859" s="292" t="str">
        <f>IF(ISBLANK(D859),"",IFERROR(IF(VLOOKUP(A859,'Np PL4 Stock'!A:J,10,FALSE)="Np4",D859-VLOOKUP(A859,'Np PL4 Stock'!A:E,5,FALSE),D859-1-VLOOKUP(A859,'Np PL4 Stock'!A:E,5,FALSE)),""))</f>
        <v/>
      </c>
      <c r="O859" s="345"/>
      <c r="P859" s="290"/>
      <c r="Q859" s="300"/>
      <c r="R859" s="336"/>
      <c r="S859" s="301"/>
      <c r="T859" s="301"/>
      <c r="U859" s="336"/>
      <c r="V859" s="356"/>
      <c r="W859" s="357"/>
      <c r="X859" s="349"/>
      <c r="Y859" s="313" t="str">
        <f>IF(ISBLANK(X859),"",IFERROR(IF(VLOOKUP(A859,'Np PL4 Stock'!A:J,10,FALSE)="Np4",X859-VLOOKUP(A859,'Np PL4 Stock'!A:E,5,FALSE),X859-1-VLOOKUP(A859,'Np PL4 Stock'!A:E,5,FALSE)),""))</f>
        <v/>
      </c>
      <c r="Z859" s="325"/>
      <c r="AA859" s="315"/>
      <c r="AB859" s="316"/>
      <c r="AC859" s="317" t="str">
        <f>IF(ISBLANK(AB859),"",IFERROR(IF(VLOOKUP(A859,'Np PL4 Stock'!A:J,10,FALSE)="Np4",AB859-VLOOKUP(A859,'Np PL4 Stock'!A:E,5,FALSE),AB859-1-VLOOKUP(A859,'Np PL4 Stock'!A:E,5,FALSE)),""))</f>
        <v/>
      </c>
      <c r="AD859" s="290"/>
      <c r="AE859" s="300"/>
      <c r="AF859" s="323"/>
      <c r="AG859" s="335"/>
      <c r="AH859" s="336"/>
      <c r="AI859" s="335"/>
      <c r="AJ859" s="326"/>
      <c r="AK859" s="334"/>
    </row>
    <row r="860" spans="1:37">
      <c r="A860" s="280" t="str">
        <f t="shared" si="29"/>
        <v/>
      </c>
      <c r="B860" s="281"/>
      <c r="C860" s="282"/>
      <c r="D860" s="282"/>
      <c r="E860" s="243"/>
      <c r="F860" s="244"/>
      <c r="G860" s="243"/>
      <c r="H860" s="283" t="str">
        <f>IF(ISBLANK(F860),"",IFERROR(VLOOKUP(A860,'Np PL4 Stock'!$A:$U,20,FALSE),""))</f>
        <v/>
      </c>
      <c r="J860" s="283" t="str">
        <f>IF(ISBLANK(F860),"",VLOOKUP(LEFT(A860,5),Unit!A:B,2,FALSE))</f>
        <v/>
      </c>
      <c r="K860" s="243"/>
      <c r="L860" s="243"/>
      <c r="M860" s="291" t="str">
        <f t="shared" si="30"/>
        <v/>
      </c>
      <c r="N860" s="292" t="str">
        <f>IF(ISBLANK(D860),"",IFERROR(IF(VLOOKUP(A860,'Np PL4 Stock'!A:J,10,FALSE)="Np4",D860-VLOOKUP(A860,'Np PL4 Stock'!A:E,5,FALSE),D860-1-VLOOKUP(A860,'Np PL4 Stock'!A:E,5,FALSE)),""))</f>
        <v/>
      </c>
      <c r="O860" s="345"/>
      <c r="P860" s="290"/>
      <c r="Q860" s="300"/>
      <c r="R860" s="336"/>
      <c r="S860" s="301"/>
      <c r="T860" s="301"/>
      <c r="U860" s="336"/>
      <c r="V860" s="356"/>
      <c r="W860" s="357"/>
      <c r="X860" s="349"/>
      <c r="Y860" s="313" t="str">
        <f>IF(ISBLANK(X860),"",IFERROR(IF(VLOOKUP(A860,'Np PL4 Stock'!A:J,10,FALSE)="Np4",X860-VLOOKUP(A860,'Np PL4 Stock'!A:E,5,FALSE),X860-1-VLOOKUP(A860,'Np PL4 Stock'!A:E,5,FALSE)),""))</f>
        <v/>
      </c>
      <c r="Z860" s="325"/>
      <c r="AA860" s="315"/>
      <c r="AB860" s="316"/>
      <c r="AC860" s="317" t="str">
        <f>IF(ISBLANK(AB860),"",IFERROR(IF(VLOOKUP(A860,'Np PL4 Stock'!A:J,10,FALSE)="Np4",AB860-VLOOKUP(A860,'Np PL4 Stock'!A:E,5,FALSE),AB860-1-VLOOKUP(A860,'Np PL4 Stock'!A:E,5,FALSE)),""))</f>
        <v/>
      </c>
      <c r="AD860" s="290"/>
      <c r="AE860" s="300"/>
      <c r="AF860" s="323"/>
      <c r="AG860" s="335"/>
      <c r="AH860" s="336"/>
      <c r="AI860" s="335"/>
      <c r="AJ860" s="326"/>
      <c r="AK860" s="334"/>
    </row>
    <row r="861" spans="1:37">
      <c r="A861" s="280" t="str">
        <f t="shared" si="29"/>
        <v/>
      </c>
      <c r="B861" s="281"/>
      <c r="C861" s="282"/>
      <c r="D861" s="282"/>
      <c r="E861" s="243"/>
      <c r="F861" s="244"/>
      <c r="G861" s="243"/>
      <c r="H861" s="283" t="str">
        <f>IF(ISBLANK(F861),"",IFERROR(VLOOKUP(A861,'Np PL4 Stock'!$A:$U,20,FALSE),""))</f>
        <v/>
      </c>
      <c r="J861" s="283" t="str">
        <f>IF(ISBLANK(F861),"",VLOOKUP(LEFT(A861,5),Unit!A:B,2,FALSE))</f>
        <v/>
      </c>
      <c r="K861" s="243"/>
      <c r="L861" s="243"/>
      <c r="M861" s="291" t="str">
        <f t="shared" si="30"/>
        <v/>
      </c>
      <c r="N861" s="292" t="str">
        <f>IF(ISBLANK(D861),"",IFERROR(IF(VLOOKUP(A861,'Np PL4 Stock'!A:J,10,FALSE)="Np4",D861-VLOOKUP(A861,'Np PL4 Stock'!A:E,5,FALSE),D861-1-VLOOKUP(A861,'Np PL4 Stock'!A:E,5,FALSE)),""))</f>
        <v/>
      </c>
      <c r="O861" s="345"/>
      <c r="P861" s="290"/>
      <c r="Q861" s="300"/>
      <c r="R861" s="336"/>
      <c r="S861" s="301"/>
      <c r="T861" s="301"/>
      <c r="U861" s="336"/>
      <c r="V861" s="356"/>
      <c r="W861" s="357"/>
      <c r="X861" s="349"/>
      <c r="Y861" s="313" t="str">
        <f>IF(ISBLANK(X861),"",IFERROR(IF(VLOOKUP(A861,'Np PL4 Stock'!A:J,10,FALSE)="Np4",X861-VLOOKUP(A861,'Np PL4 Stock'!A:E,5,FALSE),X861-1-VLOOKUP(A861,'Np PL4 Stock'!A:E,5,FALSE)),""))</f>
        <v/>
      </c>
      <c r="Z861" s="325"/>
      <c r="AA861" s="315"/>
      <c r="AB861" s="316"/>
      <c r="AC861" s="317" t="str">
        <f>IF(ISBLANK(AB861),"",IFERROR(IF(VLOOKUP(A861,'Np PL4 Stock'!A:J,10,FALSE)="Np4",AB861-VLOOKUP(A861,'Np PL4 Stock'!A:E,5,FALSE),AB861-1-VLOOKUP(A861,'Np PL4 Stock'!A:E,5,FALSE)),""))</f>
        <v/>
      </c>
      <c r="AD861" s="290"/>
      <c r="AE861" s="300"/>
      <c r="AF861" s="323"/>
      <c r="AG861" s="335"/>
      <c r="AH861" s="336"/>
      <c r="AI861" s="335"/>
      <c r="AJ861" s="326"/>
      <c r="AK861" s="334"/>
    </row>
    <row r="862" spans="1:37">
      <c r="A862" s="280" t="str">
        <f t="shared" si="29"/>
        <v/>
      </c>
      <c r="B862" s="281"/>
      <c r="C862" s="282"/>
      <c r="D862" s="282"/>
      <c r="E862" s="243"/>
      <c r="F862" s="244"/>
      <c r="G862" s="243"/>
      <c r="H862" s="283" t="str">
        <f>IF(ISBLANK(F862),"",IFERROR(VLOOKUP(A862,'Np PL4 Stock'!$A:$U,20,FALSE),""))</f>
        <v/>
      </c>
      <c r="J862" s="283" t="str">
        <f>IF(ISBLANK(F862),"",VLOOKUP(LEFT(A862,5),Unit!A:B,2,FALSE))</f>
        <v/>
      </c>
      <c r="K862" s="243"/>
      <c r="L862" s="243"/>
      <c r="M862" s="291" t="str">
        <f t="shared" si="30"/>
        <v/>
      </c>
      <c r="N862" s="292" t="str">
        <f>IF(ISBLANK(D862),"",IFERROR(IF(VLOOKUP(A862,'Np PL4 Stock'!A:J,10,FALSE)="Np4",D862-VLOOKUP(A862,'Np PL4 Stock'!A:E,5,FALSE),D862-1-VLOOKUP(A862,'Np PL4 Stock'!A:E,5,FALSE)),""))</f>
        <v/>
      </c>
      <c r="O862" s="345"/>
      <c r="P862" s="290"/>
      <c r="Q862" s="300"/>
      <c r="R862" s="336"/>
      <c r="S862" s="301"/>
      <c r="T862" s="301"/>
      <c r="U862" s="336"/>
      <c r="V862" s="356"/>
      <c r="W862" s="357"/>
      <c r="X862" s="349"/>
      <c r="Y862" s="313" t="str">
        <f>IF(ISBLANK(X862),"",IFERROR(IF(VLOOKUP(A862,'Np PL4 Stock'!A:J,10,FALSE)="Np4",X862-VLOOKUP(A862,'Np PL4 Stock'!A:E,5,FALSE),X862-1-VLOOKUP(A862,'Np PL4 Stock'!A:E,5,FALSE)),""))</f>
        <v/>
      </c>
      <c r="Z862" s="325"/>
      <c r="AA862" s="315"/>
      <c r="AB862" s="316"/>
      <c r="AC862" s="317" t="str">
        <f>IF(ISBLANK(AB862),"",IFERROR(IF(VLOOKUP(A862,'Np PL4 Stock'!A:J,10,FALSE)="Np4",AB862-VLOOKUP(A862,'Np PL4 Stock'!A:E,5,FALSE),AB862-1-VLOOKUP(A862,'Np PL4 Stock'!A:E,5,FALSE)),""))</f>
        <v/>
      </c>
      <c r="AD862" s="290"/>
      <c r="AE862" s="300"/>
      <c r="AF862" s="323"/>
      <c r="AG862" s="335"/>
      <c r="AH862" s="336"/>
      <c r="AI862" s="335"/>
      <c r="AJ862" s="326"/>
      <c r="AK862" s="334"/>
    </row>
    <row r="863" spans="1:37">
      <c r="A863" s="280" t="str">
        <f t="shared" si="29"/>
        <v/>
      </c>
      <c r="B863" s="281"/>
      <c r="C863" s="282"/>
      <c r="D863" s="282"/>
      <c r="E863" s="243"/>
      <c r="F863" s="244"/>
      <c r="G863" s="243"/>
      <c r="H863" s="283" t="str">
        <f>IF(ISBLANK(F863),"",IFERROR(VLOOKUP(A863,'Np PL4 Stock'!$A:$U,20,FALSE),""))</f>
        <v/>
      </c>
      <c r="J863" s="283" t="str">
        <f>IF(ISBLANK(F863),"",VLOOKUP(LEFT(A863,5),Unit!A:B,2,FALSE))</f>
        <v/>
      </c>
      <c r="K863" s="243"/>
      <c r="L863" s="243"/>
      <c r="M863" s="291" t="str">
        <f t="shared" si="30"/>
        <v/>
      </c>
      <c r="N863" s="292" t="str">
        <f>IF(ISBLANK(D863),"",IFERROR(IF(VLOOKUP(A863,'Np PL4 Stock'!A:J,10,FALSE)="Np4",D863-VLOOKUP(A863,'Np PL4 Stock'!A:E,5,FALSE),D863-1-VLOOKUP(A863,'Np PL4 Stock'!A:E,5,FALSE)),""))</f>
        <v/>
      </c>
      <c r="O863" s="345"/>
      <c r="P863" s="290"/>
      <c r="Q863" s="300"/>
      <c r="R863" s="336"/>
      <c r="S863" s="301"/>
      <c r="T863" s="301"/>
      <c r="U863" s="336"/>
      <c r="V863" s="356"/>
      <c r="W863" s="357"/>
      <c r="X863" s="349"/>
      <c r="Y863" s="313" t="str">
        <f>IF(ISBLANK(X863),"",IFERROR(IF(VLOOKUP(A863,'Np PL4 Stock'!A:J,10,FALSE)="Np4",X863-VLOOKUP(A863,'Np PL4 Stock'!A:E,5,FALSE),X863-1-VLOOKUP(A863,'Np PL4 Stock'!A:E,5,FALSE)),""))</f>
        <v/>
      </c>
      <c r="Z863" s="325"/>
      <c r="AA863" s="315"/>
      <c r="AB863" s="316"/>
      <c r="AC863" s="317" t="str">
        <f>IF(ISBLANK(AB863),"",IFERROR(IF(VLOOKUP(A863,'Np PL4 Stock'!A:J,10,FALSE)="Np4",AB863-VLOOKUP(A863,'Np PL4 Stock'!A:E,5,FALSE),AB863-1-VLOOKUP(A863,'Np PL4 Stock'!A:E,5,FALSE)),""))</f>
        <v/>
      </c>
      <c r="AD863" s="290"/>
      <c r="AE863" s="300"/>
      <c r="AF863" s="323"/>
      <c r="AG863" s="335"/>
      <c r="AH863" s="336"/>
      <c r="AI863" s="335"/>
      <c r="AJ863" s="326"/>
      <c r="AK863" s="334"/>
    </row>
    <row r="864" spans="1:37">
      <c r="A864" s="280" t="str">
        <f t="shared" si="29"/>
        <v/>
      </c>
      <c r="B864" s="281"/>
      <c r="C864" s="282"/>
      <c r="D864" s="282"/>
      <c r="E864" s="243"/>
      <c r="F864" s="244"/>
      <c r="G864" s="243"/>
      <c r="H864" s="283" t="str">
        <f>IF(ISBLANK(F864),"",IFERROR(VLOOKUP(A864,'Np PL4 Stock'!$A:$U,20,FALSE),""))</f>
        <v/>
      </c>
      <c r="J864" s="283" t="str">
        <f>IF(ISBLANK(F864),"",VLOOKUP(LEFT(A864,5),Unit!A:B,2,FALSE))</f>
        <v/>
      </c>
      <c r="K864" s="243"/>
      <c r="L864" s="243"/>
      <c r="M864" s="291" t="str">
        <f t="shared" si="30"/>
        <v/>
      </c>
      <c r="N864" s="292" t="str">
        <f>IF(ISBLANK(D864),"",IFERROR(IF(VLOOKUP(A864,'Np PL4 Stock'!A:J,10,FALSE)="Np4",D864-VLOOKUP(A864,'Np PL4 Stock'!A:E,5,FALSE),D864-1-VLOOKUP(A864,'Np PL4 Stock'!A:E,5,FALSE)),""))</f>
        <v/>
      </c>
      <c r="O864" s="345"/>
      <c r="P864" s="290"/>
      <c r="Q864" s="300"/>
      <c r="R864" s="336"/>
      <c r="S864" s="301"/>
      <c r="T864" s="301"/>
      <c r="U864" s="336"/>
      <c r="V864" s="356"/>
      <c r="W864" s="357"/>
      <c r="X864" s="349"/>
      <c r="Y864" s="313" t="str">
        <f>IF(ISBLANK(X864),"",IFERROR(IF(VLOOKUP(A864,'Np PL4 Stock'!A:J,10,FALSE)="Np4",X864-VLOOKUP(A864,'Np PL4 Stock'!A:E,5,FALSE),X864-1-VLOOKUP(A864,'Np PL4 Stock'!A:E,5,FALSE)),""))</f>
        <v/>
      </c>
      <c r="Z864" s="325"/>
      <c r="AA864" s="315"/>
      <c r="AB864" s="316"/>
      <c r="AC864" s="317" t="str">
        <f>IF(ISBLANK(AB864),"",IFERROR(IF(VLOOKUP(A864,'Np PL4 Stock'!A:J,10,FALSE)="Np4",AB864-VLOOKUP(A864,'Np PL4 Stock'!A:E,5,FALSE),AB864-1-VLOOKUP(A864,'Np PL4 Stock'!A:E,5,FALSE)),""))</f>
        <v/>
      </c>
      <c r="AD864" s="290"/>
      <c r="AE864" s="300"/>
      <c r="AF864" s="323"/>
      <c r="AG864" s="335"/>
      <c r="AH864" s="336"/>
      <c r="AI864" s="335"/>
      <c r="AJ864" s="326"/>
      <c r="AK864" s="334"/>
    </row>
    <row r="865" spans="1:37">
      <c r="A865" s="280" t="str">
        <f t="shared" si="29"/>
        <v/>
      </c>
      <c r="B865" s="281"/>
      <c r="C865" s="282"/>
      <c r="D865" s="282"/>
      <c r="E865" s="243"/>
      <c r="F865" s="244"/>
      <c r="G865" s="243"/>
      <c r="H865" s="283" t="str">
        <f>IF(ISBLANK(F865),"",IFERROR(VLOOKUP(A865,'Np PL4 Stock'!$A:$U,20,FALSE),""))</f>
        <v/>
      </c>
      <c r="J865" s="283" t="str">
        <f>IF(ISBLANK(F865),"",VLOOKUP(LEFT(A865,5),Unit!A:B,2,FALSE))</f>
        <v/>
      </c>
      <c r="K865" s="243"/>
      <c r="L865" s="243"/>
      <c r="M865" s="291" t="str">
        <f t="shared" si="30"/>
        <v/>
      </c>
      <c r="N865" s="292" t="str">
        <f>IF(ISBLANK(D865),"",IFERROR(IF(VLOOKUP(A865,'Np PL4 Stock'!A:J,10,FALSE)="Np4",D865-VLOOKUP(A865,'Np PL4 Stock'!A:E,5,FALSE),D865-1-VLOOKUP(A865,'Np PL4 Stock'!A:E,5,FALSE)),""))</f>
        <v/>
      </c>
      <c r="O865" s="345"/>
      <c r="P865" s="290"/>
      <c r="Q865" s="300"/>
      <c r="R865" s="336"/>
      <c r="S865" s="301"/>
      <c r="T865" s="301"/>
      <c r="U865" s="336"/>
      <c r="V865" s="356"/>
      <c r="W865" s="357"/>
      <c r="X865" s="349"/>
      <c r="Y865" s="313" t="str">
        <f>IF(ISBLANK(X865),"",IFERROR(IF(VLOOKUP(A865,'Np PL4 Stock'!A:J,10,FALSE)="Np4",X865-VLOOKUP(A865,'Np PL4 Stock'!A:E,5,FALSE),X865-1-VLOOKUP(A865,'Np PL4 Stock'!A:E,5,FALSE)),""))</f>
        <v/>
      </c>
      <c r="Z865" s="325"/>
      <c r="AA865" s="315"/>
      <c r="AB865" s="316"/>
      <c r="AC865" s="317" t="str">
        <f>IF(ISBLANK(AB865),"",IFERROR(IF(VLOOKUP(A865,'Np PL4 Stock'!A:J,10,FALSE)="Np4",AB865-VLOOKUP(A865,'Np PL4 Stock'!A:E,5,FALSE),AB865-1-VLOOKUP(A865,'Np PL4 Stock'!A:E,5,FALSE)),""))</f>
        <v/>
      </c>
      <c r="AD865" s="290"/>
      <c r="AE865" s="300"/>
      <c r="AF865" s="323"/>
      <c r="AG865" s="335"/>
      <c r="AH865" s="336"/>
      <c r="AI865" s="335"/>
      <c r="AJ865" s="326"/>
      <c r="AK865" s="334"/>
    </row>
    <row r="866" spans="1:37">
      <c r="A866" s="280" t="str">
        <f t="shared" si="29"/>
        <v/>
      </c>
      <c r="B866" s="281"/>
      <c r="C866" s="282"/>
      <c r="D866" s="282"/>
      <c r="E866" s="243"/>
      <c r="F866" s="244"/>
      <c r="G866" s="243"/>
      <c r="H866" s="283" t="str">
        <f>IF(ISBLANK(F866),"",IFERROR(VLOOKUP(A866,'Np PL4 Stock'!$A:$U,20,FALSE),""))</f>
        <v/>
      </c>
      <c r="J866" s="283" t="str">
        <f>IF(ISBLANK(F866),"",VLOOKUP(LEFT(A866,5),Unit!A:B,2,FALSE))</f>
        <v/>
      </c>
      <c r="K866" s="243"/>
      <c r="L866" s="243"/>
      <c r="M866" s="291" t="str">
        <f t="shared" si="30"/>
        <v/>
      </c>
      <c r="N866" s="292" t="str">
        <f>IF(ISBLANK(D866),"",IFERROR(IF(VLOOKUP(A866,'Np PL4 Stock'!A:J,10,FALSE)="Np4",D866-VLOOKUP(A866,'Np PL4 Stock'!A:E,5,FALSE),D866-1-VLOOKUP(A866,'Np PL4 Stock'!A:E,5,FALSE)),""))</f>
        <v/>
      </c>
      <c r="O866" s="345"/>
      <c r="P866" s="290"/>
      <c r="Q866" s="300"/>
      <c r="R866" s="336"/>
      <c r="S866" s="301"/>
      <c r="T866" s="301"/>
      <c r="U866" s="336"/>
      <c r="V866" s="356"/>
      <c r="W866" s="357"/>
      <c r="X866" s="349"/>
      <c r="Y866" s="313" t="str">
        <f>IF(ISBLANK(X866),"",IFERROR(IF(VLOOKUP(A866,'Np PL4 Stock'!A:J,10,FALSE)="Np4",X866-VLOOKUP(A866,'Np PL4 Stock'!A:E,5,FALSE),X866-1-VLOOKUP(A866,'Np PL4 Stock'!A:E,5,FALSE)),""))</f>
        <v/>
      </c>
      <c r="Z866" s="325"/>
      <c r="AA866" s="315"/>
      <c r="AB866" s="316"/>
      <c r="AC866" s="317" t="str">
        <f>IF(ISBLANK(AB866),"",IFERROR(IF(VLOOKUP(A866,'Np PL4 Stock'!A:J,10,FALSE)="Np4",AB866-VLOOKUP(A866,'Np PL4 Stock'!A:E,5,FALSE),AB866-1-VLOOKUP(A866,'Np PL4 Stock'!A:E,5,FALSE)),""))</f>
        <v/>
      </c>
      <c r="AD866" s="290"/>
      <c r="AE866" s="300"/>
      <c r="AF866" s="323"/>
      <c r="AG866" s="335"/>
      <c r="AH866" s="336"/>
      <c r="AI866" s="335"/>
      <c r="AJ866" s="326"/>
      <c r="AK866" s="334"/>
    </row>
    <row r="867" spans="1:37">
      <c r="A867" s="280" t="str">
        <f t="shared" si="29"/>
        <v/>
      </c>
      <c r="B867" s="281"/>
      <c r="C867" s="282"/>
      <c r="D867" s="282"/>
      <c r="E867" s="243"/>
      <c r="F867" s="244"/>
      <c r="G867" s="243"/>
      <c r="H867" s="283" t="str">
        <f>IF(ISBLANK(F867),"",IFERROR(VLOOKUP(A867,'Np PL4 Stock'!$A:$U,20,FALSE),""))</f>
        <v/>
      </c>
      <c r="J867" s="283" t="str">
        <f>IF(ISBLANK(F867),"",VLOOKUP(LEFT(A867,5),Unit!A:B,2,FALSE))</f>
        <v/>
      </c>
      <c r="K867" s="243"/>
      <c r="L867" s="243"/>
      <c r="M867" s="291" t="str">
        <f t="shared" si="30"/>
        <v/>
      </c>
      <c r="N867" s="292" t="str">
        <f>IF(ISBLANK(D867),"",IFERROR(IF(VLOOKUP(A867,'Np PL4 Stock'!A:J,10,FALSE)="Np4",D867-VLOOKUP(A867,'Np PL4 Stock'!A:E,5,FALSE),D867-1-VLOOKUP(A867,'Np PL4 Stock'!A:E,5,FALSE)),""))</f>
        <v/>
      </c>
      <c r="O867" s="345"/>
      <c r="P867" s="290"/>
      <c r="Q867" s="300"/>
      <c r="R867" s="336"/>
      <c r="S867" s="301"/>
      <c r="T867" s="301"/>
      <c r="U867" s="336"/>
      <c r="V867" s="354"/>
      <c r="W867" s="355"/>
      <c r="X867" s="349"/>
      <c r="Y867" s="313" t="str">
        <f>IF(ISBLANK(X867),"",IFERROR(IF(VLOOKUP(A867,'Np PL4 Stock'!A:J,10,FALSE)="Np4",X867-VLOOKUP(A867,'Np PL4 Stock'!A:E,5,FALSE),X867-1-VLOOKUP(A867,'Np PL4 Stock'!A:E,5,FALSE)),""))</f>
        <v/>
      </c>
      <c r="Z867" s="325"/>
      <c r="AA867" s="315"/>
      <c r="AB867" s="316"/>
      <c r="AC867" s="317" t="str">
        <f>IF(ISBLANK(AB867),"",IFERROR(IF(VLOOKUP(A867,'Np PL4 Stock'!A:J,10,FALSE)="Np4",AB867-VLOOKUP(A867,'Np PL4 Stock'!A:E,5,FALSE),AB867-1-VLOOKUP(A867,'Np PL4 Stock'!A:E,5,FALSE)),""))</f>
        <v/>
      </c>
      <c r="AD867" s="290"/>
      <c r="AE867" s="300"/>
      <c r="AF867" s="323"/>
      <c r="AG867" s="335"/>
      <c r="AH867" s="336"/>
      <c r="AI867" s="335"/>
      <c r="AJ867" s="326"/>
      <c r="AK867" s="334"/>
    </row>
    <row r="868" spans="1:37">
      <c r="A868" s="280" t="str">
        <f t="shared" si="29"/>
        <v/>
      </c>
      <c r="B868" s="281"/>
      <c r="C868" s="282"/>
      <c r="D868" s="282"/>
      <c r="E868" s="243"/>
      <c r="F868" s="244"/>
      <c r="G868" s="243"/>
      <c r="H868" s="283" t="str">
        <f>IF(ISBLANK(F868),"",IFERROR(VLOOKUP(A868,'Np PL4 Stock'!$A:$U,20,FALSE),""))</f>
        <v/>
      </c>
      <c r="J868" s="283" t="str">
        <f>IF(ISBLANK(F868),"",VLOOKUP(LEFT(A868,5),Unit!A:B,2,FALSE))</f>
        <v/>
      </c>
      <c r="K868" s="243"/>
      <c r="L868" s="243"/>
      <c r="M868" s="291" t="str">
        <f t="shared" si="30"/>
        <v/>
      </c>
      <c r="N868" s="292" t="str">
        <f>IF(ISBLANK(D868),"",IFERROR(IF(VLOOKUP(A868,'Np PL4 Stock'!A:J,10,FALSE)="Np4",D868-VLOOKUP(A868,'Np PL4 Stock'!A:E,5,FALSE),D868-1-VLOOKUP(A868,'Np PL4 Stock'!A:E,5,FALSE)),""))</f>
        <v/>
      </c>
      <c r="O868" s="345"/>
      <c r="P868" s="290"/>
      <c r="Q868" s="300"/>
      <c r="R868" s="336"/>
      <c r="S868" s="301"/>
      <c r="T868" s="301"/>
      <c r="U868" s="336"/>
      <c r="V868" s="354"/>
      <c r="W868" s="355"/>
      <c r="X868" s="349"/>
      <c r="Y868" s="313" t="str">
        <f>IF(ISBLANK(X868),"",IFERROR(IF(VLOOKUP(A868,'Np PL4 Stock'!A:J,10,FALSE)="Np4",X868-VLOOKUP(A868,'Np PL4 Stock'!A:E,5,FALSE),X868-1-VLOOKUP(A868,'Np PL4 Stock'!A:E,5,FALSE)),""))</f>
        <v/>
      </c>
      <c r="Z868" s="325"/>
      <c r="AA868" s="315"/>
      <c r="AB868" s="316"/>
      <c r="AC868" s="317" t="str">
        <f>IF(ISBLANK(AB868),"",IFERROR(IF(VLOOKUP(A868,'Np PL4 Stock'!A:J,10,FALSE)="Np4",AB868-VLOOKUP(A868,'Np PL4 Stock'!A:E,5,FALSE),AB868-1-VLOOKUP(A868,'Np PL4 Stock'!A:E,5,FALSE)),""))</f>
        <v/>
      </c>
      <c r="AD868" s="290"/>
      <c r="AE868" s="300"/>
      <c r="AF868" s="323"/>
      <c r="AG868" s="335"/>
      <c r="AH868" s="336"/>
      <c r="AI868" s="335"/>
      <c r="AJ868" s="326"/>
      <c r="AK868" s="334"/>
    </row>
    <row r="869" spans="1:37">
      <c r="A869" s="280" t="str">
        <f t="shared" si="29"/>
        <v/>
      </c>
      <c r="B869" s="281"/>
      <c r="C869" s="282"/>
      <c r="D869" s="282"/>
      <c r="E869" s="243"/>
      <c r="F869" s="244"/>
      <c r="G869" s="243"/>
      <c r="H869" s="283" t="str">
        <f>IF(ISBLANK(F869),"",IFERROR(VLOOKUP(A869,'Np PL4 Stock'!$A:$U,20,FALSE),""))</f>
        <v/>
      </c>
      <c r="J869" s="283" t="str">
        <f>IF(ISBLANK(F869),"",VLOOKUP(LEFT(A869,5),Unit!A:B,2,FALSE))</f>
        <v/>
      </c>
      <c r="K869" s="243"/>
      <c r="L869" s="243"/>
      <c r="M869" s="291" t="str">
        <f t="shared" si="30"/>
        <v/>
      </c>
      <c r="N869" s="292" t="str">
        <f>IF(ISBLANK(D869),"",IFERROR(IF(VLOOKUP(A869,'Np PL4 Stock'!A:J,10,FALSE)="Np4",D869-VLOOKUP(A869,'Np PL4 Stock'!A:E,5,FALSE),D869-1-VLOOKUP(A869,'Np PL4 Stock'!A:E,5,FALSE)),""))</f>
        <v/>
      </c>
      <c r="O869" s="345"/>
      <c r="P869" s="290"/>
      <c r="Q869" s="300"/>
      <c r="R869" s="336"/>
      <c r="S869" s="301"/>
      <c r="T869" s="301"/>
      <c r="U869" s="336"/>
      <c r="V869" s="354"/>
      <c r="W869" s="355"/>
      <c r="X869" s="349"/>
      <c r="Y869" s="313" t="str">
        <f>IF(ISBLANK(X869),"",IFERROR(IF(VLOOKUP(A869,'Np PL4 Stock'!A:J,10,FALSE)="Np4",X869-VLOOKUP(A869,'Np PL4 Stock'!A:E,5,FALSE),X869-1-VLOOKUP(A869,'Np PL4 Stock'!A:E,5,FALSE)),""))</f>
        <v/>
      </c>
      <c r="Z869" s="325"/>
      <c r="AA869" s="315"/>
      <c r="AB869" s="316"/>
      <c r="AC869" s="317" t="str">
        <f>IF(ISBLANK(AB869),"",IFERROR(IF(VLOOKUP(A869,'Np PL4 Stock'!A:J,10,FALSE)="Np4",AB869-VLOOKUP(A869,'Np PL4 Stock'!A:E,5,FALSE),AB869-1-VLOOKUP(A869,'Np PL4 Stock'!A:E,5,FALSE)),""))</f>
        <v/>
      </c>
      <c r="AD869" s="290"/>
      <c r="AE869" s="300"/>
      <c r="AF869" s="323"/>
      <c r="AG869" s="335"/>
      <c r="AH869" s="336"/>
      <c r="AI869" s="335"/>
      <c r="AJ869" s="326"/>
      <c r="AK869" s="334"/>
    </row>
    <row r="870" spans="1:37">
      <c r="A870" s="280" t="str">
        <f t="shared" si="29"/>
        <v/>
      </c>
      <c r="B870" s="281"/>
      <c r="C870" s="282"/>
      <c r="D870" s="282"/>
      <c r="E870" s="243"/>
      <c r="F870" s="244"/>
      <c r="G870" s="243"/>
      <c r="H870" s="283" t="str">
        <f>IF(ISBLANK(F870),"",IFERROR(VLOOKUP(A870,'Np PL4 Stock'!$A:$U,20,FALSE),""))</f>
        <v/>
      </c>
      <c r="J870" s="283" t="str">
        <f>IF(ISBLANK(F870),"",VLOOKUP(LEFT(A870,5),Unit!A:B,2,FALSE))</f>
        <v/>
      </c>
      <c r="K870" s="243"/>
      <c r="L870" s="243"/>
      <c r="M870" s="291" t="str">
        <f t="shared" si="30"/>
        <v/>
      </c>
      <c r="N870" s="292" t="str">
        <f>IF(ISBLANK(D870),"",IFERROR(IF(VLOOKUP(A870,'Np PL4 Stock'!A:J,10,FALSE)="Np4",D870-VLOOKUP(A870,'Np PL4 Stock'!A:E,5,FALSE),D870-1-VLOOKUP(A870,'Np PL4 Stock'!A:E,5,FALSE)),""))</f>
        <v/>
      </c>
      <c r="O870" s="345"/>
      <c r="P870" s="290"/>
      <c r="Q870" s="300"/>
      <c r="R870" s="336"/>
      <c r="S870" s="301"/>
      <c r="T870" s="301"/>
      <c r="U870" s="336"/>
      <c r="V870" s="354"/>
      <c r="W870" s="355"/>
      <c r="X870" s="349"/>
      <c r="Y870" s="313" t="str">
        <f>IF(ISBLANK(X870),"",IFERROR(IF(VLOOKUP(A870,'Np PL4 Stock'!A:J,10,FALSE)="Np4",X870-VLOOKUP(A870,'Np PL4 Stock'!A:E,5,FALSE),X870-1-VLOOKUP(A870,'Np PL4 Stock'!A:E,5,FALSE)),""))</f>
        <v/>
      </c>
      <c r="Z870" s="325"/>
      <c r="AA870" s="315"/>
      <c r="AB870" s="316"/>
      <c r="AC870" s="317" t="str">
        <f>IF(ISBLANK(AB870),"",IFERROR(IF(VLOOKUP(A870,'Np PL4 Stock'!A:J,10,FALSE)="Np4",AB870-VLOOKUP(A870,'Np PL4 Stock'!A:E,5,FALSE),AB870-1-VLOOKUP(A870,'Np PL4 Stock'!A:E,5,FALSE)),""))</f>
        <v/>
      </c>
      <c r="AD870" s="290"/>
      <c r="AE870" s="300"/>
      <c r="AF870" s="323"/>
      <c r="AG870" s="335"/>
      <c r="AH870" s="336"/>
      <c r="AI870" s="335"/>
      <c r="AJ870" s="326"/>
      <c r="AK870" s="334"/>
    </row>
    <row r="871" spans="1:37">
      <c r="A871" s="280" t="str">
        <f t="shared" si="29"/>
        <v/>
      </c>
      <c r="B871" s="281"/>
      <c r="C871" s="282"/>
      <c r="D871" s="282"/>
      <c r="E871" s="243"/>
      <c r="F871" s="244"/>
      <c r="G871" s="243"/>
      <c r="H871" s="283" t="str">
        <f>IF(ISBLANK(F871),"",IFERROR(VLOOKUP(A871,'Np PL4 Stock'!$A:$U,20,FALSE),""))</f>
        <v/>
      </c>
      <c r="J871" s="283" t="str">
        <f>IF(ISBLANK(F871),"",VLOOKUP(LEFT(A871,5),Unit!A:B,2,FALSE))</f>
        <v/>
      </c>
      <c r="K871" s="243"/>
      <c r="L871" s="243"/>
      <c r="M871" s="291" t="str">
        <f t="shared" si="30"/>
        <v/>
      </c>
      <c r="N871" s="292" t="str">
        <f>IF(ISBLANK(D871),"",IFERROR(IF(VLOOKUP(A871,'Np PL4 Stock'!A:J,10,FALSE)="Np4",D871-VLOOKUP(A871,'Np PL4 Stock'!A:E,5,FALSE),D871-1-VLOOKUP(A871,'Np PL4 Stock'!A:E,5,FALSE)),""))</f>
        <v/>
      </c>
      <c r="O871" s="345"/>
      <c r="P871" s="290"/>
      <c r="Q871" s="300"/>
      <c r="R871" s="336"/>
      <c r="S871" s="301"/>
      <c r="T871" s="301"/>
      <c r="U871" s="336"/>
      <c r="V871" s="354"/>
      <c r="W871" s="355"/>
      <c r="X871" s="349"/>
      <c r="Y871" s="313" t="str">
        <f>IF(ISBLANK(X871),"",IFERROR(IF(VLOOKUP(A871,'Np PL4 Stock'!A:J,10,FALSE)="Np4",X871-VLOOKUP(A871,'Np PL4 Stock'!A:E,5,FALSE),X871-1-VLOOKUP(A871,'Np PL4 Stock'!A:E,5,FALSE)),""))</f>
        <v/>
      </c>
      <c r="Z871" s="325"/>
      <c r="AA871" s="315"/>
      <c r="AB871" s="316"/>
      <c r="AC871" s="317" t="str">
        <f>IF(ISBLANK(AB871),"",IFERROR(IF(VLOOKUP(A871,'Np PL4 Stock'!A:J,10,FALSE)="Np4",AB871-VLOOKUP(A871,'Np PL4 Stock'!A:E,5,FALSE),AB871-1-VLOOKUP(A871,'Np PL4 Stock'!A:E,5,FALSE)),""))</f>
        <v/>
      </c>
      <c r="AD871" s="290"/>
      <c r="AE871" s="300"/>
      <c r="AF871" s="323"/>
      <c r="AG871" s="335"/>
      <c r="AH871" s="336"/>
      <c r="AI871" s="335"/>
      <c r="AJ871" s="326"/>
      <c r="AK871" s="334"/>
    </row>
    <row r="872" spans="1:37">
      <c r="A872" s="280" t="str">
        <f t="shared" si="29"/>
        <v/>
      </c>
      <c r="B872" s="281"/>
      <c r="C872" s="282"/>
      <c r="D872" s="282"/>
      <c r="E872" s="243"/>
      <c r="F872" s="244"/>
      <c r="G872" s="243"/>
      <c r="H872" s="283" t="str">
        <f>IF(ISBLANK(F872),"",IFERROR(VLOOKUP(A872,'Np PL4 Stock'!$A:$U,20,FALSE),""))</f>
        <v/>
      </c>
      <c r="J872" s="283" t="str">
        <f>IF(ISBLANK(F872),"",VLOOKUP(LEFT(A872,5),Unit!A:B,2,FALSE))</f>
        <v/>
      </c>
      <c r="K872" s="243"/>
      <c r="L872" s="243"/>
      <c r="M872" s="291" t="str">
        <f t="shared" si="30"/>
        <v/>
      </c>
      <c r="N872" s="292" t="str">
        <f>IF(ISBLANK(D872),"",IFERROR(IF(VLOOKUP(A872,'Np PL4 Stock'!A:J,10,FALSE)="Np4",D872-VLOOKUP(A872,'Np PL4 Stock'!A:E,5,FALSE),D872-1-VLOOKUP(A872,'Np PL4 Stock'!A:E,5,FALSE)),""))</f>
        <v/>
      </c>
      <c r="O872" s="345"/>
      <c r="P872" s="290"/>
      <c r="Q872" s="300"/>
      <c r="R872" s="336"/>
      <c r="S872" s="301"/>
      <c r="T872" s="301"/>
      <c r="U872" s="336"/>
      <c r="V872" s="354"/>
      <c r="W872" s="355"/>
      <c r="X872" s="349"/>
      <c r="Y872" s="313" t="str">
        <f>IF(ISBLANK(X872),"",IFERROR(IF(VLOOKUP(A872,'Np PL4 Stock'!A:J,10,FALSE)="Np4",X872-VLOOKUP(A872,'Np PL4 Stock'!A:E,5,FALSE),X872-1-VLOOKUP(A872,'Np PL4 Stock'!A:E,5,FALSE)),""))</f>
        <v/>
      </c>
      <c r="Z872" s="325"/>
      <c r="AA872" s="315"/>
      <c r="AB872" s="316"/>
      <c r="AC872" s="317" t="str">
        <f>IF(ISBLANK(AB872),"",IFERROR(IF(VLOOKUP(A872,'Np PL4 Stock'!A:J,10,FALSE)="Np4",AB872-VLOOKUP(A872,'Np PL4 Stock'!A:E,5,FALSE),AB872-1-VLOOKUP(A872,'Np PL4 Stock'!A:E,5,FALSE)),""))</f>
        <v/>
      </c>
      <c r="AD872" s="290"/>
      <c r="AE872" s="300"/>
      <c r="AF872" s="323"/>
      <c r="AG872" s="335"/>
      <c r="AH872" s="336"/>
      <c r="AI872" s="335"/>
      <c r="AJ872" s="326"/>
      <c r="AK872" s="334"/>
    </row>
    <row r="873" spans="1:37">
      <c r="A873" s="280" t="str">
        <f t="shared" si="29"/>
        <v/>
      </c>
      <c r="B873" s="281"/>
      <c r="C873" s="282"/>
      <c r="D873" s="282"/>
      <c r="E873" s="243"/>
      <c r="F873" s="244"/>
      <c r="G873" s="243"/>
      <c r="H873" s="283" t="str">
        <f>IF(ISBLANK(F873),"",IFERROR(VLOOKUP(A873,'Np PL4 Stock'!$A:$U,20,FALSE),""))</f>
        <v/>
      </c>
      <c r="J873" s="283" t="str">
        <f>IF(ISBLANK(F873),"",VLOOKUP(LEFT(A873,5),Unit!A:B,2,FALSE))</f>
        <v/>
      </c>
      <c r="K873" s="243"/>
      <c r="L873" s="243"/>
      <c r="M873" s="291" t="str">
        <f t="shared" si="30"/>
        <v/>
      </c>
      <c r="N873" s="292" t="str">
        <f>IF(ISBLANK(D873),"",IFERROR(IF(VLOOKUP(A873,'Np PL4 Stock'!A:J,10,FALSE)="Np4",D873-VLOOKUP(A873,'Np PL4 Stock'!A:E,5,FALSE),D873-1-VLOOKUP(A873,'Np PL4 Stock'!A:E,5,FALSE)),""))</f>
        <v/>
      </c>
      <c r="O873" s="345"/>
      <c r="P873" s="290"/>
      <c r="Q873" s="300"/>
      <c r="R873" s="336"/>
      <c r="S873" s="301"/>
      <c r="T873" s="301"/>
      <c r="U873" s="336"/>
      <c r="V873" s="354"/>
      <c r="W873" s="355"/>
      <c r="X873" s="349"/>
      <c r="Y873" s="313" t="str">
        <f>IF(ISBLANK(X873),"",IFERROR(IF(VLOOKUP(A873,'Np PL4 Stock'!A:J,10,FALSE)="Np4",X873-VLOOKUP(A873,'Np PL4 Stock'!A:E,5,FALSE),X873-1-VLOOKUP(A873,'Np PL4 Stock'!A:E,5,FALSE)),""))</f>
        <v/>
      </c>
      <c r="Z873" s="325"/>
      <c r="AA873" s="315"/>
      <c r="AB873" s="316"/>
      <c r="AC873" s="317" t="str">
        <f>IF(ISBLANK(AB873),"",IFERROR(IF(VLOOKUP(A873,'Np PL4 Stock'!A:J,10,FALSE)="Np4",AB873-VLOOKUP(A873,'Np PL4 Stock'!A:E,5,FALSE),AB873-1-VLOOKUP(A873,'Np PL4 Stock'!A:E,5,FALSE)),""))</f>
        <v/>
      </c>
      <c r="AD873" s="290"/>
      <c r="AE873" s="300"/>
      <c r="AF873" s="323"/>
      <c r="AG873" s="335"/>
      <c r="AH873" s="336"/>
      <c r="AI873" s="335"/>
      <c r="AJ873" s="326"/>
      <c r="AK873" s="334"/>
    </row>
    <row r="874" spans="1:37">
      <c r="A874" s="280" t="str">
        <f t="shared" si="29"/>
        <v/>
      </c>
      <c r="B874" s="281"/>
      <c r="C874" s="282"/>
      <c r="D874" s="282"/>
      <c r="E874" s="243"/>
      <c r="F874" s="244"/>
      <c r="G874" s="243"/>
      <c r="H874" s="283" t="str">
        <f>IF(ISBLANK(F874),"",IFERROR(VLOOKUP(A874,'Np PL4 Stock'!$A:$U,20,FALSE),""))</f>
        <v/>
      </c>
      <c r="J874" s="283" t="str">
        <f>IF(ISBLANK(F874),"",VLOOKUP(LEFT(A874,5),Unit!A:B,2,FALSE))</f>
        <v/>
      </c>
      <c r="K874" s="243"/>
      <c r="L874" s="243"/>
      <c r="M874" s="291" t="str">
        <f t="shared" si="30"/>
        <v/>
      </c>
      <c r="N874" s="292" t="str">
        <f>IF(ISBLANK(D874),"",IFERROR(IF(VLOOKUP(A874,'Np PL4 Stock'!A:J,10,FALSE)="Np4",D874-VLOOKUP(A874,'Np PL4 Stock'!A:E,5,FALSE),D874-1-VLOOKUP(A874,'Np PL4 Stock'!A:E,5,FALSE)),""))</f>
        <v/>
      </c>
      <c r="O874" s="345"/>
      <c r="P874" s="290"/>
      <c r="Q874" s="300"/>
      <c r="R874" s="336"/>
      <c r="S874" s="301"/>
      <c r="T874" s="301"/>
      <c r="U874" s="336"/>
      <c r="V874" s="354"/>
      <c r="W874" s="355"/>
      <c r="X874" s="349"/>
      <c r="Y874" s="313" t="str">
        <f>IF(ISBLANK(X874),"",IFERROR(IF(VLOOKUP(A874,'Np PL4 Stock'!A:J,10,FALSE)="Np4",X874-VLOOKUP(A874,'Np PL4 Stock'!A:E,5,FALSE),X874-1-VLOOKUP(A874,'Np PL4 Stock'!A:E,5,FALSE)),""))</f>
        <v/>
      </c>
      <c r="Z874" s="325"/>
      <c r="AA874" s="315"/>
      <c r="AB874" s="316"/>
      <c r="AC874" s="317" t="str">
        <f>IF(ISBLANK(AB874),"",IFERROR(IF(VLOOKUP(A874,'Np PL4 Stock'!A:J,10,FALSE)="Np4",AB874-VLOOKUP(A874,'Np PL4 Stock'!A:E,5,FALSE),AB874-1-VLOOKUP(A874,'Np PL4 Stock'!A:E,5,FALSE)),""))</f>
        <v/>
      </c>
      <c r="AD874" s="290"/>
      <c r="AE874" s="300"/>
      <c r="AF874" s="323"/>
      <c r="AG874" s="335"/>
      <c r="AH874" s="336"/>
      <c r="AI874" s="335"/>
      <c r="AJ874" s="326"/>
      <c r="AK874" s="334"/>
    </row>
    <row r="875" spans="1:37">
      <c r="A875" s="280" t="str">
        <f t="shared" si="29"/>
        <v/>
      </c>
      <c r="B875" s="281"/>
      <c r="C875" s="282"/>
      <c r="D875" s="282"/>
      <c r="E875" s="243"/>
      <c r="F875" s="244"/>
      <c r="G875" s="243"/>
      <c r="H875" s="283" t="str">
        <f>IF(ISBLANK(F875),"",IFERROR(VLOOKUP(A875,'Np PL4 Stock'!$A:$U,20,FALSE),""))</f>
        <v/>
      </c>
      <c r="J875" s="283" t="str">
        <f>IF(ISBLANK(F875),"",VLOOKUP(LEFT(A875,5),Unit!A:B,2,FALSE))</f>
        <v/>
      </c>
      <c r="K875" s="243"/>
      <c r="L875" s="243"/>
      <c r="M875" s="291" t="str">
        <f t="shared" si="30"/>
        <v/>
      </c>
      <c r="N875" s="292" t="str">
        <f>IF(ISBLANK(D875),"",IFERROR(IF(VLOOKUP(A875,'Np PL4 Stock'!A:J,10,FALSE)="Np4",D875-VLOOKUP(A875,'Np PL4 Stock'!A:E,5,FALSE),D875-1-VLOOKUP(A875,'Np PL4 Stock'!A:E,5,FALSE)),""))</f>
        <v/>
      </c>
      <c r="O875" s="345"/>
      <c r="P875" s="290"/>
      <c r="Q875" s="300"/>
      <c r="R875" s="336"/>
      <c r="S875" s="301"/>
      <c r="T875" s="301"/>
      <c r="U875" s="336"/>
      <c r="V875" s="354"/>
      <c r="W875" s="355"/>
      <c r="X875" s="349"/>
      <c r="Y875" s="313" t="str">
        <f>IF(ISBLANK(X875),"",IFERROR(IF(VLOOKUP(A875,'Np PL4 Stock'!A:J,10,FALSE)="Np4",X875-VLOOKUP(A875,'Np PL4 Stock'!A:E,5,FALSE),X875-1-VLOOKUP(A875,'Np PL4 Stock'!A:E,5,FALSE)),""))</f>
        <v/>
      </c>
      <c r="Z875" s="325"/>
      <c r="AA875" s="315"/>
      <c r="AB875" s="316"/>
      <c r="AC875" s="317" t="str">
        <f>IF(ISBLANK(AB875),"",IFERROR(IF(VLOOKUP(A875,'Np PL4 Stock'!A:J,10,FALSE)="Np4",AB875-VLOOKUP(A875,'Np PL4 Stock'!A:E,5,FALSE),AB875-1-VLOOKUP(A875,'Np PL4 Stock'!A:E,5,FALSE)),""))</f>
        <v/>
      </c>
      <c r="AD875" s="290"/>
      <c r="AE875" s="300"/>
      <c r="AF875" s="323"/>
      <c r="AG875" s="335"/>
      <c r="AH875" s="336"/>
      <c r="AI875" s="335"/>
      <c r="AJ875" s="326"/>
      <c r="AK875" s="334"/>
    </row>
    <row r="876" spans="1:37">
      <c r="A876" s="280" t="str">
        <f t="shared" si="29"/>
        <v/>
      </c>
      <c r="B876" s="281"/>
      <c r="C876" s="282"/>
      <c r="D876" s="282"/>
      <c r="E876" s="243"/>
      <c r="F876" s="244"/>
      <c r="G876" s="243"/>
      <c r="H876" s="283" t="str">
        <f>IF(ISBLANK(F876),"",IFERROR(VLOOKUP(A876,'Np PL4 Stock'!$A:$U,20,FALSE),""))</f>
        <v/>
      </c>
      <c r="J876" s="283" t="str">
        <f>IF(ISBLANK(F876),"",VLOOKUP(LEFT(A876,5),Unit!A:B,2,FALSE))</f>
        <v/>
      </c>
      <c r="K876" s="243"/>
      <c r="L876" s="243"/>
      <c r="M876" s="291" t="str">
        <f t="shared" si="30"/>
        <v/>
      </c>
      <c r="N876" s="292" t="str">
        <f>IF(ISBLANK(D876),"",IFERROR(IF(VLOOKUP(A876,'Np PL4 Stock'!A:J,10,FALSE)="Np4",D876-VLOOKUP(A876,'Np PL4 Stock'!A:E,5,FALSE),D876-1-VLOOKUP(A876,'Np PL4 Stock'!A:E,5,FALSE)),""))</f>
        <v/>
      </c>
      <c r="O876" s="345"/>
      <c r="P876" s="290"/>
      <c r="Q876" s="300"/>
      <c r="R876" s="336"/>
      <c r="S876" s="301"/>
      <c r="T876" s="301"/>
      <c r="U876" s="336"/>
      <c r="V876" s="354"/>
      <c r="W876" s="355"/>
      <c r="X876" s="349"/>
      <c r="Y876" s="313" t="str">
        <f>IF(ISBLANK(X876),"",IFERROR(IF(VLOOKUP(A876,'Np PL4 Stock'!A:J,10,FALSE)="Np4",X876-VLOOKUP(A876,'Np PL4 Stock'!A:E,5,FALSE),X876-1-VLOOKUP(A876,'Np PL4 Stock'!A:E,5,FALSE)),""))</f>
        <v/>
      </c>
      <c r="Z876" s="325"/>
      <c r="AA876" s="315"/>
      <c r="AB876" s="316"/>
      <c r="AC876" s="317" t="str">
        <f>IF(ISBLANK(AB876),"",IFERROR(IF(VLOOKUP(A876,'Np PL4 Stock'!A:J,10,FALSE)="Np4",AB876-VLOOKUP(A876,'Np PL4 Stock'!A:E,5,FALSE),AB876-1-VLOOKUP(A876,'Np PL4 Stock'!A:E,5,FALSE)),""))</f>
        <v/>
      </c>
      <c r="AD876" s="290"/>
      <c r="AE876" s="300"/>
      <c r="AF876" s="323"/>
      <c r="AG876" s="335"/>
      <c r="AH876" s="336"/>
      <c r="AI876" s="335"/>
      <c r="AJ876" s="326"/>
      <c r="AK876" s="334"/>
    </row>
    <row r="877" spans="1:37">
      <c r="A877" s="280" t="str">
        <f t="shared" si="29"/>
        <v/>
      </c>
      <c r="B877" s="281"/>
      <c r="C877" s="282"/>
      <c r="D877" s="282"/>
      <c r="E877" s="243"/>
      <c r="F877" s="244"/>
      <c r="G877" s="243"/>
      <c r="H877" s="283" t="str">
        <f>IF(ISBLANK(F877),"",IFERROR(VLOOKUP(A877,'Np PL4 Stock'!$A:$U,20,FALSE),""))</f>
        <v/>
      </c>
      <c r="J877" s="283" t="str">
        <f>IF(ISBLANK(F877),"",VLOOKUP(LEFT(A877,5),Unit!A:B,2,FALSE))</f>
        <v/>
      </c>
      <c r="K877" s="243"/>
      <c r="L877" s="243"/>
      <c r="M877" s="291" t="str">
        <f t="shared" si="30"/>
        <v/>
      </c>
      <c r="N877" s="292" t="str">
        <f>IF(ISBLANK(D877),"",IFERROR(IF(VLOOKUP(A877,'Np PL4 Stock'!A:J,10,FALSE)="Np4",D877-VLOOKUP(A877,'Np PL4 Stock'!A:E,5,FALSE),D877-1-VLOOKUP(A877,'Np PL4 Stock'!A:E,5,FALSE)),""))</f>
        <v/>
      </c>
      <c r="O877" s="345"/>
      <c r="P877" s="290"/>
      <c r="Q877" s="300"/>
      <c r="R877" s="336"/>
      <c r="S877" s="301"/>
      <c r="T877" s="301"/>
      <c r="U877" s="336"/>
      <c r="V877" s="354"/>
      <c r="W877" s="355"/>
      <c r="X877" s="349"/>
      <c r="Y877" s="313" t="str">
        <f>IF(ISBLANK(X877),"",IFERROR(IF(VLOOKUP(A877,'Np PL4 Stock'!A:J,10,FALSE)="Np4",X877-VLOOKUP(A877,'Np PL4 Stock'!A:E,5,FALSE),X877-1-VLOOKUP(A877,'Np PL4 Stock'!A:E,5,FALSE)),""))</f>
        <v/>
      </c>
      <c r="Z877" s="325"/>
      <c r="AA877" s="315"/>
      <c r="AB877" s="316"/>
      <c r="AC877" s="317" t="str">
        <f>IF(ISBLANK(AB877),"",IFERROR(IF(VLOOKUP(A877,'Np PL4 Stock'!A:J,10,FALSE)="Np4",AB877-VLOOKUP(A877,'Np PL4 Stock'!A:E,5,FALSE),AB877-1-VLOOKUP(A877,'Np PL4 Stock'!A:E,5,FALSE)),""))</f>
        <v/>
      </c>
      <c r="AD877" s="290"/>
      <c r="AE877" s="300"/>
      <c r="AF877" s="323"/>
      <c r="AG877" s="335"/>
      <c r="AH877" s="336"/>
      <c r="AI877" s="335"/>
      <c r="AJ877" s="326"/>
      <c r="AK877" s="334"/>
    </row>
    <row r="878" spans="1:37">
      <c r="A878" s="280" t="str">
        <f t="shared" si="29"/>
        <v/>
      </c>
      <c r="B878" s="281"/>
      <c r="C878" s="282"/>
      <c r="D878" s="282"/>
      <c r="E878" s="243"/>
      <c r="F878" s="244"/>
      <c r="G878" s="243"/>
      <c r="H878" s="283" t="str">
        <f>IF(ISBLANK(F878),"",IFERROR(VLOOKUP(A878,'Np PL4 Stock'!$A:$U,20,FALSE),""))</f>
        <v/>
      </c>
      <c r="J878" s="283" t="str">
        <f>IF(ISBLANK(F878),"",VLOOKUP(LEFT(A878,5),Unit!A:B,2,FALSE))</f>
        <v/>
      </c>
      <c r="K878" s="243"/>
      <c r="L878" s="243"/>
      <c r="M878" s="291" t="str">
        <f t="shared" si="30"/>
        <v/>
      </c>
      <c r="N878" s="292" t="str">
        <f>IF(ISBLANK(D878),"",IFERROR(IF(VLOOKUP(A878,'Np PL4 Stock'!A:J,10,FALSE)="Np4",D878-VLOOKUP(A878,'Np PL4 Stock'!A:E,5,FALSE),D878-1-VLOOKUP(A878,'Np PL4 Stock'!A:E,5,FALSE)),""))</f>
        <v/>
      </c>
      <c r="O878" s="345"/>
      <c r="P878" s="290"/>
      <c r="Q878" s="300"/>
      <c r="R878" s="336"/>
      <c r="S878" s="301"/>
      <c r="T878" s="301"/>
      <c r="U878" s="336"/>
      <c r="V878" s="354"/>
      <c r="W878" s="355"/>
      <c r="X878" s="349"/>
      <c r="Y878" s="313" t="str">
        <f>IF(ISBLANK(X878),"",IFERROR(IF(VLOOKUP(A878,'Np PL4 Stock'!A:J,10,FALSE)="Np4",X878-VLOOKUP(A878,'Np PL4 Stock'!A:E,5,FALSE),X878-1-VLOOKUP(A878,'Np PL4 Stock'!A:E,5,FALSE)),""))</f>
        <v/>
      </c>
      <c r="Z878" s="325"/>
      <c r="AA878" s="315"/>
      <c r="AB878" s="316"/>
      <c r="AC878" s="317" t="str">
        <f>IF(ISBLANK(AB878),"",IFERROR(IF(VLOOKUP(A878,'Np PL4 Stock'!A:J,10,FALSE)="Np4",AB878-VLOOKUP(A878,'Np PL4 Stock'!A:E,5,FALSE),AB878-1-VLOOKUP(A878,'Np PL4 Stock'!A:E,5,FALSE)),""))</f>
        <v/>
      </c>
      <c r="AD878" s="290"/>
      <c r="AE878" s="300"/>
      <c r="AF878" s="323"/>
      <c r="AG878" s="335"/>
      <c r="AH878" s="336"/>
      <c r="AI878" s="335"/>
      <c r="AJ878" s="326"/>
      <c r="AK878" s="334"/>
    </row>
    <row r="879" spans="1:37">
      <c r="A879" s="280" t="str">
        <f t="shared" si="29"/>
        <v/>
      </c>
      <c r="B879" s="281"/>
      <c r="C879" s="282"/>
      <c r="D879" s="282"/>
      <c r="E879" s="243"/>
      <c r="F879" s="244"/>
      <c r="G879" s="243"/>
      <c r="H879" s="283" t="str">
        <f>IF(ISBLANK(F879),"",IFERROR(VLOOKUP(A879,'Np PL4 Stock'!$A:$U,20,FALSE),""))</f>
        <v/>
      </c>
      <c r="J879" s="283" t="str">
        <f>IF(ISBLANK(F879),"",VLOOKUP(LEFT(A879,5),Unit!A:B,2,FALSE))</f>
        <v/>
      </c>
      <c r="K879" s="243"/>
      <c r="L879" s="243"/>
      <c r="M879" s="291" t="str">
        <f t="shared" si="30"/>
        <v/>
      </c>
      <c r="N879" s="292" t="str">
        <f>IF(ISBLANK(D879),"",IFERROR(IF(VLOOKUP(A879,'Np PL4 Stock'!A:J,10,FALSE)="Np4",D879-VLOOKUP(A879,'Np PL4 Stock'!A:E,5,FALSE),D879-1-VLOOKUP(A879,'Np PL4 Stock'!A:E,5,FALSE)),""))</f>
        <v/>
      </c>
      <c r="O879" s="345"/>
      <c r="P879" s="290"/>
      <c r="Q879" s="300"/>
      <c r="R879" s="336"/>
      <c r="S879" s="301"/>
      <c r="T879" s="301"/>
      <c r="U879" s="336"/>
      <c r="V879" s="354"/>
      <c r="W879" s="355"/>
      <c r="X879" s="349"/>
      <c r="Y879" s="313" t="str">
        <f>IF(ISBLANK(X879),"",IFERROR(IF(VLOOKUP(A879,'Np PL4 Stock'!A:J,10,FALSE)="Np4",X879-VLOOKUP(A879,'Np PL4 Stock'!A:E,5,FALSE),X879-1-VLOOKUP(A879,'Np PL4 Stock'!A:E,5,FALSE)),""))</f>
        <v/>
      </c>
      <c r="Z879" s="325"/>
      <c r="AA879" s="315"/>
      <c r="AB879" s="316"/>
      <c r="AC879" s="317" t="str">
        <f>IF(ISBLANK(AB879),"",IFERROR(IF(VLOOKUP(A879,'Np PL4 Stock'!A:J,10,FALSE)="Np4",AB879-VLOOKUP(A879,'Np PL4 Stock'!A:E,5,FALSE),AB879-1-VLOOKUP(A879,'Np PL4 Stock'!A:E,5,FALSE)),""))</f>
        <v/>
      </c>
      <c r="AD879" s="290"/>
      <c r="AE879" s="300"/>
      <c r="AF879" s="323"/>
      <c r="AG879" s="335"/>
      <c r="AH879" s="336"/>
      <c r="AI879" s="335"/>
      <c r="AJ879" s="326"/>
      <c r="AK879" s="334"/>
    </row>
    <row r="880" spans="1:37">
      <c r="A880" s="280" t="str">
        <f t="shared" si="29"/>
        <v/>
      </c>
      <c r="B880" s="281"/>
      <c r="C880" s="282"/>
      <c r="D880" s="282"/>
      <c r="E880" s="243"/>
      <c r="F880" s="244"/>
      <c r="G880" s="243"/>
      <c r="H880" s="283" t="str">
        <f>IF(ISBLANK(F880),"",IFERROR(VLOOKUP(A880,'Np PL4 Stock'!$A:$U,20,FALSE),""))</f>
        <v/>
      </c>
      <c r="J880" s="283" t="str">
        <f>IF(ISBLANK(F880),"",VLOOKUP(LEFT(A880,5),Unit!A:B,2,FALSE))</f>
        <v/>
      </c>
      <c r="K880" s="243"/>
      <c r="L880" s="243"/>
      <c r="M880" s="291" t="str">
        <f t="shared" si="30"/>
        <v/>
      </c>
      <c r="N880" s="292" t="str">
        <f>IF(ISBLANK(D880),"",IFERROR(IF(VLOOKUP(A880,'Np PL4 Stock'!A:J,10,FALSE)="Np4",D880-VLOOKUP(A880,'Np PL4 Stock'!A:E,5,FALSE),D880-1-VLOOKUP(A880,'Np PL4 Stock'!A:E,5,FALSE)),""))</f>
        <v/>
      </c>
      <c r="O880" s="345"/>
      <c r="P880" s="290"/>
      <c r="Q880" s="300"/>
      <c r="R880" s="336"/>
      <c r="S880" s="301"/>
      <c r="T880" s="301"/>
      <c r="U880" s="336"/>
      <c r="V880" s="354"/>
      <c r="W880" s="355"/>
      <c r="X880" s="349"/>
      <c r="Y880" s="313" t="str">
        <f>IF(ISBLANK(X880),"",IFERROR(IF(VLOOKUP(A880,'Np PL4 Stock'!A:J,10,FALSE)="Np4",X880-VLOOKUP(A880,'Np PL4 Stock'!A:E,5,FALSE),X880-1-VLOOKUP(A880,'Np PL4 Stock'!A:E,5,FALSE)),""))</f>
        <v/>
      </c>
      <c r="Z880" s="325"/>
      <c r="AA880" s="315"/>
      <c r="AB880" s="316"/>
      <c r="AC880" s="317" t="str">
        <f>IF(ISBLANK(AB880),"",IFERROR(IF(VLOOKUP(A880,'Np PL4 Stock'!A:J,10,FALSE)="Np4",AB880-VLOOKUP(A880,'Np PL4 Stock'!A:E,5,FALSE),AB880-1-VLOOKUP(A880,'Np PL4 Stock'!A:E,5,FALSE)),""))</f>
        <v/>
      </c>
      <c r="AD880" s="290"/>
      <c r="AE880" s="300"/>
      <c r="AF880" s="323"/>
      <c r="AG880" s="335"/>
      <c r="AH880" s="336"/>
      <c r="AI880" s="335"/>
      <c r="AJ880" s="326"/>
      <c r="AK880" s="334"/>
    </row>
    <row r="881" spans="1:37">
      <c r="A881" s="280" t="str">
        <f t="shared" si="29"/>
        <v/>
      </c>
      <c r="B881" s="281"/>
      <c r="C881" s="282"/>
      <c r="D881" s="282"/>
      <c r="E881" s="243"/>
      <c r="F881" s="244"/>
      <c r="G881" s="243"/>
      <c r="H881" s="283" t="str">
        <f>IF(ISBLANK(F881),"",IFERROR(VLOOKUP(A881,'Np PL4 Stock'!$A:$U,20,FALSE),""))</f>
        <v/>
      </c>
      <c r="J881" s="283" t="str">
        <f>IF(ISBLANK(F881),"",VLOOKUP(LEFT(A881,5),Unit!A:B,2,FALSE))</f>
        <v/>
      </c>
      <c r="K881" s="243"/>
      <c r="L881" s="243"/>
      <c r="M881" s="291" t="str">
        <f t="shared" si="30"/>
        <v/>
      </c>
      <c r="N881" s="292" t="str">
        <f>IF(ISBLANK(D881),"",IFERROR(IF(VLOOKUP(A881,'Np PL4 Stock'!A:J,10,FALSE)="Np4",D881-VLOOKUP(A881,'Np PL4 Stock'!A:E,5,FALSE),D881-1-VLOOKUP(A881,'Np PL4 Stock'!A:E,5,FALSE)),""))</f>
        <v/>
      </c>
      <c r="O881" s="345"/>
      <c r="P881" s="290"/>
      <c r="Q881" s="300"/>
      <c r="R881" s="336"/>
      <c r="S881" s="301"/>
      <c r="T881" s="301"/>
      <c r="U881" s="336"/>
      <c r="V881" s="354"/>
      <c r="W881" s="355"/>
      <c r="X881" s="349"/>
      <c r="Y881" s="313" t="str">
        <f>IF(ISBLANK(X881),"",IFERROR(IF(VLOOKUP(A881,'Np PL4 Stock'!A:J,10,FALSE)="Np4",X881-VLOOKUP(A881,'Np PL4 Stock'!A:E,5,FALSE),X881-1-VLOOKUP(A881,'Np PL4 Stock'!A:E,5,FALSE)),""))</f>
        <v/>
      </c>
      <c r="Z881" s="325"/>
      <c r="AA881" s="315"/>
      <c r="AB881" s="316"/>
      <c r="AC881" s="317" t="str">
        <f>IF(ISBLANK(AB881),"",IFERROR(IF(VLOOKUP(A881,'Np PL4 Stock'!A:J,10,FALSE)="Np4",AB881-VLOOKUP(A881,'Np PL4 Stock'!A:E,5,FALSE),AB881-1-VLOOKUP(A881,'Np PL4 Stock'!A:E,5,FALSE)),""))</f>
        <v/>
      </c>
      <c r="AD881" s="290"/>
      <c r="AE881" s="300"/>
      <c r="AF881" s="323"/>
      <c r="AG881" s="335"/>
      <c r="AH881" s="336"/>
      <c r="AI881" s="335"/>
      <c r="AJ881" s="326"/>
      <c r="AK881" s="334"/>
    </row>
    <row r="882" spans="1:37">
      <c r="A882" s="280" t="str">
        <f t="shared" si="29"/>
        <v/>
      </c>
      <c r="B882" s="281"/>
      <c r="C882" s="282"/>
      <c r="D882" s="282"/>
      <c r="E882" s="243"/>
      <c r="F882" s="244"/>
      <c r="G882" s="243"/>
      <c r="H882" s="283" t="str">
        <f>IF(ISBLANK(F882),"",IFERROR(VLOOKUP(A882,'Np PL4 Stock'!$A:$U,20,FALSE),""))</f>
        <v/>
      </c>
      <c r="J882" s="283" t="str">
        <f>IF(ISBLANK(F882),"",VLOOKUP(LEFT(A882,5),Unit!A:B,2,FALSE))</f>
        <v/>
      </c>
      <c r="K882" s="243"/>
      <c r="L882" s="243"/>
      <c r="M882" s="291" t="str">
        <f t="shared" si="30"/>
        <v/>
      </c>
      <c r="N882" s="292" t="str">
        <f>IF(ISBLANK(D882),"",IFERROR(IF(VLOOKUP(A882,'Np PL4 Stock'!A:J,10,FALSE)="Np4",D882-VLOOKUP(A882,'Np PL4 Stock'!A:E,5,FALSE),D882-1-VLOOKUP(A882,'Np PL4 Stock'!A:E,5,FALSE)),""))</f>
        <v/>
      </c>
      <c r="O882" s="345"/>
      <c r="P882" s="290"/>
      <c r="Q882" s="300"/>
      <c r="R882" s="336"/>
      <c r="S882" s="301"/>
      <c r="T882" s="301"/>
      <c r="U882" s="336"/>
      <c r="V882" s="354"/>
      <c r="W882" s="355"/>
      <c r="X882" s="349"/>
      <c r="Y882" s="313" t="str">
        <f>IF(ISBLANK(X882),"",IFERROR(IF(VLOOKUP(A882,'Np PL4 Stock'!A:J,10,FALSE)="Np4",X882-VLOOKUP(A882,'Np PL4 Stock'!A:E,5,FALSE),X882-1-VLOOKUP(A882,'Np PL4 Stock'!A:E,5,FALSE)),""))</f>
        <v/>
      </c>
      <c r="Z882" s="325"/>
      <c r="AA882" s="315"/>
      <c r="AB882" s="316"/>
      <c r="AC882" s="317" t="str">
        <f>IF(ISBLANK(AB882),"",IFERROR(IF(VLOOKUP(A882,'Np PL4 Stock'!A:J,10,FALSE)="Np4",AB882-VLOOKUP(A882,'Np PL4 Stock'!A:E,5,FALSE),AB882-1-VLOOKUP(A882,'Np PL4 Stock'!A:E,5,FALSE)),""))</f>
        <v/>
      </c>
      <c r="AD882" s="290"/>
      <c r="AE882" s="300"/>
      <c r="AF882" s="323"/>
      <c r="AG882" s="335"/>
      <c r="AH882" s="336"/>
      <c r="AI882" s="335"/>
      <c r="AJ882" s="326"/>
      <c r="AK882" s="334"/>
    </row>
    <row r="883" spans="1:37">
      <c r="A883" s="280" t="str">
        <f t="shared" si="29"/>
        <v/>
      </c>
      <c r="B883" s="281"/>
      <c r="C883" s="282"/>
      <c r="D883" s="282"/>
      <c r="E883" s="243"/>
      <c r="F883" s="244"/>
      <c r="G883" s="243"/>
      <c r="H883" s="283" t="str">
        <f>IF(ISBLANK(F883),"",IFERROR(VLOOKUP(A883,'Np PL4 Stock'!$A:$U,20,FALSE),""))</f>
        <v/>
      </c>
      <c r="J883" s="283" t="str">
        <f>IF(ISBLANK(F883),"",VLOOKUP(LEFT(A883,5),Unit!A:B,2,FALSE))</f>
        <v/>
      </c>
      <c r="K883" s="243"/>
      <c r="L883" s="243"/>
      <c r="M883" s="291" t="str">
        <f t="shared" si="30"/>
        <v/>
      </c>
      <c r="N883" s="292" t="str">
        <f>IF(ISBLANK(D883),"",IFERROR(IF(VLOOKUP(A883,'Np PL4 Stock'!A:J,10,FALSE)="Np4",D883-VLOOKUP(A883,'Np PL4 Stock'!A:E,5,FALSE),D883-1-VLOOKUP(A883,'Np PL4 Stock'!A:E,5,FALSE)),""))</f>
        <v/>
      </c>
      <c r="O883" s="345"/>
      <c r="P883" s="290"/>
      <c r="Q883" s="300"/>
      <c r="R883" s="336"/>
      <c r="S883" s="301"/>
      <c r="T883" s="301"/>
      <c r="U883" s="336"/>
      <c r="V883" s="354"/>
      <c r="W883" s="355"/>
      <c r="X883" s="349"/>
      <c r="Y883" s="313" t="str">
        <f>IF(ISBLANK(X883),"",IFERROR(IF(VLOOKUP(A883,'Np PL4 Stock'!A:J,10,FALSE)="Np4",X883-VLOOKUP(A883,'Np PL4 Stock'!A:E,5,FALSE),X883-1-VLOOKUP(A883,'Np PL4 Stock'!A:E,5,FALSE)),""))</f>
        <v/>
      </c>
      <c r="Z883" s="325"/>
      <c r="AA883" s="315"/>
      <c r="AB883" s="316"/>
      <c r="AC883" s="317" t="str">
        <f>IF(ISBLANK(AB883),"",IFERROR(IF(VLOOKUP(A883,'Np PL4 Stock'!A:J,10,FALSE)="Np4",AB883-VLOOKUP(A883,'Np PL4 Stock'!A:E,5,FALSE),AB883-1-VLOOKUP(A883,'Np PL4 Stock'!A:E,5,FALSE)),""))</f>
        <v/>
      </c>
      <c r="AD883" s="290"/>
      <c r="AE883" s="300"/>
      <c r="AF883" s="323"/>
      <c r="AG883" s="335"/>
      <c r="AH883" s="336"/>
      <c r="AI883" s="335"/>
      <c r="AJ883" s="326"/>
      <c r="AK883" s="334"/>
    </row>
    <row r="884" spans="1:37">
      <c r="A884" s="280" t="str">
        <f t="shared" si="29"/>
        <v/>
      </c>
      <c r="B884" s="281"/>
      <c r="C884" s="282"/>
      <c r="D884" s="282"/>
      <c r="E884" s="243"/>
      <c r="F884" s="244"/>
      <c r="G884" s="243"/>
      <c r="H884" s="283" t="str">
        <f>IF(ISBLANK(F884),"",IFERROR(VLOOKUP(A884,'Np PL4 Stock'!$A:$U,20,FALSE),""))</f>
        <v/>
      </c>
      <c r="J884" s="283" t="str">
        <f>IF(ISBLANK(F884),"",VLOOKUP(LEFT(A884,5),Unit!A:B,2,FALSE))</f>
        <v/>
      </c>
      <c r="K884" s="243"/>
      <c r="L884" s="243"/>
      <c r="M884" s="291" t="str">
        <f t="shared" si="30"/>
        <v/>
      </c>
      <c r="N884" s="292" t="str">
        <f>IF(ISBLANK(D884),"",IFERROR(IF(VLOOKUP(A884,'Np PL4 Stock'!A:J,10,FALSE)="Np4",D884-VLOOKUP(A884,'Np PL4 Stock'!A:E,5,FALSE),D884-1-VLOOKUP(A884,'Np PL4 Stock'!A:E,5,FALSE)),""))</f>
        <v/>
      </c>
      <c r="O884" s="345"/>
      <c r="P884" s="290"/>
      <c r="Q884" s="300"/>
      <c r="R884" s="336"/>
      <c r="S884" s="301"/>
      <c r="T884" s="301"/>
      <c r="U884" s="336"/>
      <c r="V884" s="354"/>
      <c r="W884" s="355"/>
      <c r="X884" s="349"/>
      <c r="Y884" s="313" t="str">
        <f>IF(ISBLANK(X884),"",IFERROR(IF(VLOOKUP(A884,'Np PL4 Stock'!A:J,10,FALSE)="Np4",X884-VLOOKUP(A884,'Np PL4 Stock'!A:E,5,FALSE),X884-1-VLOOKUP(A884,'Np PL4 Stock'!A:E,5,FALSE)),""))</f>
        <v/>
      </c>
      <c r="Z884" s="325"/>
      <c r="AA884" s="315"/>
      <c r="AB884" s="316"/>
      <c r="AC884" s="317" t="str">
        <f>IF(ISBLANK(AB884),"",IFERROR(IF(VLOOKUP(A884,'Np PL4 Stock'!A:J,10,FALSE)="Np4",AB884-VLOOKUP(A884,'Np PL4 Stock'!A:E,5,FALSE),AB884-1-VLOOKUP(A884,'Np PL4 Stock'!A:E,5,FALSE)),""))</f>
        <v/>
      </c>
      <c r="AD884" s="290"/>
      <c r="AE884" s="300"/>
      <c r="AF884" s="323"/>
      <c r="AG884" s="335"/>
      <c r="AH884" s="336"/>
      <c r="AI884" s="335"/>
      <c r="AJ884" s="326"/>
      <c r="AK884" s="334"/>
    </row>
    <row r="885" spans="1:37">
      <c r="A885" s="280" t="str">
        <f t="shared" si="29"/>
        <v/>
      </c>
      <c r="B885" s="281"/>
      <c r="C885" s="282"/>
      <c r="D885" s="282"/>
      <c r="E885" s="243"/>
      <c r="F885" s="244"/>
      <c r="G885" s="243"/>
      <c r="H885" s="283" t="str">
        <f>IF(ISBLANK(F885),"",IFERROR(VLOOKUP(A885,'Np PL4 Stock'!$A:$U,20,FALSE),""))</f>
        <v/>
      </c>
      <c r="J885" s="283" t="str">
        <f>IF(ISBLANK(F885),"",VLOOKUP(LEFT(A885,5),Unit!A:B,2,FALSE))</f>
        <v/>
      </c>
      <c r="K885" s="243"/>
      <c r="L885" s="243"/>
      <c r="M885" s="291" t="str">
        <f t="shared" si="30"/>
        <v/>
      </c>
      <c r="N885" s="292" t="str">
        <f>IF(ISBLANK(D885),"",IFERROR(IF(VLOOKUP(A885,'Np PL4 Stock'!A:J,10,FALSE)="Np4",D885-VLOOKUP(A885,'Np PL4 Stock'!A:E,5,FALSE),D885-1-VLOOKUP(A885,'Np PL4 Stock'!A:E,5,FALSE)),""))</f>
        <v/>
      </c>
      <c r="O885" s="345"/>
      <c r="P885" s="290"/>
      <c r="Q885" s="300"/>
      <c r="R885" s="336"/>
      <c r="S885" s="301"/>
      <c r="T885" s="301"/>
      <c r="U885" s="336"/>
      <c r="V885" s="354"/>
      <c r="W885" s="355"/>
      <c r="X885" s="349"/>
      <c r="Y885" s="313" t="str">
        <f>IF(ISBLANK(X885),"",IFERROR(IF(VLOOKUP(A885,'Np PL4 Stock'!A:J,10,FALSE)="Np4",X885-VLOOKUP(A885,'Np PL4 Stock'!A:E,5,FALSE),X885-1-VLOOKUP(A885,'Np PL4 Stock'!A:E,5,FALSE)),""))</f>
        <v/>
      </c>
      <c r="Z885" s="325"/>
      <c r="AA885" s="315"/>
      <c r="AB885" s="316"/>
      <c r="AC885" s="317" t="str">
        <f>IF(ISBLANK(AB885),"",IFERROR(IF(VLOOKUP(A885,'Np PL4 Stock'!A:J,10,FALSE)="Np4",AB885-VLOOKUP(A885,'Np PL4 Stock'!A:E,5,FALSE),AB885-1-VLOOKUP(A885,'Np PL4 Stock'!A:E,5,FALSE)),""))</f>
        <v/>
      </c>
      <c r="AD885" s="290"/>
      <c r="AE885" s="300"/>
      <c r="AF885" s="323"/>
      <c r="AG885" s="335"/>
      <c r="AH885" s="336"/>
      <c r="AI885" s="335"/>
      <c r="AJ885" s="326"/>
      <c r="AK885" s="334"/>
    </row>
    <row r="886" spans="1:37">
      <c r="A886" s="280" t="str">
        <f t="shared" si="29"/>
        <v/>
      </c>
      <c r="B886" s="281"/>
      <c r="C886" s="282"/>
      <c r="D886" s="282"/>
      <c r="E886" s="243"/>
      <c r="F886" s="244"/>
      <c r="G886" s="243"/>
      <c r="H886" s="283" t="str">
        <f>IF(ISBLANK(F886),"",IFERROR(VLOOKUP(A886,'Np PL4 Stock'!$A:$U,20,FALSE),""))</f>
        <v/>
      </c>
      <c r="J886" s="283" t="str">
        <f>IF(ISBLANK(F886),"",VLOOKUP(LEFT(A886,5),Unit!A:B,2,FALSE))</f>
        <v/>
      </c>
      <c r="K886" s="243"/>
      <c r="L886" s="243"/>
      <c r="M886" s="291" t="str">
        <f t="shared" si="30"/>
        <v/>
      </c>
      <c r="N886" s="292" t="str">
        <f>IF(ISBLANK(D886),"",IFERROR(IF(VLOOKUP(A886,'Np PL4 Stock'!A:J,10,FALSE)="Np4",D886-VLOOKUP(A886,'Np PL4 Stock'!A:E,5,FALSE),D886-1-VLOOKUP(A886,'Np PL4 Stock'!A:E,5,FALSE)),""))</f>
        <v/>
      </c>
      <c r="O886" s="345"/>
      <c r="P886" s="290"/>
      <c r="Q886" s="300"/>
      <c r="R886" s="336"/>
      <c r="S886" s="301"/>
      <c r="T886" s="301"/>
      <c r="U886" s="336"/>
      <c r="V886" s="354"/>
      <c r="W886" s="355"/>
      <c r="X886" s="349"/>
      <c r="Y886" s="313" t="str">
        <f>IF(ISBLANK(X886),"",IFERROR(IF(VLOOKUP(A886,'Np PL4 Stock'!A:J,10,FALSE)="Np4",X886-VLOOKUP(A886,'Np PL4 Stock'!A:E,5,FALSE),X886-1-VLOOKUP(A886,'Np PL4 Stock'!A:E,5,FALSE)),""))</f>
        <v/>
      </c>
      <c r="Z886" s="325"/>
      <c r="AA886" s="315"/>
      <c r="AB886" s="316"/>
      <c r="AC886" s="317" t="str">
        <f>IF(ISBLANK(AB886),"",IFERROR(IF(VLOOKUP(A886,'Np PL4 Stock'!A:J,10,FALSE)="Np4",AB886-VLOOKUP(A886,'Np PL4 Stock'!A:E,5,FALSE),AB886-1-VLOOKUP(A886,'Np PL4 Stock'!A:E,5,FALSE)),""))</f>
        <v/>
      </c>
      <c r="AD886" s="290"/>
      <c r="AE886" s="300"/>
      <c r="AF886" s="323"/>
      <c r="AG886" s="335"/>
      <c r="AH886" s="336"/>
      <c r="AI886" s="335"/>
      <c r="AJ886" s="326"/>
      <c r="AK886" s="334"/>
    </row>
    <row r="887" spans="1:37">
      <c r="A887" s="280" t="str">
        <f t="shared" si="29"/>
        <v/>
      </c>
      <c r="B887" s="281"/>
      <c r="C887" s="282"/>
      <c r="D887" s="282"/>
      <c r="E887" s="243"/>
      <c r="F887" s="244"/>
      <c r="G887" s="243"/>
      <c r="H887" s="283" t="str">
        <f>IF(ISBLANK(F887),"",IFERROR(VLOOKUP(A887,'Np PL4 Stock'!$A:$U,20,FALSE),""))</f>
        <v/>
      </c>
      <c r="J887" s="283" t="str">
        <f>IF(ISBLANK(F887),"",VLOOKUP(LEFT(A887,5),Unit!A:B,2,FALSE))</f>
        <v/>
      </c>
      <c r="K887" s="243"/>
      <c r="L887" s="243"/>
      <c r="M887" s="291" t="str">
        <f t="shared" si="30"/>
        <v/>
      </c>
      <c r="N887" s="292" t="str">
        <f>IF(ISBLANK(D887),"",IFERROR(IF(VLOOKUP(A887,'Np PL4 Stock'!A:J,10,FALSE)="Np4",D887-VLOOKUP(A887,'Np PL4 Stock'!A:E,5,FALSE),D887-1-VLOOKUP(A887,'Np PL4 Stock'!A:E,5,FALSE)),""))</f>
        <v/>
      </c>
      <c r="O887" s="345"/>
      <c r="P887" s="290"/>
      <c r="Q887" s="300"/>
      <c r="R887" s="336"/>
      <c r="S887" s="301"/>
      <c r="T887" s="301"/>
      <c r="U887" s="336"/>
      <c r="V887" s="354"/>
      <c r="W887" s="355"/>
      <c r="X887" s="349"/>
      <c r="Y887" s="313" t="str">
        <f>IF(ISBLANK(X887),"",IFERROR(IF(VLOOKUP(A887,'Np PL4 Stock'!A:J,10,FALSE)="Np4",X887-VLOOKUP(A887,'Np PL4 Stock'!A:E,5,FALSE),X887-1-VLOOKUP(A887,'Np PL4 Stock'!A:E,5,FALSE)),""))</f>
        <v/>
      </c>
      <c r="Z887" s="325"/>
      <c r="AA887" s="315"/>
      <c r="AB887" s="316"/>
      <c r="AC887" s="317" t="str">
        <f>IF(ISBLANK(AB887),"",IFERROR(IF(VLOOKUP(A887,'Np PL4 Stock'!A:J,10,FALSE)="Np4",AB887-VLOOKUP(A887,'Np PL4 Stock'!A:E,5,FALSE),AB887-1-VLOOKUP(A887,'Np PL4 Stock'!A:E,5,FALSE)),""))</f>
        <v/>
      </c>
      <c r="AD887" s="290"/>
      <c r="AE887" s="300"/>
      <c r="AF887" s="323"/>
      <c r="AG887" s="335"/>
      <c r="AH887" s="336"/>
      <c r="AI887" s="335"/>
      <c r="AJ887" s="326"/>
      <c r="AK887" s="334"/>
    </row>
    <row r="888" spans="1:37">
      <c r="A888" s="280" t="str">
        <f t="shared" si="29"/>
        <v/>
      </c>
      <c r="B888" s="281"/>
      <c r="C888" s="282"/>
      <c r="D888" s="282"/>
      <c r="E888" s="243"/>
      <c r="F888" s="244"/>
      <c r="G888" s="243"/>
      <c r="H888" s="283" t="str">
        <f>IF(ISBLANK(F888),"",IFERROR(VLOOKUP(A888,'Np PL4 Stock'!$A:$U,20,FALSE),""))</f>
        <v/>
      </c>
      <c r="J888" s="283" t="str">
        <f>IF(ISBLANK(F888),"",VLOOKUP(LEFT(A888,5),Unit!A:B,2,FALSE))</f>
        <v/>
      </c>
      <c r="K888" s="243"/>
      <c r="L888" s="243"/>
      <c r="M888" s="291" t="str">
        <f t="shared" si="30"/>
        <v/>
      </c>
      <c r="N888" s="292" t="str">
        <f>IF(ISBLANK(D888),"",IFERROR(IF(VLOOKUP(A888,'Np PL4 Stock'!A:J,10,FALSE)="Np4",D888-VLOOKUP(A888,'Np PL4 Stock'!A:E,5,FALSE),D888-1-VLOOKUP(A888,'Np PL4 Stock'!A:E,5,FALSE)),""))</f>
        <v/>
      </c>
      <c r="O888" s="345"/>
      <c r="P888" s="290"/>
      <c r="Q888" s="300"/>
      <c r="R888" s="336"/>
      <c r="S888" s="301"/>
      <c r="T888" s="301"/>
      <c r="U888" s="336"/>
      <c r="V888" s="354"/>
      <c r="W888" s="355"/>
      <c r="X888" s="349"/>
      <c r="Y888" s="313" t="str">
        <f>IF(ISBLANK(X888),"",IFERROR(IF(VLOOKUP(A888,'Np PL4 Stock'!A:J,10,FALSE)="Np4",X888-VLOOKUP(A888,'Np PL4 Stock'!A:E,5,FALSE),X888-1-VLOOKUP(A888,'Np PL4 Stock'!A:E,5,FALSE)),""))</f>
        <v/>
      </c>
      <c r="Z888" s="325"/>
      <c r="AA888" s="315"/>
      <c r="AB888" s="316"/>
      <c r="AC888" s="317" t="str">
        <f>IF(ISBLANK(AB888),"",IFERROR(IF(VLOOKUP(A888,'Np PL4 Stock'!A:J,10,FALSE)="Np4",AB888-VLOOKUP(A888,'Np PL4 Stock'!A:E,5,FALSE),AB888-1-VLOOKUP(A888,'Np PL4 Stock'!A:E,5,FALSE)),""))</f>
        <v/>
      </c>
      <c r="AD888" s="290"/>
      <c r="AE888" s="300"/>
      <c r="AF888" s="323"/>
      <c r="AG888" s="335"/>
      <c r="AH888" s="336"/>
      <c r="AI888" s="335"/>
      <c r="AJ888" s="326"/>
      <c r="AK888" s="334"/>
    </row>
    <row r="889" spans="1:37">
      <c r="A889" s="280" t="str">
        <f t="shared" si="29"/>
        <v/>
      </c>
      <c r="B889" s="281"/>
      <c r="C889" s="282"/>
      <c r="D889" s="282"/>
      <c r="E889" s="243"/>
      <c r="F889" s="244"/>
      <c r="G889" s="243"/>
      <c r="H889" s="283" t="str">
        <f>IF(ISBLANK(F889),"",IFERROR(VLOOKUP(A889,'Np PL4 Stock'!$A:$U,20,FALSE),""))</f>
        <v/>
      </c>
      <c r="J889" s="283" t="str">
        <f>IF(ISBLANK(F889),"",VLOOKUP(LEFT(A889,5),Unit!A:B,2,FALSE))</f>
        <v/>
      </c>
      <c r="K889" s="243"/>
      <c r="L889" s="243"/>
      <c r="M889" s="291" t="str">
        <f t="shared" si="30"/>
        <v/>
      </c>
      <c r="N889" s="292" t="str">
        <f>IF(ISBLANK(D889),"",IFERROR(IF(VLOOKUP(A889,'Np PL4 Stock'!A:J,10,FALSE)="Np4",D889-VLOOKUP(A889,'Np PL4 Stock'!A:E,5,FALSE),D889-1-VLOOKUP(A889,'Np PL4 Stock'!A:E,5,FALSE)),""))</f>
        <v/>
      </c>
      <c r="O889" s="345"/>
      <c r="P889" s="290"/>
      <c r="Q889" s="300"/>
      <c r="R889" s="336"/>
      <c r="S889" s="301"/>
      <c r="T889" s="301"/>
      <c r="U889" s="336"/>
      <c r="V889" s="354"/>
      <c r="W889" s="355"/>
      <c r="X889" s="349"/>
      <c r="Y889" s="313" t="str">
        <f>IF(ISBLANK(X889),"",IFERROR(IF(VLOOKUP(A889,'Np PL4 Stock'!A:J,10,FALSE)="Np4",X889-VLOOKUP(A889,'Np PL4 Stock'!A:E,5,FALSE),X889-1-VLOOKUP(A889,'Np PL4 Stock'!A:E,5,FALSE)),""))</f>
        <v/>
      </c>
      <c r="Z889" s="325"/>
      <c r="AA889" s="315"/>
      <c r="AB889" s="316"/>
      <c r="AC889" s="317" t="str">
        <f>IF(ISBLANK(AB889),"",IFERROR(IF(VLOOKUP(A889,'Np PL4 Stock'!A:J,10,FALSE)="Np4",AB889-VLOOKUP(A889,'Np PL4 Stock'!A:E,5,FALSE),AB889-1-VLOOKUP(A889,'Np PL4 Stock'!A:E,5,FALSE)),""))</f>
        <v/>
      </c>
      <c r="AD889" s="290"/>
      <c r="AE889" s="300"/>
      <c r="AF889" s="323"/>
      <c r="AG889" s="335"/>
      <c r="AH889" s="336"/>
      <c r="AI889" s="335"/>
      <c r="AJ889" s="326"/>
      <c r="AK889" s="334"/>
    </row>
    <row r="890" spans="1:37">
      <c r="A890" s="280" t="str">
        <f t="shared" si="29"/>
        <v/>
      </c>
      <c r="B890" s="281"/>
      <c r="C890" s="282"/>
      <c r="D890" s="282"/>
      <c r="E890" s="243"/>
      <c r="F890" s="244"/>
      <c r="G890" s="243"/>
      <c r="H890" s="283" t="str">
        <f>IF(ISBLANK(F890),"",IFERROR(VLOOKUP(A890,'Np PL4 Stock'!$A:$U,20,FALSE),""))</f>
        <v/>
      </c>
      <c r="J890" s="283" t="str">
        <f>IF(ISBLANK(F890),"",VLOOKUP(LEFT(A890,5),Unit!A:B,2,FALSE))</f>
        <v/>
      </c>
      <c r="K890" s="243"/>
      <c r="L890" s="243"/>
      <c r="M890" s="291" t="str">
        <f t="shared" si="30"/>
        <v/>
      </c>
      <c r="N890" s="292" t="str">
        <f>IF(ISBLANK(D890),"",IFERROR(IF(VLOOKUP(A890,'Np PL4 Stock'!A:J,10,FALSE)="Np4",D890-VLOOKUP(A890,'Np PL4 Stock'!A:E,5,FALSE),D890-1-VLOOKUP(A890,'Np PL4 Stock'!A:E,5,FALSE)),""))</f>
        <v/>
      </c>
      <c r="O890" s="345"/>
      <c r="P890" s="290"/>
      <c r="Q890" s="300"/>
      <c r="R890" s="336"/>
      <c r="S890" s="301"/>
      <c r="T890" s="301"/>
      <c r="U890" s="336"/>
      <c r="V890" s="354"/>
      <c r="W890" s="355"/>
      <c r="X890" s="349"/>
      <c r="Y890" s="313" t="str">
        <f>IF(ISBLANK(X890),"",IFERROR(IF(VLOOKUP(A890,'Np PL4 Stock'!A:J,10,FALSE)="Np4",X890-VLOOKUP(A890,'Np PL4 Stock'!A:E,5,FALSE),X890-1-VLOOKUP(A890,'Np PL4 Stock'!A:E,5,FALSE)),""))</f>
        <v/>
      </c>
      <c r="Z890" s="325"/>
      <c r="AA890" s="315"/>
      <c r="AB890" s="316"/>
      <c r="AC890" s="317" t="str">
        <f>IF(ISBLANK(AB890),"",IFERROR(IF(VLOOKUP(A890,'Np PL4 Stock'!A:J,10,FALSE)="Np4",AB890-VLOOKUP(A890,'Np PL4 Stock'!A:E,5,FALSE),AB890-1-VLOOKUP(A890,'Np PL4 Stock'!A:E,5,FALSE)),""))</f>
        <v/>
      </c>
      <c r="AD890" s="290"/>
      <c r="AE890" s="300"/>
      <c r="AF890" s="323"/>
      <c r="AG890" s="335"/>
      <c r="AH890" s="336"/>
      <c r="AI890" s="335"/>
      <c r="AJ890" s="326"/>
      <c r="AK890" s="334"/>
    </row>
    <row r="891" spans="1:37">
      <c r="A891" s="280" t="str">
        <f t="shared" si="29"/>
        <v/>
      </c>
      <c r="B891" s="281"/>
      <c r="C891" s="282"/>
      <c r="D891" s="282"/>
      <c r="E891" s="243"/>
      <c r="F891" s="244"/>
      <c r="G891" s="243"/>
      <c r="H891" s="283" t="str">
        <f>IF(ISBLANK(F891),"",IFERROR(VLOOKUP(A891,'Np PL4 Stock'!$A:$U,20,FALSE),""))</f>
        <v/>
      </c>
      <c r="J891" s="283" t="str">
        <f>IF(ISBLANK(F891),"",VLOOKUP(LEFT(A891,5),Unit!A:B,2,FALSE))</f>
        <v/>
      </c>
      <c r="K891" s="243"/>
      <c r="L891" s="243"/>
      <c r="M891" s="291" t="str">
        <f t="shared" si="30"/>
        <v/>
      </c>
      <c r="N891" s="292" t="str">
        <f>IF(ISBLANK(D891),"",IFERROR(IF(VLOOKUP(A891,'Np PL4 Stock'!A:J,10,FALSE)="Np4",D891-VLOOKUP(A891,'Np PL4 Stock'!A:E,5,FALSE),D891-1-VLOOKUP(A891,'Np PL4 Stock'!A:E,5,FALSE)),""))</f>
        <v/>
      </c>
      <c r="O891" s="345"/>
      <c r="P891" s="290"/>
      <c r="Q891" s="300"/>
      <c r="R891" s="336"/>
      <c r="S891" s="301"/>
      <c r="T891" s="301"/>
      <c r="U891" s="336"/>
      <c r="V891" s="354"/>
      <c r="W891" s="355"/>
      <c r="X891" s="349"/>
      <c r="Y891" s="313" t="str">
        <f>IF(ISBLANK(X891),"",IFERROR(IF(VLOOKUP(A891,'Np PL4 Stock'!A:J,10,FALSE)="Np4",X891-VLOOKUP(A891,'Np PL4 Stock'!A:E,5,FALSE),X891-1-VLOOKUP(A891,'Np PL4 Stock'!A:E,5,FALSE)),""))</f>
        <v/>
      </c>
      <c r="Z891" s="325"/>
      <c r="AA891" s="315"/>
      <c r="AB891" s="316"/>
      <c r="AC891" s="317" t="str">
        <f>IF(ISBLANK(AB891),"",IFERROR(IF(VLOOKUP(A891,'Np PL4 Stock'!A:J,10,FALSE)="Np4",AB891-VLOOKUP(A891,'Np PL4 Stock'!A:E,5,FALSE),AB891-1-VLOOKUP(A891,'Np PL4 Stock'!A:E,5,FALSE)),""))</f>
        <v/>
      </c>
      <c r="AD891" s="290"/>
      <c r="AE891" s="300"/>
      <c r="AF891" s="323"/>
      <c r="AG891" s="335"/>
      <c r="AH891" s="336"/>
      <c r="AI891" s="335"/>
      <c r="AJ891" s="326"/>
      <c r="AK891" s="334"/>
    </row>
    <row r="892" spans="1:37">
      <c r="A892" s="280" t="str">
        <f t="shared" si="29"/>
        <v/>
      </c>
      <c r="B892" s="281"/>
      <c r="C892" s="282"/>
      <c r="D892" s="282"/>
      <c r="E892" s="243"/>
      <c r="F892" s="244"/>
      <c r="G892" s="243"/>
      <c r="H892" s="283" t="str">
        <f>IF(ISBLANK(F892),"",IFERROR(VLOOKUP(A892,'Np PL4 Stock'!$A:$U,20,FALSE),""))</f>
        <v/>
      </c>
      <c r="J892" s="283" t="str">
        <f>IF(ISBLANK(F892),"",VLOOKUP(LEFT(A892,5),Unit!A:B,2,FALSE))</f>
        <v/>
      </c>
      <c r="K892" s="243"/>
      <c r="L892" s="243"/>
      <c r="M892" s="291" t="str">
        <f t="shared" si="30"/>
        <v/>
      </c>
      <c r="N892" s="292" t="str">
        <f>IF(ISBLANK(D892),"",IFERROR(IF(VLOOKUP(A892,'Np PL4 Stock'!A:J,10,FALSE)="Np4",D892-VLOOKUP(A892,'Np PL4 Stock'!A:E,5,FALSE),D892-1-VLOOKUP(A892,'Np PL4 Stock'!A:E,5,FALSE)),""))</f>
        <v/>
      </c>
      <c r="O892" s="345"/>
      <c r="P892" s="290"/>
      <c r="Q892" s="300"/>
      <c r="R892" s="336"/>
      <c r="S892" s="301"/>
      <c r="T892" s="301"/>
      <c r="U892" s="336"/>
      <c r="V892" s="354"/>
      <c r="W892" s="355"/>
      <c r="X892" s="349"/>
      <c r="Y892" s="313" t="str">
        <f>IF(ISBLANK(X892),"",IFERROR(IF(VLOOKUP(A892,'Np PL4 Stock'!A:J,10,FALSE)="Np4",X892-VLOOKUP(A892,'Np PL4 Stock'!A:E,5,FALSE),X892-1-VLOOKUP(A892,'Np PL4 Stock'!A:E,5,FALSE)),""))</f>
        <v/>
      </c>
      <c r="Z892" s="325"/>
      <c r="AA892" s="315"/>
      <c r="AB892" s="316"/>
      <c r="AC892" s="317" t="str">
        <f>IF(ISBLANK(AB892),"",IFERROR(IF(VLOOKUP(A892,'Np PL4 Stock'!A:J,10,FALSE)="Np4",AB892-VLOOKUP(A892,'Np PL4 Stock'!A:E,5,FALSE),AB892-1-VLOOKUP(A892,'Np PL4 Stock'!A:E,5,FALSE)),""))</f>
        <v/>
      </c>
      <c r="AD892" s="290"/>
      <c r="AE892" s="300"/>
      <c r="AF892" s="323"/>
      <c r="AG892" s="335"/>
      <c r="AH892" s="336"/>
      <c r="AI892" s="335"/>
      <c r="AJ892" s="326"/>
      <c r="AK892" s="334"/>
    </row>
    <row r="893" spans="1:37">
      <c r="A893" s="280" t="str">
        <f t="shared" si="29"/>
        <v/>
      </c>
      <c r="B893" s="281"/>
      <c r="C893" s="282"/>
      <c r="D893" s="282"/>
      <c r="E893" s="243"/>
      <c r="F893" s="244"/>
      <c r="G893" s="243"/>
      <c r="H893" s="283" t="str">
        <f>IF(ISBLANK(F893),"",IFERROR(VLOOKUP(A893,'Np PL4 Stock'!$A:$U,20,FALSE),""))</f>
        <v/>
      </c>
      <c r="J893" s="283" t="str">
        <f>IF(ISBLANK(F893),"",VLOOKUP(LEFT(A893,5),Unit!A:B,2,FALSE))</f>
        <v/>
      </c>
      <c r="K893" s="243"/>
      <c r="L893" s="243"/>
      <c r="M893" s="291" t="str">
        <f t="shared" si="30"/>
        <v/>
      </c>
      <c r="N893" s="292" t="str">
        <f>IF(ISBLANK(D893),"",IFERROR(IF(VLOOKUP(A893,'Np PL4 Stock'!A:J,10,FALSE)="Np4",D893-VLOOKUP(A893,'Np PL4 Stock'!A:E,5,FALSE),D893-1-VLOOKUP(A893,'Np PL4 Stock'!A:E,5,FALSE)),""))</f>
        <v/>
      </c>
      <c r="O893" s="345"/>
      <c r="P893" s="290"/>
      <c r="Q893" s="300"/>
      <c r="R893" s="336"/>
      <c r="S893" s="301"/>
      <c r="T893" s="301"/>
      <c r="U893" s="336"/>
      <c r="V893" s="354"/>
      <c r="W893" s="355"/>
      <c r="X893" s="349"/>
      <c r="Y893" s="313" t="str">
        <f>IF(ISBLANK(X893),"",IFERROR(IF(VLOOKUP(A893,'Np PL4 Stock'!A:J,10,FALSE)="Np4",X893-VLOOKUP(A893,'Np PL4 Stock'!A:E,5,FALSE),X893-1-VLOOKUP(A893,'Np PL4 Stock'!A:E,5,FALSE)),""))</f>
        <v/>
      </c>
      <c r="Z893" s="325"/>
      <c r="AA893" s="315"/>
      <c r="AB893" s="316"/>
      <c r="AC893" s="317" t="str">
        <f>IF(ISBLANK(AB893),"",IFERROR(IF(VLOOKUP(A893,'Np PL4 Stock'!A:J,10,FALSE)="Np4",AB893-VLOOKUP(A893,'Np PL4 Stock'!A:E,5,FALSE),AB893-1-VLOOKUP(A893,'Np PL4 Stock'!A:E,5,FALSE)),""))</f>
        <v/>
      </c>
      <c r="AD893" s="290"/>
      <c r="AE893" s="300"/>
      <c r="AF893" s="323"/>
      <c r="AG893" s="335"/>
      <c r="AH893" s="336"/>
      <c r="AI893" s="335"/>
      <c r="AJ893" s="326"/>
      <c r="AK893" s="334"/>
    </row>
    <row r="894" spans="1:37">
      <c r="A894" s="280" t="str">
        <f t="shared" si="29"/>
        <v/>
      </c>
      <c r="B894" s="281"/>
      <c r="C894" s="282"/>
      <c r="D894" s="282"/>
      <c r="E894" s="243"/>
      <c r="F894" s="244"/>
      <c r="G894" s="243"/>
      <c r="H894" s="283" t="str">
        <f>IF(ISBLANK(F894),"",IFERROR(VLOOKUP(A894,'Np PL4 Stock'!$A:$U,20,FALSE),""))</f>
        <v/>
      </c>
      <c r="J894" s="283" t="str">
        <f>IF(ISBLANK(F894),"",VLOOKUP(LEFT(A894,5),Unit!A:B,2,FALSE))</f>
        <v/>
      </c>
      <c r="K894" s="243"/>
      <c r="L894" s="243"/>
      <c r="M894" s="291" t="str">
        <f t="shared" si="30"/>
        <v/>
      </c>
      <c r="N894" s="292" t="str">
        <f>IF(ISBLANK(D894),"",IFERROR(IF(VLOOKUP(A894,'Np PL4 Stock'!A:J,10,FALSE)="Np4",D894-VLOOKUP(A894,'Np PL4 Stock'!A:E,5,FALSE),D894-1-VLOOKUP(A894,'Np PL4 Stock'!A:E,5,FALSE)),""))</f>
        <v/>
      </c>
      <c r="O894" s="345"/>
      <c r="P894" s="290"/>
      <c r="Q894" s="300"/>
      <c r="R894" s="336"/>
      <c r="S894" s="301"/>
      <c r="T894" s="301"/>
      <c r="U894" s="336"/>
      <c r="V894" s="354"/>
      <c r="W894" s="355"/>
      <c r="X894" s="349"/>
      <c r="Y894" s="313" t="str">
        <f>IF(ISBLANK(X894),"",IFERROR(IF(VLOOKUP(A894,'Np PL4 Stock'!A:J,10,FALSE)="Np4",X894-VLOOKUP(A894,'Np PL4 Stock'!A:E,5,FALSE),X894-1-VLOOKUP(A894,'Np PL4 Stock'!A:E,5,FALSE)),""))</f>
        <v/>
      </c>
      <c r="Z894" s="325"/>
      <c r="AA894" s="315"/>
      <c r="AB894" s="316"/>
      <c r="AC894" s="317" t="str">
        <f>IF(ISBLANK(AB894),"",IFERROR(IF(VLOOKUP(A894,'Np PL4 Stock'!A:J,10,FALSE)="Np4",AB894-VLOOKUP(A894,'Np PL4 Stock'!A:E,5,FALSE),AB894-1-VLOOKUP(A894,'Np PL4 Stock'!A:E,5,FALSE)),""))</f>
        <v/>
      </c>
      <c r="AD894" s="290"/>
      <c r="AE894" s="300"/>
      <c r="AF894" s="323"/>
      <c r="AG894" s="335"/>
      <c r="AH894" s="336"/>
      <c r="AI894" s="335"/>
      <c r="AJ894" s="326"/>
      <c r="AK894" s="334"/>
    </row>
    <row r="895" spans="1:37">
      <c r="A895" s="280" t="str">
        <f t="shared" si="29"/>
        <v/>
      </c>
      <c r="B895" s="281"/>
      <c r="C895" s="282"/>
      <c r="D895" s="282"/>
      <c r="E895" s="243"/>
      <c r="F895" s="244"/>
      <c r="G895" s="243"/>
      <c r="H895" s="283" t="str">
        <f>IF(ISBLANK(F895),"",IFERROR(VLOOKUP(A895,'Np PL4 Stock'!$A:$U,20,FALSE),""))</f>
        <v/>
      </c>
      <c r="J895" s="283" t="str">
        <f>IF(ISBLANK(F895),"",VLOOKUP(LEFT(A895,5),Unit!A:B,2,FALSE))</f>
        <v/>
      </c>
      <c r="K895" s="243"/>
      <c r="L895" s="243"/>
      <c r="M895" s="291" t="str">
        <f t="shared" si="30"/>
        <v/>
      </c>
      <c r="N895" s="292" t="str">
        <f>IF(ISBLANK(D895),"",IFERROR(IF(VLOOKUP(A895,'Np PL4 Stock'!A:J,10,FALSE)="Np4",D895-VLOOKUP(A895,'Np PL4 Stock'!A:E,5,FALSE),D895-1-VLOOKUP(A895,'Np PL4 Stock'!A:E,5,FALSE)),""))</f>
        <v/>
      </c>
      <c r="O895" s="345"/>
      <c r="P895" s="290"/>
      <c r="Q895" s="300"/>
      <c r="R895" s="336"/>
      <c r="S895" s="301"/>
      <c r="T895" s="301"/>
      <c r="U895" s="336"/>
      <c r="V895" s="354"/>
      <c r="W895" s="355"/>
      <c r="X895" s="349"/>
      <c r="Y895" s="313" t="str">
        <f>IF(ISBLANK(X895),"",IFERROR(IF(VLOOKUP(A895,'Np PL4 Stock'!A:J,10,FALSE)="Np4",X895-VLOOKUP(A895,'Np PL4 Stock'!A:E,5,FALSE),X895-1-VLOOKUP(A895,'Np PL4 Stock'!A:E,5,FALSE)),""))</f>
        <v/>
      </c>
      <c r="Z895" s="325"/>
      <c r="AA895" s="315"/>
      <c r="AB895" s="316"/>
      <c r="AC895" s="317" t="str">
        <f>IF(ISBLANK(AB895),"",IFERROR(IF(VLOOKUP(A895,'Np PL4 Stock'!A:J,10,FALSE)="Np4",AB895-VLOOKUP(A895,'Np PL4 Stock'!A:E,5,FALSE),AB895-1-VLOOKUP(A895,'Np PL4 Stock'!A:E,5,FALSE)),""))</f>
        <v/>
      </c>
      <c r="AD895" s="290"/>
      <c r="AE895" s="300"/>
      <c r="AF895" s="323"/>
      <c r="AG895" s="335"/>
      <c r="AH895" s="336"/>
      <c r="AI895" s="335"/>
      <c r="AJ895" s="326"/>
      <c r="AK895" s="334"/>
    </row>
    <row r="896" spans="1:37">
      <c r="A896" s="280" t="str">
        <f t="shared" si="29"/>
        <v/>
      </c>
      <c r="B896" s="281"/>
      <c r="C896" s="282"/>
      <c r="D896" s="282"/>
      <c r="E896" s="243"/>
      <c r="F896" s="244"/>
      <c r="G896" s="243"/>
      <c r="H896" s="283" t="str">
        <f>IF(ISBLANK(F896),"",IFERROR(VLOOKUP(A896,'Np PL4 Stock'!$A:$U,20,FALSE),""))</f>
        <v/>
      </c>
      <c r="J896" s="283" t="str">
        <f>IF(ISBLANK(F896),"",VLOOKUP(LEFT(A896,5),Unit!A:B,2,FALSE))</f>
        <v/>
      </c>
      <c r="K896" s="243"/>
      <c r="L896" s="243"/>
      <c r="M896" s="291" t="str">
        <f t="shared" si="30"/>
        <v/>
      </c>
      <c r="N896" s="292" t="str">
        <f>IF(ISBLANK(D896),"",IFERROR(IF(VLOOKUP(A896,'Np PL4 Stock'!A:J,10,FALSE)="Np4",D896-VLOOKUP(A896,'Np PL4 Stock'!A:E,5,FALSE),D896-1-VLOOKUP(A896,'Np PL4 Stock'!A:E,5,FALSE)),""))</f>
        <v/>
      </c>
      <c r="O896" s="345"/>
      <c r="P896" s="290"/>
      <c r="Q896" s="300"/>
      <c r="R896" s="336"/>
      <c r="S896" s="301"/>
      <c r="T896" s="301"/>
      <c r="U896" s="336"/>
      <c r="V896" s="354"/>
      <c r="W896" s="355"/>
      <c r="X896" s="349"/>
      <c r="Y896" s="313" t="str">
        <f>IF(ISBLANK(X896),"",IFERROR(IF(VLOOKUP(A896,'Np PL4 Stock'!A:J,10,FALSE)="Np4",X896-VLOOKUP(A896,'Np PL4 Stock'!A:E,5,FALSE),X896-1-VLOOKUP(A896,'Np PL4 Stock'!A:E,5,FALSE)),""))</f>
        <v/>
      </c>
      <c r="Z896" s="325"/>
      <c r="AA896" s="315"/>
      <c r="AB896" s="316"/>
      <c r="AC896" s="317" t="str">
        <f>IF(ISBLANK(AB896),"",IFERROR(IF(VLOOKUP(A896,'Np PL4 Stock'!A:J,10,FALSE)="Np4",AB896-VLOOKUP(A896,'Np PL4 Stock'!A:E,5,FALSE),AB896-1-VLOOKUP(A896,'Np PL4 Stock'!A:E,5,FALSE)),""))</f>
        <v/>
      </c>
      <c r="AD896" s="290"/>
      <c r="AE896" s="300"/>
      <c r="AF896" s="323"/>
      <c r="AG896" s="335"/>
      <c r="AH896" s="336"/>
      <c r="AI896" s="335"/>
      <c r="AJ896" s="326"/>
      <c r="AK896" s="334"/>
    </row>
    <row r="897" spans="1:37">
      <c r="A897" s="280" t="str">
        <f t="shared" si="29"/>
        <v/>
      </c>
      <c r="B897" s="281"/>
      <c r="C897" s="282"/>
      <c r="D897" s="282"/>
      <c r="E897" s="243"/>
      <c r="F897" s="244"/>
      <c r="G897" s="243"/>
      <c r="H897" s="283" t="str">
        <f>IF(ISBLANK(F897),"",IFERROR(VLOOKUP(A897,'Np PL4 Stock'!$A:$U,20,FALSE),""))</f>
        <v/>
      </c>
      <c r="J897" s="283" t="str">
        <f>IF(ISBLANK(F897),"",VLOOKUP(LEFT(A897,5),Unit!A:B,2,FALSE))</f>
        <v/>
      </c>
      <c r="K897" s="243"/>
      <c r="L897" s="243"/>
      <c r="M897" s="291" t="str">
        <f t="shared" si="30"/>
        <v/>
      </c>
      <c r="N897" s="292" t="str">
        <f>IF(ISBLANK(D897),"",IFERROR(IF(VLOOKUP(A897,'Np PL4 Stock'!A:J,10,FALSE)="Np4",D897-VLOOKUP(A897,'Np PL4 Stock'!A:E,5,FALSE),D897-1-VLOOKUP(A897,'Np PL4 Stock'!A:E,5,FALSE)),""))</f>
        <v/>
      </c>
      <c r="O897" s="345"/>
      <c r="P897" s="290"/>
      <c r="Q897" s="300"/>
      <c r="R897" s="336"/>
      <c r="S897" s="301"/>
      <c r="T897" s="301"/>
      <c r="U897" s="336"/>
      <c r="V897" s="354"/>
      <c r="W897" s="355"/>
      <c r="X897" s="349"/>
      <c r="Y897" s="313" t="str">
        <f>IF(ISBLANK(X897),"",IFERROR(IF(VLOOKUP(A897,'Np PL4 Stock'!A:J,10,FALSE)="Np4",X897-VLOOKUP(A897,'Np PL4 Stock'!A:E,5,FALSE),X897-1-VLOOKUP(A897,'Np PL4 Stock'!A:E,5,FALSE)),""))</f>
        <v/>
      </c>
      <c r="Z897" s="325"/>
      <c r="AA897" s="315"/>
      <c r="AB897" s="316"/>
      <c r="AC897" s="317" t="str">
        <f>IF(ISBLANK(AB897),"",IFERROR(IF(VLOOKUP(A897,'Np PL4 Stock'!A:J,10,FALSE)="Np4",AB897-VLOOKUP(A897,'Np PL4 Stock'!A:E,5,FALSE),AB897-1-VLOOKUP(A897,'Np PL4 Stock'!A:E,5,FALSE)),""))</f>
        <v/>
      </c>
      <c r="AD897" s="290"/>
      <c r="AE897" s="300"/>
      <c r="AF897" s="323"/>
      <c r="AG897" s="335"/>
      <c r="AH897" s="336"/>
      <c r="AI897" s="335"/>
      <c r="AJ897" s="326"/>
      <c r="AK897" s="334"/>
    </row>
    <row r="898" spans="1:37">
      <c r="A898" s="280" t="str">
        <f t="shared" si="29"/>
        <v/>
      </c>
      <c r="B898" s="281"/>
      <c r="C898" s="282"/>
      <c r="D898" s="282"/>
      <c r="E898" s="243"/>
      <c r="F898" s="244"/>
      <c r="G898" s="243"/>
      <c r="H898" s="283" t="str">
        <f>IF(ISBLANK(F898),"",IFERROR(VLOOKUP(A898,'Np PL4 Stock'!$A:$U,20,FALSE),""))</f>
        <v/>
      </c>
      <c r="J898" s="283" t="str">
        <f>IF(ISBLANK(F898),"",VLOOKUP(LEFT(A898,5),Unit!A:B,2,FALSE))</f>
        <v/>
      </c>
      <c r="K898" s="243"/>
      <c r="L898" s="243"/>
      <c r="M898" s="291" t="str">
        <f t="shared" si="30"/>
        <v/>
      </c>
      <c r="N898" s="292" t="str">
        <f>IF(ISBLANK(D898),"",IFERROR(IF(VLOOKUP(A898,'Np PL4 Stock'!A:J,10,FALSE)="Np4",D898-VLOOKUP(A898,'Np PL4 Stock'!A:E,5,FALSE),D898-1-VLOOKUP(A898,'Np PL4 Stock'!A:E,5,FALSE)),""))</f>
        <v/>
      </c>
      <c r="O898" s="345"/>
      <c r="P898" s="290"/>
      <c r="Q898" s="300"/>
      <c r="R898" s="336"/>
      <c r="S898" s="301"/>
      <c r="T898" s="301"/>
      <c r="U898" s="336"/>
      <c r="V898" s="354"/>
      <c r="W898" s="355"/>
      <c r="X898" s="349"/>
      <c r="Y898" s="313" t="str">
        <f>IF(ISBLANK(X898),"",IFERROR(IF(VLOOKUP(A898,'Np PL4 Stock'!A:J,10,FALSE)="Np4",X898-VLOOKUP(A898,'Np PL4 Stock'!A:E,5,FALSE),X898-1-VLOOKUP(A898,'Np PL4 Stock'!A:E,5,FALSE)),""))</f>
        <v/>
      </c>
      <c r="Z898" s="325"/>
      <c r="AA898" s="315"/>
      <c r="AB898" s="316"/>
      <c r="AC898" s="317" t="str">
        <f>IF(ISBLANK(AB898),"",IFERROR(IF(VLOOKUP(A898,'Np PL4 Stock'!A:J,10,FALSE)="Np4",AB898-VLOOKUP(A898,'Np PL4 Stock'!A:E,5,FALSE),AB898-1-VLOOKUP(A898,'Np PL4 Stock'!A:E,5,FALSE)),""))</f>
        <v/>
      </c>
      <c r="AD898" s="290"/>
      <c r="AE898" s="300"/>
      <c r="AF898" s="323"/>
      <c r="AG898" s="335"/>
      <c r="AH898" s="336"/>
      <c r="AI898" s="335"/>
      <c r="AJ898" s="326"/>
      <c r="AK898" s="334"/>
    </row>
    <row r="899" spans="1:37">
      <c r="A899" s="280" t="str">
        <f t="shared" ref="A899:A962" si="31">IF(ISBLANK(F899),"",F899&amp;"-"&amp;IF(OR(LEN(G899)=1,LEN(G899)=4),"0"&amp;G899,G899)&amp;"-"&amp;IF(OR(LEN(E899)=1,LEN(E899)=4),"0"&amp;E899,E899))</f>
        <v/>
      </c>
      <c r="B899" s="281"/>
      <c r="C899" s="282"/>
      <c r="D899" s="282"/>
      <c r="E899" s="243"/>
      <c r="F899" s="244"/>
      <c r="G899" s="243"/>
      <c r="H899" s="283" t="str">
        <f>IF(ISBLANK(F899),"",IFERROR(VLOOKUP(A899,'Np PL4 Stock'!$A:$U,20,FALSE),""))</f>
        <v/>
      </c>
      <c r="J899" s="283" t="str">
        <f>IF(ISBLANK(F899),"",VLOOKUP(LEFT(A899,5),Unit!A:B,2,FALSE))</f>
        <v/>
      </c>
      <c r="K899" s="243"/>
      <c r="L899" s="243"/>
      <c r="M899" s="291" t="str">
        <f t="shared" ref="M899:M962" si="32">IFERROR((K899/J899*1000),"")</f>
        <v/>
      </c>
      <c r="N899" s="292" t="str">
        <f>IF(ISBLANK(D899),"",IFERROR(IF(VLOOKUP(A899,'Np PL4 Stock'!A:J,10,FALSE)="Np4",D899-VLOOKUP(A899,'Np PL4 Stock'!A:E,5,FALSE),D899-1-VLOOKUP(A899,'Np PL4 Stock'!A:E,5,FALSE)),""))</f>
        <v/>
      </c>
      <c r="O899" s="345"/>
      <c r="P899" s="290"/>
      <c r="Q899" s="300"/>
      <c r="R899" s="336"/>
      <c r="S899" s="301"/>
      <c r="T899" s="301"/>
      <c r="U899" s="336"/>
      <c r="V899" s="354"/>
      <c r="W899" s="355"/>
      <c r="X899" s="349"/>
      <c r="Y899" s="313" t="str">
        <f>IF(ISBLANK(X899),"",IFERROR(IF(VLOOKUP(A899,'Np PL4 Stock'!A:J,10,FALSE)="Np4",X899-VLOOKUP(A899,'Np PL4 Stock'!A:E,5,FALSE),X899-1-VLOOKUP(A899,'Np PL4 Stock'!A:E,5,FALSE)),""))</f>
        <v/>
      </c>
      <c r="Z899" s="325"/>
      <c r="AA899" s="315"/>
      <c r="AB899" s="316"/>
      <c r="AC899" s="317" t="str">
        <f>IF(ISBLANK(AB899),"",IFERROR(IF(VLOOKUP(A899,'Np PL4 Stock'!A:J,10,FALSE)="Np4",AB899-VLOOKUP(A899,'Np PL4 Stock'!A:E,5,FALSE),AB899-1-VLOOKUP(A899,'Np PL4 Stock'!A:E,5,FALSE)),""))</f>
        <v/>
      </c>
      <c r="AD899" s="290"/>
      <c r="AE899" s="300"/>
      <c r="AF899" s="323"/>
      <c r="AG899" s="335"/>
      <c r="AH899" s="336"/>
      <c r="AI899" s="335"/>
      <c r="AJ899" s="326"/>
      <c r="AK899" s="334"/>
    </row>
    <row r="900" spans="1:37">
      <c r="A900" s="280" t="str">
        <f t="shared" si="31"/>
        <v/>
      </c>
      <c r="B900" s="281"/>
      <c r="C900" s="282"/>
      <c r="D900" s="282"/>
      <c r="E900" s="243"/>
      <c r="F900" s="244"/>
      <c r="G900" s="243"/>
      <c r="H900" s="283" t="str">
        <f>IF(ISBLANK(F900),"",IFERROR(VLOOKUP(A900,'Np PL4 Stock'!$A:$U,20,FALSE),""))</f>
        <v/>
      </c>
      <c r="J900" s="283" t="str">
        <f>IF(ISBLANK(F900),"",VLOOKUP(LEFT(A900,5),Unit!A:B,2,FALSE))</f>
        <v/>
      </c>
      <c r="K900" s="243"/>
      <c r="L900" s="243"/>
      <c r="M900" s="291" t="str">
        <f t="shared" si="32"/>
        <v/>
      </c>
      <c r="N900" s="292" t="str">
        <f>IF(ISBLANK(D900),"",IFERROR(IF(VLOOKUP(A900,'Np PL4 Stock'!A:J,10,FALSE)="Np4",D900-VLOOKUP(A900,'Np PL4 Stock'!A:E,5,FALSE),D900-1-VLOOKUP(A900,'Np PL4 Stock'!A:E,5,FALSE)),""))</f>
        <v/>
      </c>
      <c r="O900" s="345"/>
      <c r="P900" s="290"/>
      <c r="Q900" s="300"/>
      <c r="R900" s="336"/>
      <c r="S900" s="301"/>
      <c r="T900" s="301"/>
      <c r="U900" s="336"/>
      <c r="V900" s="354"/>
      <c r="W900" s="355"/>
      <c r="X900" s="349"/>
      <c r="Y900" s="313" t="str">
        <f>IF(ISBLANK(X900),"",IFERROR(IF(VLOOKUP(A900,'Np PL4 Stock'!A:J,10,FALSE)="Np4",X900-VLOOKUP(A900,'Np PL4 Stock'!A:E,5,FALSE),X900-1-VLOOKUP(A900,'Np PL4 Stock'!A:E,5,FALSE)),""))</f>
        <v/>
      </c>
      <c r="Z900" s="325"/>
      <c r="AA900" s="315"/>
      <c r="AB900" s="316"/>
      <c r="AC900" s="317" t="str">
        <f>IF(ISBLANK(AB900),"",IFERROR(IF(VLOOKUP(A900,'Np PL4 Stock'!A:J,10,FALSE)="Np4",AB900-VLOOKUP(A900,'Np PL4 Stock'!A:E,5,FALSE),AB900-1-VLOOKUP(A900,'Np PL4 Stock'!A:E,5,FALSE)),""))</f>
        <v/>
      </c>
      <c r="AD900" s="290"/>
      <c r="AE900" s="300"/>
      <c r="AF900" s="323"/>
      <c r="AG900" s="335"/>
      <c r="AH900" s="336"/>
      <c r="AI900" s="335"/>
      <c r="AJ900" s="326"/>
      <c r="AK900" s="334"/>
    </row>
    <row r="901" spans="1:37">
      <c r="A901" s="280" t="str">
        <f t="shared" si="31"/>
        <v/>
      </c>
      <c r="B901" s="281"/>
      <c r="C901" s="282"/>
      <c r="D901" s="282"/>
      <c r="E901" s="243"/>
      <c r="F901" s="244"/>
      <c r="G901" s="243"/>
      <c r="H901" s="283" t="str">
        <f>IF(ISBLANK(F901),"",IFERROR(VLOOKUP(A901,'Np PL4 Stock'!$A:$U,20,FALSE),""))</f>
        <v/>
      </c>
      <c r="J901" s="283" t="str">
        <f>IF(ISBLANK(F901),"",VLOOKUP(LEFT(A901,5),Unit!A:B,2,FALSE))</f>
        <v/>
      </c>
      <c r="K901" s="243"/>
      <c r="L901" s="243"/>
      <c r="M901" s="291" t="str">
        <f t="shared" si="32"/>
        <v/>
      </c>
      <c r="N901" s="292" t="str">
        <f>IF(ISBLANK(D901),"",IFERROR(IF(VLOOKUP(A901,'Np PL4 Stock'!A:J,10,FALSE)="Np4",D901-VLOOKUP(A901,'Np PL4 Stock'!A:E,5,FALSE),D901-1-VLOOKUP(A901,'Np PL4 Stock'!A:E,5,FALSE)),""))</f>
        <v/>
      </c>
      <c r="O901" s="345"/>
      <c r="P901" s="290"/>
      <c r="Q901" s="300"/>
      <c r="R901" s="336"/>
      <c r="S901" s="301"/>
      <c r="T901" s="301"/>
      <c r="U901" s="336"/>
      <c r="V901" s="354"/>
      <c r="W901" s="355"/>
      <c r="X901" s="349"/>
      <c r="Y901" s="313" t="str">
        <f>IF(ISBLANK(X901),"",IFERROR(IF(VLOOKUP(A901,'Np PL4 Stock'!A:J,10,FALSE)="Np4",X901-VLOOKUP(A901,'Np PL4 Stock'!A:E,5,FALSE),X901-1-VLOOKUP(A901,'Np PL4 Stock'!A:E,5,FALSE)),""))</f>
        <v/>
      </c>
      <c r="Z901" s="325"/>
      <c r="AA901" s="315"/>
      <c r="AB901" s="316"/>
      <c r="AC901" s="317" t="str">
        <f>IF(ISBLANK(AB901),"",IFERROR(IF(VLOOKUP(A901,'Np PL4 Stock'!A:J,10,FALSE)="Np4",AB901-VLOOKUP(A901,'Np PL4 Stock'!A:E,5,FALSE),AB901-1-VLOOKUP(A901,'Np PL4 Stock'!A:E,5,FALSE)),""))</f>
        <v/>
      </c>
      <c r="AD901" s="290"/>
      <c r="AE901" s="300"/>
      <c r="AF901" s="323"/>
      <c r="AG901" s="335"/>
      <c r="AH901" s="336"/>
      <c r="AI901" s="335"/>
      <c r="AJ901" s="326"/>
      <c r="AK901" s="334"/>
    </row>
    <row r="902" spans="1:37">
      <c r="A902" s="280" t="str">
        <f t="shared" si="31"/>
        <v/>
      </c>
      <c r="B902" s="281"/>
      <c r="C902" s="282"/>
      <c r="D902" s="282"/>
      <c r="E902" s="243"/>
      <c r="F902" s="244"/>
      <c r="G902" s="243"/>
      <c r="H902" s="283" t="str">
        <f>IF(ISBLANK(F902),"",IFERROR(VLOOKUP(A902,'Np PL4 Stock'!$A:$U,20,FALSE),""))</f>
        <v/>
      </c>
      <c r="J902" s="283" t="str">
        <f>IF(ISBLANK(F902),"",VLOOKUP(LEFT(A902,5),Unit!A:B,2,FALSE))</f>
        <v/>
      </c>
      <c r="K902" s="243"/>
      <c r="L902" s="243"/>
      <c r="M902" s="291" t="str">
        <f t="shared" si="32"/>
        <v/>
      </c>
      <c r="N902" s="292" t="str">
        <f>IF(ISBLANK(D902),"",IFERROR(IF(VLOOKUP(A902,'Np PL4 Stock'!A:J,10,FALSE)="Np4",D902-VLOOKUP(A902,'Np PL4 Stock'!A:E,5,FALSE),D902-1-VLOOKUP(A902,'Np PL4 Stock'!A:E,5,FALSE)),""))</f>
        <v/>
      </c>
      <c r="O902" s="345"/>
      <c r="P902" s="290"/>
      <c r="Q902" s="300"/>
      <c r="R902" s="336"/>
      <c r="S902" s="301"/>
      <c r="T902" s="301"/>
      <c r="U902" s="336"/>
      <c r="V902" s="354"/>
      <c r="W902" s="355"/>
      <c r="X902" s="349"/>
      <c r="Y902" s="313" t="str">
        <f>IF(ISBLANK(X902),"",IFERROR(IF(VLOOKUP(A902,'Np PL4 Stock'!A:J,10,FALSE)="Np4",X902-VLOOKUP(A902,'Np PL4 Stock'!A:E,5,FALSE),X902-1-VLOOKUP(A902,'Np PL4 Stock'!A:E,5,FALSE)),""))</f>
        <v/>
      </c>
      <c r="Z902" s="325"/>
      <c r="AA902" s="315"/>
      <c r="AB902" s="316"/>
      <c r="AC902" s="317" t="str">
        <f>IF(ISBLANK(AB902),"",IFERROR(IF(VLOOKUP(A902,'Np PL4 Stock'!A:J,10,FALSE)="Np4",AB902-VLOOKUP(A902,'Np PL4 Stock'!A:E,5,FALSE),AB902-1-VLOOKUP(A902,'Np PL4 Stock'!A:E,5,FALSE)),""))</f>
        <v/>
      </c>
      <c r="AD902" s="290"/>
      <c r="AE902" s="300"/>
      <c r="AF902" s="323"/>
      <c r="AG902" s="335"/>
      <c r="AH902" s="336"/>
      <c r="AI902" s="335"/>
      <c r="AJ902" s="326"/>
      <c r="AK902" s="334"/>
    </row>
    <row r="903" spans="1:37">
      <c r="A903" s="280" t="str">
        <f t="shared" si="31"/>
        <v/>
      </c>
      <c r="B903" s="281"/>
      <c r="C903" s="282"/>
      <c r="D903" s="282"/>
      <c r="E903" s="243"/>
      <c r="F903" s="244"/>
      <c r="G903" s="243"/>
      <c r="H903" s="283" t="str">
        <f>IF(ISBLANK(F903),"",IFERROR(VLOOKUP(A903,'Np PL4 Stock'!$A:$U,20,FALSE),""))</f>
        <v/>
      </c>
      <c r="J903" s="283" t="str">
        <f>IF(ISBLANK(F903),"",VLOOKUP(LEFT(A903,5),Unit!A:B,2,FALSE))</f>
        <v/>
      </c>
      <c r="K903" s="243"/>
      <c r="L903" s="243"/>
      <c r="M903" s="291" t="str">
        <f t="shared" si="32"/>
        <v/>
      </c>
      <c r="N903" s="292" t="str">
        <f>IF(ISBLANK(D903),"",IFERROR(IF(VLOOKUP(A903,'Np PL4 Stock'!A:J,10,FALSE)="Np4",D903-VLOOKUP(A903,'Np PL4 Stock'!A:E,5,FALSE),D903-1-VLOOKUP(A903,'Np PL4 Stock'!A:E,5,FALSE)),""))</f>
        <v/>
      </c>
      <c r="O903" s="345"/>
      <c r="P903" s="290"/>
      <c r="Q903" s="300"/>
      <c r="R903" s="336"/>
      <c r="S903" s="301"/>
      <c r="T903" s="301"/>
      <c r="U903" s="336"/>
      <c r="V903" s="354"/>
      <c r="W903" s="355"/>
      <c r="X903" s="349"/>
      <c r="Y903" s="313" t="str">
        <f>IF(ISBLANK(X903),"",IFERROR(IF(VLOOKUP(A903,'Np PL4 Stock'!A:J,10,FALSE)="Np4",X903-VLOOKUP(A903,'Np PL4 Stock'!A:E,5,FALSE),X903-1-VLOOKUP(A903,'Np PL4 Stock'!A:E,5,FALSE)),""))</f>
        <v/>
      </c>
      <c r="Z903" s="325"/>
      <c r="AA903" s="315"/>
      <c r="AB903" s="316"/>
      <c r="AC903" s="317" t="str">
        <f>IF(ISBLANK(AB903),"",IFERROR(IF(VLOOKUP(A903,'Np PL4 Stock'!A:J,10,FALSE)="Np4",AB903-VLOOKUP(A903,'Np PL4 Stock'!A:E,5,FALSE),AB903-1-VLOOKUP(A903,'Np PL4 Stock'!A:E,5,FALSE)),""))</f>
        <v/>
      </c>
      <c r="AD903" s="290"/>
      <c r="AE903" s="300"/>
      <c r="AF903" s="323"/>
      <c r="AG903" s="335"/>
      <c r="AH903" s="336"/>
      <c r="AI903" s="335"/>
      <c r="AJ903" s="326"/>
      <c r="AK903" s="334"/>
    </row>
    <row r="904" spans="1:37">
      <c r="A904" s="280" t="str">
        <f t="shared" si="31"/>
        <v/>
      </c>
      <c r="B904" s="281"/>
      <c r="C904" s="282"/>
      <c r="D904" s="282"/>
      <c r="E904" s="243"/>
      <c r="F904" s="244"/>
      <c r="G904" s="243"/>
      <c r="H904" s="283" t="str">
        <f>IF(ISBLANK(F904),"",IFERROR(VLOOKUP(A904,'Np PL4 Stock'!$A:$U,20,FALSE),""))</f>
        <v/>
      </c>
      <c r="J904" s="283" t="str">
        <f>IF(ISBLANK(F904),"",VLOOKUP(LEFT(A904,5),Unit!A:B,2,FALSE))</f>
        <v/>
      </c>
      <c r="K904" s="243"/>
      <c r="L904" s="243"/>
      <c r="M904" s="291" t="str">
        <f t="shared" si="32"/>
        <v/>
      </c>
      <c r="N904" s="292" t="str">
        <f>IF(ISBLANK(D904),"",IFERROR(IF(VLOOKUP(A904,'Np PL4 Stock'!A:J,10,FALSE)="Np4",D904-VLOOKUP(A904,'Np PL4 Stock'!A:E,5,FALSE),D904-1-VLOOKUP(A904,'Np PL4 Stock'!A:E,5,FALSE)),""))</f>
        <v/>
      </c>
      <c r="O904" s="345"/>
      <c r="P904" s="290"/>
      <c r="Q904" s="300"/>
      <c r="R904" s="336"/>
      <c r="S904" s="301"/>
      <c r="T904" s="301"/>
      <c r="U904" s="336"/>
      <c r="V904" s="354"/>
      <c r="W904" s="355"/>
      <c r="X904" s="349"/>
      <c r="Y904" s="313" t="str">
        <f>IF(ISBLANK(X904),"",IFERROR(IF(VLOOKUP(A904,'Np PL4 Stock'!A:J,10,FALSE)="Np4",X904-VLOOKUP(A904,'Np PL4 Stock'!A:E,5,FALSE),X904-1-VLOOKUP(A904,'Np PL4 Stock'!A:E,5,FALSE)),""))</f>
        <v/>
      </c>
      <c r="Z904" s="325"/>
      <c r="AA904" s="315"/>
      <c r="AB904" s="316"/>
      <c r="AC904" s="317" t="str">
        <f>IF(ISBLANK(AB904),"",IFERROR(IF(VLOOKUP(A904,'Np PL4 Stock'!A:J,10,FALSE)="Np4",AB904-VLOOKUP(A904,'Np PL4 Stock'!A:E,5,FALSE),AB904-1-VLOOKUP(A904,'Np PL4 Stock'!A:E,5,FALSE)),""))</f>
        <v/>
      </c>
      <c r="AD904" s="290"/>
      <c r="AE904" s="300"/>
      <c r="AF904" s="323"/>
      <c r="AG904" s="335"/>
      <c r="AH904" s="336"/>
      <c r="AI904" s="335"/>
      <c r="AJ904" s="326"/>
      <c r="AK904" s="334"/>
    </row>
    <row r="905" spans="1:37">
      <c r="A905" s="280" t="str">
        <f t="shared" si="31"/>
        <v/>
      </c>
      <c r="B905" s="281"/>
      <c r="C905" s="282"/>
      <c r="D905" s="282"/>
      <c r="E905" s="243"/>
      <c r="F905" s="244"/>
      <c r="G905" s="243"/>
      <c r="H905" s="283" t="str">
        <f>IF(ISBLANK(F905),"",IFERROR(VLOOKUP(A905,'Np PL4 Stock'!$A:$U,20,FALSE),""))</f>
        <v/>
      </c>
      <c r="J905" s="283" t="str">
        <f>IF(ISBLANK(F905),"",VLOOKUP(LEFT(A905,5),Unit!A:B,2,FALSE))</f>
        <v/>
      </c>
      <c r="K905" s="243"/>
      <c r="L905" s="243"/>
      <c r="M905" s="291" t="str">
        <f t="shared" si="32"/>
        <v/>
      </c>
      <c r="N905" s="292" t="str">
        <f>IF(ISBLANK(D905),"",IFERROR(IF(VLOOKUP(A905,'Np PL4 Stock'!A:J,10,FALSE)="Np4",D905-VLOOKUP(A905,'Np PL4 Stock'!A:E,5,FALSE),D905-1-VLOOKUP(A905,'Np PL4 Stock'!A:E,5,FALSE)),""))</f>
        <v/>
      </c>
      <c r="O905" s="345"/>
      <c r="P905" s="290"/>
      <c r="Q905" s="300"/>
      <c r="R905" s="336"/>
      <c r="S905" s="301"/>
      <c r="T905" s="301"/>
      <c r="U905" s="336"/>
      <c r="V905" s="354"/>
      <c r="W905" s="355"/>
      <c r="X905" s="349"/>
      <c r="Y905" s="313" t="str">
        <f>IF(ISBLANK(X905),"",IFERROR(IF(VLOOKUP(A905,'Np PL4 Stock'!A:J,10,FALSE)="Np4",X905-VLOOKUP(A905,'Np PL4 Stock'!A:E,5,FALSE),X905-1-VLOOKUP(A905,'Np PL4 Stock'!A:E,5,FALSE)),""))</f>
        <v/>
      </c>
      <c r="Z905" s="325"/>
      <c r="AA905" s="315"/>
      <c r="AB905" s="316"/>
      <c r="AC905" s="317" t="str">
        <f>IF(ISBLANK(AB905),"",IFERROR(IF(VLOOKUP(A905,'Np PL4 Stock'!A:J,10,FALSE)="Np4",AB905-VLOOKUP(A905,'Np PL4 Stock'!A:E,5,FALSE),AB905-1-VLOOKUP(A905,'Np PL4 Stock'!A:E,5,FALSE)),""))</f>
        <v/>
      </c>
      <c r="AD905" s="290"/>
      <c r="AE905" s="300"/>
      <c r="AF905" s="323"/>
      <c r="AG905" s="335"/>
      <c r="AH905" s="336"/>
      <c r="AI905" s="335"/>
      <c r="AJ905" s="326"/>
      <c r="AK905" s="334"/>
    </row>
    <row r="906" spans="1:37">
      <c r="A906" s="280" t="str">
        <f t="shared" si="31"/>
        <v/>
      </c>
      <c r="B906" s="281"/>
      <c r="C906" s="282"/>
      <c r="D906" s="282"/>
      <c r="E906" s="243"/>
      <c r="F906" s="244"/>
      <c r="G906" s="243"/>
      <c r="H906" s="283" t="str">
        <f>IF(ISBLANK(F906),"",IFERROR(VLOOKUP(A906,'Np PL4 Stock'!$A:$U,20,FALSE),""))</f>
        <v/>
      </c>
      <c r="J906" s="283" t="str">
        <f>IF(ISBLANK(F906),"",VLOOKUP(LEFT(A906,5),Unit!A:B,2,FALSE))</f>
        <v/>
      </c>
      <c r="K906" s="243"/>
      <c r="L906" s="243"/>
      <c r="M906" s="291" t="str">
        <f t="shared" si="32"/>
        <v/>
      </c>
      <c r="N906" s="292" t="str">
        <f>IF(ISBLANK(D906),"",IFERROR(IF(VLOOKUP(A906,'Np PL4 Stock'!A:J,10,FALSE)="Np4",D906-VLOOKUP(A906,'Np PL4 Stock'!A:E,5,FALSE),D906-1-VLOOKUP(A906,'Np PL4 Stock'!A:E,5,FALSE)),""))</f>
        <v/>
      </c>
      <c r="O906" s="345"/>
      <c r="P906" s="290"/>
      <c r="Q906" s="300"/>
      <c r="R906" s="336"/>
      <c r="S906" s="301"/>
      <c r="T906" s="301"/>
      <c r="U906" s="336"/>
      <c r="V906" s="354"/>
      <c r="W906" s="355"/>
      <c r="X906" s="349"/>
      <c r="Y906" s="313" t="str">
        <f>IF(ISBLANK(X906),"",IFERROR(IF(VLOOKUP(A906,'Np PL4 Stock'!A:J,10,FALSE)="Np4",X906-VLOOKUP(A906,'Np PL4 Stock'!A:E,5,FALSE),X906-1-VLOOKUP(A906,'Np PL4 Stock'!A:E,5,FALSE)),""))</f>
        <v/>
      </c>
      <c r="Z906" s="325"/>
      <c r="AA906" s="315"/>
      <c r="AB906" s="316"/>
      <c r="AC906" s="317" t="str">
        <f>IF(ISBLANK(AB906),"",IFERROR(IF(VLOOKUP(A906,'Np PL4 Stock'!A:J,10,FALSE)="Np4",AB906-VLOOKUP(A906,'Np PL4 Stock'!A:E,5,FALSE),AB906-1-VLOOKUP(A906,'Np PL4 Stock'!A:E,5,FALSE)),""))</f>
        <v/>
      </c>
      <c r="AD906" s="290"/>
      <c r="AE906" s="300"/>
      <c r="AF906" s="323"/>
      <c r="AG906" s="335"/>
      <c r="AH906" s="336"/>
      <c r="AI906" s="335"/>
      <c r="AJ906" s="326"/>
      <c r="AK906" s="334"/>
    </row>
    <row r="907" spans="1:37">
      <c r="A907" s="280" t="str">
        <f t="shared" si="31"/>
        <v/>
      </c>
      <c r="B907" s="281"/>
      <c r="C907" s="282"/>
      <c r="D907" s="282"/>
      <c r="E907" s="243"/>
      <c r="F907" s="244"/>
      <c r="G907" s="243"/>
      <c r="H907" s="283" t="str">
        <f>IF(ISBLANK(F907),"",IFERROR(VLOOKUP(A907,'Np PL4 Stock'!$A:$U,20,FALSE),""))</f>
        <v/>
      </c>
      <c r="J907" s="283" t="str">
        <f>IF(ISBLANK(F907),"",VLOOKUP(LEFT(A907,5),Unit!A:B,2,FALSE))</f>
        <v/>
      </c>
      <c r="K907" s="243"/>
      <c r="L907" s="243"/>
      <c r="M907" s="291" t="str">
        <f t="shared" si="32"/>
        <v/>
      </c>
      <c r="N907" s="292" t="str">
        <f>IF(ISBLANK(D907),"",IFERROR(IF(VLOOKUP(A907,'Np PL4 Stock'!A:J,10,FALSE)="Np4",D907-VLOOKUP(A907,'Np PL4 Stock'!A:E,5,FALSE),D907-1-VLOOKUP(A907,'Np PL4 Stock'!A:E,5,FALSE)),""))</f>
        <v/>
      </c>
      <c r="O907" s="345"/>
      <c r="P907" s="290"/>
      <c r="Q907" s="300"/>
      <c r="R907" s="336"/>
      <c r="S907" s="301"/>
      <c r="T907" s="301"/>
      <c r="U907" s="336"/>
      <c r="V907" s="354"/>
      <c r="W907" s="355"/>
      <c r="X907" s="349"/>
      <c r="Y907" s="313" t="str">
        <f>IF(ISBLANK(X907),"",IFERROR(IF(VLOOKUP(A907,'Np PL4 Stock'!A:J,10,FALSE)="Np4",X907-VLOOKUP(A907,'Np PL4 Stock'!A:E,5,FALSE),X907-1-VLOOKUP(A907,'Np PL4 Stock'!A:E,5,FALSE)),""))</f>
        <v/>
      </c>
      <c r="Z907" s="325"/>
      <c r="AA907" s="315"/>
      <c r="AB907" s="316"/>
      <c r="AC907" s="317" t="str">
        <f>IF(ISBLANK(AB907),"",IFERROR(IF(VLOOKUP(A907,'Np PL4 Stock'!A:J,10,FALSE)="Np4",AB907-VLOOKUP(A907,'Np PL4 Stock'!A:E,5,FALSE),AB907-1-VLOOKUP(A907,'Np PL4 Stock'!A:E,5,FALSE)),""))</f>
        <v/>
      </c>
      <c r="AD907" s="290"/>
      <c r="AE907" s="300"/>
      <c r="AF907" s="323"/>
      <c r="AG907" s="335"/>
      <c r="AH907" s="336"/>
      <c r="AI907" s="335"/>
      <c r="AJ907" s="326"/>
      <c r="AK907" s="334"/>
    </row>
    <row r="908" spans="1:37">
      <c r="A908" s="280" t="str">
        <f t="shared" si="31"/>
        <v/>
      </c>
      <c r="B908" s="281"/>
      <c r="C908" s="282"/>
      <c r="D908" s="282"/>
      <c r="E908" s="243"/>
      <c r="F908" s="244"/>
      <c r="G908" s="243"/>
      <c r="H908" s="283" t="str">
        <f>IF(ISBLANK(F908),"",IFERROR(VLOOKUP(A908,'Np PL4 Stock'!$A:$U,20,FALSE),""))</f>
        <v/>
      </c>
      <c r="J908" s="283" t="str">
        <f>IF(ISBLANK(F908),"",VLOOKUP(LEFT(A908,5),Unit!A:B,2,FALSE))</f>
        <v/>
      </c>
      <c r="K908" s="243"/>
      <c r="L908" s="243"/>
      <c r="M908" s="291" t="str">
        <f t="shared" si="32"/>
        <v/>
      </c>
      <c r="N908" s="292" t="str">
        <f>IF(ISBLANK(D908),"",IFERROR(IF(VLOOKUP(A908,'Np PL4 Stock'!A:J,10,FALSE)="Np4",D908-VLOOKUP(A908,'Np PL4 Stock'!A:E,5,FALSE),D908-1-VLOOKUP(A908,'Np PL4 Stock'!A:E,5,FALSE)),""))</f>
        <v/>
      </c>
      <c r="O908" s="345"/>
      <c r="P908" s="290"/>
      <c r="Q908" s="300"/>
      <c r="R908" s="336"/>
      <c r="S908" s="301"/>
      <c r="T908" s="301"/>
      <c r="U908" s="336"/>
      <c r="V908" s="354"/>
      <c r="W908" s="355"/>
      <c r="X908" s="349"/>
      <c r="Y908" s="313" t="str">
        <f>IF(ISBLANK(X908),"",IFERROR(IF(VLOOKUP(A908,'Np PL4 Stock'!A:J,10,FALSE)="Np4",X908-VLOOKUP(A908,'Np PL4 Stock'!A:E,5,FALSE),X908-1-VLOOKUP(A908,'Np PL4 Stock'!A:E,5,FALSE)),""))</f>
        <v/>
      </c>
      <c r="Z908" s="325"/>
      <c r="AA908" s="315"/>
      <c r="AB908" s="316"/>
      <c r="AC908" s="317" t="str">
        <f>IF(ISBLANK(AB908),"",IFERROR(IF(VLOOKUP(A908,'Np PL4 Stock'!A:J,10,FALSE)="Np4",AB908-VLOOKUP(A908,'Np PL4 Stock'!A:E,5,FALSE),AB908-1-VLOOKUP(A908,'Np PL4 Stock'!A:E,5,FALSE)),""))</f>
        <v/>
      </c>
      <c r="AD908" s="290"/>
      <c r="AE908" s="300"/>
      <c r="AF908" s="323"/>
      <c r="AG908" s="335"/>
      <c r="AH908" s="336"/>
      <c r="AI908" s="335"/>
      <c r="AJ908" s="326"/>
      <c r="AK908" s="334"/>
    </row>
    <row r="909" spans="1:37">
      <c r="A909" s="280" t="str">
        <f t="shared" si="31"/>
        <v/>
      </c>
      <c r="B909" s="281"/>
      <c r="C909" s="282"/>
      <c r="D909" s="282"/>
      <c r="E909" s="243"/>
      <c r="F909" s="244"/>
      <c r="G909" s="243"/>
      <c r="H909" s="283" t="str">
        <f>IF(ISBLANK(F909),"",IFERROR(VLOOKUP(A909,'Np PL4 Stock'!$A:$U,20,FALSE),""))</f>
        <v/>
      </c>
      <c r="J909" s="283" t="str">
        <f>IF(ISBLANK(F909),"",VLOOKUP(LEFT(A909,5),Unit!A:B,2,FALSE))</f>
        <v/>
      </c>
      <c r="K909" s="243"/>
      <c r="L909" s="243"/>
      <c r="M909" s="291" t="str">
        <f t="shared" si="32"/>
        <v/>
      </c>
      <c r="N909" s="292" t="str">
        <f>IF(ISBLANK(D909),"",IFERROR(IF(VLOOKUP(A909,'Np PL4 Stock'!A:J,10,FALSE)="Np4",D909-VLOOKUP(A909,'Np PL4 Stock'!A:E,5,FALSE),D909-1-VLOOKUP(A909,'Np PL4 Stock'!A:E,5,FALSE)),""))</f>
        <v/>
      </c>
      <c r="O909" s="345"/>
      <c r="P909" s="290"/>
      <c r="Q909" s="300"/>
      <c r="R909" s="336"/>
      <c r="S909" s="301"/>
      <c r="T909" s="301"/>
      <c r="U909" s="336"/>
      <c r="V909" s="354"/>
      <c r="W909" s="355"/>
      <c r="X909" s="349"/>
      <c r="Y909" s="313" t="str">
        <f>IF(ISBLANK(X909),"",IFERROR(IF(VLOOKUP(A909,'Np PL4 Stock'!A:J,10,FALSE)="Np4",X909-VLOOKUP(A909,'Np PL4 Stock'!A:E,5,FALSE),X909-1-VLOOKUP(A909,'Np PL4 Stock'!A:E,5,FALSE)),""))</f>
        <v/>
      </c>
      <c r="Z909" s="325"/>
      <c r="AA909" s="315"/>
      <c r="AB909" s="316"/>
      <c r="AC909" s="317" t="str">
        <f>IF(ISBLANK(AB909),"",IFERROR(IF(VLOOKUP(A909,'Np PL4 Stock'!A:J,10,FALSE)="Np4",AB909-VLOOKUP(A909,'Np PL4 Stock'!A:E,5,FALSE),AB909-1-VLOOKUP(A909,'Np PL4 Stock'!A:E,5,FALSE)),""))</f>
        <v/>
      </c>
      <c r="AD909" s="290"/>
      <c r="AE909" s="300"/>
      <c r="AF909" s="323"/>
      <c r="AG909" s="335"/>
      <c r="AH909" s="336"/>
      <c r="AI909" s="335"/>
      <c r="AJ909" s="326"/>
      <c r="AK909" s="334"/>
    </row>
    <row r="910" spans="1:37">
      <c r="A910" s="280" t="str">
        <f t="shared" si="31"/>
        <v/>
      </c>
      <c r="B910" s="281"/>
      <c r="C910" s="282"/>
      <c r="D910" s="282"/>
      <c r="E910" s="243"/>
      <c r="F910" s="244"/>
      <c r="G910" s="243"/>
      <c r="H910" s="283" t="str">
        <f>IF(ISBLANK(F910),"",IFERROR(VLOOKUP(A910,'Np PL4 Stock'!$A:$U,20,FALSE),""))</f>
        <v/>
      </c>
      <c r="J910" s="283" t="str">
        <f>IF(ISBLANK(F910),"",VLOOKUP(LEFT(A910,5),Unit!A:B,2,FALSE))</f>
        <v/>
      </c>
      <c r="K910" s="243"/>
      <c r="L910" s="243"/>
      <c r="M910" s="291" t="str">
        <f t="shared" si="32"/>
        <v/>
      </c>
      <c r="N910" s="292" t="str">
        <f>IF(ISBLANK(D910),"",IFERROR(IF(VLOOKUP(A910,'Np PL4 Stock'!A:J,10,FALSE)="Np4",D910-VLOOKUP(A910,'Np PL4 Stock'!A:E,5,FALSE),D910-1-VLOOKUP(A910,'Np PL4 Stock'!A:E,5,FALSE)),""))</f>
        <v/>
      </c>
      <c r="O910" s="345"/>
      <c r="P910" s="290"/>
      <c r="Q910" s="300"/>
      <c r="R910" s="336"/>
      <c r="S910" s="301"/>
      <c r="T910" s="301"/>
      <c r="U910" s="336"/>
      <c r="V910" s="354"/>
      <c r="W910" s="355"/>
      <c r="X910" s="349"/>
      <c r="Y910" s="313" t="str">
        <f>IF(ISBLANK(X910),"",IFERROR(IF(VLOOKUP(A910,'Np PL4 Stock'!A:J,10,FALSE)="Np4",X910-VLOOKUP(A910,'Np PL4 Stock'!A:E,5,FALSE),X910-1-VLOOKUP(A910,'Np PL4 Stock'!A:E,5,FALSE)),""))</f>
        <v/>
      </c>
      <c r="Z910" s="325"/>
      <c r="AA910" s="315"/>
      <c r="AB910" s="316"/>
      <c r="AC910" s="317" t="str">
        <f>IF(ISBLANK(AB910),"",IFERROR(IF(VLOOKUP(A910,'Np PL4 Stock'!A:J,10,FALSE)="Np4",AB910-VLOOKUP(A910,'Np PL4 Stock'!A:E,5,FALSE),AB910-1-VLOOKUP(A910,'Np PL4 Stock'!A:E,5,FALSE)),""))</f>
        <v/>
      </c>
      <c r="AD910" s="290"/>
      <c r="AE910" s="300"/>
      <c r="AF910" s="323"/>
      <c r="AG910" s="335"/>
      <c r="AH910" s="336"/>
      <c r="AI910" s="335"/>
      <c r="AJ910" s="326"/>
      <c r="AK910" s="334"/>
    </row>
    <row r="911" spans="1:37">
      <c r="A911" s="280" t="str">
        <f t="shared" si="31"/>
        <v/>
      </c>
      <c r="B911" s="281"/>
      <c r="C911" s="282"/>
      <c r="D911" s="282"/>
      <c r="E911" s="243"/>
      <c r="F911" s="244"/>
      <c r="G911" s="243"/>
      <c r="H911" s="283" t="str">
        <f>IF(ISBLANK(F911),"",IFERROR(VLOOKUP(A911,'Np PL4 Stock'!$A:$U,20,FALSE),""))</f>
        <v/>
      </c>
      <c r="J911" s="283" t="str">
        <f>IF(ISBLANK(F911),"",VLOOKUP(LEFT(A911,5),Unit!A:B,2,FALSE))</f>
        <v/>
      </c>
      <c r="K911" s="243"/>
      <c r="L911" s="243"/>
      <c r="M911" s="291" t="str">
        <f t="shared" si="32"/>
        <v/>
      </c>
      <c r="N911" s="292" t="str">
        <f>IF(ISBLANK(D911),"",IFERROR(IF(VLOOKUP(A911,'Np PL4 Stock'!A:J,10,FALSE)="Np4",D911-VLOOKUP(A911,'Np PL4 Stock'!A:E,5,FALSE),D911-1-VLOOKUP(A911,'Np PL4 Stock'!A:E,5,FALSE)),""))</f>
        <v/>
      </c>
      <c r="O911" s="345"/>
      <c r="P911" s="290"/>
      <c r="Q911" s="300"/>
      <c r="R911" s="336"/>
      <c r="S911" s="301"/>
      <c r="T911" s="301"/>
      <c r="U911" s="336"/>
      <c r="V911" s="354"/>
      <c r="W911" s="355"/>
      <c r="X911" s="349"/>
      <c r="Y911" s="313" t="str">
        <f>IF(ISBLANK(X911),"",IFERROR(IF(VLOOKUP(A911,'Np PL4 Stock'!A:J,10,FALSE)="Np4",X911-VLOOKUP(A911,'Np PL4 Stock'!A:E,5,FALSE),X911-1-VLOOKUP(A911,'Np PL4 Stock'!A:E,5,FALSE)),""))</f>
        <v/>
      </c>
      <c r="Z911" s="325"/>
      <c r="AA911" s="315"/>
      <c r="AB911" s="316"/>
      <c r="AC911" s="317" t="str">
        <f>IF(ISBLANK(AB911),"",IFERROR(IF(VLOOKUP(A911,'Np PL4 Stock'!A:J,10,FALSE)="Np4",AB911-VLOOKUP(A911,'Np PL4 Stock'!A:E,5,FALSE),AB911-1-VLOOKUP(A911,'Np PL4 Stock'!A:E,5,FALSE)),""))</f>
        <v/>
      </c>
      <c r="AD911" s="290"/>
      <c r="AE911" s="300"/>
      <c r="AF911" s="323"/>
      <c r="AG911" s="335"/>
      <c r="AH911" s="336"/>
      <c r="AI911" s="335"/>
      <c r="AJ911" s="326"/>
      <c r="AK911" s="334"/>
    </row>
    <row r="912" spans="1:37">
      <c r="A912" s="280" t="str">
        <f t="shared" si="31"/>
        <v/>
      </c>
      <c r="B912" s="281"/>
      <c r="C912" s="282"/>
      <c r="D912" s="282"/>
      <c r="E912" s="243"/>
      <c r="F912" s="244"/>
      <c r="G912" s="243"/>
      <c r="H912" s="283" t="str">
        <f>IF(ISBLANK(F912),"",IFERROR(VLOOKUP(A912,'Np PL4 Stock'!$A:$U,20,FALSE),""))</f>
        <v/>
      </c>
      <c r="J912" s="283" t="str">
        <f>IF(ISBLANK(F912),"",VLOOKUP(LEFT(A912,5),Unit!A:B,2,FALSE))</f>
        <v/>
      </c>
      <c r="K912" s="243"/>
      <c r="L912" s="243"/>
      <c r="M912" s="291" t="str">
        <f t="shared" si="32"/>
        <v/>
      </c>
      <c r="N912" s="292" t="str">
        <f>IF(ISBLANK(D912),"",IFERROR(IF(VLOOKUP(A912,'Np PL4 Stock'!A:J,10,FALSE)="Np4",D912-VLOOKUP(A912,'Np PL4 Stock'!A:E,5,FALSE),D912-1-VLOOKUP(A912,'Np PL4 Stock'!A:E,5,FALSE)),""))</f>
        <v/>
      </c>
      <c r="O912" s="345"/>
      <c r="P912" s="290"/>
      <c r="Q912" s="300"/>
      <c r="R912" s="336"/>
      <c r="S912" s="301"/>
      <c r="T912" s="301"/>
      <c r="U912" s="336"/>
      <c r="V912" s="354"/>
      <c r="W912" s="355"/>
      <c r="X912" s="349"/>
      <c r="Y912" s="313" t="str">
        <f>IF(ISBLANK(X912),"",IFERROR(IF(VLOOKUP(A912,'Np PL4 Stock'!A:J,10,FALSE)="Np4",X912-VLOOKUP(A912,'Np PL4 Stock'!A:E,5,FALSE),X912-1-VLOOKUP(A912,'Np PL4 Stock'!A:E,5,FALSE)),""))</f>
        <v/>
      </c>
      <c r="Z912" s="325"/>
      <c r="AA912" s="315"/>
      <c r="AB912" s="316"/>
      <c r="AC912" s="317" t="str">
        <f>IF(ISBLANK(AB912),"",IFERROR(IF(VLOOKUP(A912,'Np PL4 Stock'!A:J,10,FALSE)="Np4",AB912-VLOOKUP(A912,'Np PL4 Stock'!A:E,5,FALSE),AB912-1-VLOOKUP(A912,'Np PL4 Stock'!A:E,5,FALSE)),""))</f>
        <v/>
      </c>
      <c r="AD912" s="290"/>
      <c r="AE912" s="300"/>
      <c r="AF912" s="323"/>
      <c r="AG912" s="335"/>
      <c r="AH912" s="336"/>
      <c r="AI912" s="335"/>
      <c r="AJ912" s="326"/>
      <c r="AK912" s="334"/>
    </row>
    <row r="913" spans="1:37">
      <c r="A913" s="280" t="str">
        <f t="shared" si="31"/>
        <v/>
      </c>
      <c r="B913" s="281"/>
      <c r="C913" s="282"/>
      <c r="D913" s="282"/>
      <c r="E913" s="243"/>
      <c r="F913" s="244"/>
      <c r="G913" s="243"/>
      <c r="H913" s="283" t="str">
        <f>IF(ISBLANK(F913),"",IFERROR(VLOOKUP(A913,'Np PL4 Stock'!$A:$U,20,FALSE),""))</f>
        <v/>
      </c>
      <c r="J913" s="283" t="str">
        <f>IF(ISBLANK(F913),"",VLOOKUP(LEFT(A913,5),Unit!A:B,2,FALSE))</f>
        <v/>
      </c>
      <c r="K913" s="243"/>
      <c r="L913" s="243"/>
      <c r="M913" s="291" t="str">
        <f t="shared" si="32"/>
        <v/>
      </c>
      <c r="N913" s="292" t="str">
        <f>IF(ISBLANK(D913),"",IFERROR(IF(VLOOKUP(A913,'Np PL4 Stock'!A:J,10,FALSE)="Np4",D913-VLOOKUP(A913,'Np PL4 Stock'!A:E,5,FALSE),D913-1-VLOOKUP(A913,'Np PL4 Stock'!A:E,5,FALSE)),""))</f>
        <v/>
      </c>
      <c r="O913" s="345"/>
      <c r="P913" s="290"/>
      <c r="Q913" s="300"/>
      <c r="R913" s="336"/>
      <c r="S913" s="301"/>
      <c r="T913" s="301"/>
      <c r="U913" s="336"/>
      <c r="V913" s="354"/>
      <c r="W913" s="355"/>
      <c r="X913" s="349"/>
      <c r="Y913" s="313" t="str">
        <f>IF(ISBLANK(X913),"",IFERROR(IF(VLOOKUP(A913,'Np PL4 Stock'!A:J,10,FALSE)="Np4",X913-VLOOKUP(A913,'Np PL4 Stock'!A:E,5,FALSE),X913-1-VLOOKUP(A913,'Np PL4 Stock'!A:E,5,FALSE)),""))</f>
        <v/>
      </c>
      <c r="Z913" s="325"/>
      <c r="AA913" s="315"/>
      <c r="AB913" s="316"/>
      <c r="AC913" s="317" t="str">
        <f>IF(ISBLANK(AB913),"",IFERROR(IF(VLOOKUP(A913,'Np PL4 Stock'!A:J,10,FALSE)="Np4",AB913-VLOOKUP(A913,'Np PL4 Stock'!A:E,5,FALSE),AB913-1-VLOOKUP(A913,'Np PL4 Stock'!A:E,5,FALSE)),""))</f>
        <v/>
      </c>
      <c r="AD913" s="290"/>
      <c r="AE913" s="300"/>
      <c r="AF913" s="323"/>
      <c r="AG913" s="335"/>
      <c r="AH913" s="336"/>
      <c r="AI913" s="335"/>
      <c r="AJ913" s="326"/>
      <c r="AK913" s="334"/>
    </row>
    <row r="914" spans="1:37">
      <c r="A914" s="280" t="str">
        <f t="shared" si="31"/>
        <v/>
      </c>
      <c r="B914" s="281"/>
      <c r="C914" s="282"/>
      <c r="D914" s="282"/>
      <c r="E914" s="243"/>
      <c r="F914" s="244"/>
      <c r="G914" s="243"/>
      <c r="H914" s="283" t="str">
        <f>IF(ISBLANK(F914),"",IFERROR(VLOOKUP(A914,'Np PL4 Stock'!$A:$U,20,FALSE),""))</f>
        <v/>
      </c>
      <c r="J914" s="283" t="str">
        <f>IF(ISBLANK(F914),"",VLOOKUP(LEFT(A914,5),Unit!A:B,2,FALSE))</f>
        <v/>
      </c>
      <c r="K914" s="243"/>
      <c r="L914" s="243"/>
      <c r="M914" s="291" t="str">
        <f t="shared" si="32"/>
        <v/>
      </c>
      <c r="N914" s="292" t="str">
        <f>IF(ISBLANK(D914),"",IFERROR(IF(VLOOKUP(A914,'Np PL4 Stock'!A:J,10,FALSE)="Np4",D914-VLOOKUP(A914,'Np PL4 Stock'!A:E,5,FALSE),D914-1-VLOOKUP(A914,'Np PL4 Stock'!A:E,5,FALSE)),""))</f>
        <v/>
      </c>
      <c r="O914" s="345"/>
      <c r="P914" s="290"/>
      <c r="Q914" s="300"/>
      <c r="R914" s="336"/>
      <c r="S914" s="301"/>
      <c r="T914" s="301"/>
      <c r="U914" s="336"/>
      <c r="V914" s="354"/>
      <c r="W914" s="355"/>
      <c r="X914" s="349"/>
      <c r="Y914" s="313" t="str">
        <f>IF(ISBLANK(X914),"",IFERROR(IF(VLOOKUP(A914,'Np PL4 Stock'!A:J,10,FALSE)="Np4",X914-VLOOKUP(A914,'Np PL4 Stock'!A:E,5,FALSE),X914-1-VLOOKUP(A914,'Np PL4 Stock'!A:E,5,FALSE)),""))</f>
        <v/>
      </c>
      <c r="Z914" s="325"/>
      <c r="AA914" s="315"/>
      <c r="AB914" s="316"/>
      <c r="AC914" s="317" t="str">
        <f>IF(ISBLANK(AB914),"",IFERROR(IF(VLOOKUP(A914,'Np PL4 Stock'!A:J,10,FALSE)="Np4",AB914-VLOOKUP(A914,'Np PL4 Stock'!A:E,5,FALSE),AB914-1-VLOOKUP(A914,'Np PL4 Stock'!A:E,5,FALSE)),""))</f>
        <v/>
      </c>
      <c r="AD914" s="290"/>
      <c r="AE914" s="300"/>
      <c r="AF914" s="323"/>
      <c r="AG914" s="335"/>
      <c r="AH914" s="336"/>
      <c r="AI914" s="335"/>
      <c r="AJ914" s="326"/>
      <c r="AK914" s="334"/>
    </row>
    <row r="915" spans="1:37">
      <c r="A915" s="280" t="str">
        <f t="shared" si="31"/>
        <v/>
      </c>
      <c r="B915" s="281"/>
      <c r="C915" s="282"/>
      <c r="D915" s="282"/>
      <c r="E915" s="243"/>
      <c r="F915" s="244"/>
      <c r="G915" s="243"/>
      <c r="H915" s="283" t="str">
        <f>IF(ISBLANK(F915),"",IFERROR(VLOOKUP(A915,'Np PL4 Stock'!$A:$U,20,FALSE),""))</f>
        <v/>
      </c>
      <c r="J915" s="283" t="str">
        <f>IF(ISBLANK(F915),"",VLOOKUP(LEFT(A915,5),Unit!A:B,2,FALSE))</f>
        <v/>
      </c>
      <c r="K915" s="243"/>
      <c r="L915" s="243"/>
      <c r="M915" s="291" t="str">
        <f t="shared" si="32"/>
        <v/>
      </c>
      <c r="N915" s="292" t="str">
        <f>IF(ISBLANK(D915),"",IFERROR(IF(VLOOKUP(A915,'Np PL4 Stock'!A:J,10,FALSE)="Np4",D915-VLOOKUP(A915,'Np PL4 Stock'!A:E,5,FALSE),D915-1-VLOOKUP(A915,'Np PL4 Stock'!A:E,5,FALSE)),""))</f>
        <v/>
      </c>
      <c r="O915" s="345"/>
      <c r="P915" s="290"/>
      <c r="Q915" s="300"/>
      <c r="R915" s="336"/>
      <c r="S915" s="301"/>
      <c r="T915" s="301"/>
      <c r="U915" s="336"/>
      <c r="V915" s="354"/>
      <c r="W915" s="355"/>
      <c r="X915" s="349"/>
      <c r="Y915" s="313" t="str">
        <f>IF(ISBLANK(X915),"",IFERROR(IF(VLOOKUP(A915,'Np PL4 Stock'!A:J,10,FALSE)="Np4",X915-VLOOKUP(A915,'Np PL4 Stock'!A:E,5,FALSE),X915-1-VLOOKUP(A915,'Np PL4 Stock'!A:E,5,FALSE)),""))</f>
        <v/>
      </c>
      <c r="Z915" s="325"/>
      <c r="AA915" s="315"/>
      <c r="AB915" s="316"/>
      <c r="AC915" s="317" t="str">
        <f>IF(ISBLANK(AB915),"",IFERROR(IF(VLOOKUP(A915,'Np PL4 Stock'!A:J,10,FALSE)="Np4",AB915-VLOOKUP(A915,'Np PL4 Stock'!A:E,5,FALSE),AB915-1-VLOOKUP(A915,'Np PL4 Stock'!A:E,5,FALSE)),""))</f>
        <v/>
      </c>
      <c r="AD915" s="290"/>
      <c r="AE915" s="300"/>
      <c r="AF915" s="323"/>
      <c r="AG915" s="335"/>
      <c r="AH915" s="336"/>
      <c r="AI915" s="335"/>
      <c r="AJ915" s="326"/>
      <c r="AK915" s="334"/>
    </row>
    <row r="916" spans="1:37">
      <c r="A916" s="280" t="str">
        <f t="shared" si="31"/>
        <v/>
      </c>
      <c r="B916" s="281"/>
      <c r="C916" s="282"/>
      <c r="D916" s="282"/>
      <c r="E916" s="243"/>
      <c r="F916" s="244"/>
      <c r="G916" s="243"/>
      <c r="H916" s="283" t="str">
        <f>IF(ISBLANK(F916),"",IFERROR(VLOOKUP(A916,'Np PL4 Stock'!$A:$U,20,FALSE),""))</f>
        <v/>
      </c>
      <c r="J916" s="283" t="str">
        <f>IF(ISBLANK(F916),"",VLOOKUP(LEFT(A916,5),Unit!A:B,2,FALSE))</f>
        <v/>
      </c>
      <c r="K916" s="243"/>
      <c r="L916" s="243"/>
      <c r="M916" s="291" t="str">
        <f t="shared" si="32"/>
        <v/>
      </c>
      <c r="N916" s="292" t="str">
        <f>IF(ISBLANK(D916),"",IFERROR(IF(VLOOKUP(A916,'Np PL4 Stock'!A:J,10,FALSE)="Np4",D916-VLOOKUP(A916,'Np PL4 Stock'!A:E,5,FALSE),D916-1-VLOOKUP(A916,'Np PL4 Stock'!A:E,5,FALSE)),""))</f>
        <v/>
      </c>
      <c r="O916" s="345"/>
      <c r="P916" s="290"/>
      <c r="Q916" s="300"/>
      <c r="R916" s="336"/>
      <c r="S916" s="301"/>
      <c r="T916" s="301"/>
      <c r="U916" s="336"/>
      <c r="V916" s="354"/>
      <c r="W916" s="355"/>
      <c r="X916" s="349"/>
      <c r="Y916" s="313" t="str">
        <f>IF(ISBLANK(X916),"",IFERROR(IF(VLOOKUP(A916,'Np PL4 Stock'!A:J,10,FALSE)="Np4",X916-VLOOKUP(A916,'Np PL4 Stock'!A:E,5,FALSE),X916-1-VLOOKUP(A916,'Np PL4 Stock'!A:E,5,FALSE)),""))</f>
        <v/>
      </c>
      <c r="Z916" s="325"/>
      <c r="AA916" s="315"/>
      <c r="AB916" s="316"/>
      <c r="AC916" s="317" t="str">
        <f>IF(ISBLANK(AB916),"",IFERROR(IF(VLOOKUP(A916,'Np PL4 Stock'!A:J,10,FALSE)="Np4",AB916-VLOOKUP(A916,'Np PL4 Stock'!A:E,5,FALSE),AB916-1-VLOOKUP(A916,'Np PL4 Stock'!A:E,5,FALSE)),""))</f>
        <v/>
      </c>
      <c r="AD916" s="290"/>
      <c r="AE916" s="300"/>
      <c r="AF916" s="323"/>
      <c r="AG916" s="335"/>
      <c r="AH916" s="336"/>
      <c r="AI916" s="335"/>
      <c r="AJ916" s="326"/>
      <c r="AK916" s="334"/>
    </row>
    <row r="917" spans="1:37">
      <c r="A917" s="280" t="str">
        <f t="shared" si="31"/>
        <v/>
      </c>
      <c r="B917" s="281"/>
      <c r="C917" s="282"/>
      <c r="D917" s="282"/>
      <c r="E917" s="243"/>
      <c r="F917" s="244"/>
      <c r="G917" s="243"/>
      <c r="H917" s="283" t="str">
        <f>IF(ISBLANK(F917),"",IFERROR(VLOOKUP(A917,'Np PL4 Stock'!$A:$U,20,FALSE),""))</f>
        <v/>
      </c>
      <c r="J917" s="283" t="str">
        <f>IF(ISBLANK(F917),"",VLOOKUP(LEFT(A917,5),Unit!A:B,2,FALSE))</f>
        <v/>
      </c>
      <c r="K917" s="243"/>
      <c r="L917" s="243"/>
      <c r="M917" s="291" t="str">
        <f t="shared" si="32"/>
        <v/>
      </c>
      <c r="N917" s="292" t="str">
        <f>IF(ISBLANK(D917),"",IFERROR(IF(VLOOKUP(A917,'Np PL4 Stock'!A:J,10,FALSE)="Np4",D917-VLOOKUP(A917,'Np PL4 Stock'!A:E,5,FALSE),D917-1-VLOOKUP(A917,'Np PL4 Stock'!A:E,5,FALSE)),""))</f>
        <v/>
      </c>
      <c r="O917" s="345"/>
      <c r="P917" s="290"/>
      <c r="Q917" s="300"/>
      <c r="R917" s="336"/>
      <c r="S917" s="301"/>
      <c r="T917" s="301"/>
      <c r="U917" s="336"/>
      <c r="V917" s="354"/>
      <c r="W917" s="355"/>
      <c r="X917" s="349"/>
      <c r="Y917" s="313" t="str">
        <f>IF(ISBLANK(X917),"",IFERROR(IF(VLOOKUP(A917,'Np PL4 Stock'!A:J,10,FALSE)="Np4",X917-VLOOKUP(A917,'Np PL4 Stock'!A:E,5,FALSE),X917-1-VLOOKUP(A917,'Np PL4 Stock'!A:E,5,FALSE)),""))</f>
        <v/>
      </c>
      <c r="Z917" s="325"/>
      <c r="AA917" s="315"/>
      <c r="AB917" s="316"/>
      <c r="AC917" s="317" t="str">
        <f>IF(ISBLANK(AB917),"",IFERROR(IF(VLOOKUP(A917,'Np PL4 Stock'!A:J,10,FALSE)="Np4",AB917-VLOOKUP(A917,'Np PL4 Stock'!A:E,5,FALSE),AB917-1-VLOOKUP(A917,'Np PL4 Stock'!A:E,5,FALSE)),""))</f>
        <v/>
      </c>
      <c r="AD917" s="290"/>
      <c r="AE917" s="300"/>
      <c r="AF917" s="323"/>
      <c r="AG917" s="335"/>
      <c r="AH917" s="336"/>
      <c r="AI917" s="335"/>
      <c r="AJ917" s="326"/>
      <c r="AK917" s="334"/>
    </row>
    <row r="918" spans="1:37">
      <c r="A918" s="280" t="str">
        <f t="shared" si="31"/>
        <v/>
      </c>
      <c r="B918" s="281"/>
      <c r="C918" s="282"/>
      <c r="D918" s="282"/>
      <c r="E918" s="243"/>
      <c r="F918" s="244"/>
      <c r="G918" s="243"/>
      <c r="H918" s="283" t="str">
        <f>IF(ISBLANK(F918),"",IFERROR(VLOOKUP(A918,'Np PL4 Stock'!$A:$U,20,FALSE),""))</f>
        <v/>
      </c>
      <c r="J918" s="283" t="str">
        <f>IF(ISBLANK(F918),"",VLOOKUP(LEFT(A918,5),Unit!A:B,2,FALSE))</f>
        <v/>
      </c>
      <c r="K918" s="243"/>
      <c r="L918" s="243"/>
      <c r="M918" s="291" t="str">
        <f t="shared" si="32"/>
        <v/>
      </c>
      <c r="N918" s="292" t="str">
        <f>IF(ISBLANK(D918),"",IFERROR(IF(VLOOKUP(A918,'Np PL4 Stock'!A:J,10,FALSE)="Np4",D918-VLOOKUP(A918,'Np PL4 Stock'!A:E,5,FALSE),D918-1-VLOOKUP(A918,'Np PL4 Stock'!A:E,5,FALSE)),""))</f>
        <v/>
      </c>
      <c r="O918" s="345"/>
      <c r="P918" s="290"/>
      <c r="Q918" s="300"/>
      <c r="R918" s="336"/>
      <c r="S918" s="301"/>
      <c r="T918" s="301"/>
      <c r="U918" s="336"/>
      <c r="V918" s="354"/>
      <c r="W918" s="355"/>
      <c r="X918" s="349"/>
      <c r="Y918" s="313" t="str">
        <f>IF(ISBLANK(X918),"",IFERROR(IF(VLOOKUP(A918,'Np PL4 Stock'!A:J,10,FALSE)="Np4",X918-VLOOKUP(A918,'Np PL4 Stock'!A:E,5,FALSE),X918-1-VLOOKUP(A918,'Np PL4 Stock'!A:E,5,FALSE)),""))</f>
        <v/>
      </c>
      <c r="Z918" s="325"/>
      <c r="AA918" s="315"/>
      <c r="AB918" s="316"/>
      <c r="AC918" s="317" t="str">
        <f>IF(ISBLANK(AB918),"",IFERROR(IF(VLOOKUP(A918,'Np PL4 Stock'!A:J,10,FALSE)="Np4",AB918-VLOOKUP(A918,'Np PL4 Stock'!A:E,5,FALSE),AB918-1-VLOOKUP(A918,'Np PL4 Stock'!A:E,5,FALSE)),""))</f>
        <v/>
      </c>
      <c r="AD918" s="290"/>
      <c r="AE918" s="300"/>
      <c r="AF918" s="323"/>
      <c r="AG918" s="335"/>
      <c r="AH918" s="336"/>
      <c r="AI918" s="335"/>
      <c r="AJ918" s="326"/>
      <c r="AK918" s="334"/>
    </row>
    <row r="919" spans="1:37">
      <c r="A919" s="280" t="str">
        <f t="shared" si="31"/>
        <v/>
      </c>
      <c r="B919" s="281"/>
      <c r="C919" s="282"/>
      <c r="D919" s="282"/>
      <c r="E919" s="243"/>
      <c r="F919" s="244"/>
      <c r="G919" s="243"/>
      <c r="H919" s="283" t="str">
        <f>IF(ISBLANK(F919),"",IFERROR(VLOOKUP(A919,'Np PL4 Stock'!$A:$U,20,FALSE),""))</f>
        <v/>
      </c>
      <c r="J919" s="283" t="str">
        <f>IF(ISBLANK(F919),"",VLOOKUP(LEFT(A919,5),Unit!A:B,2,FALSE))</f>
        <v/>
      </c>
      <c r="K919" s="243"/>
      <c r="L919" s="243"/>
      <c r="M919" s="291" t="str">
        <f t="shared" si="32"/>
        <v/>
      </c>
      <c r="N919" s="292" t="str">
        <f>IF(ISBLANK(D919),"",IFERROR(IF(VLOOKUP(A919,'Np PL4 Stock'!A:J,10,FALSE)="Np4",D919-VLOOKUP(A919,'Np PL4 Stock'!A:E,5,FALSE),D919-1-VLOOKUP(A919,'Np PL4 Stock'!A:E,5,FALSE)),""))</f>
        <v/>
      </c>
      <c r="O919" s="345"/>
      <c r="P919" s="290"/>
      <c r="Q919" s="300"/>
      <c r="R919" s="336"/>
      <c r="S919" s="301"/>
      <c r="T919" s="301"/>
      <c r="U919" s="336"/>
      <c r="V919" s="354"/>
      <c r="W919" s="355"/>
      <c r="X919" s="349"/>
      <c r="Y919" s="313" t="str">
        <f>IF(ISBLANK(X919),"",IFERROR(IF(VLOOKUP(A919,'Np PL4 Stock'!A:J,10,FALSE)="Np4",X919-VLOOKUP(A919,'Np PL4 Stock'!A:E,5,FALSE),X919-1-VLOOKUP(A919,'Np PL4 Stock'!A:E,5,FALSE)),""))</f>
        <v/>
      </c>
      <c r="Z919" s="325"/>
      <c r="AA919" s="315"/>
      <c r="AB919" s="316"/>
      <c r="AC919" s="317" t="str">
        <f>IF(ISBLANK(AB919),"",IFERROR(IF(VLOOKUP(A919,'Np PL4 Stock'!A:J,10,FALSE)="Np4",AB919-VLOOKUP(A919,'Np PL4 Stock'!A:E,5,FALSE),AB919-1-VLOOKUP(A919,'Np PL4 Stock'!A:E,5,FALSE)),""))</f>
        <v/>
      </c>
      <c r="AD919" s="290"/>
      <c r="AE919" s="300"/>
      <c r="AF919" s="323"/>
      <c r="AG919" s="335"/>
      <c r="AH919" s="336"/>
      <c r="AI919" s="335"/>
      <c r="AJ919" s="326"/>
      <c r="AK919" s="334"/>
    </row>
    <row r="920" spans="1:37">
      <c r="A920" s="280" t="str">
        <f t="shared" si="31"/>
        <v/>
      </c>
      <c r="B920" s="281"/>
      <c r="C920" s="282"/>
      <c r="D920" s="282"/>
      <c r="E920" s="243"/>
      <c r="F920" s="244"/>
      <c r="G920" s="243"/>
      <c r="H920" s="283" t="str">
        <f>IF(ISBLANK(F920),"",IFERROR(VLOOKUP(A920,'Np PL4 Stock'!$A:$U,20,FALSE),""))</f>
        <v/>
      </c>
      <c r="J920" s="283" t="str">
        <f>IF(ISBLANK(F920),"",VLOOKUP(LEFT(A920,5),Unit!A:B,2,FALSE))</f>
        <v/>
      </c>
      <c r="K920" s="243"/>
      <c r="L920" s="243"/>
      <c r="M920" s="291" t="str">
        <f t="shared" si="32"/>
        <v/>
      </c>
      <c r="N920" s="292" t="str">
        <f>IF(ISBLANK(D920),"",IFERROR(IF(VLOOKUP(A920,'Np PL4 Stock'!A:J,10,FALSE)="Np4",D920-VLOOKUP(A920,'Np PL4 Stock'!A:E,5,FALSE),D920-1-VLOOKUP(A920,'Np PL4 Stock'!A:E,5,FALSE)),""))</f>
        <v/>
      </c>
      <c r="O920" s="345"/>
      <c r="P920" s="290"/>
      <c r="Q920" s="300"/>
      <c r="R920" s="336"/>
      <c r="S920" s="301"/>
      <c r="T920" s="301"/>
      <c r="U920" s="336"/>
      <c r="V920" s="354"/>
      <c r="W920" s="355"/>
      <c r="X920" s="349"/>
      <c r="Y920" s="313" t="str">
        <f>IF(ISBLANK(X920),"",IFERROR(IF(VLOOKUP(A920,'Np PL4 Stock'!A:J,10,FALSE)="Np4",X920-VLOOKUP(A920,'Np PL4 Stock'!A:E,5,FALSE),X920-1-VLOOKUP(A920,'Np PL4 Stock'!A:E,5,FALSE)),""))</f>
        <v/>
      </c>
      <c r="Z920" s="325"/>
      <c r="AA920" s="315"/>
      <c r="AB920" s="316"/>
      <c r="AC920" s="317" t="str">
        <f>IF(ISBLANK(AB920),"",IFERROR(IF(VLOOKUP(A920,'Np PL4 Stock'!A:J,10,FALSE)="Np4",AB920-VLOOKUP(A920,'Np PL4 Stock'!A:E,5,FALSE),AB920-1-VLOOKUP(A920,'Np PL4 Stock'!A:E,5,FALSE)),""))</f>
        <v/>
      </c>
      <c r="AD920" s="290"/>
      <c r="AE920" s="300"/>
      <c r="AF920" s="323"/>
      <c r="AG920" s="335"/>
      <c r="AH920" s="336"/>
      <c r="AI920" s="335"/>
      <c r="AJ920" s="326"/>
      <c r="AK920" s="334"/>
    </row>
    <row r="921" spans="1:37">
      <c r="A921" s="280" t="str">
        <f t="shared" si="31"/>
        <v/>
      </c>
      <c r="B921" s="281"/>
      <c r="C921" s="282"/>
      <c r="D921" s="282"/>
      <c r="E921" s="243"/>
      <c r="F921" s="244"/>
      <c r="G921" s="243"/>
      <c r="H921" s="283" t="str">
        <f>IF(ISBLANK(F921),"",IFERROR(VLOOKUP(A921,'Np PL4 Stock'!$A:$U,20,FALSE),""))</f>
        <v/>
      </c>
      <c r="J921" s="283" t="str">
        <f>IF(ISBLANK(F921),"",VLOOKUP(LEFT(A921,5),Unit!A:B,2,FALSE))</f>
        <v/>
      </c>
      <c r="K921" s="243"/>
      <c r="L921" s="243"/>
      <c r="M921" s="291" t="str">
        <f t="shared" si="32"/>
        <v/>
      </c>
      <c r="N921" s="292" t="str">
        <f>IF(ISBLANK(D921),"",IFERROR(IF(VLOOKUP(A921,'Np PL4 Stock'!A:J,10,FALSE)="Np4",D921-VLOOKUP(A921,'Np PL4 Stock'!A:E,5,FALSE),D921-1-VLOOKUP(A921,'Np PL4 Stock'!A:E,5,FALSE)),""))</f>
        <v/>
      </c>
      <c r="O921" s="345"/>
      <c r="P921" s="290"/>
      <c r="Q921" s="300"/>
      <c r="R921" s="336"/>
      <c r="S921" s="301"/>
      <c r="T921" s="301"/>
      <c r="U921" s="336"/>
      <c r="V921" s="354"/>
      <c r="W921" s="355"/>
      <c r="X921" s="349"/>
      <c r="Y921" s="313" t="str">
        <f>IF(ISBLANK(X921),"",IFERROR(IF(VLOOKUP(A921,'Np PL4 Stock'!A:J,10,FALSE)="Np4",X921-VLOOKUP(A921,'Np PL4 Stock'!A:E,5,FALSE),X921-1-VLOOKUP(A921,'Np PL4 Stock'!A:E,5,FALSE)),""))</f>
        <v/>
      </c>
      <c r="Z921" s="325"/>
      <c r="AA921" s="315"/>
      <c r="AB921" s="316"/>
      <c r="AC921" s="317" t="str">
        <f>IF(ISBLANK(AB921),"",IFERROR(IF(VLOOKUP(A921,'Np PL4 Stock'!A:J,10,FALSE)="Np4",AB921-VLOOKUP(A921,'Np PL4 Stock'!A:E,5,FALSE),AB921-1-VLOOKUP(A921,'Np PL4 Stock'!A:E,5,FALSE)),""))</f>
        <v/>
      </c>
      <c r="AD921" s="290"/>
      <c r="AE921" s="300"/>
      <c r="AF921" s="323"/>
      <c r="AG921" s="335"/>
      <c r="AH921" s="336"/>
      <c r="AI921" s="335"/>
      <c r="AJ921" s="326"/>
      <c r="AK921" s="334"/>
    </row>
    <row r="922" spans="1:37">
      <c r="A922" s="280" t="str">
        <f t="shared" si="31"/>
        <v/>
      </c>
      <c r="B922" s="281"/>
      <c r="C922" s="282"/>
      <c r="D922" s="282"/>
      <c r="E922" s="243"/>
      <c r="F922" s="244"/>
      <c r="G922" s="243"/>
      <c r="H922" s="283" t="str">
        <f>IF(ISBLANK(F922),"",IFERROR(VLOOKUP(A922,'Np PL4 Stock'!$A:$U,20,FALSE),""))</f>
        <v/>
      </c>
      <c r="J922" s="283" t="str">
        <f>IF(ISBLANK(F922),"",VLOOKUP(LEFT(A922,5),Unit!A:B,2,FALSE))</f>
        <v/>
      </c>
      <c r="K922" s="243"/>
      <c r="L922" s="243"/>
      <c r="M922" s="291" t="str">
        <f t="shared" si="32"/>
        <v/>
      </c>
      <c r="N922" s="292" t="str">
        <f>IF(ISBLANK(D922),"",IFERROR(IF(VLOOKUP(A922,'Np PL4 Stock'!A:J,10,FALSE)="Np4",D922-VLOOKUP(A922,'Np PL4 Stock'!A:E,5,FALSE),D922-1-VLOOKUP(A922,'Np PL4 Stock'!A:E,5,FALSE)),""))</f>
        <v/>
      </c>
      <c r="O922" s="345"/>
      <c r="P922" s="290"/>
      <c r="Q922" s="300"/>
      <c r="R922" s="336"/>
      <c r="S922" s="301"/>
      <c r="T922" s="301"/>
      <c r="U922" s="336"/>
      <c r="V922" s="354"/>
      <c r="W922" s="355"/>
      <c r="X922" s="349"/>
      <c r="Y922" s="313" t="str">
        <f>IF(ISBLANK(X922),"",IFERROR(IF(VLOOKUP(A922,'Np PL4 Stock'!A:J,10,FALSE)="Np4",X922-VLOOKUP(A922,'Np PL4 Stock'!A:E,5,FALSE),X922-1-VLOOKUP(A922,'Np PL4 Stock'!A:E,5,FALSE)),""))</f>
        <v/>
      </c>
      <c r="Z922" s="325"/>
      <c r="AA922" s="315"/>
      <c r="AB922" s="316"/>
      <c r="AC922" s="317" t="str">
        <f>IF(ISBLANK(AB922),"",IFERROR(IF(VLOOKUP(A922,'Np PL4 Stock'!A:J,10,FALSE)="Np4",AB922-VLOOKUP(A922,'Np PL4 Stock'!A:E,5,FALSE),AB922-1-VLOOKUP(A922,'Np PL4 Stock'!A:E,5,FALSE)),""))</f>
        <v/>
      </c>
      <c r="AD922" s="290"/>
      <c r="AE922" s="300"/>
      <c r="AF922" s="323"/>
      <c r="AG922" s="335"/>
      <c r="AH922" s="336"/>
      <c r="AI922" s="335"/>
      <c r="AJ922" s="326"/>
      <c r="AK922" s="334"/>
    </row>
    <row r="923" spans="1:37">
      <c r="A923" s="280" t="str">
        <f t="shared" si="31"/>
        <v/>
      </c>
      <c r="B923" s="281"/>
      <c r="C923" s="282"/>
      <c r="D923" s="282"/>
      <c r="E923" s="243"/>
      <c r="F923" s="244"/>
      <c r="G923" s="243"/>
      <c r="H923" s="283" t="str">
        <f>IF(ISBLANK(F923),"",IFERROR(VLOOKUP(A923,'Np PL4 Stock'!$A:$U,20,FALSE),""))</f>
        <v/>
      </c>
      <c r="J923" s="283" t="str">
        <f>IF(ISBLANK(F923),"",VLOOKUP(LEFT(A923,5),Unit!A:B,2,FALSE))</f>
        <v/>
      </c>
      <c r="K923" s="243"/>
      <c r="L923" s="243"/>
      <c r="M923" s="291" t="str">
        <f t="shared" si="32"/>
        <v/>
      </c>
      <c r="N923" s="292" t="str">
        <f>IF(ISBLANK(D923),"",IFERROR(IF(VLOOKUP(A923,'Np PL4 Stock'!A:J,10,FALSE)="Np4",D923-VLOOKUP(A923,'Np PL4 Stock'!A:E,5,FALSE),D923-1-VLOOKUP(A923,'Np PL4 Stock'!A:E,5,FALSE)),""))</f>
        <v/>
      </c>
      <c r="O923" s="345"/>
      <c r="P923" s="290"/>
      <c r="Q923" s="300"/>
      <c r="R923" s="336"/>
      <c r="S923" s="301"/>
      <c r="T923" s="301"/>
      <c r="U923" s="336"/>
      <c r="V923" s="354"/>
      <c r="W923" s="355"/>
      <c r="X923" s="349"/>
      <c r="Y923" s="313" t="str">
        <f>IF(ISBLANK(X923),"",IFERROR(IF(VLOOKUP(A923,'Np PL4 Stock'!A:J,10,FALSE)="Np4",X923-VLOOKUP(A923,'Np PL4 Stock'!A:E,5,FALSE),X923-1-VLOOKUP(A923,'Np PL4 Stock'!A:E,5,FALSE)),""))</f>
        <v/>
      </c>
      <c r="Z923" s="325"/>
      <c r="AA923" s="315"/>
      <c r="AB923" s="316"/>
      <c r="AC923" s="317" t="str">
        <f>IF(ISBLANK(AB923),"",IFERROR(IF(VLOOKUP(A923,'Np PL4 Stock'!A:J,10,FALSE)="Np4",AB923-VLOOKUP(A923,'Np PL4 Stock'!A:E,5,FALSE),AB923-1-VLOOKUP(A923,'Np PL4 Stock'!A:E,5,FALSE)),""))</f>
        <v/>
      </c>
      <c r="AD923" s="290"/>
      <c r="AE923" s="300"/>
      <c r="AF923" s="323"/>
      <c r="AG923" s="335"/>
      <c r="AH923" s="336"/>
      <c r="AI923" s="335"/>
      <c r="AJ923" s="326"/>
      <c r="AK923" s="334"/>
    </row>
    <row r="924" spans="1:37">
      <c r="A924" s="280" t="str">
        <f t="shared" si="31"/>
        <v/>
      </c>
      <c r="B924" s="281"/>
      <c r="C924" s="282"/>
      <c r="D924" s="282"/>
      <c r="E924" s="243"/>
      <c r="F924" s="244"/>
      <c r="G924" s="243"/>
      <c r="H924" s="283" t="str">
        <f>IF(ISBLANK(F924),"",IFERROR(VLOOKUP(A924,'Np PL4 Stock'!$A:$U,20,FALSE),""))</f>
        <v/>
      </c>
      <c r="J924" s="283" t="str">
        <f>IF(ISBLANK(F924),"",VLOOKUP(LEFT(A924,5),Unit!A:B,2,FALSE))</f>
        <v/>
      </c>
      <c r="K924" s="243"/>
      <c r="L924" s="243"/>
      <c r="M924" s="291" t="str">
        <f t="shared" si="32"/>
        <v/>
      </c>
      <c r="N924" s="292" t="str">
        <f>IF(ISBLANK(D924),"",IFERROR(IF(VLOOKUP(A924,'Np PL4 Stock'!A:J,10,FALSE)="Np4",D924-VLOOKUP(A924,'Np PL4 Stock'!A:E,5,FALSE),D924-1-VLOOKUP(A924,'Np PL4 Stock'!A:E,5,FALSE)),""))</f>
        <v/>
      </c>
      <c r="O924" s="345"/>
      <c r="P924" s="290"/>
      <c r="Q924" s="300"/>
      <c r="R924" s="336"/>
      <c r="S924" s="301"/>
      <c r="T924" s="301"/>
      <c r="U924" s="336"/>
      <c r="V924" s="354"/>
      <c r="W924" s="355"/>
      <c r="X924" s="349"/>
      <c r="Y924" s="313" t="str">
        <f>IF(ISBLANK(X924),"",IFERROR(IF(VLOOKUP(A924,'Np PL4 Stock'!A:J,10,FALSE)="Np4",X924-VLOOKUP(A924,'Np PL4 Stock'!A:E,5,FALSE),X924-1-VLOOKUP(A924,'Np PL4 Stock'!A:E,5,FALSE)),""))</f>
        <v/>
      </c>
      <c r="Z924" s="325"/>
      <c r="AA924" s="315"/>
      <c r="AB924" s="316"/>
      <c r="AC924" s="317" t="str">
        <f>IF(ISBLANK(AB924),"",IFERROR(IF(VLOOKUP(A924,'Np PL4 Stock'!A:J,10,FALSE)="Np4",AB924-VLOOKUP(A924,'Np PL4 Stock'!A:E,5,FALSE),AB924-1-VLOOKUP(A924,'Np PL4 Stock'!A:E,5,FALSE)),""))</f>
        <v/>
      </c>
      <c r="AD924" s="290"/>
      <c r="AE924" s="300"/>
      <c r="AF924" s="323"/>
      <c r="AG924" s="335"/>
      <c r="AH924" s="336"/>
      <c r="AI924" s="335"/>
      <c r="AJ924" s="326"/>
      <c r="AK924" s="334"/>
    </row>
    <row r="925" spans="1:37">
      <c r="A925" s="280" t="str">
        <f t="shared" si="31"/>
        <v/>
      </c>
      <c r="B925" s="281"/>
      <c r="C925" s="282"/>
      <c r="D925" s="282"/>
      <c r="E925" s="243"/>
      <c r="F925" s="244"/>
      <c r="G925" s="243"/>
      <c r="H925" s="283" t="str">
        <f>IF(ISBLANK(F925),"",IFERROR(VLOOKUP(A925,'Np PL4 Stock'!$A:$U,20,FALSE),""))</f>
        <v/>
      </c>
      <c r="J925" s="283" t="str">
        <f>IF(ISBLANK(F925),"",VLOOKUP(LEFT(A925,5),Unit!A:B,2,FALSE))</f>
        <v/>
      </c>
      <c r="K925" s="243"/>
      <c r="L925" s="243"/>
      <c r="M925" s="291" t="str">
        <f t="shared" si="32"/>
        <v/>
      </c>
      <c r="N925" s="292" t="str">
        <f>IF(ISBLANK(D925),"",IFERROR(IF(VLOOKUP(A925,'Np PL4 Stock'!A:J,10,FALSE)="Np4",D925-VLOOKUP(A925,'Np PL4 Stock'!A:E,5,FALSE),D925-1-VLOOKUP(A925,'Np PL4 Stock'!A:E,5,FALSE)),""))</f>
        <v/>
      </c>
      <c r="O925" s="345"/>
      <c r="P925" s="290"/>
      <c r="Q925" s="300"/>
      <c r="R925" s="336"/>
      <c r="S925" s="301"/>
      <c r="T925" s="301"/>
      <c r="U925" s="336"/>
      <c r="V925" s="354"/>
      <c r="W925" s="355"/>
      <c r="X925" s="349"/>
      <c r="Y925" s="313" t="str">
        <f>IF(ISBLANK(X925),"",IFERROR(IF(VLOOKUP(A925,'Np PL4 Stock'!A:J,10,FALSE)="Np4",X925-VLOOKUP(A925,'Np PL4 Stock'!A:E,5,FALSE),X925-1-VLOOKUP(A925,'Np PL4 Stock'!A:E,5,FALSE)),""))</f>
        <v/>
      </c>
      <c r="Z925" s="325"/>
      <c r="AA925" s="315"/>
      <c r="AB925" s="316"/>
      <c r="AC925" s="317" t="str">
        <f>IF(ISBLANK(AB925),"",IFERROR(IF(VLOOKUP(A925,'Np PL4 Stock'!A:J,10,FALSE)="Np4",AB925-VLOOKUP(A925,'Np PL4 Stock'!A:E,5,FALSE),AB925-1-VLOOKUP(A925,'Np PL4 Stock'!A:E,5,FALSE)),""))</f>
        <v/>
      </c>
      <c r="AD925" s="290"/>
      <c r="AE925" s="300"/>
      <c r="AF925" s="323"/>
      <c r="AG925" s="335"/>
      <c r="AH925" s="336"/>
      <c r="AI925" s="335"/>
      <c r="AJ925" s="326"/>
      <c r="AK925" s="334"/>
    </row>
    <row r="926" spans="1:37">
      <c r="A926" s="280" t="str">
        <f t="shared" si="31"/>
        <v/>
      </c>
      <c r="B926" s="281"/>
      <c r="C926" s="282"/>
      <c r="D926" s="282"/>
      <c r="E926" s="243"/>
      <c r="F926" s="244"/>
      <c r="G926" s="243"/>
      <c r="H926" s="283" t="str">
        <f>IF(ISBLANK(F926),"",IFERROR(VLOOKUP(A926,'Np PL4 Stock'!$A:$U,20,FALSE),""))</f>
        <v/>
      </c>
      <c r="J926" s="283" t="str">
        <f>IF(ISBLANK(F926),"",VLOOKUP(LEFT(A926,5),Unit!A:B,2,FALSE))</f>
        <v/>
      </c>
      <c r="K926" s="243"/>
      <c r="L926" s="243"/>
      <c r="M926" s="291" t="str">
        <f t="shared" si="32"/>
        <v/>
      </c>
      <c r="N926" s="292" t="str">
        <f>IF(ISBLANK(D926),"",IFERROR(IF(VLOOKUP(A926,'Np PL4 Stock'!A:J,10,FALSE)="Np4",D926-VLOOKUP(A926,'Np PL4 Stock'!A:E,5,FALSE),D926-1-VLOOKUP(A926,'Np PL4 Stock'!A:E,5,FALSE)),""))</f>
        <v/>
      </c>
      <c r="O926" s="345"/>
      <c r="P926" s="290"/>
      <c r="Q926" s="300"/>
      <c r="R926" s="336"/>
      <c r="S926" s="301"/>
      <c r="T926" s="301"/>
      <c r="U926" s="336"/>
      <c r="V926" s="354"/>
      <c r="W926" s="355"/>
      <c r="X926" s="349"/>
      <c r="Y926" s="313" t="str">
        <f>IF(ISBLANK(X926),"",IFERROR(IF(VLOOKUP(A926,'Np PL4 Stock'!A:J,10,FALSE)="Np4",X926-VLOOKUP(A926,'Np PL4 Stock'!A:E,5,FALSE),X926-1-VLOOKUP(A926,'Np PL4 Stock'!A:E,5,FALSE)),""))</f>
        <v/>
      </c>
      <c r="Z926" s="325"/>
      <c r="AA926" s="315"/>
      <c r="AB926" s="316"/>
      <c r="AC926" s="317" t="str">
        <f>IF(ISBLANK(AB926),"",IFERROR(IF(VLOOKUP(A926,'Np PL4 Stock'!A:J,10,FALSE)="Np4",AB926-VLOOKUP(A926,'Np PL4 Stock'!A:E,5,FALSE),AB926-1-VLOOKUP(A926,'Np PL4 Stock'!A:E,5,FALSE)),""))</f>
        <v/>
      </c>
      <c r="AD926" s="290"/>
      <c r="AE926" s="300"/>
      <c r="AF926" s="323"/>
      <c r="AG926" s="335"/>
      <c r="AH926" s="336"/>
      <c r="AI926" s="335"/>
      <c r="AJ926" s="326"/>
      <c r="AK926" s="334"/>
    </row>
    <row r="927" spans="1:37">
      <c r="A927" s="280" t="str">
        <f t="shared" si="31"/>
        <v/>
      </c>
      <c r="B927" s="281"/>
      <c r="C927" s="282"/>
      <c r="D927" s="282"/>
      <c r="E927" s="243"/>
      <c r="F927" s="244"/>
      <c r="G927" s="243"/>
      <c r="H927" s="283" t="str">
        <f>IF(ISBLANK(F927),"",IFERROR(VLOOKUP(A927,'Np PL4 Stock'!$A:$U,20,FALSE),""))</f>
        <v/>
      </c>
      <c r="J927" s="283" t="str">
        <f>IF(ISBLANK(F927),"",VLOOKUP(LEFT(A927,5),Unit!A:B,2,FALSE))</f>
        <v/>
      </c>
      <c r="K927" s="243"/>
      <c r="L927" s="243"/>
      <c r="M927" s="291" t="str">
        <f t="shared" si="32"/>
        <v/>
      </c>
      <c r="N927" s="292" t="str">
        <f>IF(ISBLANK(D927),"",IFERROR(IF(VLOOKUP(A927,'Np PL4 Stock'!A:J,10,FALSE)="Np4",D927-VLOOKUP(A927,'Np PL4 Stock'!A:E,5,FALSE),D927-1-VLOOKUP(A927,'Np PL4 Stock'!A:E,5,FALSE)),""))</f>
        <v/>
      </c>
      <c r="O927" s="345"/>
      <c r="P927" s="290"/>
      <c r="Q927" s="300"/>
      <c r="R927" s="336"/>
      <c r="S927" s="301"/>
      <c r="T927" s="301"/>
      <c r="U927" s="336"/>
      <c r="V927" s="354"/>
      <c r="W927" s="355"/>
      <c r="X927" s="349"/>
      <c r="Y927" s="313" t="str">
        <f>IF(ISBLANK(X927),"",IFERROR(IF(VLOOKUP(A927,'Np PL4 Stock'!A:J,10,FALSE)="Np4",X927-VLOOKUP(A927,'Np PL4 Stock'!A:E,5,FALSE),X927-1-VLOOKUP(A927,'Np PL4 Stock'!A:E,5,FALSE)),""))</f>
        <v/>
      </c>
      <c r="Z927" s="325"/>
      <c r="AA927" s="315"/>
      <c r="AB927" s="316"/>
      <c r="AC927" s="317" t="str">
        <f>IF(ISBLANK(AB927),"",IFERROR(IF(VLOOKUP(A927,'Np PL4 Stock'!A:J,10,FALSE)="Np4",AB927-VLOOKUP(A927,'Np PL4 Stock'!A:E,5,FALSE),AB927-1-VLOOKUP(A927,'Np PL4 Stock'!A:E,5,FALSE)),""))</f>
        <v/>
      </c>
      <c r="AD927" s="290"/>
      <c r="AE927" s="300"/>
      <c r="AF927" s="323"/>
      <c r="AG927" s="335"/>
      <c r="AH927" s="336"/>
      <c r="AI927" s="335"/>
      <c r="AJ927" s="326"/>
      <c r="AK927" s="334"/>
    </row>
    <row r="928" spans="1:37">
      <c r="A928" s="280" t="str">
        <f t="shared" si="31"/>
        <v/>
      </c>
      <c r="B928" s="281"/>
      <c r="C928" s="282"/>
      <c r="D928" s="282"/>
      <c r="E928" s="243"/>
      <c r="F928" s="244"/>
      <c r="G928" s="243"/>
      <c r="H928" s="283" t="str">
        <f>IF(ISBLANK(F928),"",IFERROR(VLOOKUP(A928,'Np PL4 Stock'!$A:$U,20,FALSE),""))</f>
        <v/>
      </c>
      <c r="J928" s="283" t="str">
        <f>IF(ISBLANK(F928),"",VLOOKUP(LEFT(A928,5),Unit!A:B,2,FALSE))</f>
        <v/>
      </c>
      <c r="K928" s="243"/>
      <c r="L928" s="243"/>
      <c r="M928" s="291" t="str">
        <f t="shared" si="32"/>
        <v/>
      </c>
      <c r="N928" s="292" t="str">
        <f>IF(ISBLANK(D928),"",IFERROR(IF(VLOOKUP(A928,'Np PL4 Stock'!A:J,10,FALSE)="Np4",D928-VLOOKUP(A928,'Np PL4 Stock'!A:E,5,FALSE),D928-1-VLOOKUP(A928,'Np PL4 Stock'!A:E,5,FALSE)),""))</f>
        <v/>
      </c>
      <c r="O928" s="345"/>
      <c r="P928" s="290"/>
      <c r="Q928" s="300"/>
      <c r="R928" s="336"/>
      <c r="S928" s="301"/>
      <c r="T928" s="301"/>
      <c r="U928" s="336"/>
      <c r="V928" s="354"/>
      <c r="W928" s="355"/>
      <c r="X928" s="349"/>
      <c r="Y928" s="313" t="str">
        <f>IF(ISBLANK(X928),"",IFERROR(IF(VLOOKUP(A928,'Np PL4 Stock'!A:J,10,FALSE)="Np4",X928-VLOOKUP(A928,'Np PL4 Stock'!A:E,5,FALSE),X928-1-VLOOKUP(A928,'Np PL4 Stock'!A:E,5,FALSE)),""))</f>
        <v/>
      </c>
      <c r="Z928" s="325"/>
      <c r="AA928" s="315"/>
      <c r="AB928" s="316"/>
      <c r="AC928" s="317" t="str">
        <f>IF(ISBLANK(AB928),"",IFERROR(IF(VLOOKUP(A928,'Np PL4 Stock'!A:J,10,FALSE)="Np4",AB928-VLOOKUP(A928,'Np PL4 Stock'!A:E,5,FALSE),AB928-1-VLOOKUP(A928,'Np PL4 Stock'!A:E,5,FALSE)),""))</f>
        <v/>
      </c>
      <c r="AD928" s="290"/>
      <c r="AE928" s="300"/>
      <c r="AF928" s="323"/>
      <c r="AG928" s="335"/>
      <c r="AH928" s="336"/>
      <c r="AI928" s="335"/>
      <c r="AJ928" s="326"/>
      <c r="AK928" s="334"/>
    </row>
    <row r="929" spans="1:37">
      <c r="A929" s="280" t="str">
        <f t="shared" si="31"/>
        <v/>
      </c>
      <c r="B929" s="281"/>
      <c r="C929" s="282"/>
      <c r="D929" s="282"/>
      <c r="E929" s="243"/>
      <c r="F929" s="244"/>
      <c r="G929" s="243"/>
      <c r="H929" s="283" t="str">
        <f>IF(ISBLANK(F929),"",IFERROR(VLOOKUP(A929,'Np PL4 Stock'!$A:$U,20,FALSE),""))</f>
        <v/>
      </c>
      <c r="J929" s="283" t="str">
        <f>IF(ISBLANK(F929),"",VLOOKUP(LEFT(A929,5),Unit!A:B,2,FALSE))</f>
        <v/>
      </c>
      <c r="K929" s="243"/>
      <c r="L929" s="243"/>
      <c r="M929" s="291" t="str">
        <f t="shared" si="32"/>
        <v/>
      </c>
      <c r="N929" s="292" t="str">
        <f>IF(ISBLANK(D929),"",IFERROR(IF(VLOOKUP(A929,'Np PL4 Stock'!A:J,10,FALSE)="Np4",D929-VLOOKUP(A929,'Np PL4 Stock'!A:E,5,FALSE),D929-1-VLOOKUP(A929,'Np PL4 Stock'!A:E,5,FALSE)),""))</f>
        <v/>
      </c>
      <c r="O929" s="345"/>
      <c r="P929" s="290"/>
      <c r="Q929" s="300"/>
      <c r="R929" s="336"/>
      <c r="S929" s="301"/>
      <c r="T929" s="301"/>
      <c r="U929" s="336"/>
      <c r="V929" s="354"/>
      <c r="W929" s="355"/>
      <c r="X929" s="349"/>
      <c r="Y929" s="313" t="str">
        <f>IF(ISBLANK(X929),"",IFERROR(IF(VLOOKUP(A929,'Np PL4 Stock'!A:J,10,FALSE)="Np4",X929-VLOOKUP(A929,'Np PL4 Stock'!A:E,5,FALSE),X929-1-VLOOKUP(A929,'Np PL4 Stock'!A:E,5,FALSE)),""))</f>
        <v/>
      </c>
      <c r="Z929" s="325"/>
      <c r="AA929" s="315"/>
      <c r="AB929" s="316"/>
      <c r="AC929" s="317" t="str">
        <f>IF(ISBLANK(AB929),"",IFERROR(IF(VLOOKUP(A929,'Np PL4 Stock'!A:J,10,FALSE)="Np4",AB929-VLOOKUP(A929,'Np PL4 Stock'!A:E,5,FALSE),AB929-1-VLOOKUP(A929,'Np PL4 Stock'!A:E,5,FALSE)),""))</f>
        <v/>
      </c>
      <c r="AD929" s="290"/>
      <c r="AE929" s="300"/>
      <c r="AF929" s="323"/>
      <c r="AG929" s="335"/>
      <c r="AH929" s="336"/>
      <c r="AI929" s="335"/>
      <c r="AJ929" s="326"/>
      <c r="AK929" s="334"/>
    </row>
    <row r="930" spans="1:37">
      <c r="A930" s="280" t="str">
        <f t="shared" si="31"/>
        <v/>
      </c>
      <c r="B930" s="281"/>
      <c r="C930" s="282"/>
      <c r="D930" s="282"/>
      <c r="E930" s="243"/>
      <c r="F930" s="244"/>
      <c r="G930" s="243"/>
      <c r="H930" s="283" t="str">
        <f>IF(ISBLANK(F930),"",IFERROR(VLOOKUP(A930,'Np PL4 Stock'!$A:$U,20,FALSE),""))</f>
        <v/>
      </c>
      <c r="J930" s="283" t="str">
        <f>IF(ISBLANK(F930),"",VLOOKUP(LEFT(A930,5),Unit!A:B,2,FALSE))</f>
        <v/>
      </c>
      <c r="K930" s="243"/>
      <c r="L930" s="243"/>
      <c r="M930" s="291" t="str">
        <f t="shared" si="32"/>
        <v/>
      </c>
      <c r="N930" s="292" t="str">
        <f>IF(ISBLANK(D930),"",IFERROR(IF(VLOOKUP(A930,'Np PL4 Stock'!A:J,10,FALSE)="Np4",D930-VLOOKUP(A930,'Np PL4 Stock'!A:E,5,FALSE),D930-1-VLOOKUP(A930,'Np PL4 Stock'!A:E,5,FALSE)),""))</f>
        <v/>
      </c>
      <c r="O930" s="345"/>
      <c r="P930" s="290"/>
      <c r="Q930" s="300"/>
      <c r="R930" s="336"/>
      <c r="S930" s="301"/>
      <c r="T930" s="301"/>
      <c r="U930" s="336"/>
      <c r="V930" s="354"/>
      <c r="W930" s="355"/>
      <c r="X930" s="349"/>
      <c r="Y930" s="313" t="str">
        <f>IF(ISBLANK(X930),"",IFERROR(IF(VLOOKUP(A930,'Np PL4 Stock'!A:J,10,FALSE)="Np4",X930-VLOOKUP(A930,'Np PL4 Stock'!A:E,5,FALSE),X930-1-VLOOKUP(A930,'Np PL4 Stock'!A:E,5,FALSE)),""))</f>
        <v/>
      </c>
      <c r="Z930" s="325"/>
      <c r="AA930" s="315"/>
      <c r="AB930" s="316"/>
      <c r="AC930" s="317" t="str">
        <f>IF(ISBLANK(AB930),"",IFERROR(IF(VLOOKUP(A930,'Np PL4 Stock'!A:J,10,FALSE)="Np4",AB930-VLOOKUP(A930,'Np PL4 Stock'!A:E,5,FALSE),AB930-1-VLOOKUP(A930,'Np PL4 Stock'!A:E,5,FALSE)),""))</f>
        <v/>
      </c>
      <c r="AD930" s="290"/>
      <c r="AE930" s="300"/>
      <c r="AF930" s="323"/>
      <c r="AG930" s="335"/>
      <c r="AH930" s="336"/>
      <c r="AI930" s="335"/>
      <c r="AJ930" s="326"/>
      <c r="AK930" s="334"/>
    </row>
    <row r="931" spans="1:37">
      <c r="A931" s="280" t="str">
        <f t="shared" si="31"/>
        <v/>
      </c>
      <c r="B931" s="281"/>
      <c r="C931" s="282"/>
      <c r="D931" s="282"/>
      <c r="E931" s="243"/>
      <c r="F931" s="244"/>
      <c r="G931" s="243"/>
      <c r="H931" s="283" t="str">
        <f>IF(ISBLANK(F931),"",IFERROR(VLOOKUP(A931,'Np PL4 Stock'!$A:$U,20,FALSE),""))</f>
        <v/>
      </c>
      <c r="J931" s="283" t="str">
        <f>IF(ISBLANK(F931),"",VLOOKUP(LEFT(A931,5),Unit!A:B,2,FALSE))</f>
        <v/>
      </c>
      <c r="K931" s="243"/>
      <c r="L931" s="243"/>
      <c r="M931" s="291" t="str">
        <f t="shared" si="32"/>
        <v/>
      </c>
      <c r="N931" s="292" t="str">
        <f>IF(ISBLANK(D931),"",IFERROR(IF(VLOOKUP(A931,'Np PL4 Stock'!A:J,10,FALSE)="Np4",D931-VLOOKUP(A931,'Np PL4 Stock'!A:E,5,FALSE),D931-1-VLOOKUP(A931,'Np PL4 Stock'!A:E,5,FALSE)),""))</f>
        <v/>
      </c>
      <c r="O931" s="345"/>
      <c r="P931" s="290"/>
      <c r="Q931" s="300"/>
      <c r="R931" s="336"/>
      <c r="S931" s="301"/>
      <c r="T931" s="301"/>
      <c r="U931" s="336"/>
      <c r="V931" s="354"/>
      <c r="W931" s="355"/>
      <c r="X931" s="349"/>
      <c r="Y931" s="313" t="str">
        <f>IF(ISBLANK(X931),"",IFERROR(IF(VLOOKUP(A931,'Np PL4 Stock'!A:J,10,FALSE)="Np4",X931-VLOOKUP(A931,'Np PL4 Stock'!A:E,5,FALSE),X931-1-VLOOKUP(A931,'Np PL4 Stock'!A:E,5,FALSE)),""))</f>
        <v/>
      </c>
      <c r="Z931" s="325"/>
      <c r="AA931" s="315"/>
      <c r="AB931" s="316"/>
      <c r="AC931" s="317" t="str">
        <f>IF(ISBLANK(AB931),"",IFERROR(IF(VLOOKUP(A931,'Np PL4 Stock'!A:J,10,FALSE)="Np4",AB931-VLOOKUP(A931,'Np PL4 Stock'!A:E,5,FALSE),AB931-1-VLOOKUP(A931,'Np PL4 Stock'!A:E,5,FALSE)),""))</f>
        <v/>
      </c>
      <c r="AD931" s="290"/>
      <c r="AE931" s="300"/>
      <c r="AF931" s="323"/>
      <c r="AG931" s="335"/>
      <c r="AH931" s="336"/>
      <c r="AI931" s="335"/>
      <c r="AJ931" s="326"/>
      <c r="AK931" s="334"/>
    </row>
    <row r="932" spans="1:37">
      <c r="A932" s="280" t="str">
        <f t="shared" si="31"/>
        <v/>
      </c>
      <c r="B932" s="281"/>
      <c r="C932" s="282"/>
      <c r="D932" s="282"/>
      <c r="E932" s="243"/>
      <c r="F932" s="244"/>
      <c r="G932" s="243"/>
      <c r="H932" s="283" t="str">
        <f>IF(ISBLANK(F932),"",IFERROR(VLOOKUP(A932,'Np PL4 Stock'!$A:$U,20,FALSE),""))</f>
        <v/>
      </c>
      <c r="J932" s="283" t="str">
        <f>IF(ISBLANK(F932),"",VLOOKUP(LEFT(A932,5),Unit!A:B,2,FALSE))</f>
        <v/>
      </c>
      <c r="K932" s="243"/>
      <c r="L932" s="243"/>
      <c r="M932" s="291" t="str">
        <f t="shared" si="32"/>
        <v/>
      </c>
      <c r="N932" s="292" t="str">
        <f>IF(ISBLANK(D932),"",IFERROR(IF(VLOOKUP(A932,'Np PL4 Stock'!A:J,10,FALSE)="Np4",D932-VLOOKUP(A932,'Np PL4 Stock'!A:E,5,FALSE),D932-1-VLOOKUP(A932,'Np PL4 Stock'!A:E,5,FALSE)),""))</f>
        <v/>
      </c>
      <c r="O932" s="345"/>
      <c r="P932" s="290"/>
      <c r="Q932" s="300"/>
      <c r="R932" s="336"/>
      <c r="S932" s="301"/>
      <c r="T932" s="301"/>
      <c r="U932" s="336"/>
      <c r="V932" s="354"/>
      <c r="W932" s="355"/>
      <c r="X932" s="349"/>
      <c r="Y932" s="313" t="str">
        <f>IF(ISBLANK(X932),"",IFERROR(IF(VLOOKUP(A932,'Np PL4 Stock'!A:J,10,FALSE)="Np4",X932-VLOOKUP(A932,'Np PL4 Stock'!A:E,5,FALSE),X932-1-VLOOKUP(A932,'Np PL4 Stock'!A:E,5,FALSE)),""))</f>
        <v/>
      </c>
      <c r="Z932" s="325"/>
      <c r="AA932" s="315"/>
      <c r="AB932" s="316"/>
      <c r="AC932" s="317" t="str">
        <f>IF(ISBLANK(AB932),"",IFERROR(IF(VLOOKUP(A932,'Np PL4 Stock'!A:J,10,FALSE)="Np4",AB932-VLOOKUP(A932,'Np PL4 Stock'!A:E,5,FALSE),AB932-1-VLOOKUP(A932,'Np PL4 Stock'!A:E,5,FALSE)),""))</f>
        <v/>
      </c>
      <c r="AD932" s="290"/>
      <c r="AE932" s="300"/>
      <c r="AF932" s="323"/>
      <c r="AG932" s="335"/>
      <c r="AH932" s="336"/>
      <c r="AI932" s="335"/>
      <c r="AJ932" s="326"/>
      <c r="AK932" s="334"/>
    </row>
    <row r="933" spans="1:37">
      <c r="A933" s="280" t="str">
        <f t="shared" si="31"/>
        <v/>
      </c>
      <c r="B933" s="281"/>
      <c r="C933" s="282"/>
      <c r="D933" s="282"/>
      <c r="E933" s="243"/>
      <c r="F933" s="244"/>
      <c r="G933" s="243"/>
      <c r="H933" s="283" t="str">
        <f>IF(ISBLANK(F933),"",IFERROR(VLOOKUP(A933,'Np PL4 Stock'!$A:$U,20,FALSE),""))</f>
        <v/>
      </c>
      <c r="J933" s="283" t="str">
        <f>IF(ISBLANK(F933),"",VLOOKUP(LEFT(A933,5),Unit!A:B,2,FALSE))</f>
        <v/>
      </c>
      <c r="K933" s="243"/>
      <c r="L933" s="243"/>
      <c r="M933" s="291" t="str">
        <f t="shared" si="32"/>
        <v/>
      </c>
      <c r="N933" s="292" t="str">
        <f>IF(ISBLANK(D933),"",IFERROR(IF(VLOOKUP(A933,'Np PL4 Stock'!A:J,10,FALSE)="Np4",D933-VLOOKUP(A933,'Np PL4 Stock'!A:E,5,FALSE),D933-1-VLOOKUP(A933,'Np PL4 Stock'!A:E,5,FALSE)),""))</f>
        <v/>
      </c>
      <c r="O933" s="345"/>
      <c r="P933" s="290"/>
      <c r="Q933" s="300"/>
      <c r="R933" s="336"/>
      <c r="S933" s="301"/>
      <c r="T933" s="301"/>
      <c r="U933" s="336"/>
      <c r="V933" s="354"/>
      <c r="W933" s="355"/>
      <c r="X933" s="349"/>
      <c r="Y933" s="313" t="str">
        <f>IF(ISBLANK(X933),"",IFERROR(IF(VLOOKUP(A933,'Np PL4 Stock'!A:J,10,FALSE)="Np4",X933-VLOOKUP(A933,'Np PL4 Stock'!A:E,5,FALSE),X933-1-VLOOKUP(A933,'Np PL4 Stock'!A:E,5,FALSE)),""))</f>
        <v/>
      </c>
      <c r="Z933" s="325"/>
      <c r="AA933" s="315"/>
      <c r="AB933" s="316"/>
      <c r="AC933" s="317" t="str">
        <f>IF(ISBLANK(AB933),"",IFERROR(IF(VLOOKUP(A933,'Np PL4 Stock'!A:J,10,FALSE)="Np4",AB933-VLOOKUP(A933,'Np PL4 Stock'!A:E,5,FALSE),AB933-1-VLOOKUP(A933,'Np PL4 Stock'!A:E,5,FALSE)),""))</f>
        <v/>
      </c>
      <c r="AD933" s="290"/>
      <c r="AE933" s="300"/>
      <c r="AF933" s="323"/>
      <c r="AG933" s="335"/>
      <c r="AH933" s="336"/>
      <c r="AI933" s="335"/>
      <c r="AJ933" s="326"/>
      <c r="AK933" s="334"/>
    </row>
    <row r="934" spans="1:37">
      <c r="A934" s="280" t="str">
        <f t="shared" si="31"/>
        <v/>
      </c>
      <c r="B934" s="281"/>
      <c r="C934" s="282"/>
      <c r="D934" s="282"/>
      <c r="E934" s="243"/>
      <c r="F934" s="244"/>
      <c r="G934" s="243"/>
      <c r="H934" s="283" t="str">
        <f>IF(ISBLANK(F934),"",IFERROR(VLOOKUP(A934,'Np PL4 Stock'!$A:$U,20,FALSE),""))</f>
        <v/>
      </c>
      <c r="J934" s="283" t="str">
        <f>IF(ISBLANK(F934),"",VLOOKUP(LEFT(A934,5),Unit!A:B,2,FALSE))</f>
        <v/>
      </c>
      <c r="K934" s="243"/>
      <c r="L934" s="243"/>
      <c r="M934" s="291" t="str">
        <f t="shared" si="32"/>
        <v/>
      </c>
      <c r="N934" s="292" t="str">
        <f>IF(ISBLANK(D934),"",IFERROR(IF(VLOOKUP(A934,'Np PL4 Stock'!A:J,10,FALSE)="Np4",D934-VLOOKUP(A934,'Np PL4 Stock'!A:E,5,FALSE),D934-1-VLOOKUP(A934,'Np PL4 Stock'!A:E,5,FALSE)),""))</f>
        <v/>
      </c>
      <c r="O934" s="345"/>
      <c r="P934" s="290"/>
      <c r="Q934" s="300"/>
      <c r="R934" s="336"/>
      <c r="S934" s="301"/>
      <c r="T934" s="301"/>
      <c r="U934" s="336"/>
      <c r="V934" s="354"/>
      <c r="W934" s="355"/>
      <c r="X934" s="349"/>
      <c r="Y934" s="313" t="str">
        <f>IF(ISBLANK(X934),"",IFERROR(IF(VLOOKUP(A934,'Np PL4 Stock'!A:J,10,FALSE)="Np4",X934-VLOOKUP(A934,'Np PL4 Stock'!A:E,5,FALSE),X934-1-VLOOKUP(A934,'Np PL4 Stock'!A:E,5,FALSE)),""))</f>
        <v/>
      </c>
      <c r="Z934" s="325"/>
      <c r="AA934" s="315"/>
      <c r="AB934" s="316"/>
      <c r="AC934" s="317" t="str">
        <f>IF(ISBLANK(AB934),"",IFERROR(IF(VLOOKUP(A934,'Np PL4 Stock'!A:J,10,FALSE)="Np4",AB934-VLOOKUP(A934,'Np PL4 Stock'!A:E,5,FALSE),AB934-1-VLOOKUP(A934,'Np PL4 Stock'!A:E,5,FALSE)),""))</f>
        <v/>
      </c>
      <c r="AD934" s="290"/>
      <c r="AE934" s="300"/>
      <c r="AF934" s="323"/>
      <c r="AG934" s="335"/>
      <c r="AH934" s="336"/>
      <c r="AI934" s="335"/>
      <c r="AJ934" s="326"/>
      <c r="AK934" s="334"/>
    </row>
    <row r="935" spans="1:37">
      <c r="A935" s="280" t="str">
        <f t="shared" si="31"/>
        <v/>
      </c>
      <c r="B935" s="281"/>
      <c r="C935" s="282"/>
      <c r="D935" s="282"/>
      <c r="E935" s="243"/>
      <c r="F935" s="244"/>
      <c r="G935" s="243"/>
      <c r="H935" s="283" t="str">
        <f>IF(ISBLANK(F935),"",IFERROR(VLOOKUP(A935,'Np PL4 Stock'!$A:$U,20,FALSE),""))</f>
        <v/>
      </c>
      <c r="J935" s="283" t="str">
        <f>IF(ISBLANK(F935),"",VLOOKUP(LEFT(A935,5),Unit!A:B,2,FALSE))</f>
        <v/>
      </c>
      <c r="K935" s="243"/>
      <c r="L935" s="243"/>
      <c r="M935" s="291" t="str">
        <f t="shared" si="32"/>
        <v/>
      </c>
      <c r="N935" s="292" t="str">
        <f>IF(ISBLANK(D935),"",IFERROR(IF(VLOOKUP(A935,'Np PL4 Stock'!A:J,10,FALSE)="Np4",D935-VLOOKUP(A935,'Np PL4 Stock'!A:E,5,FALSE),D935-1-VLOOKUP(A935,'Np PL4 Stock'!A:E,5,FALSE)),""))</f>
        <v/>
      </c>
      <c r="O935" s="345"/>
      <c r="P935" s="290"/>
      <c r="Q935" s="300"/>
      <c r="R935" s="336"/>
      <c r="S935" s="301"/>
      <c r="T935" s="301"/>
      <c r="U935" s="336"/>
      <c r="V935" s="354"/>
      <c r="W935" s="355"/>
      <c r="X935" s="349"/>
      <c r="Y935" s="313" t="str">
        <f>IF(ISBLANK(X935),"",IFERROR(IF(VLOOKUP(A935,'Np PL4 Stock'!A:J,10,FALSE)="Np4",X935-VLOOKUP(A935,'Np PL4 Stock'!A:E,5,FALSE),X935-1-VLOOKUP(A935,'Np PL4 Stock'!A:E,5,FALSE)),""))</f>
        <v/>
      </c>
      <c r="Z935" s="325"/>
      <c r="AA935" s="315"/>
      <c r="AB935" s="316"/>
      <c r="AC935" s="317" t="str">
        <f>IF(ISBLANK(AB935),"",IFERROR(IF(VLOOKUP(A935,'Np PL4 Stock'!A:J,10,FALSE)="Np4",AB935-VLOOKUP(A935,'Np PL4 Stock'!A:E,5,FALSE),AB935-1-VLOOKUP(A935,'Np PL4 Stock'!A:E,5,FALSE)),""))</f>
        <v/>
      </c>
      <c r="AD935" s="290"/>
      <c r="AE935" s="300"/>
      <c r="AF935" s="323"/>
      <c r="AG935" s="335"/>
      <c r="AH935" s="336"/>
      <c r="AI935" s="335"/>
      <c r="AJ935" s="326"/>
      <c r="AK935" s="334"/>
    </row>
    <row r="936" spans="1:37">
      <c r="A936" s="280" t="str">
        <f t="shared" si="31"/>
        <v/>
      </c>
      <c r="B936" s="281"/>
      <c r="C936" s="282"/>
      <c r="D936" s="282"/>
      <c r="E936" s="243"/>
      <c r="F936" s="244"/>
      <c r="G936" s="243"/>
      <c r="H936" s="283" t="str">
        <f>IF(ISBLANK(F936),"",IFERROR(VLOOKUP(A936,'Np PL4 Stock'!$A:$U,20,FALSE),""))</f>
        <v/>
      </c>
      <c r="J936" s="283" t="str">
        <f>IF(ISBLANK(F936),"",VLOOKUP(LEFT(A936,5),Unit!A:B,2,FALSE))</f>
        <v/>
      </c>
      <c r="K936" s="243"/>
      <c r="L936" s="243"/>
      <c r="M936" s="291" t="str">
        <f t="shared" si="32"/>
        <v/>
      </c>
      <c r="N936" s="292" t="str">
        <f>IF(ISBLANK(D936),"",IFERROR(IF(VLOOKUP(A936,'Np PL4 Stock'!A:J,10,FALSE)="Np4",D936-VLOOKUP(A936,'Np PL4 Stock'!A:E,5,FALSE),D936-1-VLOOKUP(A936,'Np PL4 Stock'!A:E,5,FALSE)),""))</f>
        <v/>
      </c>
      <c r="O936" s="345"/>
      <c r="P936" s="290"/>
      <c r="Q936" s="300"/>
      <c r="R936" s="336"/>
      <c r="S936" s="301"/>
      <c r="T936" s="301"/>
      <c r="U936" s="336"/>
      <c r="V936" s="354"/>
      <c r="W936" s="355"/>
      <c r="X936" s="349"/>
      <c r="Y936" s="313" t="str">
        <f>IF(ISBLANK(X936),"",IFERROR(IF(VLOOKUP(A936,'Np PL4 Stock'!A:J,10,FALSE)="Np4",X936-VLOOKUP(A936,'Np PL4 Stock'!A:E,5,FALSE),X936-1-VLOOKUP(A936,'Np PL4 Stock'!A:E,5,FALSE)),""))</f>
        <v/>
      </c>
      <c r="Z936" s="325"/>
      <c r="AA936" s="315"/>
      <c r="AB936" s="316"/>
      <c r="AC936" s="317" t="str">
        <f>IF(ISBLANK(AB936),"",IFERROR(IF(VLOOKUP(A936,'Np PL4 Stock'!A:J,10,FALSE)="Np4",AB936-VLOOKUP(A936,'Np PL4 Stock'!A:E,5,FALSE),AB936-1-VLOOKUP(A936,'Np PL4 Stock'!A:E,5,FALSE)),""))</f>
        <v/>
      </c>
      <c r="AD936" s="290"/>
      <c r="AE936" s="300"/>
      <c r="AF936" s="323"/>
      <c r="AG936" s="335"/>
      <c r="AH936" s="336"/>
      <c r="AI936" s="335"/>
      <c r="AJ936" s="326"/>
      <c r="AK936" s="334"/>
    </row>
    <row r="937" spans="1:37">
      <c r="A937" s="280" t="str">
        <f t="shared" si="31"/>
        <v/>
      </c>
      <c r="B937" s="281"/>
      <c r="C937" s="282"/>
      <c r="D937" s="282"/>
      <c r="E937" s="243"/>
      <c r="F937" s="244"/>
      <c r="G937" s="243"/>
      <c r="H937" s="283" t="str">
        <f>IF(ISBLANK(F937),"",IFERROR(VLOOKUP(A937,'Np PL4 Stock'!$A:$U,20,FALSE),""))</f>
        <v/>
      </c>
      <c r="J937" s="283" t="str">
        <f>IF(ISBLANK(F937),"",VLOOKUP(LEFT(A937,5),Unit!A:B,2,FALSE))</f>
        <v/>
      </c>
      <c r="K937" s="243"/>
      <c r="L937" s="243"/>
      <c r="M937" s="291" t="str">
        <f t="shared" si="32"/>
        <v/>
      </c>
      <c r="N937" s="292" t="str">
        <f>IF(ISBLANK(D937),"",IFERROR(IF(VLOOKUP(A937,'Np PL4 Stock'!A:J,10,FALSE)="Np4",D937-VLOOKUP(A937,'Np PL4 Stock'!A:E,5,FALSE),D937-1-VLOOKUP(A937,'Np PL4 Stock'!A:E,5,FALSE)),""))</f>
        <v/>
      </c>
      <c r="O937" s="345"/>
      <c r="P937" s="290"/>
      <c r="Q937" s="300"/>
      <c r="R937" s="336"/>
      <c r="S937" s="301"/>
      <c r="T937" s="301"/>
      <c r="U937" s="336"/>
      <c r="V937" s="354"/>
      <c r="W937" s="355"/>
      <c r="X937" s="349"/>
      <c r="Y937" s="313" t="str">
        <f>IF(ISBLANK(X937),"",IFERROR(IF(VLOOKUP(A937,'Np PL4 Stock'!A:J,10,FALSE)="Np4",X937-VLOOKUP(A937,'Np PL4 Stock'!A:E,5,FALSE),X937-1-VLOOKUP(A937,'Np PL4 Stock'!A:E,5,FALSE)),""))</f>
        <v/>
      </c>
      <c r="Z937" s="325"/>
      <c r="AA937" s="315"/>
      <c r="AB937" s="316"/>
      <c r="AC937" s="317" t="str">
        <f>IF(ISBLANK(AB937),"",IFERROR(IF(VLOOKUP(A937,'Np PL4 Stock'!A:J,10,FALSE)="Np4",AB937-VLOOKUP(A937,'Np PL4 Stock'!A:E,5,FALSE),AB937-1-VLOOKUP(A937,'Np PL4 Stock'!A:E,5,FALSE)),""))</f>
        <v/>
      </c>
      <c r="AD937" s="290"/>
      <c r="AE937" s="300"/>
      <c r="AF937" s="323"/>
      <c r="AG937" s="335"/>
      <c r="AH937" s="336"/>
      <c r="AI937" s="335"/>
      <c r="AJ937" s="326"/>
      <c r="AK937" s="334"/>
    </row>
    <row r="938" spans="1:37">
      <c r="A938" s="280" t="str">
        <f t="shared" si="31"/>
        <v/>
      </c>
      <c r="B938" s="281"/>
      <c r="C938" s="282"/>
      <c r="D938" s="282"/>
      <c r="E938" s="243"/>
      <c r="F938" s="244"/>
      <c r="G938" s="243"/>
      <c r="H938" s="283" t="str">
        <f>IF(ISBLANK(F938),"",IFERROR(VLOOKUP(A938,'Np PL4 Stock'!$A:$U,20,FALSE),""))</f>
        <v/>
      </c>
      <c r="J938" s="283" t="str">
        <f>IF(ISBLANK(F938),"",VLOOKUP(LEFT(A938,5),Unit!A:B,2,FALSE))</f>
        <v/>
      </c>
      <c r="K938" s="243"/>
      <c r="L938" s="243"/>
      <c r="M938" s="291" t="str">
        <f t="shared" si="32"/>
        <v/>
      </c>
      <c r="N938" s="292" t="str">
        <f>IF(ISBLANK(D938),"",IFERROR(IF(VLOOKUP(A938,'Np PL4 Stock'!A:J,10,FALSE)="Np4",D938-VLOOKUP(A938,'Np PL4 Stock'!A:E,5,FALSE),D938-1-VLOOKUP(A938,'Np PL4 Stock'!A:E,5,FALSE)),""))</f>
        <v/>
      </c>
      <c r="O938" s="345"/>
      <c r="P938" s="290"/>
      <c r="Q938" s="300"/>
      <c r="R938" s="336"/>
      <c r="S938" s="301"/>
      <c r="T938" s="301"/>
      <c r="U938" s="336"/>
      <c r="V938" s="354"/>
      <c r="W938" s="355"/>
      <c r="X938" s="349"/>
      <c r="Y938" s="313" t="str">
        <f>IF(ISBLANK(X938),"",IFERROR(IF(VLOOKUP(A938,'Np PL4 Stock'!A:J,10,FALSE)="Np4",X938-VLOOKUP(A938,'Np PL4 Stock'!A:E,5,FALSE),X938-1-VLOOKUP(A938,'Np PL4 Stock'!A:E,5,FALSE)),""))</f>
        <v/>
      </c>
      <c r="Z938" s="325"/>
      <c r="AA938" s="315"/>
      <c r="AB938" s="316"/>
      <c r="AC938" s="317" t="str">
        <f>IF(ISBLANK(AB938),"",IFERROR(IF(VLOOKUP(A938,'Np PL4 Stock'!A:J,10,FALSE)="Np4",AB938-VLOOKUP(A938,'Np PL4 Stock'!A:E,5,FALSE),AB938-1-VLOOKUP(A938,'Np PL4 Stock'!A:E,5,FALSE)),""))</f>
        <v/>
      </c>
      <c r="AD938" s="290"/>
      <c r="AE938" s="300"/>
      <c r="AF938" s="323"/>
      <c r="AG938" s="335"/>
      <c r="AH938" s="336"/>
      <c r="AI938" s="335"/>
      <c r="AJ938" s="326"/>
      <c r="AK938" s="334"/>
    </row>
    <row r="939" spans="1:37">
      <c r="A939" s="280" t="str">
        <f t="shared" si="31"/>
        <v/>
      </c>
      <c r="B939" s="281"/>
      <c r="C939" s="282"/>
      <c r="D939" s="282"/>
      <c r="E939" s="243"/>
      <c r="F939" s="244"/>
      <c r="G939" s="243"/>
      <c r="H939" s="283" t="str">
        <f>IF(ISBLANK(F939),"",IFERROR(VLOOKUP(A939,'Np PL4 Stock'!$A:$U,20,FALSE),""))</f>
        <v/>
      </c>
      <c r="J939" s="283" t="str">
        <f>IF(ISBLANK(F939),"",VLOOKUP(LEFT(A939,5),Unit!A:B,2,FALSE))</f>
        <v/>
      </c>
      <c r="K939" s="243"/>
      <c r="L939" s="243"/>
      <c r="M939" s="291" t="str">
        <f t="shared" si="32"/>
        <v/>
      </c>
      <c r="N939" s="292" t="str">
        <f>IF(ISBLANK(D939),"",IFERROR(IF(VLOOKUP(A939,'Np PL4 Stock'!A:J,10,FALSE)="Np4",D939-VLOOKUP(A939,'Np PL4 Stock'!A:E,5,FALSE),D939-1-VLOOKUP(A939,'Np PL4 Stock'!A:E,5,FALSE)),""))</f>
        <v/>
      </c>
      <c r="O939" s="345"/>
      <c r="P939" s="290"/>
      <c r="Q939" s="300"/>
      <c r="R939" s="336"/>
      <c r="S939" s="301"/>
      <c r="T939" s="301"/>
      <c r="U939" s="336"/>
      <c r="V939" s="354"/>
      <c r="W939" s="355"/>
      <c r="X939" s="349"/>
      <c r="Y939" s="313" t="str">
        <f>IF(ISBLANK(X939),"",IFERROR(IF(VLOOKUP(A939,'Np PL4 Stock'!A:J,10,FALSE)="Np4",X939-VLOOKUP(A939,'Np PL4 Stock'!A:E,5,FALSE),X939-1-VLOOKUP(A939,'Np PL4 Stock'!A:E,5,FALSE)),""))</f>
        <v/>
      </c>
      <c r="Z939" s="325"/>
      <c r="AA939" s="315"/>
      <c r="AB939" s="316"/>
      <c r="AC939" s="317" t="str">
        <f>IF(ISBLANK(AB939),"",IFERROR(IF(VLOOKUP(A939,'Np PL4 Stock'!A:J,10,FALSE)="Np4",AB939-VLOOKUP(A939,'Np PL4 Stock'!A:E,5,FALSE),AB939-1-VLOOKUP(A939,'Np PL4 Stock'!A:E,5,FALSE)),""))</f>
        <v/>
      </c>
      <c r="AD939" s="290"/>
      <c r="AE939" s="300"/>
      <c r="AF939" s="323"/>
      <c r="AG939" s="335"/>
      <c r="AH939" s="336"/>
      <c r="AI939" s="335"/>
      <c r="AJ939" s="326"/>
      <c r="AK939" s="334"/>
    </row>
    <row r="940" spans="1:37">
      <c r="A940" s="280" t="str">
        <f t="shared" si="31"/>
        <v/>
      </c>
      <c r="B940" s="281"/>
      <c r="C940" s="282"/>
      <c r="D940" s="282"/>
      <c r="E940" s="243"/>
      <c r="F940" s="244"/>
      <c r="G940" s="243"/>
      <c r="H940" s="283" t="str">
        <f>IF(ISBLANK(F940),"",IFERROR(VLOOKUP(A940,'Np PL4 Stock'!$A:$U,20,FALSE),""))</f>
        <v/>
      </c>
      <c r="J940" s="283" t="str">
        <f>IF(ISBLANK(F940),"",VLOOKUP(LEFT(A940,5),Unit!A:B,2,FALSE))</f>
        <v/>
      </c>
      <c r="K940" s="243"/>
      <c r="L940" s="243"/>
      <c r="M940" s="291" t="str">
        <f t="shared" si="32"/>
        <v/>
      </c>
      <c r="N940" s="292" t="str">
        <f>IF(ISBLANK(D940),"",IFERROR(IF(VLOOKUP(A940,'Np PL4 Stock'!A:J,10,FALSE)="Np4",D940-VLOOKUP(A940,'Np PL4 Stock'!A:E,5,FALSE),D940-1-VLOOKUP(A940,'Np PL4 Stock'!A:E,5,FALSE)),""))</f>
        <v/>
      </c>
      <c r="O940" s="345"/>
      <c r="P940" s="290"/>
      <c r="Q940" s="300"/>
      <c r="R940" s="336"/>
      <c r="S940" s="301"/>
      <c r="T940" s="301"/>
      <c r="U940" s="336"/>
      <c r="V940" s="354"/>
      <c r="W940" s="355"/>
      <c r="X940" s="349"/>
      <c r="Y940" s="313" t="str">
        <f>IF(ISBLANK(X940),"",IFERROR(IF(VLOOKUP(A940,'Np PL4 Stock'!A:J,10,FALSE)="Np4",X940-VLOOKUP(A940,'Np PL4 Stock'!A:E,5,FALSE),X940-1-VLOOKUP(A940,'Np PL4 Stock'!A:E,5,FALSE)),""))</f>
        <v/>
      </c>
      <c r="Z940" s="325"/>
      <c r="AA940" s="315"/>
      <c r="AB940" s="316"/>
      <c r="AC940" s="317" t="str">
        <f>IF(ISBLANK(AB940),"",IFERROR(IF(VLOOKUP(A940,'Np PL4 Stock'!A:J,10,FALSE)="Np4",AB940-VLOOKUP(A940,'Np PL4 Stock'!A:E,5,FALSE),AB940-1-VLOOKUP(A940,'Np PL4 Stock'!A:E,5,FALSE)),""))</f>
        <v/>
      </c>
      <c r="AD940" s="290"/>
      <c r="AE940" s="300"/>
      <c r="AF940" s="323"/>
      <c r="AG940" s="335"/>
      <c r="AH940" s="336"/>
      <c r="AI940" s="335"/>
      <c r="AJ940" s="326"/>
      <c r="AK940" s="334"/>
    </row>
    <row r="941" spans="1:37">
      <c r="A941" s="280" t="str">
        <f t="shared" si="31"/>
        <v/>
      </c>
      <c r="B941" s="281"/>
      <c r="C941" s="282"/>
      <c r="D941" s="282"/>
      <c r="E941" s="243"/>
      <c r="F941" s="244"/>
      <c r="G941" s="243"/>
      <c r="H941" s="283" t="str">
        <f>IF(ISBLANK(F941),"",IFERROR(VLOOKUP(A941,'Np PL4 Stock'!$A:$U,20,FALSE),""))</f>
        <v/>
      </c>
      <c r="J941" s="283" t="str">
        <f>IF(ISBLANK(F941),"",VLOOKUP(LEFT(A941,5),Unit!A:B,2,FALSE))</f>
        <v/>
      </c>
      <c r="K941" s="243"/>
      <c r="L941" s="243"/>
      <c r="M941" s="291" t="str">
        <f t="shared" si="32"/>
        <v/>
      </c>
      <c r="N941" s="292" t="str">
        <f>IF(ISBLANK(D941),"",IFERROR(IF(VLOOKUP(A941,'Np PL4 Stock'!A:J,10,FALSE)="Np4",D941-VLOOKUP(A941,'Np PL4 Stock'!A:E,5,FALSE),D941-1-VLOOKUP(A941,'Np PL4 Stock'!A:E,5,FALSE)),""))</f>
        <v/>
      </c>
      <c r="O941" s="345"/>
      <c r="P941" s="290"/>
      <c r="Q941" s="300"/>
      <c r="R941" s="336"/>
      <c r="S941" s="301"/>
      <c r="T941" s="301"/>
      <c r="U941" s="336"/>
      <c r="V941" s="354"/>
      <c r="W941" s="355"/>
      <c r="X941" s="349"/>
      <c r="Y941" s="313" t="str">
        <f>IF(ISBLANK(X941),"",IFERROR(IF(VLOOKUP(A941,'Np PL4 Stock'!A:J,10,FALSE)="Np4",X941-VLOOKUP(A941,'Np PL4 Stock'!A:E,5,FALSE),X941-1-VLOOKUP(A941,'Np PL4 Stock'!A:E,5,FALSE)),""))</f>
        <v/>
      </c>
      <c r="Z941" s="325"/>
      <c r="AA941" s="315"/>
      <c r="AB941" s="316"/>
      <c r="AC941" s="317" t="str">
        <f>IF(ISBLANK(AB941),"",IFERROR(IF(VLOOKUP(A941,'Np PL4 Stock'!A:J,10,FALSE)="Np4",AB941-VLOOKUP(A941,'Np PL4 Stock'!A:E,5,FALSE),AB941-1-VLOOKUP(A941,'Np PL4 Stock'!A:E,5,FALSE)),""))</f>
        <v/>
      </c>
      <c r="AD941" s="290"/>
      <c r="AE941" s="300"/>
      <c r="AF941" s="323"/>
      <c r="AG941" s="335"/>
      <c r="AH941" s="336"/>
      <c r="AI941" s="335"/>
      <c r="AJ941" s="326"/>
      <c r="AK941" s="334"/>
    </row>
    <row r="942" spans="1:37">
      <c r="A942" s="280" t="str">
        <f t="shared" si="31"/>
        <v/>
      </c>
      <c r="B942" s="281"/>
      <c r="C942" s="282"/>
      <c r="D942" s="282"/>
      <c r="E942" s="243"/>
      <c r="F942" s="244"/>
      <c r="G942" s="243"/>
      <c r="H942" s="283" t="str">
        <f>IF(ISBLANK(F942),"",IFERROR(VLOOKUP(A942,'Np PL4 Stock'!$A:$U,20,FALSE),""))</f>
        <v/>
      </c>
      <c r="J942" s="283" t="str">
        <f>IF(ISBLANK(F942),"",VLOOKUP(LEFT(A942,5),Unit!A:B,2,FALSE))</f>
        <v/>
      </c>
      <c r="K942" s="243"/>
      <c r="L942" s="243"/>
      <c r="M942" s="291" t="str">
        <f t="shared" si="32"/>
        <v/>
      </c>
      <c r="N942" s="292" t="str">
        <f>IF(ISBLANK(D942),"",IFERROR(IF(VLOOKUP(A942,'Np PL4 Stock'!A:J,10,FALSE)="Np4",D942-VLOOKUP(A942,'Np PL4 Stock'!A:E,5,FALSE),D942-1-VLOOKUP(A942,'Np PL4 Stock'!A:E,5,FALSE)),""))</f>
        <v/>
      </c>
      <c r="O942" s="345"/>
      <c r="P942" s="290"/>
      <c r="Q942" s="300"/>
      <c r="R942" s="336"/>
      <c r="S942" s="301"/>
      <c r="T942" s="301"/>
      <c r="U942" s="336"/>
      <c r="V942" s="354"/>
      <c r="W942" s="355"/>
      <c r="X942" s="349"/>
      <c r="Y942" s="313" t="str">
        <f>IF(ISBLANK(X942),"",IFERROR(IF(VLOOKUP(A942,'Np PL4 Stock'!A:J,10,FALSE)="Np4",X942-VLOOKUP(A942,'Np PL4 Stock'!A:E,5,FALSE),X942-1-VLOOKUP(A942,'Np PL4 Stock'!A:E,5,FALSE)),""))</f>
        <v/>
      </c>
      <c r="Z942" s="325"/>
      <c r="AA942" s="315"/>
      <c r="AB942" s="316"/>
      <c r="AC942" s="317" t="str">
        <f>IF(ISBLANK(AB942),"",IFERROR(IF(VLOOKUP(A942,'Np PL4 Stock'!A:J,10,FALSE)="Np4",AB942-VLOOKUP(A942,'Np PL4 Stock'!A:E,5,FALSE),AB942-1-VLOOKUP(A942,'Np PL4 Stock'!A:E,5,FALSE)),""))</f>
        <v/>
      </c>
      <c r="AD942" s="290"/>
      <c r="AE942" s="300"/>
      <c r="AF942" s="323"/>
      <c r="AG942" s="335"/>
      <c r="AH942" s="336"/>
      <c r="AI942" s="335"/>
      <c r="AJ942" s="326"/>
      <c r="AK942" s="334"/>
    </row>
    <row r="943" spans="1:37">
      <c r="A943" s="280" t="str">
        <f t="shared" si="31"/>
        <v/>
      </c>
      <c r="B943" s="281"/>
      <c r="C943" s="282"/>
      <c r="D943" s="282"/>
      <c r="E943" s="243"/>
      <c r="F943" s="244"/>
      <c r="G943" s="243"/>
      <c r="H943" s="283" t="str">
        <f>IF(ISBLANK(F943),"",IFERROR(VLOOKUP(A943,'Np PL4 Stock'!$A:$U,20,FALSE),""))</f>
        <v/>
      </c>
      <c r="J943" s="283" t="str">
        <f>IF(ISBLANK(F943),"",VLOOKUP(LEFT(A943,5),Unit!A:B,2,FALSE))</f>
        <v/>
      </c>
      <c r="K943" s="243"/>
      <c r="L943" s="243"/>
      <c r="M943" s="291" t="str">
        <f t="shared" si="32"/>
        <v/>
      </c>
      <c r="N943" s="292" t="str">
        <f>IF(ISBLANK(D943),"",IFERROR(IF(VLOOKUP(A943,'Np PL4 Stock'!A:J,10,FALSE)="Np4",D943-VLOOKUP(A943,'Np PL4 Stock'!A:E,5,FALSE),D943-1-VLOOKUP(A943,'Np PL4 Stock'!A:E,5,FALSE)),""))</f>
        <v/>
      </c>
      <c r="O943" s="345"/>
      <c r="P943" s="290"/>
      <c r="Q943" s="300"/>
      <c r="R943" s="336"/>
      <c r="S943" s="301"/>
      <c r="T943" s="301"/>
      <c r="U943" s="336"/>
      <c r="V943" s="354"/>
      <c r="W943" s="355"/>
      <c r="X943" s="349"/>
      <c r="Y943" s="313" t="str">
        <f>IF(ISBLANK(X943),"",IFERROR(IF(VLOOKUP(A943,'Np PL4 Stock'!A:J,10,FALSE)="Np4",X943-VLOOKUP(A943,'Np PL4 Stock'!A:E,5,FALSE),X943-1-VLOOKUP(A943,'Np PL4 Stock'!A:E,5,FALSE)),""))</f>
        <v/>
      </c>
      <c r="Z943" s="325"/>
      <c r="AA943" s="315"/>
      <c r="AB943" s="316"/>
      <c r="AC943" s="317" t="str">
        <f>IF(ISBLANK(AB943),"",IFERROR(IF(VLOOKUP(A943,'Np PL4 Stock'!A:J,10,FALSE)="Np4",AB943-VLOOKUP(A943,'Np PL4 Stock'!A:E,5,FALSE),AB943-1-VLOOKUP(A943,'Np PL4 Stock'!A:E,5,FALSE)),""))</f>
        <v/>
      </c>
      <c r="AD943" s="290"/>
      <c r="AE943" s="300"/>
      <c r="AF943" s="323"/>
      <c r="AG943" s="335"/>
      <c r="AH943" s="336"/>
      <c r="AI943" s="335"/>
      <c r="AJ943" s="326"/>
      <c r="AK943" s="334"/>
    </row>
    <row r="944" spans="1:37">
      <c r="A944" s="280" t="str">
        <f t="shared" si="31"/>
        <v/>
      </c>
      <c r="B944" s="281"/>
      <c r="C944" s="282"/>
      <c r="D944" s="282"/>
      <c r="E944" s="243"/>
      <c r="F944" s="244"/>
      <c r="G944" s="243"/>
      <c r="H944" s="283" t="str">
        <f>IF(ISBLANK(F944),"",IFERROR(VLOOKUP(A944,'Np PL4 Stock'!$A:$U,20,FALSE),""))</f>
        <v/>
      </c>
      <c r="J944" s="283" t="str">
        <f>IF(ISBLANK(F944),"",VLOOKUP(LEFT(A944,5),Unit!A:B,2,FALSE))</f>
        <v/>
      </c>
      <c r="K944" s="243"/>
      <c r="L944" s="243"/>
      <c r="M944" s="291" t="str">
        <f t="shared" si="32"/>
        <v/>
      </c>
      <c r="N944" s="292" t="str">
        <f>IF(ISBLANK(D944),"",IFERROR(IF(VLOOKUP(A944,'Np PL4 Stock'!A:J,10,FALSE)="Np4",D944-VLOOKUP(A944,'Np PL4 Stock'!A:E,5,FALSE),D944-1-VLOOKUP(A944,'Np PL4 Stock'!A:E,5,FALSE)),""))</f>
        <v/>
      </c>
      <c r="O944" s="345"/>
      <c r="P944" s="290"/>
      <c r="Q944" s="300"/>
      <c r="R944" s="336"/>
      <c r="S944" s="301"/>
      <c r="T944" s="301"/>
      <c r="U944" s="336"/>
      <c r="V944" s="354"/>
      <c r="W944" s="355"/>
      <c r="X944" s="349"/>
      <c r="Y944" s="313" t="str">
        <f>IF(ISBLANK(X944),"",IFERROR(IF(VLOOKUP(A944,'Np PL4 Stock'!A:J,10,FALSE)="Np4",X944-VLOOKUP(A944,'Np PL4 Stock'!A:E,5,FALSE),X944-1-VLOOKUP(A944,'Np PL4 Stock'!A:E,5,FALSE)),""))</f>
        <v/>
      </c>
      <c r="Z944" s="325"/>
      <c r="AA944" s="315"/>
      <c r="AB944" s="316"/>
      <c r="AC944" s="317" t="str">
        <f>IF(ISBLANK(AB944),"",IFERROR(IF(VLOOKUP(A944,'Np PL4 Stock'!A:J,10,FALSE)="Np4",AB944-VLOOKUP(A944,'Np PL4 Stock'!A:E,5,FALSE),AB944-1-VLOOKUP(A944,'Np PL4 Stock'!A:E,5,FALSE)),""))</f>
        <v/>
      </c>
      <c r="AD944" s="290"/>
      <c r="AE944" s="300"/>
      <c r="AF944" s="323"/>
      <c r="AG944" s="335"/>
      <c r="AH944" s="336"/>
      <c r="AI944" s="335"/>
      <c r="AJ944" s="326"/>
      <c r="AK944" s="334"/>
    </row>
    <row r="945" spans="1:37">
      <c r="A945" s="280" t="str">
        <f t="shared" si="31"/>
        <v/>
      </c>
      <c r="B945" s="281"/>
      <c r="C945" s="282"/>
      <c r="D945" s="282"/>
      <c r="E945" s="243"/>
      <c r="F945" s="244"/>
      <c r="G945" s="243"/>
      <c r="H945" s="283" t="str">
        <f>IF(ISBLANK(F945),"",IFERROR(VLOOKUP(A945,'Np PL4 Stock'!$A:$U,20,FALSE),""))</f>
        <v/>
      </c>
      <c r="J945" s="283" t="str">
        <f>IF(ISBLANK(F945),"",VLOOKUP(LEFT(A945,5),Unit!A:B,2,FALSE))</f>
        <v/>
      </c>
      <c r="K945" s="243"/>
      <c r="L945" s="243"/>
      <c r="M945" s="291" t="str">
        <f t="shared" si="32"/>
        <v/>
      </c>
      <c r="N945" s="292" t="str">
        <f>IF(ISBLANK(D945),"",IFERROR(IF(VLOOKUP(A945,'Np PL4 Stock'!A:J,10,FALSE)="Np4",D945-VLOOKUP(A945,'Np PL4 Stock'!A:E,5,FALSE),D945-1-VLOOKUP(A945,'Np PL4 Stock'!A:E,5,FALSE)),""))</f>
        <v/>
      </c>
      <c r="O945" s="345"/>
      <c r="P945" s="290"/>
      <c r="Q945" s="300"/>
      <c r="R945" s="336"/>
      <c r="S945" s="301"/>
      <c r="T945" s="301"/>
      <c r="U945" s="336"/>
      <c r="V945" s="354"/>
      <c r="W945" s="355"/>
      <c r="X945" s="349"/>
      <c r="Y945" s="313" t="str">
        <f>IF(ISBLANK(X945),"",IFERROR(IF(VLOOKUP(A945,'Np PL4 Stock'!A:J,10,FALSE)="Np4",X945-VLOOKUP(A945,'Np PL4 Stock'!A:E,5,FALSE),X945-1-VLOOKUP(A945,'Np PL4 Stock'!A:E,5,FALSE)),""))</f>
        <v/>
      </c>
      <c r="Z945" s="325"/>
      <c r="AA945" s="315"/>
      <c r="AB945" s="316"/>
      <c r="AC945" s="317" t="str">
        <f>IF(ISBLANK(AB945),"",IFERROR(IF(VLOOKUP(A945,'Np PL4 Stock'!A:J,10,FALSE)="Np4",AB945-VLOOKUP(A945,'Np PL4 Stock'!A:E,5,FALSE),AB945-1-VLOOKUP(A945,'Np PL4 Stock'!A:E,5,FALSE)),""))</f>
        <v/>
      </c>
      <c r="AD945" s="290"/>
      <c r="AE945" s="300"/>
      <c r="AF945" s="323"/>
      <c r="AG945" s="335"/>
      <c r="AH945" s="336"/>
      <c r="AI945" s="335"/>
      <c r="AJ945" s="326"/>
      <c r="AK945" s="334"/>
    </row>
    <row r="946" spans="1:37">
      <c r="A946" s="280" t="str">
        <f t="shared" si="31"/>
        <v/>
      </c>
      <c r="B946" s="281"/>
      <c r="C946" s="282"/>
      <c r="D946" s="282"/>
      <c r="E946" s="243"/>
      <c r="F946" s="244"/>
      <c r="G946" s="243"/>
      <c r="H946" s="283" t="str">
        <f>IF(ISBLANK(F946),"",IFERROR(VLOOKUP(A946,'Np PL4 Stock'!$A:$U,20,FALSE),""))</f>
        <v/>
      </c>
      <c r="J946" s="283" t="str">
        <f>IF(ISBLANK(F946),"",VLOOKUP(LEFT(A946,5),Unit!A:B,2,FALSE))</f>
        <v/>
      </c>
      <c r="K946" s="243"/>
      <c r="L946" s="243"/>
      <c r="M946" s="291" t="str">
        <f t="shared" si="32"/>
        <v/>
      </c>
      <c r="N946" s="292" t="str">
        <f>IF(ISBLANK(D946),"",IFERROR(IF(VLOOKUP(A946,'Np PL4 Stock'!A:J,10,FALSE)="Np4",D946-VLOOKUP(A946,'Np PL4 Stock'!A:E,5,FALSE),D946-1-VLOOKUP(A946,'Np PL4 Stock'!A:E,5,FALSE)),""))</f>
        <v/>
      </c>
      <c r="O946" s="345"/>
      <c r="P946" s="290"/>
      <c r="Q946" s="300"/>
      <c r="R946" s="336"/>
      <c r="S946" s="301"/>
      <c r="T946" s="301"/>
      <c r="U946" s="336"/>
      <c r="V946" s="354"/>
      <c r="W946" s="355"/>
      <c r="X946" s="349"/>
      <c r="Y946" s="313" t="str">
        <f>IF(ISBLANK(X946),"",IFERROR(IF(VLOOKUP(A946,'Np PL4 Stock'!A:J,10,FALSE)="Np4",X946-VLOOKUP(A946,'Np PL4 Stock'!A:E,5,FALSE),X946-1-VLOOKUP(A946,'Np PL4 Stock'!A:E,5,FALSE)),""))</f>
        <v/>
      </c>
      <c r="Z946" s="325"/>
      <c r="AA946" s="315"/>
      <c r="AB946" s="316"/>
      <c r="AC946" s="317" t="str">
        <f>IF(ISBLANK(AB946),"",IFERROR(IF(VLOOKUP(A946,'Np PL4 Stock'!A:J,10,FALSE)="Np4",AB946-VLOOKUP(A946,'Np PL4 Stock'!A:E,5,FALSE),AB946-1-VLOOKUP(A946,'Np PL4 Stock'!A:E,5,FALSE)),""))</f>
        <v/>
      </c>
      <c r="AD946" s="290"/>
      <c r="AE946" s="300"/>
      <c r="AF946" s="323"/>
      <c r="AG946" s="335"/>
      <c r="AH946" s="336"/>
      <c r="AI946" s="335"/>
      <c r="AJ946" s="326"/>
      <c r="AK946" s="334"/>
    </row>
    <row r="947" spans="1:37">
      <c r="A947" s="280" t="str">
        <f t="shared" si="31"/>
        <v/>
      </c>
      <c r="B947" s="281"/>
      <c r="C947" s="282"/>
      <c r="D947" s="282"/>
      <c r="E947" s="243"/>
      <c r="F947" s="244"/>
      <c r="G947" s="243"/>
      <c r="H947" s="283" t="str">
        <f>IF(ISBLANK(F947),"",IFERROR(VLOOKUP(A947,'Np PL4 Stock'!$A:$U,20,FALSE),""))</f>
        <v/>
      </c>
      <c r="J947" s="283" t="str">
        <f>IF(ISBLANK(F947),"",VLOOKUP(LEFT(A947,5),Unit!A:B,2,FALSE))</f>
        <v/>
      </c>
      <c r="K947" s="243"/>
      <c r="L947" s="243"/>
      <c r="M947" s="291" t="str">
        <f t="shared" si="32"/>
        <v/>
      </c>
      <c r="N947" s="292" t="str">
        <f>IF(ISBLANK(D947),"",IFERROR(IF(VLOOKUP(A947,'Np PL4 Stock'!A:J,10,FALSE)="Np4",D947-VLOOKUP(A947,'Np PL4 Stock'!A:E,5,FALSE),D947-1-VLOOKUP(A947,'Np PL4 Stock'!A:E,5,FALSE)),""))</f>
        <v/>
      </c>
      <c r="O947" s="345"/>
      <c r="P947" s="290"/>
      <c r="Q947" s="300"/>
      <c r="R947" s="336"/>
      <c r="S947" s="301"/>
      <c r="T947" s="301"/>
      <c r="U947" s="336"/>
      <c r="V947" s="354"/>
      <c r="W947" s="355"/>
      <c r="X947" s="349"/>
      <c r="Y947" s="313" t="str">
        <f>IF(ISBLANK(X947),"",IFERROR(IF(VLOOKUP(A947,'Np PL4 Stock'!A:J,10,FALSE)="Np4",X947-VLOOKUP(A947,'Np PL4 Stock'!A:E,5,FALSE),X947-1-VLOOKUP(A947,'Np PL4 Stock'!A:E,5,FALSE)),""))</f>
        <v/>
      </c>
      <c r="Z947" s="325"/>
      <c r="AA947" s="315"/>
      <c r="AB947" s="316"/>
      <c r="AC947" s="317" t="str">
        <f>IF(ISBLANK(AB947),"",IFERROR(IF(VLOOKUP(A947,'Np PL4 Stock'!A:J,10,FALSE)="Np4",AB947-VLOOKUP(A947,'Np PL4 Stock'!A:E,5,FALSE),AB947-1-VLOOKUP(A947,'Np PL4 Stock'!A:E,5,FALSE)),""))</f>
        <v/>
      </c>
      <c r="AD947" s="290"/>
      <c r="AE947" s="300"/>
      <c r="AF947" s="323"/>
      <c r="AG947" s="335"/>
      <c r="AH947" s="336"/>
      <c r="AI947" s="335"/>
      <c r="AJ947" s="326"/>
      <c r="AK947" s="334"/>
    </row>
    <row r="948" spans="1:37">
      <c r="A948" s="280" t="str">
        <f t="shared" si="31"/>
        <v/>
      </c>
      <c r="B948" s="281"/>
      <c r="C948" s="282"/>
      <c r="D948" s="282"/>
      <c r="E948" s="243"/>
      <c r="F948" s="244"/>
      <c r="G948" s="243"/>
      <c r="H948" s="283" t="str">
        <f>IF(ISBLANK(F948),"",IFERROR(VLOOKUP(A948,'Np PL4 Stock'!$A:$U,20,FALSE),""))</f>
        <v/>
      </c>
      <c r="J948" s="283" t="str">
        <f>IF(ISBLANK(F948),"",VLOOKUP(LEFT(A948,5),Unit!A:B,2,FALSE))</f>
        <v/>
      </c>
      <c r="K948" s="243"/>
      <c r="L948" s="243"/>
      <c r="M948" s="291" t="str">
        <f t="shared" si="32"/>
        <v/>
      </c>
      <c r="N948" s="292" t="str">
        <f>IF(ISBLANK(D948),"",IFERROR(IF(VLOOKUP(A948,'Np PL4 Stock'!A:J,10,FALSE)="Np4",D948-VLOOKUP(A948,'Np PL4 Stock'!A:E,5,FALSE),D948-1-VLOOKUP(A948,'Np PL4 Stock'!A:E,5,FALSE)),""))</f>
        <v/>
      </c>
      <c r="O948" s="345"/>
      <c r="P948" s="290"/>
      <c r="Q948" s="300"/>
      <c r="R948" s="336"/>
      <c r="S948" s="301"/>
      <c r="T948" s="301"/>
      <c r="U948" s="336"/>
      <c r="V948" s="354"/>
      <c r="W948" s="355"/>
      <c r="X948" s="349"/>
      <c r="Y948" s="313" t="str">
        <f>IF(ISBLANK(X948),"",IFERROR(IF(VLOOKUP(A948,'Np PL4 Stock'!A:J,10,FALSE)="Np4",X948-VLOOKUP(A948,'Np PL4 Stock'!A:E,5,FALSE),X948-1-VLOOKUP(A948,'Np PL4 Stock'!A:E,5,FALSE)),""))</f>
        <v/>
      </c>
      <c r="Z948" s="325"/>
      <c r="AA948" s="315"/>
      <c r="AB948" s="316"/>
      <c r="AC948" s="317" t="str">
        <f>IF(ISBLANK(AB948),"",IFERROR(IF(VLOOKUP(A948,'Np PL4 Stock'!A:J,10,FALSE)="Np4",AB948-VLOOKUP(A948,'Np PL4 Stock'!A:E,5,FALSE),AB948-1-VLOOKUP(A948,'Np PL4 Stock'!A:E,5,FALSE)),""))</f>
        <v/>
      </c>
      <c r="AD948" s="290"/>
      <c r="AE948" s="300"/>
      <c r="AF948" s="323"/>
      <c r="AG948" s="335"/>
      <c r="AH948" s="336"/>
      <c r="AI948" s="335"/>
      <c r="AJ948" s="326"/>
      <c r="AK948" s="334"/>
    </row>
    <row r="949" spans="1:37">
      <c r="A949" s="280" t="str">
        <f t="shared" si="31"/>
        <v/>
      </c>
      <c r="B949" s="281"/>
      <c r="C949" s="282"/>
      <c r="D949" s="282"/>
      <c r="E949" s="243"/>
      <c r="F949" s="244"/>
      <c r="G949" s="243"/>
      <c r="H949" s="283" t="str">
        <f>IF(ISBLANK(F949),"",IFERROR(VLOOKUP(A949,'Np PL4 Stock'!$A:$U,20,FALSE),""))</f>
        <v/>
      </c>
      <c r="J949" s="283" t="str">
        <f>IF(ISBLANK(F949),"",VLOOKUP(LEFT(A949,5),Unit!A:B,2,FALSE))</f>
        <v/>
      </c>
      <c r="K949" s="243"/>
      <c r="L949" s="243"/>
      <c r="M949" s="291" t="str">
        <f t="shared" si="32"/>
        <v/>
      </c>
      <c r="N949" s="292" t="str">
        <f>IF(ISBLANK(D949),"",IFERROR(IF(VLOOKUP(A949,'Np PL4 Stock'!A:J,10,FALSE)="Np4",D949-VLOOKUP(A949,'Np PL4 Stock'!A:E,5,FALSE),D949-1-VLOOKUP(A949,'Np PL4 Stock'!A:E,5,FALSE)),""))</f>
        <v/>
      </c>
      <c r="O949" s="345"/>
      <c r="P949" s="290"/>
      <c r="Q949" s="300"/>
      <c r="R949" s="336"/>
      <c r="S949" s="301"/>
      <c r="T949" s="301"/>
      <c r="U949" s="336"/>
      <c r="V949" s="354"/>
      <c r="W949" s="355"/>
      <c r="X949" s="349"/>
      <c r="Y949" s="313" t="str">
        <f>IF(ISBLANK(X949),"",IFERROR(IF(VLOOKUP(A949,'Np PL4 Stock'!A:J,10,FALSE)="Np4",X949-VLOOKUP(A949,'Np PL4 Stock'!A:E,5,FALSE),X949-1-VLOOKUP(A949,'Np PL4 Stock'!A:E,5,FALSE)),""))</f>
        <v/>
      </c>
      <c r="Z949" s="325"/>
      <c r="AA949" s="315"/>
      <c r="AB949" s="316"/>
      <c r="AC949" s="317" t="str">
        <f>IF(ISBLANK(AB949),"",IFERROR(IF(VLOOKUP(A949,'Np PL4 Stock'!A:J,10,FALSE)="Np4",AB949-VLOOKUP(A949,'Np PL4 Stock'!A:E,5,FALSE),AB949-1-VLOOKUP(A949,'Np PL4 Stock'!A:E,5,FALSE)),""))</f>
        <v/>
      </c>
      <c r="AD949" s="290"/>
      <c r="AE949" s="300"/>
      <c r="AF949" s="323"/>
      <c r="AG949" s="335"/>
      <c r="AH949" s="336"/>
      <c r="AI949" s="335"/>
      <c r="AJ949" s="326"/>
      <c r="AK949" s="334"/>
    </row>
    <row r="950" spans="1:37">
      <c r="A950" s="280" t="str">
        <f t="shared" si="31"/>
        <v/>
      </c>
      <c r="B950" s="281"/>
      <c r="C950" s="282"/>
      <c r="D950" s="282"/>
      <c r="E950" s="243"/>
      <c r="F950" s="244"/>
      <c r="G950" s="243"/>
      <c r="H950" s="283" t="str">
        <f>IF(ISBLANK(F950),"",IFERROR(VLOOKUP(A950,'Np PL4 Stock'!$A:$U,20,FALSE),""))</f>
        <v/>
      </c>
      <c r="J950" s="283" t="str">
        <f>IF(ISBLANK(F950),"",VLOOKUP(LEFT(A950,5),Unit!A:B,2,FALSE))</f>
        <v/>
      </c>
      <c r="K950" s="243"/>
      <c r="L950" s="243"/>
      <c r="M950" s="291" t="str">
        <f t="shared" si="32"/>
        <v/>
      </c>
      <c r="N950" s="292" t="str">
        <f>IF(ISBLANK(D950),"",IFERROR(IF(VLOOKUP(A950,'Np PL4 Stock'!A:J,10,FALSE)="Np4",D950-VLOOKUP(A950,'Np PL4 Stock'!A:E,5,FALSE),D950-1-VLOOKUP(A950,'Np PL4 Stock'!A:E,5,FALSE)),""))</f>
        <v/>
      </c>
      <c r="O950" s="345"/>
      <c r="P950" s="290"/>
      <c r="Q950" s="300"/>
      <c r="R950" s="336"/>
      <c r="S950" s="301"/>
      <c r="T950" s="301"/>
      <c r="U950" s="336"/>
      <c r="V950" s="354"/>
      <c r="W950" s="355"/>
      <c r="X950" s="349"/>
      <c r="Y950" s="313" t="str">
        <f>IF(ISBLANK(X950),"",IFERROR(IF(VLOOKUP(A950,'Np PL4 Stock'!A:J,10,FALSE)="Np4",X950-VLOOKUP(A950,'Np PL4 Stock'!A:E,5,FALSE),X950-1-VLOOKUP(A950,'Np PL4 Stock'!A:E,5,FALSE)),""))</f>
        <v/>
      </c>
      <c r="Z950" s="325"/>
      <c r="AA950" s="315"/>
      <c r="AB950" s="316"/>
      <c r="AC950" s="317" t="str">
        <f>IF(ISBLANK(AB950),"",IFERROR(IF(VLOOKUP(A950,'Np PL4 Stock'!A:J,10,FALSE)="Np4",AB950-VLOOKUP(A950,'Np PL4 Stock'!A:E,5,FALSE),AB950-1-VLOOKUP(A950,'Np PL4 Stock'!A:E,5,FALSE)),""))</f>
        <v/>
      </c>
      <c r="AD950" s="290"/>
      <c r="AE950" s="300"/>
      <c r="AF950" s="323"/>
      <c r="AG950" s="335"/>
      <c r="AH950" s="336"/>
      <c r="AI950" s="335"/>
      <c r="AJ950" s="326"/>
      <c r="AK950" s="334"/>
    </row>
    <row r="951" spans="1:37">
      <c r="A951" s="280" t="str">
        <f t="shared" si="31"/>
        <v/>
      </c>
      <c r="B951" s="281"/>
      <c r="C951" s="282"/>
      <c r="D951" s="282"/>
      <c r="E951" s="243"/>
      <c r="F951" s="244"/>
      <c r="G951" s="243"/>
      <c r="H951" s="283" t="str">
        <f>IF(ISBLANK(F951),"",IFERROR(VLOOKUP(A951,'Np PL4 Stock'!$A:$U,20,FALSE),""))</f>
        <v/>
      </c>
      <c r="J951" s="283" t="str">
        <f>IF(ISBLANK(F951),"",VLOOKUP(LEFT(A951,5),Unit!A:B,2,FALSE))</f>
        <v/>
      </c>
      <c r="K951" s="243"/>
      <c r="L951" s="243"/>
      <c r="M951" s="291" t="str">
        <f t="shared" si="32"/>
        <v/>
      </c>
      <c r="N951" s="292" t="str">
        <f>IF(ISBLANK(D951),"",IFERROR(IF(VLOOKUP(A951,'Np PL4 Stock'!A:J,10,FALSE)="Np4",D951-VLOOKUP(A951,'Np PL4 Stock'!A:E,5,FALSE),D951-1-VLOOKUP(A951,'Np PL4 Stock'!A:E,5,FALSE)),""))</f>
        <v/>
      </c>
      <c r="O951" s="345"/>
      <c r="P951" s="290"/>
      <c r="Q951" s="300"/>
      <c r="R951" s="336"/>
      <c r="S951" s="301"/>
      <c r="T951" s="301"/>
      <c r="U951" s="336"/>
      <c r="V951" s="354"/>
      <c r="W951" s="355"/>
      <c r="X951" s="349"/>
      <c r="Y951" s="313" t="str">
        <f>IF(ISBLANK(X951),"",IFERROR(IF(VLOOKUP(A951,'Np PL4 Stock'!A:J,10,FALSE)="Np4",X951-VLOOKUP(A951,'Np PL4 Stock'!A:E,5,FALSE),X951-1-VLOOKUP(A951,'Np PL4 Stock'!A:E,5,FALSE)),""))</f>
        <v/>
      </c>
      <c r="Z951" s="325"/>
      <c r="AA951" s="315"/>
      <c r="AB951" s="316"/>
      <c r="AC951" s="317" t="str">
        <f>IF(ISBLANK(AB951),"",IFERROR(IF(VLOOKUP(A951,'Np PL4 Stock'!A:J,10,FALSE)="Np4",AB951-VLOOKUP(A951,'Np PL4 Stock'!A:E,5,FALSE),AB951-1-VLOOKUP(A951,'Np PL4 Stock'!A:E,5,FALSE)),""))</f>
        <v/>
      </c>
      <c r="AD951" s="290"/>
      <c r="AE951" s="300"/>
      <c r="AF951" s="323"/>
      <c r="AG951" s="335"/>
      <c r="AH951" s="336"/>
      <c r="AI951" s="335"/>
      <c r="AJ951" s="326"/>
      <c r="AK951" s="334"/>
    </row>
    <row r="952" spans="1:37">
      <c r="A952" s="280" t="str">
        <f t="shared" si="31"/>
        <v/>
      </c>
      <c r="B952" s="281"/>
      <c r="C952" s="282"/>
      <c r="D952" s="282"/>
      <c r="E952" s="243"/>
      <c r="F952" s="244"/>
      <c r="G952" s="243"/>
      <c r="H952" s="283" t="str">
        <f>IF(ISBLANK(F952),"",IFERROR(VLOOKUP(A952,'Np PL4 Stock'!$A:$U,20,FALSE),""))</f>
        <v/>
      </c>
      <c r="J952" s="283" t="str">
        <f>IF(ISBLANK(F952),"",VLOOKUP(LEFT(A952,5),Unit!A:B,2,FALSE))</f>
        <v/>
      </c>
      <c r="K952" s="243"/>
      <c r="L952" s="243"/>
      <c r="M952" s="291" t="str">
        <f t="shared" si="32"/>
        <v/>
      </c>
      <c r="N952" s="292" t="str">
        <f>IF(ISBLANK(D952),"",IFERROR(IF(VLOOKUP(A952,'Np PL4 Stock'!A:J,10,FALSE)="Np4",D952-VLOOKUP(A952,'Np PL4 Stock'!A:E,5,FALSE),D952-1-VLOOKUP(A952,'Np PL4 Stock'!A:E,5,FALSE)),""))</f>
        <v/>
      </c>
      <c r="O952" s="345"/>
      <c r="P952" s="290"/>
      <c r="Q952" s="300"/>
      <c r="R952" s="336"/>
      <c r="S952" s="301"/>
      <c r="T952" s="301"/>
      <c r="U952" s="336"/>
      <c r="V952" s="354"/>
      <c r="W952" s="355"/>
      <c r="X952" s="349"/>
      <c r="Y952" s="313" t="str">
        <f>IF(ISBLANK(X952),"",IFERROR(IF(VLOOKUP(A952,'Np PL4 Stock'!A:J,10,FALSE)="Np4",X952-VLOOKUP(A952,'Np PL4 Stock'!A:E,5,FALSE),X952-1-VLOOKUP(A952,'Np PL4 Stock'!A:E,5,FALSE)),""))</f>
        <v/>
      </c>
      <c r="Z952" s="325"/>
      <c r="AA952" s="315"/>
      <c r="AB952" s="316"/>
      <c r="AC952" s="317" t="str">
        <f>IF(ISBLANK(AB952),"",IFERROR(IF(VLOOKUP(A952,'Np PL4 Stock'!A:J,10,FALSE)="Np4",AB952-VLOOKUP(A952,'Np PL4 Stock'!A:E,5,FALSE),AB952-1-VLOOKUP(A952,'Np PL4 Stock'!A:E,5,FALSE)),""))</f>
        <v/>
      </c>
      <c r="AD952" s="290"/>
      <c r="AE952" s="300"/>
      <c r="AF952" s="323"/>
      <c r="AG952" s="335"/>
      <c r="AH952" s="336"/>
      <c r="AI952" s="335"/>
      <c r="AJ952" s="326"/>
      <c r="AK952" s="334"/>
    </row>
    <row r="953" spans="1:37">
      <c r="A953" s="280" t="str">
        <f t="shared" si="31"/>
        <v/>
      </c>
      <c r="B953" s="281"/>
      <c r="C953" s="282"/>
      <c r="D953" s="282"/>
      <c r="E953" s="243"/>
      <c r="F953" s="244"/>
      <c r="G953" s="243"/>
      <c r="H953" s="283" t="str">
        <f>IF(ISBLANK(F953),"",IFERROR(VLOOKUP(A953,'Np PL4 Stock'!$A:$U,20,FALSE),""))</f>
        <v/>
      </c>
      <c r="J953" s="283" t="str">
        <f>IF(ISBLANK(F953),"",VLOOKUP(LEFT(A953,5),Unit!A:B,2,FALSE))</f>
        <v/>
      </c>
      <c r="K953" s="243"/>
      <c r="L953" s="243"/>
      <c r="M953" s="291" t="str">
        <f t="shared" si="32"/>
        <v/>
      </c>
      <c r="N953" s="292" t="str">
        <f>IF(ISBLANK(D953),"",IFERROR(IF(VLOOKUP(A953,'Np PL4 Stock'!A:J,10,FALSE)="Np4",D953-VLOOKUP(A953,'Np PL4 Stock'!A:E,5,FALSE),D953-1-VLOOKUP(A953,'Np PL4 Stock'!A:E,5,FALSE)),""))</f>
        <v/>
      </c>
      <c r="O953" s="345"/>
      <c r="P953" s="290"/>
      <c r="Q953" s="300"/>
      <c r="R953" s="336"/>
      <c r="S953" s="301"/>
      <c r="T953" s="301"/>
      <c r="U953" s="336"/>
      <c r="V953" s="354"/>
      <c r="W953" s="355"/>
      <c r="X953" s="349"/>
      <c r="Y953" s="313" t="str">
        <f>IF(ISBLANK(X953),"",IFERROR(IF(VLOOKUP(A953,'Np PL4 Stock'!A:J,10,FALSE)="Np4",X953-VLOOKUP(A953,'Np PL4 Stock'!A:E,5,FALSE),X953-1-VLOOKUP(A953,'Np PL4 Stock'!A:E,5,FALSE)),""))</f>
        <v/>
      </c>
      <c r="Z953" s="325"/>
      <c r="AA953" s="315"/>
      <c r="AB953" s="316"/>
      <c r="AC953" s="317" t="str">
        <f>IF(ISBLANK(AB953),"",IFERROR(IF(VLOOKUP(A953,'Np PL4 Stock'!A:J,10,FALSE)="Np4",AB953-VLOOKUP(A953,'Np PL4 Stock'!A:E,5,FALSE),AB953-1-VLOOKUP(A953,'Np PL4 Stock'!A:E,5,FALSE)),""))</f>
        <v/>
      </c>
      <c r="AD953" s="290"/>
      <c r="AE953" s="300"/>
      <c r="AF953" s="323"/>
      <c r="AG953" s="335"/>
      <c r="AH953" s="336"/>
      <c r="AI953" s="335"/>
      <c r="AJ953" s="326"/>
      <c r="AK953" s="334"/>
    </row>
    <row r="954" spans="1:37">
      <c r="A954" s="280" t="str">
        <f t="shared" si="31"/>
        <v/>
      </c>
      <c r="B954" s="281"/>
      <c r="C954" s="282"/>
      <c r="D954" s="282"/>
      <c r="E954" s="243"/>
      <c r="F954" s="244"/>
      <c r="G954" s="243"/>
      <c r="H954" s="283" t="str">
        <f>IF(ISBLANK(F954),"",IFERROR(VLOOKUP(A954,'Np PL4 Stock'!$A:$U,20,FALSE),""))</f>
        <v/>
      </c>
      <c r="J954" s="283" t="str">
        <f>IF(ISBLANK(F954),"",VLOOKUP(LEFT(A954,5),Unit!A:B,2,FALSE))</f>
        <v/>
      </c>
      <c r="K954" s="243"/>
      <c r="L954" s="243"/>
      <c r="M954" s="291" t="str">
        <f t="shared" si="32"/>
        <v/>
      </c>
      <c r="N954" s="292" t="str">
        <f>IF(ISBLANK(D954),"",IFERROR(IF(VLOOKUP(A954,'Np PL4 Stock'!A:J,10,FALSE)="Np4",D954-VLOOKUP(A954,'Np PL4 Stock'!A:E,5,FALSE),D954-1-VLOOKUP(A954,'Np PL4 Stock'!A:E,5,FALSE)),""))</f>
        <v/>
      </c>
      <c r="O954" s="345"/>
      <c r="P954" s="290"/>
      <c r="Q954" s="300"/>
      <c r="R954" s="336"/>
      <c r="S954" s="301"/>
      <c r="T954" s="301"/>
      <c r="U954" s="336"/>
      <c r="V954" s="354"/>
      <c r="W954" s="355"/>
      <c r="X954" s="349"/>
      <c r="Y954" s="313" t="str">
        <f>IF(ISBLANK(X954),"",IFERROR(IF(VLOOKUP(A954,'Np PL4 Stock'!A:J,10,FALSE)="Np4",X954-VLOOKUP(A954,'Np PL4 Stock'!A:E,5,FALSE),X954-1-VLOOKUP(A954,'Np PL4 Stock'!A:E,5,FALSE)),""))</f>
        <v/>
      </c>
      <c r="Z954" s="325"/>
      <c r="AA954" s="315"/>
      <c r="AB954" s="316"/>
      <c r="AC954" s="317" t="str">
        <f>IF(ISBLANK(AB954),"",IFERROR(IF(VLOOKUP(A954,'Np PL4 Stock'!A:J,10,FALSE)="Np4",AB954-VLOOKUP(A954,'Np PL4 Stock'!A:E,5,FALSE),AB954-1-VLOOKUP(A954,'Np PL4 Stock'!A:E,5,FALSE)),""))</f>
        <v/>
      </c>
      <c r="AD954" s="290"/>
      <c r="AE954" s="300"/>
      <c r="AF954" s="323"/>
      <c r="AG954" s="335"/>
      <c r="AH954" s="336"/>
      <c r="AI954" s="335"/>
      <c r="AJ954" s="326"/>
      <c r="AK954" s="334"/>
    </row>
    <row r="955" spans="1:37">
      <c r="A955" s="280" t="str">
        <f t="shared" si="31"/>
        <v/>
      </c>
      <c r="B955" s="281"/>
      <c r="C955" s="282"/>
      <c r="D955" s="282"/>
      <c r="E955" s="243"/>
      <c r="F955" s="244"/>
      <c r="G955" s="243"/>
      <c r="H955" s="283" t="str">
        <f>IF(ISBLANK(F955),"",IFERROR(VLOOKUP(A955,'Np PL4 Stock'!$A:$U,20,FALSE),""))</f>
        <v/>
      </c>
      <c r="J955" s="283" t="str">
        <f>IF(ISBLANK(F955),"",VLOOKUP(LEFT(A955,5),Unit!A:B,2,FALSE))</f>
        <v/>
      </c>
      <c r="K955" s="243"/>
      <c r="L955" s="243"/>
      <c r="M955" s="291" t="str">
        <f t="shared" si="32"/>
        <v/>
      </c>
      <c r="N955" s="292" t="str">
        <f>IF(ISBLANK(D955),"",IFERROR(IF(VLOOKUP(A955,'Np PL4 Stock'!A:J,10,FALSE)="Np4",D955-VLOOKUP(A955,'Np PL4 Stock'!A:E,5,FALSE),D955-1-VLOOKUP(A955,'Np PL4 Stock'!A:E,5,FALSE)),""))</f>
        <v/>
      </c>
      <c r="O955" s="345"/>
      <c r="P955" s="290"/>
      <c r="Q955" s="300"/>
      <c r="R955" s="336"/>
      <c r="S955" s="301"/>
      <c r="T955" s="301"/>
      <c r="U955" s="336"/>
      <c r="V955" s="354"/>
      <c r="W955" s="355"/>
      <c r="X955" s="349"/>
      <c r="Y955" s="313" t="str">
        <f>IF(ISBLANK(X955),"",IFERROR(IF(VLOOKUP(A955,'Np PL4 Stock'!A:J,10,FALSE)="Np4",X955-VLOOKUP(A955,'Np PL4 Stock'!A:E,5,FALSE),X955-1-VLOOKUP(A955,'Np PL4 Stock'!A:E,5,FALSE)),""))</f>
        <v/>
      </c>
      <c r="Z955" s="325"/>
      <c r="AA955" s="315"/>
      <c r="AB955" s="316"/>
      <c r="AC955" s="317" t="str">
        <f>IF(ISBLANK(AB955),"",IFERROR(IF(VLOOKUP(A955,'Np PL4 Stock'!A:J,10,FALSE)="Np4",AB955-VLOOKUP(A955,'Np PL4 Stock'!A:E,5,FALSE),AB955-1-VLOOKUP(A955,'Np PL4 Stock'!A:E,5,FALSE)),""))</f>
        <v/>
      </c>
      <c r="AD955" s="290"/>
      <c r="AE955" s="300"/>
      <c r="AF955" s="323"/>
      <c r="AG955" s="335"/>
      <c r="AH955" s="336"/>
      <c r="AI955" s="335"/>
      <c r="AJ955" s="326"/>
      <c r="AK955" s="334"/>
    </row>
    <row r="956" spans="1:37">
      <c r="A956" s="280" t="str">
        <f t="shared" si="31"/>
        <v/>
      </c>
      <c r="B956" s="281"/>
      <c r="C956" s="282"/>
      <c r="D956" s="282"/>
      <c r="E956" s="243"/>
      <c r="F956" s="244"/>
      <c r="G956" s="243"/>
      <c r="H956" s="283" t="str">
        <f>IF(ISBLANK(F956),"",IFERROR(VLOOKUP(A956,'Np PL4 Stock'!$A:$U,20,FALSE),""))</f>
        <v/>
      </c>
      <c r="J956" s="283" t="str">
        <f>IF(ISBLANK(F956),"",VLOOKUP(LEFT(A956,5),Unit!A:B,2,FALSE))</f>
        <v/>
      </c>
      <c r="K956" s="243"/>
      <c r="L956" s="243"/>
      <c r="M956" s="291" t="str">
        <f t="shared" si="32"/>
        <v/>
      </c>
      <c r="N956" s="292" t="str">
        <f>IF(ISBLANK(D956),"",IFERROR(IF(VLOOKUP(A956,'Np PL4 Stock'!A:J,10,FALSE)="Np4",D956-VLOOKUP(A956,'Np PL4 Stock'!A:E,5,FALSE),D956-1-VLOOKUP(A956,'Np PL4 Stock'!A:E,5,FALSE)),""))</f>
        <v/>
      </c>
      <c r="O956" s="345"/>
      <c r="P956" s="290"/>
      <c r="Q956" s="300"/>
      <c r="R956" s="336"/>
      <c r="S956" s="301"/>
      <c r="T956" s="301"/>
      <c r="U956" s="336"/>
      <c r="V956" s="354"/>
      <c r="W956" s="355"/>
      <c r="X956" s="349"/>
      <c r="Y956" s="313" t="str">
        <f>IF(ISBLANK(X956),"",IFERROR(IF(VLOOKUP(A956,'Np PL4 Stock'!A:J,10,FALSE)="Np4",X956-VLOOKUP(A956,'Np PL4 Stock'!A:E,5,FALSE),X956-1-VLOOKUP(A956,'Np PL4 Stock'!A:E,5,FALSE)),""))</f>
        <v/>
      </c>
      <c r="Z956" s="325"/>
      <c r="AA956" s="315"/>
      <c r="AB956" s="316"/>
      <c r="AC956" s="317" t="str">
        <f>IF(ISBLANK(AB956),"",IFERROR(IF(VLOOKUP(A956,'Np PL4 Stock'!A:J,10,FALSE)="Np4",AB956-VLOOKUP(A956,'Np PL4 Stock'!A:E,5,FALSE),AB956-1-VLOOKUP(A956,'Np PL4 Stock'!A:E,5,FALSE)),""))</f>
        <v/>
      </c>
      <c r="AD956" s="290"/>
      <c r="AE956" s="300"/>
      <c r="AF956" s="323"/>
      <c r="AG956" s="335"/>
      <c r="AH956" s="336"/>
      <c r="AI956" s="335"/>
      <c r="AJ956" s="326"/>
      <c r="AK956" s="334"/>
    </row>
    <row r="957" spans="1:37">
      <c r="A957" s="280" t="str">
        <f t="shared" si="31"/>
        <v/>
      </c>
      <c r="B957" s="281"/>
      <c r="C957" s="282"/>
      <c r="D957" s="282"/>
      <c r="E957" s="243"/>
      <c r="F957" s="244"/>
      <c r="G957" s="243"/>
      <c r="H957" s="283" t="str">
        <f>IF(ISBLANK(F957),"",IFERROR(VLOOKUP(A957,'Np PL4 Stock'!$A:$U,20,FALSE),""))</f>
        <v/>
      </c>
      <c r="J957" s="283" t="str">
        <f>IF(ISBLANK(F957),"",VLOOKUP(LEFT(A957,5),Unit!A:B,2,FALSE))</f>
        <v/>
      </c>
      <c r="K957" s="243"/>
      <c r="L957" s="243"/>
      <c r="M957" s="291" t="str">
        <f t="shared" si="32"/>
        <v/>
      </c>
      <c r="N957" s="292" t="str">
        <f>IF(ISBLANK(D957),"",IFERROR(IF(VLOOKUP(A957,'Np PL4 Stock'!A:J,10,FALSE)="Np4",D957-VLOOKUP(A957,'Np PL4 Stock'!A:E,5,FALSE),D957-1-VLOOKUP(A957,'Np PL4 Stock'!A:E,5,FALSE)),""))</f>
        <v/>
      </c>
      <c r="O957" s="345"/>
      <c r="P957" s="290"/>
      <c r="Q957" s="300"/>
      <c r="R957" s="336"/>
      <c r="S957" s="301"/>
      <c r="T957" s="301"/>
      <c r="U957" s="336"/>
      <c r="V957" s="354"/>
      <c r="W957" s="355"/>
      <c r="X957" s="349"/>
      <c r="Y957" s="313" t="str">
        <f>IF(ISBLANK(X957),"",IFERROR(IF(VLOOKUP(A957,'Np PL4 Stock'!A:J,10,FALSE)="Np4",X957-VLOOKUP(A957,'Np PL4 Stock'!A:E,5,FALSE),X957-1-VLOOKUP(A957,'Np PL4 Stock'!A:E,5,FALSE)),""))</f>
        <v/>
      </c>
      <c r="Z957" s="325"/>
      <c r="AA957" s="315"/>
      <c r="AB957" s="316"/>
      <c r="AC957" s="317" t="str">
        <f>IF(ISBLANK(AB957),"",IFERROR(IF(VLOOKUP(A957,'Np PL4 Stock'!A:J,10,FALSE)="Np4",AB957-VLOOKUP(A957,'Np PL4 Stock'!A:E,5,FALSE),AB957-1-VLOOKUP(A957,'Np PL4 Stock'!A:E,5,FALSE)),""))</f>
        <v/>
      </c>
      <c r="AD957" s="290"/>
      <c r="AE957" s="300"/>
      <c r="AF957" s="323"/>
      <c r="AG957" s="335"/>
      <c r="AH957" s="336"/>
      <c r="AI957" s="335"/>
      <c r="AJ957" s="326"/>
      <c r="AK957" s="334"/>
    </row>
    <row r="958" spans="1:37">
      <c r="A958" s="280" t="str">
        <f t="shared" si="31"/>
        <v/>
      </c>
      <c r="B958" s="281"/>
      <c r="C958" s="282"/>
      <c r="D958" s="282"/>
      <c r="E958" s="243"/>
      <c r="F958" s="244"/>
      <c r="G958" s="243"/>
      <c r="H958" s="283" t="str">
        <f>IF(ISBLANK(F958),"",IFERROR(VLOOKUP(A958,'Np PL4 Stock'!$A:$U,20,FALSE),""))</f>
        <v/>
      </c>
      <c r="J958" s="283" t="str">
        <f>IF(ISBLANK(F958),"",VLOOKUP(LEFT(A958,5),Unit!A:B,2,FALSE))</f>
        <v/>
      </c>
      <c r="K958" s="243"/>
      <c r="L958" s="243"/>
      <c r="M958" s="291" t="str">
        <f t="shared" si="32"/>
        <v/>
      </c>
      <c r="N958" s="292" t="str">
        <f>IF(ISBLANK(D958),"",IFERROR(IF(VLOOKUP(A958,'Np PL4 Stock'!A:J,10,FALSE)="Np4",D958-VLOOKUP(A958,'Np PL4 Stock'!A:E,5,FALSE),D958-1-VLOOKUP(A958,'Np PL4 Stock'!A:E,5,FALSE)),""))</f>
        <v/>
      </c>
      <c r="O958" s="345"/>
      <c r="P958" s="290"/>
      <c r="Q958" s="300"/>
      <c r="R958" s="336"/>
      <c r="S958" s="301"/>
      <c r="T958" s="301"/>
      <c r="U958" s="336"/>
      <c r="V958" s="354"/>
      <c r="W958" s="355"/>
      <c r="X958" s="349"/>
      <c r="Y958" s="313" t="str">
        <f>IF(ISBLANK(X958),"",IFERROR(IF(VLOOKUP(A958,'Np PL4 Stock'!A:J,10,FALSE)="Np4",X958-VLOOKUP(A958,'Np PL4 Stock'!A:E,5,FALSE),X958-1-VLOOKUP(A958,'Np PL4 Stock'!A:E,5,FALSE)),""))</f>
        <v/>
      </c>
      <c r="Z958" s="325"/>
      <c r="AA958" s="315"/>
      <c r="AB958" s="316"/>
      <c r="AC958" s="317" t="str">
        <f>IF(ISBLANK(AB958),"",IFERROR(IF(VLOOKUP(A958,'Np PL4 Stock'!A:J,10,FALSE)="Np4",AB958-VLOOKUP(A958,'Np PL4 Stock'!A:E,5,FALSE),AB958-1-VLOOKUP(A958,'Np PL4 Stock'!A:E,5,FALSE)),""))</f>
        <v/>
      </c>
      <c r="AD958" s="290"/>
      <c r="AE958" s="300"/>
      <c r="AF958" s="323"/>
      <c r="AG958" s="335"/>
      <c r="AH958" s="336"/>
      <c r="AI958" s="335"/>
      <c r="AJ958" s="326"/>
      <c r="AK958" s="334"/>
    </row>
    <row r="959" spans="1:37">
      <c r="A959" s="280" t="str">
        <f t="shared" si="31"/>
        <v/>
      </c>
      <c r="B959" s="281"/>
      <c r="C959" s="282"/>
      <c r="D959" s="282"/>
      <c r="E959" s="243"/>
      <c r="F959" s="244"/>
      <c r="G959" s="243"/>
      <c r="H959" s="283" t="str">
        <f>IF(ISBLANK(F959),"",IFERROR(VLOOKUP(A959,'Np PL4 Stock'!$A:$U,20,FALSE),""))</f>
        <v/>
      </c>
      <c r="J959" s="283" t="str">
        <f>IF(ISBLANK(F959),"",VLOOKUP(LEFT(A959,5),Unit!A:B,2,FALSE))</f>
        <v/>
      </c>
      <c r="K959" s="243"/>
      <c r="L959" s="243"/>
      <c r="M959" s="291" t="str">
        <f t="shared" si="32"/>
        <v/>
      </c>
      <c r="N959" s="292" t="str">
        <f>IF(ISBLANK(D959),"",IFERROR(IF(VLOOKUP(A959,'Np PL4 Stock'!A:J,10,FALSE)="Np4",D959-VLOOKUP(A959,'Np PL4 Stock'!A:E,5,FALSE),D959-1-VLOOKUP(A959,'Np PL4 Stock'!A:E,5,FALSE)),""))</f>
        <v/>
      </c>
      <c r="O959" s="345"/>
      <c r="P959" s="290"/>
      <c r="Q959" s="300"/>
      <c r="R959" s="336"/>
      <c r="S959" s="301"/>
      <c r="T959" s="301"/>
      <c r="U959" s="336"/>
      <c r="V959" s="354"/>
      <c r="W959" s="355"/>
      <c r="X959" s="349"/>
      <c r="Y959" s="313" t="str">
        <f>IF(ISBLANK(X959),"",IFERROR(IF(VLOOKUP(A959,'Np PL4 Stock'!A:J,10,FALSE)="Np4",X959-VLOOKUP(A959,'Np PL4 Stock'!A:E,5,FALSE),X959-1-VLOOKUP(A959,'Np PL4 Stock'!A:E,5,FALSE)),""))</f>
        <v/>
      </c>
      <c r="Z959" s="325"/>
      <c r="AA959" s="315"/>
      <c r="AB959" s="316"/>
      <c r="AC959" s="317" t="str">
        <f>IF(ISBLANK(AB959),"",IFERROR(IF(VLOOKUP(A959,'Np PL4 Stock'!A:J,10,FALSE)="Np4",AB959-VLOOKUP(A959,'Np PL4 Stock'!A:E,5,FALSE),AB959-1-VLOOKUP(A959,'Np PL4 Stock'!A:E,5,FALSE)),""))</f>
        <v/>
      </c>
      <c r="AD959" s="290"/>
      <c r="AE959" s="300"/>
      <c r="AF959" s="323"/>
      <c r="AG959" s="335"/>
      <c r="AH959" s="336"/>
      <c r="AI959" s="335"/>
      <c r="AJ959" s="326"/>
      <c r="AK959" s="334"/>
    </row>
    <row r="960" spans="1:37">
      <c r="A960" s="280" t="str">
        <f t="shared" si="31"/>
        <v/>
      </c>
      <c r="B960" s="281"/>
      <c r="C960" s="282"/>
      <c r="D960" s="282"/>
      <c r="E960" s="243"/>
      <c r="F960" s="244"/>
      <c r="G960" s="243"/>
      <c r="H960" s="283" t="str">
        <f>IF(ISBLANK(F960),"",IFERROR(VLOOKUP(A960,'Np PL4 Stock'!$A:$U,20,FALSE),""))</f>
        <v/>
      </c>
      <c r="J960" s="283" t="str">
        <f>IF(ISBLANK(F960),"",VLOOKUP(LEFT(A960,5),Unit!A:B,2,FALSE))</f>
        <v/>
      </c>
      <c r="K960" s="243"/>
      <c r="L960" s="243"/>
      <c r="M960" s="291" t="str">
        <f t="shared" si="32"/>
        <v/>
      </c>
      <c r="N960" s="292" t="str">
        <f>IF(ISBLANK(D960),"",IFERROR(IF(VLOOKUP(A960,'Np PL4 Stock'!A:J,10,FALSE)="Np4",D960-VLOOKUP(A960,'Np PL4 Stock'!A:E,5,FALSE),D960-1-VLOOKUP(A960,'Np PL4 Stock'!A:E,5,FALSE)),""))</f>
        <v/>
      </c>
      <c r="O960" s="345"/>
      <c r="P960" s="290"/>
      <c r="Q960" s="300"/>
      <c r="R960" s="336"/>
      <c r="S960" s="301"/>
      <c r="T960" s="301"/>
      <c r="U960" s="336"/>
      <c r="V960" s="354"/>
      <c r="W960" s="355"/>
      <c r="X960" s="349"/>
      <c r="Y960" s="313" t="str">
        <f>IF(ISBLANK(X960),"",IFERROR(IF(VLOOKUP(A960,'Np PL4 Stock'!A:J,10,FALSE)="Np4",X960-VLOOKUP(A960,'Np PL4 Stock'!A:E,5,FALSE),X960-1-VLOOKUP(A960,'Np PL4 Stock'!A:E,5,FALSE)),""))</f>
        <v/>
      </c>
      <c r="Z960" s="325"/>
      <c r="AA960" s="315"/>
      <c r="AB960" s="316"/>
      <c r="AC960" s="317" t="str">
        <f>IF(ISBLANK(AB960),"",IFERROR(IF(VLOOKUP(A960,'Np PL4 Stock'!A:J,10,FALSE)="Np4",AB960-VLOOKUP(A960,'Np PL4 Stock'!A:E,5,FALSE),AB960-1-VLOOKUP(A960,'Np PL4 Stock'!A:E,5,FALSE)),""))</f>
        <v/>
      </c>
      <c r="AD960" s="290"/>
      <c r="AE960" s="300"/>
      <c r="AF960" s="323"/>
      <c r="AG960" s="335"/>
      <c r="AH960" s="336"/>
      <c r="AI960" s="335"/>
      <c r="AJ960" s="326"/>
      <c r="AK960" s="334"/>
    </row>
    <row r="961" spans="1:37">
      <c r="A961" s="280" t="str">
        <f t="shared" si="31"/>
        <v/>
      </c>
      <c r="B961" s="281"/>
      <c r="C961" s="282"/>
      <c r="D961" s="282"/>
      <c r="E961" s="243"/>
      <c r="F961" s="244"/>
      <c r="G961" s="243"/>
      <c r="H961" s="283" t="str">
        <f>IF(ISBLANK(F961),"",IFERROR(VLOOKUP(A961,'Np PL4 Stock'!$A:$U,20,FALSE),""))</f>
        <v/>
      </c>
      <c r="J961" s="283" t="str">
        <f>IF(ISBLANK(F961),"",VLOOKUP(LEFT(A961,5),Unit!A:B,2,FALSE))</f>
        <v/>
      </c>
      <c r="K961" s="243"/>
      <c r="L961" s="243"/>
      <c r="M961" s="291" t="str">
        <f t="shared" si="32"/>
        <v/>
      </c>
      <c r="N961" s="292" t="str">
        <f>IF(ISBLANK(D961),"",IFERROR(IF(VLOOKUP(A961,'Np PL4 Stock'!A:J,10,FALSE)="Np4",D961-VLOOKUP(A961,'Np PL4 Stock'!A:E,5,FALSE),D961-1-VLOOKUP(A961,'Np PL4 Stock'!A:E,5,FALSE)),""))</f>
        <v/>
      </c>
      <c r="O961" s="345"/>
      <c r="P961" s="290"/>
      <c r="Q961" s="300"/>
      <c r="R961" s="336"/>
      <c r="S961" s="301"/>
      <c r="T961" s="301"/>
      <c r="U961" s="336"/>
      <c r="V961" s="354"/>
      <c r="W961" s="355"/>
      <c r="X961" s="349"/>
      <c r="Y961" s="313" t="str">
        <f>IF(ISBLANK(X961),"",IFERROR(IF(VLOOKUP(A961,'Np PL4 Stock'!A:J,10,FALSE)="Np4",X961-VLOOKUP(A961,'Np PL4 Stock'!A:E,5,FALSE),X961-1-VLOOKUP(A961,'Np PL4 Stock'!A:E,5,FALSE)),""))</f>
        <v/>
      </c>
      <c r="Z961" s="325"/>
      <c r="AA961" s="315"/>
      <c r="AB961" s="316"/>
      <c r="AC961" s="317" t="str">
        <f>IF(ISBLANK(AB961),"",IFERROR(IF(VLOOKUP(A961,'Np PL4 Stock'!A:J,10,FALSE)="Np4",AB961-VLOOKUP(A961,'Np PL4 Stock'!A:E,5,FALSE),AB961-1-VLOOKUP(A961,'Np PL4 Stock'!A:E,5,FALSE)),""))</f>
        <v/>
      </c>
      <c r="AD961" s="290"/>
      <c r="AE961" s="300"/>
      <c r="AF961" s="323"/>
      <c r="AG961" s="335"/>
      <c r="AH961" s="336"/>
      <c r="AI961" s="335"/>
      <c r="AJ961" s="326"/>
      <c r="AK961" s="334"/>
    </row>
    <row r="962" spans="1:37">
      <c r="A962" s="280" t="str">
        <f t="shared" si="31"/>
        <v/>
      </c>
      <c r="B962" s="281"/>
      <c r="C962" s="282"/>
      <c r="D962" s="282"/>
      <c r="E962" s="243"/>
      <c r="F962" s="244"/>
      <c r="G962" s="243"/>
      <c r="H962" s="283" t="str">
        <f>IF(ISBLANK(F962),"",IFERROR(VLOOKUP(A962,'Np PL4 Stock'!$A:$U,20,FALSE),""))</f>
        <v/>
      </c>
      <c r="J962" s="283" t="str">
        <f>IF(ISBLANK(F962),"",VLOOKUP(LEFT(A962,5),Unit!A:B,2,FALSE))</f>
        <v/>
      </c>
      <c r="K962" s="243"/>
      <c r="L962" s="243"/>
      <c r="M962" s="291" t="str">
        <f t="shared" si="32"/>
        <v/>
      </c>
      <c r="N962" s="292" t="str">
        <f>IF(ISBLANK(D962),"",IFERROR(IF(VLOOKUP(A962,'Np PL4 Stock'!A:J,10,FALSE)="Np4",D962-VLOOKUP(A962,'Np PL4 Stock'!A:E,5,FALSE),D962-1-VLOOKUP(A962,'Np PL4 Stock'!A:E,5,FALSE)),""))</f>
        <v/>
      </c>
      <c r="O962" s="345"/>
      <c r="P962" s="290"/>
      <c r="Q962" s="300"/>
      <c r="R962" s="336"/>
      <c r="S962" s="301"/>
      <c r="T962" s="301"/>
      <c r="U962" s="336"/>
      <c r="V962" s="354"/>
      <c r="W962" s="355"/>
      <c r="X962" s="349"/>
      <c r="Y962" s="313" t="str">
        <f>IF(ISBLANK(X962),"",IFERROR(IF(VLOOKUP(A962,'Np PL4 Stock'!A:J,10,FALSE)="Np4",X962-VLOOKUP(A962,'Np PL4 Stock'!A:E,5,FALSE),X962-1-VLOOKUP(A962,'Np PL4 Stock'!A:E,5,FALSE)),""))</f>
        <v/>
      </c>
      <c r="Z962" s="325"/>
      <c r="AA962" s="315"/>
      <c r="AB962" s="316"/>
      <c r="AC962" s="317" t="str">
        <f>IF(ISBLANK(AB962),"",IFERROR(IF(VLOOKUP(A962,'Np PL4 Stock'!A:J,10,FALSE)="Np4",AB962-VLOOKUP(A962,'Np PL4 Stock'!A:E,5,FALSE),AB962-1-VLOOKUP(A962,'Np PL4 Stock'!A:E,5,FALSE)),""))</f>
        <v/>
      </c>
      <c r="AD962" s="290"/>
      <c r="AE962" s="300"/>
      <c r="AF962" s="323"/>
      <c r="AG962" s="335"/>
      <c r="AH962" s="336"/>
      <c r="AI962" s="335"/>
      <c r="AJ962" s="326"/>
      <c r="AK962" s="334"/>
    </row>
    <row r="963" spans="1:37">
      <c r="A963" s="280" t="str">
        <f t="shared" ref="A963:A1026" si="33">IF(ISBLANK(F963),"",F963&amp;"-"&amp;IF(OR(LEN(G963)=1,LEN(G963)=4),"0"&amp;G963,G963)&amp;"-"&amp;IF(OR(LEN(E963)=1,LEN(E963)=4),"0"&amp;E963,E963))</f>
        <v/>
      </c>
      <c r="B963" s="281"/>
      <c r="C963" s="282"/>
      <c r="D963" s="282"/>
      <c r="E963" s="243"/>
      <c r="F963" s="244"/>
      <c r="G963" s="243"/>
      <c r="H963" s="283" t="str">
        <f>IF(ISBLANK(F963),"",IFERROR(VLOOKUP(A963,'Np PL4 Stock'!$A:$U,20,FALSE),""))</f>
        <v/>
      </c>
      <c r="J963" s="283" t="str">
        <f>IF(ISBLANK(F963),"",VLOOKUP(LEFT(A963,5),Unit!A:B,2,FALSE))</f>
        <v/>
      </c>
      <c r="K963" s="243"/>
      <c r="L963" s="243"/>
      <c r="M963" s="291" t="str">
        <f t="shared" ref="M963:M1026" si="34">IFERROR((K963/J963*1000),"")</f>
        <v/>
      </c>
      <c r="N963" s="292" t="str">
        <f>IF(ISBLANK(D963),"",IFERROR(IF(VLOOKUP(A963,'Np PL4 Stock'!A:J,10,FALSE)="Np4",D963-VLOOKUP(A963,'Np PL4 Stock'!A:E,5,FALSE),D963-1-VLOOKUP(A963,'Np PL4 Stock'!A:E,5,FALSE)),""))</f>
        <v/>
      </c>
      <c r="O963" s="345"/>
      <c r="P963" s="290"/>
      <c r="Q963" s="300"/>
      <c r="R963" s="336"/>
      <c r="S963" s="301"/>
      <c r="T963" s="301"/>
      <c r="U963" s="336"/>
      <c r="V963" s="354"/>
      <c r="W963" s="355"/>
      <c r="X963" s="349"/>
      <c r="Y963" s="313" t="str">
        <f>IF(ISBLANK(X963),"",IFERROR(IF(VLOOKUP(A963,'Np PL4 Stock'!A:J,10,FALSE)="Np4",X963-VLOOKUP(A963,'Np PL4 Stock'!A:E,5,FALSE),X963-1-VLOOKUP(A963,'Np PL4 Stock'!A:E,5,FALSE)),""))</f>
        <v/>
      </c>
      <c r="Z963" s="325"/>
      <c r="AA963" s="315"/>
      <c r="AB963" s="316"/>
      <c r="AC963" s="317" t="str">
        <f>IF(ISBLANK(AB963),"",IFERROR(IF(VLOOKUP(A963,'Np PL4 Stock'!A:J,10,FALSE)="Np4",AB963-VLOOKUP(A963,'Np PL4 Stock'!A:E,5,FALSE),AB963-1-VLOOKUP(A963,'Np PL4 Stock'!A:E,5,FALSE)),""))</f>
        <v/>
      </c>
      <c r="AD963" s="290"/>
      <c r="AE963" s="300"/>
      <c r="AF963" s="323"/>
      <c r="AG963" s="335"/>
      <c r="AH963" s="336"/>
      <c r="AI963" s="335"/>
      <c r="AJ963" s="326"/>
      <c r="AK963" s="334"/>
    </row>
    <row r="964" spans="1:37">
      <c r="A964" s="280" t="str">
        <f t="shared" si="33"/>
        <v/>
      </c>
      <c r="B964" s="281"/>
      <c r="C964" s="282"/>
      <c r="D964" s="282"/>
      <c r="E964" s="243"/>
      <c r="F964" s="244"/>
      <c r="G964" s="243"/>
      <c r="H964" s="283" t="str">
        <f>IF(ISBLANK(F964),"",IFERROR(VLOOKUP(A964,'Np PL4 Stock'!$A:$U,20,FALSE),""))</f>
        <v/>
      </c>
      <c r="J964" s="283" t="str">
        <f>IF(ISBLANK(F964),"",VLOOKUP(LEFT(A964,5),Unit!A:B,2,FALSE))</f>
        <v/>
      </c>
      <c r="K964" s="243"/>
      <c r="L964" s="243"/>
      <c r="M964" s="291" t="str">
        <f t="shared" si="34"/>
        <v/>
      </c>
      <c r="N964" s="292" t="str">
        <f>IF(ISBLANK(D964),"",IFERROR(IF(VLOOKUP(A964,'Np PL4 Stock'!A:J,10,FALSE)="Np4",D964-VLOOKUP(A964,'Np PL4 Stock'!A:E,5,FALSE),D964-1-VLOOKUP(A964,'Np PL4 Stock'!A:E,5,FALSE)),""))</f>
        <v/>
      </c>
      <c r="O964" s="345"/>
      <c r="P964" s="290"/>
      <c r="Q964" s="300"/>
      <c r="R964" s="336"/>
      <c r="S964" s="301"/>
      <c r="T964" s="301"/>
      <c r="U964" s="336"/>
      <c r="V964" s="354"/>
      <c r="W964" s="355"/>
      <c r="X964" s="349"/>
      <c r="Y964" s="313" t="str">
        <f>IF(ISBLANK(X964),"",IFERROR(IF(VLOOKUP(A964,'Np PL4 Stock'!A:J,10,FALSE)="Np4",X964-VLOOKUP(A964,'Np PL4 Stock'!A:E,5,FALSE),X964-1-VLOOKUP(A964,'Np PL4 Stock'!A:E,5,FALSE)),""))</f>
        <v/>
      </c>
      <c r="Z964" s="325"/>
      <c r="AA964" s="315"/>
      <c r="AB964" s="316"/>
      <c r="AC964" s="317" t="str">
        <f>IF(ISBLANK(AB964),"",IFERROR(IF(VLOOKUP(A964,'Np PL4 Stock'!A:J,10,FALSE)="Np4",AB964-VLOOKUP(A964,'Np PL4 Stock'!A:E,5,FALSE),AB964-1-VLOOKUP(A964,'Np PL4 Stock'!A:E,5,FALSE)),""))</f>
        <v/>
      </c>
      <c r="AD964" s="290"/>
      <c r="AE964" s="300"/>
      <c r="AF964" s="323"/>
      <c r="AG964" s="335"/>
      <c r="AH964" s="336"/>
      <c r="AI964" s="335"/>
      <c r="AJ964" s="326"/>
      <c r="AK964" s="334"/>
    </row>
    <row r="965" spans="1:37">
      <c r="A965" s="280" t="str">
        <f t="shared" si="33"/>
        <v/>
      </c>
      <c r="B965" s="281"/>
      <c r="C965" s="282"/>
      <c r="D965" s="282"/>
      <c r="E965" s="243"/>
      <c r="F965" s="244"/>
      <c r="G965" s="243"/>
      <c r="H965" s="283" t="str">
        <f>IF(ISBLANK(F965),"",IFERROR(VLOOKUP(A965,'Np PL4 Stock'!$A:$U,20,FALSE),""))</f>
        <v/>
      </c>
      <c r="J965" s="283" t="str">
        <f>IF(ISBLANK(F965),"",VLOOKUP(LEFT(A965,5),Unit!A:B,2,FALSE))</f>
        <v/>
      </c>
      <c r="K965" s="243"/>
      <c r="L965" s="243"/>
      <c r="M965" s="291" t="str">
        <f t="shared" si="34"/>
        <v/>
      </c>
      <c r="N965" s="292" t="str">
        <f>IF(ISBLANK(D965),"",IFERROR(IF(VLOOKUP(A965,'Np PL4 Stock'!A:J,10,FALSE)="Np4",D965-VLOOKUP(A965,'Np PL4 Stock'!A:E,5,FALSE),D965-1-VLOOKUP(A965,'Np PL4 Stock'!A:E,5,FALSE)),""))</f>
        <v/>
      </c>
      <c r="O965" s="345"/>
      <c r="P965" s="290"/>
      <c r="Q965" s="300"/>
      <c r="R965" s="336"/>
      <c r="S965" s="301"/>
      <c r="T965" s="301"/>
      <c r="U965" s="336"/>
      <c r="V965" s="354"/>
      <c r="W965" s="355"/>
      <c r="X965" s="349"/>
      <c r="Y965" s="313" t="str">
        <f>IF(ISBLANK(X965),"",IFERROR(IF(VLOOKUP(A965,'Np PL4 Stock'!A:J,10,FALSE)="Np4",X965-VLOOKUP(A965,'Np PL4 Stock'!A:E,5,FALSE),X965-1-VLOOKUP(A965,'Np PL4 Stock'!A:E,5,FALSE)),""))</f>
        <v/>
      </c>
      <c r="Z965" s="325"/>
      <c r="AA965" s="315"/>
      <c r="AB965" s="316"/>
      <c r="AC965" s="317" t="str">
        <f>IF(ISBLANK(AB965),"",IFERROR(IF(VLOOKUP(A965,'Np PL4 Stock'!A:J,10,FALSE)="Np4",AB965-VLOOKUP(A965,'Np PL4 Stock'!A:E,5,FALSE),AB965-1-VLOOKUP(A965,'Np PL4 Stock'!A:E,5,FALSE)),""))</f>
        <v/>
      </c>
      <c r="AD965" s="290"/>
      <c r="AE965" s="300"/>
      <c r="AF965" s="323"/>
      <c r="AG965" s="335"/>
      <c r="AH965" s="336"/>
      <c r="AI965" s="335"/>
      <c r="AJ965" s="326"/>
      <c r="AK965" s="334"/>
    </row>
    <row r="966" spans="1:37">
      <c r="A966" s="280" t="str">
        <f t="shared" si="33"/>
        <v/>
      </c>
      <c r="B966" s="281"/>
      <c r="C966" s="282"/>
      <c r="D966" s="282"/>
      <c r="E966" s="243"/>
      <c r="F966" s="244"/>
      <c r="G966" s="243"/>
      <c r="H966" s="283" t="str">
        <f>IF(ISBLANK(F966),"",IFERROR(VLOOKUP(A966,'Np PL4 Stock'!$A:$U,20,FALSE),""))</f>
        <v/>
      </c>
      <c r="J966" s="283" t="str">
        <f>IF(ISBLANK(F966),"",VLOOKUP(LEFT(A966,5),Unit!A:B,2,FALSE))</f>
        <v/>
      </c>
      <c r="K966" s="243"/>
      <c r="L966" s="243"/>
      <c r="M966" s="291" t="str">
        <f t="shared" si="34"/>
        <v/>
      </c>
      <c r="N966" s="292" t="str">
        <f>IF(ISBLANK(D966),"",IFERROR(IF(VLOOKUP(A966,'Np PL4 Stock'!A:J,10,FALSE)="Np4",D966-VLOOKUP(A966,'Np PL4 Stock'!A:E,5,FALSE),D966-1-VLOOKUP(A966,'Np PL4 Stock'!A:E,5,FALSE)),""))</f>
        <v/>
      </c>
      <c r="O966" s="345"/>
      <c r="P966" s="290"/>
      <c r="Q966" s="300"/>
      <c r="R966" s="336"/>
      <c r="S966" s="301"/>
      <c r="T966" s="301"/>
      <c r="U966" s="336"/>
      <c r="V966" s="354"/>
      <c r="W966" s="355"/>
      <c r="X966" s="349"/>
      <c r="Y966" s="313" t="str">
        <f>IF(ISBLANK(X966),"",IFERROR(IF(VLOOKUP(A966,'Np PL4 Stock'!A:J,10,FALSE)="Np4",X966-VLOOKUP(A966,'Np PL4 Stock'!A:E,5,FALSE),X966-1-VLOOKUP(A966,'Np PL4 Stock'!A:E,5,FALSE)),""))</f>
        <v/>
      </c>
      <c r="Z966" s="325"/>
      <c r="AA966" s="315"/>
      <c r="AB966" s="316"/>
      <c r="AC966" s="317" t="str">
        <f>IF(ISBLANK(AB966),"",IFERROR(IF(VLOOKUP(A966,'Np PL4 Stock'!A:J,10,FALSE)="Np4",AB966-VLOOKUP(A966,'Np PL4 Stock'!A:E,5,FALSE),AB966-1-VLOOKUP(A966,'Np PL4 Stock'!A:E,5,FALSE)),""))</f>
        <v/>
      </c>
      <c r="AD966" s="290"/>
      <c r="AE966" s="300"/>
      <c r="AF966" s="323"/>
      <c r="AG966" s="335"/>
      <c r="AH966" s="336"/>
      <c r="AI966" s="335"/>
      <c r="AJ966" s="326"/>
      <c r="AK966" s="334"/>
    </row>
    <row r="967" spans="1:37">
      <c r="A967" s="280" t="str">
        <f t="shared" si="33"/>
        <v/>
      </c>
      <c r="B967" s="281"/>
      <c r="C967" s="282"/>
      <c r="D967" s="282"/>
      <c r="E967" s="243"/>
      <c r="F967" s="244"/>
      <c r="G967" s="243"/>
      <c r="H967" s="283" t="str">
        <f>IF(ISBLANK(F967),"",IFERROR(VLOOKUP(A967,'Np PL4 Stock'!$A:$U,20,FALSE),""))</f>
        <v/>
      </c>
      <c r="J967" s="283" t="str">
        <f>IF(ISBLANK(F967),"",VLOOKUP(LEFT(A967,5),Unit!A:B,2,FALSE))</f>
        <v/>
      </c>
      <c r="K967" s="243"/>
      <c r="L967" s="243"/>
      <c r="M967" s="291" t="str">
        <f t="shared" si="34"/>
        <v/>
      </c>
      <c r="N967" s="292" t="str">
        <f>IF(ISBLANK(D967),"",IFERROR(IF(VLOOKUP(A967,'Np PL4 Stock'!A:J,10,FALSE)="Np4",D967-VLOOKUP(A967,'Np PL4 Stock'!A:E,5,FALSE),D967-1-VLOOKUP(A967,'Np PL4 Stock'!A:E,5,FALSE)),""))</f>
        <v/>
      </c>
      <c r="O967" s="345"/>
      <c r="P967" s="290"/>
      <c r="Q967" s="300"/>
      <c r="R967" s="336"/>
      <c r="S967" s="301"/>
      <c r="T967" s="301"/>
      <c r="U967" s="336"/>
      <c r="V967" s="354"/>
      <c r="W967" s="355"/>
      <c r="X967" s="349"/>
      <c r="Y967" s="313" t="str">
        <f>IF(ISBLANK(X967),"",IFERROR(IF(VLOOKUP(A967,'Np PL4 Stock'!A:J,10,FALSE)="Np4",X967-VLOOKUP(A967,'Np PL4 Stock'!A:E,5,FALSE),X967-1-VLOOKUP(A967,'Np PL4 Stock'!A:E,5,FALSE)),""))</f>
        <v/>
      </c>
      <c r="Z967" s="325"/>
      <c r="AA967" s="315"/>
      <c r="AB967" s="316"/>
      <c r="AC967" s="317" t="str">
        <f>IF(ISBLANK(AB967),"",IFERROR(IF(VLOOKUP(A967,'Np PL4 Stock'!A:J,10,FALSE)="Np4",AB967-VLOOKUP(A967,'Np PL4 Stock'!A:E,5,FALSE),AB967-1-VLOOKUP(A967,'Np PL4 Stock'!A:E,5,FALSE)),""))</f>
        <v/>
      </c>
      <c r="AD967" s="290"/>
      <c r="AE967" s="300"/>
      <c r="AF967" s="323"/>
      <c r="AG967" s="335"/>
      <c r="AH967" s="336"/>
      <c r="AI967" s="335"/>
      <c r="AJ967" s="326"/>
      <c r="AK967" s="334"/>
    </row>
    <row r="968" spans="1:37">
      <c r="A968" s="280" t="str">
        <f t="shared" si="33"/>
        <v/>
      </c>
      <c r="B968" s="281"/>
      <c r="C968" s="282"/>
      <c r="D968" s="282"/>
      <c r="E968" s="243"/>
      <c r="F968" s="244"/>
      <c r="G968" s="243"/>
      <c r="H968" s="283" t="str">
        <f>IF(ISBLANK(F968),"",IFERROR(VLOOKUP(A968,'Np PL4 Stock'!$A:$U,20,FALSE),""))</f>
        <v/>
      </c>
      <c r="J968" s="283" t="str">
        <f>IF(ISBLANK(F968),"",VLOOKUP(LEFT(A968,5),Unit!A:B,2,FALSE))</f>
        <v/>
      </c>
      <c r="K968" s="243"/>
      <c r="L968" s="243"/>
      <c r="M968" s="291" t="str">
        <f t="shared" si="34"/>
        <v/>
      </c>
      <c r="N968" s="292" t="str">
        <f>IF(ISBLANK(D968),"",IFERROR(IF(VLOOKUP(A968,'Np PL4 Stock'!A:J,10,FALSE)="Np4",D968-VLOOKUP(A968,'Np PL4 Stock'!A:E,5,FALSE),D968-1-VLOOKUP(A968,'Np PL4 Stock'!A:E,5,FALSE)),""))</f>
        <v/>
      </c>
      <c r="O968" s="345"/>
      <c r="P968" s="290"/>
      <c r="Q968" s="300"/>
      <c r="R968" s="336"/>
      <c r="S968" s="301"/>
      <c r="T968" s="301"/>
      <c r="U968" s="336"/>
      <c r="V968" s="354"/>
      <c r="W968" s="355"/>
      <c r="X968" s="349"/>
      <c r="Y968" s="313" t="str">
        <f>IF(ISBLANK(X968),"",IFERROR(IF(VLOOKUP(A968,'Np PL4 Stock'!A:J,10,FALSE)="Np4",X968-VLOOKUP(A968,'Np PL4 Stock'!A:E,5,FALSE),X968-1-VLOOKUP(A968,'Np PL4 Stock'!A:E,5,FALSE)),""))</f>
        <v/>
      </c>
      <c r="Z968" s="325"/>
      <c r="AA968" s="315"/>
      <c r="AB968" s="316"/>
      <c r="AC968" s="317" t="str">
        <f>IF(ISBLANK(AB968),"",IFERROR(IF(VLOOKUP(A968,'Np PL4 Stock'!A:J,10,FALSE)="Np4",AB968-VLOOKUP(A968,'Np PL4 Stock'!A:E,5,FALSE),AB968-1-VLOOKUP(A968,'Np PL4 Stock'!A:E,5,FALSE)),""))</f>
        <v/>
      </c>
      <c r="AD968" s="290"/>
      <c r="AE968" s="300"/>
      <c r="AF968" s="323"/>
      <c r="AG968" s="335"/>
      <c r="AH968" s="336"/>
      <c r="AI968" s="335"/>
      <c r="AJ968" s="326"/>
      <c r="AK968" s="334"/>
    </row>
    <row r="969" spans="1:37">
      <c r="A969" s="280" t="str">
        <f t="shared" si="33"/>
        <v/>
      </c>
      <c r="B969" s="281"/>
      <c r="C969" s="282"/>
      <c r="D969" s="282"/>
      <c r="E969" s="243"/>
      <c r="F969" s="244"/>
      <c r="G969" s="243"/>
      <c r="H969" s="283" t="str">
        <f>IF(ISBLANK(F969),"",IFERROR(VLOOKUP(A969,'Np PL4 Stock'!$A:$U,20,FALSE),""))</f>
        <v/>
      </c>
      <c r="J969" s="283" t="str">
        <f>IF(ISBLANK(F969),"",VLOOKUP(LEFT(A969,5),Unit!A:B,2,FALSE))</f>
        <v/>
      </c>
      <c r="K969" s="243"/>
      <c r="L969" s="243"/>
      <c r="M969" s="291" t="str">
        <f t="shared" si="34"/>
        <v/>
      </c>
      <c r="N969" s="292" t="str">
        <f>IF(ISBLANK(D969),"",IFERROR(IF(VLOOKUP(A969,'Np PL4 Stock'!A:J,10,FALSE)="Np4",D969-VLOOKUP(A969,'Np PL4 Stock'!A:E,5,FALSE),D969-1-VLOOKUP(A969,'Np PL4 Stock'!A:E,5,FALSE)),""))</f>
        <v/>
      </c>
      <c r="O969" s="345"/>
      <c r="P969" s="290"/>
      <c r="Q969" s="300"/>
      <c r="R969" s="336"/>
      <c r="S969" s="301"/>
      <c r="T969" s="301"/>
      <c r="U969" s="336"/>
      <c r="V969" s="354"/>
      <c r="W969" s="355"/>
      <c r="X969" s="349"/>
      <c r="Y969" s="313" t="str">
        <f>IF(ISBLANK(X969),"",IFERROR(IF(VLOOKUP(A969,'Np PL4 Stock'!A:J,10,FALSE)="Np4",X969-VLOOKUP(A969,'Np PL4 Stock'!A:E,5,FALSE),X969-1-VLOOKUP(A969,'Np PL4 Stock'!A:E,5,FALSE)),""))</f>
        <v/>
      </c>
      <c r="Z969" s="325"/>
      <c r="AA969" s="315"/>
      <c r="AB969" s="316"/>
      <c r="AC969" s="317" t="str">
        <f>IF(ISBLANK(AB969),"",IFERROR(IF(VLOOKUP(A969,'Np PL4 Stock'!A:J,10,FALSE)="Np4",AB969-VLOOKUP(A969,'Np PL4 Stock'!A:E,5,FALSE),AB969-1-VLOOKUP(A969,'Np PL4 Stock'!A:E,5,FALSE)),""))</f>
        <v/>
      </c>
      <c r="AD969" s="290"/>
      <c r="AE969" s="300"/>
      <c r="AF969" s="323"/>
      <c r="AG969" s="335"/>
      <c r="AH969" s="336"/>
      <c r="AI969" s="335"/>
      <c r="AJ969" s="326"/>
      <c r="AK969" s="334"/>
    </row>
    <row r="970" spans="1:37">
      <c r="A970" s="280" t="str">
        <f t="shared" si="33"/>
        <v/>
      </c>
      <c r="B970" s="281"/>
      <c r="C970" s="282"/>
      <c r="D970" s="282"/>
      <c r="E970" s="243"/>
      <c r="F970" s="244"/>
      <c r="G970" s="243"/>
      <c r="H970" s="283" t="str">
        <f>IF(ISBLANK(F970),"",IFERROR(VLOOKUP(A970,'Np PL4 Stock'!$A:$U,20,FALSE),""))</f>
        <v/>
      </c>
      <c r="J970" s="283" t="str">
        <f>IF(ISBLANK(F970),"",VLOOKUP(LEFT(A970,5),Unit!A:B,2,FALSE))</f>
        <v/>
      </c>
      <c r="K970" s="243"/>
      <c r="L970" s="243"/>
      <c r="M970" s="291" t="str">
        <f t="shared" si="34"/>
        <v/>
      </c>
      <c r="N970" s="292" t="str">
        <f>IF(ISBLANK(D970),"",IFERROR(IF(VLOOKUP(A970,'Np PL4 Stock'!A:J,10,FALSE)="Np4",D970-VLOOKUP(A970,'Np PL4 Stock'!A:E,5,FALSE),D970-1-VLOOKUP(A970,'Np PL4 Stock'!A:E,5,FALSE)),""))</f>
        <v/>
      </c>
      <c r="O970" s="345"/>
      <c r="P970" s="290"/>
      <c r="Q970" s="300"/>
      <c r="R970" s="336"/>
      <c r="S970" s="301"/>
      <c r="T970" s="301"/>
      <c r="U970" s="336"/>
      <c r="V970" s="354"/>
      <c r="W970" s="355"/>
      <c r="X970" s="349"/>
      <c r="Y970" s="313" t="str">
        <f>IF(ISBLANK(X970),"",IFERROR(IF(VLOOKUP(A970,'Np PL4 Stock'!A:J,10,FALSE)="Np4",X970-VLOOKUP(A970,'Np PL4 Stock'!A:E,5,FALSE),X970-1-VLOOKUP(A970,'Np PL4 Stock'!A:E,5,FALSE)),""))</f>
        <v/>
      </c>
      <c r="Z970" s="325"/>
      <c r="AA970" s="315"/>
      <c r="AB970" s="316"/>
      <c r="AC970" s="317" t="str">
        <f>IF(ISBLANK(AB970),"",IFERROR(IF(VLOOKUP(A970,'Np PL4 Stock'!A:J,10,FALSE)="Np4",AB970-VLOOKUP(A970,'Np PL4 Stock'!A:E,5,FALSE),AB970-1-VLOOKUP(A970,'Np PL4 Stock'!A:E,5,FALSE)),""))</f>
        <v/>
      </c>
      <c r="AD970" s="290"/>
      <c r="AE970" s="300"/>
      <c r="AF970" s="323"/>
      <c r="AG970" s="335"/>
      <c r="AH970" s="336"/>
      <c r="AI970" s="335"/>
      <c r="AJ970" s="326"/>
      <c r="AK970" s="334"/>
    </row>
    <row r="971" spans="1:37">
      <c r="A971" s="280" t="str">
        <f t="shared" si="33"/>
        <v/>
      </c>
      <c r="B971" s="281"/>
      <c r="C971" s="282"/>
      <c r="D971" s="282"/>
      <c r="E971" s="243"/>
      <c r="F971" s="244"/>
      <c r="G971" s="243"/>
      <c r="H971" s="283" t="str">
        <f>IF(ISBLANK(F971),"",IFERROR(VLOOKUP(A971,'Np PL4 Stock'!$A:$U,20,FALSE),""))</f>
        <v/>
      </c>
      <c r="J971" s="283" t="str">
        <f>IF(ISBLANK(F971),"",VLOOKUP(LEFT(A971,5),Unit!A:B,2,FALSE))</f>
        <v/>
      </c>
      <c r="K971" s="243"/>
      <c r="L971" s="243"/>
      <c r="M971" s="291" t="str">
        <f t="shared" si="34"/>
        <v/>
      </c>
      <c r="N971" s="292" t="str">
        <f>IF(ISBLANK(D971),"",IFERROR(IF(VLOOKUP(A971,'Np PL4 Stock'!A:J,10,FALSE)="Np4",D971-VLOOKUP(A971,'Np PL4 Stock'!A:E,5,FALSE),D971-1-VLOOKUP(A971,'Np PL4 Stock'!A:E,5,FALSE)),""))</f>
        <v/>
      </c>
      <c r="O971" s="345"/>
      <c r="P971" s="290"/>
      <c r="Q971" s="300"/>
      <c r="R971" s="336"/>
      <c r="S971" s="301"/>
      <c r="T971" s="301"/>
      <c r="U971" s="336"/>
      <c r="V971" s="354"/>
      <c r="W971" s="355"/>
      <c r="X971" s="349"/>
      <c r="Y971" s="313" t="str">
        <f>IF(ISBLANK(X971),"",IFERROR(IF(VLOOKUP(A971,'Np PL4 Stock'!A:J,10,FALSE)="Np4",X971-VLOOKUP(A971,'Np PL4 Stock'!A:E,5,FALSE),X971-1-VLOOKUP(A971,'Np PL4 Stock'!A:E,5,FALSE)),""))</f>
        <v/>
      </c>
      <c r="Z971" s="325"/>
      <c r="AA971" s="315"/>
      <c r="AB971" s="316"/>
      <c r="AC971" s="317" t="str">
        <f>IF(ISBLANK(AB971),"",IFERROR(IF(VLOOKUP(A971,'Np PL4 Stock'!A:J,10,FALSE)="Np4",AB971-VLOOKUP(A971,'Np PL4 Stock'!A:E,5,FALSE),AB971-1-VLOOKUP(A971,'Np PL4 Stock'!A:E,5,FALSE)),""))</f>
        <v/>
      </c>
      <c r="AD971" s="290"/>
      <c r="AE971" s="300"/>
      <c r="AF971" s="323"/>
      <c r="AG971" s="335"/>
      <c r="AH971" s="336"/>
      <c r="AI971" s="335"/>
      <c r="AJ971" s="326"/>
      <c r="AK971" s="334"/>
    </row>
    <row r="972" spans="1:37">
      <c r="A972" s="280" t="str">
        <f t="shared" si="33"/>
        <v/>
      </c>
      <c r="B972" s="281"/>
      <c r="C972" s="282"/>
      <c r="D972" s="282"/>
      <c r="E972" s="243"/>
      <c r="F972" s="244"/>
      <c r="G972" s="243"/>
      <c r="H972" s="283" t="str">
        <f>IF(ISBLANK(F972),"",IFERROR(VLOOKUP(A972,'Np PL4 Stock'!$A:$U,20,FALSE),""))</f>
        <v/>
      </c>
      <c r="J972" s="283" t="str">
        <f>IF(ISBLANK(F972),"",VLOOKUP(LEFT(A972,5),Unit!A:B,2,FALSE))</f>
        <v/>
      </c>
      <c r="K972" s="243"/>
      <c r="L972" s="243"/>
      <c r="M972" s="291" t="str">
        <f t="shared" si="34"/>
        <v/>
      </c>
      <c r="N972" s="292" t="str">
        <f>IF(ISBLANK(D972),"",IFERROR(IF(VLOOKUP(A972,'Np PL4 Stock'!A:J,10,FALSE)="Np4",D972-VLOOKUP(A972,'Np PL4 Stock'!A:E,5,FALSE),D972-1-VLOOKUP(A972,'Np PL4 Stock'!A:E,5,FALSE)),""))</f>
        <v/>
      </c>
      <c r="O972" s="345"/>
      <c r="P972" s="290"/>
      <c r="Q972" s="300"/>
      <c r="R972" s="336"/>
      <c r="S972" s="301"/>
      <c r="T972" s="301"/>
      <c r="U972" s="336"/>
      <c r="V972" s="354"/>
      <c r="W972" s="355"/>
      <c r="X972" s="349"/>
      <c r="Y972" s="313" t="str">
        <f>IF(ISBLANK(X972),"",IFERROR(IF(VLOOKUP(A972,'Np PL4 Stock'!A:J,10,FALSE)="Np4",X972-VLOOKUP(A972,'Np PL4 Stock'!A:E,5,FALSE),X972-1-VLOOKUP(A972,'Np PL4 Stock'!A:E,5,FALSE)),""))</f>
        <v/>
      </c>
      <c r="Z972" s="325"/>
      <c r="AA972" s="315"/>
      <c r="AB972" s="316"/>
      <c r="AC972" s="317" t="str">
        <f>IF(ISBLANK(AB972),"",IFERROR(IF(VLOOKUP(A972,'Np PL4 Stock'!A:J,10,FALSE)="Np4",AB972-VLOOKUP(A972,'Np PL4 Stock'!A:E,5,FALSE),AB972-1-VLOOKUP(A972,'Np PL4 Stock'!A:E,5,FALSE)),""))</f>
        <v/>
      </c>
      <c r="AD972" s="290"/>
      <c r="AE972" s="300"/>
      <c r="AF972" s="323"/>
      <c r="AG972" s="335"/>
      <c r="AH972" s="336"/>
      <c r="AI972" s="335"/>
      <c r="AJ972" s="326"/>
      <c r="AK972" s="334"/>
    </row>
    <row r="973" spans="1:37">
      <c r="A973" s="280" t="str">
        <f t="shared" si="33"/>
        <v/>
      </c>
      <c r="B973" s="281"/>
      <c r="C973" s="282"/>
      <c r="D973" s="282"/>
      <c r="E973" s="243"/>
      <c r="F973" s="244"/>
      <c r="G973" s="243"/>
      <c r="H973" s="283" t="str">
        <f>IF(ISBLANK(F973),"",IFERROR(VLOOKUP(A973,'Np PL4 Stock'!$A:$U,20,FALSE),""))</f>
        <v/>
      </c>
      <c r="J973" s="283" t="str">
        <f>IF(ISBLANK(F973),"",VLOOKUP(LEFT(A973,5),Unit!A:B,2,FALSE))</f>
        <v/>
      </c>
      <c r="K973" s="243"/>
      <c r="L973" s="243"/>
      <c r="M973" s="291" t="str">
        <f t="shared" si="34"/>
        <v/>
      </c>
      <c r="N973" s="292" t="str">
        <f>IF(ISBLANK(D973),"",IFERROR(IF(VLOOKUP(A973,'Np PL4 Stock'!A:J,10,FALSE)="Np4",D973-VLOOKUP(A973,'Np PL4 Stock'!A:E,5,FALSE),D973-1-VLOOKUP(A973,'Np PL4 Stock'!A:E,5,FALSE)),""))</f>
        <v/>
      </c>
      <c r="O973" s="345"/>
      <c r="P973" s="290"/>
      <c r="Q973" s="300"/>
      <c r="R973" s="336"/>
      <c r="S973" s="301"/>
      <c r="T973" s="301"/>
      <c r="U973" s="336"/>
      <c r="V973" s="354"/>
      <c r="W973" s="355"/>
      <c r="X973" s="349"/>
      <c r="Y973" s="313" t="str">
        <f>IF(ISBLANK(X973),"",IFERROR(IF(VLOOKUP(A973,'Np PL4 Stock'!A:J,10,FALSE)="Np4",X973-VLOOKUP(A973,'Np PL4 Stock'!A:E,5,FALSE),X973-1-VLOOKUP(A973,'Np PL4 Stock'!A:E,5,FALSE)),""))</f>
        <v/>
      </c>
      <c r="Z973" s="325"/>
      <c r="AA973" s="315"/>
      <c r="AB973" s="316"/>
      <c r="AC973" s="317" t="str">
        <f>IF(ISBLANK(AB973),"",IFERROR(IF(VLOOKUP(A973,'Np PL4 Stock'!A:J,10,FALSE)="Np4",AB973-VLOOKUP(A973,'Np PL4 Stock'!A:E,5,FALSE),AB973-1-VLOOKUP(A973,'Np PL4 Stock'!A:E,5,FALSE)),""))</f>
        <v/>
      </c>
      <c r="AD973" s="290"/>
      <c r="AE973" s="300"/>
      <c r="AF973" s="323"/>
      <c r="AG973" s="335"/>
      <c r="AH973" s="336"/>
      <c r="AI973" s="335"/>
      <c r="AJ973" s="326"/>
      <c r="AK973" s="334"/>
    </row>
    <row r="974" spans="1:37">
      <c r="A974" s="280" t="str">
        <f t="shared" si="33"/>
        <v/>
      </c>
      <c r="B974" s="281"/>
      <c r="C974" s="282"/>
      <c r="D974" s="282"/>
      <c r="E974" s="243"/>
      <c r="F974" s="244"/>
      <c r="G974" s="243"/>
      <c r="H974" s="283" t="str">
        <f>IF(ISBLANK(F974),"",IFERROR(VLOOKUP(A974,'Np PL4 Stock'!$A:$U,20,FALSE),""))</f>
        <v/>
      </c>
      <c r="J974" s="283" t="str">
        <f>IF(ISBLANK(F974),"",VLOOKUP(LEFT(A974,5),Unit!A:B,2,FALSE))</f>
        <v/>
      </c>
      <c r="K974" s="243"/>
      <c r="L974" s="243"/>
      <c r="M974" s="291" t="str">
        <f t="shared" si="34"/>
        <v/>
      </c>
      <c r="N974" s="292" t="str">
        <f>IF(ISBLANK(D974),"",IFERROR(IF(VLOOKUP(A974,'Np PL4 Stock'!A:J,10,FALSE)="Np4",D974-VLOOKUP(A974,'Np PL4 Stock'!A:E,5,FALSE),D974-1-VLOOKUP(A974,'Np PL4 Stock'!A:E,5,FALSE)),""))</f>
        <v/>
      </c>
      <c r="O974" s="345"/>
      <c r="P974" s="290"/>
      <c r="Q974" s="300"/>
      <c r="R974" s="336"/>
      <c r="S974" s="301"/>
      <c r="T974" s="301"/>
      <c r="U974" s="336"/>
      <c r="V974" s="354"/>
      <c r="W974" s="355"/>
      <c r="X974" s="349"/>
      <c r="Y974" s="313" t="str">
        <f>IF(ISBLANK(X974),"",IFERROR(IF(VLOOKUP(A974,'Np PL4 Stock'!A:J,10,FALSE)="Np4",X974-VLOOKUP(A974,'Np PL4 Stock'!A:E,5,FALSE),X974-1-VLOOKUP(A974,'Np PL4 Stock'!A:E,5,FALSE)),""))</f>
        <v/>
      </c>
      <c r="Z974" s="325"/>
      <c r="AA974" s="315"/>
      <c r="AB974" s="316"/>
      <c r="AC974" s="317" t="str">
        <f>IF(ISBLANK(AB974),"",IFERROR(IF(VLOOKUP(A974,'Np PL4 Stock'!A:J,10,FALSE)="Np4",AB974-VLOOKUP(A974,'Np PL4 Stock'!A:E,5,FALSE),AB974-1-VLOOKUP(A974,'Np PL4 Stock'!A:E,5,FALSE)),""))</f>
        <v/>
      </c>
      <c r="AD974" s="290"/>
      <c r="AE974" s="300"/>
      <c r="AF974" s="323"/>
      <c r="AG974" s="335"/>
      <c r="AH974" s="336"/>
      <c r="AI974" s="335"/>
      <c r="AJ974" s="326"/>
      <c r="AK974" s="334"/>
    </row>
    <row r="975" spans="1:37">
      <c r="A975" s="280" t="str">
        <f t="shared" si="33"/>
        <v/>
      </c>
      <c r="B975" s="281"/>
      <c r="C975" s="282"/>
      <c r="D975" s="282"/>
      <c r="E975" s="243"/>
      <c r="F975" s="244"/>
      <c r="G975" s="243"/>
      <c r="H975" s="283" t="str">
        <f>IF(ISBLANK(F975),"",IFERROR(VLOOKUP(A975,'Np PL4 Stock'!$A:$U,20,FALSE),""))</f>
        <v/>
      </c>
      <c r="J975" s="283" t="str">
        <f>IF(ISBLANK(F975),"",VLOOKUP(LEFT(A975,5),Unit!A:B,2,FALSE))</f>
        <v/>
      </c>
      <c r="K975" s="243"/>
      <c r="L975" s="243"/>
      <c r="M975" s="291" t="str">
        <f t="shared" si="34"/>
        <v/>
      </c>
      <c r="N975" s="292" t="str">
        <f>IF(ISBLANK(D975),"",IFERROR(IF(VLOOKUP(A975,'Np PL4 Stock'!A:J,10,FALSE)="Np4",D975-VLOOKUP(A975,'Np PL4 Stock'!A:E,5,FALSE),D975-1-VLOOKUP(A975,'Np PL4 Stock'!A:E,5,FALSE)),""))</f>
        <v/>
      </c>
      <c r="O975" s="345"/>
      <c r="P975" s="290"/>
      <c r="Q975" s="300"/>
      <c r="R975" s="336"/>
      <c r="S975" s="301"/>
      <c r="T975" s="301"/>
      <c r="U975" s="336"/>
      <c r="V975" s="354"/>
      <c r="W975" s="355"/>
      <c r="X975" s="349"/>
      <c r="Y975" s="313" t="str">
        <f>IF(ISBLANK(X975),"",IFERROR(IF(VLOOKUP(A975,'Np PL4 Stock'!A:J,10,FALSE)="Np4",X975-VLOOKUP(A975,'Np PL4 Stock'!A:E,5,FALSE),X975-1-VLOOKUP(A975,'Np PL4 Stock'!A:E,5,FALSE)),""))</f>
        <v/>
      </c>
      <c r="Z975" s="325"/>
      <c r="AA975" s="315"/>
      <c r="AB975" s="316"/>
      <c r="AC975" s="317" t="str">
        <f>IF(ISBLANK(AB975),"",IFERROR(IF(VLOOKUP(A975,'Np PL4 Stock'!A:J,10,FALSE)="Np4",AB975-VLOOKUP(A975,'Np PL4 Stock'!A:E,5,FALSE),AB975-1-VLOOKUP(A975,'Np PL4 Stock'!A:E,5,FALSE)),""))</f>
        <v/>
      </c>
      <c r="AD975" s="290"/>
      <c r="AE975" s="300"/>
      <c r="AF975" s="323"/>
      <c r="AG975" s="335"/>
      <c r="AH975" s="336"/>
      <c r="AI975" s="335"/>
      <c r="AJ975" s="326"/>
      <c r="AK975" s="334"/>
    </row>
    <row r="976" spans="1:37">
      <c r="A976" s="280" t="str">
        <f t="shared" si="33"/>
        <v/>
      </c>
      <c r="B976" s="281"/>
      <c r="C976" s="282"/>
      <c r="D976" s="282"/>
      <c r="E976" s="243"/>
      <c r="F976" s="244"/>
      <c r="G976" s="243"/>
      <c r="H976" s="283" t="str">
        <f>IF(ISBLANK(F976),"",IFERROR(VLOOKUP(A976,'Np PL4 Stock'!$A:$U,20,FALSE),""))</f>
        <v/>
      </c>
      <c r="J976" s="283" t="str">
        <f>IF(ISBLANK(F976),"",VLOOKUP(LEFT(A976,5),Unit!A:B,2,FALSE))</f>
        <v/>
      </c>
      <c r="K976" s="243"/>
      <c r="L976" s="243"/>
      <c r="M976" s="291" t="str">
        <f t="shared" si="34"/>
        <v/>
      </c>
      <c r="N976" s="292" t="str">
        <f>IF(ISBLANK(D976),"",IFERROR(IF(VLOOKUP(A976,'Np PL4 Stock'!A:J,10,FALSE)="Np4",D976-VLOOKUP(A976,'Np PL4 Stock'!A:E,5,FALSE),D976-1-VLOOKUP(A976,'Np PL4 Stock'!A:E,5,FALSE)),""))</f>
        <v/>
      </c>
      <c r="O976" s="345"/>
      <c r="P976" s="290"/>
      <c r="Q976" s="300"/>
      <c r="R976" s="336"/>
      <c r="S976" s="301"/>
      <c r="T976" s="301"/>
      <c r="U976" s="336"/>
      <c r="V976" s="354"/>
      <c r="W976" s="355"/>
      <c r="X976" s="349"/>
      <c r="Y976" s="313" t="str">
        <f>IF(ISBLANK(X976),"",IFERROR(IF(VLOOKUP(A976,'Np PL4 Stock'!A:J,10,FALSE)="Np4",X976-VLOOKUP(A976,'Np PL4 Stock'!A:E,5,FALSE),X976-1-VLOOKUP(A976,'Np PL4 Stock'!A:E,5,FALSE)),""))</f>
        <v/>
      </c>
      <c r="Z976" s="325"/>
      <c r="AA976" s="315"/>
      <c r="AB976" s="316"/>
      <c r="AC976" s="317" t="str">
        <f>IF(ISBLANK(AB976),"",IFERROR(IF(VLOOKUP(A976,'Np PL4 Stock'!A:J,10,FALSE)="Np4",AB976-VLOOKUP(A976,'Np PL4 Stock'!A:E,5,FALSE),AB976-1-VLOOKUP(A976,'Np PL4 Stock'!A:E,5,FALSE)),""))</f>
        <v/>
      </c>
      <c r="AD976" s="290"/>
      <c r="AE976" s="300"/>
      <c r="AF976" s="323"/>
      <c r="AG976" s="335"/>
      <c r="AH976" s="336"/>
      <c r="AI976" s="335"/>
      <c r="AJ976" s="326"/>
      <c r="AK976" s="334"/>
    </row>
    <row r="977" spans="1:37">
      <c r="A977" s="280" t="str">
        <f t="shared" si="33"/>
        <v/>
      </c>
      <c r="B977" s="281"/>
      <c r="C977" s="282"/>
      <c r="D977" s="282"/>
      <c r="E977" s="243"/>
      <c r="F977" s="244"/>
      <c r="G977" s="243"/>
      <c r="H977" s="283" t="str">
        <f>IF(ISBLANK(F977),"",IFERROR(VLOOKUP(A977,'Np PL4 Stock'!$A:$U,20,FALSE),""))</f>
        <v/>
      </c>
      <c r="J977" s="283" t="str">
        <f>IF(ISBLANK(F977),"",VLOOKUP(LEFT(A977,5),Unit!A:B,2,FALSE))</f>
        <v/>
      </c>
      <c r="K977" s="243"/>
      <c r="L977" s="243"/>
      <c r="M977" s="291" t="str">
        <f t="shared" si="34"/>
        <v/>
      </c>
      <c r="N977" s="292" t="str">
        <f>IF(ISBLANK(D977),"",IFERROR(IF(VLOOKUP(A977,'Np PL4 Stock'!A:J,10,FALSE)="Np4",D977-VLOOKUP(A977,'Np PL4 Stock'!A:E,5,FALSE),D977-1-VLOOKUP(A977,'Np PL4 Stock'!A:E,5,FALSE)),""))</f>
        <v/>
      </c>
      <c r="O977" s="345"/>
      <c r="P977" s="290"/>
      <c r="Q977" s="300"/>
      <c r="R977" s="336"/>
      <c r="S977" s="301"/>
      <c r="T977" s="301"/>
      <c r="U977" s="336"/>
      <c r="V977" s="354"/>
      <c r="W977" s="355"/>
      <c r="X977" s="349"/>
      <c r="Y977" s="313" t="str">
        <f>IF(ISBLANK(X977),"",IFERROR(IF(VLOOKUP(A977,'Np PL4 Stock'!A:J,10,FALSE)="Np4",X977-VLOOKUP(A977,'Np PL4 Stock'!A:E,5,FALSE),X977-1-VLOOKUP(A977,'Np PL4 Stock'!A:E,5,FALSE)),""))</f>
        <v/>
      </c>
      <c r="Z977" s="325"/>
      <c r="AA977" s="315"/>
      <c r="AB977" s="316"/>
      <c r="AC977" s="317" t="str">
        <f>IF(ISBLANK(AB977),"",IFERROR(IF(VLOOKUP(A977,'Np PL4 Stock'!A:J,10,FALSE)="Np4",AB977-VLOOKUP(A977,'Np PL4 Stock'!A:E,5,FALSE),AB977-1-VLOOKUP(A977,'Np PL4 Stock'!A:E,5,FALSE)),""))</f>
        <v/>
      </c>
      <c r="AD977" s="290"/>
      <c r="AE977" s="300"/>
      <c r="AF977" s="323"/>
      <c r="AG977" s="335"/>
      <c r="AH977" s="336"/>
      <c r="AI977" s="335"/>
      <c r="AJ977" s="326"/>
      <c r="AK977" s="334"/>
    </row>
    <row r="978" spans="1:37">
      <c r="A978" s="280" t="str">
        <f t="shared" si="33"/>
        <v/>
      </c>
      <c r="B978" s="281"/>
      <c r="C978" s="282"/>
      <c r="D978" s="282"/>
      <c r="E978" s="243"/>
      <c r="F978" s="244"/>
      <c r="G978" s="243"/>
      <c r="H978" s="283" t="str">
        <f>IF(ISBLANK(F978),"",IFERROR(VLOOKUP(A978,'Np PL4 Stock'!$A:$U,20,FALSE),""))</f>
        <v/>
      </c>
      <c r="J978" s="283" t="str">
        <f>IF(ISBLANK(F978),"",VLOOKUP(LEFT(A978,5),Unit!A:B,2,FALSE))</f>
        <v/>
      </c>
      <c r="K978" s="243"/>
      <c r="L978" s="243"/>
      <c r="M978" s="291" t="str">
        <f t="shared" si="34"/>
        <v/>
      </c>
      <c r="N978" s="292" t="str">
        <f>IF(ISBLANK(D978),"",IFERROR(IF(VLOOKUP(A978,'Np PL4 Stock'!A:J,10,FALSE)="Np4",D978-VLOOKUP(A978,'Np PL4 Stock'!A:E,5,FALSE),D978-1-VLOOKUP(A978,'Np PL4 Stock'!A:E,5,FALSE)),""))</f>
        <v/>
      </c>
      <c r="O978" s="345"/>
      <c r="P978" s="290"/>
      <c r="Q978" s="300"/>
      <c r="R978" s="336"/>
      <c r="S978" s="301"/>
      <c r="T978" s="301"/>
      <c r="U978" s="336"/>
      <c r="V978" s="354"/>
      <c r="W978" s="355"/>
      <c r="X978" s="349"/>
      <c r="Y978" s="313" t="str">
        <f>IF(ISBLANK(X978),"",IFERROR(IF(VLOOKUP(A978,'Np PL4 Stock'!A:J,10,FALSE)="Np4",X978-VLOOKUP(A978,'Np PL4 Stock'!A:E,5,FALSE),X978-1-VLOOKUP(A978,'Np PL4 Stock'!A:E,5,FALSE)),""))</f>
        <v/>
      </c>
      <c r="Z978" s="325"/>
      <c r="AA978" s="315"/>
      <c r="AB978" s="316"/>
      <c r="AC978" s="317" t="str">
        <f>IF(ISBLANK(AB978),"",IFERROR(IF(VLOOKUP(A978,'Np PL4 Stock'!A:J,10,FALSE)="Np4",AB978-VLOOKUP(A978,'Np PL4 Stock'!A:E,5,FALSE),AB978-1-VLOOKUP(A978,'Np PL4 Stock'!A:E,5,FALSE)),""))</f>
        <v/>
      </c>
      <c r="AD978" s="290"/>
      <c r="AE978" s="300"/>
      <c r="AF978" s="323"/>
      <c r="AG978" s="335"/>
      <c r="AH978" s="336"/>
      <c r="AI978" s="335"/>
      <c r="AJ978" s="326"/>
      <c r="AK978" s="334"/>
    </row>
    <row r="979" spans="1:37">
      <c r="A979" s="280" t="str">
        <f t="shared" si="33"/>
        <v/>
      </c>
      <c r="B979" s="281"/>
      <c r="C979" s="282"/>
      <c r="D979" s="282"/>
      <c r="E979" s="243"/>
      <c r="F979" s="244"/>
      <c r="G979" s="243"/>
      <c r="H979" s="283" t="str">
        <f>IF(ISBLANK(F979),"",IFERROR(VLOOKUP(A979,'Np PL4 Stock'!$A:$U,20,FALSE),""))</f>
        <v/>
      </c>
      <c r="J979" s="283" t="str">
        <f>IF(ISBLANK(F979),"",VLOOKUP(LEFT(A979,5),Unit!A:B,2,FALSE))</f>
        <v/>
      </c>
      <c r="K979" s="243"/>
      <c r="L979" s="243"/>
      <c r="M979" s="291" t="str">
        <f t="shared" si="34"/>
        <v/>
      </c>
      <c r="N979" s="292" t="str">
        <f>IF(ISBLANK(D979),"",IFERROR(IF(VLOOKUP(A979,'Np PL4 Stock'!A:J,10,FALSE)="Np4",D979-VLOOKUP(A979,'Np PL4 Stock'!A:E,5,FALSE),D979-1-VLOOKUP(A979,'Np PL4 Stock'!A:E,5,FALSE)),""))</f>
        <v/>
      </c>
      <c r="O979" s="345"/>
      <c r="P979" s="290"/>
      <c r="Q979" s="300"/>
      <c r="R979" s="336"/>
      <c r="S979" s="301"/>
      <c r="T979" s="301"/>
      <c r="U979" s="336"/>
      <c r="V979" s="354"/>
      <c r="W979" s="355"/>
      <c r="X979" s="349"/>
      <c r="Y979" s="313" t="str">
        <f>IF(ISBLANK(X979),"",IFERROR(IF(VLOOKUP(A979,'Np PL4 Stock'!A:J,10,FALSE)="Np4",X979-VLOOKUP(A979,'Np PL4 Stock'!A:E,5,FALSE),X979-1-VLOOKUP(A979,'Np PL4 Stock'!A:E,5,FALSE)),""))</f>
        <v/>
      </c>
      <c r="Z979" s="325"/>
      <c r="AA979" s="315"/>
      <c r="AB979" s="316"/>
      <c r="AC979" s="317" t="str">
        <f>IF(ISBLANK(AB979),"",IFERROR(IF(VLOOKUP(A979,'Np PL4 Stock'!A:J,10,FALSE)="Np4",AB979-VLOOKUP(A979,'Np PL4 Stock'!A:E,5,FALSE),AB979-1-VLOOKUP(A979,'Np PL4 Stock'!A:E,5,FALSE)),""))</f>
        <v/>
      </c>
      <c r="AD979" s="290"/>
      <c r="AE979" s="300"/>
      <c r="AF979" s="323"/>
      <c r="AG979" s="335"/>
      <c r="AH979" s="336"/>
      <c r="AI979" s="335"/>
      <c r="AJ979" s="326"/>
      <c r="AK979" s="334"/>
    </row>
    <row r="980" spans="1:37">
      <c r="A980" s="280" t="str">
        <f t="shared" si="33"/>
        <v/>
      </c>
      <c r="B980" s="281"/>
      <c r="C980" s="282"/>
      <c r="D980" s="282"/>
      <c r="E980" s="243"/>
      <c r="F980" s="244"/>
      <c r="G980" s="243"/>
      <c r="H980" s="283" t="str">
        <f>IF(ISBLANK(F980),"",IFERROR(VLOOKUP(A980,'Np PL4 Stock'!$A:$U,20,FALSE),""))</f>
        <v/>
      </c>
      <c r="J980" s="283" t="str">
        <f>IF(ISBLANK(F980),"",VLOOKUP(LEFT(A980,5),Unit!A:B,2,FALSE))</f>
        <v/>
      </c>
      <c r="K980" s="243"/>
      <c r="L980" s="243"/>
      <c r="M980" s="291" t="str">
        <f t="shared" si="34"/>
        <v/>
      </c>
      <c r="N980" s="292" t="str">
        <f>IF(ISBLANK(D980),"",IFERROR(IF(VLOOKUP(A980,'Np PL4 Stock'!A:J,10,FALSE)="Np4",D980-VLOOKUP(A980,'Np PL4 Stock'!A:E,5,FALSE),D980-1-VLOOKUP(A980,'Np PL4 Stock'!A:E,5,FALSE)),""))</f>
        <v/>
      </c>
      <c r="O980" s="345"/>
      <c r="P980" s="290"/>
      <c r="Q980" s="300"/>
      <c r="R980" s="336"/>
      <c r="S980" s="301"/>
      <c r="T980" s="301"/>
      <c r="U980" s="336"/>
      <c r="V980" s="354"/>
      <c r="W980" s="355"/>
      <c r="X980" s="349"/>
      <c r="Y980" s="313" t="str">
        <f>IF(ISBLANK(X980),"",IFERROR(IF(VLOOKUP(A980,'Np PL4 Stock'!A:J,10,FALSE)="Np4",X980-VLOOKUP(A980,'Np PL4 Stock'!A:E,5,FALSE),X980-1-VLOOKUP(A980,'Np PL4 Stock'!A:E,5,FALSE)),""))</f>
        <v/>
      </c>
      <c r="Z980" s="325"/>
      <c r="AA980" s="315"/>
      <c r="AB980" s="316"/>
      <c r="AC980" s="317" t="str">
        <f>IF(ISBLANK(AB980),"",IFERROR(IF(VLOOKUP(A980,'Np PL4 Stock'!A:J,10,FALSE)="Np4",AB980-VLOOKUP(A980,'Np PL4 Stock'!A:E,5,FALSE),AB980-1-VLOOKUP(A980,'Np PL4 Stock'!A:E,5,FALSE)),""))</f>
        <v/>
      </c>
      <c r="AD980" s="290"/>
      <c r="AE980" s="300"/>
      <c r="AF980" s="323"/>
      <c r="AG980" s="335"/>
      <c r="AH980" s="336"/>
      <c r="AI980" s="335"/>
      <c r="AJ980" s="326"/>
      <c r="AK980" s="334"/>
    </row>
    <row r="981" spans="1:37">
      <c r="A981" s="280" t="str">
        <f t="shared" si="33"/>
        <v/>
      </c>
      <c r="B981" s="281"/>
      <c r="C981" s="282"/>
      <c r="D981" s="282"/>
      <c r="E981" s="243"/>
      <c r="F981" s="244"/>
      <c r="G981" s="243"/>
      <c r="H981" s="283" t="str">
        <f>IF(ISBLANK(F981),"",IFERROR(VLOOKUP(A981,'Np PL4 Stock'!$A:$U,20,FALSE),""))</f>
        <v/>
      </c>
      <c r="J981" s="283" t="str">
        <f>IF(ISBLANK(F981),"",VLOOKUP(LEFT(A981,5),Unit!A:B,2,FALSE))</f>
        <v/>
      </c>
      <c r="K981" s="243"/>
      <c r="L981" s="243"/>
      <c r="M981" s="291" t="str">
        <f t="shared" si="34"/>
        <v/>
      </c>
      <c r="N981" s="292" t="str">
        <f>IF(ISBLANK(D981),"",IFERROR(IF(VLOOKUP(A981,'Np PL4 Stock'!A:J,10,FALSE)="Np4",D981-VLOOKUP(A981,'Np PL4 Stock'!A:E,5,FALSE),D981-1-VLOOKUP(A981,'Np PL4 Stock'!A:E,5,FALSE)),""))</f>
        <v/>
      </c>
      <c r="O981" s="345"/>
      <c r="P981" s="290"/>
      <c r="Q981" s="300"/>
      <c r="R981" s="336"/>
      <c r="S981" s="301"/>
      <c r="T981" s="301"/>
      <c r="U981" s="336"/>
      <c r="V981" s="354"/>
      <c r="W981" s="355"/>
      <c r="X981" s="349"/>
      <c r="Y981" s="313" t="str">
        <f>IF(ISBLANK(X981),"",IFERROR(IF(VLOOKUP(A981,'Np PL4 Stock'!A:J,10,FALSE)="Np4",X981-VLOOKUP(A981,'Np PL4 Stock'!A:E,5,FALSE),X981-1-VLOOKUP(A981,'Np PL4 Stock'!A:E,5,FALSE)),""))</f>
        <v/>
      </c>
      <c r="Z981" s="325"/>
      <c r="AA981" s="315"/>
      <c r="AB981" s="316"/>
      <c r="AC981" s="317" t="str">
        <f>IF(ISBLANK(AB981),"",IFERROR(IF(VLOOKUP(A981,'Np PL4 Stock'!A:J,10,FALSE)="Np4",AB981-VLOOKUP(A981,'Np PL4 Stock'!A:E,5,FALSE),AB981-1-VLOOKUP(A981,'Np PL4 Stock'!A:E,5,FALSE)),""))</f>
        <v/>
      </c>
      <c r="AD981" s="290"/>
      <c r="AE981" s="300"/>
      <c r="AF981" s="323"/>
      <c r="AG981" s="335"/>
      <c r="AH981" s="336"/>
      <c r="AI981" s="335"/>
      <c r="AJ981" s="326"/>
      <c r="AK981" s="334"/>
    </row>
    <row r="982" spans="1:37">
      <c r="A982" s="280" t="str">
        <f t="shared" si="33"/>
        <v/>
      </c>
      <c r="B982" s="281"/>
      <c r="C982" s="282"/>
      <c r="D982" s="282"/>
      <c r="E982" s="243"/>
      <c r="F982" s="244"/>
      <c r="G982" s="243"/>
      <c r="H982" s="283" t="str">
        <f>IF(ISBLANK(F982),"",IFERROR(VLOOKUP(A982,'Np PL4 Stock'!$A:$U,20,FALSE),""))</f>
        <v/>
      </c>
      <c r="J982" s="283" t="str">
        <f>IF(ISBLANK(F982),"",VLOOKUP(LEFT(A982,5),Unit!A:B,2,FALSE))</f>
        <v/>
      </c>
      <c r="K982" s="243"/>
      <c r="L982" s="243"/>
      <c r="M982" s="291" t="str">
        <f t="shared" si="34"/>
        <v/>
      </c>
      <c r="N982" s="292" t="str">
        <f>IF(ISBLANK(D982),"",IFERROR(IF(VLOOKUP(A982,'Np PL4 Stock'!A:J,10,FALSE)="Np4",D982-VLOOKUP(A982,'Np PL4 Stock'!A:E,5,FALSE),D982-1-VLOOKUP(A982,'Np PL4 Stock'!A:E,5,FALSE)),""))</f>
        <v/>
      </c>
      <c r="O982" s="345"/>
      <c r="P982" s="290"/>
      <c r="Q982" s="300"/>
      <c r="R982" s="336"/>
      <c r="S982" s="301"/>
      <c r="T982" s="301"/>
      <c r="U982" s="336"/>
      <c r="V982" s="354"/>
      <c r="W982" s="355"/>
      <c r="X982" s="349"/>
      <c r="Y982" s="313" t="str">
        <f>IF(ISBLANK(X982),"",IFERROR(IF(VLOOKUP(A982,'Np PL4 Stock'!A:J,10,FALSE)="Np4",X982-VLOOKUP(A982,'Np PL4 Stock'!A:E,5,FALSE),X982-1-VLOOKUP(A982,'Np PL4 Stock'!A:E,5,FALSE)),""))</f>
        <v/>
      </c>
      <c r="Z982" s="325"/>
      <c r="AA982" s="315"/>
      <c r="AB982" s="316"/>
      <c r="AC982" s="317" t="str">
        <f>IF(ISBLANK(AB982),"",IFERROR(IF(VLOOKUP(A982,'Np PL4 Stock'!A:J,10,FALSE)="Np4",AB982-VLOOKUP(A982,'Np PL4 Stock'!A:E,5,FALSE),AB982-1-VLOOKUP(A982,'Np PL4 Stock'!A:E,5,FALSE)),""))</f>
        <v/>
      </c>
      <c r="AD982" s="290"/>
      <c r="AE982" s="300"/>
      <c r="AF982" s="323"/>
      <c r="AG982" s="335"/>
      <c r="AH982" s="336"/>
      <c r="AI982" s="335"/>
      <c r="AJ982" s="326"/>
      <c r="AK982" s="334"/>
    </row>
    <row r="983" spans="1:37">
      <c r="A983" s="280" t="str">
        <f t="shared" si="33"/>
        <v/>
      </c>
      <c r="B983" s="281"/>
      <c r="C983" s="282"/>
      <c r="D983" s="282"/>
      <c r="E983" s="243"/>
      <c r="F983" s="244"/>
      <c r="G983" s="243"/>
      <c r="H983" s="283" t="str">
        <f>IF(ISBLANK(F983),"",IFERROR(VLOOKUP(A983,'Np PL4 Stock'!$A:$U,20,FALSE),""))</f>
        <v/>
      </c>
      <c r="J983" s="283" t="str">
        <f>IF(ISBLANK(F983),"",VLOOKUP(LEFT(A983,5),Unit!A:B,2,FALSE))</f>
        <v/>
      </c>
      <c r="K983" s="243"/>
      <c r="L983" s="243"/>
      <c r="M983" s="291" t="str">
        <f t="shared" si="34"/>
        <v/>
      </c>
      <c r="N983" s="292" t="str">
        <f>IF(ISBLANK(D983),"",IFERROR(IF(VLOOKUP(A983,'Np PL4 Stock'!A:J,10,FALSE)="Np4",D983-VLOOKUP(A983,'Np PL4 Stock'!A:E,5,FALSE),D983-1-VLOOKUP(A983,'Np PL4 Stock'!A:E,5,FALSE)),""))</f>
        <v/>
      </c>
      <c r="O983" s="345"/>
      <c r="P983" s="290"/>
      <c r="Q983" s="300"/>
      <c r="R983" s="336"/>
      <c r="S983" s="301"/>
      <c r="T983" s="301"/>
      <c r="U983" s="336"/>
      <c r="V983" s="354"/>
      <c r="W983" s="355"/>
      <c r="X983" s="349"/>
      <c r="Y983" s="313" t="str">
        <f>IF(ISBLANK(X983),"",IFERROR(IF(VLOOKUP(A983,'Np PL4 Stock'!A:J,10,FALSE)="Np4",X983-VLOOKUP(A983,'Np PL4 Stock'!A:E,5,FALSE),X983-1-VLOOKUP(A983,'Np PL4 Stock'!A:E,5,FALSE)),""))</f>
        <v/>
      </c>
      <c r="Z983" s="325"/>
      <c r="AA983" s="315"/>
      <c r="AB983" s="316"/>
      <c r="AC983" s="317" t="str">
        <f>IF(ISBLANK(AB983),"",IFERROR(IF(VLOOKUP(A983,'Np PL4 Stock'!A:J,10,FALSE)="Np4",AB983-VLOOKUP(A983,'Np PL4 Stock'!A:E,5,FALSE),AB983-1-VLOOKUP(A983,'Np PL4 Stock'!A:E,5,FALSE)),""))</f>
        <v/>
      </c>
      <c r="AD983" s="290"/>
      <c r="AE983" s="300"/>
      <c r="AF983" s="323"/>
      <c r="AG983" s="335"/>
      <c r="AH983" s="336"/>
      <c r="AI983" s="335"/>
      <c r="AJ983" s="326"/>
      <c r="AK983" s="334"/>
    </row>
    <row r="984" spans="1:37">
      <c r="A984" s="280" t="str">
        <f t="shared" si="33"/>
        <v/>
      </c>
      <c r="B984" s="281"/>
      <c r="C984" s="282"/>
      <c r="D984" s="282"/>
      <c r="E984" s="243"/>
      <c r="F984" s="244"/>
      <c r="G984" s="243"/>
      <c r="H984" s="283" t="str">
        <f>IF(ISBLANK(F984),"",IFERROR(VLOOKUP(A984,'Np PL4 Stock'!$A:$U,20,FALSE),""))</f>
        <v/>
      </c>
      <c r="J984" s="283" t="str">
        <f>IF(ISBLANK(F984),"",VLOOKUP(LEFT(A984,5),Unit!A:B,2,FALSE))</f>
        <v/>
      </c>
      <c r="K984" s="243"/>
      <c r="L984" s="243"/>
      <c r="M984" s="291" t="str">
        <f t="shared" si="34"/>
        <v/>
      </c>
      <c r="N984" s="292" t="str">
        <f>IF(ISBLANK(D984),"",IFERROR(IF(VLOOKUP(A984,'Np PL4 Stock'!A:J,10,FALSE)="Np4",D984-VLOOKUP(A984,'Np PL4 Stock'!A:E,5,FALSE),D984-1-VLOOKUP(A984,'Np PL4 Stock'!A:E,5,FALSE)),""))</f>
        <v/>
      </c>
      <c r="O984" s="345"/>
      <c r="P984" s="290"/>
      <c r="Q984" s="300"/>
      <c r="R984" s="336"/>
      <c r="S984" s="301"/>
      <c r="T984" s="301"/>
      <c r="U984" s="336"/>
      <c r="V984" s="354"/>
      <c r="W984" s="355"/>
      <c r="X984" s="349"/>
      <c r="Y984" s="313" t="str">
        <f>IF(ISBLANK(X984),"",IFERROR(IF(VLOOKUP(A984,'Np PL4 Stock'!A:J,10,FALSE)="Np4",X984-VLOOKUP(A984,'Np PL4 Stock'!A:E,5,FALSE),X984-1-VLOOKUP(A984,'Np PL4 Stock'!A:E,5,FALSE)),""))</f>
        <v/>
      </c>
      <c r="Z984" s="325"/>
      <c r="AA984" s="315"/>
      <c r="AB984" s="316"/>
      <c r="AC984" s="317" t="str">
        <f>IF(ISBLANK(AB984),"",IFERROR(IF(VLOOKUP(A984,'Np PL4 Stock'!A:J,10,FALSE)="Np4",AB984-VLOOKUP(A984,'Np PL4 Stock'!A:E,5,FALSE),AB984-1-VLOOKUP(A984,'Np PL4 Stock'!A:E,5,FALSE)),""))</f>
        <v/>
      </c>
      <c r="AD984" s="290"/>
      <c r="AE984" s="300"/>
      <c r="AF984" s="323"/>
      <c r="AG984" s="335"/>
      <c r="AH984" s="336"/>
      <c r="AI984" s="335"/>
      <c r="AJ984" s="326"/>
      <c r="AK984" s="334"/>
    </row>
    <row r="985" spans="1:37">
      <c r="A985" s="280" t="str">
        <f t="shared" si="33"/>
        <v/>
      </c>
      <c r="B985" s="281"/>
      <c r="C985" s="282"/>
      <c r="D985" s="282"/>
      <c r="E985" s="243"/>
      <c r="F985" s="244"/>
      <c r="G985" s="243"/>
      <c r="H985" s="283" t="str">
        <f>IF(ISBLANK(F985),"",IFERROR(VLOOKUP(A985,'Np PL4 Stock'!$A:$U,20,FALSE),""))</f>
        <v/>
      </c>
      <c r="J985" s="283" t="str">
        <f>IF(ISBLANK(F985),"",VLOOKUP(LEFT(A985,5),Unit!A:B,2,FALSE))</f>
        <v/>
      </c>
      <c r="K985" s="243"/>
      <c r="L985" s="243"/>
      <c r="M985" s="291" t="str">
        <f t="shared" si="34"/>
        <v/>
      </c>
      <c r="N985" s="292" t="str">
        <f>IF(ISBLANK(D985),"",IFERROR(IF(VLOOKUP(A985,'Np PL4 Stock'!A:J,10,FALSE)="Np4",D985-VLOOKUP(A985,'Np PL4 Stock'!A:E,5,FALSE),D985-1-VLOOKUP(A985,'Np PL4 Stock'!A:E,5,FALSE)),""))</f>
        <v/>
      </c>
      <c r="O985" s="345"/>
      <c r="P985" s="290"/>
      <c r="Q985" s="300"/>
      <c r="R985" s="336"/>
      <c r="S985" s="301"/>
      <c r="T985" s="301"/>
      <c r="U985" s="336"/>
      <c r="V985" s="354"/>
      <c r="W985" s="355"/>
      <c r="X985" s="349"/>
      <c r="Y985" s="313" t="str">
        <f>IF(ISBLANK(X985),"",IFERROR(IF(VLOOKUP(A985,'Np PL4 Stock'!A:J,10,FALSE)="Np4",X985-VLOOKUP(A985,'Np PL4 Stock'!A:E,5,FALSE),X985-1-VLOOKUP(A985,'Np PL4 Stock'!A:E,5,FALSE)),""))</f>
        <v/>
      </c>
      <c r="Z985" s="325"/>
      <c r="AA985" s="315"/>
      <c r="AB985" s="316"/>
      <c r="AC985" s="317" t="str">
        <f>IF(ISBLANK(AB985),"",IFERROR(IF(VLOOKUP(A985,'Np PL4 Stock'!A:J,10,FALSE)="Np4",AB985-VLOOKUP(A985,'Np PL4 Stock'!A:E,5,FALSE),AB985-1-VLOOKUP(A985,'Np PL4 Stock'!A:E,5,FALSE)),""))</f>
        <v/>
      </c>
      <c r="AD985" s="290"/>
      <c r="AE985" s="300"/>
      <c r="AF985" s="323"/>
      <c r="AG985" s="335"/>
      <c r="AH985" s="336"/>
      <c r="AI985" s="335"/>
      <c r="AJ985" s="326"/>
      <c r="AK985" s="334"/>
    </row>
    <row r="986" spans="1:37">
      <c r="A986" s="280" t="str">
        <f t="shared" si="33"/>
        <v/>
      </c>
      <c r="B986" s="281"/>
      <c r="C986" s="282"/>
      <c r="D986" s="282"/>
      <c r="E986" s="243"/>
      <c r="F986" s="244"/>
      <c r="G986" s="243"/>
      <c r="H986" s="283" t="str">
        <f>IF(ISBLANK(F986),"",IFERROR(VLOOKUP(A986,'Np PL4 Stock'!$A:$U,20,FALSE),""))</f>
        <v/>
      </c>
      <c r="J986" s="283" t="str">
        <f>IF(ISBLANK(F986),"",VLOOKUP(LEFT(A986,5),Unit!A:B,2,FALSE))</f>
        <v/>
      </c>
      <c r="K986" s="243"/>
      <c r="L986" s="243"/>
      <c r="M986" s="291" t="str">
        <f t="shared" si="34"/>
        <v/>
      </c>
      <c r="N986" s="292" t="str">
        <f>IF(ISBLANK(D986),"",IFERROR(IF(VLOOKUP(A986,'Np PL4 Stock'!A:J,10,FALSE)="Np4",D986-VLOOKUP(A986,'Np PL4 Stock'!A:E,5,FALSE),D986-1-VLOOKUP(A986,'Np PL4 Stock'!A:E,5,FALSE)),""))</f>
        <v/>
      </c>
      <c r="O986" s="345"/>
      <c r="P986" s="290"/>
      <c r="Q986" s="300"/>
      <c r="R986" s="336"/>
      <c r="S986" s="301"/>
      <c r="T986" s="301"/>
      <c r="U986" s="336"/>
      <c r="V986" s="354"/>
      <c r="W986" s="355"/>
      <c r="X986" s="349"/>
      <c r="Y986" s="313" t="str">
        <f>IF(ISBLANK(X986),"",IFERROR(IF(VLOOKUP(A986,'Np PL4 Stock'!A:J,10,FALSE)="Np4",X986-VLOOKUP(A986,'Np PL4 Stock'!A:E,5,FALSE),X986-1-VLOOKUP(A986,'Np PL4 Stock'!A:E,5,FALSE)),""))</f>
        <v/>
      </c>
      <c r="Z986" s="325"/>
      <c r="AA986" s="315"/>
      <c r="AB986" s="316"/>
      <c r="AC986" s="317" t="str">
        <f>IF(ISBLANK(AB986),"",IFERROR(IF(VLOOKUP(A986,'Np PL4 Stock'!A:J,10,FALSE)="Np4",AB986-VLOOKUP(A986,'Np PL4 Stock'!A:E,5,FALSE),AB986-1-VLOOKUP(A986,'Np PL4 Stock'!A:E,5,FALSE)),""))</f>
        <v/>
      </c>
      <c r="AD986" s="290"/>
      <c r="AE986" s="300"/>
      <c r="AF986" s="323"/>
      <c r="AG986" s="335"/>
      <c r="AH986" s="336"/>
      <c r="AI986" s="335"/>
      <c r="AJ986" s="326"/>
      <c r="AK986" s="334"/>
    </row>
    <row r="987" spans="1:37">
      <c r="A987" s="280" t="str">
        <f t="shared" si="33"/>
        <v/>
      </c>
      <c r="B987" s="281"/>
      <c r="C987" s="282"/>
      <c r="D987" s="282"/>
      <c r="E987" s="243"/>
      <c r="F987" s="244"/>
      <c r="G987" s="243"/>
      <c r="H987" s="283" t="str">
        <f>IF(ISBLANK(F987),"",IFERROR(VLOOKUP(A987,'Np PL4 Stock'!$A:$U,20,FALSE),""))</f>
        <v/>
      </c>
      <c r="J987" s="283" t="str">
        <f>IF(ISBLANK(F987),"",VLOOKUP(LEFT(A987,5),Unit!A:B,2,FALSE))</f>
        <v/>
      </c>
      <c r="K987" s="243"/>
      <c r="L987" s="243"/>
      <c r="M987" s="291" t="str">
        <f t="shared" si="34"/>
        <v/>
      </c>
      <c r="N987" s="292" t="str">
        <f>IF(ISBLANK(D987),"",IFERROR(IF(VLOOKUP(A987,'Np PL4 Stock'!A:J,10,FALSE)="Np4",D987-VLOOKUP(A987,'Np PL4 Stock'!A:E,5,FALSE),D987-1-VLOOKUP(A987,'Np PL4 Stock'!A:E,5,FALSE)),""))</f>
        <v/>
      </c>
      <c r="O987" s="345"/>
      <c r="P987" s="290"/>
      <c r="Q987" s="300"/>
      <c r="R987" s="336"/>
      <c r="S987" s="301"/>
      <c r="T987" s="301"/>
      <c r="U987" s="336"/>
      <c r="V987" s="354"/>
      <c r="W987" s="355"/>
      <c r="X987" s="349"/>
      <c r="Y987" s="313" t="str">
        <f>IF(ISBLANK(X987),"",IFERROR(IF(VLOOKUP(A987,'Np PL4 Stock'!A:J,10,FALSE)="Np4",X987-VLOOKUP(A987,'Np PL4 Stock'!A:E,5,FALSE),X987-1-VLOOKUP(A987,'Np PL4 Stock'!A:E,5,FALSE)),""))</f>
        <v/>
      </c>
      <c r="Z987" s="325"/>
      <c r="AA987" s="315"/>
      <c r="AB987" s="316"/>
      <c r="AC987" s="317" t="str">
        <f>IF(ISBLANK(AB987),"",IFERROR(IF(VLOOKUP(A987,'Np PL4 Stock'!A:J,10,FALSE)="Np4",AB987-VLOOKUP(A987,'Np PL4 Stock'!A:E,5,FALSE),AB987-1-VLOOKUP(A987,'Np PL4 Stock'!A:E,5,FALSE)),""))</f>
        <v/>
      </c>
      <c r="AD987" s="290"/>
      <c r="AE987" s="300"/>
      <c r="AF987" s="323"/>
      <c r="AG987" s="335"/>
      <c r="AH987" s="336"/>
      <c r="AI987" s="335"/>
      <c r="AJ987" s="326"/>
      <c r="AK987" s="334"/>
    </row>
    <row r="988" spans="1:37">
      <c r="A988" s="280" t="str">
        <f t="shared" si="33"/>
        <v/>
      </c>
      <c r="B988" s="281"/>
      <c r="C988" s="282"/>
      <c r="D988" s="282"/>
      <c r="E988" s="243"/>
      <c r="F988" s="244"/>
      <c r="G988" s="243"/>
      <c r="H988" s="283" t="str">
        <f>IF(ISBLANK(F988),"",IFERROR(VLOOKUP(A988,'Np PL4 Stock'!$A:$U,20,FALSE),""))</f>
        <v/>
      </c>
      <c r="J988" s="283" t="str">
        <f>IF(ISBLANK(F988),"",VLOOKUP(LEFT(A988,5),Unit!A:B,2,FALSE))</f>
        <v/>
      </c>
      <c r="K988" s="243"/>
      <c r="L988" s="243"/>
      <c r="M988" s="291" t="str">
        <f t="shared" si="34"/>
        <v/>
      </c>
      <c r="N988" s="292" t="str">
        <f>IF(ISBLANK(D988),"",IFERROR(IF(VLOOKUP(A988,'Np PL4 Stock'!A:J,10,FALSE)="Np4",D988-VLOOKUP(A988,'Np PL4 Stock'!A:E,5,FALSE),D988-1-VLOOKUP(A988,'Np PL4 Stock'!A:E,5,FALSE)),""))</f>
        <v/>
      </c>
      <c r="O988" s="345"/>
      <c r="P988" s="290"/>
      <c r="Q988" s="300"/>
      <c r="R988" s="336"/>
      <c r="S988" s="301"/>
      <c r="T988" s="301"/>
      <c r="U988" s="336"/>
      <c r="V988" s="354"/>
      <c r="W988" s="355"/>
      <c r="X988" s="349"/>
      <c r="Y988" s="313" t="str">
        <f>IF(ISBLANK(X988),"",IFERROR(IF(VLOOKUP(A988,'Np PL4 Stock'!A:J,10,FALSE)="Np4",X988-VLOOKUP(A988,'Np PL4 Stock'!A:E,5,FALSE),X988-1-VLOOKUP(A988,'Np PL4 Stock'!A:E,5,FALSE)),""))</f>
        <v/>
      </c>
      <c r="Z988" s="325"/>
      <c r="AA988" s="315"/>
      <c r="AB988" s="316"/>
      <c r="AC988" s="317" t="str">
        <f>IF(ISBLANK(AB988),"",IFERROR(IF(VLOOKUP(A988,'Np PL4 Stock'!A:J,10,FALSE)="Np4",AB988-VLOOKUP(A988,'Np PL4 Stock'!A:E,5,FALSE),AB988-1-VLOOKUP(A988,'Np PL4 Stock'!A:E,5,FALSE)),""))</f>
        <v/>
      </c>
      <c r="AD988" s="290"/>
      <c r="AE988" s="300"/>
      <c r="AF988" s="323"/>
      <c r="AG988" s="335"/>
      <c r="AH988" s="336"/>
      <c r="AI988" s="335"/>
      <c r="AJ988" s="326"/>
      <c r="AK988" s="334"/>
    </row>
    <row r="989" spans="1:37">
      <c r="A989" s="280" t="str">
        <f t="shared" si="33"/>
        <v/>
      </c>
      <c r="B989" s="281"/>
      <c r="C989" s="282"/>
      <c r="D989" s="282"/>
      <c r="E989" s="243"/>
      <c r="F989" s="244"/>
      <c r="G989" s="243"/>
      <c r="H989" s="283" t="str">
        <f>IF(ISBLANK(F989),"",IFERROR(VLOOKUP(A989,'Np PL4 Stock'!$A:$U,20,FALSE),""))</f>
        <v/>
      </c>
      <c r="J989" s="283" t="str">
        <f>IF(ISBLANK(F989),"",VLOOKUP(LEFT(A989,5),Unit!A:B,2,FALSE))</f>
        <v/>
      </c>
      <c r="K989" s="243"/>
      <c r="L989" s="243"/>
      <c r="M989" s="291" t="str">
        <f t="shared" si="34"/>
        <v/>
      </c>
      <c r="N989" s="292" t="str">
        <f>IF(ISBLANK(D989),"",IFERROR(IF(VLOOKUP(A989,'Np PL4 Stock'!A:J,10,FALSE)="Np4",D989-VLOOKUP(A989,'Np PL4 Stock'!A:E,5,FALSE),D989-1-VLOOKUP(A989,'Np PL4 Stock'!A:E,5,FALSE)),""))</f>
        <v/>
      </c>
      <c r="O989" s="345"/>
      <c r="P989" s="290"/>
      <c r="Q989" s="300"/>
      <c r="R989" s="336"/>
      <c r="S989" s="301"/>
      <c r="T989" s="301"/>
      <c r="U989" s="336"/>
      <c r="V989" s="354"/>
      <c r="W989" s="355"/>
      <c r="X989" s="349"/>
      <c r="Y989" s="313" t="str">
        <f>IF(ISBLANK(X989),"",IFERROR(IF(VLOOKUP(A989,'Np PL4 Stock'!A:J,10,FALSE)="Np4",X989-VLOOKUP(A989,'Np PL4 Stock'!A:E,5,FALSE),X989-1-VLOOKUP(A989,'Np PL4 Stock'!A:E,5,FALSE)),""))</f>
        <v/>
      </c>
      <c r="Z989" s="325"/>
      <c r="AA989" s="315"/>
      <c r="AB989" s="316"/>
      <c r="AC989" s="317" t="str">
        <f>IF(ISBLANK(AB989),"",IFERROR(IF(VLOOKUP(A989,'Np PL4 Stock'!A:J,10,FALSE)="Np4",AB989-VLOOKUP(A989,'Np PL4 Stock'!A:E,5,FALSE),AB989-1-VLOOKUP(A989,'Np PL4 Stock'!A:E,5,FALSE)),""))</f>
        <v/>
      </c>
      <c r="AD989" s="290"/>
      <c r="AE989" s="300"/>
      <c r="AF989" s="323"/>
      <c r="AG989" s="335"/>
      <c r="AH989" s="336"/>
      <c r="AI989" s="335"/>
      <c r="AJ989" s="326"/>
      <c r="AK989" s="334"/>
    </row>
    <row r="990" spans="1:37">
      <c r="A990" s="280" t="str">
        <f t="shared" si="33"/>
        <v/>
      </c>
      <c r="B990" s="281"/>
      <c r="C990" s="282"/>
      <c r="D990" s="282"/>
      <c r="E990" s="243"/>
      <c r="F990" s="244"/>
      <c r="G990" s="243"/>
      <c r="H990" s="283" t="str">
        <f>IF(ISBLANK(F990),"",IFERROR(VLOOKUP(A990,'Np PL4 Stock'!$A:$U,20,FALSE),""))</f>
        <v/>
      </c>
      <c r="J990" s="283" t="str">
        <f>IF(ISBLANK(F990),"",VLOOKUP(LEFT(A990,5),Unit!A:B,2,FALSE))</f>
        <v/>
      </c>
      <c r="K990" s="243"/>
      <c r="L990" s="243"/>
      <c r="M990" s="291" t="str">
        <f t="shared" si="34"/>
        <v/>
      </c>
      <c r="N990" s="292" t="str">
        <f>IF(ISBLANK(D990),"",IFERROR(IF(VLOOKUP(A990,'Np PL4 Stock'!A:J,10,FALSE)="Np4",D990-VLOOKUP(A990,'Np PL4 Stock'!A:E,5,FALSE),D990-1-VLOOKUP(A990,'Np PL4 Stock'!A:E,5,FALSE)),""))</f>
        <v/>
      </c>
      <c r="O990" s="345"/>
      <c r="P990" s="290"/>
      <c r="Q990" s="300"/>
      <c r="R990" s="336"/>
      <c r="S990" s="301"/>
      <c r="T990" s="301"/>
      <c r="U990" s="336"/>
      <c r="V990" s="354"/>
      <c r="W990" s="355"/>
      <c r="X990" s="349"/>
      <c r="Y990" s="313" t="str">
        <f>IF(ISBLANK(X990),"",IFERROR(IF(VLOOKUP(A990,'Np PL4 Stock'!A:J,10,FALSE)="Np4",X990-VLOOKUP(A990,'Np PL4 Stock'!A:E,5,FALSE),X990-1-VLOOKUP(A990,'Np PL4 Stock'!A:E,5,FALSE)),""))</f>
        <v/>
      </c>
      <c r="Z990" s="325"/>
      <c r="AA990" s="315"/>
      <c r="AB990" s="316"/>
      <c r="AC990" s="317" t="str">
        <f>IF(ISBLANK(AB990),"",IFERROR(IF(VLOOKUP(A990,'Np PL4 Stock'!A:J,10,FALSE)="Np4",AB990-VLOOKUP(A990,'Np PL4 Stock'!A:E,5,FALSE),AB990-1-VLOOKUP(A990,'Np PL4 Stock'!A:E,5,FALSE)),""))</f>
        <v/>
      </c>
      <c r="AD990" s="290"/>
      <c r="AE990" s="300"/>
      <c r="AF990" s="323"/>
      <c r="AG990" s="335"/>
      <c r="AH990" s="336"/>
      <c r="AI990" s="335"/>
      <c r="AJ990" s="326"/>
      <c r="AK990" s="334"/>
    </row>
    <row r="991" spans="1:37">
      <c r="A991" s="280" t="str">
        <f t="shared" si="33"/>
        <v/>
      </c>
      <c r="B991" s="281"/>
      <c r="C991" s="282"/>
      <c r="D991" s="282"/>
      <c r="E991" s="243"/>
      <c r="F991" s="244"/>
      <c r="G991" s="243"/>
      <c r="H991" s="283" t="str">
        <f>IF(ISBLANK(F991),"",IFERROR(VLOOKUP(A991,'Np PL4 Stock'!$A:$U,20,FALSE),""))</f>
        <v/>
      </c>
      <c r="J991" s="283" t="str">
        <f>IF(ISBLANK(F991),"",VLOOKUP(LEFT(A991,5),Unit!A:B,2,FALSE))</f>
        <v/>
      </c>
      <c r="K991" s="243"/>
      <c r="L991" s="243"/>
      <c r="M991" s="291" t="str">
        <f t="shared" si="34"/>
        <v/>
      </c>
      <c r="N991" s="292" t="str">
        <f>IF(ISBLANK(D991),"",IFERROR(IF(VLOOKUP(A991,'Np PL4 Stock'!A:J,10,FALSE)="Np4",D991-VLOOKUP(A991,'Np PL4 Stock'!A:E,5,FALSE),D991-1-VLOOKUP(A991,'Np PL4 Stock'!A:E,5,FALSE)),""))</f>
        <v/>
      </c>
      <c r="O991" s="345"/>
      <c r="P991" s="290"/>
      <c r="Q991" s="300"/>
      <c r="R991" s="336"/>
      <c r="S991" s="301"/>
      <c r="T991" s="301"/>
      <c r="U991" s="336"/>
      <c r="V991" s="354"/>
      <c r="W991" s="355"/>
      <c r="X991" s="349"/>
      <c r="Y991" s="313" t="str">
        <f>IF(ISBLANK(X991),"",IFERROR(IF(VLOOKUP(A991,'Np PL4 Stock'!A:J,10,FALSE)="Np4",X991-VLOOKUP(A991,'Np PL4 Stock'!A:E,5,FALSE),X991-1-VLOOKUP(A991,'Np PL4 Stock'!A:E,5,FALSE)),""))</f>
        <v/>
      </c>
      <c r="Z991" s="325"/>
      <c r="AA991" s="315"/>
      <c r="AB991" s="316"/>
      <c r="AC991" s="317" t="str">
        <f>IF(ISBLANK(AB991),"",IFERROR(IF(VLOOKUP(A991,'Np PL4 Stock'!A:J,10,FALSE)="Np4",AB991-VLOOKUP(A991,'Np PL4 Stock'!A:E,5,FALSE),AB991-1-VLOOKUP(A991,'Np PL4 Stock'!A:E,5,FALSE)),""))</f>
        <v/>
      </c>
      <c r="AD991" s="290"/>
      <c r="AE991" s="300"/>
      <c r="AF991" s="323"/>
      <c r="AG991" s="335"/>
      <c r="AH991" s="336"/>
      <c r="AI991" s="335"/>
      <c r="AJ991" s="326"/>
      <c r="AK991" s="334"/>
    </row>
    <row r="992" spans="1:37">
      <c r="A992" s="280" t="str">
        <f t="shared" si="33"/>
        <v/>
      </c>
      <c r="B992" s="281"/>
      <c r="C992" s="282"/>
      <c r="D992" s="282"/>
      <c r="E992" s="243"/>
      <c r="F992" s="244"/>
      <c r="G992" s="243"/>
      <c r="H992" s="283" t="str">
        <f>IF(ISBLANK(F992),"",IFERROR(VLOOKUP(A992,'Np PL4 Stock'!$A:$U,20,FALSE),""))</f>
        <v/>
      </c>
      <c r="J992" s="283" t="str">
        <f>IF(ISBLANK(F992),"",VLOOKUP(LEFT(A992,5),Unit!A:B,2,FALSE))</f>
        <v/>
      </c>
      <c r="K992" s="243"/>
      <c r="L992" s="243"/>
      <c r="M992" s="291" t="str">
        <f t="shared" si="34"/>
        <v/>
      </c>
      <c r="N992" s="292" t="str">
        <f>IF(ISBLANK(D992),"",IFERROR(IF(VLOOKUP(A992,'Np PL4 Stock'!A:J,10,FALSE)="Np4",D992-VLOOKUP(A992,'Np PL4 Stock'!A:E,5,FALSE),D992-1-VLOOKUP(A992,'Np PL4 Stock'!A:E,5,FALSE)),""))</f>
        <v/>
      </c>
      <c r="O992" s="345"/>
      <c r="P992" s="290"/>
      <c r="Q992" s="300"/>
      <c r="R992" s="336"/>
      <c r="S992" s="301"/>
      <c r="T992" s="301"/>
      <c r="U992" s="336"/>
      <c r="V992" s="354"/>
      <c r="W992" s="355"/>
      <c r="X992" s="349"/>
      <c r="Y992" s="313" t="str">
        <f>IF(ISBLANK(X992),"",IFERROR(IF(VLOOKUP(A992,'Np PL4 Stock'!A:J,10,FALSE)="Np4",X992-VLOOKUP(A992,'Np PL4 Stock'!A:E,5,FALSE),X992-1-VLOOKUP(A992,'Np PL4 Stock'!A:E,5,FALSE)),""))</f>
        <v/>
      </c>
      <c r="Z992" s="325"/>
      <c r="AA992" s="315"/>
      <c r="AB992" s="316"/>
      <c r="AC992" s="317" t="str">
        <f>IF(ISBLANK(AB992),"",IFERROR(IF(VLOOKUP(A992,'Np PL4 Stock'!A:J,10,FALSE)="Np4",AB992-VLOOKUP(A992,'Np PL4 Stock'!A:E,5,FALSE),AB992-1-VLOOKUP(A992,'Np PL4 Stock'!A:E,5,FALSE)),""))</f>
        <v/>
      </c>
      <c r="AD992" s="290"/>
      <c r="AE992" s="300"/>
      <c r="AF992" s="323"/>
      <c r="AG992" s="335"/>
      <c r="AH992" s="336"/>
      <c r="AI992" s="335"/>
      <c r="AJ992" s="326"/>
      <c r="AK992" s="334"/>
    </row>
    <row r="993" spans="1:37">
      <c r="A993" s="280" t="str">
        <f t="shared" si="33"/>
        <v/>
      </c>
      <c r="B993" s="281"/>
      <c r="C993" s="282"/>
      <c r="D993" s="282"/>
      <c r="E993" s="243"/>
      <c r="F993" s="244"/>
      <c r="G993" s="243"/>
      <c r="H993" s="283" t="str">
        <f>IF(ISBLANK(F993),"",IFERROR(VLOOKUP(A993,'Np PL4 Stock'!$A:$U,20,FALSE),""))</f>
        <v/>
      </c>
      <c r="J993" s="283" t="str">
        <f>IF(ISBLANK(F993),"",VLOOKUP(LEFT(A993,5),Unit!A:B,2,FALSE))</f>
        <v/>
      </c>
      <c r="K993" s="243"/>
      <c r="L993" s="243"/>
      <c r="M993" s="291" t="str">
        <f t="shared" si="34"/>
        <v/>
      </c>
      <c r="N993" s="292" t="str">
        <f>IF(ISBLANK(D993),"",IFERROR(IF(VLOOKUP(A993,'Np PL4 Stock'!A:J,10,FALSE)="Np4",D993-VLOOKUP(A993,'Np PL4 Stock'!A:E,5,FALSE),D993-1-VLOOKUP(A993,'Np PL4 Stock'!A:E,5,FALSE)),""))</f>
        <v/>
      </c>
      <c r="O993" s="345"/>
      <c r="P993" s="290"/>
      <c r="Q993" s="300"/>
      <c r="R993" s="336"/>
      <c r="S993" s="301"/>
      <c r="T993" s="301"/>
      <c r="U993" s="336"/>
      <c r="V993" s="354"/>
      <c r="W993" s="355"/>
      <c r="X993" s="349"/>
      <c r="Y993" s="313" t="str">
        <f>IF(ISBLANK(X993),"",IFERROR(IF(VLOOKUP(A993,'Np PL4 Stock'!A:J,10,FALSE)="Np4",X993-VLOOKUP(A993,'Np PL4 Stock'!A:E,5,FALSE),X993-1-VLOOKUP(A993,'Np PL4 Stock'!A:E,5,FALSE)),""))</f>
        <v/>
      </c>
      <c r="Z993" s="325"/>
      <c r="AA993" s="315"/>
      <c r="AB993" s="316"/>
      <c r="AC993" s="317" t="str">
        <f>IF(ISBLANK(AB993),"",IFERROR(IF(VLOOKUP(A993,'Np PL4 Stock'!A:J,10,FALSE)="Np4",AB993-VLOOKUP(A993,'Np PL4 Stock'!A:E,5,FALSE),AB993-1-VLOOKUP(A993,'Np PL4 Stock'!A:E,5,FALSE)),""))</f>
        <v/>
      </c>
      <c r="AD993" s="290"/>
      <c r="AE993" s="300"/>
      <c r="AF993" s="323"/>
      <c r="AG993" s="335"/>
      <c r="AH993" s="336"/>
      <c r="AI993" s="335"/>
      <c r="AJ993" s="326"/>
      <c r="AK993" s="334"/>
    </row>
    <row r="994" spans="1:37">
      <c r="A994" s="280" t="str">
        <f t="shared" si="33"/>
        <v/>
      </c>
      <c r="B994" s="281"/>
      <c r="C994" s="282"/>
      <c r="D994" s="282"/>
      <c r="E994" s="243"/>
      <c r="F994" s="244"/>
      <c r="G994" s="243"/>
      <c r="H994" s="283" t="str">
        <f>IF(ISBLANK(F994),"",IFERROR(VLOOKUP(A994,'Np PL4 Stock'!$A:$U,20,FALSE),""))</f>
        <v/>
      </c>
      <c r="J994" s="283" t="str">
        <f>IF(ISBLANK(F994),"",VLOOKUP(LEFT(A994,5),Unit!A:B,2,FALSE))</f>
        <v/>
      </c>
      <c r="K994" s="243"/>
      <c r="L994" s="243"/>
      <c r="M994" s="291" t="str">
        <f t="shared" si="34"/>
        <v/>
      </c>
      <c r="N994" s="292" t="str">
        <f>IF(ISBLANK(D994),"",IFERROR(IF(VLOOKUP(A994,'Np PL4 Stock'!A:J,10,FALSE)="Np4",D994-VLOOKUP(A994,'Np PL4 Stock'!A:E,5,FALSE),D994-1-VLOOKUP(A994,'Np PL4 Stock'!A:E,5,FALSE)),""))</f>
        <v/>
      </c>
      <c r="O994" s="345"/>
      <c r="P994" s="290"/>
      <c r="Q994" s="300"/>
      <c r="R994" s="336"/>
      <c r="S994" s="301"/>
      <c r="T994" s="301"/>
      <c r="U994" s="336"/>
      <c r="V994" s="354"/>
      <c r="W994" s="355"/>
      <c r="X994" s="349"/>
      <c r="Y994" s="313" t="str">
        <f>IF(ISBLANK(X994),"",IFERROR(IF(VLOOKUP(A994,'Np PL4 Stock'!A:J,10,FALSE)="Np4",X994-VLOOKUP(A994,'Np PL4 Stock'!A:E,5,FALSE),X994-1-VLOOKUP(A994,'Np PL4 Stock'!A:E,5,FALSE)),""))</f>
        <v/>
      </c>
      <c r="Z994" s="325"/>
      <c r="AA994" s="315"/>
      <c r="AB994" s="316"/>
      <c r="AC994" s="317" t="str">
        <f>IF(ISBLANK(AB994),"",IFERROR(IF(VLOOKUP(A994,'Np PL4 Stock'!A:J,10,FALSE)="Np4",AB994-VLOOKUP(A994,'Np PL4 Stock'!A:E,5,FALSE),AB994-1-VLOOKUP(A994,'Np PL4 Stock'!A:E,5,FALSE)),""))</f>
        <v/>
      </c>
      <c r="AD994" s="290"/>
      <c r="AE994" s="300"/>
      <c r="AF994" s="323"/>
      <c r="AG994" s="335"/>
      <c r="AH994" s="336"/>
      <c r="AI994" s="335"/>
      <c r="AJ994" s="326"/>
      <c r="AK994" s="334"/>
    </row>
    <row r="995" spans="1:37">
      <c r="A995" s="280" t="str">
        <f t="shared" si="33"/>
        <v/>
      </c>
      <c r="B995" s="281"/>
      <c r="C995" s="282"/>
      <c r="D995" s="282"/>
      <c r="E995" s="243"/>
      <c r="F995" s="244"/>
      <c r="G995" s="243"/>
      <c r="H995" s="283" t="str">
        <f>IF(ISBLANK(F995),"",IFERROR(VLOOKUP(A995,'Np PL4 Stock'!$A:$U,20,FALSE),""))</f>
        <v/>
      </c>
      <c r="J995" s="283" t="str">
        <f>IF(ISBLANK(F995),"",VLOOKUP(LEFT(A995,5),Unit!A:B,2,FALSE))</f>
        <v/>
      </c>
      <c r="K995" s="243"/>
      <c r="L995" s="243"/>
      <c r="M995" s="291" t="str">
        <f t="shared" si="34"/>
        <v/>
      </c>
      <c r="N995" s="292" t="str">
        <f>IF(ISBLANK(D995),"",IFERROR(IF(VLOOKUP(A995,'Np PL4 Stock'!A:J,10,FALSE)="Np4",D995-VLOOKUP(A995,'Np PL4 Stock'!A:E,5,FALSE),D995-1-VLOOKUP(A995,'Np PL4 Stock'!A:E,5,FALSE)),""))</f>
        <v/>
      </c>
      <c r="O995" s="345"/>
      <c r="P995" s="290"/>
      <c r="Q995" s="300"/>
      <c r="R995" s="336"/>
      <c r="S995" s="301"/>
      <c r="T995" s="301"/>
      <c r="U995" s="336"/>
      <c r="V995" s="354"/>
      <c r="W995" s="355"/>
      <c r="X995" s="349"/>
      <c r="Y995" s="313" t="str">
        <f>IF(ISBLANK(X995),"",IFERROR(IF(VLOOKUP(A995,'Np PL4 Stock'!A:J,10,FALSE)="Np4",X995-VLOOKUP(A995,'Np PL4 Stock'!A:E,5,FALSE),X995-1-VLOOKUP(A995,'Np PL4 Stock'!A:E,5,FALSE)),""))</f>
        <v/>
      </c>
      <c r="Z995" s="325"/>
      <c r="AA995" s="315"/>
      <c r="AB995" s="316"/>
      <c r="AC995" s="317" t="str">
        <f>IF(ISBLANK(AB995),"",IFERROR(IF(VLOOKUP(A995,'Np PL4 Stock'!A:J,10,FALSE)="Np4",AB995-VLOOKUP(A995,'Np PL4 Stock'!A:E,5,FALSE),AB995-1-VLOOKUP(A995,'Np PL4 Stock'!A:E,5,FALSE)),""))</f>
        <v/>
      </c>
      <c r="AD995" s="290"/>
      <c r="AE995" s="300"/>
      <c r="AF995" s="323"/>
      <c r="AG995" s="335"/>
      <c r="AH995" s="336"/>
      <c r="AI995" s="335"/>
      <c r="AJ995" s="326"/>
      <c r="AK995" s="334"/>
    </row>
    <row r="996" spans="1:37">
      <c r="A996" s="280" t="str">
        <f t="shared" si="33"/>
        <v/>
      </c>
      <c r="B996" s="281"/>
      <c r="C996" s="282"/>
      <c r="D996" s="282"/>
      <c r="E996" s="243"/>
      <c r="F996" s="244"/>
      <c r="G996" s="243"/>
      <c r="H996" s="283" t="str">
        <f>IF(ISBLANK(F996),"",IFERROR(VLOOKUP(A996,'Np PL4 Stock'!$A:$U,20,FALSE),""))</f>
        <v/>
      </c>
      <c r="J996" s="283" t="str">
        <f>IF(ISBLANK(F996),"",VLOOKUP(LEFT(A996,5),Unit!A:B,2,FALSE))</f>
        <v/>
      </c>
      <c r="K996" s="243"/>
      <c r="L996" s="243"/>
      <c r="M996" s="291" t="str">
        <f t="shared" si="34"/>
        <v/>
      </c>
      <c r="N996" s="292" t="str">
        <f>IF(ISBLANK(D996),"",IFERROR(IF(VLOOKUP(A996,'Np PL4 Stock'!A:J,10,FALSE)="Np4",D996-VLOOKUP(A996,'Np PL4 Stock'!A:E,5,FALSE),D996-1-VLOOKUP(A996,'Np PL4 Stock'!A:E,5,FALSE)),""))</f>
        <v/>
      </c>
      <c r="O996" s="345"/>
      <c r="P996" s="290"/>
      <c r="Q996" s="300"/>
      <c r="R996" s="336"/>
      <c r="S996" s="301"/>
      <c r="T996" s="301"/>
      <c r="U996" s="336"/>
      <c r="V996" s="354"/>
      <c r="W996" s="355"/>
      <c r="X996" s="349"/>
      <c r="Y996" s="313" t="str">
        <f>IF(ISBLANK(X996),"",IFERROR(IF(VLOOKUP(A996,'Np PL4 Stock'!A:J,10,FALSE)="Np4",X996-VLOOKUP(A996,'Np PL4 Stock'!A:E,5,FALSE),X996-1-VLOOKUP(A996,'Np PL4 Stock'!A:E,5,FALSE)),""))</f>
        <v/>
      </c>
      <c r="Z996" s="325"/>
      <c r="AA996" s="315"/>
      <c r="AB996" s="316"/>
      <c r="AC996" s="317" t="str">
        <f>IF(ISBLANK(AB996),"",IFERROR(IF(VLOOKUP(A996,'Np PL4 Stock'!A:J,10,FALSE)="Np4",AB996-VLOOKUP(A996,'Np PL4 Stock'!A:E,5,FALSE),AB996-1-VLOOKUP(A996,'Np PL4 Stock'!A:E,5,FALSE)),""))</f>
        <v/>
      </c>
      <c r="AD996" s="290"/>
      <c r="AE996" s="300"/>
      <c r="AF996" s="323"/>
      <c r="AG996" s="335"/>
      <c r="AH996" s="336"/>
      <c r="AI996" s="335"/>
      <c r="AJ996" s="326"/>
      <c r="AK996" s="334"/>
    </row>
    <row r="997" spans="1:37">
      <c r="A997" s="280" t="str">
        <f t="shared" si="33"/>
        <v/>
      </c>
      <c r="B997" s="281"/>
      <c r="C997" s="282"/>
      <c r="D997" s="282"/>
      <c r="E997" s="243"/>
      <c r="F997" s="244"/>
      <c r="G997" s="243"/>
      <c r="H997" s="283" t="str">
        <f>IF(ISBLANK(F997),"",IFERROR(VLOOKUP(A997,'Np PL4 Stock'!$A:$U,20,FALSE),""))</f>
        <v/>
      </c>
      <c r="J997" s="283" t="str">
        <f>IF(ISBLANK(F997),"",VLOOKUP(LEFT(A997,5),Unit!A:B,2,FALSE))</f>
        <v/>
      </c>
      <c r="K997" s="243"/>
      <c r="L997" s="243"/>
      <c r="M997" s="291" t="str">
        <f t="shared" si="34"/>
        <v/>
      </c>
      <c r="N997" s="292" t="str">
        <f>IF(ISBLANK(D997),"",IFERROR(IF(VLOOKUP(A997,'Np PL4 Stock'!A:J,10,FALSE)="Np4",D997-VLOOKUP(A997,'Np PL4 Stock'!A:E,5,FALSE),D997-1-VLOOKUP(A997,'Np PL4 Stock'!A:E,5,FALSE)),""))</f>
        <v/>
      </c>
      <c r="O997" s="345"/>
      <c r="P997" s="290"/>
      <c r="Q997" s="300"/>
      <c r="R997" s="336"/>
      <c r="S997" s="301"/>
      <c r="T997" s="301"/>
      <c r="U997" s="336"/>
      <c r="V997" s="354"/>
      <c r="W997" s="355"/>
      <c r="X997" s="349"/>
      <c r="Y997" s="313" t="str">
        <f>IF(ISBLANK(X997),"",IFERROR(IF(VLOOKUP(A997,'Np PL4 Stock'!A:J,10,FALSE)="Np4",X997-VLOOKUP(A997,'Np PL4 Stock'!A:E,5,FALSE),X997-1-VLOOKUP(A997,'Np PL4 Stock'!A:E,5,FALSE)),""))</f>
        <v/>
      </c>
      <c r="Z997" s="325"/>
      <c r="AA997" s="315"/>
      <c r="AB997" s="316"/>
      <c r="AC997" s="317" t="str">
        <f>IF(ISBLANK(AB997),"",IFERROR(IF(VLOOKUP(A997,'Np PL4 Stock'!A:J,10,FALSE)="Np4",AB997-VLOOKUP(A997,'Np PL4 Stock'!A:E,5,FALSE),AB997-1-VLOOKUP(A997,'Np PL4 Stock'!A:E,5,FALSE)),""))</f>
        <v/>
      </c>
      <c r="AD997" s="290"/>
      <c r="AE997" s="300"/>
      <c r="AF997" s="323"/>
      <c r="AG997" s="335"/>
      <c r="AH997" s="336"/>
      <c r="AI997" s="335"/>
      <c r="AJ997" s="326"/>
      <c r="AK997" s="334"/>
    </row>
    <row r="998" spans="1:37">
      <c r="A998" s="280" t="str">
        <f t="shared" si="33"/>
        <v/>
      </c>
      <c r="B998" s="359"/>
      <c r="C998" s="282"/>
      <c r="D998" s="282"/>
      <c r="E998" s="243"/>
      <c r="F998" s="244"/>
      <c r="G998" s="243"/>
      <c r="H998" s="283" t="str">
        <f>IF(ISBLANK(F998),"",IFERROR(VLOOKUP(A998,'Np PL4 Stock'!$A:$U,20,FALSE),""))</f>
        <v/>
      </c>
      <c r="J998" s="283" t="str">
        <f>IF(ISBLANK(F998),"",VLOOKUP(LEFT(A998,5),Unit!A:B,2,FALSE))</f>
        <v/>
      </c>
      <c r="K998" s="243"/>
      <c r="L998" s="243"/>
      <c r="M998" s="291" t="str">
        <f t="shared" si="34"/>
        <v/>
      </c>
      <c r="N998" s="292" t="str">
        <f>IF(ISBLANK(D998),"",IFERROR(IF(VLOOKUP(A998,'Np PL4 Stock'!A:J,10,FALSE)="Np4",D998-VLOOKUP(A998,'Np PL4 Stock'!A:E,5,FALSE),D998-1-VLOOKUP(A998,'Np PL4 Stock'!A:E,5,FALSE)),""))</f>
        <v/>
      </c>
      <c r="O998" s="293"/>
      <c r="P998" s="290"/>
      <c r="Q998" s="300"/>
      <c r="R998" s="301"/>
      <c r="S998" s="301"/>
      <c r="T998" s="301"/>
      <c r="U998" s="301"/>
      <c r="V998" s="354"/>
      <c r="W998" s="355"/>
      <c r="X998" s="349"/>
      <c r="Y998" s="313" t="str">
        <f>IF(ISBLANK(X998),"",IFERROR(IF(VLOOKUP(A998,'Np PL4 Stock'!A:J,10,FALSE)="Np4",X998-VLOOKUP(A998,'Np PL4 Stock'!A:E,5,FALSE),X998-1-VLOOKUP(A998,'Np PL4 Stock'!A:E,5,FALSE)),""))</f>
        <v/>
      </c>
      <c r="Z998" s="325"/>
      <c r="AA998" s="315"/>
      <c r="AB998" s="316"/>
      <c r="AC998" s="317" t="str">
        <f>IF(ISBLANK(AB998),"",IFERROR(IF(VLOOKUP(A998,'Np PL4 Stock'!A:J,10,FALSE)="Np4",AB998-VLOOKUP(A998,'Np PL4 Stock'!A:E,5,FALSE),AB998-1-VLOOKUP(A998,'Np PL4 Stock'!A:E,5,FALSE)),""))</f>
        <v/>
      </c>
      <c r="AD998" s="290"/>
      <c r="AE998" s="300"/>
      <c r="AF998" s="323"/>
      <c r="AG998" s="335"/>
      <c r="AH998" s="336"/>
      <c r="AI998" s="335"/>
      <c r="AJ998" s="326"/>
      <c r="AK998" s="334"/>
    </row>
    <row r="999" spans="1:37">
      <c r="A999" s="280" t="str">
        <f t="shared" si="33"/>
        <v/>
      </c>
      <c r="B999" s="281"/>
      <c r="C999" s="282"/>
      <c r="D999" s="282"/>
      <c r="E999" s="243"/>
      <c r="F999" s="244"/>
      <c r="G999" s="243"/>
      <c r="H999" s="283" t="str">
        <f>IF(ISBLANK(F999),"",IFERROR(VLOOKUP(A999,'Np PL4 Stock'!$A:$U,20,FALSE),""))</f>
        <v/>
      </c>
      <c r="J999" s="283" t="str">
        <f>IF(ISBLANK(F999),"",VLOOKUP(LEFT(A999,5),Unit!A:B,2,FALSE))</f>
        <v/>
      </c>
      <c r="K999" s="243"/>
      <c r="L999" s="243"/>
      <c r="M999" s="291" t="str">
        <f t="shared" si="34"/>
        <v/>
      </c>
      <c r="N999" s="292" t="str">
        <f>IF(ISBLANK(D999),"",IFERROR(IF(VLOOKUP(A999,'Np PL4 Stock'!A:J,10,FALSE)="Np4",D999-VLOOKUP(A999,'Np PL4 Stock'!A:E,5,FALSE),D999-1-VLOOKUP(A999,'Np PL4 Stock'!A:E,5,FALSE)),""))</f>
        <v/>
      </c>
      <c r="O999" s="345"/>
      <c r="P999" s="290"/>
      <c r="Q999" s="300"/>
      <c r="R999" s="336"/>
      <c r="S999" s="301"/>
      <c r="T999" s="301"/>
      <c r="U999" s="336"/>
      <c r="V999" s="354"/>
      <c r="W999" s="355"/>
      <c r="X999" s="349"/>
      <c r="Y999" s="313" t="str">
        <f>IF(ISBLANK(X999),"",IFERROR(IF(VLOOKUP(A999,'Np PL4 Stock'!A:J,10,FALSE)="Np4",X999-VLOOKUP(A999,'Np PL4 Stock'!A:E,5,FALSE),X999-1-VLOOKUP(A999,'Np PL4 Stock'!A:E,5,FALSE)),""))</f>
        <v/>
      </c>
      <c r="Z999" s="325"/>
      <c r="AA999" s="315"/>
      <c r="AB999" s="316"/>
      <c r="AC999" s="317" t="str">
        <f>IF(ISBLANK(AB999),"",IFERROR(IF(VLOOKUP(A999,'Np PL4 Stock'!A:J,10,FALSE)="Np4",AB999-VLOOKUP(A999,'Np PL4 Stock'!A:E,5,FALSE),AB999-1-VLOOKUP(A999,'Np PL4 Stock'!A:E,5,FALSE)),""))</f>
        <v/>
      </c>
      <c r="AD999" s="290"/>
      <c r="AE999" s="300"/>
      <c r="AF999" s="323"/>
      <c r="AG999" s="335"/>
      <c r="AH999" s="336"/>
      <c r="AI999" s="335"/>
      <c r="AJ999" s="326"/>
      <c r="AK999" s="334"/>
    </row>
    <row r="1000" spans="1:37">
      <c r="A1000" s="280" t="str">
        <f t="shared" si="33"/>
        <v/>
      </c>
      <c r="B1000" s="281"/>
      <c r="C1000" s="282"/>
      <c r="D1000" s="282"/>
      <c r="E1000" s="243"/>
      <c r="F1000" s="244"/>
      <c r="G1000" s="243"/>
      <c r="H1000" s="283" t="str">
        <f>IF(ISBLANK(F1000),"",IFERROR(VLOOKUP(A1000,'Np PL4 Stock'!$A:$U,20,FALSE),""))</f>
        <v/>
      </c>
      <c r="J1000" s="283" t="str">
        <f>IF(ISBLANK(F1000),"",VLOOKUP(LEFT(A1000,5),Unit!A:B,2,FALSE))</f>
        <v/>
      </c>
      <c r="K1000" s="243"/>
      <c r="L1000" s="243"/>
      <c r="M1000" s="291" t="str">
        <f t="shared" si="34"/>
        <v/>
      </c>
      <c r="N1000" s="292" t="str">
        <f>IF(ISBLANK(D1000),"",IFERROR(IF(VLOOKUP(A1000,'Np PL4 Stock'!A:J,10,FALSE)="Np4",D1000-VLOOKUP(A1000,'Np PL4 Stock'!A:E,5,FALSE),D1000-1-VLOOKUP(A1000,'Np PL4 Stock'!A:E,5,FALSE)),""))</f>
        <v/>
      </c>
      <c r="O1000" s="345"/>
      <c r="P1000" s="290"/>
      <c r="Q1000" s="300"/>
      <c r="R1000" s="336"/>
      <c r="S1000" s="301"/>
      <c r="T1000" s="301"/>
      <c r="U1000" s="336"/>
      <c r="V1000" s="354"/>
      <c r="W1000" s="355"/>
      <c r="X1000" s="349"/>
      <c r="Y1000" s="313" t="str">
        <f>IF(ISBLANK(X1000),"",IFERROR(IF(VLOOKUP(A1000,'Np PL4 Stock'!A:J,10,FALSE)="Np4",X1000-VLOOKUP(A1000,'Np PL4 Stock'!A:E,5,FALSE),X1000-1-VLOOKUP(A1000,'Np PL4 Stock'!A:E,5,FALSE)),""))</f>
        <v/>
      </c>
      <c r="Z1000" s="325"/>
      <c r="AA1000" s="315"/>
      <c r="AB1000" s="316"/>
      <c r="AC1000" s="317" t="str">
        <f>IF(ISBLANK(AB1000),"",IFERROR(IF(VLOOKUP(A1000,'Np PL4 Stock'!A:J,10,FALSE)="Np4",AB1000-VLOOKUP(A1000,'Np PL4 Stock'!A:E,5,FALSE),AB1000-1-VLOOKUP(A1000,'Np PL4 Stock'!A:E,5,FALSE)),""))</f>
        <v/>
      </c>
      <c r="AD1000" s="290"/>
      <c r="AE1000" s="300"/>
      <c r="AF1000" s="323"/>
      <c r="AG1000" s="335"/>
      <c r="AH1000" s="336"/>
      <c r="AI1000" s="335"/>
      <c r="AJ1000" s="326"/>
      <c r="AK1000" s="334"/>
    </row>
    <row r="1001" spans="1:37">
      <c r="A1001" s="280" t="str">
        <f t="shared" si="33"/>
        <v/>
      </c>
      <c r="B1001" s="281"/>
      <c r="C1001" s="282"/>
      <c r="D1001" s="282"/>
      <c r="E1001" s="243"/>
      <c r="F1001" s="244"/>
      <c r="G1001" s="243"/>
      <c r="H1001" s="283" t="str">
        <f>IF(ISBLANK(F1001),"",IFERROR(VLOOKUP(A1001,'Np PL4 Stock'!$A:$U,20,FALSE),""))</f>
        <v/>
      </c>
      <c r="J1001" s="283" t="str">
        <f>IF(ISBLANK(F1001),"",VLOOKUP(LEFT(A1001,5),Unit!A:B,2,FALSE))</f>
        <v/>
      </c>
      <c r="K1001" s="243"/>
      <c r="L1001" s="243"/>
      <c r="M1001" s="291" t="str">
        <f t="shared" si="34"/>
        <v/>
      </c>
      <c r="N1001" s="292" t="str">
        <f>IF(ISBLANK(D1001),"",IFERROR(IF(VLOOKUP(A1001,'Np PL4 Stock'!A:J,10,FALSE)="Np4",D1001-VLOOKUP(A1001,'Np PL4 Stock'!A:E,5,FALSE),D1001-1-VLOOKUP(A1001,'Np PL4 Stock'!A:E,5,FALSE)),""))</f>
        <v/>
      </c>
      <c r="O1001" s="345"/>
      <c r="P1001" s="290"/>
      <c r="Q1001" s="300"/>
      <c r="R1001" s="336"/>
      <c r="S1001" s="301"/>
      <c r="T1001" s="301"/>
      <c r="U1001" s="336"/>
      <c r="V1001" s="354"/>
      <c r="W1001" s="355"/>
      <c r="X1001" s="349"/>
      <c r="Y1001" s="313" t="str">
        <f>IF(ISBLANK(X1001),"",IFERROR(IF(VLOOKUP(A1001,'Np PL4 Stock'!A:J,10,FALSE)="Np4",X1001-VLOOKUP(A1001,'Np PL4 Stock'!A:E,5,FALSE),X1001-1-VLOOKUP(A1001,'Np PL4 Stock'!A:E,5,FALSE)),""))</f>
        <v/>
      </c>
      <c r="Z1001" s="325"/>
      <c r="AA1001" s="315"/>
      <c r="AB1001" s="316"/>
      <c r="AC1001" s="317" t="str">
        <f>IF(ISBLANK(AB1001),"",IFERROR(IF(VLOOKUP(A1001,'Np PL4 Stock'!A:J,10,FALSE)="Np4",AB1001-VLOOKUP(A1001,'Np PL4 Stock'!A:E,5,FALSE),AB1001-1-VLOOKUP(A1001,'Np PL4 Stock'!A:E,5,FALSE)),""))</f>
        <v/>
      </c>
      <c r="AD1001" s="290"/>
      <c r="AE1001" s="300"/>
      <c r="AF1001" s="323"/>
      <c r="AG1001" s="335"/>
      <c r="AH1001" s="336"/>
      <c r="AI1001" s="335"/>
      <c r="AJ1001" s="326"/>
      <c r="AK1001" s="334"/>
    </row>
    <row r="1002" spans="1:37">
      <c r="A1002" s="280" t="str">
        <f t="shared" si="33"/>
        <v/>
      </c>
      <c r="B1002" s="281"/>
      <c r="C1002" s="282"/>
      <c r="D1002" s="282"/>
      <c r="E1002" s="243"/>
      <c r="F1002" s="244"/>
      <c r="G1002" s="243"/>
      <c r="H1002" s="283" t="str">
        <f>IF(ISBLANK(F1002),"",IFERROR(VLOOKUP(A1002,'Np PL4 Stock'!$A:$U,20,FALSE),""))</f>
        <v/>
      </c>
      <c r="J1002" s="283" t="str">
        <f>IF(ISBLANK(F1002),"",VLOOKUP(LEFT(A1002,5),Unit!A:B,2,FALSE))</f>
        <v/>
      </c>
      <c r="K1002" s="243"/>
      <c r="L1002" s="243"/>
      <c r="M1002" s="291" t="str">
        <f t="shared" si="34"/>
        <v/>
      </c>
      <c r="N1002" s="292" t="str">
        <f>IF(ISBLANK(D1002),"",IFERROR(IF(VLOOKUP(A1002,'Np PL4 Stock'!A:J,10,FALSE)="Np4",D1002-VLOOKUP(A1002,'Np PL4 Stock'!A:E,5,FALSE),D1002-1-VLOOKUP(A1002,'Np PL4 Stock'!A:E,5,FALSE)),""))</f>
        <v/>
      </c>
      <c r="O1002" s="345"/>
      <c r="P1002" s="290"/>
      <c r="Q1002" s="300"/>
      <c r="R1002" s="336"/>
      <c r="S1002" s="301"/>
      <c r="T1002" s="301"/>
      <c r="U1002" s="336"/>
      <c r="V1002" s="354"/>
      <c r="W1002" s="355"/>
      <c r="X1002" s="349"/>
      <c r="Y1002" s="313" t="str">
        <f>IF(ISBLANK(X1002),"",IFERROR(IF(VLOOKUP(A1002,'Np PL4 Stock'!A:J,10,FALSE)="Np4",X1002-VLOOKUP(A1002,'Np PL4 Stock'!A:E,5,FALSE),X1002-1-VLOOKUP(A1002,'Np PL4 Stock'!A:E,5,FALSE)),""))</f>
        <v/>
      </c>
      <c r="Z1002" s="325"/>
      <c r="AA1002" s="315"/>
      <c r="AB1002" s="316"/>
      <c r="AC1002" s="317" t="str">
        <f>IF(ISBLANK(AB1002),"",IFERROR(IF(VLOOKUP(A1002,'Np PL4 Stock'!A:J,10,FALSE)="Np4",AB1002-VLOOKUP(A1002,'Np PL4 Stock'!A:E,5,FALSE),AB1002-1-VLOOKUP(A1002,'Np PL4 Stock'!A:E,5,FALSE)),""))</f>
        <v/>
      </c>
      <c r="AD1002" s="290"/>
      <c r="AE1002" s="300"/>
      <c r="AF1002" s="323"/>
      <c r="AG1002" s="335"/>
      <c r="AH1002" s="336"/>
      <c r="AI1002" s="335"/>
      <c r="AJ1002" s="326"/>
      <c r="AK1002" s="334"/>
    </row>
    <row r="1003" spans="1:37">
      <c r="A1003" s="280" t="str">
        <f t="shared" si="33"/>
        <v/>
      </c>
      <c r="B1003" s="281"/>
      <c r="C1003" s="282"/>
      <c r="D1003" s="282"/>
      <c r="E1003" s="243"/>
      <c r="F1003" s="244"/>
      <c r="G1003" s="243"/>
      <c r="H1003" s="283" t="str">
        <f>IF(ISBLANK(F1003),"",IFERROR(VLOOKUP(A1003,'Np PL4 Stock'!$A:$U,20,FALSE),""))</f>
        <v/>
      </c>
      <c r="J1003" s="283" t="str">
        <f>IF(ISBLANK(F1003),"",VLOOKUP(LEFT(A1003,5),Unit!A:B,2,FALSE))</f>
        <v/>
      </c>
      <c r="K1003" s="243"/>
      <c r="L1003" s="243"/>
      <c r="M1003" s="291" t="str">
        <f t="shared" si="34"/>
        <v/>
      </c>
      <c r="N1003" s="292" t="str">
        <f>IF(ISBLANK(D1003),"",IFERROR(IF(VLOOKUP(A1003,'Np PL4 Stock'!A:J,10,FALSE)="Np4",D1003-VLOOKUP(A1003,'Np PL4 Stock'!A:E,5,FALSE),D1003-1-VLOOKUP(A1003,'Np PL4 Stock'!A:E,5,FALSE)),""))</f>
        <v/>
      </c>
      <c r="O1003" s="345"/>
      <c r="P1003" s="290"/>
      <c r="Q1003" s="300"/>
      <c r="R1003" s="336"/>
      <c r="S1003" s="301"/>
      <c r="T1003" s="301"/>
      <c r="U1003" s="336"/>
      <c r="V1003" s="354"/>
      <c r="W1003" s="355"/>
      <c r="X1003" s="349"/>
      <c r="Y1003" s="313" t="str">
        <f>IF(ISBLANK(X1003),"",IFERROR(IF(VLOOKUP(A1003,'Np PL4 Stock'!A:J,10,FALSE)="Np4",X1003-VLOOKUP(A1003,'Np PL4 Stock'!A:E,5,FALSE),X1003-1-VLOOKUP(A1003,'Np PL4 Stock'!A:E,5,FALSE)),""))</f>
        <v/>
      </c>
      <c r="Z1003" s="325"/>
      <c r="AA1003" s="315"/>
      <c r="AB1003" s="316"/>
      <c r="AC1003" s="317" t="str">
        <f>IF(ISBLANK(AB1003),"",IFERROR(IF(VLOOKUP(A1003,'Np PL4 Stock'!A:J,10,FALSE)="Np4",AB1003-VLOOKUP(A1003,'Np PL4 Stock'!A:E,5,FALSE),AB1003-1-VLOOKUP(A1003,'Np PL4 Stock'!A:E,5,FALSE)),""))</f>
        <v/>
      </c>
      <c r="AD1003" s="290"/>
      <c r="AE1003" s="300"/>
      <c r="AF1003" s="323"/>
      <c r="AG1003" s="335"/>
      <c r="AH1003" s="336"/>
      <c r="AI1003" s="335"/>
      <c r="AJ1003" s="326"/>
      <c r="AK1003" s="334"/>
    </row>
    <row r="1004" spans="1:37">
      <c r="A1004" s="280" t="str">
        <f t="shared" si="33"/>
        <v/>
      </c>
      <c r="B1004" s="281"/>
      <c r="C1004" s="282"/>
      <c r="D1004" s="282"/>
      <c r="E1004" s="243"/>
      <c r="F1004" s="244"/>
      <c r="G1004" s="243"/>
      <c r="H1004" s="283" t="str">
        <f>IF(ISBLANK(F1004),"",IFERROR(VLOOKUP(A1004,'Np PL4 Stock'!$A:$U,20,FALSE),""))</f>
        <v/>
      </c>
      <c r="J1004" s="283" t="str">
        <f>IF(ISBLANK(F1004),"",VLOOKUP(LEFT(A1004,5),Unit!A:B,2,FALSE))</f>
        <v/>
      </c>
      <c r="K1004" s="243"/>
      <c r="L1004" s="243"/>
      <c r="M1004" s="291" t="str">
        <f t="shared" si="34"/>
        <v/>
      </c>
      <c r="N1004" s="292" t="str">
        <f>IF(ISBLANK(D1004),"",IFERROR(IF(VLOOKUP(A1004,'Np PL4 Stock'!A:J,10,FALSE)="Np4",D1004-VLOOKUP(A1004,'Np PL4 Stock'!A:E,5,FALSE),D1004-1-VLOOKUP(A1004,'Np PL4 Stock'!A:E,5,FALSE)),""))</f>
        <v/>
      </c>
      <c r="O1004" s="345"/>
      <c r="P1004" s="290"/>
      <c r="Q1004" s="300"/>
      <c r="R1004" s="336"/>
      <c r="S1004" s="301"/>
      <c r="T1004" s="301"/>
      <c r="U1004" s="336"/>
      <c r="V1004" s="354"/>
      <c r="W1004" s="355"/>
      <c r="X1004" s="349"/>
      <c r="Y1004" s="313" t="str">
        <f>IF(ISBLANK(X1004),"",IFERROR(IF(VLOOKUP(A1004,'Np PL4 Stock'!A:J,10,FALSE)="Np4",X1004-VLOOKUP(A1004,'Np PL4 Stock'!A:E,5,FALSE),X1004-1-VLOOKUP(A1004,'Np PL4 Stock'!A:E,5,FALSE)),""))</f>
        <v/>
      </c>
      <c r="Z1004" s="325"/>
      <c r="AA1004" s="315"/>
      <c r="AB1004" s="316"/>
      <c r="AC1004" s="317" t="str">
        <f>IF(ISBLANK(AB1004),"",IFERROR(IF(VLOOKUP(A1004,'Np PL4 Stock'!A:J,10,FALSE)="Np4",AB1004-VLOOKUP(A1004,'Np PL4 Stock'!A:E,5,FALSE),AB1004-1-VLOOKUP(A1004,'Np PL4 Stock'!A:E,5,FALSE)),""))</f>
        <v/>
      </c>
      <c r="AD1004" s="290"/>
      <c r="AE1004" s="300"/>
      <c r="AF1004" s="323"/>
      <c r="AG1004" s="335"/>
      <c r="AH1004" s="336"/>
      <c r="AI1004" s="335"/>
      <c r="AJ1004" s="326"/>
      <c r="AK1004" s="334"/>
    </row>
    <row r="1005" spans="1:37">
      <c r="A1005" s="280" t="str">
        <f t="shared" si="33"/>
        <v/>
      </c>
      <c r="B1005" s="281"/>
      <c r="C1005" s="282"/>
      <c r="D1005" s="282"/>
      <c r="E1005" s="243"/>
      <c r="F1005" s="244"/>
      <c r="G1005" s="243"/>
      <c r="H1005" s="283" t="str">
        <f>IF(ISBLANK(F1005),"",IFERROR(VLOOKUP(A1005,'Np PL4 Stock'!$A:$U,20,FALSE),""))</f>
        <v/>
      </c>
      <c r="J1005" s="283" t="str">
        <f>IF(ISBLANK(F1005),"",VLOOKUP(LEFT(A1005,5),Unit!A:B,2,FALSE))</f>
        <v/>
      </c>
      <c r="K1005" s="243"/>
      <c r="L1005" s="243"/>
      <c r="M1005" s="291" t="str">
        <f t="shared" si="34"/>
        <v/>
      </c>
      <c r="N1005" s="292" t="str">
        <f>IF(ISBLANK(D1005),"",IFERROR(IF(VLOOKUP(A1005,'Np PL4 Stock'!A:J,10,FALSE)="Np4",D1005-VLOOKUP(A1005,'Np PL4 Stock'!A:E,5,FALSE),D1005-1-VLOOKUP(A1005,'Np PL4 Stock'!A:E,5,FALSE)),""))</f>
        <v/>
      </c>
      <c r="O1005" s="345"/>
      <c r="P1005" s="290"/>
      <c r="Q1005" s="300"/>
      <c r="R1005" s="336"/>
      <c r="S1005" s="301"/>
      <c r="T1005" s="301"/>
      <c r="U1005" s="336"/>
      <c r="V1005" s="354"/>
      <c r="W1005" s="355"/>
      <c r="X1005" s="349"/>
      <c r="Y1005" s="313" t="str">
        <f>IF(ISBLANK(X1005),"",IFERROR(IF(VLOOKUP(A1005,'Np PL4 Stock'!A:J,10,FALSE)="Np4",X1005-VLOOKUP(A1005,'Np PL4 Stock'!A:E,5,FALSE),X1005-1-VLOOKUP(A1005,'Np PL4 Stock'!A:E,5,FALSE)),""))</f>
        <v/>
      </c>
      <c r="Z1005" s="325"/>
      <c r="AA1005" s="315"/>
      <c r="AB1005" s="316"/>
      <c r="AC1005" s="317" t="str">
        <f>IF(ISBLANK(AB1005),"",IFERROR(IF(VLOOKUP(A1005,'Np PL4 Stock'!A:J,10,FALSE)="Np4",AB1005-VLOOKUP(A1005,'Np PL4 Stock'!A:E,5,FALSE),AB1005-1-VLOOKUP(A1005,'Np PL4 Stock'!A:E,5,FALSE)),""))</f>
        <v/>
      </c>
      <c r="AD1005" s="290"/>
      <c r="AE1005" s="300"/>
      <c r="AF1005" s="323"/>
      <c r="AG1005" s="335"/>
      <c r="AH1005" s="336"/>
      <c r="AI1005" s="335"/>
      <c r="AJ1005" s="326"/>
      <c r="AK1005" s="334"/>
    </row>
    <row r="1006" spans="1:37">
      <c r="A1006" s="280" t="str">
        <f t="shared" si="33"/>
        <v/>
      </c>
      <c r="B1006" s="281"/>
      <c r="C1006" s="282"/>
      <c r="D1006" s="282"/>
      <c r="E1006" s="243"/>
      <c r="F1006" s="244"/>
      <c r="G1006" s="243"/>
      <c r="H1006" s="283" t="str">
        <f>IF(ISBLANK(F1006),"",IFERROR(VLOOKUP(A1006,'Np PL4 Stock'!$A:$U,20,FALSE),""))</f>
        <v/>
      </c>
      <c r="J1006" s="283" t="str">
        <f>IF(ISBLANK(F1006),"",VLOOKUP(LEFT(A1006,5),Unit!A:B,2,FALSE))</f>
        <v/>
      </c>
      <c r="K1006" s="243"/>
      <c r="L1006" s="243"/>
      <c r="M1006" s="291" t="str">
        <f t="shared" si="34"/>
        <v/>
      </c>
      <c r="N1006" s="292" t="str">
        <f>IF(ISBLANK(D1006),"",IFERROR(IF(VLOOKUP(A1006,'Np PL4 Stock'!A:J,10,FALSE)="Np4",D1006-VLOOKUP(A1006,'Np PL4 Stock'!A:E,5,FALSE),D1006-1-VLOOKUP(A1006,'Np PL4 Stock'!A:E,5,FALSE)),""))</f>
        <v/>
      </c>
      <c r="O1006" s="345"/>
      <c r="P1006" s="290"/>
      <c r="Q1006" s="300"/>
      <c r="R1006" s="336"/>
      <c r="S1006" s="301"/>
      <c r="T1006" s="301"/>
      <c r="U1006" s="336"/>
      <c r="V1006" s="354"/>
      <c r="W1006" s="355"/>
      <c r="X1006" s="349"/>
      <c r="Y1006" s="313" t="str">
        <f>IF(ISBLANK(X1006),"",IFERROR(IF(VLOOKUP(A1006,'Np PL4 Stock'!A:J,10,FALSE)="Np4",X1006-VLOOKUP(A1006,'Np PL4 Stock'!A:E,5,FALSE),X1006-1-VLOOKUP(A1006,'Np PL4 Stock'!A:E,5,FALSE)),""))</f>
        <v/>
      </c>
      <c r="Z1006" s="325"/>
      <c r="AA1006" s="315"/>
      <c r="AB1006" s="316"/>
      <c r="AC1006" s="317" t="str">
        <f>IF(ISBLANK(AB1006),"",IFERROR(IF(VLOOKUP(A1006,'Np PL4 Stock'!A:J,10,FALSE)="Np4",AB1006-VLOOKUP(A1006,'Np PL4 Stock'!A:E,5,FALSE),AB1006-1-VLOOKUP(A1006,'Np PL4 Stock'!A:E,5,FALSE)),""))</f>
        <v/>
      </c>
      <c r="AD1006" s="290"/>
      <c r="AE1006" s="300"/>
      <c r="AF1006" s="323"/>
      <c r="AG1006" s="335"/>
      <c r="AH1006" s="336"/>
      <c r="AI1006" s="335"/>
      <c r="AJ1006" s="326"/>
      <c r="AK1006" s="334"/>
    </row>
    <row r="1007" spans="1:37">
      <c r="A1007" s="280" t="str">
        <f t="shared" si="33"/>
        <v/>
      </c>
      <c r="B1007" s="281"/>
      <c r="C1007" s="282"/>
      <c r="D1007" s="282"/>
      <c r="E1007" s="243"/>
      <c r="F1007" s="244"/>
      <c r="G1007" s="243"/>
      <c r="H1007" s="283" t="str">
        <f>IF(ISBLANK(F1007),"",IFERROR(VLOOKUP(A1007,'Np PL4 Stock'!$A:$U,20,FALSE),""))</f>
        <v/>
      </c>
      <c r="J1007" s="283" t="str">
        <f>IF(ISBLANK(F1007),"",VLOOKUP(LEFT(A1007,5),Unit!A:B,2,FALSE))</f>
        <v/>
      </c>
      <c r="K1007" s="243"/>
      <c r="L1007" s="243"/>
      <c r="M1007" s="291" t="str">
        <f t="shared" si="34"/>
        <v/>
      </c>
      <c r="N1007" s="292" t="str">
        <f>IF(ISBLANK(D1007),"",IFERROR(IF(VLOOKUP(A1007,'Np PL4 Stock'!A:J,10,FALSE)="Np4",D1007-VLOOKUP(A1007,'Np PL4 Stock'!A:E,5,FALSE),D1007-1-VLOOKUP(A1007,'Np PL4 Stock'!A:E,5,FALSE)),""))</f>
        <v/>
      </c>
      <c r="O1007" s="345"/>
      <c r="P1007" s="290"/>
      <c r="Q1007" s="300"/>
      <c r="R1007" s="336"/>
      <c r="S1007" s="301"/>
      <c r="T1007" s="301"/>
      <c r="U1007" s="336"/>
      <c r="V1007" s="354"/>
      <c r="W1007" s="355"/>
      <c r="X1007" s="349"/>
      <c r="Y1007" s="313" t="str">
        <f>IF(ISBLANK(X1007),"",IFERROR(IF(VLOOKUP(A1007,'Np PL4 Stock'!A:J,10,FALSE)="Np4",X1007-VLOOKUP(A1007,'Np PL4 Stock'!A:E,5,FALSE),X1007-1-VLOOKUP(A1007,'Np PL4 Stock'!A:E,5,FALSE)),""))</f>
        <v/>
      </c>
      <c r="Z1007" s="325"/>
      <c r="AA1007" s="315"/>
      <c r="AB1007" s="316"/>
      <c r="AC1007" s="317" t="str">
        <f>IF(ISBLANK(AB1007),"",IFERROR(IF(VLOOKUP(A1007,'Np PL4 Stock'!A:J,10,FALSE)="Np4",AB1007-VLOOKUP(A1007,'Np PL4 Stock'!A:E,5,FALSE),AB1007-1-VLOOKUP(A1007,'Np PL4 Stock'!A:E,5,FALSE)),""))</f>
        <v/>
      </c>
      <c r="AD1007" s="290"/>
      <c r="AE1007" s="300"/>
      <c r="AF1007" s="323"/>
      <c r="AG1007" s="335"/>
      <c r="AH1007" s="336"/>
      <c r="AI1007" s="335"/>
      <c r="AJ1007" s="326"/>
      <c r="AK1007" s="334"/>
    </row>
    <row r="1008" spans="1:37">
      <c r="A1008" s="280" t="str">
        <f t="shared" si="33"/>
        <v/>
      </c>
      <c r="B1008" s="281"/>
      <c r="C1008" s="282"/>
      <c r="D1008" s="282"/>
      <c r="E1008" s="243"/>
      <c r="F1008" s="244"/>
      <c r="G1008" s="243"/>
      <c r="H1008" s="283" t="str">
        <f>IF(ISBLANK(F1008),"",IFERROR(VLOOKUP(A1008,'Np PL4 Stock'!$A:$U,20,FALSE),""))</f>
        <v/>
      </c>
      <c r="J1008" s="283" t="str">
        <f>IF(ISBLANK(F1008),"",VLOOKUP(LEFT(A1008,5),Unit!A:B,2,FALSE))</f>
        <v/>
      </c>
      <c r="K1008" s="243"/>
      <c r="L1008" s="243"/>
      <c r="M1008" s="291" t="str">
        <f t="shared" si="34"/>
        <v/>
      </c>
      <c r="N1008" s="292" t="str">
        <f>IF(ISBLANK(D1008),"",IFERROR(IF(VLOOKUP(A1008,'Np PL4 Stock'!A:J,10,FALSE)="Np4",D1008-VLOOKUP(A1008,'Np PL4 Stock'!A:E,5,FALSE),D1008-1-VLOOKUP(A1008,'Np PL4 Stock'!A:E,5,FALSE)),""))</f>
        <v/>
      </c>
      <c r="O1008" s="345"/>
      <c r="P1008" s="290"/>
      <c r="Q1008" s="300"/>
      <c r="R1008" s="336"/>
      <c r="S1008" s="301"/>
      <c r="T1008" s="301"/>
      <c r="U1008" s="336"/>
      <c r="V1008" s="354"/>
      <c r="W1008" s="355"/>
      <c r="X1008" s="349"/>
      <c r="Y1008" s="313" t="str">
        <f>IF(ISBLANK(X1008),"",IFERROR(IF(VLOOKUP(A1008,'Np PL4 Stock'!A:J,10,FALSE)="Np4",X1008-VLOOKUP(A1008,'Np PL4 Stock'!A:E,5,FALSE),X1008-1-VLOOKUP(A1008,'Np PL4 Stock'!A:E,5,FALSE)),""))</f>
        <v/>
      </c>
      <c r="Z1008" s="325"/>
      <c r="AA1008" s="315"/>
      <c r="AB1008" s="316"/>
      <c r="AC1008" s="317" t="str">
        <f>IF(ISBLANK(AB1008),"",IFERROR(IF(VLOOKUP(A1008,'Np PL4 Stock'!A:J,10,FALSE)="Np4",AB1008-VLOOKUP(A1008,'Np PL4 Stock'!A:E,5,FALSE),AB1008-1-VLOOKUP(A1008,'Np PL4 Stock'!A:E,5,FALSE)),""))</f>
        <v/>
      </c>
      <c r="AD1008" s="290"/>
      <c r="AE1008" s="300"/>
      <c r="AF1008" s="323"/>
      <c r="AG1008" s="335"/>
      <c r="AH1008" s="336"/>
      <c r="AI1008" s="335"/>
      <c r="AJ1008" s="326"/>
      <c r="AK1008" s="334"/>
    </row>
    <row r="1009" spans="1:37">
      <c r="A1009" s="280" t="str">
        <f t="shared" si="33"/>
        <v/>
      </c>
      <c r="B1009" s="281"/>
      <c r="C1009" s="282"/>
      <c r="D1009" s="282"/>
      <c r="E1009" s="243"/>
      <c r="F1009" s="244"/>
      <c r="G1009" s="243"/>
      <c r="H1009" s="283" t="str">
        <f>IF(ISBLANK(F1009),"",IFERROR(VLOOKUP(A1009,'Np PL4 Stock'!$A:$U,20,FALSE),""))</f>
        <v/>
      </c>
      <c r="J1009" s="283" t="str">
        <f>IF(ISBLANK(F1009),"",VLOOKUP(LEFT(A1009,5),Unit!A:B,2,FALSE))</f>
        <v/>
      </c>
      <c r="K1009" s="243"/>
      <c r="L1009" s="243"/>
      <c r="M1009" s="291" t="str">
        <f t="shared" si="34"/>
        <v/>
      </c>
      <c r="N1009" s="292" t="str">
        <f>IF(ISBLANK(D1009),"",IFERROR(IF(VLOOKUP(A1009,'Np PL4 Stock'!A:J,10,FALSE)="Np4",D1009-VLOOKUP(A1009,'Np PL4 Stock'!A:E,5,FALSE),D1009-1-VLOOKUP(A1009,'Np PL4 Stock'!A:E,5,FALSE)),""))</f>
        <v/>
      </c>
      <c r="O1009" s="345"/>
      <c r="P1009" s="290"/>
      <c r="Q1009" s="300"/>
      <c r="R1009" s="336"/>
      <c r="S1009" s="301"/>
      <c r="T1009" s="301"/>
      <c r="U1009" s="336"/>
      <c r="V1009" s="354"/>
      <c r="W1009" s="355"/>
      <c r="X1009" s="349"/>
      <c r="Y1009" s="313" t="str">
        <f>IF(ISBLANK(X1009),"",IFERROR(IF(VLOOKUP(A1009,'Np PL4 Stock'!A:J,10,FALSE)="Np4",X1009-VLOOKUP(A1009,'Np PL4 Stock'!A:E,5,FALSE),X1009-1-VLOOKUP(A1009,'Np PL4 Stock'!A:E,5,FALSE)),""))</f>
        <v/>
      </c>
      <c r="Z1009" s="325"/>
      <c r="AA1009" s="315"/>
      <c r="AB1009" s="316"/>
      <c r="AC1009" s="317" t="str">
        <f>IF(ISBLANK(AB1009),"",IFERROR(IF(VLOOKUP(A1009,'Np PL4 Stock'!A:J,10,FALSE)="Np4",AB1009-VLOOKUP(A1009,'Np PL4 Stock'!A:E,5,FALSE),AB1009-1-VLOOKUP(A1009,'Np PL4 Stock'!A:E,5,FALSE)),""))</f>
        <v/>
      </c>
      <c r="AD1009" s="290"/>
      <c r="AE1009" s="300"/>
      <c r="AF1009" s="323"/>
      <c r="AG1009" s="335"/>
      <c r="AH1009" s="336"/>
      <c r="AI1009" s="335"/>
      <c r="AJ1009" s="326"/>
      <c r="AK1009" s="334"/>
    </row>
    <row r="1010" spans="1:37">
      <c r="A1010" s="280" t="str">
        <f t="shared" si="33"/>
        <v/>
      </c>
      <c r="B1010" s="281"/>
      <c r="C1010" s="282"/>
      <c r="D1010" s="282"/>
      <c r="E1010" s="243"/>
      <c r="F1010" s="244"/>
      <c r="G1010" s="243"/>
      <c r="H1010" s="283" t="str">
        <f>IF(ISBLANK(F1010),"",IFERROR(VLOOKUP(A1010,'Np PL4 Stock'!$A:$U,20,FALSE),""))</f>
        <v/>
      </c>
      <c r="J1010" s="283" t="str">
        <f>IF(ISBLANK(F1010),"",VLOOKUP(LEFT(A1010,5),Unit!A:B,2,FALSE))</f>
        <v/>
      </c>
      <c r="K1010" s="243"/>
      <c r="L1010" s="243"/>
      <c r="M1010" s="291" t="str">
        <f t="shared" si="34"/>
        <v/>
      </c>
      <c r="N1010" s="292" t="str">
        <f>IF(ISBLANK(D1010),"",IFERROR(IF(VLOOKUP(A1010,'Np PL4 Stock'!A:J,10,FALSE)="Np4",D1010-VLOOKUP(A1010,'Np PL4 Stock'!A:E,5,FALSE),D1010-1-VLOOKUP(A1010,'Np PL4 Stock'!A:E,5,FALSE)),""))</f>
        <v/>
      </c>
      <c r="O1010" s="345"/>
      <c r="P1010" s="290"/>
      <c r="Q1010" s="300"/>
      <c r="R1010" s="336"/>
      <c r="S1010" s="301"/>
      <c r="T1010" s="301"/>
      <c r="U1010" s="336"/>
      <c r="V1010" s="354"/>
      <c r="W1010" s="355"/>
      <c r="X1010" s="349"/>
      <c r="Y1010" s="313" t="str">
        <f>IF(ISBLANK(X1010),"",IFERROR(IF(VLOOKUP(A1010,'Np PL4 Stock'!A:J,10,FALSE)="Np4",X1010-VLOOKUP(A1010,'Np PL4 Stock'!A:E,5,FALSE),X1010-1-VLOOKUP(A1010,'Np PL4 Stock'!A:E,5,FALSE)),""))</f>
        <v/>
      </c>
      <c r="Z1010" s="325"/>
      <c r="AA1010" s="315"/>
      <c r="AB1010" s="316"/>
      <c r="AC1010" s="317" t="str">
        <f>IF(ISBLANK(AB1010),"",IFERROR(IF(VLOOKUP(A1010,'Np PL4 Stock'!A:J,10,FALSE)="Np4",AB1010-VLOOKUP(A1010,'Np PL4 Stock'!A:E,5,FALSE),AB1010-1-VLOOKUP(A1010,'Np PL4 Stock'!A:E,5,FALSE)),""))</f>
        <v/>
      </c>
      <c r="AD1010" s="290"/>
      <c r="AE1010" s="300"/>
      <c r="AF1010" s="323"/>
      <c r="AG1010" s="335"/>
      <c r="AH1010" s="336"/>
      <c r="AI1010" s="335"/>
      <c r="AJ1010" s="326"/>
      <c r="AK1010" s="334"/>
    </row>
    <row r="1011" spans="1:37">
      <c r="A1011" s="280" t="str">
        <f t="shared" si="33"/>
        <v/>
      </c>
      <c r="B1011" s="281"/>
      <c r="C1011" s="282"/>
      <c r="D1011" s="282"/>
      <c r="E1011" s="243"/>
      <c r="F1011" s="244"/>
      <c r="G1011" s="243"/>
      <c r="H1011" s="283" t="str">
        <f>IF(ISBLANK(F1011),"",IFERROR(VLOOKUP(A1011,'Np PL4 Stock'!$A:$U,20,FALSE),""))</f>
        <v/>
      </c>
      <c r="J1011" s="283" t="str">
        <f>IF(ISBLANK(F1011),"",VLOOKUP(LEFT(A1011,5),Unit!A:B,2,FALSE))</f>
        <v/>
      </c>
      <c r="K1011" s="243"/>
      <c r="L1011" s="243"/>
      <c r="M1011" s="291" t="str">
        <f t="shared" si="34"/>
        <v/>
      </c>
      <c r="N1011" s="292" t="str">
        <f>IF(ISBLANK(D1011),"",IFERROR(IF(VLOOKUP(A1011,'Np PL4 Stock'!A:J,10,FALSE)="Np4",D1011-VLOOKUP(A1011,'Np PL4 Stock'!A:E,5,FALSE),D1011-1-VLOOKUP(A1011,'Np PL4 Stock'!A:E,5,FALSE)),""))</f>
        <v/>
      </c>
      <c r="O1011" s="345"/>
      <c r="P1011" s="290"/>
      <c r="Q1011" s="300"/>
      <c r="R1011" s="336"/>
      <c r="S1011" s="301"/>
      <c r="T1011" s="301"/>
      <c r="U1011" s="336"/>
      <c r="V1011" s="354"/>
      <c r="W1011" s="355"/>
      <c r="X1011" s="349"/>
      <c r="Y1011" s="313" t="str">
        <f>IF(ISBLANK(X1011),"",IFERROR(IF(VLOOKUP(A1011,'Np PL4 Stock'!A:J,10,FALSE)="Np4",X1011-VLOOKUP(A1011,'Np PL4 Stock'!A:E,5,FALSE),X1011-1-VLOOKUP(A1011,'Np PL4 Stock'!A:E,5,FALSE)),""))</f>
        <v/>
      </c>
      <c r="Z1011" s="325"/>
      <c r="AA1011" s="315"/>
      <c r="AB1011" s="316"/>
      <c r="AC1011" s="317" t="str">
        <f>IF(ISBLANK(AB1011),"",IFERROR(IF(VLOOKUP(A1011,'Np PL4 Stock'!A:J,10,FALSE)="Np4",AB1011-VLOOKUP(A1011,'Np PL4 Stock'!A:E,5,FALSE),AB1011-1-VLOOKUP(A1011,'Np PL4 Stock'!A:E,5,FALSE)),""))</f>
        <v/>
      </c>
      <c r="AD1011" s="290"/>
      <c r="AE1011" s="300"/>
      <c r="AF1011" s="323"/>
      <c r="AG1011" s="335"/>
      <c r="AH1011" s="336"/>
      <c r="AI1011" s="335"/>
      <c r="AJ1011" s="326"/>
      <c r="AK1011" s="334"/>
    </row>
    <row r="1012" spans="1:37">
      <c r="A1012" s="280" t="str">
        <f t="shared" si="33"/>
        <v/>
      </c>
      <c r="B1012" s="281"/>
      <c r="C1012" s="282"/>
      <c r="D1012" s="282"/>
      <c r="E1012" s="243"/>
      <c r="F1012" s="244"/>
      <c r="G1012" s="243"/>
      <c r="H1012" s="283" t="str">
        <f>IF(ISBLANK(F1012),"",IFERROR(VLOOKUP(A1012,'Np PL4 Stock'!$A:$U,20,FALSE),""))</f>
        <v/>
      </c>
      <c r="J1012" s="283" t="str">
        <f>IF(ISBLANK(F1012),"",VLOOKUP(LEFT(A1012,5),Unit!A:B,2,FALSE))</f>
        <v/>
      </c>
      <c r="K1012" s="243"/>
      <c r="L1012" s="243"/>
      <c r="M1012" s="291" t="str">
        <f t="shared" si="34"/>
        <v/>
      </c>
      <c r="N1012" s="292" t="str">
        <f>IF(ISBLANK(D1012),"",IFERROR(IF(VLOOKUP(A1012,'Np PL4 Stock'!A:J,10,FALSE)="Np4",D1012-VLOOKUP(A1012,'Np PL4 Stock'!A:E,5,FALSE),D1012-1-VLOOKUP(A1012,'Np PL4 Stock'!A:E,5,FALSE)),""))</f>
        <v/>
      </c>
      <c r="O1012" s="345"/>
      <c r="P1012" s="290"/>
      <c r="Q1012" s="300"/>
      <c r="R1012" s="336"/>
      <c r="S1012" s="301"/>
      <c r="T1012" s="301"/>
      <c r="U1012" s="336"/>
      <c r="V1012" s="354"/>
      <c r="W1012" s="355"/>
      <c r="X1012" s="349"/>
      <c r="Y1012" s="313" t="str">
        <f>IF(ISBLANK(X1012),"",IFERROR(IF(VLOOKUP(A1012,'Np PL4 Stock'!A:J,10,FALSE)="Np4",X1012-VLOOKUP(A1012,'Np PL4 Stock'!A:E,5,FALSE),X1012-1-VLOOKUP(A1012,'Np PL4 Stock'!A:E,5,FALSE)),""))</f>
        <v/>
      </c>
      <c r="Z1012" s="325"/>
      <c r="AA1012" s="315"/>
      <c r="AB1012" s="316"/>
      <c r="AC1012" s="317" t="str">
        <f>IF(ISBLANK(AB1012),"",IFERROR(IF(VLOOKUP(A1012,'Np PL4 Stock'!A:J,10,FALSE)="Np4",AB1012-VLOOKUP(A1012,'Np PL4 Stock'!A:E,5,FALSE),AB1012-1-VLOOKUP(A1012,'Np PL4 Stock'!A:E,5,FALSE)),""))</f>
        <v/>
      </c>
      <c r="AD1012" s="290"/>
      <c r="AE1012" s="300"/>
      <c r="AF1012" s="323"/>
      <c r="AG1012" s="335"/>
      <c r="AH1012" s="336"/>
      <c r="AI1012" s="335"/>
      <c r="AJ1012" s="326"/>
      <c r="AK1012" s="334"/>
    </row>
    <row r="1013" spans="1:37">
      <c r="A1013" s="280" t="str">
        <f t="shared" si="33"/>
        <v/>
      </c>
      <c r="B1013" s="281"/>
      <c r="C1013" s="282"/>
      <c r="D1013" s="282"/>
      <c r="E1013" s="243"/>
      <c r="F1013" s="244"/>
      <c r="G1013" s="243"/>
      <c r="H1013" s="283" t="str">
        <f>IF(ISBLANK(F1013),"",IFERROR(VLOOKUP(A1013,'Np PL4 Stock'!$A:$U,20,FALSE),""))</f>
        <v/>
      </c>
      <c r="J1013" s="283" t="str">
        <f>IF(ISBLANK(F1013),"",VLOOKUP(LEFT(A1013,5),Unit!A:B,2,FALSE))</f>
        <v/>
      </c>
      <c r="K1013" s="243"/>
      <c r="L1013" s="243"/>
      <c r="M1013" s="291" t="str">
        <f t="shared" si="34"/>
        <v/>
      </c>
      <c r="N1013" s="292" t="str">
        <f>IF(ISBLANK(D1013),"",IFERROR(IF(VLOOKUP(A1013,'Np PL4 Stock'!A:J,10,FALSE)="Np4",D1013-VLOOKUP(A1013,'Np PL4 Stock'!A:E,5,FALSE),D1013-1-VLOOKUP(A1013,'Np PL4 Stock'!A:E,5,FALSE)),""))</f>
        <v/>
      </c>
      <c r="O1013" s="345"/>
      <c r="P1013" s="290"/>
      <c r="Q1013" s="300"/>
      <c r="R1013" s="336"/>
      <c r="S1013" s="301"/>
      <c r="T1013" s="301"/>
      <c r="U1013" s="336"/>
      <c r="V1013" s="354"/>
      <c r="W1013" s="355"/>
      <c r="X1013" s="349"/>
      <c r="Y1013" s="313" t="str">
        <f>IF(ISBLANK(X1013),"",IFERROR(IF(VLOOKUP(A1013,'Np PL4 Stock'!A:J,10,FALSE)="Np4",X1013-VLOOKUP(A1013,'Np PL4 Stock'!A:E,5,FALSE),X1013-1-VLOOKUP(A1013,'Np PL4 Stock'!A:E,5,FALSE)),""))</f>
        <v/>
      </c>
      <c r="Z1013" s="325"/>
      <c r="AA1013" s="315"/>
      <c r="AB1013" s="316"/>
      <c r="AC1013" s="317" t="str">
        <f>IF(ISBLANK(AB1013),"",IFERROR(IF(VLOOKUP(A1013,'Np PL4 Stock'!A:J,10,FALSE)="Np4",AB1013-VLOOKUP(A1013,'Np PL4 Stock'!A:E,5,FALSE),AB1013-1-VLOOKUP(A1013,'Np PL4 Stock'!A:E,5,FALSE)),""))</f>
        <v/>
      </c>
      <c r="AD1013" s="290"/>
      <c r="AE1013" s="300"/>
      <c r="AF1013" s="323"/>
      <c r="AG1013" s="335"/>
      <c r="AH1013" s="336"/>
      <c r="AI1013" s="335"/>
      <c r="AJ1013" s="326"/>
      <c r="AK1013" s="334"/>
    </row>
    <row r="1014" spans="1:37">
      <c r="A1014" s="280" t="str">
        <f t="shared" si="33"/>
        <v/>
      </c>
      <c r="B1014" s="281"/>
      <c r="C1014" s="282"/>
      <c r="D1014" s="282"/>
      <c r="E1014" s="243"/>
      <c r="F1014" s="244"/>
      <c r="G1014" s="243"/>
      <c r="H1014" s="283" t="str">
        <f>IF(ISBLANK(F1014),"",IFERROR(VLOOKUP(A1014,'Np PL4 Stock'!$A:$U,20,FALSE),""))</f>
        <v/>
      </c>
      <c r="J1014" s="283" t="str">
        <f>IF(ISBLANK(F1014),"",VLOOKUP(LEFT(A1014,5),Unit!A:B,2,FALSE))</f>
        <v/>
      </c>
      <c r="K1014" s="243"/>
      <c r="L1014" s="243"/>
      <c r="M1014" s="291" t="str">
        <f t="shared" si="34"/>
        <v/>
      </c>
      <c r="N1014" s="292" t="str">
        <f>IF(ISBLANK(D1014),"",IFERROR(IF(VLOOKUP(A1014,'Np PL4 Stock'!A:J,10,FALSE)="Np4",D1014-VLOOKUP(A1014,'Np PL4 Stock'!A:E,5,FALSE),D1014-1-VLOOKUP(A1014,'Np PL4 Stock'!A:E,5,FALSE)),""))</f>
        <v/>
      </c>
      <c r="O1014" s="345"/>
      <c r="P1014" s="290"/>
      <c r="Q1014" s="300"/>
      <c r="R1014" s="336"/>
      <c r="S1014" s="301"/>
      <c r="T1014" s="301"/>
      <c r="U1014" s="336"/>
      <c r="V1014" s="354"/>
      <c r="W1014" s="355"/>
      <c r="X1014" s="349"/>
      <c r="Y1014" s="313" t="str">
        <f>IF(ISBLANK(X1014),"",IFERROR(IF(VLOOKUP(A1014,'Np PL4 Stock'!A:J,10,FALSE)="Np4",X1014-VLOOKUP(A1014,'Np PL4 Stock'!A:E,5,FALSE),X1014-1-VLOOKUP(A1014,'Np PL4 Stock'!A:E,5,FALSE)),""))</f>
        <v/>
      </c>
      <c r="Z1014" s="325"/>
      <c r="AA1014" s="315"/>
      <c r="AB1014" s="316"/>
      <c r="AC1014" s="317" t="str">
        <f>IF(ISBLANK(AB1014),"",IFERROR(IF(VLOOKUP(A1014,'Np PL4 Stock'!A:J,10,FALSE)="Np4",AB1014-VLOOKUP(A1014,'Np PL4 Stock'!A:E,5,FALSE),AB1014-1-VLOOKUP(A1014,'Np PL4 Stock'!A:E,5,FALSE)),""))</f>
        <v/>
      </c>
      <c r="AD1014" s="290"/>
      <c r="AE1014" s="300"/>
      <c r="AF1014" s="323"/>
      <c r="AG1014" s="335"/>
      <c r="AH1014" s="336"/>
      <c r="AI1014" s="335"/>
      <c r="AJ1014" s="326"/>
      <c r="AK1014" s="334"/>
    </row>
    <row r="1015" spans="1:37">
      <c r="A1015" s="280" t="str">
        <f t="shared" si="33"/>
        <v/>
      </c>
      <c r="B1015" s="281"/>
      <c r="C1015" s="282"/>
      <c r="D1015" s="282"/>
      <c r="E1015" s="243"/>
      <c r="F1015" s="244"/>
      <c r="G1015" s="243"/>
      <c r="H1015" s="283" t="str">
        <f>IF(ISBLANK(F1015),"",IFERROR(VLOOKUP(A1015,'Np PL4 Stock'!$A:$U,20,FALSE),""))</f>
        <v/>
      </c>
      <c r="J1015" s="283" t="str">
        <f>IF(ISBLANK(F1015),"",VLOOKUP(LEFT(A1015,5),Unit!A:B,2,FALSE))</f>
        <v/>
      </c>
      <c r="K1015" s="243"/>
      <c r="L1015" s="243"/>
      <c r="M1015" s="291" t="str">
        <f t="shared" si="34"/>
        <v/>
      </c>
      <c r="N1015" s="292" t="str">
        <f>IF(ISBLANK(D1015),"",IFERROR(IF(VLOOKUP(A1015,'Np PL4 Stock'!A:J,10,FALSE)="Np4",D1015-VLOOKUP(A1015,'Np PL4 Stock'!A:E,5,FALSE),D1015-1-VLOOKUP(A1015,'Np PL4 Stock'!A:E,5,FALSE)),""))</f>
        <v/>
      </c>
      <c r="O1015" s="345"/>
      <c r="P1015" s="290"/>
      <c r="Q1015" s="300"/>
      <c r="R1015" s="336"/>
      <c r="S1015" s="301"/>
      <c r="T1015" s="301"/>
      <c r="U1015" s="336"/>
      <c r="V1015" s="354"/>
      <c r="W1015" s="355"/>
      <c r="X1015" s="349"/>
      <c r="Y1015" s="313" t="str">
        <f>IF(ISBLANK(X1015),"",IFERROR(IF(VLOOKUP(A1015,'Np PL4 Stock'!A:J,10,FALSE)="Np4",X1015-VLOOKUP(A1015,'Np PL4 Stock'!A:E,5,FALSE),X1015-1-VLOOKUP(A1015,'Np PL4 Stock'!A:E,5,FALSE)),""))</f>
        <v/>
      </c>
      <c r="Z1015" s="325"/>
      <c r="AA1015" s="315"/>
      <c r="AB1015" s="316"/>
      <c r="AC1015" s="317" t="str">
        <f>IF(ISBLANK(AB1015),"",IFERROR(IF(VLOOKUP(A1015,'Np PL4 Stock'!A:J,10,FALSE)="Np4",AB1015-VLOOKUP(A1015,'Np PL4 Stock'!A:E,5,FALSE),AB1015-1-VLOOKUP(A1015,'Np PL4 Stock'!A:E,5,FALSE)),""))</f>
        <v/>
      </c>
      <c r="AD1015" s="290"/>
      <c r="AE1015" s="300"/>
      <c r="AF1015" s="323"/>
      <c r="AG1015" s="335"/>
      <c r="AH1015" s="336"/>
      <c r="AI1015" s="335"/>
      <c r="AJ1015" s="326"/>
      <c r="AK1015" s="334"/>
    </row>
    <row r="1016" spans="1:37">
      <c r="A1016" s="280" t="str">
        <f t="shared" si="33"/>
        <v/>
      </c>
      <c r="B1016" s="281"/>
      <c r="C1016" s="282"/>
      <c r="D1016" s="282"/>
      <c r="E1016" s="243"/>
      <c r="F1016" s="244"/>
      <c r="G1016" s="243"/>
      <c r="H1016" s="283" t="str">
        <f>IF(ISBLANK(F1016),"",IFERROR(VLOOKUP(A1016,'Np PL4 Stock'!$A:$U,20,FALSE),""))</f>
        <v/>
      </c>
      <c r="J1016" s="283" t="str">
        <f>IF(ISBLANK(F1016),"",VLOOKUP(LEFT(A1016,5),Unit!A:B,2,FALSE))</f>
        <v/>
      </c>
      <c r="K1016" s="243"/>
      <c r="L1016" s="243"/>
      <c r="M1016" s="291" t="str">
        <f t="shared" si="34"/>
        <v/>
      </c>
      <c r="N1016" s="292" t="str">
        <f>IF(ISBLANK(D1016),"",IFERROR(IF(VLOOKUP(A1016,'Np PL4 Stock'!A:J,10,FALSE)="Np4",D1016-VLOOKUP(A1016,'Np PL4 Stock'!A:E,5,FALSE),D1016-1-VLOOKUP(A1016,'Np PL4 Stock'!A:E,5,FALSE)),""))</f>
        <v/>
      </c>
      <c r="O1016" s="345"/>
      <c r="P1016" s="290"/>
      <c r="Q1016" s="300"/>
      <c r="R1016" s="336"/>
      <c r="S1016" s="301"/>
      <c r="T1016" s="301"/>
      <c r="U1016" s="336"/>
      <c r="V1016" s="354"/>
      <c r="W1016" s="355"/>
      <c r="X1016" s="349"/>
      <c r="Y1016" s="313" t="str">
        <f>IF(ISBLANK(X1016),"",IFERROR(IF(VLOOKUP(A1016,'Np PL4 Stock'!A:J,10,FALSE)="Np4",X1016-VLOOKUP(A1016,'Np PL4 Stock'!A:E,5,FALSE),X1016-1-VLOOKUP(A1016,'Np PL4 Stock'!A:E,5,FALSE)),""))</f>
        <v/>
      </c>
      <c r="Z1016" s="325"/>
      <c r="AA1016" s="315"/>
      <c r="AB1016" s="316"/>
      <c r="AC1016" s="317" t="str">
        <f>IF(ISBLANK(AB1016),"",IFERROR(IF(VLOOKUP(A1016,'Np PL4 Stock'!A:J,10,FALSE)="Np4",AB1016-VLOOKUP(A1016,'Np PL4 Stock'!A:E,5,FALSE),AB1016-1-VLOOKUP(A1016,'Np PL4 Stock'!A:E,5,FALSE)),""))</f>
        <v/>
      </c>
      <c r="AD1016" s="290"/>
      <c r="AE1016" s="300"/>
      <c r="AF1016" s="323"/>
      <c r="AG1016" s="335"/>
      <c r="AH1016" s="336"/>
      <c r="AI1016" s="335"/>
      <c r="AJ1016" s="326"/>
      <c r="AK1016" s="334"/>
    </row>
    <row r="1017" spans="1:37">
      <c r="A1017" s="280" t="str">
        <f t="shared" si="33"/>
        <v/>
      </c>
      <c r="B1017" s="281"/>
      <c r="C1017" s="282"/>
      <c r="D1017" s="282"/>
      <c r="E1017" s="243"/>
      <c r="F1017" s="244"/>
      <c r="G1017" s="243"/>
      <c r="H1017" s="283" t="str">
        <f>IF(ISBLANK(F1017),"",IFERROR(VLOOKUP(A1017,'Np PL4 Stock'!$A:$U,20,FALSE),""))</f>
        <v/>
      </c>
      <c r="J1017" s="283" t="str">
        <f>IF(ISBLANK(F1017),"",VLOOKUP(LEFT(A1017,5),Unit!A:B,2,FALSE))</f>
        <v/>
      </c>
      <c r="K1017" s="243"/>
      <c r="L1017" s="243"/>
      <c r="M1017" s="291" t="str">
        <f t="shared" si="34"/>
        <v/>
      </c>
      <c r="N1017" s="292" t="str">
        <f>IF(ISBLANK(D1017),"",IFERROR(IF(VLOOKUP(A1017,'Np PL4 Stock'!A:J,10,FALSE)="Np4",D1017-VLOOKUP(A1017,'Np PL4 Stock'!A:E,5,FALSE),D1017-1-VLOOKUP(A1017,'Np PL4 Stock'!A:E,5,FALSE)),""))</f>
        <v/>
      </c>
      <c r="O1017" s="345"/>
      <c r="P1017" s="290"/>
      <c r="Q1017" s="300"/>
      <c r="R1017" s="336"/>
      <c r="S1017" s="301"/>
      <c r="T1017" s="301"/>
      <c r="U1017" s="336"/>
      <c r="V1017" s="354"/>
      <c r="W1017" s="355"/>
      <c r="X1017" s="349"/>
      <c r="Y1017" s="313" t="str">
        <f>IF(ISBLANK(X1017),"",IFERROR(IF(VLOOKUP(A1017,'Np PL4 Stock'!A:J,10,FALSE)="Np4",X1017-VLOOKUP(A1017,'Np PL4 Stock'!A:E,5,FALSE),X1017-1-VLOOKUP(A1017,'Np PL4 Stock'!A:E,5,FALSE)),""))</f>
        <v/>
      </c>
      <c r="Z1017" s="325"/>
      <c r="AA1017" s="315"/>
      <c r="AB1017" s="316"/>
      <c r="AC1017" s="317" t="str">
        <f>IF(ISBLANK(AB1017),"",IFERROR(IF(VLOOKUP(A1017,'Np PL4 Stock'!A:J,10,FALSE)="Np4",AB1017-VLOOKUP(A1017,'Np PL4 Stock'!A:E,5,FALSE),AB1017-1-VLOOKUP(A1017,'Np PL4 Stock'!A:E,5,FALSE)),""))</f>
        <v/>
      </c>
      <c r="AD1017" s="290"/>
      <c r="AE1017" s="300"/>
      <c r="AF1017" s="323"/>
      <c r="AG1017" s="335"/>
      <c r="AH1017" s="336"/>
      <c r="AI1017" s="335"/>
      <c r="AJ1017" s="326"/>
      <c r="AK1017" s="334"/>
    </row>
    <row r="1018" spans="1:37">
      <c r="A1018" s="280" t="str">
        <f t="shared" si="33"/>
        <v/>
      </c>
      <c r="B1018" s="281"/>
      <c r="C1018" s="282"/>
      <c r="D1018" s="282"/>
      <c r="E1018" s="243"/>
      <c r="F1018" s="244"/>
      <c r="G1018" s="243"/>
      <c r="H1018" s="283" t="str">
        <f>IF(ISBLANK(F1018),"",IFERROR(VLOOKUP(A1018,'Np PL4 Stock'!$A:$U,20,FALSE),""))</f>
        <v/>
      </c>
      <c r="J1018" s="283" t="str">
        <f>IF(ISBLANK(F1018),"",VLOOKUP(LEFT(A1018,5),Unit!A:B,2,FALSE))</f>
        <v/>
      </c>
      <c r="K1018" s="243"/>
      <c r="L1018" s="243"/>
      <c r="M1018" s="291" t="str">
        <f t="shared" si="34"/>
        <v/>
      </c>
      <c r="N1018" s="292" t="str">
        <f>IF(ISBLANK(D1018),"",IFERROR(IF(VLOOKUP(A1018,'Np PL4 Stock'!A:J,10,FALSE)="Np4",D1018-VLOOKUP(A1018,'Np PL4 Stock'!A:E,5,FALSE),D1018-1-VLOOKUP(A1018,'Np PL4 Stock'!A:E,5,FALSE)),""))</f>
        <v/>
      </c>
      <c r="O1018" s="345"/>
      <c r="P1018" s="290"/>
      <c r="Q1018" s="300"/>
      <c r="R1018" s="336"/>
      <c r="S1018" s="301"/>
      <c r="T1018" s="301"/>
      <c r="U1018" s="336"/>
      <c r="V1018" s="354"/>
      <c r="W1018" s="355"/>
      <c r="X1018" s="349"/>
      <c r="Y1018" s="313" t="str">
        <f>IF(ISBLANK(X1018),"",IFERROR(IF(VLOOKUP(A1018,'Np PL4 Stock'!A:J,10,FALSE)="Np4",X1018-VLOOKUP(A1018,'Np PL4 Stock'!A:E,5,FALSE),X1018-1-VLOOKUP(A1018,'Np PL4 Stock'!A:E,5,FALSE)),""))</f>
        <v/>
      </c>
      <c r="Z1018" s="325"/>
      <c r="AA1018" s="315"/>
      <c r="AB1018" s="316"/>
      <c r="AC1018" s="317" t="str">
        <f>IF(ISBLANK(AB1018),"",IFERROR(IF(VLOOKUP(A1018,'Np PL4 Stock'!A:J,10,FALSE)="Np4",AB1018-VLOOKUP(A1018,'Np PL4 Stock'!A:E,5,FALSE),AB1018-1-VLOOKUP(A1018,'Np PL4 Stock'!A:E,5,FALSE)),""))</f>
        <v/>
      </c>
      <c r="AD1018" s="290"/>
      <c r="AE1018" s="300"/>
      <c r="AF1018" s="323"/>
      <c r="AG1018" s="335"/>
      <c r="AH1018" s="336"/>
      <c r="AI1018" s="335"/>
      <c r="AJ1018" s="326"/>
      <c r="AK1018" s="334"/>
    </row>
    <row r="1019" spans="1:37">
      <c r="A1019" s="280" t="str">
        <f t="shared" si="33"/>
        <v/>
      </c>
      <c r="B1019" s="281"/>
      <c r="C1019" s="282"/>
      <c r="D1019" s="282"/>
      <c r="E1019" s="243"/>
      <c r="F1019" s="244"/>
      <c r="G1019" s="243"/>
      <c r="H1019" s="283" t="str">
        <f>IF(ISBLANK(F1019),"",IFERROR(VLOOKUP(A1019,'Np PL4 Stock'!$A:$U,20,FALSE),""))</f>
        <v/>
      </c>
      <c r="J1019" s="283" t="str">
        <f>IF(ISBLANK(F1019),"",VLOOKUP(LEFT(A1019,5),Unit!A:B,2,FALSE))</f>
        <v/>
      </c>
      <c r="K1019" s="243"/>
      <c r="L1019" s="243"/>
      <c r="M1019" s="291" t="str">
        <f t="shared" si="34"/>
        <v/>
      </c>
      <c r="N1019" s="292" t="str">
        <f>IF(ISBLANK(D1019),"",IFERROR(IF(VLOOKUP(A1019,'Np PL4 Stock'!A:J,10,FALSE)="Np4",D1019-VLOOKUP(A1019,'Np PL4 Stock'!A:E,5,FALSE),D1019-1-VLOOKUP(A1019,'Np PL4 Stock'!A:E,5,FALSE)),""))</f>
        <v/>
      </c>
      <c r="O1019" s="345"/>
      <c r="P1019" s="290"/>
      <c r="Q1019" s="300"/>
      <c r="R1019" s="336"/>
      <c r="S1019" s="301"/>
      <c r="T1019" s="301"/>
      <c r="U1019" s="336"/>
      <c r="V1019" s="354"/>
      <c r="W1019" s="355"/>
      <c r="X1019" s="349"/>
      <c r="Y1019" s="313" t="str">
        <f>IF(ISBLANK(X1019),"",IFERROR(IF(VLOOKUP(A1019,'Np PL4 Stock'!A:J,10,FALSE)="Np4",X1019-VLOOKUP(A1019,'Np PL4 Stock'!A:E,5,FALSE),X1019-1-VLOOKUP(A1019,'Np PL4 Stock'!A:E,5,FALSE)),""))</f>
        <v/>
      </c>
      <c r="Z1019" s="325"/>
      <c r="AA1019" s="315"/>
      <c r="AB1019" s="316"/>
      <c r="AC1019" s="317" t="str">
        <f>IF(ISBLANK(AB1019),"",IFERROR(IF(VLOOKUP(A1019,'Np PL4 Stock'!A:J,10,FALSE)="Np4",AB1019-VLOOKUP(A1019,'Np PL4 Stock'!A:E,5,FALSE),AB1019-1-VLOOKUP(A1019,'Np PL4 Stock'!A:E,5,FALSE)),""))</f>
        <v/>
      </c>
      <c r="AD1019" s="290"/>
      <c r="AE1019" s="300"/>
      <c r="AF1019" s="323"/>
      <c r="AG1019" s="335"/>
      <c r="AH1019" s="336"/>
      <c r="AI1019" s="335"/>
      <c r="AJ1019" s="326"/>
      <c r="AK1019" s="334"/>
    </row>
    <row r="1020" spans="1:37">
      <c r="A1020" s="280" t="str">
        <f t="shared" si="33"/>
        <v/>
      </c>
      <c r="B1020" s="281"/>
      <c r="C1020" s="282"/>
      <c r="D1020" s="282"/>
      <c r="E1020" s="243"/>
      <c r="F1020" s="244"/>
      <c r="G1020" s="243"/>
      <c r="H1020" s="283" t="str">
        <f>IF(ISBLANK(F1020),"",IFERROR(VLOOKUP(A1020,'Np PL4 Stock'!$A:$U,20,FALSE),""))</f>
        <v/>
      </c>
      <c r="J1020" s="283" t="str">
        <f>IF(ISBLANK(F1020),"",VLOOKUP(LEFT(A1020,5),Unit!A:B,2,FALSE))</f>
        <v/>
      </c>
      <c r="K1020" s="243"/>
      <c r="L1020" s="243"/>
      <c r="M1020" s="291" t="str">
        <f t="shared" si="34"/>
        <v/>
      </c>
      <c r="N1020" s="292" t="str">
        <f>IF(ISBLANK(D1020),"",IFERROR(IF(VLOOKUP(A1020,'Np PL4 Stock'!A:J,10,FALSE)="Np4",D1020-VLOOKUP(A1020,'Np PL4 Stock'!A:E,5,FALSE),D1020-1-VLOOKUP(A1020,'Np PL4 Stock'!A:E,5,FALSE)),""))</f>
        <v/>
      </c>
      <c r="O1020" s="345"/>
      <c r="P1020" s="290"/>
      <c r="Q1020" s="300"/>
      <c r="R1020" s="336"/>
      <c r="S1020" s="301"/>
      <c r="T1020" s="301"/>
      <c r="U1020" s="336"/>
      <c r="V1020" s="354"/>
      <c r="W1020" s="355"/>
      <c r="X1020" s="349"/>
      <c r="Y1020" s="313" t="str">
        <f>IF(ISBLANK(X1020),"",IFERROR(IF(VLOOKUP(A1020,'Np PL4 Stock'!A:J,10,FALSE)="Np4",X1020-VLOOKUP(A1020,'Np PL4 Stock'!A:E,5,FALSE),X1020-1-VLOOKUP(A1020,'Np PL4 Stock'!A:E,5,FALSE)),""))</f>
        <v/>
      </c>
      <c r="Z1020" s="325"/>
      <c r="AA1020" s="315"/>
      <c r="AB1020" s="316"/>
      <c r="AC1020" s="317" t="str">
        <f>IF(ISBLANK(AB1020),"",IFERROR(IF(VLOOKUP(A1020,'Np PL4 Stock'!A:J,10,FALSE)="Np4",AB1020-VLOOKUP(A1020,'Np PL4 Stock'!A:E,5,FALSE),AB1020-1-VLOOKUP(A1020,'Np PL4 Stock'!A:E,5,FALSE)),""))</f>
        <v/>
      </c>
      <c r="AD1020" s="290"/>
      <c r="AE1020" s="300"/>
      <c r="AF1020" s="323"/>
      <c r="AG1020" s="335"/>
      <c r="AH1020" s="336"/>
      <c r="AI1020" s="335"/>
      <c r="AJ1020" s="326"/>
      <c r="AK1020" s="334"/>
    </row>
    <row r="1021" spans="1:37">
      <c r="A1021" s="280" t="str">
        <f t="shared" si="33"/>
        <v/>
      </c>
      <c r="B1021" s="281"/>
      <c r="C1021" s="282"/>
      <c r="D1021" s="282"/>
      <c r="E1021" s="243"/>
      <c r="F1021" s="244"/>
      <c r="G1021" s="243"/>
      <c r="H1021" s="283" t="str">
        <f>IF(ISBLANK(F1021),"",IFERROR(VLOOKUP(A1021,'Np PL4 Stock'!$A:$U,20,FALSE),""))</f>
        <v/>
      </c>
      <c r="J1021" s="283" t="str">
        <f>IF(ISBLANK(F1021),"",VLOOKUP(LEFT(A1021,5),Unit!A:B,2,FALSE))</f>
        <v/>
      </c>
      <c r="K1021" s="243"/>
      <c r="L1021" s="243"/>
      <c r="M1021" s="291" t="str">
        <f t="shared" si="34"/>
        <v/>
      </c>
      <c r="N1021" s="292" t="str">
        <f>IF(ISBLANK(D1021),"",IFERROR(IF(VLOOKUP(A1021,'Np PL4 Stock'!A:J,10,FALSE)="Np4",D1021-VLOOKUP(A1021,'Np PL4 Stock'!A:E,5,FALSE),D1021-1-VLOOKUP(A1021,'Np PL4 Stock'!A:E,5,FALSE)),""))</f>
        <v/>
      </c>
      <c r="O1021" s="345"/>
      <c r="P1021" s="290"/>
      <c r="Q1021" s="300"/>
      <c r="R1021" s="336"/>
      <c r="S1021" s="301"/>
      <c r="T1021" s="301"/>
      <c r="U1021" s="336"/>
      <c r="V1021" s="354"/>
      <c r="W1021" s="355"/>
      <c r="X1021" s="349"/>
      <c r="Y1021" s="313" t="str">
        <f>IF(ISBLANK(X1021),"",IFERROR(IF(VLOOKUP(A1021,'Np PL4 Stock'!A:J,10,FALSE)="Np4",X1021-VLOOKUP(A1021,'Np PL4 Stock'!A:E,5,FALSE),X1021-1-VLOOKUP(A1021,'Np PL4 Stock'!A:E,5,FALSE)),""))</f>
        <v/>
      </c>
      <c r="Z1021" s="325"/>
      <c r="AA1021" s="315"/>
      <c r="AB1021" s="316"/>
      <c r="AC1021" s="317" t="str">
        <f>IF(ISBLANK(AB1021),"",IFERROR(IF(VLOOKUP(A1021,'Np PL4 Stock'!A:J,10,FALSE)="Np4",AB1021-VLOOKUP(A1021,'Np PL4 Stock'!A:E,5,FALSE),AB1021-1-VLOOKUP(A1021,'Np PL4 Stock'!A:E,5,FALSE)),""))</f>
        <v/>
      </c>
      <c r="AD1021" s="290"/>
      <c r="AE1021" s="300"/>
      <c r="AF1021" s="323"/>
      <c r="AG1021" s="335"/>
      <c r="AH1021" s="336"/>
      <c r="AI1021" s="335"/>
      <c r="AJ1021" s="326"/>
      <c r="AK1021" s="334"/>
    </row>
    <row r="1022" spans="1:37">
      <c r="A1022" s="280" t="str">
        <f t="shared" si="33"/>
        <v/>
      </c>
      <c r="B1022" s="281"/>
      <c r="C1022" s="282"/>
      <c r="D1022" s="282"/>
      <c r="E1022" s="243"/>
      <c r="F1022" s="244"/>
      <c r="G1022" s="243"/>
      <c r="H1022" s="283" t="str">
        <f>IF(ISBLANK(F1022),"",IFERROR(VLOOKUP(A1022,'Np PL4 Stock'!$A:$U,20,FALSE),""))</f>
        <v/>
      </c>
      <c r="J1022" s="283" t="str">
        <f>IF(ISBLANK(F1022),"",VLOOKUP(LEFT(A1022,5),Unit!A:B,2,FALSE))</f>
        <v/>
      </c>
      <c r="K1022" s="243"/>
      <c r="L1022" s="243"/>
      <c r="M1022" s="291" t="str">
        <f t="shared" si="34"/>
        <v/>
      </c>
      <c r="N1022" s="292" t="str">
        <f>IF(ISBLANK(D1022),"",IFERROR(IF(VLOOKUP(A1022,'Np PL4 Stock'!A:J,10,FALSE)="Np4",D1022-VLOOKUP(A1022,'Np PL4 Stock'!A:E,5,FALSE),D1022-1-VLOOKUP(A1022,'Np PL4 Stock'!A:E,5,FALSE)),""))</f>
        <v/>
      </c>
      <c r="O1022" s="345"/>
      <c r="P1022" s="290"/>
      <c r="Q1022" s="300"/>
      <c r="R1022" s="336"/>
      <c r="S1022" s="301"/>
      <c r="T1022" s="301"/>
      <c r="U1022" s="336"/>
      <c r="V1022" s="354"/>
      <c r="W1022" s="355"/>
      <c r="X1022" s="349"/>
      <c r="Y1022" s="313" t="str">
        <f>IF(ISBLANK(X1022),"",IFERROR(IF(VLOOKUP(A1022,'Np PL4 Stock'!A:J,10,FALSE)="Np4",X1022-VLOOKUP(A1022,'Np PL4 Stock'!A:E,5,FALSE),X1022-1-VLOOKUP(A1022,'Np PL4 Stock'!A:E,5,FALSE)),""))</f>
        <v/>
      </c>
      <c r="Z1022" s="325"/>
      <c r="AA1022" s="315"/>
      <c r="AB1022" s="316"/>
      <c r="AC1022" s="317" t="str">
        <f>IF(ISBLANK(AB1022),"",IFERROR(IF(VLOOKUP(A1022,'Np PL4 Stock'!A:J,10,FALSE)="Np4",AB1022-VLOOKUP(A1022,'Np PL4 Stock'!A:E,5,FALSE),AB1022-1-VLOOKUP(A1022,'Np PL4 Stock'!A:E,5,FALSE)),""))</f>
        <v/>
      </c>
      <c r="AD1022" s="290"/>
      <c r="AE1022" s="300"/>
      <c r="AF1022" s="323"/>
      <c r="AG1022" s="335"/>
      <c r="AH1022" s="336"/>
      <c r="AI1022" s="335"/>
      <c r="AJ1022" s="326"/>
      <c r="AK1022" s="334"/>
    </row>
    <row r="1023" spans="1:37">
      <c r="A1023" s="280" t="str">
        <f t="shared" si="33"/>
        <v/>
      </c>
      <c r="B1023" s="281"/>
      <c r="C1023" s="282"/>
      <c r="D1023" s="282"/>
      <c r="E1023" s="243"/>
      <c r="F1023" s="244"/>
      <c r="G1023" s="243"/>
      <c r="H1023" s="283" t="str">
        <f>IF(ISBLANK(F1023),"",IFERROR(VLOOKUP(A1023,'Np PL4 Stock'!$A:$U,20,FALSE),""))</f>
        <v/>
      </c>
      <c r="J1023" s="283" t="str">
        <f>IF(ISBLANK(F1023),"",VLOOKUP(LEFT(A1023,5),Unit!A:B,2,FALSE))</f>
        <v/>
      </c>
      <c r="K1023" s="243"/>
      <c r="L1023" s="243"/>
      <c r="M1023" s="291" t="str">
        <f t="shared" si="34"/>
        <v/>
      </c>
      <c r="N1023" s="292" t="str">
        <f>IF(ISBLANK(D1023),"",IFERROR(IF(VLOOKUP(A1023,'Np PL4 Stock'!A:J,10,FALSE)="Np4",D1023-VLOOKUP(A1023,'Np PL4 Stock'!A:E,5,FALSE),D1023-1-VLOOKUP(A1023,'Np PL4 Stock'!A:E,5,FALSE)),""))</f>
        <v/>
      </c>
      <c r="O1023" s="345"/>
      <c r="P1023" s="290"/>
      <c r="Q1023" s="300"/>
      <c r="R1023" s="336"/>
      <c r="S1023" s="301"/>
      <c r="T1023" s="301"/>
      <c r="U1023" s="336"/>
      <c r="V1023" s="354"/>
      <c r="W1023" s="355"/>
      <c r="X1023" s="349"/>
      <c r="Y1023" s="313" t="str">
        <f>IF(ISBLANK(X1023),"",IFERROR(IF(VLOOKUP(A1023,'Np PL4 Stock'!A:J,10,FALSE)="Np4",X1023-VLOOKUP(A1023,'Np PL4 Stock'!A:E,5,FALSE),X1023-1-VLOOKUP(A1023,'Np PL4 Stock'!A:E,5,FALSE)),""))</f>
        <v/>
      </c>
      <c r="Z1023" s="325"/>
      <c r="AA1023" s="315"/>
      <c r="AB1023" s="316"/>
      <c r="AC1023" s="317" t="str">
        <f>IF(ISBLANK(AB1023),"",IFERROR(IF(VLOOKUP(A1023,'Np PL4 Stock'!A:J,10,FALSE)="Np4",AB1023-VLOOKUP(A1023,'Np PL4 Stock'!A:E,5,FALSE),AB1023-1-VLOOKUP(A1023,'Np PL4 Stock'!A:E,5,FALSE)),""))</f>
        <v/>
      </c>
      <c r="AD1023" s="290"/>
      <c r="AE1023" s="300"/>
      <c r="AF1023" s="323"/>
      <c r="AG1023" s="335"/>
      <c r="AH1023" s="336"/>
      <c r="AI1023" s="335"/>
      <c r="AJ1023" s="326"/>
      <c r="AK1023" s="334"/>
    </row>
    <row r="1024" spans="1:37">
      <c r="A1024" s="280" t="str">
        <f t="shared" si="33"/>
        <v/>
      </c>
      <c r="B1024" s="281"/>
      <c r="C1024" s="282"/>
      <c r="D1024" s="282"/>
      <c r="E1024" s="243"/>
      <c r="F1024" s="244"/>
      <c r="G1024" s="243"/>
      <c r="H1024" s="283" t="str">
        <f>IF(ISBLANK(F1024),"",IFERROR(VLOOKUP(A1024,'Np PL4 Stock'!$A:$U,20,FALSE),""))</f>
        <v/>
      </c>
      <c r="J1024" s="283" t="str">
        <f>IF(ISBLANK(F1024),"",VLOOKUP(LEFT(A1024,5),Unit!A:B,2,FALSE))</f>
        <v/>
      </c>
      <c r="K1024" s="243"/>
      <c r="L1024" s="243"/>
      <c r="M1024" s="291" t="str">
        <f t="shared" si="34"/>
        <v/>
      </c>
      <c r="N1024" s="292" t="str">
        <f>IF(ISBLANK(D1024),"",IFERROR(IF(VLOOKUP(A1024,'Np PL4 Stock'!A:J,10,FALSE)="Np4",D1024-VLOOKUP(A1024,'Np PL4 Stock'!A:E,5,FALSE),D1024-1-VLOOKUP(A1024,'Np PL4 Stock'!A:E,5,FALSE)),""))</f>
        <v/>
      </c>
      <c r="O1024" s="345"/>
      <c r="P1024" s="290"/>
      <c r="Q1024" s="300"/>
      <c r="R1024" s="336"/>
      <c r="S1024" s="301"/>
      <c r="T1024" s="301"/>
      <c r="U1024" s="336"/>
      <c r="V1024" s="354"/>
      <c r="W1024" s="355"/>
      <c r="X1024" s="349"/>
      <c r="Y1024" s="313" t="str">
        <f>IF(ISBLANK(X1024),"",IFERROR(IF(VLOOKUP(A1024,'Np PL4 Stock'!A:J,10,FALSE)="Np4",X1024-VLOOKUP(A1024,'Np PL4 Stock'!A:E,5,FALSE),X1024-1-VLOOKUP(A1024,'Np PL4 Stock'!A:E,5,FALSE)),""))</f>
        <v/>
      </c>
      <c r="Z1024" s="325"/>
      <c r="AA1024" s="315"/>
      <c r="AB1024" s="316"/>
      <c r="AC1024" s="317" t="str">
        <f>IF(ISBLANK(AB1024),"",IFERROR(IF(VLOOKUP(A1024,'Np PL4 Stock'!A:J,10,FALSE)="Np4",AB1024-VLOOKUP(A1024,'Np PL4 Stock'!A:E,5,FALSE),AB1024-1-VLOOKUP(A1024,'Np PL4 Stock'!A:E,5,FALSE)),""))</f>
        <v/>
      </c>
      <c r="AD1024" s="290"/>
      <c r="AE1024" s="300"/>
      <c r="AF1024" s="323"/>
      <c r="AG1024" s="335"/>
      <c r="AH1024" s="336"/>
      <c r="AI1024" s="335"/>
      <c r="AJ1024" s="326"/>
      <c r="AK1024" s="334"/>
    </row>
    <row r="1025" spans="1:37">
      <c r="A1025" s="280" t="str">
        <f t="shared" si="33"/>
        <v/>
      </c>
      <c r="B1025" s="281"/>
      <c r="C1025" s="282"/>
      <c r="D1025" s="282"/>
      <c r="E1025" s="243"/>
      <c r="F1025" s="244"/>
      <c r="G1025" s="243"/>
      <c r="H1025" s="283" t="str">
        <f>IF(ISBLANK(F1025),"",IFERROR(VLOOKUP(A1025,'Np PL4 Stock'!$A:$U,20,FALSE),""))</f>
        <v/>
      </c>
      <c r="J1025" s="283" t="str">
        <f>IF(ISBLANK(F1025),"",VLOOKUP(LEFT(A1025,5),Unit!A:B,2,FALSE))</f>
        <v/>
      </c>
      <c r="K1025" s="243"/>
      <c r="L1025" s="243"/>
      <c r="M1025" s="291" t="str">
        <f t="shared" si="34"/>
        <v/>
      </c>
      <c r="N1025" s="292" t="str">
        <f>IF(ISBLANK(D1025),"",IFERROR(IF(VLOOKUP(A1025,'Np PL4 Stock'!A:J,10,FALSE)="Np4",D1025-VLOOKUP(A1025,'Np PL4 Stock'!A:E,5,FALSE),D1025-1-VLOOKUP(A1025,'Np PL4 Stock'!A:E,5,FALSE)),""))</f>
        <v/>
      </c>
      <c r="O1025" s="345"/>
      <c r="P1025" s="290"/>
      <c r="Q1025" s="300"/>
      <c r="R1025" s="336"/>
      <c r="S1025" s="301"/>
      <c r="T1025" s="301"/>
      <c r="U1025" s="336"/>
      <c r="V1025" s="354"/>
      <c r="W1025" s="355"/>
      <c r="X1025" s="349"/>
      <c r="Y1025" s="313" t="str">
        <f>IF(ISBLANK(X1025),"",IFERROR(IF(VLOOKUP(A1025,'Np PL4 Stock'!A:J,10,FALSE)="Np4",X1025-VLOOKUP(A1025,'Np PL4 Stock'!A:E,5,FALSE),X1025-1-VLOOKUP(A1025,'Np PL4 Stock'!A:E,5,FALSE)),""))</f>
        <v/>
      </c>
      <c r="Z1025" s="325"/>
      <c r="AA1025" s="315"/>
      <c r="AB1025" s="316"/>
      <c r="AC1025" s="317" t="str">
        <f>IF(ISBLANK(AB1025),"",IFERROR(IF(VLOOKUP(A1025,'Np PL4 Stock'!A:J,10,FALSE)="Np4",AB1025-VLOOKUP(A1025,'Np PL4 Stock'!A:E,5,FALSE),AB1025-1-VLOOKUP(A1025,'Np PL4 Stock'!A:E,5,FALSE)),""))</f>
        <v/>
      </c>
      <c r="AD1025" s="290"/>
      <c r="AE1025" s="300"/>
      <c r="AF1025" s="323"/>
      <c r="AG1025" s="335"/>
      <c r="AH1025" s="336"/>
      <c r="AI1025" s="335"/>
      <c r="AJ1025" s="326"/>
      <c r="AK1025" s="334"/>
    </row>
    <row r="1026" spans="1:37">
      <c r="A1026" s="280" t="str">
        <f t="shared" si="33"/>
        <v/>
      </c>
      <c r="B1026" s="281"/>
      <c r="C1026" s="282"/>
      <c r="D1026" s="282"/>
      <c r="E1026" s="243"/>
      <c r="F1026" s="244"/>
      <c r="G1026" s="243"/>
      <c r="H1026" s="283" t="str">
        <f>IF(ISBLANK(F1026),"",IFERROR(VLOOKUP(A1026,'Np PL4 Stock'!$A:$U,20,FALSE),""))</f>
        <v/>
      </c>
      <c r="J1026" s="283" t="str">
        <f>IF(ISBLANK(F1026),"",VLOOKUP(LEFT(A1026,5),Unit!A:B,2,FALSE))</f>
        <v/>
      </c>
      <c r="K1026" s="243"/>
      <c r="L1026" s="243"/>
      <c r="M1026" s="291" t="str">
        <f t="shared" si="34"/>
        <v/>
      </c>
      <c r="N1026" s="292" t="str">
        <f>IF(ISBLANK(D1026),"",IFERROR(IF(VLOOKUP(A1026,'Np PL4 Stock'!A:J,10,FALSE)="Np4",D1026-VLOOKUP(A1026,'Np PL4 Stock'!A:E,5,FALSE),D1026-1-VLOOKUP(A1026,'Np PL4 Stock'!A:E,5,FALSE)),""))</f>
        <v/>
      </c>
      <c r="O1026" s="345"/>
      <c r="P1026" s="290"/>
      <c r="Q1026" s="300"/>
      <c r="R1026" s="336"/>
      <c r="S1026" s="301"/>
      <c r="T1026" s="301"/>
      <c r="U1026" s="336"/>
      <c r="V1026" s="354"/>
      <c r="W1026" s="355"/>
      <c r="X1026" s="349"/>
      <c r="Y1026" s="313" t="str">
        <f>IF(ISBLANK(X1026),"",IFERROR(IF(VLOOKUP(A1026,'Np PL4 Stock'!A:J,10,FALSE)="Np4",X1026-VLOOKUP(A1026,'Np PL4 Stock'!A:E,5,FALSE),X1026-1-VLOOKUP(A1026,'Np PL4 Stock'!A:E,5,FALSE)),""))</f>
        <v/>
      </c>
      <c r="Z1026" s="325"/>
      <c r="AA1026" s="315"/>
      <c r="AB1026" s="316"/>
      <c r="AC1026" s="317" t="str">
        <f>IF(ISBLANK(AB1026),"",IFERROR(IF(VLOOKUP(A1026,'Np PL4 Stock'!A:J,10,FALSE)="Np4",AB1026-VLOOKUP(A1026,'Np PL4 Stock'!A:E,5,FALSE),AB1026-1-VLOOKUP(A1026,'Np PL4 Stock'!A:E,5,FALSE)),""))</f>
        <v/>
      </c>
      <c r="AD1026" s="290"/>
      <c r="AE1026" s="300"/>
      <c r="AF1026" s="323"/>
      <c r="AG1026" s="335"/>
      <c r="AH1026" s="336"/>
      <c r="AI1026" s="335"/>
      <c r="AJ1026" s="326"/>
      <c r="AK1026" s="334"/>
    </row>
    <row r="1027" spans="1:37">
      <c r="A1027" s="280" t="str">
        <f t="shared" ref="A1027:A1090" si="35">IF(ISBLANK(F1027),"",F1027&amp;"-"&amp;IF(OR(LEN(G1027)=1,LEN(G1027)=4),"0"&amp;G1027,G1027)&amp;"-"&amp;IF(OR(LEN(E1027)=1,LEN(E1027)=4),"0"&amp;E1027,E1027))</f>
        <v/>
      </c>
      <c r="B1027" s="281"/>
      <c r="C1027" s="282"/>
      <c r="D1027" s="282"/>
      <c r="E1027" s="243"/>
      <c r="F1027" s="244"/>
      <c r="G1027" s="243"/>
      <c r="H1027" s="283" t="str">
        <f>IF(ISBLANK(F1027),"",IFERROR(VLOOKUP(A1027,'Np PL4 Stock'!$A:$U,20,FALSE),""))</f>
        <v/>
      </c>
      <c r="J1027" s="283" t="str">
        <f>IF(ISBLANK(F1027),"",VLOOKUP(LEFT(A1027,5),Unit!A:B,2,FALSE))</f>
        <v/>
      </c>
      <c r="K1027" s="243"/>
      <c r="L1027" s="243"/>
      <c r="M1027" s="291" t="str">
        <f t="shared" ref="M1027:M1090" si="36">IFERROR((K1027/J1027*1000),"")</f>
        <v/>
      </c>
      <c r="N1027" s="292" t="str">
        <f>IF(ISBLANK(D1027),"",IFERROR(IF(VLOOKUP(A1027,'Np PL4 Stock'!A:J,10,FALSE)="Np4",D1027-VLOOKUP(A1027,'Np PL4 Stock'!A:E,5,FALSE),D1027-1-VLOOKUP(A1027,'Np PL4 Stock'!A:E,5,FALSE)),""))</f>
        <v/>
      </c>
      <c r="O1027" s="345"/>
      <c r="P1027" s="290"/>
      <c r="Q1027" s="300"/>
      <c r="R1027" s="336"/>
      <c r="S1027" s="301"/>
      <c r="T1027" s="301"/>
      <c r="U1027" s="336"/>
      <c r="V1027" s="354"/>
      <c r="W1027" s="355"/>
      <c r="X1027" s="349"/>
      <c r="Y1027" s="313" t="str">
        <f>IF(ISBLANK(X1027),"",IFERROR(IF(VLOOKUP(A1027,'Np PL4 Stock'!A:J,10,FALSE)="Np4",X1027-VLOOKUP(A1027,'Np PL4 Stock'!A:E,5,FALSE),X1027-1-VLOOKUP(A1027,'Np PL4 Stock'!A:E,5,FALSE)),""))</f>
        <v/>
      </c>
      <c r="Z1027" s="325"/>
      <c r="AA1027" s="315"/>
      <c r="AB1027" s="316"/>
      <c r="AC1027" s="317" t="str">
        <f>IF(ISBLANK(AB1027),"",IFERROR(IF(VLOOKUP(A1027,'Np PL4 Stock'!A:J,10,FALSE)="Np4",AB1027-VLOOKUP(A1027,'Np PL4 Stock'!A:E,5,FALSE),AB1027-1-VLOOKUP(A1027,'Np PL4 Stock'!A:E,5,FALSE)),""))</f>
        <v/>
      </c>
      <c r="AD1027" s="290"/>
      <c r="AE1027" s="300"/>
      <c r="AF1027" s="323"/>
      <c r="AG1027" s="335"/>
      <c r="AH1027" s="336"/>
      <c r="AI1027" s="335"/>
      <c r="AJ1027" s="326"/>
      <c r="AK1027" s="334"/>
    </row>
    <row r="1028" spans="1:37">
      <c r="A1028" s="280" t="str">
        <f t="shared" si="35"/>
        <v/>
      </c>
      <c r="B1028" s="281"/>
      <c r="C1028" s="282"/>
      <c r="D1028" s="282"/>
      <c r="E1028" s="243"/>
      <c r="F1028" s="244"/>
      <c r="G1028" s="243"/>
      <c r="H1028" s="283" t="str">
        <f>IF(ISBLANK(F1028),"",IFERROR(VLOOKUP(A1028,'Np PL4 Stock'!$A:$U,20,FALSE),""))</f>
        <v/>
      </c>
      <c r="J1028" s="283" t="str">
        <f>IF(ISBLANK(F1028),"",VLOOKUP(LEFT(A1028,5),Unit!A:B,2,FALSE))</f>
        <v/>
      </c>
      <c r="K1028" s="243"/>
      <c r="L1028" s="243"/>
      <c r="M1028" s="291" t="str">
        <f t="shared" si="36"/>
        <v/>
      </c>
      <c r="N1028" s="292" t="str">
        <f>IF(ISBLANK(D1028),"",IFERROR(IF(VLOOKUP(A1028,'Np PL4 Stock'!A:J,10,FALSE)="Np4",D1028-VLOOKUP(A1028,'Np PL4 Stock'!A:E,5,FALSE),D1028-1-VLOOKUP(A1028,'Np PL4 Stock'!A:E,5,FALSE)),""))</f>
        <v/>
      </c>
      <c r="O1028" s="345"/>
      <c r="P1028" s="290"/>
      <c r="Q1028" s="300"/>
      <c r="R1028" s="336"/>
      <c r="S1028" s="301"/>
      <c r="T1028" s="301"/>
      <c r="U1028" s="336"/>
      <c r="V1028" s="354"/>
      <c r="W1028" s="355"/>
      <c r="X1028" s="349"/>
      <c r="Y1028" s="313" t="str">
        <f>IF(ISBLANK(X1028),"",IFERROR(IF(VLOOKUP(A1028,'Np PL4 Stock'!A:J,10,FALSE)="Np4",X1028-VLOOKUP(A1028,'Np PL4 Stock'!A:E,5,FALSE),X1028-1-VLOOKUP(A1028,'Np PL4 Stock'!A:E,5,FALSE)),""))</f>
        <v/>
      </c>
      <c r="Z1028" s="325"/>
      <c r="AA1028" s="315"/>
      <c r="AB1028" s="316"/>
      <c r="AC1028" s="317" t="str">
        <f>IF(ISBLANK(AB1028),"",IFERROR(IF(VLOOKUP(A1028,'Np PL4 Stock'!A:J,10,FALSE)="Np4",AB1028-VLOOKUP(A1028,'Np PL4 Stock'!A:E,5,FALSE),AB1028-1-VLOOKUP(A1028,'Np PL4 Stock'!A:E,5,FALSE)),""))</f>
        <v/>
      </c>
      <c r="AD1028" s="290"/>
      <c r="AE1028" s="300"/>
      <c r="AF1028" s="323"/>
      <c r="AG1028" s="335"/>
      <c r="AH1028" s="336"/>
      <c r="AI1028" s="335"/>
      <c r="AJ1028" s="326"/>
      <c r="AK1028" s="334"/>
    </row>
    <row r="1029" spans="1:37">
      <c r="A1029" s="280" t="str">
        <f t="shared" si="35"/>
        <v/>
      </c>
      <c r="B1029" s="281"/>
      <c r="C1029" s="282"/>
      <c r="D1029" s="282"/>
      <c r="E1029" s="243"/>
      <c r="F1029" s="244"/>
      <c r="G1029" s="243"/>
      <c r="H1029" s="283" t="str">
        <f>IF(ISBLANK(F1029),"",IFERROR(VLOOKUP(A1029,'Np PL4 Stock'!$A:$U,20,FALSE),""))</f>
        <v/>
      </c>
      <c r="J1029" s="283" t="str">
        <f>IF(ISBLANK(F1029),"",VLOOKUP(LEFT(A1029,5),Unit!A:B,2,FALSE))</f>
        <v/>
      </c>
      <c r="K1029" s="243"/>
      <c r="L1029" s="243"/>
      <c r="M1029" s="291" t="str">
        <f t="shared" si="36"/>
        <v/>
      </c>
      <c r="N1029" s="292" t="str">
        <f>IF(ISBLANK(D1029),"",IFERROR(IF(VLOOKUP(A1029,'Np PL4 Stock'!A:J,10,FALSE)="Np4",D1029-VLOOKUP(A1029,'Np PL4 Stock'!A:E,5,FALSE),D1029-1-VLOOKUP(A1029,'Np PL4 Stock'!A:E,5,FALSE)),""))</f>
        <v/>
      </c>
      <c r="O1029" s="345"/>
      <c r="P1029" s="290"/>
      <c r="Q1029" s="300"/>
      <c r="R1029" s="336"/>
      <c r="S1029" s="301"/>
      <c r="T1029" s="301"/>
      <c r="U1029" s="336"/>
      <c r="V1029" s="354"/>
      <c r="W1029" s="355"/>
      <c r="X1029" s="349"/>
      <c r="Y1029" s="313" t="str">
        <f>IF(ISBLANK(X1029),"",IFERROR(IF(VLOOKUP(A1029,'Np PL4 Stock'!A:J,10,FALSE)="Np4",X1029-VLOOKUP(A1029,'Np PL4 Stock'!A:E,5,FALSE),X1029-1-VLOOKUP(A1029,'Np PL4 Stock'!A:E,5,FALSE)),""))</f>
        <v/>
      </c>
      <c r="Z1029" s="325"/>
      <c r="AA1029" s="315"/>
      <c r="AB1029" s="316"/>
      <c r="AC1029" s="317" t="str">
        <f>IF(ISBLANK(AB1029),"",IFERROR(IF(VLOOKUP(A1029,'Np PL4 Stock'!A:J,10,FALSE)="Np4",AB1029-VLOOKUP(A1029,'Np PL4 Stock'!A:E,5,FALSE),AB1029-1-VLOOKUP(A1029,'Np PL4 Stock'!A:E,5,FALSE)),""))</f>
        <v/>
      </c>
      <c r="AD1029" s="290"/>
      <c r="AE1029" s="300"/>
      <c r="AF1029" s="323"/>
      <c r="AG1029" s="335"/>
      <c r="AH1029" s="336"/>
      <c r="AI1029" s="335"/>
      <c r="AJ1029" s="326"/>
      <c r="AK1029" s="334"/>
    </row>
    <row r="1030" spans="1:37">
      <c r="A1030" s="280" t="str">
        <f t="shared" si="35"/>
        <v/>
      </c>
      <c r="B1030" s="281"/>
      <c r="C1030" s="282"/>
      <c r="D1030" s="282"/>
      <c r="E1030" s="243"/>
      <c r="F1030" s="244"/>
      <c r="G1030" s="243"/>
      <c r="H1030" s="283" t="str">
        <f>IF(ISBLANK(F1030),"",IFERROR(VLOOKUP(A1030,'Np PL4 Stock'!$A:$U,20,FALSE),""))</f>
        <v/>
      </c>
      <c r="J1030" s="283" t="str">
        <f>IF(ISBLANK(F1030),"",VLOOKUP(LEFT(A1030,5),Unit!A:B,2,FALSE))</f>
        <v/>
      </c>
      <c r="K1030" s="243"/>
      <c r="L1030" s="243"/>
      <c r="M1030" s="291" t="str">
        <f t="shared" si="36"/>
        <v/>
      </c>
      <c r="N1030" s="292" t="str">
        <f>IF(ISBLANK(D1030),"",IFERROR(IF(VLOOKUP(A1030,'Np PL4 Stock'!A:J,10,FALSE)="Np4",D1030-VLOOKUP(A1030,'Np PL4 Stock'!A:E,5,FALSE),D1030-1-VLOOKUP(A1030,'Np PL4 Stock'!A:E,5,FALSE)),""))</f>
        <v/>
      </c>
      <c r="O1030" s="345"/>
      <c r="P1030" s="290"/>
      <c r="Q1030" s="300"/>
      <c r="R1030" s="336"/>
      <c r="S1030" s="301"/>
      <c r="T1030" s="301"/>
      <c r="U1030" s="336"/>
      <c r="V1030" s="354"/>
      <c r="W1030" s="355"/>
      <c r="X1030" s="349"/>
      <c r="Y1030" s="313" t="str">
        <f>IF(ISBLANK(X1030),"",IFERROR(IF(VLOOKUP(A1030,'Np PL4 Stock'!A:J,10,FALSE)="Np4",X1030-VLOOKUP(A1030,'Np PL4 Stock'!A:E,5,FALSE),X1030-1-VLOOKUP(A1030,'Np PL4 Stock'!A:E,5,FALSE)),""))</f>
        <v/>
      </c>
      <c r="Z1030" s="325"/>
      <c r="AA1030" s="315"/>
      <c r="AB1030" s="316"/>
      <c r="AC1030" s="317" t="str">
        <f>IF(ISBLANK(AB1030),"",IFERROR(IF(VLOOKUP(A1030,'Np PL4 Stock'!A:J,10,FALSE)="Np4",AB1030-VLOOKUP(A1030,'Np PL4 Stock'!A:E,5,FALSE),AB1030-1-VLOOKUP(A1030,'Np PL4 Stock'!A:E,5,FALSE)),""))</f>
        <v/>
      </c>
      <c r="AD1030" s="290"/>
      <c r="AE1030" s="300"/>
      <c r="AF1030" s="323"/>
      <c r="AG1030" s="335"/>
      <c r="AH1030" s="336"/>
      <c r="AI1030" s="335"/>
      <c r="AJ1030" s="326"/>
      <c r="AK1030" s="334"/>
    </row>
    <row r="1031" spans="1:37">
      <c r="A1031" s="280" t="str">
        <f t="shared" si="35"/>
        <v/>
      </c>
      <c r="B1031" s="281"/>
      <c r="C1031" s="282"/>
      <c r="D1031" s="282"/>
      <c r="E1031" s="243"/>
      <c r="F1031" s="244"/>
      <c r="G1031" s="243"/>
      <c r="H1031" s="283" t="str">
        <f>IF(ISBLANK(F1031),"",IFERROR(VLOOKUP(A1031,'Np PL4 Stock'!$A:$U,20,FALSE),""))</f>
        <v/>
      </c>
      <c r="J1031" s="283" t="str">
        <f>IF(ISBLANK(F1031),"",VLOOKUP(LEFT(A1031,5),Unit!A:B,2,FALSE))</f>
        <v/>
      </c>
      <c r="K1031" s="243"/>
      <c r="L1031" s="243"/>
      <c r="M1031" s="291" t="str">
        <f t="shared" si="36"/>
        <v/>
      </c>
      <c r="N1031" s="292" t="str">
        <f>IF(ISBLANK(D1031),"",IFERROR(IF(VLOOKUP(A1031,'Np PL4 Stock'!A:J,10,FALSE)="Np4",D1031-VLOOKUP(A1031,'Np PL4 Stock'!A:E,5,FALSE),D1031-1-VLOOKUP(A1031,'Np PL4 Stock'!A:E,5,FALSE)),""))</f>
        <v/>
      </c>
      <c r="O1031" s="345"/>
      <c r="P1031" s="290"/>
      <c r="Q1031" s="300"/>
      <c r="R1031" s="336"/>
      <c r="S1031" s="301"/>
      <c r="T1031" s="301"/>
      <c r="U1031" s="336"/>
      <c r="V1031" s="354"/>
      <c r="W1031" s="355"/>
      <c r="X1031" s="349"/>
      <c r="Y1031" s="313" t="str">
        <f>IF(ISBLANK(X1031),"",IFERROR(IF(VLOOKUP(A1031,'Np PL4 Stock'!A:J,10,FALSE)="Np4",X1031-VLOOKUP(A1031,'Np PL4 Stock'!A:E,5,FALSE),X1031-1-VLOOKUP(A1031,'Np PL4 Stock'!A:E,5,FALSE)),""))</f>
        <v/>
      </c>
      <c r="Z1031" s="325"/>
      <c r="AA1031" s="315"/>
      <c r="AB1031" s="316"/>
      <c r="AC1031" s="317" t="str">
        <f>IF(ISBLANK(AB1031),"",IFERROR(IF(VLOOKUP(A1031,'Np PL4 Stock'!A:J,10,FALSE)="Np4",AB1031-VLOOKUP(A1031,'Np PL4 Stock'!A:E,5,FALSE),AB1031-1-VLOOKUP(A1031,'Np PL4 Stock'!A:E,5,FALSE)),""))</f>
        <v/>
      </c>
      <c r="AD1031" s="290"/>
      <c r="AE1031" s="300"/>
      <c r="AF1031" s="323"/>
      <c r="AG1031" s="335"/>
      <c r="AH1031" s="336"/>
      <c r="AI1031" s="335"/>
      <c r="AJ1031" s="326"/>
      <c r="AK1031" s="334"/>
    </row>
    <row r="1032" spans="1:37">
      <c r="A1032" s="280" t="str">
        <f t="shared" si="35"/>
        <v/>
      </c>
      <c r="B1032" s="281"/>
      <c r="C1032" s="282"/>
      <c r="D1032" s="282"/>
      <c r="E1032" s="243"/>
      <c r="F1032" s="244"/>
      <c r="G1032" s="243"/>
      <c r="H1032" s="283" t="str">
        <f>IF(ISBLANK(F1032),"",IFERROR(VLOOKUP(A1032,'Np PL4 Stock'!$A:$U,20,FALSE),""))</f>
        <v/>
      </c>
      <c r="J1032" s="283" t="str">
        <f>IF(ISBLANK(F1032),"",VLOOKUP(LEFT(A1032,5),Unit!A:B,2,FALSE))</f>
        <v/>
      </c>
      <c r="K1032" s="243"/>
      <c r="L1032" s="243"/>
      <c r="M1032" s="291" t="str">
        <f t="shared" si="36"/>
        <v/>
      </c>
      <c r="N1032" s="292" t="str">
        <f>IF(ISBLANK(D1032),"",IFERROR(IF(VLOOKUP(A1032,'Np PL4 Stock'!A:J,10,FALSE)="Np4",D1032-VLOOKUP(A1032,'Np PL4 Stock'!A:E,5,FALSE),D1032-1-VLOOKUP(A1032,'Np PL4 Stock'!A:E,5,FALSE)),""))</f>
        <v/>
      </c>
      <c r="O1032" s="345"/>
      <c r="P1032" s="290"/>
      <c r="Q1032" s="300"/>
      <c r="R1032" s="336"/>
      <c r="S1032" s="301"/>
      <c r="T1032" s="301"/>
      <c r="U1032" s="336"/>
      <c r="V1032" s="354"/>
      <c r="W1032" s="355"/>
      <c r="X1032" s="349"/>
      <c r="Y1032" s="313" t="str">
        <f>IF(ISBLANK(X1032),"",IFERROR(IF(VLOOKUP(A1032,'Np PL4 Stock'!A:J,10,FALSE)="Np4",X1032-VLOOKUP(A1032,'Np PL4 Stock'!A:E,5,FALSE),X1032-1-VLOOKUP(A1032,'Np PL4 Stock'!A:E,5,FALSE)),""))</f>
        <v/>
      </c>
      <c r="Z1032" s="325"/>
      <c r="AA1032" s="315"/>
      <c r="AB1032" s="316"/>
      <c r="AC1032" s="317" t="str">
        <f>IF(ISBLANK(AB1032),"",IFERROR(IF(VLOOKUP(A1032,'Np PL4 Stock'!A:J,10,FALSE)="Np4",AB1032-VLOOKUP(A1032,'Np PL4 Stock'!A:E,5,FALSE),AB1032-1-VLOOKUP(A1032,'Np PL4 Stock'!A:E,5,FALSE)),""))</f>
        <v/>
      </c>
      <c r="AD1032" s="290"/>
      <c r="AE1032" s="300"/>
      <c r="AF1032" s="323"/>
      <c r="AG1032" s="335"/>
      <c r="AH1032" s="336"/>
      <c r="AI1032" s="335"/>
      <c r="AJ1032" s="326"/>
      <c r="AK1032" s="334"/>
    </row>
    <row r="1033" spans="1:37">
      <c r="A1033" s="280" t="str">
        <f t="shared" si="35"/>
        <v/>
      </c>
      <c r="B1033" s="281"/>
      <c r="C1033" s="282"/>
      <c r="D1033" s="282"/>
      <c r="E1033" s="243"/>
      <c r="F1033" s="244"/>
      <c r="G1033" s="243"/>
      <c r="H1033" s="283" t="str">
        <f>IF(ISBLANK(F1033),"",IFERROR(VLOOKUP(A1033,'Np PL4 Stock'!$A:$U,20,FALSE),""))</f>
        <v/>
      </c>
      <c r="J1033" s="283" t="str">
        <f>IF(ISBLANK(F1033),"",VLOOKUP(LEFT(A1033,5),Unit!A:B,2,FALSE))</f>
        <v/>
      </c>
      <c r="K1033" s="243"/>
      <c r="L1033" s="243"/>
      <c r="M1033" s="291" t="str">
        <f t="shared" si="36"/>
        <v/>
      </c>
      <c r="N1033" s="292" t="str">
        <f>IF(ISBLANK(D1033),"",IFERROR(IF(VLOOKUP(A1033,'Np PL4 Stock'!A:J,10,FALSE)="Np4",D1033-VLOOKUP(A1033,'Np PL4 Stock'!A:E,5,FALSE),D1033-1-VLOOKUP(A1033,'Np PL4 Stock'!A:E,5,FALSE)),""))</f>
        <v/>
      </c>
      <c r="O1033" s="345"/>
      <c r="P1033" s="290"/>
      <c r="Q1033" s="300"/>
      <c r="R1033" s="336"/>
      <c r="S1033" s="301"/>
      <c r="T1033" s="301"/>
      <c r="U1033" s="336"/>
      <c r="V1033" s="354"/>
      <c r="W1033" s="355"/>
      <c r="X1033" s="349"/>
      <c r="Y1033" s="313" t="str">
        <f>IF(ISBLANK(X1033),"",IFERROR(IF(VLOOKUP(A1033,'Np PL4 Stock'!A:J,10,FALSE)="Np4",X1033-VLOOKUP(A1033,'Np PL4 Stock'!A:E,5,FALSE),X1033-1-VLOOKUP(A1033,'Np PL4 Stock'!A:E,5,FALSE)),""))</f>
        <v/>
      </c>
      <c r="Z1033" s="325"/>
      <c r="AA1033" s="315"/>
      <c r="AB1033" s="316"/>
      <c r="AC1033" s="317" t="str">
        <f>IF(ISBLANK(AB1033),"",IFERROR(IF(VLOOKUP(A1033,'Np PL4 Stock'!A:J,10,FALSE)="Np4",AB1033-VLOOKUP(A1033,'Np PL4 Stock'!A:E,5,FALSE),AB1033-1-VLOOKUP(A1033,'Np PL4 Stock'!A:E,5,FALSE)),""))</f>
        <v/>
      </c>
      <c r="AD1033" s="290"/>
      <c r="AE1033" s="300"/>
      <c r="AF1033" s="323"/>
      <c r="AG1033" s="335"/>
      <c r="AH1033" s="336"/>
      <c r="AI1033" s="335"/>
      <c r="AJ1033" s="326"/>
      <c r="AK1033" s="334"/>
    </row>
    <row r="1034" spans="1:37">
      <c r="A1034" s="280" t="str">
        <f t="shared" si="35"/>
        <v/>
      </c>
      <c r="B1034" s="281"/>
      <c r="C1034" s="282"/>
      <c r="D1034" s="282"/>
      <c r="E1034" s="243"/>
      <c r="F1034" s="244"/>
      <c r="G1034" s="243"/>
      <c r="H1034" s="283" t="str">
        <f>IF(ISBLANK(F1034),"",IFERROR(VLOOKUP(A1034,'Np PL4 Stock'!$A:$U,20,FALSE),""))</f>
        <v/>
      </c>
      <c r="J1034" s="283" t="str">
        <f>IF(ISBLANK(F1034),"",VLOOKUP(LEFT(A1034,5),Unit!A:B,2,FALSE))</f>
        <v/>
      </c>
      <c r="K1034" s="243"/>
      <c r="L1034" s="243"/>
      <c r="M1034" s="291" t="str">
        <f t="shared" si="36"/>
        <v/>
      </c>
      <c r="N1034" s="292" t="str">
        <f>IF(ISBLANK(D1034),"",IFERROR(IF(VLOOKUP(A1034,'Np PL4 Stock'!A:J,10,FALSE)="Np4",D1034-VLOOKUP(A1034,'Np PL4 Stock'!A:E,5,FALSE),D1034-1-VLOOKUP(A1034,'Np PL4 Stock'!A:E,5,FALSE)),""))</f>
        <v/>
      </c>
      <c r="O1034" s="345"/>
      <c r="P1034" s="290"/>
      <c r="Q1034" s="300"/>
      <c r="R1034" s="336"/>
      <c r="S1034" s="301"/>
      <c r="T1034" s="301"/>
      <c r="U1034" s="336"/>
      <c r="V1034" s="354"/>
      <c r="W1034" s="355"/>
      <c r="X1034" s="349"/>
      <c r="Y1034" s="313" t="str">
        <f>IF(ISBLANK(X1034),"",IFERROR(IF(VLOOKUP(A1034,'Np PL4 Stock'!A:J,10,FALSE)="Np4",X1034-VLOOKUP(A1034,'Np PL4 Stock'!A:E,5,FALSE),X1034-1-VLOOKUP(A1034,'Np PL4 Stock'!A:E,5,FALSE)),""))</f>
        <v/>
      </c>
      <c r="Z1034" s="325"/>
      <c r="AA1034" s="315"/>
      <c r="AB1034" s="316"/>
      <c r="AC1034" s="317" t="str">
        <f>IF(ISBLANK(AB1034),"",IFERROR(IF(VLOOKUP(A1034,'Np PL4 Stock'!A:J,10,FALSE)="Np4",AB1034-VLOOKUP(A1034,'Np PL4 Stock'!A:E,5,FALSE),AB1034-1-VLOOKUP(A1034,'Np PL4 Stock'!A:E,5,FALSE)),""))</f>
        <v/>
      </c>
      <c r="AD1034" s="290"/>
      <c r="AE1034" s="300"/>
      <c r="AF1034" s="323"/>
      <c r="AG1034" s="335"/>
      <c r="AH1034" s="336"/>
      <c r="AI1034" s="335"/>
      <c r="AJ1034" s="326"/>
      <c r="AK1034" s="334"/>
    </row>
    <row r="1035" spans="1:37">
      <c r="A1035" s="280" t="str">
        <f t="shared" si="35"/>
        <v/>
      </c>
      <c r="B1035" s="281"/>
      <c r="C1035" s="282"/>
      <c r="D1035" s="282"/>
      <c r="E1035" s="243"/>
      <c r="F1035" s="244"/>
      <c r="G1035" s="243"/>
      <c r="H1035" s="283" t="str">
        <f>IF(ISBLANK(F1035),"",IFERROR(VLOOKUP(A1035,'Np PL4 Stock'!$A:$U,20,FALSE),""))</f>
        <v/>
      </c>
      <c r="J1035" s="283" t="str">
        <f>IF(ISBLANK(F1035),"",VLOOKUP(LEFT(A1035,5),Unit!A:B,2,FALSE))</f>
        <v/>
      </c>
      <c r="K1035" s="243"/>
      <c r="L1035" s="243"/>
      <c r="M1035" s="291" t="str">
        <f t="shared" si="36"/>
        <v/>
      </c>
      <c r="N1035" s="292" t="str">
        <f>IF(ISBLANK(D1035),"",IFERROR(IF(VLOOKUP(A1035,'Np PL4 Stock'!A:J,10,FALSE)="Np4",D1035-VLOOKUP(A1035,'Np PL4 Stock'!A:E,5,FALSE),D1035-1-VLOOKUP(A1035,'Np PL4 Stock'!A:E,5,FALSE)),""))</f>
        <v/>
      </c>
      <c r="O1035" s="345"/>
      <c r="P1035" s="290"/>
      <c r="Q1035" s="300"/>
      <c r="R1035" s="336"/>
      <c r="S1035" s="301"/>
      <c r="T1035" s="301"/>
      <c r="U1035" s="336"/>
      <c r="V1035" s="354"/>
      <c r="W1035" s="355"/>
      <c r="X1035" s="349"/>
      <c r="Y1035" s="313" t="str">
        <f>IF(ISBLANK(X1035),"",IFERROR(IF(VLOOKUP(A1035,'Np PL4 Stock'!A:J,10,FALSE)="Np4",X1035-VLOOKUP(A1035,'Np PL4 Stock'!A:E,5,FALSE),X1035-1-VLOOKUP(A1035,'Np PL4 Stock'!A:E,5,FALSE)),""))</f>
        <v/>
      </c>
      <c r="Z1035" s="325"/>
      <c r="AA1035" s="315"/>
      <c r="AB1035" s="316"/>
      <c r="AC1035" s="317" t="str">
        <f>IF(ISBLANK(AB1035),"",IFERROR(IF(VLOOKUP(A1035,'Np PL4 Stock'!A:J,10,FALSE)="Np4",AB1035-VLOOKUP(A1035,'Np PL4 Stock'!A:E,5,FALSE),AB1035-1-VLOOKUP(A1035,'Np PL4 Stock'!A:E,5,FALSE)),""))</f>
        <v/>
      </c>
      <c r="AD1035" s="290"/>
      <c r="AE1035" s="300"/>
      <c r="AF1035" s="323"/>
      <c r="AG1035" s="335"/>
      <c r="AH1035" s="336"/>
      <c r="AI1035" s="335"/>
      <c r="AJ1035" s="326"/>
      <c r="AK1035" s="334"/>
    </row>
    <row r="1036" spans="1:37">
      <c r="A1036" s="280" t="str">
        <f t="shared" si="35"/>
        <v/>
      </c>
      <c r="B1036" s="281"/>
      <c r="C1036" s="282"/>
      <c r="D1036" s="282"/>
      <c r="E1036" s="243"/>
      <c r="F1036" s="244"/>
      <c r="G1036" s="243"/>
      <c r="H1036" s="283" t="str">
        <f>IF(ISBLANK(F1036),"",IFERROR(VLOOKUP(A1036,'Np PL4 Stock'!$A:$U,20,FALSE),""))</f>
        <v/>
      </c>
      <c r="J1036" s="283" t="str">
        <f>IF(ISBLANK(F1036),"",VLOOKUP(LEFT(A1036,5),Unit!A:B,2,FALSE))</f>
        <v/>
      </c>
      <c r="K1036" s="243"/>
      <c r="L1036" s="243"/>
      <c r="M1036" s="291" t="str">
        <f t="shared" si="36"/>
        <v/>
      </c>
      <c r="N1036" s="292" t="str">
        <f>IF(ISBLANK(D1036),"",IFERROR(IF(VLOOKUP(A1036,'Np PL4 Stock'!A:J,10,FALSE)="Np4",D1036-VLOOKUP(A1036,'Np PL4 Stock'!A:E,5,FALSE),D1036-1-VLOOKUP(A1036,'Np PL4 Stock'!A:E,5,FALSE)),""))</f>
        <v/>
      </c>
      <c r="O1036" s="345"/>
      <c r="P1036" s="290"/>
      <c r="Q1036" s="300"/>
      <c r="R1036" s="336"/>
      <c r="S1036" s="301"/>
      <c r="T1036" s="301"/>
      <c r="U1036" s="336"/>
      <c r="V1036" s="354"/>
      <c r="W1036" s="355"/>
      <c r="X1036" s="349"/>
      <c r="Y1036" s="313" t="str">
        <f>IF(ISBLANK(X1036),"",IFERROR(IF(VLOOKUP(A1036,'Np PL4 Stock'!A:J,10,FALSE)="Np4",X1036-VLOOKUP(A1036,'Np PL4 Stock'!A:E,5,FALSE),X1036-1-VLOOKUP(A1036,'Np PL4 Stock'!A:E,5,FALSE)),""))</f>
        <v/>
      </c>
      <c r="Z1036" s="325"/>
      <c r="AA1036" s="315"/>
      <c r="AB1036" s="316"/>
      <c r="AC1036" s="317" t="str">
        <f>IF(ISBLANK(AB1036),"",IFERROR(IF(VLOOKUP(A1036,'Np PL4 Stock'!A:J,10,FALSE)="Np4",AB1036-VLOOKUP(A1036,'Np PL4 Stock'!A:E,5,FALSE),AB1036-1-VLOOKUP(A1036,'Np PL4 Stock'!A:E,5,FALSE)),""))</f>
        <v/>
      </c>
      <c r="AD1036" s="290"/>
      <c r="AE1036" s="300"/>
      <c r="AF1036" s="323"/>
      <c r="AG1036" s="335"/>
      <c r="AH1036" s="336"/>
      <c r="AI1036" s="335"/>
      <c r="AJ1036" s="326"/>
      <c r="AK1036" s="334"/>
    </row>
    <row r="1037" spans="1:37">
      <c r="A1037" s="280" t="str">
        <f t="shared" si="35"/>
        <v/>
      </c>
      <c r="B1037" s="281"/>
      <c r="C1037" s="282"/>
      <c r="D1037" s="282"/>
      <c r="E1037" s="243"/>
      <c r="F1037" s="244"/>
      <c r="G1037" s="243"/>
      <c r="H1037" s="283" t="str">
        <f>IF(ISBLANK(F1037),"",IFERROR(VLOOKUP(A1037,'Np PL4 Stock'!$A:$U,20,FALSE),""))</f>
        <v/>
      </c>
      <c r="J1037" s="283" t="str">
        <f>IF(ISBLANK(F1037),"",VLOOKUP(LEFT(A1037,5),Unit!A:B,2,FALSE))</f>
        <v/>
      </c>
      <c r="K1037" s="243"/>
      <c r="L1037" s="243"/>
      <c r="M1037" s="291" t="str">
        <f t="shared" si="36"/>
        <v/>
      </c>
      <c r="N1037" s="292" t="str">
        <f>IF(ISBLANK(D1037),"",IFERROR(IF(VLOOKUP(A1037,'Np PL4 Stock'!A:J,10,FALSE)="Np4",D1037-VLOOKUP(A1037,'Np PL4 Stock'!A:E,5,FALSE),D1037-1-VLOOKUP(A1037,'Np PL4 Stock'!A:E,5,FALSE)),""))</f>
        <v/>
      </c>
      <c r="O1037" s="345"/>
      <c r="P1037" s="290"/>
      <c r="Q1037" s="300"/>
      <c r="R1037" s="336"/>
      <c r="S1037" s="301"/>
      <c r="T1037" s="301"/>
      <c r="U1037" s="336"/>
      <c r="V1037" s="354"/>
      <c r="W1037" s="355"/>
      <c r="X1037" s="349"/>
      <c r="Y1037" s="313" t="str">
        <f>IF(ISBLANK(X1037),"",IFERROR(IF(VLOOKUP(A1037,'Np PL4 Stock'!A:J,10,FALSE)="Np4",X1037-VLOOKUP(A1037,'Np PL4 Stock'!A:E,5,FALSE),X1037-1-VLOOKUP(A1037,'Np PL4 Stock'!A:E,5,FALSE)),""))</f>
        <v/>
      </c>
      <c r="Z1037" s="325"/>
      <c r="AA1037" s="315"/>
      <c r="AB1037" s="316"/>
      <c r="AC1037" s="317" t="str">
        <f>IF(ISBLANK(AB1037),"",IFERROR(IF(VLOOKUP(A1037,'Np PL4 Stock'!A:J,10,FALSE)="Np4",AB1037-VLOOKUP(A1037,'Np PL4 Stock'!A:E,5,FALSE),AB1037-1-VLOOKUP(A1037,'Np PL4 Stock'!A:E,5,FALSE)),""))</f>
        <v/>
      </c>
      <c r="AD1037" s="290"/>
      <c r="AE1037" s="300"/>
      <c r="AF1037" s="323"/>
      <c r="AG1037" s="335"/>
      <c r="AH1037" s="336"/>
      <c r="AI1037" s="335"/>
      <c r="AJ1037" s="326"/>
      <c r="AK1037" s="334"/>
    </row>
    <row r="1038" spans="1:37">
      <c r="A1038" s="280" t="str">
        <f t="shared" si="35"/>
        <v/>
      </c>
      <c r="B1038" s="281"/>
      <c r="C1038" s="282"/>
      <c r="D1038" s="282"/>
      <c r="E1038" s="243"/>
      <c r="F1038" s="244"/>
      <c r="G1038" s="243"/>
      <c r="H1038" s="283" t="str">
        <f>IF(ISBLANK(F1038),"",IFERROR(VLOOKUP(A1038,'Np PL4 Stock'!$A:$U,20,FALSE),""))</f>
        <v/>
      </c>
      <c r="J1038" s="283" t="str">
        <f>IF(ISBLANK(F1038),"",VLOOKUP(LEFT(A1038,5),Unit!A:B,2,FALSE))</f>
        <v/>
      </c>
      <c r="K1038" s="243"/>
      <c r="L1038" s="243"/>
      <c r="M1038" s="291" t="str">
        <f t="shared" si="36"/>
        <v/>
      </c>
      <c r="N1038" s="292" t="str">
        <f>IF(ISBLANK(D1038),"",IFERROR(IF(VLOOKUP(A1038,'Np PL4 Stock'!A:J,10,FALSE)="Np4",D1038-VLOOKUP(A1038,'Np PL4 Stock'!A:E,5,FALSE),D1038-1-VLOOKUP(A1038,'Np PL4 Stock'!A:E,5,FALSE)),""))</f>
        <v/>
      </c>
      <c r="O1038" s="345"/>
      <c r="P1038" s="290"/>
      <c r="Q1038" s="300"/>
      <c r="R1038" s="336"/>
      <c r="S1038" s="301"/>
      <c r="T1038" s="301"/>
      <c r="U1038" s="336"/>
      <c r="V1038" s="354"/>
      <c r="W1038" s="355"/>
      <c r="X1038" s="349"/>
      <c r="Y1038" s="313" t="str">
        <f>IF(ISBLANK(X1038),"",IFERROR(IF(VLOOKUP(A1038,'Np PL4 Stock'!A:J,10,FALSE)="Np4",X1038-VLOOKUP(A1038,'Np PL4 Stock'!A:E,5,FALSE),X1038-1-VLOOKUP(A1038,'Np PL4 Stock'!A:E,5,FALSE)),""))</f>
        <v/>
      </c>
      <c r="Z1038" s="325"/>
      <c r="AA1038" s="315"/>
      <c r="AB1038" s="316"/>
      <c r="AC1038" s="317" t="str">
        <f>IF(ISBLANK(AB1038),"",IFERROR(IF(VLOOKUP(A1038,'Np PL4 Stock'!A:J,10,FALSE)="Np4",AB1038-VLOOKUP(A1038,'Np PL4 Stock'!A:E,5,FALSE),AB1038-1-VLOOKUP(A1038,'Np PL4 Stock'!A:E,5,FALSE)),""))</f>
        <v/>
      </c>
      <c r="AD1038" s="290"/>
      <c r="AE1038" s="300"/>
      <c r="AF1038" s="323"/>
      <c r="AG1038" s="335"/>
      <c r="AH1038" s="336"/>
      <c r="AI1038" s="335"/>
      <c r="AJ1038" s="326"/>
      <c r="AK1038" s="334"/>
    </row>
    <row r="1039" spans="1:37">
      <c r="A1039" s="280" t="str">
        <f t="shared" si="35"/>
        <v/>
      </c>
      <c r="B1039" s="281"/>
      <c r="C1039" s="282"/>
      <c r="D1039" s="282"/>
      <c r="E1039" s="243"/>
      <c r="F1039" s="244"/>
      <c r="G1039" s="243"/>
      <c r="H1039" s="283" t="str">
        <f>IF(ISBLANK(F1039),"",IFERROR(VLOOKUP(A1039,'Np PL4 Stock'!$A:$U,20,FALSE),""))</f>
        <v/>
      </c>
      <c r="J1039" s="283" t="str">
        <f>IF(ISBLANK(F1039),"",VLOOKUP(LEFT(A1039,5),Unit!A:B,2,FALSE))</f>
        <v/>
      </c>
      <c r="K1039" s="243"/>
      <c r="L1039" s="243"/>
      <c r="M1039" s="291" t="str">
        <f t="shared" si="36"/>
        <v/>
      </c>
      <c r="N1039" s="292" t="str">
        <f>IF(ISBLANK(D1039),"",IFERROR(IF(VLOOKUP(A1039,'Np PL4 Stock'!A:J,10,FALSE)="Np4",D1039-VLOOKUP(A1039,'Np PL4 Stock'!A:E,5,FALSE),D1039-1-VLOOKUP(A1039,'Np PL4 Stock'!A:E,5,FALSE)),""))</f>
        <v/>
      </c>
      <c r="O1039" s="345"/>
      <c r="P1039" s="290"/>
      <c r="Q1039" s="300"/>
      <c r="R1039" s="336"/>
      <c r="S1039" s="301"/>
      <c r="T1039" s="301"/>
      <c r="U1039" s="336"/>
      <c r="V1039" s="354"/>
      <c r="W1039" s="355"/>
      <c r="X1039" s="349"/>
      <c r="Y1039" s="313" t="str">
        <f>IF(ISBLANK(X1039),"",IFERROR(IF(VLOOKUP(A1039,'Np PL4 Stock'!A:J,10,FALSE)="Np4",X1039-VLOOKUP(A1039,'Np PL4 Stock'!A:E,5,FALSE),X1039-1-VLOOKUP(A1039,'Np PL4 Stock'!A:E,5,FALSE)),""))</f>
        <v/>
      </c>
      <c r="Z1039" s="325"/>
      <c r="AA1039" s="315"/>
      <c r="AB1039" s="316"/>
      <c r="AC1039" s="317" t="str">
        <f>IF(ISBLANK(AB1039),"",IFERROR(IF(VLOOKUP(A1039,'Np PL4 Stock'!A:J,10,FALSE)="Np4",AB1039-VLOOKUP(A1039,'Np PL4 Stock'!A:E,5,FALSE),AB1039-1-VLOOKUP(A1039,'Np PL4 Stock'!A:E,5,FALSE)),""))</f>
        <v/>
      </c>
      <c r="AD1039" s="290"/>
      <c r="AE1039" s="300"/>
      <c r="AF1039" s="323"/>
      <c r="AG1039" s="335"/>
      <c r="AH1039" s="336"/>
      <c r="AI1039" s="335"/>
      <c r="AJ1039" s="326"/>
      <c r="AK1039" s="334"/>
    </row>
    <row r="1040" spans="1:37">
      <c r="A1040" s="280" t="str">
        <f t="shared" si="35"/>
        <v/>
      </c>
      <c r="B1040" s="281"/>
      <c r="C1040" s="282"/>
      <c r="D1040" s="282"/>
      <c r="E1040" s="243"/>
      <c r="F1040" s="244"/>
      <c r="G1040" s="243"/>
      <c r="H1040" s="283" t="str">
        <f>IF(ISBLANK(F1040),"",IFERROR(VLOOKUP(A1040,'Np PL4 Stock'!$A:$U,20,FALSE),""))</f>
        <v/>
      </c>
      <c r="J1040" s="283" t="str">
        <f>IF(ISBLANK(F1040),"",VLOOKUP(LEFT(A1040,5),Unit!A:B,2,FALSE))</f>
        <v/>
      </c>
      <c r="K1040" s="243"/>
      <c r="L1040" s="243"/>
      <c r="M1040" s="291" t="str">
        <f t="shared" si="36"/>
        <v/>
      </c>
      <c r="N1040" s="292" t="str">
        <f>IF(ISBLANK(D1040),"",IFERROR(IF(VLOOKUP(A1040,'Np PL4 Stock'!A:J,10,FALSE)="Np4",D1040-VLOOKUP(A1040,'Np PL4 Stock'!A:E,5,FALSE),D1040-1-VLOOKUP(A1040,'Np PL4 Stock'!A:E,5,FALSE)),""))</f>
        <v/>
      </c>
      <c r="O1040" s="345"/>
      <c r="P1040" s="290"/>
      <c r="Q1040" s="300"/>
      <c r="R1040" s="336"/>
      <c r="S1040" s="301"/>
      <c r="T1040" s="301"/>
      <c r="U1040" s="336"/>
      <c r="V1040" s="354"/>
      <c r="W1040" s="355"/>
      <c r="X1040" s="349"/>
      <c r="Y1040" s="313" t="str">
        <f>IF(ISBLANK(X1040),"",IFERROR(IF(VLOOKUP(A1040,'Np PL4 Stock'!A:J,10,FALSE)="Np4",X1040-VLOOKUP(A1040,'Np PL4 Stock'!A:E,5,FALSE),X1040-1-VLOOKUP(A1040,'Np PL4 Stock'!A:E,5,FALSE)),""))</f>
        <v/>
      </c>
      <c r="Z1040" s="325"/>
      <c r="AA1040" s="315"/>
      <c r="AB1040" s="316"/>
      <c r="AC1040" s="317" t="str">
        <f>IF(ISBLANK(AB1040),"",IFERROR(IF(VLOOKUP(A1040,'Np PL4 Stock'!A:J,10,FALSE)="Np4",AB1040-VLOOKUP(A1040,'Np PL4 Stock'!A:E,5,FALSE),AB1040-1-VLOOKUP(A1040,'Np PL4 Stock'!A:E,5,FALSE)),""))</f>
        <v/>
      </c>
      <c r="AD1040" s="290"/>
      <c r="AE1040" s="300"/>
      <c r="AF1040" s="323"/>
      <c r="AG1040" s="335"/>
      <c r="AH1040" s="336"/>
      <c r="AI1040" s="335"/>
      <c r="AJ1040" s="326"/>
      <c r="AK1040" s="334"/>
    </row>
    <row r="1041" spans="1:37">
      <c r="A1041" s="280" t="str">
        <f t="shared" si="35"/>
        <v/>
      </c>
      <c r="B1041" s="281"/>
      <c r="C1041" s="282"/>
      <c r="D1041" s="282"/>
      <c r="E1041" s="243"/>
      <c r="F1041" s="244"/>
      <c r="G1041" s="243"/>
      <c r="H1041" s="283" t="str">
        <f>IF(ISBLANK(F1041),"",IFERROR(VLOOKUP(A1041,'Np PL4 Stock'!$A:$U,20,FALSE),""))</f>
        <v/>
      </c>
      <c r="J1041" s="283" t="str">
        <f>IF(ISBLANK(F1041),"",VLOOKUP(LEFT(A1041,5),Unit!A:B,2,FALSE))</f>
        <v/>
      </c>
      <c r="K1041" s="243"/>
      <c r="L1041" s="243"/>
      <c r="M1041" s="291" t="str">
        <f t="shared" si="36"/>
        <v/>
      </c>
      <c r="N1041" s="292" t="str">
        <f>IF(ISBLANK(D1041),"",IFERROR(IF(VLOOKUP(A1041,'Np PL4 Stock'!A:J,10,FALSE)="Np4",D1041-VLOOKUP(A1041,'Np PL4 Stock'!A:E,5,FALSE),D1041-1-VLOOKUP(A1041,'Np PL4 Stock'!A:E,5,FALSE)),""))</f>
        <v/>
      </c>
      <c r="O1041" s="345"/>
      <c r="P1041" s="290"/>
      <c r="Q1041" s="300"/>
      <c r="R1041" s="336"/>
      <c r="S1041" s="301"/>
      <c r="T1041" s="301"/>
      <c r="U1041" s="336"/>
      <c r="V1041" s="354"/>
      <c r="W1041" s="355"/>
      <c r="X1041" s="349"/>
      <c r="Y1041" s="313" t="str">
        <f>IF(ISBLANK(X1041),"",IFERROR(IF(VLOOKUP(A1041,'Np PL4 Stock'!A:J,10,FALSE)="Np4",X1041-VLOOKUP(A1041,'Np PL4 Stock'!A:E,5,FALSE),X1041-1-VLOOKUP(A1041,'Np PL4 Stock'!A:E,5,FALSE)),""))</f>
        <v/>
      </c>
      <c r="Z1041" s="325"/>
      <c r="AA1041" s="315"/>
      <c r="AB1041" s="316"/>
      <c r="AC1041" s="317" t="str">
        <f>IF(ISBLANK(AB1041),"",IFERROR(IF(VLOOKUP(A1041,'Np PL4 Stock'!A:J,10,FALSE)="Np4",AB1041-VLOOKUP(A1041,'Np PL4 Stock'!A:E,5,FALSE),AB1041-1-VLOOKUP(A1041,'Np PL4 Stock'!A:E,5,FALSE)),""))</f>
        <v/>
      </c>
      <c r="AD1041" s="290"/>
      <c r="AE1041" s="300"/>
      <c r="AF1041" s="323"/>
      <c r="AG1041" s="335"/>
      <c r="AH1041" s="336"/>
      <c r="AI1041" s="335"/>
      <c r="AJ1041" s="326"/>
      <c r="AK1041" s="334"/>
    </row>
    <row r="1042" spans="1:37">
      <c r="A1042" s="280" t="str">
        <f t="shared" si="35"/>
        <v/>
      </c>
      <c r="B1042" s="281"/>
      <c r="C1042" s="282"/>
      <c r="D1042" s="282"/>
      <c r="E1042" s="243"/>
      <c r="F1042" s="244"/>
      <c r="G1042" s="243"/>
      <c r="H1042" s="283" t="str">
        <f>IF(ISBLANK(F1042),"",IFERROR(VLOOKUP(A1042,'Np PL4 Stock'!$A:$U,20,FALSE),""))</f>
        <v/>
      </c>
      <c r="J1042" s="283" t="str">
        <f>IF(ISBLANK(F1042),"",VLOOKUP(LEFT(A1042,5),Unit!A:B,2,FALSE))</f>
        <v/>
      </c>
      <c r="K1042" s="243"/>
      <c r="L1042" s="243"/>
      <c r="M1042" s="291" t="str">
        <f t="shared" si="36"/>
        <v/>
      </c>
      <c r="N1042" s="292" t="str">
        <f>IF(ISBLANK(D1042),"",IFERROR(IF(VLOOKUP(A1042,'Np PL4 Stock'!A:J,10,FALSE)="Np4",D1042-VLOOKUP(A1042,'Np PL4 Stock'!A:E,5,FALSE),D1042-1-VLOOKUP(A1042,'Np PL4 Stock'!A:E,5,FALSE)),""))</f>
        <v/>
      </c>
      <c r="O1042" s="345"/>
      <c r="P1042" s="290"/>
      <c r="Q1042" s="300"/>
      <c r="R1042" s="336"/>
      <c r="S1042" s="301"/>
      <c r="T1042" s="301"/>
      <c r="U1042" s="336"/>
      <c r="V1042" s="354"/>
      <c r="W1042" s="355"/>
      <c r="X1042" s="349"/>
      <c r="Y1042" s="313" t="str">
        <f>IF(ISBLANK(X1042),"",IFERROR(IF(VLOOKUP(A1042,'Np PL4 Stock'!A:J,10,FALSE)="Np4",X1042-VLOOKUP(A1042,'Np PL4 Stock'!A:E,5,FALSE),X1042-1-VLOOKUP(A1042,'Np PL4 Stock'!A:E,5,FALSE)),""))</f>
        <v/>
      </c>
      <c r="Z1042" s="325"/>
      <c r="AA1042" s="315"/>
      <c r="AB1042" s="316"/>
      <c r="AC1042" s="317" t="str">
        <f>IF(ISBLANK(AB1042),"",IFERROR(IF(VLOOKUP(A1042,'Np PL4 Stock'!A:J,10,FALSE)="Np4",AB1042-VLOOKUP(A1042,'Np PL4 Stock'!A:E,5,FALSE),AB1042-1-VLOOKUP(A1042,'Np PL4 Stock'!A:E,5,FALSE)),""))</f>
        <v/>
      </c>
      <c r="AD1042" s="290"/>
      <c r="AE1042" s="300"/>
      <c r="AF1042" s="323"/>
      <c r="AG1042" s="335"/>
      <c r="AH1042" s="336"/>
      <c r="AI1042" s="335"/>
      <c r="AJ1042" s="326"/>
      <c r="AK1042" s="334"/>
    </row>
    <row r="1043" spans="1:37">
      <c r="A1043" s="280" t="str">
        <f t="shared" si="35"/>
        <v/>
      </c>
      <c r="B1043" s="281"/>
      <c r="C1043" s="282"/>
      <c r="D1043" s="282"/>
      <c r="E1043" s="243"/>
      <c r="F1043" s="244"/>
      <c r="G1043" s="243"/>
      <c r="H1043" s="283" t="str">
        <f>IF(ISBLANK(F1043),"",IFERROR(VLOOKUP(A1043,'Np PL4 Stock'!$A:$U,20,FALSE),""))</f>
        <v/>
      </c>
      <c r="J1043" s="283" t="str">
        <f>IF(ISBLANK(F1043),"",VLOOKUP(LEFT(A1043,5),Unit!A:B,2,FALSE))</f>
        <v/>
      </c>
      <c r="K1043" s="243"/>
      <c r="L1043" s="243"/>
      <c r="M1043" s="291" t="str">
        <f t="shared" si="36"/>
        <v/>
      </c>
      <c r="N1043" s="292" t="str">
        <f>IF(ISBLANK(D1043),"",IFERROR(IF(VLOOKUP(A1043,'Np PL4 Stock'!A:J,10,FALSE)="Np4",D1043-VLOOKUP(A1043,'Np PL4 Stock'!A:E,5,FALSE),D1043-1-VLOOKUP(A1043,'Np PL4 Stock'!A:E,5,FALSE)),""))</f>
        <v/>
      </c>
      <c r="O1043" s="345"/>
      <c r="P1043" s="290"/>
      <c r="Q1043" s="300"/>
      <c r="R1043" s="336"/>
      <c r="S1043" s="301"/>
      <c r="T1043" s="301"/>
      <c r="U1043" s="336"/>
      <c r="V1043" s="354"/>
      <c r="W1043" s="355"/>
      <c r="X1043" s="349"/>
      <c r="Y1043" s="313" t="str">
        <f>IF(ISBLANK(X1043),"",IFERROR(IF(VLOOKUP(A1043,'Np PL4 Stock'!A:J,10,FALSE)="Np4",X1043-VLOOKUP(A1043,'Np PL4 Stock'!A:E,5,FALSE),X1043-1-VLOOKUP(A1043,'Np PL4 Stock'!A:E,5,FALSE)),""))</f>
        <v/>
      </c>
      <c r="Z1043" s="325"/>
      <c r="AA1043" s="315"/>
      <c r="AB1043" s="316"/>
      <c r="AC1043" s="317" t="str">
        <f>IF(ISBLANK(AB1043),"",IFERROR(IF(VLOOKUP(A1043,'Np PL4 Stock'!A:J,10,FALSE)="Np4",AB1043-VLOOKUP(A1043,'Np PL4 Stock'!A:E,5,FALSE),AB1043-1-VLOOKUP(A1043,'Np PL4 Stock'!A:E,5,FALSE)),""))</f>
        <v/>
      </c>
      <c r="AD1043" s="290"/>
      <c r="AE1043" s="300"/>
      <c r="AF1043" s="323"/>
      <c r="AG1043" s="335"/>
      <c r="AH1043" s="336"/>
      <c r="AI1043" s="335"/>
      <c r="AJ1043" s="326"/>
      <c r="AK1043" s="334"/>
    </row>
    <row r="1044" spans="1:37">
      <c r="A1044" s="280" t="str">
        <f t="shared" si="35"/>
        <v/>
      </c>
      <c r="B1044" s="281"/>
      <c r="C1044" s="282"/>
      <c r="D1044" s="282"/>
      <c r="E1044" s="243"/>
      <c r="F1044" s="244"/>
      <c r="G1044" s="243"/>
      <c r="H1044" s="283" t="str">
        <f>IF(ISBLANK(F1044),"",IFERROR(VLOOKUP(A1044,'Np PL4 Stock'!$A:$U,20,FALSE),""))</f>
        <v/>
      </c>
      <c r="J1044" s="283" t="str">
        <f>IF(ISBLANK(F1044),"",VLOOKUP(LEFT(A1044,5),Unit!A:B,2,FALSE))</f>
        <v/>
      </c>
      <c r="K1044" s="243"/>
      <c r="L1044" s="243"/>
      <c r="M1044" s="291" t="str">
        <f t="shared" si="36"/>
        <v/>
      </c>
      <c r="N1044" s="292" t="str">
        <f>IF(ISBLANK(D1044),"",IFERROR(IF(VLOOKUP(A1044,'Np PL4 Stock'!A:J,10,FALSE)="Np4",D1044-VLOOKUP(A1044,'Np PL4 Stock'!A:E,5,FALSE),D1044-1-VLOOKUP(A1044,'Np PL4 Stock'!A:E,5,FALSE)),""))</f>
        <v/>
      </c>
      <c r="O1044" s="345"/>
      <c r="P1044" s="290"/>
      <c r="Q1044" s="300"/>
      <c r="R1044" s="336"/>
      <c r="S1044" s="301"/>
      <c r="T1044" s="301"/>
      <c r="U1044" s="336"/>
      <c r="V1044" s="354"/>
      <c r="W1044" s="355"/>
      <c r="X1044" s="349"/>
      <c r="Y1044" s="313" t="str">
        <f>IF(ISBLANK(X1044),"",IFERROR(IF(VLOOKUP(A1044,'Np PL4 Stock'!A:J,10,FALSE)="Np4",X1044-VLOOKUP(A1044,'Np PL4 Stock'!A:E,5,FALSE),X1044-1-VLOOKUP(A1044,'Np PL4 Stock'!A:E,5,FALSE)),""))</f>
        <v/>
      </c>
      <c r="Z1044" s="325"/>
      <c r="AA1044" s="315"/>
      <c r="AB1044" s="316"/>
      <c r="AC1044" s="317" t="str">
        <f>IF(ISBLANK(AB1044),"",IFERROR(IF(VLOOKUP(A1044,'Np PL4 Stock'!A:J,10,FALSE)="Np4",AB1044-VLOOKUP(A1044,'Np PL4 Stock'!A:E,5,FALSE),AB1044-1-VLOOKUP(A1044,'Np PL4 Stock'!A:E,5,FALSE)),""))</f>
        <v/>
      </c>
      <c r="AD1044" s="290"/>
      <c r="AE1044" s="300"/>
      <c r="AF1044" s="323"/>
      <c r="AG1044" s="335"/>
      <c r="AH1044" s="336"/>
      <c r="AI1044" s="335"/>
      <c r="AJ1044" s="326"/>
      <c r="AK1044" s="334"/>
    </row>
    <row r="1045" spans="1:37">
      <c r="A1045" s="280" t="str">
        <f t="shared" si="35"/>
        <v/>
      </c>
      <c r="B1045" s="281"/>
      <c r="C1045" s="282"/>
      <c r="D1045" s="282"/>
      <c r="E1045" s="243"/>
      <c r="F1045" s="244"/>
      <c r="G1045" s="243"/>
      <c r="H1045" s="283" t="str">
        <f>IF(ISBLANK(F1045),"",IFERROR(VLOOKUP(A1045,'Np PL4 Stock'!$A:$U,20,FALSE),""))</f>
        <v/>
      </c>
      <c r="J1045" s="283" t="str">
        <f>IF(ISBLANK(F1045),"",VLOOKUP(LEFT(A1045,5),Unit!A:B,2,FALSE))</f>
        <v/>
      </c>
      <c r="K1045" s="243"/>
      <c r="L1045" s="243"/>
      <c r="M1045" s="291" t="str">
        <f t="shared" si="36"/>
        <v/>
      </c>
      <c r="N1045" s="292" t="str">
        <f>IF(ISBLANK(D1045),"",IFERROR(IF(VLOOKUP(A1045,'Np PL4 Stock'!A:J,10,FALSE)="Np4",D1045-VLOOKUP(A1045,'Np PL4 Stock'!A:E,5,FALSE),D1045-1-VLOOKUP(A1045,'Np PL4 Stock'!A:E,5,FALSE)),""))</f>
        <v/>
      </c>
      <c r="O1045" s="345"/>
      <c r="P1045" s="290"/>
      <c r="Q1045" s="300"/>
      <c r="R1045" s="336"/>
      <c r="S1045" s="301"/>
      <c r="T1045" s="301"/>
      <c r="U1045" s="336"/>
      <c r="V1045" s="354"/>
      <c r="W1045" s="355"/>
      <c r="X1045" s="349"/>
      <c r="Y1045" s="313" t="str">
        <f>IF(ISBLANK(X1045),"",IFERROR(IF(VLOOKUP(A1045,'Np PL4 Stock'!A:J,10,FALSE)="Np4",X1045-VLOOKUP(A1045,'Np PL4 Stock'!A:E,5,FALSE),X1045-1-VLOOKUP(A1045,'Np PL4 Stock'!A:E,5,FALSE)),""))</f>
        <v/>
      </c>
      <c r="Z1045" s="325"/>
      <c r="AA1045" s="315"/>
      <c r="AB1045" s="316"/>
      <c r="AC1045" s="317" t="str">
        <f>IF(ISBLANK(AB1045),"",IFERROR(IF(VLOOKUP(A1045,'Np PL4 Stock'!A:J,10,FALSE)="Np4",AB1045-VLOOKUP(A1045,'Np PL4 Stock'!A:E,5,FALSE),AB1045-1-VLOOKUP(A1045,'Np PL4 Stock'!A:E,5,FALSE)),""))</f>
        <v/>
      </c>
      <c r="AD1045" s="290"/>
      <c r="AE1045" s="300"/>
      <c r="AF1045" s="323"/>
      <c r="AG1045" s="335"/>
      <c r="AH1045" s="336"/>
      <c r="AI1045" s="335"/>
      <c r="AJ1045" s="326"/>
      <c r="AK1045" s="334"/>
    </row>
    <row r="1046" spans="1:37">
      <c r="A1046" s="280" t="str">
        <f t="shared" si="35"/>
        <v/>
      </c>
      <c r="B1046" s="281"/>
      <c r="C1046" s="282"/>
      <c r="D1046" s="282"/>
      <c r="E1046" s="243"/>
      <c r="F1046" s="244"/>
      <c r="G1046" s="243"/>
      <c r="H1046" s="283" t="str">
        <f>IF(ISBLANK(F1046),"",IFERROR(VLOOKUP(A1046,'Np PL4 Stock'!$A:$U,20,FALSE),""))</f>
        <v/>
      </c>
      <c r="J1046" s="283" t="str">
        <f>IF(ISBLANK(F1046),"",VLOOKUP(LEFT(A1046,5),Unit!A:B,2,FALSE))</f>
        <v/>
      </c>
      <c r="K1046" s="243"/>
      <c r="L1046" s="243"/>
      <c r="M1046" s="291" t="str">
        <f t="shared" si="36"/>
        <v/>
      </c>
      <c r="N1046" s="292" t="str">
        <f>IF(ISBLANK(D1046),"",IFERROR(IF(VLOOKUP(A1046,'Np PL4 Stock'!A:J,10,FALSE)="Np4",D1046-VLOOKUP(A1046,'Np PL4 Stock'!A:E,5,FALSE),D1046-1-VLOOKUP(A1046,'Np PL4 Stock'!A:E,5,FALSE)),""))</f>
        <v/>
      </c>
      <c r="O1046" s="345"/>
      <c r="P1046" s="290"/>
      <c r="Q1046" s="300"/>
      <c r="R1046" s="336"/>
      <c r="S1046" s="301"/>
      <c r="T1046" s="301"/>
      <c r="U1046" s="336"/>
      <c r="V1046" s="354"/>
      <c r="W1046" s="355"/>
      <c r="X1046" s="349"/>
      <c r="Y1046" s="313" t="str">
        <f>IF(ISBLANK(X1046),"",IFERROR(IF(VLOOKUP(A1046,'Np PL4 Stock'!A:J,10,FALSE)="Np4",X1046-VLOOKUP(A1046,'Np PL4 Stock'!A:E,5,FALSE),X1046-1-VLOOKUP(A1046,'Np PL4 Stock'!A:E,5,FALSE)),""))</f>
        <v/>
      </c>
      <c r="Z1046" s="325"/>
      <c r="AA1046" s="315"/>
      <c r="AB1046" s="316"/>
      <c r="AC1046" s="317" t="str">
        <f>IF(ISBLANK(AB1046),"",IFERROR(IF(VLOOKUP(A1046,'Np PL4 Stock'!A:J,10,FALSE)="Np4",AB1046-VLOOKUP(A1046,'Np PL4 Stock'!A:E,5,FALSE),AB1046-1-VLOOKUP(A1046,'Np PL4 Stock'!A:E,5,FALSE)),""))</f>
        <v/>
      </c>
      <c r="AD1046" s="290"/>
      <c r="AE1046" s="300"/>
      <c r="AF1046" s="323"/>
      <c r="AG1046" s="335"/>
      <c r="AH1046" s="336"/>
      <c r="AI1046" s="335"/>
      <c r="AJ1046" s="326"/>
      <c r="AK1046" s="334"/>
    </row>
    <row r="1047" spans="1:37">
      <c r="A1047" s="280" t="str">
        <f t="shared" si="35"/>
        <v/>
      </c>
      <c r="B1047" s="281"/>
      <c r="C1047" s="282"/>
      <c r="D1047" s="282"/>
      <c r="E1047" s="243"/>
      <c r="F1047" s="244"/>
      <c r="G1047" s="243"/>
      <c r="H1047" s="283" t="str">
        <f>IF(ISBLANK(F1047),"",IFERROR(VLOOKUP(A1047,'Np PL4 Stock'!$A:$U,20,FALSE),""))</f>
        <v/>
      </c>
      <c r="J1047" s="283" t="str">
        <f>IF(ISBLANK(F1047),"",VLOOKUP(LEFT(A1047,5),Unit!A:B,2,FALSE))</f>
        <v/>
      </c>
      <c r="K1047" s="243"/>
      <c r="L1047" s="243"/>
      <c r="M1047" s="291" t="str">
        <f t="shared" si="36"/>
        <v/>
      </c>
      <c r="N1047" s="292" t="str">
        <f>IF(ISBLANK(D1047),"",IFERROR(IF(VLOOKUP(A1047,'Np PL4 Stock'!A:J,10,FALSE)="Np4",D1047-VLOOKUP(A1047,'Np PL4 Stock'!A:E,5,FALSE),D1047-1-VLOOKUP(A1047,'Np PL4 Stock'!A:E,5,FALSE)),""))</f>
        <v/>
      </c>
      <c r="O1047" s="345"/>
      <c r="P1047" s="290"/>
      <c r="Q1047" s="300"/>
      <c r="R1047" s="336"/>
      <c r="S1047" s="301"/>
      <c r="T1047" s="301"/>
      <c r="U1047" s="336"/>
      <c r="V1047" s="354"/>
      <c r="W1047" s="355"/>
      <c r="X1047" s="349"/>
      <c r="Y1047" s="313" t="str">
        <f>IF(ISBLANK(X1047),"",IFERROR(IF(VLOOKUP(A1047,'Np PL4 Stock'!A:J,10,FALSE)="Np4",X1047-VLOOKUP(A1047,'Np PL4 Stock'!A:E,5,FALSE),X1047-1-VLOOKUP(A1047,'Np PL4 Stock'!A:E,5,FALSE)),""))</f>
        <v/>
      </c>
      <c r="Z1047" s="325"/>
      <c r="AA1047" s="315"/>
      <c r="AB1047" s="316"/>
      <c r="AC1047" s="317" t="str">
        <f>IF(ISBLANK(AB1047),"",IFERROR(IF(VLOOKUP(A1047,'Np PL4 Stock'!A:J,10,FALSE)="Np4",AB1047-VLOOKUP(A1047,'Np PL4 Stock'!A:E,5,FALSE),AB1047-1-VLOOKUP(A1047,'Np PL4 Stock'!A:E,5,FALSE)),""))</f>
        <v/>
      </c>
      <c r="AD1047" s="290"/>
      <c r="AE1047" s="300"/>
      <c r="AF1047" s="323"/>
      <c r="AG1047" s="335"/>
      <c r="AH1047" s="336"/>
      <c r="AI1047" s="335"/>
      <c r="AJ1047" s="326"/>
      <c r="AK1047" s="334"/>
    </row>
    <row r="1048" spans="1:37">
      <c r="A1048" s="280" t="str">
        <f t="shared" si="35"/>
        <v/>
      </c>
      <c r="B1048" s="281"/>
      <c r="C1048" s="282"/>
      <c r="D1048" s="282"/>
      <c r="E1048" s="243"/>
      <c r="F1048" s="244"/>
      <c r="G1048" s="243"/>
      <c r="H1048" s="283" t="str">
        <f>IF(ISBLANK(F1048),"",IFERROR(VLOOKUP(A1048,'Np PL4 Stock'!$A:$U,20,FALSE),""))</f>
        <v/>
      </c>
      <c r="J1048" s="283" t="str">
        <f>IF(ISBLANK(F1048),"",VLOOKUP(LEFT(A1048,5),Unit!A:B,2,FALSE))</f>
        <v/>
      </c>
      <c r="K1048" s="243"/>
      <c r="L1048" s="243"/>
      <c r="M1048" s="291" t="str">
        <f t="shared" si="36"/>
        <v/>
      </c>
      <c r="N1048" s="292" t="str">
        <f>IF(ISBLANK(D1048),"",IFERROR(IF(VLOOKUP(A1048,'Np PL4 Stock'!A:J,10,FALSE)="Np4",D1048-VLOOKUP(A1048,'Np PL4 Stock'!A:E,5,FALSE),D1048-1-VLOOKUP(A1048,'Np PL4 Stock'!A:E,5,FALSE)),""))</f>
        <v/>
      </c>
      <c r="O1048" s="345"/>
      <c r="P1048" s="290"/>
      <c r="Q1048" s="300"/>
      <c r="R1048" s="336"/>
      <c r="S1048" s="301"/>
      <c r="T1048" s="301"/>
      <c r="U1048" s="336"/>
      <c r="V1048" s="354"/>
      <c r="W1048" s="355"/>
      <c r="X1048" s="349"/>
      <c r="Y1048" s="313" t="str">
        <f>IF(ISBLANK(X1048),"",IFERROR(IF(VLOOKUP(A1048,'Np PL4 Stock'!A:J,10,FALSE)="Np4",X1048-VLOOKUP(A1048,'Np PL4 Stock'!A:E,5,FALSE),X1048-1-VLOOKUP(A1048,'Np PL4 Stock'!A:E,5,FALSE)),""))</f>
        <v/>
      </c>
      <c r="Z1048" s="325"/>
      <c r="AA1048" s="315"/>
      <c r="AB1048" s="316"/>
      <c r="AC1048" s="317" t="str">
        <f>IF(ISBLANK(AB1048),"",IFERROR(IF(VLOOKUP(A1048,'Np PL4 Stock'!A:J,10,FALSE)="Np4",AB1048-VLOOKUP(A1048,'Np PL4 Stock'!A:E,5,FALSE),AB1048-1-VLOOKUP(A1048,'Np PL4 Stock'!A:E,5,FALSE)),""))</f>
        <v/>
      </c>
      <c r="AD1048" s="290"/>
      <c r="AE1048" s="300"/>
      <c r="AF1048" s="323"/>
      <c r="AG1048" s="335"/>
      <c r="AH1048" s="336"/>
      <c r="AI1048" s="335"/>
      <c r="AJ1048" s="326"/>
      <c r="AK1048" s="334"/>
    </row>
    <row r="1049" spans="1:37">
      <c r="A1049" s="280" t="str">
        <f t="shared" si="35"/>
        <v/>
      </c>
      <c r="B1049" s="281"/>
      <c r="C1049" s="282"/>
      <c r="D1049" s="282"/>
      <c r="E1049" s="243"/>
      <c r="F1049" s="244"/>
      <c r="G1049" s="243"/>
      <c r="H1049" s="283" t="str">
        <f>IF(ISBLANK(F1049),"",IFERROR(VLOOKUP(A1049,'Np PL4 Stock'!$A:$U,20,FALSE),""))</f>
        <v/>
      </c>
      <c r="J1049" s="283" t="str">
        <f>IF(ISBLANK(F1049),"",VLOOKUP(LEFT(A1049,5),Unit!A:B,2,FALSE))</f>
        <v/>
      </c>
      <c r="K1049" s="243"/>
      <c r="L1049" s="243"/>
      <c r="M1049" s="291" t="str">
        <f t="shared" si="36"/>
        <v/>
      </c>
      <c r="N1049" s="292" t="str">
        <f>IF(ISBLANK(D1049),"",IFERROR(IF(VLOOKUP(A1049,'Np PL4 Stock'!A:J,10,FALSE)="Np4",D1049-VLOOKUP(A1049,'Np PL4 Stock'!A:E,5,FALSE),D1049-1-VLOOKUP(A1049,'Np PL4 Stock'!A:E,5,FALSE)),""))</f>
        <v/>
      </c>
      <c r="O1049" s="345"/>
      <c r="P1049" s="290"/>
      <c r="Q1049" s="300"/>
      <c r="R1049" s="336"/>
      <c r="S1049" s="301"/>
      <c r="T1049" s="301"/>
      <c r="U1049" s="336"/>
      <c r="V1049" s="354"/>
      <c r="W1049" s="355"/>
      <c r="X1049" s="349"/>
      <c r="Y1049" s="313" t="str">
        <f>IF(ISBLANK(X1049),"",IFERROR(IF(VLOOKUP(A1049,'Np PL4 Stock'!A:J,10,FALSE)="Np4",X1049-VLOOKUP(A1049,'Np PL4 Stock'!A:E,5,FALSE),X1049-1-VLOOKUP(A1049,'Np PL4 Stock'!A:E,5,FALSE)),""))</f>
        <v/>
      </c>
      <c r="Z1049" s="325"/>
      <c r="AA1049" s="315"/>
      <c r="AB1049" s="316"/>
      <c r="AC1049" s="317" t="str">
        <f>IF(ISBLANK(AB1049),"",IFERROR(IF(VLOOKUP(A1049,'Np PL4 Stock'!A:J,10,FALSE)="Np4",AB1049-VLOOKUP(A1049,'Np PL4 Stock'!A:E,5,FALSE),AB1049-1-VLOOKUP(A1049,'Np PL4 Stock'!A:E,5,FALSE)),""))</f>
        <v/>
      </c>
      <c r="AD1049" s="290"/>
      <c r="AE1049" s="300"/>
      <c r="AF1049" s="323"/>
      <c r="AG1049" s="335"/>
      <c r="AH1049" s="336"/>
      <c r="AI1049" s="335"/>
      <c r="AJ1049" s="326"/>
      <c r="AK1049" s="334"/>
    </row>
    <row r="1050" spans="1:37">
      <c r="A1050" s="280" t="str">
        <f t="shared" si="35"/>
        <v/>
      </c>
      <c r="B1050" s="281"/>
      <c r="C1050" s="282"/>
      <c r="D1050" s="282"/>
      <c r="E1050" s="243"/>
      <c r="F1050" s="244"/>
      <c r="G1050" s="243"/>
      <c r="H1050" s="283" t="str">
        <f>IF(ISBLANK(F1050),"",IFERROR(VLOOKUP(A1050,'Np PL4 Stock'!$A:$U,20,FALSE),""))</f>
        <v/>
      </c>
      <c r="J1050" s="283" t="str">
        <f>IF(ISBLANK(F1050),"",VLOOKUP(LEFT(A1050,5),Unit!A:B,2,FALSE))</f>
        <v/>
      </c>
      <c r="K1050" s="243"/>
      <c r="L1050" s="243"/>
      <c r="M1050" s="291" t="str">
        <f t="shared" si="36"/>
        <v/>
      </c>
      <c r="N1050" s="292" t="str">
        <f>IF(ISBLANK(D1050),"",IFERROR(IF(VLOOKUP(A1050,'Np PL4 Stock'!A:J,10,FALSE)="Np4",D1050-VLOOKUP(A1050,'Np PL4 Stock'!A:E,5,FALSE),D1050-1-VLOOKUP(A1050,'Np PL4 Stock'!A:E,5,FALSE)),""))</f>
        <v/>
      </c>
      <c r="O1050" s="345"/>
      <c r="P1050" s="290"/>
      <c r="Q1050" s="300"/>
      <c r="R1050" s="336"/>
      <c r="S1050" s="301"/>
      <c r="T1050" s="301"/>
      <c r="U1050" s="336"/>
      <c r="V1050" s="354"/>
      <c r="W1050" s="355"/>
      <c r="X1050" s="349"/>
      <c r="Y1050" s="313" t="str">
        <f>IF(ISBLANK(X1050),"",IFERROR(IF(VLOOKUP(A1050,'Np PL4 Stock'!A:J,10,FALSE)="Np4",X1050-VLOOKUP(A1050,'Np PL4 Stock'!A:E,5,FALSE),X1050-1-VLOOKUP(A1050,'Np PL4 Stock'!A:E,5,FALSE)),""))</f>
        <v/>
      </c>
      <c r="Z1050" s="325"/>
      <c r="AA1050" s="315"/>
      <c r="AB1050" s="316"/>
      <c r="AC1050" s="317" t="str">
        <f>IF(ISBLANK(AB1050),"",IFERROR(IF(VLOOKUP(A1050,'Np PL4 Stock'!A:J,10,FALSE)="Np4",AB1050-VLOOKUP(A1050,'Np PL4 Stock'!A:E,5,FALSE),AB1050-1-VLOOKUP(A1050,'Np PL4 Stock'!A:E,5,FALSE)),""))</f>
        <v/>
      </c>
      <c r="AD1050" s="290"/>
      <c r="AE1050" s="300"/>
      <c r="AF1050" s="323"/>
      <c r="AG1050" s="335"/>
      <c r="AH1050" s="336"/>
      <c r="AI1050" s="335"/>
      <c r="AJ1050" s="326"/>
      <c r="AK1050" s="334"/>
    </row>
    <row r="1051" spans="1:37">
      <c r="A1051" s="280" t="str">
        <f t="shared" si="35"/>
        <v/>
      </c>
      <c r="B1051" s="281"/>
      <c r="C1051" s="282"/>
      <c r="D1051" s="282"/>
      <c r="E1051" s="243"/>
      <c r="F1051" s="244"/>
      <c r="G1051" s="243"/>
      <c r="H1051" s="283" t="str">
        <f>IF(ISBLANK(F1051),"",IFERROR(VLOOKUP(A1051,'Np PL4 Stock'!$A:$U,20,FALSE),""))</f>
        <v/>
      </c>
      <c r="J1051" s="283" t="str">
        <f>IF(ISBLANK(F1051),"",VLOOKUP(LEFT(A1051,5),Unit!A:B,2,FALSE))</f>
        <v/>
      </c>
      <c r="K1051" s="243"/>
      <c r="L1051" s="243"/>
      <c r="M1051" s="291" t="str">
        <f t="shared" si="36"/>
        <v/>
      </c>
      <c r="N1051" s="292" t="str">
        <f>IF(ISBLANK(D1051),"",IFERROR(IF(VLOOKUP(A1051,'Np PL4 Stock'!A:J,10,FALSE)="Np4",D1051-VLOOKUP(A1051,'Np PL4 Stock'!A:E,5,FALSE),D1051-1-VLOOKUP(A1051,'Np PL4 Stock'!A:E,5,FALSE)),""))</f>
        <v/>
      </c>
      <c r="O1051" s="345"/>
      <c r="P1051" s="290"/>
      <c r="Q1051" s="300"/>
      <c r="R1051" s="336"/>
      <c r="S1051" s="301"/>
      <c r="T1051" s="301"/>
      <c r="U1051" s="336"/>
      <c r="V1051" s="354"/>
      <c r="W1051" s="355"/>
      <c r="X1051" s="349"/>
      <c r="Y1051" s="313" t="str">
        <f>IF(ISBLANK(X1051),"",IFERROR(IF(VLOOKUP(A1051,'Np PL4 Stock'!A:J,10,FALSE)="Np4",X1051-VLOOKUP(A1051,'Np PL4 Stock'!A:E,5,FALSE),X1051-1-VLOOKUP(A1051,'Np PL4 Stock'!A:E,5,FALSE)),""))</f>
        <v/>
      </c>
      <c r="Z1051" s="325"/>
      <c r="AA1051" s="315"/>
      <c r="AB1051" s="316"/>
      <c r="AC1051" s="317" t="str">
        <f>IF(ISBLANK(AB1051),"",IFERROR(IF(VLOOKUP(A1051,'Np PL4 Stock'!A:J,10,FALSE)="Np4",AB1051-VLOOKUP(A1051,'Np PL4 Stock'!A:E,5,FALSE),AB1051-1-VLOOKUP(A1051,'Np PL4 Stock'!A:E,5,FALSE)),""))</f>
        <v/>
      </c>
      <c r="AD1051" s="290"/>
      <c r="AE1051" s="300"/>
      <c r="AF1051" s="323"/>
      <c r="AG1051" s="335"/>
      <c r="AH1051" s="336"/>
      <c r="AI1051" s="335"/>
      <c r="AJ1051" s="326"/>
      <c r="AK1051" s="334"/>
    </row>
    <row r="1052" spans="1:37">
      <c r="A1052" s="280" t="str">
        <f t="shared" si="35"/>
        <v/>
      </c>
      <c r="B1052" s="281"/>
      <c r="C1052" s="282"/>
      <c r="D1052" s="282"/>
      <c r="E1052" s="243"/>
      <c r="F1052" s="244"/>
      <c r="G1052" s="243"/>
      <c r="H1052" s="283" t="str">
        <f>IF(ISBLANK(F1052),"",IFERROR(VLOOKUP(A1052,'Np PL4 Stock'!$A:$U,20,FALSE),""))</f>
        <v/>
      </c>
      <c r="J1052" s="283" t="str">
        <f>IF(ISBLANK(F1052),"",VLOOKUP(LEFT(A1052,5),Unit!A:B,2,FALSE))</f>
        <v/>
      </c>
      <c r="K1052" s="243"/>
      <c r="L1052" s="243"/>
      <c r="M1052" s="291" t="str">
        <f t="shared" si="36"/>
        <v/>
      </c>
      <c r="N1052" s="292" t="str">
        <f>IF(ISBLANK(D1052),"",IFERROR(IF(VLOOKUP(A1052,'Np PL4 Stock'!A:J,10,FALSE)="Np4",D1052-VLOOKUP(A1052,'Np PL4 Stock'!A:E,5,FALSE),D1052-1-VLOOKUP(A1052,'Np PL4 Stock'!A:E,5,FALSE)),""))</f>
        <v/>
      </c>
      <c r="O1052" s="345"/>
      <c r="P1052" s="290"/>
      <c r="Q1052" s="300"/>
      <c r="R1052" s="336"/>
      <c r="S1052" s="301"/>
      <c r="T1052" s="301"/>
      <c r="U1052" s="336"/>
      <c r="V1052" s="354"/>
      <c r="W1052" s="355"/>
      <c r="X1052" s="349"/>
      <c r="Y1052" s="313" t="str">
        <f>IF(ISBLANK(X1052),"",IFERROR(IF(VLOOKUP(A1052,'Np PL4 Stock'!A:J,10,FALSE)="Np4",X1052-VLOOKUP(A1052,'Np PL4 Stock'!A:E,5,FALSE),X1052-1-VLOOKUP(A1052,'Np PL4 Stock'!A:E,5,FALSE)),""))</f>
        <v/>
      </c>
      <c r="Z1052" s="325"/>
      <c r="AA1052" s="315"/>
      <c r="AB1052" s="316"/>
      <c r="AC1052" s="317" t="str">
        <f>IF(ISBLANK(AB1052),"",IFERROR(IF(VLOOKUP(A1052,'Np PL4 Stock'!A:J,10,FALSE)="Np4",AB1052-VLOOKUP(A1052,'Np PL4 Stock'!A:E,5,FALSE),AB1052-1-VLOOKUP(A1052,'Np PL4 Stock'!A:E,5,FALSE)),""))</f>
        <v/>
      </c>
      <c r="AD1052" s="290"/>
      <c r="AE1052" s="300"/>
      <c r="AF1052" s="323"/>
      <c r="AG1052" s="335"/>
      <c r="AH1052" s="336"/>
      <c r="AI1052" s="335"/>
      <c r="AJ1052" s="326"/>
      <c r="AK1052" s="334"/>
    </row>
    <row r="1053" spans="1:37">
      <c r="A1053" s="280" t="str">
        <f t="shared" si="35"/>
        <v/>
      </c>
      <c r="B1053" s="281"/>
      <c r="C1053" s="282"/>
      <c r="D1053" s="282"/>
      <c r="E1053" s="243"/>
      <c r="F1053" s="244"/>
      <c r="G1053" s="243"/>
      <c r="H1053" s="283" t="str">
        <f>IF(ISBLANK(F1053),"",IFERROR(VLOOKUP(A1053,'Np PL4 Stock'!$A:$U,20,FALSE),""))</f>
        <v/>
      </c>
      <c r="J1053" s="283" t="str">
        <f>IF(ISBLANK(F1053),"",VLOOKUP(LEFT(A1053,5),Unit!A:B,2,FALSE))</f>
        <v/>
      </c>
      <c r="K1053" s="243"/>
      <c r="L1053" s="243"/>
      <c r="M1053" s="291" t="str">
        <f t="shared" si="36"/>
        <v/>
      </c>
      <c r="N1053" s="292" t="str">
        <f>IF(ISBLANK(D1053),"",IFERROR(IF(VLOOKUP(A1053,'Np PL4 Stock'!A:J,10,FALSE)="Np4",D1053-VLOOKUP(A1053,'Np PL4 Stock'!A:E,5,FALSE),D1053-1-VLOOKUP(A1053,'Np PL4 Stock'!A:E,5,FALSE)),""))</f>
        <v/>
      </c>
      <c r="O1053" s="345"/>
      <c r="P1053" s="290"/>
      <c r="Q1053" s="300"/>
      <c r="R1053" s="336"/>
      <c r="S1053" s="301"/>
      <c r="T1053" s="301"/>
      <c r="U1053" s="336"/>
      <c r="V1053" s="354"/>
      <c r="W1053" s="355"/>
      <c r="X1053" s="349"/>
      <c r="Y1053" s="313" t="str">
        <f>IF(ISBLANK(X1053),"",IFERROR(IF(VLOOKUP(A1053,'Np PL4 Stock'!A:J,10,FALSE)="Np4",X1053-VLOOKUP(A1053,'Np PL4 Stock'!A:E,5,FALSE),X1053-1-VLOOKUP(A1053,'Np PL4 Stock'!A:E,5,FALSE)),""))</f>
        <v/>
      </c>
      <c r="Z1053" s="325"/>
      <c r="AA1053" s="315"/>
      <c r="AB1053" s="316"/>
      <c r="AC1053" s="317" t="str">
        <f>IF(ISBLANK(AB1053),"",IFERROR(IF(VLOOKUP(A1053,'Np PL4 Stock'!A:J,10,FALSE)="Np4",AB1053-VLOOKUP(A1053,'Np PL4 Stock'!A:E,5,FALSE),AB1053-1-VLOOKUP(A1053,'Np PL4 Stock'!A:E,5,FALSE)),""))</f>
        <v/>
      </c>
      <c r="AD1053" s="290"/>
      <c r="AE1053" s="300"/>
      <c r="AF1053" s="323"/>
      <c r="AG1053" s="335"/>
      <c r="AH1053" s="336"/>
      <c r="AI1053" s="335"/>
      <c r="AJ1053" s="326"/>
      <c r="AK1053" s="334"/>
    </row>
    <row r="1054" spans="1:37">
      <c r="A1054" s="280" t="str">
        <f t="shared" si="35"/>
        <v/>
      </c>
      <c r="B1054" s="281"/>
      <c r="C1054" s="282"/>
      <c r="D1054" s="282"/>
      <c r="E1054" s="243"/>
      <c r="F1054" s="244"/>
      <c r="G1054" s="243"/>
      <c r="H1054" s="283" t="str">
        <f>IF(ISBLANK(F1054),"",IFERROR(VLOOKUP(A1054,'Np PL4 Stock'!$A:$U,20,FALSE),""))</f>
        <v/>
      </c>
      <c r="J1054" s="283" t="str">
        <f>IF(ISBLANK(F1054),"",VLOOKUP(LEFT(A1054,5),Unit!A:B,2,FALSE))</f>
        <v/>
      </c>
      <c r="K1054" s="243"/>
      <c r="L1054" s="243"/>
      <c r="M1054" s="291" t="str">
        <f t="shared" si="36"/>
        <v/>
      </c>
      <c r="N1054" s="292" t="str">
        <f>IF(ISBLANK(D1054),"",IFERROR(IF(VLOOKUP(A1054,'Np PL4 Stock'!A:J,10,FALSE)="Np4",D1054-VLOOKUP(A1054,'Np PL4 Stock'!A:E,5,FALSE),D1054-1-VLOOKUP(A1054,'Np PL4 Stock'!A:E,5,FALSE)),""))</f>
        <v/>
      </c>
      <c r="O1054" s="345"/>
      <c r="P1054" s="290"/>
      <c r="Q1054" s="300"/>
      <c r="R1054" s="336"/>
      <c r="S1054" s="301"/>
      <c r="T1054" s="301"/>
      <c r="U1054" s="336"/>
      <c r="V1054" s="354"/>
      <c r="W1054" s="355"/>
      <c r="X1054" s="349"/>
      <c r="Y1054" s="313" t="str">
        <f>IF(ISBLANK(X1054),"",IFERROR(IF(VLOOKUP(A1054,'Np PL4 Stock'!A:J,10,FALSE)="Np4",X1054-VLOOKUP(A1054,'Np PL4 Stock'!A:E,5,FALSE),X1054-1-VLOOKUP(A1054,'Np PL4 Stock'!A:E,5,FALSE)),""))</f>
        <v/>
      </c>
      <c r="Z1054" s="325"/>
      <c r="AA1054" s="315"/>
      <c r="AB1054" s="316"/>
      <c r="AC1054" s="317" t="str">
        <f>IF(ISBLANK(AB1054),"",IFERROR(IF(VLOOKUP(A1054,'Np PL4 Stock'!A:J,10,FALSE)="Np4",AB1054-VLOOKUP(A1054,'Np PL4 Stock'!A:E,5,FALSE),AB1054-1-VLOOKUP(A1054,'Np PL4 Stock'!A:E,5,FALSE)),""))</f>
        <v/>
      </c>
      <c r="AD1054" s="290"/>
      <c r="AE1054" s="300"/>
      <c r="AF1054" s="323"/>
      <c r="AG1054" s="335"/>
      <c r="AH1054" s="336"/>
      <c r="AI1054" s="335"/>
      <c r="AJ1054" s="326"/>
      <c r="AK1054" s="334"/>
    </row>
    <row r="1055" spans="1:37">
      <c r="A1055" s="280" t="str">
        <f t="shared" si="35"/>
        <v/>
      </c>
      <c r="B1055" s="281"/>
      <c r="C1055" s="282"/>
      <c r="D1055" s="282"/>
      <c r="E1055" s="243"/>
      <c r="F1055" s="244"/>
      <c r="G1055" s="243"/>
      <c r="H1055" s="283" t="str">
        <f>IF(ISBLANK(F1055),"",IFERROR(VLOOKUP(A1055,'Np PL4 Stock'!$A:$U,20,FALSE),""))</f>
        <v/>
      </c>
      <c r="J1055" s="283" t="str">
        <f>IF(ISBLANK(F1055),"",VLOOKUP(LEFT(A1055,5),Unit!A:B,2,FALSE))</f>
        <v/>
      </c>
      <c r="K1055" s="243"/>
      <c r="L1055" s="243"/>
      <c r="M1055" s="291" t="str">
        <f t="shared" si="36"/>
        <v/>
      </c>
      <c r="N1055" s="292" t="str">
        <f>IF(ISBLANK(D1055),"",IFERROR(IF(VLOOKUP(A1055,'Np PL4 Stock'!A:J,10,FALSE)="Np4",D1055-VLOOKUP(A1055,'Np PL4 Stock'!A:E,5,FALSE),D1055-1-VLOOKUP(A1055,'Np PL4 Stock'!A:E,5,FALSE)),""))</f>
        <v/>
      </c>
      <c r="O1055" s="345"/>
      <c r="P1055" s="290"/>
      <c r="Q1055" s="300"/>
      <c r="R1055" s="336"/>
      <c r="S1055" s="301"/>
      <c r="T1055" s="301"/>
      <c r="U1055" s="336"/>
      <c r="V1055" s="354"/>
      <c r="W1055" s="355"/>
      <c r="X1055" s="349"/>
      <c r="Y1055" s="313" t="str">
        <f>IF(ISBLANK(X1055),"",IFERROR(IF(VLOOKUP(A1055,'Np PL4 Stock'!A:J,10,FALSE)="Np4",X1055-VLOOKUP(A1055,'Np PL4 Stock'!A:E,5,FALSE),X1055-1-VLOOKUP(A1055,'Np PL4 Stock'!A:E,5,FALSE)),""))</f>
        <v/>
      </c>
      <c r="Z1055" s="325"/>
      <c r="AA1055" s="315"/>
      <c r="AB1055" s="316"/>
      <c r="AC1055" s="317" t="str">
        <f>IF(ISBLANK(AB1055),"",IFERROR(IF(VLOOKUP(A1055,'Np PL4 Stock'!A:J,10,FALSE)="Np4",AB1055-VLOOKUP(A1055,'Np PL4 Stock'!A:E,5,FALSE),AB1055-1-VLOOKUP(A1055,'Np PL4 Stock'!A:E,5,FALSE)),""))</f>
        <v/>
      </c>
      <c r="AD1055" s="290"/>
      <c r="AE1055" s="300"/>
      <c r="AF1055" s="323"/>
      <c r="AG1055" s="335"/>
      <c r="AH1055" s="336"/>
      <c r="AI1055" s="335"/>
      <c r="AJ1055" s="326"/>
      <c r="AK1055" s="334"/>
    </row>
    <row r="1056" spans="1:37">
      <c r="A1056" s="280" t="str">
        <f t="shared" si="35"/>
        <v/>
      </c>
      <c r="B1056" s="281"/>
      <c r="C1056" s="282"/>
      <c r="D1056" s="282"/>
      <c r="E1056" s="243"/>
      <c r="F1056" s="244"/>
      <c r="G1056" s="243"/>
      <c r="H1056" s="283" t="str">
        <f>IF(ISBLANK(F1056),"",IFERROR(VLOOKUP(A1056,'Np PL4 Stock'!$A:$U,20,FALSE),""))</f>
        <v/>
      </c>
      <c r="J1056" s="283" t="str">
        <f>IF(ISBLANK(F1056),"",VLOOKUP(LEFT(A1056,5),Unit!A:B,2,FALSE))</f>
        <v/>
      </c>
      <c r="K1056" s="243"/>
      <c r="L1056" s="243"/>
      <c r="M1056" s="291" t="str">
        <f t="shared" si="36"/>
        <v/>
      </c>
      <c r="N1056" s="292" t="str">
        <f>IF(ISBLANK(D1056),"",IFERROR(IF(VLOOKUP(A1056,'Np PL4 Stock'!A:J,10,FALSE)="Np4",D1056-VLOOKUP(A1056,'Np PL4 Stock'!A:E,5,FALSE),D1056-1-VLOOKUP(A1056,'Np PL4 Stock'!A:E,5,FALSE)),""))</f>
        <v/>
      </c>
      <c r="O1056" s="345"/>
      <c r="P1056" s="290"/>
      <c r="Q1056" s="300"/>
      <c r="R1056" s="336"/>
      <c r="S1056" s="301"/>
      <c r="T1056" s="301"/>
      <c r="U1056" s="336"/>
      <c r="V1056" s="354"/>
      <c r="W1056" s="355"/>
      <c r="X1056" s="349"/>
      <c r="Y1056" s="313" t="str">
        <f>IF(ISBLANK(X1056),"",IFERROR(IF(VLOOKUP(A1056,'Np PL4 Stock'!A:J,10,FALSE)="Np4",X1056-VLOOKUP(A1056,'Np PL4 Stock'!A:E,5,FALSE),X1056-1-VLOOKUP(A1056,'Np PL4 Stock'!A:E,5,FALSE)),""))</f>
        <v/>
      </c>
      <c r="Z1056" s="325"/>
      <c r="AA1056" s="315"/>
      <c r="AB1056" s="316"/>
      <c r="AC1056" s="317" t="str">
        <f>IF(ISBLANK(AB1056),"",IFERROR(IF(VLOOKUP(A1056,'Np PL4 Stock'!A:J,10,FALSE)="Np4",AB1056-VLOOKUP(A1056,'Np PL4 Stock'!A:E,5,FALSE),AB1056-1-VLOOKUP(A1056,'Np PL4 Stock'!A:E,5,FALSE)),""))</f>
        <v/>
      </c>
      <c r="AD1056" s="290"/>
      <c r="AE1056" s="300"/>
      <c r="AF1056" s="323"/>
      <c r="AG1056" s="335"/>
      <c r="AH1056" s="336"/>
      <c r="AI1056" s="335"/>
      <c r="AJ1056" s="326"/>
      <c r="AK1056" s="334"/>
    </row>
    <row r="1057" spans="1:37">
      <c r="A1057" s="280" t="str">
        <f t="shared" si="35"/>
        <v/>
      </c>
      <c r="B1057" s="281"/>
      <c r="C1057" s="282"/>
      <c r="D1057" s="282"/>
      <c r="E1057" s="243"/>
      <c r="F1057" s="244"/>
      <c r="G1057" s="243"/>
      <c r="H1057" s="283" t="str">
        <f>IF(ISBLANK(F1057),"",IFERROR(VLOOKUP(A1057,'Np PL4 Stock'!$A:$U,20,FALSE),""))</f>
        <v/>
      </c>
      <c r="J1057" s="283" t="str">
        <f>IF(ISBLANK(F1057),"",VLOOKUP(LEFT(A1057,5),Unit!A:B,2,FALSE))</f>
        <v/>
      </c>
      <c r="K1057" s="243"/>
      <c r="L1057" s="243"/>
      <c r="M1057" s="291" t="str">
        <f t="shared" si="36"/>
        <v/>
      </c>
      <c r="N1057" s="292" t="str">
        <f>IF(ISBLANK(D1057),"",IFERROR(IF(VLOOKUP(A1057,'Np PL4 Stock'!A:J,10,FALSE)="Np4",D1057-VLOOKUP(A1057,'Np PL4 Stock'!A:E,5,FALSE),D1057-1-VLOOKUP(A1057,'Np PL4 Stock'!A:E,5,FALSE)),""))</f>
        <v/>
      </c>
      <c r="O1057" s="345"/>
      <c r="P1057" s="290"/>
      <c r="Q1057" s="300"/>
      <c r="R1057" s="336"/>
      <c r="S1057" s="301"/>
      <c r="T1057" s="301"/>
      <c r="U1057" s="336"/>
      <c r="V1057" s="354"/>
      <c r="W1057" s="355"/>
      <c r="X1057" s="349"/>
      <c r="Y1057" s="313" t="str">
        <f>IF(ISBLANK(X1057),"",IFERROR(IF(VLOOKUP(A1057,'Np PL4 Stock'!A:J,10,FALSE)="Np4",X1057-VLOOKUP(A1057,'Np PL4 Stock'!A:E,5,FALSE),X1057-1-VLOOKUP(A1057,'Np PL4 Stock'!A:E,5,FALSE)),""))</f>
        <v/>
      </c>
      <c r="Z1057" s="325"/>
      <c r="AA1057" s="315"/>
      <c r="AB1057" s="316"/>
      <c r="AC1057" s="317" t="str">
        <f>IF(ISBLANK(AB1057),"",IFERROR(IF(VLOOKUP(A1057,'Np PL4 Stock'!A:J,10,FALSE)="Np4",AB1057-VLOOKUP(A1057,'Np PL4 Stock'!A:E,5,FALSE),AB1057-1-VLOOKUP(A1057,'Np PL4 Stock'!A:E,5,FALSE)),""))</f>
        <v/>
      </c>
      <c r="AD1057" s="290"/>
      <c r="AE1057" s="300"/>
      <c r="AF1057" s="323"/>
      <c r="AG1057" s="335"/>
      <c r="AH1057" s="336"/>
      <c r="AI1057" s="335"/>
      <c r="AJ1057" s="326"/>
      <c r="AK1057" s="334"/>
    </row>
    <row r="1058" spans="1:37">
      <c r="A1058" s="280" t="str">
        <f t="shared" si="35"/>
        <v/>
      </c>
      <c r="B1058" s="281"/>
      <c r="C1058" s="282"/>
      <c r="D1058" s="282"/>
      <c r="E1058" s="243"/>
      <c r="F1058" s="244"/>
      <c r="G1058" s="243"/>
      <c r="H1058" s="283" t="str">
        <f>IF(ISBLANK(F1058),"",IFERROR(VLOOKUP(A1058,'Np PL4 Stock'!$A:$U,20,FALSE),""))</f>
        <v/>
      </c>
      <c r="J1058" s="283" t="str">
        <f>IF(ISBLANK(F1058),"",VLOOKUP(LEFT(A1058,5),Unit!A:B,2,FALSE))</f>
        <v/>
      </c>
      <c r="K1058" s="243"/>
      <c r="L1058" s="243"/>
      <c r="M1058" s="291" t="str">
        <f t="shared" si="36"/>
        <v/>
      </c>
      <c r="N1058" s="292" t="str">
        <f>IF(ISBLANK(D1058),"",IFERROR(IF(VLOOKUP(A1058,'Np PL4 Stock'!A:J,10,FALSE)="Np4",D1058-VLOOKUP(A1058,'Np PL4 Stock'!A:E,5,FALSE),D1058-1-VLOOKUP(A1058,'Np PL4 Stock'!A:E,5,FALSE)),""))</f>
        <v/>
      </c>
      <c r="O1058" s="345"/>
      <c r="P1058" s="290"/>
      <c r="Q1058" s="300"/>
      <c r="R1058" s="336"/>
      <c r="S1058" s="301"/>
      <c r="T1058" s="301"/>
      <c r="U1058" s="336"/>
      <c r="V1058" s="354"/>
      <c r="W1058" s="355"/>
      <c r="X1058" s="349"/>
      <c r="Y1058" s="313" t="str">
        <f>IF(ISBLANK(X1058),"",IFERROR(IF(VLOOKUP(A1058,'Np PL4 Stock'!A:J,10,FALSE)="Np4",X1058-VLOOKUP(A1058,'Np PL4 Stock'!A:E,5,FALSE),X1058-1-VLOOKUP(A1058,'Np PL4 Stock'!A:E,5,FALSE)),""))</f>
        <v/>
      </c>
      <c r="Z1058" s="325"/>
      <c r="AA1058" s="315"/>
      <c r="AB1058" s="316"/>
      <c r="AC1058" s="317" t="str">
        <f>IF(ISBLANK(AB1058),"",IFERROR(IF(VLOOKUP(A1058,'Np PL4 Stock'!A:J,10,FALSE)="Np4",AB1058-VLOOKUP(A1058,'Np PL4 Stock'!A:E,5,FALSE),AB1058-1-VLOOKUP(A1058,'Np PL4 Stock'!A:E,5,FALSE)),""))</f>
        <v/>
      </c>
      <c r="AD1058" s="290"/>
      <c r="AE1058" s="300"/>
      <c r="AF1058" s="323"/>
      <c r="AG1058" s="335"/>
      <c r="AH1058" s="336"/>
      <c r="AI1058" s="335"/>
      <c r="AJ1058" s="326"/>
      <c r="AK1058" s="334"/>
    </row>
    <row r="1059" spans="1:37">
      <c r="A1059" s="280" t="str">
        <f t="shared" si="35"/>
        <v/>
      </c>
      <c r="B1059" s="281"/>
      <c r="C1059" s="282"/>
      <c r="D1059" s="282"/>
      <c r="E1059" s="243"/>
      <c r="F1059" s="244"/>
      <c r="G1059" s="243"/>
      <c r="H1059" s="283" t="str">
        <f>IF(ISBLANK(F1059),"",IFERROR(VLOOKUP(A1059,'Np PL4 Stock'!$A:$U,20,FALSE),""))</f>
        <v/>
      </c>
      <c r="J1059" s="283" t="str">
        <f>IF(ISBLANK(F1059),"",VLOOKUP(LEFT(A1059,5),Unit!A:B,2,FALSE))</f>
        <v/>
      </c>
      <c r="K1059" s="243"/>
      <c r="L1059" s="243"/>
      <c r="M1059" s="291" t="str">
        <f t="shared" si="36"/>
        <v/>
      </c>
      <c r="N1059" s="292" t="str">
        <f>IF(ISBLANK(D1059),"",IFERROR(IF(VLOOKUP(A1059,'Np PL4 Stock'!A:J,10,FALSE)="Np4",D1059-VLOOKUP(A1059,'Np PL4 Stock'!A:E,5,FALSE),D1059-1-VLOOKUP(A1059,'Np PL4 Stock'!A:E,5,FALSE)),""))</f>
        <v/>
      </c>
      <c r="O1059" s="345"/>
      <c r="P1059" s="290"/>
      <c r="Q1059" s="300"/>
      <c r="R1059" s="336"/>
      <c r="S1059" s="301"/>
      <c r="T1059" s="301"/>
      <c r="U1059" s="336"/>
      <c r="V1059" s="354"/>
      <c r="W1059" s="355"/>
      <c r="X1059" s="349"/>
      <c r="Y1059" s="313" t="str">
        <f>IF(ISBLANK(X1059),"",IFERROR(IF(VLOOKUP(A1059,'Np PL4 Stock'!A:J,10,FALSE)="Np4",X1059-VLOOKUP(A1059,'Np PL4 Stock'!A:E,5,FALSE),X1059-1-VLOOKUP(A1059,'Np PL4 Stock'!A:E,5,FALSE)),""))</f>
        <v/>
      </c>
      <c r="Z1059" s="325"/>
      <c r="AA1059" s="315"/>
      <c r="AB1059" s="316"/>
      <c r="AC1059" s="317" t="str">
        <f>IF(ISBLANK(AB1059),"",IFERROR(IF(VLOOKUP(A1059,'Np PL4 Stock'!A:J,10,FALSE)="Np4",AB1059-VLOOKUP(A1059,'Np PL4 Stock'!A:E,5,FALSE),AB1059-1-VLOOKUP(A1059,'Np PL4 Stock'!A:E,5,FALSE)),""))</f>
        <v/>
      </c>
      <c r="AD1059" s="290"/>
      <c r="AE1059" s="300"/>
      <c r="AF1059" s="323"/>
      <c r="AG1059" s="335"/>
      <c r="AH1059" s="336"/>
      <c r="AI1059" s="335"/>
      <c r="AJ1059" s="326"/>
      <c r="AK1059" s="334"/>
    </row>
    <row r="1060" spans="1:37">
      <c r="A1060" s="280" t="str">
        <f t="shared" si="35"/>
        <v/>
      </c>
      <c r="B1060" s="281"/>
      <c r="C1060" s="282"/>
      <c r="D1060" s="282"/>
      <c r="E1060" s="243"/>
      <c r="F1060" s="244"/>
      <c r="G1060" s="243"/>
      <c r="H1060" s="283" t="str">
        <f>IF(ISBLANK(F1060),"",IFERROR(VLOOKUP(A1060,'Np PL4 Stock'!$A:$U,20,FALSE),""))</f>
        <v/>
      </c>
      <c r="J1060" s="283" t="str">
        <f>IF(ISBLANK(F1060),"",VLOOKUP(LEFT(A1060,5),Unit!A:B,2,FALSE))</f>
        <v/>
      </c>
      <c r="K1060" s="243"/>
      <c r="L1060" s="243"/>
      <c r="M1060" s="291" t="str">
        <f t="shared" si="36"/>
        <v/>
      </c>
      <c r="N1060" s="292" t="str">
        <f>IF(ISBLANK(D1060),"",IFERROR(IF(VLOOKUP(A1060,'Np PL4 Stock'!A:J,10,FALSE)="Np4",D1060-VLOOKUP(A1060,'Np PL4 Stock'!A:E,5,FALSE),D1060-1-VLOOKUP(A1060,'Np PL4 Stock'!A:E,5,FALSE)),""))</f>
        <v/>
      </c>
      <c r="O1060" s="345"/>
      <c r="P1060" s="290"/>
      <c r="Q1060" s="300"/>
      <c r="R1060" s="336"/>
      <c r="S1060" s="301"/>
      <c r="T1060" s="301"/>
      <c r="U1060" s="336"/>
      <c r="V1060" s="354"/>
      <c r="W1060" s="355"/>
      <c r="X1060" s="349"/>
      <c r="Y1060" s="313" t="str">
        <f>IF(ISBLANK(X1060),"",IFERROR(IF(VLOOKUP(A1060,'Np PL4 Stock'!A:J,10,FALSE)="Np4",X1060-VLOOKUP(A1060,'Np PL4 Stock'!A:E,5,FALSE),X1060-1-VLOOKUP(A1060,'Np PL4 Stock'!A:E,5,FALSE)),""))</f>
        <v/>
      </c>
      <c r="Z1060" s="325"/>
      <c r="AA1060" s="315"/>
      <c r="AB1060" s="316"/>
      <c r="AC1060" s="317" t="str">
        <f>IF(ISBLANK(AB1060),"",IFERROR(IF(VLOOKUP(A1060,'Np PL4 Stock'!A:J,10,FALSE)="Np4",AB1060-VLOOKUP(A1060,'Np PL4 Stock'!A:E,5,FALSE),AB1060-1-VLOOKUP(A1060,'Np PL4 Stock'!A:E,5,FALSE)),""))</f>
        <v/>
      </c>
      <c r="AD1060" s="290"/>
      <c r="AE1060" s="300"/>
      <c r="AF1060" s="323"/>
      <c r="AG1060" s="335"/>
      <c r="AH1060" s="336"/>
      <c r="AI1060" s="335"/>
      <c r="AJ1060" s="326"/>
      <c r="AK1060" s="334"/>
    </row>
    <row r="1061" spans="1:37">
      <c r="A1061" s="280" t="str">
        <f t="shared" si="35"/>
        <v/>
      </c>
      <c r="B1061" s="281"/>
      <c r="C1061" s="282"/>
      <c r="D1061" s="282"/>
      <c r="E1061" s="243"/>
      <c r="F1061" s="244"/>
      <c r="G1061" s="243"/>
      <c r="H1061" s="283" t="str">
        <f>IF(ISBLANK(F1061),"",IFERROR(VLOOKUP(A1061,'Np PL4 Stock'!$A:$U,20,FALSE),""))</f>
        <v/>
      </c>
      <c r="J1061" s="283" t="str">
        <f>IF(ISBLANK(F1061),"",VLOOKUP(LEFT(A1061,5),Unit!A:B,2,FALSE))</f>
        <v/>
      </c>
      <c r="K1061" s="243"/>
      <c r="L1061" s="243"/>
      <c r="M1061" s="291" t="str">
        <f t="shared" si="36"/>
        <v/>
      </c>
      <c r="N1061" s="292" t="str">
        <f>IF(ISBLANK(D1061),"",IFERROR(IF(VLOOKUP(A1061,'Np PL4 Stock'!A:J,10,FALSE)="Np4",D1061-VLOOKUP(A1061,'Np PL4 Stock'!A:E,5,FALSE),D1061-1-VLOOKUP(A1061,'Np PL4 Stock'!A:E,5,FALSE)),""))</f>
        <v/>
      </c>
      <c r="O1061" s="345"/>
      <c r="P1061" s="290"/>
      <c r="Q1061" s="300"/>
      <c r="R1061" s="336"/>
      <c r="S1061" s="301"/>
      <c r="T1061" s="301"/>
      <c r="U1061" s="336"/>
      <c r="V1061" s="354"/>
      <c r="W1061" s="355"/>
      <c r="X1061" s="349"/>
      <c r="Y1061" s="313" t="str">
        <f>IF(ISBLANK(X1061),"",IFERROR(IF(VLOOKUP(A1061,'Np PL4 Stock'!A:J,10,FALSE)="Np4",X1061-VLOOKUP(A1061,'Np PL4 Stock'!A:E,5,FALSE),X1061-1-VLOOKUP(A1061,'Np PL4 Stock'!A:E,5,FALSE)),""))</f>
        <v/>
      </c>
      <c r="Z1061" s="325"/>
      <c r="AA1061" s="315"/>
      <c r="AB1061" s="316"/>
      <c r="AC1061" s="317" t="str">
        <f>IF(ISBLANK(AB1061),"",IFERROR(IF(VLOOKUP(A1061,'Np PL4 Stock'!A:J,10,FALSE)="Np4",AB1061-VLOOKUP(A1061,'Np PL4 Stock'!A:E,5,FALSE),AB1061-1-VLOOKUP(A1061,'Np PL4 Stock'!A:E,5,FALSE)),""))</f>
        <v/>
      </c>
      <c r="AD1061" s="290"/>
      <c r="AE1061" s="300"/>
      <c r="AF1061" s="323"/>
      <c r="AG1061" s="335"/>
      <c r="AH1061" s="336"/>
      <c r="AI1061" s="335"/>
      <c r="AJ1061" s="326"/>
      <c r="AK1061" s="334"/>
    </row>
    <row r="1062" spans="1:37">
      <c r="A1062" s="280" t="str">
        <f t="shared" si="35"/>
        <v/>
      </c>
      <c r="B1062" s="281"/>
      <c r="C1062" s="282"/>
      <c r="D1062" s="282"/>
      <c r="E1062" s="243"/>
      <c r="F1062" s="244"/>
      <c r="G1062" s="243"/>
      <c r="H1062" s="283" t="str">
        <f>IF(ISBLANK(F1062),"",IFERROR(VLOOKUP(A1062,'Np PL4 Stock'!$A:$U,20,FALSE),""))</f>
        <v/>
      </c>
      <c r="J1062" s="283" t="str">
        <f>IF(ISBLANK(F1062),"",VLOOKUP(LEFT(A1062,5),Unit!A:B,2,FALSE))</f>
        <v/>
      </c>
      <c r="K1062" s="243"/>
      <c r="L1062" s="243"/>
      <c r="M1062" s="291" t="str">
        <f t="shared" si="36"/>
        <v/>
      </c>
      <c r="N1062" s="292" t="str">
        <f>IF(ISBLANK(D1062),"",IFERROR(IF(VLOOKUP(A1062,'Np PL4 Stock'!A:J,10,FALSE)="Np4",D1062-VLOOKUP(A1062,'Np PL4 Stock'!A:E,5,FALSE),D1062-1-VLOOKUP(A1062,'Np PL4 Stock'!A:E,5,FALSE)),""))</f>
        <v/>
      </c>
      <c r="O1062" s="345"/>
      <c r="P1062" s="290"/>
      <c r="Q1062" s="300"/>
      <c r="R1062" s="336"/>
      <c r="S1062" s="301"/>
      <c r="T1062" s="301"/>
      <c r="U1062" s="336"/>
      <c r="V1062" s="354"/>
      <c r="W1062" s="355"/>
      <c r="X1062" s="349"/>
      <c r="Y1062" s="313" t="str">
        <f>IF(ISBLANK(X1062),"",IFERROR(IF(VLOOKUP(A1062,'Np PL4 Stock'!A:J,10,FALSE)="Np4",X1062-VLOOKUP(A1062,'Np PL4 Stock'!A:E,5,FALSE),X1062-1-VLOOKUP(A1062,'Np PL4 Stock'!A:E,5,FALSE)),""))</f>
        <v/>
      </c>
      <c r="Z1062" s="325"/>
      <c r="AA1062" s="315"/>
      <c r="AB1062" s="316"/>
      <c r="AC1062" s="317" t="str">
        <f>IF(ISBLANK(AB1062),"",IFERROR(IF(VLOOKUP(A1062,'Np PL4 Stock'!A:J,10,FALSE)="Np4",AB1062-VLOOKUP(A1062,'Np PL4 Stock'!A:E,5,FALSE),AB1062-1-VLOOKUP(A1062,'Np PL4 Stock'!A:E,5,FALSE)),""))</f>
        <v/>
      </c>
      <c r="AD1062" s="290"/>
      <c r="AE1062" s="300"/>
      <c r="AF1062" s="323"/>
      <c r="AG1062" s="335"/>
      <c r="AH1062" s="336"/>
      <c r="AI1062" s="335"/>
      <c r="AJ1062" s="326"/>
      <c r="AK1062" s="334"/>
    </row>
    <row r="1063" spans="1:37">
      <c r="A1063" s="280" t="str">
        <f t="shared" si="35"/>
        <v/>
      </c>
      <c r="B1063" s="281"/>
      <c r="C1063" s="282"/>
      <c r="D1063" s="282"/>
      <c r="E1063" s="243"/>
      <c r="F1063" s="244"/>
      <c r="G1063" s="243"/>
      <c r="H1063" s="283" t="str">
        <f>IF(ISBLANK(F1063),"",IFERROR(VLOOKUP(A1063,'Np PL4 Stock'!$A:$U,20,FALSE),""))</f>
        <v/>
      </c>
      <c r="J1063" s="283" t="str">
        <f>IF(ISBLANK(F1063),"",VLOOKUP(LEFT(A1063,5),Unit!A:B,2,FALSE))</f>
        <v/>
      </c>
      <c r="K1063" s="243"/>
      <c r="L1063" s="243"/>
      <c r="M1063" s="291" t="str">
        <f t="shared" si="36"/>
        <v/>
      </c>
      <c r="N1063" s="292" t="str">
        <f>IF(ISBLANK(D1063),"",IFERROR(IF(VLOOKUP(A1063,'Np PL4 Stock'!A:J,10,FALSE)="Np4",D1063-VLOOKUP(A1063,'Np PL4 Stock'!A:E,5,FALSE),D1063-1-VLOOKUP(A1063,'Np PL4 Stock'!A:E,5,FALSE)),""))</f>
        <v/>
      </c>
      <c r="O1063" s="345"/>
      <c r="P1063" s="290"/>
      <c r="Q1063" s="300"/>
      <c r="R1063" s="336"/>
      <c r="S1063" s="301"/>
      <c r="T1063" s="301"/>
      <c r="U1063" s="336"/>
      <c r="V1063" s="354"/>
      <c r="W1063" s="355"/>
      <c r="X1063" s="349"/>
      <c r="Y1063" s="313" t="str">
        <f>IF(ISBLANK(X1063),"",IFERROR(IF(VLOOKUP(A1063,'Np PL4 Stock'!A:J,10,FALSE)="Np4",X1063-VLOOKUP(A1063,'Np PL4 Stock'!A:E,5,FALSE),X1063-1-VLOOKUP(A1063,'Np PL4 Stock'!A:E,5,FALSE)),""))</f>
        <v/>
      </c>
      <c r="Z1063" s="325"/>
      <c r="AA1063" s="315"/>
      <c r="AB1063" s="316"/>
      <c r="AC1063" s="317" t="str">
        <f>IF(ISBLANK(AB1063),"",IFERROR(IF(VLOOKUP(A1063,'Np PL4 Stock'!A:J,10,FALSE)="Np4",AB1063-VLOOKUP(A1063,'Np PL4 Stock'!A:E,5,FALSE),AB1063-1-VLOOKUP(A1063,'Np PL4 Stock'!A:E,5,FALSE)),""))</f>
        <v/>
      </c>
      <c r="AD1063" s="290"/>
      <c r="AE1063" s="300"/>
      <c r="AF1063" s="323"/>
      <c r="AG1063" s="335"/>
      <c r="AH1063" s="336"/>
      <c r="AI1063" s="335"/>
      <c r="AJ1063" s="326"/>
      <c r="AK1063" s="334"/>
    </row>
    <row r="1064" spans="1:37">
      <c r="A1064" s="280" t="str">
        <f t="shared" si="35"/>
        <v/>
      </c>
      <c r="B1064" s="281"/>
      <c r="C1064" s="282"/>
      <c r="D1064" s="282"/>
      <c r="E1064" s="243"/>
      <c r="F1064" s="244"/>
      <c r="G1064" s="243"/>
      <c r="H1064" s="283" t="str">
        <f>IF(ISBLANK(F1064),"",IFERROR(VLOOKUP(A1064,'Np PL4 Stock'!$A:$U,20,FALSE),""))</f>
        <v/>
      </c>
      <c r="J1064" s="283" t="str">
        <f>IF(ISBLANK(F1064),"",VLOOKUP(LEFT(A1064,5),Unit!A:B,2,FALSE))</f>
        <v/>
      </c>
      <c r="K1064" s="243"/>
      <c r="L1064" s="243"/>
      <c r="M1064" s="291" t="str">
        <f t="shared" si="36"/>
        <v/>
      </c>
      <c r="N1064" s="292" t="str">
        <f>IF(ISBLANK(D1064),"",IFERROR(IF(VLOOKUP(A1064,'Np PL4 Stock'!A:J,10,FALSE)="Np4",D1064-VLOOKUP(A1064,'Np PL4 Stock'!A:E,5,FALSE),D1064-1-VLOOKUP(A1064,'Np PL4 Stock'!A:E,5,FALSE)),""))</f>
        <v/>
      </c>
      <c r="O1064" s="345"/>
      <c r="P1064" s="290"/>
      <c r="Q1064" s="300"/>
      <c r="R1064" s="336"/>
      <c r="S1064" s="301"/>
      <c r="T1064" s="301"/>
      <c r="U1064" s="336"/>
      <c r="V1064" s="354"/>
      <c r="W1064" s="355"/>
      <c r="X1064" s="349"/>
      <c r="Y1064" s="313" t="str">
        <f>IF(ISBLANK(X1064),"",IFERROR(IF(VLOOKUP(A1064,'Np PL4 Stock'!A:J,10,FALSE)="Np4",X1064-VLOOKUP(A1064,'Np PL4 Stock'!A:E,5,FALSE),X1064-1-VLOOKUP(A1064,'Np PL4 Stock'!A:E,5,FALSE)),""))</f>
        <v/>
      </c>
      <c r="Z1064" s="325"/>
      <c r="AA1064" s="315"/>
      <c r="AB1064" s="316"/>
      <c r="AC1064" s="317" t="str">
        <f>IF(ISBLANK(AB1064),"",IFERROR(IF(VLOOKUP(A1064,'Np PL4 Stock'!A:J,10,FALSE)="Np4",AB1064-VLOOKUP(A1064,'Np PL4 Stock'!A:E,5,FALSE),AB1064-1-VLOOKUP(A1064,'Np PL4 Stock'!A:E,5,FALSE)),""))</f>
        <v/>
      </c>
      <c r="AD1064" s="290"/>
      <c r="AE1064" s="300"/>
      <c r="AF1064" s="323"/>
      <c r="AG1064" s="335"/>
      <c r="AH1064" s="336"/>
      <c r="AI1064" s="335"/>
      <c r="AJ1064" s="326"/>
      <c r="AK1064" s="334"/>
    </row>
    <row r="1065" spans="1:37">
      <c r="A1065" s="280" t="str">
        <f t="shared" si="35"/>
        <v/>
      </c>
      <c r="B1065" s="281"/>
      <c r="C1065" s="282"/>
      <c r="D1065" s="282"/>
      <c r="E1065" s="243"/>
      <c r="F1065" s="244"/>
      <c r="G1065" s="243"/>
      <c r="H1065" s="283" t="str">
        <f>IF(ISBLANK(F1065),"",IFERROR(VLOOKUP(A1065,'Np PL4 Stock'!$A:$U,20,FALSE),""))</f>
        <v/>
      </c>
      <c r="J1065" s="283" t="str">
        <f>IF(ISBLANK(F1065),"",VLOOKUP(LEFT(A1065,5),Unit!A:B,2,FALSE))</f>
        <v/>
      </c>
      <c r="K1065" s="243"/>
      <c r="L1065" s="243"/>
      <c r="M1065" s="291" t="str">
        <f t="shared" si="36"/>
        <v/>
      </c>
      <c r="N1065" s="292" t="str">
        <f>IF(ISBLANK(D1065),"",IFERROR(IF(VLOOKUP(A1065,'Np PL4 Stock'!A:J,10,FALSE)="Np4",D1065-VLOOKUP(A1065,'Np PL4 Stock'!A:E,5,FALSE),D1065-1-VLOOKUP(A1065,'Np PL4 Stock'!A:E,5,FALSE)),""))</f>
        <v/>
      </c>
      <c r="O1065" s="345"/>
      <c r="P1065" s="290"/>
      <c r="Q1065" s="300"/>
      <c r="R1065" s="336"/>
      <c r="S1065" s="301"/>
      <c r="T1065" s="301"/>
      <c r="U1065" s="336"/>
      <c r="V1065" s="354"/>
      <c r="W1065" s="355"/>
      <c r="X1065" s="349"/>
      <c r="Y1065" s="313" t="str">
        <f>IF(ISBLANK(X1065),"",IFERROR(IF(VLOOKUP(A1065,'Np PL4 Stock'!A:J,10,FALSE)="Np4",X1065-VLOOKUP(A1065,'Np PL4 Stock'!A:E,5,FALSE),X1065-1-VLOOKUP(A1065,'Np PL4 Stock'!A:E,5,FALSE)),""))</f>
        <v/>
      </c>
      <c r="Z1065" s="325"/>
      <c r="AA1065" s="315"/>
      <c r="AB1065" s="316"/>
      <c r="AC1065" s="317" t="str">
        <f>IF(ISBLANK(AB1065),"",IFERROR(IF(VLOOKUP(A1065,'Np PL4 Stock'!A:J,10,FALSE)="Np4",AB1065-VLOOKUP(A1065,'Np PL4 Stock'!A:E,5,FALSE),AB1065-1-VLOOKUP(A1065,'Np PL4 Stock'!A:E,5,FALSE)),""))</f>
        <v/>
      </c>
      <c r="AD1065" s="290"/>
      <c r="AE1065" s="300"/>
      <c r="AF1065" s="323"/>
      <c r="AG1065" s="335"/>
      <c r="AH1065" s="336"/>
      <c r="AI1065" s="335"/>
      <c r="AJ1065" s="326"/>
      <c r="AK1065" s="334"/>
    </row>
    <row r="1066" spans="1:37">
      <c r="A1066" s="280" t="str">
        <f t="shared" si="35"/>
        <v/>
      </c>
      <c r="B1066" s="281"/>
      <c r="C1066" s="282"/>
      <c r="D1066" s="282"/>
      <c r="E1066" s="243"/>
      <c r="F1066" s="244"/>
      <c r="G1066" s="243"/>
      <c r="H1066" s="283" t="str">
        <f>IF(ISBLANK(F1066),"",IFERROR(VLOOKUP(A1066,'Np PL4 Stock'!$A:$U,20,FALSE),""))</f>
        <v/>
      </c>
      <c r="J1066" s="283" t="str">
        <f>IF(ISBLANK(F1066),"",VLOOKUP(LEFT(A1066,5),Unit!A:B,2,FALSE))</f>
        <v/>
      </c>
      <c r="K1066" s="243"/>
      <c r="L1066" s="243"/>
      <c r="M1066" s="291" t="str">
        <f t="shared" si="36"/>
        <v/>
      </c>
      <c r="N1066" s="292" t="str">
        <f>IF(ISBLANK(D1066),"",IFERROR(IF(VLOOKUP(A1066,'Np PL4 Stock'!A:J,10,FALSE)="Np4",D1066-VLOOKUP(A1066,'Np PL4 Stock'!A:E,5,FALSE),D1066-1-VLOOKUP(A1066,'Np PL4 Stock'!A:E,5,FALSE)),""))</f>
        <v/>
      </c>
      <c r="O1066" s="345"/>
      <c r="P1066" s="290"/>
      <c r="Q1066" s="300"/>
      <c r="R1066" s="336"/>
      <c r="S1066" s="301"/>
      <c r="T1066" s="301"/>
      <c r="U1066" s="336"/>
      <c r="V1066" s="354"/>
      <c r="W1066" s="355"/>
      <c r="X1066" s="349"/>
      <c r="Y1066" s="313" t="str">
        <f>IF(ISBLANK(X1066),"",IFERROR(IF(VLOOKUP(A1066,'Np PL4 Stock'!A:J,10,FALSE)="Np4",X1066-VLOOKUP(A1066,'Np PL4 Stock'!A:E,5,FALSE),X1066-1-VLOOKUP(A1066,'Np PL4 Stock'!A:E,5,FALSE)),""))</f>
        <v/>
      </c>
      <c r="Z1066" s="325"/>
      <c r="AA1066" s="315"/>
      <c r="AB1066" s="316"/>
      <c r="AC1066" s="317" t="str">
        <f>IF(ISBLANK(AB1066),"",IFERROR(IF(VLOOKUP(A1066,'Np PL4 Stock'!A:J,10,FALSE)="Np4",AB1066-VLOOKUP(A1066,'Np PL4 Stock'!A:E,5,FALSE),AB1066-1-VLOOKUP(A1066,'Np PL4 Stock'!A:E,5,FALSE)),""))</f>
        <v/>
      </c>
      <c r="AD1066" s="290"/>
      <c r="AE1066" s="300"/>
      <c r="AF1066" s="323"/>
      <c r="AG1066" s="335"/>
      <c r="AH1066" s="336"/>
      <c r="AI1066" s="335"/>
      <c r="AJ1066" s="326"/>
      <c r="AK1066" s="334"/>
    </row>
    <row r="1067" spans="1:37">
      <c r="A1067" s="280" t="str">
        <f t="shared" si="35"/>
        <v/>
      </c>
      <c r="B1067" s="281"/>
      <c r="C1067" s="282"/>
      <c r="D1067" s="282"/>
      <c r="E1067" s="243"/>
      <c r="F1067" s="244"/>
      <c r="G1067" s="243"/>
      <c r="H1067" s="283" t="str">
        <f>IF(ISBLANK(F1067),"",IFERROR(VLOOKUP(A1067,'Np PL4 Stock'!$A:$U,20,FALSE),""))</f>
        <v/>
      </c>
      <c r="J1067" s="283" t="str">
        <f>IF(ISBLANK(F1067),"",VLOOKUP(LEFT(A1067,5),Unit!A:B,2,FALSE))</f>
        <v/>
      </c>
      <c r="K1067" s="243"/>
      <c r="L1067" s="243"/>
      <c r="M1067" s="291" t="str">
        <f t="shared" si="36"/>
        <v/>
      </c>
      <c r="N1067" s="292" t="str">
        <f>IF(ISBLANK(D1067),"",IFERROR(IF(VLOOKUP(A1067,'Np PL4 Stock'!A:J,10,FALSE)="Np4",D1067-VLOOKUP(A1067,'Np PL4 Stock'!A:E,5,FALSE),D1067-1-VLOOKUP(A1067,'Np PL4 Stock'!A:E,5,FALSE)),""))</f>
        <v/>
      </c>
      <c r="O1067" s="345"/>
      <c r="P1067" s="290"/>
      <c r="Q1067" s="300"/>
      <c r="R1067" s="336"/>
      <c r="S1067" s="301"/>
      <c r="T1067" s="301"/>
      <c r="U1067" s="336"/>
      <c r="V1067" s="354"/>
      <c r="W1067" s="355"/>
      <c r="X1067" s="349"/>
      <c r="Y1067" s="313" t="str">
        <f>IF(ISBLANK(X1067),"",IFERROR(IF(VLOOKUP(A1067,'Np PL4 Stock'!A:J,10,FALSE)="Np4",X1067-VLOOKUP(A1067,'Np PL4 Stock'!A:E,5,FALSE),X1067-1-VLOOKUP(A1067,'Np PL4 Stock'!A:E,5,FALSE)),""))</f>
        <v/>
      </c>
      <c r="Z1067" s="325"/>
      <c r="AA1067" s="315"/>
      <c r="AB1067" s="316"/>
      <c r="AC1067" s="317" t="str">
        <f>IF(ISBLANK(AB1067),"",IFERROR(IF(VLOOKUP(A1067,'Np PL4 Stock'!A:J,10,FALSE)="Np4",AB1067-VLOOKUP(A1067,'Np PL4 Stock'!A:E,5,FALSE),AB1067-1-VLOOKUP(A1067,'Np PL4 Stock'!A:E,5,FALSE)),""))</f>
        <v/>
      </c>
      <c r="AD1067" s="290"/>
      <c r="AE1067" s="300"/>
      <c r="AF1067" s="323"/>
      <c r="AG1067" s="335"/>
      <c r="AH1067" s="336"/>
      <c r="AI1067" s="335"/>
      <c r="AJ1067" s="326"/>
      <c r="AK1067" s="334"/>
    </row>
    <row r="1068" spans="1:37">
      <c r="A1068" s="280" t="str">
        <f t="shared" si="35"/>
        <v/>
      </c>
      <c r="B1068" s="281"/>
      <c r="C1068" s="282"/>
      <c r="D1068" s="282"/>
      <c r="E1068" s="243"/>
      <c r="F1068" s="244"/>
      <c r="G1068" s="243"/>
      <c r="H1068" s="283" t="str">
        <f>IF(ISBLANK(F1068),"",IFERROR(VLOOKUP(A1068,'Np PL4 Stock'!$A:$U,20,FALSE),""))</f>
        <v/>
      </c>
      <c r="J1068" s="283" t="str">
        <f>IF(ISBLANK(F1068),"",VLOOKUP(LEFT(A1068,5),Unit!A:B,2,FALSE))</f>
        <v/>
      </c>
      <c r="K1068" s="243"/>
      <c r="L1068" s="243"/>
      <c r="M1068" s="291" t="str">
        <f t="shared" si="36"/>
        <v/>
      </c>
      <c r="N1068" s="292" t="str">
        <f>IF(ISBLANK(D1068),"",IFERROR(IF(VLOOKUP(A1068,'Np PL4 Stock'!A:J,10,FALSE)="Np4",D1068-VLOOKUP(A1068,'Np PL4 Stock'!A:E,5,FALSE),D1068-1-VLOOKUP(A1068,'Np PL4 Stock'!A:E,5,FALSE)),""))</f>
        <v/>
      </c>
      <c r="O1068" s="345"/>
      <c r="P1068" s="290"/>
      <c r="Q1068" s="300"/>
      <c r="R1068" s="336"/>
      <c r="S1068" s="301"/>
      <c r="T1068" s="301"/>
      <c r="U1068" s="336"/>
      <c r="V1068" s="354"/>
      <c r="W1068" s="355"/>
      <c r="X1068" s="349"/>
      <c r="Y1068" s="313" t="str">
        <f>IF(ISBLANK(X1068),"",IFERROR(IF(VLOOKUP(A1068,'Np PL4 Stock'!A:J,10,FALSE)="Np4",X1068-VLOOKUP(A1068,'Np PL4 Stock'!A:E,5,FALSE),X1068-1-VLOOKUP(A1068,'Np PL4 Stock'!A:E,5,FALSE)),""))</f>
        <v/>
      </c>
      <c r="Z1068" s="325"/>
      <c r="AA1068" s="315"/>
      <c r="AB1068" s="316"/>
      <c r="AC1068" s="317" t="str">
        <f>IF(ISBLANK(AB1068),"",IFERROR(IF(VLOOKUP(A1068,'Np PL4 Stock'!A:J,10,FALSE)="Np4",AB1068-VLOOKUP(A1068,'Np PL4 Stock'!A:E,5,FALSE),AB1068-1-VLOOKUP(A1068,'Np PL4 Stock'!A:E,5,FALSE)),""))</f>
        <v/>
      </c>
      <c r="AD1068" s="290"/>
      <c r="AE1068" s="300"/>
      <c r="AF1068" s="323"/>
      <c r="AG1068" s="335"/>
      <c r="AH1068" s="336"/>
      <c r="AI1068" s="335"/>
      <c r="AJ1068" s="326"/>
      <c r="AK1068" s="334"/>
    </row>
    <row r="1069" spans="1:37">
      <c r="A1069" s="280" t="str">
        <f t="shared" si="35"/>
        <v/>
      </c>
      <c r="B1069" s="281"/>
      <c r="C1069" s="282"/>
      <c r="D1069" s="282"/>
      <c r="E1069" s="243"/>
      <c r="F1069" s="244"/>
      <c r="G1069" s="243"/>
      <c r="H1069" s="283" t="str">
        <f>IF(ISBLANK(F1069),"",IFERROR(VLOOKUP(A1069,'Np PL4 Stock'!$A:$U,20,FALSE),""))</f>
        <v/>
      </c>
      <c r="J1069" s="283" t="str">
        <f>IF(ISBLANK(F1069),"",VLOOKUP(LEFT(A1069,5),Unit!A:B,2,FALSE))</f>
        <v/>
      </c>
      <c r="K1069" s="243"/>
      <c r="L1069" s="243"/>
      <c r="M1069" s="291" t="str">
        <f t="shared" si="36"/>
        <v/>
      </c>
      <c r="N1069" s="292" t="str">
        <f>IF(ISBLANK(D1069),"",IFERROR(IF(VLOOKUP(A1069,'Np PL4 Stock'!A:J,10,FALSE)="Np4",D1069-VLOOKUP(A1069,'Np PL4 Stock'!A:E,5,FALSE),D1069-1-VLOOKUP(A1069,'Np PL4 Stock'!A:E,5,FALSE)),""))</f>
        <v/>
      </c>
      <c r="O1069" s="345"/>
      <c r="P1069" s="290"/>
      <c r="Q1069" s="300"/>
      <c r="R1069" s="336"/>
      <c r="S1069" s="301"/>
      <c r="T1069" s="301"/>
      <c r="U1069" s="336"/>
      <c r="V1069" s="354"/>
      <c r="W1069" s="355"/>
      <c r="X1069" s="349"/>
      <c r="Y1069" s="313" t="str">
        <f>IF(ISBLANK(X1069),"",IFERROR(IF(VLOOKUP(A1069,'Np PL4 Stock'!A:J,10,FALSE)="Np4",X1069-VLOOKUP(A1069,'Np PL4 Stock'!A:E,5,FALSE),X1069-1-VLOOKUP(A1069,'Np PL4 Stock'!A:E,5,FALSE)),""))</f>
        <v/>
      </c>
      <c r="Z1069" s="325"/>
      <c r="AA1069" s="315"/>
      <c r="AB1069" s="316"/>
      <c r="AC1069" s="317" t="str">
        <f>IF(ISBLANK(AB1069),"",IFERROR(IF(VLOOKUP(A1069,'Np PL4 Stock'!A:J,10,FALSE)="Np4",AB1069-VLOOKUP(A1069,'Np PL4 Stock'!A:E,5,FALSE),AB1069-1-VLOOKUP(A1069,'Np PL4 Stock'!A:E,5,FALSE)),""))</f>
        <v/>
      </c>
      <c r="AD1069" s="290"/>
      <c r="AE1069" s="300"/>
      <c r="AF1069" s="323"/>
      <c r="AG1069" s="335"/>
      <c r="AH1069" s="336"/>
      <c r="AI1069" s="335"/>
      <c r="AJ1069" s="326"/>
      <c r="AK1069" s="334"/>
    </row>
    <row r="1070" spans="1:37">
      <c r="A1070" s="280" t="str">
        <f t="shared" si="35"/>
        <v/>
      </c>
      <c r="B1070" s="281"/>
      <c r="C1070" s="282"/>
      <c r="D1070" s="282"/>
      <c r="E1070" s="243"/>
      <c r="F1070" s="244"/>
      <c r="G1070" s="243"/>
      <c r="H1070" s="283" t="str">
        <f>IF(ISBLANK(F1070),"",IFERROR(VLOOKUP(A1070,'Np PL4 Stock'!$A:$U,20,FALSE),""))</f>
        <v/>
      </c>
      <c r="J1070" s="283" t="str">
        <f>IF(ISBLANK(F1070),"",VLOOKUP(LEFT(A1070,5),Unit!A:B,2,FALSE))</f>
        <v/>
      </c>
      <c r="K1070" s="243"/>
      <c r="L1070" s="243"/>
      <c r="M1070" s="291" t="str">
        <f t="shared" si="36"/>
        <v/>
      </c>
      <c r="N1070" s="292" t="str">
        <f>IF(ISBLANK(D1070),"",IFERROR(IF(VLOOKUP(A1070,'Np PL4 Stock'!A:J,10,FALSE)="Np4",D1070-VLOOKUP(A1070,'Np PL4 Stock'!A:E,5,FALSE),D1070-1-VLOOKUP(A1070,'Np PL4 Stock'!A:E,5,FALSE)),""))</f>
        <v/>
      </c>
      <c r="O1070" s="345"/>
      <c r="P1070" s="290"/>
      <c r="Q1070" s="300"/>
      <c r="R1070" s="336"/>
      <c r="S1070" s="301"/>
      <c r="T1070" s="301"/>
      <c r="U1070" s="336"/>
      <c r="V1070" s="354"/>
      <c r="W1070" s="355"/>
      <c r="X1070" s="349"/>
      <c r="Y1070" s="313" t="str">
        <f>IF(ISBLANK(X1070),"",IFERROR(IF(VLOOKUP(A1070,'Np PL4 Stock'!A:J,10,FALSE)="Np4",X1070-VLOOKUP(A1070,'Np PL4 Stock'!A:E,5,FALSE),X1070-1-VLOOKUP(A1070,'Np PL4 Stock'!A:E,5,FALSE)),""))</f>
        <v/>
      </c>
      <c r="Z1070" s="325"/>
      <c r="AA1070" s="315"/>
      <c r="AB1070" s="316"/>
      <c r="AC1070" s="317" t="str">
        <f>IF(ISBLANK(AB1070),"",IFERROR(IF(VLOOKUP(A1070,'Np PL4 Stock'!A:J,10,FALSE)="Np4",AB1070-VLOOKUP(A1070,'Np PL4 Stock'!A:E,5,FALSE),AB1070-1-VLOOKUP(A1070,'Np PL4 Stock'!A:E,5,FALSE)),""))</f>
        <v/>
      </c>
      <c r="AD1070" s="290"/>
      <c r="AE1070" s="300"/>
      <c r="AF1070" s="323"/>
      <c r="AG1070" s="335"/>
      <c r="AH1070" s="336"/>
      <c r="AI1070" s="335"/>
      <c r="AJ1070" s="326"/>
      <c r="AK1070" s="334"/>
    </row>
    <row r="1071" spans="1:37">
      <c r="A1071" s="280" t="str">
        <f t="shared" si="35"/>
        <v/>
      </c>
      <c r="B1071" s="281"/>
      <c r="C1071" s="282"/>
      <c r="D1071" s="282"/>
      <c r="E1071" s="243"/>
      <c r="F1071" s="244"/>
      <c r="G1071" s="243"/>
      <c r="H1071" s="283" t="str">
        <f>IF(ISBLANK(F1071),"",IFERROR(VLOOKUP(A1071,'Np PL4 Stock'!$A:$U,20,FALSE),""))</f>
        <v/>
      </c>
      <c r="J1071" s="283" t="str">
        <f>IF(ISBLANK(F1071),"",VLOOKUP(LEFT(A1071,5),Unit!A:B,2,FALSE))</f>
        <v/>
      </c>
      <c r="K1071" s="243"/>
      <c r="L1071" s="243"/>
      <c r="M1071" s="291" t="str">
        <f t="shared" si="36"/>
        <v/>
      </c>
      <c r="N1071" s="292" t="str">
        <f>IF(ISBLANK(D1071),"",IFERROR(IF(VLOOKUP(A1071,'Np PL4 Stock'!A:J,10,FALSE)="Np4",D1071-VLOOKUP(A1071,'Np PL4 Stock'!A:E,5,FALSE),D1071-1-VLOOKUP(A1071,'Np PL4 Stock'!A:E,5,FALSE)),""))</f>
        <v/>
      </c>
      <c r="O1071" s="345"/>
      <c r="P1071" s="290"/>
      <c r="Q1071" s="300"/>
      <c r="R1071" s="336"/>
      <c r="S1071" s="301"/>
      <c r="T1071" s="301"/>
      <c r="U1071" s="336"/>
      <c r="V1071" s="354"/>
      <c r="W1071" s="355"/>
      <c r="X1071" s="349"/>
      <c r="Y1071" s="313" t="str">
        <f>IF(ISBLANK(X1071),"",IFERROR(IF(VLOOKUP(A1071,'Np PL4 Stock'!A:J,10,FALSE)="Np4",X1071-VLOOKUP(A1071,'Np PL4 Stock'!A:E,5,FALSE),X1071-1-VLOOKUP(A1071,'Np PL4 Stock'!A:E,5,FALSE)),""))</f>
        <v/>
      </c>
      <c r="Z1071" s="325"/>
      <c r="AA1071" s="315"/>
      <c r="AB1071" s="316"/>
      <c r="AC1071" s="317" t="str">
        <f>IF(ISBLANK(AB1071),"",IFERROR(IF(VLOOKUP(A1071,'Np PL4 Stock'!A:J,10,FALSE)="Np4",AB1071-VLOOKUP(A1071,'Np PL4 Stock'!A:E,5,FALSE),AB1071-1-VLOOKUP(A1071,'Np PL4 Stock'!A:E,5,FALSE)),""))</f>
        <v/>
      </c>
      <c r="AD1071" s="290"/>
      <c r="AE1071" s="300"/>
      <c r="AF1071" s="323"/>
      <c r="AG1071" s="335"/>
      <c r="AH1071" s="336"/>
      <c r="AI1071" s="335"/>
      <c r="AJ1071" s="326"/>
      <c r="AK1071" s="334"/>
    </row>
    <row r="1072" spans="1:37">
      <c r="A1072" s="280" t="str">
        <f t="shared" si="35"/>
        <v/>
      </c>
      <c r="B1072" s="281"/>
      <c r="C1072" s="282"/>
      <c r="D1072" s="282"/>
      <c r="E1072" s="243"/>
      <c r="F1072" s="244"/>
      <c r="G1072" s="243"/>
      <c r="H1072" s="283" t="str">
        <f>IF(ISBLANK(F1072),"",IFERROR(VLOOKUP(A1072,'Np PL4 Stock'!$A:$U,20,FALSE),""))</f>
        <v/>
      </c>
      <c r="J1072" s="283" t="str">
        <f>IF(ISBLANK(F1072),"",VLOOKUP(LEFT(A1072,5),Unit!A:B,2,FALSE))</f>
        <v/>
      </c>
      <c r="K1072" s="243"/>
      <c r="L1072" s="243"/>
      <c r="M1072" s="291" t="str">
        <f t="shared" si="36"/>
        <v/>
      </c>
      <c r="N1072" s="292" t="str">
        <f>IF(ISBLANK(D1072),"",IFERROR(IF(VLOOKUP(A1072,'Np PL4 Stock'!A:J,10,FALSE)="Np4",D1072-VLOOKUP(A1072,'Np PL4 Stock'!A:E,5,FALSE),D1072-1-VLOOKUP(A1072,'Np PL4 Stock'!A:E,5,FALSE)),""))</f>
        <v/>
      </c>
      <c r="O1072" s="345"/>
      <c r="P1072" s="290"/>
      <c r="Q1072" s="300"/>
      <c r="R1072" s="336"/>
      <c r="S1072" s="301"/>
      <c r="T1072" s="301"/>
      <c r="U1072" s="336"/>
      <c r="V1072" s="354"/>
      <c r="W1072" s="355"/>
      <c r="X1072" s="349"/>
      <c r="Y1072" s="313" t="str">
        <f>IF(ISBLANK(X1072),"",IFERROR(IF(VLOOKUP(A1072,'Np PL4 Stock'!A:J,10,FALSE)="Np4",X1072-VLOOKUP(A1072,'Np PL4 Stock'!A:E,5,FALSE),X1072-1-VLOOKUP(A1072,'Np PL4 Stock'!A:E,5,FALSE)),""))</f>
        <v/>
      </c>
      <c r="Z1072" s="325"/>
      <c r="AA1072" s="315"/>
      <c r="AB1072" s="316"/>
      <c r="AC1072" s="317" t="str">
        <f>IF(ISBLANK(AB1072),"",IFERROR(IF(VLOOKUP(A1072,'Np PL4 Stock'!A:J,10,FALSE)="Np4",AB1072-VLOOKUP(A1072,'Np PL4 Stock'!A:E,5,FALSE),AB1072-1-VLOOKUP(A1072,'Np PL4 Stock'!A:E,5,FALSE)),""))</f>
        <v/>
      </c>
      <c r="AD1072" s="290"/>
      <c r="AE1072" s="300"/>
      <c r="AF1072" s="323"/>
      <c r="AG1072" s="335"/>
      <c r="AH1072" s="336"/>
      <c r="AI1072" s="335"/>
      <c r="AJ1072" s="326"/>
      <c r="AK1072" s="334"/>
    </row>
    <row r="1073" spans="1:37">
      <c r="A1073" s="280" t="str">
        <f t="shared" si="35"/>
        <v/>
      </c>
      <c r="B1073" s="281"/>
      <c r="C1073" s="282"/>
      <c r="D1073" s="282"/>
      <c r="E1073" s="243"/>
      <c r="F1073" s="244"/>
      <c r="G1073" s="243"/>
      <c r="H1073" s="283" t="str">
        <f>IF(ISBLANK(F1073),"",IFERROR(VLOOKUP(A1073,'Np PL4 Stock'!$A:$U,20,FALSE),""))</f>
        <v/>
      </c>
      <c r="J1073" s="283" t="str">
        <f>IF(ISBLANK(F1073),"",VLOOKUP(LEFT(A1073,5),Unit!A:B,2,FALSE))</f>
        <v/>
      </c>
      <c r="K1073" s="243"/>
      <c r="L1073" s="243"/>
      <c r="M1073" s="291" t="str">
        <f t="shared" si="36"/>
        <v/>
      </c>
      <c r="N1073" s="292" t="str">
        <f>IF(ISBLANK(D1073),"",IFERROR(IF(VLOOKUP(A1073,'Np PL4 Stock'!A:J,10,FALSE)="Np4",D1073-VLOOKUP(A1073,'Np PL4 Stock'!A:E,5,FALSE),D1073-1-VLOOKUP(A1073,'Np PL4 Stock'!A:E,5,FALSE)),""))</f>
        <v/>
      </c>
      <c r="O1073" s="345"/>
      <c r="P1073" s="290"/>
      <c r="Q1073" s="300"/>
      <c r="R1073" s="336"/>
      <c r="S1073" s="301"/>
      <c r="T1073" s="301"/>
      <c r="U1073" s="336"/>
      <c r="V1073" s="354"/>
      <c r="W1073" s="355"/>
      <c r="X1073" s="349"/>
      <c r="Y1073" s="313" t="str">
        <f>IF(ISBLANK(X1073),"",IFERROR(IF(VLOOKUP(A1073,'Np PL4 Stock'!A:J,10,FALSE)="Np4",X1073-VLOOKUP(A1073,'Np PL4 Stock'!A:E,5,FALSE),X1073-1-VLOOKUP(A1073,'Np PL4 Stock'!A:E,5,FALSE)),""))</f>
        <v/>
      </c>
      <c r="Z1073" s="325"/>
      <c r="AA1073" s="315"/>
      <c r="AB1073" s="316"/>
      <c r="AC1073" s="317" t="str">
        <f>IF(ISBLANK(AB1073),"",IFERROR(IF(VLOOKUP(A1073,'Np PL4 Stock'!A:J,10,FALSE)="Np4",AB1073-VLOOKUP(A1073,'Np PL4 Stock'!A:E,5,FALSE),AB1073-1-VLOOKUP(A1073,'Np PL4 Stock'!A:E,5,FALSE)),""))</f>
        <v/>
      </c>
      <c r="AD1073" s="290"/>
      <c r="AE1073" s="300"/>
      <c r="AF1073" s="323"/>
      <c r="AG1073" s="335"/>
      <c r="AH1073" s="336"/>
      <c r="AI1073" s="335"/>
      <c r="AJ1073" s="326"/>
      <c r="AK1073" s="334"/>
    </row>
    <row r="1074" spans="1:37">
      <c r="A1074" s="280" t="str">
        <f t="shared" si="35"/>
        <v/>
      </c>
      <c r="B1074" s="281"/>
      <c r="C1074" s="282"/>
      <c r="D1074" s="282"/>
      <c r="E1074" s="243"/>
      <c r="F1074" s="244"/>
      <c r="G1074" s="243"/>
      <c r="H1074" s="283" t="str">
        <f>IF(ISBLANK(F1074),"",IFERROR(VLOOKUP(A1074,'Np PL4 Stock'!$A:$U,20,FALSE),""))</f>
        <v/>
      </c>
      <c r="J1074" s="283" t="str">
        <f>IF(ISBLANK(F1074),"",VLOOKUP(LEFT(A1074,5),Unit!A:B,2,FALSE))</f>
        <v/>
      </c>
      <c r="K1074" s="243"/>
      <c r="L1074" s="243"/>
      <c r="M1074" s="291" t="str">
        <f t="shared" si="36"/>
        <v/>
      </c>
      <c r="N1074" s="292" t="str">
        <f>IF(ISBLANK(D1074),"",IFERROR(IF(VLOOKUP(A1074,'Np PL4 Stock'!A:J,10,FALSE)="Np4",D1074-VLOOKUP(A1074,'Np PL4 Stock'!A:E,5,FALSE),D1074-1-VLOOKUP(A1074,'Np PL4 Stock'!A:E,5,FALSE)),""))</f>
        <v/>
      </c>
      <c r="O1074" s="345"/>
      <c r="P1074" s="290"/>
      <c r="Q1074" s="300"/>
      <c r="R1074" s="336"/>
      <c r="S1074" s="301"/>
      <c r="T1074" s="301"/>
      <c r="U1074" s="336"/>
      <c r="V1074" s="354"/>
      <c r="W1074" s="355"/>
      <c r="X1074" s="349"/>
      <c r="Y1074" s="313" t="str">
        <f>IF(ISBLANK(X1074),"",IFERROR(IF(VLOOKUP(A1074,'Np PL4 Stock'!A:J,10,FALSE)="Np4",X1074-VLOOKUP(A1074,'Np PL4 Stock'!A:E,5,FALSE),X1074-1-VLOOKUP(A1074,'Np PL4 Stock'!A:E,5,FALSE)),""))</f>
        <v/>
      </c>
      <c r="Z1074" s="325"/>
      <c r="AA1074" s="315"/>
      <c r="AB1074" s="316"/>
      <c r="AC1074" s="317" t="str">
        <f>IF(ISBLANK(AB1074),"",IFERROR(IF(VLOOKUP(A1074,'Np PL4 Stock'!A:J,10,FALSE)="Np4",AB1074-VLOOKUP(A1074,'Np PL4 Stock'!A:E,5,FALSE),AB1074-1-VLOOKUP(A1074,'Np PL4 Stock'!A:E,5,FALSE)),""))</f>
        <v/>
      </c>
      <c r="AD1074" s="290"/>
      <c r="AE1074" s="300"/>
      <c r="AF1074" s="323"/>
      <c r="AG1074" s="335"/>
      <c r="AH1074" s="336"/>
      <c r="AI1074" s="335"/>
      <c r="AJ1074" s="326"/>
      <c r="AK1074" s="334"/>
    </row>
    <row r="1075" spans="1:37">
      <c r="A1075" s="280" t="str">
        <f t="shared" si="35"/>
        <v/>
      </c>
      <c r="B1075" s="281"/>
      <c r="C1075" s="282"/>
      <c r="D1075" s="282"/>
      <c r="E1075" s="243"/>
      <c r="F1075" s="244"/>
      <c r="G1075" s="243"/>
      <c r="H1075" s="283" t="str">
        <f>IF(ISBLANK(F1075),"",IFERROR(VLOOKUP(A1075,'Np PL4 Stock'!$A:$U,20,FALSE),""))</f>
        <v/>
      </c>
      <c r="J1075" s="283" t="str">
        <f>IF(ISBLANK(F1075),"",VLOOKUP(LEFT(A1075,5),Unit!A:B,2,FALSE))</f>
        <v/>
      </c>
      <c r="K1075" s="243"/>
      <c r="L1075" s="243"/>
      <c r="M1075" s="291" t="str">
        <f t="shared" si="36"/>
        <v/>
      </c>
      <c r="N1075" s="292" t="str">
        <f>IF(ISBLANK(D1075),"",IFERROR(IF(VLOOKUP(A1075,'Np PL4 Stock'!A:J,10,FALSE)="Np4",D1075-VLOOKUP(A1075,'Np PL4 Stock'!A:E,5,FALSE),D1075-1-VLOOKUP(A1075,'Np PL4 Stock'!A:E,5,FALSE)),""))</f>
        <v/>
      </c>
      <c r="O1075" s="345"/>
      <c r="P1075" s="290"/>
      <c r="Q1075" s="300"/>
      <c r="R1075" s="336"/>
      <c r="S1075" s="301"/>
      <c r="T1075" s="301"/>
      <c r="U1075" s="336"/>
      <c r="V1075" s="354"/>
      <c r="W1075" s="355"/>
      <c r="X1075" s="349"/>
      <c r="Y1075" s="313" t="str">
        <f>IF(ISBLANK(X1075),"",IFERROR(IF(VLOOKUP(A1075,'Np PL4 Stock'!A:J,10,FALSE)="Np4",X1075-VLOOKUP(A1075,'Np PL4 Stock'!A:E,5,FALSE),X1075-1-VLOOKUP(A1075,'Np PL4 Stock'!A:E,5,FALSE)),""))</f>
        <v/>
      </c>
      <c r="Z1075" s="325"/>
      <c r="AA1075" s="315"/>
      <c r="AB1075" s="316"/>
      <c r="AC1075" s="317" t="str">
        <f>IF(ISBLANK(AB1075),"",IFERROR(IF(VLOOKUP(A1075,'Np PL4 Stock'!A:J,10,FALSE)="Np4",AB1075-VLOOKUP(A1075,'Np PL4 Stock'!A:E,5,FALSE),AB1075-1-VLOOKUP(A1075,'Np PL4 Stock'!A:E,5,FALSE)),""))</f>
        <v/>
      </c>
      <c r="AD1075" s="290"/>
      <c r="AE1075" s="300"/>
      <c r="AF1075" s="323"/>
      <c r="AG1075" s="335"/>
      <c r="AH1075" s="336"/>
      <c r="AI1075" s="335"/>
      <c r="AJ1075" s="326"/>
      <c r="AK1075" s="334"/>
    </row>
    <row r="1076" spans="1:37">
      <c r="A1076" s="280" t="str">
        <f t="shared" si="35"/>
        <v/>
      </c>
      <c r="B1076" s="281"/>
      <c r="C1076" s="282"/>
      <c r="D1076" s="282"/>
      <c r="E1076" s="243"/>
      <c r="F1076" s="244"/>
      <c r="G1076" s="243"/>
      <c r="H1076" s="283" t="str">
        <f>IF(ISBLANK(F1076),"",IFERROR(VLOOKUP(A1076,'Np PL4 Stock'!$A:$U,20,FALSE),""))</f>
        <v/>
      </c>
      <c r="J1076" s="283" t="str">
        <f>IF(ISBLANK(F1076),"",VLOOKUP(LEFT(A1076,5),Unit!A:B,2,FALSE))</f>
        <v/>
      </c>
      <c r="K1076" s="243"/>
      <c r="L1076" s="243"/>
      <c r="M1076" s="291" t="str">
        <f t="shared" si="36"/>
        <v/>
      </c>
      <c r="N1076" s="292" t="str">
        <f>IF(ISBLANK(D1076),"",IFERROR(IF(VLOOKUP(A1076,'Np PL4 Stock'!A:J,10,FALSE)="Np4",D1076-VLOOKUP(A1076,'Np PL4 Stock'!A:E,5,FALSE),D1076-1-VLOOKUP(A1076,'Np PL4 Stock'!A:E,5,FALSE)),""))</f>
        <v/>
      </c>
      <c r="O1076" s="345"/>
      <c r="P1076" s="290"/>
      <c r="Q1076" s="300"/>
      <c r="R1076" s="336"/>
      <c r="S1076" s="301"/>
      <c r="T1076" s="301"/>
      <c r="U1076" s="336"/>
      <c r="V1076" s="354"/>
      <c r="W1076" s="355"/>
      <c r="X1076" s="349"/>
      <c r="Y1076" s="313" t="str">
        <f>IF(ISBLANK(X1076),"",IFERROR(IF(VLOOKUP(A1076,'Np PL4 Stock'!A:J,10,FALSE)="Np4",X1076-VLOOKUP(A1076,'Np PL4 Stock'!A:E,5,FALSE),X1076-1-VLOOKUP(A1076,'Np PL4 Stock'!A:E,5,FALSE)),""))</f>
        <v/>
      </c>
      <c r="Z1076" s="325"/>
      <c r="AA1076" s="315"/>
      <c r="AB1076" s="316"/>
      <c r="AC1076" s="317" t="str">
        <f>IF(ISBLANK(AB1076),"",IFERROR(IF(VLOOKUP(A1076,'Np PL4 Stock'!A:J,10,FALSE)="Np4",AB1076-VLOOKUP(A1076,'Np PL4 Stock'!A:E,5,FALSE),AB1076-1-VLOOKUP(A1076,'Np PL4 Stock'!A:E,5,FALSE)),""))</f>
        <v/>
      </c>
      <c r="AD1076" s="290"/>
      <c r="AE1076" s="300"/>
      <c r="AF1076" s="323"/>
      <c r="AG1076" s="335"/>
      <c r="AH1076" s="336"/>
      <c r="AI1076" s="335"/>
      <c r="AJ1076" s="326"/>
      <c r="AK1076" s="334"/>
    </row>
    <row r="1077" spans="1:37">
      <c r="A1077" s="280" t="str">
        <f t="shared" si="35"/>
        <v/>
      </c>
      <c r="B1077" s="281"/>
      <c r="C1077" s="282"/>
      <c r="D1077" s="282"/>
      <c r="E1077" s="243"/>
      <c r="F1077" s="244"/>
      <c r="G1077" s="243"/>
      <c r="H1077" s="283" t="str">
        <f>IF(ISBLANK(F1077),"",IFERROR(VLOOKUP(A1077,'Np PL4 Stock'!$A:$U,20,FALSE),""))</f>
        <v/>
      </c>
      <c r="J1077" s="283" t="str">
        <f>IF(ISBLANK(F1077),"",VLOOKUP(LEFT(A1077,5),Unit!A:B,2,FALSE))</f>
        <v/>
      </c>
      <c r="K1077" s="243"/>
      <c r="L1077" s="243"/>
      <c r="M1077" s="291" t="str">
        <f t="shared" si="36"/>
        <v/>
      </c>
      <c r="N1077" s="292" t="str">
        <f>IF(ISBLANK(D1077),"",IFERROR(IF(VLOOKUP(A1077,'Np PL4 Stock'!A:J,10,FALSE)="Np4",D1077-VLOOKUP(A1077,'Np PL4 Stock'!A:E,5,FALSE),D1077-1-VLOOKUP(A1077,'Np PL4 Stock'!A:E,5,FALSE)),""))</f>
        <v/>
      </c>
      <c r="O1077" s="345"/>
      <c r="P1077" s="290"/>
      <c r="Q1077" s="300"/>
      <c r="R1077" s="336"/>
      <c r="S1077" s="301"/>
      <c r="T1077" s="301"/>
      <c r="U1077" s="336"/>
      <c r="V1077" s="354"/>
      <c r="W1077" s="355"/>
      <c r="X1077" s="349"/>
      <c r="Y1077" s="313" t="str">
        <f>IF(ISBLANK(X1077),"",IFERROR(IF(VLOOKUP(A1077,'Np PL4 Stock'!A:J,10,FALSE)="Np4",X1077-VLOOKUP(A1077,'Np PL4 Stock'!A:E,5,FALSE),X1077-1-VLOOKUP(A1077,'Np PL4 Stock'!A:E,5,FALSE)),""))</f>
        <v/>
      </c>
      <c r="Z1077" s="325"/>
      <c r="AA1077" s="315"/>
      <c r="AB1077" s="316"/>
      <c r="AC1077" s="317" t="str">
        <f>IF(ISBLANK(AB1077),"",IFERROR(IF(VLOOKUP(A1077,'Np PL4 Stock'!A:J,10,FALSE)="Np4",AB1077-VLOOKUP(A1077,'Np PL4 Stock'!A:E,5,FALSE),AB1077-1-VLOOKUP(A1077,'Np PL4 Stock'!A:E,5,FALSE)),""))</f>
        <v/>
      </c>
      <c r="AD1077" s="290"/>
      <c r="AE1077" s="300"/>
      <c r="AF1077" s="323"/>
      <c r="AG1077" s="335"/>
      <c r="AH1077" s="336"/>
      <c r="AI1077" s="335"/>
      <c r="AJ1077" s="326"/>
      <c r="AK1077" s="334"/>
    </row>
    <row r="1078" spans="1:37">
      <c r="A1078" s="280" t="str">
        <f t="shared" si="35"/>
        <v/>
      </c>
      <c r="B1078" s="281"/>
      <c r="C1078" s="282"/>
      <c r="D1078" s="282"/>
      <c r="E1078" s="243"/>
      <c r="F1078" s="244"/>
      <c r="G1078" s="243"/>
      <c r="H1078" s="283" t="str">
        <f>IF(ISBLANK(F1078),"",IFERROR(VLOOKUP(A1078,'Np PL4 Stock'!$A:$U,20,FALSE),""))</f>
        <v/>
      </c>
      <c r="J1078" s="283" t="str">
        <f>IF(ISBLANK(F1078),"",VLOOKUP(LEFT(A1078,5),Unit!A:B,2,FALSE))</f>
        <v/>
      </c>
      <c r="K1078" s="243"/>
      <c r="L1078" s="243"/>
      <c r="M1078" s="291" t="str">
        <f t="shared" si="36"/>
        <v/>
      </c>
      <c r="N1078" s="292" t="str">
        <f>IF(ISBLANK(D1078),"",IFERROR(IF(VLOOKUP(A1078,'Np PL4 Stock'!A:J,10,FALSE)="Np4",D1078-VLOOKUP(A1078,'Np PL4 Stock'!A:E,5,FALSE),D1078-1-VLOOKUP(A1078,'Np PL4 Stock'!A:E,5,FALSE)),""))</f>
        <v/>
      </c>
      <c r="O1078" s="345"/>
      <c r="P1078" s="290"/>
      <c r="Q1078" s="300"/>
      <c r="R1078" s="336"/>
      <c r="S1078" s="301"/>
      <c r="T1078" s="301"/>
      <c r="U1078" s="336"/>
      <c r="V1078" s="354"/>
      <c r="W1078" s="355"/>
      <c r="X1078" s="349"/>
      <c r="Y1078" s="313" t="str">
        <f>IF(ISBLANK(X1078),"",IFERROR(IF(VLOOKUP(A1078,'Np PL4 Stock'!A:J,10,FALSE)="Np4",X1078-VLOOKUP(A1078,'Np PL4 Stock'!A:E,5,FALSE),X1078-1-VLOOKUP(A1078,'Np PL4 Stock'!A:E,5,FALSE)),""))</f>
        <v/>
      </c>
      <c r="Z1078" s="325"/>
      <c r="AA1078" s="315"/>
      <c r="AB1078" s="316"/>
      <c r="AC1078" s="317" t="str">
        <f>IF(ISBLANK(AB1078),"",IFERROR(IF(VLOOKUP(A1078,'Np PL4 Stock'!A:J,10,FALSE)="Np4",AB1078-VLOOKUP(A1078,'Np PL4 Stock'!A:E,5,FALSE),AB1078-1-VLOOKUP(A1078,'Np PL4 Stock'!A:E,5,FALSE)),""))</f>
        <v/>
      </c>
      <c r="AD1078" s="290"/>
      <c r="AE1078" s="300"/>
      <c r="AF1078" s="323"/>
      <c r="AG1078" s="335"/>
      <c r="AH1078" s="336"/>
      <c r="AI1078" s="335"/>
      <c r="AJ1078" s="326"/>
      <c r="AK1078" s="334"/>
    </row>
    <row r="1079" spans="1:37">
      <c r="A1079" s="280" t="str">
        <f t="shared" si="35"/>
        <v/>
      </c>
      <c r="B1079" s="281"/>
      <c r="C1079" s="282"/>
      <c r="D1079" s="282"/>
      <c r="E1079" s="243"/>
      <c r="F1079" s="244"/>
      <c r="G1079" s="243"/>
      <c r="H1079" s="283" t="str">
        <f>IF(ISBLANK(F1079),"",IFERROR(VLOOKUP(A1079,'Np PL4 Stock'!$A:$U,20,FALSE),""))</f>
        <v/>
      </c>
      <c r="J1079" s="283" t="str">
        <f>IF(ISBLANK(F1079),"",VLOOKUP(LEFT(A1079,5),Unit!A:B,2,FALSE))</f>
        <v/>
      </c>
      <c r="K1079" s="243"/>
      <c r="L1079" s="243"/>
      <c r="M1079" s="291" t="str">
        <f t="shared" si="36"/>
        <v/>
      </c>
      <c r="N1079" s="292" t="str">
        <f>IF(ISBLANK(D1079),"",IFERROR(IF(VLOOKUP(A1079,'Np PL4 Stock'!A:J,10,FALSE)="Np4",D1079-VLOOKUP(A1079,'Np PL4 Stock'!A:E,5,FALSE),D1079-1-VLOOKUP(A1079,'Np PL4 Stock'!A:E,5,FALSE)),""))</f>
        <v/>
      </c>
      <c r="O1079" s="345"/>
      <c r="P1079" s="290"/>
      <c r="Q1079" s="300"/>
      <c r="R1079" s="336"/>
      <c r="S1079" s="301"/>
      <c r="T1079" s="301"/>
      <c r="U1079" s="336"/>
      <c r="V1079" s="354"/>
      <c r="W1079" s="355"/>
      <c r="X1079" s="349"/>
      <c r="Y1079" s="313" t="str">
        <f>IF(ISBLANK(X1079),"",IFERROR(IF(VLOOKUP(A1079,'Np PL4 Stock'!A:J,10,FALSE)="Np4",X1079-VLOOKUP(A1079,'Np PL4 Stock'!A:E,5,FALSE),X1079-1-VLOOKUP(A1079,'Np PL4 Stock'!A:E,5,FALSE)),""))</f>
        <v/>
      </c>
      <c r="Z1079" s="325"/>
      <c r="AA1079" s="315"/>
      <c r="AB1079" s="316"/>
      <c r="AC1079" s="317" t="str">
        <f>IF(ISBLANK(AB1079),"",IFERROR(IF(VLOOKUP(A1079,'Np PL4 Stock'!A:J,10,FALSE)="Np4",AB1079-VLOOKUP(A1079,'Np PL4 Stock'!A:E,5,FALSE),AB1079-1-VLOOKUP(A1079,'Np PL4 Stock'!A:E,5,FALSE)),""))</f>
        <v/>
      </c>
      <c r="AD1079" s="290"/>
      <c r="AE1079" s="300"/>
      <c r="AF1079" s="323"/>
      <c r="AG1079" s="335"/>
      <c r="AH1079" s="336"/>
      <c r="AI1079" s="335"/>
      <c r="AJ1079" s="326"/>
      <c r="AK1079" s="334"/>
    </row>
    <row r="1080" spans="1:37">
      <c r="A1080" s="280" t="str">
        <f t="shared" si="35"/>
        <v/>
      </c>
      <c r="B1080" s="281"/>
      <c r="C1080" s="282"/>
      <c r="D1080" s="282"/>
      <c r="E1080" s="243"/>
      <c r="F1080" s="244"/>
      <c r="G1080" s="243"/>
      <c r="H1080" s="283" t="str">
        <f>IF(ISBLANK(F1080),"",IFERROR(VLOOKUP(A1080,'Np PL4 Stock'!$A:$U,20,FALSE),""))</f>
        <v/>
      </c>
      <c r="J1080" s="283" t="str">
        <f>IF(ISBLANK(F1080),"",VLOOKUP(LEFT(A1080,5),Unit!A:B,2,FALSE))</f>
        <v/>
      </c>
      <c r="K1080" s="243"/>
      <c r="L1080" s="243"/>
      <c r="M1080" s="291" t="str">
        <f t="shared" si="36"/>
        <v/>
      </c>
      <c r="N1080" s="292" t="str">
        <f>IF(ISBLANK(D1080),"",IFERROR(IF(VLOOKUP(A1080,'Np PL4 Stock'!A:J,10,FALSE)="Np4",D1080-VLOOKUP(A1080,'Np PL4 Stock'!A:E,5,FALSE),D1080-1-VLOOKUP(A1080,'Np PL4 Stock'!A:E,5,FALSE)),""))</f>
        <v/>
      </c>
      <c r="O1080" s="345"/>
      <c r="P1080" s="290"/>
      <c r="Q1080" s="300"/>
      <c r="R1080" s="336"/>
      <c r="S1080" s="301"/>
      <c r="T1080" s="301"/>
      <c r="U1080" s="336"/>
      <c r="V1080" s="354"/>
      <c r="W1080" s="355"/>
      <c r="X1080" s="349"/>
      <c r="Y1080" s="313" t="str">
        <f>IF(ISBLANK(X1080),"",IFERROR(IF(VLOOKUP(A1080,'Np PL4 Stock'!A:J,10,FALSE)="Np4",X1080-VLOOKUP(A1080,'Np PL4 Stock'!A:E,5,FALSE),X1080-1-VLOOKUP(A1080,'Np PL4 Stock'!A:E,5,FALSE)),""))</f>
        <v/>
      </c>
      <c r="Z1080" s="325"/>
      <c r="AA1080" s="315"/>
      <c r="AB1080" s="316"/>
      <c r="AC1080" s="317" t="str">
        <f>IF(ISBLANK(AB1080),"",IFERROR(IF(VLOOKUP(A1080,'Np PL4 Stock'!A:J,10,FALSE)="Np4",AB1080-VLOOKUP(A1080,'Np PL4 Stock'!A:E,5,FALSE),AB1080-1-VLOOKUP(A1080,'Np PL4 Stock'!A:E,5,FALSE)),""))</f>
        <v/>
      </c>
      <c r="AD1080" s="290"/>
      <c r="AE1080" s="300"/>
      <c r="AF1080" s="323"/>
      <c r="AG1080" s="335"/>
      <c r="AH1080" s="336"/>
      <c r="AI1080" s="335"/>
      <c r="AJ1080" s="326"/>
      <c r="AK1080" s="334"/>
    </row>
    <row r="1081" spans="1:37">
      <c r="A1081" s="280" t="str">
        <f t="shared" si="35"/>
        <v/>
      </c>
      <c r="B1081" s="281"/>
      <c r="C1081" s="282"/>
      <c r="D1081" s="282"/>
      <c r="E1081" s="243"/>
      <c r="F1081" s="244"/>
      <c r="G1081" s="243"/>
      <c r="H1081" s="283" t="str">
        <f>IF(ISBLANK(F1081),"",IFERROR(VLOOKUP(A1081,'Np PL4 Stock'!$A:$U,20,FALSE),""))</f>
        <v/>
      </c>
      <c r="J1081" s="283" t="str">
        <f>IF(ISBLANK(F1081),"",VLOOKUP(LEFT(A1081,5),Unit!A:B,2,FALSE))</f>
        <v/>
      </c>
      <c r="K1081" s="243"/>
      <c r="L1081" s="243"/>
      <c r="M1081" s="291" t="str">
        <f t="shared" si="36"/>
        <v/>
      </c>
      <c r="N1081" s="292" t="str">
        <f>IF(ISBLANK(D1081),"",IFERROR(IF(VLOOKUP(A1081,'Np PL4 Stock'!A:J,10,FALSE)="Np4",D1081-VLOOKUP(A1081,'Np PL4 Stock'!A:E,5,FALSE),D1081-1-VLOOKUP(A1081,'Np PL4 Stock'!A:E,5,FALSE)),""))</f>
        <v/>
      </c>
      <c r="O1081" s="345"/>
      <c r="P1081" s="290"/>
      <c r="Q1081" s="300"/>
      <c r="R1081" s="336"/>
      <c r="S1081" s="301"/>
      <c r="T1081" s="301"/>
      <c r="U1081" s="336"/>
      <c r="V1081" s="354"/>
      <c r="W1081" s="355"/>
      <c r="X1081" s="349"/>
      <c r="Y1081" s="313" t="str">
        <f>IF(ISBLANK(X1081),"",IFERROR(IF(VLOOKUP(A1081,'Np PL4 Stock'!A:J,10,FALSE)="Np4",X1081-VLOOKUP(A1081,'Np PL4 Stock'!A:E,5,FALSE),X1081-1-VLOOKUP(A1081,'Np PL4 Stock'!A:E,5,FALSE)),""))</f>
        <v/>
      </c>
      <c r="Z1081" s="325"/>
      <c r="AA1081" s="315"/>
      <c r="AB1081" s="316"/>
      <c r="AC1081" s="317" t="str">
        <f>IF(ISBLANK(AB1081),"",IFERROR(IF(VLOOKUP(A1081,'Np PL4 Stock'!A:J,10,FALSE)="Np4",AB1081-VLOOKUP(A1081,'Np PL4 Stock'!A:E,5,FALSE),AB1081-1-VLOOKUP(A1081,'Np PL4 Stock'!A:E,5,FALSE)),""))</f>
        <v/>
      </c>
      <c r="AD1081" s="290"/>
      <c r="AE1081" s="300"/>
      <c r="AF1081" s="323"/>
      <c r="AG1081" s="335"/>
      <c r="AH1081" s="336"/>
      <c r="AI1081" s="335"/>
      <c r="AJ1081" s="326"/>
      <c r="AK1081" s="334"/>
    </row>
    <row r="1082" spans="1:37">
      <c r="A1082" s="280" t="str">
        <f t="shared" si="35"/>
        <v/>
      </c>
      <c r="B1082" s="281"/>
      <c r="C1082" s="282"/>
      <c r="D1082" s="282"/>
      <c r="E1082" s="243"/>
      <c r="F1082" s="244"/>
      <c r="G1082" s="243"/>
      <c r="H1082" s="283" t="str">
        <f>IF(ISBLANK(F1082),"",IFERROR(VLOOKUP(A1082,'Np PL4 Stock'!$A:$U,20,FALSE),""))</f>
        <v/>
      </c>
      <c r="J1082" s="283" t="str">
        <f>IF(ISBLANK(F1082),"",VLOOKUP(LEFT(A1082,5),Unit!A:B,2,FALSE))</f>
        <v/>
      </c>
      <c r="K1082" s="243"/>
      <c r="L1082" s="243"/>
      <c r="M1082" s="291" t="str">
        <f t="shared" si="36"/>
        <v/>
      </c>
      <c r="N1082" s="292" t="str">
        <f>IF(ISBLANK(D1082),"",IFERROR(IF(VLOOKUP(A1082,'Np PL4 Stock'!A:J,10,FALSE)="Np4",D1082-VLOOKUP(A1082,'Np PL4 Stock'!A:E,5,FALSE),D1082-1-VLOOKUP(A1082,'Np PL4 Stock'!A:E,5,FALSE)),""))</f>
        <v/>
      </c>
      <c r="O1082" s="345"/>
      <c r="P1082" s="290"/>
      <c r="Q1082" s="300"/>
      <c r="R1082" s="336"/>
      <c r="S1082" s="301"/>
      <c r="T1082" s="301"/>
      <c r="U1082" s="336"/>
      <c r="V1082" s="354"/>
      <c r="W1082" s="355"/>
      <c r="X1082" s="349"/>
      <c r="Y1082" s="313" t="str">
        <f>IF(ISBLANK(X1082),"",IFERROR(IF(VLOOKUP(A1082,'Np PL4 Stock'!A:J,10,FALSE)="Np4",X1082-VLOOKUP(A1082,'Np PL4 Stock'!A:E,5,FALSE),X1082-1-VLOOKUP(A1082,'Np PL4 Stock'!A:E,5,FALSE)),""))</f>
        <v/>
      </c>
      <c r="Z1082" s="325"/>
      <c r="AA1082" s="315"/>
      <c r="AB1082" s="316"/>
      <c r="AC1082" s="317" t="str">
        <f>IF(ISBLANK(AB1082),"",IFERROR(IF(VLOOKUP(A1082,'Np PL4 Stock'!A:J,10,FALSE)="Np4",AB1082-VLOOKUP(A1082,'Np PL4 Stock'!A:E,5,FALSE),AB1082-1-VLOOKUP(A1082,'Np PL4 Stock'!A:E,5,FALSE)),""))</f>
        <v/>
      </c>
      <c r="AD1082" s="290"/>
      <c r="AE1082" s="300"/>
      <c r="AF1082" s="323"/>
      <c r="AG1082" s="335"/>
      <c r="AH1082" s="336"/>
      <c r="AI1082" s="335"/>
      <c r="AJ1082" s="326"/>
      <c r="AK1082" s="334"/>
    </row>
    <row r="1083" spans="1:37">
      <c r="A1083" s="280" t="str">
        <f t="shared" si="35"/>
        <v/>
      </c>
      <c r="B1083" s="281"/>
      <c r="C1083" s="282"/>
      <c r="D1083" s="282"/>
      <c r="E1083" s="243"/>
      <c r="F1083" s="244"/>
      <c r="G1083" s="243"/>
      <c r="H1083" s="283" t="str">
        <f>IF(ISBLANK(F1083),"",IFERROR(VLOOKUP(A1083,'Np PL4 Stock'!$A:$U,20,FALSE),""))</f>
        <v/>
      </c>
      <c r="J1083" s="283" t="str">
        <f>IF(ISBLANK(F1083),"",VLOOKUP(LEFT(A1083,5),Unit!A:B,2,FALSE))</f>
        <v/>
      </c>
      <c r="K1083" s="243"/>
      <c r="L1083" s="243"/>
      <c r="M1083" s="291" t="str">
        <f t="shared" si="36"/>
        <v/>
      </c>
      <c r="N1083" s="292" t="str">
        <f>IF(ISBLANK(D1083),"",IFERROR(IF(VLOOKUP(A1083,'Np PL4 Stock'!A:J,10,FALSE)="Np4",D1083-VLOOKUP(A1083,'Np PL4 Stock'!A:E,5,FALSE),D1083-1-VLOOKUP(A1083,'Np PL4 Stock'!A:E,5,FALSE)),""))</f>
        <v/>
      </c>
      <c r="O1083" s="345"/>
      <c r="P1083" s="290"/>
      <c r="Q1083" s="300"/>
      <c r="R1083" s="336"/>
      <c r="S1083" s="301"/>
      <c r="T1083" s="301"/>
      <c r="U1083" s="336"/>
      <c r="V1083" s="354"/>
      <c r="W1083" s="355"/>
      <c r="X1083" s="349"/>
      <c r="Y1083" s="313" t="str">
        <f>IF(ISBLANK(X1083),"",IFERROR(IF(VLOOKUP(A1083,'Np PL4 Stock'!A:J,10,FALSE)="Np4",X1083-VLOOKUP(A1083,'Np PL4 Stock'!A:E,5,FALSE),X1083-1-VLOOKUP(A1083,'Np PL4 Stock'!A:E,5,FALSE)),""))</f>
        <v/>
      </c>
      <c r="Z1083" s="325"/>
      <c r="AA1083" s="315"/>
      <c r="AB1083" s="316"/>
      <c r="AC1083" s="317" t="str">
        <f>IF(ISBLANK(AB1083),"",IFERROR(IF(VLOOKUP(A1083,'Np PL4 Stock'!A:J,10,FALSE)="Np4",AB1083-VLOOKUP(A1083,'Np PL4 Stock'!A:E,5,FALSE),AB1083-1-VLOOKUP(A1083,'Np PL4 Stock'!A:E,5,FALSE)),""))</f>
        <v/>
      </c>
      <c r="AD1083" s="290"/>
      <c r="AE1083" s="300"/>
      <c r="AF1083" s="323"/>
      <c r="AG1083" s="335"/>
      <c r="AH1083" s="336"/>
      <c r="AI1083" s="335"/>
      <c r="AJ1083" s="326"/>
      <c r="AK1083" s="334"/>
    </row>
    <row r="1084" spans="1:37">
      <c r="A1084" s="280" t="str">
        <f t="shared" si="35"/>
        <v/>
      </c>
      <c r="B1084" s="281"/>
      <c r="C1084" s="282"/>
      <c r="D1084" s="282"/>
      <c r="E1084" s="243"/>
      <c r="F1084" s="244"/>
      <c r="G1084" s="243"/>
      <c r="H1084" s="283" t="str">
        <f>IF(ISBLANK(F1084),"",IFERROR(VLOOKUP(A1084,'Np PL4 Stock'!$A:$U,20,FALSE),""))</f>
        <v/>
      </c>
      <c r="J1084" s="283" t="str">
        <f>IF(ISBLANK(F1084),"",VLOOKUP(LEFT(A1084,5),Unit!A:B,2,FALSE))</f>
        <v/>
      </c>
      <c r="K1084" s="243"/>
      <c r="L1084" s="243"/>
      <c r="M1084" s="291" t="str">
        <f t="shared" si="36"/>
        <v/>
      </c>
      <c r="N1084" s="292" t="str">
        <f>IF(ISBLANK(D1084),"",IFERROR(IF(VLOOKUP(A1084,'Np PL4 Stock'!A:J,10,FALSE)="Np4",D1084-VLOOKUP(A1084,'Np PL4 Stock'!A:E,5,FALSE),D1084-1-VLOOKUP(A1084,'Np PL4 Stock'!A:E,5,FALSE)),""))</f>
        <v/>
      </c>
      <c r="O1084" s="345"/>
      <c r="P1084" s="290"/>
      <c r="Q1084" s="300"/>
      <c r="R1084" s="336"/>
      <c r="S1084" s="301"/>
      <c r="T1084" s="301"/>
      <c r="U1084" s="336"/>
      <c r="V1084" s="354"/>
      <c r="W1084" s="355"/>
      <c r="X1084" s="349"/>
      <c r="Y1084" s="313" t="str">
        <f>IF(ISBLANK(X1084),"",IFERROR(IF(VLOOKUP(A1084,'Np PL4 Stock'!A:J,10,FALSE)="Np4",X1084-VLOOKUP(A1084,'Np PL4 Stock'!A:E,5,FALSE),X1084-1-VLOOKUP(A1084,'Np PL4 Stock'!A:E,5,FALSE)),""))</f>
        <v/>
      </c>
      <c r="Z1084" s="325"/>
      <c r="AA1084" s="315"/>
      <c r="AB1084" s="316"/>
      <c r="AC1084" s="317" t="str">
        <f>IF(ISBLANK(AB1084),"",IFERROR(IF(VLOOKUP(A1084,'Np PL4 Stock'!A:J,10,FALSE)="Np4",AB1084-VLOOKUP(A1084,'Np PL4 Stock'!A:E,5,FALSE),AB1084-1-VLOOKUP(A1084,'Np PL4 Stock'!A:E,5,FALSE)),""))</f>
        <v/>
      </c>
      <c r="AD1084" s="290"/>
      <c r="AE1084" s="300"/>
      <c r="AF1084" s="323"/>
      <c r="AG1084" s="335"/>
      <c r="AH1084" s="336"/>
      <c r="AI1084" s="335"/>
      <c r="AJ1084" s="326"/>
      <c r="AK1084" s="334"/>
    </row>
    <row r="1085" spans="1:37">
      <c r="A1085" s="280" t="str">
        <f t="shared" si="35"/>
        <v/>
      </c>
      <c r="B1085" s="281"/>
      <c r="C1085" s="282"/>
      <c r="D1085" s="282"/>
      <c r="E1085" s="243"/>
      <c r="F1085" s="244"/>
      <c r="G1085" s="243"/>
      <c r="H1085" s="283" t="str">
        <f>IF(ISBLANK(F1085),"",IFERROR(VLOOKUP(A1085,'Np PL4 Stock'!$A:$U,20,FALSE),""))</f>
        <v/>
      </c>
      <c r="J1085" s="283" t="str">
        <f>IF(ISBLANK(F1085),"",VLOOKUP(LEFT(A1085,5),Unit!A:B,2,FALSE))</f>
        <v/>
      </c>
      <c r="K1085" s="243"/>
      <c r="L1085" s="243"/>
      <c r="M1085" s="291" t="str">
        <f t="shared" si="36"/>
        <v/>
      </c>
      <c r="N1085" s="292" t="str">
        <f>IF(ISBLANK(D1085),"",IFERROR(IF(VLOOKUP(A1085,'Np PL4 Stock'!A:J,10,FALSE)="Np4",D1085-VLOOKUP(A1085,'Np PL4 Stock'!A:E,5,FALSE),D1085-1-VLOOKUP(A1085,'Np PL4 Stock'!A:E,5,FALSE)),""))</f>
        <v/>
      </c>
      <c r="O1085" s="345"/>
      <c r="P1085" s="290"/>
      <c r="Q1085" s="300"/>
      <c r="R1085" s="336"/>
      <c r="S1085" s="301"/>
      <c r="T1085" s="301"/>
      <c r="U1085" s="336"/>
      <c r="V1085" s="354"/>
      <c r="W1085" s="355"/>
      <c r="X1085" s="349"/>
      <c r="Y1085" s="313" t="str">
        <f>IF(ISBLANK(X1085),"",IFERROR(IF(VLOOKUP(A1085,'Np PL4 Stock'!A:J,10,FALSE)="Np4",X1085-VLOOKUP(A1085,'Np PL4 Stock'!A:E,5,FALSE),X1085-1-VLOOKUP(A1085,'Np PL4 Stock'!A:E,5,FALSE)),""))</f>
        <v/>
      </c>
      <c r="Z1085" s="325"/>
      <c r="AA1085" s="315"/>
      <c r="AB1085" s="316"/>
      <c r="AC1085" s="317" t="str">
        <f>IF(ISBLANK(AB1085),"",IFERROR(IF(VLOOKUP(A1085,'Np PL4 Stock'!A:J,10,FALSE)="Np4",AB1085-VLOOKUP(A1085,'Np PL4 Stock'!A:E,5,FALSE),AB1085-1-VLOOKUP(A1085,'Np PL4 Stock'!A:E,5,FALSE)),""))</f>
        <v/>
      </c>
      <c r="AD1085" s="290"/>
      <c r="AE1085" s="300"/>
      <c r="AF1085" s="323"/>
      <c r="AG1085" s="335"/>
      <c r="AH1085" s="336"/>
      <c r="AI1085" s="335"/>
      <c r="AJ1085" s="326"/>
      <c r="AK1085" s="334"/>
    </row>
    <row r="1086" spans="1:37">
      <c r="A1086" s="280" t="str">
        <f t="shared" si="35"/>
        <v/>
      </c>
      <c r="B1086" s="281"/>
      <c r="C1086" s="282"/>
      <c r="D1086" s="282"/>
      <c r="E1086" s="243"/>
      <c r="F1086" s="244"/>
      <c r="G1086" s="243"/>
      <c r="H1086" s="283" t="str">
        <f>IF(ISBLANK(F1086),"",IFERROR(VLOOKUP(A1086,'Np PL4 Stock'!$A:$U,20,FALSE),""))</f>
        <v/>
      </c>
      <c r="J1086" s="283" t="str">
        <f>IF(ISBLANK(F1086),"",VLOOKUP(LEFT(A1086,5),Unit!A:B,2,FALSE))</f>
        <v/>
      </c>
      <c r="K1086" s="243"/>
      <c r="L1086" s="243"/>
      <c r="M1086" s="291" t="str">
        <f t="shared" si="36"/>
        <v/>
      </c>
      <c r="N1086" s="292" t="str">
        <f>IF(ISBLANK(D1086),"",IFERROR(IF(VLOOKUP(A1086,'Np PL4 Stock'!A:J,10,FALSE)="Np4",D1086-VLOOKUP(A1086,'Np PL4 Stock'!A:E,5,FALSE),D1086-1-VLOOKUP(A1086,'Np PL4 Stock'!A:E,5,FALSE)),""))</f>
        <v/>
      </c>
      <c r="O1086" s="345"/>
      <c r="P1086" s="290"/>
      <c r="Q1086" s="300"/>
      <c r="R1086" s="336"/>
      <c r="S1086" s="301"/>
      <c r="T1086" s="301"/>
      <c r="U1086" s="336"/>
      <c r="V1086" s="354"/>
      <c r="W1086" s="355"/>
      <c r="X1086" s="349"/>
      <c r="Y1086" s="313" t="str">
        <f>IF(ISBLANK(X1086),"",IFERROR(IF(VLOOKUP(A1086,'Np PL4 Stock'!A:J,10,FALSE)="Np4",X1086-VLOOKUP(A1086,'Np PL4 Stock'!A:E,5,FALSE),X1086-1-VLOOKUP(A1086,'Np PL4 Stock'!A:E,5,FALSE)),""))</f>
        <v/>
      </c>
      <c r="Z1086" s="325"/>
      <c r="AA1086" s="315"/>
      <c r="AB1086" s="316"/>
      <c r="AC1086" s="317" t="str">
        <f>IF(ISBLANK(AB1086),"",IFERROR(IF(VLOOKUP(A1086,'Np PL4 Stock'!A:J,10,FALSE)="Np4",AB1086-VLOOKUP(A1086,'Np PL4 Stock'!A:E,5,FALSE),AB1086-1-VLOOKUP(A1086,'Np PL4 Stock'!A:E,5,FALSE)),""))</f>
        <v/>
      </c>
      <c r="AD1086" s="290"/>
      <c r="AE1086" s="300"/>
      <c r="AF1086" s="323"/>
      <c r="AG1086" s="335"/>
      <c r="AH1086" s="336"/>
      <c r="AI1086" s="335"/>
      <c r="AJ1086" s="326"/>
      <c r="AK1086" s="334"/>
    </row>
    <row r="1087" spans="1:37">
      <c r="A1087" s="280" t="str">
        <f t="shared" si="35"/>
        <v/>
      </c>
      <c r="B1087" s="281"/>
      <c r="C1087" s="282"/>
      <c r="D1087" s="282"/>
      <c r="E1087" s="243"/>
      <c r="F1087" s="244"/>
      <c r="G1087" s="243"/>
      <c r="H1087" s="283" t="str">
        <f>IF(ISBLANK(F1087),"",IFERROR(VLOOKUP(A1087,'Np PL4 Stock'!$A:$U,20,FALSE),""))</f>
        <v/>
      </c>
      <c r="J1087" s="283" t="str">
        <f>IF(ISBLANK(F1087),"",VLOOKUP(LEFT(A1087,5),Unit!A:B,2,FALSE))</f>
        <v/>
      </c>
      <c r="K1087" s="243"/>
      <c r="L1087" s="243"/>
      <c r="M1087" s="291" t="str">
        <f t="shared" si="36"/>
        <v/>
      </c>
      <c r="N1087" s="292" t="str">
        <f>IF(ISBLANK(D1087),"",IFERROR(IF(VLOOKUP(A1087,'Np PL4 Stock'!A:J,10,FALSE)="Np4",D1087-VLOOKUP(A1087,'Np PL4 Stock'!A:E,5,FALSE),D1087-1-VLOOKUP(A1087,'Np PL4 Stock'!A:E,5,FALSE)),""))</f>
        <v/>
      </c>
      <c r="O1087" s="345"/>
      <c r="P1087" s="290"/>
      <c r="Q1087" s="300"/>
      <c r="R1087" s="336"/>
      <c r="S1087" s="301"/>
      <c r="T1087" s="301"/>
      <c r="U1087" s="336"/>
      <c r="V1087" s="354"/>
      <c r="W1087" s="355"/>
      <c r="X1087" s="349"/>
      <c r="Y1087" s="313" t="str">
        <f>IF(ISBLANK(X1087),"",IFERROR(IF(VLOOKUP(A1087,'Np PL4 Stock'!A:J,10,FALSE)="Np4",X1087-VLOOKUP(A1087,'Np PL4 Stock'!A:E,5,FALSE),X1087-1-VLOOKUP(A1087,'Np PL4 Stock'!A:E,5,FALSE)),""))</f>
        <v/>
      </c>
      <c r="Z1087" s="325"/>
      <c r="AA1087" s="315"/>
      <c r="AB1087" s="316"/>
      <c r="AC1087" s="317" t="str">
        <f>IF(ISBLANK(AB1087),"",IFERROR(IF(VLOOKUP(A1087,'Np PL4 Stock'!A:J,10,FALSE)="Np4",AB1087-VLOOKUP(A1087,'Np PL4 Stock'!A:E,5,FALSE),AB1087-1-VLOOKUP(A1087,'Np PL4 Stock'!A:E,5,FALSE)),""))</f>
        <v/>
      </c>
      <c r="AD1087" s="290"/>
      <c r="AE1087" s="300"/>
      <c r="AF1087" s="323"/>
      <c r="AG1087" s="335"/>
      <c r="AH1087" s="336"/>
      <c r="AI1087" s="335"/>
      <c r="AJ1087" s="326"/>
      <c r="AK1087" s="334"/>
    </row>
    <row r="1088" spans="1:37">
      <c r="A1088" s="280" t="str">
        <f t="shared" si="35"/>
        <v/>
      </c>
      <c r="B1088" s="281"/>
      <c r="C1088" s="282"/>
      <c r="D1088" s="282"/>
      <c r="E1088" s="243"/>
      <c r="F1088" s="244"/>
      <c r="G1088" s="243"/>
      <c r="H1088" s="283" t="str">
        <f>IF(ISBLANK(F1088),"",IFERROR(VLOOKUP(A1088,'Np PL4 Stock'!$A:$U,20,FALSE),""))</f>
        <v/>
      </c>
      <c r="J1088" s="283" t="str">
        <f>IF(ISBLANK(F1088),"",VLOOKUP(LEFT(A1088,5),Unit!A:B,2,FALSE))</f>
        <v/>
      </c>
      <c r="K1088" s="243"/>
      <c r="L1088" s="243"/>
      <c r="M1088" s="291" t="str">
        <f t="shared" si="36"/>
        <v/>
      </c>
      <c r="N1088" s="292" t="str">
        <f>IF(ISBLANK(D1088),"",IFERROR(IF(VLOOKUP(A1088,'Np PL4 Stock'!A:J,10,FALSE)="Np4",D1088-VLOOKUP(A1088,'Np PL4 Stock'!A:E,5,FALSE),D1088-1-VLOOKUP(A1088,'Np PL4 Stock'!A:E,5,FALSE)),""))</f>
        <v/>
      </c>
      <c r="O1088" s="345"/>
      <c r="P1088" s="290"/>
      <c r="Q1088" s="300"/>
      <c r="R1088" s="336"/>
      <c r="S1088" s="301"/>
      <c r="T1088" s="301"/>
      <c r="U1088" s="336"/>
      <c r="V1088" s="354"/>
      <c r="W1088" s="355"/>
      <c r="X1088" s="349"/>
      <c r="Y1088" s="313" t="str">
        <f>IF(ISBLANK(X1088),"",IFERROR(IF(VLOOKUP(A1088,'Np PL4 Stock'!A:J,10,FALSE)="Np4",X1088-VLOOKUP(A1088,'Np PL4 Stock'!A:E,5,FALSE),X1088-1-VLOOKUP(A1088,'Np PL4 Stock'!A:E,5,FALSE)),""))</f>
        <v/>
      </c>
      <c r="Z1088" s="325"/>
      <c r="AA1088" s="315"/>
      <c r="AB1088" s="316"/>
      <c r="AC1088" s="317" t="str">
        <f>IF(ISBLANK(AB1088),"",IFERROR(IF(VLOOKUP(A1088,'Np PL4 Stock'!A:J,10,FALSE)="Np4",AB1088-VLOOKUP(A1088,'Np PL4 Stock'!A:E,5,FALSE),AB1088-1-VLOOKUP(A1088,'Np PL4 Stock'!A:E,5,FALSE)),""))</f>
        <v/>
      </c>
      <c r="AD1088" s="290"/>
      <c r="AE1088" s="300"/>
      <c r="AF1088" s="323"/>
      <c r="AG1088" s="335"/>
      <c r="AH1088" s="336"/>
      <c r="AI1088" s="335"/>
      <c r="AJ1088" s="326"/>
      <c r="AK1088" s="334"/>
    </row>
    <row r="1089" spans="1:37">
      <c r="A1089" s="280" t="str">
        <f t="shared" si="35"/>
        <v/>
      </c>
      <c r="B1089" s="281"/>
      <c r="C1089" s="282"/>
      <c r="D1089" s="282"/>
      <c r="E1089" s="243"/>
      <c r="F1089" s="244"/>
      <c r="G1089" s="243"/>
      <c r="H1089" s="283" t="str">
        <f>IF(ISBLANK(F1089),"",IFERROR(VLOOKUP(A1089,'Np PL4 Stock'!$A:$U,20,FALSE),""))</f>
        <v/>
      </c>
      <c r="J1089" s="283" t="str">
        <f>IF(ISBLANK(F1089),"",VLOOKUP(LEFT(A1089,5),Unit!A:B,2,FALSE))</f>
        <v/>
      </c>
      <c r="K1089" s="243"/>
      <c r="L1089" s="243"/>
      <c r="M1089" s="291" t="str">
        <f t="shared" si="36"/>
        <v/>
      </c>
      <c r="N1089" s="292" t="str">
        <f>IF(ISBLANK(D1089),"",IFERROR(IF(VLOOKUP(A1089,'Np PL4 Stock'!A:J,10,FALSE)="Np4",D1089-VLOOKUP(A1089,'Np PL4 Stock'!A:E,5,FALSE),D1089-1-VLOOKUP(A1089,'Np PL4 Stock'!A:E,5,FALSE)),""))</f>
        <v/>
      </c>
      <c r="O1089" s="345"/>
      <c r="P1089" s="290"/>
      <c r="Q1089" s="300"/>
      <c r="R1089" s="336"/>
      <c r="S1089" s="301"/>
      <c r="T1089" s="301"/>
      <c r="U1089" s="336"/>
      <c r="V1089" s="354"/>
      <c r="W1089" s="355"/>
      <c r="X1089" s="349"/>
      <c r="Y1089" s="313" t="str">
        <f>IF(ISBLANK(X1089),"",IFERROR(IF(VLOOKUP(A1089,'Np PL4 Stock'!A:J,10,FALSE)="Np4",X1089-VLOOKUP(A1089,'Np PL4 Stock'!A:E,5,FALSE),X1089-1-VLOOKUP(A1089,'Np PL4 Stock'!A:E,5,FALSE)),""))</f>
        <v/>
      </c>
      <c r="Z1089" s="325"/>
      <c r="AA1089" s="315"/>
      <c r="AB1089" s="316"/>
      <c r="AC1089" s="317" t="str">
        <f>IF(ISBLANK(AB1089),"",IFERROR(IF(VLOOKUP(A1089,'Np PL4 Stock'!A:J,10,FALSE)="Np4",AB1089-VLOOKUP(A1089,'Np PL4 Stock'!A:E,5,FALSE),AB1089-1-VLOOKUP(A1089,'Np PL4 Stock'!A:E,5,FALSE)),""))</f>
        <v/>
      </c>
      <c r="AD1089" s="290"/>
      <c r="AE1089" s="300"/>
      <c r="AF1089" s="323"/>
      <c r="AG1089" s="335"/>
      <c r="AH1089" s="336"/>
      <c r="AI1089" s="335"/>
      <c r="AJ1089" s="326"/>
      <c r="AK1089" s="334"/>
    </row>
    <row r="1090" spans="1:37">
      <c r="A1090" s="280" t="str">
        <f t="shared" si="35"/>
        <v/>
      </c>
      <c r="B1090" s="281"/>
      <c r="C1090" s="282"/>
      <c r="D1090" s="282"/>
      <c r="E1090" s="243"/>
      <c r="F1090" s="244"/>
      <c r="G1090" s="243"/>
      <c r="H1090" s="283" t="str">
        <f>IF(ISBLANK(F1090),"",IFERROR(VLOOKUP(A1090,'Np PL4 Stock'!$A:$U,20,FALSE),""))</f>
        <v/>
      </c>
      <c r="J1090" s="283" t="str">
        <f>IF(ISBLANK(F1090),"",VLOOKUP(LEFT(A1090,5),Unit!A:B,2,FALSE))</f>
        <v/>
      </c>
      <c r="K1090" s="243"/>
      <c r="L1090" s="243"/>
      <c r="M1090" s="291" t="str">
        <f t="shared" si="36"/>
        <v/>
      </c>
      <c r="N1090" s="292" t="str">
        <f>IF(ISBLANK(D1090),"",IFERROR(IF(VLOOKUP(A1090,'Np PL4 Stock'!A:J,10,FALSE)="Np4",D1090-VLOOKUP(A1090,'Np PL4 Stock'!A:E,5,FALSE),D1090-1-VLOOKUP(A1090,'Np PL4 Stock'!A:E,5,FALSE)),""))</f>
        <v/>
      </c>
      <c r="O1090" s="345"/>
      <c r="P1090" s="290"/>
      <c r="Q1090" s="300"/>
      <c r="R1090" s="336"/>
      <c r="S1090" s="301"/>
      <c r="T1090" s="301"/>
      <c r="U1090" s="336"/>
      <c r="V1090" s="354"/>
      <c r="W1090" s="355"/>
      <c r="X1090" s="349"/>
      <c r="Y1090" s="313" t="str">
        <f>IF(ISBLANK(X1090),"",IFERROR(IF(VLOOKUP(A1090,'Np PL4 Stock'!A:J,10,FALSE)="Np4",X1090-VLOOKUP(A1090,'Np PL4 Stock'!A:E,5,FALSE),X1090-1-VLOOKUP(A1090,'Np PL4 Stock'!A:E,5,FALSE)),""))</f>
        <v/>
      </c>
      <c r="Z1090" s="325"/>
      <c r="AA1090" s="315"/>
      <c r="AB1090" s="316"/>
      <c r="AC1090" s="317" t="str">
        <f>IF(ISBLANK(AB1090),"",IFERROR(IF(VLOOKUP(A1090,'Np PL4 Stock'!A:J,10,FALSE)="Np4",AB1090-VLOOKUP(A1090,'Np PL4 Stock'!A:E,5,FALSE),AB1090-1-VLOOKUP(A1090,'Np PL4 Stock'!A:E,5,FALSE)),""))</f>
        <v/>
      </c>
      <c r="AD1090" s="290"/>
      <c r="AE1090" s="300"/>
      <c r="AF1090" s="323"/>
      <c r="AG1090" s="335"/>
      <c r="AH1090" s="336"/>
      <c r="AI1090" s="335"/>
      <c r="AJ1090" s="326"/>
      <c r="AK1090" s="334"/>
    </row>
    <row r="1091" spans="1:37">
      <c r="A1091" s="280" t="str">
        <f t="shared" ref="A1091:A1154" si="37">IF(ISBLANK(F1091),"",F1091&amp;"-"&amp;IF(OR(LEN(G1091)=1,LEN(G1091)=4),"0"&amp;G1091,G1091)&amp;"-"&amp;IF(OR(LEN(E1091)=1,LEN(E1091)=4),"0"&amp;E1091,E1091))</f>
        <v/>
      </c>
      <c r="B1091" s="281"/>
      <c r="C1091" s="282"/>
      <c r="D1091" s="282"/>
      <c r="E1091" s="243"/>
      <c r="F1091" s="244"/>
      <c r="G1091" s="243"/>
      <c r="H1091" s="283" t="str">
        <f>IF(ISBLANK(F1091),"",IFERROR(VLOOKUP(A1091,'Np PL4 Stock'!$A:$U,20,FALSE),""))</f>
        <v/>
      </c>
      <c r="J1091" s="283" t="str">
        <f>IF(ISBLANK(F1091),"",VLOOKUP(LEFT(A1091,5),Unit!A:B,2,FALSE))</f>
        <v/>
      </c>
      <c r="K1091" s="243"/>
      <c r="L1091" s="243"/>
      <c r="M1091" s="291" t="str">
        <f t="shared" ref="M1091:M1154" si="38">IFERROR((K1091/J1091*1000),"")</f>
        <v/>
      </c>
      <c r="N1091" s="292" t="str">
        <f>IF(ISBLANK(D1091),"",IFERROR(IF(VLOOKUP(A1091,'Np PL4 Stock'!A:J,10,FALSE)="Np4",D1091-VLOOKUP(A1091,'Np PL4 Stock'!A:E,5,FALSE),D1091-1-VLOOKUP(A1091,'Np PL4 Stock'!A:E,5,FALSE)),""))</f>
        <v/>
      </c>
      <c r="O1091" s="345"/>
      <c r="P1091" s="290"/>
      <c r="Q1091" s="300"/>
      <c r="R1091" s="336"/>
      <c r="S1091" s="301"/>
      <c r="T1091" s="301"/>
      <c r="U1091" s="336"/>
      <c r="V1091" s="354"/>
      <c r="W1091" s="355"/>
      <c r="X1091" s="349"/>
      <c r="Y1091" s="313" t="str">
        <f>IF(ISBLANK(X1091),"",IFERROR(IF(VLOOKUP(A1091,'Np PL4 Stock'!A:J,10,FALSE)="Np4",X1091-VLOOKUP(A1091,'Np PL4 Stock'!A:E,5,FALSE),X1091-1-VLOOKUP(A1091,'Np PL4 Stock'!A:E,5,FALSE)),""))</f>
        <v/>
      </c>
      <c r="Z1091" s="325"/>
      <c r="AA1091" s="315"/>
      <c r="AB1091" s="316"/>
      <c r="AC1091" s="317" t="str">
        <f>IF(ISBLANK(AB1091),"",IFERROR(IF(VLOOKUP(A1091,'Np PL4 Stock'!A:J,10,FALSE)="Np4",AB1091-VLOOKUP(A1091,'Np PL4 Stock'!A:E,5,FALSE),AB1091-1-VLOOKUP(A1091,'Np PL4 Stock'!A:E,5,FALSE)),""))</f>
        <v/>
      </c>
      <c r="AD1091" s="290"/>
      <c r="AE1091" s="300"/>
      <c r="AF1091" s="323"/>
      <c r="AG1091" s="335"/>
      <c r="AH1091" s="336"/>
      <c r="AI1091" s="335"/>
      <c r="AJ1091" s="326"/>
      <c r="AK1091" s="334"/>
    </row>
    <row r="1092" spans="1:37">
      <c r="A1092" s="280" t="str">
        <f t="shared" si="37"/>
        <v/>
      </c>
      <c r="B1092" s="281"/>
      <c r="C1092" s="282"/>
      <c r="D1092" s="282"/>
      <c r="E1092" s="243"/>
      <c r="F1092" s="244"/>
      <c r="G1092" s="243"/>
      <c r="H1092" s="283" t="str">
        <f>IF(ISBLANK(F1092),"",IFERROR(VLOOKUP(A1092,'Np PL4 Stock'!$A:$U,20,FALSE),""))</f>
        <v/>
      </c>
      <c r="J1092" s="283" t="str">
        <f>IF(ISBLANK(F1092),"",VLOOKUP(LEFT(A1092,5),Unit!A:B,2,FALSE))</f>
        <v/>
      </c>
      <c r="K1092" s="243"/>
      <c r="L1092" s="243"/>
      <c r="M1092" s="291" t="str">
        <f t="shared" si="38"/>
        <v/>
      </c>
      <c r="N1092" s="292" t="str">
        <f>IF(ISBLANK(D1092),"",IFERROR(IF(VLOOKUP(A1092,'Np PL4 Stock'!A:J,10,FALSE)="Np4",D1092-VLOOKUP(A1092,'Np PL4 Stock'!A:E,5,FALSE),D1092-1-VLOOKUP(A1092,'Np PL4 Stock'!A:E,5,FALSE)),""))</f>
        <v/>
      </c>
      <c r="O1092" s="345"/>
      <c r="P1092" s="290"/>
      <c r="Q1092" s="300"/>
      <c r="R1092" s="336"/>
      <c r="S1092" s="301"/>
      <c r="T1092" s="301"/>
      <c r="U1092" s="336"/>
      <c r="V1092" s="354"/>
      <c r="W1092" s="355"/>
      <c r="X1092" s="349"/>
      <c r="Y1092" s="313" t="str">
        <f>IF(ISBLANK(X1092),"",IFERROR(IF(VLOOKUP(A1092,'Np PL4 Stock'!A:J,10,FALSE)="Np4",X1092-VLOOKUP(A1092,'Np PL4 Stock'!A:E,5,FALSE),X1092-1-VLOOKUP(A1092,'Np PL4 Stock'!A:E,5,FALSE)),""))</f>
        <v/>
      </c>
      <c r="Z1092" s="325"/>
      <c r="AA1092" s="315"/>
      <c r="AB1092" s="316"/>
      <c r="AC1092" s="317" t="str">
        <f>IF(ISBLANK(AB1092),"",IFERROR(IF(VLOOKUP(A1092,'Np PL4 Stock'!A:J,10,FALSE)="Np4",AB1092-VLOOKUP(A1092,'Np PL4 Stock'!A:E,5,FALSE),AB1092-1-VLOOKUP(A1092,'Np PL4 Stock'!A:E,5,FALSE)),""))</f>
        <v/>
      </c>
      <c r="AD1092" s="290"/>
      <c r="AE1092" s="300"/>
      <c r="AF1092" s="323"/>
      <c r="AG1092" s="335"/>
      <c r="AH1092" s="336"/>
      <c r="AI1092" s="335"/>
      <c r="AJ1092" s="326"/>
      <c r="AK1092" s="334"/>
    </row>
    <row r="1093" spans="1:37">
      <c r="A1093" s="280" t="str">
        <f t="shared" si="37"/>
        <v/>
      </c>
      <c r="B1093" s="281"/>
      <c r="C1093" s="282"/>
      <c r="D1093" s="282"/>
      <c r="E1093" s="243"/>
      <c r="F1093" s="244"/>
      <c r="G1093" s="243"/>
      <c r="H1093" s="283" t="str">
        <f>IF(ISBLANK(F1093),"",IFERROR(VLOOKUP(A1093,'Np PL4 Stock'!$A:$U,20,FALSE),""))</f>
        <v/>
      </c>
      <c r="J1093" s="283" t="str">
        <f>IF(ISBLANK(F1093),"",VLOOKUP(LEFT(A1093,5),Unit!A:B,2,FALSE))</f>
        <v/>
      </c>
      <c r="K1093" s="243"/>
      <c r="L1093" s="243"/>
      <c r="M1093" s="291" t="str">
        <f t="shared" si="38"/>
        <v/>
      </c>
      <c r="N1093" s="292" t="str">
        <f>IF(ISBLANK(D1093),"",IFERROR(IF(VLOOKUP(A1093,'Np PL4 Stock'!A:J,10,FALSE)="Np4",D1093-VLOOKUP(A1093,'Np PL4 Stock'!A:E,5,FALSE),D1093-1-VLOOKUP(A1093,'Np PL4 Stock'!A:E,5,FALSE)),""))</f>
        <v/>
      </c>
      <c r="O1093" s="345"/>
      <c r="P1093" s="290"/>
      <c r="Q1093" s="300"/>
      <c r="R1093" s="336"/>
      <c r="S1093" s="301"/>
      <c r="T1093" s="301"/>
      <c r="U1093" s="336"/>
      <c r="V1093" s="354"/>
      <c r="W1093" s="355"/>
      <c r="X1093" s="349"/>
      <c r="Y1093" s="313" t="str">
        <f>IF(ISBLANK(X1093),"",IFERROR(IF(VLOOKUP(A1093,'Np PL4 Stock'!A:J,10,FALSE)="Np4",X1093-VLOOKUP(A1093,'Np PL4 Stock'!A:E,5,FALSE),X1093-1-VLOOKUP(A1093,'Np PL4 Stock'!A:E,5,FALSE)),""))</f>
        <v/>
      </c>
      <c r="Z1093" s="325"/>
      <c r="AA1093" s="315"/>
      <c r="AB1093" s="316"/>
      <c r="AC1093" s="317" t="str">
        <f>IF(ISBLANK(AB1093),"",IFERROR(IF(VLOOKUP(A1093,'Np PL4 Stock'!A:J,10,FALSE)="Np4",AB1093-VLOOKUP(A1093,'Np PL4 Stock'!A:E,5,FALSE),AB1093-1-VLOOKUP(A1093,'Np PL4 Stock'!A:E,5,FALSE)),""))</f>
        <v/>
      </c>
      <c r="AD1093" s="290"/>
      <c r="AE1093" s="300"/>
      <c r="AF1093" s="323"/>
      <c r="AG1093" s="335"/>
      <c r="AH1093" s="336"/>
      <c r="AI1093" s="335"/>
      <c r="AJ1093" s="326"/>
      <c r="AK1093" s="334"/>
    </row>
    <row r="1094" spans="1:37">
      <c r="A1094" s="280" t="str">
        <f t="shared" si="37"/>
        <v/>
      </c>
      <c r="B1094" s="281"/>
      <c r="C1094" s="282"/>
      <c r="D1094" s="282"/>
      <c r="E1094" s="243"/>
      <c r="F1094" s="244"/>
      <c r="G1094" s="243"/>
      <c r="H1094" s="283" t="str">
        <f>IF(ISBLANK(F1094),"",IFERROR(VLOOKUP(A1094,'Np PL4 Stock'!$A:$U,20,FALSE),""))</f>
        <v/>
      </c>
      <c r="J1094" s="283" t="str">
        <f>IF(ISBLANK(F1094),"",VLOOKUP(LEFT(A1094,5),Unit!A:B,2,FALSE))</f>
        <v/>
      </c>
      <c r="K1094" s="243"/>
      <c r="L1094" s="243"/>
      <c r="M1094" s="291" t="str">
        <f t="shared" si="38"/>
        <v/>
      </c>
      <c r="N1094" s="292" t="str">
        <f>IF(ISBLANK(D1094),"",IFERROR(IF(VLOOKUP(A1094,'Np PL4 Stock'!A:J,10,FALSE)="Np4",D1094-VLOOKUP(A1094,'Np PL4 Stock'!A:E,5,FALSE),D1094-1-VLOOKUP(A1094,'Np PL4 Stock'!A:E,5,FALSE)),""))</f>
        <v/>
      </c>
      <c r="O1094" s="345"/>
      <c r="P1094" s="290"/>
      <c r="Q1094" s="300"/>
      <c r="R1094" s="336"/>
      <c r="S1094" s="301"/>
      <c r="T1094" s="301"/>
      <c r="U1094" s="336"/>
      <c r="V1094" s="354"/>
      <c r="W1094" s="355"/>
      <c r="X1094" s="349"/>
      <c r="Y1094" s="313" t="str">
        <f>IF(ISBLANK(X1094),"",IFERROR(IF(VLOOKUP(A1094,'Np PL4 Stock'!A:J,10,FALSE)="Np4",X1094-VLOOKUP(A1094,'Np PL4 Stock'!A:E,5,FALSE),X1094-1-VLOOKUP(A1094,'Np PL4 Stock'!A:E,5,FALSE)),""))</f>
        <v/>
      </c>
      <c r="Z1094" s="325"/>
      <c r="AA1094" s="315"/>
      <c r="AB1094" s="316"/>
      <c r="AC1094" s="317" t="str">
        <f>IF(ISBLANK(AB1094),"",IFERROR(IF(VLOOKUP(A1094,'Np PL4 Stock'!A:J,10,FALSE)="Np4",AB1094-VLOOKUP(A1094,'Np PL4 Stock'!A:E,5,FALSE),AB1094-1-VLOOKUP(A1094,'Np PL4 Stock'!A:E,5,FALSE)),""))</f>
        <v/>
      </c>
      <c r="AD1094" s="290"/>
      <c r="AE1094" s="300"/>
      <c r="AF1094" s="323"/>
      <c r="AG1094" s="335"/>
      <c r="AH1094" s="336"/>
      <c r="AI1094" s="335"/>
      <c r="AJ1094" s="326"/>
      <c r="AK1094" s="334"/>
    </row>
    <row r="1095" spans="1:37">
      <c r="A1095" s="280" t="str">
        <f t="shared" si="37"/>
        <v/>
      </c>
      <c r="B1095" s="281"/>
      <c r="C1095" s="282"/>
      <c r="D1095" s="282"/>
      <c r="E1095" s="243"/>
      <c r="F1095" s="244"/>
      <c r="G1095" s="243"/>
      <c r="H1095" s="283" t="str">
        <f>IF(ISBLANK(F1095),"",IFERROR(VLOOKUP(A1095,'Np PL4 Stock'!$A:$U,20,FALSE),""))</f>
        <v/>
      </c>
      <c r="J1095" s="283" t="str">
        <f>IF(ISBLANK(F1095),"",VLOOKUP(LEFT(A1095,5),Unit!A:B,2,FALSE))</f>
        <v/>
      </c>
      <c r="K1095" s="243"/>
      <c r="L1095" s="243"/>
      <c r="M1095" s="291" t="str">
        <f t="shared" si="38"/>
        <v/>
      </c>
      <c r="N1095" s="292" t="str">
        <f>IF(ISBLANK(D1095),"",IFERROR(IF(VLOOKUP(A1095,'Np PL4 Stock'!A:J,10,FALSE)="Np4",D1095-VLOOKUP(A1095,'Np PL4 Stock'!A:E,5,FALSE),D1095-1-VLOOKUP(A1095,'Np PL4 Stock'!A:E,5,FALSE)),""))</f>
        <v/>
      </c>
      <c r="O1095" s="345"/>
      <c r="P1095" s="290"/>
      <c r="Q1095" s="300"/>
      <c r="R1095" s="336"/>
      <c r="S1095" s="301"/>
      <c r="T1095" s="301"/>
      <c r="U1095" s="336"/>
      <c r="V1095" s="354"/>
      <c r="W1095" s="355"/>
      <c r="X1095" s="349"/>
      <c r="Y1095" s="313" t="str">
        <f>IF(ISBLANK(X1095),"",IFERROR(IF(VLOOKUP(A1095,'Np PL4 Stock'!A:J,10,FALSE)="Np4",X1095-VLOOKUP(A1095,'Np PL4 Stock'!A:E,5,FALSE),X1095-1-VLOOKUP(A1095,'Np PL4 Stock'!A:E,5,FALSE)),""))</f>
        <v/>
      </c>
      <c r="Z1095" s="325"/>
      <c r="AA1095" s="315"/>
      <c r="AB1095" s="316"/>
      <c r="AC1095" s="317" t="str">
        <f>IF(ISBLANK(AB1095),"",IFERROR(IF(VLOOKUP(A1095,'Np PL4 Stock'!A:J,10,FALSE)="Np4",AB1095-VLOOKUP(A1095,'Np PL4 Stock'!A:E,5,FALSE),AB1095-1-VLOOKUP(A1095,'Np PL4 Stock'!A:E,5,FALSE)),""))</f>
        <v/>
      </c>
      <c r="AD1095" s="290"/>
      <c r="AE1095" s="300"/>
      <c r="AF1095" s="323"/>
      <c r="AG1095" s="335"/>
      <c r="AH1095" s="336"/>
      <c r="AI1095" s="335"/>
      <c r="AJ1095" s="326"/>
      <c r="AK1095" s="334"/>
    </row>
    <row r="1096" spans="1:37">
      <c r="A1096" s="280" t="str">
        <f t="shared" si="37"/>
        <v/>
      </c>
      <c r="B1096" s="281"/>
      <c r="C1096" s="282"/>
      <c r="D1096" s="282"/>
      <c r="E1096" s="243"/>
      <c r="F1096" s="244"/>
      <c r="G1096" s="243"/>
      <c r="H1096" s="283" t="str">
        <f>IF(ISBLANK(F1096),"",IFERROR(VLOOKUP(A1096,'Np PL4 Stock'!$A:$U,20,FALSE),""))</f>
        <v/>
      </c>
      <c r="J1096" s="283" t="str">
        <f>IF(ISBLANK(F1096),"",VLOOKUP(LEFT(A1096,5),Unit!A:B,2,FALSE))</f>
        <v/>
      </c>
      <c r="K1096" s="243"/>
      <c r="L1096" s="243"/>
      <c r="M1096" s="291" t="str">
        <f t="shared" si="38"/>
        <v/>
      </c>
      <c r="N1096" s="292" t="str">
        <f>IF(ISBLANK(D1096),"",IFERROR(IF(VLOOKUP(A1096,'Np PL4 Stock'!A:J,10,FALSE)="Np4",D1096-VLOOKUP(A1096,'Np PL4 Stock'!A:E,5,FALSE),D1096-1-VLOOKUP(A1096,'Np PL4 Stock'!A:E,5,FALSE)),""))</f>
        <v/>
      </c>
      <c r="O1096" s="345"/>
      <c r="P1096" s="290"/>
      <c r="Q1096" s="300"/>
      <c r="R1096" s="336"/>
      <c r="S1096" s="301"/>
      <c r="T1096" s="301"/>
      <c r="U1096" s="336"/>
      <c r="V1096" s="354"/>
      <c r="W1096" s="355"/>
      <c r="X1096" s="349"/>
      <c r="Y1096" s="313" t="str">
        <f>IF(ISBLANK(X1096),"",IFERROR(IF(VLOOKUP(A1096,'Np PL4 Stock'!A:J,10,FALSE)="Np4",X1096-VLOOKUP(A1096,'Np PL4 Stock'!A:E,5,FALSE),X1096-1-VLOOKUP(A1096,'Np PL4 Stock'!A:E,5,FALSE)),""))</f>
        <v/>
      </c>
      <c r="Z1096" s="325"/>
      <c r="AA1096" s="315"/>
      <c r="AB1096" s="316"/>
      <c r="AC1096" s="317" t="str">
        <f>IF(ISBLANK(AB1096),"",IFERROR(IF(VLOOKUP(A1096,'Np PL4 Stock'!A:J,10,FALSE)="Np4",AB1096-VLOOKUP(A1096,'Np PL4 Stock'!A:E,5,FALSE),AB1096-1-VLOOKUP(A1096,'Np PL4 Stock'!A:E,5,FALSE)),""))</f>
        <v/>
      </c>
      <c r="AD1096" s="290"/>
      <c r="AE1096" s="300"/>
      <c r="AF1096" s="323"/>
      <c r="AG1096" s="335"/>
      <c r="AH1096" s="336"/>
      <c r="AI1096" s="335"/>
      <c r="AJ1096" s="326"/>
      <c r="AK1096" s="334"/>
    </row>
    <row r="1097" spans="1:37">
      <c r="A1097" s="280" t="str">
        <f t="shared" si="37"/>
        <v/>
      </c>
      <c r="B1097" s="281"/>
      <c r="C1097" s="282"/>
      <c r="D1097" s="282"/>
      <c r="E1097" s="243"/>
      <c r="F1097" s="244"/>
      <c r="G1097" s="243"/>
      <c r="H1097" s="283" t="str">
        <f>IF(ISBLANK(F1097),"",IFERROR(VLOOKUP(A1097,'Np PL4 Stock'!$A:$U,20,FALSE),""))</f>
        <v/>
      </c>
      <c r="J1097" s="283" t="str">
        <f>IF(ISBLANK(F1097),"",VLOOKUP(LEFT(A1097,5),Unit!A:B,2,FALSE))</f>
        <v/>
      </c>
      <c r="K1097" s="243"/>
      <c r="L1097" s="243"/>
      <c r="M1097" s="291" t="str">
        <f t="shared" si="38"/>
        <v/>
      </c>
      <c r="N1097" s="292" t="str">
        <f>IF(ISBLANK(D1097),"",IFERROR(IF(VLOOKUP(A1097,'Np PL4 Stock'!A:J,10,FALSE)="Np4",D1097-VLOOKUP(A1097,'Np PL4 Stock'!A:E,5,FALSE),D1097-1-VLOOKUP(A1097,'Np PL4 Stock'!A:E,5,FALSE)),""))</f>
        <v/>
      </c>
      <c r="O1097" s="345"/>
      <c r="P1097" s="290"/>
      <c r="Q1097" s="300"/>
      <c r="R1097" s="336"/>
      <c r="S1097" s="301"/>
      <c r="T1097" s="301"/>
      <c r="U1097" s="336"/>
      <c r="V1097" s="354"/>
      <c r="W1097" s="355"/>
      <c r="X1097" s="349"/>
      <c r="Y1097" s="313" t="str">
        <f>IF(ISBLANK(X1097),"",IFERROR(IF(VLOOKUP(A1097,'Np PL4 Stock'!A:J,10,FALSE)="Np4",X1097-VLOOKUP(A1097,'Np PL4 Stock'!A:E,5,FALSE),X1097-1-VLOOKUP(A1097,'Np PL4 Stock'!A:E,5,FALSE)),""))</f>
        <v/>
      </c>
      <c r="Z1097" s="325"/>
      <c r="AA1097" s="315"/>
      <c r="AB1097" s="316"/>
      <c r="AC1097" s="317" t="str">
        <f>IF(ISBLANK(AB1097),"",IFERROR(IF(VLOOKUP(A1097,'Np PL4 Stock'!A:J,10,FALSE)="Np4",AB1097-VLOOKUP(A1097,'Np PL4 Stock'!A:E,5,FALSE),AB1097-1-VLOOKUP(A1097,'Np PL4 Stock'!A:E,5,FALSE)),""))</f>
        <v/>
      </c>
      <c r="AD1097" s="290"/>
      <c r="AE1097" s="300"/>
      <c r="AF1097" s="323"/>
      <c r="AG1097" s="335"/>
      <c r="AH1097" s="336"/>
      <c r="AI1097" s="335"/>
      <c r="AJ1097" s="326"/>
      <c r="AK1097" s="334"/>
    </row>
    <row r="1098" spans="1:37">
      <c r="A1098" s="280" t="str">
        <f t="shared" si="37"/>
        <v/>
      </c>
      <c r="B1098" s="281"/>
      <c r="C1098" s="282"/>
      <c r="D1098" s="282"/>
      <c r="E1098" s="243"/>
      <c r="F1098" s="244"/>
      <c r="G1098" s="243"/>
      <c r="H1098" s="283" t="str">
        <f>IF(ISBLANK(F1098),"",IFERROR(VLOOKUP(A1098,'Np PL4 Stock'!$A:$U,20,FALSE),""))</f>
        <v/>
      </c>
      <c r="J1098" s="283" t="str">
        <f>IF(ISBLANK(F1098),"",VLOOKUP(LEFT(A1098,5),Unit!A:B,2,FALSE))</f>
        <v/>
      </c>
      <c r="K1098" s="243"/>
      <c r="L1098" s="243"/>
      <c r="M1098" s="291" t="str">
        <f t="shared" si="38"/>
        <v/>
      </c>
      <c r="N1098" s="292" t="str">
        <f>IF(ISBLANK(D1098),"",IFERROR(IF(VLOOKUP(A1098,'Np PL4 Stock'!A:J,10,FALSE)="Np4",D1098-VLOOKUP(A1098,'Np PL4 Stock'!A:E,5,FALSE),D1098-1-VLOOKUP(A1098,'Np PL4 Stock'!A:E,5,FALSE)),""))</f>
        <v/>
      </c>
      <c r="O1098" s="345"/>
      <c r="P1098" s="290"/>
      <c r="Q1098" s="300"/>
      <c r="R1098" s="336"/>
      <c r="S1098" s="301"/>
      <c r="T1098" s="301"/>
      <c r="U1098" s="336"/>
      <c r="V1098" s="354"/>
      <c r="W1098" s="355"/>
      <c r="X1098" s="349"/>
      <c r="Y1098" s="313" t="str">
        <f>IF(ISBLANK(X1098),"",IFERROR(IF(VLOOKUP(A1098,'Np PL4 Stock'!A:J,10,FALSE)="Np4",X1098-VLOOKUP(A1098,'Np PL4 Stock'!A:E,5,FALSE),X1098-1-VLOOKUP(A1098,'Np PL4 Stock'!A:E,5,FALSE)),""))</f>
        <v/>
      </c>
      <c r="Z1098" s="325"/>
      <c r="AA1098" s="315"/>
      <c r="AB1098" s="316"/>
      <c r="AC1098" s="317" t="str">
        <f>IF(ISBLANK(AB1098),"",IFERROR(IF(VLOOKUP(A1098,'Np PL4 Stock'!A:J,10,FALSE)="Np4",AB1098-VLOOKUP(A1098,'Np PL4 Stock'!A:E,5,FALSE),AB1098-1-VLOOKUP(A1098,'Np PL4 Stock'!A:E,5,FALSE)),""))</f>
        <v/>
      </c>
      <c r="AD1098" s="290"/>
      <c r="AE1098" s="300"/>
      <c r="AF1098" s="323"/>
      <c r="AG1098" s="335"/>
      <c r="AH1098" s="336"/>
      <c r="AI1098" s="335"/>
      <c r="AJ1098" s="326"/>
      <c r="AK1098" s="334"/>
    </row>
    <row r="1099" spans="1:37">
      <c r="A1099" s="280" t="str">
        <f t="shared" si="37"/>
        <v/>
      </c>
      <c r="B1099" s="281"/>
      <c r="C1099" s="282"/>
      <c r="D1099" s="282"/>
      <c r="E1099" s="243"/>
      <c r="F1099" s="244"/>
      <c r="G1099" s="243"/>
      <c r="H1099" s="283" t="str">
        <f>IF(ISBLANK(F1099),"",IFERROR(VLOOKUP(A1099,'Np PL4 Stock'!$A:$U,20,FALSE),""))</f>
        <v/>
      </c>
      <c r="J1099" s="283" t="str">
        <f>IF(ISBLANK(F1099),"",VLOOKUP(LEFT(A1099,5),Unit!A:B,2,FALSE))</f>
        <v/>
      </c>
      <c r="K1099" s="243"/>
      <c r="L1099" s="243"/>
      <c r="M1099" s="291" t="str">
        <f t="shared" si="38"/>
        <v/>
      </c>
      <c r="N1099" s="292" t="str">
        <f>IF(ISBLANK(D1099),"",IFERROR(IF(VLOOKUP(A1099,'Np PL4 Stock'!A:J,10,FALSE)="Np4",D1099-VLOOKUP(A1099,'Np PL4 Stock'!A:E,5,FALSE),D1099-1-VLOOKUP(A1099,'Np PL4 Stock'!A:E,5,FALSE)),""))</f>
        <v/>
      </c>
      <c r="O1099" s="345"/>
      <c r="P1099" s="290"/>
      <c r="Q1099" s="300"/>
      <c r="R1099" s="336"/>
      <c r="S1099" s="301"/>
      <c r="T1099" s="301"/>
      <c r="U1099" s="336"/>
      <c r="V1099" s="354"/>
      <c r="W1099" s="355"/>
      <c r="X1099" s="349"/>
      <c r="Y1099" s="313" t="str">
        <f>IF(ISBLANK(X1099),"",IFERROR(IF(VLOOKUP(A1099,'Np PL4 Stock'!A:J,10,FALSE)="Np4",X1099-VLOOKUP(A1099,'Np PL4 Stock'!A:E,5,FALSE),X1099-1-VLOOKUP(A1099,'Np PL4 Stock'!A:E,5,FALSE)),""))</f>
        <v/>
      </c>
      <c r="Z1099" s="325"/>
      <c r="AA1099" s="315"/>
      <c r="AB1099" s="316"/>
      <c r="AC1099" s="317" t="str">
        <f>IF(ISBLANK(AB1099),"",IFERROR(IF(VLOOKUP(A1099,'Np PL4 Stock'!A:J,10,FALSE)="Np4",AB1099-VLOOKUP(A1099,'Np PL4 Stock'!A:E,5,FALSE),AB1099-1-VLOOKUP(A1099,'Np PL4 Stock'!A:E,5,FALSE)),""))</f>
        <v/>
      </c>
      <c r="AD1099" s="290"/>
      <c r="AE1099" s="300"/>
      <c r="AF1099" s="323"/>
      <c r="AG1099" s="335"/>
      <c r="AH1099" s="336"/>
      <c r="AI1099" s="335"/>
      <c r="AJ1099" s="326"/>
      <c r="AK1099" s="334"/>
    </row>
    <row r="1100" spans="1:37">
      <c r="A1100" s="280" t="str">
        <f t="shared" si="37"/>
        <v/>
      </c>
      <c r="B1100" s="281"/>
      <c r="C1100" s="282"/>
      <c r="D1100" s="282"/>
      <c r="E1100" s="243"/>
      <c r="F1100" s="244"/>
      <c r="G1100" s="243"/>
      <c r="H1100" s="283" t="str">
        <f>IF(ISBLANK(F1100),"",IFERROR(VLOOKUP(A1100,'Np PL4 Stock'!$A:$U,20,FALSE),""))</f>
        <v/>
      </c>
      <c r="J1100" s="283" t="str">
        <f>IF(ISBLANK(F1100),"",VLOOKUP(LEFT(A1100,5),Unit!A:B,2,FALSE))</f>
        <v/>
      </c>
      <c r="K1100" s="243"/>
      <c r="L1100" s="243"/>
      <c r="M1100" s="291" t="str">
        <f t="shared" si="38"/>
        <v/>
      </c>
      <c r="N1100" s="292" t="str">
        <f>IF(ISBLANK(D1100),"",IFERROR(IF(VLOOKUP(A1100,'Np PL4 Stock'!A:J,10,FALSE)="Np4",D1100-VLOOKUP(A1100,'Np PL4 Stock'!A:E,5,FALSE),D1100-1-VLOOKUP(A1100,'Np PL4 Stock'!A:E,5,FALSE)),""))</f>
        <v/>
      </c>
      <c r="O1100" s="345"/>
      <c r="P1100" s="290"/>
      <c r="Q1100" s="300"/>
      <c r="R1100" s="336"/>
      <c r="S1100" s="301"/>
      <c r="T1100" s="301"/>
      <c r="U1100" s="336"/>
      <c r="V1100" s="354"/>
      <c r="W1100" s="355"/>
      <c r="X1100" s="349"/>
      <c r="Y1100" s="313" t="str">
        <f>IF(ISBLANK(X1100),"",IFERROR(IF(VLOOKUP(A1100,'Np PL4 Stock'!A:J,10,FALSE)="Np4",X1100-VLOOKUP(A1100,'Np PL4 Stock'!A:E,5,FALSE),X1100-1-VLOOKUP(A1100,'Np PL4 Stock'!A:E,5,FALSE)),""))</f>
        <v/>
      </c>
      <c r="Z1100" s="325"/>
      <c r="AA1100" s="315"/>
      <c r="AB1100" s="316"/>
      <c r="AC1100" s="317" t="str">
        <f>IF(ISBLANK(AB1100),"",IFERROR(IF(VLOOKUP(A1100,'Np PL4 Stock'!A:J,10,FALSE)="Np4",AB1100-VLOOKUP(A1100,'Np PL4 Stock'!A:E,5,FALSE),AB1100-1-VLOOKUP(A1100,'Np PL4 Stock'!A:E,5,FALSE)),""))</f>
        <v/>
      </c>
      <c r="AD1100" s="290"/>
      <c r="AE1100" s="300"/>
      <c r="AF1100" s="323"/>
      <c r="AG1100" s="335"/>
      <c r="AH1100" s="336"/>
      <c r="AI1100" s="335"/>
      <c r="AJ1100" s="326"/>
      <c r="AK1100" s="334"/>
    </row>
    <row r="1101" spans="1:37">
      <c r="A1101" s="280" t="str">
        <f t="shared" si="37"/>
        <v/>
      </c>
      <c r="B1101" s="281"/>
      <c r="C1101" s="282"/>
      <c r="D1101" s="282"/>
      <c r="E1101" s="243"/>
      <c r="F1101" s="244"/>
      <c r="G1101" s="243"/>
      <c r="H1101" s="283" t="str">
        <f>IF(ISBLANK(F1101),"",IFERROR(VLOOKUP(A1101,'Np PL4 Stock'!$A:$U,20,FALSE),""))</f>
        <v/>
      </c>
      <c r="J1101" s="283" t="str">
        <f>IF(ISBLANK(F1101),"",VLOOKUP(LEFT(A1101,5),Unit!A:B,2,FALSE))</f>
        <v/>
      </c>
      <c r="K1101" s="243"/>
      <c r="L1101" s="243"/>
      <c r="M1101" s="291" t="str">
        <f t="shared" si="38"/>
        <v/>
      </c>
      <c r="N1101" s="292" t="str">
        <f>IF(ISBLANK(D1101),"",IFERROR(IF(VLOOKUP(A1101,'Np PL4 Stock'!A:J,10,FALSE)="Np4",D1101-VLOOKUP(A1101,'Np PL4 Stock'!A:E,5,FALSE),D1101-1-VLOOKUP(A1101,'Np PL4 Stock'!A:E,5,FALSE)),""))</f>
        <v/>
      </c>
      <c r="O1101" s="345"/>
      <c r="P1101" s="290"/>
      <c r="Q1101" s="300"/>
      <c r="R1101" s="336"/>
      <c r="S1101" s="301"/>
      <c r="T1101" s="301"/>
      <c r="U1101" s="336"/>
      <c r="V1101" s="354"/>
      <c r="W1101" s="355"/>
      <c r="X1101" s="349"/>
      <c r="Y1101" s="313" t="str">
        <f>IF(ISBLANK(X1101),"",IFERROR(IF(VLOOKUP(A1101,'Np PL4 Stock'!A:J,10,FALSE)="Np4",X1101-VLOOKUP(A1101,'Np PL4 Stock'!A:E,5,FALSE),X1101-1-VLOOKUP(A1101,'Np PL4 Stock'!A:E,5,FALSE)),""))</f>
        <v/>
      </c>
      <c r="Z1101" s="325"/>
      <c r="AA1101" s="315"/>
      <c r="AB1101" s="316"/>
      <c r="AC1101" s="317" t="str">
        <f>IF(ISBLANK(AB1101),"",IFERROR(IF(VLOOKUP(A1101,'Np PL4 Stock'!A:J,10,FALSE)="Np4",AB1101-VLOOKUP(A1101,'Np PL4 Stock'!A:E,5,FALSE),AB1101-1-VLOOKUP(A1101,'Np PL4 Stock'!A:E,5,FALSE)),""))</f>
        <v/>
      </c>
      <c r="AD1101" s="290"/>
      <c r="AE1101" s="300"/>
      <c r="AF1101" s="323"/>
      <c r="AG1101" s="335"/>
      <c r="AH1101" s="336"/>
      <c r="AI1101" s="335"/>
      <c r="AJ1101" s="326"/>
      <c r="AK1101" s="334"/>
    </row>
    <row r="1102" spans="1:37">
      <c r="A1102" s="280" t="str">
        <f t="shared" si="37"/>
        <v/>
      </c>
      <c r="B1102" s="281"/>
      <c r="C1102" s="282"/>
      <c r="D1102" s="282"/>
      <c r="E1102" s="243"/>
      <c r="F1102" s="244"/>
      <c r="G1102" s="243"/>
      <c r="H1102" s="283" t="str">
        <f>IF(ISBLANK(F1102),"",IFERROR(VLOOKUP(A1102,'Np PL4 Stock'!$A:$U,20,FALSE),""))</f>
        <v/>
      </c>
      <c r="J1102" s="283" t="str">
        <f>IF(ISBLANK(F1102),"",VLOOKUP(LEFT(A1102,5),Unit!A:B,2,FALSE))</f>
        <v/>
      </c>
      <c r="K1102" s="243"/>
      <c r="L1102" s="243"/>
      <c r="M1102" s="291" t="str">
        <f t="shared" si="38"/>
        <v/>
      </c>
      <c r="N1102" s="292" t="str">
        <f>IF(ISBLANK(D1102),"",IFERROR(IF(VLOOKUP(A1102,'Np PL4 Stock'!A:J,10,FALSE)="Np4",D1102-VLOOKUP(A1102,'Np PL4 Stock'!A:E,5,FALSE),D1102-1-VLOOKUP(A1102,'Np PL4 Stock'!A:E,5,FALSE)),""))</f>
        <v/>
      </c>
      <c r="O1102" s="345"/>
      <c r="P1102" s="290"/>
      <c r="Q1102" s="300"/>
      <c r="R1102" s="336"/>
      <c r="S1102" s="301"/>
      <c r="T1102" s="301"/>
      <c r="U1102" s="336"/>
      <c r="V1102" s="354"/>
      <c r="W1102" s="355"/>
      <c r="X1102" s="349"/>
      <c r="Y1102" s="313" t="str">
        <f>IF(ISBLANK(X1102),"",IFERROR(IF(VLOOKUP(A1102,'Np PL4 Stock'!A:J,10,FALSE)="Np4",X1102-VLOOKUP(A1102,'Np PL4 Stock'!A:E,5,FALSE),X1102-1-VLOOKUP(A1102,'Np PL4 Stock'!A:E,5,FALSE)),""))</f>
        <v/>
      </c>
      <c r="Z1102" s="325"/>
      <c r="AA1102" s="315"/>
      <c r="AB1102" s="316"/>
      <c r="AC1102" s="317" t="str">
        <f>IF(ISBLANK(AB1102),"",IFERROR(IF(VLOOKUP(A1102,'Np PL4 Stock'!A:J,10,FALSE)="Np4",AB1102-VLOOKUP(A1102,'Np PL4 Stock'!A:E,5,FALSE),AB1102-1-VLOOKUP(A1102,'Np PL4 Stock'!A:E,5,FALSE)),""))</f>
        <v/>
      </c>
      <c r="AD1102" s="290"/>
      <c r="AE1102" s="300"/>
      <c r="AF1102" s="323"/>
      <c r="AG1102" s="335"/>
      <c r="AH1102" s="336"/>
      <c r="AI1102" s="335"/>
      <c r="AJ1102" s="326"/>
      <c r="AK1102" s="334"/>
    </row>
    <row r="1103" spans="1:37">
      <c r="A1103" s="280" t="str">
        <f t="shared" si="37"/>
        <v/>
      </c>
      <c r="B1103" s="281"/>
      <c r="C1103" s="282"/>
      <c r="D1103" s="282"/>
      <c r="E1103" s="243"/>
      <c r="F1103" s="244"/>
      <c r="G1103" s="243"/>
      <c r="H1103" s="283" t="str">
        <f>IF(ISBLANK(F1103),"",IFERROR(VLOOKUP(A1103,'Np PL4 Stock'!$A:$U,20,FALSE),""))</f>
        <v/>
      </c>
      <c r="J1103" s="283" t="str">
        <f>IF(ISBLANK(F1103),"",VLOOKUP(LEFT(A1103,5),Unit!A:B,2,FALSE))</f>
        <v/>
      </c>
      <c r="K1103" s="243"/>
      <c r="L1103" s="243"/>
      <c r="M1103" s="291" t="str">
        <f t="shared" si="38"/>
        <v/>
      </c>
      <c r="N1103" s="292" t="str">
        <f>IF(ISBLANK(D1103),"",IFERROR(IF(VLOOKUP(A1103,'Np PL4 Stock'!A:J,10,FALSE)="Np4",D1103-VLOOKUP(A1103,'Np PL4 Stock'!A:E,5,FALSE),D1103-1-VLOOKUP(A1103,'Np PL4 Stock'!A:E,5,FALSE)),""))</f>
        <v/>
      </c>
      <c r="O1103" s="345"/>
      <c r="P1103" s="290"/>
      <c r="Q1103" s="300"/>
      <c r="R1103" s="336"/>
      <c r="S1103" s="301"/>
      <c r="T1103" s="301"/>
      <c r="U1103" s="336"/>
      <c r="V1103" s="354"/>
      <c r="W1103" s="355"/>
      <c r="X1103" s="349"/>
      <c r="Y1103" s="313" t="str">
        <f>IF(ISBLANK(X1103),"",IFERROR(IF(VLOOKUP(A1103,'Np PL4 Stock'!A:J,10,FALSE)="Np4",X1103-VLOOKUP(A1103,'Np PL4 Stock'!A:E,5,FALSE),X1103-1-VLOOKUP(A1103,'Np PL4 Stock'!A:E,5,FALSE)),""))</f>
        <v/>
      </c>
      <c r="Z1103" s="325"/>
      <c r="AA1103" s="315"/>
      <c r="AB1103" s="316"/>
      <c r="AC1103" s="317" t="str">
        <f>IF(ISBLANK(AB1103),"",IFERROR(IF(VLOOKUP(A1103,'Np PL4 Stock'!A:J,10,FALSE)="Np4",AB1103-VLOOKUP(A1103,'Np PL4 Stock'!A:E,5,FALSE),AB1103-1-VLOOKUP(A1103,'Np PL4 Stock'!A:E,5,FALSE)),""))</f>
        <v/>
      </c>
      <c r="AD1103" s="290"/>
      <c r="AE1103" s="300"/>
      <c r="AF1103" s="323"/>
      <c r="AG1103" s="335"/>
      <c r="AH1103" s="336"/>
      <c r="AI1103" s="335"/>
      <c r="AJ1103" s="326"/>
      <c r="AK1103" s="334"/>
    </row>
    <row r="1104" spans="1:37">
      <c r="A1104" s="280" t="str">
        <f t="shared" si="37"/>
        <v/>
      </c>
      <c r="B1104" s="281"/>
      <c r="C1104" s="282"/>
      <c r="D1104" s="282"/>
      <c r="E1104" s="243"/>
      <c r="F1104" s="244"/>
      <c r="G1104" s="243"/>
      <c r="H1104" s="283" t="str">
        <f>IF(ISBLANK(F1104),"",IFERROR(VLOOKUP(A1104,'Np PL4 Stock'!$A:$U,20,FALSE),""))</f>
        <v/>
      </c>
      <c r="J1104" s="283" t="str">
        <f>IF(ISBLANK(F1104),"",VLOOKUP(LEFT(A1104,5),Unit!A:B,2,FALSE))</f>
        <v/>
      </c>
      <c r="K1104" s="243"/>
      <c r="L1104" s="243"/>
      <c r="M1104" s="291" t="str">
        <f t="shared" si="38"/>
        <v/>
      </c>
      <c r="N1104" s="292" t="str">
        <f>IF(ISBLANK(D1104),"",IFERROR(IF(VLOOKUP(A1104,'Np PL4 Stock'!A:J,10,FALSE)="Np4",D1104-VLOOKUP(A1104,'Np PL4 Stock'!A:E,5,FALSE),D1104-1-VLOOKUP(A1104,'Np PL4 Stock'!A:E,5,FALSE)),""))</f>
        <v/>
      </c>
      <c r="O1104" s="345"/>
      <c r="P1104" s="290"/>
      <c r="Q1104" s="300"/>
      <c r="R1104" s="336"/>
      <c r="S1104" s="301"/>
      <c r="T1104" s="301"/>
      <c r="U1104" s="336"/>
      <c r="V1104" s="354"/>
      <c r="W1104" s="355"/>
      <c r="X1104" s="349"/>
      <c r="Y1104" s="313" t="str">
        <f>IF(ISBLANK(X1104),"",IFERROR(IF(VLOOKUP(A1104,'Np PL4 Stock'!A:J,10,FALSE)="Np4",X1104-VLOOKUP(A1104,'Np PL4 Stock'!A:E,5,FALSE),X1104-1-VLOOKUP(A1104,'Np PL4 Stock'!A:E,5,FALSE)),""))</f>
        <v/>
      </c>
      <c r="Z1104" s="325"/>
      <c r="AA1104" s="315"/>
      <c r="AB1104" s="316"/>
      <c r="AC1104" s="317" t="str">
        <f>IF(ISBLANK(AB1104),"",IFERROR(IF(VLOOKUP(A1104,'Np PL4 Stock'!A:J,10,FALSE)="Np4",AB1104-VLOOKUP(A1104,'Np PL4 Stock'!A:E,5,FALSE),AB1104-1-VLOOKUP(A1104,'Np PL4 Stock'!A:E,5,FALSE)),""))</f>
        <v/>
      </c>
      <c r="AD1104" s="290"/>
      <c r="AE1104" s="300"/>
      <c r="AF1104" s="323"/>
      <c r="AG1104" s="335"/>
      <c r="AH1104" s="336"/>
      <c r="AI1104" s="335"/>
      <c r="AJ1104" s="326"/>
      <c r="AK1104" s="334"/>
    </row>
    <row r="1105" spans="1:37">
      <c r="A1105" s="280" t="str">
        <f t="shared" si="37"/>
        <v/>
      </c>
      <c r="B1105" s="281"/>
      <c r="C1105" s="282"/>
      <c r="D1105" s="282"/>
      <c r="E1105" s="243"/>
      <c r="F1105" s="244"/>
      <c r="G1105" s="243"/>
      <c r="H1105" s="283" t="str">
        <f>IF(ISBLANK(F1105),"",IFERROR(VLOOKUP(A1105,'Np PL4 Stock'!$A:$U,20,FALSE),""))</f>
        <v/>
      </c>
      <c r="J1105" s="283" t="str">
        <f>IF(ISBLANK(F1105),"",VLOOKUP(LEFT(A1105,5),Unit!A:B,2,FALSE))</f>
        <v/>
      </c>
      <c r="K1105" s="243"/>
      <c r="L1105" s="243"/>
      <c r="M1105" s="291" t="str">
        <f t="shared" si="38"/>
        <v/>
      </c>
      <c r="N1105" s="292" t="str">
        <f>IF(ISBLANK(D1105),"",IFERROR(IF(VLOOKUP(A1105,'Np PL4 Stock'!A:J,10,FALSE)="Np4",D1105-VLOOKUP(A1105,'Np PL4 Stock'!A:E,5,FALSE),D1105-1-VLOOKUP(A1105,'Np PL4 Stock'!A:E,5,FALSE)),""))</f>
        <v/>
      </c>
      <c r="O1105" s="345"/>
      <c r="P1105" s="290"/>
      <c r="Q1105" s="300"/>
      <c r="R1105" s="336"/>
      <c r="S1105" s="301"/>
      <c r="T1105" s="301"/>
      <c r="U1105" s="336"/>
      <c r="V1105" s="354"/>
      <c r="W1105" s="355"/>
      <c r="X1105" s="349"/>
      <c r="Y1105" s="313" t="str">
        <f>IF(ISBLANK(X1105),"",IFERROR(IF(VLOOKUP(A1105,'Np PL4 Stock'!A:J,10,FALSE)="Np4",X1105-VLOOKUP(A1105,'Np PL4 Stock'!A:E,5,FALSE),X1105-1-VLOOKUP(A1105,'Np PL4 Stock'!A:E,5,FALSE)),""))</f>
        <v/>
      </c>
      <c r="Z1105" s="325"/>
      <c r="AA1105" s="315"/>
      <c r="AB1105" s="316"/>
      <c r="AC1105" s="317" t="str">
        <f>IF(ISBLANK(AB1105),"",IFERROR(IF(VLOOKUP(A1105,'Np PL4 Stock'!A:J,10,FALSE)="Np4",AB1105-VLOOKUP(A1105,'Np PL4 Stock'!A:E,5,FALSE),AB1105-1-VLOOKUP(A1105,'Np PL4 Stock'!A:E,5,FALSE)),""))</f>
        <v/>
      </c>
      <c r="AD1105" s="290"/>
      <c r="AE1105" s="300"/>
      <c r="AF1105" s="323"/>
      <c r="AG1105" s="335"/>
      <c r="AH1105" s="336"/>
      <c r="AI1105" s="335"/>
      <c r="AJ1105" s="326"/>
      <c r="AK1105" s="334"/>
    </row>
    <row r="1106" spans="1:37">
      <c r="A1106" s="280" t="str">
        <f t="shared" si="37"/>
        <v/>
      </c>
      <c r="B1106" s="281"/>
      <c r="C1106" s="282"/>
      <c r="D1106" s="282"/>
      <c r="E1106" s="243"/>
      <c r="F1106" s="244"/>
      <c r="G1106" s="243"/>
      <c r="H1106" s="283" t="str">
        <f>IF(ISBLANK(F1106),"",IFERROR(VLOOKUP(A1106,'Np PL4 Stock'!$A:$U,20,FALSE),""))</f>
        <v/>
      </c>
      <c r="J1106" s="283" t="str">
        <f>IF(ISBLANK(F1106),"",VLOOKUP(LEFT(A1106,5),Unit!A:B,2,FALSE))</f>
        <v/>
      </c>
      <c r="K1106" s="243"/>
      <c r="L1106" s="243"/>
      <c r="M1106" s="291" t="str">
        <f t="shared" si="38"/>
        <v/>
      </c>
      <c r="N1106" s="292" t="str">
        <f>IF(ISBLANK(D1106),"",IFERROR(IF(VLOOKUP(A1106,'Np PL4 Stock'!A:J,10,FALSE)="Np4",D1106-VLOOKUP(A1106,'Np PL4 Stock'!A:E,5,FALSE),D1106-1-VLOOKUP(A1106,'Np PL4 Stock'!A:E,5,FALSE)),""))</f>
        <v/>
      </c>
      <c r="O1106" s="345"/>
      <c r="P1106" s="290"/>
      <c r="Q1106" s="300"/>
      <c r="R1106" s="336"/>
      <c r="S1106" s="301"/>
      <c r="T1106" s="301"/>
      <c r="U1106" s="336"/>
      <c r="V1106" s="354"/>
      <c r="W1106" s="355"/>
      <c r="X1106" s="349"/>
      <c r="Y1106" s="313" t="str">
        <f>IF(ISBLANK(X1106),"",IFERROR(IF(VLOOKUP(A1106,'Np PL4 Stock'!A:J,10,FALSE)="Np4",X1106-VLOOKUP(A1106,'Np PL4 Stock'!A:E,5,FALSE),X1106-1-VLOOKUP(A1106,'Np PL4 Stock'!A:E,5,FALSE)),""))</f>
        <v/>
      </c>
      <c r="Z1106" s="325"/>
      <c r="AA1106" s="315"/>
      <c r="AB1106" s="316"/>
      <c r="AC1106" s="317" t="str">
        <f>IF(ISBLANK(AB1106),"",IFERROR(IF(VLOOKUP(A1106,'Np PL4 Stock'!A:J,10,FALSE)="Np4",AB1106-VLOOKUP(A1106,'Np PL4 Stock'!A:E,5,FALSE),AB1106-1-VLOOKUP(A1106,'Np PL4 Stock'!A:E,5,FALSE)),""))</f>
        <v/>
      </c>
      <c r="AD1106" s="290"/>
      <c r="AE1106" s="300"/>
      <c r="AF1106" s="323"/>
      <c r="AG1106" s="335"/>
      <c r="AH1106" s="336"/>
      <c r="AI1106" s="335"/>
      <c r="AJ1106" s="326"/>
      <c r="AK1106" s="334"/>
    </row>
    <row r="1107" spans="1:37">
      <c r="A1107" s="280" t="str">
        <f t="shared" si="37"/>
        <v/>
      </c>
      <c r="B1107" s="281"/>
      <c r="C1107" s="282"/>
      <c r="D1107" s="282"/>
      <c r="E1107" s="243"/>
      <c r="F1107" s="244"/>
      <c r="G1107" s="243"/>
      <c r="H1107" s="283" t="str">
        <f>IF(ISBLANK(F1107),"",IFERROR(VLOOKUP(A1107,'Np PL4 Stock'!$A:$U,20,FALSE),""))</f>
        <v/>
      </c>
      <c r="J1107" s="283" t="str">
        <f>IF(ISBLANK(F1107),"",VLOOKUP(LEFT(A1107,5),Unit!A:B,2,FALSE))</f>
        <v/>
      </c>
      <c r="K1107" s="243"/>
      <c r="L1107" s="243"/>
      <c r="M1107" s="291" t="str">
        <f t="shared" si="38"/>
        <v/>
      </c>
      <c r="N1107" s="292" t="str">
        <f>IF(ISBLANK(D1107),"",IFERROR(IF(VLOOKUP(A1107,'Np PL4 Stock'!A:J,10,FALSE)="Np4",D1107-VLOOKUP(A1107,'Np PL4 Stock'!A:E,5,FALSE),D1107-1-VLOOKUP(A1107,'Np PL4 Stock'!A:E,5,FALSE)),""))</f>
        <v/>
      </c>
      <c r="O1107" s="345"/>
      <c r="P1107" s="290"/>
      <c r="Q1107" s="300"/>
      <c r="R1107" s="336"/>
      <c r="S1107" s="301"/>
      <c r="T1107" s="301"/>
      <c r="U1107" s="336"/>
      <c r="V1107" s="354"/>
      <c r="W1107" s="355"/>
      <c r="X1107" s="349"/>
      <c r="Y1107" s="313" t="str">
        <f>IF(ISBLANK(X1107),"",IFERROR(IF(VLOOKUP(A1107,'Np PL4 Stock'!A:J,10,FALSE)="Np4",X1107-VLOOKUP(A1107,'Np PL4 Stock'!A:E,5,FALSE),X1107-1-VLOOKUP(A1107,'Np PL4 Stock'!A:E,5,FALSE)),""))</f>
        <v/>
      </c>
      <c r="Z1107" s="325"/>
      <c r="AA1107" s="315"/>
      <c r="AB1107" s="316"/>
      <c r="AC1107" s="317" t="str">
        <f>IF(ISBLANK(AB1107),"",IFERROR(IF(VLOOKUP(A1107,'Np PL4 Stock'!A:J,10,FALSE)="Np4",AB1107-VLOOKUP(A1107,'Np PL4 Stock'!A:E,5,FALSE),AB1107-1-VLOOKUP(A1107,'Np PL4 Stock'!A:E,5,FALSE)),""))</f>
        <v/>
      </c>
      <c r="AD1107" s="290"/>
      <c r="AE1107" s="300"/>
      <c r="AF1107" s="323"/>
      <c r="AG1107" s="335"/>
      <c r="AH1107" s="336"/>
      <c r="AI1107" s="335"/>
      <c r="AJ1107" s="326"/>
      <c r="AK1107" s="334"/>
    </row>
    <row r="1108" spans="1:37">
      <c r="A1108" s="280" t="str">
        <f t="shared" si="37"/>
        <v/>
      </c>
      <c r="B1108" s="281"/>
      <c r="C1108" s="282"/>
      <c r="D1108" s="282"/>
      <c r="E1108" s="243"/>
      <c r="F1108" s="244"/>
      <c r="G1108" s="243"/>
      <c r="H1108" s="283" t="str">
        <f>IF(ISBLANK(F1108),"",IFERROR(VLOOKUP(A1108,'Np PL4 Stock'!$A:$U,20,FALSE),""))</f>
        <v/>
      </c>
      <c r="J1108" s="283" t="str">
        <f>IF(ISBLANK(F1108),"",VLOOKUP(LEFT(A1108,5),Unit!A:B,2,FALSE))</f>
        <v/>
      </c>
      <c r="K1108" s="243"/>
      <c r="L1108" s="243"/>
      <c r="M1108" s="291" t="str">
        <f t="shared" si="38"/>
        <v/>
      </c>
      <c r="N1108" s="292" t="str">
        <f>IF(ISBLANK(D1108),"",IFERROR(IF(VLOOKUP(A1108,'Np PL4 Stock'!A:J,10,FALSE)="Np4",D1108-VLOOKUP(A1108,'Np PL4 Stock'!A:E,5,FALSE),D1108-1-VLOOKUP(A1108,'Np PL4 Stock'!A:E,5,FALSE)),""))</f>
        <v/>
      </c>
      <c r="O1108" s="345"/>
      <c r="P1108" s="290"/>
      <c r="Q1108" s="300"/>
      <c r="R1108" s="336"/>
      <c r="S1108" s="301"/>
      <c r="T1108" s="301"/>
      <c r="U1108" s="336"/>
      <c r="V1108" s="354"/>
      <c r="W1108" s="355"/>
      <c r="X1108" s="349"/>
      <c r="Y1108" s="313" t="str">
        <f>IF(ISBLANK(X1108),"",IFERROR(IF(VLOOKUP(A1108,'Np PL4 Stock'!A:J,10,FALSE)="Np4",X1108-VLOOKUP(A1108,'Np PL4 Stock'!A:E,5,FALSE),X1108-1-VLOOKUP(A1108,'Np PL4 Stock'!A:E,5,FALSE)),""))</f>
        <v/>
      </c>
      <c r="Z1108" s="325"/>
      <c r="AA1108" s="315"/>
      <c r="AB1108" s="316"/>
      <c r="AC1108" s="317" t="str">
        <f>IF(ISBLANK(AB1108),"",IFERROR(IF(VLOOKUP(A1108,'Np PL4 Stock'!A:J,10,FALSE)="Np4",AB1108-VLOOKUP(A1108,'Np PL4 Stock'!A:E,5,FALSE),AB1108-1-VLOOKUP(A1108,'Np PL4 Stock'!A:E,5,FALSE)),""))</f>
        <v/>
      </c>
      <c r="AD1108" s="290"/>
      <c r="AE1108" s="300"/>
      <c r="AF1108" s="323"/>
      <c r="AG1108" s="335"/>
      <c r="AH1108" s="336"/>
      <c r="AI1108" s="335"/>
      <c r="AJ1108" s="326"/>
      <c r="AK1108" s="334"/>
    </row>
    <row r="1109" spans="1:37">
      <c r="A1109" s="280" t="str">
        <f t="shared" si="37"/>
        <v/>
      </c>
      <c r="B1109" s="281"/>
      <c r="C1109" s="282"/>
      <c r="D1109" s="282"/>
      <c r="E1109" s="243"/>
      <c r="F1109" s="244"/>
      <c r="G1109" s="243"/>
      <c r="H1109" s="283" t="str">
        <f>IF(ISBLANK(F1109),"",IFERROR(VLOOKUP(A1109,'Np PL4 Stock'!$A:$U,20,FALSE),""))</f>
        <v/>
      </c>
      <c r="J1109" s="283" t="str">
        <f>IF(ISBLANK(F1109),"",VLOOKUP(LEFT(A1109,5),Unit!A:B,2,FALSE))</f>
        <v/>
      </c>
      <c r="K1109" s="243"/>
      <c r="L1109" s="243"/>
      <c r="M1109" s="291" t="str">
        <f t="shared" si="38"/>
        <v/>
      </c>
      <c r="N1109" s="292" t="str">
        <f>IF(ISBLANK(D1109),"",IFERROR(IF(VLOOKUP(A1109,'Np PL4 Stock'!A:J,10,FALSE)="Np4",D1109-VLOOKUP(A1109,'Np PL4 Stock'!A:E,5,FALSE),D1109-1-VLOOKUP(A1109,'Np PL4 Stock'!A:E,5,FALSE)),""))</f>
        <v/>
      </c>
      <c r="O1109" s="345"/>
      <c r="P1109" s="290"/>
      <c r="Q1109" s="300"/>
      <c r="R1109" s="336"/>
      <c r="S1109" s="301"/>
      <c r="T1109" s="301"/>
      <c r="U1109" s="336"/>
      <c r="V1109" s="354"/>
      <c r="W1109" s="355"/>
      <c r="X1109" s="349"/>
      <c r="Y1109" s="313" t="str">
        <f>IF(ISBLANK(X1109),"",IFERROR(IF(VLOOKUP(A1109,'Np PL4 Stock'!A:J,10,FALSE)="Np4",X1109-VLOOKUP(A1109,'Np PL4 Stock'!A:E,5,FALSE),X1109-1-VLOOKUP(A1109,'Np PL4 Stock'!A:E,5,FALSE)),""))</f>
        <v/>
      </c>
      <c r="Z1109" s="325"/>
      <c r="AA1109" s="315"/>
      <c r="AB1109" s="316"/>
      <c r="AC1109" s="317" t="str">
        <f>IF(ISBLANK(AB1109),"",IFERROR(IF(VLOOKUP(A1109,'Np PL4 Stock'!A:J,10,FALSE)="Np4",AB1109-VLOOKUP(A1109,'Np PL4 Stock'!A:E,5,FALSE),AB1109-1-VLOOKUP(A1109,'Np PL4 Stock'!A:E,5,FALSE)),""))</f>
        <v/>
      </c>
      <c r="AD1109" s="290"/>
      <c r="AE1109" s="300"/>
      <c r="AF1109" s="323"/>
      <c r="AG1109" s="335"/>
      <c r="AH1109" s="336"/>
      <c r="AI1109" s="335"/>
      <c r="AJ1109" s="326"/>
      <c r="AK1109" s="334"/>
    </row>
    <row r="1110" spans="1:37">
      <c r="A1110" s="280" t="str">
        <f t="shared" si="37"/>
        <v/>
      </c>
      <c r="B1110" s="281"/>
      <c r="C1110" s="282"/>
      <c r="D1110" s="282"/>
      <c r="E1110" s="243"/>
      <c r="F1110" s="244"/>
      <c r="G1110" s="243"/>
      <c r="H1110" s="283" t="str">
        <f>IF(ISBLANK(F1110),"",IFERROR(VLOOKUP(A1110,'Np PL4 Stock'!$A:$U,20,FALSE),""))</f>
        <v/>
      </c>
      <c r="J1110" s="283" t="str">
        <f>IF(ISBLANK(F1110),"",VLOOKUP(LEFT(A1110,5),Unit!A:B,2,FALSE))</f>
        <v/>
      </c>
      <c r="K1110" s="243"/>
      <c r="L1110" s="243"/>
      <c r="M1110" s="291" t="str">
        <f t="shared" si="38"/>
        <v/>
      </c>
      <c r="N1110" s="292" t="str">
        <f>IF(ISBLANK(D1110),"",IFERROR(IF(VLOOKUP(A1110,'Np PL4 Stock'!A:J,10,FALSE)="Np4",D1110-VLOOKUP(A1110,'Np PL4 Stock'!A:E,5,FALSE),D1110-1-VLOOKUP(A1110,'Np PL4 Stock'!A:E,5,FALSE)),""))</f>
        <v/>
      </c>
      <c r="O1110" s="345"/>
      <c r="P1110" s="290"/>
      <c r="Q1110" s="300"/>
      <c r="R1110" s="336"/>
      <c r="S1110" s="301"/>
      <c r="T1110" s="301"/>
      <c r="U1110" s="336"/>
      <c r="V1110" s="354"/>
      <c r="W1110" s="355"/>
      <c r="X1110" s="349"/>
      <c r="Y1110" s="313" t="str">
        <f>IF(ISBLANK(X1110),"",IFERROR(IF(VLOOKUP(A1110,'Np PL4 Stock'!A:J,10,FALSE)="Np4",X1110-VLOOKUP(A1110,'Np PL4 Stock'!A:E,5,FALSE),X1110-1-VLOOKUP(A1110,'Np PL4 Stock'!A:E,5,FALSE)),""))</f>
        <v/>
      </c>
      <c r="Z1110" s="325"/>
      <c r="AA1110" s="315"/>
      <c r="AB1110" s="316"/>
      <c r="AC1110" s="317" t="str">
        <f>IF(ISBLANK(AB1110),"",IFERROR(IF(VLOOKUP(A1110,'Np PL4 Stock'!A:J,10,FALSE)="Np4",AB1110-VLOOKUP(A1110,'Np PL4 Stock'!A:E,5,FALSE),AB1110-1-VLOOKUP(A1110,'Np PL4 Stock'!A:E,5,FALSE)),""))</f>
        <v/>
      </c>
      <c r="AD1110" s="290"/>
      <c r="AE1110" s="300"/>
      <c r="AF1110" s="323"/>
      <c r="AG1110" s="335"/>
      <c r="AH1110" s="336"/>
      <c r="AI1110" s="335"/>
      <c r="AJ1110" s="326"/>
      <c r="AK1110" s="334"/>
    </row>
    <row r="1111" spans="1:37">
      <c r="A1111" s="280" t="str">
        <f t="shared" si="37"/>
        <v/>
      </c>
      <c r="B1111" s="281"/>
      <c r="C1111" s="282"/>
      <c r="D1111" s="282"/>
      <c r="E1111" s="243"/>
      <c r="F1111" s="244"/>
      <c r="G1111" s="243"/>
      <c r="H1111" s="283" t="str">
        <f>IF(ISBLANK(F1111),"",IFERROR(VLOOKUP(A1111,'Np PL4 Stock'!$A:$U,20,FALSE),""))</f>
        <v/>
      </c>
      <c r="J1111" s="283" t="str">
        <f>IF(ISBLANK(F1111),"",VLOOKUP(LEFT(A1111,5),Unit!A:B,2,FALSE))</f>
        <v/>
      </c>
      <c r="K1111" s="243"/>
      <c r="L1111" s="243"/>
      <c r="M1111" s="291" t="str">
        <f t="shared" si="38"/>
        <v/>
      </c>
      <c r="N1111" s="292" t="str">
        <f>IF(ISBLANK(D1111),"",IFERROR(IF(VLOOKUP(A1111,'Np PL4 Stock'!A:J,10,FALSE)="Np4",D1111-VLOOKUP(A1111,'Np PL4 Stock'!A:E,5,FALSE),D1111-1-VLOOKUP(A1111,'Np PL4 Stock'!A:E,5,FALSE)),""))</f>
        <v/>
      </c>
      <c r="O1111" s="345"/>
      <c r="P1111" s="290"/>
      <c r="Q1111" s="300"/>
      <c r="R1111" s="336"/>
      <c r="S1111" s="301"/>
      <c r="T1111" s="301"/>
      <c r="U1111" s="336"/>
      <c r="V1111" s="354"/>
      <c r="W1111" s="355"/>
      <c r="X1111" s="349"/>
      <c r="Y1111" s="313" t="str">
        <f>IF(ISBLANK(X1111),"",IFERROR(IF(VLOOKUP(A1111,'Np PL4 Stock'!A:J,10,FALSE)="Np4",X1111-VLOOKUP(A1111,'Np PL4 Stock'!A:E,5,FALSE),X1111-1-VLOOKUP(A1111,'Np PL4 Stock'!A:E,5,FALSE)),""))</f>
        <v/>
      </c>
      <c r="Z1111" s="325"/>
      <c r="AA1111" s="315"/>
      <c r="AB1111" s="316"/>
      <c r="AC1111" s="317" t="str">
        <f>IF(ISBLANK(AB1111),"",IFERROR(IF(VLOOKUP(A1111,'Np PL4 Stock'!A:J,10,FALSE)="Np4",AB1111-VLOOKUP(A1111,'Np PL4 Stock'!A:E,5,FALSE),AB1111-1-VLOOKUP(A1111,'Np PL4 Stock'!A:E,5,FALSE)),""))</f>
        <v/>
      </c>
      <c r="AD1111" s="290"/>
      <c r="AE1111" s="300"/>
      <c r="AF1111" s="323"/>
      <c r="AG1111" s="335"/>
      <c r="AH1111" s="336"/>
      <c r="AI1111" s="335"/>
      <c r="AJ1111" s="326"/>
      <c r="AK1111" s="334"/>
    </row>
    <row r="1112" spans="1:37">
      <c r="A1112" s="280" t="str">
        <f t="shared" si="37"/>
        <v/>
      </c>
      <c r="B1112" s="281"/>
      <c r="C1112" s="282"/>
      <c r="D1112" s="282"/>
      <c r="E1112" s="243"/>
      <c r="F1112" s="244"/>
      <c r="G1112" s="243"/>
      <c r="H1112" s="283" t="str">
        <f>IF(ISBLANK(F1112),"",IFERROR(VLOOKUP(A1112,'Np PL4 Stock'!$A:$U,20,FALSE),""))</f>
        <v/>
      </c>
      <c r="J1112" s="283" t="str">
        <f>IF(ISBLANK(F1112),"",VLOOKUP(LEFT(A1112,5),Unit!A:B,2,FALSE))</f>
        <v/>
      </c>
      <c r="K1112" s="243"/>
      <c r="L1112" s="243"/>
      <c r="M1112" s="291" t="str">
        <f t="shared" si="38"/>
        <v/>
      </c>
      <c r="N1112" s="292" t="str">
        <f>IF(ISBLANK(D1112),"",IFERROR(IF(VLOOKUP(A1112,'Np PL4 Stock'!A:J,10,FALSE)="Np4",D1112-VLOOKUP(A1112,'Np PL4 Stock'!A:E,5,FALSE),D1112-1-VLOOKUP(A1112,'Np PL4 Stock'!A:E,5,FALSE)),""))</f>
        <v/>
      </c>
      <c r="O1112" s="345"/>
      <c r="P1112" s="290"/>
      <c r="Q1112" s="300"/>
      <c r="R1112" s="336"/>
      <c r="S1112" s="301"/>
      <c r="T1112" s="301"/>
      <c r="U1112" s="336"/>
      <c r="V1112" s="354"/>
      <c r="W1112" s="355"/>
      <c r="X1112" s="349"/>
      <c r="Y1112" s="313" t="str">
        <f>IF(ISBLANK(X1112),"",IFERROR(IF(VLOOKUP(A1112,'Np PL4 Stock'!A:J,10,FALSE)="Np4",X1112-VLOOKUP(A1112,'Np PL4 Stock'!A:E,5,FALSE),X1112-1-VLOOKUP(A1112,'Np PL4 Stock'!A:E,5,FALSE)),""))</f>
        <v/>
      </c>
      <c r="Z1112" s="325"/>
      <c r="AA1112" s="315"/>
      <c r="AB1112" s="316"/>
      <c r="AC1112" s="317" t="str">
        <f>IF(ISBLANK(AB1112),"",IFERROR(IF(VLOOKUP(A1112,'Np PL4 Stock'!A:J,10,FALSE)="Np4",AB1112-VLOOKUP(A1112,'Np PL4 Stock'!A:E,5,FALSE),AB1112-1-VLOOKUP(A1112,'Np PL4 Stock'!A:E,5,FALSE)),""))</f>
        <v/>
      </c>
      <c r="AD1112" s="290"/>
      <c r="AE1112" s="300"/>
      <c r="AF1112" s="323"/>
      <c r="AG1112" s="335"/>
      <c r="AH1112" s="336"/>
      <c r="AI1112" s="335"/>
      <c r="AJ1112" s="326"/>
      <c r="AK1112" s="334"/>
    </row>
    <row r="1113" spans="1:37">
      <c r="A1113" s="280" t="str">
        <f t="shared" si="37"/>
        <v/>
      </c>
      <c r="B1113" s="281"/>
      <c r="C1113" s="282"/>
      <c r="D1113" s="282"/>
      <c r="E1113" s="243"/>
      <c r="F1113" s="244"/>
      <c r="G1113" s="243"/>
      <c r="H1113" s="283" t="str">
        <f>IF(ISBLANK(F1113),"",IFERROR(VLOOKUP(A1113,'Np PL4 Stock'!$A:$U,20,FALSE),""))</f>
        <v/>
      </c>
      <c r="J1113" s="283" t="str">
        <f>IF(ISBLANK(F1113),"",VLOOKUP(LEFT(A1113,5),Unit!A:B,2,FALSE))</f>
        <v/>
      </c>
      <c r="K1113" s="243"/>
      <c r="L1113" s="243"/>
      <c r="M1113" s="291" t="str">
        <f t="shared" si="38"/>
        <v/>
      </c>
      <c r="N1113" s="292" t="str">
        <f>IF(ISBLANK(D1113),"",IFERROR(IF(VLOOKUP(A1113,'Np PL4 Stock'!A:J,10,FALSE)="Np4",D1113-VLOOKUP(A1113,'Np PL4 Stock'!A:E,5,FALSE),D1113-1-VLOOKUP(A1113,'Np PL4 Stock'!A:E,5,FALSE)),""))</f>
        <v/>
      </c>
      <c r="O1113" s="345"/>
      <c r="P1113" s="290"/>
      <c r="Q1113" s="300"/>
      <c r="R1113" s="336"/>
      <c r="S1113" s="301"/>
      <c r="T1113" s="301"/>
      <c r="U1113" s="336"/>
      <c r="V1113" s="354"/>
      <c r="W1113" s="355"/>
      <c r="X1113" s="349"/>
      <c r="Y1113" s="313" t="str">
        <f>IF(ISBLANK(X1113),"",IFERROR(IF(VLOOKUP(A1113,'Np PL4 Stock'!A:J,10,FALSE)="Np4",X1113-VLOOKUP(A1113,'Np PL4 Stock'!A:E,5,FALSE),X1113-1-VLOOKUP(A1113,'Np PL4 Stock'!A:E,5,FALSE)),""))</f>
        <v/>
      </c>
      <c r="Z1113" s="325"/>
      <c r="AA1113" s="315"/>
      <c r="AB1113" s="316"/>
      <c r="AC1113" s="317" t="str">
        <f>IF(ISBLANK(AB1113),"",IFERROR(IF(VLOOKUP(A1113,'Np PL4 Stock'!A:J,10,FALSE)="Np4",AB1113-VLOOKUP(A1113,'Np PL4 Stock'!A:E,5,FALSE),AB1113-1-VLOOKUP(A1113,'Np PL4 Stock'!A:E,5,FALSE)),""))</f>
        <v/>
      </c>
      <c r="AD1113" s="290"/>
      <c r="AE1113" s="300"/>
      <c r="AF1113" s="323"/>
      <c r="AG1113" s="335"/>
      <c r="AH1113" s="336"/>
      <c r="AI1113" s="335"/>
      <c r="AJ1113" s="326"/>
      <c r="AK1113" s="334"/>
    </row>
    <row r="1114" spans="1:37">
      <c r="A1114" s="280" t="str">
        <f t="shared" si="37"/>
        <v/>
      </c>
      <c r="B1114" s="281"/>
      <c r="C1114" s="282"/>
      <c r="D1114" s="282"/>
      <c r="E1114" s="243"/>
      <c r="F1114" s="244"/>
      <c r="G1114" s="243"/>
      <c r="H1114" s="283" t="str">
        <f>IF(ISBLANK(F1114),"",IFERROR(VLOOKUP(A1114,'Np PL4 Stock'!$A:$U,20,FALSE),""))</f>
        <v/>
      </c>
      <c r="J1114" s="283" t="str">
        <f>IF(ISBLANK(F1114),"",VLOOKUP(LEFT(A1114,5),Unit!A:B,2,FALSE))</f>
        <v/>
      </c>
      <c r="K1114" s="243"/>
      <c r="L1114" s="243"/>
      <c r="M1114" s="291" t="str">
        <f t="shared" si="38"/>
        <v/>
      </c>
      <c r="N1114" s="292" t="str">
        <f>IF(ISBLANK(D1114),"",IFERROR(IF(VLOOKUP(A1114,'Np PL4 Stock'!A:J,10,FALSE)="Np4",D1114-VLOOKUP(A1114,'Np PL4 Stock'!A:E,5,FALSE),D1114-1-VLOOKUP(A1114,'Np PL4 Stock'!A:E,5,FALSE)),""))</f>
        <v/>
      </c>
      <c r="O1114" s="345"/>
      <c r="P1114" s="290"/>
      <c r="Q1114" s="300"/>
      <c r="R1114" s="336"/>
      <c r="S1114" s="301"/>
      <c r="T1114" s="301"/>
      <c r="U1114" s="336"/>
      <c r="V1114" s="354"/>
      <c r="W1114" s="355"/>
      <c r="X1114" s="349"/>
      <c r="Y1114" s="313" t="str">
        <f>IF(ISBLANK(X1114),"",IFERROR(IF(VLOOKUP(A1114,'Np PL4 Stock'!A:J,10,FALSE)="Np4",X1114-VLOOKUP(A1114,'Np PL4 Stock'!A:E,5,FALSE),X1114-1-VLOOKUP(A1114,'Np PL4 Stock'!A:E,5,FALSE)),""))</f>
        <v/>
      </c>
      <c r="Z1114" s="325"/>
      <c r="AA1114" s="315"/>
      <c r="AB1114" s="316"/>
      <c r="AC1114" s="317" t="str">
        <f>IF(ISBLANK(AB1114),"",IFERROR(IF(VLOOKUP(A1114,'Np PL4 Stock'!A:J,10,FALSE)="Np4",AB1114-VLOOKUP(A1114,'Np PL4 Stock'!A:E,5,FALSE),AB1114-1-VLOOKUP(A1114,'Np PL4 Stock'!A:E,5,FALSE)),""))</f>
        <v/>
      </c>
      <c r="AD1114" s="290"/>
      <c r="AE1114" s="300"/>
      <c r="AF1114" s="323"/>
      <c r="AG1114" s="335"/>
      <c r="AH1114" s="336"/>
      <c r="AI1114" s="335"/>
      <c r="AJ1114" s="326"/>
      <c r="AK1114" s="334"/>
    </row>
    <row r="1115" spans="1:37">
      <c r="A1115" s="280" t="str">
        <f t="shared" si="37"/>
        <v/>
      </c>
      <c r="B1115" s="281"/>
      <c r="C1115" s="282"/>
      <c r="D1115" s="282"/>
      <c r="E1115" s="243"/>
      <c r="F1115" s="244"/>
      <c r="G1115" s="243"/>
      <c r="H1115" s="283" t="str">
        <f>IF(ISBLANK(F1115),"",IFERROR(VLOOKUP(A1115,'Np PL4 Stock'!$A:$U,20,FALSE),""))</f>
        <v/>
      </c>
      <c r="J1115" s="283" t="str">
        <f>IF(ISBLANK(F1115),"",VLOOKUP(LEFT(A1115,5),Unit!A:B,2,FALSE))</f>
        <v/>
      </c>
      <c r="K1115" s="243"/>
      <c r="L1115" s="243"/>
      <c r="M1115" s="291" t="str">
        <f t="shared" si="38"/>
        <v/>
      </c>
      <c r="N1115" s="292" t="str">
        <f>IF(ISBLANK(D1115),"",IFERROR(IF(VLOOKUP(A1115,'Np PL4 Stock'!A:J,10,FALSE)="Np4",D1115-VLOOKUP(A1115,'Np PL4 Stock'!A:E,5,FALSE),D1115-1-VLOOKUP(A1115,'Np PL4 Stock'!A:E,5,FALSE)),""))</f>
        <v/>
      </c>
      <c r="O1115" s="345"/>
      <c r="P1115" s="290"/>
      <c r="Q1115" s="300"/>
      <c r="R1115" s="336"/>
      <c r="S1115" s="301"/>
      <c r="T1115" s="301"/>
      <c r="U1115" s="336"/>
      <c r="V1115" s="354"/>
      <c r="W1115" s="355"/>
      <c r="X1115" s="349"/>
      <c r="Y1115" s="313" t="str">
        <f>IF(ISBLANK(X1115),"",IFERROR(IF(VLOOKUP(A1115,'Np PL4 Stock'!A:J,10,FALSE)="Np4",X1115-VLOOKUP(A1115,'Np PL4 Stock'!A:E,5,FALSE),X1115-1-VLOOKUP(A1115,'Np PL4 Stock'!A:E,5,FALSE)),""))</f>
        <v/>
      </c>
      <c r="Z1115" s="325"/>
      <c r="AA1115" s="315"/>
      <c r="AB1115" s="316"/>
      <c r="AC1115" s="317" t="str">
        <f>IF(ISBLANK(AB1115),"",IFERROR(IF(VLOOKUP(A1115,'Np PL4 Stock'!A:J,10,FALSE)="Np4",AB1115-VLOOKUP(A1115,'Np PL4 Stock'!A:E,5,FALSE),AB1115-1-VLOOKUP(A1115,'Np PL4 Stock'!A:E,5,FALSE)),""))</f>
        <v/>
      </c>
      <c r="AD1115" s="290"/>
      <c r="AE1115" s="300"/>
      <c r="AF1115" s="323"/>
      <c r="AG1115" s="335"/>
      <c r="AH1115" s="336"/>
      <c r="AI1115" s="335"/>
      <c r="AJ1115" s="326"/>
      <c r="AK1115" s="334"/>
    </row>
    <row r="1116" spans="1:37">
      <c r="A1116" s="280" t="str">
        <f t="shared" si="37"/>
        <v/>
      </c>
      <c r="B1116" s="281"/>
      <c r="C1116" s="282"/>
      <c r="D1116" s="282"/>
      <c r="E1116" s="243"/>
      <c r="F1116" s="244"/>
      <c r="G1116" s="243"/>
      <c r="H1116" s="283" t="str">
        <f>IF(ISBLANK(F1116),"",IFERROR(VLOOKUP(A1116,'Np PL4 Stock'!$A:$U,20,FALSE),""))</f>
        <v/>
      </c>
      <c r="J1116" s="283" t="str">
        <f>IF(ISBLANK(F1116),"",VLOOKUP(LEFT(A1116,5),Unit!A:B,2,FALSE))</f>
        <v/>
      </c>
      <c r="K1116" s="243"/>
      <c r="L1116" s="243"/>
      <c r="M1116" s="291" t="str">
        <f t="shared" si="38"/>
        <v/>
      </c>
      <c r="N1116" s="292" t="str">
        <f>IF(ISBLANK(D1116),"",IFERROR(IF(VLOOKUP(A1116,'Np PL4 Stock'!A:J,10,FALSE)="Np4",D1116-VLOOKUP(A1116,'Np PL4 Stock'!A:E,5,FALSE),D1116-1-VLOOKUP(A1116,'Np PL4 Stock'!A:E,5,FALSE)),""))</f>
        <v/>
      </c>
      <c r="O1116" s="345"/>
      <c r="P1116" s="290"/>
      <c r="Q1116" s="300"/>
      <c r="R1116" s="336"/>
      <c r="S1116" s="301"/>
      <c r="T1116" s="301"/>
      <c r="U1116" s="336"/>
      <c r="V1116" s="354"/>
      <c r="W1116" s="355"/>
      <c r="X1116" s="349"/>
      <c r="Y1116" s="313" t="str">
        <f>IF(ISBLANK(X1116),"",IFERROR(IF(VLOOKUP(A1116,'Np PL4 Stock'!A:J,10,FALSE)="Np4",X1116-VLOOKUP(A1116,'Np PL4 Stock'!A:E,5,FALSE),X1116-1-VLOOKUP(A1116,'Np PL4 Stock'!A:E,5,FALSE)),""))</f>
        <v/>
      </c>
      <c r="Z1116" s="325"/>
      <c r="AA1116" s="315"/>
      <c r="AB1116" s="316"/>
      <c r="AC1116" s="317" t="str">
        <f>IF(ISBLANK(AB1116),"",IFERROR(IF(VLOOKUP(A1116,'Np PL4 Stock'!A:J,10,FALSE)="Np4",AB1116-VLOOKUP(A1116,'Np PL4 Stock'!A:E,5,FALSE),AB1116-1-VLOOKUP(A1116,'Np PL4 Stock'!A:E,5,FALSE)),""))</f>
        <v/>
      </c>
      <c r="AD1116" s="290"/>
      <c r="AE1116" s="300"/>
      <c r="AF1116" s="323"/>
      <c r="AG1116" s="335"/>
      <c r="AH1116" s="336"/>
      <c r="AI1116" s="335"/>
      <c r="AJ1116" s="326"/>
      <c r="AK1116" s="334"/>
    </row>
    <row r="1117" spans="1:37">
      <c r="A1117" s="280" t="str">
        <f t="shared" si="37"/>
        <v/>
      </c>
      <c r="B1117" s="281"/>
      <c r="C1117" s="282"/>
      <c r="D1117" s="282"/>
      <c r="E1117" s="243"/>
      <c r="F1117" s="244"/>
      <c r="G1117" s="243"/>
      <c r="H1117" s="283" t="str">
        <f>IF(ISBLANK(F1117),"",IFERROR(VLOOKUP(A1117,'Np PL4 Stock'!$A:$U,20,FALSE),""))</f>
        <v/>
      </c>
      <c r="J1117" s="283" t="str">
        <f>IF(ISBLANK(F1117),"",VLOOKUP(LEFT(A1117,5),Unit!A:B,2,FALSE))</f>
        <v/>
      </c>
      <c r="K1117" s="243"/>
      <c r="L1117" s="243"/>
      <c r="M1117" s="291" t="str">
        <f t="shared" si="38"/>
        <v/>
      </c>
      <c r="N1117" s="292" t="str">
        <f>IF(ISBLANK(D1117),"",IFERROR(IF(VLOOKUP(A1117,'Np PL4 Stock'!A:J,10,FALSE)="Np4",D1117-VLOOKUP(A1117,'Np PL4 Stock'!A:E,5,FALSE),D1117-1-VLOOKUP(A1117,'Np PL4 Stock'!A:E,5,FALSE)),""))</f>
        <v/>
      </c>
      <c r="O1117" s="345"/>
      <c r="P1117" s="290"/>
      <c r="Q1117" s="300"/>
      <c r="R1117" s="336"/>
      <c r="S1117" s="301"/>
      <c r="T1117" s="301"/>
      <c r="U1117" s="336"/>
      <c r="V1117" s="354"/>
      <c r="W1117" s="355"/>
      <c r="X1117" s="349"/>
      <c r="Y1117" s="313" t="str">
        <f>IF(ISBLANK(X1117),"",IFERROR(IF(VLOOKUP(A1117,'Np PL4 Stock'!A:J,10,FALSE)="Np4",X1117-VLOOKUP(A1117,'Np PL4 Stock'!A:E,5,FALSE),X1117-1-VLOOKUP(A1117,'Np PL4 Stock'!A:E,5,FALSE)),""))</f>
        <v/>
      </c>
      <c r="Z1117" s="325"/>
      <c r="AA1117" s="315"/>
      <c r="AB1117" s="316"/>
      <c r="AC1117" s="317" t="str">
        <f>IF(ISBLANK(AB1117),"",IFERROR(IF(VLOOKUP(A1117,'Np PL4 Stock'!A:J,10,FALSE)="Np4",AB1117-VLOOKUP(A1117,'Np PL4 Stock'!A:E,5,FALSE),AB1117-1-VLOOKUP(A1117,'Np PL4 Stock'!A:E,5,FALSE)),""))</f>
        <v/>
      </c>
      <c r="AD1117" s="290"/>
      <c r="AE1117" s="300"/>
      <c r="AF1117" s="323"/>
      <c r="AG1117" s="335"/>
      <c r="AH1117" s="336"/>
      <c r="AI1117" s="335"/>
      <c r="AJ1117" s="326"/>
      <c r="AK1117" s="334"/>
    </row>
    <row r="1118" spans="1:37">
      <c r="A1118" s="280" t="str">
        <f t="shared" si="37"/>
        <v/>
      </c>
      <c r="B1118" s="281"/>
      <c r="C1118" s="282"/>
      <c r="D1118" s="282"/>
      <c r="E1118" s="243"/>
      <c r="F1118" s="244"/>
      <c r="G1118" s="243"/>
      <c r="H1118" s="283" t="str">
        <f>IF(ISBLANK(F1118),"",IFERROR(VLOOKUP(A1118,'Np PL4 Stock'!$A:$U,20,FALSE),""))</f>
        <v/>
      </c>
      <c r="J1118" s="283" t="str">
        <f>IF(ISBLANK(F1118),"",VLOOKUP(LEFT(A1118,5),Unit!A:B,2,FALSE))</f>
        <v/>
      </c>
      <c r="K1118" s="243"/>
      <c r="L1118" s="243"/>
      <c r="M1118" s="291" t="str">
        <f t="shared" si="38"/>
        <v/>
      </c>
      <c r="N1118" s="292" t="str">
        <f>IF(ISBLANK(D1118),"",IFERROR(IF(VLOOKUP(A1118,'Np PL4 Stock'!A:J,10,FALSE)="Np4",D1118-VLOOKUP(A1118,'Np PL4 Stock'!A:E,5,FALSE),D1118-1-VLOOKUP(A1118,'Np PL4 Stock'!A:E,5,FALSE)),""))</f>
        <v/>
      </c>
      <c r="O1118" s="345"/>
      <c r="P1118" s="290"/>
      <c r="Q1118" s="300"/>
      <c r="R1118" s="336"/>
      <c r="S1118" s="301"/>
      <c r="T1118" s="301"/>
      <c r="U1118" s="336"/>
      <c r="V1118" s="354"/>
      <c r="W1118" s="355"/>
      <c r="X1118" s="349"/>
      <c r="Y1118" s="313" t="str">
        <f>IF(ISBLANK(X1118),"",IFERROR(IF(VLOOKUP(A1118,'Np PL4 Stock'!A:J,10,FALSE)="Np4",X1118-VLOOKUP(A1118,'Np PL4 Stock'!A:E,5,FALSE),X1118-1-VLOOKUP(A1118,'Np PL4 Stock'!A:E,5,FALSE)),""))</f>
        <v/>
      </c>
      <c r="Z1118" s="325"/>
      <c r="AA1118" s="315"/>
      <c r="AB1118" s="316"/>
      <c r="AC1118" s="317" t="str">
        <f>IF(ISBLANK(AB1118),"",IFERROR(IF(VLOOKUP(A1118,'Np PL4 Stock'!A:J,10,FALSE)="Np4",AB1118-VLOOKUP(A1118,'Np PL4 Stock'!A:E,5,FALSE),AB1118-1-VLOOKUP(A1118,'Np PL4 Stock'!A:E,5,FALSE)),""))</f>
        <v/>
      </c>
      <c r="AD1118" s="290"/>
      <c r="AE1118" s="300"/>
      <c r="AF1118" s="323"/>
      <c r="AG1118" s="335"/>
      <c r="AH1118" s="336"/>
      <c r="AI1118" s="335"/>
      <c r="AJ1118" s="326"/>
      <c r="AK1118" s="334"/>
    </row>
    <row r="1119" spans="1:37">
      <c r="A1119" s="280" t="str">
        <f t="shared" si="37"/>
        <v/>
      </c>
      <c r="B1119" s="281"/>
      <c r="C1119" s="282"/>
      <c r="D1119" s="282"/>
      <c r="E1119" s="243"/>
      <c r="F1119" s="244"/>
      <c r="G1119" s="243"/>
      <c r="H1119" s="283" t="str">
        <f>IF(ISBLANK(F1119),"",IFERROR(VLOOKUP(A1119,'Np PL4 Stock'!$A:$U,20,FALSE),""))</f>
        <v/>
      </c>
      <c r="J1119" s="283" t="str">
        <f>IF(ISBLANK(F1119),"",VLOOKUP(LEFT(A1119,5),Unit!A:B,2,FALSE))</f>
        <v/>
      </c>
      <c r="K1119" s="243"/>
      <c r="L1119" s="243"/>
      <c r="M1119" s="291" t="str">
        <f t="shared" si="38"/>
        <v/>
      </c>
      <c r="N1119" s="292" t="str">
        <f>IF(ISBLANK(D1119),"",IFERROR(IF(VLOOKUP(A1119,'Np PL4 Stock'!A:J,10,FALSE)="Np4",D1119-VLOOKUP(A1119,'Np PL4 Stock'!A:E,5,FALSE),D1119-1-VLOOKUP(A1119,'Np PL4 Stock'!A:E,5,FALSE)),""))</f>
        <v/>
      </c>
      <c r="O1119" s="345"/>
      <c r="P1119" s="290"/>
      <c r="Q1119" s="300"/>
      <c r="R1119" s="336"/>
      <c r="S1119" s="301"/>
      <c r="T1119" s="301"/>
      <c r="U1119" s="336"/>
      <c r="V1119" s="354"/>
      <c r="W1119" s="355"/>
      <c r="X1119" s="349"/>
      <c r="Y1119" s="313" t="str">
        <f>IF(ISBLANK(X1119),"",IFERROR(IF(VLOOKUP(A1119,'Np PL4 Stock'!A:J,10,FALSE)="Np4",X1119-VLOOKUP(A1119,'Np PL4 Stock'!A:E,5,FALSE),X1119-1-VLOOKUP(A1119,'Np PL4 Stock'!A:E,5,FALSE)),""))</f>
        <v/>
      </c>
      <c r="Z1119" s="325"/>
      <c r="AA1119" s="315"/>
      <c r="AB1119" s="316"/>
      <c r="AC1119" s="317" t="str">
        <f>IF(ISBLANK(AB1119),"",IFERROR(IF(VLOOKUP(A1119,'Np PL4 Stock'!A:J,10,FALSE)="Np4",AB1119-VLOOKUP(A1119,'Np PL4 Stock'!A:E,5,FALSE),AB1119-1-VLOOKUP(A1119,'Np PL4 Stock'!A:E,5,FALSE)),""))</f>
        <v/>
      </c>
      <c r="AD1119" s="290"/>
      <c r="AE1119" s="300"/>
      <c r="AF1119" s="323"/>
      <c r="AG1119" s="335"/>
      <c r="AH1119" s="336"/>
      <c r="AI1119" s="335"/>
      <c r="AJ1119" s="326"/>
      <c r="AK1119" s="334"/>
    </row>
    <row r="1120" spans="1:37">
      <c r="A1120" s="280" t="str">
        <f t="shared" si="37"/>
        <v/>
      </c>
      <c r="B1120" s="281"/>
      <c r="C1120" s="282"/>
      <c r="D1120" s="282"/>
      <c r="E1120" s="243"/>
      <c r="F1120" s="244"/>
      <c r="G1120" s="243"/>
      <c r="H1120" s="283" t="str">
        <f>IF(ISBLANK(F1120),"",IFERROR(VLOOKUP(A1120,'Np PL4 Stock'!$A:$U,20,FALSE),""))</f>
        <v/>
      </c>
      <c r="J1120" s="283" t="str">
        <f>IF(ISBLANK(F1120),"",VLOOKUP(LEFT(A1120,5),Unit!A:B,2,FALSE))</f>
        <v/>
      </c>
      <c r="K1120" s="243"/>
      <c r="L1120" s="243"/>
      <c r="M1120" s="291" t="str">
        <f t="shared" si="38"/>
        <v/>
      </c>
      <c r="N1120" s="292" t="str">
        <f>IF(ISBLANK(D1120),"",IFERROR(IF(VLOOKUP(A1120,'Np PL4 Stock'!A:J,10,FALSE)="Np4",D1120-VLOOKUP(A1120,'Np PL4 Stock'!A:E,5,FALSE),D1120-1-VLOOKUP(A1120,'Np PL4 Stock'!A:E,5,FALSE)),""))</f>
        <v/>
      </c>
      <c r="O1120" s="345"/>
      <c r="P1120" s="290"/>
      <c r="Q1120" s="300"/>
      <c r="R1120" s="336"/>
      <c r="S1120" s="301"/>
      <c r="T1120" s="301"/>
      <c r="U1120" s="336"/>
      <c r="V1120" s="354"/>
      <c r="W1120" s="355"/>
      <c r="X1120" s="349"/>
      <c r="Y1120" s="313" t="str">
        <f>IF(ISBLANK(X1120),"",IFERROR(IF(VLOOKUP(A1120,'Np PL4 Stock'!A:J,10,FALSE)="Np4",X1120-VLOOKUP(A1120,'Np PL4 Stock'!A:E,5,FALSE),X1120-1-VLOOKUP(A1120,'Np PL4 Stock'!A:E,5,FALSE)),""))</f>
        <v/>
      </c>
      <c r="Z1120" s="325"/>
      <c r="AA1120" s="315"/>
      <c r="AB1120" s="316"/>
      <c r="AC1120" s="317" t="str">
        <f>IF(ISBLANK(AB1120),"",IFERROR(IF(VLOOKUP(A1120,'Np PL4 Stock'!A:J,10,FALSE)="Np4",AB1120-VLOOKUP(A1120,'Np PL4 Stock'!A:E,5,FALSE),AB1120-1-VLOOKUP(A1120,'Np PL4 Stock'!A:E,5,FALSE)),""))</f>
        <v/>
      </c>
      <c r="AD1120" s="290"/>
      <c r="AE1120" s="300"/>
      <c r="AF1120" s="323"/>
      <c r="AG1120" s="335"/>
      <c r="AH1120" s="336"/>
      <c r="AI1120" s="335"/>
      <c r="AJ1120" s="326"/>
      <c r="AK1120" s="334"/>
    </row>
    <row r="1121" spans="1:37">
      <c r="A1121" s="280" t="str">
        <f t="shared" si="37"/>
        <v/>
      </c>
      <c r="B1121" s="281"/>
      <c r="C1121" s="282"/>
      <c r="D1121" s="282"/>
      <c r="E1121" s="243"/>
      <c r="F1121" s="244"/>
      <c r="G1121" s="243"/>
      <c r="H1121" s="283" t="str">
        <f>IF(ISBLANK(F1121),"",IFERROR(VLOOKUP(A1121,'Np PL4 Stock'!$A:$U,20,FALSE),""))</f>
        <v/>
      </c>
      <c r="J1121" s="283" t="str">
        <f>IF(ISBLANK(F1121),"",VLOOKUP(LEFT(A1121,5),Unit!A:B,2,FALSE))</f>
        <v/>
      </c>
      <c r="K1121" s="243"/>
      <c r="L1121" s="243"/>
      <c r="M1121" s="291" t="str">
        <f t="shared" si="38"/>
        <v/>
      </c>
      <c r="N1121" s="292" t="str">
        <f>IF(ISBLANK(D1121),"",IFERROR(IF(VLOOKUP(A1121,'Np PL4 Stock'!A:J,10,FALSE)="Np4",D1121-VLOOKUP(A1121,'Np PL4 Stock'!A:E,5,FALSE),D1121-1-VLOOKUP(A1121,'Np PL4 Stock'!A:E,5,FALSE)),""))</f>
        <v/>
      </c>
      <c r="O1121" s="345"/>
      <c r="P1121" s="290"/>
      <c r="Q1121" s="300"/>
      <c r="R1121" s="336"/>
      <c r="S1121" s="301"/>
      <c r="T1121" s="301"/>
      <c r="U1121" s="336"/>
      <c r="V1121" s="354"/>
      <c r="W1121" s="355"/>
      <c r="X1121" s="349"/>
      <c r="Y1121" s="313" t="str">
        <f>IF(ISBLANK(X1121),"",IFERROR(IF(VLOOKUP(A1121,'Np PL4 Stock'!A:J,10,FALSE)="Np4",X1121-VLOOKUP(A1121,'Np PL4 Stock'!A:E,5,FALSE),X1121-1-VLOOKUP(A1121,'Np PL4 Stock'!A:E,5,FALSE)),""))</f>
        <v/>
      </c>
      <c r="Z1121" s="325"/>
      <c r="AA1121" s="315"/>
      <c r="AB1121" s="316"/>
      <c r="AC1121" s="317" t="str">
        <f>IF(ISBLANK(AB1121),"",IFERROR(IF(VLOOKUP(A1121,'Np PL4 Stock'!A:J,10,FALSE)="Np4",AB1121-VLOOKUP(A1121,'Np PL4 Stock'!A:E,5,FALSE),AB1121-1-VLOOKUP(A1121,'Np PL4 Stock'!A:E,5,FALSE)),""))</f>
        <v/>
      </c>
      <c r="AD1121" s="290"/>
      <c r="AE1121" s="300"/>
      <c r="AF1121" s="323"/>
      <c r="AG1121" s="335"/>
      <c r="AH1121" s="336"/>
      <c r="AI1121" s="335"/>
      <c r="AJ1121" s="326"/>
      <c r="AK1121" s="334"/>
    </row>
    <row r="1122" spans="1:37">
      <c r="A1122" s="280" t="str">
        <f t="shared" si="37"/>
        <v/>
      </c>
      <c r="B1122" s="281"/>
      <c r="C1122" s="282"/>
      <c r="D1122" s="282"/>
      <c r="E1122" s="243"/>
      <c r="F1122" s="244"/>
      <c r="G1122" s="243"/>
      <c r="H1122" s="283" t="str">
        <f>IF(ISBLANK(F1122),"",IFERROR(VLOOKUP(A1122,'Np PL4 Stock'!$A:$U,20,FALSE),""))</f>
        <v/>
      </c>
      <c r="J1122" s="283" t="str">
        <f>IF(ISBLANK(F1122),"",VLOOKUP(LEFT(A1122,5),Unit!A:B,2,FALSE))</f>
        <v/>
      </c>
      <c r="K1122" s="243"/>
      <c r="L1122" s="243"/>
      <c r="M1122" s="291" t="str">
        <f t="shared" si="38"/>
        <v/>
      </c>
      <c r="N1122" s="292" t="str">
        <f>IF(ISBLANK(D1122),"",IFERROR(IF(VLOOKUP(A1122,'Np PL4 Stock'!A:J,10,FALSE)="Np4",D1122-VLOOKUP(A1122,'Np PL4 Stock'!A:E,5,FALSE),D1122-1-VLOOKUP(A1122,'Np PL4 Stock'!A:E,5,FALSE)),""))</f>
        <v/>
      </c>
      <c r="O1122" s="345"/>
      <c r="P1122" s="290"/>
      <c r="Q1122" s="300"/>
      <c r="R1122" s="336"/>
      <c r="S1122" s="301"/>
      <c r="T1122" s="301"/>
      <c r="U1122" s="336"/>
      <c r="V1122" s="354"/>
      <c r="W1122" s="355"/>
      <c r="X1122" s="349"/>
      <c r="Y1122" s="313" t="str">
        <f>IF(ISBLANK(X1122),"",IFERROR(IF(VLOOKUP(A1122,'Np PL4 Stock'!A:J,10,FALSE)="Np4",X1122-VLOOKUP(A1122,'Np PL4 Stock'!A:E,5,FALSE),X1122-1-VLOOKUP(A1122,'Np PL4 Stock'!A:E,5,FALSE)),""))</f>
        <v/>
      </c>
      <c r="Z1122" s="325"/>
      <c r="AA1122" s="315"/>
      <c r="AB1122" s="316"/>
      <c r="AC1122" s="317" t="str">
        <f>IF(ISBLANK(AB1122),"",IFERROR(IF(VLOOKUP(A1122,'Np PL4 Stock'!A:J,10,FALSE)="Np4",AB1122-VLOOKUP(A1122,'Np PL4 Stock'!A:E,5,FALSE),AB1122-1-VLOOKUP(A1122,'Np PL4 Stock'!A:E,5,FALSE)),""))</f>
        <v/>
      </c>
      <c r="AD1122" s="290"/>
      <c r="AE1122" s="300"/>
      <c r="AF1122" s="323"/>
      <c r="AG1122" s="335"/>
      <c r="AH1122" s="336"/>
      <c r="AI1122" s="335"/>
      <c r="AJ1122" s="326"/>
      <c r="AK1122" s="334"/>
    </row>
    <row r="1123" spans="1:37">
      <c r="A1123" s="280" t="str">
        <f t="shared" si="37"/>
        <v/>
      </c>
      <c r="B1123" s="281"/>
      <c r="C1123" s="282"/>
      <c r="D1123" s="282"/>
      <c r="E1123" s="243"/>
      <c r="F1123" s="244"/>
      <c r="G1123" s="243"/>
      <c r="H1123" s="283" t="str">
        <f>IF(ISBLANK(F1123),"",IFERROR(VLOOKUP(A1123,'Np PL4 Stock'!$A:$U,20,FALSE),""))</f>
        <v/>
      </c>
      <c r="J1123" s="283" t="str">
        <f>IF(ISBLANK(F1123),"",VLOOKUP(LEFT(A1123,5),Unit!A:B,2,FALSE))</f>
        <v/>
      </c>
      <c r="K1123" s="243"/>
      <c r="L1123" s="243"/>
      <c r="M1123" s="291" t="str">
        <f t="shared" si="38"/>
        <v/>
      </c>
      <c r="N1123" s="292" t="str">
        <f>IF(ISBLANK(D1123),"",IFERROR(IF(VLOOKUP(A1123,'Np PL4 Stock'!A:J,10,FALSE)="Np4",D1123-VLOOKUP(A1123,'Np PL4 Stock'!A:E,5,FALSE),D1123-1-VLOOKUP(A1123,'Np PL4 Stock'!A:E,5,FALSE)),""))</f>
        <v/>
      </c>
      <c r="O1123" s="345"/>
      <c r="P1123" s="290"/>
      <c r="Q1123" s="300"/>
      <c r="R1123" s="336"/>
      <c r="S1123" s="301"/>
      <c r="T1123" s="301"/>
      <c r="U1123" s="336"/>
      <c r="V1123" s="354"/>
      <c r="W1123" s="355"/>
      <c r="X1123" s="349"/>
      <c r="Y1123" s="313" t="str">
        <f>IF(ISBLANK(X1123),"",IFERROR(IF(VLOOKUP(A1123,'Np PL4 Stock'!A:J,10,FALSE)="Np4",X1123-VLOOKUP(A1123,'Np PL4 Stock'!A:E,5,FALSE),X1123-1-VLOOKUP(A1123,'Np PL4 Stock'!A:E,5,FALSE)),""))</f>
        <v/>
      </c>
      <c r="Z1123" s="325"/>
      <c r="AA1123" s="315"/>
      <c r="AB1123" s="316"/>
      <c r="AC1123" s="317" t="str">
        <f>IF(ISBLANK(AB1123),"",IFERROR(IF(VLOOKUP(A1123,'Np PL4 Stock'!A:J,10,FALSE)="Np4",AB1123-VLOOKUP(A1123,'Np PL4 Stock'!A:E,5,FALSE),AB1123-1-VLOOKUP(A1123,'Np PL4 Stock'!A:E,5,FALSE)),""))</f>
        <v/>
      </c>
      <c r="AD1123" s="290"/>
      <c r="AE1123" s="300"/>
      <c r="AF1123" s="323"/>
      <c r="AG1123" s="335"/>
      <c r="AH1123" s="336"/>
      <c r="AI1123" s="335"/>
      <c r="AJ1123" s="326"/>
      <c r="AK1123" s="334"/>
    </row>
    <row r="1124" spans="1:37">
      <c r="A1124" s="280" t="str">
        <f t="shared" si="37"/>
        <v/>
      </c>
      <c r="B1124" s="281"/>
      <c r="C1124" s="282"/>
      <c r="D1124" s="282"/>
      <c r="E1124" s="243"/>
      <c r="F1124" s="244"/>
      <c r="G1124" s="243"/>
      <c r="H1124" s="283" t="str">
        <f>IF(ISBLANK(F1124),"",IFERROR(VLOOKUP(A1124,'Np PL4 Stock'!$A:$U,20,FALSE),""))</f>
        <v/>
      </c>
      <c r="J1124" s="283" t="str">
        <f>IF(ISBLANK(F1124),"",VLOOKUP(LEFT(A1124,5),Unit!A:B,2,FALSE))</f>
        <v/>
      </c>
      <c r="K1124" s="243"/>
      <c r="L1124" s="243"/>
      <c r="M1124" s="291" t="str">
        <f t="shared" si="38"/>
        <v/>
      </c>
      <c r="N1124" s="292" t="str">
        <f>IF(ISBLANK(D1124),"",IFERROR(IF(VLOOKUP(A1124,'Np PL4 Stock'!A:J,10,FALSE)="Np4",D1124-VLOOKUP(A1124,'Np PL4 Stock'!A:E,5,FALSE),D1124-1-VLOOKUP(A1124,'Np PL4 Stock'!A:E,5,FALSE)),""))</f>
        <v/>
      </c>
      <c r="O1124" s="345"/>
      <c r="P1124" s="290"/>
      <c r="Q1124" s="300"/>
      <c r="R1124" s="336"/>
      <c r="S1124" s="301"/>
      <c r="T1124" s="301"/>
      <c r="U1124" s="336"/>
      <c r="V1124" s="354"/>
      <c r="W1124" s="355"/>
      <c r="X1124" s="349"/>
      <c r="Y1124" s="313" t="str">
        <f>IF(ISBLANK(X1124),"",IFERROR(IF(VLOOKUP(A1124,'Np PL4 Stock'!A:J,10,FALSE)="Np4",X1124-VLOOKUP(A1124,'Np PL4 Stock'!A:E,5,FALSE),X1124-1-VLOOKUP(A1124,'Np PL4 Stock'!A:E,5,FALSE)),""))</f>
        <v/>
      </c>
      <c r="Z1124" s="325"/>
      <c r="AA1124" s="315"/>
      <c r="AB1124" s="316"/>
      <c r="AC1124" s="317" t="str">
        <f>IF(ISBLANK(AB1124),"",IFERROR(IF(VLOOKUP(A1124,'Np PL4 Stock'!A:J,10,FALSE)="Np4",AB1124-VLOOKUP(A1124,'Np PL4 Stock'!A:E,5,FALSE),AB1124-1-VLOOKUP(A1124,'Np PL4 Stock'!A:E,5,FALSE)),""))</f>
        <v/>
      </c>
      <c r="AD1124" s="290"/>
      <c r="AE1124" s="300"/>
      <c r="AF1124" s="323"/>
      <c r="AG1124" s="335"/>
      <c r="AH1124" s="336"/>
      <c r="AI1124" s="335"/>
      <c r="AJ1124" s="326"/>
      <c r="AK1124" s="334"/>
    </row>
    <row r="1125" spans="1:37">
      <c r="A1125" s="280" t="str">
        <f t="shared" si="37"/>
        <v/>
      </c>
      <c r="B1125" s="281"/>
      <c r="C1125" s="282"/>
      <c r="D1125" s="282"/>
      <c r="E1125" s="243"/>
      <c r="F1125" s="244"/>
      <c r="G1125" s="243"/>
      <c r="H1125" s="283" t="str">
        <f>IF(ISBLANK(F1125),"",IFERROR(VLOOKUP(A1125,'Np PL4 Stock'!$A:$U,20,FALSE),""))</f>
        <v/>
      </c>
      <c r="J1125" s="283" t="str">
        <f>IF(ISBLANK(F1125),"",VLOOKUP(LEFT(A1125,5),Unit!A:B,2,FALSE))</f>
        <v/>
      </c>
      <c r="K1125" s="243"/>
      <c r="L1125" s="243"/>
      <c r="M1125" s="291" t="str">
        <f t="shared" si="38"/>
        <v/>
      </c>
      <c r="N1125" s="292" t="str">
        <f>IF(ISBLANK(D1125),"",IFERROR(IF(VLOOKUP(A1125,'Np PL4 Stock'!A:J,10,FALSE)="Np4",D1125-VLOOKUP(A1125,'Np PL4 Stock'!A:E,5,FALSE),D1125-1-VLOOKUP(A1125,'Np PL4 Stock'!A:E,5,FALSE)),""))</f>
        <v/>
      </c>
      <c r="O1125" s="345"/>
      <c r="P1125" s="290"/>
      <c r="Q1125" s="300"/>
      <c r="R1125" s="336"/>
      <c r="S1125" s="301"/>
      <c r="T1125" s="301"/>
      <c r="U1125" s="336"/>
      <c r="V1125" s="354"/>
      <c r="W1125" s="355"/>
      <c r="X1125" s="349"/>
      <c r="Y1125" s="313" t="str">
        <f>IF(ISBLANK(X1125),"",IFERROR(IF(VLOOKUP(A1125,'Np PL4 Stock'!A:J,10,FALSE)="Np4",X1125-VLOOKUP(A1125,'Np PL4 Stock'!A:E,5,FALSE),X1125-1-VLOOKUP(A1125,'Np PL4 Stock'!A:E,5,FALSE)),""))</f>
        <v/>
      </c>
      <c r="Z1125" s="325"/>
      <c r="AA1125" s="315"/>
      <c r="AB1125" s="316"/>
      <c r="AC1125" s="317" t="str">
        <f>IF(ISBLANK(AB1125),"",IFERROR(IF(VLOOKUP(A1125,'Np PL4 Stock'!A:J,10,FALSE)="Np4",AB1125-VLOOKUP(A1125,'Np PL4 Stock'!A:E,5,FALSE),AB1125-1-VLOOKUP(A1125,'Np PL4 Stock'!A:E,5,FALSE)),""))</f>
        <v/>
      </c>
      <c r="AD1125" s="290"/>
      <c r="AE1125" s="300"/>
      <c r="AF1125" s="323"/>
      <c r="AG1125" s="335"/>
      <c r="AH1125" s="336"/>
      <c r="AI1125" s="335"/>
      <c r="AJ1125" s="326"/>
      <c r="AK1125" s="334"/>
    </row>
    <row r="1126" spans="1:37">
      <c r="A1126" s="280" t="str">
        <f t="shared" si="37"/>
        <v/>
      </c>
      <c r="B1126" s="281"/>
      <c r="C1126" s="282"/>
      <c r="D1126" s="282"/>
      <c r="E1126" s="243"/>
      <c r="F1126" s="244"/>
      <c r="G1126" s="243"/>
      <c r="H1126" s="283" t="str">
        <f>IF(ISBLANK(F1126),"",IFERROR(VLOOKUP(A1126,'Np PL4 Stock'!$A:$U,20,FALSE),""))</f>
        <v/>
      </c>
      <c r="J1126" s="283" t="str">
        <f>IF(ISBLANK(F1126),"",VLOOKUP(LEFT(A1126,5),Unit!A:B,2,FALSE))</f>
        <v/>
      </c>
      <c r="K1126" s="243"/>
      <c r="L1126" s="243"/>
      <c r="M1126" s="291" t="str">
        <f t="shared" si="38"/>
        <v/>
      </c>
      <c r="N1126" s="292" t="str">
        <f>IF(ISBLANK(D1126),"",IFERROR(IF(VLOOKUP(A1126,'Np PL4 Stock'!A:J,10,FALSE)="Np4",D1126-VLOOKUP(A1126,'Np PL4 Stock'!A:E,5,FALSE),D1126-1-VLOOKUP(A1126,'Np PL4 Stock'!A:E,5,FALSE)),""))</f>
        <v/>
      </c>
      <c r="O1126" s="345"/>
      <c r="P1126" s="290"/>
      <c r="Q1126" s="300"/>
      <c r="R1126" s="336"/>
      <c r="S1126" s="301"/>
      <c r="T1126" s="301"/>
      <c r="U1126" s="336"/>
      <c r="V1126" s="354"/>
      <c r="W1126" s="355"/>
      <c r="X1126" s="349"/>
      <c r="Y1126" s="313" t="str">
        <f>IF(ISBLANK(X1126),"",IFERROR(IF(VLOOKUP(A1126,'Np PL4 Stock'!A:J,10,FALSE)="Np4",X1126-VLOOKUP(A1126,'Np PL4 Stock'!A:E,5,FALSE),X1126-1-VLOOKUP(A1126,'Np PL4 Stock'!A:E,5,FALSE)),""))</f>
        <v/>
      </c>
      <c r="Z1126" s="325"/>
      <c r="AA1126" s="315"/>
      <c r="AB1126" s="316"/>
      <c r="AC1126" s="317" t="str">
        <f>IF(ISBLANK(AB1126),"",IFERROR(IF(VLOOKUP(A1126,'Np PL4 Stock'!A:J,10,FALSE)="Np4",AB1126-VLOOKUP(A1126,'Np PL4 Stock'!A:E,5,FALSE),AB1126-1-VLOOKUP(A1126,'Np PL4 Stock'!A:E,5,FALSE)),""))</f>
        <v/>
      </c>
      <c r="AD1126" s="290"/>
      <c r="AE1126" s="300"/>
      <c r="AF1126" s="323"/>
      <c r="AG1126" s="335"/>
      <c r="AH1126" s="336"/>
      <c r="AI1126" s="335"/>
      <c r="AJ1126" s="326"/>
      <c r="AK1126" s="334"/>
    </row>
    <row r="1127" spans="1:37">
      <c r="A1127" s="280" t="str">
        <f t="shared" si="37"/>
        <v/>
      </c>
      <c r="B1127" s="281"/>
      <c r="C1127" s="282"/>
      <c r="D1127" s="282"/>
      <c r="E1127" s="243"/>
      <c r="F1127" s="244"/>
      <c r="G1127" s="243"/>
      <c r="H1127" s="283" t="str">
        <f>IF(ISBLANK(F1127),"",IFERROR(VLOOKUP(A1127,'Np PL4 Stock'!$A:$U,20,FALSE),""))</f>
        <v/>
      </c>
      <c r="J1127" s="283" t="str">
        <f>IF(ISBLANK(F1127),"",VLOOKUP(LEFT(A1127,5),Unit!A:B,2,FALSE))</f>
        <v/>
      </c>
      <c r="K1127" s="243"/>
      <c r="L1127" s="243"/>
      <c r="M1127" s="291" t="str">
        <f t="shared" si="38"/>
        <v/>
      </c>
      <c r="N1127" s="292" t="str">
        <f>IF(ISBLANK(D1127),"",IFERROR(IF(VLOOKUP(A1127,'Np PL4 Stock'!A:J,10,FALSE)="Np4",D1127-VLOOKUP(A1127,'Np PL4 Stock'!A:E,5,FALSE),D1127-1-VLOOKUP(A1127,'Np PL4 Stock'!A:E,5,FALSE)),""))</f>
        <v/>
      </c>
      <c r="O1127" s="345"/>
      <c r="P1127" s="290"/>
      <c r="Q1127" s="300"/>
      <c r="R1127" s="336"/>
      <c r="S1127" s="301"/>
      <c r="T1127" s="301"/>
      <c r="U1127" s="336"/>
      <c r="V1127" s="354"/>
      <c r="W1127" s="355"/>
      <c r="X1127" s="349"/>
      <c r="Y1127" s="313" t="str">
        <f>IF(ISBLANK(X1127),"",IFERROR(IF(VLOOKUP(A1127,'Np PL4 Stock'!A:J,10,FALSE)="Np4",X1127-VLOOKUP(A1127,'Np PL4 Stock'!A:E,5,FALSE),X1127-1-VLOOKUP(A1127,'Np PL4 Stock'!A:E,5,FALSE)),""))</f>
        <v/>
      </c>
      <c r="Z1127" s="325"/>
      <c r="AA1127" s="315"/>
      <c r="AB1127" s="316"/>
      <c r="AC1127" s="317" t="str">
        <f>IF(ISBLANK(AB1127),"",IFERROR(IF(VLOOKUP(A1127,'Np PL4 Stock'!A:J,10,FALSE)="Np4",AB1127-VLOOKUP(A1127,'Np PL4 Stock'!A:E,5,FALSE),AB1127-1-VLOOKUP(A1127,'Np PL4 Stock'!A:E,5,FALSE)),""))</f>
        <v/>
      </c>
      <c r="AD1127" s="290"/>
      <c r="AE1127" s="300"/>
      <c r="AF1127" s="323"/>
      <c r="AG1127" s="335"/>
      <c r="AH1127" s="336"/>
      <c r="AI1127" s="335"/>
      <c r="AJ1127" s="326"/>
      <c r="AK1127" s="334"/>
    </row>
    <row r="1128" spans="1:37">
      <c r="A1128" s="280" t="str">
        <f t="shared" si="37"/>
        <v/>
      </c>
      <c r="B1128" s="281"/>
      <c r="C1128" s="282"/>
      <c r="D1128" s="282"/>
      <c r="E1128" s="243"/>
      <c r="F1128" s="244"/>
      <c r="G1128" s="243"/>
      <c r="H1128" s="283" t="str">
        <f>IF(ISBLANK(F1128),"",IFERROR(VLOOKUP(A1128,'Np PL4 Stock'!$A:$U,20,FALSE),""))</f>
        <v/>
      </c>
      <c r="J1128" s="283" t="str">
        <f>IF(ISBLANK(F1128),"",VLOOKUP(LEFT(A1128,5),Unit!A:B,2,FALSE))</f>
        <v/>
      </c>
      <c r="K1128" s="243"/>
      <c r="L1128" s="243"/>
      <c r="M1128" s="291" t="str">
        <f t="shared" si="38"/>
        <v/>
      </c>
      <c r="N1128" s="292" t="str">
        <f>IF(ISBLANK(D1128),"",IFERROR(IF(VLOOKUP(A1128,'Np PL4 Stock'!A:J,10,FALSE)="Np4",D1128-VLOOKUP(A1128,'Np PL4 Stock'!A:E,5,FALSE),D1128-1-VLOOKUP(A1128,'Np PL4 Stock'!A:E,5,FALSE)),""))</f>
        <v/>
      </c>
      <c r="O1128" s="345"/>
      <c r="P1128" s="290"/>
      <c r="Q1128" s="300"/>
      <c r="R1128" s="336"/>
      <c r="S1128" s="301"/>
      <c r="T1128" s="301"/>
      <c r="U1128" s="336"/>
      <c r="V1128" s="354"/>
      <c r="W1128" s="355"/>
      <c r="X1128" s="349"/>
      <c r="Y1128" s="313" t="str">
        <f>IF(ISBLANK(X1128),"",IFERROR(IF(VLOOKUP(A1128,'Np PL4 Stock'!A:J,10,FALSE)="Np4",X1128-VLOOKUP(A1128,'Np PL4 Stock'!A:E,5,FALSE),X1128-1-VLOOKUP(A1128,'Np PL4 Stock'!A:E,5,FALSE)),""))</f>
        <v/>
      </c>
      <c r="Z1128" s="325"/>
      <c r="AA1128" s="315"/>
      <c r="AB1128" s="316"/>
      <c r="AC1128" s="317" t="str">
        <f>IF(ISBLANK(AB1128),"",IFERROR(IF(VLOOKUP(A1128,'Np PL4 Stock'!A:J,10,FALSE)="Np4",AB1128-VLOOKUP(A1128,'Np PL4 Stock'!A:E,5,FALSE),AB1128-1-VLOOKUP(A1128,'Np PL4 Stock'!A:E,5,FALSE)),""))</f>
        <v/>
      </c>
      <c r="AD1128" s="290"/>
      <c r="AE1128" s="300"/>
      <c r="AF1128" s="323"/>
      <c r="AG1128" s="335"/>
      <c r="AH1128" s="336"/>
      <c r="AI1128" s="335"/>
      <c r="AJ1128" s="326"/>
      <c r="AK1128" s="334"/>
    </row>
    <row r="1129" spans="1:37">
      <c r="A1129" s="280" t="str">
        <f t="shared" si="37"/>
        <v/>
      </c>
      <c r="B1129" s="281"/>
      <c r="C1129" s="282"/>
      <c r="D1129" s="282"/>
      <c r="E1129" s="243"/>
      <c r="F1129" s="244"/>
      <c r="G1129" s="243"/>
      <c r="H1129" s="283" t="str">
        <f>IF(ISBLANK(F1129),"",IFERROR(VLOOKUP(A1129,'Np PL4 Stock'!$A:$U,20,FALSE),""))</f>
        <v/>
      </c>
      <c r="J1129" s="283" t="str">
        <f>IF(ISBLANK(F1129),"",VLOOKUP(LEFT(A1129,5),Unit!A:B,2,FALSE))</f>
        <v/>
      </c>
      <c r="K1129" s="243"/>
      <c r="L1129" s="243"/>
      <c r="M1129" s="291" t="str">
        <f t="shared" si="38"/>
        <v/>
      </c>
      <c r="N1129" s="292" t="str">
        <f>IF(ISBLANK(D1129),"",IFERROR(IF(VLOOKUP(A1129,'Np PL4 Stock'!A:J,10,FALSE)="Np4",D1129-VLOOKUP(A1129,'Np PL4 Stock'!A:E,5,FALSE),D1129-1-VLOOKUP(A1129,'Np PL4 Stock'!A:E,5,FALSE)),""))</f>
        <v/>
      </c>
      <c r="O1129" s="345"/>
      <c r="P1129" s="290"/>
      <c r="Q1129" s="300"/>
      <c r="R1129" s="336"/>
      <c r="S1129" s="301"/>
      <c r="T1129" s="301"/>
      <c r="U1129" s="336"/>
      <c r="V1129" s="354"/>
      <c r="W1129" s="355"/>
      <c r="X1129" s="349"/>
      <c r="Y1129" s="313" t="str">
        <f>IF(ISBLANK(X1129),"",IFERROR(IF(VLOOKUP(A1129,'Np PL4 Stock'!A:J,10,FALSE)="Np4",X1129-VLOOKUP(A1129,'Np PL4 Stock'!A:E,5,FALSE),X1129-1-VLOOKUP(A1129,'Np PL4 Stock'!A:E,5,FALSE)),""))</f>
        <v/>
      </c>
      <c r="Z1129" s="325"/>
      <c r="AA1129" s="315"/>
      <c r="AB1129" s="316"/>
      <c r="AC1129" s="317" t="str">
        <f>IF(ISBLANK(AB1129),"",IFERROR(IF(VLOOKUP(A1129,'Np PL4 Stock'!A:J,10,FALSE)="Np4",AB1129-VLOOKUP(A1129,'Np PL4 Stock'!A:E,5,FALSE),AB1129-1-VLOOKUP(A1129,'Np PL4 Stock'!A:E,5,FALSE)),""))</f>
        <v/>
      </c>
      <c r="AD1129" s="290"/>
      <c r="AE1129" s="300"/>
      <c r="AF1129" s="323"/>
      <c r="AG1129" s="335"/>
      <c r="AH1129" s="336"/>
      <c r="AI1129" s="335"/>
      <c r="AJ1129" s="326"/>
      <c r="AK1129" s="334"/>
    </row>
    <row r="1130" spans="1:37">
      <c r="A1130" s="280" t="str">
        <f t="shared" si="37"/>
        <v/>
      </c>
      <c r="B1130" s="281"/>
      <c r="C1130" s="282"/>
      <c r="D1130" s="282"/>
      <c r="E1130" s="243"/>
      <c r="F1130" s="244"/>
      <c r="G1130" s="243"/>
      <c r="H1130" s="283" t="str">
        <f>IF(ISBLANK(F1130),"",IFERROR(VLOOKUP(A1130,'Np PL4 Stock'!$A:$U,20,FALSE),""))</f>
        <v/>
      </c>
      <c r="J1130" s="283" t="str">
        <f>IF(ISBLANK(F1130),"",VLOOKUP(LEFT(A1130,5),Unit!A:B,2,FALSE))</f>
        <v/>
      </c>
      <c r="K1130" s="243"/>
      <c r="L1130" s="243"/>
      <c r="M1130" s="291" t="str">
        <f t="shared" si="38"/>
        <v/>
      </c>
      <c r="N1130" s="292" t="str">
        <f>IF(ISBLANK(D1130),"",IFERROR(IF(VLOOKUP(A1130,'Np PL4 Stock'!A:J,10,FALSE)="Np4",D1130-VLOOKUP(A1130,'Np PL4 Stock'!A:E,5,FALSE),D1130-1-VLOOKUP(A1130,'Np PL4 Stock'!A:E,5,FALSE)),""))</f>
        <v/>
      </c>
      <c r="O1130" s="345"/>
      <c r="P1130" s="290"/>
      <c r="Q1130" s="300"/>
      <c r="R1130" s="336"/>
      <c r="S1130" s="301"/>
      <c r="T1130" s="301"/>
      <c r="U1130" s="336"/>
      <c r="V1130" s="354"/>
      <c r="W1130" s="355"/>
      <c r="X1130" s="349"/>
      <c r="Y1130" s="313" t="str">
        <f>IF(ISBLANK(X1130),"",IFERROR(IF(VLOOKUP(A1130,'Np PL4 Stock'!A:J,10,FALSE)="Np4",X1130-VLOOKUP(A1130,'Np PL4 Stock'!A:E,5,FALSE),X1130-1-VLOOKUP(A1130,'Np PL4 Stock'!A:E,5,FALSE)),""))</f>
        <v/>
      </c>
      <c r="Z1130" s="325"/>
      <c r="AA1130" s="315"/>
      <c r="AB1130" s="316"/>
      <c r="AC1130" s="317" t="str">
        <f>IF(ISBLANK(AB1130),"",IFERROR(IF(VLOOKUP(A1130,'Np PL4 Stock'!A:J,10,FALSE)="Np4",AB1130-VLOOKUP(A1130,'Np PL4 Stock'!A:E,5,FALSE),AB1130-1-VLOOKUP(A1130,'Np PL4 Stock'!A:E,5,FALSE)),""))</f>
        <v/>
      </c>
      <c r="AD1130" s="290"/>
      <c r="AE1130" s="300"/>
      <c r="AF1130" s="323"/>
      <c r="AG1130" s="335"/>
      <c r="AH1130" s="336"/>
      <c r="AI1130" s="335"/>
      <c r="AJ1130" s="326"/>
      <c r="AK1130" s="334"/>
    </row>
    <row r="1131" spans="1:37">
      <c r="A1131" s="280" t="str">
        <f t="shared" si="37"/>
        <v/>
      </c>
      <c r="B1131" s="281"/>
      <c r="C1131" s="282"/>
      <c r="D1131" s="282"/>
      <c r="E1131" s="243"/>
      <c r="F1131" s="244"/>
      <c r="G1131" s="243"/>
      <c r="H1131" s="283" t="str">
        <f>IF(ISBLANK(F1131),"",IFERROR(VLOOKUP(A1131,'Np PL4 Stock'!$A:$U,20,FALSE),""))</f>
        <v/>
      </c>
      <c r="J1131" s="283" t="str">
        <f>IF(ISBLANK(F1131),"",VLOOKUP(LEFT(A1131,5),Unit!A:B,2,FALSE))</f>
        <v/>
      </c>
      <c r="K1131" s="243"/>
      <c r="L1131" s="243"/>
      <c r="M1131" s="291" t="str">
        <f t="shared" si="38"/>
        <v/>
      </c>
      <c r="N1131" s="292" t="str">
        <f>IF(ISBLANK(D1131),"",IFERROR(IF(VLOOKUP(A1131,'Np PL4 Stock'!A:J,10,FALSE)="Np4",D1131-VLOOKUP(A1131,'Np PL4 Stock'!A:E,5,FALSE),D1131-1-VLOOKUP(A1131,'Np PL4 Stock'!A:E,5,FALSE)),""))</f>
        <v/>
      </c>
      <c r="O1131" s="345"/>
      <c r="P1131" s="290"/>
      <c r="Q1131" s="300"/>
      <c r="R1131" s="336"/>
      <c r="S1131" s="301"/>
      <c r="T1131" s="301"/>
      <c r="U1131" s="336"/>
      <c r="V1131" s="354"/>
      <c r="W1131" s="355"/>
      <c r="X1131" s="349"/>
      <c r="Y1131" s="313" t="str">
        <f>IF(ISBLANK(X1131),"",IFERROR(IF(VLOOKUP(A1131,'Np PL4 Stock'!A:J,10,FALSE)="Np4",X1131-VLOOKUP(A1131,'Np PL4 Stock'!A:E,5,FALSE),X1131-1-VLOOKUP(A1131,'Np PL4 Stock'!A:E,5,FALSE)),""))</f>
        <v/>
      </c>
      <c r="Z1131" s="325"/>
      <c r="AA1131" s="315"/>
      <c r="AB1131" s="316"/>
      <c r="AC1131" s="317" t="str">
        <f>IF(ISBLANK(AB1131),"",IFERROR(IF(VLOOKUP(A1131,'Np PL4 Stock'!A:J,10,FALSE)="Np4",AB1131-VLOOKUP(A1131,'Np PL4 Stock'!A:E,5,FALSE),AB1131-1-VLOOKUP(A1131,'Np PL4 Stock'!A:E,5,FALSE)),""))</f>
        <v/>
      </c>
      <c r="AD1131" s="290"/>
      <c r="AE1131" s="300"/>
      <c r="AF1131" s="323"/>
      <c r="AG1131" s="335"/>
      <c r="AH1131" s="336"/>
      <c r="AI1131" s="335"/>
      <c r="AJ1131" s="326"/>
      <c r="AK1131" s="334"/>
    </row>
    <row r="1132" spans="1:37">
      <c r="A1132" s="280" t="str">
        <f t="shared" si="37"/>
        <v/>
      </c>
      <c r="B1132" s="281"/>
      <c r="C1132" s="282"/>
      <c r="D1132" s="282"/>
      <c r="E1132" s="243"/>
      <c r="F1132" s="244"/>
      <c r="G1132" s="243"/>
      <c r="H1132" s="283" t="str">
        <f>IF(ISBLANK(F1132),"",IFERROR(VLOOKUP(A1132,'Np PL4 Stock'!$A:$U,20,FALSE),""))</f>
        <v/>
      </c>
      <c r="J1132" s="283" t="str">
        <f>IF(ISBLANK(F1132),"",VLOOKUP(LEFT(A1132,5),Unit!A:B,2,FALSE))</f>
        <v/>
      </c>
      <c r="K1132" s="243"/>
      <c r="L1132" s="243"/>
      <c r="M1132" s="291" t="str">
        <f t="shared" si="38"/>
        <v/>
      </c>
      <c r="N1132" s="292" t="str">
        <f>IF(ISBLANK(D1132),"",IFERROR(IF(VLOOKUP(A1132,'Np PL4 Stock'!A:J,10,FALSE)="Np4",D1132-VLOOKUP(A1132,'Np PL4 Stock'!A:E,5,FALSE),D1132-1-VLOOKUP(A1132,'Np PL4 Stock'!A:E,5,FALSE)),""))</f>
        <v/>
      </c>
      <c r="O1132" s="345"/>
      <c r="P1132" s="290"/>
      <c r="Q1132" s="300"/>
      <c r="R1132" s="336"/>
      <c r="S1132" s="301"/>
      <c r="T1132" s="301"/>
      <c r="U1132" s="336"/>
      <c r="V1132" s="354"/>
      <c r="W1132" s="355"/>
      <c r="X1132" s="349"/>
      <c r="Y1132" s="313" t="str">
        <f>IF(ISBLANK(X1132),"",IFERROR(IF(VLOOKUP(A1132,'Np PL4 Stock'!A:J,10,FALSE)="Np4",X1132-VLOOKUP(A1132,'Np PL4 Stock'!A:E,5,FALSE),X1132-1-VLOOKUP(A1132,'Np PL4 Stock'!A:E,5,FALSE)),""))</f>
        <v/>
      </c>
      <c r="Z1132" s="325"/>
      <c r="AA1132" s="315"/>
      <c r="AB1132" s="316"/>
      <c r="AC1132" s="317" t="str">
        <f>IF(ISBLANK(AB1132),"",IFERROR(IF(VLOOKUP(A1132,'Np PL4 Stock'!A:J,10,FALSE)="Np4",AB1132-VLOOKUP(A1132,'Np PL4 Stock'!A:E,5,FALSE),AB1132-1-VLOOKUP(A1132,'Np PL4 Stock'!A:E,5,FALSE)),""))</f>
        <v/>
      </c>
      <c r="AD1132" s="290"/>
      <c r="AE1132" s="300"/>
      <c r="AF1132" s="323"/>
      <c r="AG1132" s="335"/>
      <c r="AH1132" s="336"/>
      <c r="AI1132" s="335"/>
      <c r="AJ1132" s="326"/>
      <c r="AK1132" s="334"/>
    </row>
    <row r="1133" spans="1:37">
      <c r="A1133" s="280" t="str">
        <f t="shared" si="37"/>
        <v/>
      </c>
      <c r="B1133" s="281"/>
      <c r="C1133" s="282"/>
      <c r="D1133" s="282"/>
      <c r="E1133" s="243"/>
      <c r="F1133" s="244"/>
      <c r="G1133" s="243"/>
      <c r="H1133" s="283" t="str">
        <f>IF(ISBLANK(F1133),"",IFERROR(VLOOKUP(A1133,'Np PL4 Stock'!$A:$U,20,FALSE),""))</f>
        <v/>
      </c>
      <c r="J1133" s="283" t="str">
        <f>IF(ISBLANK(F1133),"",VLOOKUP(LEFT(A1133,5),Unit!A:B,2,FALSE))</f>
        <v/>
      </c>
      <c r="K1133" s="243"/>
      <c r="L1133" s="243"/>
      <c r="M1133" s="291" t="str">
        <f t="shared" si="38"/>
        <v/>
      </c>
      <c r="N1133" s="292" t="str">
        <f>IF(ISBLANK(D1133),"",IFERROR(IF(VLOOKUP(A1133,'Np PL4 Stock'!A:J,10,FALSE)="Np4",D1133-VLOOKUP(A1133,'Np PL4 Stock'!A:E,5,FALSE),D1133-1-VLOOKUP(A1133,'Np PL4 Stock'!A:E,5,FALSE)),""))</f>
        <v/>
      </c>
      <c r="O1133" s="345"/>
      <c r="P1133" s="290"/>
      <c r="Q1133" s="300"/>
      <c r="R1133" s="336"/>
      <c r="S1133" s="301"/>
      <c r="T1133" s="301"/>
      <c r="U1133" s="336"/>
      <c r="V1133" s="354"/>
      <c r="W1133" s="355"/>
      <c r="X1133" s="349"/>
      <c r="Y1133" s="313" t="str">
        <f>IF(ISBLANK(X1133),"",IFERROR(IF(VLOOKUP(A1133,'Np PL4 Stock'!A:J,10,FALSE)="Np4",X1133-VLOOKUP(A1133,'Np PL4 Stock'!A:E,5,FALSE),X1133-1-VLOOKUP(A1133,'Np PL4 Stock'!A:E,5,FALSE)),""))</f>
        <v/>
      </c>
      <c r="Z1133" s="325"/>
      <c r="AA1133" s="315"/>
      <c r="AB1133" s="316"/>
      <c r="AC1133" s="317" t="str">
        <f>IF(ISBLANK(AB1133),"",IFERROR(IF(VLOOKUP(A1133,'Np PL4 Stock'!A:J,10,FALSE)="Np4",AB1133-VLOOKUP(A1133,'Np PL4 Stock'!A:E,5,FALSE),AB1133-1-VLOOKUP(A1133,'Np PL4 Stock'!A:E,5,FALSE)),""))</f>
        <v/>
      </c>
      <c r="AD1133" s="290"/>
      <c r="AE1133" s="300"/>
      <c r="AF1133" s="323"/>
      <c r="AG1133" s="335"/>
      <c r="AH1133" s="336"/>
      <c r="AI1133" s="335"/>
      <c r="AJ1133" s="326"/>
      <c r="AK1133" s="334"/>
    </row>
    <row r="1134" spans="1:37">
      <c r="A1134" s="280" t="str">
        <f t="shared" si="37"/>
        <v/>
      </c>
      <c r="B1134" s="281"/>
      <c r="C1134" s="282"/>
      <c r="D1134" s="282"/>
      <c r="E1134" s="243"/>
      <c r="F1134" s="244"/>
      <c r="G1134" s="243"/>
      <c r="H1134" s="283" t="str">
        <f>IF(ISBLANK(F1134),"",IFERROR(VLOOKUP(A1134,'Np PL4 Stock'!$A:$U,20,FALSE),""))</f>
        <v/>
      </c>
      <c r="J1134" s="283" t="str">
        <f>IF(ISBLANK(F1134),"",VLOOKUP(LEFT(A1134,5),Unit!A:B,2,FALSE))</f>
        <v/>
      </c>
      <c r="K1134" s="243"/>
      <c r="L1134" s="243"/>
      <c r="M1134" s="291" t="str">
        <f t="shared" si="38"/>
        <v/>
      </c>
      <c r="N1134" s="292" t="str">
        <f>IF(ISBLANK(D1134),"",IFERROR(IF(VLOOKUP(A1134,'Np PL4 Stock'!A:J,10,FALSE)="Np4",D1134-VLOOKUP(A1134,'Np PL4 Stock'!A:E,5,FALSE),D1134-1-VLOOKUP(A1134,'Np PL4 Stock'!A:E,5,FALSE)),""))</f>
        <v/>
      </c>
      <c r="O1134" s="345"/>
      <c r="P1134" s="290"/>
      <c r="Q1134" s="300"/>
      <c r="R1134" s="336"/>
      <c r="S1134" s="301"/>
      <c r="T1134" s="301"/>
      <c r="U1134" s="336"/>
      <c r="V1134" s="354"/>
      <c r="W1134" s="355"/>
      <c r="X1134" s="349"/>
      <c r="Y1134" s="313" t="str">
        <f>IF(ISBLANK(X1134),"",IFERROR(IF(VLOOKUP(A1134,'Np PL4 Stock'!A:J,10,FALSE)="Np4",X1134-VLOOKUP(A1134,'Np PL4 Stock'!A:E,5,FALSE),X1134-1-VLOOKUP(A1134,'Np PL4 Stock'!A:E,5,FALSE)),""))</f>
        <v/>
      </c>
      <c r="Z1134" s="325"/>
      <c r="AA1134" s="315"/>
      <c r="AB1134" s="316"/>
      <c r="AC1134" s="317" t="str">
        <f>IF(ISBLANK(AB1134),"",IFERROR(IF(VLOOKUP(A1134,'Np PL4 Stock'!A:J,10,FALSE)="Np4",AB1134-VLOOKUP(A1134,'Np PL4 Stock'!A:E,5,FALSE),AB1134-1-VLOOKUP(A1134,'Np PL4 Stock'!A:E,5,FALSE)),""))</f>
        <v/>
      </c>
      <c r="AD1134" s="290"/>
      <c r="AE1134" s="300"/>
      <c r="AF1134" s="323"/>
      <c r="AG1134" s="335"/>
      <c r="AH1134" s="336"/>
      <c r="AI1134" s="335"/>
      <c r="AJ1134" s="326"/>
      <c r="AK1134" s="334"/>
    </row>
    <row r="1135" spans="1:37">
      <c r="A1135" s="280" t="str">
        <f t="shared" si="37"/>
        <v/>
      </c>
      <c r="B1135" s="281"/>
      <c r="C1135" s="282"/>
      <c r="D1135" s="282"/>
      <c r="E1135" s="243"/>
      <c r="F1135" s="244"/>
      <c r="G1135" s="243"/>
      <c r="H1135" s="283" t="str">
        <f>IF(ISBLANK(F1135),"",IFERROR(VLOOKUP(A1135,'Np PL4 Stock'!$A:$U,20,FALSE),""))</f>
        <v/>
      </c>
      <c r="J1135" s="283" t="str">
        <f>IF(ISBLANK(F1135),"",VLOOKUP(LEFT(A1135,5),Unit!A:B,2,FALSE))</f>
        <v/>
      </c>
      <c r="K1135" s="243"/>
      <c r="L1135" s="243"/>
      <c r="M1135" s="291" t="str">
        <f t="shared" si="38"/>
        <v/>
      </c>
      <c r="N1135" s="292" t="str">
        <f>IF(ISBLANK(D1135),"",IFERROR(IF(VLOOKUP(A1135,'Np PL4 Stock'!A:J,10,FALSE)="Np4",D1135-VLOOKUP(A1135,'Np PL4 Stock'!A:E,5,FALSE),D1135-1-VLOOKUP(A1135,'Np PL4 Stock'!A:E,5,FALSE)),""))</f>
        <v/>
      </c>
      <c r="O1135" s="345"/>
      <c r="P1135" s="290"/>
      <c r="Q1135" s="300"/>
      <c r="R1135" s="336"/>
      <c r="S1135" s="301"/>
      <c r="T1135" s="301"/>
      <c r="U1135" s="336"/>
      <c r="V1135" s="354"/>
      <c r="W1135" s="355"/>
      <c r="X1135" s="349"/>
      <c r="Y1135" s="313" t="str">
        <f>IF(ISBLANK(X1135),"",IFERROR(IF(VLOOKUP(A1135,'Np PL4 Stock'!A:J,10,FALSE)="Np4",X1135-VLOOKUP(A1135,'Np PL4 Stock'!A:E,5,FALSE),X1135-1-VLOOKUP(A1135,'Np PL4 Stock'!A:E,5,FALSE)),""))</f>
        <v/>
      </c>
      <c r="Z1135" s="325"/>
      <c r="AA1135" s="315"/>
      <c r="AB1135" s="316"/>
      <c r="AC1135" s="317" t="str">
        <f>IF(ISBLANK(AB1135),"",IFERROR(IF(VLOOKUP(A1135,'Np PL4 Stock'!A:J,10,FALSE)="Np4",AB1135-VLOOKUP(A1135,'Np PL4 Stock'!A:E,5,FALSE),AB1135-1-VLOOKUP(A1135,'Np PL4 Stock'!A:E,5,FALSE)),""))</f>
        <v/>
      </c>
      <c r="AD1135" s="290"/>
      <c r="AE1135" s="300"/>
      <c r="AF1135" s="323"/>
      <c r="AG1135" s="335"/>
      <c r="AH1135" s="336"/>
      <c r="AI1135" s="335"/>
      <c r="AJ1135" s="326"/>
      <c r="AK1135" s="334"/>
    </row>
    <row r="1136" spans="1:37">
      <c r="A1136" s="280" t="str">
        <f t="shared" si="37"/>
        <v/>
      </c>
      <c r="B1136" s="281"/>
      <c r="C1136" s="282"/>
      <c r="D1136" s="282"/>
      <c r="E1136" s="243"/>
      <c r="F1136" s="244"/>
      <c r="G1136" s="243"/>
      <c r="H1136" s="283" t="str">
        <f>IF(ISBLANK(F1136),"",IFERROR(VLOOKUP(A1136,'Np PL4 Stock'!$A:$U,20,FALSE),""))</f>
        <v/>
      </c>
      <c r="J1136" s="283" t="str">
        <f>IF(ISBLANK(F1136),"",VLOOKUP(LEFT(A1136,5),Unit!A:B,2,FALSE))</f>
        <v/>
      </c>
      <c r="K1136" s="243"/>
      <c r="L1136" s="243"/>
      <c r="M1136" s="291" t="str">
        <f t="shared" si="38"/>
        <v/>
      </c>
      <c r="N1136" s="292" t="str">
        <f>IF(ISBLANK(D1136),"",IFERROR(IF(VLOOKUP(A1136,'Np PL4 Stock'!A:J,10,FALSE)="Np4",D1136-VLOOKUP(A1136,'Np PL4 Stock'!A:E,5,FALSE),D1136-1-VLOOKUP(A1136,'Np PL4 Stock'!A:E,5,FALSE)),""))</f>
        <v/>
      </c>
      <c r="O1136" s="345"/>
      <c r="P1136" s="290"/>
      <c r="Q1136" s="300"/>
      <c r="R1136" s="336"/>
      <c r="S1136" s="301"/>
      <c r="T1136" s="301"/>
      <c r="U1136" s="336"/>
      <c r="V1136" s="354"/>
      <c r="W1136" s="355"/>
      <c r="X1136" s="349"/>
      <c r="Y1136" s="313" t="str">
        <f>IF(ISBLANK(X1136),"",IFERROR(IF(VLOOKUP(A1136,'Np PL4 Stock'!A:J,10,FALSE)="Np4",X1136-VLOOKUP(A1136,'Np PL4 Stock'!A:E,5,FALSE),X1136-1-VLOOKUP(A1136,'Np PL4 Stock'!A:E,5,FALSE)),""))</f>
        <v/>
      </c>
      <c r="Z1136" s="325"/>
      <c r="AA1136" s="315"/>
      <c r="AB1136" s="316"/>
      <c r="AC1136" s="317" t="str">
        <f>IF(ISBLANK(AB1136),"",IFERROR(IF(VLOOKUP(A1136,'Np PL4 Stock'!A:J,10,FALSE)="Np4",AB1136-VLOOKUP(A1136,'Np PL4 Stock'!A:E,5,FALSE),AB1136-1-VLOOKUP(A1136,'Np PL4 Stock'!A:E,5,FALSE)),""))</f>
        <v/>
      </c>
      <c r="AD1136" s="290"/>
      <c r="AE1136" s="300"/>
      <c r="AF1136" s="323"/>
      <c r="AG1136" s="335"/>
      <c r="AH1136" s="336"/>
      <c r="AI1136" s="335"/>
      <c r="AJ1136" s="326"/>
      <c r="AK1136" s="334"/>
    </row>
    <row r="1137" spans="1:37">
      <c r="A1137" s="280" t="str">
        <f t="shared" si="37"/>
        <v/>
      </c>
      <c r="B1137" s="281"/>
      <c r="C1137" s="282"/>
      <c r="D1137" s="282"/>
      <c r="E1137" s="243"/>
      <c r="F1137" s="244"/>
      <c r="G1137" s="243"/>
      <c r="H1137" s="283" t="str">
        <f>IF(ISBLANK(F1137),"",IFERROR(VLOOKUP(A1137,'Np PL4 Stock'!$A:$U,20,FALSE),""))</f>
        <v/>
      </c>
      <c r="J1137" s="283" t="str">
        <f>IF(ISBLANK(F1137),"",VLOOKUP(LEFT(A1137,5),Unit!A:B,2,FALSE))</f>
        <v/>
      </c>
      <c r="K1137" s="243"/>
      <c r="L1137" s="243"/>
      <c r="M1137" s="291" t="str">
        <f t="shared" si="38"/>
        <v/>
      </c>
      <c r="N1137" s="292" t="str">
        <f>IF(ISBLANK(D1137),"",IFERROR(IF(VLOOKUP(A1137,'Np PL4 Stock'!A:J,10,FALSE)="Np4",D1137-VLOOKUP(A1137,'Np PL4 Stock'!A:E,5,FALSE),D1137-1-VLOOKUP(A1137,'Np PL4 Stock'!A:E,5,FALSE)),""))</f>
        <v/>
      </c>
      <c r="O1137" s="345"/>
      <c r="P1137" s="290"/>
      <c r="Q1137" s="300"/>
      <c r="R1137" s="336"/>
      <c r="S1137" s="301"/>
      <c r="T1137" s="301"/>
      <c r="U1137" s="336"/>
      <c r="V1137" s="354"/>
      <c r="W1137" s="355"/>
      <c r="X1137" s="349"/>
      <c r="Y1137" s="313" t="str">
        <f>IF(ISBLANK(X1137),"",IFERROR(IF(VLOOKUP(A1137,'Np PL4 Stock'!A:J,10,FALSE)="Np4",X1137-VLOOKUP(A1137,'Np PL4 Stock'!A:E,5,FALSE),X1137-1-VLOOKUP(A1137,'Np PL4 Stock'!A:E,5,FALSE)),""))</f>
        <v/>
      </c>
      <c r="Z1137" s="325"/>
      <c r="AA1137" s="315"/>
      <c r="AB1137" s="316"/>
      <c r="AC1137" s="317" t="str">
        <f>IF(ISBLANK(AB1137),"",IFERROR(IF(VLOOKUP(A1137,'Np PL4 Stock'!A:J,10,FALSE)="Np4",AB1137-VLOOKUP(A1137,'Np PL4 Stock'!A:E,5,FALSE),AB1137-1-VLOOKUP(A1137,'Np PL4 Stock'!A:E,5,FALSE)),""))</f>
        <v/>
      </c>
      <c r="AD1137" s="290"/>
      <c r="AE1137" s="300"/>
      <c r="AF1137" s="323"/>
      <c r="AG1137" s="335"/>
      <c r="AH1137" s="336"/>
      <c r="AI1137" s="335"/>
      <c r="AJ1137" s="326"/>
      <c r="AK1137" s="334"/>
    </row>
    <row r="1138" spans="1:37">
      <c r="A1138" s="280" t="str">
        <f t="shared" si="37"/>
        <v/>
      </c>
      <c r="B1138" s="281"/>
      <c r="C1138" s="282"/>
      <c r="D1138" s="282"/>
      <c r="E1138" s="243"/>
      <c r="F1138" s="244"/>
      <c r="G1138" s="243"/>
      <c r="H1138" s="283" t="str">
        <f>IF(ISBLANK(F1138),"",IFERROR(VLOOKUP(A1138,'Np PL4 Stock'!$A:$U,20,FALSE),""))</f>
        <v/>
      </c>
      <c r="J1138" s="283" t="str">
        <f>IF(ISBLANK(F1138),"",VLOOKUP(LEFT(A1138,5),Unit!A:B,2,FALSE))</f>
        <v/>
      </c>
      <c r="K1138" s="243"/>
      <c r="L1138" s="243"/>
      <c r="M1138" s="291" t="str">
        <f t="shared" si="38"/>
        <v/>
      </c>
      <c r="N1138" s="292" t="str">
        <f>IF(ISBLANK(D1138),"",IFERROR(IF(VLOOKUP(A1138,'Np PL4 Stock'!A:J,10,FALSE)="Np4",D1138-VLOOKUP(A1138,'Np PL4 Stock'!A:E,5,FALSE),D1138-1-VLOOKUP(A1138,'Np PL4 Stock'!A:E,5,FALSE)),""))</f>
        <v/>
      </c>
      <c r="O1138" s="345"/>
      <c r="P1138" s="290"/>
      <c r="Q1138" s="300"/>
      <c r="R1138" s="336"/>
      <c r="S1138" s="301"/>
      <c r="T1138" s="301"/>
      <c r="U1138" s="336"/>
      <c r="V1138" s="354"/>
      <c r="W1138" s="355"/>
      <c r="X1138" s="349"/>
      <c r="Y1138" s="313" t="str">
        <f>IF(ISBLANK(X1138),"",IFERROR(IF(VLOOKUP(A1138,'Np PL4 Stock'!A:J,10,FALSE)="Np4",X1138-VLOOKUP(A1138,'Np PL4 Stock'!A:E,5,FALSE),X1138-1-VLOOKUP(A1138,'Np PL4 Stock'!A:E,5,FALSE)),""))</f>
        <v/>
      </c>
      <c r="Z1138" s="325"/>
      <c r="AA1138" s="315"/>
      <c r="AB1138" s="316"/>
      <c r="AC1138" s="317" t="str">
        <f>IF(ISBLANK(AB1138),"",IFERROR(IF(VLOOKUP(A1138,'Np PL4 Stock'!A:J,10,FALSE)="Np4",AB1138-VLOOKUP(A1138,'Np PL4 Stock'!A:E,5,FALSE),AB1138-1-VLOOKUP(A1138,'Np PL4 Stock'!A:E,5,FALSE)),""))</f>
        <v/>
      </c>
      <c r="AD1138" s="290"/>
      <c r="AE1138" s="300"/>
      <c r="AF1138" s="323"/>
      <c r="AG1138" s="335"/>
      <c r="AH1138" s="336"/>
      <c r="AI1138" s="335"/>
      <c r="AJ1138" s="326"/>
      <c r="AK1138" s="334"/>
    </row>
    <row r="1139" spans="1:37">
      <c r="A1139" s="280" t="str">
        <f t="shared" si="37"/>
        <v/>
      </c>
      <c r="B1139" s="281"/>
      <c r="C1139" s="282"/>
      <c r="D1139" s="282"/>
      <c r="E1139" s="243"/>
      <c r="F1139" s="244"/>
      <c r="G1139" s="243"/>
      <c r="H1139" s="283" t="str">
        <f>IF(ISBLANK(F1139),"",IFERROR(VLOOKUP(A1139,'Np PL4 Stock'!$A:$U,20,FALSE),""))</f>
        <v/>
      </c>
      <c r="J1139" s="283" t="str">
        <f>IF(ISBLANK(F1139),"",VLOOKUP(LEFT(A1139,5),Unit!A:B,2,FALSE))</f>
        <v/>
      </c>
      <c r="K1139" s="243"/>
      <c r="L1139" s="243"/>
      <c r="M1139" s="291" t="str">
        <f t="shared" si="38"/>
        <v/>
      </c>
      <c r="N1139" s="292" t="str">
        <f>IF(ISBLANK(D1139),"",IFERROR(IF(VLOOKUP(A1139,'Np PL4 Stock'!A:J,10,FALSE)="Np4",D1139-VLOOKUP(A1139,'Np PL4 Stock'!A:E,5,FALSE),D1139-1-VLOOKUP(A1139,'Np PL4 Stock'!A:E,5,FALSE)),""))</f>
        <v/>
      </c>
      <c r="O1139" s="345"/>
      <c r="P1139" s="290"/>
      <c r="Q1139" s="300"/>
      <c r="R1139" s="336"/>
      <c r="S1139" s="301"/>
      <c r="T1139" s="301"/>
      <c r="U1139" s="336"/>
      <c r="V1139" s="354"/>
      <c r="W1139" s="355"/>
      <c r="X1139" s="349"/>
      <c r="Y1139" s="313" t="str">
        <f>IF(ISBLANK(X1139),"",IFERROR(IF(VLOOKUP(A1139,'Np PL4 Stock'!A:J,10,FALSE)="Np4",X1139-VLOOKUP(A1139,'Np PL4 Stock'!A:E,5,FALSE),X1139-1-VLOOKUP(A1139,'Np PL4 Stock'!A:E,5,FALSE)),""))</f>
        <v/>
      </c>
      <c r="Z1139" s="325"/>
      <c r="AA1139" s="315"/>
      <c r="AB1139" s="316"/>
      <c r="AC1139" s="317" t="str">
        <f>IF(ISBLANK(AB1139),"",IFERROR(IF(VLOOKUP(A1139,'Np PL4 Stock'!A:J,10,FALSE)="Np4",AB1139-VLOOKUP(A1139,'Np PL4 Stock'!A:E,5,FALSE),AB1139-1-VLOOKUP(A1139,'Np PL4 Stock'!A:E,5,FALSE)),""))</f>
        <v/>
      </c>
      <c r="AD1139" s="290"/>
      <c r="AE1139" s="300"/>
      <c r="AF1139" s="323"/>
      <c r="AG1139" s="335"/>
      <c r="AH1139" s="336"/>
      <c r="AI1139" s="335"/>
      <c r="AJ1139" s="326"/>
      <c r="AK1139" s="334"/>
    </row>
    <row r="1140" spans="1:37">
      <c r="A1140" s="280" t="str">
        <f t="shared" si="37"/>
        <v/>
      </c>
      <c r="B1140" s="281"/>
      <c r="C1140" s="282"/>
      <c r="D1140" s="282"/>
      <c r="E1140" s="243"/>
      <c r="F1140" s="244"/>
      <c r="G1140" s="243"/>
      <c r="H1140" s="283" t="str">
        <f>IF(ISBLANK(F1140),"",IFERROR(VLOOKUP(A1140,'Np PL4 Stock'!$A:$U,20,FALSE),""))</f>
        <v/>
      </c>
      <c r="J1140" s="283" t="str">
        <f>IF(ISBLANK(F1140),"",VLOOKUP(LEFT(A1140,5),Unit!A:B,2,FALSE))</f>
        <v/>
      </c>
      <c r="K1140" s="243"/>
      <c r="L1140" s="243"/>
      <c r="M1140" s="291" t="str">
        <f t="shared" si="38"/>
        <v/>
      </c>
      <c r="N1140" s="292" t="str">
        <f>IF(ISBLANK(D1140),"",IFERROR(IF(VLOOKUP(A1140,'Np PL4 Stock'!A:J,10,FALSE)="Np4",D1140-VLOOKUP(A1140,'Np PL4 Stock'!A:E,5,FALSE),D1140-1-VLOOKUP(A1140,'Np PL4 Stock'!A:E,5,FALSE)),""))</f>
        <v/>
      </c>
      <c r="O1140" s="345"/>
      <c r="P1140" s="290"/>
      <c r="Q1140" s="300"/>
      <c r="R1140" s="336"/>
      <c r="S1140" s="301"/>
      <c r="T1140" s="301"/>
      <c r="U1140" s="336"/>
      <c r="V1140" s="354"/>
      <c r="W1140" s="355"/>
      <c r="X1140" s="349"/>
      <c r="Y1140" s="313" t="str">
        <f>IF(ISBLANK(X1140),"",IFERROR(IF(VLOOKUP(A1140,'Np PL4 Stock'!A:J,10,FALSE)="Np4",X1140-VLOOKUP(A1140,'Np PL4 Stock'!A:E,5,FALSE),X1140-1-VLOOKUP(A1140,'Np PL4 Stock'!A:E,5,FALSE)),""))</f>
        <v/>
      </c>
      <c r="Z1140" s="325"/>
      <c r="AA1140" s="315"/>
      <c r="AB1140" s="316"/>
      <c r="AC1140" s="317" t="str">
        <f>IF(ISBLANK(AB1140),"",IFERROR(IF(VLOOKUP(A1140,'Np PL4 Stock'!A:J,10,FALSE)="Np4",AB1140-VLOOKUP(A1140,'Np PL4 Stock'!A:E,5,FALSE),AB1140-1-VLOOKUP(A1140,'Np PL4 Stock'!A:E,5,FALSE)),""))</f>
        <v/>
      </c>
      <c r="AD1140" s="290"/>
      <c r="AE1140" s="300"/>
      <c r="AF1140" s="323"/>
      <c r="AG1140" s="335"/>
      <c r="AH1140" s="336"/>
      <c r="AI1140" s="335"/>
      <c r="AJ1140" s="326"/>
      <c r="AK1140" s="334"/>
    </row>
    <row r="1141" spans="1:37">
      <c r="A1141" s="280" t="str">
        <f t="shared" si="37"/>
        <v/>
      </c>
      <c r="B1141" s="281"/>
      <c r="C1141" s="282"/>
      <c r="D1141" s="282"/>
      <c r="E1141" s="243"/>
      <c r="F1141" s="244"/>
      <c r="G1141" s="243"/>
      <c r="H1141" s="283" t="str">
        <f>IF(ISBLANK(F1141),"",IFERROR(VLOOKUP(A1141,'Np PL4 Stock'!$A:$U,20,FALSE),""))</f>
        <v/>
      </c>
      <c r="J1141" s="283" t="str">
        <f>IF(ISBLANK(F1141),"",VLOOKUP(LEFT(A1141,5),Unit!A:B,2,FALSE))</f>
        <v/>
      </c>
      <c r="K1141" s="243"/>
      <c r="L1141" s="243"/>
      <c r="M1141" s="291" t="str">
        <f t="shared" si="38"/>
        <v/>
      </c>
      <c r="N1141" s="292" t="str">
        <f>IF(ISBLANK(D1141),"",IFERROR(IF(VLOOKUP(A1141,'Np PL4 Stock'!A:J,10,FALSE)="Np4",D1141-VLOOKUP(A1141,'Np PL4 Stock'!A:E,5,FALSE),D1141-1-VLOOKUP(A1141,'Np PL4 Stock'!A:E,5,FALSE)),""))</f>
        <v/>
      </c>
      <c r="O1141" s="345"/>
      <c r="P1141" s="290"/>
      <c r="Q1141" s="300"/>
      <c r="R1141" s="336"/>
      <c r="S1141" s="301"/>
      <c r="T1141" s="301"/>
      <c r="U1141" s="336"/>
      <c r="V1141" s="354"/>
      <c r="W1141" s="355"/>
      <c r="X1141" s="349"/>
      <c r="Y1141" s="313" t="str">
        <f>IF(ISBLANK(X1141),"",IFERROR(IF(VLOOKUP(A1141,'Np PL4 Stock'!A:J,10,FALSE)="Np4",X1141-VLOOKUP(A1141,'Np PL4 Stock'!A:E,5,FALSE),X1141-1-VLOOKUP(A1141,'Np PL4 Stock'!A:E,5,FALSE)),""))</f>
        <v/>
      </c>
      <c r="Z1141" s="325"/>
      <c r="AA1141" s="315"/>
      <c r="AB1141" s="316"/>
      <c r="AC1141" s="317" t="str">
        <f>IF(ISBLANK(AB1141),"",IFERROR(IF(VLOOKUP(A1141,'Np PL4 Stock'!A:J,10,FALSE)="Np4",AB1141-VLOOKUP(A1141,'Np PL4 Stock'!A:E,5,FALSE),AB1141-1-VLOOKUP(A1141,'Np PL4 Stock'!A:E,5,FALSE)),""))</f>
        <v/>
      </c>
      <c r="AD1141" s="290"/>
      <c r="AE1141" s="300"/>
      <c r="AF1141" s="323"/>
      <c r="AG1141" s="335"/>
      <c r="AH1141" s="336"/>
      <c r="AI1141" s="335"/>
      <c r="AJ1141" s="326"/>
      <c r="AK1141" s="334"/>
    </row>
    <row r="1142" spans="1:37">
      <c r="A1142" s="280" t="str">
        <f t="shared" si="37"/>
        <v/>
      </c>
      <c r="B1142" s="281"/>
      <c r="C1142" s="282"/>
      <c r="D1142" s="282"/>
      <c r="E1142" s="243"/>
      <c r="F1142" s="244"/>
      <c r="G1142" s="243"/>
      <c r="H1142" s="283" t="str">
        <f>IF(ISBLANK(F1142),"",IFERROR(VLOOKUP(A1142,'Np PL4 Stock'!$A:$U,20,FALSE),""))</f>
        <v/>
      </c>
      <c r="J1142" s="283" t="str">
        <f>IF(ISBLANK(F1142),"",VLOOKUP(LEFT(A1142,5),Unit!A:B,2,FALSE))</f>
        <v/>
      </c>
      <c r="K1142" s="243"/>
      <c r="L1142" s="243"/>
      <c r="M1142" s="291" t="str">
        <f t="shared" si="38"/>
        <v/>
      </c>
      <c r="N1142" s="292" t="str">
        <f>IF(ISBLANK(D1142),"",IFERROR(IF(VLOOKUP(A1142,'Np PL4 Stock'!A:J,10,FALSE)="Np4",D1142-VLOOKUP(A1142,'Np PL4 Stock'!A:E,5,FALSE),D1142-1-VLOOKUP(A1142,'Np PL4 Stock'!A:E,5,FALSE)),""))</f>
        <v/>
      </c>
      <c r="O1142" s="345"/>
      <c r="P1142" s="290"/>
      <c r="Q1142" s="300"/>
      <c r="R1142" s="336"/>
      <c r="S1142" s="301"/>
      <c r="T1142" s="301"/>
      <c r="U1142" s="336"/>
      <c r="V1142" s="354"/>
      <c r="W1142" s="355"/>
      <c r="X1142" s="349"/>
      <c r="Y1142" s="313" t="str">
        <f>IF(ISBLANK(X1142),"",IFERROR(IF(VLOOKUP(A1142,'Np PL4 Stock'!A:J,10,FALSE)="Np4",X1142-VLOOKUP(A1142,'Np PL4 Stock'!A:E,5,FALSE),X1142-1-VLOOKUP(A1142,'Np PL4 Stock'!A:E,5,FALSE)),""))</f>
        <v/>
      </c>
      <c r="Z1142" s="325"/>
      <c r="AA1142" s="315"/>
      <c r="AB1142" s="316"/>
      <c r="AC1142" s="317" t="str">
        <f>IF(ISBLANK(AB1142),"",IFERROR(IF(VLOOKUP(A1142,'Np PL4 Stock'!A:J,10,FALSE)="Np4",AB1142-VLOOKUP(A1142,'Np PL4 Stock'!A:E,5,FALSE),AB1142-1-VLOOKUP(A1142,'Np PL4 Stock'!A:E,5,FALSE)),""))</f>
        <v/>
      </c>
      <c r="AD1142" s="290"/>
      <c r="AE1142" s="300"/>
      <c r="AF1142" s="323"/>
      <c r="AG1142" s="335"/>
      <c r="AH1142" s="336"/>
      <c r="AI1142" s="335"/>
      <c r="AJ1142" s="326"/>
      <c r="AK1142" s="334"/>
    </row>
    <row r="1143" spans="1:37">
      <c r="A1143" s="280" t="str">
        <f t="shared" si="37"/>
        <v/>
      </c>
      <c r="B1143" s="281"/>
      <c r="C1143" s="282"/>
      <c r="D1143" s="282"/>
      <c r="E1143" s="243"/>
      <c r="F1143" s="244"/>
      <c r="G1143" s="243"/>
      <c r="H1143" s="283" t="str">
        <f>IF(ISBLANK(F1143),"",IFERROR(VLOOKUP(A1143,'Np PL4 Stock'!$A:$U,20,FALSE),""))</f>
        <v/>
      </c>
      <c r="J1143" s="283" t="str">
        <f>IF(ISBLANK(F1143),"",VLOOKUP(LEFT(A1143,5),Unit!A:B,2,FALSE))</f>
        <v/>
      </c>
      <c r="K1143" s="243"/>
      <c r="L1143" s="243"/>
      <c r="M1143" s="291" t="str">
        <f t="shared" si="38"/>
        <v/>
      </c>
      <c r="N1143" s="292" t="str">
        <f>IF(ISBLANK(D1143),"",IFERROR(IF(VLOOKUP(A1143,'Np PL4 Stock'!A:J,10,FALSE)="Np4",D1143-VLOOKUP(A1143,'Np PL4 Stock'!A:E,5,FALSE),D1143-1-VLOOKUP(A1143,'Np PL4 Stock'!A:E,5,FALSE)),""))</f>
        <v/>
      </c>
      <c r="O1143" s="345"/>
      <c r="P1143" s="290"/>
      <c r="Q1143" s="300"/>
      <c r="R1143" s="336"/>
      <c r="S1143" s="301"/>
      <c r="T1143" s="301"/>
      <c r="U1143" s="336"/>
      <c r="V1143" s="354"/>
      <c r="W1143" s="355"/>
      <c r="X1143" s="349"/>
      <c r="Y1143" s="313" t="str">
        <f>IF(ISBLANK(X1143),"",IFERROR(IF(VLOOKUP(A1143,'Np PL4 Stock'!A:J,10,FALSE)="Np4",X1143-VLOOKUP(A1143,'Np PL4 Stock'!A:E,5,FALSE),X1143-1-VLOOKUP(A1143,'Np PL4 Stock'!A:E,5,FALSE)),""))</f>
        <v/>
      </c>
      <c r="Z1143" s="325"/>
      <c r="AA1143" s="315"/>
      <c r="AB1143" s="316"/>
      <c r="AC1143" s="317" t="str">
        <f>IF(ISBLANK(AB1143),"",IFERROR(IF(VLOOKUP(A1143,'Np PL4 Stock'!A:J,10,FALSE)="Np4",AB1143-VLOOKUP(A1143,'Np PL4 Stock'!A:E,5,FALSE),AB1143-1-VLOOKUP(A1143,'Np PL4 Stock'!A:E,5,FALSE)),""))</f>
        <v/>
      </c>
      <c r="AD1143" s="290"/>
      <c r="AE1143" s="300"/>
      <c r="AF1143" s="323"/>
      <c r="AG1143" s="335"/>
      <c r="AH1143" s="336"/>
      <c r="AI1143" s="335"/>
      <c r="AJ1143" s="326"/>
      <c r="AK1143" s="334"/>
    </row>
    <row r="1144" spans="1:37">
      <c r="A1144" s="280" t="str">
        <f t="shared" si="37"/>
        <v/>
      </c>
      <c r="B1144" s="281"/>
      <c r="C1144" s="282"/>
      <c r="D1144" s="282"/>
      <c r="E1144" s="243"/>
      <c r="F1144" s="244"/>
      <c r="G1144" s="243"/>
      <c r="H1144" s="283" t="str">
        <f>IF(ISBLANK(F1144),"",IFERROR(VLOOKUP(A1144,'Np PL4 Stock'!$A:$U,20,FALSE),""))</f>
        <v/>
      </c>
      <c r="J1144" s="283" t="str">
        <f>IF(ISBLANK(F1144),"",VLOOKUP(LEFT(A1144,5),Unit!A:B,2,FALSE))</f>
        <v/>
      </c>
      <c r="K1144" s="243"/>
      <c r="L1144" s="243"/>
      <c r="M1144" s="291" t="str">
        <f t="shared" si="38"/>
        <v/>
      </c>
      <c r="N1144" s="292" t="str">
        <f>IF(ISBLANK(D1144),"",IFERROR(IF(VLOOKUP(A1144,'Np PL4 Stock'!A:J,10,FALSE)="Np4",D1144-VLOOKUP(A1144,'Np PL4 Stock'!A:E,5,FALSE),D1144-1-VLOOKUP(A1144,'Np PL4 Stock'!A:E,5,FALSE)),""))</f>
        <v/>
      </c>
      <c r="O1144" s="345"/>
      <c r="P1144" s="290"/>
      <c r="Q1144" s="300"/>
      <c r="R1144" s="336"/>
      <c r="S1144" s="301"/>
      <c r="T1144" s="301"/>
      <c r="U1144" s="336"/>
      <c r="V1144" s="354"/>
      <c r="W1144" s="355"/>
      <c r="X1144" s="349"/>
      <c r="Y1144" s="313" t="str">
        <f>IF(ISBLANK(X1144),"",IFERROR(IF(VLOOKUP(A1144,'Np PL4 Stock'!A:J,10,FALSE)="Np4",X1144-VLOOKUP(A1144,'Np PL4 Stock'!A:E,5,FALSE),X1144-1-VLOOKUP(A1144,'Np PL4 Stock'!A:E,5,FALSE)),""))</f>
        <v/>
      </c>
      <c r="Z1144" s="325"/>
      <c r="AA1144" s="315"/>
      <c r="AB1144" s="316"/>
      <c r="AC1144" s="317" t="str">
        <f>IF(ISBLANK(AB1144),"",IFERROR(IF(VLOOKUP(A1144,'Np PL4 Stock'!A:J,10,FALSE)="Np4",AB1144-VLOOKUP(A1144,'Np PL4 Stock'!A:E,5,FALSE),AB1144-1-VLOOKUP(A1144,'Np PL4 Stock'!A:E,5,FALSE)),""))</f>
        <v/>
      </c>
      <c r="AD1144" s="290"/>
      <c r="AE1144" s="300"/>
      <c r="AF1144" s="323"/>
      <c r="AG1144" s="335"/>
      <c r="AH1144" s="336"/>
      <c r="AI1144" s="335"/>
      <c r="AJ1144" s="326"/>
      <c r="AK1144" s="334"/>
    </row>
    <row r="1145" spans="1:37">
      <c r="A1145" s="280" t="str">
        <f t="shared" si="37"/>
        <v/>
      </c>
      <c r="B1145" s="281"/>
      <c r="C1145" s="282"/>
      <c r="D1145" s="282"/>
      <c r="E1145" s="243"/>
      <c r="F1145" s="244"/>
      <c r="G1145" s="243"/>
      <c r="H1145" s="283" t="str">
        <f>IF(ISBLANK(F1145),"",IFERROR(VLOOKUP(A1145,'Np PL4 Stock'!$A:$U,20,FALSE),""))</f>
        <v/>
      </c>
      <c r="J1145" s="283" t="str">
        <f>IF(ISBLANK(F1145),"",VLOOKUP(LEFT(A1145,5),Unit!A:B,2,FALSE))</f>
        <v/>
      </c>
      <c r="K1145" s="243"/>
      <c r="L1145" s="243"/>
      <c r="M1145" s="291" t="str">
        <f t="shared" si="38"/>
        <v/>
      </c>
      <c r="N1145" s="292" t="str">
        <f>IF(ISBLANK(D1145),"",IFERROR(IF(VLOOKUP(A1145,'Np PL4 Stock'!A:J,10,FALSE)="Np4",D1145-VLOOKUP(A1145,'Np PL4 Stock'!A:E,5,FALSE),D1145-1-VLOOKUP(A1145,'Np PL4 Stock'!A:E,5,FALSE)),""))</f>
        <v/>
      </c>
      <c r="O1145" s="345"/>
      <c r="P1145" s="290"/>
      <c r="Q1145" s="300"/>
      <c r="R1145" s="336"/>
      <c r="S1145" s="301"/>
      <c r="T1145" s="301"/>
      <c r="U1145" s="336"/>
      <c r="V1145" s="354"/>
      <c r="W1145" s="355"/>
      <c r="X1145" s="349"/>
      <c r="Y1145" s="313" t="str">
        <f>IF(ISBLANK(X1145),"",IFERROR(IF(VLOOKUP(A1145,'Np PL4 Stock'!A:J,10,FALSE)="Np4",X1145-VLOOKUP(A1145,'Np PL4 Stock'!A:E,5,FALSE),X1145-1-VLOOKUP(A1145,'Np PL4 Stock'!A:E,5,FALSE)),""))</f>
        <v/>
      </c>
      <c r="Z1145" s="325"/>
      <c r="AA1145" s="315"/>
      <c r="AB1145" s="316"/>
      <c r="AC1145" s="317" t="str">
        <f>IF(ISBLANK(AB1145),"",IFERROR(IF(VLOOKUP(A1145,'Np PL4 Stock'!A:J,10,FALSE)="Np4",AB1145-VLOOKUP(A1145,'Np PL4 Stock'!A:E,5,FALSE),AB1145-1-VLOOKUP(A1145,'Np PL4 Stock'!A:E,5,FALSE)),""))</f>
        <v/>
      </c>
      <c r="AD1145" s="290"/>
      <c r="AE1145" s="300"/>
      <c r="AF1145" s="323"/>
      <c r="AG1145" s="335"/>
      <c r="AH1145" s="336"/>
      <c r="AI1145" s="335"/>
      <c r="AJ1145" s="326"/>
      <c r="AK1145" s="334"/>
    </row>
    <row r="1146" spans="1:37">
      <c r="A1146" s="280" t="str">
        <f t="shared" si="37"/>
        <v/>
      </c>
      <c r="B1146" s="281"/>
      <c r="C1146" s="282"/>
      <c r="D1146" s="282"/>
      <c r="E1146" s="243"/>
      <c r="F1146" s="244"/>
      <c r="G1146" s="243"/>
      <c r="H1146" s="283" t="str">
        <f>IF(ISBLANK(F1146),"",IFERROR(VLOOKUP(A1146,'Np PL4 Stock'!$A:$U,20,FALSE),""))</f>
        <v/>
      </c>
      <c r="J1146" s="283" t="str">
        <f>IF(ISBLANK(F1146),"",VLOOKUP(LEFT(A1146,5),Unit!A:B,2,FALSE))</f>
        <v/>
      </c>
      <c r="K1146" s="243"/>
      <c r="L1146" s="243"/>
      <c r="M1146" s="291" t="str">
        <f t="shared" si="38"/>
        <v/>
      </c>
      <c r="N1146" s="292" t="str">
        <f>IF(ISBLANK(D1146),"",IFERROR(IF(VLOOKUP(A1146,'Np PL4 Stock'!A:J,10,FALSE)="Np4",D1146-VLOOKUP(A1146,'Np PL4 Stock'!A:E,5,FALSE),D1146-1-VLOOKUP(A1146,'Np PL4 Stock'!A:E,5,FALSE)),""))</f>
        <v/>
      </c>
      <c r="O1146" s="345"/>
      <c r="P1146" s="290"/>
      <c r="Q1146" s="300"/>
      <c r="R1146" s="336"/>
      <c r="S1146" s="301"/>
      <c r="T1146" s="301"/>
      <c r="U1146" s="336"/>
      <c r="V1146" s="354"/>
      <c r="W1146" s="355"/>
      <c r="X1146" s="349"/>
      <c r="Y1146" s="313" t="str">
        <f>IF(ISBLANK(X1146),"",IFERROR(IF(VLOOKUP(A1146,'Np PL4 Stock'!A:J,10,FALSE)="Np4",X1146-VLOOKUP(A1146,'Np PL4 Stock'!A:E,5,FALSE),X1146-1-VLOOKUP(A1146,'Np PL4 Stock'!A:E,5,FALSE)),""))</f>
        <v/>
      </c>
      <c r="Z1146" s="325"/>
      <c r="AA1146" s="315"/>
      <c r="AB1146" s="316"/>
      <c r="AC1146" s="317" t="str">
        <f>IF(ISBLANK(AB1146),"",IFERROR(IF(VLOOKUP(A1146,'Np PL4 Stock'!A:J,10,FALSE)="Np4",AB1146-VLOOKUP(A1146,'Np PL4 Stock'!A:E,5,FALSE),AB1146-1-VLOOKUP(A1146,'Np PL4 Stock'!A:E,5,FALSE)),""))</f>
        <v/>
      </c>
      <c r="AD1146" s="290"/>
      <c r="AE1146" s="300"/>
      <c r="AF1146" s="323"/>
      <c r="AG1146" s="335"/>
      <c r="AH1146" s="336"/>
      <c r="AI1146" s="335"/>
      <c r="AJ1146" s="326"/>
      <c r="AK1146" s="334"/>
    </row>
    <row r="1147" spans="1:37">
      <c r="A1147" s="280" t="str">
        <f t="shared" si="37"/>
        <v/>
      </c>
      <c r="B1147" s="281"/>
      <c r="C1147" s="282"/>
      <c r="D1147" s="282"/>
      <c r="E1147" s="243"/>
      <c r="F1147" s="244"/>
      <c r="G1147" s="243"/>
      <c r="H1147" s="283" t="str">
        <f>IF(ISBLANK(F1147),"",IFERROR(VLOOKUP(A1147,'Np PL4 Stock'!$A:$U,20,FALSE),""))</f>
        <v/>
      </c>
      <c r="J1147" s="283" t="str">
        <f>IF(ISBLANK(F1147),"",VLOOKUP(LEFT(A1147,5),Unit!A:B,2,FALSE))</f>
        <v/>
      </c>
      <c r="K1147" s="243"/>
      <c r="L1147" s="243"/>
      <c r="M1147" s="291" t="str">
        <f t="shared" si="38"/>
        <v/>
      </c>
      <c r="N1147" s="292" t="str">
        <f>IF(ISBLANK(D1147),"",IFERROR(IF(VLOOKUP(A1147,'Np PL4 Stock'!A:J,10,FALSE)="Np4",D1147-VLOOKUP(A1147,'Np PL4 Stock'!A:E,5,FALSE),D1147-1-VLOOKUP(A1147,'Np PL4 Stock'!A:E,5,FALSE)),""))</f>
        <v/>
      </c>
      <c r="O1147" s="345"/>
      <c r="P1147" s="290"/>
      <c r="Q1147" s="300"/>
      <c r="R1147" s="336"/>
      <c r="S1147" s="301"/>
      <c r="T1147" s="301"/>
      <c r="U1147" s="336"/>
      <c r="V1147" s="354"/>
      <c r="W1147" s="355"/>
      <c r="X1147" s="349"/>
      <c r="Y1147" s="313" t="str">
        <f>IF(ISBLANK(X1147),"",IFERROR(IF(VLOOKUP(A1147,'Np PL4 Stock'!A:J,10,FALSE)="Np4",X1147-VLOOKUP(A1147,'Np PL4 Stock'!A:E,5,FALSE),X1147-1-VLOOKUP(A1147,'Np PL4 Stock'!A:E,5,FALSE)),""))</f>
        <v/>
      </c>
      <c r="Z1147" s="325"/>
      <c r="AA1147" s="315"/>
      <c r="AB1147" s="316"/>
      <c r="AC1147" s="317" t="str">
        <f>IF(ISBLANK(AB1147),"",IFERROR(IF(VLOOKUP(A1147,'Np PL4 Stock'!A:J,10,FALSE)="Np4",AB1147-VLOOKUP(A1147,'Np PL4 Stock'!A:E,5,FALSE),AB1147-1-VLOOKUP(A1147,'Np PL4 Stock'!A:E,5,FALSE)),""))</f>
        <v/>
      </c>
      <c r="AD1147" s="290"/>
      <c r="AE1147" s="300"/>
      <c r="AF1147" s="323"/>
      <c r="AG1147" s="335"/>
      <c r="AH1147" s="336"/>
      <c r="AI1147" s="335"/>
      <c r="AJ1147" s="326"/>
      <c r="AK1147" s="334"/>
    </row>
    <row r="1148" spans="1:37">
      <c r="A1148" s="280" t="str">
        <f t="shared" si="37"/>
        <v/>
      </c>
      <c r="B1148" s="281"/>
      <c r="C1148" s="282"/>
      <c r="D1148" s="282"/>
      <c r="E1148" s="243"/>
      <c r="F1148" s="244"/>
      <c r="G1148" s="243"/>
      <c r="H1148" s="283" t="str">
        <f>IF(ISBLANK(F1148),"",IFERROR(VLOOKUP(A1148,'Np PL4 Stock'!$A:$U,20,FALSE),""))</f>
        <v/>
      </c>
      <c r="J1148" s="283" t="str">
        <f>IF(ISBLANK(F1148),"",VLOOKUP(LEFT(A1148,5),Unit!A:B,2,FALSE))</f>
        <v/>
      </c>
      <c r="K1148" s="243"/>
      <c r="L1148" s="243"/>
      <c r="M1148" s="291" t="str">
        <f t="shared" si="38"/>
        <v/>
      </c>
      <c r="N1148" s="292" t="str">
        <f>IF(ISBLANK(D1148),"",IFERROR(IF(VLOOKUP(A1148,'Np PL4 Stock'!A:J,10,FALSE)="Np4",D1148-VLOOKUP(A1148,'Np PL4 Stock'!A:E,5,FALSE),D1148-1-VLOOKUP(A1148,'Np PL4 Stock'!A:E,5,FALSE)),""))</f>
        <v/>
      </c>
      <c r="O1148" s="345"/>
      <c r="P1148" s="290"/>
      <c r="Q1148" s="300"/>
      <c r="R1148" s="336"/>
      <c r="S1148" s="301"/>
      <c r="T1148" s="301"/>
      <c r="U1148" s="336"/>
      <c r="V1148" s="354"/>
      <c r="W1148" s="355"/>
      <c r="X1148" s="349"/>
      <c r="Y1148" s="313" t="str">
        <f>IF(ISBLANK(X1148),"",IFERROR(IF(VLOOKUP(A1148,'Np PL4 Stock'!A:J,10,FALSE)="Np4",X1148-VLOOKUP(A1148,'Np PL4 Stock'!A:E,5,FALSE),X1148-1-VLOOKUP(A1148,'Np PL4 Stock'!A:E,5,FALSE)),""))</f>
        <v/>
      </c>
      <c r="Z1148" s="325"/>
      <c r="AA1148" s="315"/>
      <c r="AB1148" s="316"/>
      <c r="AC1148" s="317" t="str">
        <f>IF(ISBLANK(AB1148),"",IFERROR(IF(VLOOKUP(A1148,'Np PL4 Stock'!A:J,10,FALSE)="Np4",AB1148-VLOOKUP(A1148,'Np PL4 Stock'!A:E,5,FALSE),AB1148-1-VLOOKUP(A1148,'Np PL4 Stock'!A:E,5,FALSE)),""))</f>
        <v/>
      </c>
      <c r="AD1148" s="290"/>
      <c r="AE1148" s="300"/>
      <c r="AF1148" s="323"/>
      <c r="AG1148" s="335"/>
      <c r="AH1148" s="336"/>
      <c r="AI1148" s="335"/>
      <c r="AJ1148" s="326"/>
      <c r="AK1148" s="334"/>
    </row>
    <row r="1149" spans="1:37">
      <c r="A1149" s="280" t="str">
        <f t="shared" si="37"/>
        <v/>
      </c>
      <c r="B1149" s="281"/>
      <c r="C1149" s="282"/>
      <c r="D1149" s="282"/>
      <c r="E1149" s="243"/>
      <c r="F1149" s="244"/>
      <c r="G1149" s="243"/>
      <c r="H1149" s="283" t="str">
        <f>IF(ISBLANK(F1149),"",IFERROR(VLOOKUP(A1149,'Np PL4 Stock'!$A:$U,20,FALSE),""))</f>
        <v/>
      </c>
      <c r="J1149" s="283" t="str">
        <f>IF(ISBLANK(F1149),"",VLOOKUP(LEFT(A1149,5),Unit!A:B,2,FALSE))</f>
        <v/>
      </c>
      <c r="K1149" s="243"/>
      <c r="L1149" s="243"/>
      <c r="M1149" s="291" t="str">
        <f t="shared" si="38"/>
        <v/>
      </c>
      <c r="N1149" s="292" t="str">
        <f>IF(ISBLANK(D1149),"",IFERROR(IF(VLOOKUP(A1149,'Np PL4 Stock'!A:J,10,FALSE)="Np4",D1149-VLOOKUP(A1149,'Np PL4 Stock'!A:E,5,FALSE),D1149-1-VLOOKUP(A1149,'Np PL4 Stock'!A:E,5,FALSE)),""))</f>
        <v/>
      </c>
      <c r="O1149" s="345"/>
      <c r="P1149" s="290"/>
      <c r="Q1149" s="300"/>
      <c r="R1149" s="336"/>
      <c r="S1149" s="301"/>
      <c r="T1149" s="301"/>
      <c r="U1149" s="336"/>
      <c r="V1149" s="354"/>
      <c r="W1149" s="355"/>
      <c r="X1149" s="349"/>
      <c r="Y1149" s="313" t="str">
        <f>IF(ISBLANK(X1149),"",IFERROR(IF(VLOOKUP(A1149,'Np PL4 Stock'!A:J,10,FALSE)="Np4",X1149-VLOOKUP(A1149,'Np PL4 Stock'!A:E,5,FALSE),X1149-1-VLOOKUP(A1149,'Np PL4 Stock'!A:E,5,FALSE)),""))</f>
        <v/>
      </c>
      <c r="Z1149" s="325"/>
      <c r="AA1149" s="315"/>
      <c r="AB1149" s="316"/>
      <c r="AC1149" s="317" t="str">
        <f>IF(ISBLANK(AB1149),"",IFERROR(IF(VLOOKUP(A1149,'Np PL4 Stock'!A:J,10,FALSE)="Np4",AB1149-VLOOKUP(A1149,'Np PL4 Stock'!A:E,5,FALSE),AB1149-1-VLOOKUP(A1149,'Np PL4 Stock'!A:E,5,FALSE)),""))</f>
        <v/>
      </c>
      <c r="AD1149" s="290"/>
      <c r="AE1149" s="300"/>
      <c r="AF1149" s="323"/>
      <c r="AG1149" s="335"/>
      <c r="AH1149" s="336"/>
      <c r="AI1149" s="335"/>
      <c r="AJ1149" s="326"/>
      <c r="AK1149" s="334"/>
    </row>
    <row r="1150" spans="1:37">
      <c r="A1150" s="280" t="str">
        <f t="shared" si="37"/>
        <v/>
      </c>
      <c r="B1150" s="281"/>
      <c r="C1150" s="282"/>
      <c r="D1150" s="282"/>
      <c r="E1150" s="243"/>
      <c r="F1150" s="244"/>
      <c r="G1150" s="243"/>
      <c r="H1150" s="283" t="str">
        <f>IF(ISBLANK(F1150),"",IFERROR(VLOOKUP(A1150,'Np PL4 Stock'!$A:$U,20,FALSE),""))</f>
        <v/>
      </c>
      <c r="J1150" s="283" t="str">
        <f>IF(ISBLANK(F1150),"",VLOOKUP(LEFT(A1150,5),Unit!A:B,2,FALSE))</f>
        <v/>
      </c>
      <c r="K1150" s="243"/>
      <c r="L1150" s="243"/>
      <c r="M1150" s="291" t="str">
        <f t="shared" si="38"/>
        <v/>
      </c>
      <c r="N1150" s="292" t="str">
        <f>IF(ISBLANK(D1150),"",IFERROR(IF(VLOOKUP(A1150,'Np PL4 Stock'!A:J,10,FALSE)="Np4",D1150-VLOOKUP(A1150,'Np PL4 Stock'!A:E,5,FALSE),D1150-1-VLOOKUP(A1150,'Np PL4 Stock'!A:E,5,FALSE)),""))</f>
        <v/>
      </c>
      <c r="O1150" s="345"/>
      <c r="P1150" s="290"/>
      <c r="Q1150" s="300"/>
      <c r="R1150" s="336"/>
      <c r="S1150" s="301"/>
      <c r="T1150" s="301"/>
      <c r="U1150" s="336"/>
      <c r="V1150" s="354"/>
      <c r="W1150" s="355"/>
      <c r="X1150" s="349"/>
      <c r="Y1150" s="313" t="str">
        <f>IF(ISBLANK(X1150),"",IFERROR(IF(VLOOKUP(A1150,'Np PL4 Stock'!A:J,10,FALSE)="Np4",X1150-VLOOKUP(A1150,'Np PL4 Stock'!A:E,5,FALSE),X1150-1-VLOOKUP(A1150,'Np PL4 Stock'!A:E,5,FALSE)),""))</f>
        <v/>
      </c>
      <c r="Z1150" s="325"/>
      <c r="AA1150" s="315"/>
      <c r="AB1150" s="316"/>
      <c r="AC1150" s="317" t="str">
        <f>IF(ISBLANK(AB1150),"",IFERROR(IF(VLOOKUP(A1150,'Np PL4 Stock'!A:J,10,FALSE)="Np4",AB1150-VLOOKUP(A1150,'Np PL4 Stock'!A:E,5,FALSE),AB1150-1-VLOOKUP(A1150,'Np PL4 Stock'!A:E,5,FALSE)),""))</f>
        <v/>
      </c>
      <c r="AD1150" s="290"/>
      <c r="AE1150" s="300"/>
      <c r="AF1150" s="323"/>
      <c r="AG1150" s="335"/>
      <c r="AH1150" s="336"/>
      <c r="AI1150" s="335"/>
      <c r="AJ1150" s="326"/>
      <c r="AK1150" s="334"/>
    </row>
    <row r="1151" spans="1:37">
      <c r="A1151" s="280" t="str">
        <f t="shared" si="37"/>
        <v/>
      </c>
      <c r="B1151" s="281"/>
      <c r="C1151" s="282"/>
      <c r="D1151" s="282"/>
      <c r="E1151" s="243"/>
      <c r="F1151" s="244"/>
      <c r="G1151" s="243"/>
      <c r="H1151" s="283" t="str">
        <f>IF(ISBLANK(F1151),"",IFERROR(VLOOKUP(A1151,'Np PL4 Stock'!$A:$U,20,FALSE),""))</f>
        <v/>
      </c>
      <c r="J1151" s="283" t="str">
        <f>IF(ISBLANK(F1151),"",VLOOKUP(LEFT(A1151,5),Unit!A:B,2,FALSE))</f>
        <v/>
      </c>
      <c r="K1151" s="243"/>
      <c r="L1151" s="243"/>
      <c r="M1151" s="291" t="str">
        <f t="shared" si="38"/>
        <v/>
      </c>
      <c r="N1151" s="292" t="str">
        <f>IF(ISBLANK(D1151),"",IFERROR(IF(VLOOKUP(A1151,'Np PL4 Stock'!A:J,10,FALSE)="Np4",D1151-VLOOKUP(A1151,'Np PL4 Stock'!A:E,5,FALSE),D1151-1-VLOOKUP(A1151,'Np PL4 Stock'!A:E,5,FALSE)),""))</f>
        <v/>
      </c>
      <c r="O1151" s="345"/>
      <c r="P1151" s="290"/>
      <c r="Q1151" s="300"/>
      <c r="R1151" s="336"/>
      <c r="S1151" s="301"/>
      <c r="T1151" s="301"/>
      <c r="U1151" s="336"/>
      <c r="V1151" s="354"/>
      <c r="W1151" s="355"/>
      <c r="X1151" s="349"/>
      <c r="Y1151" s="313" t="str">
        <f>IF(ISBLANK(X1151),"",IFERROR(IF(VLOOKUP(A1151,'Np PL4 Stock'!A:J,10,FALSE)="Np4",X1151-VLOOKUP(A1151,'Np PL4 Stock'!A:E,5,FALSE),X1151-1-VLOOKUP(A1151,'Np PL4 Stock'!A:E,5,FALSE)),""))</f>
        <v/>
      </c>
      <c r="Z1151" s="325"/>
      <c r="AA1151" s="315"/>
      <c r="AB1151" s="316"/>
      <c r="AC1151" s="317" t="str">
        <f>IF(ISBLANK(AB1151),"",IFERROR(IF(VLOOKUP(A1151,'Np PL4 Stock'!A:J,10,FALSE)="Np4",AB1151-VLOOKUP(A1151,'Np PL4 Stock'!A:E,5,FALSE),AB1151-1-VLOOKUP(A1151,'Np PL4 Stock'!A:E,5,FALSE)),""))</f>
        <v/>
      </c>
      <c r="AD1151" s="290"/>
      <c r="AE1151" s="300"/>
      <c r="AF1151" s="323"/>
      <c r="AG1151" s="335"/>
      <c r="AH1151" s="336"/>
      <c r="AI1151" s="335"/>
      <c r="AJ1151" s="326"/>
      <c r="AK1151" s="334"/>
    </row>
    <row r="1152" spans="1:37">
      <c r="A1152" s="280" t="str">
        <f t="shared" si="37"/>
        <v/>
      </c>
      <c r="B1152" s="281"/>
      <c r="C1152" s="282"/>
      <c r="D1152" s="282"/>
      <c r="E1152" s="243"/>
      <c r="F1152" s="244"/>
      <c r="G1152" s="243"/>
      <c r="H1152" s="283" t="str">
        <f>IF(ISBLANK(F1152),"",IFERROR(VLOOKUP(A1152,'Np PL4 Stock'!$A:$U,20,FALSE),""))</f>
        <v/>
      </c>
      <c r="J1152" s="283" t="str">
        <f>IF(ISBLANK(F1152),"",VLOOKUP(LEFT(A1152,5),Unit!A:B,2,FALSE))</f>
        <v/>
      </c>
      <c r="K1152" s="243"/>
      <c r="L1152" s="243"/>
      <c r="M1152" s="291" t="str">
        <f t="shared" si="38"/>
        <v/>
      </c>
      <c r="N1152" s="292" t="str">
        <f>IF(ISBLANK(D1152),"",IFERROR(IF(VLOOKUP(A1152,'Np PL4 Stock'!A:J,10,FALSE)="Np4",D1152-VLOOKUP(A1152,'Np PL4 Stock'!A:E,5,FALSE),D1152-1-VLOOKUP(A1152,'Np PL4 Stock'!A:E,5,FALSE)),""))</f>
        <v/>
      </c>
      <c r="O1152" s="345"/>
      <c r="P1152" s="290"/>
      <c r="Q1152" s="300"/>
      <c r="R1152" s="336"/>
      <c r="S1152" s="301"/>
      <c r="T1152" s="301"/>
      <c r="U1152" s="336"/>
      <c r="V1152" s="354"/>
      <c r="W1152" s="355"/>
      <c r="X1152" s="349"/>
      <c r="Y1152" s="313" t="str">
        <f>IF(ISBLANK(X1152),"",IFERROR(IF(VLOOKUP(A1152,'Np PL4 Stock'!A:J,10,FALSE)="Np4",X1152-VLOOKUP(A1152,'Np PL4 Stock'!A:E,5,FALSE),X1152-1-VLOOKUP(A1152,'Np PL4 Stock'!A:E,5,FALSE)),""))</f>
        <v/>
      </c>
      <c r="Z1152" s="325"/>
      <c r="AA1152" s="315"/>
      <c r="AB1152" s="316"/>
      <c r="AC1152" s="317" t="str">
        <f>IF(ISBLANK(AB1152),"",IFERROR(IF(VLOOKUP(A1152,'Np PL4 Stock'!A:J,10,FALSE)="Np4",AB1152-VLOOKUP(A1152,'Np PL4 Stock'!A:E,5,FALSE),AB1152-1-VLOOKUP(A1152,'Np PL4 Stock'!A:E,5,FALSE)),""))</f>
        <v/>
      </c>
      <c r="AD1152" s="290"/>
      <c r="AE1152" s="300"/>
      <c r="AF1152" s="323"/>
      <c r="AG1152" s="335"/>
      <c r="AH1152" s="336"/>
      <c r="AI1152" s="335"/>
      <c r="AJ1152" s="326"/>
      <c r="AK1152" s="334"/>
    </row>
    <row r="1153" spans="1:37">
      <c r="A1153" s="280" t="str">
        <f t="shared" si="37"/>
        <v/>
      </c>
      <c r="B1153" s="281"/>
      <c r="C1153" s="282"/>
      <c r="D1153" s="282"/>
      <c r="E1153" s="243"/>
      <c r="F1153" s="244"/>
      <c r="G1153" s="243"/>
      <c r="H1153" s="283" t="str">
        <f>IF(ISBLANK(F1153),"",IFERROR(VLOOKUP(A1153,'Np PL4 Stock'!$A:$U,20,FALSE),""))</f>
        <v/>
      </c>
      <c r="J1153" s="283" t="str">
        <f>IF(ISBLANK(F1153),"",VLOOKUP(LEFT(A1153,5),Unit!A:B,2,FALSE))</f>
        <v/>
      </c>
      <c r="K1153" s="243"/>
      <c r="L1153" s="243"/>
      <c r="M1153" s="291" t="str">
        <f t="shared" si="38"/>
        <v/>
      </c>
      <c r="N1153" s="292" t="str">
        <f>IF(ISBLANK(D1153),"",IFERROR(IF(VLOOKUP(A1153,'Np PL4 Stock'!A:J,10,FALSE)="Np4",D1153-VLOOKUP(A1153,'Np PL4 Stock'!A:E,5,FALSE),D1153-1-VLOOKUP(A1153,'Np PL4 Stock'!A:E,5,FALSE)),""))</f>
        <v/>
      </c>
      <c r="O1153" s="345"/>
      <c r="P1153" s="290"/>
      <c r="Q1153" s="300"/>
      <c r="R1153" s="336"/>
      <c r="S1153" s="301"/>
      <c r="T1153" s="301"/>
      <c r="U1153" s="336"/>
      <c r="V1153" s="354"/>
      <c r="W1153" s="355"/>
      <c r="X1153" s="349"/>
      <c r="Y1153" s="313" t="str">
        <f>IF(ISBLANK(X1153),"",IFERROR(IF(VLOOKUP(A1153,'Np PL4 Stock'!A:J,10,FALSE)="Np4",X1153-VLOOKUP(A1153,'Np PL4 Stock'!A:E,5,FALSE),X1153-1-VLOOKUP(A1153,'Np PL4 Stock'!A:E,5,FALSE)),""))</f>
        <v/>
      </c>
      <c r="Z1153" s="325"/>
      <c r="AA1153" s="315"/>
      <c r="AB1153" s="316"/>
      <c r="AC1153" s="317" t="str">
        <f>IF(ISBLANK(AB1153),"",IFERROR(IF(VLOOKUP(A1153,'Np PL4 Stock'!A:J,10,FALSE)="Np4",AB1153-VLOOKUP(A1153,'Np PL4 Stock'!A:E,5,FALSE),AB1153-1-VLOOKUP(A1153,'Np PL4 Stock'!A:E,5,FALSE)),""))</f>
        <v/>
      </c>
      <c r="AD1153" s="290"/>
      <c r="AE1153" s="300"/>
      <c r="AF1153" s="323"/>
      <c r="AG1153" s="335"/>
      <c r="AH1153" s="336"/>
      <c r="AI1153" s="335"/>
      <c r="AJ1153" s="326"/>
      <c r="AK1153" s="334"/>
    </row>
    <row r="1154" spans="1:37">
      <c r="A1154" s="280" t="str">
        <f t="shared" si="37"/>
        <v/>
      </c>
      <c r="B1154" s="281"/>
      <c r="C1154" s="282"/>
      <c r="D1154" s="282"/>
      <c r="E1154" s="243"/>
      <c r="F1154" s="244"/>
      <c r="G1154" s="243"/>
      <c r="H1154" s="283" t="str">
        <f>IF(ISBLANK(F1154),"",IFERROR(VLOOKUP(A1154,'Np PL4 Stock'!$A:$U,20,FALSE),""))</f>
        <v/>
      </c>
      <c r="J1154" s="283" t="str">
        <f>IF(ISBLANK(F1154),"",VLOOKUP(LEFT(A1154,5),Unit!A:B,2,FALSE))</f>
        <v/>
      </c>
      <c r="K1154" s="243"/>
      <c r="L1154" s="243"/>
      <c r="M1154" s="291" t="str">
        <f t="shared" si="38"/>
        <v/>
      </c>
      <c r="N1154" s="292" t="str">
        <f>IF(ISBLANK(D1154),"",IFERROR(IF(VLOOKUP(A1154,'Np PL4 Stock'!A:J,10,FALSE)="Np4",D1154-VLOOKUP(A1154,'Np PL4 Stock'!A:E,5,FALSE),D1154-1-VLOOKUP(A1154,'Np PL4 Stock'!A:E,5,FALSE)),""))</f>
        <v/>
      </c>
      <c r="O1154" s="345"/>
      <c r="P1154" s="290"/>
      <c r="Q1154" s="300"/>
      <c r="R1154" s="336"/>
      <c r="S1154" s="301"/>
      <c r="T1154" s="301"/>
      <c r="U1154" s="336"/>
      <c r="V1154" s="354"/>
      <c r="W1154" s="355"/>
      <c r="X1154" s="349"/>
      <c r="Y1154" s="313" t="str">
        <f>IF(ISBLANK(X1154),"",IFERROR(IF(VLOOKUP(A1154,'Np PL4 Stock'!A:J,10,FALSE)="Np4",X1154-VLOOKUP(A1154,'Np PL4 Stock'!A:E,5,FALSE),X1154-1-VLOOKUP(A1154,'Np PL4 Stock'!A:E,5,FALSE)),""))</f>
        <v/>
      </c>
      <c r="Z1154" s="325"/>
      <c r="AA1154" s="315"/>
      <c r="AB1154" s="316"/>
      <c r="AC1154" s="317" t="str">
        <f>IF(ISBLANK(AB1154),"",IFERROR(IF(VLOOKUP(A1154,'Np PL4 Stock'!A:J,10,FALSE)="Np4",AB1154-VLOOKUP(A1154,'Np PL4 Stock'!A:E,5,FALSE),AB1154-1-VLOOKUP(A1154,'Np PL4 Stock'!A:E,5,FALSE)),""))</f>
        <v/>
      </c>
      <c r="AD1154" s="290"/>
      <c r="AE1154" s="300"/>
      <c r="AF1154" s="323"/>
      <c r="AG1154" s="335"/>
      <c r="AH1154" s="336"/>
      <c r="AI1154" s="335"/>
      <c r="AJ1154" s="326"/>
      <c r="AK1154" s="334"/>
    </row>
    <row r="1155" spans="1:37">
      <c r="A1155" s="280" t="str">
        <f t="shared" ref="A1155:A1218" si="39">IF(ISBLANK(F1155),"",F1155&amp;"-"&amp;IF(OR(LEN(G1155)=1,LEN(G1155)=4),"0"&amp;G1155,G1155)&amp;"-"&amp;IF(OR(LEN(E1155)=1,LEN(E1155)=4),"0"&amp;E1155,E1155))</f>
        <v/>
      </c>
      <c r="B1155" s="281"/>
      <c r="C1155" s="282"/>
      <c r="D1155" s="282"/>
      <c r="E1155" s="243"/>
      <c r="F1155" s="244"/>
      <c r="G1155" s="243"/>
      <c r="H1155" s="283" t="str">
        <f>IF(ISBLANK(F1155),"",IFERROR(VLOOKUP(A1155,'Np PL4 Stock'!$A:$U,20,FALSE),""))</f>
        <v/>
      </c>
      <c r="J1155" s="283" t="str">
        <f>IF(ISBLANK(F1155),"",VLOOKUP(LEFT(A1155,5),Unit!A:B,2,FALSE))</f>
        <v/>
      </c>
      <c r="K1155" s="243"/>
      <c r="L1155" s="243"/>
      <c r="M1155" s="291" t="str">
        <f t="shared" ref="M1155:M1218" si="40">IFERROR((K1155/J1155*1000),"")</f>
        <v/>
      </c>
      <c r="N1155" s="292" t="str">
        <f>IF(ISBLANK(D1155),"",IFERROR(IF(VLOOKUP(A1155,'Np PL4 Stock'!A:J,10,FALSE)="Np4",D1155-VLOOKUP(A1155,'Np PL4 Stock'!A:E,5,FALSE),D1155-1-VLOOKUP(A1155,'Np PL4 Stock'!A:E,5,FALSE)),""))</f>
        <v/>
      </c>
      <c r="O1155" s="345"/>
      <c r="P1155" s="290"/>
      <c r="Q1155" s="300"/>
      <c r="R1155" s="336"/>
      <c r="S1155" s="301"/>
      <c r="T1155" s="301"/>
      <c r="U1155" s="336"/>
      <c r="V1155" s="354"/>
      <c r="W1155" s="355"/>
      <c r="X1155" s="349"/>
      <c r="Y1155" s="313" t="str">
        <f>IF(ISBLANK(X1155),"",IFERROR(IF(VLOOKUP(A1155,'Np PL4 Stock'!A:J,10,FALSE)="Np4",X1155-VLOOKUP(A1155,'Np PL4 Stock'!A:E,5,FALSE),X1155-1-VLOOKUP(A1155,'Np PL4 Stock'!A:E,5,FALSE)),""))</f>
        <v/>
      </c>
      <c r="Z1155" s="325"/>
      <c r="AA1155" s="315"/>
      <c r="AB1155" s="316"/>
      <c r="AC1155" s="317" t="str">
        <f>IF(ISBLANK(AB1155),"",IFERROR(IF(VLOOKUP(A1155,'Np PL4 Stock'!A:J,10,FALSE)="Np4",AB1155-VLOOKUP(A1155,'Np PL4 Stock'!A:E,5,FALSE),AB1155-1-VLOOKUP(A1155,'Np PL4 Stock'!A:E,5,FALSE)),""))</f>
        <v/>
      </c>
      <c r="AD1155" s="290"/>
      <c r="AE1155" s="300"/>
      <c r="AF1155" s="323"/>
      <c r="AG1155" s="335"/>
      <c r="AH1155" s="336"/>
      <c r="AI1155" s="335"/>
      <c r="AJ1155" s="326"/>
      <c r="AK1155" s="334"/>
    </row>
    <row r="1156" spans="1:37">
      <c r="A1156" s="280" t="str">
        <f t="shared" si="39"/>
        <v/>
      </c>
      <c r="B1156" s="281"/>
      <c r="C1156" s="282"/>
      <c r="D1156" s="282"/>
      <c r="E1156" s="243"/>
      <c r="F1156" s="244"/>
      <c r="G1156" s="243"/>
      <c r="H1156" s="283" t="str">
        <f>IF(ISBLANK(F1156),"",IFERROR(VLOOKUP(A1156,'Np PL4 Stock'!$A:$U,20,FALSE),""))</f>
        <v/>
      </c>
      <c r="J1156" s="283" t="str">
        <f>IF(ISBLANK(F1156),"",VLOOKUP(LEFT(A1156,5),Unit!A:B,2,FALSE))</f>
        <v/>
      </c>
      <c r="K1156" s="243"/>
      <c r="L1156" s="243"/>
      <c r="M1156" s="291" t="str">
        <f t="shared" si="40"/>
        <v/>
      </c>
      <c r="N1156" s="292" t="str">
        <f>IF(ISBLANK(D1156),"",IFERROR(IF(VLOOKUP(A1156,'Np PL4 Stock'!A:J,10,FALSE)="Np4",D1156-VLOOKUP(A1156,'Np PL4 Stock'!A:E,5,FALSE),D1156-1-VLOOKUP(A1156,'Np PL4 Stock'!A:E,5,FALSE)),""))</f>
        <v/>
      </c>
      <c r="O1156" s="345"/>
      <c r="P1156" s="290"/>
      <c r="Q1156" s="300"/>
      <c r="R1156" s="336"/>
      <c r="S1156" s="301"/>
      <c r="T1156" s="301"/>
      <c r="U1156" s="336"/>
      <c r="V1156" s="354"/>
      <c r="W1156" s="355"/>
      <c r="X1156" s="349"/>
      <c r="Y1156" s="313" t="str">
        <f>IF(ISBLANK(X1156),"",IFERROR(IF(VLOOKUP(A1156,'Np PL4 Stock'!A:J,10,FALSE)="Np4",X1156-VLOOKUP(A1156,'Np PL4 Stock'!A:E,5,FALSE),X1156-1-VLOOKUP(A1156,'Np PL4 Stock'!A:E,5,FALSE)),""))</f>
        <v/>
      </c>
      <c r="Z1156" s="325"/>
      <c r="AA1156" s="315"/>
      <c r="AB1156" s="316"/>
      <c r="AC1156" s="317" t="str">
        <f>IF(ISBLANK(AB1156),"",IFERROR(IF(VLOOKUP(A1156,'Np PL4 Stock'!A:J,10,FALSE)="Np4",AB1156-VLOOKUP(A1156,'Np PL4 Stock'!A:E,5,FALSE),AB1156-1-VLOOKUP(A1156,'Np PL4 Stock'!A:E,5,FALSE)),""))</f>
        <v/>
      </c>
      <c r="AD1156" s="290"/>
      <c r="AE1156" s="300"/>
      <c r="AF1156" s="323"/>
      <c r="AG1156" s="335"/>
      <c r="AH1156" s="336"/>
      <c r="AI1156" s="335"/>
      <c r="AJ1156" s="326"/>
      <c r="AK1156" s="334"/>
    </row>
    <row r="1157" spans="1:37">
      <c r="A1157" s="280" t="str">
        <f t="shared" si="39"/>
        <v/>
      </c>
      <c r="B1157" s="281"/>
      <c r="C1157" s="282"/>
      <c r="D1157" s="282"/>
      <c r="E1157" s="243"/>
      <c r="F1157" s="244"/>
      <c r="G1157" s="243"/>
      <c r="H1157" s="283" t="str">
        <f>IF(ISBLANK(F1157),"",IFERROR(VLOOKUP(A1157,'Np PL4 Stock'!$A:$U,20,FALSE),""))</f>
        <v/>
      </c>
      <c r="J1157" s="283" t="str">
        <f>IF(ISBLANK(F1157),"",VLOOKUP(LEFT(A1157,5),Unit!A:B,2,FALSE))</f>
        <v/>
      </c>
      <c r="K1157" s="243"/>
      <c r="L1157" s="243"/>
      <c r="M1157" s="291" t="str">
        <f t="shared" si="40"/>
        <v/>
      </c>
      <c r="N1157" s="292" t="str">
        <f>IF(ISBLANK(D1157),"",IFERROR(IF(VLOOKUP(A1157,'Np PL4 Stock'!A:J,10,FALSE)="Np4",D1157-VLOOKUP(A1157,'Np PL4 Stock'!A:E,5,FALSE),D1157-1-VLOOKUP(A1157,'Np PL4 Stock'!A:E,5,FALSE)),""))</f>
        <v/>
      </c>
      <c r="O1157" s="345"/>
      <c r="P1157" s="290"/>
      <c r="Q1157" s="300"/>
      <c r="R1157" s="336"/>
      <c r="S1157" s="301"/>
      <c r="T1157" s="301"/>
      <c r="U1157" s="336"/>
      <c r="V1157" s="354"/>
      <c r="W1157" s="355"/>
      <c r="X1157" s="349"/>
      <c r="Y1157" s="313" t="str">
        <f>IF(ISBLANK(X1157),"",IFERROR(IF(VLOOKUP(A1157,'Np PL4 Stock'!A:J,10,FALSE)="Np4",X1157-VLOOKUP(A1157,'Np PL4 Stock'!A:E,5,FALSE),X1157-1-VLOOKUP(A1157,'Np PL4 Stock'!A:E,5,FALSE)),""))</f>
        <v/>
      </c>
      <c r="Z1157" s="325"/>
      <c r="AA1157" s="315"/>
      <c r="AB1157" s="316"/>
      <c r="AC1157" s="317" t="str">
        <f>IF(ISBLANK(AB1157),"",IFERROR(IF(VLOOKUP(A1157,'Np PL4 Stock'!A:J,10,FALSE)="Np4",AB1157-VLOOKUP(A1157,'Np PL4 Stock'!A:E,5,FALSE),AB1157-1-VLOOKUP(A1157,'Np PL4 Stock'!A:E,5,FALSE)),""))</f>
        <v/>
      </c>
      <c r="AD1157" s="290"/>
      <c r="AE1157" s="300"/>
      <c r="AF1157" s="323"/>
      <c r="AG1157" s="335"/>
      <c r="AH1157" s="336"/>
      <c r="AI1157" s="335"/>
      <c r="AJ1157" s="326"/>
      <c r="AK1157" s="334"/>
    </row>
    <row r="1158" spans="1:37">
      <c r="A1158" s="280" t="str">
        <f t="shared" si="39"/>
        <v/>
      </c>
      <c r="B1158" s="281"/>
      <c r="C1158" s="282"/>
      <c r="D1158" s="282"/>
      <c r="E1158" s="243"/>
      <c r="F1158" s="244"/>
      <c r="G1158" s="243"/>
      <c r="H1158" s="283" t="str">
        <f>IF(ISBLANK(F1158),"",IFERROR(VLOOKUP(A1158,'Np PL4 Stock'!$A:$U,20,FALSE),""))</f>
        <v/>
      </c>
      <c r="J1158" s="283" t="str">
        <f>IF(ISBLANK(F1158),"",VLOOKUP(LEFT(A1158,5),Unit!A:B,2,FALSE))</f>
        <v/>
      </c>
      <c r="K1158" s="243"/>
      <c r="L1158" s="243"/>
      <c r="M1158" s="291" t="str">
        <f t="shared" si="40"/>
        <v/>
      </c>
      <c r="N1158" s="292" t="str">
        <f>IF(ISBLANK(D1158),"",IFERROR(IF(VLOOKUP(A1158,'Np PL4 Stock'!A:J,10,FALSE)="Np4",D1158-VLOOKUP(A1158,'Np PL4 Stock'!A:E,5,FALSE),D1158-1-VLOOKUP(A1158,'Np PL4 Stock'!A:E,5,FALSE)),""))</f>
        <v/>
      </c>
      <c r="O1158" s="345"/>
      <c r="P1158" s="290"/>
      <c r="Q1158" s="300"/>
      <c r="R1158" s="336"/>
      <c r="S1158" s="301"/>
      <c r="T1158" s="301"/>
      <c r="U1158" s="336"/>
      <c r="V1158" s="354"/>
      <c r="W1158" s="355"/>
      <c r="X1158" s="349"/>
      <c r="Y1158" s="313" t="str">
        <f>IF(ISBLANK(X1158),"",IFERROR(IF(VLOOKUP(A1158,'Np PL4 Stock'!A:J,10,FALSE)="Np4",X1158-VLOOKUP(A1158,'Np PL4 Stock'!A:E,5,FALSE),X1158-1-VLOOKUP(A1158,'Np PL4 Stock'!A:E,5,FALSE)),""))</f>
        <v/>
      </c>
      <c r="Z1158" s="325"/>
      <c r="AA1158" s="315"/>
      <c r="AB1158" s="316"/>
      <c r="AC1158" s="317" t="str">
        <f>IF(ISBLANK(AB1158),"",IFERROR(IF(VLOOKUP(A1158,'Np PL4 Stock'!A:J,10,FALSE)="Np4",AB1158-VLOOKUP(A1158,'Np PL4 Stock'!A:E,5,FALSE),AB1158-1-VLOOKUP(A1158,'Np PL4 Stock'!A:E,5,FALSE)),""))</f>
        <v/>
      </c>
      <c r="AD1158" s="290"/>
      <c r="AE1158" s="300"/>
      <c r="AF1158" s="323"/>
      <c r="AG1158" s="335"/>
      <c r="AH1158" s="336"/>
      <c r="AI1158" s="335"/>
      <c r="AJ1158" s="326"/>
      <c r="AK1158" s="334"/>
    </row>
    <row r="1159" spans="1:37">
      <c r="A1159" s="280" t="str">
        <f t="shared" si="39"/>
        <v/>
      </c>
      <c r="B1159" s="281"/>
      <c r="C1159" s="282"/>
      <c r="D1159" s="282"/>
      <c r="E1159" s="243"/>
      <c r="F1159" s="244"/>
      <c r="G1159" s="243"/>
      <c r="H1159" s="283" t="str">
        <f>IF(ISBLANK(F1159),"",IFERROR(VLOOKUP(A1159,'Np PL4 Stock'!$A:$U,20,FALSE),""))</f>
        <v/>
      </c>
      <c r="J1159" s="283" t="str">
        <f>IF(ISBLANK(F1159),"",VLOOKUP(LEFT(A1159,5),Unit!A:B,2,FALSE))</f>
        <v/>
      </c>
      <c r="K1159" s="243"/>
      <c r="L1159" s="243"/>
      <c r="M1159" s="291" t="str">
        <f t="shared" si="40"/>
        <v/>
      </c>
      <c r="N1159" s="292" t="str">
        <f>IF(ISBLANK(D1159),"",IFERROR(IF(VLOOKUP(A1159,'Np PL4 Stock'!A:J,10,FALSE)="Np4",D1159-VLOOKUP(A1159,'Np PL4 Stock'!A:E,5,FALSE),D1159-1-VLOOKUP(A1159,'Np PL4 Stock'!A:E,5,FALSE)),""))</f>
        <v/>
      </c>
      <c r="O1159" s="345"/>
      <c r="P1159" s="290"/>
      <c r="Q1159" s="300"/>
      <c r="R1159" s="336"/>
      <c r="S1159" s="301"/>
      <c r="T1159" s="301"/>
      <c r="U1159" s="336"/>
      <c r="V1159" s="354"/>
      <c r="W1159" s="355"/>
      <c r="X1159" s="349"/>
      <c r="Y1159" s="313" t="str">
        <f>IF(ISBLANK(X1159),"",IFERROR(IF(VLOOKUP(A1159,'Np PL4 Stock'!A:J,10,FALSE)="Np4",X1159-VLOOKUP(A1159,'Np PL4 Stock'!A:E,5,FALSE),X1159-1-VLOOKUP(A1159,'Np PL4 Stock'!A:E,5,FALSE)),""))</f>
        <v/>
      </c>
      <c r="Z1159" s="325"/>
      <c r="AA1159" s="315"/>
      <c r="AB1159" s="316"/>
      <c r="AC1159" s="317" t="str">
        <f>IF(ISBLANK(AB1159),"",IFERROR(IF(VLOOKUP(A1159,'Np PL4 Stock'!A:J,10,FALSE)="Np4",AB1159-VLOOKUP(A1159,'Np PL4 Stock'!A:E,5,FALSE),AB1159-1-VLOOKUP(A1159,'Np PL4 Stock'!A:E,5,FALSE)),""))</f>
        <v/>
      </c>
      <c r="AD1159" s="290"/>
      <c r="AE1159" s="300"/>
      <c r="AF1159" s="323"/>
      <c r="AG1159" s="335"/>
      <c r="AH1159" s="336"/>
      <c r="AI1159" s="335"/>
      <c r="AJ1159" s="326"/>
      <c r="AK1159" s="334"/>
    </row>
    <row r="1160" spans="1:37">
      <c r="A1160" s="280" t="str">
        <f t="shared" si="39"/>
        <v/>
      </c>
      <c r="B1160" s="281"/>
      <c r="C1160" s="282"/>
      <c r="D1160" s="282"/>
      <c r="E1160" s="243"/>
      <c r="F1160" s="244"/>
      <c r="G1160" s="243"/>
      <c r="H1160" s="283" t="str">
        <f>IF(ISBLANK(F1160),"",IFERROR(VLOOKUP(A1160,'Np PL4 Stock'!$A:$U,20,FALSE),""))</f>
        <v/>
      </c>
      <c r="J1160" s="283" t="str">
        <f>IF(ISBLANK(F1160),"",VLOOKUP(LEFT(A1160,5),Unit!A:B,2,FALSE))</f>
        <v/>
      </c>
      <c r="K1160" s="243"/>
      <c r="L1160" s="243"/>
      <c r="M1160" s="291" t="str">
        <f t="shared" si="40"/>
        <v/>
      </c>
      <c r="N1160" s="292" t="str">
        <f>IF(ISBLANK(D1160),"",IFERROR(IF(VLOOKUP(A1160,'Np PL4 Stock'!A:J,10,FALSE)="Np4",D1160-VLOOKUP(A1160,'Np PL4 Stock'!A:E,5,FALSE),D1160-1-VLOOKUP(A1160,'Np PL4 Stock'!A:E,5,FALSE)),""))</f>
        <v/>
      </c>
      <c r="O1160" s="345"/>
      <c r="P1160" s="290"/>
      <c r="Q1160" s="300"/>
      <c r="R1160" s="336"/>
      <c r="S1160" s="301"/>
      <c r="T1160" s="301"/>
      <c r="U1160" s="336"/>
      <c r="V1160" s="354"/>
      <c r="W1160" s="355"/>
      <c r="X1160" s="349"/>
      <c r="Y1160" s="313" t="str">
        <f>IF(ISBLANK(X1160),"",IFERROR(IF(VLOOKUP(A1160,'Np PL4 Stock'!A:J,10,FALSE)="Np4",X1160-VLOOKUP(A1160,'Np PL4 Stock'!A:E,5,FALSE),X1160-1-VLOOKUP(A1160,'Np PL4 Stock'!A:E,5,FALSE)),""))</f>
        <v/>
      </c>
      <c r="Z1160" s="325"/>
      <c r="AA1160" s="315"/>
      <c r="AB1160" s="316"/>
      <c r="AC1160" s="317" t="str">
        <f>IF(ISBLANK(AB1160),"",IFERROR(IF(VLOOKUP(A1160,'Np PL4 Stock'!A:J,10,FALSE)="Np4",AB1160-VLOOKUP(A1160,'Np PL4 Stock'!A:E,5,FALSE),AB1160-1-VLOOKUP(A1160,'Np PL4 Stock'!A:E,5,FALSE)),""))</f>
        <v/>
      </c>
      <c r="AD1160" s="290"/>
      <c r="AE1160" s="300"/>
      <c r="AF1160" s="323"/>
      <c r="AG1160" s="335"/>
      <c r="AH1160" s="336"/>
      <c r="AI1160" s="335"/>
      <c r="AJ1160" s="326"/>
      <c r="AK1160" s="334"/>
    </row>
    <row r="1161" spans="1:37">
      <c r="A1161" s="280" t="str">
        <f t="shared" si="39"/>
        <v/>
      </c>
      <c r="B1161" s="281"/>
      <c r="C1161" s="282"/>
      <c r="D1161" s="282"/>
      <c r="E1161" s="243"/>
      <c r="F1161" s="244"/>
      <c r="G1161" s="243"/>
      <c r="H1161" s="283" t="str">
        <f>IF(ISBLANK(F1161),"",IFERROR(VLOOKUP(A1161,'Np PL4 Stock'!$A:$U,20,FALSE),""))</f>
        <v/>
      </c>
      <c r="J1161" s="283" t="str">
        <f>IF(ISBLANK(F1161),"",VLOOKUP(LEFT(A1161,5),Unit!A:B,2,FALSE))</f>
        <v/>
      </c>
      <c r="K1161" s="243"/>
      <c r="L1161" s="243"/>
      <c r="M1161" s="291" t="str">
        <f t="shared" si="40"/>
        <v/>
      </c>
      <c r="N1161" s="292" t="str">
        <f>IF(ISBLANK(D1161),"",IFERROR(IF(VLOOKUP(A1161,'Np PL4 Stock'!A:J,10,FALSE)="Np4",D1161-VLOOKUP(A1161,'Np PL4 Stock'!A:E,5,FALSE),D1161-1-VLOOKUP(A1161,'Np PL4 Stock'!A:E,5,FALSE)),""))</f>
        <v/>
      </c>
      <c r="O1161" s="345"/>
      <c r="P1161" s="290"/>
      <c r="Q1161" s="300"/>
      <c r="R1161" s="336"/>
      <c r="S1161" s="301"/>
      <c r="T1161" s="301"/>
      <c r="U1161" s="336"/>
      <c r="V1161" s="354"/>
      <c r="W1161" s="355"/>
      <c r="X1161" s="349"/>
      <c r="Y1161" s="313" t="str">
        <f>IF(ISBLANK(X1161),"",IFERROR(IF(VLOOKUP(A1161,'Np PL4 Stock'!A:J,10,FALSE)="Np4",X1161-VLOOKUP(A1161,'Np PL4 Stock'!A:E,5,FALSE),X1161-1-VLOOKUP(A1161,'Np PL4 Stock'!A:E,5,FALSE)),""))</f>
        <v/>
      </c>
      <c r="Z1161" s="325"/>
      <c r="AA1161" s="315"/>
      <c r="AB1161" s="316"/>
      <c r="AC1161" s="317" t="str">
        <f>IF(ISBLANK(AB1161),"",IFERROR(IF(VLOOKUP(A1161,'Np PL4 Stock'!A:J,10,FALSE)="Np4",AB1161-VLOOKUP(A1161,'Np PL4 Stock'!A:E,5,FALSE),AB1161-1-VLOOKUP(A1161,'Np PL4 Stock'!A:E,5,FALSE)),""))</f>
        <v/>
      </c>
      <c r="AD1161" s="290"/>
      <c r="AE1161" s="300"/>
      <c r="AF1161" s="323"/>
      <c r="AG1161" s="335"/>
      <c r="AH1161" s="336"/>
      <c r="AI1161" s="335"/>
      <c r="AJ1161" s="326"/>
      <c r="AK1161" s="334"/>
    </row>
    <row r="1162" spans="1:37">
      <c r="A1162" s="280" t="str">
        <f t="shared" si="39"/>
        <v/>
      </c>
      <c r="B1162" s="281"/>
      <c r="C1162" s="282"/>
      <c r="D1162" s="282"/>
      <c r="E1162" s="243"/>
      <c r="F1162" s="244"/>
      <c r="G1162" s="243"/>
      <c r="H1162" s="283" t="str">
        <f>IF(ISBLANK(F1162),"",IFERROR(VLOOKUP(A1162,'Np PL4 Stock'!$A:$U,20,FALSE),""))</f>
        <v/>
      </c>
      <c r="J1162" s="283" t="str">
        <f>IF(ISBLANK(F1162),"",VLOOKUP(LEFT(A1162,5),Unit!A:B,2,FALSE))</f>
        <v/>
      </c>
      <c r="K1162" s="243"/>
      <c r="L1162" s="243"/>
      <c r="M1162" s="291" t="str">
        <f t="shared" si="40"/>
        <v/>
      </c>
      <c r="N1162" s="292" t="str">
        <f>IF(ISBLANK(D1162),"",IFERROR(IF(VLOOKUP(A1162,'Np PL4 Stock'!A:J,10,FALSE)="Np4",D1162-VLOOKUP(A1162,'Np PL4 Stock'!A:E,5,FALSE),D1162-1-VLOOKUP(A1162,'Np PL4 Stock'!A:E,5,FALSE)),""))</f>
        <v/>
      </c>
      <c r="O1162" s="345"/>
      <c r="P1162" s="290"/>
      <c r="Q1162" s="300"/>
      <c r="R1162" s="336"/>
      <c r="S1162" s="301"/>
      <c r="T1162" s="301"/>
      <c r="U1162" s="336"/>
      <c r="V1162" s="354"/>
      <c r="W1162" s="355"/>
      <c r="X1162" s="349"/>
      <c r="Y1162" s="313" t="str">
        <f>IF(ISBLANK(X1162),"",IFERROR(IF(VLOOKUP(A1162,'Np PL4 Stock'!A:J,10,FALSE)="Np4",X1162-VLOOKUP(A1162,'Np PL4 Stock'!A:E,5,FALSE),X1162-1-VLOOKUP(A1162,'Np PL4 Stock'!A:E,5,FALSE)),""))</f>
        <v/>
      </c>
      <c r="Z1162" s="325"/>
      <c r="AA1162" s="315"/>
      <c r="AB1162" s="316"/>
      <c r="AC1162" s="317" t="str">
        <f>IF(ISBLANK(AB1162),"",IFERROR(IF(VLOOKUP(A1162,'Np PL4 Stock'!A:J,10,FALSE)="Np4",AB1162-VLOOKUP(A1162,'Np PL4 Stock'!A:E,5,FALSE),AB1162-1-VLOOKUP(A1162,'Np PL4 Stock'!A:E,5,FALSE)),""))</f>
        <v/>
      </c>
      <c r="AD1162" s="290"/>
      <c r="AE1162" s="300"/>
      <c r="AF1162" s="323"/>
      <c r="AG1162" s="335"/>
      <c r="AH1162" s="336"/>
      <c r="AI1162" s="335"/>
      <c r="AJ1162" s="326"/>
      <c r="AK1162" s="334"/>
    </row>
    <row r="1163" spans="1:37">
      <c r="A1163" s="280" t="str">
        <f t="shared" si="39"/>
        <v/>
      </c>
      <c r="B1163" s="281"/>
      <c r="C1163" s="282"/>
      <c r="D1163" s="282"/>
      <c r="E1163" s="243"/>
      <c r="F1163" s="244"/>
      <c r="G1163" s="243"/>
      <c r="H1163" s="283" t="str">
        <f>IF(ISBLANK(F1163),"",IFERROR(VLOOKUP(A1163,'Np PL4 Stock'!$A:$U,20,FALSE),""))</f>
        <v/>
      </c>
      <c r="J1163" s="283" t="str">
        <f>IF(ISBLANK(F1163),"",VLOOKUP(LEFT(A1163,5),Unit!A:B,2,FALSE))</f>
        <v/>
      </c>
      <c r="K1163" s="243"/>
      <c r="L1163" s="243"/>
      <c r="M1163" s="291" t="str">
        <f t="shared" si="40"/>
        <v/>
      </c>
      <c r="N1163" s="292" t="str">
        <f>IF(ISBLANK(D1163),"",IFERROR(IF(VLOOKUP(A1163,'Np PL4 Stock'!A:J,10,FALSE)="Np4",D1163-VLOOKUP(A1163,'Np PL4 Stock'!A:E,5,FALSE),D1163-1-VLOOKUP(A1163,'Np PL4 Stock'!A:E,5,FALSE)),""))</f>
        <v/>
      </c>
      <c r="O1163" s="345"/>
      <c r="P1163" s="290"/>
      <c r="Q1163" s="300"/>
      <c r="R1163" s="336"/>
      <c r="S1163" s="301"/>
      <c r="T1163" s="301"/>
      <c r="U1163" s="336"/>
      <c r="V1163" s="354"/>
      <c r="W1163" s="355"/>
      <c r="X1163" s="349"/>
      <c r="Y1163" s="313" t="str">
        <f>IF(ISBLANK(X1163),"",IFERROR(IF(VLOOKUP(A1163,'Np PL4 Stock'!A:J,10,FALSE)="Np4",X1163-VLOOKUP(A1163,'Np PL4 Stock'!A:E,5,FALSE),X1163-1-VLOOKUP(A1163,'Np PL4 Stock'!A:E,5,FALSE)),""))</f>
        <v/>
      </c>
      <c r="Z1163" s="325"/>
      <c r="AA1163" s="315"/>
      <c r="AB1163" s="316"/>
      <c r="AC1163" s="317" t="str">
        <f>IF(ISBLANK(AB1163),"",IFERROR(IF(VLOOKUP(A1163,'Np PL4 Stock'!A:J,10,FALSE)="Np4",AB1163-VLOOKUP(A1163,'Np PL4 Stock'!A:E,5,FALSE),AB1163-1-VLOOKUP(A1163,'Np PL4 Stock'!A:E,5,FALSE)),""))</f>
        <v/>
      </c>
      <c r="AD1163" s="290"/>
      <c r="AE1163" s="300"/>
      <c r="AF1163" s="323"/>
      <c r="AG1163" s="335"/>
      <c r="AH1163" s="336"/>
      <c r="AI1163" s="335"/>
      <c r="AJ1163" s="326"/>
      <c r="AK1163" s="334"/>
    </row>
    <row r="1164" spans="1:37">
      <c r="A1164" s="280" t="str">
        <f t="shared" si="39"/>
        <v/>
      </c>
      <c r="B1164" s="281"/>
      <c r="C1164" s="282"/>
      <c r="D1164" s="282"/>
      <c r="E1164" s="243"/>
      <c r="F1164" s="244"/>
      <c r="G1164" s="243"/>
      <c r="H1164" s="283" t="str">
        <f>IF(ISBLANK(F1164),"",IFERROR(VLOOKUP(A1164,'Np PL4 Stock'!$A:$U,20,FALSE),""))</f>
        <v/>
      </c>
      <c r="J1164" s="283" t="str">
        <f>IF(ISBLANK(F1164),"",VLOOKUP(LEFT(A1164,5),Unit!A:B,2,FALSE))</f>
        <v/>
      </c>
      <c r="K1164" s="243"/>
      <c r="L1164" s="243"/>
      <c r="M1164" s="291" t="str">
        <f t="shared" si="40"/>
        <v/>
      </c>
      <c r="N1164" s="292" t="str">
        <f>IF(ISBLANK(D1164),"",IFERROR(IF(VLOOKUP(A1164,'Np PL4 Stock'!A:J,10,FALSE)="Np4",D1164-VLOOKUP(A1164,'Np PL4 Stock'!A:E,5,FALSE),D1164-1-VLOOKUP(A1164,'Np PL4 Stock'!A:E,5,FALSE)),""))</f>
        <v/>
      </c>
      <c r="O1164" s="345"/>
      <c r="P1164" s="290"/>
      <c r="Q1164" s="300"/>
      <c r="R1164" s="336"/>
      <c r="S1164" s="301"/>
      <c r="T1164" s="301"/>
      <c r="U1164" s="336"/>
      <c r="V1164" s="354"/>
      <c r="W1164" s="355"/>
      <c r="X1164" s="349"/>
      <c r="Y1164" s="313" t="str">
        <f>IF(ISBLANK(X1164),"",IFERROR(IF(VLOOKUP(A1164,'Np PL4 Stock'!A:J,10,FALSE)="Np4",X1164-VLOOKUP(A1164,'Np PL4 Stock'!A:E,5,FALSE),X1164-1-VLOOKUP(A1164,'Np PL4 Stock'!A:E,5,FALSE)),""))</f>
        <v/>
      </c>
      <c r="Z1164" s="325"/>
      <c r="AA1164" s="315"/>
      <c r="AB1164" s="316"/>
      <c r="AC1164" s="317" t="str">
        <f>IF(ISBLANK(AB1164),"",IFERROR(IF(VLOOKUP(A1164,'Np PL4 Stock'!A:J,10,FALSE)="Np4",AB1164-VLOOKUP(A1164,'Np PL4 Stock'!A:E,5,FALSE),AB1164-1-VLOOKUP(A1164,'Np PL4 Stock'!A:E,5,FALSE)),""))</f>
        <v/>
      </c>
      <c r="AD1164" s="290"/>
      <c r="AE1164" s="300"/>
      <c r="AF1164" s="323"/>
      <c r="AG1164" s="335"/>
      <c r="AH1164" s="336"/>
      <c r="AI1164" s="335"/>
      <c r="AJ1164" s="326"/>
      <c r="AK1164" s="334"/>
    </row>
    <row r="1165" spans="1:37">
      <c r="A1165" s="280" t="str">
        <f t="shared" si="39"/>
        <v/>
      </c>
      <c r="B1165" s="281"/>
      <c r="C1165" s="282"/>
      <c r="D1165" s="282"/>
      <c r="E1165" s="243"/>
      <c r="F1165" s="244"/>
      <c r="G1165" s="243"/>
      <c r="H1165" s="283" t="str">
        <f>IF(ISBLANK(F1165),"",IFERROR(VLOOKUP(A1165,'Np PL4 Stock'!$A:$U,20,FALSE),""))</f>
        <v/>
      </c>
      <c r="J1165" s="283" t="str">
        <f>IF(ISBLANK(F1165),"",VLOOKUP(LEFT(A1165,5),Unit!A:B,2,FALSE))</f>
        <v/>
      </c>
      <c r="K1165" s="243"/>
      <c r="L1165" s="243"/>
      <c r="M1165" s="291" t="str">
        <f t="shared" si="40"/>
        <v/>
      </c>
      <c r="N1165" s="292" t="str">
        <f>IF(ISBLANK(D1165),"",IFERROR(IF(VLOOKUP(A1165,'Np PL4 Stock'!A:J,10,FALSE)="Np4",D1165-VLOOKUP(A1165,'Np PL4 Stock'!A:E,5,FALSE),D1165-1-VLOOKUP(A1165,'Np PL4 Stock'!A:E,5,FALSE)),""))</f>
        <v/>
      </c>
      <c r="O1165" s="345"/>
      <c r="P1165" s="290"/>
      <c r="Q1165" s="300"/>
      <c r="R1165" s="336"/>
      <c r="S1165" s="301"/>
      <c r="T1165" s="301"/>
      <c r="U1165" s="336"/>
      <c r="V1165" s="354"/>
      <c r="W1165" s="355"/>
      <c r="X1165" s="349"/>
      <c r="Y1165" s="313" t="str">
        <f>IF(ISBLANK(X1165),"",IFERROR(IF(VLOOKUP(A1165,'Np PL4 Stock'!A:J,10,FALSE)="Np4",X1165-VLOOKUP(A1165,'Np PL4 Stock'!A:E,5,FALSE),X1165-1-VLOOKUP(A1165,'Np PL4 Stock'!A:E,5,FALSE)),""))</f>
        <v/>
      </c>
      <c r="Z1165" s="325"/>
      <c r="AA1165" s="315"/>
      <c r="AB1165" s="316"/>
      <c r="AC1165" s="317" t="str">
        <f>IF(ISBLANK(AB1165),"",IFERROR(IF(VLOOKUP(A1165,'Np PL4 Stock'!A:J,10,FALSE)="Np4",AB1165-VLOOKUP(A1165,'Np PL4 Stock'!A:E,5,FALSE),AB1165-1-VLOOKUP(A1165,'Np PL4 Stock'!A:E,5,FALSE)),""))</f>
        <v/>
      </c>
      <c r="AD1165" s="290"/>
      <c r="AE1165" s="300"/>
      <c r="AF1165" s="323"/>
      <c r="AG1165" s="335"/>
      <c r="AH1165" s="336"/>
      <c r="AI1165" s="335"/>
      <c r="AJ1165" s="326"/>
      <c r="AK1165" s="334"/>
    </row>
    <row r="1166" spans="1:37">
      <c r="A1166" s="280" t="str">
        <f t="shared" si="39"/>
        <v/>
      </c>
      <c r="B1166" s="281"/>
      <c r="C1166" s="282"/>
      <c r="D1166" s="282"/>
      <c r="E1166" s="243"/>
      <c r="F1166" s="244"/>
      <c r="G1166" s="243"/>
      <c r="H1166" s="283" t="str">
        <f>IF(ISBLANK(F1166),"",IFERROR(VLOOKUP(A1166,'Np PL4 Stock'!$A:$U,20,FALSE),""))</f>
        <v/>
      </c>
      <c r="J1166" s="283" t="str">
        <f>IF(ISBLANK(F1166),"",VLOOKUP(LEFT(A1166,5),Unit!A:B,2,FALSE))</f>
        <v/>
      </c>
      <c r="K1166" s="243"/>
      <c r="L1166" s="243"/>
      <c r="M1166" s="291" t="str">
        <f t="shared" si="40"/>
        <v/>
      </c>
      <c r="N1166" s="292" t="str">
        <f>IF(ISBLANK(D1166),"",IFERROR(IF(VLOOKUP(A1166,'Np PL4 Stock'!A:J,10,FALSE)="Np4",D1166-VLOOKUP(A1166,'Np PL4 Stock'!A:E,5,FALSE),D1166-1-VLOOKUP(A1166,'Np PL4 Stock'!A:E,5,FALSE)),""))</f>
        <v/>
      </c>
      <c r="O1166" s="345"/>
      <c r="P1166" s="290"/>
      <c r="Q1166" s="300"/>
      <c r="R1166" s="336"/>
      <c r="S1166" s="301"/>
      <c r="T1166" s="301"/>
      <c r="U1166" s="336"/>
      <c r="V1166" s="354"/>
      <c r="W1166" s="355"/>
      <c r="X1166" s="349"/>
      <c r="Y1166" s="313" t="str">
        <f>IF(ISBLANK(X1166),"",IFERROR(IF(VLOOKUP(A1166,'Np PL4 Stock'!A:J,10,FALSE)="Np4",X1166-VLOOKUP(A1166,'Np PL4 Stock'!A:E,5,FALSE),X1166-1-VLOOKUP(A1166,'Np PL4 Stock'!A:E,5,FALSE)),""))</f>
        <v/>
      </c>
      <c r="Z1166" s="325"/>
      <c r="AA1166" s="315"/>
      <c r="AB1166" s="316"/>
      <c r="AC1166" s="317" t="str">
        <f>IF(ISBLANK(AB1166),"",IFERROR(IF(VLOOKUP(A1166,'Np PL4 Stock'!A:J,10,FALSE)="Np4",AB1166-VLOOKUP(A1166,'Np PL4 Stock'!A:E,5,FALSE),AB1166-1-VLOOKUP(A1166,'Np PL4 Stock'!A:E,5,FALSE)),""))</f>
        <v/>
      </c>
      <c r="AD1166" s="290"/>
      <c r="AE1166" s="300"/>
      <c r="AF1166" s="323"/>
      <c r="AG1166" s="335"/>
      <c r="AH1166" s="336"/>
      <c r="AI1166" s="335"/>
      <c r="AJ1166" s="326"/>
      <c r="AK1166" s="334"/>
    </row>
    <row r="1167" spans="1:37">
      <c r="A1167" s="280" t="str">
        <f t="shared" si="39"/>
        <v/>
      </c>
      <c r="B1167" s="281"/>
      <c r="C1167" s="282"/>
      <c r="D1167" s="282"/>
      <c r="E1167" s="243"/>
      <c r="F1167" s="244"/>
      <c r="G1167" s="243"/>
      <c r="H1167" s="283" t="str">
        <f>IF(ISBLANK(F1167),"",IFERROR(VLOOKUP(A1167,'Np PL4 Stock'!$A:$U,20,FALSE),""))</f>
        <v/>
      </c>
      <c r="J1167" s="283" t="str">
        <f>IF(ISBLANK(F1167),"",VLOOKUP(LEFT(A1167,5),Unit!A:B,2,FALSE))</f>
        <v/>
      </c>
      <c r="K1167" s="243"/>
      <c r="L1167" s="243"/>
      <c r="M1167" s="291" t="str">
        <f t="shared" si="40"/>
        <v/>
      </c>
      <c r="N1167" s="292" t="str">
        <f>IF(ISBLANK(D1167),"",IFERROR(IF(VLOOKUP(A1167,'Np PL4 Stock'!A:J,10,FALSE)="Np4",D1167-VLOOKUP(A1167,'Np PL4 Stock'!A:E,5,FALSE),D1167-1-VLOOKUP(A1167,'Np PL4 Stock'!A:E,5,FALSE)),""))</f>
        <v/>
      </c>
      <c r="O1167" s="345"/>
      <c r="P1167" s="290"/>
      <c r="Q1167" s="300"/>
      <c r="R1167" s="336"/>
      <c r="S1167" s="301"/>
      <c r="T1167" s="301"/>
      <c r="U1167" s="336"/>
      <c r="V1167" s="354"/>
      <c r="W1167" s="355"/>
      <c r="X1167" s="349"/>
      <c r="Y1167" s="313" t="str">
        <f>IF(ISBLANK(X1167),"",IFERROR(IF(VLOOKUP(A1167,'Np PL4 Stock'!A:J,10,FALSE)="Np4",X1167-VLOOKUP(A1167,'Np PL4 Stock'!A:E,5,FALSE),X1167-1-VLOOKUP(A1167,'Np PL4 Stock'!A:E,5,FALSE)),""))</f>
        <v/>
      </c>
      <c r="Z1167" s="325"/>
      <c r="AA1167" s="315"/>
      <c r="AB1167" s="316"/>
      <c r="AC1167" s="317" t="str">
        <f>IF(ISBLANK(AB1167),"",IFERROR(IF(VLOOKUP(A1167,'Np PL4 Stock'!A:J,10,FALSE)="Np4",AB1167-VLOOKUP(A1167,'Np PL4 Stock'!A:E,5,FALSE),AB1167-1-VLOOKUP(A1167,'Np PL4 Stock'!A:E,5,FALSE)),""))</f>
        <v/>
      </c>
      <c r="AD1167" s="290"/>
      <c r="AE1167" s="300"/>
      <c r="AF1167" s="323"/>
      <c r="AG1167" s="335"/>
      <c r="AH1167" s="336"/>
      <c r="AI1167" s="335"/>
      <c r="AJ1167" s="326"/>
      <c r="AK1167" s="334"/>
    </row>
    <row r="1168" spans="1:37">
      <c r="A1168" s="280" t="str">
        <f t="shared" si="39"/>
        <v/>
      </c>
      <c r="B1168" s="281"/>
      <c r="C1168" s="282"/>
      <c r="D1168" s="282"/>
      <c r="E1168" s="243"/>
      <c r="F1168" s="244"/>
      <c r="G1168" s="243"/>
      <c r="H1168" s="283" t="str">
        <f>IF(ISBLANK(F1168),"",IFERROR(VLOOKUP(A1168,'Np PL4 Stock'!$A:$U,20,FALSE),""))</f>
        <v/>
      </c>
      <c r="J1168" s="283" t="str">
        <f>IF(ISBLANK(F1168),"",VLOOKUP(LEFT(A1168,5),Unit!A:B,2,FALSE))</f>
        <v/>
      </c>
      <c r="K1168" s="243"/>
      <c r="L1168" s="243"/>
      <c r="M1168" s="291" t="str">
        <f t="shared" si="40"/>
        <v/>
      </c>
      <c r="N1168" s="292" t="str">
        <f>IF(ISBLANK(D1168),"",IFERROR(IF(VLOOKUP(A1168,'Np PL4 Stock'!A:J,10,FALSE)="Np4",D1168-VLOOKUP(A1168,'Np PL4 Stock'!A:E,5,FALSE),D1168-1-VLOOKUP(A1168,'Np PL4 Stock'!A:E,5,FALSE)),""))</f>
        <v/>
      </c>
      <c r="O1168" s="345"/>
      <c r="P1168" s="290"/>
      <c r="Q1168" s="300"/>
      <c r="R1168" s="336"/>
      <c r="S1168" s="301"/>
      <c r="T1168" s="301"/>
      <c r="U1168" s="336"/>
      <c r="V1168" s="354"/>
      <c r="W1168" s="355"/>
      <c r="X1168" s="349"/>
      <c r="Y1168" s="313" t="str">
        <f>IF(ISBLANK(X1168),"",IFERROR(IF(VLOOKUP(A1168,'Np PL4 Stock'!A:J,10,FALSE)="Np4",X1168-VLOOKUP(A1168,'Np PL4 Stock'!A:E,5,FALSE),X1168-1-VLOOKUP(A1168,'Np PL4 Stock'!A:E,5,FALSE)),""))</f>
        <v/>
      </c>
      <c r="Z1168" s="325"/>
      <c r="AA1168" s="315"/>
      <c r="AB1168" s="316"/>
      <c r="AC1168" s="317" t="str">
        <f>IF(ISBLANK(AB1168),"",IFERROR(IF(VLOOKUP(A1168,'Np PL4 Stock'!A:J,10,FALSE)="Np4",AB1168-VLOOKUP(A1168,'Np PL4 Stock'!A:E,5,FALSE),AB1168-1-VLOOKUP(A1168,'Np PL4 Stock'!A:E,5,FALSE)),""))</f>
        <v/>
      </c>
      <c r="AD1168" s="290"/>
      <c r="AE1168" s="300"/>
      <c r="AF1168" s="323"/>
      <c r="AG1168" s="335"/>
      <c r="AH1168" s="336"/>
      <c r="AI1168" s="335"/>
      <c r="AJ1168" s="326"/>
      <c r="AK1168" s="334"/>
    </row>
    <row r="1169" spans="1:37">
      <c r="A1169" s="280" t="str">
        <f t="shared" si="39"/>
        <v/>
      </c>
      <c r="B1169" s="281"/>
      <c r="C1169" s="282"/>
      <c r="D1169" s="282"/>
      <c r="E1169" s="243"/>
      <c r="F1169" s="244"/>
      <c r="G1169" s="243"/>
      <c r="H1169" s="283" t="str">
        <f>IF(ISBLANK(F1169),"",IFERROR(VLOOKUP(A1169,'Np PL4 Stock'!$A:$U,20,FALSE),""))</f>
        <v/>
      </c>
      <c r="J1169" s="283" t="str">
        <f>IF(ISBLANK(F1169),"",VLOOKUP(LEFT(A1169,5),Unit!A:B,2,FALSE))</f>
        <v/>
      </c>
      <c r="K1169" s="243"/>
      <c r="L1169" s="243"/>
      <c r="M1169" s="291" t="str">
        <f t="shared" si="40"/>
        <v/>
      </c>
      <c r="N1169" s="292" t="str">
        <f>IF(ISBLANK(D1169),"",IFERROR(IF(VLOOKUP(A1169,'Np PL4 Stock'!A:J,10,FALSE)="Np4",D1169-VLOOKUP(A1169,'Np PL4 Stock'!A:E,5,FALSE),D1169-1-VLOOKUP(A1169,'Np PL4 Stock'!A:E,5,FALSE)),""))</f>
        <v/>
      </c>
      <c r="O1169" s="345"/>
      <c r="P1169" s="290"/>
      <c r="Q1169" s="300"/>
      <c r="R1169" s="336"/>
      <c r="S1169" s="301"/>
      <c r="T1169" s="301"/>
      <c r="U1169" s="336"/>
      <c r="V1169" s="354"/>
      <c r="W1169" s="355"/>
      <c r="X1169" s="349"/>
      <c r="Y1169" s="313" t="str">
        <f>IF(ISBLANK(X1169),"",IFERROR(IF(VLOOKUP(A1169,'Np PL4 Stock'!A:J,10,FALSE)="Np4",X1169-VLOOKUP(A1169,'Np PL4 Stock'!A:E,5,FALSE),X1169-1-VLOOKUP(A1169,'Np PL4 Stock'!A:E,5,FALSE)),""))</f>
        <v/>
      </c>
      <c r="Z1169" s="325"/>
      <c r="AA1169" s="315"/>
      <c r="AB1169" s="316"/>
      <c r="AC1169" s="317" t="str">
        <f>IF(ISBLANK(AB1169),"",IFERROR(IF(VLOOKUP(A1169,'Np PL4 Stock'!A:J,10,FALSE)="Np4",AB1169-VLOOKUP(A1169,'Np PL4 Stock'!A:E,5,FALSE),AB1169-1-VLOOKUP(A1169,'Np PL4 Stock'!A:E,5,FALSE)),""))</f>
        <v/>
      </c>
      <c r="AD1169" s="290"/>
      <c r="AE1169" s="300"/>
      <c r="AF1169" s="323"/>
      <c r="AG1169" s="335"/>
      <c r="AH1169" s="336"/>
      <c r="AI1169" s="335"/>
      <c r="AJ1169" s="326"/>
      <c r="AK1169" s="334"/>
    </row>
    <row r="1170" spans="1:37">
      <c r="A1170" s="280" t="str">
        <f t="shared" si="39"/>
        <v/>
      </c>
      <c r="B1170" s="281"/>
      <c r="C1170" s="282"/>
      <c r="D1170" s="282"/>
      <c r="E1170" s="243"/>
      <c r="F1170" s="244"/>
      <c r="G1170" s="243"/>
      <c r="H1170" s="283" t="str">
        <f>IF(ISBLANK(F1170),"",IFERROR(VLOOKUP(A1170,'Np PL4 Stock'!$A:$U,20,FALSE),""))</f>
        <v/>
      </c>
      <c r="J1170" s="283" t="str">
        <f>IF(ISBLANK(F1170),"",VLOOKUP(LEFT(A1170,5),Unit!A:B,2,FALSE))</f>
        <v/>
      </c>
      <c r="K1170" s="243"/>
      <c r="L1170" s="243"/>
      <c r="M1170" s="291" t="str">
        <f t="shared" si="40"/>
        <v/>
      </c>
      <c r="N1170" s="292" t="str">
        <f>IF(ISBLANK(D1170),"",IFERROR(IF(VLOOKUP(A1170,'Np PL4 Stock'!A:J,10,FALSE)="Np4",D1170-VLOOKUP(A1170,'Np PL4 Stock'!A:E,5,FALSE),D1170-1-VLOOKUP(A1170,'Np PL4 Stock'!A:E,5,FALSE)),""))</f>
        <v/>
      </c>
      <c r="O1170" s="345"/>
      <c r="P1170" s="290"/>
      <c r="Q1170" s="300"/>
      <c r="R1170" s="336"/>
      <c r="S1170" s="301"/>
      <c r="T1170" s="301"/>
      <c r="U1170" s="336"/>
      <c r="V1170" s="354"/>
      <c r="W1170" s="355"/>
      <c r="X1170" s="349"/>
      <c r="Y1170" s="313" t="str">
        <f>IF(ISBLANK(X1170),"",IFERROR(IF(VLOOKUP(A1170,'Np PL4 Stock'!A:J,10,FALSE)="Np4",X1170-VLOOKUP(A1170,'Np PL4 Stock'!A:E,5,FALSE),X1170-1-VLOOKUP(A1170,'Np PL4 Stock'!A:E,5,FALSE)),""))</f>
        <v/>
      </c>
      <c r="Z1170" s="325"/>
      <c r="AA1170" s="315"/>
      <c r="AB1170" s="316"/>
      <c r="AC1170" s="317" t="str">
        <f>IF(ISBLANK(AB1170),"",IFERROR(IF(VLOOKUP(A1170,'Np PL4 Stock'!A:J,10,FALSE)="Np4",AB1170-VLOOKUP(A1170,'Np PL4 Stock'!A:E,5,FALSE),AB1170-1-VLOOKUP(A1170,'Np PL4 Stock'!A:E,5,FALSE)),""))</f>
        <v/>
      </c>
      <c r="AD1170" s="290"/>
      <c r="AE1170" s="300"/>
      <c r="AF1170" s="323"/>
      <c r="AG1170" s="335"/>
      <c r="AH1170" s="336"/>
      <c r="AI1170" s="335"/>
      <c r="AJ1170" s="326"/>
      <c r="AK1170" s="334"/>
    </row>
    <row r="1171" spans="1:37">
      <c r="A1171" s="280" t="str">
        <f t="shared" si="39"/>
        <v/>
      </c>
      <c r="B1171" s="281"/>
      <c r="C1171" s="282"/>
      <c r="D1171" s="282"/>
      <c r="E1171" s="243"/>
      <c r="F1171" s="244"/>
      <c r="G1171" s="243"/>
      <c r="H1171" s="283" t="str">
        <f>IF(ISBLANK(F1171),"",IFERROR(VLOOKUP(A1171,'Np PL4 Stock'!$A:$U,20,FALSE),""))</f>
        <v/>
      </c>
      <c r="J1171" s="283" t="str">
        <f>IF(ISBLANK(F1171),"",VLOOKUP(LEFT(A1171,5),Unit!A:B,2,FALSE))</f>
        <v/>
      </c>
      <c r="K1171" s="243"/>
      <c r="L1171" s="243"/>
      <c r="M1171" s="291" t="str">
        <f t="shared" si="40"/>
        <v/>
      </c>
      <c r="N1171" s="292" t="str">
        <f>IF(ISBLANK(D1171),"",IFERROR(IF(VLOOKUP(A1171,'Np PL4 Stock'!A:J,10,FALSE)="Np4",D1171-VLOOKUP(A1171,'Np PL4 Stock'!A:E,5,FALSE),D1171-1-VLOOKUP(A1171,'Np PL4 Stock'!A:E,5,FALSE)),""))</f>
        <v/>
      </c>
      <c r="O1171" s="345"/>
      <c r="P1171" s="290"/>
      <c r="Q1171" s="300"/>
      <c r="R1171" s="336"/>
      <c r="S1171" s="301"/>
      <c r="T1171" s="301"/>
      <c r="U1171" s="336"/>
      <c r="V1171" s="354"/>
      <c r="W1171" s="355"/>
      <c r="X1171" s="349"/>
      <c r="Y1171" s="313" t="str">
        <f>IF(ISBLANK(X1171),"",IFERROR(IF(VLOOKUP(A1171,'Np PL4 Stock'!A:J,10,FALSE)="Np4",X1171-VLOOKUP(A1171,'Np PL4 Stock'!A:E,5,FALSE),X1171-1-VLOOKUP(A1171,'Np PL4 Stock'!A:E,5,FALSE)),""))</f>
        <v/>
      </c>
      <c r="Z1171" s="325"/>
      <c r="AA1171" s="315"/>
      <c r="AB1171" s="316"/>
      <c r="AC1171" s="317" t="str">
        <f>IF(ISBLANK(AB1171),"",IFERROR(IF(VLOOKUP(A1171,'Np PL4 Stock'!A:J,10,FALSE)="Np4",AB1171-VLOOKUP(A1171,'Np PL4 Stock'!A:E,5,FALSE),AB1171-1-VLOOKUP(A1171,'Np PL4 Stock'!A:E,5,FALSE)),""))</f>
        <v/>
      </c>
      <c r="AD1171" s="290"/>
      <c r="AE1171" s="300"/>
      <c r="AF1171" s="323"/>
      <c r="AG1171" s="335"/>
      <c r="AH1171" s="336"/>
      <c r="AI1171" s="335"/>
      <c r="AJ1171" s="326"/>
      <c r="AK1171" s="334"/>
    </row>
    <row r="1172" spans="1:37">
      <c r="A1172" s="280" t="str">
        <f t="shared" si="39"/>
        <v/>
      </c>
      <c r="B1172" s="281"/>
      <c r="C1172" s="282"/>
      <c r="D1172" s="282"/>
      <c r="E1172" s="243"/>
      <c r="F1172" s="244"/>
      <c r="G1172" s="243"/>
      <c r="H1172" s="283" t="str">
        <f>IF(ISBLANK(F1172),"",IFERROR(VLOOKUP(A1172,'Np PL4 Stock'!$A:$U,20,FALSE),""))</f>
        <v/>
      </c>
      <c r="J1172" s="283" t="str">
        <f>IF(ISBLANK(F1172),"",VLOOKUP(LEFT(A1172,5),Unit!A:B,2,FALSE))</f>
        <v/>
      </c>
      <c r="K1172" s="243"/>
      <c r="L1172" s="243"/>
      <c r="M1172" s="291" t="str">
        <f t="shared" si="40"/>
        <v/>
      </c>
      <c r="N1172" s="292" t="str">
        <f>IF(ISBLANK(D1172),"",IFERROR(IF(VLOOKUP(A1172,'Np PL4 Stock'!A:J,10,FALSE)="Np4",D1172-VLOOKUP(A1172,'Np PL4 Stock'!A:E,5,FALSE),D1172-1-VLOOKUP(A1172,'Np PL4 Stock'!A:E,5,FALSE)),""))</f>
        <v/>
      </c>
      <c r="O1172" s="345"/>
      <c r="P1172" s="290"/>
      <c r="Q1172" s="300"/>
      <c r="R1172" s="336"/>
      <c r="S1172" s="301"/>
      <c r="T1172" s="301"/>
      <c r="U1172" s="336"/>
      <c r="V1172" s="354"/>
      <c r="W1172" s="355"/>
      <c r="X1172" s="349"/>
      <c r="Y1172" s="313" t="str">
        <f>IF(ISBLANK(X1172),"",IFERROR(IF(VLOOKUP(A1172,'Np PL4 Stock'!A:J,10,FALSE)="Np4",X1172-VLOOKUP(A1172,'Np PL4 Stock'!A:E,5,FALSE),X1172-1-VLOOKUP(A1172,'Np PL4 Stock'!A:E,5,FALSE)),""))</f>
        <v/>
      </c>
      <c r="Z1172" s="325"/>
      <c r="AA1172" s="315"/>
      <c r="AB1172" s="316"/>
      <c r="AC1172" s="317" t="str">
        <f>IF(ISBLANK(AB1172),"",IFERROR(IF(VLOOKUP(A1172,'Np PL4 Stock'!A:J,10,FALSE)="Np4",AB1172-VLOOKUP(A1172,'Np PL4 Stock'!A:E,5,FALSE),AB1172-1-VLOOKUP(A1172,'Np PL4 Stock'!A:E,5,FALSE)),""))</f>
        <v/>
      </c>
      <c r="AD1172" s="290"/>
      <c r="AE1172" s="300"/>
      <c r="AF1172" s="323"/>
      <c r="AG1172" s="335"/>
      <c r="AH1172" s="336"/>
      <c r="AI1172" s="335"/>
      <c r="AJ1172" s="326"/>
      <c r="AK1172" s="334"/>
    </row>
    <row r="1173" spans="1:37">
      <c r="A1173" s="280" t="str">
        <f t="shared" si="39"/>
        <v/>
      </c>
      <c r="B1173" s="281"/>
      <c r="C1173" s="282"/>
      <c r="D1173" s="282"/>
      <c r="E1173" s="243"/>
      <c r="F1173" s="244"/>
      <c r="G1173" s="243"/>
      <c r="H1173" s="283" t="str">
        <f>IF(ISBLANK(F1173),"",IFERROR(VLOOKUP(A1173,'Np PL4 Stock'!$A:$U,20,FALSE),""))</f>
        <v/>
      </c>
      <c r="J1173" s="283" t="str">
        <f>IF(ISBLANK(F1173),"",VLOOKUP(LEFT(A1173,5),Unit!A:B,2,FALSE))</f>
        <v/>
      </c>
      <c r="K1173" s="243"/>
      <c r="L1173" s="243"/>
      <c r="M1173" s="291" t="str">
        <f t="shared" si="40"/>
        <v/>
      </c>
      <c r="N1173" s="292" t="str">
        <f>IF(ISBLANK(D1173),"",IFERROR(IF(VLOOKUP(A1173,'Np PL4 Stock'!A:J,10,FALSE)="Np4",D1173-VLOOKUP(A1173,'Np PL4 Stock'!A:E,5,FALSE),D1173-1-VLOOKUP(A1173,'Np PL4 Stock'!A:E,5,FALSE)),""))</f>
        <v/>
      </c>
      <c r="O1173" s="345"/>
      <c r="P1173" s="290"/>
      <c r="Q1173" s="300"/>
      <c r="R1173" s="336"/>
      <c r="S1173" s="301"/>
      <c r="T1173" s="301"/>
      <c r="U1173" s="336"/>
      <c r="V1173" s="354"/>
      <c r="W1173" s="355"/>
      <c r="X1173" s="349"/>
      <c r="Y1173" s="313" t="str">
        <f>IF(ISBLANK(X1173),"",IFERROR(IF(VLOOKUP(A1173,'Np PL4 Stock'!A:J,10,FALSE)="Np4",X1173-VLOOKUP(A1173,'Np PL4 Stock'!A:E,5,FALSE),X1173-1-VLOOKUP(A1173,'Np PL4 Stock'!A:E,5,FALSE)),""))</f>
        <v/>
      </c>
      <c r="Z1173" s="325"/>
      <c r="AA1173" s="315"/>
      <c r="AB1173" s="316"/>
      <c r="AC1173" s="317" t="str">
        <f>IF(ISBLANK(AB1173),"",IFERROR(IF(VLOOKUP(A1173,'Np PL4 Stock'!A:J,10,FALSE)="Np4",AB1173-VLOOKUP(A1173,'Np PL4 Stock'!A:E,5,FALSE),AB1173-1-VLOOKUP(A1173,'Np PL4 Stock'!A:E,5,FALSE)),""))</f>
        <v/>
      </c>
      <c r="AD1173" s="290"/>
      <c r="AE1173" s="300"/>
      <c r="AF1173" s="323"/>
      <c r="AG1173" s="335"/>
      <c r="AH1173" s="336"/>
      <c r="AI1173" s="335"/>
      <c r="AJ1173" s="326"/>
      <c r="AK1173" s="334"/>
    </row>
    <row r="1174" spans="1:37">
      <c r="A1174" s="280" t="str">
        <f t="shared" si="39"/>
        <v/>
      </c>
      <c r="B1174" s="281"/>
      <c r="C1174" s="282"/>
      <c r="D1174" s="282"/>
      <c r="E1174" s="243"/>
      <c r="F1174" s="244"/>
      <c r="G1174" s="243"/>
      <c r="H1174" s="283" t="str">
        <f>IF(ISBLANK(F1174),"",IFERROR(VLOOKUP(A1174,'Np PL4 Stock'!$A:$U,20,FALSE),""))</f>
        <v/>
      </c>
      <c r="J1174" s="283" t="str">
        <f>IF(ISBLANK(F1174),"",VLOOKUP(LEFT(A1174,5),Unit!A:B,2,FALSE))</f>
        <v/>
      </c>
      <c r="K1174" s="243"/>
      <c r="L1174" s="243"/>
      <c r="M1174" s="291" t="str">
        <f t="shared" si="40"/>
        <v/>
      </c>
      <c r="N1174" s="292" t="str">
        <f>IF(ISBLANK(D1174),"",IFERROR(IF(VLOOKUP(A1174,'Np PL4 Stock'!A:J,10,FALSE)="Np4",D1174-VLOOKUP(A1174,'Np PL4 Stock'!A:E,5,FALSE),D1174-1-VLOOKUP(A1174,'Np PL4 Stock'!A:E,5,FALSE)),""))</f>
        <v/>
      </c>
      <c r="O1174" s="345"/>
      <c r="P1174" s="290"/>
      <c r="Q1174" s="300"/>
      <c r="R1174" s="336"/>
      <c r="S1174" s="301"/>
      <c r="T1174" s="301"/>
      <c r="U1174" s="336"/>
      <c r="V1174" s="354"/>
      <c r="W1174" s="355"/>
      <c r="X1174" s="349"/>
      <c r="Y1174" s="313" t="str">
        <f>IF(ISBLANK(X1174),"",IFERROR(IF(VLOOKUP(A1174,'Np PL4 Stock'!A:J,10,FALSE)="Np4",X1174-VLOOKUP(A1174,'Np PL4 Stock'!A:E,5,FALSE),X1174-1-VLOOKUP(A1174,'Np PL4 Stock'!A:E,5,FALSE)),""))</f>
        <v/>
      </c>
      <c r="Z1174" s="325"/>
      <c r="AA1174" s="315"/>
      <c r="AB1174" s="316"/>
      <c r="AC1174" s="317" t="str">
        <f>IF(ISBLANK(AB1174),"",IFERROR(IF(VLOOKUP(A1174,'Np PL4 Stock'!A:J,10,FALSE)="Np4",AB1174-VLOOKUP(A1174,'Np PL4 Stock'!A:E,5,FALSE),AB1174-1-VLOOKUP(A1174,'Np PL4 Stock'!A:E,5,FALSE)),""))</f>
        <v/>
      </c>
      <c r="AD1174" s="290"/>
      <c r="AE1174" s="300"/>
      <c r="AF1174" s="323"/>
      <c r="AG1174" s="335"/>
      <c r="AH1174" s="336"/>
      <c r="AI1174" s="335"/>
      <c r="AJ1174" s="326"/>
      <c r="AK1174" s="334"/>
    </row>
    <row r="1175" spans="1:37">
      <c r="A1175" s="280" t="str">
        <f t="shared" si="39"/>
        <v/>
      </c>
      <c r="B1175" s="281"/>
      <c r="C1175" s="282"/>
      <c r="D1175" s="282"/>
      <c r="E1175" s="243"/>
      <c r="F1175" s="244"/>
      <c r="G1175" s="243"/>
      <c r="H1175" s="283" t="str">
        <f>IF(ISBLANK(F1175),"",IFERROR(VLOOKUP(A1175,'Np PL4 Stock'!$A:$U,20,FALSE),""))</f>
        <v/>
      </c>
      <c r="J1175" s="283" t="str">
        <f>IF(ISBLANK(F1175),"",VLOOKUP(LEFT(A1175,5),Unit!A:B,2,FALSE))</f>
        <v/>
      </c>
      <c r="K1175" s="243"/>
      <c r="L1175" s="243"/>
      <c r="M1175" s="291" t="str">
        <f t="shared" si="40"/>
        <v/>
      </c>
      <c r="N1175" s="292" t="str">
        <f>IF(ISBLANK(D1175),"",IFERROR(IF(VLOOKUP(A1175,'Np PL4 Stock'!A:J,10,FALSE)="Np4",D1175-VLOOKUP(A1175,'Np PL4 Stock'!A:E,5,FALSE),D1175-1-VLOOKUP(A1175,'Np PL4 Stock'!A:E,5,FALSE)),""))</f>
        <v/>
      </c>
      <c r="O1175" s="345"/>
      <c r="P1175" s="290"/>
      <c r="Q1175" s="300"/>
      <c r="R1175" s="336"/>
      <c r="S1175" s="301"/>
      <c r="T1175" s="301"/>
      <c r="U1175" s="336"/>
      <c r="V1175" s="354"/>
      <c r="W1175" s="355"/>
      <c r="X1175" s="349"/>
      <c r="Y1175" s="313" t="str">
        <f>IF(ISBLANK(X1175),"",IFERROR(IF(VLOOKUP(A1175,'Np PL4 Stock'!A:J,10,FALSE)="Np4",X1175-VLOOKUP(A1175,'Np PL4 Stock'!A:E,5,FALSE),X1175-1-VLOOKUP(A1175,'Np PL4 Stock'!A:E,5,FALSE)),""))</f>
        <v/>
      </c>
      <c r="Z1175" s="325"/>
      <c r="AA1175" s="315"/>
      <c r="AB1175" s="316"/>
      <c r="AC1175" s="317" t="str">
        <f>IF(ISBLANK(AB1175),"",IFERROR(IF(VLOOKUP(A1175,'Np PL4 Stock'!A:J,10,FALSE)="Np4",AB1175-VLOOKUP(A1175,'Np PL4 Stock'!A:E,5,FALSE),AB1175-1-VLOOKUP(A1175,'Np PL4 Stock'!A:E,5,FALSE)),""))</f>
        <v/>
      </c>
      <c r="AD1175" s="290"/>
      <c r="AE1175" s="300"/>
      <c r="AF1175" s="323"/>
      <c r="AG1175" s="335"/>
      <c r="AH1175" s="336"/>
      <c r="AI1175" s="335"/>
      <c r="AJ1175" s="326"/>
      <c r="AK1175" s="334"/>
    </row>
    <row r="1176" spans="1:37">
      <c r="A1176" s="280" t="str">
        <f t="shared" si="39"/>
        <v/>
      </c>
      <c r="B1176" s="281"/>
      <c r="C1176" s="282"/>
      <c r="D1176" s="282"/>
      <c r="E1176" s="243"/>
      <c r="F1176" s="244"/>
      <c r="G1176" s="243"/>
      <c r="H1176" s="283" t="str">
        <f>IF(ISBLANK(F1176),"",IFERROR(VLOOKUP(A1176,'Np PL4 Stock'!$A:$U,20,FALSE),""))</f>
        <v/>
      </c>
      <c r="J1176" s="283" t="str">
        <f>IF(ISBLANK(F1176),"",VLOOKUP(LEFT(A1176,5),Unit!A:B,2,FALSE))</f>
        <v/>
      </c>
      <c r="K1176" s="243"/>
      <c r="L1176" s="243"/>
      <c r="M1176" s="291" t="str">
        <f t="shared" si="40"/>
        <v/>
      </c>
      <c r="N1176" s="292" t="str">
        <f>IF(ISBLANK(D1176),"",IFERROR(IF(VLOOKUP(A1176,'Np PL4 Stock'!A:J,10,FALSE)="Np4",D1176-VLOOKUP(A1176,'Np PL4 Stock'!A:E,5,FALSE),D1176-1-VLOOKUP(A1176,'Np PL4 Stock'!A:E,5,FALSE)),""))</f>
        <v/>
      </c>
      <c r="O1176" s="345"/>
      <c r="P1176" s="290"/>
      <c r="Q1176" s="300"/>
      <c r="R1176" s="336"/>
      <c r="S1176" s="301"/>
      <c r="T1176" s="301"/>
      <c r="U1176" s="336"/>
      <c r="V1176" s="354"/>
      <c r="W1176" s="355"/>
      <c r="X1176" s="349"/>
      <c r="Y1176" s="313" t="str">
        <f>IF(ISBLANK(X1176),"",IFERROR(IF(VLOOKUP(A1176,'Np PL4 Stock'!A:J,10,FALSE)="Np4",X1176-VLOOKUP(A1176,'Np PL4 Stock'!A:E,5,FALSE),X1176-1-VLOOKUP(A1176,'Np PL4 Stock'!A:E,5,FALSE)),""))</f>
        <v/>
      </c>
      <c r="Z1176" s="325"/>
      <c r="AA1176" s="315"/>
      <c r="AB1176" s="316"/>
      <c r="AC1176" s="317" t="str">
        <f>IF(ISBLANK(AB1176),"",IFERROR(IF(VLOOKUP(A1176,'Np PL4 Stock'!A:J,10,FALSE)="Np4",AB1176-VLOOKUP(A1176,'Np PL4 Stock'!A:E,5,FALSE),AB1176-1-VLOOKUP(A1176,'Np PL4 Stock'!A:E,5,FALSE)),""))</f>
        <v/>
      </c>
      <c r="AD1176" s="290"/>
      <c r="AE1176" s="300"/>
      <c r="AF1176" s="323"/>
      <c r="AG1176" s="335"/>
      <c r="AH1176" s="336"/>
      <c r="AI1176" s="335"/>
      <c r="AJ1176" s="326"/>
      <c r="AK1176" s="334"/>
    </row>
    <row r="1177" spans="1:37">
      <c r="A1177" s="280" t="str">
        <f t="shared" si="39"/>
        <v/>
      </c>
      <c r="B1177" s="281"/>
      <c r="C1177" s="282"/>
      <c r="D1177" s="282"/>
      <c r="E1177" s="243"/>
      <c r="F1177" s="244"/>
      <c r="G1177" s="243"/>
      <c r="H1177" s="283" t="str">
        <f>IF(ISBLANK(F1177),"",IFERROR(VLOOKUP(A1177,'Np PL4 Stock'!$A:$U,20,FALSE),""))</f>
        <v/>
      </c>
      <c r="J1177" s="283" t="str">
        <f>IF(ISBLANK(F1177),"",VLOOKUP(LEFT(A1177,5),Unit!A:B,2,FALSE))</f>
        <v/>
      </c>
      <c r="K1177" s="243"/>
      <c r="L1177" s="243"/>
      <c r="M1177" s="291" t="str">
        <f t="shared" si="40"/>
        <v/>
      </c>
      <c r="N1177" s="292" t="str">
        <f>IF(ISBLANK(D1177),"",IFERROR(IF(VLOOKUP(A1177,'Np PL4 Stock'!A:J,10,FALSE)="Np4",D1177-VLOOKUP(A1177,'Np PL4 Stock'!A:E,5,FALSE),D1177-1-VLOOKUP(A1177,'Np PL4 Stock'!A:E,5,FALSE)),""))</f>
        <v/>
      </c>
      <c r="O1177" s="345"/>
      <c r="P1177" s="290"/>
      <c r="Q1177" s="300"/>
      <c r="R1177" s="336"/>
      <c r="S1177" s="301"/>
      <c r="T1177" s="301"/>
      <c r="U1177" s="336"/>
      <c r="V1177" s="354"/>
      <c r="W1177" s="355"/>
      <c r="X1177" s="349"/>
      <c r="Y1177" s="313" t="str">
        <f>IF(ISBLANK(X1177),"",IFERROR(IF(VLOOKUP(A1177,'Np PL4 Stock'!A:J,10,FALSE)="Np4",X1177-VLOOKUP(A1177,'Np PL4 Stock'!A:E,5,FALSE),X1177-1-VLOOKUP(A1177,'Np PL4 Stock'!A:E,5,FALSE)),""))</f>
        <v/>
      </c>
      <c r="Z1177" s="325"/>
      <c r="AA1177" s="315"/>
      <c r="AB1177" s="316"/>
      <c r="AC1177" s="317" t="str">
        <f>IF(ISBLANK(AB1177),"",IFERROR(IF(VLOOKUP(A1177,'Np PL4 Stock'!A:J,10,FALSE)="Np4",AB1177-VLOOKUP(A1177,'Np PL4 Stock'!A:E,5,FALSE),AB1177-1-VLOOKUP(A1177,'Np PL4 Stock'!A:E,5,FALSE)),""))</f>
        <v/>
      </c>
      <c r="AD1177" s="290"/>
      <c r="AE1177" s="300"/>
      <c r="AF1177" s="323"/>
      <c r="AG1177" s="335"/>
      <c r="AH1177" s="336"/>
      <c r="AI1177" s="335"/>
      <c r="AJ1177" s="326"/>
      <c r="AK1177" s="334"/>
    </row>
    <row r="1178" spans="1:37">
      <c r="A1178" s="280" t="str">
        <f t="shared" si="39"/>
        <v/>
      </c>
      <c r="B1178" s="281"/>
      <c r="C1178" s="282"/>
      <c r="D1178" s="282"/>
      <c r="E1178" s="243"/>
      <c r="F1178" s="244"/>
      <c r="G1178" s="243"/>
      <c r="H1178" s="283" t="str">
        <f>IF(ISBLANK(F1178),"",IFERROR(VLOOKUP(A1178,'Np PL4 Stock'!$A:$U,20,FALSE),""))</f>
        <v/>
      </c>
      <c r="J1178" s="283" t="str">
        <f>IF(ISBLANK(F1178),"",VLOOKUP(LEFT(A1178,5),Unit!A:B,2,FALSE))</f>
        <v/>
      </c>
      <c r="K1178" s="243"/>
      <c r="L1178" s="243"/>
      <c r="M1178" s="291" t="str">
        <f t="shared" si="40"/>
        <v/>
      </c>
      <c r="N1178" s="292" t="str">
        <f>IF(ISBLANK(D1178),"",IFERROR(IF(VLOOKUP(A1178,'Np PL4 Stock'!A:J,10,FALSE)="Np4",D1178-VLOOKUP(A1178,'Np PL4 Stock'!A:E,5,FALSE),D1178-1-VLOOKUP(A1178,'Np PL4 Stock'!A:E,5,FALSE)),""))</f>
        <v/>
      </c>
      <c r="O1178" s="345"/>
      <c r="P1178" s="290"/>
      <c r="Q1178" s="300"/>
      <c r="R1178" s="336"/>
      <c r="S1178" s="301"/>
      <c r="T1178" s="301"/>
      <c r="U1178" s="336"/>
      <c r="V1178" s="354"/>
      <c r="W1178" s="355"/>
      <c r="X1178" s="349"/>
      <c r="Y1178" s="313" t="str">
        <f>IF(ISBLANK(X1178),"",IFERROR(IF(VLOOKUP(A1178,'Np PL4 Stock'!A:J,10,FALSE)="Np4",X1178-VLOOKUP(A1178,'Np PL4 Stock'!A:E,5,FALSE),X1178-1-VLOOKUP(A1178,'Np PL4 Stock'!A:E,5,FALSE)),""))</f>
        <v/>
      </c>
      <c r="Z1178" s="325"/>
      <c r="AA1178" s="315"/>
      <c r="AB1178" s="316"/>
      <c r="AC1178" s="317" t="str">
        <f>IF(ISBLANK(AB1178),"",IFERROR(IF(VLOOKUP(A1178,'Np PL4 Stock'!A:J,10,FALSE)="Np4",AB1178-VLOOKUP(A1178,'Np PL4 Stock'!A:E,5,FALSE),AB1178-1-VLOOKUP(A1178,'Np PL4 Stock'!A:E,5,FALSE)),""))</f>
        <v/>
      </c>
      <c r="AD1178" s="290"/>
      <c r="AE1178" s="300"/>
      <c r="AF1178" s="323"/>
      <c r="AG1178" s="335"/>
      <c r="AH1178" s="336"/>
      <c r="AI1178" s="335"/>
      <c r="AJ1178" s="326"/>
      <c r="AK1178" s="334"/>
    </row>
    <row r="1179" spans="1:37">
      <c r="A1179" s="280" t="str">
        <f t="shared" si="39"/>
        <v/>
      </c>
      <c r="B1179" s="281"/>
      <c r="C1179" s="282"/>
      <c r="D1179" s="282"/>
      <c r="E1179" s="243"/>
      <c r="F1179" s="244"/>
      <c r="G1179" s="243"/>
      <c r="H1179" s="283" t="str">
        <f>IF(ISBLANK(F1179),"",IFERROR(VLOOKUP(A1179,'Np PL4 Stock'!$A:$U,20,FALSE),""))</f>
        <v/>
      </c>
      <c r="J1179" s="283" t="str">
        <f>IF(ISBLANK(F1179),"",VLOOKUP(LEFT(A1179,5),Unit!A:B,2,FALSE))</f>
        <v/>
      </c>
      <c r="K1179" s="243"/>
      <c r="L1179" s="243"/>
      <c r="M1179" s="291" t="str">
        <f t="shared" si="40"/>
        <v/>
      </c>
      <c r="N1179" s="292" t="str">
        <f>IF(ISBLANK(D1179),"",IFERROR(IF(VLOOKUP(A1179,'Np PL4 Stock'!A:J,10,FALSE)="Np4",D1179-VLOOKUP(A1179,'Np PL4 Stock'!A:E,5,FALSE),D1179-1-VLOOKUP(A1179,'Np PL4 Stock'!A:E,5,FALSE)),""))</f>
        <v/>
      </c>
      <c r="O1179" s="345"/>
      <c r="P1179" s="290"/>
      <c r="Q1179" s="300"/>
      <c r="R1179" s="336"/>
      <c r="S1179" s="301"/>
      <c r="T1179" s="301"/>
      <c r="U1179" s="336"/>
      <c r="V1179" s="354"/>
      <c r="W1179" s="355"/>
      <c r="X1179" s="349"/>
      <c r="Y1179" s="313" t="str">
        <f>IF(ISBLANK(X1179),"",IFERROR(IF(VLOOKUP(A1179,'Np PL4 Stock'!A:J,10,FALSE)="Np4",X1179-VLOOKUP(A1179,'Np PL4 Stock'!A:E,5,FALSE),X1179-1-VLOOKUP(A1179,'Np PL4 Stock'!A:E,5,FALSE)),""))</f>
        <v/>
      </c>
      <c r="Z1179" s="325"/>
      <c r="AA1179" s="315"/>
      <c r="AB1179" s="316"/>
      <c r="AC1179" s="317" t="str">
        <f>IF(ISBLANK(AB1179),"",IFERROR(IF(VLOOKUP(A1179,'Np PL4 Stock'!A:J,10,FALSE)="Np4",AB1179-VLOOKUP(A1179,'Np PL4 Stock'!A:E,5,FALSE),AB1179-1-VLOOKUP(A1179,'Np PL4 Stock'!A:E,5,FALSE)),""))</f>
        <v/>
      </c>
      <c r="AD1179" s="290"/>
      <c r="AE1179" s="300"/>
      <c r="AF1179" s="323"/>
      <c r="AG1179" s="335"/>
      <c r="AH1179" s="336"/>
      <c r="AI1179" s="335"/>
      <c r="AJ1179" s="326"/>
      <c r="AK1179" s="334"/>
    </row>
    <row r="1180" spans="1:37">
      <c r="A1180" s="280" t="str">
        <f t="shared" si="39"/>
        <v/>
      </c>
      <c r="B1180" s="281"/>
      <c r="C1180" s="282"/>
      <c r="D1180" s="282"/>
      <c r="E1180" s="243"/>
      <c r="F1180" s="244"/>
      <c r="G1180" s="243"/>
      <c r="H1180" s="283" t="str">
        <f>IF(ISBLANK(F1180),"",IFERROR(VLOOKUP(A1180,'Np PL4 Stock'!$A:$U,20,FALSE),""))</f>
        <v/>
      </c>
      <c r="J1180" s="283" t="str">
        <f>IF(ISBLANK(F1180),"",VLOOKUP(LEFT(A1180,5),Unit!A:B,2,FALSE))</f>
        <v/>
      </c>
      <c r="K1180" s="243"/>
      <c r="L1180" s="243"/>
      <c r="M1180" s="291" t="str">
        <f t="shared" si="40"/>
        <v/>
      </c>
      <c r="N1180" s="292" t="str">
        <f>IF(ISBLANK(D1180),"",IFERROR(IF(VLOOKUP(A1180,'Np PL4 Stock'!A:J,10,FALSE)="Np4",D1180-VLOOKUP(A1180,'Np PL4 Stock'!A:E,5,FALSE),D1180-1-VLOOKUP(A1180,'Np PL4 Stock'!A:E,5,FALSE)),""))</f>
        <v/>
      </c>
      <c r="O1180" s="345"/>
      <c r="P1180" s="290"/>
      <c r="Q1180" s="300"/>
      <c r="R1180" s="336"/>
      <c r="S1180" s="301"/>
      <c r="T1180" s="301"/>
      <c r="U1180" s="336"/>
      <c r="V1180" s="354"/>
      <c r="W1180" s="355"/>
      <c r="X1180" s="349"/>
      <c r="Y1180" s="313" t="str">
        <f>IF(ISBLANK(X1180),"",IFERROR(IF(VLOOKUP(A1180,'Np PL4 Stock'!A:J,10,FALSE)="Np4",X1180-VLOOKUP(A1180,'Np PL4 Stock'!A:E,5,FALSE),X1180-1-VLOOKUP(A1180,'Np PL4 Stock'!A:E,5,FALSE)),""))</f>
        <v/>
      </c>
      <c r="Z1180" s="325"/>
      <c r="AA1180" s="315"/>
      <c r="AB1180" s="316"/>
      <c r="AC1180" s="317" t="str">
        <f>IF(ISBLANK(AB1180),"",IFERROR(IF(VLOOKUP(A1180,'Np PL4 Stock'!A:J,10,FALSE)="Np4",AB1180-VLOOKUP(A1180,'Np PL4 Stock'!A:E,5,FALSE),AB1180-1-VLOOKUP(A1180,'Np PL4 Stock'!A:E,5,FALSE)),""))</f>
        <v/>
      </c>
      <c r="AD1180" s="290"/>
      <c r="AE1180" s="300"/>
      <c r="AF1180" s="323"/>
      <c r="AG1180" s="335"/>
      <c r="AH1180" s="336"/>
      <c r="AI1180" s="335"/>
      <c r="AJ1180" s="326"/>
      <c r="AK1180" s="334"/>
    </row>
    <row r="1181" spans="1:37">
      <c r="A1181" s="280" t="str">
        <f t="shared" si="39"/>
        <v/>
      </c>
      <c r="B1181" s="281"/>
      <c r="C1181" s="282"/>
      <c r="D1181" s="282"/>
      <c r="E1181" s="243"/>
      <c r="F1181" s="244"/>
      <c r="G1181" s="243"/>
      <c r="H1181" s="283" t="str">
        <f>IF(ISBLANK(F1181),"",IFERROR(VLOOKUP(A1181,'Np PL4 Stock'!$A:$U,20,FALSE),""))</f>
        <v/>
      </c>
      <c r="J1181" s="283" t="str">
        <f>IF(ISBLANK(F1181),"",VLOOKUP(LEFT(A1181,5),Unit!A:B,2,FALSE))</f>
        <v/>
      </c>
      <c r="K1181" s="243"/>
      <c r="L1181" s="243"/>
      <c r="M1181" s="291" t="str">
        <f t="shared" si="40"/>
        <v/>
      </c>
      <c r="N1181" s="292" t="str">
        <f>IF(ISBLANK(D1181),"",IFERROR(IF(VLOOKUP(A1181,'Np PL4 Stock'!A:J,10,FALSE)="Np4",D1181-VLOOKUP(A1181,'Np PL4 Stock'!A:E,5,FALSE),D1181-1-VLOOKUP(A1181,'Np PL4 Stock'!A:E,5,FALSE)),""))</f>
        <v/>
      </c>
      <c r="O1181" s="345"/>
      <c r="P1181" s="290"/>
      <c r="Q1181" s="300"/>
      <c r="R1181" s="336"/>
      <c r="S1181" s="301"/>
      <c r="T1181" s="301"/>
      <c r="U1181" s="336"/>
      <c r="V1181" s="354"/>
      <c r="W1181" s="355"/>
      <c r="X1181" s="349"/>
      <c r="Y1181" s="313" t="str">
        <f>IF(ISBLANK(X1181),"",IFERROR(IF(VLOOKUP(A1181,'Np PL4 Stock'!A:J,10,FALSE)="Np4",X1181-VLOOKUP(A1181,'Np PL4 Stock'!A:E,5,FALSE),X1181-1-VLOOKUP(A1181,'Np PL4 Stock'!A:E,5,FALSE)),""))</f>
        <v/>
      </c>
      <c r="Z1181" s="325"/>
      <c r="AA1181" s="315"/>
      <c r="AB1181" s="316"/>
      <c r="AC1181" s="317" t="str">
        <f>IF(ISBLANK(AB1181),"",IFERROR(IF(VLOOKUP(A1181,'Np PL4 Stock'!A:J,10,FALSE)="Np4",AB1181-VLOOKUP(A1181,'Np PL4 Stock'!A:E,5,FALSE),AB1181-1-VLOOKUP(A1181,'Np PL4 Stock'!A:E,5,FALSE)),""))</f>
        <v/>
      </c>
      <c r="AD1181" s="290"/>
      <c r="AE1181" s="300"/>
      <c r="AF1181" s="323"/>
      <c r="AG1181" s="335"/>
      <c r="AH1181" s="336"/>
      <c r="AI1181" s="335"/>
      <c r="AJ1181" s="326"/>
      <c r="AK1181" s="334"/>
    </row>
    <row r="1182" spans="1:37">
      <c r="A1182" s="280" t="str">
        <f t="shared" si="39"/>
        <v/>
      </c>
      <c r="B1182" s="281"/>
      <c r="C1182" s="282"/>
      <c r="D1182" s="282"/>
      <c r="E1182" s="243"/>
      <c r="F1182" s="244"/>
      <c r="G1182" s="243"/>
      <c r="H1182" s="283" t="str">
        <f>IF(ISBLANK(F1182),"",IFERROR(VLOOKUP(A1182,'Np PL4 Stock'!$A:$U,20,FALSE),""))</f>
        <v/>
      </c>
      <c r="J1182" s="283" t="str">
        <f>IF(ISBLANK(F1182),"",VLOOKUP(LEFT(A1182,5),Unit!A:B,2,FALSE))</f>
        <v/>
      </c>
      <c r="K1182" s="243"/>
      <c r="L1182" s="243"/>
      <c r="M1182" s="291" t="str">
        <f t="shared" si="40"/>
        <v/>
      </c>
      <c r="N1182" s="292" t="str">
        <f>IF(ISBLANK(D1182),"",IFERROR(IF(VLOOKUP(A1182,'Np PL4 Stock'!A:J,10,FALSE)="Np4",D1182-VLOOKUP(A1182,'Np PL4 Stock'!A:E,5,FALSE),D1182-1-VLOOKUP(A1182,'Np PL4 Stock'!A:E,5,FALSE)),""))</f>
        <v/>
      </c>
      <c r="O1182" s="345"/>
      <c r="P1182" s="290"/>
      <c r="Q1182" s="300"/>
      <c r="R1182" s="336"/>
      <c r="S1182" s="301"/>
      <c r="T1182" s="301"/>
      <c r="U1182" s="336"/>
      <c r="V1182" s="354"/>
      <c r="W1182" s="355"/>
      <c r="X1182" s="349"/>
      <c r="Y1182" s="313" t="str">
        <f>IF(ISBLANK(X1182),"",IFERROR(IF(VLOOKUP(A1182,'Np PL4 Stock'!A:J,10,FALSE)="Np4",X1182-VLOOKUP(A1182,'Np PL4 Stock'!A:E,5,FALSE),X1182-1-VLOOKUP(A1182,'Np PL4 Stock'!A:E,5,FALSE)),""))</f>
        <v/>
      </c>
      <c r="Z1182" s="325"/>
      <c r="AA1182" s="315"/>
      <c r="AB1182" s="316"/>
      <c r="AC1182" s="317" t="str">
        <f>IF(ISBLANK(AB1182),"",IFERROR(IF(VLOOKUP(A1182,'Np PL4 Stock'!A:J,10,FALSE)="Np4",AB1182-VLOOKUP(A1182,'Np PL4 Stock'!A:E,5,FALSE),AB1182-1-VLOOKUP(A1182,'Np PL4 Stock'!A:E,5,FALSE)),""))</f>
        <v/>
      </c>
      <c r="AD1182" s="290"/>
      <c r="AE1182" s="300"/>
      <c r="AF1182" s="323"/>
      <c r="AG1182" s="335"/>
      <c r="AH1182" s="336"/>
      <c r="AI1182" s="335"/>
      <c r="AJ1182" s="326"/>
      <c r="AK1182" s="334"/>
    </row>
    <row r="1183" spans="1:37">
      <c r="A1183" s="280" t="str">
        <f t="shared" si="39"/>
        <v/>
      </c>
      <c r="B1183" s="281"/>
      <c r="C1183" s="282"/>
      <c r="D1183" s="282"/>
      <c r="E1183" s="243"/>
      <c r="F1183" s="244"/>
      <c r="G1183" s="243"/>
      <c r="H1183" s="283" t="str">
        <f>IF(ISBLANK(F1183),"",IFERROR(VLOOKUP(A1183,'Np PL4 Stock'!$A:$U,20,FALSE),""))</f>
        <v/>
      </c>
      <c r="J1183" s="283" t="str">
        <f>IF(ISBLANK(F1183),"",VLOOKUP(LEFT(A1183,5),Unit!A:B,2,FALSE))</f>
        <v/>
      </c>
      <c r="K1183" s="243"/>
      <c r="L1183" s="243"/>
      <c r="M1183" s="291" t="str">
        <f t="shared" si="40"/>
        <v/>
      </c>
      <c r="N1183" s="292" t="str">
        <f>IF(ISBLANK(D1183),"",IFERROR(IF(VLOOKUP(A1183,'Np PL4 Stock'!A:J,10,FALSE)="Np4",D1183-VLOOKUP(A1183,'Np PL4 Stock'!A:E,5,FALSE),D1183-1-VLOOKUP(A1183,'Np PL4 Stock'!A:E,5,FALSE)),""))</f>
        <v/>
      </c>
      <c r="O1183" s="345"/>
      <c r="P1183" s="290"/>
      <c r="Q1183" s="300"/>
      <c r="R1183" s="336"/>
      <c r="S1183" s="301"/>
      <c r="T1183" s="301"/>
      <c r="U1183" s="336"/>
      <c r="V1183" s="354"/>
      <c r="W1183" s="355"/>
      <c r="X1183" s="349"/>
      <c r="Y1183" s="313" t="str">
        <f>IF(ISBLANK(X1183),"",IFERROR(IF(VLOOKUP(A1183,'Np PL4 Stock'!A:J,10,FALSE)="Np4",X1183-VLOOKUP(A1183,'Np PL4 Stock'!A:E,5,FALSE),X1183-1-VLOOKUP(A1183,'Np PL4 Stock'!A:E,5,FALSE)),""))</f>
        <v/>
      </c>
      <c r="Z1183" s="325"/>
      <c r="AA1183" s="315"/>
      <c r="AB1183" s="316"/>
      <c r="AC1183" s="317" t="str">
        <f>IF(ISBLANK(AB1183),"",IFERROR(IF(VLOOKUP(A1183,'Np PL4 Stock'!A:J,10,FALSE)="Np4",AB1183-VLOOKUP(A1183,'Np PL4 Stock'!A:E,5,FALSE),AB1183-1-VLOOKUP(A1183,'Np PL4 Stock'!A:E,5,FALSE)),""))</f>
        <v/>
      </c>
      <c r="AD1183" s="290"/>
      <c r="AE1183" s="300"/>
      <c r="AF1183" s="323"/>
      <c r="AG1183" s="335"/>
      <c r="AH1183" s="336"/>
      <c r="AI1183" s="335"/>
      <c r="AJ1183" s="326"/>
      <c r="AK1183" s="334"/>
    </row>
    <row r="1184" spans="1:37">
      <c r="A1184" s="280" t="str">
        <f t="shared" si="39"/>
        <v/>
      </c>
      <c r="B1184" s="281"/>
      <c r="C1184" s="282"/>
      <c r="D1184" s="282"/>
      <c r="E1184" s="243"/>
      <c r="F1184" s="244"/>
      <c r="G1184" s="243"/>
      <c r="H1184" s="283" t="str">
        <f>IF(ISBLANK(F1184),"",IFERROR(VLOOKUP(A1184,'Np PL4 Stock'!$A:$U,20,FALSE),""))</f>
        <v/>
      </c>
      <c r="J1184" s="283" t="str">
        <f>IF(ISBLANK(F1184),"",VLOOKUP(LEFT(A1184,5),Unit!A:B,2,FALSE))</f>
        <v/>
      </c>
      <c r="K1184" s="243"/>
      <c r="L1184" s="243"/>
      <c r="M1184" s="291" t="str">
        <f t="shared" si="40"/>
        <v/>
      </c>
      <c r="N1184" s="292" t="str">
        <f>IF(ISBLANK(D1184),"",IFERROR(IF(VLOOKUP(A1184,'Np PL4 Stock'!A:J,10,FALSE)="Np4",D1184-VLOOKUP(A1184,'Np PL4 Stock'!A:E,5,FALSE),D1184-1-VLOOKUP(A1184,'Np PL4 Stock'!A:E,5,FALSE)),""))</f>
        <v/>
      </c>
      <c r="O1184" s="345"/>
      <c r="P1184" s="290"/>
      <c r="Q1184" s="300"/>
      <c r="R1184" s="336"/>
      <c r="S1184" s="301"/>
      <c r="T1184" s="301"/>
      <c r="U1184" s="336"/>
      <c r="V1184" s="354"/>
      <c r="W1184" s="355"/>
      <c r="X1184" s="349"/>
      <c r="Y1184" s="313" t="str">
        <f>IF(ISBLANK(X1184),"",IFERROR(IF(VLOOKUP(A1184,'Np PL4 Stock'!A:J,10,FALSE)="Np4",X1184-VLOOKUP(A1184,'Np PL4 Stock'!A:E,5,FALSE),X1184-1-VLOOKUP(A1184,'Np PL4 Stock'!A:E,5,FALSE)),""))</f>
        <v/>
      </c>
      <c r="Z1184" s="325"/>
      <c r="AA1184" s="315"/>
      <c r="AB1184" s="316"/>
      <c r="AC1184" s="317" t="str">
        <f>IF(ISBLANK(AB1184),"",IFERROR(IF(VLOOKUP(A1184,'Np PL4 Stock'!A:J,10,FALSE)="Np4",AB1184-VLOOKUP(A1184,'Np PL4 Stock'!A:E,5,FALSE),AB1184-1-VLOOKUP(A1184,'Np PL4 Stock'!A:E,5,FALSE)),""))</f>
        <v/>
      </c>
      <c r="AD1184" s="290"/>
      <c r="AE1184" s="300"/>
      <c r="AF1184" s="323"/>
      <c r="AG1184" s="335"/>
      <c r="AH1184" s="336"/>
      <c r="AI1184" s="335"/>
      <c r="AJ1184" s="326"/>
      <c r="AK1184" s="334"/>
    </row>
    <row r="1185" spans="1:37">
      <c r="A1185" s="280" t="str">
        <f t="shared" si="39"/>
        <v/>
      </c>
      <c r="B1185" s="281"/>
      <c r="C1185" s="282"/>
      <c r="D1185" s="282"/>
      <c r="E1185" s="243"/>
      <c r="F1185" s="244"/>
      <c r="G1185" s="243"/>
      <c r="H1185" s="283" t="str">
        <f>IF(ISBLANK(F1185),"",IFERROR(VLOOKUP(A1185,'Np PL4 Stock'!$A:$U,20,FALSE),""))</f>
        <v/>
      </c>
      <c r="J1185" s="283" t="str">
        <f>IF(ISBLANK(F1185),"",VLOOKUP(LEFT(A1185,5),Unit!A:B,2,FALSE))</f>
        <v/>
      </c>
      <c r="K1185" s="243"/>
      <c r="L1185" s="243"/>
      <c r="M1185" s="291" t="str">
        <f t="shared" si="40"/>
        <v/>
      </c>
      <c r="N1185" s="292" t="str">
        <f>IF(ISBLANK(D1185),"",IFERROR(IF(VLOOKUP(A1185,'Np PL4 Stock'!A:J,10,FALSE)="Np4",D1185-VLOOKUP(A1185,'Np PL4 Stock'!A:E,5,FALSE),D1185-1-VLOOKUP(A1185,'Np PL4 Stock'!A:E,5,FALSE)),""))</f>
        <v/>
      </c>
      <c r="O1185" s="345"/>
      <c r="P1185" s="290"/>
      <c r="Q1185" s="300"/>
      <c r="R1185" s="336"/>
      <c r="S1185" s="301"/>
      <c r="T1185" s="301"/>
      <c r="U1185" s="336"/>
      <c r="V1185" s="354"/>
      <c r="W1185" s="355"/>
      <c r="X1185" s="349"/>
      <c r="Y1185" s="313" t="str">
        <f>IF(ISBLANK(X1185),"",IFERROR(IF(VLOOKUP(A1185,'Np PL4 Stock'!A:J,10,FALSE)="Np4",X1185-VLOOKUP(A1185,'Np PL4 Stock'!A:E,5,FALSE),X1185-1-VLOOKUP(A1185,'Np PL4 Stock'!A:E,5,FALSE)),""))</f>
        <v/>
      </c>
      <c r="Z1185" s="325"/>
      <c r="AA1185" s="315"/>
      <c r="AB1185" s="316"/>
      <c r="AC1185" s="317" t="str">
        <f>IF(ISBLANK(AB1185),"",IFERROR(IF(VLOOKUP(A1185,'Np PL4 Stock'!A:J,10,FALSE)="Np4",AB1185-VLOOKUP(A1185,'Np PL4 Stock'!A:E,5,FALSE),AB1185-1-VLOOKUP(A1185,'Np PL4 Stock'!A:E,5,FALSE)),""))</f>
        <v/>
      </c>
      <c r="AD1185" s="290"/>
      <c r="AE1185" s="300"/>
      <c r="AF1185" s="323"/>
      <c r="AG1185" s="335"/>
      <c r="AH1185" s="336"/>
      <c r="AI1185" s="335"/>
      <c r="AJ1185" s="326"/>
      <c r="AK1185" s="334"/>
    </row>
    <row r="1186" spans="1:37">
      <c r="A1186" s="280" t="str">
        <f t="shared" si="39"/>
        <v/>
      </c>
      <c r="B1186" s="281"/>
      <c r="C1186" s="282"/>
      <c r="D1186" s="282"/>
      <c r="E1186" s="243"/>
      <c r="F1186" s="244"/>
      <c r="G1186" s="243"/>
      <c r="H1186" s="283" t="str">
        <f>IF(ISBLANK(F1186),"",IFERROR(VLOOKUP(A1186,'Np PL4 Stock'!$A:$U,20,FALSE),""))</f>
        <v/>
      </c>
      <c r="J1186" s="283" t="str">
        <f>IF(ISBLANK(F1186),"",VLOOKUP(LEFT(A1186,5),Unit!A:B,2,FALSE))</f>
        <v/>
      </c>
      <c r="K1186" s="243"/>
      <c r="L1186" s="243"/>
      <c r="M1186" s="291" t="str">
        <f t="shared" si="40"/>
        <v/>
      </c>
      <c r="N1186" s="292" t="str">
        <f>IF(ISBLANK(D1186),"",IFERROR(IF(VLOOKUP(A1186,'Np PL4 Stock'!A:J,10,FALSE)="Np4",D1186-VLOOKUP(A1186,'Np PL4 Stock'!A:E,5,FALSE),D1186-1-VLOOKUP(A1186,'Np PL4 Stock'!A:E,5,FALSE)),""))</f>
        <v/>
      </c>
      <c r="O1186" s="345"/>
      <c r="P1186" s="290"/>
      <c r="Q1186" s="300"/>
      <c r="R1186" s="336"/>
      <c r="S1186" s="301"/>
      <c r="T1186" s="301"/>
      <c r="U1186" s="336"/>
      <c r="V1186" s="354"/>
      <c r="W1186" s="355"/>
      <c r="X1186" s="349"/>
      <c r="Y1186" s="313" t="str">
        <f>IF(ISBLANK(X1186),"",IFERROR(IF(VLOOKUP(A1186,'Np PL4 Stock'!A:J,10,FALSE)="Np4",X1186-VLOOKUP(A1186,'Np PL4 Stock'!A:E,5,FALSE),X1186-1-VLOOKUP(A1186,'Np PL4 Stock'!A:E,5,FALSE)),""))</f>
        <v/>
      </c>
      <c r="Z1186" s="325"/>
      <c r="AA1186" s="315"/>
      <c r="AB1186" s="316"/>
      <c r="AC1186" s="317" t="str">
        <f>IF(ISBLANK(AB1186),"",IFERROR(IF(VLOOKUP(A1186,'Np PL4 Stock'!A:J,10,FALSE)="Np4",AB1186-VLOOKUP(A1186,'Np PL4 Stock'!A:E,5,FALSE),AB1186-1-VLOOKUP(A1186,'Np PL4 Stock'!A:E,5,FALSE)),""))</f>
        <v/>
      </c>
      <c r="AD1186" s="290"/>
      <c r="AE1186" s="300"/>
      <c r="AF1186" s="323"/>
      <c r="AG1186" s="335"/>
      <c r="AH1186" s="336"/>
      <c r="AI1186" s="335"/>
      <c r="AJ1186" s="326"/>
      <c r="AK1186" s="334"/>
    </row>
    <row r="1187" spans="1:37">
      <c r="A1187" s="280" t="str">
        <f t="shared" si="39"/>
        <v/>
      </c>
      <c r="B1187" s="281"/>
      <c r="C1187" s="282"/>
      <c r="D1187" s="282"/>
      <c r="E1187" s="243"/>
      <c r="F1187" s="244"/>
      <c r="G1187" s="243"/>
      <c r="H1187" s="283" t="str">
        <f>IF(ISBLANK(F1187),"",IFERROR(VLOOKUP(A1187,'Np PL4 Stock'!$A:$U,20,FALSE),""))</f>
        <v/>
      </c>
      <c r="J1187" s="283" t="str">
        <f>IF(ISBLANK(F1187),"",VLOOKUP(LEFT(A1187,5),Unit!A:B,2,FALSE))</f>
        <v/>
      </c>
      <c r="K1187" s="243"/>
      <c r="L1187" s="243"/>
      <c r="M1187" s="291" t="str">
        <f t="shared" si="40"/>
        <v/>
      </c>
      <c r="N1187" s="292" t="str">
        <f>IF(ISBLANK(D1187),"",IFERROR(IF(VLOOKUP(A1187,'Np PL4 Stock'!A:J,10,FALSE)="Np4",D1187-VLOOKUP(A1187,'Np PL4 Stock'!A:E,5,FALSE),D1187-1-VLOOKUP(A1187,'Np PL4 Stock'!A:E,5,FALSE)),""))</f>
        <v/>
      </c>
      <c r="O1187" s="345"/>
      <c r="P1187" s="290"/>
      <c r="Q1187" s="300"/>
      <c r="R1187" s="336"/>
      <c r="S1187" s="301"/>
      <c r="T1187" s="301"/>
      <c r="U1187" s="336"/>
      <c r="V1187" s="354"/>
      <c r="W1187" s="355"/>
      <c r="X1187" s="349"/>
      <c r="Y1187" s="313" t="str">
        <f>IF(ISBLANK(X1187),"",IFERROR(IF(VLOOKUP(A1187,'Np PL4 Stock'!A:J,10,FALSE)="Np4",X1187-VLOOKUP(A1187,'Np PL4 Stock'!A:E,5,FALSE),X1187-1-VLOOKUP(A1187,'Np PL4 Stock'!A:E,5,FALSE)),""))</f>
        <v/>
      </c>
      <c r="Z1187" s="325"/>
      <c r="AA1187" s="315"/>
      <c r="AB1187" s="316"/>
      <c r="AC1187" s="317" t="str">
        <f>IF(ISBLANK(AB1187),"",IFERROR(IF(VLOOKUP(A1187,'Np PL4 Stock'!A:J,10,FALSE)="Np4",AB1187-VLOOKUP(A1187,'Np PL4 Stock'!A:E,5,FALSE),AB1187-1-VLOOKUP(A1187,'Np PL4 Stock'!A:E,5,FALSE)),""))</f>
        <v/>
      </c>
      <c r="AD1187" s="290"/>
      <c r="AE1187" s="300"/>
      <c r="AF1187" s="323"/>
      <c r="AG1187" s="335"/>
      <c r="AH1187" s="336"/>
      <c r="AI1187" s="335"/>
      <c r="AJ1187" s="326"/>
      <c r="AK1187" s="334"/>
    </row>
    <row r="1188" spans="1:37">
      <c r="A1188" s="280" t="str">
        <f t="shared" si="39"/>
        <v/>
      </c>
      <c r="B1188" s="281"/>
      <c r="C1188" s="282"/>
      <c r="D1188" s="282"/>
      <c r="E1188" s="243"/>
      <c r="F1188" s="244"/>
      <c r="G1188" s="243"/>
      <c r="H1188" s="283" t="str">
        <f>IF(ISBLANK(F1188),"",IFERROR(VLOOKUP(A1188,'Np PL4 Stock'!$A:$U,20,FALSE),""))</f>
        <v/>
      </c>
      <c r="J1188" s="283" t="str">
        <f>IF(ISBLANK(F1188),"",VLOOKUP(LEFT(A1188,5),Unit!A:B,2,FALSE))</f>
        <v/>
      </c>
      <c r="K1188" s="243"/>
      <c r="L1188" s="243"/>
      <c r="M1188" s="291" t="str">
        <f t="shared" si="40"/>
        <v/>
      </c>
      <c r="N1188" s="292" t="str">
        <f>IF(ISBLANK(D1188),"",IFERROR(IF(VLOOKUP(A1188,'Np PL4 Stock'!A:J,10,FALSE)="Np4",D1188-VLOOKUP(A1188,'Np PL4 Stock'!A:E,5,FALSE),D1188-1-VLOOKUP(A1188,'Np PL4 Stock'!A:E,5,FALSE)),""))</f>
        <v/>
      </c>
      <c r="O1188" s="345"/>
      <c r="P1188" s="290"/>
      <c r="Q1188" s="300"/>
      <c r="R1188" s="336"/>
      <c r="S1188" s="301"/>
      <c r="T1188" s="301"/>
      <c r="U1188" s="336"/>
      <c r="V1188" s="354"/>
      <c r="W1188" s="355"/>
      <c r="X1188" s="349"/>
      <c r="Y1188" s="313" t="str">
        <f>IF(ISBLANK(X1188),"",IFERROR(IF(VLOOKUP(A1188,'Np PL4 Stock'!A:J,10,FALSE)="Np4",X1188-VLOOKUP(A1188,'Np PL4 Stock'!A:E,5,FALSE),X1188-1-VLOOKUP(A1188,'Np PL4 Stock'!A:E,5,FALSE)),""))</f>
        <v/>
      </c>
      <c r="Z1188" s="325"/>
      <c r="AA1188" s="315"/>
      <c r="AB1188" s="316"/>
      <c r="AC1188" s="317" t="str">
        <f>IF(ISBLANK(AB1188),"",IFERROR(IF(VLOOKUP(A1188,'Np PL4 Stock'!A:J,10,FALSE)="Np4",AB1188-VLOOKUP(A1188,'Np PL4 Stock'!A:E,5,FALSE),AB1188-1-VLOOKUP(A1188,'Np PL4 Stock'!A:E,5,FALSE)),""))</f>
        <v/>
      </c>
      <c r="AD1188" s="290"/>
      <c r="AE1188" s="300"/>
      <c r="AF1188" s="323"/>
      <c r="AG1188" s="335"/>
      <c r="AH1188" s="336"/>
      <c r="AI1188" s="335"/>
      <c r="AJ1188" s="326"/>
      <c r="AK1188" s="334"/>
    </row>
    <row r="1189" spans="1:37">
      <c r="A1189" s="280" t="str">
        <f t="shared" si="39"/>
        <v/>
      </c>
      <c r="B1189" s="281"/>
      <c r="C1189" s="282"/>
      <c r="D1189" s="282"/>
      <c r="E1189" s="243"/>
      <c r="F1189" s="244"/>
      <c r="G1189" s="243"/>
      <c r="H1189" s="283" t="str">
        <f>IF(ISBLANK(F1189),"",IFERROR(VLOOKUP(A1189,'Np PL4 Stock'!$A:$U,20,FALSE),""))</f>
        <v/>
      </c>
      <c r="J1189" s="283" t="str">
        <f>IF(ISBLANK(F1189),"",VLOOKUP(LEFT(A1189,5),Unit!A:B,2,FALSE))</f>
        <v/>
      </c>
      <c r="K1189" s="243"/>
      <c r="L1189" s="243"/>
      <c r="M1189" s="291" t="str">
        <f t="shared" si="40"/>
        <v/>
      </c>
      <c r="N1189" s="292" t="str">
        <f>IF(ISBLANK(D1189),"",IFERROR(IF(VLOOKUP(A1189,'Np PL4 Stock'!A:J,10,FALSE)="Np4",D1189-VLOOKUP(A1189,'Np PL4 Stock'!A:E,5,FALSE),D1189-1-VLOOKUP(A1189,'Np PL4 Stock'!A:E,5,FALSE)),""))</f>
        <v/>
      </c>
      <c r="O1189" s="345"/>
      <c r="P1189" s="290"/>
      <c r="Q1189" s="300"/>
      <c r="R1189" s="336"/>
      <c r="S1189" s="301"/>
      <c r="T1189" s="301"/>
      <c r="U1189" s="336"/>
      <c r="V1189" s="354"/>
      <c r="W1189" s="355"/>
      <c r="X1189" s="349"/>
      <c r="Y1189" s="313" t="str">
        <f>IF(ISBLANK(X1189),"",IFERROR(IF(VLOOKUP(A1189,'Np PL4 Stock'!A:J,10,FALSE)="Np4",X1189-VLOOKUP(A1189,'Np PL4 Stock'!A:E,5,FALSE),X1189-1-VLOOKUP(A1189,'Np PL4 Stock'!A:E,5,FALSE)),""))</f>
        <v/>
      </c>
      <c r="Z1189" s="325"/>
      <c r="AA1189" s="315"/>
      <c r="AB1189" s="316"/>
      <c r="AC1189" s="317" t="str">
        <f>IF(ISBLANK(AB1189),"",IFERROR(IF(VLOOKUP(A1189,'Np PL4 Stock'!A:J,10,FALSE)="Np4",AB1189-VLOOKUP(A1189,'Np PL4 Stock'!A:E,5,FALSE),AB1189-1-VLOOKUP(A1189,'Np PL4 Stock'!A:E,5,FALSE)),""))</f>
        <v/>
      </c>
      <c r="AD1189" s="290"/>
      <c r="AE1189" s="300"/>
      <c r="AF1189" s="323"/>
      <c r="AG1189" s="335"/>
      <c r="AH1189" s="336"/>
      <c r="AI1189" s="335"/>
      <c r="AJ1189" s="326"/>
      <c r="AK1189" s="334"/>
    </row>
    <row r="1190" spans="1:37">
      <c r="A1190" s="280" t="str">
        <f t="shared" si="39"/>
        <v/>
      </c>
      <c r="B1190" s="281"/>
      <c r="C1190" s="282"/>
      <c r="D1190" s="282"/>
      <c r="E1190" s="243"/>
      <c r="F1190" s="244"/>
      <c r="G1190" s="243"/>
      <c r="H1190" s="283" t="str">
        <f>IF(ISBLANK(F1190),"",IFERROR(VLOOKUP(A1190,'Np PL4 Stock'!$A:$U,20,FALSE),""))</f>
        <v/>
      </c>
      <c r="J1190" s="283" t="str">
        <f>IF(ISBLANK(F1190),"",VLOOKUP(LEFT(A1190,5),Unit!A:B,2,FALSE))</f>
        <v/>
      </c>
      <c r="K1190" s="243"/>
      <c r="L1190" s="243"/>
      <c r="M1190" s="291" t="str">
        <f t="shared" si="40"/>
        <v/>
      </c>
      <c r="N1190" s="292" t="str">
        <f>IF(ISBLANK(D1190),"",IFERROR(IF(VLOOKUP(A1190,'Np PL4 Stock'!A:J,10,FALSE)="Np4",D1190-VLOOKUP(A1190,'Np PL4 Stock'!A:E,5,FALSE),D1190-1-VLOOKUP(A1190,'Np PL4 Stock'!A:E,5,FALSE)),""))</f>
        <v/>
      </c>
      <c r="O1190" s="345"/>
      <c r="P1190" s="290"/>
      <c r="Q1190" s="300"/>
      <c r="R1190" s="336"/>
      <c r="S1190" s="301"/>
      <c r="T1190" s="301"/>
      <c r="U1190" s="336"/>
      <c r="V1190" s="354"/>
      <c r="W1190" s="355"/>
      <c r="X1190" s="349"/>
      <c r="Y1190" s="313" t="str">
        <f>IF(ISBLANK(X1190),"",IFERROR(IF(VLOOKUP(A1190,'Np PL4 Stock'!A:J,10,FALSE)="Np4",X1190-VLOOKUP(A1190,'Np PL4 Stock'!A:E,5,FALSE),X1190-1-VLOOKUP(A1190,'Np PL4 Stock'!A:E,5,FALSE)),""))</f>
        <v/>
      </c>
      <c r="Z1190" s="325"/>
      <c r="AA1190" s="315"/>
      <c r="AB1190" s="316"/>
      <c r="AC1190" s="317" t="str">
        <f>IF(ISBLANK(AB1190),"",IFERROR(IF(VLOOKUP(A1190,'Np PL4 Stock'!A:J,10,FALSE)="Np4",AB1190-VLOOKUP(A1190,'Np PL4 Stock'!A:E,5,FALSE),AB1190-1-VLOOKUP(A1190,'Np PL4 Stock'!A:E,5,FALSE)),""))</f>
        <v/>
      </c>
      <c r="AD1190" s="290"/>
      <c r="AE1190" s="300"/>
      <c r="AF1190" s="323"/>
      <c r="AG1190" s="335"/>
      <c r="AH1190" s="336"/>
      <c r="AI1190" s="335"/>
      <c r="AJ1190" s="326"/>
      <c r="AK1190" s="334"/>
    </row>
    <row r="1191" spans="1:37">
      <c r="A1191" s="280" t="str">
        <f t="shared" si="39"/>
        <v/>
      </c>
      <c r="B1191" s="281"/>
      <c r="C1191" s="282"/>
      <c r="D1191" s="282"/>
      <c r="E1191" s="243"/>
      <c r="F1191" s="244"/>
      <c r="G1191" s="243"/>
      <c r="H1191" s="283" t="str">
        <f>IF(ISBLANK(F1191),"",IFERROR(VLOOKUP(A1191,'Np PL4 Stock'!$A:$U,20,FALSE),""))</f>
        <v/>
      </c>
      <c r="J1191" s="283" t="str">
        <f>IF(ISBLANK(F1191),"",VLOOKUP(LEFT(A1191,5),Unit!A:B,2,FALSE))</f>
        <v/>
      </c>
      <c r="K1191" s="243"/>
      <c r="L1191" s="243"/>
      <c r="M1191" s="291" t="str">
        <f t="shared" si="40"/>
        <v/>
      </c>
      <c r="N1191" s="292" t="str">
        <f>IF(ISBLANK(D1191),"",IFERROR(IF(VLOOKUP(A1191,'Np PL4 Stock'!A:J,10,FALSE)="Np4",D1191-VLOOKUP(A1191,'Np PL4 Stock'!A:E,5,FALSE),D1191-1-VLOOKUP(A1191,'Np PL4 Stock'!A:E,5,FALSE)),""))</f>
        <v/>
      </c>
      <c r="O1191" s="345"/>
      <c r="P1191" s="290"/>
      <c r="Q1191" s="300"/>
      <c r="R1191" s="336"/>
      <c r="S1191" s="301"/>
      <c r="T1191" s="301"/>
      <c r="U1191" s="336"/>
      <c r="V1191" s="354"/>
      <c r="W1191" s="355"/>
      <c r="X1191" s="349"/>
      <c r="Y1191" s="313" t="str">
        <f>IF(ISBLANK(X1191),"",IFERROR(IF(VLOOKUP(A1191,'Np PL4 Stock'!A:J,10,FALSE)="Np4",X1191-VLOOKUP(A1191,'Np PL4 Stock'!A:E,5,FALSE),X1191-1-VLOOKUP(A1191,'Np PL4 Stock'!A:E,5,FALSE)),""))</f>
        <v/>
      </c>
      <c r="Z1191" s="325"/>
      <c r="AA1191" s="315"/>
      <c r="AB1191" s="316"/>
      <c r="AC1191" s="317" t="str">
        <f>IF(ISBLANK(AB1191),"",IFERROR(IF(VLOOKUP(A1191,'Np PL4 Stock'!A:J,10,FALSE)="Np4",AB1191-VLOOKUP(A1191,'Np PL4 Stock'!A:E,5,FALSE),AB1191-1-VLOOKUP(A1191,'Np PL4 Stock'!A:E,5,FALSE)),""))</f>
        <v/>
      </c>
      <c r="AD1191" s="290"/>
      <c r="AE1191" s="300"/>
      <c r="AF1191" s="323"/>
      <c r="AG1191" s="335"/>
      <c r="AH1191" s="336"/>
      <c r="AI1191" s="335"/>
      <c r="AJ1191" s="326"/>
      <c r="AK1191" s="334"/>
    </row>
    <row r="1192" spans="1:37">
      <c r="A1192" s="280" t="str">
        <f t="shared" si="39"/>
        <v/>
      </c>
      <c r="B1192" s="281"/>
      <c r="C1192" s="282"/>
      <c r="D1192" s="282"/>
      <c r="E1192" s="243"/>
      <c r="F1192" s="244"/>
      <c r="G1192" s="243"/>
      <c r="H1192" s="283" t="str">
        <f>IF(ISBLANK(F1192),"",IFERROR(VLOOKUP(A1192,'Np PL4 Stock'!$A:$U,20,FALSE),""))</f>
        <v/>
      </c>
      <c r="J1192" s="283" t="str">
        <f>IF(ISBLANK(F1192),"",VLOOKUP(LEFT(A1192,5),Unit!A:B,2,FALSE))</f>
        <v/>
      </c>
      <c r="K1192" s="243"/>
      <c r="L1192" s="243"/>
      <c r="M1192" s="291" t="str">
        <f t="shared" si="40"/>
        <v/>
      </c>
      <c r="N1192" s="292" t="str">
        <f>IF(ISBLANK(D1192),"",IFERROR(IF(VLOOKUP(A1192,'Np PL4 Stock'!A:J,10,FALSE)="Np4",D1192-VLOOKUP(A1192,'Np PL4 Stock'!A:E,5,FALSE),D1192-1-VLOOKUP(A1192,'Np PL4 Stock'!A:E,5,FALSE)),""))</f>
        <v/>
      </c>
      <c r="O1192" s="345"/>
      <c r="P1192" s="290"/>
      <c r="Q1192" s="300"/>
      <c r="R1192" s="336"/>
      <c r="S1192" s="301"/>
      <c r="T1192" s="301"/>
      <c r="U1192" s="336"/>
      <c r="V1192" s="354"/>
      <c r="W1192" s="355"/>
      <c r="X1192" s="349"/>
      <c r="Y1192" s="313" t="str">
        <f>IF(ISBLANK(X1192),"",IFERROR(IF(VLOOKUP(A1192,'Np PL4 Stock'!A:J,10,FALSE)="Np4",X1192-VLOOKUP(A1192,'Np PL4 Stock'!A:E,5,FALSE),X1192-1-VLOOKUP(A1192,'Np PL4 Stock'!A:E,5,FALSE)),""))</f>
        <v/>
      </c>
      <c r="Z1192" s="325"/>
      <c r="AA1192" s="315"/>
      <c r="AB1192" s="316"/>
      <c r="AC1192" s="317" t="str">
        <f>IF(ISBLANK(AB1192),"",IFERROR(IF(VLOOKUP(A1192,'Np PL4 Stock'!A:J,10,FALSE)="Np4",AB1192-VLOOKUP(A1192,'Np PL4 Stock'!A:E,5,FALSE),AB1192-1-VLOOKUP(A1192,'Np PL4 Stock'!A:E,5,FALSE)),""))</f>
        <v/>
      </c>
      <c r="AD1192" s="290"/>
      <c r="AE1192" s="300"/>
      <c r="AF1192" s="323"/>
      <c r="AG1192" s="335"/>
      <c r="AH1192" s="336"/>
      <c r="AI1192" s="335"/>
      <c r="AJ1192" s="326"/>
      <c r="AK1192" s="334"/>
    </row>
    <row r="1193" spans="1:37">
      <c r="A1193" s="280" t="str">
        <f t="shared" si="39"/>
        <v/>
      </c>
      <c r="B1193" s="281"/>
      <c r="C1193" s="282"/>
      <c r="D1193" s="282"/>
      <c r="E1193" s="243"/>
      <c r="F1193" s="244"/>
      <c r="G1193" s="243"/>
      <c r="H1193" s="283" t="str">
        <f>IF(ISBLANK(F1193),"",IFERROR(VLOOKUP(A1193,'Np PL4 Stock'!$A:$U,20,FALSE),""))</f>
        <v/>
      </c>
      <c r="J1193" s="283" t="str">
        <f>IF(ISBLANK(F1193),"",VLOOKUP(LEFT(A1193,5),Unit!A:B,2,FALSE))</f>
        <v/>
      </c>
      <c r="K1193" s="243"/>
      <c r="L1193" s="243"/>
      <c r="M1193" s="291" t="str">
        <f t="shared" si="40"/>
        <v/>
      </c>
      <c r="N1193" s="292" t="str">
        <f>IF(ISBLANK(D1193),"",IFERROR(IF(VLOOKUP(A1193,'Np PL4 Stock'!A:J,10,FALSE)="Np4",D1193-VLOOKUP(A1193,'Np PL4 Stock'!A:E,5,FALSE),D1193-1-VLOOKUP(A1193,'Np PL4 Stock'!A:E,5,FALSE)),""))</f>
        <v/>
      </c>
      <c r="O1193" s="345"/>
      <c r="P1193" s="290"/>
      <c r="Q1193" s="300"/>
      <c r="R1193" s="336"/>
      <c r="S1193" s="301"/>
      <c r="T1193" s="301"/>
      <c r="U1193" s="336"/>
      <c r="V1193" s="354"/>
      <c r="W1193" s="355"/>
      <c r="X1193" s="349"/>
      <c r="Y1193" s="313" t="str">
        <f>IF(ISBLANK(X1193),"",IFERROR(IF(VLOOKUP(A1193,'Np PL4 Stock'!A:J,10,FALSE)="Np4",X1193-VLOOKUP(A1193,'Np PL4 Stock'!A:E,5,FALSE),X1193-1-VLOOKUP(A1193,'Np PL4 Stock'!A:E,5,FALSE)),""))</f>
        <v/>
      </c>
      <c r="Z1193" s="325"/>
      <c r="AA1193" s="315"/>
      <c r="AB1193" s="316"/>
      <c r="AC1193" s="317" t="str">
        <f>IF(ISBLANK(AB1193),"",IFERROR(IF(VLOOKUP(A1193,'Np PL4 Stock'!A:J,10,FALSE)="Np4",AB1193-VLOOKUP(A1193,'Np PL4 Stock'!A:E,5,FALSE),AB1193-1-VLOOKUP(A1193,'Np PL4 Stock'!A:E,5,FALSE)),""))</f>
        <v/>
      </c>
      <c r="AD1193" s="290"/>
      <c r="AE1193" s="300"/>
      <c r="AF1193" s="323"/>
      <c r="AG1193" s="335"/>
      <c r="AH1193" s="336"/>
      <c r="AI1193" s="335"/>
      <c r="AJ1193" s="326"/>
      <c r="AK1193" s="334"/>
    </row>
    <row r="1194" spans="1:37">
      <c r="A1194" s="280" t="str">
        <f t="shared" si="39"/>
        <v/>
      </c>
      <c r="B1194" s="281"/>
      <c r="C1194" s="282"/>
      <c r="D1194" s="282"/>
      <c r="E1194" s="243"/>
      <c r="F1194" s="244"/>
      <c r="G1194" s="243"/>
      <c r="H1194" s="283" t="str">
        <f>IF(ISBLANK(F1194),"",IFERROR(VLOOKUP(A1194,'Np PL4 Stock'!$A:$U,20,FALSE),""))</f>
        <v/>
      </c>
      <c r="J1194" s="283" t="str">
        <f>IF(ISBLANK(F1194),"",VLOOKUP(LEFT(A1194,5),Unit!A:B,2,FALSE))</f>
        <v/>
      </c>
      <c r="K1194" s="243"/>
      <c r="L1194" s="243"/>
      <c r="M1194" s="291" t="str">
        <f t="shared" si="40"/>
        <v/>
      </c>
      <c r="N1194" s="292" t="str">
        <f>IF(ISBLANK(D1194),"",IFERROR(IF(VLOOKUP(A1194,'Np PL4 Stock'!A:J,10,FALSE)="Np4",D1194-VLOOKUP(A1194,'Np PL4 Stock'!A:E,5,FALSE),D1194-1-VLOOKUP(A1194,'Np PL4 Stock'!A:E,5,FALSE)),""))</f>
        <v/>
      </c>
      <c r="O1194" s="345"/>
      <c r="P1194" s="290"/>
      <c r="Q1194" s="300"/>
      <c r="R1194" s="336"/>
      <c r="S1194" s="301"/>
      <c r="T1194" s="301"/>
      <c r="U1194" s="336"/>
      <c r="V1194" s="354"/>
      <c r="W1194" s="355"/>
      <c r="X1194" s="349"/>
      <c r="Y1194" s="313" t="str">
        <f>IF(ISBLANK(X1194),"",IFERROR(IF(VLOOKUP(A1194,'Np PL4 Stock'!A:J,10,FALSE)="Np4",X1194-VLOOKUP(A1194,'Np PL4 Stock'!A:E,5,FALSE),X1194-1-VLOOKUP(A1194,'Np PL4 Stock'!A:E,5,FALSE)),""))</f>
        <v/>
      </c>
      <c r="Z1194" s="325"/>
      <c r="AA1194" s="315"/>
      <c r="AB1194" s="316"/>
      <c r="AC1194" s="317" t="str">
        <f>IF(ISBLANK(AB1194),"",IFERROR(IF(VLOOKUP(A1194,'Np PL4 Stock'!A:J,10,FALSE)="Np4",AB1194-VLOOKUP(A1194,'Np PL4 Stock'!A:E,5,FALSE),AB1194-1-VLOOKUP(A1194,'Np PL4 Stock'!A:E,5,FALSE)),""))</f>
        <v/>
      </c>
      <c r="AD1194" s="290"/>
      <c r="AE1194" s="300"/>
      <c r="AF1194" s="323"/>
      <c r="AG1194" s="335"/>
      <c r="AH1194" s="336"/>
      <c r="AI1194" s="335"/>
      <c r="AJ1194" s="326"/>
      <c r="AK1194" s="334"/>
    </row>
    <row r="1195" spans="1:37">
      <c r="A1195" s="280" t="str">
        <f t="shared" si="39"/>
        <v/>
      </c>
      <c r="B1195" s="281"/>
      <c r="C1195" s="282"/>
      <c r="D1195" s="282"/>
      <c r="E1195" s="243"/>
      <c r="F1195" s="244"/>
      <c r="G1195" s="243"/>
      <c r="H1195" s="283" t="str">
        <f>IF(ISBLANK(F1195),"",IFERROR(VLOOKUP(A1195,'Np PL4 Stock'!$A:$U,20,FALSE),""))</f>
        <v/>
      </c>
      <c r="J1195" s="283" t="str">
        <f>IF(ISBLANK(F1195),"",VLOOKUP(LEFT(A1195,5),Unit!A:B,2,FALSE))</f>
        <v/>
      </c>
      <c r="K1195" s="243"/>
      <c r="L1195" s="243"/>
      <c r="M1195" s="291" t="str">
        <f t="shared" si="40"/>
        <v/>
      </c>
      <c r="N1195" s="292" t="str">
        <f>IF(ISBLANK(D1195),"",IFERROR(IF(VLOOKUP(A1195,'Np PL4 Stock'!A:J,10,FALSE)="Np4",D1195-VLOOKUP(A1195,'Np PL4 Stock'!A:E,5,FALSE),D1195-1-VLOOKUP(A1195,'Np PL4 Stock'!A:E,5,FALSE)),""))</f>
        <v/>
      </c>
      <c r="O1195" s="345"/>
      <c r="P1195" s="290"/>
      <c r="Q1195" s="300"/>
      <c r="R1195" s="336"/>
      <c r="S1195" s="301"/>
      <c r="T1195" s="301"/>
      <c r="U1195" s="336"/>
      <c r="V1195" s="354"/>
      <c r="W1195" s="355"/>
      <c r="X1195" s="349"/>
      <c r="Y1195" s="313" t="str">
        <f>IF(ISBLANK(X1195),"",IFERROR(IF(VLOOKUP(A1195,'Np PL4 Stock'!A:J,10,FALSE)="Np4",X1195-VLOOKUP(A1195,'Np PL4 Stock'!A:E,5,FALSE),X1195-1-VLOOKUP(A1195,'Np PL4 Stock'!A:E,5,FALSE)),""))</f>
        <v/>
      </c>
      <c r="Z1195" s="325"/>
      <c r="AA1195" s="315"/>
      <c r="AB1195" s="316"/>
      <c r="AC1195" s="317" t="str">
        <f>IF(ISBLANK(AB1195),"",IFERROR(IF(VLOOKUP(A1195,'Np PL4 Stock'!A:J,10,FALSE)="Np4",AB1195-VLOOKUP(A1195,'Np PL4 Stock'!A:E,5,FALSE),AB1195-1-VLOOKUP(A1195,'Np PL4 Stock'!A:E,5,FALSE)),""))</f>
        <v/>
      </c>
      <c r="AD1195" s="290"/>
      <c r="AE1195" s="300"/>
      <c r="AF1195" s="323"/>
      <c r="AG1195" s="335"/>
      <c r="AH1195" s="336"/>
      <c r="AI1195" s="335"/>
      <c r="AJ1195" s="326"/>
      <c r="AK1195" s="334"/>
    </row>
    <row r="1196" spans="1:37">
      <c r="A1196" s="280" t="str">
        <f t="shared" si="39"/>
        <v/>
      </c>
      <c r="B1196" s="281"/>
      <c r="C1196" s="282"/>
      <c r="D1196" s="282"/>
      <c r="E1196" s="243"/>
      <c r="F1196" s="244"/>
      <c r="G1196" s="243"/>
      <c r="H1196" s="283" t="str">
        <f>IF(ISBLANK(F1196),"",IFERROR(VLOOKUP(A1196,'Np PL4 Stock'!$A:$U,20,FALSE),""))</f>
        <v/>
      </c>
      <c r="J1196" s="283" t="str">
        <f>IF(ISBLANK(F1196),"",VLOOKUP(LEFT(A1196,5),Unit!A:B,2,FALSE))</f>
        <v/>
      </c>
      <c r="K1196" s="243"/>
      <c r="L1196" s="243"/>
      <c r="M1196" s="291" t="str">
        <f t="shared" si="40"/>
        <v/>
      </c>
      <c r="N1196" s="292" t="str">
        <f>IF(ISBLANK(D1196),"",IFERROR(IF(VLOOKUP(A1196,'Np PL4 Stock'!A:J,10,FALSE)="Np4",D1196-VLOOKUP(A1196,'Np PL4 Stock'!A:E,5,FALSE),D1196-1-VLOOKUP(A1196,'Np PL4 Stock'!A:E,5,FALSE)),""))</f>
        <v/>
      </c>
      <c r="O1196" s="345"/>
      <c r="P1196" s="290"/>
      <c r="Q1196" s="300"/>
      <c r="R1196" s="336"/>
      <c r="S1196" s="301"/>
      <c r="T1196" s="301"/>
      <c r="U1196" s="336"/>
      <c r="V1196" s="354"/>
      <c r="W1196" s="355"/>
      <c r="X1196" s="349"/>
      <c r="Y1196" s="313" t="str">
        <f>IF(ISBLANK(X1196),"",IFERROR(IF(VLOOKUP(A1196,'Np PL4 Stock'!A:J,10,FALSE)="Np4",X1196-VLOOKUP(A1196,'Np PL4 Stock'!A:E,5,FALSE),X1196-1-VLOOKUP(A1196,'Np PL4 Stock'!A:E,5,FALSE)),""))</f>
        <v/>
      </c>
      <c r="Z1196" s="325"/>
      <c r="AA1196" s="315"/>
      <c r="AB1196" s="316"/>
      <c r="AC1196" s="317" t="str">
        <f>IF(ISBLANK(AB1196),"",IFERROR(IF(VLOOKUP(A1196,'Np PL4 Stock'!A:J,10,FALSE)="Np4",AB1196-VLOOKUP(A1196,'Np PL4 Stock'!A:E,5,FALSE),AB1196-1-VLOOKUP(A1196,'Np PL4 Stock'!A:E,5,FALSE)),""))</f>
        <v/>
      </c>
      <c r="AD1196" s="290"/>
      <c r="AE1196" s="300"/>
      <c r="AF1196" s="323"/>
      <c r="AG1196" s="335"/>
      <c r="AH1196" s="336"/>
      <c r="AI1196" s="335"/>
      <c r="AJ1196" s="326"/>
      <c r="AK1196" s="334"/>
    </row>
    <row r="1197" spans="1:37">
      <c r="A1197" s="280" t="str">
        <f t="shared" si="39"/>
        <v/>
      </c>
      <c r="B1197" s="281"/>
      <c r="C1197" s="282"/>
      <c r="D1197" s="282"/>
      <c r="E1197" s="243"/>
      <c r="F1197" s="244"/>
      <c r="G1197" s="243"/>
      <c r="H1197" s="283" t="str">
        <f>IF(ISBLANK(F1197),"",IFERROR(VLOOKUP(A1197,'Np PL4 Stock'!$A:$U,20,FALSE),""))</f>
        <v/>
      </c>
      <c r="J1197" s="283" t="str">
        <f>IF(ISBLANK(F1197),"",VLOOKUP(LEFT(A1197,5),Unit!A:B,2,FALSE))</f>
        <v/>
      </c>
      <c r="K1197" s="243"/>
      <c r="L1197" s="243"/>
      <c r="M1197" s="291" t="str">
        <f t="shared" si="40"/>
        <v/>
      </c>
      <c r="N1197" s="292" t="str">
        <f>IF(ISBLANK(D1197),"",IFERROR(IF(VLOOKUP(A1197,'Np PL4 Stock'!A:J,10,FALSE)="Np4",D1197-VLOOKUP(A1197,'Np PL4 Stock'!A:E,5,FALSE),D1197-1-VLOOKUP(A1197,'Np PL4 Stock'!A:E,5,FALSE)),""))</f>
        <v/>
      </c>
      <c r="O1197" s="345"/>
      <c r="P1197" s="290"/>
      <c r="Q1197" s="300"/>
      <c r="R1197" s="336"/>
      <c r="S1197" s="301"/>
      <c r="T1197" s="301"/>
      <c r="U1197" s="336"/>
      <c r="V1197" s="354"/>
      <c r="W1197" s="355"/>
      <c r="X1197" s="349"/>
      <c r="Y1197" s="313" t="str">
        <f>IF(ISBLANK(X1197),"",IFERROR(IF(VLOOKUP(A1197,'Np PL4 Stock'!A:J,10,FALSE)="Np4",X1197-VLOOKUP(A1197,'Np PL4 Stock'!A:E,5,FALSE),X1197-1-VLOOKUP(A1197,'Np PL4 Stock'!A:E,5,FALSE)),""))</f>
        <v/>
      </c>
      <c r="Z1197" s="325"/>
      <c r="AA1197" s="315"/>
      <c r="AB1197" s="316"/>
      <c r="AC1197" s="317" t="str">
        <f>IF(ISBLANK(AB1197),"",IFERROR(IF(VLOOKUP(A1197,'Np PL4 Stock'!A:J,10,FALSE)="Np4",AB1197-VLOOKUP(A1197,'Np PL4 Stock'!A:E,5,FALSE),AB1197-1-VLOOKUP(A1197,'Np PL4 Stock'!A:E,5,FALSE)),""))</f>
        <v/>
      </c>
      <c r="AD1197" s="290"/>
      <c r="AE1197" s="300"/>
      <c r="AF1197" s="323"/>
      <c r="AG1197" s="335"/>
      <c r="AH1197" s="336"/>
      <c r="AI1197" s="335"/>
      <c r="AJ1197" s="326"/>
      <c r="AK1197" s="334"/>
    </row>
    <row r="1198" spans="1:37">
      <c r="A1198" s="280" t="str">
        <f t="shared" si="39"/>
        <v/>
      </c>
      <c r="B1198" s="281"/>
      <c r="C1198" s="282"/>
      <c r="D1198" s="282"/>
      <c r="E1198" s="243"/>
      <c r="F1198" s="244"/>
      <c r="G1198" s="243"/>
      <c r="H1198" s="283" t="str">
        <f>IF(ISBLANK(F1198),"",IFERROR(VLOOKUP(A1198,'Np PL4 Stock'!$A:$U,20,FALSE),""))</f>
        <v/>
      </c>
      <c r="J1198" s="283" t="str">
        <f>IF(ISBLANK(F1198),"",VLOOKUP(LEFT(A1198,5),Unit!A:B,2,FALSE))</f>
        <v/>
      </c>
      <c r="K1198" s="243"/>
      <c r="L1198" s="243"/>
      <c r="M1198" s="291" t="str">
        <f t="shared" si="40"/>
        <v/>
      </c>
      <c r="N1198" s="292" t="str">
        <f>IF(ISBLANK(D1198),"",IFERROR(IF(VLOOKUP(A1198,'Np PL4 Stock'!A:J,10,FALSE)="Np4",D1198-VLOOKUP(A1198,'Np PL4 Stock'!A:E,5,FALSE),D1198-1-VLOOKUP(A1198,'Np PL4 Stock'!A:E,5,FALSE)),""))</f>
        <v/>
      </c>
      <c r="O1198" s="345"/>
      <c r="P1198" s="290"/>
      <c r="Q1198" s="300"/>
      <c r="R1198" s="336"/>
      <c r="S1198" s="301"/>
      <c r="T1198" s="301"/>
      <c r="U1198" s="336"/>
      <c r="V1198" s="354"/>
      <c r="W1198" s="355"/>
      <c r="X1198" s="349"/>
      <c r="Y1198" s="313" t="str">
        <f>IF(ISBLANK(X1198),"",IFERROR(IF(VLOOKUP(A1198,'Np PL4 Stock'!A:J,10,FALSE)="Np4",X1198-VLOOKUP(A1198,'Np PL4 Stock'!A:E,5,FALSE),X1198-1-VLOOKUP(A1198,'Np PL4 Stock'!A:E,5,FALSE)),""))</f>
        <v/>
      </c>
      <c r="Z1198" s="325"/>
      <c r="AA1198" s="315"/>
      <c r="AB1198" s="316"/>
      <c r="AC1198" s="317" t="str">
        <f>IF(ISBLANK(AB1198),"",IFERROR(IF(VLOOKUP(A1198,'Np PL4 Stock'!A:J,10,FALSE)="Np4",AB1198-VLOOKUP(A1198,'Np PL4 Stock'!A:E,5,FALSE),AB1198-1-VLOOKUP(A1198,'Np PL4 Stock'!A:E,5,FALSE)),""))</f>
        <v/>
      </c>
      <c r="AD1198" s="290"/>
      <c r="AE1198" s="300"/>
      <c r="AF1198" s="323"/>
      <c r="AG1198" s="335"/>
      <c r="AH1198" s="336"/>
      <c r="AI1198" s="335"/>
      <c r="AJ1198" s="326"/>
      <c r="AK1198" s="334"/>
    </row>
    <row r="1199" spans="1:37">
      <c r="A1199" s="280" t="str">
        <f t="shared" si="39"/>
        <v/>
      </c>
      <c r="B1199" s="281"/>
      <c r="C1199" s="282"/>
      <c r="D1199" s="282"/>
      <c r="E1199" s="243"/>
      <c r="F1199" s="244"/>
      <c r="G1199" s="243"/>
      <c r="H1199" s="283" t="str">
        <f>IF(ISBLANK(F1199),"",IFERROR(VLOOKUP(A1199,'Np PL4 Stock'!$A:$U,20,FALSE),""))</f>
        <v/>
      </c>
      <c r="J1199" s="283" t="str">
        <f>IF(ISBLANK(F1199),"",VLOOKUP(LEFT(A1199,5),Unit!A:B,2,FALSE))</f>
        <v/>
      </c>
      <c r="K1199" s="243"/>
      <c r="L1199" s="243"/>
      <c r="M1199" s="291" t="str">
        <f t="shared" si="40"/>
        <v/>
      </c>
      <c r="N1199" s="292" t="str">
        <f>IF(ISBLANK(D1199),"",IFERROR(IF(VLOOKUP(A1199,'Np PL4 Stock'!A:J,10,FALSE)="Np4",D1199-VLOOKUP(A1199,'Np PL4 Stock'!A:E,5,FALSE),D1199-1-VLOOKUP(A1199,'Np PL4 Stock'!A:E,5,FALSE)),""))</f>
        <v/>
      </c>
      <c r="O1199" s="345"/>
      <c r="P1199" s="290"/>
      <c r="Q1199" s="300"/>
      <c r="R1199" s="336"/>
      <c r="S1199" s="301"/>
      <c r="T1199" s="301"/>
      <c r="U1199" s="336"/>
      <c r="V1199" s="354"/>
      <c r="W1199" s="355"/>
      <c r="X1199" s="349"/>
      <c r="Y1199" s="313" t="str">
        <f>IF(ISBLANK(X1199),"",IFERROR(IF(VLOOKUP(A1199,'Np PL4 Stock'!A:J,10,FALSE)="Np4",X1199-VLOOKUP(A1199,'Np PL4 Stock'!A:E,5,FALSE),X1199-1-VLOOKUP(A1199,'Np PL4 Stock'!A:E,5,FALSE)),""))</f>
        <v/>
      </c>
      <c r="Z1199" s="325"/>
      <c r="AA1199" s="315"/>
      <c r="AB1199" s="316"/>
      <c r="AC1199" s="317" t="str">
        <f>IF(ISBLANK(AB1199),"",IFERROR(IF(VLOOKUP(A1199,'Np PL4 Stock'!A:J,10,FALSE)="Np4",AB1199-VLOOKUP(A1199,'Np PL4 Stock'!A:E,5,FALSE),AB1199-1-VLOOKUP(A1199,'Np PL4 Stock'!A:E,5,FALSE)),""))</f>
        <v/>
      </c>
      <c r="AD1199" s="290"/>
      <c r="AE1199" s="300"/>
      <c r="AF1199" s="323"/>
      <c r="AG1199" s="335"/>
      <c r="AH1199" s="336"/>
      <c r="AI1199" s="335"/>
      <c r="AJ1199" s="326"/>
      <c r="AK1199" s="334"/>
    </row>
    <row r="1200" spans="1:37">
      <c r="A1200" s="280" t="str">
        <f t="shared" si="39"/>
        <v/>
      </c>
      <c r="B1200" s="281"/>
      <c r="C1200" s="282"/>
      <c r="D1200" s="282"/>
      <c r="E1200" s="243"/>
      <c r="F1200" s="244"/>
      <c r="G1200" s="243"/>
      <c r="H1200" s="283" t="str">
        <f>IF(ISBLANK(F1200),"",IFERROR(VLOOKUP(A1200,'Np PL4 Stock'!$A:$U,20,FALSE),""))</f>
        <v/>
      </c>
      <c r="J1200" s="283" t="str">
        <f>IF(ISBLANK(F1200),"",VLOOKUP(LEFT(A1200,5),Unit!A:B,2,FALSE))</f>
        <v/>
      </c>
      <c r="K1200" s="243"/>
      <c r="L1200" s="243"/>
      <c r="M1200" s="291" t="str">
        <f t="shared" si="40"/>
        <v/>
      </c>
      <c r="N1200" s="292" t="str">
        <f>IF(ISBLANK(D1200),"",IFERROR(IF(VLOOKUP(A1200,'Np PL4 Stock'!A:J,10,FALSE)="Np4",D1200-VLOOKUP(A1200,'Np PL4 Stock'!A:E,5,FALSE),D1200-1-VLOOKUP(A1200,'Np PL4 Stock'!A:E,5,FALSE)),""))</f>
        <v/>
      </c>
      <c r="O1200" s="345"/>
      <c r="P1200" s="290"/>
      <c r="Q1200" s="300"/>
      <c r="R1200" s="336"/>
      <c r="S1200" s="301"/>
      <c r="T1200" s="301"/>
      <c r="U1200" s="336"/>
      <c r="V1200" s="354"/>
      <c r="W1200" s="355"/>
      <c r="X1200" s="349"/>
      <c r="Y1200" s="313" t="str">
        <f>IF(ISBLANK(X1200),"",IFERROR(IF(VLOOKUP(A1200,'Np PL4 Stock'!A:J,10,FALSE)="Np4",X1200-VLOOKUP(A1200,'Np PL4 Stock'!A:E,5,FALSE),X1200-1-VLOOKUP(A1200,'Np PL4 Stock'!A:E,5,FALSE)),""))</f>
        <v/>
      </c>
      <c r="Z1200" s="325"/>
      <c r="AA1200" s="315"/>
      <c r="AB1200" s="316"/>
      <c r="AC1200" s="317" t="str">
        <f>IF(ISBLANK(AB1200),"",IFERROR(IF(VLOOKUP(A1200,'Np PL4 Stock'!A:J,10,FALSE)="Np4",AB1200-VLOOKUP(A1200,'Np PL4 Stock'!A:E,5,FALSE),AB1200-1-VLOOKUP(A1200,'Np PL4 Stock'!A:E,5,FALSE)),""))</f>
        <v/>
      </c>
      <c r="AD1200" s="290"/>
      <c r="AE1200" s="300"/>
      <c r="AF1200" s="323"/>
      <c r="AG1200" s="335"/>
      <c r="AH1200" s="336"/>
      <c r="AI1200" s="335"/>
      <c r="AJ1200" s="326"/>
      <c r="AK1200" s="334"/>
    </row>
    <row r="1201" spans="1:37">
      <c r="A1201" s="280" t="str">
        <f t="shared" si="39"/>
        <v/>
      </c>
      <c r="B1201" s="281"/>
      <c r="C1201" s="282"/>
      <c r="D1201" s="282"/>
      <c r="E1201" s="243"/>
      <c r="F1201" s="244"/>
      <c r="G1201" s="243"/>
      <c r="H1201" s="283" t="str">
        <f>IF(ISBLANK(F1201),"",IFERROR(VLOOKUP(A1201,'Np PL4 Stock'!$A:$U,20,FALSE),""))</f>
        <v/>
      </c>
      <c r="J1201" s="283" t="str">
        <f>IF(ISBLANK(F1201),"",VLOOKUP(LEFT(A1201,5),Unit!A:B,2,FALSE))</f>
        <v/>
      </c>
      <c r="K1201" s="243"/>
      <c r="L1201" s="243"/>
      <c r="M1201" s="291" t="str">
        <f t="shared" si="40"/>
        <v/>
      </c>
      <c r="N1201" s="292" t="str">
        <f>IF(ISBLANK(D1201),"",IFERROR(IF(VLOOKUP(A1201,'Np PL4 Stock'!A:J,10,FALSE)="Np4",D1201-VLOOKUP(A1201,'Np PL4 Stock'!A:E,5,FALSE),D1201-1-VLOOKUP(A1201,'Np PL4 Stock'!A:E,5,FALSE)),""))</f>
        <v/>
      </c>
      <c r="O1201" s="345"/>
      <c r="P1201" s="290"/>
      <c r="Q1201" s="300"/>
      <c r="R1201" s="336"/>
      <c r="S1201" s="301"/>
      <c r="T1201" s="301"/>
      <c r="U1201" s="336"/>
      <c r="V1201" s="354"/>
      <c r="W1201" s="355"/>
      <c r="X1201" s="349"/>
      <c r="Y1201" s="313" t="str">
        <f>IF(ISBLANK(X1201),"",IFERROR(IF(VLOOKUP(A1201,'Np PL4 Stock'!A:J,10,FALSE)="Np4",X1201-VLOOKUP(A1201,'Np PL4 Stock'!A:E,5,FALSE),X1201-1-VLOOKUP(A1201,'Np PL4 Stock'!A:E,5,FALSE)),""))</f>
        <v/>
      </c>
      <c r="Z1201" s="325"/>
      <c r="AA1201" s="315"/>
      <c r="AB1201" s="316"/>
      <c r="AC1201" s="317" t="str">
        <f>IF(ISBLANK(AB1201),"",IFERROR(IF(VLOOKUP(A1201,'Np PL4 Stock'!A:J,10,FALSE)="Np4",AB1201-VLOOKUP(A1201,'Np PL4 Stock'!A:E,5,FALSE),AB1201-1-VLOOKUP(A1201,'Np PL4 Stock'!A:E,5,FALSE)),""))</f>
        <v/>
      </c>
      <c r="AD1201" s="290"/>
      <c r="AE1201" s="300"/>
      <c r="AF1201" s="323"/>
      <c r="AG1201" s="335"/>
      <c r="AH1201" s="336"/>
      <c r="AI1201" s="335"/>
      <c r="AJ1201" s="326"/>
      <c r="AK1201" s="334"/>
    </row>
    <row r="1202" spans="1:37">
      <c r="A1202" s="280" t="str">
        <f t="shared" si="39"/>
        <v/>
      </c>
      <c r="B1202" s="281"/>
      <c r="C1202" s="282"/>
      <c r="D1202" s="282"/>
      <c r="E1202" s="243"/>
      <c r="F1202" s="244"/>
      <c r="G1202" s="243"/>
      <c r="H1202" s="283" t="str">
        <f>IF(ISBLANK(F1202),"",IFERROR(VLOOKUP(A1202,'Np PL4 Stock'!$A:$U,20,FALSE),""))</f>
        <v/>
      </c>
      <c r="J1202" s="283" t="str">
        <f>IF(ISBLANK(F1202),"",VLOOKUP(LEFT(A1202,5),Unit!A:B,2,FALSE))</f>
        <v/>
      </c>
      <c r="K1202" s="243"/>
      <c r="L1202" s="243"/>
      <c r="M1202" s="291" t="str">
        <f t="shared" si="40"/>
        <v/>
      </c>
      <c r="N1202" s="292" t="str">
        <f>IF(ISBLANK(D1202),"",IFERROR(IF(VLOOKUP(A1202,'Np PL4 Stock'!A:J,10,FALSE)="Np4",D1202-VLOOKUP(A1202,'Np PL4 Stock'!A:E,5,FALSE),D1202-1-VLOOKUP(A1202,'Np PL4 Stock'!A:E,5,FALSE)),""))</f>
        <v/>
      </c>
      <c r="O1202" s="345"/>
      <c r="P1202" s="290"/>
      <c r="Q1202" s="300"/>
      <c r="R1202" s="336"/>
      <c r="S1202" s="301"/>
      <c r="T1202" s="301"/>
      <c r="U1202" s="336"/>
      <c r="V1202" s="354"/>
      <c r="W1202" s="355"/>
      <c r="X1202" s="349"/>
      <c r="Y1202" s="313" t="str">
        <f>IF(ISBLANK(X1202),"",IFERROR(IF(VLOOKUP(A1202,'Np PL4 Stock'!A:J,10,FALSE)="Np4",X1202-VLOOKUP(A1202,'Np PL4 Stock'!A:E,5,FALSE),X1202-1-VLOOKUP(A1202,'Np PL4 Stock'!A:E,5,FALSE)),""))</f>
        <v/>
      </c>
      <c r="Z1202" s="325"/>
      <c r="AA1202" s="315"/>
      <c r="AB1202" s="316"/>
      <c r="AC1202" s="317" t="str">
        <f>IF(ISBLANK(AB1202),"",IFERROR(IF(VLOOKUP(A1202,'Np PL4 Stock'!A:J,10,FALSE)="Np4",AB1202-VLOOKUP(A1202,'Np PL4 Stock'!A:E,5,FALSE),AB1202-1-VLOOKUP(A1202,'Np PL4 Stock'!A:E,5,FALSE)),""))</f>
        <v/>
      </c>
      <c r="AD1202" s="290"/>
      <c r="AE1202" s="300"/>
      <c r="AF1202" s="323"/>
      <c r="AG1202" s="335"/>
      <c r="AH1202" s="336"/>
      <c r="AI1202" s="335"/>
      <c r="AJ1202" s="326"/>
      <c r="AK1202" s="334"/>
    </row>
    <row r="1203" spans="1:37">
      <c r="A1203" s="280" t="str">
        <f t="shared" si="39"/>
        <v/>
      </c>
      <c r="B1203" s="281"/>
      <c r="C1203" s="282"/>
      <c r="D1203" s="282"/>
      <c r="E1203" s="243"/>
      <c r="F1203" s="244"/>
      <c r="G1203" s="243"/>
      <c r="H1203" s="283" t="str">
        <f>IF(ISBLANK(F1203),"",IFERROR(VLOOKUP(A1203,'Np PL4 Stock'!$A:$U,20,FALSE),""))</f>
        <v/>
      </c>
      <c r="J1203" s="283" t="str">
        <f>IF(ISBLANK(F1203),"",VLOOKUP(LEFT(A1203,5),Unit!A:B,2,FALSE))</f>
        <v/>
      </c>
      <c r="K1203" s="243"/>
      <c r="L1203" s="243"/>
      <c r="M1203" s="291" t="str">
        <f t="shared" si="40"/>
        <v/>
      </c>
      <c r="N1203" s="292" t="str">
        <f>IF(ISBLANK(D1203),"",IFERROR(IF(VLOOKUP(A1203,'Np PL4 Stock'!A:J,10,FALSE)="Np4",D1203-VLOOKUP(A1203,'Np PL4 Stock'!A:E,5,FALSE),D1203-1-VLOOKUP(A1203,'Np PL4 Stock'!A:E,5,FALSE)),""))</f>
        <v/>
      </c>
      <c r="O1203" s="345"/>
      <c r="P1203" s="290"/>
      <c r="Q1203" s="300"/>
      <c r="R1203" s="336"/>
      <c r="S1203" s="301"/>
      <c r="T1203" s="301"/>
      <c r="U1203" s="336"/>
      <c r="V1203" s="354"/>
      <c r="W1203" s="355"/>
      <c r="X1203" s="349"/>
      <c r="Y1203" s="313" t="str">
        <f>IF(ISBLANK(X1203),"",IFERROR(IF(VLOOKUP(A1203,'Np PL4 Stock'!A:J,10,FALSE)="Np4",X1203-VLOOKUP(A1203,'Np PL4 Stock'!A:E,5,FALSE),X1203-1-VLOOKUP(A1203,'Np PL4 Stock'!A:E,5,FALSE)),""))</f>
        <v/>
      </c>
      <c r="Z1203" s="325"/>
      <c r="AA1203" s="315"/>
      <c r="AB1203" s="316"/>
      <c r="AC1203" s="317" t="str">
        <f>IF(ISBLANK(AB1203),"",IFERROR(IF(VLOOKUP(A1203,'Np PL4 Stock'!A:J,10,FALSE)="Np4",AB1203-VLOOKUP(A1203,'Np PL4 Stock'!A:E,5,FALSE),AB1203-1-VLOOKUP(A1203,'Np PL4 Stock'!A:E,5,FALSE)),""))</f>
        <v/>
      </c>
      <c r="AD1203" s="290"/>
      <c r="AE1203" s="300"/>
      <c r="AF1203" s="323"/>
      <c r="AG1203" s="335"/>
      <c r="AH1203" s="336"/>
      <c r="AI1203" s="335"/>
      <c r="AJ1203" s="326"/>
      <c r="AK1203" s="334"/>
    </row>
    <row r="1204" spans="1:37">
      <c r="A1204" s="280" t="str">
        <f t="shared" si="39"/>
        <v/>
      </c>
      <c r="B1204" s="281"/>
      <c r="C1204" s="282"/>
      <c r="D1204" s="282"/>
      <c r="E1204" s="243"/>
      <c r="F1204" s="244"/>
      <c r="G1204" s="243"/>
      <c r="H1204" s="283" t="str">
        <f>IF(ISBLANK(F1204),"",IFERROR(VLOOKUP(A1204,'Np PL4 Stock'!$A:$U,20,FALSE),""))</f>
        <v/>
      </c>
      <c r="J1204" s="283" t="str">
        <f>IF(ISBLANK(F1204),"",VLOOKUP(LEFT(A1204,5),Unit!A:B,2,FALSE))</f>
        <v/>
      </c>
      <c r="K1204" s="243"/>
      <c r="L1204" s="243"/>
      <c r="M1204" s="291" t="str">
        <f t="shared" si="40"/>
        <v/>
      </c>
      <c r="N1204" s="292" t="str">
        <f>IF(ISBLANK(D1204),"",IFERROR(IF(VLOOKUP(A1204,'Np PL4 Stock'!A:J,10,FALSE)="Np4",D1204-VLOOKUP(A1204,'Np PL4 Stock'!A:E,5,FALSE),D1204-1-VLOOKUP(A1204,'Np PL4 Stock'!A:E,5,FALSE)),""))</f>
        <v/>
      </c>
      <c r="O1204" s="345"/>
      <c r="P1204" s="290"/>
      <c r="Q1204" s="300"/>
      <c r="R1204" s="336"/>
      <c r="S1204" s="301"/>
      <c r="T1204" s="301"/>
      <c r="U1204" s="336"/>
      <c r="V1204" s="354"/>
      <c r="W1204" s="355"/>
      <c r="X1204" s="349"/>
      <c r="Y1204" s="313" t="str">
        <f>IF(ISBLANK(X1204),"",IFERROR(IF(VLOOKUP(A1204,'Np PL4 Stock'!A:J,10,FALSE)="Np4",X1204-VLOOKUP(A1204,'Np PL4 Stock'!A:E,5,FALSE),X1204-1-VLOOKUP(A1204,'Np PL4 Stock'!A:E,5,FALSE)),""))</f>
        <v/>
      </c>
      <c r="Z1204" s="325"/>
      <c r="AA1204" s="315"/>
      <c r="AB1204" s="316"/>
      <c r="AC1204" s="317" t="str">
        <f>IF(ISBLANK(AB1204),"",IFERROR(IF(VLOOKUP(A1204,'Np PL4 Stock'!A:J,10,FALSE)="Np4",AB1204-VLOOKUP(A1204,'Np PL4 Stock'!A:E,5,FALSE),AB1204-1-VLOOKUP(A1204,'Np PL4 Stock'!A:E,5,FALSE)),""))</f>
        <v/>
      </c>
      <c r="AD1204" s="290"/>
      <c r="AE1204" s="300"/>
      <c r="AF1204" s="323"/>
      <c r="AG1204" s="335"/>
      <c r="AH1204" s="336"/>
      <c r="AI1204" s="335"/>
      <c r="AJ1204" s="326"/>
      <c r="AK1204" s="334"/>
    </row>
    <row r="1205" spans="1:37">
      <c r="A1205" s="280" t="str">
        <f t="shared" si="39"/>
        <v/>
      </c>
      <c r="B1205" s="281"/>
      <c r="C1205" s="282"/>
      <c r="D1205" s="282"/>
      <c r="E1205" s="243"/>
      <c r="F1205" s="244"/>
      <c r="G1205" s="243"/>
      <c r="H1205" s="283" t="str">
        <f>IF(ISBLANK(F1205),"",IFERROR(VLOOKUP(A1205,'Np PL4 Stock'!$A:$U,20,FALSE),""))</f>
        <v/>
      </c>
      <c r="J1205" s="283" t="str">
        <f>IF(ISBLANK(F1205),"",VLOOKUP(LEFT(A1205,5),Unit!A:B,2,FALSE))</f>
        <v/>
      </c>
      <c r="K1205" s="243"/>
      <c r="L1205" s="243"/>
      <c r="M1205" s="291" t="str">
        <f t="shared" si="40"/>
        <v/>
      </c>
      <c r="N1205" s="292" t="str">
        <f>IF(ISBLANK(D1205),"",IFERROR(IF(VLOOKUP(A1205,'Np PL4 Stock'!A:J,10,FALSE)="Np4",D1205-VLOOKUP(A1205,'Np PL4 Stock'!A:E,5,FALSE),D1205-1-VLOOKUP(A1205,'Np PL4 Stock'!A:E,5,FALSE)),""))</f>
        <v/>
      </c>
      <c r="O1205" s="345"/>
      <c r="P1205" s="290"/>
      <c r="Q1205" s="300"/>
      <c r="R1205" s="336"/>
      <c r="S1205" s="301"/>
      <c r="T1205" s="301"/>
      <c r="U1205" s="336"/>
      <c r="V1205" s="354"/>
      <c r="W1205" s="355"/>
      <c r="X1205" s="349"/>
      <c r="Y1205" s="313" t="str">
        <f>IF(ISBLANK(X1205),"",IFERROR(IF(VLOOKUP(A1205,'Np PL4 Stock'!A:J,10,FALSE)="Np4",X1205-VLOOKUP(A1205,'Np PL4 Stock'!A:E,5,FALSE),X1205-1-VLOOKUP(A1205,'Np PL4 Stock'!A:E,5,FALSE)),""))</f>
        <v/>
      </c>
      <c r="Z1205" s="325"/>
      <c r="AA1205" s="315"/>
      <c r="AB1205" s="316"/>
      <c r="AC1205" s="317" t="str">
        <f>IF(ISBLANK(AB1205),"",IFERROR(IF(VLOOKUP(A1205,'Np PL4 Stock'!A:J,10,FALSE)="Np4",AB1205-VLOOKUP(A1205,'Np PL4 Stock'!A:E,5,FALSE),AB1205-1-VLOOKUP(A1205,'Np PL4 Stock'!A:E,5,FALSE)),""))</f>
        <v/>
      </c>
      <c r="AD1205" s="290"/>
      <c r="AE1205" s="300"/>
      <c r="AF1205" s="323"/>
      <c r="AG1205" s="335"/>
      <c r="AH1205" s="336"/>
      <c r="AI1205" s="335"/>
      <c r="AJ1205" s="326"/>
      <c r="AK1205" s="334"/>
    </row>
    <row r="1206" spans="1:37">
      <c r="A1206" s="280" t="str">
        <f t="shared" si="39"/>
        <v/>
      </c>
      <c r="B1206" s="281"/>
      <c r="C1206" s="282"/>
      <c r="D1206" s="282"/>
      <c r="E1206" s="243"/>
      <c r="F1206" s="244"/>
      <c r="G1206" s="243"/>
      <c r="H1206" s="283" t="str">
        <f>IF(ISBLANK(F1206),"",IFERROR(VLOOKUP(A1206,'Np PL4 Stock'!$A:$U,20,FALSE),""))</f>
        <v/>
      </c>
      <c r="J1206" s="283" t="str">
        <f>IF(ISBLANK(F1206),"",VLOOKUP(LEFT(A1206,5),Unit!A:B,2,FALSE))</f>
        <v/>
      </c>
      <c r="K1206" s="243"/>
      <c r="L1206" s="243"/>
      <c r="M1206" s="291" t="str">
        <f t="shared" si="40"/>
        <v/>
      </c>
      <c r="N1206" s="292" t="str">
        <f>IF(ISBLANK(D1206),"",IFERROR(IF(VLOOKUP(A1206,'Np PL4 Stock'!A:J,10,FALSE)="Np4",D1206-VLOOKUP(A1206,'Np PL4 Stock'!A:E,5,FALSE),D1206-1-VLOOKUP(A1206,'Np PL4 Stock'!A:E,5,FALSE)),""))</f>
        <v/>
      </c>
      <c r="O1206" s="345"/>
      <c r="P1206" s="290"/>
      <c r="Q1206" s="300"/>
      <c r="R1206" s="336"/>
      <c r="S1206" s="301"/>
      <c r="T1206" s="301"/>
      <c r="U1206" s="336"/>
      <c r="V1206" s="354"/>
      <c r="W1206" s="355"/>
      <c r="X1206" s="349"/>
      <c r="Y1206" s="313" t="str">
        <f>IF(ISBLANK(X1206),"",IFERROR(IF(VLOOKUP(A1206,'Np PL4 Stock'!A:J,10,FALSE)="Np4",X1206-VLOOKUP(A1206,'Np PL4 Stock'!A:E,5,FALSE),X1206-1-VLOOKUP(A1206,'Np PL4 Stock'!A:E,5,FALSE)),""))</f>
        <v/>
      </c>
      <c r="Z1206" s="325"/>
      <c r="AA1206" s="315"/>
      <c r="AB1206" s="316"/>
      <c r="AC1206" s="317" t="str">
        <f>IF(ISBLANK(AB1206),"",IFERROR(IF(VLOOKUP(A1206,'Np PL4 Stock'!A:J,10,FALSE)="Np4",AB1206-VLOOKUP(A1206,'Np PL4 Stock'!A:E,5,FALSE),AB1206-1-VLOOKUP(A1206,'Np PL4 Stock'!A:E,5,FALSE)),""))</f>
        <v/>
      </c>
      <c r="AD1206" s="290"/>
      <c r="AE1206" s="300"/>
      <c r="AF1206" s="323"/>
      <c r="AG1206" s="335"/>
      <c r="AH1206" s="336"/>
      <c r="AI1206" s="335"/>
      <c r="AJ1206" s="326"/>
      <c r="AK1206" s="334"/>
    </row>
    <row r="1207" spans="1:37">
      <c r="A1207" s="280" t="str">
        <f t="shared" si="39"/>
        <v/>
      </c>
      <c r="B1207" s="281"/>
      <c r="C1207" s="282"/>
      <c r="D1207" s="282"/>
      <c r="E1207" s="243"/>
      <c r="F1207" s="244"/>
      <c r="G1207" s="243"/>
      <c r="H1207" s="283" t="str">
        <f>IF(ISBLANK(F1207),"",IFERROR(VLOOKUP(A1207,'Np PL4 Stock'!$A:$U,20,FALSE),""))</f>
        <v/>
      </c>
      <c r="J1207" s="283" t="str">
        <f>IF(ISBLANK(F1207),"",VLOOKUP(LEFT(A1207,5),Unit!A:B,2,FALSE))</f>
        <v/>
      </c>
      <c r="K1207" s="243"/>
      <c r="L1207" s="243"/>
      <c r="M1207" s="291" t="str">
        <f t="shared" si="40"/>
        <v/>
      </c>
      <c r="N1207" s="292" t="str">
        <f>IF(ISBLANK(D1207),"",IFERROR(IF(VLOOKUP(A1207,'Np PL4 Stock'!A:J,10,FALSE)="Np4",D1207-VLOOKUP(A1207,'Np PL4 Stock'!A:E,5,FALSE),D1207-1-VLOOKUP(A1207,'Np PL4 Stock'!A:E,5,FALSE)),""))</f>
        <v/>
      </c>
      <c r="O1207" s="345"/>
      <c r="P1207" s="290"/>
      <c r="Q1207" s="300"/>
      <c r="R1207" s="336"/>
      <c r="S1207" s="301"/>
      <c r="T1207" s="301"/>
      <c r="U1207" s="336"/>
      <c r="V1207" s="354"/>
      <c r="W1207" s="355"/>
      <c r="X1207" s="349"/>
      <c r="Y1207" s="313" t="str">
        <f>IF(ISBLANK(X1207),"",IFERROR(IF(VLOOKUP(A1207,'Np PL4 Stock'!A:J,10,FALSE)="Np4",X1207-VLOOKUP(A1207,'Np PL4 Stock'!A:E,5,FALSE),X1207-1-VLOOKUP(A1207,'Np PL4 Stock'!A:E,5,FALSE)),""))</f>
        <v/>
      </c>
      <c r="Z1207" s="325"/>
      <c r="AA1207" s="315"/>
      <c r="AB1207" s="316"/>
      <c r="AC1207" s="317" t="str">
        <f>IF(ISBLANK(AB1207),"",IFERROR(IF(VLOOKUP(A1207,'Np PL4 Stock'!A:J,10,FALSE)="Np4",AB1207-VLOOKUP(A1207,'Np PL4 Stock'!A:E,5,FALSE),AB1207-1-VLOOKUP(A1207,'Np PL4 Stock'!A:E,5,FALSE)),""))</f>
        <v/>
      </c>
      <c r="AD1207" s="290"/>
      <c r="AE1207" s="300"/>
      <c r="AF1207" s="323"/>
      <c r="AG1207" s="335"/>
      <c r="AH1207" s="336"/>
      <c r="AI1207" s="335"/>
      <c r="AJ1207" s="326"/>
      <c r="AK1207" s="334"/>
    </row>
    <row r="1208" spans="1:37">
      <c r="A1208" s="280" t="str">
        <f t="shared" si="39"/>
        <v/>
      </c>
      <c r="B1208" s="281"/>
      <c r="C1208" s="282"/>
      <c r="D1208" s="282"/>
      <c r="E1208" s="243"/>
      <c r="F1208" s="244"/>
      <c r="G1208" s="243"/>
      <c r="H1208" s="283" t="str">
        <f>IF(ISBLANK(F1208),"",IFERROR(VLOOKUP(A1208,'Np PL4 Stock'!$A:$U,20,FALSE),""))</f>
        <v/>
      </c>
      <c r="J1208" s="283" t="str">
        <f>IF(ISBLANK(F1208),"",VLOOKUP(LEFT(A1208,5),Unit!A:B,2,FALSE))</f>
        <v/>
      </c>
      <c r="K1208" s="243"/>
      <c r="L1208" s="243"/>
      <c r="M1208" s="291" t="str">
        <f t="shared" si="40"/>
        <v/>
      </c>
      <c r="N1208" s="292" t="str">
        <f>IF(ISBLANK(D1208),"",IFERROR(IF(VLOOKUP(A1208,'Np PL4 Stock'!A:J,10,FALSE)="Np4",D1208-VLOOKUP(A1208,'Np PL4 Stock'!A:E,5,FALSE),D1208-1-VLOOKUP(A1208,'Np PL4 Stock'!A:E,5,FALSE)),""))</f>
        <v/>
      </c>
      <c r="O1208" s="345"/>
      <c r="P1208" s="290"/>
      <c r="Q1208" s="300"/>
      <c r="R1208" s="336"/>
      <c r="S1208" s="301"/>
      <c r="T1208" s="301"/>
      <c r="U1208" s="336"/>
      <c r="V1208" s="354"/>
      <c r="W1208" s="355"/>
      <c r="X1208" s="349"/>
      <c r="Y1208" s="313" t="str">
        <f>IF(ISBLANK(X1208),"",IFERROR(IF(VLOOKUP(A1208,'Np PL4 Stock'!A:J,10,FALSE)="Np4",X1208-VLOOKUP(A1208,'Np PL4 Stock'!A:E,5,FALSE),X1208-1-VLOOKUP(A1208,'Np PL4 Stock'!A:E,5,FALSE)),""))</f>
        <v/>
      </c>
      <c r="Z1208" s="325"/>
      <c r="AA1208" s="315"/>
      <c r="AB1208" s="316"/>
      <c r="AC1208" s="317" t="str">
        <f>IF(ISBLANK(AB1208),"",IFERROR(IF(VLOOKUP(A1208,'Np PL4 Stock'!A:J,10,FALSE)="Np4",AB1208-VLOOKUP(A1208,'Np PL4 Stock'!A:E,5,FALSE),AB1208-1-VLOOKUP(A1208,'Np PL4 Stock'!A:E,5,FALSE)),""))</f>
        <v/>
      </c>
      <c r="AD1208" s="290"/>
      <c r="AE1208" s="300"/>
      <c r="AF1208" s="323"/>
      <c r="AG1208" s="335"/>
      <c r="AH1208" s="336"/>
      <c r="AI1208" s="335"/>
      <c r="AJ1208" s="326"/>
      <c r="AK1208" s="334"/>
    </row>
    <row r="1209" spans="1:37">
      <c r="A1209" s="280" t="str">
        <f t="shared" si="39"/>
        <v/>
      </c>
      <c r="B1209" s="281"/>
      <c r="C1209" s="282"/>
      <c r="D1209" s="282"/>
      <c r="E1209" s="243"/>
      <c r="F1209" s="244"/>
      <c r="G1209" s="243"/>
      <c r="H1209" s="283" t="str">
        <f>IF(ISBLANK(F1209),"",IFERROR(VLOOKUP(A1209,'Np PL4 Stock'!$A:$U,20,FALSE),""))</f>
        <v/>
      </c>
      <c r="J1209" s="283" t="str">
        <f>IF(ISBLANK(F1209),"",VLOOKUP(LEFT(A1209,5),Unit!A:B,2,FALSE))</f>
        <v/>
      </c>
      <c r="K1209" s="243"/>
      <c r="L1209" s="243"/>
      <c r="M1209" s="291" t="str">
        <f t="shared" si="40"/>
        <v/>
      </c>
      <c r="N1209" s="292" t="str">
        <f>IF(ISBLANK(D1209),"",IFERROR(IF(VLOOKUP(A1209,'Np PL4 Stock'!A:J,10,FALSE)="Np4",D1209-VLOOKUP(A1209,'Np PL4 Stock'!A:E,5,FALSE),D1209-1-VLOOKUP(A1209,'Np PL4 Stock'!A:E,5,FALSE)),""))</f>
        <v/>
      </c>
      <c r="O1209" s="345"/>
      <c r="P1209" s="290"/>
      <c r="Q1209" s="300"/>
      <c r="R1209" s="336"/>
      <c r="S1209" s="301"/>
      <c r="T1209" s="301"/>
      <c r="U1209" s="336"/>
      <c r="V1209" s="354"/>
      <c r="W1209" s="355"/>
      <c r="X1209" s="349"/>
      <c r="Y1209" s="313" t="str">
        <f>IF(ISBLANK(X1209),"",IFERROR(IF(VLOOKUP(A1209,'Np PL4 Stock'!A:J,10,FALSE)="Np4",X1209-VLOOKUP(A1209,'Np PL4 Stock'!A:E,5,FALSE),X1209-1-VLOOKUP(A1209,'Np PL4 Stock'!A:E,5,FALSE)),""))</f>
        <v/>
      </c>
      <c r="Z1209" s="325"/>
      <c r="AA1209" s="315"/>
      <c r="AB1209" s="316"/>
      <c r="AC1209" s="317" t="str">
        <f>IF(ISBLANK(AB1209),"",IFERROR(IF(VLOOKUP(A1209,'Np PL4 Stock'!A:J,10,FALSE)="Np4",AB1209-VLOOKUP(A1209,'Np PL4 Stock'!A:E,5,FALSE),AB1209-1-VLOOKUP(A1209,'Np PL4 Stock'!A:E,5,FALSE)),""))</f>
        <v/>
      </c>
      <c r="AD1209" s="290"/>
      <c r="AE1209" s="300"/>
      <c r="AF1209" s="323"/>
      <c r="AG1209" s="335"/>
      <c r="AH1209" s="336"/>
      <c r="AI1209" s="335"/>
      <c r="AJ1209" s="326"/>
      <c r="AK1209" s="334"/>
    </row>
    <row r="1210" spans="1:37">
      <c r="A1210" s="280" t="str">
        <f t="shared" si="39"/>
        <v/>
      </c>
      <c r="B1210" s="281"/>
      <c r="C1210" s="282"/>
      <c r="D1210" s="282"/>
      <c r="E1210" s="243"/>
      <c r="F1210" s="244"/>
      <c r="G1210" s="243"/>
      <c r="H1210" s="283" t="str">
        <f>IF(ISBLANK(F1210),"",IFERROR(VLOOKUP(A1210,'Np PL4 Stock'!$A:$U,20,FALSE),""))</f>
        <v/>
      </c>
      <c r="J1210" s="283" t="str">
        <f>IF(ISBLANK(F1210),"",VLOOKUP(LEFT(A1210,5),Unit!A:B,2,FALSE))</f>
        <v/>
      </c>
      <c r="K1210" s="243"/>
      <c r="L1210" s="243"/>
      <c r="M1210" s="291" t="str">
        <f t="shared" si="40"/>
        <v/>
      </c>
      <c r="N1210" s="292" t="str">
        <f>IF(ISBLANK(D1210),"",IFERROR(IF(VLOOKUP(A1210,'Np PL4 Stock'!A:J,10,FALSE)="Np4",D1210-VLOOKUP(A1210,'Np PL4 Stock'!A:E,5,FALSE),D1210-1-VLOOKUP(A1210,'Np PL4 Stock'!A:E,5,FALSE)),""))</f>
        <v/>
      </c>
      <c r="O1210" s="345"/>
      <c r="P1210" s="290"/>
      <c r="Q1210" s="300"/>
      <c r="R1210" s="336"/>
      <c r="S1210" s="301"/>
      <c r="T1210" s="301"/>
      <c r="U1210" s="336"/>
      <c r="V1210" s="354"/>
      <c r="W1210" s="355"/>
      <c r="X1210" s="349"/>
      <c r="Y1210" s="313" t="str">
        <f>IF(ISBLANK(X1210),"",IFERROR(IF(VLOOKUP(A1210,'Np PL4 Stock'!A:J,10,FALSE)="Np4",X1210-VLOOKUP(A1210,'Np PL4 Stock'!A:E,5,FALSE),X1210-1-VLOOKUP(A1210,'Np PL4 Stock'!A:E,5,FALSE)),""))</f>
        <v/>
      </c>
      <c r="Z1210" s="325"/>
      <c r="AA1210" s="315"/>
      <c r="AB1210" s="316"/>
      <c r="AC1210" s="317" t="str">
        <f>IF(ISBLANK(AB1210),"",IFERROR(IF(VLOOKUP(A1210,'Np PL4 Stock'!A:J,10,FALSE)="Np4",AB1210-VLOOKUP(A1210,'Np PL4 Stock'!A:E,5,FALSE),AB1210-1-VLOOKUP(A1210,'Np PL4 Stock'!A:E,5,FALSE)),""))</f>
        <v/>
      </c>
      <c r="AD1210" s="290"/>
      <c r="AE1210" s="300"/>
      <c r="AF1210" s="323"/>
      <c r="AG1210" s="335"/>
      <c r="AH1210" s="336"/>
      <c r="AI1210" s="335"/>
      <c r="AJ1210" s="326"/>
      <c r="AK1210" s="334"/>
    </row>
    <row r="1211" spans="1:37">
      <c r="A1211" s="280" t="str">
        <f t="shared" si="39"/>
        <v/>
      </c>
      <c r="B1211" s="281"/>
      <c r="C1211" s="282"/>
      <c r="D1211" s="282"/>
      <c r="E1211" s="243"/>
      <c r="F1211" s="244"/>
      <c r="G1211" s="243"/>
      <c r="H1211" s="283" t="str">
        <f>IF(ISBLANK(F1211),"",IFERROR(VLOOKUP(A1211,'Np PL4 Stock'!$A:$U,20,FALSE),""))</f>
        <v/>
      </c>
      <c r="J1211" s="283" t="str">
        <f>IF(ISBLANK(F1211),"",VLOOKUP(LEFT(A1211,5),Unit!A:B,2,FALSE))</f>
        <v/>
      </c>
      <c r="K1211" s="243"/>
      <c r="L1211" s="243"/>
      <c r="M1211" s="291" t="str">
        <f t="shared" si="40"/>
        <v/>
      </c>
      <c r="N1211" s="292" t="str">
        <f>IF(ISBLANK(D1211),"",IFERROR(IF(VLOOKUP(A1211,'Np PL4 Stock'!A:J,10,FALSE)="Np4",D1211-VLOOKUP(A1211,'Np PL4 Stock'!A:E,5,FALSE),D1211-1-VLOOKUP(A1211,'Np PL4 Stock'!A:E,5,FALSE)),""))</f>
        <v/>
      </c>
      <c r="O1211" s="345"/>
      <c r="P1211" s="290"/>
      <c r="Q1211" s="300"/>
      <c r="R1211" s="336"/>
      <c r="S1211" s="301"/>
      <c r="T1211" s="301"/>
      <c r="U1211" s="336"/>
      <c r="V1211" s="354"/>
      <c r="W1211" s="355"/>
      <c r="X1211" s="349"/>
      <c r="Y1211" s="313" t="str">
        <f>IF(ISBLANK(X1211),"",IFERROR(IF(VLOOKUP(A1211,'Np PL4 Stock'!A:J,10,FALSE)="Np4",X1211-VLOOKUP(A1211,'Np PL4 Stock'!A:E,5,FALSE),X1211-1-VLOOKUP(A1211,'Np PL4 Stock'!A:E,5,FALSE)),""))</f>
        <v/>
      </c>
      <c r="Z1211" s="325"/>
      <c r="AA1211" s="315"/>
      <c r="AB1211" s="316"/>
      <c r="AC1211" s="317" t="str">
        <f>IF(ISBLANK(AB1211),"",IFERROR(IF(VLOOKUP(A1211,'Np PL4 Stock'!A:J,10,FALSE)="Np4",AB1211-VLOOKUP(A1211,'Np PL4 Stock'!A:E,5,FALSE),AB1211-1-VLOOKUP(A1211,'Np PL4 Stock'!A:E,5,FALSE)),""))</f>
        <v/>
      </c>
      <c r="AD1211" s="290"/>
      <c r="AE1211" s="300"/>
      <c r="AF1211" s="323"/>
      <c r="AG1211" s="335"/>
      <c r="AH1211" s="336"/>
      <c r="AI1211" s="335"/>
      <c r="AJ1211" s="326"/>
      <c r="AK1211" s="334"/>
    </row>
    <row r="1212" spans="1:37">
      <c r="A1212" s="280" t="str">
        <f t="shared" si="39"/>
        <v/>
      </c>
      <c r="B1212" s="281"/>
      <c r="C1212" s="282"/>
      <c r="D1212" s="282"/>
      <c r="E1212" s="243"/>
      <c r="F1212" s="244"/>
      <c r="G1212" s="243"/>
      <c r="H1212" s="283" t="str">
        <f>IF(ISBLANK(F1212),"",IFERROR(VLOOKUP(A1212,'Np PL4 Stock'!$A:$U,20,FALSE),""))</f>
        <v/>
      </c>
      <c r="J1212" s="283" t="str">
        <f>IF(ISBLANK(F1212),"",VLOOKUP(LEFT(A1212,5),Unit!A:B,2,FALSE))</f>
        <v/>
      </c>
      <c r="K1212" s="243"/>
      <c r="L1212" s="243"/>
      <c r="M1212" s="291" t="str">
        <f t="shared" si="40"/>
        <v/>
      </c>
      <c r="N1212" s="292" t="str">
        <f>IF(ISBLANK(D1212),"",IFERROR(IF(VLOOKUP(A1212,'Np PL4 Stock'!A:J,10,FALSE)="Np4",D1212-VLOOKUP(A1212,'Np PL4 Stock'!A:E,5,FALSE),D1212-1-VLOOKUP(A1212,'Np PL4 Stock'!A:E,5,FALSE)),""))</f>
        <v/>
      </c>
      <c r="O1212" s="345"/>
      <c r="P1212" s="290"/>
      <c r="Q1212" s="300"/>
      <c r="R1212" s="336"/>
      <c r="S1212" s="301"/>
      <c r="T1212" s="301"/>
      <c r="U1212" s="336"/>
      <c r="V1212" s="354"/>
      <c r="W1212" s="355"/>
      <c r="X1212" s="349"/>
      <c r="Y1212" s="313" t="str">
        <f>IF(ISBLANK(X1212),"",IFERROR(IF(VLOOKUP(A1212,'Np PL4 Stock'!A:J,10,FALSE)="Np4",X1212-VLOOKUP(A1212,'Np PL4 Stock'!A:E,5,FALSE),X1212-1-VLOOKUP(A1212,'Np PL4 Stock'!A:E,5,FALSE)),""))</f>
        <v/>
      </c>
      <c r="Z1212" s="325"/>
      <c r="AA1212" s="315"/>
      <c r="AB1212" s="316"/>
      <c r="AC1212" s="317" t="str">
        <f>IF(ISBLANK(AB1212),"",IFERROR(IF(VLOOKUP(A1212,'Np PL4 Stock'!A:J,10,FALSE)="Np4",AB1212-VLOOKUP(A1212,'Np PL4 Stock'!A:E,5,FALSE),AB1212-1-VLOOKUP(A1212,'Np PL4 Stock'!A:E,5,FALSE)),""))</f>
        <v/>
      </c>
      <c r="AD1212" s="290"/>
      <c r="AE1212" s="300"/>
      <c r="AF1212" s="323"/>
      <c r="AG1212" s="335"/>
      <c r="AH1212" s="336"/>
      <c r="AI1212" s="335"/>
      <c r="AJ1212" s="326"/>
      <c r="AK1212" s="334"/>
    </row>
    <row r="1213" spans="1:37">
      <c r="A1213" s="280" t="str">
        <f t="shared" si="39"/>
        <v/>
      </c>
      <c r="B1213" s="281"/>
      <c r="C1213" s="282"/>
      <c r="D1213" s="282"/>
      <c r="E1213" s="243"/>
      <c r="F1213" s="244"/>
      <c r="G1213" s="243"/>
      <c r="H1213" s="283" t="str">
        <f>IF(ISBLANK(F1213),"",IFERROR(VLOOKUP(A1213,'Np PL4 Stock'!$A:$U,20,FALSE),""))</f>
        <v/>
      </c>
      <c r="J1213" s="283" t="str">
        <f>IF(ISBLANK(F1213),"",VLOOKUP(LEFT(A1213,5),Unit!A:B,2,FALSE))</f>
        <v/>
      </c>
      <c r="K1213" s="243"/>
      <c r="L1213" s="243"/>
      <c r="M1213" s="291" t="str">
        <f t="shared" si="40"/>
        <v/>
      </c>
      <c r="N1213" s="292" t="str">
        <f>IF(ISBLANK(D1213),"",IFERROR(IF(VLOOKUP(A1213,'Np PL4 Stock'!A:J,10,FALSE)="Np4",D1213-VLOOKUP(A1213,'Np PL4 Stock'!A:E,5,FALSE),D1213-1-VLOOKUP(A1213,'Np PL4 Stock'!A:E,5,FALSE)),""))</f>
        <v/>
      </c>
      <c r="O1213" s="345"/>
      <c r="P1213" s="290"/>
      <c r="Q1213" s="300"/>
      <c r="R1213" s="336"/>
      <c r="S1213" s="301"/>
      <c r="T1213" s="301"/>
      <c r="U1213" s="336"/>
      <c r="V1213" s="354"/>
      <c r="W1213" s="355"/>
      <c r="X1213" s="349"/>
      <c r="Y1213" s="313" t="str">
        <f>IF(ISBLANK(X1213),"",IFERROR(IF(VLOOKUP(A1213,'Np PL4 Stock'!A:J,10,FALSE)="Np4",X1213-VLOOKUP(A1213,'Np PL4 Stock'!A:E,5,FALSE),X1213-1-VLOOKUP(A1213,'Np PL4 Stock'!A:E,5,FALSE)),""))</f>
        <v/>
      </c>
      <c r="Z1213" s="325"/>
      <c r="AA1213" s="315"/>
      <c r="AB1213" s="316"/>
      <c r="AC1213" s="317" t="str">
        <f>IF(ISBLANK(AB1213),"",IFERROR(IF(VLOOKUP(A1213,'Np PL4 Stock'!A:J,10,FALSE)="Np4",AB1213-VLOOKUP(A1213,'Np PL4 Stock'!A:E,5,FALSE),AB1213-1-VLOOKUP(A1213,'Np PL4 Stock'!A:E,5,FALSE)),""))</f>
        <v/>
      </c>
      <c r="AD1213" s="290"/>
      <c r="AE1213" s="300"/>
      <c r="AF1213" s="323"/>
      <c r="AG1213" s="335"/>
      <c r="AH1213" s="336"/>
      <c r="AI1213" s="335"/>
      <c r="AJ1213" s="326"/>
      <c r="AK1213" s="334"/>
    </row>
    <row r="1214" spans="1:37">
      <c r="A1214" s="280" t="str">
        <f t="shared" si="39"/>
        <v/>
      </c>
      <c r="B1214" s="281"/>
      <c r="C1214" s="282"/>
      <c r="D1214" s="282"/>
      <c r="E1214" s="243"/>
      <c r="F1214" s="244"/>
      <c r="G1214" s="243"/>
      <c r="H1214" s="283" t="str">
        <f>IF(ISBLANK(F1214),"",IFERROR(VLOOKUP(A1214,'Np PL4 Stock'!$A:$U,20,FALSE),""))</f>
        <v/>
      </c>
      <c r="J1214" s="283" t="str">
        <f>IF(ISBLANK(F1214),"",VLOOKUP(LEFT(A1214,5),Unit!A:B,2,FALSE))</f>
        <v/>
      </c>
      <c r="K1214" s="243"/>
      <c r="L1214" s="243"/>
      <c r="M1214" s="291" t="str">
        <f t="shared" si="40"/>
        <v/>
      </c>
      <c r="N1214" s="292" t="str">
        <f>IF(ISBLANK(D1214),"",IFERROR(IF(VLOOKUP(A1214,'Np PL4 Stock'!A:J,10,FALSE)="Np4",D1214-VLOOKUP(A1214,'Np PL4 Stock'!A:E,5,FALSE),D1214-1-VLOOKUP(A1214,'Np PL4 Stock'!A:E,5,FALSE)),""))</f>
        <v/>
      </c>
      <c r="O1214" s="345"/>
      <c r="P1214" s="290"/>
      <c r="Q1214" s="300"/>
      <c r="R1214" s="336"/>
      <c r="S1214" s="301"/>
      <c r="T1214" s="301"/>
      <c r="U1214" s="336"/>
      <c r="V1214" s="354"/>
      <c r="W1214" s="355"/>
      <c r="X1214" s="349"/>
      <c r="Y1214" s="313" t="str">
        <f>IF(ISBLANK(X1214),"",IFERROR(IF(VLOOKUP(A1214,'Np PL4 Stock'!A:J,10,FALSE)="Np4",X1214-VLOOKUP(A1214,'Np PL4 Stock'!A:E,5,FALSE),X1214-1-VLOOKUP(A1214,'Np PL4 Stock'!A:E,5,FALSE)),""))</f>
        <v/>
      </c>
      <c r="Z1214" s="325"/>
      <c r="AA1214" s="315"/>
      <c r="AB1214" s="316"/>
      <c r="AC1214" s="317" t="str">
        <f>IF(ISBLANK(AB1214),"",IFERROR(IF(VLOOKUP(A1214,'Np PL4 Stock'!A:J,10,FALSE)="Np4",AB1214-VLOOKUP(A1214,'Np PL4 Stock'!A:E,5,FALSE),AB1214-1-VLOOKUP(A1214,'Np PL4 Stock'!A:E,5,FALSE)),""))</f>
        <v/>
      </c>
      <c r="AD1214" s="290"/>
      <c r="AE1214" s="300"/>
      <c r="AF1214" s="323"/>
      <c r="AG1214" s="335"/>
      <c r="AH1214" s="336"/>
      <c r="AI1214" s="335"/>
      <c r="AJ1214" s="326"/>
      <c r="AK1214" s="334"/>
    </row>
    <row r="1215" spans="1:37">
      <c r="A1215" s="280" t="str">
        <f t="shared" si="39"/>
        <v/>
      </c>
      <c r="B1215" s="281"/>
      <c r="C1215" s="282"/>
      <c r="D1215" s="282"/>
      <c r="E1215" s="243"/>
      <c r="F1215" s="244"/>
      <c r="G1215" s="243"/>
      <c r="H1215" s="283" t="str">
        <f>IF(ISBLANK(F1215),"",IFERROR(VLOOKUP(A1215,'Np PL4 Stock'!$A:$U,20,FALSE),""))</f>
        <v/>
      </c>
      <c r="J1215" s="283" t="str">
        <f>IF(ISBLANK(F1215),"",VLOOKUP(LEFT(A1215,5),Unit!A:B,2,FALSE))</f>
        <v/>
      </c>
      <c r="K1215" s="243"/>
      <c r="L1215" s="243"/>
      <c r="M1215" s="291" t="str">
        <f t="shared" si="40"/>
        <v/>
      </c>
      <c r="N1215" s="292" t="str">
        <f>IF(ISBLANK(D1215),"",IFERROR(IF(VLOOKUP(A1215,'Np PL4 Stock'!A:J,10,FALSE)="Np4",D1215-VLOOKUP(A1215,'Np PL4 Stock'!A:E,5,FALSE),D1215-1-VLOOKUP(A1215,'Np PL4 Stock'!A:E,5,FALSE)),""))</f>
        <v/>
      </c>
      <c r="O1215" s="345"/>
      <c r="P1215" s="290"/>
      <c r="Q1215" s="300"/>
      <c r="R1215" s="336"/>
      <c r="S1215" s="301"/>
      <c r="T1215" s="301"/>
      <c r="U1215" s="336"/>
      <c r="V1215" s="354"/>
      <c r="W1215" s="355"/>
      <c r="X1215" s="349"/>
      <c r="Y1215" s="313" t="str">
        <f>IF(ISBLANK(X1215),"",IFERROR(IF(VLOOKUP(A1215,'Np PL4 Stock'!A:J,10,FALSE)="Np4",X1215-VLOOKUP(A1215,'Np PL4 Stock'!A:E,5,FALSE),X1215-1-VLOOKUP(A1215,'Np PL4 Stock'!A:E,5,FALSE)),""))</f>
        <v/>
      </c>
      <c r="Z1215" s="325"/>
      <c r="AA1215" s="315"/>
      <c r="AB1215" s="316"/>
      <c r="AC1215" s="317" t="str">
        <f>IF(ISBLANK(AB1215),"",IFERROR(IF(VLOOKUP(A1215,'Np PL4 Stock'!A:J,10,FALSE)="Np4",AB1215-VLOOKUP(A1215,'Np PL4 Stock'!A:E,5,FALSE),AB1215-1-VLOOKUP(A1215,'Np PL4 Stock'!A:E,5,FALSE)),""))</f>
        <v/>
      </c>
      <c r="AD1215" s="290"/>
      <c r="AE1215" s="300"/>
      <c r="AF1215" s="323"/>
      <c r="AG1215" s="335"/>
      <c r="AH1215" s="336"/>
      <c r="AI1215" s="335"/>
      <c r="AJ1215" s="326"/>
      <c r="AK1215" s="334"/>
    </row>
    <row r="1216" spans="1:37">
      <c r="A1216" s="280" t="str">
        <f t="shared" si="39"/>
        <v/>
      </c>
      <c r="B1216" s="281"/>
      <c r="C1216" s="282"/>
      <c r="D1216" s="282"/>
      <c r="E1216" s="243"/>
      <c r="F1216" s="244"/>
      <c r="G1216" s="243"/>
      <c r="H1216" s="283" t="str">
        <f>IF(ISBLANK(F1216),"",IFERROR(VLOOKUP(A1216,'Np PL4 Stock'!$A:$U,20,FALSE),""))</f>
        <v/>
      </c>
      <c r="J1216" s="283" t="str">
        <f>IF(ISBLANK(F1216),"",VLOOKUP(LEFT(A1216,5),Unit!A:B,2,FALSE))</f>
        <v/>
      </c>
      <c r="K1216" s="243"/>
      <c r="L1216" s="243"/>
      <c r="M1216" s="291" t="str">
        <f t="shared" si="40"/>
        <v/>
      </c>
      <c r="N1216" s="292" t="str">
        <f>IF(ISBLANK(D1216),"",IFERROR(IF(VLOOKUP(A1216,'Np PL4 Stock'!A:J,10,FALSE)="Np4",D1216-VLOOKUP(A1216,'Np PL4 Stock'!A:E,5,FALSE),D1216-1-VLOOKUP(A1216,'Np PL4 Stock'!A:E,5,FALSE)),""))</f>
        <v/>
      </c>
      <c r="O1216" s="345"/>
      <c r="P1216" s="290"/>
      <c r="Q1216" s="300"/>
      <c r="R1216" s="336"/>
      <c r="S1216" s="301"/>
      <c r="T1216" s="301"/>
      <c r="U1216" s="336"/>
      <c r="V1216" s="354"/>
      <c r="W1216" s="355"/>
      <c r="X1216" s="349"/>
      <c r="Y1216" s="313" t="str">
        <f>IF(ISBLANK(X1216),"",IFERROR(IF(VLOOKUP(A1216,'Np PL4 Stock'!A:J,10,FALSE)="Np4",X1216-VLOOKUP(A1216,'Np PL4 Stock'!A:E,5,FALSE),X1216-1-VLOOKUP(A1216,'Np PL4 Stock'!A:E,5,FALSE)),""))</f>
        <v/>
      </c>
      <c r="Z1216" s="325"/>
      <c r="AA1216" s="315"/>
      <c r="AB1216" s="316"/>
      <c r="AC1216" s="317" t="str">
        <f>IF(ISBLANK(AB1216),"",IFERROR(IF(VLOOKUP(A1216,'Np PL4 Stock'!A:J,10,FALSE)="Np4",AB1216-VLOOKUP(A1216,'Np PL4 Stock'!A:E,5,FALSE),AB1216-1-VLOOKUP(A1216,'Np PL4 Stock'!A:E,5,FALSE)),""))</f>
        <v/>
      </c>
      <c r="AD1216" s="290"/>
      <c r="AE1216" s="300"/>
      <c r="AF1216" s="323"/>
      <c r="AG1216" s="335"/>
      <c r="AH1216" s="336"/>
      <c r="AI1216" s="335"/>
      <c r="AJ1216" s="326"/>
      <c r="AK1216" s="334"/>
    </row>
    <row r="1217" spans="1:37">
      <c r="A1217" s="280" t="str">
        <f t="shared" si="39"/>
        <v/>
      </c>
      <c r="B1217" s="281"/>
      <c r="C1217" s="282"/>
      <c r="D1217" s="282"/>
      <c r="E1217" s="243"/>
      <c r="F1217" s="244"/>
      <c r="G1217" s="243"/>
      <c r="H1217" s="283" t="str">
        <f>IF(ISBLANK(F1217),"",IFERROR(VLOOKUP(A1217,'Np PL4 Stock'!$A:$U,20,FALSE),""))</f>
        <v/>
      </c>
      <c r="J1217" s="283" t="str">
        <f>IF(ISBLANK(F1217),"",VLOOKUP(LEFT(A1217,5),Unit!A:B,2,FALSE))</f>
        <v/>
      </c>
      <c r="K1217" s="243"/>
      <c r="L1217" s="243"/>
      <c r="M1217" s="291" t="str">
        <f t="shared" si="40"/>
        <v/>
      </c>
      <c r="N1217" s="292" t="str">
        <f>IF(ISBLANK(D1217),"",IFERROR(IF(VLOOKUP(A1217,'Np PL4 Stock'!A:J,10,FALSE)="Np4",D1217-VLOOKUP(A1217,'Np PL4 Stock'!A:E,5,FALSE),D1217-1-VLOOKUP(A1217,'Np PL4 Stock'!A:E,5,FALSE)),""))</f>
        <v/>
      </c>
      <c r="O1217" s="345"/>
      <c r="P1217" s="290"/>
      <c r="Q1217" s="300"/>
      <c r="R1217" s="336"/>
      <c r="S1217" s="301"/>
      <c r="T1217" s="301"/>
      <c r="U1217" s="336"/>
      <c r="V1217" s="354"/>
      <c r="W1217" s="355"/>
      <c r="X1217" s="349"/>
      <c r="Y1217" s="313" t="str">
        <f>IF(ISBLANK(X1217),"",IFERROR(IF(VLOOKUP(A1217,'Np PL4 Stock'!A:J,10,FALSE)="Np4",X1217-VLOOKUP(A1217,'Np PL4 Stock'!A:E,5,FALSE),X1217-1-VLOOKUP(A1217,'Np PL4 Stock'!A:E,5,FALSE)),""))</f>
        <v/>
      </c>
      <c r="Z1217" s="325"/>
      <c r="AA1217" s="315"/>
      <c r="AB1217" s="316"/>
      <c r="AC1217" s="317" t="str">
        <f>IF(ISBLANK(AB1217),"",IFERROR(IF(VLOOKUP(A1217,'Np PL4 Stock'!A:J,10,FALSE)="Np4",AB1217-VLOOKUP(A1217,'Np PL4 Stock'!A:E,5,FALSE),AB1217-1-VLOOKUP(A1217,'Np PL4 Stock'!A:E,5,FALSE)),""))</f>
        <v/>
      </c>
      <c r="AD1217" s="290"/>
      <c r="AE1217" s="300"/>
      <c r="AF1217" s="323"/>
      <c r="AG1217" s="335"/>
      <c r="AH1217" s="336"/>
      <c r="AI1217" s="335"/>
      <c r="AJ1217" s="326"/>
      <c r="AK1217" s="334"/>
    </row>
    <row r="1218" spans="1:37">
      <c r="A1218" s="280" t="str">
        <f t="shared" si="39"/>
        <v/>
      </c>
      <c r="B1218" s="281"/>
      <c r="C1218" s="282"/>
      <c r="D1218" s="282"/>
      <c r="E1218" s="243"/>
      <c r="F1218" s="244"/>
      <c r="G1218" s="243"/>
      <c r="H1218" s="283" t="str">
        <f>IF(ISBLANK(F1218),"",IFERROR(VLOOKUP(A1218,'Np PL4 Stock'!$A:$U,20,FALSE),""))</f>
        <v/>
      </c>
      <c r="J1218" s="283" t="str">
        <f>IF(ISBLANK(F1218),"",VLOOKUP(LEFT(A1218,5),Unit!A:B,2,FALSE))</f>
        <v/>
      </c>
      <c r="K1218" s="243"/>
      <c r="L1218" s="243"/>
      <c r="M1218" s="291" t="str">
        <f t="shared" si="40"/>
        <v/>
      </c>
      <c r="N1218" s="292" t="str">
        <f>IF(ISBLANK(D1218),"",IFERROR(IF(VLOOKUP(A1218,'Np PL4 Stock'!A:J,10,FALSE)="Np4",D1218-VLOOKUP(A1218,'Np PL4 Stock'!A:E,5,FALSE),D1218-1-VLOOKUP(A1218,'Np PL4 Stock'!A:E,5,FALSE)),""))</f>
        <v/>
      </c>
      <c r="O1218" s="345"/>
      <c r="P1218" s="290"/>
      <c r="Q1218" s="300"/>
      <c r="R1218" s="336"/>
      <c r="S1218" s="301"/>
      <c r="T1218" s="301"/>
      <c r="U1218" s="336"/>
      <c r="V1218" s="354"/>
      <c r="W1218" s="355"/>
      <c r="X1218" s="349"/>
      <c r="Y1218" s="313" t="str">
        <f>IF(ISBLANK(X1218),"",IFERROR(IF(VLOOKUP(A1218,'Np PL4 Stock'!A:J,10,FALSE)="Np4",X1218-VLOOKUP(A1218,'Np PL4 Stock'!A:E,5,FALSE),X1218-1-VLOOKUP(A1218,'Np PL4 Stock'!A:E,5,FALSE)),""))</f>
        <v/>
      </c>
      <c r="Z1218" s="325"/>
      <c r="AA1218" s="315"/>
      <c r="AB1218" s="316"/>
      <c r="AC1218" s="317" t="str">
        <f>IF(ISBLANK(AB1218),"",IFERROR(IF(VLOOKUP(A1218,'Np PL4 Stock'!A:J,10,FALSE)="Np4",AB1218-VLOOKUP(A1218,'Np PL4 Stock'!A:E,5,FALSE),AB1218-1-VLOOKUP(A1218,'Np PL4 Stock'!A:E,5,FALSE)),""))</f>
        <v/>
      </c>
      <c r="AD1218" s="290"/>
      <c r="AE1218" s="300"/>
      <c r="AF1218" s="323"/>
      <c r="AG1218" s="335"/>
      <c r="AH1218" s="336"/>
      <c r="AI1218" s="335"/>
      <c r="AJ1218" s="326"/>
      <c r="AK1218" s="334"/>
    </row>
    <row r="1219" spans="1:37">
      <c r="A1219" s="280" t="str">
        <f t="shared" ref="A1219:A1282" si="41">IF(ISBLANK(F1219),"",F1219&amp;"-"&amp;IF(OR(LEN(G1219)=1,LEN(G1219)=4),"0"&amp;G1219,G1219)&amp;"-"&amp;IF(OR(LEN(E1219)=1,LEN(E1219)=4),"0"&amp;E1219,E1219))</f>
        <v/>
      </c>
      <c r="B1219" s="281"/>
      <c r="C1219" s="282"/>
      <c r="D1219" s="282"/>
      <c r="E1219" s="243"/>
      <c r="F1219" s="244"/>
      <c r="G1219" s="243"/>
      <c r="H1219" s="283" t="str">
        <f>IF(ISBLANK(F1219),"",IFERROR(VLOOKUP(A1219,'Np PL4 Stock'!$A:$U,20,FALSE),""))</f>
        <v/>
      </c>
      <c r="J1219" s="283" t="str">
        <f>IF(ISBLANK(F1219),"",VLOOKUP(LEFT(A1219,5),Unit!A:B,2,FALSE))</f>
        <v/>
      </c>
      <c r="K1219" s="243"/>
      <c r="L1219" s="243"/>
      <c r="M1219" s="291" t="str">
        <f t="shared" ref="M1219:M1282" si="42">IFERROR((K1219/J1219*1000),"")</f>
        <v/>
      </c>
      <c r="N1219" s="292" t="str">
        <f>IF(ISBLANK(D1219),"",IFERROR(IF(VLOOKUP(A1219,'Np PL4 Stock'!A:J,10,FALSE)="Np4",D1219-VLOOKUP(A1219,'Np PL4 Stock'!A:E,5,FALSE),D1219-1-VLOOKUP(A1219,'Np PL4 Stock'!A:E,5,FALSE)),""))</f>
        <v/>
      </c>
      <c r="O1219" s="345"/>
      <c r="P1219" s="290"/>
      <c r="Q1219" s="300"/>
      <c r="R1219" s="336"/>
      <c r="S1219" s="301"/>
      <c r="T1219" s="301"/>
      <c r="U1219" s="336"/>
      <c r="V1219" s="354"/>
      <c r="W1219" s="355"/>
      <c r="X1219" s="349"/>
      <c r="Y1219" s="313" t="str">
        <f>IF(ISBLANK(X1219),"",IFERROR(IF(VLOOKUP(A1219,'Np PL4 Stock'!A:J,10,FALSE)="Np4",X1219-VLOOKUP(A1219,'Np PL4 Stock'!A:E,5,FALSE),X1219-1-VLOOKUP(A1219,'Np PL4 Stock'!A:E,5,FALSE)),""))</f>
        <v/>
      </c>
      <c r="Z1219" s="325"/>
      <c r="AA1219" s="315"/>
      <c r="AB1219" s="316"/>
      <c r="AC1219" s="317" t="str">
        <f>IF(ISBLANK(AB1219),"",IFERROR(IF(VLOOKUP(A1219,'Np PL4 Stock'!A:J,10,FALSE)="Np4",AB1219-VLOOKUP(A1219,'Np PL4 Stock'!A:E,5,FALSE),AB1219-1-VLOOKUP(A1219,'Np PL4 Stock'!A:E,5,FALSE)),""))</f>
        <v/>
      </c>
      <c r="AD1219" s="290"/>
      <c r="AE1219" s="300"/>
      <c r="AF1219" s="323"/>
      <c r="AG1219" s="335"/>
      <c r="AH1219" s="336"/>
      <c r="AI1219" s="335"/>
      <c r="AJ1219" s="326"/>
      <c r="AK1219" s="334"/>
    </row>
    <row r="1220" spans="1:37">
      <c r="A1220" s="280" t="str">
        <f t="shared" si="41"/>
        <v/>
      </c>
      <c r="B1220" s="281"/>
      <c r="C1220" s="282"/>
      <c r="D1220" s="282"/>
      <c r="E1220" s="243"/>
      <c r="F1220" s="244"/>
      <c r="G1220" s="243"/>
      <c r="H1220" s="283" t="str">
        <f>IF(ISBLANK(F1220),"",IFERROR(VLOOKUP(A1220,'Np PL4 Stock'!$A:$U,20,FALSE),""))</f>
        <v/>
      </c>
      <c r="J1220" s="283" t="str">
        <f>IF(ISBLANK(F1220),"",VLOOKUP(LEFT(A1220,5),Unit!A:B,2,FALSE))</f>
        <v/>
      </c>
      <c r="K1220" s="243"/>
      <c r="L1220" s="243"/>
      <c r="M1220" s="291" t="str">
        <f t="shared" si="42"/>
        <v/>
      </c>
      <c r="N1220" s="292" t="str">
        <f>IF(ISBLANK(D1220),"",IFERROR(IF(VLOOKUP(A1220,'Np PL4 Stock'!A:J,10,FALSE)="Np4",D1220-VLOOKUP(A1220,'Np PL4 Stock'!A:E,5,FALSE),D1220-1-VLOOKUP(A1220,'Np PL4 Stock'!A:E,5,FALSE)),""))</f>
        <v/>
      </c>
      <c r="O1220" s="345"/>
      <c r="P1220" s="290"/>
      <c r="Q1220" s="300"/>
      <c r="R1220" s="336"/>
      <c r="S1220" s="301"/>
      <c r="T1220" s="301"/>
      <c r="U1220" s="336"/>
      <c r="V1220" s="354"/>
      <c r="W1220" s="355"/>
      <c r="X1220" s="349"/>
      <c r="Y1220" s="313" t="str">
        <f>IF(ISBLANK(X1220),"",IFERROR(IF(VLOOKUP(A1220,'Np PL4 Stock'!A:J,10,FALSE)="Np4",X1220-VLOOKUP(A1220,'Np PL4 Stock'!A:E,5,FALSE),X1220-1-VLOOKUP(A1220,'Np PL4 Stock'!A:E,5,FALSE)),""))</f>
        <v/>
      </c>
      <c r="Z1220" s="325"/>
      <c r="AA1220" s="315"/>
      <c r="AB1220" s="316"/>
      <c r="AC1220" s="317" t="str">
        <f>IF(ISBLANK(AB1220),"",IFERROR(IF(VLOOKUP(A1220,'Np PL4 Stock'!A:J,10,FALSE)="Np4",AB1220-VLOOKUP(A1220,'Np PL4 Stock'!A:E,5,FALSE),AB1220-1-VLOOKUP(A1220,'Np PL4 Stock'!A:E,5,FALSE)),""))</f>
        <v/>
      </c>
      <c r="AD1220" s="290"/>
      <c r="AE1220" s="300"/>
      <c r="AF1220" s="323"/>
      <c r="AG1220" s="335"/>
      <c r="AH1220" s="336"/>
      <c r="AI1220" s="335"/>
      <c r="AJ1220" s="326"/>
      <c r="AK1220" s="334"/>
    </row>
    <row r="1221" spans="1:37">
      <c r="A1221" s="280" t="str">
        <f t="shared" si="41"/>
        <v/>
      </c>
      <c r="B1221" s="281"/>
      <c r="C1221" s="282"/>
      <c r="D1221" s="282"/>
      <c r="E1221" s="243"/>
      <c r="F1221" s="244"/>
      <c r="G1221" s="243"/>
      <c r="H1221" s="283" t="str">
        <f>IF(ISBLANK(F1221),"",IFERROR(VLOOKUP(A1221,'Np PL4 Stock'!$A:$U,20,FALSE),""))</f>
        <v/>
      </c>
      <c r="J1221" s="283" t="str">
        <f>IF(ISBLANK(F1221),"",VLOOKUP(LEFT(A1221,5),Unit!A:B,2,FALSE))</f>
        <v/>
      </c>
      <c r="K1221" s="243"/>
      <c r="L1221" s="243"/>
      <c r="M1221" s="291" t="str">
        <f t="shared" si="42"/>
        <v/>
      </c>
      <c r="N1221" s="292" t="str">
        <f>IF(ISBLANK(D1221),"",IFERROR(IF(VLOOKUP(A1221,'Np PL4 Stock'!A:J,10,FALSE)="Np4",D1221-VLOOKUP(A1221,'Np PL4 Stock'!A:E,5,FALSE),D1221-1-VLOOKUP(A1221,'Np PL4 Stock'!A:E,5,FALSE)),""))</f>
        <v/>
      </c>
      <c r="O1221" s="345"/>
      <c r="P1221" s="290"/>
      <c r="Q1221" s="300"/>
      <c r="R1221" s="336"/>
      <c r="S1221" s="301"/>
      <c r="T1221" s="301"/>
      <c r="U1221" s="336"/>
      <c r="V1221" s="354"/>
      <c r="W1221" s="355"/>
      <c r="X1221" s="349"/>
      <c r="Y1221" s="313" t="str">
        <f>IF(ISBLANK(X1221),"",IFERROR(IF(VLOOKUP(A1221,'Np PL4 Stock'!A:J,10,FALSE)="Np4",X1221-VLOOKUP(A1221,'Np PL4 Stock'!A:E,5,FALSE),X1221-1-VLOOKUP(A1221,'Np PL4 Stock'!A:E,5,FALSE)),""))</f>
        <v/>
      </c>
      <c r="Z1221" s="325"/>
      <c r="AA1221" s="315"/>
      <c r="AB1221" s="316"/>
      <c r="AC1221" s="317" t="str">
        <f>IF(ISBLANK(AB1221),"",IFERROR(IF(VLOOKUP(A1221,'Np PL4 Stock'!A:J,10,FALSE)="Np4",AB1221-VLOOKUP(A1221,'Np PL4 Stock'!A:E,5,FALSE),AB1221-1-VLOOKUP(A1221,'Np PL4 Stock'!A:E,5,FALSE)),""))</f>
        <v/>
      </c>
      <c r="AD1221" s="290"/>
      <c r="AE1221" s="300"/>
      <c r="AF1221" s="323"/>
      <c r="AG1221" s="335"/>
      <c r="AH1221" s="336"/>
      <c r="AI1221" s="335"/>
      <c r="AJ1221" s="326"/>
      <c r="AK1221" s="334"/>
    </row>
    <row r="1222" spans="1:37">
      <c r="A1222" s="280" t="str">
        <f t="shared" si="41"/>
        <v/>
      </c>
      <c r="B1222" s="281"/>
      <c r="C1222" s="282"/>
      <c r="D1222" s="282"/>
      <c r="E1222" s="243"/>
      <c r="F1222" s="244"/>
      <c r="G1222" s="243"/>
      <c r="H1222" s="283" t="str">
        <f>IF(ISBLANK(F1222),"",IFERROR(VLOOKUP(A1222,'Np PL4 Stock'!$A:$U,20,FALSE),""))</f>
        <v/>
      </c>
      <c r="J1222" s="283" t="str">
        <f>IF(ISBLANK(F1222),"",VLOOKUP(LEFT(A1222,5),Unit!A:B,2,FALSE))</f>
        <v/>
      </c>
      <c r="K1222" s="243"/>
      <c r="L1222" s="243"/>
      <c r="M1222" s="291" t="str">
        <f t="shared" si="42"/>
        <v/>
      </c>
      <c r="N1222" s="292" t="str">
        <f>IF(ISBLANK(D1222),"",IFERROR(IF(VLOOKUP(A1222,'Np PL4 Stock'!A:J,10,FALSE)="Np4",D1222-VLOOKUP(A1222,'Np PL4 Stock'!A:E,5,FALSE),D1222-1-VLOOKUP(A1222,'Np PL4 Stock'!A:E,5,FALSE)),""))</f>
        <v/>
      </c>
      <c r="O1222" s="345"/>
      <c r="P1222" s="290"/>
      <c r="Q1222" s="300"/>
      <c r="R1222" s="336"/>
      <c r="S1222" s="301"/>
      <c r="T1222" s="301"/>
      <c r="U1222" s="336"/>
      <c r="V1222" s="354"/>
      <c r="W1222" s="355"/>
      <c r="X1222" s="349"/>
      <c r="Y1222" s="313" t="str">
        <f>IF(ISBLANK(X1222),"",IFERROR(IF(VLOOKUP(A1222,'Np PL4 Stock'!A:J,10,FALSE)="Np4",X1222-VLOOKUP(A1222,'Np PL4 Stock'!A:E,5,FALSE),X1222-1-VLOOKUP(A1222,'Np PL4 Stock'!A:E,5,FALSE)),""))</f>
        <v/>
      </c>
      <c r="Z1222" s="325"/>
      <c r="AA1222" s="315"/>
      <c r="AB1222" s="316"/>
      <c r="AC1222" s="317" t="str">
        <f>IF(ISBLANK(AB1222),"",IFERROR(IF(VLOOKUP(A1222,'Np PL4 Stock'!A:J,10,FALSE)="Np4",AB1222-VLOOKUP(A1222,'Np PL4 Stock'!A:E,5,FALSE),AB1222-1-VLOOKUP(A1222,'Np PL4 Stock'!A:E,5,FALSE)),""))</f>
        <v/>
      </c>
      <c r="AD1222" s="290"/>
      <c r="AE1222" s="300"/>
      <c r="AF1222" s="323"/>
      <c r="AG1222" s="335"/>
      <c r="AH1222" s="336"/>
      <c r="AI1222" s="335"/>
      <c r="AJ1222" s="326"/>
      <c r="AK1222" s="334"/>
    </row>
    <row r="1223" spans="1:37">
      <c r="A1223" s="280" t="str">
        <f t="shared" si="41"/>
        <v/>
      </c>
      <c r="B1223" s="281"/>
      <c r="C1223" s="282"/>
      <c r="D1223" s="282"/>
      <c r="E1223" s="243"/>
      <c r="F1223" s="244"/>
      <c r="G1223" s="243"/>
      <c r="H1223" s="283" t="str">
        <f>IF(ISBLANK(F1223),"",IFERROR(VLOOKUP(A1223,'Np PL4 Stock'!$A:$U,20,FALSE),""))</f>
        <v/>
      </c>
      <c r="J1223" s="283" t="str">
        <f>IF(ISBLANK(F1223),"",VLOOKUP(LEFT(A1223,5),Unit!A:B,2,FALSE))</f>
        <v/>
      </c>
      <c r="K1223" s="243"/>
      <c r="L1223" s="243"/>
      <c r="M1223" s="291" t="str">
        <f t="shared" si="42"/>
        <v/>
      </c>
      <c r="N1223" s="292" t="str">
        <f>IF(ISBLANK(D1223),"",IFERROR(IF(VLOOKUP(A1223,'Np PL4 Stock'!A:J,10,FALSE)="Np4",D1223-VLOOKUP(A1223,'Np PL4 Stock'!A:E,5,FALSE),D1223-1-VLOOKUP(A1223,'Np PL4 Stock'!A:E,5,FALSE)),""))</f>
        <v/>
      </c>
      <c r="O1223" s="345"/>
      <c r="P1223" s="290"/>
      <c r="Q1223" s="300"/>
      <c r="R1223" s="336"/>
      <c r="S1223" s="301"/>
      <c r="T1223" s="301"/>
      <c r="U1223" s="336"/>
      <c r="V1223" s="354"/>
      <c r="W1223" s="355"/>
      <c r="X1223" s="349"/>
      <c r="Y1223" s="313" t="str">
        <f>IF(ISBLANK(X1223),"",IFERROR(IF(VLOOKUP(A1223,'Np PL4 Stock'!A:J,10,FALSE)="Np4",X1223-VLOOKUP(A1223,'Np PL4 Stock'!A:E,5,FALSE),X1223-1-VLOOKUP(A1223,'Np PL4 Stock'!A:E,5,FALSE)),""))</f>
        <v/>
      </c>
      <c r="Z1223" s="325"/>
      <c r="AA1223" s="315"/>
      <c r="AB1223" s="316"/>
      <c r="AC1223" s="317" t="str">
        <f>IF(ISBLANK(AB1223),"",IFERROR(IF(VLOOKUP(A1223,'Np PL4 Stock'!A:J,10,FALSE)="Np4",AB1223-VLOOKUP(A1223,'Np PL4 Stock'!A:E,5,FALSE),AB1223-1-VLOOKUP(A1223,'Np PL4 Stock'!A:E,5,FALSE)),""))</f>
        <v/>
      </c>
      <c r="AD1223" s="290"/>
      <c r="AE1223" s="300"/>
      <c r="AF1223" s="323"/>
      <c r="AG1223" s="335"/>
      <c r="AH1223" s="336"/>
      <c r="AI1223" s="335"/>
      <c r="AJ1223" s="326"/>
      <c r="AK1223" s="334"/>
    </row>
    <row r="1224" spans="1:37">
      <c r="A1224" s="280" t="str">
        <f t="shared" si="41"/>
        <v/>
      </c>
      <c r="B1224" s="281"/>
      <c r="C1224" s="282"/>
      <c r="D1224" s="282"/>
      <c r="E1224" s="243"/>
      <c r="F1224" s="244"/>
      <c r="G1224" s="243"/>
      <c r="H1224" s="283" t="str">
        <f>IF(ISBLANK(F1224),"",IFERROR(VLOOKUP(A1224,'Np PL4 Stock'!$A:$U,20,FALSE),""))</f>
        <v/>
      </c>
      <c r="J1224" s="283" t="str">
        <f>IF(ISBLANK(F1224),"",VLOOKUP(LEFT(A1224,5),Unit!A:B,2,FALSE))</f>
        <v/>
      </c>
      <c r="K1224" s="243"/>
      <c r="L1224" s="243"/>
      <c r="M1224" s="291" t="str">
        <f t="shared" si="42"/>
        <v/>
      </c>
      <c r="N1224" s="292" t="str">
        <f>IF(ISBLANK(D1224),"",IFERROR(IF(VLOOKUP(A1224,'Np PL4 Stock'!A:J,10,FALSE)="Np4",D1224-VLOOKUP(A1224,'Np PL4 Stock'!A:E,5,FALSE),D1224-1-VLOOKUP(A1224,'Np PL4 Stock'!A:E,5,FALSE)),""))</f>
        <v/>
      </c>
      <c r="O1224" s="345"/>
      <c r="P1224" s="290"/>
      <c r="Q1224" s="300"/>
      <c r="R1224" s="336"/>
      <c r="S1224" s="301"/>
      <c r="T1224" s="301"/>
      <c r="U1224" s="336"/>
      <c r="V1224" s="354"/>
      <c r="W1224" s="355"/>
      <c r="X1224" s="349"/>
      <c r="Y1224" s="313" t="str">
        <f>IF(ISBLANK(X1224),"",IFERROR(IF(VLOOKUP(A1224,'Np PL4 Stock'!A:J,10,FALSE)="Np4",X1224-VLOOKUP(A1224,'Np PL4 Stock'!A:E,5,FALSE),X1224-1-VLOOKUP(A1224,'Np PL4 Stock'!A:E,5,FALSE)),""))</f>
        <v/>
      </c>
      <c r="Z1224" s="325"/>
      <c r="AA1224" s="315"/>
      <c r="AB1224" s="316"/>
      <c r="AC1224" s="317" t="str">
        <f>IF(ISBLANK(AB1224),"",IFERROR(IF(VLOOKUP(A1224,'Np PL4 Stock'!A:J,10,FALSE)="Np4",AB1224-VLOOKUP(A1224,'Np PL4 Stock'!A:E,5,FALSE),AB1224-1-VLOOKUP(A1224,'Np PL4 Stock'!A:E,5,FALSE)),""))</f>
        <v/>
      </c>
      <c r="AD1224" s="290"/>
      <c r="AE1224" s="300"/>
      <c r="AF1224" s="323"/>
      <c r="AG1224" s="335"/>
      <c r="AH1224" s="336"/>
      <c r="AI1224" s="335"/>
      <c r="AJ1224" s="326"/>
      <c r="AK1224" s="334"/>
    </row>
    <row r="1225" spans="1:37">
      <c r="A1225" s="280" t="str">
        <f t="shared" si="41"/>
        <v/>
      </c>
      <c r="B1225" s="281"/>
      <c r="C1225" s="282"/>
      <c r="D1225" s="282"/>
      <c r="E1225" s="243"/>
      <c r="F1225" s="244"/>
      <c r="G1225" s="243"/>
      <c r="H1225" s="283" t="str">
        <f>IF(ISBLANK(F1225),"",IFERROR(VLOOKUP(A1225,'Np PL4 Stock'!$A:$U,20,FALSE),""))</f>
        <v/>
      </c>
      <c r="J1225" s="283" t="str">
        <f>IF(ISBLANK(F1225),"",VLOOKUP(LEFT(A1225,5),Unit!A:B,2,FALSE))</f>
        <v/>
      </c>
      <c r="K1225" s="243"/>
      <c r="L1225" s="243"/>
      <c r="M1225" s="291" t="str">
        <f t="shared" si="42"/>
        <v/>
      </c>
      <c r="N1225" s="292" t="str">
        <f>IF(ISBLANK(D1225),"",IFERROR(IF(VLOOKUP(A1225,'Np PL4 Stock'!A:J,10,FALSE)="Np4",D1225-VLOOKUP(A1225,'Np PL4 Stock'!A:E,5,FALSE),D1225-1-VLOOKUP(A1225,'Np PL4 Stock'!A:E,5,FALSE)),""))</f>
        <v/>
      </c>
      <c r="O1225" s="345"/>
      <c r="P1225" s="290"/>
      <c r="Q1225" s="300"/>
      <c r="R1225" s="336"/>
      <c r="S1225" s="301"/>
      <c r="T1225" s="301"/>
      <c r="U1225" s="336"/>
      <c r="V1225" s="354"/>
      <c r="W1225" s="355"/>
      <c r="X1225" s="349"/>
      <c r="Y1225" s="313" t="str">
        <f>IF(ISBLANK(X1225),"",IFERROR(IF(VLOOKUP(A1225,'Np PL4 Stock'!A:J,10,FALSE)="Np4",X1225-VLOOKUP(A1225,'Np PL4 Stock'!A:E,5,FALSE),X1225-1-VLOOKUP(A1225,'Np PL4 Stock'!A:E,5,FALSE)),""))</f>
        <v/>
      </c>
      <c r="Z1225" s="325"/>
      <c r="AA1225" s="315"/>
      <c r="AB1225" s="316"/>
      <c r="AC1225" s="317" t="str">
        <f>IF(ISBLANK(AB1225),"",IFERROR(IF(VLOOKUP(A1225,'Np PL4 Stock'!A:J,10,FALSE)="Np4",AB1225-VLOOKUP(A1225,'Np PL4 Stock'!A:E,5,FALSE),AB1225-1-VLOOKUP(A1225,'Np PL4 Stock'!A:E,5,FALSE)),""))</f>
        <v/>
      </c>
      <c r="AD1225" s="290"/>
      <c r="AE1225" s="300"/>
      <c r="AF1225" s="323"/>
      <c r="AG1225" s="335"/>
      <c r="AH1225" s="336"/>
      <c r="AI1225" s="335"/>
      <c r="AJ1225" s="326"/>
      <c r="AK1225" s="334"/>
    </row>
    <row r="1226" spans="1:37">
      <c r="A1226" s="280" t="str">
        <f t="shared" si="41"/>
        <v/>
      </c>
      <c r="B1226" s="281"/>
      <c r="C1226" s="282"/>
      <c r="D1226" s="282"/>
      <c r="E1226" s="243"/>
      <c r="F1226" s="244"/>
      <c r="G1226" s="243"/>
      <c r="H1226" s="283" t="str">
        <f>IF(ISBLANK(F1226),"",IFERROR(VLOOKUP(A1226,'Np PL4 Stock'!$A:$U,20,FALSE),""))</f>
        <v/>
      </c>
      <c r="J1226" s="283" t="str">
        <f>IF(ISBLANK(F1226),"",VLOOKUP(LEFT(A1226,5),Unit!A:B,2,FALSE))</f>
        <v/>
      </c>
      <c r="K1226" s="243"/>
      <c r="L1226" s="243"/>
      <c r="M1226" s="291" t="str">
        <f t="shared" si="42"/>
        <v/>
      </c>
      <c r="N1226" s="292" t="str">
        <f>IF(ISBLANK(D1226),"",IFERROR(IF(VLOOKUP(A1226,'Np PL4 Stock'!A:J,10,FALSE)="Np4",D1226-VLOOKUP(A1226,'Np PL4 Stock'!A:E,5,FALSE),D1226-1-VLOOKUP(A1226,'Np PL4 Stock'!A:E,5,FALSE)),""))</f>
        <v/>
      </c>
      <c r="O1226" s="345"/>
      <c r="P1226" s="290"/>
      <c r="Q1226" s="300"/>
      <c r="R1226" s="336"/>
      <c r="S1226" s="301"/>
      <c r="T1226" s="301"/>
      <c r="U1226" s="336"/>
      <c r="V1226" s="354"/>
      <c r="W1226" s="355"/>
      <c r="X1226" s="349"/>
      <c r="Y1226" s="313" t="str">
        <f>IF(ISBLANK(X1226),"",IFERROR(IF(VLOOKUP(A1226,'Np PL4 Stock'!A:J,10,FALSE)="Np4",X1226-VLOOKUP(A1226,'Np PL4 Stock'!A:E,5,FALSE),X1226-1-VLOOKUP(A1226,'Np PL4 Stock'!A:E,5,FALSE)),""))</f>
        <v/>
      </c>
      <c r="Z1226" s="325"/>
      <c r="AA1226" s="315"/>
      <c r="AB1226" s="316"/>
      <c r="AC1226" s="317" t="str">
        <f>IF(ISBLANK(AB1226),"",IFERROR(IF(VLOOKUP(A1226,'Np PL4 Stock'!A:J,10,FALSE)="Np4",AB1226-VLOOKUP(A1226,'Np PL4 Stock'!A:E,5,FALSE),AB1226-1-VLOOKUP(A1226,'Np PL4 Stock'!A:E,5,FALSE)),""))</f>
        <v/>
      </c>
      <c r="AD1226" s="290"/>
      <c r="AE1226" s="300"/>
      <c r="AF1226" s="323"/>
      <c r="AG1226" s="335"/>
      <c r="AH1226" s="336"/>
      <c r="AI1226" s="335"/>
      <c r="AJ1226" s="326"/>
      <c r="AK1226" s="334"/>
    </row>
    <row r="1227" spans="1:37">
      <c r="A1227" s="280" t="str">
        <f t="shared" si="41"/>
        <v/>
      </c>
      <c r="B1227" s="281"/>
      <c r="C1227" s="282"/>
      <c r="D1227" s="282"/>
      <c r="E1227" s="243"/>
      <c r="F1227" s="244"/>
      <c r="G1227" s="243"/>
      <c r="H1227" s="283" t="str">
        <f>IF(ISBLANK(F1227),"",IFERROR(VLOOKUP(A1227,'Np PL4 Stock'!$A:$U,20,FALSE),""))</f>
        <v/>
      </c>
      <c r="J1227" s="283" t="str">
        <f>IF(ISBLANK(F1227),"",VLOOKUP(LEFT(A1227,5),Unit!A:B,2,FALSE))</f>
        <v/>
      </c>
      <c r="K1227" s="243"/>
      <c r="L1227" s="243"/>
      <c r="M1227" s="291" t="str">
        <f t="shared" si="42"/>
        <v/>
      </c>
      <c r="N1227" s="292" t="str">
        <f>IF(ISBLANK(D1227),"",IFERROR(IF(VLOOKUP(A1227,'Np PL4 Stock'!A:J,10,FALSE)="Np4",D1227-VLOOKUP(A1227,'Np PL4 Stock'!A:E,5,FALSE),D1227-1-VLOOKUP(A1227,'Np PL4 Stock'!A:E,5,FALSE)),""))</f>
        <v/>
      </c>
      <c r="O1227" s="345"/>
      <c r="P1227" s="290"/>
      <c r="Q1227" s="300"/>
      <c r="R1227" s="336"/>
      <c r="S1227" s="301"/>
      <c r="T1227" s="301"/>
      <c r="U1227" s="336"/>
      <c r="V1227" s="354"/>
      <c r="W1227" s="355"/>
      <c r="X1227" s="349"/>
      <c r="Y1227" s="313" t="str">
        <f>IF(ISBLANK(X1227),"",IFERROR(IF(VLOOKUP(A1227,'Np PL4 Stock'!A:J,10,FALSE)="Np4",X1227-VLOOKUP(A1227,'Np PL4 Stock'!A:E,5,FALSE),X1227-1-VLOOKUP(A1227,'Np PL4 Stock'!A:E,5,FALSE)),""))</f>
        <v/>
      </c>
      <c r="Z1227" s="325"/>
      <c r="AA1227" s="315"/>
      <c r="AB1227" s="316"/>
      <c r="AC1227" s="317" t="str">
        <f>IF(ISBLANK(AB1227),"",IFERROR(IF(VLOOKUP(A1227,'Np PL4 Stock'!A:J,10,FALSE)="Np4",AB1227-VLOOKUP(A1227,'Np PL4 Stock'!A:E,5,FALSE),AB1227-1-VLOOKUP(A1227,'Np PL4 Stock'!A:E,5,FALSE)),""))</f>
        <v/>
      </c>
      <c r="AD1227" s="290"/>
      <c r="AE1227" s="300"/>
      <c r="AF1227" s="323"/>
      <c r="AG1227" s="335"/>
      <c r="AH1227" s="336"/>
      <c r="AI1227" s="335"/>
      <c r="AJ1227" s="326"/>
      <c r="AK1227" s="334"/>
    </row>
    <row r="1228" spans="1:37">
      <c r="A1228" s="280" t="str">
        <f t="shared" si="41"/>
        <v/>
      </c>
      <c r="B1228" s="281"/>
      <c r="C1228" s="282"/>
      <c r="D1228" s="282"/>
      <c r="E1228" s="243"/>
      <c r="F1228" s="244"/>
      <c r="G1228" s="243"/>
      <c r="H1228" s="283" t="str">
        <f>IF(ISBLANK(F1228),"",IFERROR(VLOOKUP(A1228,'Np PL4 Stock'!$A:$U,20,FALSE),""))</f>
        <v/>
      </c>
      <c r="J1228" s="283" t="str">
        <f>IF(ISBLANK(F1228),"",VLOOKUP(LEFT(A1228,5),Unit!A:B,2,FALSE))</f>
        <v/>
      </c>
      <c r="K1228" s="243"/>
      <c r="L1228" s="243"/>
      <c r="M1228" s="291" t="str">
        <f t="shared" si="42"/>
        <v/>
      </c>
      <c r="N1228" s="292" t="str">
        <f>IF(ISBLANK(D1228),"",IFERROR(IF(VLOOKUP(A1228,'Np PL4 Stock'!A:J,10,FALSE)="Np4",D1228-VLOOKUP(A1228,'Np PL4 Stock'!A:E,5,FALSE),D1228-1-VLOOKUP(A1228,'Np PL4 Stock'!A:E,5,FALSE)),""))</f>
        <v/>
      </c>
      <c r="O1228" s="345"/>
      <c r="P1228" s="290"/>
      <c r="Q1228" s="300"/>
      <c r="R1228" s="336"/>
      <c r="S1228" s="301"/>
      <c r="T1228" s="301"/>
      <c r="U1228" s="336"/>
      <c r="V1228" s="354"/>
      <c r="W1228" s="355"/>
      <c r="X1228" s="349"/>
      <c r="Y1228" s="313" t="str">
        <f>IF(ISBLANK(X1228),"",IFERROR(IF(VLOOKUP(A1228,'Np PL4 Stock'!A:J,10,FALSE)="Np4",X1228-VLOOKUP(A1228,'Np PL4 Stock'!A:E,5,FALSE),X1228-1-VLOOKUP(A1228,'Np PL4 Stock'!A:E,5,FALSE)),""))</f>
        <v/>
      </c>
      <c r="Z1228" s="325"/>
      <c r="AA1228" s="315"/>
      <c r="AB1228" s="316"/>
      <c r="AC1228" s="317" t="str">
        <f>IF(ISBLANK(AB1228),"",IFERROR(IF(VLOOKUP(A1228,'Np PL4 Stock'!A:J,10,FALSE)="Np4",AB1228-VLOOKUP(A1228,'Np PL4 Stock'!A:E,5,FALSE),AB1228-1-VLOOKUP(A1228,'Np PL4 Stock'!A:E,5,FALSE)),""))</f>
        <v/>
      </c>
      <c r="AD1228" s="290"/>
      <c r="AE1228" s="300"/>
      <c r="AF1228" s="323"/>
      <c r="AG1228" s="335"/>
      <c r="AH1228" s="336"/>
      <c r="AI1228" s="335"/>
      <c r="AJ1228" s="326"/>
      <c r="AK1228" s="334"/>
    </row>
    <row r="1229" spans="1:37">
      <c r="A1229" s="280" t="str">
        <f t="shared" si="41"/>
        <v/>
      </c>
      <c r="B1229" s="281"/>
      <c r="C1229" s="282"/>
      <c r="D1229" s="282"/>
      <c r="E1229" s="243"/>
      <c r="F1229" s="244"/>
      <c r="G1229" s="243"/>
      <c r="H1229" s="283" t="str">
        <f>IF(ISBLANK(F1229),"",IFERROR(VLOOKUP(A1229,'Np PL4 Stock'!$A:$U,20,FALSE),""))</f>
        <v/>
      </c>
      <c r="J1229" s="283" t="str">
        <f>IF(ISBLANK(F1229),"",VLOOKUP(LEFT(A1229,5),Unit!A:B,2,FALSE))</f>
        <v/>
      </c>
      <c r="K1229" s="243"/>
      <c r="L1229" s="243"/>
      <c r="M1229" s="291" t="str">
        <f t="shared" si="42"/>
        <v/>
      </c>
      <c r="N1229" s="292" t="str">
        <f>IF(ISBLANK(D1229),"",IFERROR(IF(VLOOKUP(A1229,'Np PL4 Stock'!A:J,10,FALSE)="Np4",D1229-VLOOKUP(A1229,'Np PL4 Stock'!A:E,5,FALSE),D1229-1-VLOOKUP(A1229,'Np PL4 Stock'!A:E,5,FALSE)),""))</f>
        <v/>
      </c>
      <c r="O1229" s="345"/>
      <c r="P1229" s="290"/>
      <c r="Q1229" s="300"/>
      <c r="R1229" s="336"/>
      <c r="S1229" s="301"/>
      <c r="T1229" s="301"/>
      <c r="U1229" s="336"/>
      <c r="V1229" s="354"/>
      <c r="W1229" s="355"/>
      <c r="X1229" s="349"/>
      <c r="Y1229" s="313" t="str">
        <f>IF(ISBLANK(X1229),"",IFERROR(IF(VLOOKUP(A1229,'Np PL4 Stock'!A:J,10,FALSE)="Np4",X1229-VLOOKUP(A1229,'Np PL4 Stock'!A:E,5,FALSE),X1229-1-VLOOKUP(A1229,'Np PL4 Stock'!A:E,5,FALSE)),""))</f>
        <v/>
      </c>
      <c r="Z1229" s="325"/>
      <c r="AA1229" s="315"/>
      <c r="AB1229" s="316"/>
      <c r="AC1229" s="317" t="str">
        <f>IF(ISBLANK(AB1229),"",IFERROR(IF(VLOOKUP(A1229,'Np PL4 Stock'!A:J,10,FALSE)="Np4",AB1229-VLOOKUP(A1229,'Np PL4 Stock'!A:E,5,FALSE),AB1229-1-VLOOKUP(A1229,'Np PL4 Stock'!A:E,5,FALSE)),""))</f>
        <v/>
      </c>
      <c r="AD1229" s="290"/>
      <c r="AE1229" s="300"/>
      <c r="AF1229" s="323"/>
      <c r="AG1229" s="335"/>
      <c r="AH1229" s="336"/>
      <c r="AI1229" s="335"/>
      <c r="AJ1229" s="326"/>
      <c r="AK1229" s="334"/>
    </row>
    <row r="1230" spans="1:37">
      <c r="A1230" s="280" t="str">
        <f t="shared" si="41"/>
        <v/>
      </c>
      <c r="B1230" s="281"/>
      <c r="C1230" s="282"/>
      <c r="D1230" s="282"/>
      <c r="E1230" s="243"/>
      <c r="F1230" s="244"/>
      <c r="G1230" s="243"/>
      <c r="H1230" s="283" t="str">
        <f>IF(ISBLANK(F1230),"",IFERROR(VLOOKUP(A1230,'Np PL4 Stock'!$A:$U,20,FALSE),""))</f>
        <v/>
      </c>
      <c r="J1230" s="283" t="str">
        <f>IF(ISBLANK(F1230),"",VLOOKUP(LEFT(A1230,5),Unit!A:B,2,FALSE))</f>
        <v/>
      </c>
      <c r="K1230" s="243"/>
      <c r="L1230" s="243"/>
      <c r="M1230" s="291" t="str">
        <f t="shared" si="42"/>
        <v/>
      </c>
      <c r="N1230" s="292" t="str">
        <f>IF(ISBLANK(D1230),"",IFERROR(IF(VLOOKUP(A1230,'Np PL4 Stock'!A:J,10,FALSE)="Np4",D1230-VLOOKUP(A1230,'Np PL4 Stock'!A:E,5,FALSE),D1230-1-VLOOKUP(A1230,'Np PL4 Stock'!A:E,5,FALSE)),""))</f>
        <v/>
      </c>
      <c r="O1230" s="345"/>
      <c r="P1230" s="290"/>
      <c r="Q1230" s="300"/>
      <c r="R1230" s="336"/>
      <c r="S1230" s="301"/>
      <c r="T1230" s="301"/>
      <c r="U1230" s="336"/>
      <c r="V1230" s="354"/>
      <c r="W1230" s="355"/>
      <c r="X1230" s="349"/>
      <c r="Y1230" s="313" t="str">
        <f>IF(ISBLANK(X1230),"",IFERROR(IF(VLOOKUP(A1230,'Np PL4 Stock'!A:J,10,FALSE)="Np4",X1230-VLOOKUP(A1230,'Np PL4 Stock'!A:E,5,FALSE),X1230-1-VLOOKUP(A1230,'Np PL4 Stock'!A:E,5,FALSE)),""))</f>
        <v/>
      </c>
      <c r="Z1230" s="325"/>
      <c r="AA1230" s="315"/>
      <c r="AB1230" s="316"/>
      <c r="AC1230" s="317" t="str">
        <f>IF(ISBLANK(AB1230),"",IFERROR(IF(VLOOKUP(A1230,'Np PL4 Stock'!A:J,10,FALSE)="Np4",AB1230-VLOOKUP(A1230,'Np PL4 Stock'!A:E,5,FALSE),AB1230-1-VLOOKUP(A1230,'Np PL4 Stock'!A:E,5,FALSE)),""))</f>
        <v/>
      </c>
      <c r="AD1230" s="290"/>
      <c r="AE1230" s="300"/>
      <c r="AF1230" s="323"/>
      <c r="AG1230" s="335"/>
      <c r="AH1230" s="336"/>
      <c r="AI1230" s="335"/>
      <c r="AJ1230" s="326"/>
      <c r="AK1230" s="334"/>
    </row>
    <row r="1231" spans="1:37">
      <c r="A1231" s="280" t="str">
        <f t="shared" si="41"/>
        <v/>
      </c>
      <c r="B1231" s="281"/>
      <c r="C1231" s="282"/>
      <c r="D1231" s="282"/>
      <c r="E1231" s="243"/>
      <c r="F1231" s="244"/>
      <c r="G1231" s="243"/>
      <c r="H1231" s="283" t="str">
        <f>IF(ISBLANK(F1231),"",IFERROR(VLOOKUP(A1231,'Np PL4 Stock'!$A:$U,20,FALSE),""))</f>
        <v/>
      </c>
      <c r="J1231" s="283" t="str">
        <f>IF(ISBLANK(F1231),"",VLOOKUP(LEFT(A1231,5),Unit!A:B,2,FALSE))</f>
        <v/>
      </c>
      <c r="K1231" s="243"/>
      <c r="L1231" s="243"/>
      <c r="M1231" s="291" t="str">
        <f t="shared" si="42"/>
        <v/>
      </c>
      <c r="N1231" s="292" t="str">
        <f>IF(ISBLANK(D1231),"",IFERROR(IF(VLOOKUP(A1231,'Np PL4 Stock'!A:J,10,FALSE)="Np4",D1231-VLOOKUP(A1231,'Np PL4 Stock'!A:E,5,FALSE),D1231-1-VLOOKUP(A1231,'Np PL4 Stock'!A:E,5,FALSE)),""))</f>
        <v/>
      </c>
      <c r="O1231" s="345"/>
      <c r="P1231" s="290"/>
      <c r="Q1231" s="300"/>
      <c r="R1231" s="336"/>
      <c r="S1231" s="301"/>
      <c r="T1231" s="301"/>
      <c r="U1231" s="336"/>
      <c r="V1231" s="354"/>
      <c r="W1231" s="355"/>
      <c r="X1231" s="349"/>
      <c r="Y1231" s="313" t="str">
        <f>IF(ISBLANK(X1231),"",IFERROR(IF(VLOOKUP(A1231,'Np PL4 Stock'!A:J,10,FALSE)="Np4",X1231-VLOOKUP(A1231,'Np PL4 Stock'!A:E,5,FALSE),X1231-1-VLOOKUP(A1231,'Np PL4 Stock'!A:E,5,FALSE)),""))</f>
        <v/>
      </c>
      <c r="Z1231" s="325"/>
      <c r="AA1231" s="315"/>
      <c r="AB1231" s="316"/>
      <c r="AC1231" s="317" t="str">
        <f>IF(ISBLANK(AB1231),"",IFERROR(IF(VLOOKUP(A1231,'Np PL4 Stock'!A:J,10,FALSE)="Np4",AB1231-VLOOKUP(A1231,'Np PL4 Stock'!A:E,5,FALSE),AB1231-1-VLOOKUP(A1231,'Np PL4 Stock'!A:E,5,FALSE)),""))</f>
        <v/>
      </c>
      <c r="AD1231" s="290"/>
      <c r="AE1231" s="300"/>
      <c r="AF1231" s="323"/>
      <c r="AG1231" s="335"/>
      <c r="AH1231" s="336"/>
      <c r="AI1231" s="335"/>
      <c r="AJ1231" s="326"/>
      <c r="AK1231" s="334"/>
    </row>
    <row r="1232" spans="1:37">
      <c r="A1232" s="280" t="str">
        <f t="shared" si="41"/>
        <v/>
      </c>
      <c r="B1232" s="281"/>
      <c r="C1232" s="282"/>
      <c r="D1232" s="282"/>
      <c r="E1232" s="243"/>
      <c r="F1232" s="244"/>
      <c r="G1232" s="243"/>
      <c r="H1232" s="283" t="str">
        <f>IF(ISBLANK(F1232),"",IFERROR(VLOOKUP(A1232,'Np PL4 Stock'!$A:$U,20,FALSE),""))</f>
        <v/>
      </c>
      <c r="J1232" s="283" t="str">
        <f>IF(ISBLANK(F1232),"",VLOOKUP(LEFT(A1232,5),Unit!A:B,2,FALSE))</f>
        <v/>
      </c>
      <c r="K1232" s="243"/>
      <c r="L1232" s="243"/>
      <c r="M1232" s="291" t="str">
        <f t="shared" si="42"/>
        <v/>
      </c>
      <c r="N1232" s="292" t="str">
        <f>IF(ISBLANK(D1232),"",IFERROR(IF(VLOOKUP(A1232,'Np PL4 Stock'!A:J,10,FALSE)="Np4",D1232-VLOOKUP(A1232,'Np PL4 Stock'!A:E,5,FALSE),D1232-1-VLOOKUP(A1232,'Np PL4 Stock'!A:E,5,FALSE)),""))</f>
        <v/>
      </c>
      <c r="O1232" s="345"/>
      <c r="P1232" s="290"/>
      <c r="Q1232" s="300"/>
      <c r="R1232" s="336"/>
      <c r="S1232" s="301"/>
      <c r="T1232" s="301"/>
      <c r="U1232" s="336"/>
      <c r="V1232" s="354"/>
      <c r="W1232" s="355"/>
      <c r="X1232" s="349"/>
      <c r="Y1232" s="313" t="str">
        <f>IF(ISBLANK(X1232),"",IFERROR(IF(VLOOKUP(A1232,'Np PL4 Stock'!A:J,10,FALSE)="Np4",X1232-VLOOKUP(A1232,'Np PL4 Stock'!A:E,5,FALSE),X1232-1-VLOOKUP(A1232,'Np PL4 Stock'!A:E,5,FALSE)),""))</f>
        <v/>
      </c>
      <c r="Z1232" s="325"/>
      <c r="AA1232" s="315"/>
      <c r="AB1232" s="316"/>
      <c r="AC1232" s="317" t="str">
        <f>IF(ISBLANK(AB1232),"",IFERROR(IF(VLOOKUP(A1232,'Np PL4 Stock'!A:J,10,FALSE)="Np4",AB1232-VLOOKUP(A1232,'Np PL4 Stock'!A:E,5,FALSE),AB1232-1-VLOOKUP(A1232,'Np PL4 Stock'!A:E,5,FALSE)),""))</f>
        <v/>
      </c>
      <c r="AD1232" s="290"/>
      <c r="AE1232" s="300"/>
      <c r="AF1232" s="323"/>
      <c r="AG1232" s="335"/>
      <c r="AH1232" s="336"/>
      <c r="AI1232" s="335"/>
      <c r="AJ1232" s="326"/>
      <c r="AK1232" s="334"/>
    </row>
    <row r="1233" spans="1:37">
      <c r="A1233" s="280" t="str">
        <f t="shared" si="41"/>
        <v/>
      </c>
      <c r="B1233" s="281"/>
      <c r="C1233" s="282"/>
      <c r="D1233" s="282"/>
      <c r="E1233" s="243"/>
      <c r="F1233" s="244"/>
      <c r="G1233" s="243"/>
      <c r="H1233" s="283" t="str">
        <f>IF(ISBLANK(F1233),"",IFERROR(VLOOKUP(A1233,'Np PL4 Stock'!$A:$U,20,FALSE),""))</f>
        <v/>
      </c>
      <c r="J1233" s="283" t="str">
        <f>IF(ISBLANK(F1233),"",VLOOKUP(LEFT(A1233,5),Unit!A:B,2,FALSE))</f>
        <v/>
      </c>
      <c r="K1233" s="243"/>
      <c r="L1233" s="243"/>
      <c r="M1233" s="291" t="str">
        <f t="shared" si="42"/>
        <v/>
      </c>
      <c r="N1233" s="292" t="str">
        <f>IF(ISBLANK(D1233),"",IFERROR(IF(VLOOKUP(A1233,'Np PL4 Stock'!A:J,10,FALSE)="Np4",D1233-VLOOKUP(A1233,'Np PL4 Stock'!A:E,5,FALSE),D1233-1-VLOOKUP(A1233,'Np PL4 Stock'!A:E,5,FALSE)),""))</f>
        <v/>
      </c>
      <c r="O1233" s="345"/>
      <c r="P1233" s="290"/>
      <c r="Q1233" s="300"/>
      <c r="R1233" s="336"/>
      <c r="S1233" s="301"/>
      <c r="T1233" s="301"/>
      <c r="U1233" s="336"/>
      <c r="V1233" s="354"/>
      <c r="W1233" s="355"/>
      <c r="X1233" s="349"/>
      <c r="Y1233" s="313" t="str">
        <f>IF(ISBLANK(X1233),"",IFERROR(IF(VLOOKUP(A1233,'Np PL4 Stock'!A:J,10,FALSE)="Np4",X1233-VLOOKUP(A1233,'Np PL4 Stock'!A:E,5,FALSE),X1233-1-VLOOKUP(A1233,'Np PL4 Stock'!A:E,5,FALSE)),""))</f>
        <v/>
      </c>
      <c r="Z1233" s="325"/>
      <c r="AA1233" s="315"/>
      <c r="AB1233" s="316"/>
      <c r="AC1233" s="317" t="str">
        <f>IF(ISBLANK(AB1233),"",IFERROR(IF(VLOOKUP(A1233,'Np PL4 Stock'!A:J,10,FALSE)="Np4",AB1233-VLOOKUP(A1233,'Np PL4 Stock'!A:E,5,FALSE),AB1233-1-VLOOKUP(A1233,'Np PL4 Stock'!A:E,5,FALSE)),""))</f>
        <v/>
      </c>
      <c r="AD1233" s="290"/>
      <c r="AE1233" s="300"/>
      <c r="AF1233" s="323"/>
      <c r="AG1233" s="335"/>
      <c r="AH1233" s="336"/>
      <c r="AI1233" s="335"/>
      <c r="AJ1233" s="326"/>
      <c r="AK1233" s="334"/>
    </row>
    <row r="1234" spans="1:37">
      <c r="A1234" s="280" t="str">
        <f t="shared" si="41"/>
        <v/>
      </c>
      <c r="B1234" s="281"/>
      <c r="C1234" s="282"/>
      <c r="D1234" s="282"/>
      <c r="E1234" s="243"/>
      <c r="F1234" s="244"/>
      <c r="G1234" s="243"/>
      <c r="H1234" s="283" t="str">
        <f>IF(ISBLANK(F1234),"",IFERROR(VLOOKUP(A1234,'Np PL4 Stock'!$A:$U,20,FALSE),""))</f>
        <v/>
      </c>
      <c r="J1234" s="283" t="str">
        <f>IF(ISBLANK(F1234),"",VLOOKUP(LEFT(A1234,5),Unit!A:B,2,FALSE))</f>
        <v/>
      </c>
      <c r="K1234" s="243"/>
      <c r="L1234" s="243"/>
      <c r="M1234" s="291" t="str">
        <f t="shared" si="42"/>
        <v/>
      </c>
      <c r="N1234" s="292" t="str">
        <f>IF(ISBLANK(D1234),"",IFERROR(IF(VLOOKUP(A1234,'Np PL4 Stock'!A:J,10,FALSE)="Np4",D1234-VLOOKUP(A1234,'Np PL4 Stock'!A:E,5,FALSE),D1234-1-VLOOKUP(A1234,'Np PL4 Stock'!A:E,5,FALSE)),""))</f>
        <v/>
      </c>
      <c r="O1234" s="345"/>
      <c r="P1234" s="290"/>
      <c r="Q1234" s="300"/>
      <c r="R1234" s="336"/>
      <c r="S1234" s="301"/>
      <c r="T1234" s="301"/>
      <c r="U1234" s="336"/>
      <c r="V1234" s="354"/>
      <c r="W1234" s="355"/>
      <c r="X1234" s="349"/>
      <c r="Y1234" s="313" t="str">
        <f>IF(ISBLANK(X1234),"",IFERROR(IF(VLOOKUP(A1234,'Np PL4 Stock'!A:J,10,FALSE)="Np4",X1234-VLOOKUP(A1234,'Np PL4 Stock'!A:E,5,FALSE),X1234-1-VLOOKUP(A1234,'Np PL4 Stock'!A:E,5,FALSE)),""))</f>
        <v/>
      </c>
      <c r="Z1234" s="325"/>
      <c r="AA1234" s="315"/>
      <c r="AB1234" s="316"/>
      <c r="AC1234" s="317" t="str">
        <f>IF(ISBLANK(AB1234),"",IFERROR(IF(VLOOKUP(A1234,'Np PL4 Stock'!A:J,10,FALSE)="Np4",AB1234-VLOOKUP(A1234,'Np PL4 Stock'!A:E,5,FALSE),AB1234-1-VLOOKUP(A1234,'Np PL4 Stock'!A:E,5,FALSE)),""))</f>
        <v/>
      </c>
      <c r="AD1234" s="290"/>
      <c r="AE1234" s="300"/>
      <c r="AF1234" s="323"/>
      <c r="AG1234" s="335"/>
      <c r="AH1234" s="336"/>
      <c r="AI1234" s="335"/>
      <c r="AJ1234" s="326"/>
      <c r="AK1234" s="334"/>
    </row>
    <row r="1235" spans="1:37">
      <c r="A1235" s="280" t="str">
        <f t="shared" si="41"/>
        <v/>
      </c>
      <c r="B1235" s="281"/>
      <c r="C1235" s="282"/>
      <c r="D1235" s="282"/>
      <c r="E1235" s="243"/>
      <c r="F1235" s="244"/>
      <c r="G1235" s="243"/>
      <c r="H1235" s="283" t="str">
        <f>IF(ISBLANK(F1235),"",IFERROR(VLOOKUP(A1235,'Np PL4 Stock'!$A:$U,20,FALSE),""))</f>
        <v/>
      </c>
      <c r="J1235" s="283" t="str">
        <f>IF(ISBLANK(F1235),"",VLOOKUP(LEFT(A1235,5),Unit!A:B,2,FALSE))</f>
        <v/>
      </c>
      <c r="K1235" s="243"/>
      <c r="L1235" s="243"/>
      <c r="M1235" s="291" t="str">
        <f t="shared" si="42"/>
        <v/>
      </c>
      <c r="N1235" s="292" t="str">
        <f>IF(ISBLANK(D1235),"",IFERROR(IF(VLOOKUP(A1235,'Np PL4 Stock'!A:J,10,FALSE)="Np4",D1235-VLOOKUP(A1235,'Np PL4 Stock'!A:E,5,FALSE),D1235-1-VLOOKUP(A1235,'Np PL4 Stock'!A:E,5,FALSE)),""))</f>
        <v/>
      </c>
      <c r="O1235" s="345"/>
      <c r="P1235" s="290"/>
      <c r="Q1235" s="300"/>
      <c r="R1235" s="336"/>
      <c r="S1235" s="301"/>
      <c r="T1235" s="301"/>
      <c r="U1235" s="336"/>
      <c r="V1235" s="354"/>
      <c r="W1235" s="355"/>
      <c r="X1235" s="349"/>
      <c r="Y1235" s="313" t="str">
        <f>IF(ISBLANK(X1235),"",IFERROR(IF(VLOOKUP(A1235,'Np PL4 Stock'!A:J,10,FALSE)="Np4",X1235-VLOOKUP(A1235,'Np PL4 Stock'!A:E,5,FALSE),X1235-1-VLOOKUP(A1235,'Np PL4 Stock'!A:E,5,FALSE)),""))</f>
        <v/>
      </c>
      <c r="Z1235" s="325"/>
      <c r="AA1235" s="315"/>
      <c r="AB1235" s="316"/>
      <c r="AC1235" s="317" t="str">
        <f>IF(ISBLANK(AB1235),"",IFERROR(IF(VLOOKUP(A1235,'Np PL4 Stock'!A:J,10,FALSE)="Np4",AB1235-VLOOKUP(A1235,'Np PL4 Stock'!A:E,5,FALSE),AB1235-1-VLOOKUP(A1235,'Np PL4 Stock'!A:E,5,FALSE)),""))</f>
        <v/>
      </c>
      <c r="AD1235" s="290"/>
      <c r="AE1235" s="300"/>
      <c r="AF1235" s="323"/>
      <c r="AG1235" s="335"/>
      <c r="AH1235" s="336"/>
      <c r="AI1235" s="335"/>
      <c r="AJ1235" s="326"/>
      <c r="AK1235" s="334"/>
    </row>
    <row r="1236" spans="1:37">
      <c r="A1236" s="280" t="str">
        <f t="shared" si="41"/>
        <v/>
      </c>
      <c r="B1236" s="281"/>
      <c r="C1236" s="282"/>
      <c r="D1236" s="282"/>
      <c r="E1236" s="243"/>
      <c r="F1236" s="244"/>
      <c r="G1236" s="243"/>
      <c r="H1236" s="283" t="str">
        <f>IF(ISBLANK(F1236),"",IFERROR(VLOOKUP(A1236,'Np PL4 Stock'!$A:$U,20,FALSE),""))</f>
        <v/>
      </c>
      <c r="J1236" s="283" t="str">
        <f>IF(ISBLANK(F1236),"",VLOOKUP(LEFT(A1236,5),Unit!A:B,2,FALSE))</f>
        <v/>
      </c>
      <c r="K1236" s="243"/>
      <c r="L1236" s="243"/>
      <c r="M1236" s="291" t="str">
        <f t="shared" si="42"/>
        <v/>
      </c>
      <c r="N1236" s="292" t="str">
        <f>IF(ISBLANK(D1236),"",IFERROR(IF(VLOOKUP(A1236,'Np PL4 Stock'!A:J,10,FALSE)="Np4",D1236-VLOOKUP(A1236,'Np PL4 Stock'!A:E,5,FALSE),D1236-1-VLOOKUP(A1236,'Np PL4 Stock'!A:E,5,FALSE)),""))</f>
        <v/>
      </c>
      <c r="O1236" s="345"/>
      <c r="P1236" s="290"/>
      <c r="Q1236" s="300"/>
      <c r="R1236" s="336"/>
      <c r="S1236" s="301"/>
      <c r="T1236" s="301"/>
      <c r="U1236" s="336"/>
      <c r="V1236" s="354"/>
      <c r="W1236" s="355"/>
      <c r="X1236" s="349"/>
      <c r="Y1236" s="313" t="str">
        <f>IF(ISBLANK(X1236),"",IFERROR(IF(VLOOKUP(A1236,'Np PL4 Stock'!A:J,10,FALSE)="Np4",X1236-VLOOKUP(A1236,'Np PL4 Stock'!A:E,5,FALSE),X1236-1-VLOOKUP(A1236,'Np PL4 Stock'!A:E,5,FALSE)),""))</f>
        <v/>
      </c>
      <c r="Z1236" s="325"/>
      <c r="AA1236" s="315"/>
      <c r="AB1236" s="316"/>
      <c r="AC1236" s="317" t="str">
        <f>IF(ISBLANK(AB1236),"",IFERROR(IF(VLOOKUP(A1236,'Np PL4 Stock'!A:J,10,FALSE)="Np4",AB1236-VLOOKUP(A1236,'Np PL4 Stock'!A:E,5,FALSE),AB1236-1-VLOOKUP(A1236,'Np PL4 Stock'!A:E,5,FALSE)),""))</f>
        <v/>
      </c>
      <c r="AD1236" s="290"/>
      <c r="AE1236" s="300"/>
      <c r="AF1236" s="323"/>
      <c r="AG1236" s="335"/>
      <c r="AH1236" s="336"/>
      <c r="AI1236" s="335"/>
      <c r="AJ1236" s="326"/>
      <c r="AK1236" s="334"/>
    </row>
    <row r="1237" spans="1:37">
      <c r="A1237" s="280" t="str">
        <f t="shared" si="41"/>
        <v/>
      </c>
      <c r="B1237" s="281"/>
      <c r="C1237" s="282"/>
      <c r="D1237" s="282"/>
      <c r="E1237" s="243"/>
      <c r="F1237" s="244"/>
      <c r="G1237" s="243"/>
      <c r="H1237" s="283" t="str">
        <f>IF(ISBLANK(F1237),"",IFERROR(VLOOKUP(A1237,'Np PL4 Stock'!$A:$U,20,FALSE),""))</f>
        <v/>
      </c>
      <c r="J1237" s="283" t="str">
        <f>IF(ISBLANK(F1237),"",VLOOKUP(LEFT(A1237,5),Unit!A:B,2,FALSE))</f>
        <v/>
      </c>
      <c r="K1237" s="243"/>
      <c r="L1237" s="243"/>
      <c r="M1237" s="291" t="str">
        <f t="shared" si="42"/>
        <v/>
      </c>
      <c r="N1237" s="292" t="str">
        <f>IF(ISBLANK(D1237),"",IFERROR(IF(VLOOKUP(A1237,'Np PL4 Stock'!A:J,10,FALSE)="Np4",D1237-VLOOKUP(A1237,'Np PL4 Stock'!A:E,5,FALSE),D1237-1-VLOOKUP(A1237,'Np PL4 Stock'!A:E,5,FALSE)),""))</f>
        <v/>
      </c>
      <c r="O1237" s="345"/>
      <c r="P1237" s="290"/>
      <c r="Q1237" s="300"/>
      <c r="R1237" s="336"/>
      <c r="S1237" s="301"/>
      <c r="T1237" s="301"/>
      <c r="U1237" s="336"/>
      <c r="V1237" s="354"/>
      <c r="W1237" s="355"/>
      <c r="X1237" s="349"/>
      <c r="Y1237" s="313" t="str">
        <f>IF(ISBLANK(X1237),"",IFERROR(IF(VLOOKUP(A1237,'Np PL4 Stock'!A:J,10,FALSE)="Np4",X1237-VLOOKUP(A1237,'Np PL4 Stock'!A:E,5,FALSE),X1237-1-VLOOKUP(A1237,'Np PL4 Stock'!A:E,5,FALSE)),""))</f>
        <v/>
      </c>
      <c r="Z1237" s="325"/>
      <c r="AA1237" s="315"/>
      <c r="AB1237" s="316"/>
      <c r="AC1237" s="317" t="str">
        <f>IF(ISBLANK(AB1237),"",IFERROR(IF(VLOOKUP(A1237,'Np PL4 Stock'!A:J,10,FALSE)="Np4",AB1237-VLOOKUP(A1237,'Np PL4 Stock'!A:E,5,FALSE),AB1237-1-VLOOKUP(A1237,'Np PL4 Stock'!A:E,5,FALSE)),""))</f>
        <v/>
      </c>
      <c r="AD1237" s="290"/>
      <c r="AE1237" s="300"/>
      <c r="AF1237" s="323"/>
      <c r="AG1237" s="335"/>
      <c r="AH1237" s="336"/>
      <c r="AI1237" s="335"/>
      <c r="AJ1237" s="326"/>
      <c r="AK1237" s="334"/>
    </row>
    <row r="1238" spans="1:37">
      <c r="A1238" s="280" t="str">
        <f t="shared" si="41"/>
        <v/>
      </c>
      <c r="B1238" s="281"/>
      <c r="C1238" s="282"/>
      <c r="D1238" s="282"/>
      <c r="E1238" s="243"/>
      <c r="F1238" s="244"/>
      <c r="G1238" s="243"/>
      <c r="H1238" s="283" t="str">
        <f>IF(ISBLANK(F1238),"",IFERROR(VLOOKUP(A1238,'Np PL4 Stock'!$A:$U,20,FALSE),""))</f>
        <v/>
      </c>
      <c r="J1238" s="283" t="str">
        <f>IF(ISBLANK(F1238),"",VLOOKUP(LEFT(A1238,5),Unit!A:B,2,FALSE))</f>
        <v/>
      </c>
      <c r="K1238" s="243"/>
      <c r="L1238" s="243"/>
      <c r="M1238" s="291" t="str">
        <f t="shared" si="42"/>
        <v/>
      </c>
      <c r="N1238" s="292" t="str">
        <f>IF(ISBLANK(D1238),"",IFERROR(IF(VLOOKUP(A1238,'Np PL4 Stock'!A:J,10,FALSE)="Np4",D1238-VLOOKUP(A1238,'Np PL4 Stock'!A:E,5,FALSE),D1238-1-VLOOKUP(A1238,'Np PL4 Stock'!A:E,5,FALSE)),""))</f>
        <v/>
      </c>
      <c r="O1238" s="345"/>
      <c r="P1238" s="290"/>
      <c r="Q1238" s="300"/>
      <c r="R1238" s="336"/>
      <c r="S1238" s="301"/>
      <c r="T1238" s="301"/>
      <c r="U1238" s="336"/>
      <c r="V1238" s="354"/>
      <c r="W1238" s="355"/>
      <c r="X1238" s="349"/>
      <c r="Y1238" s="313" t="str">
        <f>IF(ISBLANK(X1238),"",IFERROR(IF(VLOOKUP(A1238,'Np PL4 Stock'!A:J,10,FALSE)="Np4",X1238-VLOOKUP(A1238,'Np PL4 Stock'!A:E,5,FALSE),X1238-1-VLOOKUP(A1238,'Np PL4 Stock'!A:E,5,FALSE)),""))</f>
        <v/>
      </c>
      <c r="Z1238" s="325"/>
      <c r="AA1238" s="315"/>
      <c r="AB1238" s="316"/>
      <c r="AC1238" s="317" t="str">
        <f>IF(ISBLANK(AB1238),"",IFERROR(IF(VLOOKUP(A1238,'Np PL4 Stock'!A:J,10,FALSE)="Np4",AB1238-VLOOKUP(A1238,'Np PL4 Stock'!A:E,5,FALSE),AB1238-1-VLOOKUP(A1238,'Np PL4 Stock'!A:E,5,FALSE)),""))</f>
        <v/>
      </c>
      <c r="AD1238" s="290"/>
      <c r="AE1238" s="300"/>
      <c r="AF1238" s="323"/>
      <c r="AG1238" s="335"/>
      <c r="AH1238" s="336"/>
      <c r="AI1238" s="335"/>
      <c r="AJ1238" s="326"/>
      <c r="AK1238" s="334"/>
    </row>
    <row r="1239" spans="1:37">
      <c r="A1239" s="280" t="str">
        <f t="shared" si="41"/>
        <v/>
      </c>
      <c r="B1239" s="281"/>
      <c r="C1239" s="282"/>
      <c r="D1239" s="282"/>
      <c r="E1239" s="243"/>
      <c r="F1239" s="244"/>
      <c r="G1239" s="243"/>
      <c r="H1239" s="283" t="str">
        <f>IF(ISBLANK(F1239),"",IFERROR(VLOOKUP(A1239,'Np PL4 Stock'!$A:$U,20,FALSE),""))</f>
        <v/>
      </c>
      <c r="J1239" s="283" t="str">
        <f>IF(ISBLANK(F1239),"",VLOOKUP(LEFT(A1239,5),Unit!A:B,2,FALSE))</f>
        <v/>
      </c>
      <c r="K1239" s="243"/>
      <c r="L1239" s="243"/>
      <c r="M1239" s="291" t="str">
        <f t="shared" si="42"/>
        <v/>
      </c>
      <c r="N1239" s="292" t="str">
        <f>IF(ISBLANK(D1239),"",IFERROR(IF(VLOOKUP(A1239,'Np PL4 Stock'!A:J,10,FALSE)="Np4",D1239-VLOOKUP(A1239,'Np PL4 Stock'!A:E,5,FALSE),D1239-1-VLOOKUP(A1239,'Np PL4 Stock'!A:E,5,FALSE)),""))</f>
        <v/>
      </c>
      <c r="O1239" s="345"/>
      <c r="P1239" s="290"/>
      <c r="Q1239" s="300"/>
      <c r="R1239" s="336"/>
      <c r="S1239" s="301"/>
      <c r="T1239" s="301"/>
      <c r="U1239" s="336"/>
      <c r="V1239" s="354"/>
      <c r="W1239" s="355"/>
      <c r="X1239" s="349"/>
      <c r="Y1239" s="313" t="str">
        <f>IF(ISBLANK(X1239),"",IFERROR(IF(VLOOKUP(A1239,'Np PL4 Stock'!A:J,10,FALSE)="Np4",X1239-VLOOKUP(A1239,'Np PL4 Stock'!A:E,5,FALSE),X1239-1-VLOOKUP(A1239,'Np PL4 Stock'!A:E,5,FALSE)),""))</f>
        <v/>
      </c>
      <c r="Z1239" s="325"/>
      <c r="AA1239" s="315"/>
      <c r="AB1239" s="316"/>
      <c r="AC1239" s="317" t="str">
        <f>IF(ISBLANK(AB1239),"",IFERROR(IF(VLOOKUP(A1239,'Np PL4 Stock'!A:J,10,FALSE)="Np4",AB1239-VLOOKUP(A1239,'Np PL4 Stock'!A:E,5,FALSE),AB1239-1-VLOOKUP(A1239,'Np PL4 Stock'!A:E,5,FALSE)),""))</f>
        <v/>
      </c>
      <c r="AD1239" s="290"/>
      <c r="AE1239" s="300"/>
      <c r="AF1239" s="323"/>
      <c r="AG1239" s="335"/>
      <c r="AH1239" s="336"/>
      <c r="AI1239" s="335"/>
      <c r="AJ1239" s="326"/>
      <c r="AK1239" s="334"/>
    </row>
    <row r="1240" spans="1:37">
      <c r="A1240" s="280" t="str">
        <f t="shared" si="41"/>
        <v/>
      </c>
      <c r="B1240" s="281"/>
      <c r="C1240" s="282"/>
      <c r="D1240" s="282"/>
      <c r="E1240" s="243"/>
      <c r="F1240" s="244"/>
      <c r="G1240" s="243"/>
      <c r="H1240" s="283" t="str">
        <f>IF(ISBLANK(F1240),"",IFERROR(VLOOKUP(A1240,'Np PL4 Stock'!$A:$U,20,FALSE),""))</f>
        <v/>
      </c>
      <c r="J1240" s="283" t="str">
        <f>IF(ISBLANK(F1240),"",VLOOKUP(LEFT(A1240,5),Unit!A:B,2,FALSE))</f>
        <v/>
      </c>
      <c r="K1240" s="243"/>
      <c r="L1240" s="243"/>
      <c r="M1240" s="291" t="str">
        <f t="shared" si="42"/>
        <v/>
      </c>
      <c r="N1240" s="292" t="str">
        <f>IF(ISBLANK(D1240),"",IFERROR(IF(VLOOKUP(A1240,'Np PL4 Stock'!A:J,10,FALSE)="Np4",D1240-VLOOKUP(A1240,'Np PL4 Stock'!A:E,5,FALSE),D1240-1-VLOOKUP(A1240,'Np PL4 Stock'!A:E,5,FALSE)),""))</f>
        <v/>
      </c>
      <c r="O1240" s="345"/>
      <c r="P1240" s="290"/>
      <c r="Q1240" s="300"/>
      <c r="R1240" s="336"/>
      <c r="S1240" s="301"/>
      <c r="T1240" s="301"/>
      <c r="U1240" s="336"/>
      <c r="V1240" s="354"/>
      <c r="W1240" s="355"/>
      <c r="X1240" s="349"/>
      <c r="Y1240" s="313" t="str">
        <f>IF(ISBLANK(X1240),"",IFERROR(IF(VLOOKUP(A1240,'Np PL4 Stock'!A:J,10,FALSE)="Np4",X1240-VLOOKUP(A1240,'Np PL4 Stock'!A:E,5,FALSE),X1240-1-VLOOKUP(A1240,'Np PL4 Stock'!A:E,5,FALSE)),""))</f>
        <v/>
      </c>
      <c r="Z1240" s="325"/>
      <c r="AA1240" s="315"/>
      <c r="AB1240" s="316"/>
      <c r="AC1240" s="317" t="str">
        <f>IF(ISBLANK(AB1240),"",IFERROR(IF(VLOOKUP(A1240,'Np PL4 Stock'!A:J,10,FALSE)="Np4",AB1240-VLOOKUP(A1240,'Np PL4 Stock'!A:E,5,FALSE),AB1240-1-VLOOKUP(A1240,'Np PL4 Stock'!A:E,5,FALSE)),""))</f>
        <v/>
      </c>
      <c r="AD1240" s="290"/>
      <c r="AE1240" s="300"/>
      <c r="AF1240" s="323"/>
      <c r="AG1240" s="335"/>
      <c r="AH1240" s="336"/>
      <c r="AI1240" s="335"/>
      <c r="AJ1240" s="326"/>
      <c r="AK1240" s="334"/>
    </row>
    <row r="1241" spans="1:37">
      <c r="A1241" s="280" t="str">
        <f t="shared" si="41"/>
        <v/>
      </c>
      <c r="B1241" s="281"/>
      <c r="C1241" s="282"/>
      <c r="D1241" s="282"/>
      <c r="E1241" s="243"/>
      <c r="F1241" s="244"/>
      <c r="G1241" s="243"/>
      <c r="H1241" s="283" t="str">
        <f>IF(ISBLANK(F1241),"",IFERROR(VLOOKUP(A1241,'Np PL4 Stock'!$A:$U,20,FALSE),""))</f>
        <v/>
      </c>
      <c r="J1241" s="283" t="str">
        <f>IF(ISBLANK(F1241),"",VLOOKUP(LEFT(A1241,5),Unit!A:B,2,FALSE))</f>
        <v/>
      </c>
      <c r="K1241" s="243"/>
      <c r="L1241" s="243"/>
      <c r="M1241" s="291" t="str">
        <f t="shared" si="42"/>
        <v/>
      </c>
      <c r="N1241" s="292" t="str">
        <f>IF(ISBLANK(D1241),"",IFERROR(IF(VLOOKUP(A1241,'Np PL4 Stock'!A:J,10,FALSE)="Np4",D1241-VLOOKUP(A1241,'Np PL4 Stock'!A:E,5,FALSE),D1241-1-VLOOKUP(A1241,'Np PL4 Stock'!A:E,5,FALSE)),""))</f>
        <v/>
      </c>
      <c r="O1241" s="345"/>
      <c r="P1241" s="290"/>
      <c r="Q1241" s="300"/>
      <c r="R1241" s="336"/>
      <c r="S1241" s="301"/>
      <c r="T1241" s="301"/>
      <c r="U1241" s="336"/>
      <c r="V1241" s="354"/>
      <c r="W1241" s="355"/>
      <c r="X1241" s="349"/>
      <c r="Y1241" s="313" t="str">
        <f>IF(ISBLANK(X1241),"",IFERROR(IF(VLOOKUP(A1241,'Np PL4 Stock'!A:J,10,FALSE)="Np4",X1241-VLOOKUP(A1241,'Np PL4 Stock'!A:E,5,FALSE),X1241-1-VLOOKUP(A1241,'Np PL4 Stock'!A:E,5,FALSE)),""))</f>
        <v/>
      </c>
      <c r="Z1241" s="325"/>
      <c r="AA1241" s="315"/>
      <c r="AB1241" s="316"/>
      <c r="AC1241" s="317" t="str">
        <f>IF(ISBLANK(AB1241),"",IFERROR(IF(VLOOKUP(A1241,'Np PL4 Stock'!A:J,10,FALSE)="Np4",AB1241-VLOOKUP(A1241,'Np PL4 Stock'!A:E,5,FALSE),AB1241-1-VLOOKUP(A1241,'Np PL4 Stock'!A:E,5,FALSE)),""))</f>
        <v/>
      </c>
      <c r="AD1241" s="290"/>
      <c r="AE1241" s="300"/>
      <c r="AF1241" s="323"/>
      <c r="AG1241" s="335"/>
      <c r="AH1241" s="336"/>
      <c r="AI1241" s="335"/>
      <c r="AJ1241" s="326"/>
      <c r="AK1241" s="334"/>
    </row>
    <row r="1242" spans="1:37">
      <c r="A1242" s="280" t="str">
        <f t="shared" si="41"/>
        <v/>
      </c>
      <c r="B1242" s="281"/>
      <c r="C1242" s="282"/>
      <c r="D1242" s="282"/>
      <c r="E1242" s="243"/>
      <c r="F1242" s="244"/>
      <c r="G1242" s="243"/>
      <c r="H1242" s="283" t="str">
        <f>IF(ISBLANK(F1242),"",IFERROR(VLOOKUP(A1242,'Np PL4 Stock'!$A:$U,20,FALSE),""))</f>
        <v/>
      </c>
      <c r="J1242" s="283" t="str">
        <f>IF(ISBLANK(F1242),"",VLOOKUP(LEFT(A1242,5),Unit!A:B,2,FALSE))</f>
        <v/>
      </c>
      <c r="K1242" s="243"/>
      <c r="L1242" s="243"/>
      <c r="M1242" s="291" t="str">
        <f t="shared" si="42"/>
        <v/>
      </c>
      <c r="N1242" s="292" t="str">
        <f>IF(ISBLANK(D1242),"",IFERROR(IF(VLOOKUP(A1242,'Np PL4 Stock'!A:J,10,FALSE)="Np4",D1242-VLOOKUP(A1242,'Np PL4 Stock'!A:E,5,FALSE),D1242-1-VLOOKUP(A1242,'Np PL4 Stock'!A:E,5,FALSE)),""))</f>
        <v/>
      </c>
      <c r="O1242" s="345"/>
      <c r="P1242" s="290"/>
      <c r="Q1242" s="300"/>
      <c r="R1242" s="336"/>
      <c r="S1242" s="301"/>
      <c r="T1242" s="301"/>
      <c r="U1242" s="336"/>
      <c r="V1242" s="354"/>
      <c r="W1242" s="355"/>
      <c r="X1242" s="349"/>
      <c r="Y1242" s="313" t="str">
        <f>IF(ISBLANK(X1242),"",IFERROR(IF(VLOOKUP(A1242,'Np PL4 Stock'!A:J,10,FALSE)="Np4",X1242-VLOOKUP(A1242,'Np PL4 Stock'!A:E,5,FALSE),X1242-1-VLOOKUP(A1242,'Np PL4 Stock'!A:E,5,FALSE)),""))</f>
        <v/>
      </c>
      <c r="Z1242" s="325"/>
      <c r="AA1242" s="315"/>
      <c r="AB1242" s="316"/>
      <c r="AC1242" s="317" t="str">
        <f>IF(ISBLANK(AB1242),"",IFERROR(IF(VLOOKUP(A1242,'Np PL4 Stock'!A:J,10,FALSE)="Np4",AB1242-VLOOKUP(A1242,'Np PL4 Stock'!A:E,5,FALSE),AB1242-1-VLOOKUP(A1242,'Np PL4 Stock'!A:E,5,FALSE)),""))</f>
        <v/>
      </c>
      <c r="AD1242" s="290"/>
      <c r="AE1242" s="300"/>
      <c r="AF1242" s="323"/>
      <c r="AG1242" s="335"/>
      <c r="AH1242" s="336"/>
      <c r="AI1242" s="335"/>
      <c r="AJ1242" s="326"/>
      <c r="AK1242" s="334"/>
    </row>
    <row r="1243" spans="1:37">
      <c r="A1243" s="280" t="str">
        <f t="shared" si="41"/>
        <v/>
      </c>
      <c r="B1243" s="281"/>
      <c r="C1243" s="282"/>
      <c r="D1243" s="282"/>
      <c r="E1243" s="243"/>
      <c r="F1243" s="244"/>
      <c r="G1243" s="243"/>
      <c r="H1243" s="283" t="str">
        <f>IF(ISBLANK(F1243),"",IFERROR(VLOOKUP(A1243,'Np PL4 Stock'!$A:$U,20,FALSE),""))</f>
        <v/>
      </c>
      <c r="J1243" s="283" t="str">
        <f>IF(ISBLANK(F1243),"",VLOOKUP(LEFT(A1243,5),Unit!A:B,2,FALSE))</f>
        <v/>
      </c>
      <c r="K1243" s="243"/>
      <c r="L1243" s="243"/>
      <c r="M1243" s="291" t="str">
        <f t="shared" si="42"/>
        <v/>
      </c>
      <c r="N1243" s="292" t="str">
        <f>IF(ISBLANK(D1243),"",IFERROR(IF(VLOOKUP(A1243,'Np PL4 Stock'!A:J,10,FALSE)="Np4",D1243-VLOOKUP(A1243,'Np PL4 Stock'!A:E,5,FALSE),D1243-1-VLOOKUP(A1243,'Np PL4 Stock'!A:E,5,FALSE)),""))</f>
        <v/>
      </c>
      <c r="O1243" s="345"/>
      <c r="P1243" s="290"/>
      <c r="Q1243" s="300"/>
      <c r="R1243" s="336"/>
      <c r="S1243" s="301"/>
      <c r="T1243" s="301"/>
      <c r="U1243" s="336"/>
      <c r="V1243" s="354"/>
      <c r="W1243" s="355"/>
      <c r="X1243" s="349"/>
      <c r="Y1243" s="313" t="str">
        <f>IF(ISBLANK(X1243),"",IFERROR(IF(VLOOKUP(A1243,'Np PL4 Stock'!A:J,10,FALSE)="Np4",X1243-VLOOKUP(A1243,'Np PL4 Stock'!A:E,5,FALSE),X1243-1-VLOOKUP(A1243,'Np PL4 Stock'!A:E,5,FALSE)),""))</f>
        <v/>
      </c>
      <c r="Z1243" s="325"/>
      <c r="AA1243" s="315"/>
      <c r="AB1243" s="316"/>
      <c r="AC1243" s="317" t="str">
        <f>IF(ISBLANK(AB1243),"",IFERROR(IF(VLOOKUP(A1243,'Np PL4 Stock'!A:J,10,FALSE)="Np4",AB1243-VLOOKUP(A1243,'Np PL4 Stock'!A:E,5,FALSE),AB1243-1-VLOOKUP(A1243,'Np PL4 Stock'!A:E,5,FALSE)),""))</f>
        <v/>
      </c>
      <c r="AD1243" s="290"/>
      <c r="AE1243" s="300"/>
      <c r="AF1243" s="323"/>
      <c r="AG1243" s="335"/>
      <c r="AH1243" s="336"/>
      <c r="AI1243" s="335"/>
      <c r="AJ1243" s="326"/>
      <c r="AK1243" s="334"/>
    </row>
    <row r="1244" spans="1:37">
      <c r="A1244" s="280" t="str">
        <f t="shared" si="41"/>
        <v/>
      </c>
      <c r="B1244" s="281"/>
      <c r="C1244" s="282"/>
      <c r="D1244" s="282"/>
      <c r="E1244" s="243"/>
      <c r="F1244" s="244"/>
      <c r="G1244" s="243"/>
      <c r="H1244" s="283" t="str">
        <f>IF(ISBLANK(F1244),"",IFERROR(VLOOKUP(A1244,'Np PL4 Stock'!$A:$U,20,FALSE),""))</f>
        <v/>
      </c>
      <c r="J1244" s="283" t="str">
        <f>IF(ISBLANK(F1244),"",VLOOKUP(LEFT(A1244,5),Unit!A:B,2,FALSE))</f>
        <v/>
      </c>
      <c r="K1244" s="243"/>
      <c r="L1244" s="243"/>
      <c r="M1244" s="291" t="str">
        <f t="shared" si="42"/>
        <v/>
      </c>
      <c r="N1244" s="292" t="str">
        <f>IF(ISBLANK(D1244),"",IFERROR(IF(VLOOKUP(A1244,'Np PL4 Stock'!A:J,10,FALSE)="Np4",D1244-VLOOKUP(A1244,'Np PL4 Stock'!A:E,5,FALSE),D1244-1-VLOOKUP(A1244,'Np PL4 Stock'!A:E,5,FALSE)),""))</f>
        <v/>
      </c>
      <c r="O1244" s="345"/>
      <c r="P1244" s="290"/>
      <c r="Q1244" s="300"/>
      <c r="R1244" s="336"/>
      <c r="S1244" s="301"/>
      <c r="T1244" s="301"/>
      <c r="U1244" s="336"/>
      <c r="V1244" s="354"/>
      <c r="W1244" s="355"/>
      <c r="X1244" s="349"/>
      <c r="Y1244" s="313" t="str">
        <f>IF(ISBLANK(X1244),"",IFERROR(IF(VLOOKUP(A1244,'Np PL4 Stock'!A:J,10,FALSE)="Np4",X1244-VLOOKUP(A1244,'Np PL4 Stock'!A:E,5,FALSE),X1244-1-VLOOKUP(A1244,'Np PL4 Stock'!A:E,5,FALSE)),""))</f>
        <v/>
      </c>
      <c r="Z1244" s="325"/>
      <c r="AA1244" s="315"/>
      <c r="AB1244" s="316"/>
      <c r="AC1244" s="317" t="str">
        <f>IF(ISBLANK(AB1244),"",IFERROR(IF(VLOOKUP(A1244,'Np PL4 Stock'!A:J,10,FALSE)="Np4",AB1244-VLOOKUP(A1244,'Np PL4 Stock'!A:E,5,FALSE),AB1244-1-VLOOKUP(A1244,'Np PL4 Stock'!A:E,5,FALSE)),""))</f>
        <v/>
      </c>
      <c r="AD1244" s="290"/>
      <c r="AE1244" s="300"/>
      <c r="AF1244" s="323"/>
      <c r="AG1244" s="335"/>
      <c r="AH1244" s="336"/>
      <c r="AI1244" s="335"/>
      <c r="AJ1244" s="326"/>
      <c r="AK1244" s="334"/>
    </row>
    <row r="1245" spans="1:37">
      <c r="A1245" s="280" t="str">
        <f t="shared" si="41"/>
        <v/>
      </c>
      <c r="B1245" s="281"/>
      <c r="C1245" s="282"/>
      <c r="D1245" s="282"/>
      <c r="E1245" s="243"/>
      <c r="F1245" s="244"/>
      <c r="G1245" s="243"/>
      <c r="H1245" s="283" t="str">
        <f>IF(ISBLANK(F1245),"",IFERROR(VLOOKUP(A1245,'Np PL4 Stock'!$A:$U,20,FALSE),""))</f>
        <v/>
      </c>
      <c r="J1245" s="283" t="str">
        <f>IF(ISBLANK(F1245),"",VLOOKUP(LEFT(A1245,5),Unit!A:B,2,FALSE))</f>
        <v/>
      </c>
      <c r="K1245" s="243"/>
      <c r="L1245" s="243"/>
      <c r="M1245" s="291" t="str">
        <f t="shared" si="42"/>
        <v/>
      </c>
      <c r="N1245" s="292" t="str">
        <f>IF(ISBLANK(D1245),"",IFERROR(IF(VLOOKUP(A1245,'Np PL4 Stock'!A:J,10,FALSE)="Np4",D1245-VLOOKUP(A1245,'Np PL4 Stock'!A:E,5,FALSE),D1245-1-VLOOKUP(A1245,'Np PL4 Stock'!A:E,5,FALSE)),""))</f>
        <v/>
      </c>
      <c r="O1245" s="345"/>
      <c r="P1245" s="290"/>
      <c r="Q1245" s="300"/>
      <c r="R1245" s="336"/>
      <c r="S1245" s="301"/>
      <c r="T1245" s="301"/>
      <c r="U1245" s="336"/>
      <c r="V1245" s="354"/>
      <c r="W1245" s="355"/>
      <c r="X1245" s="349"/>
      <c r="Y1245" s="313" t="str">
        <f>IF(ISBLANK(X1245),"",IFERROR(IF(VLOOKUP(A1245,'Np PL4 Stock'!A:J,10,FALSE)="Np4",X1245-VLOOKUP(A1245,'Np PL4 Stock'!A:E,5,FALSE),X1245-1-VLOOKUP(A1245,'Np PL4 Stock'!A:E,5,FALSE)),""))</f>
        <v/>
      </c>
      <c r="Z1245" s="325"/>
      <c r="AA1245" s="315"/>
      <c r="AB1245" s="316"/>
      <c r="AC1245" s="317" t="str">
        <f>IF(ISBLANK(AB1245),"",IFERROR(IF(VLOOKUP(A1245,'Np PL4 Stock'!A:J,10,FALSE)="Np4",AB1245-VLOOKUP(A1245,'Np PL4 Stock'!A:E,5,FALSE),AB1245-1-VLOOKUP(A1245,'Np PL4 Stock'!A:E,5,FALSE)),""))</f>
        <v/>
      </c>
      <c r="AD1245" s="290"/>
      <c r="AE1245" s="300"/>
      <c r="AF1245" s="323"/>
      <c r="AG1245" s="335"/>
      <c r="AH1245" s="336"/>
      <c r="AI1245" s="335"/>
      <c r="AJ1245" s="326"/>
      <c r="AK1245" s="334"/>
    </row>
    <row r="1246" spans="1:37">
      <c r="A1246" s="280" t="str">
        <f t="shared" si="41"/>
        <v/>
      </c>
      <c r="B1246" s="281"/>
      <c r="C1246" s="282"/>
      <c r="D1246" s="282"/>
      <c r="E1246" s="243"/>
      <c r="F1246" s="244"/>
      <c r="G1246" s="243"/>
      <c r="H1246" s="283" t="str">
        <f>IF(ISBLANK(F1246),"",IFERROR(VLOOKUP(A1246,'Np PL4 Stock'!$A:$U,20,FALSE),""))</f>
        <v/>
      </c>
      <c r="J1246" s="283" t="str">
        <f>IF(ISBLANK(F1246),"",VLOOKUP(LEFT(A1246,5),Unit!A:B,2,FALSE))</f>
        <v/>
      </c>
      <c r="K1246" s="243"/>
      <c r="L1246" s="243"/>
      <c r="M1246" s="291" t="str">
        <f t="shared" si="42"/>
        <v/>
      </c>
      <c r="N1246" s="292" t="str">
        <f>IF(ISBLANK(D1246),"",IFERROR(IF(VLOOKUP(A1246,'Np PL4 Stock'!A:J,10,FALSE)="Np4",D1246-VLOOKUP(A1246,'Np PL4 Stock'!A:E,5,FALSE),D1246-1-VLOOKUP(A1246,'Np PL4 Stock'!A:E,5,FALSE)),""))</f>
        <v/>
      </c>
      <c r="O1246" s="345"/>
      <c r="P1246" s="290"/>
      <c r="Q1246" s="300"/>
      <c r="R1246" s="336"/>
      <c r="S1246" s="301"/>
      <c r="T1246" s="301"/>
      <c r="U1246" s="336"/>
      <c r="V1246" s="354"/>
      <c r="W1246" s="355"/>
      <c r="X1246" s="349"/>
      <c r="Y1246" s="313" t="str">
        <f>IF(ISBLANK(X1246),"",IFERROR(IF(VLOOKUP(A1246,'Np PL4 Stock'!A:J,10,FALSE)="Np4",X1246-VLOOKUP(A1246,'Np PL4 Stock'!A:E,5,FALSE),X1246-1-VLOOKUP(A1246,'Np PL4 Stock'!A:E,5,FALSE)),""))</f>
        <v/>
      </c>
      <c r="Z1246" s="325"/>
      <c r="AA1246" s="315"/>
      <c r="AB1246" s="316"/>
      <c r="AC1246" s="317" t="str">
        <f>IF(ISBLANK(AB1246),"",IFERROR(IF(VLOOKUP(A1246,'Np PL4 Stock'!A:J,10,FALSE)="Np4",AB1246-VLOOKUP(A1246,'Np PL4 Stock'!A:E,5,FALSE),AB1246-1-VLOOKUP(A1246,'Np PL4 Stock'!A:E,5,FALSE)),""))</f>
        <v/>
      </c>
      <c r="AD1246" s="290"/>
      <c r="AE1246" s="300"/>
      <c r="AF1246" s="323"/>
      <c r="AG1246" s="335"/>
      <c r="AH1246" s="336"/>
      <c r="AI1246" s="335"/>
      <c r="AJ1246" s="326"/>
      <c r="AK1246" s="334"/>
    </row>
    <row r="1247" spans="1:37">
      <c r="A1247" s="280" t="str">
        <f t="shared" si="41"/>
        <v/>
      </c>
      <c r="B1247" s="281"/>
      <c r="C1247" s="282"/>
      <c r="D1247" s="282"/>
      <c r="E1247" s="243"/>
      <c r="F1247" s="244"/>
      <c r="G1247" s="243"/>
      <c r="H1247" s="283" t="str">
        <f>IF(ISBLANK(F1247),"",IFERROR(VLOOKUP(A1247,'Np PL4 Stock'!$A:$U,20,FALSE),""))</f>
        <v/>
      </c>
      <c r="J1247" s="283" t="str">
        <f>IF(ISBLANK(F1247),"",VLOOKUP(LEFT(A1247,5),Unit!A:B,2,FALSE))</f>
        <v/>
      </c>
      <c r="K1247" s="243"/>
      <c r="L1247" s="243"/>
      <c r="M1247" s="291" t="str">
        <f t="shared" si="42"/>
        <v/>
      </c>
      <c r="N1247" s="292" t="str">
        <f>IF(ISBLANK(D1247),"",IFERROR(IF(VLOOKUP(A1247,'Np PL4 Stock'!A:J,10,FALSE)="Np4",D1247-VLOOKUP(A1247,'Np PL4 Stock'!A:E,5,FALSE),D1247-1-VLOOKUP(A1247,'Np PL4 Stock'!A:E,5,FALSE)),""))</f>
        <v/>
      </c>
      <c r="O1247" s="345"/>
      <c r="P1247" s="290"/>
      <c r="Q1247" s="300"/>
      <c r="R1247" s="336"/>
      <c r="S1247" s="301"/>
      <c r="T1247" s="301"/>
      <c r="U1247" s="336"/>
      <c r="V1247" s="354"/>
      <c r="W1247" s="355"/>
      <c r="X1247" s="349"/>
      <c r="Y1247" s="313" t="str">
        <f>IF(ISBLANK(X1247),"",IFERROR(IF(VLOOKUP(A1247,'Np PL4 Stock'!A:J,10,FALSE)="Np4",X1247-VLOOKUP(A1247,'Np PL4 Stock'!A:E,5,FALSE),X1247-1-VLOOKUP(A1247,'Np PL4 Stock'!A:E,5,FALSE)),""))</f>
        <v/>
      </c>
      <c r="Z1247" s="325"/>
      <c r="AA1247" s="315"/>
      <c r="AB1247" s="316"/>
      <c r="AC1247" s="317" t="str">
        <f>IF(ISBLANK(AB1247),"",IFERROR(IF(VLOOKUP(A1247,'Np PL4 Stock'!A:J,10,FALSE)="Np4",AB1247-VLOOKUP(A1247,'Np PL4 Stock'!A:E,5,FALSE),AB1247-1-VLOOKUP(A1247,'Np PL4 Stock'!A:E,5,FALSE)),""))</f>
        <v/>
      </c>
      <c r="AD1247" s="290"/>
      <c r="AE1247" s="300"/>
      <c r="AF1247" s="323"/>
      <c r="AG1247" s="335"/>
      <c r="AH1247" s="336"/>
      <c r="AI1247" s="335"/>
      <c r="AJ1247" s="326"/>
      <c r="AK1247" s="334"/>
    </row>
    <row r="1248" spans="1:37">
      <c r="A1248" s="280" t="str">
        <f t="shared" si="41"/>
        <v/>
      </c>
      <c r="B1248" s="281"/>
      <c r="C1248" s="282"/>
      <c r="D1248" s="282"/>
      <c r="E1248" s="243"/>
      <c r="F1248" s="244"/>
      <c r="G1248" s="243"/>
      <c r="H1248" s="283" t="str">
        <f>IF(ISBLANK(F1248),"",IFERROR(VLOOKUP(A1248,'Np PL4 Stock'!$A:$U,20,FALSE),""))</f>
        <v/>
      </c>
      <c r="J1248" s="283" t="str">
        <f>IF(ISBLANK(F1248),"",VLOOKUP(LEFT(A1248,5),Unit!A:B,2,FALSE))</f>
        <v/>
      </c>
      <c r="K1248" s="243"/>
      <c r="L1248" s="243"/>
      <c r="M1248" s="291" t="str">
        <f t="shared" si="42"/>
        <v/>
      </c>
      <c r="N1248" s="292" t="str">
        <f>IF(ISBLANK(D1248),"",IFERROR(IF(VLOOKUP(A1248,'Np PL4 Stock'!A:J,10,FALSE)="Np4",D1248-VLOOKUP(A1248,'Np PL4 Stock'!A:E,5,FALSE),D1248-1-VLOOKUP(A1248,'Np PL4 Stock'!A:E,5,FALSE)),""))</f>
        <v/>
      </c>
      <c r="O1248" s="345"/>
      <c r="P1248" s="290"/>
      <c r="Q1248" s="300"/>
      <c r="R1248" s="336"/>
      <c r="S1248" s="301"/>
      <c r="T1248" s="301"/>
      <c r="U1248" s="336"/>
      <c r="V1248" s="354"/>
      <c r="W1248" s="355"/>
      <c r="X1248" s="349"/>
      <c r="Y1248" s="313" t="str">
        <f>IF(ISBLANK(X1248),"",IFERROR(IF(VLOOKUP(A1248,'Np PL4 Stock'!A:J,10,FALSE)="Np4",X1248-VLOOKUP(A1248,'Np PL4 Stock'!A:E,5,FALSE),X1248-1-VLOOKUP(A1248,'Np PL4 Stock'!A:E,5,FALSE)),""))</f>
        <v/>
      </c>
      <c r="Z1248" s="325"/>
      <c r="AA1248" s="315"/>
      <c r="AB1248" s="316"/>
      <c r="AC1248" s="317" t="str">
        <f>IF(ISBLANK(AB1248),"",IFERROR(IF(VLOOKUP(A1248,'Np PL4 Stock'!A:J,10,FALSE)="Np4",AB1248-VLOOKUP(A1248,'Np PL4 Stock'!A:E,5,FALSE),AB1248-1-VLOOKUP(A1248,'Np PL4 Stock'!A:E,5,FALSE)),""))</f>
        <v/>
      </c>
      <c r="AD1248" s="290"/>
      <c r="AE1248" s="300"/>
      <c r="AF1248" s="323"/>
      <c r="AG1248" s="335"/>
      <c r="AH1248" s="336"/>
      <c r="AI1248" s="335"/>
      <c r="AJ1248" s="326"/>
      <c r="AK1248" s="334"/>
    </row>
    <row r="1249" spans="1:37">
      <c r="A1249" s="280" t="str">
        <f t="shared" si="41"/>
        <v/>
      </c>
      <c r="B1249" s="281"/>
      <c r="C1249" s="282"/>
      <c r="D1249" s="282"/>
      <c r="E1249" s="243"/>
      <c r="F1249" s="244"/>
      <c r="G1249" s="243"/>
      <c r="H1249" s="283" t="str">
        <f>IF(ISBLANK(F1249),"",IFERROR(VLOOKUP(A1249,'Np PL4 Stock'!$A:$U,20,FALSE),""))</f>
        <v/>
      </c>
      <c r="J1249" s="283" t="str">
        <f>IF(ISBLANK(F1249),"",VLOOKUP(LEFT(A1249,5),Unit!A:B,2,FALSE))</f>
        <v/>
      </c>
      <c r="K1249" s="243"/>
      <c r="L1249" s="243"/>
      <c r="M1249" s="291" t="str">
        <f t="shared" si="42"/>
        <v/>
      </c>
      <c r="N1249" s="292" t="str">
        <f>IF(ISBLANK(D1249),"",IFERROR(IF(VLOOKUP(A1249,'Np PL4 Stock'!A:J,10,FALSE)="Np4",D1249-VLOOKUP(A1249,'Np PL4 Stock'!A:E,5,FALSE),D1249-1-VLOOKUP(A1249,'Np PL4 Stock'!A:E,5,FALSE)),""))</f>
        <v/>
      </c>
      <c r="O1249" s="345"/>
      <c r="P1249" s="290"/>
      <c r="Q1249" s="300"/>
      <c r="R1249" s="336"/>
      <c r="S1249" s="301"/>
      <c r="T1249" s="301"/>
      <c r="U1249" s="336"/>
      <c r="V1249" s="354"/>
      <c r="W1249" s="355"/>
      <c r="X1249" s="349"/>
      <c r="Y1249" s="313" t="str">
        <f>IF(ISBLANK(X1249),"",IFERROR(IF(VLOOKUP(A1249,'Np PL4 Stock'!A:J,10,FALSE)="Np4",X1249-VLOOKUP(A1249,'Np PL4 Stock'!A:E,5,FALSE),X1249-1-VLOOKUP(A1249,'Np PL4 Stock'!A:E,5,FALSE)),""))</f>
        <v/>
      </c>
      <c r="Z1249" s="325"/>
      <c r="AA1249" s="315"/>
      <c r="AB1249" s="316"/>
      <c r="AC1249" s="317" t="str">
        <f>IF(ISBLANK(AB1249),"",IFERROR(IF(VLOOKUP(A1249,'Np PL4 Stock'!A:J,10,FALSE)="Np4",AB1249-VLOOKUP(A1249,'Np PL4 Stock'!A:E,5,FALSE),AB1249-1-VLOOKUP(A1249,'Np PL4 Stock'!A:E,5,FALSE)),""))</f>
        <v/>
      </c>
      <c r="AD1249" s="290"/>
      <c r="AE1249" s="300"/>
      <c r="AF1249" s="323"/>
      <c r="AG1249" s="335"/>
      <c r="AH1249" s="336"/>
      <c r="AI1249" s="335"/>
      <c r="AJ1249" s="326"/>
      <c r="AK1249" s="334"/>
    </row>
    <row r="1250" spans="1:37">
      <c r="A1250" s="280" t="str">
        <f t="shared" si="41"/>
        <v/>
      </c>
      <c r="B1250" s="281"/>
      <c r="C1250" s="282"/>
      <c r="D1250" s="282"/>
      <c r="E1250" s="243"/>
      <c r="F1250" s="244"/>
      <c r="G1250" s="243"/>
      <c r="H1250" s="283" t="str">
        <f>IF(ISBLANK(F1250),"",IFERROR(VLOOKUP(A1250,'Np PL4 Stock'!$A:$U,20,FALSE),""))</f>
        <v/>
      </c>
      <c r="J1250" s="283" t="str">
        <f>IF(ISBLANK(F1250),"",VLOOKUP(LEFT(A1250,5),Unit!A:B,2,FALSE))</f>
        <v/>
      </c>
      <c r="K1250" s="243"/>
      <c r="L1250" s="243"/>
      <c r="M1250" s="291" t="str">
        <f t="shared" si="42"/>
        <v/>
      </c>
      <c r="N1250" s="292" t="str">
        <f>IF(ISBLANK(D1250),"",IFERROR(IF(VLOOKUP(A1250,'Np PL4 Stock'!A:J,10,FALSE)="Np4",D1250-VLOOKUP(A1250,'Np PL4 Stock'!A:E,5,FALSE),D1250-1-VLOOKUP(A1250,'Np PL4 Stock'!A:E,5,FALSE)),""))</f>
        <v/>
      </c>
      <c r="O1250" s="345"/>
      <c r="P1250" s="290"/>
      <c r="Q1250" s="300"/>
      <c r="R1250" s="336"/>
      <c r="S1250" s="301"/>
      <c r="T1250" s="301"/>
      <c r="U1250" s="336"/>
      <c r="V1250" s="354"/>
      <c r="W1250" s="355"/>
      <c r="X1250" s="349"/>
      <c r="Y1250" s="313" t="str">
        <f>IF(ISBLANK(X1250),"",IFERROR(IF(VLOOKUP(A1250,'Np PL4 Stock'!A:J,10,FALSE)="Np4",X1250-VLOOKUP(A1250,'Np PL4 Stock'!A:E,5,FALSE),X1250-1-VLOOKUP(A1250,'Np PL4 Stock'!A:E,5,FALSE)),""))</f>
        <v/>
      </c>
      <c r="Z1250" s="325"/>
      <c r="AA1250" s="315"/>
      <c r="AB1250" s="316"/>
      <c r="AC1250" s="317" t="str">
        <f>IF(ISBLANK(AB1250),"",IFERROR(IF(VLOOKUP(A1250,'Np PL4 Stock'!A:J,10,FALSE)="Np4",AB1250-VLOOKUP(A1250,'Np PL4 Stock'!A:E,5,FALSE),AB1250-1-VLOOKUP(A1250,'Np PL4 Stock'!A:E,5,FALSE)),""))</f>
        <v/>
      </c>
      <c r="AD1250" s="290"/>
      <c r="AE1250" s="300"/>
      <c r="AF1250" s="323"/>
      <c r="AG1250" s="335"/>
      <c r="AH1250" s="336"/>
      <c r="AI1250" s="335"/>
      <c r="AJ1250" s="326"/>
      <c r="AK1250" s="334"/>
    </row>
    <row r="1251" spans="1:37">
      <c r="A1251" s="280" t="str">
        <f t="shared" si="41"/>
        <v/>
      </c>
      <c r="B1251" s="281"/>
      <c r="C1251" s="282"/>
      <c r="D1251" s="282"/>
      <c r="E1251" s="243"/>
      <c r="F1251" s="244"/>
      <c r="G1251" s="243"/>
      <c r="H1251" s="283" t="str">
        <f>IF(ISBLANK(F1251),"",IFERROR(VLOOKUP(A1251,'Np PL4 Stock'!$A:$U,20,FALSE),""))</f>
        <v/>
      </c>
      <c r="J1251" s="283" t="str">
        <f>IF(ISBLANK(F1251),"",VLOOKUP(LEFT(A1251,5),Unit!A:B,2,FALSE))</f>
        <v/>
      </c>
      <c r="K1251" s="243"/>
      <c r="L1251" s="243"/>
      <c r="M1251" s="291" t="str">
        <f t="shared" si="42"/>
        <v/>
      </c>
      <c r="N1251" s="292" t="str">
        <f>IF(ISBLANK(D1251),"",IFERROR(IF(VLOOKUP(A1251,'Np PL4 Stock'!A:J,10,FALSE)="Np4",D1251-VLOOKUP(A1251,'Np PL4 Stock'!A:E,5,FALSE),D1251-1-VLOOKUP(A1251,'Np PL4 Stock'!A:E,5,FALSE)),""))</f>
        <v/>
      </c>
      <c r="O1251" s="345"/>
      <c r="P1251" s="290"/>
      <c r="Q1251" s="300"/>
      <c r="R1251" s="336"/>
      <c r="S1251" s="301"/>
      <c r="T1251" s="301"/>
      <c r="U1251" s="336"/>
      <c r="V1251" s="354"/>
      <c r="W1251" s="355"/>
      <c r="X1251" s="349"/>
      <c r="Y1251" s="313" t="str">
        <f>IF(ISBLANK(X1251),"",IFERROR(IF(VLOOKUP(A1251,'Np PL4 Stock'!A:J,10,FALSE)="Np4",X1251-VLOOKUP(A1251,'Np PL4 Stock'!A:E,5,FALSE),X1251-1-VLOOKUP(A1251,'Np PL4 Stock'!A:E,5,FALSE)),""))</f>
        <v/>
      </c>
      <c r="Z1251" s="325"/>
      <c r="AA1251" s="315"/>
      <c r="AB1251" s="316"/>
      <c r="AC1251" s="317" t="str">
        <f>IF(ISBLANK(AB1251),"",IFERROR(IF(VLOOKUP(A1251,'Np PL4 Stock'!A:J,10,FALSE)="Np4",AB1251-VLOOKUP(A1251,'Np PL4 Stock'!A:E,5,FALSE),AB1251-1-VLOOKUP(A1251,'Np PL4 Stock'!A:E,5,FALSE)),""))</f>
        <v/>
      </c>
      <c r="AD1251" s="290"/>
      <c r="AE1251" s="300"/>
      <c r="AF1251" s="323"/>
      <c r="AG1251" s="335"/>
      <c r="AH1251" s="336"/>
      <c r="AI1251" s="335"/>
      <c r="AJ1251" s="326"/>
      <c r="AK1251" s="334"/>
    </row>
    <row r="1252" spans="1:37">
      <c r="A1252" s="280" t="str">
        <f t="shared" si="41"/>
        <v/>
      </c>
      <c r="B1252" s="281"/>
      <c r="C1252" s="282"/>
      <c r="D1252" s="282"/>
      <c r="E1252" s="243"/>
      <c r="F1252" s="244"/>
      <c r="G1252" s="243"/>
      <c r="H1252" s="283" t="str">
        <f>IF(ISBLANK(F1252),"",IFERROR(VLOOKUP(A1252,'Np PL4 Stock'!$A:$U,20,FALSE),""))</f>
        <v/>
      </c>
      <c r="J1252" s="283" t="str">
        <f>IF(ISBLANK(F1252),"",VLOOKUP(LEFT(A1252,5),Unit!A:B,2,FALSE))</f>
        <v/>
      </c>
      <c r="K1252" s="243"/>
      <c r="L1252" s="243"/>
      <c r="M1252" s="291" t="str">
        <f t="shared" si="42"/>
        <v/>
      </c>
      <c r="N1252" s="292" t="str">
        <f>IF(ISBLANK(D1252),"",IFERROR(IF(VLOOKUP(A1252,'Np PL4 Stock'!A:J,10,FALSE)="Np4",D1252-VLOOKUP(A1252,'Np PL4 Stock'!A:E,5,FALSE),D1252-1-VLOOKUP(A1252,'Np PL4 Stock'!A:E,5,FALSE)),""))</f>
        <v/>
      </c>
      <c r="O1252" s="345"/>
      <c r="P1252" s="290"/>
      <c r="Q1252" s="300"/>
      <c r="R1252" s="336"/>
      <c r="S1252" s="301"/>
      <c r="T1252" s="301"/>
      <c r="U1252" s="336"/>
      <c r="V1252" s="354"/>
      <c r="W1252" s="355"/>
      <c r="X1252" s="349"/>
      <c r="Y1252" s="313" t="str">
        <f>IF(ISBLANK(X1252),"",IFERROR(IF(VLOOKUP(A1252,'Np PL4 Stock'!A:J,10,FALSE)="Np4",X1252-VLOOKUP(A1252,'Np PL4 Stock'!A:E,5,FALSE),X1252-1-VLOOKUP(A1252,'Np PL4 Stock'!A:E,5,FALSE)),""))</f>
        <v/>
      </c>
      <c r="Z1252" s="325"/>
      <c r="AA1252" s="315"/>
      <c r="AB1252" s="316"/>
      <c r="AC1252" s="317" t="str">
        <f>IF(ISBLANK(AB1252),"",IFERROR(IF(VLOOKUP(A1252,'Np PL4 Stock'!A:J,10,FALSE)="Np4",AB1252-VLOOKUP(A1252,'Np PL4 Stock'!A:E,5,FALSE),AB1252-1-VLOOKUP(A1252,'Np PL4 Stock'!A:E,5,FALSE)),""))</f>
        <v/>
      </c>
      <c r="AD1252" s="290"/>
      <c r="AE1252" s="300"/>
      <c r="AF1252" s="323"/>
      <c r="AG1252" s="335"/>
      <c r="AH1252" s="336"/>
      <c r="AI1252" s="335"/>
      <c r="AJ1252" s="326"/>
      <c r="AK1252" s="334"/>
    </row>
    <row r="1253" spans="1:37">
      <c r="A1253" s="280" t="str">
        <f t="shared" si="41"/>
        <v/>
      </c>
      <c r="B1253" s="281"/>
      <c r="C1253" s="282"/>
      <c r="D1253" s="282"/>
      <c r="E1253" s="243"/>
      <c r="F1253" s="244"/>
      <c r="G1253" s="243"/>
      <c r="H1253" s="283" t="str">
        <f>IF(ISBLANK(F1253),"",IFERROR(VLOOKUP(A1253,'Np PL4 Stock'!$A:$U,20,FALSE),""))</f>
        <v/>
      </c>
      <c r="J1253" s="283" t="str">
        <f>IF(ISBLANK(F1253),"",VLOOKUP(LEFT(A1253,5),Unit!A:B,2,FALSE))</f>
        <v/>
      </c>
      <c r="K1253" s="243"/>
      <c r="L1253" s="243"/>
      <c r="M1253" s="291" t="str">
        <f t="shared" si="42"/>
        <v/>
      </c>
      <c r="N1253" s="292" t="str">
        <f>IF(ISBLANK(D1253),"",IFERROR(IF(VLOOKUP(A1253,'Np PL4 Stock'!A:J,10,FALSE)="Np4",D1253-VLOOKUP(A1253,'Np PL4 Stock'!A:E,5,FALSE),D1253-1-VLOOKUP(A1253,'Np PL4 Stock'!A:E,5,FALSE)),""))</f>
        <v/>
      </c>
      <c r="O1253" s="345"/>
      <c r="P1253" s="290"/>
      <c r="Q1253" s="300"/>
      <c r="R1253" s="336"/>
      <c r="S1253" s="301"/>
      <c r="T1253" s="301"/>
      <c r="U1253" s="336"/>
      <c r="V1253" s="354"/>
      <c r="W1253" s="355"/>
      <c r="X1253" s="349"/>
      <c r="Y1253" s="313" t="str">
        <f>IF(ISBLANK(X1253),"",IFERROR(IF(VLOOKUP(A1253,'Np PL4 Stock'!A:J,10,FALSE)="Np4",X1253-VLOOKUP(A1253,'Np PL4 Stock'!A:E,5,FALSE),X1253-1-VLOOKUP(A1253,'Np PL4 Stock'!A:E,5,FALSE)),""))</f>
        <v/>
      </c>
      <c r="Z1253" s="325"/>
      <c r="AA1253" s="315"/>
      <c r="AB1253" s="316"/>
      <c r="AC1253" s="317" t="str">
        <f>IF(ISBLANK(AB1253),"",IFERROR(IF(VLOOKUP(A1253,'Np PL4 Stock'!A:J,10,FALSE)="Np4",AB1253-VLOOKUP(A1253,'Np PL4 Stock'!A:E,5,FALSE),AB1253-1-VLOOKUP(A1253,'Np PL4 Stock'!A:E,5,FALSE)),""))</f>
        <v/>
      </c>
      <c r="AD1253" s="290"/>
      <c r="AE1253" s="300"/>
      <c r="AF1253" s="323"/>
      <c r="AG1253" s="335"/>
      <c r="AH1253" s="336"/>
      <c r="AI1253" s="335"/>
      <c r="AJ1253" s="326"/>
      <c r="AK1253" s="334"/>
    </row>
    <row r="1254" spans="1:37">
      <c r="A1254" s="280" t="str">
        <f t="shared" si="41"/>
        <v/>
      </c>
      <c r="B1254" s="281"/>
      <c r="C1254" s="282"/>
      <c r="D1254" s="282"/>
      <c r="E1254" s="243"/>
      <c r="F1254" s="244"/>
      <c r="G1254" s="243"/>
      <c r="H1254" s="283" t="str">
        <f>IF(ISBLANK(F1254),"",IFERROR(VLOOKUP(A1254,'Np PL4 Stock'!$A:$U,20,FALSE),""))</f>
        <v/>
      </c>
      <c r="J1254" s="283" t="str">
        <f>IF(ISBLANK(F1254),"",VLOOKUP(LEFT(A1254,5),Unit!A:B,2,FALSE))</f>
        <v/>
      </c>
      <c r="K1254" s="243"/>
      <c r="L1254" s="243"/>
      <c r="M1254" s="291" t="str">
        <f t="shared" si="42"/>
        <v/>
      </c>
      <c r="N1254" s="292" t="str">
        <f>IF(ISBLANK(D1254),"",IFERROR(IF(VLOOKUP(A1254,'Np PL4 Stock'!A:J,10,FALSE)="Np4",D1254-VLOOKUP(A1254,'Np PL4 Stock'!A:E,5,FALSE),D1254-1-VLOOKUP(A1254,'Np PL4 Stock'!A:E,5,FALSE)),""))</f>
        <v/>
      </c>
      <c r="O1254" s="345"/>
      <c r="P1254" s="290"/>
      <c r="Q1254" s="300"/>
      <c r="R1254" s="336"/>
      <c r="S1254" s="301"/>
      <c r="T1254" s="301"/>
      <c r="U1254" s="336"/>
      <c r="V1254" s="354"/>
      <c r="W1254" s="355"/>
      <c r="X1254" s="349"/>
      <c r="Y1254" s="313" t="str">
        <f>IF(ISBLANK(X1254),"",IFERROR(IF(VLOOKUP(A1254,'Np PL4 Stock'!A:J,10,FALSE)="Np4",X1254-VLOOKUP(A1254,'Np PL4 Stock'!A:E,5,FALSE),X1254-1-VLOOKUP(A1254,'Np PL4 Stock'!A:E,5,FALSE)),""))</f>
        <v/>
      </c>
      <c r="Z1254" s="325"/>
      <c r="AA1254" s="315"/>
      <c r="AB1254" s="316"/>
      <c r="AC1254" s="317" t="str">
        <f>IF(ISBLANK(AB1254),"",IFERROR(IF(VLOOKUP(A1254,'Np PL4 Stock'!A:J,10,FALSE)="Np4",AB1254-VLOOKUP(A1254,'Np PL4 Stock'!A:E,5,FALSE),AB1254-1-VLOOKUP(A1254,'Np PL4 Stock'!A:E,5,FALSE)),""))</f>
        <v/>
      </c>
      <c r="AD1254" s="290"/>
      <c r="AE1254" s="300"/>
      <c r="AF1254" s="323"/>
      <c r="AG1254" s="335"/>
      <c r="AH1254" s="336"/>
      <c r="AI1254" s="335"/>
      <c r="AJ1254" s="326"/>
      <c r="AK1254" s="334"/>
    </row>
    <row r="1255" spans="1:37">
      <c r="A1255" s="280" t="str">
        <f t="shared" si="41"/>
        <v/>
      </c>
      <c r="B1255" s="281"/>
      <c r="C1255" s="282"/>
      <c r="D1255" s="282"/>
      <c r="E1255" s="243"/>
      <c r="F1255" s="244"/>
      <c r="G1255" s="243"/>
      <c r="H1255" s="283" t="str">
        <f>IF(ISBLANK(F1255),"",IFERROR(VLOOKUP(A1255,'Np PL4 Stock'!$A:$U,20,FALSE),""))</f>
        <v/>
      </c>
      <c r="J1255" s="283" t="str">
        <f>IF(ISBLANK(F1255),"",VLOOKUP(LEFT(A1255,5),Unit!A:B,2,FALSE))</f>
        <v/>
      </c>
      <c r="K1255" s="243"/>
      <c r="L1255" s="243"/>
      <c r="M1255" s="291" t="str">
        <f t="shared" si="42"/>
        <v/>
      </c>
      <c r="N1255" s="292" t="str">
        <f>IF(ISBLANK(D1255),"",IFERROR(IF(VLOOKUP(A1255,'Np PL4 Stock'!A:J,10,FALSE)="Np4",D1255-VLOOKUP(A1255,'Np PL4 Stock'!A:E,5,FALSE),D1255-1-VLOOKUP(A1255,'Np PL4 Stock'!A:E,5,FALSE)),""))</f>
        <v/>
      </c>
      <c r="O1255" s="345"/>
      <c r="P1255" s="290"/>
      <c r="Q1255" s="300"/>
      <c r="R1255" s="336"/>
      <c r="S1255" s="301"/>
      <c r="T1255" s="301"/>
      <c r="U1255" s="336"/>
      <c r="V1255" s="354"/>
      <c r="W1255" s="355"/>
      <c r="X1255" s="349"/>
      <c r="Y1255" s="313" t="str">
        <f>IF(ISBLANK(X1255),"",IFERROR(IF(VLOOKUP(A1255,'Np PL4 Stock'!A:J,10,FALSE)="Np4",X1255-VLOOKUP(A1255,'Np PL4 Stock'!A:E,5,FALSE),X1255-1-VLOOKUP(A1255,'Np PL4 Stock'!A:E,5,FALSE)),""))</f>
        <v/>
      </c>
      <c r="Z1255" s="325"/>
      <c r="AA1255" s="315"/>
      <c r="AB1255" s="316"/>
      <c r="AC1255" s="317" t="str">
        <f>IF(ISBLANK(AB1255),"",IFERROR(IF(VLOOKUP(A1255,'Np PL4 Stock'!A:J,10,FALSE)="Np4",AB1255-VLOOKUP(A1255,'Np PL4 Stock'!A:E,5,FALSE),AB1255-1-VLOOKUP(A1255,'Np PL4 Stock'!A:E,5,FALSE)),""))</f>
        <v/>
      </c>
      <c r="AD1255" s="290"/>
      <c r="AE1255" s="300"/>
      <c r="AF1255" s="323"/>
      <c r="AG1255" s="335"/>
      <c r="AH1255" s="336"/>
      <c r="AI1255" s="335"/>
      <c r="AJ1255" s="326"/>
      <c r="AK1255" s="334"/>
    </row>
    <row r="1256" spans="1:37">
      <c r="A1256" s="280" t="str">
        <f t="shared" si="41"/>
        <v/>
      </c>
      <c r="B1256" s="281"/>
      <c r="C1256" s="282"/>
      <c r="D1256" s="282"/>
      <c r="E1256" s="243"/>
      <c r="F1256" s="244"/>
      <c r="G1256" s="243"/>
      <c r="H1256" s="283" t="str">
        <f>IF(ISBLANK(F1256),"",IFERROR(VLOOKUP(A1256,'Np PL4 Stock'!$A:$U,20,FALSE),""))</f>
        <v/>
      </c>
      <c r="J1256" s="283" t="str">
        <f>IF(ISBLANK(F1256),"",VLOOKUP(LEFT(A1256,5),Unit!A:B,2,FALSE))</f>
        <v/>
      </c>
      <c r="K1256" s="243"/>
      <c r="L1256" s="243"/>
      <c r="M1256" s="291" t="str">
        <f t="shared" si="42"/>
        <v/>
      </c>
      <c r="N1256" s="292" t="str">
        <f>IF(ISBLANK(D1256),"",IFERROR(IF(VLOOKUP(A1256,'Np PL4 Stock'!A:J,10,FALSE)="Np4",D1256-VLOOKUP(A1256,'Np PL4 Stock'!A:E,5,FALSE),D1256-1-VLOOKUP(A1256,'Np PL4 Stock'!A:E,5,FALSE)),""))</f>
        <v/>
      </c>
      <c r="O1256" s="345"/>
      <c r="P1256" s="290"/>
      <c r="Q1256" s="300"/>
      <c r="R1256" s="336"/>
      <c r="S1256" s="301"/>
      <c r="T1256" s="301"/>
      <c r="U1256" s="336"/>
      <c r="V1256" s="354"/>
      <c r="W1256" s="355"/>
      <c r="X1256" s="349"/>
      <c r="Y1256" s="313" t="str">
        <f>IF(ISBLANK(X1256),"",IFERROR(IF(VLOOKUP(A1256,'Np PL4 Stock'!A:J,10,FALSE)="Np4",X1256-VLOOKUP(A1256,'Np PL4 Stock'!A:E,5,FALSE),X1256-1-VLOOKUP(A1256,'Np PL4 Stock'!A:E,5,FALSE)),""))</f>
        <v/>
      </c>
      <c r="Z1256" s="325"/>
      <c r="AA1256" s="315"/>
      <c r="AB1256" s="316"/>
      <c r="AC1256" s="317" t="str">
        <f>IF(ISBLANK(AB1256),"",IFERROR(IF(VLOOKUP(A1256,'Np PL4 Stock'!A:J,10,FALSE)="Np4",AB1256-VLOOKUP(A1256,'Np PL4 Stock'!A:E,5,FALSE),AB1256-1-VLOOKUP(A1256,'Np PL4 Stock'!A:E,5,FALSE)),""))</f>
        <v/>
      </c>
      <c r="AD1256" s="290"/>
      <c r="AE1256" s="300"/>
      <c r="AF1256" s="323"/>
      <c r="AG1256" s="335"/>
      <c r="AH1256" s="336"/>
      <c r="AI1256" s="335"/>
      <c r="AJ1256" s="326"/>
      <c r="AK1256" s="334"/>
    </row>
    <row r="1257" spans="1:37">
      <c r="A1257" s="280" t="str">
        <f t="shared" si="41"/>
        <v/>
      </c>
      <c r="B1257" s="281"/>
      <c r="C1257" s="282"/>
      <c r="D1257" s="282"/>
      <c r="E1257" s="243"/>
      <c r="F1257" s="244"/>
      <c r="G1257" s="243"/>
      <c r="H1257" s="283" t="str">
        <f>IF(ISBLANK(F1257),"",IFERROR(VLOOKUP(A1257,'Np PL4 Stock'!$A:$U,20,FALSE),""))</f>
        <v/>
      </c>
      <c r="J1257" s="283" t="str">
        <f>IF(ISBLANK(F1257),"",VLOOKUP(LEFT(A1257,5),Unit!A:B,2,FALSE))</f>
        <v/>
      </c>
      <c r="K1257" s="243"/>
      <c r="L1257" s="243"/>
      <c r="M1257" s="291" t="str">
        <f t="shared" si="42"/>
        <v/>
      </c>
      <c r="N1257" s="292" t="str">
        <f>IF(ISBLANK(D1257),"",IFERROR(IF(VLOOKUP(A1257,'Np PL4 Stock'!A:J,10,FALSE)="Np4",D1257-VLOOKUP(A1257,'Np PL4 Stock'!A:E,5,FALSE),D1257-1-VLOOKUP(A1257,'Np PL4 Stock'!A:E,5,FALSE)),""))</f>
        <v/>
      </c>
      <c r="O1257" s="345"/>
      <c r="P1257" s="290"/>
      <c r="Q1257" s="300"/>
      <c r="R1257" s="336"/>
      <c r="S1257" s="301"/>
      <c r="T1257" s="301"/>
      <c r="U1257" s="336"/>
      <c r="V1257" s="354"/>
      <c r="W1257" s="355"/>
      <c r="X1257" s="349"/>
      <c r="Y1257" s="313" t="str">
        <f>IF(ISBLANK(X1257),"",IFERROR(IF(VLOOKUP(A1257,'Np PL4 Stock'!A:J,10,FALSE)="Np4",X1257-VLOOKUP(A1257,'Np PL4 Stock'!A:E,5,FALSE),X1257-1-VLOOKUP(A1257,'Np PL4 Stock'!A:E,5,FALSE)),""))</f>
        <v/>
      </c>
      <c r="Z1257" s="325"/>
      <c r="AA1257" s="315"/>
      <c r="AB1257" s="316"/>
      <c r="AC1257" s="317" t="str">
        <f>IF(ISBLANK(AB1257),"",IFERROR(IF(VLOOKUP(A1257,'Np PL4 Stock'!A:J,10,FALSE)="Np4",AB1257-VLOOKUP(A1257,'Np PL4 Stock'!A:E,5,FALSE),AB1257-1-VLOOKUP(A1257,'Np PL4 Stock'!A:E,5,FALSE)),""))</f>
        <v/>
      </c>
      <c r="AD1257" s="290"/>
      <c r="AE1257" s="300"/>
      <c r="AF1257" s="323"/>
      <c r="AG1257" s="335"/>
      <c r="AH1257" s="336"/>
      <c r="AI1257" s="335"/>
      <c r="AJ1257" s="326"/>
      <c r="AK1257" s="334"/>
    </row>
    <row r="1258" spans="1:37">
      <c r="A1258" s="280" t="str">
        <f t="shared" si="41"/>
        <v/>
      </c>
      <c r="B1258" s="281"/>
      <c r="C1258" s="282"/>
      <c r="D1258" s="282"/>
      <c r="E1258" s="243"/>
      <c r="F1258" s="244"/>
      <c r="G1258" s="243"/>
      <c r="H1258" s="283" t="str">
        <f>IF(ISBLANK(F1258),"",IFERROR(VLOOKUP(A1258,'Np PL4 Stock'!$A:$U,20,FALSE),""))</f>
        <v/>
      </c>
      <c r="J1258" s="283" t="str">
        <f>IF(ISBLANK(F1258),"",VLOOKUP(LEFT(A1258,5),Unit!A:B,2,FALSE))</f>
        <v/>
      </c>
      <c r="K1258" s="243"/>
      <c r="L1258" s="243"/>
      <c r="M1258" s="291" t="str">
        <f t="shared" si="42"/>
        <v/>
      </c>
      <c r="N1258" s="292" t="str">
        <f>IF(ISBLANK(D1258),"",IFERROR(IF(VLOOKUP(A1258,'Np PL4 Stock'!A:J,10,FALSE)="Np4",D1258-VLOOKUP(A1258,'Np PL4 Stock'!A:E,5,FALSE),D1258-1-VLOOKUP(A1258,'Np PL4 Stock'!A:E,5,FALSE)),""))</f>
        <v/>
      </c>
      <c r="O1258" s="345"/>
      <c r="P1258" s="290"/>
      <c r="Q1258" s="300"/>
      <c r="R1258" s="336"/>
      <c r="S1258" s="301"/>
      <c r="T1258" s="301"/>
      <c r="U1258" s="336"/>
      <c r="V1258" s="354"/>
      <c r="W1258" s="355"/>
      <c r="X1258" s="349"/>
      <c r="Y1258" s="313" t="str">
        <f>IF(ISBLANK(X1258),"",IFERROR(IF(VLOOKUP(A1258,'Np PL4 Stock'!A:J,10,FALSE)="Np4",X1258-VLOOKUP(A1258,'Np PL4 Stock'!A:E,5,FALSE),X1258-1-VLOOKUP(A1258,'Np PL4 Stock'!A:E,5,FALSE)),""))</f>
        <v/>
      </c>
      <c r="Z1258" s="325"/>
      <c r="AA1258" s="315"/>
      <c r="AB1258" s="316"/>
      <c r="AC1258" s="317" t="str">
        <f>IF(ISBLANK(AB1258),"",IFERROR(IF(VLOOKUP(A1258,'Np PL4 Stock'!A:J,10,FALSE)="Np4",AB1258-VLOOKUP(A1258,'Np PL4 Stock'!A:E,5,FALSE),AB1258-1-VLOOKUP(A1258,'Np PL4 Stock'!A:E,5,FALSE)),""))</f>
        <v/>
      </c>
      <c r="AD1258" s="290"/>
      <c r="AE1258" s="300"/>
      <c r="AF1258" s="323"/>
      <c r="AG1258" s="335"/>
      <c r="AH1258" s="336"/>
      <c r="AI1258" s="335"/>
      <c r="AJ1258" s="326"/>
      <c r="AK1258" s="334"/>
    </row>
    <row r="1259" spans="1:37">
      <c r="A1259" s="280" t="str">
        <f t="shared" si="41"/>
        <v/>
      </c>
      <c r="B1259" s="281"/>
      <c r="C1259" s="282"/>
      <c r="D1259" s="282"/>
      <c r="E1259" s="243"/>
      <c r="F1259" s="244"/>
      <c r="G1259" s="243"/>
      <c r="H1259" s="283" t="str">
        <f>IF(ISBLANK(F1259),"",IFERROR(VLOOKUP(A1259,'Np PL4 Stock'!$A:$U,20,FALSE),""))</f>
        <v/>
      </c>
      <c r="J1259" s="283" t="str">
        <f>IF(ISBLANK(F1259),"",VLOOKUP(LEFT(A1259,5),Unit!A:B,2,FALSE))</f>
        <v/>
      </c>
      <c r="K1259" s="243"/>
      <c r="L1259" s="243"/>
      <c r="M1259" s="291" t="str">
        <f t="shared" si="42"/>
        <v/>
      </c>
      <c r="N1259" s="292" t="str">
        <f>IF(ISBLANK(D1259),"",IFERROR(IF(VLOOKUP(A1259,'Np PL4 Stock'!A:J,10,FALSE)="Np4",D1259-VLOOKUP(A1259,'Np PL4 Stock'!A:E,5,FALSE),D1259-1-VLOOKUP(A1259,'Np PL4 Stock'!A:E,5,FALSE)),""))</f>
        <v/>
      </c>
      <c r="O1259" s="345"/>
      <c r="P1259" s="290"/>
      <c r="Q1259" s="300"/>
      <c r="R1259" s="336"/>
      <c r="S1259" s="301"/>
      <c r="T1259" s="301"/>
      <c r="U1259" s="336"/>
      <c r="V1259" s="354"/>
      <c r="W1259" s="355"/>
      <c r="X1259" s="349"/>
      <c r="Y1259" s="313" t="str">
        <f>IF(ISBLANK(X1259),"",IFERROR(IF(VLOOKUP(A1259,'Np PL4 Stock'!A:J,10,FALSE)="Np4",X1259-VLOOKUP(A1259,'Np PL4 Stock'!A:E,5,FALSE),X1259-1-VLOOKUP(A1259,'Np PL4 Stock'!A:E,5,FALSE)),""))</f>
        <v/>
      </c>
      <c r="Z1259" s="325"/>
      <c r="AA1259" s="315"/>
      <c r="AB1259" s="316"/>
      <c r="AC1259" s="317" t="str">
        <f>IF(ISBLANK(AB1259),"",IFERROR(IF(VLOOKUP(A1259,'Np PL4 Stock'!A:J,10,FALSE)="Np4",AB1259-VLOOKUP(A1259,'Np PL4 Stock'!A:E,5,FALSE),AB1259-1-VLOOKUP(A1259,'Np PL4 Stock'!A:E,5,FALSE)),""))</f>
        <v/>
      </c>
      <c r="AD1259" s="290"/>
      <c r="AE1259" s="300"/>
      <c r="AF1259" s="323"/>
      <c r="AG1259" s="335"/>
      <c r="AH1259" s="336"/>
      <c r="AI1259" s="335"/>
      <c r="AJ1259" s="326"/>
      <c r="AK1259" s="334"/>
    </row>
    <row r="1260" spans="1:37">
      <c r="A1260" s="280" t="str">
        <f t="shared" si="41"/>
        <v/>
      </c>
      <c r="B1260" s="281"/>
      <c r="C1260" s="282"/>
      <c r="D1260" s="282"/>
      <c r="E1260" s="243"/>
      <c r="F1260" s="244"/>
      <c r="G1260" s="243"/>
      <c r="H1260" s="283" t="str">
        <f>IF(ISBLANK(F1260),"",IFERROR(VLOOKUP(A1260,'Np PL4 Stock'!$A:$U,20,FALSE),""))</f>
        <v/>
      </c>
      <c r="J1260" s="283" t="str">
        <f>IF(ISBLANK(F1260),"",VLOOKUP(LEFT(A1260,5),Unit!A:B,2,FALSE))</f>
        <v/>
      </c>
      <c r="K1260" s="243"/>
      <c r="L1260" s="243"/>
      <c r="M1260" s="291" t="str">
        <f t="shared" si="42"/>
        <v/>
      </c>
      <c r="N1260" s="292" t="str">
        <f>IF(ISBLANK(D1260),"",IFERROR(IF(VLOOKUP(A1260,'Np PL4 Stock'!A:J,10,FALSE)="Np4",D1260-VLOOKUP(A1260,'Np PL4 Stock'!A:E,5,FALSE),D1260-1-VLOOKUP(A1260,'Np PL4 Stock'!A:E,5,FALSE)),""))</f>
        <v/>
      </c>
      <c r="O1260" s="345"/>
      <c r="P1260" s="290"/>
      <c r="Q1260" s="300"/>
      <c r="R1260" s="336"/>
      <c r="S1260" s="301"/>
      <c r="T1260" s="301"/>
      <c r="U1260" s="336"/>
      <c r="V1260" s="354"/>
      <c r="W1260" s="355"/>
      <c r="X1260" s="349"/>
      <c r="Y1260" s="313" t="str">
        <f>IF(ISBLANK(X1260),"",IFERROR(IF(VLOOKUP(A1260,'Np PL4 Stock'!A:J,10,FALSE)="Np4",X1260-VLOOKUP(A1260,'Np PL4 Stock'!A:E,5,FALSE),X1260-1-VLOOKUP(A1260,'Np PL4 Stock'!A:E,5,FALSE)),""))</f>
        <v/>
      </c>
      <c r="Z1260" s="325"/>
      <c r="AA1260" s="315"/>
      <c r="AB1260" s="316"/>
      <c r="AC1260" s="317" t="str">
        <f>IF(ISBLANK(AB1260),"",IFERROR(IF(VLOOKUP(A1260,'Np PL4 Stock'!A:J,10,FALSE)="Np4",AB1260-VLOOKUP(A1260,'Np PL4 Stock'!A:E,5,FALSE),AB1260-1-VLOOKUP(A1260,'Np PL4 Stock'!A:E,5,FALSE)),""))</f>
        <v/>
      </c>
      <c r="AD1260" s="290"/>
      <c r="AE1260" s="300"/>
      <c r="AF1260" s="323"/>
      <c r="AG1260" s="335"/>
      <c r="AH1260" s="336"/>
      <c r="AI1260" s="335"/>
      <c r="AJ1260" s="326"/>
      <c r="AK1260" s="334"/>
    </row>
    <row r="1261" spans="1:37">
      <c r="A1261" s="280" t="str">
        <f t="shared" si="41"/>
        <v/>
      </c>
      <c r="B1261" s="281"/>
      <c r="C1261" s="282"/>
      <c r="D1261" s="282"/>
      <c r="E1261" s="243"/>
      <c r="F1261" s="244"/>
      <c r="G1261" s="243"/>
      <c r="H1261" s="283" t="str">
        <f>IF(ISBLANK(F1261),"",IFERROR(VLOOKUP(A1261,'Np PL4 Stock'!$A:$U,20,FALSE),""))</f>
        <v/>
      </c>
      <c r="J1261" s="283" t="str">
        <f>IF(ISBLANK(F1261),"",VLOOKUP(LEFT(A1261,5),Unit!A:B,2,FALSE))</f>
        <v/>
      </c>
      <c r="K1261" s="243"/>
      <c r="L1261" s="243"/>
      <c r="M1261" s="291" t="str">
        <f t="shared" si="42"/>
        <v/>
      </c>
      <c r="N1261" s="292" t="str">
        <f>IF(ISBLANK(D1261),"",IFERROR(IF(VLOOKUP(A1261,'Np PL4 Stock'!A:J,10,FALSE)="Np4",D1261-VLOOKUP(A1261,'Np PL4 Stock'!A:E,5,FALSE),D1261-1-VLOOKUP(A1261,'Np PL4 Stock'!A:E,5,FALSE)),""))</f>
        <v/>
      </c>
      <c r="O1261" s="345"/>
      <c r="P1261" s="290"/>
      <c r="Q1261" s="300"/>
      <c r="R1261" s="336"/>
      <c r="S1261" s="301"/>
      <c r="T1261" s="301"/>
      <c r="U1261" s="336"/>
      <c r="V1261" s="354"/>
      <c r="W1261" s="355"/>
      <c r="X1261" s="349"/>
      <c r="Y1261" s="313" t="str">
        <f>IF(ISBLANK(X1261),"",IFERROR(IF(VLOOKUP(A1261,'Np PL4 Stock'!A:J,10,FALSE)="Np4",X1261-VLOOKUP(A1261,'Np PL4 Stock'!A:E,5,FALSE),X1261-1-VLOOKUP(A1261,'Np PL4 Stock'!A:E,5,FALSE)),""))</f>
        <v/>
      </c>
      <c r="Z1261" s="325"/>
      <c r="AA1261" s="315"/>
      <c r="AB1261" s="316"/>
      <c r="AC1261" s="317" t="str">
        <f>IF(ISBLANK(AB1261),"",IFERROR(IF(VLOOKUP(A1261,'Np PL4 Stock'!A:J,10,FALSE)="Np4",AB1261-VLOOKUP(A1261,'Np PL4 Stock'!A:E,5,FALSE),AB1261-1-VLOOKUP(A1261,'Np PL4 Stock'!A:E,5,FALSE)),""))</f>
        <v/>
      </c>
      <c r="AD1261" s="290"/>
      <c r="AE1261" s="300"/>
      <c r="AF1261" s="323"/>
      <c r="AG1261" s="335"/>
      <c r="AH1261" s="336"/>
      <c r="AI1261" s="335"/>
      <c r="AJ1261" s="326"/>
      <c r="AK1261" s="334"/>
    </row>
    <row r="1262" spans="1:37">
      <c r="A1262" s="280" t="str">
        <f t="shared" si="41"/>
        <v/>
      </c>
      <c r="B1262" s="281"/>
      <c r="C1262" s="282"/>
      <c r="D1262" s="282"/>
      <c r="E1262" s="243"/>
      <c r="F1262" s="244"/>
      <c r="G1262" s="243"/>
      <c r="H1262" s="283" t="str">
        <f>IF(ISBLANK(F1262),"",IFERROR(VLOOKUP(A1262,'Np PL4 Stock'!$A:$U,20,FALSE),""))</f>
        <v/>
      </c>
      <c r="J1262" s="283" t="str">
        <f>IF(ISBLANK(F1262),"",VLOOKUP(LEFT(A1262,5),Unit!A:B,2,FALSE))</f>
        <v/>
      </c>
      <c r="K1262" s="243"/>
      <c r="L1262" s="243"/>
      <c r="M1262" s="291" t="str">
        <f t="shared" si="42"/>
        <v/>
      </c>
      <c r="N1262" s="292" t="str">
        <f>IF(ISBLANK(D1262),"",IFERROR(IF(VLOOKUP(A1262,'Np PL4 Stock'!A:J,10,FALSE)="Np4",D1262-VLOOKUP(A1262,'Np PL4 Stock'!A:E,5,FALSE),D1262-1-VLOOKUP(A1262,'Np PL4 Stock'!A:E,5,FALSE)),""))</f>
        <v/>
      </c>
      <c r="O1262" s="345"/>
      <c r="P1262" s="290"/>
      <c r="Q1262" s="300"/>
      <c r="R1262" s="336"/>
      <c r="S1262" s="301"/>
      <c r="T1262" s="301"/>
      <c r="U1262" s="336"/>
      <c r="V1262" s="354"/>
      <c r="W1262" s="355"/>
      <c r="X1262" s="349"/>
      <c r="Y1262" s="313" t="str">
        <f>IF(ISBLANK(X1262),"",IFERROR(IF(VLOOKUP(A1262,'Np PL4 Stock'!A:J,10,FALSE)="Np4",X1262-VLOOKUP(A1262,'Np PL4 Stock'!A:E,5,FALSE),X1262-1-VLOOKUP(A1262,'Np PL4 Stock'!A:E,5,FALSE)),""))</f>
        <v/>
      </c>
      <c r="Z1262" s="325"/>
      <c r="AA1262" s="315"/>
      <c r="AB1262" s="316"/>
      <c r="AC1262" s="317" t="str">
        <f>IF(ISBLANK(AB1262),"",IFERROR(IF(VLOOKUP(A1262,'Np PL4 Stock'!A:J,10,FALSE)="Np4",AB1262-VLOOKUP(A1262,'Np PL4 Stock'!A:E,5,FALSE),AB1262-1-VLOOKUP(A1262,'Np PL4 Stock'!A:E,5,FALSE)),""))</f>
        <v/>
      </c>
      <c r="AD1262" s="290"/>
      <c r="AE1262" s="300"/>
      <c r="AF1262" s="323"/>
      <c r="AG1262" s="335"/>
      <c r="AH1262" s="336"/>
      <c r="AI1262" s="335"/>
      <c r="AJ1262" s="326"/>
      <c r="AK1262" s="334"/>
    </row>
    <row r="1263" spans="1:37">
      <c r="A1263" s="280" t="str">
        <f t="shared" si="41"/>
        <v/>
      </c>
      <c r="B1263" s="281"/>
      <c r="C1263" s="282"/>
      <c r="D1263" s="282"/>
      <c r="E1263" s="243"/>
      <c r="F1263" s="244"/>
      <c r="G1263" s="243"/>
      <c r="H1263" s="283" t="str">
        <f>IF(ISBLANK(F1263),"",IFERROR(VLOOKUP(A1263,'Np PL4 Stock'!$A:$U,20,FALSE),""))</f>
        <v/>
      </c>
      <c r="J1263" s="283" t="str">
        <f>IF(ISBLANK(F1263),"",VLOOKUP(LEFT(A1263,5),Unit!A:B,2,FALSE))</f>
        <v/>
      </c>
      <c r="K1263" s="243"/>
      <c r="L1263" s="243"/>
      <c r="M1263" s="291" t="str">
        <f t="shared" si="42"/>
        <v/>
      </c>
      <c r="N1263" s="292" t="str">
        <f>IF(ISBLANK(D1263),"",IFERROR(IF(VLOOKUP(A1263,'Np PL4 Stock'!A:J,10,FALSE)="Np4",D1263-VLOOKUP(A1263,'Np PL4 Stock'!A:E,5,FALSE),D1263-1-VLOOKUP(A1263,'Np PL4 Stock'!A:E,5,FALSE)),""))</f>
        <v/>
      </c>
      <c r="O1263" s="345"/>
      <c r="P1263" s="290"/>
      <c r="Q1263" s="300"/>
      <c r="R1263" s="336"/>
      <c r="S1263" s="301"/>
      <c r="T1263" s="301"/>
      <c r="U1263" s="336"/>
      <c r="V1263" s="354"/>
      <c r="W1263" s="355"/>
      <c r="X1263" s="349"/>
      <c r="Y1263" s="313" t="str">
        <f>IF(ISBLANK(X1263),"",IFERROR(IF(VLOOKUP(A1263,'Np PL4 Stock'!A:J,10,FALSE)="Np4",X1263-VLOOKUP(A1263,'Np PL4 Stock'!A:E,5,FALSE),X1263-1-VLOOKUP(A1263,'Np PL4 Stock'!A:E,5,FALSE)),""))</f>
        <v/>
      </c>
      <c r="Z1263" s="325"/>
      <c r="AA1263" s="315"/>
      <c r="AB1263" s="316"/>
      <c r="AC1263" s="317" t="str">
        <f>IF(ISBLANK(AB1263),"",IFERROR(IF(VLOOKUP(A1263,'Np PL4 Stock'!A:J,10,FALSE)="Np4",AB1263-VLOOKUP(A1263,'Np PL4 Stock'!A:E,5,FALSE),AB1263-1-VLOOKUP(A1263,'Np PL4 Stock'!A:E,5,FALSE)),""))</f>
        <v/>
      </c>
      <c r="AD1263" s="290"/>
      <c r="AE1263" s="300"/>
      <c r="AF1263" s="323"/>
      <c r="AG1263" s="335"/>
      <c r="AH1263" s="336"/>
      <c r="AI1263" s="335"/>
      <c r="AJ1263" s="326"/>
      <c r="AK1263" s="334"/>
    </row>
    <row r="1264" spans="1:37">
      <c r="A1264" s="280" t="str">
        <f t="shared" si="41"/>
        <v/>
      </c>
      <c r="B1264" s="281"/>
      <c r="C1264" s="282"/>
      <c r="D1264" s="282"/>
      <c r="E1264" s="243"/>
      <c r="F1264" s="244"/>
      <c r="G1264" s="243"/>
      <c r="H1264" s="283" t="str">
        <f>IF(ISBLANK(F1264),"",IFERROR(VLOOKUP(A1264,'Np PL4 Stock'!$A:$U,20,FALSE),""))</f>
        <v/>
      </c>
      <c r="J1264" s="283" t="str">
        <f>IF(ISBLANK(F1264),"",VLOOKUP(LEFT(A1264,5),Unit!A:B,2,FALSE))</f>
        <v/>
      </c>
      <c r="K1264" s="243"/>
      <c r="L1264" s="243"/>
      <c r="M1264" s="291" t="str">
        <f t="shared" si="42"/>
        <v/>
      </c>
      <c r="N1264" s="292" t="str">
        <f>IF(ISBLANK(D1264),"",IFERROR(IF(VLOOKUP(A1264,'Np PL4 Stock'!A:J,10,FALSE)="Np4",D1264-VLOOKUP(A1264,'Np PL4 Stock'!A:E,5,FALSE),D1264-1-VLOOKUP(A1264,'Np PL4 Stock'!A:E,5,FALSE)),""))</f>
        <v/>
      </c>
      <c r="O1264" s="345"/>
      <c r="P1264" s="290"/>
      <c r="Q1264" s="300"/>
      <c r="R1264" s="336"/>
      <c r="S1264" s="301"/>
      <c r="T1264" s="301"/>
      <c r="U1264" s="336"/>
      <c r="V1264" s="354"/>
      <c r="W1264" s="355"/>
      <c r="X1264" s="349"/>
      <c r="Y1264" s="313" t="str">
        <f>IF(ISBLANK(X1264),"",IFERROR(IF(VLOOKUP(A1264,'Np PL4 Stock'!A:J,10,FALSE)="Np4",X1264-VLOOKUP(A1264,'Np PL4 Stock'!A:E,5,FALSE),X1264-1-VLOOKUP(A1264,'Np PL4 Stock'!A:E,5,FALSE)),""))</f>
        <v/>
      </c>
      <c r="Z1264" s="325"/>
      <c r="AA1264" s="315"/>
      <c r="AB1264" s="316"/>
      <c r="AC1264" s="317" t="str">
        <f>IF(ISBLANK(AB1264),"",IFERROR(IF(VLOOKUP(A1264,'Np PL4 Stock'!A:J,10,FALSE)="Np4",AB1264-VLOOKUP(A1264,'Np PL4 Stock'!A:E,5,FALSE),AB1264-1-VLOOKUP(A1264,'Np PL4 Stock'!A:E,5,FALSE)),""))</f>
        <v/>
      </c>
      <c r="AD1264" s="290"/>
      <c r="AE1264" s="300"/>
      <c r="AF1264" s="323"/>
      <c r="AG1264" s="335"/>
      <c r="AH1264" s="336"/>
      <c r="AI1264" s="335"/>
      <c r="AJ1264" s="326"/>
      <c r="AK1264" s="334"/>
    </row>
    <row r="1265" spans="1:37">
      <c r="A1265" s="280" t="str">
        <f t="shared" si="41"/>
        <v/>
      </c>
      <c r="B1265" s="281"/>
      <c r="C1265" s="282"/>
      <c r="D1265" s="282"/>
      <c r="E1265" s="243"/>
      <c r="F1265" s="244"/>
      <c r="G1265" s="243"/>
      <c r="H1265" s="283" t="str">
        <f>IF(ISBLANK(F1265),"",IFERROR(VLOOKUP(A1265,'Np PL4 Stock'!$A:$U,20,FALSE),""))</f>
        <v/>
      </c>
      <c r="J1265" s="283" t="str">
        <f>IF(ISBLANK(F1265),"",VLOOKUP(LEFT(A1265,5),Unit!A:B,2,FALSE))</f>
        <v/>
      </c>
      <c r="K1265" s="243"/>
      <c r="L1265" s="243"/>
      <c r="M1265" s="291" t="str">
        <f t="shared" si="42"/>
        <v/>
      </c>
      <c r="N1265" s="292" t="str">
        <f>IF(ISBLANK(D1265),"",IFERROR(IF(VLOOKUP(A1265,'Np PL4 Stock'!A:J,10,FALSE)="Np4",D1265-VLOOKUP(A1265,'Np PL4 Stock'!A:E,5,FALSE),D1265-1-VLOOKUP(A1265,'Np PL4 Stock'!A:E,5,FALSE)),""))</f>
        <v/>
      </c>
      <c r="O1265" s="345"/>
      <c r="P1265" s="290"/>
      <c r="Q1265" s="300"/>
      <c r="R1265" s="336"/>
      <c r="S1265" s="301"/>
      <c r="T1265" s="301"/>
      <c r="U1265" s="336"/>
      <c r="V1265" s="354"/>
      <c r="W1265" s="355"/>
      <c r="X1265" s="349"/>
      <c r="Y1265" s="313" t="str">
        <f>IF(ISBLANK(X1265),"",IFERROR(IF(VLOOKUP(A1265,'Np PL4 Stock'!A:J,10,FALSE)="Np4",X1265-VLOOKUP(A1265,'Np PL4 Stock'!A:E,5,FALSE),X1265-1-VLOOKUP(A1265,'Np PL4 Stock'!A:E,5,FALSE)),""))</f>
        <v/>
      </c>
      <c r="Z1265" s="325"/>
      <c r="AA1265" s="315"/>
      <c r="AB1265" s="316"/>
      <c r="AC1265" s="317" t="str">
        <f>IF(ISBLANK(AB1265),"",IFERROR(IF(VLOOKUP(A1265,'Np PL4 Stock'!A:J,10,FALSE)="Np4",AB1265-VLOOKUP(A1265,'Np PL4 Stock'!A:E,5,FALSE),AB1265-1-VLOOKUP(A1265,'Np PL4 Stock'!A:E,5,FALSE)),""))</f>
        <v/>
      </c>
      <c r="AD1265" s="290"/>
      <c r="AE1265" s="300"/>
      <c r="AF1265" s="323"/>
      <c r="AG1265" s="335"/>
      <c r="AH1265" s="336"/>
      <c r="AI1265" s="335"/>
      <c r="AJ1265" s="326"/>
      <c r="AK1265" s="334"/>
    </row>
    <row r="1266" spans="1:37">
      <c r="A1266" s="280" t="str">
        <f t="shared" si="41"/>
        <v/>
      </c>
      <c r="B1266" s="281"/>
      <c r="C1266" s="282"/>
      <c r="D1266" s="282"/>
      <c r="E1266" s="243"/>
      <c r="F1266" s="244"/>
      <c r="G1266" s="243"/>
      <c r="H1266" s="283" t="str">
        <f>IF(ISBLANK(F1266),"",IFERROR(VLOOKUP(A1266,'Np PL4 Stock'!$A:$U,20,FALSE),""))</f>
        <v/>
      </c>
      <c r="J1266" s="283" t="str">
        <f>IF(ISBLANK(F1266),"",VLOOKUP(LEFT(A1266,5),Unit!A:B,2,FALSE))</f>
        <v/>
      </c>
      <c r="K1266" s="243"/>
      <c r="L1266" s="243"/>
      <c r="M1266" s="291" t="str">
        <f t="shared" si="42"/>
        <v/>
      </c>
      <c r="N1266" s="292" t="str">
        <f>IF(ISBLANK(D1266),"",IFERROR(IF(VLOOKUP(A1266,'Np PL4 Stock'!A:J,10,FALSE)="Np4",D1266-VLOOKUP(A1266,'Np PL4 Stock'!A:E,5,FALSE),D1266-1-VLOOKUP(A1266,'Np PL4 Stock'!A:E,5,FALSE)),""))</f>
        <v/>
      </c>
      <c r="O1266" s="345"/>
      <c r="P1266" s="290"/>
      <c r="Q1266" s="300"/>
      <c r="R1266" s="336"/>
      <c r="S1266" s="301"/>
      <c r="T1266" s="301"/>
      <c r="U1266" s="336"/>
      <c r="V1266" s="354"/>
      <c r="W1266" s="355"/>
      <c r="X1266" s="349"/>
      <c r="Y1266" s="313" t="str">
        <f>IF(ISBLANK(X1266),"",IFERROR(IF(VLOOKUP(A1266,'Np PL4 Stock'!A:J,10,FALSE)="Np4",X1266-VLOOKUP(A1266,'Np PL4 Stock'!A:E,5,FALSE),X1266-1-VLOOKUP(A1266,'Np PL4 Stock'!A:E,5,FALSE)),""))</f>
        <v/>
      </c>
      <c r="Z1266" s="325"/>
      <c r="AA1266" s="315"/>
      <c r="AB1266" s="316"/>
      <c r="AC1266" s="317" t="str">
        <f>IF(ISBLANK(AB1266),"",IFERROR(IF(VLOOKUP(A1266,'Np PL4 Stock'!A:J,10,FALSE)="Np4",AB1266-VLOOKUP(A1266,'Np PL4 Stock'!A:E,5,FALSE),AB1266-1-VLOOKUP(A1266,'Np PL4 Stock'!A:E,5,FALSE)),""))</f>
        <v/>
      </c>
      <c r="AD1266" s="290"/>
      <c r="AE1266" s="300"/>
      <c r="AF1266" s="323"/>
      <c r="AG1266" s="335"/>
      <c r="AH1266" s="336"/>
      <c r="AI1266" s="335"/>
      <c r="AJ1266" s="326"/>
      <c r="AK1266" s="334"/>
    </row>
    <row r="1267" spans="1:37">
      <c r="A1267" s="280" t="str">
        <f t="shared" si="41"/>
        <v/>
      </c>
      <c r="B1267" s="281"/>
      <c r="C1267" s="282"/>
      <c r="D1267" s="282"/>
      <c r="E1267" s="243"/>
      <c r="F1267" s="244"/>
      <c r="G1267" s="243"/>
      <c r="H1267" s="283" t="str">
        <f>IF(ISBLANK(F1267),"",IFERROR(VLOOKUP(A1267,'Np PL4 Stock'!$A:$U,20,FALSE),""))</f>
        <v/>
      </c>
      <c r="J1267" s="283" t="str">
        <f>IF(ISBLANK(F1267),"",VLOOKUP(LEFT(A1267,5),Unit!A:B,2,FALSE))</f>
        <v/>
      </c>
      <c r="K1267" s="243"/>
      <c r="L1267" s="243"/>
      <c r="M1267" s="291" t="str">
        <f t="shared" si="42"/>
        <v/>
      </c>
      <c r="N1267" s="292" t="str">
        <f>IF(ISBLANK(D1267),"",IFERROR(IF(VLOOKUP(A1267,'Np PL4 Stock'!A:J,10,FALSE)="Np4",D1267-VLOOKUP(A1267,'Np PL4 Stock'!A:E,5,FALSE),D1267-1-VLOOKUP(A1267,'Np PL4 Stock'!A:E,5,FALSE)),""))</f>
        <v/>
      </c>
      <c r="O1267" s="345"/>
      <c r="P1267" s="290"/>
      <c r="Q1267" s="300"/>
      <c r="R1267" s="336"/>
      <c r="S1267" s="301"/>
      <c r="T1267" s="301"/>
      <c r="U1267" s="336"/>
      <c r="V1267" s="354"/>
      <c r="W1267" s="355"/>
      <c r="X1267" s="349"/>
      <c r="Y1267" s="313" t="str">
        <f>IF(ISBLANK(X1267),"",IFERROR(IF(VLOOKUP(A1267,'Np PL4 Stock'!A:J,10,FALSE)="Np4",X1267-VLOOKUP(A1267,'Np PL4 Stock'!A:E,5,FALSE),X1267-1-VLOOKUP(A1267,'Np PL4 Stock'!A:E,5,FALSE)),""))</f>
        <v/>
      </c>
      <c r="Z1267" s="325"/>
      <c r="AA1267" s="315"/>
      <c r="AB1267" s="316"/>
      <c r="AC1267" s="317" t="str">
        <f>IF(ISBLANK(AB1267),"",IFERROR(IF(VLOOKUP(A1267,'Np PL4 Stock'!A:J,10,FALSE)="Np4",AB1267-VLOOKUP(A1267,'Np PL4 Stock'!A:E,5,FALSE),AB1267-1-VLOOKUP(A1267,'Np PL4 Stock'!A:E,5,FALSE)),""))</f>
        <v/>
      </c>
      <c r="AD1267" s="290"/>
      <c r="AE1267" s="300"/>
      <c r="AF1267" s="323"/>
      <c r="AG1267" s="335"/>
      <c r="AH1267" s="336"/>
      <c r="AI1267" s="335"/>
      <c r="AJ1267" s="326"/>
      <c r="AK1267" s="334"/>
    </row>
    <row r="1268" spans="1:37">
      <c r="A1268" s="280" t="str">
        <f t="shared" si="41"/>
        <v/>
      </c>
      <c r="B1268" s="281"/>
      <c r="C1268" s="282"/>
      <c r="D1268" s="282"/>
      <c r="E1268" s="243"/>
      <c r="F1268" s="244"/>
      <c r="G1268" s="243"/>
      <c r="H1268" s="283" t="str">
        <f>IF(ISBLANK(F1268),"",IFERROR(VLOOKUP(A1268,'Np PL4 Stock'!$A:$U,20,FALSE),""))</f>
        <v/>
      </c>
      <c r="J1268" s="283" t="str">
        <f>IF(ISBLANK(F1268),"",VLOOKUP(LEFT(A1268,5),Unit!A:B,2,FALSE))</f>
        <v/>
      </c>
      <c r="K1268" s="243"/>
      <c r="L1268" s="243"/>
      <c r="M1268" s="291" t="str">
        <f t="shared" si="42"/>
        <v/>
      </c>
      <c r="N1268" s="292" t="str">
        <f>IF(ISBLANK(D1268),"",IFERROR(IF(VLOOKUP(A1268,'Np PL4 Stock'!A:J,10,FALSE)="Np4",D1268-VLOOKUP(A1268,'Np PL4 Stock'!A:E,5,FALSE),D1268-1-VLOOKUP(A1268,'Np PL4 Stock'!A:E,5,FALSE)),""))</f>
        <v/>
      </c>
      <c r="O1268" s="345"/>
      <c r="P1268" s="290"/>
      <c r="Q1268" s="300"/>
      <c r="R1268" s="336"/>
      <c r="S1268" s="301"/>
      <c r="T1268" s="301"/>
      <c r="U1268" s="336"/>
      <c r="V1268" s="354"/>
      <c r="W1268" s="355"/>
      <c r="X1268" s="349"/>
      <c r="Y1268" s="313" t="str">
        <f>IF(ISBLANK(X1268),"",IFERROR(IF(VLOOKUP(A1268,'Np PL4 Stock'!A:J,10,FALSE)="Np4",X1268-VLOOKUP(A1268,'Np PL4 Stock'!A:E,5,FALSE),X1268-1-VLOOKUP(A1268,'Np PL4 Stock'!A:E,5,FALSE)),""))</f>
        <v/>
      </c>
      <c r="Z1268" s="325"/>
      <c r="AA1268" s="315"/>
      <c r="AB1268" s="316"/>
      <c r="AC1268" s="317" t="str">
        <f>IF(ISBLANK(AB1268),"",IFERROR(IF(VLOOKUP(A1268,'Np PL4 Stock'!A:J,10,FALSE)="Np4",AB1268-VLOOKUP(A1268,'Np PL4 Stock'!A:E,5,FALSE),AB1268-1-VLOOKUP(A1268,'Np PL4 Stock'!A:E,5,FALSE)),""))</f>
        <v/>
      </c>
      <c r="AD1268" s="290"/>
      <c r="AE1268" s="300"/>
      <c r="AF1268" s="323"/>
      <c r="AG1268" s="335"/>
      <c r="AH1268" s="336"/>
      <c r="AI1268" s="335"/>
      <c r="AJ1268" s="326"/>
      <c r="AK1268" s="334"/>
    </row>
    <row r="1269" spans="1:37">
      <c r="A1269" s="280" t="str">
        <f t="shared" si="41"/>
        <v/>
      </c>
      <c r="B1269" s="281"/>
      <c r="C1269" s="282"/>
      <c r="D1269" s="282"/>
      <c r="E1269" s="243"/>
      <c r="F1269" s="244"/>
      <c r="G1269" s="243"/>
      <c r="H1269" s="283" t="str">
        <f>IF(ISBLANK(F1269),"",IFERROR(VLOOKUP(A1269,'Np PL4 Stock'!$A:$U,20,FALSE),""))</f>
        <v/>
      </c>
      <c r="J1269" s="283" t="str">
        <f>IF(ISBLANK(F1269),"",VLOOKUP(LEFT(A1269,5),Unit!A:B,2,FALSE))</f>
        <v/>
      </c>
      <c r="K1269" s="243"/>
      <c r="L1269" s="243"/>
      <c r="M1269" s="291" t="str">
        <f t="shared" si="42"/>
        <v/>
      </c>
      <c r="N1269" s="292" t="str">
        <f>IF(ISBLANK(D1269),"",IFERROR(IF(VLOOKUP(A1269,'Np PL4 Stock'!A:J,10,FALSE)="Np4",D1269-VLOOKUP(A1269,'Np PL4 Stock'!A:E,5,FALSE),D1269-1-VLOOKUP(A1269,'Np PL4 Stock'!A:E,5,FALSE)),""))</f>
        <v/>
      </c>
      <c r="O1269" s="345"/>
      <c r="P1269" s="290"/>
      <c r="Q1269" s="300"/>
      <c r="R1269" s="336"/>
      <c r="S1269" s="301"/>
      <c r="T1269" s="301"/>
      <c r="U1269" s="336"/>
      <c r="V1269" s="354"/>
      <c r="W1269" s="355"/>
      <c r="X1269" s="349"/>
      <c r="Y1269" s="313" t="str">
        <f>IF(ISBLANK(X1269),"",IFERROR(IF(VLOOKUP(A1269,'Np PL4 Stock'!A:J,10,FALSE)="Np4",X1269-VLOOKUP(A1269,'Np PL4 Stock'!A:E,5,FALSE),X1269-1-VLOOKUP(A1269,'Np PL4 Stock'!A:E,5,FALSE)),""))</f>
        <v/>
      </c>
      <c r="Z1269" s="325"/>
      <c r="AA1269" s="315"/>
      <c r="AB1269" s="316"/>
      <c r="AC1269" s="317" t="str">
        <f>IF(ISBLANK(AB1269),"",IFERROR(IF(VLOOKUP(A1269,'Np PL4 Stock'!A:J,10,FALSE)="Np4",AB1269-VLOOKUP(A1269,'Np PL4 Stock'!A:E,5,FALSE),AB1269-1-VLOOKUP(A1269,'Np PL4 Stock'!A:E,5,FALSE)),""))</f>
        <v/>
      </c>
      <c r="AD1269" s="290"/>
      <c r="AE1269" s="300"/>
      <c r="AF1269" s="323"/>
      <c r="AG1269" s="335"/>
      <c r="AH1269" s="336"/>
      <c r="AI1269" s="335"/>
      <c r="AJ1269" s="326"/>
      <c r="AK1269" s="334"/>
    </row>
    <row r="1270" spans="1:37">
      <c r="A1270" s="280" t="str">
        <f t="shared" si="41"/>
        <v/>
      </c>
      <c r="B1270" s="281"/>
      <c r="C1270" s="282"/>
      <c r="D1270" s="282"/>
      <c r="E1270" s="243"/>
      <c r="F1270" s="244"/>
      <c r="G1270" s="243"/>
      <c r="H1270" s="283" t="str">
        <f>IF(ISBLANK(F1270),"",IFERROR(VLOOKUP(A1270,'Np PL4 Stock'!$A:$U,20,FALSE),""))</f>
        <v/>
      </c>
      <c r="J1270" s="283" t="str">
        <f>IF(ISBLANK(F1270),"",VLOOKUP(LEFT(A1270,5),Unit!A:B,2,FALSE))</f>
        <v/>
      </c>
      <c r="K1270" s="243"/>
      <c r="L1270" s="243"/>
      <c r="M1270" s="291" t="str">
        <f t="shared" si="42"/>
        <v/>
      </c>
      <c r="N1270" s="292" t="str">
        <f>IF(ISBLANK(D1270),"",IFERROR(IF(VLOOKUP(A1270,'Np PL4 Stock'!A:J,10,FALSE)="Np4",D1270-VLOOKUP(A1270,'Np PL4 Stock'!A:E,5,FALSE),D1270-1-VLOOKUP(A1270,'Np PL4 Stock'!A:E,5,FALSE)),""))</f>
        <v/>
      </c>
      <c r="O1270" s="345"/>
      <c r="P1270" s="290"/>
      <c r="Q1270" s="300"/>
      <c r="R1270" s="336"/>
      <c r="S1270" s="301"/>
      <c r="T1270" s="301"/>
      <c r="U1270" s="336"/>
      <c r="V1270" s="354"/>
      <c r="W1270" s="355"/>
      <c r="X1270" s="349"/>
      <c r="Y1270" s="313" t="str">
        <f>IF(ISBLANK(X1270),"",IFERROR(IF(VLOOKUP(A1270,'Np PL4 Stock'!A:J,10,FALSE)="Np4",X1270-VLOOKUP(A1270,'Np PL4 Stock'!A:E,5,FALSE),X1270-1-VLOOKUP(A1270,'Np PL4 Stock'!A:E,5,FALSE)),""))</f>
        <v/>
      </c>
      <c r="Z1270" s="325"/>
      <c r="AA1270" s="315"/>
      <c r="AB1270" s="316"/>
      <c r="AC1270" s="317" t="str">
        <f>IF(ISBLANK(AB1270),"",IFERROR(IF(VLOOKUP(A1270,'Np PL4 Stock'!A:J,10,FALSE)="Np4",AB1270-VLOOKUP(A1270,'Np PL4 Stock'!A:E,5,FALSE),AB1270-1-VLOOKUP(A1270,'Np PL4 Stock'!A:E,5,FALSE)),""))</f>
        <v/>
      </c>
      <c r="AD1270" s="290"/>
      <c r="AE1270" s="300"/>
      <c r="AF1270" s="323"/>
      <c r="AG1270" s="335"/>
      <c r="AH1270" s="336"/>
      <c r="AI1270" s="335"/>
      <c r="AJ1270" s="326"/>
      <c r="AK1270" s="334"/>
    </row>
    <row r="1271" spans="1:37">
      <c r="A1271" s="280" t="str">
        <f t="shared" si="41"/>
        <v/>
      </c>
      <c r="B1271" s="281"/>
      <c r="C1271" s="282"/>
      <c r="D1271" s="282"/>
      <c r="E1271" s="243"/>
      <c r="F1271" s="244"/>
      <c r="G1271" s="243"/>
      <c r="H1271" s="283" t="str">
        <f>IF(ISBLANK(F1271),"",IFERROR(VLOOKUP(A1271,'Np PL4 Stock'!$A:$U,20,FALSE),""))</f>
        <v/>
      </c>
      <c r="J1271" s="283" t="str">
        <f>IF(ISBLANK(F1271),"",VLOOKUP(LEFT(A1271,5),Unit!A:B,2,FALSE))</f>
        <v/>
      </c>
      <c r="K1271" s="243"/>
      <c r="L1271" s="243"/>
      <c r="M1271" s="291" t="str">
        <f t="shared" si="42"/>
        <v/>
      </c>
      <c r="N1271" s="292" t="str">
        <f>IF(ISBLANK(D1271),"",IFERROR(IF(VLOOKUP(A1271,'Np PL4 Stock'!A:J,10,FALSE)="Np4",D1271-VLOOKUP(A1271,'Np PL4 Stock'!A:E,5,FALSE),D1271-1-VLOOKUP(A1271,'Np PL4 Stock'!A:E,5,FALSE)),""))</f>
        <v/>
      </c>
      <c r="O1271" s="345"/>
      <c r="P1271" s="290"/>
      <c r="Q1271" s="300"/>
      <c r="R1271" s="336"/>
      <c r="S1271" s="301"/>
      <c r="T1271" s="301"/>
      <c r="U1271" s="336"/>
      <c r="V1271" s="354"/>
      <c r="W1271" s="355"/>
      <c r="X1271" s="349"/>
      <c r="Y1271" s="313" t="str">
        <f>IF(ISBLANK(X1271),"",IFERROR(IF(VLOOKUP(A1271,'Np PL4 Stock'!A:J,10,FALSE)="Np4",X1271-VLOOKUP(A1271,'Np PL4 Stock'!A:E,5,FALSE),X1271-1-VLOOKUP(A1271,'Np PL4 Stock'!A:E,5,FALSE)),""))</f>
        <v/>
      </c>
      <c r="Z1271" s="325"/>
      <c r="AA1271" s="315"/>
      <c r="AB1271" s="316"/>
      <c r="AC1271" s="317" t="str">
        <f>IF(ISBLANK(AB1271),"",IFERROR(IF(VLOOKUP(A1271,'Np PL4 Stock'!A:J,10,FALSE)="Np4",AB1271-VLOOKUP(A1271,'Np PL4 Stock'!A:E,5,FALSE),AB1271-1-VLOOKUP(A1271,'Np PL4 Stock'!A:E,5,FALSE)),""))</f>
        <v/>
      </c>
      <c r="AD1271" s="290"/>
      <c r="AE1271" s="300"/>
      <c r="AF1271" s="323"/>
      <c r="AG1271" s="335"/>
      <c r="AH1271" s="336"/>
      <c r="AI1271" s="335"/>
      <c r="AJ1271" s="326"/>
      <c r="AK1271" s="334"/>
    </row>
    <row r="1272" spans="1:37">
      <c r="A1272" s="280" t="str">
        <f t="shared" si="41"/>
        <v/>
      </c>
      <c r="B1272" s="281"/>
      <c r="C1272" s="282"/>
      <c r="D1272" s="282"/>
      <c r="E1272" s="243"/>
      <c r="F1272" s="244"/>
      <c r="G1272" s="243"/>
      <c r="H1272" s="283" t="str">
        <f>IF(ISBLANK(F1272),"",IFERROR(VLOOKUP(A1272,'Np PL4 Stock'!$A:$U,20,FALSE),""))</f>
        <v/>
      </c>
      <c r="J1272" s="283" t="str">
        <f>IF(ISBLANK(F1272),"",VLOOKUP(LEFT(A1272,5),Unit!A:B,2,FALSE))</f>
        <v/>
      </c>
      <c r="K1272" s="243"/>
      <c r="L1272" s="243"/>
      <c r="M1272" s="291" t="str">
        <f t="shared" si="42"/>
        <v/>
      </c>
      <c r="N1272" s="292" t="str">
        <f>IF(ISBLANK(D1272),"",IFERROR(IF(VLOOKUP(A1272,'Np PL4 Stock'!A:J,10,FALSE)="Np4",D1272-VLOOKUP(A1272,'Np PL4 Stock'!A:E,5,FALSE),D1272-1-VLOOKUP(A1272,'Np PL4 Stock'!A:E,5,FALSE)),""))</f>
        <v/>
      </c>
      <c r="O1272" s="345"/>
      <c r="P1272" s="290"/>
      <c r="Q1272" s="300"/>
      <c r="R1272" s="336"/>
      <c r="S1272" s="301"/>
      <c r="T1272" s="301"/>
      <c r="U1272" s="336"/>
      <c r="V1272" s="354"/>
      <c r="W1272" s="355"/>
      <c r="X1272" s="349"/>
      <c r="Y1272" s="313" t="str">
        <f>IF(ISBLANK(X1272),"",IFERROR(IF(VLOOKUP(A1272,'Np PL4 Stock'!A:J,10,FALSE)="Np4",X1272-VLOOKUP(A1272,'Np PL4 Stock'!A:E,5,FALSE),X1272-1-VLOOKUP(A1272,'Np PL4 Stock'!A:E,5,FALSE)),""))</f>
        <v/>
      </c>
      <c r="Z1272" s="325"/>
      <c r="AA1272" s="315"/>
      <c r="AB1272" s="316"/>
      <c r="AC1272" s="317" t="str">
        <f>IF(ISBLANK(AB1272),"",IFERROR(IF(VLOOKUP(A1272,'Np PL4 Stock'!A:J,10,FALSE)="Np4",AB1272-VLOOKUP(A1272,'Np PL4 Stock'!A:E,5,FALSE),AB1272-1-VLOOKUP(A1272,'Np PL4 Stock'!A:E,5,FALSE)),""))</f>
        <v/>
      </c>
      <c r="AD1272" s="290"/>
      <c r="AE1272" s="300"/>
      <c r="AF1272" s="323"/>
      <c r="AG1272" s="335"/>
      <c r="AH1272" s="336"/>
      <c r="AI1272" s="335"/>
      <c r="AJ1272" s="326"/>
      <c r="AK1272" s="334"/>
    </row>
    <row r="1273" spans="1:37">
      <c r="A1273" s="280" t="str">
        <f t="shared" si="41"/>
        <v/>
      </c>
      <c r="B1273" s="281"/>
      <c r="C1273" s="282"/>
      <c r="D1273" s="282"/>
      <c r="E1273" s="243"/>
      <c r="F1273" s="244"/>
      <c r="G1273" s="243"/>
      <c r="H1273" s="283" t="str">
        <f>IF(ISBLANK(F1273),"",IFERROR(VLOOKUP(A1273,'Np PL4 Stock'!$A:$U,20,FALSE),""))</f>
        <v/>
      </c>
      <c r="J1273" s="283" t="str">
        <f>IF(ISBLANK(F1273),"",VLOOKUP(LEFT(A1273,5),Unit!A:B,2,FALSE))</f>
        <v/>
      </c>
      <c r="K1273" s="243"/>
      <c r="L1273" s="243"/>
      <c r="M1273" s="291" t="str">
        <f t="shared" si="42"/>
        <v/>
      </c>
      <c r="N1273" s="292" t="str">
        <f>IF(ISBLANK(D1273),"",IFERROR(IF(VLOOKUP(A1273,'Np PL4 Stock'!A:J,10,FALSE)="Np4",D1273-VLOOKUP(A1273,'Np PL4 Stock'!A:E,5,FALSE),D1273-1-VLOOKUP(A1273,'Np PL4 Stock'!A:E,5,FALSE)),""))</f>
        <v/>
      </c>
      <c r="O1273" s="345"/>
      <c r="P1273" s="290"/>
      <c r="Q1273" s="300"/>
      <c r="R1273" s="336"/>
      <c r="S1273" s="301"/>
      <c r="T1273" s="301"/>
      <c r="U1273" s="336"/>
      <c r="V1273" s="354"/>
      <c r="W1273" s="355"/>
      <c r="X1273" s="349"/>
      <c r="Y1273" s="313" t="str">
        <f>IF(ISBLANK(X1273),"",IFERROR(IF(VLOOKUP(A1273,'Np PL4 Stock'!A:J,10,FALSE)="Np4",X1273-VLOOKUP(A1273,'Np PL4 Stock'!A:E,5,FALSE),X1273-1-VLOOKUP(A1273,'Np PL4 Stock'!A:E,5,FALSE)),""))</f>
        <v/>
      </c>
      <c r="Z1273" s="325"/>
      <c r="AA1273" s="315"/>
      <c r="AB1273" s="316"/>
      <c r="AC1273" s="317" t="str">
        <f>IF(ISBLANK(AB1273),"",IFERROR(IF(VLOOKUP(A1273,'Np PL4 Stock'!A:J,10,FALSE)="Np4",AB1273-VLOOKUP(A1273,'Np PL4 Stock'!A:E,5,FALSE),AB1273-1-VLOOKUP(A1273,'Np PL4 Stock'!A:E,5,FALSE)),""))</f>
        <v/>
      </c>
      <c r="AD1273" s="290"/>
      <c r="AE1273" s="300"/>
      <c r="AF1273" s="323"/>
      <c r="AG1273" s="335"/>
      <c r="AH1273" s="336"/>
      <c r="AI1273" s="335"/>
      <c r="AJ1273" s="326"/>
      <c r="AK1273" s="334"/>
    </row>
    <row r="1274" spans="1:37">
      <c r="A1274" s="280" t="str">
        <f t="shared" si="41"/>
        <v/>
      </c>
      <c r="B1274" s="281"/>
      <c r="C1274" s="282"/>
      <c r="D1274" s="282"/>
      <c r="E1274" s="243"/>
      <c r="F1274" s="244"/>
      <c r="G1274" s="243"/>
      <c r="H1274" s="283" t="str">
        <f>IF(ISBLANK(F1274),"",IFERROR(VLOOKUP(A1274,'Np PL4 Stock'!$A:$U,20,FALSE),""))</f>
        <v/>
      </c>
      <c r="J1274" s="283" t="str">
        <f>IF(ISBLANK(F1274),"",VLOOKUP(LEFT(A1274,5),Unit!A:B,2,FALSE))</f>
        <v/>
      </c>
      <c r="K1274" s="243"/>
      <c r="L1274" s="243"/>
      <c r="M1274" s="291" t="str">
        <f t="shared" si="42"/>
        <v/>
      </c>
      <c r="N1274" s="292" t="str">
        <f>IF(ISBLANK(D1274),"",IFERROR(IF(VLOOKUP(A1274,'Np PL4 Stock'!A:J,10,FALSE)="Np4",D1274-VLOOKUP(A1274,'Np PL4 Stock'!A:E,5,FALSE),D1274-1-VLOOKUP(A1274,'Np PL4 Stock'!A:E,5,FALSE)),""))</f>
        <v/>
      </c>
      <c r="O1274" s="345"/>
      <c r="P1274" s="290"/>
      <c r="Q1274" s="300"/>
      <c r="R1274" s="336"/>
      <c r="S1274" s="301"/>
      <c r="T1274" s="301"/>
      <c r="U1274" s="336"/>
      <c r="V1274" s="354"/>
      <c r="W1274" s="355"/>
      <c r="X1274" s="349"/>
      <c r="Y1274" s="313" t="str">
        <f>IF(ISBLANK(X1274),"",IFERROR(IF(VLOOKUP(A1274,'Np PL4 Stock'!A:J,10,FALSE)="Np4",X1274-VLOOKUP(A1274,'Np PL4 Stock'!A:E,5,FALSE),X1274-1-VLOOKUP(A1274,'Np PL4 Stock'!A:E,5,FALSE)),""))</f>
        <v/>
      </c>
      <c r="Z1274" s="325"/>
      <c r="AA1274" s="315"/>
      <c r="AB1274" s="316"/>
      <c r="AC1274" s="317" t="str">
        <f>IF(ISBLANK(AB1274),"",IFERROR(IF(VLOOKUP(A1274,'Np PL4 Stock'!A:J,10,FALSE)="Np4",AB1274-VLOOKUP(A1274,'Np PL4 Stock'!A:E,5,FALSE),AB1274-1-VLOOKUP(A1274,'Np PL4 Stock'!A:E,5,FALSE)),""))</f>
        <v/>
      </c>
      <c r="AD1274" s="290"/>
      <c r="AE1274" s="300"/>
      <c r="AF1274" s="323"/>
      <c r="AG1274" s="335"/>
      <c r="AH1274" s="336"/>
      <c r="AI1274" s="335"/>
      <c r="AJ1274" s="326"/>
      <c r="AK1274" s="334"/>
    </row>
    <row r="1275" spans="1:37">
      <c r="A1275" s="280" t="str">
        <f t="shared" si="41"/>
        <v/>
      </c>
      <c r="B1275" s="281"/>
      <c r="C1275" s="282"/>
      <c r="D1275" s="282"/>
      <c r="E1275" s="243"/>
      <c r="F1275" s="244"/>
      <c r="G1275" s="243"/>
      <c r="H1275" s="283" t="str">
        <f>IF(ISBLANK(F1275),"",IFERROR(VLOOKUP(A1275,'Np PL4 Stock'!$A:$U,20,FALSE),""))</f>
        <v/>
      </c>
      <c r="J1275" s="283" t="str">
        <f>IF(ISBLANK(F1275),"",VLOOKUP(LEFT(A1275,5),Unit!A:B,2,FALSE))</f>
        <v/>
      </c>
      <c r="K1275" s="243"/>
      <c r="L1275" s="243"/>
      <c r="M1275" s="291" t="str">
        <f t="shared" si="42"/>
        <v/>
      </c>
      <c r="N1275" s="292" t="str">
        <f>IF(ISBLANK(D1275),"",IFERROR(IF(VLOOKUP(A1275,'Np PL4 Stock'!A:J,10,FALSE)="Np4",D1275-VLOOKUP(A1275,'Np PL4 Stock'!A:E,5,FALSE),D1275-1-VLOOKUP(A1275,'Np PL4 Stock'!A:E,5,FALSE)),""))</f>
        <v/>
      </c>
      <c r="O1275" s="345"/>
      <c r="P1275" s="290"/>
      <c r="Q1275" s="300"/>
      <c r="R1275" s="336"/>
      <c r="S1275" s="301"/>
      <c r="T1275" s="301"/>
      <c r="U1275" s="336"/>
      <c r="V1275" s="354"/>
      <c r="W1275" s="355"/>
      <c r="X1275" s="349"/>
      <c r="Y1275" s="313" t="str">
        <f>IF(ISBLANK(X1275),"",IFERROR(IF(VLOOKUP(A1275,'Np PL4 Stock'!A:J,10,FALSE)="Np4",X1275-VLOOKUP(A1275,'Np PL4 Stock'!A:E,5,FALSE),X1275-1-VLOOKUP(A1275,'Np PL4 Stock'!A:E,5,FALSE)),""))</f>
        <v/>
      </c>
      <c r="Z1275" s="325"/>
      <c r="AA1275" s="315"/>
      <c r="AB1275" s="316"/>
      <c r="AC1275" s="317" t="str">
        <f>IF(ISBLANK(AB1275),"",IFERROR(IF(VLOOKUP(A1275,'Np PL4 Stock'!A:J,10,FALSE)="Np4",AB1275-VLOOKUP(A1275,'Np PL4 Stock'!A:E,5,FALSE),AB1275-1-VLOOKUP(A1275,'Np PL4 Stock'!A:E,5,FALSE)),""))</f>
        <v/>
      </c>
      <c r="AD1275" s="290"/>
      <c r="AE1275" s="300"/>
      <c r="AF1275" s="323"/>
      <c r="AG1275" s="335"/>
      <c r="AH1275" s="336"/>
      <c r="AI1275" s="335"/>
      <c r="AJ1275" s="326"/>
      <c r="AK1275" s="334"/>
    </row>
    <row r="1276" spans="1:37">
      <c r="A1276" s="280" t="str">
        <f t="shared" si="41"/>
        <v/>
      </c>
      <c r="B1276" s="281"/>
      <c r="C1276" s="282"/>
      <c r="D1276" s="282"/>
      <c r="E1276" s="243"/>
      <c r="F1276" s="244"/>
      <c r="G1276" s="243"/>
      <c r="H1276" s="283" t="str">
        <f>IF(ISBLANK(F1276),"",IFERROR(VLOOKUP(A1276,'Np PL4 Stock'!$A:$U,20,FALSE),""))</f>
        <v/>
      </c>
      <c r="J1276" s="283" t="str">
        <f>IF(ISBLANK(F1276),"",VLOOKUP(LEFT(A1276,5),Unit!A:B,2,FALSE))</f>
        <v/>
      </c>
      <c r="K1276" s="243"/>
      <c r="L1276" s="243"/>
      <c r="M1276" s="291" t="str">
        <f t="shared" si="42"/>
        <v/>
      </c>
      <c r="N1276" s="292" t="str">
        <f>IF(ISBLANK(D1276),"",IFERROR(IF(VLOOKUP(A1276,'Np PL4 Stock'!A:J,10,FALSE)="Np4",D1276-VLOOKUP(A1276,'Np PL4 Stock'!A:E,5,FALSE),D1276-1-VLOOKUP(A1276,'Np PL4 Stock'!A:E,5,FALSE)),""))</f>
        <v/>
      </c>
      <c r="O1276" s="345"/>
      <c r="P1276" s="290"/>
      <c r="Q1276" s="300"/>
      <c r="R1276" s="336"/>
      <c r="S1276" s="301"/>
      <c r="T1276" s="301"/>
      <c r="U1276" s="336"/>
      <c r="V1276" s="354"/>
      <c r="W1276" s="355"/>
      <c r="X1276" s="349"/>
      <c r="Y1276" s="313" t="str">
        <f>IF(ISBLANK(X1276),"",IFERROR(IF(VLOOKUP(A1276,'Np PL4 Stock'!A:J,10,FALSE)="Np4",X1276-VLOOKUP(A1276,'Np PL4 Stock'!A:E,5,FALSE),X1276-1-VLOOKUP(A1276,'Np PL4 Stock'!A:E,5,FALSE)),""))</f>
        <v/>
      </c>
      <c r="Z1276" s="325"/>
      <c r="AA1276" s="315"/>
      <c r="AB1276" s="316"/>
      <c r="AC1276" s="317" t="str">
        <f>IF(ISBLANK(AB1276),"",IFERROR(IF(VLOOKUP(A1276,'Np PL4 Stock'!A:J,10,FALSE)="Np4",AB1276-VLOOKUP(A1276,'Np PL4 Stock'!A:E,5,FALSE),AB1276-1-VLOOKUP(A1276,'Np PL4 Stock'!A:E,5,FALSE)),""))</f>
        <v/>
      </c>
      <c r="AD1276" s="290"/>
      <c r="AE1276" s="300"/>
      <c r="AF1276" s="323"/>
      <c r="AG1276" s="335"/>
      <c r="AH1276" s="336"/>
      <c r="AI1276" s="335"/>
      <c r="AJ1276" s="326"/>
      <c r="AK1276" s="334"/>
    </row>
    <row r="1277" spans="1:37">
      <c r="A1277" s="280" t="str">
        <f t="shared" si="41"/>
        <v/>
      </c>
      <c r="B1277" s="281"/>
      <c r="C1277" s="282"/>
      <c r="D1277" s="282"/>
      <c r="E1277" s="243"/>
      <c r="F1277" s="244"/>
      <c r="G1277" s="243"/>
      <c r="H1277" s="283" t="str">
        <f>IF(ISBLANK(F1277),"",IFERROR(VLOOKUP(A1277,'Np PL4 Stock'!$A:$U,20,FALSE),""))</f>
        <v/>
      </c>
      <c r="J1277" s="283" t="str">
        <f>IF(ISBLANK(F1277),"",VLOOKUP(LEFT(A1277,5),Unit!A:B,2,FALSE))</f>
        <v/>
      </c>
      <c r="K1277" s="243"/>
      <c r="L1277" s="243"/>
      <c r="M1277" s="291" t="str">
        <f t="shared" si="42"/>
        <v/>
      </c>
      <c r="N1277" s="292" t="str">
        <f>IF(ISBLANK(D1277),"",IFERROR(IF(VLOOKUP(A1277,'Np PL4 Stock'!A:J,10,FALSE)="Np4",D1277-VLOOKUP(A1277,'Np PL4 Stock'!A:E,5,FALSE),D1277-1-VLOOKUP(A1277,'Np PL4 Stock'!A:E,5,FALSE)),""))</f>
        <v/>
      </c>
      <c r="O1277" s="345"/>
      <c r="P1277" s="290"/>
      <c r="Q1277" s="300"/>
      <c r="R1277" s="336"/>
      <c r="S1277" s="301"/>
      <c r="T1277" s="301"/>
      <c r="U1277" s="336"/>
      <c r="V1277" s="354"/>
      <c r="W1277" s="355"/>
      <c r="X1277" s="349"/>
      <c r="Y1277" s="313" t="str">
        <f>IF(ISBLANK(X1277),"",IFERROR(IF(VLOOKUP(A1277,'Np PL4 Stock'!A:J,10,FALSE)="Np4",X1277-VLOOKUP(A1277,'Np PL4 Stock'!A:E,5,FALSE),X1277-1-VLOOKUP(A1277,'Np PL4 Stock'!A:E,5,FALSE)),""))</f>
        <v/>
      </c>
      <c r="Z1277" s="325"/>
      <c r="AA1277" s="315"/>
      <c r="AB1277" s="316"/>
      <c r="AC1277" s="317" t="str">
        <f>IF(ISBLANK(AB1277),"",IFERROR(IF(VLOOKUP(A1277,'Np PL4 Stock'!A:J,10,FALSE)="Np4",AB1277-VLOOKUP(A1277,'Np PL4 Stock'!A:E,5,FALSE),AB1277-1-VLOOKUP(A1277,'Np PL4 Stock'!A:E,5,FALSE)),""))</f>
        <v/>
      </c>
      <c r="AD1277" s="290"/>
      <c r="AE1277" s="300"/>
      <c r="AF1277" s="323"/>
      <c r="AG1277" s="335"/>
      <c r="AH1277" s="336"/>
      <c r="AI1277" s="335"/>
      <c r="AJ1277" s="326"/>
      <c r="AK1277" s="334"/>
    </row>
    <row r="1278" spans="1:37">
      <c r="A1278" s="280" t="str">
        <f t="shared" si="41"/>
        <v/>
      </c>
      <c r="B1278" s="281"/>
      <c r="C1278" s="282"/>
      <c r="D1278" s="282"/>
      <c r="E1278" s="243"/>
      <c r="F1278" s="244"/>
      <c r="G1278" s="243"/>
      <c r="H1278" s="283" t="str">
        <f>IF(ISBLANK(F1278),"",IFERROR(VLOOKUP(A1278,'Np PL4 Stock'!$A:$U,20,FALSE),""))</f>
        <v/>
      </c>
      <c r="J1278" s="283" t="str">
        <f>IF(ISBLANK(F1278),"",VLOOKUP(LEFT(A1278,5),Unit!A:B,2,FALSE))</f>
        <v/>
      </c>
      <c r="K1278" s="243"/>
      <c r="L1278" s="243"/>
      <c r="M1278" s="291" t="str">
        <f t="shared" si="42"/>
        <v/>
      </c>
      <c r="N1278" s="292" t="str">
        <f>IF(ISBLANK(D1278),"",IFERROR(IF(VLOOKUP(A1278,'Np PL4 Stock'!A:J,10,FALSE)="Np4",D1278-VLOOKUP(A1278,'Np PL4 Stock'!A:E,5,FALSE),D1278-1-VLOOKUP(A1278,'Np PL4 Stock'!A:E,5,FALSE)),""))</f>
        <v/>
      </c>
      <c r="O1278" s="345"/>
      <c r="P1278" s="290"/>
      <c r="Q1278" s="300"/>
      <c r="R1278" s="336"/>
      <c r="S1278" s="301"/>
      <c r="T1278" s="301"/>
      <c r="U1278" s="336"/>
      <c r="V1278" s="354"/>
      <c r="W1278" s="355"/>
      <c r="X1278" s="349"/>
      <c r="Y1278" s="313" t="str">
        <f>IF(ISBLANK(X1278),"",IFERROR(IF(VLOOKUP(A1278,'Np PL4 Stock'!A:J,10,FALSE)="Np4",X1278-VLOOKUP(A1278,'Np PL4 Stock'!A:E,5,FALSE),X1278-1-VLOOKUP(A1278,'Np PL4 Stock'!A:E,5,FALSE)),""))</f>
        <v/>
      </c>
      <c r="Z1278" s="325"/>
      <c r="AA1278" s="315"/>
      <c r="AB1278" s="316"/>
      <c r="AC1278" s="317" t="str">
        <f>IF(ISBLANK(AB1278),"",IFERROR(IF(VLOOKUP(A1278,'Np PL4 Stock'!A:J,10,FALSE)="Np4",AB1278-VLOOKUP(A1278,'Np PL4 Stock'!A:E,5,FALSE),AB1278-1-VLOOKUP(A1278,'Np PL4 Stock'!A:E,5,FALSE)),""))</f>
        <v/>
      </c>
      <c r="AD1278" s="290"/>
      <c r="AE1278" s="300"/>
      <c r="AF1278" s="323"/>
      <c r="AG1278" s="335"/>
      <c r="AH1278" s="336"/>
      <c r="AI1278" s="335"/>
      <c r="AJ1278" s="326"/>
      <c r="AK1278" s="334"/>
    </row>
    <row r="1279" spans="1:37">
      <c r="A1279" s="280" t="str">
        <f t="shared" si="41"/>
        <v/>
      </c>
      <c r="B1279" s="281"/>
      <c r="C1279" s="282"/>
      <c r="D1279" s="282"/>
      <c r="E1279" s="243"/>
      <c r="F1279" s="244"/>
      <c r="G1279" s="243"/>
      <c r="H1279" s="283" t="str">
        <f>IF(ISBLANK(F1279),"",IFERROR(VLOOKUP(A1279,'Np PL4 Stock'!$A:$U,20,FALSE),""))</f>
        <v/>
      </c>
      <c r="J1279" s="283" t="str">
        <f>IF(ISBLANK(F1279),"",VLOOKUP(LEFT(A1279,5),Unit!A:B,2,FALSE))</f>
        <v/>
      </c>
      <c r="K1279" s="243"/>
      <c r="L1279" s="243"/>
      <c r="M1279" s="291" t="str">
        <f t="shared" si="42"/>
        <v/>
      </c>
      <c r="N1279" s="292" t="str">
        <f>IF(ISBLANK(D1279),"",IFERROR(IF(VLOOKUP(A1279,'Np PL4 Stock'!A:J,10,FALSE)="Np4",D1279-VLOOKUP(A1279,'Np PL4 Stock'!A:E,5,FALSE),D1279-1-VLOOKUP(A1279,'Np PL4 Stock'!A:E,5,FALSE)),""))</f>
        <v/>
      </c>
      <c r="O1279" s="345"/>
      <c r="P1279" s="290"/>
      <c r="Q1279" s="300"/>
      <c r="R1279" s="336"/>
      <c r="S1279" s="301"/>
      <c r="T1279" s="301"/>
      <c r="U1279" s="336"/>
      <c r="V1279" s="354"/>
      <c r="W1279" s="355"/>
      <c r="X1279" s="349"/>
      <c r="Y1279" s="313" t="str">
        <f>IF(ISBLANK(X1279),"",IFERROR(IF(VLOOKUP(A1279,'Np PL4 Stock'!A:J,10,FALSE)="Np4",X1279-VLOOKUP(A1279,'Np PL4 Stock'!A:E,5,FALSE),X1279-1-VLOOKUP(A1279,'Np PL4 Stock'!A:E,5,FALSE)),""))</f>
        <v/>
      </c>
      <c r="Z1279" s="325"/>
      <c r="AA1279" s="315"/>
      <c r="AB1279" s="316"/>
      <c r="AC1279" s="317" t="str">
        <f>IF(ISBLANK(AB1279),"",IFERROR(IF(VLOOKUP(A1279,'Np PL4 Stock'!A:J,10,FALSE)="Np4",AB1279-VLOOKUP(A1279,'Np PL4 Stock'!A:E,5,FALSE),AB1279-1-VLOOKUP(A1279,'Np PL4 Stock'!A:E,5,FALSE)),""))</f>
        <v/>
      </c>
      <c r="AD1279" s="290"/>
      <c r="AE1279" s="300"/>
      <c r="AF1279" s="323"/>
      <c r="AG1279" s="335"/>
      <c r="AH1279" s="336"/>
      <c r="AI1279" s="335"/>
      <c r="AJ1279" s="326"/>
      <c r="AK1279" s="334"/>
    </row>
    <row r="1280" spans="1:37">
      <c r="A1280" s="280" t="str">
        <f t="shared" si="41"/>
        <v/>
      </c>
      <c r="B1280" s="281"/>
      <c r="C1280" s="282"/>
      <c r="D1280" s="282"/>
      <c r="E1280" s="243"/>
      <c r="F1280" s="244"/>
      <c r="G1280" s="243"/>
      <c r="H1280" s="283" t="str">
        <f>IF(ISBLANK(F1280),"",IFERROR(VLOOKUP(A1280,'Np PL4 Stock'!$A:$U,20,FALSE),""))</f>
        <v/>
      </c>
      <c r="J1280" s="283" t="str">
        <f>IF(ISBLANK(F1280),"",VLOOKUP(LEFT(A1280,5),Unit!A:B,2,FALSE))</f>
        <v/>
      </c>
      <c r="K1280" s="243"/>
      <c r="L1280" s="243"/>
      <c r="M1280" s="291" t="str">
        <f t="shared" si="42"/>
        <v/>
      </c>
      <c r="N1280" s="292" t="str">
        <f>IF(ISBLANK(D1280),"",IFERROR(IF(VLOOKUP(A1280,'Np PL4 Stock'!A:J,10,FALSE)="Np4",D1280-VLOOKUP(A1280,'Np PL4 Stock'!A:E,5,FALSE),D1280-1-VLOOKUP(A1280,'Np PL4 Stock'!A:E,5,FALSE)),""))</f>
        <v/>
      </c>
      <c r="O1280" s="345"/>
      <c r="P1280" s="290"/>
      <c r="Q1280" s="300"/>
      <c r="R1280" s="336"/>
      <c r="S1280" s="301"/>
      <c r="T1280" s="301"/>
      <c r="U1280" s="336"/>
      <c r="V1280" s="354"/>
      <c r="W1280" s="355"/>
      <c r="X1280" s="349"/>
      <c r="Y1280" s="313" t="str">
        <f>IF(ISBLANK(X1280),"",IFERROR(IF(VLOOKUP(A1280,'Np PL4 Stock'!A:J,10,FALSE)="Np4",X1280-VLOOKUP(A1280,'Np PL4 Stock'!A:E,5,FALSE),X1280-1-VLOOKUP(A1280,'Np PL4 Stock'!A:E,5,FALSE)),""))</f>
        <v/>
      </c>
      <c r="Z1280" s="325"/>
      <c r="AA1280" s="315"/>
      <c r="AB1280" s="316"/>
      <c r="AC1280" s="317" t="str">
        <f>IF(ISBLANK(AB1280),"",IFERROR(IF(VLOOKUP(A1280,'Np PL4 Stock'!A:J,10,FALSE)="Np4",AB1280-VLOOKUP(A1280,'Np PL4 Stock'!A:E,5,FALSE),AB1280-1-VLOOKUP(A1280,'Np PL4 Stock'!A:E,5,FALSE)),""))</f>
        <v/>
      </c>
      <c r="AD1280" s="290"/>
      <c r="AE1280" s="300"/>
      <c r="AF1280" s="323"/>
      <c r="AG1280" s="335"/>
      <c r="AH1280" s="336"/>
      <c r="AI1280" s="335"/>
      <c r="AJ1280" s="326"/>
      <c r="AK1280" s="334"/>
    </row>
    <row r="1281" spans="1:37">
      <c r="A1281" s="280" t="str">
        <f t="shared" si="41"/>
        <v/>
      </c>
      <c r="B1281" s="281"/>
      <c r="C1281" s="282"/>
      <c r="D1281" s="282"/>
      <c r="E1281" s="243"/>
      <c r="F1281" s="244"/>
      <c r="G1281" s="243"/>
      <c r="H1281" s="283" t="str">
        <f>IF(ISBLANK(F1281),"",IFERROR(VLOOKUP(A1281,'Np PL4 Stock'!$A:$U,20,FALSE),""))</f>
        <v/>
      </c>
      <c r="J1281" s="283" t="str">
        <f>IF(ISBLANK(F1281),"",VLOOKUP(LEFT(A1281,5),Unit!A:B,2,FALSE))</f>
        <v/>
      </c>
      <c r="K1281" s="243"/>
      <c r="L1281" s="243"/>
      <c r="M1281" s="291" t="str">
        <f t="shared" si="42"/>
        <v/>
      </c>
      <c r="N1281" s="292" t="str">
        <f>IF(ISBLANK(D1281),"",IFERROR(IF(VLOOKUP(A1281,'Np PL4 Stock'!A:J,10,FALSE)="Np4",D1281-VLOOKUP(A1281,'Np PL4 Stock'!A:E,5,FALSE),D1281-1-VLOOKUP(A1281,'Np PL4 Stock'!A:E,5,FALSE)),""))</f>
        <v/>
      </c>
      <c r="O1281" s="345"/>
      <c r="P1281" s="290"/>
      <c r="Q1281" s="300"/>
      <c r="R1281" s="336"/>
      <c r="S1281" s="301"/>
      <c r="T1281" s="301"/>
      <c r="U1281" s="336"/>
      <c r="V1281" s="354"/>
      <c r="W1281" s="355"/>
      <c r="X1281" s="349"/>
      <c r="Y1281" s="313" t="str">
        <f>IF(ISBLANK(X1281),"",IFERROR(IF(VLOOKUP(A1281,'Np PL4 Stock'!A:J,10,FALSE)="Np4",X1281-VLOOKUP(A1281,'Np PL4 Stock'!A:E,5,FALSE),X1281-1-VLOOKUP(A1281,'Np PL4 Stock'!A:E,5,FALSE)),""))</f>
        <v/>
      </c>
      <c r="Z1281" s="325"/>
      <c r="AA1281" s="315"/>
      <c r="AB1281" s="316"/>
      <c r="AC1281" s="317" t="str">
        <f>IF(ISBLANK(AB1281),"",IFERROR(IF(VLOOKUP(A1281,'Np PL4 Stock'!A:J,10,FALSE)="Np4",AB1281-VLOOKUP(A1281,'Np PL4 Stock'!A:E,5,FALSE),AB1281-1-VLOOKUP(A1281,'Np PL4 Stock'!A:E,5,FALSE)),""))</f>
        <v/>
      </c>
      <c r="AD1281" s="290"/>
      <c r="AE1281" s="300"/>
      <c r="AF1281" s="323"/>
      <c r="AG1281" s="335"/>
      <c r="AH1281" s="336"/>
      <c r="AI1281" s="335"/>
      <c r="AJ1281" s="326"/>
      <c r="AK1281" s="334"/>
    </row>
    <row r="1282" spans="1:37">
      <c r="A1282" s="280" t="str">
        <f t="shared" si="41"/>
        <v/>
      </c>
      <c r="B1282" s="281"/>
      <c r="C1282" s="282"/>
      <c r="D1282" s="282"/>
      <c r="E1282" s="243"/>
      <c r="F1282" s="244"/>
      <c r="G1282" s="243"/>
      <c r="H1282" s="283" t="str">
        <f>IF(ISBLANK(F1282),"",IFERROR(VLOOKUP(A1282,'Np PL4 Stock'!$A:$U,20,FALSE),""))</f>
        <v/>
      </c>
      <c r="J1282" s="283" t="str">
        <f>IF(ISBLANK(F1282),"",VLOOKUP(LEFT(A1282,5),Unit!A:B,2,FALSE))</f>
        <v/>
      </c>
      <c r="K1282" s="243"/>
      <c r="L1282" s="243"/>
      <c r="M1282" s="291" t="str">
        <f t="shared" si="42"/>
        <v/>
      </c>
      <c r="N1282" s="292" t="str">
        <f>IF(ISBLANK(D1282),"",IFERROR(IF(VLOOKUP(A1282,'Np PL4 Stock'!A:J,10,FALSE)="Np4",D1282-VLOOKUP(A1282,'Np PL4 Stock'!A:E,5,FALSE),D1282-1-VLOOKUP(A1282,'Np PL4 Stock'!A:E,5,FALSE)),""))</f>
        <v/>
      </c>
      <c r="O1282" s="345"/>
      <c r="P1282" s="290"/>
      <c r="Q1282" s="300"/>
      <c r="R1282" s="336"/>
      <c r="S1282" s="301"/>
      <c r="T1282" s="301"/>
      <c r="U1282" s="336"/>
      <c r="V1282" s="354"/>
      <c r="W1282" s="355"/>
      <c r="X1282" s="349"/>
      <c r="Y1282" s="313" t="str">
        <f>IF(ISBLANK(X1282),"",IFERROR(IF(VLOOKUP(A1282,'Np PL4 Stock'!A:J,10,FALSE)="Np4",X1282-VLOOKUP(A1282,'Np PL4 Stock'!A:E,5,FALSE),X1282-1-VLOOKUP(A1282,'Np PL4 Stock'!A:E,5,FALSE)),""))</f>
        <v/>
      </c>
      <c r="Z1282" s="325"/>
      <c r="AA1282" s="315"/>
      <c r="AB1282" s="316"/>
      <c r="AC1282" s="317" t="str">
        <f>IF(ISBLANK(AB1282),"",IFERROR(IF(VLOOKUP(A1282,'Np PL4 Stock'!A:J,10,FALSE)="Np4",AB1282-VLOOKUP(A1282,'Np PL4 Stock'!A:E,5,FALSE),AB1282-1-VLOOKUP(A1282,'Np PL4 Stock'!A:E,5,FALSE)),""))</f>
        <v/>
      </c>
      <c r="AD1282" s="290"/>
      <c r="AE1282" s="300"/>
      <c r="AF1282" s="323"/>
      <c r="AG1282" s="335"/>
      <c r="AH1282" s="336"/>
      <c r="AI1282" s="335"/>
      <c r="AJ1282" s="326"/>
      <c r="AK1282" s="334"/>
    </row>
    <row r="1283" spans="1:37">
      <c r="A1283" s="280" t="str">
        <f t="shared" ref="A1283:A1346" si="43">IF(ISBLANK(F1283),"",F1283&amp;"-"&amp;IF(OR(LEN(G1283)=1,LEN(G1283)=4),"0"&amp;G1283,G1283)&amp;"-"&amp;IF(OR(LEN(E1283)=1,LEN(E1283)=4),"0"&amp;E1283,E1283))</f>
        <v/>
      </c>
      <c r="B1283" s="281"/>
      <c r="C1283" s="282"/>
      <c r="D1283" s="282"/>
      <c r="E1283" s="243"/>
      <c r="F1283" s="244"/>
      <c r="G1283" s="243"/>
      <c r="H1283" s="283" t="str">
        <f>IF(ISBLANK(F1283),"",IFERROR(VLOOKUP(A1283,'Np PL4 Stock'!$A:$U,20,FALSE),""))</f>
        <v/>
      </c>
      <c r="J1283" s="283" t="str">
        <f>IF(ISBLANK(F1283),"",VLOOKUP(LEFT(A1283,5),Unit!A:B,2,FALSE))</f>
        <v/>
      </c>
      <c r="K1283" s="243"/>
      <c r="L1283" s="243"/>
      <c r="M1283" s="291" t="str">
        <f t="shared" ref="M1283:M1346" si="44">IFERROR((K1283/J1283*1000),"")</f>
        <v/>
      </c>
      <c r="N1283" s="292" t="str">
        <f>IF(ISBLANK(D1283),"",IFERROR(IF(VLOOKUP(A1283,'Np PL4 Stock'!A:J,10,FALSE)="Np4",D1283-VLOOKUP(A1283,'Np PL4 Stock'!A:E,5,FALSE),D1283-1-VLOOKUP(A1283,'Np PL4 Stock'!A:E,5,FALSE)),""))</f>
        <v/>
      </c>
      <c r="O1283" s="345"/>
      <c r="P1283" s="290"/>
      <c r="Q1283" s="300"/>
      <c r="R1283" s="336"/>
      <c r="S1283" s="301"/>
      <c r="T1283" s="301"/>
      <c r="U1283" s="336"/>
      <c r="V1283" s="354"/>
      <c r="W1283" s="355"/>
      <c r="X1283" s="349"/>
      <c r="Y1283" s="313" t="str">
        <f>IF(ISBLANK(X1283),"",IFERROR(IF(VLOOKUP(A1283,'Np PL4 Stock'!A:J,10,FALSE)="Np4",X1283-VLOOKUP(A1283,'Np PL4 Stock'!A:E,5,FALSE),X1283-1-VLOOKUP(A1283,'Np PL4 Stock'!A:E,5,FALSE)),""))</f>
        <v/>
      </c>
      <c r="Z1283" s="325"/>
      <c r="AA1283" s="315"/>
      <c r="AB1283" s="316"/>
      <c r="AC1283" s="317" t="str">
        <f>IF(ISBLANK(AB1283),"",IFERROR(IF(VLOOKUP(A1283,'Np PL4 Stock'!A:J,10,FALSE)="Np4",AB1283-VLOOKUP(A1283,'Np PL4 Stock'!A:E,5,FALSE),AB1283-1-VLOOKUP(A1283,'Np PL4 Stock'!A:E,5,FALSE)),""))</f>
        <v/>
      </c>
      <c r="AD1283" s="290"/>
      <c r="AE1283" s="300"/>
      <c r="AF1283" s="323"/>
      <c r="AG1283" s="335"/>
      <c r="AH1283" s="336"/>
      <c r="AI1283" s="335"/>
      <c r="AJ1283" s="326"/>
      <c r="AK1283" s="334"/>
    </row>
    <row r="1284" spans="1:37">
      <c r="A1284" s="280" t="str">
        <f t="shared" si="43"/>
        <v/>
      </c>
      <c r="B1284" s="281"/>
      <c r="C1284" s="282"/>
      <c r="D1284" s="282"/>
      <c r="E1284" s="243"/>
      <c r="F1284" s="244"/>
      <c r="G1284" s="243"/>
      <c r="H1284" s="283" t="str">
        <f>IF(ISBLANK(F1284),"",IFERROR(VLOOKUP(A1284,'Np PL4 Stock'!$A:$U,20,FALSE),""))</f>
        <v/>
      </c>
      <c r="J1284" s="283" t="str">
        <f>IF(ISBLANK(F1284),"",VLOOKUP(LEFT(A1284,5),Unit!A:B,2,FALSE))</f>
        <v/>
      </c>
      <c r="K1284" s="243"/>
      <c r="L1284" s="243"/>
      <c r="M1284" s="291" t="str">
        <f t="shared" si="44"/>
        <v/>
      </c>
      <c r="N1284" s="292" t="str">
        <f>IF(ISBLANK(D1284),"",IFERROR(IF(VLOOKUP(A1284,'Np PL4 Stock'!A:J,10,FALSE)="Np4",D1284-VLOOKUP(A1284,'Np PL4 Stock'!A:E,5,FALSE),D1284-1-VLOOKUP(A1284,'Np PL4 Stock'!A:E,5,FALSE)),""))</f>
        <v/>
      </c>
      <c r="O1284" s="345"/>
      <c r="P1284" s="290"/>
      <c r="Q1284" s="300"/>
      <c r="R1284" s="336"/>
      <c r="S1284" s="301"/>
      <c r="T1284" s="301"/>
      <c r="U1284" s="336"/>
      <c r="V1284" s="354"/>
      <c r="W1284" s="355"/>
      <c r="X1284" s="349"/>
      <c r="Y1284" s="313" t="str">
        <f>IF(ISBLANK(X1284),"",IFERROR(IF(VLOOKUP(A1284,'Np PL4 Stock'!A:J,10,FALSE)="Np4",X1284-VLOOKUP(A1284,'Np PL4 Stock'!A:E,5,FALSE),X1284-1-VLOOKUP(A1284,'Np PL4 Stock'!A:E,5,FALSE)),""))</f>
        <v/>
      </c>
      <c r="Z1284" s="325"/>
      <c r="AA1284" s="315"/>
      <c r="AB1284" s="316"/>
      <c r="AC1284" s="317" t="str">
        <f>IF(ISBLANK(AB1284),"",IFERROR(IF(VLOOKUP(A1284,'Np PL4 Stock'!A:J,10,FALSE)="Np4",AB1284-VLOOKUP(A1284,'Np PL4 Stock'!A:E,5,FALSE),AB1284-1-VLOOKUP(A1284,'Np PL4 Stock'!A:E,5,FALSE)),""))</f>
        <v/>
      </c>
      <c r="AD1284" s="290"/>
      <c r="AE1284" s="300"/>
      <c r="AF1284" s="323"/>
      <c r="AG1284" s="335"/>
      <c r="AH1284" s="336"/>
      <c r="AI1284" s="335"/>
      <c r="AJ1284" s="326"/>
      <c r="AK1284" s="334"/>
    </row>
    <row r="1285" spans="1:37">
      <c r="A1285" s="280" t="str">
        <f t="shared" si="43"/>
        <v/>
      </c>
      <c r="B1285" s="281"/>
      <c r="C1285" s="282"/>
      <c r="D1285" s="282"/>
      <c r="E1285" s="243"/>
      <c r="F1285" s="244"/>
      <c r="G1285" s="243"/>
      <c r="H1285" s="283" t="str">
        <f>IF(ISBLANK(F1285),"",IFERROR(VLOOKUP(A1285,'Np PL4 Stock'!$A:$U,20,FALSE),""))</f>
        <v/>
      </c>
      <c r="J1285" s="283" t="str">
        <f>IF(ISBLANK(F1285),"",VLOOKUP(LEFT(A1285,5),Unit!A:B,2,FALSE))</f>
        <v/>
      </c>
      <c r="K1285" s="243"/>
      <c r="L1285" s="243"/>
      <c r="M1285" s="291" t="str">
        <f t="shared" si="44"/>
        <v/>
      </c>
      <c r="N1285" s="292" t="str">
        <f>IF(ISBLANK(D1285),"",IFERROR(IF(VLOOKUP(A1285,'Np PL4 Stock'!A:J,10,FALSE)="Np4",D1285-VLOOKUP(A1285,'Np PL4 Stock'!A:E,5,FALSE),D1285-1-VLOOKUP(A1285,'Np PL4 Stock'!A:E,5,FALSE)),""))</f>
        <v/>
      </c>
      <c r="O1285" s="345"/>
      <c r="P1285" s="290"/>
      <c r="Q1285" s="300"/>
      <c r="R1285" s="336"/>
      <c r="S1285" s="301"/>
      <c r="T1285" s="301"/>
      <c r="U1285" s="336"/>
      <c r="V1285" s="354"/>
      <c r="W1285" s="355"/>
      <c r="X1285" s="349"/>
      <c r="Y1285" s="313" t="str">
        <f>IF(ISBLANK(X1285),"",IFERROR(IF(VLOOKUP(A1285,'Np PL4 Stock'!A:J,10,FALSE)="Np4",X1285-VLOOKUP(A1285,'Np PL4 Stock'!A:E,5,FALSE),X1285-1-VLOOKUP(A1285,'Np PL4 Stock'!A:E,5,FALSE)),""))</f>
        <v/>
      </c>
      <c r="Z1285" s="325"/>
      <c r="AA1285" s="315"/>
      <c r="AB1285" s="316"/>
      <c r="AC1285" s="317" t="str">
        <f>IF(ISBLANK(AB1285),"",IFERROR(IF(VLOOKUP(A1285,'Np PL4 Stock'!A:J,10,FALSE)="Np4",AB1285-VLOOKUP(A1285,'Np PL4 Stock'!A:E,5,FALSE),AB1285-1-VLOOKUP(A1285,'Np PL4 Stock'!A:E,5,FALSE)),""))</f>
        <v/>
      </c>
      <c r="AD1285" s="290"/>
      <c r="AE1285" s="300"/>
      <c r="AF1285" s="323"/>
      <c r="AG1285" s="335"/>
      <c r="AH1285" s="336"/>
      <c r="AI1285" s="335"/>
      <c r="AJ1285" s="326"/>
      <c r="AK1285" s="334"/>
    </row>
    <row r="1286" spans="1:37">
      <c r="A1286" s="280" t="str">
        <f t="shared" si="43"/>
        <v/>
      </c>
      <c r="B1286" s="281"/>
      <c r="C1286" s="282"/>
      <c r="D1286" s="282"/>
      <c r="E1286" s="243"/>
      <c r="F1286" s="244"/>
      <c r="G1286" s="243"/>
      <c r="H1286" s="283" t="str">
        <f>IF(ISBLANK(F1286),"",IFERROR(VLOOKUP(A1286,'Np PL4 Stock'!$A:$U,20,FALSE),""))</f>
        <v/>
      </c>
      <c r="J1286" s="283" t="str">
        <f>IF(ISBLANK(F1286),"",VLOOKUP(LEFT(A1286,5),Unit!A:B,2,FALSE))</f>
        <v/>
      </c>
      <c r="K1286" s="243"/>
      <c r="L1286" s="243"/>
      <c r="M1286" s="291" t="str">
        <f t="shared" si="44"/>
        <v/>
      </c>
      <c r="N1286" s="292" t="str">
        <f>IF(ISBLANK(D1286),"",IFERROR(IF(VLOOKUP(A1286,'Np PL4 Stock'!A:J,10,FALSE)="Np4",D1286-VLOOKUP(A1286,'Np PL4 Stock'!A:E,5,FALSE),D1286-1-VLOOKUP(A1286,'Np PL4 Stock'!A:E,5,FALSE)),""))</f>
        <v/>
      </c>
      <c r="O1286" s="345"/>
      <c r="P1286" s="290"/>
      <c r="Q1286" s="300"/>
      <c r="R1286" s="336"/>
      <c r="S1286" s="301"/>
      <c r="T1286" s="301"/>
      <c r="U1286" s="336"/>
      <c r="V1286" s="354"/>
      <c r="W1286" s="355"/>
      <c r="X1286" s="349"/>
      <c r="Y1286" s="313" t="str">
        <f>IF(ISBLANK(X1286),"",IFERROR(IF(VLOOKUP(A1286,'Np PL4 Stock'!A:J,10,FALSE)="Np4",X1286-VLOOKUP(A1286,'Np PL4 Stock'!A:E,5,FALSE),X1286-1-VLOOKUP(A1286,'Np PL4 Stock'!A:E,5,FALSE)),""))</f>
        <v/>
      </c>
      <c r="Z1286" s="325"/>
      <c r="AA1286" s="315"/>
      <c r="AB1286" s="316"/>
      <c r="AC1286" s="317" t="str">
        <f>IF(ISBLANK(AB1286),"",IFERROR(IF(VLOOKUP(A1286,'Np PL4 Stock'!A:J,10,FALSE)="Np4",AB1286-VLOOKUP(A1286,'Np PL4 Stock'!A:E,5,FALSE),AB1286-1-VLOOKUP(A1286,'Np PL4 Stock'!A:E,5,FALSE)),""))</f>
        <v/>
      </c>
      <c r="AD1286" s="290"/>
      <c r="AE1286" s="300"/>
      <c r="AF1286" s="323"/>
      <c r="AG1286" s="335"/>
      <c r="AH1286" s="336"/>
      <c r="AI1286" s="335"/>
      <c r="AJ1286" s="326"/>
      <c r="AK1286" s="334"/>
    </row>
    <row r="1287" spans="1:37">
      <c r="A1287" s="280" t="str">
        <f t="shared" si="43"/>
        <v/>
      </c>
      <c r="B1287" s="281"/>
      <c r="C1287" s="282"/>
      <c r="D1287" s="282"/>
      <c r="E1287" s="243"/>
      <c r="F1287" s="244"/>
      <c r="G1287" s="243"/>
      <c r="H1287" s="283" t="str">
        <f>IF(ISBLANK(F1287),"",IFERROR(VLOOKUP(A1287,'Np PL4 Stock'!$A:$U,20,FALSE),""))</f>
        <v/>
      </c>
      <c r="J1287" s="283" t="str">
        <f>IF(ISBLANK(F1287),"",VLOOKUP(LEFT(A1287,5),Unit!A:B,2,FALSE))</f>
        <v/>
      </c>
      <c r="K1287" s="243"/>
      <c r="L1287" s="243"/>
      <c r="M1287" s="291" t="str">
        <f t="shared" si="44"/>
        <v/>
      </c>
      <c r="N1287" s="292" t="str">
        <f>IF(ISBLANK(D1287),"",IFERROR(IF(VLOOKUP(A1287,'Np PL4 Stock'!A:J,10,FALSE)="Np4",D1287-VLOOKUP(A1287,'Np PL4 Stock'!A:E,5,FALSE),D1287-1-VLOOKUP(A1287,'Np PL4 Stock'!A:E,5,FALSE)),""))</f>
        <v/>
      </c>
      <c r="O1287" s="345"/>
      <c r="P1287" s="290"/>
      <c r="Q1287" s="300"/>
      <c r="R1287" s="336"/>
      <c r="S1287" s="301"/>
      <c r="T1287" s="301"/>
      <c r="U1287" s="336"/>
      <c r="V1287" s="354"/>
      <c r="W1287" s="355"/>
      <c r="X1287" s="349"/>
      <c r="Y1287" s="313" t="str">
        <f>IF(ISBLANK(X1287),"",IFERROR(IF(VLOOKUP(A1287,'Np PL4 Stock'!A:J,10,FALSE)="Np4",X1287-VLOOKUP(A1287,'Np PL4 Stock'!A:E,5,FALSE),X1287-1-VLOOKUP(A1287,'Np PL4 Stock'!A:E,5,FALSE)),""))</f>
        <v/>
      </c>
      <c r="Z1287" s="325"/>
      <c r="AA1287" s="315"/>
      <c r="AB1287" s="316"/>
      <c r="AC1287" s="317" t="str">
        <f>IF(ISBLANK(AB1287),"",IFERROR(IF(VLOOKUP(A1287,'Np PL4 Stock'!A:J,10,FALSE)="Np4",AB1287-VLOOKUP(A1287,'Np PL4 Stock'!A:E,5,FALSE),AB1287-1-VLOOKUP(A1287,'Np PL4 Stock'!A:E,5,FALSE)),""))</f>
        <v/>
      </c>
      <c r="AD1287" s="290"/>
      <c r="AE1287" s="300"/>
      <c r="AF1287" s="323"/>
      <c r="AG1287" s="335"/>
      <c r="AH1287" s="336"/>
      <c r="AI1287" s="335"/>
      <c r="AJ1287" s="326"/>
      <c r="AK1287" s="334"/>
    </row>
    <row r="1288" spans="1:37">
      <c r="A1288" s="280" t="str">
        <f t="shared" si="43"/>
        <v/>
      </c>
      <c r="B1288" s="281"/>
      <c r="C1288" s="282"/>
      <c r="D1288" s="282"/>
      <c r="E1288" s="243"/>
      <c r="F1288" s="244"/>
      <c r="G1288" s="243"/>
      <c r="H1288" s="283" t="str">
        <f>IF(ISBLANK(F1288),"",IFERROR(VLOOKUP(A1288,'Np PL4 Stock'!$A:$U,20,FALSE),""))</f>
        <v/>
      </c>
      <c r="J1288" s="283" t="str">
        <f>IF(ISBLANK(F1288),"",VLOOKUP(LEFT(A1288,5),Unit!A:B,2,FALSE))</f>
        <v/>
      </c>
      <c r="K1288" s="243"/>
      <c r="L1288" s="243"/>
      <c r="M1288" s="291" t="str">
        <f t="shared" si="44"/>
        <v/>
      </c>
      <c r="N1288" s="292" t="str">
        <f>IF(ISBLANK(D1288),"",IFERROR(IF(VLOOKUP(A1288,'Np PL4 Stock'!A:J,10,FALSE)="Np4",D1288-VLOOKUP(A1288,'Np PL4 Stock'!A:E,5,FALSE),D1288-1-VLOOKUP(A1288,'Np PL4 Stock'!A:E,5,FALSE)),""))</f>
        <v/>
      </c>
      <c r="O1288" s="345"/>
      <c r="P1288" s="290"/>
      <c r="Q1288" s="300"/>
      <c r="R1288" s="336"/>
      <c r="S1288" s="301"/>
      <c r="T1288" s="301"/>
      <c r="U1288" s="336"/>
      <c r="V1288" s="354"/>
      <c r="W1288" s="355"/>
      <c r="X1288" s="349"/>
      <c r="Y1288" s="313" t="str">
        <f>IF(ISBLANK(X1288),"",IFERROR(IF(VLOOKUP(A1288,'Np PL4 Stock'!A:J,10,FALSE)="Np4",X1288-VLOOKUP(A1288,'Np PL4 Stock'!A:E,5,FALSE),X1288-1-VLOOKUP(A1288,'Np PL4 Stock'!A:E,5,FALSE)),""))</f>
        <v/>
      </c>
      <c r="Z1288" s="325"/>
      <c r="AA1288" s="315"/>
      <c r="AB1288" s="316"/>
      <c r="AC1288" s="317" t="str">
        <f>IF(ISBLANK(AB1288),"",IFERROR(IF(VLOOKUP(A1288,'Np PL4 Stock'!A:J,10,FALSE)="Np4",AB1288-VLOOKUP(A1288,'Np PL4 Stock'!A:E,5,FALSE),AB1288-1-VLOOKUP(A1288,'Np PL4 Stock'!A:E,5,FALSE)),""))</f>
        <v/>
      </c>
      <c r="AD1288" s="290"/>
      <c r="AE1288" s="300"/>
      <c r="AF1288" s="323"/>
      <c r="AG1288" s="335"/>
      <c r="AH1288" s="336"/>
      <c r="AI1288" s="335"/>
      <c r="AJ1288" s="326"/>
      <c r="AK1288" s="334"/>
    </row>
    <row r="1289" spans="1:37">
      <c r="A1289" s="280" t="str">
        <f t="shared" si="43"/>
        <v/>
      </c>
      <c r="B1289" s="281"/>
      <c r="C1289" s="282"/>
      <c r="D1289" s="282"/>
      <c r="E1289" s="243"/>
      <c r="F1289" s="244"/>
      <c r="G1289" s="243"/>
      <c r="H1289" s="283" t="str">
        <f>IF(ISBLANK(F1289),"",IFERROR(VLOOKUP(A1289,'Np PL4 Stock'!$A:$U,20,FALSE),""))</f>
        <v/>
      </c>
      <c r="J1289" s="283" t="str">
        <f>IF(ISBLANK(F1289),"",VLOOKUP(LEFT(A1289,5),Unit!A:B,2,FALSE))</f>
        <v/>
      </c>
      <c r="K1289" s="243"/>
      <c r="L1289" s="243"/>
      <c r="M1289" s="291" t="str">
        <f t="shared" si="44"/>
        <v/>
      </c>
      <c r="N1289" s="292" t="str">
        <f>IF(ISBLANK(D1289),"",IFERROR(IF(VLOOKUP(A1289,'Np PL4 Stock'!A:J,10,FALSE)="Np4",D1289-VLOOKUP(A1289,'Np PL4 Stock'!A:E,5,FALSE),D1289-1-VLOOKUP(A1289,'Np PL4 Stock'!A:E,5,FALSE)),""))</f>
        <v/>
      </c>
      <c r="O1289" s="345"/>
      <c r="P1289" s="290"/>
      <c r="Q1289" s="300"/>
      <c r="R1289" s="336"/>
      <c r="S1289" s="301"/>
      <c r="T1289" s="301"/>
      <c r="U1289" s="336"/>
      <c r="V1289" s="354"/>
      <c r="W1289" s="355"/>
      <c r="X1289" s="349"/>
      <c r="Y1289" s="313" t="str">
        <f>IF(ISBLANK(X1289),"",IFERROR(IF(VLOOKUP(A1289,'Np PL4 Stock'!A:J,10,FALSE)="Np4",X1289-VLOOKUP(A1289,'Np PL4 Stock'!A:E,5,FALSE),X1289-1-VLOOKUP(A1289,'Np PL4 Stock'!A:E,5,FALSE)),""))</f>
        <v/>
      </c>
      <c r="Z1289" s="325"/>
      <c r="AA1289" s="315"/>
      <c r="AB1289" s="316"/>
      <c r="AC1289" s="317" t="str">
        <f>IF(ISBLANK(AB1289),"",IFERROR(IF(VLOOKUP(A1289,'Np PL4 Stock'!A:J,10,FALSE)="Np4",AB1289-VLOOKUP(A1289,'Np PL4 Stock'!A:E,5,FALSE),AB1289-1-VLOOKUP(A1289,'Np PL4 Stock'!A:E,5,FALSE)),""))</f>
        <v/>
      </c>
      <c r="AD1289" s="290"/>
      <c r="AE1289" s="300"/>
      <c r="AF1289" s="323"/>
      <c r="AG1289" s="335"/>
      <c r="AH1289" s="336"/>
      <c r="AI1289" s="335"/>
      <c r="AJ1289" s="326"/>
      <c r="AK1289" s="334"/>
    </row>
    <row r="1290" spans="1:37">
      <c r="A1290" s="280" t="str">
        <f t="shared" si="43"/>
        <v/>
      </c>
      <c r="B1290" s="281"/>
      <c r="C1290" s="282"/>
      <c r="D1290" s="282"/>
      <c r="E1290" s="243"/>
      <c r="F1290" s="244"/>
      <c r="G1290" s="243"/>
      <c r="H1290" s="283" t="str">
        <f>IF(ISBLANK(F1290),"",IFERROR(VLOOKUP(A1290,'Np PL4 Stock'!$A:$U,20,FALSE),""))</f>
        <v/>
      </c>
      <c r="J1290" s="283" t="str">
        <f>IF(ISBLANK(F1290),"",VLOOKUP(LEFT(A1290,5),Unit!A:B,2,FALSE))</f>
        <v/>
      </c>
      <c r="K1290" s="243"/>
      <c r="L1290" s="243"/>
      <c r="M1290" s="291" t="str">
        <f t="shared" si="44"/>
        <v/>
      </c>
      <c r="N1290" s="292" t="str">
        <f>IF(ISBLANK(D1290),"",IFERROR(IF(VLOOKUP(A1290,'Np PL4 Stock'!A:J,10,FALSE)="Np4",D1290-VLOOKUP(A1290,'Np PL4 Stock'!A:E,5,FALSE),D1290-1-VLOOKUP(A1290,'Np PL4 Stock'!A:E,5,FALSE)),""))</f>
        <v/>
      </c>
      <c r="O1290" s="345"/>
      <c r="P1290" s="290"/>
      <c r="Q1290" s="300"/>
      <c r="R1290" s="336"/>
      <c r="S1290" s="301"/>
      <c r="T1290" s="301"/>
      <c r="U1290" s="336"/>
      <c r="V1290" s="354"/>
      <c r="W1290" s="355"/>
      <c r="X1290" s="349"/>
      <c r="Y1290" s="313" t="str">
        <f>IF(ISBLANK(X1290),"",IFERROR(IF(VLOOKUP(A1290,'Np PL4 Stock'!A:J,10,FALSE)="Np4",X1290-VLOOKUP(A1290,'Np PL4 Stock'!A:E,5,FALSE),X1290-1-VLOOKUP(A1290,'Np PL4 Stock'!A:E,5,FALSE)),""))</f>
        <v/>
      </c>
      <c r="Z1290" s="325"/>
      <c r="AA1290" s="315"/>
      <c r="AB1290" s="316"/>
      <c r="AC1290" s="317" t="str">
        <f>IF(ISBLANK(AB1290),"",IFERROR(IF(VLOOKUP(A1290,'Np PL4 Stock'!A:J,10,FALSE)="Np4",AB1290-VLOOKUP(A1290,'Np PL4 Stock'!A:E,5,FALSE),AB1290-1-VLOOKUP(A1290,'Np PL4 Stock'!A:E,5,FALSE)),""))</f>
        <v/>
      </c>
      <c r="AD1290" s="290"/>
      <c r="AE1290" s="300"/>
      <c r="AF1290" s="323"/>
      <c r="AG1290" s="335"/>
      <c r="AH1290" s="336"/>
      <c r="AI1290" s="335"/>
      <c r="AJ1290" s="326"/>
      <c r="AK1290" s="334"/>
    </row>
    <row r="1291" spans="1:37">
      <c r="A1291" s="280" t="str">
        <f t="shared" si="43"/>
        <v/>
      </c>
      <c r="B1291" s="281"/>
      <c r="C1291" s="282"/>
      <c r="D1291" s="282"/>
      <c r="E1291" s="243"/>
      <c r="F1291" s="244"/>
      <c r="G1291" s="243"/>
      <c r="H1291" s="283" t="str">
        <f>IF(ISBLANK(F1291),"",IFERROR(VLOOKUP(A1291,'Np PL4 Stock'!$A:$U,20,FALSE),""))</f>
        <v/>
      </c>
      <c r="J1291" s="283" t="str">
        <f>IF(ISBLANK(F1291),"",VLOOKUP(LEFT(A1291,5),Unit!A:B,2,FALSE))</f>
        <v/>
      </c>
      <c r="K1291" s="243"/>
      <c r="L1291" s="243"/>
      <c r="M1291" s="291" t="str">
        <f t="shared" si="44"/>
        <v/>
      </c>
      <c r="N1291" s="292" t="str">
        <f>IF(ISBLANK(D1291),"",IFERROR(IF(VLOOKUP(A1291,'Np PL4 Stock'!A:J,10,FALSE)="Np4",D1291-VLOOKUP(A1291,'Np PL4 Stock'!A:E,5,FALSE),D1291-1-VLOOKUP(A1291,'Np PL4 Stock'!A:E,5,FALSE)),""))</f>
        <v/>
      </c>
      <c r="O1291" s="345"/>
      <c r="P1291" s="290"/>
      <c r="Q1291" s="300"/>
      <c r="R1291" s="336"/>
      <c r="S1291" s="301"/>
      <c r="T1291" s="301"/>
      <c r="U1291" s="336"/>
      <c r="V1291" s="354"/>
      <c r="W1291" s="355"/>
      <c r="X1291" s="349"/>
      <c r="Y1291" s="313" t="str">
        <f>IF(ISBLANK(X1291),"",IFERROR(IF(VLOOKUP(A1291,'Np PL4 Stock'!A:J,10,FALSE)="Np4",X1291-VLOOKUP(A1291,'Np PL4 Stock'!A:E,5,FALSE),X1291-1-VLOOKUP(A1291,'Np PL4 Stock'!A:E,5,FALSE)),""))</f>
        <v/>
      </c>
      <c r="Z1291" s="325"/>
      <c r="AA1291" s="315"/>
      <c r="AB1291" s="316"/>
      <c r="AC1291" s="317" t="str">
        <f>IF(ISBLANK(AB1291),"",IFERROR(IF(VLOOKUP(A1291,'Np PL4 Stock'!A:J,10,FALSE)="Np4",AB1291-VLOOKUP(A1291,'Np PL4 Stock'!A:E,5,FALSE),AB1291-1-VLOOKUP(A1291,'Np PL4 Stock'!A:E,5,FALSE)),""))</f>
        <v/>
      </c>
      <c r="AD1291" s="290"/>
      <c r="AE1291" s="300"/>
      <c r="AF1291" s="323"/>
      <c r="AG1291" s="335"/>
      <c r="AH1291" s="336"/>
      <c r="AI1291" s="335"/>
      <c r="AJ1291" s="326"/>
      <c r="AK1291" s="334"/>
    </row>
    <row r="1292" spans="1:37">
      <c r="A1292" s="280" t="str">
        <f t="shared" si="43"/>
        <v/>
      </c>
      <c r="B1292" s="281"/>
      <c r="C1292" s="282"/>
      <c r="D1292" s="282"/>
      <c r="E1292" s="243"/>
      <c r="F1292" s="244"/>
      <c r="G1292" s="243"/>
      <c r="H1292" s="283" t="str">
        <f>IF(ISBLANK(F1292),"",IFERROR(VLOOKUP(A1292,'Np PL4 Stock'!$A:$U,20,FALSE),""))</f>
        <v/>
      </c>
      <c r="J1292" s="283" t="str">
        <f>IF(ISBLANK(F1292),"",VLOOKUP(LEFT(A1292,5),Unit!A:B,2,FALSE))</f>
        <v/>
      </c>
      <c r="K1292" s="243"/>
      <c r="L1292" s="243"/>
      <c r="M1292" s="291" t="str">
        <f t="shared" si="44"/>
        <v/>
      </c>
      <c r="N1292" s="292" t="str">
        <f>IF(ISBLANK(D1292),"",IFERROR(IF(VLOOKUP(A1292,'Np PL4 Stock'!A:J,10,FALSE)="Np4",D1292-VLOOKUP(A1292,'Np PL4 Stock'!A:E,5,FALSE),D1292-1-VLOOKUP(A1292,'Np PL4 Stock'!A:E,5,FALSE)),""))</f>
        <v/>
      </c>
      <c r="O1292" s="345"/>
      <c r="P1292" s="290"/>
      <c r="Q1292" s="300"/>
      <c r="R1292" s="336"/>
      <c r="S1292" s="301"/>
      <c r="T1292" s="301"/>
      <c r="U1292" s="336"/>
      <c r="V1292" s="354"/>
      <c r="W1292" s="355"/>
      <c r="X1292" s="349"/>
      <c r="Y1292" s="313" t="str">
        <f>IF(ISBLANK(X1292),"",IFERROR(IF(VLOOKUP(A1292,'Np PL4 Stock'!A:J,10,FALSE)="Np4",X1292-VLOOKUP(A1292,'Np PL4 Stock'!A:E,5,FALSE),X1292-1-VLOOKUP(A1292,'Np PL4 Stock'!A:E,5,FALSE)),""))</f>
        <v/>
      </c>
      <c r="Z1292" s="325"/>
      <c r="AA1292" s="315"/>
      <c r="AB1292" s="316"/>
      <c r="AC1292" s="317" t="str">
        <f>IF(ISBLANK(AB1292),"",IFERROR(IF(VLOOKUP(A1292,'Np PL4 Stock'!A:J,10,FALSE)="Np4",AB1292-VLOOKUP(A1292,'Np PL4 Stock'!A:E,5,FALSE),AB1292-1-VLOOKUP(A1292,'Np PL4 Stock'!A:E,5,FALSE)),""))</f>
        <v/>
      </c>
      <c r="AD1292" s="290"/>
      <c r="AE1292" s="300"/>
      <c r="AF1292" s="323"/>
      <c r="AG1292" s="335"/>
      <c r="AH1292" s="336"/>
      <c r="AI1292" s="335"/>
      <c r="AJ1292" s="326"/>
      <c r="AK1292" s="334"/>
    </row>
    <row r="1293" spans="1:37">
      <c r="A1293" s="280" t="str">
        <f t="shared" si="43"/>
        <v/>
      </c>
      <c r="B1293" s="281"/>
      <c r="C1293" s="282"/>
      <c r="D1293" s="282"/>
      <c r="E1293" s="243"/>
      <c r="F1293" s="244"/>
      <c r="G1293" s="243"/>
      <c r="H1293" s="283" t="str">
        <f>IF(ISBLANK(F1293),"",IFERROR(VLOOKUP(A1293,'Np PL4 Stock'!$A:$U,20,FALSE),""))</f>
        <v/>
      </c>
      <c r="J1293" s="283" t="str">
        <f>IF(ISBLANK(F1293),"",VLOOKUP(LEFT(A1293,5),Unit!A:B,2,FALSE))</f>
        <v/>
      </c>
      <c r="K1293" s="243"/>
      <c r="L1293" s="243"/>
      <c r="M1293" s="291" t="str">
        <f t="shared" si="44"/>
        <v/>
      </c>
      <c r="N1293" s="292" t="str">
        <f>IF(ISBLANK(D1293),"",IFERROR(IF(VLOOKUP(A1293,'Np PL4 Stock'!A:J,10,FALSE)="Np4",D1293-VLOOKUP(A1293,'Np PL4 Stock'!A:E,5,FALSE),D1293-1-VLOOKUP(A1293,'Np PL4 Stock'!A:E,5,FALSE)),""))</f>
        <v/>
      </c>
      <c r="O1293" s="345"/>
      <c r="P1293" s="290"/>
      <c r="Q1293" s="300"/>
      <c r="R1293" s="336"/>
      <c r="S1293" s="301"/>
      <c r="T1293" s="301"/>
      <c r="U1293" s="336"/>
      <c r="V1293" s="354"/>
      <c r="W1293" s="355"/>
      <c r="X1293" s="349"/>
      <c r="Y1293" s="313" t="str">
        <f>IF(ISBLANK(X1293),"",IFERROR(IF(VLOOKUP(A1293,'Np PL4 Stock'!A:J,10,FALSE)="Np4",X1293-VLOOKUP(A1293,'Np PL4 Stock'!A:E,5,FALSE),X1293-1-VLOOKUP(A1293,'Np PL4 Stock'!A:E,5,FALSE)),""))</f>
        <v/>
      </c>
      <c r="Z1293" s="325"/>
      <c r="AA1293" s="315"/>
      <c r="AB1293" s="316"/>
      <c r="AC1293" s="317" t="str">
        <f>IF(ISBLANK(AB1293),"",IFERROR(IF(VLOOKUP(A1293,'Np PL4 Stock'!A:J,10,FALSE)="Np4",AB1293-VLOOKUP(A1293,'Np PL4 Stock'!A:E,5,FALSE),AB1293-1-VLOOKUP(A1293,'Np PL4 Stock'!A:E,5,FALSE)),""))</f>
        <v/>
      </c>
      <c r="AD1293" s="290"/>
      <c r="AE1293" s="300"/>
      <c r="AF1293" s="323"/>
      <c r="AG1293" s="335"/>
      <c r="AH1293" s="336"/>
      <c r="AI1293" s="335"/>
      <c r="AJ1293" s="326"/>
      <c r="AK1293" s="334"/>
    </row>
    <row r="1294" spans="1:37">
      <c r="A1294" s="280" t="str">
        <f t="shared" si="43"/>
        <v/>
      </c>
      <c r="B1294" s="281"/>
      <c r="C1294" s="282"/>
      <c r="D1294" s="282"/>
      <c r="E1294" s="243"/>
      <c r="F1294" s="244"/>
      <c r="G1294" s="243"/>
      <c r="H1294" s="283" t="str">
        <f>IF(ISBLANK(F1294),"",IFERROR(VLOOKUP(A1294,'Np PL4 Stock'!$A:$U,20,FALSE),""))</f>
        <v/>
      </c>
      <c r="J1294" s="283" t="str">
        <f>IF(ISBLANK(F1294),"",VLOOKUP(LEFT(A1294,5),Unit!A:B,2,FALSE))</f>
        <v/>
      </c>
      <c r="K1294" s="243"/>
      <c r="L1294" s="243"/>
      <c r="M1294" s="291" t="str">
        <f t="shared" si="44"/>
        <v/>
      </c>
      <c r="N1294" s="292" t="str">
        <f>IF(ISBLANK(D1294),"",IFERROR(IF(VLOOKUP(A1294,'Np PL4 Stock'!A:J,10,FALSE)="Np4",D1294-VLOOKUP(A1294,'Np PL4 Stock'!A:E,5,FALSE),D1294-1-VLOOKUP(A1294,'Np PL4 Stock'!A:E,5,FALSE)),""))</f>
        <v/>
      </c>
      <c r="O1294" s="345"/>
      <c r="P1294" s="290"/>
      <c r="Q1294" s="300"/>
      <c r="R1294" s="336"/>
      <c r="S1294" s="301"/>
      <c r="T1294" s="301"/>
      <c r="U1294" s="336"/>
      <c r="V1294" s="354"/>
      <c r="W1294" s="355"/>
      <c r="X1294" s="349"/>
      <c r="Y1294" s="313" t="str">
        <f>IF(ISBLANK(X1294),"",IFERROR(IF(VLOOKUP(A1294,'Np PL4 Stock'!A:J,10,FALSE)="Np4",X1294-VLOOKUP(A1294,'Np PL4 Stock'!A:E,5,FALSE),X1294-1-VLOOKUP(A1294,'Np PL4 Stock'!A:E,5,FALSE)),""))</f>
        <v/>
      </c>
      <c r="Z1294" s="325"/>
      <c r="AA1294" s="315"/>
      <c r="AB1294" s="316"/>
      <c r="AC1294" s="317" t="str">
        <f>IF(ISBLANK(AB1294),"",IFERROR(IF(VLOOKUP(A1294,'Np PL4 Stock'!A:J,10,FALSE)="Np4",AB1294-VLOOKUP(A1294,'Np PL4 Stock'!A:E,5,FALSE),AB1294-1-VLOOKUP(A1294,'Np PL4 Stock'!A:E,5,FALSE)),""))</f>
        <v/>
      </c>
      <c r="AD1294" s="290"/>
      <c r="AE1294" s="300"/>
      <c r="AF1294" s="323"/>
      <c r="AG1294" s="335"/>
      <c r="AH1294" s="336"/>
      <c r="AI1294" s="335"/>
      <c r="AJ1294" s="326"/>
      <c r="AK1294" s="334"/>
    </row>
    <row r="1295" spans="1:37">
      <c r="A1295" s="280" t="str">
        <f t="shared" si="43"/>
        <v/>
      </c>
      <c r="B1295" s="281"/>
      <c r="C1295" s="282"/>
      <c r="D1295" s="282"/>
      <c r="E1295" s="243"/>
      <c r="F1295" s="244"/>
      <c r="G1295" s="243"/>
      <c r="H1295" s="283" t="str">
        <f>IF(ISBLANK(F1295),"",IFERROR(VLOOKUP(A1295,'Np PL4 Stock'!$A:$U,20,FALSE),""))</f>
        <v/>
      </c>
      <c r="J1295" s="283" t="str">
        <f>IF(ISBLANK(F1295),"",VLOOKUP(LEFT(A1295,5),Unit!A:B,2,FALSE))</f>
        <v/>
      </c>
      <c r="K1295" s="243"/>
      <c r="L1295" s="243"/>
      <c r="M1295" s="291" t="str">
        <f t="shared" si="44"/>
        <v/>
      </c>
      <c r="N1295" s="292" t="str">
        <f>IF(ISBLANK(D1295),"",IFERROR(IF(VLOOKUP(A1295,'Np PL4 Stock'!A:J,10,FALSE)="Np4",D1295-VLOOKUP(A1295,'Np PL4 Stock'!A:E,5,FALSE),D1295-1-VLOOKUP(A1295,'Np PL4 Stock'!A:E,5,FALSE)),""))</f>
        <v/>
      </c>
      <c r="O1295" s="345"/>
      <c r="P1295" s="290"/>
      <c r="Q1295" s="300"/>
      <c r="R1295" s="336"/>
      <c r="S1295" s="301"/>
      <c r="T1295" s="301"/>
      <c r="U1295" s="336"/>
      <c r="V1295" s="354"/>
      <c r="W1295" s="355"/>
      <c r="X1295" s="349"/>
      <c r="Y1295" s="313" t="str">
        <f>IF(ISBLANK(X1295),"",IFERROR(IF(VLOOKUP(A1295,'Np PL4 Stock'!A:J,10,FALSE)="Np4",X1295-VLOOKUP(A1295,'Np PL4 Stock'!A:E,5,FALSE),X1295-1-VLOOKUP(A1295,'Np PL4 Stock'!A:E,5,FALSE)),""))</f>
        <v/>
      </c>
      <c r="Z1295" s="325"/>
      <c r="AA1295" s="315"/>
      <c r="AB1295" s="316"/>
      <c r="AC1295" s="317" t="str">
        <f>IF(ISBLANK(AB1295),"",IFERROR(IF(VLOOKUP(A1295,'Np PL4 Stock'!A:J,10,FALSE)="Np4",AB1295-VLOOKUP(A1295,'Np PL4 Stock'!A:E,5,FALSE),AB1295-1-VLOOKUP(A1295,'Np PL4 Stock'!A:E,5,FALSE)),""))</f>
        <v/>
      </c>
      <c r="AD1295" s="290"/>
      <c r="AE1295" s="300"/>
      <c r="AF1295" s="323"/>
      <c r="AG1295" s="335"/>
      <c r="AH1295" s="336"/>
      <c r="AI1295" s="335"/>
      <c r="AJ1295" s="326"/>
      <c r="AK1295" s="334"/>
    </row>
    <row r="1296" spans="1:37">
      <c r="A1296" s="280" t="str">
        <f t="shared" si="43"/>
        <v/>
      </c>
      <c r="B1296" s="281"/>
      <c r="C1296" s="282"/>
      <c r="D1296" s="282"/>
      <c r="E1296" s="243"/>
      <c r="F1296" s="244"/>
      <c r="G1296" s="243"/>
      <c r="H1296" s="283" t="str">
        <f>IF(ISBLANK(F1296),"",IFERROR(VLOOKUP(A1296,'Np PL4 Stock'!$A:$U,20,FALSE),""))</f>
        <v/>
      </c>
      <c r="J1296" s="283" t="str">
        <f>IF(ISBLANK(F1296),"",VLOOKUP(LEFT(A1296,5),Unit!A:B,2,FALSE))</f>
        <v/>
      </c>
      <c r="K1296" s="243"/>
      <c r="L1296" s="243"/>
      <c r="M1296" s="291" t="str">
        <f t="shared" si="44"/>
        <v/>
      </c>
      <c r="N1296" s="292" t="str">
        <f>IF(ISBLANK(D1296),"",IFERROR(IF(VLOOKUP(A1296,'Np PL4 Stock'!A:J,10,FALSE)="Np4",D1296-VLOOKUP(A1296,'Np PL4 Stock'!A:E,5,FALSE),D1296-1-VLOOKUP(A1296,'Np PL4 Stock'!A:E,5,FALSE)),""))</f>
        <v/>
      </c>
      <c r="O1296" s="345"/>
      <c r="P1296" s="290"/>
      <c r="Q1296" s="300"/>
      <c r="R1296" s="336"/>
      <c r="S1296" s="301"/>
      <c r="T1296" s="301"/>
      <c r="U1296" s="336"/>
      <c r="V1296" s="354"/>
      <c r="W1296" s="355"/>
      <c r="X1296" s="349"/>
      <c r="Y1296" s="313" t="str">
        <f>IF(ISBLANK(X1296),"",IFERROR(IF(VLOOKUP(A1296,'Np PL4 Stock'!A:J,10,FALSE)="Np4",X1296-VLOOKUP(A1296,'Np PL4 Stock'!A:E,5,FALSE),X1296-1-VLOOKUP(A1296,'Np PL4 Stock'!A:E,5,FALSE)),""))</f>
        <v/>
      </c>
      <c r="Z1296" s="325"/>
      <c r="AA1296" s="315"/>
      <c r="AB1296" s="316"/>
      <c r="AC1296" s="317" t="str">
        <f>IF(ISBLANK(AB1296),"",IFERROR(IF(VLOOKUP(A1296,'Np PL4 Stock'!A:J,10,FALSE)="Np4",AB1296-VLOOKUP(A1296,'Np PL4 Stock'!A:E,5,FALSE),AB1296-1-VLOOKUP(A1296,'Np PL4 Stock'!A:E,5,FALSE)),""))</f>
        <v/>
      </c>
      <c r="AD1296" s="290"/>
      <c r="AE1296" s="300"/>
      <c r="AF1296" s="323"/>
      <c r="AG1296" s="335"/>
      <c r="AH1296" s="336"/>
      <c r="AI1296" s="335"/>
      <c r="AJ1296" s="326"/>
      <c r="AK1296" s="334"/>
    </row>
    <row r="1297" spans="1:37">
      <c r="A1297" s="280" t="str">
        <f t="shared" si="43"/>
        <v/>
      </c>
      <c r="B1297" s="281"/>
      <c r="C1297" s="282"/>
      <c r="D1297" s="282"/>
      <c r="E1297" s="243"/>
      <c r="F1297" s="244"/>
      <c r="G1297" s="243"/>
      <c r="H1297" s="283" t="str">
        <f>IF(ISBLANK(F1297),"",IFERROR(VLOOKUP(A1297,'Np PL4 Stock'!$A:$U,20,FALSE),""))</f>
        <v/>
      </c>
      <c r="J1297" s="283" t="str">
        <f>IF(ISBLANK(F1297),"",VLOOKUP(LEFT(A1297,5),Unit!A:B,2,FALSE))</f>
        <v/>
      </c>
      <c r="K1297" s="243"/>
      <c r="L1297" s="243"/>
      <c r="M1297" s="291" t="str">
        <f t="shared" si="44"/>
        <v/>
      </c>
      <c r="N1297" s="292" t="str">
        <f>IF(ISBLANK(D1297),"",IFERROR(IF(VLOOKUP(A1297,'Np PL4 Stock'!A:J,10,FALSE)="Np4",D1297-VLOOKUP(A1297,'Np PL4 Stock'!A:E,5,FALSE),D1297-1-VLOOKUP(A1297,'Np PL4 Stock'!A:E,5,FALSE)),""))</f>
        <v/>
      </c>
      <c r="O1297" s="345"/>
      <c r="P1297" s="290"/>
      <c r="Q1297" s="300"/>
      <c r="R1297" s="336"/>
      <c r="S1297" s="301"/>
      <c r="T1297" s="301"/>
      <c r="U1297" s="336"/>
      <c r="V1297" s="354"/>
      <c r="W1297" s="355"/>
      <c r="X1297" s="349"/>
      <c r="Y1297" s="313" t="str">
        <f>IF(ISBLANK(X1297),"",IFERROR(IF(VLOOKUP(A1297,'Np PL4 Stock'!A:J,10,FALSE)="Np4",X1297-VLOOKUP(A1297,'Np PL4 Stock'!A:E,5,FALSE),X1297-1-VLOOKUP(A1297,'Np PL4 Stock'!A:E,5,FALSE)),""))</f>
        <v/>
      </c>
      <c r="Z1297" s="325"/>
      <c r="AA1297" s="315"/>
      <c r="AB1297" s="316"/>
      <c r="AC1297" s="317" t="str">
        <f>IF(ISBLANK(AB1297),"",IFERROR(IF(VLOOKUP(A1297,'Np PL4 Stock'!A:J,10,FALSE)="Np4",AB1297-VLOOKUP(A1297,'Np PL4 Stock'!A:E,5,FALSE),AB1297-1-VLOOKUP(A1297,'Np PL4 Stock'!A:E,5,FALSE)),""))</f>
        <v/>
      </c>
      <c r="AD1297" s="290"/>
      <c r="AE1297" s="300"/>
      <c r="AF1297" s="323"/>
      <c r="AG1297" s="335"/>
      <c r="AH1297" s="336"/>
      <c r="AI1297" s="335"/>
      <c r="AJ1297" s="326"/>
      <c r="AK1297" s="334"/>
    </row>
    <row r="1298" spans="1:37">
      <c r="A1298" s="280" t="str">
        <f t="shared" si="43"/>
        <v/>
      </c>
      <c r="B1298" s="281"/>
      <c r="C1298" s="282"/>
      <c r="D1298" s="282"/>
      <c r="E1298" s="243"/>
      <c r="F1298" s="244"/>
      <c r="G1298" s="243"/>
      <c r="H1298" s="283" t="str">
        <f>IF(ISBLANK(F1298),"",IFERROR(VLOOKUP(A1298,'Np PL4 Stock'!$A:$U,20,FALSE),""))</f>
        <v/>
      </c>
      <c r="J1298" s="283" t="str">
        <f>IF(ISBLANK(F1298),"",VLOOKUP(LEFT(A1298,5),Unit!A:B,2,FALSE))</f>
        <v/>
      </c>
      <c r="K1298" s="243"/>
      <c r="L1298" s="243"/>
      <c r="M1298" s="291" t="str">
        <f t="shared" si="44"/>
        <v/>
      </c>
      <c r="N1298" s="292" t="str">
        <f>IF(ISBLANK(D1298),"",IFERROR(IF(VLOOKUP(A1298,'Np PL4 Stock'!A:J,10,FALSE)="Np4",D1298-VLOOKUP(A1298,'Np PL4 Stock'!A:E,5,FALSE),D1298-1-VLOOKUP(A1298,'Np PL4 Stock'!A:E,5,FALSE)),""))</f>
        <v/>
      </c>
      <c r="O1298" s="345"/>
      <c r="P1298" s="290"/>
      <c r="Q1298" s="300"/>
      <c r="R1298" s="336"/>
      <c r="S1298" s="301"/>
      <c r="T1298" s="301"/>
      <c r="U1298" s="336"/>
      <c r="V1298" s="354"/>
      <c r="W1298" s="355"/>
      <c r="X1298" s="349"/>
      <c r="Y1298" s="313" t="str">
        <f>IF(ISBLANK(X1298),"",IFERROR(IF(VLOOKUP(A1298,'Np PL4 Stock'!A:J,10,FALSE)="Np4",X1298-VLOOKUP(A1298,'Np PL4 Stock'!A:E,5,FALSE),X1298-1-VLOOKUP(A1298,'Np PL4 Stock'!A:E,5,FALSE)),""))</f>
        <v/>
      </c>
      <c r="Z1298" s="325"/>
      <c r="AA1298" s="315"/>
      <c r="AB1298" s="316"/>
      <c r="AC1298" s="317" t="str">
        <f>IF(ISBLANK(AB1298),"",IFERROR(IF(VLOOKUP(A1298,'Np PL4 Stock'!A:J,10,FALSE)="Np4",AB1298-VLOOKUP(A1298,'Np PL4 Stock'!A:E,5,FALSE),AB1298-1-VLOOKUP(A1298,'Np PL4 Stock'!A:E,5,FALSE)),""))</f>
        <v/>
      </c>
      <c r="AD1298" s="290"/>
      <c r="AE1298" s="300"/>
      <c r="AF1298" s="323"/>
      <c r="AG1298" s="335"/>
      <c r="AH1298" s="336"/>
      <c r="AI1298" s="335"/>
      <c r="AJ1298" s="326"/>
      <c r="AK1298" s="334"/>
    </row>
    <row r="1299" spans="1:37">
      <c r="A1299" s="280" t="str">
        <f t="shared" si="43"/>
        <v/>
      </c>
      <c r="B1299" s="281"/>
      <c r="C1299" s="282"/>
      <c r="D1299" s="282"/>
      <c r="E1299" s="243"/>
      <c r="F1299" s="244"/>
      <c r="G1299" s="243"/>
      <c r="H1299" s="283" t="str">
        <f>IF(ISBLANK(F1299),"",IFERROR(VLOOKUP(A1299,'Np PL4 Stock'!$A:$U,20,FALSE),""))</f>
        <v/>
      </c>
      <c r="J1299" s="283" t="str">
        <f>IF(ISBLANK(F1299),"",VLOOKUP(LEFT(A1299,5),Unit!A:B,2,FALSE))</f>
        <v/>
      </c>
      <c r="K1299" s="243"/>
      <c r="L1299" s="243"/>
      <c r="M1299" s="291" t="str">
        <f t="shared" si="44"/>
        <v/>
      </c>
      <c r="N1299" s="292" t="str">
        <f>IF(ISBLANK(D1299),"",IFERROR(IF(VLOOKUP(A1299,'Np PL4 Stock'!A:J,10,FALSE)="Np4",D1299-VLOOKUP(A1299,'Np PL4 Stock'!A:E,5,FALSE),D1299-1-VLOOKUP(A1299,'Np PL4 Stock'!A:E,5,FALSE)),""))</f>
        <v/>
      </c>
      <c r="O1299" s="345"/>
      <c r="P1299" s="290"/>
      <c r="Q1299" s="300"/>
      <c r="R1299" s="336"/>
      <c r="S1299" s="301"/>
      <c r="T1299" s="301"/>
      <c r="U1299" s="336"/>
      <c r="V1299" s="354"/>
      <c r="W1299" s="355"/>
      <c r="X1299" s="349"/>
      <c r="Y1299" s="313" t="str">
        <f>IF(ISBLANK(X1299),"",IFERROR(IF(VLOOKUP(A1299,'Np PL4 Stock'!A:J,10,FALSE)="Np4",X1299-VLOOKUP(A1299,'Np PL4 Stock'!A:E,5,FALSE),X1299-1-VLOOKUP(A1299,'Np PL4 Stock'!A:E,5,FALSE)),""))</f>
        <v/>
      </c>
      <c r="Z1299" s="325"/>
      <c r="AA1299" s="315"/>
      <c r="AB1299" s="316"/>
      <c r="AC1299" s="317" t="str">
        <f>IF(ISBLANK(AB1299),"",IFERROR(IF(VLOOKUP(A1299,'Np PL4 Stock'!A:J,10,FALSE)="Np4",AB1299-VLOOKUP(A1299,'Np PL4 Stock'!A:E,5,FALSE),AB1299-1-VLOOKUP(A1299,'Np PL4 Stock'!A:E,5,FALSE)),""))</f>
        <v/>
      </c>
      <c r="AD1299" s="290"/>
      <c r="AE1299" s="300"/>
      <c r="AF1299" s="323"/>
      <c r="AG1299" s="335"/>
      <c r="AH1299" s="336"/>
      <c r="AI1299" s="335"/>
      <c r="AJ1299" s="326"/>
      <c r="AK1299" s="334"/>
    </row>
    <row r="1300" spans="1:37">
      <c r="A1300" s="280" t="str">
        <f t="shared" si="43"/>
        <v/>
      </c>
      <c r="B1300" s="281"/>
      <c r="C1300" s="282"/>
      <c r="D1300" s="282"/>
      <c r="E1300" s="243"/>
      <c r="F1300" s="244"/>
      <c r="G1300" s="243"/>
      <c r="H1300" s="283" t="str">
        <f>IF(ISBLANK(F1300),"",IFERROR(VLOOKUP(A1300,'Np PL4 Stock'!$A:$U,20,FALSE),""))</f>
        <v/>
      </c>
      <c r="J1300" s="283" t="str">
        <f>IF(ISBLANK(F1300),"",VLOOKUP(LEFT(A1300,5),Unit!A:B,2,FALSE))</f>
        <v/>
      </c>
      <c r="K1300" s="243"/>
      <c r="L1300" s="243"/>
      <c r="M1300" s="291" t="str">
        <f t="shared" si="44"/>
        <v/>
      </c>
      <c r="N1300" s="292" t="str">
        <f>IF(ISBLANK(D1300),"",IFERROR(IF(VLOOKUP(A1300,'Np PL4 Stock'!A:J,10,FALSE)="Np4",D1300-VLOOKUP(A1300,'Np PL4 Stock'!A:E,5,FALSE),D1300-1-VLOOKUP(A1300,'Np PL4 Stock'!A:E,5,FALSE)),""))</f>
        <v/>
      </c>
      <c r="O1300" s="345"/>
      <c r="P1300" s="290"/>
      <c r="Q1300" s="300"/>
      <c r="R1300" s="336"/>
      <c r="S1300" s="301"/>
      <c r="T1300" s="301"/>
      <c r="U1300" s="336"/>
      <c r="V1300" s="354"/>
      <c r="W1300" s="355"/>
      <c r="X1300" s="349"/>
      <c r="Y1300" s="313" t="str">
        <f>IF(ISBLANK(X1300),"",IFERROR(IF(VLOOKUP(A1300,'Np PL4 Stock'!A:J,10,FALSE)="Np4",X1300-VLOOKUP(A1300,'Np PL4 Stock'!A:E,5,FALSE),X1300-1-VLOOKUP(A1300,'Np PL4 Stock'!A:E,5,FALSE)),""))</f>
        <v/>
      </c>
      <c r="Z1300" s="325"/>
      <c r="AA1300" s="315"/>
      <c r="AB1300" s="316"/>
      <c r="AC1300" s="317" t="str">
        <f>IF(ISBLANK(AB1300),"",IFERROR(IF(VLOOKUP(A1300,'Np PL4 Stock'!A:J,10,FALSE)="Np4",AB1300-VLOOKUP(A1300,'Np PL4 Stock'!A:E,5,FALSE),AB1300-1-VLOOKUP(A1300,'Np PL4 Stock'!A:E,5,FALSE)),""))</f>
        <v/>
      </c>
      <c r="AD1300" s="290"/>
      <c r="AE1300" s="300"/>
      <c r="AF1300" s="323"/>
      <c r="AG1300" s="335"/>
      <c r="AH1300" s="336"/>
      <c r="AI1300" s="335"/>
      <c r="AJ1300" s="326"/>
      <c r="AK1300" s="334"/>
    </row>
    <row r="1301" spans="1:37">
      <c r="A1301" s="280" t="str">
        <f t="shared" si="43"/>
        <v/>
      </c>
      <c r="B1301" s="281"/>
      <c r="C1301" s="282"/>
      <c r="D1301" s="282"/>
      <c r="E1301" s="243"/>
      <c r="F1301" s="244"/>
      <c r="G1301" s="243"/>
      <c r="H1301" s="283" t="str">
        <f>IF(ISBLANK(F1301),"",IFERROR(VLOOKUP(A1301,'Np PL4 Stock'!$A:$U,20,FALSE),""))</f>
        <v/>
      </c>
      <c r="J1301" s="283" t="str">
        <f>IF(ISBLANK(F1301),"",VLOOKUP(LEFT(A1301,5),Unit!A:B,2,FALSE))</f>
        <v/>
      </c>
      <c r="K1301" s="243"/>
      <c r="L1301" s="243"/>
      <c r="M1301" s="291" t="str">
        <f t="shared" si="44"/>
        <v/>
      </c>
      <c r="N1301" s="292" t="str">
        <f>IF(ISBLANK(D1301),"",IFERROR(IF(VLOOKUP(A1301,'Np PL4 Stock'!A:J,10,FALSE)="Np4",D1301-VLOOKUP(A1301,'Np PL4 Stock'!A:E,5,FALSE),D1301-1-VLOOKUP(A1301,'Np PL4 Stock'!A:E,5,FALSE)),""))</f>
        <v/>
      </c>
      <c r="O1301" s="345"/>
      <c r="P1301" s="290"/>
      <c r="Q1301" s="300"/>
      <c r="R1301" s="336"/>
      <c r="S1301" s="301"/>
      <c r="T1301" s="301"/>
      <c r="U1301" s="336"/>
      <c r="V1301" s="354"/>
      <c r="W1301" s="355"/>
      <c r="X1301" s="349"/>
      <c r="Y1301" s="313" t="str">
        <f>IF(ISBLANK(X1301),"",IFERROR(IF(VLOOKUP(A1301,'Np PL4 Stock'!A:J,10,FALSE)="Np4",X1301-VLOOKUP(A1301,'Np PL4 Stock'!A:E,5,FALSE),X1301-1-VLOOKUP(A1301,'Np PL4 Stock'!A:E,5,FALSE)),""))</f>
        <v/>
      </c>
      <c r="Z1301" s="325"/>
      <c r="AA1301" s="315"/>
      <c r="AB1301" s="316"/>
      <c r="AC1301" s="317" t="str">
        <f>IF(ISBLANK(AB1301),"",IFERROR(IF(VLOOKUP(A1301,'Np PL4 Stock'!A:J,10,FALSE)="Np4",AB1301-VLOOKUP(A1301,'Np PL4 Stock'!A:E,5,FALSE),AB1301-1-VLOOKUP(A1301,'Np PL4 Stock'!A:E,5,FALSE)),""))</f>
        <v/>
      </c>
      <c r="AD1301" s="290"/>
      <c r="AE1301" s="300"/>
      <c r="AF1301" s="323"/>
      <c r="AG1301" s="335"/>
      <c r="AH1301" s="336"/>
      <c r="AI1301" s="335"/>
      <c r="AJ1301" s="326"/>
      <c r="AK1301" s="334"/>
    </row>
    <row r="1302" spans="1:37">
      <c r="A1302" s="280" t="str">
        <f t="shared" si="43"/>
        <v/>
      </c>
      <c r="B1302" s="281"/>
      <c r="C1302" s="282"/>
      <c r="D1302" s="282"/>
      <c r="E1302" s="243"/>
      <c r="F1302" s="244"/>
      <c r="G1302" s="243"/>
      <c r="H1302" s="283" t="str">
        <f>IF(ISBLANK(F1302),"",IFERROR(VLOOKUP(A1302,'Np PL4 Stock'!$A:$U,20,FALSE),""))</f>
        <v/>
      </c>
      <c r="J1302" s="283" t="str">
        <f>IF(ISBLANK(F1302),"",VLOOKUP(LEFT(A1302,5),Unit!A:B,2,FALSE))</f>
        <v/>
      </c>
      <c r="K1302" s="243"/>
      <c r="L1302" s="243"/>
      <c r="M1302" s="291" t="str">
        <f t="shared" si="44"/>
        <v/>
      </c>
      <c r="N1302" s="292" t="str">
        <f>IF(ISBLANK(D1302),"",IFERROR(IF(VLOOKUP(A1302,'Np PL4 Stock'!A:J,10,FALSE)="Np4",D1302-VLOOKUP(A1302,'Np PL4 Stock'!A:E,5,FALSE),D1302-1-VLOOKUP(A1302,'Np PL4 Stock'!A:E,5,FALSE)),""))</f>
        <v/>
      </c>
      <c r="O1302" s="345"/>
      <c r="P1302" s="290"/>
      <c r="Q1302" s="300"/>
      <c r="R1302" s="336"/>
      <c r="S1302" s="301"/>
      <c r="T1302" s="301"/>
      <c r="U1302" s="336"/>
      <c r="V1302" s="354"/>
      <c r="W1302" s="355"/>
      <c r="X1302" s="349"/>
      <c r="Y1302" s="313" t="str">
        <f>IF(ISBLANK(X1302),"",IFERROR(IF(VLOOKUP(A1302,'Np PL4 Stock'!A:J,10,FALSE)="Np4",X1302-VLOOKUP(A1302,'Np PL4 Stock'!A:E,5,FALSE),X1302-1-VLOOKUP(A1302,'Np PL4 Stock'!A:E,5,FALSE)),""))</f>
        <v/>
      </c>
      <c r="Z1302" s="325"/>
      <c r="AA1302" s="315"/>
      <c r="AB1302" s="316"/>
      <c r="AC1302" s="317" t="str">
        <f>IF(ISBLANK(AB1302),"",IFERROR(IF(VLOOKUP(A1302,'Np PL4 Stock'!A:J,10,FALSE)="Np4",AB1302-VLOOKUP(A1302,'Np PL4 Stock'!A:E,5,FALSE),AB1302-1-VLOOKUP(A1302,'Np PL4 Stock'!A:E,5,FALSE)),""))</f>
        <v/>
      </c>
      <c r="AD1302" s="290"/>
      <c r="AE1302" s="300"/>
      <c r="AF1302" s="323"/>
      <c r="AG1302" s="335"/>
      <c r="AH1302" s="336"/>
      <c r="AI1302" s="335"/>
      <c r="AJ1302" s="326"/>
      <c r="AK1302" s="334"/>
    </row>
    <row r="1303" spans="1:37">
      <c r="A1303" s="280" t="str">
        <f t="shared" si="43"/>
        <v/>
      </c>
      <c r="B1303" s="281"/>
      <c r="C1303" s="282"/>
      <c r="D1303" s="282"/>
      <c r="E1303" s="243"/>
      <c r="F1303" s="244"/>
      <c r="G1303" s="243"/>
      <c r="H1303" s="283" t="str">
        <f>IF(ISBLANK(F1303),"",IFERROR(VLOOKUP(A1303,'Np PL4 Stock'!$A:$U,20,FALSE),""))</f>
        <v/>
      </c>
      <c r="J1303" s="283" t="str">
        <f>IF(ISBLANK(F1303),"",VLOOKUP(LEFT(A1303,5),Unit!A:B,2,FALSE))</f>
        <v/>
      </c>
      <c r="K1303" s="243"/>
      <c r="L1303" s="243"/>
      <c r="M1303" s="291" t="str">
        <f t="shared" si="44"/>
        <v/>
      </c>
      <c r="N1303" s="292" t="str">
        <f>IF(ISBLANK(D1303),"",IFERROR(IF(VLOOKUP(A1303,'Np PL4 Stock'!A:J,10,FALSE)="Np4",D1303-VLOOKUP(A1303,'Np PL4 Stock'!A:E,5,FALSE),D1303-1-VLOOKUP(A1303,'Np PL4 Stock'!A:E,5,FALSE)),""))</f>
        <v/>
      </c>
      <c r="O1303" s="345"/>
      <c r="P1303" s="290"/>
      <c r="Q1303" s="300"/>
      <c r="R1303" s="336"/>
      <c r="S1303" s="301"/>
      <c r="T1303" s="301"/>
      <c r="U1303" s="336"/>
      <c r="V1303" s="354"/>
      <c r="W1303" s="355"/>
      <c r="X1303" s="349"/>
      <c r="Y1303" s="313" t="str">
        <f>IF(ISBLANK(X1303),"",IFERROR(IF(VLOOKUP(A1303,'Np PL4 Stock'!A:J,10,FALSE)="Np4",X1303-VLOOKUP(A1303,'Np PL4 Stock'!A:E,5,FALSE),X1303-1-VLOOKUP(A1303,'Np PL4 Stock'!A:E,5,FALSE)),""))</f>
        <v/>
      </c>
      <c r="Z1303" s="325"/>
      <c r="AA1303" s="315"/>
      <c r="AB1303" s="316"/>
      <c r="AC1303" s="317" t="str">
        <f>IF(ISBLANK(AB1303),"",IFERROR(IF(VLOOKUP(A1303,'Np PL4 Stock'!A:J,10,FALSE)="Np4",AB1303-VLOOKUP(A1303,'Np PL4 Stock'!A:E,5,FALSE),AB1303-1-VLOOKUP(A1303,'Np PL4 Stock'!A:E,5,FALSE)),""))</f>
        <v/>
      </c>
      <c r="AD1303" s="290"/>
      <c r="AE1303" s="300"/>
      <c r="AF1303" s="323"/>
      <c r="AG1303" s="335"/>
      <c r="AH1303" s="336"/>
      <c r="AI1303" s="335"/>
      <c r="AJ1303" s="326"/>
      <c r="AK1303" s="334"/>
    </row>
    <row r="1304" spans="1:37">
      <c r="A1304" s="280" t="str">
        <f t="shared" si="43"/>
        <v/>
      </c>
      <c r="B1304" s="281"/>
      <c r="C1304" s="282"/>
      <c r="D1304" s="282"/>
      <c r="E1304" s="243"/>
      <c r="F1304" s="244"/>
      <c r="G1304" s="243"/>
      <c r="H1304" s="283" t="str">
        <f>IF(ISBLANK(F1304),"",IFERROR(VLOOKUP(A1304,'Np PL4 Stock'!$A:$U,20,FALSE),""))</f>
        <v/>
      </c>
      <c r="J1304" s="283" t="str">
        <f>IF(ISBLANK(F1304),"",VLOOKUP(LEFT(A1304,5),Unit!A:B,2,FALSE))</f>
        <v/>
      </c>
      <c r="K1304" s="243"/>
      <c r="L1304" s="243"/>
      <c r="M1304" s="291" t="str">
        <f t="shared" si="44"/>
        <v/>
      </c>
      <c r="N1304" s="292" t="str">
        <f>IF(ISBLANK(D1304),"",IFERROR(IF(VLOOKUP(A1304,'Np PL4 Stock'!A:J,10,FALSE)="Np4",D1304-VLOOKUP(A1304,'Np PL4 Stock'!A:E,5,FALSE),D1304-1-VLOOKUP(A1304,'Np PL4 Stock'!A:E,5,FALSE)),""))</f>
        <v/>
      </c>
      <c r="O1304" s="345"/>
      <c r="P1304" s="290"/>
      <c r="Q1304" s="300"/>
      <c r="R1304" s="336"/>
      <c r="S1304" s="301"/>
      <c r="T1304" s="301"/>
      <c r="U1304" s="336"/>
      <c r="V1304" s="354"/>
      <c r="W1304" s="355"/>
      <c r="X1304" s="349"/>
      <c r="Y1304" s="313" t="str">
        <f>IF(ISBLANK(X1304),"",IFERROR(IF(VLOOKUP(A1304,'Np PL4 Stock'!A:J,10,FALSE)="Np4",X1304-VLOOKUP(A1304,'Np PL4 Stock'!A:E,5,FALSE),X1304-1-VLOOKUP(A1304,'Np PL4 Stock'!A:E,5,FALSE)),""))</f>
        <v/>
      </c>
      <c r="Z1304" s="325"/>
      <c r="AA1304" s="315"/>
      <c r="AB1304" s="316"/>
      <c r="AC1304" s="317" t="str">
        <f>IF(ISBLANK(AB1304),"",IFERROR(IF(VLOOKUP(A1304,'Np PL4 Stock'!A:J,10,FALSE)="Np4",AB1304-VLOOKUP(A1304,'Np PL4 Stock'!A:E,5,FALSE),AB1304-1-VLOOKUP(A1304,'Np PL4 Stock'!A:E,5,FALSE)),""))</f>
        <v/>
      </c>
      <c r="AD1304" s="290"/>
      <c r="AE1304" s="300"/>
      <c r="AF1304" s="323"/>
      <c r="AG1304" s="335"/>
      <c r="AH1304" s="336"/>
      <c r="AI1304" s="335"/>
      <c r="AJ1304" s="326"/>
      <c r="AK1304" s="334"/>
    </row>
    <row r="1305" spans="1:37">
      <c r="A1305" s="280" t="str">
        <f t="shared" si="43"/>
        <v/>
      </c>
      <c r="B1305" s="281"/>
      <c r="C1305" s="282"/>
      <c r="D1305" s="282"/>
      <c r="E1305" s="243"/>
      <c r="F1305" s="244"/>
      <c r="G1305" s="243"/>
      <c r="H1305" s="283" t="str">
        <f>IF(ISBLANK(F1305),"",IFERROR(VLOOKUP(A1305,'Np PL4 Stock'!$A:$U,20,FALSE),""))</f>
        <v/>
      </c>
      <c r="J1305" s="283" t="str">
        <f>IF(ISBLANK(F1305),"",VLOOKUP(LEFT(A1305,5),Unit!A:B,2,FALSE))</f>
        <v/>
      </c>
      <c r="K1305" s="243"/>
      <c r="L1305" s="243"/>
      <c r="M1305" s="291" t="str">
        <f t="shared" si="44"/>
        <v/>
      </c>
      <c r="N1305" s="292" t="str">
        <f>IF(ISBLANK(D1305),"",IFERROR(IF(VLOOKUP(A1305,'Np PL4 Stock'!A:J,10,FALSE)="Np4",D1305-VLOOKUP(A1305,'Np PL4 Stock'!A:E,5,FALSE),D1305-1-VLOOKUP(A1305,'Np PL4 Stock'!A:E,5,FALSE)),""))</f>
        <v/>
      </c>
      <c r="O1305" s="345"/>
      <c r="P1305" s="290"/>
      <c r="Q1305" s="300"/>
      <c r="R1305" s="336"/>
      <c r="S1305" s="301"/>
      <c r="T1305" s="301"/>
      <c r="U1305" s="336"/>
      <c r="V1305" s="354"/>
      <c r="W1305" s="355"/>
      <c r="X1305" s="349"/>
      <c r="Y1305" s="313" t="str">
        <f>IF(ISBLANK(X1305),"",IFERROR(IF(VLOOKUP(A1305,'Np PL4 Stock'!A:J,10,FALSE)="Np4",X1305-VLOOKUP(A1305,'Np PL4 Stock'!A:E,5,FALSE),X1305-1-VLOOKUP(A1305,'Np PL4 Stock'!A:E,5,FALSE)),""))</f>
        <v/>
      </c>
      <c r="Z1305" s="325"/>
      <c r="AA1305" s="315"/>
      <c r="AB1305" s="316"/>
      <c r="AC1305" s="317" t="str">
        <f>IF(ISBLANK(AB1305),"",IFERROR(IF(VLOOKUP(A1305,'Np PL4 Stock'!A:J,10,FALSE)="Np4",AB1305-VLOOKUP(A1305,'Np PL4 Stock'!A:E,5,FALSE),AB1305-1-VLOOKUP(A1305,'Np PL4 Stock'!A:E,5,FALSE)),""))</f>
        <v/>
      </c>
      <c r="AD1305" s="290"/>
      <c r="AE1305" s="300"/>
      <c r="AF1305" s="323"/>
      <c r="AG1305" s="335"/>
      <c r="AH1305" s="336"/>
      <c r="AI1305" s="335"/>
      <c r="AJ1305" s="326"/>
      <c r="AK1305" s="334"/>
    </row>
    <row r="1306" spans="1:37">
      <c r="A1306" s="280" t="str">
        <f t="shared" si="43"/>
        <v/>
      </c>
      <c r="B1306" s="281"/>
      <c r="C1306" s="282"/>
      <c r="D1306" s="282"/>
      <c r="E1306" s="243"/>
      <c r="F1306" s="244"/>
      <c r="G1306" s="243"/>
      <c r="H1306" s="283" t="str">
        <f>IF(ISBLANK(F1306),"",IFERROR(VLOOKUP(A1306,'Np PL4 Stock'!$A:$U,20,FALSE),""))</f>
        <v/>
      </c>
      <c r="J1306" s="283" t="str">
        <f>IF(ISBLANK(F1306),"",VLOOKUP(LEFT(A1306,5),Unit!A:B,2,FALSE))</f>
        <v/>
      </c>
      <c r="K1306" s="243"/>
      <c r="L1306" s="243"/>
      <c r="M1306" s="291" t="str">
        <f t="shared" si="44"/>
        <v/>
      </c>
      <c r="N1306" s="292" t="str">
        <f>IF(ISBLANK(D1306),"",IFERROR(IF(VLOOKUP(A1306,'Np PL4 Stock'!A:J,10,FALSE)="Np4",D1306-VLOOKUP(A1306,'Np PL4 Stock'!A:E,5,FALSE),D1306-1-VLOOKUP(A1306,'Np PL4 Stock'!A:E,5,FALSE)),""))</f>
        <v/>
      </c>
      <c r="O1306" s="345"/>
      <c r="P1306" s="290"/>
      <c r="Q1306" s="300"/>
      <c r="R1306" s="336"/>
      <c r="S1306" s="301"/>
      <c r="T1306" s="301"/>
      <c r="U1306" s="336"/>
      <c r="V1306" s="354"/>
      <c r="W1306" s="355"/>
      <c r="X1306" s="349"/>
      <c r="Y1306" s="313" t="str">
        <f>IF(ISBLANK(X1306),"",IFERROR(IF(VLOOKUP(A1306,'Np PL4 Stock'!A:J,10,FALSE)="Np4",X1306-VLOOKUP(A1306,'Np PL4 Stock'!A:E,5,FALSE),X1306-1-VLOOKUP(A1306,'Np PL4 Stock'!A:E,5,FALSE)),""))</f>
        <v/>
      </c>
      <c r="Z1306" s="325"/>
      <c r="AA1306" s="315"/>
      <c r="AB1306" s="316"/>
      <c r="AC1306" s="317" t="str">
        <f>IF(ISBLANK(AB1306),"",IFERROR(IF(VLOOKUP(A1306,'Np PL4 Stock'!A:J,10,FALSE)="Np4",AB1306-VLOOKUP(A1306,'Np PL4 Stock'!A:E,5,FALSE),AB1306-1-VLOOKUP(A1306,'Np PL4 Stock'!A:E,5,FALSE)),""))</f>
        <v/>
      </c>
      <c r="AD1306" s="290"/>
      <c r="AE1306" s="300"/>
      <c r="AF1306" s="323"/>
      <c r="AG1306" s="335"/>
      <c r="AH1306" s="336"/>
      <c r="AI1306" s="335"/>
      <c r="AJ1306" s="326"/>
      <c r="AK1306" s="334"/>
    </row>
    <row r="1307" spans="1:37">
      <c r="A1307" s="280" t="str">
        <f t="shared" si="43"/>
        <v/>
      </c>
      <c r="B1307" s="281"/>
      <c r="C1307" s="282"/>
      <c r="D1307" s="282"/>
      <c r="E1307" s="243"/>
      <c r="F1307" s="244"/>
      <c r="G1307" s="243"/>
      <c r="H1307" s="283" t="str">
        <f>IF(ISBLANK(F1307),"",IFERROR(VLOOKUP(A1307,'Np PL4 Stock'!$A:$U,20,FALSE),""))</f>
        <v/>
      </c>
      <c r="J1307" s="283" t="str">
        <f>IF(ISBLANK(F1307),"",VLOOKUP(LEFT(A1307,5),Unit!A:B,2,FALSE))</f>
        <v/>
      </c>
      <c r="K1307" s="243"/>
      <c r="L1307" s="243"/>
      <c r="M1307" s="291" t="str">
        <f t="shared" si="44"/>
        <v/>
      </c>
      <c r="N1307" s="292" t="str">
        <f>IF(ISBLANK(D1307),"",IFERROR(IF(VLOOKUP(A1307,'Np PL4 Stock'!A:J,10,FALSE)="Np4",D1307-VLOOKUP(A1307,'Np PL4 Stock'!A:E,5,FALSE),D1307-1-VLOOKUP(A1307,'Np PL4 Stock'!A:E,5,FALSE)),""))</f>
        <v/>
      </c>
      <c r="O1307" s="345"/>
      <c r="P1307" s="290"/>
      <c r="Q1307" s="300"/>
      <c r="R1307" s="336"/>
      <c r="S1307" s="301"/>
      <c r="T1307" s="301"/>
      <c r="U1307" s="336"/>
      <c r="V1307" s="354"/>
      <c r="W1307" s="355"/>
      <c r="X1307" s="349"/>
      <c r="Y1307" s="313" t="str">
        <f>IF(ISBLANK(X1307),"",IFERROR(IF(VLOOKUP(A1307,'Np PL4 Stock'!A:J,10,FALSE)="Np4",X1307-VLOOKUP(A1307,'Np PL4 Stock'!A:E,5,FALSE),X1307-1-VLOOKUP(A1307,'Np PL4 Stock'!A:E,5,FALSE)),""))</f>
        <v/>
      </c>
      <c r="Z1307" s="325"/>
      <c r="AA1307" s="315"/>
      <c r="AB1307" s="316"/>
      <c r="AC1307" s="317" t="str">
        <f>IF(ISBLANK(AB1307),"",IFERROR(IF(VLOOKUP(A1307,'Np PL4 Stock'!A:J,10,FALSE)="Np4",AB1307-VLOOKUP(A1307,'Np PL4 Stock'!A:E,5,FALSE),AB1307-1-VLOOKUP(A1307,'Np PL4 Stock'!A:E,5,FALSE)),""))</f>
        <v/>
      </c>
      <c r="AD1307" s="290"/>
      <c r="AE1307" s="300"/>
      <c r="AF1307" s="323"/>
      <c r="AG1307" s="335"/>
      <c r="AH1307" s="336"/>
      <c r="AI1307" s="335"/>
      <c r="AJ1307" s="326"/>
      <c r="AK1307" s="334"/>
    </row>
    <row r="1308" spans="1:37">
      <c r="A1308" s="280" t="str">
        <f t="shared" si="43"/>
        <v/>
      </c>
      <c r="B1308" s="281"/>
      <c r="C1308" s="282"/>
      <c r="D1308" s="282"/>
      <c r="E1308" s="243"/>
      <c r="F1308" s="244"/>
      <c r="G1308" s="243"/>
      <c r="H1308" s="283" t="str">
        <f>IF(ISBLANK(F1308),"",IFERROR(VLOOKUP(A1308,'Np PL4 Stock'!$A:$U,20,FALSE),""))</f>
        <v/>
      </c>
      <c r="J1308" s="283" t="str">
        <f>IF(ISBLANK(F1308),"",VLOOKUP(LEFT(A1308,5),Unit!A:B,2,FALSE))</f>
        <v/>
      </c>
      <c r="K1308" s="243"/>
      <c r="L1308" s="243"/>
      <c r="M1308" s="291" t="str">
        <f t="shared" si="44"/>
        <v/>
      </c>
      <c r="N1308" s="292" t="str">
        <f>IF(ISBLANK(D1308),"",IFERROR(IF(VLOOKUP(A1308,'Np PL4 Stock'!A:J,10,FALSE)="Np4",D1308-VLOOKUP(A1308,'Np PL4 Stock'!A:E,5,FALSE),D1308-1-VLOOKUP(A1308,'Np PL4 Stock'!A:E,5,FALSE)),""))</f>
        <v/>
      </c>
      <c r="O1308" s="345"/>
      <c r="P1308" s="290"/>
      <c r="Q1308" s="300"/>
      <c r="R1308" s="336"/>
      <c r="S1308" s="301"/>
      <c r="T1308" s="301"/>
      <c r="U1308" s="336"/>
      <c r="V1308" s="354"/>
      <c r="W1308" s="355"/>
      <c r="X1308" s="349"/>
      <c r="Y1308" s="313" t="str">
        <f>IF(ISBLANK(X1308),"",IFERROR(IF(VLOOKUP(A1308,'Np PL4 Stock'!A:J,10,FALSE)="Np4",X1308-VLOOKUP(A1308,'Np PL4 Stock'!A:E,5,FALSE),X1308-1-VLOOKUP(A1308,'Np PL4 Stock'!A:E,5,FALSE)),""))</f>
        <v/>
      </c>
      <c r="Z1308" s="325"/>
      <c r="AA1308" s="315"/>
      <c r="AB1308" s="316"/>
      <c r="AC1308" s="317" t="str">
        <f>IF(ISBLANK(AB1308),"",IFERROR(IF(VLOOKUP(A1308,'Np PL4 Stock'!A:J,10,FALSE)="Np4",AB1308-VLOOKUP(A1308,'Np PL4 Stock'!A:E,5,FALSE),AB1308-1-VLOOKUP(A1308,'Np PL4 Stock'!A:E,5,FALSE)),""))</f>
        <v/>
      </c>
      <c r="AD1308" s="290"/>
      <c r="AE1308" s="300"/>
      <c r="AF1308" s="323"/>
      <c r="AG1308" s="335"/>
      <c r="AH1308" s="336"/>
      <c r="AI1308" s="335"/>
      <c r="AJ1308" s="326"/>
      <c r="AK1308" s="334"/>
    </row>
    <row r="1309" spans="1:37">
      <c r="A1309" s="280" t="str">
        <f t="shared" si="43"/>
        <v/>
      </c>
      <c r="B1309" s="281"/>
      <c r="C1309" s="282"/>
      <c r="D1309" s="282"/>
      <c r="E1309" s="243"/>
      <c r="F1309" s="244"/>
      <c r="G1309" s="243"/>
      <c r="H1309" s="283" t="str">
        <f>IF(ISBLANK(F1309),"",IFERROR(VLOOKUP(A1309,'Np PL4 Stock'!$A:$U,20,FALSE),""))</f>
        <v/>
      </c>
      <c r="J1309" s="283" t="str">
        <f>IF(ISBLANK(F1309),"",VLOOKUP(LEFT(A1309,5),Unit!A:B,2,FALSE))</f>
        <v/>
      </c>
      <c r="K1309" s="243"/>
      <c r="L1309" s="243"/>
      <c r="M1309" s="291" t="str">
        <f t="shared" si="44"/>
        <v/>
      </c>
      <c r="N1309" s="292" t="str">
        <f>IF(ISBLANK(D1309),"",IFERROR(IF(VLOOKUP(A1309,'Np PL4 Stock'!A:J,10,FALSE)="Np4",D1309-VLOOKUP(A1309,'Np PL4 Stock'!A:E,5,FALSE),D1309-1-VLOOKUP(A1309,'Np PL4 Stock'!A:E,5,FALSE)),""))</f>
        <v/>
      </c>
      <c r="O1309" s="345"/>
      <c r="P1309" s="290"/>
      <c r="Q1309" s="300"/>
      <c r="R1309" s="336"/>
      <c r="S1309" s="301"/>
      <c r="T1309" s="301"/>
      <c r="U1309" s="336"/>
      <c r="V1309" s="354"/>
      <c r="W1309" s="355"/>
      <c r="X1309" s="349"/>
      <c r="Y1309" s="313" t="str">
        <f>IF(ISBLANK(X1309),"",IFERROR(IF(VLOOKUP(A1309,'Np PL4 Stock'!A:J,10,FALSE)="Np4",X1309-VLOOKUP(A1309,'Np PL4 Stock'!A:E,5,FALSE),X1309-1-VLOOKUP(A1309,'Np PL4 Stock'!A:E,5,FALSE)),""))</f>
        <v/>
      </c>
      <c r="Z1309" s="325"/>
      <c r="AA1309" s="315"/>
      <c r="AB1309" s="316"/>
      <c r="AC1309" s="317" t="str">
        <f>IF(ISBLANK(AB1309),"",IFERROR(IF(VLOOKUP(A1309,'Np PL4 Stock'!A:J,10,FALSE)="Np4",AB1309-VLOOKUP(A1309,'Np PL4 Stock'!A:E,5,FALSE),AB1309-1-VLOOKUP(A1309,'Np PL4 Stock'!A:E,5,FALSE)),""))</f>
        <v/>
      </c>
      <c r="AD1309" s="290"/>
      <c r="AE1309" s="300"/>
      <c r="AF1309" s="323"/>
      <c r="AG1309" s="335"/>
      <c r="AH1309" s="336"/>
      <c r="AI1309" s="335"/>
      <c r="AJ1309" s="326"/>
      <c r="AK1309" s="334"/>
    </row>
    <row r="1310" spans="1:37">
      <c r="A1310" s="280" t="str">
        <f t="shared" si="43"/>
        <v/>
      </c>
      <c r="B1310" s="281"/>
      <c r="C1310" s="282"/>
      <c r="D1310" s="282"/>
      <c r="E1310" s="243"/>
      <c r="F1310" s="244"/>
      <c r="G1310" s="243"/>
      <c r="H1310" s="283" t="str">
        <f>IF(ISBLANK(F1310),"",IFERROR(VLOOKUP(A1310,'Np PL4 Stock'!$A:$U,20,FALSE),""))</f>
        <v/>
      </c>
      <c r="J1310" s="283" t="str">
        <f>IF(ISBLANK(F1310),"",VLOOKUP(LEFT(A1310,5),Unit!A:B,2,FALSE))</f>
        <v/>
      </c>
      <c r="K1310" s="243"/>
      <c r="L1310" s="243"/>
      <c r="M1310" s="291" t="str">
        <f t="shared" si="44"/>
        <v/>
      </c>
      <c r="N1310" s="292" t="str">
        <f>IF(ISBLANK(D1310),"",IFERROR(IF(VLOOKUP(A1310,'Np PL4 Stock'!A:J,10,FALSE)="Np4",D1310-VLOOKUP(A1310,'Np PL4 Stock'!A:E,5,FALSE),D1310-1-VLOOKUP(A1310,'Np PL4 Stock'!A:E,5,FALSE)),""))</f>
        <v/>
      </c>
      <c r="O1310" s="345"/>
      <c r="P1310" s="290"/>
      <c r="Q1310" s="300"/>
      <c r="R1310" s="336"/>
      <c r="S1310" s="301"/>
      <c r="T1310" s="301"/>
      <c r="U1310" s="336"/>
      <c r="V1310" s="354"/>
      <c r="W1310" s="355"/>
      <c r="X1310" s="349"/>
      <c r="Y1310" s="313" t="str">
        <f>IF(ISBLANK(X1310),"",IFERROR(IF(VLOOKUP(A1310,'Np PL4 Stock'!A:J,10,FALSE)="Np4",X1310-VLOOKUP(A1310,'Np PL4 Stock'!A:E,5,FALSE),X1310-1-VLOOKUP(A1310,'Np PL4 Stock'!A:E,5,FALSE)),""))</f>
        <v/>
      </c>
      <c r="Z1310" s="325"/>
      <c r="AA1310" s="315"/>
      <c r="AB1310" s="316"/>
      <c r="AC1310" s="317" t="str">
        <f>IF(ISBLANK(AB1310),"",IFERROR(IF(VLOOKUP(A1310,'Np PL4 Stock'!A:J,10,FALSE)="Np4",AB1310-VLOOKUP(A1310,'Np PL4 Stock'!A:E,5,FALSE),AB1310-1-VLOOKUP(A1310,'Np PL4 Stock'!A:E,5,FALSE)),""))</f>
        <v/>
      </c>
      <c r="AD1310" s="290"/>
      <c r="AE1310" s="300"/>
      <c r="AF1310" s="323"/>
      <c r="AG1310" s="335"/>
      <c r="AH1310" s="336"/>
      <c r="AI1310" s="335"/>
      <c r="AJ1310" s="326"/>
      <c r="AK1310" s="334"/>
    </row>
    <row r="1311" spans="1:37">
      <c r="A1311" s="280" t="str">
        <f t="shared" si="43"/>
        <v/>
      </c>
      <c r="B1311" s="281"/>
      <c r="C1311" s="282"/>
      <c r="D1311" s="282"/>
      <c r="E1311" s="243"/>
      <c r="F1311" s="244"/>
      <c r="G1311" s="243"/>
      <c r="H1311" s="283" t="str">
        <f>IF(ISBLANK(F1311),"",IFERROR(VLOOKUP(A1311,'Np PL4 Stock'!$A:$U,20,FALSE),""))</f>
        <v/>
      </c>
      <c r="J1311" s="283" t="str">
        <f>IF(ISBLANK(F1311),"",VLOOKUP(LEFT(A1311,5),Unit!A:B,2,FALSE))</f>
        <v/>
      </c>
      <c r="K1311" s="243"/>
      <c r="L1311" s="243"/>
      <c r="M1311" s="291" t="str">
        <f t="shared" si="44"/>
        <v/>
      </c>
      <c r="N1311" s="292" t="str">
        <f>IF(ISBLANK(D1311),"",IFERROR(IF(VLOOKUP(A1311,'Np PL4 Stock'!A:J,10,FALSE)="Np4",D1311-VLOOKUP(A1311,'Np PL4 Stock'!A:E,5,FALSE),D1311-1-VLOOKUP(A1311,'Np PL4 Stock'!A:E,5,FALSE)),""))</f>
        <v/>
      </c>
      <c r="O1311" s="345"/>
      <c r="P1311" s="290"/>
      <c r="Q1311" s="300"/>
      <c r="R1311" s="336"/>
      <c r="S1311" s="301"/>
      <c r="T1311" s="301"/>
      <c r="U1311" s="336"/>
      <c r="V1311" s="354"/>
      <c r="W1311" s="355"/>
      <c r="X1311" s="349"/>
      <c r="Y1311" s="313" t="str">
        <f>IF(ISBLANK(X1311),"",IFERROR(IF(VLOOKUP(A1311,'Np PL4 Stock'!A:J,10,FALSE)="Np4",X1311-VLOOKUP(A1311,'Np PL4 Stock'!A:E,5,FALSE),X1311-1-VLOOKUP(A1311,'Np PL4 Stock'!A:E,5,FALSE)),""))</f>
        <v/>
      </c>
      <c r="Z1311" s="325"/>
      <c r="AA1311" s="315"/>
      <c r="AB1311" s="316"/>
      <c r="AC1311" s="317" t="str">
        <f>IF(ISBLANK(AB1311),"",IFERROR(IF(VLOOKUP(A1311,'Np PL4 Stock'!A:J,10,FALSE)="Np4",AB1311-VLOOKUP(A1311,'Np PL4 Stock'!A:E,5,FALSE),AB1311-1-VLOOKUP(A1311,'Np PL4 Stock'!A:E,5,FALSE)),""))</f>
        <v/>
      </c>
      <c r="AD1311" s="290"/>
      <c r="AE1311" s="300"/>
      <c r="AF1311" s="323"/>
      <c r="AG1311" s="335"/>
      <c r="AH1311" s="336"/>
      <c r="AI1311" s="335"/>
      <c r="AJ1311" s="326"/>
      <c r="AK1311" s="334"/>
    </row>
    <row r="1312" spans="1:37">
      <c r="A1312" s="280" t="str">
        <f t="shared" si="43"/>
        <v/>
      </c>
      <c r="B1312" s="281"/>
      <c r="C1312" s="282"/>
      <c r="D1312" s="282"/>
      <c r="E1312" s="243"/>
      <c r="F1312" s="244"/>
      <c r="G1312" s="243"/>
      <c r="H1312" s="283" t="str">
        <f>IF(ISBLANK(F1312),"",IFERROR(VLOOKUP(A1312,'Np PL4 Stock'!$A:$U,20,FALSE),""))</f>
        <v/>
      </c>
      <c r="J1312" s="283" t="str">
        <f>IF(ISBLANK(F1312),"",VLOOKUP(LEFT(A1312,5),Unit!A:B,2,FALSE))</f>
        <v/>
      </c>
      <c r="K1312" s="243"/>
      <c r="L1312" s="243"/>
      <c r="M1312" s="291" t="str">
        <f t="shared" si="44"/>
        <v/>
      </c>
      <c r="N1312" s="292" t="str">
        <f>IF(ISBLANK(D1312),"",IFERROR(IF(VLOOKUP(A1312,'Np PL4 Stock'!A:J,10,FALSE)="Np4",D1312-VLOOKUP(A1312,'Np PL4 Stock'!A:E,5,FALSE),D1312-1-VLOOKUP(A1312,'Np PL4 Stock'!A:E,5,FALSE)),""))</f>
        <v/>
      </c>
      <c r="O1312" s="345"/>
      <c r="P1312" s="290"/>
      <c r="Q1312" s="300"/>
      <c r="R1312" s="336"/>
      <c r="S1312" s="301"/>
      <c r="T1312" s="301"/>
      <c r="U1312" s="336"/>
      <c r="V1312" s="354"/>
      <c r="W1312" s="355"/>
      <c r="X1312" s="349"/>
      <c r="Y1312" s="313" t="str">
        <f>IF(ISBLANK(X1312),"",IFERROR(IF(VLOOKUP(A1312,'Np PL4 Stock'!A:J,10,FALSE)="Np4",X1312-VLOOKUP(A1312,'Np PL4 Stock'!A:E,5,FALSE),X1312-1-VLOOKUP(A1312,'Np PL4 Stock'!A:E,5,FALSE)),""))</f>
        <v/>
      </c>
      <c r="Z1312" s="325"/>
      <c r="AA1312" s="315"/>
      <c r="AB1312" s="316"/>
      <c r="AC1312" s="317" t="str">
        <f>IF(ISBLANK(AB1312),"",IFERROR(IF(VLOOKUP(A1312,'Np PL4 Stock'!A:J,10,FALSE)="Np4",AB1312-VLOOKUP(A1312,'Np PL4 Stock'!A:E,5,FALSE),AB1312-1-VLOOKUP(A1312,'Np PL4 Stock'!A:E,5,FALSE)),""))</f>
        <v/>
      </c>
      <c r="AD1312" s="290"/>
      <c r="AE1312" s="300"/>
      <c r="AF1312" s="323"/>
      <c r="AG1312" s="335"/>
      <c r="AH1312" s="336"/>
      <c r="AI1312" s="335"/>
      <c r="AJ1312" s="326"/>
      <c r="AK1312" s="334"/>
    </row>
    <row r="1313" spans="1:37">
      <c r="A1313" s="280" t="str">
        <f t="shared" si="43"/>
        <v/>
      </c>
      <c r="B1313" s="281"/>
      <c r="C1313" s="282"/>
      <c r="D1313" s="282"/>
      <c r="E1313" s="243"/>
      <c r="F1313" s="244"/>
      <c r="G1313" s="243"/>
      <c r="H1313" s="283" t="str">
        <f>IF(ISBLANK(F1313),"",IFERROR(VLOOKUP(A1313,'Np PL4 Stock'!$A:$U,20,FALSE),""))</f>
        <v/>
      </c>
      <c r="J1313" s="283" t="str">
        <f>IF(ISBLANK(F1313),"",VLOOKUP(LEFT(A1313,5),Unit!A:B,2,FALSE))</f>
        <v/>
      </c>
      <c r="K1313" s="243"/>
      <c r="L1313" s="243"/>
      <c r="M1313" s="291" t="str">
        <f t="shared" si="44"/>
        <v/>
      </c>
      <c r="N1313" s="292" t="str">
        <f>IF(ISBLANK(D1313),"",IFERROR(IF(VLOOKUP(A1313,'Np PL4 Stock'!A:J,10,FALSE)="Np4",D1313-VLOOKUP(A1313,'Np PL4 Stock'!A:E,5,FALSE),D1313-1-VLOOKUP(A1313,'Np PL4 Stock'!A:E,5,FALSE)),""))</f>
        <v/>
      </c>
      <c r="O1313" s="345"/>
      <c r="P1313" s="290"/>
      <c r="Q1313" s="300"/>
      <c r="R1313" s="336"/>
      <c r="S1313" s="301"/>
      <c r="T1313" s="301"/>
      <c r="U1313" s="336"/>
      <c r="V1313" s="354"/>
      <c r="W1313" s="355"/>
      <c r="X1313" s="349"/>
      <c r="Y1313" s="313" t="str">
        <f>IF(ISBLANK(X1313),"",IFERROR(IF(VLOOKUP(A1313,'Np PL4 Stock'!A:J,10,FALSE)="Np4",X1313-VLOOKUP(A1313,'Np PL4 Stock'!A:E,5,FALSE),X1313-1-VLOOKUP(A1313,'Np PL4 Stock'!A:E,5,FALSE)),""))</f>
        <v/>
      </c>
      <c r="Z1313" s="325"/>
      <c r="AA1313" s="315"/>
      <c r="AB1313" s="316"/>
      <c r="AC1313" s="317" t="str">
        <f>IF(ISBLANK(AB1313),"",IFERROR(IF(VLOOKUP(A1313,'Np PL4 Stock'!A:J,10,FALSE)="Np4",AB1313-VLOOKUP(A1313,'Np PL4 Stock'!A:E,5,FALSE),AB1313-1-VLOOKUP(A1313,'Np PL4 Stock'!A:E,5,FALSE)),""))</f>
        <v/>
      </c>
      <c r="AD1313" s="290"/>
      <c r="AE1313" s="300"/>
      <c r="AF1313" s="323"/>
      <c r="AG1313" s="335"/>
      <c r="AH1313" s="336"/>
      <c r="AI1313" s="335"/>
      <c r="AJ1313" s="326"/>
      <c r="AK1313" s="334"/>
    </row>
    <row r="1314" spans="1:37">
      <c r="A1314" s="280" t="str">
        <f t="shared" si="43"/>
        <v/>
      </c>
      <c r="B1314" s="281"/>
      <c r="C1314" s="282"/>
      <c r="D1314" s="282"/>
      <c r="E1314" s="243"/>
      <c r="F1314" s="244"/>
      <c r="G1314" s="243"/>
      <c r="H1314" s="283" t="str">
        <f>IF(ISBLANK(F1314),"",IFERROR(VLOOKUP(A1314,'Np PL4 Stock'!$A:$U,20,FALSE),""))</f>
        <v/>
      </c>
      <c r="J1314" s="283" t="str">
        <f>IF(ISBLANK(F1314),"",VLOOKUP(LEFT(A1314,5),Unit!A:B,2,FALSE))</f>
        <v/>
      </c>
      <c r="K1314" s="243"/>
      <c r="L1314" s="243"/>
      <c r="M1314" s="291" t="str">
        <f t="shared" si="44"/>
        <v/>
      </c>
      <c r="N1314" s="292" t="str">
        <f>IF(ISBLANK(D1314),"",IFERROR(IF(VLOOKUP(A1314,'Np PL4 Stock'!A:J,10,FALSE)="Np4",D1314-VLOOKUP(A1314,'Np PL4 Stock'!A:E,5,FALSE),D1314-1-VLOOKUP(A1314,'Np PL4 Stock'!A:E,5,FALSE)),""))</f>
        <v/>
      </c>
      <c r="O1314" s="345"/>
      <c r="P1314" s="290"/>
      <c r="Q1314" s="300"/>
      <c r="R1314" s="336"/>
      <c r="S1314" s="301"/>
      <c r="T1314" s="301"/>
      <c r="U1314" s="336"/>
      <c r="V1314" s="354"/>
      <c r="W1314" s="355"/>
      <c r="X1314" s="349"/>
      <c r="Y1314" s="313" t="str">
        <f>IF(ISBLANK(X1314),"",IFERROR(IF(VLOOKUP(A1314,'Np PL4 Stock'!A:J,10,FALSE)="Np4",X1314-VLOOKUP(A1314,'Np PL4 Stock'!A:E,5,FALSE),X1314-1-VLOOKUP(A1314,'Np PL4 Stock'!A:E,5,FALSE)),""))</f>
        <v/>
      </c>
      <c r="Z1314" s="325"/>
      <c r="AA1314" s="315"/>
      <c r="AB1314" s="316"/>
      <c r="AC1314" s="317" t="str">
        <f>IF(ISBLANK(AB1314),"",IFERROR(IF(VLOOKUP(A1314,'Np PL4 Stock'!A:J,10,FALSE)="Np4",AB1314-VLOOKUP(A1314,'Np PL4 Stock'!A:E,5,FALSE),AB1314-1-VLOOKUP(A1314,'Np PL4 Stock'!A:E,5,FALSE)),""))</f>
        <v/>
      </c>
      <c r="AD1314" s="290"/>
      <c r="AE1314" s="300"/>
      <c r="AF1314" s="323"/>
      <c r="AG1314" s="335"/>
      <c r="AH1314" s="336"/>
      <c r="AI1314" s="335"/>
      <c r="AJ1314" s="326"/>
      <c r="AK1314" s="334"/>
    </row>
    <row r="1315" spans="1:37">
      <c r="A1315" s="280" t="str">
        <f t="shared" si="43"/>
        <v/>
      </c>
      <c r="B1315" s="281"/>
      <c r="C1315" s="282"/>
      <c r="D1315" s="282"/>
      <c r="E1315" s="243"/>
      <c r="F1315" s="244"/>
      <c r="G1315" s="243"/>
      <c r="H1315" s="283" t="str">
        <f>IF(ISBLANK(F1315),"",IFERROR(VLOOKUP(A1315,'Np PL4 Stock'!$A:$U,20,FALSE),""))</f>
        <v/>
      </c>
      <c r="J1315" s="283" t="str">
        <f>IF(ISBLANK(F1315),"",VLOOKUP(LEFT(A1315,5),Unit!A:B,2,FALSE))</f>
        <v/>
      </c>
      <c r="K1315" s="243"/>
      <c r="L1315" s="243"/>
      <c r="M1315" s="291" t="str">
        <f t="shared" si="44"/>
        <v/>
      </c>
      <c r="N1315" s="292" t="str">
        <f>IF(ISBLANK(D1315),"",IFERROR(IF(VLOOKUP(A1315,'Np PL4 Stock'!A:J,10,FALSE)="Np4",D1315-VLOOKUP(A1315,'Np PL4 Stock'!A:E,5,FALSE),D1315-1-VLOOKUP(A1315,'Np PL4 Stock'!A:E,5,FALSE)),""))</f>
        <v/>
      </c>
      <c r="O1315" s="345"/>
      <c r="P1315" s="290"/>
      <c r="Q1315" s="300"/>
      <c r="R1315" s="336"/>
      <c r="S1315" s="301"/>
      <c r="T1315" s="301"/>
      <c r="U1315" s="336"/>
      <c r="V1315" s="354"/>
      <c r="W1315" s="355"/>
      <c r="X1315" s="349"/>
      <c r="Y1315" s="313" t="str">
        <f>IF(ISBLANK(X1315),"",IFERROR(IF(VLOOKUP(A1315,'Np PL4 Stock'!A:J,10,FALSE)="Np4",X1315-VLOOKUP(A1315,'Np PL4 Stock'!A:E,5,FALSE),X1315-1-VLOOKUP(A1315,'Np PL4 Stock'!A:E,5,FALSE)),""))</f>
        <v/>
      </c>
      <c r="Z1315" s="325"/>
      <c r="AA1315" s="315"/>
      <c r="AB1315" s="316"/>
      <c r="AC1315" s="317" t="str">
        <f>IF(ISBLANK(AB1315),"",IFERROR(IF(VLOOKUP(A1315,'Np PL4 Stock'!A:J,10,FALSE)="Np4",AB1315-VLOOKUP(A1315,'Np PL4 Stock'!A:E,5,FALSE),AB1315-1-VLOOKUP(A1315,'Np PL4 Stock'!A:E,5,FALSE)),""))</f>
        <v/>
      </c>
      <c r="AD1315" s="290"/>
      <c r="AE1315" s="300"/>
      <c r="AF1315" s="323"/>
      <c r="AG1315" s="335"/>
      <c r="AH1315" s="336"/>
      <c r="AI1315" s="335"/>
      <c r="AJ1315" s="326"/>
      <c r="AK1315" s="334"/>
    </row>
    <row r="1316" spans="1:37">
      <c r="A1316" s="280" t="str">
        <f t="shared" si="43"/>
        <v/>
      </c>
      <c r="B1316" s="281"/>
      <c r="C1316" s="282"/>
      <c r="D1316" s="282"/>
      <c r="E1316" s="243"/>
      <c r="F1316" s="244"/>
      <c r="G1316" s="243"/>
      <c r="H1316" s="283" t="str">
        <f>IF(ISBLANK(F1316),"",IFERROR(VLOOKUP(A1316,'Np PL4 Stock'!$A:$U,20,FALSE),""))</f>
        <v/>
      </c>
      <c r="J1316" s="283" t="str">
        <f>IF(ISBLANK(F1316),"",VLOOKUP(LEFT(A1316,5),Unit!A:B,2,FALSE))</f>
        <v/>
      </c>
      <c r="K1316" s="243"/>
      <c r="L1316" s="243"/>
      <c r="M1316" s="291" t="str">
        <f t="shared" si="44"/>
        <v/>
      </c>
      <c r="N1316" s="292" t="str">
        <f>IF(ISBLANK(D1316),"",IFERROR(IF(VLOOKUP(A1316,'Np PL4 Stock'!A:J,10,FALSE)="Np4",D1316-VLOOKUP(A1316,'Np PL4 Stock'!A:E,5,FALSE),D1316-1-VLOOKUP(A1316,'Np PL4 Stock'!A:E,5,FALSE)),""))</f>
        <v/>
      </c>
      <c r="O1316" s="345"/>
      <c r="P1316" s="290"/>
      <c r="Q1316" s="300"/>
      <c r="R1316" s="336"/>
      <c r="S1316" s="301"/>
      <c r="T1316" s="301"/>
      <c r="U1316" s="336"/>
      <c r="V1316" s="354"/>
      <c r="W1316" s="355"/>
      <c r="X1316" s="349"/>
      <c r="Y1316" s="313" t="str">
        <f>IF(ISBLANK(X1316),"",IFERROR(IF(VLOOKUP(A1316,'Np PL4 Stock'!A:J,10,FALSE)="Np4",X1316-VLOOKUP(A1316,'Np PL4 Stock'!A:E,5,FALSE),X1316-1-VLOOKUP(A1316,'Np PL4 Stock'!A:E,5,FALSE)),""))</f>
        <v/>
      </c>
      <c r="Z1316" s="325"/>
      <c r="AA1316" s="315"/>
      <c r="AB1316" s="316"/>
      <c r="AC1316" s="317" t="str">
        <f>IF(ISBLANK(AB1316),"",IFERROR(IF(VLOOKUP(A1316,'Np PL4 Stock'!A:J,10,FALSE)="Np4",AB1316-VLOOKUP(A1316,'Np PL4 Stock'!A:E,5,FALSE),AB1316-1-VLOOKUP(A1316,'Np PL4 Stock'!A:E,5,FALSE)),""))</f>
        <v/>
      </c>
      <c r="AD1316" s="290"/>
      <c r="AE1316" s="300"/>
      <c r="AF1316" s="323"/>
      <c r="AG1316" s="335"/>
      <c r="AH1316" s="336"/>
      <c r="AI1316" s="335"/>
      <c r="AJ1316" s="326"/>
      <c r="AK1316" s="334"/>
    </row>
    <row r="1317" spans="1:37">
      <c r="A1317" s="280" t="str">
        <f t="shared" si="43"/>
        <v/>
      </c>
      <c r="B1317" s="281"/>
      <c r="C1317" s="282"/>
      <c r="D1317" s="282"/>
      <c r="E1317" s="243"/>
      <c r="F1317" s="244"/>
      <c r="G1317" s="243"/>
      <c r="H1317" s="283" t="str">
        <f>IF(ISBLANK(F1317),"",IFERROR(VLOOKUP(A1317,'Np PL4 Stock'!$A:$U,20,FALSE),""))</f>
        <v/>
      </c>
      <c r="J1317" s="283" t="str">
        <f>IF(ISBLANK(F1317),"",VLOOKUP(LEFT(A1317,5),Unit!A:B,2,FALSE))</f>
        <v/>
      </c>
      <c r="K1317" s="243"/>
      <c r="L1317" s="243"/>
      <c r="M1317" s="291" t="str">
        <f t="shared" si="44"/>
        <v/>
      </c>
      <c r="N1317" s="292" t="str">
        <f>IF(ISBLANK(D1317),"",IFERROR(IF(VLOOKUP(A1317,'Np PL4 Stock'!A:J,10,FALSE)="Np4",D1317-VLOOKUP(A1317,'Np PL4 Stock'!A:E,5,FALSE),D1317-1-VLOOKUP(A1317,'Np PL4 Stock'!A:E,5,FALSE)),""))</f>
        <v/>
      </c>
      <c r="O1317" s="345"/>
      <c r="P1317" s="290"/>
      <c r="Q1317" s="300"/>
      <c r="R1317" s="336"/>
      <c r="S1317" s="301"/>
      <c r="T1317" s="301"/>
      <c r="U1317" s="336"/>
      <c r="V1317" s="354"/>
      <c r="W1317" s="355"/>
      <c r="X1317" s="349"/>
      <c r="Y1317" s="313" t="str">
        <f>IF(ISBLANK(X1317),"",IFERROR(IF(VLOOKUP(A1317,'Np PL4 Stock'!A:J,10,FALSE)="Np4",X1317-VLOOKUP(A1317,'Np PL4 Stock'!A:E,5,FALSE),X1317-1-VLOOKUP(A1317,'Np PL4 Stock'!A:E,5,FALSE)),""))</f>
        <v/>
      </c>
      <c r="Z1317" s="325"/>
      <c r="AA1317" s="315"/>
      <c r="AB1317" s="316"/>
      <c r="AC1317" s="317" t="str">
        <f>IF(ISBLANK(AB1317),"",IFERROR(IF(VLOOKUP(A1317,'Np PL4 Stock'!A:J,10,FALSE)="Np4",AB1317-VLOOKUP(A1317,'Np PL4 Stock'!A:E,5,FALSE),AB1317-1-VLOOKUP(A1317,'Np PL4 Stock'!A:E,5,FALSE)),""))</f>
        <v/>
      </c>
      <c r="AD1317" s="290"/>
      <c r="AE1317" s="300"/>
      <c r="AF1317" s="323"/>
      <c r="AG1317" s="335"/>
      <c r="AH1317" s="336"/>
      <c r="AI1317" s="335"/>
      <c r="AJ1317" s="326"/>
      <c r="AK1317" s="334"/>
    </row>
    <row r="1318" spans="1:37">
      <c r="A1318" s="280" t="str">
        <f t="shared" si="43"/>
        <v/>
      </c>
      <c r="B1318" s="281"/>
      <c r="C1318" s="282"/>
      <c r="D1318" s="282"/>
      <c r="E1318" s="243"/>
      <c r="F1318" s="244"/>
      <c r="G1318" s="243"/>
      <c r="H1318" s="283" t="str">
        <f>IF(ISBLANK(F1318),"",IFERROR(VLOOKUP(A1318,'Np PL4 Stock'!$A:$U,20,FALSE),""))</f>
        <v/>
      </c>
      <c r="J1318" s="283" t="str">
        <f>IF(ISBLANK(F1318),"",VLOOKUP(LEFT(A1318,5),Unit!A:B,2,FALSE))</f>
        <v/>
      </c>
      <c r="K1318" s="243"/>
      <c r="L1318" s="243"/>
      <c r="M1318" s="291" t="str">
        <f t="shared" si="44"/>
        <v/>
      </c>
      <c r="N1318" s="292" t="str">
        <f>IF(ISBLANK(D1318),"",IFERROR(IF(VLOOKUP(A1318,'Np PL4 Stock'!A:J,10,FALSE)="Np4",D1318-VLOOKUP(A1318,'Np PL4 Stock'!A:E,5,FALSE),D1318-1-VLOOKUP(A1318,'Np PL4 Stock'!A:E,5,FALSE)),""))</f>
        <v/>
      </c>
      <c r="O1318" s="345"/>
      <c r="P1318" s="290"/>
      <c r="Q1318" s="300"/>
      <c r="R1318" s="336"/>
      <c r="S1318" s="301"/>
      <c r="T1318" s="301"/>
      <c r="U1318" s="336"/>
      <c r="V1318" s="354"/>
      <c r="W1318" s="355"/>
      <c r="X1318" s="349"/>
      <c r="Y1318" s="313" t="str">
        <f>IF(ISBLANK(X1318),"",IFERROR(IF(VLOOKUP(A1318,'Np PL4 Stock'!A:J,10,FALSE)="Np4",X1318-VLOOKUP(A1318,'Np PL4 Stock'!A:E,5,FALSE),X1318-1-VLOOKUP(A1318,'Np PL4 Stock'!A:E,5,FALSE)),""))</f>
        <v/>
      </c>
      <c r="Z1318" s="325"/>
      <c r="AA1318" s="315"/>
      <c r="AB1318" s="316"/>
      <c r="AC1318" s="317" t="str">
        <f>IF(ISBLANK(AB1318),"",IFERROR(IF(VLOOKUP(A1318,'Np PL4 Stock'!A:J,10,FALSE)="Np4",AB1318-VLOOKUP(A1318,'Np PL4 Stock'!A:E,5,FALSE),AB1318-1-VLOOKUP(A1318,'Np PL4 Stock'!A:E,5,FALSE)),""))</f>
        <v/>
      </c>
      <c r="AD1318" s="290"/>
      <c r="AE1318" s="300"/>
      <c r="AF1318" s="323"/>
      <c r="AG1318" s="335"/>
      <c r="AH1318" s="336"/>
      <c r="AI1318" s="335"/>
      <c r="AJ1318" s="326"/>
      <c r="AK1318" s="334"/>
    </row>
    <row r="1319" spans="1:37">
      <c r="A1319" s="280" t="str">
        <f t="shared" si="43"/>
        <v/>
      </c>
      <c r="B1319" s="281"/>
      <c r="C1319" s="282"/>
      <c r="D1319" s="282"/>
      <c r="E1319" s="243"/>
      <c r="F1319" s="244"/>
      <c r="G1319" s="243"/>
      <c r="H1319" s="283" t="str">
        <f>IF(ISBLANK(F1319),"",IFERROR(VLOOKUP(A1319,'Np PL4 Stock'!$A:$U,20,FALSE),""))</f>
        <v/>
      </c>
      <c r="J1319" s="283" t="str">
        <f>IF(ISBLANK(F1319),"",VLOOKUP(LEFT(A1319,5),Unit!A:B,2,FALSE))</f>
        <v/>
      </c>
      <c r="K1319" s="243"/>
      <c r="L1319" s="243"/>
      <c r="M1319" s="291" t="str">
        <f t="shared" si="44"/>
        <v/>
      </c>
      <c r="N1319" s="292" t="str">
        <f>IF(ISBLANK(D1319),"",IFERROR(IF(VLOOKUP(A1319,'Np PL4 Stock'!A:J,10,FALSE)="Np4",D1319-VLOOKUP(A1319,'Np PL4 Stock'!A:E,5,FALSE),D1319-1-VLOOKUP(A1319,'Np PL4 Stock'!A:E,5,FALSE)),""))</f>
        <v/>
      </c>
      <c r="O1319" s="345"/>
      <c r="P1319" s="290"/>
      <c r="Q1319" s="300"/>
      <c r="R1319" s="336"/>
      <c r="S1319" s="301"/>
      <c r="T1319" s="301"/>
      <c r="U1319" s="336"/>
      <c r="V1319" s="354"/>
      <c r="W1319" s="355"/>
      <c r="X1319" s="349"/>
      <c r="Y1319" s="313" t="str">
        <f>IF(ISBLANK(X1319),"",IFERROR(IF(VLOOKUP(A1319,'Np PL4 Stock'!A:J,10,FALSE)="Np4",X1319-VLOOKUP(A1319,'Np PL4 Stock'!A:E,5,FALSE),X1319-1-VLOOKUP(A1319,'Np PL4 Stock'!A:E,5,FALSE)),""))</f>
        <v/>
      </c>
      <c r="Z1319" s="325"/>
      <c r="AA1319" s="315"/>
      <c r="AB1319" s="316"/>
      <c r="AC1319" s="317" t="str">
        <f>IF(ISBLANK(AB1319),"",IFERROR(IF(VLOOKUP(A1319,'Np PL4 Stock'!A:J,10,FALSE)="Np4",AB1319-VLOOKUP(A1319,'Np PL4 Stock'!A:E,5,FALSE),AB1319-1-VLOOKUP(A1319,'Np PL4 Stock'!A:E,5,FALSE)),""))</f>
        <v/>
      </c>
      <c r="AD1319" s="290"/>
      <c r="AE1319" s="300"/>
      <c r="AF1319" s="323"/>
      <c r="AG1319" s="335"/>
      <c r="AH1319" s="336"/>
      <c r="AI1319" s="335"/>
      <c r="AJ1319" s="326"/>
      <c r="AK1319" s="334"/>
    </row>
    <row r="1320" spans="1:37">
      <c r="A1320" s="280" t="str">
        <f t="shared" si="43"/>
        <v/>
      </c>
      <c r="B1320" s="281"/>
      <c r="C1320" s="282"/>
      <c r="D1320" s="282"/>
      <c r="E1320" s="243"/>
      <c r="F1320" s="244"/>
      <c r="G1320" s="243"/>
      <c r="H1320" s="283" t="str">
        <f>IF(ISBLANK(F1320),"",IFERROR(VLOOKUP(A1320,'Np PL4 Stock'!$A:$U,20,FALSE),""))</f>
        <v/>
      </c>
      <c r="J1320" s="283" t="str">
        <f>IF(ISBLANK(F1320),"",VLOOKUP(LEFT(A1320,5),Unit!A:B,2,FALSE))</f>
        <v/>
      </c>
      <c r="K1320" s="243"/>
      <c r="L1320" s="243"/>
      <c r="M1320" s="291" t="str">
        <f t="shared" si="44"/>
        <v/>
      </c>
      <c r="N1320" s="292" t="str">
        <f>IF(ISBLANK(D1320),"",IFERROR(IF(VLOOKUP(A1320,'Np PL4 Stock'!A:J,10,FALSE)="Np4",D1320-VLOOKUP(A1320,'Np PL4 Stock'!A:E,5,FALSE),D1320-1-VLOOKUP(A1320,'Np PL4 Stock'!A:E,5,FALSE)),""))</f>
        <v/>
      </c>
      <c r="O1320" s="345"/>
      <c r="P1320" s="290"/>
      <c r="Q1320" s="300"/>
      <c r="R1320" s="336"/>
      <c r="S1320" s="301"/>
      <c r="T1320" s="301"/>
      <c r="U1320" s="336"/>
      <c r="V1320" s="354"/>
      <c r="W1320" s="355"/>
      <c r="X1320" s="349"/>
      <c r="Y1320" s="313" t="str">
        <f>IF(ISBLANK(X1320),"",IFERROR(IF(VLOOKUP(A1320,'Np PL4 Stock'!A:J,10,FALSE)="Np4",X1320-VLOOKUP(A1320,'Np PL4 Stock'!A:E,5,FALSE),X1320-1-VLOOKUP(A1320,'Np PL4 Stock'!A:E,5,FALSE)),""))</f>
        <v/>
      </c>
      <c r="Z1320" s="325"/>
      <c r="AA1320" s="315"/>
      <c r="AB1320" s="316"/>
      <c r="AC1320" s="317" t="str">
        <f>IF(ISBLANK(AB1320),"",IFERROR(IF(VLOOKUP(A1320,'Np PL4 Stock'!A:J,10,FALSE)="Np4",AB1320-VLOOKUP(A1320,'Np PL4 Stock'!A:E,5,FALSE),AB1320-1-VLOOKUP(A1320,'Np PL4 Stock'!A:E,5,FALSE)),""))</f>
        <v/>
      </c>
      <c r="AD1320" s="290"/>
      <c r="AE1320" s="300"/>
      <c r="AF1320" s="323"/>
      <c r="AG1320" s="335"/>
      <c r="AH1320" s="336"/>
      <c r="AI1320" s="335"/>
      <c r="AJ1320" s="326"/>
      <c r="AK1320" s="334"/>
    </row>
    <row r="1321" spans="1:37">
      <c r="A1321" s="280" t="str">
        <f t="shared" si="43"/>
        <v/>
      </c>
      <c r="B1321" s="281"/>
      <c r="C1321" s="282"/>
      <c r="D1321" s="282"/>
      <c r="E1321" s="243"/>
      <c r="F1321" s="244"/>
      <c r="G1321" s="243"/>
      <c r="H1321" s="283" t="str">
        <f>IF(ISBLANK(F1321),"",IFERROR(VLOOKUP(A1321,'Np PL4 Stock'!$A:$U,20,FALSE),""))</f>
        <v/>
      </c>
      <c r="J1321" s="283" t="str">
        <f>IF(ISBLANK(F1321),"",VLOOKUP(LEFT(A1321,5),Unit!A:B,2,FALSE))</f>
        <v/>
      </c>
      <c r="K1321" s="243"/>
      <c r="L1321" s="243"/>
      <c r="M1321" s="291" t="str">
        <f t="shared" si="44"/>
        <v/>
      </c>
      <c r="N1321" s="292" t="str">
        <f>IF(ISBLANK(D1321),"",IFERROR(IF(VLOOKUP(A1321,'Np PL4 Stock'!A:J,10,FALSE)="Np4",D1321-VLOOKUP(A1321,'Np PL4 Stock'!A:E,5,FALSE),D1321-1-VLOOKUP(A1321,'Np PL4 Stock'!A:E,5,FALSE)),""))</f>
        <v/>
      </c>
      <c r="O1321" s="345"/>
      <c r="P1321" s="290"/>
      <c r="Q1321" s="300"/>
      <c r="R1321" s="336"/>
      <c r="S1321" s="301"/>
      <c r="T1321" s="301"/>
      <c r="U1321" s="336"/>
      <c r="V1321" s="354"/>
      <c r="W1321" s="355"/>
      <c r="X1321" s="349"/>
      <c r="Y1321" s="313" t="str">
        <f>IF(ISBLANK(X1321),"",IFERROR(IF(VLOOKUP(A1321,'Np PL4 Stock'!A:J,10,FALSE)="Np4",X1321-VLOOKUP(A1321,'Np PL4 Stock'!A:E,5,FALSE),X1321-1-VLOOKUP(A1321,'Np PL4 Stock'!A:E,5,FALSE)),""))</f>
        <v/>
      </c>
      <c r="Z1321" s="325"/>
      <c r="AA1321" s="315"/>
      <c r="AB1321" s="316"/>
      <c r="AC1321" s="317" t="str">
        <f>IF(ISBLANK(AB1321),"",IFERROR(IF(VLOOKUP(A1321,'Np PL4 Stock'!A:J,10,FALSE)="Np4",AB1321-VLOOKUP(A1321,'Np PL4 Stock'!A:E,5,FALSE),AB1321-1-VLOOKUP(A1321,'Np PL4 Stock'!A:E,5,FALSE)),""))</f>
        <v/>
      </c>
      <c r="AD1321" s="290"/>
      <c r="AE1321" s="300"/>
      <c r="AF1321" s="323"/>
      <c r="AG1321" s="335"/>
      <c r="AH1321" s="336"/>
      <c r="AI1321" s="335"/>
      <c r="AJ1321" s="326"/>
      <c r="AK1321" s="334"/>
    </row>
    <row r="1322" spans="1:37">
      <c r="A1322" s="280" t="str">
        <f t="shared" si="43"/>
        <v/>
      </c>
      <c r="B1322" s="281"/>
      <c r="C1322" s="282"/>
      <c r="D1322" s="282"/>
      <c r="E1322" s="243"/>
      <c r="F1322" s="244"/>
      <c r="G1322" s="243"/>
      <c r="H1322" s="283" t="str">
        <f>IF(ISBLANK(F1322),"",IFERROR(VLOOKUP(A1322,'Np PL4 Stock'!$A:$U,20,FALSE),""))</f>
        <v/>
      </c>
      <c r="J1322" s="283" t="str">
        <f>IF(ISBLANK(F1322),"",VLOOKUP(LEFT(A1322,5),Unit!A:B,2,FALSE))</f>
        <v/>
      </c>
      <c r="K1322" s="243"/>
      <c r="L1322" s="243"/>
      <c r="M1322" s="291" t="str">
        <f t="shared" si="44"/>
        <v/>
      </c>
      <c r="N1322" s="292" t="str">
        <f>IF(ISBLANK(D1322),"",IFERROR(IF(VLOOKUP(A1322,'Np PL4 Stock'!A:J,10,FALSE)="Np4",D1322-VLOOKUP(A1322,'Np PL4 Stock'!A:E,5,FALSE),D1322-1-VLOOKUP(A1322,'Np PL4 Stock'!A:E,5,FALSE)),""))</f>
        <v/>
      </c>
      <c r="O1322" s="345"/>
      <c r="P1322" s="290"/>
      <c r="Q1322" s="300"/>
      <c r="R1322" s="336"/>
      <c r="S1322" s="301"/>
      <c r="T1322" s="301"/>
      <c r="U1322" s="336"/>
      <c r="V1322" s="354"/>
      <c r="W1322" s="355"/>
      <c r="X1322" s="349"/>
      <c r="Y1322" s="313" t="str">
        <f>IF(ISBLANK(X1322),"",IFERROR(IF(VLOOKUP(A1322,'Np PL4 Stock'!A:J,10,FALSE)="Np4",X1322-VLOOKUP(A1322,'Np PL4 Stock'!A:E,5,FALSE),X1322-1-VLOOKUP(A1322,'Np PL4 Stock'!A:E,5,FALSE)),""))</f>
        <v/>
      </c>
      <c r="Z1322" s="325"/>
      <c r="AA1322" s="315"/>
      <c r="AB1322" s="316"/>
      <c r="AC1322" s="317" t="str">
        <f>IF(ISBLANK(AB1322),"",IFERROR(IF(VLOOKUP(A1322,'Np PL4 Stock'!A:J,10,FALSE)="Np4",AB1322-VLOOKUP(A1322,'Np PL4 Stock'!A:E,5,FALSE),AB1322-1-VLOOKUP(A1322,'Np PL4 Stock'!A:E,5,FALSE)),""))</f>
        <v/>
      </c>
      <c r="AD1322" s="290"/>
      <c r="AE1322" s="300"/>
      <c r="AF1322" s="323"/>
      <c r="AG1322" s="335"/>
      <c r="AH1322" s="336"/>
      <c r="AI1322" s="335"/>
      <c r="AJ1322" s="326"/>
      <c r="AK1322" s="334"/>
    </row>
    <row r="1323" spans="1:37">
      <c r="A1323" s="280" t="str">
        <f t="shared" si="43"/>
        <v/>
      </c>
      <c r="B1323" s="281"/>
      <c r="C1323" s="282"/>
      <c r="D1323" s="282"/>
      <c r="E1323" s="243"/>
      <c r="F1323" s="244"/>
      <c r="G1323" s="243"/>
      <c r="H1323" s="283" t="str">
        <f>IF(ISBLANK(F1323),"",IFERROR(VLOOKUP(A1323,'Np PL4 Stock'!$A:$U,20,FALSE),""))</f>
        <v/>
      </c>
      <c r="J1323" s="283" t="str">
        <f>IF(ISBLANK(F1323),"",VLOOKUP(LEFT(A1323,5),Unit!A:B,2,FALSE))</f>
        <v/>
      </c>
      <c r="K1323" s="243"/>
      <c r="L1323" s="243"/>
      <c r="M1323" s="291" t="str">
        <f t="shared" si="44"/>
        <v/>
      </c>
      <c r="N1323" s="292" t="str">
        <f>IF(ISBLANK(D1323),"",IFERROR(IF(VLOOKUP(A1323,'Np PL4 Stock'!A:J,10,FALSE)="Np4",D1323-VLOOKUP(A1323,'Np PL4 Stock'!A:E,5,FALSE),D1323-1-VLOOKUP(A1323,'Np PL4 Stock'!A:E,5,FALSE)),""))</f>
        <v/>
      </c>
      <c r="O1323" s="345"/>
      <c r="P1323" s="290"/>
      <c r="Q1323" s="300"/>
      <c r="R1323" s="336"/>
      <c r="S1323" s="301"/>
      <c r="T1323" s="301"/>
      <c r="U1323" s="336"/>
      <c r="V1323" s="354"/>
      <c r="W1323" s="355"/>
      <c r="X1323" s="349"/>
      <c r="Y1323" s="313" t="str">
        <f>IF(ISBLANK(X1323),"",IFERROR(IF(VLOOKUP(A1323,'Np PL4 Stock'!A:J,10,FALSE)="Np4",X1323-VLOOKUP(A1323,'Np PL4 Stock'!A:E,5,FALSE),X1323-1-VLOOKUP(A1323,'Np PL4 Stock'!A:E,5,FALSE)),""))</f>
        <v/>
      </c>
      <c r="Z1323" s="325"/>
      <c r="AA1323" s="315"/>
      <c r="AB1323" s="316"/>
      <c r="AC1323" s="317" t="str">
        <f>IF(ISBLANK(AB1323),"",IFERROR(IF(VLOOKUP(A1323,'Np PL4 Stock'!A:J,10,FALSE)="Np4",AB1323-VLOOKUP(A1323,'Np PL4 Stock'!A:E,5,FALSE),AB1323-1-VLOOKUP(A1323,'Np PL4 Stock'!A:E,5,FALSE)),""))</f>
        <v/>
      </c>
      <c r="AD1323" s="290"/>
      <c r="AE1323" s="300"/>
      <c r="AF1323" s="323"/>
      <c r="AG1323" s="335"/>
      <c r="AH1323" s="336"/>
      <c r="AI1323" s="335"/>
      <c r="AJ1323" s="326"/>
      <c r="AK1323" s="334"/>
    </row>
    <row r="1324" spans="1:37">
      <c r="A1324" s="280" t="str">
        <f t="shared" si="43"/>
        <v/>
      </c>
      <c r="B1324" s="281"/>
      <c r="C1324" s="282"/>
      <c r="D1324" s="282"/>
      <c r="E1324" s="243"/>
      <c r="F1324" s="244"/>
      <c r="G1324" s="243"/>
      <c r="H1324" s="283" t="str">
        <f>IF(ISBLANK(F1324),"",IFERROR(VLOOKUP(A1324,'Np PL4 Stock'!$A:$U,20,FALSE),""))</f>
        <v/>
      </c>
      <c r="J1324" s="283" t="str">
        <f>IF(ISBLANK(F1324),"",VLOOKUP(LEFT(A1324,5),Unit!A:B,2,FALSE))</f>
        <v/>
      </c>
      <c r="K1324" s="243"/>
      <c r="L1324" s="243"/>
      <c r="M1324" s="291" t="str">
        <f t="shared" si="44"/>
        <v/>
      </c>
      <c r="N1324" s="292" t="str">
        <f>IF(ISBLANK(D1324),"",IFERROR(IF(VLOOKUP(A1324,'Np PL4 Stock'!A:J,10,FALSE)="Np4",D1324-VLOOKUP(A1324,'Np PL4 Stock'!A:E,5,FALSE),D1324-1-VLOOKUP(A1324,'Np PL4 Stock'!A:E,5,FALSE)),""))</f>
        <v/>
      </c>
      <c r="O1324" s="345"/>
      <c r="P1324" s="290"/>
      <c r="Q1324" s="300"/>
      <c r="R1324" s="336"/>
      <c r="S1324" s="301"/>
      <c r="T1324" s="301"/>
      <c r="U1324" s="336"/>
      <c r="V1324" s="354"/>
      <c r="W1324" s="355"/>
      <c r="X1324" s="349"/>
      <c r="Y1324" s="313" t="str">
        <f>IF(ISBLANK(X1324),"",IFERROR(IF(VLOOKUP(A1324,'Np PL4 Stock'!A:J,10,FALSE)="Np4",X1324-VLOOKUP(A1324,'Np PL4 Stock'!A:E,5,FALSE),X1324-1-VLOOKUP(A1324,'Np PL4 Stock'!A:E,5,FALSE)),""))</f>
        <v/>
      </c>
      <c r="Z1324" s="325"/>
      <c r="AA1324" s="315"/>
      <c r="AB1324" s="316"/>
      <c r="AC1324" s="317" t="str">
        <f>IF(ISBLANK(AB1324),"",IFERROR(IF(VLOOKUP(A1324,'Np PL4 Stock'!A:J,10,FALSE)="Np4",AB1324-VLOOKUP(A1324,'Np PL4 Stock'!A:E,5,FALSE),AB1324-1-VLOOKUP(A1324,'Np PL4 Stock'!A:E,5,FALSE)),""))</f>
        <v/>
      </c>
      <c r="AD1324" s="290"/>
      <c r="AE1324" s="300"/>
      <c r="AF1324" s="323"/>
      <c r="AG1324" s="335"/>
      <c r="AH1324" s="336"/>
      <c r="AI1324" s="335"/>
      <c r="AJ1324" s="326"/>
      <c r="AK1324" s="334"/>
    </row>
    <row r="1325" spans="1:37">
      <c r="A1325" s="280" t="str">
        <f t="shared" si="43"/>
        <v/>
      </c>
      <c r="B1325" s="281"/>
      <c r="C1325" s="282"/>
      <c r="D1325" s="282"/>
      <c r="E1325" s="243"/>
      <c r="F1325" s="244"/>
      <c r="G1325" s="243"/>
      <c r="H1325" s="283" t="str">
        <f>IF(ISBLANK(F1325),"",IFERROR(VLOOKUP(A1325,'Np PL4 Stock'!$A:$U,20,FALSE),""))</f>
        <v/>
      </c>
      <c r="J1325" s="283" t="str">
        <f>IF(ISBLANK(F1325),"",VLOOKUP(LEFT(A1325,5),Unit!A:B,2,FALSE))</f>
        <v/>
      </c>
      <c r="K1325" s="243"/>
      <c r="L1325" s="243"/>
      <c r="M1325" s="291" t="str">
        <f t="shared" si="44"/>
        <v/>
      </c>
      <c r="N1325" s="292" t="str">
        <f>IF(ISBLANK(D1325),"",IFERROR(IF(VLOOKUP(A1325,'Np PL4 Stock'!A:J,10,FALSE)="Np4",D1325-VLOOKUP(A1325,'Np PL4 Stock'!A:E,5,FALSE),D1325-1-VLOOKUP(A1325,'Np PL4 Stock'!A:E,5,FALSE)),""))</f>
        <v/>
      </c>
      <c r="O1325" s="345"/>
      <c r="P1325" s="290"/>
      <c r="Q1325" s="300"/>
      <c r="R1325" s="336"/>
      <c r="S1325" s="301"/>
      <c r="T1325" s="301"/>
      <c r="U1325" s="336"/>
      <c r="V1325" s="354"/>
      <c r="W1325" s="355"/>
      <c r="X1325" s="349"/>
      <c r="Y1325" s="313" t="str">
        <f>IF(ISBLANK(X1325),"",IFERROR(IF(VLOOKUP(A1325,'Np PL4 Stock'!A:J,10,FALSE)="Np4",X1325-VLOOKUP(A1325,'Np PL4 Stock'!A:E,5,FALSE),X1325-1-VLOOKUP(A1325,'Np PL4 Stock'!A:E,5,FALSE)),""))</f>
        <v/>
      </c>
      <c r="Z1325" s="325"/>
      <c r="AA1325" s="315"/>
      <c r="AB1325" s="316"/>
      <c r="AC1325" s="317" t="str">
        <f>IF(ISBLANK(AB1325),"",IFERROR(IF(VLOOKUP(A1325,'Np PL4 Stock'!A:J,10,FALSE)="Np4",AB1325-VLOOKUP(A1325,'Np PL4 Stock'!A:E,5,FALSE),AB1325-1-VLOOKUP(A1325,'Np PL4 Stock'!A:E,5,FALSE)),""))</f>
        <v/>
      </c>
      <c r="AD1325" s="290"/>
      <c r="AE1325" s="300"/>
      <c r="AF1325" s="323"/>
      <c r="AG1325" s="335"/>
      <c r="AH1325" s="336"/>
      <c r="AI1325" s="335"/>
      <c r="AJ1325" s="326"/>
      <c r="AK1325" s="334"/>
    </row>
    <row r="1326" spans="1:37">
      <c r="A1326" s="280" t="str">
        <f t="shared" si="43"/>
        <v/>
      </c>
      <c r="B1326" s="281"/>
      <c r="C1326" s="282"/>
      <c r="D1326" s="282"/>
      <c r="E1326" s="243"/>
      <c r="F1326" s="244"/>
      <c r="G1326" s="243"/>
      <c r="H1326" s="283" t="str">
        <f>IF(ISBLANK(F1326),"",IFERROR(VLOOKUP(A1326,'Np PL4 Stock'!$A:$U,20,FALSE),""))</f>
        <v/>
      </c>
      <c r="J1326" s="283" t="str">
        <f>IF(ISBLANK(F1326),"",VLOOKUP(LEFT(A1326,5),Unit!A:B,2,FALSE))</f>
        <v/>
      </c>
      <c r="K1326" s="243"/>
      <c r="L1326" s="243"/>
      <c r="M1326" s="291" t="str">
        <f t="shared" si="44"/>
        <v/>
      </c>
      <c r="N1326" s="292" t="str">
        <f>IF(ISBLANK(D1326),"",IFERROR(IF(VLOOKUP(A1326,'Np PL4 Stock'!A:J,10,FALSE)="Np4",D1326-VLOOKUP(A1326,'Np PL4 Stock'!A:E,5,FALSE),D1326-1-VLOOKUP(A1326,'Np PL4 Stock'!A:E,5,FALSE)),""))</f>
        <v/>
      </c>
      <c r="O1326" s="345"/>
      <c r="P1326" s="290"/>
      <c r="Q1326" s="300"/>
      <c r="R1326" s="336"/>
      <c r="S1326" s="301"/>
      <c r="T1326" s="301"/>
      <c r="U1326" s="336"/>
      <c r="V1326" s="354"/>
      <c r="W1326" s="355"/>
      <c r="X1326" s="349"/>
      <c r="Y1326" s="313" t="str">
        <f>IF(ISBLANK(X1326),"",IFERROR(IF(VLOOKUP(A1326,'Np PL4 Stock'!A:J,10,FALSE)="Np4",X1326-VLOOKUP(A1326,'Np PL4 Stock'!A:E,5,FALSE),X1326-1-VLOOKUP(A1326,'Np PL4 Stock'!A:E,5,FALSE)),""))</f>
        <v/>
      </c>
      <c r="Z1326" s="325"/>
      <c r="AA1326" s="315"/>
      <c r="AB1326" s="316"/>
      <c r="AC1326" s="317" t="str">
        <f>IF(ISBLANK(AB1326),"",IFERROR(IF(VLOOKUP(A1326,'Np PL4 Stock'!A:J,10,FALSE)="Np4",AB1326-VLOOKUP(A1326,'Np PL4 Stock'!A:E,5,FALSE),AB1326-1-VLOOKUP(A1326,'Np PL4 Stock'!A:E,5,FALSE)),""))</f>
        <v/>
      </c>
      <c r="AD1326" s="290"/>
      <c r="AE1326" s="300"/>
      <c r="AF1326" s="323"/>
      <c r="AG1326" s="335"/>
      <c r="AH1326" s="336"/>
      <c r="AI1326" s="335"/>
      <c r="AJ1326" s="326"/>
      <c r="AK1326" s="334"/>
    </row>
    <row r="1327" spans="1:37">
      <c r="A1327" s="280" t="str">
        <f t="shared" si="43"/>
        <v/>
      </c>
      <c r="B1327" s="281"/>
      <c r="C1327" s="282"/>
      <c r="D1327" s="282"/>
      <c r="E1327" s="243"/>
      <c r="F1327" s="244"/>
      <c r="G1327" s="243"/>
      <c r="H1327" s="283" t="str">
        <f>IF(ISBLANK(F1327),"",IFERROR(VLOOKUP(A1327,'Np PL4 Stock'!$A:$U,20,FALSE),""))</f>
        <v/>
      </c>
      <c r="J1327" s="283" t="str">
        <f>IF(ISBLANK(F1327),"",VLOOKUP(LEFT(A1327,5),Unit!A:B,2,FALSE))</f>
        <v/>
      </c>
      <c r="K1327" s="243"/>
      <c r="L1327" s="243"/>
      <c r="M1327" s="291" t="str">
        <f t="shared" si="44"/>
        <v/>
      </c>
      <c r="N1327" s="292" t="str">
        <f>IF(ISBLANK(D1327),"",IFERROR(IF(VLOOKUP(A1327,'Np PL4 Stock'!A:J,10,FALSE)="Np4",D1327-VLOOKUP(A1327,'Np PL4 Stock'!A:E,5,FALSE),D1327-1-VLOOKUP(A1327,'Np PL4 Stock'!A:E,5,FALSE)),""))</f>
        <v/>
      </c>
      <c r="O1327" s="345"/>
      <c r="P1327" s="290"/>
      <c r="Q1327" s="300"/>
      <c r="R1327" s="336"/>
      <c r="S1327" s="301"/>
      <c r="T1327" s="301"/>
      <c r="U1327" s="336"/>
      <c r="V1327" s="354"/>
      <c r="W1327" s="355"/>
      <c r="X1327" s="349"/>
      <c r="Y1327" s="313" t="str">
        <f>IF(ISBLANK(X1327),"",IFERROR(IF(VLOOKUP(A1327,'Np PL4 Stock'!A:J,10,FALSE)="Np4",X1327-VLOOKUP(A1327,'Np PL4 Stock'!A:E,5,FALSE),X1327-1-VLOOKUP(A1327,'Np PL4 Stock'!A:E,5,FALSE)),""))</f>
        <v/>
      </c>
      <c r="Z1327" s="325"/>
      <c r="AA1327" s="315"/>
      <c r="AB1327" s="316"/>
      <c r="AC1327" s="317" t="str">
        <f>IF(ISBLANK(AB1327),"",IFERROR(IF(VLOOKUP(A1327,'Np PL4 Stock'!A:J,10,FALSE)="Np4",AB1327-VLOOKUP(A1327,'Np PL4 Stock'!A:E,5,FALSE),AB1327-1-VLOOKUP(A1327,'Np PL4 Stock'!A:E,5,FALSE)),""))</f>
        <v/>
      </c>
      <c r="AD1327" s="290"/>
      <c r="AE1327" s="300"/>
      <c r="AF1327" s="323"/>
      <c r="AG1327" s="335"/>
      <c r="AH1327" s="336"/>
      <c r="AI1327" s="335"/>
      <c r="AJ1327" s="326"/>
      <c r="AK1327" s="334"/>
    </row>
    <row r="1328" spans="1:37">
      <c r="A1328" s="280" t="str">
        <f t="shared" si="43"/>
        <v/>
      </c>
      <c r="B1328" s="281"/>
      <c r="C1328" s="282"/>
      <c r="D1328" s="282"/>
      <c r="E1328" s="243"/>
      <c r="F1328" s="244"/>
      <c r="G1328" s="243"/>
      <c r="H1328" s="283" t="str">
        <f>IF(ISBLANK(F1328),"",IFERROR(VLOOKUP(A1328,'Np PL4 Stock'!$A:$U,20,FALSE),""))</f>
        <v/>
      </c>
      <c r="J1328" s="283" t="str">
        <f>IF(ISBLANK(F1328),"",VLOOKUP(LEFT(A1328,5),Unit!A:B,2,FALSE))</f>
        <v/>
      </c>
      <c r="K1328" s="243"/>
      <c r="L1328" s="243"/>
      <c r="M1328" s="291" t="str">
        <f t="shared" si="44"/>
        <v/>
      </c>
      <c r="N1328" s="292" t="str">
        <f>IF(ISBLANK(D1328),"",IFERROR(IF(VLOOKUP(A1328,'Np PL4 Stock'!A:J,10,FALSE)="Np4",D1328-VLOOKUP(A1328,'Np PL4 Stock'!A:E,5,FALSE),D1328-1-VLOOKUP(A1328,'Np PL4 Stock'!A:E,5,FALSE)),""))</f>
        <v/>
      </c>
      <c r="O1328" s="345"/>
      <c r="P1328" s="290"/>
      <c r="Q1328" s="300"/>
      <c r="R1328" s="336"/>
      <c r="S1328" s="301"/>
      <c r="T1328" s="301"/>
      <c r="U1328" s="336"/>
      <c r="V1328" s="354"/>
      <c r="W1328" s="355"/>
      <c r="X1328" s="349"/>
      <c r="Y1328" s="313" t="str">
        <f>IF(ISBLANK(X1328),"",IFERROR(IF(VLOOKUP(A1328,'Np PL4 Stock'!A:J,10,FALSE)="Np4",X1328-VLOOKUP(A1328,'Np PL4 Stock'!A:E,5,FALSE),X1328-1-VLOOKUP(A1328,'Np PL4 Stock'!A:E,5,FALSE)),""))</f>
        <v/>
      </c>
      <c r="Z1328" s="325"/>
      <c r="AA1328" s="315"/>
      <c r="AB1328" s="316"/>
      <c r="AC1328" s="317" t="str">
        <f>IF(ISBLANK(AB1328),"",IFERROR(IF(VLOOKUP(A1328,'Np PL4 Stock'!A:J,10,FALSE)="Np4",AB1328-VLOOKUP(A1328,'Np PL4 Stock'!A:E,5,FALSE),AB1328-1-VLOOKUP(A1328,'Np PL4 Stock'!A:E,5,FALSE)),""))</f>
        <v/>
      </c>
      <c r="AD1328" s="290"/>
      <c r="AE1328" s="300"/>
      <c r="AF1328" s="323"/>
      <c r="AG1328" s="335"/>
      <c r="AH1328" s="336"/>
      <c r="AI1328" s="335"/>
      <c r="AJ1328" s="326"/>
      <c r="AK1328" s="334"/>
    </row>
    <row r="1329" spans="1:37">
      <c r="A1329" s="280" t="str">
        <f t="shared" si="43"/>
        <v/>
      </c>
      <c r="B1329" s="281"/>
      <c r="C1329" s="282"/>
      <c r="D1329" s="282"/>
      <c r="E1329" s="243"/>
      <c r="F1329" s="244"/>
      <c r="G1329" s="243"/>
      <c r="H1329" s="283" t="str">
        <f>IF(ISBLANK(F1329),"",IFERROR(VLOOKUP(A1329,'Np PL4 Stock'!$A:$U,20,FALSE),""))</f>
        <v/>
      </c>
      <c r="J1329" s="283" t="str">
        <f>IF(ISBLANK(F1329),"",VLOOKUP(LEFT(A1329,5),Unit!A:B,2,FALSE))</f>
        <v/>
      </c>
      <c r="K1329" s="243"/>
      <c r="L1329" s="243"/>
      <c r="M1329" s="291" t="str">
        <f t="shared" si="44"/>
        <v/>
      </c>
      <c r="N1329" s="292" t="str">
        <f>IF(ISBLANK(D1329),"",IFERROR(IF(VLOOKUP(A1329,'Np PL4 Stock'!A:J,10,FALSE)="Np4",D1329-VLOOKUP(A1329,'Np PL4 Stock'!A:E,5,FALSE),D1329-1-VLOOKUP(A1329,'Np PL4 Stock'!A:E,5,FALSE)),""))</f>
        <v/>
      </c>
      <c r="O1329" s="345"/>
      <c r="P1329" s="290"/>
      <c r="Q1329" s="300"/>
      <c r="R1329" s="336"/>
      <c r="S1329" s="301"/>
      <c r="T1329" s="301"/>
      <c r="U1329" s="336"/>
      <c r="V1329" s="354"/>
      <c r="W1329" s="355"/>
      <c r="X1329" s="349"/>
      <c r="Y1329" s="313" t="str">
        <f>IF(ISBLANK(X1329),"",IFERROR(IF(VLOOKUP(A1329,'Np PL4 Stock'!A:J,10,FALSE)="Np4",X1329-VLOOKUP(A1329,'Np PL4 Stock'!A:E,5,FALSE),X1329-1-VLOOKUP(A1329,'Np PL4 Stock'!A:E,5,FALSE)),""))</f>
        <v/>
      </c>
      <c r="Z1329" s="325"/>
      <c r="AA1329" s="315"/>
      <c r="AB1329" s="316"/>
      <c r="AC1329" s="317" t="str">
        <f>IF(ISBLANK(AB1329),"",IFERROR(IF(VLOOKUP(A1329,'Np PL4 Stock'!A:J,10,FALSE)="Np4",AB1329-VLOOKUP(A1329,'Np PL4 Stock'!A:E,5,FALSE),AB1329-1-VLOOKUP(A1329,'Np PL4 Stock'!A:E,5,FALSE)),""))</f>
        <v/>
      </c>
      <c r="AD1329" s="290"/>
      <c r="AE1329" s="300"/>
      <c r="AF1329" s="323"/>
      <c r="AG1329" s="335"/>
      <c r="AH1329" s="336"/>
      <c r="AI1329" s="335"/>
      <c r="AJ1329" s="326"/>
      <c r="AK1329" s="334"/>
    </row>
    <row r="1330" spans="1:37">
      <c r="A1330" s="280" t="str">
        <f t="shared" si="43"/>
        <v/>
      </c>
      <c r="B1330" s="281"/>
      <c r="C1330" s="282"/>
      <c r="D1330" s="282"/>
      <c r="E1330" s="243"/>
      <c r="F1330" s="244"/>
      <c r="G1330" s="243"/>
      <c r="H1330" s="283" t="str">
        <f>IF(ISBLANK(F1330),"",IFERROR(VLOOKUP(A1330,'Np PL4 Stock'!$A:$U,20,FALSE),""))</f>
        <v/>
      </c>
      <c r="J1330" s="283" t="str">
        <f>IF(ISBLANK(F1330),"",VLOOKUP(LEFT(A1330,5),Unit!A:B,2,FALSE))</f>
        <v/>
      </c>
      <c r="K1330" s="243"/>
      <c r="L1330" s="243"/>
      <c r="M1330" s="291" t="str">
        <f t="shared" si="44"/>
        <v/>
      </c>
      <c r="N1330" s="292" t="str">
        <f>IF(ISBLANK(D1330),"",IFERROR(IF(VLOOKUP(A1330,'Np PL4 Stock'!A:J,10,FALSE)="Np4",D1330-VLOOKUP(A1330,'Np PL4 Stock'!A:E,5,FALSE),D1330-1-VLOOKUP(A1330,'Np PL4 Stock'!A:E,5,FALSE)),""))</f>
        <v/>
      </c>
      <c r="O1330" s="345"/>
      <c r="P1330" s="290"/>
      <c r="Q1330" s="300"/>
      <c r="R1330" s="336"/>
      <c r="S1330" s="301"/>
      <c r="T1330" s="301"/>
      <c r="U1330" s="336"/>
      <c r="V1330" s="354"/>
      <c r="W1330" s="355"/>
      <c r="X1330" s="349"/>
      <c r="Y1330" s="313" t="str">
        <f>IF(ISBLANK(X1330),"",IFERROR(IF(VLOOKUP(A1330,'Np PL4 Stock'!A:J,10,FALSE)="Np4",X1330-VLOOKUP(A1330,'Np PL4 Stock'!A:E,5,FALSE),X1330-1-VLOOKUP(A1330,'Np PL4 Stock'!A:E,5,FALSE)),""))</f>
        <v/>
      </c>
      <c r="Z1330" s="325"/>
      <c r="AA1330" s="315"/>
      <c r="AB1330" s="316"/>
      <c r="AC1330" s="317" t="str">
        <f>IF(ISBLANK(AB1330),"",IFERROR(IF(VLOOKUP(A1330,'Np PL4 Stock'!A:J,10,FALSE)="Np4",AB1330-VLOOKUP(A1330,'Np PL4 Stock'!A:E,5,FALSE),AB1330-1-VLOOKUP(A1330,'Np PL4 Stock'!A:E,5,FALSE)),""))</f>
        <v/>
      </c>
      <c r="AD1330" s="290"/>
      <c r="AE1330" s="300"/>
      <c r="AF1330" s="323"/>
      <c r="AG1330" s="335"/>
      <c r="AH1330" s="336"/>
      <c r="AI1330" s="335"/>
      <c r="AJ1330" s="326"/>
      <c r="AK1330" s="334"/>
    </row>
    <row r="1331" spans="1:37">
      <c r="A1331" s="280" t="str">
        <f t="shared" si="43"/>
        <v/>
      </c>
      <c r="B1331" s="281"/>
      <c r="C1331" s="282"/>
      <c r="D1331" s="282"/>
      <c r="E1331" s="243"/>
      <c r="F1331" s="244"/>
      <c r="G1331" s="243"/>
      <c r="H1331" s="283" t="str">
        <f>IF(ISBLANK(F1331),"",IFERROR(VLOOKUP(A1331,'Np PL4 Stock'!$A:$U,20,FALSE),""))</f>
        <v/>
      </c>
      <c r="J1331" s="283" t="str">
        <f>IF(ISBLANK(F1331),"",VLOOKUP(LEFT(A1331,5),Unit!A:B,2,FALSE))</f>
        <v/>
      </c>
      <c r="K1331" s="243"/>
      <c r="L1331" s="243"/>
      <c r="M1331" s="291" t="str">
        <f t="shared" si="44"/>
        <v/>
      </c>
      <c r="N1331" s="292" t="str">
        <f>IF(ISBLANK(D1331),"",IFERROR(IF(VLOOKUP(A1331,'Np PL4 Stock'!A:J,10,FALSE)="Np4",D1331-VLOOKUP(A1331,'Np PL4 Stock'!A:E,5,FALSE),D1331-1-VLOOKUP(A1331,'Np PL4 Stock'!A:E,5,FALSE)),""))</f>
        <v/>
      </c>
      <c r="O1331" s="345"/>
      <c r="P1331" s="290"/>
      <c r="Q1331" s="300"/>
      <c r="R1331" s="336"/>
      <c r="S1331" s="301"/>
      <c r="T1331" s="301"/>
      <c r="U1331" s="336"/>
      <c r="V1331" s="354"/>
      <c r="W1331" s="355"/>
      <c r="X1331" s="349"/>
      <c r="Y1331" s="313" t="str">
        <f>IF(ISBLANK(X1331),"",IFERROR(IF(VLOOKUP(A1331,'Np PL4 Stock'!A:J,10,FALSE)="Np4",X1331-VLOOKUP(A1331,'Np PL4 Stock'!A:E,5,FALSE),X1331-1-VLOOKUP(A1331,'Np PL4 Stock'!A:E,5,FALSE)),""))</f>
        <v/>
      </c>
      <c r="Z1331" s="325"/>
      <c r="AA1331" s="315"/>
      <c r="AB1331" s="316"/>
      <c r="AC1331" s="317" t="str">
        <f>IF(ISBLANK(AB1331),"",IFERROR(IF(VLOOKUP(A1331,'Np PL4 Stock'!A:J,10,FALSE)="Np4",AB1331-VLOOKUP(A1331,'Np PL4 Stock'!A:E,5,FALSE),AB1331-1-VLOOKUP(A1331,'Np PL4 Stock'!A:E,5,FALSE)),""))</f>
        <v/>
      </c>
      <c r="AD1331" s="290"/>
      <c r="AE1331" s="300"/>
      <c r="AF1331" s="323"/>
      <c r="AG1331" s="335"/>
      <c r="AH1331" s="336"/>
      <c r="AI1331" s="335"/>
      <c r="AJ1331" s="326"/>
      <c r="AK1331" s="334"/>
    </row>
    <row r="1332" spans="1:37">
      <c r="A1332" s="280" t="str">
        <f t="shared" si="43"/>
        <v/>
      </c>
      <c r="B1332" s="281"/>
      <c r="C1332" s="282"/>
      <c r="D1332" s="282"/>
      <c r="E1332" s="243"/>
      <c r="F1332" s="244"/>
      <c r="G1332" s="243"/>
      <c r="H1332" s="283" t="str">
        <f>IF(ISBLANK(F1332),"",IFERROR(VLOOKUP(A1332,'Np PL4 Stock'!$A:$U,20,FALSE),""))</f>
        <v/>
      </c>
      <c r="J1332" s="283" t="str">
        <f>IF(ISBLANK(F1332),"",VLOOKUP(LEFT(A1332,5),Unit!A:B,2,FALSE))</f>
        <v/>
      </c>
      <c r="K1332" s="243"/>
      <c r="L1332" s="243"/>
      <c r="M1332" s="291" t="str">
        <f t="shared" si="44"/>
        <v/>
      </c>
      <c r="N1332" s="292" t="str">
        <f>IF(ISBLANK(D1332),"",IFERROR(IF(VLOOKUP(A1332,'Np PL4 Stock'!A:J,10,FALSE)="Np4",D1332-VLOOKUP(A1332,'Np PL4 Stock'!A:E,5,FALSE),D1332-1-VLOOKUP(A1332,'Np PL4 Stock'!A:E,5,FALSE)),""))</f>
        <v/>
      </c>
      <c r="O1332" s="345"/>
      <c r="P1332" s="290"/>
      <c r="Q1332" s="300"/>
      <c r="R1332" s="336"/>
      <c r="S1332" s="301"/>
      <c r="T1332" s="301"/>
      <c r="U1332" s="336"/>
      <c r="V1332" s="354"/>
      <c r="W1332" s="355"/>
      <c r="X1332" s="349"/>
      <c r="Y1332" s="313" t="str">
        <f>IF(ISBLANK(X1332),"",IFERROR(IF(VLOOKUP(A1332,'Np PL4 Stock'!A:J,10,FALSE)="Np4",X1332-VLOOKUP(A1332,'Np PL4 Stock'!A:E,5,FALSE),X1332-1-VLOOKUP(A1332,'Np PL4 Stock'!A:E,5,FALSE)),""))</f>
        <v/>
      </c>
      <c r="Z1332" s="325"/>
      <c r="AA1332" s="315"/>
      <c r="AB1332" s="316"/>
      <c r="AC1332" s="317" t="str">
        <f>IF(ISBLANK(AB1332),"",IFERROR(IF(VLOOKUP(A1332,'Np PL4 Stock'!A:J,10,FALSE)="Np4",AB1332-VLOOKUP(A1332,'Np PL4 Stock'!A:E,5,FALSE),AB1332-1-VLOOKUP(A1332,'Np PL4 Stock'!A:E,5,FALSE)),""))</f>
        <v/>
      </c>
      <c r="AD1332" s="290"/>
      <c r="AE1332" s="300"/>
      <c r="AF1332" s="323"/>
      <c r="AG1332" s="335"/>
      <c r="AH1332" s="336"/>
      <c r="AI1332" s="335"/>
      <c r="AJ1332" s="326"/>
      <c r="AK1332" s="334"/>
    </row>
    <row r="1333" spans="1:37">
      <c r="A1333" s="280" t="str">
        <f t="shared" si="43"/>
        <v/>
      </c>
      <c r="B1333" s="281"/>
      <c r="C1333" s="282"/>
      <c r="D1333" s="282"/>
      <c r="E1333" s="243"/>
      <c r="F1333" s="244"/>
      <c r="G1333" s="243"/>
      <c r="H1333" s="283" t="str">
        <f>IF(ISBLANK(F1333),"",IFERROR(VLOOKUP(A1333,'Np PL4 Stock'!$A:$U,20,FALSE),""))</f>
        <v/>
      </c>
      <c r="J1333" s="283" t="str">
        <f>IF(ISBLANK(F1333),"",VLOOKUP(LEFT(A1333,5),Unit!A:B,2,FALSE))</f>
        <v/>
      </c>
      <c r="K1333" s="243"/>
      <c r="L1333" s="243"/>
      <c r="M1333" s="291" t="str">
        <f t="shared" si="44"/>
        <v/>
      </c>
      <c r="N1333" s="292" t="str">
        <f>IF(ISBLANK(D1333),"",IFERROR(IF(VLOOKUP(A1333,'Np PL4 Stock'!A:J,10,FALSE)="Np4",D1333-VLOOKUP(A1333,'Np PL4 Stock'!A:E,5,FALSE),D1333-1-VLOOKUP(A1333,'Np PL4 Stock'!A:E,5,FALSE)),""))</f>
        <v/>
      </c>
      <c r="O1333" s="345"/>
      <c r="P1333" s="290"/>
      <c r="Q1333" s="300"/>
      <c r="R1333" s="336"/>
      <c r="S1333" s="301"/>
      <c r="T1333" s="301"/>
      <c r="U1333" s="336"/>
      <c r="V1333" s="354"/>
      <c r="W1333" s="355"/>
      <c r="X1333" s="349"/>
      <c r="Y1333" s="313" t="str">
        <f>IF(ISBLANK(X1333),"",IFERROR(IF(VLOOKUP(A1333,'Np PL4 Stock'!A:J,10,FALSE)="Np4",X1333-VLOOKUP(A1333,'Np PL4 Stock'!A:E,5,FALSE),X1333-1-VLOOKUP(A1333,'Np PL4 Stock'!A:E,5,FALSE)),""))</f>
        <v/>
      </c>
      <c r="Z1333" s="325"/>
      <c r="AA1333" s="315"/>
      <c r="AB1333" s="316"/>
      <c r="AC1333" s="317" t="str">
        <f>IF(ISBLANK(AB1333),"",IFERROR(IF(VLOOKUP(A1333,'Np PL4 Stock'!A:J,10,FALSE)="Np4",AB1333-VLOOKUP(A1333,'Np PL4 Stock'!A:E,5,FALSE),AB1333-1-VLOOKUP(A1333,'Np PL4 Stock'!A:E,5,FALSE)),""))</f>
        <v/>
      </c>
      <c r="AD1333" s="290"/>
      <c r="AE1333" s="300"/>
      <c r="AF1333" s="323"/>
      <c r="AG1333" s="335"/>
      <c r="AH1333" s="336"/>
      <c r="AI1333" s="335"/>
      <c r="AJ1333" s="326"/>
      <c r="AK1333" s="334"/>
    </row>
    <row r="1334" spans="1:37">
      <c r="A1334" s="280" t="str">
        <f t="shared" si="43"/>
        <v/>
      </c>
      <c r="B1334" s="281"/>
      <c r="C1334" s="282"/>
      <c r="D1334" s="282"/>
      <c r="E1334" s="243"/>
      <c r="F1334" s="244"/>
      <c r="G1334" s="243"/>
      <c r="H1334" s="283" t="str">
        <f>IF(ISBLANK(F1334),"",IFERROR(VLOOKUP(A1334,'Np PL4 Stock'!$A:$U,20,FALSE),""))</f>
        <v/>
      </c>
      <c r="J1334" s="283" t="str">
        <f>IF(ISBLANK(F1334),"",VLOOKUP(LEFT(A1334,5),Unit!A:B,2,FALSE))</f>
        <v/>
      </c>
      <c r="K1334" s="243"/>
      <c r="L1334" s="243"/>
      <c r="M1334" s="291" t="str">
        <f t="shared" si="44"/>
        <v/>
      </c>
      <c r="N1334" s="292" t="str">
        <f>IF(ISBLANK(D1334),"",IFERROR(IF(VLOOKUP(A1334,'Np PL4 Stock'!A:J,10,FALSE)="Np4",D1334-VLOOKUP(A1334,'Np PL4 Stock'!A:E,5,FALSE),D1334-1-VLOOKUP(A1334,'Np PL4 Stock'!A:E,5,FALSE)),""))</f>
        <v/>
      </c>
      <c r="O1334" s="345"/>
      <c r="P1334" s="290"/>
      <c r="Q1334" s="300"/>
      <c r="R1334" s="336"/>
      <c r="S1334" s="301"/>
      <c r="T1334" s="301"/>
      <c r="U1334" s="336"/>
      <c r="V1334" s="354"/>
      <c r="W1334" s="355"/>
      <c r="X1334" s="349"/>
      <c r="Y1334" s="313" t="str">
        <f>IF(ISBLANK(X1334),"",IFERROR(IF(VLOOKUP(A1334,'Np PL4 Stock'!A:J,10,FALSE)="Np4",X1334-VLOOKUP(A1334,'Np PL4 Stock'!A:E,5,FALSE),X1334-1-VLOOKUP(A1334,'Np PL4 Stock'!A:E,5,FALSE)),""))</f>
        <v/>
      </c>
      <c r="Z1334" s="325"/>
      <c r="AA1334" s="315"/>
      <c r="AB1334" s="316"/>
      <c r="AC1334" s="317" t="str">
        <f>IF(ISBLANK(AB1334),"",IFERROR(IF(VLOOKUP(A1334,'Np PL4 Stock'!A:J,10,FALSE)="Np4",AB1334-VLOOKUP(A1334,'Np PL4 Stock'!A:E,5,FALSE),AB1334-1-VLOOKUP(A1334,'Np PL4 Stock'!A:E,5,FALSE)),""))</f>
        <v/>
      </c>
      <c r="AD1334" s="290"/>
      <c r="AE1334" s="300"/>
      <c r="AF1334" s="323"/>
      <c r="AG1334" s="335"/>
      <c r="AH1334" s="336"/>
      <c r="AI1334" s="335"/>
      <c r="AJ1334" s="326"/>
      <c r="AK1334" s="334"/>
    </row>
    <row r="1335" spans="1:37">
      <c r="A1335" s="280" t="str">
        <f t="shared" si="43"/>
        <v/>
      </c>
      <c r="B1335" s="281"/>
      <c r="C1335" s="282"/>
      <c r="D1335" s="282"/>
      <c r="E1335" s="243"/>
      <c r="F1335" s="244"/>
      <c r="G1335" s="243"/>
      <c r="H1335" s="283" t="str">
        <f>IF(ISBLANK(F1335),"",IFERROR(VLOOKUP(A1335,'Np PL4 Stock'!$A:$U,20,FALSE),""))</f>
        <v/>
      </c>
      <c r="J1335" s="283" t="str">
        <f>IF(ISBLANK(F1335),"",VLOOKUP(LEFT(A1335,5),Unit!A:B,2,FALSE))</f>
        <v/>
      </c>
      <c r="K1335" s="243"/>
      <c r="L1335" s="243"/>
      <c r="M1335" s="291" t="str">
        <f t="shared" si="44"/>
        <v/>
      </c>
      <c r="N1335" s="292" t="str">
        <f>IF(ISBLANK(D1335),"",IFERROR(IF(VLOOKUP(A1335,'Np PL4 Stock'!A:J,10,FALSE)="Np4",D1335-VLOOKUP(A1335,'Np PL4 Stock'!A:E,5,FALSE),D1335-1-VLOOKUP(A1335,'Np PL4 Stock'!A:E,5,FALSE)),""))</f>
        <v/>
      </c>
      <c r="O1335" s="345"/>
      <c r="P1335" s="290"/>
      <c r="Q1335" s="300"/>
      <c r="R1335" s="336"/>
      <c r="S1335" s="301"/>
      <c r="T1335" s="301"/>
      <c r="U1335" s="336"/>
      <c r="V1335" s="354"/>
      <c r="W1335" s="355"/>
      <c r="X1335" s="349"/>
      <c r="Y1335" s="313" t="str">
        <f>IF(ISBLANK(X1335),"",IFERROR(IF(VLOOKUP(A1335,'Np PL4 Stock'!A:J,10,FALSE)="Np4",X1335-VLOOKUP(A1335,'Np PL4 Stock'!A:E,5,FALSE),X1335-1-VLOOKUP(A1335,'Np PL4 Stock'!A:E,5,FALSE)),""))</f>
        <v/>
      </c>
      <c r="Z1335" s="325"/>
      <c r="AA1335" s="315"/>
      <c r="AB1335" s="316"/>
      <c r="AC1335" s="317" t="str">
        <f>IF(ISBLANK(AB1335),"",IFERROR(IF(VLOOKUP(A1335,'Np PL4 Stock'!A:J,10,FALSE)="Np4",AB1335-VLOOKUP(A1335,'Np PL4 Stock'!A:E,5,FALSE),AB1335-1-VLOOKUP(A1335,'Np PL4 Stock'!A:E,5,FALSE)),""))</f>
        <v/>
      </c>
      <c r="AD1335" s="290"/>
      <c r="AE1335" s="300"/>
      <c r="AF1335" s="323"/>
      <c r="AG1335" s="335"/>
      <c r="AH1335" s="336"/>
      <c r="AI1335" s="335"/>
      <c r="AJ1335" s="326"/>
      <c r="AK1335" s="334"/>
    </row>
    <row r="1336" spans="1:37">
      <c r="A1336" s="280" t="str">
        <f t="shared" si="43"/>
        <v/>
      </c>
      <c r="B1336" s="281"/>
      <c r="C1336" s="282"/>
      <c r="D1336" s="282"/>
      <c r="E1336" s="243"/>
      <c r="F1336" s="244"/>
      <c r="G1336" s="243"/>
      <c r="H1336" s="283" t="str">
        <f>IF(ISBLANK(F1336),"",IFERROR(VLOOKUP(A1336,'Np PL4 Stock'!$A:$U,20,FALSE),""))</f>
        <v/>
      </c>
      <c r="J1336" s="283" t="str">
        <f>IF(ISBLANK(F1336),"",VLOOKUP(LEFT(A1336,5),Unit!A:B,2,FALSE))</f>
        <v/>
      </c>
      <c r="K1336" s="243"/>
      <c r="L1336" s="243"/>
      <c r="M1336" s="291" t="str">
        <f t="shared" si="44"/>
        <v/>
      </c>
      <c r="N1336" s="292" t="str">
        <f>IF(ISBLANK(D1336),"",IFERROR(IF(VLOOKUP(A1336,'Np PL4 Stock'!A:J,10,FALSE)="Np4",D1336-VLOOKUP(A1336,'Np PL4 Stock'!A:E,5,FALSE),D1336-1-VLOOKUP(A1336,'Np PL4 Stock'!A:E,5,FALSE)),""))</f>
        <v/>
      </c>
      <c r="O1336" s="345"/>
      <c r="P1336" s="290"/>
      <c r="Q1336" s="300"/>
      <c r="R1336" s="336"/>
      <c r="S1336" s="301"/>
      <c r="T1336" s="301"/>
      <c r="U1336" s="336"/>
      <c r="V1336" s="354"/>
      <c r="W1336" s="355"/>
      <c r="X1336" s="349"/>
      <c r="Y1336" s="313" t="str">
        <f>IF(ISBLANK(X1336),"",IFERROR(IF(VLOOKUP(A1336,'Np PL4 Stock'!A:J,10,FALSE)="Np4",X1336-VLOOKUP(A1336,'Np PL4 Stock'!A:E,5,FALSE),X1336-1-VLOOKUP(A1336,'Np PL4 Stock'!A:E,5,FALSE)),""))</f>
        <v/>
      </c>
      <c r="Z1336" s="325"/>
      <c r="AA1336" s="315"/>
      <c r="AB1336" s="316"/>
      <c r="AC1336" s="317" t="str">
        <f>IF(ISBLANK(AB1336),"",IFERROR(IF(VLOOKUP(A1336,'Np PL4 Stock'!A:J,10,FALSE)="Np4",AB1336-VLOOKUP(A1336,'Np PL4 Stock'!A:E,5,FALSE),AB1336-1-VLOOKUP(A1336,'Np PL4 Stock'!A:E,5,FALSE)),""))</f>
        <v/>
      </c>
      <c r="AD1336" s="290"/>
      <c r="AE1336" s="300"/>
      <c r="AF1336" s="323"/>
      <c r="AG1336" s="335"/>
      <c r="AH1336" s="336"/>
      <c r="AI1336" s="335"/>
      <c r="AJ1336" s="326"/>
      <c r="AK1336" s="334"/>
    </row>
    <row r="1337" spans="1:37">
      <c r="A1337" s="280" t="str">
        <f t="shared" si="43"/>
        <v/>
      </c>
      <c r="B1337" s="281"/>
      <c r="C1337" s="282"/>
      <c r="D1337" s="282"/>
      <c r="E1337" s="243"/>
      <c r="F1337" s="244"/>
      <c r="G1337" s="243"/>
      <c r="H1337" s="283" t="str">
        <f>IF(ISBLANK(F1337),"",IFERROR(VLOOKUP(A1337,'Np PL4 Stock'!$A:$U,20,FALSE),""))</f>
        <v/>
      </c>
      <c r="J1337" s="283" t="str">
        <f>IF(ISBLANK(F1337),"",VLOOKUP(LEFT(A1337,5),Unit!A:B,2,FALSE))</f>
        <v/>
      </c>
      <c r="K1337" s="243"/>
      <c r="L1337" s="243"/>
      <c r="M1337" s="291" t="str">
        <f t="shared" si="44"/>
        <v/>
      </c>
      <c r="N1337" s="292" t="str">
        <f>IF(ISBLANK(D1337),"",IFERROR(IF(VLOOKUP(A1337,'Np PL4 Stock'!A:J,10,FALSE)="Np4",D1337-VLOOKUP(A1337,'Np PL4 Stock'!A:E,5,FALSE),D1337-1-VLOOKUP(A1337,'Np PL4 Stock'!A:E,5,FALSE)),""))</f>
        <v/>
      </c>
      <c r="O1337" s="345"/>
      <c r="P1337" s="290"/>
      <c r="Q1337" s="300"/>
      <c r="R1337" s="336"/>
      <c r="S1337" s="301"/>
      <c r="T1337" s="301"/>
      <c r="U1337" s="336"/>
      <c r="V1337" s="354"/>
      <c r="W1337" s="355"/>
      <c r="X1337" s="349"/>
      <c r="Y1337" s="313" t="str">
        <f>IF(ISBLANK(X1337),"",IFERROR(IF(VLOOKUP(A1337,'Np PL4 Stock'!A:J,10,FALSE)="Np4",X1337-VLOOKUP(A1337,'Np PL4 Stock'!A:E,5,FALSE),X1337-1-VLOOKUP(A1337,'Np PL4 Stock'!A:E,5,FALSE)),""))</f>
        <v/>
      </c>
      <c r="Z1337" s="325"/>
      <c r="AA1337" s="315"/>
      <c r="AB1337" s="316"/>
      <c r="AC1337" s="317" t="str">
        <f>IF(ISBLANK(AB1337),"",IFERROR(IF(VLOOKUP(A1337,'Np PL4 Stock'!A:J,10,FALSE)="Np4",AB1337-VLOOKUP(A1337,'Np PL4 Stock'!A:E,5,FALSE),AB1337-1-VLOOKUP(A1337,'Np PL4 Stock'!A:E,5,FALSE)),""))</f>
        <v/>
      </c>
      <c r="AD1337" s="290"/>
      <c r="AE1337" s="300"/>
      <c r="AF1337" s="323"/>
      <c r="AG1337" s="335"/>
      <c r="AH1337" s="336"/>
      <c r="AI1337" s="335"/>
      <c r="AJ1337" s="326"/>
      <c r="AK1337" s="334"/>
    </row>
    <row r="1338" spans="1:37">
      <c r="A1338" s="280" t="str">
        <f t="shared" si="43"/>
        <v/>
      </c>
      <c r="B1338" s="281"/>
      <c r="C1338" s="282"/>
      <c r="D1338" s="282"/>
      <c r="E1338" s="243"/>
      <c r="F1338" s="244"/>
      <c r="G1338" s="243"/>
      <c r="H1338" s="283" t="str">
        <f>IF(ISBLANK(F1338),"",IFERROR(VLOOKUP(A1338,'Np PL4 Stock'!$A:$U,20,FALSE),""))</f>
        <v/>
      </c>
      <c r="J1338" s="283" t="str">
        <f>IF(ISBLANK(F1338),"",VLOOKUP(LEFT(A1338,5),Unit!A:B,2,FALSE))</f>
        <v/>
      </c>
      <c r="K1338" s="243"/>
      <c r="L1338" s="243"/>
      <c r="M1338" s="291" t="str">
        <f t="shared" si="44"/>
        <v/>
      </c>
      <c r="N1338" s="292" t="str">
        <f>IF(ISBLANK(D1338),"",IFERROR(IF(VLOOKUP(A1338,'Np PL4 Stock'!A:J,10,FALSE)="Np4",D1338-VLOOKUP(A1338,'Np PL4 Stock'!A:E,5,FALSE),D1338-1-VLOOKUP(A1338,'Np PL4 Stock'!A:E,5,FALSE)),""))</f>
        <v/>
      </c>
      <c r="O1338" s="345"/>
      <c r="P1338" s="290"/>
      <c r="Q1338" s="300"/>
      <c r="R1338" s="336"/>
      <c r="S1338" s="301"/>
      <c r="T1338" s="301"/>
      <c r="U1338" s="336"/>
      <c r="V1338" s="354"/>
      <c r="W1338" s="355"/>
      <c r="X1338" s="349"/>
      <c r="Y1338" s="313" t="str">
        <f>IF(ISBLANK(X1338),"",IFERROR(IF(VLOOKUP(A1338,'Np PL4 Stock'!A:J,10,FALSE)="Np4",X1338-VLOOKUP(A1338,'Np PL4 Stock'!A:E,5,FALSE),X1338-1-VLOOKUP(A1338,'Np PL4 Stock'!A:E,5,FALSE)),""))</f>
        <v/>
      </c>
      <c r="Z1338" s="325"/>
      <c r="AA1338" s="315"/>
      <c r="AB1338" s="316"/>
      <c r="AC1338" s="317" t="str">
        <f>IF(ISBLANK(AB1338),"",IFERROR(IF(VLOOKUP(A1338,'Np PL4 Stock'!A:J,10,FALSE)="Np4",AB1338-VLOOKUP(A1338,'Np PL4 Stock'!A:E,5,FALSE),AB1338-1-VLOOKUP(A1338,'Np PL4 Stock'!A:E,5,FALSE)),""))</f>
        <v/>
      </c>
      <c r="AD1338" s="290"/>
      <c r="AE1338" s="300"/>
      <c r="AF1338" s="323"/>
      <c r="AG1338" s="335"/>
      <c r="AH1338" s="336"/>
      <c r="AI1338" s="335"/>
      <c r="AJ1338" s="326"/>
      <c r="AK1338" s="334"/>
    </row>
    <row r="1339" spans="1:37">
      <c r="A1339" s="280" t="str">
        <f t="shared" si="43"/>
        <v/>
      </c>
      <c r="B1339" s="281"/>
      <c r="C1339" s="282"/>
      <c r="D1339" s="282"/>
      <c r="E1339" s="243"/>
      <c r="F1339" s="244"/>
      <c r="G1339" s="243"/>
      <c r="H1339" s="283" t="str">
        <f>IF(ISBLANK(F1339),"",IFERROR(VLOOKUP(A1339,'Np PL4 Stock'!$A:$U,20,FALSE),""))</f>
        <v/>
      </c>
      <c r="J1339" s="283" t="str">
        <f>IF(ISBLANK(F1339),"",VLOOKUP(LEFT(A1339,5),Unit!A:B,2,FALSE))</f>
        <v/>
      </c>
      <c r="K1339" s="243"/>
      <c r="L1339" s="243"/>
      <c r="M1339" s="291" t="str">
        <f t="shared" si="44"/>
        <v/>
      </c>
      <c r="N1339" s="292" t="str">
        <f>IF(ISBLANK(D1339),"",IFERROR(IF(VLOOKUP(A1339,'Np PL4 Stock'!A:J,10,FALSE)="Np4",D1339-VLOOKUP(A1339,'Np PL4 Stock'!A:E,5,FALSE),D1339-1-VLOOKUP(A1339,'Np PL4 Stock'!A:E,5,FALSE)),""))</f>
        <v/>
      </c>
      <c r="O1339" s="345"/>
      <c r="P1339" s="290"/>
      <c r="Q1339" s="300"/>
      <c r="R1339" s="336"/>
      <c r="S1339" s="301"/>
      <c r="T1339" s="301"/>
      <c r="U1339" s="336"/>
      <c r="V1339" s="354"/>
      <c r="W1339" s="355"/>
      <c r="X1339" s="349"/>
      <c r="Y1339" s="313" t="str">
        <f>IF(ISBLANK(X1339),"",IFERROR(IF(VLOOKUP(A1339,'Np PL4 Stock'!A:J,10,FALSE)="Np4",X1339-VLOOKUP(A1339,'Np PL4 Stock'!A:E,5,FALSE),X1339-1-VLOOKUP(A1339,'Np PL4 Stock'!A:E,5,FALSE)),""))</f>
        <v/>
      </c>
      <c r="Z1339" s="325"/>
      <c r="AA1339" s="315"/>
      <c r="AB1339" s="316"/>
      <c r="AC1339" s="317" t="str">
        <f>IF(ISBLANK(AB1339),"",IFERROR(IF(VLOOKUP(A1339,'Np PL4 Stock'!A:J,10,FALSE)="Np4",AB1339-VLOOKUP(A1339,'Np PL4 Stock'!A:E,5,FALSE),AB1339-1-VLOOKUP(A1339,'Np PL4 Stock'!A:E,5,FALSE)),""))</f>
        <v/>
      </c>
      <c r="AD1339" s="290"/>
      <c r="AE1339" s="300"/>
      <c r="AF1339" s="323"/>
      <c r="AG1339" s="335"/>
      <c r="AH1339" s="336"/>
      <c r="AI1339" s="335"/>
      <c r="AJ1339" s="326"/>
      <c r="AK1339" s="334"/>
    </row>
    <row r="1340" spans="1:37">
      <c r="A1340" s="280" t="str">
        <f t="shared" si="43"/>
        <v/>
      </c>
      <c r="B1340" s="281"/>
      <c r="C1340" s="282"/>
      <c r="D1340" s="282"/>
      <c r="E1340" s="243"/>
      <c r="F1340" s="244"/>
      <c r="G1340" s="243"/>
      <c r="H1340" s="283" t="str">
        <f>IF(ISBLANK(F1340),"",IFERROR(VLOOKUP(A1340,'Np PL4 Stock'!$A:$U,20,FALSE),""))</f>
        <v/>
      </c>
      <c r="J1340" s="283" t="str">
        <f>IF(ISBLANK(F1340),"",VLOOKUP(LEFT(A1340,5),Unit!A:B,2,FALSE))</f>
        <v/>
      </c>
      <c r="K1340" s="243"/>
      <c r="L1340" s="243"/>
      <c r="M1340" s="291" t="str">
        <f t="shared" si="44"/>
        <v/>
      </c>
      <c r="N1340" s="292" t="str">
        <f>IF(ISBLANK(D1340),"",IFERROR(IF(VLOOKUP(A1340,'Np PL4 Stock'!A:J,10,FALSE)="Np4",D1340-VLOOKUP(A1340,'Np PL4 Stock'!A:E,5,FALSE),D1340-1-VLOOKUP(A1340,'Np PL4 Stock'!A:E,5,FALSE)),""))</f>
        <v/>
      </c>
      <c r="O1340" s="345"/>
      <c r="P1340" s="290"/>
      <c r="Q1340" s="300"/>
      <c r="R1340" s="336"/>
      <c r="S1340" s="301"/>
      <c r="T1340" s="301"/>
      <c r="U1340" s="336"/>
      <c r="V1340" s="354"/>
      <c r="W1340" s="355"/>
      <c r="X1340" s="349"/>
      <c r="Y1340" s="313" t="str">
        <f>IF(ISBLANK(X1340),"",IFERROR(IF(VLOOKUP(A1340,'Np PL4 Stock'!A:J,10,FALSE)="Np4",X1340-VLOOKUP(A1340,'Np PL4 Stock'!A:E,5,FALSE),X1340-1-VLOOKUP(A1340,'Np PL4 Stock'!A:E,5,FALSE)),""))</f>
        <v/>
      </c>
      <c r="Z1340" s="325"/>
      <c r="AA1340" s="315"/>
      <c r="AB1340" s="316"/>
      <c r="AC1340" s="317" t="str">
        <f>IF(ISBLANK(AB1340),"",IFERROR(IF(VLOOKUP(A1340,'Np PL4 Stock'!A:J,10,FALSE)="Np4",AB1340-VLOOKUP(A1340,'Np PL4 Stock'!A:E,5,FALSE),AB1340-1-VLOOKUP(A1340,'Np PL4 Stock'!A:E,5,FALSE)),""))</f>
        <v/>
      </c>
      <c r="AD1340" s="290"/>
      <c r="AE1340" s="300"/>
      <c r="AF1340" s="323"/>
      <c r="AG1340" s="335"/>
      <c r="AH1340" s="336"/>
      <c r="AI1340" s="335"/>
      <c r="AJ1340" s="326"/>
      <c r="AK1340" s="334"/>
    </row>
    <row r="1341" spans="1:37">
      <c r="A1341" s="280" t="str">
        <f t="shared" si="43"/>
        <v/>
      </c>
      <c r="B1341" s="281"/>
      <c r="C1341" s="282"/>
      <c r="D1341" s="282"/>
      <c r="E1341" s="243"/>
      <c r="F1341" s="244"/>
      <c r="G1341" s="243"/>
      <c r="H1341" s="283" t="str">
        <f>IF(ISBLANK(F1341),"",IFERROR(VLOOKUP(A1341,'Np PL4 Stock'!$A:$U,20,FALSE),""))</f>
        <v/>
      </c>
      <c r="J1341" s="283" t="str">
        <f>IF(ISBLANK(F1341),"",VLOOKUP(LEFT(A1341,5),Unit!A:B,2,FALSE))</f>
        <v/>
      </c>
      <c r="K1341" s="243"/>
      <c r="L1341" s="243"/>
      <c r="M1341" s="291" t="str">
        <f t="shared" si="44"/>
        <v/>
      </c>
      <c r="N1341" s="292" t="str">
        <f>IF(ISBLANK(D1341),"",IFERROR(IF(VLOOKUP(A1341,'Np PL4 Stock'!A:J,10,FALSE)="Np4",D1341-VLOOKUP(A1341,'Np PL4 Stock'!A:E,5,FALSE),D1341-1-VLOOKUP(A1341,'Np PL4 Stock'!A:E,5,FALSE)),""))</f>
        <v/>
      </c>
      <c r="O1341" s="345"/>
      <c r="P1341" s="290"/>
      <c r="Q1341" s="300"/>
      <c r="R1341" s="336"/>
      <c r="S1341" s="301"/>
      <c r="T1341" s="301"/>
      <c r="U1341" s="336"/>
      <c r="V1341" s="354"/>
      <c r="W1341" s="355"/>
      <c r="X1341" s="349"/>
      <c r="Y1341" s="313" t="str">
        <f>IF(ISBLANK(X1341),"",IFERROR(IF(VLOOKUP(A1341,'Np PL4 Stock'!A:J,10,FALSE)="Np4",X1341-VLOOKUP(A1341,'Np PL4 Stock'!A:E,5,FALSE),X1341-1-VLOOKUP(A1341,'Np PL4 Stock'!A:E,5,FALSE)),""))</f>
        <v/>
      </c>
      <c r="Z1341" s="325"/>
      <c r="AA1341" s="315"/>
      <c r="AB1341" s="316"/>
      <c r="AC1341" s="317" t="str">
        <f>IF(ISBLANK(AB1341),"",IFERROR(IF(VLOOKUP(A1341,'Np PL4 Stock'!A:J,10,FALSE)="Np4",AB1341-VLOOKUP(A1341,'Np PL4 Stock'!A:E,5,FALSE),AB1341-1-VLOOKUP(A1341,'Np PL4 Stock'!A:E,5,FALSE)),""))</f>
        <v/>
      </c>
      <c r="AD1341" s="290"/>
      <c r="AE1341" s="300"/>
      <c r="AF1341" s="323"/>
      <c r="AG1341" s="335"/>
      <c r="AH1341" s="336"/>
      <c r="AI1341" s="335"/>
      <c r="AJ1341" s="326"/>
      <c r="AK1341" s="334"/>
    </row>
    <row r="1342" spans="1:37">
      <c r="A1342" s="280" t="str">
        <f t="shared" si="43"/>
        <v/>
      </c>
      <c r="B1342" s="281"/>
      <c r="C1342" s="282"/>
      <c r="D1342" s="282"/>
      <c r="E1342" s="243"/>
      <c r="F1342" s="244"/>
      <c r="G1342" s="243"/>
      <c r="H1342" s="283" t="str">
        <f>IF(ISBLANK(F1342),"",IFERROR(VLOOKUP(A1342,'Np PL4 Stock'!$A:$U,20,FALSE),""))</f>
        <v/>
      </c>
      <c r="J1342" s="283" t="str">
        <f>IF(ISBLANK(F1342),"",VLOOKUP(LEFT(A1342,5),Unit!A:B,2,FALSE))</f>
        <v/>
      </c>
      <c r="K1342" s="243"/>
      <c r="L1342" s="243"/>
      <c r="M1342" s="291" t="str">
        <f t="shared" si="44"/>
        <v/>
      </c>
      <c r="N1342" s="292" t="str">
        <f>IF(ISBLANK(D1342),"",IFERROR(IF(VLOOKUP(A1342,'Np PL4 Stock'!A:J,10,FALSE)="Np4",D1342-VLOOKUP(A1342,'Np PL4 Stock'!A:E,5,FALSE),D1342-1-VLOOKUP(A1342,'Np PL4 Stock'!A:E,5,FALSE)),""))</f>
        <v/>
      </c>
      <c r="O1342" s="345"/>
      <c r="P1342" s="290"/>
      <c r="Q1342" s="300"/>
      <c r="R1342" s="336"/>
      <c r="S1342" s="301"/>
      <c r="T1342" s="301"/>
      <c r="U1342" s="336"/>
      <c r="V1342" s="354"/>
      <c r="W1342" s="355"/>
      <c r="X1342" s="349"/>
      <c r="Y1342" s="313" t="str">
        <f>IF(ISBLANK(X1342),"",IFERROR(IF(VLOOKUP(A1342,'Np PL4 Stock'!A:J,10,FALSE)="Np4",X1342-VLOOKUP(A1342,'Np PL4 Stock'!A:E,5,FALSE),X1342-1-VLOOKUP(A1342,'Np PL4 Stock'!A:E,5,FALSE)),""))</f>
        <v/>
      </c>
      <c r="Z1342" s="325"/>
      <c r="AA1342" s="315"/>
      <c r="AB1342" s="316"/>
      <c r="AC1342" s="317" t="str">
        <f>IF(ISBLANK(AB1342),"",IFERROR(IF(VLOOKUP(A1342,'Np PL4 Stock'!A:J,10,FALSE)="Np4",AB1342-VLOOKUP(A1342,'Np PL4 Stock'!A:E,5,FALSE),AB1342-1-VLOOKUP(A1342,'Np PL4 Stock'!A:E,5,FALSE)),""))</f>
        <v/>
      </c>
      <c r="AD1342" s="290"/>
      <c r="AE1342" s="300"/>
      <c r="AF1342" s="323"/>
      <c r="AG1342" s="335"/>
      <c r="AH1342" s="336"/>
      <c r="AI1342" s="335"/>
      <c r="AJ1342" s="326"/>
      <c r="AK1342" s="334"/>
    </row>
    <row r="1343" spans="1:37">
      <c r="A1343" s="280" t="str">
        <f t="shared" si="43"/>
        <v/>
      </c>
      <c r="B1343" s="281"/>
      <c r="C1343" s="282"/>
      <c r="D1343" s="282"/>
      <c r="E1343" s="243"/>
      <c r="F1343" s="244"/>
      <c r="G1343" s="243"/>
      <c r="H1343" s="283" t="str">
        <f>IF(ISBLANK(F1343),"",IFERROR(VLOOKUP(A1343,'Np PL4 Stock'!$A:$U,20,FALSE),""))</f>
        <v/>
      </c>
      <c r="J1343" s="283" t="str">
        <f>IF(ISBLANK(F1343),"",VLOOKUP(LEFT(A1343,5),Unit!A:B,2,FALSE))</f>
        <v/>
      </c>
      <c r="K1343" s="243"/>
      <c r="L1343" s="243"/>
      <c r="M1343" s="291" t="str">
        <f t="shared" si="44"/>
        <v/>
      </c>
      <c r="N1343" s="292" t="str">
        <f>IF(ISBLANK(D1343),"",IFERROR(IF(VLOOKUP(A1343,'Np PL4 Stock'!A:J,10,FALSE)="Np4",D1343-VLOOKUP(A1343,'Np PL4 Stock'!A:E,5,FALSE),D1343-1-VLOOKUP(A1343,'Np PL4 Stock'!A:E,5,FALSE)),""))</f>
        <v/>
      </c>
      <c r="O1343" s="345"/>
      <c r="P1343" s="290"/>
      <c r="Q1343" s="300"/>
      <c r="R1343" s="336"/>
      <c r="S1343" s="301"/>
      <c r="T1343" s="301"/>
      <c r="U1343" s="336"/>
      <c r="V1343" s="354"/>
      <c r="W1343" s="355"/>
      <c r="X1343" s="349"/>
      <c r="Y1343" s="313" t="str">
        <f>IF(ISBLANK(X1343),"",IFERROR(IF(VLOOKUP(A1343,'Np PL4 Stock'!A:J,10,FALSE)="Np4",X1343-VLOOKUP(A1343,'Np PL4 Stock'!A:E,5,FALSE),X1343-1-VLOOKUP(A1343,'Np PL4 Stock'!A:E,5,FALSE)),""))</f>
        <v/>
      </c>
      <c r="Z1343" s="325"/>
      <c r="AA1343" s="315"/>
      <c r="AB1343" s="316"/>
      <c r="AC1343" s="317" t="str">
        <f>IF(ISBLANK(AB1343),"",IFERROR(IF(VLOOKUP(A1343,'Np PL4 Stock'!A:J,10,FALSE)="Np4",AB1343-VLOOKUP(A1343,'Np PL4 Stock'!A:E,5,FALSE),AB1343-1-VLOOKUP(A1343,'Np PL4 Stock'!A:E,5,FALSE)),""))</f>
        <v/>
      </c>
      <c r="AD1343" s="290"/>
      <c r="AE1343" s="300"/>
      <c r="AF1343" s="323"/>
      <c r="AG1343" s="335"/>
      <c r="AH1343" s="336"/>
      <c r="AI1343" s="335"/>
      <c r="AJ1343" s="326"/>
      <c r="AK1343" s="334"/>
    </row>
    <row r="1344" spans="1:37">
      <c r="A1344" s="280" t="str">
        <f t="shared" si="43"/>
        <v/>
      </c>
      <c r="B1344" s="281"/>
      <c r="C1344" s="282"/>
      <c r="D1344" s="282"/>
      <c r="E1344" s="243"/>
      <c r="F1344" s="244"/>
      <c r="G1344" s="243"/>
      <c r="H1344" s="283" t="str">
        <f>IF(ISBLANK(F1344),"",IFERROR(VLOOKUP(A1344,'Np PL4 Stock'!$A:$U,20,FALSE),""))</f>
        <v/>
      </c>
      <c r="J1344" s="283" t="str">
        <f>IF(ISBLANK(F1344),"",VLOOKUP(LEFT(A1344,5),Unit!A:B,2,FALSE))</f>
        <v/>
      </c>
      <c r="K1344" s="243"/>
      <c r="L1344" s="243"/>
      <c r="M1344" s="291" t="str">
        <f t="shared" si="44"/>
        <v/>
      </c>
      <c r="N1344" s="292" t="str">
        <f>IF(ISBLANK(D1344),"",IFERROR(IF(VLOOKUP(A1344,'Np PL4 Stock'!A:J,10,FALSE)="Np4",D1344-VLOOKUP(A1344,'Np PL4 Stock'!A:E,5,FALSE),D1344-1-VLOOKUP(A1344,'Np PL4 Stock'!A:E,5,FALSE)),""))</f>
        <v/>
      </c>
      <c r="O1344" s="345"/>
      <c r="P1344" s="290"/>
      <c r="Q1344" s="300"/>
      <c r="R1344" s="336"/>
      <c r="S1344" s="301"/>
      <c r="T1344" s="301"/>
      <c r="U1344" s="336"/>
      <c r="V1344" s="354"/>
      <c r="W1344" s="355"/>
      <c r="X1344" s="349"/>
      <c r="Y1344" s="313" t="str">
        <f>IF(ISBLANK(X1344),"",IFERROR(IF(VLOOKUP(A1344,'Np PL4 Stock'!A:J,10,FALSE)="Np4",X1344-VLOOKUP(A1344,'Np PL4 Stock'!A:E,5,FALSE),X1344-1-VLOOKUP(A1344,'Np PL4 Stock'!A:E,5,FALSE)),""))</f>
        <v/>
      </c>
      <c r="Z1344" s="325"/>
      <c r="AA1344" s="315"/>
      <c r="AB1344" s="316"/>
      <c r="AC1344" s="317" t="str">
        <f>IF(ISBLANK(AB1344),"",IFERROR(IF(VLOOKUP(A1344,'Np PL4 Stock'!A:J,10,FALSE)="Np4",AB1344-VLOOKUP(A1344,'Np PL4 Stock'!A:E,5,FALSE),AB1344-1-VLOOKUP(A1344,'Np PL4 Stock'!A:E,5,FALSE)),""))</f>
        <v/>
      </c>
      <c r="AD1344" s="290"/>
      <c r="AE1344" s="300"/>
      <c r="AF1344" s="323"/>
      <c r="AG1344" s="335"/>
      <c r="AH1344" s="336"/>
      <c r="AI1344" s="335"/>
      <c r="AJ1344" s="326"/>
      <c r="AK1344" s="334"/>
    </row>
    <row r="1345" spans="1:37">
      <c r="A1345" s="280" t="str">
        <f t="shared" si="43"/>
        <v/>
      </c>
      <c r="B1345" s="281"/>
      <c r="C1345" s="282"/>
      <c r="D1345" s="282"/>
      <c r="E1345" s="243"/>
      <c r="F1345" s="244"/>
      <c r="G1345" s="243"/>
      <c r="H1345" s="283" t="str">
        <f>IF(ISBLANK(F1345),"",IFERROR(VLOOKUP(A1345,'Np PL4 Stock'!$A:$U,20,FALSE),""))</f>
        <v/>
      </c>
      <c r="J1345" s="283" t="str">
        <f>IF(ISBLANK(F1345),"",VLOOKUP(LEFT(A1345,5),Unit!A:B,2,FALSE))</f>
        <v/>
      </c>
      <c r="K1345" s="243"/>
      <c r="L1345" s="243"/>
      <c r="M1345" s="291" t="str">
        <f t="shared" si="44"/>
        <v/>
      </c>
      <c r="N1345" s="292" t="str">
        <f>IF(ISBLANK(D1345),"",IFERROR(IF(VLOOKUP(A1345,'Np PL4 Stock'!A:J,10,FALSE)="Np4",D1345-VLOOKUP(A1345,'Np PL4 Stock'!A:E,5,FALSE),D1345-1-VLOOKUP(A1345,'Np PL4 Stock'!A:E,5,FALSE)),""))</f>
        <v/>
      </c>
      <c r="O1345" s="345"/>
      <c r="P1345" s="290"/>
      <c r="Q1345" s="300"/>
      <c r="R1345" s="336"/>
      <c r="S1345" s="301"/>
      <c r="T1345" s="301"/>
      <c r="U1345" s="336"/>
      <c r="V1345" s="354"/>
      <c r="W1345" s="355"/>
      <c r="X1345" s="349"/>
      <c r="Y1345" s="313" t="str">
        <f>IF(ISBLANK(X1345),"",IFERROR(IF(VLOOKUP(A1345,'Np PL4 Stock'!A:J,10,FALSE)="Np4",X1345-VLOOKUP(A1345,'Np PL4 Stock'!A:E,5,FALSE),X1345-1-VLOOKUP(A1345,'Np PL4 Stock'!A:E,5,FALSE)),""))</f>
        <v/>
      </c>
      <c r="Z1345" s="325"/>
      <c r="AA1345" s="315"/>
      <c r="AB1345" s="316"/>
      <c r="AC1345" s="317" t="str">
        <f>IF(ISBLANK(AB1345),"",IFERROR(IF(VLOOKUP(A1345,'Np PL4 Stock'!A:J,10,FALSE)="Np4",AB1345-VLOOKUP(A1345,'Np PL4 Stock'!A:E,5,FALSE),AB1345-1-VLOOKUP(A1345,'Np PL4 Stock'!A:E,5,FALSE)),""))</f>
        <v/>
      </c>
      <c r="AD1345" s="290"/>
      <c r="AE1345" s="300"/>
      <c r="AF1345" s="323"/>
      <c r="AG1345" s="335"/>
      <c r="AH1345" s="336"/>
      <c r="AI1345" s="335"/>
      <c r="AJ1345" s="326"/>
      <c r="AK1345" s="334"/>
    </row>
    <row r="1346" spans="1:37">
      <c r="A1346" s="280" t="str">
        <f t="shared" si="43"/>
        <v/>
      </c>
      <c r="B1346" s="281"/>
      <c r="C1346" s="282"/>
      <c r="D1346" s="282"/>
      <c r="E1346" s="243"/>
      <c r="F1346" s="244"/>
      <c r="G1346" s="243"/>
      <c r="H1346" s="283" t="str">
        <f>IF(ISBLANK(F1346),"",IFERROR(VLOOKUP(A1346,'Np PL4 Stock'!$A:$U,20,FALSE),""))</f>
        <v/>
      </c>
      <c r="J1346" s="283" t="str">
        <f>IF(ISBLANK(F1346),"",VLOOKUP(LEFT(A1346,5),Unit!A:B,2,FALSE))</f>
        <v/>
      </c>
      <c r="K1346" s="243"/>
      <c r="L1346" s="243"/>
      <c r="M1346" s="291" t="str">
        <f t="shared" si="44"/>
        <v/>
      </c>
      <c r="N1346" s="292" t="str">
        <f>IF(ISBLANK(D1346),"",IFERROR(IF(VLOOKUP(A1346,'Np PL4 Stock'!A:J,10,FALSE)="Np4",D1346-VLOOKUP(A1346,'Np PL4 Stock'!A:E,5,FALSE),D1346-1-VLOOKUP(A1346,'Np PL4 Stock'!A:E,5,FALSE)),""))</f>
        <v/>
      </c>
      <c r="O1346" s="345"/>
      <c r="P1346" s="290"/>
      <c r="Q1346" s="300"/>
      <c r="R1346" s="336"/>
      <c r="S1346" s="301"/>
      <c r="T1346" s="301"/>
      <c r="U1346" s="336"/>
      <c r="V1346" s="354"/>
      <c r="W1346" s="355"/>
      <c r="X1346" s="349"/>
      <c r="Y1346" s="313" t="str">
        <f>IF(ISBLANK(X1346),"",IFERROR(IF(VLOOKUP(A1346,'Np PL4 Stock'!A:J,10,FALSE)="Np4",X1346-VLOOKUP(A1346,'Np PL4 Stock'!A:E,5,FALSE),X1346-1-VLOOKUP(A1346,'Np PL4 Stock'!A:E,5,FALSE)),""))</f>
        <v/>
      </c>
      <c r="Z1346" s="325"/>
      <c r="AA1346" s="315"/>
      <c r="AB1346" s="316"/>
      <c r="AC1346" s="317" t="str">
        <f>IF(ISBLANK(AB1346),"",IFERROR(IF(VLOOKUP(A1346,'Np PL4 Stock'!A:J,10,FALSE)="Np4",AB1346-VLOOKUP(A1346,'Np PL4 Stock'!A:E,5,FALSE),AB1346-1-VLOOKUP(A1346,'Np PL4 Stock'!A:E,5,FALSE)),""))</f>
        <v/>
      </c>
      <c r="AD1346" s="290"/>
      <c r="AE1346" s="300"/>
      <c r="AF1346" s="323"/>
      <c r="AG1346" s="335"/>
      <c r="AH1346" s="336"/>
      <c r="AI1346" s="335"/>
      <c r="AJ1346" s="326"/>
      <c r="AK1346" s="334"/>
    </row>
    <row r="1347" spans="1:37">
      <c r="A1347" s="280" t="str">
        <f t="shared" ref="A1347:A1410" si="45">IF(ISBLANK(F1347),"",F1347&amp;"-"&amp;IF(OR(LEN(G1347)=1,LEN(G1347)=4),"0"&amp;G1347,G1347)&amp;"-"&amp;IF(OR(LEN(E1347)=1,LEN(E1347)=4),"0"&amp;E1347,E1347))</f>
        <v/>
      </c>
      <c r="B1347" s="281"/>
      <c r="C1347" s="282"/>
      <c r="D1347" s="282"/>
      <c r="E1347" s="243"/>
      <c r="F1347" s="244"/>
      <c r="G1347" s="243"/>
      <c r="H1347" s="283" t="str">
        <f>IF(ISBLANK(F1347),"",IFERROR(VLOOKUP(A1347,'Np PL4 Stock'!$A:$U,20,FALSE),""))</f>
        <v/>
      </c>
      <c r="J1347" s="283" t="str">
        <f>IF(ISBLANK(F1347),"",VLOOKUP(LEFT(A1347,5),Unit!A:B,2,FALSE))</f>
        <v/>
      </c>
      <c r="K1347" s="243"/>
      <c r="L1347" s="243"/>
      <c r="M1347" s="291" t="str">
        <f t="shared" ref="M1347:M1410" si="46">IFERROR((K1347/J1347*1000),"")</f>
        <v/>
      </c>
      <c r="N1347" s="292" t="str">
        <f>IF(ISBLANK(D1347),"",IFERROR(IF(VLOOKUP(A1347,'Np PL4 Stock'!A:J,10,FALSE)="Np4",D1347-VLOOKUP(A1347,'Np PL4 Stock'!A:E,5,FALSE),D1347-1-VLOOKUP(A1347,'Np PL4 Stock'!A:E,5,FALSE)),""))</f>
        <v/>
      </c>
      <c r="O1347" s="345"/>
      <c r="P1347" s="290"/>
      <c r="Q1347" s="300"/>
      <c r="R1347" s="336"/>
      <c r="S1347" s="301"/>
      <c r="T1347" s="301"/>
      <c r="U1347" s="336"/>
      <c r="V1347" s="354"/>
      <c r="W1347" s="355"/>
      <c r="X1347" s="349"/>
      <c r="Y1347" s="313" t="str">
        <f>IF(ISBLANK(X1347),"",IFERROR(IF(VLOOKUP(A1347,'Np PL4 Stock'!A:J,10,FALSE)="Np4",X1347-VLOOKUP(A1347,'Np PL4 Stock'!A:E,5,FALSE),X1347-1-VLOOKUP(A1347,'Np PL4 Stock'!A:E,5,FALSE)),""))</f>
        <v/>
      </c>
      <c r="Z1347" s="325"/>
      <c r="AA1347" s="315"/>
      <c r="AB1347" s="316"/>
      <c r="AC1347" s="317" t="str">
        <f>IF(ISBLANK(AB1347),"",IFERROR(IF(VLOOKUP(A1347,'Np PL4 Stock'!A:J,10,FALSE)="Np4",AB1347-VLOOKUP(A1347,'Np PL4 Stock'!A:E,5,FALSE),AB1347-1-VLOOKUP(A1347,'Np PL4 Stock'!A:E,5,FALSE)),""))</f>
        <v/>
      </c>
      <c r="AD1347" s="290"/>
      <c r="AE1347" s="300"/>
      <c r="AF1347" s="323"/>
      <c r="AG1347" s="335"/>
      <c r="AH1347" s="336"/>
      <c r="AI1347" s="335"/>
      <c r="AJ1347" s="326"/>
      <c r="AK1347" s="334"/>
    </row>
    <row r="1348" spans="1:37">
      <c r="A1348" s="280" t="str">
        <f t="shared" si="45"/>
        <v/>
      </c>
      <c r="B1348" s="281"/>
      <c r="C1348" s="282"/>
      <c r="D1348" s="282"/>
      <c r="E1348" s="243"/>
      <c r="F1348" s="244"/>
      <c r="G1348" s="243"/>
      <c r="H1348" s="283" t="str">
        <f>IF(ISBLANK(F1348),"",IFERROR(VLOOKUP(A1348,'Np PL4 Stock'!$A:$U,20,FALSE),""))</f>
        <v/>
      </c>
      <c r="J1348" s="283" t="str">
        <f>IF(ISBLANK(F1348),"",VLOOKUP(LEFT(A1348,5),Unit!A:B,2,FALSE))</f>
        <v/>
      </c>
      <c r="K1348" s="243"/>
      <c r="L1348" s="243"/>
      <c r="M1348" s="291" t="str">
        <f t="shared" si="46"/>
        <v/>
      </c>
      <c r="N1348" s="292" t="str">
        <f>IF(ISBLANK(D1348),"",IFERROR(IF(VLOOKUP(A1348,'Np PL4 Stock'!A:J,10,FALSE)="Np4",D1348-VLOOKUP(A1348,'Np PL4 Stock'!A:E,5,FALSE),D1348-1-VLOOKUP(A1348,'Np PL4 Stock'!A:E,5,FALSE)),""))</f>
        <v/>
      </c>
      <c r="O1348" s="345"/>
      <c r="P1348" s="290"/>
      <c r="Q1348" s="300"/>
      <c r="R1348" s="336"/>
      <c r="S1348" s="301"/>
      <c r="T1348" s="301"/>
      <c r="U1348" s="336"/>
      <c r="V1348" s="354"/>
      <c r="W1348" s="355"/>
      <c r="X1348" s="349"/>
      <c r="Y1348" s="313" t="str">
        <f>IF(ISBLANK(X1348),"",IFERROR(IF(VLOOKUP(A1348,'Np PL4 Stock'!A:J,10,FALSE)="Np4",X1348-VLOOKUP(A1348,'Np PL4 Stock'!A:E,5,FALSE),X1348-1-VLOOKUP(A1348,'Np PL4 Stock'!A:E,5,FALSE)),""))</f>
        <v/>
      </c>
      <c r="Z1348" s="325"/>
      <c r="AA1348" s="315"/>
      <c r="AB1348" s="316"/>
      <c r="AC1348" s="317" t="str">
        <f>IF(ISBLANK(AB1348),"",IFERROR(IF(VLOOKUP(A1348,'Np PL4 Stock'!A:J,10,FALSE)="Np4",AB1348-VLOOKUP(A1348,'Np PL4 Stock'!A:E,5,FALSE),AB1348-1-VLOOKUP(A1348,'Np PL4 Stock'!A:E,5,FALSE)),""))</f>
        <v/>
      </c>
      <c r="AD1348" s="290"/>
      <c r="AE1348" s="300"/>
      <c r="AF1348" s="323"/>
      <c r="AG1348" s="335"/>
      <c r="AH1348" s="336"/>
      <c r="AI1348" s="335"/>
      <c r="AJ1348" s="326"/>
      <c r="AK1348" s="334"/>
    </row>
    <row r="1349" spans="1:37">
      <c r="A1349" s="280" t="str">
        <f t="shared" si="45"/>
        <v/>
      </c>
      <c r="B1349" s="281"/>
      <c r="C1349" s="282"/>
      <c r="D1349" s="282"/>
      <c r="E1349" s="243"/>
      <c r="F1349" s="244"/>
      <c r="G1349" s="243"/>
      <c r="H1349" s="283" t="str">
        <f>IF(ISBLANK(F1349),"",IFERROR(VLOOKUP(A1349,'Np PL4 Stock'!$A:$U,20,FALSE),""))</f>
        <v/>
      </c>
      <c r="J1349" s="283" t="str">
        <f>IF(ISBLANK(F1349),"",VLOOKUP(LEFT(A1349,5),Unit!A:B,2,FALSE))</f>
        <v/>
      </c>
      <c r="K1349" s="243"/>
      <c r="L1349" s="243"/>
      <c r="M1349" s="291" t="str">
        <f t="shared" si="46"/>
        <v/>
      </c>
      <c r="N1349" s="292" t="str">
        <f>IF(ISBLANK(D1349),"",IFERROR(IF(VLOOKUP(A1349,'Np PL4 Stock'!A:J,10,FALSE)="Np4",D1349-VLOOKUP(A1349,'Np PL4 Stock'!A:E,5,FALSE),D1349-1-VLOOKUP(A1349,'Np PL4 Stock'!A:E,5,FALSE)),""))</f>
        <v/>
      </c>
      <c r="O1349" s="345"/>
      <c r="P1349" s="290"/>
      <c r="Q1349" s="300"/>
      <c r="R1349" s="336"/>
      <c r="S1349" s="301"/>
      <c r="T1349" s="301"/>
      <c r="U1349" s="336"/>
      <c r="V1349" s="354"/>
      <c r="W1349" s="355"/>
      <c r="X1349" s="349"/>
      <c r="Y1349" s="313" t="str">
        <f>IF(ISBLANK(X1349),"",IFERROR(IF(VLOOKUP(A1349,'Np PL4 Stock'!A:J,10,FALSE)="Np4",X1349-VLOOKUP(A1349,'Np PL4 Stock'!A:E,5,FALSE),X1349-1-VLOOKUP(A1349,'Np PL4 Stock'!A:E,5,FALSE)),""))</f>
        <v/>
      </c>
      <c r="Z1349" s="325"/>
      <c r="AA1349" s="315"/>
      <c r="AB1349" s="316"/>
      <c r="AC1349" s="317" t="str">
        <f>IF(ISBLANK(AB1349),"",IFERROR(IF(VLOOKUP(A1349,'Np PL4 Stock'!A:J,10,FALSE)="Np4",AB1349-VLOOKUP(A1349,'Np PL4 Stock'!A:E,5,FALSE),AB1349-1-VLOOKUP(A1349,'Np PL4 Stock'!A:E,5,FALSE)),""))</f>
        <v/>
      </c>
      <c r="AD1349" s="290"/>
      <c r="AE1349" s="300"/>
      <c r="AF1349" s="323"/>
      <c r="AG1349" s="335"/>
      <c r="AH1349" s="336"/>
      <c r="AI1349" s="335"/>
      <c r="AJ1349" s="326"/>
      <c r="AK1349" s="334"/>
    </row>
    <row r="1350" spans="1:37">
      <c r="A1350" s="280" t="str">
        <f t="shared" si="45"/>
        <v/>
      </c>
      <c r="B1350" s="281"/>
      <c r="C1350" s="282"/>
      <c r="D1350" s="282"/>
      <c r="E1350" s="243"/>
      <c r="F1350" s="244"/>
      <c r="G1350" s="243"/>
      <c r="H1350" s="283" t="str">
        <f>IF(ISBLANK(F1350),"",IFERROR(VLOOKUP(A1350,'Np PL4 Stock'!$A:$U,20,FALSE),""))</f>
        <v/>
      </c>
      <c r="J1350" s="283" t="str">
        <f>IF(ISBLANK(F1350),"",VLOOKUP(LEFT(A1350,5),Unit!A:B,2,FALSE))</f>
        <v/>
      </c>
      <c r="K1350" s="243"/>
      <c r="L1350" s="243"/>
      <c r="M1350" s="291" t="str">
        <f t="shared" si="46"/>
        <v/>
      </c>
      <c r="N1350" s="292" t="str">
        <f>IF(ISBLANK(D1350),"",IFERROR(IF(VLOOKUP(A1350,'Np PL4 Stock'!A:J,10,FALSE)="Np4",D1350-VLOOKUP(A1350,'Np PL4 Stock'!A:E,5,FALSE),D1350-1-VLOOKUP(A1350,'Np PL4 Stock'!A:E,5,FALSE)),""))</f>
        <v/>
      </c>
      <c r="O1350" s="345"/>
      <c r="P1350" s="290"/>
      <c r="Q1350" s="300"/>
      <c r="R1350" s="336"/>
      <c r="S1350" s="301"/>
      <c r="T1350" s="301"/>
      <c r="U1350" s="336"/>
      <c r="V1350" s="354"/>
      <c r="W1350" s="355"/>
      <c r="X1350" s="349"/>
      <c r="Y1350" s="313" t="str">
        <f>IF(ISBLANK(X1350),"",IFERROR(IF(VLOOKUP(A1350,'Np PL4 Stock'!A:J,10,FALSE)="Np4",X1350-VLOOKUP(A1350,'Np PL4 Stock'!A:E,5,FALSE),X1350-1-VLOOKUP(A1350,'Np PL4 Stock'!A:E,5,FALSE)),""))</f>
        <v/>
      </c>
      <c r="Z1350" s="325"/>
      <c r="AA1350" s="315"/>
      <c r="AB1350" s="316"/>
      <c r="AC1350" s="317" t="str">
        <f>IF(ISBLANK(AB1350),"",IFERROR(IF(VLOOKUP(A1350,'Np PL4 Stock'!A:J,10,FALSE)="Np4",AB1350-VLOOKUP(A1350,'Np PL4 Stock'!A:E,5,FALSE),AB1350-1-VLOOKUP(A1350,'Np PL4 Stock'!A:E,5,FALSE)),""))</f>
        <v/>
      </c>
      <c r="AD1350" s="290"/>
      <c r="AE1350" s="300"/>
      <c r="AF1350" s="323"/>
      <c r="AG1350" s="335"/>
      <c r="AH1350" s="336"/>
      <c r="AI1350" s="335"/>
      <c r="AJ1350" s="326"/>
      <c r="AK1350" s="334"/>
    </row>
    <row r="1351" spans="1:37">
      <c r="A1351" s="280" t="str">
        <f t="shared" si="45"/>
        <v/>
      </c>
      <c r="B1351" s="281"/>
      <c r="C1351" s="282"/>
      <c r="D1351" s="282"/>
      <c r="E1351" s="243"/>
      <c r="F1351" s="244"/>
      <c r="G1351" s="243"/>
      <c r="H1351" s="283" t="str">
        <f>IF(ISBLANK(F1351),"",IFERROR(VLOOKUP(A1351,'Np PL4 Stock'!$A:$U,20,FALSE),""))</f>
        <v/>
      </c>
      <c r="J1351" s="283" t="str">
        <f>IF(ISBLANK(F1351),"",VLOOKUP(LEFT(A1351,5),Unit!A:B,2,FALSE))</f>
        <v/>
      </c>
      <c r="K1351" s="243"/>
      <c r="L1351" s="243"/>
      <c r="M1351" s="291" t="str">
        <f t="shared" si="46"/>
        <v/>
      </c>
      <c r="N1351" s="292" t="str">
        <f>IF(ISBLANK(D1351),"",IFERROR(IF(VLOOKUP(A1351,'Np PL4 Stock'!A:J,10,FALSE)="Np4",D1351-VLOOKUP(A1351,'Np PL4 Stock'!A:E,5,FALSE),D1351-1-VLOOKUP(A1351,'Np PL4 Stock'!A:E,5,FALSE)),""))</f>
        <v/>
      </c>
      <c r="O1351" s="345"/>
      <c r="P1351" s="290"/>
      <c r="Q1351" s="300"/>
      <c r="R1351" s="336"/>
      <c r="S1351" s="301"/>
      <c r="T1351" s="301"/>
      <c r="U1351" s="336"/>
      <c r="V1351" s="354"/>
      <c r="W1351" s="355"/>
      <c r="X1351" s="349"/>
      <c r="Y1351" s="313" t="str">
        <f>IF(ISBLANK(X1351),"",IFERROR(IF(VLOOKUP(A1351,'Np PL4 Stock'!A:J,10,FALSE)="Np4",X1351-VLOOKUP(A1351,'Np PL4 Stock'!A:E,5,FALSE),X1351-1-VLOOKUP(A1351,'Np PL4 Stock'!A:E,5,FALSE)),""))</f>
        <v/>
      </c>
      <c r="Z1351" s="325"/>
      <c r="AA1351" s="315"/>
      <c r="AB1351" s="316"/>
      <c r="AC1351" s="317" t="str">
        <f>IF(ISBLANK(AB1351),"",IFERROR(IF(VLOOKUP(A1351,'Np PL4 Stock'!A:J,10,FALSE)="Np4",AB1351-VLOOKUP(A1351,'Np PL4 Stock'!A:E,5,FALSE),AB1351-1-VLOOKUP(A1351,'Np PL4 Stock'!A:E,5,FALSE)),""))</f>
        <v/>
      </c>
      <c r="AD1351" s="290"/>
      <c r="AE1351" s="300"/>
      <c r="AF1351" s="323"/>
      <c r="AG1351" s="335"/>
      <c r="AH1351" s="336"/>
      <c r="AI1351" s="335"/>
      <c r="AJ1351" s="326"/>
      <c r="AK1351" s="334"/>
    </row>
    <row r="1352" spans="1:37">
      <c r="A1352" s="280" t="str">
        <f t="shared" si="45"/>
        <v/>
      </c>
      <c r="B1352" s="281"/>
      <c r="C1352" s="282"/>
      <c r="D1352" s="282"/>
      <c r="E1352" s="243"/>
      <c r="F1352" s="244"/>
      <c r="G1352" s="243"/>
      <c r="H1352" s="283" t="str">
        <f>IF(ISBLANK(F1352),"",IFERROR(VLOOKUP(A1352,'Np PL4 Stock'!$A:$U,20,FALSE),""))</f>
        <v/>
      </c>
      <c r="J1352" s="283" t="str">
        <f>IF(ISBLANK(F1352),"",VLOOKUP(LEFT(A1352,5),Unit!A:B,2,FALSE))</f>
        <v/>
      </c>
      <c r="K1352" s="243"/>
      <c r="L1352" s="243"/>
      <c r="M1352" s="291" t="str">
        <f t="shared" si="46"/>
        <v/>
      </c>
      <c r="N1352" s="292" t="str">
        <f>IF(ISBLANK(D1352),"",IFERROR(IF(VLOOKUP(A1352,'Np PL4 Stock'!A:J,10,FALSE)="Np4",D1352-VLOOKUP(A1352,'Np PL4 Stock'!A:E,5,FALSE),D1352-1-VLOOKUP(A1352,'Np PL4 Stock'!A:E,5,FALSE)),""))</f>
        <v/>
      </c>
      <c r="O1352" s="345"/>
      <c r="P1352" s="290"/>
      <c r="Q1352" s="300"/>
      <c r="R1352" s="336"/>
      <c r="S1352" s="301"/>
      <c r="T1352" s="301"/>
      <c r="U1352" s="336"/>
      <c r="V1352" s="354"/>
      <c r="W1352" s="355"/>
      <c r="X1352" s="349"/>
      <c r="Y1352" s="313" t="str">
        <f>IF(ISBLANK(X1352),"",IFERROR(IF(VLOOKUP(A1352,'Np PL4 Stock'!A:J,10,FALSE)="Np4",X1352-VLOOKUP(A1352,'Np PL4 Stock'!A:E,5,FALSE),X1352-1-VLOOKUP(A1352,'Np PL4 Stock'!A:E,5,FALSE)),""))</f>
        <v/>
      </c>
      <c r="Z1352" s="325"/>
      <c r="AA1352" s="315"/>
      <c r="AB1352" s="316"/>
      <c r="AC1352" s="317" t="str">
        <f>IF(ISBLANK(AB1352),"",IFERROR(IF(VLOOKUP(A1352,'Np PL4 Stock'!A:J,10,FALSE)="Np4",AB1352-VLOOKUP(A1352,'Np PL4 Stock'!A:E,5,FALSE),AB1352-1-VLOOKUP(A1352,'Np PL4 Stock'!A:E,5,FALSE)),""))</f>
        <v/>
      </c>
      <c r="AD1352" s="290"/>
      <c r="AE1352" s="300"/>
      <c r="AF1352" s="323"/>
      <c r="AG1352" s="335"/>
      <c r="AH1352" s="336"/>
      <c r="AI1352" s="335"/>
      <c r="AJ1352" s="326"/>
      <c r="AK1352" s="334"/>
    </row>
    <row r="1353" spans="1:37">
      <c r="A1353" s="280" t="str">
        <f t="shared" si="45"/>
        <v/>
      </c>
      <c r="B1353" s="281"/>
      <c r="C1353" s="282"/>
      <c r="D1353" s="282"/>
      <c r="E1353" s="243"/>
      <c r="F1353" s="244"/>
      <c r="G1353" s="243"/>
      <c r="H1353" s="283" t="str">
        <f>IF(ISBLANK(F1353),"",IFERROR(VLOOKUP(A1353,'Np PL4 Stock'!$A:$U,20,FALSE),""))</f>
        <v/>
      </c>
      <c r="J1353" s="283" t="str">
        <f>IF(ISBLANK(F1353),"",VLOOKUP(LEFT(A1353,5),Unit!A:B,2,FALSE))</f>
        <v/>
      </c>
      <c r="K1353" s="243"/>
      <c r="L1353" s="243"/>
      <c r="M1353" s="291" t="str">
        <f t="shared" si="46"/>
        <v/>
      </c>
      <c r="N1353" s="292" t="str">
        <f>IF(ISBLANK(D1353),"",IFERROR(IF(VLOOKUP(A1353,'Np PL4 Stock'!A:J,10,FALSE)="Np4",D1353-VLOOKUP(A1353,'Np PL4 Stock'!A:E,5,FALSE),D1353-1-VLOOKUP(A1353,'Np PL4 Stock'!A:E,5,FALSE)),""))</f>
        <v/>
      </c>
      <c r="O1353" s="345"/>
      <c r="P1353" s="290"/>
      <c r="Q1353" s="300"/>
      <c r="R1353" s="336"/>
      <c r="S1353" s="301"/>
      <c r="T1353" s="301"/>
      <c r="U1353" s="336"/>
      <c r="V1353" s="354"/>
      <c r="W1353" s="355"/>
      <c r="X1353" s="349"/>
      <c r="Y1353" s="313" t="str">
        <f>IF(ISBLANK(X1353),"",IFERROR(IF(VLOOKUP(A1353,'Np PL4 Stock'!A:J,10,FALSE)="Np4",X1353-VLOOKUP(A1353,'Np PL4 Stock'!A:E,5,FALSE),X1353-1-VLOOKUP(A1353,'Np PL4 Stock'!A:E,5,FALSE)),""))</f>
        <v/>
      </c>
      <c r="Z1353" s="325"/>
      <c r="AA1353" s="315"/>
      <c r="AB1353" s="316"/>
      <c r="AC1353" s="317" t="str">
        <f>IF(ISBLANK(AB1353),"",IFERROR(IF(VLOOKUP(A1353,'Np PL4 Stock'!A:J,10,FALSE)="Np4",AB1353-VLOOKUP(A1353,'Np PL4 Stock'!A:E,5,FALSE),AB1353-1-VLOOKUP(A1353,'Np PL4 Stock'!A:E,5,FALSE)),""))</f>
        <v/>
      </c>
      <c r="AD1353" s="290"/>
      <c r="AE1353" s="300"/>
      <c r="AF1353" s="323"/>
      <c r="AG1353" s="335"/>
      <c r="AH1353" s="336"/>
      <c r="AI1353" s="335"/>
      <c r="AJ1353" s="326"/>
      <c r="AK1353" s="334"/>
    </row>
    <row r="1354" spans="1:37">
      <c r="A1354" s="280" t="str">
        <f t="shared" si="45"/>
        <v/>
      </c>
      <c r="B1354" s="281"/>
      <c r="C1354" s="282"/>
      <c r="D1354" s="282"/>
      <c r="E1354" s="243"/>
      <c r="F1354" s="244"/>
      <c r="G1354" s="243"/>
      <c r="H1354" s="283" t="str">
        <f>IF(ISBLANK(F1354),"",IFERROR(VLOOKUP(A1354,'Np PL4 Stock'!$A:$U,20,FALSE),""))</f>
        <v/>
      </c>
      <c r="J1354" s="283" t="str">
        <f>IF(ISBLANK(F1354),"",VLOOKUP(LEFT(A1354,5),Unit!A:B,2,FALSE))</f>
        <v/>
      </c>
      <c r="K1354" s="243"/>
      <c r="L1354" s="243"/>
      <c r="M1354" s="291" t="str">
        <f t="shared" si="46"/>
        <v/>
      </c>
      <c r="N1354" s="292" t="str">
        <f>IF(ISBLANK(D1354),"",IFERROR(IF(VLOOKUP(A1354,'Np PL4 Stock'!A:J,10,FALSE)="Np4",D1354-VLOOKUP(A1354,'Np PL4 Stock'!A:E,5,FALSE),D1354-1-VLOOKUP(A1354,'Np PL4 Stock'!A:E,5,FALSE)),""))</f>
        <v/>
      </c>
      <c r="O1354" s="345"/>
      <c r="P1354" s="290"/>
      <c r="Q1354" s="300"/>
      <c r="R1354" s="336"/>
      <c r="S1354" s="301"/>
      <c r="T1354" s="301"/>
      <c r="U1354" s="336"/>
      <c r="V1354" s="354"/>
      <c r="W1354" s="355"/>
      <c r="X1354" s="349"/>
      <c r="Y1354" s="313" t="str">
        <f>IF(ISBLANK(X1354),"",IFERROR(IF(VLOOKUP(A1354,'Np PL4 Stock'!A:J,10,FALSE)="Np4",X1354-VLOOKUP(A1354,'Np PL4 Stock'!A:E,5,FALSE),X1354-1-VLOOKUP(A1354,'Np PL4 Stock'!A:E,5,FALSE)),""))</f>
        <v/>
      </c>
      <c r="Z1354" s="325"/>
      <c r="AA1354" s="315"/>
      <c r="AB1354" s="316"/>
      <c r="AC1354" s="317" t="str">
        <f>IF(ISBLANK(AB1354),"",IFERROR(IF(VLOOKUP(A1354,'Np PL4 Stock'!A:J,10,FALSE)="Np4",AB1354-VLOOKUP(A1354,'Np PL4 Stock'!A:E,5,FALSE),AB1354-1-VLOOKUP(A1354,'Np PL4 Stock'!A:E,5,FALSE)),""))</f>
        <v/>
      </c>
      <c r="AD1354" s="290"/>
      <c r="AE1354" s="300"/>
      <c r="AF1354" s="323"/>
      <c r="AG1354" s="335"/>
      <c r="AH1354" s="336"/>
      <c r="AI1354" s="335"/>
      <c r="AJ1354" s="326"/>
      <c r="AK1354" s="334"/>
    </row>
    <row r="1355" spans="1:37">
      <c r="A1355" s="280" t="str">
        <f t="shared" si="45"/>
        <v/>
      </c>
      <c r="B1355" s="281"/>
      <c r="C1355" s="282"/>
      <c r="D1355" s="282"/>
      <c r="E1355" s="243"/>
      <c r="F1355" s="244"/>
      <c r="G1355" s="243"/>
      <c r="H1355" s="283" t="str">
        <f>IF(ISBLANK(F1355),"",IFERROR(VLOOKUP(A1355,'Np PL4 Stock'!$A:$U,20,FALSE),""))</f>
        <v/>
      </c>
      <c r="J1355" s="283" t="str">
        <f>IF(ISBLANK(F1355),"",VLOOKUP(LEFT(A1355,5),Unit!A:B,2,FALSE))</f>
        <v/>
      </c>
      <c r="K1355" s="243"/>
      <c r="L1355" s="243"/>
      <c r="M1355" s="291" t="str">
        <f t="shared" si="46"/>
        <v/>
      </c>
      <c r="N1355" s="292" t="str">
        <f>IF(ISBLANK(D1355),"",IFERROR(IF(VLOOKUP(A1355,'Np PL4 Stock'!A:J,10,FALSE)="Np4",D1355-VLOOKUP(A1355,'Np PL4 Stock'!A:E,5,FALSE),D1355-1-VLOOKUP(A1355,'Np PL4 Stock'!A:E,5,FALSE)),""))</f>
        <v/>
      </c>
      <c r="O1355" s="345"/>
      <c r="P1355" s="290"/>
      <c r="Q1355" s="300"/>
      <c r="R1355" s="336"/>
      <c r="S1355" s="301"/>
      <c r="T1355" s="301"/>
      <c r="U1355" s="336"/>
      <c r="V1355" s="354"/>
      <c r="W1355" s="355"/>
      <c r="X1355" s="349"/>
      <c r="Y1355" s="313" t="str">
        <f>IF(ISBLANK(X1355),"",IFERROR(IF(VLOOKUP(A1355,'Np PL4 Stock'!A:J,10,FALSE)="Np4",X1355-VLOOKUP(A1355,'Np PL4 Stock'!A:E,5,FALSE),X1355-1-VLOOKUP(A1355,'Np PL4 Stock'!A:E,5,FALSE)),""))</f>
        <v/>
      </c>
      <c r="Z1355" s="325"/>
      <c r="AA1355" s="315"/>
      <c r="AB1355" s="316"/>
      <c r="AC1355" s="317" t="str">
        <f>IF(ISBLANK(AB1355),"",IFERROR(IF(VLOOKUP(A1355,'Np PL4 Stock'!A:J,10,FALSE)="Np4",AB1355-VLOOKUP(A1355,'Np PL4 Stock'!A:E,5,FALSE),AB1355-1-VLOOKUP(A1355,'Np PL4 Stock'!A:E,5,FALSE)),""))</f>
        <v/>
      </c>
      <c r="AD1355" s="290"/>
      <c r="AE1355" s="300"/>
      <c r="AF1355" s="323"/>
      <c r="AG1355" s="335"/>
      <c r="AH1355" s="336"/>
      <c r="AI1355" s="335"/>
      <c r="AJ1355" s="326"/>
      <c r="AK1355" s="334"/>
    </row>
    <row r="1356" spans="1:37">
      <c r="A1356" s="280" t="str">
        <f t="shared" si="45"/>
        <v/>
      </c>
      <c r="B1356" s="281"/>
      <c r="C1356" s="282"/>
      <c r="D1356" s="282"/>
      <c r="E1356" s="243"/>
      <c r="F1356" s="244"/>
      <c r="G1356" s="243"/>
      <c r="H1356" s="283" t="str">
        <f>IF(ISBLANK(F1356),"",IFERROR(VLOOKUP(A1356,'Np PL4 Stock'!$A:$U,20,FALSE),""))</f>
        <v/>
      </c>
      <c r="J1356" s="283" t="str">
        <f>IF(ISBLANK(F1356),"",VLOOKUP(LEFT(A1356,5),Unit!A:B,2,FALSE))</f>
        <v/>
      </c>
      <c r="K1356" s="243"/>
      <c r="L1356" s="243"/>
      <c r="M1356" s="291" t="str">
        <f t="shared" si="46"/>
        <v/>
      </c>
      <c r="N1356" s="292" t="str">
        <f>IF(ISBLANK(D1356),"",IFERROR(IF(VLOOKUP(A1356,'Np PL4 Stock'!A:J,10,FALSE)="Np4",D1356-VLOOKUP(A1356,'Np PL4 Stock'!A:E,5,FALSE),D1356-1-VLOOKUP(A1356,'Np PL4 Stock'!A:E,5,FALSE)),""))</f>
        <v/>
      </c>
      <c r="O1356" s="345"/>
      <c r="P1356" s="290"/>
      <c r="Q1356" s="300"/>
      <c r="R1356" s="336"/>
      <c r="S1356" s="301"/>
      <c r="T1356" s="301"/>
      <c r="U1356" s="336"/>
      <c r="V1356" s="354"/>
      <c r="W1356" s="355"/>
      <c r="X1356" s="349"/>
      <c r="Y1356" s="313" t="str">
        <f>IF(ISBLANK(X1356),"",IFERROR(IF(VLOOKUP(A1356,'Np PL4 Stock'!A:J,10,FALSE)="Np4",X1356-VLOOKUP(A1356,'Np PL4 Stock'!A:E,5,FALSE),X1356-1-VLOOKUP(A1356,'Np PL4 Stock'!A:E,5,FALSE)),""))</f>
        <v/>
      </c>
      <c r="Z1356" s="325"/>
      <c r="AA1356" s="315"/>
      <c r="AB1356" s="316"/>
      <c r="AC1356" s="317" t="str">
        <f>IF(ISBLANK(AB1356),"",IFERROR(IF(VLOOKUP(A1356,'Np PL4 Stock'!A:J,10,FALSE)="Np4",AB1356-VLOOKUP(A1356,'Np PL4 Stock'!A:E,5,FALSE),AB1356-1-VLOOKUP(A1356,'Np PL4 Stock'!A:E,5,FALSE)),""))</f>
        <v/>
      </c>
      <c r="AD1356" s="290"/>
      <c r="AE1356" s="300"/>
      <c r="AF1356" s="323"/>
      <c r="AG1356" s="335"/>
      <c r="AH1356" s="336"/>
      <c r="AI1356" s="335"/>
      <c r="AJ1356" s="326"/>
      <c r="AK1356" s="334"/>
    </row>
    <row r="1357" spans="1:37">
      <c r="A1357" s="280" t="str">
        <f t="shared" si="45"/>
        <v/>
      </c>
      <c r="B1357" s="281"/>
      <c r="C1357" s="282"/>
      <c r="D1357" s="282"/>
      <c r="E1357" s="243"/>
      <c r="F1357" s="244"/>
      <c r="G1357" s="243"/>
      <c r="H1357" s="283" t="str">
        <f>IF(ISBLANK(F1357),"",IFERROR(VLOOKUP(A1357,'Np PL4 Stock'!$A:$U,20,FALSE),""))</f>
        <v/>
      </c>
      <c r="J1357" s="283" t="str">
        <f>IF(ISBLANK(F1357),"",VLOOKUP(LEFT(A1357,5),Unit!A:B,2,FALSE))</f>
        <v/>
      </c>
      <c r="K1357" s="243"/>
      <c r="L1357" s="243"/>
      <c r="M1357" s="291" t="str">
        <f t="shared" si="46"/>
        <v/>
      </c>
      <c r="N1357" s="292" t="str">
        <f>IF(ISBLANK(D1357),"",IFERROR(IF(VLOOKUP(A1357,'Np PL4 Stock'!A:J,10,FALSE)="Np4",D1357-VLOOKUP(A1357,'Np PL4 Stock'!A:E,5,FALSE),D1357-1-VLOOKUP(A1357,'Np PL4 Stock'!A:E,5,FALSE)),""))</f>
        <v/>
      </c>
      <c r="O1357" s="345"/>
      <c r="P1357" s="290"/>
      <c r="Q1357" s="300"/>
      <c r="R1357" s="336"/>
      <c r="S1357" s="301"/>
      <c r="T1357" s="301"/>
      <c r="U1357" s="336"/>
      <c r="V1357" s="354"/>
      <c r="W1357" s="355"/>
      <c r="X1357" s="349"/>
      <c r="Y1357" s="313" t="str">
        <f>IF(ISBLANK(X1357),"",IFERROR(IF(VLOOKUP(A1357,'Np PL4 Stock'!A:J,10,FALSE)="Np4",X1357-VLOOKUP(A1357,'Np PL4 Stock'!A:E,5,FALSE),X1357-1-VLOOKUP(A1357,'Np PL4 Stock'!A:E,5,FALSE)),""))</f>
        <v/>
      </c>
      <c r="Z1357" s="325"/>
      <c r="AA1357" s="315"/>
      <c r="AB1357" s="316"/>
      <c r="AC1357" s="317" t="str">
        <f>IF(ISBLANK(AB1357),"",IFERROR(IF(VLOOKUP(A1357,'Np PL4 Stock'!A:J,10,FALSE)="Np4",AB1357-VLOOKUP(A1357,'Np PL4 Stock'!A:E,5,FALSE),AB1357-1-VLOOKUP(A1357,'Np PL4 Stock'!A:E,5,FALSE)),""))</f>
        <v/>
      </c>
      <c r="AD1357" s="290"/>
      <c r="AE1357" s="300"/>
      <c r="AF1357" s="323"/>
      <c r="AG1357" s="335"/>
      <c r="AH1357" s="336"/>
      <c r="AI1357" s="335"/>
      <c r="AJ1357" s="326"/>
      <c r="AK1357" s="334"/>
    </row>
    <row r="1358" spans="1:37">
      <c r="A1358" s="280" t="str">
        <f t="shared" si="45"/>
        <v/>
      </c>
      <c r="B1358" s="281"/>
      <c r="C1358" s="282"/>
      <c r="D1358" s="282"/>
      <c r="E1358" s="243"/>
      <c r="F1358" s="244"/>
      <c r="G1358" s="243"/>
      <c r="H1358" s="283" t="str">
        <f>IF(ISBLANK(F1358),"",IFERROR(VLOOKUP(A1358,'Np PL4 Stock'!$A:$U,20,FALSE),""))</f>
        <v/>
      </c>
      <c r="J1358" s="283" t="str">
        <f>IF(ISBLANK(F1358),"",VLOOKUP(LEFT(A1358,5),Unit!A:B,2,FALSE))</f>
        <v/>
      </c>
      <c r="K1358" s="243"/>
      <c r="L1358" s="243"/>
      <c r="M1358" s="291" t="str">
        <f t="shared" si="46"/>
        <v/>
      </c>
      <c r="N1358" s="292" t="str">
        <f>IF(ISBLANK(D1358),"",IFERROR(IF(VLOOKUP(A1358,'Np PL4 Stock'!A:J,10,FALSE)="Np4",D1358-VLOOKUP(A1358,'Np PL4 Stock'!A:E,5,FALSE),D1358-1-VLOOKUP(A1358,'Np PL4 Stock'!A:E,5,FALSE)),""))</f>
        <v/>
      </c>
      <c r="O1358" s="345"/>
      <c r="P1358" s="290"/>
      <c r="Q1358" s="300"/>
      <c r="R1358" s="336"/>
      <c r="S1358" s="301"/>
      <c r="T1358" s="301"/>
      <c r="U1358" s="336"/>
      <c r="V1358" s="354"/>
      <c r="W1358" s="355"/>
      <c r="X1358" s="349"/>
      <c r="Y1358" s="313" t="str">
        <f>IF(ISBLANK(X1358),"",IFERROR(IF(VLOOKUP(A1358,'Np PL4 Stock'!A:J,10,FALSE)="Np4",X1358-VLOOKUP(A1358,'Np PL4 Stock'!A:E,5,FALSE),X1358-1-VLOOKUP(A1358,'Np PL4 Stock'!A:E,5,FALSE)),""))</f>
        <v/>
      </c>
      <c r="Z1358" s="325"/>
      <c r="AA1358" s="315"/>
      <c r="AB1358" s="316"/>
      <c r="AC1358" s="317" t="str">
        <f>IF(ISBLANK(AB1358),"",IFERROR(IF(VLOOKUP(A1358,'Np PL4 Stock'!A:J,10,FALSE)="Np4",AB1358-VLOOKUP(A1358,'Np PL4 Stock'!A:E,5,FALSE),AB1358-1-VLOOKUP(A1358,'Np PL4 Stock'!A:E,5,FALSE)),""))</f>
        <v/>
      </c>
      <c r="AD1358" s="290"/>
      <c r="AE1358" s="300"/>
      <c r="AF1358" s="323"/>
      <c r="AG1358" s="335"/>
      <c r="AH1358" s="336"/>
      <c r="AI1358" s="335"/>
      <c r="AJ1358" s="326"/>
      <c r="AK1358" s="334"/>
    </row>
    <row r="1359" spans="1:37">
      <c r="A1359" s="280" t="str">
        <f t="shared" si="45"/>
        <v/>
      </c>
      <c r="B1359" s="281"/>
      <c r="C1359" s="282"/>
      <c r="D1359" s="282"/>
      <c r="E1359" s="243"/>
      <c r="F1359" s="244"/>
      <c r="G1359" s="243"/>
      <c r="H1359" s="283" t="str">
        <f>IF(ISBLANK(F1359),"",IFERROR(VLOOKUP(A1359,'Np PL4 Stock'!$A:$U,20,FALSE),""))</f>
        <v/>
      </c>
      <c r="J1359" s="283" t="str">
        <f>IF(ISBLANK(F1359),"",VLOOKUP(LEFT(A1359,5),Unit!A:B,2,FALSE))</f>
        <v/>
      </c>
      <c r="K1359" s="243"/>
      <c r="L1359" s="243"/>
      <c r="M1359" s="291" t="str">
        <f t="shared" si="46"/>
        <v/>
      </c>
      <c r="N1359" s="292" t="str">
        <f>IF(ISBLANK(D1359),"",IFERROR(IF(VLOOKUP(A1359,'Np PL4 Stock'!A:J,10,FALSE)="Np4",D1359-VLOOKUP(A1359,'Np PL4 Stock'!A:E,5,FALSE),D1359-1-VLOOKUP(A1359,'Np PL4 Stock'!A:E,5,FALSE)),""))</f>
        <v/>
      </c>
      <c r="O1359" s="345"/>
      <c r="P1359" s="290"/>
      <c r="Q1359" s="300"/>
      <c r="R1359" s="336"/>
      <c r="S1359" s="301"/>
      <c r="T1359" s="301"/>
      <c r="U1359" s="336"/>
      <c r="V1359" s="354"/>
      <c r="W1359" s="355"/>
      <c r="X1359" s="349"/>
      <c r="Y1359" s="313" t="str">
        <f>IF(ISBLANK(X1359),"",IFERROR(IF(VLOOKUP(A1359,'Np PL4 Stock'!A:J,10,FALSE)="Np4",X1359-VLOOKUP(A1359,'Np PL4 Stock'!A:E,5,FALSE),X1359-1-VLOOKUP(A1359,'Np PL4 Stock'!A:E,5,FALSE)),""))</f>
        <v/>
      </c>
      <c r="Z1359" s="325"/>
      <c r="AA1359" s="315"/>
      <c r="AB1359" s="316"/>
      <c r="AC1359" s="317" t="str">
        <f>IF(ISBLANK(AB1359),"",IFERROR(IF(VLOOKUP(A1359,'Np PL4 Stock'!A:J,10,FALSE)="Np4",AB1359-VLOOKUP(A1359,'Np PL4 Stock'!A:E,5,FALSE),AB1359-1-VLOOKUP(A1359,'Np PL4 Stock'!A:E,5,FALSE)),""))</f>
        <v/>
      </c>
      <c r="AD1359" s="290"/>
      <c r="AE1359" s="300"/>
      <c r="AF1359" s="323"/>
      <c r="AG1359" s="335"/>
      <c r="AH1359" s="336"/>
      <c r="AI1359" s="335"/>
      <c r="AJ1359" s="326"/>
      <c r="AK1359" s="334"/>
    </row>
    <row r="1360" spans="1:37">
      <c r="A1360" s="280" t="str">
        <f t="shared" si="45"/>
        <v/>
      </c>
      <c r="B1360" s="281"/>
      <c r="C1360" s="282"/>
      <c r="D1360" s="282"/>
      <c r="E1360" s="243"/>
      <c r="F1360" s="244"/>
      <c r="G1360" s="243"/>
      <c r="H1360" s="283" t="str">
        <f>IF(ISBLANK(F1360),"",IFERROR(VLOOKUP(A1360,'Np PL4 Stock'!$A:$U,20,FALSE),""))</f>
        <v/>
      </c>
      <c r="J1360" s="283" t="str">
        <f>IF(ISBLANK(F1360),"",VLOOKUP(LEFT(A1360,5),Unit!A:B,2,FALSE))</f>
        <v/>
      </c>
      <c r="K1360" s="243"/>
      <c r="L1360" s="243"/>
      <c r="M1360" s="291" t="str">
        <f t="shared" si="46"/>
        <v/>
      </c>
      <c r="N1360" s="292" t="str">
        <f>IF(ISBLANK(D1360),"",IFERROR(IF(VLOOKUP(A1360,'Np PL4 Stock'!A:J,10,FALSE)="Np4",D1360-VLOOKUP(A1360,'Np PL4 Stock'!A:E,5,FALSE),D1360-1-VLOOKUP(A1360,'Np PL4 Stock'!A:E,5,FALSE)),""))</f>
        <v/>
      </c>
      <c r="O1360" s="345"/>
      <c r="P1360" s="290"/>
      <c r="Q1360" s="300"/>
      <c r="R1360" s="336"/>
      <c r="S1360" s="301"/>
      <c r="T1360" s="301"/>
      <c r="U1360" s="336"/>
      <c r="V1360" s="354"/>
      <c r="W1360" s="355"/>
      <c r="X1360" s="349"/>
      <c r="Y1360" s="313" t="str">
        <f>IF(ISBLANK(X1360),"",IFERROR(IF(VLOOKUP(A1360,'Np PL4 Stock'!A:J,10,FALSE)="Np4",X1360-VLOOKUP(A1360,'Np PL4 Stock'!A:E,5,FALSE),X1360-1-VLOOKUP(A1360,'Np PL4 Stock'!A:E,5,FALSE)),""))</f>
        <v/>
      </c>
      <c r="Z1360" s="325"/>
      <c r="AA1360" s="315"/>
      <c r="AB1360" s="316"/>
      <c r="AC1360" s="317" t="str">
        <f>IF(ISBLANK(AB1360),"",IFERROR(IF(VLOOKUP(A1360,'Np PL4 Stock'!A:J,10,FALSE)="Np4",AB1360-VLOOKUP(A1360,'Np PL4 Stock'!A:E,5,FALSE),AB1360-1-VLOOKUP(A1360,'Np PL4 Stock'!A:E,5,FALSE)),""))</f>
        <v/>
      </c>
      <c r="AD1360" s="290"/>
      <c r="AE1360" s="300"/>
      <c r="AF1360" s="323"/>
      <c r="AG1360" s="335"/>
      <c r="AH1360" s="336"/>
      <c r="AI1360" s="335"/>
      <c r="AJ1360" s="326"/>
      <c r="AK1360" s="334"/>
    </row>
    <row r="1361" spans="1:37">
      <c r="A1361" s="280" t="str">
        <f t="shared" si="45"/>
        <v/>
      </c>
      <c r="B1361" s="281"/>
      <c r="C1361" s="282"/>
      <c r="D1361" s="282"/>
      <c r="E1361" s="243"/>
      <c r="F1361" s="244"/>
      <c r="G1361" s="243"/>
      <c r="H1361" s="283" t="str">
        <f>IF(ISBLANK(F1361),"",IFERROR(VLOOKUP(A1361,'Np PL4 Stock'!$A:$U,20,FALSE),""))</f>
        <v/>
      </c>
      <c r="J1361" s="283" t="str">
        <f>IF(ISBLANK(F1361),"",VLOOKUP(LEFT(A1361,5),Unit!A:B,2,FALSE))</f>
        <v/>
      </c>
      <c r="K1361" s="243"/>
      <c r="L1361" s="243"/>
      <c r="M1361" s="291" t="str">
        <f t="shared" si="46"/>
        <v/>
      </c>
      <c r="N1361" s="292" t="str">
        <f>IF(ISBLANK(D1361),"",IFERROR(IF(VLOOKUP(A1361,'Np PL4 Stock'!A:J,10,FALSE)="Np4",D1361-VLOOKUP(A1361,'Np PL4 Stock'!A:E,5,FALSE),D1361-1-VLOOKUP(A1361,'Np PL4 Stock'!A:E,5,FALSE)),""))</f>
        <v/>
      </c>
      <c r="O1361" s="345"/>
      <c r="P1361" s="290"/>
      <c r="Q1361" s="300"/>
      <c r="R1361" s="336"/>
      <c r="S1361" s="301"/>
      <c r="T1361" s="301"/>
      <c r="U1361" s="336"/>
      <c r="V1361" s="354"/>
      <c r="W1361" s="355"/>
      <c r="X1361" s="349"/>
      <c r="Y1361" s="313" t="str">
        <f>IF(ISBLANK(X1361),"",IFERROR(IF(VLOOKUP(A1361,'Np PL4 Stock'!A:J,10,FALSE)="Np4",X1361-VLOOKUP(A1361,'Np PL4 Stock'!A:E,5,FALSE),X1361-1-VLOOKUP(A1361,'Np PL4 Stock'!A:E,5,FALSE)),""))</f>
        <v/>
      </c>
      <c r="Z1361" s="325"/>
      <c r="AA1361" s="315"/>
      <c r="AB1361" s="316"/>
      <c r="AC1361" s="317" t="str">
        <f>IF(ISBLANK(AB1361),"",IFERROR(IF(VLOOKUP(A1361,'Np PL4 Stock'!A:J,10,FALSE)="Np4",AB1361-VLOOKUP(A1361,'Np PL4 Stock'!A:E,5,FALSE),AB1361-1-VLOOKUP(A1361,'Np PL4 Stock'!A:E,5,FALSE)),""))</f>
        <v/>
      </c>
      <c r="AD1361" s="290"/>
      <c r="AE1361" s="300"/>
      <c r="AF1361" s="323"/>
      <c r="AG1361" s="335"/>
      <c r="AH1361" s="336"/>
      <c r="AI1361" s="335"/>
      <c r="AJ1361" s="326"/>
      <c r="AK1361" s="334"/>
    </row>
    <row r="1362" spans="1:37">
      <c r="A1362" s="280" t="str">
        <f t="shared" si="45"/>
        <v/>
      </c>
      <c r="B1362" s="281"/>
      <c r="C1362" s="282"/>
      <c r="D1362" s="282"/>
      <c r="E1362" s="243"/>
      <c r="F1362" s="244"/>
      <c r="G1362" s="243"/>
      <c r="H1362" s="283" t="str">
        <f>IF(ISBLANK(F1362),"",IFERROR(VLOOKUP(A1362,'Np PL4 Stock'!$A:$U,20,FALSE),""))</f>
        <v/>
      </c>
      <c r="J1362" s="283" t="str">
        <f>IF(ISBLANK(F1362),"",VLOOKUP(LEFT(A1362,5),Unit!A:B,2,FALSE))</f>
        <v/>
      </c>
      <c r="K1362" s="243"/>
      <c r="L1362" s="243"/>
      <c r="M1362" s="291" t="str">
        <f t="shared" si="46"/>
        <v/>
      </c>
      <c r="N1362" s="292" t="str">
        <f>IF(ISBLANK(D1362),"",IFERROR(IF(VLOOKUP(A1362,'Np PL4 Stock'!A:J,10,FALSE)="Np4",D1362-VLOOKUP(A1362,'Np PL4 Stock'!A:E,5,FALSE),D1362-1-VLOOKUP(A1362,'Np PL4 Stock'!A:E,5,FALSE)),""))</f>
        <v/>
      </c>
      <c r="O1362" s="345"/>
      <c r="P1362" s="290"/>
      <c r="Q1362" s="300"/>
      <c r="R1362" s="336"/>
      <c r="S1362" s="301"/>
      <c r="T1362" s="301"/>
      <c r="U1362" s="336"/>
      <c r="V1362" s="354"/>
      <c r="W1362" s="355"/>
      <c r="X1362" s="349"/>
      <c r="Y1362" s="313" t="str">
        <f>IF(ISBLANK(X1362),"",IFERROR(IF(VLOOKUP(A1362,'Np PL4 Stock'!A:J,10,FALSE)="Np4",X1362-VLOOKUP(A1362,'Np PL4 Stock'!A:E,5,FALSE),X1362-1-VLOOKUP(A1362,'Np PL4 Stock'!A:E,5,FALSE)),""))</f>
        <v/>
      </c>
      <c r="Z1362" s="325"/>
      <c r="AA1362" s="315"/>
      <c r="AB1362" s="316"/>
      <c r="AC1362" s="317" t="str">
        <f>IF(ISBLANK(AB1362),"",IFERROR(IF(VLOOKUP(A1362,'Np PL4 Stock'!A:J,10,FALSE)="Np4",AB1362-VLOOKUP(A1362,'Np PL4 Stock'!A:E,5,FALSE),AB1362-1-VLOOKUP(A1362,'Np PL4 Stock'!A:E,5,FALSE)),""))</f>
        <v/>
      </c>
      <c r="AD1362" s="290"/>
      <c r="AE1362" s="300"/>
      <c r="AF1362" s="323"/>
      <c r="AG1362" s="335"/>
      <c r="AH1362" s="336"/>
      <c r="AI1362" s="335"/>
      <c r="AJ1362" s="326"/>
      <c r="AK1362" s="334"/>
    </row>
    <row r="1363" spans="1:37">
      <c r="A1363" s="280" t="str">
        <f t="shared" si="45"/>
        <v/>
      </c>
      <c r="B1363" s="281"/>
      <c r="C1363" s="282"/>
      <c r="D1363" s="282"/>
      <c r="E1363" s="243"/>
      <c r="F1363" s="244"/>
      <c r="G1363" s="243"/>
      <c r="H1363" s="283" t="str">
        <f>IF(ISBLANK(F1363),"",IFERROR(VLOOKUP(A1363,'Np PL4 Stock'!$A:$U,20,FALSE),""))</f>
        <v/>
      </c>
      <c r="J1363" s="283" t="str">
        <f>IF(ISBLANK(F1363),"",VLOOKUP(LEFT(A1363,5),Unit!A:B,2,FALSE))</f>
        <v/>
      </c>
      <c r="K1363" s="243"/>
      <c r="L1363" s="243"/>
      <c r="M1363" s="291" t="str">
        <f t="shared" si="46"/>
        <v/>
      </c>
      <c r="N1363" s="292" t="str">
        <f>IF(ISBLANK(D1363),"",IFERROR(IF(VLOOKUP(A1363,'Np PL4 Stock'!A:J,10,FALSE)="Np4",D1363-VLOOKUP(A1363,'Np PL4 Stock'!A:E,5,FALSE),D1363-1-VLOOKUP(A1363,'Np PL4 Stock'!A:E,5,FALSE)),""))</f>
        <v/>
      </c>
      <c r="O1363" s="345"/>
      <c r="P1363" s="290"/>
      <c r="Q1363" s="300"/>
      <c r="R1363" s="336"/>
      <c r="S1363" s="301"/>
      <c r="T1363" s="301"/>
      <c r="U1363" s="336"/>
      <c r="V1363" s="354"/>
      <c r="W1363" s="355"/>
      <c r="X1363" s="349"/>
      <c r="Y1363" s="313" t="str">
        <f>IF(ISBLANK(X1363),"",IFERROR(IF(VLOOKUP(A1363,'Np PL4 Stock'!A:J,10,FALSE)="Np4",X1363-VLOOKUP(A1363,'Np PL4 Stock'!A:E,5,FALSE),X1363-1-VLOOKUP(A1363,'Np PL4 Stock'!A:E,5,FALSE)),""))</f>
        <v/>
      </c>
      <c r="Z1363" s="325"/>
      <c r="AA1363" s="315"/>
      <c r="AB1363" s="316"/>
      <c r="AC1363" s="317" t="str">
        <f>IF(ISBLANK(AB1363),"",IFERROR(IF(VLOOKUP(A1363,'Np PL4 Stock'!A:J,10,FALSE)="Np4",AB1363-VLOOKUP(A1363,'Np PL4 Stock'!A:E,5,FALSE),AB1363-1-VLOOKUP(A1363,'Np PL4 Stock'!A:E,5,FALSE)),""))</f>
        <v/>
      </c>
      <c r="AD1363" s="290"/>
      <c r="AE1363" s="300"/>
      <c r="AF1363" s="323"/>
      <c r="AG1363" s="335"/>
      <c r="AH1363" s="336"/>
      <c r="AI1363" s="335"/>
      <c r="AJ1363" s="326"/>
      <c r="AK1363" s="334"/>
    </row>
    <row r="1364" spans="1:37">
      <c r="A1364" s="280" t="str">
        <f t="shared" si="45"/>
        <v/>
      </c>
      <c r="B1364" s="281"/>
      <c r="C1364" s="282"/>
      <c r="D1364" s="282"/>
      <c r="E1364" s="243"/>
      <c r="F1364" s="244"/>
      <c r="G1364" s="243"/>
      <c r="H1364" s="283" t="str">
        <f>IF(ISBLANK(F1364),"",IFERROR(VLOOKUP(A1364,'Np PL4 Stock'!$A:$U,20,FALSE),""))</f>
        <v/>
      </c>
      <c r="J1364" s="283" t="str">
        <f>IF(ISBLANK(F1364),"",VLOOKUP(LEFT(A1364,5),Unit!A:B,2,FALSE))</f>
        <v/>
      </c>
      <c r="K1364" s="243"/>
      <c r="L1364" s="243"/>
      <c r="M1364" s="291" t="str">
        <f t="shared" si="46"/>
        <v/>
      </c>
      <c r="N1364" s="292" t="str">
        <f>IF(ISBLANK(D1364),"",IFERROR(IF(VLOOKUP(A1364,'Np PL4 Stock'!A:J,10,FALSE)="Np4",D1364-VLOOKUP(A1364,'Np PL4 Stock'!A:E,5,FALSE),D1364-1-VLOOKUP(A1364,'Np PL4 Stock'!A:E,5,FALSE)),""))</f>
        <v/>
      </c>
      <c r="O1364" s="345"/>
      <c r="P1364" s="290"/>
      <c r="Q1364" s="300"/>
      <c r="R1364" s="336"/>
      <c r="S1364" s="301"/>
      <c r="T1364" s="301"/>
      <c r="U1364" s="336"/>
      <c r="V1364" s="354"/>
      <c r="W1364" s="355"/>
      <c r="X1364" s="349"/>
      <c r="Y1364" s="313" t="str">
        <f>IF(ISBLANK(X1364),"",IFERROR(IF(VLOOKUP(A1364,'Np PL4 Stock'!A:J,10,FALSE)="Np4",X1364-VLOOKUP(A1364,'Np PL4 Stock'!A:E,5,FALSE),X1364-1-VLOOKUP(A1364,'Np PL4 Stock'!A:E,5,FALSE)),""))</f>
        <v/>
      </c>
      <c r="Z1364" s="325"/>
      <c r="AA1364" s="315"/>
      <c r="AB1364" s="316"/>
      <c r="AC1364" s="317" t="str">
        <f>IF(ISBLANK(AB1364),"",IFERROR(IF(VLOOKUP(A1364,'Np PL4 Stock'!A:J,10,FALSE)="Np4",AB1364-VLOOKUP(A1364,'Np PL4 Stock'!A:E,5,FALSE),AB1364-1-VLOOKUP(A1364,'Np PL4 Stock'!A:E,5,FALSE)),""))</f>
        <v/>
      </c>
      <c r="AD1364" s="290"/>
      <c r="AE1364" s="300"/>
      <c r="AF1364" s="323"/>
      <c r="AG1364" s="335"/>
      <c r="AH1364" s="336"/>
      <c r="AI1364" s="335"/>
      <c r="AJ1364" s="326"/>
      <c r="AK1364" s="334"/>
    </row>
    <row r="1365" spans="1:37">
      <c r="A1365" s="280" t="str">
        <f t="shared" si="45"/>
        <v/>
      </c>
      <c r="B1365" s="281"/>
      <c r="C1365" s="282"/>
      <c r="D1365" s="282"/>
      <c r="E1365" s="243"/>
      <c r="F1365" s="244"/>
      <c r="G1365" s="243"/>
      <c r="H1365" s="283" t="str">
        <f>IF(ISBLANK(F1365),"",IFERROR(VLOOKUP(A1365,'Np PL4 Stock'!$A:$U,20,FALSE),""))</f>
        <v/>
      </c>
      <c r="J1365" s="283" t="str">
        <f>IF(ISBLANK(F1365),"",VLOOKUP(LEFT(A1365,5),Unit!A:B,2,FALSE))</f>
        <v/>
      </c>
      <c r="K1365" s="243"/>
      <c r="L1365" s="243"/>
      <c r="M1365" s="291" t="str">
        <f t="shared" si="46"/>
        <v/>
      </c>
      <c r="N1365" s="292" t="str">
        <f>IF(ISBLANK(D1365),"",IFERROR(IF(VLOOKUP(A1365,'Np PL4 Stock'!A:J,10,FALSE)="Np4",D1365-VLOOKUP(A1365,'Np PL4 Stock'!A:E,5,FALSE),D1365-1-VLOOKUP(A1365,'Np PL4 Stock'!A:E,5,FALSE)),""))</f>
        <v/>
      </c>
      <c r="O1365" s="345"/>
      <c r="P1365" s="290"/>
      <c r="Q1365" s="300"/>
      <c r="R1365" s="336"/>
      <c r="S1365" s="301"/>
      <c r="T1365" s="301"/>
      <c r="U1365" s="336"/>
      <c r="V1365" s="354"/>
      <c r="W1365" s="355"/>
      <c r="X1365" s="349"/>
      <c r="Y1365" s="313" t="str">
        <f>IF(ISBLANK(X1365),"",IFERROR(IF(VLOOKUP(A1365,'Np PL4 Stock'!A:J,10,FALSE)="Np4",X1365-VLOOKUP(A1365,'Np PL4 Stock'!A:E,5,FALSE),X1365-1-VLOOKUP(A1365,'Np PL4 Stock'!A:E,5,FALSE)),""))</f>
        <v/>
      </c>
      <c r="Z1365" s="325"/>
      <c r="AA1365" s="315"/>
      <c r="AB1365" s="316"/>
      <c r="AC1365" s="317" t="str">
        <f>IF(ISBLANK(AB1365),"",IFERROR(IF(VLOOKUP(A1365,'Np PL4 Stock'!A:J,10,FALSE)="Np4",AB1365-VLOOKUP(A1365,'Np PL4 Stock'!A:E,5,FALSE),AB1365-1-VLOOKUP(A1365,'Np PL4 Stock'!A:E,5,FALSE)),""))</f>
        <v/>
      </c>
      <c r="AD1365" s="290"/>
      <c r="AE1365" s="300"/>
      <c r="AF1365" s="323"/>
      <c r="AG1365" s="335"/>
      <c r="AH1365" s="336"/>
      <c r="AI1365" s="335"/>
      <c r="AJ1365" s="326"/>
      <c r="AK1365" s="334"/>
    </row>
    <row r="1366" spans="1:37">
      <c r="A1366" s="280" t="str">
        <f t="shared" si="45"/>
        <v/>
      </c>
      <c r="B1366" s="281"/>
      <c r="C1366" s="282"/>
      <c r="D1366" s="282"/>
      <c r="E1366" s="243"/>
      <c r="F1366" s="244"/>
      <c r="G1366" s="243"/>
      <c r="H1366" s="283" t="str">
        <f>IF(ISBLANK(F1366),"",IFERROR(VLOOKUP(A1366,'Np PL4 Stock'!$A:$U,20,FALSE),""))</f>
        <v/>
      </c>
      <c r="J1366" s="283" t="str">
        <f>IF(ISBLANK(F1366),"",VLOOKUP(LEFT(A1366,5),Unit!A:B,2,FALSE))</f>
        <v/>
      </c>
      <c r="K1366" s="243"/>
      <c r="L1366" s="243"/>
      <c r="M1366" s="291" t="str">
        <f t="shared" si="46"/>
        <v/>
      </c>
      <c r="N1366" s="292" t="str">
        <f>IF(ISBLANK(D1366),"",IFERROR(IF(VLOOKUP(A1366,'Np PL4 Stock'!A:J,10,FALSE)="Np4",D1366-VLOOKUP(A1366,'Np PL4 Stock'!A:E,5,FALSE),D1366-1-VLOOKUP(A1366,'Np PL4 Stock'!A:E,5,FALSE)),""))</f>
        <v/>
      </c>
      <c r="O1366" s="345"/>
      <c r="P1366" s="290"/>
      <c r="Q1366" s="300"/>
      <c r="R1366" s="336"/>
      <c r="S1366" s="301"/>
      <c r="T1366" s="301"/>
      <c r="U1366" s="336"/>
      <c r="V1366" s="354"/>
      <c r="W1366" s="355"/>
      <c r="X1366" s="349"/>
      <c r="Y1366" s="313" t="str">
        <f>IF(ISBLANK(X1366),"",IFERROR(IF(VLOOKUP(A1366,'Np PL4 Stock'!A:J,10,FALSE)="Np4",X1366-VLOOKUP(A1366,'Np PL4 Stock'!A:E,5,FALSE),X1366-1-VLOOKUP(A1366,'Np PL4 Stock'!A:E,5,FALSE)),""))</f>
        <v/>
      </c>
      <c r="Z1366" s="325"/>
      <c r="AA1366" s="315"/>
      <c r="AB1366" s="316"/>
      <c r="AC1366" s="317" t="str">
        <f>IF(ISBLANK(AB1366),"",IFERROR(IF(VLOOKUP(A1366,'Np PL4 Stock'!A:J,10,FALSE)="Np4",AB1366-VLOOKUP(A1366,'Np PL4 Stock'!A:E,5,FALSE),AB1366-1-VLOOKUP(A1366,'Np PL4 Stock'!A:E,5,FALSE)),""))</f>
        <v/>
      </c>
      <c r="AD1366" s="290"/>
      <c r="AE1366" s="300"/>
      <c r="AF1366" s="323"/>
      <c r="AG1366" s="335"/>
      <c r="AH1366" s="336"/>
      <c r="AI1366" s="335"/>
      <c r="AJ1366" s="326"/>
      <c r="AK1366" s="334"/>
    </row>
    <row r="1367" spans="1:37">
      <c r="A1367" s="280" t="str">
        <f t="shared" si="45"/>
        <v/>
      </c>
      <c r="B1367" s="281"/>
      <c r="C1367" s="282"/>
      <c r="D1367" s="282"/>
      <c r="E1367" s="243"/>
      <c r="F1367" s="244"/>
      <c r="G1367" s="243"/>
      <c r="H1367" s="283" t="str">
        <f>IF(ISBLANK(F1367),"",IFERROR(VLOOKUP(A1367,'Np PL4 Stock'!$A:$U,20,FALSE),""))</f>
        <v/>
      </c>
      <c r="J1367" s="283" t="str">
        <f>IF(ISBLANK(F1367),"",VLOOKUP(LEFT(A1367,5),Unit!A:B,2,FALSE))</f>
        <v/>
      </c>
      <c r="K1367" s="243"/>
      <c r="L1367" s="243"/>
      <c r="M1367" s="291" t="str">
        <f t="shared" si="46"/>
        <v/>
      </c>
      <c r="N1367" s="292" t="str">
        <f>IF(ISBLANK(D1367),"",IFERROR(IF(VLOOKUP(A1367,'Np PL4 Stock'!A:J,10,FALSE)="Np4",D1367-VLOOKUP(A1367,'Np PL4 Stock'!A:E,5,FALSE),D1367-1-VLOOKUP(A1367,'Np PL4 Stock'!A:E,5,FALSE)),""))</f>
        <v/>
      </c>
      <c r="O1367" s="345"/>
      <c r="P1367" s="290"/>
      <c r="Q1367" s="300"/>
      <c r="R1367" s="336"/>
      <c r="S1367" s="301"/>
      <c r="T1367" s="301"/>
      <c r="U1367" s="336"/>
      <c r="V1367" s="354"/>
      <c r="W1367" s="355"/>
      <c r="X1367" s="349"/>
      <c r="Y1367" s="313" t="str">
        <f>IF(ISBLANK(X1367),"",IFERROR(IF(VLOOKUP(A1367,'Np PL4 Stock'!A:J,10,FALSE)="Np4",X1367-VLOOKUP(A1367,'Np PL4 Stock'!A:E,5,FALSE),X1367-1-VLOOKUP(A1367,'Np PL4 Stock'!A:E,5,FALSE)),""))</f>
        <v/>
      </c>
      <c r="Z1367" s="325"/>
      <c r="AA1367" s="315"/>
      <c r="AB1367" s="316"/>
      <c r="AC1367" s="317" t="str">
        <f>IF(ISBLANK(AB1367),"",IFERROR(IF(VLOOKUP(A1367,'Np PL4 Stock'!A:J,10,FALSE)="Np4",AB1367-VLOOKUP(A1367,'Np PL4 Stock'!A:E,5,FALSE),AB1367-1-VLOOKUP(A1367,'Np PL4 Stock'!A:E,5,FALSE)),""))</f>
        <v/>
      </c>
      <c r="AD1367" s="290"/>
      <c r="AE1367" s="300"/>
      <c r="AF1367" s="323"/>
      <c r="AG1367" s="335"/>
      <c r="AH1367" s="336"/>
      <c r="AI1367" s="335"/>
      <c r="AJ1367" s="326"/>
      <c r="AK1367" s="334"/>
    </row>
    <row r="1368" spans="1:37">
      <c r="A1368" s="280" t="str">
        <f t="shared" si="45"/>
        <v/>
      </c>
      <c r="B1368" s="281"/>
      <c r="C1368" s="282"/>
      <c r="D1368" s="282"/>
      <c r="E1368" s="243"/>
      <c r="F1368" s="244"/>
      <c r="G1368" s="243"/>
      <c r="H1368" s="283" t="str">
        <f>IF(ISBLANK(F1368),"",IFERROR(VLOOKUP(A1368,'Np PL4 Stock'!$A:$U,20,FALSE),""))</f>
        <v/>
      </c>
      <c r="J1368" s="283" t="str">
        <f>IF(ISBLANK(F1368),"",VLOOKUP(LEFT(A1368,5),Unit!A:B,2,FALSE))</f>
        <v/>
      </c>
      <c r="K1368" s="243"/>
      <c r="L1368" s="243"/>
      <c r="M1368" s="291" t="str">
        <f t="shared" si="46"/>
        <v/>
      </c>
      <c r="N1368" s="292" t="str">
        <f>IF(ISBLANK(D1368),"",IFERROR(IF(VLOOKUP(A1368,'Np PL4 Stock'!A:J,10,FALSE)="Np4",D1368-VLOOKUP(A1368,'Np PL4 Stock'!A:E,5,FALSE),D1368-1-VLOOKUP(A1368,'Np PL4 Stock'!A:E,5,FALSE)),""))</f>
        <v/>
      </c>
      <c r="O1368" s="345"/>
      <c r="P1368" s="290"/>
      <c r="Q1368" s="300"/>
      <c r="R1368" s="336"/>
      <c r="S1368" s="301"/>
      <c r="T1368" s="301"/>
      <c r="U1368" s="336"/>
      <c r="V1368" s="354"/>
      <c r="W1368" s="355"/>
      <c r="X1368" s="349"/>
      <c r="Y1368" s="313" t="str">
        <f>IF(ISBLANK(X1368),"",IFERROR(IF(VLOOKUP(A1368,'Np PL4 Stock'!A:J,10,FALSE)="Np4",X1368-VLOOKUP(A1368,'Np PL4 Stock'!A:E,5,FALSE),X1368-1-VLOOKUP(A1368,'Np PL4 Stock'!A:E,5,FALSE)),""))</f>
        <v/>
      </c>
      <c r="Z1368" s="325"/>
      <c r="AA1368" s="315"/>
      <c r="AB1368" s="316"/>
      <c r="AC1368" s="317" t="str">
        <f>IF(ISBLANK(AB1368),"",IFERROR(IF(VLOOKUP(A1368,'Np PL4 Stock'!A:J,10,FALSE)="Np4",AB1368-VLOOKUP(A1368,'Np PL4 Stock'!A:E,5,FALSE),AB1368-1-VLOOKUP(A1368,'Np PL4 Stock'!A:E,5,FALSE)),""))</f>
        <v/>
      </c>
      <c r="AD1368" s="290"/>
      <c r="AE1368" s="300"/>
      <c r="AF1368" s="323"/>
      <c r="AG1368" s="335"/>
      <c r="AH1368" s="336"/>
      <c r="AI1368" s="335"/>
      <c r="AJ1368" s="326"/>
      <c r="AK1368" s="334"/>
    </row>
    <row r="1369" spans="1:37">
      <c r="A1369" s="280" t="str">
        <f t="shared" si="45"/>
        <v/>
      </c>
      <c r="B1369" s="281"/>
      <c r="C1369" s="282"/>
      <c r="D1369" s="282"/>
      <c r="E1369" s="243"/>
      <c r="F1369" s="244"/>
      <c r="G1369" s="243"/>
      <c r="H1369" s="283" t="str">
        <f>IF(ISBLANK(F1369),"",IFERROR(VLOOKUP(A1369,'Np PL4 Stock'!$A:$U,20,FALSE),""))</f>
        <v/>
      </c>
      <c r="J1369" s="283" t="str">
        <f>IF(ISBLANK(F1369),"",VLOOKUP(LEFT(A1369,5),Unit!A:B,2,FALSE))</f>
        <v/>
      </c>
      <c r="K1369" s="243"/>
      <c r="L1369" s="243"/>
      <c r="M1369" s="291" t="str">
        <f t="shared" si="46"/>
        <v/>
      </c>
      <c r="N1369" s="292" t="str">
        <f>IF(ISBLANK(D1369),"",IFERROR(IF(VLOOKUP(A1369,'Np PL4 Stock'!A:J,10,FALSE)="Np4",D1369-VLOOKUP(A1369,'Np PL4 Stock'!A:E,5,FALSE),D1369-1-VLOOKUP(A1369,'Np PL4 Stock'!A:E,5,FALSE)),""))</f>
        <v/>
      </c>
      <c r="O1369" s="345"/>
      <c r="P1369" s="290"/>
      <c r="Q1369" s="300"/>
      <c r="R1369" s="336"/>
      <c r="S1369" s="301"/>
      <c r="T1369" s="301"/>
      <c r="U1369" s="336"/>
      <c r="V1369" s="354"/>
      <c r="W1369" s="355"/>
      <c r="X1369" s="349"/>
      <c r="Y1369" s="313" t="str">
        <f>IF(ISBLANK(X1369),"",IFERROR(IF(VLOOKUP(A1369,'Np PL4 Stock'!A:J,10,FALSE)="Np4",X1369-VLOOKUP(A1369,'Np PL4 Stock'!A:E,5,FALSE),X1369-1-VLOOKUP(A1369,'Np PL4 Stock'!A:E,5,FALSE)),""))</f>
        <v/>
      </c>
      <c r="Z1369" s="325"/>
      <c r="AA1369" s="315"/>
      <c r="AB1369" s="316"/>
      <c r="AC1369" s="317" t="str">
        <f>IF(ISBLANK(AB1369),"",IFERROR(IF(VLOOKUP(A1369,'Np PL4 Stock'!A:J,10,FALSE)="Np4",AB1369-VLOOKUP(A1369,'Np PL4 Stock'!A:E,5,FALSE),AB1369-1-VLOOKUP(A1369,'Np PL4 Stock'!A:E,5,FALSE)),""))</f>
        <v/>
      </c>
      <c r="AD1369" s="290"/>
      <c r="AE1369" s="300"/>
      <c r="AF1369" s="323"/>
      <c r="AG1369" s="335"/>
      <c r="AH1369" s="336"/>
      <c r="AI1369" s="335"/>
      <c r="AJ1369" s="326"/>
      <c r="AK1369" s="334"/>
    </row>
    <row r="1370" spans="1:37">
      <c r="A1370" s="280" t="str">
        <f t="shared" si="45"/>
        <v/>
      </c>
      <c r="B1370" s="281"/>
      <c r="C1370" s="282"/>
      <c r="D1370" s="282"/>
      <c r="E1370" s="243"/>
      <c r="F1370" s="244"/>
      <c r="G1370" s="243"/>
      <c r="H1370" s="283" t="str">
        <f>IF(ISBLANK(F1370),"",IFERROR(VLOOKUP(A1370,'Np PL4 Stock'!$A:$U,20,FALSE),""))</f>
        <v/>
      </c>
      <c r="J1370" s="283" t="str">
        <f>IF(ISBLANK(F1370),"",VLOOKUP(LEFT(A1370,5),Unit!A:B,2,FALSE))</f>
        <v/>
      </c>
      <c r="K1370" s="243"/>
      <c r="L1370" s="243"/>
      <c r="M1370" s="291" t="str">
        <f t="shared" si="46"/>
        <v/>
      </c>
      <c r="N1370" s="292" t="str">
        <f>IF(ISBLANK(D1370),"",IFERROR(IF(VLOOKUP(A1370,'Np PL4 Stock'!A:J,10,FALSE)="Np4",D1370-VLOOKUP(A1370,'Np PL4 Stock'!A:E,5,FALSE),D1370-1-VLOOKUP(A1370,'Np PL4 Stock'!A:E,5,FALSE)),""))</f>
        <v/>
      </c>
      <c r="O1370" s="345"/>
      <c r="P1370" s="290"/>
      <c r="Q1370" s="300"/>
      <c r="R1370" s="336"/>
      <c r="S1370" s="301"/>
      <c r="T1370" s="301"/>
      <c r="U1370" s="336"/>
      <c r="V1370" s="354"/>
      <c r="W1370" s="355"/>
      <c r="X1370" s="349"/>
      <c r="Y1370" s="313" t="str">
        <f>IF(ISBLANK(X1370),"",IFERROR(IF(VLOOKUP(A1370,'Np PL4 Stock'!A:J,10,FALSE)="Np4",X1370-VLOOKUP(A1370,'Np PL4 Stock'!A:E,5,FALSE),X1370-1-VLOOKUP(A1370,'Np PL4 Stock'!A:E,5,FALSE)),""))</f>
        <v/>
      </c>
      <c r="Z1370" s="325"/>
      <c r="AA1370" s="315"/>
      <c r="AB1370" s="316"/>
      <c r="AC1370" s="317" t="str">
        <f>IF(ISBLANK(AB1370),"",IFERROR(IF(VLOOKUP(A1370,'Np PL4 Stock'!A:J,10,FALSE)="Np4",AB1370-VLOOKUP(A1370,'Np PL4 Stock'!A:E,5,FALSE),AB1370-1-VLOOKUP(A1370,'Np PL4 Stock'!A:E,5,FALSE)),""))</f>
        <v/>
      </c>
      <c r="AD1370" s="290"/>
      <c r="AE1370" s="300"/>
      <c r="AF1370" s="323"/>
      <c r="AG1370" s="335"/>
      <c r="AH1370" s="336"/>
      <c r="AI1370" s="335"/>
      <c r="AJ1370" s="326"/>
      <c r="AK1370" s="334"/>
    </row>
    <row r="1371" spans="1:37">
      <c r="A1371" s="280" t="str">
        <f t="shared" si="45"/>
        <v/>
      </c>
      <c r="B1371" s="281"/>
      <c r="C1371" s="282"/>
      <c r="D1371" s="282"/>
      <c r="E1371" s="243"/>
      <c r="F1371" s="244"/>
      <c r="G1371" s="243"/>
      <c r="H1371" s="283" t="str">
        <f>IF(ISBLANK(F1371),"",IFERROR(VLOOKUP(A1371,'Np PL4 Stock'!$A:$U,20,FALSE),""))</f>
        <v/>
      </c>
      <c r="J1371" s="283" t="str">
        <f>IF(ISBLANK(F1371),"",VLOOKUP(LEFT(A1371,5),Unit!A:B,2,FALSE))</f>
        <v/>
      </c>
      <c r="K1371" s="243"/>
      <c r="L1371" s="243"/>
      <c r="M1371" s="291" t="str">
        <f t="shared" si="46"/>
        <v/>
      </c>
      <c r="N1371" s="292" t="str">
        <f>IF(ISBLANK(D1371),"",IFERROR(IF(VLOOKUP(A1371,'Np PL4 Stock'!A:J,10,FALSE)="Np4",D1371-VLOOKUP(A1371,'Np PL4 Stock'!A:E,5,FALSE),D1371-1-VLOOKUP(A1371,'Np PL4 Stock'!A:E,5,FALSE)),""))</f>
        <v/>
      </c>
      <c r="O1371" s="345"/>
      <c r="P1371" s="290"/>
      <c r="Q1371" s="300"/>
      <c r="R1371" s="336"/>
      <c r="S1371" s="301"/>
      <c r="T1371" s="301"/>
      <c r="U1371" s="336"/>
      <c r="V1371" s="354"/>
      <c r="W1371" s="355"/>
      <c r="X1371" s="349"/>
      <c r="Y1371" s="313" t="str">
        <f>IF(ISBLANK(X1371),"",IFERROR(IF(VLOOKUP(A1371,'Np PL4 Stock'!A:J,10,FALSE)="Np4",X1371-VLOOKUP(A1371,'Np PL4 Stock'!A:E,5,FALSE),X1371-1-VLOOKUP(A1371,'Np PL4 Stock'!A:E,5,FALSE)),""))</f>
        <v/>
      </c>
      <c r="Z1371" s="325"/>
      <c r="AA1371" s="315"/>
      <c r="AB1371" s="316"/>
      <c r="AC1371" s="317" t="str">
        <f>IF(ISBLANK(AB1371),"",IFERROR(IF(VLOOKUP(A1371,'Np PL4 Stock'!A:J,10,FALSE)="Np4",AB1371-VLOOKUP(A1371,'Np PL4 Stock'!A:E,5,FALSE),AB1371-1-VLOOKUP(A1371,'Np PL4 Stock'!A:E,5,FALSE)),""))</f>
        <v/>
      </c>
      <c r="AD1371" s="290"/>
      <c r="AE1371" s="300"/>
      <c r="AF1371" s="323"/>
      <c r="AG1371" s="335"/>
      <c r="AH1371" s="336"/>
      <c r="AI1371" s="335"/>
      <c r="AJ1371" s="326"/>
      <c r="AK1371" s="334"/>
    </row>
    <row r="1372" spans="1:37">
      <c r="A1372" s="280" t="str">
        <f t="shared" si="45"/>
        <v/>
      </c>
      <c r="B1372" s="281"/>
      <c r="C1372" s="282"/>
      <c r="D1372" s="282"/>
      <c r="E1372" s="243"/>
      <c r="F1372" s="244"/>
      <c r="G1372" s="243"/>
      <c r="H1372" s="283" t="str">
        <f>IF(ISBLANK(F1372),"",IFERROR(VLOOKUP(A1372,'Np PL4 Stock'!$A:$U,20,FALSE),""))</f>
        <v/>
      </c>
      <c r="J1372" s="283" t="str">
        <f>IF(ISBLANK(F1372),"",VLOOKUP(LEFT(A1372,5),Unit!A:B,2,FALSE))</f>
        <v/>
      </c>
      <c r="K1372" s="243"/>
      <c r="L1372" s="243"/>
      <c r="M1372" s="291" t="str">
        <f t="shared" si="46"/>
        <v/>
      </c>
      <c r="N1372" s="292" t="str">
        <f>IF(ISBLANK(D1372),"",IFERROR(IF(VLOOKUP(A1372,'Np PL4 Stock'!A:J,10,FALSE)="Np4",D1372-VLOOKUP(A1372,'Np PL4 Stock'!A:E,5,FALSE),D1372-1-VLOOKUP(A1372,'Np PL4 Stock'!A:E,5,FALSE)),""))</f>
        <v/>
      </c>
      <c r="O1372" s="345"/>
      <c r="P1372" s="290"/>
      <c r="Q1372" s="300"/>
      <c r="R1372" s="336"/>
      <c r="S1372" s="301"/>
      <c r="T1372" s="301"/>
      <c r="U1372" s="336"/>
      <c r="V1372" s="354"/>
      <c r="W1372" s="355"/>
      <c r="X1372" s="349"/>
      <c r="Y1372" s="313" t="str">
        <f>IF(ISBLANK(X1372),"",IFERROR(IF(VLOOKUP(A1372,'Np PL4 Stock'!A:J,10,FALSE)="Np4",X1372-VLOOKUP(A1372,'Np PL4 Stock'!A:E,5,FALSE),X1372-1-VLOOKUP(A1372,'Np PL4 Stock'!A:E,5,FALSE)),""))</f>
        <v/>
      </c>
      <c r="Z1372" s="325"/>
      <c r="AA1372" s="315"/>
      <c r="AB1372" s="316"/>
      <c r="AC1372" s="317" t="str">
        <f>IF(ISBLANK(AB1372),"",IFERROR(IF(VLOOKUP(A1372,'Np PL4 Stock'!A:J,10,FALSE)="Np4",AB1372-VLOOKUP(A1372,'Np PL4 Stock'!A:E,5,FALSE),AB1372-1-VLOOKUP(A1372,'Np PL4 Stock'!A:E,5,FALSE)),""))</f>
        <v/>
      </c>
      <c r="AD1372" s="290"/>
      <c r="AE1372" s="300"/>
      <c r="AF1372" s="323"/>
      <c r="AG1372" s="335"/>
      <c r="AH1372" s="336"/>
      <c r="AI1372" s="335"/>
      <c r="AJ1372" s="326"/>
      <c r="AK1372" s="334"/>
    </row>
    <row r="1373" spans="1:37">
      <c r="A1373" s="280" t="str">
        <f t="shared" si="45"/>
        <v/>
      </c>
      <c r="B1373" s="281"/>
      <c r="C1373" s="282"/>
      <c r="D1373" s="282"/>
      <c r="E1373" s="243"/>
      <c r="F1373" s="244"/>
      <c r="G1373" s="243"/>
      <c r="H1373" s="283" t="str">
        <f>IF(ISBLANK(F1373),"",IFERROR(VLOOKUP(A1373,'Np PL4 Stock'!$A:$U,20,FALSE),""))</f>
        <v/>
      </c>
      <c r="J1373" s="283" t="str">
        <f>IF(ISBLANK(F1373),"",VLOOKUP(LEFT(A1373,5),Unit!A:B,2,FALSE))</f>
        <v/>
      </c>
      <c r="K1373" s="243"/>
      <c r="L1373" s="243"/>
      <c r="M1373" s="291" t="str">
        <f t="shared" si="46"/>
        <v/>
      </c>
      <c r="N1373" s="292" t="str">
        <f>IF(ISBLANK(D1373),"",IFERROR(IF(VLOOKUP(A1373,'Np PL4 Stock'!A:J,10,FALSE)="Np4",D1373-VLOOKUP(A1373,'Np PL4 Stock'!A:E,5,FALSE),D1373-1-VLOOKUP(A1373,'Np PL4 Stock'!A:E,5,FALSE)),""))</f>
        <v/>
      </c>
      <c r="O1373" s="345"/>
      <c r="P1373" s="290"/>
      <c r="Q1373" s="300"/>
      <c r="R1373" s="336"/>
      <c r="S1373" s="301"/>
      <c r="T1373" s="301"/>
      <c r="U1373" s="336"/>
      <c r="V1373" s="354"/>
      <c r="W1373" s="355"/>
      <c r="X1373" s="349"/>
      <c r="Y1373" s="313" t="str">
        <f>IF(ISBLANK(X1373),"",IFERROR(IF(VLOOKUP(A1373,'Np PL4 Stock'!A:J,10,FALSE)="Np4",X1373-VLOOKUP(A1373,'Np PL4 Stock'!A:E,5,FALSE),X1373-1-VLOOKUP(A1373,'Np PL4 Stock'!A:E,5,FALSE)),""))</f>
        <v/>
      </c>
      <c r="Z1373" s="325"/>
      <c r="AA1373" s="315"/>
      <c r="AB1373" s="316"/>
      <c r="AC1373" s="317" t="str">
        <f>IF(ISBLANK(AB1373),"",IFERROR(IF(VLOOKUP(A1373,'Np PL4 Stock'!A:J,10,FALSE)="Np4",AB1373-VLOOKUP(A1373,'Np PL4 Stock'!A:E,5,FALSE),AB1373-1-VLOOKUP(A1373,'Np PL4 Stock'!A:E,5,FALSE)),""))</f>
        <v/>
      </c>
      <c r="AD1373" s="290"/>
      <c r="AE1373" s="300"/>
      <c r="AF1373" s="323"/>
      <c r="AG1373" s="335"/>
      <c r="AH1373" s="336"/>
      <c r="AI1373" s="335"/>
      <c r="AJ1373" s="326"/>
      <c r="AK1373" s="334"/>
    </row>
    <row r="1374" spans="1:37">
      <c r="A1374" s="280" t="str">
        <f t="shared" si="45"/>
        <v/>
      </c>
      <c r="B1374" s="281"/>
      <c r="C1374" s="282"/>
      <c r="D1374" s="282"/>
      <c r="E1374" s="243"/>
      <c r="F1374" s="244"/>
      <c r="G1374" s="243"/>
      <c r="H1374" s="283" t="str">
        <f>IF(ISBLANK(F1374),"",IFERROR(VLOOKUP(A1374,'Np PL4 Stock'!$A:$U,20,FALSE),""))</f>
        <v/>
      </c>
      <c r="J1374" s="283" t="str">
        <f>IF(ISBLANK(F1374),"",VLOOKUP(LEFT(A1374,5),Unit!A:B,2,FALSE))</f>
        <v/>
      </c>
      <c r="K1374" s="243"/>
      <c r="L1374" s="243"/>
      <c r="M1374" s="291" t="str">
        <f t="shared" si="46"/>
        <v/>
      </c>
      <c r="N1374" s="292" t="str">
        <f>IF(ISBLANK(D1374),"",IFERROR(IF(VLOOKUP(A1374,'Np PL4 Stock'!A:J,10,FALSE)="Np4",D1374-VLOOKUP(A1374,'Np PL4 Stock'!A:E,5,FALSE),D1374-1-VLOOKUP(A1374,'Np PL4 Stock'!A:E,5,FALSE)),""))</f>
        <v/>
      </c>
      <c r="O1374" s="345"/>
      <c r="P1374" s="290"/>
      <c r="Q1374" s="300"/>
      <c r="R1374" s="336"/>
      <c r="S1374" s="301"/>
      <c r="T1374" s="301"/>
      <c r="U1374" s="336"/>
      <c r="V1374" s="354"/>
      <c r="W1374" s="355"/>
      <c r="X1374" s="349"/>
      <c r="Y1374" s="313" t="str">
        <f>IF(ISBLANK(X1374),"",IFERROR(IF(VLOOKUP(A1374,'Np PL4 Stock'!A:J,10,FALSE)="Np4",X1374-VLOOKUP(A1374,'Np PL4 Stock'!A:E,5,FALSE),X1374-1-VLOOKUP(A1374,'Np PL4 Stock'!A:E,5,FALSE)),""))</f>
        <v/>
      </c>
      <c r="Z1374" s="325"/>
      <c r="AA1374" s="315"/>
      <c r="AB1374" s="316"/>
      <c r="AC1374" s="317" t="str">
        <f>IF(ISBLANK(AB1374),"",IFERROR(IF(VLOOKUP(A1374,'Np PL4 Stock'!A:J,10,FALSE)="Np4",AB1374-VLOOKUP(A1374,'Np PL4 Stock'!A:E,5,FALSE),AB1374-1-VLOOKUP(A1374,'Np PL4 Stock'!A:E,5,FALSE)),""))</f>
        <v/>
      </c>
      <c r="AD1374" s="290"/>
      <c r="AE1374" s="300"/>
      <c r="AF1374" s="323"/>
      <c r="AG1374" s="335"/>
      <c r="AH1374" s="336"/>
      <c r="AI1374" s="335"/>
      <c r="AJ1374" s="326"/>
      <c r="AK1374" s="334"/>
    </row>
    <row r="1375" spans="1:37">
      <c r="A1375" s="280" t="str">
        <f t="shared" si="45"/>
        <v/>
      </c>
      <c r="B1375" s="281"/>
      <c r="C1375" s="282"/>
      <c r="D1375" s="282"/>
      <c r="E1375" s="243"/>
      <c r="F1375" s="244"/>
      <c r="G1375" s="243"/>
      <c r="H1375" s="283" t="str">
        <f>IF(ISBLANK(F1375),"",IFERROR(VLOOKUP(A1375,'Np PL4 Stock'!$A:$U,20,FALSE),""))</f>
        <v/>
      </c>
      <c r="J1375" s="283" t="str">
        <f>IF(ISBLANK(F1375),"",VLOOKUP(LEFT(A1375,5),Unit!A:B,2,FALSE))</f>
        <v/>
      </c>
      <c r="K1375" s="243"/>
      <c r="L1375" s="243"/>
      <c r="M1375" s="291" t="str">
        <f t="shared" si="46"/>
        <v/>
      </c>
      <c r="N1375" s="292" t="str">
        <f>IF(ISBLANK(D1375),"",IFERROR(IF(VLOOKUP(A1375,'Np PL4 Stock'!A:J,10,FALSE)="Np4",D1375-VLOOKUP(A1375,'Np PL4 Stock'!A:E,5,FALSE),D1375-1-VLOOKUP(A1375,'Np PL4 Stock'!A:E,5,FALSE)),""))</f>
        <v/>
      </c>
      <c r="O1375" s="345"/>
      <c r="P1375" s="290"/>
      <c r="Q1375" s="300"/>
      <c r="R1375" s="336"/>
      <c r="S1375" s="301"/>
      <c r="T1375" s="301"/>
      <c r="U1375" s="336"/>
      <c r="V1375" s="354"/>
      <c r="W1375" s="355"/>
      <c r="X1375" s="349"/>
      <c r="Y1375" s="313" t="str">
        <f>IF(ISBLANK(X1375),"",IFERROR(IF(VLOOKUP(A1375,'Np PL4 Stock'!A:J,10,FALSE)="Np4",X1375-VLOOKUP(A1375,'Np PL4 Stock'!A:E,5,FALSE),X1375-1-VLOOKUP(A1375,'Np PL4 Stock'!A:E,5,FALSE)),""))</f>
        <v/>
      </c>
      <c r="Z1375" s="325"/>
      <c r="AA1375" s="315"/>
      <c r="AB1375" s="316"/>
      <c r="AC1375" s="317" t="str">
        <f>IF(ISBLANK(AB1375),"",IFERROR(IF(VLOOKUP(A1375,'Np PL4 Stock'!A:J,10,FALSE)="Np4",AB1375-VLOOKUP(A1375,'Np PL4 Stock'!A:E,5,FALSE),AB1375-1-VLOOKUP(A1375,'Np PL4 Stock'!A:E,5,FALSE)),""))</f>
        <v/>
      </c>
      <c r="AD1375" s="290"/>
      <c r="AE1375" s="300"/>
      <c r="AF1375" s="323"/>
      <c r="AG1375" s="335"/>
      <c r="AH1375" s="336"/>
      <c r="AI1375" s="335"/>
      <c r="AJ1375" s="326"/>
      <c r="AK1375" s="334"/>
    </row>
    <row r="1376" spans="1:37">
      <c r="A1376" s="280" t="str">
        <f t="shared" si="45"/>
        <v/>
      </c>
      <c r="B1376" s="281"/>
      <c r="C1376" s="282"/>
      <c r="D1376" s="282"/>
      <c r="E1376" s="243"/>
      <c r="F1376" s="244"/>
      <c r="G1376" s="243"/>
      <c r="H1376" s="283" t="str">
        <f>IF(ISBLANK(F1376),"",IFERROR(VLOOKUP(A1376,'Np PL4 Stock'!$A:$U,20,FALSE),""))</f>
        <v/>
      </c>
      <c r="J1376" s="283" t="str">
        <f>IF(ISBLANK(F1376),"",VLOOKUP(LEFT(A1376,5),Unit!A:B,2,FALSE))</f>
        <v/>
      </c>
      <c r="K1376" s="243"/>
      <c r="L1376" s="243"/>
      <c r="M1376" s="291" t="str">
        <f t="shared" si="46"/>
        <v/>
      </c>
      <c r="N1376" s="292" t="str">
        <f>IF(ISBLANK(D1376),"",IFERROR(IF(VLOOKUP(A1376,'Np PL4 Stock'!A:J,10,FALSE)="Np4",D1376-VLOOKUP(A1376,'Np PL4 Stock'!A:E,5,FALSE),D1376-1-VLOOKUP(A1376,'Np PL4 Stock'!A:E,5,FALSE)),""))</f>
        <v/>
      </c>
      <c r="O1376" s="345"/>
      <c r="P1376" s="290"/>
      <c r="Q1376" s="300"/>
      <c r="R1376" s="336"/>
      <c r="S1376" s="301"/>
      <c r="T1376" s="301"/>
      <c r="U1376" s="336"/>
      <c r="V1376" s="354"/>
      <c r="W1376" s="355"/>
      <c r="X1376" s="349"/>
      <c r="Y1376" s="313" t="str">
        <f>IF(ISBLANK(X1376),"",IFERROR(IF(VLOOKUP(A1376,'Np PL4 Stock'!A:J,10,FALSE)="Np4",X1376-VLOOKUP(A1376,'Np PL4 Stock'!A:E,5,FALSE),X1376-1-VLOOKUP(A1376,'Np PL4 Stock'!A:E,5,FALSE)),""))</f>
        <v/>
      </c>
      <c r="Z1376" s="325"/>
      <c r="AA1376" s="315"/>
      <c r="AB1376" s="316"/>
      <c r="AC1376" s="317" t="str">
        <f>IF(ISBLANK(AB1376),"",IFERROR(IF(VLOOKUP(A1376,'Np PL4 Stock'!A:J,10,FALSE)="Np4",AB1376-VLOOKUP(A1376,'Np PL4 Stock'!A:E,5,FALSE),AB1376-1-VLOOKUP(A1376,'Np PL4 Stock'!A:E,5,FALSE)),""))</f>
        <v/>
      </c>
      <c r="AD1376" s="290"/>
      <c r="AE1376" s="300"/>
      <c r="AF1376" s="323"/>
      <c r="AG1376" s="335"/>
      <c r="AH1376" s="336"/>
      <c r="AI1376" s="335"/>
      <c r="AJ1376" s="326"/>
      <c r="AK1376" s="334"/>
    </row>
    <row r="1377" spans="1:37">
      <c r="A1377" s="280" t="str">
        <f t="shared" si="45"/>
        <v/>
      </c>
      <c r="B1377" s="281"/>
      <c r="C1377" s="282"/>
      <c r="D1377" s="282"/>
      <c r="E1377" s="243"/>
      <c r="F1377" s="244"/>
      <c r="G1377" s="243"/>
      <c r="H1377" s="283" t="str">
        <f>IF(ISBLANK(F1377),"",IFERROR(VLOOKUP(A1377,'Np PL4 Stock'!$A:$U,20,FALSE),""))</f>
        <v/>
      </c>
      <c r="J1377" s="283" t="str">
        <f>IF(ISBLANK(F1377),"",VLOOKUP(LEFT(A1377,5),Unit!A:B,2,FALSE))</f>
        <v/>
      </c>
      <c r="K1377" s="243"/>
      <c r="L1377" s="243"/>
      <c r="M1377" s="291" t="str">
        <f t="shared" si="46"/>
        <v/>
      </c>
      <c r="N1377" s="292" t="str">
        <f>IF(ISBLANK(D1377),"",IFERROR(IF(VLOOKUP(A1377,'Np PL4 Stock'!A:J,10,FALSE)="Np4",D1377-VLOOKUP(A1377,'Np PL4 Stock'!A:E,5,FALSE),D1377-1-VLOOKUP(A1377,'Np PL4 Stock'!A:E,5,FALSE)),""))</f>
        <v/>
      </c>
      <c r="O1377" s="345"/>
      <c r="P1377" s="290"/>
      <c r="Q1377" s="300"/>
      <c r="R1377" s="336"/>
      <c r="S1377" s="301"/>
      <c r="T1377" s="301"/>
      <c r="U1377" s="336"/>
      <c r="V1377" s="354"/>
      <c r="W1377" s="355"/>
      <c r="X1377" s="349"/>
      <c r="Y1377" s="313" t="str">
        <f>IF(ISBLANK(X1377),"",IFERROR(IF(VLOOKUP(A1377,'Np PL4 Stock'!A:J,10,FALSE)="Np4",X1377-VLOOKUP(A1377,'Np PL4 Stock'!A:E,5,FALSE),X1377-1-VLOOKUP(A1377,'Np PL4 Stock'!A:E,5,FALSE)),""))</f>
        <v/>
      </c>
      <c r="Z1377" s="325"/>
      <c r="AA1377" s="315"/>
      <c r="AB1377" s="316"/>
      <c r="AC1377" s="317" t="str">
        <f>IF(ISBLANK(AB1377),"",IFERROR(IF(VLOOKUP(A1377,'Np PL4 Stock'!A:J,10,FALSE)="Np4",AB1377-VLOOKUP(A1377,'Np PL4 Stock'!A:E,5,FALSE),AB1377-1-VLOOKUP(A1377,'Np PL4 Stock'!A:E,5,FALSE)),""))</f>
        <v/>
      </c>
      <c r="AD1377" s="290"/>
      <c r="AE1377" s="300"/>
      <c r="AF1377" s="323"/>
      <c r="AG1377" s="335"/>
      <c r="AH1377" s="336"/>
      <c r="AI1377" s="335"/>
      <c r="AJ1377" s="326"/>
      <c r="AK1377" s="334"/>
    </row>
    <row r="1378" spans="1:37">
      <c r="A1378" s="280" t="str">
        <f t="shared" si="45"/>
        <v/>
      </c>
      <c r="B1378" s="281"/>
      <c r="C1378" s="282"/>
      <c r="D1378" s="282"/>
      <c r="E1378" s="243"/>
      <c r="F1378" s="244"/>
      <c r="G1378" s="243"/>
      <c r="H1378" s="283" t="str">
        <f>IF(ISBLANK(F1378),"",IFERROR(VLOOKUP(A1378,'Np PL4 Stock'!$A:$U,20,FALSE),""))</f>
        <v/>
      </c>
      <c r="J1378" s="283" t="str">
        <f>IF(ISBLANK(F1378),"",VLOOKUP(LEFT(A1378,5),Unit!A:B,2,FALSE))</f>
        <v/>
      </c>
      <c r="K1378" s="243"/>
      <c r="L1378" s="243"/>
      <c r="M1378" s="291" t="str">
        <f t="shared" si="46"/>
        <v/>
      </c>
      <c r="N1378" s="292" t="str">
        <f>IF(ISBLANK(D1378),"",IFERROR(IF(VLOOKUP(A1378,'Np PL4 Stock'!A:J,10,FALSE)="Np4",D1378-VLOOKUP(A1378,'Np PL4 Stock'!A:E,5,FALSE),D1378-1-VLOOKUP(A1378,'Np PL4 Stock'!A:E,5,FALSE)),""))</f>
        <v/>
      </c>
      <c r="O1378" s="345"/>
      <c r="P1378" s="290"/>
      <c r="Q1378" s="300"/>
      <c r="R1378" s="336"/>
      <c r="S1378" s="301"/>
      <c r="T1378" s="301"/>
      <c r="U1378" s="336"/>
      <c r="V1378" s="354"/>
      <c r="W1378" s="355"/>
      <c r="X1378" s="349"/>
      <c r="Y1378" s="313" t="str">
        <f>IF(ISBLANK(X1378),"",IFERROR(IF(VLOOKUP(A1378,'Np PL4 Stock'!A:J,10,FALSE)="Np4",X1378-VLOOKUP(A1378,'Np PL4 Stock'!A:E,5,FALSE),X1378-1-VLOOKUP(A1378,'Np PL4 Stock'!A:E,5,FALSE)),""))</f>
        <v/>
      </c>
      <c r="Z1378" s="325"/>
      <c r="AA1378" s="315"/>
      <c r="AB1378" s="316"/>
      <c r="AC1378" s="317" t="str">
        <f>IF(ISBLANK(AB1378),"",IFERROR(IF(VLOOKUP(A1378,'Np PL4 Stock'!A:J,10,FALSE)="Np4",AB1378-VLOOKUP(A1378,'Np PL4 Stock'!A:E,5,FALSE),AB1378-1-VLOOKUP(A1378,'Np PL4 Stock'!A:E,5,FALSE)),""))</f>
        <v/>
      </c>
      <c r="AD1378" s="290"/>
      <c r="AE1378" s="300"/>
      <c r="AF1378" s="323"/>
      <c r="AG1378" s="335"/>
      <c r="AH1378" s="336"/>
      <c r="AI1378" s="335"/>
      <c r="AJ1378" s="326"/>
      <c r="AK1378" s="334"/>
    </row>
    <row r="1379" spans="1:37">
      <c r="A1379" s="280" t="str">
        <f t="shared" si="45"/>
        <v/>
      </c>
      <c r="B1379" s="281"/>
      <c r="C1379" s="282"/>
      <c r="D1379" s="282"/>
      <c r="E1379" s="243"/>
      <c r="F1379" s="244"/>
      <c r="G1379" s="243"/>
      <c r="H1379" s="283" t="str">
        <f>IF(ISBLANK(F1379),"",IFERROR(VLOOKUP(A1379,'Np PL4 Stock'!$A:$U,20,FALSE),""))</f>
        <v/>
      </c>
      <c r="J1379" s="283" t="str">
        <f>IF(ISBLANK(F1379),"",VLOOKUP(LEFT(A1379,5),Unit!A:B,2,FALSE))</f>
        <v/>
      </c>
      <c r="K1379" s="243"/>
      <c r="L1379" s="243"/>
      <c r="M1379" s="291" t="str">
        <f t="shared" si="46"/>
        <v/>
      </c>
      <c r="N1379" s="292" t="str">
        <f>IF(ISBLANK(D1379),"",IFERROR(IF(VLOOKUP(A1379,'Np PL4 Stock'!A:J,10,FALSE)="Np4",D1379-VLOOKUP(A1379,'Np PL4 Stock'!A:E,5,FALSE),D1379-1-VLOOKUP(A1379,'Np PL4 Stock'!A:E,5,FALSE)),""))</f>
        <v/>
      </c>
      <c r="O1379" s="345"/>
      <c r="P1379" s="290"/>
      <c r="Q1379" s="300"/>
      <c r="R1379" s="336"/>
      <c r="S1379" s="301"/>
      <c r="T1379" s="301"/>
      <c r="U1379" s="336"/>
      <c r="V1379" s="354"/>
      <c r="W1379" s="355"/>
      <c r="X1379" s="349"/>
      <c r="Y1379" s="313" t="str">
        <f>IF(ISBLANK(X1379),"",IFERROR(IF(VLOOKUP(A1379,'Np PL4 Stock'!A:J,10,FALSE)="Np4",X1379-VLOOKUP(A1379,'Np PL4 Stock'!A:E,5,FALSE),X1379-1-VLOOKUP(A1379,'Np PL4 Stock'!A:E,5,FALSE)),""))</f>
        <v/>
      </c>
      <c r="Z1379" s="325"/>
      <c r="AA1379" s="315"/>
      <c r="AB1379" s="316"/>
      <c r="AC1379" s="317" t="str">
        <f>IF(ISBLANK(AB1379),"",IFERROR(IF(VLOOKUP(A1379,'Np PL4 Stock'!A:J,10,FALSE)="Np4",AB1379-VLOOKUP(A1379,'Np PL4 Stock'!A:E,5,FALSE),AB1379-1-VLOOKUP(A1379,'Np PL4 Stock'!A:E,5,FALSE)),""))</f>
        <v/>
      </c>
      <c r="AD1379" s="290"/>
      <c r="AE1379" s="300"/>
      <c r="AF1379" s="323"/>
      <c r="AG1379" s="335"/>
      <c r="AH1379" s="336"/>
      <c r="AI1379" s="335"/>
      <c r="AJ1379" s="326"/>
      <c r="AK1379" s="334"/>
    </row>
    <row r="1380" spans="1:37">
      <c r="A1380" s="280" t="str">
        <f t="shared" si="45"/>
        <v/>
      </c>
      <c r="B1380" s="281"/>
      <c r="C1380" s="282"/>
      <c r="D1380" s="282"/>
      <c r="E1380" s="243"/>
      <c r="F1380" s="244"/>
      <c r="G1380" s="243"/>
      <c r="H1380" s="283" t="str">
        <f>IF(ISBLANK(F1380),"",IFERROR(VLOOKUP(A1380,'Np PL4 Stock'!$A:$U,20,FALSE),""))</f>
        <v/>
      </c>
      <c r="J1380" s="283" t="str">
        <f>IF(ISBLANK(F1380),"",VLOOKUP(LEFT(A1380,5),Unit!A:B,2,FALSE))</f>
        <v/>
      </c>
      <c r="K1380" s="243"/>
      <c r="L1380" s="243"/>
      <c r="M1380" s="291" t="str">
        <f t="shared" si="46"/>
        <v/>
      </c>
      <c r="N1380" s="292" t="str">
        <f>IF(ISBLANK(D1380),"",IFERROR(IF(VLOOKUP(A1380,'Np PL4 Stock'!A:J,10,FALSE)="Np4",D1380-VLOOKUP(A1380,'Np PL4 Stock'!A:E,5,FALSE),D1380-1-VLOOKUP(A1380,'Np PL4 Stock'!A:E,5,FALSE)),""))</f>
        <v/>
      </c>
      <c r="O1380" s="345"/>
      <c r="P1380" s="290"/>
      <c r="Q1380" s="300"/>
      <c r="R1380" s="336"/>
      <c r="S1380" s="301"/>
      <c r="T1380" s="301"/>
      <c r="U1380" s="336"/>
      <c r="V1380" s="354"/>
      <c r="W1380" s="355"/>
      <c r="X1380" s="349"/>
      <c r="Y1380" s="313" t="str">
        <f>IF(ISBLANK(X1380),"",IFERROR(IF(VLOOKUP(A1380,'Np PL4 Stock'!A:J,10,FALSE)="Np4",X1380-VLOOKUP(A1380,'Np PL4 Stock'!A:E,5,FALSE),X1380-1-VLOOKUP(A1380,'Np PL4 Stock'!A:E,5,FALSE)),""))</f>
        <v/>
      </c>
      <c r="Z1380" s="325"/>
      <c r="AA1380" s="315"/>
      <c r="AB1380" s="316"/>
      <c r="AC1380" s="317" t="str">
        <f>IF(ISBLANK(AB1380),"",IFERROR(IF(VLOOKUP(A1380,'Np PL4 Stock'!A:J,10,FALSE)="Np4",AB1380-VLOOKUP(A1380,'Np PL4 Stock'!A:E,5,FALSE),AB1380-1-VLOOKUP(A1380,'Np PL4 Stock'!A:E,5,FALSE)),""))</f>
        <v/>
      </c>
      <c r="AD1380" s="290"/>
      <c r="AE1380" s="300"/>
      <c r="AF1380" s="323"/>
      <c r="AG1380" s="335"/>
      <c r="AH1380" s="336"/>
      <c r="AI1380" s="335"/>
      <c r="AJ1380" s="326"/>
      <c r="AK1380" s="334"/>
    </row>
    <row r="1381" spans="1:37">
      <c r="A1381" s="280" t="str">
        <f t="shared" si="45"/>
        <v/>
      </c>
      <c r="B1381" s="281"/>
      <c r="C1381" s="282"/>
      <c r="D1381" s="282"/>
      <c r="E1381" s="243"/>
      <c r="F1381" s="244"/>
      <c r="G1381" s="243"/>
      <c r="H1381" s="283" t="str">
        <f>IF(ISBLANK(F1381),"",IFERROR(VLOOKUP(A1381,'Np PL4 Stock'!$A:$U,20,FALSE),""))</f>
        <v/>
      </c>
      <c r="J1381" s="283" t="str">
        <f>IF(ISBLANK(F1381),"",VLOOKUP(LEFT(A1381,5),Unit!A:B,2,FALSE))</f>
        <v/>
      </c>
      <c r="K1381" s="243"/>
      <c r="L1381" s="243"/>
      <c r="M1381" s="291" t="str">
        <f t="shared" si="46"/>
        <v/>
      </c>
      <c r="N1381" s="292" t="str">
        <f>IF(ISBLANK(D1381),"",IFERROR(IF(VLOOKUP(A1381,'Np PL4 Stock'!A:J,10,FALSE)="Np4",D1381-VLOOKUP(A1381,'Np PL4 Stock'!A:E,5,FALSE),D1381-1-VLOOKUP(A1381,'Np PL4 Stock'!A:E,5,FALSE)),""))</f>
        <v/>
      </c>
      <c r="O1381" s="345"/>
      <c r="P1381" s="290"/>
      <c r="Q1381" s="300"/>
      <c r="R1381" s="336"/>
      <c r="S1381" s="301"/>
      <c r="T1381" s="301"/>
      <c r="U1381" s="336"/>
      <c r="V1381" s="354"/>
      <c r="W1381" s="355"/>
      <c r="X1381" s="349"/>
      <c r="Y1381" s="313" t="str">
        <f>IF(ISBLANK(X1381),"",IFERROR(IF(VLOOKUP(A1381,'Np PL4 Stock'!A:J,10,FALSE)="Np4",X1381-VLOOKUP(A1381,'Np PL4 Stock'!A:E,5,FALSE),X1381-1-VLOOKUP(A1381,'Np PL4 Stock'!A:E,5,FALSE)),""))</f>
        <v/>
      </c>
      <c r="Z1381" s="325"/>
      <c r="AA1381" s="315"/>
      <c r="AB1381" s="316"/>
      <c r="AC1381" s="317" t="str">
        <f>IF(ISBLANK(AB1381),"",IFERROR(IF(VLOOKUP(A1381,'Np PL4 Stock'!A:J,10,FALSE)="Np4",AB1381-VLOOKUP(A1381,'Np PL4 Stock'!A:E,5,FALSE),AB1381-1-VLOOKUP(A1381,'Np PL4 Stock'!A:E,5,FALSE)),""))</f>
        <v/>
      </c>
      <c r="AD1381" s="290"/>
      <c r="AE1381" s="300"/>
      <c r="AF1381" s="323"/>
      <c r="AG1381" s="335"/>
      <c r="AH1381" s="336"/>
      <c r="AI1381" s="335"/>
      <c r="AJ1381" s="326"/>
      <c r="AK1381" s="334"/>
    </row>
    <row r="1382" spans="1:37">
      <c r="A1382" s="280" t="str">
        <f t="shared" si="45"/>
        <v/>
      </c>
      <c r="B1382" s="281"/>
      <c r="C1382" s="282"/>
      <c r="D1382" s="282"/>
      <c r="E1382" s="243"/>
      <c r="F1382" s="244"/>
      <c r="G1382" s="243"/>
      <c r="H1382" s="283" t="str">
        <f>IF(ISBLANK(F1382),"",IFERROR(VLOOKUP(A1382,'Np PL4 Stock'!$A:$U,20,FALSE),""))</f>
        <v/>
      </c>
      <c r="J1382" s="283" t="str">
        <f>IF(ISBLANK(F1382),"",VLOOKUP(LEFT(A1382,5),Unit!A:B,2,FALSE))</f>
        <v/>
      </c>
      <c r="K1382" s="243"/>
      <c r="L1382" s="243"/>
      <c r="M1382" s="291" t="str">
        <f t="shared" si="46"/>
        <v/>
      </c>
      <c r="N1382" s="292" t="str">
        <f>IF(ISBLANK(D1382),"",IFERROR(IF(VLOOKUP(A1382,'Np PL4 Stock'!A:J,10,FALSE)="Np4",D1382-VLOOKUP(A1382,'Np PL4 Stock'!A:E,5,FALSE),D1382-1-VLOOKUP(A1382,'Np PL4 Stock'!A:E,5,FALSE)),""))</f>
        <v/>
      </c>
      <c r="O1382" s="345"/>
      <c r="P1382" s="290"/>
      <c r="Q1382" s="300"/>
      <c r="R1382" s="336"/>
      <c r="S1382" s="301"/>
      <c r="T1382" s="301"/>
      <c r="U1382" s="336"/>
      <c r="V1382" s="354"/>
      <c r="W1382" s="355"/>
      <c r="X1382" s="349"/>
      <c r="Y1382" s="313" t="str">
        <f>IF(ISBLANK(X1382),"",IFERROR(IF(VLOOKUP(A1382,'Np PL4 Stock'!A:J,10,FALSE)="Np4",X1382-VLOOKUP(A1382,'Np PL4 Stock'!A:E,5,FALSE),X1382-1-VLOOKUP(A1382,'Np PL4 Stock'!A:E,5,FALSE)),""))</f>
        <v/>
      </c>
      <c r="Z1382" s="325"/>
      <c r="AA1382" s="315"/>
      <c r="AB1382" s="316"/>
      <c r="AC1382" s="317" t="str">
        <f>IF(ISBLANK(AB1382),"",IFERROR(IF(VLOOKUP(A1382,'Np PL4 Stock'!A:J,10,FALSE)="Np4",AB1382-VLOOKUP(A1382,'Np PL4 Stock'!A:E,5,FALSE),AB1382-1-VLOOKUP(A1382,'Np PL4 Stock'!A:E,5,FALSE)),""))</f>
        <v/>
      </c>
      <c r="AD1382" s="290"/>
      <c r="AE1382" s="300"/>
      <c r="AF1382" s="323"/>
      <c r="AG1382" s="335"/>
      <c r="AH1382" s="336"/>
      <c r="AI1382" s="335"/>
      <c r="AJ1382" s="326"/>
      <c r="AK1382" s="334"/>
    </row>
    <row r="1383" spans="1:37">
      <c r="A1383" s="280" t="str">
        <f t="shared" si="45"/>
        <v/>
      </c>
      <c r="B1383" s="281"/>
      <c r="C1383" s="282"/>
      <c r="D1383" s="282"/>
      <c r="E1383" s="243"/>
      <c r="F1383" s="244"/>
      <c r="G1383" s="243"/>
      <c r="H1383" s="283" t="str">
        <f>IF(ISBLANK(F1383),"",IFERROR(VLOOKUP(A1383,'Np PL4 Stock'!$A:$U,20,FALSE),""))</f>
        <v/>
      </c>
      <c r="J1383" s="283" t="str">
        <f>IF(ISBLANK(F1383),"",VLOOKUP(LEFT(A1383,5),Unit!A:B,2,FALSE))</f>
        <v/>
      </c>
      <c r="K1383" s="243"/>
      <c r="L1383" s="243"/>
      <c r="M1383" s="291" t="str">
        <f t="shared" si="46"/>
        <v/>
      </c>
      <c r="N1383" s="292" t="str">
        <f>IF(ISBLANK(D1383),"",IFERROR(IF(VLOOKUP(A1383,'Np PL4 Stock'!A:J,10,FALSE)="Np4",D1383-VLOOKUP(A1383,'Np PL4 Stock'!A:E,5,FALSE),D1383-1-VLOOKUP(A1383,'Np PL4 Stock'!A:E,5,FALSE)),""))</f>
        <v/>
      </c>
      <c r="O1383" s="345"/>
      <c r="P1383" s="290"/>
      <c r="Q1383" s="300"/>
      <c r="R1383" s="336"/>
      <c r="S1383" s="301"/>
      <c r="T1383" s="301"/>
      <c r="U1383" s="336"/>
      <c r="V1383" s="354"/>
      <c r="W1383" s="355"/>
      <c r="X1383" s="349"/>
      <c r="Y1383" s="313" t="str">
        <f>IF(ISBLANK(X1383),"",IFERROR(IF(VLOOKUP(A1383,'Np PL4 Stock'!A:J,10,FALSE)="Np4",X1383-VLOOKUP(A1383,'Np PL4 Stock'!A:E,5,FALSE),X1383-1-VLOOKUP(A1383,'Np PL4 Stock'!A:E,5,FALSE)),""))</f>
        <v/>
      </c>
      <c r="Z1383" s="325"/>
      <c r="AA1383" s="315"/>
      <c r="AB1383" s="316"/>
      <c r="AC1383" s="317" t="str">
        <f>IF(ISBLANK(AB1383),"",IFERROR(IF(VLOOKUP(A1383,'Np PL4 Stock'!A:J,10,FALSE)="Np4",AB1383-VLOOKUP(A1383,'Np PL4 Stock'!A:E,5,FALSE),AB1383-1-VLOOKUP(A1383,'Np PL4 Stock'!A:E,5,FALSE)),""))</f>
        <v/>
      </c>
      <c r="AD1383" s="290"/>
      <c r="AE1383" s="300"/>
      <c r="AF1383" s="323"/>
      <c r="AG1383" s="335"/>
      <c r="AH1383" s="336"/>
      <c r="AI1383" s="335"/>
      <c r="AJ1383" s="326"/>
      <c r="AK1383" s="334"/>
    </row>
    <row r="1384" spans="1:37">
      <c r="A1384" s="280" t="str">
        <f t="shared" si="45"/>
        <v/>
      </c>
      <c r="B1384" s="281"/>
      <c r="C1384" s="282"/>
      <c r="D1384" s="282"/>
      <c r="E1384" s="243"/>
      <c r="F1384" s="244"/>
      <c r="G1384" s="243"/>
      <c r="H1384" s="283" t="str">
        <f>IF(ISBLANK(F1384),"",IFERROR(VLOOKUP(A1384,'Np PL4 Stock'!$A:$U,20,FALSE),""))</f>
        <v/>
      </c>
      <c r="J1384" s="283" t="str">
        <f>IF(ISBLANK(F1384),"",VLOOKUP(LEFT(A1384,5),Unit!A:B,2,FALSE))</f>
        <v/>
      </c>
      <c r="K1384" s="243"/>
      <c r="L1384" s="243"/>
      <c r="M1384" s="291" t="str">
        <f t="shared" si="46"/>
        <v/>
      </c>
      <c r="N1384" s="292" t="str">
        <f>IF(ISBLANK(D1384),"",IFERROR(IF(VLOOKUP(A1384,'Np PL4 Stock'!A:J,10,FALSE)="Np4",D1384-VLOOKUP(A1384,'Np PL4 Stock'!A:E,5,FALSE),D1384-1-VLOOKUP(A1384,'Np PL4 Stock'!A:E,5,FALSE)),""))</f>
        <v/>
      </c>
      <c r="O1384" s="345"/>
      <c r="P1384" s="290"/>
      <c r="Q1384" s="300"/>
      <c r="R1384" s="336"/>
      <c r="S1384" s="301"/>
      <c r="T1384" s="301"/>
      <c r="U1384" s="336"/>
      <c r="V1384" s="354"/>
      <c r="W1384" s="355"/>
      <c r="X1384" s="349"/>
      <c r="Y1384" s="313" t="str">
        <f>IF(ISBLANK(X1384),"",IFERROR(IF(VLOOKUP(A1384,'Np PL4 Stock'!A:J,10,FALSE)="Np4",X1384-VLOOKUP(A1384,'Np PL4 Stock'!A:E,5,FALSE),X1384-1-VLOOKUP(A1384,'Np PL4 Stock'!A:E,5,FALSE)),""))</f>
        <v/>
      </c>
      <c r="Z1384" s="325"/>
      <c r="AA1384" s="315"/>
      <c r="AB1384" s="316"/>
      <c r="AC1384" s="317" t="str">
        <f>IF(ISBLANK(AB1384),"",IFERROR(IF(VLOOKUP(A1384,'Np PL4 Stock'!A:J,10,FALSE)="Np4",AB1384-VLOOKUP(A1384,'Np PL4 Stock'!A:E,5,FALSE),AB1384-1-VLOOKUP(A1384,'Np PL4 Stock'!A:E,5,FALSE)),""))</f>
        <v/>
      </c>
      <c r="AD1384" s="290"/>
      <c r="AE1384" s="300"/>
      <c r="AF1384" s="323"/>
      <c r="AG1384" s="335"/>
      <c r="AH1384" s="336"/>
      <c r="AI1384" s="335"/>
      <c r="AJ1384" s="326"/>
      <c r="AK1384" s="334"/>
    </row>
    <row r="1385" spans="1:37">
      <c r="A1385" s="280" t="str">
        <f t="shared" si="45"/>
        <v/>
      </c>
      <c r="B1385" s="281"/>
      <c r="C1385" s="282"/>
      <c r="D1385" s="282"/>
      <c r="E1385" s="243"/>
      <c r="F1385" s="244"/>
      <c r="G1385" s="243"/>
      <c r="H1385" s="283" t="str">
        <f>IF(ISBLANK(F1385),"",IFERROR(VLOOKUP(A1385,'Np PL4 Stock'!$A:$U,20,FALSE),""))</f>
        <v/>
      </c>
      <c r="J1385" s="283" t="str">
        <f>IF(ISBLANK(F1385),"",VLOOKUP(LEFT(A1385,5),Unit!A:B,2,FALSE))</f>
        <v/>
      </c>
      <c r="K1385" s="243"/>
      <c r="L1385" s="243"/>
      <c r="M1385" s="291" t="str">
        <f t="shared" si="46"/>
        <v/>
      </c>
      <c r="N1385" s="292" t="str">
        <f>IF(ISBLANK(D1385),"",IFERROR(IF(VLOOKUP(A1385,'Np PL4 Stock'!A:J,10,FALSE)="Np4",D1385-VLOOKUP(A1385,'Np PL4 Stock'!A:E,5,FALSE),D1385-1-VLOOKUP(A1385,'Np PL4 Stock'!A:E,5,FALSE)),""))</f>
        <v/>
      </c>
      <c r="O1385" s="345"/>
      <c r="P1385" s="290"/>
      <c r="Q1385" s="300"/>
      <c r="R1385" s="336"/>
      <c r="S1385" s="301"/>
      <c r="T1385" s="301"/>
      <c r="U1385" s="336"/>
      <c r="V1385" s="354"/>
      <c r="W1385" s="355"/>
      <c r="X1385" s="349"/>
      <c r="Y1385" s="313" t="str">
        <f>IF(ISBLANK(X1385),"",IFERROR(IF(VLOOKUP(A1385,'Np PL4 Stock'!A:J,10,FALSE)="Np4",X1385-VLOOKUP(A1385,'Np PL4 Stock'!A:E,5,FALSE),X1385-1-VLOOKUP(A1385,'Np PL4 Stock'!A:E,5,FALSE)),""))</f>
        <v/>
      </c>
      <c r="Z1385" s="325"/>
      <c r="AA1385" s="315"/>
      <c r="AB1385" s="316"/>
      <c r="AC1385" s="317" t="str">
        <f>IF(ISBLANK(AB1385),"",IFERROR(IF(VLOOKUP(A1385,'Np PL4 Stock'!A:J,10,FALSE)="Np4",AB1385-VLOOKUP(A1385,'Np PL4 Stock'!A:E,5,FALSE),AB1385-1-VLOOKUP(A1385,'Np PL4 Stock'!A:E,5,FALSE)),""))</f>
        <v/>
      </c>
      <c r="AD1385" s="290"/>
      <c r="AE1385" s="300"/>
      <c r="AF1385" s="323"/>
      <c r="AG1385" s="335"/>
      <c r="AH1385" s="336"/>
      <c r="AI1385" s="335"/>
      <c r="AJ1385" s="326"/>
      <c r="AK1385" s="334"/>
    </row>
    <row r="1386" spans="1:37">
      <c r="A1386" s="280" t="str">
        <f t="shared" si="45"/>
        <v/>
      </c>
      <c r="B1386" s="281"/>
      <c r="C1386" s="282"/>
      <c r="D1386" s="282"/>
      <c r="E1386" s="243"/>
      <c r="F1386" s="244"/>
      <c r="G1386" s="243"/>
      <c r="H1386" s="283" t="str">
        <f>IF(ISBLANK(F1386),"",IFERROR(VLOOKUP(A1386,'Np PL4 Stock'!$A:$U,20,FALSE),""))</f>
        <v/>
      </c>
      <c r="J1386" s="283" t="str">
        <f>IF(ISBLANK(F1386),"",VLOOKUP(LEFT(A1386,5),Unit!A:B,2,FALSE))</f>
        <v/>
      </c>
      <c r="K1386" s="243"/>
      <c r="L1386" s="243"/>
      <c r="M1386" s="291" t="str">
        <f t="shared" si="46"/>
        <v/>
      </c>
      <c r="N1386" s="292" t="str">
        <f>IF(ISBLANK(D1386),"",IFERROR(IF(VLOOKUP(A1386,'Np PL4 Stock'!A:J,10,FALSE)="Np4",D1386-VLOOKUP(A1386,'Np PL4 Stock'!A:E,5,FALSE),D1386-1-VLOOKUP(A1386,'Np PL4 Stock'!A:E,5,FALSE)),""))</f>
        <v/>
      </c>
      <c r="O1386" s="345"/>
      <c r="P1386" s="290"/>
      <c r="Q1386" s="300"/>
      <c r="R1386" s="336"/>
      <c r="S1386" s="301"/>
      <c r="T1386" s="301"/>
      <c r="U1386" s="336"/>
      <c r="V1386" s="354"/>
      <c r="W1386" s="355"/>
      <c r="X1386" s="349"/>
      <c r="Y1386" s="313" t="str">
        <f>IF(ISBLANK(X1386),"",IFERROR(IF(VLOOKUP(A1386,'Np PL4 Stock'!A:J,10,FALSE)="Np4",X1386-VLOOKUP(A1386,'Np PL4 Stock'!A:E,5,FALSE),X1386-1-VLOOKUP(A1386,'Np PL4 Stock'!A:E,5,FALSE)),""))</f>
        <v/>
      </c>
      <c r="Z1386" s="325"/>
      <c r="AA1386" s="315"/>
      <c r="AB1386" s="316"/>
      <c r="AC1386" s="317" t="str">
        <f>IF(ISBLANK(AB1386),"",IFERROR(IF(VLOOKUP(A1386,'Np PL4 Stock'!A:J,10,FALSE)="Np4",AB1386-VLOOKUP(A1386,'Np PL4 Stock'!A:E,5,FALSE),AB1386-1-VLOOKUP(A1386,'Np PL4 Stock'!A:E,5,FALSE)),""))</f>
        <v/>
      </c>
      <c r="AD1386" s="290"/>
      <c r="AE1386" s="300"/>
      <c r="AF1386" s="323"/>
      <c r="AG1386" s="335"/>
      <c r="AH1386" s="336"/>
      <c r="AI1386" s="335"/>
      <c r="AJ1386" s="326"/>
      <c r="AK1386" s="334"/>
    </row>
    <row r="1387" spans="1:37">
      <c r="A1387" s="280" t="str">
        <f t="shared" si="45"/>
        <v/>
      </c>
      <c r="B1387" s="281"/>
      <c r="C1387" s="282"/>
      <c r="D1387" s="282"/>
      <c r="E1387" s="243"/>
      <c r="F1387" s="244"/>
      <c r="G1387" s="243"/>
      <c r="H1387" s="283" t="str">
        <f>IF(ISBLANK(F1387),"",IFERROR(VLOOKUP(A1387,'Np PL4 Stock'!$A:$U,20,FALSE),""))</f>
        <v/>
      </c>
      <c r="J1387" s="283" t="str">
        <f>IF(ISBLANK(F1387),"",VLOOKUP(LEFT(A1387,5),Unit!A:B,2,FALSE))</f>
        <v/>
      </c>
      <c r="K1387" s="243"/>
      <c r="L1387" s="243"/>
      <c r="M1387" s="291" t="str">
        <f t="shared" si="46"/>
        <v/>
      </c>
      <c r="N1387" s="292" t="str">
        <f>IF(ISBLANK(D1387),"",IFERROR(IF(VLOOKUP(A1387,'Np PL4 Stock'!A:J,10,FALSE)="Np4",D1387-VLOOKUP(A1387,'Np PL4 Stock'!A:E,5,FALSE),D1387-1-VLOOKUP(A1387,'Np PL4 Stock'!A:E,5,FALSE)),""))</f>
        <v/>
      </c>
      <c r="O1387" s="345"/>
      <c r="P1387" s="290"/>
      <c r="Q1387" s="300"/>
      <c r="R1387" s="336"/>
      <c r="S1387" s="301"/>
      <c r="T1387" s="301"/>
      <c r="U1387" s="336"/>
      <c r="V1387" s="354"/>
      <c r="W1387" s="355"/>
      <c r="X1387" s="349"/>
      <c r="Y1387" s="313" t="str">
        <f>IF(ISBLANK(X1387),"",IFERROR(IF(VLOOKUP(A1387,'Np PL4 Stock'!A:J,10,FALSE)="Np4",X1387-VLOOKUP(A1387,'Np PL4 Stock'!A:E,5,FALSE),X1387-1-VLOOKUP(A1387,'Np PL4 Stock'!A:E,5,FALSE)),""))</f>
        <v/>
      </c>
      <c r="Z1387" s="325"/>
      <c r="AA1387" s="315"/>
      <c r="AB1387" s="316"/>
      <c r="AC1387" s="317" t="str">
        <f>IF(ISBLANK(AB1387),"",IFERROR(IF(VLOOKUP(A1387,'Np PL4 Stock'!A:J,10,FALSE)="Np4",AB1387-VLOOKUP(A1387,'Np PL4 Stock'!A:E,5,FALSE),AB1387-1-VLOOKUP(A1387,'Np PL4 Stock'!A:E,5,FALSE)),""))</f>
        <v/>
      </c>
      <c r="AD1387" s="290"/>
      <c r="AE1387" s="300"/>
      <c r="AF1387" s="323"/>
      <c r="AG1387" s="335"/>
      <c r="AH1387" s="336"/>
      <c r="AI1387" s="335"/>
      <c r="AJ1387" s="326"/>
      <c r="AK1387" s="334"/>
    </row>
    <row r="1388" spans="1:37">
      <c r="A1388" s="280" t="str">
        <f t="shared" si="45"/>
        <v/>
      </c>
      <c r="B1388" s="281"/>
      <c r="C1388" s="282"/>
      <c r="D1388" s="282"/>
      <c r="E1388" s="243"/>
      <c r="F1388" s="244"/>
      <c r="G1388" s="243"/>
      <c r="H1388" s="283" t="str">
        <f>IF(ISBLANK(F1388),"",IFERROR(VLOOKUP(A1388,'Np PL4 Stock'!$A:$U,20,FALSE),""))</f>
        <v/>
      </c>
      <c r="J1388" s="283" t="str">
        <f>IF(ISBLANK(F1388),"",VLOOKUP(LEFT(A1388,5),Unit!A:B,2,FALSE))</f>
        <v/>
      </c>
      <c r="K1388" s="243"/>
      <c r="L1388" s="243"/>
      <c r="M1388" s="291" t="str">
        <f t="shared" si="46"/>
        <v/>
      </c>
      <c r="N1388" s="292" t="str">
        <f>IF(ISBLANK(D1388),"",IFERROR(IF(VLOOKUP(A1388,'Np PL4 Stock'!A:J,10,FALSE)="Np4",D1388-VLOOKUP(A1388,'Np PL4 Stock'!A:E,5,FALSE),D1388-1-VLOOKUP(A1388,'Np PL4 Stock'!A:E,5,FALSE)),""))</f>
        <v/>
      </c>
      <c r="O1388" s="345"/>
      <c r="P1388" s="290"/>
      <c r="Q1388" s="300"/>
      <c r="R1388" s="336"/>
      <c r="S1388" s="301"/>
      <c r="T1388" s="301"/>
      <c r="U1388" s="336"/>
      <c r="V1388" s="354"/>
      <c r="W1388" s="355"/>
      <c r="X1388" s="349"/>
      <c r="Y1388" s="313" t="str">
        <f>IF(ISBLANK(X1388),"",IFERROR(IF(VLOOKUP(A1388,'Np PL4 Stock'!A:J,10,FALSE)="Np4",X1388-VLOOKUP(A1388,'Np PL4 Stock'!A:E,5,FALSE),X1388-1-VLOOKUP(A1388,'Np PL4 Stock'!A:E,5,FALSE)),""))</f>
        <v/>
      </c>
      <c r="Z1388" s="325"/>
      <c r="AA1388" s="315"/>
      <c r="AB1388" s="316"/>
      <c r="AC1388" s="317" t="str">
        <f>IF(ISBLANK(AB1388),"",IFERROR(IF(VLOOKUP(A1388,'Np PL4 Stock'!A:J,10,FALSE)="Np4",AB1388-VLOOKUP(A1388,'Np PL4 Stock'!A:E,5,FALSE),AB1388-1-VLOOKUP(A1388,'Np PL4 Stock'!A:E,5,FALSE)),""))</f>
        <v/>
      </c>
      <c r="AD1388" s="290"/>
      <c r="AE1388" s="300"/>
      <c r="AF1388" s="323"/>
      <c r="AG1388" s="335"/>
      <c r="AH1388" s="336"/>
      <c r="AI1388" s="335"/>
      <c r="AJ1388" s="326"/>
      <c r="AK1388" s="334"/>
    </row>
    <row r="1389" spans="1:37">
      <c r="A1389" s="280" t="str">
        <f t="shared" si="45"/>
        <v/>
      </c>
      <c r="B1389" s="281"/>
      <c r="C1389" s="282"/>
      <c r="D1389" s="282"/>
      <c r="E1389" s="243"/>
      <c r="F1389" s="244"/>
      <c r="G1389" s="243"/>
      <c r="H1389" s="283" t="str">
        <f>IF(ISBLANK(F1389),"",IFERROR(VLOOKUP(A1389,'Np PL4 Stock'!$A:$U,20,FALSE),""))</f>
        <v/>
      </c>
      <c r="J1389" s="283" t="str">
        <f>IF(ISBLANK(F1389),"",VLOOKUP(LEFT(A1389,5),Unit!A:B,2,FALSE))</f>
        <v/>
      </c>
      <c r="K1389" s="243"/>
      <c r="L1389" s="243"/>
      <c r="M1389" s="291" t="str">
        <f t="shared" si="46"/>
        <v/>
      </c>
      <c r="N1389" s="292" t="str">
        <f>IF(ISBLANK(D1389),"",IFERROR(IF(VLOOKUP(A1389,'Np PL4 Stock'!A:J,10,FALSE)="Np4",D1389-VLOOKUP(A1389,'Np PL4 Stock'!A:E,5,FALSE),D1389-1-VLOOKUP(A1389,'Np PL4 Stock'!A:E,5,FALSE)),""))</f>
        <v/>
      </c>
      <c r="O1389" s="345"/>
      <c r="P1389" s="290"/>
      <c r="Q1389" s="300"/>
      <c r="R1389" s="336"/>
      <c r="S1389" s="301"/>
      <c r="T1389" s="301"/>
      <c r="U1389" s="336"/>
      <c r="V1389" s="354"/>
      <c r="W1389" s="355"/>
      <c r="X1389" s="349"/>
      <c r="Y1389" s="313" t="str">
        <f>IF(ISBLANK(X1389),"",IFERROR(IF(VLOOKUP(A1389,'Np PL4 Stock'!A:J,10,FALSE)="Np4",X1389-VLOOKUP(A1389,'Np PL4 Stock'!A:E,5,FALSE),X1389-1-VLOOKUP(A1389,'Np PL4 Stock'!A:E,5,FALSE)),""))</f>
        <v/>
      </c>
      <c r="Z1389" s="325"/>
      <c r="AA1389" s="315"/>
      <c r="AB1389" s="316"/>
      <c r="AC1389" s="317" t="str">
        <f>IF(ISBLANK(AB1389),"",IFERROR(IF(VLOOKUP(A1389,'Np PL4 Stock'!A:J,10,FALSE)="Np4",AB1389-VLOOKUP(A1389,'Np PL4 Stock'!A:E,5,FALSE),AB1389-1-VLOOKUP(A1389,'Np PL4 Stock'!A:E,5,FALSE)),""))</f>
        <v/>
      </c>
      <c r="AD1389" s="290"/>
      <c r="AE1389" s="300"/>
      <c r="AF1389" s="323"/>
      <c r="AG1389" s="335"/>
      <c r="AH1389" s="336"/>
      <c r="AI1389" s="335"/>
      <c r="AJ1389" s="326"/>
      <c r="AK1389" s="334"/>
    </row>
    <row r="1390" spans="1:37">
      <c r="A1390" s="280" t="str">
        <f t="shared" si="45"/>
        <v/>
      </c>
      <c r="B1390" s="281"/>
      <c r="C1390" s="282"/>
      <c r="D1390" s="282"/>
      <c r="E1390" s="243"/>
      <c r="F1390" s="244"/>
      <c r="G1390" s="243"/>
      <c r="H1390" s="283" t="str">
        <f>IF(ISBLANK(F1390),"",IFERROR(VLOOKUP(A1390,'Np PL4 Stock'!$A:$U,20,FALSE),""))</f>
        <v/>
      </c>
      <c r="J1390" s="283" t="str">
        <f>IF(ISBLANK(F1390),"",VLOOKUP(LEFT(A1390,5),Unit!A:B,2,FALSE))</f>
        <v/>
      </c>
      <c r="K1390" s="243"/>
      <c r="L1390" s="243"/>
      <c r="M1390" s="291" t="str">
        <f t="shared" si="46"/>
        <v/>
      </c>
      <c r="N1390" s="292" t="str">
        <f>IF(ISBLANK(D1390),"",IFERROR(IF(VLOOKUP(A1390,'Np PL4 Stock'!A:J,10,FALSE)="Np4",D1390-VLOOKUP(A1390,'Np PL4 Stock'!A:E,5,FALSE),D1390-1-VLOOKUP(A1390,'Np PL4 Stock'!A:E,5,FALSE)),""))</f>
        <v/>
      </c>
      <c r="O1390" s="345"/>
      <c r="P1390" s="290"/>
      <c r="Q1390" s="300"/>
      <c r="R1390" s="336"/>
      <c r="S1390" s="301"/>
      <c r="T1390" s="301"/>
      <c r="U1390" s="336"/>
      <c r="V1390" s="354"/>
      <c r="W1390" s="355"/>
      <c r="X1390" s="349"/>
      <c r="Y1390" s="313" t="str">
        <f>IF(ISBLANK(X1390),"",IFERROR(IF(VLOOKUP(A1390,'Np PL4 Stock'!A:J,10,FALSE)="Np4",X1390-VLOOKUP(A1390,'Np PL4 Stock'!A:E,5,FALSE),X1390-1-VLOOKUP(A1390,'Np PL4 Stock'!A:E,5,FALSE)),""))</f>
        <v/>
      </c>
      <c r="Z1390" s="325"/>
      <c r="AA1390" s="315"/>
      <c r="AB1390" s="316"/>
      <c r="AC1390" s="317" t="str">
        <f>IF(ISBLANK(AB1390),"",IFERROR(IF(VLOOKUP(A1390,'Np PL4 Stock'!A:J,10,FALSE)="Np4",AB1390-VLOOKUP(A1390,'Np PL4 Stock'!A:E,5,FALSE),AB1390-1-VLOOKUP(A1390,'Np PL4 Stock'!A:E,5,FALSE)),""))</f>
        <v/>
      </c>
      <c r="AD1390" s="290"/>
      <c r="AE1390" s="300"/>
      <c r="AF1390" s="323"/>
      <c r="AG1390" s="335"/>
      <c r="AH1390" s="336"/>
      <c r="AI1390" s="335"/>
      <c r="AJ1390" s="326"/>
      <c r="AK1390" s="334"/>
    </row>
    <row r="1391" spans="1:37">
      <c r="A1391" s="280" t="str">
        <f t="shared" si="45"/>
        <v/>
      </c>
      <c r="B1391" s="281"/>
      <c r="C1391" s="282"/>
      <c r="D1391" s="282"/>
      <c r="E1391" s="243"/>
      <c r="F1391" s="244"/>
      <c r="G1391" s="243"/>
      <c r="H1391" s="283" t="str">
        <f>IF(ISBLANK(F1391),"",IFERROR(VLOOKUP(A1391,'Np PL4 Stock'!$A:$U,20,FALSE),""))</f>
        <v/>
      </c>
      <c r="J1391" s="283" t="str">
        <f>IF(ISBLANK(F1391),"",VLOOKUP(LEFT(A1391,5),Unit!A:B,2,FALSE))</f>
        <v/>
      </c>
      <c r="K1391" s="243"/>
      <c r="L1391" s="243"/>
      <c r="M1391" s="291" t="str">
        <f t="shared" si="46"/>
        <v/>
      </c>
      <c r="N1391" s="292" t="str">
        <f>IF(ISBLANK(D1391),"",IFERROR(IF(VLOOKUP(A1391,'Np PL4 Stock'!A:J,10,FALSE)="Np4",D1391-VLOOKUP(A1391,'Np PL4 Stock'!A:E,5,FALSE),D1391-1-VLOOKUP(A1391,'Np PL4 Stock'!A:E,5,FALSE)),""))</f>
        <v/>
      </c>
      <c r="O1391" s="345"/>
      <c r="P1391" s="290"/>
      <c r="Q1391" s="300"/>
      <c r="R1391" s="336"/>
      <c r="S1391" s="301"/>
      <c r="T1391" s="301"/>
      <c r="U1391" s="336"/>
      <c r="V1391" s="354"/>
      <c r="W1391" s="355"/>
      <c r="X1391" s="349"/>
      <c r="Y1391" s="313" t="str">
        <f>IF(ISBLANK(X1391),"",IFERROR(IF(VLOOKUP(A1391,'Np PL4 Stock'!A:J,10,FALSE)="Np4",X1391-VLOOKUP(A1391,'Np PL4 Stock'!A:E,5,FALSE),X1391-1-VLOOKUP(A1391,'Np PL4 Stock'!A:E,5,FALSE)),""))</f>
        <v/>
      </c>
      <c r="Z1391" s="325"/>
      <c r="AA1391" s="315"/>
      <c r="AB1391" s="316"/>
      <c r="AC1391" s="317" t="str">
        <f>IF(ISBLANK(AB1391),"",IFERROR(IF(VLOOKUP(A1391,'Np PL4 Stock'!A:J,10,FALSE)="Np4",AB1391-VLOOKUP(A1391,'Np PL4 Stock'!A:E,5,FALSE),AB1391-1-VLOOKUP(A1391,'Np PL4 Stock'!A:E,5,FALSE)),""))</f>
        <v/>
      </c>
      <c r="AD1391" s="290"/>
      <c r="AE1391" s="300"/>
      <c r="AF1391" s="323"/>
      <c r="AG1391" s="335"/>
      <c r="AH1391" s="336"/>
      <c r="AI1391" s="335"/>
      <c r="AJ1391" s="326"/>
      <c r="AK1391" s="334"/>
    </row>
    <row r="1392" spans="1:37">
      <c r="A1392" s="280" t="str">
        <f t="shared" si="45"/>
        <v/>
      </c>
      <c r="B1392" s="281"/>
      <c r="C1392" s="282"/>
      <c r="D1392" s="282"/>
      <c r="E1392" s="243"/>
      <c r="F1392" s="244"/>
      <c r="G1392" s="243"/>
      <c r="H1392" s="283" t="str">
        <f>IF(ISBLANK(F1392),"",IFERROR(VLOOKUP(A1392,'Np PL4 Stock'!$A:$U,20,FALSE),""))</f>
        <v/>
      </c>
      <c r="J1392" s="283" t="str">
        <f>IF(ISBLANK(F1392),"",VLOOKUP(LEFT(A1392,5),Unit!A:B,2,FALSE))</f>
        <v/>
      </c>
      <c r="K1392" s="243"/>
      <c r="L1392" s="243"/>
      <c r="M1392" s="291" t="str">
        <f t="shared" si="46"/>
        <v/>
      </c>
      <c r="N1392" s="292" t="str">
        <f>IF(ISBLANK(D1392),"",IFERROR(IF(VLOOKUP(A1392,'Np PL4 Stock'!A:J,10,FALSE)="Np4",D1392-VLOOKUP(A1392,'Np PL4 Stock'!A:E,5,FALSE),D1392-1-VLOOKUP(A1392,'Np PL4 Stock'!A:E,5,FALSE)),""))</f>
        <v/>
      </c>
      <c r="O1392" s="345"/>
      <c r="P1392" s="290"/>
      <c r="Q1392" s="300"/>
      <c r="R1392" s="336"/>
      <c r="S1392" s="301"/>
      <c r="T1392" s="301"/>
      <c r="U1392" s="336"/>
      <c r="V1392" s="354"/>
      <c r="W1392" s="355"/>
      <c r="X1392" s="349"/>
      <c r="Y1392" s="313" t="str">
        <f>IF(ISBLANK(X1392),"",IFERROR(IF(VLOOKUP(A1392,'Np PL4 Stock'!A:J,10,FALSE)="Np4",X1392-VLOOKUP(A1392,'Np PL4 Stock'!A:E,5,FALSE),X1392-1-VLOOKUP(A1392,'Np PL4 Stock'!A:E,5,FALSE)),""))</f>
        <v/>
      </c>
      <c r="Z1392" s="325"/>
      <c r="AA1392" s="315"/>
      <c r="AB1392" s="316"/>
      <c r="AC1392" s="317" t="str">
        <f>IF(ISBLANK(AB1392),"",IFERROR(IF(VLOOKUP(A1392,'Np PL4 Stock'!A:J,10,FALSE)="Np4",AB1392-VLOOKUP(A1392,'Np PL4 Stock'!A:E,5,FALSE),AB1392-1-VLOOKUP(A1392,'Np PL4 Stock'!A:E,5,FALSE)),""))</f>
        <v/>
      </c>
      <c r="AD1392" s="290"/>
      <c r="AE1392" s="300"/>
      <c r="AF1392" s="323"/>
      <c r="AG1392" s="335"/>
      <c r="AH1392" s="336"/>
      <c r="AI1392" s="335"/>
      <c r="AJ1392" s="326"/>
      <c r="AK1392" s="334"/>
    </row>
    <row r="1393" spans="1:37">
      <c r="A1393" s="280" t="str">
        <f t="shared" si="45"/>
        <v/>
      </c>
      <c r="B1393" s="281"/>
      <c r="C1393" s="282"/>
      <c r="D1393" s="282"/>
      <c r="E1393" s="243"/>
      <c r="F1393" s="244"/>
      <c r="G1393" s="243"/>
      <c r="H1393" s="283" t="str">
        <f>IF(ISBLANK(F1393),"",IFERROR(VLOOKUP(A1393,'Np PL4 Stock'!$A:$U,20,FALSE),""))</f>
        <v/>
      </c>
      <c r="J1393" s="283" t="str">
        <f>IF(ISBLANK(F1393),"",VLOOKUP(LEFT(A1393,5),Unit!A:B,2,FALSE))</f>
        <v/>
      </c>
      <c r="K1393" s="243"/>
      <c r="L1393" s="243"/>
      <c r="M1393" s="291" t="str">
        <f t="shared" si="46"/>
        <v/>
      </c>
      <c r="N1393" s="292" t="str">
        <f>IF(ISBLANK(D1393),"",IFERROR(IF(VLOOKUP(A1393,'Np PL4 Stock'!A:J,10,FALSE)="Np4",D1393-VLOOKUP(A1393,'Np PL4 Stock'!A:E,5,FALSE),D1393-1-VLOOKUP(A1393,'Np PL4 Stock'!A:E,5,FALSE)),""))</f>
        <v/>
      </c>
      <c r="O1393" s="345"/>
      <c r="P1393" s="290"/>
      <c r="Q1393" s="300"/>
      <c r="R1393" s="336"/>
      <c r="S1393" s="301"/>
      <c r="T1393" s="301"/>
      <c r="U1393" s="336"/>
      <c r="V1393" s="354"/>
      <c r="W1393" s="355"/>
      <c r="X1393" s="349"/>
      <c r="Y1393" s="313" t="str">
        <f>IF(ISBLANK(X1393),"",IFERROR(IF(VLOOKUP(A1393,'Np PL4 Stock'!A:J,10,FALSE)="Np4",X1393-VLOOKUP(A1393,'Np PL4 Stock'!A:E,5,FALSE),X1393-1-VLOOKUP(A1393,'Np PL4 Stock'!A:E,5,FALSE)),""))</f>
        <v/>
      </c>
      <c r="Z1393" s="325"/>
      <c r="AA1393" s="315"/>
      <c r="AB1393" s="316"/>
      <c r="AC1393" s="317" t="str">
        <f>IF(ISBLANK(AB1393),"",IFERROR(IF(VLOOKUP(A1393,'Np PL4 Stock'!A:J,10,FALSE)="Np4",AB1393-VLOOKUP(A1393,'Np PL4 Stock'!A:E,5,FALSE),AB1393-1-VLOOKUP(A1393,'Np PL4 Stock'!A:E,5,FALSE)),""))</f>
        <v/>
      </c>
      <c r="AD1393" s="290"/>
      <c r="AE1393" s="300"/>
      <c r="AF1393" s="323"/>
      <c r="AG1393" s="335"/>
      <c r="AH1393" s="336"/>
      <c r="AI1393" s="335"/>
      <c r="AJ1393" s="326"/>
      <c r="AK1393" s="334"/>
    </row>
    <row r="1394" spans="1:37">
      <c r="A1394" s="280" t="str">
        <f t="shared" si="45"/>
        <v/>
      </c>
      <c r="B1394" s="281"/>
      <c r="C1394" s="282"/>
      <c r="D1394" s="282"/>
      <c r="E1394" s="243"/>
      <c r="F1394" s="244"/>
      <c r="G1394" s="243"/>
      <c r="H1394" s="283" t="str">
        <f>IF(ISBLANK(F1394),"",IFERROR(VLOOKUP(A1394,'Np PL4 Stock'!$A:$U,20,FALSE),""))</f>
        <v/>
      </c>
      <c r="J1394" s="283" t="str">
        <f>IF(ISBLANK(F1394),"",VLOOKUP(LEFT(A1394,5),Unit!A:B,2,FALSE))</f>
        <v/>
      </c>
      <c r="K1394" s="243"/>
      <c r="L1394" s="243"/>
      <c r="M1394" s="291" t="str">
        <f t="shared" si="46"/>
        <v/>
      </c>
      <c r="N1394" s="292" t="str">
        <f>IF(ISBLANK(D1394),"",IFERROR(IF(VLOOKUP(A1394,'Np PL4 Stock'!A:J,10,FALSE)="Np4",D1394-VLOOKUP(A1394,'Np PL4 Stock'!A:E,5,FALSE),D1394-1-VLOOKUP(A1394,'Np PL4 Stock'!A:E,5,FALSE)),""))</f>
        <v/>
      </c>
      <c r="O1394" s="345"/>
      <c r="P1394" s="290"/>
      <c r="Q1394" s="300"/>
      <c r="R1394" s="336"/>
      <c r="S1394" s="301"/>
      <c r="T1394" s="301"/>
      <c r="U1394" s="336"/>
      <c r="V1394" s="354"/>
      <c r="W1394" s="355"/>
      <c r="X1394" s="349"/>
      <c r="Y1394" s="313" t="str">
        <f>IF(ISBLANK(X1394),"",IFERROR(IF(VLOOKUP(A1394,'Np PL4 Stock'!A:J,10,FALSE)="Np4",X1394-VLOOKUP(A1394,'Np PL4 Stock'!A:E,5,FALSE),X1394-1-VLOOKUP(A1394,'Np PL4 Stock'!A:E,5,FALSE)),""))</f>
        <v/>
      </c>
      <c r="Z1394" s="325"/>
      <c r="AA1394" s="315"/>
      <c r="AB1394" s="316"/>
      <c r="AC1394" s="317" t="str">
        <f>IF(ISBLANK(AB1394),"",IFERROR(IF(VLOOKUP(A1394,'Np PL4 Stock'!A:J,10,FALSE)="Np4",AB1394-VLOOKUP(A1394,'Np PL4 Stock'!A:E,5,FALSE),AB1394-1-VLOOKUP(A1394,'Np PL4 Stock'!A:E,5,FALSE)),""))</f>
        <v/>
      </c>
      <c r="AD1394" s="290"/>
      <c r="AE1394" s="300"/>
      <c r="AF1394" s="323"/>
      <c r="AG1394" s="335"/>
      <c r="AH1394" s="336"/>
      <c r="AI1394" s="335"/>
      <c r="AJ1394" s="326"/>
      <c r="AK1394" s="334"/>
    </row>
    <row r="1395" spans="1:37">
      <c r="A1395" s="280" t="str">
        <f t="shared" si="45"/>
        <v/>
      </c>
      <c r="B1395" s="281"/>
      <c r="C1395" s="282"/>
      <c r="D1395" s="282"/>
      <c r="E1395" s="243"/>
      <c r="F1395" s="244"/>
      <c r="G1395" s="243"/>
      <c r="H1395" s="283" t="str">
        <f>IF(ISBLANK(F1395),"",IFERROR(VLOOKUP(A1395,'Np PL4 Stock'!$A:$U,20,FALSE),""))</f>
        <v/>
      </c>
      <c r="J1395" s="283" t="str">
        <f>IF(ISBLANK(F1395),"",VLOOKUP(LEFT(A1395,5),Unit!A:B,2,FALSE))</f>
        <v/>
      </c>
      <c r="K1395" s="243"/>
      <c r="L1395" s="243"/>
      <c r="M1395" s="291" t="str">
        <f t="shared" si="46"/>
        <v/>
      </c>
      <c r="N1395" s="292" t="str">
        <f>IF(ISBLANK(D1395),"",IFERROR(IF(VLOOKUP(A1395,'Np PL4 Stock'!A:J,10,FALSE)="Np4",D1395-VLOOKUP(A1395,'Np PL4 Stock'!A:E,5,FALSE),D1395-1-VLOOKUP(A1395,'Np PL4 Stock'!A:E,5,FALSE)),""))</f>
        <v/>
      </c>
      <c r="O1395" s="345"/>
      <c r="P1395" s="290"/>
      <c r="Q1395" s="300"/>
      <c r="R1395" s="336"/>
      <c r="S1395" s="301"/>
      <c r="T1395" s="301"/>
      <c r="U1395" s="336"/>
      <c r="V1395" s="354"/>
      <c r="W1395" s="355"/>
      <c r="X1395" s="349"/>
      <c r="Y1395" s="313" t="str">
        <f>IF(ISBLANK(X1395),"",IFERROR(IF(VLOOKUP(A1395,'Np PL4 Stock'!A:J,10,FALSE)="Np4",X1395-VLOOKUP(A1395,'Np PL4 Stock'!A:E,5,FALSE),X1395-1-VLOOKUP(A1395,'Np PL4 Stock'!A:E,5,FALSE)),""))</f>
        <v/>
      </c>
      <c r="Z1395" s="325"/>
      <c r="AA1395" s="315"/>
      <c r="AB1395" s="316"/>
      <c r="AC1395" s="317" t="str">
        <f>IF(ISBLANK(AB1395),"",IFERROR(IF(VLOOKUP(A1395,'Np PL4 Stock'!A:J,10,FALSE)="Np4",AB1395-VLOOKUP(A1395,'Np PL4 Stock'!A:E,5,FALSE),AB1395-1-VLOOKUP(A1395,'Np PL4 Stock'!A:E,5,FALSE)),""))</f>
        <v/>
      </c>
      <c r="AD1395" s="290"/>
      <c r="AE1395" s="300"/>
      <c r="AF1395" s="323"/>
      <c r="AG1395" s="335"/>
      <c r="AH1395" s="336"/>
      <c r="AI1395" s="335"/>
      <c r="AJ1395" s="326"/>
      <c r="AK1395" s="334"/>
    </row>
    <row r="1396" spans="1:37">
      <c r="A1396" s="280" t="str">
        <f t="shared" si="45"/>
        <v/>
      </c>
      <c r="B1396" s="281"/>
      <c r="C1396" s="282"/>
      <c r="D1396" s="282"/>
      <c r="E1396" s="243"/>
      <c r="F1396" s="244"/>
      <c r="G1396" s="243"/>
      <c r="H1396" s="283" t="str">
        <f>IF(ISBLANK(F1396),"",IFERROR(VLOOKUP(A1396,'Np PL4 Stock'!$A:$U,20,FALSE),""))</f>
        <v/>
      </c>
      <c r="J1396" s="283" t="str">
        <f>IF(ISBLANK(F1396),"",VLOOKUP(LEFT(A1396,5),Unit!A:B,2,FALSE))</f>
        <v/>
      </c>
      <c r="K1396" s="243"/>
      <c r="L1396" s="243"/>
      <c r="M1396" s="291" t="str">
        <f t="shared" si="46"/>
        <v/>
      </c>
      <c r="N1396" s="292" t="str">
        <f>IF(ISBLANK(D1396),"",IFERROR(IF(VLOOKUP(A1396,'Np PL4 Stock'!A:J,10,FALSE)="Np4",D1396-VLOOKUP(A1396,'Np PL4 Stock'!A:E,5,FALSE),D1396-1-VLOOKUP(A1396,'Np PL4 Stock'!A:E,5,FALSE)),""))</f>
        <v/>
      </c>
      <c r="O1396" s="345"/>
      <c r="P1396" s="290"/>
      <c r="Q1396" s="300"/>
      <c r="R1396" s="336"/>
      <c r="S1396" s="301"/>
      <c r="T1396" s="301"/>
      <c r="U1396" s="336"/>
      <c r="V1396" s="354"/>
      <c r="W1396" s="355"/>
      <c r="X1396" s="349"/>
      <c r="Y1396" s="313" t="str">
        <f>IF(ISBLANK(X1396),"",IFERROR(IF(VLOOKUP(A1396,'Np PL4 Stock'!A:J,10,FALSE)="Np4",X1396-VLOOKUP(A1396,'Np PL4 Stock'!A:E,5,FALSE),X1396-1-VLOOKUP(A1396,'Np PL4 Stock'!A:E,5,FALSE)),""))</f>
        <v/>
      </c>
      <c r="Z1396" s="325"/>
      <c r="AA1396" s="315"/>
      <c r="AB1396" s="316"/>
      <c r="AC1396" s="317" t="str">
        <f>IF(ISBLANK(AB1396),"",IFERROR(IF(VLOOKUP(A1396,'Np PL4 Stock'!A:J,10,FALSE)="Np4",AB1396-VLOOKUP(A1396,'Np PL4 Stock'!A:E,5,FALSE),AB1396-1-VLOOKUP(A1396,'Np PL4 Stock'!A:E,5,FALSE)),""))</f>
        <v/>
      </c>
      <c r="AD1396" s="290"/>
      <c r="AE1396" s="300"/>
      <c r="AF1396" s="323"/>
      <c r="AG1396" s="335"/>
      <c r="AH1396" s="336"/>
      <c r="AI1396" s="335"/>
      <c r="AJ1396" s="326"/>
      <c r="AK1396" s="334"/>
    </row>
    <row r="1397" spans="1:37">
      <c r="A1397" s="280" t="str">
        <f t="shared" si="45"/>
        <v/>
      </c>
      <c r="B1397" s="281"/>
      <c r="C1397" s="282"/>
      <c r="D1397" s="282"/>
      <c r="E1397" s="243"/>
      <c r="F1397" s="244"/>
      <c r="G1397" s="243"/>
      <c r="H1397" s="283" t="str">
        <f>IF(ISBLANK(F1397),"",IFERROR(VLOOKUP(A1397,'Np PL4 Stock'!$A:$U,20,FALSE),""))</f>
        <v/>
      </c>
      <c r="J1397" s="283" t="str">
        <f>IF(ISBLANK(F1397),"",VLOOKUP(LEFT(A1397,5),Unit!A:B,2,FALSE))</f>
        <v/>
      </c>
      <c r="K1397" s="243"/>
      <c r="L1397" s="243"/>
      <c r="M1397" s="291" t="str">
        <f t="shared" si="46"/>
        <v/>
      </c>
      <c r="N1397" s="292" t="str">
        <f>IF(ISBLANK(D1397),"",IFERROR(IF(VLOOKUP(A1397,'Np PL4 Stock'!A:J,10,FALSE)="Np4",D1397-VLOOKUP(A1397,'Np PL4 Stock'!A:E,5,FALSE),D1397-1-VLOOKUP(A1397,'Np PL4 Stock'!A:E,5,FALSE)),""))</f>
        <v/>
      </c>
      <c r="O1397" s="345"/>
      <c r="P1397" s="290"/>
      <c r="Q1397" s="300"/>
      <c r="R1397" s="336"/>
      <c r="S1397" s="301"/>
      <c r="T1397" s="301"/>
      <c r="U1397" s="336"/>
      <c r="V1397" s="354"/>
      <c r="W1397" s="355"/>
      <c r="X1397" s="349"/>
      <c r="Y1397" s="313" t="str">
        <f>IF(ISBLANK(X1397),"",IFERROR(IF(VLOOKUP(A1397,'Np PL4 Stock'!A:J,10,FALSE)="Np4",X1397-VLOOKUP(A1397,'Np PL4 Stock'!A:E,5,FALSE),X1397-1-VLOOKUP(A1397,'Np PL4 Stock'!A:E,5,FALSE)),""))</f>
        <v/>
      </c>
      <c r="Z1397" s="325"/>
      <c r="AA1397" s="315"/>
      <c r="AB1397" s="316"/>
      <c r="AC1397" s="317" t="str">
        <f>IF(ISBLANK(AB1397),"",IFERROR(IF(VLOOKUP(A1397,'Np PL4 Stock'!A:J,10,FALSE)="Np4",AB1397-VLOOKUP(A1397,'Np PL4 Stock'!A:E,5,FALSE),AB1397-1-VLOOKUP(A1397,'Np PL4 Stock'!A:E,5,FALSE)),""))</f>
        <v/>
      </c>
      <c r="AD1397" s="290"/>
      <c r="AE1397" s="300"/>
      <c r="AF1397" s="323"/>
      <c r="AG1397" s="335"/>
      <c r="AH1397" s="336"/>
      <c r="AI1397" s="335"/>
      <c r="AJ1397" s="326"/>
      <c r="AK1397" s="334"/>
    </row>
    <row r="1398" spans="1:37">
      <c r="A1398" s="280" t="str">
        <f t="shared" si="45"/>
        <v/>
      </c>
      <c r="B1398" s="281"/>
      <c r="C1398" s="282"/>
      <c r="D1398" s="282"/>
      <c r="E1398" s="243"/>
      <c r="F1398" s="244"/>
      <c r="G1398" s="243"/>
      <c r="H1398" s="283" t="str">
        <f>IF(ISBLANK(F1398),"",IFERROR(VLOOKUP(A1398,'Np PL4 Stock'!$A:$U,20,FALSE),""))</f>
        <v/>
      </c>
      <c r="J1398" s="283" t="str">
        <f>IF(ISBLANK(F1398),"",VLOOKUP(LEFT(A1398,5),Unit!A:B,2,FALSE))</f>
        <v/>
      </c>
      <c r="K1398" s="243"/>
      <c r="L1398" s="243"/>
      <c r="M1398" s="291" t="str">
        <f t="shared" si="46"/>
        <v/>
      </c>
      <c r="N1398" s="292" t="str">
        <f>IF(ISBLANK(D1398),"",IFERROR(IF(VLOOKUP(A1398,'Np PL4 Stock'!A:J,10,FALSE)="Np4",D1398-VLOOKUP(A1398,'Np PL4 Stock'!A:E,5,FALSE),D1398-1-VLOOKUP(A1398,'Np PL4 Stock'!A:E,5,FALSE)),""))</f>
        <v/>
      </c>
      <c r="O1398" s="345"/>
      <c r="P1398" s="290"/>
      <c r="Q1398" s="300"/>
      <c r="R1398" s="336"/>
      <c r="S1398" s="301"/>
      <c r="T1398" s="301"/>
      <c r="U1398" s="336"/>
      <c r="V1398" s="354"/>
      <c r="W1398" s="355"/>
      <c r="X1398" s="349"/>
      <c r="Y1398" s="313" t="str">
        <f>IF(ISBLANK(X1398),"",IFERROR(IF(VLOOKUP(A1398,'Np PL4 Stock'!A:J,10,FALSE)="Np4",X1398-VLOOKUP(A1398,'Np PL4 Stock'!A:E,5,FALSE),X1398-1-VLOOKUP(A1398,'Np PL4 Stock'!A:E,5,FALSE)),""))</f>
        <v/>
      </c>
      <c r="Z1398" s="325"/>
      <c r="AA1398" s="315"/>
      <c r="AB1398" s="316"/>
      <c r="AC1398" s="317" t="str">
        <f>IF(ISBLANK(AB1398),"",IFERROR(IF(VLOOKUP(A1398,'Np PL4 Stock'!A:J,10,FALSE)="Np4",AB1398-VLOOKUP(A1398,'Np PL4 Stock'!A:E,5,FALSE),AB1398-1-VLOOKUP(A1398,'Np PL4 Stock'!A:E,5,FALSE)),""))</f>
        <v/>
      </c>
      <c r="AD1398" s="290"/>
      <c r="AE1398" s="300"/>
      <c r="AF1398" s="323"/>
      <c r="AG1398" s="335"/>
      <c r="AH1398" s="336"/>
      <c r="AI1398" s="335"/>
      <c r="AJ1398" s="326"/>
      <c r="AK1398" s="334"/>
    </row>
    <row r="1399" spans="1:37">
      <c r="A1399" s="280" t="str">
        <f t="shared" si="45"/>
        <v/>
      </c>
      <c r="B1399" s="281"/>
      <c r="C1399" s="282"/>
      <c r="D1399" s="282"/>
      <c r="E1399" s="243"/>
      <c r="F1399" s="244"/>
      <c r="G1399" s="243"/>
      <c r="H1399" s="283" t="str">
        <f>IF(ISBLANK(F1399),"",IFERROR(VLOOKUP(A1399,'Np PL4 Stock'!$A:$U,20,FALSE),""))</f>
        <v/>
      </c>
      <c r="J1399" s="283" t="str">
        <f>IF(ISBLANK(F1399),"",VLOOKUP(LEFT(A1399,5),Unit!A:B,2,FALSE))</f>
        <v/>
      </c>
      <c r="K1399" s="243"/>
      <c r="L1399" s="243"/>
      <c r="M1399" s="291" t="str">
        <f t="shared" si="46"/>
        <v/>
      </c>
      <c r="N1399" s="292" t="str">
        <f>IF(ISBLANK(D1399),"",IFERROR(IF(VLOOKUP(A1399,'Np PL4 Stock'!A:J,10,FALSE)="Np4",D1399-VLOOKUP(A1399,'Np PL4 Stock'!A:E,5,FALSE),D1399-1-VLOOKUP(A1399,'Np PL4 Stock'!A:E,5,FALSE)),""))</f>
        <v/>
      </c>
      <c r="O1399" s="345"/>
      <c r="P1399" s="290"/>
      <c r="Q1399" s="300"/>
      <c r="R1399" s="336"/>
      <c r="S1399" s="301"/>
      <c r="T1399" s="301"/>
      <c r="U1399" s="336"/>
      <c r="V1399" s="354"/>
      <c r="W1399" s="355"/>
      <c r="X1399" s="349"/>
      <c r="Y1399" s="313" t="str">
        <f>IF(ISBLANK(X1399),"",IFERROR(IF(VLOOKUP(A1399,'Np PL4 Stock'!A:J,10,FALSE)="Np4",X1399-VLOOKUP(A1399,'Np PL4 Stock'!A:E,5,FALSE),X1399-1-VLOOKUP(A1399,'Np PL4 Stock'!A:E,5,FALSE)),""))</f>
        <v/>
      </c>
      <c r="Z1399" s="325"/>
      <c r="AA1399" s="315"/>
      <c r="AB1399" s="316"/>
      <c r="AC1399" s="317" t="str">
        <f>IF(ISBLANK(AB1399),"",IFERROR(IF(VLOOKUP(A1399,'Np PL4 Stock'!A:J,10,FALSE)="Np4",AB1399-VLOOKUP(A1399,'Np PL4 Stock'!A:E,5,FALSE),AB1399-1-VLOOKUP(A1399,'Np PL4 Stock'!A:E,5,FALSE)),""))</f>
        <v/>
      </c>
      <c r="AD1399" s="290"/>
      <c r="AE1399" s="300"/>
      <c r="AF1399" s="323"/>
      <c r="AG1399" s="335"/>
      <c r="AH1399" s="336"/>
      <c r="AI1399" s="335"/>
      <c r="AJ1399" s="326"/>
      <c r="AK1399" s="334"/>
    </row>
    <row r="1400" spans="1:37">
      <c r="A1400" s="280" t="str">
        <f t="shared" si="45"/>
        <v/>
      </c>
      <c r="B1400" s="281"/>
      <c r="C1400" s="282"/>
      <c r="D1400" s="282"/>
      <c r="E1400" s="243"/>
      <c r="F1400" s="244"/>
      <c r="G1400" s="243"/>
      <c r="H1400" s="283" t="str">
        <f>IF(ISBLANK(F1400),"",IFERROR(VLOOKUP(A1400,'Np PL4 Stock'!$A:$U,20,FALSE),""))</f>
        <v/>
      </c>
      <c r="J1400" s="283" t="str">
        <f>IF(ISBLANK(F1400),"",VLOOKUP(LEFT(A1400,5),Unit!A:B,2,FALSE))</f>
        <v/>
      </c>
      <c r="K1400" s="243"/>
      <c r="L1400" s="243"/>
      <c r="M1400" s="291" t="str">
        <f t="shared" si="46"/>
        <v/>
      </c>
      <c r="N1400" s="292" t="str">
        <f>IF(ISBLANK(D1400),"",IFERROR(IF(VLOOKUP(A1400,'Np PL4 Stock'!A:J,10,FALSE)="Np4",D1400-VLOOKUP(A1400,'Np PL4 Stock'!A:E,5,FALSE),D1400-1-VLOOKUP(A1400,'Np PL4 Stock'!A:E,5,FALSE)),""))</f>
        <v/>
      </c>
      <c r="O1400" s="345"/>
      <c r="P1400" s="290"/>
      <c r="Q1400" s="300"/>
      <c r="R1400" s="336"/>
      <c r="S1400" s="301"/>
      <c r="T1400" s="301"/>
      <c r="U1400" s="336"/>
      <c r="V1400" s="354"/>
      <c r="W1400" s="355"/>
      <c r="X1400" s="349"/>
      <c r="Y1400" s="313" t="str">
        <f>IF(ISBLANK(X1400),"",IFERROR(IF(VLOOKUP(A1400,'Np PL4 Stock'!A:J,10,FALSE)="Np4",X1400-VLOOKUP(A1400,'Np PL4 Stock'!A:E,5,FALSE),X1400-1-VLOOKUP(A1400,'Np PL4 Stock'!A:E,5,FALSE)),""))</f>
        <v/>
      </c>
      <c r="Z1400" s="325"/>
      <c r="AA1400" s="315"/>
      <c r="AB1400" s="316"/>
      <c r="AC1400" s="317" t="str">
        <f>IF(ISBLANK(AB1400),"",IFERROR(IF(VLOOKUP(A1400,'Np PL4 Stock'!A:J,10,FALSE)="Np4",AB1400-VLOOKUP(A1400,'Np PL4 Stock'!A:E,5,FALSE),AB1400-1-VLOOKUP(A1400,'Np PL4 Stock'!A:E,5,FALSE)),""))</f>
        <v/>
      </c>
      <c r="AD1400" s="290"/>
      <c r="AE1400" s="300"/>
      <c r="AF1400" s="323"/>
      <c r="AG1400" s="335"/>
      <c r="AH1400" s="336"/>
      <c r="AI1400" s="335"/>
      <c r="AJ1400" s="326"/>
      <c r="AK1400" s="334"/>
    </row>
    <row r="1401" spans="1:37">
      <c r="A1401" s="280" t="str">
        <f t="shared" si="45"/>
        <v/>
      </c>
      <c r="B1401" s="281"/>
      <c r="C1401" s="282"/>
      <c r="D1401" s="282"/>
      <c r="E1401" s="243"/>
      <c r="F1401" s="244"/>
      <c r="G1401" s="243"/>
      <c r="H1401" s="283" t="str">
        <f>IF(ISBLANK(F1401),"",IFERROR(VLOOKUP(A1401,'Np PL4 Stock'!$A:$U,20,FALSE),""))</f>
        <v/>
      </c>
      <c r="J1401" s="283" t="str">
        <f>IF(ISBLANK(F1401),"",VLOOKUP(LEFT(A1401,5),Unit!A:B,2,FALSE))</f>
        <v/>
      </c>
      <c r="K1401" s="243"/>
      <c r="L1401" s="243"/>
      <c r="M1401" s="291" t="str">
        <f t="shared" si="46"/>
        <v/>
      </c>
      <c r="N1401" s="292" t="str">
        <f>IF(ISBLANK(D1401),"",IFERROR(IF(VLOOKUP(A1401,'Np PL4 Stock'!A:J,10,FALSE)="Np4",D1401-VLOOKUP(A1401,'Np PL4 Stock'!A:E,5,FALSE),D1401-1-VLOOKUP(A1401,'Np PL4 Stock'!A:E,5,FALSE)),""))</f>
        <v/>
      </c>
      <c r="O1401" s="345"/>
      <c r="P1401" s="290"/>
      <c r="Q1401" s="300"/>
      <c r="R1401" s="336"/>
      <c r="S1401" s="301"/>
      <c r="T1401" s="301"/>
      <c r="U1401" s="336"/>
      <c r="V1401" s="354"/>
      <c r="W1401" s="355"/>
      <c r="X1401" s="349"/>
      <c r="Y1401" s="313" t="str">
        <f>IF(ISBLANK(X1401),"",IFERROR(IF(VLOOKUP(A1401,'Np PL4 Stock'!A:J,10,FALSE)="Np4",X1401-VLOOKUP(A1401,'Np PL4 Stock'!A:E,5,FALSE),X1401-1-VLOOKUP(A1401,'Np PL4 Stock'!A:E,5,FALSE)),""))</f>
        <v/>
      </c>
      <c r="Z1401" s="325"/>
      <c r="AA1401" s="315"/>
      <c r="AB1401" s="316"/>
      <c r="AC1401" s="317" t="str">
        <f>IF(ISBLANK(AB1401),"",IFERROR(IF(VLOOKUP(A1401,'Np PL4 Stock'!A:J,10,FALSE)="Np4",AB1401-VLOOKUP(A1401,'Np PL4 Stock'!A:E,5,FALSE),AB1401-1-VLOOKUP(A1401,'Np PL4 Stock'!A:E,5,FALSE)),""))</f>
        <v/>
      </c>
      <c r="AD1401" s="290"/>
      <c r="AE1401" s="300"/>
      <c r="AF1401" s="323"/>
      <c r="AG1401" s="335"/>
      <c r="AH1401" s="336"/>
      <c r="AI1401" s="335"/>
      <c r="AJ1401" s="326"/>
      <c r="AK1401" s="334"/>
    </row>
    <row r="1402" spans="1:37">
      <c r="A1402" s="280" t="str">
        <f t="shared" si="45"/>
        <v/>
      </c>
      <c r="B1402" s="281"/>
      <c r="C1402" s="282"/>
      <c r="D1402" s="282"/>
      <c r="E1402" s="243"/>
      <c r="F1402" s="244"/>
      <c r="G1402" s="243"/>
      <c r="H1402" s="283" t="str">
        <f>IF(ISBLANK(F1402),"",IFERROR(VLOOKUP(A1402,'Np PL4 Stock'!$A:$U,20,FALSE),""))</f>
        <v/>
      </c>
      <c r="J1402" s="283" t="str">
        <f>IF(ISBLANK(F1402),"",VLOOKUP(LEFT(A1402,5),Unit!A:B,2,FALSE))</f>
        <v/>
      </c>
      <c r="K1402" s="243"/>
      <c r="L1402" s="243"/>
      <c r="M1402" s="291" t="str">
        <f t="shared" si="46"/>
        <v/>
      </c>
      <c r="N1402" s="292" t="str">
        <f>IF(ISBLANK(D1402),"",IFERROR(IF(VLOOKUP(A1402,'Np PL4 Stock'!A:J,10,FALSE)="Np4",D1402-VLOOKUP(A1402,'Np PL4 Stock'!A:E,5,FALSE),D1402-1-VLOOKUP(A1402,'Np PL4 Stock'!A:E,5,FALSE)),""))</f>
        <v/>
      </c>
      <c r="O1402" s="345"/>
      <c r="P1402" s="290"/>
      <c r="Q1402" s="300"/>
      <c r="R1402" s="336"/>
      <c r="S1402" s="301"/>
      <c r="T1402" s="301"/>
      <c r="U1402" s="336"/>
      <c r="V1402" s="354"/>
      <c r="W1402" s="355"/>
      <c r="X1402" s="349"/>
      <c r="Y1402" s="313" t="str">
        <f>IF(ISBLANK(X1402),"",IFERROR(IF(VLOOKUP(A1402,'Np PL4 Stock'!A:J,10,FALSE)="Np4",X1402-VLOOKUP(A1402,'Np PL4 Stock'!A:E,5,FALSE),X1402-1-VLOOKUP(A1402,'Np PL4 Stock'!A:E,5,FALSE)),""))</f>
        <v/>
      </c>
      <c r="Z1402" s="325"/>
      <c r="AA1402" s="315"/>
      <c r="AB1402" s="316"/>
      <c r="AC1402" s="317" t="str">
        <f>IF(ISBLANK(AB1402),"",IFERROR(IF(VLOOKUP(A1402,'Np PL4 Stock'!A:J,10,FALSE)="Np4",AB1402-VLOOKUP(A1402,'Np PL4 Stock'!A:E,5,FALSE),AB1402-1-VLOOKUP(A1402,'Np PL4 Stock'!A:E,5,FALSE)),""))</f>
        <v/>
      </c>
      <c r="AD1402" s="290"/>
      <c r="AE1402" s="300"/>
      <c r="AF1402" s="323"/>
      <c r="AG1402" s="335"/>
      <c r="AH1402" s="336"/>
      <c r="AI1402" s="335"/>
      <c r="AJ1402" s="326"/>
      <c r="AK1402" s="334"/>
    </row>
    <row r="1403" spans="1:37">
      <c r="A1403" s="280" t="str">
        <f t="shared" si="45"/>
        <v/>
      </c>
      <c r="B1403" s="281"/>
      <c r="C1403" s="282"/>
      <c r="D1403" s="282"/>
      <c r="E1403" s="243"/>
      <c r="F1403" s="244"/>
      <c r="G1403" s="243"/>
      <c r="H1403" s="283" t="str">
        <f>IF(ISBLANK(F1403),"",IFERROR(VLOOKUP(A1403,'Np PL4 Stock'!$A:$U,20,FALSE),""))</f>
        <v/>
      </c>
      <c r="J1403" s="283" t="str">
        <f>IF(ISBLANK(F1403),"",VLOOKUP(LEFT(A1403,5),Unit!A:B,2,FALSE))</f>
        <v/>
      </c>
      <c r="K1403" s="243"/>
      <c r="L1403" s="243"/>
      <c r="M1403" s="291" t="str">
        <f t="shared" si="46"/>
        <v/>
      </c>
      <c r="N1403" s="292" t="str">
        <f>IF(ISBLANK(D1403),"",IFERROR(IF(VLOOKUP(A1403,'Np PL4 Stock'!A:J,10,FALSE)="Np4",D1403-VLOOKUP(A1403,'Np PL4 Stock'!A:E,5,FALSE),D1403-1-VLOOKUP(A1403,'Np PL4 Stock'!A:E,5,FALSE)),""))</f>
        <v/>
      </c>
      <c r="O1403" s="345"/>
      <c r="P1403" s="290"/>
      <c r="Q1403" s="300"/>
      <c r="R1403" s="336"/>
      <c r="S1403" s="301"/>
      <c r="T1403" s="301"/>
      <c r="U1403" s="336"/>
      <c r="V1403" s="354"/>
      <c r="W1403" s="355"/>
      <c r="X1403" s="349"/>
      <c r="Y1403" s="313" t="str">
        <f>IF(ISBLANK(X1403),"",IFERROR(IF(VLOOKUP(A1403,'Np PL4 Stock'!A:J,10,FALSE)="Np4",X1403-VLOOKUP(A1403,'Np PL4 Stock'!A:E,5,FALSE),X1403-1-VLOOKUP(A1403,'Np PL4 Stock'!A:E,5,FALSE)),""))</f>
        <v/>
      </c>
      <c r="Z1403" s="325"/>
      <c r="AA1403" s="315"/>
      <c r="AB1403" s="316"/>
      <c r="AC1403" s="317" t="str">
        <f>IF(ISBLANK(AB1403),"",IFERROR(IF(VLOOKUP(A1403,'Np PL4 Stock'!A:J,10,FALSE)="Np4",AB1403-VLOOKUP(A1403,'Np PL4 Stock'!A:E,5,FALSE),AB1403-1-VLOOKUP(A1403,'Np PL4 Stock'!A:E,5,FALSE)),""))</f>
        <v/>
      </c>
      <c r="AD1403" s="290"/>
      <c r="AE1403" s="300"/>
      <c r="AF1403" s="323"/>
      <c r="AG1403" s="335"/>
      <c r="AH1403" s="336"/>
      <c r="AI1403" s="335"/>
      <c r="AJ1403" s="326"/>
      <c r="AK1403" s="334"/>
    </row>
    <row r="1404" spans="1:37">
      <c r="A1404" s="280" t="str">
        <f t="shared" si="45"/>
        <v/>
      </c>
      <c r="B1404" s="281"/>
      <c r="C1404" s="282"/>
      <c r="D1404" s="282"/>
      <c r="E1404" s="243"/>
      <c r="F1404" s="244"/>
      <c r="G1404" s="243"/>
      <c r="H1404" s="283" t="str">
        <f>IF(ISBLANK(F1404),"",IFERROR(VLOOKUP(A1404,'Np PL4 Stock'!$A:$U,20,FALSE),""))</f>
        <v/>
      </c>
      <c r="J1404" s="283" t="str">
        <f>IF(ISBLANK(F1404),"",VLOOKUP(LEFT(A1404,5),Unit!A:B,2,FALSE))</f>
        <v/>
      </c>
      <c r="K1404" s="243"/>
      <c r="L1404" s="243"/>
      <c r="M1404" s="291" t="str">
        <f t="shared" si="46"/>
        <v/>
      </c>
      <c r="N1404" s="292" t="str">
        <f>IF(ISBLANK(D1404),"",IFERROR(IF(VLOOKUP(A1404,'Np PL4 Stock'!A:J,10,FALSE)="Np4",D1404-VLOOKUP(A1404,'Np PL4 Stock'!A:E,5,FALSE),D1404-1-VLOOKUP(A1404,'Np PL4 Stock'!A:E,5,FALSE)),""))</f>
        <v/>
      </c>
      <c r="O1404" s="345"/>
      <c r="P1404" s="290"/>
      <c r="Q1404" s="300"/>
      <c r="R1404" s="336"/>
      <c r="S1404" s="301"/>
      <c r="T1404" s="301"/>
      <c r="U1404" s="336"/>
      <c r="V1404" s="354"/>
      <c r="W1404" s="355"/>
      <c r="X1404" s="349"/>
      <c r="Y1404" s="313" t="str">
        <f>IF(ISBLANK(X1404),"",IFERROR(IF(VLOOKUP(A1404,'Np PL4 Stock'!A:J,10,FALSE)="Np4",X1404-VLOOKUP(A1404,'Np PL4 Stock'!A:E,5,FALSE),X1404-1-VLOOKUP(A1404,'Np PL4 Stock'!A:E,5,FALSE)),""))</f>
        <v/>
      </c>
      <c r="Z1404" s="325"/>
      <c r="AA1404" s="315"/>
      <c r="AB1404" s="316"/>
      <c r="AC1404" s="317" t="str">
        <f>IF(ISBLANK(AB1404),"",IFERROR(IF(VLOOKUP(A1404,'Np PL4 Stock'!A:J,10,FALSE)="Np4",AB1404-VLOOKUP(A1404,'Np PL4 Stock'!A:E,5,FALSE),AB1404-1-VLOOKUP(A1404,'Np PL4 Stock'!A:E,5,FALSE)),""))</f>
        <v/>
      </c>
      <c r="AD1404" s="290"/>
      <c r="AE1404" s="300"/>
      <c r="AF1404" s="323"/>
      <c r="AG1404" s="335"/>
      <c r="AH1404" s="336"/>
      <c r="AI1404" s="335"/>
      <c r="AJ1404" s="326"/>
      <c r="AK1404" s="334"/>
    </row>
    <row r="1405" spans="1:37">
      <c r="A1405" s="280" t="str">
        <f t="shared" si="45"/>
        <v/>
      </c>
      <c r="B1405" s="281"/>
      <c r="C1405" s="282"/>
      <c r="D1405" s="282"/>
      <c r="E1405" s="243"/>
      <c r="F1405" s="244"/>
      <c r="G1405" s="243"/>
      <c r="H1405" s="283" t="str">
        <f>IF(ISBLANK(F1405),"",IFERROR(VLOOKUP(A1405,'Np PL4 Stock'!$A:$U,20,FALSE),""))</f>
        <v/>
      </c>
      <c r="J1405" s="283" t="str">
        <f>IF(ISBLANK(F1405),"",VLOOKUP(LEFT(A1405,5),Unit!A:B,2,FALSE))</f>
        <v/>
      </c>
      <c r="K1405" s="243"/>
      <c r="L1405" s="243"/>
      <c r="M1405" s="291" t="str">
        <f t="shared" si="46"/>
        <v/>
      </c>
      <c r="N1405" s="292" t="str">
        <f>IF(ISBLANK(D1405),"",IFERROR(IF(VLOOKUP(A1405,'Np PL4 Stock'!A:J,10,FALSE)="Np4",D1405-VLOOKUP(A1405,'Np PL4 Stock'!A:E,5,FALSE),D1405-1-VLOOKUP(A1405,'Np PL4 Stock'!A:E,5,FALSE)),""))</f>
        <v/>
      </c>
      <c r="O1405" s="345"/>
      <c r="P1405" s="290"/>
      <c r="Q1405" s="300"/>
      <c r="R1405" s="336"/>
      <c r="S1405" s="301"/>
      <c r="T1405" s="301"/>
      <c r="U1405" s="336"/>
      <c r="V1405" s="354"/>
      <c r="W1405" s="355"/>
      <c r="X1405" s="349"/>
      <c r="Y1405" s="313" t="str">
        <f>IF(ISBLANK(X1405),"",IFERROR(IF(VLOOKUP(A1405,'Np PL4 Stock'!A:J,10,FALSE)="Np4",X1405-VLOOKUP(A1405,'Np PL4 Stock'!A:E,5,FALSE),X1405-1-VLOOKUP(A1405,'Np PL4 Stock'!A:E,5,FALSE)),""))</f>
        <v/>
      </c>
      <c r="Z1405" s="325"/>
      <c r="AA1405" s="315"/>
      <c r="AB1405" s="316"/>
      <c r="AC1405" s="317" t="str">
        <f>IF(ISBLANK(AB1405),"",IFERROR(IF(VLOOKUP(A1405,'Np PL4 Stock'!A:J,10,FALSE)="Np4",AB1405-VLOOKUP(A1405,'Np PL4 Stock'!A:E,5,FALSE),AB1405-1-VLOOKUP(A1405,'Np PL4 Stock'!A:E,5,FALSE)),""))</f>
        <v/>
      </c>
      <c r="AD1405" s="290"/>
      <c r="AE1405" s="300"/>
      <c r="AF1405" s="323"/>
      <c r="AG1405" s="335"/>
      <c r="AH1405" s="336"/>
      <c r="AI1405" s="335"/>
      <c r="AJ1405" s="326"/>
      <c r="AK1405" s="334"/>
    </row>
    <row r="1406" spans="1:37">
      <c r="A1406" s="280" t="str">
        <f t="shared" si="45"/>
        <v/>
      </c>
      <c r="B1406" s="281"/>
      <c r="C1406" s="282"/>
      <c r="D1406" s="282"/>
      <c r="E1406" s="243"/>
      <c r="F1406" s="244"/>
      <c r="G1406" s="243"/>
      <c r="H1406" s="283" t="str">
        <f>IF(ISBLANK(F1406),"",IFERROR(VLOOKUP(A1406,'Np PL4 Stock'!$A:$U,20,FALSE),""))</f>
        <v/>
      </c>
      <c r="J1406" s="283" t="str">
        <f>IF(ISBLANK(F1406),"",VLOOKUP(LEFT(A1406,5),Unit!A:B,2,FALSE))</f>
        <v/>
      </c>
      <c r="K1406" s="243"/>
      <c r="L1406" s="243"/>
      <c r="M1406" s="291" t="str">
        <f t="shared" si="46"/>
        <v/>
      </c>
      <c r="N1406" s="292" t="str">
        <f>IF(ISBLANK(D1406),"",IFERROR(IF(VLOOKUP(A1406,'Np PL4 Stock'!A:J,10,FALSE)="Np4",D1406-VLOOKUP(A1406,'Np PL4 Stock'!A:E,5,FALSE),D1406-1-VLOOKUP(A1406,'Np PL4 Stock'!A:E,5,FALSE)),""))</f>
        <v/>
      </c>
      <c r="O1406" s="345"/>
      <c r="P1406" s="290"/>
      <c r="Q1406" s="300"/>
      <c r="R1406" s="336"/>
      <c r="S1406" s="301"/>
      <c r="T1406" s="301"/>
      <c r="U1406" s="336"/>
      <c r="V1406" s="354"/>
      <c r="W1406" s="355"/>
      <c r="X1406" s="349"/>
      <c r="Y1406" s="313" t="str">
        <f>IF(ISBLANK(X1406),"",IFERROR(IF(VLOOKUP(A1406,'Np PL4 Stock'!A:J,10,FALSE)="Np4",X1406-VLOOKUP(A1406,'Np PL4 Stock'!A:E,5,FALSE),X1406-1-VLOOKUP(A1406,'Np PL4 Stock'!A:E,5,FALSE)),""))</f>
        <v/>
      </c>
      <c r="Z1406" s="325"/>
      <c r="AA1406" s="315"/>
      <c r="AB1406" s="316"/>
      <c r="AC1406" s="317" t="str">
        <f>IF(ISBLANK(AB1406),"",IFERROR(IF(VLOOKUP(A1406,'Np PL4 Stock'!A:J,10,FALSE)="Np4",AB1406-VLOOKUP(A1406,'Np PL4 Stock'!A:E,5,FALSE),AB1406-1-VLOOKUP(A1406,'Np PL4 Stock'!A:E,5,FALSE)),""))</f>
        <v/>
      </c>
      <c r="AD1406" s="290"/>
      <c r="AE1406" s="300"/>
      <c r="AF1406" s="323"/>
      <c r="AG1406" s="335"/>
      <c r="AH1406" s="336"/>
      <c r="AI1406" s="335"/>
      <c r="AJ1406" s="326"/>
      <c r="AK1406" s="334"/>
    </row>
    <row r="1407" spans="1:37">
      <c r="A1407" s="280" t="str">
        <f t="shared" si="45"/>
        <v/>
      </c>
      <c r="B1407" s="281"/>
      <c r="C1407" s="282"/>
      <c r="D1407" s="282"/>
      <c r="E1407" s="243"/>
      <c r="F1407" s="244"/>
      <c r="G1407" s="243"/>
      <c r="H1407" s="283" t="str">
        <f>IF(ISBLANK(F1407),"",IFERROR(VLOOKUP(A1407,'Np PL4 Stock'!$A:$U,20,FALSE),""))</f>
        <v/>
      </c>
      <c r="J1407" s="283" t="str">
        <f>IF(ISBLANK(F1407),"",VLOOKUP(LEFT(A1407,5),Unit!A:B,2,FALSE))</f>
        <v/>
      </c>
      <c r="K1407" s="243"/>
      <c r="L1407" s="243"/>
      <c r="M1407" s="291" t="str">
        <f t="shared" si="46"/>
        <v/>
      </c>
      <c r="N1407" s="292" t="str">
        <f>IF(ISBLANK(D1407),"",IFERROR(IF(VLOOKUP(A1407,'Np PL4 Stock'!A:J,10,FALSE)="Np4",D1407-VLOOKUP(A1407,'Np PL4 Stock'!A:E,5,FALSE),D1407-1-VLOOKUP(A1407,'Np PL4 Stock'!A:E,5,FALSE)),""))</f>
        <v/>
      </c>
      <c r="O1407" s="345"/>
      <c r="P1407" s="290"/>
      <c r="Q1407" s="300"/>
      <c r="R1407" s="336"/>
      <c r="S1407" s="301"/>
      <c r="T1407" s="301"/>
      <c r="U1407" s="336"/>
      <c r="V1407" s="354"/>
      <c r="W1407" s="355"/>
      <c r="X1407" s="349"/>
      <c r="Y1407" s="313" t="str">
        <f>IF(ISBLANK(X1407),"",IFERROR(IF(VLOOKUP(A1407,'Np PL4 Stock'!A:J,10,FALSE)="Np4",X1407-VLOOKUP(A1407,'Np PL4 Stock'!A:E,5,FALSE),X1407-1-VLOOKUP(A1407,'Np PL4 Stock'!A:E,5,FALSE)),""))</f>
        <v/>
      </c>
      <c r="Z1407" s="325"/>
      <c r="AA1407" s="315"/>
      <c r="AB1407" s="316"/>
      <c r="AC1407" s="317" t="str">
        <f>IF(ISBLANK(AB1407),"",IFERROR(IF(VLOOKUP(A1407,'Np PL4 Stock'!A:J,10,FALSE)="Np4",AB1407-VLOOKUP(A1407,'Np PL4 Stock'!A:E,5,FALSE),AB1407-1-VLOOKUP(A1407,'Np PL4 Stock'!A:E,5,FALSE)),""))</f>
        <v/>
      </c>
      <c r="AD1407" s="290"/>
      <c r="AE1407" s="300"/>
      <c r="AF1407" s="323"/>
      <c r="AG1407" s="335"/>
      <c r="AH1407" s="336"/>
      <c r="AI1407" s="335"/>
      <c r="AJ1407" s="326"/>
      <c r="AK1407" s="334"/>
    </row>
    <row r="1408" spans="1:37">
      <c r="A1408" s="280" t="str">
        <f t="shared" si="45"/>
        <v/>
      </c>
      <c r="B1408" s="281"/>
      <c r="C1408" s="282"/>
      <c r="D1408" s="282"/>
      <c r="E1408" s="243"/>
      <c r="F1408" s="244"/>
      <c r="G1408" s="243"/>
      <c r="H1408" s="283" t="str">
        <f>IF(ISBLANK(F1408),"",IFERROR(VLOOKUP(A1408,'Np PL4 Stock'!$A:$U,20,FALSE),""))</f>
        <v/>
      </c>
      <c r="J1408" s="283" t="str">
        <f>IF(ISBLANK(F1408),"",VLOOKUP(LEFT(A1408,5),Unit!A:B,2,FALSE))</f>
        <v/>
      </c>
      <c r="K1408" s="243"/>
      <c r="L1408" s="243"/>
      <c r="M1408" s="291" t="str">
        <f t="shared" si="46"/>
        <v/>
      </c>
      <c r="N1408" s="292" t="str">
        <f>IF(ISBLANK(D1408),"",IFERROR(IF(VLOOKUP(A1408,'Np PL4 Stock'!A:J,10,FALSE)="Np4",D1408-VLOOKUP(A1408,'Np PL4 Stock'!A:E,5,FALSE),D1408-1-VLOOKUP(A1408,'Np PL4 Stock'!A:E,5,FALSE)),""))</f>
        <v/>
      </c>
      <c r="O1408" s="345"/>
      <c r="P1408" s="290"/>
      <c r="Q1408" s="300"/>
      <c r="R1408" s="336"/>
      <c r="S1408" s="301"/>
      <c r="T1408" s="301"/>
      <c r="U1408" s="336"/>
      <c r="V1408" s="354"/>
      <c r="W1408" s="355"/>
      <c r="X1408" s="349"/>
      <c r="Y1408" s="313" t="str">
        <f>IF(ISBLANK(X1408),"",IFERROR(IF(VLOOKUP(A1408,'Np PL4 Stock'!A:J,10,FALSE)="Np4",X1408-VLOOKUP(A1408,'Np PL4 Stock'!A:E,5,FALSE),X1408-1-VLOOKUP(A1408,'Np PL4 Stock'!A:E,5,FALSE)),""))</f>
        <v/>
      </c>
      <c r="Z1408" s="325"/>
      <c r="AA1408" s="315"/>
      <c r="AB1408" s="316"/>
      <c r="AC1408" s="317" t="str">
        <f>IF(ISBLANK(AB1408),"",IFERROR(IF(VLOOKUP(A1408,'Np PL4 Stock'!A:J,10,FALSE)="Np4",AB1408-VLOOKUP(A1408,'Np PL4 Stock'!A:E,5,FALSE),AB1408-1-VLOOKUP(A1408,'Np PL4 Stock'!A:E,5,FALSE)),""))</f>
        <v/>
      </c>
      <c r="AD1408" s="290"/>
      <c r="AE1408" s="300"/>
      <c r="AF1408" s="323"/>
      <c r="AG1408" s="335"/>
      <c r="AH1408" s="336"/>
      <c r="AI1408" s="335"/>
      <c r="AJ1408" s="326"/>
      <c r="AK1408" s="334"/>
    </row>
    <row r="1409" spans="1:37">
      <c r="A1409" s="280" t="str">
        <f t="shared" si="45"/>
        <v/>
      </c>
      <c r="B1409" s="281"/>
      <c r="C1409" s="282"/>
      <c r="D1409" s="282"/>
      <c r="E1409" s="243"/>
      <c r="F1409" s="244"/>
      <c r="G1409" s="243"/>
      <c r="H1409" s="283" t="str">
        <f>IF(ISBLANK(F1409),"",IFERROR(VLOOKUP(A1409,'Np PL4 Stock'!$A:$U,20,FALSE),""))</f>
        <v/>
      </c>
      <c r="J1409" s="283" t="str">
        <f>IF(ISBLANK(F1409),"",VLOOKUP(LEFT(A1409,5),Unit!A:B,2,FALSE))</f>
        <v/>
      </c>
      <c r="K1409" s="243"/>
      <c r="L1409" s="243"/>
      <c r="M1409" s="291" t="str">
        <f t="shared" si="46"/>
        <v/>
      </c>
      <c r="N1409" s="292" t="str">
        <f>IF(ISBLANK(D1409),"",IFERROR(IF(VLOOKUP(A1409,'Np PL4 Stock'!A:J,10,FALSE)="Np4",D1409-VLOOKUP(A1409,'Np PL4 Stock'!A:E,5,FALSE),D1409-1-VLOOKUP(A1409,'Np PL4 Stock'!A:E,5,FALSE)),""))</f>
        <v/>
      </c>
      <c r="O1409" s="345"/>
      <c r="P1409" s="290"/>
      <c r="Q1409" s="300"/>
      <c r="R1409" s="336"/>
      <c r="S1409" s="301"/>
      <c r="T1409" s="301"/>
      <c r="U1409" s="336"/>
      <c r="V1409" s="354"/>
      <c r="W1409" s="355"/>
      <c r="X1409" s="349"/>
      <c r="Y1409" s="313" t="str">
        <f>IF(ISBLANK(X1409),"",IFERROR(IF(VLOOKUP(A1409,'Np PL4 Stock'!A:J,10,FALSE)="Np4",X1409-VLOOKUP(A1409,'Np PL4 Stock'!A:E,5,FALSE),X1409-1-VLOOKUP(A1409,'Np PL4 Stock'!A:E,5,FALSE)),""))</f>
        <v/>
      </c>
      <c r="Z1409" s="325"/>
      <c r="AA1409" s="315"/>
      <c r="AB1409" s="316"/>
      <c r="AC1409" s="317" t="str">
        <f>IF(ISBLANK(AB1409),"",IFERROR(IF(VLOOKUP(A1409,'Np PL4 Stock'!A:J,10,FALSE)="Np4",AB1409-VLOOKUP(A1409,'Np PL4 Stock'!A:E,5,FALSE),AB1409-1-VLOOKUP(A1409,'Np PL4 Stock'!A:E,5,FALSE)),""))</f>
        <v/>
      </c>
      <c r="AD1409" s="290"/>
      <c r="AE1409" s="300"/>
      <c r="AF1409" s="323"/>
      <c r="AG1409" s="335"/>
      <c r="AH1409" s="336"/>
      <c r="AI1409" s="335"/>
      <c r="AJ1409" s="326"/>
      <c r="AK1409" s="334"/>
    </row>
    <row r="1410" spans="1:37">
      <c r="A1410" s="280" t="str">
        <f t="shared" si="45"/>
        <v/>
      </c>
      <c r="B1410" s="281"/>
      <c r="C1410" s="282"/>
      <c r="D1410" s="282"/>
      <c r="E1410" s="243"/>
      <c r="F1410" s="244"/>
      <c r="G1410" s="243"/>
      <c r="H1410" s="283" t="str">
        <f>IF(ISBLANK(F1410),"",IFERROR(VLOOKUP(A1410,'Np PL4 Stock'!$A:$U,20,FALSE),""))</f>
        <v/>
      </c>
      <c r="J1410" s="283" t="str">
        <f>IF(ISBLANK(F1410),"",VLOOKUP(LEFT(A1410,5),Unit!A:B,2,FALSE))</f>
        <v/>
      </c>
      <c r="K1410" s="243"/>
      <c r="L1410" s="243"/>
      <c r="M1410" s="291" t="str">
        <f t="shared" si="46"/>
        <v/>
      </c>
      <c r="N1410" s="292" t="str">
        <f>IF(ISBLANK(D1410),"",IFERROR(IF(VLOOKUP(A1410,'Np PL4 Stock'!A:J,10,FALSE)="Np4",D1410-VLOOKUP(A1410,'Np PL4 Stock'!A:E,5,FALSE),D1410-1-VLOOKUP(A1410,'Np PL4 Stock'!A:E,5,FALSE)),""))</f>
        <v/>
      </c>
      <c r="O1410" s="345"/>
      <c r="P1410" s="290"/>
      <c r="Q1410" s="300"/>
      <c r="R1410" s="336"/>
      <c r="S1410" s="301"/>
      <c r="T1410" s="301"/>
      <c r="U1410" s="336"/>
      <c r="V1410" s="354"/>
      <c r="W1410" s="355"/>
      <c r="X1410" s="349"/>
      <c r="Y1410" s="313" t="str">
        <f>IF(ISBLANK(X1410),"",IFERROR(IF(VLOOKUP(A1410,'Np PL4 Stock'!A:J,10,FALSE)="Np4",X1410-VLOOKUP(A1410,'Np PL4 Stock'!A:E,5,FALSE),X1410-1-VLOOKUP(A1410,'Np PL4 Stock'!A:E,5,FALSE)),""))</f>
        <v/>
      </c>
      <c r="Z1410" s="325"/>
      <c r="AA1410" s="315"/>
      <c r="AB1410" s="316"/>
      <c r="AC1410" s="317" t="str">
        <f>IF(ISBLANK(AB1410),"",IFERROR(IF(VLOOKUP(A1410,'Np PL4 Stock'!A:J,10,FALSE)="Np4",AB1410-VLOOKUP(A1410,'Np PL4 Stock'!A:E,5,FALSE),AB1410-1-VLOOKUP(A1410,'Np PL4 Stock'!A:E,5,FALSE)),""))</f>
        <v/>
      </c>
      <c r="AD1410" s="290"/>
      <c r="AE1410" s="300"/>
      <c r="AF1410" s="323"/>
      <c r="AG1410" s="335"/>
      <c r="AH1410" s="336"/>
      <c r="AI1410" s="335"/>
      <c r="AJ1410" s="326"/>
      <c r="AK1410" s="334"/>
    </row>
    <row r="1411" spans="1:37">
      <c r="A1411" s="280" t="str">
        <f t="shared" ref="A1411:A1474" si="47">IF(ISBLANK(F1411),"",F1411&amp;"-"&amp;IF(OR(LEN(G1411)=1,LEN(G1411)=4),"0"&amp;G1411,G1411)&amp;"-"&amp;IF(OR(LEN(E1411)=1,LEN(E1411)=4),"0"&amp;E1411,E1411))</f>
        <v/>
      </c>
      <c r="B1411" s="281"/>
      <c r="C1411" s="282"/>
      <c r="D1411" s="282"/>
      <c r="E1411" s="243"/>
      <c r="F1411" s="244"/>
      <c r="G1411" s="243"/>
      <c r="H1411" s="283" t="str">
        <f>IF(ISBLANK(F1411),"",IFERROR(VLOOKUP(A1411,'Np PL4 Stock'!$A:$U,20,FALSE),""))</f>
        <v/>
      </c>
      <c r="J1411" s="283" t="str">
        <f>IF(ISBLANK(F1411),"",VLOOKUP(LEFT(A1411,5),Unit!A:B,2,FALSE))</f>
        <v/>
      </c>
      <c r="K1411" s="243"/>
      <c r="L1411" s="243"/>
      <c r="M1411" s="291" t="str">
        <f t="shared" ref="M1411:M1474" si="48">IFERROR((K1411/J1411*1000),"")</f>
        <v/>
      </c>
      <c r="N1411" s="292" t="str">
        <f>IF(ISBLANK(D1411),"",IFERROR(IF(VLOOKUP(A1411,'Np PL4 Stock'!A:J,10,FALSE)="Np4",D1411-VLOOKUP(A1411,'Np PL4 Stock'!A:E,5,FALSE),D1411-1-VLOOKUP(A1411,'Np PL4 Stock'!A:E,5,FALSE)),""))</f>
        <v/>
      </c>
      <c r="O1411" s="345"/>
      <c r="P1411" s="290"/>
      <c r="Q1411" s="300"/>
      <c r="R1411" s="336"/>
      <c r="S1411" s="301"/>
      <c r="T1411" s="301"/>
      <c r="U1411" s="336"/>
      <c r="V1411" s="354"/>
      <c r="W1411" s="355"/>
      <c r="X1411" s="349"/>
      <c r="Y1411" s="313" t="str">
        <f>IF(ISBLANK(X1411),"",IFERROR(IF(VLOOKUP(A1411,'Np PL4 Stock'!A:J,10,FALSE)="Np4",X1411-VLOOKUP(A1411,'Np PL4 Stock'!A:E,5,FALSE),X1411-1-VLOOKUP(A1411,'Np PL4 Stock'!A:E,5,FALSE)),""))</f>
        <v/>
      </c>
      <c r="Z1411" s="325"/>
      <c r="AA1411" s="315"/>
      <c r="AB1411" s="316"/>
      <c r="AC1411" s="317" t="str">
        <f>IF(ISBLANK(AB1411),"",IFERROR(IF(VLOOKUP(A1411,'Np PL4 Stock'!A:J,10,FALSE)="Np4",AB1411-VLOOKUP(A1411,'Np PL4 Stock'!A:E,5,FALSE),AB1411-1-VLOOKUP(A1411,'Np PL4 Stock'!A:E,5,FALSE)),""))</f>
        <v/>
      </c>
      <c r="AD1411" s="290"/>
      <c r="AE1411" s="300"/>
      <c r="AF1411" s="323"/>
      <c r="AG1411" s="335"/>
      <c r="AH1411" s="336"/>
      <c r="AI1411" s="335"/>
      <c r="AJ1411" s="326"/>
      <c r="AK1411" s="334"/>
    </row>
    <row r="1412" spans="1:37">
      <c r="A1412" s="280" t="str">
        <f t="shared" si="47"/>
        <v/>
      </c>
      <c r="B1412" s="281"/>
      <c r="C1412" s="282"/>
      <c r="D1412" s="282"/>
      <c r="E1412" s="243"/>
      <c r="F1412" s="244"/>
      <c r="G1412" s="243"/>
      <c r="H1412" s="283" t="str">
        <f>IF(ISBLANK(F1412),"",IFERROR(VLOOKUP(A1412,'Np PL4 Stock'!$A:$U,20,FALSE),""))</f>
        <v/>
      </c>
      <c r="J1412" s="283" t="str">
        <f>IF(ISBLANK(F1412),"",VLOOKUP(LEFT(A1412,5),Unit!A:B,2,FALSE))</f>
        <v/>
      </c>
      <c r="K1412" s="243"/>
      <c r="L1412" s="243"/>
      <c r="M1412" s="291" t="str">
        <f t="shared" si="48"/>
        <v/>
      </c>
      <c r="N1412" s="292" t="str">
        <f>IF(ISBLANK(D1412),"",IFERROR(IF(VLOOKUP(A1412,'Np PL4 Stock'!A:J,10,FALSE)="Np4",D1412-VLOOKUP(A1412,'Np PL4 Stock'!A:E,5,FALSE),D1412-1-VLOOKUP(A1412,'Np PL4 Stock'!A:E,5,FALSE)),""))</f>
        <v/>
      </c>
      <c r="O1412" s="345"/>
      <c r="P1412" s="290"/>
      <c r="Q1412" s="300"/>
      <c r="R1412" s="336"/>
      <c r="S1412" s="301"/>
      <c r="T1412" s="301"/>
      <c r="U1412" s="336"/>
      <c r="V1412" s="354"/>
      <c r="W1412" s="355"/>
      <c r="X1412" s="349"/>
      <c r="Y1412" s="313" t="str">
        <f>IF(ISBLANK(X1412),"",IFERROR(IF(VLOOKUP(A1412,'Np PL4 Stock'!A:J,10,FALSE)="Np4",X1412-VLOOKUP(A1412,'Np PL4 Stock'!A:E,5,FALSE),X1412-1-VLOOKUP(A1412,'Np PL4 Stock'!A:E,5,FALSE)),""))</f>
        <v/>
      </c>
      <c r="Z1412" s="325"/>
      <c r="AA1412" s="315"/>
      <c r="AB1412" s="316"/>
      <c r="AC1412" s="317" t="str">
        <f>IF(ISBLANK(AB1412),"",IFERROR(IF(VLOOKUP(A1412,'Np PL4 Stock'!A:J,10,FALSE)="Np4",AB1412-VLOOKUP(A1412,'Np PL4 Stock'!A:E,5,FALSE),AB1412-1-VLOOKUP(A1412,'Np PL4 Stock'!A:E,5,FALSE)),""))</f>
        <v/>
      </c>
      <c r="AD1412" s="290"/>
      <c r="AE1412" s="300"/>
      <c r="AF1412" s="323"/>
      <c r="AG1412" s="335"/>
      <c r="AH1412" s="336"/>
      <c r="AI1412" s="335"/>
      <c r="AJ1412" s="326"/>
      <c r="AK1412" s="334"/>
    </row>
    <row r="1413" spans="1:37">
      <c r="A1413" s="280" t="str">
        <f t="shared" si="47"/>
        <v/>
      </c>
      <c r="B1413" s="281"/>
      <c r="C1413" s="282"/>
      <c r="D1413" s="282"/>
      <c r="E1413" s="243"/>
      <c r="F1413" s="244"/>
      <c r="G1413" s="243"/>
      <c r="H1413" s="283" t="str">
        <f>IF(ISBLANK(F1413),"",IFERROR(VLOOKUP(A1413,'Np PL4 Stock'!$A:$U,20,FALSE),""))</f>
        <v/>
      </c>
      <c r="J1413" s="283" t="str">
        <f>IF(ISBLANK(F1413),"",VLOOKUP(LEFT(A1413,5),Unit!A:B,2,FALSE))</f>
        <v/>
      </c>
      <c r="K1413" s="243"/>
      <c r="L1413" s="243"/>
      <c r="M1413" s="291" t="str">
        <f t="shared" si="48"/>
        <v/>
      </c>
      <c r="N1413" s="292" t="str">
        <f>IF(ISBLANK(D1413),"",IFERROR(IF(VLOOKUP(A1413,'Np PL4 Stock'!A:J,10,FALSE)="Np4",D1413-VLOOKUP(A1413,'Np PL4 Stock'!A:E,5,FALSE),D1413-1-VLOOKUP(A1413,'Np PL4 Stock'!A:E,5,FALSE)),""))</f>
        <v/>
      </c>
      <c r="O1413" s="345"/>
      <c r="P1413" s="290"/>
      <c r="Q1413" s="300"/>
      <c r="R1413" s="336"/>
      <c r="S1413" s="301"/>
      <c r="T1413" s="301"/>
      <c r="U1413" s="336"/>
      <c r="V1413" s="354"/>
      <c r="W1413" s="355"/>
      <c r="X1413" s="349"/>
      <c r="Y1413" s="313" t="str">
        <f>IF(ISBLANK(X1413),"",IFERROR(IF(VLOOKUP(A1413,'Np PL4 Stock'!A:J,10,FALSE)="Np4",X1413-VLOOKUP(A1413,'Np PL4 Stock'!A:E,5,FALSE),X1413-1-VLOOKUP(A1413,'Np PL4 Stock'!A:E,5,FALSE)),""))</f>
        <v/>
      </c>
      <c r="Z1413" s="325"/>
      <c r="AA1413" s="315"/>
      <c r="AB1413" s="316"/>
      <c r="AC1413" s="317" t="str">
        <f>IF(ISBLANK(AB1413),"",IFERROR(IF(VLOOKUP(A1413,'Np PL4 Stock'!A:J,10,FALSE)="Np4",AB1413-VLOOKUP(A1413,'Np PL4 Stock'!A:E,5,FALSE),AB1413-1-VLOOKUP(A1413,'Np PL4 Stock'!A:E,5,FALSE)),""))</f>
        <v/>
      </c>
      <c r="AD1413" s="290"/>
      <c r="AE1413" s="300"/>
      <c r="AF1413" s="323"/>
      <c r="AG1413" s="335"/>
      <c r="AH1413" s="336"/>
      <c r="AI1413" s="335"/>
      <c r="AJ1413" s="326"/>
      <c r="AK1413" s="334"/>
    </row>
    <row r="1414" spans="1:37">
      <c r="A1414" s="280" t="str">
        <f t="shared" si="47"/>
        <v/>
      </c>
      <c r="B1414" s="281"/>
      <c r="C1414" s="282"/>
      <c r="D1414" s="282"/>
      <c r="E1414" s="243"/>
      <c r="F1414" s="244"/>
      <c r="G1414" s="243"/>
      <c r="H1414" s="283" t="str">
        <f>IF(ISBLANK(F1414),"",IFERROR(VLOOKUP(A1414,'Np PL4 Stock'!$A:$U,20,FALSE),""))</f>
        <v/>
      </c>
      <c r="J1414" s="283" t="str">
        <f>IF(ISBLANK(F1414),"",VLOOKUP(LEFT(A1414,5),Unit!A:B,2,FALSE))</f>
        <v/>
      </c>
      <c r="K1414" s="243"/>
      <c r="L1414" s="243"/>
      <c r="M1414" s="291" t="str">
        <f t="shared" si="48"/>
        <v/>
      </c>
      <c r="N1414" s="292" t="str">
        <f>IF(ISBLANK(D1414),"",IFERROR(IF(VLOOKUP(A1414,'Np PL4 Stock'!A:J,10,FALSE)="Np4",D1414-VLOOKUP(A1414,'Np PL4 Stock'!A:E,5,FALSE),D1414-1-VLOOKUP(A1414,'Np PL4 Stock'!A:E,5,FALSE)),""))</f>
        <v/>
      </c>
      <c r="O1414" s="345"/>
      <c r="P1414" s="290"/>
      <c r="Q1414" s="300"/>
      <c r="R1414" s="336"/>
      <c r="S1414" s="301"/>
      <c r="T1414" s="301"/>
      <c r="U1414" s="336"/>
      <c r="V1414" s="354"/>
      <c r="W1414" s="355"/>
      <c r="X1414" s="349"/>
      <c r="Y1414" s="313" t="str">
        <f>IF(ISBLANK(X1414),"",IFERROR(IF(VLOOKUP(A1414,'Np PL4 Stock'!A:J,10,FALSE)="Np4",X1414-VLOOKUP(A1414,'Np PL4 Stock'!A:E,5,FALSE),X1414-1-VLOOKUP(A1414,'Np PL4 Stock'!A:E,5,FALSE)),""))</f>
        <v/>
      </c>
      <c r="Z1414" s="325"/>
      <c r="AA1414" s="315"/>
      <c r="AB1414" s="316"/>
      <c r="AC1414" s="317" t="str">
        <f>IF(ISBLANK(AB1414),"",IFERROR(IF(VLOOKUP(A1414,'Np PL4 Stock'!A:J,10,FALSE)="Np4",AB1414-VLOOKUP(A1414,'Np PL4 Stock'!A:E,5,FALSE),AB1414-1-VLOOKUP(A1414,'Np PL4 Stock'!A:E,5,FALSE)),""))</f>
        <v/>
      </c>
      <c r="AD1414" s="290"/>
      <c r="AE1414" s="300"/>
      <c r="AF1414" s="323"/>
      <c r="AG1414" s="335"/>
      <c r="AH1414" s="336"/>
      <c r="AI1414" s="335"/>
      <c r="AJ1414" s="326"/>
      <c r="AK1414" s="334"/>
    </row>
    <row r="1415" spans="1:37">
      <c r="A1415" s="280" t="str">
        <f t="shared" si="47"/>
        <v/>
      </c>
      <c r="B1415" s="281"/>
      <c r="C1415" s="282"/>
      <c r="D1415" s="282"/>
      <c r="E1415" s="243"/>
      <c r="F1415" s="244"/>
      <c r="G1415" s="243"/>
      <c r="H1415" s="283" t="str">
        <f>IF(ISBLANK(F1415),"",IFERROR(VLOOKUP(A1415,'Np PL4 Stock'!$A:$U,20,FALSE),""))</f>
        <v/>
      </c>
      <c r="J1415" s="283" t="str">
        <f>IF(ISBLANK(F1415),"",VLOOKUP(LEFT(A1415,5),Unit!A:B,2,FALSE))</f>
        <v/>
      </c>
      <c r="K1415" s="243"/>
      <c r="L1415" s="243"/>
      <c r="M1415" s="291" t="str">
        <f t="shared" si="48"/>
        <v/>
      </c>
      <c r="N1415" s="292" t="str">
        <f>IF(ISBLANK(D1415),"",IFERROR(IF(VLOOKUP(A1415,'Np PL4 Stock'!A:J,10,FALSE)="Np4",D1415-VLOOKUP(A1415,'Np PL4 Stock'!A:E,5,FALSE),D1415-1-VLOOKUP(A1415,'Np PL4 Stock'!A:E,5,FALSE)),""))</f>
        <v/>
      </c>
      <c r="O1415" s="345"/>
      <c r="P1415" s="290"/>
      <c r="Q1415" s="300"/>
      <c r="R1415" s="336"/>
      <c r="S1415" s="301"/>
      <c r="T1415" s="301"/>
      <c r="U1415" s="336"/>
      <c r="V1415" s="354"/>
      <c r="W1415" s="355"/>
      <c r="X1415" s="349"/>
      <c r="Y1415" s="313" t="str">
        <f>IF(ISBLANK(X1415),"",IFERROR(IF(VLOOKUP(A1415,'Np PL4 Stock'!A:J,10,FALSE)="Np4",X1415-VLOOKUP(A1415,'Np PL4 Stock'!A:E,5,FALSE),X1415-1-VLOOKUP(A1415,'Np PL4 Stock'!A:E,5,FALSE)),""))</f>
        <v/>
      </c>
      <c r="Z1415" s="325"/>
      <c r="AA1415" s="315"/>
      <c r="AB1415" s="316"/>
      <c r="AC1415" s="317" t="str">
        <f>IF(ISBLANK(AB1415),"",IFERROR(IF(VLOOKUP(A1415,'Np PL4 Stock'!A:J,10,FALSE)="Np4",AB1415-VLOOKUP(A1415,'Np PL4 Stock'!A:E,5,FALSE),AB1415-1-VLOOKUP(A1415,'Np PL4 Stock'!A:E,5,FALSE)),""))</f>
        <v/>
      </c>
      <c r="AD1415" s="290"/>
      <c r="AE1415" s="300"/>
      <c r="AF1415" s="323"/>
      <c r="AG1415" s="335"/>
      <c r="AH1415" s="336"/>
      <c r="AI1415" s="335"/>
      <c r="AJ1415" s="326"/>
      <c r="AK1415" s="334"/>
    </row>
    <row r="1416" spans="1:37">
      <c r="A1416" s="280" t="str">
        <f t="shared" si="47"/>
        <v/>
      </c>
      <c r="B1416" s="281"/>
      <c r="C1416" s="282"/>
      <c r="D1416" s="282"/>
      <c r="E1416" s="243"/>
      <c r="F1416" s="244"/>
      <c r="G1416" s="243"/>
      <c r="H1416" s="283" t="str">
        <f>IF(ISBLANK(F1416),"",IFERROR(VLOOKUP(A1416,'Np PL4 Stock'!$A:$U,20,FALSE),""))</f>
        <v/>
      </c>
      <c r="J1416" s="283" t="str">
        <f>IF(ISBLANK(F1416),"",VLOOKUP(LEFT(A1416,5),Unit!A:B,2,FALSE))</f>
        <v/>
      </c>
      <c r="K1416" s="243"/>
      <c r="L1416" s="243"/>
      <c r="M1416" s="291" t="str">
        <f t="shared" si="48"/>
        <v/>
      </c>
      <c r="N1416" s="292" t="str">
        <f>IF(ISBLANK(D1416),"",IFERROR(IF(VLOOKUP(A1416,'Np PL4 Stock'!A:J,10,FALSE)="Np4",D1416-VLOOKUP(A1416,'Np PL4 Stock'!A:E,5,FALSE),D1416-1-VLOOKUP(A1416,'Np PL4 Stock'!A:E,5,FALSE)),""))</f>
        <v/>
      </c>
      <c r="O1416" s="345"/>
      <c r="P1416" s="290"/>
      <c r="Q1416" s="300"/>
      <c r="R1416" s="336"/>
      <c r="S1416" s="301"/>
      <c r="T1416" s="301"/>
      <c r="U1416" s="336"/>
      <c r="V1416" s="354"/>
      <c r="W1416" s="355"/>
      <c r="X1416" s="349"/>
      <c r="Y1416" s="313" t="str">
        <f>IF(ISBLANK(X1416),"",IFERROR(IF(VLOOKUP(A1416,'Np PL4 Stock'!A:J,10,FALSE)="Np4",X1416-VLOOKUP(A1416,'Np PL4 Stock'!A:E,5,FALSE),X1416-1-VLOOKUP(A1416,'Np PL4 Stock'!A:E,5,FALSE)),""))</f>
        <v/>
      </c>
      <c r="Z1416" s="325"/>
      <c r="AA1416" s="315"/>
      <c r="AB1416" s="316"/>
      <c r="AC1416" s="317" t="str">
        <f>IF(ISBLANK(AB1416),"",IFERROR(IF(VLOOKUP(A1416,'Np PL4 Stock'!A:J,10,FALSE)="Np4",AB1416-VLOOKUP(A1416,'Np PL4 Stock'!A:E,5,FALSE),AB1416-1-VLOOKUP(A1416,'Np PL4 Stock'!A:E,5,FALSE)),""))</f>
        <v/>
      </c>
      <c r="AD1416" s="290"/>
      <c r="AE1416" s="300"/>
      <c r="AF1416" s="323"/>
      <c r="AG1416" s="335"/>
      <c r="AH1416" s="336"/>
      <c r="AI1416" s="335"/>
      <c r="AJ1416" s="326"/>
      <c r="AK1416" s="334"/>
    </row>
    <row r="1417" spans="1:37">
      <c r="A1417" s="280" t="str">
        <f t="shared" si="47"/>
        <v/>
      </c>
      <c r="B1417" s="281"/>
      <c r="C1417" s="282"/>
      <c r="D1417" s="282"/>
      <c r="E1417" s="243"/>
      <c r="F1417" s="244"/>
      <c r="G1417" s="243"/>
      <c r="H1417" s="283" t="str">
        <f>IF(ISBLANK(F1417),"",IFERROR(VLOOKUP(A1417,'Np PL4 Stock'!$A:$U,20,FALSE),""))</f>
        <v/>
      </c>
      <c r="J1417" s="283" t="str">
        <f>IF(ISBLANK(F1417),"",VLOOKUP(LEFT(A1417,5),Unit!A:B,2,FALSE))</f>
        <v/>
      </c>
      <c r="K1417" s="243"/>
      <c r="L1417" s="243"/>
      <c r="M1417" s="291" t="str">
        <f t="shared" si="48"/>
        <v/>
      </c>
      <c r="N1417" s="292" t="str">
        <f>IF(ISBLANK(D1417),"",IFERROR(IF(VLOOKUP(A1417,'Np PL4 Stock'!A:J,10,FALSE)="Np4",D1417-VLOOKUP(A1417,'Np PL4 Stock'!A:E,5,FALSE),D1417-1-VLOOKUP(A1417,'Np PL4 Stock'!A:E,5,FALSE)),""))</f>
        <v/>
      </c>
      <c r="O1417" s="345"/>
      <c r="P1417" s="290"/>
      <c r="Q1417" s="300"/>
      <c r="R1417" s="336"/>
      <c r="S1417" s="301"/>
      <c r="T1417" s="301"/>
      <c r="U1417" s="336"/>
      <c r="V1417" s="354"/>
      <c r="W1417" s="355"/>
      <c r="X1417" s="349"/>
      <c r="Y1417" s="313" t="str">
        <f>IF(ISBLANK(X1417),"",IFERROR(IF(VLOOKUP(A1417,'Np PL4 Stock'!A:J,10,FALSE)="Np4",X1417-VLOOKUP(A1417,'Np PL4 Stock'!A:E,5,FALSE),X1417-1-VLOOKUP(A1417,'Np PL4 Stock'!A:E,5,FALSE)),""))</f>
        <v/>
      </c>
      <c r="Z1417" s="325"/>
      <c r="AA1417" s="315"/>
      <c r="AB1417" s="316"/>
      <c r="AC1417" s="317" t="str">
        <f>IF(ISBLANK(AB1417),"",IFERROR(IF(VLOOKUP(A1417,'Np PL4 Stock'!A:J,10,FALSE)="Np4",AB1417-VLOOKUP(A1417,'Np PL4 Stock'!A:E,5,FALSE),AB1417-1-VLOOKUP(A1417,'Np PL4 Stock'!A:E,5,FALSE)),""))</f>
        <v/>
      </c>
      <c r="AD1417" s="290"/>
      <c r="AE1417" s="300"/>
      <c r="AF1417" s="323"/>
      <c r="AG1417" s="335"/>
      <c r="AH1417" s="336"/>
      <c r="AI1417" s="335"/>
      <c r="AJ1417" s="326"/>
      <c r="AK1417" s="334"/>
    </row>
    <row r="1418" spans="1:37">
      <c r="A1418" s="280" t="str">
        <f t="shared" si="47"/>
        <v/>
      </c>
      <c r="B1418" s="281"/>
      <c r="C1418" s="282"/>
      <c r="D1418" s="282"/>
      <c r="E1418" s="243"/>
      <c r="F1418" s="244"/>
      <c r="G1418" s="243"/>
      <c r="H1418" s="283" t="str">
        <f>IF(ISBLANK(F1418),"",IFERROR(VLOOKUP(A1418,'Np PL4 Stock'!$A:$U,20,FALSE),""))</f>
        <v/>
      </c>
      <c r="J1418" s="283" t="str">
        <f>IF(ISBLANK(F1418),"",VLOOKUP(LEFT(A1418,5),Unit!A:B,2,FALSE))</f>
        <v/>
      </c>
      <c r="K1418" s="243"/>
      <c r="L1418" s="243"/>
      <c r="M1418" s="291" t="str">
        <f t="shared" si="48"/>
        <v/>
      </c>
      <c r="N1418" s="292" t="str">
        <f>IF(ISBLANK(D1418),"",IFERROR(IF(VLOOKUP(A1418,'Np PL4 Stock'!A:J,10,FALSE)="Np4",D1418-VLOOKUP(A1418,'Np PL4 Stock'!A:E,5,FALSE),D1418-1-VLOOKUP(A1418,'Np PL4 Stock'!A:E,5,FALSE)),""))</f>
        <v/>
      </c>
      <c r="O1418" s="345"/>
      <c r="P1418" s="290"/>
      <c r="Q1418" s="300"/>
      <c r="R1418" s="336"/>
      <c r="S1418" s="301"/>
      <c r="T1418" s="301"/>
      <c r="U1418" s="336"/>
      <c r="V1418" s="354"/>
      <c r="W1418" s="355"/>
      <c r="X1418" s="349"/>
      <c r="Y1418" s="313" t="str">
        <f>IF(ISBLANK(X1418),"",IFERROR(IF(VLOOKUP(A1418,'Np PL4 Stock'!A:J,10,FALSE)="Np4",X1418-VLOOKUP(A1418,'Np PL4 Stock'!A:E,5,FALSE),X1418-1-VLOOKUP(A1418,'Np PL4 Stock'!A:E,5,FALSE)),""))</f>
        <v/>
      </c>
      <c r="Z1418" s="325"/>
      <c r="AA1418" s="315"/>
      <c r="AB1418" s="316"/>
      <c r="AC1418" s="317" t="str">
        <f>IF(ISBLANK(AB1418),"",IFERROR(IF(VLOOKUP(A1418,'Np PL4 Stock'!A:J,10,FALSE)="Np4",AB1418-VLOOKUP(A1418,'Np PL4 Stock'!A:E,5,FALSE),AB1418-1-VLOOKUP(A1418,'Np PL4 Stock'!A:E,5,FALSE)),""))</f>
        <v/>
      </c>
      <c r="AD1418" s="290"/>
      <c r="AE1418" s="300"/>
      <c r="AF1418" s="323"/>
      <c r="AG1418" s="335"/>
      <c r="AH1418" s="336"/>
      <c r="AI1418" s="335"/>
      <c r="AJ1418" s="326"/>
      <c r="AK1418" s="334"/>
    </row>
    <row r="1419" spans="1:37">
      <c r="A1419" s="280" t="str">
        <f t="shared" si="47"/>
        <v/>
      </c>
      <c r="B1419" s="281"/>
      <c r="C1419" s="282"/>
      <c r="D1419" s="282"/>
      <c r="E1419" s="243"/>
      <c r="F1419" s="244"/>
      <c r="G1419" s="243"/>
      <c r="H1419" s="283" t="str">
        <f>IF(ISBLANK(F1419),"",IFERROR(VLOOKUP(A1419,'Np PL4 Stock'!$A:$U,20,FALSE),""))</f>
        <v/>
      </c>
      <c r="J1419" s="283" t="str">
        <f>IF(ISBLANK(F1419),"",VLOOKUP(LEFT(A1419,5),Unit!A:B,2,FALSE))</f>
        <v/>
      </c>
      <c r="K1419" s="243"/>
      <c r="L1419" s="243"/>
      <c r="M1419" s="291" t="str">
        <f t="shared" si="48"/>
        <v/>
      </c>
      <c r="N1419" s="292" t="str">
        <f>IF(ISBLANK(D1419),"",IFERROR(IF(VLOOKUP(A1419,'Np PL4 Stock'!A:J,10,FALSE)="Np4",D1419-VLOOKUP(A1419,'Np PL4 Stock'!A:E,5,FALSE),D1419-1-VLOOKUP(A1419,'Np PL4 Stock'!A:E,5,FALSE)),""))</f>
        <v/>
      </c>
      <c r="O1419" s="345"/>
      <c r="P1419" s="290"/>
      <c r="Q1419" s="300"/>
      <c r="R1419" s="336"/>
      <c r="S1419" s="301"/>
      <c r="T1419" s="301"/>
      <c r="U1419" s="336"/>
      <c r="V1419" s="354"/>
      <c r="W1419" s="355"/>
      <c r="X1419" s="349"/>
      <c r="Y1419" s="313" t="str">
        <f>IF(ISBLANK(X1419),"",IFERROR(IF(VLOOKUP(A1419,'Np PL4 Stock'!A:J,10,FALSE)="Np4",X1419-VLOOKUP(A1419,'Np PL4 Stock'!A:E,5,FALSE),X1419-1-VLOOKUP(A1419,'Np PL4 Stock'!A:E,5,FALSE)),""))</f>
        <v/>
      </c>
      <c r="Z1419" s="325"/>
      <c r="AA1419" s="315"/>
      <c r="AB1419" s="316"/>
      <c r="AC1419" s="317" t="str">
        <f>IF(ISBLANK(AB1419),"",IFERROR(IF(VLOOKUP(A1419,'Np PL4 Stock'!A:J,10,FALSE)="Np4",AB1419-VLOOKUP(A1419,'Np PL4 Stock'!A:E,5,FALSE),AB1419-1-VLOOKUP(A1419,'Np PL4 Stock'!A:E,5,FALSE)),""))</f>
        <v/>
      </c>
      <c r="AD1419" s="290"/>
      <c r="AE1419" s="300"/>
      <c r="AF1419" s="323"/>
      <c r="AG1419" s="335"/>
      <c r="AH1419" s="336"/>
      <c r="AI1419" s="335"/>
      <c r="AJ1419" s="326"/>
      <c r="AK1419" s="334"/>
    </row>
    <row r="1420" spans="1:37">
      <c r="A1420" s="280" t="str">
        <f t="shared" si="47"/>
        <v/>
      </c>
      <c r="B1420" s="281"/>
      <c r="C1420" s="282"/>
      <c r="D1420" s="282"/>
      <c r="E1420" s="243"/>
      <c r="F1420" s="244"/>
      <c r="G1420" s="243"/>
      <c r="H1420" s="283" t="str">
        <f>IF(ISBLANK(F1420),"",IFERROR(VLOOKUP(A1420,'Np PL4 Stock'!$A:$U,20,FALSE),""))</f>
        <v/>
      </c>
      <c r="J1420" s="283" t="str">
        <f>IF(ISBLANK(F1420),"",VLOOKUP(LEFT(A1420,5),Unit!A:B,2,FALSE))</f>
        <v/>
      </c>
      <c r="K1420" s="243"/>
      <c r="L1420" s="243"/>
      <c r="M1420" s="291" t="str">
        <f t="shared" si="48"/>
        <v/>
      </c>
      <c r="N1420" s="292" t="str">
        <f>IF(ISBLANK(D1420),"",IFERROR(IF(VLOOKUP(A1420,'Np PL4 Stock'!A:J,10,FALSE)="Np4",D1420-VLOOKUP(A1420,'Np PL4 Stock'!A:E,5,FALSE),D1420-1-VLOOKUP(A1420,'Np PL4 Stock'!A:E,5,FALSE)),""))</f>
        <v/>
      </c>
      <c r="O1420" s="345"/>
      <c r="P1420" s="290"/>
      <c r="Q1420" s="300"/>
      <c r="R1420" s="336"/>
      <c r="S1420" s="301"/>
      <c r="T1420" s="301"/>
      <c r="U1420" s="336"/>
      <c r="V1420" s="354"/>
      <c r="W1420" s="355"/>
      <c r="X1420" s="349"/>
      <c r="Y1420" s="313" t="str">
        <f>IF(ISBLANK(X1420),"",IFERROR(IF(VLOOKUP(A1420,'Np PL4 Stock'!A:J,10,FALSE)="Np4",X1420-VLOOKUP(A1420,'Np PL4 Stock'!A:E,5,FALSE),X1420-1-VLOOKUP(A1420,'Np PL4 Stock'!A:E,5,FALSE)),""))</f>
        <v/>
      </c>
      <c r="Z1420" s="325"/>
      <c r="AA1420" s="315"/>
      <c r="AB1420" s="316"/>
      <c r="AC1420" s="317" t="str">
        <f>IF(ISBLANK(AB1420),"",IFERROR(IF(VLOOKUP(A1420,'Np PL4 Stock'!A:J,10,FALSE)="Np4",AB1420-VLOOKUP(A1420,'Np PL4 Stock'!A:E,5,FALSE),AB1420-1-VLOOKUP(A1420,'Np PL4 Stock'!A:E,5,FALSE)),""))</f>
        <v/>
      </c>
      <c r="AD1420" s="290"/>
      <c r="AE1420" s="300"/>
      <c r="AF1420" s="323"/>
      <c r="AG1420" s="335"/>
      <c r="AH1420" s="336"/>
      <c r="AI1420" s="335"/>
      <c r="AJ1420" s="326"/>
      <c r="AK1420" s="334"/>
    </row>
    <row r="1421" spans="1:37">
      <c r="A1421" s="280" t="str">
        <f t="shared" si="47"/>
        <v/>
      </c>
      <c r="B1421" s="281"/>
      <c r="C1421" s="282"/>
      <c r="D1421" s="282"/>
      <c r="E1421" s="243"/>
      <c r="F1421" s="244"/>
      <c r="G1421" s="243"/>
      <c r="H1421" s="283" t="str">
        <f>IF(ISBLANK(F1421),"",IFERROR(VLOOKUP(A1421,'Np PL4 Stock'!$A:$U,20,FALSE),""))</f>
        <v/>
      </c>
      <c r="J1421" s="283" t="str">
        <f>IF(ISBLANK(F1421),"",VLOOKUP(LEFT(A1421,5),Unit!A:B,2,FALSE))</f>
        <v/>
      </c>
      <c r="K1421" s="243"/>
      <c r="L1421" s="243"/>
      <c r="M1421" s="291" t="str">
        <f t="shared" si="48"/>
        <v/>
      </c>
      <c r="N1421" s="292" t="str">
        <f>IF(ISBLANK(D1421),"",IFERROR(IF(VLOOKUP(A1421,'Np PL4 Stock'!A:J,10,FALSE)="Np4",D1421-VLOOKUP(A1421,'Np PL4 Stock'!A:E,5,FALSE),D1421-1-VLOOKUP(A1421,'Np PL4 Stock'!A:E,5,FALSE)),""))</f>
        <v/>
      </c>
      <c r="O1421" s="345"/>
      <c r="P1421" s="290"/>
      <c r="Q1421" s="300"/>
      <c r="R1421" s="336"/>
      <c r="S1421" s="301"/>
      <c r="T1421" s="301"/>
      <c r="U1421" s="336"/>
      <c r="V1421" s="354"/>
      <c r="W1421" s="355"/>
      <c r="X1421" s="349"/>
      <c r="Y1421" s="313" t="str">
        <f>IF(ISBLANK(X1421),"",IFERROR(IF(VLOOKUP(A1421,'Np PL4 Stock'!A:J,10,FALSE)="Np4",X1421-VLOOKUP(A1421,'Np PL4 Stock'!A:E,5,FALSE),X1421-1-VLOOKUP(A1421,'Np PL4 Stock'!A:E,5,FALSE)),""))</f>
        <v/>
      </c>
      <c r="Z1421" s="325"/>
      <c r="AA1421" s="315"/>
      <c r="AB1421" s="316"/>
      <c r="AC1421" s="317" t="str">
        <f>IF(ISBLANK(AB1421),"",IFERROR(IF(VLOOKUP(A1421,'Np PL4 Stock'!A:J,10,FALSE)="Np4",AB1421-VLOOKUP(A1421,'Np PL4 Stock'!A:E,5,FALSE),AB1421-1-VLOOKUP(A1421,'Np PL4 Stock'!A:E,5,FALSE)),""))</f>
        <v/>
      </c>
      <c r="AD1421" s="290"/>
      <c r="AE1421" s="300"/>
      <c r="AF1421" s="323"/>
      <c r="AG1421" s="335"/>
      <c r="AH1421" s="336"/>
      <c r="AI1421" s="335"/>
      <c r="AJ1421" s="326"/>
      <c r="AK1421" s="334"/>
    </row>
    <row r="1422" spans="1:37">
      <c r="A1422" s="280" t="str">
        <f t="shared" si="47"/>
        <v/>
      </c>
      <c r="B1422" s="281"/>
      <c r="C1422" s="282"/>
      <c r="D1422" s="282"/>
      <c r="E1422" s="243"/>
      <c r="F1422" s="244"/>
      <c r="G1422" s="243"/>
      <c r="H1422" s="283" t="str">
        <f>IF(ISBLANK(F1422),"",IFERROR(VLOOKUP(A1422,'Np PL4 Stock'!$A:$U,20,FALSE),""))</f>
        <v/>
      </c>
      <c r="J1422" s="283" t="str">
        <f>IF(ISBLANK(F1422),"",VLOOKUP(LEFT(A1422,5),Unit!A:B,2,FALSE))</f>
        <v/>
      </c>
      <c r="K1422" s="243"/>
      <c r="L1422" s="243"/>
      <c r="M1422" s="291" t="str">
        <f t="shared" si="48"/>
        <v/>
      </c>
      <c r="N1422" s="292" t="str">
        <f>IF(ISBLANK(D1422),"",IFERROR(IF(VLOOKUP(A1422,'Np PL4 Stock'!A:J,10,FALSE)="Np4",D1422-VLOOKUP(A1422,'Np PL4 Stock'!A:E,5,FALSE),D1422-1-VLOOKUP(A1422,'Np PL4 Stock'!A:E,5,FALSE)),""))</f>
        <v/>
      </c>
      <c r="O1422" s="345"/>
      <c r="P1422" s="290"/>
      <c r="Q1422" s="300"/>
      <c r="R1422" s="336"/>
      <c r="S1422" s="301"/>
      <c r="T1422" s="301"/>
      <c r="U1422" s="336"/>
      <c r="V1422" s="354"/>
      <c r="W1422" s="355"/>
      <c r="X1422" s="349"/>
      <c r="Y1422" s="313" t="str">
        <f>IF(ISBLANK(X1422),"",IFERROR(IF(VLOOKUP(A1422,'Np PL4 Stock'!A:J,10,FALSE)="Np4",X1422-VLOOKUP(A1422,'Np PL4 Stock'!A:E,5,FALSE),X1422-1-VLOOKUP(A1422,'Np PL4 Stock'!A:E,5,FALSE)),""))</f>
        <v/>
      </c>
      <c r="Z1422" s="325"/>
      <c r="AA1422" s="315"/>
      <c r="AB1422" s="316"/>
      <c r="AC1422" s="317" t="str">
        <f>IF(ISBLANK(AB1422),"",IFERROR(IF(VLOOKUP(A1422,'Np PL4 Stock'!A:J,10,FALSE)="Np4",AB1422-VLOOKUP(A1422,'Np PL4 Stock'!A:E,5,FALSE),AB1422-1-VLOOKUP(A1422,'Np PL4 Stock'!A:E,5,FALSE)),""))</f>
        <v/>
      </c>
      <c r="AD1422" s="290"/>
      <c r="AE1422" s="300"/>
      <c r="AF1422" s="323"/>
      <c r="AG1422" s="335"/>
      <c r="AH1422" s="336"/>
      <c r="AI1422" s="335"/>
      <c r="AJ1422" s="326"/>
      <c r="AK1422" s="334"/>
    </row>
    <row r="1423" spans="1:37">
      <c r="A1423" s="280" t="str">
        <f t="shared" si="47"/>
        <v/>
      </c>
      <c r="B1423" s="281"/>
      <c r="C1423" s="282"/>
      <c r="D1423" s="282"/>
      <c r="E1423" s="243"/>
      <c r="F1423" s="244"/>
      <c r="G1423" s="243"/>
      <c r="H1423" s="283" t="str">
        <f>IF(ISBLANK(F1423),"",IFERROR(VLOOKUP(A1423,'Np PL4 Stock'!$A:$U,20,FALSE),""))</f>
        <v/>
      </c>
      <c r="J1423" s="283" t="str">
        <f>IF(ISBLANK(F1423),"",VLOOKUP(LEFT(A1423,5),Unit!A:B,2,FALSE))</f>
        <v/>
      </c>
      <c r="K1423" s="243"/>
      <c r="L1423" s="243"/>
      <c r="M1423" s="291" t="str">
        <f t="shared" si="48"/>
        <v/>
      </c>
      <c r="N1423" s="292" t="str">
        <f>IF(ISBLANK(D1423),"",IFERROR(IF(VLOOKUP(A1423,'Np PL4 Stock'!A:J,10,FALSE)="Np4",D1423-VLOOKUP(A1423,'Np PL4 Stock'!A:E,5,FALSE),D1423-1-VLOOKUP(A1423,'Np PL4 Stock'!A:E,5,FALSE)),""))</f>
        <v/>
      </c>
      <c r="O1423" s="345"/>
      <c r="P1423" s="290"/>
      <c r="Q1423" s="300"/>
      <c r="R1423" s="336"/>
      <c r="S1423" s="301"/>
      <c r="T1423" s="301"/>
      <c r="U1423" s="336"/>
      <c r="V1423" s="354"/>
      <c r="W1423" s="355"/>
      <c r="X1423" s="349"/>
      <c r="Y1423" s="313" t="str">
        <f>IF(ISBLANK(X1423),"",IFERROR(IF(VLOOKUP(A1423,'Np PL4 Stock'!A:J,10,FALSE)="Np4",X1423-VLOOKUP(A1423,'Np PL4 Stock'!A:E,5,FALSE),X1423-1-VLOOKUP(A1423,'Np PL4 Stock'!A:E,5,FALSE)),""))</f>
        <v/>
      </c>
      <c r="Z1423" s="325"/>
      <c r="AA1423" s="315"/>
      <c r="AB1423" s="316"/>
      <c r="AC1423" s="317" t="str">
        <f>IF(ISBLANK(AB1423),"",IFERROR(IF(VLOOKUP(A1423,'Np PL4 Stock'!A:J,10,FALSE)="Np4",AB1423-VLOOKUP(A1423,'Np PL4 Stock'!A:E,5,FALSE),AB1423-1-VLOOKUP(A1423,'Np PL4 Stock'!A:E,5,FALSE)),""))</f>
        <v/>
      </c>
      <c r="AD1423" s="290"/>
      <c r="AE1423" s="300"/>
      <c r="AF1423" s="323"/>
      <c r="AG1423" s="335"/>
      <c r="AH1423" s="336"/>
      <c r="AI1423" s="335"/>
      <c r="AJ1423" s="326"/>
      <c r="AK1423" s="334"/>
    </row>
    <row r="1424" spans="1:37">
      <c r="A1424" s="280" t="str">
        <f t="shared" si="47"/>
        <v/>
      </c>
      <c r="B1424" s="281"/>
      <c r="C1424" s="282"/>
      <c r="D1424" s="282"/>
      <c r="E1424" s="243"/>
      <c r="F1424" s="244"/>
      <c r="G1424" s="243"/>
      <c r="H1424" s="283" t="str">
        <f>IF(ISBLANK(F1424),"",IFERROR(VLOOKUP(A1424,'Np PL4 Stock'!$A:$U,20,FALSE),""))</f>
        <v/>
      </c>
      <c r="J1424" s="283" t="str">
        <f>IF(ISBLANK(F1424),"",VLOOKUP(LEFT(A1424,5),Unit!A:B,2,FALSE))</f>
        <v/>
      </c>
      <c r="K1424" s="243"/>
      <c r="L1424" s="243"/>
      <c r="M1424" s="291" t="str">
        <f t="shared" si="48"/>
        <v/>
      </c>
      <c r="N1424" s="292" t="str">
        <f>IF(ISBLANK(D1424),"",IFERROR(IF(VLOOKUP(A1424,'Np PL4 Stock'!A:J,10,FALSE)="Np4",D1424-VLOOKUP(A1424,'Np PL4 Stock'!A:E,5,FALSE),D1424-1-VLOOKUP(A1424,'Np PL4 Stock'!A:E,5,FALSE)),""))</f>
        <v/>
      </c>
      <c r="O1424" s="345"/>
      <c r="P1424" s="290"/>
      <c r="Q1424" s="300"/>
      <c r="R1424" s="336"/>
      <c r="S1424" s="301"/>
      <c r="T1424" s="301"/>
      <c r="U1424" s="336"/>
      <c r="V1424" s="354"/>
      <c r="W1424" s="355"/>
      <c r="X1424" s="349"/>
      <c r="Y1424" s="313" t="str">
        <f>IF(ISBLANK(X1424),"",IFERROR(IF(VLOOKUP(A1424,'Np PL4 Stock'!A:J,10,FALSE)="Np4",X1424-VLOOKUP(A1424,'Np PL4 Stock'!A:E,5,FALSE),X1424-1-VLOOKUP(A1424,'Np PL4 Stock'!A:E,5,FALSE)),""))</f>
        <v/>
      </c>
      <c r="Z1424" s="325"/>
      <c r="AA1424" s="315"/>
      <c r="AB1424" s="316"/>
      <c r="AC1424" s="317" t="str">
        <f>IF(ISBLANK(AB1424),"",IFERROR(IF(VLOOKUP(A1424,'Np PL4 Stock'!A:J,10,FALSE)="Np4",AB1424-VLOOKUP(A1424,'Np PL4 Stock'!A:E,5,FALSE),AB1424-1-VLOOKUP(A1424,'Np PL4 Stock'!A:E,5,FALSE)),""))</f>
        <v/>
      </c>
      <c r="AD1424" s="290"/>
      <c r="AE1424" s="300"/>
      <c r="AF1424" s="323"/>
      <c r="AG1424" s="335"/>
      <c r="AH1424" s="336"/>
      <c r="AI1424" s="335"/>
      <c r="AJ1424" s="326"/>
      <c r="AK1424" s="334"/>
    </row>
    <row r="1425" spans="1:37">
      <c r="A1425" s="280" t="str">
        <f t="shared" si="47"/>
        <v/>
      </c>
      <c r="B1425" s="281"/>
      <c r="C1425" s="282"/>
      <c r="D1425" s="282"/>
      <c r="E1425" s="243"/>
      <c r="F1425" s="244"/>
      <c r="G1425" s="243"/>
      <c r="H1425" s="283" t="str">
        <f>IF(ISBLANK(F1425),"",IFERROR(VLOOKUP(A1425,'Np PL4 Stock'!$A:$U,20,FALSE),""))</f>
        <v/>
      </c>
      <c r="J1425" s="283" t="str">
        <f>IF(ISBLANK(F1425),"",VLOOKUP(LEFT(A1425,5),Unit!A:B,2,FALSE))</f>
        <v/>
      </c>
      <c r="K1425" s="243"/>
      <c r="L1425" s="243"/>
      <c r="M1425" s="291" t="str">
        <f t="shared" si="48"/>
        <v/>
      </c>
      <c r="N1425" s="292" t="str">
        <f>IF(ISBLANK(D1425),"",IFERROR(IF(VLOOKUP(A1425,'Np PL4 Stock'!A:J,10,FALSE)="Np4",D1425-VLOOKUP(A1425,'Np PL4 Stock'!A:E,5,FALSE),D1425-1-VLOOKUP(A1425,'Np PL4 Stock'!A:E,5,FALSE)),""))</f>
        <v/>
      </c>
      <c r="O1425" s="345"/>
      <c r="P1425" s="290"/>
      <c r="Q1425" s="300"/>
      <c r="R1425" s="336"/>
      <c r="S1425" s="301"/>
      <c r="T1425" s="301"/>
      <c r="U1425" s="336"/>
      <c r="V1425" s="354"/>
      <c r="W1425" s="355"/>
      <c r="X1425" s="349"/>
      <c r="Y1425" s="313" t="str">
        <f>IF(ISBLANK(X1425),"",IFERROR(IF(VLOOKUP(A1425,'Np PL4 Stock'!A:J,10,FALSE)="Np4",X1425-VLOOKUP(A1425,'Np PL4 Stock'!A:E,5,FALSE),X1425-1-VLOOKUP(A1425,'Np PL4 Stock'!A:E,5,FALSE)),""))</f>
        <v/>
      </c>
      <c r="Z1425" s="325"/>
      <c r="AA1425" s="315"/>
      <c r="AB1425" s="316"/>
      <c r="AC1425" s="317" t="str">
        <f>IF(ISBLANK(AB1425),"",IFERROR(IF(VLOOKUP(A1425,'Np PL4 Stock'!A:J,10,FALSE)="Np4",AB1425-VLOOKUP(A1425,'Np PL4 Stock'!A:E,5,FALSE),AB1425-1-VLOOKUP(A1425,'Np PL4 Stock'!A:E,5,FALSE)),""))</f>
        <v/>
      </c>
      <c r="AD1425" s="290"/>
      <c r="AE1425" s="300"/>
      <c r="AF1425" s="323"/>
      <c r="AG1425" s="335"/>
      <c r="AH1425" s="336"/>
      <c r="AI1425" s="335"/>
      <c r="AJ1425" s="326"/>
      <c r="AK1425" s="334"/>
    </row>
    <row r="1426" spans="1:37">
      <c r="A1426" s="280" t="str">
        <f t="shared" si="47"/>
        <v/>
      </c>
      <c r="B1426" s="281"/>
      <c r="C1426" s="282"/>
      <c r="D1426" s="282"/>
      <c r="E1426" s="243"/>
      <c r="F1426" s="244"/>
      <c r="G1426" s="243"/>
      <c r="H1426" s="283" t="str">
        <f>IF(ISBLANK(F1426),"",IFERROR(VLOOKUP(A1426,'Np PL4 Stock'!$A:$U,20,FALSE),""))</f>
        <v/>
      </c>
      <c r="J1426" s="283" t="str">
        <f>IF(ISBLANK(F1426),"",VLOOKUP(LEFT(A1426,5),Unit!A:B,2,FALSE))</f>
        <v/>
      </c>
      <c r="K1426" s="243"/>
      <c r="L1426" s="243"/>
      <c r="M1426" s="291" t="str">
        <f t="shared" si="48"/>
        <v/>
      </c>
      <c r="N1426" s="292" t="str">
        <f>IF(ISBLANK(D1426),"",IFERROR(IF(VLOOKUP(A1426,'Np PL4 Stock'!A:J,10,FALSE)="Np4",D1426-VLOOKUP(A1426,'Np PL4 Stock'!A:E,5,FALSE),D1426-1-VLOOKUP(A1426,'Np PL4 Stock'!A:E,5,FALSE)),""))</f>
        <v/>
      </c>
      <c r="O1426" s="345"/>
      <c r="P1426" s="290"/>
      <c r="Q1426" s="300"/>
      <c r="R1426" s="336"/>
      <c r="S1426" s="301"/>
      <c r="T1426" s="301"/>
      <c r="U1426" s="336"/>
      <c r="V1426" s="354"/>
      <c r="W1426" s="355"/>
      <c r="X1426" s="349"/>
      <c r="Y1426" s="313" t="str">
        <f>IF(ISBLANK(X1426),"",IFERROR(IF(VLOOKUP(A1426,'Np PL4 Stock'!A:J,10,FALSE)="Np4",X1426-VLOOKUP(A1426,'Np PL4 Stock'!A:E,5,FALSE),X1426-1-VLOOKUP(A1426,'Np PL4 Stock'!A:E,5,FALSE)),""))</f>
        <v/>
      </c>
      <c r="Z1426" s="325"/>
      <c r="AA1426" s="315"/>
      <c r="AB1426" s="316"/>
      <c r="AC1426" s="317" t="str">
        <f>IF(ISBLANK(AB1426),"",IFERROR(IF(VLOOKUP(A1426,'Np PL4 Stock'!A:J,10,FALSE)="Np4",AB1426-VLOOKUP(A1426,'Np PL4 Stock'!A:E,5,FALSE),AB1426-1-VLOOKUP(A1426,'Np PL4 Stock'!A:E,5,FALSE)),""))</f>
        <v/>
      </c>
      <c r="AD1426" s="290"/>
      <c r="AE1426" s="300"/>
      <c r="AF1426" s="323"/>
      <c r="AG1426" s="335"/>
      <c r="AH1426" s="336"/>
      <c r="AI1426" s="335"/>
      <c r="AJ1426" s="326"/>
      <c r="AK1426" s="334"/>
    </row>
    <row r="1427" spans="1:37">
      <c r="A1427" s="280" t="str">
        <f t="shared" si="47"/>
        <v/>
      </c>
      <c r="B1427" s="281"/>
      <c r="C1427" s="282"/>
      <c r="D1427" s="282"/>
      <c r="E1427" s="243"/>
      <c r="F1427" s="244"/>
      <c r="G1427" s="243"/>
      <c r="H1427" s="283" t="str">
        <f>IF(ISBLANK(F1427),"",IFERROR(VLOOKUP(A1427,'Np PL4 Stock'!$A:$U,20,FALSE),""))</f>
        <v/>
      </c>
      <c r="J1427" s="283" t="str">
        <f>IF(ISBLANK(F1427),"",VLOOKUP(LEFT(A1427,5),Unit!A:B,2,FALSE))</f>
        <v/>
      </c>
      <c r="K1427" s="243"/>
      <c r="L1427" s="243"/>
      <c r="M1427" s="291" t="str">
        <f t="shared" si="48"/>
        <v/>
      </c>
      <c r="N1427" s="292" t="str">
        <f>IF(ISBLANK(D1427),"",IFERROR(IF(VLOOKUP(A1427,'Np PL4 Stock'!A:J,10,FALSE)="Np4",D1427-VLOOKUP(A1427,'Np PL4 Stock'!A:E,5,FALSE),D1427-1-VLOOKUP(A1427,'Np PL4 Stock'!A:E,5,FALSE)),""))</f>
        <v/>
      </c>
      <c r="O1427" s="345"/>
      <c r="P1427" s="290"/>
      <c r="Q1427" s="300"/>
      <c r="R1427" s="336"/>
      <c r="S1427" s="301"/>
      <c r="T1427" s="301"/>
      <c r="U1427" s="336"/>
      <c r="V1427" s="354"/>
      <c r="W1427" s="355"/>
      <c r="X1427" s="349"/>
      <c r="Y1427" s="313" t="str">
        <f>IF(ISBLANK(X1427),"",IFERROR(IF(VLOOKUP(A1427,'Np PL4 Stock'!A:J,10,FALSE)="Np4",X1427-VLOOKUP(A1427,'Np PL4 Stock'!A:E,5,FALSE),X1427-1-VLOOKUP(A1427,'Np PL4 Stock'!A:E,5,FALSE)),""))</f>
        <v/>
      </c>
      <c r="Z1427" s="325"/>
      <c r="AA1427" s="315"/>
      <c r="AB1427" s="316"/>
      <c r="AC1427" s="317" t="str">
        <f>IF(ISBLANK(AB1427),"",IFERROR(IF(VLOOKUP(A1427,'Np PL4 Stock'!A:J,10,FALSE)="Np4",AB1427-VLOOKUP(A1427,'Np PL4 Stock'!A:E,5,FALSE),AB1427-1-VLOOKUP(A1427,'Np PL4 Stock'!A:E,5,FALSE)),""))</f>
        <v/>
      </c>
      <c r="AD1427" s="290"/>
      <c r="AE1427" s="300"/>
      <c r="AF1427" s="323"/>
      <c r="AG1427" s="335"/>
      <c r="AH1427" s="336"/>
      <c r="AI1427" s="335"/>
      <c r="AJ1427" s="326"/>
      <c r="AK1427" s="334"/>
    </row>
    <row r="1428" spans="1:37">
      <c r="A1428" s="280" t="str">
        <f t="shared" si="47"/>
        <v/>
      </c>
      <c r="B1428" s="281"/>
      <c r="C1428" s="282"/>
      <c r="D1428" s="282"/>
      <c r="E1428" s="243"/>
      <c r="F1428" s="244"/>
      <c r="G1428" s="243"/>
      <c r="H1428" s="283" t="str">
        <f>IF(ISBLANK(F1428),"",IFERROR(VLOOKUP(A1428,'Np PL4 Stock'!$A:$U,20,FALSE),""))</f>
        <v/>
      </c>
      <c r="J1428" s="283" t="str">
        <f>IF(ISBLANK(F1428),"",VLOOKUP(LEFT(A1428,5),Unit!A:B,2,FALSE))</f>
        <v/>
      </c>
      <c r="K1428" s="243"/>
      <c r="L1428" s="243"/>
      <c r="M1428" s="291" t="str">
        <f t="shared" si="48"/>
        <v/>
      </c>
      <c r="N1428" s="292" t="str">
        <f>IF(ISBLANK(D1428),"",IFERROR(IF(VLOOKUP(A1428,'Np PL4 Stock'!A:J,10,FALSE)="Np4",D1428-VLOOKUP(A1428,'Np PL4 Stock'!A:E,5,FALSE),D1428-1-VLOOKUP(A1428,'Np PL4 Stock'!A:E,5,FALSE)),""))</f>
        <v/>
      </c>
      <c r="O1428" s="345"/>
      <c r="P1428" s="290"/>
      <c r="Q1428" s="300"/>
      <c r="R1428" s="336"/>
      <c r="S1428" s="301"/>
      <c r="T1428" s="301"/>
      <c r="U1428" s="336"/>
      <c r="V1428" s="354"/>
      <c r="W1428" s="355"/>
      <c r="X1428" s="349"/>
      <c r="Y1428" s="313" t="str">
        <f>IF(ISBLANK(X1428),"",IFERROR(IF(VLOOKUP(A1428,'Np PL4 Stock'!A:J,10,FALSE)="Np4",X1428-VLOOKUP(A1428,'Np PL4 Stock'!A:E,5,FALSE),X1428-1-VLOOKUP(A1428,'Np PL4 Stock'!A:E,5,FALSE)),""))</f>
        <v/>
      </c>
      <c r="Z1428" s="325"/>
      <c r="AA1428" s="315"/>
      <c r="AB1428" s="316"/>
      <c r="AC1428" s="317" t="str">
        <f>IF(ISBLANK(AB1428),"",IFERROR(IF(VLOOKUP(A1428,'Np PL4 Stock'!A:J,10,FALSE)="Np4",AB1428-VLOOKUP(A1428,'Np PL4 Stock'!A:E,5,FALSE),AB1428-1-VLOOKUP(A1428,'Np PL4 Stock'!A:E,5,FALSE)),""))</f>
        <v/>
      </c>
      <c r="AD1428" s="290"/>
      <c r="AE1428" s="300"/>
      <c r="AF1428" s="323"/>
      <c r="AG1428" s="335"/>
      <c r="AH1428" s="336"/>
      <c r="AI1428" s="335"/>
      <c r="AJ1428" s="326"/>
      <c r="AK1428" s="334"/>
    </row>
    <row r="1429" spans="1:37">
      <c r="A1429" s="280" t="str">
        <f t="shared" si="47"/>
        <v/>
      </c>
      <c r="B1429" s="281"/>
      <c r="C1429" s="282"/>
      <c r="D1429" s="282"/>
      <c r="E1429" s="243"/>
      <c r="F1429" s="244"/>
      <c r="G1429" s="243"/>
      <c r="H1429" s="283" t="str">
        <f>IF(ISBLANK(F1429),"",IFERROR(VLOOKUP(A1429,'Np PL4 Stock'!$A:$U,20,FALSE),""))</f>
        <v/>
      </c>
      <c r="J1429" s="283" t="str">
        <f>IF(ISBLANK(F1429),"",VLOOKUP(LEFT(A1429,5),Unit!A:B,2,FALSE))</f>
        <v/>
      </c>
      <c r="K1429" s="243"/>
      <c r="L1429" s="243"/>
      <c r="M1429" s="291" t="str">
        <f t="shared" si="48"/>
        <v/>
      </c>
      <c r="N1429" s="292" t="str">
        <f>IF(ISBLANK(D1429),"",IFERROR(IF(VLOOKUP(A1429,'Np PL4 Stock'!A:J,10,FALSE)="Np4",D1429-VLOOKUP(A1429,'Np PL4 Stock'!A:E,5,FALSE),D1429-1-VLOOKUP(A1429,'Np PL4 Stock'!A:E,5,FALSE)),""))</f>
        <v/>
      </c>
      <c r="O1429" s="345"/>
      <c r="P1429" s="290"/>
      <c r="Q1429" s="300"/>
      <c r="R1429" s="336"/>
      <c r="S1429" s="301"/>
      <c r="T1429" s="301"/>
      <c r="U1429" s="336"/>
      <c r="V1429" s="354"/>
      <c r="W1429" s="355"/>
      <c r="X1429" s="349"/>
      <c r="Y1429" s="313" t="str">
        <f>IF(ISBLANK(X1429),"",IFERROR(IF(VLOOKUP(A1429,'Np PL4 Stock'!A:J,10,FALSE)="Np4",X1429-VLOOKUP(A1429,'Np PL4 Stock'!A:E,5,FALSE),X1429-1-VLOOKUP(A1429,'Np PL4 Stock'!A:E,5,FALSE)),""))</f>
        <v/>
      </c>
      <c r="Z1429" s="325"/>
      <c r="AA1429" s="315"/>
      <c r="AB1429" s="316"/>
      <c r="AC1429" s="317" t="str">
        <f>IF(ISBLANK(AB1429),"",IFERROR(IF(VLOOKUP(A1429,'Np PL4 Stock'!A:J,10,FALSE)="Np4",AB1429-VLOOKUP(A1429,'Np PL4 Stock'!A:E,5,FALSE),AB1429-1-VLOOKUP(A1429,'Np PL4 Stock'!A:E,5,FALSE)),""))</f>
        <v/>
      </c>
      <c r="AD1429" s="290"/>
      <c r="AE1429" s="300"/>
      <c r="AF1429" s="323"/>
      <c r="AG1429" s="335"/>
      <c r="AH1429" s="336"/>
      <c r="AI1429" s="335"/>
      <c r="AJ1429" s="326"/>
      <c r="AK1429" s="334"/>
    </row>
    <row r="1430" spans="1:37">
      <c r="A1430" s="280" t="str">
        <f t="shared" si="47"/>
        <v/>
      </c>
      <c r="B1430" s="281"/>
      <c r="C1430" s="282"/>
      <c r="D1430" s="282"/>
      <c r="E1430" s="243"/>
      <c r="F1430" s="244"/>
      <c r="G1430" s="243"/>
      <c r="H1430" s="283" t="str">
        <f>IF(ISBLANK(F1430),"",IFERROR(VLOOKUP(A1430,'Np PL4 Stock'!$A:$U,20,FALSE),""))</f>
        <v/>
      </c>
      <c r="J1430" s="283" t="str">
        <f>IF(ISBLANK(F1430),"",VLOOKUP(LEFT(A1430,5),Unit!A:B,2,FALSE))</f>
        <v/>
      </c>
      <c r="K1430" s="243"/>
      <c r="L1430" s="243"/>
      <c r="M1430" s="291" t="str">
        <f t="shared" si="48"/>
        <v/>
      </c>
      <c r="N1430" s="292" t="str">
        <f>IF(ISBLANK(D1430),"",IFERROR(IF(VLOOKUP(A1430,'Np PL4 Stock'!A:J,10,FALSE)="Np4",D1430-VLOOKUP(A1430,'Np PL4 Stock'!A:E,5,FALSE),D1430-1-VLOOKUP(A1430,'Np PL4 Stock'!A:E,5,FALSE)),""))</f>
        <v/>
      </c>
      <c r="O1430" s="345"/>
      <c r="P1430" s="290"/>
      <c r="Q1430" s="300"/>
      <c r="R1430" s="336"/>
      <c r="S1430" s="301"/>
      <c r="T1430" s="301"/>
      <c r="U1430" s="336"/>
      <c r="V1430" s="354"/>
      <c r="W1430" s="355"/>
      <c r="X1430" s="349"/>
      <c r="Y1430" s="313" t="str">
        <f>IF(ISBLANK(X1430),"",IFERROR(IF(VLOOKUP(A1430,'Np PL4 Stock'!A:J,10,FALSE)="Np4",X1430-VLOOKUP(A1430,'Np PL4 Stock'!A:E,5,FALSE),X1430-1-VLOOKUP(A1430,'Np PL4 Stock'!A:E,5,FALSE)),""))</f>
        <v/>
      </c>
      <c r="Z1430" s="325"/>
      <c r="AA1430" s="315"/>
      <c r="AB1430" s="316"/>
      <c r="AC1430" s="317" t="str">
        <f>IF(ISBLANK(AB1430),"",IFERROR(IF(VLOOKUP(A1430,'Np PL4 Stock'!A:J,10,FALSE)="Np4",AB1430-VLOOKUP(A1430,'Np PL4 Stock'!A:E,5,FALSE),AB1430-1-VLOOKUP(A1430,'Np PL4 Stock'!A:E,5,FALSE)),""))</f>
        <v/>
      </c>
      <c r="AD1430" s="290"/>
      <c r="AE1430" s="300"/>
      <c r="AF1430" s="323"/>
      <c r="AG1430" s="335"/>
      <c r="AH1430" s="336"/>
      <c r="AI1430" s="335"/>
      <c r="AJ1430" s="326"/>
      <c r="AK1430" s="334"/>
    </row>
    <row r="1431" spans="1:37">
      <c r="A1431" s="280" t="str">
        <f t="shared" si="47"/>
        <v/>
      </c>
      <c r="B1431" s="281"/>
      <c r="C1431" s="282"/>
      <c r="D1431" s="282"/>
      <c r="E1431" s="243"/>
      <c r="F1431" s="244"/>
      <c r="G1431" s="243"/>
      <c r="H1431" s="283" t="str">
        <f>IF(ISBLANK(F1431),"",IFERROR(VLOOKUP(A1431,'Np PL4 Stock'!$A:$U,20,FALSE),""))</f>
        <v/>
      </c>
      <c r="J1431" s="283" t="str">
        <f>IF(ISBLANK(F1431),"",VLOOKUP(LEFT(A1431,5),Unit!A:B,2,FALSE))</f>
        <v/>
      </c>
      <c r="K1431" s="243"/>
      <c r="L1431" s="243"/>
      <c r="M1431" s="291" t="str">
        <f t="shared" si="48"/>
        <v/>
      </c>
      <c r="N1431" s="292" t="str">
        <f>IF(ISBLANK(D1431),"",IFERROR(IF(VLOOKUP(A1431,'Np PL4 Stock'!A:J,10,FALSE)="Np4",D1431-VLOOKUP(A1431,'Np PL4 Stock'!A:E,5,FALSE),D1431-1-VLOOKUP(A1431,'Np PL4 Stock'!A:E,5,FALSE)),""))</f>
        <v/>
      </c>
      <c r="O1431" s="345"/>
      <c r="P1431" s="290"/>
      <c r="Q1431" s="300"/>
      <c r="R1431" s="336"/>
      <c r="S1431" s="301"/>
      <c r="T1431" s="301"/>
      <c r="U1431" s="336"/>
      <c r="V1431" s="354"/>
      <c r="W1431" s="355"/>
      <c r="X1431" s="349"/>
      <c r="Y1431" s="313" t="str">
        <f>IF(ISBLANK(X1431),"",IFERROR(IF(VLOOKUP(A1431,'Np PL4 Stock'!A:J,10,FALSE)="Np4",X1431-VLOOKUP(A1431,'Np PL4 Stock'!A:E,5,FALSE),X1431-1-VLOOKUP(A1431,'Np PL4 Stock'!A:E,5,FALSE)),""))</f>
        <v/>
      </c>
      <c r="Z1431" s="325"/>
      <c r="AA1431" s="315"/>
      <c r="AB1431" s="316"/>
      <c r="AC1431" s="317" t="str">
        <f>IF(ISBLANK(AB1431),"",IFERROR(IF(VLOOKUP(A1431,'Np PL4 Stock'!A:J,10,FALSE)="Np4",AB1431-VLOOKUP(A1431,'Np PL4 Stock'!A:E,5,FALSE),AB1431-1-VLOOKUP(A1431,'Np PL4 Stock'!A:E,5,FALSE)),""))</f>
        <v/>
      </c>
      <c r="AD1431" s="290"/>
      <c r="AE1431" s="300"/>
      <c r="AF1431" s="323"/>
      <c r="AG1431" s="335"/>
      <c r="AH1431" s="336"/>
      <c r="AI1431" s="335"/>
      <c r="AJ1431" s="326"/>
      <c r="AK1431" s="334"/>
    </row>
    <row r="1432" spans="1:37">
      <c r="A1432" s="280" t="str">
        <f t="shared" si="47"/>
        <v/>
      </c>
      <c r="B1432" s="281"/>
      <c r="C1432" s="282"/>
      <c r="D1432" s="282"/>
      <c r="E1432" s="243"/>
      <c r="F1432" s="244"/>
      <c r="G1432" s="243"/>
      <c r="H1432" s="283" t="str">
        <f>IF(ISBLANK(F1432),"",IFERROR(VLOOKUP(A1432,'Np PL4 Stock'!$A:$U,20,FALSE),""))</f>
        <v/>
      </c>
      <c r="J1432" s="283" t="str">
        <f>IF(ISBLANK(F1432),"",VLOOKUP(LEFT(A1432,5),Unit!A:B,2,FALSE))</f>
        <v/>
      </c>
      <c r="K1432" s="243"/>
      <c r="L1432" s="243"/>
      <c r="M1432" s="291" t="str">
        <f t="shared" si="48"/>
        <v/>
      </c>
      <c r="N1432" s="292" t="str">
        <f>IF(ISBLANK(D1432),"",IFERROR(IF(VLOOKUP(A1432,'Np PL4 Stock'!A:J,10,FALSE)="Np4",D1432-VLOOKUP(A1432,'Np PL4 Stock'!A:E,5,FALSE),D1432-1-VLOOKUP(A1432,'Np PL4 Stock'!A:E,5,FALSE)),""))</f>
        <v/>
      </c>
      <c r="O1432" s="345"/>
      <c r="P1432" s="290"/>
      <c r="Q1432" s="300"/>
      <c r="R1432" s="336"/>
      <c r="S1432" s="301"/>
      <c r="T1432" s="301"/>
      <c r="U1432" s="336"/>
      <c r="V1432" s="354"/>
      <c r="W1432" s="355"/>
      <c r="X1432" s="349"/>
      <c r="Y1432" s="313" t="str">
        <f>IF(ISBLANK(X1432),"",IFERROR(IF(VLOOKUP(A1432,'Np PL4 Stock'!A:J,10,FALSE)="Np4",X1432-VLOOKUP(A1432,'Np PL4 Stock'!A:E,5,FALSE),X1432-1-VLOOKUP(A1432,'Np PL4 Stock'!A:E,5,FALSE)),""))</f>
        <v/>
      </c>
      <c r="Z1432" s="325"/>
      <c r="AA1432" s="315"/>
      <c r="AB1432" s="316"/>
      <c r="AC1432" s="317" t="str">
        <f>IF(ISBLANK(AB1432),"",IFERROR(IF(VLOOKUP(A1432,'Np PL4 Stock'!A:J,10,FALSE)="Np4",AB1432-VLOOKUP(A1432,'Np PL4 Stock'!A:E,5,FALSE),AB1432-1-VLOOKUP(A1432,'Np PL4 Stock'!A:E,5,FALSE)),""))</f>
        <v/>
      </c>
      <c r="AD1432" s="290"/>
      <c r="AE1432" s="300"/>
      <c r="AF1432" s="323"/>
      <c r="AG1432" s="335"/>
      <c r="AH1432" s="336"/>
      <c r="AI1432" s="335"/>
      <c r="AJ1432" s="326"/>
      <c r="AK1432" s="334"/>
    </row>
    <row r="1433" spans="1:37">
      <c r="A1433" s="280" t="str">
        <f t="shared" si="47"/>
        <v/>
      </c>
      <c r="B1433" s="281"/>
      <c r="C1433" s="282"/>
      <c r="D1433" s="282"/>
      <c r="E1433" s="243"/>
      <c r="F1433" s="244"/>
      <c r="G1433" s="243"/>
      <c r="H1433" s="283" t="str">
        <f>IF(ISBLANK(F1433),"",IFERROR(VLOOKUP(A1433,'Np PL4 Stock'!$A:$U,20,FALSE),""))</f>
        <v/>
      </c>
      <c r="J1433" s="283" t="str">
        <f>IF(ISBLANK(F1433),"",VLOOKUP(LEFT(A1433,5),Unit!A:B,2,FALSE))</f>
        <v/>
      </c>
      <c r="K1433" s="243"/>
      <c r="L1433" s="243"/>
      <c r="M1433" s="291" t="str">
        <f t="shared" si="48"/>
        <v/>
      </c>
      <c r="N1433" s="292" t="str">
        <f>IF(ISBLANK(D1433),"",IFERROR(IF(VLOOKUP(A1433,'Np PL4 Stock'!A:J,10,FALSE)="Np4",D1433-VLOOKUP(A1433,'Np PL4 Stock'!A:E,5,FALSE),D1433-1-VLOOKUP(A1433,'Np PL4 Stock'!A:E,5,FALSE)),""))</f>
        <v/>
      </c>
      <c r="O1433" s="345"/>
      <c r="P1433" s="290"/>
      <c r="Q1433" s="300"/>
      <c r="R1433" s="336"/>
      <c r="S1433" s="301"/>
      <c r="T1433" s="301"/>
      <c r="U1433" s="336"/>
      <c r="V1433" s="354"/>
      <c r="W1433" s="355"/>
      <c r="X1433" s="349"/>
      <c r="Y1433" s="313" t="str">
        <f>IF(ISBLANK(X1433),"",IFERROR(IF(VLOOKUP(A1433,'Np PL4 Stock'!A:J,10,FALSE)="Np4",X1433-VLOOKUP(A1433,'Np PL4 Stock'!A:E,5,FALSE),X1433-1-VLOOKUP(A1433,'Np PL4 Stock'!A:E,5,FALSE)),""))</f>
        <v/>
      </c>
      <c r="Z1433" s="325"/>
      <c r="AA1433" s="315"/>
      <c r="AB1433" s="316"/>
      <c r="AC1433" s="317" t="str">
        <f>IF(ISBLANK(AB1433),"",IFERROR(IF(VLOOKUP(A1433,'Np PL4 Stock'!A:J,10,FALSE)="Np4",AB1433-VLOOKUP(A1433,'Np PL4 Stock'!A:E,5,FALSE),AB1433-1-VLOOKUP(A1433,'Np PL4 Stock'!A:E,5,FALSE)),""))</f>
        <v/>
      </c>
      <c r="AD1433" s="290"/>
      <c r="AE1433" s="300"/>
      <c r="AF1433" s="323"/>
      <c r="AG1433" s="335"/>
      <c r="AH1433" s="336"/>
      <c r="AI1433" s="335"/>
      <c r="AJ1433" s="326"/>
      <c r="AK1433" s="334"/>
    </row>
    <row r="1434" spans="1:37">
      <c r="A1434" s="280" t="str">
        <f t="shared" si="47"/>
        <v/>
      </c>
      <c r="B1434" s="281"/>
      <c r="C1434" s="282"/>
      <c r="D1434" s="282"/>
      <c r="E1434" s="243"/>
      <c r="F1434" s="244"/>
      <c r="G1434" s="243"/>
      <c r="H1434" s="283" t="str">
        <f>IF(ISBLANK(F1434),"",IFERROR(VLOOKUP(A1434,'Np PL4 Stock'!$A:$U,20,FALSE),""))</f>
        <v/>
      </c>
      <c r="J1434" s="283" t="str">
        <f>IF(ISBLANK(F1434),"",VLOOKUP(LEFT(A1434,5),Unit!A:B,2,FALSE))</f>
        <v/>
      </c>
      <c r="K1434" s="243"/>
      <c r="L1434" s="243"/>
      <c r="M1434" s="291" t="str">
        <f t="shared" si="48"/>
        <v/>
      </c>
      <c r="N1434" s="292" t="str">
        <f>IF(ISBLANK(D1434),"",IFERROR(IF(VLOOKUP(A1434,'Np PL4 Stock'!A:J,10,FALSE)="Np4",D1434-VLOOKUP(A1434,'Np PL4 Stock'!A:E,5,FALSE),D1434-1-VLOOKUP(A1434,'Np PL4 Stock'!A:E,5,FALSE)),""))</f>
        <v/>
      </c>
      <c r="O1434" s="345"/>
      <c r="P1434" s="290"/>
      <c r="Q1434" s="300"/>
      <c r="R1434" s="336"/>
      <c r="S1434" s="301"/>
      <c r="T1434" s="301"/>
      <c r="U1434" s="336"/>
      <c r="V1434" s="354"/>
      <c r="W1434" s="355"/>
      <c r="X1434" s="349"/>
      <c r="Y1434" s="313" t="str">
        <f>IF(ISBLANK(X1434),"",IFERROR(IF(VLOOKUP(A1434,'Np PL4 Stock'!A:J,10,FALSE)="Np4",X1434-VLOOKUP(A1434,'Np PL4 Stock'!A:E,5,FALSE),X1434-1-VLOOKUP(A1434,'Np PL4 Stock'!A:E,5,FALSE)),""))</f>
        <v/>
      </c>
      <c r="Z1434" s="325"/>
      <c r="AA1434" s="315"/>
      <c r="AB1434" s="316"/>
      <c r="AC1434" s="317" t="str">
        <f>IF(ISBLANK(AB1434),"",IFERROR(IF(VLOOKUP(A1434,'Np PL4 Stock'!A:J,10,FALSE)="Np4",AB1434-VLOOKUP(A1434,'Np PL4 Stock'!A:E,5,FALSE),AB1434-1-VLOOKUP(A1434,'Np PL4 Stock'!A:E,5,FALSE)),""))</f>
        <v/>
      </c>
      <c r="AD1434" s="290"/>
      <c r="AE1434" s="300"/>
      <c r="AF1434" s="323"/>
      <c r="AG1434" s="335"/>
      <c r="AH1434" s="336"/>
      <c r="AI1434" s="335"/>
      <c r="AJ1434" s="326"/>
      <c r="AK1434" s="334"/>
    </row>
    <row r="1435" spans="1:37">
      <c r="A1435" s="280" t="str">
        <f t="shared" si="47"/>
        <v/>
      </c>
      <c r="B1435" s="281"/>
      <c r="C1435" s="282"/>
      <c r="D1435" s="282"/>
      <c r="E1435" s="243"/>
      <c r="F1435" s="244"/>
      <c r="G1435" s="243"/>
      <c r="H1435" s="283" t="str">
        <f>IF(ISBLANK(F1435),"",IFERROR(VLOOKUP(A1435,'Np PL4 Stock'!$A:$U,20,FALSE),""))</f>
        <v/>
      </c>
      <c r="J1435" s="283" t="str">
        <f>IF(ISBLANK(F1435),"",VLOOKUP(LEFT(A1435,5),Unit!A:B,2,FALSE))</f>
        <v/>
      </c>
      <c r="K1435" s="243"/>
      <c r="L1435" s="243"/>
      <c r="M1435" s="291" t="str">
        <f t="shared" si="48"/>
        <v/>
      </c>
      <c r="N1435" s="292" t="str">
        <f>IF(ISBLANK(D1435),"",IFERROR(IF(VLOOKUP(A1435,'Np PL4 Stock'!A:J,10,FALSE)="Np4",D1435-VLOOKUP(A1435,'Np PL4 Stock'!A:E,5,FALSE),D1435-1-VLOOKUP(A1435,'Np PL4 Stock'!A:E,5,FALSE)),""))</f>
        <v/>
      </c>
      <c r="O1435" s="345"/>
      <c r="P1435" s="290"/>
      <c r="Q1435" s="300"/>
      <c r="R1435" s="336"/>
      <c r="S1435" s="301"/>
      <c r="T1435" s="301"/>
      <c r="U1435" s="336"/>
      <c r="V1435" s="354"/>
      <c r="W1435" s="355"/>
      <c r="X1435" s="349"/>
      <c r="Y1435" s="313" t="str">
        <f>IF(ISBLANK(X1435),"",IFERROR(IF(VLOOKUP(A1435,'Np PL4 Stock'!A:J,10,FALSE)="Np4",X1435-VLOOKUP(A1435,'Np PL4 Stock'!A:E,5,FALSE),X1435-1-VLOOKUP(A1435,'Np PL4 Stock'!A:E,5,FALSE)),""))</f>
        <v/>
      </c>
      <c r="Z1435" s="325"/>
      <c r="AA1435" s="315"/>
      <c r="AB1435" s="316"/>
      <c r="AC1435" s="317" t="str">
        <f>IF(ISBLANK(AB1435),"",IFERROR(IF(VLOOKUP(A1435,'Np PL4 Stock'!A:J,10,FALSE)="Np4",AB1435-VLOOKUP(A1435,'Np PL4 Stock'!A:E,5,FALSE),AB1435-1-VLOOKUP(A1435,'Np PL4 Stock'!A:E,5,FALSE)),""))</f>
        <v/>
      </c>
      <c r="AD1435" s="290"/>
      <c r="AE1435" s="300"/>
      <c r="AF1435" s="323"/>
      <c r="AG1435" s="335"/>
      <c r="AH1435" s="336"/>
      <c r="AI1435" s="335"/>
      <c r="AJ1435" s="326"/>
      <c r="AK1435" s="334"/>
    </row>
    <row r="1436" spans="1:37">
      <c r="A1436" s="280" t="str">
        <f t="shared" si="47"/>
        <v/>
      </c>
      <c r="B1436" s="281"/>
      <c r="C1436" s="282"/>
      <c r="D1436" s="282"/>
      <c r="E1436" s="243"/>
      <c r="F1436" s="244"/>
      <c r="G1436" s="243"/>
      <c r="H1436" s="283" t="str">
        <f>IF(ISBLANK(F1436),"",IFERROR(VLOOKUP(A1436,'Np PL4 Stock'!$A:$U,20,FALSE),""))</f>
        <v/>
      </c>
      <c r="J1436" s="283" t="str">
        <f>IF(ISBLANK(F1436),"",VLOOKUP(LEFT(A1436,5),Unit!A:B,2,FALSE))</f>
        <v/>
      </c>
      <c r="K1436" s="243"/>
      <c r="L1436" s="243"/>
      <c r="M1436" s="291" t="str">
        <f t="shared" si="48"/>
        <v/>
      </c>
      <c r="N1436" s="292" t="str">
        <f>IF(ISBLANK(D1436),"",IFERROR(IF(VLOOKUP(A1436,'Np PL4 Stock'!A:J,10,FALSE)="Np4",D1436-VLOOKUP(A1436,'Np PL4 Stock'!A:E,5,FALSE),D1436-1-VLOOKUP(A1436,'Np PL4 Stock'!A:E,5,FALSE)),""))</f>
        <v/>
      </c>
      <c r="O1436" s="345"/>
      <c r="P1436" s="290"/>
      <c r="Q1436" s="300"/>
      <c r="R1436" s="336"/>
      <c r="S1436" s="301"/>
      <c r="T1436" s="301"/>
      <c r="U1436" s="336"/>
      <c r="V1436" s="354"/>
      <c r="W1436" s="355"/>
      <c r="X1436" s="349"/>
      <c r="Y1436" s="313" t="str">
        <f>IF(ISBLANK(X1436),"",IFERROR(IF(VLOOKUP(A1436,'Np PL4 Stock'!A:J,10,FALSE)="Np4",X1436-VLOOKUP(A1436,'Np PL4 Stock'!A:E,5,FALSE),X1436-1-VLOOKUP(A1436,'Np PL4 Stock'!A:E,5,FALSE)),""))</f>
        <v/>
      </c>
      <c r="Z1436" s="325"/>
      <c r="AA1436" s="315"/>
      <c r="AB1436" s="316"/>
      <c r="AC1436" s="317" t="str">
        <f>IF(ISBLANK(AB1436),"",IFERROR(IF(VLOOKUP(A1436,'Np PL4 Stock'!A:J,10,FALSE)="Np4",AB1436-VLOOKUP(A1436,'Np PL4 Stock'!A:E,5,FALSE),AB1436-1-VLOOKUP(A1436,'Np PL4 Stock'!A:E,5,FALSE)),""))</f>
        <v/>
      </c>
      <c r="AD1436" s="290"/>
      <c r="AE1436" s="300"/>
      <c r="AF1436" s="323"/>
      <c r="AG1436" s="335"/>
      <c r="AH1436" s="336"/>
      <c r="AI1436" s="335"/>
      <c r="AJ1436" s="326"/>
      <c r="AK1436" s="334"/>
    </row>
    <row r="1437" spans="1:37">
      <c r="A1437" s="280" t="str">
        <f t="shared" si="47"/>
        <v/>
      </c>
      <c r="B1437" s="281"/>
      <c r="C1437" s="282"/>
      <c r="D1437" s="282"/>
      <c r="E1437" s="243"/>
      <c r="F1437" s="244"/>
      <c r="G1437" s="243"/>
      <c r="H1437" s="283" t="str">
        <f>IF(ISBLANK(F1437),"",IFERROR(VLOOKUP(A1437,'Np PL4 Stock'!$A:$U,20,FALSE),""))</f>
        <v/>
      </c>
      <c r="J1437" s="283" t="str">
        <f>IF(ISBLANK(F1437),"",VLOOKUP(LEFT(A1437,5),Unit!A:B,2,FALSE))</f>
        <v/>
      </c>
      <c r="K1437" s="243"/>
      <c r="L1437" s="243"/>
      <c r="M1437" s="291" t="str">
        <f t="shared" si="48"/>
        <v/>
      </c>
      <c r="N1437" s="292" t="str">
        <f>IF(ISBLANK(D1437),"",IFERROR(IF(VLOOKUP(A1437,'Np PL4 Stock'!A:J,10,FALSE)="Np4",D1437-VLOOKUP(A1437,'Np PL4 Stock'!A:E,5,FALSE),D1437-1-VLOOKUP(A1437,'Np PL4 Stock'!A:E,5,FALSE)),""))</f>
        <v/>
      </c>
      <c r="O1437" s="345"/>
      <c r="P1437" s="290"/>
      <c r="Q1437" s="300"/>
      <c r="R1437" s="336"/>
      <c r="S1437" s="301"/>
      <c r="T1437" s="301"/>
      <c r="U1437" s="336"/>
      <c r="V1437" s="354"/>
      <c r="W1437" s="355"/>
      <c r="X1437" s="349"/>
      <c r="Y1437" s="313" t="str">
        <f>IF(ISBLANK(X1437),"",IFERROR(IF(VLOOKUP(A1437,'Np PL4 Stock'!A:J,10,FALSE)="Np4",X1437-VLOOKUP(A1437,'Np PL4 Stock'!A:E,5,FALSE),X1437-1-VLOOKUP(A1437,'Np PL4 Stock'!A:E,5,FALSE)),""))</f>
        <v/>
      </c>
      <c r="Z1437" s="325"/>
      <c r="AA1437" s="315"/>
      <c r="AB1437" s="316"/>
      <c r="AC1437" s="317" t="str">
        <f>IF(ISBLANK(AB1437),"",IFERROR(IF(VLOOKUP(A1437,'Np PL4 Stock'!A:J,10,FALSE)="Np4",AB1437-VLOOKUP(A1437,'Np PL4 Stock'!A:E,5,FALSE),AB1437-1-VLOOKUP(A1437,'Np PL4 Stock'!A:E,5,FALSE)),""))</f>
        <v/>
      </c>
      <c r="AD1437" s="290"/>
      <c r="AE1437" s="300"/>
      <c r="AF1437" s="323"/>
      <c r="AG1437" s="335"/>
      <c r="AH1437" s="336"/>
      <c r="AI1437" s="335"/>
      <c r="AJ1437" s="326"/>
      <c r="AK1437" s="334"/>
    </row>
    <row r="1438" spans="1:37">
      <c r="A1438" s="280" t="str">
        <f t="shared" si="47"/>
        <v/>
      </c>
      <c r="B1438" s="281"/>
      <c r="C1438" s="282"/>
      <c r="D1438" s="282"/>
      <c r="E1438" s="243"/>
      <c r="F1438" s="244"/>
      <c r="G1438" s="243"/>
      <c r="H1438" s="283" t="str">
        <f>IF(ISBLANK(F1438),"",IFERROR(VLOOKUP(A1438,'Np PL4 Stock'!$A:$U,20,FALSE),""))</f>
        <v/>
      </c>
      <c r="J1438" s="283" t="str">
        <f>IF(ISBLANK(F1438),"",VLOOKUP(LEFT(A1438,5),Unit!A:B,2,FALSE))</f>
        <v/>
      </c>
      <c r="K1438" s="243"/>
      <c r="L1438" s="243"/>
      <c r="M1438" s="291" t="str">
        <f t="shared" si="48"/>
        <v/>
      </c>
      <c r="N1438" s="292" t="str">
        <f>IF(ISBLANK(D1438),"",IFERROR(IF(VLOOKUP(A1438,'Np PL4 Stock'!A:J,10,FALSE)="Np4",D1438-VLOOKUP(A1438,'Np PL4 Stock'!A:E,5,FALSE),D1438-1-VLOOKUP(A1438,'Np PL4 Stock'!A:E,5,FALSE)),""))</f>
        <v/>
      </c>
      <c r="O1438" s="345"/>
      <c r="P1438" s="290"/>
      <c r="Q1438" s="300"/>
      <c r="R1438" s="336"/>
      <c r="S1438" s="301"/>
      <c r="T1438" s="301"/>
      <c r="U1438" s="336"/>
      <c r="V1438" s="354"/>
      <c r="W1438" s="355"/>
      <c r="X1438" s="349"/>
      <c r="Y1438" s="313" t="str">
        <f>IF(ISBLANK(X1438),"",IFERROR(IF(VLOOKUP(A1438,'Np PL4 Stock'!A:J,10,FALSE)="Np4",X1438-VLOOKUP(A1438,'Np PL4 Stock'!A:E,5,FALSE),X1438-1-VLOOKUP(A1438,'Np PL4 Stock'!A:E,5,FALSE)),""))</f>
        <v/>
      </c>
      <c r="Z1438" s="325"/>
      <c r="AA1438" s="315"/>
      <c r="AB1438" s="316"/>
      <c r="AC1438" s="317" t="str">
        <f>IF(ISBLANK(AB1438),"",IFERROR(IF(VLOOKUP(A1438,'Np PL4 Stock'!A:J,10,FALSE)="Np4",AB1438-VLOOKUP(A1438,'Np PL4 Stock'!A:E,5,FALSE),AB1438-1-VLOOKUP(A1438,'Np PL4 Stock'!A:E,5,FALSE)),""))</f>
        <v/>
      </c>
      <c r="AD1438" s="290"/>
      <c r="AE1438" s="300"/>
      <c r="AF1438" s="323"/>
      <c r="AG1438" s="335"/>
      <c r="AH1438" s="336"/>
      <c r="AI1438" s="335"/>
      <c r="AJ1438" s="326"/>
      <c r="AK1438" s="334"/>
    </row>
    <row r="1439" spans="1:37">
      <c r="A1439" s="280" t="str">
        <f t="shared" si="47"/>
        <v/>
      </c>
      <c r="B1439" s="281"/>
      <c r="C1439" s="282"/>
      <c r="D1439" s="282"/>
      <c r="E1439" s="243"/>
      <c r="F1439" s="244"/>
      <c r="G1439" s="243"/>
      <c r="H1439" s="283" t="str">
        <f>IF(ISBLANK(F1439),"",IFERROR(VLOOKUP(A1439,'Np PL4 Stock'!$A:$U,20,FALSE),""))</f>
        <v/>
      </c>
      <c r="J1439" s="283" t="str">
        <f>IF(ISBLANK(F1439),"",VLOOKUP(LEFT(A1439,5),Unit!A:B,2,FALSE))</f>
        <v/>
      </c>
      <c r="K1439" s="243"/>
      <c r="L1439" s="243"/>
      <c r="M1439" s="291" t="str">
        <f t="shared" si="48"/>
        <v/>
      </c>
      <c r="N1439" s="292" t="str">
        <f>IF(ISBLANK(D1439),"",IFERROR(IF(VLOOKUP(A1439,'Np PL4 Stock'!A:J,10,FALSE)="Np4",D1439-VLOOKUP(A1439,'Np PL4 Stock'!A:E,5,FALSE),D1439-1-VLOOKUP(A1439,'Np PL4 Stock'!A:E,5,FALSE)),""))</f>
        <v/>
      </c>
      <c r="O1439" s="345"/>
      <c r="P1439" s="290"/>
      <c r="Q1439" s="300"/>
      <c r="R1439" s="336"/>
      <c r="S1439" s="301"/>
      <c r="T1439" s="301"/>
      <c r="U1439" s="336"/>
      <c r="V1439" s="354"/>
      <c r="W1439" s="355"/>
      <c r="X1439" s="349"/>
      <c r="Y1439" s="313" t="str">
        <f>IF(ISBLANK(X1439),"",IFERROR(IF(VLOOKUP(A1439,'Np PL4 Stock'!A:J,10,FALSE)="Np4",X1439-VLOOKUP(A1439,'Np PL4 Stock'!A:E,5,FALSE),X1439-1-VLOOKUP(A1439,'Np PL4 Stock'!A:E,5,FALSE)),""))</f>
        <v/>
      </c>
      <c r="Z1439" s="325"/>
      <c r="AA1439" s="315"/>
      <c r="AB1439" s="316"/>
      <c r="AC1439" s="317" t="str">
        <f>IF(ISBLANK(AB1439),"",IFERROR(IF(VLOOKUP(A1439,'Np PL4 Stock'!A:J,10,FALSE)="Np4",AB1439-VLOOKUP(A1439,'Np PL4 Stock'!A:E,5,FALSE),AB1439-1-VLOOKUP(A1439,'Np PL4 Stock'!A:E,5,FALSE)),""))</f>
        <v/>
      </c>
      <c r="AD1439" s="290"/>
      <c r="AE1439" s="300"/>
      <c r="AF1439" s="323"/>
      <c r="AG1439" s="335"/>
      <c r="AH1439" s="336"/>
      <c r="AI1439" s="335"/>
      <c r="AJ1439" s="326"/>
      <c r="AK1439" s="334"/>
    </row>
    <row r="1440" spans="1:37">
      <c r="A1440" s="280" t="str">
        <f t="shared" si="47"/>
        <v/>
      </c>
      <c r="B1440" s="281"/>
      <c r="C1440" s="282"/>
      <c r="D1440" s="282"/>
      <c r="E1440" s="243"/>
      <c r="F1440" s="244"/>
      <c r="G1440" s="243"/>
      <c r="H1440" s="283" t="str">
        <f>IF(ISBLANK(F1440),"",IFERROR(VLOOKUP(A1440,'Np PL4 Stock'!$A:$U,20,FALSE),""))</f>
        <v/>
      </c>
      <c r="J1440" s="283" t="str">
        <f>IF(ISBLANK(F1440),"",VLOOKUP(LEFT(A1440,5),Unit!A:B,2,FALSE))</f>
        <v/>
      </c>
      <c r="K1440" s="243"/>
      <c r="L1440" s="243"/>
      <c r="M1440" s="291" t="str">
        <f t="shared" si="48"/>
        <v/>
      </c>
      <c r="N1440" s="292" t="str">
        <f>IF(ISBLANK(D1440),"",IFERROR(IF(VLOOKUP(A1440,'Np PL4 Stock'!A:J,10,FALSE)="Np4",D1440-VLOOKUP(A1440,'Np PL4 Stock'!A:E,5,FALSE),D1440-1-VLOOKUP(A1440,'Np PL4 Stock'!A:E,5,FALSE)),""))</f>
        <v/>
      </c>
      <c r="O1440" s="345"/>
      <c r="P1440" s="290"/>
      <c r="Q1440" s="300"/>
      <c r="R1440" s="336"/>
      <c r="S1440" s="301"/>
      <c r="T1440" s="301"/>
      <c r="U1440" s="336"/>
      <c r="V1440" s="354"/>
      <c r="W1440" s="355"/>
      <c r="X1440" s="349"/>
      <c r="Y1440" s="313" t="str">
        <f>IF(ISBLANK(X1440),"",IFERROR(IF(VLOOKUP(A1440,'Np PL4 Stock'!A:J,10,FALSE)="Np4",X1440-VLOOKUP(A1440,'Np PL4 Stock'!A:E,5,FALSE),X1440-1-VLOOKUP(A1440,'Np PL4 Stock'!A:E,5,FALSE)),""))</f>
        <v/>
      </c>
      <c r="Z1440" s="325"/>
      <c r="AA1440" s="315"/>
      <c r="AB1440" s="316"/>
      <c r="AC1440" s="317" t="str">
        <f>IF(ISBLANK(AB1440),"",IFERROR(IF(VLOOKUP(A1440,'Np PL4 Stock'!A:J,10,FALSE)="Np4",AB1440-VLOOKUP(A1440,'Np PL4 Stock'!A:E,5,FALSE),AB1440-1-VLOOKUP(A1440,'Np PL4 Stock'!A:E,5,FALSE)),""))</f>
        <v/>
      </c>
      <c r="AD1440" s="290"/>
      <c r="AE1440" s="300"/>
      <c r="AF1440" s="323"/>
      <c r="AG1440" s="335"/>
      <c r="AH1440" s="336"/>
      <c r="AI1440" s="335"/>
      <c r="AJ1440" s="326"/>
      <c r="AK1440" s="334"/>
    </row>
    <row r="1441" spans="1:37">
      <c r="A1441" s="280" t="str">
        <f t="shared" si="47"/>
        <v/>
      </c>
      <c r="B1441" s="281"/>
      <c r="C1441" s="282"/>
      <c r="D1441" s="282"/>
      <c r="E1441" s="243"/>
      <c r="F1441" s="244"/>
      <c r="G1441" s="243"/>
      <c r="H1441" s="283" t="str">
        <f>IF(ISBLANK(F1441),"",IFERROR(VLOOKUP(A1441,'Np PL4 Stock'!$A:$U,20,FALSE),""))</f>
        <v/>
      </c>
      <c r="J1441" s="283" t="str">
        <f>IF(ISBLANK(F1441),"",VLOOKUP(LEFT(A1441,5),Unit!A:B,2,FALSE))</f>
        <v/>
      </c>
      <c r="K1441" s="243"/>
      <c r="L1441" s="243"/>
      <c r="M1441" s="291" t="str">
        <f t="shared" si="48"/>
        <v/>
      </c>
      <c r="N1441" s="292" t="str">
        <f>IF(ISBLANK(D1441),"",IFERROR(IF(VLOOKUP(A1441,'Np PL4 Stock'!A:J,10,FALSE)="Np4",D1441-VLOOKUP(A1441,'Np PL4 Stock'!A:E,5,FALSE),D1441-1-VLOOKUP(A1441,'Np PL4 Stock'!A:E,5,FALSE)),""))</f>
        <v/>
      </c>
      <c r="O1441" s="345"/>
      <c r="P1441" s="290"/>
      <c r="Q1441" s="300"/>
      <c r="R1441" s="336"/>
      <c r="S1441" s="301"/>
      <c r="T1441" s="301"/>
      <c r="U1441" s="336"/>
      <c r="V1441" s="354"/>
      <c r="W1441" s="355"/>
      <c r="X1441" s="349"/>
      <c r="Y1441" s="313" t="str">
        <f>IF(ISBLANK(X1441),"",IFERROR(IF(VLOOKUP(A1441,'Np PL4 Stock'!A:J,10,FALSE)="Np4",X1441-VLOOKUP(A1441,'Np PL4 Stock'!A:E,5,FALSE),X1441-1-VLOOKUP(A1441,'Np PL4 Stock'!A:E,5,FALSE)),""))</f>
        <v/>
      </c>
      <c r="Z1441" s="325"/>
      <c r="AA1441" s="315"/>
      <c r="AB1441" s="316"/>
      <c r="AC1441" s="317" t="str">
        <f>IF(ISBLANK(AB1441),"",IFERROR(IF(VLOOKUP(A1441,'Np PL4 Stock'!A:J,10,FALSE)="Np4",AB1441-VLOOKUP(A1441,'Np PL4 Stock'!A:E,5,FALSE),AB1441-1-VLOOKUP(A1441,'Np PL4 Stock'!A:E,5,FALSE)),""))</f>
        <v/>
      </c>
      <c r="AD1441" s="290"/>
      <c r="AE1441" s="300"/>
      <c r="AF1441" s="323"/>
      <c r="AG1441" s="335"/>
      <c r="AH1441" s="336"/>
      <c r="AI1441" s="335"/>
      <c r="AJ1441" s="326"/>
      <c r="AK1441" s="334"/>
    </row>
    <row r="1442" spans="1:37">
      <c r="A1442" s="280" t="str">
        <f t="shared" si="47"/>
        <v/>
      </c>
      <c r="B1442" s="281"/>
      <c r="C1442" s="282"/>
      <c r="D1442" s="282"/>
      <c r="E1442" s="243"/>
      <c r="F1442" s="244"/>
      <c r="G1442" s="243"/>
      <c r="H1442" s="283" t="str">
        <f>IF(ISBLANK(F1442),"",IFERROR(VLOOKUP(A1442,'Np PL4 Stock'!$A:$U,20,FALSE),""))</f>
        <v/>
      </c>
      <c r="J1442" s="283" t="str">
        <f>IF(ISBLANK(F1442),"",VLOOKUP(LEFT(A1442,5),Unit!A:B,2,FALSE))</f>
        <v/>
      </c>
      <c r="K1442" s="243"/>
      <c r="L1442" s="243"/>
      <c r="M1442" s="291" t="str">
        <f t="shared" si="48"/>
        <v/>
      </c>
      <c r="N1442" s="292" t="str">
        <f>IF(ISBLANK(D1442),"",IFERROR(IF(VLOOKUP(A1442,'Np PL4 Stock'!A:J,10,FALSE)="Np4",D1442-VLOOKUP(A1442,'Np PL4 Stock'!A:E,5,FALSE),D1442-1-VLOOKUP(A1442,'Np PL4 Stock'!A:E,5,FALSE)),""))</f>
        <v/>
      </c>
      <c r="O1442" s="345"/>
      <c r="P1442" s="290"/>
      <c r="Q1442" s="300"/>
      <c r="R1442" s="336"/>
      <c r="S1442" s="301"/>
      <c r="T1442" s="301"/>
      <c r="U1442" s="336"/>
      <c r="V1442" s="354"/>
      <c r="W1442" s="355"/>
      <c r="X1442" s="349"/>
      <c r="Y1442" s="313" t="str">
        <f>IF(ISBLANK(X1442),"",IFERROR(IF(VLOOKUP(A1442,'Np PL4 Stock'!A:J,10,FALSE)="Np4",X1442-VLOOKUP(A1442,'Np PL4 Stock'!A:E,5,FALSE),X1442-1-VLOOKUP(A1442,'Np PL4 Stock'!A:E,5,FALSE)),""))</f>
        <v/>
      </c>
      <c r="Z1442" s="325"/>
      <c r="AA1442" s="315"/>
      <c r="AB1442" s="316"/>
      <c r="AC1442" s="317" t="str">
        <f>IF(ISBLANK(AB1442),"",IFERROR(IF(VLOOKUP(A1442,'Np PL4 Stock'!A:J,10,FALSE)="Np4",AB1442-VLOOKUP(A1442,'Np PL4 Stock'!A:E,5,FALSE),AB1442-1-VLOOKUP(A1442,'Np PL4 Stock'!A:E,5,FALSE)),""))</f>
        <v/>
      </c>
      <c r="AD1442" s="290"/>
      <c r="AE1442" s="300"/>
      <c r="AF1442" s="323"/>
      <c r="AG1442" s="335"/>
      <c r="AH1442" s="336"/>
      <c r="AI1442" s="335"/>
      <c r="AJ1442" s="326"/>
      <c r="AK1442" s="334"/>
    </row>
    <row r="1443" spans="1:37">
      <c r="A1443" s="280" t="str">
        <f t="shared" si="47"/>
        <v/>
      </c>
      <c r="B1443" s="281"/>
      <c r="C1443" s="282"/>
      <c r="D1443" s="282"/>
      <c r="E1443" s="243"/>
      <c r="F1443" s="244"/>
      <c r="G1443" s="243"/>
      <c r="H1443" s="283" t="str">
        <f>IF(ISBLANK(F1443),"",IFERROR(VLOOKUP(A1443,'Np PL4 Stock'!$A:$U,20,FALSE),""))</f>
        <v/>
      </c>
      <c r="J1443" s="283" t="str">
        <f>IF(ISBLANK(F1443),"",VLOOKUP(LEFT(A1443,5),Unit!A:B,2,FALSE))</f>
        <v/>
      </c>
      <c r="K1443" s="243"/>
      <c r="L1443" s="243"/>
      <c r="M1443" s="291" t="str">
        <f t="shared" si="48"/>
        <v/>
      </c>
      <c r="N1443" s="292" t="str">
        <f>IF(ISBLANK(D1443),"",IFERROR(IF(VLOOKUP(A1443,'Np PL4 Stock'!A:J,10,FALSE)="Np4",D1443-VLOOKUP(A1443,'Np PL4 Stock'!A:E,5,FALSE),D1443-1-VLOOKUP(A1443,'Np PL4 Stock'!A:E,5,FALSE)),""))</f>
        <v/>
      </c>
      <c r="O1443" s="345"/>
      <c r="P1443" s="290"/>
      <c r="Q1443" s="300"/>
      <c r="R1443" s="336"/>
      <c r="S1443" s="301"/>
      <c r="T1443" s="301"/>
      <c r="U1443" s="336"/>
      <c r="V1443" s="354"/>
      <c r="W1443" s="355"/>
      <c r="X1443" s="349"/>
      <c r="Y1443" s="313" t="str">
        <f>IF(ISBLANK(X1443),"",IFERROR(IF(VLOOKUP(A1443,'Np PL4 Stock'!A:J,10,FALSE)="Np4",X1443-VLOOKUP(A1443,'Np PL4 Stock'!A:E,5,FALSE),X1443-1-VLOOKUP(A1443,'Np PL4 Stock'!A:E,5,FALSE)),""))</f>
        <v/>
      </c>
      <c r="Z1443" s="325"/>
      <c r="AA1443" s="315"/>
      <c r="AB1443" s="316"/>
      <c r="AC1443" s="317" t="str">
        <f>IF(ISBLANK(AB1443),"",IFERROR(IF(VLOOKUP(A1443,'Np PL4 Stock'!A:J,10,FALSE)="Np4",AB1443-VLOOKUP(A1443,'Np PL4 Stock'!A:E,5,FALSE),AB1443-1-VLOOKUP(A1443,'Np PL4 Stock'!A:E,5,FALSE)),""))</f>
        <v/>
      </c>
      <c r="AD1443" s="290"/>
      <c r="AE1443" s="300"/>
      <c r="AF1443" s="323"/>
      <c r="AG1443" s="335"/>
      <c r="AH1443" s="336"/>
      <c r="AI1443" s="335"/>
      <c r="AJ1443" s="326"/>
      <c r="AK1443" s="334"/>
    </row>
    <row r="1444" spans="1:37">
      <c r="A1444" s="280" t="str">
        <f t="shared" si="47"/>
        <v/>
      </c>
      <c r="B1444" s="281"/>
      <c r="C1444" s="282"/>
      <c r="D1444" s="282"/>
      <c r="E1444" s="243"/>
      <c r="F1444" s="244"/>
      <c r="G1444" s="243"/>
      <c r="H1444" s="283" t="str">
        <f>IF(ISBLANK(F1444),"",IFERROR(VLOOKUP(A1444,'Np PL4 Stock'!$A:$U,20,FALSE),""))</f>
        <v/>
      </c>
      <c r="J1444" s="283" t="str">
        <f>IF(ISBLANK(F1444),"",VLOOKUP(LEFT(A1444,5),Unit!A:B,2,FALSE))</f>
        <v/>
      </c>
      <c r="K1444" s="243"/>
      <c r="L1444" s="243"/>
      <c r="M1444" s="291" t="str">
        <f t="shared" si="48"/>
        <v/>
      </c>
      <c r="N1444" s="292" t="str">
        <f>IF(ISBLANK(D1444),"",IFERROR(IF(VLOOKUP(A1444,'Np PL4 Stock'!A:J,10,FALSE)="Np4",D1444-VLOOKUP(A1444,'Np PL4 Stock'!A:E,5,FALSE),D1444-1-VLOOKUP(A1444,'Np PL4 Stock'!A:E,5,FALSE)),""))</f>
        <v/>
      </c>
      <c r="O1444" s="345"/>
      <c r="P1444" s="290"/>
      <c r="Q1444" s="300"/>
      <c r="R1444" s="336"/>
      <c r="S1444" s="301"/>
      <c r="T1444" s="301"/>
      <c r="U1444" s="336"/>
      <c r="V1444" s="354"/>
      <c r="W1444" s="355"/>
      <c r="X1444" s="349"/>
      <c r="Y1444" s="313" t="str">
        <f>IF(ISBLANK(X1444),"",IFERROR(IF(VLOOKUP(A1444,'Np PL4 Stock'!A:J,10,FALSE)="Np4",X1444-VLOOKUP(A1444,'Np PL4 Stock'!A:E,5,FALSE),X1444-1-VLOOKUP(A1444,'Np PL4 Stock'!A:E,5,FALSE)),""))</f>
        <v/>
      </c>
      <c r="Z1444" s="325"/>
      <c r="AA1444" s="315"/>
      <c r="AB1444" s="316"/>
      <c r="AC1444" s="317" t="str">
        <f>IF(ISBLANK(AB1444),"",IFERROR(IF(VLOOKUP(A1444,'Np PL4 Stock'!A:J,10,FALSE)="Np4",AB1444-VLOOKUP(A1444,'Np PL4 Stock'!A:E,5,FALSE),AB1444-1-VLOOKUP(A1444,'Np PL4 Stock'!A:E,5,FALSE)),""))</f>
        <v/>
      </c>
      <c r="AD1444" s="290"/>
      <c r="AE1444" s="300"/>
      <c r="AF1444" s="323"/>
      <c r="AG1444" s="335"/>
      <c r="AH1444" s="336"/>
      <c r="AI1444" s="335"/>
      <c r="AJ1444" s="326"/>
      <c r="AK1444" s="334"/>
    </row>
    <row r="1445" spans="1:37">
      <c r="A1445" s="280" t="str">
        <f t="shared" si="47"/>
        <v/>
      </c>
      <c r="B1445" s="281"/>
      <c r="C1445" s="282"/>
      <c r="D1445" s="282"/>
      <c r="E1445" s="243"/>
      <c r="F1445" s="244"/>
      <c r="G1445" s="243"/>
      <c r="H1445" s="283" t="str">
        <f>IF(ISBLANK(F1445),"",IFERROR(VLOOKUP(A1445,'Np PL4 Stock'!$A:$U,20,FALSE),""))</f>
        <v/>
      </c>
      <c r="J1445" s="283" t="str">
        <f>IF(ISBLANK(F1445),"",VLOOKUP(LEFT(A1445,5),Unit!A:B,2,FALSE))</f>
        <v/>
      </c>
      <c r="K1445" s="243"/>
      <c r="L1445" s="243"/>
      <c r="M1445" s="291" t="str">
        <f t="shared" si="48"/>
        <v/>
      </c>
      <c r="N1445" s="292" t="str">
        <f>IF(ISBLANK(D1445),"",IFERROR(IF(VLOOKUP(A1445,'Np PL4 Stock'!A:J,10,FALSE)="Np4",D1445-VLOOKUP(A1445,'Np PL4 Stock'!A:E,5,FALSE),D1445-1-VLOOKUP(A1445,'Np PL4 Stock'!A:E,5,FALSE)),""))</f>
        <v/>
      </c>
      <c r="O1445" s="345"/>
      <c r="P1445" s="290"/>
      <c r="Q1445" s="300"/>
      <c r="R1445" s="336"/>
      <c r="S1445" s="301"/>
      <c r="T1445" s="301"/>
      <c r="U1445" s="336"/>
      <c r="V1445" s="354"/>
      <c r="W1445" s="355"/>
      <c r="X1445" s="349"/>
      <c r="Y1445" s="313" t="str">
        <f>IF(ISBLANK(X1445),"",IFERROR(IF(VLOOKUP(A1445,'Np PL4 Stock'!A:J,10,FALSE)="Np4",X1445-VLOOKUP(A1445,'Np PL4 Stock'!A:E,5,FALSE),X1445-1-VLOOKUP(A1445,'Np PL4 Stock'!A:E,5,FALSE)),""))</f>
        <v/>
      </c>
      <c r="Z1445" s="325"/>
      <c r="AA1445" s="315"/>
      <c r="AB1445" s="316"/>
      <c r="AC1445" s="317" t="str">
        <f>IF(ISBLANK(AB1445),"",IFERROR(IF(VLOOKUP(A1445,'Np PL4 Stock'!A:J,10,FALSE)="Np4",AB1445-VLOOKUP(A1445,'Np PL4 Stock'!A:E,5,FALSE),AB1445-1-VLOOKUP(A1445,'Np PL4 Stock'!A:E,5,FALSE)),""))</f>
        <v/>
      </c>
      <c r="AD1445" s="290"/>
      <c r="AE1445" s="300"/>
      <c r="AF1445" s="323"/>
      <c r="AG1445" s="335"/>
      <c r="AH1445" s="336"/>
      <c r="AI1445" s="335"/>
      <c r="AJ1445" s="326"/>
      <c r="AK1445" s="334"/>
    </row>
    <row r="1446" spans="1:37">
      <c r="A1446" s="280" t="str">
        <f t="shared" si="47"/>
        <v/>
      </c>
      <c r="B1446" s="281"/>
      <c r="C1446" s="282"/>
      <c r="D1446" s="282"/>
      <c r="E1446" s="243"/>
      <c r="F1446" s="244"/>
      <c r="G1446" s="243"/>
      <c r="H1446" s="283" t="str">
        <f>IF(ISBLANK(F1446),"",IFERROR(VLOOKUP(A1446,'Np PL4 Stock'!$A:$U,20,FALSE),""))</f>
        <v/>
      </c>
      <c r="J1446" s="283" t="str">
        <f>IF(ISBLANK(F1446),"",VLOOKUP(LEFT(A1446,5),Unit!A:B,2,FALSE))</f>
        <v/>
      </c>
      <c r="K1446" s="243"/>
      <c r="L1446" s="243"/>
      <c r="M1446" s="291" t="str">
        <f t="shared" si="48"/>
        <v/>
      </c>
      <c r="N1446" s="292" t="str">
        <f>IF(ISBLANK(D1446),"",IFERROR(IF(VLOOKUP(A1446,'Np PL4 Stock'!A:J,10,FALSE)="Np4",D1446-VLOOKUP(A1446,'Np PL4 Stock'!A:E,5,FALSE),D1446-1-VLOOKUP(A1446,'Np PL4 Stock'!A:E,5,FALSE)),""))</f>
        <v/>
      </c>
      <c r="O1446" s="345"/>
      <c r="P1446" s="290"/>
      <c r="Q1446" s="300"/>
      <c r="R1446" s="336"/>
      <c r="S1446" s="301"/>
      <c r="T1446" s="301"/>
      <c r="U1446" s="336"/>
      <c r="V1446" s="354"/>
      <c r="W1446" s="355"/>
      <c r="X1446" s="349"/>
      <c r="Y1446" s="313" t="str">
        <f>IF(ISBLANK(X1446),"",IFERROR(IF(VLOOKUP(A1446,'Np PL4 Stock'!A:J,10,FALSE)="Np4",X1446-VLOOKUP(A1446,'Np PL4 Stock'!A:E,5,FALSE),X1446-1-VLOOKUP(A1446,'Np PL4 Stock'!A:E,5,FALSE)),""))</f>
        <v/>
      </c>
      <c r="Z1446" s="325"/>
      <c r="AA1446" s="315"/>
      <c r="AB1446" s="316"/>
      <c r="AC1446" s="317" t="str">
        <f>IF(ISBLANK(AB1446),"",IFERROR(IF(VLOOKUP(A1446,'Np PL4 Stock'!A:J,10,FALSE)="Np4",AB1446-VLOOKUP(A1446,'Np PL4 Stock'!A:E,5,FALSE),AB1446-1-VLOOKUP(A1446,'Np PL4 Stock'!A:E,5,FALSE)),""))</f>
        <v/>
      </c>
      <c r="AD1446" s="290"/>
      <c r="AE1446" s="300"/>
      <c r="AF1446" s="323"/>
      <c r="AG1446" s="335"/>
      <c r="AH1446" s="336"/>
      <c r="AI1446" s="335"/>
      <c r="AJ1446" s="326"/>
      <c r="AK1446" s="334"/>
    </row>
    <row r="1447" spans="1:37">
      <c r="A1447" s="280" t="str">
        <f t="shared" si="47"/>
        <v/>
      </c>
      <c r="B1447" s="281"/>
      <c r="C1447" s="282"/>
      <c r="D1447" s="282"/>
      <c r="E1447" s="243"/>
      <c r="F1447" s="244"/>
      <c r="G1447" s="243"/>
      <c r="H1447" s="283" t="str">
        <f>IF(ISBLANK(F1447),"",IFERROR(VLOOKUP(A1447,'Np PL4 Stock'!$A:$U,20,FALSE),""))</f>
        <v/>
      </c>
      <c r="J1447" s="283" t="str">
        <f>IF(ISBLANK(F1447),"",VLOOKUP(LEFT(A1447,5),Unit!A:B,2,FALSE))</f>
        <v/>
      </c>
      <c r="K1447" s="243"/>
      <c r="L1447" s="243"/>
      <c r="M1447" s="291" t="str">
        <f t="shared" si="48"/>
        <v/>
      </c>
      <c r="N1447" s="292" t="str">
        <f>IF(ISBLANK(D1447),"",IFERROR(IF(VLOOKUP(A1447,'Np PL4 Stock'!A:J,10,FALSE)="Np4",D1447-VLOOKUP(A1447,'Np PL4 Stock'!A:E,5,FALSE),D1447-1-VLOOKUP(A1447,'Np PL4 Stock'!A:E,5,FALSE)),""))</f>
        <v/>
      </c>
      <c r="O1447" s="345"/>
      <c r="P1447" s="290"/>
      <c r="Q1447" s="300"/>
      <c r="R1447" s="336"/>
      <c r="S1447" s="301"/>
      <c r="T1447" s="301"/>
      <c r="U1447" s="336"/>
      <c r="V1447" s="354"/>
      <c r="W1447" s="355"/>
      <c r="X1447" s="349"/>
      <c r="Y1447" s="313" t="str">
        <f>IF(ISBLANK(X1447),"",IFERROR(IF(VLOOKUP(A1447,'Np PL4 Stock'!A:J,10,FALSE)="Np4",X1447-VLOOKUP(A1447,'Np PL4 Stock'!A:E,5,FALSE),X1447-1-VLOOKUP(A1447,'Np PL4 Stock'!A:E,5,FALSE)),""))</f>
        <v/>
      </c>
      <c r="Z1447" s="325"/>
      <c r="AA1447" s="315"/>
      <c r="AB1447" s="316"/>
      <c r="AC1447" s="317" t="str">
        <f>IF(ISBLANK(AB1447),"",IFERROR(IF(VLOOKUP(A1447,'Np PL4 Stock'!A:J,10,FALSE)="Np4",AB1447-VLOOKUP(A1447,'Np PL4 Stock'!A:E,5,FALSE),AB1447-1-VLOOKUP(A1447,'Np PL4 Stock'!A:E,5,FALSE)),""))</f>
        <v/>
      </c>
      <c r="AD1447" s="290"/>
      <c r="AE1447" s="300"/>
      <c r="AF1447" s="323"/>
      <c r="AG1447" s="335"/>
      <c r="AH1447" s="336"/>
      <c r="AI1447" s="335"/>
      <c r="AJ1447" s="326"/>
      <c r="AK1447" s="334"/>
    </row>
    <row r="1448" spans="1:37">
      <c r="A1448" s="280" t="str">
        <f t="shared" si="47"/>
        <v/>
      </c>
      <c r="B1448" s="281"/>
      <c r="C1448" s="282"/>
      <c r="D1448" s="282"/>
      <c r="E1448" s="243"/>
      <c r="F1448" s="244"/>
      <c r="G1448" s="243"/>
      <c r="H1448" s="283" t="str">
        <f>IF(ISBLANK(F1448),"",IFERROR(VLOOKUP(A1448,'Np PL4 Stock'!$A:$U,20,FALSE),""))</f>
        <v/>
      </c>
      <c r="J1448" s="283" t="str">
        <f>IF(ISBLANK(F1448),"",VLOOKUP(LEFT(A1448,5),Unit!A:B,2,FALSE))</f>
        <v/>
      </c>
      <c r="K1448" s="243"/>
      <c r="L1448" s="243"/>
      <c r="M1448" s="291" t="str">
        <f t="shared" si="48"/>
        <v/>
      </c>
      <c r="N1448" s="292" t="str">
        <f>IF(ISBLANK(D1448),"",IFERROR(IF(VLOOKUP(A1448,'Np PL4 Stock'!A:J,10,FALSE)="Np4",D1448-VLOOKUP(A1448,'Np PL4 Stock'!A:E,5,FALSE),D1448-1-VLOOKUP(A1448,'Np PL4 Stock'!A:E,5,FALSE)),""))</f>
        <v/>
      </c>
      <c r="O1448" s="345"/>
      <c r="P1448" s="290"/>
      <c r="Q1448" s="300"/>
      <c r="R1448" s="336"/>
      <c r="S1448" s="301"/>
      <c r="T1448" s="301"/>
      <c r="U1448" s="336"/>
      <c r="V1448" s="354"/>
      <c r="W1448" s="355"/>
      <c r="X1448" s="349"/>
      <c r="Y1448" s="313" t="str">
        <f>IF(ISBLANK(X1448),"",IFERROR(IF(VLOOKUP(A1448,'Np PL4 Stock'!A:J,10,FALSE)="Np4",X1448-VLOOKUP(A1448,'Np PL4 Stock'!A:E,5,FALSE),X1448-1-VLOOKUP(A1448,'Np PL4 Stock'!A:E,5,FALSE)),""))</f>
        <v/>
      </c>
      <c r="Z1448" s="325"/>
      <c r="AA1448" s="315"/>
      <c r="AB1448" s="316"/>
      <c r="AC1448" s="317" t="str">
        <f>IF(ISBLANK(AB1448),"",IFERROR(IF(VLOOKUP(A1448,'Np PL4 Stock'!A:J,10,FALSE)="Np4",AB1448-VLOOKUP(A1448,'Np PL4 Stock'!A:E,5,FALSE),AB1448-1-VLOOKUP(A1448,'Np PL4 Stock'!A:E,5,FALSE)),""))</f>
        <v/>
      </c>
      <c r="AD1448" s="290"/>
      <c r="AE1448" s="300"/>
      <c r="AF1448" s="323"/>
      <c r="AG1448" s="335"/>
      <c r="AH1448" s="336"/>
      <c r="AI1448" s="335"/>
      <c r="AJ1448" s="326"/>
      <c r="AK1448" s="334"/>
    </row>
    <row r="1449" spans="1:37">
      <c r="A1449" s="280" t="str">
        <f t="shared" si="47"/>
        <v/>
      </c>
      <c r="B1449" s="281"/>
      <c r="C1449" s="282"/>
      <c r="D1449" s="282"/>
      <c r="E1449" s="243"/>
      <c r="F1449" s="244"/>
      <c r="G1449" s="243"/>
      <c r="H1449" s="283" t="str">
        <f>IF(ISBLANK(F1449),"",IFERROR(VLOOKUP(A1449,'Np PL4 Stock'!$A:$U,20,FALSE),""))</f>
        <v/>
      </c>
      <c r="J1449" s="283" t="str">
        <f>IF(ISBLANK(F1449),"",VLOOKUP(LEFT(A1449,5),Unit!A:B,2,FALSE))</f>
        <v/>
      </c>
      <c r="K1449" s="243"/>
      <c r="L1449" s="243"/>
      <c r="M1449" s="291" t="str">
        <f t="shared" si="48"/>
        <v/>
      </c>
      <c r="N1449" s="292" t="str">
        <f>IF(ISBLANK(D1449),"",IFERROR(IF(VLOOKUP(A1449,'Np PL4 Stock'!A:J,10,FALSE)="Np4",D1449-VLOOKUP(A1449,'Np PL4 Stock'!A:E,5,FALSE),D1449-1-VLOOKUP(A1449,'Np PL4 Stock'!A:E,5,FALSE)),""))</f>
        <v/>
      </c>
      <c r="O1449" s="345"/>
      <c r="P1449" s="290"/>
      <c r="Q1449" s="300"/>
      <c r="R1449" s="336"/>
      <c r="S1449" s="301"/>
      <c r="T1449" s="301"/>
      <c r="U1449" s="336"/>
      <c r="V1449" s="354"/>
      <c r="W1449" s="355"/>
      <c r="X1449" s="349"/>
      <c r="Y1449" s="313" t="str">
        <f>IF(ISBLANK(X1449),"",IFERROR(IF(VLOOKUP(A1449,'Np PL4 Stock'!A:J,10,FALSE)="Np4",X1449-VLOOKUP(A1449,'Np PL4 Stock'!A:E,5,FALSE),X1449-1-VLOOKUP(A1449,'Np PL4 Stock'!A:E,5,FALSE)),""))</f>
        <v/>
      </c>
      <c r="Z1449" s="325"/>
      <c r="AA1449" s="315"/>
      <c r="AB1449" s="316"/>
      <c r="AC1449" s="317" t="str">
        <f>IF(ISBLANK(AB1449),"",IFERROR(IF(VLOOKUP(A1449,'Np PL4 Stock'!A:J,10,FALSE)="Np4",AB1449-VLOOKUP(A1449,'Np PL4 Stock'!A:E,5,FALSE),AB1449-1-VLOOKUP(A1449,'Np PL4 Stock'!A:E,5,FALSE)),""))</f>
        <v/>
      </c>
      <c r="AD1449" s="290"/>
      <c r="AE1449" s="300"/>
      <c r="AF1449" s="323"/>
      <c r="AG1449" s="335"/>
      <c r="AH1449" s="336"/>
      <c r="AI1449" s="335"/>
      <c r="AJ1449" s="326"/>
      <c r="AK1449" s="334"/>
    </row>
    <row r="1450" spans="1:37">
      <c r="A1450" s="280" t="str">
        <f t="shared" si="47"/>
        <v/>
      </c>
      <c r="B1450" s="281"/>
      <c r="C1450" s="282"/>
      <c r="D1450" s="282"/>
      <c r="E1450" s="243"/>
      <c r="F1450" s="244"/>
      <c r="G1450" s="243"/>
      <c r="H1450" s="283" t="str">
        <f>IF(ISBLANK(F1450),"",IFERROR(VLOOKUP(A1450,'Np PL4 Stock'!$A:$U,20,FALSE),""))</f>
        <v/>
      </c>
      <c r="J1450" s="283" t="str">
        <f>IF(ISBLANK(F1450),"",VLOOKUP(LEFT(A1450,5),Unit!A:B,2,FALSE))</f>
        <v/>
      </c>
      <c r="K1450" s="243"/>
      <c r="L1450" s="243"/>
      <c r="M1450" s="291" t="str">
        <f t="shared" si="48"/>
        <v/>
      </c>
      <c r="N1450" s="292" t="str">
        <f>IF(ISBLANK(D1450),"",IFERROR(IF(VLOOKUP(A1450,'Np PL4 Stock'!A:J,10,FALSE)="Np4",D1450-VLOOKUP(A1450,'Np PL4 Stock'!A:E,5,FALSE),D1450-1-VLOOKUP(A1450,'Np PL4 Stock'!A:E,5,FALSE)),""))</f>
        <v/>
      </c>
      <c r="O1450" s="345"/>
      <c r="P1450" s="290"/>
      <c r="Q1450" s="300"/>
      <c r="R1450" s="336"/>
      <c r="S1450" s="301"/>
      <c r="T1450" s="301"/>
      <c r="U1450" s="336"/>
      <c r="V1450" s="354"/>
      <c r="W1450" s="355"/>
      <c r="X1450" s="349"/>
      <c r="Y1450" s="313" t="str">
        <f>IF(ISBLANK(X1450),"",IFERROR(IF(VLOOKUP(A1450,'Np PL4 Stock'!A:J,10,FALSE)="Np4",X1450-VLOOKUP(A1450,'Np PL4 Stock'!A:E,5,FALSE),X1450-1-VLOOKUP(A1450,'Np PL4 Stock'!A:E,5,FALSE)),""))</f>
        <v/>
      </c>
      <c r="Z1450" s="325"/>
      <c r="AA1450" s="315"/>
      <c r="AB1450" s="316"/>
      <c r="AC1450" s="317" t="str">
        <f>IF(ISBLANK(AB1450),"",IFERROR(IF(VLOOKUP(A1450,'Np PL4 Stock'!A:J,10,FALSE)="Np4",AB1450-VLOOKUP(A1450,'Np PL4 Stock'!A:E,5,FALSE),AB1450-1-VLOOKUP(A1450,'Np PL4 Stock'!A:E,5,FALSE)),""))</f>
        <v/>
      </c>
      <c r="AD1450" s="290"/>
      <c r="AE1450" s="300"/>
      <c r="AF1450" s="323"/>
      <c r="AG1450" s="335"/>
      <c r="AH1450" s="336"/>
      <c r="AI1450" s="335"/>
      <c r="AJ1450" s="326"/>
      <c r="AK1450" s="334"/>
    </row>
    <row r="1451" spans="1:37">
      <c r="A1451" s="280" t="str">
        <f t="shared" si="47"/>
        <v/>
      </c>
      <c r="B1451" s="281"/>
      <c r="C1451" s="282"/>
      <c r="D1451" s="282"/>
      <c r="E1451" s="243"/>
      <c r="F1451" s="244"/>
      <c r="G1451" s="243"/>
      <c r="H1451" s="283" t="str">
        <f>IF(ISBLANK(F1451),"",IFERROR(VLOOKUP(A1451,'Np PL4 Stock'!$A:$U,20,FALSE),""))</f>
        <v/>
      </c>
      <c r="J1451" s="283" t="str">
        <f>IF(ISBLANK(F1451),"",VLOOKUP(LEFT(A1451,5),Unit!A:B,2,FALSE))</f>
        <v/>
      </c>
      <c r="K1451" s="243"/>
      <c r="L1451" s="243"/>
      <c r="M1451" s="291" t="str">
        <f t="shared" si="48"/>
        <v/>
      </c>
      <c r="N1451" s="292" t="str">
        <f>IF(ISBLANK(D1451),"",IFERROR(IF(VLOOKUP(A1451,'Np PL4 Stock'!A:J,10,FALSE)="Np4",D1451-VLOOKUP(A1451,'Np PL4 Stock'!A:E,5,FALSE),D1451-1-VLOOKUP(A1451,'Np PL4 Stock'!A:E,5,FALSE)),""))</f>
        <v/>
      </c>
      <c r="O1451" s="345"/>
      <c r="P1451" s="290"/>
      <c r="Q1451" s="300"/>
      <c r="R1451" s="336"/>
      <c r="S1451" s="301"/>
      <c r="T1451" s="301"/>
      <c r="U1451" s="336"/>
      <c r="V1451" s="354"/>
      <c r="W1451" s="355"/>
      <c r="X1451" s="349"/>
      <c r="Y1451" s="313" t="str">
        <f>IF(ISBLANK(X1451),"",IFERROR(IF(VLOOKUP(A1451,'Np PL4 Stock'!A:J,10,FALSE)="Np4",X1451-VLOOKUP(A1451,'Np PL4 Stock'!A:E,5,FALSE),X1451-1-VLOOKUP(A1451,'Np PL4 Stock'!A:E,5,FALSE)),""))</f>
        <v/>
      </c>
      <c r="Z1451" s="325"/>
      <c r="AA1451" s="315"/>
      <c r="AB1451" s="316"/>
      <c r="AC1451" s="317" t="str">
        <f>IF(ISBLANK(AB1451),"",IFERROR(IF(VLOOKUP(A1451,'Np PL4 Stock'!A:J,10,FALSE)="Np4",AB1451-VLOOKUP(A1451,'Np PL4 Stock'!A:E,5,FALSE),AB1451-1-VLOOKUP(A1451,'Np PL4 Stock'!A:E,5,FALSE)),""))</f>
        <v/>
      </c>
      <c r="AD1451" s="290"/>
      <c r="AE1451" s="300"/>
      <c r="AF1451" s="323"/>
      <c r="AG1451" s="335"/>
      <c r="AH1451" s="336"/>
      <c r="AI1451" s="335"/>
      <c r="AJ1451" s="326"/>
      <c r="AK1451" s="334"/>
    </row>
    <row r="1452" spans="1:37">
      <c r="A1452" s="280" t="str">
        <f t="shared" si="47"/>
        <v/>
      </c>
      <c r="B1452" s="281"/>
      <c r="C1452" s="282"/>
      <c r="D1452" s="282"/>
      <c r="E1452" s="243"/>
      <c r="F1452" s="244"/>
      <c r="G1452" s="243"/>
      <c r="H1452" s="283" t="str">
        <f>IF(ISBLANK(F1452),"",IFERROR(VLOOKUP(A1452,'Np PL4 Stock'!$A:$U,20,FALSE),""))</f>
        <v/>
      </c>
      <c r="J1452" s="283" t="str">
        <f>IF(ISBLANK(F1452),"",VLOOKUP(LEFT(A1452,5),Unit!A:B,2,FALSE))</f>
        <v/>
      </c>
      <c r="K1452" s="243"/>
      <c r="L1452" s="243"/>
      <c r="M1452" s="291" t="str">
        <f t="shared" si="48"/>
        <v/>
      </c>
      <c r="N1452" s="292" t="str">
        <f>IF(ISBLANK(D1452),"",IFERROR(IF(VLOOKUP(A1452,'Np PL4 Stock'!A:J,10,FALSE)="Np4",D1452-VLOOKUP(A1452,'Np PL4 Stock'!A:E,5,FALSE),D1452-1-VLOOKUP(A1452,'Np PL4 Stock'!A:E,5,FALSE)),""))</f>
        <v/>
      </c>
      <c r="O1452" s="345"/>
      <c r="P1452" s="290"/>
      <c r="Q1452" s="300"/>
      <c r="R1452" s="336"/>
      <c r="S1452" s="301"/>
      <c r="T1452" s="301"/>
      <c r="U1452" s="336"/>
      <c r="V1452" s="354"/>
      <c r="W1452" s="355"/>
      <c r="X1452" s="349"/>
      <c r="Y1452" s="313" t="str">
        <f>IF(ISBLANK(X1452),"",IFERROR(IF(VLOOKUP(A1452,'Np PL4 Stock'!A:J,10,FALSE)="Np4",X1452-VLOOKUP(A1452,'Np PL4 Stock'!A:E,5,FALSE),X1452-1-VLOOKUP(A1452,'Np PL4 Stock'!A:E,5,FALSE)),""))</f>
        <v/>
      </c>
      <c r="Z1452" s="325"/>
      <c r="AA1452" s="315"/>
      <c r="AB1452" s="316"/>
      <c r="AC1452" s="317" t="str">
        <f>IF(ISBLANK(AB1452),"",IFERROR(IF(VLOOKUP(A1452,'Np PL4 Stock'!A:J,10,FALSE)="Np4",AB1452-VLOOKUP(A1452,'Np PL4 Stock'!A:E,5,FALSE),AB1452-1-VLOOKUP(A1452,'Np PL4 Stock'!A:E,5,FALSE)),""))</f>
        <v/>
      </c>
      <c r="AD1452" s="290"/>
      <c r="AE1452" s="300"/>
      <c r="AF1452" s="323"/>
      <c r="AG1452" s="335"/>
      <c r="AH1452" s="336"/>
      <c r="AI1452" s="335"/>
      <c r="AJ1452" s="326"/>
      <c r="AK1452" s="334"/>
    </row>
    <row r="1453" spans="1:37">
      <c r="A1453" s="280" t="str">
        <f t="shared" si="47"/>
        <v/>
      </c>
      <c r="B1453" s="281"/>
      <c r="C1453" s="282"/>
      <c r="D1453" s="282"/>
      <c r="E1453" s="243"/>
      <c r="F1453" s="244"/>
      <c r="G1453" s="243"/>
      <c r="H1453" s="283" t="str">
        <f>IF(ISBLANK(F1453),"",IFERROR(VLOOKUP(A1453,'Np PL4 Stock'!$A:$U,20,FALSE),""))</f>
        <v/>
      </c>
      <c r="J1453" s="283" t="str">
        <f>IF(ISBLANK(F1453),"",VLOOKUP(LEFT(A1453,5),Unit!A:B,2,FALSE))</f>
        <v/>
      </c>
      <c r="K1453" s="243"/>
      <c r="L1453" s="243"/>
      <c r="M1453" s="291" t="str">
        <f t="shared" si="48"/>
        <v/>
      </c>
      <c r="N1453" s="292" t="str">
        <f>IF(ISBLANK(D1453),"",IFERROR(IF(VLOOKUP(A1453,'Np PL4 Stock'!A:J,10,FALSE)="Np4",D1453-VLOOKUP(A1453,'Np PL4 Stock'!A:E,5,FALSE),D1453-1-VLOOKUP(A1453,'Np PL4 Stock'!A:E,5,FALSE)),""))</f>
        <v/>
      </c>
      <c r="O1453" s="345"/>
      <c r="P1453" s="290"/>
      <c r="Q1453" s="300"/>
      <c r="R1453" s="336"/>
      <c r="S1453" s="301"/>
      <c r="T1453" s="301"/>
      <c r="U1453" s="336"/>
      <c r="V1453" s="354"/>
      <c r="W1453" s="355"/>
      <c r="X1453" s="349"/>
      <c r="Y1453" s="313" t="str">
        <f>IF(ISBLANK(X1453),"",IFERROR(IF(VLOOKUP(A1453,'Np PL4 Stock'!A:J,10,FALSE)="Np4",X1453-VLOOKUP(A1453,'Np PL4 Stock'!A:E,5,FALSE),X1453-1-VLOOKUP(A1453,'Np PL4 Stock'!A:E,5,FALSE)),""))</f>
        <v/>
      </c>
      <c r="Z1453" s="325"/>
      <c r="AA1453" s="315"/>
      <c r="AB1453" s="316"/>
      <c r="AC1453" s="317" t="str">
        <f>IF(ISBLANK(AB1453),"",IFERROR(IF(VLOOKUP(A1453,'Np PL4 Stock'!A:J,10,FALSE)="Np4",AB1453-VLOOKUP(A1453,'Np PL4 Stock'!A:E,5,FALSE),AB1453-1-VLOOKUP(A1453,'Np PL4 Stock'!A:E,5,FALSE)),""))</f>
        <v/>
      </c>
      <c r="AD1453" s="290"/>
      <c r="AE1453" s="300"/>
      <c r="AF1453" s="323"/>
      <c r="AG1453" s="335"/>
      <c r="AH1453" s="336"/>
      <c r="AI1453" s="335"/>
      <c r="AJ1453" s="326"/>
      <c r="AK1453" s="334"/>
    </row>
    <row r="1454" spans="1:37">
      <c r="A1454" s="280" t="str">
        <f t="shared" si="47"/>
        <v/>
      </c>
      <c r="B1454" s="281"/>
      <c r="C1454" s="282"/>
      <c r="D1454" s="282"/>
      <c r="E1454" s="243"/>
      <c r="F1454" s="244"/>
      <c r="G1454" s="243"/>
      <c r="H1454" s="283" t="str">
        <f>IF(ISBLANK(F1454),"",IFERROR(VLOOKUP(A1454,'Np PL4 Stock'!$A:$U,20,FALSE),""))</f>
        <v/>
      </c>
      <c r="J1454" s="283" t="str">
        <f>IF(ISBLANK(F1454),"",VLOOKUP(LEFT(A1454,5),Unit!A:B,2,FALSE))</f>
        <v/>
      </c>
      <c r="K1454" s="243"/>
      <c r="L1454" s="243"/>
      <c r="M1454" s="291" t="str">
        <f t="shared" si="48"/>
        <v/>
      </c>
      <c r="N1454" s="292" t="str">
        <f>IF(ISBLANK(D1454),"",IFERROR(IF(VLOOKUP(A1454,'Np PL4 Stock'!A:J,10,FALSE)="Np4",D1454-VLOOKUP(A1454,'Np PL4 Stock'!A:E,5,FALSE),D1454-1-VLOOKUP(A1454,'Np PL4 Stock'!A:E,5,FALSE)),""))</f>
        <v/>
      </c>
      <c r="O1454" s="345"/>
      <c r="P1454" s="290"/>
      <c r="Q1454" s="300"/>
      <c r="R1454" s="336"/>
      <c r="S1454" s="301"/>
      <c r="T1454" s="301"/>
      <c r="U1454" s="336"/>
      <c r="V1454" s="354"/>
      <c r="W1454" s="355"/>
      <c r="X1454" s="349"/>
      <c r="Y1454" s="313" t="str">
        <f>IF(ISBLANK(X1454),"",IFERROR(IF(VLOOKUP(A1454,'Np PL4 Stock'!A:J,10,FALSE)="Np4",X1454-VLOOKUP(A1454,'Np PL4 Stock'!A:E,5,FALSE),X1454-1-VLOOKUP(A1454,'Np PL4 Stock'!A:E,5,FALSE)),""))</f>
        <v/>
      </c>
      <c r="Z1454" s="325"/>
      <c r="AA1454" s="315"/>
      <c r="AB1454" s="316"/>
      <c r="AC1454" s="317" t="str">
        <f>IF(ISBLANK(AB1454),"",IFERROR(IF(VLOOKUP(A1454,'Np PL4 Stock'!A:J,10,FALSE)="Np4",AB1454-VLOOKUP(A1454,'Np PL4 Stock'!A:E,5,FALSE),AB1454-1-VLOOKUP(A1454,'Np PL4 Stock'!A:E,5,FALSE)),""))</f>
        <v/>
      </c>
      <c r="AD1454" s="290"/>
      <c r="AE1454" s="300"/>
      <c r="AF1454" s="323"/>
      <c r="AG1454" s="335"/>
      <c r="AH1454" s="336"/>
      <c r="AI1454" s="335"/>
      <c r="AJ1454" s="326"/>
      <c r="AK1454" s="334"/>
    </row>
    <row r="1455" spans="1:37">
      <c r="A1455" s="280" t="str">
        <f t="shared" si="47"/>
        <v/>
      </c>
      <c r="B1455" s="281"/>
      <c r="C1455" s="282"/>
      <c r="D1455" s="282"/>
      <c r="E1455" s="243"/>
      <c r="F1455" s="244"/>
      <c r="G1455" s="243"/>
      <c r="H1455" s="283" t="str">
        <f>IF(ISBLANK(F1455),"",IFERROR(VLOOKUP(A1455,'Np PL4 Stock'!$A:$U,20,FALSE),""))</f>
        <v/>
      </c>
      <c r="J1455" s="283" t="str">
        <f>IF(ISBLANK(F1455),"",VLOOKUP(LEFT(A1455,5),Unit!A:B,2,FALSE))</f>
        <v/>
      </c>
      <c r="K1455" s="243"/>
      <c r="L1455" s="243"/>
      <c r="M1455" s="291" t="str">
        <f t="shared" si="48"/>
        <v/>
      </c>
      <c r="N1455" s="292" t="str">
        <f>IF(ISBLANK(D1455),"",IFERROR(IF(VLOOKUP(A1455,'Np PL4 Stock'!A:J,10,FALSE)="Np4",D1455-VLOOKUP(A1455,'Np PL4 Stock'!A:E,5,FALSE),D1455-1-VLOOKUP(A1455,'Np PL4 Stock'!A:E,5,FALSE)),""))</f>
        <v/>
      </c>
      <c r="O1455" s="345"/>
      <c r="P1455" s="290"/>
      <c r="Q1455" s="300"/>
      <c r="R1455" s="336"/>
      <c r="S1455" s="301"/>
      <c r="T1455" s="301"/>
      <c r="U1455" s="336"/>
      <c r="V1455" s="354"/>
      <c r="W1455" s="355"/>
      <c r="X1455" s="349"/>
      <c r="Y1455" s="313" t="str">
        <f>IF(ISBLANK(X1455),"",IFERROR(IF(VLOOKUP(A1455,'Np PL4 Stock'!A:J,10,FALSE)="Np4",X1455-VLOOKUP(A1455,'Np PL4 Stock'!A:E,5,FALSE),X1455-1-VLOOKUP(A1455,'Np PL4 Stock'!A:E,5,FALSE)),""))</f>
        <v/>
      </c>
      <c r="Z1455" s="325"/>
      <c r="AA1455" s="315"/>
      <c r="AB1455" s="316"/>
      <c r="AC1455" s="317" t="str">
        <f>IF(ISBLANK(AB1455),"",IFERROR(IF(VLOOKUP(A1455,'Np PL4 Stock'!A:J,10,FALSE)="Np4",AB1455-VLOOKUP(A1455,'Np PL4 Stock'!A:E,5,FALSE),AB1455-1-VLOOKUP(A1455,'Np PL4 Stock'!A:E,5,FALSE)),""))</f>
        <v/>
      </c>
      <c r="AD1455" s="290"/>
      <c r="AE1455" s="300"/>
      <c r="AF1455" s="323"/>
      <c r="AG1455" s="335"/>
      <c r="AH1455" s="336"/>
      <c r="AI1455" s="335"/>
      <c r="AJ1455" s="326"/>
      <c r="AK1455" s="334"/>
    </row>
    <row r="1456" spans="1:37">
      <c r="A1456" s="280" t="str">
        <f t="shared" si="47"/>
        <v/>
      </c>
      <c r="B1456" s="281"/>
      <c r="C1456" s="282"/>
      <c r="D1456" s="282"/>
      <c r="E1456" s="243"/>
      <c r="F1456" s="244"/>
      <c r="G1456" s="243"/>
      <c r="H1456" s="283" t="str">
        <f>IF(ISBLANK(F1456),"",IFERROR(VLOOKUP(A1456,'Np PL4 Stock'!$A:$U,20,FALSE),""))</f>
        <v/>
      </c>
      <c r="J1456" s="283" t="str">
        <f>IF(ISBLANK(F1456),"",VLOOKUP(LEFT(A1456,5),Unit!A:B,2,FALSE))</f>
        <v/>
      </c>
      <c r="K1456" s="243"/>
      <c r="L1456" s="243"/>
      <c r="M1456" s="291" t="str">
        <f t="shared" si="48"/>
        <v/>
      </c>
      <c r="N1456" s="292" t="str">
        <f>IF(ISBLANK(D1456),"",IFERROR(IF(VLOOKUP(A1456,'Np PL4 Stock'!A:J,10,FALSE)="Np4",D1456-VLOOKUP(A1456,'Np PL4 Stock'!A:E,5,FALSE),D1456-1-VLOOKUP(A1456,'Np PL4 Stock'!A:E,5,FALSE)),""))</f>
        <v/>
      </c>
      <c r="O1456" s="345"/>
      <c r="P1456" s="290"/>
      <c r="Q1456" s="300"/>
      <c r="R1456" s="336"/>
      <c r="S1456" s="301"/>
      <c r="T1456" s="301"/>
      <c r="U1456" s="336"/>
      <c r="V1456" s="354"/>
      <c r="W1456" s="355"/>
      <c r="X1456" s="349"/>
      <c r="Y1456" s="313" t="str">
        <f>IF(ISBLANK(X1456),"",IFERROR(IF(VLOOKUP(A1456,'Np PL4 Stock'!A:J,10,FALSE)="Np4",X1456-VLOOKUP(A1456,'Np PL4 Stock'!A:E,5,FALSE),X1456-1-VLOOKUP(A1456,'Np PL4 Stock'!A:E,5,FALSE)),""))</f>
        <v/>
      </c>
      <c r="Z1456" s="325"/>
      <c r="AA1456" s="315"/>
      <c r="AB1456" s="316"/>
      <c r="AC1456" s="317" t="str">
        <f>IF(ISBLANK(AB1456),"",IFERROR(IF(VLOOKUP(A1456,'Np PL4 Stock'!A:J,10,FALSE)="Np4",AB1456-VLOOKUP(A1456,'Np PL4 Stock'!A:E,5,FALSE),AB1456-1-VLOOKUP(A1456,'Np PL4 Stock'!A:E,5,FALSE)),""))</f>
        <v/>
      </c>
      <c r="AD1456" s="290"/>
      <c r="AE1456" s="300"/>
      <c r="AF1456" s="323"/>
      <c r="AG1456" s="335"/>
      <c r="AH1456" s="336"/>
      <c r="AI1456" s="335"/>
      <c r="AJ1456" s="326"/>
      <c r="AK1456" s="334"/>
    </row>
    <row r="1457" spans="1:37">
      <c r="A1457" s="280" t="str">
        <f t="shared" si="47"/>
        <v/>
      </c>
      <c r="B1457" s="281"/>
      <c r="C1457" s="282"/>
      <c r="D1457" s="282"/>
      <c r="E1457" s="243"/>
      <c r="F1457" s="244"/>
      <c r="G1457" s="243"/>
      <c r="H1457" s="283" t="str">
        <f>IF(ISBLANK(F1457),"",IFERROR(VLOOKUP(A1457,'Np PL4 Stock'!$A:$U,20,FALSE),""))</f>
        <v/>
      </c>
      <c r="J1457" s="283" t="str">
        <f>IF(ISBLANK(F1457),"",VLOOKUP(LEFT(A1457,5),Unit!A:B,2,FALSE))</f>
        <v/>
      </c>
      <c r="K1457" s="243"/>
      <c r="L1457" s="243"/>
      <c r="M1457" s="291" t="str">
        <f t="shared" si="48"/>
        <v/>
      </c>
      <c r="N1457" s="292" t="str">
        <f>IF(ISBLANK(D1457),"",IFERROR(IF(VLOOKUP(A1457,'Np PL4 Stock'!A:J,10,FALSE)="Np4",D1457-VLOOKUP(A1457,'Np PL4 Stock'!A:E,5,FALSE),D1457-1-VLOOKUP(A1457,'Np PL4 Stock'!A:E,5,FALSE)),""))</f>
        <v/>
      </c>
      <c r="O1457" s="345"/>
      <c r="P1457" s="290"/>
      <c r="Q1457" s="300"/>
      <c r="R1457" s="336"/>
      <c r="S1457" s="301"/>
      <c r="T1457" s="301"/>
      <c r="U1457" s="336"/>
      <c r="V1457" s="354"/>
      <c r="W1457" s="355"/>
      <c r="X1457" s="349"/>
      <c r="Y1457" s="313" t="str">
        <f>IF(ISBLANK(X1457),"",IFERROR(IF(VLOOKUP(A1457,'Np PL4 Stock'!A:J,10,FALSE)="Np4",X1457-VLOOKUP(A1457,'Np PL4 Stock'!A:E,5,FALSE),X1457-1-VLOOKUP(A1457,'Np PL4 Stock'!A:E,5,FALSE)),""))</f>
        <v/>
      </c>
      <c r="Z1457" s="325"/>
      <c r="AA1457" s="315"/>
      <c r="AB1457" s="316"/>
      <c r="AC1457" s="317" t="str">
        <f>IF(ISBLANK(AB1457),"",IFERROR(IF(VLOOKUP(A1457,'Np PL4 Stock'!A:J,10,FALSE)="Np4",AB1457-VLOOKUP(A1457,'Np PL4 Stock'!A:E,5,FALSE),AB1457-1-VLOOKUP(A1457,'Np PL4 Stock'!A:E,5,FALSE)),""))</f>
        <v/>
      </c>
      <c r="AD1457" s="290"/>
      <c r="AE1457" s="300"/>
      <c r="AF1457" s="323"/>
      <c r="AG1457" s="335"/>
      <c r="AH1457" s="336"/>
      <c r="AI1457" s="335"/>
      <c r="AJ1457" s="326"/>
      <c r="AK1457" s="334"/>
    </row>
    <row r="1458" spans="1:37">
      <c r="A1458" s="280" t="str">
        <f t="shared" si="47"/>
        <v/>
      </c>
      <c r="B1458" s="281"/>
      <c r="C1458" s="282"/>
      <c r="D1458" s="282"/>
      <c r="E1458" s="243"/>
      <c r="F1458" s="244"/>
      <c r="G1458" s="243"/>
      <c r="H1458" s="283" t="str">
        <f>IF(ISBLANK(F1458),"",IFERROR(VLOOKUP(A1458,'Np PL4 Stock'!$A:$U,20,FALSE),""))</f>
        <v/>
      </c>
      <c r="J1458" s="283" t="str">
        <f>IF(ISBLANK(F1458),"",VLOOKUP(LEFT(A1458,5),Unit!A:B,2,FALSE))</f>
        <v/>
      </c>
      <c r="K1458" s="243"/>
      <c r="L1458" s="243"/>
      <c r="M1458" s="291" t="str">
        <f t="shared" si="48"/>
        <v/>
      </c>
      <c r="N1458" s="292" t="str">
        <f>IF(ISBLANK(D1458),"",IFERROR(IF(VLOOKUP(A1458,'Np PL4 Stock'!A:J,10,FALSE)="Np4",D1458-VLOOKUP(A1458,'Np PL4 Stock'!A:E,5,FALSE),D1458-1-VLOOKUP(A1458,'Np PL4 Stock'!A:E,5,FALSE)),""))</f>
        <v/>
      </c>
      <c r="O1458" s="345"/>
      <c r="P1458" s="290"/>
      <c r="Q1458" s="300"/>
      <c r="R1458" s="336"/>
      <c r="S1458" s="301"/>
      <c r="T1458" s="301"/>
      <c r="U1458" s="336"/>
      <c r="V1458" s="354"/>
      <c r="W1458" s="355"/>
      <c r="X1458" s="349"/>
      <c r="Y1458" s="313" t="str">
        <f>IF(ISBLANK(X1458),"",IFERROR(IF(VLOOKUP(A1458,'Np PL4 Stock'!A:J,10,FALSE)="Np4",X1458-VLOOKUP(A1458,'Np PL4 Stock'!A:E,5,FALSE),X1458-1-VLOOKUP(A1458,'Np PL4 Stock'!A:E,5,FALSE)),""))</f>
        <v/>
      </c>
      <c r="Z1458" s="325"/>
      <c r="AA1458" s="315"/>
      <c r="AB1458" s="316"/>
      <c r="AC1458" s="317" t="str">
        <f>IF(ISBLANK(AB1458),"",IFERROR(IF(VLOOKUP(A1458,'Np PL4 Stock'!A:J,10,FALSE)="Np4",AB1458-VLOOKUP(A1458,'Np PL4 Stock'!A:E,5,FALSE),AB1458-1-VLOOKUP(A1458,'Np PL4 Stock'!A:E,5,FALSE)),""))</f>
        <v/>
      </c>
      <c r="AD1458" s="290"/>
      <c r="AE1458" s="300"/>
      <c r="AF1458" s="323"/>
      <c r="AG1458" s="335"/>
      <c r="AH1458" s="336"/>
      <c r="AI1458" s="335"/>
      <c r="AJ1458" s="326"/>
      <c r="AK1458" s="334"/>
    </row>
    <row r="1459" spans="1:37">
      <c r="A1459" s="280" t="str">
        <f t="shared" si="47"/>
        <v/>
      </c>
      <c r="B1459" s="281"/>
      <c r="C1459" s="282"/>
      <c r="D1459" s="282"/>
      <c r="E1459" s="243"/>
      <c r="F1459" s="244"/>
      <c r="G1459" s="243"/>
      <c r="H1459" s="283" t="str">
        <f>IF(ISBLANK(F1459),"",IFERROR(VLOOKUP(A1459,'Np PL4 Stock'!$A:$U,20,FALSE),""))</f>
        <v/>
      </c>
      <c r="J1459" s="283" t="str">
        <f>IF(ISBLANK(F1459),"",VLOOKUP(LEFT(A1459,5),Unit!A:B,2,FALSE))</f>
        <v/>
      </c>
      <c r="K1459" s="243"/>
      <c r="L1459" s="243"/>
      <c r="M1459" s="291" t="str">
        <f t="shared" si="48"/>
        <v/>
      </c>
      <c r="N1459" s="292" t="str">
        <f>IF(ISBLANK(D1459),"",IFERROR(IF(VLOOKUP(A1459,'Np PL4 Stock'!A:J,10,FALSE)="Np4",D1459-VLOOKUP(A1459,'Np PL4 Stock'!A:E,5,FALSE),D1459-1-VLOOKUP(A1459,'Np PL4 Stock'!A:E,5,FALSE)),""))</f>
        <v/>
      </c>
      <c r="O1459" s="345"/>
      <c r="P1459" s="290"/>
      <c r="Q1459" s="300"/>
      <c r="R1459" s="336"/>
      <c r="S1459" s="301"/>
      <c r="T1459" s="301"/>
      <c r="U1459" s="336"/>
      <c r="V1459" s="354"/>
      <c r="W1459" s="355"/>
      <c r="X1459" s="349"/>
      <c r="Y1459" s="313" t="str">
        <f>IF(ISBLANK(X1459),"",IFERROR(IF(VLOOKUP(A1459,'Np PL4 Stock'!A:J,10,FALSE)="Np4",X1459-VLOOKUP(A1459,'Np PL4 Stock'!A:E,5,FALSE),X1459-1-VLOOKUP(A1459,'Np PL4 Stock'!A:E,5,FALSE)),""))</f>
        <v/>
      </c>
      <c r="Z1459" s="325"/>
      <c r="AA1459" s="315"/>
      <c r="AB1459" s="316"/>
      <c r="AC1459" s="317" t="str">
        <f>IF(ISBLANK(AB1459),"",IFERROR(IF(VLOOKUP(A1459,'Np PL4 Stock'!A:J,10,FALSE)="Np4",AB1459-VLOOKUP(A1459,'Np PL4 Stock'!A:E,5,FALSE),AB1459-1-VLOOKUP(A1459,'Np PL4 Stock'!A:E,5,FALSE)),""))</f>
        <v/>
      </c>
      <c r="AD1459" s="290"/>
      <c r="AE1459" s="300"/>
      <c r="AF1459" s="323"/>
      <c r="AG1459" s="335"/>
      <c r="AH1459" s="336"/>
      <c r="AI1459" s="335"/>
      <c r="AJ1459" s="326"/>
      <c r="AK1459" s="334"/>
    </row>
    <row r="1460" spans="1:37">
      <c r="A1460" s="280" t="str">
        <f t="shared" si="47"/>
        <v/>
      </c>
      <c r="B1460" s="281"/>
      <c r="C1460" s="282"/>
      <c r="D1460" s="282"/>
      <c r="E1460" s="243"/>
      <c r="F1460" s="244"/>
      <c r="G1460" s="243"/>
      <c r="H1460" s="283" t="str">
        <f>IF(ISBLANK(F1460),"",IFERROR(VLOOKUP(A1460,'Np PL4 Stock'!$A:$U,20,FALSE),""))</f>
        <v/>
      </c>
      <c r="J1460" s="283" t="str">
        <f>IF(ISBLANK(F1460),"",VLOOKUP(LEFT(A1460,5),Unit!A:B,2,FALSE))</f>
        <v/>
      </c>
      <c r="K1460" s="243"/>
      <c r="L1460" s="243"/>
      <c r="M1460" s="291" t="str">
        <f t="shared" si="48"/>
        <v/>
      </c>
      <c r="N1460" s="292" t="str">
        <f>IF(ISBLANK(D1460),"",IFERROR(IF(VLOOKUP(A1460,'Np PL4 Stock'!A:J,10,FALSE)="Np4",D1460-VLOOKUP(A1460,'Np PL4 Stock'!A:E,5,FALSE),D1460-1-VLOOKUP(A1460,'Np PL4 Stock'!A:E,5,FALSE)),""))</f>
        <v/>
      </c>
      <c r="O1460" s="345"/>
      <c r="P1460" s="290"/>
      <c r="Q1460" s="300"/>
      <c r="R1460" s="336"/>
      <c r="S1460" s="301"/>
      <c r="T1460" s="301"/>
      <c r="U1460" s="336"/>
      <c r="V1460" s="354"/>
      <c r="W1460" s="355"/>
      <c r="X1460" s="349"/>
      <c r="Y1460" s="313" t="str">
        <f>IF(ISBLANK(X1460),"",IFERROR(IF(VLOOKUP(A1460,'Np PL4 Stock'!A:J,10,FALSE)="Np4",X1460-VLOOKUP(A1460,'Np PL4 Stock'!A:E,5,FALSE),X1460-1-VLOOKUP(A1460,'Np PL4 Stock'!A:E,5,FALSE)),""))</f>
        <v/>
      </c>
      <c r="Z1460" s="325"/>
      <c r="AA1460" s="315"/>
      <c r="AB1460" s="316"/>
      <c r="AC1460" s="317" t="str">
        <f>IF(ISBLANK(AB1460),"",IFERROR(IF(VLOOKUP(A1460,'Np PL4 Stock'!A:J,10,FALSE)="Np4",AB1460-VLOOKUP(A1460,'Np PL4 Stock'!A:E,5,FALSE),AB1460-1-VLOOKUP(A1460,'Np PL4 Stock'!A:E,5,FALSE)),""))</f>
        <v/>
      </c>
      <c r="AD1460" s="290"/>
      <c r="AE1460" s="300"/>
      <c r="AF1460" s="323"/>
      <c r="AG1460" s="335"/>
      <c r="AH1460" s="336"/>
      <c r="AI1460" s="335"/>
      <c r="AJ1460" s="326"/>
      <c r="AK1460" s="334"/>
    </row>
    <row r="1461" spans="1:37">
      <c r="A1461" s="280" t="str">
        <f t="shared" si="47"/>
        <v/>
      </c>
      <c r="B1461" s="281"/>
      <c r="C1461" s="282"/>
      <c r="D1461" s="282"/>
      <c r="E1461" s="243"/>
      <c r="F1461" s="244"/>
      <c r="G1461" s="243"/>
      <c r="H1461" s="283" t="str">
        <f>IF(ISBLANK(F1461),"",IFERROR(VLOOKUP(A1461,'Np PL4 Stock'!$A:$U,20,FALSE),""))</f>
        <v/>
      </c>
      <c r="J1461" s="283" t="str">
        <f>IF(ISBLANK(F1461),"",VLOOKUP(LEFT(A1461,5),Unit!A:B,2,FALSE))</f>
        <v/>
      </c>
      <c r="K1461" s="243"/>
      <c r="L1461" s="243"/>
      <c r="M1461" s="291" t="str">
        <f t="shared" si="48"/>
        <v/>
      </c>
      <c r="N1461" s="292" t="str">
        <f>IF(ISBLANK(D1461),"",IFERROR(IF(VLOOKUP(A1461,'Np PL4 Stock'!A:J,10,FALSE)="Np4",D1461-VLOOKUP(A1461,'Np PL4 Stock'!A:E,5,FALSE),D1461-1-VLOOKUP(A1461,'Np PL4 Stock'!A:E,5,FALSE)),""))</f>
        <v/>
      </c>
      <c r="O1461" s="345"/>
      <c r="P1461" s="290"/>
      <c r="Q1461" s="300"/>
      <c r="R1461" s="336"/>
      <c r="S1461" s="301"/>
      <c r="T1461" s="301"/>
      <c r="U1461" s="336"/>
      <c r="V1461" s="354"/>
      <c r="W1461" s="355"/>
      <c r="X1461" s="349"/>
      <c r="Y1461" s="313" t="str">
        <f>IF(ISBLANK(X1461),"",IFERROR(IF(VLOOKUP(A1461,'Np PL4 Stock'!A:J,10,FALSE)="Np4",X1461-VLOOKUP(A1461,'Np PL4 Stock'!A:E,5,FALSE),X1461-1-VLOOKUP(A1461,'Np PL4 Stock'!A:E,5,FALSE)),""))</f>
        <v/>
      </c>
      <c r="Z1461" s="325"/>
      <c r="AA1461" s="315"/>
      <c r="AB1461" s="316"/>
      <c r="AC1461" s="317" t="str">
        <f>IF(ISBLANK(AB1461),"",IFERROR(IF(VLOOKUP(A1461,'Np PL4 Stock'!A:J,10,FALSE)="Np4",AB1461-VLOOKUP(A1461,'Np PL4 Stock'!A:E,5,FALSE),AB1461-1-VLOOKUP(A1461,'Np PL4 Stock'!A:E,5,FALSE)),""))</f>
        <v/>
      </c>
      <c r="AD1461" s="290"/>
      <c r="AE1461" s="300"/>
      <c r="AF1461" s="323"/>
      <c r="AG1461" s="335"/>
      <c r="AH1461" s="336"/>
      <c r="AI1461" s="335"/>
      <c r="AJ1461" s="326"/>
      <c r="AK1461" s="334"/>
    </row>
    <row r="1462" spans="1:37">
      <c r="A1462" s="280" t="str">
        <f t="shared" si="47"/>
        <v/>
      </c>
      <c r="B1462" s="281"/>
      <c r="C1462" s="282"/>
      <c r="D1462" s="282"/>
      <c r="E1462" s="243"/>
      <c r="F1462" s="244"/>
      <c r="G1462" s="243"/>
      <c r="H1462" s="283" t="str">
        <f>IF(ISBLANK(F1462),"",IFERROR(VLOOKUP(A1462,'Np PL4 Stock'!$A:$U,20,FALSE),""))</f>
        <v/>
      </c>
      <c r="J1462" s="283" t="str">
        <f>IF(ISBLANK(F1462),"",VLOOKUP(LEFT(A1462,5),Unit!A:B,2,FALSE))</f>
        <v/>
      </c>
      <c r="K1462" s="243"/>
      <c r="L1462" s="243"/>
      <c r="M1462" s="291" t="str">
        <f t="shared" si="48"/>
        <v/>
      </c>
      <c r="N1462" s="292" t="str">
        <f>IF(ISBLANK(D1462),"",IFERROR(IF(VLOOKUP(A1462,'Np PL4 Stock'!A:J,10,FALSE)="Np4",D1462-VLOOKUP(A1462,'Np PL4 Stock'!A:E,5,FALSE),D1462-1-VLOOKUP(A1462,'Np PL4 Stock'!A:E,5,FALSE)),""))</f>
        <v/>
      </c>
      <c r="O1462" s="345"/>
      <c r="P1462" s="290"/>
      <c r="Q1462" s="300"/>
      <c r="R1462" s="336"/>
      <c r="S1462" s="301"/>
      <c r="T1462" s="301"/>
      <c r="U1462" s="336"/>
      <c r="V1462" s="354"/>
      <c r="W1462" s="355"/>
      <c r="X1462" s="349"/>
      <c r="Y1462" s="313" t="str">
        <f>IF(ISBLANK(X1462),"",IFERROR(IF(VLOOKUP(A1462,'Np PL4 Stock'!A:J,10,FALSE)="Np4",X1462-VLOOKUP(A1462,'Np PL4 Stock'!A:E,5,FALSE),X1462-1-VLOOKUP(A1462,'Np PL4 Stock'!A:E,5,FALSE)),""))</f>
        <v/>
      </c>
      <c r="Z1462" s="325"/>
      <c r="AA1462" s="315"/>
      <c r="AB1462" s="316"/>
      <c r="AC1462" s="317" t="str">
        <f>IF(ISBLANK(AB1462),"",IFERROR(IF(VLOOKUP(A1462,'Np PL4 Stock'!A:J,10,FALSE)="Np4",AB1462-VLOOKUP(A1462,'Np PL4 Stock'!A:E,5,FALSE),AB1462-1-VLOOKUP(A1462,'Np PL4 Stock'!A:E,5,FALSE)),""))</f>
        <v/>
      </c>
      <c r="AD1462" s="290"/>
      <c r="AE1462" s="300"/>
      <c r="AF1462" s="323"/>
      <c r="AG1462" s="335"/>
      <c r="AH1462" s="336"/>
      <c r="AI1462" s="335"/>
      <c r="AJ1462" s="326"/>
      <c r="AK1462" s="334"/>
    </row>
    <row r="1463" spans="1:37">
      <c r="A1463" s="280" t="str">
        <f t="shared" si="47"/>
        <v/>
      </c>
      <c r="B1463" s="281"/>
      <c r="C1463" s="282"/>
      <c r="D1463" s="282"/>
      <c r="E1463" s="243"/>
      <c r="F1463" s="244"/>
      <c r="G1463" s="243"/>
      <c r="H1463" s="283" t="str">
        <f>IF(ISBLANK(F1463),"",IFERROR(VLOOKUP(A1463,'Np PL4 Stock'!$A:$U,20,FALSE),""))</f>
        <v/>
      </c>
      <c r="J1463" s="283" t="str">
        <f>IF(ISBLANK(F1463),"",VLOOKUP(LEFT(A1463,5),Unit!A:B,2,FALSE))</f>
        <v/>
      </c>
      <c r="K1463" s="243"/>
      <c r="L1463" s="243"/>
      <c r="M1463" s="291" t="str">
        <f t="shared" si="48"/>
        <v/>
      </c>
      <c r="N1463" s="292" t="str">
        <f>IF(ISBLANK(D1463),"",IFERROR(IF(VLOOKUP(A1463,'Np PL4 Stock'!A:J,10,FALSE)="Np4",D1463-VLOOKUP(A1463,'Np PL4 Stock'!A:E,5,FALSE),D1463-1-VLOOKUP(A1463,'Np PL4 Stock'!A:E,5,FALSE)),""))</f>
        <v/>
      </c>
      <c r="O1463" s="345"/>
      <c r="P1463" s="290"/>
      <c r="Q1463" s="300"/>
      <c r="R1463" s="336"/>
      <c r="S1463" s="301"/>
      <c r="T1463" s="301"/>
      <c r="U1463" s="336"/>
      <c r="V1463" s="354"/>
      <c r="W1463" s="355"/>
      <c r="X1463" s="349"/>
      <c r="Y1463" s="313" t="str">
        <f>IF(ISBLANK(X1463),"",IFERROR(IF(VLOOKUP(A1463,'Np PL4 Stock'!A:J,10,FALSE)="Np4",X1463-VLOOKUP(A1463,'Np PL4 Stock'!A:E,5,FALSE),X1463-1-VLOOKUP(A1463,'Np PL4 Stock'!A:E,5,FALSE)),""))</f>
        <v/>
      </c>
      <c r="Z1463" s="325"/>
      <c r="AA1463" s="315"/>
      <c r="AB1463" s="316"/>
      <c r="AC1463" s="317" t="str">
        <f>IF(ISBLANK(AB1463),"",IFERROR(IF(VLOOKUP(A1463,'Np PL4 Stock'!A:J,10,FALSE)="Np4",AB1463-VLOOKUP(A1463,'Np PL4 Stock'!A:E,5,FALSE),AB1463-1-VLOOKUP(A1463,'Np PL4 Stock'!A:E,5,FALSE)),""))</f>
        <v/>
      </c>
      <c r="AD1463" s="290"/>
      <c r="AE1463" s="300"/>
      <c r="AF1463" s="323"/>
      <c r="AG1463" s="335"/>
      <c r="AH1463" s="336"/>
      <c r="AI1463" s="335"/>
      <c r="AJ1463" s="326"/>
      <c r="AK1463" s="334"/>
    </row>
    <row r="1464" spans="1:37">
      <c r="A1464" s="280" t="str">
        <f t="shared" si="47"/>
        <v/>
      </c>
      <c r="B1464" s="281"/>
      <c r="C1464" s="282"/>
      <c r="D1464" s="282"/>
      <c r="E1464" s="243"/>
      <c r="F1464" s="244"/>
      <c r="G1464" s="243"/>
      <c r="H1464" s="283" t="str">
        <f>IF(ISBLANK(F1464),"",IFERROR(VLOOKUP(A1464,'Np PL4 Stock'!$A:$U,20,FALSE),""))</f>
        <v/>
      </c>
      <c r="J1464" s="283" t="str">
        <f>IF(ISBLANK(F1464),"",VLOOKUP(LEFT(A1464,5),Unit!A:B,2,FALSE))</f>
        <v/>
      </c>
      <c r="K1464" s="243"/>
      <c r="L1464" s="243"/>
      <c r="M1464" s="291" t="str">
        <f t="shared" si="48"/>
        <v/>
      </c>
      <c r="N1464" s="292" t="str">
        <f>IF(ISBLANK(D1464),"",IFERROR(IF(VLOOKUP(A1464,'Np PL4 Stock'!A:J,10,FALSE)="Np4",D1464-VLOOKUP(A1464,'Np PL4 Stock'!A:E,5,FALSE),D1464-1-VLOOKUP(A1464,'Np PL4 Stock'!A:E,5,FALSE)),""))</f>
        <v/>
      </c>
      <c r="O1464" s="345"/>
      <c r="P1464" s="290"/>
      <c r="Q1464" s="300"/>
      <c r="R1464" s="336"/>
      <c r="S1464" s="301"/>
      <c r="T1464" s="301"/>
      <c r="U1464" s="336"/>
      <c r="V1464" s="354"/>
      <c r="W1464" s="355"/>
      <c r="X1464" s="349"/>
      <c r="Y1464" s="313" t="str">
        <f>IF(ISBLANK(X1464),"",IFERROR(IF(VLOOKUP(A1464,'Np PL4 Stock'!A:J,10,FALSE)="Np4",X1464-VLOOKUP(A1464,'Np PL4 Stock'!A:E,5,FALSE),X1464-1-VLOOKUP(A1464,'Np PL4 Stock'!A:E,5,FALSE)),""))</f>
        <v/>
      </c>
      <c r="Z1464" s="325"/>
      <c r="AA1464" s="315"/>
      <c r="AB1464" s="316"/>
      <c r="AC1464" s="317" t="str">
        <f>IF(ISBLANK(AB1464),"",IFERROR(IF(VLOOKUP(A1464,'Np PL4 Stock'!A:J,10,FALSE)="Np4",AB1464-VLOOKUP(A1464,'Np PL4 Stock'!A:E,5,FALSE),AB1464-1-VLOOKUP(A1464,'Np PL4 Stock'!A:E,5,FALSE)),""))</f>
        <v/>
      </c>
      <c r="AD1464" s="290"/>
      <c r="AE1464" s="300"/>
      <c r="AF1464" s="323"/>
      <c r="AG1464" s="335"/>
      <c r="AH1464" s="336"/>
      <c r="AI1464" s="335"/>
      <c r="AJ1464" s="326"/>
      <c r="AK1464" s="334"/>
    </row>
    <row r="1465" spans="1:37">
      <c r="A1465" s="280" t="str">
        <f t="shared" si="47"/>
        <v/>
      </c>
      <c r="B1465" s="281"/>
      <c r="C1465" s="282"/>
      <c r="D1465" s="282"/>
      <c r="E1465" s="243"/>
      <c r="F1465" s="244"/>
      <c r="G1465" s="243"/>
      <c r="H1465" s="283" t="str">
        <f>IF(ISBLANK(F1465),"",IFERROR(VLOOKUP(A1465,'Np PL4 Stock'!$A:$U,20,FALSE),""))</f>
        <v/>
      </c>
      <c r="J1465" s="283" t="str">
        <f>IF(ISBLANK(F1465),"",VLOOKUP(LEFT(A1465,5),Unit!A:B,2,FALSE))</f>
        <v/>
      </c>
      <c r="K1465" s="243"/>
      <c r="L1465" s="243"/>
      <c r="M1465" s="291" t="str">
        <f t="shared" si="48"/>
        <v/>
      </c>
      <c r="N1465" s="292" t="str">
        <f>IF(ISBLANK(D1465),"",IFERROR(IF(VLOOKUP(A1465,'Np PL4 Stock'!A:J,10,FALSE)="Np4",D1465-VLOOKUP(A1465,'Np PL4 Stock'!A:E,5,FALSE),D1465-1-VLOOKUP(A1465,'Np PL4 Stock'!A:E,5,FALSE)),""))</f>
        <v/>
      </c>
      <c r="O1465" s="345"/>
      <c r="P1465" s="290"/>
      <c r="Q1465" s="300"/>
      <c r="R1465" s="336"/>
      <c r="S1465" s="301"/>
      <c r="T1465" s="301"/>
      <c r="U1465" s="336"/>
      <c r="V1465" s="354"/>
      <c r="W1465" s="355"/>
      <c r="X1465" s="349"/>
      <c r="Y1465" s="313" t="str">
        <f>IF(ISBLANK(X1465),"",IFERROR(IF(VLOOKUP(A1465,'Np PL4 Stock'!A:J,10,FALSE)="Np4",X1465-VLOOKUP(A1465,'Np PL4 Stock'!A:E,5,FALSE),X1465-1-VLOOKUP(A1465,'Np PL4 Stock'!A:E,5,FALSE)),""))</f>
        <v/>
      </c>
      <c r="Z1465" s="325"/>
      <c r="AA1465" s="315"/>
      <c r="AB1465" s="316"/>
      <c r="AC1465" s="317" t="str">
        <f>IF(ISBLANK(AB1465),"",IFERROR(IF(VLOOKUP(A1465,'Np PL4 Stock'!A:J,10,FALSE)="Np4",AB1465-VLOOKUP(A1465,'Np PL4 Stock'!A:E,5,FALSE),AB1465-1-VLOOKUP(A1465,'Np PL4 Stock'!A:E,5,FALSE)),""))</f>
        <v/>
      </c>
      <c r="AD1465" s="290"/>
      <c r="AE1465" s="300"/>
      <c r="AF1465" s="323"/>
      <c r="AG1465" s="335"/>
      <c r="AH1465" s="336"/>
      <c r="AI1465" s="335"/>
      <c r="AJ1465" s="326"/>
      <c r="AK1465" s="334"/>
    </row>
    <row r="1466" spans="1:37">
      <c r="A1466" s="280" t="str">
        <f t="shared" si="47"/>
        <v/>
      </c>
      <c r="B1466" s="281"/>
      <c r="C1466" s="282"/>
      <c r="D1466" s="282"/>
      <c r="E1466" s="243"/>
      <c r="F1466" s="244"/>
      <c r="G1466" s="243"/>
      <c r="H1466" s="283" t="str">
        <f>IF(ISBLANK(F1466),"",IFERROR(VLOOKUP(A1466,'Np PL4 Stock'!$A:$U,20,FALSE),""))</f>
        <v/>
      </c>
      <c r="J1466" s="283" t="str">
        <f>IF(ISBLANK(F1466),"",VLOOKUP(LEFT(A1466,5),Unit!A:B,2,FALSE))</f>
        <v/>
      </c>
      <c r="K1466" s="243"/>
      <c r="L1466" s="243"/>
      <c r="M1466" s="291" t="str">
        <f t="shared" si="48"/>
        <v/>
      </c>
      <c r="N1466" s="292" t="str">
        <f>IF(ISBLANK(D1466),"",IFERROR(IF(VLOOKUP(A1466,'Np PL4 Stock'!A:J,10,FALSE)="Np4",D1466-VLOOKUP(A1466,'Np PL4 Stock'!A:E,5,FALSE),D1466-1-VLOOKUP(A1466,'Np PL4 Stock'!A:E,5,FALSE)),""))</f>
        <v/>
      </c>
      <c r="O1466" s="345"/>
      <c r="P1466" s="290"/>
      <c r="Q1466" s="300"/>
      <c r="R1466" s="336"/>
      <c r="S1466" s="301"/>
      <c r="T1466" s="301"/>
      <c r="U1466" s="336"/>
      <c r="V1466" s="354"/>
      <c r="W1466" s="355"/>
      <c r="X1466" s="349"/>
      <c r="Y1466" s="313" t="str">
        <f>IF(ISBLANK(X1466),"",IFERROR(IF(VLOOKUP(A1466,'Np PL4 Stock'!A:J,10,FALSE)="Np4",X1466-VLOOKUP(A1466,'Np PL4 Stock'!A:E,5,FALSE),X1466-1-VLOOKUP(A1466,'Np PL4 Stock'!A:E,5,FALSE)),""))</f>
        <v/>
      </c>
      <c r="Z1466" s="325"/>
      <c r="AA1466" s="315"/>
      <c r="AB1466" s="316"/>
      <c r="AC1466" s="317" t="str">
        <f>IF(ISBLANK(AB1466),"",IFERROR(IF(VLOOKUP(A1466,'Np PL4 Stock'!A:J,10,FALSE)="Np4",AB1466-VLOOKUP(A1466,'Np PL4 Stock'!A:E,5,FALSE),AB1466-1-VLOOKUP(A1466,'Np PL4 Stock'!A:E,5,FALSE)),""))</f>
        <v/>
      </c>
      <c r="AD1466" s="290"/>
      <c r="AE1466" s="300"/>
      <c r="AF1466" s="323"/>
      <c r="AG1466" s="335"/>
      <c r="AH1466" s="336"/>
      <c r="AI1466" s="335"/>
      <c r="AJ1466" s="326"/>
      <c r="AK1466" s="334"/>
    </row>
    <row r="1467" spans="1:37">
      <c r="A1467" s="280" t="str">
        <f t="shared" si="47"/>
        <v/>
      </c>
      <c r="B1467" s="281"/>
      <c r="C1467" s="282"/>
      <c r="D1467" s="282"/>
      <c r="E1467" s="243"/>
      <c r="F1467" s="244"/>
      <c r="G1467" s="243"/>
      <c r="H1467" s="283" t="str">
        <f>IF(ISBLANK(F1467),"",IFERROR(VLOOKUP(A1467,'Np PL4 Stock'!$A:$U,20,FALSE),""))</f>
        <v/>
      </c>
      <c r="J1467" s="283" t="str">
        <f>IF(ISBLANK(F1467),"",VLOOKUP(LEFT(A1467,5),Unit!A:B,2,FALSE))</f>
        <v/>
      </c>
      <c r="K1467" s="243"/>
      <c r="L1467" s="243"/>
      <c r="M1467" s="291" t="str">
        <f t="shared" si="48"/>
        <v/>
      </c>
      <c r="N1467" s="292" t="str">
        <f>IF(ISBLANK(D1467),"",IFERROR(IF(VLOOKUP(A1467,'Np PL4 Stock'!A:J,10,FALSE)="Np4",D1467-VLOOKUP(A1467,'Np PL4 Stock'!A:E,5,FALSE),D1467-1-VLOOKUP(A1467,'Np PL4 Stock'!A:E,5,FALSE)),""))</f>
        <v/>
      </c>
      <c r="O1467" s="345"/>
      <c r="P1467" s="290"/>
      <c r="Q1467" s="300"/>
      <c r="R1467" s="336"/>
      <c r="S1467" s="301"/>
      <c r="T1467" s="301"/>
      <c r="U1467" s="336"/>
      <c r="V1467" s="354"/>
      <c r="W1467" s="355"/>
      <c r="X1467" s="349"/>
      <c r="Y1467" s="313" t="str">
        <f>IF(ISBLANK(X1467),"",IFERROR(IF(VLOOKUP(A1467,'Np PL4 Stock'!A:J,10,FALSE)="Np4",X1467-VLOOKUP(A1467,'Np PL4 Stock'!A:E,5,FALSE),X1467-1-VLOOKUP(A1467,'Np PL4 Stock'!A:E,5,FALSE)),""))</f>
        <v/>
      </c>
      <c r="Z1467" s="325"/>
      <c r="AA1467" s="315"/>
      <c r="AB1467" s="316"/>
      <c r="AC1467" s="317" t="str">
        <f>IF(ISBLANK(AB1467),"",IFERROR(IF(VLOOKUP(A1467,'Np PL4 Stock'!A:J,10,FALSE)="Np4",AB1467-VLOOKUP(A1467,'Np PL4 Stock'!A:E,5,FALSE),AB1467-1-VLOOKUP(A1467,'Np PL4 Stock'!A:E,5,FALSE)),""))</f>
        <v/>
      </c>
      <c r="AD1467" s="290"/>
      <c r="AE1467" s="300"/>
      <c r="AF1467" s="323"/>
      <c r="AG1467" s="335"/>
      <c r="AH1467" s="336"/>
      <c r="AI1467" s="335"/>
      <c r="AJ1467" s="326"/>
      <c r="AK1467" s="334"/>
    </row>
    <row r="1468" spans="1:37">
      <c r="A1468" s="280" t="str">
        <f t="shared" si="47"/>
        <v/>
      </c>
      <c r="B1468" s="281"/>
      <c r="C1468" s="282"/>
      <c r="D1468" s="282"/>
      <c r="E1468" s="243"/>
      <c r="F1468" s="244"/>
      <c r="G1468" s="243"/>
      <c r="H1468" s="283" t="str">
        <f>IF(ISBLANK(F1468),"",IFERROR(VLOOKUP(A1468,'Np PL4 Stock'!$A:$U,20,FALSE),""))</f>
        <v/>
      </c>
      <c r="J1468" s="283" t="str">
        <f>IF(ISBLANK(F1468),"",VLOOKUP(LEFT(A1468,5),Unit!A:B,2,FALSE))</f>
        <v/>
      </c>
      <c r="K1468" s="243"/>
      <c r="L1468" s="243"/>
      <c r="M1468" s="291" t="str">
        <f t="shared" si="48"/>
        <v/>
      </c>
      <c r="N1468" s="292" t="str">
        <f>IF(ISBLANK(D1468),"",IFERROR(IF(VLOOKUP(A1468,'Np PL4 Stock'!A:J,10,FALSE)="Np4",D1468-VLOOKUP(A1468,'Np PL4 Stock'!A:E,5,FALSE),D1468-1-VLOOKUP(A1468,'Np PL4 Stock'!A:E,5,FALSE)),""))</f>
        <v/>
      </c>
      <c r="O1468" s="345"/>
      <c r="P1468" s="290"/>
      <c r="Q1468" s="300"/>
      <c r="R1468" s="336"/>
      <c r="S1468" s="301"/>
      <c r="T1468" s="301"/>
      <c r="U1468" s="336"/>
      <c r="V1468" s="354"/>
      <c r="W1468" s="355"/>
      <c r="X1468" s="349"/>
      <c r="Y1468" s="313" t="str">
        <f>IF(ISBLANK(X1468),"",IFERROR(IF(VLOOKUP(A1468,'Np PL4 Stock'!A:J,10,FALSE)="Np4",X1468-VLOOKUP(A1468,'Np PL4 Stock'!A:E,5,FALSE),X1468-1-VLOOKUP(A1468,'Np PL4 Stock'!A:E,5,FALSE)),""))</f>
        <v/>
      </c>
      <c r="Z1468" s="325"/>
      <c r="AA1468" s="315"/>
      <c r="AB1468" s="316"/>
      <c r="AC1468" s="317" t="str">
        <f>IF(ISBLANK(AB1468),"",IFERROR(IF(VLOOKUP(A1468,'Np PL4 Stock'!A:J,10,FALSE)="Np4",AB1468-VLOOKUP(A1468,'Np PL4 Stock'!A:E,5,FALSE),AB1468-1-VLOOKUP(A1468,'Np PL4 Stock'!A:E,5,FALSE)),""))</f>
        <v/>
      </c>
      <c r="AD1468" s="290"/>
      <c r="AE1468" s="300"/>
      <c r="AF1468" s="323"/>
      <c r="AG1468" s="335"/>
      <c r="AH1468" s="336"/>
      <c r="AI1468" s="335"/>
      <c r="AJ1468" s="326"/>
      <c r="AK1468" s="334"/>
    </row>
    <row r="1469" spans="1:37">
      <c r="A1469" s="280" t="str">
        <f t="shared" si="47"/>
        <v/>
      </c>
      <c r="B1469" s="281"/>
      <c r="C1469" s="282"/>
      <c r="D1469" s="282"/>
      <c r="E1469" s="243"/>
      <c r="F1469" s="244"/>
      <c r="G1469" s="243"/>
      <c r="H1469" s="283" t="str">
        <f>IF(ISBLANK(F1469),"",IFERROR(VLOOKUP(A1469,'Np PL4 Stock'!$A:$U,20,FALSE),""))</f>
        <v/>
      </c>
      <c r="J1469" s="283" t="str">
        <f>IF(ISBLANK(F1469),"",VLOOKUP(LEFT(A1469,5),Unit!A:B,2,FALSE))</f>
        <v/>
      </c>
      <c r="K1469" s="243"/>
      <c r="L1469" s="243"/>
      <c r="M1469" s="291" t="str">
        <f t="shared" si="48"/>
        <v/>
      </c>
      <c r="N1469" s="292" t="str">
        <f>IF(ISBLANK(D1469),"",IFERROR(IF(VLOOKUP(A1469,'Np PL4 Stock'!A:J,10,FALSE)="Np4",D1469-VLOOKUP(A1469,'Np PL4 Stock'!A:E,5,FALSE),D1469-1-VLOOKUP(A1469,'Np PL4 Stock'!A:E,5,FALSE)),""))</f>
        <v/>
      </c>
      <c r="O1469" s="345"/>
      <c r="P1469" s="290"/>
      <c r="Q1469" s="300"/>
      <c r="R1469" s="336"/>
      <c r="S1469" s="301"/>
      <c r="T1469" s="301"/>
      <c r="U1469" s="336"/>
      <c r="V1469" s="354"/>
      <c r="W1469" s="355"/>
      <c r="X1469" s="349"/>
      <c r="Y1469" s="313" t="str">
        <f>IF(ISBLANK(X1469),"",IFERROR(IF(VLOOKUP(A1469,'Np PL4 Stock'!A:J,10,FALSE)="Np4",X1469-VLOOKUP(A1469,'Np PL4 Stock'!A:E,5,FALSE),X1469-1-VLOOKUP(A1469,'Np PL4 Stock'!A:E,5,FALSE)),""))</f>
        <v/>
      </c>
      <c r="Z1469" s="325"/>
      <c r="AA1469" s="315"/>
      <c r="AB1469" s="316"/>
      <c r="AC1469" s="317" t="str">
        <f>IF(ISBLANK(AB1469),"",IFERROR(IF(VLOOKUP(A1469,'Np PL4 Stock'!A:J,10,FALSE)="Np4",AB1469-VLOOKUP(A1469,'Np PL4 Stock'!A:E,5,FALSE),AB1469-1-VLOOKUP(A1469,'Np PL4 Stock'!A:E,5,FALSE)),""))</f>
        <v/>
      </c>
      <c r="AD1469" s="290"/>
      <c r="AE1469" s="300"/>
      <c r="AF1469" s="323"/>
      <c r="AG1469" s="335"/>
      <c r="AH1469" s="336"/>
      <c r="AI1469" s="335"/>
      <c r="AJ1469" s="326"/>
      <c r="AK1469" s="334"/>
    </row>
    <row r="1470" spans="1:37">
      <c r="A1470" s="280" t="str">
        <f t="shared" si="47"/>
        <v/>
      </c>
      <c r="B1470" s="281"/>
      <c r="C1470" s="282"/>
      <c r="D1470" s="282"/>
      <c r="E1470" s="243"/>
      <c r="F1470" s="244"/>
      <c r="G1470" s="243"/>
      <c r="H1470" s="283" t="str">
        <f>IF(ISBLANK(F1470),"",IFERROR(VLOOKUP(A1470,'Np PL4 Stock'!$A:$U,20,FALSE),""))</f>
        <v/>
      </c>
      <c r="J1470" s="283" t="str">
        <f>IF(ISBLANK(F1470),"",VLOOKUP(LEFT(A1470,5),Unit!A:B,2,FALSE))</f>
        <v/>
      </c>
      <c r="K1470" s="243"/>
      <c r="L1470" s="243"/>
      <c r="M1470" s="291" t="str">
        <f t="shared" si="48"/>
        <v/>
      </c>
      <c r="N1470" s="292" t="str">
        <f>IF(ISBLANK(D1470),"",IFERROR(IF(VLOOKUP(A1470,'Np PL4 Stock'!A:J,10,FALSE)="Np4",D1470-VLOOKUP(A1470,'Np PL4 Stock'!A:E,5,FALSE),D1470-1-VLOOKUP(A1470,'Np PL4 Stock'!A:E,5,FALSE)),""))</f>
        <v/>
      </c>
      <c r="O1470" s="345"/>
      <c r="P1470" s="290"/>
      <c r="Q1470" s="300"/>
      <c r="R1470" s="336"/>
      <c r="S1470" s="301"/>
      <c r="T1470" s="301"/>
      <c r="U1470" s="336"/>
      <c r="V1470" s="354"/>
      <c r="W1470" s="355"/>
      <c r="X1470" s="349"/>
      <c r="Y1470" s="313" t="str">
        <f>IF(ISBLANK(X1470),"",IFERROR(IF(VLOOKUP(A1470,'Np PL4 Stock'!A:J,10,FALSE)="Np4",X1470-VLOOKUP(A1470,'Np PL4 Stock'!A:E,5,FALSE),X1470-1-VLOOKUP(A1470,'Np PL4 Stock'!A:E,5,FALSE)),""))</f>
        <v/>
      </c>
      <c r="Z1470" s="325"/>
      <c r="AA1470" s="315"/>
      <c r="AB1470" s="316"/>
      <c r="AC1470" s="317" t="str">
        <f>IF(ISBLANK(AB1470),"",IFERROR(IF(VLOOKUP(A1470,'Np PL4 Stock'!A:J,10,FALSE)="Np4",AB1470-VLOOKUP(A1470,'Np PL4 Stock'!A:E,5,FALSE),AB1470-1-VLOOKUP(A1470,'Np PL4 Stock'!A:E,5,FALSE)),""))</f>
        <v/>
      </c>
      <c r="AD1470" s="290"/>
      <c r="AE1470" s="300"/>
      <c r="AF1470" s="323"/>
      <c r="AG1470" s="335"/>
      <c r="AH1470" s="336"/>
      <c r="AI1470" s="335"/>
      <c r="AJ1470" s="326"/>
      <c r="AK1470" s="334"/>
    </row>
    <row r="1471" spans="1:37">
      <c r="A1471" s="280" t="str">
        <f t="shared" si="47"/>
        <v/>
      </c>
      <c r="B1471" s="281"/>
      <c r="C1471" s="282"/>
      <c r="D1471" s="282"/>
      <c r="E1471" s="243"/>
      <c r="F1471" s="244"/>
      <c r="G1471" s="243"/>
      <c r="H1471" s="283" t="str">
        <f>IF(ISBLANK(F1471),"",IFERROR(VLOOKUP(A1471,'Np PL4 Stock'!$A:$U,20,FALSE),""))</f>
        <v/>
      </c>
      <c r="J1471" s="283" t="str">
        <f>IF(ISBLANK(F1471),"",VLOOKUP(LEFT(A1471,5),Unit!A:B,2,FALSE))</f>
        <v/>
      </c>
      <c r="K1471" s="243"/>
      <c r="L1471" s="243"/>
      <c r="M1471" s="291" t="str">
        <f t="shared" si="48"/>
        <v/>
      </c>
      <c r="N1471" s="292" t="str">
        <f>IF(ISBLANK(D1471),"",IFERROR(IF(VLOOKUP(A1471,'Np PL4 Stock'!A:J,10,FALSE)="Np4",D1471-VLOOKUP(A1471,'Np PL4 Stock'!A:E,5,FALSE),D1471-1-VLOOKUP(A1471,'Np PL4 Stock'!A:E,5,FALSE)),""))</f>
        <v/>
      </c>
      <c r="O1471" s="345"/>
      <c r="P1471" s="290"/>
      <c r="Q1471" s="300"/>
      <c r="R1471" s="336"/>
      <c r="S1471" s="301"/>
      <c r="T1471" s="301"/>
      <c r="U1471" s="336"/>
      <c r="V1471" s="354"/>
      <c r="W1471" s="355"/>
      <c r="X1471" s="349"/>
      <c r="Y1471" s="313" t="str">
        <f>IF(ISBLANK(X1471),"",IFERROR(IF(VLOOKUP(A1471,'Np PL4 Stock'!A:J,10,FALSE)="Np4",X1471-VLOOKUP(A1471,'Np PL4 Stock'!A:E,5,FALSE),X1471-1-VLOOKUP(A1471,'Np PL4 Stock'!A:E,5,FALSE)),""))</f>
        <v/>
      </c>
      <c r="Z1471" s="325"/>
      <c r="AA1471" s="315"/>
      <c r="AB1471" s="316"/>
      <c r="AC1471" s="317" t="str">
        <f>IF(ISBLANK(AB1471),"",IFERROR(IF(VLOOKUP(A1471,'Np PL4 Stock'!A:J,10,FALSE)="Np4",AB1471-VLOOKUP(A1471,'Np PL4 Stock'!A:E,5,FALSE),AB1471-1-VLOOKUP(A1471,'Np PL4 Stock'!A:E,5,FALSE)),""))</f>
        <v/>
      </c>
      <c r="AD1471" s="290"/>
      <c r="AE1471" s="300"/>
      <c r="AF1471" s="323"/>
      <c r="AG1471" s="335"/>
      <c r="AH1471" s="336"/>
      <c r="AI1471" s="335"/>
      <c r="AJ1471" s="326"/>
      <c r="AK1471" s="334"/>
    </row>
    <row r="1472" spans="1:37">
      <c r="A1472" s="280" t="str">
        <f t="shared" si="47"/>
        <v/>
      </c>
      <c r="B1472" s="281"/>
      <c r="C1472" s="282"/>
      <c r="D1472" s="282"/>
      <c r="E1472" s="243"/>
      <c r="F1472" s="244"/>
      <c r="G1472" s="243"/>
      <c r="H1472" s="283" t="str">
        <f>IF(ISBLANK(F1472),"",IFERROR(VLOOKUP(A1472,'Np PL4 Stock'!$A:$U,20,FALSE),""))</f>
        <v/>
      </c>
      <c r="J1472" s="283" t="str">
        <f>IF(ISBLANK(F1472),"",VLOOKUP(LEFT(A1472,5),Unit!A:B,2,FALSE))</f>
        <v/>
      </c>
      <c r="K1472" s="243"/>
      <c r="L1472" s="243"/>
      <c r="M1472" s="291" t="str">
        <f t="shared" si="48"/>
        <v/>
      </c>
      <c r="N1472" s="292" t="str">
        <f>IF(ISBLANK(D1472),"",IFERROR(IF(VLOOKUP(A1472,'Np PL4 Stock'!A:J,10,FALSE)="Np4",D1472-VLOOKUP(A1472,'Np PL4 Stock'!A:E,5,FALSE),D1472-1-VLOOKUP(A1472,'Np PL4 Stock'!A:E,5,FALSE)),""))</f>
        <v/>
      </c>
      <c r="O1472" s="345"/>
      <c r="P1472" s="290"/>
      <c r="Q1472" s="300"/>
      <c r="R1472" s="336"/>
      <c r="S1472" s="301"/>
      <c r="T1472" s="301"/>
      <c r="U1472" s="336"/>
      <c r="V1472" s="354"/>
      <c r="W1472" s="355"/>
      <c r="X1472" s="349"/>
      <c r="Y1472" s="313" t="str">
        <f>IF(ISBLANK(X1472),"",IFERROR(IF(VLOOKUP(A1472,'Np PL4 Stock'!A:J,10,FALSE)="Np4",X1472-VLOOKUP(A1472,'Np PL4 Stock'!A:E,5,FALSE),X1472-1-VLOOKUP(A1472,'Np PL4 Stock'!A:E,5,FALSE)),""))</f>
        <v/>
      </c>
      <c r="Z1472" s="325"/>
      <c r="AA1472" s="315"/>
      <c r="AB1472" s="316"/>
      <c r="AC1472" s="317" t="str">
        <f>IF(ISBLANK(AB1472),"",IFERROR(IF(VLOOKUP(A1472,'Np PL4 Stock'!A:J,10,FALSE)="Np4",AB1472-VLOOKUP(A1472,'Np PL4 Stock'!A:E,5,FALSE),AB1472-1-VLOOKUP(A1472,'Np PL4 Stock'!A:E,5,FALSE)),""))</f>
        <v/>
      </c>
      <c r="AD1472" s="290"/>
      <c r="AE1472" s="300"/>
      <c r="AF1472" s="323"/>
      <c r="AG1472" s="335"/>
      <c r="AH1472" s="336"/>
      <c r="AI1472" s="335"/>
      <c r="AJ1472" s="326"/>
      <c r="AK1472" s="334"/>
    </row>
    <row r="1473" spans="1:37">
      <c r="A1473" s="280" t="str">
        <f t="shared" si="47"/>
        <v/>
      </c>
      <c r="B1473" s="281"/>
      <c r="C1473" s="282"/>
      <c r="D1473" s="282"/>
      <c r="E1473" s="243"/>
      <c r="F1473" s="244"/>
      <c r="G1473" s="243"/>
      <c r="H1473" s="283" t="str">
        <f>IF(ISBLANK(F1473),"",IFERROR(VLOOKUP(A1473,'Np PL4 Stock'!$A:$U,20,FALSE),""))</f>
        <v/>
      </c>
      <c r="J1473" s="283" t="str">
        <f>IF(ISBLANK(F1473),"",VLOOKUP(LEFT(A1473,5),Unit!A:B,2,FALSE))</f>
        <v/>
      </c>
      <c r="K1473" s="243"/>
      <c r="L1473" s="243"/>
      <c r="M1473" s="291" t="str">
        <f t="shared" si="48"/>
        <v/>
      </c>
      <c r="N1473" s="292" t="str">
        <f>IF(ISBLANK(D1473),"",IFERROR(IF(VLOOKUP(A1473,'Np PL4 Stock'!A:J,10,FALSE)="Np4",D1473-VLOOKUP(A1473,'Np PL4 Stock'!A:E,5,FALSE),D1473-1-VLOOKUP(A1473,'Np PL4 Stock'!A:E,5,FALSE)),""))</f>
        <v/>
      </c>
      <c r="O1473" s="345"/>
      <c r="P1473" s="290"/>
      <c r="Q1473" s="300"/>
      <c r="R1473" s="336"/>
      <c r="S1473" s="301"/>
      <c r="T1473" s="301"/>
      <c r="U1473" s="336"/>
      <c r="V1473" s="354"/>
      <c r="W1473" s="355"/>
      <c r="X1473" s="349"/>
      <c r="Y1473" s="313" t="str">
        <f>IF(ISBLANK(X1473),"",IFERROR(IF(VLOOKUP(A1473,'Np PL4 Stock'!A:J,10,FALSE)="Np4",X1473-VLOOKUP(A1473,'Np PL4 Stock'!A:E,5,FALSE),X1473-1-VLOOKUP(A1473,'Np PL4 Stock'!A:E,5,FALSE)),""))</f>
        <v/>
      </c>
      <c r="Z1473" s="325"/>
      <c r="AA1473" s="315"/>
      <c r="AB1473" s="316"/>
      <c r="AC1473" s="317" t="str">
        <f>IF(ISBLANK(AB1473),"",IFERROR(IF(VLOOKUP(A1473,'Np PL4 Stock'!A:J,10,FALSE)="Np4",AB1473-VLOOKUP(A1473,'Np PL4 Stock'!A:E,5,FALSE),AB1473-1-VLOOKUP(A1473,'Np PL4 Stock'!A:E,5,FALSE)),""))</f>
        <v/>
      </c>
      <c r="AD1473" s="290"/>
      <c r="AE1473" s="300"/>
      <c r="AF1473" s="323"/>
      <c r="AG1473" s="335"/>
      <c r="AH1473" s="336"/>
      <c r="AI1473" s="335"/>
      <c r="AJ1473" s="326"/>
      <c r="AK1473" s="334"/>
    </row>
    <row r="1474" spans="1:37">
      <c r="A1474" s="280" t="str">
        <f t="shared" si="47"/>
        <v/>
      </c>
      <c r="B1474" s="281"/>
      <c r="C1474" s="282"/>
      <c r="D1474" s="282"/>
      <c r="E1474" s="243"/>
      <c r="F1474" s="244"/>
      <c r="G1474" s="243"/>
      <c r="H1474" s="283" t="str">
        <f>IF(ISBLANK(F1474),"",IFERROR(VLOOKUP(A1474,'Np PL4 Stock'!$A:$U,20,FALSE),""))</f>
        <v/>
      </c>
      <c r="J1474" s="283" t="str">
        <f>IF(ISBLANK(F1474),"",VLOOKUP(LEFT(A1474,5),Unit!A:B,2,FALSE))</f>
        <v/>
      </c>
      <c r="K1474" s="243"/>
      <c r="L1474" s="243"/>
      <c r="M1474" s="291" t="str">
        <f t="shared" si="48"/>
        <v/>
      </c>
      <c r="N1474" s="292" t="str">
        <f>IF(ISBLANK(D1474),"",IFERROR(IF(VLOOKUP(A1474,'Np PL4 Stock'!A:J,10,FALSE)="Np4",D1474-VLOOKUP(A1474,'Np PL4 Stock'!A:E,5,FALSE),D1474-1-VLOOKUP(A1474,'Np PL4 Stock'!A:E,5,FALSE)),""))</f>
        <v/>
      </c>
      <c r="O1474" s="345"/>
      <c r="P1474" s="290"/>
      <c r="Q1474" s="300"/>
      <c r="R1474" s="336"/>
      <c r="S1474" s="301"/>
      <c r="T1474" s="301"/>
      <c r="U1474" s="336"/>
      <c r="V1474" s="354"/>
      <c r="W1474" s="355"/>
      <c r="X1474" s="349"/>
      <c r="Y1474" s="313" t="str">
        <f>IF(ISBLANK(X1474),"",IFERROR(IF(VLOOKUP(A1474,'Np PL4 Stock'!A:J,10,FALSE)="Np4",X1474-VLOOKUP(A1474,'Np PL4 Stock'!A:E,5,FALSE),X1474-1-VLOOKUP(A1474,'Np PL4 Stock'!A:E,5,FALSE)),""))</f>
        <v/>
      </c>
      <c r="Z1474" s="325"/>
      <c r="AA1474" s="315"/>
      <c r="AB1474" s="316"/>
      <c r="AC1474" s="317" t="str">
        <f>IF(ISBLANK(AB1474),"",IFERROR(IF(VLOOKUP(A1474,'Np PL4 Stock'!A:J,10,FALSE)="Np4",AB1474-VLOOKUP(A1474,'Np PL4 Stock'!A:E,5,FALSE),AB1474-1-VLOOKUP(A1474,'Np PL4 Stock'!A:E,5,FALSE)),""))</f>
        <v/>
      </c>
      <c r="AD1474" s="290"/>
      <c r="AE1474" s="300"/>
      <c r="AF1474" s="323"/>
      <c r="AG1474" s="335"/>
      <c r="AH1474" s="336"/>
      <c r="AI1474" s="335"/>
      <c r="AJ1474" s="326"/>
      <c r="AK1474" s="334"/>
    </row>
    <row r="1475" spans="1:37">
      <c r="A1475" s="280" t="str">
        <f t="shared" ref="A1475:A1538" si="49">IF(ISBLANK(F1475),"",F1475&amp;"-"&amp;IF(OR(LEN(G1475)=1,LEN(G1475)=4),"0"&amp;G1475,G1475)&amp;"-"&amp;IF(OR(LEN(E1475)=1,LEN(E1475)=4),"0"&amp;E1475,E1475))</f>
        <v/>
      </c>
      <c r="B1475" s="281"/>
      <c r="C1475" s="282"/>
      <c r="D1475" s="282"/>
      <c r="E1475" s="243"/>
      <c r="F1475" s="244"/>
      <c r="G1475" s="243"/>
      <c r="H1475" s="283" t="str">
        <f>IF(ISBLANK(F1475),"",IFERROR(VLOOKUP(A1475,'Np PL4 Stock'!$A:$U,20,FALSE),""))</f>
        <v/>
      </c>
      <c r="J1475" s="283" t="str">
        <f>IF(ISBLANK(F1475),"",VLOOKUP(LEFT(A1475,5),Unit!A:B,2,FALSE))</f>
        <v/>
      </c>
      <c r="K1475" s="243"/>
      <c r="L1475" s="243"/>
      <c r="M1475" s="291" t="str">
        <f t="shared" ref="M1475:M1538" si="50">IFERROR((K1475/J1475*1000),"")</f>
        <v/>
      </c>
      <c r="N1475" s="292" t="str">
        <f>IF(ISBLANK(D1475),"",IFERROR(IF(VLOOKUP(A1475,'Np PL4 Stock'!A:J,10,FALSE)="Np4",D1475-VLOOKUP(A1475,'Np PL4 Stock'!A:E,5,FALSE),D1475-1-VLOOKUP(A1475,'Np PL4 Stock'!A:E,5,FALSE)),""))</f>
        <v/>
      </c>
      <c r="O1475" s="345"/>
      <c r="P1475" s="290"/>
      <c r="Q1475" s="300"/>
      <c r="R1475" s="336"/>
      <c r="S1475" s="301"/>
      <c r="T1475" s="301"/>
      <c r="U1475" s="336"/>
      <c r="V1475" s="354"/>
      <c r="W1475" s="355"/>
      <c r="X1475" s="349"/>
      <c r="Y1475" s="313" t="str">
        <f>IF(ISBLANK(X1475),"",IFERROR(IF(VLOOKUP(A1475,'Np PL4 Stock'!A:J,10,FALSE)="Np4",X1475-VLOOKUP(A1475,'Np PL4 Stock'!A:E,5,FALSE),X1475-1-VLOOKUP(A1475,'Np PL4 Stock'!A:E,5,FALSE)),""))</f>
        <v/>
      </c>
      <c r="Z1475" s="325"/>
      <c r="AA1475" s="315"/>
      <c r="AB1475" s="316"/>
      <c r="AC1475" s="317" t="str">
        <f>IF(ISBLANK(AB1475),"",IFERROR(IF(VLOOKUP(A1475,'Np PL4 Stock'!A:J,10,FALSE)="Np4",AB1475-VLOOKUP(A1475,'Np PL4 Stock'!A:E,5,FALSE),AB1475-1-VLOOKUP(A1475,'Np PL4 Stock'!A:E,5,FALSE)),""))</f>
        <v/>
      </c>
      <c r="AD1475" s="290"/>
      <c r="AE1475" s="300"/>
      <c r="AF1475" s="323"/>
      <c r="AG1475" s="335"/>
      <c r="AH1475" s="336"/>
      <c r="AI1475" s="335"/>
      <c r="AJ1475" s="326"/>
      <c r="AK1475" s="334"/>
    </row>
    <row r="1476" spans="1:37">
      <c r="A1476" s="280" t="str">
        <f t="shared" si="49"/>
        <v/>
      </c>
      <c r="B1476" s="281"/>
      <c r="C1476" s="282"/>
      <c r="D1476" s="282"/>
      <c r="E1476" s="243"/>
      <c r="F1476" s="244"/>
      <c r="G1476" s="243"/>
      <c r="H1476" s="283" t="str">
        <f>IF(ISBLANK(F1476),"",IFERROR(VLOOKUP(A1476,'Np PL4 Stock'!$A:$U,20,FALSE),""))</f>
        <v/>
      </c>
      <c r="J1476" s="283" t="str">
        <f>IF(ISBLANK(F1476),"",VLOOKUP(LEFT(A1476,5),Unit!A:B,2,FALSE))</f>
        <v/>
      </c>
      <c r="K1476" s="243"/>
      <c r="L1476" s="243"/>
      <c r="M1476" s="291" t="str">
        <f t="shared" si="50"/>
        <v/>
      </c>
      <c r="N1476" s="292" t="str">
        <f>IF(ISBLANK(D1476),"",IFERROR(IF(VLOOKUP(A1476,'Np PL4 Stock'!A:J,10,FALSE)="Np4",D1476-VLOOKUP(A1476,'Np PL4 Stock'!A:E,5,FALSE),D1476-1-VLOOKUP(A1476,'Np PL4 Stock'!A:E,5,FALSE)),""))</f>
        <v/>
      </c>
      <c r="O1476" s="345"/>
      <c r="P1476" s="290"/>
      <c r="Q1476" s="300"/>
      <c r="R1476" s="336"/>
      <c r="S1476" s="301"/>
      <c r="T1476" s="301"/>
      <c r="U1476" s="336"/>
      <c r="V1476" s="354"/>
      <c r="W1476" s="355"/>
      <c r="X1476" s="349"/>
      <c r="Y1476" s="313" t="str">
        <f>IF(ISBLANK(X1476),"",IFERROR(IF(VLOOKUP(A1476,'Np PL4 Stock'!A:J,10,FALSE)="Np4",X1476-VLOOKUP(A1476,'Np PL4 Stock'!A:E,5,FALSE),X1476-1-VLOOKUP(A1476,'Np PL4 Stock'!A:E,5,FALSE)),""))</f>
        <v/>
      </c>
      <c r="Z1476" s="325"/>
      <c r="AA1476" s="315"/>
      <c r="AB1476" s="316"/>
      <c r="AC1476" s="317" t="str">
        <f>IF(ISBLANK(AB1476),"",IFERROR(IF(VLOOKUP(A1476,'Np PL4 Stock'!A:J,10,FALSE)="Np4",AB1476-VLOOKUP(A1476,'Np PL4 Stock'!A:E,5,FALSE),AB1476-1-VLOOKUP(A1476,'Np PL4 Stock'!A:E,5,FALSE)),""))</f>
        <v/>
      </c>
      <c r="AD1476" s="290"/>
      <c r="AE1476" s="300"/>
      <c r="AF1476" s="323"/>
      <c r="AG1476" s="335"/>
      <c r="AH1476" s="336"/>
      <c r="AI1476" s="335"/>
      <c r="AJ1476" s="326"/>
      <c r="AK1476" s="334"/>
    </row>
    <row r="1477" spans="1:37">
      <c r="A1477" s="280" t="str">
        <f t="shared" si="49"/>
        <v/>
      </c>
      <c r="B1477" s="281"/>
      <c r="C1477" s="282"/>
      <c r="D1477" s="282"/>
      <c r="E1477" s="243"/>
      <c r="F1477" s="244"/>
      <c r="G1477" s="243"/>
      <c r="H1477" s="283" t="str">
        <f>IF(ISBLANK(F1477),"",IFERROR(VLOOKUP(A1477,'Np PL4 Stock'!$A:$U,20,FALSE),""))</f>
        <v/>
      </c>
      <c r="J1477" s="283" t="str">
        <f>IF(ISBLANK(F1477),"",VLOOKUP(LEFT(A1477,5),Unit!A:B,2,FALSE))</f>
        <v/>
      </c>
      <c r="K1477" s="243"/>
      <c r="L1477" s="243"/>
      <c r="M1477" s="291" t="str">
        <f t="shared" si="50"/>
        <v/>
      </c>
      <c r="N1477" s="292" t="str">
        <f>IF(ISBLANK(D1477),"",IFERROR(IF(VLOOKUP(A1477,'Np PL4 Stock'!A:J,10,FALSE)="Np4",D1477-VLOOKUP(A1477,'Np PL4 Stock'!A:E,5,FALSE),D1477-1-VLOOKUP(A1477,'Np PL4 Stock'!A:E,5,FALSE)),""))</f>
        <v/>
      </c>
      <c r="O1477" s="345"/>
      <c r="P1477" s="290"/>
      <c r="Q1477" s="300"/>
      <c r="R1477" s="336"/>
      <c r="S1477" s="301"/>
      <c r="T1477" s="301"/>
      <c r="U1477" s="336"/>
      <c r="V1477" s="354"/>
      <c r="W1477" s="355"/>
      <c r="X1477" s="349"/>
      <c r="Y1477" s="313" t="str">
        <f>IF(ISBLANK(X1477),"",IFERROR(IF(VLOOKUP(A1477,'Np PL4 Stock'!A:J,10,FALSE)="Np4",X1477-VLOOKUP(A1477,'Np PL4 Stock'!A:E,5,FALSE),X1477-1-VLOOKUP(A1477,'Np PL4 Stock'!A:E,5,FALSE)),""))</f>
        <v/>
      </c>
      <c r="Z1477" s="325"/>
      <c r="AA1477" s="315"/>
      <c r="AB1477" s="316"/>
      <c r="AC1477" s="317" t="str">
        <f>IF(ISBLANK(AB1477),"",IFERROR(IF(VLOOKUP(A1477,'Np PL4 Stock'!A:J,10,FALSE)="Np4",AB1477-VLOOKUP(A1477,'Np PL4 Stock'!A:E,5,FALSE),AB1477-1-VLOOKUP(A1477,'Np PL4 Stock'!A:E,5,FALSE)),""))</f>
        <v/>
      </c>
      <c r="AD1477" s="290"/>
      <c r="AE1477" s="300"/>
      <c r="AF1477" s="323"/>
      <c r="AG1477" s="335"/>
      <c r="AH1477" s="336"/>
      <c r="AI1477" s="335"/>
      <c r="AJ1477" s="326"/>
      <c r="AK1477" s="334"/>
    </row>
    <row r="1478" spans="1:37">
      <c r="A1478" s="280" t="str">
        <f t="shared" si="49"/>
        <v/>
      </c>
      <c r="B1478" s="281"/>
      <c r="C1478" s="282"/>
      <c r="D1478" s="282"/>
      <c r="E1478" s="243"/>
      <c r="F1478" s="244"/>
      <c r="G1478" s="243"/>
      <c r="H1478" s="283" t="str">
        <f>IF(ISBLANK(F1478),"",IFERROR(VLOOKUP(A1478,'Np PL4 Stock'!$A:$U,20,FALSE),""))</f>
        <v/>
      </c>
      <c r="J1478" s="283" t="str">
        <f>IF(ISBLANK(F1478),"",VLOOKUP(LEFT(A1478,5),Unit!A:B,2,FALSE))</f>
        <v/>
      </c>
      <c r="K1478" s="243"/>
      <c r="L1478" s="243"/>
      <c r="M1478" s="291" t="str">
        <f t="shared" si="50"/>
        <v/>
      </c>
      <c r="N1478" s="292" t="str">
        <f>IF(ISBLANK(D1478),"",IFERROR(IF(VLOOKUP(A1478,'Np PL4 Stock'!A:J,10,FALSE)="Np4",D1478-VLOOKUP(A1478,'Np PL4 Stock'!A:E,5,FALSE),D1478-1-VLOOKUP(A1478,'Np PL4 Stock'!A:E,5,FALSE)),""))</f>
        <v/>
      </c>
      <c r="O1478" s="345"/>
      <c r="P1478" s="290"/>
      <c r="Q1478" s="300"/>
      <c r="R1478" s="336"/>
      <c r="S1478" s="301"/>
      <c r="T1478" s="301"/>
      <c r="U1478" s="336"/>
      <c r="V1478" s="354"/>
      <c r="W1478" s="355"/>
      <c r="X1478" s="349"/>
      <c r="Y1478" s="313" t="str">
        <f>IF(ISBLANK(X1478),"",IFERROR(IF(VLOOKUP(A1478,'Np PL4 Stock'!A:J,10,FALSE)="Np4",X1478-VLOOKUP(A1478,'Np PL4 Stock'!A:E,5,FALSE),X1478-1-VLOOKUP(A1478,'Np PL4 Stock'!A:E,5,FALSE)),""))</f>
        <v/>
      </c>
      <c r="Z1478" s="325"/>
      <c r="AA1478" s="315"/>
      <c r="AB1478" s="316"/>
      <c r="AC1478" s="317" t="str">
        <f>IF(ISBLANK(AB1478),"",IFERROR(IF(VLOOKUP(A1478,'Np PL4 Stock'!A:J,10,FALSE)="Np4",AB1478-VLOOKUP(A1478,'Np PL4 Stock'!A:E,5,FALSE),AB1478-1-VLOOKUP(A1478,'Np PL4 Stock'!A:E,5,FALSE)),""))</f>
        <v/>
      </c>
      <c r="AD1478" s="290"/>
      <c r="AE1478" s="300"/>
      <c r="AF1478" s="323"/>
      <c r="AG1478" s="335"/>
      <c r="AH1478" s="336"/>
      <c r="AI1478" s="335"/>
      <c r="AJ1478" s="326"/>
      <c r="AK1478" s="334"/>
    </row>
    <row r="1479" spans="1:37">
      <c r="A1479" s="280" t="str">
        <f t="shared" si="49"/>
        <v/>
      </c>
      <c r="B1479" s="281"/>
      <c r="C1479" s="282"/>
      <c r="D1479" s="282"/>
      <c r="E1479" s="243"/>
      <c r="F1479" s="244"/>
      <c r="G1479" s="243"/>
      <c r="H1479" s="283" t="str">
        <f>IF(ISBLANK(F1479),"",IFERROR(VLOOKUP(A1479,'Np PL4 Stock'!$A:$U,20,FALSE),""))</f>
        <v/>
      </c>
      <c r="J1479" s="283" t="str">
        <f>IF(ISBLANK(F1479),"",VLOOKUP(LEFT(A1479,5),Unit!A:B,2,FALSE))</f>
        <v/>
      </c>
      <c r="K1479" s="243"/>
      <c r="L1479" s="243"/>
      <c r="M1479" s="291" t="str">
        <f t="shared" si="50"/>
        <v/>
      </c>
      <c r="N1479" s="292" t="str">
        <f>IF(ISBLANK(D1479),"",IFERROR(IF(VLOOKUP(A1479,'Np PL4 Stock'!A:J,10,FALSE)="Np4",D1479-VLOOKUP(A1479,'Np PL4 Stock'!A:E,5,FALSE),D1479-1-VLOOKUP(A1479,'Np PL4 Stock'!A:E,5,FALSE)),""))</f>
        <v/>
      </c>
      <c r="O1479" s="345"/>
      <c r="P1479" s="290"/>
      <c r="Q1479" s="300"/>
      <c r="R1479" s="336"/>
      <c r="S1479" s="301"/>
      <c r="T1479" s="301"/>
      <c r="U1479" s="336"/>
      <c r="V1479" s="354"/>
      <c r="W1479" s="355"/>
      <c r="X1479" s="349"/>
      <c r="Y1479" s="313" t="str">
        <f>IF(ISBLANK(X1479),"",IFERROR(IF(VLOOKUP(A1479,'Np PL4 Stock'!A:J,10,FALSE)="Np4",X1479-VLOOKUP(A1479,'Np PL4 Stock'!A:E,5,FALSE),X1479-1-VLOOKUP(A1479,'Np PL4 Stock'!A:E,5,FALSE)),""))</f>
        <v/>
      </c>
      <c r="Z1479" s="325"/>
      <c r="AA1479" s="315"/>
      <c r="AB1479" s="316"/>
      <c r="AC1479" s="317" t="str">
        <f>IF(ISBLANK(AB1479),"",IFERROR(IF(VLOOKUP(A1479,'Np PL4 Stock'!A:J,10,FALSE)="Np4",AB1479-VLOOKUP(A1479,'Np PL4 Stock'!A:E,5,FALSE),AB1479-1-VLOOKUP(A1479,'Np PL4 Stock'!A:E,5,FALSE)),""))</f>
        <v/>
      </c>
      <c r="AD1479" s="290"/>
      <c r="AE1479" s="300"/>
      <c r="AF1479" s="323"/>
      <c r="AG1479" s="335"/>
      <c r="AH1479" s="336"/>
      <c r="AI1479" s="335"/>
      <c r="AJ1479" s="326"/>
      <c r="AK1479" s="334"/>
    </row>
    <row r="1480" spans="1:37">
      <c r="A1480" s="280" t="str">
        <f t="shared" si="49"/>
        <v/>
      </c>
      <c r="B1480" s="281"/>
      <c r="C1480" s="282"/>
      <c r="D1480" s="282"/>
      <c r="E1480" s="243"/>
      <c r="F1480" s="244"/>
      <c r="G1480" s="243"/>
      <c r="H1480" s="283" t="str">
        <f>IF(ISBLANK(F1480),"",IFERROR(VLOOKUP(A1480,'Np PL4 Stock'!$A:$U,20,FALSE),""))</f>
        <v/>
      </c>
      <c r="J1480" s="283" t="str">
        <f>IF(ISBLANK(F1480),"",VLOOKUP(LEFT(A1480,5),Unit!A:B,2,FALSE))</f>
        <v/>
      </c>
      <c r="K1480" s="243"/>
      <c r="L1480" s="243"/>
      <c r="M1480" s="291" t="str">
        <f t="shared" si="50"/>
        <v/>
      </c>
      <c r="N1480" s="292" t="str">
        <f>IF(ISBLANK(D1480),"",IFERROR(IF(VLOOKUP(A1480,'Np PL4 Stock'!A:J,10,FALSE)="Np4",D1480-VLOOKUP(A1480,'Np PL4 Stock'!A:E,5,FALSE),D1480-1-VLOOKUP(A1480,'Np PL4 Stock'!A:E,5,FALSE)),""))</f>
        <v/>
      </c>
      <c r="O1480" s="345"/>
      <c r="P1480" s="290"/>
      <c r="Q1480" s="300"/>
      <c r="R1480" s="336"/>
      <c r="S1480" s="301"/>
      <c r="T1480" s="301"/>
      <c r="U1480" s="336"/>
      <c r="V1480" s="354"/>
      <c r="W1480" s="355"/>
      <c r="X1480" s="349"/>
      <c r="Y1480" s="313" t="str">
        <f>IF(ISBLANK(X1480),"",IFERROR(IF(VLOOKUP(A1480,'Np PL4 Stock'!A:J,10,FALSE)="Np4",X1480-VLOOKUP(A1480,'Np PL4 Stock'!A:E,5,FALSE),X1480-1-VLOOKUP(A1480,'Np PL4 Stock'!A:E,5,FALSE)),""))</f>
        <v/>
      </c>
      <c r="Z1480" s="325"/>
      <c r="AA1480" s="315"/>
      <c r="AB1480" s="316"/>
      <c r="AC1480" s="317" t="str">
        <f>IF(ISBLANK(AB1480),"",IFERROR(IF(VLOOKUP(A1480,'Np PL4 Stock'!A:J,10,FALSE)="Np4",AB1480-VLOOKUP(A1480,'Np PL4 Stock'!A:E,5,FALSE),AB1480-1-VLOOKUP(A1480,'Np PL4 Stock'!A:E,5,FALSE)),""))</f>
        <v/>
      </c>
      <c r="AD1480" s="290"/>
      <c r="AE1480" s="300"/>
      <c r="AF1480" s="323"/>
      <c r="AG1480" s="335"/>
      <c r="AH1480" s="336"/>
      <c r="AI1480" s="335"/>
      <c r="AJ1480" s="326"/>
      <c r="AK1480" s="334"/>
    </row>
    <row r="1481" spans="1:37">
      <c r="A1481" s="280" t="str">
        <f t="shared" si="49"/>
        <v/>
      </c>
      <c r="B1481" s="281"/>
      <c r="C1481" s="282"/>
      <c r="D1481" s="282"/>
      <c r="E1481" s="243"/>
      <c r="F1481" s="244"/>
      <c r="G1481" s="243"/>
      <c r="H1481" s="283" t="str">
        <f>IF(ISBLANK(F1481),"",IFERROR(VLOOKUP(A1481,'Np PL4 Stock'!$A:$U,20,FALSE),""))</f>
        <v/>
      </c>
      <c r="J1481" s="283" t="str">
        <f>IF(ISBLANK(F1481),"",VLOOKUP(LEFT(A1481,5),Unit!A:B,2,FALSE))</f>
        <v/>
      </c>
      <c r="K1481" s="243"/>
      <c r="L1481" s="243"/>
      <c r="M1481" s="291" t="str">
        <f t="shared" si="50"/>
        <v/>
      </c>
      <c r="N1481" s="292" t="str">
        <f>IF(ISBLANK(D1481),"",IFERROR(IF(VLOOKUP(A1481,'Np PL4 Stock'!A:J,10,FALSE)="Np4",D1481-VLOOKUP(A1481,'Np PL4 Stock'!A:E,5,FALSE),D1481-1-VLOOKUP(A1481,'Np PL4 Stock'!A:E,5,FALSE)),""))</f>
        <v/>
      </c>
      <c r="O1481" s="345"/>
      <c r="P1481" s="290"/>
      <c r="Q1481" s="300"/>
      <c r="R1481" s="336"/>
      <c r="S1481" s="301"/>
      <c r="T1481" s="301"/>
      <c r="U1481" s="336"/>
      <c r="V1481" s="354"/>
      <c r="W1481" s="355"/>
      <c r="X1481" s="349"/>
      <c r="Y1481" s="313" t="str">
        <f>IF(ISBLANK(X1481),"",IFERROR(IF(VLOOKUP(A1481,'Np PL4 Stock'!A:J,10,FALSE)="Np4",X1481-VLOOKUP(A1481,'Np PL4 Stock'!A:E,5,FALSE),X1481-1-VLOOKUP(A1481,'Np PL4 Stock'!A:E,5,FALSE)),""))</f>
        <v/>
      </c>
      <c r="Z1481" s="325"/>
      <c r="AA1481" s="315"/>
      <c r="AB1481" s="316"/>
      <c r="AC1481" s="317" t="str">
        <f>IF(ISBLANK(AB1481),"",IFERROR(IF(VLOOKUP(A1481,'Np PL4 Stock'!A:J,10,FALSE)="Np4",AB1481-VLOOKUP(A1481,'Np PL4 Stock'!A:E,5,FALSE),AB1481-1-VLOOKUP(A1481,'Np PL4 Stock'!A:E,5,FALSE)),""))</f>
        <v/>
      </c>
      <c r="AD1481" s="290"/>
      <c r="AE1481" s="300"/>
      <c r="AF1481" s="323"/>
      <c r="AG1481" s="335"/>
      <c r="AH1481" s="336"/>
      <c r="AI1481" s="335"/>
      <c r="AJ1481" s="326"/>
      <c r="AK1481" s="334"/>
    </row>
    <row r="1482" spans="1:37">
      <c r="A1482" s="280" t="str">
        <f t="shared" si="49"/>
        <v/>
      </c>
      <c r="B1482" s="281"/>
      <c r="C1482" s="282"/>
      <c r="D1482" s="282"/>
      <c r="E1482" s="243"/>
      <c r="F1482" s="244"/>
      <c r="G1482" s="243"/>
      <c r="H1482" s="283" t="str">
        <f>IF(ISBLANK(F1482),"",IFERROR(VLOOKUP(A1482,'Np PL4 Stock'!$A:$U,20,FALSE),""))</f>
        <v/>
      </c>
      <c r="J1482" s="283" t="str">
        <f>IF(ISBLANK(F1482),"",VLOOKUP(LEFT(A1482,5),Unit!A:B,2,FALSE))</f>
        <v/>
      </c>
      <c r="K1482" s="243"/>
      <c r="L1482" s="243"/>
      <c r="M1482" s="291" t="str">
        <f t="shared" si="50"/>
        <v/>
      </c>
      <c r="N1482" s="292" t="str">
        <f>IF(ISBLANK(D1482),"",IFERROR(IF(VLOOKUP(A1482,'Np PL4 Stock'!A:J,10,FALSE)="Np4",D1482-VLOOKUP(A1482,'Np PL4 Stock'!A:E,5,FALSE),D1482-1-VLOOKUP(A1482,'Np PL4 Stock'!A:E,5,FALSE)),""))</f>
        <v/>
      </c>
      <c r="O1482" s="345"/>
      <c r="P1482" s="290"/>
      <c r="Q1482" s="300"/>
      <c r="R1482" s="336"/>
      <c r="S1482" s="301"/>
      <c r="T1482" s="301"/>
      <c r="U1482" s="336"/>
      <c r="V1482" s="354"/>
      <c r="W1482" s="355"/>
      <c r="X1482" s="349"/>
      <c r="Y1482" s="313" t="str">
        <f>IF(ISBLANK(X1482),"",IFERROR(IF(VLOOKUP(A1482,'Np PL4 Stock'!A:J,10,FALSE)="Np4",X1482-VLOOKUP(A1482,'Np PL4 Stock'!A:E,5,FALSE),X1482-1-VLOOKUP(A1482,'Np PL4 Stock'!A:E,5,FALSE)),""))</f>
        <v/>
      </c>
      <c r="Z1482" s="325"/>
      <c r="AA1482" s="315"/>
      <c r="AB1482" s="316"/>
      <c r="AC1482" s="317" t="str">
        <f>IF(ISBLANK(AB1482),"",IFERROR(IF(VLOOKUP(A1482,'Np PL4 Stock'!A:J,10,FALSE)="Np4",AB1482-VLOOKUP(A1482,'Np PL4 Stock'!A:E,5,FALSE),AB1482-1-VLOOKUP(A1482,'Np PL4 Stock'!A:E,5,FALSE)),""))</f>
        <v/>
      </c>
      <c r="AD1482" s="290"/>
      <c r="AE1482" s="300"/>
      <c r="AF1482" s="323"/>
      <c r="AG1482" s="335"/>
      <c r="AH1482" s="336"/>
      <c r="AI1482" s="335"/>
      <c r="AJ1482" s="326"/>
      <c r="AK1482" s="334"/>
    </row>
    <row r="1483" spans="1:37">
      <c r="A1483" s="280" t="str">
        <f t="shared" si="49"/>
        <v/>
      </c>
      <c r="B1483" s="281"/>
      <c r="C1483" s="282"/>
      <c r="D1483" s="282"/>
      <c r="E1483" s="243"/>
      <c r="F1483" s="244"/>
      <c r="G1483" s="243"/>
      <c r="H1483" s="283" t="str">
        <f>IF(ISBLANK(F1483),"",IFERROR(VLOOKUP(A1483,'Np PL4 Stock'!$A:$U,20,FALSE),""))</f>
        <v/>
      </c>
      <c r="J1483" s="283" t="str">
        <f>IF(ISBLANK(F1483),"",VLOOKUP(LEFT(A1483,5),Unit!A:B,2,FALSE))</f>
        <v/>
      </c>
      <c r="K1483" s="243"/>
      <c r="L1483" s="243"/>
      <c r="M1483" s="291" t="str">
        <f t="shared" si="50"/>
        <v/>
      </c>
      <c r="N1483" s="292" t="str">
        <f>IF(ISBLANK(D1483),"",IFERROR(IF(VLOOKUP(A1483,'Np PL4 Stock'!A:J,10,FALSE)="Np4",D1483-VLOOKUP(A1483,'Np PL4 Stock'!A:E,5,FALSE),D1483-1-VLOOKUP(A1483,'Np PL4 Stock'!A:E,5,FALSE)),""))</f>
        <v/>
      </c>
      <c r="O1483" s="345"/>
      <c r="P1483" s="290"/>
      <c r="Q1483" s="300"/>
      <c r="R1483" s="336"/>
      <c r="S1483" s="301"/>
      <c r="T1483" s="301"/>
      <c r="U1483" s="336"/>
      <c r="V1483" s="354"/>
      <c r="W1483" s="355"/>
      <c r="X1483" s="349"/>
      <c r="Y1483" s="313" t="str">
        <f>IF(ISBLANK(X1483),"",IFERROR(IF(VLOOKUP(A1483,'Np PL4 Stock'!A:J,10,FALSE)="Np4",X1483-VLOOKUP(A1483,'Np PL4 Stock'!A:E,5,FALSE),X1483-1-VLOOKUP(A1483,'Np PL4 Stock'!A:E,5,FALSE)),""))</f>
        <v/>
      </c>
      <c r="Z1483" s="325"/>
      <c r="AA1483" s="315"/>
      <c r="AB1483" s="316"/>
      <c r="AC1483" s="317" t="str">
        <f>IF(ISBLANK(AB1483),"",IFERROR(IF(VLOOKUP(A1483,'Np PL4 Stock'!A:J,10,FALSE)="Np4",AB1483-VLOOKUP(A1483,'Np PL4 Stock'!A:E,5,FALSE),AB1483-1-VLOOKUP(A1483,'Np PL4 Stock'!A:E,5,FALSE)),""))</f>
        <v/>
      </c>
      <c r="AD1483" s="290"/>
      <c r="AE1483" s="300"/>
      <c r="AF1483" s="323"/>
      <c r="AG1483" s="335"/>
      <c r="AH1483" s="336"/>
      <c r="AI1483" s="335"/>
      <c r="AJ1483" s="326"/>
      <c r="AK1483" s="334"/>
    </row>
    <row r="1484" spans="1:37">
      <c r="A1484" s="280" t="str">
        <f t="shared" si="49"/>
        <v/>
      </c>
      <c r="B1484" s="281"/>
      <c r="C1484" s="282"/>
      <c r="D1484" s="282"/>
      <c r="E1484" s="243"/>
      <c r="F1484" s="244"/>
      <c r="G1484" s="243"/>
      <c r="H1484" s="283" t="str">
        <f>IF(ISBLANK(F1484),"",IFERROR(VLOOKUP(A1484,'Np PL4 Stock'!$A:$U,20,FALSE),""))</f>
        <v/>
      </c>
      <c r="J1484" s="283" t="str">
        <f>IF(ISBLANK(F1484),"",VLOOKUP(LEFT(A1484,5),Unit!A:B,2,FALSE))</f>
        <v/>
      </c>
      <c r="K1484" s="243"/>
      <c r="L1484" s="243"/>
      <c r="M1484" s="291" t="str">
        <f t="shared" si="50"/>
        <v/>
      </c>
      <c r="N1484" s="292" t="str">
        <f>IF(ISBLANK(D1484),"",IFERROR(IF(VLOOKUP(A1484,'Np PL4 Stock'!A:J,10,FALSE)="Np4",D1484-VLOOKUP(A1484,'Np PL4 Stock'!A:E,5,FALSE),D1484-1-VLOOKUP(A1484,'Np PL4 Stock'!A:E,5,FALSE)),""))</f>
        <v/>
      </c>
      <c r="O1484" s="345"/>
      <c r="P1484" s="290"/>
      <c r="Q1484" s="300"/>
      <c r="R1484" s="336"/>
      <c r="S1484" s="301"/>
      <c r="T1484" s="301"/>
      <c r="U1484" s="336"/>
      <c r="V1484" s="354"/>
      <c r="W1484" s="355"/>
      <c r="X1484" s="349"/>
      <c r="Y1484" s="313" t="str">
        <f>IF(ISBLANK(X1484),"",IFERROR(IF(VLOOKUP(A1484,'Np PL4 Stock'!A:J,10,FALSE)="Np4",X1484-VLOOKUP(A1484,'Np PL4 Stock'!A:E,5,FALSE),X1484-1-VLOOKUP(A1484,'Np PL4 Stock'!A:E,5,FALSE)),""))</f>
        <v/>
      </c>
      <c r="Z1484" s="325"/>
      <c r="AA1484" s="315"/>
      <c r="AB1484" s="316"/>
      <c r="AC1484" s="317" t="str">
        <f>IF(ISBLANK(AB1484),"",IFERROR(IF(VLOOKUP(A1484,'Np PL4 Stock'!A:J,10,FALSE)="Np4",AB1484-VLOOKUP(A1484,'Np PL4 Stock'!A:E,5,FALSE),AB1484-1-VLOOKUP(A1484,'Np PL4 Stock'!A:E,5,FALSE)),""))</f>
        <v/>
      </c>
      <c r="AD1484" s="290"/>
      <c r="AE1484" s="300"/>
      <c r="AF1484" s="323"/>
      <c r="AG1484" s="335"/>
      <c r="AH1484" s="336"/>
      <c r="AI1484" s="335"/>
      <c r="AJ1484" s="326"/>
      <c r="AK1484" s="334"/>
    </row>
    <row r="1485" spans="1:37">
      <c r="A1485" s="280" t="str">
        <f t="shared" si="49"/>
        <v/>
      </c>
      <c r="B1485" s="281"/>
      <c r="C1485" s="282"/>
      <c r="D1485" s="282"/>
      <c r="E1485" s="243"/>
      <c r="F1485" s="244"/>
      <c r="G1485" s="243"/>
      <c r="H1485" s="283" t="str">
        <f>IF(ISBLANK(F1485),"",IFERROR(VLOOKUP(A1485,'Np PL4 Stock'!$A:$U,20,FALSE),""))</f>
        <v/>
      </c>
      <c r="J1485" s="283" t="str">
        <f>IF(ISBLANK(F1485),"",VLOOKUP(LEFT(A1485,5),Unit!A:B,2,FALSE))</f>
        <v/>
      </c>
      <c r="K1485" s="243"/>
      <c r="L1485" s="243"/>
      <c r="M1485" s="291" t="str">
        <f t="shared" si="50"/>
        <v/>
      </c>
      <c r="N1485" s="292" t="str">
        <f>IF(ISBLANK(D1485),"",IFERROR(IF(VLOOKUP(A1485,'Np PL4 Stock'!A:J,10,FALSE)="Np4",D1485-VLOOKUP(A1485,'Np PL4 Stock'!A:E,5,FALSE),D1485-1-VLOOKUP(A1485,'Np PL4 Stock'!A:E,5,FALSE)),""))</f>
        <v/>
      </c>
      <c r="O1485" s="345"/>
      <c r="P1485" s="290"/>
      <c r="Q1485" s="300"/>
      <c r="R1485" s="336"/>
      <c r="S1485" s="301"/>
      <c r="T1485" s="301"/>
      <c r="U1485" s="336"/>
      <c r="V1485" s="354"/>
      <c r="W1485" s="355"/>
      <c r="X1485" s="349"/>
      <c r="Y1485" s="313" t="str">
        <f>IF(ISBLANK(X1485),"",IFERROR(IF(VLOOKUP(A1485,'Np PL4 Stock'!A:J,10,FALSE)="Np4",X1485-VLOOKUP(A1485,'Np PL4 Stock'!A:E,5,FALSE),X1485-1-VLOOKUP(A1485,'Np PL4 Stock'!A:E,5,FALSE)),""))</f>
        <v/>
      </c>
      <c r="Z1485" s="325"/>
      <c r="AA1485" s="315"/>
      <c r="AB1485" s="316"/>
      <c r="AC1485" s="317" t="str">
        <f>IF(ISBLANK(AB1485),"",IFERROR(IF(VLOOKUP(A1485,'Np PL4 Stock'!A:J,10,FALSE)="Np4",AB1485-VLOOKUP(A1485,'Np PL4 Stock'!A:E,5,FALSE),AB1485-1-VLOOKUP(A1485,'Np PL4 Stock'!A:E,5,FALSE)),""))</f>
        <v/>
      </c>
      <c r="AD1485" s="290"/>
      <c r="AE1485" s="300"/>
      <c r="AF1485" s="323"/>
      <c r="AG1485" s="335"/>
      <c r="AH1485" s="336"/>
      <c r="AI1485" s="335"/>
      <c r="AJ1485" s="326"/>
      <c r="AK1485" s="334"/>
    </row>
    <row r="1486" spans="1:37">
      <c r="A1486" s="280" t="str">
        <f t="shared" si="49"/>
        <v/>
      </c>
      <c r="B1486" s="281"/>
      <c r="C1486" s="282"/>
      <c r="D1486" s="282"/>
      <c r="E1486" s="243"/>
      <c r="F1486" s="244"/>
      <c r="G1486" s="243"/>
      <c r="H1486" s="283" t="str">
        <f>IF(ISBLANK(F1486),"",IFERROR(VLOOKUP(A1486,'Np PL4 Stock'!$A:$U,20,FALSE),""))</f>
        <v/>
      </c>
      <c r="J1486" s="283" t="str">
        <f>IF(ISBLANK(F1486),"",VLOOKUP(LEFT(A1486,5),Unit!A:B,2,FALSE))</f>
        <v/>
      </c>
      <c r="K1486" s="243"/>
      <c r="L1486" s="243"/>
      <c r="M1486" s="291" t="str">
        <f t="shared" si="50"/>
        <v/>
      </c>
      <c r="N1486" s="292" t="str">
        <f>IF(ISBLANK(D1486),"",IFERROR(IF(VLOOKUP(A1486,'Np PL4 Stock'!A:J,10,FALSE)="Np4",D1486-VLOOKUP(A1486,'Np PL4 Stock'!A:E,5,FALSE),D1486-1-VLOOKUP(A1486,'Np PL4 Stock'!A:E,5,FALSE)),""))</f>
        <v/>
      </c>
      <c r="O1486" s="345"/>
      <c r="P1486" s="290"/>
      <c r="Q1486" s="300"/>
      <c r="R1486" s="336"/>
      <c r="S1486" s="301"/>
      <c r="T1486" s="301"/>
      <c r="U1486" s="336"/>
      <c r="V1486" s="354"/>
      <c r="W1486" s="355"/>
      <c r="X1486" s="349"/>
      <c r="Y1486" s="313" t="str">
        <f>IF(ISBLANK(X1486),"",IFERROR(IF(VLOOKUP(A1486,'Np PL4 Stock'!A:J,10,FALSE)="Np4",X1486-VLOOKUP(A1486,'Np PL4 Stock'!A:E,5,FALSE),X1486-1-VLOOKUP(A1486,'Np PL4 Stock'!A:E,5,FALSE)),""))</f>
        <v/>
      </c>
      <c r="Z1486" s="325"/>
      <c r="AA1486" s="315"/>
      <c r="AB1486" s="316"/>
      <c r="AC1486" s="317" t="str">
        <f>IF(ISBLANK(AB1486),"",IFERROR(IF(VLOOKUP(A1486,'Np PL4 Stock'!A:J,10,FALSE)="Np4",AB1486-VLOOKUP(A1486,'Np PL4 Stock'!A:E,5,FALSE),AB1486-1-VLOOKUP(A1486,'Np PL4 Stock'!A:E,5,FALSE)),""))</f>
        <v/>
      </c>
      <c r="AD1486" s="290"/>
      <c r="AE1486" s="300"/>
      <c r="AF1486" s="323"/>
      <c r="AG1486" s="335"/>
      <c r="AH1486" s="336"/>
      <c r="AI1486" s="335"/>
      <c r="AJ1486" s="326"/>
      <c r="AK1486" s="334"/>
    </row>
    <row r="1487" spans="1:37">
      <c r="A1487" s="280" t="str">
        <f t="shared" si="49"/>
        <v/>
      </c>
      <c r="B1487" s="281"/>
      <c r="C1487" s="282"/>
      <c r="D1487" s="282"/>
      <c r="E1487" s="243"/>
      <c r="F1487" s="244"/>
      <c r="G1487" s="243"/>
      <c r="H1487" s="283" t="str">
        <f>IF(ISBLANK(F1487),"",IFERROR(VLOOKUP(A1487,'Np PL4 Stock'!$A:$U,20,FALSE),""))</f>
        <v/>
      </c>
      <c r="J1487" s="283" t="str">
        <f>IF(ISBLANK(F1487),"",VLOOKUP(LEFT(A1487,5),Unit!A:B,2,FALSE))</f>
        <v/>
      </c>
      <c r="K1487" s="243"/>
      <c r="L1487" s="243"/>
      <c r="M1487" s="291" t="str">
        <f t="shared" si="50"/>
        <v/>
      </c>
      <c r="N1487" s="292" t="str">
        <f>IF(ISBLANK(D1487),"",IFERROR(IF(VLOOKUP(A1487,'Np PL4 Stock'!A:J,10,FALSE)="Np4",D1487-VLOOKUP(A1487,'Np PL4 Stock'!A:E,5,FALSE),D1487-1-VLOOKUP(A1487,'Np PL4 Stock'!A:E,5,FALSE)),""))</f>
        <v/>
      </c>
      <c r="O1487" s="345"/>
      <c r="P1487" s="290"/>
      <c r="Q1487" s="300"/>
      <c r="R1487" s="336"/>
      <c r="S1487" s="301"/>
      <c r="T1487" s="301"/>
      <c r="U1487" s="336"/>
      <c r="V1487" s="354"/>
      <c r="W1487" s="355"/>
      <c r="X1487" s="349"/>
      <c r="Y1487" s="313" t="str">
        <f>IF(ISBLANK(X1487),"",IFERROR(IF(VLOOKUP(A1487,'Np PL4 Stock'!A:J,10,FALSE)="Np4",X1487-VLOOKUP(A1487,'Np PL4 Stock'!A:E,5,FALSE),X1487-1-VLOOKUP(A1487,'Np PL4 Stock'!A:E,5,FALSE)),""))</f>
        <v/>
      </c>
      <c r="Z1487" s="325"/>
      <c r="AA1487" s="315"/>
      <c r="AB1487" s="316"/>
      <c r="AC1487" s="317" t="str">
        <f>IF(ISBLANK(AB1487),"",IFERROR(IF(VLOOKUP(A1487,'Np PL4 Stock'!A:J,10,FALSE)="Np4",AB1487-VLOOKUP(A1487,'Np PL4 Stock'!A:E,5,FALSE),AB1487-1-VLOOKUP(A1487,'Np PL4 Stock'!A:E,5,FALSE)),""))</f>
        <v/>
      </c>
      <c r="AD1487" s="290"/>
      <c r="AE1487" s="300"/>
      <c r="AF1487" s="323"/>
      <c r="AG1487" s="335"/>
      <c r="AH1487" s="336"/>
      <c r="AI1487" s="335"/>
      <c r="AJ1487" s="326"/>
      <c r="AK1487" s="334"/>
    </row>
    <row r="1488" spans="1:37">
      <c r="A1488" s="280" t="str">
        <f t="shared" si="49"/>
        <v/>
      </c>
      <c r="B1488" s="281"/>
      <c r="C1488" s="282"/>
      <c r="D1488" s="282"/>
      <c r="E1488" s="243"/>
      <c r="F1488" s="244"/>
      <c r="G1488" s="243"/>
      <c r="H1488" s="283" t="str">
        <f>IF(ISBLANK(F1488),"",IFERROR(VLOOKUP(A1488,'Np PL4 Stock'!$A:$U,20,FALSE),""))</f>
        <v/>
      </c>
      <c r="J1488" s="283" t="str">
        <f>IF(ISBLANK(F1488),"",VLOOKUP(LEFT(A1488,5),Unit!A:B,2,FALSE))</f>
        <v/>
      </c>
      <c r="K1488" s="243"/>
      <c r="L1488" s="243"/>
      <c r="M1488" s="291" t="str">
        <f t="shared" si="50"/>
        <v/>
      </c>
      <c r="N1488" s="292" t="str">
        <f>IF(ISBLANK(D1488),"",IFERROR(IF(VLOOKUP(A1488,'Np PL4 Stock'!A:J,10,FALSE)="Np4",D1488-VLOOKUP(A1488,'Np PL4 Stock'!A:E,5,FALSE),D1488-1-VLOOKUP(A1488,'Np PL4 Stock'!A:E,5,FALSE)),""))</f>
        <v/>
      </c>
      <c r="O1488" s="345"/>
      <c r="P1488" s="290"/>
      <c r="Q1488" s="300"/>
      <c r="R1488" s="336"/>
      <c r="S1488" s="301"/>
      <c r="T1488" s="301"/>
      <c r="U1488" s="336"/>
      <c r="V1488" s="354"/>
      <c r="W1488" s="355"/>
      <c r="X1488" s="349"/>
      <c r="Y1488" s="313" t="str">
        <f>IF(ISBLANK(X1488),"",IFERROR(IF(VLOOKUP(A1488,'Np PL4 Stock'!A:J,10,FALSE)="Np4",X1488-VLOOKUP(A1488,'Np PL4 Stock'!A:E,5,FALSE),X1488-1-VLOOKUP(A1488,'Np PL4 Stock'!A:E,5,FALSE)),""))</f>
        <v/>
      </c>
      <c r="Z1488" s="325"/>
      <c r="AA1488" s="315"/>
      <c r="AB1488" s="316"/>
      <c r="AC1488" s="317" t="str">
        <f>IF(ISBLANK(AB1488),"",IFERROR(IF(VLOOKUP(A1488,'Np PL4 Stock'!A:J,10,FALSE)="Np4",AB1488-VLOOKUP(A1488,'Np PL4 Stock'!A:E,5,FALSE),AB1488-1-VLOOKUP(A1488,'Np PL4 Stock'!A:E,5,FALSE)),""))</f>
        <v/>
      </c>
      <c r="AD1488" s="290"/>
      <c r="AE1488" s="300"/>
      <c r="AF1488" s="323"/>
      <c r="AG1488" s="335"/>
      <c r="AH1488" s="336"/>
      <c r="AI1488" s="335"/>
      <c r="AJ1488" s="326"/>
      <c r="AK1488" s="334"/>
    </row>
    <row r="1489" spans="1:37">
      <c r="A1489" s="280" t="str">
        <f t="shared" si="49"/>
        <v/>
      </c>
      <c r="B1489" s="281"/>
      <c r="C1489" s="282"/>
      <c r="D1489" s="282"/>
      <c r="E1489" s="243"/>
      <c r="F1489" s="244"/>
      <c r="G1489" s="243"/>
      <c r="H1489" s="283" t="str">
        <f>IF(ISBLANK(F1489),"",IFERROR(VLOOKUP(A1489,'Np PL4 Stock'!$A:$U,20,FALSE),""))</f>
        <v/>
      </c>
      <c r="J1489" s="283" t="str">
        <f>IF(ISBLANK(F1489),"",VLOOKUP(LEFT(A1489,5),Unit!A:B,2,FALSE))</f>
        <v/>
      </c>
      <c r="K1489" s="243"/>
      <c r="L1489" s="243"/>
      <c r="M1489" s="291" t="str">
        <f t="shared" si="50"/>
        <v/>
      </c>
      <c r="N1489" s="292" t="str">
        <f>IF(ISBLANK(D1489),"",IFERROR(IF(VLOOKUP(A1489,'Np PL4 Stock'!A:J,10,FALSE)="Np4",D1489-VLOOKUP(A1489,'Np PL4 Stock'!A:E,5,FALSE),D1489-1-VLOOKUP(A1489,'Np PL4 Stock'!A:E,5,FALSE)),""))</f>
        <v/>
      </c>
      <c r="O1489" s="345"/>
      <c r="P1489" s="290"/>
      <c r="Q1489" s="300"/>
      <c r="R1489" s="336"/>
      <c r="S1489" s="301"/>
      <c r="T1489" s="301"/>
      <c r="U1489" s="336"/>
      <c r="V1489" s="354"/>
      <c r="W1489" s="355"/>
      <c r="X1489" s="349"/>
      <c r="Y1489" s="313" t="str">
        <f>IF(ISBLANK(X1489),"",IFERROR(IF(VLOOKUP(A1489,'Np PL4 Stock'!A:J,10,FALSE)="Np4",X1489-VLOOKUP(A1489,'Np PL4 Stock'!A:E,5,FALSE),X1489-1-VLOOKUP(A1489,'Np PL4 Stock'!A:E,5,FALSE)),""))</f>
        <v/>
      </c>
      <c r="Z1489" s="325"/>
      <c r="AA1489" s="315"/>
      <c r="AB1489" s="316"/>
      <c r="AC1489" s="317" t="str">
        <f>IF(ISBLANK(AB1489),"",IFERROR(IF(VLOOKUP(A1489,'Np PL4 Stock'!A:J,10,FALSE)="Np4",AB1489-VLOOKUP(A1489,'Np PL4 Stock'!A:E,5,FALSE),AB1489-1-VLOOKUP(A1489,'Np PL4 Stock'!A:E,5,FALSE)),""))</f>
        <v/>
      </c>
      <c r="AD1489" s="290"/>
      <c r="AE1489" s="300"/>
      <c r="AF1489" s="323"/>
      <c r="AG1489" s="335"/>
      <c r="AH1489" s="336"/>
      <c r="AI1489" s="335"/>
      <c r="AJ1489" s="326"/>
      <c r="AK1489" s="334"/>
    </row>
    <row r="1490" spans="1:37">
      <c r="A1490" s="280" t="str">
        <f t="shared" si="49"/>
        <v/>
      </c>
      <c r="B1490" s="281"/>
      <c r="C1490" s="282"/>
      <c r="D1490" s="282"/>
      <c r="E1490" s="243"/>
      <c r="F1490" s="244"/>
      <c r="G1490" s="243"/>
      <c r="H1490" s="283" t="str">
        <f>IF(ISBLANK(F1490),"",IFERROR(VLOOKUP(A1490,'Np PL4 Stock'!$A:$U,20,FALSE),""))</f>
        <v/>
      </c>
      <c r="J1490" s="283" t="str">
        <f>IF(ISBLANK(F1490),"",VLOOKUP(LEFT(A1490,5),Unit!A:B,2,FALSE))</f>
        <v/>
      </c>
      <c r="K1490" s="243"/>
      <c r="L1490" s="243"/>
      <c r="M1490" s="291" t="str">
        <f t="shared" si="50"/>
        <v/>
      </c>
      <c r="N1490" s="292" t="str">
        <f>IF(ISBLANK(D1490),"",IFERROR(IF(VLOOKUP(A1490,'Np PL4 Stock'!A:J,10,FALSE)="Np4",D1490-VLOOKUP(A1490,'Np PL4 Stock'!A:E,5,FALSE),D1490-1-VLOOKUP(A1490,'Np PL4 Stock'!A:E,5,FALSE)),""))</f>
        <v/>
      </c>
      <c r="O1490" s="345"/>
      <c r="P1490" s="290"/>
      <c r="Q1490" s="300"/>
      <c r="R1490" s="336"/>
      <c r="S1490" s="301"/>
      <c r="T1490" s="301"/>
      <c r="U1490" s="336"/>
      <c r="V1490" s="354"/>
      <c r="W1490" s="355"/>
      <c r="X1490" s="349"/>
      <c r="Y1490" s="313" t="str">
        <f>IF(ISBLANK(X1490),"",IFERROR(IF(VLOOKUP(A1490,'Np PL4 Stock'!A:J,10,FALSE)="Np4",X1490-VLOOKUP(A1490,'Np PL4 Stock'!A:E,5,FALSE),X1490-1-VLOOKUP(A1490,'Np PL4 Stock'!A:E,5,FALSE)),""))</f>
        <v/>
      </c>
      <c r="Z1490" s="325"/>
      <c r="AA1490" s="315"/>
      <c r="AB1490" s="316"/>
      <c r="AC1490" s="317" t="str">
        <f>IF(ISBLANK(AB1490),"",IFERROR(IF(VLOOKUP(A1490,'Np PL4 Stock'!A:J,10,FALSE)="Np4",AB1490-VLOOKUP(A1490,'Np PL4 Stock'!A:E,5,FALSE),AB1490-1-VLOOKUP(A1490,'Np PL4 Stock'!A:E,5,FALSE)),""))</f>
        <v/>
      </c>
      <c r="AD1490" s="290"/>
      <c r="AE1490" s="300"/>
      <c r="AF1490" s="323"/>
      <c r="AG1490" s="335"/>
      <c r="AH1490" s="336"/>
      <c r="AI1490" s="335"/>
      <c r="AJ1490" s="326"/>
      <c r="AK1490" s="334"/>
    </row>
    <row r="1491" spans="1:37">
      <c r="A1491" s="280" t="str">
        <f t="shared" si="49"/>
        <v/>
      </c>
      <c r="B1491" s="281"/>
      <c r="C1491" s="282"/>
      <c r="D1491" s="282"/>
      <c r="E1491" s="243"/>
      <c r="F1491" s="244"/>
      <c r="G1491" s="243"/>
      <c r="H1491" s="283" t="str">
        <f>IF(ISBLANK(F1491),"",IFERROR(VLOOKUP(A1491,'Np PL4 Stock'!$A:$U,20,FALSE),""))</f>
        <v/>
      </c>
      <c r="J1491" s="283" t="str">
        <f>IF(ISBLANK(F1491),"",VLOOKUP(LEFT(A1491,5),Unit!A:B,2,FALSE))</f>
        <v/>
      </c>
      <c r="K1491" s="243"/>
      <c r="L1491" s="243"/>
      <c r="M1491" s="291" t="str">
        <f t="shared" si="50"/>
        <v/>
      </c>
      <c r="N1491" s="292" t="str">
        <f>IF(ISBLANK(D1491),"",IFERROR(IF(VLOOKUP(A1491,'Np PL4 Stock'!A:J,10,FALSE)="Np4",D1491-VLOOKUP(A1491,'Np PL4 Stock'!A:E,5,FALSE),D1491-1-VLOOKUP(A1491,'Np PL4 Stock'!A:E,5,FALSE)),""))</f>
        <v/>
      </c>
      <c r="O1491" s="345"/>
      <c r="P1491" s="290"/>
      <c r="Q1491" s="300"/>
      <c r="R1491" s="336"/>
      <c r="S1491" s="301"/>
      <c r="T1491" s="301"/>
      <c r="U1491" s="336"/>
      <c r="V1491" s="354"/>
      <c r="W1491" s="355"/>
      <c r="X1491" s="349"/>
      <c r="Y1491" s="313" t="str">
        <f>IF(ISBLANK(X1491),"",IFERROR(IF(VLOOKUP(A1491,'Np PL4 Stock'!A:J,10,FALSE)="Np4",X1491-VLOOKUP(A1491,'Np PL4 Stock'!A:E,5,FALSE),X1491-1-VLOOKUP(A1491,'Np PL4 Stock'!A:E,5,FALSE)),""))</f>
        <v/>
      </c>
      <c r="Z1491" s="325"/>
      <c r="AA1491" s="315"/>
      <c r="AB1491" s="316"/>
      <c r="AC1491" s="317" t="str">
        <f>IF(ISBLANK(AB1491),"",IFERROR(IF(VLOOKUP(A1491,'Np PL4 Stock'!A:J,10,FALSE)="Np4",AB1491-VLOOKUP(A1491,'Np PL4 Stock'!A:E,5,FALSE),AB1491-1-VLOOKUP(A1491,'Np PL4 Stock'!A:E,5,FALSE)),""))</f>
        <v/>
      </c>
      <c r="AD1491" s="290"/>
      <c r="AE1491" s="300"/>
      <c r="AF1491" s="323"/>
      <c r="AG1491" s="335"/>
      <c r="AH1491" s="336"/>
      <c r="AI1491" s="335"/>
      <c r="AJ1491" s="326"/>
      <c r="AK1491" s="334"/>
    </row>
    <row r="1492" spans="1:37">
      <c r="A1492" s="280" t="str">
        <f t="shared" si="49"/>
        <v/>
      </c>
      <c r="B1492" s="281"/>
      <c r="C1492" s="282"/>
      <c r="D1492" s="282"/>
      <c r="E1492" s="243"/>
      <c r="F1492" s="244"/>
      <c r="G1492" s="243"/>
      <c r="H1492" s="283" t="str">
        <f>IF(ISBLANK(F1492),"",IFERROR(VLOOKUP(A1492,'Np PL4 Stock'!$A:$U,20,FALSE),""))</f>
        <v/>
      </c>
      <c r="J1492" s="283" t="str">
        <f>IF(ISBLANK(F1492),"",VLOOKUP(LEFT(A1492,5),Unit!A:B,2,FALSE))</f>
        <v/>
      </c>
      <c r="K1492" s="243"/>
      <c r="L1492" s="243"/>
      <c r="M1492" s="291" t="str">
        <f t="shared" si="50"/>
        <v/>
      </c>
      <c r="N1492" s="292" t="str">
        <f>IF(ISBLANK(D1492),"",IFERROR(IF(VLOOKUP(A1492,'Np PL4 Stock'!A:J,10,FALSE)="Np4",D1492-VLOOKUP(A1492,'Np PL4 Stock'!A:E,5,FALSE),D1492-1-VLOOKUP(A1492,'Np PL4 Stock'!A:E,5,FALSE)),""))</f>
        <v/>
      </c>
      <c r="O1492" s="345"/>
      <c r="P1492" s="290"/>
      <c r="Q1492" s="300"/>
      <c r="R1492" s="336"/>
      <c r="S1492" s="301"/>
      <c r="T1492" s="301"/>
      <c r="U1492" s="336"/>
      <c r="V1492" s="354"/>
      <c r="W1492" s="355"/>
      <c r="X1492" s="349"/>
      <c r="Y1492" s="313" t="str">
        <f>IF(ISBLANK(X1492),"",IFERROR(IF(VLOOKUP(A1492,'Np PL4 Stock'!A:J,10,FALSE)="Np4",X1492-VLOOKUP(A1492,'Np PL4 Stock'!A:E,5,FALSE),X1492-1-VLOOKUP(A1492,'Np PL4 Stock'!A:E,5,FALSE)),""))</f>
        <v/>
      </c>
      <c r="Z1492" s="325"/>
      <c r="AA1492" s="315"/>
      <c r="AB1492" s="316"/>
      <c r="AC1492" s="317" t="str">
        <f>IF(ISBLANK(AB1492),"",IFERROR(IF(VLOOKUP(A1492,'Np PL4 Stock'!A:J,10,FALSE)="Np4",AB1492-VLOOKUP(A1492,'Np PL4 Stock'!A:E,5,FALSE),AB1492-1-VLOOKUP(A1492,'Np PL4 Stock'!A:E,5,FALSE)),""))</f>
        <v/>
      </c>
      <c r="AD1492" s="290"/>
      <c r="AE1492" s="300"/>
      <c r="AF1492" s="323"/>
      <c r="AG1492" s="335"/>
      <c r="AH1492" s="336"/>
      <c r="AI1492" s="335"/>
      <c r="AJ1492" s="326"/>
      <c r="AK1492" s="334"/>
    </row>
    <row r="1493" spans="1:37">
      <c r="A1493" s="280" t="str">
        <f t="shared" si="49"/>
        <v/>
      </c>
      <c r="B1493" s="281"/>
      <c r="C1493" s="282"/>
      <c r="D1493" s="282"/>
      <c r="E1493" s="243"/>
      <c r="F1493" s="244"/>
      <c r="G1493" s="243"/>
      <c r="H1493" s="283" t="str">
        <f>IF(ISBLANK(F1493),"",IFERROR(VLOOKUP(A1493,'Np PL4 Stock'!$A:$U,20,FALSE),""))</f>
        <v/>
      </c>
      <c r="J1493" s="283" t="str">
        <f>IF(ISBLANK(F1493),"",VLOOKUP(LEFT(A1493,5),Unit!A:B,2,FALSE))</f>
        <v/>
      </c>
      <c r="K1493" s="243"/>
      <c r="L1493" s="243"/>
      <c r="M1493" s="291" t="str">
        <f t="shared" si="50"/>
        <v/>
      </c>
      <c r="N1493" s="292" t="str">
        <f>IF(ISBLANK(D1493),"",IFERROR(IF(VLOOKUP(A1493,'Np PL4 Stock'!A:J,10,FALSE)="Np4",D1493-VLOOKUP(A1493,'Np PL4 Stock'!A:E,5,FALSE),D1493-1-VLOOKUP(A1493,'Np PL4 Stock'!A:E,5,FALSE)),""))</f>
        <v/>
      </c>
      <c r="O1493" s="345"/>
      <c r="P1493" s="290"/>
      <c r="Q1493" s="300"/>
      <c r="R1493" s="336"/>
      <c r="S1493" s="301"/>
      <c r="T1493" s="301"/>
      <c r="U1493" s="336"/>
      <c r="V1493" s="354"/>
      <c r="W1493" s="355"/>
      <c r="X1493" s="349"/>
      <c r="Y1493" s="313" t="str">
        <f>IF(ISBLANK(X1493),"",IFERROR(IF(VLOOKUP(A1493,'Np PL4 Stock'!A:J,10,FALSE)="Np4",X1493-VLOOKUP(A1493,'Np PL4 Stock'!A:E,5,FALSE),X1493-1-VLOOKUP(A1493,'Np PL4 Stock'!A:E,5,FALSE)),""))</f>
        <v/>
      </c>
      <c r="Z1493" s="325"/>
      <c r="AA1493" s="315"/>
      <c r="AB1493" s="316"/>
      <c r="AC1493" s="317" t="str">
        <f>IF(ISBLANK(AB1493),"",IFERROR(IF(VLOOKUP(A1493,'Np PL4 Stock'!A:J,10,FALSE)="Np4",AB1493-VLOOKUP(A1493,'Np PL4 Stock'!A:E,5,FALSE),AB1493-1-VLOOKUP(A1493,'Np PL4 Stock'!A:E,5,FALSE)),""))</f>
        <v/>
      </c>
      <c r="AD1493" s="290"/>
      <c r="AE1493" s="300"/>
      <c r="AF1493" s="323"/>
      <c r="AG1493" s="335"/>
      <c r="AH1493" s="336"/>
      <c r="AI1493" s="335"/>
      <c r="AJ1493" s="326"/>
      <c r="AK1493" s="334"/>
    </row>
    <row r="1494" spans="1:37">
      <c r="A1494" s="280" t="str">
        <f t="shared" si="49"/>
        <v/>
      </c>
      <c r="B1494" s="281"/>
      <c r="C1494" s="282"/>
      <c r="D1494" s="282"/>
      <c r="E1494" s="243"/>
      <c r="F1494" s="244"/>
      <c r="G1494" s="243"/>
      <c r="H1494" s="283" t="str">
        <f>IF(ISBLANK(F1494),"",IFERROR(VLOOKUP(A1494,'Np PL4 Stock'!$A:$U,20,FALSE),""))</f>
        <v/>
      </c>
      <c r="J1494" s="283" t="str">
        <f>IF(ISBLANK(F1494),"",VLOOKUP(LEFT(A1494,5),Unit!A:B,2,FALSE))</f>
        <v/>
      </c>
      <c r="K1494" s="243"/>
      <c r="L1494" s="243"/>
      <c r="M1494" s="291" t="str">
        <f t="shared" si="50"/>
        <v/>
      </c>
      <c r="N1494" s="292" t="str">
        <f>IF(ISBLANK(D1494),"",IFERROR(IF(VLOOKUP(A1494,'Np PL4 Stock'!A:J,10,FALSE)="Np4",D1494-VLOOKUP(A1494,'Np PL4 Stock'!A:E,5,FALSE),D1494-1-VLOOKUP(A1494,'Np PL4 Stock'!A:E,5,FALSE)),""))</f>
        <v/>
      </c>
      <c r="O1494" s="345"/>
      <c r="P1494" s="290"/>
      <c r="Q1494" s="300"/>
      <c r="R1494" s="336"/>
      <c r="S1494" s="301"/>
      <c r="T1494" s="301"/>
      <c r="U1494" s="336"/>
      <c r="V1494" s="354"/>
      <c r="W1494" s="355"/>
      <c r="X1494" s="349"/>
      <c r="Y1494" s="313" t="str">
        <f>IF(ISBLANK(X1494),"",IFERROR(IF(VLOOKUP(A1494,'Np PL4 Stock'!A:J,10,FALSE)="Np4",X1494-VLOOKUP(A1494,'Np PL4 Stock'!A:E,5,FALSE),X1494-1-VLOOKUP(A1494,'Np PL4 Stock'!A:E,5,FALSE)),""))</f>
        <v/>
      </c>
      <c r="Z1494" s="325"/>
      <c r="AA1494" s="315"/>
      <c r="AB1494" s="316"/>
      <c r="AC1494" s="317" t="str">
        <f>IF(ISBLANK(AB1494),"",IFERROR(IF(VLOOKUP(A1494,'Np PL4 Stock'!A:J,10,FALSE)="Np4",AB1494-VLOOKUP(A1494,'Np PL4 Stock'!A:E,5,FALSE),AB1494-1-VLOOKUP(A1494,'Np PL4 Stock'!A:E,5,FALSE)),""))</f>
        <v/>
      </c>
      <c r="AD1494" s="290"/>
      <c r="AE1494" s="300"/>
      <c r="AF1494" s="323"/>
      <c r="AG1494" s="335"/>
      <c r="AH1494" s="336"/>
      <c r="AI1494" s="335"/>
      <c r="AJ1494" s="326"/>
      <c r="AK1494" s="334"/>
    </row>
    <row r="1495" spans="1:37">
      <c r="A1495" s="280" t="str">
        <f t="shared" si="49"/>
        <v/>
      </c>
      <c r="B1495" s="281"/>
      <c r="C1495" s="282"/>
      <c r="D1495" s="282"/>
      <c r="E1495" s="243"/>
      <c r="F1495" s="244"/>
      <c r="G1495" s="243"/>
      <c r="H1495" s="283" t="str">
        <f>IF(ISBLANK(F1495),"",IFERROR(VLOOKUP(A1495,'Np PL4 Stock'!$A:$U,20,FALSE),""))</f>
        <v/>
      </c>
      <c r="J1495" s="283" t="str">
        <f>IF(ISBLANK(F1495),"",VLOOKUP(LEFT(A1495,5),Unit!A:B,2,FALSE))</f>
        <v/>
      </c>
      <c r="K1495" s="243"/>
      <c r="L1495" s="243"/>
      <c r="M1495" s="291" t="str">
        <f t="shared" si="50"/>
        <v/>
      </c>
      <c r="N1495" s="292" t="str">
        <f>IF(ISBLANK(D1495),"",IFERROR(IF(VLOOKUP(A1495,'Np PL4 Stock'!A:J,10,FALSE)="Np4",D1495-VLOOKUP(A1495,'Np PL4 Stock'!A:E,5,FALSE),D1495-1-VLOOKUP(A1495,'Np PL4 Stock'!A:E,5,FALSE)),""))</f>
        <v/>
      </c>
      <c r="O1495" s="345"/>
      <c r="P1495" s="290"/>
      <c r="Q1495" s="300"/>
      <c r="R1495" s="336"/>
      <c r="S1495" s="301"/>
      <c r="T1495" s="301"/>
      <c r="U1495" s="336"/>
      <c r="V1495" s="354"/>
      <c r="W1495" s="355"/>
      <c r="X1495" s="349"/>
      <c r="Y1495" s="313" t="str">
        <f>IF(ISBLANK(X1495),"",IFERROR(IF(VLOOKUP(A1495,'Np PL4 Stock'!A:J,10,FALSE)="Np4",X1495-VLOOKUP(A1495,'Np PL4 Stock'!A:E,5,FALSE),X1495-1-VLOOKUP(A1495,'Np PL4 Stock'!A:E,5,FALSE)),""))</f>
        <v/>
      </c>
      <c r="Z1495" s="325"/>
      <c r="AA1495" s="315"/>
      <c r="AB1495" s="316"/>
      <c r="AC1495" s="317" t="str">
        <f>IF(ISBLANK(AB1495),"",IFERROR(IF(VLOOKUP(A1495,'Np PL4 Stock'!A:J,10,FALSE)="Np4",AB1495-VLOOKUP(A1495,'Np PL4 Stock'!A:E,5,FALSE),AB1495-1-VLOOKUP(A1495,'Np PL4 Stock'!A:E,5,FALSE)),""))</f>
        <v/>
      </c>
      <c r="AD1495" s="290"/>
      <c r="AE1495" s="300"/>
      <c r="AF1495" s="323"/>
      <c r="AG1495" s="335"/>
      <c r="AH1495" s="336"/>
      <c r="AI1495" s="335"/>
      <c r="AJ1495" s="326"/>
      <c r="AK1495" s="334"/>
    </row>
    <row r="1496" spans="1:37">
      <c r="A1496" s="280" t="str">
        <f t="shared" si="49"/>
        <v/>
      </c>
      <c r="B1496" s="281"/>
      <c r="C1496" s="282"/>
      <c r="D1496" s="282"/>
      <c r="E1496" s="243"/>
      <c r="F1496" s="244"/>
      <c r="G1496" s="243"/>
      <c r="H1496" s="283" t="str">
        <f>IF(ISBLANK(F1496),"",IFERROR(VLOOKUP(A1496,'Np PL4 Stock'!$A:$U,20,FALSE),""))</f>
        <v/>
      </c>
      <c r="J1496" s="283" t="str">
        <f>IF(ISBLANK(F1496),"",VLOOKUP(LEFT(A1496,5),Unit!A:B,2,FALSE))</f>
        <v/>
      </c>
      <c r="K1496" s="243"/>
      <c r="L1496" s="243"/>
      <c r="M1496" s="291" t="str">
        <f t="shared" si="50"/>
        <v/>
      </c>
      <c r="N1496" s="292" t="str">
        <f>IF(ISBLANK(D1496),"",IFERROR(IF(VLOOKUP(A1496,'Np PL4 Stock'!A:J,10,FALSE)="Np4",D1496-VLOOKUP(A1496,'Np PL4 Stock'!A:E,5,FALSE),D1496-1-VLOOKUP(A1496,'Np PL4 Stock'!A:E,5,FALSE)),""))</f>
        <v/>
      </c>
      <c r="O1496" s="345"/>
      <c r="P1496" s="290"/>
      <c r="Q1496" s="300"/>
      <c r="R1496" s="336"/>
      <c r="S1496" s="301"/>
      <c r="T1496" s="301"/>
      <c r="U1496" s="336"/>
      <c r="V1496" s="354"/>
      <c r="W1496" s="355"/>
      <c r="X1496" s="349"/>
      <c r="Y1496" s="313" t="str">
        <f>IF(ISBLANK(X1496),"",IFERROR(IF(VLOOKUP(A1496,'Np PL4 Stock'!A:J,10,FALSE)="Np4",X1496-VLOOKUP(A1496,'Np PL4 Stock'!A:E,5,FALSE),X1496-1-VLOOKUP(A1496,'Np PL4 Stock'!A:E,5,FALSE)),""))</f>
        <v/>
      </c>
      <c r="Z1496" s="325"/>
      <c r="AA1496" s="315"/>
      <c r="AB1496" s="316"/>
      <c r="AC1496" s="317" t="str">
        <f>IF(ISBLANK(AB1496),"",IFERROR(IF(VLOOKUP(A1496,'Np PL4 Stock'!A:J,10,FALSE)="Np4",AB1496-VLOOKUP(A1496,'Np PL4 Stock'!A:E,5,FALSE),AB1496-1-VLOOKUP(A1496,'Np PL4 Stock'!A:E,5,FALSE)),""))</f>
        <v/>
      </c>
      <c r="AD1496" s="290"/>
      <c r="AE1496" s="300"/>
      <c r="AF1496" s="323"/>
      <c r="AG1496" s="335"/>
      <c r="AH1496" s="336"/>
      <c r="AI1496" s="335"/>
      <c r="AJ1496" s="326"/>
      <c r="AK1496" s="334"/>
    </row>
    <row r="1497" spans="1:37">
      <c r="A1497" s="280" t="str">
        <f t="shared" si="49"/>
        <v/>
      </c>
      <c r="B1497" s="281"/>
      <c r="C1497" s="282"/>
      <c r="D1497" s="282"/>
      <c r="E1497" s="243"/>
      <c r="F1497" s="244"/>
      <c r="G1497" s="243"/>
      <c r="H1497" s="283" t="str">
        <f>IF(ISBLANK(F1497),"",IFERROR(VLOOKUP(A1497,'Np PL4 Stock'!$A:$U,20,FALSE),""))</f>
        <v/>
      </c>
      <c r="J1497" s="283" t="str">
        <f>IF(ISBLANK(F1497),"",VLOOKUP(LEFT(A1497,5),Unit!A:B,2,FALSE))</f>
        <v/>
      </c>
      <c r="K1497" s="243"/>
      <c r="L1497" s="243"/>
      <c r="M1497" s="291" t="str">
        <f t="shared" si="50"/>
        <v/>
      </c>
      <c r="N1497" s="292" t="str">
        <f>IF(ISBLANK(D1497),"",IFERROR(IF(VLOOKUP(A1497,'Np PL4 Stock'!A:J,10,FALSE)="Np4",D1497-VLOOKUP(A1497,'Np PL4 Stock'!A:E,5,FALSE),D1497-1-VLOOKUP(A1497,'Np PL4 Stock'!A:E,5,FALSE)),""))</f>
        <v/>
      </c>
      <c r="O1497" s="345"/>
      <c r="P1497" s="290"/>
      <c r="Q1497" s="300"/>
      <c r="R1497" s="336"/>
      <c r="S1497" s="301"/>
      <c r="T1497" s="301"/>
      <c r="U1497" s="336"/>
      <c r="V1497" s="354"/>
      <c r="W1497" s="355"/>
      <c r="X1497" s="349"/>
      <c r="Y1497" s="313" t="str">
        <f>IF(ISBLANK(X1497),"",IFERROR(IF(VLOOKUP(A1497,'Np PL4 Stock'!A:J,10,FALSE)="Np4",X1497-VLOOKUP(A1497,'Np PL4 Stock'!A:E,5,FALSE),X1497-1-VLOOKUP(A1497,'Np PL4 Stock'!A:E,5,FALSE)),""))</f>
        <v/>
      </c>
      <c r="Z1497" s="325"/>
      <c r="AA1497" s="315"/>
      <c r="AB1497" s="316"/>
      <c r="AC1497" s="317" t="str">
        <f>IF(ISBLANK(AB1497),"",IFERROR(IF(VLOOKUP(A1497,'Np PL4 Stock'!A:J,10,FALSE)="Np4",AB1497-VLOOKUP(A1497,'Np PL4 Stock'!A:E,5,FALSE),AB1497-1-VLOOKUP(A1497,'Np PL4 Stock'!A:E,5,FALSE)),""))</f>
        <v/>
      </c>
      <c r="AD1497" s="290"/>
      <c r="AE1497" s="300"/>
      <c r="AF1497" s="323"/>
      <c r="AG1497" s="335"/>
      <c r="AH1497" s="336"/>
      <c r="AI1497" s="335"/>
      <c r="AJ1497" s="326"/>
      <c r="AK1497" s="334"/>
    </row>
    <row r="1498" spans="1:37">
      <c r="A1498" s="280" t="str">
        <f t="shared" si="49"/>
        <v/>
      </c>
      <c r="B1498" s="281"/>
      <c r="C1498" s="282"/>
      <c r="D1498" s="282"/>
      <c r="E1498" s="243"/>
      <c r="F1498" s="244"/>
      <c r="G1498" s="243"/>
      <c r="H1498" s="283" t="str">
        <f>IF(ISBLANK(F1498),"",IFERROR(VLOOKUP(A1498,'Np PL4 Stock'!$A:$U,20,FALSE),""))</f>
        <v/>
      </c>
      <c r="J1498" s="283" t="str">
        <f>IF(ISBLANK(F1498),"",VLOOKUP(LEFT(A1498,5),Unit!A:B,2,FALSE))</f>
        <v/>
      </c>
      <c r="K1498" s="243"/>
      <c r="L1498" s="243"/>
      <c r="M1498" s="291" t="str">
        <f t="shared" si="50"/>
        <v/>
      </c>
      <c r="N1498" s="292" t="str">
        <f>IF(ISBLANK(D1498),"",IFERROR(IF(VLOOKUP(A1498,'Np PL4 Stock'!A:J,10,FALSE)="Np4",D1498-VLOOKUP(A1498,'Np PL4 Stock'!A:E,5,FALSE),D1498-1-VLOOKUP(A1498,'Np PL4 Stock'!A:E,5,FALSE)),""))</f>
        <v/>
      </c>
      <c r="O1498" s="345"/>
      <c r="P1498" s="290"/>
      <c r="Q1498" s="300"/>
      <c r="R1498" s="336"/>
      <c r="S1498" s="301"/>
      <c r="T1498" s="301"/>
      <c r="U1498" s="336"/>
      <c r="V1498" s="354"/>
      <c r="W1498" s="355"/>
      <c r="X1498" s="349"/>
      <c r="Y1498" s="313" t="str">
        <f>IF(ISBLANK(X1498),"",IFERROR(IF(VLOOKUP(A1498,'Np PL4 Stock'!A:J,10,FALSE)="Np4",X1498-VLOOKUP(A1498,'Np PL4 Stock'!A:E,5,FALSE),X1498-1-VLOOKUP(A1498,'Np PL4 Stock'!A:E,5,FALSE)),""))</f>
        <v/>
      </c>
      <c r="Z1498" s="325"/>
      <c r="AA1498" s="315"/>
      <c r="AB1498" s="316"/>
      <c r="AC1498" s="317" t="str">
        <f>IF(ISBLANK(AB1498),"",IFERROR(IF(VLOOKUP(A1498,'Np PL4 Stock'!A:J,10,FALSE)="Np4",AB1498-VLOOKUP(A1498,'Np PL4 Stock'!A:E,5,FALSE),AB1498-1-VLOOKUP(A1498,'Np PL4 Stock'!A:E,5,FALSE)),""))</f>
        <v/>
      </c>
      <c r="AD1498" s="290"/>
      <c r="AE1498" s="300"/>
      <c r="AF1498" s="323"/>
      <c r="AG1498" s="335"/>
      <c r="AH1498" s="336"/>
      <c r="AI1498" s="335"/>
      <c r="AJ1498" s="326"/>
      <c r="AK1498" s="334"/>
    </row>
    <row r="1499" spans="1:37">
      <c r="A1499" s="280" t="str">
        <f t="shared" si="49"/>
        <v/>
      </c>
      <c r="B1499" s="281"/>
      <c r="C1499" s="282"/>
      <c r="D1499" s="282"/>
      <c r="E1499" s="243"/>
      <c r="F1499" s="244"/>
      <c r="G1499" s="243"/>
      <c r="H1499" s="283" t="str">
        <f>IF(ISBLANK(F1499),"",IFERROR(VLOOKUP(A1499,'Np PL4 Stock'!$A:$U,20,FALSE),""))</f>
        <v/>
      </c>
      <c r="J1499" s="283" t="str">
        <f>IF(ISBLANK(F1499),"",VLOOKUP(LEFT(A1499,5),Unit!A:B,2,FALSE))</f>
        <v/>
      </c>
      <c r="K1499" s="243"/>
      <c r="L1499" s="243"/>
      <c r="M1499" s="291" t="str">
        <f t="shared" si="50"/>
        <v/>
      </c>
      <c r="N1499" s="292" t="str">
        <f>IF(ISBLANK(D1499),"",IFERROR(IF(VLOOKUP(A1499,'Np PL4 Stock'!A:J,10,FALSE)="Np4",D1499-VLOOKUP(A1499,'Np PL4 Stock'!A:E,5,FALSE),D1499-1-VLOOKUP(A1499,'Np PL4 Stock'!A:E,5,FALSE)),""))</f>
        <v/>
      </c>
      <c r="O1499" s="345"/>
      <c r="P1499" s="290"/>
      <c r="Q1499" s="300"/>
      <c r="R1499" s="336"/>
      <c r="S1499" s="301"/>
      <c r="T1499" s="301"/>
      <c r="U1499" s="336"/>
      <c r="V1499" s="354"/>
      <c r="W1499" s="355"/>
      <c r="X1499" s="349"/>
      <c r="Y1499" s="313" t="str">
        <f>IF(ISBLANK(X1499),"",IFERROR(IF(VLOOKUP(A1499,'Np PL4 Stock'!A:J,10,FALSE)="Np4",X1499-VLOOKUP(A1499,'Np PL4 Stock'!A:E,5,FALSE),X1499-1-VLOOKUP(A1499,'Np PL4 Stock'!A:E,5,FALSE)),""))</f>
        <v/>
      </c>
      <c r="Z1499" s="325"/>
      <c r="AA1499" s="315"/>
      <c r="AB1499" s="316"/>
      <c r="AC1499" s="317" t="str">
        <f>IF(ISBLANK(AB1499),"",IFERROR(IF(VLOOKUP(A1499,'Np PL4 Stock'!A:J,10,FALSE)="Np4",AB1499-VLOOKUP(A1499,'Np PL4 Stock'!A:E,5,FALSE),AB1499-1-VLOOKUP(A1499,'Np PL4 Stock'!A:E,5,FALSE)),""))</f>
        <v/>
      </c>
      <c r="AD1499" s="290"/>
      <c r="AE1499" s="300"/>
      <c r="AF1499" s="323"/>
      <c r="AG1499" s="335"/>
      <c r="AH1499" s="336"/>
      <c r="AI1499" s="335"/>
      <c r="AJ1499" s="326"/>
      <c r="AK1499" s="334"/>
    </row>
    <row r="1500" spans="1:37">
      <c r="A1500" s="280" t="str">
        <f t="shared" si="49"/>
        <v/>
      </c>
      <c r="B1500" s="281"/>
      <c r="C1500" s="282"/>
      <c r="D1500" s="282"/>
      <c r="E1500" s="243"/>
      <c r="F1500" s="244"/>
      <c r="G1500" s="243"/>
      <c r="H1500" s="283" t="str">
        <f>IF(ISBLANK(F1500),"",IFERROR(VLOOKUP(A1500,'Np PL4 Stock'!$A:$U,20,FALSE),""))</f>
        <v/>
      </c>
      <c r="J1500" s="283" t="str">
        <f>IF(ISBLANK(F1500),"",VLOOKUP(LEFT(A1500,5),Unit!A:B,2,FALSE))</f>
        <v/>
      </c>
      <c r="K1500" s="243"/>
      <c r="L1500" s="243"/>
      <c r="M1500" s="291" t="str">
        <f t="shared" si="50"/>
        <v/>
      </c>
      <c r="N1500" s="292" t="str">
        <f>IF(ISBLANK(D1500),"",IFERROR(IF(VLOOKUP(A1500,'Np PL4 Stock'!A:J,10,FALSE)="Np4",D1500-VLOOKUP(A1500,'Np PL4 Stock'!A:E,5,FALSE),D1500-1-VLOOKUP(A1500,'Np PL4 Stock'!A:E,5,FALSE)),""))</f>
        <v/>
      </c>
      <c r="O1500" s="345"/>
      <c r="P1500" s="290"/>
      <c r="Q1500" s="300"/>
      <c r="R1500" s="336"/>
      <c r="S1500" s="301"/>
      <c r="T1500" s="301"/>
      <c r="U1500" s="336"/>
      <c r="V1500" s="354"/>
      <c r="W1500" s="355"/>
      <c r="X1500" s="349"/>
      <c r="Y1500" s="313" t="str">
        <f>IF(ISBLANK(X1500),"",IFERROR(IF(VLOOKUP(A1500,'Np PL4 Stock'!A:J,10,FALSE)="Np4",X1500-VLOOKUP(A1500,'Np PL4 Stock'!A:E,5,FALSE),X1500-1-VLOOKUP(A1500,'Np PL4 Stock'!A:E,5,FALSE)),""))</f>
        <v/>
      </c>
      <c r="Z1500" s="325"/>
      <c r="AA1500" s="315"/>
      <c r="AB1500" s="316"/>
      <c r="AC1500" s="317" t="str">
        <f>IF(ISBLANK(AB1500),"",IFERROR(IF(VLOOKUP(A1500,'Np PL4 Stock'!A:J,10,FALSE)="Np4",AB1500-VLOOKUP(A1500,'Np PL4 Stock'!A:E,5,FALSE),AB1500-1-VLOOKUP(A1500,'Np PL4 Stock'!A:E,5,FALSE)),""))</f>
        <v/>
      </c>
      <c r="AD1500" s="290"/>
      <c r="AE1500" s="300"/>
      <c r="AF1500" s="323"/>
      <c r="AG1500" s="335"/>
      <c r="AH1500" s="336"/>
      <c r="AI1500" s="335"/>
      <c r="AJ1500" s="326"/>
      <c r="AK1500" s="334"/>
    </row>
    <row r="1501" spans="1:37">
      <c r="A1501" s="280" t="str">
        <f t="shared" si="49"/>
        <v/>
      </c>
      <c r="B1501" s="281"/>
      <c r="C1501" s="282"/>
      <c r="D1501" s="282"/>
      <c r="E1501" s="243"/>
      <c r="F1501" s="244"/>
      <c r="G1501" s="243"/>
      <c r="H1501" s="283" t="str">
        <f>IF(ISBLANK(F1501),"",IFERROR(VLOOKUP(A1501,'Np PL4 Stock'!$A:$U,20,FALSE),""))</f>
        <v/>
      </c>
      <c r="J1501" s="283" t="str">
        <f>IF(ISBLANK(F1501),"",VLOOKUP(LEFT(A1501,5),Unit!A:B,2,FALSE))</f>
        <v/>
      </c>
      <c r="K1501" s="243"/>
      <c r="L1501" s="243"/>
      <c r="M1501" s="291" t="str">
        <f t="shared" si="50"/>
        <v/>
      </c>
      <c r="N1501" s="292" t="str">
        <f>IF(ISBLANK(D1501),"",IFERROR(IF(VLOOKUP(A1501,'Np PL4 Stock'!A:J,10,FALSE)="Np4",D1501-VLOOKUP(A1501,'Np PL4 Stock'!A:E,5,FALSE),D1501-1-VLOOKUP(A1501,'Np PL4 Stock'!A:E,5,FALSE)),""))</f>
        <v/>
      </c>
      <c r="O1501" s="345"/>
      <c r="P1501" s="290"/>
      <c r="Q1501" s="300"/>
      <c r="R1501" s="336"/>
      <c r="S1501" s="301"/>
      <c r="T1501" s="301"/>
      <c r="U1501" s="336"/>
      <c r="V1501" s="354"/>
      <c r="W1501" s="355"/>
      <c r="X1501" s="349"/>
      <c r="Y1501" s="313" t="str">
        <f>IF(ISBLANK(X1501),"",IFERROR(IF(VLOOKUP(A1501,'Np PL4 Stock'!A:J,10,FALSE)="Np4",X1501-VLOOKUP(A1501,'Np PL4 Stock'!A:E,5,FALSE),X1501-1-VLOOKUP(A1501,'Np PL4 Stock'!A:E,5,FALSE)),""))</f>
        <v/>
      </c>
      <c r="Z1501" s="325"/>
      <c r="AA1501" s="315"/>
      <c r="AB1501" s="316"/>
      <c r="AC1501" s="317" t="str">
        <f>IF(ISBLANK(AB1501),"",IFERROR(IF(VLOOKUP(A1501,'Np PL4 Stock'!A:J,10,FALSE)="Np4",AB1501-VLOOKUP(A1501,'Np PL4 Stock'!A:E,5,FALSE),AB1501-1-VLOOKUP(A1501,'Np PL4 Stock'!A:E,5,FALSE)),""))</f>
        <v/>
      </c>
      <c r="AD1501" s="290"/>
      <c r="AE1501" s="300"/>
      <c r="AF1501" s="323"/>
      <c r="AG1501" s="335"/>
      <c r="AH1501" s="336"/>
      <c r="AI1501" s="335"/>
      <c r="AJ1501" s="326"/>
      <c r="AK1501" s="334"/>
    </row>
    <row r="1502" spans="1:37">
      <c r="A1502" s="280" t="str">
        <f t="shared" si="49"/>
        <v/>
      </c>
      <c r="B1502" s="281"/>
      <c r="C1502" s="282"/>
      <c r="D1502" s="282"/>
      <c r="E1502" s="243"/>
      <c r="F1502" s="244"/>
      <c r="G1502" s="243"/>
      <c r="H1502" s="283" t="str">
        <f>IF(ISBLANK(F1502),"",IFERROR(VLOOKUP(A1502,'Np PL4 Stock'!$A:$U,20,FALSE),""))</f>
        <v/>
      </c>
      <c r="J1502" s="283" t="str">
        <f>IF(ISBLANK(F1502),"",VLOOKUP(LEFT(A1502,5),Unit!A:B,2,FALSE))</f>
        <v/>
      </c>
      <c r="K1502" s="243"/>
      <c r="L1502" s="243"/>
      <c r="M1502" s="291" t="str">
        <f t="shared" si="50"/>
        <v/>
      </c>
      <c r="N1502" s="292" t="str">
        <f>IF(ISBLANK(D1502),"",IFERROR(IF(VLOOKUP(A1502,'Np PL4 Stock'!A:J,10,FALSE)="Np4",D1502-VLOOKUP(A1502,'Np PL4 Stock'!A:E,5,FALSE),D1502-1-VLOOKUP(A1502,'Np PL4 Stock'!A:E,5,FALSE)),""))</f>
        <v/>
      </c>
      <c r="O1502" s="345"/>
      <c r="P1502" s="290"/>
      <c r="Q1502" s="300"/>
      <c r="R1502" s="336"/>
      <c r="S1502" s="301"/>
      <c r="T1502" s="301"/>
      <c r="U1502" s="336"/>
      <c r="V1502" s="354"/>
      <c r="W1502" s="355"/>
      <c r="X1502" s="349"/>
      <c r="Y1502" s="313" t="str">
        <f>IF(ISBLANK(X1502),"",IFERROR(IF(VLOOKUP(A1502,'Np PL4 Stock'!A:J,10,FALSE)="Np4",X1502-VLOOKUP(A1502,'Np PL4 Stock'!A:E,5,FALSE),X1502-1-VLOOKUP(A1502,'Np PL4 Stock'!A:E,5,FALSE)),""))</f>
        <v/>
      </c>
      <c r="Z1502" s="325"/>
      <c r="AA1502" s="315"/>
      <c r="AB1502" s="316"/>
      <c r="AC1502" s="317" t="str">
        <f>IF(ISBLANK(AB1502),"",IFERROR(IF(VLOOKUP(A1502,'Np PL4 Stock'!A:J,10,FALSE)="Np4",AB1502-VLOOKUP(A1502,'Np PL4 Stock'!A:E,5,FALSE),AB1502-1-VLOOKUP(A1502,'Np PL4 Stock'!A:E,5,FALSE)),""))</f>
        <v/>
      </c>
      <c r="AD1502" s="290"/>
      <c r="AE1502" s="300"/>
      <c r="AF1502" s="323"/>
      <c r="AG1502" s="335"/>
      <c r="AH1502" s="336"/>
      <c r="AI1502" s="335"/>
      <c r="AJ1502" s="326"/>
      <c r="AK1502" s="334"/>
    </row>
    <row r="1503" spans="1:37">
      <c r="A1503" s="280" t="str">
        <f t="shared" si="49"/>
        <v/>
      </c>
      <c r="B1503" s="281"/>
      <c r="C1503" s="282"/>
      <c r="D1503" s="282"/>
      <c r="E1503" s="243"/>
      <c r="F1503" s="244"/>
      <c r="G1503" s="243"/>
      <c r="H1503" s="283" t="str">
        <f>IF(ISBLANK(F1503),"",IFERROR(VLOOKUP(A1503,'Np PL4 Stock'!$A:$U,20,FALSE),""))</f>
        <v/>
      </c>
      <c r="J1503" s="283" t="str">
        <f>IF(ISBLANK(F1503),"",VLOOKUP(LEFT(A1503,5),Unit!A:B,2,FALSE))</f>
        <v/>
      </c>
      <c r="K1503" s="243"/>
      <c r="L1503" s="243"/>
      <c r="M1503" s="291" t="str">
        <f t="shared" si="50"/>
        <v/>
      </c>
      <c r="N1503" s="292" t="str">
        <f>IF(ISBLANK(D1503),"",IFERROR(IF(VLOOKUP(A1503,'Np PL4 Stock'!A:J,10,FALSE)="Np4",D1503-VLOOKUP(A1503,'Np PL4 Stock'!A:E,5,FALSE),D1503-1-VLOOKUP(A1503,'Np PL4 Stock'!A:E,5,FALSE)),""))</f>
        <v/>
      </c>
      <c r="O1503" s="345"/>
      <c r="P1503" s="290"/>
      <c r="Q1503" s="300"/>
      <c r="R1503" s="336"/>
      <c r="S1503" s="301"/>
      <c r="T1503" s="301"/>
      <c r="U1503" s="336"/>
      <c r="V1503" s="354"/>
      <c r="W1503" s="355"/>
      <c r="X1503" s="349"/>
      <c r="Y1503" s="313" t="str">
        <f>IF(ISBLANK(X1503),"",IFERROR(IF(VLOOKUP(A1503,'Np PL4 Stock'!A:J,10,FALSE)="Np4",X1503-VLOOKUP(A1503,'Np PL4 Stock'!A:E,5,FALSE),X1503-1-VLOOKUP(A1503,'Np PL4 Stock'!A:E,5,FALSE)),""))</f>
        <v/>
      </c>
      <c r="Z1503" s="325"/>
      <c r="AA1503" s="315"/>
      <c r="AB1503" s="316"/>
      <c r="AC1503" s="317" t="str">
        <f>IF(ISBLANK(AB1503),"",IFERROR(IF(VLOOKUP(A1503,'Np PL4 Stock'!A:J,10,FALSE)="Np4",AB1503-VLOOKUP(A1503,'Np PL4 Stock'!A:E,5,FALSE),AB1503-1-VLOOKUP(A1503,'Np PL4 Stock'!A:E,5,FALSE)),""))</f>
        <v/>
      </c>
      <c r="AD1503" s="290"/>
      <c r="AE1503" s="300"/>
      <c r="AF1503" s="323"/>
      <c r="AG1503" s="335"/>
      <c r="AH1503" s="336"/>
      <c r="AI1503" s="335"/>
      <c r="AJ1503" s="326"/>
      <c r="AK1503" s="334"/>
    </row>
    <row r="1504" spans="1:37">
      <c r="A1504" s="280" t="str">
        <f t="shared" si="49"/>
        <v/>
      </c>
      <c r="B1504" s="281"/>
      <c r="C1504" s="282"/>
      <c r="D1504" s="282"/>
      <c r="E1504" s="243"/>
      <c r="F1504" s="244"/>
      <c r="G1504" s="243"/>
      <c r="H1504" s="283" t="str">
        <f>IF(ISBLANK(F1504),"",IFERROR(VLOOKUP(A1504,'Np PL4 Stock'!$A:$U,20,FALSE),""))</f>
        <v/>
      </c>
      <c r="J1504" s="283" t="str">
        <f>IF(ISBLANK(F1504),"",VLOOKUP(LEFT(A1504,5),Unit!A:B,2,FALSE))</f>
        <v/>
      </c>
      <c r="K1504" s="243"/>
      <c r="L1504" s="243"/>
      <c r="M1504" s="291" t="str">
        <f t="shared" si="50"/>
        <v/>
      </c>
      <c r="N1504" s="292" t="str">
        <f>IF(ISBLANK(D1504),"",IFERROR(IF(VLOOKUP(A1504,'Np PL4 Stock'!A:J,10,FALSE)="Np4",D1504-VLOOKUP(A1504,'Np PL4 Stock'!A:E,5,FALSE),D1504-1-VLOOKUP(A1504,'Np PL4 Stock'!A:E,5,FALSE)),""))</f>
        <v/>
      </c>
      <c r="O1504" s="345"/>
      <c r="P1504" s="290"/>
      <c r="Q1504" s="300"/>
      <c r="R1504" s="336"/>
      <c r="S1504" s="301"/>
      <c r="T1504" s="301"/>
      <c r="U1504" s="336"/>
      <c r="V1504" s="354"/>
      <c r="W1504" s="355"/>
      <c r="X1504" s="349"/>
      <c r="Y1504" s="313" t="str">
        <f>IF(ISBLANK(X1504),"",IFERROR(IF(VLOOKUP(A1504,'Np PL4 Stock'!A:J,10,FALSE)="Np4",X1504-VLOOKUP(A1504,'Np PL4 Stock'!A:E,5,FALSE),X1504-1-VLOOKUP(A1504,'Np PL4 Stock'!A:E,5,FALSE)),""))</f>
        <v/>
      </c>
      <c r="Z1504" s="325"/>
      <c r="AA1504" s="315"/>
      <c r="AB1504" s="316"/>
      <c r="AC1504" s="317" t="str">
        <f>IF(ISBLANK(AB1504),"",IFERROR(IF(VLOOKUP(A1504,'Np PL4 Stock'!A:J,10,FALSE)="Np4",AB1504-VLOOKUP(A1504,'Np PL4 Stock'!A:E,5,FALSE),AB1504-1-VLOOKUP(A1504,'Np PL4 Stock'!A:E,5,FALSE)),""))</f>
        <v/>
      </c>
      <c r="AD1504" s="290"/>
      <c r="AE1504" s="300"/>
      <c r="AF1504" s="323"/>
      <c r="AG1504" s="335"/>
      <c r="AH1504" s="336"/>
      <c r="AI1504" s="335"/>
      <c r="AJ1504" s="326"/>
      <c r="AK1504" s="334"/>
    </row>
    <row r="1505" spans="1:37">
      <c r="A1505" s="280" t="str">
        <f t="shared" si="49"/>
        <v/>
      </c>
      <c r="B1505" s="281"/>
      <c r="C1505" s="282"/>
      <c r="D1505" s="282"/>
      <c r="E1505" s="243"/>
      <c r="F1505" s="244"/>
      <c r="G1505" s="243"/>
      <c r="H1505" s="283" t="str">
        <f>IF(ISBLANK(F1505),"",IFERROR(VLOOKUP(A1505,'Np PL4 Stock'!$A:$U,20,FALSE),""))</f>
        <v/>
      </c>
      <c r="J1505" s="283" t="str">
        <f>IF(ISBLANK(F1505),"",VLOOKUP(LEFT(A1505,5),Unit!A:B,2,FALSE))</f>
        <v/>
      </c>
      <c r="K1505" s="243"/>
      <c r="L1505" s="243"/>
      <c r="M1505" s="291" t="str">
        <f t="shared" si="50"/>
        <v/>
      </c>
      <c r="N1505" s="292" t="str">
        <f>IF(ISBLANK(D1505),"",IFERROR(IF(VLOOKUP(A1505,'Np PL4 Stock'!A:J,10,FALSE)="Np4",D1505-VLOOKUP(A1505,'Np PL4 Stock'!A:E,5,FALSE),D1505-1-VLOOKUP(A1505,'Np PL4 Stock'!A:E,5,FALSE)),""))</f>
        <v/>
      </c>
      <c r="O1505" s="345"/>
      <c r="P1505" s="290"/>
      <c r="Q1505" s="300"/>
      <c r="R1505" s="336"/>
      <c r="S1505" s="301"/>
      <c r="T1505" s="301"/>
      <c r="U1505" s="336"/>
      <c r="V1505" s="354"/>
      <c r="W1505" s="355"/>
      <c r="X1505" s="349"/>
      <c r="Y1505" s="313" t="str">
        <f>IF(ISBLANK(X1505),"",IFERROR(IF(VLOOKUP(A1505,'Np PL4 Stock'!A:J,10,FALSE)="Np4",X1505-VLOOKUP(A1505,'Np PL4 Stock'!A:E,5,FALSE),X1505-1-VLOOKUP(A1505,'Np PL4 Stock'!A:E,5,FALSE)),""))</f>
        <v/>
      </c>
      <c r="Z1505" s="325"/>
      <c r="AA1505" s="315"/>
      <c r="AB1505" s="316"/>
      <c r="AC1505" s="317" t="str">
        <f>IF(ISBLANK(AB1505),"",IFERROR(IF(VLOOKUP(A1505,'Np PL4 Stock'!A:J,10,FALSE)="Np4",AB1505-VLOOKUP(A1505,'Np PL4 Stock'!A:E,5,FALSE),AB1505-1-VLOOKUP(A1505,'Np PL4 Stock'!A:E,5,FALSE)),""))</f>
        <v/>
      </c>
      <c r="AD1505" s="290"/>
      <c r="AE1505" s="300"/>
      <c r="AF1505" s="323"/>
      <c r="AG1505" s="335"/>
      <c r="AH1505" s="336"/>
      <c r="AI1505" s="335"/>
      <c r="AJ1505" s="326"/>
      <c r="AK1505" s="334"/>
    </row>
    <row r="1506" spans="1:37">
      <c r="A1506" s="280" t="str">
        <f t="shared" si="49"/>
        <v/>
      </c>
      <c r="B1506" s="281"/>
      <c r="C1506" s="282"/>
      <c r="D1506" s="282"/>
      <c r="E1506" s="243"/>
      <c r="F1506" s="244"/>
      <c r="G1506" s="243"/>
      <c r="H1506" s="283" t="str">
        <f>IF(ISBLANK(F1506),"",IFERROR(VLOOKUP(A1506,'Np PL4 Stock'!$A:$U,20,FALSE),""))</f>
        <v/>
      </c>
      <c r="J1506" s="283" t="str">
        <f>IF(ISBLANK(F1506),"",VLOOKUP(LEFT(A1506,5),Unit!A:B,2,FALSE))</f>
        <v/>
      </c>
      <c r="K1506" s="243"/>
      <c r="L1506" s="243"/>
      <c r="M1506" s="291" t="str">
        <f t="shared" si="50"/>
        <v/>
      </c>
      <c r="N1506" s="292" t="str">
        <f>IF(ISBLANK(D1506),"",IFERROR(IF(VLOOKUP(A1506,'Np PL4 Stock'!A:J,10,FALSE)="Np4",D1506-VLOOKUP(A1506,'Np PL4 Stock'!A:E,5,FALSE),D1506-1-VLOOKUP(A1506,'Np PL4 Stock'!A:E,5,FALSE)),""))</f>
        <v/>
      </c>
      <c r="O1506" s="345"/>
      <c r="P1506" s="290"/>
      <c r="Q1506" s="300"/>
      <c r="R1506" s="336"/>
      <c r="S1506" s="301"/>
      <c r="T1506" s="301"/>
      <c r="U1506" s="336"/>
      <c r="V1506" s="354"/>
      <c r="W1506" s="355"/>
      <c r="X1506" s="349"/>
      <c r="Y1506" s="313" t="str">
        <f>IF(ISBLANK(X1506),"",IFERROR(IF(VLOOKUP(A1506,'Np PL4 Stock'!A:J,10,FALSE)="Np4",X1506-VLOOKUP(A1506,'Np PL4 Stock'!A:E,5,FALSE),X1506-1-VLOOKUP(A1506,'Np PL4 Stock'!A:E,5,FALSE)),""))</f>
        <v/>
      </c>
      <c r="Z1506" s="325"/>
      <c r="AA1506" s="315"/>
      <c r="AB1506" s="316"/>
      <c r="AC1506" s="317" t="str">
        <f>IF(ISBLANK(AB1506),"",IFERROR(IF(VLOOKUP(A1506,'Np PL4 Stock'!A:J,10,FALSE)="Np4",AB1506-VLOOKUP(A1506,'Np PL4 Stock'!A:E,5,FALSE),AB1506-1-VLOOKUP(A1506,'Np PL4 Stock'!A:E,5,FALSE)),""))</f>
        <v/>
      </c>
      <c r="AD1506" s="290"/>
      <c r="AE1506" s="300"/>
      <c r="AF1506" s="323"/>
      <c r="AG1506" s="335"/>
      <c r="AH1506" s="336"/>
      <c r="AI1506" s="335"/>
      <c r="AJ1506" s="326"/>
      <c r="AK1506" s="334"/>
    </row>
    <row r="1507" spans="1:37">
      <c r="A1507" s="280" t="str">
        <f t="shared" si="49"/>
        <v/>
      </c>
      <c r="B1507" s="281"/>
      <c r="C1507" s="282"/>
      <c r="D1507" s="282"/>
      <c r="E1507" s="243"/>
      <c r="F1507" s="244"/>
      <c r="G1507" s="243"/>
      <c r="H1507" s="283" t="str">
        <f>IF(ISBLANK(F1507),"",IFERROR(VLOOKUP(A1507,'Np PL4 Stock'!$A:$U,20,FALSE),""))</f>
        <v/>
      </c>
      <c r="J1507" s="283" t="str">
        <f>IF(ISBLANK(F1507),"",VLOOKUP(LEFT(A1507,5),Unit!A:B,2,FALSE))</f>
        <v/>
      </c>
      <c r="K1507" s="243"/>
      <c r="L1507" s="243"/>
      <c r="M1507" s="291" t="str">
        <f t="shared" si="50"/>
        <v/>
      </c>
      <c r="N1507" s="292" t="str">
        <f>IF(ISBLANK(D1507),"",IFERROR(IF(VLOOKUP(A1507,'Np PL4 Stock'!A:J,10,FALSE)="Np4",D1507-VLOOKUP(A1507,'Np PL4 Stock'!A:E,5,FALSE),D1507-1-VLOOKUP(A1507,'Np PL4 Stock'!A:E,5,FALSE)),""))</f>
        <v/>
      </c>
      <c r="O1507" s="345"/>
      <c r="P1507" s="290"/>
      <c r="Q1507" s="300"/>
      <c r="R1507" s="336"/>
      <c r="S1507" s="301"/>
      <c r="T1507" s="301"/>
      <c r="U1507" s="336"/>
      <c r="V1507" s="354"/>
      <c r="W1507" s="355"/>
      <c r="X1507" s="349"/>
      <c r="Y1507" s="313" t="str">
        <f>IF(ISBLANK(X1507),"",IFERROR(IF(VLOOKUP(A1507,'Np PL4 Stock'!A:J,10,FALSE)="Np4",X1507-VLOOKUP(A1507,'Np PL4 Stock'!A:E,5,FALSE),X1507-1-VLOOKUP(A1507,'Np PL4 Stock'!A:E,5,FALSE)),""))</f>
        <v/>
      </c>
      <c r="Z1507" s="325"/>
      <c r="AA1507" s="315"/>
      <c r="AB1507" s="316"/>
      <c r="AC1507" s="317" t="str">
        <f>IF(ISBLANK(AB1507),"",IFERROR(IF(VLOOKUP(A1507,'Np PL4 Stock'!A:J,10,FALSE)="Np4",AB1507-VLOOKUP(A1507,'Np PL4 Stock'!A:E,5,FALSE),AB1507-1-VLOOKUP(A1507,'Np PL4 Stock'!A:E,5,FALSE)),""))</f>
        <v/>
      </c>
      <c r="AD1507" s="290"/>
      <c r="AE1507" s="300"/>
      <c r="AF1507" s="323"/>
      <c r="AG1507" s="335"/>
      <c r="AH1507" s="336"/>
      <c r="AI1507" s="335"/>
      <c r="AJ1507" s="326"/>
      <c r="AK1507" s="334"/>
    </row>
    <row r="1508" spans="1:37">
      <c r="A1508" s="280" t="str">
        <f t="shared" si="49"/>
        <v/>
      </c>
      <c r="B1508" s="281"/>
      <c r="C1508" s="282"/>
      <c r="D1508" s="282"/>
      <c r="E1508" s="243"/>
      <c r="F1508" s="244"/>
      <c r="G1508" s="243"/>
      <c r="H1508" s="283" t="str">
        <f>IF(ISBLANK(F1508),"",IFERROR(VLOOKUP(A1508,'Np PL4 Stock'!$A:$U,20,FALSE),""))</f>
        <v/>
      </c>
      <c r="J1508" s="283" t="str">
        <f>IF(ISBLANK(F1508),"",VLOOKUP(LEFT(A1508,5),Unit!A:B,2,FALSE))</f>
        <v/>
      </c>
      <c r="K1508" s="243"/>
      <c r="L1508" s="243"/>
      <c r="M1508" s="291" t="str">
        <f t="shared" si="50"/>
        <v/>
      </c>
      <c r="N1508" s="292" t="str">
        <f>IF(ISBLANK(D1508),"",IFERROR(IF(VLOOKUP(A1508,'Np PL4 Stock'!A:J,10,FALSE)="Np4",D1508-VLOOKUP(A1508,'Np PL4 Stock'!A:E,5,FALSE),D1508-1-VLOOKUP(A1508,'Np PL4 Stock'!A:E,5,FALSE)),""))</f>
        <v/>
      </c>
      <c r="O1508" s="345"/>
      <c r="P1508" s="290"/>
      <c r="Q1508" s="300"/>
      <c r="R1508" s="336"/>
      <c r="S1508" s="301"/>
      <c r="T1508" s="301"/>
      <c r="U1508" s="336"/>
      <c r="V1508" s="354"/>
      <c r="W1508" s="355"/>
      <c r="X1508" s="349"/>
      <c r="Y1508" s="313" t="str">
        <f>IF(ISBLANK(X1508),"",IFERROR(IF(VLOOKUP(A1508,'Np PL4 Stock'!A:J,10,FALSE)="Np4",X1508-VLOOKUP(A1508,'Np PL4 Stock'!A:E,5,FALSE),X1508-1-VLOOKUP(A1508,'Np PL4 Stock'!A:E,5,FALSE)),""))</f>
        <v/>
      </c>
      <c r="Z1508" s="325"/>
      <c r="AA1508" s="315"/>
      <c r="AB1508" s="316"/>
      <c r="AC1508" s="317" t="str">
        <f>IF(ISBLANK(AB1508),"",IFERROR(IF(VLOOKUP(A1508,'Np PL4 Stock'!A:J,10,FALSE)="Np4",AB1508-VLOOKUP(A1508,'Np PL4 Stock'!A:E,5,FALSE),AB1508-1-VLOOKUP(A1508,'Np PL4 Stock'!A:E,5,FALSE)),""))</f>
        <v/>
      </c>
      <c r="AD1508" s="290"/>
      <c r="AE1508" s="300"/>
      <c r="AF1508" s="323"/>
      <c r="AG1508" s="335"/>
      <c r="AH1508" s="336"/>
      <c r="AI1508" s="335"/>
      <c r="AJ1508" s="326"/>
      <c r="AK1508" s="334"/>
    </row>
    <row r="1509" spans="1:37">
      <c r="A1509" s="280" t="str">
        <f t="shared" si="49"/>
        <v/>
      </c>
      <c r="B1509" s="281"/>
      <c r="C1509" s="282"/>
      <c r="D1509" s="282"/>
      <c r="E1509" s="243"/>
      <c r="F1509" s="244"/>
      <c r="G1509" s="243"/>
      <c r="H1509" s="283" t="str">
        <f>IF(ISBLANK(F1509),"",IFERROR(VLOOKUP(A1509,'Np PL4 Stock'!$A:$U,20,FALSE),""))</f>
        <v/>
      </c>
      <c r="J1509" s="283" t="str">
        <f>IF(ISBLANK(F1509),"",VLOOKUP(LEFT(A1509,5),Unit!A:B,2,FALSE))</f>
        <v/>
      </c>
      <c r="K1509" s="243"/>
      <c r="L1509" s="243"/>
      <c r="M1509" s="291" t="str">
        <f t="shared" si="50"/>
        <v/>
      </c>
      <c r="N1509" s="292" t="str">
        <f>IF(ISBLANK(D1509),"",IFERROR(IF(VLOOKUP(A1509,'Np PL4 Stock'!A:J,10,FALSE)="Np4",D1509-VLOOKUP(A1509,'Np PL4 Stock'!A:E,5,FALSE),D1509-1-VLOOKUP(A1509,'Np PL4 Stock'!A:E,5,FALSE)),""))</f>
        <v/>
      </c>
      <c r="O1509" s="345"/>
      <c r="P1509" s="290"/>
      <c r="Q1509" s="300"/>
      <c r="R1509" s="336"/>
      <c r="S1509" s="301"/>
      <c r="T1509" s="301"/>
      <c r="U1509" s="336"/>
      <c r="V1509" s="354"/>
      <c r="W1509" s="355"/>
      <c r="X1509" s="349"/>
      <c r="Y1509" s="313" t="str">
        <f>IF(ISBLANK(X1509),"",IFERROR(IF(VLOOKUP(A1509,'Np PL4 Stock'!A:J,10,FALSE)="Np4",X1509-VLOOKUP(A1509,'Np PL4 Stock'!A:E,5,FALSE),X1509-1-VLOOKUP(A1509,'Np PL4 Stock'!A:E,5,FALSE)),""))</f>
        <v/>
      </c>
      <c r="Z1509" s="325"/>
      <c r="AA1509" s="315"/>
      <c r="AB1509" s="316"/>
      <c r="AC1509" s="317" t="str">
        <f>IF(ISBLANK(AB1509),"",IFERROR(IF(VLOOKUP(A1509,'Np PL4 Stock'!A:J,10,FALSE)="Np4",AB1509-VLOOKUP(A1509,'Np PL4 Stock'!A:E,5,FALSE),AB1509-1-VLOOKUP(A1509,'Np PL4 Stock'!A:E,5,FALSE)),""))</f>
        <v/>
      </c>
      <c r="AD1509" s="290"/>
      <c r="AE1509" s="300"/>
      <c r="AF1509" s="323"/>
      <c r="AG1509" s="335"/>
      <c r="AH1509" s="336"/>
      <c r="AI1509" s="335"/>
      <c r="AJ1509" s="326"/>
      <c r="AK1509" s="334"/>
    </row>
    <row r="1510" spans="1:37">
      <c r="A1510" s="280" t="str">
        <f t="shared" si="49"/>
        <v/>
      </c>
      <c r="B1510" s="281"/>
      <c r="C1510" s="282"/>
      <c r="D1510" s="282"/>
      <c r="E1510" s="243"/>
      <c r="F1510" s="244"/>
      <c r="G1510" s="243"/>
      <c r="H1510" s="283" t="str">
        <f>IF(ISBLANK(F1510),"",IFERROR(VLOOKUP(A1510,'Np PL4 Stock'!$A:$U,20,FALSE),""))</f>
        <v/>
      </c>
      <c r="J1510" s="283" t="str">
        <f>IF(ISBLANK(F1510),"",VLOOKUP(LEFT(A1510,5),Unit!A:B,2,FALSE))</f>
        <v/>
      </c>
      <c r="K1510" s="243"/>
      <c r="L1510" s="243"/>
      <c r="M1510" s="291" t="str">
        <f t="shared" si="50"/>
        <v/>
      </c>
      <c r="N1510" s="292" t="str">
        <f>IF(ISBLANK(D1510),"",IFERROR(IF(VLOOKUP(A1510,'Np PL4 Stock'!A:J,10,FALSE)="Np4",D1510-VLOOKUP(A1510,'Np PL4 Stock'!A:E,5,FALSE),D1510-1-VLOOKUP(A1510,'Np PL4 Stock'!A:E,5,FALSE)),""))</f>
        <v/>
      </c>
      <c r="O1510" s="345"/>
      <c r="P1510" s="290"/>
      <c r="Q1510" s="300"/>
      <c r="R1510" s="336"/>
      <c r="S1510" s="301"/>
      <c r="T1510" s="301"/>
      <c r="U1510" s="336"/>
      <c r="V1510" s="354"/>
      <c r="W1510" s="355"/>
      <c r="X1510" s="349"/>
      <c r="Y1510" s="313" t="str">
        <f>IF(ISBLANK(X1510),"",IFERROR(IF(VLOOKUP(A1510,'Np PL4 Stock'!A:J,10,FALSE)="Np4",X1510-VLOOKUP(A1510,'Np PL4 Stock'!A:E,5,FALSE),X1510-1-VLOOKUP(A1510,'Np PL4 Stock'!A:E,5,FALSE)),""))</f>
        <v/>
      </c>
      <c r="Z1510" s="325"/>
      <c r="AA1510" s="315"/>
      <c r="AB1510" s="316"/>
      <c r="AC1510" s="317" t="str">
        <f>IF(ISBLANK(AB1510),"",IFERROR(IF(VLOOKUP(A1510,'Np PL4 Stock'!A:J,10,FALSE)="Np4",AB1510-VLOOKUP(A1510,'Np PL4 Stock'!A:E,5,FALSE),AB1510-1-VLOOKUP(A1510,'Np PL4 Stock'!A:E,5,FALSE)),""))</f>
        <v/>
      </c>
      <c r="AD1510" s="290"/>
      <c r="AE1510" s="300"/>
      <c r="AF1510" s="323"/>
      <c r="AG1510" s="335"/>
      <c r="AH1510" s="336"/>
      <c r="AI1510" s="335"/>
      <c r="AJ1510" s="326"/>
      <c r="AK1510" s="334"/>
    </row>
    <row r="1511" spans="1:37">
      <c r="A1511" s="280" t="str">
        <f t="shared" si="49"/>
        <v/>
      </c>
      <c r="B1511" s="281"/>
      <c r="C1511" s="282"/>
      <c r="D1511" s="282"/>
      <c r="E1511" s="243"/>
      <c r="F1511" s="244"/>
      <c r="G1511" s="243"/>
      <c r="H1511" s="283" t="str">
        <f>IF(ISBLANK(F1511),"",IFERROR(VLOOKUP(A1511,'Np PL4 Stock'!$A:$U,20,FALSE),""))</f>
        <v/>
      </c>
      <c r="J1511" s="283" t="str">
        <f>IF(ISBLANK(F1511),"",VLOOKUP(LEFT(A1511,5),Unit!A:B,2,FALSE))</f>
        <v/>
      </c>
      <c r="K1511" s="243"/>
      <c r="L1511" s="243"/>
      <c r="M1511" s="291" t="str">
        <f t="shared" si="50"/>
        <v/>
      </c>
      <c r="N1511" s="292" t="str">
        <f>IF(ISBLANK(D1511),"",IFERROR(IF(VLOOKUP(A1511,'Np PL4 Stock'!A:J,10,FALSE)="Np4",D1511-VLOOKUP(A1511,'Np PL4 Stock'!A:E,5,FALSE),D1511-1-VLOOKUP(A1511,'Np PL4 Stock'!A:E,5,FALSE)),""))</f>
        <v/>
      </c>
      <c r="O1511" s="345"/>
      <c r="P1511" s="290"/>
      <c r="Q1511" s="300"/>
      <c r="R1511" s="336"/>
      <c r="S1511" s="301"/>
      <c r="T1511" s="301"/>
      <c r="U1511" s="336"/>
      <c r="V1511" s="354"/>
      <c r="W1511" s="355"/>
      <c r="X1511" s="349"/>
      <c r="Y1511" s="313" t="str">
        <f>IF(ISBLANK(X1511),"",IFERROR(IF(VLOOKUP(A1511,'Np PL4 Stock'!A:J,10,FALSE)="Np4",X1511-VLOOKUP(A1511,'Np PL4 Stock'!A:E,5,FALSE),X1511-1-VLOOKUP(A1511,'Np PL4 Stock'!A:E,5,FALSE)),""))</f>
        <v/>
      </c>
      <c r="Z1511" s="325"/>
      <c r="AA1511" s="315"/>
      <c r="AB1511" s="316"/>
      <c r="AC1511" s="317" t="str">
        <f>IF(ISBLANK(AB1511),"",IFERROR(IF(VLOOKUP(A1511,'Np PL4 Stock'!A:J,10,FALSE)="Np4",AB1511-VLOOKUP(A1511,'Np PL4 Stock'!A:E,5,FALSE),AB1511-1-VLOOKUP(A1511,'Np PL4 Stock'!A:E,5,FALSE)),""))</f>
        <v/>
      </c>
      <c r="AD1511" s="290"/>
      <c r="AE1511" s="300"/>
      <c r="AF1511" s="323"/>
      <c r="AG1511" s="335"/>
      <c r="AH1511" s="336"/>
      <c r="AI1511" s="335"/>
      <c r="AJ1511" s="326"/>
      <c r="AK1511" s="334"/>
    </row>
    <row r="1512" spans="1:37">
      <c r="A1512" s="280" t="str">
        <f t="shared" si="49"/>
        <v/>
      </c>
      <c r="B1512" s="281"/>
      <c r="C1512" s="282"/>
      <c r="D1512" s="282"/>
      <c r="E1512" s="243"/>
      <c r="F1512" s="244"/>
      <c r="G1512" s="243"/>
      <c r="H1512" s="283" t="str">
        <f>IF(ISBLANK(F1512),"",IFERROR(VLOOKUP(A1512,'Np PL4 Stock'!$A:$U,20,FALSE),""))</f>
        <v/>
      </c>
      <c r="J1512" s="283" t="str">
        <f>IF(ISBLANK(F1512),"",VLOOKUP(LEFT(A1512,5),Unit!A:B,2,FALSE))</f>
        <v/>
      </c>
      <c r="K1512" s="243"/>
      <c r="L1512" s="243"/>
      <c r="M1512" s="291" t="str">
        <f t="shared" si="50"/>
        <v/>
      </c>
      <c r="N1512" s="292" t="str">
        <f>IF(ISBLANK(D1512),"",IFERROR(IF(VLOOKUP(A1512,'Np PL4 Stock'!A:J,10,FALSE)="Np4",D1512-VLOOKUP(A1512,'Np PL4 Stock'!A:E,5,FALSE),D1512-1-VLOOKUP(A1512,'Np PL4 Stock'!A:E,5,FALSE)),""))</f>
        <v/>
      </c>
      <c r="O1512" s="345"/>
      <c r="P1512" s="290"/>
      <c r="Q1512" s="300"/>
      <c r="R1512" s="336"/>
      <c r="S1512" s="301"/>
      <c r="T1512" s="301"/>
      <c r="U1512" s="336"/>
      <c r="V1512" s="354"/>
      <c r="W1512" s="355"/>
      <c r="X1512" s="349"/>
      <c r="Y1512" s="313" t="str">
        <f>IF(ISBLANK(X1512),"",IFERROR(IF(VLOOKUP(A1512,'Np PL4 Stock'!A:J,10,FALSE)="Np4",X1512-VLOOKUP(A1512,'Np PL4 Stock'!A:E,5,FALSE),X1512-1-VLOOKUP(A1512,'Np PL4 Stock'!A:E,5,FALSE)),""))</f>
        <v/>
      </c>
      <c r="Z1512" s="325"/>
      <c r="AA1512" s="315"/>
      <c r="AB1512" s="316"/>
      <c r="AC1512" s="317" t="str">
        <f>IF(ISBLANK(AB1512),"",IFERROR(IF(VLOOKUP(A1512,'Np PL4 Stock'!A:J,10,FALSE)="Np4",AB1512-VLOOKUP(A1512,'Np PL4 Stock'!A:E,5,FALSE),AB1512-1-VLOOKUP(A1512,'Np PL4 Stock'!A:E,5,FALSE)),""))</f>
        <v/>
      </c>
      <c r="AD1512" s="290"/>
      <c r="AE1512" s="300"/>
      <c r="AF1512" s="323"/>
      <c r="AG1512" s="335"/>
      <c r="AH1512" s="336"/>
      <c r="AI1512" s="335"/>
      <c r="AJ1512" s="326"/>
      <c r="AK1512" s="334"/>
    </row>
    <row r="1513" spans="1:37">
      <c r="A1513" s="280" t="str">
        <f t="shared" si="49"/>
        <v/>
      </c>
      <c r="B1513" s="281"/>
      <c r="C1513" s="282"/>
      <c r="D1513" s="282"/>
      <c r="E1513" s="243"/>
      <c r="F1513" s="244"/>
      <c r="G1513" s="243"/>
      <c r="H1513" s="283" t="str">
        <f>IF(ISBLANK(F1513),"",IFERROR(VLOOKUP(A1513,'Np PL4 Stock'!$A:$U,20,FALSE),""))</f>
        <v/>
      </c>
      <c r="J1513" s="283" t="str">
        <f>IF(ISBLANK(F1513),"",VLOOKUP(LEFT(A1513,5),Unit!A:B,2,FALSE))</f>
        <v/>
      </c>
      <c r="K1513" s="243"/>
      <c r="L1513" s="243"/>
      <c r="M1513" s="291" t="str">
        <f t="shared" si="50"/>
        <v/>
      </c>
      <c r="N1513" s="292" t="str">
        <f>IF(ISBLANK(D1513),"",IFERROR(IF(VLOOKUP(A1513,'Np PL4 Stock'!A:J,10,FALSE)="Np4",D1513-VLOOKUP(A1513,'Np PL4 Stock'!A:E,5,FALSE),D1513-1-VLOOKUP(A1513,'Np PL4 Stock'!A:E,5,FALSE)),""))</f>
        <v/>
      </c>
      <c r="O1513" s="345"/>
      <c r="P1513" s="290"/>
      <c r="Q1513" s="300"/>
      <c r="R1513" s="336"/>
      <c r="S1513" s="301"/>
      <c r="T1513" s="301"/>
      <c r="U1513" s="336"/>
      <c r="V1513" s="354"/>
      <c r="W1513" s="355"/>
      <c r="X1513" s="349"/>
      <c r="Y1513" s="313" t="str">
        <f>IF(ISBLANK(X1513),"",IFERROR(IF(VLOOKUP(A1513,'Np PL4 Stock'!A:J,10,FALSE)="Np4",X1513-VLOOKUP(A1513,'Np PL4 Stock'!A:E,5,FALSE),X1513-1-VLOOKUP(A1513,'Np PL4 Stock'!A:E,5,FALSE)),""))</f>
        <v/>
      </c>
      <c r="Z1513" s="325"/>
      <c r="AA1513" s="315"/>
      <c r="AB1513" s="316"/>
      <c r="AC1513" s="317" t="str">
        <f>IF(ISBLANK(AB1513),"",IFERROR(IF(VLOOKUP(A1513,'Np PL4 Stock'!A:J,10,FALSE)="Np4",AB1513-VLOOKUP(A1513,'Np PL4 Stock'!A:E,5,FALSE),AB1513-1-VLOOKUP(A1513,'Np PL4 Stock'!A:E,5,FALSE)),""))</f>
        <v/>
      </c>
      <c r="AD1513" s="290"/>
      <c r="AE1513" s="300"/>
      <c r="AF1513" s="323"/>
      <c r="AG1513" s="335"/>
      <c r="AH1513" s="336"/>
      <c r="AI1513" s="335"/>
      <c r="AJ1513" s="326"/>
      <c r="AK1513" s="334"/>
    </row>
    <row r="1514" spans="1:37">
      <c r="A1514" s="280" t="str">
        <f t="shared" si="49"/>
        <v/>
      </c>
      <c r="B1514" s="281"/>
      <c r="C1514" s="282"/>
      <c r="D1514" s="282"/>
      <c r="E1514" s="243"/>
      <c r="F1514" s="244"/>
      <c r="G1514" s="243"/>
      <c r="H1514" s="283" t="str">
        <f>IF(ISBLANK(F1514),"",IFERROR(VLOOKUP(A1514,'Np PL4 Stock'!$A:$U,20,FALSE),""))</f>
        <v/>
      </c>
      <c r="J1514" s="283" t="str">
        <f>IF(ISBLANK(F1514),"",VLOOKUP(LEFT(A1514,5),Unit!A:B,2,FALSE))</f>
        <v/>
      </c>
      <c r="K1514" s="243"/>
      <c r="L1514" s="243"/>
      <c r="M1514" s="291" t="str">
        <f t="shared" si="50"/>
        <v/>
      </c>
      <c r="N1514" s="292" t="str">
        <f>IF(ISBLANK(D1514),"",IFERROR(IF(VLOOKUP(A1514,'Np PL4 Stock'!A:J,10,FALSE)="Np4",D1514-VLOOKUP(A1514,'Np PL4 Stock'!A:E,5,FALSE),D1514-1-VLOOKUP(A1514,'Np PL4 Stock'!A:E,5,FALSE)),""))</f>
        <v/>
      </c>
      <c r="O1514" s="345"/>
      <c r="P1514" s="290"/>
      <c r="Q1514" s="300"/>
      <c r="R1514" s="336"/>
      <c r="S1514" s="301"/>
      <c r="T1514" s="301"/>
      <c r="U1514" s="336"/>
      <c r="V1514" s="354"/>
      <c r="W1514" s="355"/>
      <c r="X1514" s="349"/>
      <c r="Y1514" s="313" t="str">
        <f>IF(ISBLANK(X1514),"",IFERROR(IF(VLOOKUP(A1514,'Np PL4 Stock'!A:J,10,FALSE)="Np4",X1514-VLOOKUP(A1514,'Np PL4 Stock'!A:E,5,FALSE),X1514-1-VLOOKUP(A1514,'Np PL4 Stock'!A:E,5,FALSE)),""))</f>
        <v/>
      </c>
      <c r="Z1514" s="325"/>
      <c r="AA1514" s="315"/>
      <c r="AB1514" s="316"/>
      <c r="AC1514" s="317" t="str">
        <f>IF(ISBLANK(AB1514),"",IFERROR(IF(VLOOKUP(A1514,'Np PL4 Stock'!A:J,10,FALSE)="Np4",AB1514-VLOOKUP(A1514,'Np PL4 Stock'!A:E,5,FALSE),AB1514-1-VLOOKUP(A1514,'Np PL4 Stock'!A:E,5,FALSE)),""))</f>
        <v/>
      </c>
      <c r="AD1514" s="290"/>
      <c r="AE1514" s="300"/>
      <c r="AF1514" s="323"/>
      <c r="AG1514" s="335"/>
      <c r="AH1514" s="336"/>
      <c r="AI1514" s="335"/>
      <c r="AJ1514" s="326"/>
      <c r="AK1514" s="334"/>
    </row>
    <row r="1515" spans="1:37">
      <c r="A1515" s="280" t="str">
        <f t="shared" si="49"/>
        <v/>
      </c>
      <c r="B1515" s="281"/>
      <c r="C1515" s="282"/>
      <c r="D1515" s="282"/>
      <c r="E1515" s="243"/>
      <c r="F1515" s="244"/>
      <c r="G1515" s="243"/>
      <c r="H1515" s="283" t="str">
        <f>IF(ISBLANK(F1515),"",IFERROR(VLOOKUP(A1515,'Np PL4 Stock'!$A:$U,20,FALSE),""))</f>
        <v/>
      </c>
      <c r="J1515" s="283" t="str">
        <f>IF(ISBLANK(F1515),"",VLOOKUP(LEFT(A1515,5),Unit!A:B,2,FALSE))</f>
        <v/>
      </c>
      <c r="K1515" s="243"/>
      <c r="L1515" s="243"/>
      <c r="M1515" s="291" t="str">
        <f t="shared" si="50"/>
        <v/>
      </c>
      <c r="N1515" s="292" t="str">
        <f>IF(ISBLANK(D1515),"",IFERROR(IF(VLOOKUP(A1515,'Np PL4 Stock'!A:J,10,FALSE)="Np4",D1515-VLOOKUP(A1515,'Np PL4 Stock'!A:E,5,FALSE),D1515-1-VLOOKUP(A1515,'Np PL4 Stock'!A:E,5,FALSE)),""))</f>
        <v/>
      </c>
      <c r="O1515" s="345"/>
      <c r="P1515" s="290"/>
      <c r="Q1515" s="300"/>
      <c r="R1515" s="336"/>
      <c r="S1515" s="301"/>
      <c r="T1515" s="301"/>
      <c r="U1515" s="336"/>
      <c r="V1515" s="354"/>
      <c r="W1515" s="355"/>
      <c r="X1515" s="349"/>
      <c r="Y1515" s="313" t="str">
        <f>IF(ISBLANK(X1515),"",IFERROR(IF(VLOOKUP(A1515,'Np PL4 Stock'!A:J,10,FALSE)="Np4",X1515-VLOOKUP(A1515,'Np PL4 Stock'!A:E,5,FALSE),X1515-1-VLOOKUP(A1515,'Np PL4 Stock'!A:E,5,FALSE)),""))</f>
        <v/>
      </c>
      <c r="Z1515" s="325"/>
      <c r="AA1515" s="315"/>
      <c r="AB1515" s="316"/>
      <c r="AC1515" s="317" t="str">
        <f>IF(ISBLANK(AB1515),"",IFERROR(IF(VLOOKUP(A1515,'Np PL4 Stock'!A:J,10,FALSE)="Np4",AB1515-VLOOKUP(A1515,'Np PL4 Stock'!A:E,5,FALSE),AB1515-1-VLOOKUP(A1515,'Np PL4 Stock'!A:E,5,FALSE)),""))</f>
        <v/>
      </c>
      <c r="AD1515" s="290"/>
      <c r="AE1515" s="300"/>
      <c r="AF1515" s="323"/>
      <c r="AG1515" s="335"/>
      <c r="AH1515" s="336"/>
      <c r="AI1515" s="335"/>
      <c r="AJ1515" s="326"/>
      <c r="AK1515" s="334"/>
    </row>
    <row r="1516" spans="1:37">
      <c r="A1516" s="280" t="str">
        <f t="shared" si="49"/>
        <v/>
      </c>
      <c r="B1516" s="281"/>
      <c r="C1516" s="282"/>
      <c r="D1516" s="282"/>
      <c r="E1516" s="243"/>
      <c r="F1516" s="244"/>
      <c r="G1516" s="243"/>
      <c r="H1516" s="283" t="str">
        <f>IF(ISBLANK(F1516),"",IFERROR(VLOOKUP(A1516,'Np PL4 Stock'!$A:$U,20,FALSE),""))</f>
        <v/>
      </c>
      <c r="J1516" s="283" t="str">
        <f>IF(ISBLANK(F1516),"",VLOOKUP(LEFT(A1516,5),Unit!A:B,2,FALSE))</f>
        <v/>
      </c>
      <c r="K1516" s="243"/>
      <c r="L1516" s="243"/>
      <c r="M1516" s="291" t="str">
        <f t="shared" si="50"/>
        <v/>
      </c>
      <c r="N1516" s="292" t="str">
        <f>IF(ISBLANK(D1516),"",IFERROR(IF(VLOOKUP(A1516,'Np PL4 Stock'!A:J,10,FALSE)="Np4",D1516-VLOOKUP(A1516,'Np PL4 Stock'!A:E,5,FALSE),D1516-1-VLOOKUP(A1516,'Np PL4 Stock'!A:E,5,FALSE)),""))</f>
        <v/>
      </c>
      <c r="O1516" s="345"/>
      <c r="P1516" s="290"/>
      <c r="Q1516" s="300"/>
      <c r="R1516" s="336"/>
      <c r="S1516" s="301"/>
      <c r="T1516" s="301"/>
      <c r="U1516" s="336"/>
      <c r="V1516" s="354"/>
      <c r="W1516" s="355"/>
      <c r="X1516" s="349"/>
      <c r="Y1516" s="313" t="str">
        <f>IF(ISBLANK(X1516),"",IFERROR(IF(VLOOKUP(A1516,'Np PL4 Stock'!A:J,10,FALSE)="Np4",X1516-VLOOKUP(A1516,'Np PL4 Stock'!A:E,5,FALSE),X1516-1-VLOOKUP(A1516,'Np PL4 Stock'!A:E,5,FALSE)),""))</f>
        <v/>
      </c>
      <c r="Z1516" s="325"/>
      <c r="AA1516" s="315"/>
      <c r="AB1516" s="316"/>
      <c r="AC1516" s="317" t="str">
        <f>IF(ISBLANK(AB1516),"",IFERROR(IF(VLOOKUP(A1516,'Np PL4 Stock'!A:J,10,FALSE)="Np4",AB1516-VLOOKUP(A1516,'Np PL4 Stock'!A:E,5,FALSE),AB1516-1-VLOOKUP(A1516,'Np PL4 Stock'!A:E,5,FALSE)),""))</f>
        <v/>
      </c>
      <c r="AD1516" s="290"/>
      <c r="AE1516" s="300"/>
      <c r="AF1516" s="323"/>
      <c r="AG1516" s="335"/>
      <c r="AH1516" s="336"/>
      <c r="AI1516" s="335"/>
      <c r="AJ1516" s="326"/>
      <c r="AK1516" s="334"/>
    </row>
    <row r="1517" spans="1:37">
      <c r="A1517" s="280" t="str">
        <f t="shared" si="49"/>
        <v/>
      </c>
      <c r="B1517" s="281"/>
      <c r="C1517" s="282"/>
      <c r="D1517" s="282"/>
      <c r="E1517" s="243"/>
      <c r="F1517" s="244"/>
      <c r="G1517" s="243"/>
      <c r="H1517" s="283" t="str">
        <f>IF(ISBLANK(F1517),"",IFERROR(VLOOKUP(A1517,'Np PL4 Stock'!$A:$U,20,FALSE),""))</f>
        <v/>
      </c>
      <c r="J1517" s="283" t="str">
        <f>IF(ISBLANK(F1517),"",VLOOKUP(LEFT(A1517,5),Unit!A:B,2,FALSE))</f>
        <v/>
      </c>
      <c r="K1517" s="243"/>
      <c r="L1517" s="243"/>
      <c r="M1517" s="291" t="str">
        <f t="shared" si="50"/>
        <v/>
      </c>
      <c r="N1517" s="292" t="str">
        <f>IF(ISBLANK(D1517),"",IFERROR(IF(VLOOKUP(A1517,'Np PL4 Stock'!A:J,10,FALSE)="Np4",D1517-VLOOKUP(A1517,'Np PL4 Stock'!A:E,5,FALSE),D1517-1-VLOOKUP(A1517,'Np PL4 Stock'!A:E,5,FALSE)),""))</f>
        <v/>
      </c>
      <c r="O1517" s="345"/>
      <c r="P1517" s="290"/>
      <c r="Q1517" s="300"/>
      <c r="R1517" s="336"/>
      <c r="S1517" s="301"/>
      <c r="T1517" s="301"/>
      <c r="U1517" s="336"/>
      <c r="V1517" s="354"/>
      <c r="W1517" s="355"/>
      <c r="X1517" s="349"/>
      <c r="Y1517" s="313" t="str">
        <f>IF(ISBLANK(X1517),"",IFERROR(IF(VLOOKUP(A1517,'Np PL4 Stock'!A:J,10,FALSE)="Np4",X1517-VLOOKUP(A1517,'Np PL4 Stock'!A:E,5,FALSE),X1517-1-VLOOKUP(A1517,'Np PL4 Stock'!A:E,5,FALSE)),""))</f>
        <v/>
      </c>
      <c r="Z1517" s="325"/>
      <c r="AA1517" s="315"/>
      <c r="AB1517" s="316"/>
      <c r="AC1517" s="317" t="str">
        <f>IF(ISBLANK(AB1517),"",IFERROR(IF(VLOOKUP(A1517,'Np PL4 Stock'!A:J,10,FALSE)="Np4",AB1517-VLOOKUP(A1517,'Np PL4 Stock'!A:E,5,FALSE),AB1517-1-VLOOKUP(A1517,'Np PL4 Stock'!A:E,5,FALSE)),""))</f>
        <v/>
      </c>
      <c r="AD1517" s="290"/>
      <c r="AE1517" s="300"/>
      <c r="AF1517" s="323"/>
      <c r="AG1517" s="335"/>
      <c r="AH1517" s="336"/>
      <c r="AI1517" s="335"/>
      <c r="AJ1517" s="326"/>
      <c r="AK1517" s="334"/>
    </row>
    <row r="1518" spans="1:37">
      <c r="A1518" s="280" t="str">
        <f t="shared" si="49"/>
        <v/>
      </c>
      <c r="B1518" s="281"/>
      <c r="C1518" s="282"/>
      <c r="D1518" s="282"/>
      <c r="E1518" s="243"/>
      <c r="F1518" s="244"/>
      <c r="G1518" s="243"/>
      <c r="H1518" s="283" t="str">
        <f>IF(ISBLANK(F1518),"",IFERROR(VLOOKUP(A1518,'Np PL4 Stock'!$A:$U,20,FALSE),""))</f>
        <v/>
      </c>
      <c r="J1518" s="283" t="str">
        <f>IF(ISBLANK(F1518),"",VLOOKUP(LEFT(A1518,5),Unit!A:B,2,FALSE))</f>
        <v/>
      </c>
      <c r="K1518" s="243"/>
      <c r="L1518" s="243"/>
      <c r="M1518" s="291" t="str">
        <f t="shared" si="50"/>
        <v/>
      </c>
      <c r="N1518" s="292" t="str">
        <f>IF(ISBLANK(D1518),"",IFERROR(IF(VLOOKUP(A1518,'Np PL4 Stock'!A:J,10,FALSE)="Np4",D1518-VLOOKUP(A1518,'Np PL4 Stock'!A:E,5,FALSE),D1518-1-VLOOKUP(A1518,'Np PL4 Stock'!A:E,5,FALSE)),""))</f>
        <v/>
      </c>
      <c r="O1518" s="345"/>
      <c r="P1518" s="290"/>
      <c r="Q1518" s="300"/>
      <c r="R1518" s="336"/>
      <c r="S1518" s="301"/>
      <c r="T1518" s="301"/>
      <c r="U1518" s="336"/>
      <c r="V1518" s="354"/>
      <c r="W1518" s="355"/>
      <c r="X1518" s="349"/>
      <c r="Y1518" s="313" t="str">
        <f>IF(ISBLANK(X1518),"",IFERROR(IF(VLOOKUP(A1518,'Np PL4 Stock'!A:J,10,FALSE)="Np4",X1518-VLOOKUP(A1518,'Np PL4 Stock'!A:E,5,FALSE),X1518-1-VLOOKUP(A1518,'Np PL4 Stock'!A:E,5,FALSE)),""))</f>
        <v/>
      </c>
      <c r="Z1518" s="325"/>
      <c r="AA1518" s="315"/>
      <c r="AB1518" s="316"/>
      <c r="AC1518" s="317" t="str">
        <f>IF(ISBLANK(AB1518),"",IFERROR(IF(VLOOKUP(A1518,'Np PL4 Stock'!A:J,10,FALSE)="Np4",AB1518-VLOOKUP(A1518,'Np PL4 Stock'!A:E,5,FALSE),AB1518-1-VLOOKUP(A1518,'Np PL4 Stock'!A:E,5,FALSE)),""))</f>
        <v/>
      </c>
      <c r="AD1518" s="290"/>
      <c r="AE1518" s="300"/>
      <c r="AF1518" s="323"/>
      <c r="AG1518" s="335"/>
      <c r="AH1518" s="336"/>
      <c r="AI1518" s="335"/>
      <c r="AJ1518" s="326"/>
      <c r="AK1518" s="334"/>
    </row>
    <row r="1519" spans="1:37">
      <c r="A1519" s="280" t="str">
        <f t="shared" si="49"/>
        <v/>
      </c>
      <c r="B1519" s="281"/>
      <c r="C1519" s="282"/>
      <c r="D1519" s="282"/>
      <c r="E1519" s="243"/>
      <c r="F1519" s="244"/>
      <c r="G1519" s="243"/>
      <c r="H1519" s="283" t="str">
        <f>IF(ISBLANK(F1519),"",IFERROR(VLOOKUP(A1519,'Np PL4 Stock'!$A:$U,20,FALSE),""))</f>
        <v/>
      </c>
      <c r="J1519" s="283" t="str">
        <f>IF(ISBLANK(F1519),"",VLOOKUP(LEFT(A1519,5),Unit!A:B,2,FALSE))</f>
        <v/>
      </c>
      <c r="K1519" s="243"/>
      <c r="L1519" s="243"/>
      <c r="M1519" s="291" t="str">
        <f t="shared" si="50"/>
        <v/>
      </c>
      <c r="N1519" s="292" t="str">
        <f>IF(ISBLANK(D1519),"",IFERROR(IF(VLOOKUP(A1519,'Np PL4 Stock'!A:J,10,FALSE)="Np4",D1519-VLOOKUP(A1519,'Np PL4 Stock'!A:E,5,FALSE),D1519-1-VLOOKUP(A1519,'Np PL4 Stock'!A:E,5,FALSE)),""))</f>
        <v/>
      </c>
      <c r="O1519" s="345"/>
      <c r="P1519" s="290"/>
      <c r="Q1519" s="300"/>
      <c r="R1519" s="336"/>
      <c r="S1519" s="301"/>
      <c r="T1519" s="301"/>
      <c r="U1519" s="336"/>
      <c r="V1519" s="354"/>
      <c r="W1519" s="355"/>
      <c r="X1519" s="349"/>
      <c r="Y1519" s="313" t="str">
        <f>IF(ISBLANK(X1519),"",IFERROR(IF(VLOOKUP(A1519,'Np PL4 Stock'!A:J,10,FALSE)="Np4",X1519-VLOOKUP(A1519,'Np PL4 Stock'!A:E,5,FALSE),X1519-1-VLOOKUP(A1519,'Np PL4 Stock'!A:E,5,FALSE)),""))</f>
        <v/>
      </c>
      <c r="Z1519" s="325"/>
      <c r="AA1519" s="315"/>
      <c r="AB1519" s="316"/>
      <c r="AC1519" s="317" t="str">
        <f>IF(ISBLANK(AB1519),"",IFERROR(IF(VLOOKUP(A1519,'Np PL4 Stock'!A:J,10,FALSE)="Np4",AB1519-VLOOKUP(A1519,'Np PL4 Stock'!A:E,5,FALSE),AB1519-1-VLOOKUP(A1519,'Np PL4 Stock'!A:E,5,FALSE)),""))</f>
        <v/>
      </c>
      <c r="AD1519" s="290"/>
      <c r="AE1519" s="300"/>
      <c r="AF1519" s="323"/>
      <c r="AG1519" s="335"/>
      <c r="AH1519" s="336"/>
      <c r="AI1519" s="335"/>
      <c r="AJ1519" s="326"/>
      <c r="AK1519" s="334"/>
    </row>
    <row r="1520" spans="1:37">
      <c r="A1520" s="280" t="str">
        <f t="shared" si="49"/>
        <v/>
      </c>
      <c r="B1520" s="281"/>
      <c r="C1520" s="282"/>
      <c r="D1520" s="282"/>
      <c r="E1520" s="243"/>
      <c r="F1520" s="244"/>
      <c r="G1520" s="243"/>
      <c r="H1520" s="283" t="str">
        <f>IF(ISBLANK(F1520),"",IFERROR(VLOOKUP(A1520,'Np PL4 Stock'!$A:$U,20,FALSE),""))</f>
        <v/>
      </c>
      <c r="J1520" s="283" t="str">
        <f>IF(ISBLANK(F1520),"",VLOOKUP(LEFT(A1520,5),Unit!A:B,2,FALSE))</f>
        <v/>
      </c>
      <c r="K1520" s="243"/>
      <c r="L1520" s="243"/>
      <c r="M1520" s="291" t="str">
        <f t="shared" si="50"/>
        <v/>
      </c>
      <c r="N1520" s="292" t="str">
        <f>IF(ISBLANK(D1520),"",IFERROR(IF(VLOOKUP(A1520,'Np PL4 Stock'!A:J,10,FALSE)="Np4",D1520-VLOOKUP(A1520,'Np PL4 Stock'!A:E,5,FALSE),D1520-1-VLOOKUP(A1520,'Np PL4 Stock'!A:E,5,FALSE)),""))</f>
        <v/>
      </c>
      <c r="O1520" s="345"/>
      <c r="P1520" s="290"/>
      <c r="Q1520" s="300"/>
      <c r="R1520" s="336"/>
      <c r="S1520" s="301"/>
      <c r="T1520" s="301"/>
      <c r="U1520" s="336"/>
      <c r="V1520" s="354"/>
      <c r="W1520" s="355"/>
      <c r="X1520" s="349"/>
      <c r="Y1520" s="313" t="str">
        <f>IF(ISBLANK(X1520),"",IFERROR(IF(VLOOKUP(A1520,'Np PL4 Stock'!A:J,10,FALSE)="Np4",X1520-VLOOKUP(A1520,'Np PL4 Stock'!A:E,5,FALSE),X1520-1-VLOOKUP(A1520,'Np PL4 Stock'!A:E,5,FALSE)),""))</f>
        <v/>
      </c>
      <c r="Z1520" s="325"/>
      <c r="AA1520" s="315"/>
      <c r="AB1520" s="316"/>
      <c r="AC1520" s="317" t="str">
        <f>IF(ISBLANK(AB1520),"",IFERROR(IF(VLOOKUP(A1520,'Np PL4 Stock'!A:J,10,FALSE)="Np4",AB1520-VLOOKUP(A1520,'Np PL4 Stock'!A:E,5,FALSE),AB1520-1-VLOOKUP(A1520,'Np PL4 Stock'!A:E,5,FALSE)),""))</f>
        <v/>
      </c>
      <c r="AD1520" s="290"/>
      <c r="AE1520" s="300"/>
      <c r="AF1520" s="323"/>
      <c r="AG1520" s="335"/>
      <c r="AH1520" s="336"/>
      <c r="AI1520" s="335"/>
      <c r="AJ1520" s="326"/>
      <c r="AK1520" s="334"/>
    </row>
    <row r="1521" spans="1:37">
      <c r="A1521" s="280" t="str">
        <f t="shared" si="49"/>
        <v/>
      </c>
      <c r="B1521" s="281"/>
      <c r="C1521" s="282"/>
      <c r="D1521" s="282"/>
      <c r="E1521" s="243"/>
      <c r="F1521" s="244"/>
      <c r="G1521" s="243"/>
      <c r="H1521" s="283" t="str">
        <f>IF(ISBLANK(F1521),"",IFERROR(VLOOKUP(A1521,'Np PL4 Stock'!$A:$U,20,FALSE),""))</f>
        <v/>
      </c>
      <c r="J1521" s="283" t="str">
        <f>IF(ISBLANK(F1521),"",VLOOKUP(LEFT(A1521,5),Unit!A:B,2,FALSE))</f>
        <v/>
      </c>
      <c r="K1521" s="243"/>
      <c r="L1521" s="243"/>
      <c r="M1521" s="291" t="str">
        <f t="shared" si="50"/>
        <v/>
      </c>
      <c r="N1521" s="292" t="str">
        <f>IF(ISBLANK(D1521),"",IFERROR(IF(VLOOKUP(A1521,'Np PL4 Stock'!A:J,10,FALSE)="Np4",D1521-VLOOKUP(A1521,'Np PL4 Stock'!A:E,5,FALSE),D1521-1-VLOOKUP(A1521,'Np PL4 Stock'!A:E,5,FALSE)),""))</f>
        <v/>
      </c>
      <c r="O1521" s="345"/>
      <c r="P1521" s="290"/>
      <c r="Q1521" s="300"/>
      <c r="R1521" s="336"/>
      <c r="S1521" s="301"/>
      <c r="T1521" s="301"/>
      <c r="U1521" s="336"/>
      <c r="V1521" s="354"/>
      <c r="W1521" s="355"/>
      <c r="X1521" s="349"/>
      <c r="Y1521" s="313" t="str">
        <f>IF(ISBLANK(X1521),"",IFERROR(IF(VLOOKUP(A1521,'Np PL4 Stock'!A:J,10,FALSE)="Np4",X1521-VLOOKUP(A1521,'Np PL4 Stock'!A:E,5,FALSE),X1521-1-VLOOKUP(A1521,'Np PL4 Stock'!A:E,5,FALSE)),""))</f>
        <v/>
      </c>
      <c r="Z1521" s="325"/>
      <c r="AA1521" s="315"/>
      <c r="AB1521" s="316"/>
      <c r="AC1521" s="317" t="str">
        <f>IF(ISBLANK(AB1521),"",IFERROR(IF(VLOOKUP(A1521,'Np PL4 Stock'!A:J,10,FALSE)="Np4",AB1521-VLOOKUP(A1521,'Np PL4 Stock'!A:E,5,FALSE),AB1521-1-VLOOKUP(A1521,'Np PL4 Stock'!A:E,5,FALSE)),""))</f>
        <v/>
      </c>
      <c r="AD1521" s="290"/>
      <c r="AE1521" s="300"/>
      <c r="AF1521" s="323"/>
      <c r="AG1521" s="335"/>
      <c r="AH1521" s="336"/>
      <c r="AI1521" s="335"/>
      <c r="AJ1521" s="326"/>
      <c r="AK1521" s="334"/>
    </row>
    <row r="1522" spans="1:37">
      <c r="A1522" s="280" t="str">
        <f t="shared" si="49"/>
        <v/>
      </c>
      <c r="B1522" s="281"/>
      <c r="C1522" s="282"/>
      <c r="D1522" s="282"/>
      <c r="E1522" s="243"/>
      <c r="F1522" s="244"/>
      <c r="G1522" s="243"/>
      <c r="H1522" s="283" t="str">
        <f>IF(ISBLANK(F1522),"",IFERROR(VLOOKUP(A1522,'Np PL4 Stock'!$A:$U,20,FALSE),""))</f>
        <v/>
      </c>
      <c r="J1522" s="283" t="str">
        <f>IF(ISBLANK(F1522),"",VLOOKUP(LEFT(A1522,5),Unit!A:B,2,FALSE))</f>
        <v/>
      </c>
      <c r="K1522" s="243"/>
      <c r="L1522" s="243"/>
      <c r="M1522" s="291" t="str">
        <f t="shared" si="50"/>
        <v/>
      </c>
      <c r="N1522" s="292" t="str">
        <f>IF(ISBLANK(D1522),"",IFERROR(IF(VLOOKUP(A1522,'Np PL4 Stock'!A:J,10,FALSE)="Np4",D1522-VLOOKUP(A1522,'Np PL4 Stock'!A:E,5,FALSE),D1522-1-VLOOKUP(A1522,'Np PL4 Stock'!A:E,5,FALSE)),""))</f>
        <v/>
      </c>
      <c r="O1522" s="345"/>
      <c r="P1522" s="290"/>
      <c r="Q1522" s="300"/>
      <c r="R1522" s="336"/>
      <c r="S1522" s="301"/>
      <c r="T1522" s="301"/>
      <c r="U1522" s="336"/>
      <c r="V1522" s="354"/>
      <c r="W1522" s="355"/>
      <c r="X1522" s="349"/>
      <c r="Y1522" s="313" t="str">
        <f>IF(ISBLANK(X1522),"",IFERROR(IF(VLOOKUP(A1522,'Np PL4 Stock'!A:J,10,FALSE)="Np4",X1522-VLOOKUP(A1522,'Np PL4 Stock'!A:E,5,FALSE),X1522-1-VLOOKUP(A1522,'Np PL4 Stock'!A:E,5,FALSE)),""))</f>
        <v/>
      </c>
      <c r="Z1522" s="325"/>
      <c r="AA1522" s="315"/>
      <c r="AB1522" s="316"/>
      <c r="AC1522" s="317" t="str">
        <f>IF(ISBLANK(AB1522),"",IFERROR(IF(VLOOKUP(A1522,'Np PL4 Stock'!A:J,10,FALSE)="Np4",AB1522-VLOOKUP(A1522,'Np PL4 Stock'!A:E,5,FALSE),AB1522-1-VLOOKUP(A1522,'Np PL4 Stock'!A:E,5,FALSE)),""))</f>
        <v/>
      </c>
      <c r="AD1522" s="290"/>
      <c r="AE1522" s="300"/>
      <c r="AF1522" s="323"/>
      <c r="AG1522" s="335"/>
      <c r="AH1522" s="336"/>
      <c r="AI1522" s="335"/>
      <c r="AJ1522" s="326"/>
      <c r="AK1522" s="334"/>
    </row>
    <row r="1523" spans="1:37">
      <c r="A1523" s="280" t="str">
        <f t="shared" si="49"/>
        <v/>
      </c>
      <c r="B1523" s="281"/>
      <c r="C1523" s="282"/>
      <c r="D1523" s="282"/>
      <c r="E1523" s="243"/>
      <c r="F1523" s="244"/>
      <c r="G1523" s="243"/>
      <c r="H1523" s="283" t="str">
        <f>IF(ISBLANK(F1523),"",IFERROR(VLOOKUP(A1523,'Np PL4 Stock'!$A:$U,20,FALSE),""))</f>
        <v/>
      </c>
      <c r="J1523" s="283" t="str">
        <f>IF(ISBLANK(F1523),"",VLOOKUP(LEFT(A1523,5),Unit!A:B,2,FALSE))</f>
        <v/>
      </c>
      <c r="K1523" s="243"/>
      <c r="L1523" s="243"/>
      <c r="M1523" s="291" t="str">
        <f t="shared" si="50"/>
        <v/>
      </c>
      <c r="N1523" s="292" t="str">
        <f>IF(ISBLANK(D1523),"",IFERROR(IF(VLOOKUP(A1523,'Np PL4 Stock'!A:J,10,FALSE)="Np4",D1523-VLOOKUP(A1523,'Np PL4 Stock'!A:E,5,FALSE),D1523-1-VLOOKUP(A1523,'Np PL4 Stock'!A:E,5,FALSE)),""))</f>
        <v/>
      </c>
      <c r="O1523" s="345"/>
      <c r="P1523" s="290"/>
      <c r="Q1523" s="300"/>
      <c r="R1523" s="336"/>
      <c r="S1523" s="301"/>
      <c r="T1523" s="301"/>
      <c r="U1523" s="336"/>
      <c r="V1523" s="354"/>
      <c r="W1523" s="355"/>
      <c r="X1523" s="349"/>
      <c r="Y1523" s="313" t="str">
        <f>IF(ISBLANK(X1523),"",IFERROR(IF(VLOOKUP(A1523,'Np PL4 Stock'!A:J,10,FALSE)="Np4",X1523-VLOOKUP(A1523,'Np PL4 Stock'!A:E,5,FALSE),X1523-1-VLOOKUP(A1523,'Np PL4 Stock'!A:E,5,FALSE)),""))</f>
        <v/>
      </c>
      <c r="Z1523" s="325"/>
      <c r="AA1523" s="315"/>
      <c r="AB1523" s="316"/>
      <c r="AC1523" s="317" t="str">
        <f>IF(ISBLANK(AB1523),"",IFERROR(IF(VLOOKUP(A1523,'Np PL4 Stock'!A:J,10,FALSE)="Np4",AB1523-VLOOKUP(A1523,'Np PL4 Stock'!A:E,5,FALSE),AB1523-1-VLOOKUP(A1523,'Np PL4 Stock'!A:E,5,FALSE)),""))</f>
        <v/>
      </c>
      <c r="AD1523" s="290"/>
      <c r="AE1523" s="300"/>
      <c r="AF1523" s="323"/>
      <c r="AG1523" s="335"/>
      <c r="AH1523" s="336"/>
      <c r="AI1523" s="335"/>
      <c r="AJ1523" s="326"/>
      <c r="AK1523" s="334"/>
    </row>
    <row r="1524" spans="1:37">
      <c r="A1524" s="280" t="str">
        <f t="shared" si="49"/>
        <v/>
      </c>
      <c r="B1524" s="281"/>
      <c r="C1524" s="282"/>
      <c r="D1524" s="282"/>
      <c r="E1524" s="243"/>
      <c r="F1524" s="244"/>
      <c r="G1524" s="243"/>
      <c r="H1524" s="283" t="str">
        <f>IF(ISBLANK(F1524),"",IFERROR(VLOOKUP(A1524,'Np PL4 Stock'!$A:$U,20,FALSE),""))</f>
        <v/>
      </c>
      <c r="J1524" s="283" t="str">
        <f>IF(ISBLANK(F1524),"",VLOOKUP(LEFT(A1524,5),Unit!A:B,2,FALSE))</f>
        <v/>
      </c>
      <c r="K1524" s="243"/>
      <c r="L1524" s="243"/>
      <c r="M1524" s="291" t="str">
        <f t="shared" si="50"/>
        <v/>
      </c>
      <c r="N1524" s="292" t="str">
        <f>IF(ISBLANK(D1524),"",IFERROR(IF(VLOOKUP(A1524,'Np PL4 Stock'!A:J,10,FALSE)="Np4",D1524-VLOOKUP(A1524,'Np PL4 Stock'!A:E,5,FALSE),D1524-1-VLOOKUP(A1524,'Np PL4 Stock'!A:E,5,FALSE)),""))</f>
        <v/>
      </c>
      <c r="O1524" s="345"/>
      <c r="P1524" s="290"/>
      <c r="Q1524" s="300"/>
      <c r="R1524" s="336"/>
      <c r="S1524" s="301"/>
      <c r="T1524" s="301"/>
      <c r="U1524" s="336"/>
      <c r="V1524" s="354"/>
      <c r="W1524" s="355"/>
      <c r="X1524" s="349"/>
      <c r="Y1524" s="313" t="str">
        <f>IF(ISBLANK(X1524),"",IFERROR(IF(VLOOKUP(A1524,'Np PL4 Stock'!A:J,10,FALSE)="Np4",X1524-VLOOKUP(A1524,'Np PL4 Stock'!A:E,5,FALSE),X1524-1-VLOOKUP(A1524,'Np PL4 Stock'!A:E,5,FALSE)),""))</f>
        <v/>
      </c>
      <c r="Z1524" s="325"/>
      <c r="AA1524" s="315"/>
      <c r="AB1524" s="316"/>
      <c r="AC1524" s="317" t="str">
        <f>IF(ISBLANK(AB1524),"",IFERROR(IF(VLOOKUP(A1524,'Np PL4 Stock'!A:J,10,FALSE)="Np4",AB1524-VLOOKUP(A1524,'Np PL4 Stock'!A:E,5,FALSE),AB1524-1-VLOOKUP(A1524,'Np PL4 Stock'!A:E,5,FALSE)),""))</f>
        <v/>
      </c>
      <c r="AD1524" s="290"/>
      <c r="AE1524" s="300"/>
      <c r="AF1524" s="323"/>
      <c r="AG1524" s="335"/>
      <c r="AH1524" s="336"/>
      <c r="AI1524" s="335"/>
      <c r="AJ1524" s="326"/>
      <c r="AK1524" s="334"/>
    </row>
    <row r="1525" spans="1:37">
      <c r="A1525" s="280" t="str">
        <f t="shared" si="49"/>
        <v/>
      </c>
      <c r="B1525" s="281"/>
      <c r="C1525" s="282"/>
      <c r="D1525" s="282"/>
      <c r="E1525" s="243"/>
      <c r="F1525" s="244"/>
      <c r="G1525" s="243"/>
      <c r="H1525" s="283" t="str">
        <f>IF(ISBLANK(F1525),"",IFERROR(VLOOKUP(A1525,'Np PL4 Stock'!$A:$U,20,FALSE),""))</f>
        <v/>
      </c>
      <c r="J1525" s="283" t="str">
        <f>IF(ISBLANK(F1525),"",VLOOKUP(LEFT(A1525,5),Unit!A:B,2,FALSE))</f>
        <v/>
      </c>
      <c r="K1525" s="243"/>
      <c r="L1525" s="243"/>
      <c r="M1525" s="291" t="str">
        <f t="shared" si="50"/>
        <v/>
      </c>
      <c r="N1525" s="292" t="str">
        <f>IF(ISBLANK(D1525),"",IFERROR(IF(VLOOKUP(A1525,'Np PL4 Stock'!A:J,10,FALSE)="Np4",D1525-VLOOKUP(A1525,'Np PL4 Stock'!A:E,5,FALSE),D1525-1-VLOOKUP(A1525,'Np PL4 Stock'!A:E,5,FALSE)),""))</f>
        <v/>
      </c>
      <c r="O1525" s="345"/>
      <c r="P1525" s="290"/>
      <c r="Q1525" s="300"/>
      <c r="R1525" s="336"/>
      <c r="S1525" s="301"/>
      <c r="T1525" s="301"/>
      <c r="U1525" s="336"/>
      <c r="V1525" s="354"/>
      <c r="W1525" s="355"/>
      <c r="X1525" s="349"/>
      <c r="Y1525" s="313" t="str">
        <f>IF(ISBLANK(X1525),"",IFERROR(IF(VLOOKUP(A1525,'Np PL4 Stock'!A:J,10,FALSE)="Np4",X1525-VLOOKUP(A1525,'Np PL4 Stock'!A:E,5,FALSE),X1525-1-VLOOKUP(A1525,'Np PL4 Stock'!A:E,5,FALSE)),""))</f>
        <v/>
      </c>
      <c r="Z1525" s="325"/>
      <c r="AA1525" s="315"/>
      <c r="AB1525" s="316"/>
      <c r="AC1525" s="317" t="str">
        <f>IF(ISBLANK(AB1525),"",IFERROR(IF(VLOOKUP(A1525,'Np PL4 Stock'!A:J,10,FALSE)="Np4",AB1525-VLOOKUP(A1525,'Np PL4 Stock'!A:E,5,FALSE),AB1525-1-VLOOKUP(A1525,'Np PL4 Stock'!A:E,5,FALSE)),""))</f>
        <v/>
      </c>
      <c r="AD1525" s="290"/>
      <c r="AE1525" s="300"/>
      <c r="AF1525" s="323"/>
      <c r="AG1525" s="335"/>
      <c r="AH1525" s="336"/>
      <c r="AI1525" s="335"/>
      <c r="AJ1525" s="326"/>
      <c r="AK1525" s="334"/>
    </row>
    <row r="1526" spans="1:37">
      <c r="A1526" s="280" t="str">
        <f t="shared" si="49"/>
        <v/>
      </c>
      <c r="B1526" s="281"/>
      <c r="C1526" s="282"/>
      <c r="D1526" s="282"/>
      <c r="E1526" s="243"/>
      <c r="F1526" s="244"/>
      <c r="G1526" s="243"/>
      <c r="H1526" s="283" t="str">
        <f>IF(ISBLANK(F1526),"",IFERROR(VLOOKUP(A1526,'Np PL4 Stock'!$A:$U,20,FALSE),""))</f>
        <v/>
      </c>
      <c r="J1526" s="283" t="str">
        <f>IF(ISBLANK(F1526),"",VLOOKUP(LEFT(A1526,5),Unit!A:B,2,FALSE))</f>
        <v/>
      </c>
      <c r="K1526" s="243"/>
      <c r="L1526" s="243"/>
      <c r="M1526" s="291" t="str">
        <f t="shared" si="50"/>
        <v/>
      </c>
      <c r="N1526" s="292" t="str">
        <f>IF(ISBLANK(D1526),"",IFERROR(IF(VLOOKUP(A1526,'Np PL4 Stock'!A:J,10,FALSE)="Np4",D1526-VLOOKUP(A1526,'Np PL4 Stock'!A:E,5,FALSE),D1526-1-VLOOKUP(A1526,'Np PL4 Stock'!A:E,5,FALSE)),""))</f>
        <v/>
      </c>
      <c r="O1526" s="345"/>
      <c r="P1526" s="290"/>
      <c r="Q1526" s="300"/>
      <c r="R1526" s="336"/>
      <c r="S1526" s="301"/>
      <c r="T1526" s="301"/>
      <c r="U1526" s="336"/>
      <c r="V1526" s="354"/>
      <c r="W1526" s="355"/>
      <c r="X1526" s="349"/>
      <c r="Y1526" s="313" t="str">
        <f>IF(ISBLANK(X1526),"",IFERROR(IF(VLOOKUP(A1526,'Np PL4 Stock'!A:J,10,FALSE)="Np4",X1526-VLOOKUP(A1526,'Np PL4 Stock'!A:E,5,FALSE),X1526-1-VLOOKUP(A1526,'Np PL4 Stock'!A:E,5,FALSE)),""))</f>
        <v/>
      </c>
      <c r="Z1526" s="325"/>
      <c r="AA1526" s="315"/>
      <c r="AB1526" s="316"/>
      <c r="AC1526" s="317" t="str">
        <f>IF(ISBLANK(AB1526),"",IFERROR(IF(VLOOKUP(A1526,'Np PL4 Stock'!A:J,10,FALSE)="Np4",AB1526-VLOOKUP(A1526,'Np PL4 Stock'!A:E,5,FALSE),AB1526-1-VLOOKUP(A1526,'Np PL4 Stock'!A:E,5,FALSE)),""))</f>
        <v/>
      </c>
      <c r="AD1526" s="290"/>
      <c r="AE1526" s="300"/>
      <c r="AF1526" s="323"/>
      <c r="AG1526" s="335"/>
      <c r="AH1526" s="336"/>
      <c r="AI1526" s="335"/>
      <c r="AJ1526" s="326"/>
      <c r="AK1526" s="334"/>
    </row>
    <row r="1527" spans="1:37">
      <c r="A1527" s="280" t="str">
        <f t="shared" si="49"/>
        <v/>
      </c>
      <c r="B1527" s="281"/>
      <c r="C1527" s="282"/>
      <c r="D1527" s="282"/>
      <c r="E1527" s="243"/>
      <c r="F1527" s="244"/>
      <c r="G1527" s="243"/>
      <c r="H1527" s="283" t="str">
        <f>IF(ISBLANK(F1527),"",IFERROR(VLOOKUP(A1527,'Np PL4 Stock'!$A:$U,20,FALSE),""))</f>
        <v/>
      </c>
      <c r="J1527" s="283" t="str">
        <f>IF(ISBLANK(F1527),"",VLOOKUP(LEFT(A1527,5),Unit!A:B,2,FALSE))</f>
        <v/>
      </c>
      <c r="K1527" s="243"/>
      <c r="L1527" s="243"/>
      <c r="M1527" s="291" t="str">
        <f t="shared" si="50"/>
        <v/>
      </c>
      <c r="N1527" s="292" t="str">
        <f>IF(ISBLANK(D1527),"",IFERROR(IF(VLOOKUP(A1527,'Np PL4 Stock'!A:J,10,FALSE)="Np4",D1527-VLOOKUP(A1527,'Np PL4 Stock'!A:E,5,FALSE),D1527-1-VLOOKUP(A1527,'Np PL4 Stock'!A:E,5,FALSE)),""))</f>
        <v/>
      </c>
      <c r="O1527" s="345"/>
      <c r="P1527" s="290"/>
      <c r="Q1527" s="300"/>
      <c r="R1527" s="336"/>
      <c r="S1527" s="301"/>
      <c r="T1527" s="301"/>
      <c r="U1527" s="336"/>
      <c r="V1527" s="354"/>
      <c r="W1527" s="355"/>
      <c r="X1527" s="349"/>
      <c r="Y1527" s="313" t="str">
        <f>IF(ISBLANK(X1527),"",IFERROR(IF(VLOOKUP(A1527,'Np PL4 Stock'!A:J,10,FALSE)="Np4",X1527-VLOOKUP(A1527,'Np PL4 Stock'!A:E,5,FALSE),X1527-1-VLOOKUP(A1527,'Np PL4 Stock'!A:E,5,FALSE)),""))</f>
        <v/>
      </c>
      <c r="Z1527" s="325"/>
      <c r="AA1527" s="315"/>
      <c r="AB1527" s="316"/>
      <c r="AC1527" s="317" t="str">
        <f>IF(ISBLANK(AB1527),"",IFERROR(IF(VLOOKUP(A1527,'Np PL4 Stock'!A:J,10,FALSE)="Np4",AB1527-VLOOKUP(A1527,'Np PL4 Stock'!A:E,5,FALSE),AB1527-1-VLOOKUP(A1527,'Np PL4 Stock'!A:E,5,FALSE)),""))</f>
        <v/>
      </c>
      <c r="AD1527" s="290"/>
      <c r="AE1527" s="300"/>
      <c r="AF1527" s="323"/>
      <c r="AG1527" s="335"/>
      <c r="AH1527" s="336"/>
      <c r="AI1527" s="335"/>
      <c r="AJ1527" s="326"/>
      <c r="AK1527" s="334"/>
    </row>
    <row r="1528" spans="1:37">
      <c r="A1528" s="280" t="str">
        <f t="shared" si="49"/>
        <v/>
      </c>
      <c r="B1528" s="281"/>
      <c r="C1528" s="282"/>
      <c r="D1528" s="282"/>
      <c r="E1528" s="243"/>
      <c r="F1528" s="244"/>
      <c r="G1528" s="243"/>
      <c r="H1528" s="283" t="str">
        <f>IF(ISBLANK(F1528),"",IFERROR(VLOOKUP(A1528,'Np PL4 Stock'!$A:$U,20,FALSE),""))</f>
        <v/>
      </c>
      <c r="J1528" s="283" t="str">
        <f>IF(ISBLANK(F1528),"",VLOOKUP(LEFT(A1528,5),Unit!A:B,2,FALSE))</f>
        <v/>
      </c>
      <c r="K1528" s="243"/>
      <c r="L1528" s="243"/>
      <c r="M1528" s="291" t="str">
        <f t="shared" si="50"/>
        <v/>
      </c>
      <c r="N1528" s="292" t="str">
        <f>IF(ISBLANK(D1528),"",IFERROR(IF(VLOOKUP(A1528,'Np PL4 Stock'!A:J,10,FALSE)="Np4",D1528-VLOOKUP(A1528,'Np PL4 Stock'!A:E,5,FALSE),D1528-1-VLOOKUP(A1528,'Np PL4 Stock'!A:E,5,FALSE)),""))</f>
        <v/>
      </c>
      <c r="O1528" s="345"/>
      <c r="P1528" s="290"/>
      <c r="Q1528" s="300"/>
      <c r="R1528" s="336"/>
      <c r="S1528" s="301"/>
      <c r="T1528" s="301"/>
      <c r="U1528" s="336"/>
      <c r="V1528" s="354"/>
      <c r="W1528" s="355"/>
      <c r="X1528" s="349"/>
      <c r="Y1528" s="313" t="str">
        <f>IF(ISBLANK(X1528),"",IFERROR(IF(VLOOKUP(A1528,'Np PL4 Stock'!A:J,10,FALSE)="Np4",X1528-VLOOKUP(A1528,'Np PL4 Stock'!A:E,5,FALSE),X1528-1-VLOOKUP(A1528,'Np PL4 Stock'!A:E,5,FALSE)),""))</f>
        <v/>
      </c>
      <c r="Z1528" s="325"/>
      <c r="AA1528" s="315"/>
      <c r="AB1528" s="316"/>
      <c r="AC1528" s="317" t="str">
        <f>IF(ISBLANK(AB1528),"",IFERROR(IF(VLOOKUP(A1528,'Np PL4 Stock'!A:J,10,FALSE)="Np4",AB1528-VLOOKUP(A1528,'Np PL4 Stock'!A:E,5,FALSE),AB1528-1-VLOOKUP(A1528,'Np PL4 Stock'!A:E,5,FALSE)),""))</f>
        <v/>
      </c>
      <c r="AD1528" s="290"/>
      <c r="AE1528" s="300"/>
      <c r="AF1528" s="323"/>
      <c r="AG1528" s="335"/>
      <c r="AH1528" s="336"/>
      <c r="AI1528" s="335"/>
      <c r="AJ1528" s="326"/>
      <c r="AK1528" s="334"/>
    </row>
    <row r="1529" spans="1:37">
      <c r="A1529" s="280" t="str">
        <f t="shared" si="49"/>
        <v/>
      </c>
      <c r="B1529" s="281"/>
      <c r="C1529" s="282"/>
      <c r="D1529" s="282"/>
      <c r="E1529" s="243"/>
      <c r="F1529" s="244"/>
      <c r="G1529" s="243"/>
      <c r="H1529" s="283" t="str">
        <f>IF(ISBLANK(F1529),"",IFERROR(VLOOKUP(A1529,'Np PL4 Stock'!$A:$U,20,FALSE),""))</f>
        <v/>
      </c>
      <c r="J1529" s="283" t="str">
        <f>IF(ISBLANK(F1529),"",VLOOKUP(LEFT(A1529,5),Unit!A:B,2,FALSE))</f>
        <v/>
      </c>
      <c r="K1529" s="243"/>
      <c r="L1529" s="243"/>
      <c r="M1529" s="291" t="str">
        <f t="shared" si="50"/>
        <v/>
      </c>
      <c r="N1529" s="292" t="str">
        <f>IF(ISBLANK(D1529),"",IFERROR(IF(VLOOKUP(A1529,'Np PL4 Stock'!A:J,10,FALSE)="Np4",D1529-VLOOKUP(A1529,'Np PL4 Stock'!A:E,5,FALSE),D1529-1-VLOOKUP(A1529,'Np PL4 Stock'!A:E,5,FALSE)),""))</f>
        <v/>
      </c>
      <c r="O1529" s="345"/>
      <c r="P1529" s="290"/>
      <c r="Q1529" s="300"/>
      <c r="R1529" s="336"/>
      <c r="S1529" s="301"/>
      <c r="T1529" s="301"/>
      <c r="U1529" s="336"/>
      <c r="V1529" s="354"/>
      <c r="W1529" s="355"/>
      <c r="X1529" s="349"/>
      <c r="Y1529" s="313" t="str">
        <f>IF(ISBLANK(X1529),"",IFERROR(IF(VLOOKUP(A1529,'Np PL4 Stock'!A:J,10,FALSE)="Np4",X1529-VLOOKUP(A1529,'Np PL4 Stock'!A:E,5,FALSE),X1529-1-VLOOKUP(A1529,'Np PL4 Stock'!A:E,5,FALSE)),""))</f>
        <v/>
      </c>
      <c r="Z1529" s="325"/>
      <c r="AA1529" s="315"/>
      <c r="AB1529" s="316"/>
      <c r="AC1529" s="317" t="str">
        <f>IF(ISBLANK(AB1529),"",IFERROR(IF(VLOOKUP(A1529,'Np PL4 Stock'!A:J,10,FALSE)="Np4",AB1529-VLOOKUP(A1529,'Np PL4 Stock'!A:E,5,FALSE),AB1529-1-VLOOKUP(A1529,'Np PL4 Stock'!A:E,5,FALSE)),""))</f>
        <v/>
      </c>
      <c r="AD1529" s="290"/>
      <c r="AE1529" s="300"/>
      <c r="AF1529" s="323"/>
      <c r="AG1529" s="335"/>
      <c r="AH1529" s="336"/>
      <c r="AI1529" s="335"/>
      <c r="AJ1529" s="326"/>
      <c r="AK1529" s="334"/>
    </row>
    <row r="1530" spans="1:37">
      <c r="A1530" s="280" t="str">
        <f t="shared" si="49"/>
        <v/>
      </c>
      <c r="B1530" s="281"/>
      <c r="C1530" s="282"/>
      <c r="D1530" s="282"/>
      <c r="E1530" s="243"/>
      <c r="F1530" s="244"/>
      <c r="G1530" s="243"/>
      <c r="H1530" s="283" t="str">
        <f>IF(ISBLANK(F1530),"",IFERROR(VLOOKUP(A1530,'Np PL4 Stock'!$A:$U,20,FALSE),""))</f>
        <v/>
      </c>
      <c r="J1530" s="283" t="str">
        <f>IF(ISBLANK(F1530),"",VLOOKUP(LEFT(A1530,5),Unit!A:B,2,FALSE))</f>
        <v/>
      </c>
      <c r="K1530" s="243"/>
      <c r="L1530" s="243"/>
      <c r="M1530" s="291" t="str">
        <f t="shared" si="50"/>
        <v/>
      </c>
      <c r="N1530" s="292" t="str">
        <f>IF(ISBLANK(D1530),"",IFERROR(IF(VLOOKUP(A1530,'Np PL4 Stock'!A:J,10,FALSE)="Np4",D1530-VLOOKUP(A1530,'Np PL4 Stock'!A:E,5,FALSE),D1530-1-VLOOKUP(A1530,'Np PL4 Stock'!A:E,5,FALSE)),""))</f>
        <v/>
      </c>
      <c r="O1530" s="345"/>
      <c r="P1530" s="290"/>
      <c r="Q1530" s="300"/>
      <c r="R1530" s="336"/>
      <c r="S1530" s="301"/>
      <c r="T1530" s="301"/>
      <c r="U1530" s="336"/>
      <c r="V1530" s="354"/>
      <c r="W1530" s="355"/>
      <c r="X1530" s="349"/>
      <c r="Y1530" s="313" t="str">
        <f>IF(ISBLANK(X1530),"",IFERROR(IF(VLOOKUP(A1530,'Np PL4 Stock'!A:J,10,FALSE)="Np4",X1530-VLOOKUP(A1530,'Np PL4 Stock'!A:E,5,FALSE),X1530-1-VLOOKUP(A1530,'Np PL4 Stock'!A:E,5,FALSE)),""))</f>
        <v/>
      </c>
      <c r="Z1530" s="325"/>
      <c r="AA1530" s="315"/>
      <c r="AB1530" s="316"/>
      <c r="AC1530" s="317" t="str">
        <f>IF(ISBLANK(AB1530),"",IFERROR(IF(VLOOKUP(A1530,'Np PL4 Stock'!A:J,10,FALSE)="Np4",AB1530-VLOOKUP(A1530,'Np PL4 Stock'!A:E,5,FALSE),AB1530-1-VLOOKUP(A1530,'Np PL4 Stock'!A:E,5,FALSE)),""))</f>
        <v/>
      </c>
      <c r="AD1530" s="290"/>
      <c r="AE1530" s="300"/>
      <c r="AF1530" s="323"/>
      <c r="AG1530" s="335"/>
      <c r="AH1530" s="336"/>
      <c r="AI1530" s="335"/>
      <c r="AJ1530" s="326"/>
      <c r="AK1530" s="334"/>
    </row>
    <row r="1531" spans="1:37">
      <c r="A1531" s="280" t="str">
        <f t="shared" si="49"/>
        <v/>
      </c>
      <c r="B1531" s="281"/>
      <c r="C1531" s="282"/>
      <c r="D1531" s="282"/>
      <c r="E1531" s="243"/>
      <c r="F1531" s="244"/>
      <c r="G1531" s="243"/>
      <c r="H1531" s="283" t="str">
        <f>IF(ISBLANK(F1531),"",IFERROR(VLOOKUP(A1531,'Np PL4 Stock'!$A:$U,20,FALSE),""))</f>
        <v/>
      </c>
      <c r="J1531" s="283" t="str">
        <f>IF(ISBLANK(F1531),"",VLOOKUP(LEFT(A1531,5),Unit!A:B,2,FALSE))</f>
        <v/>
      </c>
      <c r="K1531" s="243"/>
      <c r="L1531" s="243"/>
      <c r="M1531" s="291" t="str">
        <f t="shared" si="50"/>
        <v/>
      </c>
      <c r="N1531" s="292" t="str">
        <f>IF(ISBLANK(D1531),"",IFERROR(IF(VLOOKUP(A1531,'Np PL4 Stock'!A:J,10,FALSE)="Np4",D1531-VLOOKUP(A1531,'Np PL4 Stock'!A:E,5,FALSE),D1531-1-VLOOKUP(A1531,'Np PL4 Stock'!A:E,5,FALSE)),""))</f>
        <v/>
      </c>
      <c r="O1531" s="345"/>
      <c r="P1531" s="290"/>
      <c r="Q1531" s="300"/>
      <c r="R1531" s="336"/>
      <c r="S1531" s="301"/>
      <c r="T1531" s="301"/>
      <c r="U1531" s="336"/>
      <c r="V1531" s="354"/>
      <c r="W1531" s="355"/>
      <c r="X1531" s="349"/>
      <c r="Y1531" s="313" t="str">
        <f>IF(ISBLANK(X1531),"",IFERROR(IF(VLOOKUP(A1531,'Np PL4 Stock'!A:J,10,FALSE)="Np4",X1531-VLOOKUP(A1531,'Np PL4 Stock'!A:E,5,FALSE),X1531-1-VLOOKUP(A1531,'Np PL4 Stock'!A:E,5,FALSE)),""))</f>
        <v/>
      </c>
      <c r="Z1531" s="325"/>
      <c r="AA1531" s="315"/>
      <c r="AB1531" s="316"/>
      <c r="AC1531" s="317" t="str">
        <f>IF(ISBLANK(AB1531),"",IFERROR(IF(VLOOKUP(A1531,'Np PL4 Stock'!A:J,10,FALSE)="Np4",AB1531-VLOOKUP(A1531,'Np PL4 Stock'!A:E,5,FALSE),AB1531-1-VLOOKUP(A1531,'Np PL4 Stock'!A:E,5,FALSE)),""))</f>
        <v/>
      </c>
      <c r="AD1531" s="290"/>
      <c r="AE1531" s="300"/>
      <c r="AF1531" s="323"/>
      <c r="AG1531" s="335"/>
      <c r="AH1531" s="336"/>
      <c r="AI1531" s="335"/>
      <c r="AJ1531" s="326"/>
      <c r="AK1531" s="334"/>
    </row>
    <row r="1532" spans="1:37">
      <c r="A1532" s="280" t="str">
        <f t="shared" si="49"/>
        <v/>
      </c>
      <c r="B1532" s="281"/>
      <c r="C1532" s="282"/>
      <c r="D1532" s="282"/>
      <c r="E1532" s="243"/>
      <c r="F1532" s="244"/>
      <c r="G1532" s="243"/>
      <c r="H1532" s="283" t="str">
        <f>IF(ISBLANK(F1532),"",IFERROR(VLOOKUP(A1532,'Np PL4 Stock'!$A:$U,20,FALSE),""))</f>
        <v/>
      </c>
      <c r="J1532" s="283" t="str">
        <f>IF(ISBLANK(F1532),"",VLOOKUP(LEFT(A1532,5),Unit!A:B,2,FALSE))</f>
        <v/>
      </c>
      <c r="K1532" s="243"/>
      <c r="L1532" s="243"/>
      <c r="M1532" s="291" t="str">
        <f t="shared" si="50"/>
        <v/>
      </c>
      <c r="N1532" s="292" t="str">
        <f>IF(ISBLANK(D1532),"",IFERROR(IF(VLOOKUP(A1532,'Np PL4 Stock'!A:J,10,FALSE)="Np4",D1532-VLOOKUP(A1532,'Np PL4 Stock'!A:E,5,FALSE),D1532-1-VLOOKUP(A1532,'Np PL4 Stock'!A:E,5,FALSE)),""))</f>
        <v/>
      </c>
      <c r="O1532" s="345"/>
      <c r="P1532" s="290"/>
      <c r="Q1532" s="300"/>
      <c r="R1532" s="336"/>
      <c r="S1532" s="301"/>
      <c r="T1532" s="301"/>
      <c r="U1532" s="336"/>
      <c r="V1532" s="354"/>
      <c r="W1532" s="355"/>
      <c r="X1532" s="349"/>
      <c r="Y1532" s="313" t="str">
        <f>IF(ISBLANK(X1532),"",IFERROR(IF(VLOOKUP(A1532,'Np PL4 Stock'!A:J,10,FALSE)="Np4",X1532-VLOOKUP(A1532,'Np PL4 Stock'!A:E,5,FALSE),X1532-1-VLOOKUP(A1532,'Np PL4 Stock'!A:E,5,FALSE)),""))</f>
        <v/>
      </c>
      <c r="Z1532" s="325"/>
      <c r="AA1532" s="315"/>
      <c r="AB1532" s="316"/>
      <c r="AC1532" s="317" t="str">
        <f>IF(ISBLANK(AB1532),"",IFERROR(IF(VLOOKUP(A1532,'Np PL4 Stock'!A:J,10,FALSE)="Np4",AB1532-VLOOKUP(A1532,'Np PL4 Stock'!A:E,5,FALSE),AB1532-1-VLOOKUP(A1532,'Np PL4 Stock'!A:E,5,FALSE)),""))</f>
        <v/>
      </c>
      <c r="AD1532" s="290"/>
      <c r="AE1532" s="300"/>
      <c r="AF1532" s="323"/>
      <c r="AG1532" s="335"/>
      <c r="AH1532" s="336"/>
      <c r="AI1532" s="335"/>
      <c r="AJ1532" s="326"/>
      <c r="AK1532" s="334"/>
    </row>
    <row r="1533" spans="1:37">
      <c r="A1533" s="280" t="str">
        <f t="shared" si="49"/>
        <v/>
      </c>
      <c r="B1533" s="281"/>
      <c r="C1533" s="282"/>
      <c r="D1533" s="282"/>
      <c r="E1533" s="243"/>
      <c r="F1533" s="244"/>
      <c r="G1533" s="243"/>
      <c r="H1533" s="283" t="str">
        <f>IF(ISBLANK(F1533),"",IFERROR(VLOOKUP(A1533,'Np PL4 Stock'!$A:$U,20,FALSE),""))</f>
        <v/>
      </c>
      <c r="J1533" s="283" t="str">
        <f>IF(ISBLANK(F1533),"",VLOOKUP(LEFT(A1533,5),Unit!A:B,2,FALSE))</f>
        <v/>
      </c>
      <c r="K1533" s="243"/>
      <c r="L1533" s="243"/>
      <c r="M1533" s="291" t="str">
        <f t="shared" si="50"/>
        <v/>
      </c>
      <c r="N1533" s="292" t="str">
        <f>IF(ISBLANK(D1533),"",IFERROR(IF(VLOOKUP(A1533,'Np PL4 Stock'!A:J,10,FALSE)="Np4",D1533-VLOOKUP(A1533,'Np PL4 Stock'!A:E,5,FALSE),D1533-1-VLOOKUP(A1533,'Np PL4 Stock'!A:E,5,FALSE)),""))</f>
        <v/>
      </c>
      <c r="O1533" s="345"/>
      <c r="P1533" s="290"/>
      <c r="Q1533" s="300"/>
      <c r="R1533" s="336"/>
      <c r="S1533" s="301"/>
      <c r="T1533" s="301"/>
      <c r="U1533" s="336"/>
      <c r="V1533" s="354"/>
      <c r="W1533" s="355"/>
      <c r="X1533" s="349"/>
      <c r="Y1533" s="313" t="str">
        <f>IF(ISBLANK(X1533),"",IFERROR(IF(VLOOKUP(A1533,'Np PL4 Stock'!A:J,10,FALSE)="Np4",X1533-VLOOKUP(A1533,'Np PL4 Stock'!A:E,5,FALSE),X1533-1-VLOOKUP(A1533,'Np PL4 Stock'!A:E,5,FALSE)),""))</f>
        <v/>
      </c>
      <c r="Z1533" s="325"/>
      <c r="AA1533" s="315"/>
      <c r="AB1533" s="316"/>
      <c r="AC1533" s="317" t="str">
        <f>IF(ISBLANK(AB1533),"",IFERROR(IF(VLOOKUP(A1533,'Np PL4 Stock'!A:J,10,FALSE)="Np4",AB1533-VLOOKUP(A1533,'Np PL4 Stock'!A:E,5,FALSE),AB1533-1-VLOOKUP(A1533,'Np PL4 Stock'!A:E,5,FALSE)),""))</f>
        <v/>
      </c>
      <c r="AD1533" s="290"/>
      <c r="AE1533" s="300"/>
      <c r="AF1533" s="323"/>
      <c r="AG1533" s="335"/>
      <c r="AH1533" s="336"/>
      <c r="AI1533" s="335"/>
      <c r="AJ1533" s="326"/>
      <c r="AK1533" s="334"/>
    </row>
    <row r="1534" spans="1:37">
      <c r="A1534" s="280" t="str">
        <f t="shared" si="49"/>
        <v/>
      </c>
      <c r="B1534" s="281"/>
      <c r="C1534" s="282"/>
      <c r="D1534" s="282"/>
      <c r="E1534" s="243"/>
      <c r="F1534" s="244"/>
      <c r="G1534" s="243"/>
      <c r="H1534" s="283" t="str">
        <f>IF(ISBLANK(F1534),"",IFERROR(VLOOKUP(A1534,'Np PL4 Stock'!$A:$U,20,FALSE),""))</f>
        <v/>
      </c>
      <c r="J1534" s="283" t="str">
        <f>IF(ISBLANK(F1534),"",VLOOKUP(LEFT(A1534,5),Unit!A:B,2,FALSE))</f>
        <v/>
      </c>
      <c r="K1534" s="243"/>
      <c r="L1534" s="243"/>
      <c r="M1534" s="291" t="str">
        <f t="shared" si="50"/>
        <v/>
      </c>
      <c r="N1534" s="292" t="str">
        <f>IF(ISBLANK(D1534),"",IFERROR(IF(VLOOKUP(A1534,'Np PL4 Stock'!A:J,10,FALSE)="Np4",D1534-VLOOKUP(A1534,'Np PL4 Stock'!A:E,5,FALSE),D1534-1-VLOOKUP(A1534,'Np PL4 Stock'!A:E,5,FALSE)),""))</f>
        <v/>
      </c>
      <c r="O1534" s="345"/>
      <c r="P1534" s="290"/>
      <c r="Q1534" s="300"/>
      <c r="R1534" s="336"/>
      <c r="S1534" s="301"/>
      <c r="T1534" s="301"/>
      <c r="U1534" s="336"/>
      <c r="V1534" s="354"/>
      <c r="W1534" s="355"/>
      <c r="X1534" s="349"/>
      <c r="Y1534" s="313" t="str">
        <f>IF(ISBLANK(X1534),"",IFERROR(IF(VLOOKUP(A1534,'Np PL4 Stock'!A:J,10,FALSE)="Np4",X1534-VLOOKUP(A1534,'Np PL4 Stock'!A:E,5,FALSE),X1534-1-VLOOKUP(A1534,'Np PL4 Stock'!A:E,5,FALSE)),""))</f>
        <v/>
      </c>
      <c r="Z1534" s="325"/>
      <c r="AA1534" s="315"/>
      <c r="AB1534" s="316"/>
      <c r="AC1534" s="317" t="str">
        <f>IF(ISBLANK(AB1534),"",IFERROR(IF(VLOOKUP(A1534,'Np PL4 Stock'!A:J,10,FALSE)="Np4",AB1534-VLOOKUP(A1534,'Np PL4 Stock'!A:E,5,FALSE),AB1534-1-VLOOKUP(A1534,'Np PL4 Stock'!A:E,5,FALSE)),""))</f>
        <v/>
      </c>
      <c r="AD1534" s="290"/>
      <c r="AE1534" s="300"/>
      <c r="AF1534" s="323"/>
      <c r="AG1534" s="335"/>
      <c r="AH1534" s="336"/>
      <c r="AI1534" s="335"/>
      <c r="AJ1534" s="326"/>
      <c r="AK1534" s="334"/>
    </row>
    <row r="1535" spans="1:37">
      <c r="A1535" s="280" t="str">
        <f t="shared" si="49"/>
        <v/>
      </c>
      <c r="B1535" s="281"/>
      <c r="C1535" s="282"/>
      <c r="D1535" s="282"/>
      <c r="E1535" s="243"/>
      <c r="F1535" s="244"/>
      <c r="G1535" s="243"/>
      <c r="H1535" s="283" t="str">
        <f>IF(ISBLANK(F1535),"",IFERROR(VLOOKUP(A1535,'Np PL4 Stock'!$A:$U,20,FALSE),""))</f>
        <v/>
      </c>
      <c r="J1535" s="283" t="str">
        <f>IF(ISBLANK(F1535),"",VLOOKUP(LEFT(A1535,5),Unit!A:B,2,FALSE))</f>
        <v/>
      </c>
      <c r="K1535" s="243"/>
      <c r="L1535" s="243"/>
      <c r="M1535" s="291" t="str">
        <f t="shared" si="50"/>
        <v/>
      </c>
      <c r="N1535" s="292" t="str">
        <f>IF(ISBLANK(D1535),"",IFERROR(IF(VLOOKUP(A1535,'Np PL4 Stock'!A:J,10,FALSE)="Np4",D1535-VLOOKUP(A1535,'Np PL4 Stock'!A:E,5,FALSE),D1535-1-VLOOKUP(A1535,'Np PL4 Stock'!A:E,5,FALSE)),""))</f>
        <v/>
      </c>
      <c r="O1535" s="345"/>
      <c r="P1535" s="290"/>
      <c r="Q1535" s="300"/>
      <c r="R1535" s="336"/>
      <c r="S1535" s="301"/>
      <c r="T1535" s="301"/>
      <c r="U1535" s="336"/>
      <c r="V1535" s="354"/>
      <c r="W1535" s="355"/>
      <c r="X1535" s="349"/>
      <c r="Y1535" s="313" t="str">
        <f>IF(ISBLANK(X1535),"",IFERROR(IF(VLOOKUP(A1535,'Np PL4 Stock'!A:J,10,FALSE)="Np4",X1535-VLOOKUP(A1535,'Np PL4 Stock'!A:E,5,FALSE),X1535-1-VLOOKUP(A1535,'Np PL4 Stock'!A:E,5,FALSE)),""))</f>
        <v/>
      </c>
      <c r="Z1535" s="325"/>
      <c r="AA1535" s="315"/>
      <c r="AB1535" s="316"/>
      <c r="AC1535" s="317" t="str">
        <f>IF(ISBLANK(AB1535),"",IFERROR(IF(VLOOKUP(A1535,'Np PL4 Stock'!A:J,10,FALSE)="Np4",AB1535-VLOOKUP(A1535,'Np PL4 Stock'!A:E,5,FALSE),AB1535-1-VLOOKUP(A1535,'Np PL4 Stock'!A:E,5,FALSE)),""))</f>
        <v/>
      </c>
      <c r="AD1535" s="290"/>
      <c r="AE1535" s="300"/>
      <c r="AF1535" s="323"/>
      <c r="AG1535" s="335"/>
      <c r="AH1535" s="336"/>
      <c r="AI1535" s="335"/>
      <c r="AJ1535" s="326"/>
      <c r="AK1535" s="334"/>
    </row>
    <row r="1536" spans="1:37">
      <c r="A1536" s="280" t="str">
        <f t="shared" si="49"/>
        <v/>
      </c>
      <c r="B1536" s="281"/>
      <c r="C1536" s="282"/>
      <c r="D1536" s="282"/>
      <c r="E1536" s="243"/>
      <c r="F1536" s="244"/>
      <c r="G1536" s="243"/>
      <c r="H1536" s="283" t="str">
        <f>IF(ISBLANK(F1536),"",IFERROR(VLOOKUP(A1536,'Np PL4 Stock'!$A:$U,20,FALSE),""))</f>
        <v/>
      </c>
      <c r="J1536" s="283" t="str">
        <f>IF(ISBLANK(F1536),"",VLOOKUP(LEFT(A1536,5),Unit!A:B,2,FALSE))</f>
        <v/>
      </c>
      <c r="K1536" s="243"/>
      <c r="L1536" s="243"/>
      <c r="M1536" s="291" t="str">
        <f t="shared" si="50"/>
        <v/>
      </c>
      <c r="N1536" s="292" t="str">
        <f>IF(ISBLANK(D1536),"",IFERROR(IF(VLOOKUP(A1536,'Np PL4 Stock'!A:J,10,FALSE)="Np4",D1536-VLOOKUP(A1536,'Np PL4 Stock'!A:E,5,FALSE),D1536-1-VLOOKUP(A1536,'Np PL4 Stock'!A:E,5,FALSE)),""))</f>
        <v/>
      </c>
      <c r="O1536" s="345"/>
      <c r="P1536" s="290"/>
      <c r="Q1536" s="300"/>
      <c r="R1536" s="336"/>
      <c r="S1536" s="301"/>
      <c r="T1536" s="301"/>
      <c r="U1536" s="336"/>
      <c r="V1536" s="354"/>
      <c r="W1536" s="355"/>
      <c r="X1536" s="349"/>
      <c r="Y1536" s="313" t="str">
        <f>IF(ISBLANK(X1536),"",IFERROR(IF(VLOOKUP(A1536,'Np PL4 Stock'!A:J,10,FALSE)="Np4",X1536-VLOOKUP(A1536,'Np PL4 Stock'!A:E,5,FALSE),X1536-1-VLOOKUP(A1536,'Np PL4 Stock'!A:E,5,FALSE)),""))</f>
        <v/>
      </c>
      <c r="Z1536" s="325"/>
      <c r="AA1536" s="315"/>
      <c r="AB1536" s="316"/>
      <c r="AC1536" s="317" t="str">
        <f>IF(ISBLANK(AB1536),"",IFERROR(IF(VLOOKUP(A1536,'Np PL4 Stock'!A:J,10,FALSE)="Np4",AB1536-VLOOKUP(A1536,'Np PL4 Stock'!A:E,5,FALSE),AB1536-1-VLOOKUP(A1536,'Np PL4 Stock'!A:E,5,FALSE)),""))</f>
        <v/>
      </c>
      <c r="AD1536" s="290"/>
      <c r="AE1536" s="300"/>
      <c r="AF1536" s="323"/>
      <c r="AG1536" s="335"/>
      <c r="AH1536" s="336"/>
      <c r="AI1536" s="335"/>
      <c r="AJ1536" s="326"/>
      <c r="AK1536" s="334"/>
    </row>
    <row r="1537" spans="1:37">
      <c r="A1537" s="280" t="str">
        <f t="shared" si="49"/>
        <v/>
      </c>
      <c r="B1537" s="281"/>
      <c r="C1537" s="282"/>
      <c r="D1537" s="282"/>
      <c r="E1537" s="243"/>
      <c r="F1537" s="244"/>
      <c r="G1537" s="243"/>
      <c r="H1537" s="283" t="str">
        <f>IF(ISBLANK(F1537),"",IFERROR(VLOOKUP(A1537,'Np PL4 Stock'!$A:$U,20,FALSE),""))</f>
        <v/>
      </c>
      <c r="J1537" s="283" t="str">
        <f>IF(ISBLANK(F1537),"",VLOOKUP(LEFT(A1537,5),Unit!A:B,2,FALSE))</f>
        <v/>
      </c>
      <c r="K1537" s="243"/>
      <c r="L1537" s="243"/>
      <c r="M1537" s="291" t="str">
        <f t="shared" si="50"/>
        <v/>
      </c>
      <c r="N1537" s="292" t="str">
        <f>IF(ISBLANK(D1537),"",IFERROR(IF(VLOOKUP(A1537,'Np PL4 Stock'!A:J,10,FALSE)="Np4",D1537-VLOOKUP(A1537,'Np PL4 Stock'!A:E,5,FALSE),D1537-1-VLOOKUP(A1537,'Np PL4 Stock'!A:E,5,FALSE)),""))</f>
        <v/>
      </c>
      <c r="O1537" s="345"/>
      <c r="P1537" s="290"/>
      <c r="Q1537" s="300"/>
      <c r="R1537" s="336"/>
      <c r="S1537" s="301"/>
      <c r="T1537" s="301"/>
      <c r="U1537" s="336"/>
      <c r="V1537" s="354"/>
      <c r="W1537" s="355"/>
      <c r="X1537" s="349"/>
      <c r="Y1537" s="313" t="str">
        <f>IF(ISBLANK(X1537),"",IFERROR(IF(VLOOKUP(A1537,'Np PL4 Stock'!A:J,10,FALSE)="Np4",X1537-VLOOKUP(A1537,'Np PL4 Stock'!A:E,5,FALSE),X1537-1-VLOOKUP(A1537,'Np PL4 Stock'!A:E,5,FALSE)),""))</f>
        <v/>
      </c>
      <c r="Z1537" s="325"/>
      <c r="AA1537" s="315"/>
      <c r="AB1537" s="316"/>
      <c r="AC1537" s="317" t="str">
        <f>IF(ISBLANK(AB1537),"",IFERROR(IF(VLOOKUP(A1537,'Np PL4 Stock'!A:J,10,FALSE)="Np4",AB1537-VLOOKUP(A1537,'Np PL4 Stock'!A:E,5,FALSE),AB1537-1-VLOOKUP(A1537,'Np PL4 Stock'!A:E,5,FALSE)),""))</f>
        <v/>
      </c>
      <c r="AD1537" s="290"/>
      <c r="AE1537" s="300"/>
      <c r="AF1537" s="323"/>
      <c r="AG1537" s="335"/>
      <c r="AH1537" s="336"/>
      <c r="AI1537" s="335"/>
      <c r="AJ1537" s="326"/>
      <c r="AK1537" s="334"/>
    </row>
    <row r="1538" spans="1:37">
      <c r="A1538" s="280" t="str">
        <f t="shared" si="49"/>
        <v/>
      </c>
      <c r="B1538" s="281"/>
      <c r="C1538" s="282"/>
      <c r="D1538" s="282"/>
      <c r="E1538" s="243"/>
      <c r="F1538" s="244"/>
      <c r="G1538" s="243"/>
      <c r="H1538" s="283" t="str">
        <f>IF(ISBLANK(F1538),"",IFERROR(VLOOKUP(A1538,'Np PL4 Stock'!$A:$U,20,FALSE),""))</f>
        <v/>
      </c>
      <c r="J1538" s="283" t="str">
        <f>IF(ISBLANK(F1538),"",VLOOKUP(LEFT(A1538,5),Unit!A:B,2,FALSE))</f>
        <v/>
      </c>
      <c r="K1538" s="243"/>
      <c r="L1538" s="243"/>
      <c r="M1538" s="291" t="str">
        <f t="shared" si="50"/>
        <v/>
      </c>
      <c r="N1538" s="292" t="str">
        <f>IF(ISBLANK(D1538),"",IFERROR(IF(VLOOKUP(A1538,'Np PL4 Stock'!A:J,10,FALSE)="Np4",D1538-VLOOKUP(A1538,'Np PL4 Stock'!A:E,5,FALSE),D1538-1-VLOOKUP(A1538,'Np PL4 Stock'!A:E,5,FALSE)),""))</f>
        <v/>
      </c>
      <c r="O1538" s="345"/>
      <c r="P1538" s="290"/>
      <c r="Q1538" s="300"/>
      <c r="R1538" s="336"/>
      <c r="S1538" s="301"/>
      <c r="T1538" s="301"/>
      <c r="U1538" s="336"/>
      <c r="V1538" s="354"/>
      <c r="W1538" s="355"/>
      <c r="X1538" s="349"/>
      <c r="Y1538" s="313" t="str">
        <f>IF(ISBLANK(X1538),"",IFERROR(IF(VLOOKUP(A1538,'Np PL4 Stock'!A:J,10,FALSE)="Np4",X1538-VLOOKUP(A1538,'Np PL4 Stock'!A:E,5,FALSE),X1538-1-VLOOKUP(A1538,'Np PL4 Stock'!A:E,5,FALSE)),""))</f>
        <v/>
      </c>
      <c r="Z1538" s="325"/>
      <c r="AA1538" s="315"/>
      <c r="AB1538" s="316"/>
      <c r="AC1538" s="317" t="str">
        <f>IF(ISBLANK(AB1538),"",IFERROR(IF(VLOOKUP(A1538,'Np PL4 Stock'!A:J,10,FALSE)="Np4",AB1538-VLOOKUP(A1538,'Np PL4 Stock'!A:E,5,FALSE),AB1538-1-VLOOKUP(A1538,'Np PL4 Stock'!A:E,5,FALSE)),""))</f>
        <v/>
      </c>
      <c r="AD1538" s="290"/>
      <c r="AE1538" s="300"/>
      <c r="AF1538" s="323"/>
      <c r="AG1538" s="335"/>
      <c r="AH1538" s="336"/>
      <c r="AI1538" s="335"/>
      <c r="AJ1538" s="326"/>
      <c r="AK1538" s="334"/>
    </row>
    <row r="1539" spans="1:37">
      <c r="A1539" s="280" t="str">
        <f t="shared" ref="A1539:A1602" si="51">IF(ISBLANK(F1539),"",F1539&amp;"-"&amp;IF(OR(LEN(G1539)=1,LEN(G1539)=4),"0"&amp;G1539,G1539)&amp;"-"&amp;IF(OR(LEN(E1539)=1,LEN(E1539)=4),"0"&amp;E1539,E1539))</f>
        <v/>
      </c>
      <c r="B1539" s="281"/>
      <c r="C1539" s="282"/>
      <c r="D1539" s="282"/>
      <c r="E1539" s="243"/>
      <c r="F1539" s="244"/>
      <c r="G1539" s="243"/>
      <c r="H1539" s="283" t="str">
        <f>IF(ISBLANK(F1539),"",IFERROR(VLOOKUP(A1539,'Np PL4 Stock'!$A:$U,20,FALSE),""))</f>
        <v/>
      </c>
      <c r="J1539" s="283" t="str">
        <f>IF(ISBLANK(F1539),"",VLOOKUP(LEFT(A1539,5),Unit!A:B,2,FALSE))</f>
        <v/>
      </c>
      <c r="K1539" s="243"/>
      <c r="L1539" s="243"/>
      <c r="M1539" s="291" t="str">
        <f t="shared" ref="M1539:M1602" si="52">IFERROR((K1539/J1539*1000),"")</f>
        <v/>
      </c>
      <c r="N1539" s="292" t="str">
        <f>IF(ISBLANK(D1539),"",IFERROR(IF(VLOOKUP(A1539,'Np PL4 Stock'!A:J,10,FALSE)="Np4",D1539-VLOOKUP(A1539,'Np PL4 Stock'!A:E,5,FALSE),D1539-1-VLOOKUP(A1539,'Np PL4 Stock'!A:E,5,FALSE)),""))</f>
        <v/>
      </c>
      <c r="O1539" s="345"/>
      <c r="P1539" s="290"/>
      <c r="Q1539" s="300"/>
      <c r="R1539" s="336"/>
      <c r="S1539" s="301"/>
      <c r="T1539" s="301"/>
      <c r="U1539" s="336"/>
      <c r="V1539" s="354"/>
      <c r="W1539" s="355"/>
      <c r="X1539" s="349"/>
      <c r="Y1539" s="313" t="str">
        <f>IF(ISBLANK(X1539),"",IFERROR(IF(VLOOKUP(A1539,'Np PL4 Stock'!A:J,10,FALSE)="Np4",X1539-VLOOKUP(A1539,'Np PL4 Stock'!A:E,5,FALSE),X1539-1-VLOOKUP(A1539,'Np PL4 Stock'!A:E,5,FALSE)),""))</f>
        <v/>
      </c>
      <c r="Z1539" s="325"/>
      <c r="AA1539" s="315"/>
      <c r="AB1539" s="316"/>
      <c r="AC1539" s="317" t="str">
        <f>IF(ISBLANK(AB1539),"",IFERROR(IF(VLOOKUP(A1539,'Np PL4 Stock'!A:J,10,FALSE)="Np4",AB1539-VLOOKUP(A1539,'Np PL4 Stock'!A:E,5,FALSE),AB1539-1-VLOOKUP(A1539,'Np PL4 Stock'!A:E,5,FALSE)),""))</f>
        <v/>
      </c>
      <c r="AD1539" s="290"/>
      <c r="AE1539" s="300"/>
      <c r="AF1539" s="323"/>
      <c r="AG1539" s="335"/>
      <c r="AH1539" s="336"/>
      <c r="AI1539" s="335"/>
      <c r="AJ1539" s="326"/>
      <c r="AK1539" s="334"/>
    </row>
    <row r="1540" spans="1:37">
      <c r="A1540" s="280" t="str">
        <f t="shared" si="51"/>
        <v/>
      </c>
      <c r="B1540" s="281"/>
      <c r="C1540" s="282"/>
      <c r="D1540" s="282"/>
      <c r="E1540" s="243"/>
      <c r="F1540" s="244"/>
      <c r="G1540" s="243"/>
      <c r="H1540" s="283" t="str">
        <f>IF(ISBLANK(F1540),"",IFERROR(VLOOKUP(A1540,'Np PL4 Stock'!$A:$U,20,FALSE),""))</f>
        <v/>
      </c>
      <c r="J1540" s="283" t="str">
        <f>IF(ISBLANK(F1540),"",VLOOKUP(LEFT(A1540,5),Unit!A:B,2,FALSE))</f>
        <v/>
      </c>
      <c r="K1540" s="243"/>
      <c r="L1540" s="243"/>
      <c r="M1540" s="291" t="str">
        <f t="shared" si="52"/>
        <v/>
      </c>
      <c r="N1540" s="292" t="str">
        <f>IF(ISBLANK(D1540),"",IFERROR(IF(VLOOKUP(A1540,'Np PL4 Stock'!A:J,10,FALSE)="Np4",D1540-VLOOKUP(A1540,'Np PL4 Stock'!A:E,5,FALSE),D1540-1-VLOOKUP(A1540,'Np PL4 Stock'!A:E,5,FALSE)),""))</f>
        <v/>
      </c>
      <c r="O1540" s="345"/>
      <c r="P1540" s="290"/>
      <c r="Q1540" s="300"/>
      <c r="R1540" s="336"/>
      <c r="S1540" s="301"/>
      <c r="T1540" s="301"/>
      <c r="U1540" s="336"/>
      <c r="V1540" s="354"/>
      <c r="W1540" s="355"/>
      <c r="X1540" s="349"/>
      <c r="Y1540" s="313" t="str">
        <f>IF(ISBLANK(X1540),"",IFERROR(IF(VLOOKUP(A1540,'Np PL4 Stock'!A:J,10,FALSE)="Np4",X1540-VLOOKUP(A1540,'Np PL4 Stock'!A:E,5,FALSE),X1540-1-VLOOKUP(A1540,'Np PL4 Stock'!A:E,5,FALSE)),""))</f>
        <v/>
      </c>
      <c r="Z1540" s="325"/>
      <c r="AA1540" s="315"/>
      <c r="AB1540" s="316"/>
      <c r="AC1540" s="317" t="str">
        <f>IF(ISBLANK(AB1540),"",IFERROR(IF(VLOOKUP(A1540,'Np PL4 Stock'!A:J,10,FALSE)="Np4",AB1540-VLOOKUP(A1540,'Np PL4 Stock'!A:E,5,FALSE),AB1540-1-VLOOKUP(A1540,'Np PL4 Stock'!A:E,5,FALSE)),""))</f>
        <v/>
      </c>
      <c r="AD1540" s="290"/>
      <c r="AE1540" s="300"/>
      <c r="AF1540" s="323"/>
      <c r="AG1540" s="335"/>
      <c r="AH1540" s="336"/>
      <c r="AI1540" s="335"/>
      <c r="AJ1540" s="326"/>
      <c r="AK1540" s="334"/>
    </row>
    <row r="1541" spans="1:37">
      <c r="A1541" s="280" t="str">
        <f t="shared" si="51"/>
        <v/>
      </c>
      <c r="B1541" s="281"/>
      <c r="C1541" s="282"/>
      <c r="D1541" s="282"/>
      <c r="E1541" s="243"/>
      <c r="F1541" s="244"/>
      <c r="G1541" s="243"/>
      <c r="H1541" s="283" t="str">
        <f>IF(ISBLANK(F1541),"",IFERROR(VLOOKUP(A1541,'Np PL4 Stock'!$A:$U,20,FALSE),""))</f>
        <v/>
      </c>
      <c r="J1541" s="283" t="str">
        <f>IF(ISBLANK(F1541),"",VLOOKUP(LEFT(A1541,5),Unit!A:B,2,FALSE))</f>
        <v/>
      </c>
      <c r="K1541" s="243"/>
      <c r="L1541" s="243"/>
      <c r="M1541" s="291" t="str">
        <f t="shared" si="52"/>
        <v/>
      </c>
      <c r="N1541" s="292" t="str">
        <f>IF(ISBLANK(D1541),"",IFERROR(IF(VLOOKUP(A1541,'Np PL4 Stock'!A:J,10,FALSE)="Np4",D1541-VLOOKUP(A1541,'Np PL4 Stock'!A:E,5,FALSE),D1541-1-VLOOKUP(A1541,'Np PL4 Stock'!A:E,5,FALSE)),""))</f>
        <v/>
      </c>
      <c r="O1541" s="345"/>
      <c r="P1541" s="290"/>
      <c r="Q1541" s="300"/>
      <c r="R1541" s="336"/>
      <c r="S1541" s="301"/>
      <c r="T1541" s="301"/>
      <c r="U1541" s="336"/>
      <c r="V1541" s="354"/>
      <c r="W1541" s="355"/>
      <c r="X1541" s="349"/>
      <c r="Y1541" s="313" t="str">
        <f>IF(ISBLANK(X1541),"",IFERROR(IF(VLOOKUP(A1541,'Np PL4 Stock'!A:J,10,FALSE)="Np4",X1541-VLOOKUP(A1541,'Np PL4 Stock'!A:E,5,FALSE),X1541-1-VLOOKUP(A1541,'Np PL4 Stock'!A:E,5,FALSE)),""))</f>
        <v/>
      </c>
      <c r="Z1541" s="325"/>
      <c r="AA1541" s="315"/>
      <c r="AB1541" s="316"/>
      <c r="AC1541" s="317" t="str">
        <f>IF(ISBLANK(AB1541),"",IFERROR(IF(VLOOKUP(A1541,'Np PL4 Stock'!A:J,10,FALSE)="Np4",AB1541-VLOOKUP(A1541,'Np PL4 Stock'!A:E,5,FALSE),AB1541-1-VLOOKUP(A1541,'Np PL4 Stock'!A:E,5,FALSE)),""))</f>
        <v/>
      </c>
      <c r="AD1541" s="290"/>
      <c r="AE1541" s="300"/>
      <c r="AF1541" s="323"/>
      <c r="AG1541" s="335"/>
      <c r="AH1541" s="336"/>
      <c r="AI1541" s="335"/>
      <c r="AJ1541" s="326"/>
      <c r="AK1541" s="334"/>
    </row>
    <row r="1542" spans="1:37">
      <c r="A1542" s="280" t="str">
        <f t="shared" si="51"/>
        <v/>
      </c>
      <c r="B1542" s="281"/>
      <c r="C1542" s="282"/>
      <c r="D1542" s="282"/>
      <c r="E1542" s="243"/>
      <c r="F1542" s="244"/>
      <c r="G1542" s="243"/>
      <c r="H1542" s="283" t="str">
        <f>IF(ISBLANK(F1542),"",IFERROR(VLOOKUP(A1542,'Np PL4 Stock'!$A:$U,20,FALSE),""))</f>
        <v/>
      </c>
      <c r="J1542" s="283" t="str">
        <f>IF(ISBLANK(F1542),"",VLOOKUP(LEFT(A1542,5),Unit!A:B,2,FALSE))</f>
        <v/>
      </c>
      <c r="K1542" s="243"/>
      <c r="L1542" s="243"/>
      <c r="M1542" s="291" t="str">
        <f t="shared" si="52"/>
        <v/>
      </c>
      <c r="N1542" s="292" t="str">
        <f>IF(ISBLANK(D1542),"",IFERROR(IF(VLOOKUP(A1542,'Np PL4 Stock'!A:J,10,FALSE)="Np4",D1542-VLOOKUP(A1542,'Np PL4 Stock'!A:E,5,FALSE),D1542-1-VLOOKUP(A1542,'Np PL4 Stock'!A:E,5,FALSE)),""))</f>
        <v/>
      </c>
      <c r="O1542" s="345"/>
      <c r="P1542" s="290"/>
      <c r="Q1542" s="300"/>
      <c r="R1542" s="336"/>
      <c r="S1542" s="301"/>
      <c r="T1542" s="301"/>
      <c r="U1542" s="336"/>
      <c r="V1542" s="354"/>
      <c r="W1542" s="355"/>
      <c r="X1542" s="349"/>
      <c r="Y1542" s="313" t="str">
        <f>IF(ISBLANK(X1542),"",IFERROR(IF(VLOOKUP(A1542,'Np PL4 Stock'!A:J,10,FALSE)="Np4",X1542-VLOOKUP(A1542,'Np PL4 Stock'!A:E,5,FALSE),X1542-1-VLOOKUP(A1542,'Np PL4 Stock'!A:E,5,FALSE)),""))</f>
        <v/>
      </c>
      <c r="Z1542" s="325"/>
      <c r="AA1542" s="315"/>
      <c r="AB1542" s="316"/>
      <c r="AC1542" s="317" t="str">
        <f>IF(ISBLANK(AB1542),"",IFERROR(IF(VLOOKUP(A1542,'Np PL4 Stock'!A:J,10,FALSE)="Np4",AB1542-VLOOKUP(A1542,'Np PL4 Stock'!A:E,5,FALSE),AB1542-1-VLOOKUP(A1542,'Np PL4 Stock'!A:E,5,FALSE)),""))</f>
        <v/>
      </c>
      <c r="AD1542" s="290"/>
      <c r="AE1542" s="300"/>
      <c r="AF1542" s="323"/>
      <c r="AG1542" s="335"/>
      <c r="AH1542" s="336"/>
      <c r="AI1542" s="335"/>
      <c r="AJ1542" s="326"/>
      <c r="AK1542" s="334"/>
    </row>
    <row r="1543" spans="1:37">
      <c r="A1543" s="280" t="str">
        <f t="shared" si="51"/>
        <v/>
      </c>
      <c r="B1543" s="281"/>
      <c r="C1543" s="282"/>
      <c r="D1543" s="282"/>
      <c r="E1543" s="243"/>
      <c r="F1543" s="244"/>
      <c r="G1543" s="243"/>
      <c r="H1543" s="283" t="str">
        <f>IF(ISBLANK(F1543),"",IFERROR(VLOOKUP(A1543,'Np PL4 Stock'!$A:$U,20,FALSE),""))</f>
        <v/>
      </c>
      <c r="J1543" s="283" t="str">
        <f>IF(ISBLANK(F1543),"",VLOOKUP(LEFT(A1543,5),Unit!A:B,2,FALSE))</f>
        <v/>
      </c>
      <c r="K1543" s="243"/>
      <c r="L1543" s="243"/>
      <c r="M1543" s="291" t="str">
        <f t="shared" si="52"/>
        <v/>
      </c>
      <c r="N1543" s="292" t="str">
        <f>IF(ISBLANK(D1543),"",IFERROR(IF(VLOOKUP(A1543,'Np PL4 Stock'!A:J,10,FALSE)="Np4",D1543-VLOOKUP(A1543,'Np PL4 Stock'!A:E,5,FALSE),D1543-1-VLOOKUP(A1543,'Np PL4 Stock'!A:E,5,FALSE)),""))</f>
        <v/>
      </c>
      <c r="O1543" s="345"/>
      <c r="P1543" s="290"/>
      <c r="Q1543" s="300"/>
      <c r="R1543" s="336"/>
      <c r="S1543" s="301"/>
      <c r="T1543" s="301"/>
      <c r="U1543" s="336"/>
      <c r="V1543" s="354"/>
      <c r="W1543" s="355"/>
      <c r="X1543" s="349"/>
      <c r="Y1543" s="313" t="str">
        <f>IF(ISBLANK(X1543),"",IFERROR(IF(VLOOKUP(A1543,'Np PL4 Stock'!A:J,10,FALSE)="Np4",X1543-VLOOKUP(A1543,'Np PL4 Stock'!A:E,5,FALSE),X1543-1-VLOOKUP(A1543,'Np PL4 Stock'!A:E,5,FALSE)),""))</f>
        <v/>
      </c>
      <c r="Z1543" s="325"/>
      <c r="AA1543" s="315"/>
      <c r="AB1543" s="316"/>
      <c r="AC1543" s="317" t="str">
        <f>IF(ISBLANK(AB1543),"",IFERROR(IF(VLOOKUP(A1543,'Np PL4 Stock'!A:J,10,FALSE)="Np4",AB1543-VLOOKUP(A1543,'Np PL4 Stock'!A:E,5,FALSE),AB1543-1-VLOOKUP(A1543,'Np PL4 Stock'!A:E,5,FALSE)),""))</f>
        <v/>
      </c>
      <c r="AD1543" s="290"/>
      <c r="AE1543" s="300"/>
      <c r="AF1543" s="323"/>
      <c r="AG1543" s="335"/>
      <c r="AH1543" s="336"/>
      <c r="AI1543" s="335"/>
      <c r="AJ1543" s="326"/>
      <c r="AK1543" s="334"/>
    </row>
    <row r="1544" spans="1:37">
      <c r="A1544" s="280" t="str">
        <f t="shared" si="51"/>
        <v/>
      </c>
      <c r="B1544" s="281"/>
      <c r="C1544" s="282"/>
      <c r="D1544" s="282"/>
      <c r="E1544" s="243"/>
      <c r="F1544" s="244"/>
      <c r="G1544" s="243"/>
      <c r="H1544" s="283" t="str">
        <f>IF(ISBLANK(F1544),"",IFERROR(VLOOKUP(A1544,'Np PL4 Stock'!$A:$U,20,FALSE),""))</f>
        <v/>
      </c>
      <c r="J1544" s="283" t="str">
        <f>IF(ISBLANK(F1544),"",VLOOKUP(LEFT(A1544,5),Unit!A:B,2,FALSE))</f>
        <v/>
      </c>
      <c r="K1544" s="243"/>
      <c r="L1544" s="243"/>
      <c r="M1544" s="291" t="str">
        <f t="shared" si="52"/>
        <v/>
      </c>
      <c r="N1544" s="292" t="str">
        <f>IF(ISBLANK(D1544),"",IFERROR(IF(VLOOKUP(A1544,'Np PL4 Stock'!A:J,10,FALSE)="Np4",D1544-VLOOKUP(A1544,'Np PL4 Stock'!A:E,5,FALSE),D1544-1-VLOOKUP(A1544,'Np PL4 Stock'!A:E,5,FALSE)),""))</f>
        <v/>
      </c>
      <c r="O1544" s="345"/>
      <c r="P1544" s="290"/>
      <c r="Q1544" s="300"/>
      <c r="R1544" s="336"/>
      <c r="S1544" s="301"/>
      <c r="T1544" s="301"/>
      <c r="U1544" s="336"/>
      <c r="V1544" s="354"/>
      <c r="W1544" s="355"/>
      <c r="X1544" s="349"/>
      <c r="Y1544" s="313" t="str">
        <f>IF(ISBLANK(X1544),"",IFERROR(IF(VLOOKUP(A1544,'Np PL4 Stock'!A:J,10,FALSE)="Np4",X1544-VLOOKUP(A1544,'Np PL4 Stock'!A:E,5,FALSE),X1544-1-VLOOKUP(A1544,'Np PL4 Stock'!A:E,5,FALSE)),""))</f>
        <v/>
      </c>
      <c r="Z1544" s="325"/>
      <c r="AA1544" s="315"/>
      <c r="AB1544" s="316"/>
      <c r="AC1544" s="317" t="str">
        <f>IF(ISBLANK(AB1544),"",IFERROR(IF(VLOOKUP(A1544,'Np PL4 Stock'!A:J,10,FALSE)="Np4",AB1544-VLOOKUP(A1544,'Np PL4 Stock'!A:E,5,FALSE),AB1544-1-VLOOKUP(A1544,'Np PL4 Stock'!A:E,5,FALSE)),""))</f>
        <v/>
      </c>
      <c r="AD1544" s="290"/>
      <c r="AE1544" s="300"/>
      <c r="AF1544" s="323"/>
      <c r="AG1544" s="335"/>
      <c r="AH1544" s="336"/>
      <c r="AI1544" s="335"/>
      <c r="AJ1544" s="326"/>
      <c r="AK1544" s="334"/>
    </row>
    <row r="1545" spans="1:37">
      <c r="A1545" s="280" t="str">
        <f t="shared" si="51"/>
        <v/>
      </c>
      <c r="B1545" s="281"/>
      <c r="C1545" s="282"/>
      <c r="D1545" s="282"/>
      <c r="E1545" s="243"/>
      <c r="F1545" s="244"/>
      <c r="G1545" s="243"/>
      <c r="H1545" s="283" t="str">
        <f>IF(ISBLANK(F1545),"",IFERROR(VLOOKUP(A1545,'Np PL4 Stock'!$A:$U,20,FALSE),""))</f>
        <v/>
      </c>
      <c r="J1545" s="283" t="str">
        <f>IF(ISBLANK(F1545),"",VLOOKUP(LEFT(A1545,5),Unit!A:B,2,FALSE))</f>
        <v/>
      </c>
      <c r="K1545" s="243"/>
      <c r="L1545" s="243"/>
      <c r="M1545" s="291" t="str">
        <f t="shared" si="52"/>
        <v/>
      </c>
      <c r="N1545" s="292" t="str">
        <f>IF(ISBLANK(D1545),"",IFERROR(IF(VLOOKUP(A1545,'Np PL4 Stock'!A:J,10,FALSE)="Np4",D1545-VLOOKUP(A1545,'Np PL4 Stock'!A:E,5,FALSE),D1545-1-VLOOKUP(A1545,'Np PL4 Stock'!A:E,5,FALSE)),""))</f>
        <v/>
      </c>
      <c r="O1545" s="345"/>
      <c r="P1545" s="290"/>
      <c r="Q1545" s="300"/>
      <c r="R1545" s="336"/>
      <c r="S1545" s="301"/>
      <c r="T1545" s="301"/>
      <c r="U1545" s="336"/>
      <c r="V1545" s="354"/>
      <c r="W1545" s="355"/>
      <c r="X1545" s="349"/>
      <c r="Y1545" s="313" t="str">
        <f>IF(ISBLANK(X1545),"",IFERROR(IF(VLOOKUP(A1545,'Np PL4 Stock'!A:J,10,FALSE)="Np4",X1545-VLOOKUP(A1545,'Np PL4 Stock'!A:E,5,FALSE),X1545-1-VLOOKUP(A1545,'Np PL4 Stock'!A:E,5,FALSE)),""))</f>
        <v/>
      </c>
      <c r="Z1545" s="325"/>
      <c r="AA1545" s="315"/>
      <c r="AB1545" s="316"/>
      <c r="AC1545" s="317" t="str">
        <f>IF(ISBLANK(AB1545),"",IFERROR(IF(VLOOKUP(A1545,'Np PL4 Stock'!A:J,10,FALSE)="Np4",AB1545-VLOOKUP(A1545,'Np PL4 Stock'!A:E,5,FALSE),AB1545-1-VLOOKUP(A1545,'Np PL4 Stock'!A:E,5,FALSE)),""))</f>
        <v/>
      </c>
      <c r="AD1545" s="290"/>
      <c r="AE1545" s="300"/>
      <c r="AF1545" s="323"/>
      <c r="AG1545" s="335"/>
      <c r="AH1545" s="336"/>
      <c r="AI1545" s="335"/>
      <c r="AJ1545" s="326"/>
      <c r="AK1545" s="334"/>
    </row>
    <row r="1546" spans="1:37">
      <c r="A1546" s="280" t="str">
        <f t="shared" si="51"/>
        <v/>
      </c>
      <c r="B1546" s="281"/>
      <c r="C1546" s="282"/>
      <c r="D1546" s="282"/>
      <c r="E1546" s="243"/>
      <c r="F1546" s="244"/>
      <c r="G1546" s="243"/>
      <c r="H1546" s="283" t="str">
        <f>IF(ISBLANK(F1546),"",IFERROR(VLOOKUP(A1546,'Np PL4 Stock'!$A:$U,20,FALSE),""))</f>
        <v/>
      </c>
      <c r="J1546" s="283" t="str">
        <f>IF(ISBLANK(F1546),"",VLOOKUP(LEFT(A1546,5),Unit!A:B,2,FALSE))</f>
        <v/>
      </c>
      <c r="K1546" s="243"/>
      <c r="L1546" s="243"/>
      <c r="M1546" s="291" t="str">
        <f t="shared" si="52"/>
        <v/>
      </c>
      <c r="N1546" s="292" t="str">
        <f>IF(ISBLANK(D1546),"",IFERROR(IF(VLOOKUP(A1546,'Np PL4 Stock'!A:J,10,FALSE)="Np4",D1546-VLOOKUP(A1546,'Np PL4 Stock'!A:E,5,FALSE),D1546-1-VLOOKUP(A1546,'Np PL4 Stock'!A:E,5,FALSE)),""))</f>
        <v/>
      </c>
      <c r="O1546" s="345"/>
      <c r="P1546" s="290"/>
      <c r="Q1546" s="300"/>
      <c r="R1546" s="336"/>
      <c r="S1546" s="301"/>
      <c r="T1546" s="301"/>
      <c r="U1546" s="336"/>
      <c r="V1546" s="354"/>
      <c r="W1546" s="355"/>
      <c r="X1546" s="349"/>
      <c r="Y1546" s="313" t="str">
        <f>IF(ISBLANK(X1546),"",IFERROR(IF(VLOOKUP(A1546,'Np PL4 Stock'!A:J,10,FALSE)="Np4",X1546-VLOOKUP(A1546,'Np PL4 Stock'!A:E,5,FALSE),X1546-1-VLOOKUP(A1546,'Np PL4 Stock'!A:E,5,FALSE)),""))</f>
        <v/>
      </c>
      <c r="Z1546" s="325"/>
      <c r="AA1546" s="315"/>
      <c r="AB1546" s="316"/>
      <c r="AC1546" s="317" t="str">
        <f>IF(ISBLANK(AB1546),"",IFERROR(IF(VLOOKUP(A1546,'Np PL4 Stock'!A:J,10,FALSE)="Np4",AB1546-VLOOKUP(A1546,'Np PL4 Stock'!A:E,5,FALSE),AB1546-1-VLOOKUP(A1546,'Np PL4 Stock'!A:E,5,FALSE)),""))</f>
        <v/>
      </c>
      <c r="AD1546" s="290"/>
      <c r="AE1546" s="300"/>
      <c r="AF1546" s="323"/>
      <c r="AG1546" s="335"/>
      <c r="AH1546" s="336"/>
      <c r="AI1546" s="335"/>
      <c r="AJ1546" s="326"/>
      <c r="AK1546" s="334"/>
    </row>
    <row r="1547" spans="1:37">
      <c r="A1547" s="280" t="str">
        <f t="shared" si="51"/>
        <v/>
      </c>
      <c r="B1547" s="281"/>
      <c r="C1547" s="282"/>
      <c r="D1547" s="282"/>
      <c r="E1547" s="243"/>
      <c r="F1547" s="244"/>
      <c r="G1547" s="243"/>
      <c r="H1547" s="283" t="str">
        <f>IF(ISBLANK(F1547),"",IFERROR(VLOOKUP(A1547,'Np PL4 Stock'!$A:$U,20,FALSE),""))</f>
        <v/>
      </c>
      <c r="J1547" s="283" t="str">
        <f>IF(ISBLANK(F1547),"",VLOOKUP(LEFT(A1547,5),Unit!A:B,2,FALSE))</f>
        <v/>
      </c>
      <c r="K1547" s="243"/>
      <c r="L1547" s="243"/>
      <c r="M1547" s="291" t="str">
        <f t="shared" si="52"/>
        <v/>
      </c>
      <c r="N1547" s="292" t="str">
        <f>IF(ISBLANK(D1547),"",IFERROR(IF(VLOOKUP(A1547,'Np PL4 Stock'!A:J,10,FALSE)="Np4",D1547-VLOOKUP(A1547,'Np PL4 Stock'!A:E,5,FALSE),D1547-1-VLOOKUP(A1547,'Np PL4 Stock'!A:E,5,FALSE)),""))</f>
        <v/>
      </c>
      <c r="O1547" s="345"/>
      <c r="P1547" s="290"/>
      <c r="Q1547" s="300"/>
      <c r="R1547" s="336"/>
      <c r="S1547" s="301"/>
      <c r="T1547" s="301"/>
      <c r="U1547" s="336"/>
      <c r="V1547" s="354"/>
      <c r="W1547" s="355"/>
      <c r="X1547" s="349"/>
      <c r="Y1547" s="313" t="str">
        <f>IF(ISBLANK(X1547),"",IFERROR(IF(VLOOKUP(A1547,'Np PL4 Stock'!A:J,10,FALSE)="Np4",X1547-VLOOKUP(A1547,'Np PL4 Stock'!A:E,5,FALSE),X1547-1-VLOOKUP(A1547,'Np PL4 Stock'!A:E,5,FALSE)),""))</f>
        <v/>
      </c>
      <c r="Z1547" s="325"/>
      <c r="AA1547" s="315"/>
      <c r="AB1547" s="316"/>
      <c r="AC1547" s="317" t="str">
        <f>IF(ISBLANK(AB1547),"",IFERROR(IF(VLOOKUP(A1547,'Np PL4 Stock'!A:J,10,FALSE)="Np4",AB1547-VLOOKUP(A1547,'Np PL4 Stock'!A:E,5,FALSE),AB1547-1-VLOOKUP(A1547,'Np PL4 Stock'!A:E,5,FALSE)),""))</f>
        <v/>
      </c>
      <c r="AD1547" s="290"/>
      <c r="AE1547" s="300"/>
      <c r="AF1547" s="323"/>
      <c r="AG1547" s="335"/>
      <c r="AH1547" s="336"/>
      <c r="AI1547" s="335"/>
      <c r="AJ1547" s="326"/>
      <c r="AK1547" s="334"/>
    </row>
    <row r="1548" spans="1:37">
      <c r="A1548" s="280" t="str">
        <f t="shared" si="51"/>
        <v/>
      </c>
      <c r="B1548" s="281"/>
      <c r="C1548" s="282"/>
      <c r="D1548" s="282"/>
      <c r="E1548" s="243"/>
      <c r="F1548" s="244"/>
      <c r="G1548" s="243"/>
      <c r="H1548" s="283" t="str">
        <f>IF(ISBLANK(F1548),"",IFERROR(VLOOKUP(A1548,'Np PL4 Stock'!$A:$U,20,FALSE),""))</f>
        <v/>
      </c>
      <c r="J1548" s="283" t="str">
        <f>IF(ISBLANK(F1548),"",VLOOKUP(LEFT(A1548,5),Unit!A:B,2,FALSE))</f>
        <v/>
      </c>
      <c r="K1548" s="243"/>
      <c r="L1548" s="243"/>
      <c r="M1548" s="291" t="str">
        <f t="shared" si="52"/>
        <v/>
      </c>
      <c r="N1548" s="292" t="str">
        <f>IF(ISBLANK(D1548),"",IFERROR(IF(VLOOKUP(A1548,'Np PL4 Stock'!A:J,10,FALSE)="Np4",D1548-VLOOKUP(A1548,'Np PL4 Stock'!A:E,5,FALSE),D1548-1-VLOOKUP(A1548,'Np PL4 Stock'!A:E,5,FALSE)),""))</f>
        <v/>
      </c>
      <c r="O1548" s="345"/>
      <c r="P1548" s="290"/>
      <c r="Q1548" s="300"/>
      <c r="R1548" s="336"/>
      <c r="S1548" s="301"/>
      <c r="T1548" s="301"/>
      <c r="U1548" s="336"/>
      <c r="V1548" s="354"/>
      <c r="W1548" s="355"/>
      <c r="X1548" s="349"/>
      <c r="Y1548" s="313" t="str">
        <f>IF(ISBLANK(X1548),"",IFERROR(IF(VLOOKUP(A1548,'Np PL4 Stock'!A:J,10,FALSE)="Np4",X1548-VLOOKUP(A1548,'Np PL4 Stock'!A:E,5,FALSE),X1548-1-VLOOKUP(A1548,'Np PL4 Stock'!A:E,5,FALSE)),""))</f>
        <v/>
      </c>
      <c r="Z1548" s="325"/>
      <c r="AA1548" s="315"/>
      <c r="AB1548" s="316"/>
      <c r="AC1548" s="317" t="str">
        <f>IF(ISBLANK(AB1548),"",IFERROR(IF(VLOOKUP(A1548,'Np PL4 Stock'!A:J,10,FALSE)="Np4",AB1548-VLOOKUP(A1548,'Np PL4 Stock'!A:E,5,FALSE),AB1548-1-VLOOKUP(A1548,'Np PL4 Stock'!A:E,5,FALSE)),""))</f>
        <v/>
      </c>
      <c r="AD1548" s="290"/>
      <c r="AE1548" s="300"/>
      <c r="AF1548" s="323"/>
      <c r="AG1548" s="335"/>
      <c r="AH1548" s="336"/>
      <c r="AI1548" s="335"/>
      <c r="AJ1548" s="326"/>
      <c r="AK1548" s="334"/>
    </row>
    <row r="1549" spans="1:37">
      <c r="A1549" s="280" t="str">
        <f t="shared" si="51"/>
        <v/>
      </c>
      <c r="B1549" s="281"/>
      <c r="C1549" s="282"/>
      <c r="D1549" s="282"/>
      <c r="E1549" s="243"/>
      <c r="F1549" s="244"/>
      <c r="G1549" s="243"/>
      <c r="H1549" s="283" t="str">
        <f>IF(ISBLANK(F1549),"",IFERROR(VLOOKUP(A1549,'Np PL4 Stock'!$A:$U,20,FALSE),""))</f>
        <v/>
      </c>
      <c r="J1549" s="283" t="str">
        <f>IF(ISBLANK(F1549),"",VLOOKUP(LEFT(A1549,5),Unit!A:B,2,FALSE))</f>
        <v/>
      </c>
      <c r="K1549" s="243"/>
      <c r="L1549" s="243"/>
      <c r="M1549" s="291" t="str">
        <f t="shared" si="52"/>
        <v/>
      </c>
      <c r="N1549" s="292" t="str">
        <f>IF(ISBLANK(D1549),"",IFERROR(IF(VLOOKUP(A1549,'Np PL4 Stock'!A:J,10,FALSE)="Np4",D1549-VLOOKUP(A1549,'Np PL4 Stock'!A:E,5,FALSE),D1549-1-VLOOKUP(A1549,'Np PL4 Stock'!A:E,5,FALSE)),""))</f>
        <v/>
      </c>
      <c r="O1549" s="345"/>
      <c r="P1549" s="290"/>
      <c r="Q1549" s="300"/>
      <c r="R1549" s="336"/>
      <c r="S1549" s="301"/>
      <c r="T1549" s="301"/>
      <c r="U1549" s="336"/>
      <c r="V1549" s="354"/>
      <c r="W1549" s="355"/>
      <c r="X1549" s="349"/>
      <c r="Y1549" s="313" t="str">
        <f>IF(ISBLANK(X1549),"",IFERROR(IF(VLOOKUP(A1549,'Np PL4 Stock'!A:J,10,FALSE)="Np4",X1549-VLOOKUP(A1549,'Np PL4 Stock'!A:E,5,FALSE),X1549-1-VLOOKUP(A1549,'Np PL4 Stock'!A:E,5,FALSE)),""))</f>
        <v/>
      </c>
      <c r="Z1549" s="325"/>
      <c r="AA1549" s="315"/>
      <c r="AB1549" s="316"/>
      <c r="AC1549" s="317" t="str">
        <f>IF(ISBLANK(AB1549),"",IFERROR(IF(VLOOKUP(A1549,'Np PL4 Stock'!A:J,10,FALSE)="Np4",AB1549-VLOOKUP(A1549,'Np PL4 Stock'!A:E,5,FALSE),AB1549-1-VLOOKUP(A1549,'Np PL4 Stock'!A:E,5,FALSE)),""))</f>
        <v/>
      </c>
      <c r="AD1549" s="290"/>
      <c r="AE1549" s="300"/>
      <c r="AF1549" s="323"/>
      <c r="AG1549" s="335"/>
      <c r="AH1549" s="336"/>
      <c r="AI1549" s="335"/>
      <c r="AJ1549" s="326"/>
      <c r="AK1549" s="334"/>
    </row>
    <row r="1550" spans="1:37">
      <c r="A1550" s="280" t="str">
        <f t="shared" si="51"/>
        <v/>
      </c>
      <c r="B1550" s="281"/>
      <c r="C1550" s="282"/>
      <c r="D1550" s="282"/>
      <c r="E1550" s="243"/>
      <c r="F1550" s="244"/>
      <c r="G1550" s="243"/>
      <c r="H1550" s="283" t="str">
        <f>IF(ISBLANK(F1550),"",IFERROR(VLOOKUP(A1550,'Np PL4 Stock'!$A:$U,20,FALSE),""))</f>
        <v/>
      </c>
      <c r="J1550" s="283" t="str">
        <f>IF(ISBLANK(F1550),"",VLOOKUP(LEFT(A1550,5),Unit!A:B,2,FALSE))</f>
        <v/>
      </c>
      <c r="K1550" s="243"/>
      <c r="L1550" s="243"/>
      <c r="M1550" s="291" t="str">
        <f t="shared" si="52"/>
        <v/>
      </c>
      <c r="N1550" s="292" t="str">
        <f>IF(ISBLANK(D1550),"",IFERROR(IF(VLOOKUP(A1550,'Np PL4 Stock'!A:J,10,FALSE)="Np4",D1550-VLOOKUP(A1550,'Np PL4 Stock'!A:E,5,FALSE),D1550-1-VLOOKUP(A1550,'Np PL4 Stock'!A:E,5,FALSE)),""))</f>
        <v/>
      </c>
      <c r="O1550" s="345"/>
      <c r="P1550" s="290"/>
      <c r="Q1550" s="300"/>
      <c r="R1550" s="336"/>
      <c r="S1550" s="301"/>
      <c r="T1550" s="301"/>
      <c r="U1550" s="336"/>
      <c r="V1550" s="354"/>
      <c r="W1550" s="355"/>
      <c r="X1550" s="349"/>
      <c r="Y1550" s="313" t="str">
        <f>IF(ISBLANK(X1550),"",IFERROR(IF(VLOOKUP(A1550,'Np PL4 Stock'!A:J,10,FALSE)="Np4",X1550-VLOOKUP(A1550,'Np PL4 Stock'!A:E,5,FALSE),X1550-1-VLOOKUP(A1550,'Np PL4 Stock'!A:E,5,FALSE)),""))</f>
        <v/>
      </c>
      <c r="Z1550" s="325"/>
      <c r="AA1550" s="315"/>
      <c r="AB1550" s="316"/>
      <c r="AC1550" s="317" t="str">
        <f>IF(ISBLANK(AB1550),"",IFERROR(IF(VLOOKUP(A1550,'Np PL4 Stock'!A:J,10,FALSE)="Np4",AB1550-VLOOKUP(A1550,'Np PL4 Stock'!A:E,5,FALSE),AB1550-1-VLOOKUP(A1550,'Np PL4 Stock'!A:E,5,FALSE)),""))</f>
        <v/>
      </c>
      <c r="AD1550" s="290"/>
      <c r="AE1550" s="300"/>
      <c r="AF1550" s="323"/>
      <c r="AG1550" s="335"/>
      <c r="AH1550" s="336"/>
      <c r="AI1550" s="335"/>
      <c r="AJ1550" s="326"/>
      <c r="AK1550" s="334"/>
    </row>
    <row r="1551" spans="1:37">
      <c r="A1551" s="280" t="str">
        <f t="shared" si="51"/>
        <v/>
      </c>
      <c r="B1551" s="281"/>
      <c r="C1551" s="282"/>
      <c r="D1551" s="282"/>
      <c r="E1551" s="243"/>
      <c r="F1551" s="244"/>
      <c r="G1551" s="243"/>
      <c r="H1551" s="283" t="str">
        <f>IF(ISBLANK(F1551),"",IFERROR(VLOOKUP(A1551,'Np PL4 Stock'!$A:$U,20,FALSE),""))</f>
        <v/>
      </c>
      <c r="J1551" s="283" t="str">
        <f>IF(ISBLANK(F1551),"",VLOOKUP(LEFT(A1551,5),Unit!A:B,2,FALSE))</f>
        <v/>
      </c>
      <c r="K1551" s="243"/>
      <c r="L1551" s="243"/>
      <c r="M1551" s="291" t="str">
        <f t="shared" si="52"/>
        <v/>
      </c>
      <c r="N1551" s="292" t="str">
        <f>IF(ISBLANK(D1551),"",IFERROR(IF(VLOOKUP(A1551,'Np PL4 Stock'!A:J,10,FALSE)="Np4",D1551-VLOOKUP(A1551,'Np PL4 Stock'!A:E,5,FALSE),D1551-1-VLOOKUP(A1551,'Np PL4 Stock'!A:E,5,FALSE)),""))</f>
        <v/>
      </c>
      <c r="O1551" s="345"/>
      <c r="P1551" s="290"/>
      <c r="Q1551" s="300"/>
      <c r="R1551" s="336"/>
      <c r="S1551" s="301"/>
      <c r="T1551" s="301"/>
      <c r="U1551" s="336"/>
      <c r="V1551" s="354"/>
      <c r="W1551" s="355"/>
      <c r="X1551" s="349"/>
      <c r="Y1551" s="313" t="str">
        <f>IF(ISBLANK(X1551),"",IFERROR(IF(VLOOKUP(A1551,'Np PL4 Stock'!A:J,10,FALSE)="Np4",X1551-VLOOKUP(A1551,'Np PL4 Stock'!A:E,5,FALSE),X1551-1-VLOOKUP(A1551,'Np PL4 Stock'!A:E,5,FALSE)),""))</f>
        <v/>
      </c>
      <c r="Z1551" s="325"/>
      <c r="AA1551" s="315"/>
      <c r="AB1551" s="316"/>
      <c r="AC1551" s="317" t="str">
        <f>IF(ISBLANK(AB1551),"",IFERROR(IF(VLOOKUP(A1551,'Np PL4 Stock'!A:J,10,FALSE)="Np4",AB1551-VLOOKUP(A1551,'Np PL4 Stock'!A:E,5,FALSE),AB1551-1-VLOOKUP(A1551,'Np PL4 Stock'!A:E,5,FALSE)),""))</f>
        <v/>
      </c>
      <c r="AD1551" s="290"/>
      <c r="AE1551" s="300"/>
      <c r="AF1551" s="323"/>
      <c r="AG1551" s="335"/>
      <c r="AH1551" s="336"/>
      <c r="AI1551" s="335"/>
      <c r="AJ1551" s="326"/>
      <c r="AK1551" s="334"/>
    </row>
    <row r="1552" spans="1:37">
      <c r="A1552" s="280" t="str">
        <f t="shared" si="51"/>
        <v/>
      </c>
      <c r="B1552" s="281"/>
      <c r="C1552" s="282"/>
      <c r="D1552" s="282"/>
      <c r="E1552" s="243"/>
      <c r="F1552" s="244"/>
      <c r="G1552" s="243"/>
      <c r="H1552" s="283" t="str">
        <f>IF(ISBLANK(F1552),"",IFERROR(VLOOKUP(A1552,'Np PL4 Stock'!$A:$U,20,FALSE),""))</f>
        <v/>
      </c>
      <c r="J1552" s="283" t="str">
        <f>IF(ISBLANK(F1552),"",VLOOKUP(LEFT(A1552,5),Unit!A:B,2,FALSE))</f>
        <v/>
      </c>
      <c r="K1552" s="243"/>
      <c r="L1552" s="243"/>
      <c r="M1552" s="291" t="str">
        <f t="shared" si="52"/>
        <v/>
      </c>
      <c r="N1552" s="292" t="str">
        <f>IF(ISBLANK(D1552),"",IFERROR(IF(VLOOKUP(A1552,'Np PL4 Stock'!A:J,10,FALSE)="Np4",D1552-VLOOKUP(A1552,'Np PL4 Stock'!A:E,5,FALSE),D1552-1-VLOOKUP(A1552,'Np PL4 Stock'!A:E,5,FALSE)),""))</f>
        <v/>
      </c>
      <c r="O1552" s="345"/>
      <c r="P1552" s="290"/>
      <c r="Q1552" s="300"/>
      <c r="R1552" s="336"/>
      <c r="S1552" s="301"/>
      <c r="T1552" s="301"/>
      <c r="U1552" s="336"/>
      <c r="V1552" s="354"/>
      <c r="W1552" s="355"/>
      <c r="X1552" s="349"/>
      <c r="Y1552" s="313" t="str">
        <f>IF(ISBLANK(X1552),"",IFERROR(IF(VLOOKUP(A1552,'Np PL4 Stock'!A:J,10,FALSE)="Np4",X1552-VLOOKUP(A1552,'Np PL4 Stock'!A:E,5,FALSE),X1552-1-VLOOKUP(A1552,'Np PL4 Stock'!A:E,5,FALSE)),""))</f>
        <v/>
      </c>
      <c r="Z1552" s="325"/>
      <c r="AA1552" s="315"/>
      <c r="AB1552" s="316"/>
      <c r="AC1552" s="317" t="str">
        <f>IF(ISBLANK(AB1552),"",IFERROR(IF(VLOOKUP(A1552,'Np PL4 Stock'!A:J,10,FALSE)="Np4",AB1552-VLOOKUP(A1552,'Np PL4 Stock'!A:E,5,FALSE),AB1552-1-VLOOKUP(A1552,'Np PL4 Stock'!A:E,5,FALSE)),""))</f>
        <v/>
      </c>
      <c r="AD1552" s="290"/>
      <c r="AE1552" s="300"/>
      <c r="AF1552" s="323"/>
      <c r="AG1552" s="335"/>
      <c r="AH1552" s="336"/>
      <c r="AI1552" s="335"/>
      <c r="AJ1552" s="326"/>
      <c r="AK1552" s="334"/>
    </row>
    <row r="1553" spans="1:37">
      <c r="A1553" s="280" t="str">
        <f t="shared" si="51"/>
        <v/>
      </c>
      <c r="B1553" s="281"/>
      <c r="C1553" s="282"/>
      <c r="D1553" s="282"/>
      <c r="E1553" s="243"/>
      <c r="F1553" s="244"/>
      <c r="G1553" s="243"/>
      <c r="H1553" s="283" t="str">
        <f>IF(ISBLANK(F1553),"",IFERROR(VLOOKUP(A1553,'Np PL4 Stock'!$A:$U,20,FALSE),""))</f>
        <v/>
      </c>
      <c r="J1553" s="283" t="str">
        <f>IF(ISBLANK(F1553),"",VLOOKUP(LEFT(A1553,5),Unit!A:B,2,FALSE))</f>
        <v/>
      </c>
      <c r="K1553" s="243"/>
      <c r="L1553" s="243"/>
      <c r="M1553" s="291" t="str">
        <f t="shared" si="52"/>
        <v/>
      </c>
      <c r="N1553" s="292" t="str">
        <f>IF(ISBLANK(D1553),"",IFERROR(IF(VLOOKUP(A1553,'Np PL4 Stock'!A:J,10,FALSE)="Np4",D1553-VLOOKUP(A1553,'Np PL4 Stock'!A:E,5,FALSE),D1553-1-VLOOKUP(A1553,'Np PL4 Stock'!A:E,5,FALSE)),""))</f>
        <v/>
      </c>
      <c r="O1553" s="345"/>
      <c r="P1553" s="290"/>
      <c r="Q1553" s="300"/>
      <c r="R1553" s="336"/>
      <c r="S1553" s="301"/>
      <c r="T1553" s="301"/>
      <c r="U1553" s="336"/>
      <c r="V1553" s="354"/>
      <c r="W1553" s="355"/>
      <c r="X1553" s="349"/>
      <c r="Y1553" s="313" t="str">
        <f>IF(ISBLANK(X1553),"",IFERROR(IF(VLOOKUP(A1553,'Np PL4 Stock'!A:J,10,FALSE)="Np4",X1553-VLOOKUP(A1553,'Np PL4 Stock'!A:E,5,FALSE),X1553-1-VLOOKUP(A1553,'Np PL4 Stock'!A:E,5,FALSE)),""))</f>
        <v/>
      </c>
      <c r="Z1553" s="325"/>
      <c r="AA1553" s="315"/>
      <c r="AB1553" s="316"/>
      <c r="AC1553" s="317" t="str">
        <f>IF(ISBLANK(AB1553),"",IFERROR(IF(VLOOKUP(A1553,'Np PL4 Stock'!A:J,10,FALSE)="Np4",AB1553-VLOOKUP(A1553,'Np PL4 Stock'!A:E,5,FALSE),AB1553-1-VLOOKUP(A1553,'Np PL4 Stock'!A:E,5,FALSE)),""))</f>
        <v/>
      </c>
      <c r="AD1553" s="290"/>
      <c r="AE1553" s="300"/>
      <c r="AF1553" s="323"/>
      <c r="AG1553" s="335"/>
      <c r="AH1553" s="336"/>
      <c r="AI1553" s="335"/>
      <c r="AJ1553" s="326"/>
      <c r="AK1553" s="334"/>
    </row>
    <row r="1554" spans="1:37">
      <c r="A1554" s="280" t="str">
        <f t="shared" si="51"/>
        <v/>
      </c>
      <c r="B1554" s="281"/>
      <c r="C1554" s="282"/>
      <c r="D1554" s="282"/>
      <c r="E1554" s="243"/>
      <c r="F1554" s="244"/>
      <c r="G1554" s="243"/>
      <c r="H1554" s="283" t="str">
        <f>IF(ISBLANK(F1554),"",IFERROR(VLOOKUP(A1554,'Np PL4 Stock'!$A:$U,20,FALSE),""))</f>
        <v/>
      </c>
      <c r="J1554" s="283" t="str">
        <f>IF(ISBLANK(F1554),"",VLOOKUP(LEFT(A1554,5),Unit!A:B,2,FALSE))</f>
        <v/>
      </c>
      <c r="K1554" s="243"/>
      <c r="L1554" s="243"/>
      <c r="M1554" s="291" t="str">
        <f t="shared" si="52"/>
        <v/>
      </c>
      <c r="N1554" s="292" t="str">
        <f>IF(ISBLANK(D1554),"",IFERROR(IF(VLOOKUP(A1554,'Np PL4 Stock'!A:J,10,FALSE)="Np4",D1554-VLOOKUP(A1554,'Np PL4 Stock'!A:E,5,FALSE),D1554-1-VLOOKUP(A1554,'Np PL4 Stock'!A:E,5,FALSE)),""))</f>
        <v/>
      </c>
      <c r="O1554" s="345"/>
      <c r="P1554" s="290"/>
      <c r="Q1554" s="300"/>
      <c r="R1554" s="336"/>
      <c r="S1554" s="301"/>
      <c r="T1554" s="301"/>
      <c r="U1554" s="336"/>
      <c r="V1554" s="354"/>
      <c r="W1554" s="355"/>
      <c r="X1554" s="349"/>
      <c r="Y1554" s="313" t="str">
        <f>IF(ISBLANK(X1554),"",IFERROR(IF(VLOOKUP(A1554,'Np PL4 Stock'!A:J,10,FALSE)="Np4",X1554-VLOOKUP(A1554,'Np PL4 Stock'!A:E,5,FALSE),X1554-1-VLOOKUP(A1554,'Np PL4 Stock'!A:E,5,FALSE)),""))</f>
        <v/>
      </c>
      <c r="Z1554" s="325"/>
      <c r="AA1554" s="315"/>
      <c r="AB1554" s="316"/>
      <c r="AC1554" s="317" t="str">
        <f>IF(ISBLANK(AB1554),"",IFERROR(IF(VLOOKUP(A1554,'Np PL4 Stock'!A:J,10,FALSE)="Np4",AB1554-VLOOKUP(A1554,'Np PL4 Stock'!A:E,5,FALSE),AB1554-1-VLOOKUP(A1554,'Np PL4 Stock'!A:E,5,FALSE)),""))</f>
        <v/>
      </c>
      <c r="AD1554" s="290"/>
      <c r="AE1554" s="300"/>
      <c r="AF1554" s="323"/>
      <c r="AG1554" s="335"/>
      <c r="AH1554" s="336"/>
      <c r="AI1554" s="335"/>
      <c r="AJ1554" s="326"/>
      <c r="AK1554" s="334"/>
    </row>
    <row r="1555" spans="1:37">
      <c r="A1555" s="280" t="str">
        <f t="shared" si="51"/>
        <v/>
      </c>
      <c r="B1555" s="281"/>
      <c r="C1555" s="282"/>
      <c r="D1555" s="282"/>
      <c r="E1555" s="243"/>
      <c r="F1555" s="244"/>
      <c r="G1555" s="243"/>
      <c r="H1555" s="283" t="str">
        <f>IF(ISBLANK(F1555),"",IFERROR(VLOOKUP(A1555,'Np PL4 Stock'!$A:$U,20,FALSE),""))</f>
        <v/>
      </c>
      <c r="J1555" s="283" t="str">
        <f>IF(ISBLANK(F1555),"",VLOOKUP(LEFT(A1555,5),Unit!A:B,2,FALSE))</f>
        <v/>
      </c>
      <c r="K1555" s="243"/>
      <c r="L1555" s="243"/>
      <c r="M1555" s="291" t="str">
        <f t="shared" si="52"/>
        <v/>
      </c>
      <c r="N1555" s="292" t="str">
        <f>IF(ISBLANK(D1555),"",IFERROR(IF(VLOOKUP(A1555,'Np PL4 Stock'!A:J,10,FALSE)="Np4",D1555-VLOOKUP(A1555,'Np PL4 Stock'!A:E,5,FALSE),D1555-1-VLOOKUP(A1555,'Np PL4 Stock'!A:E,5,FALSE)),""))</f>
        <v/>
      </c>
      <c r="O1555" s="345"/>
      <c r="P1555" s="290"/>
      <c r="Q1555" s="300"/>
      <c r="R1555" s="336"/>
      <c r="S1555" s="301"/>
      <c r="T1555" s="301"/>
      <c r="U1555" s="336"/>
      <c r="V1555" s="354"/>
      <c r="W1555" s="355"/>
      <c r="X1555" s="349"/>
      <c r="Y1555" s="313" t="str">
        <f>IF(ISBLANK(X1555),"",IFERROR(IF(VLOOKUP(A1555,'Np PL4 Stock'!A:J,10,FALSE)="Np4",X1555-VLOOKUP(A1555,'Np PL4 Stock'!A:E,5,FALSE),X1555-1-VLOOKUP(A1555,'Np PL4 Stock'!A:E,5,FALSE)),""))</f>
        <v/>
      </c>
      <c r="Z1555" s="325"/>
      <c r="AA1555" s="315"/>
      <c r="AB1555" s="316"/>
      <c r="AC1555" s="317" t="str">
        <f>IF(ISBLANK(AB1555),"",IFERROR(IF(VLOOKUP(A1555,'Np PL4 Stock'!A:J,10,FALSE)="Np4",AB1555-VLOOKUP(A1555,'Np PL4 Stock'!A:E,5,FALSE),AB1555-1-VLOOKUP(A1555,'Np PL4 Stock'!A:E,5,FALSE)),""))</f>
        <v/>
      </c>
      <c r="AD1555" s="290"/>
      <c r="AE1555" s="300"/>
      <c r="AF1555" s="323"/>
      <c r="AG1555" s="335"/>
      <c r="AH1555" s="336"/>
      <c r="AI1555" s="335"/>
      <c r="AJ1555" s="326"/>
      <c r="AK1555" s="334"/>
    </row>
    <row r="1556" spans="1:37">
      <c r="A1556" s="280" t="str">
        <f t="shared" si="51"/>
        <v/>
      </c>
      <c r="B1556" s="281"/>
      <c r="C1556" s="282"/>
      <c r="D1556" s="282"/>
      <c r="E1556" s="243"/>
      <c r="F1556" s="244"/>
      <c r="G1556" s="243"/>
      <c r="H1556" s="283" t="str">
        <f>IF(ISBLANK(F1556),"",IFERROR(VLOOKUP(A1556,'Np PL4 Stock'!$A:$U,20,FALSE),""))</f>
        <v/>
      </c>
      <c r="J1556" s="283" t="str">
        <f>IF(ISBLANK(F1556),"",VLOOKUP(LEFT(A1556,5),Unit!A:B,2,FALSE))</f>
        <v/>
      </c>
      <c r="K1556" s="243"/>
      <c r="L1556" s="243"/>
      <c r="M1556" s="291" t="str">
        <f t="shared" si="52"/>
        <v/>
      </c>
      <c r="N1556" s="292" t="str">
        <f>IF(ISBLANK(D1556),"",IFERROR(IF(VLOOKUP(A1556,'Np PL4 Stock'!A:J,10,FALSE)="Np4",D1556-VLOOKUP(A1556,'Np PL4 Stock'!A:E,5,FALSE),D1556-1-VLOOKUP(A1556,'Np PL4 Stock'!A:E,5,FALSE)),""))</f>
        <v/>
      </c>
      <c r="O1556" s="345"/>
      <c r="P1556" s="290"/>
      <c r="Q1556" s="300"/>
      <c r="R1556" s="336"/>
      <c r="S1556" s="301"/>
      <c r="T1556" s="301"/>
      <c r="U1556" s="336"/>
      <c r="V1556" s="354"/>
      <c r="W1556" s="355"/>
      <c r="X1556" s="349"/>
      <c r="Y1556" s="313" t="str">
        <f>IF(ISBLANK(X1556),"",IFERROR(IF(VLOOKUP(A1556,'Np PL4 Stock'!A:J,10,FALSE)="Np4",X1556-VLOOKUP(A1556,'Np PL4 Stock'!A:E,5,FALSE),X1556-1-VLOOKUP(A1556,'Np PL4 Stock'!A:E,5,FALSE)),""))</f>
        <v/>
      </c>
      <c r="Z1556" s="325"/>
      <c r="AA1556" s="315"/>
      <c r="AB1556" s="316"/>
      <c r="AC1556" s="317" t="str">
        <f>IF(ISBLANK(AB1556),"",IFERROR(IF(VLOOKUP(A1556,'Np PL4 Stock'!A:J,10,FALSE)="Np4",AB1556-VLOOKUP(A1556,'Np PL4 Stock'!A:E,5,FALSE),AB1556-1-VLOOKUP(A1556,'Np PL4 Stock'!A:E,5,FALSE)),""))</f>
        <v/>
      </c>
      <c r="AD1556" s="290"/>
      <c r="AE1556" s="300"/>
      <c r="AF1556" s="323"/>
      <c r="AG1556" s="335"/>
      <c r="AH1556" s="336"/>
      <c r="AI1556" s="335"/>
      <c r="AJ1556" s="326"/>
      <c r="AK1556" s="334"/>
    </row>
    <row r="1557" spans="1:37">
      <c r="A1557" s="280" t="str">
        <f t="shared" si="51"/>
        <v/>
      </c>
      <c r="B1557" s="281"/>
      <c r="C1557" s="282"/>
      <c r="D1557" s="282"/>
      <c r="E1557" s="243"/>
      <c r="F1557" s="244"/>
      <c r="G1557" s="243"/>
      <c r="H1557" s="283" t="str">
        <f>IF(ISBLANK(F1557),"",IFERROR(VLOOKUP(A1557,'Np PL4 Stock'!$A:$U,20,FALSE),""))</f>
        <v/>
      </c>
      <c r="J1557" s="283" t="str">
        <f>IF(ISBLANK(F1557),"",VLOOKUP(LEFT(A1557,5),Unit!A:B,2,FALSE))</f>
        <v/>
      </c>
      <c r="K1557" s="243"/>
      <c r="L1557" s="243"/>
      <c r="M1557" s="291" t="str">
        <f t="shared" si="52"/>
        <v/>
      </c>
      <c r="N1557" s="292" t="str">
        <f>IF(ISBLANK(D1557),"",IFERROR(IF(VLOOKUP(A1557,'Np PL4 Stock'!A:J,10,FALSE)="Np4",D1557-VLOOKUP(A1557,'Np PL4 Stock'!A:E,5,FALSE),D1557-1-VLOOKUP(A1557,'Np PL4 Stock'!A:E,5,FALSE)),""))</f>
        <v/>
      </c>
      <c r="O1557" s="345"/>
      <c r="P1557" s="290"/>
      <c r="Q1557" s="300"/>
      <c r="R1557" s="336"/>
      <c r="S1557" s="301"/>
      <c r="T1557" s="301"/>
      <c r="U1557" s="336"/>
      <c r="V1557" s="354"/>
      <c r="W1557" s="355"/>
      <c r="X1557" s="349"/>
      <c r="Y1557" s="313" t="str">
        <f>IF(ISBLANK(X1557),"",IFERROR(IF(VLOOKUP(A1557,'Np PL4 Stock'!A:J,10,FALSE)="Np4",X1557-VLOOKUP(A1557,'Np PL4 Stock'!A:E,5,FALSE),X1557-1-VLOOKUP(A1557,'Np PL4 Stock'!A:E,5,FALSE)),""))</f>
        <v/>
      </c>
      <c r="Z1557" s="325"/>
      <c r="AA1557" s="315"/>
      <c r="AB1557" s="316"/>
      <c r="AC1557" s="317" t="str">
        <f>IF(ISBLANK(AB1557),"",IFERROR(IF(VLOOKUP(A1557,'Np PL4 Stock'!A:J,10,FALSE)="Np4",AB1557-VLOOKUP(A1557,'Np PL4 Stock'!A:E,5,FALSE),AB1557-1-VLOOKUP(A1557,'Np PL4 Stock'!A:E,5,FALSE)),""))</f>
        <v/>
      </c>
      <c r="AD1557" s="290"/>
      <c r="AE1557" s="300"/>
      <c r="AF1557" s="323"/>
      <c r="AG1557" s="335"/>
      <c r="AH1557" s="336"/>
      <c r="AI1557" s="335"/>
      <c r="AJ1557" s="326"/>
      <c r="AK1557" s="334"/>
    </row>
    <row r="1558" spans="1:37">
      <c r="A1558" s="280" t="str">
        <f t="shared" si="51"/>
        <v/>
      </c>
      <c r="B1558" s="281"/>
      <c r="C1558" s="282"/>
      <c r="D1558" s="282"/>
      <c r="E1558" s="243"/>
      <c r="F1558" s="244"/>
      <c r="G1558" s="243"/>
      <c r="H1558" s="283" t="str">
        <f>IF(ISBLANK(F1558),"",IFERROR(VLOOKUP(A1558,'Np PL4 Stock'!$A:$U,20,FALSE),""))</f>
        <v/>
      </c>
      <c r="J1558" s="283" t="str">
        <f>IF(ISBLANK(F1558),"",VLOOKUP(LEFT(A1558,5),Unit!A:B,2,FALSE))</f>
        <v/>
      </c>
      <c r="K1558" s="243"/>
      <c r="L1558" s="243"/>
      <c r="M1558" s="291" t="str">
        <f t="shared" si="52"/>
        <v/>
      </c>
      <c r="N1558" s="292" t="str">
        <f>IF(ISBLANK(D1558),"",IFERROR(IF(VLOOKUP(A1558,'Np PL4 Stock'!A:J,10,FALSE)="Np4",D1558-VLOOKUP(A1558,'Np PL4 Stock'!A:E,5,FALSE),D1558-1-VLOOKUP(A1558,'Np PL4 Stock'!A:E,5,FALSE)),""))</f>
        <v/>
      </c>
      <c r="O1558" s="345"/>
      <c r="P1558" s="290"/>
      <c r="Q1558" s="300"/>
      <c r="R1558" s="336"/>
      <c r="S1558" s="301"/>
      <c r="T1558" s="301"/>
      <c r="U1558" s="336"/>
      <c r="V1558" s="354"/>
      <c r="W1558" s="355"/>
      <c r="X1558" s="349"/>
      <c r="Y1558" s="313" t="str">
        <f>IF(ISBLANK(X1558),"",IFERROR(IF(VLOOKUP(A1558,'Np PL4 Stock'!A:J,10,FALSE)="Np4",X1558-VLOOKUP(A1558,'Np PL4 Stock'!A:E,5,FALSE),X1558-1-VLOOKUP(A1558,'Np PL4 Stock'!A:E,5,FALSE)),""))</f>
        <v/>
      </c>
      <c r="Z1558" s="325"/>
      <c r="AA1558" s="315"/>
      <c r="AB1558" s="316"/>
      <c r="AC1558" s="317" t="str">
        <f>IF(ISBLANK(AB1558),"",IFERROR(IF(VLOOKUP(A1558,'Np PL4 Stock'!A:J,10,FALSE)="Np4",AB1558-VLOOKUP(A1558,'Np PL4 Stock'!A:E,5,FALSE),AB1558-1-VLOOKUP(A1558,'Np PL4 Stock'!A:E,5,FALSE)),""))</f>
        <v/>
      </c>
      <c r="AD1558" s="290"/>
      <c r="AE1558" s="300"/>
      <c r="AF1558" s="323"/>
      <c r="AG1558" s="335"/>
      <c r="AH1558" s="336"/>
      <c r="AI1558" s="335"/>
      <c r="AJ1558" s="326"/>
      <c r="AK1558" s="334"/>
    </row>
    <row r="1559" spans="1:37">
      <c r="A1559" s="280" t="str">
        <f t="shared" si="51"/>
        <v/>
      </c>
      <c r="B1559" s="281"/>
      <c r="C1559" s="282"/>
      <c r="D1559" s="282"/>
      <c r="E1559" s="243"/>
      <c r="F1559" s="244"/>
      <c r="G1559" s="243"/>
      <c r="H1559" s="283" t="str">
        <f>IF(ISBLANK(F1559),"",IFERROR(VLOOKUP(A1559,'Np PL4 Stock'!$A:$U,20,FALSE),""))</f>
        <v/>
      </c>
      <c r="J1559" s="283" t="str">
        <f>IF(ISBLANK(F1559),"",VLOOKUP(LEFT(A1559,5),Unit!A:B,2,FALSE))</f>
        <v/>
      </c>
      <c r="K1559" s="243"/>
      <c r="L1559" s="243"/>
      <c r="M1559" s="291" t="str">
        <f t="shared" si="52"/>
        <v/>
      </c>
      <c r="N1559" s="292" t="str">
        <f>IF(ISBLANK(D1559),"",IFERROR(IF(VLOOKUP(A1559,'Np PL4 Stock'!A:J,10,FALSE)="Np4",D1559-VLOOKUP(A1559,'Np PL4 Stock'!A:E,5,FALSE),D1559-1-VLOOKUP(A1559,'Np PL4 Stock'!A:E,5,FALSE)),""))</f>
        <v/>
      </c>
      <c r="O1559" s="345"/>
      <c r="P1559" s="290"/>
      <c r="Q1559" s="300"/>
      <c r="R1559" s="336"/>
      <c r="S1559" s="301"/>
      <c r="T1559" s="301"/>
      <c r="U1559" s="336"/>
      <c r="V1559" s="354"/>
      <c r="W1559" s="355"/>
      <c r="X1559" s="349"/>
      <c r="Y1559" s="313" t="str">
        <f>IF(ISBLANK(X1559),"",IFERROR(IF(VLOOKUP(A1559,'Np PL4 Stock'!A:J,10,FALSE)="Np4",X1559-VLOOKUP(A1559,'Np PL4 Stock'!A:E,5,FALSE),X1559-1-VLOOKUP(A1559,'Np PL4 Stock'!A:E,5,FALSE)),""))</f>
        <v/>
      </c>
      <c r="Z1559" s="325"/>
      <c r="AA1559" s="315"/>
      <c r="AB1559" s="316"/>
      <c r="AC1559" s="317" t="str">
        <f>IF(ISBLANK(AB1559),"",IFERROR(IF(VLOOKUP(A1559,'Np PL4 Stock'!A:J,10,FALSE)="Np4",AB1559-VLOOKUP(A1559,'Np PL4 Stock'!A:E,5,FALSE),AB1559-1-VLOOKUP(A1559,'Np PL4 Stock'!A:E,5,FALSE)),""))</f>
        <v/>
      </c>
      <c r="AD1559" s="290"/>
      <c r="AE1559" s="300"/>
      <c r="AF1559" s="323"/>
      <c r="AG1559" s="335"/>
      <c r="AH1559" s="336"/>
      <c r="AI1559" s="335"/>
      <c r="AJ1559" s="326"/>
      <c r="AK1559" s="334"/>
    </row>
    <row r="1560" spans="1:37">
      <c r="A1560" s="280" t="str">
        <f t="shared" si="51"/>
        <v/>
      </c>
      <c r="B1560" s="281"/>
      <c r="C1560" s="282"/>
      <c r="D1560" s="282"/>
      <c r="E1560" s="243"/>
      <c r="F1560" s="244"/>
      <c r="G1560" s="243"/>
      <c r="H1560" s="283" t="str">
        <f>IF(ISBLANK(F1560),"",IFERROR(VLOOKUP(A1560,'Np PL4 Stock'!$A:$U,20,FALSE),""))</f>
        <v/>
      </c>
      <c r="J1560" s="283" t="str">
        <f>IF(ISBLANK(F1560),"",VLOOKUP(LEFT(A1560,5),Unit!A:B,2,FALSE))</f>
        <v/>
      </c>
      <c r="K1560" s="243"/>
      <c r="L1560" s="243"/>
      <c r="M1560" s="291" t="str">
        <f t="shared" si="52"/>
        <v/>
      </c>
      <c r="N1560" s="292" t="str">
        <f>IF(ISBLANK(D1560),"",IFERROR(IF(VLOOKUP(A1560,'Np PL4 Stock'!A:J,10,FALSE)="Np4",D1560-VLOOKUP(A1560,'Np PL4 Stock'!A:E,5,FALSE),D1560-1-VLOOKUP(A1560,'Np PL4 Stock'!A:E,5,FALSE)),""))</f>
        <v/>
      </c>
      <c r="O1560" s="345"/>
      <c r="P1560" s="290"/>
      <c r="Q1560" s="300"/>
      <c r="R1560" s="336"/>
      <c r="S1560" s="301"/>
      <c r="T1560" s="301"/>
      <c r="U1560" s="336"/>
      <c r="V1560" s="354"/>
      <c r="W1560" s="355"/>
      <c r="X1560" s="349"/>
      <c r="Y1560" s="313" t="str">
        <f>IF(ISBLANK(X1560),"",IFERROR(IF(VLOOKUP(A1560,'Np PL4 Stock'!A:J,10,FALSE)="Np4",X1560-VLOOKUP(A1560,'Np PL4 Stock'!A:E,5,FALSE),X1560-1-VLOOKUP(A1560,'Np PL4 Stock'!A:E,5,FALSE)),""))</f>
        <v/>
      </c>
      <c r="Z1560" s="325"/>
      <c r="AA1560" s="315"/>
      <c r="AB1560" s="316"/>
      <c r="AC1560" s="317" t="str">
        <f>IF(ISBLANK(AB1560),"",IFERROR(IF(VLOOKUP(A1560,'Np PL4 Stock'!A:J,10,FALSE)="Np4",AB1560-VLOOKUP(A1560,'Np PL4 Stock'!A:E,5,FALSE),AB1560-1-VLOOKUP(A1560,'Np PL4 Stock'!A:E,5,FALSE)),""))</f>
        <v/>
      </c>
      <c r="AD1560" s="290"/>
      <c r="AE1560" s="300"/>
      <c r="AF1560" s="323"/>
      <c r="AG1560" s="335"/>
      <c r="AH1560" s="336"/>
      <c r="AI1560" s="335"/>
      <c r="AJ1560" s="326"/>
      <c r="AK1560" s="334"/>
    </row>
    <row r="1561" spans="1:37">
      <c r="A1561" s="280" t="str">
        <f t="shared" si="51"/>
        <v/>
      </c>
      <c r="B1561" s="281"/>
      <c r="C1561" s="282"/>
      <c r="D1561" s="282"/>
      <c r="E1561" s="243"/>
      <c r="F1561" s="244"/>
      <c r="G1561" s="243"/>
      <c r="H1561" s="283" t="str">
        <f>IF(ISBLANK(F1561),"",IFERROR(VLOOKUP(A1561,'Np PL4 Stock'!$A:$U,20,FALSE),""))</f>
        <v/>
      </c>
      <c r="J1561" s="283" t="str">
        <f>IF(ISBLANK(F1561),"",VLOOKUP(LEFT(A1561,5),Unit!A:B,2,FALSE))</f>
        <v/>
      </c>
      <c r="K1561" s="243"/>
      <c r="L1561" s="243"/>
      <c r="M1561" s="291" t="str">
        <f t="shared" si="52"/>
        <v/>
      </c>
      <c r="N1561" s="292" t="str">
        <f>IF(ISBLANK(D1561),"",IFERROR(IF(VLOOKUP(A1561,'Np PL4 Stock'!A:J,10,FALSE)="Np4",D1561-VLOOKUP(A1561,'Np PL4 Stock'!A:E,5,FALSE),D1561-1-VLOOKUP(A1561,'Np PL4 Stock'!A:E,5,FALSE)),""))</f>
        <v/>
      </c>
      <c r="O1561" s="345"/>
      <c r="P1561" s="290"/>
      <c r="Q1561" s="300"/>
      <c r="R1561" s="336"/>
      <c r="S1561" s="301"/>
      <c r="T1561" s="301"/>
      <c r="U1561" s="336"/>
      <c r="V1561" s="354"/>
      <c r="W1561" s="355"/>
      <c r="X1561" s="349"/>
      <c r="Y1561" s="313" t="str">
        <f>IF(ISBLANK(X1561),"",IFERROR(IF(VLOOKUP(A1561,'Np PL4 Stock'!A:J,10,FALSE)="Np4",X1561-VLOOKUP(A1561,'Np PL4 Stock'!A:E,5,FALSE),X1561-1-VLOOKUP(A1561,'Np PL4 Stock'!A:E,5,FALSE)),""))</f>
        <v/>
      </c>
      <c r="Z1561" s="325"/>
      <c r="AA1561" s="315"/>
      <c r="AB1561" s="316"/>
      <c r="AC1561" s="317" t="str">
        <f>IF(ISBLANK(AB1561),"",IFERROR(IF(VLOOKUP(A1561,'Np PL4 Stock'!A:J,10,FALSE)="Np4",AB1561-VLOOKUP(A1561,'Np PL4 Stock'!A:E,5,FALSE),AB1561-1-VLOOKUP(A1561,'Np PL4 Stock'!A:E,5,FALSE)),""))</f>
        <v/>
      </c>
      <c r="AD1561" s="290"/>
      <c r="AE1561" s="300"/>
      <c r="AF1561" s="323"/>
      <c r="AG1561" s="335"/>
      <c r="AH1561" s="336"/>
      <c r="AI1561" s="335"/>
      <c r="AJ1561" s="326"/>
      <c r="AK1561" s="334"/>
    </row>
    <row r="1562" spans="1:37">
      <c r="A1562" s="280" t="str">
        <f t="shared" si="51"/>
        <v/>
      </c>
      <c r="B1562" s="281"/>
      <c r="C1562" s="282"/>
      <c r="D1562" s="282"/>
      <c r="E1562" s="243"/>
      <c r="F1562" s="244"/>
      <c r="G1562" s="243"/>
      <c r="H1562" s="283" t="str">
        <f>IF(ISBLANK(F1562),"",IFERROR(VLOOKUP(A1562,'Np PL4 Stock'!$A:$U,20,FALSE),""))</f>
        <v/>
      </c>
      <c r="J1562" s="283" t="str">
        <f>IF(ISBLANK(F1562),"",VLOOKUP(LEFT(A1562,5),Unit!A:B,2,FALSE))</f>
        <v/>
      </c>
      <c r="K1562" s="243"/>
      <c r="L1562" s="243"/>
      <c r="M1562" s="291" t="str">
        <f t="shared" si="52"/>
        <v/>
      </c>
      <c r="N1562" s="292" t="str">
        <f>IF(ISBLANK(D1562),"",IFERROR(IF(VLOOKUP(A1562,'Np PL4 Stock'!A:J,10,FALSE)="Np4",D1562-VLOOKUP(A1562,'Np PL4 Stock'!A:E,5,FALSE),D1562-1-VLOOKUP(A1562,'Np PL4 Stock'!A:E,5,FALSE)),""))</f>
        <v/>
      </c>
      <c r="O1562" s="345"/>
      <c r="P1562" s="290"/>
      <c r="Q1562" s="300"/>
      <c r="R1562" s="336"/>
      <c r="S1562" s="301"/>
      <c r="T1562" s="301"/>
      <c r="U1562" s="336"/>
      <c r="V1562" s="354"/>
      <c r="W1562" s="355"/>
      <c r="X1562" s="349"/>
      <c r="Y1562" s="313" t="str">
        <f>IF(ISBLANK(X1562),"",IFERROR(IF(VLOOKUP(A1562,'Np PL4 Stock'!A:J,10,FALSE)="Np4",X1562-VLOOKUP(A1562,'Np PL4 Stock'!A:E,5,FALSE),X1562-1-VLOOKUP(A1562,'Np PL4 Stock'!A:E,5,FALSE)),""))</f>
        <v/>
      </c>
      <c r="Z1562" s="325"/>
      <c r="AA1562" s="315"/>
      <c r="AB1562" s="316"/>
      <c r="AC1562" s="317" t="str">
        <f>IF(ISBLANK(AB1562),"",IFERROR(IF(VLOOKUP(A1562,'Np PL4 Stock'!A:J,10,FALSE)="Np4",AB1562-VLOOKUP(A1562,'Np PL4 Stock'!A:E,5,FALSE),AB1562-1-VLOOKUP(A1562,'Np PL4 Stock'!A:E,5,FALSE)),""))</f>
        <v/>
      </c>
      <c r="AD1562" s="290"/>
      <c r="AE1562" s="300"/>
      <c r="AF1562" s="323"/>
      <c r="AG1562" s="335"/>
      <c r="AH1562" s="336"/>
      <c r="AI1562" s="335"/>
      <c r="AJ1562" s="326"/>
      <c r="AK1562" s="334"/>
    </row>
    <row r="1563" spans="1:37">
      <c r="A1563" s="280" t="str">
        <f t="shared" si="51"/>
        <v/>
      </c>
      <c r="B1563" s="281"/>
      <c r="C1563" s="282"/>
      <c r="D1563" s="282"/>
      <c r="E1563" s="243"/>
      <c r="F1563" s="244"/>
      <c r="G1563" s="243"/>
      <c r="H1563" s="283" t="str">
        <f>IF(ISBLANK(F1563),"",IFERROR(VLOOKUP(A1563,'Np PL4 Stock'!$A:$U,20,FALSE),""))</f>
        <v/>
      </c>
      <c r="J1563" s="283" t="str">
        <f>IF(ISBLANK(F1563),"",VLOOKUP(LEFT(A1563,5),Unit!A:B,2,FALSE))</f>
        <v/>
      </c>
      <c r="K1563" s="243"/>
      <c r="L1563" s="243"/>
      <c r="M1563" s="291" t="str">
        <f t="shared" si="52"/>
        <v/>
      </c>
      <c r="N1563" s="292" t="str">
        <f>IF(ISBLANK(D1563),"",IFERROR(IF(VLOOKUP(A1563,'Np PL4 Stock'!A:J,10,FALSE)="Np4",D1563-VLOOKUP(A1563,'Np PL4 Stock'!A:E,5,FALSE),D1563-1-VLOOKUP(A1563,'Np PL4 Stock'!A:E,5,FALSE)),""))</f>
        <v/>
      </c>
      <c r="O1563" s="345"/>
      <c r="P1563" s="290"/>
      <c r="Q1563" s="300"/>
      <c r="R1563" s="336"/>
      <c r="S1563" s="301"/>
      <c r="T1563" s="301"/>
      <c r="U1563" s="336"/>
      <c r="V1563" s="354"/>
      <c r="W1563" s="355"/>
      <c r="X1563" s="349"/>
      <c r="Y1563" s="313" t="str">
        <f>IF(ISBLANK(X1563),"",IFERROR(IF(VLOOKUP(A1563,'Np PL4 Stock'!A:J,10,FALSE)="Np4",X1563-VLOOKUP(A1563,'Np PL4 Stock'!A:E,5,FALSE),X1563-1-VLOOKUP(A1563,'Np PL4 Stock'!A:E,5,FALSE)),""))</f>
        <v/>
      </c>
      <c r="Z1563" s="325"/>
      <c r="AA1563" s="315"/>
      <c r="AB1563" s="316"/>
      <c r="AC1563" s="317" t="str">
        <f>IF(ISBLANK(AB1563),"",IFERROR(IF(VLOOKUP(A1563,'Np PL4 Stock'!A:J,10,FALSE)="Np4",AB1563-VLOOKUP(A1563,'Np PL4 Stock'!A:E,5,FALSE),AB1563-1-VLOOKUP(A1563,'Np PL4 Stock'!A:E,5,FALSE)),""))</f>
        <v/>
      </c>
      <c r="AD1563" s="290"/>
      <c r="AE1563" s="300"/>
      <c r="AF1563" s="323"/>
      <c r="AG1563" s="335"/>
      <c r="AH1563" s="336"/>
      <c r="AI1563" s="335"/>
      <c r="AJ1563" s="326"/>
      <c r="AK1563" s="334"/>
    </row>
    <row r="1564" spans="1:37">
      <c r="A1564" s="280" t="str">
        <f t="shared" si="51"/>
        <v/>
      </c>
      <c r="B1564" s="281"/>
      <c r="C1564" s="282"/>
      <c r="D1564" s="282"/>
      <c r="E1564" s="243"/>
      <c r="F1564" s="244"/>
      <c r="G1564" s="243"/>
      <c r="H1564" s="283" t="str">
        <f>IF(ISBLANK(F1564),"",IFERROR(VLOOKUP(A1564,'Np PL4 Stock'!$A:$U,20,FALSE),""))</f>
        <v/>
      </c>
      <c r="J1564" s="283" t="str">
        <f>IF(ISBLANK(F1564),"",VLOOKUP(LEFT(A1564,5),Unit!A:B,2,FALSE))</f>
        <v/>
      </c>
      <c r="K1564" s="243"/>
      <c r="L1564" s="243"/>
      <c r="M1564" s="291" t="str">
        <f t="shared" si="52"/>
        <v/>
      </c>
      <c r="N1564" s="292" t="str">
        <f>IF(ISBLANK(D1564),"",IFERROR(IF(VLOOKUP(A1564,'Np PL4 Stock'!A:J,10,FALSE)="Np4",D1564-VLOOKUP(A1564,'Np PL4 Stock'!A:E,5,FALSE),D1564-1-VLOOKUP(A1564,'Np PL4 Stock'!A:E,5,FALSE)),""))</f>
        <v/>
      </c>
      <c r="O1564" s="345"/>
      <c r="P1564" s="290"/>
      <c r="Q1564" s="300"/>
      <c r="R1564" s="336"/>
      <c r="S1564" s="301"/>
      <c r="T1564" s="301"/>
      <c r="U1564" s="336"/>
      <c r="V1564" s="354"/>
      <c r="W1564" s="355"/>
      <c r="X1564" s="349"/>
      <c r="Y1564" s="313" t="str">
        <f>IF(ISBLANK(X1564),"",IFERROR(IF(VLOOKUP(A1564,'Np PL4 Stock'!A:J,10,FALSE)="Np4",X1564-VLOOKUP(A1564,'Np PL4 Stock'!A:E,5,FALSE),X1564-1-VLOOKUP(A1564,'Np PL4 Stock'!A:E,5,FALSE)),""))</f>
        <v/>
      </c>
      <c r="Z1564" s="325"/>
      <c r="AA1564" s="315"/>
      <c r="AB1564" s="316"/>
      <c r="AC1564" s="317" t="str">
        <f>IF(ISBLANK(AB1564),"",IFERROR(IF(VLOOKUP(A1564,'Np PL4 Stock'!A:J,10,FALSE)="Np4",AB1564-VLOOKUP(A1564,'Np PL4 Stock'!A:E,5,FALSE),AB1564-1-VLOOKUP(A1564,'Np PL4 Stock'!A:E,5,FALSE)),""))</f>
        <v/>
      </c>
      <c r="AD1564" s="290"/>
      <c r="AE1564" s="300"/>
      <c r="AF1564" s="323"/>
      <c r="AG1564" s="335"/>
      <c r="AH1564" s="336"/>
      <c r="AI1564" s="335"/>
      <c r="AJ1564" s="326"/>
      <c r="AK1564" s="334"/>
    </row>
    <row r="1565" spans="1:37">
      <c r="A1565" s="280" t="str">
        <f t="shared" si="51"/>
        <v/>
      </c>
      <c r="B1565" s="281"/>
      <c r="C1565" s="282"/>
      <c r="D1565" s="282"/>
      <c r="E1565" s="243"/>
      <c r="F1565" s="244"/>
      <c r="G1565" s="243"/>
      <c r="H1565" s="283" t="str">
        <f>IF(ISBLANK(F1565),"",IFERROR(VLOOKUP(A1565,'Np PL4 Stock'!$A:$U,20,FALSE),""))</f>
        <v/>
      </c>
      <c r="J1565" s="283" t="str">
        <f>IF(ISBLANK(F1565),"",VLOOKUP(LEFT(A1565,5),Unit!A:B,2,FALSE))</f>
        <v/>
      </c>
      <c r="K1565" s="243"/>
      <c r="L1565" s="243"/>
      <c r="M1565" s="291" t="str">
        <f t="shared" si="52"/>
        <v/>
      </c>
      <c r="N1565" s="292" t="str">
        <f>IF(ISBLANK(D1565),"",IFERROR(IF(VLOOKUP(A1565,'Np PL4 Stock'!A:J,10,FALSE)="Np4",D1565-VLOOKUP(A1565,'Np PL4 Stock'!A:E,5,FALSE),D1565-1-VLOOKUP(A1565,'Np PL4 Stock'!A:E,5,FALSE)),""))</f>
        <v/>
      </c>
      <c r="O1565" s="345"/>
      <c r="P1565" s="290"/>
      <c r="Q1565" s="300"/>
      <c r="R1565" s="336"/>
      <c r="S1565" s="301"/>
      <c r="T1565" s="301"/>
      <c r="U1565" s="336"/>
      <c r="V1565" s="354"/>
      <c r="W1565" s="355"/>
      <c r="X1565" s="349"/>
      <c r="Y1565" s="313" t="str">
        <f>IF(ISBLANK(X1565),"",IFERROR(IF(VLOOKUP(A1565,'Np PL4 Stock'!A:J,10,FALSE)="Np4",X1565-VLOOKUP(A1565,'Np PL4 Stock'!A:E,5,FALSE),X1565-1-VLOOKUP(A1565,'Np PL4 Stock'!A:E,5,FALSE)),""))</f>
        <v/>
      </c>
      <c r="Z1565" s="325"/>
      <c r="AA1565" s="315"/>
      <c r="AB1565" s="316"/>
      <c r="AC1565" s="317" t="str">
        <f>IF(ISBLANK(AB1565),"",IFERROR(IF(VLOOKUP(A1565,'Np PL4 Stock'!A:J,10,FALSE)="Np4",AB1565-VLOOKUP(A1565,'Np PL4 Stock'!A:E,5,FALSE),AB1565-1-VLOOKUP(A1565,'Np PL4 Stock'!A:E,5,FALSE)),""))</f>
        <v/>
      </c>
      <c r="AD1565" s="290"/>
      <c r="AE1565" s="300"/>
      <c r="AF1565" s="323"/>
      <c r="AG1565" s="335"/>
      <c r="AH1565" s="336"/>
      <c r="AI1565" s="335"/>
      <c r="AJ1565" s="326"/>
      <c r="AK1565" s="334"/>
    </row>
    <row r="1566" spans="1:37">
      <c r="A1566" s="280" t="str">
        <f t="shared" si="51"/>
        <v/>
      </c>
      <c r="B1566" s="281"/>
      <c r="C1566" s="282"/>
      <c r="D1566" s="282"/>
      <c r="E1566" s="243"/>
      <c r="F1566" s="244"/>
      <c r="G1566" s="243"/>
      <c r="H1566" s="283" t="str">
        <f>IF(ISBLANK(F1566),"",IFERROR(VLOOKUP(A1566,'Np PL4 Stock'!$A:$U,20,FALSE),""))</f>
        <v/>
      </c>
      <c r="J1566" s="283" t="str">
        <f>IF(ISBLANK(F1566),"",VLOOKUP(LEFT(A1566,5),Unit!A:B,2,FALSE))</f>
        <v/>
      </c>
      <c r="K1566" s="243"/>
      <c r="L1566" s="243"/>
      <c r="M1566" s="291" t="str">
        <f t="shared" si="52"/>
        <v/>
      </c>
      <c r="N1566" s="292" t="str">
        <f>IF(ISBLANK(D1566),"",IFERROR(IF(VLOOKUP(A1566,'Np PL4 Stock'!A:J,10,FALSE)="Np4",D1566-VLOOKUP(A1566,'Np PL4 Stock'!A:E,5,FALSE),D1566-1-VLOOKUP(A1566,'Np PL4 Stock'!A:E,5,FALSE)),""))</f>
        <v/>
      </c>
      <c r="O1566" s="345"/>
      <c r="P1566" s="290"/>
      <c r="Q1566" s="300"/>
      <c r="R1566" s="336"/>
      <c r="S1566" s="301"/>
      <c r="T1566" s="301"/>
      <c r="U1566" s="336"/>
      <c r="V1566" s="354"/>
      <c r="W1566" s="355"/>
      <c r="X1566" s="349"/>
      <c r="Y1566" s="313" t="str">
        <f>IF(ISBLANK(X1566),"",IFERROR(IF(VLOOKUP(A1566,'Np PL4 Stock'!A:J,10,FALSE)="Np4",X1566-VLOOKUP(A1566,'Np PL4 Stock'!A:E,5,FALSE),X1566-1-VLOOKUP(A1566,'Np PL4 Stock'!A:E,5,FALSE)),""))</f>
        <v/>
      </c>
      <c r="Z1566" s="325"/>
      <c r="AA1566" s="315"/>
      <c r="AB1566" s="316"/>
      <c r="AC1566" s="317" t="str">
        <f>IF(ISBLANK(AB1566),"",IFERROR(IF(VLOOKUP(A1566,'Np PL4 Stock'!A:J,10,FALSE)="Np4",AB1566-VLOOKUP(A1566,'Np PL4 Stock'!A:E,5,FALSE),AB1566-1-VLOOKUP(A1566,'Np PL4 Stock'!A:E,5,FALSE)),""))</f>
        <v/>
      </c>
      <c r="AD1566" s="290"/>
      <c r="AE1566" s="300"/>
      <c r="AF1566" s="323"/>
      <c r="AG1566" s="335"/>
      <c r="AH1566" s="336"/>
      <c r="AI1566" s="335"/>
      <c r="AJ1566" s="326"/>
      <c r="AK1566" s="334"/>
    </row>
    <row r="1567" spans="1:37">
      <c r="A1567" s="280" t="str">
        <f t="shared" si="51"/>
        <v/>
      </c>
      <c r="B1567" s="281"/>
      <c r="C1567" s="282"/>
      <c r="D1567" s="282"/>
      <c r="E1567" s="243"/>
      <c r="F1567" s="244"/>
      <c r="G1567" s="243"/>
      <c r="H1567" s="283" t="str">
        <f>IF(ISBLANK(F1567),"",IFERROR(VLOOKUP(A1567,'Np PL4 Stock'!$A:$U,20,FALSE),""))</f>
        <v/>
      </c>
      <c r="J1567" s="283" t="str">
        <f>IF(ISBLANK(F1567),"",VLOOKUP(LEFT(A1567,5),Unit!A:B,2,FALSE))</f>
        <v/>
      </c>
      <c r="K1567" s="243"/>
      <c r="L1567" s="243"/>
      <c r="M1567" s="291" t="str">
        <f t="shared" si="52"/>
        <v/>
      </c>
      <c r="N1567" s="292" t="str">
        <f>IF(ISBLANK(D1567),"",IFERROR(IF(VLOOKUP(A1567,'Np PL4 Stock'!A:J,10,FALSE)="Np4",D1567-VLOOKUP(A1567,'Np PL4 Stock'!A:E,5,FALSE),D1567-1-VLOOKUP(A1567,'Np PL4 Stock'!A:E,5,FALSE)),""))</f>
        <v/>
      </c>
      <c r="O1567" s="345"/>
      <c r="P1567" s="290"/>
      <c r="Q1567" s="300"/>
      <c r="R1567" s="336"/>
      <c r="S1567" s="301"/>
      <c r="T1567" s="301"/>
      <c r="U1567" s="336"/>
      <c r="V1567" s="354"/>
      <c r="W1567" s="355"/>
      <c r="X1567" s="349"/>
      <c r="Y1567" s="313" t="str">
        <f>IF(ISBLANK(X1567),"",IFERROR(IF(VLOOKUP(A1567,'Np PL4 Stock'!A:J,10,FALSE)="Np4",X1567-VLOOKUP(A1567,'Np PL4 Stock'!A:E,5,FALSE),X1567-1-VLOOKUP(A1567,'Np PL4 Stock'!A:E,5,FALSE)),""))</f>
        <v/>
      </c>
      <c r="Z1567" s="325"/>
      <c r="AA1567" s="315"/>
      <c r="AB1567" s="316"/>
      <c r="AC1567" s="317" t="str">
        <f>IF(ISBLANK(AB1567),"",IFERROR(IF(VLOOKUP(A1567,'Np PL4 Stock'!A:J,10,FALSE)="Np4",AB1567-VLOOKUP(A1567,'Np PL4 Stock'!A:E,5,FALSE),AB1567-1-VLOOKUP(A1567,'Np PL4 Stock'!A:E,5,FALSE)),""))</f>
        <v/>
      </c>
      <c r="AD1567" s="290"/>
      <c r="AE1567" s="300"/>
      <c r="AF1567" s="323"/>
      <c r="AG1567" s="335"/>
      <c r="AH1567" s="336"/>
      <c r="AI1567" s="335"/>
      <c r="AJ1567" s="326"/>
      <c r="AK1567" s="334"/>
    </row>
    <row r="1568" spans="1:37">
      <c r="A1568" s="280" t="str">
        <f t="shared" si="51"/>
        <v/>
      </c>
      <c r="B1568" s="281"/>
      <c r="C1568" s="282"/>
      <c r="D1568" s="282"/>
      <c r="E1568" s="243"/>
      <c r="F1568" s="244"/>
      <c r="G1568" s="243"/>
      <c r="H1568" s="283" t="str">
        <f>IF(ISBLANK(F1568),"",IFERROR(VLOOKUP(A1568,'Np PL4 Stock'!$A:$U,20,FALSE),""))</f>
        <v/>
      </c>
      <c r="J1568" s="283" t="str">
        <f>IF(ISBLANK(F1568),"",VLOOKUP(LEFT(A1568,5),Unit!A:B,2,FALSE))</f>
        <v/>
      </c>
      <c r="K1568" s="243"/>
      <c r="L1568" s="243"/>
      <c r="M1568" s="291" t="str">
        <f t="shared" si="52"/>
        <v/>
      </c>
      <c r="N1568" s="292" t="str">
        <f>IF(ISBLANK(D1568),"",IFERROR(IF(VLOOKUP(A1568,'Np PL4 Stock'!A:J,10,FALSE)="Np4",D1568-VLOOKUP(A1568,'Np PL4 Stock'!A:E,5,FALSE),D1568-1-VLOOKUP(A1568,'Np PL4 Stock'!A:E,5,FALSE)),""))</f>
        <v/>
      </c>
      <c r="O1568" s="345"/>
      <c r="P1568" s="290"/>
      <c r="Q1568" s="300"/>
      <c r="R1568" s="336"/>
      <c r="S1568" s="301"/>
      <c r="T1568" s="301"/>
      <c r="U1568" s="336"/>
      <c r="V1568" s="354"/>
      <c r="W1568" s="355"/>
      <c r="X1568" s="349"/>
      <c r="Y1568" s="313" t="str">
        <f>IF(ISBLANK(X1568),"",IFERROR(IF(VLOOKUP(A1568,'Np PL4 Stock'!A:J,10,FALSE)="Np4",X1568-VLOOKUP(A1568,'Np PL4 Stock'!A:E,5,FALSE),X1568-1-VLOOKUP(A1568,'Np PL4 Stock'!A:E,5,FALSE)),""))</f>
        <v/>
      </c>
      <c r="Z1568" s="325"/>
      <c r="AA1568" s="315"/>
      <c r="AB1568" s="316"/>
      <c r="AC1568" s="317" t="str">
        <f>IF(ISBLANK(AB1568),"",IFERROR(IF(VLOOKUP(A1568,'Np PL4 Stock'!A:J,10,FALSE)="Np4",AB1568-VLOOKUP(A1568,'Np PL4 Stock'!A:E,5,FALSE),AB1568-1-VLOOKUP(A1568,'Np PL4 Stock'!A:E,5,FALSE)),""))</f>
        <v/>
      </c>
      <c r="AD1568" s="290"/>
      <c r="AE1568" s="300"/>
      <c r="AF1568" s="323"/>
      <c r="AG1568" s="335"/>
      <c r="AH1568" s="336"/>
      <c r="AI1568" s="335"/>
      <c r="AJ1568" s="326"/>
      <c r="AK1568" s="334"/>
    </row>
    <row r="1569" spans="1:37">
      <c r="A1569" s="280" t="str">
        <f t="shared" si="51"/>
        <v/>
      </c>
      <c r="B1569" s="281"/>
      <c r="C1569" s="282"/>
      <c r="D1569" s="282"/>
      <c r="E1569" s="243"/>
      <c r="F1569" s="244"/>
      <c r="G1569" s="243"/>
      <c r="H1569" s="283" t="str">
        <f>IF(ISBLANK(F1569),"",IFERROR(VLOOKUP(A1569,'Np PL4 Stock'!$A:$U,20,FALSE),""))</f>
        <v/>
      </c>
      <c r="J1569" s="283" t="str">
        <f>IF(ISBLANK(F1569),"",VLOOKUP(LEFT(A1569,5),Unit!A:B,2,FALSE))</f>
        <v/>
      </c>
      <c r="K1569" s="243"/>
      <c r="L1569" s="243"/>
      <c r="M1569" s="291" t="str">
        <f t="shared" si="52"/>
        <v/>
      </c>
      <c r="N1569" s="292" t="str">
        <f>IF(ISBLANK(D1569),"",IFERROR(IF(VLOOKUP(A1569,'Np PL4 Stock'!A:J,10,FALSE)="Np4",D1569-VLOOKUP(A1569,'Np PL4 Stock'!A:E,5,FALSE),D1569-1-VLOOKUP(A1569,'Np PL4 Stock'!A:E,5,FALSE)),""))</f>
        <v/>
      </c>
      <c r="O1569" s="345"/>
      <c r="P1569" s="290"/>
      <c r="Q1569" s="300"/>
      <c r="R1569" s="336"/>
      <c r="S1569" s="301"/>
      <c r="T1569" s="301"/>
      <c r="U1569" s="336"/>
      <c r="V1569" s="354"/>
      <c r="W1569" s="355"/>
      <c r="X1569" s="349"/>
      <c r="Y1569" s="313" t="str">
        <f>IF(ISBLANK(X1569),"",IFERROR(IF(VLOOKUP(A1569,'Np PL4 Stock'!A:J,10,FALSE)="Np4",X1569-VLOOKUP(A1569,'Np PL4 Stock'!A:E,5,FALSE),X1569-1-VLOOKUP(A1569,'Np PL4 Stock'!A:E,5,FALSE)),""))</f>
        <v/>
      </c>
      <c r="Z1569" s="325"/>
      <c r="AA1569" s="315"/>
      <c r="AB1569" s="316"/>
      <c r="AC1569" s="317" t="str">
        <f>IF(ISBLANK(AB1569),"",IFERROR(IF(VLOOKUP(A1569,'Np PL4 Stock'!A:J,10,FALSE)="Np4",AB1569-VLOOKUP(A1569,'Np PL4 Stock'!A:E,5,FALSE),AB1569-1-VLOOKUP(A1569,'Np PL4 Stock'!A:E,5,FALSE)),""))</f>
        <v/>
      </c>
      <c r="AD1569" s="290"/>
      <c r="AE1569" s="300"/>
      <c r="AF1569" s="323"/>
      <c r="AG1569" s="335"/>
      <c r="AH1569" s="336"/>
      <c r="AI1569" s="335"/>
      <c r="AJ1569" s="326"/>
      <c r="AK1569" s="334"/>
    </row>
    <row r="1570" spans="1:37">
      <c r="A1570" s="280" t="str">
        <f t="shared" si="51"/>
        <v/>
      </c>
      <c r="B1570" s="281"/>
      <c r="C1570" s="282"/>
      <c r="D1570" s="282"/>
      <c r="E1570" s="243"/>
      <c r="F1570" s="244"/>
      <c r="G1570" s="243"/>
      <c r="H1570" s="283" t="str">
        <f>IF(ISBLANK(F1570),"",IFERROR(VLOOKUP(A1570,'Np PL4 Stock'!$A:$U,20,FALSE),""))</f>
        <v/>
      </c>
      <c r="J1570" s="283" t="str">
        <f>IF(ISBLANK(F1570),"",VLOOKUP(LEFT(A1570,5),Unit!A:B,2,FALSE))</f>
        <v/>
      </c>
      <c r="K1570" s="243"/>
      <c r="L1570" s="243"/>
      <c r="M1570" s="291" t="str">
        <f t="shared" si="52"/>
        <v/>
      </c>
      <c r="N1570" s="292" t="str">
        <f>IF(ISBLANK(D1570),"",IFERROR(IF(VLOOKUP(A1570,'Np PL4 Stock'!A:J,10,FALSE)="Np4",D1570-VLOOKUP(A1570,'Np PL4 Stock'!A:E,5,FALSE),D1570-1-VLOOKUP(A1570,'Np PL4 Stock'!A:E,5,FALSE)),""))</f>
        <v/>
      </c>
      <c r="O1570" s="345"/>
      <c r="P1570" s="290"/>
      <c r="Q1570" s="300"/>
      <c r="R1570" s="336"/>
      <c r="S1570" s="301"/>
      <c r="T1570" s="301"/>
      <c r="U1570" s="336"/>
      <c r="V1570" s="354"/>
      <c r="W1570" s="355"/>
      <c r="X1570" s="349"/>
      <c r="Y1570" s="313" t="str">
        <f>IF(ISBLANK(X1570),"",IFERROR(IF(VLOOKUP(A1570,'Np PL4 Stock'!A:J,10,FALSE)="Np4",X1570-VLOOKUP(A1570,'Np PL4 Stock'!A:E,5,FALSE),X1570-1-VLOOKUP(A1570,'Np PL4 Stock'!A:E,5,FALSE)),""))</f>
        <v/>
      </c>
      <c r="Z1570" s="325"/>
      <c r="AA1570" s="315"/>
      <c r="AB1570" s="316"/>
      <c r="AC1570" s="317" t="str">
        <f>IF(ISBLANK(AB1570),"",IFERROR(IF(VLOOKUP(A1570,'Np PL4 Stock'!A:J,10,FALSE)="Np4",AB1570-VLOOKUP(A1570,'Np PL4 Stock'!A:E,5,FALSE),AB1570-1-VLOOKUP(A1570,'Np PL4 Stock'!A:E,5,FALSE)),""))</f>
        <v/>
      </c>
      <c r="AD1570" s="290"/>
      <c r="AE1570" s="300"/>
      <c r="AF1570" s="323"/>
      <c r="AG1570" s="335"/>
      <c r="AH1570" s="336"/>
      <c r="AI1570" s="335"/>
      <c r="AJ1570" s="326"/>
      <c r="AK1570" s="334"/>
    </row>
    <row r="1571" spans="1:37">
      <c r="A1571" s="280" t="str">
        <f t="shared" si="51"/>
        <v/>
      </c>
      <c r="B1571" s="281"/>
      <c r="C1571" s="282"/>
      <c r="D1571" s="282"/>
      <c r="E1571" s="243"/>
      <c r="F1571" s="244"/>
      <c r="G1571" s="243"/>
      <c r="H1571" s="283" t="str">
        <f>IF(ISBLANK(F1571),"",IFERROR(VLOOKUP(A1571,'Np PL4 Stock'!$A:$U,20,FALSE),""))</f>
        <v/>
      </c>
      <c r="J1571" s="283" t="str">
        <f>IF(ISBLANK(F1571),"",VLOOKUP(LEFT(A1571,5),Unit!A:B,2,FALSE))</f>
        <v/>
      </c>
      <c r="K1571" s="243"/>
      <c r="L1571" s="243"/>
      <c r="M1571" s="291" t="str">
        <f t="shared" si="52"/>
        <v/>
      </c>
      <c r="N1571" s="292" t="str">
        <f>IF(ISBLANK(D1571),"",IFERROR(IF(VLOOKUP(A1571,'Np PL4 Stock'!A:J,10,FALSE)="Np4",D1571-VLOOKUP(A1571,'Np PL4 Stock'!A:E,5,FALSE),D1571-1-VLOOKUP(A1571,'Np PL4 Stock'!A:E,5,FALSE)),""))</f>
        <v/>
      </c>
      <c r="O1571" s="345"/>
      <c r="P1571" s="290"/>
      <c r="Q1571" s="300"/>
      <c r="R1571" s="336"/>
      <c r="S1571" s="301"/>
      <c r="T1571" s="301"/>
      <c r="U1571" s="336"/>
      <c r="V1571" s="354"/>
      <c r="W1571" s="355"/>
      <c r="X1571" s="349"/>
      <c r="Y1571" s="313" t="str">
        <f>IF(ISBLANK(X1571),"",IFERROR(IF(VLOOKUP(A1571,'Np PL4 Stock'!A:J,10,FALSE)="Np4",X1571-VLOOKUP(A1571,'Np PL4 Stock'!A:E,5,FALSE),X1571-1-VLOOKUP(A1571,'Np PL4 Stock'!A:E,5,FALSE)),""))</f>
        <v/>
      </c>
      <c r="Z1571" s="325"/>
      <c r="AA1571" s="315"/>
      <c r="AB1571" s="316"/>
      <c r="AC1571" s="317" t="str">
        <f>IF(ISBLANK(AB1571),"",IFERROR(IF(VLOOKUP(A1571,'Np PL4 Stock'!A:J,10,FALSE)="Np4",AB1571-VLOOKUP(A1571,'Np PL4 Stock'!A:E,5,FALSE),AB1571-1-VLOOKUP(A1571,'Np PL4 Stock'!A:E,5,FALSE)),""))</f>
        <v/>
      </c>
      <c r="AD1571" s="290"/>
      <c r="AE1571" s="300"/>
      <c r="AF1571" s="323"/>
      <c r="AG1571" s="335"/>
      <c r="AH1571" s="336"/>
      <c r="AI1571" s="335"/>
      <c r="AJ1571" s="326"/>
      <c r="AK1571" s="334"/>
    </row>
    <row r="1572" spans="1:37">
      <c r="A1572" s="280" t="str">
        <f t="shared" si="51"/>
        <v/>
      </c>
      <c r="B1572" s="281"/>
      <c r="C1572" s="282"/>
      <c r="D1572" s="282"/>
      <c r="E1572" s="243"/>
      <c r="F1572" s="244"/>
      <c r="G1572" s="243"/>
      <c r="H1572" s="283" t="str">
        <f>IF(ISBLANK(F1572),"",IFERROR(VLOOKUP(A1572,'Np PL4 Stock'!$A:$U,20,FALSE),""))</f>
        <v/>
      </c>
      <c r="J1572" s="283" t="str">
        <f>IF(ISBLANK(F1572),"",VLOOKUP(LEFT(A1572,5),Unit!A:B,2,FALSE))</f>
        <v/>
      </c>
      <c r="K1572" s="243"/>
      <c r="L1572" s="243"/>
      <c r="M1572" s="291" t="str">
        <f t="shared" si="52"/>
        <v/>
      </c>
      <c r="N1572" s="292" t="str">
        <f>IF(ISBLANK(D1572),"",IFERROR(IF(VLOOKUP(A1572,'Np PL4 Stock'!A:J,10,FALSE)="Np4",D1572-VLOOKUP(A1572,'Np PL4 Stock'!A:E,5,FALSE),D1572-1-VLOOKUP(A1572,'Np PL4 Stock'!A:E,5,FALSE)),""))</f>
        <v/>
      </c>
      <c r="O1572" s="345"/>
      <c r="P1572" s="290"/>
      <c r="Q1572" s="300"/>
      <c r="R1572" s="336"/>
      <c r="S1572" s="301"/>
      <c r="T1572" s="301"/>
      <c r="U1572" s="336"/>
      <c r="V1572" s="354"/>
      <c r="W1572" s="355"/>
      <c r="X1572" s="349"/>
      <c r="Y1572" s="313" t="str">
        <f>IF(ISBLANK(X1572),"",IFERROR(IF(VLOOKUP(A1572,'Np PL4 Stock'!A:J,10,FALSE)="Np4",X1572-VLOOKUP(A1572,'Np PL4 Stock'!A:E,5,FALSE),X1572-1-VLOOKUP(A1572,'Np PL4 Stock'!A:E,5,FALSE)),""))</f>
        <v/>
      </c>
      <c r="Z1572" s="325"/>
      <c r="AA1572" s="315"/>
      <c r="AB1572" s="316"/>
      <c r="AC1572" s="317" t="str">
        <f>IF(ISBLANK(AB1572),"",IFERROR(IF(VLOOKUP(A1572,'Np PL4 Stock'!A:J,10,FALSE)="Np4",AB1572-VLOOKUP(A1572,'Np PL4 Stock'!A:E,5,FALSE),AB1572-1-VLOOKUP(A1572,'Np PL4 Stock'!A:E,5,FALSE)),""))</f>
        <v/>
      </c>
      <c r="AD1572" s="290"/>
      <c r="AE1572" s="300"/>
      <c r="AF1572" s="323"/>
      <c r="AG1572" s="335"/>
      <c r="AH1572" s="336"/>
      <c r="AI1572" s="335"/>
      <c r="AJ1572" s="326"/>
      <c r="AK1572" s="334"/>
    </row>
    <row r="1573" spans="1:37">
      <c r="A1573" s="280" t="str">
        <f t="shared" si="51"/>
        <v/>
      </c>
      <c r="B1573" s="281"/>
      <c r="C1573" s="282"/>
      <c r="D1573" s="282"/>
      <c r="E1573" s="243"/>
      <c r="F1573" s="244"/>
      <c r="G1573" s="243"/>
      <c r="H1573" s="283" t="str">
        <f>IF(ISBLANK(F1573),"",IFERROR(VLOOKUP(A1573,'Np PL4 Stock'!$A:$U,20,FALSE),""))</f>
        <v/>
      </c>
      <c r="J1573" s="283" t="str">
        <f>IF(ISBLANK(F1573),"",VLOOKUP(LEFT(A1573,5),Unit!A:B,2,FALSE))</f>
        <v/>
      </c>
      <c r="K1573" s="243"/>
      <c r="L1573" s="243"/>
      <c r="M1573" s="291" t="str">
        <f t="shared" si="52"/>
        <v/>
      </c>
      <c r="N1573" s="292" t="str">
        <f>IF(ISBLANK(D1573),"",IFERROR(IF(VLOOKUP(A1573,'Np PL4 Stock'!A:J,10,FALSE)="Np4",D1573-VLOOKUP(A1573,'Np PL4 Stock'!A:E,5,FALSE),D1573-1-VLOOKUP(A1573,'Np PL4 Stock'!A:E,5,FALSE)),""))</f>
        <v/>
      </c>
      <c r="O1573" s="345"/>
      <c r="P1573" s="290"/>
      <c r="Q1573" s="300"/>
      <c r="R1573" s="336"/>
      <c r="S1573" s="301"/>
      <c r="T1573" s="301"/>
      <c r="U1573" s="336"/>
      <c r="V1573" s="354"/>
      <c r="W1573" s="355"/>
      <c r="X1573" s="349"/>
      <c r="Y1573" s="313" t="str">
        <f>IF(ISBLANK(X1573),"",IFERROR(IF(VLOOKUP(A1573,'Np PL4 Stock'!A:J,10,FALSE)="Np4",X1573-VLOOKUP(A1573,'Np PL4 Stock'!A:E,5,FALSE),X1573-1-VLOOKUP(A1573,'Np PL4 Stock'!A:E,5,FALSE)),""))</f>
        <v/>
      </c>
      <c r="Z1573" s="325"/>
      <c r="AA1573" s="315"/>
      <c r="AB1573" s="316"/>
      <c r="AC1573" s="317" t="str">
        <f>IF(ISBLANK(AB1573),"",IFERROR(IF(VLOOKUP(A1573,'Np PL4 Stock'!A:J,10,FALSE)="Np4",AB1573-VLOOKUP(A1573,'Np PL4 Stock'!A:E,5,FALSE),AB1573-1-VLOOKUP(A1573,'Np PL4 Stock'!A:E,5,FALSE)),""))</f>
        <v/>
      </c>
      <c r="AD1573" s="290"/>
      <c r="AE1573" s="300"/>
      <c r="AF1573" s="323"/>
      <c r="AG1573" s="335"/>
      <c r="AH1573" s="336"/>
      <c r="AI1573" s="335"/>
      <c r="AJ1573" s="326"/>
      <c r="AK1573" s="334"/>
    </row>
    <row r="1574" spans="1:37">
      <c r="A1574" s="280" t="str">
        <f t="shared" si="51"/>
        <v/>
      </c>
      <c r="B1574" s="281"/>
      <c r="C1574" s="282"/>
      <c r="D1574" s="282"/>
      <c r="E1574" s="243"/>
      <c r="F1574" s="244"/>
      <c r="G1574" s="243"/>
      <c r="H1574" s="283" t="str">
        <f>IF(ISBLANK(F1574),"",IFERROR(VLOOKUP(A1574,'Np PL4 Stock'!$A:$U,20,FALSE),""))</f>
        <v/>
      </c>
      <c r="J1574" s="283" t="str">
        <f>IF(ISBLANK(F1574),"",VLOOKUP(LEFT(A1574,5),Unit!A:B,2,FALSE))</f>
        <v/>
      </c>
      <c r="K1574" s="243"/>
      <c r="L1574" s="243"/>
      <c r="M1574" s="291" t="str">
        <f t="shared" si="52"/>
        <v/>
      </c>
      <c r="N1574" s="292" t="str">
        <f>IF(ISBLANK(D1574),"",IFERROR(IF(VLOOKUP(A1574,'Np PL4 Stock'!A:J,10,FALSE)="Np4",D1574-VLOOKUP(A1574,'Np PL4 Stock'!A:E,5,FALSE),D1574-1-VLOOKUP(A1574,'Np PL4 Stock'!A:E,5,FALSE)),""))</f>
        <v/>
      </c>
      <c r="O1574" s="345"/>
      <c r="P1574" s="290"/>
      <c r="Q1574" s="300"/>
      <c r="R1574" s="336"/>
      <c r="S1574" s="301"/>
      <c r="T1574" s="301"/>
      <c r="U1574" s="336"/>
      <c r="V1574" s="354"/>
      <c r="W1574" s="355"/>
      <c r="X1574" s="349"/>
      <c r="Y1574" s="313" t="str">
        <f>IF(ISBLANK(X1574),"",IFERROR(IF(VLOOKUP(A1574,'Np PL4 Stock'!A:J,10,FALSE)="Np4",X1574-VLOOKUP(A1574,'Np PL4 Stock'!A:E,5,FALSE),X1574-1-VLOOKUP(A1574,'Np PL4 Stock'!A:E,5,FALSE)),""))</f>
        <v/>
      </c>
      <c r="Z1574" s="325"/>
      <c r="AA1574" s="315"/>
      <c r="AB1574" s="316"/>
      <c r="AC1574" s="317" t="str">
        <f>IF(ISBLANK(AB1574),"",IFERROR(IF(VLOOKUP(A1574,'Np PL4 Stock'!A:J,10,FALSE)="Np4",AB1574-VLOOKUP(A1574,'Np PL4 Stock'!A:E,5,FALSE),AB1574-1-VLOOKUP(A1574,'Np PL4 Stock'!A:E,5,FALSE)),""))</f>
        <v/>
      </c>
      <c r="AD1574" s="290"/>
      <c r="AE1574" s="300"/>
      <c r="AF1574" s="323"/>
      <c r="AG1574" s="335"/>
      <c r="AH1574" s="336"/>
      <c r="AI1574" s="335"/>
      <c r="AJ1574" s="326"/>
      <c r="AK1574" s="334"/>
    </row>
    <row r="1575" spans="1:37">
      <c r="A1575" s="280" t="str">
        <f t="shared" si="51"/>
        <v/>
      </c>
      <c r="B1575" s="281"/>
      <c r="C1575" s="282"/>
      <c r="D1575" s="282"/>
      <c r="E1575" s="243"/>
      <c r="F1575" s="244"/>
      <c r="G1575" s="243"/>
      <c r="H1575" s="283" t="str">
        <f>IF(ISBLANK(F1575),"",IFERROR(VLOOKUP(A1575,'Np PL4 Stock'!$A:$U,20,FALSE),""))</f>
        <v/>
      </c>
      <c r="J1575" s="283" t="str">
        <f>IF(ISBLANK(F1575),"",VLOOKUP(LEFT(A1575,5),Unit!A:B,2,FALSE))</f>
        <v/>
      </c>
      <c r="K1575" s="243"/>
      <c r="L1575" s="243"/>
      <c r="M1575" s="291" t="str">
        <f t="shared" si="52"/>
        <v/>
      </c>
      <c r="N1575" s="292" t="str">
        <f>IF(ISBLANK(D1575),"",IFERROR(IF(VLOOKUP(A1575,'Np PL4 Stock'!A:J,10,FALSE)="Np4",D1575-VLOOKUP(A1575,'Np PL4 Stock'!A:E,5,FALSE),D1575-1-VLOOKUP(A1575,'Np PL4 Stock'!A:E,5,FALSE)),""))</f>
        <v/>
      </c>
      <c r="O1575" s="345"/>
      <c r="P1575" s="290"/>
      <c r="Q1575" s="300"/>
      <c r="R1575" s="336"/>
      <c r="S1575" s="301"/>
      <c r="T1575" s="301"/>
      <c r="U1575" s="336"/>
      <c r="V1575" s="354"/>
      <c r="W1575" s="355"/>
      <c r="X1575" s="349"/>
      <c r="Y1575" s="313" t="str">
        <f>IF(ISBLANK(X1575),"",IFERROR(IF(VLOOKUP(A1575,'Np PL4 Stock'!A:J,10,FALSE)="Np4",X1575-VLOOKUP(A1575,'Np PL4 Stock'!A:E,5,FALSE),X1575-1-VLOOKUP(A1575,'Np PL4 Stock'!A:E,5,FALSE)),""))</f>
        <v/>
      </c>
      <c r="Z1575" s="325"/>
      <c r="AA1575" s="315"/>
      <c r="AB1575" s="316"/>
      <c r="AC1575" s="317" t="str">
        <f>IF(ISBLANK(AB1575),"",IFERROR(IF(VLOOKUP(A1575,'Np PL4 Stock'!A:J,10,FALSE)="Np4",AB1575-VLOOKUP(A1575,'Np PL4 Stock'!A:E,5,FALSE),AB1575-1-VLOOKUP(A1575,'Np PL4 Stock'!A:E,5,FALSE)),""))</f>
        <v/>
      </c>
      <c r="AD1575" s="290"/>
      <c r="AE1575" s="300"/>
      <c r="AF1575" s="323"/>
      <c r="AG1575" s="335"/>
      <c r="AH1575" s="336"/>
      <c r="AI1575" s="335"/>
      <c r="AJ1575" s="326"/>
      <c r="AK1575" s="334"/>
    </row>
    <row r="1576" spans="1:37">
      <c r="A1576" s="280" t="str">
        <f t="shared" si="51"/>
        <v/>
      </c>
      <c r="B1576" s="281"/>
      <c r="C1576" s="282"/>
      <c r="D1576" s="282"/>
      <c r="E1576" s="243"/>
      <c r="F1576" s="244"/>
      <c r="G1576" s="243"/>
      <c r="H1576" s="283" t="str">
        <f>IF(ISBLANK(F1576),"",IFERROR(VLOOKUP(A1576,'Np PL4 Stock'!$A:$U,20,FALSE),""))</f>
        <v/>
      </c>
      <c r="J1576" s="283" t="str">
        <f>IF(ISBLANK(F1576),"",VLOOKUP(LEFT(A1576,5),Unit!A:B,2,FALSE))</f>
        <v/>
      </c>
      <c r="K1576" s="243"/>
      <c r="L1576" s="243"/>
      <c r="M1576" s="291" t="str">
        <f t="shared" si="52"/>
        <v/>
      </c>
      <c r="N1576" s="292" t="str">
        <f>IF(ISBLANK(D1576),"",IFERROR(IF(VLOOKUP(A1576,'Np PL4 Stock'!A:J,10,FALSE)="Np4",D1576-VLOOKUP(A1576,'Np PL4 Stock'!A:E,5,FALSE),D1576-1-VLOOKUP(A1576,'Np PL4 Stock'!A:E,5,FALSE)),""))</f>
        <v/>
      </c>
      <c r="O1576" s="345"/>
      <c r="P1576" s="290"/>
      <c r="Q1576" s="300"/>
      <c r="R1576" s="336"/>
      <c r="S1576" s="301"/>
      <c r="T1576" s="301"/>
      <c r="U1576" s="336"/>
      <c r="V1576" s="354"/>
      <c r="W1576" s="355"/>
      <c r="X1576" s="349"/>
      <c r="Y1576" s="313" t="str">
        <f>IF(ISBLANK(X1576),"",IFERROR(IF(VLOOKUP(A1576,'Np PL4 Stock'!A:J,10,FALSE)="Np4",X1576-VLOOKUP(A1576,'Np PL4 Stock'!A:E,5,FALSE),X1576-1-VLOOKUP(A1576,'Np PL4 Stock'!A:E,5,FALSE)),""))</f>
        <v/>
      </c>
      <c r="Z1576" s="325"/>
      <c r="AA1576" s="315"/>
      <c r="AB1576" s="316"/>
      <c r="AC1576" s="317" t="str">
        <f>IF(ISBLANK(AB1576),"",IFERROR(IF(VLOOKUP(A1576,'Np PL4 Stock'!A:J,10,FALSE)="Np4",AB1576-VLOOKUP(A1576,'Np PL4 Stock'!A:E,5,FALSE),AB1576-1-VLOOKUP(A1576,'Np PL4 Stock'!A:E,5,FALSE)),""))</f>
        <v/>
      </c>
      <c r="AD1576" s="290"/>
      <c r="AE1576" s="300"/>
      <c r="AF1576" s="323"/>
      <c r="AG1576" s="335"/>
      <c r="AH1576" s="336"/>
      <c r="AI1576" s="335"/>
      <c r="AJ1576" s="326"/>
      <c r="AK1576" s="334"/>
    </row>
    <row r="1577" spans="1:37">
      <c r="A1577" s="280" t="str">
        <f t="shared" si="51"/>
        <v/>
      </c>
      <c r="B1577" s="281"/>
      <c r="C1577" s="282"/>
      <c r="D1577" s="282"/>
      <c r="E1577" s="243"/>
      <c r="F1577" s="244"/>
      <c r="G1577" s="243"/>
      <c r="H1577" s="283" t="str">
        <f>IF(ISBLANK(F1577),"",IFERROR(VLOOKUP(A1577,'Np PL4 Stock'!$A:$U,20,FALSE),""))</f>
        <v/>
      </c>
      <c r="J1577" s="283" t="str">
        <f>IF(ISBLANK(F1577),"",VLOOKUP(LEFT(A1577,5),Unit!A:B,2,FALSE))</f>
        <v/>
      </c>
      <c r="K1577" s="243"/>
      <c r="L1577" s="243"/>
      <c r="M1577" s="291" t="str">
        <f t="shared" si="52"/>
        <v/>
      </c>
      <c r="N1577" s="292" t="str">
        <f>IF(ISBLANK(D1577),"",IFERROR(IF(VLOOKUP(A1577,'Np PL4 Stock'!A:J,10,FALSE)="Np4",D1577-VLOOKUP(A1577,'Np PL4 Stock'!A:E,5,FALSE),D1577-1-VLOOKUP(A1577,'Np PL4 Stock'!A:E,5,FALSE)),""))</f>
        <v/>
      </c>
      <c r="O1577" s="345"/>
      <c r="P1577" s="290"/>
      <c r="Q1577" s="300"/>
      <c r="R1577" s="336"/>
      <c r="S1577" s="301"/>
      <c r="T1577" s="301"/>
      <c r="U1577" s="336"/>
      <c r="V1577" s="354"/>
      <c r="W1577" s="355"/>
      <c r="X1577" s="349"/>
      <c r="Y1577" s="313" t="str">
        <f>IF(ISBLANK(X1577),"",IFERROR(IF(VLOOKUP(A1577,'Np PL4 Stock'!A:J,10,FALSE)="Np4",X1577-VLOOKUP(A1577,'Np PL4 Stock'!A:E,5,FALSE),X1577-1-VLOOKUP(A1577,'Np PL4 Stock'!A:E,5,FALSE)),""))</f>
        <v/>
      </c>
      <c r="Z1577" s="325"/>
      <c r="AA1577" s="315"/>
      <c r="AB1577" s="316"/>
      <c r="AC1577" s="317" t="str">
        <f>IF(ISBLANK(AB1577),"",IFERROR(IF(VLOOKUP(A1577,'Np PL4 Stock'!A:J,10,FALSE)="Np4",AB1577-VLOOKUP(A1577,'Np PL4 Stock'!A:E,5,FALSE),AB1577-1-VLOOKUP(A1577,'Np PL4 Stock'!A:E,5,FALSE)),""))</f>
        <v/>
      </c>
      <c r="AD1577" s="290"/>
      <c r="AE1577" s="300"/>
      <c r="AF1577" s="323"/>
      <c r="AG1577" s="335"/>
      <c r="AH1577" s="336"/>
      <c r="AI1577" s="335"/>
      <c r="AJ1577" s="326"/>
      <c r="AK1577" s="334"/>
    </row>
    <row r="1578" spans="1:37">
      <c r="A1578" s="280" t="str">
        <f t="shared" si="51"/>
        <v/>
      </c>
      <c r="B1578" s="281"/>
      <c r="C1578" s="282"/>
      <c r="D1578" s="282"/>
      <c r="E1578" s="243"/>
      <c r="F1578" s="244"/>
      <c r="G1578" s="243"/>
      <c r="H1578" s="283" t="str">
        <f>IF(ISBLANK(F1578),"",IFERROR(VLOOKUP(A1578,'Np PL4 Stock'!$A:$U,20,FALSE),""))</f>
        <v/>
      </c>
      <c r="J1578" s="283" t="str">
        <f>IF(ISBLANK(F1578),"",VLOOKUP(LEFT(A1578,5),Unit!A:B,2,FALSE))</f>
        <v/>
      </c>
      <c r="K1578" s="243"/>
      <c r="L1578" s="243"/>
      <c r="M1578" s="291" t="str">
        <f t="shared" si="52"/>
        <v/>
      </c>
      <c r="N1578" s="292" t="str">
        <f>IF(ISBLANK(D1578),"",IFERROR(IF(VLOOKUP(A1578,'Np PL4 Stock'!A:J,10,FALSE)="Np4",D1578-VLOOKUP(A1578,'Np PL4 Stock'!A:E,5,FALSE),D1578-1-VLOOKUP(A1578,'Np PL4 Stock'!A:E,5,FALSE)),""))</f>
        <v/>
      </c>
      <c r="O1578" s="345"/>
      <c r="P1578" s="290"/>
      <c r="Q1578" s="300"/>
      <c r="R1578" s="336"/>
      <c r="S1578" s="301"/>
      <c r="T1578" s="301"/>
      <c r="U1578" s="336"/>
      <c r="V1578" s="354"/>
      <c r="W1578" s="355"/>
      <c r="X1578" s="349"/>
      <c r="Y1578" s="313" t="str">
        <f>IF(ISBLANK(X1578),"",IFERROR(IF(VLOOKUP(A1578,'Np PL4 Stock'!A:J,10,FALSE)="Np4",X1578-VLOOKUP(A1578,'Np PL4 Stock'!A:E,5,FALSE),X1578-1-VLOOKUP(A1578,'Np PL4 Stock'!A:E,5,FALSE)),""))</f>
        <v/>
      </c>
      <c r="Z1578" s="325"/>
      <c r="AA1578" s="315"/>
      <c r="AB1578" s="316"/>
      <c r="AC1578" s="317" t="str">
        <f>IF(ISBLANK(AB1578),"",IFERROR(IF(VLOOKUP(A1578,'Np PL4 Stock'!A:J,10,FALSE)="Np4",AB1578-VLOOKUP(A1578,'Np PL4 Stock'!A:E,5,FALSE),AB1578-1-VLOOKUP(A1578,'Np PL4 Stock'!A:E,5,FALSE)),""))</f>
        <v/>
      </c>
      <c r="AD1578" s="290"/>
      <c r="AE1578" s="300"/>
      <c r="AF1578" s="323"/>
      <c r="AG1578" s="335"/>
      <c r="AH1578" s="336"/>
      <c r="AI1578" s="335"/>
      <c r="AJ1578" s="326"/>
      <c r="AK1578" s="334"/>
    </row>
    <row r="1579" spans="1:37">
      <c r="A1579" s="280" t="str">
        <f t="shared" si="51"/>
        <v/>
      </c>
      <c r="B1579" s="281"/>
      <c r="C1579" s="282"/>
      <c r="D1579" s="282"/>
      <c r="E1579" s="243"/>
      <c r="F1579" s="244"/>
      <c r="G1579" s="243"/>
      <c r="H1579" s="283" t="str">
        <f>IF(ISBLANK(F1579),"",IFERROR(VLOOKUP(A1579,'Np PL4 Stock'!$A:$U,20,FALSE),""))</f>
        <v/>
      </c>
      <c r="J1579" s="283" t="str">
        <f>IF(ISBLANK(F1579),"",VLOOKUP(LEFT(A1579,5),Unit!A:B,2,FALSE))</f>
        <v/>
      </c>
      <c r="K1579" s="243"/>
      <c r="L1579" s="243"/>
      <c r="M1579" s="291" t="str">
        <f t="shared" si="52"/>
        <v/>
      </c>
      <c r="N1579" s="292" t="str">
        <f>IF(ISBLANK(D1579),"",IFERROR(IF(VLOOKUP(A1579,'Np PL4 Stock'!A:J,10,FALSE)="Np4",D1579-VLOOKUP(A1579,'Np PL4 Stock'!A:E,5,FALSE),D1579-1-VLOOKUP(A1579,'Np PL4 Stock'!A:E,5,FALSE)),""))</f>
        <v/>
      </c>
      <c r="O1579" s="345"/>
      <c r="P1579" s="290"/>
      <c r="Q1579" s="300"/>
      <c r="R1579" s="336"/>
      <c r="S1579" s="301"/>
      <c r="T1579" s="301"/>
      <c r="U1579" s="336"/>
      <c r="V1579" s="354"/>
      <c r="W1579" s="355"/>
      <c r="X1579" s="349"/>
      <c r="Y1579" s="313" t="str">
        <f>IF(ISBLANK(X1579),"",IFERROR(IF(VLOOKUP(A1579,'Np PL4 Stock'!A:J,10,FALSE)="Np4",X1579-VLOOKUP(A1579,'Np PL4 Stock'!A:E,5,FALSE),X1579-1-VLOOKUP(A1579,'Np PL4 Stock'!A:E,5,FALSE)),""))</f>
        <v/>
      </c>
      <c r="Z1579" s="325"/>
      <c r="AA1579" s="315"/>
      <c r="AB1579" s="316"/>
      <c r="AC1579" s="317" t="str">
        <f>IF(ISBLANK(AB1579),"",IFERROR(IF(VLOOKUP(A1579,'Np PL4 Stock'!A:J,10,FALSE)="Np4",AB1579-VLOOKUP(A1579,'Np PL4 Stock'!A:E,5,FALSE),AB1579-1-VLOOKUP(A1579,'Np PL4 Stock'!A:E,5,FALSE)),""))</f>
        <v/>
      </c>
      <c r="AD1579" s="290"/>
      <c r="AE1579" s="300"/>
      <c r="AF1579" s="323"/>
      <c r="AG1579" s="335"/>
      <c r="AH1579" s="336"/>
      <c r="AI1579" s="335"/>
      <c r="AJ1579" s="326"/>
      <c r="AK1579" s="334"/>
    </row>
    <row r="1580" spans="1:37">
      <c r="A1580" s="280" t="str">
        <f t="shared" si="51"/>
        <v/>
      </c>
      <c r="B1580" s="281"/>
      <c r="C1580" s="282"/>
      <c r="D1580" s="282"/>
      <c r="E1580" s="243"/>
      <c r="F1580" s="244"/>
      <c r="G1580" s="243"/>
      <c r="H1580" s="283" t="str">
        <f>IF(ISBLANK(F1580),"",IFERROR(VLOOKUP(A1580,'Np PL4 Stock'!$A:$U,20,FALSE),""))</f>
        <v/>
      </c>
      <c r="J1580" s="283" t="str">
        <f>IF(ISBLANK(F1580),"",VLOOKUP(LEFT(A1580,5),Unit!A:B,2,FALSE))</f>
        <v/>
      </c>
      <c r="K1580" s="243"/>
      <c r="L1580" s="243"/>
      <c r="M1580" s="291" t="str">
        <f t="shared" si="52"/>
        <v/>
      </c>
      <c r="N1580" s="292" t="str">
        <f>IF(ISBLANK(D1580),"",IFERROR(IF(VLOOKUP(A1580,'Np PL4 Stock'!A:J,10,FALSE)="Np4",D1580-VLOOKUP(A1580,'Np PL4 Stock'!A:E,5,FALSE),D1580-1-VLOOKUP(A1580,'Np PL4 Stock'!A:E,5,FALSE)),""))</f>
        <v/>
      </c>
      <c r="O1580" s="345"/>
      <c r="P1580" s="290"/>
      <c r="Q1580" s="300"/>
      <c r="R1580" s="336"/>
      <c r="S1580" s="301"/>
      <c r="T1580" s="301"/>
      <c r="U1580" s="336"/>
      <c r="V1580" s="354"/>
      <c r="W1580" s="355"/>
      <c r="X1580" s="349"/>
      <c r="Y1580" s="313" t="str">
        <f>IF(ISBLANK(X1580),"",IFERROR(IF(VLOOKUP(A1580,'Np PL4 Stock'!A:J,10,FALSE)="Np4",X1580-VLOOKUP(A1580,'Np PL4 Stock'!A:E,5,FALSE),X1580-1-VLOOKUP(A1580,'Np PL4 Stock'!A:E,5,FALSE)),""))</f>
        <v/>
      </c>
      <c r="Z1580" s="325"/>
      <c r="AA1580" s="315"/>
      <c r="AB1580" s="316"/>
      <c r="AC1580" s="317" t="str">
        <f>IF(ISBLANK(AB1580),"",IFERROR(IF(VLOOKUP(A1580,'Np PL4 Stock'!A:J,10,FALSE)="Np4",AB1580-VLOOKUP(A1580,'Np PL4 Stock'!A:E,5,FALSE),AB1580-1-VLOOKUP(A1580,'Np PL4 Stock'!A:E,5,FALSE)),""))</f>
        <v/>
      </c>
      <c r="AD1580" s="290"/>
      <c r="AE1580" s="300"/>
      <c r="AF1580" s="323"/>
      <c r="AG1580" s="335"/>
      <c r="AH1580" s="336"/>
      <c r="AI1580" s="335"/>
      <c r="AJ1580" s="326"/>
      <c r="AK1580" s="334"/>
    </row>
    <row r="1581" spans="1:37">
      <c r="A1581" s="280" t="str">
        <f t="shared" si="51"/>
        <v/>
      </c>
      <c r="B1581" s="281"/>
      <c r="C1581" s="282"/>
      <c r="D1581" s="282"/>
      <c r="E1581" s="243"/>
      <c r="F1581" s="244"/>
      <c r="G1581" s="243"/>
      <c r="H1581" s="283" t="str">
        <f>IF(ISBLANK(F1581),"",IFERROR(VLOOKUP(A1581,'Np PL4 Stock'!$A:$U,20,FALSE),""))</f>
        <v/>
      </c>
      <c r="J1581" s="283" t="str">
        <f>IF(ISBLANK(F1581),"",VLOOKUP(LEFT(A1581,5),Unit!A:B,2,FALSE))</f>
        <v/>
      </c>
      <c r="K1581" s="243"/>
      <c r="L1581" s="243"/>
      <c r="M1581" s="291" t="str">
        <f t="shared" si="52"/>
        <v/>
      </c>
      <c r="N1581" s="292" t="str">
        <f>IF(ISBLANK(D1581),"",IFERROR(IF(VLOOKUP(A1581,'Np PL4 Stock'!A:J,10,FALSE)="Np4",D1581-VLOOKUP(A1581,'Np PL4 Stock'!A:E,5,FALSE),D1581-1-VLOOKUP(A1581,'Np PL4 Stock'!A:E,5,FALSE)),""))</f>
        <v/>
      </c>
      <c r="O1581" s="345"/>
      <c r="P1581" s="290"/>
      <c r="Q1581" s="300"/>
      <c r="R1581" s="336"/>
      <c r="S1581" s="301"/>
      <c r="T1581" s="301"/>
      <c r="U1581" s="336"/>
      <c r="V1581" s="354"/>
      <c r="W1581" s="355"/>
      <c r="X1581" s="349"/>
      <c r="Y1581" s="313" t="str">
        <f>IF(ISBLANK(X1581),"",IFERROR(IF(VLOOKUP(A1581,'Np PL4 Stock'!A:J,10,FALSE)="Np4",X1581-VLOOKUP(A1581,'Np PL4 Stock'!A:E,5,FALSE),X1581-1-VLOOKUP(A1581,'Np PL4 Stock'!A:E,5,FALSE)),""))</f>
        <v/>
      </c>
      <c r="Z1581" s="325"/>
      <c r="AA1581" s="315"/>
      <c r="AB1581" s="316"/>
      <c r="AC1581" s="317" t="str">
        <f>IF(ISBLANK(AB1581),"",IFERROR(IF(VLOOKUP(A1581,'Np PL4 Stock'!A:J,10,FALSE)="Np4",AB1581-VLOOKUP(A1581,'Np PL4 Stock'!A:E,5,FALSE),AB1581-1-VLOOKUP(A1581,'Np PL4 Stock'!A:E,5,FALSE)),""))</f>
        <v/>
      </c>
      <c r="AD1581" s="290"/>
      <c r="AE1581" s="300"/>
      <c r="AF1581" s="323"/>
      <c r="AG1581" s="335"/>
      <c r="AH1581" s="336"/>
      <c r="AI1581" s="335"/>
      <c r="AJ1581" s="326"/>
      <c r="AK1581" s="334"/>
    </row>
    <row r="1582" spans="1:37">
      <c r="A1582" s="280" t="str">
        <f t="shared" si="51"/>
        <v/>
      </c>
      <c r="B1582" s="281"/>
      <c r="C1582" s="282"/>
      <c r="D1582" s="282"/>
      <c r="E1582" s="243"/>
      <c r="F1582" s="244"/>
      <c r="G1582" s="243"/>
      <c r="H1582" s="283" t="str">
        <f>IF(ISBLANK(F1582),"",IFERROR(VLOOKUP(A1582,'Np PL4 Stock'!$A:$U,20,FALSE),""))</f>
        <v/>
      </c>
      <c r="J1582" s="283" t="str">
        <f>IF(ISBLANK(F1582),"",VLOOKUP(LEFT(A1582,5),Unit!A:B,2,FALSE))</f>
        <v/>
      </c>
      <c r="K1582" s="243"/>
      <c r="L1582" s="243"/>
      <c r="M1582" s="291" t="str">
        <f t="shared" si="52"/>
        <v/>
      </c>
      <c r="N1582" s="292" t="str">
        <f>IF(ISBLANK(D1582),"",IFERROR(IF(VLOOKUP(A1582,'Np PL4 Stock'!A:J,10,FALSE)="Np4",D1582-VLOOKUP(A1582,'Np PL4 Stock'!A:E,5,FALSE),D1582-1-VLOOKUP(A1582,'Np PL4 Stock'!A:E,5,FALSE)),""))</f>
        <v/>
      </c>
      <c r="O1582" s="345"/>
      <c r="P1582" s="290"/>
      <c r="Q1582" s="300"/>
      <c r="R1582" s="336"/>
      <c r="S1582" s="301"/>
      <c r="T1582" s="301"/>
      <c r="U1582" s="336"/>
      <c r="V1582" s="354"/>
      <c r="W1582" s="355"/>
      <c r="X1582" s="349"/>
      <c r="Y1582" s="313" t="str">
        <f>IF(ISBLANK(X1582),"",IFERROR(IF(VLOOKUP(A1582,'Np PL4 Stock'!A:J,10,FALSE)="Np4",X1582-VLOOKUP(A1582,'Np PL4 Stock'!A:E,5,FALSE),X1582-1-VLOOKUP(A1582,'Np PL4 Stock'!A:E,5,FALSE)),""))</f>
        <v/>
      </c>
      <c r="Z1582" s="325"/>
      <c r="AA1582" s="315"/>
      <c r="AB1582" s="316"/>
      <c r="AC1582" s="317" t="str">
        <f>IF(ISBLANK(AB1582),"",IFERROR(IF(VLOOKUP(A1582,'Np PL4 Stock'!A:J,10,FALSE)="Np4",AB1582-VLOOKUP(A1582,'Np PL4 Stock'!A:E,5,FALSE),AB1582-1-VLOOKUP(A1582,'Np PL4 Stock'!A:E,5,FALSE)),""))</f>
        <v/>
      </c>
      <c r="AD1582" s="290"/>
      <c r="AE1582" s="300"/>
      <c r="AF1582" s="323"/>
      <c r="AG1582" s="335"/>
      <c r="AH1582" s="336"/>
      <c r="AI1582" s="335"/>
      <c r="AJ1582" s="326"/>
      <c r="AK1582" s="334"/>
    </row>
    <row r="1583" spans="1:37">
      <c r="A1583" s="280" t="str">
        <f t="shared" si="51"/>
        <v/>
      </c>
      <c r="B1583" s="281"/>
      <c r="C1583" s="282"/>
      <c r="D1583" s="282"/>
      <c r="E1583" s="243"/>
      <c r="F1583" s="244"/>
      <c r="G1583" s="243"/>
      <c r="H1583" s="283" t="str">
        <f>IF(ISBLANK(F1583),"",IFERROR(VLOOKUP(A1583,'Np PL4 Stock'!$A:$U,20,FALSE),""))</f>
        <v/>
      </c>
      <c r="J1583" s="283" t="str">
        <f>IF(ISBLANK(F1583),"",VLOOKUP(LEFT(A1583,5),Unit!A:B,2,FALSE))</f>
        <v/>
      </c>
      <c r="K1583" s="243"/>
      <c r="L1583" s="243"/>
      <c r="M1583" s="291" t="str">
        <f t="shared" si="52"/>
        <v/>
      </c>
      <c r="N1583" s="292" t="str">
        <f>IF(ISBLANK(D1583),"",IFERROR(IF(VLOOKUP(A1583,'Np PL4 Stock'!A:J,10,FALSE)="Np4",D1583-VLOOKUP(A1583,'Np PL4 Stock'!A:E,5,FALSE),D1583-1-VLOOKUP(A1583,'Np PL4 Stock'!A:E,5,FALSE)),""))</f>
        <v/>
      </c>
      <c r="O1583" s="345"/>
      <c r="P1583" s="290"/>
      <c r="Q1583" s="300"/>
      <c r="R1583" s="336"/>
      <c r="S1583" s="301"/>
      <c r="T1583" s="301"/>
      <c r="U1583" s="336"/>
      <c r="V1583" s="354"/>
      <c r="W1583" s="355"/>
      <c r="X1583" s="349"/>
      <c r="Y1583" s="313" t="str">
        <f>IF(ISBLANK(X1583),"",IFERROR(IF(VLOOKUP(A1583,'Np PL4 Stock'!A:J,10,FALSE)="Np4",X1583-VLOOKUP(A1583,'Np PL4 Stock'!A:E,5,FALSE),X1583-1-VLOOKUP(A1583,'Np PL4 Stock'!A:E,5,FALSE)),""))</f>
        <v/>
      </c>
      <c r="Z1583" s="325"/>
      <c r="AA1583" s="315"/>
      <c r="AB1583" s="316"/>
      <c r="AC1583" s="317" t="str">
        <f>IF(ISBLANK(AB1583),"",IFERROR(IF(VLOOKUP(A1583,'Np PL4 Stock'!A:J,10,FALSE)="Np4",AB1583-VLOOKUP(A1583,'Np PL4 Stock'!A:E,5,FALSE),AB1583-1-VLOOKUP(A1583,'Np PL4 Stock'!A:E,5,FALSE)),""))</f>
        <v/>
      </c>
      <c r="AD1583" s="290"/>
      <c r="AE1583" s="300"/>
      <c r="AF1583" s="323"/>
      <c r="AG1583" s="335"/>
      <c r="AH1583" s="336"/>
      <c r="AI1583" s="335"/>
      <c r="AJ1583" s="326"/>
      <c r="AK1583" s="334"/>
    </row>
    <row r="1584" spans="1:37">
      <c r="A1584" s="280" t="str">
        <f t="shared" si="51"/>
        <v/>
      </c>
      <c r="B1584" s="281"/>
      <c r="C1584" s="282"/>
      <c r="D1584" s="282"/>
      <c r="E1584" s="243"/>
      <c r="F1584" s="244"/>
      <c r="G1584" s="243"/>
      <c r="H1584" s="283" t="str">
        <f>IF(ISBLANK(F1584),"",IFERROR(VLOOKUP(A1584,'Np PL4 Stock'!$A:$U,20,FALSE),""))</f>
        <v/>
      </c>
      <c r="J1584" s="283" t="str">
        <f>IF(ISBLANK(F1584),"",VLOOKUP(LEFT(A1584,5),Unit!A:B,2,FALSE))</f>
        <v/>
      </c>
      <c r="K1584" s="243"/>
      <c r="L1584" s="243"/>
      <c r="M1584" s="291" t="str">
        <f t="shared" si="52"/>
        <v/>
      </c>
      <c r="N1584" s="292" t="str">
        <f>IF(ISBLANK(D1584),"",IFERROR(IF(VLOOKUP(A1584,'Np PL4 Stock'!A:J,10,FALSE)="Np4",D1584-VLOOKUP(A1584,'Np PL4 Stock'!A:E,5,FALSE),D1584-1-VLOOKUP(A1584,'Np PL4 Stock'!A:E,5,FALSE)),""))</f>
        <v/>
      </c>
      <c r="O1584" s="345"/>
      <c r="P1584" s="290"/>
      <c r="Q1584" s="300"/>
      <c r="R1584" s="336"/>
      <c r="S1584" s="301"/>
      <c r="T1584" s="301"/>
      <c r="U1584" s="336"/>
      <c r="V1584" s="354"/>
      <c r="W1584" s="355"/>
      <c r="X1584" s="349"/>
      <c r="Y1584" s="313" t="str">
        <f>IF(ISBLANK(X1584),"",IFERROR(IF(VLOOKUP(A1584,'Np PL4 Stock'!A:J,10,FALSE)="Np4",X1584-VLOOKUP(A1584,'Np PL4 Stock'!A:E,5,FALSE),X1584-1-VLOOKUP(A1584,'Np PL4 Stock'!A:E,5,FALSE)),""))</f>
        <v/>
      </c>
      <c r="Z1584" s="325"/>
      <c r="AA1584" s="315"/>
      <c r="AB1584" s="316"/>
      <c r="AC1584" s="317" t="str">
        <f>IF(ISBLANK(AB1584),"",IFERROR(IF(VLOOKUP(A1584,'Np PL4 Stock'!A:J,10,FALSE)="Np4",AB1584-VLOOKUP(A1584,'Np PL4 Stock'!A:E,5,FALSE),AB1584-1-VLOOKUP(A1584,'Np PL4 Stock'!A:E,5,FALSE)),""))</f>
        <v/>
      </c>
      <c r="AD1584" s="290"/>
      <c r="AE1584" s="300"/>
      <c r="AF1584" s="323"/>
      <c r="AG1584" s="335"/>
      <c r="AH1584" s="336"/>
      <c r="AI1584" s="335"/>
      <c r="AJ1584" s="326"/>
      <c r="AK1584" s="334"/>
    </row>
    <row r="1585" spans="1:37">
      <c r="A1585" s="280" t="str">
        <f t="shared" si="51"/>
        <v/>
      </c>
      <c r="B1585" s="281"/>
      <c r="C1585" s="282"/>
      <c r="D1585" s="282"/>
      <c r="E1585" s="243"/>
      <c r="F1585" s="244"/>
      <c r="G1585" s="243"/>
      <c r="H1585" s="283" t="str">
        <f>IF(ISBLANK(F1585),"",IFERROR(VLOOKUP(A1585,'Np PL4 Stock'!$A:$U,20,FALSE),""))</f>
        <v/>
      </c>
      <c r="J1585" s="283" t="str">
        <f>IF(ISBLANK(F1585),"",VLOOKUP(LEFT(A1585,5),Unit!A:B,2,FALSE))</f>
        <v/>
      </c>
      <c r="K1585" s="243"/>
      <c r="L1585" s="243"/>
      <c r="M1585" s="291" t="str">
        <f t="shared" si="52"/>
        <v/>
      </c>
      <c r="N1585" s="292" t="str">
        <f>IF(ISBLANK(D1585),"",IFERROR(IF(VLOOKUP(A1585,'Np PL4 Stock'!A:J,10,FALSE)="Np4",D1585-VLOOKUP(A1585,'Np PL4 Stock'!A:E,5,FALSE),D1585-1-VLOOKUP(A1585,'Np PL4 Stock'!A:E,5,FALSE)),""))</f>
        <v/>
      </c>
      <c r="O1585" s="345"/>
      <c r="P1585" s="290"/>
      <c r="Q1585" s="300"/>
      <c r="R1585" s="336"/>
      <c r="S1585" s="301"/>
      <c r="T1585" s="301"/>
      <c r="U1585" s="336"/>
      <c r="V1585" s="354"/>
      <c r="W1585" s="355"/>
      <c r="X1585" s="349"/>
      <c r="Y1585" s="313" t="str">
        <f>IF(ISBLANK(X1585),"",IFERROR(IF(VLOOKUP(A1585,'Np PL4 Stock'!A:J,10,FALSE)="Np4",X1585-VLOOKUP(A1585,'Np PL4 Stock'!A:E,5,FALSE),X1585-1-VLOOKUP(A1585,'Np PL4 Stock'!A:E,5,FALSE)),""))</f>
        <v/>
      </c>
      <c r="Z1585" s="325"/>
      <c r="AA1585" s="315"/>
      <c r="AB1585" s="316"/>
      <c r="AC1585" s="317" t="str">
        <f>IF(ISBLANK(AB1585),"",IFERROR(IF(VLOOKUP(A1585,'Np PL4 Stock'!A:J,10,FALSE)="Np4",AB1585-VLOOKUP(A1585,'Np PL4 Stock'!A:E,5,FALSE),AB1585-1-VLOOKUP(A1585,'Np PL4 Stock'!A:E,5,FALSE)),""))</f>
        <v/>
      </c>
      <c r="AD1585" s="290"/>
      <c r="AE1585" s="300"/>
      <c r="AF1585" s="323"/>
      <c r="AG1585" s="335"/>
      <c r="AH1585" s="336"/>
      <c r="AI1585" s="335"/>
      <c r="AJ1585" s="326"/>
      <c r="AK1585" s="334"/>
    </row>
    <row r="1586" spans="1:37">
      <c r="A1586" s="280" t="str">
        <f t="shared" si="51"/>
        <v/>
      </c>
      <c r="B1586" s="281"/>
      <c r="C1586" s="282"/>
      <c r="D1586" s="282"/>
      <c r="E1586" s="243"/>
      <c r="F1586" s="244"/>
      <c r="G1586" s="243"/>
      <c r="H1586" s="283" t="str">
        <f>IF(ISBLANK(F1586),"",IFERROR(VLOOKUP(A1586,'Np PL4 Stock'!$A:$U,20,FALSE),""))</f>
        <v/>
      </c>
      <c r="J1586" s="283" t="str">
        <f>IF(ISBLANK(F1586),"",VLOOKUP(LEFT(A1586,5),Unit!A:B,2,FALSE))</f>
        <v/>
      </c>
      <c r="K1586" s="243"/>
      <c r="L1586" s="243"/>
      <c r="M1586" s="291" t="str">
        <f t="shared" si="52"/>
        <v/>
      </c>
      <c r="N1586" s="292" t="str">
        <f>IF(ISBLANK(D1586),"",IFERROR(IF(VLOOKUP(A1586,'Np PL4 Stock'!A:J,10,FALSE)="Np4",D1586-VLOOKUP(A1586,'Np PL4 Stock'!A:E,5,FALSE),D1586-1-VLOOKUP(A1586,'Np PL4 Stock'!A:E,5,FALSE)),""))</f>
        <v/>
      </c>
      <c r="O1586" s="345"/>
      <c r="P1586" s="290"/>
      <c r="Q1586" s="300"/>
      <c r="R1586" s="336"/>
      <c r="S1586" s="301"/>
      <c r="T1586" s="301"/>
      <c r="U1586" s="336"/>
      <c r="V1586" s="354"/>
      <c r="W1586" s="355"/>
      <c r="X1586" s="349"/>
      <c r="Y1586" s="313" t="str">
        <f>IF(ISBLANK(X1586),"",IFERROR(IF(VLOOKUP(A1586,'Np PL4 Stock'!A:J,10,FALSE)="Np4",X1586-VLOOKUP(A1586,'Np PL4 Stock'!A:E,5,FALSE),X1586-1-VLOOKUP(A1586,'Np PL4 Stock'!A:E,5,FALSE)),""))</f>
        <v/>
      </c>
      <c r="Z1586" s="325"/>
      <c r="AA1586" s="315"/>
      <c r="AB1586" s="316"/>
      <c r="AC1586" s="317" t="str">
        <f>IF(ISBLANK(AB1586),"",IFERROR(IF(VLOOKUP(A1586,'Np PL4 Stock'!A:J,10,FALSE)="Np4",AB1586-VLOOKUP(A1586,'Np PL4 Stock'!A:E,5,FALSE),AB1586-1-VLOOKUP(A1586,'Np PL4 Stock'!A:E,5,FALSE)),""))</f>
        <v/>
      </c>
      <c r="AD1586" s="290"/>
      <c r="AE1586" s="300"/>
      <c r="AF1586" s="323"/>
      <c r="AG1586" s="335"/>
      <c r="AH1586" s="336"/>
      <c r="AI1586" s="335"/>
      <c r="AJ1586" s="326"/>
      <c r="AK1586" s="334"/>
    </row>
    <row r="1587" spans="1:37">
      <c r="A1587" s="280" t="str">
        <f t="shared" si="51"/>
        <v/>
      </c>
      <c r="B1587" s="281"/>
      <c r="C1587" s="282"/>
      <c r="D1587" s="282"/>
      <c r="E1587" s="243"/>
      <c r="F1587" s="244"/>
      <c r="G1587" s="243"/>
      <c r="H1587" s="283" t="str">
        <f>IF(ISBLANK(F1587),"",IFERROR(VLOOKUP(A1587,'Np PL4 Stock'!$A:$U,20,FALSE),""))</f>
        <v/>
      </c>
      <c r="J1587" s="283" t="str">
        <f>IF(ISBLANK(F1587),"",VLOOKUP(LEFT(A1587,5),Unit!A:B,2,FALSE))</f>
        <v/>
      </c>
      <c r="K1587" s="243"/>
      <c r="L1587" s="243"/>
      <c r="M1587" s="291" t="str">
        <f t="shared" si="52"/>
        <v/>
      </c>
      <c r="N1587" s="292" t="str">
        <f>IF(ISBLANK(D1587),"",IFERROR(IF(VLOOKUP(A1587,'Np PL4 Stock'!A:J,10,FALSE)="Np4",D1587-VLOOKUP(A1587,'Np PL4 Stock'!A:E,5,FALSE),D1587-1-VLOOKUP(A1587,'Np PL4 Stock'!A:E,5,FALSE)),""))</f>
        <v/>
      </c>
      <c r="O1587" s="345"/>
      <c r="P1587" s="290"/>
      <c r="Q1587" s="300"/>
      <c r="R1587" s="336"/>
      <c r="S1587" s="301"/>
      <c r="T1587" s="301"/>
      <c r="U1587" s="336"/>
      <c r="V1587" s="354"/>
      <c r="W1587" s="355"/>
      <c r="X1587" s="349"/>
      <c r="Y1587" s="313" t="str">
        <f>IF(ISBLANK(X1587),"",IFERROR(IF(VLOOKUP(A1587,'Np PL4 Stock'!A:J,10,FALSE)="Np4",X1587-VLOOKUP(A1587,'Np PL4 Stock'!A:E,5,FALSE),X1587-1-VLOOKUP(A1587,'Np PL4 Stock'!A:E,5,FALSE)),""))</f>
        <v/>
      </c>
      <c r="Z1587" s="325"/>
      <c r="AA1587" s="315"/>
      <c r="AB1587" s="316"/>
      <c r="AC1587" s="317" t="str">
        <f>IF(ISBLANK(AB1587),"",IFERROR(IF(VLOOKUP(A1587,'Np PL4 Stock'!A:J,10,FALSE)="Np4",AB1587-VLOOKUP(A1587,'Np PL4 Stock'!A:E,5,FALSE),AB1587-1-VLOOKUP(A1587,'Np PL4 Stock'!A:E,5,FALSE)),""))</f>
        <v/>
      </c>
      <c r="AD1587" s="290"/>
      <c r="AE1587" s="300"/>
      <c r="AF1587" s="323"/>
      <c r="AG1587" s="335"/>
      <c r="AH1587" s="336"/>
      <c r="AI1587" s="335"/>
      <c r="AJ1587" s="326"/>
      <c r="AK1587" s="334"/>
    </row>
    <row r="1588" spans="1:37">
      <c r="A1588" s="280" t="str">
        <f t="shared" si="51"/>
        <v/>
      </c>
      <c r="B1588" s="281"/>
      <c r="C1588" s="282"/>
      <c r="D1588" s="282"/>
      <c r="E1588" s="243"/>
      <c r="F1588" s="244"/>
      <c r="G1588" s="243"/>
      <c r="H1588" s="283" t="str">
        <f>IF(ISBLANK(F1588),"",IFERROR(VLOOKUP(A1588,'Np PL4 Stock'!$A:$U,20,FALSE),""))</f>
        <v/>
      </c>
      <c r="J1588" s="283" t="str">
        <f>IF(ISBLANK(F1588),"",VLOOKUP(LEFT(A1588,5),Unit!A:B,2,FALSE))</f>
        <v/>
      </c>
      <c r="K1588" s="243"/>
      <c r="L1588" s="243"/>
      <c r="M1588" s="291" t="str">
        <f t="shared" si="52"/>
        <v/>
      </c>
      <c r="N1588" s="292" t="str">
        <f>IF(ISBLANK(D1588),"",IFERROR(IF(VLOOKUP(A1588,'Np PL4 Stock'!A:J,10,FALSE)="Np4",D1588-VLOOKUP(A1588,'Np PL4 Stock'!A:E,5,FALSE),D1588-1-VLOOKUP(A1588,'Np PL4 Stock'!A:E,5,FALSE)),""))</f>
        <v/>
      </c>
      <c r="O1588" s="345"/>
      <c r="P1588" s="290"/>
      <c r="Q1588" s="300"/>
      <c r="R1588" s="336"/>
      <c r="S1588" s="301"/>
      <c r="T1588" s="301"/>
      <c r="U1588" s="336"/>
      <c r="V1588" s="354"/>
      <c r="W1588" s="355"/>
      <c r="X1588" s="349"/>
      <c r="Y1588" s="313" t="str">
        <f>IF(ISBLANK(X1588),"",IFERROR(IF(VLOOKUP(A1588,'Np PL4 Stock'!A:J,10,FALSE)="Np4",X1588-VLOOKUP(A1588,'Np PL4 Stock'!A:E,5,FALSE),X1588-1-VLOOKUP(A1588,'Np PL4 Stock'!A:E,5,FALSE)),""))</f>
        <v/>
      </c>
      <c r="Z1588" s="325"/>
      <c r="AA1588" s="315"/>
      <c r="AB1588" s="316"/>
      <c r="AC1588" s="317" t="str">
        <f>IF(ISBLANK(AB1588),"",IFERROR(IF(VLOOKUP(A1588,'Np PL4 Stock'!A:J,10,FALSE)="Np4",AB1588-VLOOKUP(A1588,'Np PL4 Stock'!A:E,5,FALSE),AB1588-1-VLOOKUP(A1588,'Np PL4 Stock'!A:E,5,FALSE)),""))</f>
        <v/>
      </c>
      <c r="AD1588" s="290"/>
      <c r="AE1588" s="300"/>
      <c r="AF1588" s="323"/>
      <c r="AG1588" s="335"/>
      <c r="AH1588" s="336"/>
      <c r="AI1588" s="335"/>
      <c r="AJ1588" s="326"/>
      <c r="AK1588" s="334"/>
    </row>
    <row r="1589" spans="1:37">
      <c r="A1589" s="280" t="str">
        <f t="shared" si="51"/>
        <v/>
      </c>
      <c r="B1589" s="281"/>
      <c r="C1589" s="282"/>
      <c r="D1589" s="282"/>
      <c r="E1589" s="243"/>
      <c r="F1589" s="244"/>
      <c r="G1589" s="243"/>
      <c r="H1589" s="283" t="str">
        <f>IF(ISBLANK(F1589),"",IFERROR(VLOOKUP(A1589,'Np PL4 Stock'!$A:$U,20,FALSE),""))</f>
        <v/>
      </c>
      <c r="J1589" s="283" t="str">
        <f>IF(ISBLANK(F1589),"",VLOOKUP(LEFT(A1589,5),Unit!A:B,2,FALSE))</f>
        <v/>
      </c>
      <c r="K1589" s="243"/>
      <c r="L1589" s="243"/>
      <c r="M1589" s="291" t="str">
        <f t="shared" si="52"/>
        <v/>
      </c>
      <c r="N1589" s="292" t="str">
        <f>IF(ISBLANK(D1589),"",IFERROR(IF(VLOOKUP(A1589,'Np PL4 Stock'!A:J,10,FALSE)="Np4",D1589-VLOOKUP(A1589,'Np PL4 Stock'!A:E,5,FALSE),D1589-1-VLOOKUP(A1589,'Np PL4 Stock'!A:E,5,FALSE)),""))</f>
        <v/>
      </c>
      <c r="O1589" s="345"/>
      <c r="P1589" s="290"/>
      <c r="Q1589" s="300"/>
      <c r="R1589" s="336"/>
      <c r="S1589" s="301"/>
      <c r="T1589" s="301"/>
      <c r="U1589" s="336"/>
      <c r="V1589" s="354"/>
      <c r="W1589" s="355"/>
      <c r="X1589" s="349"/>
      <c r="Y1589" s="313" t="str">
        <f>IF(ISBLANK(X1589),"",IFERROR(IF(VLOOKUP(A1589,'Np PL4 Stock'!A:J,10,FALSE)="Np4",X1589-VLOOKUP(A1589,'Np PL4 Stock'!A:E,5,FALSE),X1589-1-VLOOKUP(A1589,'Np PL4 Stock'!A:E,5,FALSE)),""))</f>
        <v/>
      </c>
      <c r="Z1589" s="325"/>
      <c r="AA1589" s="315"/>
      <c r="AB1589" s="316"/>
      <c r="AC1589" s="317" t="str">
        <f>IF(ISBLANK(AB1589),"",IFERROR(IF(VLOOKUP(A1589,'Np PL4 Stock'!A:J,10,FALSE)="Np4",AB1589-VLOOKUP(A1589,'Np PL4 Stock'!A:E,5,FALSE),AB1589-1-VLOOKUP(A1589,'Np PL4 Stock'!A:E,5,FALSE)),""))</f>
        <v/>
      </c>
      <c r="AD1589" s="290"/>
      <c r="AE1589" s="300"/>
      <c r="AF1589" s="323"/>
      <c r="AG1589" s="335"/>
      <c r="AH1589" s="336"/>
      <c r="AI1589" s="335"/>
      <c r="AJ1589" s="326"/>
      <c r="AK1589" s="334"/>
    </row>
    <row r="1590" spans="1:37">
      <c r="A1590" s="280" t="str">
        <f t="shared" si="51"/>
        <v/>
      </c>
      <c r="B1590" s="281"/>
      <c r="C1590" s="282"/>
      <c r="D1590" s="282"/>
      <c r="E1590" s="243"/>
      <c r="F1590" s="244"/>
      <c r="G1590" s="243"/>
      <c r="H1590" s="283" t="str">
        <f>IF(ISBLANK(F1590),"",IFERROR(VLOOKUP(A1590,'Np PL4 Stock'!$A:$U,20,FALSE),""))</f>
        <v/>
      </c>
      <c r="J1590" s="283" t="str">
        <f>IF(ISBLANK(F1590),"",VLOOKUP(LEFT(A1590,5),Unit!A:B,2,FALSE))</f>
        <v/>
      </c>
      <c r="K1590" s="243"/>
      <c r="L1590" s="243"/>
      <c r="M1590" s="291" t="str">
        <f t="shared" si="52"/>
        <v/>
      </c>
      <c r="N1590" s="292" t="str">
        <f>IF(ISBLANK(D1590),"",IFERROR(IF(VLOOKUP(A1590,'Np PL4 Stock'!A:J,10,FALSE)="Np4",D1590-VLOOKUP(A1590,'Np PL4 Stock'!A:E,5,FALSE),D1590-1-VLOOKUP(A1590,'Np PL4 Stock'!A:E,5,FALSE)),""))</f>
        <v/>
      </c>
      <c r="O1590" s="345"/>
      <c r="P1590" s="290"/>
      <c r="Q1590" s="300"/>
      <c r="R1590" s="336"/>
      <c r="S1590" s="301"/>
      <c r="T1590" s="301"/>
      <c r="U1590" s="336"/>
      <c r="V1590" s="354"/>
      <c r="W1590" s="355"/>
      <c r="X1590" s="349"/>
      <c r="Y1590" s="313" t="str">
        <f>IF(ISBLANK(X1590),"",IFERROR(IF(VLOOKUP(A1590,'Np PL4 Stock'!A:J,10,FALSE)="Np4",X1590-VLOOKUP(A1590,'Np PL4 Stock'!A:E,5,FALSE),X1590-1-VLOOKUP(A1590,'Np PL4 Stock'!A:E,5,FALSE)),""))</f>
        <v/>
      </c>
      <c r="Z1590" s="325"/>
      <c r="AA1590" s="315"/>
      <c r="AB1590" s="316"/>
      <c r="AC1590" s="317" t="str">
        <f>IF(ISBLANK(AB1590),"",IFERROR(IF(VLOOKUP(A1590,'Np PL4 Stock'!A:J,10,FALSE)="Np4",AB1590-VLOOKUP(A1590,'Np PL4 Stock'!A:E,5,FALSE),AB1590-1-VLOOKUP(A1590,'Np PL4 Stock'!A:E,5,FALSE)),""))</f>
        <v/>
      </c>
      <c r="AD1590" s="290"/>
      <c r="AE1590" s="300"/>
      <c r="AF1590" s="323"/>
      <c r="AG1590" s="335"/>
      <c r="AH1590" s="336"/>
      <c r="AI1590" s="335"/>
      <c r="AJ1590" s="326"/>
      <c r="AK1590" s="334"/>
    </row>
    <row r="1591" spans="1:37">
      <c r="A1591" s="280" t="str">
        <f t="shared" si="51"/>
        <v/>
      </c>
      <c r="B1591" s="281"/>
      <c r="C1591" s="282"/>
      <c r="D1591" s="282"/>
      <c r="E1591" s="243"/>
      <c r="F1591" s="244"/>
      <c r="G1591" s="243"/>
      <c r="H1591" s="283" t="str">
        <f>IF(ISBLANK(F1591),"",IFERROR(VLOOKUP(A1591,'Np PL4 Stock'!$A:$U,20,FALSE),""))</f>
        <v/>
      </c>
      <c r="J1591" s="283" t="str">
        <f>IF(ISBLANK(F1591),"",VLOOKUP(LEFT(A1591,5),Unit!A:B,2,FALSE))</f>
        <v/>
      </c>
      <c r="K1591" s="243"/>
      <c r="L1591" s="243"/>
      <c r="M1591" s="291" t="str">
        <f t="shared" si="52"/>
        <v/>
      </c>
      <c r="N1591" s="292" t="str">
        <f>IF(ISBLANK(D1591),"",IFERROR(IF(VLOOKUP(A1591,'Np PL4 Stock'!A:J,10,FALSE)="Np4",D1591-VLOOKUP(A1591,'Np PL4 Stock'!A:E,5,FALSE),D1591-1-VLOOKUP(A1591,'Np PL4 Stock'!A:E,5,FALSE)),""))</f>
        <v/>
      </c>
      <c r="O1591" s="345"/>
      <c r="P1591" s="290"/>
      <c r="Q1591" s="300"/>
      <c r="R1591" s="336"/>
      <c r="S1591" s="301"/>
      <c r="T1591" s="301"/>
      <c r="U1591" s="336"/>
      <c r="V1591" s="354"/>
      <c r="W1591" s="355"/>
      <c r="X1591" s="349"/>
      <c r="Y1591" s="313" t="str">
        <f>IF(ISBLANK(X1591),"",IFERROR(IF(VLOOKUP(A1591,'Np PL4 Stock'!A:J,10,FALSE)="Np4",X1591-VLOOKUP(A1591,'Np PL4 Stock'!A:E,5,FALSE),X1591-1-VLOOKUP(A1591,'Np PL4 Stock'!A:E,5,FALSE)),""))</f>
        <v/>
      </c>
      <c r="Z1591" s="325"/>
      <c r="AA1591" s="315"/>
      <c r="AB1591" s="316"/>
      <c r="AC1591" s="317" t="str">
        <f>IF(ISBLANK(AB1591),"",IFERROR(IF(VLOOKUP(A1591,'Np PL4 Stock'!A:J,10,FALSE)="Np4",AB1591-VLOOKUP(A1591,'Np PL4 Stock'!A:E,5,FALSE),AB1591-1-VLOOKUP(A1591,'Np PL4 Stock'!A:E,5,FALSE)),""))</f>
        <v/>
      </c>
      <c r="AD1591" s="290"/>
      <c r="AE1591" s="300"/>
      <c r="AF1591" s="323"/>
      <c r="AG1591" s="335"/>
      <c r="AH1591" s="336"/>
      <c r="AI1591" s="335"/>
      <c r="AJ1591" s="326"/>
      <c r="AK1591" s="334"/>
    </row>
    <row r="1592" spans="1:37">
      <c r="A1592" s="280" t="str">
        <f t="shared" si="51"/>
        <v/>
      </c>
      <c r="B1592" s="281"/>
      <c r="C1592" s="282"/>
      <c r="D1592" s="282"/>
      <c r="E1592" s="243"/>
      <c r="F1592" s="244"/>
      <c r="G1592" s="243"/>
      <c r="H1592" s="283" t="str">
        <f>IF(ISBLANK(F1592),"",IFERROR(VLOOKUP(A1592,'Np PL4 Stock'!$A:$U,20,FALSE),""))</f>
        <v/>
      </c>
      <c r="J1592" s="283" t="str">
        <f>IF(ISBLANK(F1592),"",VLOOKUP(LEFT(A1592,5),Unit!A:B,2,FALSE))</f>
        <v/>
      </c>
      <c r="K1592" s="243"/>
      <c r="L1592" s="243"/>
      <c r="M1592" s="291" t="str">
        <f t="shared" si="52"/>
        <v/>
      </c>
      <c r="N1592" s="292" t="str">
        <f>IF(ISBLANK(D1592),"",IFERROR(IF(VLOOKUP(A1592,'Np PL4 Stock'!A:J,10,FALSE)="Np4",D1592-VLOOKUP(A1592,'Np PL4 Stock'!A:E,5,FALSE),D1592-1-VLOOKUP(A1592,'Np PL4 Stock'!A:E,5,FALSE)),""))</f>
        <v/>
      </c>
      <c r="O1592" s="345"/>
      <c r="P1592" s="290"/>
      <c r="Q1592" s="300"/>
      <c r="R1592" s="336"/>
      <c r="S1592" s="301"/>
      <c r="T1592" s="301"/>
      <c r="U1592" s="336"/>
      <c r="V1592" s="354"/>
      <c r="W1592" s="355"/>
      <c r="X1592" s="349"/>
      <c r="Y1592" s="313" t="str">
        <f>IF(ISBLANK(X1592),"",IFERROR(IF(VLOOKUP(A1592,'Np PL4 Stock'!A:J,10,FALSE)="Np4",X1592-VLOOKUP(A1592,'Np PL4 Stock'!A:E,5,FALSE),X1592-1-VLOOKUP(A1592,'Np PL4 Stock'!A:E,5,FALSE)),""))</f>
        <v/>
      </c>
      <c r="Z1592" s="325"/>
      <c r="AA1592" s="315"/>
      <c r="AB1592" s="316"/>
      <c r="AC1592" s="317" t="str">
        <f>IF(ISBLANK(AB1592),"",IFERROR(IF(VLOOKUP(A1592,'Np PL4 Stock'!A:J,10,FALSE)="Np4",AB1592-VLOOKUP(A1592,'Np PL4 Stock'!A:E,5,FALSE),AB1592-1-VLOOKUP(A1592,'Np PL4 Stock'!A:E,5,FALSE)),""))</f>
        <v/>
      </c>
      <c r="AD1592" s="290"/>
      <c r="AE1592" s="300"/>
      <c r="AF1592" s="323"/>
      <c r="AG1592" s="335"/>
      <c r="AH1592" s="336"/>
      <c r="AI1592" s="335"/>
      <c r="AJ1592" s="326"/>
      <c r="AK1592" s="334"/>
    </row>
    <row r="1593" spans="1:37">
      <c r="A1593" s="280" t="str">
        <f t="shared" si="51"/>
        <v/>
      </c>
      <c r="B1593" s="281"/>
      <c r="C1593" s="282"/>
      <c r="D1593" s="282"/>
      <c r="E1593" s="243"/>
      <c r="F1593" s="244"/>
      <c r="G1593" s="243"/>
      <c r="H1593" s="283" t="str">
        <f>IF(ISBLANK(F1593),"",IFERROR(VLOOKUP(A1593,'Np PL4 Stock'!$A:$U,20,FALSE),""))</f>
        <v/>
      </c>
      <c r="J1593" s="283" t="str">
        <f>IF(ISBLANK(F1593),"",VLOOKUP(LEFT(A1593,5),Unit!A:B,2,FALSE))</f>
        <v/>
      </c>
      <c r="K1593" s="243"/>
      <c r="L1593" s="243"/>
      <c r="M1593" s="291" t="str">
        <f t="shared" si="52"/>
        <v/>
      </c>
      <c r="N1593" s="292" t="str">
        <f>IF(ISBLANK(D1593),"",IFERROR(IF(VLOOKUP(A1593,'Np PL4 Stock'!A:J,10,FALSE)="Np4",D1593-VLOOKUP(A1593,'Np PL4 Stock'!A:E,5,FALSE),D1593-1-VLOOKUP(A1593,'Np PL4 Stock'!A:E,5,FALSE)),""))</f>
        <v/>
      </c>
      <c r="O1593" s="345"/>
      <c r="P1593" s="290"/>
      <c r="Q1593" s="300"/>
      <c r="R1593" s="336"/>
      <c r="S1593" s="301"/>
      <c r="T1593" s="301"/>
      <c r="U1593" s="336"/>
      <c r="V1593" s="354"/>
      <c r="W1593" s="355"/>
      <c r="X1593" s="349"/>
      <c r="Y1593" s="313" t="str">
        <f>IF(ISBLANK(X1593),"",IFERROR(IF(VLOOKUP(A1593,'Np PL4 Stock'!A:J,10,FALSE)="Np4",X1593-VLOOKUP(A1593,'Np PL4 Stock'!A:E,5,FALSE),X1593-1-VLOOKUP(A1593,'Np PL4 Stock'!A:E,5,FALSE)),""))</f>
        <v/>
      </c>
      <c r="Z1593" s="325"/>
      <c r="AA1593" s="315"/>
      <c r="AB1593" s="316"/>
      <c r="AC1593" s="317" t="str">
        <f>IF(ISBLANK(AB1593),"",IFERROR(IF(VLOOKUP(A1593,'Np PL4 Stock'!A:J,10,FALSE)="Np4",AB1593-VLOOKUP(A1593,'Np PL4 Stock'!A:E,5,FALSE),AB1593-1-VLOOKUP(A1593,'Np PL4 Stock'!A:E,5,FALSE)),""))</f>
        <v/>
      </c>
      <c r="AD1593" s="290"/>
      <c r="AE1593" s="300"/>
      <c r="AF1593" s="323"/>
      <c r="AG1593" s="335"/>
      <c r="AH1593" s="336"/>
      <c r="AI1593" s="335"/>
      <c r="AJ1593" s="326"/>
      <c r="AK1593" s="334"/>
    </row>
    <row r="1594" spans="1:37">
      <c r="A1594" s="280" t="str">
        <f t="shared" si="51"/>
        <v/>
      </c>
      <c r="B1594" s="281"/>
      <c r="C1594" s="282"/>
      <c r="D1594" s="282"/>
      <c r="E1594" s="243"/>
      <c r="F1594" s="244"/>
      <c r="G1594" s="243"/>
      <c r="H1594" s="283" t="str">
        <f>IF(ISBLANK(F1594),"",IFERROR(VLOOKUP(A1594,'Np PL4 Stock'!$A:$U,20,FALSE),""))</f>
        <v/>
      </c>
      <c r="J1594" s="283" t="str">
        <f>IF(ISBLANK(F1594),"",VLOOKUP(LEFT(A1594,5),Unit!A:B,2,FALSE))</f>
        <v/>
      </c>
      <c r="K1594" s="243"/>
      <c r="L1594" s="243"/>
      <c r="M1594" s="291" t="str">
        <f t="shared" si="52"/>
        <v/>
      </c>
      <c r="N1594" s="292" t="str">
        <f>IF(ISBLANK(D1594),"",IFERROR(IF(VLOOKUP(A1594,'Np PL4 Stock'!A:J,10,FALSE)="Np4",D1594-VLOOKUP(A1594,'Np PL4 Stock'!A:E,5,FALSE),D1594-1-VLOOKUP(A1594,'Np PL4 Stock'!A:E,5,FALSE)),""))</f>
        <v/>
      </c>
      <c r="O1594" s="345"/>
      <c r="P1594" s="290"/>
      <c r="Q1594" s="300"/>
      <c r="R1594" s="336"/>
      <c r="S1594" s="301"/>
      <c r="T1594" s="301"/>
      <c r="U1594" s="336"/>
      <c r="V1594" s="354"/>
      <c r="W1594" s="355"/>
      <c r="X1594" s="349"/>
      <c r="Y1594" s="313" t="str">
        <f>IF(ISBLANK(X1594),"",IFERROR(IF(VLOOKUP(A1594,'Np PL4 Stock'!A:J,10,FALSE)="Np4",X1594-VLOOKUP(A1594,'Np PL4 Stock'!A:E,5,FALSE),X1594-1-VLOOKUP(A1594,'Np PL4 Stock'!A:E,5,FALSE)),""))</f>
        <v/>
      </c>
      <c r="Z1594" s="325"/>
      <c r="AA1594" s="315"/>
      <c r="AB1594" s="316"/>
      <c r="AC1594" s="317" t="str">
        <f>IF(ISBLANK(AB1594),"",IFERROR(IF(VLOOKUP(A1594,'Np PL4 Stock'!A:J,10,FALSE)="Np4",AB1594-VLOOKUP(A1594,'Np PL4 Stock'!A:E,5,FALSE),AB1594-1-VLOOKUP(A1594,'Np PL4 Stock'!A:E,5,FALSE)),""))</f>
        <v/>
      </c>
      <c r="AD1594" s="290"/>
      <c r="AE1594" s="300"/>
      <c r="AF1594" s="323"/>
      <c r="AG1594" s="335"/>
      <c r="AH1594" s="336"/>
      <c r="AI1594" s="335"/>
      <c r="AJ1594" s="326"/>
      <c r="AK1594" s="334"/>
    </row>
    <row r="1595" spans="1:37">
      <c r="A1595" s="280" t="str">
        <f t="shared" si="51"/>
        <v/>
      </c>
      <c r="B1595" s="281"/>
      <c r="C1595" s="282"/>
      <c r="D1595" s="282"/>
      <c r="E1595" s="243"/>
      <c r="F1595" s="244"/>
      <c r="G1595" s="243"/>
      <c r="H1595" s="283" t="str">
        <f>IF(ISBLANK(F1595),"",IFERROR(VLOOKUP(A1595,'Np PL4 Stock'!$A:$U,20,FALSE),""))</f>
        <v/>
      </c>
      <c r="J1595" s="283" t="str">
        <f>IF(ISBLANK(F1595),"",VLOOKUP(LEFT(A1595,5),Unit!A:B,2,FALSE))</f>
        <v/>
      </c>
      <c r="K1595" s="243"/>
      <c r="L1595" s="243"/>
      <c r="M1595" s="291" t="str">
        <f t="shared" si="52"/>
        <v/>
      </c>
      <c r="N1595" s="292" t="str">
        <f>IF(ISBLANK(D1595),"",IFERROR(IF(VLOOKUP(A1595,'Np PL4 Stock'!A:J,10,FALSE)="Np4",D1595-VLOOKUP(A1595,'Np PL4 Stock'!A:E,5,FALSE),D1595-1-VLOOKUP(A1595,'Np PL4 Stock'!A:E,5,FALSE)),""))</f>
        <v/>
      </c>
      <c r="O1595" s="345"/>
      <c r="P1595" s="290"/>
      <c r="Q1595" s="300"/>
      <c r="R1595" s="336"/>
      <c r="S1595" s="301"/>
      <c r="T1595" s="301"/>
      <c r="U1595" s="336"/>
      <c r="V1595" s="354"/>
      <c r="W1595" s="355"/>
      <c r="X1595" s="349"/>
      <c r="Y1595" s="313" t="str">
        <f>IF(ISBLANK(X1595),"",IFERROR(IF(VLOOKUP(A1595,'Np PL4 Stock'!A:J,10,FALSE)="Np4",X1595-VLOOKUP(A1595,'Np PL4 Stock'!A:E,5,FALSE),X1595-1-VLOOKUP(A1595,'Np PL4 Stock'!A:E,5,FALSE)),""))</f>
        <v/>
      </c>
      <c r="Z1595" s="325"/>
      <c r="AA1595" s="315"/>
      <c r="AB1595" s="316"/>
      <c r="AC1595" s="317" t="str">
        <f>IF(ISBLANK(AB1595),"",IFERROR(IF(VLOOKUP(A1595,'Np PL4 Stock'!A:J,10,FALSE)="Np4",AB1595-VLOOKUP(A1595,'Np PL4 Stock'!A:E,5,FALSE),AB1595-1-VLOOKUP(A1595,'Np PL4 Stock'!A:E,5,FALSE)),""))</f>
        <v/>
      </c>
      <c r="AD1595" s="290"/>
      <c r="AE1595" s="300"/>
      <c r="AF1595" s="323"/>
      <c r="AG1595" s="335"/>
      <c r="AH1595" s="336"/>
      <c r="AI1595" s="335"/>
      <c r="AJ1595" s="326"/>
      <c r="AK1595" s="334"/>
    </row>
    <row r="1596" spans="1:37">
      <c r="A1596" s="280" t="str">
        <f t="shared" si="51"/>
        <v/>
      </c>
      <c r="B1596" s="281"/>
      <c r="C1596" s="282"/>
      <c r="D1596" s="282"/>
      <c r="E1596" s="243"/>
      <c r="F1596" s="244"/>
      <c r="G1596" s="243"/>
      <c r="H1596" s="283" t="str">
        <f>IF(ISBLANK(F1596),"",IFERROR(VLOOKUP(A1596,'Np PL4 Stock'!$A:$U,20,FALSE),""))</f>
        <v/>
      </c>
      <c r="J1596" s="283" t="str">
        <f>IF(ISBLANK(F1596),"",VLOOKUP(LEFT(A1596,5),Unit!A:B,2,FALSE))</f>
        <v/>
      </c>
      <c r="K1596" s="243"/>
      <c r="L1596" s="243"/>
      <c r="M1596" s="291" t="str">
        <f t="shared" si="52"/>
        <v/>
      </c>
      <c r="N1596" s="292" t="str">
        <f>IF(ISBLANK(D1596),"",IFERROR(IF(VLOOKUP(A1596,'Np PL4 Stock'!A:J,10,FALSE)="Np4",D1596-VLOOKUP(A1596,'Np PL4 Stock'!A:E,5,FALSE),D1596-1-VLOOKUP(A1596,'Np PL4 Stock'!A:E,5,FALSE)),""))</f>
        <v/>
      </c>
      <c r="O1596" s="345"/>
      <c r="P1596" s="290"/>
      <c r="Q1596" s="300"/>
      <c r="R1596" s="336"/>
      <c r="S1596" s="301"/>
      <c r="T1596" s="301"/>
      <c r="U1596" s="336"/>
      <c r="V1596" s="354"/>
      <c r="W1596" s="355"/>
      <c r="X1596" s="349"/>
      <c r="Y1596" s="313" t="str">
        <f>IF(ISBLANK(X1596),"",IFERROR(IF(VLOOKUP(A1596,'Np PL4 Stock'!A:J,10,FALSE)="Np4",X1596-VLOOKUP(A1596,'Np PL4 Stock'!A:E,5,FALSE),X1596-1-VLOOKUP(A1596,'Np PL4 Stock'!A:E,5,FALSE)),""))</f>
        <v/>
      </c>
      <c r="Z1596" s="325"/>
      <c r="AA1596" s="315"/>
      <c r="AB1596" s="316"/>
      <c r="AC1596" s="317" t="str">
        <f>IF(ISBLANK(AB1596),"",IFERROR(IF(VLOOKUP(A1596,'Np PL4 Stock'!A:J,10,FALSE)="Np4",AB1596-VLOOKUP(A1596,'Np PL4 Stock'!A:E,5,FALSE),AB1596-1-VLOOKUP(A1596,'Np PL4 Stock'!A:E,5,FALSE)),""))</f>
        <v/>
      </c>
      <c r="AD1596" s="290"/>
      <c r="AE1596" s="300"/>
      <c r="AF1596" s="323"/>
      <c r="AG1596" s="335"/>
      <c r="AH1596" s="336"/>
      <c r="AI1596" s="335"/>
      <c r="AJ1596" s="326"/>
      <c r="AK1596" s="334"/>
    </row>
    <row r="1597" spans="1:37">
      <c r="A1597" s="280" t="str">
        <f t="shared" si="51"/>
        <v/>
      </c>
      <c r="B1597" s="281"/>
      <c r="C1597" s="282"/>
      <c r="D1597" s="282"/>
      <c r="E1597" s="243"/>
      <c r="F1597" s="244"/>
      <c r="G1597" s="243"/>
      <c r="H1597" s="283" t="str">
        <f>IF(ISBLANK(F1597),"",IFERROR(VLOOKUP(A1597,'Np PL4 Stock'!$A:$U,20,FALSE),""))</f>
        <v/>
      </c>
      <c r="J1597" s="283" t="str">
        <f>IF(ISBLANK(F1597),"",VLOOKUP(LEFT(A1597,5),Unit!A:B,2,FALSE))</f>
        <v/>
      </c>
      <c r="K1597" s="243"/>
      <c r="L1597" s="243"/>
      <c r="M1597" s="291" t="str">
        <f t="shared" si="52"/>
        <v/>
      </c>
      <c r="N1597" s="292" t="str">
        <f>IF(ISBLANK(D1597),"",IFERROR(IF(VLOOKUP(A1597,'Np PL4 Stock'!A:J,10,FALSE)="Np4",D1597-VLOOKUP(A1597,'Np PL4 Stock'!A:E,5,FALSE),D1597-1-VLOOKUP(A1597,'Np PL4 Stock'!A:E,5,FALSE)),""))</f>
        <v/>
      </c>
      <c r="O1597" s="345"/>
      <c r="P1597" s="290"/>
      <c r="Q1597" s="300"/>
      <c r="R1597" s="336"/>
      <c r="S1597" s="301"/>
      <c r="T1597" s="301"/>
      <c r="U1597" s="336"/>
      <c r="V1597" s="354"/>
      <c r="W1597" s="355"/>
      <c r="X1597" s="349"/>
      <c r="Y1597" s="313" t="str">
        <f>IF(ISBLANK(X1597),"",IFERROR(IF(VLOOKUP(A1597,'Np PL4 Stock'!A:J,10,FALSE)="Np4",X1597-VLOOKUP(A1597,'Np PL4 Stock'!A:E,5,FALSE),X1597-1-VLOOKUP(A1597,'Np PL4 Stock'!A:E,5,FALSE)),""))</f>
        <v/>
      </c>
      <c r="Z1597" s="325"/>
      <c r="AA1597" s="315"/>
      <c r="AB1597" s="316"/>
      <c r="AC1597" s="317" t="str">
        <f>IF(ISBLANK(AB1597),"",IFERROR(IF(VLOOKUP(A1597,'Np PL4 Stock'!A:J,10,FALSE)="Np4",AB1597-VLOOKUP(A1597,'Np PL4 Stock'!A:E,5,FALSE),AB1597-1-VLOOKUP(A1597,'Np PL4 Stock'!A:E,5,FALSE)),""))</f>
        <v/>
      </c>
      <c r="AD1597" s="290"/>
      <c r="AE1597" s="300"/>
      <c r="AF1597" s="323"/>
      <c r="AG1597" s="335"/>
      <c r="AH1597" s="336"/>
      <c r="AI1597" s="335"/>
      <c r="AJ1597" s="326"/>
      <c r="AK1597" s="334"/>
    </row>
    <row r="1598" spans="1:37">
      <c r="A1598" s="280" t="str">
        <f t="shared" si="51"/>
        <v/>
      </c>
      <c r="B1598" s="281"/>
      <c r="C1598" s="282"/>
      <c r="D1598" s="282"/>
      <c r="E1598" s="243"/>
      <c r="F1598" s="244"/>
      <c r="G1598" s="243"/>
      <c r="H1598" s="283" t="str">
        <f>IF(ISBLANK(F1598),"",IFERROR(VLOOKUP(A1598,'Np PL4 Stock'!$A:$U,20,FALSE),""))</f>
        <v/>
      </c>
      <c r="J1598" s="283" t="str">
        <f>IF(ISBLANK(F1598),"",VLOOKUP(LEFT(A1598,5),Unit!A:B,2,FALSE))</f>
        <v/>
      </c>
      <c r="K1598" s="243"/>
      <c r="L1598" s="243"/>
      <c r="M1598" s="291" t="str">
        <f t="shared" si="52"/>
        <v/>
      </c>
      <c r="N1598" s="292" t="str">
        <f>IF(ISBLANK(D1598),"",IFERROR(IF(VLOOKUP(A1598,'Np PL4 Stock'!A:J,10,FALSE)="Np4",D1598-VLOOKUP(A1598,'Np PL4 Stock'!A:E,5,FALSE),D1598-1-VLOOKUP(A1598,'Np PL4 Stock'!A:E,5,FALSE)),""))</f>
        <v/>
      </c>
      <c r="O1598" s="345"/>
      <c r="P1598" s="290"/>
      <c r="Q1598" s="300"/>
      <c r="R1598" s="336"/>
      <c r="S1598" s="301"/>
      <c r="T1598" s="301"/>
      <c r="U1598" s="336"/>
      <c r="V1598" s="354"/>
      <c r="W1598" s="355"/>
      <c r="X1598" s="349"/>
      <c r="Y1598" s="313" t="str">
        <f>IF(ISBLANK(X1598),"",IFERROR(IF(VLOOKUP(A1598,'Np PL4 Stock'!A:J,10,FALSE)="Np4",X1598-VLOOKUP(A1598,'Np PL4 Stock'!A:E,5,FALSE),X1598-1-VLOOKUP(A1598,'Np PL4 Stock'!A:E,5,FALSE)),""))</f>
        <v/>
      </c>
      <c r="Z1598" s="325"/>
      <c r="AA1598" s="315"/>
      <c r="AB1598" s="316"/>
      <c r="AC1598" s="317" t="str">
        <f>IF(ISBLANK(AB1598),"",IFERROR(IF(VLOOKUP(A1598,'Np PL4 Stock'!A:J,10,FALSE)="Np4",AB1598-VLOOKUP(A1598,'Np PL4 Stock'!A:E,5,FALSE),AB1598-1-VLOOKUP(A1598,'Np PL4 Stock'!A:E,5,FALSE)),""))</f>
        <v/>
      </c>
      <c r="AD1598" s="290"/>
      <c r="AE1598" s="300"/>
      <c r="AF1598" s="323"/>
      <c r="AG1598" s="335"/>
      <c r="AH1598" s="336"/>
      <c r="AI1598" s="335"/>
      <c r="AJ1598" s="326"/>
      <c r="AK1598" s="334"/>
    </row>
    <row r="1599" spans="1:37">
      <c r="A1599" s="280" t="str">
        <f t="shared" si="51"/>
        <v/>
      </c>
      <c r="B1599" s="281"/>
      <c r="C1599" s="282"/>
      <c r="D1599" s="282"/>
      <c r="E1599" s="243"/>
      <c r="F1599" s="244"/>
      <c r="G1599" s="243"/>
      <c r="H1599" s="283" t="str">
        <f>IF(ISBLANK(F1599),"",IFERROR(VLOOKUP(A1599,'Np PL4 Stock'!$A:$U,20,FALSE),""))</f>
        <v/>
      </c>
      <c r="J1599" s="283" t="str">
        <f>IF(ISBLANK(F1599),"",VLOOKUP(LEFT(A1599,5),Unit!A:B,2,FALSE))</f>
        <v/>
      </c>
      <c r="K1599" s="243"/>
      <c r="L1599" s="243"/>
      <c r="M1599" s="291" t="str">
        <f t="shared" si="52"/>
        <v/>
      </c>
      <c r="N1599" s="292" t="str">
        <f>IF(ISBLANK(D1599),"",IFERROR(IF(VLOOKUP(A1599,'Np PL4 Stock'!A:J,10,FALSE)="Np4",D1599-VLOOKUP(A1599,'Np PL4 Stock'!A:E,5,FALSE),D1599-1-VLOOKUP(A1599,'Np PL4 Stock'!A:E,5,FALSE)),""))</f>
        <v/>
      </c>
      <c r="O1599" s="345"/>
      <c r="P1599" s="290"/>
      <c r="Q1599" s="300"/>
      <c r="R1599" s="336"/>
      <c r="S1599" s="301"/>
      <c r="T1599" s="301"/>
      <c r="U1599" s="336"/>
      <c r="V1599" s="354"/>
      <c r="W1599" s="355"/>
      <c r="X1599" s="349"/>
      <c r="Y1599" s="313" t="str">
        <f>IF(ISBLANK(X1599),"",IFERROR(IF(VLOOKUP(A1599,'Np PL4 Stock'!A:J,10,FALSE)="Np4",X1599-VLOOKUP(A1599,'Np PL4 Stock'!A:E,5,FALSE),X1599-1-VLOOKUP(A1599,'Np PL4 Stock'!A:E,5,FALSE)),""))</f>
        <v/>
      </c>
      <c r="Z1599" s="325"/>
      <c r="AA1599" s="315"/>
      <c r="AB1599" s="316"/>
      <c r="AC1599" s="317" t="str">
        <f>IF(ISBLANK(AB1599),"",IFERROR(IF(VLOOKUP(A1599,'Np PL4 Stock'!A:J,10,FALSE)="Np4",AB1599-VLOOKUP(A1599,'Np PL4 Stock'!A:E,5,FALSE),AB1599-1-VLOOKUP(A1599,'Np PL4 Stock'!A:E,5,FALSE)),""))</f>
        <v/>
      </c>
      <c r="AD1599" s="290"/>
      <c r="AE1599" s="300"/>
      <c r="AF1599" s="323"/>
      <c r="AG1599" s="335"/>
      <c r="AH1599" s="336"/>
      <c r="AI1599" s="335"/>
      <c r="AJ1599" s="326"/>
      <c r="AK1599" s="334"/>
    </row>
    <row r="1600" spans="1:37">
      <c r="A1600" s="280" t="str">
        <f t="shared" si="51"/>
        <v/>
      </c>
      <c r="B1600" s="281"/>
      <c r="C1600" s="282"/>
      <c r="D1600" s="282"/>
      <c r="E1600" s="243"/>
      <c r="F1600" s="244"/>
      <c r="G1600" s="243"/>
      <c r="H1600" s="283" t="str">
        <f>IF(ISBLANK(F1600),"",IFERROR(VLOOKUP(A1600,'Np PL4 Stock'!$A:$U,20,FALSE),""))</f>
        <v/>
      </c>
      <c r="J1600" s="283" t="str">
        <f>IF(ISBLANK(F1600),"",VLOOKUP(LEFT(A1600,5),Unit!A:B,2,FALSE))</f>
        <v/>
      </c>
      <c r="K1600" s="243"/>
      <c r="L1600" s="243"/>
      <c r="M1600" s="291" t="str">
        <f t="shared" si="52"/>
        <v/>
      </c>
      <c r="N1600" s="292" t="str">
        <f>IF(ISBLANK(D1600),"",IFERROR(IF(VLOOKUP(A1600,'Np PL4 Stock'!A:J,10,FALSE)="Np4",D1600-VLOOKUP(A1600,'Np PL4 Stock'!A:E,5,FALSE),D1600-1-VLOOKUP(A1600,'Np PL4 Stock'!A:E,5,FALSE)),""))</f>
        <v/>
      </c>
      <c r="O1600" s="345"/>
      <c r="P1600" s="290"/>
      <c r="Q1600" s="300"/>
      <c r="R1600" s="336"/>
      <c r="S1600" s="301"/>
      <c r="T1600" s="301"/>
      <c r="U1600" s="336"/>
      <c r="V1600" s="354"/>
      <c r="W1600" s="355"/>
      <c r="X1600" s="349"/>
      <c r="Y1600" s="313" t="str">
        <f>IF(ISBLANK(X1600),"",IFERROR(IF(VLOOKUP(A1600,'Np PL4 Stock'!A:J,10,FALSE)="Np4",X1600-VLOOKUP(A1600,'Np PL4 Stock'!A:E,5,FALSE),X1600-1-VLOOKUP(A1600,'Np PL4 Stock'!A:E,5,FALSE)),""))</f>
        <v/>
      </c>
      <c r="Z1600" s="325"/>
      <c r="AA1600" s="315"/>
      <c r="AB1600" s="316"/>
      <c r="AC1600" s="317" t="str">
        <f>IF(ISBLANK(AB1600),"",IFERROR(IF(VLOOKUP(A1600,'Np PL4 Stock'!A:J,10,FALSE)="Np4",AB1600-VLOOKUP(A1600,'Np PL4 Stock'!A:E,5,FALSE),AB1600-1-VLOOKUP(A1600,'Np PL4 Stock'!A:E,5,FALSE)),""))</f>
        <v/>
      </c>
      <c r="AD1600" s="290"/>
      <c r="AE1600" s="300"/>
      <c r="AF1600" s="323"/>
      <c r="AG1600" s="335"/>
      <c r="AH1600" s="336"/>
      <c r="AI1600" s="335"/>
      <c r="AJ1600" s="326"/>
      <c r="AK1600" s="334"/>
    </row>
    <row r="1601" spans="1:37">
      <c r="A1601" s="280" t="str">
        <f t="shared" si="51"/>
        <v/>
      </c>
      <c r="B1601" s="281"/>
      <c r="C1601" s="282"/>
      <c r="D1601" s="282"/>
      <c r="E1601" s="243"/>
      <c r="F1601" s="244"/>
      <c r="G1601" s="243"/>
      <c r="H1601" s="283" t="str">
        <f>IF(ISBLANK(F1601),"",IFERROR(VLOOKUP(A1601,'Np PL4 Stock'!$A:$U,20,FALSE),""))</f>
        <v/>
      </c>
      <c r="J1601" s="283" t="str">
        <f>IF(ISBLANK(F1601),"",VLOOKUP(LEFT(A1601,5),Unit!A:B,2,FALSE))</f>
        <v/>
      </c>
      <c r="K1601" s="243"/>
      <c r="L1601" s="243"/>
      <c r="M1601" s="291" t="str">
        <f t="shared" si="52"/>
        <v/>
      </c>
      <c r="N1601" s="292" t="str">
        <f>IF(ISBLANK(D1601),"",IFERROR(IF(VLOOKUP(A1601,'Np PL4 Stock'!A:J,10,FALSE)="Np4",D1601-VLOOKUP(A1601,'Np PL4 Stock'!A:E,5,FALSE),D1601-1-VLOOKUP(A1601,'Np PL4 Stock'!A:E,5,FALSE)),""))</f>
        <v/>
      </c>
      <c r="O1601" s="345"/>
      <c r="P1601" s="290"/>
      <c r="Q1601" s="300"/>
      <c r="R1601" s="336"/>
      <c r="S1601" s="301"/>
      <c r="T1601" s="301"/>
      <c r="U1601" s="336"/>
      <c r="V1601" s="354"/>
      <c r="W1601" s="355"/>
      <c r="X1601" s="349"/>
      <c r="Y1601" s="313" t="str">
        <f>IF(ISBLANK(X1601),"",IFERROR(IF(VLOOKUP(A1601,'Np PL4 Stock'!A:J,10,FALSE)="Np4",X1601-VLOOKUP(A1601,'Np PL4 Stock'!A:E,5,FALSE),X1601-1-VLOOKUP(A1601,'Np PL4 Stock'!A:E,5,FALSE)),""))</f>
        <v/>
      </c>
      <c r="Z1601" s="325"/>
      <c r="AA1601" s="315"/>
      <c r="AB1601" s="316"/>
      <c r="AC1601" s="317" t="str">
        <f>IF(ISBLANK(AB1601),"",IFERROR(IF(VLOOKUP(A1601,'Np PL4 Stock'!A:J,10,FALSE)="Np4",AB1601-VLOOKUP(A1601,'Np PL4 Stock'!A:E,5,FALSE),AB1601-1-VLOOKUP(A1601,'Np PL4 Stock'!A:E,5,FALSE)),""))</f>
        <v/>
      </c>
      <c r="AD1601" s="290"/>
      <c r="AE1601" s="300"/>
      <c r="AF1601" s="323"/>
      <c r="AG1601" s="335"/>
      <c r="AH1601" s="336"/>
      <c r="AI1601" s="335"/>
      <c r="AJ1601" s="326"/>
      <c r="AK1601" s="334"/>
    </row>
    <row r="1602" spans="1:37">
      <c r="A1602" s="280" t="str">
        <f t="shared" si="51"/>
        <v/>
      </c>
      <c r="B1602" s="281"/>
      <c r="C1602" s="282"/>
      <c r="D1602" s="282"/>
      <c r="E1602" s="243"/>
      <c r="F1602" s="244"/>
      <c r="G1602" s="243"/>
      <c r="H1602" s="283" t="str">
        <f>IF(ISBLANK(F1602),"",IFERROR(VLOOKUP(A1602,'Np PL4 Stock'!$A:$U,20,FALSE),""))</f>
        <v/>
      </c>
      <c r="J1602" s="283" t="str">
        <f>IF(ISBLANK(F1602),"",VLOOKUP(LEFT(A1602,5),Unit!A:B,2,FALSE))</f>
        <v/>
      </c>
      <c r="K1602" s="243"/>
      <c r="L1602" s="243"/>
      <c r="M1602" s="291" t="str">
        <f t="shared" si="52"/>
        <v/>
      </c>
      <c r="N1602" s="292" t="str">
        <f>IF(ISBLANK(D1602),"",IFERROR(IF(VLOOKUP(A1602,'Np PL4 Stock'!A:J,10,FALSE)="Np4",D1602-VLOOKUP(A1602,'Np PL4 Stock'!A:E,5,FALSE),D1602-1-VLOOKUP(A1602,'Np PL4 Stock'!A:E,5,FALSE)),""))</f>
        <v/>
      </c>
      <c r="O1602" s="345"/>
      <c r="P1602" s="290"/>
      <c r="Q1602" s="300"/>
      <c r="R1602" s="336"/>
      <c r="S1602" s="301"/>
      <c r="T1602" s="301"/>
      <c r="U1602" s="336"/>
      <c r="V1602" s="354"/>
      <c r="W1602" s="355"/>
      <c r="X1602" s="349"/>
      <c r="Y1602" s="313" t="str">
        <f>IF(ISBLANK(X1602),"",IFERROR(IF(VLOOKUP(A1602,'Np PL4 Stock'!A:J,10,FALSE)="Np4",X1602-VLOOKUP(A1602,'Np PL4 Stock'!A:E,5,FALSE),X1602-1-VLOOKUP(A1602,'Np PL4 Stock'!A:E,5,FALSE)),""))</f>
        <v/>
      </c>
      <c r="Z1602" s="325"/>
      <c r="AA1602" s="315"/>
      <c r="AB1602" s="316"/>
      <c r="AC1602" s="317" t="str">
        <f>IF(ISBLANK(AB1602),"",IFERROR(IF(VLOOKUP(A1602,'Np PL4 Stock'!A:J,10,FALSE)="Np4",AB1602-VLOOKUP(A1602,'Np PL4 Stock'!A:E,5,FALSE),AB1602-1-VLOOKUP(A1602,'Np PL4 Stock'!A:E,5,FALSE)),""))</f>
        <v/>
      </c>
      <c r="AD1602" s="290"/>
      <c r="AE1602" s="300"/>
      <c r="AF1602" s="323"/>
      <c r="AG1602" s="335"/>
      <c r="AH1602" s="336"/>
      <c r="AI1602" s="335"/>
      <c r="AJ1602" s="326"/>
      <c r="AK1602" s="334"/>
    </row>
    <row r="1603" spans="1:37">
      <c r="A1603" s="280" t="str">
        <f t="shared" ref="A1603:A1666" si="53">IF(ISBLANK(F1603),"",F1603&amp;"-"&amp;IF(OR(LEN(G1603)=1,LEN(G1603)=4),"0"&amp;G1603,G1603)&amp;"-"&amp;IF(OR(LEN(E1603)=1,LEN(E1603)=4),"0"&amp;E1603,E1603))</f>
        <v/>
      </c>
      <c r="B1603" s="281"/>
      <c r="C1603" s="282"/>
      <c r="D1603" s="282"/>
      <c r="E1603" s="243"/>
      <c r="F1603" s="244"/>
      <c r="G1603" s="243"/>
      <c r="H1603" s="283" t="str">
        <f>IF(ISBLANK(F1603),"",IFERROR(VLOOKUP(A1603,'Np PL4 Stock'!$A:$U,20,FALSE),""))</f>
        <v/>
      </c>
      <c r="J1603" s="283" t="str">
        <f>IF(ISBLANK(F1603),"",VLOOKUP(LEFT(A1603,5),Unit!A:B,2,FALSE))</f>
        <v/>
      </c>
      <c r="K1603" s="243"/>
      <c r="L1603" s="243"/>
      <c r="M1603" s="291" t="str">
        <f t="shared" ref="M1603:M1666" si="54">IFERROR((K1603/J1603*1000),"")</f>
        <v/>
      </c>
      <c r="N1603" s="292" t="str">
        <f>IF(ISBLANK(D1603),"",IFERROR(IF(VLOOKUP(A1603,'Np PL4 Stock'!A:J,10,FALSE)="Np4",D1603-VLOOKUP(A1603,'Np PL4 Stock'!A:E,5,FALSE),D1603-1-VLOOKUP(A1603,'Np PL4 Stock'!A:E,5,FALSE)),""))</f>
        <v/>
      </c>
      <c r="O1603" s="345"/>
      <c r="P1603" s="290"/>
      <c r="Q1603" s="300"/>
      <c r="R1603" s="336"/>
      <c r="S1603" s="301"/>
      <c r="T1603" s="301"/>
      <c r="U1603" s="336"/>
      <c r="V1603" s="354"/>
      <c r="W1603" s="355"/>
      <c r="X1603" s="349"/>
      <c r="Y1603" s="313" t="str">
        <f>IF(ISBLANK(X1603),"",IFERROR(IF(VLOOKUP(A1603,'Np PL4 Stock'!A:J,10,FALSE)="Np4",X1603-VLOOKUP(A1603,'Np PL4 Stock'!A:E,5,FALSE),X1603-1-VLOOKUP(A1603,'Np PL4 Stock'!A:E,5,FALSE)),""))</f>
        <v/>
      </c>
      <c r="Z1603" s="325"/>
      <c r="AA1603" s="315"/>
      <c r="AB1603" s="316"/>
      <c r="AC1603" s="317" t="str">
        <f>IF(ISBLANK(AB1603),"",IFERROR(IF(VLOOKUP(A1603,'Np PL4 Stock'!A:J,10,FALSE)="Np4",AB1603-VLOOKUP(A1603,'Np PL4 Stock'!A:E,5,FALSE),AB1603-1-VLOOKUP(A1603,'Np PL4 Stock'!A:E,5,FALSE)),""))</f>
        <v/>
      </c>
      <c r="AD1603" s="290"/>
      <c r="AE1603" s="300"/>
      <c r="AF1603" s="323"/>
      <c r="AG1603" s="335"/>
      <c r="AH1603" s="336"/>
      <c r="AI1603" s="335"/>
      <c r="AJ1603" s="326"/>
      <c r="AK1603" s="334"/>
    </row>
    <row r="1604" spans="1:37">
      <c r="A1604" s="280" t="str">
        <f t="shared" si="53"/>
        <v/>
      </c>
      <c r="B1604" s="281"/>
      <c r="C1604" s="282"/>
      <c r="D1604" s="282"/>
      <c r="E1604" s="243"/>
      <c r="F1604" s="244"/>
      <c r="G1604" s="243"/>
      <c r="H1604" s="283" t="str">
        <f>IF(ISBLANK(F1604),"",IFERROR(VLOOKUP(A1604,'Np PL4 Stock'!$A:$U,20,FALSE),""))</f>
        <v/>
      </c>
      <c r="J1604" s="283" t="str">
        <f>IF(ISBLANK(F1604),"",VLOOKUP(LEFT(A1604,5),Unit!A:B,2,FALSE))</f>
        <v/>
      </c>
      <c r="K1604" s="243"/>
      <c r="L1604" s="243"/>
      <c r="M1604" s="291" t="str">
        <f t="shared" si="54"/>
        <v/>
      </c>
      <c r="N1604" s="292" t="str">
        <f>IF(ISBLANK(D1604),"",IFERROR(IF(VLOOKUP(A1604,'Np PL4 Stock'!A:J,10,FALSE)="Np4",D1604-VLOOKUP(A1604,'Np PL4 Stock'!A:E,5,FALSE),D1604-1-VLOOKUP(A1604,'Np PL4 Stock'!A:E,5,FALSE)),""))</f>
        <v/>
      </c>
      <c r="O1604" s="345"/>
      <c r="P1604" s="290"/>
      <c r="Q1604" s="300"/>
      <c r="R1604" s="336"/>
      <c r="S1604" s="301"/>
      <c r="T1604" s="301"/>
      <c r="U1604" s="336"/>
      <c r="V1604" s="354"/>
      <c r="W1604" s="355"/>
      <c r="X1604" s="349"/>
      <c r="Y1604" s="313" t="str">
        <f>IF(ISBLANK(X1604),"",IFERROR(IF(VLOOKUP(A1604,'Np PL4 Stock'!A:J,10,FALSE)="Np4",X1604-VLOOKUP(A1604,'Np PL4 Stock'!A:E,5,FALSE),X1604-1-VLOOKUP(A1604,'Np PL4 Stock'!A:E,5,FALSE)),""))</f>
        <v/>
      </c>
      <c r="Z1604" s="325"/>
      <c r="AA1604" s="315"/>
      <c r="AB1604" s="316"/>
      <c r="AC1604" s="317" t="str">
        <f>IF(ISBLANK(AB1604),"",IFERROR(IF(VLOOKUP(A1604,'Np PL4 Stock'!A:J,10,FALSE)="Np4",AB1604-VLOOKUP(A1604,'Np PL4 Stock'!A:E,5,FALSE),AB1604-1-VLOOKUP(A1604,'Np PL4 Stock'!A:E,5,FALSE)),""))</f>
        <v/>
      </c>
      <c r="AD1604" s="290"/>
      <c r="AE1604" s="300"/>
      <c r="AF1604" s="323"/>
      <c r="AG1604" s="335"/>
      <c r="AH1604" s="336"/>
      <c r="AI1604" s="335"/>
      <c r="AJ1604" s="326"/>
      <c r="AK1604" s="334"/>
    </row>
    <row r="1605" spans="1:37">
      <c r="A1605" s="280" t="str">
        <f t="shared" si="53"/>
        <v/>
      </c>
      <c r="B1605" s="281"/>
      <c r="C1605" s="282"/>
      <c r="D1605" s="282"/>
      <c r="E1605" s="243"/>
      <c r="F1605" s="244"/>
      <c r="G1605" s="243"/>
      <c r="H1605" s="283" t="str">
        <f>IF(ISBLANK(F1605),"",IFERROR(VLOOKUP(A1605,'Np PL4 Stock'!$A:$U,20,FALSE),""))</f>
        <v/>
      </c>
      <c r="J1605" s="283" t="str">
        <f>IF(ISBLANK(F1605),"",VLOOKUP(LEFT(A1605,5),Unit!A:B,2,FALSE))</f>
        <v/>
      </c>
      <c r="K1605" s="243"/>
      <c r="L1605" s="243"/>
      <c r="M1605" s="291" t="str">
        <f t="shared" si="54"/>
        <v/>
      </c>
      <c r="N1605" s="292" t="str">
        <f>IF(ISBLANK(D1605),"",IFERROR(IF(VLOOKUP(A1605,'Np PL4 Stock'!A:J,10,FALSE)="Np4",D1605-VLOOKUP(A1605,'Np PL4 Stock'!A:E,5,FALSE),D1605-1-VLOOKUP(A1605,'Np PL4 Stock'!A:E,5,FALSE)),""))</f>
        <v/>
      </c>
      <c r="O1605" s="345"/>
      <c r="P1605" s="290"/>
      <c r="Q1605" s="300"/>
      <c r="R1605" s="336"/>
      <c r="S1605" s="301"/>
      <c r="T1605" s="301"/>
      <c r="U1605" s="336"/>
      <c r="V1605" s="354"/>
      <c r="W1605" s="355"/>
      <c r="X1605" s="349"/>
      <c r="Y1605" s="313" t="str">
        <f>IF(ISBLANK(X1605),"",IFERROR(IF(VLOOKUP(A1605,'Np PL4 Stock'!A:J,10,FALSE)="Np4",X1605-VLOOKUP(A1605,'Np PL4 Stock'!A:E,5,FALSE),X1605-1-VLOOKUP(A1605,'Np PL4 Stock'!A:E,5,FALSE)),""))</f>
        <v/>
      </c>
      <c r="Z1605" s="325"/>
      <c r="AA1605" s="315"/>
      <c r="AB1605" s="316"/>
      <c r="AC1605" s="317" t="str">
        <f>IF(ISBLANK(AB1605),"",IFERROR(IF(VLOOKUP(A1605,'Np PL4 Stock'!A:J,10,FALSE)="Np4",AB1605-VLOOKUP(A1605,'Np PL4 Stock'!A:E,5,FALSE),AB1605-1-VLOOKUP(A1605,'Np PL4 Stock'!A:E,5,FALSE)),""))</f>
        <v/>
      </c>
      <c r="AD1605" s="290"/>
      <c r="AE1605" s="300"/>
      <c r="AF1605" s="323"/>
      <c r="AG1605" s="335"/>
      <c r="AH1605" s="336"/>
      <c r="AI1605" s="335"/>
      <c r="AJ1605" s="326"/>
      <c r="AK1605" s="334"/>
    </row>
    <row r="1606" spans="1:37">
      <c r="A1606" s="280" t="str">
        <f t="shared" si="53"/>
        <v/>
      </c>
      <c r="B1606" s="281"/>
      <c r="C1606" s="282"/>
      <c r="D1606" s="282"/>
      <c r="E1606" s="243"/>
      <c r="F1606" s="244"/>
      <c r="G1606" s="243"/>
      <c r="H1606" s="283" t="str">
        <f>IF(ISBLANK(F1606),"",IFERROR(VLOOKUP(A1606,'Np PL4 Stock'!$A:$U,20,FALSE),""))</f>
        <v/>
      </c>
      <c r="J1606" s="283" t="str">
        <f>IF(ISBLANK(F1606),"",VLOOKUP(LEFT(A1606,5),Unit!A:B,2,FALSE))</f>
        <v/>
      </c>
      <c r="K1606" s="243"/>
      <c r="L1606" s="243"/>
      <c r="M1606" s="291" t="str">
        <f t="shared" si="54"/>
        <v/>
      </c>
      <c r="N1606" s="292" t="str">
        <f>IF(ISBLANK(D1606),"",IFERROR(IF(VLOOKUP(A1606,'Np PL4 Stock'!A:J,10,FALSE)="Np4",D1606-VLOOKUP(A1606,'Np PL4 Stock'!A:E,5,FALSE),D1606-1-VLOOKUP(A1606,'Np PL4 Stock'!A:E,5,FALSE)),""))</f>
        <v/>
      </c>
      <c r="O1606" s="345"/>
      <c r="P1606" s="290"/>
      <c r="Q1606" s="300"/>
      <c r="R1606" s="336"/>
      <c r="S1606" s="301"/>
      <c r="T1606" s="301"/>
      <c r="U1606" s="336"/>
      <c r="V1606" s="354"/>
      <c r="W1606" s="355"/>
      <c r="X1606" s="349"/>
      <c r="Y1606" s="313" t="str">
        <f>IF(ISBLANK(X1606),"",IFERROR(IF(VLOOKUP(A1606,'Np PL4 Stock'!A:J,10,FALSE)="Np4",X1606-VLOOKUP(A1606,'Np PL4 Stock'!A:E,5,FALSE),X1606-1-VLOOKUP(A1606,'Np PL4 Stock'!A:E,5,FALSE)),""))</f>
        <v/>
      </c>
      <c r="Z1606" s="325"/>
      <c r="AA1606" s="315"/>
      <c r="AB1606" s="316"/>
      <c r="AC1606" s="317" t="str">
        <f>IF(ISBLANK(AB1606),"",IFERROR(IF(VLOOKUP(A1606,'Np PL4 Stock'!A:J,10,FALSE)="Np4",AB1606-VLOOKUP(A1606,'Np PL4 Stock'!A:E,5,FALSE),AB1606-1-VLOOKUP(A1606,'Np PL4 Stock'!A:E,5,FALSE)),""))</f>
        <v/>
      </c>
      <c r="AD1606" s="290"/>
      <c r="AE1606" s="300"/>
      <c r="AF1606" s="323"/>
      <c r="AG1606" s="335"/>
      <c r="AH1606" s="336"/>
      <c r="AI1606" s="335"/>
      <c r="AJ1606" s="326"/>
      <c r="AK1606" s="334"/>
    </row>
    <row r="1607" spans="1:37">
      <c r="A1607" s="280" t="str">
        <f t="shared" si="53"/>
        <v/>
      </c>
      <c r="B1607" s="281"/>
      <c r="C1607" s="282"/>
      <c r="D1607" s="282"/>
      <c r="E1607" s="243"/>
      <c r="F1607" s="244"/>
      <c r="G1607" s="243"/>
      <c r="H1607" s="283" t="str">
        <f>IF(ISBLANK(F1607),"",IFERROR(VLOOKUP(A1607,'Np PL4 Stock'!$A:$U,20,FALSE),""))</f>
        <v/>
      </c>
      <c r="J1607" s="283" t="str">
        <f>IF(ISBLANK(F1607),"",VLOOKUP(LEFT(A1607,5),Unit!A:B,2,FALSE))</f>
        <v/>
      </c>
      <c r="K1607" s="243"/>
      <c r="L1607" s="243"/>
      <c r="M1607" s="291" t="str">
        <f t="shared" si="54"/>
        <v/>
      </c>
      <c r="N1607" s="292" t="str">
        <f>IF(ISBLANK(D1607),"",IFERROR(IF(VLOOKUP(A1607,'Np PL4 Stock'!A:J,10,FALSE)="Np4",D1607-VLOOKUP(A1607,'Np PL4 Stock'!A:E,5,FALSE),D1607-1-VLOOKUP(A1607,'Np PL4 Stock'!A:E,5,FALSE)),""))</f>
        <v/>
      </c>
      <c r="O1607" s="345"/>
      <c r="P1607" s="290"/>
      <c r="Q1607" s="300"/>
      <c r="R1607" s="336"/>
      <c r="S1607" s="301"/>
      <c r="T1607" s="301"/>
      <c r="U1607" s="336"/>
      <c r="V1607" s="354"/>
      <c r="W1607" s="355"/>
      <c r="X1607" s="349"/>
      <c r="Y1607" s="313" t="str">
        <f>IF(ISBLANK(X1607),"",IFERROR(IF(VLOOKUP(A1607,'Np PL4 Stock'!A:J,10,FALSE)="Np4",X1607-VLOOKUP(A1607,'Np PL4 Stock'!A:E,5,FALSE),X1607-1-VLOOKUP(A1607,'Np PL4 Stock'!A:E,5,FALSE)),""))</f>
        <v/>
      </c>
      <c r="Z1607" s="325"/>
      <c r="AA1607" s="315"/>
      <c r="AB1607" s="316"/>
      <c r="AC1607" s="317" t="str">
        <f>IF(ISBLANK(AB1607),"",IFERROR(IF(VLOOKUP(A1607,'Np PL4 Stock'!A:J,10,FALSE)="Np4",AB1607-VLOOKUP(A1607,'Np PL4 Stock'!A:E,5,FALSE),AB1607-1-VLOOKUP(A1607,'Np PL4 Stock'!A:E,5,FALSE)),""))</f>
        <v/>
      </c>
      <c r="AD1607" s="290"/>
      <c r="AE1607" s="300"/>
      <c r="AF1607" s="323"/>
      <c r="AG1607" s="335"/>
      <c r="AH1607" s="336"/>
      <c r="AI1607" s="335"/>
      <c r="AJ1607" s="326"/>
      <c r="AK1607" s="334"/>
    </row>
    <row r="1608" spans="1:37">
      <c r="A1608" s="280" t="str">
        <f t="shared" si="53"/>
        <v/>
      </c>
      <c r="B1608" s="281"/>
      <c r="C1608" s="282"/>
      <c r="D1608" s="282"/>
      <c r="E1608" s="243"/>
      <c r="F1608" s="244"/>
      <c r="G1608" s="243"/>
      <c r="H1608" s="283" t="str">
        <f>IF(ISBLANK(F1608),"",IFERROR(VLOOKUP(A1608,'Np PL4 Stock'!$A:$U,20,FALSE),""))</f>
        <v/>
      </c>
      <c r="J1608" s="283" t="str">
        <f>IF(ISBLANK(F1608),"",VLOOKUP(LEFT(A1608,5),Unit!A:B,2,FALSE))</f>
        <v/>
      </c>
      <c r="K1608" s="243"/>
      <c r="L1608" s="243"/>
      <c r="M1608" s="291" t="str">
        <f t="shared" si="54"/>
        <v/>
      </c>
      <c r="N1608" s="292" t="str">
        <f>IF(ISBLANK(D1608),"",IFERROR(IF(VLOOKUP(A1608,'Np PL4 Stock'!A:J,10,FALSE)="Np4",D1608-VLOOKUP(A1608,'Np PL4 Stock'!A:E,5,FALSE),D1608-1-VLOOKUP(A1608,'Np PL4 Stock'!A:E,5,FALSE)),""))</f>
        <v/>
      </c>
      <c r="O1608" s="345"/>
      <c r="P1608" s="290"/>
      <c r="Q1608" s="300"/>
      <c r="R1608" s="336"/>
      <c r="S1608" s="301"/>
      <c r="T1608" s="301"/>
      <c r="U1608" s="336"/>
      <c r="V1608" s="354"/>
      <c r="W1608" s="355"/>
      <c r="X1608" s="349"/>
      <c r="Y1608" s="313" t="str">
        <f>IF(ISBLANK(X1608),"",IFERROR(IF(VLOOKUP(A1608,'Np PL4 Stock'!A:J,10,FALSE)="Np4",X1608-VLOOKUP(A1608,'Np PL4 Stock'!A:E,5,FALSE),X1608-1-VLOOKUP(A1608,'Np PL4 Stock'!A:E,5,FALSE)),""))</f>
        <v/>
      </c>
      <c r="Z1608" s="325"/>
      <c r="AA1608" s="315"/>
      <c r="AB1608" s="316"/>
      <c r="AC1608" s="317" t="str">
        <f>IF(ISBLANK(AB1608),"",IFERROR(IF(VLOOKUP(A1608,'Np PL4 Stock'!A:J,10,FALSE)="Np4",AB1608-VLOOKUP(A1608,'Np PL4 Stock'!A:E,5,FALSE),AB1608-1-VLOOKUP(A1608,'Np PL4 Stock'!A:E,5,FALSE)),""))</f>
        <v/>
      </c>
      <c r="AD1608" s="290"/>
      <c r="AE1608" s="300"/>
      <c r="AF1608" s="323"/>
      <c r="AG1608" s="335"/>
      <c r="AH1608" s="336"/>
      <c r="AI1608" s="335"/>
      <c r="AJ1608" s="326"/>
      <c r="AK1608" s="334"/>
    </row>
    <row r="1609" spans="1:37">
      <c r="A1609" s="280" t="str">
        <f t="shared" si="53"/>
        <v/>
      </c>
      <c r="B1609" s="281"/>
      <c r="C1609" s="282"/>
      <c r="D1609" s="282"/>
      <c r="E1609" s="243"/>
      <c r="F1609" s="244"/>
      <c r="G1609" s="243"/>
      <c r="H1609" s="283" t="str">
        <f>IF(ISBLANK(F1609),"",IFERROR(VLOOKUP(A1609,'Np PL4 Stock'!$A:$U,20,FALSE),""))</f>
        <v/>
      </c>
      <c r="J1609" s="283" t="str">
        <f>IF(ISBLANK(F1609),"",VLOOKUP(LEFT(A1609,5),Unit!A:B,2,FALSE))</f>
        <v/>
      </c>
      <c r="K1609" s="243"/>
      <c r="L1609" s="243"/>
      <c r="M1609" s="291" t="str">
        <f t="shared" si="54"/>
        <v/>
      </c>
      <c r="N1609" s="292" t="str">
        <f>IF(ISBLANK(D1609),"",IFERROR(IF(VLOOKUP(A1609,'Np PL4 Stock'!A:J,10,FALSE)="Np4",D1609-VLOOKUP(A1609,'Np PL4 Stock'!A:E,5,FALSE),D1609-1-VLOOKUP(A1609,'Np PL4 Stock'!A:E,5,FALSE)),""))</f>
        <v/>
      </c>
      <c r="O1609" s="345"/>
      <c r="P1609" s="290"/>
      <c r="Q1609" s="300"/>
      <c r="R1609" s="336"/>
      <c r="S1609" s="301"/>
      <c r="T1609" s="301"/>
      <c r="U1609" s="336"/>
      <c r="V1609" s="354"/>
      <c r="W1609" s="355"/>
      <c r="X1609" s="349"/>
      <c r="Y1609" s="313" t="str">
        <f>IF(ISBLANK(X1609),"",IFERROR(IF(VLOOKUP(A1609,'Np PL4 Stock'!A:J,10,FALSE)="Np4",X1609-VLOOKUP(A1609,'Np PL4 Stock'!A:E,5,FALSE),X1609-1-VLOOKUP(A1609,'Np PL4 Stock'!A:E,5,FALSE)),""))</f>
        <v/>
      </c>
      <c r="Z1609" s="325"/>
      <c r="AA1609" s="315"/>
      <c r="AB1609" s="316"/>
      <c r="AC1609" s="317" t="str">
        <f>IF(ISBLANK(AB1609),"",IFERROR(IF(VLOOKUP(A1609,'Np PL4 Stock'!A:J,10,FALSE)="Np4",AB1609-VLOOKUP(A1609,'Np PL4 Stock'!A:E,5,FALSE),AB1609-1-VLOOKUP(A1609,'Np PL4 Stock'!A:E,5,FALSE)),""))</f>
        <v/>
      </c>
      <c r="AD1609" s="290"/>
      <c r="AE1609" s="300"/>
      <c r="AF1609" s="323"/>
      <c r="AG1609" s="335"/>
      <c r="AH1609" s="336"/>
      <c r="AI1609" s="335"/>
      <c r="AJ1609" s="326"/>
      <c r="AK1609" s="334"/>
    </row>
    <row r="1610" spans="1:37">
      <c r="A1610" s="280" t="str">
        <f t="shared" si="53"/>
        <v/>
      </c>
      <c r="B1610" s="281"/>
      <c r="C1610" s="282"/>
      <c r="D1610" s="282"/>
      <c r="E1610" s="243"/>
      <c r="F1610" s="244"/>
      <c r="G1610" s="243"/>
      <c r="H1610" s="283" t="str">
        <f>IF(ISBLANK(F1610),"",IFERROR(VLOOKUP(A1610,'Np PL4 Stock'!$A:$U,20,FALSE),""))</f>
        <v/>
      </c>
      <c r="J1610" s="283" t="str">
        <f>IF(ISBLANK(F1610),"",VLOOKUP(LEFT(A1610,5),Unit!A:B,2,FALSE))</f>
        <v/>
      </c>
      <c r="K1610" s="243"/>
      <c r="L1610" s="243"/>
      <c r="M1610" s="291" t="str">
        <f t="shared" si="54"/>
        <v/>
      </c>
      <c r="N1610" s="292" t="str">
        <f>IF(ISBLANK(D1610),"",IFERROR(IF(VLOOKUP(A1610,'Np PL4 Stock'!A:J,10,FALSE)="Np4",D1610-VLOOKUP(A1610,'Np PL4 Stock'!A:E,5,FALSE),D1610-1-VLOOKUP(A1610,'Np PL4 Stock'!A:E,5,FALSE)),""))</f>
        <v/>
      </c>
      <c r="O1610" s="345"/>
      <c r="P1610" s="290"/>
      <c r="Q1610" s="300"/>
      <c r="R1610" s="336"/>
      <c r="S1610" s="301"/>
      <c r="T1610" s="301"/>
      <c r="U1610" s="336"/>
      <c r="V1610" s="354"/>
      <c r="W1610" s="355"/>
      <c r="X1610" s="349"/>
      <c r="Y1610" s="313" t="str">
        <f>IF(ISBLANK(X1610),"",IFERROR(IF(VLOOKUP(A1610,'Np PL4 Stock'!A:J,10,FALSE)="Np4",X1610-VLOOKUP(A1610,'Np PL4 Stock'!A:E,5,FALSE),X1610-1-VLOOKUP(A1610,'Np PL4 Stock'!A:E,5,FALSE)),""))</f>
        <v/>
      </c>
      <c r="Z1610" s="325"/>
      <c r="AA1610" s="315"/>
      <c r="AB1610" s="316"/>
      <c r="AC1610" s="317" t="str">
        <f>IF(ISBLANK(AB1610),"",IFERROR(IF(VLOOKUP(A1610,'Np PL4 Stock'!A:J,10,FALSE)="Np4",AB1610-VLOOKUP(A1610,'Np PL4 Stock'!A:E,5,FALSE),AB1610-1-VLOOKUP(A1610,'Np PL4 Stock'!A:E,5,FALSE)),""))</f>
        <v/>
      </c>
      <c r="AD1610" s="290"/>
      <c r="AE1610" s="300"/>
      <c r="AF1610" s="323"/>
      <c r="AG1610" s="335"/>
      <c r="AH1610" s="336"/>
      <c r="AI1610" s="335"/>
      <c r="AJ1610" s="326"/>
      <c r="AK1610" s="334"/>
    </row>
    <row r="1611" spans="1:37">
      <c r="A1611" s="280" t="str">
        <f t="shared" si="53"/>
        <v/>
      </c>
      <c r="B1611" s="281"/>
      <c r="C1611" s="282"/>
      <c r="D1611" s="282"/>
      <c r="E1611" s="243"/>
      <c r="F1611" s="244"/>
      <c r="G1611" s="243"/>
      <c r="H1611" s="283" t="str">
        <f>IF(ISBLANK(F1611),"",IFERROR(VLOOKUP(A1611,'Np PL4 Stock'!$A:$U,20,FALSE),""))</f>
        <v/>
      </c>
      <c r="J1611" s="283" t="str">
        <f>IF(ISBLANK(F1611),"",VLOOKUP(LEFT(A1611,5),Unit!A:B,2,FALSE))</f>
        <v/>
      </c>
      <c r="K1611" s="243"/>
      <c r="L1611" s="243"/>
      <c r="M1611" s="291" t="str">
        <f t="shared" si="54"/>
        <v/>
      </c>
      <c r="N1611" s="292" t="str">
        <f>IF(ISBLANK(D1611),"",IFERROR(IF(VLOOKUP(A1611,'Np PL4 Stock'!A:J,10,FALSE)="Np4",D1611-VLOOKUP(A1611,'Np PL4 Stock'!A:E,5,FALSE),D1611-1-VLOOKUP(A1611,'Np PL4 Stock'!A:E,5,FALSE)),""))</f>
        <v/>
      </c>
      <c r="O1611" s="345"/>
      <c r="P1611" s="290"/>
      <c r="Q1611" s="300"/>
      <c r="R1611" s="336"/>
      <c r="S1611" s="301"/>
      <c r="T1611" s="301"/>
      <c r="U1611" s="336"/>
      <c r="V1611" s="354"/>
      <c r="W1611" s="355"/>
      <c r="X1611" s="349"/>
      <c r="Y1611" s="313" t="str">
        <f>IF(ISBLANK(X1611),"",IFERROR(IF(VLOOKUP(A1611,'Np PL4 Stock'!A:J,10,FALSE)="Np4",X1611-VLOOKUP(A1611,'Np PL4 Stock'!A:E,5,FALSE),X1611-1-VLOOKUP(A1611,'Np PL4 Stock'!A:E,5,FALSE)),""))</f>
        <v/>
      </c>
      <c r="Z1611" s="325"/>
      <c r="AA1611" s="315"/>
      <c r="AB1611" s="316"/>
      <c r="AC1611" s="317" t="str">
        <f>IF(ISBLANK(AB1611),"",IFERROR(IF(VLOOKUP(A1611,'Np PL4 Stock'!A:J,10,FALSE)="Np4",AB1611-VLOOKUP(A1611,'Np PL4 Stock'!A:E,5,FALSE),AB1611-1-VLOOKUP(A1611,'Np PL4 Stock'!A:E,5,FALSE)),""))</f>
        <v/>
      </c>
      <c r="AD1611" s="290"/>
      <c r="AE1611" s="300"/>
      <c r="AF1611" s="323"/>
      <c r="AG1611" s="335"/>
      <c r="AH1611" s="336"/>
      <c r="AI1611" s="335"/>
      <c r="AJ1611" s="326"/>
      <c r="AK1611" s="334"/>
    </row>
    <row r="1612" spans="1:37">
      <c r="A1612" s="280" t="str">
        <f t="shared" si="53"/>
        <v/>
      </c>
      <c r="B1612" s="281"/>
      <c r="C1612" s="282"/>
      <c r="D1612" s="282"/>
      <c r="E1612" s="243"/>
      <c r="F1612" s="244"/>
      <c r="G1612" s="243"/>
      <c r="H1612" s="283" t="str">
        <f>IF(ISBLANK(F1612),"",IFERROR(VLOOKUP(A1612,'Np PL4 Stock'!$A:$U,20,FALSE),""))</f>
        <v/>
      </c>
      <c r="J1612" s="283" t="str">
        <f>IF(ISBLANK(F1612),"",VLOOKUP(LEFT(A1612,5),Unit!A:B,2,FALSE))</f>
        <v/>
      </c>
      <c r="K1612" s="243"/>
      <c r="L1612" s="243"/>
      <c r="M1612" s="291" t="str">
        <f t="shared" si="54"/>
        <v/>
      </c>
      <c r="N1612" s="292" t="str">
        <f>IF(ISBLANK(D1612),"",IFERROR(IF(VLOOKUP(A1612,'Np PL4 Stock'!A:J,10,FALSE)="Np4",D1612-VLOOKUP(A1612,'Np PL4 Stock'!A:E,5,FALSE),D1612-1-VLOOKUP(A1612,'Np PL4 Stock'!A:E,5,FALSE)),""))</f>
        <v/>
      </c>
      <c r="O1612" s="345"/>
      <c r="P1612" s="290"/>
      <c r="Q1612" s="300"/>
      <c r="R1612" s="336"/>
      <c r="S1612" s="301"/>
      <c r="T1612" s="301"/>
      <c r="U1612" s="336"/>
      <c r="V1612" s="354"/>
      <c r="W1612" s="355"/>
      <c r="X1612" s="349"/>
      <c r="Y1612" s="313" t="str">
        <f>IF(ISBLANK(X1612),"",IFERROR(IF(VLOOKUP(A1612,'Np PL4 Stock'!A:J,10,FALSE)="Np4",X1612-VLOOKUP(A1612,'Np PL4 Stock'!A:E,5,FALSE),X1612-1-VLOOKUP(A1612,'Np PL4 Stock'!A:E,5,FALSE)),""))</f>
        <v/>
      </c>
      <c r="Z1612" s="325"/>
      <c r="AA1612" s="315"/>
      <c r="AB1612" s="316"/>
      <c r="AC1612" s="317" t="str">
        <f>IF(ISBLANK(AB1612),"",IFERROR(IF(VLOOKUP(A1612,'Np PL4 Stock'!A:J,10,FALSE)="Np4",AB1612-VLOOKUP(A1612,'Np PL4 Stock'!A:E,5,FALSE),AB1612-1-VLOOKUP(A1612,'Np PL4 Stock'!A:E,5,FALSE)),""))</f>
        <v/>
      </c>
      <c r="AD1612" s="290"/>
      <c r="AE1612" s="300"/>
      <c r="AF1612" s="323"/>
      <c r="AG1612" s="335"/>
      <c r="AH1612" s="336"/>
      <c r="AI1612" s="335"/>
      <c r="AJ1612" s="326"/>
      <c r="AK1612" s="334"/>
    </row>
    <row r="1613" spans="1:37">
      <c r="A1613" s="280" t="str">
        <f t="shared" si="53"/>
        <v/>
      </c>
      <c r="B1613" s="281"/>
      <c r="C1613" s="282"/>
      <c r="D1613" s="282"/>
      <c r="E1613" s="243"/>
      <c r="F1613" s="244"/>
      <c r="G1613" s="243"/>
      <c r="H1613" s="283" t="str">
        <f>IF(ISBLANK(F1613),"",IFERROR(VLOOKUP(A1613,'Np PL4 Stock'!$A:$U,20,FALSE),""))</f>
        <v/>
      </c>
      <c r="J1613" s="283" t="str">
        <f>IF(ISBLANK(F1613),"",VLOOKUP(LEFT(A1613,5),Unit!A:B,2,FALSE))</f>
        <v/>
      </c>
      <c r="K1613" s="243"/>
      <c r="L1613" s="243"/>
      <c r="M1613" s="291" t="str">
        <f t="shared" si="54"/>
        <v/>
      </c>
      <c r="N1613" s="292" t="str">
        <f>IF(ISBLANK(D1613),"",IFERROR(IF(VLOOKUP(A1613,'Np PL4 Stock'!A:J,10,FALSE)="Np4",D1613-VLOOKUP(A1613,'Np PL4 Stock'!A:E,5,FALSE),D1613-1-VLOOKUP(A1613,'Np PL4 Stock'!A:E,5,FALSE)),""))</f>
        <v/>
      </c>
      <c r="O1613" s="345"/>
      <c r="P1613" s="290"/>
      <c r="Q1613" s="300"/>
      <c r="R1613" s="336"/>
      <c r="S1613" s="301"/>
      <c r="T1613" s="301"/>
      <c r="U1613" s="336"/>
      <c r="V1613" s="354"/>
      <c r="W1613" s="355"/>
      <c r="X1613" s="349"/>
      <c r="Y1613" s="313" t="str">
        <f>IF(ISBLANK(X1613),"",IFERROR(IF(VLOOKUP(A1613,'Np PL4 Stock'!A:J,10,FALSE)="Np4",X1613-VLOOKUP(A1613,'Np PL4 Stock'!A:E,5,FALSE),X1613-1-VLOOKUP(A1613,'Np PL4 Stock'!A:E,5,FALSE)),""))</f>
        <v/>
      </c>
      <c r="Z1613" s="325"/>
      <c r="AA1613" s="315"/>
      <c r="AB1613" s="316"/>
      <c r="AC1613" s="317" t="str">
        <f>IF(ISBLANK(AB1613),"",IFERROR(IF(VLOOKUP(A1613,'Np PL4 Stock'!A:J,10,FALSE)="Np4",AB1613-VLOOKUP(A1613,'Np PL4 Stock'!A:E,5,FALSE),AB1613-1-VLOOKUP(A1613,'Np PL4 Stock'!A:E,5,FALSE)),""))</f>
        <v/>
      </c>
      <c r="AD1613" s="290"/>
      <c r="AE1613" s="300"/>
      <c r="AF1613" s="323"/>
      <c r="AG1613" s="335"/>
      <c r="AH1613" s="336"/>
      <c r="AI1613" s="335"/>
      <c r="AJ1613" s="326"/>
      <c r="AK1613" s="334"/>
    </row>
    <row r="1614" spans="1:37">
      <c r="A1614" s="280" t="str">
        <f t="shared" si="53"/>
        <v/>
      </c>
      <c r="B1614" s="281"/>
      <c r="C1614" s="282"/>
      <c r="D1614" s="282"/>
      <c r="E1614" s="243"/>
      <c r="F1614" s="244"/>
      <c r="G1614" s="243"/>
      <c r="H1614" s="283" t="str">
        <f>IF(ISBLANK(F1614),"",IFERROR(VLOOKUP(A1614,'Np PL4 Stock'!$A:$U,20,FALSE),""))</f>
        <v/>
      </c>
      <c r="J1614" s="283" t="str">
        <f>IF(ISBLANK(F1614),"",VLOOKUP(LEFT(A1614,5),Unit!A:B,2,FALSE))</f>
        <v/>
      </c>
      <c r="K1614" s="243"/>
      <c r="L1614" s="243"/>
      <c r="M1614" s="291" t="str">
        <f t="shared" si="54"/>
        <v/>
      </c>
      <c r="N1614" s="292" t="str">
        <f>IF(ISBLANK(D1614),"",IFERROR(IF(VLOOKUP(A1614,'Np PL4 Stock'!A:J,10,FALSE)="Np4",D1614-VLOOKUP(A1614,'Np PL4 Stock'!A:E,5,FALSE),D1614-1-VLOOKUP(A1614,'Np PL4 Stock'!A:E,5,FALSE)),""))</f>
        <v/>
      </c>
      <c r="O1614" s="345"/>
      <c r="P1614" s="290"/>
      <c r="Q1614" s="300"/>
      <c r="R1614" s="336"/>
      <c r="S1614" s="301"/>
      <c r="T1614" s="301"/>
      <c r="U1614" s="336"/>
      <c r="V1614" s="354"/>
      <c r="W1614" s="355"/>
      <c r="X1614" s="349"/>
      <c r="Y1614" s="313" t="str">
        <f>IF(ISBLANK(X1614),"",IFERROR(IF(VLOOKUP(A1614,'Np PL4 Stock'!A:J,10,FALSE)="Np4",X1614-VLOOKUP(A1614,'Np PL4 Stock'!A:E,5,FALSE),X1614-1-VLOOKUP(A1614,'Np PL4 Stock'!A:E,5,FALSE)),""))</f>
        <v/>
      </c>
      <c r="Z1614" s="325"/>
      <c r="AA1614" s="315"/>
      <c r="AB1614" s="316"/>
      <c r="AC1614" s="317" t="str">
        <f>IF(ISBLANK(AB1614),"",IFERROR(IF(VLOOKUP(A1614,'Np PL4 Stock'!A:J,10,FALSE)="Np4",AB1614-VLOOKUP(A1614,'Np PL4 Stock'!A:E,5,FALSE),AB1614-1-VLOOKUP(A1614,'Np PL4 Stock'!A:E,5,FALSE)),""))</f>
        <v/>
      </c>
      <c r="AD1614" s="290"/>
      <c r="AE1614" s="300"/>
      <c r="AF1614" s="323"/>
      <c r="AG1614" s="335"/>
      <c r="AH1614" s="336"/>
      <c r="AI1614" s="335"/>
      <c r="AJ1614" s="326"/>
      <c r="AK1614" s="334"/>
    </row>
    <row r="1615" spans="1:37">
      <c r="A1615" s="280" t="str">
        <f t="shared" si="53"/>
        <v/>
      </c>
      <c r="B1615" s="281"/>
      <c r="C1615" s="282"/>
      <c r="D1615" s="282"/>
      <c r="E1615" s="243"/>
      <c r="F1615" s="244"/>
      <c r="G1615" s="243"/>
      <c r="H1615" s="283" t="str">
        <f>IF(ISBLANK(F1615),"",IFERROR(VLOOKUP(A1615,'Np PL4 Stock'!$A:$U,20,FALSE),""))</f>
        <v/>
      </c>
      <c r="J1615" s="283" t="str">
        <f>IF(ISBLANK(F1615),"",VLOOKUP(LEFT(A1615,5),Unit!A:B,2,FALSE))</f>
        <v/>
      </c>
      <c r="K1615" s="243"/>
      <c r="L1615" s="243"/>
      <c r="M1615" s="291" t="str">
        <f t="shared" si="54"/>
        <v/>
      </c>
      <c r="N1615" s="292" t="str">
        <f>IF(ISBLANK(D1615),"",IFERROR(IF(VLOOKUP(A1615,'Np PL4 Stock'!A:J,10,FALSE)="Np4",D1615-VLOOKUP(A1615,'Np PL4 Stock'!A:E,5,FALSE),D1615-1-VLOOKUP(A1615,'Np PL4 Stock'!A:E,5,FALSE)),""))</f>
        <v/>
      </c>
      <c r="O1615" s="345"/>
      <c r="P1615" s="290"/>
      <c r="Q1615" s="300"/>
      <c r="R1615" s="336"/>
      <c r="S1615" s="301"/>
      <c r="T1615" s="301"/>
      <c r="U1615" s="336"/>
      <c r="V1615" s="354"/>
      <c r="W1615" s="355"/>
      <c r="X1615" s="349"/>
      <c r="Y1615" s="313" t="str">
        <f>IF(ISBLANK(X1615),"",IFERROR(IF(VLOOKUP(A1615,'Np PL4 Stock'!A:J,10,FALSE)="Np4",X1615-VLOOKUP(A1615,'Np PL4 Stock'!A:E,5,FALSE),X1615-1-VLOOKUP(A1615,'Np PL4 Stock'!A:E,5,FALSE)),""))</f>
        <v/>
      </c>
      <c r="Z1615" s="325"/>
      <c r="AA1615" s="315"/>
      <c r="AB1615" s="316"/>
      <c r="AC1615" s="317" t="str">
        <f>IF(ISBLANK(AB1615),"",IFERROR(IF(VLOOKUP(A1615,'Np PL4 Stock'!A:J,10,FALSE)="Np4",AB1615-VLOOKUP(A1615,'Np PL4 Stock'!A:E,5,FALSE),AB1615-1-VLOOKUP(A1615,'Np PL4 Stock'!A:E,5,FALSE)),""))</f>
        <v/>
      </c>
      <c r="AD1615" s="290"/>
      <c r="AE1615" s="300"/>
      <c r="AF1615" s="323"/>
      <c r="AG1615" s="335"/>
      <c r="AH1615" s="336"/>
      <c r="AI1615" s="335"/>
      <c r="AJ1615" s="326"/>
      <c r="AK1615" s="334"/>
    </row>
    <row r="1616" spans="1:37">
      <c r="A1616" s="280" t="str">
        <f t="shared" si="53"/>
        <v/>
      </c>
      <c r="B1616" s="281"/>
      <c r="C1616" s="282"/>
      <c r="D1616" s="282"/>
      <c r="E1616" s="243"/>
      <c r="F1616" s="244"/>
      <c r="G1616" s="243"/>
      <c r="H1616" s="283" t="str">
        <f>IF(ISBLANK(F1616),"",IFERROR(VLOOKUP(A1616,'Np PL4 Stock'!$A:$U,20,FALSE),""))</f>
        <v/>
      </c>
      <c r="J1616" s="283" t="str">
        <f>IF(ISBLANK(F1616),"",VLOOKUP(LEFT(A1616,5),Unit!A:B,2,FALSE))</f>
        <v/>
      </c>
      <c r="K1616" s="243"/>
      <c r="L1616" s="243"/>
      <c r="M1616" s="291" t="str">
        <f t="shared" si="54"/>
        <v/>
      </c>
      <c r="N1616" s="292" t="str">
        <f>IF(ISBLANK(D1616),"",IFERROR(IF(VLOOKUP(A1616,'Np PL4 Stock'!A:J,10,FALSE)="Np4",D1616-VLOOKUP(A1616,'Np PL4 Stock'!A:E,5,FALSE),D1616-1-VLOOKUP(A1616,'Np PL4 Stock'!A:E,5,FALSE)),""))</f>
        <v/>
      </c>
      <c r="O1616" s="345"/>
      <c r="P1616" s="290"/>
      <c r="Q1616" s="300"/>
      <c r="R1616" s="336"/>
      <c r="S1616" s="301"/>
      <c r="T1616" s="301"/>
      <c r="U1616" s="336"/>
      <c r="V1616" s="354"/>
      <c r="W1616" s="355"/>
      <c r="X1616" s="349"/>
      <c r="Y1616" s="313" t="str">
        <f>IF(ISBLANK(X1616),"",IFERROR(IF(VLOOKUP(A1616,'Np PL4 Stock'!A:J,10,FALSE)="Np4",X1616-VLOOKUP(A1616,'Np PL4 Stock'!A:E,5,FALSE),X1616-1-VLOOKUP(A1616,'Np PL4 Stock'!A:E,5,FALSE)),""))</f>
        <v/>
      </c>
      <c r="Z1616" s="325"/>
      <c r="AA1616" s="315"/>
      <c r="AB1616" s="316"/>
      <c r="AC1616" s="317" t="str">
        <f>IF(ISBLANK(AB1616),"",IFERROR(IF(VLOOKUP(A1616,'Np PL4 Stock'!A:J,10,FALSE)="Np4",AB1616-VLOOKUP(A1616,'Np PL4 Stock'!A:E,5,FALSE),AB1616-1-VLOOKUP(A1616,'Np PL4 Stock'!A:E,5,FALSE)),""))</f>
        <v/>
      </c>
      <c r="AD1616" s="290"/>
      <c r="AE1616" s="300"/>
      <c r="AF1616" s="323"/>
      <c r="AG1616" s="335"/>
      <c r="AH1616" s="336"/>
      <c r="AI1616" s="335"/>
      <c r="AJ1616" s="326"/>
      <c r="AK1616" s="334"/>
    </row>
    <row r="1617" spans="1:37">
      <c r="A1617" s="280" t="str">
        <f t="shared" si="53"/>
        <v/>
      </c>
      <c r="B1617" s="281"/>
      <c r="C1617" s="282"/>
      <c r="D1617" s="282"/>
      <c r="E1617" s="243"/>
      <c r="F1617" s="244"/>
      <c r="G1617" s="243"/>
      <c r="H1617" s="283" t="str">
        <f>IF(ISBLANK(F1617),"",IFERROR(VLOOKUP(A1617,'Np PL4 Stock'!$A:$U,20,FALSE),""))</f>
        <v/>
      </c>
      <c r="J1617" s="283" t="str">
        <f>IF(ISBLANK(F1617),"",VLOOKUP(LEFT(A1617,5),Unit!A:B,2,FALSE))</f>
        <v/>
      </c>
      <c r="K1617" s="243"/>
      <c r="L1617" s="243"/>
      <c r="M1617" s="291" t="str">
        <f t="shared" si="54"/>
        <v/>
      </c>
      <c r="N1617" s="292" t="str">
        <f>IF(ISBLANK(D1617),"",IFERROR(IF(VLOOKUP(A1617,'Np PL4 Stock'!A:J,10,FALSE)="Np4",D1617-VLOOKUP(A1617,'Np PL4 Stock'!A:E,5,FALSE),D1617-1-VLOOKUP(A1617,'Np PL4 Stock'!A:E,5,FALSE)),""))</f>
        <v/>
      </c>
      <c r="O1617" s="345"/>
      <c r="P1617" s="290"/>
      <c r="Q1617" s="300"/>
      <c r="R1617" s="336"/>
      <c r="S1617" s="301"/>
      <c r="T1617" s="301"/>
      <c r="U1617" s="336"/>
      <c r="V1617" s="354"/>
      <c r="W1617" s="355"/>
      <c r="X1617" s="349"/>
      <c r="Y1617" s="313" t="str">
        <f>IF(ISBLANK(X1617),"",IFERROR(IF(VLOOKUP(A1617,'Np PL4 Stock'!A:J,10,FALSE)="Np4",X1617-VLOOKUP(A1617,'Np PL4 Stock'!A:E,5,FALSE),X1617-1-VLOOKUP(A1617,'Np PL4 Stock'!A:E,5,FALSE)),""))</f>
        <v/>
      </c>
      <c r="Z1617" s="325"/>
      <c r="AA1617" s="315"/>
      <c r="AB1617" s="316"/>
      <c r="AC1617" s="317" t="str">
        <f>IF(ISBLANK(AB1617),"",IFERROR(IF(VLOOKUP(A1617,'Np PL4 Stock'!A:J,10,FALSE)="Np4",AB1617-VLOOKUP(A1617,'Np PL4 Stock'!A:E,5,FALSE),AB1617-1-VLOOKUP(A1617,'Np PL4 Stock'!A:E,5,FALSE)),""))</f>
        <v/>
      </c>
      <c r="AD1617" s="290"/>
      <c r="AE1617" s="300"/>
      <c r="AF1617" s="323"/>
      <c r="AG1617" s="335"/>
      <c r="AH1617" s="336"/>
      <c r="AI1617" s="335"/>
      <c r="AJ1617" s="326"/>
      <c r="AK1617" s="334"/>
    </row>
    <row r="1618" spans="1:37">
      <c r="A1618" s="280" t="str">
        <f t="shared" si="53"/>
        <v/>
      </c>
      <c r="B1618" s="281"/>
      <c r="C1618" s="282"/>
      <c r="D1618" s="282"/>
      <c r="E1618" s="243"/>
      <c r="F1618" s="244"/>
      <c r="G1618" s="243"/>
      <c r="H1618" s="283" t="str">
        <f>IF(ISBLANK(F1618),"",IFERROR(VLOOKUP(A1618,'Np PL4 Stock'!$A:$U,20,FALSE),""))</f>
        <v/>
      </c>
      <c r="J1618" s="283" t="str">
        <f>IF(ISBLANK(F1618),"",VLOOKUP(LEFT(A1618,5),Unit!A:B,2,FALSE))</f>
        <v/>
      </c>
      <c r="K1618" s="243"/>
      <c r="L1618" s="243"/>
      <c r="M1618" s="291" t="str">
        <f t="shared" si="54"/>
        <v/>
      </c>
      <c r="N1618" s="292" t="str">
        <f>IF(ISBLANK(D1618),"",IFERROR(IF(VLOOKUP(A1618,'Np PL4 Stock'!A:J,10,FALSE)="Np4",D1618-VLOOKUP(A1618,'Np PL4 Stock'!A:E,5,FALSE),D1618-1-VLOOKUP(A1618,'Np PL4 Stock'!A:E,5,FALSE)),""))</f>
        <v/>
      </c>
      <c r="O1618" s="345"/>
      <c r="P1618" s="290"/>
      <c r="Q1618" s="300"/>
      <c r="R1618" s="336"/>
      <c r="S1618" s="301"/>
      <c r="T1618" s="301"/>
      <c r="U1618" s="336"/>
      <c r="V1618" s="354"/>
      <c r="W1618" s="355"/>
      <c r="X1618" s="349"/>
      <c r="Y1618" s="313" t="str">
        <f>IF(ISBLANK(X1618),"",IFERROR(IF(VLOOKUP(A1618,'Np PL4 Stock'!A:J,10,FALSE)="Np4",X1618-VLOOKUP(A1618,'Np PL4 Stock'!A:E,5,FALSE),X1618-1-VLOOKUP(A1618,'Np PL4 Stock'!A:E,5,FALSE)),""))</f>
        <v/>
      </c>
      <c r="Z1618" s="325"/>
      <c r="AA1618" s="315"/>
      <c r="AB1618" s="316"/>
      <c r="AC1618" s="317" t="str">
        <f>IF(ISBLANK(AB1618),"",IFERROR(IF(VLOOKUP(A1618,'Np PL4 Stock'!A:J,10,FALSE)="Np4",AB1618-VLOOKUP(A1618,'Np PL4 Stock'!A:E,5,FALSE),AB1618-1-VLOOKUP(A1618,'Np PL4 Stock'!A:E,5,FALSE)),""))</f>
        <v/>
      </c>
      <c r="AD1618" s="290"/>
      <c r="AE1618" s="300"/>
      <c r="AF1618" s="323"/>
      <c r="AG1618" s="335"/>
      <c r="AH1618" s="336"/>
      <c r="AI1618" s="335"/>
      <c r="AJ1618" s="326"/>
      <c r="AK1618" s="334"/>
    </row>
    <row r="1619" spans="1:37">
      <c r="A1619" s="280" t="str">
        <f t="shared" si="53"/>
        <v/>
      </c>
      <c r="B1619" s="281"/>
      <c r="C1619" s="282"/>
      <c r="D1619" s="282"/>
      <c r="E1619" s="243"/>
      <c r="F1619" s="244"/>
      <c r="G1619" s="243"/>
      <c r="H1619" s="283" t="str">
        <f>IF(ISBLANK(F1619),"",IFERROR(VLOOKUP(A1619,'Np PL4 Stock'!$A:$U,20,FALSE),""))</f>
        <v/>
      </c>
      <c r="J1619" s="283" t="str">
        <f>IF(ISBLANK(F1619),"",VLOOKUP(LEFT(A1619,5),Unit!A:B,2,FALSE))</f>
        <v/>
      </c>
      <c r="K1619" s="243"/>
      <c r="L1619" s="243"/>
      <c r="M1619" s="291" t="str">
        <f t="shared" si="54"/>
        <v/>
      </c>
      <c r="N1619" s="292" t="str">
        <f>IF(ISBLANK(D1619),"",IFERROR(IF(VLOOKUP(A1619,'Np PL4 Stock'!A:J,10,FALSE)="Np4",D1619-VLOOKUP(A1619,'Np PL4 Stock'!A:E,5,FALSE),D1619-1-VLOOKUP(A1619,'Np PL4 Stock'!A:E,5,FALSE)),""))</f>
        <v/>
      </c>
      <c r="O1619" s="345"/>
      <c r="P1619" s="290"/>
      <c r="Q1619" s="300"/>
      <c r="R1619" s="336"/>
      <c r="S1619" s="301"/>
      <c r="T1619" s="301"/>
      <c r="U1619" s="336"/>
      <c r="V1619" s="354"/>
      <c r="W1619" s="355"/>
      <c r="X1619" s="349"/>
      <c r="Y1619" s="313" t="str">
        <f>IF(ISBLANK(X1619),"",IFERROR(IF(VLOOKUP(A1619,'Np PL4 Stock'!A:J,10,FALSE)="Np4",X1619-VLOOKUP(A1619,'Np PL4 Stock'!A:E,5,FALSE),X1619-1-VLOOKUP(A1619,'Np PL4 Stock'!A:E,5,FALSE)),""))</f>
        <v/>
      </c>
      <c r="Z1619" s="325"/>
      <c r="AA1619" s="315"/>
      <c r="AB1619" s="316"/>
      <c r="AC1619" s="317" t="str">
        <f>IF(ISBLANK(AB1619),"",IFERROR(IF(VLOOKUP(A1619,'Np PL4 Stock'!A:J,10,FALSE)="Np4",AB1619-VLOOKUP(A1619,'Np PL4 Stock'!A:E,5,FALSE),AB1619-1-VLOOKUP(A1619,'Np PL4 Stock'!A:E,5,FALSE)),""))</f>
        <v/>
      </c>
      <c r="AD1619" s="290"/>
      <c r="AE1619" s="300"/>
      <c r="AF1619" s="323"/>
      <c r="AG1619" s="335"/>
      <c r="AH1619" s="336"/>
      <c r="AI1619" s="335"/>
      <c r="AJ1619" s="326"/>
      <c r="AK1619" s="334"/>
    </row>
    <row r="1620" spans="1:37">
      <c r="A1620" s="280" t="str">
        <f t="shared" si="53"/>
        <v/>
      </c>
      <c r="B1620" s="281"/>
      <c r="C1620" s="282"/>
      <c r="D1620" s="282"/>
      <c r="E1620" s="243"/>
      <c r="F1620" s="244"/>
      <c r="G1620" s="243"/>
      <c r="H1620" s="283" t="str">
        <f>IF(ISBLANK(F1620),"",IFERROR(VLOOKUP(A1620,'Np PL4 Stock'!$A:$U,20,FALSE),""))</f>
        <v/>
      </c>
      <c r="J1620" s="283" t="str">
        <f>IF(ISBLANK(F1620),"",VLOOKUP(LEFT(A1620,5),Unit!A:B,2,FALSE))</f>
        <v/>
      </c>
      <c r="K1620" s="243"/>
      <c r="L1620" s="243"/>
      <c r="M1620" s="291" t="str">
        <f t="shared" si="54"/>
        <v/>
      </c>
      <c r="N1620" s="292" t="str">
        <f>IF(ISBLANK(D1620),"",IFERROR(IF(VLOOKUP(A1620,'Np PL4 Stock'!A:J,10,FALSE)="Np4",D1620-VLOOKUP(A1620,'Np PL4 Stock'!A:E,5,FALSE),D1620-1-VLOOKUP(A1620,'Np PL4 Stock'!A:E,5,FALSE)),""))</f>
        <v/>
      </c>
      <c r="O1620" s="345"/>
      <c r="P1620" s="290"/>
      <c r="Q1620" s="300"/>
      <c r="R1620" s="336"/>
      <c r="S1620" s="301"/>
      <c r="T1620" s="301"/>
      <c r="U1620" s="336"/>
      <c r="V1620" s="354"/>
      <c r="W1620" s="355"/>
      <c r="X1620" s="349"/>
      <c r="Y1620" s="313" t="str">
        <f>IF(ISBLANK(X1620),"",IFERROR(IF(VLOOKUP(A1620,'Np PL4 Stock'!A:J,10,FALSE)="Np4",X1620-VLOOKUP(A1620,'Np PL4 Stock'!A:E,5,FALSE),X1620-1-VLOOKUP(A1620,'Np PL4 Stock'!A:E,5,FALSE)),""))</f>
        <v/>
      </c>
      <c r="Z1620" s="325"/>
      <c r="AA1620" s="315"/>
      <c r="AB1620" s="316"/>
      <c r="AC1620" s="317" t="str">
        <f>IF(ISBLANK(AB1620),"",IFERROR(IF(VLOOKUP(A1620,'Np PL4 Stock'!A:J,10,FALSE)="Np4",AB1620-VLOOKUP(A1620,'Np PL4 Stock'!A:E,5,FALSE),AB1620-1-VLOOKUP(A1620,'Np PL4 Stock'!A:E,5,FALSE)),""))</f>
        <v/>
      </c>
      <c r="AD1620" s="290"/>
      <c r="AE1620" s="300"/>
      <c r="AF1620" s="323"/>
      <c r="AG1620" s="335"/>
      <c r="AH1620" s="336"/>
      <c r="AI1620" s="335"/>
      <c r="AJ1620" s="326"/>
      <c r="AK1620" s="334"/>
    </row>
    <row r="1621" spans="1:37">
      <c r="A1621" s="280" t="str">
        <f t="shared" si="53"/>
        <v/>
      </c>
      <c r="B1621" s="281"/>
      <c r="C1621" s="282"/>
      <c r="D1621" s="282"/>
      <c r="E1621" s="243"/>
      <c r="F1621" s="244"/>
      <c r="G1621" s="243"/>
      <c r="H1621" s="283" t="str">
        <f>IF(ISBLANK(F1621),"",IFERROR(VLOOKUP(A1621,'Np PL4 Stock'!$A:$U,20,FALSE),""))</f>
        <v/>
      </c>
      <c r="J1621" s="283" t="str">
        <f>IF(ISBLANK(F1621),"",VLOOKUP(LEFT(A1621,5),Unit!A:B,2,FALSE))</f>
        <v/>
      </c>
      <c r="K1621" s="243"/>
      <c r="L1621" s="243"/>
      <c r="M1621" s="291" t="str">
        <f t="shared" si="54"/>
        <v/>
      </c>
      <c r="N1621" s="292" t="str">
        <f>IF(ISBLANK(D1621),"",IFERROR(IF(VLOOKUP(A1621,'Np PL4 Stock'!A:J,10,FALSE)="Np4",D1621-VLOOKUP(A1621,'Np PL4 Stock'!A:E,5,FALSE),D1621-1-VLOOKUP(A1621,'Np PL4 Stock'!A:E,5,FALSE)),""))</f>
        <v/>
      </c>
      <c r="O1621" s="345"/>
      <c r="P1621" s="290"/>
      <c r="Q1621" s="300"/>
      <c r="R1621" s="336"/>
      <c r="S1621" s="301"/>
      <c r="T1621" s="301"/>
      <c r="U1621" s="336"/>
      <c r="V1621" s="354"/>
      <c r="W1621" s="355"/>
      <c r="X1621" s="349"/>
      <c r="Y1621" s="313" t="str">
        <f>IF(ISBLANK(X1621),"",IFERROR(IF(VLOOKUP(A1621,'Np PL4 Stock'!A:J,10,FALSE)="Np4",X1621-VLOOKUP(A1621,'Np PL4 Stock'!A:E,5,FALSE),X1621-1-VLOOKUP(A1621,'Np PL4 Stock'!A:E,5,FALSE)),""))</f>
        <v/>
      </c>
      <c r="Z1621" s="325"/>
      <c r="AA1621" s="315"/>
      <c r="AB1621" s="316"/>
      <c r="AC1621" s="317" t="str">
        <f>IF(ISBLANK(AB1621),"",IFERROR(IF(VLOOKUP(A1621,'Np PL4 Stock'!A:J,10,FALSE)="Np4",AB1621-VLOOKUP(A1621,'Np PL4 Stock'!A:E,5,FALSE),AB1621-1-VLOOKUP(A1621,'Np PL4 Stock'!A:E,5,FALSE)),""))</f>
        <v/>
      </c>
      <c r="AD1621" s="290"/>
      <c r="AE1621" s="300"/>
      <c r="AF1621" s="323"/>
      <c r="AG1621" s="335"/>
      <c r="AH1621" s="336"/>
      <c r="AI1621" s="335"/>
      <c r="AJ1621" s="326"/>
      <c r="AK1621" s="334"/>
    </row>
    <row r="1622" spans="1:37">
      <c r="A1622" s="280" t="str">
        <f t="shared" si="53"/>
        <v/>
      </c>
      <c r="B1622" s="281"/>
      <c r="C1622" s="282"/>
      <c r="D1622" s="282"/>
      <c r="E1622" s="243"/>
      <c r="F1622" s="244"/>
      <c r="G1622" s="243"/>
      <c r="H1622" s="283" t="str">
        <f>IF(ISBLANK(F1622),"",IFERROR(VLOOKUP(A1622,'Np PL4 Stock'!$A:$U,20,FALSE),""))</f>
        <v/>
      </c>
      <c r="J1622" s="283" t="str">
        <f>IF(ISBLANK(F1622),"",VLOOKUP(LEFT(A1622,5),Unit!A:B,2,FALSE))</f>
        <v/>
      </c>
      <c r="K1622" s="243"/>
      <c r="L1622" s="243"/>
      <c r="M1622" s="291" t="str">
        <f t="shared" si="54"/>
        <v/>
      </c>
      <c r="N1622" s="292" t="str">
        <f>IF(ISBLANK(D1622),"",IFERROR(IF(VLOOKUP(A1622,'Np PL4 Stock'!A:J,10,FALSE)="Np4",D1622-VLOOKUP(A1622,'Np PL4 Stock'!A:E,5,FALSE),D1622-1-VLOOKUP(A1622,'Np PL4 Stock'!A:E,5,FALSE)),""))</f>
        <v/>
      </c>
      <c r="O1622" s="345"/>
      <c r="P1622" s="290"/>
      <c r="Q1622" s="300"/>
      <c r="R1622" s="336"/>
      <c r="S1622" s="301"/>
      <c r="T1622" s="301"/>
      <c r="U1622" s="336"/>
      <c r="V1622" s="354"/>
      <c r="W1622" s="355"/>
      <c r="X1622" s="349"/>
      <c r="Y1622" s="313" t="str">
        <f>IF(ISBLANK(X1622),"",IFERROR(IF(VLOOKUP(A1622,'Np PL4 Stock'!A:J,10,FALSE)="Np4",X1622-VLOOKUP(A1622,'Np PL4 Stock'!A:E,5,FALSE),X1622-1-VLOOKUP(A1622,'Np PL4 Stock'!A:E,5,FALSE)),""))</f>
        <v/>
      </c>
      <c r="Z1622" s="325"/>
      <c r="AA1622" s="315"/>
      <c r="AB1622" s="316"/>
      <c r="AC1622" s="317" t="str">
        <f>IF(ISBLANK(AB1622),"",IFERROR(IF(VLOOKUP(A1622,'Np PL4 Stock'!A:J,10,FALSE)="Np4",AB1622-VLOOKUP(A1622,'Np PL4 Stock'!A:E,5,FALSE),AB1622-1-VLOOKUP(A1622,'Np PL4 Stock'!A:E,5,FALSE)),""))</f>
        <v/>
      </c>
      <c r="AD1622" s="290"/>
      <c r="AE1622" s="300"/>
      <c r="AF1622" s="323"/>
      <c r="AG1622" s="335"/>
      <c r="AH1622" s="336"/>
      <c r="AI1622" s="335"/>
      <c r="AJ1622" s="326"/>
      <c r="AK1622" s="334"/>
    </row>
    <row r="1623" spans="1:37">
      <c r="A1623" s="280" t="str">
        <f t="shared" si="53"/>
        <v/>
      </c>
      <c r="B1623" s="281"/>
      <c r="C1623" s="282"/>
      <c r="D1623" s="282"/>
      <c r="E1623" s="243"/>
      <c r="F1623" s="244"/>
      <c r="G1623" s="243"/>
      <c r="H1623" s="283" t="str">
        <f>IF(ISBLANK(F1623),"",IFERROR(VLOOKUP(A1623,'Np PL4 Stock'!$A:$U,20,FALSE),""))</f>
        <v/>
      </c>
      <c r="J1623" s="283" t="str">
        <f>IF(ISBLANK(F1623),"",VLOOKUP(LEFT(A1623,5),Unit!A:B,2,FALSE))</f>
        <v/>
      </c>
      <c r="K1623" s="243"/>
      <c r="L1623" s="243"/>
      <c r="M1623" s="291" t="str">
        <f t="shared" si="54"/>
        <v/>
      </c>
      <c r="N1623" s="292" t="str">
        <f>IF(ISBLANK(D1623),"",IFERROR(IF(VLOOKUP(A1623,'Np PL4 Stock'!A:J,10,FALSE)="Np4",D1623-VLOOKUP(A1623,'Np PL4 Stock'!A:E,5,FALSE),D1623-1-VLOOKUP(A1623,'Np PL4 Stock'!A:E,5,FALSE)),""))</f>
        <v/>
      </c>
      <c r="O1623" s="345"/>
      <c r="P1623" s="290"/>
      <c r="Q1623" s="300"/>
      <c r="R1623" s="336"/>
      <c r="S1623" s="301"/>
      <c r="T1623" s="301"/>
      <c r="U1623" s="336"/>
      <c r="V1623" s="354"/>
      <c r="W1623" s="355"/>
      <c r="X1623" s="349"/>
      <c r="Y1623" s="313" t="str">
        <f>IF(ISBLANK(X1623),"",IFERROR(IF(VLOOKUP(A1623,'Np PL4 Stock'!A:J,10,FALSE)="Np4",X1623-VLOOKUP(A1623,'Np PL4 Stock'!A:E,5,FALSE),X1623-1-VLOOKUP(A1623,'Np PL4 Stock'!A:E,5,FALSE)),""))</f>
        <v/>
      </c>
      <c r="Z1623" s="325"/>
      <c r="AA1623" s="315"/>
      <c r="AB1623" s="316"/>
      <c r="AC1623" s="317" t="str">
        <f>IF(ISBLANK(AB1623),"",IFERROR(IF(VLOOKUP(A1623,'Np PL4 Stock'!A:J,10,FALSE)="Np4",AB1623-VLOOKUP(A1623,'Np PL4 Stock'!A:E,5,FALSE),AB1623-1-VLOOKUP(A1623,'Np PL4 Stock'!A:E,5,FALSE)),""))</f>
        <v/>
      </c>
      <c r="AD1623" s="290"/>
      <c r="AE1623" s="300"/>
      <c r="AF1623" s="323"/>
      <c r="AG1623" s="335"/>
      <c r="AH1623" s="336"/>
      <c r="AI1623" s="335"/>
      <c r="AJ1623" s="326"/>
      <c r="AK1623" s="334"/>
    </row>
    <row r="1624" spans="1:37">
      <c r="A1624" s="280" t="str">
        <f t="shared" si="53"/>
        <v/>
      </c>
      <c r="B1624" s="281"/>
      <c r="C1624" s="282"/>
      <c r="D1624" s="282"/>
      <c r="E1624" s="243"/>
      <c r="F1624" s="244"/>
      <c r="G1624" s="243"/>
      <c r="H1624" s="283" t="str">
        <f>IF(ISBLANK(F1624),"",IFERROR(VLOOKUP(A1624,'Np PL4 Stock'!$A:$U,20,FALSE),""))</f>
        <v/>
      </c>
      <c r="J1624" s="283" t="str">
        <f>IF(ISBLANK(F1624),"",VLOOKUP(LEFT(A1624,5),Unit!A:B,2,FALSE))</f>
        <v/>
      </c>
      <c r="K1624" s="243"/>
      <c r="L1624" s="243"/>
      <c r="M1624" s="291" t="str">
        <f t="shared" si="54"/>
        <v/>
      </c>
      <c r="N1624" s="292" t="str">
        <f>IF(ISBLANK(D1624),"",IFERROR(IF(VLOOKUP(A1624,'Np PL4 Stock'!A:J,10,FALSE)="Np4",D1624-VLOOKUP(A1624,'Np PL4 Stock'!A:E,5,FALSE),D1624-1-VLOOKUP(A1624,'Np PL4 Stock'!A:E,5,FALSE)),""))</f>
        <v/>
      </c>
      <c r="O1624" s="345"/>
      <c r="P1624" s="290"/>
      <c r="Q1624" s="300"/>
      <c r="R1624" s="336"/>
      <c r="S1624" s="301"/>
      <c r="T1624" s="301"/>
      <c r="U1624" s="336"/>
      <c r="V1624" s="354"/>
      <c r="W1624" s="355"/>
      <c r="X1624" s="349"/>
      <c r="Y1624" s="313" t="str">
        <f>IF(ISBLANK(X1624),"",IFERROR(IF(VLOOKUP(A1624,'Np PL4 Stock'!A:J,10,FALSE)="Np4",X1624-VLOOKUP(A1624,'Np PL4 Stock'!A:E,5,FALSE),X1624-1-VLOOKUP(A1624,'Np PL4 Stock'!A:E,5,FALSE)),""))</f>
        <v/>
      </c>
      <c r="Z1624" s="325"/>
      <c r="AA1624" s="315"/>
      <c r="AB1624" s="316"/>
      <c r="AC1624" s="317" t="str">
        <f>IF(ISBLANK(AB1624),"",IFERROR(IF(VLOOKUP(A1624,'Np PL4 Stock'!A:J,10,FALSE)="Np4",AB1624-VLOOKUP(A1624,'Np PL4 Stock'!A:E,5,FALSE),AB1624-1-VLOOKUP(A1624,'Np PL4 Stock'!A:E,5,FALSE)),""))</f>
        <v/>
      </c>
      <c r="AD1624" s="290"/>
      <c r="AE1624" s="300"/>
      <c r="AF1624" s="323"/>
      <c r="AG1624" s="335"/>
      <c r="AH1624" s="336"/>
      <c r="AI1624" s="335"/>
      <c r="AJ1624" s="326"/>
      <c r="AK1624" s="334"/>
    </row>
    <row r="1625" spans="1:37">
      <c r="A1625" s="280" t="str">
        <f t="shared" si="53"/>
        <v/>
      </c>
      <c r="B1625" s="281"/>
      <c r="C1625" s="282"/>
      <c r="D1625" s="282"/>
      <c r="E1625" s="243"/>
      <c r="F1625" s="244"/>
      <c r="G1625" s="243"/>
      <c r="H1625" s="283" t="str">
        <f>IF(ISBLANK(F1625),"",IFERROR(VLOOKUP(A1625,'Np PL4 Stock'!$A:$U,20,FALSE),""))</f>
        <v/>
      </c>
      <c r="J1625" s="283" t="str">
        <f>IF(ISBLANK(F1625),"",VLOOKUP(LEFT(A1625,5),Unit!A:B,2,FALSE))</f>
        <v/>
      </c>
      <c r="K1625" s="243"/>
      <c r="L1625" s="243"/>
      <c r="M1625" s="291" t="str">
        <f t="shared" si="54"/>
        <v/>
      </c>
      <c r="N1625" s="292" t="str">
        <f>IF(ISBLANK(D1625),"",IFERROR(IF(VLOOKUP(A1625,'Np PL4 Stock'!A:J,10,FALSE)="Np4",D1625-VLOOKUP(A1625,'Np PL4 Stock'!A:E,5,FALSE),D1625-1-VLOOKUP(A1625,'Np PL4 Stock'!A:E,5,FALSE)),""))</f>
        <v/>
      </c>
      <c r="O1625" s="345"/>
      <c r="P1625" s="290"/>
      <c r="Q1625" s="300"/>
      <c r="R1625" s="336"/>
      <c r="S1625" s="301"/>
      <c r="T1625" s="301"/>
      <c r="U1625" s="336"/>
      <c r="V1625" s="354"/>
      <c r="W1625" s="355"/>
      <c r="X1625" s="349"/>
      <c r="Y1625" s="313" t="str">
        <f>IF(ISBLANK(X1625),"",IFERROR(IF(VLOOKUP(A1625,'Np PL4 Stock'!A:J,10,FALSE)="Np4",X1625-VLOOKUP(A1625,'Np PL4 Stock'!A:E,5,FALSE),X1625-1-VLOOKUP(A1625,'Np PL4 Stock'!A:E,5,FALSE)),""))</f>
        <v/>
      </c>
      <c r="Z1625" s="325"/>
      <c r="AA1625" s="315"/>
      <c r="AB1625" s="316"/>
      <c r="AC1625" s="317" t="str">
        <f>IF(ISBLANK(AB1625),"",IFERROR(IF(VLOOKUP(A1625,'Np PL4 Stock'!A:J,10,FALSE)="Np4",AB1625-VLOOKUP(A1625,'Np PL4 Stock'!A:E,5,FALSE),AB1625-1-VLOOKUP(A1625,'Np PL4 Stock'!A:E,5,FALSE)),""))</f>
        <v/>
      </c>
      <c r="AD1625" s="290"/>
      <c r="AE1625" s="300"/>
      <c r="AF1625" s="323"/>
      <c r="AG1625" s="335"/>
      <c r="AH1625" s="336"/>
      <c r="AI1625" s="335"/>
      <c r="AJ1625" s="326"/>
      <c r="AK1625" s="334"/>
    </row>
    <row r="1626" spans="1:37">
      <c r="A1626" s="280" t="str">
        <f t="shared" si="53"/>
        <v/>
      </c>
      <c r="B1626" s="281"/>
      <c r="C1626" s="282"/>
      <c r="D1626" s="282"/>
      <c r="E1626" s="243"/>
      <c r="F1626" s="244"/>
      <c r="G1626" s="243"/>
      <c r="H1626" s="283" t="str">
        <f>IF(ISBLANK(F1626),"",IFERROR(VLOOKUP(A1626,'Np PL4 Stock'!$A:$U,20,FALSE),""))</f>
        <v/>
      </c>
      <c r="J1626" s="283" t="str">
        <f>IF(ISBLANK(F1626),"",VLOOKUP(LEFT(A1626,5),Unit!A:B,2,FALSE))</f>
        <v/>
      </c>
      <c r="K1626" s="243"/>
      <c r="L1626" s="243"/>
      <c r="M1626" s="291" t="str">
        <f t="shared" si="54"/>
        <v/>
      </c>
      <c r="N1626" s="292" t="str">
        <f>IF(ISBLANK(D1626),"",IFERROR(IF(VLOOKUP(A1626,'Np PL4 Stock'!A:J,10,FALSE)="Np4",D1626-VLOOKUP(A1626,'Np PL4 Stock'!A:E,5,FALSE),D1626-1-VLOOKUP(A1626,'Np PL4 Stock'!A:E,5,FALSE)),""))</f>
        <v/>
      </c>
      <c r="O1626" s="345"/>
      <c r="P1626" s="290"/>
      <c r="Q1626" s="300"/>
      <c r="R1626" s="336"/>
      <c r="S1626" s="301"/>
      <c r="T1626" s="301"/>
      <c r="U1626" s="336"/>
      <c r="V1626" s="354"/>
      <c r="W1626" s="355"/>
      <c r="X1626" s="349"/>
      <c r="Y1626" s="313" t="str">
        <f>IF(ISBLANK(X1626),"",IFERROR(IF(VLOOKUP(A1626,'Np PL4 Stock'!A:J,10,FALSE)="Np4",X1626-VLOOKUP(A1626,'Np PL4 Stock'!A:E,5,FALSE),X1626-1-VLOOKUP(A1626,'Np PL4 Stock'!A:E,5,FALSE)),""))</f>
        <v/>
      </c>
      <c r="Z1626" s="325"/>
      <c r="AA1626" s="315"/>
      <c r="AB1626" s="316"/>
      <c r="AC1626" s="317" t="str">
        <f>IF(ISBLANK(AB1626),"",IFERROR(IF(VLOOKUP(A1626,'Np PL4 Stock'!A:J,10,FALSE)="Np4",AB1626-VLOOKUP(A1626,'Np PL4 Stock'!A:E,5,FALSE),AB1626-1-VLOOKUP(A1626,'Np PL4 Stock'!A:E,5,FALSE)),""))</f>
        <v/>
      </c>
      <c r="AD1626" s="290"/>
      <c r="AE1626" s="300"/>
      <c r="AF1626" s="323"/>
      <c r="AG1626" s="335"/>
      <c r="AH1626" s="336"/>
      <c r="AI1626" s="335"/>
      <c r="AJ1626" s="326"/>
      <c r="AK1626" s="334"/>
    </row>
    <row r="1627" spans="1:37">
      <c r="A1627" s="280" t="str">
        <f t="shared" si="53"/>
        <v/>
      </c>
      <c r="B1627" s="281"/>
      <c r="C1627" s="282"/>
      <c r="D1627" s="282"/>
      <c r="E1627" s="243"/>
      <c r="F1627" s="244"/>
      <c r="G1627" s="243"/>
      <c r="H1627" s="283" t="str">
        <f>IF(ISBLANK(F1627),"",IFERROR(VLOOKUP(A1627,'Np PL4 Stock'!$A:$U,20,FALSE),""))</f>
        <v/>
      </c>
      <c r="J1627" s="283" t="str">
        <f>IF(ISBLANK(F1627),"",VLOOKUP(LEFT(A1627,5),Unit!A:B,2,FALSE))</f>
        <v/>
      </c>
      <c r="K1627" s="243"/>
      <c r="L1627" s="243"/>
      <c r="M1627" s="291" t="str">
        <f t="shared" si="54"/>
        <v/>
      </c>
      <c r="N1627" s="292" t="str">
        <f>IF(ISBLANK(D1627),"",IFERROR(IF(VLOOKUP(A1627,'Np PL4 Stock'!A:J,10,FALSE)="Np4",D1627-VLOOKUP(A1627,'Np PL4 Stock'!A:E,5,FALSE),D1627-1-VLOOKUP(A1627,'Np PL4 Stock'!A:E,5,FALSE)),""))</f>
        <v/>
      </c>
      <c r="O1627" s="345"/>
      <c r="P1627" s="290"/>
      <c r="Q1627" s="300"/>
      <c r="R1627" s="336"/>
      <c r="S1627" s="301"/>
      <c r="T1627" s="301"/>
      <c r="U1627" s="336"/>
      <c r="V1627" s="354"/>
      <c r="W1627" s="355"/>
      <c r="X1627" s="349"/>
      <c r="Y1627" s="313" t="str">
        <f>IF(ISBLANK(X1627),"",IFERROR(IF(VLOOKUP(A1627,'Np PL4 Stock'!A:J,10,FALSE)="Np4",X1627-VLOOKUP(A1627,'Np PL4 Stock'!A:E,5,FALSE),X1627-1-VLOOKUP(A1627,'Np PL4 Stock'!A:E,5,FALSE)),""))</f>
        <v/>
      </c>
      <c r="Z1627" s="325"/>
      <c r="AA1627" s="315"/>
      <c r="AB1627" s="316"/>
      <c r="AC1627" s="317" t="str">
        <f>IF(ISBLANK(AB1627),"",IFERROR(IF(VLOOKUP(A1627,'Np PL4 Stock'!A:J,10,FALSE)="Np4",AB1627-VLOOKUP(A1627,'Np PL4 Stock'!A:E,5,FALSE),AB1627-1-VLOOKUP(A1627,'Np PL4 Stock'!A:E,5,FALSE)),""))</f>
        <v/>
      </c>
      <c r="AD1627" s="290"/>
      <c r="AE1627" s="300"/>
      <c r="AF1627" s="323"/>
      <c r="AG1627" s="335"/>
      <c r="AH1627" s="336"/>
      <c r="AI1627" s="335"/>
      <c r="AJ1627" s="326"/>
      <c r="AK1627" s="334"/>
    </row>
    <row r="1628" spans="1:37">
      <c r="A1628" s="280" t="str">
        <f t="shared" si="53"/>
        <v/>
      </c>
      <c r="B1628" s="281"/>
      <c r="C1628" s="282"/>
      <c r="D1628" s="282"/>
      <c r="E1628" s="243"/>
      <c r="F1628" s="244"/>
      <c r="G1628" s="243"/>
      <c r="H1628" s="283" t="str">
        <f>IF(ISBLANK(F1628),"",IFERROR(VLOOKUP(A1628,'Np PL4 Stock'!$A:$U,20,FALSE),""))</f>
        <v/>
      </c>
      <c r="J1628" s="283" t="str">
        <f>IF(ISBLANK(F1628),"",VLOOKUP(LEFT(A1628,5),Unit!A:B,2,FALSE))</f>
        <v/>
      </c>
      <c r="K1628" s="243"/>
      <c r="L1628" s="243"/>
      <c r="M1628" s="291" t="str">
        <f t="shared" si="54"/>
        <v/>
      </c>
      <c r="N1628" s="292" t="str">
        <f>IF(ISBLANK(D1628),"",IFERROR(IF(VLOOKUP(A1628,'Np PL4 Stock'!A:J,10,FALSE)="Np4",D1628-VLOOKUP(A1628,'Np PL4 Stock'!A:E,5,FALSE),D1628-1-VLOOKUP(A1628,'Np PL4 Stock'!A:E,5,FALSE)),""))</f>
        <v/>
      </c>
      <c r="O1628" s="345"/>
      <c r="P1628" s="290"/>
      <c r="Q1628" s="300"/>
      <c r="R1628" s="336"/>
      <c r="S1628" s="301"/>
      <c r="T1628" s="301"/>
      <c r="U1628" s="336"/>
      <c r="V1628" s="354"/>
      <c r="W1628" s="355"/>
      <c r="X1628" s="349"/>
      <c r="Y1628" s="313" t="str">
        <f>IF(ISBLANK(X1628),"",IFERROR(IF(VLOOKUP(A1628,'Np PL4 Stock'!A:J,10,FALSE)="Np4",X1628-VLOOKUP(A1628,'Np PL4 Stock'!A:E,5,FALSE),X1628-1-VLOOKUP(A1628,'Np PL4 Stock'!A:E,5,FALSE)),""))</f>
        <v/>
      </c>
      <c r="Z1628" s="325"/>
      <c r="AA1628" s="315"/>
      <c r="AB1628" s="316"/>
      <c r="AC1628" s="317" t="str">
        <f>IF(ISBLANK(AB1628),"",IFERROR(IF(VLOOKUP(A1628,'Np PL4 Stock'!A:J,10,FALSE)="Np4",AB1628-VLOOKUP(A1628,'Np PL4 Stock'!A:E,5,FALSE),AB1628-1-VLOOKUP(A1628,'Np PL4 Stock'!A:E,5,FALSE)),""))</f>
        <v/>
      </c>
      <c r="AD1628" s="290"/>
      <c r="AE1628" s="300"/>
      <c r="AF1628" s="323"/>
      <c r="AG1628" s="335"/>
      <c r="AH1628" s="336"/>
      <c r="AI1628" s="335"/>
      <c r="AJ1628" s="326"/>
      <c r="AK1628" s="334"/>
    </row>
    <row r="1629" spans="1:37">
      <c r="A1629" s="280" t="str">
        <f t="shared" si="53"/>
        <v/>
      </c>
      <c r="B1629" s="281"/>
      <c r="C1629" s="282"/>
      <c r="D1629" s="282"/>
      <c r="E1629" s="243"/>
      <c r="F1629" s="244"/>
      <c r="G1629" s="243"/>
      <c r="H1629" s="283" t="str">
        <f>IF(ISBLANK(F1629),"",IFERROR(VLOOKUP(A1629,'Np PL4 Stock'!$A:$U,20,FALSE),""))</f>
        <v/>
      </c>
      <c r="J1629" s="283" t="str">
        <f>IF(ISBLANK(F1629),"",VLOOKUP(LEFT(A1629,5),Unit!A:B,2,FALSE))</f>
        <v/>
      </c>
      <c r="K1629" s="243"/>
      <c r="L1629" s="243"/>
      <c r="M1629" s="291" t="str">
        <f t="shared" si="54"/>
        <v/>
      </c>
      <c r="N1629" s="292" t="str">
        <f>IF(ISBLANK(D1629),"",IFERROR(IF(VLOOKUP(A1629,'Np PL4 Stock'!A:J,10,FALSE)="Np4",D1629-VLOOKUP(A1629,'Np PL4 Stock'!A:E,5,FALSE),D1629-1-VLOOKUP(A1629,'Np PL4 Stock'!A:E,5,FALSE)),""))</f>
        <v/>
      </c>
      <c r="O1629" s="345"/>
      <c r="P1629" s="290"/>
      <c r="Q1629" s="300"/>
      <c r="R1629" s="336"/>
      <c r="S1629" s="301"/>
      <c r="T1629" s="301"/>
      <c r="U1629" s="336"/>
      <c r="V1629" s="354"/>
      <c r="W1629" s="355"/>
      <c r="X1629" s="349"/>
      <c r="Y1629" s="313" t="str">
        <f>IF(ISBLANK(X1629),"",IFERROR(IF(VLOOKUP(A1629,'Np PL4 Stock'!A:J,10,FALSE)="Np4",X1629-VLOOKUP(A1629,'Np PL4 Stock'!A:E,5,FALSE),X1629-1-VLOOKUP(A1629,'Np PL4 Stock'!A:E,5,FALSE)),""))</f>
        <v/>
      </c>
      <c r="Z1629" s="325"/>
      <c r="AA1629" s="315"/>
      <c r="AB1629" s="316"/>
      <c r="AC1629" s="317" t="str">
        <f>IF(ISBLANK(AB1629),"",IFERROR(IF(VLOOKUP(A1629,'Np PL4 Stock'!A:J,10,FALSE)="Np4",AB1629-VLOOKUP(A1629,'Np PL4 Stock'!A:E,5,FALSE),AB1629-1-VLOOKUP(A1629,'Np PL4 Stock'!A:E,5,FALSE)),""))</f>
        <v/>
      </c>
      <c r="AD1629" s="290"/>
      <c r="AE1629" s="300"/>
      <c r="AF1629" s="323"/>
      <c r="AG1629" s="335"/>
      <c r="AH1629" s="336"/>
      <c r="AI1629" s="335"/>
      <c r="AJ1629" s="326"/>
      <c r="AK1629" s="334"/>
    </row>
    <row r="1630" spans="1:37">
      <c r="A1630" s="280" t="str">
        <f t="shared" si="53"/>
        <v/>
      </c>
      <c r="B1630" s="281"/>
      <c r="C1630" s="282"/>
      <c r="D1630" s="282"/>
      <c r="E1630" s="243"/>
      <c r="F1630" s="244"/>
      <c r="G1630" s="243"/>
      <c r="H1630" s="283" t="str">
        <f>IF(ISBLANK(F1630),"",IFERROR(VLOOKUP(A1630,'Np PL4 Stock'!$A:$U,20,FALSE),""))</f>
        <v/>
      </c>
      <c r="J1630" s="283" t="str">
        <f>IF(ISBLANK(F1630),"",VLOOKUP(LEFT(A1630,5),Unit!A:B,2,FALSE))</f>
        <v/>
      </c>
      <c r="K1630" s="243"/>
      <c r="L1630" s="243"/>
      <c r="M1630" s="291" t="str">
        <f t="shared" si="54"/>
        <v/>
      </c>
      <c r="N1630" s="292" t="str">
        <f>IF(ISBLANK(D1630),"",IFERROR(IF(VLOOKUP(A1630,'Np PL4 Stock'!A:J,10,FALSE)="Np4",D1630-VLOOKUP(A1630,'Np PL4 Stock'!A:E,5,FALSE),D1630-1-VLOOKUP(A1630,'Np PL4 Stock'!A:E,5,FALSE)),""))</f>
        <v/>
      </c>
      <c r="O1630" s="345"/>
      <c r="P1630" s="290"/>
      <c r="Q1630" s="300"/>
      <c r="R1630" s="336"/>
      <c r="S1630" s="301"/>
      <c r="T1630" s="301"/>
      <c r="U1630" s="336"/>
      <c r="V1630" s="354"/>
      <c r="W1630" s="355"/>
      <c r="X1630" s="349"/>
      <c r="Y1630" s="313" t="str">
        <f>IF(ISBLANK(X1630),"",IFERROR(IF(VLOOKUP(A1630,'Np PL4 Stock'!A:J,10,FALSE)="Np4",X1630-VLOOKUP(A1630,'Np PL4 Stock'!A:E,5,FALSE),X1630-1-VLOOKUP(A1630,'Np PL4 Stock'!A:E,5,FALSE)),""))</f>
        <v/>
      </c>
      <c r="Z1630" s="325"/>
      <c r="AA1630" s="315"/>
      <c r="AB1630" s="316"/>
      <c r="AC1630" s="317" t="str">
        <f>IF(ISBLANK(AB1630),"",IFERROR(IF(VLOOKUP(A1630,'Np PL4 Stock'!A:J,10,FALSE)="Np4",AB1630-VLOOKUP(A1630,'Np PL4 Stock'!A:E,5,FALSE),AB1630-1-VLOOKUP(A1630,'Np PL4 Stock'!A:E,5,FALSE)),""))</f>
        <v/>
      </c>
      <c r="AD1630" s="290"/>
      <c r="AE1630" s="300"/>
      <c r="AF1630" s="323"/>
      <c r="AG1630" s="335"/>
      <c r="AH1630" s="336"/>
      <c r="AI1630" s="335"/>
      <c r="AJ1630" s="326"/>
      <c r="AK1630" s="334"/>
    </row>
    <row r="1631" spans="1:37">
      <c r="A1631" s="280" t="str">
        <f t="shared" si="53"/>
        <v/>
      </c>
      <c r="B1631" s="281"/>
      <c r="C1631" s="282"/>
      <c r="D1631" s="282"/>
      <c r="E1631" s="243"/>
      <c r="F1631" s="244"/>
      <c r="G1631" s="243"/>
      <c r="H1631" s="283" t="str">
        <f>IF(ISBLANK(F1631),"",IFERROR(VLOOKUP(A1631,'Np PL4 Stock'!$A:$U,20,FALSE),""))</f>
        <v/>
      </c>
      <c r="J1631" s="283" t="str">
        <f>IF(ISBLANK(F1631),"",VLOOKUP(LEFT(A1631,5),Unit!A:B,2,FALSE))</f>
        <v/>
      </c>
      <c r="K1631" s="243"/>
      <c r="L1631" s="243"/>
      <c r="M1631" s="291" t="str">
        <f t="shared" si="54"/>
        <v/>
      </c>
      <c r="N1631" s="292" t="str">
        <f>IF(ISBLANK(D1631),"",IFERROR(IF(VLOOKUP(A1631,'Np PL4 Stock'!A:J,10,FALSE)="Np4",D1631-VLOOKUP(A1631,'Np PL4 Stock'!A:E,5,FALSE),D1631-1-VLOOKUP(A1631,'Np PL4 Stock'!A:E,5,FALSE)),""))</f>
        <v/>
      </c>
      <c r="O1631" s="345"/>
      <c r="P1631" s="290"/>
      <c r="Q1631" s="300"/>
      <c r="R1631" s="336"/>
      <c r="S1631" s="301"/>
      <c r="T1631" s="301"/>
      <c r="U1631" s="336"/>
      <c r="V1631" s="354"/>
      <c r="W1631" s="355"/>
      <c r="X1631" s="349"/>
      <c r="Y1631" s="313" t="str">
        <f>IF(ISBLANK(X1631),"",IFERROR(IF(VLOOKUP(A1631,'Np PL4 Stock'!A:J,10,FALSE)="Np4",X1631-VLOOKUP(A1631,'Np PL4 Stock'!A:E,5,FALSE),X1631-1-VLOOKUP(A1631,'Np PL4 Stock'!A:E,5,FALSE)),""))</f>
        <v/>
      </c>
      <c r="Z1631" s="325"/>
      <c r="AA1631" s="315"/>
      <c r="AB1631" s="316"/>
      <c r="AC1631" s="317" t="str">
        <f>IF(ISBLANK(AB1631),"",IFERROR(IF(VLOOKUP(A1631,'Np PL4 Stock'!A:J,10,FALSE)="Np4",AB1631-VLOOKUP(A1631,'Np PL4 Stock'!A:E,5,FALSE),AB1631-1-VLOOKUP(A1631,'Np PL4 Stock'!A:E,5,FALSE)),""))</f>
        <v/>
      </c>
      <c r="AD1631" s="290"/>
      <c r="AE1631" s="300"/>
      <c r="AF1631" s="323"/>
      <c r="AG1631" s="335"/>
      <c r="AH1631" s="336"/>
      <c r="AI1631" s="335"/>
      <c r="AJ1631" s="326"/>
      <c r="AK1631" s="334"/>
    </row>
    <row r="1632" spans="1:37">
      <c r="A1632" s="280" t="str">
        <f t="shared" si="53"/>
        <v/>
      </c>
      <c r="B1632" s="281"/>
      <c r="C1632" s="282"/>
      <c r="D1632" s="282"/>
      <c r="E1632" s="243"/>
      <c r="F1632" s="244"/>
      <c r="G1632" s="243"/>
      <c r="H1632" s="283" t="str">
        <f>IF(ISBLANK(F1632),"",IFERROR(VLOOKUP(A1632,'Np PL4 Stock'!$A:$U,20,FALSE),""))</f>
        <v/>
      </c>
      <c r="J1632" s="283" t="str">
        <f>IF(ISBLANK(F1632),"",VLOOKUP(LEFT(A1632,5),Unit!A:B,2,FALSE))</f>
        <v/>
      </c>
      <c r="K1632" s="243"/>
      <c r="L1632" s="243"/>
      <c r="M1632" s="291" t="str">
        <f t="shared" si="54"/>
        <v/>
      </c>
      <c r="N1632" s="292" t="str">
        <f>IF(ISBLANK(D1632),"",IFERROR(IF(VLOOKUP(A1632,'Np PL4 Stock'!A:J,10,FALSE)="Np4",D1632-VLOOKUP(A1632,'Np PL4 Stock'!A:E,5,FALSE),D1632-1-VLOOKUP(A1632,'Np PL4 Stock'!A:E,5,FALSE)),""))</f>
        <v/>
      </c>
      <c r="O1632" s="345"/>
      <c r="P1632" s="290"/>
      <c r="Q1632" s="300"/>
      <c r="R1632" s="336"/>
      <c r="S1632" s="301"/>
      <c r="T1632" s="301"/>
      <c r="U1632" s="336"/>
      <c r="V1632" s="354"/>
      <c r="W1632" s="355"/>
      <c r="X1632" s="349"/>
      <c r="Y1632" s="313" t="str">
        <f>IF(ISBLANK(X1632),"",IFERROR(IF(VLOOKUP(A1632,'Np PL4 Stock'!A:J,10,FALSE)="Np4",X1632-VLOOKUP(A1632,'Np PL4 Stock'!A:E,5,FALSE),X1632-1-VLOOKUP(A1632,'Np PL4 Stock'!A:E,5,FALSE)),""))</f>
        <v/>
      </c>
      <c r="Z1632" s="325"/>
      <c r="AA1632" s="315"/>
      <c r="AB1632" s="316"/>
      <c r="AC1632" s="317" t="str">
        <f>IF(ISBLANK(AB1632),"",IFERROR(IF(VLOOKUP(A1632,'Np PL4 Stock'!A:J,10,FALSE)="Np4",AB1632-VLOOKUP(A1632,'Np PL4 Stock'!A:E,5,FALSE),AB1632-1-VLOOKUP(A1632,'Np PL4 Stock'!A:E,5,FALSE)),""))</f>
        <v/>
      </c>
      <c r="AD1632" s="290"/>
      <c r="AE1632" s="300"/>
      <c r="AF1632" s="323"/>
      <c r="AG1632" s="335"/>
      <c r="AH1632" s="336"/>
      <c r="AI1632" s="335"/>
      <c r="AJ1632" s="326"/>
      <c r="AK1632" s="334"/>
    </row>
    <row r="1633" spans="1:37">
      <c r="A1633" s="280" t="str">
        <f t="shared" si="53"/>
        <v/>
      </c>
      <c r="B1633" s="281"/>
      <c r="C1633" s="282"/>
      <c r="D1633" s="282"/>
      <c r="E1633" s="243"/>
      <c r="F1633" s="244"/>
      <c r="G1633" s="243"/>
      <c r="H1633" s="283" t="str">
        <f>IF(ISBLANK(F1633),"",IFERROR(VLOOKUP(A1633,'Np PL4 Stock'!$A:$U,20,FALSE),""))</f>
        <v/>
      </c>
      <c r="J1633" s="283" t="str">
        <f>IF(ISBLANK(F1633),"",VLOOKUP(LEFT(A1633,5),Unit!A:B,2,FALSE))</f>
        <v/>
      </c>
      <c r="K1633" s="243"/>
      <c r="L1633" s="243"/>
      <c r="M1633" s="291" t="str">
        <f t="shared" si="54"/>
        <v/>
      </c>
      <c r="N1633" s="292" t="str">
        <f>IF(ISBLANK(D1633),"",IFERROR(IF(VLOOKUP(A1633,'Np PL4 Stock'!A:J,10,FALSE)="Np4",D1633-VLOOKUP(A1633,'Np PL4 Stock'!A:E,5,FALSE),D1633-1-VLOOKUP(A1633,'Np PL4 Stock'!A:E,5,FALSE)),""))</f>
        <v/>
      </c>
      <c r="O1633" s="345"/>
      <c r="P1633" s="290"/>
      <c r="Q1633" s="300"/>
      <c r="R1633" s="336"/>
      <c r="S1633" s="301"/>
      <c r="T1633" s="301"/>
      <c r="U1633" s="336"/>
      <c r="V1633" s="354"/>
      <c r="W1633" s="355"/>
      <c r="X1633" s="349"/>
      <c r="Y1633" s="313" t="str">
        <f>IF(ISBLANK(X1633),"",IFERROR(IF(VLOOKUP(A1633,'Np PL4 Stock'!A:J,10,FALSE)="Np4",X1633-VLOOKUP(A1633,'Np PL4 Stock'!A:E,5,FALSE),X1633-1-VLOOKUP(A1633,'Np PL4 Stock'!A:E,5,FALSE)),""))</f>
        <v/>
      </c>
      <c r="Z1633" s="325"/>
      <c r="AA1633" s="315"/>
      <c r="AB1633" s="316"/>
      <c r="AC1633" s="317" t="str">
        <f>IF(ISBLANK(AB1633),"",IFERROR(IF(VLOOKUP(A1633,'Np PL4 Stock'!A:J,10,FALSE)="Np4",AB1633-VLOOKUP(A1633,'Np PL4 Stock'!A:E,5,FALSE),AB1633-1-VLOOKUP(A1633,'Np PL4 Stock'!A:E,5,FALSE)),""))</f>
        <v/>
      </c>
      <c r="AD1633" s="290"/>
      <c r="AE1633" s="300"/>
      <c r="AF1633" s="323"/>
      <c r="AG1633" s="335"/>
      <c r="AH1633" s="336"/>
      <c r="AI1633" s="335"/>
      <c r="AJ1633" s="326"/>
      <c r="AK1633" s="334"/>
    </row>
    <row r="1634" spans="1:37">
      <c r="A1634" s="280" t="str">
        <f t="shared" si="53"/>
        <v/>
      </c>
      <c r="B1634" s="281"/>
      <c r="C1634" s="282"/>
      <c r="D1634" s="282"/>
      <c r="E1634" s="243"/>
      <c r="F1634" s="244"/>
      <c r="G1634" s="243"/>
      <c r="H1634" s="283" t="str">
        <f>IF(ISBLANK(F1634),"",IFERROR(VLOOKUP(A1634,'Np PL4 Stock'!$A:$U,20,FALSE),""))</f>
        <v/>
      </c>
      <c r="J1634" s="283" t="str">
        <f>IF(ISBLANK(F1634),"",VLOOKUP(LEFT(A1634,5),Unit!A:B,2,FALSE))</f>
        <v/>
      </c>
      <c r="K1634" s="243"/>
      <c r="L1634" s="243"/>
      <c r="M1634" s="291" t="str">
        <f t="shared" si="54"/>
        <v/>
      </c>
      <c r="N1634" s="292" t="str">
        <f>IF(ISBLANK(D1634),"",IFERROR(IF(VLOOKUP(A1634,'Np PL4 Stock'!A:J,10,FALSE)="Np4",D1634-VLOOKUP(A1634,'Np PL4 Stock'!A:E,5,FALSE),D1634-1-VLOOKUP(A1634,'Np PL4 Stock'!A:E,5,FALSE)),""))</f>
        <v/>
      </c>
      <c r="O1634" s="345"/>
      <c r="P1634" s="290"/>
      <c r="Q1634" s="300"/>
      <c r="R1634" s="336"/>
      <c r="S1634" s="301"/>
      <c r="T1634" s="301"/>
      <c r="U1634" s="336"/>
      <c r="V1634" s="354"/>
      <c r="W1634" s="355"/>
      <c r="X1634" s="349"/>
      <c r="Y1634" s="313" t="str">
        <f>IF(ISBLANK(X1634),"",IFERROR(IF(VLOOKUP(A1634,'Np PL4 Stock'!A:J,10,FALSE)="Np4",X1634-VLOOKUP(A1634,'Np PL4 Stock'!A:E,5,FALSE),X1634-1-VLOOKUP(A1634,'Np PL4 Stock'!A:E,5,FALSE)),""))</f>
        <v/>
      </c>
      <c r="Z1634" s="325"/>
      <c r="AA1634" s="315"/>
      <c r="AB1634" s="316"/>
      <c r="AC1634" s="317" t="str">
        <f>IF(ISBLANK(AB1634),"",IFERROR(IF(VLOOKUP(A1634,'Np PL4 Stock'!A:J,10,FALSE)="Np4",AB1634-VLOOKUP(A1634,'Np PL4 Stock'!A:E,5,FALSE),AB1634-1-VLOOKUP(A1634,'Np PL4 Stock'!A:E,5,FALSE)),""))</f>
        <v/>
      </c>
      <c r="AD1634" s="290"/>
      <c r="AE1634" s="300"/>
      <c r="AF1634" s="323"/>
      <c r="AG1634" s="335"/>
      <c r="AH1634" s="336"/>
      <c r="AI1634" s="335"/>
      <c r="AJ1634" s="326"/>
      <c r="AK1634" s="334"/>
    </row>
    <row r="1635" spans="1:37">
      <c r="A1635" s="280" t="str">
        <f t="shared" si="53"/>
        <v/>
      </c>
      <c r="B1635" s="281"/>
      <c r="C1635" s="282"/>
      <c r="D1635" s="282"/>
      <c r="E1635" s="243"/>
      <c r="F1635" s="244"/>
      <c r="G1635" s="243"/>
      <c r="H1635" s="283" t="str">
        <f>IF(ISBLANK(F1635),"",IFERROR(VLOOKUP(A1635,'Np PL4 Stock'!$A:$U,20,FALSE),""))</f>
        <v/>
      </c>
      <c r="J1635" s="283" t="str">
        <f>IF(ISBLANK(F1635),"",VLOOKUP(LEFT(A1635,5),Unit!A:B,2,FALSE))</f>
        <v/>
      </c>
      <c r="K1635" s="243"/>
      <c r="L1635" s="243"/>
      <c r="M1635" s="291" t="str">
        <f t="shared" si="54"/>
        <v/>
      </c>
      <c r="N1635" s="292" t="str">
        <f>IF(ISBLANK(D1635),"",IFERROR(IF(VLOOKUP(A1635,'Np PL4 Stock'!A:J,10,FALSE)="Np4",D1635-VLOOKUP(A1635,'Np PL4 Stock'!A:E,5,FALSE),D1635-1-VLOOKUP(A1635,'Np PL4 Stock'!A:E,5,FALSE)),""))</f>
        <v/>
      </c>
      <c r="O1635" s="345"/>
      <c r="P1635" s="290"/>
      <c r="Q1635" s="300"/>
      <c r="R1635" s="336"/>
      <c r="S1635" s="301"/>
      <c r="T1635" s="301"/>
      <c r="U1635" s="336"/>
      <c r="V1635" s="354"/>
      <c r="W1635" s="355"/>
      <c r="X1635" s="349"/>
      <c r="Y1635" s="313" t="str">
        <f>IF(ISBLANK(X1635),"",IFERROR(IF(VLOOKUP(A1635,'Np PL4 Stock'!A:J,10,FALSE)="Np4",X1635-VLOOKUP(A1635,'Np PL4 Stock'!A:E,5,FALSE),X1635-1-VLOOKUP(A1635,'Np PL4 Stock'!A:E,5,FALSE)),""))</f>
        <v/>
      </c>
      <c r="Z1635" s="325"/>
      <c r="AA1635" s="315"/>
      <c r="AB1635" s="316"/>
      <c r="AC1635" s="317" t="str">
        <f>IF(ISBLANK(AB1635),"",IFERROR(IF(VLOOKUP(A1635,'Np PL4 Stock'!A:J,10,FALSE)="Np4",AB1635-VLOOKUP(A1635,'Np PL4 Stock'!A:E,5,FALSE),AB1635-1-VLOOKUP(A1635,'Np PL4 Stock'!A:E,5,FALSE)),""))</f>
        <v/>
      </c>
      <c r="AD1635" s="290"/>
      <c r="AE1635" s="300"/>
      <c r="AF1635" s="323"/>
      <c r="AG1635" s="335"/>
      <c r="AH1635" s="336"/>
      <c r="AI1635" s="335"/>
      <c r="AJ1635" s="326"/>
      <c r="AK1635" s="334"/>
    </row>
    <row r="1636" spans="1:37">
      <c r="A1636" s="280" t="str">
        <f t="shared" si="53"/>
        <v/>
      </c>
      <c r="B1636" s="281"/>
      <c r="C1636" s="282"/>
      <c r="D1636" s="282"/>
      <c r="E1636" s="243"/>
      <c r="F1636" s="244"/>
      <c r="G1636" s="243"/>
      <c r="H1636" s="283" t="str">
        <f>IF(ISBLANK(F1636),"",IFERROR(VLOOKUP(A1636,'Np PL4 Stock'!$A:$U,20,FALSE),""))</f>
        <v/>
      </c>
      <c r="J1636" s="283" t="str">
        <f>IF(ISBLANK(F1636),"",VLOOKUP(LEFT(A1636,5),Unit!A:B,2,FALSE))</f>
        <v/>
      </c>
      <c r="K1636" s="243"/>
      <c r="L1636" s="243"/>
      <c r="M1636" s="291" t="str">
        <f t="shared" si="54"/>
        <v/>
      </c>
      <c r="N1636" s="292" t="str">
        <f>IF(ISBLANK(D1636),"",IFERROR(IF(VLOOKUP(A1636,'Np PL4 Stock'!A:J,10,FALSE)="Np4",D1636-VLOOKUP(A1636,'Np PL4 Stock'!A:E,5,FALSE),D1636-1-VLOOKUP(A1636,'Np PL4 Stock'!A:E,5,FALSE)),""))</f>
        <v/>
      </c>
      <c r="O1636" s="345"/>
      <c r="P1636" s="290"/>
      <c r="Q1636" s="300"/>
      <c r="R1636" s="336"/>
      <c r="S1636" s="301"/>
      <c r="T1636" s="301"/>
      <c r="U1636" s="336"/>
      <c r="V1636" s="354"/>
      <c r="W1636" s="355"/>
      <c r="X1636" s="349"/>
      <c r="Y1636" s="313" t="str">
        <f>IF(ISBLANK(X1636),"",IFERROR(IF(VLOOKUP(A1636,'Np PL4 Stock'!A:J,10,FALSE)="Np4",X1636-VLOOKUP(A1636,'Np PL4 Stock'!A:E,5,FALSE),X1636-1-VLOOKUP(A1636,'Np PL4 Stock'!A:E,5,FALSE)),""))</f>
        <v/>
      </c>
      <c r="Z1636" s="325"/>
      <c r="AA1636" s="315"/>
      <c r="AB1636" s="316"/>
      <c r="AC1636" s="317" t="str">
        <f>IF(ISBLANK(AB1636),"",IFERROR(IF(VLOOKUP(A1636,'Np PL4 Stock'!A:J,10,FALSE)="Np4",AB1636-VLOOKUP(A1636,'Np PL4 Stock'!A:E,5,FALSE),AB1636-1-VLOOKUP(A1636,'Np PL4 Stock'!A:E,5,FALSE)),""))</f>
        <v/>
      </c>
      <c r="AD1636" s="290"/>
      <c r="AE1636" s="300"/>
      <c r="AF1636" s="323"/>
      <c r="AG1636" s="335"/>
      <c r="AH1636" s="336"/>
      <c r="AI1636" s="335"/>
      <c r="AJ1636" s="326"/>
      <c r="AK1636" s="334"/>
    </row>
    <row r="1637" spans="1:37">
      <c r="A1637" s="280" t="str">
        <f t="shared" si="53"/>
        <v/>
      </c>
      <c r="B1637" s="281"/>
      <c r="C1637" s="282"/>
      <c r="D1637" s="282"/>
      <c r="E1637" s="243"/>
      <c r="F1637" s="244"/>
      <c r="G1637" s="243"/>
      <c r="H1637" s="283" t="str">
        <f>IF(ISBLANK(F1637),"",IFERROR(VLOOKUP(A1637,'Np PL4 Stock'!$A:$U,20,FALSE),""))</f>
        <v/>
      </c>
      <c r="J1637" s="283" t="str">
        <f>IF(ISBLANK(F1637),"",VLOOKUP(LEFT(A1637,5),Unit!A:B,2,FALSE))</f>
        <v/>
      </c>
      <c r="K1637" s="243"/>
      <c r="L1637" s="243"/>
      <c r="M1637" s="291" t="str">
        <f t="shared" si="54"/>
        <v/>
      </c>
      <c r="N1637" s="292" t="str">
        <f>IF(ISBLANK(D1637),"",IFERROR(IF(VLOOKUP(A1637,'Np PL4 Stock'!A:J,10,FALSE)="Np4",D1637-VLOOKUP(A1637,'Np PL4 Stock'!A:E,5,FALSE),D1637-1-VLOOKUP(A1637,'Np PL4 Stock'!A:E,5,FALSE)),""))</f>
        <v/>
      </c>
      <c r="O1637" s="345"/>
      <c r="P1637" s="290"/>
      <c r="Q1637" s="300"/>
      <c r="R1637" s="336"/>
      <c r="S1637" s="301"/>
      <c r="T1637" s="301"/>
      <c r="U1637" s="336"/>
      <c r="V1637" s="354"/>
      <c r="W1637" s="355"/>
      <c r="X1637" s="349"/>
      <c r="Y1637" s="313" t="str">
        <f>IF(ISBLANK(X1637),"",IFERROR(IF(VLOOKUP(A1637,'Np PL4 Stock'!A:J,10,FALSE)="Np4",X1637-VLOOKUP(A1637,'Np PL4 Stock'!A:E,5,FALSE),X1637-1-VLOOKUP(A1637,'Np PL4 Stock'!A:E,5,FALSE)),""))</f>
        <v/>
      </c>
      <c r="Z1637" s="325"/>
      <c r="AA1637" s="315"/>
      <c r="AB1637" s="316"/>
      <c r="AC1637" s="317" t="str">
        <f>IF(ISBLANK(AB1637),"",IFERROR(IF(VLOOKUP(A1637,'Np PL4 Stock'!A:J,10,FALSE)="Np4",AB1637-VLOOKUP(A1637,'Np PL4 Stock'!A:E,5,FALSE),AB1637-1-VLOOKUP(A1637,'Np PL4 Stock'!A:E,5,FALSE)),""))</f>
        <v/>
      </c>
      <c r="AD1637" s="290"/>
      <c r="AE1637" s="300"/>
      <c r="AF1637" s="323"/>
      <c r="AG1637" s="335"/>
      <c r="AH1637" s="336"/>
      <c r="AI1637" s="335"/>
      <c r="AJ1637" s="326"/>
      <c r="AK1637" s="334"/>
    </row>
    <row r="1638" spans="1:37">
      <c r="A1638" s="280" t="str">
        <f t="shared" si="53"/>
        <v/>
      </c>
      <c r="B1638" s="281"/>
      <c r="C1638" s="282"/>
      <c r="D1638" s="282"/>
      <c r="E1638" s="243"/>
      <c r="F1638" s="244"/>
      <c r="G1638" s="243"/>
      <c r="H1638" s="283" t="str">
        <f>IF(ISBLANK(F1638),"",IFERROR(VLOOKUP(A1638,'Np PL4 Stock'!$A:$U,20,FALSE),""))</f>
        <v/>
      </c>
      <c r="J1638" s="283" t="str">
        <f>IF(ISBLANK(F1638),"",VLOOKUP(LEFT(A1638,5),Unit!A:B,2,FALSE))</f>
        <v/>
      </c>
      <c r="K1638" s="243"/>
      <c r="L1638" s="243"/>
      <c r="M1638" s="291" t="str">
        <f t="shared" si="54"/>
        <v/>
      </c>
      <c r="N1638" s="292" t="str">
        <f>IF(ISBLANK(D1638),"",IFERROR(IF(VLOOKUP(A1638,'Np PL4 Stock'!A:J,10,FALSE)="Np4",D1638-VLOOKUP(A1638,'Np PL4 Stock'!A:E,5,FALSE),D1638-1-VLOOKUP(A1638,'Np PL4 Stock'!A:E,5,FALSE)),""))</f>
        <v/>
      </c>
      <c r="O1638" s="345"/>
      <c r="P1638" s="290"/>
      <c r="Q1638" s="300"/>
      <c r="R1638" s="336"/>
      <c r="S1638" s="301"/>
      <c r="T1638" s="301"/>
      <c r="U1638" s="336"/>
      <c r="V1638" s="354"/>
      <c r="W1638" s="355"/>
      <c r="X1638" s="349"/>
      <c r="Y1638" s="313" t="str">
        <f>IF(ISBLANK(X1638),"",IFERROR(IF(VLOOKUP(A1638,'Np PL4 Stock'!A:J,10,FALSE)="Np4",X1638-VLOOKUP(A1638,'Np PL4 Stock'!A:E,5,FALSE),X1638-1-VLOOKUP(A1638,'Np PL4 Stock'!A:E,5,FALSE)),""))</f>
        <v/>
      </c>
      <c r="Z1638" s="325"/>
      <c r="AA1638" s="315"/>
      <c r="AB1638" s="316"/>
      <c r="AC1638" s="317" t="str">
        <f>IF(ISBLANK(AB1638),"",IFERROR(IF(VLOOKUP(A1638,'Np PL4 Stock'!A:J,10,FALSE)="Np4",AB1638-VLOOKUP(A1638,'Np PL4 Stock'!A:E,5,FALSE),AB1638-1-VLOOKUP(A1638,'Np PL4 Stock'!A:E,5,FALSE)),""))</f>
        <v/>
      </c>
      <c r="AD1638" s="290"/>
      <c r="AE1638" s="300"/>
      <c r="AF1638" s="323"/>
      <c r="AG1638" s="335"/>
      <c r="AH1638" s="336"/>
      <c r="AI1638" s="335"/>
      <c r="AJ1638" s="326"/>
      <c r="AK1638" s="334"/>
    </row>
    <row r="1639" spans="1:37">
      <c r="A1639" s="280" t="str">
        <f t="shared" si="53"/>
        <v/>
      </c>
      <c r="B1639" s="281"/>
      <c r="C1639" s="282"/>
      <c r="D1639" s="282"/>
      <c r="E1639" s="243"/>
      <c r="F1639" s="244"/>
      <c r="G1639" s="243"/>
      <c r="H1639" s="283" t="str">
        <f>IF(ISBLANK(F1639),"",IFERROR(VLOOKUP(A1639,'Np PL4 Stock'!$A:$U,20,FALSE),""))</f>
        <v/>
      </c>
      <c r="J1639" s="283" t="str">
        <f>IF(ISBLANK(F1639),"",VLOOKUP(LEFT(A1639,5),Unit!A:B,2,FALSE))</f>
        <v/>
      </c>
      <c r="K1639" s="243"/>
      <c r="L1639" s="243"/>
      <c r="M1639" s="291" t="str">
        <f t="shared" si="54"/>
        <v/>
      </c>
      <c r="N1639" s="292" t="str">
        <f>IF(ISBLANK(D1639),"",IFERROR(IF(VLOOKUP(A1639,'Np PL4 Stock'!A:J,10,FALSE)="Np4",D1639-VLOOKUP(A1639,'Np PL4 Stock'!A:E,5,FALSE),D1639-1-VLOOKUP(A1639,'Np PL4 Stock'!A:E,5,FALSE)),""))</f>
        <v/>
      </c>
      <c r="O1639" s="345"/>
      <c r="P1639" s="290"/>
      <c r="Q1639" s="300"/>
      <c r="R1639" s="336"/>
      <c r="S1639" s="301"/>
      <c r="T1639" s="301"/>
      <c r="U1639" s="336"/>
      <c r="V1639" s="354"/>
      <c r="W1639" s="355"/>
      <c r="X1639" s="349"/>
      <c r="Y1639" s="313" t="str">
        <f>IF(ISBLANK(X1639),"",IFERROR(IF(VLOOKUP(A1639,'Np PL4 Stock'!A:J,10,FALSE)="Np4",X1639-VLOOKUP(A1639,'Np PL4 Stock'!A:E,5,FALSE),X1639-1-VLOOKUP(A1639,'Np PL4 Stock'!A:E,5,FALSE)),""))</f>
        <v/>
      </c>
      <c r="Z1639" s="325"/>
      <c r="AA1639" s="315"/>
      <c r="AB1639" s="316"/>
      <c r="AC1639" s="317" t="str">
        <f>IF(ISBLANK(AB1639),"",IFERROR(IF(VLOOKUP(A1639,'Np PL4 Stock'!A:J,10,FALSE)="Np4",AB1639-VLOOKUP(A1639,'Np PL4 Stock'!A:E,5,FALSE),AB1639-1-VLOOKUP(A1639,'Np PL4 Stock'!A:E,5,FALSE)),""))</f>
        <v/>
      </c>
      <c r="AD1639" s="290"/>
      <c r="AE1639" s="300"/>
      <c r="AF1639" s="323"/>
      <c r="AG1639" s="335"/>
      <c r="AH1639" s="336"/>
      <c r="AI1639" s="335"/>
      <c r="AJ1639" s="326"/>
      <c r="AK1639" s="334"/>
    </row>
    <row r="1640" spans="1:37">
      <c r="A1640" s="280" t="str">
        <f t="shared" si="53"/>
        <v/>
      </c>
      <c r="B1640" s="281"/>
      <c r="C1640" s="282"/>
      <c r="D1640" s="282"/>
      <c r="E1640" s="243"/>
      <c r="F1640" s="244"/>
      <c r="G1640" s="243"/>
      <c r="H1640" s="283" t="str">
        <f>IF(ISBLANK(F1640),"",IFERROR(VLOOKUP(A1640,'Np PL4 Stock'!$A:$U,20,FALSE),""))</f>
        <v/>
      </c>
      <c r="J1640" s="283" t="str">
        <f>IF(ISBLANK(F1640),"",VLOOKUP(LEFT(A1640,5),Unit!A:B,2,FALSE))</f>
        <v/>
      </c>
      <c r="K1640" s="243"/>
      <c r="L1640" s="243"/>
      <c r="M1640" s="291" t="str">
        <f t="shared" si="54"/>
        <v/>
      </c>
      <c r="N1640" s="292" t="str">
        <f>IF(ISBLANK(D1640),"",IFERROR(IF(VLOOKUP(A1640,'Np PL4 Stock'!A:J,10,FALSE)="Np4",D1640-VLOOKUP(A1640,'Np PL4 Stock'!A:E,5,FALSE),D1640-1-VLOOKUP(A1640,'Np PL4 Stock'!A:E,5,FALSE)),""))</f>
        <v/>
      </c>
      <c r="O1640" s="345"/>
      <c r="P1640" s="290"/>
      <c r="Q1640" s="300"/>
      <c r="R1640" s="336"/>
      <c r="S1640" s="301"/>
      <c r="T1640" s="301"/>
      <c r="U1640" s="336"/>
      <c r="V1640" s="354"/>
      <c r="W1640" s="355"/>
      <c r="X1640" s="349"/>
      <c r="Y1640" s="313" t="str">
        <f>IF(ISBLANK(X1640),"",IFERROR(IF(VLOOKUP(A1640,'Np PL4 Stock'!A:J,10,FALSE)="Np4",X1640-VLOOKUP(A1640,'Np PL4 Stock'!A:E,5,FALSE),X1640-1-VLOOKUP(A1640,'Np PL4 Stock'!A:E,5,FALSE)),""))</f>
        <v/>
      </c>
      <c r="Z1640" s="325"/>
      <c r="AA1640" s="315"/>
      <c r="AB1640" s="316"/>
      <c r="AC1640" s="317" t="str">
        <f>IF(ISBLANK(AB1640),"",IFERROR(IF(VLOOKUP(A1640,'Np PL4 Stock'!A:J,10,FALSE)="Np4",AB1640-VLOOKUP(A1640,'Np PL4 Stock'!A:E,5,FALSE),AB1640-1-VLOOKUP(A1640,'Np PL4 Stock'!A:E,5,FALSE)),""))</f>
        <v/>
      </c>
      <c r="AD1640" s="290"/>
      <c r="AE1640" s="300"/>
      <c r="AF1640" s="323"/>
      <c r="AG1640" s="335"/>
      <c r="AH1640" s="336"/>
      <c r="AI1640" s="335"/>
      <c r="AJ1640" s="326"/>
      <c r="AK1640" s="334"/>
    </row>
    <row r="1641" spans="1:37">
      <c r="A1641" s="280" t="str">
        <f t="shared" si="53"/>
        <v/>
      </c>
      <c r="B1641" s="281"/>
      <c r="C1641" s="282"/>
      <c r="D1641" s="282"/>
      <c r="E1641" s="243"/>
      <c r="F1641" s="244"/>
      <c r="G1641" s="243"/>
      <c r="H1641" s="283" t="str">
        <f>IF(ISBLANK(F1641),"",IFERROR(VLOOKUP(A1641,'Np PL4 Stock'!$A:$U,20,FALSE),""))</f>
        <v/>
      </c>
      <c r="J1641" s="283" t="str">
        <f>IF(ISBLANK(F1641),"",VLOOKUP(LEFT(A1641,5),Unit!A:B,2,FALSE))</f>
        <v/>
      </c>
      <c r="K1641" s="243"/>
      <c r="L1641" s="243"/>
      <c r="M1641" s="291" t="str">
        <f t="shared" si="54"/>
        <v/>
      </c>
      <c r="N1641" s="292" t="str">
        <f>IF(ISBLANK(D1641),"",IFERROR(IF(VLOOKUP(A1641,'Np PL4 Stock'!A:J,10,FALSE)="Np4",D1641-VLOOKUP(A1641,'Np PL4 Stock'!A:E,5,FALSE),D1641-1-VLOOKUP(A1641,'Np PL4 Stock'!A:E,5,FALSE)),""))</f>
        <v/>
      </c>
      <c r="O1641" s="345"/>
      <c r="P1641" s="290"/>
      <c r="Q1641" s="300"/>
      <c r="R1641" s="336"/>
      <c r="S1641" s="301"/>
      <c r="T1641" s="301"/>
      <c r="U1641" s="336"/>
      <c r="V1641" s="354"/>
      <c r="W1641" s="355"/>
      <c r="X1641" s="349"/>
      <c r="Y1641" s="313" t="str">
        <f>IF(ISBLANK(X1641),"",IFERROR(IF(VLOOKUP(A1641,'Np PL4 Stock'!A:J,10,FALSE)="Np4",X1641-VLOOKUP(A1641,'Np PL4 Stock'!A:E,5,FALSE),X1641-1-VLOOKUP(A1641,'Np PL4 Stock'!A:E,5,FALSE)),""))</f>
        <v/>
      </c>
      <c r="Z1641" s="325"/>
      <c r="AA1641" s="315"/>
      <c r="AB1641" s="316"/>
      <c r="AC1641" s="317" t="str">
        <f>IF(ISBLANK(AB1641),"",IFERROR(IF(VLOOKUP(A1641,'Np PL4 Stock'!A:J,10,FALSE)="Np4",AB1641-VLOOKUP(A1641,'Np PL4 Stock'!A:E,5,FALSE),AB1641-1-VLOOKUP(A1641,'Np PL4 Stock'!A:E,5,FALSE)),""))</f>
        <v/>
      </c>
      <c r="AD1641" s="290"/>
      <c r="AE1641" s="300"/>
      <c r="AF1641" s="323"/>
      <c r="AG1641" s="335"/>
      <c r="AH1641" s="336"/>
      <c r="AI1641" s="335"/>
      <c r="AJ1641" s="326"/>
      <c r="AK1641" s="334"/>
    </row>
    <row r="1642" spans="1:37">
      <c r="A1642" s="280" t="str">
        <f t="shared" si="53"/>
        <v/>
      </c>
      <c r="B1642" s="281"/>
      <c r="C1642" s="282"/>
      <c r="D1642" s="282"/>
      <c r="E1642" s="243"/>
      <c r="F1642" s="244"/>
      <c r="G1642" s="243"/>
      <c r="H1642" s="283" t="str">
        <f>IF(ISBLANK(F1642),"",IFERROR(VLOOKUP(A1642,'Np PL4 Stock'!$A:$U,20,FALSE),""))</f>
        <v/>
      </c>
      <c r="J1642" s="283" t="str">
        <f>IF(ISBLANK(F1642),"",VLOOKUP(LEFT(A1642,5),Unit!A:B,2,FALSE))</f>
        <v/>
      </c>
      <c r="K1642" s="243"/>
      <c r="L1642" s="243"/>
      <c r="M1642" s="291" t="str">
        <f t="shared" si="54"/>
        <v/>
      </c>
      <c r="N1642" s="292" t="str">
        <f>IF(ISBLANK(D1642),"",IFERROR(IF(VLOOKUP(A1642,'Np PL4 Stock'!A:J,10,FALSE)="Np4",D1642-VLOOKUP(A1642,'Np PL4 Stock'!A:E,5,FALSE),D1642-1-VLOOKUP(A1642,'Np PL4 Stock'!A:E,5,FALSE)),""))</f>
        <v/>
      </c>
      <c r="O1642" s="345"/>
      <c r="P1642" s="290"/>
      <c r="Q1642" s="300"/>
      <c r="R1642" s="336"/>
      <c r="S1642" s="301"/>
      <c r="T1642" s="301"/>
      <c r="U1642" s="336"/>
      <c r="V1642" s="354"/>
      <c r="W1642" s="355"/>
      <c r="X1642" s="349"/>
      <c r="Y1642" s="313" t="str">
        <f>IF(ISBLANK(X1642),"",IFERROR(IF(VLOOKUP(A1642,'Np PL4 Stock'!A:J,10,FALSE)="Np4",X1642-VLOOKUP(A1642,'Np PL4 Stock'!A:E,5,FALSE),X1642-1-VLOOKUP(A1642,'Np PL4 Stock'!A:E,5,FALSE)),""))</f>
        <v/>
      </c>
      <c r="Z1642" s="325"/>
      <c r="AA1642" s="315"/>
      <c r="AB1642" s="316"/>
      <c r="AC1642" s="317" t="str">
        <f>IF(ISBLANK(AB1642),"",IFERROR(IF(VLOOKUP(A1642,'Np PL4 Stock'!A:J,10,FALSE)="Np4",AB1642-VLOOKUP(A1642,'Np PL4 Stock'!A:E,5,FALSE),AB1642-1-VLOOKUP(A1642,'Np PL4 Stock'!A:E,5,FALSE)),""))</f>
        <v/>
      </c>
      <c r="AD1642" s="290"/>
      <c r="AE1642" s="300"/>
      <c r="AF1642" s="323"/>
      <c r="AG1642" s="335"/>
      <c r="AH1642" s="336"/>
      <c r="AI1642" s="335"/>
      <c r="AJ1642" s="326"/>
      <c r="AK1642" s="334"/>
    </row>
    <row r="1643" spans="1:37">
      <c r="A1643" s="280" t="str">
        <f t="shared" si="53"/>
        <v/>
      </c>
      <c r="B1643" s="281"/>
      <c r="C1643" s="282"/>
      <c r="D1643" s="282"/>
      <c r="E1643" s="243"/>
      <c r="F1643" s="244"/>
      <c r="G1643" s="243"/>
      <c r="H1643" s="283" t="str">
        <f>IF(ISBLANK(F1643),"",IFERROR(VLOOKUP(A1643,'Np PL4 Stock'!$A:$U,20,FALSE),""))</f>
        <v/>
      </c>
      <c r="J1643" s="283" t="str">
        <f>IF(ISBLANK(F1643),"",VLOOKUP(LEFT(A1643,5),Unit!A:B,2,FALSE))</f>
        <v/>
      </c>
      <c r="K1643" s="243"/>
      <c r="L1643" s="243"/>
      <c r="M1643" s="291" t="str">
        <f t="shared" si="54"/>
        <v/>
      </c>
      <c r="N1643" s="292" t="str">
        <f>IF(ISBLANK(D1643),"",IFERROR(IF(VLOOKUP(A1643,'Np PL4 Stock'!A:J,10,FALSE)="Np4",D1643-VLOOKUP(A1643,'Np PL4 Stock'!A:E,5,FALSE),D1643-1-VLOOKUP(A1643,'Np PL4 Stock'!A:E,5,FALSE)),""))</f>
        <v/>
      </c>
      <c r="O1643" s="345"/>
      <c r="P1643" s="290"/>
      <c r="Q1643" s="300"/>
      <c r="R1643" s="336"/>
      <c r="S1643" s="301"/>
      <c r="T1643" s="301"/>
      <c r="U1643" s="336"/>
      <c r="V1643" s="354"/>
      <c r="W1643" s="355"/>
      <c r="X1643" s="349"/>
      <c r="Y1643" s="313" t="str">
        <f>IF(ISBLANK(X1643),"",IFERROR(IF(VLOOKUP(A1643,'Np PL4 Stock'!A:J,10,FALSE)="Np4",X1643-VLOOKUP(A1643,'Np PL4 Stock'!A:E,5,FALSE),X1643-1-VLOOKUP(A1643,'Np PL4 Stock'!A:E,5,FALSE)),""))</f>
        <v/>
      </c>
      <c r="Z1643" s="325"/>
      <c r="AA1643" s="315"/>
      <c r="AB1643" s="316"/>
      <c r="AC1643" s="317" t="str">
        <f>IF(ISBLANK(AB1643),"",IFERROR(IF(VLOOKUP(A1643,'Np PL4 Stock'!A:J,10,FALSE)="Np4",AB1643-VLOOKUP(A1643,'Np PL4 Stock'!A:E,5,FALSE),AB1643-1-VLOOKUP(A1643,'Np PL4 Stock'!A:E,5,FALSE)),""))</f>
        <v/>
      </c>
      <c r="AD1643" s="290"/>
      <c r="AE1643" s="300"/>
      <c r="AF1643" s="323"/>
      <c r="AG1643" s="335"/>
      <c r="AH1643" s="336"/>
      <c r="AI1643" s="335"/>
      <c r="AJ1643" s="326"/>
      <c r="AK1643" s="334"/>
    </row>
    <row r="1644" spans="1:37">
      <c r="A1644" s="280" t="str">
        <f t="shared" si="53"/>
        <v/>
      </c>
      <c r="B1644" s="281"/>
      <c r="C1644" s="282"/>
      <c r="D1644" s="282"/>
      <c r="E1644" s="243"/>
      <c r="F1644" s="244"/>
      <c r="G1644" s="243"/>
      <c r="H1644" s="283" t="str">
        <f>IF(ISBLANK(F1644),"",IFERROR(VLOOKUP(A1644,'Np PL4 Stock'!$A:$U,20,FALSE),""))</f>
        <v/>
      </c>
      <c r="J1644" s="283" t="str">
        <f>IF(ISBLANK(F1644),"",VLOOKUP(LEFT(A1644,5),Unit!A:B,2,FALSE))</f>
        <v/>
      </c>
      <c r="K1644" s="243"/>
      <c r="L1644" s="243"/>
      <c r="M1644" s="291" t="str">
        <f t="shared" si="54"/>
        <v/>
      </c>
      <c r="N1644" s="292" t="str">
        <f>IF(ISBLANK(D1644),"",IFERROR(IF(VLOOKUP(A1644,'Np PL4 Stock'!A:J,10,FALSE)="Np4",D1644-VLOOKUP(A1644,'Np PL4 Stock'!A:E,5,FALSE),D1644-1-VLOOKUP(A1644,'Np PL4 Stock'!A:E,5,FALSE)),""))</f>
        <v/>
      </c>
      <c r="O1644" s="345"/>
      <c r="P1644" s="290"/>
      <c r="Q1644" s="300"/>
      <c r="R1644" s="336"/>
      <c r="S1644" s="301"/>
      <c r="T1644" s="301"/>
      <c r="U1644" s="336"/>
      <c r="V1644" s="354"/>
      <c r="W1644" s="355"/>
      <c r="X1644" s="349"/>
      <c r="Y1644" s="313" t="str">
        <f>IF(ISBLANK(X1644),"",IFERROR(IF(VLOOKUP(A1644,'Np PL4 Stock'!A:J,10,FALSE)="Np4",X1644-VLOOKUP(A1644,'Np PL4 Stock'!A:E,5,FALSE),X1644-1-VLOOKUP(A1644,'Np PL4 Stock'!A:E,5,FALSE)),""))</f>
        <v/>
      </c>
      <c r="Z1644" s="325"/>
      <c r="AA1644" s="315"/>
      <c r="AB1644" s="316"/>
      <c r="AC1644" s="317" t="str">
        <f>IF(ISBLANK(AB1644),"",IFERROR(IF(VLOOKUP(A1644,'Np PL4 Stock'!A:J,10,FALSE)="Np4",AB1644-VLOOKUP(A1644,'Np PL4 Stock'!A:E,5,FALSE),AB1644-1-VLOOKUP(A1644,'Np PL4 Stock'!A:E,5,FALSE)),""))</f>
        <v/>
      </c>
      <c r="AD1644" s="290"/>
      <c r="AE1644" s="300"/>
      <c r="AF1644" s="323"/>
      <c r="AG1644" s="335"/>
      <c r="AH1644" s="336"/>
      <c r="AI1644" s="335"/>
      <c r="AJ1644" s="326"/>
      <c r="AK1644" s="334"/>
    </row>
    <row r="1645" spans="1:37">
      <c r="A1645" s="280" t="str">
        <f t="shared" si="53"/>
        <v/>
      </c>
      <c r="B1645" s="281"/>
      <c r="C1645" s="282"/>
      <c r="D1645" s="282"/>
      <c r="E1645" s="243"/>
      <c r="F1645" s="244"/>
      <c r="G1645" s="243"/>
      <c r="H1645" s="283" t="str">
        <f>IF(ISBLANK(F1645),"",IFERROR(VLOOKUP(A1645,'Np PL4 Stock'!$A:$U,20,FALSE),""))</f>
        <v/>
      </c>
      <c r="J1645" s="283" t="str">
        <f>IF(ISBLANK(F1645),"",VLOOKUP(LEFT(A1645,5),Unit!A:B,2,FALSE))</f>
        <v/>
      </c>
      <c r="K1645" s="243"/>
      <c r="L1645" s="243"/>
      <c r="M1645" s="291" t="str">
        <f t="shared" si="54"/>
        <v/>
      </c>
      <c r="N1645" s="292" t="str">
        <f>IF(ISBLANK(D1645),"",IFERROR(IF(VLOOKUP(A1645,'Np PL4 Stock'!A:J,10,FALSE)="Np4",D1645-VLOOKUP(A1645,'Np PL4 Stock'!A:E,5,FALSE),D1645-1-VLOOKUP(A1645,'Np PL4 Stock'!A:E,5,FALSE)),""))</f>
        <v/>
      </c>
      <c r="O1645" s="345"/>
      <c r="P1645" s="290"/>
      <c r="Q1645" s="300"/>
      <c r="R1645" s="336"/>
      <c r="S1645" s="301"/>
      <c r="T1645" s="301"/>
      <c r="U1645" s="336"/>
      <c r="V1645" s="354"/>
      <c r="W1645" s="355"/>
      <c r="X1645" s="349"/>
      <c r="Y1645" s="313" t="str">
        <f>IF(ISBLANK(X1645),"",IFERROR(IF(VLOOKUP(A1645,'Np PL4 Stock'!A:J,10,FALSE)="Np4",X1645-VLOOKUP(A1645,'Np PL4 Stock'!A:E,5,FALSE),X1645-1-VLOOKUP(A1645,'Np PL4 Stock'!A:E,5,FALSE)),""))</f>
        <v/>
      </c>
      <c r="Z1645" s="325"/>
      <c r="AA1645" s="315"/>
      <c r="AB1645" s="316"/>
      <c r="AC1645" s="317" t="str">
        <f>IF(ISBLANK(AB1645),"",IFERROR(IF(VLOOKUP(A1645,'Np PL4 Stock'!A:J,10,FALSE)="Np4",AB1645-VLOOKUP(A1645,'Np PL4 Stock'!A:E,5,FALSE),AB1645-1-VLOOKUP(A1645,'Np PL4 Stock'!A:E,5,FALSE)),""))</f>
        <v/>
      </c>
      <c r="AD1645" s="290"/>
      <c r="AE1645" s="300"/>
      <c r="AF1645" s="323"/>
      <c r="AG1645" s="335"/>
      <c r="AH1645" s="336"/>
      <c r="AI1645" s="335"/>
      <c r="AJ1645" s="326"/>
      <c r="AK1645" s="334"/>
    </row>
    <row r="1646" spans="1:37">
      <c r="A1646" s="280" t="str">
        <f t="shared" si="53"/>
        <v/>
      </c>
      <c r="B1646" s="281"/>
      <c r="C1646" s="282"/>
      <c r="D1646" s="282"/>
      <c r="E1646" s="243"/>
      <c r="F1646" s="244"/>
      <c r="G1646" s="243"/>
      <c r="H1646" s="283" t="str">
        <f>IF(ISBLANK(F1646),"",IFERROR(VLOOKUP(A1646,'Np PL4 Stock'!$A:$U,20,FALSE),""))</f>
        <v/>
      </c>
      <c r="J1646" s="283" t="str">
        <f>IF(ISBLANK(F1646),"",VLOOKUP(LEFT(A1646,5),Unit!A:B,2,FALSE))</f>
        <v/>
      </c>
      <c r="K1646" s="243"/>
      <c r="L1646" s="243"/>
      <c r="M1646" s="291" t="str">
        <f t="shared" si="54"/>
        <v/>
      </c>
      <c r="N1646" s="292" t="str">
        <f>IF(ISBLANK(D1646),"",IFERROR(IF(VLOOKUP(A1646,'Np PL4 Stock'!A:J,10,FALSE)="Np4",D1646-VLOOKUP(A1646,'Np PL4 Stock'!A:E,5,FALSE),D1646-1-VLOOKUP(A1646,'Np PL4 Stock'!A:E,5,FALSE)),""))</f>
        <v/>
      </c>
      <c r="O1646" s="345"/>
      <c r="P1646" s="290"/>
      <c r="Q1646" s="300"/>
      <c r="R1646" s="336"/>
      <c r="S1646" s="301"/>
      <c r="T1646" s="301"/>
      <c r="U1646" s="336"/>
      <c r="V1646" s="354"/>
      <c r="W1646" s="355"/>
      <c r="X1646" s="349"/>
      <c r="Y1646" s="313" t="str">
        <f>IF(ISBLANK(X1646),"",IFERROR(IF(VLOOKUP(A1646,'Np PL4 Stock'!A:J,10,FALSE)="Np4",X1646-VLOOKUP(A1646,'Np PL4 Stock'!A:E,5,FALSE),X1646-1-VLOOKUP(A1646,'Np PL4 Stock'!A:E,5,FALSE)),""))</f>
        <v/>
      </c>
      <c r="Z1646" s="325"/>
      <c r="AA1646" s="315"/>
      <c r="AB1646" s="316"/>
      <c r="AC1646" s="317" t="str">
        <f>IF(ISBLANK(AB1646),"",IFERROR(IF(VLOOKUP(A1646,'Np PL4 Stock'!A:J,10,FALSE)="Np4",AB1646-VLOOKUP(A1646,'Np PL4 Stock'!A:E,5,FALSE),AB1646-1-VLOOKUP(A1646,'Np PL4 Stock'!A:E,5,FALSE)),""))</f>
        <v/>
      </c>
      <c r="AD1646" s="290"/>
      <c r="AE1646" s="300"/>
      <c r="AF1646" s="323"/>
      <c r="AG1646" s="335"/>
      <c r="AH1646" s="336"/>
      <c r="AI1646" s="335"/>
      <c r="AJ1646" s="326"/>
      <c r="AK1646" s="334"/>
    </row>
    <row r="1647" spans="1:37">
      <c r="A1647" s="280" t="str">
        <f t="shared" si="53"/>
        <v/>
      </c>
      <c r="B1647" s="281"/>
      <c r="C1647" s="282"/>
      <c r="D1647" s="282"/>
      <c r="E1647" s="243"/>
      <c r="F1647" s="244"/>
      <c r="G1647" s="243"/>
      <c r="H1647" s="283" t="str">
        <f>IF(ISBLANK(F1647),"",IFERROR(VLOOKUP(A1647,'Np PL4 Stock'!$A:$U,20,FALSE),""))</f>
        <v/>
      </c>
      <c r="J1647" s="283" t="str">
        <f>IF(ISBLANK(F1647),"",VLOOKUP(LEFT(A1647,5),Unit!A:B,2,FALSE))</f>
        <v/>
      </c>
      <c r="K1647" s="243"/>
      <c r="L1647" s="243"/>
      <c r="M1647" s="291" t="str">
        <f t="shared" si="54"/>
        <v/>
      </c>
      <c r="N1647" s="292" t="str">
        <f>IF(ISBLANK(D1647),"",IFERROR(IF(VLOOKUP(A1647,'Np PL4 Stock'!A:J,10,FALSE)="Np4",D1647-VLOOKUP(A1647,'Np PL4 Stock'!A:E,5,FALSE),D1647-1-VLOOKUP(A1647,'Np PL4 Stock'!A:E,5,FALSE)),""))</f>
        <v/>
      </c>
      <c r="O1647" s="345"/>
      <c r="P1647" s="290"/>
      <c r="Q1647" s="300"/>
      <c r="R1647" s="336"/>
      <c r="S1647" s="301"/>
      <c r="T1647" s="301"/>
      <c r="U1647" s="336"/>
      <c r="V1647" s="354"/>
      <c r="W1647" s="355"/>
      <c r="X1647" s="349"/>
      <c r="Y1647" s="313" t="str">
        <f>IF(ISBLANK(X1647),"",IFERROR(IF(VLOOKUP(A1647,'Np PL4 Stock'!A:J,10,FALSE)="Np4",X1647-VLOOKUP(A1647,'Np PL4 Stock'!A:E,5,FALSE),X1647-1-VLOOKUP(A1647,'Np PL4 Stock'!A:E,5,FALSE)),""))</f>
        <v/>
      </c>
      <c r="Z1647" s="325"/>
      <c r="AA1647" s="315"/>
      <c r="AB1647" s="316"/>
      <c r="AC1647" s="317" t="str">
        <f>IF(ISBLANK(AB1647),"",IFERROR(IF(VLOOKUP(A1647,'Np PL4 Stock'!A:J,10,FALSE)="Np4",AB1647-VLOOKUP(A1647,'Np PL4 Stock'!A:E,5,FALSE),AB1647-1-VLOOKUP(A1647,'Np PL4 Stock'!A:E,5,FALSE)),""))</f>
        <v/>
      </c>
      <c r="AD1647" s="290"/>
      <c r="AE1647" s="300"/>
      <c r="AF1647" s="323"/>
      <c r="AG1647" s="335"/>
      <c r="AH1647" s="336"/>
      <c r="AI1647" s="335"/>
      <c r="AJ1647" s="326"/>
      <c r="AK1647" s="334"/>
    </row>
    <row r="1648" spans="1:37">
      <c r="A1648" s="280" t="str">
        <f t="shared" si="53"/>
        <v/>
      </c>
      <c r="B1648" s="281"/>
      <c r="C1648" s="282"/>
      <c r="D1648" s="282"/>
      <c r="E1648" s="243"/>
      <c r="F1648" s="244"/>
      <c r="G1648" s="243"/>
      <c r="H1648" s="283" t="str">
        <f>IF(ISBLANK(F1648),"",IFERROR(VLOOKUP(A1648,'Np PL4 Stock'!$A:$U,20,FALSE),""))</f>
        <v/>
      </c>
      <c r="J1648" s="283" t="str">
        <f>IF(ISBLANK(F1648),"",VLOOKUP(LEFT(A1648,5),Unit!A:B,2,FALSE))</f>
        <v/>
      </c>
      <c r="K1648" s="243"/>
      <c r="L1648" s="243"/>
      <c r="M1648" s="291" t="str">
        <f t="shared" si="54"/>
        <v/>
      </c>
      <c r="N1648" s="292" t="str">
        <f>IF(ISBLANK(D1648),"",IFERROR(IF(VLOOKUP(A1648,'Np PL4 Stock'!A:J,10,FALSE)="Np4",D1648-VLOOKUP(A1648,'Np PL4 Stock'!A:E,5,FALSE),D1648-1-VLOOKUP(A1648,'Np PL4 Stock'!A:E,5,FALSE)),""))</f>
        <v/>
      </c>
      <c r="O1648" s="345"/>
      <c r="P1648" s="290"/>
      <c r="Q1648" s="300"/>
      <c r="R1648" s="336"/>
      <c r="S1648" s="301"/>
      <c r="T1648" s="301"/>
      <c r="U1648" s="336"/>
      <c r="V1648" s="354"/>
      <c r="W1648" s="355"/>
      <c r="X1648" s="349"/>
      <c r="Y1648" s="313" t="str">
        <f>IF(ISBLANK(X1648),"",IFERROR(IF(VLOOKUP(A1648,'Np PL4 Stock'!A:J,10,FALSE)="Np4",X1648-VLOOKUP(A1648,'Np PL4 Stock'!A:E,5,FALSE),X1648-1-VLOOKUP(A1648,'Np PL4 Stock'!A:E,5,FALSE)),""))</f>
        <v/>
      </c>
      <c r="Z1648" s="325"/>
      <c r="AA1648" s="315"/>
      <c r="AB1648" s="316"/>
      <c r="AC1648" s="317" t="str">
        <f>IF(ISBLANK(AB1648),"",IFERROR(IF(VLOOKUP(A1648,'Np PL4 Stock'!A:J,10,FALSE)="Np4",AB1648-VLOOKUP(A1648,'Np PL4 Stock'!A:E,5,FALSE),AB1648-1-VLOOKUP(A1648,'Np PL4 Stock'!A:E,5,FALSE)),""))</f>
        <v/>
      </c>
      <c r="AD1648" s="290"/>
      <c r="AE1648" s="300"/>
      <c r="AF1648" s="323"/>
      <c r="AG1648" s="335"/>
      <c r="AH1648" s="336"/>
      <c r="AI1648" s="335"/>
      <c r="AJ1648" s="326"/>
      <c r="AK1648" s="334"/>
    </row>
    <row r="1649" spans="1:37">
      <c r="A1649" s="280" t="str">
        <f t="shared" si="53"/>
        <v/>
      </c>
      <c r="B1649" s="281"/>
      <c r="C1649" s="282"/>
      <c r="D1649" s="282"/>
      <c r="E1649" s="243"/>
      <c r="F1649" s="244"/>
      <c r="G1649" s="243"/>
      <c r="H1649" s="283" t="str">
        <f>IF(ISBLANK(F1649),"",IFERROR(VLOOKUP(A1649,'Np PL4 Stock'!$A:$U,20,FALSE),""))</f>
        <v/>
      </c>
      <c r="J1649" s="283" t="str">
        <f>IF(ISBLANK(F1649),"",VLOOKUP(LEFT(A1649,5),Unit!A:B,2,FALSE))</f>
        <v/>
      </c>
      <c r="K1649" s="243"/>
      <c r="L1649" s="243"/>
      <c r="M1649" s="291" t="str">
        <f t="shared" si="54"/>
        <v/>
      </c>
      <c r="N1649" s="292" t="str">
        <f>IF(ISBLANK(D1649),"",IFERROR(IF(VLOOKUP(A1649,'Np PL4 Stock'!A:J,10,FALSE)="Np4",D1649-VLOOKUP(A1649,'Np PL4 Stock'!A:E,5,FALSE),D1649-1-VLOOKUP(A1649,'Np PL4 Stock'!A:E,5,FALSE)),""))</f>
        <v/>
      </c>
      <c r="O1649" s="345"/>
      <c r="P1649" s="290"/>
      <c r="Q1649" s="300"/>
      <c r="R1649" s="336"/>
      <c r="S1649" s="301"/>
      <c r="T1649" s="301"/>
      <c r="U1649" s="336"/>
      <c r="V1649" s="354"/>
      <c r="W1649" s="355"/>
      <c r="X1649" s="349"/>
      <c r="Y1649" s="313" t="str">
        <f>IF(ISBLANK(X1649),"",IFERROR(IF(VLOOKUP(A1649,'Np PL4 Stock'!A:J,10,FALSE)="Np4",X1649-VLOOKUP(A1649,'Np PL4 Stock'!A:E,5,FALSE),X1649-1-VLOOKUP(A1649,'Np PL4 Stock'!A:E,5,FALSE)),""))</f>
        <v/>
      </c>
      <c r="Z1649" s="325"/>
      <c r="AA1649" s="315"/>
      <c r="AB1649" s="316"/>
      <c r="AC1649" s="317" t="str">
        <f>IF(ISBLANK(AB1649),"",IFERROR(IF(VLOOKUP(A1649,'Np PL4 Stock'!A:J,10,FALSE)="Np4",AB1649-VLOOKUP(A1649,'Np PL4 Stock'!A:E,5,FALSE),AB1649-1-VLOOKUP(A1649,'Np PL4 Stock'!A:E,5,FALSE)),""))</f>
        <v/>
      </c>
      <c r="AD1649" s="290"/>
      <c r="AE1649" s="300"/>
      <c r="AF1649" s="323"/>
      <c r="AG1649" s="335"/>
      <c r="AH1649" s="336"/>
      <c r="AI1649" s="335"/>
      <c r="AJ1649" s="326"/>
      <c r="AK1649" s="334"/>
    </row>
    <row r="1650" spans="1:37">
      <c r="A1650" s="280" t="str">
        <f t="shared" si="53"/>
        <v/>
      </c>
      <c r="B1650" s="281"/>
      <c r="C1650" s="282"/>
      <c r="D1650" s="282"/>
      <c r="E1650" s="243"/>
      <c r="F1650" s="244"/>
      <c r="G1650" s="243"/>
      <c r="H1650" s="283" t="str">
        <f>IF(ISBLANK(F1650),"",IFERROR(VLOOKUP(A1650,'Np PL4 Stock'!$A:$U,20,FALSE),""))</f>
        <v/>
      </c>
      <c r="J1650" s="283" t="str">
        <f>IF(ISBLANK(F1650),"",VLOOKUP(LEFT(A1650,5),Unit!A:B,2,FALSE))</f>
        <v/>
      </c>
      <c r="K1650" s="243"/>
      <c r="L1650" s="243"/>
      <c r="M1650" s="291" t="str">
        <f t="shared" si="54"/>
        <v/>
      </c>
      <c r="N1650" s="292" t="str">
        <f>IF(ISBLANK(D1650),"",IFERROR(IF(VLOOKUP(A1650,'Np PL4 Stock'!A:J,10,FALSE)="Np4",D1650-VLOOKUP(A1650,'Np PL4 Stock'!A:E,5,FALSE),D1650-1-VLOOKUP(A1650,'Np PL4 Stock'!A:E,5,FALSE)),""))</f>
        <v/>
      </c>
      <c r="O1650" s="345"/>
      <c r="P1650" s="290"/>
      <c r="Q1650" s="300"/>
      <c r="R1650" s="336"/>
      <c r="S1650" s="301"/>
      <c r="T1650" s="301"/>
      <c r="U1650" s="336"/>
      <c r="V1650" s="354"/>
      <c r="W1650" s="355"/>
      <c r="X1650" s="349"/>
      <c r="Y1650" s="313" t="str">
        <f>IF(ISBLANK(X1650),"",IFERROR(IF(VLOOKUP(A1650,'Np PL4 Stock'!A:J,10,FALSE)="Np4",X1650-VLOOKUP(A1650,'Np PL4 Stock'!A:E,5,FALSE),X1650-1-VLOOKUP(A1650,'Np PL4 Stock'!A:E,5,FALSE)),""))</f>
        <v/>
      </c>
      <c r="Z1650" s="325"/>
      <c r="AA1650" s="315"/>
      <c r="AB1650" s="316"/>
      <c r="AC1650" s="317" t="str">
        <f>IF(ISBLANK(AB1650),"",IFERROR(IF(VLOOKUP(A1650,'Np PL4 Stock'!A:J,10,FALSE)="Np4",AB1650-VLOOKUP(A1650,'Np PL4 Stock'!A:E,5,FALSE),AB1650-1-VLOOKUP(A1650,'Np PL4 Stock'!A:E,5,FALSE)),""))</f>
        <v/>
      </c>
      <c r="AD1650" s="290"/>
      <c r="AE1650" s="300"/>
      <c r="AF1650" s="323"/>
      <c r="AG1650" s="335"/>
      <c r="AH1650" s="336"/>
      <c r="AI1650" s="335"/>
      <c r="AJ1650" s="326"/>
      <c r="AK1650" s="334"/>
    </row>
    <row r="1651" spans="1:37">
      <c r="A1651" s="280" t="str">
        <f t="shared" si="53"/>
        <v/>
      </c>
      <c r="B1651" s="281"/>
      <c r="C1651" s="282"/>
      <c r="D1651" s="282"/>
      <c r="E1651" s="243"/>
      <c r="F1651" s="244"/>
      <c r="G1651" s="243"/>
      <c r="H1651" s="283" t="str">
        <f>IF(ISBLANK(F1651),"",IFERROR(VLOOKUP(A1651,'Np PL4 Stock'!$A:$U,20,FALSE),""))</f>
        <v/>
      </c>
      <c r="J1651" s="283" t="str">
        <f>IF(ISBLANK(F1651),"",VLOOKUP(LEFT(A1651,5),Unit!A:B,2,FALSE))</f>
        <v/>
      </c>
      <c r="K1651" s="243"/>
      <c r="L1651" s="243"/>
      <c r="M1651" s="291" t="str">
        <f t="shared" si="54"/>
        <v/>
      </c>
      <c r="N1651" s="292" t="str">
        <f>IF(ISBLANK(D1651),"",IFERROR(IF(VLOOKUP(A1651,'Np PL4 Stock'!A:J,10,FALSE)="Np4",D1651-VLOOKUP(A1651,'Np PL4 Stock'!A:E,5,FALSE),D1651-1-VLOOKUP(A1651,'Np PL4 Stock'!A:E,5,FALSE)),""))</f>
        <v/>
      </c>
      <c r="O1651" s="345"/>
      <c r="P1651" s="290"/>
      <c r="Q1651" s="300"/>
      <c r="R1651" s="336"/>
      <c r="S1651" s="301"/>
      <c r="T1651" s="301"/>
      <c r="U1651" s="336"/>
      <c r="V1651" s="354"/>
      <c r="W1651" s="355"/>
      <c r="X1651" s="349"/>
      <c r="Y1651" s="313" t="str">
        <f>IF(ISBLANK(X1651),"",IFERROR(IF(VLOOKUP(A1651,'Np PL4 Stock'!A:J,10,FALSE)="Np4",X1651-VLOOKUP(A1651,'Np PL4 Stock'!A:E,5,FALSE),X1651-1-VLOOKUP(A1651,'Np PL4 Stock'!A:E,5,FALSE)),""))</f>
        <v/>
      </c>
      <c r="Z1651" s="325"/>
      <c r="AA1651" s="315"/>
      <c r="AB1651" s="316"/>
      <c r="AC1651" s="317" t="str">
        <f>IF(ISBLANK(AB1651),"",IFERROR(IF(VLOOKUP(A1651,'Np PL4 Stock'!A:J,10,FALSE)="Np4",AB1651-VLOOKUP(A1651,'Np PL4 Stock'!A:E,5,FALSE),AB1651-1-VLOOKUP(A1651,'Np PL4 Stock'!A:E,5,FALSE)),""))</f>
        <v/>
      </c>
      <c r="AD1651" s="290"/>
      <c r="AE1651" s="300"/>
      <c r="AF1651" s="323"/>
      <c r="AG1651" s="335"/>
      <c r="AH1651" s="336"/>
      <c r="AI1651" s="335"/>
      <c r="AJ1651" s="326"/>
      <c r="AK1651" s="334"/>
    </row>
    <row r="1652" spans="1:37">
      <c r="A1652" s="280" t="str">
        <f t="shared" si="53"/>
        <v/>
      </c>
      <c r="B1652" s="281"/>
      <c r="C1652" s="282"/>
      <c r="D1652" s="282"/>
      <c r="E1652" s="243"/>
      <c r="F1652" s="244"/>
      <c r="G1652" s="243"/>
      <c r="H1652" s="283" t="str">
        <f>IF(ISBLANK(F1652),"",IFERROR(VLOOKUP(A1652,'Np PL4 Stock'!$A:$U,20,FALSE),""))</f>
        <v/>
      </c>
      <c r="J1652" s="283" t="str">
        <f>IF(ISBLANK(F1652),"",VLOOKUP(LEFT(A1652,5),Unit!A:B,2,FALSE))</f>
        <v/>
      </c>
      <c r="K1652" s="243"/>
      <c r="L1652" s="243"/>
      <c r="M1652" s="291" t="str">
        <f t="shared" si="54"/>
        <v/>
      </c>
      <c r="N1652" s="292" t="str">
        <f>IF(ISBLANK(D1652),"",IFERROR(IF(VLOOKUP(A1652,'Np PL4 Stock'!A:J,10,FALSE)="Np4",D1652-VLOOKUP(A1652,'Np PL4 Stock'!A:E,5,FALSE),D1652-1-VLOOKUP(A1652,'Np PL4 Stock'!A:E,5,FALSE)),""))</f>
        <v/>
      </c>
      <c r="O1652" s="345"/>
      <c r="P1652" s="290"/>
      <c r="Q1652" s="300"/>
      <c r="R1652" s="336"/>
      <c r="S1652" s="301"/>
      <c r="T1652" s="301"/>
      <c r="U1652" s="336"/>
      <c r="V1652" s="354"/>
      <c r="W1652" s="355"/>
      <c r="X1652" s="349"/>
      <c r="Y1652" s="313" t="str">
        <f>IF(ISBLANK(X1652),"",IFERROR(IF(VLOOKUP(A1652,'Np PL4 Stock'!A:J,10,FALSE)="Np4",X1652-VLOOKUP(A1652,'Np PL4 Stock'!A:E,5,FALSE),X1652-1-VLOOKUP(A1652,'Np PL4 Stock'!A:E,5,FALSE)),""))</f>
        <v/>
      </c>
      <c r="Z1652" s="325"/>
      <c r="AA1652" s="315"/>
      <c r="AB1652" s="316"/>
      <c r="AC1652" s="317" t="str">
        <f>IF(ISBLANK(AB1652),"",IFERROR(IF(VLOOKUP(A1652,'Np PL4 Stock'!A:J,10,FALSE)="Np4",AB1652-VLOOKUP(A1652,'Np PL4 Stock'!A:E,5,FALSE),AB1652-1-VLOOKUP(A1652,'Np PL4 Stock'!A:E,5,FALSE)),""))</f>
        <v/>
      </c>
      <c r="AD1652" s="290"/>
      <c r="AE1652" s="300"/>
      <c r="AF1652" s="323"/>
      <c r="AG1652" s="335"/>
      <c r="AH1652" s="336"/>
      <c r="AI1652" s="335"/>
      <c r="AJ1652" s="326"/>
      <c r="AK1652" s="334"/>
    </row>
    <row r="1653" spans="1:37">
      <c r="A1653" s="280" t="str">
        <f t="shared" si="53"/>
        <v/>
      </c>
      <c r="B1653" s="281"/>
      <c r="C1653" s="282"/>
      <c r="D1653" s="282"/>
      <c r="E1653" s="243"/>
      <c r="F1653" s="244"/>
      <c r="G1653" s="243"/>
      <c r="H1653" s="283" t="str">
        <f>IF(ISBLANK(F1653),"",IFERROR(VLOOKUP(A1653,'Np PL4 Stock'!$A:$U,20,FALSE),""))</f>
        <v/>
      </c>
      <c r="J1653" s="283" t="str">
        <f>IF(ISBLANK(F1653),"",VLOOKUP(LEFT(A1653,5),Unit!A:B,2,FALSE))</f>
        <v/>
      </c>
      <c r="K1653" s="243"/>
      <c r="L1653" s="243"/>
      <c r="M1653" s="291" t="str">
        <f t="shared" si="54"/>
        <v/>
      </c>
      <c r="N1653" s="292" t="str">
        <f>IF(ISBLANK(D1653),"",IFERROR(IF(VLOOKUP(A1653,'Np PL4 Stock'!A:J,10,FALSE)="Np4",D1653-VLOOKUP(A1653,'Np PL4 Stock'!A:E,5,FALSE),D1653-1-VLOOKUP(A1653,'Np PL4 Stock'!A:E,5,FALSE)),""))</f>
        <v/>
      </c>
      <c r="O1653" s="345"/>
      <c r="P1653" s="290"/>
      <c r="Q1653" s="300"/>
      <c r="R1653" s="336"/>
      <c r="S1653" s="301"/>
      <c r="T1653" s="301"/>
      <c r="U1653" s="336"/>
      <c r="V1653" s="354"/>
      <c r="W1653" s="355"/>
      <c r="X1653" s="349"/>
      <c r="Y1653" s="313" t="str">
        <f>IF(ISBLANK(X1653),"",IFERROR(IF(VLOOKUP(A1653,'Np PL4 Stock'!A:J,10,FALSE)="Np4",X1653-VLOOKUP(A1653,'Np PL4 Stock'!A:E,5,FALSE),X1653-1-VLOOKUP(A1653,'Np PL4 Stock'!A:E,5,FALSE)),""))</f>
        <v/>
      </c>
      <c r="Z1653" s="325"/>
      <c r="AA1653" s="315"/>
      <c r="AB1653" s="316"/>
      <c r="AC1653" s="317" t="str">
        <f>IF(ISBLANK(AB1653),"",IFERROR(IF(VLOOKUP(A1653,'Np PL4 Stock'!A:J,10,FALSE)="Np4",AB1653-VLOOKUP(A1653,'Np PL4 Stock'!A:E,5,FALSE),AB1653-1-VLOOKUP(A1653,'Np PL4 Stock'!A:E,5,FALSE)),""))</f>
        <v/>
      </c>
      <c r="AD1653" s="290"/>
      <c r="AE1653" s="300"/>
      <c r="AF1653" s="323"/>
      <c r="AG1653" s="335"/>
      <c r="AH1653" s="336"/>
      <c r="AI1653" s="335"/>
      <c r="AJ1653" s="326"/>
      <c r="AK1653" s="334"/>
    </row>
    <row r="1654" spans="1:37">
      <c r="A1654" s="280" t="str">
        <f t="shared" si="53"/>
        <v/>
      </c>
      <c r="B1654" s="281"/>
      <c r="C1654" s="282"/>
      <c r="D1654" s="282"/>
      <c r="E1654" s="243"/>
      <c r="F1654" s="244"/>
      <c r="G1654" s="243"/>
      <c r="H1654" s="283" t="str">
        <f>IF(ISBLANK(F1654),"",IFERROR(VLOOKUP(A1654,'Np PL4 Stock'!$A:$U,20,FALSE),""))</f>
        <v/>
      </c>
      <c r="J1654" s="283" t="str">
        <f>IF(ISBLANK(F1654),"",VLOOKUP(LEFT(A1654,5),Unit!A:B,2,FALSE))</f>
        <v/>
      </c>
      <c r="K1654" s="243"/>
      <c r="L1654" s="243"/>
      <c r="M1654" s="291" t="str">
        <f t="shared" si="54"/>
        <v/>
      </c>
      <c r="N1654" s="292" t="str">
        <f>IF(ISBLANK(D1654),"",IFERROR(IF(VLOOKUP(A1654,'Np PL4 Stock'!A:J,10,FALSE)="Np4",D1654-VLOOKUP(A1654,'Np PL4 Stock'!A:E,5,FALSE),D1654-1-VLOOKUP(A1654,'Np PL4 Stock'!A:E,5,FALSE)),""))</f>
        <v/>
      </c>
      <c r="O1654" s="345"/>
      <c r="P1654" s="290"/>
      <c r="Q1654" s="300"/>
      <c r="R1654" s="336"/>
      <c r="S1654" s="301"/>
      <c r="T1654" s="301"/>
      <c r="U1654" s="336"/>
      <c r="V1654" s="354"/>
      <c r="W1654" s="355"/>
      <c r="X1654" s="349"/>
      <c r="Y1654" s="313" t="str">
        <f>IF(ISBLANK(X1654),"",IFERROR(IF(VLOOKUP(A1654,'Np PL4 Stock'!A:J,10,FALSE)="Np4",X1654-VLOOKUP(A1654,'Np PL4 Stock'!A:E,5,FALSE),X1654-1-VLOOKUP(A1654,'Np PL4 Stock'!A:E,5,FALSE)),""))</f>
        <v/>
      </c>
      <c r="Z1654" s="325"/>
      <c r="AA1654" s="315"/>
      <c r="AB1654" s="316"/>
      <c r="AC1654" s="317" t="str">
        <f>IF(ISBLANK(AB1654),"",IFERROR(IF(VLOOKUP(A1654,'Np PL4 Stock'!A:J,10,FALSE)="Np4",AB1654-VLOOKUP(A1654,'Np PL4 Stock'!A:E,5,FALSE),AB1654-1-VLOOKUP(A1654,'Np PL4 Stock'!A:E,5,FALSE)),""))</f>
        <v/>
      </c>
      <c r="AD1654" s="290"/>
      <c r="AE1654" s="300"/>
      <c r="AF1654" s="323"/>
      <c r="AG1654" s="335"/>
      <c r="AH1654" s="336"/>
      <c r="AI1654" s="335"/>
      <c r="AJ1654" s="326"/>
      <c r="AK1654" s="334"/>
    </row>
    <row r="1655" spans="1:37">
      <c r="A1655" s="280" t="str">
        <f t="shared" si="53"/>
        <v/>
      </c>
      <c r="B1655" s="281"/>
      <c r="C1655" s="282"/>
      <c r="D1655" s="282"/>
      <c r="E1655" s="243"/>
      <c r="F1655" s="244"/>
      <c r="G1655" s="243"/>
      <c r="H1655" s="283" t="str">
        <f>IF(ISBLANK(F1655),"",IFERROR(VLOOKUP(A1655,'Np PL4 Stock'!$A:$U,20,FALSE),""))</f>
        <v/>
      </c>
      <c r="J1655" s="283" t="str">
        <f>IF(ISBLANK(F1655),"",VLOOKUP(LEFT(A1655,5),Unit!A:B,2,FALSE))</f>
        <v/>
      </c>
      <c r="K1655" s="243"/>
      <c r="L1655" s="243"/>
      <c r="M1655" s="291" t="str">
        <f t="shared" si="54"/>
        <v/>
      </c>
      <c r="N1655" s="292" t="str">
        <f>IF(ISBLANK(D1655),"",IFERROR(IF(VLOOKUP(A1655,'Np PL4 Stock'!A:J,10,FALSE)="Np4",D1655-VLOOKUP(A1655,'Np PL4 Stock'!A:E,5,FALSE),D1655-1-VLOOKUP(A1655,'Np PL4 Stock'!A:E,5,FALSE)),""))</f>
        <v/>
      </c>
      <c r="O1655" s="345"/>
      <c r="P1655" s="290"/>
      <c r="Q1655" s="300"/>
      <c r="R1655" s="336"/>
      <c r="S1655" s="301"/>
      <c r="T1655" s="301"/>
      <c r="U1655" s="336"/>
      <c r="V1655" s="354"/>
      <c r="W1655" s="355"/>
      <c r="X1655" s="349"/>
      <c r="Y1655" s="313" t="str">
        <f>IF(ISBLANK(X1655),"",IFERROR(IF(VLOOKUP(A1655,'Np PL4 Stock'!A:J,10,FALSE)="Np4",X1655-VLOOKUP(A1655,'Np PL4 Stock'!A:E,5,FALSE),X1655-1-VLOOKUP(A1655,'Np PL4 Stock'!A:E,5,FALSE)),""))</f>
        <v/>
      </c>
      <c r="Z1655" s="325"/>
      <c r="AA1655" s="315"/>
      <c r="AB1655" s="316"/>
      <c r="AC1655" s="317" t="str">
        <f>IF(ISBLANK(AB1655),"",IFERROR(IF(VLOOKUP(A1655,'Np PL4 Stock'!A:J,10,FALSE)="Np4",AB1655-VLOOKUP(A1655,'Np PL4 Stock'!A:E,5,FALSE),AB1655-1-VLOOKUP(A1655,'Np PL4 Stock'!A:E,5,FALSE)),""))</f>
        <v/>
      </c>
      <c r="AD1655" s="290"/>
      <c r="AE1655" s="300"/>
      <c r="AF1655" s="323"/>
      <c r="AG1655" s="335"/>
      <c r="AH1655" s="336"/>
      <c r="AI1655" s="335"/>
      <c r="AJ1655" s="326"/>
      <c r="AK1655" s="334"/>
    </row>
    <row r="1656" spans="1:37">
      <c r="A1656" s="280" t="str">
        <f t="shared" si="53"/>
        <v/>
      </c>
      <c r="B1656" s="281"/>
      <c r="C1656" s="282"/>
      <c r="D1656" s="282"/>
      <c r="E1656" s="243"/>
      <c r="F1656" s="244"/>
      <c r="G1656" s="243"/>
      <c r="H1656" s="283" t="str">
        <f>IF(ISBLANK(F1656),"",IFERROR(VLOOKUP(A1656,'Np PL4 Stock'!$A:$U,20,FALSE),""))</f>
        <v/>
      </c>
      <c r="J1656" s="283" t="str">
        <f>IF(ISBLANK(F1656),"",VLOOKUP(LEFT(A1656,5),Unit!A:B,2,FALSE))</f>
        <v/>
      </c>
      <c r="K1656" s="243"/>
      <c r="L1656" s="243"/>
      <c r="M1656" s="291" t="str">
        <f t="shared" si="54"/>
        <v/>
      </c>
      <c r="N1656" s="292" t="str">
        <f>IF(ISBLANK(D1656),"",IFERROR(IF(VLOOKUP(A1656,'Np PL4 Stock'!A:J,10,FALSE)="Np4",D1656-VLOOKUP(A1656,'Np PL4 Stock'!A:E,5,FALSE),D1656-1-VLOOKUP(A1656,'Np PL4 Stock'!A:E,5,FALSE)),""))</f>
        <v/>
      </c>
      <c r="O1656" s="345"/>
      <c r="P1656" s="290"/>
      <c r="Q1656" s="300"/>
      <c r="R1656" s="336"/>
      <c r="S1656" s="301"/>
      <c r="T1656" s="301"/>
      <c r="U1656" s="336"/>
      <c r="V1656" s="354"/>
      <c r="W1656" s="355"/>
      <c r="X1656" s="349"/>
      <c r="Y1656" s="313" t="str">
        <f>IF(ISBLANK(X1656),"",IFERROR(IF(VLOOKUP(A1656,'Np PL4 Stock'!A:J,10,FALSE)="Np4",X1656-VLOOKUP(A1656,'Np PL4 Stock'!A:E,5,FALSE),X1656-1-VLOOKUP(A1656,'Np PL4 Stock'!A:E,5,FALSE)),""))</f>
        <v/>
      </c>
      <c r="Z1656" s="325"/>
      <c r="AA1656" s="315"/>
      <c r="AB1656" s="316"/>
      <c r="AC1656" s="317" t="str">
        <f>IF(ISBLANK(AB1656),"",IFERROR(IF(VLOOKUP(A1656,'Np PL4 Stock'!A:J,10,FALSE)="Np4",AB1656-VLOOKUP(A1656,'Np PL4 Stock'!A:E,5,FALSE),AB1656-1-VLOOKUP(A1656,'Np PL4 Stock'!A:E,5,FALSE)),""))</f>
        <v/>
      </c>
      <c r="AD1656" s="290"/>
      <c r="AE1656" s="300"/>
      <c r="AF1656" s="323"/>
      <c r="AG1656" s="335"/>
      <c r="AH1656" s="336"/>
      <c r="AI1656" s="335"/>
      <c r="AJ1656" s="326"/>
      <c r="AK1656" s="334"/>
    </row>
    <row r="1657" spans="1:37">
      <c r="A1657" s="280" t="str">
        <f t="shared" si="53"/>
        <v/>
      </c>
      <c r="B1657" s="281"/>
      <c r="C1657" s="282"/>
      <c r="D1657" s="282"/>
      <c r="E1657" s="243"/>
      <c r="F1657" s="244"/>
      <c r="G1657" s="243"/>
      <c r="H1657" s="283" t="str">
        <f>IF(ISBLANK(F1657),"",IFERROR(VLOOKUP(A1657,'Np PL4 Stock'!$A:$U,20,FALSE),""))</f>
        <v/>
      </c>
      <c r="J1657" s="283" t="str">
        <f>IF(ISBLANK(F1657),"",VLOOKUP(LEFT(A1657,5),Unit!A:B,2,FALSE))</f>
        <v/>
      </c>
      <c r="K1657" s="243"/>
      <c r="L1657" s="243"/>
      <c r="M1657" s="291" t="str">
        <f t="shared" si="54"/>
        <v/>
      </c>
      <c r="N1657" s="292" t="str">
        <f>IF(ISBLANK(D1657),"",IFERROR(IF(VLOOKUP(A1657,'Np PL4 Stock'!A:J,10,FALSE)="Np4",D1657-VLOOKUP(A1657,'Np PL4 Stock'!A:E,5,FALSE),D1657-1-VLOOKUP(A1657,'Np PL4 Stock'!A:E,5,FALSE)),""))</f>
        <v/>
      </c>
      <c r="O1657" s="345"/>
      <c r="P1657" s="290"/>
      <c r="Q1657" s="300"/>
      <c r="R1657" s="336"/>
      <c r="S1657" s="301"/>
      <c r="T1657" s="301"/>
      <c r="U1657" s="336"/>
      <c r="V1657" s="354"/>
      <c r="W1657" s="355"/>
      <c r="X1657" s="349"/>
      <c r="Y1657" s="313" t="str">
        <f>IF(ISBLANK(X1657),"",IFERROR(IF(VLOOKUP(A1657,'Np PL4 Stock'!A:J,10,FALSE)="Np4",X1657-VLOOKUP(A1657,'Np PL4 Stock'!A:E,5,FALSE),X1657-1-VLOOKUP(A1657,'Np PL4 Stock'!A:E,5,FALSE)),""))</f>
        <v/>
      </c>
      <c r="Z1657" s="325"/>
      <c r="AA1657" s="315"/>
      <c r="AB1657" s="316"/>
      <c r="AC1657" s="317" t="str">
        <f>IF(ISBLANK(AB1657),"",IFERROR(IF(VLOOKUP(A1657,'Np PL4 Stock'!A:J,10,FALSE)="Np4",AB1657-VLOOKUP(A1657,'Np PL4 Stock'!A:E,5,FALSE),AB1657-1-VLOOKUP(A1657,'Np PL4 Stock'!A:E,5,FALSE)),""))</f>
        <v/>
      </c>
      <c r="AD1657" s="290"/>
      <c r="AE1657" s="300"/>
      <c r="AF1657" s="323"/>
      <c r="AG1657" s="335"/>
      <c r="AH1657" s="336"/>
      <c r="AI1657" s="335"/>
      <c r="AJ1657" s="326"/>
      <c r="AK1657" s="334"/>
    </row>
    <row r="1658" spans="1:37">
      <c r="A1658" s="280" t="str">
        <f t="shared" si="53"/>
        <v/>
      </c>
      <c r="B1658" s="281"/>
      <c r="C1658" s="282"/>
      <c r="D1658" s="282"/>
      <c r="E1658" s="243"/>
      <c r="F1658" s="244"/>
      <c r="G1658" s="243"/>
      <c r="H1658" s="283" t="str">
        <f>IF(ISBLANK(F1658),"",IFERROR(VLOOKUP(A1658,'Np PL4 Stock'!$A:$U,20,FALSE),""))</f>
        <v/>
      </c>
      <c r="J1658" s="283" t="str">
        <f>IF(ISBLANK(F1658),"",VLOOKUP(LEFT(A1658,5),Unit!A:B,2,FALSE))</f>
        <v/>
      </c>
      <c r="K1658" s="243"/>
      <c r="L1658" s="243"/>
      <c r="M1658" s="291" t="str">
        <f t="shared" si="54"/>
        <v/>
      </c>
      <c r="N1658" s="292" t="str">
        <f>IF(ISBLANK(D1658),"",IFERROR(IF(VLOOKUP(A1658,'Np PL4 Stock'!A:J,10,FALSE)="Np4",D1658-VLOOKUP(A1658,'Np PL4 Stock'!A:E,5,FALSE),D1658-1-VLOOKUP(A1658,'Np PL4 Stock'!A:E,5,FALSE)),""))</f>
        <v/>
      </c>
      <c r="O1658" s="345"/>
      <c r="P1658" s="290"/>
      <c r="Q1658" s="300"/>
      <c r="R1658" s="336"/>
      <c r="S1658" s="301"/>
      <c r="T1658" s="301"/>
      <c r="U1658" s="336"/>
      <c r="V1658" s="354"/>
      <c r="W1658" s="355"/>
      <c r="X1658" s="349"/>
      <c r="Y1658" s="313" t="str">
        <f>IF(ISBLANK(X1658),"",IFERROR(IF(VLOOKUP(A1658,'Np PL4 Stock'!A:J,10,FALSE)="Np4",X1658-VLOOKUP(A1658,'Np PL4 Stock'!A:E,5,FALSE),X1658-1-VLOOKUP(A1658,'Np PL4 Stock'!A:E,5,FALSE)),""))</f>
        <v/>
      </c>
      <c r="Z1658" s="325"/>
      <c r="AA1658" s="315"/>
      <c r="AB1658" s="316"/>
      <c r="AC1658" s="317" t="str">
        <f>IF(ISBLANK(AB1658),"",IFERROR(IF(VLOOKUP(A1658,'Np PL4 Stock'!A:J,10,FALSE)="Np4",AB1658-VLOOKUP(A1658,'Np PL4 Stock'!A:E,5,FALSE),AB1658-1-VLOOKUP(A1658,'Np PL4 Stock'!A:E,5,FALSE)),""))</f>
        <v/>
      </c>
      <c r="AD1658" s="290"/>
      <c r="AE1658" s="300"/>
      <c r="AF1658" s="323"/>
      <c r="AG1658" s="335"/>
      <c r="AH1658" s="336"/>
      <c r="AI1658" s="335"/>
      <c r="AJ1658" s="326"/>
      <c r="AK1658" s="334"/>
    </row>
    <row r="1659" spans="1:37">
      <c r="A1659" s="280" t="str">
        <f t="shared" si="53"/>
        <v/>
      </c>
      <c r="B1659" s="281"/>
      <c r="C1659" s="282"/>
      <c r="D1659" s="282"/>
      <c r="E1659" s="243"/>
      <c r="F1659" s="244"/>
      <c r="G1659" s="243"/>
      <c r="H1659" s="283" t="str">
        <f>IF(ISBLANK(F1659),"",IFERROR(VLOOKUP(A1659,'Np PL4 Stock'!$A:$U,20,FALSE),""))</f>
        <v/>
      </c>
      <c r="J1659" s="283" t="str">
        <f>IF(ISBLANK(F1659),"",VLOOKUP(LEFT(A1659,5),Unit!A:B,2,FALSE))</f>
        <v/>
      </c>
      <c r="K1659" s="243"/>
      <c r="L1659" s="243"/>
      <c r="M1659" s="291" t="str">
        <f t="shared" si="54"/>
        <v/>
      </c>
      <c r="N1659" s="292" t="str">
        <f>IF(ISBLANK(D1659),"",IFERROR(IF(VLOOKUP(A1659,'Np PL4 Stock'!A:J,10,FALSE)="Np4",D1659-VLOOKUP(A1659,'Np PL4 Stock'!A:E,5,FALSE),D1659-1-VLOOKUP(A1659,'Np PL4 Stock'!A:E,5,FALSE)),""))</f>
        <v/>
      </c>
      <c r="O1659" s="345"/>
      <c r="P1659" s="290"/>
      <c r="Q1659" s="300"/>
      <c r="R1659" s="336"/>
      <c r="S1659" s="301"/>
      <c r="T1659" s="301"/>
      <c r="U1659" s="336"/>
      <c r="V1659" s="354"/>
      <c r="W1659" s="355"/>
      <c r="X1659" s="349"/>
      <c r="Y1659" s="313" t="str">
        <f>IF(ISBLANK(X1659),"",IFERROR(IF(VLOOKUP(A1659,'Np PL4 Stock'!A:J,10,FALSE)="Np4",X1659-VLOOKUP(A1659,'Np PL4 Stock'!A:E,5,FALSE),X1659-1-VLOOKUP(A1659,'Np PL4 Stock'!A:E,5,FALSE)),""))</f>
        <v/>
      </c>
      <c r="Z1659" s="325"/>
      <c r="AA1659" s="315"/>
      <c r="AB1659" s="316"/>
      <c r="AC1659" s="317" t="str">
        <f>IF(ISBLANK(AB1659),"",IFERROR(IF(VLOOKUP(A1659,'Np PL4 Stock'!A:J,10,FALSE)="Np4",AB1659-VLOOKUP(A1659,'Np PL4 Stock'!A:E,5,FALSE),AB1659-1-VLOOKUP(A1659,'Np PL4 Stock'!A:E,5,FALSE)),""))</f>
        <v/>
      </c>
      <c r="AD1659" s="290"/>
      <c r="AE1659" s="300"/>
      <c r="AF1659" s="323"/>
      <c r="AG1659" s="335"/>
      <c r="AH1659" s="336"/>
      <c r="AI1659" s="335"/>
      <c r="AJ1659" s="326"/>
      <c r="AK1659" s="334"/>
    </row>
    <row r="1660" spans="1:37">
      <c r="A1660" s="280" t="str">
        <f t="shared" si="53"/>
        <v/>
      </c>
      <c r="B1660" s="281"/>
      <c r="C1660" s="282"/>
      <c r="D1660" s="282"/>
      <c r="E1660" s="243"/>
      <c r="F1660" s="244"/>
      <c r="G1660" s="243"/>
      <c r="H1660" s="283" t="str">
        <f>IF(ISBLANK(F1660),"",IFERROR(VLOOKUP(A1660,'Np PL4 Stock'!$A:$U,20,FALSE),""))</f>
        <v/>
      </c>
      <c r="J1660" s="283" t="str">
        <f>IF(ISBLANK(F1660),"",VLOOKUP(LEFT(A1660,5),Unit!A:B,2,FALSE))</f>
        <v/>
      </c>
      <c r="K1660" s="243"/>
      <c r="L1660" s="243"/>
      <c r="M1660" s="291" t="str">
        <f t="shared" si="54"/>
        <v/>
      </c>
      <c r="N1660" s="292" t="str">
        <f>IF(ISBLANK(D1660),"",IFERROR(IF(VLOOKUP(A1660,'Np PL4 Stock'!A:J,10,FALSE)="Np4",D1660-VLOOKUP(A1660,'Np PL4 Stock'!A:E,5,FALSE),D1660-1-VLOOKUP(A1660,'Np PL4 Stock'!A:E,5,FALSE)),""))</f>
        <v/>
      </c>
      <c r="O1660" s="345"/>
      <c r="P1660" s="290"/>
      <c r="Q1660" s="300"/>
      <c r="R1660" s="336"/>
      <c r="S1660" s="301"/>
      <c r="T1660" s="301"/>
      <c r="U1660" s="336"/>
      <c r="V1660" s="354"/>
      <c r="W1660" s="355"/>
      <c r="X1660" s="349"/>
      <c r="Y1660" s="313" t="str">
        <f>IF(ISBLANK(X1660),"",IFERROR(IF(VLOOKUP(A1660,'Np PL4 Stock'!A:J,10,FALSE)="Np4",X1660-VLOOKUP(A1660,'Np PL4 Stock'!A:E,5,FALSE),X1660-1-VLOOKUP(A1660,'Np PL4 Stock'!A:E,5,FALSE)),""))</f>
        <v/>
      </c>
      <c r="Z1660" s="325"/>
      <c r="AA1660" s="315"/>
      <c r="AB1660" s="316"/>
      <c r="AC1660" s="317" t="str">
        <f>IF(ISBLANK(AB1660),"",IFERROR(IF(VLOOKUP(A1660,'Np PL4 Stock'!A:J,10,FALSE)="Np4",AB1660-VLOOKUP(A1660,'Np PL4 Stock'!A:E,5,FALSE),AB1660-1-VLOOKUP(A1660,'Np PL4 Stock'!A:E,5,FALSE)),""))</f>
        <v/>
      </c>
      <c r="AD1660" s="290"/>
      <c r="AE1660" s="300"/>
      <c r="AF1660" s="323"/>
      <c r="AG1660" s="335"/>
      <c r="AH1660" s="336"/>
      <c r="AI1660" s="335"/>
      <c r="AJ1660" s="326"/>
      <c r="AK1660" s="334"/>
    </row>
    <row r="1661" spans="1:37">
      <c r="A1661" s="280" t="str">
        <f t="shared" si="53"/>
        <v/>
      </c>
      <c r="B1661" s="281"/>
      <c r="C1661" s="282"/>
      <c r="D1661" s="282"/>
      <c r="E1661" s="243"/>
      <c r="F1661" s="244"/>
      <c r="G1661" s="243"/>
      <c r="H1661" s="283" t="str">
        <f>IF(ISBLANK(F1661),"",IFERROR(VLOOKUP(A1661,'Np PL4 Stock'!$A:$U,20,FALSE),""))</f>
        <v/>
      </c>
      <c r="J1661" s="283" t="str">
        <f>IF(ISBLANK(F1661),"",VLOOKUP(LEFT(A1661,5),Unit!A:B,2,FALSE))</f>
        <v/>
      </c>
      <c r="K1661" s="243"/>
      <c r="L1661" s="243"/>
      <c r="M1661" s="291" t="str">
        <f t="shared" si="54"/>
        <v/>
      </c>
      <c r="N1661" s="292" t="str">
        <f>IF(ISBLANK(D1661),"",IFERROR(IF(VLOOKUP(A1661,'Np PL4 Stock'!A:J,10,FALSE)="Np4",D1661-VLOOKUP(A1661,'Np PL4 Stock'!A:E,5,FALSE),D1661-1-VLOOKUP(A1661,'Np PL4 Stock'!A:E,5,FALSE)),""))</f>
        <v/>
      </c>
      <c r="O1661" s="345"/>
      <c r="P1661" s="290"/>
      <c r="Q1661" s="300"/>
      <c r="R1661" s="336"/>
      <c r="S1661" s="301"/>
      <c r="T1661" s="301"/>
      <c r="U1661" s="336"/>
      <c r="V1661" s="354"/>
      <c r="W1661" s="355"/>
      <c r="X1661" s="349"/>
      <c r="Y1661" s="313" t="str">
        <f>IF(ISBLANK(X1661),"",IFERROR(IF(VLOOKUP(A1661,'Np PL4 Stock'!A:J,10,FALSE)="Np4",X1661-VLOOKUP(A1661,'Np PL4 Stock'!A:E,5,FALSE),X1661-1-VLOOKUP(A1661,'Np PL4 Stock'!A:E,5,FALSE)),""))</f>
        <v/>
      </c>
      <c r="Z1661" s="325"/>
      <c r="AA1661" s="315"/>
      <c r="AB1661" s="316"/>
      <c r="AC1661" s="317" t="str">
        <f>IF(ISBLANK(AB1661),"",IFERROR(IF(VLOOKUP(A1661,'Np PL4 Stock'!A:J,10,FALSE)="Np4",AB1661-VLOOKUP(A1661,'Np PL4 Stock'!A:E,5,FALSE),AB1661-1-VLOOKUP(A1661,'Np PL4 Stock'!A:E,5,FALSE)),""))</f>
        <v/>
      </c>
      <c r="AD1661" s="290"/>
      <c r="AE1661" s="300"/>
      <c r="AF1661" s="323"/>
      <c r="AG1661" s="335"/>
      <c r="AH1661" s="336"/>
      <c r="AI1661" s="335"/>
      <c r="AJ1661" s="326"/>
      <c r="AK1661" s="334"/>
    </row>
    <row r="1662" spans="1:37">
      <c r="A1662" s="280" t="str">
        <f t="shared" si="53"/>
        <v/>
      </c>
      <c r="B1662" s="281"/>
      <c r="C1662" s="282"/>
      <c r="D1662" s="282"/>
      <c r="E1662" s="243"/>
      <c r="F1662" s="244"/>
      <c r="G1662" s="243"/>
      <c r="H1662" s="283" t="str">
        <f>IF(ISBLANK(F1662),"",IFERROR(VLOOKUP(A1662,'Np PL4 Stock'!$A:$U,20,FALSE),""))</f>
        <v/>
      </c>
      <c r="J1662" s="283" t="str">
        <f>IF(ISBLANK(F1662),"",VLOOKUP(LEFT(A1662,5),Unit!A:B,2,FALSE))</f>
        <v/>
      </c>
      <c r="K1662" s="243"/>
      <c r="L1662" s="243"/>
      <c r="M1662" s="291" t="str">
        <f t="shared" si="54"/>
        <v/>
      </c>
      <c r="N1662" s="292" t="str">
        <f>IF(ISBLANK(D1662),"",IFERROR(IF(VLOOKUP(A1662,'Np PL4 Stock'!A:J,10,FALSE)="Np4",D1662-VLOOKUP(A1662,'Np PL4 Stock'!A:E,5,FALSE),D1662-1-VLOOKUP(A1662,'Np PL4 Stock'!A:E,5,FALSE)),""))</f>
        <v/>
      </c>
      <c r="O1662" s="345"/>
      <c r="P1662" s="290"/>
      <c r="Q1662" s="300"/>
      <c r="R1662" s="336"/>
      <c r="S1662" s="301"/>
      <c r="T1662" s="301"/>
      <c r="U1662" s="336"/>
      <c r="V1662" s="354"/>
      <c r="W1662" s="355"/>
      <c r="X1662" s="349"/>
      <c r="Y1662" s="313" t="str">
        <f>IF(ISBLANK(X1662),"",IFERROR(IF(VLOOKUP(A1662,'Np PL4 Stock'!A:J,10,FALSE)="Np4",X1662-VLOOKUP(A1662,'Np PL4 Stock'!A:E,5,FALSE),X1662-1-VLOOKUP(A1662,'Np PL4 Stock'!A:E,5,FALSE)),""))</f>
        <v/>
      </c>
      <c r="Z1662" s="325"/>
      <c r="AA1662" s="315"/>
      <c r="AB1662" s="316"/>
      <c r="AC1662" s="317" t="str">
        <f>IF(ISBLANK(AB1662),"",IFERROR(IF(VLOOKUP(A1662,'Np PL4 Stock'!A:J,10,FALSE)="Np4",AB1662-VLOOKUP(A1662,'Np PL4 Stock'!A:E,5,FALSE),AB1662-1-VLOOKUP(A1662,'Np PL4 Stock'!A:E,5,FALSE)),""))</f>
        <v/>
      </c>
      <c r="AD1662" s="290"/>
      <c r="AE1662" s="300"/>
      <c r="AF1662" s="323"/>
      <c r="AG1662" s="335"/>
      <c r="AH1662" s="336"/>
      <c r="AI1662" s="335"/>
      <c r="AJ1662" s="326"/>
      <c r="AK1662" s="334"/>
    </row>
    <row r="1663" spans="1:37">
      <c r="A1663" s="280" t="str">
        <f t="shared" si="53"/>
        <v/>
      </c>
      <c r="B1663" s="281"/>
      <c r="C1663" s="282"/>
      <c r="D1663" s="282"/>
      <c r="E1663" s="243"/>
      <c r="F1663" s="244"/>
      <c r="G1663" s="243"/>
      <c r="H1663" s="283" t="str">
        <f>IF(ISBLANK(F1663),"",IFERROR(VLOOKUP(A1663,'Np PL4 Stock'!$A:$U,20,FALSE),""))</f>
        <v/>
      </c>
      <c r="J1663" s="283" t="str">
        <f>IF(ISBLANK(F1663),"",VLOOKUP(LEFT(A1663,5),Unit!A:B,2,FALSE))</f>
        <v/>
      </c>
      <c r="K1663" s="243"/>
      <c r="L1663" s="243"/>
      <c r="M1663" s="291" t="str">
        <f t="shared" si="54"/>
        <v/>
      </c>
      <c r="N1663" s="292" t="str">
        <f>IF(ISBLANK(D1663),"",IFERROR(IF(VLOOKUP(A1663,'Np PL4 Stock'!A:J,10,FALSE)="Np4",D1663-VLOOKUP(A1663,'Np PL4 Stock'!A:E,5,FALSE),D1663-1-VLOOKUP(A1663,'Np PL4 Stock'!A:E,5,FALSE)),""))</f>
        <v/>
      </c>
      <c r="O1663" s="345"/>
      <c r="P1663" s="290"/>
      <c r="Q1663" s="300"/>
      <c r="R1663" s="336"/>
      <c r="S1663" s="301"/>
      <c r="T1663" s="301"/>
      <c r="U1663" s="336"/>
      <c r="V1663" s="354"/>
      <c r="W1663" s="355"/>
      <c r="X1663" s="349"/>
      <c r="Y1663" s="313" t="str">
        <f>IF(ISBLANK(X1663),"",IFERROR(IF(VLOOKUP(A1663,'Np PL4 Stock'!A:J,10,FALSE)="Np4",X1663-VLOOKUP(A1663,'Np PL4 Stock'!A:E,5,FALSE),X1663-1-VLOOKUP(A1663,'Np PL4 Stock'!A:E,5,FALSE)),""))</f>
        <v/>
      </c>
      <c r="Z1663" s="325"/>
      <c r="AA1663" s="315"/>
      <c r="AB1663" s="316"/>
      <c r="AC1663" s="317" t="str">
        <f>IF(ISBLANK(AB1663),"",IFERROR(IF(VLOOKUP(A1663,'Np PL4 Stock'!A:J,10,FALSE)="Np4",AB1663-VLOOKUP(A1663,'Np PL4 Stock'!A:E,5,FALSE),AB1663-1-VLOOKUP(A1663,'Np PL4 Stock'!A:E,5,FALSE)),""))</f>
        <v/>
      </c>
      <c r="AD1663" s="290"/>
      <c r="AE1663" s="300"/>
      <c r="AF1663" s="323"/>
      <c r="AG1663" s="335"/>
      <c r="AH1663" s="336"/>
      <c r="AI1663" s="335"/>
      <c r="AJ1663" s="326"/>
      <c r="AK1663" s="334"/>
    </row>
    <row r="1664" spans="1:37">
      <c r="A1664" s="280" t="str">
        <f t="shared" si="53"/>
        <v/>
      </c>
      <c r="B1664" s="281"/>
      <c r="C1664" s="282"/>
      <c r="D1664" s="282"/>
      <c r="E1664" s="243"/>
      <c r="F1664" s="244"/>
      <c r="G1664" s="243"/>
      <c r="H1664" s="283" t="str">
        <f>IF(ISBLANK(F1664),"",IFERROR(VLOOKUP(A1664,'Np PL4 Stock'!$A:$U,20,FALSE),""))</f>
        <v/>
      </c>
      <c r="J1664" s="283" t="str">
        <f>IF(ISBLANK(F1664),"",VLOOKUP(LEFT(A1664,5),Unit!A:B,2,FALSE))</f>
        <v/>
      </c>
      <c r="K1664" s="243"/>
      <c r="L1664" s="243"/>
      <c r="M1664" s="291" t="str">
        <f t="shared" si="54"/>
        <v/>
      </c>
      <c r="N1664" s="292" t="str">
        <f>IF(ISBLANK(D1664),"",IFERROR(IF(VLOOKUP(A1664,'Np PL4 Stock'!A:J,10,FALSE)="Np4",D1664-VLOOKUP(A1664,'Np PL4 Stock'!A:E,5,FALSE),D1664-1-VLOOKUP(A1664,'Np PL4 Stock'!A:E,5,FALSE)),""))</f>
        <v/>
      </c>
      <c r="O1664" s="345"/>
      <c r="P1664" s="290"/>
      <c r="Q1664" s="300"/>
      <c r="R1664" s="336"/>
      <c r="S1664" s="301"/>
      <c r="T1664" s="301"/>
      <c r="U1664" s="336"/>
      <c r="V1664" s="354"/>
      <c r="W1664" s="355"/>
      <c r="X1664" s="349"/>
      <c r="Y1664" s="313" t="str">
        <f>IF(ISBLANK(X1664),"",IFERROR(IF(VLOOKUP(A1664,'Np PL4 Stock'!A:J,10,FALSE)="Np4",X1664-VLOOKUP(A1664,'Np PL4 Stock'!A:E,5,FALSE),X1664-1-VLOOKUP(A1664,'Np PL4 Stock'!A:E,5,FALSE)),""))</f>
        <v/>
      </c>
      <c r="Z1664" s="325"/>
      <c r="AA1664" s="315"/>
      <c r="AB1664" s="316"/>
      <c r="AC1664" s="317" t="str">
        <f>IF(ISBLANK(AB1664),"",IFERROR(IF(VLOOKUP(A1664,'Np PL4 Stock'!A:J,10,FALSE)="Np4",AB1664-VLOOKUP(A1664,'Np PL4 Stock'!A:E,5,FALSE),AB1664-1-VLOOKUP(A1664,'Np PL4 Stock'!A:E,5,FALSE)),""))</f>
        <v/>
      </c>
      <c r="AD1664" s="290"/>
      <c r="AE1664" s="300"/>
      <c r="AF1664" s="323"/>
      <c r="AG1664" s="335"/>
      <c r="AH1664" s="336"/>
      <c r="AI1664" s="335"/>
      <c r="AJ1664" s="326"/>
      <c r="AK1664" s="334"/>
    </row>
    <row r="1665" spans="1:37">
      <c r="A1665" s="280" t="str">
        <f t="shared" si="53"/>
        <v/>
      </c>
      <c r="B1665" s="281"/>
      <c r="C1665" s="282"/>
      <c r="D1665" s="282"/>
      <c r="E1665" s="243"/>
      <c r="F1665" s="244"/>
      <c r="G1665" s="243"/>
      <c r="H1665" s="283" t="str">
        <f>IF(ISBLANK(F1665),"",IFERROR(VLOOKUP(A1665,'Np PL4 Stock'!$A:$U,20,FALSE),""))</f>
        <v/>
      </c>
      <c r="J1665" s="283" t="str">
        <f>IF(ISBLANK(F1665),"",VLOOKUP(LEFT(A1665,5),Unit!A:B,2,FALSE))</f>
        <v/>
      </c>
      <c r="K1665" s="243"/>
      <c r="L1665" s="243"/>
      <c r="M1665" s="291" t="str">
        <f t="shared" si="54"/>
        <v/>
      </c>
      <c r="N1665" s="292" t="str">
        <f>IF(ISBLANK(D1665),"",IFERROR(IF(VLOOKUP(A1665,'Np PL4 Stock'!A:J,10,FALSE)="Np4",D1665-VLOOKUP(A1665,'Np PL4 Stock'!A:E,5,FALSE),D1665-1-VLOOKUP(A1665,'Np PL4 Stock'!A:E,5,FALSE)),""))</f>
        <v/>
      </c>
      <c r="O1665" s="345"/>
      <c r="P1665" s="290"/>
      <c r="Q1665" s="300"/>
      <c r="R1665" s="336"/>
      <c r="S1665" s="301"/>
      <c r="T1665" s="301"/>
      <c r="U1665" s="336"/>
      <c r="V1665" s="354"/>
      <c r="W1665" s="355"/>
      <c r="X1665" s="349"/>
      <c r="Y1665" s="313" t="str">
        <f>IF(ISBLANK(X1665),"",IFERROR(IF(VLOOKUP(A1665,'Np PL4 Stock'!A:J,10,FALSE)="Np4",X1665-VLOOKUP(A1665,'Np PL4 Stock'!A:E,5,FALSE),X1665-1-VLOOKUP(A1665,'Np PL4 Stock'!A:E,5,FALSE)),""))</f>
        <v/>
      </c>
      <c r="Z1665" s="325"/>
      <c r="AA1665" s="315"/>
      <c r="AB1665" s="316"/>
      <c r="AC1665" s="317" t="str">
        <f>IF(ISBLANK(AB1665),"",IFERROR(IF(VLOOKUP(A1665,'Np PL4 Stock'!A:J,10,FALSE)="Np4",AB1665-VLOOKUP(A1665,'Np PL4 Stock'!A:E,5,FALSE),AB1665-1-VLOOKUP(A1665,'Np PL4 Stock'!A:E,5,FALSE)),""))</f>
        <v/>
      </c>
      <c r="AD1665" s="290"/>
      <c r="AE1665" s="300"/>
      <c r="AF1665" s="323"/>
      <c r="AG1665" s="335"/>
      <c r="AH1665" s="336"/>
      <c r="AI1665" s="335"/>
      <c r="AJ1665" s="326"/>
      <c r="AK1665" s="334"/>
    </row>
    <row r="1666" spans="1:37">
      <c r="A1666" s="280" t="str">
        <f t="shared" si="53"/>
        <v/>
      </c>
      <c r="B1666" s="281"/>
      <c r="C1666" s="282"/>
      <c r="D1666" s="282"/>
      <c r="E1666" s="243"/>
      <c r="F1666" s="244"/>
      <c r="G1666" s="243"/>
      <c r="H1666" s="283" t="str">
        <f>IF(ISBLANK(F1666),"",IFERROR(VLOOKUP(A1666,'Np PL4 Stock'!$A:$U,20,FALSE),""))</f>
        <v/>
      </c>
      <c r="J1666" s="283" t="str">
        <f>IF(ISBLANK(F1666),"",VLOOKUP(LEFT(A1666,5),Unit!A:B,2,FALSE))</f>
        <v/>
      </c>
      <c r="K1666" s="243"/>
      <c r="L1666" s="243"/>
      <c r="M1666" s="291" t="str">
        <f t="shared" si="54"/>
        <v/>
      </c>
      <c r="N1666" s="292" t="str">
        <f>IF(ISBLANK(D1666),"",IFERROR(IF(VLOOKUP(A1666,'Np PL4 Stock'!A:J,10,FALSE)="Np4",D1666-VLOOKUP(A1666,'Np PL4 Stock'!A:E,5,FALSE),D1666-1-VLOOKUP(A1666,'Np PL4 Stock'!A:E,5,FALSE)),""))</f>
        <v/>
      </c>
      <c r="O1666" s="345"/>
      <c r="P1666" s="290"/>
      <c r="Q1666" s="300"/>
      <c r="R1666" s="336"/>
      <c r="S1666" s="301"/>
      <c r="T1666" s="301"/>
      <c r="U1666" s="336"/>
      <c r="V1666" s="354"/>
      <c r="W1666" s="355"/>
      <c r="X1666" s="349"/>
      <c r="Y1666" s="313" t="str">
        <f>IF(ISBLANK(X1666),"",IFERROR(IF(VLOOKUP(A1666,'Np PL4 Stock'!A:J,10,FALSE)="Np4",X1666-VLOOKUP(A1666,'Np PL4 Stock'!A:E,5,FALSE),X1666-1-VLOOKUP(A1666,'Np PL4 Stock'!A:E,5,FALSE)),""))</f>
        <v/>
      </c>
      <c r="Z1666" s="325"/>
      <c r="AA1666" s="315"/>
      <c r="AB1666" s="316"/>
      <c r="AC1666" s="317" t="str">
        <f>IF(ISBLANK(AB1666),"",IFERROR(IF(VLOOKUP(A1666,'Np PL4 Stock'!A:J,10,FALSE)="Np4",AB1666-VLOOKUP(A1666,'Np PL4 Stock'!A:E,5,FALSE),AB1666-1-VLOOKUP(A1666,'Np PL4 Stock'!A:E,5,FALSE)),""))</f>
        <v/>
      </c>
      <c r="AD1666" s="290"/>
      <c r="AE1666" s="300"/>
      <c r="AF1666" s="323"/>
      <c r="AG1666" s="335"/>
      <c r="AH1666" s="336"/>
      <c r="AI1666" s="335"/>
      <c r="AJ1666" s="326"/>
      <c r="AK1666" s="334"/>
    </row>
    <row r="1667" spans="1:37">
      <c r="A1667" s="280" t="str">
        <f t="shared" ref="A1667:A1730" si="55">IF(ISBLANK(F1667),"",F1667&amp;"-"&amp;IF(OR(LEN(G1667)=1,LEN(G1667)=4),"0"&amp;G1667,G1667)&amp;"-"&amp;IF(OR(LEN(E1667)=1,LEN(E1667)=4),"0"&amp;E1667,E1667))</f>
        <v/>
      </c>
      <c r="B1667" s="281"/>
      <c r="C1667" s="282"/>
      <c r="D1667" s="282"/>
      <c r="E1667" s="243"/>
      <c r="F1667" s="244"/>
      <c r="G1667" s="243"/>
      <c r="H1667" s="283" t="str">
        <f>IF(ISBLANK(F1667),"",IFERROR(VLOOKUP(A1667,'Np PL4 Stock'!$A:$U,20,FALSE),""))</f>
        <v/>
      </c>
      <c r="J1667" s="283" t="str">
        <f>IF(ISBLANK(F1667),"",VLOOKUP(LEFT(A1667,5),Unit!A:B,2,FALSE))</f>
        <v/>
      </c>
      <c r="K1667" s="243"/>
      <c r="L1667" s="243"/>
      <c r="M1667" s="291" t="str">
        <f t="shared" ref="M1667:M1730" si="56">IFERROR((K1667/J1667*1000),"")</f>
        <v/>
      </c>
      <c r="N1667" s="292" t="str">
        <f>IF(ISBLANK(D1667),"",IFERROR(IF(VLOOKUP(A1667,'Np PL4 Stock'!A:J,10,FALSE)="Np4",D1667-VLOOKUP(A1667,'Np PL4 Stock'!A:E,5,FALSE),D1667-1-VLOOKUP(A1667,'Np PL4 Stock'!A:E,5,FALSE)),""))</f>
        <v/>
      </c>
      <c r="O1667" s="345"/>
      <c r="P1667" s="290"/>
      <c r="Q1667" s="300"/>
      <c r="R1667" s="336"/>
      <c r="S1667" s="301"/>
      <c r="T1667" s="301"/>
      <c r="U1667" s="336"/>
      <c r="V1667" s="354"/>
      <c r="W1667" s="355"/>
      <c r="X1667" s="349"/>
      <c r="Y1667" s="313" t="str">
        <f>IF(ISBLANK(X1667),"",IFERROR(IF(VLOOKUP(A1667,'Np PL4 Stock'!A:J,10,FALSE)="Np4",X1667-VLOOKUP(A1667,'Np PL4 Stock'!A:E,5,FALSE),X1667-1-VLOOKUP(A1667,'Np PL4 Stock'!A:E,5,FALSE)),""))</f>
        <v/>
      </c>
      <c r="Z1667" s="325"/>
      <c r="AA1667" s="315"/>
      <c r="AB1667" s="316"/>
      <c r="AC1667" s="317" t="str">
        <f>IF(ISBLANK(AB1667),"",IFERROR(IF(VLOOKUP(A1667,'Np PL4 Stock'!A:J,10,FALSE)="Np4",AB1667-VLOOKUP(A1667,'Np PL4 Stock'!A:E,5,FALSE),AB1667-1-VLOOKUP(A1667,'Np PL4 Stock'!A:E,5,FALSE)),""))</f>
        <v/>
      </c>
      <c r="AD1667" s="290"/>
      <c r="AE1667" s="300"/>
      <c r="AF1667" s="323"/>
      <c r="AG1667" s="335"/>
      <c r="AH1667" s="336"/>
      <c r="AI1667" s="335"/>
      <c r="AJ1667" s="326"/>
      <c r="AK1667" s="334"/>
    </row>
    <row r="1668" spans="1:37">
      <c r="A1668" s="280" t="str">
        <f t="shared" si="55"/>
        <v/>
      </c>
      <c r="B1668" s="281"/>
      <c r="C1668" s="282"/>
      <c r="D1668" s="282"/>
      <c r="E1668" s="243"/>
      <c r="F1668" s="244"/>
      <c r="G1668" s="243"/>
      <c r="H1668" s="283" t="str">
        <f>IF(ISBLANK(F1668),"",IFERROR(VLOOKUP(A1668,'Np PL4 Stock'!$A:$U,20,FALSE),""))</f>
        <v/>
      </c>
      <c r="J1668" s="283" t="str">
        <f>IF(ISBLANK(F1668),"",VLOOKUP(LEFT(A1668,5),Unit!A:B,2,FALSE))</f>
        <v/>
      </c>
      <c r="K1668" s="243"/>
      <c r="L1668" s="243"/>
      <c r="M1668" s="291" t="str">
        <f t="shared" si="56"/>
        <v/>
      </c>
      <c r="N1668" s="292" t="str">
        <f>IF(ISBLANK(D1668),"",IFERROR(IF(VLOOKUP(A1668,'Np PL4 Stock'!A:J,10,FALSE)="Np4",D1668-VLOOKUP(A1668,'Np PL4 Stock'!A:E,5,FALSE),D1668-1-VLOOKUP(A1668,'Np PL4 Stock'!A:E,5,FALSE)),""))</f>
        <v/>
      </c>
      <c r="O1668" s="345"/>
      <c r="P1668" s="290"/>
      <c r="Q1668" s="300"/>
      <c r="R1668" s="336"/>
      <c r="S1668" s="301"/>
      <c r="T1668" s="301"/>
      <c r="U1668" s="336"/>
      <c r="V1668" s="354"/>
      <c r="W1668" s="355"/>
      <c r="X1668" s="349"/>
      <c r="Y1668" s="313" t="str">
        <f>IF(ISBLANK(X1668),"",IFERROR(IF(VLOOKUP(A1668,'Np PL4 Stock'!A:J,10,FALSE)="Np4",X1668-VLOOKUP(A1668,'Np PL4 Stock'!A:E,5,FALSE),X1668-1-VLOOKUP(A1668,'Np PL4 Stock'!A:E,5,FALSE)),""))</f>
        <v/>
      </c>
      <c r="Z1668" s="325"/>
      <c r="AA1668" s="315"/>
      <c r="AB1668" s="316"/>
      <c r="AC1668" s="317" t="str">
        <f>IF(ISBLANK(AB1668),"",IFERROR(IF(VLOOKUP(A1668,'Np PL4 Stock'!A:J,10,FALSE)="Np4",AB1668-VLOOKUP(A1668,'Np PL4 Stock'!A:E,5,FALSE),AB1668-1-VLOOKUP(A1668,'Np PL4 Stock'!A:E,5,FALSE)),""))</f>
        <v/>
      </c>
      <c r="AD1668" s="290"/>
      <c r="AE1668" s="300"/>
      <c r="AF1668" s="323"/>
      <c r="AG1668" s="335"/>
      <c r="AH1668" s="336"/>
      <c r="AI1668" s="335"/>
      <c r="AJ1668" s="326"/>
      <c r="AK1668" s="334"/>
    </row>
    <row r="1669" spans="1:37">
      <c r="A1669" s="280" t="str">
        <f t="shared" si="55"/>
        <v/>
      </c>
      <c r="B1669" s="281"/>
      <c r="C1669" s="282"/>
      <c r="D1669" s="282"/>
      <c r="E1669" s="243"/>
      <c r="F1669" s="244"/>
      <c r="G1669" s="243"/>
      <c r="H1669" s="283" t="str">
        <f>IF(ISBLANK(F1669),"",IFERROR(VLOOKUP(A1669,'Np PL4 Stock'!$A:$U,20,FALSE),""))</f>
        <v/>
      </c>
      <c r="J1669" s="283" t="str">
        <f>IF(ISBLANK(F1669),"",VLOOKUP(LEFT(A1669,5),Unit!A:B,2,FALSE))</f>
        <v/>
      </c>
      <c r="K1669" s="243"/>
      <c r="L1669" s="243"/>
      <c r="M1669" s="291" t="str">
        <f t="shared" si="56"/>
        <v/>
      </c>
      <c r="N1669" s="292" t="str">
        <f>IF(ISBLANK(D1669),"",IFERROR(IF(VLOOKUP(A1669,'Np PL4 Stock'!A:J,10,FALSE)="Np4",D1669-VLOOKUP(A1669,'Np PL4 Stock'!A:E,5,FALSE),D1669-1-VLOOKUP(A1669,'Np PL4 Stock'!A:E,5,FALSE)),""))</f>
        <v/>
      </c>
      <c r="O1669" s="345"/>
      <c r="P1669" s="290"/>
      <c r="Q1669" s="300"/>
      <c r="R1669" s="336"/>
      <c r="S1669" s="301"/>
      <c r="T1669" s="301"/>
      <c r="U1669" s="336"/>
      <c r="V1669" s="354"/>
      <c r="W1669" s="355"/>
      <c r="X1669" s="349"/>
      <c r="Y1669" s="313" t="str">
        <f>IF(ISBLANK(X1669),"",IFERROR(IF(VLOOKUP(A1669,'Np PL4 Stock'!A:J,10,FALSE)="Np4",X1669-VLOOKUP(A1669,'Np PL4 Stock'!A:E,5,FALSE),X1669-1-VLOOKUP(A1669,'Np PL4 Stock'!A:E,5,FALSE)),""))</f>
        <v/>
      </c>
      <c r="Z1669" s="325"/>
      <c r="AA1669" s="315"/>
      <c r="AB1669" s="316"/>
      <c r="AC1669" s="317" t="str">
        <f>IF(ISBLANK(AB1669),"",IFERROR(IF(VLOOKUP(A1669,'Np PL4 Stock'!A:J,10,FALSE)="Np4",AB1669-VLOOKUP(A1669,'Np PL4 Stock'!A:E,5,FALSE),AB1669-1-VLOOKUP(A1669,'Np PL4 Stock'!A:E,5,FALSE)),""))</f>
        <v/>
      </c>
      <c r="AD1669" s="290"/>
      <c r="AE1669" s="300"/>
      <c r="AF1669" s="323"/>
      <c r="AG1669" s="335"/>
      <c r="AH1669" s="336"/>
      <c r="AI1669" s="335"/>
      <c r="AJ1669" s="326"/>
      <c r="AK1669" s="334"/>
    </row>
    <row r="1670" spans="1:37">
      <c r="A1670" s="280" t="str">
        <f t="shared" si="55"/>
        <v/>
      </c>
      <c r="B1670" s="281"/>
      <c r="C1670" s="282"/>
      <c r="D1670" s="282"/>
      <c r="E1670" s="243"/>
      <c r="F1670" s="244"/>
      <c r="G1670" s="243"/>
      <c r="H1670" s="283" t="str">
        <f>IF(ISBLANK(F1670),"",IFERROR(VLOOKUP(A1670,'Np PL4 Stock'!$A:$U,20,FALSE),""))</f>
        <v/>
      </c>
      <c r="J1670" s="283" t="str">
        <f>IF(ISBLANK(F1670),"",VLOOKUP(LEFT(A1670,5),Unit!A:B,2,FALSE))</f>
        <v/>
      </c>
      <c r="K1670" s="243"/>
      <c r="L1670" s="243"/>
      <c r="M1670" s="291" t="str">
        <f t="shared" si="56"/>
        <v/>
      </c>
      <c r="N1670" s="292" t="str">
        <f>IF(ISBLANK(D1670),"",IFERROR(IF(VLOOKUP(A1670,'Np PL4 Stock'!A:J,10,FALSE)="Np4",D1670-VLOOKUP(A1670,'Np PL4 Stock'!A:E,5,FALSE),D1670-1-VLOOKUP(A1670,'Np PL4 Stock'!A:E,5,FALSE)),""))</f>
        <v/>
      </c>
      <c r="O1670" s="345"/>
      <c r="P1670" s="290"/>
      <c r="Q1670" s="300"/>
      <c r="R1670" s="336"/>
      <c r="S1670" s="301"/>
      <c r="T1670" s="301"/>
      <c r="U1670" s="336"/>
      <c r="V1670" s="354"/>
      <c r="W1670" s="355"/>
      <c r="X1670" s="349"/>
      <c r="Y1670" s="313" t="str">
        <f>IF(ISBLANK(X1670),"",IFERROR(IF(VLOOKUP(A1670,'Np PL4 Stock'!A:J,10,FALSE)="Np4",X1670-VLOOKUP(A1670,'Np PL4 Stock'!A:E,5,FALSE),X1670-1-VLOOKUP(A1670,'Np PL4 Stock'!A:E,5,FALSE)),""))</f>
        <v/>
      </c>
      <c r="Z1670" s="325"/>
      <c r="AA1670" s="315"/>
      <c r="AB1670" s="316"/>
      <c r="AC1670" s="317" t="str">
        <f>IF(ISBLANK(AB1670),"",IFERROR(IF(VLOOKUP(A1670,'Np PL4 Stock'!A:J,10,FALSE)="Np4",AB1670-VLOOKUP(A1670,'Np PL4 Stock'!A:E,5,FALSE),AB1670-1-VLOOKUP(A1670,'Np PL4 Stock'!A:E,5,FALSE)),""))</f>
        <v/>
      </c>
      <c r="AD1670" s="290"/>
      <c r="AE1670" s="300"/>
      <c r="AF1670" s="323"/>
      <c r="AG1670" s="335"/>
      <c r="AH1670" s="336"/>
      <c r="AI1670" s="335"/>
      <c r="AJ1670" s="326"/>
      <c r="AK1670" s="334"/>
    </row>
    <row r="1671" spans="1:37">
      <c r="A1671" s="280" t="str">
        <f t="shared" si="55"/>
        <v/>
      </c>
      <c r="B1671" s="281"/>
      <c r="C1671" s="282"/>
      <c r="D1671" s="282"/>
      <c r="E1671" s="243"/>
      <c r="F1671" s="244"/>
      <c r="G1671" s="243"/>
      <c r="H1671" s="283" t="str">
        <f>IF(ISBLANK(F1671),"",IFERROR(VLOOKUP(A1671,'Np PL4 Stock'!$A:$U,20,FALSE),""))</f>
        <v/>
      </c>
      <c r="J1671" s="283" t="str">
        <f>IF(ISBLANK(F1671),"",VLOOKUP(LEFT(A1671,5),Unit!A:B,2,FALSE))</f>
        <v/>
      </c>
      <c r="K1671" s="243"/>
      <c r="L1671" s="243"/>
      <c r="M1671" s="291" t="str">
        <f t="shared" si="56"/>
        <v/>
      </c>
      <c r="N1671" s="292" t="str">
        <f>IF(ISBLANK(D1671),"",IFERROR(IF(VLOOKUP(A1671,'Np PL4 Stock'!A:J,10,FALSE)="Np4",D1671-VLOOKUP(A1671,'Np PL4 Stock'!A:E,5,FALSE),D1671-1-VLOOKUP(A1671,'Np PL4 Stock'!A:E,5,FALSE)),""))</f>
        <v/>
      </c>
      <c r="O1671" s="345"/>
      <c r="P1671" s="290"/>
      <c r="Q1671" s="300"/>
      <c r="R1671" s="336"/>
      <c r="S1671" s="301"/>
      <c r="T1671" s="301"/>
      <c r="U1671" s="336"/>
      <c r="V1671" s="354"/>
      <c r="W1671" s="355"/>
      <c r="X1671" s="349"/>
      <c r="Y1671" s="313" t="str">
        <f>IF(ISBLANK(X1671),"",IFERROR(IF(VLOOKUP(A1671,'Np PL4 Stock'!A:J,10,FALSE)="Np4",X1671-VLOOKUP(A1671,'Np PL4 Stock'!A:E,5,FALSE),X1671-1-VLOOKUP(A1671,'Np PL4 Stock'!A:E,5,FALSE)),""))</f>
        <v/>
      </c>
      <c r="Z1671" s="325"/>
      <c r="AA1671" s="315"/>
      <c r="AB1671" s="316"/>
      <c r="AC1671" s="317" t="str">
        <f>IF(ISBLANK(AB1671),"",IFERROR(IF(VLOOKUP(A1671,'Np PL4 Stock'!A:J,10,FALSE)="Np4",AB1671-VLOOKUP(A1671,'Np PL4 Stock'!A:E,5,FALSE),AB1671-1-VLOOKUP(A1671,'Np PL4 Stock'!A:E,5,FALSE)),""))</f>
        <v/>
      </c>
      <c r="AD1671" s="290"/>
      <c r="AE1671" s="300"/>
      <c r="AF1671" s="323"/>
      <c r="AG1671" s="335"/>
      <c r="AH1671" s="336"/>
      <c r="AI1671" s="335"/>
      <c r="AJ1671" s="326"/>
      <c r="AK1671" s="334"/>
    </row>
    <row r="1672" spans="1:37">
      <c r="A1672" s="280" t="str">
        <f t="shared" si="55"/>
        <v/>
      </c>
      <c r="B1672" s="281"/>
      <c r="C1672" s="282"/>
      <c r="D1672" s="282"/>
      <c r="E1672" s="243"/>
      <c r="F1672" s="244"/>
      <c r="G1672" s="243"/>
      <c r="H1672" s="283" t="str">
        <f>IF(ISBLANK(F1672),"",IFERROR(VLOOKUP(A1672,'Np PL4 Stock'!$A:$U,20,FALSE),""))</f>
        <v/>
      </c>
      <c r="J1672" s="283" t="str">
        <f>IF(ISBLANK(F1672),"",VLOOKUP(LEFT(A1672,5),Unit!A:B,2,FALSE))</f>
        <v/>
      </c>
      <c r="K1672" s="243"/>
      <c r="L1672" s="243"/>
      <c r="M1672" s="291" t="str">
        <f t="shared" si="56"/>
        <v/>
      </c>
      <c r="N1672" s="292" t="str">
        <f>IF(ISBLANK(D1672),"",IFERROR(IF(VLOOKUP(A1672,'Np PL4 Stock'!A:J,10,FALSE)="Np4",D1672-VLOOKUP(A1672,'Np PL4 Stock'!A:E,5,FALSE),D1672-1-VLOOKUP(A1672,'Np PL4 Stock'!A:E,5,FALSE)),""))</f>
        <v/>
      </c>
      <c r="O1672" s="345"/>
      <c r="P1672" s="290"/>
      <c r="Q1672" s="300"/>
      <c r="R1672" s="336"/>
      <c r="S1672" s="301"/>
      <c r="T1672" s="301"/>
      <c r="U1672" s="336"/>
      <c r="V1672" s="354"/>
      <c r="W1672" s="355"/>
      <c r="X1672" s="349"/>
      <c r="Y1672" s="313" t="str">
        <f>IF(ISBLANK(X1672),"",IFERROR(IF(VLOOKUP(A1672,'Np PL4 Stock'!A:J,10,FALSE)="Np4",X1672-VLOOKUP(A1672,'Np PL4 Stock'!A:E,5,FALSE),X1672-1-VLOOKUP(A1672,'Np PL4 Stock'!A:E,5,FALSE)),""))</f>
        <v/>
      </c>
      <c r="Z1672" s="325"/>
      <c r="AA1672" s="315"/>
      <c r="AB1672" s="316"/>
      <c r="AC1672" s="317" t="str">
        <f>IF(ISBLANK(AB1672),"",IFERROR(IF(VLOOKUP(A1672,'Np PL4 Stock'!A:J,10,FALSE)="Np4",AB1672-VLOOKUP(A1672,'Np PL4 Stock'!A:E,5,FALSE),AB1672-1-VLOOKUP(A1672,'Np PL4 Stock'!A:E,5,FALSE)),""))</f>
        <v/>
      </c>
      <c r="AD1672" s="290"/>
      <c r="AE1672" s="300"/>
      <c r="AF1672" s="323"/>
      <c r="AG1672" s="335"/>
      <c r="AH1672" s="336"/>
      <c r="AI1672" s="335"/>
      <c r="AJ1672" s="326"/>
      <c r="AK1672" s="334"/>
    </row>
    <row r="1673" spans="1:37">
      <c r="A1673" s="280" t="str">
        <f t="shared" si="55"/>
        <v/>
      </c>
      <c r="B1673" s="281"/>
      <c r="C1673" s="282"/>
      <c r="D1673" s="282"/>
      <c r="E1673" s="243"/>
      <c r="F1673" s="244"/>
      <c r="G1673" s="243"/>
      <c r="H1673" s="283" t="str">
        <f>IF(ISBLANK(F1673),"",IFERROR(VLOOKUP(A1673,'Np PL4 Stock'!$A:$U,20,FALSE),""))</f>
        <v/>
      </c>
      <c r="J1673" s="283" t="str">
        <f>IF(ISBLANK(F1673),"",VLOOKUP(LEFT(A1673,5),Unit!A:B,2,FALSE))</f>
        <v/>
      </c>
      <c r="K1673" s="243"/>
      <c r="L1673" s="243"/>
      <c r="M1673" s="291" t="str">
        <f t="shared" si="56"/>
        <v/>
      </c>
      <c r="N1673" s="292" t="str">
        <f>IF(ISBLANK(D1673),"",IFERROR(IF(VLOOKUP(A1673,'Np PL4 Stock'!A:J,10,FALSE)="Np4",D1673-VLOOKUP(A1673,'Np PL4 Stock'!A:E,5,FALSE),D1673-1-VLOOKUP(A1673,'Np PL4 Stock'!A:E,5,FALSE)),""))</f>
        <v/>
      </c>
      <c r="O1673" s="345"/>
      <c r="P1673" s="290"/>
      <c r="Q1673" s="300"/>
      <c r="R1673" s="336"/>
      <c r="S1673" s="301"/>
      <c r="T1673" s="301"/>
      <c r="U1673" s="336"/>
      <c r="V1673" s="354"/>
      <c r="W1673" s="355"/>
      <c r="X1673" s="349"/>
      <c r="Y1673" s="313" t="str">
        <f>IF(ISBLANK(X1673),"",IFERROR(IF(VLOOKUP(A1673,'Np PL4 Stock'!A:J,10,FALSE)="Np4",X1673-VLOOKUP(A1673,'Np PL4 Stock'!A:E,5,FALSE),X1673-1-VLOOKUP(A1673,'Np PL4 Stock'!A:E,5,FALSE)),""))</f>
        <v/>
      </c>
      <c r="Z1673" s="325"/>
      <c r="AA1673" s="315"/>
      <c r="AB1673" s="316"/>
      <c r="AC1673" s="317" t="str">
        <f>IF(ISBLANK(AB1673),"",IFERROR(IF(VLOOKUP(A1673,'Np PL4 Stock'!A:J,10,FALSE)="Np4",AB1673-VLOOKUP(A1673,'Np PL4 Stock'!A:E,5,FALSE),AB1673-1-VLOOKUP(A1673,'Np PL4 Stock'!A:E,5,FALSE)),""))</f>
        <v/>
      </c>
      <c r="AD1673" s="290"/>
      <c r="AE1673" s="300"/>
      <c r="AF1673" s="323"/>
      <c r="AG1673" s="335"/>
      <c r="AH1673" s="336"/>
      <c r="AI1673" s="335"/>
      <c r="AJ1673" s="326"/>
      <c r="AK1673" s="334"/>
    </row>
    <row r="1674" spans="1:37">
      <c r="A1674" s="280" t="str">
        <f t="shared" si="55"/>
        <v/>
      </c>
      <c r="B1674" s="281"/>
      <c r="C1674" s="282"/>
      <c r="D1674" s="282"/>
      <c r="E1674" s="243"/>
      <c r="F1674" s="244"/>
      <c r="G1674" s="243"/>
      <c r="H1674" s="283" t="str">
        <f>IF(ISBLANK(F1674),"",IFERROR(VLOOKUP(A1674,'Np PL4 Stock'!$A:$U,20,FALSE),""))</f>
        <v/>
      </c>
      <c r="J1674" s="283" t="str">
        <f>IF(ISBLANK(F1674),"",VLOOKUP(LEFT(A1674,5),Unit!A:B,2,FALSE))</f>
        <v/>
      </c>
      <c r="K1674" s="243"/>
      <c r="L1674" s="243"/>
      <c r="M1674" s="291" t="str">
        <f t="shared" si="56"/>
        <v/>
      </c>
      <c r="N1674" s="292" t="str">
        <f>IF(ISBLANK(D1674),"",IFERROR(IF(VLOOKUP(A1674,'Np PL4 Stock'!A:J,10,FALSE)="Np4",D1674-VLOOKUP(A1674,'Np PL4 Stock'!A:E,5,FALSE),D1674-1-VLOOKUP(A1674,'Np PL4 Stock'!A:E,5,FALSE)),""))</f>
        <v/>
      </c>
      <c r="O1674" s="345"/>
      <c r="P1674" s="290"/>
      <c r="Q1674" s="300"/>
      <c r="R1674" s="336"/>
      <c r="S1674" s="301"/>
      <c r="T1674" s="301"/>
      <c r="U1674" s="336"/>
      <c r="V1674" s="354"/>
      <c r="W1674" s="355"/>
      <c r="X1674" s="349"/>
      <c r="Y1674" s="313" t="str">
        <f>IF(ISBLANK(X1674),"",IFERROR(IF(VLOOKUP(A1674,'Np PL4 Stock'!A:J,10,FALSE)="Np4",X1674-VLOOKUP(A1674,'Np PL4 Stock'!A:E,5,FALSE),X1674-1-VLOOKUP(A1674,'Np PL4 Stock'!A:E,5,FALSE)),""))</f>
        <v/>
      </c>
      <c r="Z1674" s="325"/>
      <c r="AA1674" s="315"/>
      <c r="AB1674" s="316"/>
      <c r="AC1674" s="317" t="str">
        <f>IF(ISBLANK(AB1674),"",IFERROR(IF(VLOOKUP(A1674,'Np PL4 Stock'!A:J,10,FALSE)="Np4",AB1674-VLOOKUP(A1674,'Np PL4 Stock'!A:E,5,FALSE),AB1674-1-VLOOKUP(A1674,'Np PL4 Stock'!A:E,5,FALSE)),""))</f>
        <v/>
      </c>
      <c r="AD1674" s="290"/>
      <c r="AE1674" s="300"/>
      <c r="AF1674" s="323"/>
      <c r="AG1674" s="335"/>
      <c r="AH1674" s="336"/>
      <c r="AI1674" s="335"/>
      <c r="AJ1674" s="326"/>
      <c r="AK1674" s="334"/>
    </row>
    <row r="1675" spans="1:37">
      <c r="A1675" s="280" t="str">
        <f t="shared" si="55"/>
        <v/>
      </c>
      <c r="B1675" s="281"/>
      <c r="C1675" s="282"/>
      <c r="D1675" s="282"/>
      <c r="E1675" s="243"/>
      <c r="F1675" s="244"/>
      <c r="G1675" s="243"/>
      <c r="H1675" s="283" t="str">
        <f>IF(ISBLANK(F1675),"",IFERROR(VLOOKUP(A1675,'Np PL4 Stock'!$A:$U,20,FALSE),""))</f>
        <v/>
      </c>
      <c r="J1675" s="283" t="str">
        <f>IF(ISBLANK(F1675),"",VLOOKUP(LEFT(A1675,5),Unit!A:B,2,FALSE))</f>
        <v/>
      </c>
      <c r="K1675" s="243"/>
      <c r="L1675" s="243"/>
      <c r="M1675" s="291" t="str">
        <f t="shared" si="56"/>
        <v/>
      </c>
      <c r="N1675" s="292" t="str">
        <f>IF(ISBLANK(D1675),"",IFERROR(IF(VLOOKUP(A1675,'Np PL4 Stock'!A:J,10,FALSE)="Np4",D1675-VLOOKUP(A1675,'Np PL4 Stock'!A:E,5,FALSE),D1675-1-VLOOKUP(A1675,'Np PL4 Stock'!A:E,5,FALSE)),""))</f>
        <v/>
      </c>
      <c r="O1675" s="345"/>
      <c r="P1675" s="290"/>
      <c r="Q1675" s="300"/>
      <c r="R1675" s="336"/>
      <c r="S1675" s="301"/>
      <c r="T1675" s="301"/>
      <c r="U1675" s="336"/>
      <c r="V1675" s="354"/>
      <c r="W1675" s="355"/>
      <c r="X1675" s="349"/>
      <c r="Y1675" s="313" t="str">
        <f>IF(ISBLANK(X1675),"",IFERROR(IF(VLOOKUP(A1675,'Np PL4 Stock'!A:J,10,FALSE)="Np4",X1675-VLOOKUP(A1675,'Np PL4 Stock'!A:E,5,FALSE),X1675-1-VLOOKUP(A1675,'Np PL4 Stock'!A:E,5,FALSE)),""))</f>
        <v/>
      </c>
      <c r="Z1675" s="325"/>
      <c r="AA1675" s="315"/>
      <c r="AB1675" s="316"/>
      <c r="AC1675" s="317" t="str">
        <f>IF(ISBLANK(AB1675),"",IFERROR(IF(VLOOKUP(A1675,'Np PL4 Stock'!A:J,10,FALSE)="Np4",AB1675-VLOOKUP(A1675,'Np PL4 Stock'!A:E,5,FALSE),AB1675-1-VLOOKUP(A1675,'Np PL4 Stock'!A:E,5,FALSE)),""))</f>
        <v/>
      </c>
      <c r="AD1675" s="290"/>
      <c r="AE1675" s="300"/>
      <c r="AF1675" s="323"/>
      <c r="AG1675" s="335"/>
      <c r="AH1675" s="336"/>
      <c r="AI1675" s="335"/>
      <c r="AJ1675" s="326"/>
      <c r="AK1675" s="334"/>
    </row>
    <row r="1676" spans="1:37">
      <c r="A1676" s="280" t="str">
        <f t="shared" si="55"/>
        <v/>
      </c>
      <c r="B1676" s="281"/>
      <c r="C1676" s="282"/>
      <c r="D1676" s="282"/>
      <c r="E1676" s="243"/>
      <c r="F1676" s="244"/>
      <c r="G1676" s="243"/>
      <c r="H1676" s="283" t="str">
        <f>IF(ISBLANK(F1676),"",IFERROR(VLOOKUP(A1676,'Np PL4 Stock'!$A:$U,20,FALSE),""))</f>
        <v/>
      </c>
      <c r="J1676" s="283" t="str">
        <f>IF(ISBLANK(F1676),"",VLOOKUP(LEFT(A1676,5),Unit!A:B,2,FALSE))</f>
        <v/>
      </c>
      <c r="K1676" s="243"/>
      <c r="L1676" s="243"/>
      <c r="M1676" s="291" t="str">
        <f t="shared" si="56"/>
        <v/>
      </c>
      <c r="N1676" s="292" t="str">
        <f>IF(ISBLANK(D1676),"",IFERROR(IF(VLOOKUP(A1676,'Np PL4 Stock'!A:J,10,FALSE)="Np4",D1676-VLOOKUP(A1676,'Np PL4 Stock'!A:E,5,FALSE),D1676-1-VLOOKUP(A1676,'Np PL4 Stock'!A:E,5,FALSE)),""))</f>
        <v/>
      </c>
      <c r="O1676" s="345"/>
      <c r="P1676" s="290"/>
      <c r="Q1676" s="300"/>
      <c r="R1676" s="336"/>
      <c r="S1676" s="301"/>
      <c r="T1676" s="301"/>
      <c r="U1676" s="336"/>
      <c r="V1676" s="354"/>
      <c r="W1676" s="355"/>
      <c r="X1676" s="349"/>
      <c r="Y1676" s="313" t="str">
        <f>IF(ISBLANK(X1676),"",IFERROR(IF(VLOOKUP(A1676,'Np PL4 Stock'!A:J,10,FALSE)="Np4",X1676-VLOOKUP(A1676,'Np PL4 Stock'!A:E,5,FALSE),X1676-1-VLOOKUP(A1676,'Np PL4 Stock'!A:E,5,FALSE)),""))</f>
        <v/>
      </c>
      <c r="Z1676" s="325"/>
      <c r="AA1676" s="315"/>
      <c r="AB1676" s="316"/>
      <c r="AC1676" s="317" t="str">
        <f>IF(ISBLANK(AB1676),"",IFERROR(IF(VLOOKUP(A1676,'Np PL4 Stock'!A:J,10,FALSE)="Np4",AB1676-VLOOKUP(A1676,'Np PL4 Stock'!A:E,5,FALSE),AB1676-1-VLOOKUP(A1676,'Np PL4 Stock'!A:E,5,FALSE)),""))</f>
        <v/>
      </c>
      <c r="AD1676" s="290"/>
      <c r="AE1676" s="300"/>
      <c r="AF1676" s="323"/>
      <c r="AG1676" s="335"/>
      <c r="AH1676" s="336"/>
      <c r="AI1676" s="335"/>
      <c r="AJ1676" s="326"/>
      <c r="AK1676" s="334"/>
    </row>
    <row r="1677" spans="1:37">
      <c r="A1677" s="280" t="str">
        <f t="shared" si="55"/>
        <v/>
      </c>
      <c r="B1677" s="281"/>
      <c r="C1677" s="282"/>
      <c r="D1677" s="282"/>
      <c r="E1677" s="243"/>
      <c r="F1677" s="244"/>
      <c r="G1677" s="243"/>
      <c r="H1677" s="283" t="str">
        <f>IF(ISBLANK(F1677),"",IFERROR(VLOOKUP(A1677,'Np PL4 Stock'!$A:$U,20,FALSE),""))</f>
        <v/>
      </c>
      <c r="J1677" s="283" t="str">
        <f>IF(ISBLANK(F1677),"",VLOOKUP(LEFT(A1677,5),Unit!A:B,2,FALSE))</f>
        <v/>
      </c>
      <c r="K1677" s="243"/>
      <c r="L1677" s="243"/>
      <c r="M1677" s="291" t="str">
        <f t="shared" si="56"/>
        <v/>
      </c>
      <c r="N1677" s="292" t="str">
        <f>IF(ISBLANK(D1677),"",IFERROR(IF(VLOOKUP(A1677,'Np PL4 Stock'!A:J,10,FALSE)="Np4",D1677-VLOOKUP(A1677,'Np PL4 Stock'!A:E,5,FALSE),D1677-1-VLOOKUP(A1677,'Np PL4 Stock'!A:E,5,FALSE)),""))</f>
        <v/>
      </c>
      <c r="O1677" s="345"/>
      <c r="P1677" s="290"/>
      <c r="Q1677" s="300"/>
      <c r="R1677" s="336"/>
      <c r="S1677" s="301"/>
      <c r="T1677" s="301"/>
      <c r="U1677" s="336"/>
      <c r="V1677" s="354"/>
      <c r="W1677" s="355"/>
      <c r="X1677" s="349"/>
      <c r="Y1677" s="313" t="str">
        <f>IF(ISBLANK(X1677),"",IFERROR(IF(VLOOKUP(A1677,'Np PL4 Stock'!A:J,10,FALSE)="Np4",X1677-VLOOKUP(A1677,'Np PL4 Stock'!A:E,5,FALSE),X1677-1-VLOOKUP(A1677,'Np PL4 Stock'!A:E,5,FALSE)),""))</f>
        <v/>
      </c>
      <c r="Z1677" s="325"/>
      <c r="AA1677" s="315"/>
      <c r="AB1677" s="316"/>
      <c r="AC1677" s="317" t="str">
        <f>IF(ISBLANK(AB1677),"",IFERROR(IF(VLOOKUP(A1677,'Np PL4 Stock'!A:J,10,FALSE)="Np4",AB1677-VLOOKUP(A1677,'Np PL4 Stock'!A:E,5,FALSE),AB1677-1-VLOOKUP(A1677,'Np PL4 Stock'!A:E,5,FALSE)),""))</f>
        <v/>
      </c>
      <c r="AD1677" s="290"/>
      <c r="AE1677" s="300"/>
      <c r="AF1677" s="323"/>
      <c r="AG1677" s="335"/>
      <c r="AH1677" s="336"/>
      <c r="AI1677" s="335"/>
      <c r="AJ1677" s="326"/>
      <c r="AK1677" s="334"/>
    </row>
    <row r="1678" spans="1:37">
      <c r="A1678" s="280" t="str">
        <f t="shared" si="55"/>
        <v/>
      </c>
      <c r="B1678" s="281"/>
      <c r="C1678" s="282"/>
      <c r="D1678" s="282"/>
      <c r="E1678" s="243"/>
      <c r="F1678" s="244"/>
      <c r="G1678" s="243"/>
      <c r="H1678" s="283" t="str">
        <f>IF(ISBLANK(F1678),"",IFERROR(VLOOKUP(A1678,'Np PL4 Stock'!$A:$U,20,FALSE),""))</f>
        <v/>
      </c>
      <c r="J1678" s="283" t="str">
        <f>IF(ISBLANK(F1678),"",VLOOKUP(LEFT(A1678,5),Unit!A:B,2,FALSE))</f>
        <v/>
      </c>
      <c r="K1678" s="243"/>
      <c r="L1678" s="243"/>
      <c r="M1678" s="291" t="str">
        <f t="shared" si="56"/>
        <v/>
      </c>
      <c r="N1678" s="292" t="str">
        <f>IF(ISBLANK(D1678),"",IFERROR(IF(VLOOKUP(A1678,'Np PL4 Stock'!A:J,10,FALSE)="Np4",D1678-VLOOKUP(A1678,'Np PL4 Stock'!A:E,5,FALSE),D1678-1-VLOOKUP(A1678,'Np PL4 Stock'!A:E,5,FALSE)),""))</f>
        <v/>
      </c>
      <c r="O1678" s="345"/>
      <c r="P1678" s="290"/>
      <c r="Q1678" s="300"/>
      <c r="R1678" s="336"/>
      <c r="S1678" s="301"/>
      <c r="T1678" s="301"/>
      <c r="U1678" s="336"/>
      <c r="V1678" s="354"/>
      <c r="W1678" s="355"/>
      <c r="X1678" s="349"/>
      <c r="Y1678" s="313" t="str">
        <f>IF(ISBLANK(X1678),"",IFERROR(IF(VLOOKUP(A1678,'Np PL4 Stock'!A:J,10,FALSE)="Np4",X1678-VLOOKUP(A1678,'Np PL4 Stock'!A:E,5,FALSE),X1678-1-VLOOKUP(A1678,'Np PL4 Stock'!A:E,5,FALSE)),""))</f>
        <v/>
      </c>
      <c r="Z1678" s="325"/>
      <c r="AA1678" s="315"/>
      <c r="AB1678" s="316"/>
      <c r="AC1678" s="317" t="str">
        <f>IF(ISBLANK(AB1678),"",IFERROR(IF(VLOOKUP(A1678,'Np PL4 Stock'!A:J,10,FALSE)="Np4",AB1678-VLOOKUP(A1678,'Np PL4 Stock'!A:E,5,FALSE),AB1678-1-VLOOKUP(A1678,'Np PL4 Stock'!A:E,5,FALSE)),""))</f>
        <v/>
      </c>
      <c r="AD1678" s="290"/>
      <c r="AE1678" s="300"/>
      <c r="AF1678" s="323"/>
      <c r="AG1678" s="335"/>
      <c r="AH1678" s="336"/>
      <c r="AI1678" s="335"/>
      <c r="AJ1678" s="326"/>
      <c r="AK1678" s="334"/>
    </row>
    <row r="1679" spans="1:37">
      <c r="A1679" s="280" t="str">
        <f t="shared" si="55"/>
        <v/>
      </c>
      <c r="B1679" s="281"/>
      <c r="C1679" s="282"/>
      <c r="D1679" s="282"/>
      <c r="E1679" s="243"/>
      <c r="F1679" s="244"/>
      <c r="G1679" s="243"/>
      <c r="H1679" s="283" t="str">
        <f>IF(ISBLANK(F1679),"",IFERROR(VLOOKUP(A1679,'Np PL4 Stock'!$A:$U,20,FALSE),""))</f>
        <v/>
      </c>
      <c r="J1679" s="283" t="str">
        <f>IF(ISBLANK(F1679),"",VLOOKUP(LEFT(A1679,5),Unit!A:B,2,FALSE))</f>
        <v/>
      </c>
      <c r="K1679" s="243"/>
      <c r="L1679" s="243"/>
      <c r="M1679" s="291" t="str">
        <f t="shared" si="56"/>
        <v/>
      </c>
      <c r="N1679" s="292" t="str">
        <f>IF(ISBLANK(D1679),"",IFERROR(IF(VLOOKUP(A1679,'Np PL4 Stock'!A:J,10,FALSE)="Np4",D1679-VLOOKUP(A1679,'Np PL4 Stock'!A:E,5,FALSE),D1679-1-VLOOKUP(A1679,'Np PL4 Stock'!A:E,5,FALSE)),""))</f>
        <v/>
      </c>
      <c r="O1679" s="345"/>
      <c r="P1679" s="290"/>
      <c r="Q1679" s="300"/>
      <c r="R1679" s="336"/>
      <c r="S1679" s="301"/>
      <c r="T1679" s="301"/>
      <c r="U1679" s="336"/>
      <c r="V1679" s="354"/>
      <c r="W1679" s="355"/>
      <c r="X1679" s="349"/>
      <c r="Y1679" s="313" t="str">
        <f>IF(ISBLANK(X1679),"",IFERROR(IF(VLOOKUP(A1679,'Np PL4 Stock'!A:J,10,FALSE)="Np4",X1679-VLOOKUP(A1679,'Np PL4 Stock'!A:E,5,FALSE),X1679-1-VLOOKUP(A1679,'Np PL4 Stock'!A:E,5,FALSE)),""))</f>
        <v/>
      </c>
      <c r="Z1679" s="325"/>
      <c r="AA1679" s="315"/>
      <c r="AB1679" s="316"/>
      <c r="AC1679" s="317" t="str">
        <f>IF(ISBLANK(AB1679),"",IFERROR(IF(VLOOKUP(A1679,'Np PL4 Stock'!A:J,10,FALSE)="Np4",AB1679-VLOOKUP(A1679,'Np PL4 Stock'!A:E,5,FALSE),AB1679-1-VLOOKUP(A1679,'Np PL4 Stock'!A:E,5,FALSE)),""))</f>
        <v/>
      </c>
      <c r="AD1679" s="290"/>
      <c r="AE1679" s="300"/>
      <c r="AF1679" s="323"/>
      <c r="AG1679" s="335"/>
      <c r="AH1679" s="336"/>
      <c r="AI1679" s="335"/>
      <c r="AJ1679" s="326"/>
      <c r="AK1679" s="334"/>
    </row>
    <row r="1680" spans="1:37">
      <c r="A1680" s="280" t="str">
        <f t="shared" si="55"/>
        <v/>
      </c>
      <c r="B1680" s="281"/>
      <c r="C1680" s="282"/>
      <c r="D1680" s="282"/>
      <c r="E1680" s="243"/>
      <c r="F1680" s="244"/>
      <c r="G1680" s="243"/>
      <c r="H1680" s="283" t="str">
        <f>IF(ISBLANK(F1680),"",IFERROR(VLOOKUP(A1680,'Np PL4 Stock'!$A:$U,20,FALSE),""))</f>
        <v/>
      </c>
      <c r="J1680" s="283" t="str">
        <f>IF(ISBLANK(F1680),"",VLOOKUP(LEFT(A1680,5),Unit!A:B,2,FALSE))</f>
        <v/>
      </c>
      <c r="K1680" s="243"/>
      <c r="L1680" s="243"/>
      <c r="M1680" s="291" t="str">
        <f t="shared" si="56"/>
        <v/>
      </c>
      <c r="N1680" s="292" t="str">
        <f>IF(ISBLANK(D1680),"",IFERROR(IF(VLOOKUP(A1680,'Np PL4 Stock'!A:J,10,FALSE)="Np4",D1680-VLOOKUP(A1680,'Np PL4 Stock'!A:E,5,FALSE),D1680-1-VLOOKUP(A1680,'Np PL4 Stock'!A:E,5,FALSE)),""))</f>
        <v/>
      </c>
      <c r="O1680" s="345"/>
      <c r="P1680" s="290"/>
      <c r="Q1680" s="300"/>
      <c r="R1680" s="336"/>
      <c r="S1680" s="301"/>
      <c r="T1680" s="301"/>
      <c r="U1680" s="336"/>
      <c r="V1680" s="354"/>
      <c r="W1680" s="355"/>
      <c r="X1680" s="349"/>
      <c r="Y1680" s="313" t="str">
        <f>IF(ISBLANK(X1680),"",IFERROR(IF(VLOOKUP(A1680,'Np PL4 Stock'!A:J,10,FALSE)="Np4",X1680-VLOOKUP(A1680,'Np PL4 Stock'!A:E,5,FALSE),X1680-1-VLOOKUP(A1680,'Np PL4 Stock'!A:E,5,FALSE)),""))</f>
        <v/>
      </c>
      <c r="Z1680" s="325"/>
      <c r="AA1680" s="315"/>
      <c r="AB1680" s="316"/>
      <c r="AC1680" s="317" t="str">
        <f>IF(ISBLANK(AB1680),"",IFERROR(IF(VLOOKUP(A1680,'Np PL4 Stock'!A:J,10,FALSE)="Np4",AB1680-VLOOKUP(A1680,'Np PL4 Stock'!A:E,5,FALSE),AB1680-1-VLOOKUP(A1680,'Np PL4 Stock'!A:E,5,FALSE)),""))</f>
        <v/>
      </c>
      <c r="AD1680" s="290"/>
      <c r="AE1680" s="300"/>
      <c r="AF1680" s="323"/>
      <c r="AG1680" s="335"/>
      <c r="AH1680" s="336"/>
      <c r="AI1680" s="335"/>
      <c r="AJ1680" s="326"/>
      <c r="AK1680" s="334"/>
    </row>
    <row r="1681" spans="1:37">
      <c r="A1681" s="280" t="str">
        <f t="shared" si="55"/>
        <v/>
      </c>
      <c r="B1681" s="281"/>
      <c r="C1681" s="282"/>
      <c r="D1681" s="282"/>
      <c r="E1681" s="243"/>
      <c r="F1681" s="244"/>
      <c r="G1681" s="243"/>
      <c r="H1681" s="283" t="str">
        <f>IF(ISBLANK(F1681),"",IFERROR(VLOOKUP(A1681,'Np PL4 Stock'!$A:$U,20,FALSE),""))</f>
        <v/>
      </c>
      <c r="J1681" s="283" t="str">
        <f>IF(ISBLANK(F1681),"",VLOOKUP(LEFT(A1681,5),Unit!A:B,2,FALSE))</f>
        <v/>
      </c>
      <c r="K1681" s="243"/>
      <c r="L1681" s="243"/>
      <c r="M1681" s="291" t="str">
        <f t="shared" si="56"/>
        <v/>
      </c>
      <c r="N1681" s="292" t="str">
        <f>IF(ISBLANK(D1681),"",IFERROR(IF(VLOOKUP(A1681,'Np PL4 Stock'!A:J,10,FALSE)="Np4",D1681-VLOOKUP(A1681,'Np PL4 Stock'!A:E,5,FALSE),D1681-1-VLOOKUP(A1681,'Np PL4 Stock'!A:E,5,FALSE)),""))</f>
        <v/>
      </c>
      <c r="O1681" s="345"/>
      <c r="P1681" s="290"/>
      <c r="Q1681" s="300"/>
      <c r="R1681" s="336"/>
      <c r="S1681" s="301"/>
      <c r="T1681" s="301"/>
      <c r="U1681" s="336"/>
      <c r="V1681" s="354"/>
      <c r="W1681" s="355"/>
      <c r="X1681" s="349"/>
      <c r="Y1681" s="313" t="str">
        <f>IF(ISBLANK(X1681),"",IFERROR(IF(VLOOKUP(A1681,'Np PL4 Stock'!A:J,10,FALSE)="Np4",X1681-VLOOKUP(A1681,'Np PL4 Stock'!A:E,5,FALSE),X1681-1-VLOOKUP(A1681,'Np PL4 Stock'!A:E,5,FALSE)),""))</f>
        <v/>
      </c>
      <c r="Z1681" s="325"/>
      <c r="AA1681" s="315"/>
      <c r="AB1681" s="316"/>
      <c r="AC1681" s="317" t="str">
        <f>IF(ISBLANK(AB1681),"",IFERROR(IF(VLOOKUP(A1681,'Np PL4 Stock'!A:J,10,FALSE)="Np4",AB1681-VLOOKUP(A1681,'Np PL4 Stock'!A:E,5,FALSE),AB1681-1-VLOOKUP(A1681,'Np PL4 Stock'!A:E,5,FALSE)),""))</f>
        <v/>
      </c>
      <c r="AD1681" s="290"/>
      <c r="AE1681" s="300"/>
      <c r="AF1681" s="323"/>
      <c r="AG1681" s="335"/>
      <c r="AH1681" s="336"/>
      <c r="AI1681" s="335"/>
      <c r="AJ1681" s="326"/>
      <c r="AK1681" s="334"/>
    </row>
    <row r="1682" spans="1:37">
      <c r="A1682" s="280" t="str">
        <f t="shared" si="55"/>
        <v/>
      </c>
      <c r="B1682" s="281"/>
      <c r="C1682" s="282"/>
      <c r="D1682" s="282"/>
      <c r="E1682" s="243"/>
      <c r="F1682" s="244"/>
      <c r="G1682" s="243"/>
      <c r="H1682" s="283" t="str">
        <f>IF(ISBLANK(F1682),"",IFERROR(VLOOKUP(A1682,'Np PL4 Stock'!$A:$U,20,FALSE),""))</f>
        <v/>
      </c>
      <c r="J1682" s="283" t="str">
        <f>IF(ISBLANK(F1682),"",VLOOKUP(LEFT(A1682,5),Unit!A:B,2,FALSE))</f>
        <v/>
      </c>
      <c r="K1682" s="243"/>
      <c r="L1682" s="243"/>
      <c r="M1682" s="291" t="str">
        <f t="shared" si="56"/>
        <v/>
      </c>
      <c r="N1682" s="292" t="str">
        <f>IF(ISBLANK(D1682),"",IFERROR(IF(VLOOKUP(A1682,'Np PL4 Stock'!A:J,10,FALSE)="Np4",D1682-VLOOKUP(A1682,'Np PL4 Stock'!A:E,5,FALSE),D1682-1-VLOOKUP(A1682,'Np PL4 Stock'!A:E,5,FALSE)),""))</f>
        <v/>
      </c>
      <c r="O1682" s="345"/>
      <c r="P1682" s="290"/>
      <c r="Q1682" s="300"/>
      <c r="R1682" s="336"/>
      <c r="S1682" s="301"/>
      <c r="T1682" s="301"/>
      <c r="U1682" s="336"/>
      <c r="V1682" s="354"/>
      <c r="W1682" s="355"/>
      <c r="X1682" s="349"/>
      <c r="Y1682" s="313" t="str">
        <f>IF(ISBLANK(X1682),"",IFERROR(IF(VLOOKUP(A1682,'Np PL4 Stock'!A:J,10,FALSE)="Np4",X1682-VLOOKUP(A1682,'Np PL4 Stock'!A:E,5,FALSE),X1682-1-VLOOKUP(A1682,'Np PL4 Stock'!A:E,5,FALSE)),""))</f>
        <v/>
      </c>
      <c r="Z1682" s="325"/>
      <c r="AA1682" s="315"/>
      <c r="AB1682" s="316"/>
      <c r="AC1682" s="317" t="str">
        <f>IF(ISBLANK(AB1682),"",IFERROR(IF(VLOOKUP(A1682,'Np PL4 Stock'!A:J,10,FALSE)="Np4",AB1682-VLOOKUP(A1682,'Np PL4 Stock'!A:E,5,FALSE),AB1682-1-VLOOKUP(A1682,'Np PL4 Stock'!A:E,5,FALSE)),""))</f>
        <v/>
      </c>
      <c r="AD1682" s="290"/>
      <c r="AE1682" s="300"/>
      <c r="AF1682" s="323"/>
      <c r="AG1682" s="335"/>
      <c r="AH1682" s="336"/>
      <c r="AI1682" s="335"/>
      <c r="AJ1682" s="326"/>
      <c r="AK1682" s="334"/>
    </row>
    <row r="1683" spans="1:37">
      <c r="A1683" s="280" t="str">
        <f t="shared" si="55"/>
        <v/>
      </c>
      <c r="B1683" s="281"/>
      <c r="C1683" s="282"/>
      <c r="D1683" s="282"/>
      <c r="E1683" s="243"/>
      <c r="F1683" s="244"/>
      <c r="G1683" s="243"/>
      <c r="H1683" s="283" t="str">
        <f>IF(ISBLANK(F1683),"",IFERROR(VLOOKUP(A1683,'Np PL4 Stock'!$A:$U,20,FALSE),""))</f>
        <v/>
      </c>
      <c r="J1683" s="283" t="str">
        <f>IF(ISBLANK(F1683),"",VLOOKUP(LEFT(A1683,5),Unit!A:B,2,FALSE))</f>
        <v/>
      </c>
      <c r="K1683" s="243"/>
      <c r="L1683" s="243"/>
      <c r="M1683" s="291" t="str">
        <f t="shared" si="56"/>
        <v/>
      </c>
      <c r="N1683" s="292" t="str">
        <f>IF(ISBLANK(D1683),"",IFERROR(IF(VLOOKUP(A1683,'Np PL4 Stock'!A:J,10,FALSE)="Np4",D1683-VLOOKUP(A1683,'Np PL4 Stock'!A:E,5,FALSE),D1683-1-VLOOKUP(A1683,'Np PL4 Stock'!A:E,5,FALSE)),""))</f>
        <v/>
      </c>
      <c r="O1683" s="345"/>
      <c r="P1683" s="290"/>
      <c r="Q1683" s="300"/>
      <c r="R1683" s="336"/>
      <c r="S1683" s="301"/>
      <c r="T1683" s="301"/>
      <c r="U1683" s="336"/>
      <c r="V1683" s="354"/>
      <c r="W1683" s="355"/>
      <c r="X1683" s="349"/>
      <c r="Y1683" s="313" t="str">
        <f>IF(ISBLANK(X1683),"",IFERROR(IF(VLOOKUP(A1683,'Np PL4 Stock'!A:J,10,FALSE)="Np4",X1683-VLOOKUP(A1683,'Np PL4 Stock'!A:E,5,FALSE),X1683-1-VLOOKUP(A1683,'Np PL4 Stock'!A:E,5,FALSE)),""))</f>
        <v/>
      </c>
      <c r="Z1683" s="325"/>
      <c r="AA1683" s="315"/>
      <c r="AB1683" s="316"/>
      <c r="AC1683" s="317" t="str">
        <f>IF(ISBLANK(AB1683),"",IFERROR(IF(VLOOKUP(A1683,'Np PL4 Stock'!A:J,10,FALSE)="Np4",AB1683-VLOOKUP(A1683,'Np PL4 Stock'!A:E,5,FALSE),AB1683-1-VLOOKUP(A1683,'Np PL4 Stock'!A:E,5,FALSE)),""))</f>
        <v/>
      </c>
      <c r="AD1683" s="290"/>
      <c r="AE1683" s="300"/>
      <c r="AF1683" s="323"/>
      <c r="AG1683" s="335"/>
      <c r="AH1683" s="336"/>
      <c r="AI1683" s="335"/>
      <c r="AJ1683" s="326"/>
      <c r="AK1683" s="334"/>
    </row>
    <row r="1684" spans="1:37">
      <c r="A1684" s="280" t="str">
        <f t="shared" si="55"/>
        <v/>
      </c>
      <c r="B1684" s="281"/>
      <c r="C1684" s="282"/>
      <c r="D1684" s="282"/>
      <c r="E1684" s="243"/>
      <c r="F1684" s="244"/>
      <c r="G1684" s="243"/>
      <c r="H1684" s="283" t="str">
        <f>IF(ISBLANK(F1684),"",IFERROR(VLOOKUP(A1684,'Np PL4 Stock'!$A:$U,20,FALSE),""))</f>
        <v/>
      </c>
      <c r="J1684" s="283" t="str">
        <f>IF(ISBLANK(F1684),"",VLOOKUP(LEFT(A1684,5),Unit!A:B,2,FALSE))</f>
        <v/>
      </c>
      <c r="K1684" s="243"/>
      <c r="L1684" s="243"/>
      <c r="M1684" s="291" t="str">
        <f t="shared" si="56"/>
        <v/>
      </c>
      <c r="N1684" s="292" t="str">
        <f>IF(ISBLANK(D1684),"",IFERROR(IF(VLOOKUP(A1684,'Np PL4 Stock'!A:J,10,FALSE)="Np4",D1684-VLOOKUP(A1684,'Np PL4 Stock'!A:E,5,FALSE),D1684-1-VLOOKUP(A1684,'Np PL4 Stock'!A:E,5,FALSE)),""))</f>
        <v/>
      </c>
      <c r="O1684" s="345"/>
      <c r="P1684" s="290"/>
      <c r="Q1684" s="300"/>
      <c r="R1684" s="336"/>
      <c r="S1684" s="301"/>
      <c r="T1684" s="301"/>
      <c r="U1684" s="336"/>
      <c r="V1684" s="354"/>
      <c r="W1684" s="355"/>
      <c r="X1684" s="349"/>
      <c r="Y1684" s="313" t="str">
        <f>IF(ISBLANK(X1684),"",IFERROR(IF(VLOOKUP(A1684,'Np PL4 Stock'!A:J,10,FALSE)="Np4",X1684-VLOOKUP(A1684,'Np PL4 Stock'!A:E,5,FALSE),X1684-1-VLOOKUP(A1684,'Np PL4 Stock'!A:E,5,FALSE)),""))</f>
        <v/>
      </c>
      <c r="Z1684" s="325"/>
      <c r="AA1684" s="315"/>
      <c r="AB1684" s="316"/>
      <c r="AC1684" s="317" t="str">
        <f>IF(ISBLANK(AB1684),"",IFERROR(IF(VLOOKUP(A1684,'Np PL4 Stock'!A:J,10,FALSE)="Np4",AB1684-VLOOKUP(A1684,'Np PL4 Stock'!A:E,5,FALSE),AB1684-1-VLOOKUP(A1684,'Np PL4 Stock'!A:E,5,FALSE)),""))</f>
        <v/>
      </c>
      <c r="AD1684" s="290"/>
      <c r="AE1684" s="300"/>
      <c r="AF1684" s="323"/>
      <c r="AG1684" s="335"/>
      <c r="AH1684" s="336"/>
      <c r="AI1684" s="335"/>
      <c r="AJ1684" s="326"/>
      <c r="AK1684" s="334"/>
    </row>
    <row r="1685" spans="1:37">
      <c r="A1685" s="280" t="str">
        <f t="shared" si="55"/>
        <v/>
      </c>
      <c r="B1685" s="281"/>
      <c r="C1685" s="282"/>
      <c r="D1685" s="282"/>
      <c r="E1685" s="243"/>
      <c r="F1685" s="244"/>
      <c r="G1685" s="243"/>
      <c r="H1685" s="283" t="str">
        <f>IF(ISBLANK(F1685),"",IFERROR(VLOOKUP(A1685,'Np PL4 Stock'!$A:$U,20,FALSE),""))</f>
        <v/>
      </c>
      <c r="J1685" s="283" t="str">
        <f>IF(ISBLANK(F1685),"",VLOOKUP(LEFT(A1685,5),Unit!A:B,2,FALSE))</f>
        <v/>
      </c>
      <c r="K1685" s="243"/>
      <c r="L1685" s="243"/>
      <c r="M1685" s="291" t="str">
        <f t="shared" si="56"/>
        <v/>
      </c>
      <c r="N1685" s="292" t="str">
        <f>IF(ISBLANK(D1685),"",IFERROR(IF(VLOOKUP(A1685,'Np PL4 Stock'!A:J,10,FALSE)="Np4",D1685-VLOOKUP(A1685,'Np PL4 Stock'!A:E,5,FALSE),D1685-1-VLOOKUP(A1685,'Np PL4 Stock'!A:E,5,FALSE)),""))</f>
        <v/>
      </c>
      <c r="O1685" s="345"/>
      <c r="P1685" s="290"/>
      <c r="Q1685" s="300"/>
      <c r="R1685" s="336"/>
      <c r="S1685" s="301"/>
      <c r="T1685" s="301"/>
      <c r="U1685" s="336"/>
      <c r="V1685" s="354"/>
      <c r="W1685" s="355"/>
      <c r="X1685" s="349"/>
      <c r="Y1685" s="313" t="str">
        <f>IF(ISBLANK(X1685),"",IFERROR(IF(VLOOKUP(A1685,'Np PL4 Stock'!A:J,10,FALSE)="Np4",X1685-VLOOKUP(A1685,'Np PL4 Stock'!A:E,5,FALSE),X1685-1-VLOOKUP(A1685,'Np PL4 Stock'!A:E,5,FALSE)),""))</f>
        <v/>
      </c>
      <c r="Z1685" s="325"/>
      <c r="AA1685" s="315"/>
      <c r="AB1685" s="316"/>
      <c r="AC1685" s="317" t="str">
        <f>IF(ISBLANK(AB1685),"",IFERROR(IF(VLOOKUP(A1685,'Np PL4 Stock'!A:J,10,FALSE)="Np4",AB1685-VLOOKUP(A1685,'Np PL4 Stock'!A:E,5,FALSE),AB1685-1-VLOOKUP(A1685,'Np PL4 Stock'!A:E,5,FALSE)),""))</f>
        <v/>
      </c>
      <c r="AD1685" s="290"/>
      <c r="AE1685" s="300"/>
      <c r="AF1685" s="323"/>
      <c r="AG1685" s="335"/>
      <c r="AH1685" s="336"/>
      <c r="AI1685" s="335"/>
      <c r="AJ1685" s="326"/>
      <c r="AK1685" s="334"/>
    </row>
    <row r="1686" spans="1:37">
      <c r="A1686" s="280" t="str">
        <f t="shared" si="55"/>
        <v/>
      </c>
      <c r="B1686" s="281"/>
      <c r="C1686" s="282"/>
      <c r="D1686" s="282"/>
      <c r="E1686" s="243"/>
      <c r="F1686" s="244"/>
      <c r="G1686" s="243"/>
      <c r="H1686" s="283" t="str">
        <f>IF(ISBLANK(F1686),"",IFERROR(VLOOKUP(A1686,'Np PL4 Stock'!$A:$U,20,FALSE),""))</f>
        <v/>
      </c>
      <c r="J1686" s="283" t="str">
        <f>IF(ISBLANK(F1686),"",VLOOKUP(LEFT(A1686,5),Unit!A:B,2,FALSE))</f>
        <v/>
      </c>
      <c r="K1686" s="243"/>
      <c r="L1686" s="243"/>
      <c r="M1686" s="291" t="str">
        <f t="shared" si="56"/>
        <v/>
      </c>
      <c r="N1686" s="292" t="str">
        <f>IF(ISBLANK(D1686),"",IFERROR(IF(VLOOKUP(A1686,'Np PL4 Stock'!A:J,10,FALSE)="Np4",D1686-VLOOKUP(A1686,'Np PL4 Stock'!A:E,5,FALSE),D1686-1-VLOOKUP(A1686,'Np PL4 Stock'!A:E,5,FALSE)),""))</f>
        <v/>
      </c>
      <c r="O1686" s="345"/>
      <c r="P1686" s="290"/>
      <c r="Q1686" s="300"/>
      <c r="R1686" s="336"/>
      <c r="S1686" s="301"/>
      <c r="T1686" s="301"/>
      <c r="U1686" s="336"/>
      <c r="V1686" s="354"/>
      <c r="W1686" s="355"/>
      <c r="X1686" s="349"/>
      <c r="Y1686" s="313" t="str">
        <f>IF(ISBLANK(X1686),"",IFERROR(IF(VLOOKUP(A1686,'Np PL4 Stock'!A:J,10,FALSE)="Np4",X1686-VLOOKUP(A1686,'Np PL4 Stock'!A:E,5,FALSE),X1686-1-VLOOKUP(A1686,'Np PL4 Stock'!A:E,5,FALSE)),""))</f>
        <v/>
      </c>
      <c r="Z1686" s="325"/>
      <c r="AA1686" s="315"/>
      <c r="AB1686" s="316"/>
      <c r="AC1686" s="317" t="str">
        <f>IF(ISBLANK(AB1686),"",IFERROR(IF(VLOOKUP(A1686,'Np PL4 Stock'!A:J,10,FALSE)="Np4",AB1686-VLOOKUP(A1686,'Np PL4 Stock'!A:E,5,FALSE),AB1686-1-VLOOKUP(A1686,'Np PL4 Stock'!A:E,5,FALSE)),""))</f>
        <v/>
      </c>
      <c r="AD1686" s="290"/>
      <c r="AE1686" s="300"/>
      <c r="AF1686" s="323"/>
      <c r="AG1686" s="335"/>
      <c r="AH1686" s="336"/>
      <c r="AI1686" s="335"/>
      <c r="AJ1686" s="326"/>
      <c r="AK1686" s="334"/>
    </row>
    <row r="1687" spans="1:37">
      <c r="A1687" s="280" t="str">
        <f t="shared" si="55"/>
        <v/>
      </c>
      <c r="B1687" s="281"/>
      <c r="C1687" s="282"/>
      <c r="D1687" s="282"/>
      <c r="E1687" s="243"/>
      <c r="F1687" s="244"/>
      <c r="G1687" s="243"/>
      <c r="H1687" s="283" t="str">
        <f>IF(ISBLANK(F1687),"",IFERROR(VLOOKUP(A1687,'Np PL4 Stock'!$A:$U,20,FALSE),""))</f>
        <v/>
      </c>
      <c r="J1687" s="283" t="str">
        <f>IF(ISBLANK(F1687),"",VLOOKUP(LEFT(A1687,5),Unit!A:B,2,FALSE))</f>
        <v/>
      </c>
      <c r="K1687" s="243"/>
      <c r="L1687" s="243"/>
      <c r="M1687" s="291" t="str">
        <f t="shared" si="56"/>
        <v/>
      </c>
      <c r="N1687" s="292" t="str">
        <f>IF(ISBLANK(D1687),"",IFERROR(IF(VLOOKUP(A1687,'Np PL4 Stock'!A:J,10,FALSE)="Np4",D1687-VLOOKUP(A1687,'Np PL4 Stock'!A:E,5,FALSE),D1687-1-VLOOKUP(A1687,'Np PL4 Stock'!A:E,5,FALSE)),""))</f>
        <v/>
      </c>
      <c r="O1687" s="345"/>
      <c r="P1687" s="290"/>
      <c r="Q1687" s="300"/>
      <c r="R1687" s="336"/>
      <c r="S1687" s="301"/>
      <c r="T1687" s="301"/>
      <c r="U1687" s="336"/>
      <c r="V1687" s="354"/>
      <c r="W1687" s="355"/>
      <c r="X1687" s="349"/>
      <c r="Y1687" s="313" t="str">
        <f>IF(ISBLANK(X1687),"",IFERROR(IF(VLOOKUP(A1687,'Np PL4 Stock'!A:J,10,FALSE)="Np4",X1687-VLOOKUP(A1687,'Np PL4 Stock'!A:E,5,FALSE),X1687-1-VLOOKUP(A1687,'Np PL4 Stock'!A:E,5,FALSE)),""))</f>
        <v/>
      </c>
      <c r="Z1687" s="325"/>
      <c r="AA1687" s="315"/>
      <c r="AB1687" s="316"/>
      <c r="AC1687" s="317" t="str">
        <f>IF(ISBLANK(AB1687),"",IFERROR(IF(VLOOKUP(A1687,'Np PL4 Stock'!A:J,10,FALSE)="Np4",AB1687-VLOOKUP(A1687,'Np PL4 Stock'!A:E,5,FALSE),AB1687-1-VLOOKUP(A1687,'Np PL4 Stock'!A:E,5,FALSE)),""))</f>
        <v/>
      </c>
      <c r="AD1687" s="290"/>
      <c r="AE1687" s="300"/>
      <c r="AF1687" s="323"/>
      <c r="AG1687" s="335"/>
      <c r="AH1687" s="336"/>
      <c r="AI1687" s="335"/>
      <c r="AJ1687" s="326"/>
      <c r="AK1687" s="334"/>
    </row>
    <row r="1688" spans="1:37">
      <c r="A1688" s="280" t="str">
        <f t="shared" si="55"/>
        <v/>
      </c>
      <c r="B1688" s="281"/>
      <c r="C1688" s="282"/>
      <c r="D1688" s="282"/>
      <c r="E1688" s="243"/>
      <c r="F1688" s="244"/>
      <c r="G1688" s="243"/>
      <c r="H1688" s="283" t="str">
        <f>IF(ISBLANK(F1688),"",IFERROR(VLOOKUP(A1688,'Np PL4 Stock'!$A:$U,20,FALSE),""))</f>
        <v/>
      </c>
      <c r="J1688" s="283" t="str">
        <f>IF(ISBLANK(F1688),"",VLOOKUP(LEFT(A1688,5),Unit!A:B,2,FALSE))</f>
        <v/>
      </c>
      <c r="K1688" s="243"/>
      <c r="L1688" s="243"/>
      <c r="M1688" s="291" t="str">
        <f t="shared" si="56"/>
        <v/>
      </c>
      <c r="N1688" s="292" t="str">
        <f>IF(ISBLANK(D1688),"",IFERROR(IF(VLOOKUP(A1688,'Np PL4 Stock'!A:J,10,FALSE)="Np4",D1688-VLOOKUP(A1688,'Np PL4 Stock'!A:E,5,FALSE),D1688-1-VLOOKUP(A1688,'Np PL4 Stock'!A:E,5,FALSE)),""))</f>
        <v/>
      </c>
      <c r="O1688" s="345"/>
      <c r="P1688" s="290"/>
      <c r="Q1688" s="300"/>
      <c r="R1688" s="336"/>
      <c r="S1688" s="301"/>
      <c r="T1688" s="301"/>
      <c r="U1688" s="336"/>
      <c r="V1688" s="354"/>
      <c r="W1688" s="355"/>
      <c r="X1688" s="349"/>
      <c r="Y1688" s="313" t="str">
        <f>IF(ISBLANK(X1688),"",IFERROR(IF(VLOOKUP(A1688,'Np PL4 Stock'!A:J,10,FALSE)="Np4",X1688-VLOOKUP(A1688,'Np PL4 Stock'!A:E,5,FALSE),X1688-1-VLOOKUP(A1688,'Np PL4 Stock'!A:E,5,FALSE)),""))</f>
        <v/>
      </c>
      <c r="Z1688" s="325"/>
      <c r="AA1688" s="315"/>
      <c r="AB1688" s="316"/>
      <c r="AC1688" s="317" t="str">
        <f>IF(ISBLANK(AB1688),"",IFERROR(IF(VLOOKUP(A1688,'Np PL4 Stock'!A:J,10,FALSE)="Np4",AB1688-VLOOKUP(A1688,'Np PL4 Stock'!A:E,5,FALSE),AB1688-1-VLOOKUP(A1688,'Np PL4 Stock'!A:E,5,FALSE)),""))</f>
        <v/>
      </c>
      <c r="AD1688" s="290"/>
      <c r="AE1688" s="300"/>
      <c r="AF1688" s="323"/>
      <c r="AG1688" s="335"/>
      <c r="AH1688" s="336"/>
      <c r="AI1688" s="335"/>
      <c r="AJ1688" s="326"/>
      <c r="AK1688" s="334"/>
    </row>
    <row r="1689" spans="1:37">
      <c r="A1689" s="280" t="str">
        <f t="shared" si="55"/>
        <v/>
      </c>
      <c r="B1689" s="281"/>
      <c r="C1689" s="282"/>
      <c r="D1689" s="282"/>
      <c r="E1689" s="243"/>
      <c r="F1689" s="244"/>
      <c r="G1689" s="243"/>
      <c r="H1689" s="283" t="str">
        <f>IF(ISBLANK(F1689),"",IFERROR(VLOOKUP(A1689,'Np PL4 Stock'!$A:$U,20,FALSE),""))</f>
        <v/>
      </c>
      <c r="J1689" s="283" t="str">
        <f>IF(ISBLANK(F1689),"",VLOOKUP(LEFT(A1689,5),Unit!A:B,2,FALSE))</f>
        <v/>
      </c>
      <c r="K1689" s="243"/>
      <c r="L1689" s="243"/>
      <c r="M1689" s="291" t="str">
        <f t="shared" si="56"/>
        <v/>
      </c>
      <c r="N1689" s="292" t="str">
        <f>IF(ISBLANK(D1689),"",IFERROR(IF(VLOOKUP(A1689,'Np PL4 Stock'!A:J,10,FALSE)="Np4",D1689-VLOOKUP(A1689,'Np PL4 Stock'!A:E,5,FALSE),D1689-1-VLOOKUP(A1689,'Np PL4 Stock'!A:E,5,FALSE)),""))</f>
        <v/>
      </c>
      <c r="O1689" s="345"/>
      <c r="P1689" s="290"/>
      <c r="Q1689" s="300"/>
      <c r="R1689" s="336"/>
      <c r="S1689" s="301"/>
      <c r="T1689" s="301"/>
      <c r="U1689" s="336"/>
      <c r="V1689" s="354"/>
      <c r="W1689" s="355"/>
      <c r="X1689" s="349"/>
      <c r="Y1689" s="313" t="str">
        <f>IF(ISBLANK(X1689),"",IFERROR(IF(VLOOKUP(A1689,'Np PL4 Stock'!A:J,10,FALSE)="Np4",X1689-VLOOKUP(A1689,'Np PL4 Stock'!A:E,5,FALSE),X1689-1-VLOOKUP(A1689,'Np PL4 Stock'!A:E,5,FALSE)),""))</f>
        <v/>
      </c>
      <c r="Z1689" s="325"/>
      <c r="AA1689" s="315"/>
      <c r="AB1689" s="316"/>
      <c r="AC1689" s="317" t="str">
        <f>IF(ISBLANK(AB1689),"",IFERROR(IF(VLOOKUP(A1689,'Np PL4 Stock'!A:J,10,FALSE)="Np4",AB1689-VLOOKUP(A1689,'Np PL4 Stock'!A:E,5,FALSE),AB1689-1-VLOOKUP(A1689,'Np PL4 Stock'!A:E,5,FALSE)),""))</f>
        <v/>
      </c>
      <c r="AD1689" s="290"/>
      <c r="AE1689" s="300"/>
      <c r="AF1689" s="323"/>
      <c r="AG1689" s="335"/>
      <c r="AH1689" s="336"/>
      <c r="AI1689" s="335"/>
      <c r="AJ1689" s="326"/>
      <c r="AK1689" s="334"/>
    </row>
    <row r="1690" spans="1:37">
      <c r="A1690" s="280" t="str">
        <f t="shared" si="55"/>
        <v/>
      </c>
      <c r="B1690" s="281"/>
      <c r="C1690" s="282"/>
      <c r="D1690" s="282"/>
      <c r="E1690" s="243"/>
      <c r="F1690" s="244"/>
      <c r="G1690" s="243"/>
      <c r="H1690" s="283" t="str">
        <f>IF(ISBLANK(F1690),"",IFERROR(VLOOKUP(A1690,'Np PL4 Stock'!$A:$U,20,FALSE),""))</f>
        <v/>
      </c>
      <c r="J1690" s="283" t="str">
        <f>IF(ISBLANK(F1690),"",VLOOKUP(LEFT(A1690,5),Unit!A:B,2,FALSE))</f>
        <v/>
      </c>
      <c r="K1690" s="243"/>
      <c r="L1690" s="243"/>
      <c r="M1690" s="291" t="str">
        <f t="shared" si="56"/>
        <v/>
      </c>
      <c r="N1690" s="292" t="str">
        <f>IF(ISBLANK(D1690),"",IFERROR(IF(VLOOKUP(A1690,'Np PL4 Stock'!A:J,10,FALSE)="Np4",D1690-VLOOKUP(A1690,'Np PL4 Stock'!A:E,5,FALSE),D1690-1-VLOOKUP(A1690,'Np PL4 Stock'!A:E,5,FALSE)),""))</f>
        <v/>
      </c>
      <c r="O1690" s="345"/>
      <c r="P1690" s="290"/>
      <c r="Q1690" s="300"/>
      <c r="R1690" s="336"/>
      <c r="S1690" s="301"/>
      <c r="T1690" s="301"/>
      <c r="U1690" s="336"/>
      <c r="V1690" s="354"/>
      <c r="W1690" s="355"/>
      <c r="X1690" s="349"/>
      <c r="Y1690" s="313" t="str">
        <f>IF(ISBLANK(X1690),"",IFERROR(IF(VLOOKUP(A1690,'Np PL4 Stock'!A:J,10,FALSE)="Np4",X1690-VLOOKUP(A1690,'Np PL4 Stock'!A:E,5,FALSE),X1690-1-VLOOKUP(A1690,'Np PL4 Stock'!A:E,5,FALSE)),""))</f>
        <v/>
      </c>
      <c r="Z1690" s="325"/>
      <c r="AA1690" s="315"/>
      <c r="AB1690" s="316"/>
      <c r="AC1690" s="317" t="str">
        <f>IF(ISBLANK(AB1690),"",IFERROR(IF(VLOOKUP(A1690,'Np PL4 Stock'!A:J,10,FALSE)="Np4",AB1690-VLOOKUP(A1690,'Np PL4 Stock'!A:E,5,FALSE),AB1690-1-VLOOKUP(A1690,'Np PL4 Stock'!A:E,5,FALSE)),""))</f>
        <v/>
      </c>
      <c r="AD1690" s="290"/>
      <c r="AE1690" s="300"/>
      <c r="AF1690" s="323"/>
      <c r="AG1690" s="335"/>
      <c r="AH1690" s="336"/>
      <c r="AI1690" s="335"/>
      <c r="AJ1690" s="326"/>
      <c r="AK1690" s="334"/>
    </row>
    <row r="1691" spans="1:37">
      <c r="A1691" s="280" t="str">
        <f t="shared" si="55"/>
        <v/>
      </c>
      <c r="B1691" s="281"/>
      <c r="C1691" s="282"/>
      <c r="D1691" s="282"/>
      <c r="E1691" s="243"/>
      <c r="F1691" s="244"/>
      <c r="G1691" s="243"/>
      <c r="H1691" s="283" t="str">
        <f>IF(ISBLANK(F1691),"",IFERROR(VLOOKUP(A1691,'Np PL4 Stock'!$A:$U,20,FALSE),""))</f>
        <v/>
      </c>
      <c r="J1691" s="283" t="str">
        <f>IF(ISBLANK(F1691),"",VLOOKUP(LEFT(A1691,5),Unit!A:B,2,FALSE))</f>
        <v/>
      </c>
      <c r="K1691" s="243"/>
      <c r="L1691" s="243"/>
      <c r="M1691" s="291" t="str">
        <f t="shared" si="56"/>
        <v/>
      </c>
      <c r="N1691" s="292" t="str">
        <f>IF(ISBLANK(D1691),"",IFERROR(IF(VLOOKUP(A1691,'Np PL4 Stock'!A:J,10,FALSE)="Np4",D1691-VLOOKUP(A1691,'Np PL4 Stock'!A:E,5,FALSE),D1691-1-VLOOKUP(A1691,'Np PL4 Stock'!A:E,5,FALSE)),""))</f>
        <v/>
      </c>
      <c r="O1691" s="345"/>
      <c r="P1691" s="290"/>
      <c r="Q1691" s="300"/>
      <c r="R1691" s="336"/>
      <c r="S1691" s="301"/>
      <c r="T1691" s="301"/>
      <c r="U1691" s="336"/>
      <c r="V1691" s="354"/>
      <c r="W1691" s="355"/>
      <c r="X1691" s="349"/>
      <c r="Y1691" s="313" t="str">
        <f>IF(ISBLANK(X1691),"",IFERROR(IF(VLOOKUP(A1691,'Np PL4 Stock'!A:J,10,FALSE)="Np4",X1691-VLOOKUP(A1691,'Np PL4 Stock'!A:E,5,FALSE),X1691-1-VLOOKUP(A1691,'Np PL4 Stock'!A:E,5,FALSE)),""))</f>
        <v/>
      </c>
      <c r="Z1691" s="325"/>
      <c r="AA1691" s="315"/>
      <c r="AB1691" s="316"/>
      <c r="AC1691" s="317" t="str">
        <f>IF(ISBLANK(AB1691),"",IFERROR(IF(VLOOKUP(A1691,'Np PL4 Stock'!A:J,10,FALSE)="Np4",AB1691-VLOOKUP(A1691,'Np PL4 Stock'!A:E,5,FALSE),AB1691-1-VLOOKUP(A1691,'Np PL4 Stock'!A:E,5,FALSE)),""))</f>
        <v/>
      </c>
      <c r="AD1691" s="290"/>
      <c r="AE1691" s="300"/>
      <c r="AF1691" s="323"/>
      <c r="AG1691" s="335"/>
      <c r="AH1691" s="336"/>
      <c r="AI1691" s="335"/>
      <c r="AJ1691" s="326"/>
      <c r="AK1691" s="334"/>
    </row>
    <row r="1692" spans="1:37">
      <c r="A1692" s="280" t="str">
        <f t="shared" si="55"/>
        <v/>
      </c>
      <c r="B1692" s="281"/>
      <c r="C1692" s="282"/>
      <c r="D1692" s="282"/>
      <c r="E1692" s="243"/>
      <c r="F1692" s="244"/>
      <c r="G1692" s="243"/>
      <c r="H1692" s="283" t="str">
        <f>IF(ISBLANK(F1692),"",IFERROR(VLOOKUP(A1692,'Np PL4 Stock'!$A:$U,20,FALSE),""))</f>
        <v/>
      </c>
      <c r="J1692" s="283" t="str">
        <f>IF(ISBLANK(F1692),"",VLOOKUP(LEFT(A1692,5),Unit!A:B,2,FALSE))</f>
        <v/>
      </c>
      <c r="K1692" s="243"/>
      <c r="L1692" s="243"/>
      <c r="M1692" s="291" t="str">
        <f t="shared" si="56"/>
        <v/>
      </c>
      <c r="N1692" s="292" t="str">
        <f>IF(ISBLANK(D1692),"",IFERROR(IF(VLOOKUP(A1692,'Np PL4 Stock'!A:J,10,FALSE)="Np4",D1692-VLOOKUP(A1692,'Np PL4 Stock'!A:E,5,FALSE),D1692-1-VLOOKUP(A1692,'Np PL4 Stock'!A:E,5,FALSE)),""))</f>
        <v/>
      </c>
      <c r="O1692" s="345"/>
      <c r="P1692" s="290"/>
      <c r="Q1692" s="300"/>
      <c r="R1692" s="336"/>
      <c r="S1692" s="301"/>
      <c r="T1692" s="301"/>
      <c r="U1692" s="336"/>
      <c r="V1692" s="354"/>
      <c r="W1692" s="355"/>
      <c r="X1692" s="349"/>
      <c r="Y1692" s="313" t="str">
        <f>IF(ISBLANK(X1692),"",IFERROR(IF(VLOOKUP(A1692,'Np PL4 Stock'!A:J,10,FALSE)="Np4",X1692-VLOOKUP(A1692,'Np PL4 Stock'!A:E,5,FALSE),X1692-1-VLOOKUP(A1692,'Np PL4 Stock'!A:E,5,FALSE)),""))</f>
        <v/>
      </c>
      <c r="Z1692" s="325"/>
      <c r="AA1692" s="315"/>
      <c r="AB1692" s="316"/>
      <c r="AC1692" s="317" t="str">
        <f>IF(ISBLANK(AB1692),"",IFERROR(IF(VLOOKUP(A1692,'Np PL4 Stock'!A:J,10,FALSE)="Np4",AB1692-VLOOKUP(A1692,'Np PL4 Stock'!A:E,5,FALSE),AB1692-1-VLOOKUP(A1692,'Np PL4 Stock'!A:E,5,FALSE)),""))</f>
        <v/>
      </c>
      <c r="AD1692" s="290"/>
      <c r="AE1692" s="300"/>
      <c r="AF1692" s="323"/>
      <c r="AG1692" s="335"/>
      <c r="AH1692" s="336"/>
      <c r="AI1692" s="335"/>
      <c r="AJ1692" s="326"/>
      <c r="AK1692" s="334"/>
    </row>
    <row r="1693" spans="1:37">
      <c r="A1693" s="280" t="str">
        <f t="shared" si="55"/>
        <v/>
      </c>
      <c r="B1693" s="281"/>
      <c r="C1693" s="282"/>
      <c r="D1693" s="282"/>
      <c r="E1693" s="243"/>
      <c r="F1693" s="244"/>
      <c r="G1693" s="243"/>
      <c r="H1693" s="283" t="str">
        <f>IF(ISBLANK(F1693),"",IFERROR(VLOOKUP(A1693,'Np PL4 Stock'!$A:$U,20,FALSE),""))</f>
        <v/>
      </c>
      <c r="J1693" s="283" t="str">
        <f>IF(ISBLANK(F1693),"",VLOOKUP(LEFT(A1693,5),Unit!A:B,2,FALSE))</f>
        <v/>
      </c>
      <c r="K1693" s="243"/>
      <c r="L1693" s="243"/>
      <c r="M1693" s="291" t="str">
        <f t="shared" si="56"/>
        <v/>
      </c>
      <c r="N1693" s="292" t="str">
        <f>IF(ISBLANK(D1693),"",IFERROR(IF(VLOOKUP(A1693,'Np PL4 Stock'!A:J,10,FALSE)="Np4",D1693-VLOOKUP(A1693,'Np PL4 Stock'!A:E,5,FALSE),D1693-1-VLOOKUP(A1693,'Np PL4 Stock'!A:E,5,FALSE)),""))</f>
        <v/>
      </c>
      <c r="O1693" s="345"/>
      <c r="P1693" s="290"/>
      <c r="Q1693" s="300"/>
      <c r="R1693" s="336"/>
      <c r="S1693" s="301"/>
      <c r="T1693" s="301"/>
      <c r="U1693" s="336"/>
      <c r="V1693" s="354"/>
      <c r="W1693" s="355"/>
      <c r="X1693" s="349"/>
      <c r="Y1693" s="313" t="str">
        <f>IF(ISBLANK(X1693),"",IFERROR(IF(VLOOKUP(A1693,'Np PL4 Stock'!A:J,10,FALSE)="Np4",X1693-VLOOKUP(A1693,'Np PL4 Stock'!A:E,5,FALSE),X1693-1-VLOOKUP(A1693,'Np PL4 Stock'!A:E,5,FALSE)),""))</f>
        <v/>
      </c>
      <c r="Z1693" s="325"/>
      <c r="AA1693" s="315"/>
      <c r="AB1693" s="316"/>
      <c r="AC1693" s="317" t="str">
        <f>IF(ISBLANK(AB1693),"",IFERROR(IF(VLOOKUP(A1693,'Np PL4 Stock'!A:J,10,FALSE)="Np4",AB1693-VLOOKUP(A1693,'Np PL4 Stock'!A:E,5,FALSE),AB1693-1-VLOOKUP(A1693,'Np PL4 Stock'!A:E,5,FALSE)),""))</f>
        <v/>
      </c>
      <c r="AD1693" s="290"/>
      <c r="AE1693" s="300"/>
      <c r="AF1693" s="323"/>
      <c r="AG1693" s="335"/>
      <c r="AH1693" s="336"/>
      <c r="AI1693" s="335"/>
      <c r="AJ1693" s="326"/>
      <c r="AK1693" s="334"/>
    </row>
    <row r="1694" spans="1:37">
      <c r="A1694" s="280" t="str">
        <f t="shared" si="55"/>
        <v/>
      </c>
      <c r="B1694" s="281"/>
      <c r="C1694" s="282"/>
      <c r="D1694" s="282"/>
      <c r="E1694" s="243"/>
      <c r="F1694" s="244"/>
      <c r="G1694" s="243"/>
      <c r="H1694" s="283" t="str">
        <f>IF(ISBLANK(F1694),"",IFERROR(VLOOKUP(A1694,'Np PL4 Stock'!$A:$U,20,FALSE),""))</f>
        <v/>
      </c>
      <c r="J1694" s="283" t="str">
        <f>IF(ISBLANK(F1694),"",VLOOKUP(LEFT(A1694,5),Unit!A:B,2,FALSE))</f>
        <v/>
      </c>
      <c r="K1694" s="243"/>
      <c r="L1694" s="243"/>
      <c r="M1694" s="291" t="str">
        <f t="shared" si="56"/>
        <v/>
      </c>
      <c r="N1694" s="292" t="str">
        <f>IF(ISBLANK(D1694),"",IFERROR(IF(VLOOKUP(A1694,'Np PL4 Stock'!A:J,10,FALSE)="Np4",D1694-VLOOKUP(A1694,'Np PL4 Stock'!A:E,5,FALSE),D1694-1-VLOOKUP(A1694,'Np PL4 Stock'!A:E,5,FALSE)),""))</f>
        <v/>
      </c>
      <c r="O1694" s="345"/>
      <c r="P1694" s="290"/>
      <c r="Q1694" s="300"/>
      <c r="R1694" s="336"/>
      <c r="S1694" s="301"/>
      <c r="T1694" s="301"/>
      <c r="U1694" s="336"/>
      <c r="V1694" s="354"/>
      <c r="W1694" s="355"/>
      <c r="X1694" s="349"/>
      <c r="Y1694" s="313" t="str">
        <f>IF(ISBLANK(X1694),"",IFERROR(IF(VLOOKUP(A1694,'Np PL4 Stock'!A:J,10,FALSE)="Np4",X1694-VLOOKUP(A1694,'Np PL4 Stock'!A:E,5,FALSE),X1694-1-VLOOKUP(A1694,'Np PL4 Stock'!A:E,5,FALSE)),""))</f>
        <v/>
      </c>
      <c r="Z1694" s="325"/>
      <c r="AA1694" s="315"/>
      <c r="AB1694" s="316"/>
      <c r="AC1694" s="317" t="str">
        <f>IF(ISBLANK(AB1694),"",IFERROR(IF(VLOOKUP(A1694,'Np PL4 Stock'!A:J,10,FALSE)="Np4",AB1694-VLOOKUP(A1694,'Np PL4 Stock'!A:E,5,FALSE),AB1694-1-VLOOKUP(A1694,'Np PL4 Stock'!A:E,5,FALSE)),""))</f>
        <v/>
      </c>
      <c r="AD1694" s="290"/>
      <c r="AE1694" s="300"/>
      <c r="AF1694" s="323"/>
      <c r="AG1694" s="335"/>
      <c r="AH1694" s="336"/>
      <c r="AI1694" s="335"/>
      <c r="AJ1694" s="326"/>
      <c r="AK1694" s="334"/>
    </row>
    <row r="1695" spans="1:37">
      <c r="A1695" s="280" t="str">
        <f t="shared" si="55"/>
        <v/>
      </c>
      <c r="B1695" s="281"/>
      <c r="C1695" s="282"/>
      <c r="D1695" s="282"/>
      <c r="E1695" s="243"/>
      <c r="F1695" s="244"/>
      <c r="G1695" s="243"/>
      <c r="H1695" s="283" t="str">
        <f>IF(ISBLANK(F1695),"",IFERROR(VLOOKUP(A1695,'Np PL4 Stock'!$A:$U,20,FALSE),""))</f>
        <v/>
      </c>
      <c r="J1695" s="283" t="str">
        <f>IF(ISBLANK(F1695),"",VLOOKUP(LEFT(A1695,5),Unit!A:B,2,FALSE))</f>
        <v/>
      </c>
      <c r="K1695" s="243"/>
      <c r="L1695" s="243"/>
      <c r="M1695" s="291" t="str">
        <f t="shared" si="56"/>
        <v/>
      </c>
      <c r="N1695" s="292" t="str">
        <f>IF(ISBLANK(D1695),"",IFERROR(IF(VLOOKUP(A1695,'Np PL4 Stock'!A:J,10,FALSE)="Np4",D1695-VLOOKUP(A1695,'Np PL4 Stock'!A:E,5,FALSE),D1695-1-VLOOKUP(A1695,'Np PL4 Stock'!A:E,5,FALSE)),""))</f>
        <v/>
      </c>
      <c r="O1695" s="345"/>
      <c r="P1695" s="290"/>
      <c r="Q1695" s="300"/>
      <c r="R1695" s="336"/>
      <c r="S1695" s="301"/>
      <c r="T1695" s="301"/>
      <c r="U1695" s="336"/>
      <c r="V1695" s="354"/>
      <c r="W1695" s="355"/>
      <c r="X1695" s="349"/>
      <c r="Y1695" s="313" t="str">
        <f>IF(ISBLANK(X1695),"",IFERROR(IF(VLOOKUP(A1695,'Np PL4 Stock'!A:J,10,FALSE)="Np4",X1695-VLOOKUP(A1695,'Np PL4 Stock'!A:E,5,FALSE),X1695-1-VLOOKUP(A1695,'Np PL4 Stock'!A:E,5,FALSE)),""))</f>
        <v/>
      </c>
      <c r="Z1695" s="325"/>
      <c r="AA1695" s="315"/>
      <c r="AB1695" s="316"/>
      <c r="AC1695" s="317" t="str">
        <f>IF(ISBLANK(AB1695),"",IFERROR(IF(VLOOKUP(A1695,'Np PL4 Stock'!A:J,10,FALSE)="Np4",AB1695-VLOOKUP(A1695,'Np PL4 Stock'!A:E,5,FALSE),AB1695-1-VLOOKUP(A1695,'Np PL4 Stock'!A:E,5,FALSE)),""))</f>
        <v/>
      </c>
      <c r="AD1695" s="290"/>
      <c r="AE1695" s="300"/>
      <c r="AF1695" s="323"/>
      <c r="AG1695" s="335"/>
      <c r="AH1695" s="336"/>
      <c r="AI1695" s="335"/>
      <c r="AJ1695" s="326"/>
      <c r="AK1695" s="334"/>
    </row>
    <row r="1696" spans="1:37">
      <c r="A1696" s="280" t="str">
        <f t="shared" si="55"/>
        <v/>
      </c>
      <c r="B1696" s="281"/>
      <c r="C1696" s="282"/>
      <c r="D1696" s="282"/>
      <c r="E1696" s="243"/>
      <c r="F1696" s="244"/>
      <c r="G1696" s="243"/>
      <c r="H1696" s="283" t="str">
        <f>IF(ISBLANK(F1696),"",IFERROR(VLOOKUP(A1696,'Np PL4 Stock'!$A:$U,20,FALSE),""))</f>
        <v/>
      </c>
      <c r="J1696" s="283" t="str">
        <f>IF(ISBLANK(F1696),"",VLOOKUP(LEFT(A1696,5),Unit!A:B,2,FALSE))</f>
        <v/>
      </c>
      <c r="K1696" s="243"/>
      <c r="L1696" s="243"/>
      <c r="M1696" s="291" t="str">
        <f t="shared" si="56"/>
        <v/>
      </c>
      <c r="N1696" s="292" t="str">
        <f>IF(ISBLANK(D1696),"",IFERROR(IF(VLOOKUP(A1696,'Np PL4 Stock'!A:J,10,FALSE)="Np4",D1696-VLOOKUP(A1696,'Np PL4 Stock'!A:E,5,FALSE),D1696-1-VLOOKUP(A1696,'Np PL4 Stock'!A:E,5,FALSE)),""))</f>
        <v/>
      </c>
      <c r="O1696" s="345"/>
      <c r="P1696" s="290"/>
      <c r="Q1696" s="300"/>
      <c r="R1696" s="336"/>
      <c r="S1696" s="301"/>
      <c r="T1696" s="301"/>
      <c r="U1696" s="336"/>
      <c r="V1696" s="354"/>
      <c r="W1696" s="355"/>
      <c r="X1696" s="349"/>
      <c r="Y1696" s="313" t="str">
        <f>IF(ISBLANK(X1696),"",IFERROR(IF(VLOOKUP(A1696,'Np PL4 Stock'!A:J,10,FALSE)="Np4",X1696-VLOOKUP(A1696,'Np PL4 Stock'!A:E,5,FALSE),X1696-1-VLOOKUP(A1696,'Np PL4 Stock'!A:E,5,FALSE)),""))</f>
        <v/>
      </c>
      <c r="Z1696" s="325"/>
      <c r="AA1696" s="315"/>
      <c r="AB1696" s="316"/>
      <c r="AC1696" s="317" t="str">
        <f>IF(ISBLANK(AB1696),"",IFERROR(IF(VLOOKUP(A1696,'Np PL4 Stock'!A:J,10,FALSE)="Np4",AB1696-VLOOKUP(A1696,'Np PL4 Stock'!A:E,5,FALSE),AB1696-1-VLOOKUP(A1696,'Np PL4 Stock'!A:E,5,FALSE)),""))</f>
        <v/>
      </c>
      <c r="AD1696" s="290"/>
      <c r="AE1696" s="300"/>
      <c r="AF1696" s="323"/>
      <c r="AG1696" s="335"/>
      <c r="AH1696" s="336"/>
      <c r="AI1696" s="335"/>
      <c r="AJ1696" s="326"/>
      <c r="AK1696" s="334"/>
    </row>
    <row r="1697" spans="1:37">
      <c r="A1697" s="280" t="str">
        <f t="shared" si="55"/>
        <v/>
      </c>
      <c r="B1697" s="281"/>
      <c r="C1697" s="282"/>
      <c r="D1697" s="282"/>
      <c r="E1697" s="243"/>
      <c r="F1697" s="244"/>
      <c r="G1697" s="243"/>
      <c r="H1697" s="283" t="str">
        <f>IF(ISBLANK(F1697),"",IFERROR(VLOOKUP(A1697,'Np PL4 Stock'!$A:$U,20,FALSE),""))</f>
        <v/>
      </c>
      <c r="J1697" s="283" t="str">
        <f>IF(ISBLANK(F1697),"",VLOOKUP(LEFT(A1697,5),Unit!A:B,2,FALSE))</f>
        <v/>
      </c>
      <c r="K1697" s="243"/>
      <c r="L1697" s="243"/>
      <c r="M1697" s="291" t="str">
        <f t="shared" si="56"/>
        <v/>
      </c>
      <c r="N1697" s="292" t="str">
        <f>IF(ISBLANK(D1697),"",IFERROR(IF(VLOOKUP(A1697,'Np PL4 Stock'!A:J,10,FALSE)="Np4",D1697-VLOOKUP(A1697,'Np PL4 Stock'!A:E,5,FALSE),D1697-1-VLOOKUP(A1697,'Np PL4 Stock'!A:E,5,FALSE)),""))</f>
        <v/>
      </c>
      <c r="O1697" s="345"/>
      <c r="P1697" s="290"/>
      <c r="Q1697" s="300"/>
      <c r="R1697" s="336"/>
      <c r="S1697" s="301"/>
      <c r="T1697" s="301"/>
      <c r="U1697" s="336"/>
      <c r="V1697" s="354"/>
      <c r="W1697" s="355"/>
      <c r="X1697" s="349"/>
      <c r="Y1697" s="313" t="str">
        <f>IF(ISBLANK(X1697),"",IFERROR(IF(VLOOKUP(A1697,'Np PL4 Stock'!A:J,10,FALSE)="Np4",X1697-VLOOKUP(A1697,'Np PL4 Stock'!A:E,5,FALSE),X1697-1-VLOOKUP(A1697,'Np PL4 Stock'!A:E,5,FALSE)),""))</f>
        <v/>
      </c>
      <c r="Z1697" s="325"/>
      <c r="AA1697" s="315"/>
      <c r="AB1697" s="316"/>
      <c r="AC1697" s="317" t="str">
        <f>IF(ISBLANK(AB1697),"",IFERROR(IF(VLOOKUP(A1697,'Np PL4 Stock'!A:J,10,FALSE)="Np4",AB1697-VLOOKUP(A1697,'Np PL4 Stock'!A:E,5,FALSE),AB1697-1-VLOOKUP(A1697,'Np PL4 Stock'!A:E,5,FALSE)),""))</f>
        <v/>
      </c>
      <c r="AD1697" s="290"/>
      <c r="AE1697" s="300"/>
      <c r="AF1697" s="323"/>
      <c r="AG1697" s="335"/>
      <c r="AH1697" s="336"/>
      <c r="AI1697" s="335"/>
      <c r="AJ1697" s="326"/>
      <c r="AK1697" s="334"/>
    </row>
    <row r="1698" spans="1:37">
      <c r="A1698" s="280" t="str">
        <f t="shared" si="55"/>
        <v/>
      </c>
      <c r="B1698" s="281"/>
      <c r="C1698" s="282"/>
      <c r="D1698" s="282"/>
      <c r="E1698" s="243"/>
      <c r="F1698" s="244"/>
      <c r="G1698" s="243"/>
      <c r="H1698" s="283" t="str">
        <f>IF(ISBLANK(F1698),"",IFERROR(VLOOKUP(A1698,'Np PL4 Stock'!$A:$U,20,FALSE),""))</f>
        <v/>
      </c>
      <c r="J1698" s="283" t="str">
        <f>IF(ISBLANK(F1698),"",VLOOKUP(LEFT(A1698,5),Unit!A:B,2,FALSE))</f>
        <v/>
      </c>
      <c r="K1698" s="243"/>
      <c r="L1698" s="243"/>
      <c r="M1698" s="291" t="str">
        <f t="shared" si="56"/>
        <v/>
      </c>
      <c r="N1698" s="292" t="str">
        <f>IF(ISBLANK(D1698),"",IFERROR(IF(VLOOKUP(A1698,'Np PL4 Stock'!A:J,10,FALSE)="Np4",D1698-VLOOKUP(A1698,'Np PL4 Stock'!A:E,5,FALSE),D1698-1-VLOOKUP(A1698,'Np PL4 Stock'!A:E,5,FALSE)),""))</f>
        <v/>
      </c>
      <c r="O1698" s="345"/>
      <c r="P1698" s="290"/>
      <c r="Q1698" s="300"/>
      <c r="R1698" s="336"/>
      <c r="S1698" s="301"/>
      <c r="T1698" s="301"/>
      <c r="U1698" s="336"/>
      <c r="V1698" s="354"/>
      <c r="W1698" s="355"/>
      <c r="X1698" s="349"/>
      <c r="Y1698" s="313" t="str">
        <f>IF(ISBLANK(X1698),"",IFERROR(IF(VLOOKUP(A1698,'Np PL4 Stock'!A:J,10,FALSE)="Np4",X1698-VLOOKUP(A1698,'Np PL4 Stock'!A:E,5,FALSE),X1698-1-VLOOKUP(A1698,'Np PL4 Stock'!A:E,5,FALSE)),""))</f>
        <v/>
      </c>
      <c r="Z1698" s="325"/>
      <c r="AA1698" s="315"/>
      <c r="AB1698" s="316"/>
      <c r="AC1698" s="317" t="str">
        <f>IF(ISBLANK(AB1698),"",IFERROR(IF(VLOOKUP(A1698,'Np PL4 Stock'!A:J,10,FALSE)="Np4",AB1698-VLOOKUP(A1698,'Np PL4 Stock'!A:E,5,FALSE),AB1698-1-VLOOKUP(A1698,'Np PL4 Stock'!A:E,5,FALSE)),""))</f>
        <v/>
      </c>
      <c r="AD1698" s="290"/>
      <c r="AE1698" s="300"/>
      <c r="AF1698" s="323"/>
      <c r="AG1698" s="335"/>
      <c r="AH1698" s="336"/>
      <c r="AI1698" s="335"/>
      <c r="AJ1698" s="326"/>
      <c r="AK1698" s="334"/>
    </row>
    <row r="1699" spans="1:37">
      <c r="A1699" s="280" t="str">
        <f t="shared" si="55"/>
        <v/>
      </c>
      <c r="B1699" s="281"/>
      <c r="C1699" s="282"/>
      <c r="D1699" s="282"/>
      <c r="E1699" s="243"/>
      <c r="F1699" s="244"/>
      <c r="G1699" s="243"/>
      <c r="H1699" s="283" t="str">
        <f>IF(ISBLANK(F1699),"",IFERROR(VLOOKUP(A1699,'Np PL4 Stock'!$A:$U,20,FALSE),""))</f>
        <v/>
      </c>
      <c r="J1699" s="283" t="str">
        <f>IF(ISBLANK(F1699),"",VLOOKUP(LEFT(A1699,5),Unit!A:B,2,FALSE))</f>
        <v/>
      </c>
      <c r="K1699" s="243"/>
      <c r="L1699" s="243"/>
      <c r="M1699" s="291" t="str">
        <f t="shared" si="56"/>
        <v/>
      </c>
      <c r="N1699" s="292" t="str">
        <f>IF(ISBLANK(D1699),"",IFERROR(IF(VLOOKUP(A1699,'Np PL4 Stock'!A:J,10,FALSE)="Np4",D1699-VLOOKUP(A1699,'Np PL4 Stock'!A:E,5,FALSE),D1699-1-VLOOKUP(A1699,'Np PL4 Stock'!A:E,5,FALSE)),""))</f>
        <v/>
      </c>
      <c r="O1699" s="345"/>
      <c r="P1699" s="290"/>
      <c r="Q1699" s="300"/>
      <c r="R1699" s="336"/>
      <c r="S1699" s="301"/>
      <c r="T1699" s="301"/>
      <c r="U1699" s="336"/>
      <c r="V1699" s="354"/>
      <c r="W1699" s="355"/>
      <c r="X1699" s="349"/>
      <c r="Y1699" s="313" t="str">
        <f>IF(ISBLANK(X1699),"",IFERROR(IF(VLOOKUP(A1699,'Np PL4 Stock'!A:J,10,FALSE)="Np4",X1699-VLOOKUP(A1699,'Np PL4 Stock'!A:E,5,FALSE),X1699-1-VLOOKUP(A1699,'Np PL4 Stock'!A:E,5,FALSE)),""))</f>
        <v/>
      </c>
      <c r="Z1699" s="325"/>
      <c r="AA1699" s="315"/>
      <c r="AB1699" s="316"/>
      <c r="AC1699" s="317" t="str">
        <f>IF(ISBLANK(AB1699),"",IFERROR(IF(VLOOKUP(A1699,'Np PL4 Stock'!A:J,10,FALSE)="Np4",AB1699-VLOOKUP(A1699,'Np PL4 Stock'!A:E,5,FALSE),AB1699-1-VLOOKUP(A1699,'Np PL4 Stock'!A:E,5,FALSE)),""))</f>
        <v/>
      </c>
      <c r="AD1699" s="290"/>
      <c r="AE1699" s="300"/>
      <c r="AF1699" s="323"/>
      <c r="AG1699" s="335"/>
      <c r="AH1699" s="336"/>
      <c r="AI1699" s="335"/>
      <c r="AJ1699" s="326"/>
      <c r="AK1699" s="334"/>
    </row>
    <row r="1700" spans="1:37">
      <c r="A1700" s="280" t="str">
        <f t="shared" si="55"/>
        <v/>
      </c>
      <c r="B1700" s="281"/>
      <c r="C1700" s="282"/>
      <c r="D1700" s="282"/>
      <c r="E1700" s="243"/>
      <c r="F1700" s="244"/>
      <c r="G1700" s="243"/>
      <c r="H1700" s="283" t="str">
        <f>IF(ISBLANK(F1700),"",IFERROR(VLOOKUP(A1700,'Np PL4 Stock'!$A:$U,20,FALSE),""))</f>
        <v/>
      </c>
      <c r="J1700" s="283" t="str">
        <f>IF(ISBLANK(F1700),"",VLOOKUP(LEFT(A1700,5),Unit!A:B,2,FALSE))</f>
        <v/>
      </c>
      <c r="K1700" s="243"/>
      <c r="L1700" s="243"/>
      <c r="M1700" s="291" t="str">
        <f t="shared" si="56"/>
        <v/>
      </c>
      <c r="N1700" s="292" t="str">
        <f>IF(ISBLANK(D1700),"",IFERROR(IF(VLOOKUP(A1700,'Np PL4 Stock'!A:J,10,FALSE)="Np4",D1700-VLOOKUP(A1700,'Np PL4 Stock'!A:E,5,FALSE),D1700-1-VLOOKUP(A1700,'Np PL4 Stock'!A:E,5,FALSE)),""))</f>
        <v/>
      </c>
      <c r="O1700" s="345"/>
      <c r="P1700" s="290"/>
      <c r="Q1700" s="300"/>
      <c r="R1700" s="336"/>
      <c r="S1700" s="301"/>
      <c r="T1700" s="301"/>
      <c r="U1700" s="336"/>
      <c r="V1700" s="354"/>
      <c r="W1700" s="355"/>
      <c r="X1700" s="349"/>
      <c r="Y1700" s="313" t="str">
        <f>IF(ISBLANK(X1700),"",IFERROR(IF(VLOOKUP(A1700,'Np PL4 Stock'!A:J,10,FALSE)="Np4",X1700-VLOOKUP(A1700,'Np PL4 Stock'!A:E,5,FALSE),X1700-1-VLOOKUP(A1700,'Np PL4 Stock'!A:E,5,FALSE)),""))</f>
        <v/>
      </c>
      <c r="Z1700" s="325"/>
      <c r="AA1700" s="315"/>
      <c r="AB1700" s="316"/>
      <c r="AC1700" s="317" t="str">
        <f>IF(ISBLANK(AB1700),"",IFERROR(IF(VLOOKUP(A1700,'Np PL4 Stock'!A:J,10,FALSE)="Np4",AB1700-VLOOKUP(A1700,'Np PL4 Stock'!A:E,5,FALSE),AB1700-1-VLOOKUP(A1700,'Np PL4 Stock'!A:E,5,FALSE)),""))</f>
        <v/>
      </c>
      <c r="AD1700" s="290"/>
      <c r="AE1700" s="300"/>
      <c r="AF1700" s="323"/>
      <c r="AG1700" s="335"/>
      <c r="AH1700" s="336"/>
      <c r="AI1700" s="335"/>
      <c r="AJ1700" s="326"/>
      <c r="AK1700" s="334"/>
    </row>
    <row r="1701" spans="1:37">
      <c r="A1701" s="280" t="str">
        <f t="shared" si="55"/>
        <v/>
      </c>
      <c r="B1701" s="281"/>
      <c r="C1701" s="282"/>
      <c r="D1701" s="282"/>
      <c r="E1701" s="243"/>
      <c r="F1701" s="244"/>
      <c r="G1701" s="243"/>
      <c r="H1701" s="283" t="str">
        <f>IF(ISBLANK(F1701),"",IFERROR(VLOOKUP(A1701,'Np PL4 Stock'!$A:$U,20,FALSE),""))</f>
        <v/>
      </c>
      <c r="J1701" s="283" t="str">
        <f>IF(ISBLANK(F1701),"",VLOOKUP(LEFT(A1701,5),Unit!A:B,2,FALSE))</f>
        <v/>
      </c>
      <c r="K1701" s="243"/>
      <c r="L1701" s="243"/>
      <c r="M1701" s="291" t="str">
        <f t="shared" si="56"/>
        <v/>
      </c>
      <c r="N1701" s="292" t="str">
        <f>IF(ISBLANK(D1701),"",IFERROR(IF(VLOOKUP(A1701,'Np PL4 Stock'!A:J,10,FALSE)="Np4",D1701-VLOOKUP(A1701,'Np PL4 Stock'!A:E,5,FALSE),D1701-1-VLOOKUP(A1701,'Np PL4 Stock'!A:E,5,FALSE)),""))</f>
        <v/>
      </c>
      <c r="O1701" s="345"/>
      <c r="P1701" s="290"/>
      <c r="Q1701" s="300"/>
      <c r="R1701" s="336"/>
      <c r="S1701" s="301"/>
      <c r="T1701" s="301"/>
      <c r="U1701" s="336"/>
      <c r="V1701" s="354"/>
      <c r="W1701" s="355"/>
      <c r="X1701" s="349"/>
      <c r="Y1701" s="313" t="str">
        <f>IF(ISBLANK(X1701),"",IFERROR(IF(VLOOKUP(A1701,'Np PL4 Stock'!A:J,10,FALSE)="Np4",X1701-VLOOKUP(A1701,'Np PL4 Stock'!A:E,5,FALSE),X1701-1-VLOOKUP(A1701,'Np PL4 Stock'!A:E,5,FALSE)),""))</f>
        <v/>
      </c>
      <c r="Z1701" s="325"/>
      <c r="AA1701" s="315"/>
      <c r="AB1701" s="316"/>
      <c r="AC1701" s="317" t="str">
        <f>IF(ISBLANK(AB1701),"",IFERROR(IF(VLOOKUP(A1701,'Np PL4 Stock'!A:J,10,FALSE)="Np4",AB1701-VLOOKUP(A1701,'Np PL4 Stock'!A:E,5,FALSE),AB1701-1-VLOOKUP(A1701,'Np PL4 Stock'!A:E,5,FALSE)),""))</f>
        <v/>
      </c>
      <c r="AD1701" s="290"/>
      <c r="AE1701" s="300"/>
      <c r="AF1701" s="323"/>
      <c r="AG1701" s="335"/>
      <c r="AH1701" s="336"/>
      <c r="AI1701" s="335"/>
      <c r="AJ1701" s="326"/>
      <c r="AK1701" s="334"/>
    </row>
    <row r="1702" spans="1:37">
      <c r="A1702" s="280" t="str">
        <f t="shared" si="55"/>
        <v/>
      </c>
      <c r="B1702" s="281"/>
      <c r="C1702" s="282"/>
      <c r="D1702" s="282"/>
      <c r="E1702" s="243"/>
      <c r="F1702" s="244"/>
      <c r="G1702" s="243"/>
      <c r="H1702" s="283" t="str">
        <f>IF(ISBLANK(F1702),"",IFERROR(VLOOKUP(A1702,'Np PL4 Stock'!$A:$U,20,FALSE),""))</f>
        <v/>
      </c>
      <c r="J1702" s="283" t="str">
        <f>IF(ISBLANK(F1702),"",VLOOKUP(LEFT(A1702,5),Unit!A:B,2,FALSE))</f>
        <v/>
      </c>
      <c r="K1702" s="243"/>
      <c r="L1702" s="243"/>
      <c r="M1702" s="291" t="str">
        <f t="shared" si="56"/>
        <v/>
      </c>
      <c r="N1702" s="292" t="str">
        <f>IF(ISBLANK(D1702),"",IFERROR(IF(VLOOKUP(A1702,'Np PL4 Stock'!A:J,10,FALSE)="Np4",D1702-VLOOKUP(A1702,'Np PL4 Stock'!A:E,5,FALSE),D1702-1-VLOOKUP(A1702,'Np PL4 Stock'!A:E,5,FALSE)),""))</f>
        <v/>
      </c>
      <c r="O1702" s="345"/>
      <c r="P1702" s="290"/>
      <c r="Q1702" s="300"/>
      <c r="R1702" s="336"/>
      <c r="S1702" s="301"/>
      <c r="T1702" s="301"/>
      <c r="U1702" s="336"/>
      <c r="V1702" s="354"/>
      <c r="W1702" s="355"/>
      <c r="X1702" s="349"/>
      <c r="Y1702" s="313" t="str">
        <f>IF(ISBLANK(X1702),"",IFERROR(IF(VLOOKUP(A1702,'Np PL4 Stock'!A:J,10,FALSE)="Np4",X1702-VLOOKUP(A1702,'Np PL4 Stock'!A:E,5,FALSE),X1702-1-VLOOKUP(A1702,'Np PL4 Stock'!A:E,5,FALSE)),""))</f>
        <v/>
      </c>
      <c r="Z1702" s="325"/>
      <c r="AA1702" s="315"/>
      <c r="AB1702" s="316"/>
      <c r="AC1702" s="317" t="str">
        <f>IF(ISBLANK(AB1702),"",IFERROR(IF(VLOOKUP(A1702,'Np PL4 Stock'!A:J,10,FALSE)="Np4",AB1702-VLOOKUP(A1702,'Np PL4 Stock'!A:E,5,FALSE),AB1702-1-VLOOKUP(A1702,'Np PL4 Stock'!A:E,5,FALSE)),""))</f>
        <v/>
      </c>
      <c r="AD1702" s="290"/>
      <c r="AE1702" s="300"/>
      <c r="AF1702" s="323"/>
      <c r="AG1702" s="335"/>
      <c r="AH1702" s="336"/>
      <c r="AI1702" s="335"/>
      <c r="AJ1702" s="326"/>
      <c r="AK1702" s="334"/>
    </row>
    <row r="1703" spans="1:37">
      <c r="A1703" s="280" t="str">
        <f t="shared" si="55"/>
        <v/>
      </c>
      <c r="B1703" s="281"/>
      <c r="C1703" s="282"/>
      <c r="D1703" s="282"/>
      <c r="E1703" s="243"/>
      <c r="F1703" s="244"/>
      <c r="G1703" s="243"/>
      <c r="H1703" s="283" t="str">
        <f>IF(ISBLANK(F1703),"",IFERROR(VLOOKUP(A1703,'Np PL4 Stock'!$A:$U,20,FALSE),""))</f>
        <v/>
      </c>
      <c r="J1703" s="283" t="str">
        <f>IF(ISBLANK(F1703),"",VLOOKUP(LEFT(A1703,5),Unit!A:B,2,FALSE))</f>
        <v/>
      </c>
      <c r="K1703" s="243"/>
      <c r="L1703" s="243"/>
      <c r="M1703" s="291" t="str">
        <f t="shared" si="56"/>
        <v/>
      </c>
      <c r="N1703" s="292" t="str">
        <f>IF(ISBLANK(D1703),"",IFERROR(IF(VLOOKUP(A1703,'Np PL4 Stock'!A:J,10,FALSE)="Np4",D1703-VLOOKUP(A1703,'Np PL4 Stock'!A:E,5,FALSE),D1703-1-VLOOKUP(A1703,'Np PL4 Stock'!A:E,5,FALSE)),""))</f>
        <v/>
      </c>
      <c r="O1703" s="345"/>
      <c r="P1703" s="290"/>
      <c r="Q1703" s="300"/>
      <c r="R1703" s="336"/>
      <c r="S1703" s="301"/>
      <c r="T1703" s="301"/>
      <c r="U1703" s="336"/>
      <c r="V1703" s="354"/>
      <c r="W1703" s="355"/>
      <c r="X1703" s="349"/>
      <c r="Y1703" s="313" t="str">
        <f>IF(ISBLANK(X1703),"",IFERROR(IF(VLOOKUP(A1703,'Np PL4 Stock'!A:J,10,FALSE)="Np4",X1703-VLOOKUP(A1703,'Np PL4 Stock'!A:E,5,FALSE),X1703-1-VLOOKUP(A1703,'Np PL4 Stock'!A:E,5,FALSE)),""))</f>
        <v/>
      </c>
      <c r="Z1703" s="325"/>
      <c r="AA1703" s="315"/>
      <c r="AB1703" s="316"/>
      <c r="AC1703" s="317" t="str">
        <f>IF(ISBLANK(AB1703),"",IFERROR(IF(VLOOKUP(A1703,'Np PL4 Stock'!A:J,10,FALSE)="Np4",AB1703-VLOOKUP(A1703,'Np PL4 Stock'!A:E,5,FALSE),AB1703-1-VLOOKUP(A1703,'Np PL4 Stock'!A:E,5,FALSE)),""))</f>
        <v/>
      </c>
      <c r="AD1703" s="290"/>
      <c r="AE1703" s="300"/>
      <c r="AF1703" s="323"/>
      <c r="AG1703" s="335"/>
      <c r="AH1703" s="336"/>
      <c r="AI1703" s="335"/>
      <c r="AJ1703" s="326"/>
      <c r="AK1703" s="334"/>
    </row>
    <row r="1704" spans="1:37">
      <c r="A1704" s="280" t="str">
        <f t="shared" si="55"/>
        <v/>
      </c>
      <c r="B1704" s="281"/>
      <c r="C1704" s="282"/>
      <c r="D1704" s="282"/>
      <c r="E1704" s="243"/>
      <c r="F1704" s="244"/>
      <c r="G1704" s="243"/>
      <c r="H1704" s="283" t="str">
        <f>IF(ISBLANK(F1704),"",IFERROR(VLOOKUP(A1704,'Np PL4 Stock'!$A:$U,20,FALSE),""))</f>
        <v/>
      </c>
      <c r="J1704" s="283" t="str">
        <f>IF(ISBLANK(F1704),"",VLOOKUP(LEFT(A1704,5),Unit!A:B,2,FALSE))</f>
        <v/>
      </c>
      <c r="K1704" s="243"/>
      <c r="L1704" s="243"/>
      <c r="M1704" s="291" t="str">
        <f t="shared" si="56"/>
        <v/>
      </c>
      <c r="N1704" s="292" t="str">
        <f>IF(ISBLANK(D1704),"",IFERROR(IF(VLOOKUP(A1704,'Np PL4 Stock'!A:J,10,FALSE)="Np4",D1704-VLOOKUP(A1704,'Np PL4 Stock'!A:E,5,FALSE),D1704-1-VLOOKUP(A1704,'Np PL4 Stock'!A:E,5,FALSE)),""))</f>
        <v/>
      </c>
      <c r="O1704" s="345"/>
      <c r="P1704" s="290"/>
      <c r="Q1704" s="300"/>
      <c r="R1704" s="336"/>
      <c r="S1704" s="301"/>
      <c r="T1704" s="301"/>
      <c r="U1704" s="336"/>
      <c r="V1704" s="354"/>
      <c r="W1704" s="355"/>
      <c r="X1704" s="349"/>
      <c r="Y1704" s="313" t="str">
        <f>IF(ISBLANK(X1704),"",IFERROR(IF(VLOOKUP(A1704,'Np PL4 Stock'!A:J,10,FALSE)="Np4",X1704-VLOOKUP(A1704,'Np PL4 Stock'!A:E,5,FALSE),X1704-1-VLOOKUP(A1704,'Np PL4 Stock'!A:E,5,FALSE)),""))</f>
        <v/>
      </c>
      <c r="Z1704" s="325"/>
      <c r="AA1704" s="315"/>
      <c r="AB1704" s="316"/>
      <c r="AC1704" s="317" t="str">
        <f>IF(ISBLANK(AB1704),"",IFERROR(IF(VLOOKUP(A1704,'Np PL4 Stock'!A:J,10,FALSE)="Np4",AB1704-VLOOKUP(A1704,'Np PL4 Stock'!A:E,5,FALSE),AB1704-1-VLOOKUP(A1704,'Np PL4 Stock'!A:E,5,FALSE)),""))</f>
        <v/>
      </c>
      <c r="AD1704" s="290"/>
      <c r="AE1704" s="300"/>
      <c r="AF1704" s="323"/>
      <c r="AG1704" s="335"/>
      <c r="AH1704" s="336"/>
      <c r="AI1704" s="335"/>
      <c r="AJ1704" s="326"/>
      <c r="AK1704" s="334"/>
    </row>
    <row r="1705" spans="1:37">
      <c r="A1705" s="280" t="str">
        <f t="shared" si="55"/>
        <v/>
      </c>
      <c r="B1705" s="281"/>
      <c r="C1705" s="282"/>
      <c r="D1705" s="282"/>
      <c r="E1705" s="243"/>
      <c r="F1705" s="244"/>
      <c r="G1705" s="243"/>
      <c r="H1705" s="283" t="str">
        <f>IF(ISBLANK(F1705),"",IFERROR(VLOOKUP(A1705,'Np PL4 Stock'!$A:$U,20,FALSE),""))</f>
        <v/>
      </c>
      <c r="J1705" s="283" t="str">
        <f>IF(ISBLANK(F1705),"",VLOOKUP(LEFT(A1705,5),Unit!A:B,2,FALSE))</f>
        <v/>
      </c>
      <c r="K1705" s="243"/>
      <c r="L1705" s="243"/>
      <c r="M1705" s="291" t="str">
        <f t="shared" si="56"/>
        <v/>
      </c>
      <c r="N1705" s="292" t="str">
        <f>IF(ISBLANK(D1705),"",IFERROR(IF(VLOOKUP(A1705,'Np PL4 Stock'!A:J,10,FALSE)="Np4",D1705-VLOOKUP(A1705,'Np PL4 Stock'!A:E,5,FALSE),D1705-1-VLOOKUP(A1705,'Np PL4 Stock'!A:E,5,FALSE)),""))</f>
        <v/>
      </c>
      <c r="O1705" s="345"/>
      <c r="P1705" s="290"/>
      <c r="Q1705" s="300"/>
      <c r="R1705" s="336"/>
      <c r="S1705" s="301"/>
      <c r="T1705" s="301"/>
      <c r="U1705" s="336"/>
      <c r="V1705" s="354"/>
      <c r="W1705" s="355"/>
      <c r="X1705" s="349"/>
      <c r="Y1705" s="313" t="str">
        <f>IF(ISBLANK(X1705),"",IFERROR(IF(VLOOKUP(A1705,'Np PL4 Stock'!A:J,10,FALSE)="Np4",X1705-VLOOKUP(A1705,'Np PL4 Stock'!A:E,5,FALSE),X1705-1-VLOOKUP(A1705,'Np PL4 Stock'!A:E,5,FALSE)),""))</f>
        <v/>
      </c>
      <c r="Z1705" s="325"/>
      <c r="AA1705" s="315"/>
      <c r="AB1705" s="316"/>
      <c r="AC1705" s="317" t="str">
        <f>IF(ISBLANK(AB1705),"",IFERROR(IF(VLOOKUP(A1705,'Np PL4 Stock'!A:J,10,FALSE)="Np4",AB1705-VLOOKUP(A1705,'Np PL4 Stock'!A:E,5,FALSE),AB1705-1-VLOOKUP(A1705,'Np PL4 Stock'!A:E,5,FALSE)),""))</f>
        <v/>
      </c>
      <c r="AD1705" s="290"/>
      <c r="AE1705" s="300"/>
      <c r="AF1705" s="323"/>
      <c r="AG1705" s="335"/>
      <c r="AH1705" s="336"/>
      <c r="AI1705" s="335"/>
      <c r="AJ1705" s="326"/>
      <c r="AK1705" s="334"/>
    </row>
    <row r="1706" spans="1:37">
      <c r="A1706" s="280" t="str">
        <f t="shared" si="55"/>
        <v/>
      </c>
      <c r="B1706" s="281"/>
      <c r="C1706" s="282"/>
      <c r="D1706" s="282"/>
      <c r="E1706" s="243"/>
      <c r="F1706" s="244"/>
      <c r="G1706" s="243"/>
      <c r="H1706" s="283" t="str">
        <f>IF(ISBLANK(F1706),"",IFERROR(VLOOKUP(A1706,'Np PL4 Stock'!$A:$U,20,FALSE),""))</f>
        <v/>
      </c>
      <c r="J1706" s="283" t="str">
        <f>IF(ISBLANK(F1706),"",VLOOKUP(LEFT(A1706,5),Unit!A:B,2,FALSE))</f>
        <v/>
      </c>
      <c r="K1706" s="243"/>
      <c r="L1706" s="243"/>
      <c r="M1706" s="291" t="str">
        <f t="shared" si="56"/>
        <v/>
      </c>
      <c r="N1706" s="292" t="str">
        <f>IF(ISBLANK(D1706),"",IFERROR(IF(VLOOKUP(A1706,'Np PL4 Stock'!A:J,10,FALSE)="Np4",D1706-VLOOKUP(A1706,'Np PL4 Stock'!A:E,5,FALSE),D1706-1-VLOOKUP(A1706,'Np PL4 Stock'!A:E,5,FALSE)),""))</f>
        <v/>
      </c>
      <c r="O1706" s="345"/>
      <c r="P1706" s="290"/>
      <c r="Q1706" s="300"/>
      <c r="R1706" s="336"/>
      <c r="S1706" s="301"/>
      <c r="T1706" s="301"/>
      <c r="U1706" s="336"/>
      <c r="V1706" s="354"/>
      <c r="W1706" s="355"/>
      <c r="X1706" s="349"/>
      <c r="Y1706" s="313" t="str">
        <f>IF(ISBLANK(X1706),"",IFERROR(IF(VLOOKUP(A1706,'Np PL4 Stock'!A:J,10,FALSE)="Np4",X1706-VLOOKUP(A1706,'Np PL4 Stock'!A:E,5,FALSE),X1706-1-VLOOKUP(A1706,'Np PL4 Stock'!A:E,5,FALSE)),""))</f>
        <v/>
      </c>
      <c r="Z1706" s="325"/>
      <c r="AA1706" s="315"/>
      <c r="AB1706" s="316"/>
      <c r="AC1706" s="317" t="str">
        <f>IF(ISBLANK(AB1706),"",IFERROR(IF(VLOOKUP(A1706,'Np PL4 Stock'!A:J,10,FALSE)="Np4",AB1706-VLOOKUP(A1706,'Np PL4 Stock'!A:E,5,FALSE),AB1706-1-VLOOKUP(A1706,'Np PL4 Stock'!A:E,5,FALSE)),""))</f>
        <v/>
      </c>
      <c r="AD1706" s="290"/>
      <c r="AE1706" s="300"/>
      <c r="AF1706" s="323"/>
      <c r="AG1706" s="335"/>
      <c r="AH1706" s="336"/>
      <c r="AI1706" s="335"/>
      <c r="AJ1706" s="326"/>
      <c r="AK1706" s="334"/>
    </row>
    <row r="1707" spans="1:37">
      <c r="A1707" s="280" t="str">
        <f t="shared" si="55"/>
        <v/>
      </c>
      <c r="B1707" s="281"/>
      <c r="C1707" s="282"/>
      <c r="D1707" s="282"/>
      <c r="E1707" s="243"/>
      <c r="F1707" s="244"/>
      <c r="G1707" s="243"/>
      <c r="H1707" s="283" t="str">
        <f>IF(ISBLANK(F1707),"",IFERROR(VLOOKUP(A1707,'Np PL4 Stock'!$A:$U,20,FALSE),""))</f>
        <v/>
      </c>
      <c r="J1707" s="283" t="str">
        <f>IF(ISBLANK(F1707),"",VLOOKUP(LEFT(A1707,5),Unit!A:B,2,FALSE))</f>
        <v/>
      </c>
      <c r="K1707" s="243"/>
      <c r="L1707" s="243"/>
      <c r="M1707" s="291" t="str">
        <f t="shared" si="56"/>
        <v/>
      </c>
      <c r="N1707" s="292" t="str">
        <f>IF(ISBLANK(D1707),"",IFERROR(IF(VLOOKUP(A1707,'Np PL4 Stock'!A:J,10,FALSE)="Np4",D1707-VLOOKUP(A1707,'Np PL4 Stock'!A:E,5,FALSE),D1707-1-VLOOKUP(A1707,'Np PL4 Stock'!A:E,5,FALSE)),""))</f>
        <v/>
      </c>
      <c r="O1707" s="345"/>
      <c r="P1707" s="290"/>
      <c r="Q1707" s="300"/>
      <c r="R1707" s="336"/>
      <c r="S1707" s="301"/>
      <c r="T1707" s="301"/>
      <c r="U1707" s="336"/>
      <c r="V1707" s="354"/>
      <c r="W1707" s="355"/>
      <c r="X1707" s="349"/>
      <c r="Y1707" s="313" t="str">
        <f>IF(ISBLANK(X1707),"",IFERROR(IF(VLOOKUP(A1707,'Np PL4 Stock'!A:J,10,FALSE)="Np4",X1707-VLOOKUP(A1707,'Np PL4 Stock'!A:E,5,FALSE),X1707-1-VLOOKUP(A1707,'Np PL4 Stock'!A:E,5,FALSE)),""))</f>
        <v/>
      </c>
      <c r="Z1707" s="325"/>
      <c r="AA1707" s="315"/>
      <c r="AB1707" s="316"/>
      <c r="AC1707" s="317" t="str">
        <f>IF(ISBLANK(AB1707),"",IFERROR(IF(VLOOKUP(A1707,'Np PL4 Stock'!A:J,10,FALSE)="Np4",AB1707-VLOOKUP(A1707,'Np PL4 Stock'!A:E,5,FALSE),AB1707-1-VLOOKUP(A1707,'Np PL4 Stock'!A:E,5,FALSE)),""))</f>
        <v/>
      </c>
      <c r="AD1707" s="290"/>
      <c r="AE1707" s="300"/>
      <c r="AF1707" s="323"/>
      <c r="AG1707" s="335"/>
      <c r="AH1707" s="336"/>
      <c r="AI1707" s="335"/>
      <c r="AJ1707" s="326"/>
      <c r="AK1707" s="334"/>
    </row>
    <row r="1708" spans="1:37">
      <c r="A1708" s="280" t="str">
        <f t="shared" si="55"/>
        <v/>
      </c>
      <c r="B1708" s="281"/>
      <c r="C1708" s="282"/>
      <c r="D1708" s="282"/>
      <c r="E1708" s="243"/>
      <c r="F1708" s="244"/>
      <c r="G1708" s="243"/>
      <c r="H1708" s="283" t="str">
        <f>IF(ISBLANK(F1708),"",IFERROR(VLOOKUP(A1708,'Np PL4 Stock'!$A:$U,20,FALSE),""))</f>
        <v/>
      </c>
      <c r="J1708" s="283" t="str">
        <f>IF(ISBLANK(F1708),"",VLOOKUP(LEFT(A1708,5),Unit!A:B,2,FALSE))</f>
        <v/>
      </c>
      <c r="K1708" s="243"/>
      <c r="L1708" s="243"/>
      <c r="M1708" s="291" t="str">
        <f t="shared" si="56"/>
        <v/>
      </c>
      <c r="N1708" s="292" t="str">
        <f>IF(ISBLANK(D1708),"",IFERROR(IF(VLOOKUP(A1708,'Np PL4 Stock'!A:J,10,FALSE)="Np4",D1708-VLOOKUP(A1708,'Np PL4 Stock'!A:E,5,FALSE),D1708-1-VLOOKUP(A1708,'Np PL4 Stock'!A:E,5,FALSE)),""))</f>
        <v/>
      </c>
      <c r="O1708" s="345"/>
      <c r="P1708" s="290"/>
      <c r="Q1708" s="300"/>
      <c r="R1708" s="336"/>
      <c r="S1708" s="301"/>
      <c r="T1708" s="301"/>
      <c r="U1708" s="336"/>
      <c r="V1708" s="354"/>
      <c r="W1708" s="355"/>
      <c r="X1708" s="349"/>
      <c r="Y1708" s="313" t="str">
        <f>IF(ISBLANK(X1708),"",IFERROR(IF(VLOOKUP(A1708,'Np PL4 Stock'!A:J,10,FALSE)="Np4",X1708-VLOOKUP(A1708,'Np PL4 Stock'!A:E,5,FALSE),X1708-1-VLOOKUP(A1708,'Np PL4 Stock'!A:E,5,FALSE)),""))</f>
        <v/>
      </c>
      <c r="Z1708" s="325"/>
      <c r="AA1708" s="315"/>
      <c r="AB1708" s="316"/>
      <c r="AC1708" s="317" t="str">
        <f>IF(ISBLANK(AB1708),"",IFERROR(IF(VLOOKUP(A1708,'Np PL4 Stock'!A:J,10,FALSE)="Np4",AB1708-VLOOKUP(A1708,'Np PL4 Stock'!A:E,5,FALSE),AB1708-1-VLOOKUP(A1708,'Np PL4 Stock'!A:E,5,FALSE)),""))</f>
        <v/>
      </c>
      <c r="AD1708" s="290"/>
      <c r="AE1708" s="300"/>
      <c r="AF1708" s="323"/>
      <c r="AG1708" s="335"/>
      <c r="AH1708" s="336"/>
      <c r="AI1708" s="335"/>
      <c r="AJ1708" s="326"/>
      <c r="AK1708" s="334"/>
    </row>
    <row r="1709" spans="1:37">
      <c r="A1709" s="280" t="str">
        <f t="shared" si="55"/>
        <v/>
      </c>
      <c r="B1709" s="281"/>
      <c r="C1709" s="282"/>
      <c r="D1709" s="282"/>
      <c r="E1709" s="243"/>
      <c r="F1709" s="244"/>
      <c r="G1709" s="243"/>
      <c r="H1709" s="283" t="str">
        <f>IF(ISBLANK(F1709),"",IFERROR(VLOOKUP(A1709,'Np PL4 Stock'!$A:$U,20,FALSE),""))</f>
        <v/>
      </c>
      <c r="J1709" s="283" t="str">
        <f>IF(ISBLANK(F1709),"",VLOOKUP(LEFT(A1709,5),Unit!A:B,2,FALSE))</f>
        <v/>
      </c>
      <c r="K1709" s="243"/>
      <c r="L1709" s="243"/>
      <c r="M1709" s="291" t="str">
        <f t="shared" si="56"/>
        <v/>
      </c>
      <c r="N1709" s="292" t="str">
        <f>IF(ISBLANK(D1709),"",IFERROR(IF(VLOOKUP(A1709,'Np PL4 Stock'!A:J,10,FALSE)="Np4",D1709-VLOOKUP(A1709,'Np PL4 Stock'!A:E,5,FALSE),D1709-1-VLOOKUP(A1709,'Np PL4 Stock'!A:E,5,FALSE)),""))</f>
        <v/>
      </c>
      <c r="O1709" s="345"/>
      <c r="P1709" s="290"/>
      <c r="Q1709" s="300"/>
      <c r="R1709" s="336"/>
      <c r="S1709" s="301"/>
      <c r="T1709" s="301"/>
      <c r="U1709" s="336"/>
      <c r="V1709" s="354"/>
      <c r="W1709" s="355"/>
      <c r="X1709" s="349"/>
      <c r="Y1709" s="313" t="str">
        <f>IF(ISBLANK(X1709),"",IFERROR(IF(VLOOKUP(A1709,'Np PL4 Stock'!A:J,10,FALSE)="Np4",X1709-VLOOKUP(A1709,'Np PL4 Stock'!A:E,5,FALSE),X1709-1-VLOOKUP(A1709,'Np PL4 Stock'!A:E,5,FALSE)),""))</f>
        <v/>
      </c>
      <c r="Z1709" s="325"/>
      <c r="AA1709" s="315"/>
      <c r="AB1709" s="316"/>
      <c r="AC1709" s="317" t="str">
        <f>IF(ISBLANK(AB1709),"",IFERROR(IF(VLOOKUP(A1709,'Np PL4 Stock'!A:J,10,FALSE)="Np4",AB1709-VLOOKUP(A1709,'Np PL4 Stock'!A:E,5,FALSE),AB1709-1-VLOOKUP(A1709,'Np PL4 Stock'!A:E,5,FALSE)),""))</f>
        <v/>
      </c>
      <c r="AD1709" s="290"/>
      <c r="AE1709" s="300"/>
      <c r="AF1709" s="323"/>
      <c r="AG1709" s="335"/>
      <c r="AH1709" s="336"/>
      <c r="AI1709" s="335"/>
      <c r="AJ1709" s="326"/>
      <c r="AK1709" s="334"/>
    </row>
    <row r="1710" spans="1:37">
      <c r="A1710" s="280" t="str">
        <f t="shared" si="55"/>
        <v/>
      </c>
      <c r="B1710" s="281"/>
      <c r="C1710" s="282"/>
      <c r="D1710" s="282"/>
      <c r="E1710" s="243"/>
      <c r="F1710" s="244"/>
      <c r="G1710" s="243"/>
      <c r="H1710" s="283" t="str">
        <f>IF(ISBLANK(F1710),"",IFERROR(VLOOKUP(A1710,'Np PL4 Stock'!$A:$U,20,FALSE),""))</f>
        <v/>
      </c>
      <c r="J1710" s="283" t="str">
        <f>IF(ISBLANK(F1710),"",VLOOKUP(LEFT(A1710,5),Unit!A:B,2,FALSE))</f>
        <v/>
      </c>
      <c r="K1710" s="243"/>
      <c r="L1710" s="243"/>
      <c r="M1710" s="291" t="str">
        <f t="shared" si="56"/>
        <v/>
      </c>
      <c r="N1710" s="292" t="str">
        <f>IF(ISBLANK(D1710),"",IFERROR(IF(VLOOKUP(A1710,'Np PL4 Stock'!A:J,10,FALSE)="Np4",D1710-VLOOKUP(A1710,'Np PL4 Stock'!A:E,5,FALSE),D1710-1-VLOOKUP(A1710,'Np PL4 Stock'!A:E,5,FALSE)),""))</f>
        <v/>
      </c>
      <c r="O1710" s="345"/>
      <c r="P1710" s="290"/>
      <c r="Q1710" s="300"/>
      <c r="R1710" s="336"/>
      <c r="S1710" s="301"/>
      <c r="T1710" s="301"/>
      <c r="U1710" s="336"/>
      <c r="V1710" s="354"/>
      <c r="W1710" s="355"/>
      <c r="X1710" s="349"/>
      <c r="Y1710" s="313" t="str">
        <f>IF(ISBLANK(X1710),"",IFERROR(IF(VLOOKUP(A1710,'Np PL4 Stock'!A:J,10,FALSE)="Np4",X1710-VLOOKUP(A1710,'Np PL4 Stock'!A:E,5,FALSE),X1710-1-VLOOKUP(A1710,'Np PL4 Stock'!A:E,5,FALSE)),""))</f>
        <v/>
      </c>
      <c r="Z1710" s="325"/>
      <c r="AA1710" s="315"/>
      <c r="AB1710" s="316"/>
      <c r="AC1710" s="317" t="str">
        <f>IF(ISBLANK(AB1710),"",IFERROR(IF(VLOOKUP(A1710,'Np PL4 Stock'!A:J,10,FALSE)="Np4",AB1710-VLOOKUP(A1710,'Np PL4 Stock'!A:E,5,FALSE),AB1710-1-VLOOKUP(A1710,'Np PL4 Stock'!A:E,5,FALSE)),""))</f>
        <v/>
      </c>
      <c r="AD1710" s="290"/>
      <c r="AE1710" s="300"/>
      <c r="AF1710" s="323"/>
      <c r="AG1710" s="335"/>
      <c r="AH1710" s="336"/>
      <c r="AI1710" s="335"/>
      <c r="AJ1710" s="326"/>
      <c r="AK1710" s="334"/>
    </row>
    <row r="1711" spans="1:37">
      <c r="A1711" s="280" t="str">
        <f t="shared" si="55"/>
        <v/>
      </c>
      <c r="B1711" s="281"/>
      <c r="C1711" s="282"/>
      <c r="D1711" s="282"/>
      <c r="E1711" s="243"/>
      <c r="F1711" s="244"/>
      <c r="G1711" s="243"/>
      <c r="H1711" s="283" t="str">
        <f>IF(ISBLANK(F1711),"",IFERROR(VLOOKUP(A1711,'Np PL4 Stock'!$A:$U,20,FALSE),""))</f>
        <v/>
      </c>
      <c r="J1711" s="283" t="str">
        <f>IF(ISBLANK(F1711),"",VLOOKUP(LEFT(A1711,5),Unit!A:B,2,FALSE))</f>
        <v/>
      </c>
      <c r="K1711" s="243"/>
      <c r="L1711" s="243"/>
      <c r="M1711" s="291" t="str">
        <f t="shared" si="56"/>
        <v/>
      </c>
      <c r="N1711" s="292" t="str">
        <f>IF(ISBLANK(D1711),"",IFERROR(IF(VLOOKUP(A1711,'Np PL4 Stock'!A:J,10,FALSE)="Np4",D1711-VLOOKUP(A1711,'Np PL4 Stock'!A:E,5,FALSE),D1711-1-VLOOKUP(A1711,'Np PL4 Stock'!A:E,5,FALSE)),""))</f>
        <v/>
      </c>
      <c r="O1711" s="345"/>
      <c r="P1711" s="290"/>
      <c r="Q1711" s="300"/>
      <c r="R1711" s="336"/>
      <c r="S1711" s="301"/>
      <c r="T1711" s="301"/>
      <c r="U1711" s="336"/>
      <c r="V1711" s="354"/>
      <c r="W1711" s="355"/>
      <c r="X1711" s="349"/>
      <c r="Y1711" s="313" t="str">
        <f>IF(ISBLANK(X1711),"",IFERROR(IF(VLOOKUP(A1711,'Np PL4 Stock'!A:J,10,FALSE)="Np4",X1711-VLOOKUP(A1711,'Np PL4 Stock'!A:E,5,FALSE),X1711-1-VLOOKUP(A1711,'Np PL4 Stock'!A:E,5,FALSE)),""))</f>
        <v/>
      </c>
      <c r="Z1711" s="325"/>
      <c r="AA1711" s="315"/>
      <c r="AB1711" s="316"/>
      <c r="AC1711" s="317" t="str">
        <f>IF(ISBLANK(AB1711),"",IFERROR(IF(VLOOKUP(A1711,'Np PL4 Stock'!A:J,10,FALSE)="Np4",AB1711-VLOOKUP(A1711,'Np PL4 Stock'!A:E,5,FALSE),AB1711-1-VLOOKUP(A1711,'Np PL4 Stock'!A:E,5,FALSE)),""))</f>
        <v/>
      </c>
      <c r="AD1711" s="290"/>
      <c r="AE1711" s="300"/>
      <c r="AF1711" s="323"/>
      <c r="AG1711" s="335"/>
      <c r="AH1711" s="336"/>
      <c r="AI1711" s="335"/>
      <c r="AJ1711" s="326"/>
      <c r="AK1711" s="334"/>
    </row>
    <row r="1712" spans="1:37">
      <c r="A1712" s="280" t="str">
        <f t="shared" si="55"/>
        <v/>
      </c>
      <c r="B1712" s="281"/>
      <c r="C1712" s="282"/>
      <c r="D1712" s="282"/>
      <c r="E1712" s="243"/>
      <c r="F1712" s="244"/>
      <c r="G1712" s="243"/>
      <c r="H1712" s="283" t="str">
        <f>IF(ISBLANK(F1712),"",IFERROR(VLOOKUP(A1712,'Np PL4 Stock'!$A:$U,20,FALSE),""))</f>
        <v/>
      </c>
      <c r="J1712" s="283" t="str">
        <f>IF(ISBLANK(F1712),"",VLOOKUP(LEFT(A1712,5),Unit!A:B,2,FALSE))</f>
        <v/>
      </c>
      <c r="K1712" s="243"/>
      <c r="L1712" s="243"/>
      <c r="M1712" s="291" t="str">
        <f t="shared" si="56"/>
        <v/>
      </c>
      <c r="N1712" s="292" t="str">
        <f>IF(ISBLANK(D1712),"",IFERROR(IF(VLOOKUP(A1712,'Np PL4 Stock'!A:J,10,FALSE)="Np4",D1712-VLOOKUP(A1712,'Np PL4 Stock'!A:E,5,FALSE),D1712-1-VLOOKUP(A1712,'Np PL4 Stock'!A:E,5,FALSE)),""))</f>
        <v/>
      </c>
      <c r="O1712" s="345"/>
      <c r="P1712" s="290"/>
      <c r="Q1712" s="300"/>
      <c r="R1712" s="336"/>
      <c r="S1712" s="301"/>
      <c r="T1712" s="301"/>
      <c r="U1712" s="336"/>
      <c r="V1712" s="354"/>
      <c r="W1712" s="355"/>
      <c r="X1712" s="349"/>
      <c r="Y1712" s="313" t="str">
        <f>IF(ISBLANK(X1712),"",IFERROR(IF(VLOOKUP(A1712,'Np PL4 Stock'!A:J,10,FALSE)="Np4",X1712-VLOOKUP(A1712,'Np PL4 Stock'!A:E,5,FALSE),X1712-1-VLOOKUP(A1712,'Np PL4 Stock'!A:E,5,FALSE)),""))</f>
        <v/>
      </c>
      <c r="Z1712" s="325"/>
      <c r="AA1712" s="315"/>
      <c r="AB1712" s="316"/>
      <c r="AC1712" s="317" t="str">
        <f>IF(ISBLANK(AB1712),"",IFERROR(IF(VLOOKUP(A1712,'Np PL4 Stock'!A:J,10,FALSE)="Np4",AB1712-VLOOKUP(A1712,'Np PL4 Stock'!A:E,5,FALSE),AB1712-1-VLOOKUP(A1712,'Np PL4 Stock'!A:E,5,FALSE)),""))</f>
        <v/>
      </c>
      <c r="AD1712" s="290"/>
      <c r="AE1712" s="300"/>
      <c r="AF1712" s="323"/>
      <c r="AG1712" s="335"/>
      <c r="AH1712" s="336"/>
      <c r="AI1712" s="335"/>
      <c r="AJ1712" s="326"/>
      <c r="AK1712" s="334"/>
    </row>
    <row r="1713" spans="1:37">
      <c r="A1713" s="280" t="str">
        <f t="shared" si="55"/>
        <v/>
      </c>
      <c r="B1713" s="281"/>
      <c r="C1713" s="282"/>
      <c r="D1713" s="282"/>
      <c r="E1713" s="243"/>
      <c r="F1713" s="244"/>
      <c r="G1713" s="243"/>
      <c r="H1713" s="283" t="str">
        <f>IF(ISBLANK(F1713),"",IFERROR(VLOOKUP(A1713,'Np PL4 Stock'!$A:$U,20,FALSE),""))</f>
        <v/>
      </c>
      <c r="J1713" s="283" t="str">
        <f>IF(ISBLANK(F1713),"",VLOOKUP(LEFT(A1713,5),Unit!A:B,2,FALSE))</f>
        <v/>
      </c>
      <c r="K1713" s="243"/>
      <c r="L1713" s="243"/>
      <c r="M1713" s="291" t="str">
        <f t="shared" si="56"/>
        <v/>
      </c>
      <c r="N1713" s="292" t="str">
        <f>IF(ISBLANK(D1713),"",IFERROR(IF(VLOOKUP(A1713,'Np PL4 Stock'!A:J,10,FALSE)="Np4",D1713-VLOOKUP(A1713,'Np PL4 Stock'!A:E,5,FALSE),D1713-1-VLOOKUP(A1713,'Np PL4 Stock'!A:E,5,FALSE)),""))</f>
        <v/>
      </c>
      <c r="O1713" s="345"/>
      <c r="P1713" s="290"/>
      <c r="Q1713" s="300"/>
      <c r="R1713" s="336"/>
      <c r="S1713" s="301"/>
      <c r="T1713" s="301"/>
      <c r="U1713" s="336"/>
      <c r="V1713" s="354"/>
      <c r="W1713" s="355"/>
      <c r="X1713" s="349"/>
      <c r="Y1713" s="313" t="str">
        <f>IF(ISBLANK(X1713),"",IFERROR(IF(VLOOKUP(A1713,'Np PL4 Stock'!A:J,10,FALSE)="Np4",X1713-VLOOKUP(A1713,'Np PL4 Stock'!A:E,5,FALSE),X1713-1-VLOOKUP(A1713,'Np PL4 Stock'!A:E,5,FALSE)),""))</f>
        <v/>
      </c>
      <c r="Z1713" s="325"/>
      <c r="AA1713" s="315"/>
      <c r="AB1713" s="316"/>
      <c r="AC1713" s="317" t="str">
        <f>IF(ISBLANK(AB1713),"",IFERROR(IF(VLOOKUP(A1713,'Np PL4 Stock'!A:J,10,FALSE)="Np4",AB1713-VLOOKUP(A1713,'Np PL4 Stock'!A:E,5,FALSE),AB1713-1-VLOOKUP(A1713,'Np PL4 Stock'!A:E,5,FALSE)),""))</f>
        <v/>
      </c>
      <c r="AD1713" s="290"/>
      <c r="AE1713" s="300"/>
      <c r="AF1713" s="323"/>
      <c r="AG1713" s="335"/>
      <c r="AH1713" s="336"/>
      <c r="AI1713" s="335"/>
      <c r="AJ1713" s="326"/>
      <c r="AK1713" s="334"/>
    </row>
    <row r="1714" spans="1:37">
      <c r="A1714" s="280" t="str">
        <f t="shared" si="55"/>
        <v/>
      </c>
      <c r="B1714" s="281"/>
      <c r="C1714" s="282"/>
      <c r="D1714" s="282"/>
      <c r="E1714" s="243"/>
      <c r="F1714" s="244"/>
      <c r="G1714" s="243"/>
      <c r="H1714" s="283" t="str">
        <f>IF(ISBLANK(F1714),"",IFERROR(VLOOKUP(A1714,'Np PL4 Stock'!$A:$U,20,FALSE),""))</f>
        <v/>
      </c>
      <c r="J1714" s="283" t="str">
        <f>IF(ISBLANK(F1714),"",VLOOKUP(LEFT(A1714,5),Unit!A:B,2,FALSE))</f>
        <v/>
      </c>
      <c r="K1714" s="243"/>
      <c r="L1714" s="243"/>
      <c r="M1714" s="291" t="str">
        <f t="shared" si="56"/>
        <v/>
      </c>
      <c r="N1714" s="292" t="str">
        <f>IF(ISBLANK(D1714),"",IFERROR(IF(VLOOKUP(A1714,'Np PL4 Stock'!A:J,10,FALSE)="Np4",D1714-VLOOKUP(A1714,'Np PL4 Stock'!A:E,5,FALSE),D1714-1-VLOOKUP(A1714,'Np PL4 Stock'!A:E,5,FALSE)),""))</f>
        <v/>
      </c>
      <c r="O1714" s="345"/>
      <c r="P1714" s="290"/>
      <c r="Q1714" s="300"/>
      <c r="R1714" s="336"/>
      <c r="S1714" s="301"/>
      <c r="T1714" s="301"/>
      <c r="U1714" s="336"/>
      <c r="V1714" s="354"/>
      <c r="W1714" s="355"/>
      <c r="X1714" s="349"/>
      <c r="Y1714" s="313" t="str">
        <f>IF(ISBLANK(X1714),"",IFERROR(IF(VLOOKUP(A1714,'Np PL4 Stock'!A:J,10,FALSE)="Np4",X1714-VLOOKUP(A1714,'Np PL4 Stock'!A:E,5,FALSE),X1714-1-VLOOKUP(A1714,'Np PL4 Stock'!A:E,5,FALSE)),""))</f>
        <v/>
      </c>
      <c r="Z1714" s="325"/>
      <c r="AA1714" s="315"/>
      <c r="AB1714" s="316"/>
      <c r="AC1714" s="317" t="str">
        <f>IF(ISBLANK(AB1714),"",IFERROR(IF(VLOOKUP(A1714,'Np PL4 Stock'!A:J,10,FALSE)="Np4",AB1714-VLOOKUP(A1714,'Np PL4 Stock'!A:E,5,FALSE),AB1714-1-VLOOKUP(A1714,'Np PL4 Stock'!A:E,5,FALSE)),""))</f>
        <v/>
      </c>
      <c r="AD1714" s="290"/>
      <c r="AE1714" s="300"/>
      <c r="AF1714" s="323"/>
      <c r="AG1714" s="335"/>
      <c r="AH1714" s="336"/>
      <c r="AI1714" s="335"/>
      <c r="AJ1714" s="326"/>
      <c r="AK1714" s="334"/>
    </row>
    <row r="1715" spans="1:37">
      <c r="A1715" s="280" t="str">
        <f t="shared" si="55"/>
        <v/>
      </c>
      <c r="B1715" s="281"/>
      <c r="C1715" s="282"/>
      <c r="D1715" s="282"/>
      <c r="E1715" s="243"/>
      <c r="F1715" s="244"/>
      <c r="G1715" s="243"/>
      <c r="H1715" s="283" t="str">
        <f>IF(ISBLANK(F1715),"",IFERROR(VLOOKUP(A1715,'Np PL4 Stock'!$A:$U,20,FALSE),""))</f>
        <v/>
      </c>
      <c r="J1715" s="283" t="str">
        <f>IF(ISBLANK(F1715),"",VLOOKUP(LEFT(A1715,5),Unit!A:B,2,FALSE))</f>
        <v/>
      </c>
      <c r="K1715" s="243"/>
      <c r="L1715" s="243"/>
      <c r="M1715" s="291" t="str">
        <f t="shared" si="56"/>
        <v/>
      </c>
      <c r="N1715" s="292" t="str">
        <f>IF(ISBLANK(D1715),"",IFERROR(IF(VLOOKUP(A1715,'Np PL4 Stock'!A:J,10,FALSE)="Np4",D1715-VLOOKUP(A1715,'Np PL4 Stock'!A:E,5,FALSE),D1715-1-VLOOKUP(A1715,'Np PL4 Stock'!A:E,5,FALSE)),""))</f>
        <v/>
      </c>
      <c r="O1715" s="345"/>
      <c r="P1715" s="290"/>
      <c r="Q1715" s="300"/>
      <c r="R1715" s="336"/>
      <c r="S1715" s="301"/>
      <c r="T1715" s="301"/>
      <c r="U1715" s="336"/>
      <c r="V1715" s="354"/>
      <c r="W1715" s="355"/>
      <c r="X1715" s="349"/>
      <c r="Y1715" s="313" t="str">
        <f>IF(ISBLANK(X1715),"",IFERROR(IF(VLOOKUP(A1715,'Np PL4 Stock'!A:J,10,FALSE)="Np4",X1715-VLOOKUP(A1715,'Np PL4 Stock'!A:E,5,FALSE),X1715-1-VLOOKUP(A1715,'Np PL4 Stock'!A:E,5,FALSE)),""))</f>
        <v/>
      </c>
      <c r="Z1715" s="325"/>
      <c r="AA1715" s="315"/>
      <c r="AB1715" s="316"/>
      <c r="AC1715" s="317" t="str">
        <f>IF(ISBLANK(AB1715),"",IFERROR(IF(VLOOKUP(A1715,'Np PL4 Stock'!A:J,10,FALSE)="Np4",AB1715-VLOOKUP(A1715,'Np PL4 Stock'!A:E,5,FALSE),AB1715-1-VLOOKUP(A1715,'Np PL4 Stock'!A:E,5,FALSE)),""))</f>
        <v/>
      </c>
      <c r="AD1715" s="290"/>
      <c r="AE1715" s="300"/>
      <c r="AF1715" s="323"/>
      <c r="AG1715" s="335"/>
      <c r="AH1715" s="336"/>
      <c r="AI1715" s="335"/>
      <c r="AJ1715" s="326"/>
      <c r="AK1715" s="334"/>
    </row>
    <row r="1716" spans="1:37">
      <c r="A1716" s="280" t="str">
        <f t="shared" si="55"/>
        <v/>
      </c>
      <c r="B1716" s="281"/>
      <c r="C1716" s="282"/>
      <c r="D1716" s="282"/>
      <c r="E1716" s="243"/>
      <c r="F1716" s="244"/>
      <c r="G1716" s="243"/>
      <c r="H1716" s="283" t="str">
        <f>IF(ISBLANK(F1716),"",IFERROR(VLOOKUP(A1716,'Np PL4 Stock'!$A:$U,20,FALSE),""))</f>
        <v/>
      </c>
      <c r="J1716" s="283" t="str">
        <f>IF(ISBLANK(F1716),"",VLOOKUP(LEFT(A1716,5),Unit!A:B,2,FALSE))</f>
        <v/>
      </c>
      <c r="K1716" s="243"/>
      <c r="L1716" s="243"/>
      <c r="M1716" s="291" t="str">
        <f t="shared" si="56"/>
        <v/>
      </c>
      <c r="N1716" s="292" t="str">
        <f>IF(ISBLANK(D1716),"",IFERROR(IF(VLOOKUP(A1716,'Np PL4 Stock'!A:J,10,FALSE)="Np4",D1716-VLOOKUP(A1716,'Np PL4 Stock'!A:E,5,FALSE),D1716-1-VLOOKUP(A1716,'Np PL4 Stock'!A:E,5,FALSE)),""))</f>
        <v/>
      </c>
      <c r="O1716" s="345"/>
      <c r="P1716" s="290"/>
      <c r="Q1716" s="300"/>
      <c r="R1716" s="336"/>
      <c r="S1716" s="301"/>
      <c r="T1716" s="301"/>
      <c r="U1716" s="336"/>
      <c r="V1716" s="354"/>
      <c r="W1716" s="355"/>
      <c r="X1716" s="349"/>
      <c r="Y1716" s="313" t="str">
        <f>IF(ISBLANK(X1716),"",IFERROR(IF(VLOOKUP(A1716,'Np PL4 Stock'!A:J,10,FALSE)="Np4",X1716-VLOOKUP(A1716,'Np PL4 Stock'!A:E,5,FALSE),X1716-1-VLOOKUP(A1716,'Np PL4 Stock'!A:E,5,FALSE)),""))</f>
        <v/>
      </c>
      <c r="Z1716" s="325"/>
      <c r="AA1716" s="315"/>
      <c r="AB1716" s="316"/>
      <c r="AC1716" s="317" t="str">
        <f>IF(ISBLANK(AB1716),"",IFERROR(IF(VLOOKUP(A1716,'Np PL4 Stock'!A:J,10,FALSE)="Np4",AB1716-VLOOKUP(A1716,'Np PL4 Stock'!A:E,5,FALSE),AB1716-1-VLOOKUP(A1716,'Np PL4 Stock'!A:E,5,FALSE)),""))</f>
        <v/>
      </c>
      <c r="AD1716" s="290"/>
      <c r="AE1716" s="300"/>
      <c r="AF1716" s="323"/>
      <c r="AG1716" s="335"/>
      <c r="AH1716" s="336"/>
      <c r="AI1716" s="335"/>
      <c r="AJ1716" s="326"/>
      <c r="AK1716" s="334"/>
    </row>
    <row r="1717" spans="1:37">
      <c r="A1717" s="280" t="str">
        <f t="shared" si="55"/>
        <v/>
      </c>
      <c r="B1717" s="281"/>
      <c r="C1717" s="282"/>
      <c r="D1717" s="282"/>
      <c r="E1717" s="243"/>
      <c r="F1717" s="244"/>
      <c r="G1717" s="243"/>
      <c r="H1717" s="283" t="str">
        <f>IF(ISBLANK(F1717),"",IFERROR(VLOOKUP(A1717,'Np PL4 Stock'!$A:$U,20,FALSE),""))</f>
        <v/>
      </c>
      <c r="J1717" s="283" t="str">
        <f>IF(ISBLANK(F1717),"",VLOOKUP(LEFT(A1717,5),Unit!A:B,2,FALSE))</f>
        <v/>
      </c>
      <c r="K1717" s="243"/>
      <c r="L1717" s="243"/>
      <c r="M1717" s="291" t="str">
        <f t="shared" si="56"/>
        <v/>
      </c>
      <c r="N1717" s="292" t="str">
        <f>IF(ISBLANK(D1717),"",IFERROR(IF(VLOOKUP(A1717,'Np PL4 Stock'!A:J,10,FALSE)="Np4",D1717-VLOOKUP(A1717,'Np PL4 Stock'!A:E,5,FALSE),D1717-1-VLOOKUP(A1717,'Np PL4 Stock'!A:E,5,FALSE)),""))</f>
        <v/>
      </c>
      <c r="O1717" s="345"/>
      <c r="P1717" s="290"/>
      <c r="Q1717" s="300"/>
      <c r="R1717" s="336"/>
      <c r="S1717" s="301"/>
      <c r="T1717" s="301"/>
      <c r="U1717" s="336"/>
      <c r="V1717" s="354"/>
      <c r="W1717" s="355"/>
      <c r="X1717" s="349"/>
      <c r="Y1717" s="313" t="str">
        <f>IF(ISBLANK(X1717),"",IFERROR(IF(VLOOKUP(A1717,'Np PL4 Stock'!A:J,10,FALSE)="Np4",X1717-VLOOKUP(A1717,'Np PL4 Stock'!A:E,5,FALSE),X1717-1-VLOOKUP(A1717,'Np PL4 Stock'!A:E,5,FALSE)),""))</f>
        <v/>
      </c>
      <c r="Z1717" s="325"/>
      <c r="AA1717" s="315"/>
      <c r="AB1717" s="316"/>
      <c r="AC1717" s="317" t="str">
        <f>IF(ISBLANK(AB1717),"",IFERROR(IF(VLOOKUP(A1717,'Np PL4 Stock'!A:J,10,FALSE)="Np4",AB1717-VLOOKUP(A1717,'Np PL4 Stock'!A:E,5,FALSE),AB1717-1-VLOOKUP(A1717,'Np PL4 Stock'!A:E,5,FALSE)),""))</f>
        <v/>
      </c>
      <c r="AD1717" s="290"/>
      <c r="AE1717" s="300"/>
      <c r="AF1717" s="323"/>
      <c r="AG1717" s="335"/>
      <c r="AH1717" s="336"/>
      <c r="AI1717" s="335"/>
      <c r="AJ1717" s="326"/>
      <c r="AK1717" s="334"/>
    </row>
    <row r="1718" spans="1:37">
      <c r="A1718" s="280" t="str">
        <f t="shared" si="55"/>
        <v/>
      </c>
      <c r="B1718" s="281"/>
      <c r="C1718" s="282"/>
      <c r="D1718" s="282"/>
      <c r="E1718" s="243"/>
      <c r="F1718" s="244"/>
      <c r="G1718" s="243"/>
      <c r="H1718" s="283" t="str">
        <f>IF(ISBLANK(F1718),"",IFERROR(VLOOKUP(A1718,'Np PL4 Stock'!$A:$U,20,FALSE),""))</f>
        <v/>
      </c>
      <c r="J1718" s="283" t="str">
        <f>IF(ISBLANK(F1718),"",VLOOKUP(LEFT(A1718,5),Unit!A:B,2,FALSE))</f>
        <v/>
      </c>
      <c r="K1718" s="243"/>
      <c r="L1718" s="243"/>
      <c r="M1718" s="291" t="str">
        <f t="shared" si="56"/>
        <v/>
      </c>
      <c r="N1718" s="292" t="str">
        <f>IF(ISBLANK(D1718),"",IFERROR(IF(VLOOKUP(A1718,'Np PL4 Stock'!A:J,10,FALSE)="Np4",D1718-VLOOKUP(A1718,'Np PL4 Stock'!A:E,5,FALSE),D1718-1-VLOOKUP(A1718,'Np PL4 Stock'!A:E,5,FALSE)),""))</f>
        <v/>
      </c>
      <c r="O1718" s="345"/>
      <c r="P1718" s="290"/>
      <c r="Q1718" s="300"/>
      <c r="R1718" s="336"/>
      <c r="S1718" s="301"/>
      <c r="T1718" s="301"/>
      <c r="U1718" s="336"/>
      <c r="V1718" s="354"/>
      <c r="W1718" s="355"/>
      <c r="X1718" s="349"/>
      <c r="Y1718" s="313" t="str">
        <f>IF(ISBLANK(X1718),"",IFERROR(IF(VLOOKUP(A1718,'Np PL4 Stock'!A:J,10,FALSE)="Np4",X1718-VLOOKUP(A1718,'Np PL4 Stock'!A:E,5,FALSE),X1718-1-VLOOKUP(A1718,'Np PL4 Stock'!A:E,5,FALSE)),""))</f>
        <v/>
      </c>
      <c r="Z1718" s="325"/>
      <c r="AA1718" s="315"/>
      <c r="AB1718" s="316"/>
      <c r="AC1718" s="317" t="str">
        <f>IF(ISBLANK(AB1718),"",IFERROR(IF(VLOOKUP(A1718,'Np PL4 Stock'!A:J,10,FALSE)="Np4",AB1718-VLOOKUP(A1718,'Np PL4 Stock'!A:E,5,FALSE),AB1718-1-VLOOKUP(A1718,'Np PL4 Stock'!A:E,5,FALSE)),""))</f>
        <v/>
      </c>
      <c r="AD1718" s="290"/>
      <c r="AE1718" s="300"/>
      <c r="AF1718" s="323"/>
      <c r="AG1718" s="335"/>
      <c r="AH1718" s="336"/>
      <c r="AI1718" s="335"/>
      <c r="AJ1718" s="326"/>
      <c r="AK1718" s="334"/>
    </row>
    <row r="1719" spans="1:37">
      <c r="A1719" s="280" t="str">
        <f t="shared" si="55"/>
        <v/>
      </c>
      <c r="B1719" s="281"/>
      <c r="C1719" s="282"/>
      <c r="D1719" s="282"/>
      <c r="E1719" s="243"/>
      <c r="F1719" s="244"/>
      <c r="G1719" s="243"/>
      <c r="H1719" s="283" t="str">
        <f>IF(ISBLANK(F1719),"",IFERROR(VLOOKUP(A1719,'Np PL4 Stock'!$A:$U,20,FALSE),""))</f>
        <v/>
      </c>
      <c r="J1719" s="283" t="str">
        <f>IF(ISBLANK(F1719),"",VLOOKUP(LEFT(A1719,5),Unit!A:B,2,FALSE))</f>
        <v/>
      </c>
      <c r="K1719" s="243"/>
      <c r="L1719" s="243"/>
      <c r="M1719" s="291" t="str">
        <f t="shared" si="56"/>
        <v/>
      </c>
      <c r="N1719" s="292" t="str">
        <f>IF(ISBLANK(D1719),"",IFERROR(IF(VLOOKUP(A1719,'Np PL4 Stock'!A:J,10,FALSE)="Np4",D1719-VLOOKUP(A1719,'Np PL4 Stock'!A:E,5,FALSE),D1719-1-VLOOKUP(A1719,'Np PL4 Stock'!A:E,5,FALSE)),""))</f>
        <v/>
      </c>
      <c r="O1719" s="345"/>
      <c r="P1719" s="290"/>
      <c r="Q1719" s="300"/>
      <c r="R1719" s="336"/>
      <c r="S1719" s="301"/>
      <c r="T1719" s="301"/>
      <c r="U1719" s="336"/>
      <c r="V1719" s="354"/>
      <c r="W1719" s="355"/>
      <c r="X1719" s="349"/>
      <c r="Y1719" s="313" t="str">
        <f>IF(ISBLANK(X1719),"",IFERROR(IF(VLOOKUP(A1719,'Np PL4 Stock'!A:J,10,FALSE)="Np4",X1719-VLOOKUP(A1719,'Np PL4 Stock'!A:E,5,FALSE),X1719-1-VLOOKUP(A1719,'Np PL4 Stock'!A:E,5,FALSE)),""))</f>
        <v/>
      </c>
      <c r="Z1719" s="325"/>
      <c r="AA1719" s="315"/>
      <c r="AB1719" s="316"/>
      <c r="AC1719" s="317" t="str">
        <f>IF(ISBLANK(AB1719),"",IFERROR(IF(VLOOKUP(A1719,'Np PL4 Stock'!A:J,10,FALSE)="Np4",AB1719-VLOOKUP(A1719,'Np PL4 Stock'!A:E,5,FALSE),AB1719-1-VLOOKUP(A1719,'Np PL4 Stock'!A:E,5,FALSE)),""))</f>
        <v/>
      </c>
      <c r="AD1719" s="290"/>
      <c r="AE1719" s="300"/>
      <c r="AF1719" s="323"/>
      <c r="AG1719" s="335"/>
      <c r="AH1719" s="336"/>
      <c r="AI1719" s="335"/>
      <c r="AJ1719" s="326"/>
      <c r="AK1719" s="334"/>
    </row>
    <row r="1720" spans="1:37">
      <c r="A1720" s="280" t="str">
        <f t="shared" si="55"/>
        <v/>
      </c>
      <c r="B1720" s="281"/>
      <c r="C1720" s="282"/>
      <c r="D1720" s="282"/>
      <c r="E1720" s="243"/>
      <c r="F1720" s="244"/>
      <c r="G1720" s="243"/>
      <c r="H1720" s="283" t="str">
        <f>IF(ISBLANK(F1720),"",IFERROR(VLOOKUP(A1720,'Np PL4 Stock'!$A:$U,20,FALSE),""))</f>
        <v/>
      </c>
      <c r="J1720" s="283" t="str">
        <f>IF(ISBLANK(F1720),"",VLOOKUP(LEFT(A1720,5),Unit!A:B,2,FALSE))</f>
        <v/>
      </c>
      <c r="K1720" s="243"/>
      <c r="L1720" s="243"/>
      <c r="M1720" s="291" t="str">
        <f t="shared" si="56"/>
        <v/>
      </c>
      <c r="N1720" s="292" t="str">
        <f>IF(ISBLANK(D1720),"",IFERROR(IF(VLOOKUP(A1720,'Np PL4 Stock'!A:J,10,FALSE)="Np4",D1720-VLOOKUP(A1720,'Np PL4 Stock'!A:E,5,FALSE),D1720-1-VLOOKUP(A1720,'Np PL4 Stock'!A:E,5,FALSE)),""))</f>
        <v/>
      </c>
      <c r="O1720" s="345"/>
      <c r="P1720" s="290"/>
      <c r="Q1720" s="300"/>
      <c r="R1720" s="336"/>
      <c r="S1720" s="301"/>
      <c r="T1720" s="301"/>
      <c r="U1720" s="336"/>
      <c r="V1720" s="354"/>
      <c r="W1720" s="355"/>
      <c r="X1720" s="349"/>
      <c r="Y1720" s="313" t="str">
        <f>IF(ISBLANK(X1720),"",IFERROR(IF(VLOOKUP(A1720,'Np PL4 Stock'!A:J,10,FALSE)="Np4",X1720-VLOOKUP(A1720,'Np PL4 Stock'!A:E,5,FALSE),X1720-1-VLOOKUP(A1720,'Np PL4 Stock'!A:E,5,FALSE)),""))</f>
        <v/>
      </c>
      <c r="Z1720" s="325"/>
      <c r="AA1720" s="315"/>
      <c r="AB1720" s="316"/>
      <c r="AC1720" s="317" t="str">
        <f>IF(ISBLANK(AB1720),"",IFERROR(IF(VLOOKUP(A1720,'Np PL4 Stock'!A:J,10,FALSE)="Np4",AB1720-VLOOKUP(A1720,'Np PL4 Stock'!A:E,5,FALSE),AB1720-1-VLOOKUP(A1720,'Np PL4 Stock'!A:E,5,FALSE)),""))</f>
        <v/>
      </c>
      <c r="AD1720" s="290"/>
      <c r="AE1720" s="300"/>
      <c r="AF1720" s="323"/>
      <c r="AG1720" s="335"/>
      <c r="AH1720" s="336"/>
      <c r="AI1720" s="335"/>
      <c r="AJ1720" s="326"/>
      <c r="AK1720" s="334"/>
    </row>
    <row r="1721" spans="1:37">
      <c r="A1721" s="280" t="str">
        <f t="shared" si="55"/>
        <v/>
      </c>
      <c r="B1721" s="281"/>
      <c r="C1721" s="282"/>
      <c r="D1721" s="282"/>
      <c r="E1721" s="243"/>
      <c r="F1721" s="244"/>
      <c r="G1721" s="243"/>
      <c r="H1721" s="283" t="str">
        <f>IF(ISBLANK(F1721),"",IFERROR(VLOOKUP(A1721,'Np PL4 Stock'!$A:$U,20,FALSE),""))</f>
        <v/>
      </c>
      <c r="J1721" s="283" t="str">
        <f>IF(ISBLANK(F1721),"",VLOOKUP(LEFT(A1721,5),Unit!A:B,2,FALSE))</f>
        <v/>
      </c>
      <c r="K1721" s="243"/>
      <c r="L1721" s="243"/>
      <c r="M1721" s="291" t="str">
        <f t="shared" si="56"/>
        <v/>
      </c>
      <c r="N1721" s="292" t="str">
        <f>IF(ISBLANK(D1721),"",IFERROR(IF(VLOOKUP(A1721,'Np PL4 Stock'!A:J,10,FALSE)="Np4",D1721-VLOOKUP(A1721,'Np PL4 Stock'!A:E,5,FALSE),D1721-1-VLOOKUP(A1721,'Np PL4 Stock'!A:E,5,FALSE)),""))</f>
        <v/>
      </c>
      <c r="O1721" s="345"/>
      <c r="P1721" s="290"/>
      <c r="Q1721" s="300"/>
      <c r="R1721" s="336"/>
      <c r="S1721" s="301"/>
      <c r="T1721" s="301"/>
      <c r="U1721" s="336"/>
      <c r="V1721" s="354"/>
      <c r="W1721" s="355"/>
      <c r="X1721" s="349"/>
      <c r="Y1721" s="313" t="str">
        <f>IF(ISBLANK(X1721),"",IFERROR(IF(VLOOKUP(A1721,'Np PL4 Stock'!A:J,10,FALSE)="Np4",X1721-VLOOKUP(A1721,'Np PL4 Stock'!A:E,5,FALSE),X1721-1-VLOOKUP(A1721,'Np PL4 Stock'!A:E,5,FALSE)),""))</f>
        <v/>
      </c>
      <c r="Z1721" s="325"/>
      <c r="AA1721" s="315"/>
      <c r="AB1721" s="316"/>
      <c r="AC1721" s="317" t="str">
        <f>IF(ISBLANK(AB1721),"",IFERROR(IF(VLOOKUP(A1721,'Np PL4 Stock'!A:J,10,FALSE)="Np4",AB1721-VLOOKUP(A1721,'Np PL4 Stock'!A:E,5,FALSE),AB1721-1-VLOOKUP(A1721,'Np PL4 Stock'!A:E,5,FALSE)),""))</f>
        <v/>
      </c>
      <c r="AD1721" s="290"/>
      <c r="AE1721" s="300"/>
      <c r="AF1721" s="323"/>
      <c r="AG1721" s="335"/>
      <c r="AH1721" s="336"/>
      <c r="AI1721" s="335"/>
      <c r="AJ1721" s="326"/>
      <c r="AK1721" s="334"/>
    </row>
    <row r="1722" spans="1:37">
      <c r="A1722" s="280" t="str">
        <f t="shared" si="55"/>
        <v/>
      </c>
      <c r="B1722" s="281"/>
      <c r="C1722" s="282"/>
      <c r="D1722" s="282"/>
      <c r="E1722" s="243"/>
      <c r="F1722" s="244"/>
      <c r="G1722" s="243"/>
      <c r="H1722" s="283" t="str">
        <f>IF(ISBLANK(F1722),"",IFERROR(VLOOKUP(A1722,'Np PL4 Stock'!$A:$U,20,FALSE),""))</f>
        <v/>
      </c>
      <c r="J1722" s="283" t="str">
        <f>IF(ISBLANK(F1722),"",VLOOKUP(LEFT(A1722,5),Unit!A:B,2,FALSE))</f>
        <v/>
      </c>
      <c r="K1722" s="243"/>
      <c r="L1722" s="243"/>
      <c r="M1722" s="291" t="str">
        <f t="shared" si="56"/>
        <v/>
      </c>
      <c r="N1722" s="292" t="str">
        <f>IF(ISBLANK(D1722),"",IFERROR(IF(VLOOKUP(A1722,'Np PL4 Stock'!A:J,10,FALSE)="Np4",D1722-VLOOKUP(A1722,'Np PL4 Stock'!A:E,5,FALSE),D1722-1-VLOOKUP(A1722,'Np PL4 Stock'!A:E,5,FALSE)),""))</f>
        <v/>
      </c>
      <c r="O1722" s="345"/>
      <c r="P1722" s="290"/>
      <c r="Q1722" s="300"/>
      <c r="R1722" s="336"/>
      <c r="S1722" s="301"/>
      <c r="T1722" s="301"/>
      <c r="U1722" s="336"/>
      <c r="V1722" s="354"/>
      <c r="W1722" s="355"/>
      <c r="X1722" s="349"/>
      <c r="Y1722" s="313" t="str">
        <f>IF(ISBLANK(X1722),"",IFERROR(IF(VLOOKUP(A1722,'Np PL4 Stock'!A:J,10,FALSE)="Np4",X1722-VLOOKUP(A1722,'Np PL4 Stock'!A:E,5,FALSE),X1722-1-VLOOKUP(A1722,'Np PL4 Stock'!A:E,5,FALSE)),""))</f>
        <v/>
      </c>
      <c r="Z1722" s="325"/>
      <c r="AA1722" s="315"/>
      <c r="AB1722" s="316"/>
      <c r="AC1722" s="317" t="str">
        <f>IF(ISBLANK(AB1722),"",IFERROR(IF(VLOOKUP(A1722,'Np PL4 Stock'!A:J,10,FALSE)="Np4",AB1722-VLOOKUP(A1722,'Np PL4 Stock'!A:E,5,FALSE),AB1722-1-VLOOKUP(A1722,'Np PL4 Stock'!A:E,5,FALSE)),""))</f>
        <v/>
      </c>
      <c r="AD1722" s="290"/>
      <c r="AE1722" s="300"/>
      <c r="AF1722" s="323"/>
      <c r="AG1722" s="335"/>
      <c r="AH1722" s="336"/>
      <c r="AI1722" s="335"/>
      <c r="AJ1722" s="326"/>
      <c r="AK1722" s="334"/>
    </row>
    <row r="1723" spans="1:37">
      <c r="A1723" s="280" t="str">
        <f t="shared" si="55"/>
        <v/>
      </c>
      <c r="B1723" s="281"/>
      <c r="C1723" s="282"/>
      <c r="D1723" s="282"/>
      <c r="E1723" s="243"/>
      <c r="F1723" s="244"/>
      <c r="G1723" s="243"/>
      <c r="H1723" s="283" t="str">
        <f>IF(ISBLANK(F1723),"",IFERROR(VLOOKUP(A1723,'Np PL4 Stock'!$A:$U,20,FALSE),""))</f>
        <v/>
      </c>
      <c r="J1723" s="283" t="str">
        <f>IF(ISBLANK(F1723),"",VLOOKUP(LEFT(A1723,5),Unit!A:B,2,FALSE))</f>
        <v/>
      </c>
      <c r="K1723" s="243"/>
      <c r="L1723" s="243"/>
      <c r="M1723" s="291" t="str">
        <f t="shared" si="56"/>
        <v/>
      </c>
      <c r="N1723" s="292" t="str">
        <f>IF(ISBLANK(D1723),"",IFERROR(IF(VLOOKUP(A1723,'Np PL4 Stock'!A:J,10,FALSE)="Np4",D1723-VLOOKUP(A1723,'Np PL4 Stock'!A:E,5,FALSE),D1723-1-VLOOKUP(A1723,'Np PL4 Stock'!A:E,5,FALSE)),""))</f>
        <v/>
      </c>
      <c r="O1723" s="345"/>
      <c r="P1723" s="290"/>
      <c r="Q1723" s="300"/>
      <c r="R1723" s="336"/>
      <c r="S1723" s="301"/>
      <c r="T1723" s="301"/>
      <c r="U1723" s="336"/>
      <c r="V1723" s="354"/>
      <c r="W1723" s="355"/>
      <c r="X1723" s="349"/>
      <c r="Y1723" s="313" t="str">
        <f>IF(ISBLANK(X1723),"",IFERROR(IF(VLOOKUP(A1723,'Np PL4 Stock'!A:J,10,FALSE)="Np4",X1723-VLOOKUP(A1723,'Np PL4 Stock'!A:E,5,FALSE),X1723-1-VLOOKUP(A1723,'Np PL4 Stock'!A:E,5,FALSE)),""))</f>
        <v/>
      </c>
      <c r="Z1723" s="325"/>
      <c r="AA1723" s="315"/>
      <c r="AB1723" s="316"/>
      <c r="AC1723" s="317" t="str">
        <f>IF(ISBLANK(AB1723),"",IFERROR(IF(VLOOKUP(A1723,'Np PL4 Stock'!A:J,10,FALSE)="Np4",AB1723-VLOOKUP(A1723,'Np PL4 Stock'!A:E,5,FALSE),AB1723-1-VLOOKUP(A1723,'Np PL4 Stock'!A:E,5,FALSE)),""))</f>
        <v/>
      </c>
      <c r="AD1723" s="290"/>
      <c r="AE1723" s="300"/>
      <c r="AF1723" s="323"/>
      <c r="AG1723" s="335"/>
      <c r="AH1723" s="336"/>
      <c r="AI1723" s="335"/>
      <c r="AJ1723" s="326"/>
      <c r="AK1723" s="334"/>
    </row>
    <row r="1724" spans="1:37">
      <c r="A1724" s="280" t="str">
        <f t="shared" si="55"/>
        <v/>
      </c>
      <c r="B1724" s="281"/>
      <c r="C1724" s="282"/>
      <c r="D1724" s="282"/>
      <c r="E1724" s="243"/>
      <c r="F1724" s="244"/>
      <c r="G1724" s="243"/>
      <c r="H1724" s="283" t="str">
        <f>IF(ISBLANK(F1724),"",IFERROR(VLOOKUP(A1724,'Np PL4 Stock'!$A:$U,20,FALSE),""))</f>
        <v/>
      </c>
      <c r="J1724" s="283" t="str">
        <f>IF(ISBLANK(F1724),"",VLOOKUP(LEFT(A1724,5),Unit!A:B,2,FALSE))</f>
        <v/>
      </c>
      <c r="K1724" s="243"/>
      <c r="L1724" s="243"/>
      <c r="M1724" s="291" t="str">
        <f t="shared" si="56"/>
        <v/>
      </c>
      <c r="N1724" s="292" t="str">
        <f>IF(ISBLANK(D1724),"",IFERROR(IF(VLOOKUP(A1724,'Np PL4 Stock'!A:J,10,FALSE)="Np4",D1724-VLOOKUP(A1724,'Np PL4 Stock'!A:E,5,FALSE),D1724-1-VLOOKUP(A1724,'Np PL4 Stock'!A:E,5,FALSE)),""))</f>
        <v/>
      </c>
      <c r="O1724" s="345"/>
      <c r="P1724" s="290"/>
      <c r="Q1724" s="300"/>
      <c r="R1724" s="336"/>
      <c r="S1724" s="301"/>
      <c r="T1724" s="301"/>
      <c r="U1724" s="336"/>
      <c r="V1724" s="354"/>
      <c r="W1724" s="355"/>
      <c r="X1724" s="349"/>
      <c r="Y1724" s="313" t="str">
        <f>IF(ISBLANK(X1724),"",IFERROR(IF(VLOOKUP(A1724,'Np PL4 Stock'!A:J,10,FALSE)="Np4",X1724-VLOOKUP(A1724,'Np PL4 Stock'!A:E,5,FALSE),X1724-1-VLOOKUP(A1724,'Np PL4 Stock'!A:E,5,FALSE)),""))</f>
        <v/>
      </c>
      <c r="Z1724" s="325"/>
      <c r="AA1724" s="315"/>
      <c r="AB1724" s="316"/>
      <c r="AC1724" s="317" t="str">
        <f>IF(ISBLANK(AB1724),"",IFERROR(IF(VLOOKUP(A1724,'Np PL4 Stock'!A:J,10,FALSE)="Np4",AB1724-VLOOKUP(A1724,'Np PL4 Stock'!A:E,5,FALSE),AB1724-1-VLOOKUP(A1724,'Np PL4 Stock'!A:E,5,FALSE)),""))</f>
        <v/>
      </c>
      <c r="AD1724" s="290"/>
      <c r="AE1724" s="300"/>
      <c r="AF1724" s="323"/>
      <c r="AG1724" s="335"/>
      <c r="AH1724" s="336"/>
      <c r="AI1724" s="335"/>
      <c r="AJ1724" s="326"/>
      <c r="AK1724" s="334"/>
    </row>
    <row r="1725" spans="1:37">
      <c r="A1725" s="280" t="str">
        <f t="shared" si="55"/>
        <v/>
      </c>
      <c r="B1725" s="281"/>
      <c r="C1725" s="282"/>
      <c r="D1725" s="282"/>
      <c r="E1725" s="243"/>
      <c r="F1725" s="244"/>
      <c r="G1725" s="243"/>
      <c r="H1725" s="283" t="str">
        <f>IF(ISBLANK(F1725),"",IFERROR(VLOOKUP(A1725,'Np PL4 Stock'!$A:$U,20,FALSE),""))</f>
        <v/>
      </c>
      <c r="J1725" s="283" t="str">
        <f>IF(ISBLANK(F1725),"",VLOOKUP(LEFT(A1725,5),Unit!A:B,2,FALSE))</f>
        <v/>
      </c>
      <c r="K1725" s="243"/>
      <c r="L1725" s="243"/>
      <c r="M1725" s="291" t="str">
        <f t="shared" si="56"/>
        <v/>
      </c>
      <c r="N1725" s="292" t="str">
        <f>IF(ISBLANK(D1725),"",IFERROR(IF(VLOOKUP(A1725,'Np PL4 Stock'!A:J,10,FALSE)="Np4",D1725-VLOOKUP(A1725,'Np PL4 Stock'!A:E,5,FALSE),D1725-1-VLOOKUP(A1725,'Np PL4 Stock'!A:E,5,FALSE)),""))</f>
        <v/>
      </c>
      <c r="O1725" s="345"/>
      <c r="P1725" s="290"/>
      <c r="Q1725" s="300"/>
      <c r="R1725" s="336"/>
      <c r="S1725" s="301"/>
      <c r="T1725" s="301"/>
      <c r="U1725" s="336"/>
      <c r="V1725" s="354"/>
      <c r="W1725" s="355"/>
      <c r="X1725" s="349"/>
      <c r="Y1725" s="313" t="str">
        <f>IF(ISBLANK(X1725),"",IFERROR(IF(VLOOKUP(A1725,'Np PL4 Stock'!A:J,10,FALSE)="Np4",X1725-VLOOKUP(A1725,'Np PL4 Stock'!A:E,5,FALSE),X1725-1-VLOOKUP(A1725,'Np PL4 Stock'!A:E,5,FALSE)),""))</f>
        <v/>
      </c>
      <c r="Z1725" s="325"/>
      <c r="AA1725" s="315"/>
      <c r="AB1725" s="316"/>
      <c r="AC1725" s="317" t="str">
        <f>IF(ISBLANK(AB1725),"",IFERROR(IF(VLOOKUP(A1725,'Np PL4 Stock'!A:J,10,FALSE)="Np4",AB1725-VLOOKUP(A1725,'Np PL4 Stock'!A:E,5,FALSE),AB1725-1-VLOOKUP(A1725,'Np PL4 Stock'!A:E,5,FALSE)),""))</f>
        <v/>
      </c>
      <c r="AD1725" s="290"/>
      <c r="AE1725" s="300"/>
      <c r="AF1725" s="323"/>
      <c r="AG1725" s="335"/>
      <c r="AH1725" s="336"/>
      <c r="AI1725" s="335"/>
      <c r="AJ1725" s="326"/>
      <c r="AK1725" s="334"/>
    </row>
    <row r="1726" spans="1:37">
      <c r="A1726" s="280" t="str">
        <f t="shared" si="55"/>
        <v/>
      </c>
      <c r="B1726" s="281"/>
      <c r="C1726" s="282"/>
      <c r="D1726" s="282"/>
      <c r="E1726" s="243"/>
      <c r="F1726" s="244"/>
      <c r="G1726" s="243"/>
      <c r="H1726" s="283" t="str">
        <f>IF(ISBLANK(F1726),"",IFERROR(VLOOKUP(A1726,'Np PL4 Stock'!$A:$U,20,FALSE),""))</f>
        <v/>
      </c>
      <c r="J1726" s="283" t="str">
        <f>IF(ISBLANK(F1726),"",VLOOKUP(LEFT(A1726,5),Unit!A:B,2,FALSE))</f>
        <v/>
      </c>
      <c r="K1726" s="243"/>
      <c r="L1726" s="243"/>
      <c r="M1726" s="291" t="str">
        <f t="shared" si="56"/>
        <v/>
      </c>
      <c r="N1726" s="292" t="str">
        <f>IF(ISBLANK(D1726),"",IFERROR(IF(VLOOKUP(A1726,'Np PL4 Stock'!A:J,10,FALSE)="Np4",D1726-VLOOKUP(A1726,'Np PL4 Stock'!A:E,5,FALSE),D1726-1-VLOOKUP(A1726,'Np PL4 Stock'!A:E,5,FALSE)),""))</f>
        <v/>
      </c>
      <c r="O1726" s="345"/>
      <c r="P1726" s="290"/>
      <c r="Q1726" s="300"/>
      <c r="R1726" s="336"/>
      <c r="S1726" s="301"/>
      <c r="T1726" s="301"/>
      <c r="U1726" s="336"/>
      <c r="V1726" s="354"/>
      <c r="W1726" s="355"/>
      <c r="X1726" s="349"/>
      <c r="Y1726" s="313" t="str">
        <f>IF(ISBLANK(X1726),"",IFERROR(IF(VLOOKUP(A1726,'Np PL4 Stock'!A:J,10,FALSE)="Np4",X1726-VLOOKUP(A1726,'Np PL4 Stock'!A:E,5,FALSE),X1726-1-VLOOKUP(A1726,'Np PL4 Stock'!A:E,5,FALSE)),""))</f>
        <v/>
      </c>
      <c r="Z1726" s="325"/>
      <c r="AA1726" s="315"/>
      <c r="AB1726" s="316"/>
      <c r="AC1726" s="317" t="str">
        <f>IF(ISBLANK(AB1726),"",IFERROR(IF(VLOOKUP(A1726,'Np PL4 Stock'!A:J,10,FALSE)="Np4",AB1726-VLOOKUP(A1726,'Np PL4 Stock'!A:E,5,FALSE),AB1726-1-VLOOKUP(A1726,'Np PL4 Stock'!A:E,5,FALSE)),""))</f>
        <v/>
      </c>
      <c r="AD1726" s="290"/>
      <c r="AE1726" s="300"/>
      <c r="AF1726" s="323"/>
      <c r="AG1726" s="335"/>
      <c r="AH1726" s="336"/>
      <c r="AI1726" s="335"/>
      <c r="AJ1726" s="326"/>
      <c r="AK1726" s="334"/>
    </row>
    <row r="1727" spans="1:37">
      <c r="A1727" s="280" t="str">
        <f t="shared" si="55"/>
        <v/>
      </c>
      <c r="B1727" s="281"/>
      <c r="C1727" s="282"/>
      <c r="D1727" s="282"/>
      <c r="E1727" s="243"/>
      <c r="F1727" s="244"/>
      <c r="G1727" s="243"/>
      <c r="H1727" s="283" t="str">
        <f>IF(ISBLANK(F1727),"",IFERROR(VLOOKUP(A1727,'Np PL4 Stock'!$A:$U,20,FALSE),""))</f>
        <v/>
      </c>
      <c r="J1727" s="283" t="str">
        <f>IF(ISBLANK(F1727),"",VLOOKUP(LEFT(A1727,5),Unit!A:B,2,FALSE))</f>
        <v/>
      </c>
      <c r="K1727" s="243"/>
      <c r="L1727" s="243"/>
      <c r="M1727" s="291" t="str">
        <f t="shared" si="56"/>
        <v/>
      </c>
      <c r="N1727" s="292" t="str">
        <f>IF(ISBLANK(D1727),"",IFERROR(IF(VLOOKUP(A1727,'Np PL4 Stock'!A:J,10,FALSE)="Np4",D1727-VLOOKUP(A1727,'Np PL4 Stock'!A:E,5,FALSE),D1727-1-VLOOKUP(A1727,'Np PL4 Stock'!A:E,5,FALSE)),""))</f>
        <v/>
      </c>
      <c r="O1727" s="345"/>
      <c r="P1727" s="290"/>
      <c r="Q1727" s="300"/>
      <c r="R1727" s="336"/>
      <c r="S1727" s="301"/>
      <c r="T1727" s="301"/>
      <c r="U1727" s="336"/>
      <c r="V1727" s="354"/>
      <c r="W1727" s="355"/>
      <c r="X1727" s="349"/>
      <c r="Y1727" s="313" t="str">
        <f>IF(ISBLANK(X1727),"",IFERROR(IF(VLOOKUP(A1727,'Np PL4 Stock'!A:J,10,FALSE)="Np4",X1727-VLOOKUP(A1727,'Np PL4 Stock'!A:E,5,FALSE),X1727-1-VLOOKUP(A1727,'Np PL4 Stock'!A:E,5,FALSE)),""))</f>
        <v/>
      </c>
      <c r="Z1727" s="325"/>
      <c r="AA1727" s="315"/>
      <c r="AB1727" s="316"/>
      <c r="AC1727" s="317" t="str">
        <f>IF(ISBLANK(AB1727),"",IFERROR(IF(VLOOKUP(A1727,'Np PL4 Stock'!A:J,10,FALSE)="Np4",AB1727-VLOOKUP(A1727,'Np PL4 Stock'!A:E,5,FALSE),AB1727-1-VLOOKUP(A1727,'Np PL4 Stock'!A:E,5,FALSE)),""))</f>
        <v/>
      </c>
      <c r="AD1727" s="290"/>
      <c r="AE1727" s="300"/>
      <c r="AF1727" s="323"/>
      <c r="AG1727" s="335"/>
      <c r="AH1727" s="336"/>
      <c r="AI1727" s="335"/>
      <c r="AJ1727" s="326"/>
      <c r="AK1727" s="334"/>
    </row>
    <row r="1728" spans="1:37">
      <c r="A1728" s="280" t="str">
        <f t="shared" si="55"/>
        <v/>
      </c>
      <c r="B1728" s="281"/>
      <c r="C1728" s="282"/>
      <c r="D1728" s="282"/>
      <c r="E1728" s="243"/>
      <c r="F1728" s="244"/>
      <c r="G1728" s="243"/>
      <c r="H1728" s="283" t="str">
        <f>IF(ISBLANK(F1728),"",IFERROR(VLOOKUP(A1728,'Np PL4 Stock'!$A:$U,20,FALSE),""))</f>
        <v/>
      </c>
      <c r="J1728" s="283" t="str">
        <f>IF(ISBLANK(F1728),"",VLOOKUP(LEFT(A1728,5),Unit!A:B,2,FALSE))</f>
        <v/>
      </c>
      <c r="K1728" s="243"/>
      <c r="L1728" s="243"/>
      <c r="M1728" s="291" t="str">
        <f t="shared" si="56"/>
        <v/>
      </c>
      <c r="N1728" s="292" t="str">
        <f>IF(ISBLANK(D1728),"",IFERROR(IF(VLOOKUP(A1728,'Np PL4 Stock'!A:J,10,FALSE)="Np4",D1728-VLOOKUP(A1728,'Np PL4 Stock'!A:E,5,FALSE),D1728-1-VLOOKUP(A1728,'Np PL4 Stock'!A:E,5,FALSE)),""))</f>
        <v/>
      </c>
      <c r="O1728" s="345"/>
      <c r="P1728" s="290"/>
      <c r="Q1728" s="300"/>
      <c r="R1728" s="336"/>
      <c r="S1728" s="301"/>
      <c r="T1728" s="301"/>
      <c r="U1728" s="336"/>
      <c r="V1728" s="354"/>
      <c r="W1728" s="355"/>
      <c r="X1728" s="349"/>
      <c r="Y1728" s="313" t="str">
        <f>IF(ISBLANK(X1728),"",IFERROR(IF(VLOOKUP(A1728,'Np PL4 Stock'!A:J,10,FALSE)="Np4",X1728-VLOOKUP(A1728,'Np PL4 Stock'!A:E,5,FALSE),X1728-1-VLOOKUP(A1728,'Np PL4 Stock'!A:E,5,FALSE)),""))</f>
        <v/>
      </c>
      <c r="Z1728" s="325"/>
      <c r="AA1728" s="315"/>
      <c r="AB1728" s="316"/>
      <c r="AC1728" s="317" t="str">
        <f>IF(ISBLANK(AB1728),"",IFERROR(IF(VLOOKUP(A1728,'Np PL4 Stock'!A:J,10,FALSE)="Np4",AB1728-VLOOKUP(A1728,'Np PL4 Stock'!A:E,5,FALSE),AB1728-1-VLOOKUP(A1728,'Np PL4 Stock'!A:E,5,FALSE)),""))</f>
        <v/>
      </c>
      <c r="AD1728" s="290"/>
      <c r="AE1728" s="300"/>
      <c r="AF1728" s="323"/>
      <c r="AG1728" s="335"/>
      <c r="AH1728" s="336"/>
      <c r="AI1728" s="335"/>
      <c r="AJ1728" s="326"/>
      <c r="AK1728" s="334"/>
    </row>
    <row r="1729" spans="1:37">
      <c r="A1729" s="280" t="str">
        <f t="shared" si="55"/>
        <v/>
      </c>
      <c r="B1729" s="281"/>
      <c r="C1729" s="282"/>
      <c r="D1729" s="282"/>
      <c r="E1729" s="243"/>
      <c r="F1729" s="244"/>
      <c r="G1729" s="243"/>
      <c r="H1729" s="283" t="str">
        <f>IF(ISBLANK(F1729),"",IFERROR(VLOOKUP(A1729,'Np PL4 Stock'!$A:$U,20,FALSE),""))</f>
        <v/>
      </c>
      <c r="J1729" s="283" t="str">
        <f>IF(ISBLANK(F1729),"",VLOOKUP(LEFT(A1729,5),Unit!A:B,2,FALSE))</f>
        <v/>
      </c>
      <c r="K1729" s="243"/>
      <c r="L1729" s="243"/>
      <c r="M1729" s="291" t="str">
        <f t="shared" si="56"/>
        <v/>
      </c>
      <c r="N1729" s="292" t="str">
        <f>IF(ISBLANK(D1729),"",IFERROR(IF(VLOOKUP(A1729,'Np PL4 Stock'!A:J,10,FALSE)="Np4",D1729-VLOOKUP(A1729,'Np PL4 Stock'!A:E,5,FALSE),D1729-1-VLOOKUP(A1729,'Np PL4 Stock'!A:E,5,FALSE)),""))</f>
        <v/>
      </c>
      <c r="O1729" s="345"/>
      <c r="P1729" s="290"/>
      <c r="Q1729" s="300"/>
      <c r="R1729" s="336"/>
      <c r="S1729" s="301"/>
      <c r="T1729" s="301"/>
      <c r="U1729" s="336"/>
      <c r="V1729" s="354"/>
      <c r="W1729" s="355"/>
      <c r="X1729" s="349"/>
      <c r="Y1729" s="313" t="str">
        <f>IF(ISBLANK(X1729),"",IFERROR(IF(VLOOKUP(A1729,'Np PL4 Stock'!A:J,10,FALSE)="Np4",X1729-VLOOKUP(A1729,'Np PL4 Stock'!A:E,5,FALSE),X1729-1-VLOOKUP(A1729,'Np PL4 Stock'!A:E,5,FALSE)),""))</f>
        <v/>
      </c>
      <c r="Z1729" s="325"/>
      <c r="AA1729" s="315"/>
      <c r="AB1729" s="316"/>
      <c r="AC1729" s="317" t="str">
        <f>IF(ISBLANK(AB1729),"",IFERROR(IF(VLOOKUP(A1729,'Np PL4 Stock'!A:J,10,FALSE)="Np4",AB1729-VLOOKUP(A1729,'Np PL4 Stock'!A:E,5,FALSE),AB1729-1-VLOOKUP(A1729,'Np PL4 Stock'!A:E,5,FALSE)),""))</f>
        <v/>
      </c>
      <c r="AD1729" s="290"/>
      <c r="AE1729" s="300"/>
      <c r="AF1729" s="323"/>
      <c r="AG1729" s="335"/>
      <c r="AH1729" s="336"/>
      <c r="AI1729" s="335"/>
      <c r="AJ1729" s="326"/>
      <c r="AK1729" s="334"/>
    </row>
    <row r="1730" spans="1:37">
      <c r="A1730" s="280" t="str">
        <f t="shared" si="55"/>
        <v/>
      </c>
      <c r="B1730" s="281"/>
      <c r="C1730" s="282"/>
      <c r="D1730" s="282"/>
      <c r="E1730" s="243"/>
      <c r="F1730" s="244"/>
      <c r="G1730" s="243"/>
      <c r="H1730" s="283" t="str">
        <f>IF(ISBLANK(F1730),"",IFERROR(VLOOKUP(A1730,'Np PL4 Stock'!$A:$U,20,FALSE),""))</f>
        <v/>
      </c>
      <c r="J1730" s="283" t="str">
        <f>IF(ISBLANK(F1730),"",VLOOKUP(LEFT(A1730,5),Unit!A:B,2,FALSE))</f>
        <v/>
      </c>
      <c r="K1730" s="243"/>
      <c r="L1730" s="243"/>
      <c r="M1730" s="291" t="str">
        <f t="shared" si="56"/>
        <v/>
      </c>
      <c r="N1730" s="292" t="str">
        <f>IF(ISBLANK(D1730),"",IFERROR(IF(VLOOKUP(A1730,'Np PL4 Stock'!A:J,10,FALSE)="Np4",D1730-VLOOKUP(A1730,'Np PL4 Stock'!A:E,5,FALSE),D1730-1-VLOOKUP(A1730,'Np PL4 Stock'!A:E,5,FALSE)),""))</f>
        <v/>
      </c>
      <c r="O1730" s="345"/>
      <c r="P1730" s="290"/>
      <c r="Q1730" s="300"/>
      <c r="R1730" s="336"/>
      <c r="S1730" s="301"/>
      <c r="T1730" s="301"/>
      <c r="U1730" s="336"/>
      <c r="V1730" s="354"/>
      <c r="W1730" s="355"/>
      <c r="X1730" s="349"/>
      <c r="Y1730" s="313" t="str">
        <f>IF(ISBLANK(X1730),"",IFERROR(IF(VLOOKUP(A1730,'Np PL4 Stock'!A:J,10,FALSE)="Np4",X1730-VLOOKUP(A1730,'Np PL4 Stock'!A:E,5,FALSE),X1730-1-VLOOKUP(A1730,'Np PL4 Stock'!A:E,5,FALSE)),""))</f>
        <v/>
      </c>
      <c r="Z1730" s="325"/>
      <c r="AA1730" s="315"/>
      <c r="AB1730" s="316"/>
      <c r="AC1730" s="317" t="str">
        <f>IF(ISBLANK(AB1730),"",IFERROR(IF(VLOOKUP(A1730,'Np PL4 Stock'!A:J,10,FALSE)="Np4",AB1730-VLOOKUP(A1730,'Np PL4 Stock'!A:E,5,FALSE),AB1730-1-VLOOKUP(A1730,'Np PL4 Stock'!A:E,5,FALSE)),""))</f>
        <v/>
      </c>
      <c r="AD1730" s="290"/>
      <c r="AE1730" s="300"/>
      <c r="AF1730" s="323"/>
      <c r="AG1730" s="335"/>
      <c r="AH1730" s="336"/>
      <c r="AI1730" s="335"/>
      <c r="AJ1730" s="326"/>
      <c r="AK1730" s="334"/>
    </row>
    <row r="1731" spans="1:37">
      <c r="A1731" s="280" t="str">
        <f t="shared" ref="A1731:A1794" si="57">IF(ISBLANK(F1731),"",F1731&amp;"-"&amp;IF(OR(LEN(G1731)=1,LEN(G1731)=4),"0"&amp;G1731,G1731)&amp;"-"&amp;IF(OR(LEN(E1731)=1,LEN(E1731)=4),"0"&amp;E1731,E1731))</f>
        <v/>
      </c>
      <c r="B1731" s="281"/>
      <c r="C1731" s="282"/>
      <c r="D1731" s="282"/>
      <c r="E1731" s="243"/>
      <c r="F1731" s="244"/>
      <c r="G1731" s="243"/>
      <c r="H1731" s="283" t="str">
        <f>IF(ISBLANK(F1731),"",IFERROR(VLOOKUP(A1731,'Np PL4 Stock'!$A:$U,20,FALSE),""))</f>
        <v/>
      </c>
      <c r="J1731" s="283" t="str">
        <f>IF(ISBLANK(F1731),"",VLOOKUP(LEFT(A1731,5),Unit!A:B,2,FALSE))</f>
        <v/>
      </c>
      <c r="K1731" s="243"/>
      <c r="L1731" s="243"/>
      <c r="M1731" s="291" t="str">
        <f t="shared" ref="M1731:M1794" si="58">IFERROR((K1731/J1731*1000),"")</f>
        <v/>
      </c>
      <c r="N1731" s="292" t="str">
        <f>IF(ISBLANK(D1731),"",IFERROR(IF(VLOOKUP(A1731,'Np PL4 Stock'!A:J,10,FALSE)="Np4",D1731-VLOOKUP(A1731,'Np PL4 Stock'!A:E,5,FALSE),D1731-1-VLOOKUP(A1731,'Np PL4 Stock'!A:E,5,FALSE)),""))</f>
        <v/>
      </c>
      <c r="O1731" s="345"/>
      <c r="P1731" s="290"/>
      <c r="Q1731" s="300"/>
      <c r="R1731" s="336"/>
      <c r="S1731" s="301"/>
      <c r="T1731" s="301"/>
      <c r="U1731" s="336"/>
      <c r="V1731" s="354"/>
      <c r="W1731" s="355"/>
      <c r="X1731" s="349"/>
      <c r="Y1731" s="313" t="str">
        <f>IF(ISBLANK(X1731),"",IFERROR(IF(VLOOKUP(A1731,'Np PL4 Stock'!A:J,10,FALSE)="Np4",X1731-VLOOKUP(A1731,'Np PL4 Stock'!A:E,5,FALSE),X1731-1-VLOOKUP(A1731,'Np PL4 Stock'!A:E,5,FALSE)),""))</f>
        <v/>
      </c>
      <c r="Z1731" s="325"/>
      <c r="AA1731" s="315"/>
      <c r="AB1731" s="316"/>
      <c r="AC1731" s="317" t="str">
        <f>IF(ISBLANK(AB1731),"",IFERROR(IF(VLOOKUP(A1731,'Np PL4 Stock'!A:J,10,FALSE)="Np4",AB1731-VLOOKUP(A1731,'Np PL4 Stock'!A:E,5,FALSE),AB1731-1-VLOOKUP(A1731,'Np PL4 Stock'!A:E,5,FALSE)),""))</f>
        <v/>
      </c>
      <c r="AD1731" s="290"/>
      <c r="AE1731" s="300"/>
      <c r="AF1731" s="323"/>
      <c r="AG1731" s="335"/>
      <c r="AH1731" s="336"/>
      <c r="AI1731" s="335"/>
      <c r="AJ1731" s="326"/>
      <c r="AK1731" s="334"/>
    </row>
    <row r="1732" spans="1:37">
      <c r="A1732" s="280" t="str">
        <f t="shared" si="57"/>
        <v/>
      </c>
      <c r="B1732" s="281"/>
      <c r="C1732" s="282"/>
      <c r="D1732" s="282"/>
      <c r="E1732" s="243"/>
      <c r="F1732" s="244"/>
      <c r="G1732" s="243"/>
      <c r="H1732" s="283" t="str">
        <f>IF(ISBLANK(F1732),"",IFERROR(VLOOKUP(A1732,'Np PL4 Stock'!$A:$U,20,FALSE),""))</f>
        <v/>
      </c>
      <c r="J1732" s="283" t="str">
        <f>IF(ISBLANK(F1732),"",VLOOKUP(LEFT(A1732,5),Unit!A:B,2,FALSE))</f>
        <v/>
      </c>
      <c r="K1732" s="243"/>
      <c r="L1732" s="243"/>
      <c r="M1732" s="291" t="str">
        <f t="shared" si="58"/>
        <v/>
      </c>
      <c r="N1732" s="292" t="str">
        <f>IF(ISBLANK(D1732),"",IFERROR(IF(VLOOKUP(A1732,'Np PL4 Stock'!A:J,10,FALSE)="Np4",D1732-VLOOKUP(A1732,'Np PL4 Stock'!A:E,5,FALSE),D1732-1-VLOOKUP(A1732,'Np PL4 Stock'!A:E,5,FALSE)),""))</f>
        <v/>
      </c>
      <c r="O1732" s="345"/>
      <c r="P1732" s="290"/>
      <c r="Q1732" s="300"/>
      <c r="R1732" s="336"/>
      <c r="S1732" s="301"/>
      <c r="T1732" s="301"/>
      <c r="U1732" s="336"/>
      <c r="V1732" s="354"/>
      <c r="W1732" s="355"/>
      <c r="X1732" s="349"/>
      <c r="Y1732" s="313" t="str">
        <f>IF(ISBLANK(X1732),"",IFERROR(IF(VLOOKUP(A1732,'Np PL4 Stock'!A:J,10,FALSE)="Np4",X1732-VLOOKUP(A1732,'Np PL4 Stock'!A:E,5,FALSE),X1732-1-VLOOKUP(A1732,'Np PL4 Stock'!A:E,5,FALSE)),""))</f>
        <v/>
      </c>
      <c r="Z1732" s="325"/>
      <c r="AA1732" s="315"/>
      <c r="AB1732" s="316"/>
      <c r="AC1732" s="317" t="str">
        <f>IF(ISBLANK(AB1732),"",IFERROR(IF(VLOOKUP(A1732,'Np PL4 Stock'!A:J,10,FALSE)="Np4",AB1732-VLOOKUP(A1732,'Np PL4 Stock'!A:E,5,FALSE),AB1732-1-VLOOKUP(A1732,'Np PL4 Stock'!A:E,5,FALSE)),""))</f>
        <v/>
      </c>
      <c r="AD1732" s="290"/>
      <c r="AE1732" s="300"/>
      <c r="AF1732" s="323"/>
      <c r="AG1732" s="335"/>
      <c r="AH1732" s="336"/>
      <c r="AI1732" s="335"/>
      <c r="AJ1732" s="326"/>
      <c r="AK1732" s="334"/>
    </row>
    <row r="1733" spans="1:37">
      <c r="A1733" s="280" t="str">
        <f t="shared" si="57"/>
        <v/>
      </c>
      <c r="B1733" s="281"/>
      <c r="C1733" s="282"/>
      <c r="D1733" s="282"/>
      <c r="E1733" s="243"/>
      <c r="F1733" s="244"/>
      <c r="G1733" s="243"/>
      <c r="H1733" s="283" t="str">
        <f>IF(ISBLANK(F1733),"",IFERROR(VLOOKUP(A1733,'Np PL4 Stock'!$A:$U,20,FALSE),""))</f>
        <v/>
      </c>
      <c r="J1733" s="283" t="str">
        <f>IF(ISBLANK(F1733),"",VLOOKUP(LEFT(A1733,5),Unit!A:B,2,FALSE))</f>
        <v/>
      </c>
      <c r="K1733" s="243"/>
      <c r="L1733" s="243"/>
      <c r="M1733" s="291" t="str">
        <f t="shared" si="58"/>
        <v/>
      </c>
      <c r="N1733" s="292" t="str">
        <f>IF(ISBLANK(D1733),"",IFERROR(IF(VLOOKUP(A1733,'Np PL4 Stock'!A:J,10,FALSE)="Np4",D1733-VLOOKUP(A1733,'Np PL4 Stock'!A:E,5,FALSE),D1733-1-VLOOKUP(A1733,'Np PL4 Stock'!A:E,5,FALSE)),""))</f>
        <v/>
      </c>
      <c r="O1733" s="345"/>
      <c r="P1733" s="290"/>
      <c r="Q1733" s="300"/>
      <c r="R1733" s="336"/>
      <c r="S1733" s="301"/>
      <c r="T1733" s="301"/>
      <c r="U1733" s="336"/>
      <c r="V1733" s="354"/>
      <c r="W1733" s="355"/>
      <c r="X1733" s="349"/>
      <c r="Y1733" s="313" t="str">
        <f>IF(ISBLANK(X1733),"",IFERROR(IF(VLOOKUP(A1733,'Np PL4 Stock'!A:J,10,FALSE)="Np4",X1733-VLOOKUP(A1733,'Np PL4 Stock'!A:E,5,FALSE),X1733-1-VLOOKUP(A1733,'Np PL4 Stock'!A:E,5,FALSE)),""))</f>
        <v/>
      </c>
      <c r="Z1733" s="325"/>
      <c r="AA1733" s="315"/>
      <c r="AB1733" s="316"/>
      <c r="AC1733" s="317" t="str">
        <f>IF(ISBLANK(AB1733),"",IFERROR(IF(VLOOKUP(A1733,'Np PL4 Stock'!A:J,10,FALSE)="Np4",AB1733-VLOOKUP(A1733,'Np PL4 Stock'!A:E,5,FALSE),AB1733-1-VLOOKUP(A1733,'Np PL4 Stock'!A:E,5,FALSE)),""))</f>
        <v/>
      </c>
      <c r="AD1733" s="290"/>
      <c r="AE1733" s="300"/>
      <c r="AF1733" s="323"/>
      <c r="AG1733" s="335"/>
      <c r="AH1733" s="336"/>
      <c r="AI1733" s="335"/>
      <c r="AJ1733" s="326"/>
      <c r="AK1733" s="334"/>
    </row>
    <row r="1734" spans="1:37">
      <c r="A1734" s="280" t="str">
        <f t="shared" si="57"/>
        <v/>
      </c>
      <c r="B1734" s="281"/>
      <c r="C1734" s="282"/>
      <c r="D1734" s="282"/>
      <c r="E1734" s="243"/>
      <c r="F1734" s="244"/>
      <c r="G1734" s="243"/>
      <c r="H1734" s="283" t="str">
        <f>IF(ISBLANK(F1734),"",IFERROR(VLOOKUP(A1734,'Np PL4 Stock'!$A:$U,20,FALSE),""))</f>
        <v/>
      </c>
      <c r="J1734" s="283" t="str">
        <f>IF(ISBLANK(F1734),"",VLOOKUP(LEFT(A1734,5),Unit!A:B,2,FALSE))</f>
        <v/>
      </c>
      <c r="K1734" s="243"/>
      <c r="L1734" s="243"/>
      <c r="M1734" s="291" t="str">
        <f t="shared" si="58"/>
        <v/>
      </c>
      <c r="N1734" s="292" t="str">
        <f>IF(ISBLANK(D1734),"",IFERROR(IF(VLOOKUP(A1734,'Np PL4 Stock'!A:J,10,FALSE)="Np4",D1734-VLOOKUP(A1734,'Np PL4 Stock'!A:E,5,FALSE),D1734-1-VLOOKUP(A1734,'Np PL4 Stock'!A:E,5,FALSE)),""))</f>
        <v/>
      </c>
      <c r="O1734" s="345"/>
      <c r="P1734" s="290"/>
      <c r="Q1734" s="300"/>
      <c r="R1734" s="336"/>
      <c r="S1734" s="301"/>
      <c r="T1734" s="301"/>
      <c r="U1734" s="336"/>
      <c r="V1734" s="354"/>
      <c r="W1734" s="355"/>
      <c r="X1734" s="349"/>
      <c r="Y1734" s="313" t="str">
        <f>IF(ISBLANK(X1734),"",IFERROR(IF(VLOOKUP(A1734,'Np PL4 Stock'!A:J,10,FALSE)="Np4",X1734-VLOOKUP(A1734,'Np PL4 Stock'!A:E,5,FALSE),X1734-1-VLOOKUP(A1734,'Np PL4 Stock'!A:E,5,FALSE)),""))</f>
        <v/>
      </c>
      <c r="Z1734" s="325"/>
      <c r="AA1734" s="315"/>
      <c r="AB1734" s="316"/>
      <c r="AC1734" s="317" t="str">
        <f>IF(ISBLANK(AB1734),"",IFERROR(IF(VLOOKUP(A1734,'Np PL4 Stock'!A:J,10,FALSE)="Np4",AB1734-VLOOKUP(A1734,'Np PL4 Stock'!A:E,5,FALSE),AB1734-1-VLOOKUP(A1734,'Np PL4 Stock'!A:E,5,FALSE)),""))</f>
        <v/>
      </c>
      <c r="AD1734" s="290"/>
      <c r="AE1734" s="300"/>
      <c r="AF1734" s="323"/>
      <c r="AG1734" s="335"/>
      <c r="AH1734" s="336"/>
      <c r="AI1734" s="335"/>
      <c r="AJ1734" s="326"/>
      <c r="AK1734" s="334"/>
    </row>
    <row r="1735" spans="1:37">
      <c r="A1735" s="280" t="str">
        <f t="shared" si="57"/>
        <v/>
      </c>
      <c r="B1735" s="281"/>
      <c r="C1735" s="282"/>
      <c r="D1735" s="282"/>
      <c r="E1735" s="243"/>
      <c r="F1735" s="244"/>
      <c r="G1735" s="243"/>
      <c r="H1735" s="283" t="str">
        <f>IF(ISBLANK(F1735),"",IFERROR(VLOOKUP(A1735,'Np PL4 Stock'!$A:$U,20,FALSE),""))</f>
        <v/>
      </c>
      <c r="J1735" s="283" t="str">
        <f>IF(ISBLANK(F1735),"",VLOOKUP(LEFT(A1735,5),Unit!A:B,2,FALSE))</f>
        <v/>
      </c>
      <c r="K1735" s="243"/>
      <c r="L1735" s="243"/>
      <c r="M1735" s="291" t="str">
        <f t="shared" si="58"/>
        <v/>
      </c>
      <c r="N1735" s="292" t="str">
        <f>IF(ISBLANK(D1735),"",IFERROR(IF(VLOOKUP(A1735,'Np PL4 Stock'!A:J,10,FALSE)="Np4",D1735-VLOOKUP(A1735,'Np PL4 Stock'!A:E,5,FALSE),D1735-1-VLOOKUP(A1735,'Np PL4 Stock'!A:E,5,FALSE)),""))</f>
        <v/>
      </c>
      <c r="O1735" s="345"/>
      <c r="P1735" s="290"/>
      <c r="Q1735" s="300"/>
      <c r="R1735" s="336"/>
      <c r="S1735" s="301"/>
      <c r="T1735" s="301"/>
      <c r="U1735" s="336"/>
      <c r="V1735" s="354"/>
      <c r="W1735" s="355"/>
      <c r="X1735" s="349"/>
      <c r="Y1735" s="313" t="str">
        <f>IF(ISBLANK(X1735),"",IFERROR(IF(VLOOKUP(A1735,'Np PL4 Stock'!A:J,10,FALSE)="Np4",X1735-VLOOKUP(A1735,'Np PL4 Stock'!A:E,5,FALSE),X1735-1-VLOOKUP(A1735,'Np PL4 Stock'!A:E,5,FALSE)),""))</f>
        <v/>
      </c>
      <c r="Z1735" s="325"/>
      <c r="AA1735" s="315"/>
      <c r="AB1735" s="316"/>
      <c r="AC1735" s="317" t="str">
        <f>IF(ISBLANK(AB1735),"",IFERROR(IF(VLOOKUP(A1735,'Np PL4 Stock'!A:J,10,FALSE)="Np4",AB1735-VLOOKUP(A1735,'Np PL4 Stock'!A:E,5,FALSE),AB1735-1-VLOOKUP(A1735,'Np PL4 Stock'!A:E,5,FALSE)),""))</f>
        <v/>
      </c>
      <c r="AD1735" s="290"/>
      <c r="AE1735" s="300"/>
      <c r="AF1735" s="323"/>
      <c r="AG1735" s="335"/>
      <c r="AH1735" s="336"/>
      <c r="AI1735" s="335"/>
      <c r="AJ1735" s="326"/>
      <c r="AK1735" s="334"/>
    </row>
    <row r="1736" spans="1:37">
      <c r="A1736" s="280" t="str">
        <f t="shared" si="57"/>
        <v/>
      </c>
      <c r="B1736" s="281"/>
      <c r="C1736" s="282"/>
      <c r="D1736" s="282"/>
      <c r="E1736" s="243"/>
      <c r="F1736" s="244"/>
      <c r="G1736" s="243"/>
      <c r="H1736" s="283" t="str">
        <f>IF(ISBLANK(F1736),"",IFERROR(VLOOKUP(A1736,'Np PL4 Stock'!$A:$U,20,FALSE),""))</f>
        <v/>
      </c>
      <c r="J1736" s="283" t="str">
        <f>IF(ISBLANK(F1736),"",VLOOKUP(LEFT(A1736,5),Unit!A:B,2,FALSE))</f>
        <v/>
      </c>
      <c r="K1736" s="243"/>
      <c r="L1736" s="243"/>
      <c r="M1736" s="291" t="str">
        <f t="shared" si="58"/>
        <v/>
      </c>
      <c r="N1736" s="292" t="str">
        <f>IF(ISBLANK(D1736),"",IFERROR(IF(VLOOKUP(A1736,'Np PL4 Stock'!A:J,10,FALSE)="Np4",D1736-VLOOKUP(A1736,'Np PL4 Stock'!A:E,5,FALSE),D1736-1-VLOOKUP(A1736,'Np PL4 Stock'!A:E,5,FALSE)),""))</f>
        <v/>
      </c>
      <c r="O1736" s="345"/>
      <c r="P1736" s="290"/>
      <c r="Q1736" s="300"/>
      <c r="R1736" s="336"/>
      <c r="S1736" s="301"/>
      <c r="T1736" s="301"/>
      <c r="U1736" s="336"/>
      <c r="V1736" s="354"/>
      <c r="W1736" s="355"/>
      <c r="X1736" s="349"/>
      <c r="Y1736" s="313" t="str">
        <f>IF(ISBLANK(X1736),"",IFERROR(IF(VLOOKUP(A1736,'Np PL4 Stock'!A:J,10,FALSE)="Np4",X1736-VLOOKUP(A1736,'Np PL4 Stock'!A:E,5,FALSE),X1736-1-VLOOKUP(A1736,'Np PL4 Stock'!A:E,5,FALSE)),""))</f>
        <v/>
      </c>
      <c r="Z1736" s="325"/>
      <c r="AA1736" s="315"/>
      <c r="AB1736" s="316"/>
      <c r="AC1736" s="317" t="str">
        <f>IF(ISBLANK(AB1736),"",IFERROR(IF(VLOOKUP(A1736,'Np PL4 Stock'!A:J,10,FALSE)="Np4",AB1736-VLOOKUP(A1736,'Np PL4 Stock'!A:E,5,FALSE),AB1736-1-VLOOKUP(A1736,'Np PL4 Stock'!A:E,5,FALSE)),""))</f>
        <v/>
      </c>
      <c r="AD1736" s="290"/>
      <c r="AE1736" s="300"/>
      <c r="AF1736" s="323"/>
      <c r="AG1736" s="335"/>
      <c r="AH1736" s="336"/>
      <c r="AI1736" s="335"/>
      <c r="AJ1736" s="326"/>
      <c r="AK1736" s="334"/>
    </row>
    <row r="1737" spans="1:37">
      <c r="A1737" s="280" t="str">
        <f t="shared" si="57"/>
        <v/>
      </c>
      <c r="B1737" s="281"/>
      <c r="C1737" s="282"/>
      <c r="D1737" s="282"/>
      <c r="E1737" s="243"/>
      <c r="F1737" s="244"/>
      <c r="G1737" s="243"/>
      <c r="H1737" s="283" t="str">
        <f>IF(ISBLANK(F1737),"",IFERROR(VLOOKUP(A1737,'Np PL4 Stock'!$A:$U,20,FALSE),""))</f>
        <v/>
      </c>
      <c r="J1737" s="283" t="str">
        <f>IF(ISBLANK(F1737),"",VLOOKUP(LEFT(A1737,5),Unit!A:B,2,FALSE))</f>
        <v/>
      </c>
      <c r="K1737" s="243"/>
      <c r="L1737" s="243"/>
      <c r="M1737" s="291" t="str">
        <f t="shared" si="58"/>
        <v/>
      </c>
      <c r="N1737" s="292" t="str">
        <f>IF(ISBLANK(D1737),"",IFERROR(IF(VLOOKUP(A1737,'Np PL4 Stock'!A:J,10,FALSE)="Np4",D1737-VLOOKUP(A1737,'Np PL4 Stock'!A:E,5,FALSE),D1737-1-VLOOKUP(A1737,'Np PL4 Stock'!A:E,5,FALSE)),""))</f>
        <v/>
      </c>
      <c r="O1737" s="345"/>
      <c r="P1737" s="290"/>
      <c r="Q1737" s="300"/>
      <c r="R1737" s="336"/>
      <c r="S1737" s="301"/>
      <c r="T1737" s="301"/>
      <c r="U1737" s="336"/>
      <c r="V1737" s="354"/>
      <c r="W1737" s="355"/>
      <c r="X1737" s="349"/>
      <c r="Y1737" s="313" t="str">
        <f>IF(ISBLANK(X1737),"",IFERROR(IF(VLOOKUP(A1737,'Np PL4 Stock'!A:J,10,FALSE)="Np4",X1737-VLOOKUP(A1737,'Np PL4 Stock'!A:E,5,FALSE),X1737-1-VLOOKUP(A1737,'Np PL4 Stock'!A:E,5,FALSE)),""))</f>
        <v/>
      </c>
      <c r="Z1737" s="325"/>
      <c r="AA1737" s="315"/>
      <c r="AB1737" s="316"/>
      <c r="AC1737" s="317" t="str">
        <f>IF(ISBLANK(AB1737),"",IFERROR(IF(VLOOKUP(A1737,'Np PL4 Stock'!A:J,10,FALSE)="Np4",AB1737-VLOOKUP(A1737,'Np PL4 Stock'!A:E,5,FALSE),AB1737-1-VLOOKUP(A1737,'Np PL4 Stock'!A:E,5,FALSE)),""))</f>
        <v/>
      </c>
      <c r="AD1737" s="290"/>
      <c r="AE1737" s="300"/>
      <c r="AF1737" s="323"/>
      <c r="AG1737" s="335"/>
      <c r="AH1737" s="336"/>
      <c r="AI1737" s="335"/>
      <c r="AJ1737" s="326"/>
      <c r="AK1737" s="334"/>
    </row>
    <row r="1738" spans="1:37">
      <c r="A1738" s="280" t="str">
        <f t="shared" si="57"/>
        <v/>
      </c>
      <c r="B1738" s="281"/>
      <c r="C1738" s="282"/>
      <c r="D1738" s="282"/>
      <c r="E1738" s="243"/>
      <c r="F1738" s="244"/>
      <c r="G1738" s="243"/>
      <c r="H1738" s="283" t="str">
        <f>IF(ISBLANK(F1738),"",IFERROR(VLOOKUP(A1738,'Np PL4 Stock'!$A:$U,20,FALSE),""))</f>
        <v/>
      </c>
      <c r="J1738" s="283" t="str">
        <f>IF(ISBLANK(F1738),"",VLOOKUP(LEFT(A1738,5),Unit!A:B,2,FALSE))</f>
        <v/>
      </c>
      <c r="K1738" s="243"/>
      <c r="L1738" s="243"/>
      <c r="M1738" s="291" t="str">
        <f t="shared" si="58"/>
        <v/>
      </c>
      <c r="N1738" s="292" t="str">
        <f>IF(ISBLANK(D1738),"",IFERROR(IF(VLOOKUP(A1738,'Np PL4 Stock'!A:J,10,FALSE)="Np4",D1738-VLOOKUP(A1738,'Np PL4 Stock'!A:E,5,FALSE),D1738-1-VLOOKUP(A1738,'Np PL4 Stock'!A:E,5,FALSE)),""))</f>
        <v/>
      </c>
      <c r="O1738" s="345"/>
      <c r="P1738" s="290"/>
      <c r="Q1738" s="300"/>
      <c r="R1738" s="336"/>
      <c r="S1738" s="301"/>
      <c r="T1738" s="301"/>
      <c r="U1738" s="336"/>
      <c r="V1738" s="354"/>
      <c r="W1738" s="355"/>
      <c r="X1738" s="349"/>
      <c r="Y1738" s="313" t="str">
        <f>IF(ISBLANK(X1738),"",IFERROR(IF(VLOOKUP(A1738,'Np PL4 Stock'!A:J,10,FALSE)="Np4",X1738-VLOOKUP(A1738,'Np PL4 Stock'!A:E,5,FALSE),X1738-1-VLOOKUP(A1738,'Np PL4 Stock'!A:E,5,FALSE)),""))</f>
        <v/>
      </c>
      <c r="Z1738" s="325"/>
      <c r="AA1738" s="315"/>
      <c r="AB1738" s="316"/>
      <c r="AC1738" s="317" t="str">
        <f>IF(ISBLANK(AB1738),"",IFERROR(IF(VLOOKUP(A1738,'Np PL4 Stock'!A:J,10,FALSE)="Np4",AB1738-VLOOKUP(A1738,'Np PL4 Stock'!A:E,5,FALSE),AB1738-1-VLOOKUP(A1738,'Np PL4 Stock'!A:E,5,FALSE)),""))</f>
        <v/>
      </c>
      <c r="AD1738" s="290"/>
      <c r="AE1738" s="300"/>
      <c r="AF1738" s="323"/>
      <c r="AG1738" s="335"/>
      <c r="AH1738" s="336"/>
      <c r="AI1738" s="335"/>
      <c r="AJ1738" s="326"/>
      <c r="AK1738" s="334"/>
    </row>
    <row r="1739" spans="1:37">
      <c r="A1739" s="280" t="str">
        <f t="shared" si="57"/>
        <v/>
      </c>
      <c r="B1739" s="281"/>
      <c r="C1739" s="282"/>
      <c r="D1739" s="282"/>
      <c r="E1739" s="243"/>
      <c r="F1739" s="244"/>
      <c r="G1739" s="243"/>
      <c r="H1739" s="283" t="str">
        <f>IF(ISBLANK(F1739),"",IFERROR(VLOOKUP(A1739,'Np PL4 Stock'!$A:$U,20,FALSE),""))</f>
        <v/>
      </c>
      <c r="J1739" s="283" t="str">
        <f>IF(ISBLANK(F1739),"",VLOOKUP(LEFT(A1739,5),Unit!A:B,2,FALSE))</f>
        <v/>
      </c>
      <c r="K1739" s="243"/>
      <c r="L1739" s="243"/>
      <c r="M1739" s="291" t="str">
        <f t="shared" si="58"/>
        <v/>
      </c>
      <c r="N1739" s="292" t="str">
        <f>IF(ISBLANK(D1739),"",IFERROR(IF(VLOOKUP(A1739,'Np PL4 Stock'!A:J,10,FALSE)="Np4",D1739-VLOOKUP(A1739,'Np PL4 Stock'!A:E,5,FALSE),D1739-1-VLOOKUP(A1739,'Np PL4 Stock'!A:E,5,FALSE)),""))</f>
        <v/>
      </c>
      <c r="O1739" s="345"/>
      <c r="P1739" s="290"/>
      <c r="Q1739" s="300"/>
      <c r="R1739" s="336"/>
      <c r="S1739" s="301"/>
      <c r="T1739" s="301"/>
      <c r="U1739" s="336"/>
      <c r="V1739" s="354"/>
      <c r="W1739" s="355"/>
      <c r="X1739" s="349"/>
      <c r="Y1739" s="313" t="str">
        <f>IF(ISBLANK(X1739),"",IFERROR(IF(VLOOKUP(A1739,'Np PL4 Stock'!A:J,10,FALSE)="Np4",X1739-VLOOKUP(A1739,'Np PL4 Stock'!A:E,5,FALSE),X1739-1-VLOOKUP(A1739,'Np PL4 Stock'!A:E,5,FALSE)),""))</f>
        <v/>
      </c>
      <c r="Z1739" s="325"/>
      <c r="AA1739" s="315"/>
      <c r="AB1739" s="316"/>
      <c r="AC1739" s="317" t="str">
        <f>IF(ISBLANK(AB1739),"",IFERROR(IF(VLOOKUP(A1739,'Np PL4 Stock'!A:J,10,FALSE)="Np4",AB1739-VLOOKUP(A1739,'Np PL4 Stock'!A:E,5,FALSE),AB1739-1-VLOOKUP(A1739,'Np PL4 Stock'!A:E,5,FALSE)),""))</f>
        <v/>
      </c>
      <c r="AD1739" s="290"/>
      <c r="AE1739" s="300"/>
      <c r="AF1739" s="323"/>
      <c r="AG1739" s="335"/>
      <c r="AH1739" s="336"/>
      <c r="AI1739" s="335"/>
      <c r="AJ1739" s="326"/>
      <c r="AK1739" s="334"/>
    </row>
    <row r="1740" spans="1:37">
      <c r="A1740" s="280" t="str">
        <f t="shared" si="57"/>
        <v/>
      </c>
      <c r="B1740" s="281"/>
      <c r="C1740" s="282"/>
      <c r="D1740" s="282"/>
      <c r="E1740" s="243"/>
      <c r="F1740" s="244"/>
      <c r="G1740" s="243"/>
      <c r="H1740" s="283" t="str">
        <f>IF(ISBLANK(F1740),"",IFERROR(VLOOKUP(A1740,'Np PL4 Stock'!$A:$U,20,FALSE),""))</f>
        <v/>
      </c>
      <c r="J1740" s="283" t="str">
        <f>IF(ISBLANK(F1740),"",VLOOKUP(LEFT(A1740,5),Unit!A:B,2,FALSE))</f>
        <v/>
      </c>
      <c r="K1740" s="243"/>
      <c r="L1740" s="243"/>
      <c r="M1740" s="291" t="str">
        <f t="shared" si="58"/>
        <v/>
      </c>
      <c r="N1740" s="292" t="str">
        <f>IF(ISBLANK(D1740),"",IFERROR(IF(VLOOKUP(A1740,'Np PL4 Stock'!A:J,10,FALSE)="Np4",D1740-VLOOKUP(A1740,'Np PL4 Stock'!A:E,5,FALSE),D1740-1-VLOOKUP(A1740,'Np PL4 Stock'!A:E,5,FALSE)),""))</f>
        <v/>
      </c>
      <c r="O1740" s="345"/>
      <c r="P1740" s="290"/>
      <c r="Q1740" s="300"/>
      <c r="R1740" s="336"/>
      <c r="S1740" s="301"/>
      <c r="T1740" s="301"/>
      <c r="U1740" s="336"/>
      <c r="V1740" s="354"/>
      <c r="W1740" s="355"/>
      <c r="X1740" s="349"/>
      <c r="Y1740" s="313" t="str">
        <f>IF(ISBLANK(X1740),"",IFERROR(IF(VLOOKUP(A1740,'Np PL4 Stock'!A:J,10,FALSE)="Np4",X1740-VLOOKUP(A1740,'Np PL4 Stock'!A:E,5,FALSE),X1740-1-VLOOKUP(A1740,'Np PL4 Stock'!A:E,5,FALSE)),""))</f>
        <v/>
      </c>
      <c r="Z1740" s="325"/>
      <c r="AA1740" s="315"/>
      <c r="AB1740" s="316"/>
      <c r="AC1740" s="317" t="str">
        <f>IF(ISBLANK(AB1740),"",IFERROR(IF(VLOOKUP(A1740,'Np PL4 Stock'!A:J,10,FALSE)="Np4",AB1740-VLOOKUP(A1740,'Np PL4 Stock'!A:E,5,FALSE),AB1740-1-VLOOKUP(A1740,'Np PL4 Stock'!A:E,5,FALSE)),""))</f>
        <v/>
      </c>
      <c r="AD1740" s="290"/>
      <c r="AE1740" s="300"/>
      <c r="AF1740" s="323"/>
      <c r="AG1740" s="335"/>
      <c r="AH1740" s="336"/>
      <c r="AI1740" s="335"/>
      <c r="AJ1740" s="326"/>
      <c r="AK1740" s="334"/>
    </row>
    <row r="1741" spans="1:37">
      <c r="A1741" s="280" t="str">
        <f t="shared" si="57"/>
        <v/>
      </c>
      <c r="B1741" s="281"/>
      <c r="C1741" s="282"/>
      <c r="D1741" s="282"/>
      <c r="E1741" s="243"/>
      <c r="F1741" s="244"/>
      <c r="G1741" s="243"/>
      <c r="H1741" s="283" t="str">
        <f>IF(ISBLANK(F1741),"",IFERROR(VLOOKUP(A1741,'Np PL4 Stock'!$A:$U,20,FALSE),""))</f>
        <v/>
      </c>
      <c r="J1741" s="283" t="str">
        <f>IF(ISBLANK(F1741),"",VLOOKUP(LEFT(A1741,5),Unit!A:B,2,FALSE))</f>
        <v/>
      </c>
      <c r="K1741" s="243"/>
      <c r="L1741" s="243"/>
      <c r="M1741" s="291" t="str">
        <f t="shared" si="58"/>
        <v/>
      </c>
      <c r="N1741" s="292" t="str">
        <f>IF(ISBLANK(D1741),"",IFERROR(IF(VLOOKUP(A1741,'Np PL4 Stock'!A:J,10,FALSE)="Np4",D1741-VLOOKUP(A1741,'Np PL4 Stock'!A:E,5,FALSE),D1741-1-VLOOKUP(A1741,'Np PL4 Stock'!A:E,5,FALSE)),""))</f>
        <v/>
      </c>
      <c r="O1741" s="345"/>
      <c r="P1741" s="290"/>
      <c r="Q1741" s="300"/>
      <c r="R1741" s="336"/>
      <c r="S1741" s="301"/>
      <c r="T1741" s="301"/>
      <c r="U1741" s="336"/>
      <c r="V1741" s="354"/>
      <c r="W1741" s="355"/>
      <c r="X1741" s="349"/>
      <c r="Y1741" s="313" t="str">
        <f>IF(ISBLANK(X1741),"",IFERROR(IF(VLOOKUP(A1741,'Np PL4 Stock'!A:J,10,FALSE)="Np4",X1741-VLOOKUP(A1741,'Np PL4 Stock'!A:E,5,FALSE),X1741-1-VLOOKUP(A1741,'Np PL4 Stock'!A:E,5,FALSE)),""))</f>
        <v/>
      </c>
      <c r="Z1741" s="325"/>
      <c r="AA1741" s="315"/>
      <c r="AB1741" s="316"/>
      <c r="AC1741" s="317" t="str">
        <f>IF(ISBLANK(AB1741),"",IFERROR(IF(VLOOKUP(A1741,'Np PL4 Stock'!A:J,10,FALSE)="Np4",AB1741-VLOOKUP(A1741,'Np PL4 Stock'!A:E,5,FALSE),AB1741-1-VLOOKUP(A1741,'Np PL4 Stock'!A:E,5,FALSE)),""))</f>
        <v/>
      </c>
      <c r="AD1741" s="290"/>
      <c r="AE1741" s="300"/>
      <c r="AF1741" s="323"/>
      <c r="AG1741" s="335"/>
      <c r="AH1741" s="336"/>
      <c r="AI1741" s="335"/>
      <c r="AJ1741" s="326"/>
      <c r="AK1741" s="334"/>
    </row>
    <row r="1742" spans="1:37">
      <c r="A1742" s="280" t="str">
        <f t="shared" si="57"/>
        <v/>
      </c>
      <c r="B1742" s="281"/>
      <c r="C1742" s="282"/>
      <c r="D1742" s="282"/>
      <c r="E1742" s="243"/>
      <c r="F1742" s="244"/>
      <c r="G1742" s="243"/>
      <c r="H1742" s="283" t="str">
        <f>IF(ISBLANK(F1742),"",IFERROR(VLOOKUP(A1742,'Np PL4 Stock'!$A:$U,20,FALSE),""))</f>
        <v/>
      </c>
      <c r="J1742" s="283" t="str">
        <f>IF(ISBLANK(F1742),"",VLOOKUP(LEFT(A1742,5),Unit!A:B,2,FALSE))</f>
        <v/>
      </c>
      <c r="K1742" s="243"/>
      <c r="L1742" s="243"/>
      <c r="M1742" s="291" t="str">
        <f t="shared" si="58"/>
        <v/>
      </c>
      <c r="N1742" s="292" t="str">
        <f>IF(ISBLANK(D1742),"",IFERROR(IF(VLOOKUP(A1742,'Np PL4 Stock'!A:J,10,FALSE)="Np4",D1742-VLOOKUP(A1742,'Np PL4 Stock'!A:E,5,FALSE),D1742-1-VLOOKUP(A1742,'Np PL4 Stock'!A:E,5,FALSE)),""))</f>
        <v/>
      </c>
      <c r="O1742" s="345"/>
      <c r="P1742" s="290"/>
      <c r="Q1742" s="300"/>
      <c r="R1742" s="336"/>
      <c r="S1742" s="301"/>
      <c r="T1742" s="301"/>
      <c r="U1742" s="336"/>
      <c r="V1742" s="354"/>
      <c r="W1742" s="355"/>
      <c r="X1742" s="349"/>
      <c r="Y1742" s="313" t="str">
        <f>IF(ISBLANK(X1742),"",IFERROR(IF(VLOOKUP(A1742,'Np PL4 Stock'!A:J,10,FALSE)="Np4",X1742-VLOOKUP(A1742,'Np PL4 Stock'!A:E,5,FALSE),X1742-1-VLOOKUP(A1742,'Np PL4 Stock'!A:E,5,FALSE)),""))</f>
        <v/>
      </c>
      <c r="Z1742" s="325"/>
      <c r="AA1742" s="315"/>
      <c r="AB1742" s="316"/>
      <c r="AC1742" s="317" t="str">
        <f>IF(ISBLANK(AB1742),"",IFERROR(IF(VLOOKUP(A1742,'Np PL4 Stock'!A:J,10,FALSE)="Np4",AB1742-VLOOKUP(A1742,'Np PL4 Stock'!A:E,5,FALSE),AB1742-1-VLOOKUP(A1742,'Np PL4 Stock'!A:E,5,FALSE)),""))</f>
        <v/>
      </c>
      <c r="AD1742" s="290"/>
      <c r="AE1742" s="300"/>
      <c r="AF1742" s="323"/>
      <c r="AG1742" s="335"/>
      <c r="AH1742" s="336"/>
      <c r="AI1742" s="335"/>
      <c r="AJ1742" s="326"/>
      <c r="AK1742" s="334"/>
    </row>
    <row r="1743" spans="1:37">
      <c r="A1743" s="280" t="str">
        <f t="shared" si="57"/>
        <v/>
      </c>
      <c r="B1743" s="281"/>
      <c r="C1743" s="282"/>
      <c r="D1743" s="282"/>
      <c r="E1743" s="243"/>
      <c r="F1743" s="244"/>
      <c r="G1743" s="243"/>
      <c r="H1743" s="283" t="str">
        <f>IF(ISBLANK(F1743),"",IFERROR(VLOOKUP(A1743,'Np PL4 Stock'!$A:$U,20,FALSE),""))</f>
        <v/>
      </c>
      <c r="J1743" s="283" t="str">
        <f>IF(ISBLANK(F1743),"",VLOOKUP(LEFT(A1743,5),Unit!A:B,2,FALSE))</f>
        <v/>
      </c>
      <c r="K1743" s="243"/>
      <c r="L1743" s="243"/>
      <c r="M1743" s="291" t="str">
        <f t="shared" si="58"/>
        <v/>
      </c>
      <c r="N1743" s="292" t="str">
        <f>IF(ISBLANK(D1743),"",IFERROR(IF(VLOOKUP(A1743,'Np PL4 Stock'!A:J,10,FALSE)="Np4",D1743-VLOOKUP(A1743,'Np PL4 Stock'!A:E,5,FALSE),D1743-1-VLOOKUP(A1743,'Np PL4 Stock'!A:E,5,FALSE)),""))</f>
        <v/>
      </c>
      <c r="O1743" s="345"/>
      <c r="P1743" s="290"/>
      <c r="Q1743" s="300"/>
      <c r="R1743" s="336"/>
      <c r="S1743" s="301"/>
      <c r="T1743" s="301"/>
      <c r="U1743" s="336"/>
      <c r="V1743" s="354"/>
      <c r="W1743" s="355"/>
      <c r="X1743" s="349"/>
      <c r="Y1743" s="313" t="str">
        <f>IF(ISBLANK(X1743),"",IFERROR(IF(VLOOKUP(A1743,'Np PL4 Stock'!A:J,10,FALSE)="Np4",X1743-VLOOKUP(A1743,'Np PL4 Stock'!A:E,5,FALSE),X1743-1-VLOOKUP(A1743,'Np PL4 Stock'!A:E,5,FALSE)),""))</f>
        <v/>
      </c>
      <c r="Z1743" s="325"/>
      <c r="AA1743" s="315"/>
      <c r="AB1743" s="316"/>
      <c r="AC1743" s="317" t="str">
        <f>IF(ISBLANK(AB1743),"",IFERROR(IF(VLOOKUP(A1743,'Np PL4 Stock'!A:J,10,FALSE)="Np4",AB1743-VLOOKUP(A1743,'Np PL4 Stock'!A:E,5,FALSE),AB1743-1-VLOOKUP(A1743,'Np PL4 Stock'!A:E,5,FALSE)),""))</f>
        <v/>
      </c>
      <c r="AD1743" s="290"/>
      <c r="AE1743" s="300"/>
      <c r="AF1743" s="323"/>
      <c r="AG1743" s="335"/>
      <c r="AH1743" s="336"/>
      <c r="AI1743" s="335"/>
      <c r="AJ1743" s="326"/>
      <c r="AK1743" s="334"/>
    </row>
    <row r="1744" spans="1:37">
      <c r="A1744" s="280" t="str">
        <f t="shared" si="57"/>
        <v/>
      </c>
      <c r="B1744" s="281"/>
      <c r="C1744" s="282"/>
      <c r="D1744" s="282"/>
      <c r="E1744" s="243"/>
      <c r="F1744" s="244"/>
      <c r="G1744" s="243"/>
      <c r="H1744" s="283" t="str">
        <f>IF(ISBLANK(F1744),"",IFERROR(VLOOKUP(A1744,'Np PL4 Stock'!$A:$U,20,FALSE),""))</f>
        <v/>
      </c>
      <c r="J1744" s="283" t="str">
        <f>IF(ISBLANK(F1744),"",VLOOKUP(LEFT(A1744,5),Unit!A:B,2,FALSE))</f>
        <v/>
      </c>
      <c r="K1744" s="243"/>
      <c r="L1744" s="243"/>
      <c r="M1744" s="291" t="str">
        <f t="shared" si="58"/>
        <v/>
      </c>
      <c r="N1744" s="292" t="str">
        <f>IF(ISBLANK(D1744),"",IFERROR(IF(VLOOKUP(A1744,'Np PL4 Stock'!A:J,10,FALSE)="Np4",D1744-VLOOKUP(A1744,'Np PL4 Stock'!A:E,5,FALSE),D1744-1-VLOOKUP(A1744,'Np PL4 Stock'!A:E,5,FALSE)),""))</f>
        <v/>
      </c>
      <c r="O1744" s="345"/>
      <c r="P1744" s="290"/>
      <c r="Q1744" s="300"/>
      <c r="R1744" s="336"/>
      <c r="S1744" s="301"/>
      <c r="T1744" s="301"/>
      <c r="U1744" s="336"/>
      <c r="V1744" s="354"/>
      <c r="W1744" s="355"/>
      <c r="X1744" s="349"/>
      <c r="Y1744" s="313" t="str">
        <f>IF(ISBLANK(X1744),"",IFERROR(IF(VLOOKUP(A1744,'Np PL4 Stock'!A:J,10,FALSE)="Np4",X1744-VLOOKUP(A1744,'Np PL4 Stock'!A:E,5,FALSE),X1744-1-VLOOKUP(A1744,'Np PL4 Stock'!A:E,5,FALSE)),""))</f>
        <v/>
      </c>
      <c r="Z1744" s="325"/>
      <c r="AA1744" s="315"/>
      <c r="AB1744" s="316"/>
      <c r="AC1744" s="317" t="str">
        <f>IF(ISBLANK(AB1744),"",IFERROR(IF(VLOOKUP(A1744,'Np PL4 Stock'!A:J,10,FALSE)="Np4",AB1744-VLOOKUP(A1744,'Np PL4 Stock'!A:E,5,FALSE),AB1744-1-VLOOKUP(A1744,'Np PL4 Stock'!A:E,5,FALSE)),""))</f>
        <v/>
      </c>
      <c r="AD1744" s="290"/>
      <c r="AE1744" s="300"/>
      <c r="AF1744" s="323"/>
      <c r="AG1744" s="335"/>
      <c r="AH1744" s="336"/>
      <c r="AI1744" s="335"/>
      <c r="AJ1744" s="326"/>
      <c r="AK1744" s="334"/>
    </row>
    <row r="1745" spans="1:37">
      <c r="A1745" s="280" t="str">
        <f t="shared" si="57"/>
        <v/>
      </c>
      <c r="B1745" s="281"/>
      <c r="C1745" s="282"/>
      <c r="D1745" s="282"/>
      <c r="E1745" s="243"/>
      <c r="F1745" s="244"/>
      <c r="G1745" s="243"/>
      <c r="H1745" s="283" t="str">
        <f>IF(ISBLANK(F1745),"",IFERROR(VLOOKUP(A1745,'Np PL4 Stock'!$A:$U,20,FALSE),""))</f>
        <v/>
      </c>
      <c r="J1745" s="283" t="str">
        <f>IF(ISBLANK(F1745),"",VLOOKUP(LEFT(A1745,5),Unit!A:B,2,FALSE))</f>
        <v/>
      </c>
      <c r="K1745" s="243"/>
      <c r="L1745" s="243"/>
      <c r="M1745" s="291" t="str">
        <f t="shared" si="58"/>
        <v/>
      </c>
      <c r="N1745" s="292" t="str">
        <f>IF(ISBLANK(D1745),"",IFERROR(IF(VLOOKUP(A1745,'Np PL4 Stock'!A:J,10,FALSE)="Np4",D1745-VLOOKUP(A1745,'Np PL4 Stock'!A:E,5,FALSE),D1745-1-VLOOKUP(A1745,'Np PL4 Stock'!A:E,5,FALSE)),""))</f>
        <v/>
      </c>
      <c r="O1745" s="345"/>
      <c r="P1745" s="290"/>
      <c r="Q1745" s="300"/>
      <c r="R1745" s="336"/>
      <c r="S1745" s="301"/>
      <c r="T1745" s="301"/>
      <c r="U1745" s="336"/>
      <c r="V1745" s="354"/>
      <c r="W1745" s="355"/>
      <c r="X1745" s="349"/>
      <c r="Y1745" s="313" t="str">
        <f>IF(ISBLANK(X1745),"",IFERROR(IF(VLOOKUP(A1745,'Np PL4 Stock'!A:J,10,FALSE)="Np4",X1745-VLOOKUP(A1745,'Np PL4 Stock'!A:E,5,FALSE),X1745-1-VLOOKUP(A1745,'Np PL4 Stock'!A:E,5,FALSE)),""))</f>
        <v/>
      </c>
      <c r="Z1745" s="325"/>
      <c r="AA1745" s="315"/>
      <c r="AB1745" s="316"/>
      <c r="AC1745" s="317" t="str">
        <f>IF(ISBLANK(AB1745),"",IFERROR(IF(VLOOKUP(A1745,'Np PL4 Stock'!A:J,10,FALSE)="Np4",AB1745-VLOOKUP(A1745,'Np PL4 Stock'!A:E,5,FALSE),AB1745-1-VLOOKUP(A1745,'Np PL4 Stock'!A:E,5,FALSE)),""))</f>
        <v/>
      </c>
      <c r="AD1745" s="290"/>
      <c r="AE1745" s="300"/>
      <c r="AF1745" s="323"/>
      <c r="AG1745" s="335"/>
      <c r="AH1745" s="336"/>
      <c r="AI1745" s="335"/>
      <c r="AJ1745" s="326"/>
      <c r="AK1745" s="334"/>
    </row>
    <row r="1746" spans="1:37">
      <c r="A1746" s="280" t="str">
        <f t="shared" si="57"/>
        <v/>
      </c>
      <c r="B1746" s="281"/>
      <c r="C1746" s="282"/>
      <c r="D1746" s="282"/>
      <c r="E1746" s="243"/>
      <c r="F1746" s="244"/>
      <c r="G1746" s="243"/>
      <c r="H1746" s="283" t="str">
        <f>IF(ISBLANK(F1746),"",IFERROR(VLOOKUP(A1746,'Np PL4 Stock'!$A:$U,20,FALSE),""))</f>
        <v/>
      </c>
      <c r="J1746" s="283" t="str">
        <f>IF(ISBLANK(F1746),"",VLOOKUP(LEFT(A1746,5),Unit!A:B,2,FALSE))</f>
        <v/>
      </c>
      <c r="K1746" s="243"/>
      <c r="L1746" s="243"/>
      <c r="M1746" s="291" t="str">
        <f t="shared" si="58"/>
        <v/>
      </c>
      <c r="N1746" s="292" t="str">
        <f>IF(ISBLANK(D1746),"",IFERROR(IF(VLOOKUP(A1746,'Np PL4 Stock'!A:J,10,FALSE)="Np4",D1746-VLOOKUP(A1746,'Np PL4 Stock'!A:E,5,FALSE),D1746-1-VLOOKUP(A1746,'Np PL4 Stock'!A:E,5,FALSE)),""))</f>
        <v/>
      </c>
      <c r="O1746" s="345"/>
      <c r="P1746" s="290"/>
      <c r="Q1746" s="300"/>
      <c r="R1746" s="336"/>
      <c r="S1746" s="301"/>
      <c r="T1746" s="301"/>
      <c r="U1746" s="336"/>
      <c r="V1746" s="354"/>
      <c r="W1746" s="355"/>
      <c r="X1746" s="349"/>
      <c r="Y1746" s="313" t="str">
        <f>IF(ISBLANK(X1746),"",IFERROR(IF(VLOOKUP(A1746,'Np PL4 Stock'!A:J,10,FALSE)="Np4",X1746-VLOOKUP(A1746,'Np PL4 Stock'!A:E,5,FALSE),X1746-1-VLOOKUP(A1746,'Np PL4 Stock'!A:E,5,FALSE)),""))</f>
        <v/>
      </c>
      <c r="Z1746" s="325"/>
      <c r="AA1746" s="315"/>
      <c r="AB1746" s="316"/>
      <c r="AC1746" s="317" t="str">
        <f>IF(ISBLANK(AB1746),"",IFERROR(IF(VLOOKUP(A1746,'Np PL4 Stock'!A:J,10,FALSE)="Np4",AB1746-VLOOKUP(A1746,'Np PL4 Stock'!A:E,5,FALSE),AB1746-1-VLOOKUP(A1746,'Np PL4 Stock'!A:E,5,FALSE)),""))</f>
        <v/>
      </c>
      <c r="AD1746" s="290"/>
      <c r="AE1746" s="300"/>
      <c r="AF1746" s="323"/>
      <c r="AG1746" s="335"/>
      <c r="AH1746" s="336"/>
      <c r="AI1746" s="335"/>
      <c r="AJ1746" s="326"/>
      <c r="AK1746" s="334"/>
    </row>
    <row r="1747" spans="1:37">
      <c r="A1747" s="280" t="str">
        <f t="shared" si="57"/>
        <v/>
      </c>
      <c r="B1747" s="281"/>
      <c r="C1747" s="282"/>
      <c r="D1747" s="282"/>
      <c r="E1747" s="243"/>
      <c r="F1747" s="244"/>
      <c r="G1747" s="243"/>
      <c r="H1747" s="283" t="str">
        <f>IF(ISBLANK(F1747),"",IFERROR(VLOOKUP(A1747,'Np PL4 Stock'!$A:$U,20,FALSE),""))</f>
        <v/>
      </c>
      <c r="J1747" s="283" t="str">
        <f>IF(ISBLANK(F1747),"",VLOOKUP(LEFT(A1747,5),Unit!A:B,2,FALSE))</f>
        <v/>
      </c>
      <c r="K1747" s="243"/>
      <c r="L1747" s="243"/>
      <c r="M1747" s="291" t="str">
        <f t="shared" si="58"/>
        <v/>
      </c>
      <c r="N1747" s="292" t="str">
        <f>IF(ISBLANK(D1747),"",IFERROR(IF(VLOOKUP(A1747,'Np PL4 Stock'!A:J,10,FALSE)="Np4",D1747-VLOOKUP(A1747,'Np PL4 Stock'!A:E,5,FALSE),D1747-1-VLOOKUP(A1747,'Np PL4 Stock'!A:E,5,FALSE)),""))</f>
        <v/>
      </c>
      <c r="O1747" s="345"/>
      <c r="P1747" s="290"/>
      <c r="Q1747" s="300"/>
      <c r="R1747" s="336"/>
      <c r="S1747" s="301"/>
      <c r="T1747" s="301"/>
      <c r="U1747" s="336"/>
      <c r="V1747" s="354"/>
      <c r="W1747" s="355"/>
      <c r="X1747" s="349"/>
      <c r="Y1747" s="313" t="str">
        <f>IF(ISBLANK(X1747),"",IFERROR(IF(VLOOKUP(A1747,'Np PL4 Stock'!A:J,10,FALSE)="Np4",X1747-VLOOKUP(A1747,'Np PL4 Stock'!A:E,5,FALSE),X1747-1-VLOOKUP(A1747,'Np PL4 Stock'!A:E,5,FALSE)),""))</f>
        <v/>
      </c>
      <c r="Z1747" s="325"/>
      <c r="AA1747" s="315"/>
      <c r="AB1747" s="316"/>
      <c r="AC1747" s="317" t="str">
        <f>IF(ISBLANK(AB1747),"",IFERROR(IF(VLOOKUP(A1747,'Np PL4 Stock'!A:J,10,FALSE)="Np4",AB1747-VLOOKUP(A1747,'Np PL4 Stock'!A:E,5,FALSE),AB1747-1-VLOOKUP(A1747,'Np PL4 Stock'!A:E,5,FALSE)),""))</f>
        <v/>
      </c>
      <c r="AD1747" s="290"/>
      <c r="AE1747" s="300"/>
      <c r="AF1747" s="323"/>
      <c r="AG1747" s="335"/>
      <c r="AH1747" s="336"/>
      <c r="AI1747" s="335"/>
      <c r="AJ1747" s="326"/>
      <c r="AK1747" s="334"/>
    </row>
    <row r="1748" spans="1:37">
      <c r="A1748" s="280" t="str">
        <f t="shared" si="57"/>
        <v/>
      </c>
      <c r="B1748" s="281"/>
      <c r="C1748" s="282"/>
      <c r="D1748" s="282"/>
      <c r="E1748" s="243"/>
      <c r="F1748" s="244"/>
      <c r="G1748" s="243"/>
      <c r="H1748" s="283" t="str">
        <f>IF(ISBLANK(F1748),"",IFERROR(VLOOKUP(A1748,'Np PL4 Stock'!$A:$U,20,FALSE),""))</f>
        <v/>
      </c>
      <c r="J1748" s="283" t="str">
        <f>IF(ISBLANK(F1748),"",VLOOKUP(LEFT(A1748,5),Unit!A:B,2,FALSE))</f>
        <v/>
      </c>
      <c r="K1748" s="243"/>
      <c r="L1748" s="243"/>
      <c r="M1748" s="291" t="str">
        <f t="shared" si="58"/>
        <v/>
      </c>
      <c r="N1748" s="292" t="str">
        <f>IF(ISBLANK(D1748),"",IFERROR(IF(VLOOKUP(A1748,'Np PL4 Stock'!A:J,10,FALSE)="Np4",D1748-VLOOKUP(A1748,'Np PL4 Stock'!A:E,5,FALSE),D1748-1-VLOOKUP(A1748,'Np PL4 Stock'!A:E,5,FALSE)),""))</f>
        <v/>
      </c>
      <c r="O1748" s="345"/>
      <c r="P1748" s="290"/>
      <c r="Q1748" s="300"/>
      <c r="R1748" s="336"/>
      <c r="S1748" s="301"/>
      <c r="T1748" s="301"/>
      <c r="U1748" s="336"/>
      <c r="V1748" s="354"/>
      <c r="W1748" s="355"/>
      <c r="X1748" s="349"/>
      <c r="Y1748" s="313" t="str">
        <f>IF(ISBLANK(X1748),"",IFERROR(IF(VLOOKUP(A1748,'Np PL4 Stock'!A:J,10,FALSE)="Np4",X1748-VLOOKUP(A1748,'Np PL4 Stock'!A:E,5,FALSE),X1748-1-VLOOKUP(A1748,'Np PL4 Stock'!A:E,5,FALSE)),""))</f>
        <v/>
      </c>
      <c r="Z1748" s="325"/>
      <c r="AA1748" s="315"/>
      <c r="AB1748" s="316"/>
      <c r="AC1748" s="317" t="str">
        <f>IF(ISBLANK(AB1748),"",IFERROR(IF(VLOOKUP(A1748,'Np PL4 Stock'!A:J,10,FALSE)="Np4",AB1748-VLOOKUP(A1748,'Np PL4 Stock'!A:E,5,FALSE),AB1748-1-VLOOKUP(A1748,'Np PL4 Stock'!A:E,5,FALSE)),""))</f>
        <v/>
      </c>
      <c r="AD1748" s="290"/>
      <c r="AE1748" s="300"/>
      <c r="AF1748" s="323"/>
      <c r="AG1748" s="335"/>
      <c r="AH1748" s="336"/>
      <c r="AI1748" s="335"/>
      <c r="AJ1748" s="326"/>
      <c r="AK1748" s="334"/>
    </row>
    <row r="1749" spans="1:37">
      <c r="A1749" s="280" t="str">
        <f t="shared" si="57"/>
        <v/>
      </c>
      <c r="B1749" s="281"/>
      <c r="C1749" s="282"/>
      <c r="D1749" s="282"/>
      <c r="E1749" s="243"/>
      <c r="F1749" s="244"/>
      <c r="G1749" s="243"/>
      <c r="H1749" s="283" t="str">
        <f>IF(ISBLANK(F1749),"",IFERROR(VLOOKUP(A1749,'Np PL4 Stock'!$A:$U,20,FALSE),""))</f>
        <v/>
      </c>
      <c r="J1749" s="283" t="str">
        <f>IF(ISBLANK(F1749),"",VLOOKUP(LEFT(A1749,5),Unit!A:B,2,FALSE))</f>
        <v/>
      </c>
      <c r="K1749" s="243"/>
      <c r="L1749" s="243"/>
      <c r="M1749" s="291" t="str">
        <f t="shared" si="58"/>
        <v/>
      </c>
      <c r="N1749" s="292" t="str">
        <f>IF(ISBLANK(D1749),"",IFERROR(IF(VLOOKUP(A1749,'Np PL4 Stock'!A:J,10,FALSE)="Np4",D1749-VLOOKUP(A1749,'Np PL4 Stock'!A:E,5,FALSE),D1749-1-VLOOKUP(A1749,'Np PL4 Stock'!A:E,5,FALSE)),""))</f>
        <v/>
      </c>
      <c r="O1749" s="345"/>
      <c r="P1749" s="290"/>
      <c r="Q1749" s="300"/>
      <c r="R1749" s="336"/>
      <c r="S1749" s="301"/>
      <c r="T1749" s="301"/>
      <c r="U1749" s="336"/>
      <c r="V1749" s="354"/>
      <c r="W1749" s="355"/>
      <c r="X1749" s="349"/>
      <c r="Y1749" s="313" t="str">
        <f>IF(ISBLANK(X1749),"",IFERROR(IF(VLOOKUP(A1749,'Np PL4 Stock'!A:J,10,FALSE)="Np4",X1749-VLOOKUP(A1749,'Np PL4 Stock'!A:E,5,FALSE),X1749-1-VLOOKUP(A1749,'Np PL4 Stock'!A:E,5,FALSE)),""))</f>
        <v/>
      </c>
      <c r="Z1749" s="325"/>
      <c r="AA1749" s="315"/>
      <c r="AB1749" s="316"/>
      <c r="AC1749" s="317" t="str">
        <f>IF(ISBLANK(AB1749),"",IFERROR(IF(VLOOKUP(A1749,'Np PL4 Stock'!A:J,10,FALSE)="Np4",AB1749-VLOOKUP(A1749,'Np PL4 Stock'!A:E,5,FALSE),AB1749-1-VLOOKUP(A1749,'Np PL4 Stock'!A:E,5,FALSE)),""))</f>
        <v/>
      </c>
      <c r="AD1749" s="290"/>
      <c r="AE1749" s="300"/>
      <c r="AF1749" s="323"/>
      <c r="AG1749" s="335"/>
      <c r="AH1749" s="336"/>
      <c r="AI1749" s="335"/>
      <c r="AJ1749" s="326"/>
      <c r="AK1749" s="334"/>
    </row>
    <row r="1750" spans="1:37">
      <c r="A1750" s="280" t="str">
        <f t="shared" si="57"/>
        <v/>
      </c>
      <c r="B1750" s="281"/>
      <c r="C1750" s="282"/>
      <c r="D1750" s="282"/>
      <c r="E1750" s="243"/>
      <c r="F1750" s="244"/>
      <c r="G1750" s="243"/>
      <c r="H1750" s="283" t="str">
        <f>IF(ISBLANK(F1750),"",IFERROR(VLOOKUP(A1750,'Np PL4 Stock'!$A:$U,20,FALSE),""))</f>
        <v/>
      </c>
      <c r="J1750" s="283" t="str">
        <f>IF(ISBLANK(F1750),"",VLOOKUP(LEFT(A1750,5),Unit!A:B,2,FALSE))</f>
        <v/>
      </c>
      <c r="K1750" s="243"/>
      <c r="L1750" s="243"/>
      <c r="M1750" s="291" t="str">
        <f t="shared" si="58"/>
        <v/>
      </c>
      <c r="N1750" s="292" t="str">
        <f>IF(ISBLANK(D1750),"",IFERROR(IF(VLOOKUP(A1750,'Np PL4 Stock'!A:J,10,FALSE)="Np4",D1750-VLOOKUP(A1750,'Np PL4 Stock'!A:E,5,FALSE),D1750-1-VLOOKUP(A1750,'Np PL4 Stock'!A:E,5,FALSE)),""))</f>
        <v/>
      </c>
      <c r="O1750" s="345"/>
      <c r="P1750" s="290"/>
      <c r="Q1750" s="300"/>
      <c r="R1750" s="336"/>
      <c r="S1750" s="301"/>
      <c r="T1750" s="301"/>
      <c r="U1750" s="336"/>
      <c r="V1750" s="354"/>
      <c r="W1750" s="355"/>
      <c r="X1750" s="349"/>
      <c r="Y1750" s="313" t="str">
        <f>IF(ISBLANK(X1750),"",IFERROR(IF(VLOOKUP(A1750,'Np PL4 Stock'!A:J,10,FALSE)="Np4",X1750-VLOOKUP(A1750,'Np PL4 Stock'!A:E,5,FALSE),X1750-1-VLOOKUP(A1750,'Np PL4 Stock'!A:E,5,FALSE)),""))</f>
        <v/>
      </c>
      <c r="Z1750" s="325"/>
      <c r="AA1750" s="315"/>
      <c r="AB1750" s="316"/>
      <c r="AC1750" s="317" t="str">
        <f>IF(ISBLANK(AB1750),"",IFERROR(IF(VLOOKUP(A1750,'Np PL4 Stock'!A:J,10,FALSE)="Np4",AB1750-VLOOKUP(A1750,'Np PL4 Stock'!A:E,5,FALSE),AB1750-1-VLOOKUP(A1750,'Np PL4 Stock'!A:E,5,FALSE)),""))</f>
        <v/>
      </c>
      <c r="AD1750" s="290"/>
      <c r="AE1750" s="300"/>
      <c r="AF1750" s="323"/>
      <c r="AG1750" s="335"/>
      <c r="AH1750" s="336"/>
      <c r="AI1750" s="335"/>
      <c r="AJ1750" s="326"/>
      <c r="AK1750" s="334"/>
    </row>
    <row r="1751" spans="1:37">
      <c r="A1751" s="280" t="str">
        <f t="shared" si="57"/>
        <v/>
      </c>
      <c r="B1751" s="281"/>
      <c r="C1751" s="282"/>
      <c r="D1751" s="282"/>
      <c r="E1751" s="243"/>
      <c r="F1751" s="244"/>
      <c r="G1751" s="243"/>
      <c r="H1751" s="283" t="str">
        <f>IF(ISBLANK(F1751),"",IFERROR(VLOOKUP(A1751,'Np PL4 Stock'!$A:$U,20,FALSE),""))</f>
        <v/>
      </c>
      <c r="J1751" s="283" t="str">
        <f>IF(ISBLANK(F1751),"",VLOOKUP(LEFT(A1751,5),Unit!A:B,2,FALSE))</f>
        <v/>
      </c>
      <c r="K1751" s="243"/>
      <c r="L1751" s="243"/>
      <c r="M1751" s="291" t="str">
        <f t="shared" si="58"/>
        <v/>
      </c>
      <c r="N1751" s="292" t="str">
        <f>IF(ISBLANK(D1751),"",IFERROR(IF(VLOOKUP(A1751,'Np PL4 Stock'!A:J,10,FALSE)="Np4",D1751-VLOOKUP(A1751,'Np PL4 Stock'!A:E,5,FALSE),D1751-1-VLOOKUP(A1751,'Np PL4 Stock'!A:E,5,FALSE)),""))</f>
        <v/>
      </c>
      <c r="O1751" s="345"/>
      <c r="P1751" s="290"/>
      <c r="Q1751" s="300"/>
      <c r="R1751" s="336"/>
      <c r="S1751" s="301"/>
      <c r="T1751" s="301"/>
      <c r="U1751" s="336"/>
      <c r="V1751" s="354"/>
      <c r="W1751" s="355"/>
      <c r="X1751" s="349"/>
      <c r="Y1751" s="313" t="str">
        <f>IF(ISBLANK(X1751),"",IFERROR(IF(VLOOKUP(A1751,'Np PL4 Stock'!A:J,10,FALSE)="Np4",X1751-VLOOKUP(A1751,'Np PL4 Stock'!A:E,5,FALSE),X1751-1-VLOOKUP(A1751,'Np PL4 Stock'!A:E,5,FALSE)),""))</f>
        <v/>
      </c>
      <c r="Z1751" s="325"/>
      <c r="AA1751" s="315"/>
      <c r="AB1751" s="316"/>
      <c r="AC1751" s="317" t="str">
        <f>IF(ISBLANK(AB1751),"",IFERROR(IF(VLOOKUP(A1751,'Np PL4 Stock'!A:J,10,FALSE)="Np4",AB1751-VLOOKUP(A1751,'Np PL4 Stock'!A:E,5,FALSE),AB1751-1-VLOOKUP(A1751,'Np PL4 Stock'!A:E,5,FALSE)),""))</f>
        <v/>
      </c>
      <c r="AD1751" s="290"/>
      <c r="AE1751" s="300"/>
      <c r="AF1751" s="323"/>
      <c r="AG1751" s="335"/>
      <c r="AH1751" s="336"/>
      <c r="AI1751" s="335"/>
      <c r="AJ1751" s="326"/>
      <c r="AK1751" s="334"/>
    </row>
    <row r="1752" spans="1:37">
      <c r="A1752" s="280" t="str">
        <f t="shared" si="57"/>
        <v/>
      </c>
      <c r="B1752" s="281"/>
      <c r="C1752" s="282"/>
      <c r="D1752" s="282"/>
      <c r="E1752" s="243"/>
      <c r="F1752" s="244"/>
      <c r="G1752" s="243"/>
      <c r="H1752" s="283" t="str">
        <f>IF(ISBLANK(F1752),"",IFERROR(VLOOKUP(A1752,'Np PL4 Stock'!$A:$U,20,FALSE),""))</f>
        <v/>
      </c>
      <c r="J1752" s="283" t="str">
        <f>IF(ISBLANK(F1752),"",VLOOKUP(LEFT(A1752,5),Unit!A:B,2,FALSE))</f>
        <v/>
      </c>
      <c r="K1752" s="243"/>
      <c r="L1752" s="243"/>
      <c r="M1752" s="291" t="str">
        <f t="shared" si="58"/>
        <v/>
      </c>
      <c r="N1752" s="292" t="str">
        <f>IF(ISBLANK(D1752),"",IFERROR(IF(VLOOKUP(A1752,'Np PL4 Stock'!A:J,10,FALSE)="Np4",D1752-VLOOKUP(A1752,'Np PL4 Stock'!A:E,5,FALSE),D1752-1-VLOOKUP(A1752,'Np PL4 Stock'!A:E,5,FALSE)),""))</f>
        <v/>
      </c>
      <c r="O1752" s="345"/>
      <c r="P1752" s="290"/>
      <c r="Q1752" s="300"/>
      <c r="R1752" s="336"/>
      <c r="S1752" s="301"/>
      <c r="T1752" s="301"/>
      <c r="U1752" s="336"/>
      <c r="V1752" s="354"/>
      <c r="W1752" s="355"/>
      <c r="X1752" s="349"/>
      <c r="Y1752" s="313" t="str">
        <f>IF(ISBLANK(X1752),"",IFERROR(IF(VLOOKUP(A1752,'Np PL4 Stock'!A:J,10,FALSE)="Np4",X1752-VLOOKUP(A1752,'Np PL4 Stock'!A:E,5,FALSE),X1752-1-VLOOKUP(A1752,'Np PL4 Stock'!A:E,5,FALSE)),""))</f>
        <v/>
      </c>
      <c r="Z1752" s="325"/>
      <c r="AA1752" s="315"/>
      <c r="AB1752" s="316"/>
      <c r="AC1752" s="317" t="str">
        <f>IF(ISBLANK(AB1752),"",IFERROR(IF(VLOOKUP(A1752,'Np PL4 Stock'!A:J,10,FALSE)="Np4",AB1752-VLOOKUP(A1752,'Np PL4 Stock'!A:E,5,FALSE),AB1752-1-VLOOKUP(A1752,'Np PL4 Stock'!A:E,5,FALSE)),""))</f>
        <v/>
      </c>
      <c r="AD1752" s="290"/>
      <c r="AE1752" s="300"/>
      <c r="AF1752" s="323"/>
      <c r="AG1752" s="335"/>
      <c r="AH1752" s="336"/>
      <c r="AI1752" s="335"/>
      <c r="AJ1752" s="326"/>
      <c r="AK1752" s="334"/>
    </row>
    <row r="1753" spans="1:37">
      <c r="A1753" s="280" t="str">
        <f t="shared" si="57"/>
        <v/>
      </c>
      <c r="B1753" s="281"/>
      <c r="C1753" s="282"/>
      <c r="D1753" s="282"/>
      <c r="E1753" s="243"/>
      <c r="F1753" s="244"/>
      <c r="G1753" s="243"/>
      <c r="H1753" s="283" t="str">
        <f>IF(ISBLANK(F1753),"",IFERROR(VLOOKUP(A1753,'Np PL4 Stock'!$A:$U,20,FALSE),""))</f>
        <v/>
      </c>
      <c r="J1753" s="283" t="str">
        <f>IF(ISBLANK(F1753),"",VLOOKUP(LEFT(A1753,5),Unit!A:B,2,FALSE))</f>
        <v/>
      </c>
      <c r="K1753" s="243"/>
      <c r="L1753" s="243"/>
      <c r="M1753" s="291" t="str">
        <f t="shared" si="58"/>
        <v/>
      </c>
      <c r="N1753" s="292" t="str">
        <f>IF(ISBLANK(D1753),"",IFERROR(IF(VLOOKUP(A1753,'Np PL4 Stock'!A:J,10,FALSE)="Np4",D1753-VLOOKUP(A1753,'Np PL4 Stock'!A:E,5,FALSE),D1753-1-VLOOKUP(A1753,'Np PL4 Stock'!A:E,5,FALSE)),""))</f>
        <v/>
      </c>
      <c r="O1753" s="345"/>
      <c r="P1753" s="290"/>
      <c r="Q1753" s="300"/>
      <c r="R1753" s="336"/>
      <c r="S1753" s="301"/>
      <c r="T1753" s="301"/>
      <c r="U1753" s="336"/>
      <c r="V1753" s="354"/>
      <c r="W1753" s="355"/>
      <c r="X1753" s="349"/>
      <c r="Y1753" s="313" t="str">
        <f>IF(ISBLANK(X1753),"",IFERROR(IF(VLOOKUP(A1753,'Np PL4 Stock'!A:J,10,FALSE)="Np4",X1753-VLOOKUP(A1753,'Np PL4 Stock'!A:E,5,FALSE),X1753-1-VLOOKUP(A1753,'Np PL4 Stock'!A:E,5,FALSE)),""))</f>
        <v/>
      </c>
      <c r="Z1753" s="325"/>
      <c r="AA1753" s="315"/>
      <c r="AB1753" s="316"/>
      <c r="AC1753" s="317" t="str">
        <f>IF(ISBLANK(AB1753),"",IFERROR(IF(VLOOKUP(A1753,'Np PL4 Stock'!A:J,10,FALSE)="Np4",AB1753-VLOOKUP(A1753,'Np PL4 Stock'!A:E,5,FALSE),AB1753-1-VLOOKUP(A1753,'Np PL4 Stock'!A:E,5,FALSE)),""))</f>
        <v/>
      </c>
      <c r="AD1753" s="290"/>
      <c r="AE1753" s="300"/>
      <c r="AF1753" s="323"/>
      <c r="AG1753" s="335"/>
      <c r="AH1753" s="336"/>
      <c r="AI1753" s="335"/>
      <c r="AJ1753" s="326"/>
      <c r="AK1753" s="334"/>
    </row>
    <row r="1754" spans="1:37">
      <c r="A1754" s="280" t="str">
        <f t="shared" si="57"/>
        <v/>
      </c>
      <c r="B1754" s="281"/>
      <c r="C1754" s="282"/>
      <c r="D1754" s="282"/>
      <c r="E1754" s="243"/>
      <c r="F1754" s="244"/>
      <c r="G1754" s="243"/>
      <c r="H1754" s="283" t="str">
        <f>IF(ISBLANK(F1754),"",IFERROR(VLOOKUP(A1754,'Np PL4 Stock'!$A:$U,20,FALSE),""))</f>
        <v/>
      </c>
      <c r="J1754" s="283" t="str">
        <f>IF(ISBLANK(F1754),"",VLOOKUP(LEFT(A1754,5),Unit!A:B,2,FALSE))</f>
        <v/>
      </c>
      <c r="K1754" s="243"/>
      <c r="L1754" s="243"/>
      <c r="M1754" s="291" t="str">
        <f t="shared" si="58"/>
        <v/>
      </c>
      <c r="N1754" s="292" t="str">
        <f>IF(ISBLANK(D1754),"",IFERROR(IF(VLOOKUP(A1754,'Np PL4 Stock'!A:J,10,FALSE)="Np4",D1754-VLOOKUP(A1754,'Np PL4 Stock'!A:E,5,FALSE),D1754-1-VLOOKUP(A1754,'Np PL4 Stock'!A:E,5,FALSE)),""))</f>
        <v/>
      </c>
      <c r="O1754" s="345"/>
      <c r="P1754" s="290"/>
      <c r="Q1754" s="300"/>
      <c r="R1754" s="336"/>
      <c r="S1754" s="301"/>
      <c r="T1754" s="301"/>
      <c r="U1754" s="336"/>
      <c r="V1754" s="354"/>
      <c r="W1754" s="355"/>
      <c r="X1754" s="349"/>
      <c r="Y1754" s="313" t="str">
        <f>IF(ISBLANK(X1754),"",IFERROR(IF(VLOOKUP(A1754,'Np PL4 Stock'!A:J,10,FALSE)="Np4",X1754-VLOOKUP(A1754,'Np PL4 Stock'!A:E,5,FALSE),X1754-1-VLOOKUP(A1754,'Np PL4 Stock'!A:E,5,FALSE)),""))</f>
        <v/>
      </c>
      <c r="Z1754" s="325"/>
      <c r="AA1754" s="315"/>
      <c r="AB1754" s="316"/>
      <c r="AC1754" s="317" t="str">
        <f>IF(ISBLANK(AB1754),"",IFERROR(IF(VLOOKUP(A1754,'Np PL4 Stock'!A:J,10,FALSE)="Np4",AB1754-VLOOKUP(A1754,'Np PL4 Stock'!A:E,5,FALSE),AB1754-1-VLOOKUP(A1754,'Np PL4 Stock'!A:E,5,FALSE)),""))</f>
        <v/>
      </c>
      <c r="AD1754" s="290"/>
      <c r="AE1754" s="300"/>
      <c r="AF1754" s="323"/>
      <c r="AG1754" s="335"/>
      <c r="AH1754" s="336"/>
      <c r="AI1754" s="335"/>
      <c r="AJ1754" s="326"/>
      <c r="AK1754" s="334"/>
    </row>
    <row r="1755" spans="1:37">
      <c r="A1755" s="280" t="str">
        <f t="shared" si="57"/>
        <v/>
      </c>
      <c r="B1755" s="281"/>
      <c r="C1755" s="282"/>
      <c r="D1755" s="282"/>
      <c r="E1755" s="243"/>
      <c r="F1755" s="244"/>
      <c r="G1755" s="243"/>
      <c r="H1755" s="283" t="str">
        <f>IF(ISBLANK(F1755),"",IFERROR(VLOOKUP(A1755,'Np PL4 Stock'!$A:$U,20,FALSE),""))</f>
        <v/>
      </c>
      <c r="J1755" s="283" t="str">
        <f>IF(ISBLANK(F1755),"",VLOOKUP(LEFT(A1755,5),Unit!A:B,2,FALSE))</f>
        <v/>
      </c>
      <c r="K1755" s="243"/>
      <c r="L1755" s="243"/>
      <c r="M1755" s="291" t="str">
        <f t="shared" si="58"/>
        <v/>
      </c>
      <c r="N1755" s="292" t="str">
        <f>IF(ISBLANK(D1755),"",IFERROR(IF(VLOOKUP(A1755,'Np PL4 Stock'!A:J,10,FALSE)="Np4",D1755-VLOOKUP(A1755,'Np PL4 Stock'!A:E,5,FALSE),D1755-1-VLOOKUP(A1755,'Np PL4 Stock'!A:E,5,FALSE)),""))</f>
        <v/>
      </c>
      <c r="O1755" s="345"/>
      <c r="P1755" s="290"/>
      <c r="Q1755" s="300"/>
      <c r="R1755" s="336"/>
      <c r="S1755" s="301"/>
      <c r="T1755" s="301"/>
      <c r="U1755" s="336"/>
      <c r="V1755" s="354"/>
      <c r="W1755" s="355"/>
      <c r="X1755" s="349"/>
      <c r="Y1755" s="313" t="str">
        <f>IF(ISBLANK(X1755),"",IFERROR(IF(VLOOKUP(A1755,'Np PL4 Stock'!A:J,10,FALSE)="Np4",X1755-VLOOKUP(A1755,'Np PL4 Stock'!A:E,5,FALSE),X1755-1-VLOOKUP(A1755,'Np PL4 Stock'!A:E,5,FALSE)),""))</f>
        <v/>
      </c>
      <c r="Z1755" s="325"/>
      <c r="AA1755" s="315"/>
      <c r="AB1755" s="316"/>
      <c r="AC1755" s="317" t="str">
        <f>IF(ISBLANK(AB1755),"",IFERROR(IF(VLOOKUP(A1755,'Np PL4 Stock'!A:J,10,FALSE)="Np4",AB1755-VLOOKUP(A1755,'Np PL4 Stock'!A:E,5,FALSE),AB1755-1-VLOOKUP(A1755,'Np PL4 Stock'!A:E,5,FALSE)),""))</f>
        <v/>
      </c>
      <c r="AD1755" s="290"/>
      <c r="AE1755" s="300"/>
      <c r="AF1755" s="323"/>
      <c r="AG1755" s="335"/>
      <c r="AH1755" s="336"/>
      <c r="AI1755" s="335"/>
      <c r="AJ1755" s="326"/>
      <c r="AK1755" s="334"/>
    </row>
    <row r="1756" spans="1:37">
      <c r="A1756" s="280" t="str">
        <f t="shared" si="57"/>
        <v/>
      </c>
      <c r="B1756" s="281"/>
      <c r="C1756" s="282"/>
      <c r="D1756" s="282"/>
      <c r="E1756" s="243"/>
      <c r="F1756" s="244"/>
      <c r="G1756" s="243"/>
      <c r="H1756" s="283" t="str">
        <f>IF(ISBLANK(F1756),"",IFERROR(VLOOKUP(A1756,'Np PL4 Stock'!$A:$U,20,FALSE),""))</f>
        <v/>
      </c>
      <c r="J1756" s="283" t="str">
        <f>IF(ISBLANK(F1756),"",VLOOKUP(LEFT(A1756,5),Unit!A:B,2,FALSE))</f>
        <v/>
      </c>
      <c r="K1756" s="243"/>
      <c r="L1756" s="243"/>
      <c r="M1756" s="291" t="str">
        <f t="shared" si="58"/>
        <v/>
      </c>
      <c r="N1756" s="292" t="str">
        <f>IF(ISBLANK(D1756),"",IFERROR(IF(VLOOKUP(A1756,'Np PL4 Stock'!A:J,10,FALSE)="Np4",D1756-VLOOKUP(A1756,'Np PL4 Stock'!A:E,5,FALSE),D1756-1-VLOOKUP(A1756,'Np PL4 Stock'!A:E,5,FALSE)),""))</f>
        <v/>
      </c>
      <c r="O1756" s="345"/>
      <c r="P1756" s="290"/>
      <c r="Q1756" s="300"/>
      <c r="R1756" s="336"/>
      <c r="S1756" s="301"/>
      <c r="T1756" s="301"/>
      <c r="U1756" s="336"/>
      <c r="V1756" s="354"/>
      <c r="W1756" s="355"/>
      <c r="X1756" s="349"/>
      <c r="Y1756" s="313" t="str">
        <f>IF(ISBLANK(X1756),"",IFERROR(IF(VLOOKUP(A1756,'Np PL4 Stock'!A:J,10,FALSE)="Np4",X1756-VLOOKUP(A1756,'Np PL4 Stock'!A:E,5,FALSE),X1756-1-VLOOKUP(A1756,'Np PL4 Stock'!A:E,5,FALSE)),""))</f>
        <v/>
      </c>
      <c r="Z1756" s="325"/>
      <c r="AA1756" s="315"/>
      <c r="AB1756" s="316"/>
      <c r="AC1756" s="317" t="str">
        <f>IF(ISBLANK(AB1756),"",IFERROR(IF(VLOOKUP(A1756,'Np PL4 Stock'!A:J,10,FALSE)="Np4",AB1756-VLOOKUP(A1756,'Np PL4 Stock'!A:E,5,FALSE),AB1756-1-VLOOKUP(A1756,'Np PL4 Stock'!A:E,5,FALSE)),""))</f>
        <v/>
      </c>
      <c r="AD1756" s="290"/>
      <c r="AE1756" s="300"/>
      <c r="AF1756" s="323"/>
      <c r="AG1756" s="335"/>
      <c r="AH1756" s="336"/>
      <c r="AI1756" s="335"/>
      <c r="AJ1756" s="326"/>
      <c r="AK1756" s="334"/>
    </row>
    <row r="1757" spans="1:37">
      <c r="A1757" s="280" t="str">
        <f t="shared" si="57"/>
        <v/>
      </c>
      <c r="B1757" s="281"/>
      <c r="C1757" s="282"/>
      <c r="D1757" s="282"/>
      <c r="E1757" s="243"/>
      <c r="F1757" s="244"/>
      <c r="G1757" s="243"/>
      <c r="H1757" s="283" t="str">
        <f>IF(ISBLANK(F1757),"",IFERROR(VLOOKUP(A1757,'Np PL4 Stock'!$A:$U,20,FALSE),""))</f>
        <v/>
      </c>
      <c r="J1757" s="283" t="str">
        <f>IF(ISBLANK(F1757),"",VLOOKUP(LEFT(A1757,5),Unit!A:B,2,FALSE))</f>
        <v/>
      </c>
      <c r="K1757" s="243"/>
      <c r="L1757" s="243"/>
      <c r="M1757" s="291" t="str">
        <f t="shared" si="58"/>
        <v/>
      </c>
      <c r="N1757" s="292" t="str">
        <f>IF(ISBLANK(D1757),"",IFERROR(IF(VLOOKUP(A1757,'Np PL4 Stock'!A:J,10,FALSE)="Np4",D1757-VLOOKUP(A1757,'Np PL4 Stock'!A:E,5,FALSE),D1757-1-VLOOKUP(A1757,'Np PL4 Stock'!A:E,5,FALSE)),""))</f>
        <v/>
      </c>
      <c r="O1757" s="345"/>
      <c r="P1757" s="290"/>
      <c r="Q1757" s="300"/>
      <c r="R1757" s="336"/>
      <c r="S1757" s="301"/>
      <c r="T1757" s="301"/>
      <c r="U1757" s="336"/>
      <c r="V1757" s="354"/>
      <c r="W1757" s="355"/>
      <c r="X1757" s="349"/>
      <c r="Y1757" s="313" t="str">
        <f>IF(ISBLANK(X1757),"",IFERROR(IF(VLOOKUP(A1757,'Np PL4 Stock'!A:J,10,FALSE)="Np4",X1757-VLOOKUP(A1757,'Np PL4 Stock'!A:E,5,FALSE),X1757-1-VLOOKUP(A1757,'Np PL4 Stock'!A:E,5,FALSE)),""))</f>
        <v/>
      </c>
      <c r="Z1757" s="325"/>
      <c r="AA1757" s="315"/>
      <c r="AB1757" s="316"/>
      <c r="AC1757" s="317" t="str">
        <f>IF(ISBLANK(AB1757),"",IFERROR(IF(VLOOKUP(A1757,'Np PL4 Stock'!A:J,10,FALSE)="Np4",AB1757-VLOOKUP(A1757,'Np PL4 Stock'!A:E,5,FALSE),AB1757-1-VLOOKUP(A1757,'Np PL4 Stock'!A:E,5,FALSE)),""))</f>
        <v/>
      </c>
      <c r="AD1757" s="290"/>
      <c r="AE1757" s="300"/>
      <c r="AF1757" s="323"/>
      <c r="AG1757" s="335"/>
      <c r="AH1757" s="336"/>
      <c r="AI1757" s="335"/>
      <c r="AJ1757" s="326"/>
      <c r="AK1757" s="334"/>
    </row>
    <row r="1758" spans="1:37">
      <c r="A1758" s="280" t="str">
        <f t="shared" si="57"/>
        <v/>
      </c>
      <c r="B1758" s="281"/>
      <c r="C1758" s="282"/>
      <c r="D1758" s="282"/>
      <c r="E1758" s="243"/>
      <c r="F1758" s="244"/>
      <c r="G1758" s="243"/>
      <c r="H1758" s="283" t="str">
        <f>IF(ISBLANK(F1758),"",IFERROR(VLOOKUP(A1758,'Np PL4 Stock'!$A:$U,20,FALSE),""))</f>
        <v/>
      </c>
      <c r="J1758" s="283" t="str">
        <f>IF(ISBLANK(F1758),"",VLOOKUP(LEFT(A1758,5),Unit!A:B,2,FALSE))</f>
        <v/>
      </c>
      <c r="K1758" s="243"/>
      <c r="L1758" s="243"/>
      <c r="M1758" s="291" t="str">
        <f t="shared" si="58"/>
        <v/>
      </c>
      <c r="N1758" s="292" t="str">
        <f>IF(ISBLANK(D1758),"",IFERROR(IF(VLOOKUP(A1758,'Np PL4 Stock'!A:J,10,FALSE)="Np4",D1758-VLOOKUP(A1758,'Np PL4 Stock'!A:E,5,FALSE),D1758-1-VLOOKUP(A1758,'Np PL4 Stock'!A:E,5,FALSE)),""))</f>
        <v/>
      </c>
      <c r="O1758" s="345"/>
      <c r="P1758" s="290"/>
      <c r="Q1758" s="300"/>
      <c r="R1758" s="336"/>
      <c r="S1758" s="301"/>
      <c r="T1758" s="301"/>
      <c r="U1758" s="336"/>
      <c r="V1758" s="354"/>
      <c r="W1758" s="355"/>
      <c r="X1758" s="349"/>
      <c r="Y1758" s="313" t="str">
        <f>IF(ISBLANK(X1758),"",IFERROR(IF(VLOOKUP(A1758,'Np PL4 Stock'!A:J,10,FALSE)="Np4",X1758-VLOOKUP(A1758,'Np PL4 Stock'!A:E,5,FALSE),X1758-1-VLOOKUP(A1758,'Np PL4 Stock'!A:E,5,FALSE)),""))</f>
        <v/>
      </c>
      <c r="Z1758" s="325"/>
      <c r="AA1758" s="315"/>
      <c r="AB1758" s="316"/>
      <c r="AC1758" s="317" t="str">
        <f>IF(ISBLANK(AB1758),"",IFERROR(IF(VLOOKUP(A1758,'Np PL4 Stock'!A:J,10,FALSE)="Np4",AB1758-VLOOKUP(A1758,'Np PL4 Stock'!A:E,5,FALSE),AB1758-1-VLOOKUP(A1758,'Np PL4 Stock'!A:E,5,FALSE)),""))</f>
        <v/>
      </c>
      <c r="AD1758" s="290"/>
      <c r="AE1758" s="300"/>
      <c r="AF1758" s="323"/>
      <c r="AG1758" s="335"/>
      <c r="AH1758" s="336"/>
      <c r="AI1758" s="335"/>
      <c r="AJ1758" s="326"/>
      <c r="AK1758" s="334"/>
    </row>
    <row r="1759" spans="1:37">
      <c r="A1759" s="280" t="str">
        <f t="shared" si="57"/>
        <v/>
      </c>
      <c r="B1759" s="281"/>
      <c r="C1759" s="282"/>
      <c r="D1759" s="282"/>
      <c r="E1759" s="243"/>
      <c r="F1759" s="244"/>
      <c r="G1759" s="243"/>
      <c r="H1759" s="283" t="str">
        <f>IF(ISBLANK(F1759),"",IFERROR(VLOOKUP(A1759,'Np PL4 Stock'!$A:$U,20,FALSE),""))</f>
        <v/>
      </c>
      <c r="J1759" s="283" t="str">
        <f>IF(ISBLANK(F1759),"",VLOOKUP(LEFT(A1759,5),Unit!A:B,2,FALSE))</f>
        <v/>
      </c>
      <c r="K1759" s="243"/>
      <c r="L1759" s="243"/>
      <c r="M1759" s="291" t="str">
        <f t="shared" si="58"/>
        <v/>
      </c>
      <c r="N1759" s="292" t="str">
        <f>IF(ISBLANK(D1759),"",IFERROR(IF(VLOOKUP(A1759,'Np PL4 Stock'!A:J,10,FALSE)="Np4",D1759-VLOOKUP(A1759,'Np PL4 Stock'!A:E,5,FALSE),D1759-1-VLOOKUP(A1759,'Np PL4 Stock'!A:E,5,FALSE)),""))</f>
        <v/>
      </c>
      <c r="O1759" s="345"/>
      <c r="P1759" s="290"/>
      <c r="Q1759" s="300"/>
      <c r="R1759" s="336"/>
      <c r="S1759" s="301"/>
      <c r="T1759" s="301"/>
      <c r="U1759" s="336"/>
      <c r="V1759" s="354"/>
      <c r="W1759" s="355"/>
      <c r="X1759" s="349"/>
      <c r="Y1759" s="313" t="str">
        <f>IF(ISBLANK(X1759),"",IFERROR(IF(VLOOKUP(A1759,'Np PL4 Stock'!A:J,10,FALSE)="Np4",X1759-VLOOKUP(A1759,'Np PL4 Stock'!A:E,5,FALSE),X1759-1-VLOOKUP(A1759,'Np PL4 Stock'!A:E,5,FALSE)),""))</f>
        <v/>
      </c>
      <c r="Z1759" s="325"/>
      <c r="AA1759" s="315"/>
      <c r="AB1759" s="316"/>
      <c r="AC1759" s="317" t="str">
        <f>IF(ISBLANK(AB1759),"",IFERROR(IF(VLOOKUP(A1759,'Np PL4 Stock'!A:J,10,FALSE)="Np4",AB1759-VLOOKUP(A1759,'Np PL4 Stock'!A:E,5,FALSE),AB1759-1-VLOOKUP(A1759,'Np PL4 Stock'!A:E,5,FALSE)),""))</f>
        <v/>
      </c>
      <c r="AD1759" s="290"/>
      <c r="AE1759" s="300"/>
      <c r="AF1759" s="323"/>
      <c r="AG1759" s="335"/>
      <c r="AH1759" s="336"/>
      <c r="AI1759" s="335"/>
      <c r="AJ1759" s="326"/>
      <c r="AK1759" s="334"/>
    </row>
    <row r="1760" spans="1:37">
      <c r="A1760" s="280" t="str">
        <f t="shared" si="57"/>
        <v/>
      </c>
      <c r="B1760" s="281"/>
      <c r="C1760" s="282"/>
      <c r="D1760" s="282"/>
      <c r="E1760" s="243"/>
      <c r="F1760" s="244"/>
      <c r="G1760" s="243"/>
      <c r="H1760" s="283" t="str">
        <f>IF(ISBLANK(F1760),"",IFERROR(VLOOKUP(A1760,'Np PL4 Stock'!$A:$U,20,FALSE),""))</f>
        <v/>
      </c>
      <c r="J1760" s="283" t="str">
        <f>IF(ISBLANK(F1760),"",VLOOKUP(LEFT(A1760,5),Unit!A:B,2,FALSE))</f>
        <v/>
      </c>
      <c r="K1760" s="243"/>
      <c r="L1760" s="243"/>
      <c r="M1760" s="291" t="str">
        <f t="shared" si="58"/>
        <v/>
      </c>
      <c r="N1760" s="292" t="str">
        <f>IF(ISBLANK(D1760),"",IFERROR(IF(VLOOKUP(A1760,'Np PL4 Stock'!A:J,10,FALSE)="Np4",D1760-VLOOKUP(A1760,'Np PL4 Stock'!A:E,5,FALSE),D1760-1-VLOOKUP(A1760,'Np PL4 Stock'!A:E,5,FALSE)),""))</f>
        <v/>
      </c>
      <c r="O1760" s="345"/>
      <c r="P1760" s="290"/>
      <c r="Q1760" s="300"/>
      <c r="R1760" s="336"/>
      <c r="S1760" s="301"/>
      <c r="T1760" s="301"/>
      <c r="U1760" s="336"/>
      <c r="V1760" s="354"/>
      <c r="W1760" s="355"/>
      <c r="X1760" s="349"/>
      <c r="Y1760" s="313" t="str">
        <f>IF(ISBLANK(X1760),"",IFERROR(IF(VLOOKUP(A1760,'Np PL4 Stock'!A:J,10,FALSE)="Np4",X1760-VLOOKUP(A1760,'Np PL4 Stock'!A:E,5,FALSE),X1760-1-VLOOKUP(A1760,'Np PL4 Stock'!A:E,5,FALSE)),""))</f>
        <v/>
      </c>
      <c r="Z1760" s="325"/>
      <c r="AA1760" s="315"/>
      <c r="AB1760" s="316"/>
      <c r="AC1760" s="317" t="str">
        <f>IF(ISBLANK(AB1760),"",IFERROR(IF(VLOOKUP(A1760,'Np PL4 Stock'!A:J,10,FALSE)="Np4",AB1760-VLOOKUP(A1760,'Np PL4 Stock'!A:E,5,FALSE),AB1760-1-VLOOKUP(A1760,'Np PL4 Stock'!A:E,5,FALSE)),""))</f>
        <v/>
      </c>
      <c r="AD1760" s="290"/>
      <c r="AE1760" s="300"/>
      <c r="AF1760" s="323"/>
      <c r="AG1760" s="335"/>
      <c r="AH1760" s="336"/>
      <c r="AI1760" s="335"/>
      <c r="AJ1760" s="326"/>
      <c r="AK1760" s="334"/>
    </row>
    <row r="1761" spans="1:37">
      <c r="A1761" s="280" t="str">
        <f t="shared" si="57"/>
        <v/>
      </c>
      <c r="B1761" s="281"/>
      <c r="C1761" s="282"/>
      <c r="D1761" s="282"/>
      <c r="E1761" s="243"/>
      <c r="F1761" s="244"/>
      <c r="G1761" s="243"/>
      <c r="H1761" s="283" t="str">
        <f>IF(ISBLANK(F1761),"",IFERROR(VLOOKUP(A1761,'Np PL4 Stock'!$A:$U,20,FALSE),""))</f>
        <v/>
      </c>
      <c r="J1761" s="283" t="str">
        <f>IF(ISBLANK(F1761),"",VLOOKUP(LEFT(A1761,5),Unit!A:B,2,FALSE))</f>
        <v/>
      </c>
      <c r="K1761" s="243"/>
      <c r="L1761" s="243"/>
      <c r="M1761" s="291" t="str">
        <f t="shared" si="58"/>
        <v/>
      </c>
      <c r="N1761" s="292" t="str">
        <f>IF(ISBLANK(D1761),"",IFERROR(IF(VLOOKUP(A1761,'Np PL4 Stock'!A:J,10,FALSE)="Np4",D1761-VLOOKUP(A1761,'Np PL4 Stock'!A:E,5,FALSE),D1761-1-VLOOKUP(A1761,'Np PL4 Stock'!A:E,5,FALSE)),""))</f>
        <v/>
      </c>
      <c r="O1761" s="345"/>
      <c r="P1761" s="290"/>
      <c r="Q1761" s="300"/>
      <c r="R1761" s="336"/>
      <c r="S1761" s="301"/>
      <c r="T1761" s="301"/>
      <c r="U1761" s="336"/>
      <c r="V1761" s="354"/>
      <c r="W1761" s="355"/>
      <c r="X1761" s="349"/>
      <c r="Y1761" s="313" t="str">
        <f>IF(ISBLANK(X1761),"",IFERROR(IF(VLOOKUP(A1761,'Np PL4 Stock'!A:J,10,FALSE)="Np4",X1761-VLOOKUP(A1761,'Np PL4 Stock'!A:E,5,FALSE),X1761-1-VLOOKUP(A1761,'Np PL4 Stock'!A:E,5,FALSE)),""))</f>
        <v/>
      </c>
      <c r="Z1761" s="325"/>
      <c r="AA1761" s="315"/>
      <c r="AB1761" s="316"/>
      <c r="AC1761" s="317" t="str">
        <f>IF(ISBLANK(AB1761),"",IFERROR(IF(VLOOKUP(A1761,'Np PL4 Stock'!A:J,10,FALSE)="Np4",AB1761-VLOOKUP(A1761,'Np PL4 Stock'!A:E,5,FALSE),AB1761-1-VLOOKUP(A1761,'Np PL4 Stock'!A:E,5,FALSE)),""))</f>
        <v/>
      </c>
      <c r="AD1761" s="290"/>
      <c r="AE1761" s="300"/>
      <c r="AF1761" s="323"/>
      <c r="AG1761" s="335"/>
      <c r="AH1761" s="336"/>
      <c r="AI1761" s="335"/>
      <c r="AJ1761" s="326"/>
      <c r="AK1761" s="334"/>
    </row>
    <row r="1762" spans="1:37">
      <c r="A1762" s="280" t="str">
        <f t="shared" si="57"/>
        <v/>
      </c>
      <c r="B1762" s="281"/>
      <c r="C1762" s="282"/>
      <c r="D1762" s="282"/>
      <c r="E1762" s="243"/>
      <c r="F1762" s="244"/>
      <c r="G1762" s="243"/>
      <c r="H1762" s="283" t="str">
        <f>IF(ISBLANK(F1762),"",IFERROR(VLOOKUP(A1762,'Np PL4 Stock'!$A:$U,20,FALSE),""))</f>
        <v/>
      </c>
      <c r="J1762" s="283" t="str">
        <f>IF(ISBLANK(F1762),"",VLOOKUP(LEFT(A1762,5),Unit!A:B,2,FALSE))</f>
        <v/>
      </c>
      <c r="K1762" s="243"/>
      <c r="L1762" s="243"/>
      <c r="M1762" s="291" t="str">
        <f t="shared" si="58"/>
        <v/>
      </c>
      <c r="N1762" s="292" t="str">
        <f>IF(ISBLANK(D1762),"",IFERROR(IF(VLOOKUP(A1762,'Np PL4 Stock'!A:J,10,FALSE)="Np4",D1762-VLOOKUP(A1762,'Np PL4 Stock'!A:E,5,FALSE),D1762-1-VLOOKUP(A1762,'Np PL4 Stock'!A:E,5,FALSE)),""))</f>
        <v/>
      </c>
      <c r="O1762" s="345"/>
      <c r="P1762" s="290"/>
      <c r="Q1762" s="300"/>
      <c r="R1762" s="336"/>
      <c r="S1762" s="301"/>
      <c r="T1762" s="301"/>
      <c r="U1762" s="336"/>
      <c r="V1762" s="354"/>
      <c r="W1762" s="355"/>
      <c r="X1762" s="349"/>
      <c r="Y1762" s="313" t="str">
        <f>IF(ISBLANK(X1762),"",IFERROR(IF(VLOOKUP(A1762,'Np PL4 Stock'!A:J,10,FALSE)="Np4",X1762-VLOOKUP(A1762,'Np PL4 Stock'!A:E,5,FALSE),X1762-1-VLOOKUP(A1762,'Np PL4 Stock'!A:E,5,FALSE)),""))</f>
        <v/>
      </c>
      <c r="Z1762" s="325"/>
      <c r="AA1762" s="315"/>
      <c r="AB1762" s="316"/>
      <c r="AC1762" s="317" t="str">
        <f>IF(ISBLANK(AB1762),"",IFERROR(IF(VLOOKUP(A1762,'Np PL4 Stock'!A:J,10,FALSE)="Np4",AB1762-VLOOKUP(A1762,'Np PL4 Stock'!A:E,5,FALSE),AB1762-1-VLOOKUP(A1762,'Np PL4 Stock'!A:E,5,FALSE)),""))</f>
        <v/>
      </c>
      <c r="AD1762" s="290"/>
      <c r="AE1762" s="300"/>
      <c r="AF1762" s="323"/>
      <c r="AG1762" s="335"/>
      <c r="AH1762" s="336"/>
      <c r="AI1762" s="335"/>
      <c r="AJ1762" s="326"/>
      <c r="AK1762" s="334"/>
    </row>
    <row r="1763" spans="1:37">
      <c r="A1763" s="280" t="str">
        <f t="shared" si="57"/>
        <v/>
      </c>
      <c r="B1763" s="281"/>
      <c r="C1763" s="282"/>
      <c r="D1763" s="282"/>
      <c r="E1763" s="243"/>
      <c r="F1763" s="244"/>
      <c r="G1763" s="243"/>
      <c r="H1763" s="283" t="str">
        <f>IF(ISBLANK(F1763),"",IFERROR(VLOOKUP(A1763,'Np PL4 Stock'!$A:$U,20,FALSE),""))</f>
        <v/>
      </c>
      <c r="J1763" s="283" t="str">
        <f>IF(ISBLANK(F1763),"",VLOOKUP(LEFT(A1763,5),Unit!A:B,2,FALSE))</f>
        <v/>
      </c>
      <c r="K1763" s="243"/>
      <c r="L1763" s="243"/>
      <c r="M1763" s="291" t="str">
        <f t="shared" si="58"/>
        <v/>
      </c>
      <c r="N1763" s="292" t="str">
        <f>IF(ISBLANK(D1763),"",IFERROR(IF(VLOOKUP(A1763,'Np PL4 Stock'!A:J,10,FALSE)="Np4",D1763-VLOOKUP(A1763,'Np PL4 Stock'!A:E,5,FALSE),D1763-1-VLOOKUP(A1763,'Np PL4 Stock'!A:E,5,FALSE)),""))</f>
        <v/>
      </c>
      <c r="O1763" s="345"/>
      <c r="P1763" s="290"/>
      <c r="Q1763" s="300"/>
      <c r="R1763" s="336"/>
      <c r="S1763" s="301"/>
      <c r="T1763" s="301"/>
      <c r="U1763" s="336"/>
      <c r="V1763" s="354"/>
      <c r="W1763" s="355"/>
      <c r="X1763" s="349"/>
      <c r="Y1763" s="313" t="str">
        <f>IF(ISBLANK(X1763),"",IFERROR(IF(VLOOKUP(A1763,'Np PL4 Stock'!A:J,10,FALSE)="Np4",X1763-VLOOKUP(A1763,'Np PL4 Stock'!A:E,5,FALSE),X1763-1-VLOOKUP(A1763,'Np PL4 Stock'!A:E,5,FALSE)),""))</f>
        <v/>
      </c>
      <c r="Z1763" s="325"/>
      <c r="AA1763" s="315"/>
      <c r="AB1763" s="316"/>
      <c r="AC1763" s="317" t="str">
        <f>IF(ISBLANK(AB1763),"",IFERROR(IF(VLOOKUP(A1763,'Np PL4 Stock'!A:J,10,FALSE)="Np4",AB1763-VLOOKUP(A1763,'Np PL4 Stock'!A:E,5,FALSE),AB1763-1-VLOOKUP(A1763,'Np PL4 Stock'!A:E,5,FALSE)),""))</f>
        <v/>
      </c>
      <c r="AD1763" s="290"/>
      <c r="AE1763" s="300"/>
      <c r="AF1763" s="323"/>
      <c r="AG1763" s="335"/>
      <c r="AH1763" s="336"/>
      <c r="AI1763" s="335"/>
      <c r="AJ1763" s="326"/>
      <c r="AK1763" s="334"/>
    </row>
    <row r="1764" spans="1:37">
      <c r="A1764" s="280" t="str">
        <f t="shared" si="57"/>
        <v/>
      </c>
      <c r="B1764" s="281"/>
      <c r="C1764" s="282"/>
      <c r="D1764" s="282"/>
      <c r="E1764" s="243"/>
      <c r="F1764" s="244"/>
      <c r="G1764" s="243"/>
      <c r="H1764" s="283" t="str">
        <f>IF(ISBLANK(F1764),"",IFERROR(VLOOKUP(A1764,'Np PL4 Stock'!$A:$U,20,FALSE),""))</f>
        <v/>
      </c>
      <c r="J1764" s="283" t="str">
        <f>IF(ISBLANK(F1764),"",VLOOKUP(LEFT(A1764,5),Unit!A:B,2,FALSE))</f>
        <v/>
      </c>
      <c r="K1764" s="243"/>
      <c r="L1764" s="243"/>
      <c r="M1764" s="291" t="str">
        <f t="shared" si="58"/>
        <v/>
      </c>
      <c r="N1764" s="292" t="str">
        <f>IF(ISBLANK(D1764),"",IFERROR(IF(VLOOKUP(A1764,'Np PL4 Stock'!A:J,10,FALSE)="Np4",D1764-VLOOKUP(A1764,'Np PL4 Stock'!A:E,5,FALSE),D1764-1-VLOOKUP(A1764,'Np PL4 Stock'!A:E,5,FALSE)),""))</f>
        <v/>
      </c>
      <c r="O1764" s="345"/>
      <c r="P1764" s="290"/>
      <c r="Q1764" s="300"/>
      <c r="R1764" s="336"/>
      <c r="S1764" s="301"/>
      <c r="T1764" s="301"/>
      <c r="U1764" s="336"/>
      <c r="V1764" s="354"/>
      <c r="W1764" s="355"/>
      <c r="X1764" s="349"/>
      <c r="Y1764" s="313" t="str">
        <f>IF(ISBLANK(X1764),"",IFERROR(IF(VLOOKUP(A1764,'Np PL4 Stock'!A:J,10,FALSE)="Np4",X1764-VLOOKUP(A1764,'Np PL4 Stock'!A:E,5,FALSE),X1764-1-VLOOKUP(A1764,'Np PL4 Stock'!A:E,5,FALSE)),""))</f>
        <v/>
      </c>
      <c r="Z1764" s="325"/>
      <c r="AA1764" s="315"/>
      <c r="AB1764" s="316"/>
      <c r="AC1764" s="317" t="str">
        <f>IF(ISBLANK(AB1764),"",IFERROR(IF(VLOOKUP(A1764,'Np PL4 Stock'!A:J,10,FALSE)="Np4",AB1764-VLOOKUP(A1764,'Np PL4 Stock'!A:E,5,FALSE),AB1764-1-VLOOKUP(A1764,'Np PL4 Stock'!A:E,5,FALSE)),""))</f>
        <v/>
      </c>
      <c r="AD1764" s="290"/>
      <c r="AE1764" s="300"/>
      <c r="AF1764" s="323"/>
      <c r="AG1764" s="335"/>
      <c r="AH1764" s="336"/>
      <c r="AI1764" s="335"/>
      <c r="AJ1764" s="326"/>
      <c r="AK1764" s="334"/>
    </row>
    <row r="1765" spans="1:37">
      <c r="A1765" s="280" t="str">
        <f t="shared" si="57"/>
        <v/>
      </c>
      <c r="B1765" s="281"/>
      <c r="C1765" s="282"/>
      <c r="D1765" s="282"/>
      <c r="E1765" s="243"/>
      <c r="F1765" s="244"/>
      <c r="G1765" s="243"/>
      <c r="H1765" s="283" t="str">
        <f>IF(ISBLANK(F1765),"",IFERROR(VLOOKUP(A1765,'Np PL4 Stock'!$A:$U,20,FALSE),""))</f>
        <v/>
      </c>
      <c r="J1765" s="283" t="str">
        <f>IF(ISBLANK(F1765),"",VLOOKUP(LEFT(A1765,5),Unit!A:B,2,FALSE))</f>
        <v/>
      </c>
      <c r="K1765" s="243"/>
      <c r="L1765" s="243"/>
      <c r="M1765" s="291" t="str">
        <f t="shared" si="58"/>
        <v/>
      </c>
      <c r="N1765" s="292" t="str">
        <f>IF(ISBLANK(D1765),"",IFERROR(IF(VLOOKUP(A1765,'Np PL4 Stock'!A:J,10,FALSE)="Np4",D1765-VLOOKUP(A1765,'Np PL4 Stock'!A:E,5,FALSE),D1765-1-VLOOKUP(A1765,'Np PL4 Stock'!A:E,5,FALSE)),""))</f>
        <v/>
      </c>
      <c r="O1765" s="345"/>
      <c r="P1765" s="290"/>
      <c r="Q1765" s="300"/>
      <c r="R1765" s="336"/>
      <c r="S1765" s="301"/>
      <c r="T1765" s="301"/>
      <c r="U1765" s="336"/>
      <c r="V1765" s="354"/>
      <c r="W1765" s="355"/>
      <c r="X1765" s="349"/>
      <c r="Y1765" s="313" t="str">
        <f>IF(ISBLANK(X1765),"",IFERROR(IF(VLOOKUP(A1765,'Np PL4 Stock'!A:J,10,FALSE)="Np4",X1765-VLOOKUP(A1765,'Np PL4 Stock'!A:E,5,FALSE),X1765-1-VLOOKUP(A1765,'Np PL4 Stock'!A:E,5,FALSE)),""))</f>
        <v/>
      </c>
      <c r="Z1765" s="325"/>
      <c r="AA1765" s="315"/>
      <c r="AB1765" s="316"/>
      <c r="AC1765" s="317" t="str">
        <f>IF(ISBLANK(AB1765),"",IFERROR(IF(VLOOKUP(A1765,'Np PL4 Stock'!A:J,10,FALSE)="Np4",AB1765-VLOOKUP(A1765,'Np PL4 Stock'!A:E,5,FALSE),AB1765-1-VLOOKUP(A1765,'Np PL4 Stock'!A:E,5,FALSE)),""))</f>
        <v/>
      </c>
      <c r="AD1765" s="290"/>
      <c r="AE1765" s="300"/>
      <c r="AF1765" s="323"/>
      <c r="AG1765" s="335"/>
      <c r="AH1765" s="336"/>
      <c r="AI1765" s="335"/>
      <c r="AJ1765" s="326"/>
      <c r="AK1765" s="334"/>
    </row>
    <row r="1766" spans="1:37">
      <c r="A1766" s="280" t="str">
        <f t="shared" si="57"/>
        <v/>
      </c>
      <c r="B1766" s="281"/>
      <c r="C1766" s="282"/>
      <c r="D1766" s="282"/>
      <c r="E1766" s="243"/>
      <c r="F1766" s="244"/>
      <c r="G1766" s="243"/>
      <c r="H1766" s="283" t="str">
        <f>IF(ISBLANK(F1766),"",IFERROR(VLOOKUP(A1766,'Np PL4 Stock'!$A:$U,20,FALSE),""))</f>
        <v/>
      </c>
      <c r="J1766" s="283" t="str">
        <f>IF(ISBLANK(F1766),"",VLOOKUP(LEFT(A1766,5),Unit!A:B,2,FALSE))</f>
        <v/>
      </c>
      <c r="K1766" s="243"/>
      <c r="L1766" s="243"/>
      <c r="M1766" s="291" t="str">
        <f t="shared" si="58"/>
        <v/>
      </c>
      <c r="N1766" s="292" t="str">
        <f>IF(ISBLANK(D1766),"",IFERROR(IF(VLOOKUP(A1766,'Np PL4 Stock'!A:J,10,FALSE)="Np4",D1766-VLOOKUP(A1766,'Np PL4 Stock'!A:E,5,FALSE),D1766-1-VLOOKUP(A1766,'Np PL4 Stock'!A:E,5,FALSE)),""))</f>
        <v/>
      </c>
      <c r="O1766" s="345"/>
      <c r="P1766" s="290"/>
      <c r="Q1766" s="300"/>
      <c r="R1766" s="336"/>
      <c r="S1766" s="301"/>
      <c r="T1766" s="301"/>
      <c r="U1766" s="336"/>
      <c r="V1766" s="354"/>
      <c r="W1766" s="355"/>
      <c r="X1766" s="349"/>
      <c r="Y1766" s="313" t="str">
        <f>IF(ISBLANK(X1766),"",IFERROR(IF(VLOOKUP(A1766,'Np PL4 Stock'!A:J,10,FALSE)="Np4",X1766-VLOOKUP(A1766,'Np PL4 Stock'!A:E,5,FALSE),X1766-1-VLOOKUP(A1766,'Np PL4 Stock'!A:E,5,FALSE)),""))</f>
        <v/>
      </c>
      <c r="Z1766" s="325"/>
      <c r="AA1766" s="315"/>
      <c r="AB1766" s="316"/>
      <c r="AC1766" s="317" t="str">
        <f>IF(ISBLANK(AB1766),"",IFERROR(IF(VLOOKUP(A1766,'Np PL4 Stock'!A:J,10,FALSE)="Np4",AB1766-VLOOKUP(A1766,'Np PL4 Stock'!A:E,5,FALSE),AB1766-1-VLOOKUP(A1766,'Np PL4 Stock'!A:E,5,FALSE)),""))</f>
        <v/>
      </c>
      <c r="AD1766" s="290"/>
      <c r="AE1766" s="300"/>
      <c r="AF1766" s="323"/>
      <c r="AG1766" s="335"/>
      <c r="AH1766" s="336"/>
      <c r="AI1766" s="335"/>
      <c r="AJ1766" s="326"/>
      <c r="AK1766" s="334"/>
    </row>
    <row r="1767" spans="1:37">
      <c r="A1767" s="280" t="str">
        <f t="shared" si="57"/>
        <v/>
      </c>
      <c r="B1767" s="281"/>
      <c r="C1767" s="282"/>
      <c r="D1767" s="282"/>
      <c r="E1767" s="243"/>
      <c r="F1767" s="244"/>
      <c r="G1767" s="243"/>
      <c r="H1767" s="283" t="str">
        <f>IF(ISBLANK(F1767),"",IFERROR(VLOOKUP(A1767,'Np PL4 Stock'!$A:$U,20,FALSE),""))</f>
        <v/>
      </c>
      <c r="J1767" s="283" t="str">
        <f>IF(ISBLANK(F1767),"",VLOOKUP(LEFT(A1767,5),Unit!A:B,2,FALSE))</f>
        <v/>
      </c>
      <c r="K1767" s="243"/>
      <c r="L1767" s="243"/>
      <c r="M1767" s="291" t="str">
        <f t="shared" si="58"/>
        <v/>
      </c>
      <c r="N1767" s="292" t="str">
        <f>IF(ISBLANK(D1767),"",IFERROR(IF(VLOOKUP(A1767,'Np PL4 Stock'!A:J,10,FALSE)="Np4",D1767-VLOOKUP(A1767,'Np PL4 Stock'!A:E,5,FALSE),D1767-1-VLOOKUP(A1767,'Np PL4 Stock'!A:E,5,FALSE)),""))</f>
        <v/>
      </c>
      <c r="O1767" s="345"/>
      <c r="P1767" s="290"/>
      <c r="Q1767" s="300"/>
      <c r="R1767" s="336"/>
      <c r="S1767" s="301"/>
      <c r="T1767" s="301"/>
      <c r="U1767" s="336"/>
      <c r="V1767" s="354"/>
      <c r="W1767" s="355"/>
      <c r="X1767" s="349"/>
      <c r="Y1767" s="313" t="str">
        <f>IF(ISBLANK(X1767),"",IFERROR(IF(VLOOKUP(A1767,'Np PL4 Stock'!A:J,10,FALSE)="Np4",X1767-VLOOKUP(A1767,'Np PL4 Stock'!A:E,5,FALSE),X1767-1-VLOOKUP(A1767,'Np PL4 Stock'!A:E,5,FALSE)),""))</f>
        <v/>
      </c>
      <c r="Z1767" s="325"/>
      <c r="AA1767" s="315"/>
      <c r="AB1767" s="316"/>
      <c r="AC1767" s="317" t="str">
        <f>IF(ISBLANK(AB1767),"",IFERROR(IF(VLOOKUP(A1767,'Np PL4 Stock'!A:J,10,FALSE)="Np4",AB1767-VLOOKUP(A1767,'Np PL4 Stock'!A:E,5,FALSE),AB1767-1-VLOOKUP(A1767,'Np PL4 Stock'!A:E,5,FALSE)),""))</f>
        <v/>
      </c>
      <c r="AD1767" s="290"/>
      <c r="AE1767" s="300"/>
      <c r="AF1767" s="323"/>
      <c r="AG1767" s="335"/>
      <c r="AH1767" s="336"/>
      <c r="AI1767" s="335"/>
      <c r="AJ1767" s="326"/>
      <c r="AK1767" s="334"/>
    </row>
    <row r="1768" spans="1:37">
      <c r="A1768" s="280" t="str">
        <f t="shared" si="57"/>
        <v/>
      </c>
      <c r="B1768" s="281"/>
      <c r="C1768" s="282"/>
      <c r="D1768" s="282"/>
      <c r="E1768" s="243"/>
      <c r="F1768" s="244"/>
      <c r="G1768" s="243"/>
      <c r="H1768" s="283" t="str">
        <f>IF(ISBLANK(F1768),"",IFERROR(VLOOKUP(A1768,'Np PL4 Stock'!$A:$U,20,FALSE),""))</f>
        <v/>
      </c>
      <c r="J1768" s="283" t="str">
        <f>IF(ISBLANK(F1768),"",VLOOKUP(LEFT(A1768,5),Unit!A:B,2,FALSE))</f>
        <v/>
      </c>
      <c r="K1768" s="243"/>
      <c r="L1768" s="243"/>
      <c r="M1768" s="291" t="str">
        <f t="shared" si="58"/>
        <v/>
      </c>
      <c r="N1768" s="292" t="str">
        <f>IF(ISBLANK(D1768),"",IFERROR(IF(VLOOKUP(A1768,'Np PL4 Stock'!A:J,10,FALSE)="Np4",D1768-VLOOKUP(A1768,'Np PL4 Stock'!A:E,5,FALSE),D1768-1-VLOOKUP(A1768,'Np PL4 Stock'!A:E,5,FALSE)),""))</f>
        <v/>
      </c>
      <c r="O1768" s="345"/>
      <c r="P1768" s="290"/>
      <c r="Q1768" s="300"/>
      <c r="R1768" s="336"/>
      <c r="S1768" s="301"/>
      <c r="T1768" s="301"/>
      <c r="U1768" s="336"/>
      <c r="V1768" s="354"/>
      <c r="W1768" s="355"/>
      <c r="X1768" s="349"/>
      <c r="Y1768" s="313" t="str">
        <f>IF(ISBLANK(X1768),"",IFERROR(IF(VLOOKUP(A1768,'Np PL4 Stock'!A:J,10,FALSE)="Np4",X1768-VLOOKUP(A1768,'Np PL4 Stock'!A:E,5,FALSE),X1768-1-VLOOKUP(A1768,'Np PL4 Stock'!A:E,5,FALSE)),""))</f>
        <v/>
      </c>
      <c r="Z1768" s="325"/>
      <c r="AA1768" s="315"/>
      <c r="AB1768" s="316"/>
      <c r="AC1768" s="317" t="str">
        <f>IF(ISBLANK(AB1768),"",IFERROR(IF(VLOOKUP(A1768,'Np PL4 Stock'!A:J,10,FALSE)="Np4",AB1768-VLOOKUP(A1768,'Np PL4 Stock'!A:E,5,FALSE),AB1768-1-VLOOKUP(A1768,'Np PL4 Stock'!A:E,5,FALSE)),""))</f>
        <v/>
      </c>
      <c r="AD1768" s="290"/>
      <c r="AE1768" s="300"/>
      <c r="AF1768" s="323"/>
      <c r="AG1768" s="335"/>
      <c r="AH1768" s="336"/>
      <c r="AI1768" s="335"/>
      <c r="AJ1768" s="326"/>
      <c r="AK1768" s="334"/>
    </row>
    <row r="1769" spans="1:37">
      <c r="A1769" s="280" t="str">
        <f t="shared" si="57"/>
        <v/>
      </c>
      <c r="B1769" s="281"/>
      <c r="C1769" s="282"/>
      <c r="D1769" s="282"/>
      <c r="E1769" s="243"/>
      <c r="F1769" s="244"/>
      <c r="G1769" s="243"/>
      <c r="H1769" s="283" t="str">
        <f>IF(ISBLANK(F1769),"",IFERROR(VLOOKUP(A1769,'Np PL4 Stock'!$A:$U,20,FALSE),""))</f>
        <v/>
      </c>
      <c r="J1769" s="283" t="str">
        <f>IF(ISBLANK(F1769),"",VLOOKUP(LEFT(A1769,5),Unit!A:B,2,FALSE))</f>
        <v/>
      </c>
      <c r="K1769" s="243"/>
      <c r="L1769" s="243"/>
      <c r="M1769" s="291" t="str">
        <f t="shared" si="58"/>
        <v/>
      </c>
      <c r="N1769" s="292" t="str">
        <f>IF(ISBLANK(D1769),"",IFERROR(IF(VLOOKUP(A1769,'Np PL4 Stock'!A:J,10,FALSE)="Np4",D1769-VLOOKUP(A1769,'Np PL4 Stock'!A:E,5,FALSE),D1769-1-VLOOKUP(A1769,'Np PL4 Stock'!A:E,5,FALSE)),""))</f>
        <v/>
      </c>
      <c r="O1769" s="345"/>
      <c r="P1769" s="290"/>
      <c r="Q1769" s="300"/>
      <c r="R1769" s="336"/>
      <c r="S1769" s="301"/>
      <c r="T1769" s="301"/>
      <c r="U1769" s="336"/>
      <c r="V1769" s="354"/>
      <c r="W1769" s="355"/>
      <c r="X1769" s="349"/>
      <c r="Y1769" s="313" t="str">
        <f>IF(ISBLANK(X1769),"",IFERROR(IF(VLOOKUP(A1769,'Np PL4 Stock'!A:J,10,FALSE)="Np4",X1769-VLOOKUP(A1769,'Np PL4 Stock'!A:E,5,FALSE),X1769-1-VLOOKUP(A1769,'Np PL4 Stock'!A:E,5,FALSE)),""))</f>
        <v/>
      </c>
      <c r="Z1769" s="325"/>
      <c r="AA1769" s="315"/>
      <c r="AB1769" s="316"/>
      <c r="AC1769" s="317" t="str">
        <f>IF(ISBLANK(AB1769),"",IFERROR(IF(VLOOKUP(A1769,'Np PL4 Stock'!A:J,10,FALSE)="Np4",AB1769-VLOOKUP(A1769,'Np PL4 Stock'!A:E,5,FALSE),AB1769-1-VLOOKUP(A1769,'Np PL4 Stock'!A:E,5,FALSE)),""))</f>
        <v/>
      </c>
      <c r="AD1769" s="290"/>
      <c r="AE1769" s="300"/>
      <c r="AF1769" s="323"/>
      <c r="AG1769" s="335"/>
      <c r="AH1769" s="336"/>
      <c r="AI1769" s="335"/>
      <c r="AJ1769" s="326"/>
      <c r="AK1769" s="334"/>
    </row>
    <row r="1770" spans="1:37">
      <c r="A1770" s="280" t="str">
        <f t="shared" si="57"/>
        <v/>
      </c>
      <c r="B1770" s="281"/>
      <c r="C1770" s="282"/>
      <c r="D1770" s="282"/>
      <c r="E1770" s="243"/>
      <c r="F1770" s="244"/>
      <c r="G1770" s="243"/>
      <c r="H1770" s="283" t="str">
        <f>IF(ISBLANK(F1770),"",IFERROR(VLOOKUP(A1770,'Np PL4 Stock'!$A:$U,20,FALSE),""))</f>
        <v/>
      </c>
      <c r="J1770" s="283" t="str">
        <f>IF(ISBLANK(F1770),"",VLOOKUP(LEFT(A1770,5),Unit!A:B,2,FALSE))</f>
        <v/>
      </c>
      <c r="K1770" s="243"/>
      <c r="L1770" s="243"/>
      <c r="M1770" s="291" t="str">
        <f t="shared" si="58"/>
        <v/>
      </c>
      <c r="N1770" s="292" t="str">
        <f>IF(ISBLANK(D1770),"",IFERROR(IF(VLOOKUP(A1770,'Np PL4 Stock'!A:J,10,FALSE)="Np4",D1770-VLOOKUP(A1770,'Np PL4 Stock'!A:E,5,FALSE),D1770-1-VLOOKUP(A1770,'Np PL4 Stock'!A:E,5,FALSE)),""))</f>
        <v/>
      </c>
      <c r="O1770" s="345"/>
      <c r="P1770" s="290"/>
      <c r="Q1770" s="300"/>
      <c r="R1770" s="336"/>
      <c r="S1770" s="301"/>
      <c r="T1770" s="301"/>
      <c r="U1770" s="336"/>
      <c r="V1770" s="354"/>
      <c r="W1770" s="355"/>
      <c r="X1770" s="349"/>
      <c r="Y1770" s="313" t="str">
        <f>IF(ISBLANK(X1770),"",IFERROR(IF(VLOOKUP(A1770,'Np PL4 Stock'!A:J,10,FALSE)="Np4",X1770-VLOOKUP(A1770,'Np PL4 Stock'!A:E,5,FALSE),X1770-1-VLOOKUP(A1770,'Np PL4 Stock'!A:E,5,FALSE)),""))</f>
        <v/>
      </c>
      <c r="Z1770" s="325"/>
      <c r="AA1770" s="315"/>
      <c r="AB1770" s="316"/>
      <c r="AC1770" s="317" t="str">
        <f>IF(ISBLANK(AB1770),"",IFERROR(IF(VLOOKUP(A1770,'Np PL4 Stock'!A:J,10,FALSE)="Np4",AB1770-VLOOKUP(A1770,'Np PL4 Stock'!A:E,5,FALSE),AB1770-1-VLOOKUP(A1770,'Np PL4 Stock'!A:E,5,FALSE)),""))</f>
        <v/>
      </c>
      <c r="AD1770" s="290"/>
      <c r="AE1770" s="300"/>
      <c r="AF1770" s="323"/>
      <c r="AG1770" s="335"/>
      <c r="AH1770" s="336"/>
      <c r="AI1770" s="335"/>
      <c r="AJ1770" s="326"/>
      <c r="AK1770" s="334"/>
    </row>
    <row r="1771" spans="1:37">
      <c r="A1771" s="280" t="str">
        <f t="shared" si="57"/>
        <v/>
      </c>
      <c r="B1771" s="281"/>
      <c r="C1771" s="282"/>
      <c r="D1771" s="282"/>
      <c r="E1771" s="243"/>
      <c r="F1771" s="244"/>
      <c r="G1771" s="243"/>
      <c r="H1771" s="283" t="str">
        <f>IF(ISBLANK(F1771),"",IFERROR(VLOOKUP(A1771,'Np PL4 Stock'!$A:$U,20,FALSE),""))</f>
        <v/>
      </c>
      <c r="J1771" s="283" t="str">
        <f>IF(ISBLANK(F1771),"",VLOOKUP(LEFT(A1771,5),Unit!A:B,2,FALSE))</f>
        <v/>
      </c>
      <c r="K1771" s="243"/>
      <c r="L1771" s="243"/>
      <c r="M1771" s="291" t="str">
        <f t="shared" si="58"/>
        <v/>
      </c>
      <c r="N1771" s="292" t="str">
        <f>IF(ISBLANK(D1771),"",IFERROR(IF(VLOOKUP(A1771,'Np PL4 Stock'!A:J,10,FALSE)="Np4",D1771-VLOOKUP(A1771,'Np PL4 Stock'!A:E,5,FALSE),D1771-1-VLOOKUP(A1771,'Np PL4 Stock'!A:E,5,FALSE)),""))</f>
        <v/>
      </c>
      <c r="O1771" s="345"/>
      <c r="P1771" s="290"/>
      <c r="Q1771" s="300"/>
      <c r="R1771" s="336"/>
      <c r="S1771" s="301"/>
      <c r="T1771" s="301"/>
      <c r="U1771" s="336"/>
      <c r="V1771" s="354"/>
      <c r="W1771" s="355"/>
      <c r="X1771" s="349"/>
      <c r="Y1771" s="313" t="str">
        <f>IF(ISBLANK(X1771),"",IFERROR(IF(VLOOKUP(A1771,'Np PL4 Stock'!A:J,10,FALSE)="Np4",X1771-VLOOKUP(A1771,'Np PL4 Stock'!A:E,5,FALSE),X1771-1-VLOOKUP(A1771,'Np PL4 Stock'!A:E,5,FALSE)),""))</f>
        <v/>
      </c>
      <c r="Z1771" s="325"/>
      <c r="AA1771" s="315"/>
      <c r="AB1771" s="316"/>
      <c r="AC1771" s="317" t="str">
        <f>IF(ISBLANK(AB1771),"",IFERROR(IF(VLOOKUP(A1771,'Np PL4 Stock'!A:J,10,FALSE)="Np4",AB1771-VLOOKUP(A1771,'Np PL4 Stock'!A:E,5,FALSE),AB1771-1-VLOOKUP(A1771,'Np PL4 Stock'!A:E,5,FALSE)),""))</f>
        <v/>
      </c>
      <c r="AD1771" s="290"/>
      <c r="AE1771" s="300"/>
      <c r="AF1771" s="323"/>
      <c r="AG1771" s="335"/>
      <c r="AH1771" s="336"/>
      <c r="AI1771" s="335"/>
      <c r="AJ1771" s="326"/>
      <c r="AK1771" s="334"/>
    </row>
    <row r="1772" spans="1:37">
      <c r="A1772" s="280" t="str">
        <f t="shared" si="57"/>
        <v/>
      </c>
      <c r="B1772" s="281"/>
      <c r="C1772" s="282"/>
      <c r="D1772" s="282"/>
      <c r="E1772" s="243"/>
      <c r="F1772" s="244"/>
      <c r="G1772" s="243"/>
      <c r="H1772" s="283" t="str">
        <f>IF(ISBLANK(F1772),"",IFERROR(VLOOKUP(A1772,'Np PL4 Stock'!$A:$U,20,FALSE),""))</f>
        <v/>
      </c>
      <c r="J1772" s="283" t="str">
        <f>IF(ISBLANK(F1772),"",VLOOKUP(LEFT(A1772,5),Unit!A:B,2,FALSE))</f>
        <v/>
      </c>
      <c r="K1772" s="243"/>
      <c r="L1772" s="243"/>
      <c r="M1772" s="291" t="str">
        <f t="shared" si="58"/>
        <v/>
      </c>
      <c r="N1772" s="292" t="str">
        <f>IF(ISBLANK(D1772),"",IFERROR(IF(VLOOKUP(A1772,'Np PL4 Stock'!A:J,10,FALSE)="Np4",D1772-VLOOKUP(A1772,'Np PL4 Stock'!A:E,5,FALSE),D1772-1-VLOOKUP(A1772,'Np PL4 Stock'!A:E,5,FALSE)),""))</f>
        <v/>
      </c>
      <c r="O1772" s="345"/>
      <c r="P1772" s="290"/>
      <c r="Q1772" s="300"/>
      <c r="R1772" s="336"/>
      <c r="S1772" s="301"/>
      <c r="T1772" s="301"/>
      <c r="U1772" s="336"/>
      <c r="V1772" s="354"/>
      <c r="W1772" s="355"/>
      <c r="X1772" s="349"/>
      <c r="Y1772" s="313" t="str">
        <f>IF(ISBLANK(X1772),"",IFERROR(IF(VLOOKUP(A1772,'Np PL4 Stock'!A:J,10,FALSE)="Np4",X1772-VLOOKUP(A1772,'Np PL4 Stock'!A:E,5,FALSE),X1772-1-VLOOKUP(A1772,'Np PL4 Stock'!A:E,5,FALSE)),""))</f>
        <v/>
      </c>
      <c r="Z1772" s="325"/>
      <c r="AA1772" s="315"/>
      <c r="AB1772" s="316"/>
      <c r="AC1772" s="317" t="str">
        <f>IF(ISBLANK(AB1772),"",IFERROR(IF(VLOOKUP(A1772,'Np PL4 Stock'!A:J,10,FALSE)="Np4",AB1772-VLOOKUP(A1772,'Np PL4 Stock'!A:E,5,FALSE),AB1772-1-VLOOKUP(A1772,'Np PL4 Stock'!A:E,5,FALSE)),""))</f>
        <v/>
      </c>
      <c r="AD1772" s="290"/>
      <c r="AE1772" s="300"/>
      <c r="AF1772" s="323"/>
      <c r="AG1772" s="335"/>
      <c r="AH1772" s="336"/>
      <c r="AI1772" s="335"/>
      <c r="AJ1772" s="326"/>
      <c r="AK1772" s="334"/>
    </row>
    <row r="1773" spans="1:37">
      <c r="A1773" s="280" t="str">
        <f t="shared" si="57"/>
        <v/>
      </c>
      <c r="B1773" s="281"/>
      <c r="C1773" s="282"/>
      <c r="D1773" s="282"/>
      <c r="E1773" s="243"/>
      <c r="F1773" s="244"/>
      <c r="G1773" s="243"/>
      <c r="H1773" s="283" t="str">
        <f>IF(ISBLANK(F1773),"",IFERROR(VLOOKUP(A1773,'Np PL4 Stock'!$A:$U,20,FALSE),""))</f>
        <v/>
      </c>
      <c r="J1773" s="283" t="str">
        <f>IF(ISBLANK(F1773),"",VLOOKUP(LEFT(A1773,5),Unit!A:B,2,FALSE))</f>
        <v/>
      </c>
      <c r="K1773" s="243"/>
      <c r="L1773" s="243"/>
      <c r="M1773" s="291" t="str">
        <f t="shared" si="58"/>
        <v/>
      </c>
      <c r="N1773" s="292" t="str">
        <f>IF(ISBLANK(D1773),"",IFERROR(IF(VLOOKUP(A1773,'Np PL4 Stock'!A:J,10,FALSE)="Np4",D1773-VLOOKUP(A1773,'Np PL4 Stock'!A:E,5,FALSE),D1773-1-VLOOKUP(A1773,'Np PL4 Stock'!A:E,5,FALSE)),""))</f>
        <v/>
      </c>
      <c r="O1773" s="345"/>
      <c r="P1773" s="290"/>
      <c r="Q1773" s="300"/>
      <c r="R1773" s="336"/>
      <c r="S1773" s="301"/>
      <c r="T1773" s="301"/>
      <c r="U1773" s="336"/>
      <c r="V1773" s="354"/>
      <c r="W1773" s="355"/>
      <c r="X1773" s="349"/>
      <c r="Y1773" s="313" t="str">
        <f>IF(ISBLANK(X1773),"",IFERROR(IF(VLOOKUP(A1773,'Np PL4 Stock'!A:J,10,FALSE)="Np4",X1773-VLOOKUP(A1773,'Np PL4 Stock'!A:E,5,FALSE),X1773-1-VLOOKUP(A1773,'Np PL4 Stock'!A:E,5,FALSE)),""))</f>
        <v/>
      </c>
      <c r="Z1773" s="325"/>
      <c r="AA1773" s="315"/>
      <c r="AB1773" s="316"/>
      <c r="AC1773" s="317" t="str">
        <f>IF(ISBLANK(AB1773),"",IFERROR(IF(VLOOKUP(A1773,'Np PL4 Stock'!A:J,10,FALSE)="Np4",AB1773-VLOOKUP(A1773,'Np PL4 Stock'!A:E,5,FALSE),AB1773-1-VLOOKUP(A1773,'Np PL4 Stock'!A:E,5,FALSE)),""))</f>
        <v/>
      </c>
      <c r="AD1773" s="290"/>
      <c r="AE1773" s="300"/>
      <c r="AF1773" s="323"/>
      <c r="AG1773" s="335"/>
      <c r="AH1773" s="336"/>
      <c r="AI1773" s="335"/>
      <c r="AJ1773" s="326"/>
      <c r="AK1773" s="334"/>
    </row>
    <row r="1774" spans="1:37">
      <c r="A1774" s="280" t="str">
        <f t="shared" si="57"/>
        <v/>
      </c>
      <c r="B1774" s="281"/>
      <c r="C1774" s="282"/>
      <c r="D1774" s="282"/>
      <c r="E1774" s="243"/>
      <c r="F1774" s="244"/>
      <c r="G1774" s="243"/>
      <c r="H1774" s="283" t="str">
        <f>IF(ISBLANK(F1774),"",IFERROR(VLOOKUP(A1774,'Np PL4 Stock'!$A:$U,20,FALSE),""))</f>
        <v/>
      </c>
      <c r="J1774" s="283" t="str">
        <f>IF(ISBLANK(F1774),"",VLOOKUP(LEFT(A1774,5),Unit!A:B,2,FALSE))</f>
        <v/>
      </c>
      <c r="K1774" s="243"/>
      <c r="L1774" s="243"/>
      <c r="M1774" s="291" t="str">
        <f t="shared" si="58"/>
        <v/>
      </c>
      <c r="N1774" s="292" t="str">
        <f>IF(ISBLANK(D1774),"",IFERROR(IF(VLOOKUP(A1774,'Np PL4 Stock'!A:J,10,FALSE)="Np4",D1774-VLOOKUP(A1774,'Np PL4 Stock'!A:E,5,FALSE),D1774-1-VLOOKUP(A1774,'Np PL4 Stock'!A:E,5,FALSE)),""))</f>
        <v/>
      </c>
      <c r="O1774" s="345"/>
      <c r="P1774" s="290"/>
      <c r="Q1774" s="300"/>
      <c r="R1774" s="336"/>
      <c r="S1774" s="301"/>
      <c r="T1774" s="301"/>
      <c r="U1774" s="336"/>
      <c r="V1774" s="354"/>
      <c r="W1774" s="355"/>
      <c r="X1774" s="349"/>
      <c r="Y1774" s="313" t="str">
        <f>IF(ISBLANK(X1774),"",IFERROR(IF(VLOOKUP(A1774,'Np PL4 Stock'!A:J,10,FALSE)="Np4",X1774-VLOOKUP(A1774,'Np PL4 Stock'!A:E,5,FALSE),X1774-1-VLOOKUP(A1774,'Np PL4 Stock'!A:E,5,FALSE)),""))</f>
        <v/>
      </c>
      <c r="Z1774" s="325"/>
      <c r="AA1774" s="315"/>
      <c r="AB1774" s="316"/>
      <c r="AC1774" s="317" t="str">
        <f>IF(ISBLANK(AB1774),"",IFERROR(IF(VLOOKUP(A1774,'Np PL4 Stock'!A:J,10,FALSE)="Np4",AB1774-VLOOKUP(A1774,'Np PL4 Stock'!A:E,5,FALSE),AB1774-1-VLOOKUP(A1774,'Np PL4 Stock'!A:E,5,FALSE)),""))</f>
        <v/>
      </c>
      <c r="AD1774" s="290"/>
      <c r="AE1774" s="300"/>
      <c r="AF1774" s="323"/>
      <c r="AG1774" s="335"/>
      <c r="AH1774" s="336"/>
      <c r="AI1774" s="335"/>
      <c r="AJ1774" s="326"/>
      <c r="AK1774" s="334"/>
    </row>
    <row r="1775" spans="1:37">
      <c r="A1775" s="280" t="str">
        <f t="shared" si="57"/>
        <v/>
      </c>
      <c r="B1775" s="281"/>
      <c r="C1775" s="282"/>
      <c r="D1775" s="282"/>
      <c r="E1775" s="243"/>
      <c r="F1775" s="244"/>
      <c r="G1775" s="243"/>
      <c r="H1775" s="283" t="str">
        <f>IF(ISBLANK(F1775),"",IFERROR(VLOOKUP(A1775,'Np PL4 Stock'!$A:$U,20,FALSE),""))</f>
        <v/>
      </c>
      <c r="J1775" s="283" t="str">
        <f>IF(ISBLANK(F1775),"",VLOOKUP(LEFT(A1775,5),Unit!A:B,2,FALSE))</f>
        <v/>
      </c>
      <c r="K1775" s="243"/>
      <c r="L1775" s="243"/>
      <c r="M1775" s="291" t="str">
        <f t="shared" si="58"/>
        <v/>
      </c>
      <c r="N1775" s="292" t="str">
        <f>IF(ISBLANK(D1775),"",IFERROR(IF(VLOOKUP(A1775,'Np PL4 Stock'!A:J,10,FALSE)="Np4",D1775-VLOOKUP(A1775,'Np PL4 Stock'!A:E,5,FALSE),D1775-1-VLOOKUP(A1775,'Np PL4 Stock'!A:E,5,FALSE)),""))</f>
        <v/>
      </c>
      <c r="O1775" s="345"/>
      <c r="P1775" s="290"/>
      <c r="Q1775" s="300"/>
      <c r="R1775" s="336"/>
      <c r="S1775" s="301"/>
      <c r="T1775" s="301"/>
      <c r="U1775" s="336"/>
      <c r="V1775" s="354"/>
      <c r="W1775" s="355"/>
      <c r="X1775" s="349"/>
      <c r="Y1775" s="313" t="str">
        <f>IF(ISBLANK(X1775),"",IFERROR(IF(VLOOKUP(A1775,'Np PL4 Stock'!A:J,10,FALSE)="Np4",X1775-VLOOKUP(A1775,'Np PL4 Stock'!A:E,5,FALSE),X1775-1-VLOOKUP(A1775,'Np PL4 Stock'!A:E,5,FALSE)),""))</f>
        <v/>
      </c>
      <c r="Z1775" s="325"/>
      <c r="AA1775" s="315"/>
      <c r="AB1775" s="316"/>
      <c r="AC1775" s="317" t="str">
        <f>IF(ISBLANK(AB1775),"",IFERROR(IF(VLOOKUP(A1775,'Np PL4 Stock'!A:J,10,FALSE)="Np4",AB1775-VLOOKUP(A1775,'Np PL4 Stock'!A:E,5,FALSE),AB1775-1-VLOOKUP(A1775,'Np PL4 Stock'!A:E,5,FALSE)),""))</f>
        <v/>
      </c>
      <c r="AD1775" s="290"/>
      <c r="AE1775" s="300"/>
      <c r="AF1775" s="323"/>
      <c r="AG1775" s="335"/>
      <c r="AH1775" s="336"/>
      <c r="AI1775" s="335"/>
      <c r="AJ1775" s="326"/>
      <c r="AK1775" s="334"/>
    </row>
    <row r="1776" spans="1:37">
      <c r="A1776" s="280" t="str">
        <f t="shared" si="57"/>
        <v/>
      </c>
      <c r="B1776" s="281"/>
      <c r="C1776" s="282"/>
      <c r="D1776" s="282"/>
      <c r="E1776" s="243"/>
      <c r="F1776" s="244"/>
      <c r="G1776" s="243"/>
      <c r="H1776" s="283" t="str">
        <f>IF(ISBLANK(F1776),"",IFERROR(VLOOKUP(A1776,'Np PL4 Stock'!$A:$U,20,FALSE),""))</f>
        <v/>
      </c>
      <c r="J1776" s="283" t="str">
        <f>IF(ISBLANK(F1776),"",VLOOKUP(LEFT(A1776,5),Unit!A:B,2,FALSE))</f>
        <v/>
      </c>
      <c r="K1776" s="243"/>
      <c r="L1776" s="243"/>
      <c r="M1776" s="291" t="str">
        <f t="shared" si="58"/>
        <v/>
      </c>
      <c r="N1776" s="292" t="str">
        <f>IF(ISBLANK(D1776),"",IFERROR(IF(VLOOKUP(A1776,'Np PL4 Stock'!A:J,10,FALSE)="Np4",D1776-VLOOKUP(A1776,'Np PL4 Stock'!A:E,5,FALSE),D1776-1-VLOOKUP(A1776,'Np PL4 Stock'!A:E,5,FALSE)),""))</f>
        <v/>
      </c>
      <c r="O1776" s="345"/>
      <c r="P1776" s="290"/>
      <c r="Q1776" s="300"/>
      <c r="R1776" s="336"/>
      <c r="S1776" s="301"/>
      <c r="T1776" s="301"/>
      <c r="U1776" s="336"/>
      <c r="V1776" s="354"/>
      <c r="W1776" s="355"/>
      <c r="X1776" s="349"/>
      <c r="Y1776" s="313" t="str">
        <f>IF(ISBLANK(X1776),"",IFERROR(IF(VLOOKUP(A1776,'Np PL4 Stock'!A:J,10,FALSE)="Np4",X1776-VLOOKUP(A1776,'Np PL4 Stock'!A:E,5,FALSE),X1776-1-VLOOKUP(A1776,'Np PL4 Stock'!A:E,5,FALSE)),""))</f>
        <v/>
      </c>
      <c r="Z1776" s="325"/>
      <c r="AA1776" s="315"/>
      <c r="AB1776" s="316"/>
      <c r="AC1776" s="317" t="str">
        <f>IF(ISBLANK(AB1776),"",IFERROR(IF(VLOOKUP(A1776,'Np PL4 Stock'!A:J,10,FALSE)="Np4",AB1776-VLOOKUP(A1776,'Np PL4 Stock'!A:E,5,FALSE),AB1776-1-VLOOKUP(A1776,'Np PL4 Stock'!A:E,5,FALSE)),""))</f>
        <v/>
      </c>
      <c r="AD1776" s="290"/>
      <c r="AE1776" s="300"/>
      <c r="AF1776" s="323"/>
      <c r="AG1776" s="335"/>
      <c r="AH1776" s="336"/>
      <c r="AI1776" s="335"/>
      <c r="AJ1776" s="326"/>
      <c r="AK1776" s="334"/>
    </row>
    <row r="1777" spans="1:37">
      <c r="A1777" s="280" t="str">
        <f t="shared" si="57"/>
        <v/>
      </c>
      <c r="B1777" s="281"/>
      <c r="C1777" s="282"/>
      <c r="D1777" s="282"/>
      <c r="E1777" s="243"/>
      <c r="F1777" s="244"/>
      <c r="G1777" s="243"/>
      <c r="H1777" s="283" t="str">
        <f>IF(ISBLANK(F1777),"",IFERROR(VLOOKUP(A1777,'Np PL4 Stock'!$A:$U,20,FALSE),""))</f>
        <v/>
      </c>
      <c r="J1777" s="283" t="str">
        <f>IF(ISBLANK(F1777),"",VLOOKUP(LEFT(A1777,5),Unit!A:B,2,FALSE))</f>
        <v/>
      </c>
      <c r="K1777" s="243"/>
      <c r="L1777" s="243"/>
      <c r="M1777" s="291" t="str">
        <f t="shared" si="58"/>
        <v/>
      </c>
      <c r="N1777" s="292" t="str">
        <f>IF(ISBLANK(D1777),"",IFERROR(IF(VLOOKUP(A1777,'Np PL4 Stock'!A:J,10,FALSE)="Np4",D1777-VLOOKUP(A1777,'Np PL4 Stock'!A:E,5,FALSE),D1777-1-VLOOKUP(A1777,'Np PL4 Stock'!A:E,5,FALSE)),""))</f>
        <v/>
      </c>
      <c r="O1777" s="345"/>
      <c r="P1777" s="290"/>
      <c r="Q1777" s="300"/>
      <c r="R1777" s="336"/>
      <c r="S1777" s="301"/>
      <c r="T1777" s="301"/>
      <c r="U1777" s="336"/>
      <c r="V1777" s="354"/>
      <c r="W1777" s="355"/>
      <c r="X1777" s="349"/>
      <c r="Y1777" s="313" t="str">
        <f>IF(ISBLANK(X1777),"",IFERROR(IF(VLOOKUP(A1777,'Np PL4 Stock'!A:J,10,FALSE)="Np4",X1777-VLOOKUP(A1777,'Np PL4 Stock'!A:E,5,FALSE),X1777-1-VLOOKUP(A1777,'Np PL4 Stock'!A:E,5,FALSE)),""))</f>
        <v/>
      </c>
      <c r="Z1777" s="325"/>
      <c r="AA1777" s="315"/>
      <c r="AB1777" s="316"/>
      <c r="AC1777" s="317" t="str">
        <f>IF(ISBLANK(AB1777),"",IFERROR(IF(VLOOKUP(A1777,'Np PL4 Stock'!A:J,10,FALSE)="Np4",AB1777-VLOOKUP(A1777,'Np PL4 Stock'!A:E,5,FALSE),AB1777-1-VLOOKUP(A1777,'Np PL4 Stock'!A:E,5,FALSE)),""))</f>
        <v/>
      </c>
      <c r="AD1777" s="290"/>
      <c r="AE1777" s="300"/>
      <c r="AF1777" s="323"/>
      <c r="AG1777" s="335"/>
      <c r="AH1777" s="336"/>
      <c r="AI1777" s="335"/>
      <c r="AJ1777" s="326"/>
      <c r="AK1777" s="334"/>
    </row>
    <row r="1778" spans="1:37">
      <c r="A1778" s="280" t="str">
        <f t="shared" si="57"/>
        <v/>
      </c>
      <c r="B1778" s="281"/>
      <c r="C1778" s="282"/>
      <c r="D1778" s="282"/>
      <c r="E1778" s="243"/>
      <c r="F1778" s="244"/>
      <c r="G1778" s="243"/>
      <c r="H1778" s="283" t="str">
        <f>IF(ISBLANK(F1778),"",IFERROR(VLOOKUP(A1778,'Np PL4 Stock'!$A:$U,20,FALSE),""))</f>
        <v/>
      </c>
      <c r="J1778" s="283" t="str">
        <f>IF(ISBLANK(F1778),"",VLOOKUP(LEFT(A1778,5),Unit!A:B,2,FALSE))</f>
        <v/>
      </c>
      <c r="K1778" s="243"/>
      <c r="L1778" s="243"/>
      <c r="M1778" s="291" t="str">
        <f t="shared" si="58"/>
        <v/>
      </c>
      <c r="N1778" s="292" t="str">
        <f>IF(ISBLANK(D1778),"",IFERROR(IF(VLOOKUP(A1778,'Np PL4 Stock'!A:J,10,FALSE)="Np4",D1778-VLOOKUP(A1778,'Np PL4 Stock'!A:E,5,FALSE),D1778-1-VLOOKUP(A1778,'Np PL4 Stock'!A:E,5,FALSE)),""))</f>
        <v/>
      </c>
      <c r="O1778" s="345"/>
      <c r="P1778" s="290"/>
      <c r="Q1778" s="300"/>
      <c r="R1778" s="336"/>
      <c r="S1778" s="301"/>
      <c r="T1778" s="301"/>
      <c r="U1778" s="336"/>
      <c r="V1778" s="354"/>
      <c r="W1778" s="355"/>
      <c r="X1778" s="349"/>
      <c r="Y1778" s="313" t="str">
        <f>IF(ISBLANK(X1778),"",IFERROR(IF(VLOOKUP(A1778,'Np PL4 Stock'!A:J,10,FALSE)="Np4",X1778-VLOOKUP(A1778,'Np PL4 Stock'!A:E,5,FALSE),X1778-1-VLOOKUP(A1778,'Np PL4 Stock'!A:E,5,FALSE)),""))</f>
        <v/>
      </c>
      <c r="Z1778" s="325"/>
      <c r="AA1778" s="315"/>
      <c r="AB1778" s="316"/>
      <c r="AC1778" s="317" t="str">
        <f>IF(ISBLANK(AB1778),"",IFERROR(IF(VLOOKUP(A1778,'Np PL4 Stock'!A:J,10,FALSE)="Np4",AB1778-VLOOKUP(A1778,'Np PL4 Stock'!A:E,5,FALSE),AB1778-1-VLOOKUP(A1778,'Np PL4 Stock'!A:E,5,FALSE)),""))</f>
        <v/>
      </c>
      <c r="AD1778" s="290"/>
      <c r="AE1778" s="300"/>
      <c r="AF1778" s="323"/>
      <c r="AG1778" s="335"/>
      <c r="AH1778" s="336"/>
      <c r="AI1778" s="335"/>
      <c r="AJ1778" s="326"/>
      <c r="AK1778" s="334"/>
    </row>
    <row r="1779" spans="1:37">
      <c r="A1779" s="280" t="str">
        <f t="shared" si="57"/>
        <v/>
      </c>
      <c r="B1779" s="281"/>
      <c r="C1779" s="282"/>
      <c r="D1779" s="282"/>
      <c r="E1779" s="243"/>
      <c r="F1779" s="244"/>
      <c r="G1779" s="243"/>
      <c r="H1779" s="283" t="str">
        <f>IF(ISBLANK(F1779),"",IFERROR(VLOOKUP(A1779,'Np PL4 Stock'!$A:$U,20,FALSE),""))</f>
        <v/>
      </c>
      <c r="J1779" s="283" t="str">
        <f>IF(ISBLANK(F1779),"",VLOOKUP(LEFT(A1779,5),Unit!A:B,2,FALSE))</f>
        <v/>
      </c>
      <c r="K1779" s="243"/>
      <c r="L1779" s="243"/>
      <c r="M1779" s="291" t="str">
        <f t="shared" si="58"/>
        <v/>
      </c>
      <c r="N1779" s="292" t="str">
        <f>IF(ISBLANK(D1779),"",IFERROR(IF(VLOOKUP(A1779,'Np PL4 Stock'!A:J,10,FALSE)="Np4",D1779-VLOOKUP(A1779,'Np PL4 Stock'!A:E,5,FALSE),D1779-1-VLOOKUP(A1779,'Np PL4 Stock'!A:E,5,FALSE)),""))</f>
        <v/>
      </c>
      <c r="O1779" s="345"/>
      <c r="P1779" s="290"/>
      <c r="Q1779" s="300"/>
      <c r="R1779" s="336"/>
      <c r="S1779" s="301"/>
      <c r="T1779" s="301"/>
      <c r="U1779" s="336"/>
      <c r="V1779" s="354"/>
      <c r="W1779" s="355"/>
      <c r="X1779" s="349"/>
      <c r="Y1779" s="313" t="str">
        <f>IF(ISBLANK(X1779),"",IFERROR(IF(VLOOKUP(A1779,'Np PL4 Stock'!A:J,10,FALSE)="Np4",X1779-VLOOKUP(A1779,'Np PL4 Stock'!A:E,5,FALSE),X1779-1-VLOOKUP(A1779,'Np PL4 Stock'!A:E,5,FALSE)),""))</f>
        <v/>
      </c>
      <c r="Z1779" s="325"/>
      <c r="AA1779" s="315"/>
      <c r="AB1779" s="316"/>
      <c r="AC1779" s="317" t="str">
        <f>IF(ISBLANK(AB1779),"",IFERROR(IF(VLOOKUP(A1779,'Np PL4 Stock'!A:J,10,FALSE)="Np4",AB1779-VLOOKUP(A1779,'Np PL4 Stock'!A:E,5,FALSE),AB1779-1-VLOOKUP(A1779,'Np PL4 Stock'!A:E,5,FALSE)),""))</f>
        <v/>
      </c>
      <c r="AD1779" s="290"/>
      <c r="AE1779" s="300"/>
      <c r="AF1779" s="323"/>
      <c r="AG1779" s="335"/>
      <c r="AH1779" s="336"/>
      <c r="AI1779" s="335"/>
      <c r="AJ1779" s="326"/>
      <c r="AK1779" s="334"/>
    </row>
    <row r="1780" spans="1:37">
      <c r="A1780" s="280" t="str">
        <f t="shared" si="57"/>
        <v/>
      </c>
      <c r="B1780" s="281"/>
      <c r="C1780" s="282"/>
      <c r="D1780" s="282"/>
      <c r="E1780" s="243"/>
      <c r="F1780" s="244"/>
      <c r="G1780" s="243"/>
      <c r="H1780" s="283" t="str">
        <f>IF(ISBLANK(F1780),"",IFERROR(VLOOKUP(A1780,'Np PL4 Stock'!$A:$U,20,FALSE),""))</f>
        <v/>
      </c>
      <c r="J1780" s="283" t="str">
        <f>IF(ISBLANK(F1780),"",VLOOKUP(LEFT(A1780,5),Unit!A:B,2,FALSE))</f>
        <v/>
      </c>
      <c r="K1780" s="243"/>
      <c r="L1780" s="243"/>
      <c r="M1780" s="291" t="str">
        <f t="shared" si="58"/>
        <v/>
      </c>
      <c r="N1780" s="292" t="str">
        <f>IF(ISBLANK(D1780),"",IFERROR(IF(VLOOKUP(A1780,'Np PL4 Stock'!A:J,10,FALSE)="Np4",D1780-VLOOKUP(A1780,'Np PL4 Stock'!A:E,5,FALSE),D1780-1-VLOOKUP(A1780,'Np PL4 Stock'!A:E,5,FALSE)),""))</f>
        <v/>
      </c>
      <c r="O1780" s="345"/>
      <c r="P1780" s="290"/>
      <c r="Q1780" s="300"/>
      <c r="R1780" s="336"/>
      <c r="S1780" s="301"/>
      <c r="T1780" s="301"/>
      <c r="U1780" s="336"/>
      <c r="V1780" s="354"/>
      <c r="W1780" s="355"/>
      <c r="X1780" s="349"/>
      <c r="Y1780" s="313" t="str">
        <f>IF(ISBLANK(X1780),"",IFERROR(IF(VLOOKUP(A1780,'Np PL4 Stock'!A:J,10,FALSE)="Np4",X1780-VLOOKUP(A1780,'Np PL4 Stock'!A:E,5,FALSE),X1780-1-VLOOKUP(A1780,'Np PL4 Stock'!A:E,5,FALSE)),""))</f>
        <v/>
      </c>
      <c r="Z1780" s="325"/>
      <c r="AA1780" s="315"/>
      <c r="AB1780" s="316"/>
      <c r="AC1780" s="317" t="str">
        <f>IF(ISBLANK(AB1780),"",IFERROR(IF(VLOOKUP(A1780,'Np PL4 Stock'!A:J,10,FALSE)="Np4",AB1780-VLOOKUP(A1780,'Np PL4 Stock'!A:E,5,FALSE),AB1780-1-VLOOKUP(A1780,'Np PL4 Stock'!A:E,5,FALSE)),""))</f>
        <v/>
      </c>
      <c r="AD1780" s="290"/>
      <c r="AE1780" s="300"/>
      <c r="AF1780" s="323"/>
      <c r="AG1780" s="335"/>
      <c r="AH1780" s="336"/>
      <c r="AI1780" s="335"/>
      <c r="AJ1780" s="326"/>
      <c r="AK1780" s="334"/>
    </row>
    <row r="1781" spans="1:37">
      <c r="A1781" s="280" t="str">
        <f t="shared" si="57"/>
        <v/>
      </c>
      <c r="B1781" s="281"/>
      <c r="C1781" s="282"/>
      <c r="D1781" s="282"/>
      <c r="E1781" s="243"/>
      <c r="F1781" s="244"/>
      <c r="G1781" s="243"/>
      <c r="H1781" s="283" t="str">
        <f>IF(ISBLANK(F1781),"",IFERROR(VLOOKUP(A1781,'Np PL4 Stock'!$A:$U,20,FALSE),""))</f>
        <v/>
      </c>
      <c r="J1781" s="283" t="str">
        <f>IF(ISBLANK(F1781),"",VLOOKUP(LEFT(A1781,5),Unit!A:B,2,FALSE))</f>
        <v/>
      </c>
      <c r="K1781" s="243"/>
      <c r="L1781" s="243"/>
      <c r="M1781" s="291" t="str">
        <f t="shared" si="58"/>
        <v/>
      </c>
      <c r="N1781" s="292" t="str">
        <f>IF(ISBLANK(D1781),"",IFERROR(IF(VLOOKUP(A1781,'Np PL4 Stock'!A:J,10,FALSE)="Np4",D1781-VLOOKUP(A1781,'Np PL4 Stock'!A:E,5,FALSE),D1781-1-VLOOKUP(A1781,'Np PL4 Stock'!A:E,5,FALSE)),""))</f>
        <v/>
      </c>
      <c r="O1781" s="345"/>
      <c r="P1781" s="290"/>
      <c r="Q1781" s="300"/>
      <c r="R1781" s="336"/>
      <c r="S1781" s="301"/>
      <c r="T1781" s="301"/>
      <c r="U1781" s="336"/>
      <c r="V1781" s="354"/>
      <c r="W1781" s="355"/>
      <c r="X1781" s="349"/>
      <c r="Y1781" s="313" t="str">
        <f>IF(ISBLANK(X1781),"",IFERROR(IF(VLOOKUP(A1781,'Np PL4 Stock'!A:J,10,FALSE)="Np4",X1781-VLOOKUP(A1781,'Np PL4 Stock'!A:E,5,FALSE),X1781-1-VLOOKUP(A1781,'Np PL4 Stock'!A:E,5,FALSE)),""))</f>
        <v/>
      </c>
      <c r="Z1781" s="325"/>
      <c r="AA1781" s="315"/>
      <c r="AB1781" s="316"/>
      <c r="AC1781" s="317" t="str">
        <f>IF(ISBLANK(AB1781),"",IFERROR(IF(VLOOKUP(A1781,'Np PL4 Stock'!A:J,10,FALSE)="Np4",AB1781-VLOOKUP(A1781,'Np PL4 Stock'!A:E,5,FALSE),AB1781-1-VLOOKUP(A1781,'Np PL4 Stock'!A:E,5,FALSE)),""))</f>
        <v/>
      </c>
      <c r="AD1781" s="290"/>
      <c r="AE1781" s="300"/>
      <c r="AF1781" s="323"/>
      <c r="AG1781" s="335"/>
      <c r="AH1781" s="336"/>
      <c r="AI1781" s="335"/>
      <c r="AJ1781" s="326"/>
      <c r="AK1781" s="334"/>
    </row>
    <row r="1782" spans="1:37">
      <c r="A1782" s="280" t="str">
        <f t="shared" si="57"/>
        <v/>
      </c>
      <c r="B1782" s="281"/>
      <c r="C1782" s="282"/>
      <c r="D1782" s="282"/>
      <c r="E1782" s="243"/>
      <c r="F1782" s="244"/>
      <c r="G1782" s="243"/>
      <c r="H1782" s="283" t="str">
        <f>IF(ISBLANK(F1782),"",IFERROR(VLOOKUP(A1782,'Np PL4 Stock'!$A:$U,20,FALSE),""))</f>
        <v/>
      </c>
      <c r="J1782" s="283" t="str">
        <f>IF(ISBLANK(F1782),"",VLOOKUP(LEFT(A1782,5),Unit!A:B,2,FALSE))</f>
        <v/>
      </c>
      <c r="K1782" s="243"/>
      <c r="L1782" s="243"/>
      <c r="M1782" s="291" t="str">
        <f t="shared" si="58"/>
        <v/>
      </c>
      <c r="N1782" s="292" t="str">
        <f>IF(ISBLANK(D1782),"",IFERROR(IF(VLOOKUP(A1782,'Np PL4 Stock'!A:J,10,FALSE)="Np4",D1782-VLOOKUP(A1782,'Np PL4 Stock'!A:E,5,FALSE),D1782-1-VLOOKUP(A1782,'Np PL4 Stock'!A:E,5,FALSE)),""))</f>
        <v/>
      </c>
      <c r="O1782" s="345"/>
      <c r="P1782" s="290"/>
      <c r="Q1782" s="300"/>
      <c r="R1782" s="336"/>
      <c r="S1782" s="301"/>
      <c r="T1782" s="301"/>
      <c r="U1782" s="336"/>
      <c r="V1782" s="354"/>
      <c r="W1782" s="355"/>
      <c r="X1782" s="349"/>
      <c r="Y1782" s="313" t="str">
        <f>IF(ISBLANK(X1782),"",IFERROR(IF(VLOOKUP(A1782,'Np PL4 Stock'!A:J,10,FALSE)="Np4",X1782-VLOOKUP(A1782,'Np PL4 Stock'!A:E,5,FALSE),X1782-1-VLOOKUP(A1782,'Np PL4 Stock'!A:E,5,FALSE)),""))</f>
        <v/>
      </c>
      <c r="Z1782" s="325"/>
      <c r="AA1782" s="315"/>
      <c r="AB1782" s="316"/>
      <c r="AC1782" s="317" t="str">
        <f>IF(ISBLANK(AB1782),"",IFERROR(IF(VLOOKUP(A1782,'Np PL4 Stock'!A:J,10,FALSE)="Np4",AB1782-VLOOKUP(A1782,'Np PL4 Stock'!A:E,5,FALSE),AB1782-1-VLOOKUP(A1782,'Np PL4 Stock'!A:E,5,FALSE)),""))</f>
        <v/>
      </c>
      <c r="AD1782" s="290"/>
      <c r="AE1782" s="300"/>
      <c r="AF1782" s="323"/>
      <c r="AG1782" s="335"/>
      <c r="AH1782" s="336"/>
      <c r="AI1782" s="335"/>
      <c r="AJ1782" s="326"/>
      <c r="AK1782" s="334"/>
    </row>
    <row r="1783" spans="1:37">
      <c r="A1783" s="280" t="str">
        <f t="shared" si="57"/>
        <v/>
      </c>
      <c r="B1783" s="281"/>
      <c r="C1783" s="282"/>
      <c r="D1783" s="282"/>
      <c r="E1783" s="243"/>
      <c r="F1783" s="244"/>
      <c r="G1783" s="243"/>
      <c r="H1783" s="283" t="str">
        <f>IF(ISBLANK(F1783),"",IFERROR(VLOOKUP(A1783,'Np PL4 Stock'!$A:$U,20,FALSE),""))</f>
        <v/>
      </c>
      <c r="J1783" s="283" t="str">
        <f>IF(ISBLANK(F1783),"",VLOOKUP(LEFT(A1783,5),Unit!A:B,2,FALSE))</f>
        <v/>
      </c>
      <c r="K1783" s="243"/>
      <c r="L1783" s="243"/>
      <c r="M1783" s="291" t="str">
        <f t="shared" si="58"/>
        <v/>
      </c>
      <c r="N1783" s="292" t="str">
        <f>IF(ISBLANK(D1783),"",IFERROR(IF(VLOOKUP(A1783,'Np PL4 Stock'!A:J,10,FALSE)="Np4",D1783-VLOOKUP(A1783,'Np PL4 Stock'!A:E,5,FALSE),D1783-1-VLOOKUP(A1783,'Np PL4 Stock'!A:E,5,FALSE)),""))</f>
        <v/>
      </c>
      <c r="O1783" s="345"/>
      <c r="P1783" s="290"/>
      <c r="Q1783" s="300"/>
      <c r="R1783" s="336"/>
      <c r="S1783" s="301"/>
      <c r="T1783" s="301"/>
      <c r="U1783" s="336"/>
      <c r="V1783" s="354"/>
      <c r="W1783" s="355"/>
      <c r="X1783" s="349"/>
      <c r="Y1783" s="313" t="str">
        <f>IF(ISBLANK(X1783),"",IFERROR(IF(VLOOKUP(A1783,'Np PL4 Stock'!A:J,10,FALSE)="Np4",X1783-VLOOKUP(A1783,'Np PL4 Stock'!A:E,5,FALSE),X1783-1-VLOOKUP(A1783,'Np PL4 Stock'!A:E,5,FALSE)),""))</f>
        <v/>
      </c>
      <c r="Z1783" s="325"/>
      <c r="AA1783" s="315"/>
      <c r="AB1783" s="316"/>
      <c r="AC1783" s="317" t="str">
        <f>IF(ISBLANK(AB1783),"",IFERROR(IF(VLOOKUP(A1783,'Np PL4 Stock'!A:J,10,FALSE)="Np4",AB1783-VLOOKUP(A1783,'Np PL4 Stock'!A:E,5,FALSE),AB1783-1-VLOOKUP(A1783,'Np PL4 Stock'!A:E,5,FALSE)),""))</f>
        <v/>
      </c>
      <c r="AD1783" s="290"/>
      <c r="AE1783" s="300"/>
      <c r="AF1783" s="323"/>
      <c r="AG1783" s="335"/>
      <c r="AH1783" s="336"/>
      <c r="AI1783" s="335"/>
      <c r="AJ1783" s="326"/>
      <c r="AK1783" s="334"/>
    </row>
    <row r="1784" spans="1:37">
      <c r="A1784" s="280" t="str">
        <f t="shared" si="57"/>
        <v/>
      </c>
      <c r="B1784" s="281"/>
      <c r="C1784" s="282"/>
      <c r="D1784" s="282"/>
      <c r="E1784" s="243"/>
      <c r="F1784" s="244"/>
      <c r="G1784" s="243"/>
      <c r="H1784" s="283" t="str">
        <f>IF(ISBLANK(F1784),"",IFERROR(VLOOKUP(A1784,'Np PL4 Stock'!$A:$U,20,FALSE),""))</f>
        <v/>
      </c>
      <c r="J1784" s="283" t="str">
        <f>IF(ISBLANK(F1784),"",VLOOKUP(LEFT(A1784,5),Unit!A:B,2,FALSE))</f>
        <v/>
      </c>
      <c r="K1784" s="243"/>
      <c r="L1784" s="243"/>
      <c r="M1784" s="291" t="str">
        <f t="shared" si="58"/>
        <v/>
      </c>
      <c r="N1784" s="292" t="str">
        <f>IF(ISBLANK(D1784),"",IFERROR(IF(VLOOKUP(A1784,'Np PL4 Stock'!A:J,10,FALSE)="Np4",D1784-VLOOKUP(A1784,'Np PL4 Stock'!A:E,5,FALSE),D1784-1-VLOOKUP(A1784,'Np PL4 Stock'!A:E,5,FALSE)),""))</f>
        <v/>
      </c>
      <c r="O1784" s="345"/>
      <c r="P1784" s="290"/>
      <c r="Q1784" s="300"/>
      <c r="R1784" s="336"/>
      <c r="S1784" s="301"/>
      <c r="T1784" s="301"/>
      <c r="U1784" s="336"/>
      <c r="V1784" s="354"/>
      <c r="W1784" s="355"/>
      <c r="X1784" s="349"/>
      <c r="Y1784" s="313" t="str">
        <f>IF(ISBLANK(X1784),"",IFERROR(IF(VLOOKUP(A1784,'Np PL4 Stock'!A:J,10,FALSE)="Np4",X1784-VLOOKUP(A1784,'Np PL4 Stock'!A:E,5,FALSE),X1784-1-VLOOKUP(A1784,'Np PL4 Stock'!A:E,5,FALSE)),""))</f>
        <v/>
      </c>
      <c r="Z1784" s="325"/>
      <c r="AA1784" s="315"/>
      <c r="AB1784" s="316"/>
      <c r="AC1784" s="317" t="str">
        <f>IF(ISBLANK(AB1784),"",IFERROR(IF(VLOOKUP(A1784,'Np PL4 Stock'!A:J,10,FALSE)="Np4",AB1784-VLOOKUP(A1784,'Np PL4 Stock'!A:E,5,FALSE),AB1784-1-VLOOKUP(A1784,'Np PL4 Stock'!A:E,5,FALSE)),""))</f>
        <v/>
      </c>
      <c r="AD1784" s="290"/>
      <c r="AE1784" s="300"/>
      <c r="AF1784" s="323"/>
      <c r="AG1784" s="335"/>
      <c r="AH1784" s="336"/>
      <c r="AI1784" s="335"/>
      <c r="AJ1784" s="326"/>
      <c r="AK1784" s="334"/>
    </row>
    <row r="1785" spans="1:37">
      <c r="A1785" s="280" t="str">
        <f t="shared" si="57"/>
        <v/>
      </c>
      <c r="B1785" s="281"/>
      <c r="C1785" s="282"/>
      <c r="D1785" s="282"/>
      <c r="E1785" s="243"/>
      <c r="F1785" s="244"/>
      <c r="G1785" s="243"/>
      <c r="H1785" s="283" t="str">
        <f>IF(ISBLANK(F1785),"",IFERROR(VLOOKUP(A1785,'Np PL4 Stock'!$A:$U,20,FALSE),""))</f>
        <v/>
      </c>
      <c r="J1785" s="283" t="str">
        <f>IF(ISBLANK(F1785),"",VLOOKUP(LEFT(A1785,5),Unit!A:B,2,FALSE))</f>
        <v/>
      </c>
      <c r="K1785" s="243"/>
      <c r="L1785" s="243"/>
      <c r="M1785" s="291" t="str">
        <f t="shared" si="58"/>
        <v/>
      </c>
      <c r="N1785" s="292" t="str">
        <f>IF(ISBLANK(D1785),"",IFERROR(IF(VLOOKUP(A1785,'Np PL4 Stock'!A:J,10,FALSE)="Np4",D1785-VLOOKUP(A1785,'Np PL4 Stock'!A:E,5,FALSE),D1785-1-VLOOKUP(A1785,'Np PL4 Stock'!A:E,5,FALSE)),""))</f>
        <v/>
      </c>
      <c r="O1785" s="345"/>
      <c r="P1785" s="290"/>
      <c r="Q1785" s="300"/>
      <c r="R1785" s="336"/>
      <c r="S1785" s="301"/>
      <c r="T1785" s="301"/>
      <c r="U1785" s="336"/>
      <c r="V1785" s="354"/>
      <c r="W1785" s="355"/>
      <c r="X1785" s="349"/>
      <c r="Y1785" s="313" t="str">
        <f>IF(ISBLANK(X1785),"",IFERROR(IF(VLOOKUP(A1785,'Np PL4 Stock'!A:J,10,FALSE)="Np4",X1785-VLOOKUP(A1785,'Np PL4 Stock'!A:E,5,FALSE),X1785-1-VLOOKUP(A1785,'Np PL4 Stock'!A:E,5,FALSE)),""))</f>
        <v/>
      </c>
      <c r="Z1785" s="325"/>
      <c r="AA1785" s="315"/>
      <c r="AB1785" s="316"/>
      <c r="AC1785" s="317" t="str">
        <f>IF(ISBLANK(AB1785),"",IFERROR(IF(VLOOKUP(A1785,'Np PL4 Stock'!A:J,10,FALSE)="Np4",AB1785-VLOOKUP(A1785,'Np PL4 Stock'!A:E,5,FALSE),AB1785-1-VLOOKUP(A1785,'Np PL4 Stock'!A:E,5,FALSE)),""))</f>
        <v/>
      </c>
      <c r="AD1785" s="290"/>
      <c r="AE1785" s="300"/>
      <c r="AF1785" s="323"/>
      <c r="AG1785" s="335"/>
      <c r="AH1785" s="336"/>
      <c r="AI1785" s="335"/>
      <c r="AJ1785" s="326"/>
      <c r="AK1785" s="334"/>
    </row>
    <row r="1786" spans="1:37">
      <c r="A1786" s="280" t="str">
        <f t="shared" si="57"/>
        <v/>
      </c>
      <c r="B1786" s="281"/>
      <c r="C1786" s="282"/>
      <c r="D1786" s="282"/>
      <c r="E1786" s="243"/>
      <c r="F1786" s="244"/>
      <c r="G1786" s="243"/>
      <c r="H1786" s="283" t="str">
        <f>IF(ISBLANK(F1786),"",IFERROR(VLOOKUP(A1786,'Np PL4 Stock'!$A:$U,20,FALSE),""))</f>
        <v/>
      </c>
      <c r="J1786" s="283" t="str">
        <f>IF(ISBLANK(F1786),"",VLOOKUP(LEFT(A1786,5),Unit!A:B,2,FALSE))</f>
        <v/>
      </c>
      <c r="K1786" s="243"/>
      <c r="L1786" s="243"/>
      <c r="M1786" s="291" t="str">
        <f t="shared" si="58"/>
        <v/>
      </c>
      <c r="N1786" s="292" t="str">
        <f>IF(ISBLANK(D1786),"",IFERROR(IF(VLOOKUP(A1786,'Np PL4 Stock'!A:J,10,FALSE)="Np4",D1786-VLOOKUP(A1786,'Np PL4 Stock'!A:E,5,FALSE),D1786-1-VLOOKUP(A1786,'Np PL4 Stock'!A:E,5,FALSE)),""))</f>
        <v/>
      </c>
      <c r="O1786" s="345"/>
      <c r="P1786" s="290"/>
      <c r="Q1786" s="300"/>
      <c r="R1786" s="336"/>
      <c r="S1786" s="301"/>
      <c r="T1786" s="301"/>
      <c r="U1786" s="336"/>
      <c r="V1786" s="354"/>
      <c r="W1786" s="355"/>
      <c r="X1786" s="349"/>
      <c r="Y1786" s="313" t="str">
        <f>IF(ISBLANK(X1786),"",IFERROR(IF(VLOOKUP(A1786,'Np PL4 Stock'!A:J,10,FALSE)="Np4",X1786-VLOOKUP(A1786,'Np PL4 Stock'!A:E,5,FALSE),X1786-1-VLOOKUP(A1786,'Np PL4 Stock'!A:E,5,FALSE)),""))</f>
        <v/>
      </c>
      <c r="Z1786" s="325"/>
      <c r="AA1786" s="315"/>
      <c r="AB1786" s="316"/>
      <c r="AC1786" s="317" t="str">
        <f>IF(ISBLANK(AB1786),"",IFERROR(IF(VLOOKUP(A1786,'Np PL4 Stock'!A:J,10,FALSE)="Np4",AB1786-VLOOKUP(A1786,'Np PL4 Stock'!A:E,5,FALSE),AB1786-1-VLOOKUP(A1786,'Np PL4 Stock'!A:E,5,FALSE)),""))</f>
        <v/>
      </c>
      <c r="AD1786" s="290"/>
      <c r="AE1786" s="300"/>
      <c r="AF1786" s="323"/>
      <c r="AG1786" s="335"/>
      <c r="AH1786" s="336"/>
      <c r="AI1786" s="335"/>
      <c r="AJ1786" s="326"/>
      <c r="AK1786" s="334"/>
    </row>
    <row r="1787" spans="1:37">
      <c r="A1787" s="280" t="str">
        <f t="shared" si="57"/>
        <v/>
      </c>
      <c r="B1787" s="281"/>
      <c r="C1787" s="282"/>
      <c r="D1787" s="282"/>
      <c r="E1787" s="243"/>
      <c r="F1787" s="244"/>
      <c r="G1787" s="243"/>
      <c r="H1787" s="283" t="str">
        <f>IF(ISBLANK(F1787),"",IFERROR(VLOOKUP(A1787,'Np PL4 Stock'!$A:$U,20,FALSE),""))</f>
        <v/>
      </c>
      <c r="J1787" s="283" t="str">
        <f>IF(ISBLANK(F1787),"",VLOOKUP(LEFT(A1787,5),Unit!A:B,2,FALSE))</f>
        <v/>
      </c>
      <c r="K1787" s="243"/>
      <c r="L1787" s="243"/>
      <c r="M1787" s="291" t="str">
        <f t="shared" si="58"/>
        <v/>
      </c>
      <c r="N1787" s="292" t="str">
        <f>IF(ISBLANK(D1787),"",IFERROR(IF(VLOOKUP(A1787,'Np PL4 Stock'!A:J,10,FALSE)="Np4",D1787-VLOOKUP(A1787,'Np PL4 Stock'!A:E,5,FALSE),D1787-1-VLOOKUP(A1787,'Np PL4 Stock'!A:E,5,FALSE)),""))</f>
        <v/>
      </c>
      <c r="O1787" s="345"/>
      <c r="P1787" s="290"/>
      <c r="Q1787" s="300"/>
      <c r="R1787" s="336"/>
      <c r="S1787" s="301"/>
      <c r="T1787" s="301"/>
      <c r="U1787" s="336"/>
      <c r="V1787" s="354"/>
      <c r="W1787" s="355"/>
      <c r="X1787" s="349"/>
      <c r="Y1787" s="313" t="str">
        <f>IF(ISBLANK(X1787),"",IFERROR(IF(VLOOKUP(A1787,'Np PL4 Stock'!A:J,10,FALSE)="Np4",X1787-VLOOKUP(A1787,'Np PL4 Stock'!A:E,5,FALSE),X1787-1-VLOOKUP(A1787,'Np PL4 Stock'!A:E,5,FALSE)),""))</f>
        <v/>
      </c>
      <c r="Z1787" s="325"/>
      <c r="AA1787" s="315"/>
      <c r="AB1787" s="316"/>
      <c r="AC1787" s="317" t="str">
        <f>IF(ISBLANK(AB1787),"",IFERROR(IF(VLOOKUP(A1787,'Np PL4 Stock'!A:J,10,FALSE)="Np4",AB1787-VLOOKUP(A1787,'Np PL4 Stock'!A:E,5,FALSE),AB1787-1-VLOOKUP(A1787,'Np PL4 Stock'!A:E,5,FALSE)),""))</f>
        <v/>
      </c>
      <c r="AD1787" s="290"/>
      <c r="AE1787" s="300"/>
      <c r="AF1787" s="323"/>
      <c r="AG1787" s="335"/>
      <c r="AH1787" s="336"/>
      <c r="AI1787" s="335"/>
      <c r="AJ1787" s="326"/>
      <c r="AK1787" s="334"/>
    </row>
    <row r="1788" spans="1:37">
      <c r="A1788" s="280" t="str">
        <f t="shared" si="57"/>
        <v/>
      </c>
      <c r="B1788" s="281"/>
      <c r="C1788" s="282"/>
      <c r="D1788" s="282"/>
      <c r="E1788" s="243"/>
      <c r="F1788" s="244"/>
      <c r="G1788" s="243"/>
      <c r="H1788" s="283" t="str">
        <f>IF(ISBLANK(F1788),"",IFERROR(VLOOKUP(A1788,'Np PL4 Stock'!$A:$U,20,FALSE),""))</f>
        <v/>
      </c>
      <c r="J1788" s="283" t="str">
        <f>IF(ISBLANK(F1788),"",VLOOKUP(LEFT(A1788,5),Unit!A:B,2,FALSE))</f>
        <v/>
      </c>
      <c r="K1788" s="243"/>
      <c r="L1788" s="243"/>
      <c r="M1788" s="291" t="str">
        <f t="shared" si="58"/>
        <v/>
      </c>
      <c r="N1788" s="292" t="str">
        <f>IF(ISBLANK(D1788),"",IFERROR(IF(VLOOKUP(A1788,'Np PL4 Stock'!A:J,10,FALSE)="Np4",D1788-VLOOKUP(A1788,'Np PL4 Stock'!A:E,5,FALSE),D1788-1-VLOOKUP(A1788,'Np PL4 Stock'!A:E,5,FALSE)),""))</f>
        <v/>
      </c>
      <c r="O1788" s="345"/>
      <c r="P1788" s="290"/>
      <c r="Q1788" s="300"/>
      <c r="R1788" s="336"/>
      <c r="S1788" s="301"/>
      <c r="T1788" s="301"/>
      <c r="U1788" s="336"/>
      <c r="V1788" s="354"/>
      <c r="W1788" s="355"/>
      <c r="X1788" s="349"/>
      <c r="Y1788" s="313" t="str">
        <f>IF(ISBLANK(X1788),"",IFERROR(IF(VLOOKUP(A1788,'Np PL4 Stock'!A:J,10,FALSE)="Np4",X1788-VLOOKUP(A1788,'Np PL4 Stock'!A:E,5,FALSE),X1788-1-VLOOKUP(A1788,'Np PL4 Stock'!A:E,5,FALSE)),""))</f>
        <v/>
      </c>
      <c r="Z1788" s="325"/>
      <c r="AA1788" s="315"/>
      <c r="AB1788" s="316"/>
      <c r="AC1788" s="317" t="str">
        <f>IF(ISBLANK(AB1788),"",IFERROR(IF(VLOOKUP(A1788,'Np PL4 Stock'!A:J,10,FALSE)="Np4",AB1788-VLOOKUP(A1788,'Np PL4 Stock'!A:E,5,FALSE),AB1788-1-VLOOKUP(A1788,'Np PL4 Stock'!A:E,5,FALSE)),""))</f>
        <v/>
      </c>
      <c r="AD1788" s="290"/>
      <c r="AE1788" s="300"/>
      <c r="AF1788" s="323"/>
      <c r="AG1788" s="335"/>
      <c r="AH1788" s="336"/>
      <c r="AI1788" s="335"/>
      <c r="AJ1788" s="326"/>
      <c r="AK1788" s="334"/>
    </row>
    <row r="1789" spans="1:37">
      <c r="A1789" s="280" t="str">
        <f t="shared" si="57"/>
        <v/>
      </c>
      <c r="B1789" s="281"/>
      <c r="C1789" s="282"/>
      <c r="D1789" s="282"/>
      <c r="E1789" s="243"/>
      <c r="F1789" s="244"/>
      <c r="G1789" s="243"/>
      <c r="H1789" s="283" t="str">
        <f>IF(ISBLANK(F1789),"",IFERROR(VLOOKUP(A1789,'Np PL4 Stock'!$A:$U,20,FALSE),""))</f>
        <v/>
      </c>
      <c r="J1789" s="283" t="str">
        <f>IF(ISBLANK(F1789),"",VLOOKUP(LEFT(A1789,5),Unit!A:B,2,FALSE))</f>
        <v/>
      </c>
      <c r="K1789" s="243"/>
      <c r="L1789" s="243"/>
      <c r="M1789" s="291" t="str">
        <f t="shared" si="58"/>
        <v/>
      </c>
      <c r="N1789" s="292" t="str">
        <f>IF(ISBLANK(D1789),"",IFERROR(IF(VLOOKUP(A1789,'Np PL4 Stock'!A:J,10,FALSE)="Np4",D1789-VLOOKUP(A1789,'Np PL4 Stock'!A:E,5,FALSE),D1789-1-VLOOKUP(A1789,'Np PL4 Stock'!A:E,5,FALSE)),""))</f>
        <v/>
      </c>
      <c r="O1789" s="345"/>
      <c r="P1789" s="290"/>
      <c r="Q1789" s="300"/>
      <c r="R1789" s="336"/>
      <c r="S1789" s="301"/>
      <c r="T1789" s="301"/>
      <c r="U1789" s="336"/>
      <c r="V1789" s="354"/>
      <c r="W1789" s="355"/>
      <c r="X1789" s="349"/>
      <c r="Y1789" s="313" t="str">
        <f>IF(ISBLANK(X1789),"",IFERROR(IF(VLOOKUP(A1789,'Np PL4 Stock'!A:J,10,FALSE)="Np4",X1789-VLOOKUP(A1789,'Np PL4 Stock'!A:E,5,FALSE),X1789-1-VLOOKUP(A1789,'Np PL4 Stock'!A:E,5,FALSE)),""))</f>
        <v/>
      </c>
      <c r="Z1789" s="325"/>
      <c r="AA1789" s="315"/>
      <c r="AB1789" s="316"/>
      <c r="AC1789" s="317" t="str">
        <f>IF(ISBLANK(AB1789),"",IFERROR(IF(VLOOKUP(A1789,'Np PL4 Stock'!A:J,10,FALSE)="Np4",AB1789-VLOOKUP(A1789,'Np PL4 Stock'!A:E,5,FALSE),AB1789-1-VLOOKUP(A1789,'Np PL4 Stock'!A:E,5,FALSE)),""))</f>
        <v/>
      </c>
      <c r="AD1789" s="290"/>
      <c r="AE1789" s="300"/>
      <c r="AF1789" s="323"/>
      <c r="AG1789" s="335"/>
      <c r="AH1789" s="336"/>
      <c r="AI1789" s="335"/>
      <c r="AJ1789" s="326"/>
      <c r="AK1789" s="334"/>
    </row>
    <row r="1790" spans="1:37">
      <c r="A1790" s="280" t="str">
        <f t="shared" si="57"/>
        <v/>
      </c>
      <c r="B1790" s="281"/>
      <c r="C1790" s="282"/>
      <c r="D1790" s="282"/>
      <c r="E1790" s="243"/>
      <c r="F1790" s="244"/>
      <c r="G1790" s="243"/>
      <c r="H1790" s="283" t="str">
        <f>IF(ISBLANK(F1790),"",IFERROR(VLOOKUP(A1790,'Np PL4 Stock'!$A:$U,20,FALSE),""))</f>
        <v/>
      </c>
      <c r="J1790" s="283" t="str">
        <f>IF(ISBLANK(F1790),"",VLOOKUP(LEFT(A1790,5),Unit!A:B,2,FALSE))</f>
        <v/>
      </c>
      <c r="K1790" s="243"/>
      <c r="L1790" s="243"/>
      <c r="M1790" s="291" t="str">
        <f t="shared" si="58"/>
        <v/>
      </c>
      <c r="N1790" s="292" t="str">
        <f>IF(ISBLANK(D1790),"",IFERROR(IF(VLOOKUP(A1790,'Np PL4 Stock'!A:J,10,FALSE)="Np4",D1790-VLOOKUP(A1790,'Np PL4 Stock'!A:E,5,FALSE),D1790-1-VLOOKUP(A1790,'Np PL4 Stock'!A:E,5,FALSE)),""))</f>
        <v/>
      </c>
      <c r="O1790" s="345"/>
      <c r="P1790" s="290"/>
      <c r="Q1790" s="300"/>
      <c r="R1790" s="336"/>
      <c r="S1790" s="301"/>
      <c r="T1790" s="301"/>
      <c r="U1790" s="336"/>
      <c r="V1790" s="354"/>
      <c r="W1790" s="355"/>
      <c r="X1790" s="349"/>
      <c r="Y1790" s="313" t="str">
        <f>IF(ISBLANK(X1790),"",IFERROR(IF(VLOOKUP(A1790,'Np PL4 Stock'!A:J,10,FALSE)="Np4",X1790-VLOOKUP(A1790,'Np PL4 Stock'!A:E,5,FALSE),X1790-1-VLOOKUP(A1790,'Np PL4 Stock'!A:E,5,FALSE)),""))</f>
        <v/>
      </c>
      <c r="Z1790" s="325"/>
      <c r="AA1790" s="315"/>
      <c r="AB1790" s="316"/>
      <c r="AC1790" s="317" t="str">
        <f>IF(ISBLANK(AB1790),"",IFERROR(IF(VLOOKUP(A1790,'Np PL4 Stock'!A:J,10,FALSE)="Np4",AB1790-VLOOKUP(A1790,'Np PL4 Stock'!A:E,5,FALSE),AB1790-1-VLOOKUP(A1790,'Np PL4 Stock'!A:E,5,FALSE)),""))</f>
        <v/>
      </c>
      <c r="AD1790" s="290"/>
      <c r="AE1790" s="300"/>
      <c r="AF1790" s="323"/>
      <c r="AG1790" s="335"/>
      <c r="AH1790" s="336"/>
      <c r="AI1790" s="335"/>
      <c r="AJ1790" s="326"/>
      <c r="AK1790" s="334"/>
    </row>
    <row r="1791" spans="1:37">
      <c r="A1791" s="280" t="str">
        <f t="shared" si="57"/>
        <v/>
      </c>
      <c r="B1791" s="281"/>
      <c r="C1791" s="282"/>
      <c r="D1791" s="282"/>
      <c r="E1791" s="243"/>
      <c r="F1791" s="244"/>
      <c r="G1791" s="243"/>
      <c r="H1791" s="283" t="str">
        <f>IF(ISBLANK(F1791),"",IFERROR(VLOOKUP(A1791,'Np PL4 Stock'!$A:$U,20,FALSE),""))</f>
        <v/>
      </c>
      <c r="J1791" s="283" t="str">
        <f>IF(ISBLANK(F1791),"",VLOOKUP(LEFT(A1791,5),Unit!A:B,2,FALSE))</f>
        <v/>
      </c>
      <c r="K1791" s="243"/>
      <c r="L1791" s="243"/>
      <c r="M1791" s="291" t="str">
        <f t="shared" si="58"/>
        <v/>
      </c>
      <c r="N1791" s="292" t="str">
        <f>IF(ISBLANK(D1791),"",IFERROR(IF(VLOOKUP(A1791,'Np PL4 Stock'!A:J,10,FALSE)="Np4",D1791-VLOOKUP(A1791,'Np PL4 Stock'!A:E,5,FALSE),D1791-1-VLOOKUP(A1791,'Np PL4 Stock'!A:E,5,FALSE)),""))</f>
        <v/>
      </c>
      <c r="O1791" s="345"/>
      <c r="P1791" s="290"/>
      <c r="Q1791" s="300"/>
      <c r="R1791" s="336"/>
      <c r="S1791" s="301"/>
      <c r="T1791" s="301"/>
      <c r="U1791" s="336"/>
      <c r="V1791" s="354"/>
      <c r="W1791" s="355"/>
      <c r="X1791" s="349"/>
      <c r="Y1791" s="313" t="str">
        <f>IF(ISBLANK(X1791),"",IFERROR(IF(VLOOKUP(A1791,'Np PL4 Stock'!A:J,10,FALSE)="Np4",X1791-VLOOKUP(A1791,'Np PL4 Stock'!A:E,5,FALSE),X1791-1-VLOOKUP(A1791,'Np PL4 Stock'!A:E,5,FALSE)),""))</f>
        <v/>
      </c>
      <c r="Z1791" s="325"/>
      <c r="AA1791" s="315"/>
      <c r="AB1791" s="316"/>
      <c r="AC1791" s="317" t="str">
        <f>IF(ISBLANK(AB1791),"",IFERROR(IF(VLOOKUP(A1791,'Np PL4 Stock'!A:J,10,FALSE)="Np4",AB1791-VLOOKUP(A1791,'Np PL4 Stock'!A:E,5,FALSE),AB1791-1-VLOOKUP(A1791,'Np PL4 Stock'!A:E,5,FALSE)),""))</f>
        <v/>
      </c>
      <c r="AD1791" s="290"/>
      <c r="AE1791" s="300"/>
      <c r="AF1791" s="323"/>
      <c r="AG1791" s="335"/>
      <c r="AH1791" s="336"/>
      <c r="AI1791" s="335"/>
      <c r="AJ1791" s="326"/>
      <c r="AK1791" s="334"/>
    </row>
    <row r="1792" spans="1:37">
      <c r="A1792" s="280" t="str">
        <f t="shared" si="57"/>
        <v/>
      </c>
      <c r="B1792" s="281"/>
      <c r="C1792" s="282"/>
      <c r="D1792" s="282"/>
      <c r="E1792" s="243"/>
      <c r="F1792" s="244"/>
      <c r="G1792" s="243"/>
      <c r="H1792" s="283" t="str">
        <f>IF(ISBLANK(F1792),"",IFERROR(VLOOKUP(A1792,'Np PL4 Stock'!$A:$U,20,FALSE),""))</f>
        <v/>
      </c>
      <c r="J1792" s="283" t="str">
        <f>IF(ISBLANK(F1792),"",VLOOKUP(LEFT(A1792,5),Unit!A:B,2,FALSE))</f>
        <v/>
      </c>
      <c r="K1792" s="243"/>
      <c r="L1792" s="243"/>
      <c r="M1792" s="291" t="str">
        <f t="shared" si="58"/>
        <v/>
      </c>
      <c r="N1792" s="292" t="str">
        <f>IF(ISBLANK(D1792),"",IFERROR(IF(VLOOKUP(A1792,'Np PL4 Stock'!A:J,10,FALSE)="Np4",D1792-VLOOKUP(A1792,'Np PL4 Stock'!A:E,5,FALSE),D1792-1-VLOOKUP(A1792,'Np PL4 Stock'!A:E,5,FALSE)),""))</f>
        <v/>
      </c>
      <c r="O1792" s="345"/>
      <c r="P1792" s="290"/>
      <c r="Q1792" s="300"/>
      <c r="R1792" s="336"/>
      <c r="S1792" s="301"/>
      <c r="T1792" s="301"/>
      <c r="U1792" s="336"/>
      <c r="V1792" s="354"/>
      <c r="W1792" s="355"/>
      <c r="X1792" s="349"/>
      <c r="Y1792" s="313" t="str">
        <f>IF(ISBLANK(X1792),"",IFERROR(IF(VLOOKUP(A1792,'Np PL4 Stock'!A:J,10,FALSE)="Np4",X1792-VLOOKUP(A1792,'Np PL4 Stock'!A:E,5,FALSE),X1792-1-VLOOKUP(A1792,'Np PL4 Stock'!A:E,5,FALSE)),""))</f>
        <v/>
      </c>
      <c r="Z1792" s="325"/>
      <c r="AA1792" s="315"/>
      <c r="AB1792" s="316"/>
      <c r="AC1792" s="317" t="str">
        <f>IF(ISBLANK(AB1792),"",IFERROR(IF(VLOOKUP(A1792,'Np PL4 Stock'!A:J,10,FALSE)="Np4",AB1792-VLOOKUP(A1792,'Np PL4 Stock'!A:E,5,FALSE),AB1792-1-VLOOKUP(A1792,'Np PL4 Stock'!A:E,5,FALSE)),""))</f>
        <v/>
      </c>
      <c r="AD1792" s="290"/>
      <c r="AE1792" s="300"/>
      <c r="AF1792" s="323"/>
      <c r="AG1792" s="335"/>
      <c r="AH1792" s="336"/>
      <c r="AI1792" s="335"/>
      <c r="AJ1792" s="326"/>
      <c r="AK1792" s="334"/>
    </row>
    <row r="1793" spans="1:37">
      <c r="A1793" s="280" t="str">
        <f t="shared" si="57"/>
        <v/>
      </c>
      <c r="B1793" s="281"/>
      <c r="C1793" s="282"/>
      <c r="D1793" s="282"/>
      <c r="E1793" s="243"/>
      <c r="F1793" s="244"/>
      <c r="G1793" s="243"/>
      <c r="H1793" s="283" t="str">
        <f>IF(ISBLANK(F1793),"",IFERROR(VLOOKUP(A1793,'Np PL4 Stock'!$A:$U,20,FALSE),""))</f>
        <v/>
      </c>
      <c r="J1793" s="283" t="str">
        <f>IF(ISBLANK(F1793),"",VLOOKUP(LEFT(A1793,5),Unit!A:B,2,FALSE))</f>
        <v/>
      </c>
      <c r="K1793" s="243"/>
      <c r="L1793" s="243"/>
      <c r="M1793" s="291" t="str">
        <f t="shared" si="58"/>
        <v/>
      </c>
      <c r="N1793" s="292" t="str">
        <f>IF(ISBLANK(D1793),"",IFERROR(IF(VLOOKUP(A1793,'Np PL4 Stock'!A:J,10,FALSE)="Np4",D1793-VLOOKUP(A1793,'Np PL4 Stock'!A:E,5,FALSE),D1793-1-VLOOKUP(A1793,'Np PL4 Stock'!A:E,5,FALSE)),""))</f>
        <v/>
      </c>
      <c r="O1793" s="345"/>
      <c r="P1793" s="290"/>
      <c r="Q1793" s="300"/>
      <c r="R1793" s="336"/>
      <c r="S1793" s="301"/>
      <c r="T1793" s="301"/>
      <c r="U1793" s="336"/>
      <c r="V1793" s="354"/>
      <c r="W1793" s="355"/>
      <c r="X1793" s="349"/>
      <c r="Y1793" s="313" t="str">
        <f>IF(ISBLANK(X1793),"",IFERROR(IF(VLOOKUP(A1793,'Np PL4 Stock'!A:J,10,FALSE)="Np4",X1793-VLOOKUP(A1793,'Np PL4 Stock'!A:E,5,FALSE),X1793-1-VLOOKUP(A1793,'Np PL4 Stock'!A:E,5,FALSE)),""))</f>
        <v/>
      </c>
      <c r="Z1793" s="325"/>
      <c r="AA1793" s="315"/>
      <c r="AB1793" s="316"/>
      <c r="AC1793" s="317" t="str">
        <f>IF(ISBLANK(AB1793),"",IFERROR(IF(VLOOKUP(A1793,'Np PL4 Stock'!A:J,10,FALSE)="Np4",AB1793-VLOOKUP(A1793,'Np PL4 Stock'!A:E,5,FALSE),AB1793-1-VLOOKUP(A1793,'Np PL4 Stock'!A:E,5,FALSE)),""))</f>
        <v/>
      </c>
      <c r="AD1793" s="290"/>
      <c r="AE1793" s="300"/>
      <c r="AF1793" s="323"/>
      <c r="AG1793" s="335"/>
      <c r="AH1793" s="336"/>
      <c r="AI1793" s="335"/>
      <c r="AJ1793" s="326"/>
      <c r="AK1793" s="334"/>
    </row>
    <row r="1794" spans="1:37">
      <c r="A1794" s="280" t="str">
        <f t="shared" si="57"/>
        <v/>
      </c>
      <c r="B1794" s="281"/>
      <c r="C1794" s="282"/>
      <c r="D1794" s="282"/>
      <c r="E1794" s="243"/>
      <c r="F1794" s="244"/>
      <c r="G1794" s="243"/>
      <c r="H1794" s="283" t="str">
        <f>IF(ISBLANK(F1794),"",IFERROR(VLOOKUP(A1794,'Np PL4 Stock'!$A:$U,20,FALSE),""))</f>
        <v/>
      </c>
      <c r="J1794" s="283" t="str">
        <f>IF(ISBLANK(F1794),"",VLOOKUP(LEFT(A1794,5),Unit!A:B,2,FALSE))</f>
        <v/>
      </c>
      <c r="K1794" s="243"/>
      <c r="L1794" s="243"/>
      <c r="M1794" s="291" t="str">
        <f t="shared" si="58"/>
        <v/>
      </c>
      <c r="N1794" s="292" t="str">
        <f>IF(ISBLANK(D1794),"",IFERROR(IF(VLOOKUP(A1794,'Np PL4 Stock'!A:J,10,FALSE)="Np4",D1794-VLOOKUP(A1794,'Np PL4 Stock'!A:E,5,FALSE),D1794-1-VLOOKUP(A1794,'Np PL4 Stock'!A:E,5,FALSE)),""))</f>
        <v/>
      </c>
      <c r="O1794" s="345"/>
      <c r="P1794" s="290"/>
      <c r="Q1794" s="300"/>
      <c r="R1794" s="336"/>
      <c r="S1794" s="301"/>
      <c r="T1794" s="301"/>
      <c r="U1794" s="336"/>
      <c r="V1794" s="354"/>
      <c r="W1794" s="355"/>
      <c r="X1794" s="349"/>
      <c r="Y1794" s="313" t="str">
        <f>IF(ISBLANK(X1794),"",IFERROR(IF(VLOOKUP(A1794,'Np PL4 Stock'!A:J,10,FALSE)="Np4",X1794-VLOOKUP(A1794,'Np PL4 Stock'!A:E,5,FALSE),X1794-1-VLOOKUP(A1794,'Np PL4 Stock'!A:E,5,FALSE)),""))</f>
        <v/>
      </c>
      <c r="Z1794" s="325"/>
      <c r="AA1794" s="315"/>
      <c r="AB1794" s="316"/>
      <c r="AC1794" s="317" t="str">
        <f>IF(ISBLANK(AB1794),"",IFERROR(IF(VLOOKUP(A1794,'Np PL4 Stock'!A:J,10,FALSE)="Np4",AB1794-VLOOKUP(A1794,'Np PL4 Stock'!A:E,5,FALSE),AB1794-1-VLOOKUP(A1794,'Np PL4 Stock'!A:E,5,FALSE)),""))</f>
        <v/>
      </c>
      <c r="AD1794" s="290"/>
      <c r="AE1794" s="300"/>
      <c r="AF1794" s="323"/>
      <c r="AG1794" s="335"/>
      <c r="AH1794" s="336"/>
      <c r="AI1794" s="335"/>
      <c r="AJ1794" s="326"/>
      <c r="AK1794" s="334"/>
    </row>
    <row r="1795" spans="1:37">
      <c r="A1795" s="280" t="str">
        <f t="shared" ref="A1795:A1858" si="59">IF(ISBLANK(F1795),"",F1795&amp;"-"&amp;IF(OR(LEN(G1795)=1,LEN(G1795)=4),"0"&amp;G1795,G1795)&amp;"-"&amp;IF(OR(LEN(E1795)=1,LEN(E1795)=4),"0"&amp;E1795,E1795))</f>
        <v/>
      </c>
      <c r="B1795" s="281"/>
      <c r="C1795" s="282"/>
      <c r="D1795" s="282"/>
      <c r="E1795" s="243"/>
      <c r="F1795" s="244"/>
      <c r="G1795" s="243"/>
      <c r="H1795" s="283" t="str">
        <f>IF(ISBLANK(F1795),"",IFERROR(VLOOKUP(A1795,'Np PL4 Stock'!$A:$U,20,FALSE),""))</f>
        <v/>
      </c>
      <c r="J1795" s="283" t="str">
        <f>IF(ISBLANK(F1795),"",VLOOKUP(LEFT(A1795,5),Unit!A:B,2,FALSE))</f>
        <v/>
      </c>
      <c r="K1795" s="243"/>
      <c r="L1795" s="243"/>
      <c r="M1795" s="291" t="str">
        <f t="shared" ref="M1795:M1858" si="60">IFERROR((K1795/J1795*1000),"")</f>
        <v/>
      </c>
      <c r="N1795" s="292" t="str">
        <f>IF(ISBLANK(D1795),"",IFERROR(IF(VLOOKUP(A1795,'Np PL4 Stock'!A:J,10,FALSE)="Np4",D1795-VLOOKUP(A1795,'Np PL4 Stock'!A:E,5,FALSE),D1795-1-VLOOKUP(A1795,'Np PL4 Stock'!A:E,5,FALSE)),""))</f>
        <v/>
      </c>
      <c r="O1795" s="345"/>
      <c r="P1795" s="290"/>
      <c r="Q1795" s="300"/>
      <c r="R1795" s="336"/>
      <c r="S1795" s="301"/>
      <c r="T1795" s="301"/>
      <c r="U1795" s="336"/>
      <c r="V1795" s="354"/>
      <c r="W1795" s="355"/>
      <c r="X1795" s="349"/>
      <c r="Y1795" s="313" t="str">
        <f>IF(ISBLANK(X1795),"",IFERROR(IF(VLOOKUP(A1795,'Np PL4 Stock'!A:J,10,FALSE)="Np4",X1795-VLOOKUP(A1795,'Np PL4 Stock'!A:E,5,FALSE),X1795-1-VLOOKUP(A1795,'Np PL4 Stock'!A:E,5,FALSE)),""))</f>
        <v/>
      </c>
      <c r="Z1795" s="325"/>
      <c r="AA1795" s="315"/>
      <c r="AB1795" s="316"/>
      <c r="AC1795" s="317" t="str">
        <f>IF(ISBLANK(AB1795),"",IFERROR(IF(VLOOKUP(A1795,'Np PL4 Stock'!A:J,10,FALSE)="Np4",AB1795-VLOOKUP(A1795,'Np PL4 Stock'!A:E,5,FALSE),AB1795-1-VLOOKUP(A1795,'Np PL4 Stock'!A:E,5,FALSE)),""))</f>
        <v/>
      </c>
      <c r="AD1795" s="290"/>
      <c r="AE1795" s="300"/>
      <c r="AF1795" s="323"/>
      <c r="AG1795" s="335"/>
      <c r="AH1795" s="336"/>
      <c r="AI1795" s="335"/>
      <c r="AJ1795" s="326"/>
      <c r="AK1795" s="334"/>
    </row>
    <row r="1796" spans="1:37">
      <c r="A1796" s="280" t="str">
        <f t="shared" si="59"/>
        <v/>
      </c>
      <c r="B1796" s="281"/>
      <c r="C1796" s="282"/>
      <c r="D1796" s="282"/>
      <c r="E1796" s="243"/>
      <c r="F1796" s="244"/>
      <c r="G1796" s="243"/>
      <c r="H1796" s="283" t="str">
        <f>IF(ISBLANK(F1796),"",IFERROR(VLOOKUP(A1796,'Np PL4 Stock'!$A:$U,20,FALSE),""))</f>
        <v/>
      </c>
      <c r="J1796" s="283" t="str">
        <f>IF(ISBLANK(F1796),"",VLOOKUP(LEFT(A1796,5),Unit!A:B,2,FALSE))</f>
        <v/>
      </c>
      <c r="K1796" s="243"/>
      <c r="L1796" s="243"/>
      <c r="M1796" s="291" t="str">
        <f t="shared" si="60"/>
        <v/>
      </c>
      <c r="N1796" s="292" t="str">
        <f>IF(ISBLANK(D1796),"",IFERROR(IF(VLOOKUP(A1796,'Np PL4 Stock'!A:J,10,FALSE)="Np4",D1796-VLOOKUP(A1796,'Np PL4 Stock'!A:E,5,FALSE),D1796-1-VLOOKUP(A1796,'Np PL4 Stock'!A:E,5,FALSE)),""))</f>
        <v/>
      </c>
      <c r="O1796" s="345"/>
      <c r="P1796" s="290"/>
      <c r="Q1796" s="300"/>
      <c r="R1796" s="336"/>
      <c r="S1796" s="301"/>
      <c r="T1796" s="301"/>
      <c r="U1796" s="336"/>
      <c r="V1796" s="354"/>
      <c r="W1796" s="355"/>
      <c r="X1796" s="349"/>
      <c r="Y1796" s="313" t="str">
        <f>IF(ISBLANK(X1796),"",IFERROR(IF(VLOOKUP(A1796,'Np PL4 Stock'!A:J,10,FALSE)="Np4",X1796-VLOOKUP(A1796,'Np PL4 Stock'!A:E,5,FALSE),X1796-1-VLOOKUP(A1796,'Np PL4 Stock'!A:E,5,FALSE)),""))</f>
        <v/>
      </c>
      <c r="Z1796" s="325"/>
      <c r="AA1796" s="315"/>
      <c r="AB1796" s="316"/>
      <c r="AC1796" s="317" t="str">
        <f>IF(ISBLANK(AB1796),"",IFERROR(IF(VLOOKUP(A1796,'Np PL4 Stock'!A:J,10,FALSE)="Np4",AB1796-VLOOKUP(A1796,'Np PL4 Stock'!A:E,5,FALSE),AB1796-1-VLOOKUP(A1796,'Np PL4 Stock'!A:E,5,FALSE)),""))</f>
        <v/>
      </c>
      <c r="AD1796" s="290"/>
      <c r="AE1796" s="300"/>
      <c r="AF1796" s="323"/>
      <c r="AG1796" s="335"/>
      <c r="AH1796" s="336"/>
      <c r="AI1796" s="335"/>
      <c r="AJ1796" s="326"/>
      <c r="AK1796" s="334"/>
    </row>
    <row r="1797" spans="1:37">
      <c r="A1797" s="280" t="str">
        <f t="shared" si="59"/>
        <v/>
      </c>
      <c r="B1797" s="281"/>
      <c r="C1797" s="282"/>
      <c r="D1797" s="282"/>
      <c r="E1797" s="243"/>
      <c r="F1797" s="244"/>
      <c r="G1797" s="243"/>
      <c r="H1797" s="283" t="str">
        <f>IF(ISBLANK(F1797),"",IFERROR(VLOOKUP(A1797,'Np PL4 Stock'!$A:$U,20,FALSE),""))</f>
        <v/>
      </c>
      <c r="J1797" s="283" t="str">
        <f>IF(ISBLANK(F1797),"",VLOOKUP(LEFT(A1797,5),Unit!A:B,2,FALSE))</f>
        <v/>
      </c>
      <c r="K1797" s="243"/>
      <c r="L1797" s="243"/>
      <c r="M1797" s="291" t="str">
        <f t="shared" si="60"/>
        <v/>
      </c>
      <c r="N1797" s="292" t="str">
        <f>IF(ISBLANK(D1797),"",IFERROR(IF(VLOOKUP(A1797,'Np PL4 Stock'!A:J,10,FALSE)="Np4",D1797-VLOOKUP(A1797,'Np PL4 Stock'!A:E,5,FALSE),D1797-1-VLOOKUP(A1797,'Np PL4 Stock'!A:E,5,FALSE)),""))</f>
        <v/>
      </c>
      <c r="O1797" s="345"/>
      <c r="P1797" s="290"/>
      <c r="Q1797" s="300"/>
      <c r="R1797" s="336"/>
      <c r="S1797" s="301"/>
      <c r="T1797" s="301"/>
      <c r="U1797" s="336"/>
      <c r="V1797" s="354"/>
      <c r="W1797" s="355"/>
      <c r="X1797" s="349"/>
      <c r="Y1797" s="313" t="str">
        <f>IF(ISBLANK(X1797),"",IFERROR(IF(VLOOKUP(A1797,'Np PL4 Stock'!A:J,10,FALSE)="Np4",X1797-VLOOKUP(A1797,'Np PL4 Stock'!A:E,5,FALSE),X1797-1-VLOOKUP(A1797,'Np PL4 Stock'!A:E,5,FALSE)),""))</f>
        <v/>
      </c>
      <c r="Z1797" s="325"/>
      <c r="AA1797" s="315"/>
      <c r="AB1797" s="316"/>
      <c r="AC1797" s="317" t="str">
        <f>IF(ISBLANK(AB1797),"",IFERROR(IF(VLOOKUP(A1797,'Np PL4 Stock'!A:J,10,FALSE)="Np4",AB1797-VLOOKUP(A1797,'Np PL4 Stock'!A:E,5,FALSE),AB1797-1-VLOOKUP(A1797,'Np PL4 Stock'!A:E,5,FALSE)),""))</f>
        <v/>
      </c>
      <c r="AD1797" s="290"/>
      <c r="AE1797" s="300"/>
      <c r="AF1797" s="323"/>
      <c r="AG1797" s="335"/>
      <c r="AH1797" s="336"/>
      <c r="AI1797" s="335"/>
      <c r="AJ1797" s="326"/>
      <c r="AK1797" s="334"/>
    </row>
    <row r="1798" spans="1:37">
      <c r="A1798" s="280" t="str">
        <f t="shared" si="59"/>
        <v/>
      </c>
      <c r="B1798" s="281"/>
      <c r="C1798" s="282"/>
      <c r="D1798" s="282"/>
      <c r="E1798" s="243"/>
      <c r="F1798" s="244"/>
      <c r="G1798" s="243"/>
      <c r="H1798" s="283" t="str">
        <f>IF(ISBLANK(F1798),"",IFERROR(VLOOKUP(A1798,'Np PL4 Stock'!$A:$U,20,FALSE),""))</f>
        <v/>
      </c>
      <c r="J1798" s="283" t="str">
        <f>IF(ISBLANK(F1798),"",VLOOKUP(LEFT(A1798,5),Unit!A:B,2,FALSE))</f>
        <v/>
      </c>
      <c r="K1798" s="243"/>
      <c r="L1798" s="243"/>
      <c r="M1798" s="291" t="str">
        <f t="shared" si="60"/>
        <v/>
      </c>
      <c r="N1798" s="292" t="str">
        <f>IF(ISBLANK(D1798),"",IFERROR(IF(VLOOKUP(A1798,'Np PL4 Stock'!A:J,10,FALSE)="Np4",D1798-VLOOKUP(A1798,'Np PL4 Stock'!A:E,5,FALSE),D1798-1-VLOOKUP(A1798,'Np PL4 Stock'!A:E,5,FALSE)),""))</f>
        <v/>
      </c>
      <c r="O1798" s="345"/>
      <c r="P1798" s="290"/>
      <c r="Q1798" s="300"/>
      <c r="R1798" s="336"/>
      <c r="S1798" s="301"/>
      <c r="T1798" s="301"/>
      <c r="U1798" s="336"/>
      <c r="V1798" s="354"/>
      <c r="W1798" s="355"/>
      <c r="X1798" s="349"/>
      <c r="Y1798" s="313" t="str">
        <f>IF(ISBLANK(X1798),"",IFERROR(IF(VLOOKUP(A1798,'Np PL4 Stock'!A:J,10,FALSE)="Np4",X1798-VLOOKUP(A1798,'Np PL4 Stock'!A:E,5,FALSE),X1798-1-VLOOKUP(A1798,'Np PL4 Stock'!A:E,5,FALSE)),""))</f>
        <v/>
      </c>
      <c r="Z1798" s="325"/>
      <c r="AA1798" s="315"/>
      <c r="AB1798" s="316"/>
      <c r="AC1798" s="317" t="str">
        <f>IF(ISBLANK(AB1798),"",IFERROR(IF(VLOOKUP(A1798,'Np PL4 Stock'!A:J,10,FALSE)="Np4",AB1798-VLOOKUP(A1798,'Np PL4 Stock'!A:E,5,FALSE),AB1798-1-VLOOKUP(A1798,'Np PL4 Stock'!A:E,5,FALSE)),""))</f>
        <v/>
      </c>
      <c r="AD1798" s="290"/>
      <c r="AE1798" s="300"/>
      <c r="AF1798" s="323"/>
      <c r="AG1798" s="335"/>
      <c r="AH1798" s="336"/>
      <c r="AI1798" s="335"/>
      <c r="AJ1798" s="326"/>
      <c r="AK1798" s="334"/>
    </row>
    <row r="1799" spans="1:37">
      <c r="A1799" s="280" t="str">
        <f t="shared" si="59"/>
        <v/>
      </c>
      <c r="B1799" s="281"/>
      <c r="C1799" s="282"/>
      <c r="D1799" s="282"/>
      <c r="E1799" s="243"/>
      <c r="F1799" s="244"/>
      <c r="G1799" s="243"/>
      <c r="H1799" s="283" t="str">
        <f>IF(ISBLANK(F1799),"",IFERROR(VLOOKUP(A1799,'Np PL4 Stock'!$A:$U,20,FALSE),""))</f>
        <v/>
      </c>
      <c r="J1799" s="283" t="str">
        <f>IF(ISBLANK(F1799),"",VLOOKUP(LEFT(A1799,5),Unit!A:B,2,FALSE))</f>
        <v/>
      </c>
      <c r="K1799" s="243"/>
      <c r="L1799" s="243"/>
      <c r="M1799" s="291" t="str">
        <f t="shared" si="60"/>
        <v/>
      </c>
      <c r="N1799" s="292" t="str">
        <f>IF(ISBLANK(D1799),"",IFERROR(IF(VLOOKUP(A1799,'Np PL4 Stock'!A:J,10,FALSE)="Np4",D1799-VLOOKUP(A1799,'Np PL4 Stock'!A:E,5,FALSE),D1799-1-VLOOKUP(A1799,'Np PL4 Stock'!A:E,5,FALSE)),""))</f>
        <v/>
      </c>
      <c r="O1799" s="345"/>
      <c r="P1799" s="290"/>
      <c r="Q1799" s="300"/>
      <c r="R1799" s="336"/>
      <c r="S1799" s="301"/>
      <c r="T1799" s="301"/>
      <c r="U1799" s="336"/>
      <c r="V1799" s="354"/>
      <c r="W1799" s="355"/>
      <c r="X1799" s="349"/>
      <c r="Y1799" s="313" t="str">
        <f>IF(ISBLANK(X1799),"",IFERROR(IF(VLOOKUP(A1799,'Np PL4 Stock'!A:J,10,FALSE)="Np4",X1799-VLOOKUP(A1799,'Np PL4 Stock'!A:E,5,FALSE),X1799-1-VLOOKUP(A1799,'Np PL4 Stock'!A:E,5,FALSE)),""))</f>
        <v/>
      </c>
      <c r="Z1799" s="325"/>
      <c r="AA1799" s="315"/>
      <c r="AB1799" s="316"/>
      <c r="AC1799" s="317" t="str">
        <f>IF(ISBLANK(AB1799),"",IFERROR(IF(VLOOKUP(A1799,'Np PL4 Stock'!A:J,10,FALSE)="Np4",AB1799-VLOOKUP(A1799,'Np PL4 Stock'!A:E,5,FALSE),AB1799-1-VLOOKUP(A1799,'Np PL4 Stock'!A:E,5,FALSE)),""))</f>
        <v/>
      </c>
      <c r="AD1799" s="290"/>
      <c r="AE1799" s="300"/>
      <c r="AF1799" s="323"/>
      <c r="AG1799" s="335"/>
      <c r="AH1799" s="336"/>
      <c r="AI1799" s="335"/>
      <c r="AJ1799" s="326"/>
      <c r="AK1799" s="334"/>
    </row>
    <row r="1800" spans="1:37">
      <c r="A1800" s="280" t="str">
        <f t="shared" si="59"/>
        <v/>
      </c>
      <c r="B1800" s="281"/>
      <c r="C1800" s="282"/>
      <c r="D1800" s="282"/>
      <c r="E1800" s="243"/>
      <c r="F1800" s="244"/>
      <c r="G1800" s="243"/>
      <c r="H1800" s="283" t="str">
        <f>IF(ISBLANK(F1800),"",IFERROR(VLOOKUP(A1800,'Np PL4 Stock'!$A:$U,20,FALSE),""))</f>
        <v/>
      </c>
      <c r="J1800" s="283" t="str">
        <f>IF(ISBLANK(F1800),"",VLOOKUP(LEFT(A1800,5),Unit!A:B,2,FALSE))</f>
        <v/>
      </c>
      <c r="K1800" s="243"/>
      <c r="L1800" s="243"/>
      <c r="M1800" s="291" t="str">
        <f t="shared" si="60"/>
        <v/>
      </c>
      <c r="N1800" s="292" t="str">
        <f>IF(ISBLANK(D1800),"",IFERROR(IF(VLOOKUP(A1800,'Np PL4 Stock'!A:J,10,FALSE)="Np4",D1800-VLOOKUP(A1800,'Np PL4 Stock'!A:E,5,FALSE),D1800-1-VLOOKUP(A1800,'Np PL4 Stock'!A:E,5,FALSE)),""))</f>
        <v/>
      </c>
      <c r="O1800" s="345"/>
      <c r="P1800" s="290"/>
      <c r="Q1800" s="300"/>
      <c r="R1800" s="336"/>
      <c r="S1800" s="301"/>
      <c r="T1800" s="301"/>
      <c r="U1800" s="336"/>
      <c r="V1800" s="354"/>
      <c r="W1800" s="355"/>
      <c r="X1800" s="349"/>
      <c r="Y1800" s="313" t="str">
        <f>IF(ISBLANK(X1800),"",IFERROR(IF(VLOOKUP(A1800,'Np PL4 Stock'!A:J,10,FALSE)="Np4",X1800-VLOOKUP(A1800,'Np PL4 Stock'!A:E,5,FALSE),X1800-1-VLOOKUP(A1800,'Np PL4 Stock'!A:E,5,FALSE)),""))</f>
        <v/>
      </c>
      <c r="Z1800" s="325"/>
      <c r="AA1800" s="315"/>
      <c r="AB1800" s="316"/>
      <c r="AC1800" s="317" t="str">
        <f>IF(ISBLANK(AB1800),"",IFERROR(IF(VLOOKUP(A1800,'Np PL4 Stock'!A:J,10,FALSE)="Np4",AB1800-VLOOKUP(A1800,'Np PL4 Stock'!A:E,5,FALSE),AB1800-1-VLOOKUP(A1800,'Np PL4 Stock'!A:E,5,FALSE)),""))</f>
        <v/>
      </c>
      <c r="AD1800" s="290"/>
      <c r="AE1800" s="300"/>
      <c r="AF1800" s="323"/>
      <c r="AG1800" s="335"/>
      <c r="AH1800" s="336"/>
      <c r="AI1800" s="335"/>
      <c r="AJ1800" s="326"/>
      <c r="AK1800" s="334"/>
    </row>
    <row r="1801" spans="1:37">
      <c r="A1801" s="280" t="str">
        <f t="shared" si="59"/>
        <v/>
      </c>
      <c r="B1801" s="281"/>
      <c r="C1801" s="282"/>
      <c r="D1801" s="282"/>
      <c r="E1801" s="243"/>
      <c r="F1801" s="244"/>
      <c r="G1801" s="243"/>
      <c r="H1801" s="283" t="str">
        <f>IF(ISBLANK(F1801),"",IFERROR(VLOOKUP(A1801,'Np PL4 Stock'!$A:$U,20,FALSE),""))</f>
        <v/>
      </c>
      <c r="J1801" s="283" t="str">
        <f>IF(ISBLANK(F1801),"",VLOOKUP(LEFT(A1801,5),Unit!A:B,2,FALSE))</f>
        <v/>
      </c>
      <c r="K1801" s="243"/>
      <c r="L1801" s="243"/>
      <c r="M1801" s="291" t="str">
        <f t="shared" si="60"/>
        <v/>
      </c>
      <c r="N1801" s="292" t="str">
        <f>IF(ISBLANK(D1801),"",IFERROR(IF(VLOOKUP(A1801,'Np PL4 Stock'!A:J,10,FALSE)="Np4",D1801-VLOOKUP(A1801,'Np PL4 Stock'!A:E,5,FALSE),D1801-1-VLOOKUP(A1801,'Np PL4 Stock'!A:E,5,FALSE)),""))</f>
        <v/>
      </c>
      <c r="O1801" s="345"/>
      <c r="P1801" s="290"/>
      <c r="Q1801" s="300"/>
      <c r="R1801" s="336"/>
      <c r="S1801" s="301"/>
      <c r="T1801" s="301"/>
      <c r="U1801" s="336"/>
      <c r="V1801" s="354"/>
      <c r="W1801" s="355"/>
      <c r="X1801" s="349"/>
      <c r="Y1801" s="313" t="str">
        <f>IF(ISBLANK(X1801),"",IFERROR(IF(VLOOKUP(A1801,'Np PL4 Stock'!A:J,10,FALSE)="Np4",X1801-VLOOKUP(A1801,'Np PL4 Stock'!A:E,5,FALSE),X1801-1-VLOOKUP(A1801,'Np PL4 Stock'!A:E,5,FALSE)),""))</f>
        <v/>
      </c>
      <c r="Z1801" s="325"/>
      <c r="AA1801" s="315"/>
      <c r="AB1801" s="316"/>
      <c r="AC1801" s="317" t="str">
        <f>IF(ISBLANK(AB1801),"",IFERROR(IF(VLOOKUP(A1801,'Np PL4 Stock'!A:J,10,FALSE)="Np4",AB1801-VLOOKUP(A1801,'Np PL4 Stock'!A:E,5,FALSE),AB1801-1-VLOOKUP(A1801,'Np PL4 Stock'!A:E,5,FALSE)),""))</f>
        <v/>
      </c>
      <c r="AD1801" s="290"/>
      <c r="AE1801" s="300"/>
      <c r="AF1801" s="323"/>
      <c r="AG1801" s="335"/>
      <c r="AH1801" s="336"/>
      <c r="AI1801" s="335"/>
      <c r="AJ1801" s="326"/>
      <c r="AK1801" s="334"/>
    </row>
    <row r="1802" spans="1:37">
      <c r="A1802" s="280" t="str">
        <f t="shared" si="59"/>
        <v/>
      </c>
      <c r="B1802" s="281"/>
      <c r="C1802" s="282"/>
      <c r="D1802" s="282"/>
      <c r="E1802" s="243"/>
      <c r="F1802" s="244"/>
      <c r="G1802" s="243"/>
      <c r="H1802" s="283" t="str">
        <f>IF(ISBLANK(F1802),"",IFERROR(VLOOKUP(A1802,'Np PL4 Stock'!$A:$U,20,FALSE),""))</f>
        <v/>
      </c>
      <c r="J1802" s="283" t="str">
        <f>IF(ISBLANK(F1802),"",VLOOKUP(LEFT(A1802,5),Unit!A:B,2,FALSE))</f>
        <v/>
      </c>
      <c r="K1802" s="243"/>
      <c r="L1802" s="243"/>
      <c r="M1802" s="291" t="str">
        <f t="shared" si="60"/>
        <v/>
      </c>
      <c r="N1802" s="292" t="str">
        <f>IF(ISBLANK(D1802),"",IFERROR(IF(VLOOKUP(A1802,'Np PL4 Stock'!A:J,10,FALSE)="Np4",D1802-VLOOKUP(A1802,'Np PL4 Stock'!A:E,5,FALSE),D1802-1-VLOOKUP(A1802,'Np PL4 Stock'!A:E,5,FALSE)),""))</f>
        <v/>
      </c>
      <c r="O1802" s="345"/>
      <c r="P1802" s="290"/>
      <c r="Q1802" s="300"/>
      <c r="R1802" s="336"/>
      <c r="S1802" s="301"/>
      <c r="T1802" s="301"/>
      <c r="U1802" s="336"/>
      <c r="V1802" s="354"/>
      <c r="W1802" s="355"/>
      <c r="X1802" s="349"/>
      <c r="Y1802" s="313" t="str">
        <f>IF(ISBLANK(X1802),"",IFERROR(IF(VLOOKUP(A1802,'Np PL4 Stock'!A:J,10,FALSE)="Np4",X1802-VLOOKUP(A1802,'Np PL4 Stock'!A:E,5,FALSE),X1802-1-VLOOKUP(A1802,'Np PL4 Stock'!A:E,5,FALSE)),""))</f>
        <v/>
      </c>
      <c r="Z1802" s="325"/>
      <c r="AA1802" s="315"/>
      <c r="AB1802" s="316"/>
      <c r="AC1802" s="317" t="str">
        <f>IF(ISBLANK(AB1802),"",IFERROR(IF(VLOOKUP(A1802,'Np PL4 Stock'!A:J,10,FALSE)="Np4",AB1802-VLOOKUP(A1802,'Np PL4 Stock'!A:E,5,FALSE),AB1802-1-VLOOKUP(A1802,'Np PL4 Stock'!A:E,5,FALSE)),""))</f>
        <v/>
      </c>
      <c r="AD1802" s="290"/>
      <c r="AE1802" s="300"/>
      <c r="AF1802" s="323"/>
      <c r="AG1802" s="335"/>
      <c r="AH1802" s="336"/>
      <c r="AI1802" s="335"/>
      <c r="AJ1802" s="326"/>
      <c r="AK1802" s="334"/>
    </row>
    <row r="1803" spans="1:37">
      <c r="A1803" s="280" t="str">
        <f t="shared" si="59"/>
        <v/>
      </c>
      <c r="B1803" s="281"/>
      <c r="C1803" s="282"/>
      <c r="D1803" s="282"/>
      <c r="E1803" s="243"/>
      <c r="F1803" s="244"/>
      <c r="G1803" s="243"/>
      <c r="H1803" s="283" t="str">
        <f>IF(ISBLANK(F1803),"",IFERROR(VLOOKUP(A1803,'Np PL4 Stock'!$A:$U,20,FALSE),""))</f>
        <v/>
      </c>
      <c r="J1803" s="283" t="str">
        <f>IF(ISBLANK(F1803),"",VLOOKUP(LEFT(A1803,5),Unit!A:B,2,FALSE))</f>
        <v/>
      </c>
      <c r="K1803" s="243"/>
      <c r="L1803" s="243"/>
      <c r="M1803" s="291" t="str">
        <f t="shared" si="60"/>
        <v/>
      </c>
      <c r="N1803" s="292" t="str">
        <f>IF(ISBLANK(D1803),"",IFERROR(IF(VLOOKUP(A1803,'Np PL4 Stock'!A:J,10,FALSE)="Np4",D1803-VLOOKUP(A1803,'Np PL4 Stock'!A:E,5,FALSE),D1803-1-VLOOKUP(A1803,'Np PL4 Stock'!A:E,5,FALSE)),""))</f>
        <v/>
      </c>
      <c r="O1803" s="345"/>
      <c r="P1803" s="290"/>
      <c r="Q1803" s="300"/>
      <c r="R1803" s="336"/>
      <c r="S1803" s="301"/>
      <c r="T1803" s="301"/>
      <c r="U1803" s="336"/>
      <c r="V1803" s="354"/>
      <c r="W1803" s="355"/>
      <c r="X1803" s="349"/>
      <c r="Y1803" s="313" t="str">
        <f>IF(ISBLANK(X1803),"",IFERROR(IF(VLOOKUP(A1803,'Np PL4 Stock'!A:J,10,FALSE)="Np4",X1803-VLOOKUP(A1803,'Np PL4 Stock'!A:E,5,FALSE),X1803-1-VLOOKUP(A1803,'Np PL4 Stock'!A:E,5,FALSE)),""))</f>
        <v/>
      </c>
      <c r="Z1803" s="325"/>
      <c r="AA1803" s="315"/>
      <c r="AB1803" s="316"/>
      <c r="AC1803" s="317" t="str">
        <f>IF(ISBLANK(AB1803),"",IFERROR(IF(VLOOKUP(A1803,'Np PL4 Stock'!A:J,10,FALSE)="Np4",AB1803-VLOOKUP(A1803,'Np PL4 Stock'!A:E,5,FALSE),AB1803-1-VLOOKUP(A1803,'Np PL4 Stock'!A:E,5,FALSE)),""))</f>
        <v/>
      </c>
      <c r="AD1803" s="290"/>
      <c r="AE1803" s="300"/>
      <c r="AF1803" s="323"/>
      <c r="AG1803" s="335"/>
      <c r="AH1803" s="336"/>
      <c r="AI1803" s="335"/>
      <c r="AJ1803" s="326"/>
      <c r="AK1803" s="334"/>
    </row>
    <row r="1804" spans="1:37">
      <c r="A1804" s="280" t="str">
        <f t="shared" si="59"/>
        <v/>
      </c>
      <c r="B1804" s="281"/>
      <c r="C1804" s="282"/>
      <c r="D1804" s="282"/>
      <c r="E1804" s="243"/>
      <c r="F1804" s="244"/>
      <c r="G1804" s="243"/>
      <c r="H1804" s="283" t="str">
        <f>IF(ISBLANK(F1804),"",IFERROR(VLOOKUP(A1804,'Np PL4 Stock'!$A:$U,20,FALSE),""))</f>
        <v/>
      </c>
      <c r="J1804" s="283" t="str">
        <f>IF(ISBLANK(F1804),"",VLOOKUP(LEFT(A1804,5),Unit!A:B,2,FALSE))</f>
        <v/>
      </c>
      <c r="K1804" s="243"/>
      <c r="L1804" s="243"/>
      <c r="M1804" s="291" t="str">
        <f t="shared" si="60"/>
        <v/>
      </c>
      <c r="N1804" s="292" t="str">
        <f>IF(ISBLANK(D1804),"",IFERROR(IF(VLOOKUP(A1804,'Np PL4 Stock'!A:J,10,FALSE)="Np4",D1804-VLOOKUP(A1804,'Np PL4 Stock'!A:E,5,FALSE),D1804-1-VLOOKUP(A1804,'Np PL4 Stock'!A:E,5,FALSE)),""))</f>
        <v/>
      </c>
      <c r="O1804" s="345"/>
      <c r="P1804" s="290"/>
      <c r="Q1804" s="300"/>
      <c r="R1804" s="336"/>
      <c r="S1804" s="301"/>
      <c r="T1804" s="301"/>
      <c r="U1804" s="336"/>
      <c r="V1804" s="354"/>
      <c r="W1804" s="355"/>
      <c r="X1804" s="349"/>
      <c r="Y1804" s="313" t="str">
        <f>IF(ISBLANK(X1804),"",IFERROR(IF(VLOOKUP(A1804,'Np PL4 Stock'!A:J,10,FALSE)="Np4",X1804-VLOOKUP(A1804,'Np PL4 Stock'!A:E,5,FALSE),X1804-1-VLOOKUP(A1804,'Np PL4 Stock'!A:E,5,FALSE)),""))</f>
        <v/>
      </c>
      <c r="Z1804" s="325"/>
      <c r="AA1804" s="315"/>
      <c r="AB1804" s="316"/>
      <c r="AC1804" s="317" t="str">
        <f>IF(ISBLANK(AB1804),"",IFERROR(IF(VLOOKUP(A1804,'Np PL4 Stock'!A:J,10,FALSE)="Np4",AB1804-VLOOKUP(A1804,'Np PL4 Stock'!A:E,5,FALSE),AB1804-1-VLOOKUP(A1804,'Np PL4 Stock'!A:E,5,FALSE)),""))</f>
        <v/>
      </c>
      <c r="AD1804" s="290"/>
      <c r="AE1804" s="300"/>
      <c r="AF1804" s="323"/>
      <c r="AG1804" s="335"/>
      <c r="AH1804" s="336"/>
      <c r="AI1804" s="335"/>
      <c r="AJ1804" s="326"/>
      <c r="AK1804" s="334"/>
    </row>
    <row r="1805" spans="1:37">
      <c r="A1805" s="280" t="str">
        <f t="shared" si="59"/>
        <v/>
      </c>
      <c r="B1805" s="281"/>
      <c r="C1805" s="282"/>
      <c r="D1805" s="282"/>
      <c r="E1805" s="243"/>
      <c r="F1805" s="244"/>
      <c r="G1805" s="243"/>
      <c r="H1805" s="283" t="str">
        <f>IF(ISBLANK(F1805),"",IFERROR(VLOOKUP(A1805,'Np PL4 Stock'!$A:$U,20,FALSE),""))</f>
        <v/>
      </c>
      <c r="J1805" s="283" t="str">
        <f>IF(ISBLANK(F1805),"",VLOOKUP(LEFT(A1805,5),Unit!A:B,2,FALSE))</f>
        <v/>
      </c>
      <c r="K1805" s="243"/>
      <c r="L1805" s="243"/>
      <c r="M1805" s="291" t="str">
        <f t="shared" si="60"/>
        <v/>
      </c>
      <c r="N1805" s="292" t="str">
        <f>IF(ISBLANK(D1805),"",IFERROR(IF(VLOOKUP(A1805,'Np PL4 Stock'!A:J,10,FALSE)="Np4",D1805-VLOOKUP(A1805,'Np PL4 Stock'!A:E,5,FALSE),D1805-1-VLOOKUP(A1805,'Np PL4 Stock'!A:E,5,FALSE)),""))</f>
        <v/>
      </c>
      <c r="O1805" s="345"/>
      <c r="P1805" s="290"/>
      <c r="Q1805" s="300"/>
      <c r="R1805" s="336"/>
      <c r="S1805" s="301"/>
      <c r="T1805" s="301"/>
      <c r="U1805" s="336"/>
      <c r="V1805" s="354"/>
      <c r="W1805" s="355"/>
      <c r="X1805" s="349"/>
      <c r="Y1805" s="313" t="str">
        <f>IF(ISBLANK(X1805),"",IFERROR(IF(VLOOKUP(A1805,'Np PL4 Stock'!A:J,10,FALSE)="Np4",X1805-VLOOKUP(A1805,'Np PL4 Stock'!A:E,5,FALSE),X1805-1-VLOOKUP(A1805,'Np PL4 Stock'!A:E,5,FALSE)),""))</f>
        <v/>
      </c>
      <c r="Z1805" s="325"/>
      <c r="AA1805" s="315"/>
      <c r="AB1805" s="316"/>
      <c r="AC1805" s="317" t="str">
        <f>IF(ISBLANK(AB1805),"",IFERROR(IF(VLOOKUP(A1805,'Np PL4 Stock'!A:J,10,FALSE)="Np4",AB1805-VLOOKUP(A1805,'Np PL4 Stock'!A:E,5,FALSE),AB1805-1-VLOOKUP(A1805,'Np PL4 Stock'!A:E,5,FALSE)),""))</f>
        <v/>
      </c>
      <c r="AD1805" s="290"/>
      <c r="AE1805" s="300"/>
      <c r="AF1805" s="323"/>
      <c r="AG1805" s="335"/>
      <c r="AH1805" s="336"/>
      <c r="AI1805" s="335"/>
      <c r="AJ1805" s="326"/>
      <c r="AK1805" s="334"/>
    </row>
    <row r="1806" spans="1:37">
      <c r="A1806" s="280" t="str">
        <f t="shared" si="59"/>
        <v/>
      </c>
      <c r="B1806" s="281"/>
      <c r="C1806" s="282"/>
      <c r="D1806" s="282"/>
      <c r="E1806" s="243"/>
      <c r="F1806" s="244"/>
      <c r="G1806" s="243"/>
      <c r="H1806" s="283" t="str">
        <f>IF(ISBLANK(F1806),"",IFERROR(VLOOKUP(A1806,'Np PL4 Stock'!$A:$U,20,FALSE),""))</f>
        <v/>
      </c>
      <c r="J1806" s="283" t="str">
        <f>IF(ISBLANK(F1806),"",VLOOKUP(LEFT(A1806,5),Unit!A:B,2,FALSE))</f>
        <v/>
      </c>
      <c r="K1806" s="243"/>
      <c r="L1806" s="243"/>
      <c r="M1806" s="291" t="str">
        <f t="shared" si="60"/>
        <v/>
      </c>
      <c r="N1806" s="292" t="str">
        <f>IF(ISBLANK(D1806),"",IFERROR(IF(VLOOKUP(A1806,'Np PL4 Stock'!A:J,10,FALSE)="Np4",D1806-VLOOKUP(A1806,'Np PL4 Stock'!A:E,5,FALSE),D1806-1-VLOOKUP(A1806,'Np PL4 Stock'!A:E,5,FALSE)),""))</f>
        <v/>
      </c>
      <c r="O1806" s="345"/>
      <c r="P1806" s="290"/>
      <c r="Q1806" s="300"/>
      <c r="R1806" s="336"/>
      <c r="S1806" s="301"/>
      <c r="T1806" s="301"/>
      <c r="U1806" s="336"/>
      <c r="V1806" s="354"/>
      <c r="W1806" s="355"/>
      <c r="X1806" s="349"/>
      <c r="Y1806" s="313" t="str">
        <f>IF(ISBLANK(X1806),"",IFERROR(IF(VLOOKUP(A1806,'Np PL4 Stock'!A:J,10,FALSE)="Np4",X1806-VLOOKUP(A1806,'Np PL4 Stock'!A:E,5,FALSE),X1806-1-VLOOKUP(A1806,'Np PL4 Stock'!A:E,5,FALSE)),""))</f>
        <v/>
      </c>
      <c r="Z1806" s="325"/>
      <c r="AA1806" s="315"/>
      <c r="AB1806" s="316"/>
      <c r="AC1806" s="317" t="str">
        <f>IF(ISBLANK(AB1806),"",IFERROR(IF(VLOOKUP(A1806,'Np PL4 Stock'!A:J,10,FALSE)="Np4",AB1806-VLOOKUP(A1806,'Np PL4 Stock'!A:E,5,FALSE),AB1806-1-VLOOKUP(A1806,'Np PL4 Stock'!A:E,5,FALSE)),""))</f>
        <v/>
      </c>
      <c r="AD1806" s="290"/>
      <c r="AE1806" s="300"/>
      <c r="AF1806" s="323"/>
      <c r="AG1806" s="335"/>
      <c r="AH1806" s="336"/>
      <c r="AI1806" s="335"/>
      <c r="AJ1806" s="326"/>
      <c r="AK1806" s="334"/>
    </row>
    <row r="1807" spans="1:37">
      <c r="A1807" s="280" t="str">
        <f t="shared" si="59"/>
        <v/>
      </c>
      <c r="B1807" s="281"/>
      <c r="C1807" s="282"/>
      <c r="D1807" s="282"/>
      <c r="E1807" s="243"/>
      <c r="F1807" s="244"/>
      <c r="G1807" s="243"/>
      <c r="H1807" s="283" t="str">
        <f>IF(ISBLANK(F1807),"",IFERROR(VLOOKUP(A1807,'Np PL4 Stock'!$A:$U,20,FALSE),""))</f>
        <v/>
      </c>
      <c r="J1807" s="283" t="str">
        <f>IF(ISBLANK(F1807),"",VLOOKUP(LEFT(A1807,5),Unit!A:B,2,FALSE))</f>
        <v/>
      </c>
      <c r="K1807" s="243"/>
      <c r="L1807" s="243"/>
      <c r="M1807" s="291" t="str">
        <f t="shared" si="60"/>
        <v/>
      </c>
      <c r="N1807" s="292" t="str">
        <f>IF(ISBLANK(D1807),"",IFERROR(IF(VLOOKUP(A1807,'Np PL4 Stock'!A:J,10,FALSE)="Np4",D1807-VLOOKUP(A1807,'Np PL4 Stock'!A:E,5,FALSE),D1807-1-VLOOKUP(A1807,'Np PL4 Stock'!A:E,5,FALSE)),""))</f>
        <v/>
      </c>
      <c r="O1807" s="345"/>
      <c r="P1807" s="290"/>
      <c r="Q1807" s="300"/>
      <c r="R1807" s="336"/>
      <c r="S1807" s="301"/>
      <c r="T1807" s="301"/>
      <c r="U1807" s="336"/>
      <c r="V1807" s="354"/>
      <c r="W1807" s="355"/>
      <c r="X1807" s="349"/>
      <c r="Y1807" s="313" t="str">
        <f>IF(ISBLANK(X1807),"",IFERROR(IF(VLOOKUP(A1807,'Np PL4 Stock'!A:J,10,FALSE)="Np4",X1807-VLOOKUP(A1807,'Np PL4 Stock'!A:E,5,FALSE),X1807-1-VLOOKUP(A1807,'Np PL4 Stock'!A:E,5,FALSE)),""))</f>
        <v/>
      </c>
      <c r="Z1807" s="325"/>
      <c r="AA1807" s="315"/>
      <c r="AB1807" s="316"/>
      <c r="AC1807" s="317" t="str">
        <f>IF(ISBLANK(AB1807),"",IFERROR(IF(VLOOKUP(A1807,'Np PL4 Stock'!A:J,10,FALSE)="Np4",AB1807-VLOOKUP(A1807,'Np PL4 Stock'!A:E,5,FALSE),AB1807-1-VLOOKUP(A1807,'Np PL4 Stock'!A:E,5,FALSE)),""))</f>
        <v/>
      </c>
      <c r="AD1807" s="290"/>
      <c r="AE1807" s="300"/>
      <c r="AF1807" s="323"/>
      <c r="AG1807" s="335"/>
      <c r="AH1807" s="336"/>
      <c r="AI1807" s="335"/>
      <c r="AJ1807" s="326"/>
      <c r="AK1807" s="334"/>
    </row>
    <row r="1808" spans="1:37">
      <c r="A1808" s="280" t="str">
        <f t="shared" si="59"/>
        <v/>
      </c>
      <c r="B1808" s="281"/>
      <c r="C1808" s="282"/>
      <c r="D1808" s="282"/>
      <c r="E1808" s="243"/>
      <c r="F1808" s="244"/>
      <c r="G1808" s="243"/>
      <c r="H1808" s="283" t="str">
        <f>IF(ISBLANK(F1808),"",IFERROR(VLOOKUP(A1808,'Np PL4 Stock'!$A:$U,20,FALSE),""))</f>
        <v/>
      </c>
      <c r="J1808" s="283" t="str">
        <f>IF(ISBLANK(F1808),"",VLOOKUP(LEFT(A1808,5),Unit!A:B,2,FALSE))</f>
        <v/>
      </c>
      <c r="K1808" s="243"/>
      <c r="L1808" s="243"/>
      <c r="M1808" s="291" t="str">
        <f t="shared" si="60"/>
        <v/>
      </c>
      <c r="N1808" s="292" t="str">
        <f>IF(ISBLANK(D1808),"",IFERROR(IF(VLOOKUP(A1808,'Np PL4 Stock'!A:J,10,FALSE)="Np4",D1808-VLOOKUP(A1808,'Np PL4 Stock'!A:E,5,FALSE),D1808-1-VLOOKUP(A1808,'Np PL4 Stock'!A:E,5,FALSE)),""))</f>
        <v/>
      </c>
      <c r="O1808" s="345"/>
      <c r="P1808" s="290"/>
      <c r="Q1808" s="300"/>
      <c r="R1808" s="336"/>
      <c r="S1808" s="301"/>
      <c r="T1808" s="301"/>
      <c r="U1808" s="336"/>
      <c r="V1808" s="354"/>
      <c r="W1808" s="355"/>
      <c r="X1808" s="349"/>
      <c r="Y1808" s="313" t="str">
        <f>IF(ISBLANK(X1808),"",IFERROR(IF(VLOOKUP(A1808,'Np PL4 Stock'!A:J,10,FALSE)="Np4",X1808-VLOOKUP(A1808,'Np PL4 Stock'!A:E,5,FALSE),X1808-1-VLOOKUP(A1808,'Np PL4 Stock'!A:E,5,FALSE)),""))</f>
        <v/>
      </c>
      <c r="Z1808" s="325"/>
      <c r="AA1808" s="315"/>
      <c r="AB1808" s="316"/>
      <c r="AC1808" s="317" t="str">
        <f>IF(ISBLANK(AB1808),"",IFERROR(IF(VLOOKUP(A1808,'Np PL4 Stock'!A:J,10,FALSE)="Np4",AB1808-VLOOKUP(A1808,'Np PL4 Stock'!A:E,5,FALSE),AB1808-1-VLOOKUP(A1808,'Np PL4 Stock'!A:E,5,FALSE)),""))</f>
        <v/>
      </c>
      <c r="AD1808" s="290"/>
      <c r="AE1808" s="300"/>
      <c r="AF1808" s="323"/>
      <c r="AG1808" s="335"/>
      <c r="AH1808" s="336"/>
      <c r="AI1808" s="335"/>
      <c r="AJ1808" s="326"/>
      <c r="AK1808" s="334"/>
    </row>
    <row r="1809" spans="1:37">
      <c r="A1809" s="280" t="str">
        <f t="shared" si="59"/>
        <v/>
      </c>
      <c r="B1809" s="281"/>
      <c r="C1809" s="282"/>
      <c r="D1809" s="282"/>
      <c r="E1809" s="243"/>
      <c r="F1809" s="244"/>
      <c r="G1809" s="243"/>
      <c r="H1809" s="283" t="str">
        <f>IF(ISBLANK(F1809),"",IFERROR(VLOOKUP(A1809,'Np PL4 Stock'!$A:$U,20,FALSE),""))</f>
        <v/>
      </c>
      <c r="J1809" s="283" t="str">
        <f>IF(ISBLANK(F1809),"",VLOOKUP(LEFT(A1809,5),Unit!A:B,2,FALSE))</f>
        <v/>
      </c>
      <c r="K1809" s="243"/>
      <c r="L1809" s="243"/>
      <c r="M1809" s="291" t="str">
        <f t="shared" si="60"/>
        <v/>
      </c>
      <c r="N1809" s="292" t="str">
        <f>IF(ISBLANK(D1809),"",IFERROR(IF(VLOOKUP(A1809,'Np PL4 Stock'!A:J,10,FALSE)="Np4",D1809-VLOOKUP(A1809,'Np PL4 Stock'!A:E,5,FALSE),D1809-1-VLOOKUP(A1809,'Np PL4 Stock'!A:E,5,FALSE)),""))</f>
        <v/>
      </c>
      <c r="O1809" s="345"/>
      <c r="P1809" s="290"/>
      <c r="Q1809" s="300"/>
      <c r="R1809" s="336"/>
      <c r="S1809" s="301"/>
      <c r="T1809" s="301"/>
      <c r="U1809" s="336"/>
      <c r="V1809" s="354"/>
      <c r="W1809" s="355"/>
      <c r="X1809" s="349"/>
      <c r="Y1809" s="313" t="str">
        <f>IF(ISBLANK(X1809),"",IFERROR(IF(VLOOKUP(A1809,'Np PL4 Stock'!A:J,10,FALSE)="Np4",X1809-VLOOKUP(A1809,'Np PL4 Stock'!A:E,5,FALSE),X1809-1-VLOOKUP(A1809,'Np PL4 Stock'!A:E,5,FALSE)),""))</f>
        <v/>
      </c>
      <c r="Z1809" s="325"/>
      <c r="AA1809" s="315"/>
      <c r="AB1809" s="316"/>
      <c r="AC1809" s="317" t="str">
        <f>IF(ISBLANK(AB1809),"",IFERROR(IF(VLOOKUP(A1809,'Np PL4 Stock'!A:J,10,FALSE)="Np4",AB1809-VLOOKUP(A1809,'Np PL4 Stock'!A:E,5,FALSE),AB1809-1-VLOOKUP(A1809,'Np PL4 Stock'!A:E,5,FALSE)),""))</f>
        <v/>
      </c>
      <c r="AD1809" s="290"/>
      <c r="AE1809" s="300"/>
      <c r="AF1809" s="323"/>
      <c r="AG1809" s="335"/>
      <c r="AH1809" s="336"/>
      <c r="AI1809" s="335"/>
      <c r="AJ1809" s="326"/>
      <c r="AK1809" s="334"/>
    </row>
    <row r="1810" spans="1:37">
      <c r="A1810" s="280" t="str">
        <f t="shared" si="59"/>
        <v/>
      </c>
      <c r="B1810" s="281"/>
      <c r="C1810" s="282"/>
      <c r="D1810" s="282"/>
      <c r="E1810" s="243"/>
      <c r="F1810" s="244"/>
      <c r="G1810" s="243"/>
      <c r="H1810" s="283" t="str">
        <f>IF(ISBLANK(F1810),"",IFERROR(VLOOKUP(A1810,'Np PL4 Stock'!$A:$U,20,FALSE),""))</f>
        <v/>
      </c>
      <c r="J1810" s="283" t="str">
        <f>IF(ISBLANK(F1810),"",VLOOKUP(LEFT(A1810,5),Unit!A:B,2,FALSE))</f>
        <v/>
      </c>
      <c r="K1810" s="243"/>
      <c r="L1810" s="243"/>
      <c r="M1810" s="291" t="str">
        <f t="shared" si="60"/>
        <v/>
      </c>
      <c r="N1810" s="292" t="str">
        <f>IF(ISBLANK(D1810),"",IFERROR(IF(VLOOKUP(A1810,'Np PL4 Stock'!A:J,10,FALSE)="Np4",D1810-VLOOKUP(A1810,'Np PL4 Stock'!A:E,5,FALSE),D1810-1-VLOOKUP(A1810,'Np PL4 Stock'!A:E,5,FALSE)),""))</f>
        <v/>
      </c>
      <c r="O1810" s="345"/>
      <c r="P1810" s="290"/>
      <c r="Q1810" s="300"/>
      <c r="R1810" s="336"/>
      <c r="S1810" s="301"/>
      <c r="T1810" s="301"/>
      <c r="U1810" s="336"/>
      <c r="V1810" s="354"/>
      <c r="W1810" s="355"/>
      <c r="X1810" s="349"/>
      <c r="Y1810" s="313" t="str">
        <f>IF(ISBLANK(X1810),"",IFERROR(IF(VLOOKUP(A1810,'Np PL4 Stock'!A:J,10,FALSE)="Np4",X1810-VLOOKUP(A1810,'Np PL4 Stock'!A:E,5,FALSE),X1810-1-VLOOKUP(A1810,'Np PL4 Stock'!A:E,5,FALSE)),""))</f>
        <v/>
      </c>
      <c r="Z1810" s="325"/>
      <c r="AA1810" s="315"/>
      <c r="AB1810" s="316"/>
      <c r="AC1810" s="317" t="str">
        <f>IF(ISBLANK(AB1810),"",IFERROR(IF(VLOOKUP(A1810,'Np PL4 Stock'!A:J,10,FALSE)="Np4",AB1810-VLOOKUP(A1810,'Np PL4 Stock'!A:E,5,FALSE),AB1810-1-VLOOKUP(A1810,'Np PL4 Stock'!A:E,5,FALSE)),""))</f>
        <v/>
      </c>
      <c r="AD1810" s="290"/>
      <c r="AE1810" s="300"/>
      <c r="AF1810" s="323"/>
      <c r="AG1810" s="335"/>
      <c r="AH1810" s="336"/>
      <c r="AI1810" s="335"/>
      <c r="AJ1810" s="326"/>
      <c r="AK1810" s="334"/>
    </row>
    <row r="1811" spans="1:37">
      <c r="A1811" s="280" t="str">
        <f t="shared" si="59"/>
        <v/>
      </c>
      <c r="B1811" s="281"/>
      <c r="C1811" s="282"/>
      <c r="D1811" s="282"/>
      <c r="E1811" s="243"/>
      <c r="F1811" s="244"/>
      <c r="G1811" s="243"/>
      <c r="H1811" s="283" t="str">
        <f>IF(ISBLANK(F1811),"",IFERROR(VLOOKUP(A1811,'Np PL4 Stock'!$A:$U,20,FALSE),""))</f>
        <v/>
      </c>
      <c r="J1811" s="283" t="str">
        <f>IF(ISBLANK(F1811),"",VLOOKUP(LEFT(A1811,5),Unit!A:B,2,FALSE))</f>
        <v/>
      </c>
      <c r="K1811" s="243"/>
      <c r="L1811" s="243"/>
      <c r="M1811" s="291" t="str">
        <f t="shared" si="60"/>
        <v/>
      </c>
      <c r="N1811" s="292" t="str">
        <f>IF(ISBLANK(D1811),"",IFERROR(IF(VLOOKUP(A1811,'Np PL4 Stock'!A:J,10,FALSE)="Np4",D1811-VLOOKUP(A1811,'Np PL4 Stock'!A:E,5,FALSE),D1811-1-VLOOKUP(A1811,'Np PL4 Stock'!A:E,5,FALSE)),""))</f>
        <v/>
      </c>
      <c r="O1811" s="345"/>
      <c r="P1811" s="290"/>
      <c r="Q1811" s="300"/>
      <c r="R1811" s="336"/>
      <c r="S1811" s="301"/>
      <c r="T1811" s="301"/>
      <c r="U1811" s="336"/>
      <c r="V1811" s="354"/>
      <c r="W1811" s="355"/>
      <c r="X1811" s="349"/>
      <c r="Y1811" s="313" t="str">
        <f>IF(ISBLANK(X1811),"",IFERROR(IF(VLOOKUP(A1811,'Np PL4 Stock'!A:J,10,FALSE)="Np4",X1811-VLOOKUP(A1811,'Np PL4 Stock'!A:E,5,FALSE),X1811-1-VLOOKUP(A1811,'Np PL4 Stock'!A:E,5,FALSE)),""))</f>
        <v/>
      </c>
      <c r="Z1811" s="325"/>
      <c r="AA1811" s="315"/>
      <c r="AB1811" s="316"/>
      <c r="AC1811" s="317" t="str">
        <f>IF(ISBLANK(AB1811),"",IFERROR(IF(VLOOKUP(A1811,'Np PL4 Stock'!A:J,10,FALSE)="Np4",AB1811-VLOOKUP(A1811,'Np PL4 Stock'!A:E,5,FALSE),AB1811-1-VLOOKUP(A1811,'Np PL4 Stock'!A:E,5,FALSE)),""))</f>
        <v/>
      </c>
      <c r="AD1811" s="290"/>
      <c r="AE1811" s="300"/>
      <c r="AF1811" s="323"/>
      <c r="AG1811" s="335"/>
      <c r="AH1811" s="336"/>
      <c r="AI1811" s="335"/>
      <c r="AJ1811" s="326"/>
      <c r="AK1811" s="334"/>
    </row>
    <row r="1812" spans="1:37">
      <c r="A1812" s="280" t="str">
        <f t="shared" si="59"/>
        <v/>
      </c>
      <c r="B1812" s="281"/>
      <c r="C1812" s="282"/>
      <c r="D1812" s="282"/>
      <c r="E1812" s="243"/>
      <c r="F1812" s="244"/>
      <c r="G1812" s="243"/>
      <c r="H1812" s="283" t="str">
        <f>IF(ISBLANK(F1812),"",IFERROR(VLOOKUP(A1812,'Np PL4 Stock'!$A:$U,20,FALSE),""))</f>
        <v/>
      </c>
      <c r="J1812" s="283" t="str">
        <f>IF(ISBLANK(F1812),"",VLOOKUP(LEFT(A1812,5),Unit!A:B,2,FALSE))</f>
        <v/>
      </c>
      <c r="K1812" s="243"/>
      <c r="L1812" s="243"/>
      <c r="M1812" s="291" t="str">
        <f t="shared" si="60"/>
        <v/>
      </c>
      <c r="N1812" s="292" t="str">
        <f>IF(ISBLANK(D1812),"",IFERROR(IF(VLOOKUP(A1812,'Np PL4 Stock'!A:J,10,FALSE)="Np4",D1812-VLOOKUP(A1812,'Np PL4 Stock'!A:E,5,FALSE),D1812-1-VLOOKUP(A1812,'Np PL4 Stock'!A:E,5,FALSE)),""))</f>
        <v/>
      </c>
      <c r="O1812" s="345"/>
      <c r="P1812" s="290"/>
      <c r="Q1812" s="300"/>
      <c r="R1812" s="336"/>
      <c r="S1812" s="301"/>
      <c r="T1812" s="301"/>
      <c r="U1812" s="336"/>
      <c r="V1812" s="354"/>
      <c r="W1812" s="355"/>
      <c r="X1812" s="349"/>
      <c r="Y1812" s="313" t="str">
        <f>IF(ISBLANK(X1812),"",IFERROR(IF(VLOOKUP(A1812,'Np PL4 Stock'!A:J,10,FALSE)="Np4",X1812-VLOOKUP(A1812,'Np PL4 Stock'!A:E,5,FALSE),X1812-1-VLOOKUP(A1812,'Np PL4 Stock'!A:E,5,FALSE)),""))</f>
        <v/>
      </c>
      <c r="Z1812" s="325"/>
      <c r="AA1812" s="315"/>
      <c r="AB1812" s="316"/>
      <c r="AC1812" s="317" t="str">
        <f>IF(ISBLANK(AB1812),"",IFERROR(IF(VLOOKUP(A1812,'Np PL4 Stock'!A:J,10,FALSE)="Np4",AB1812-VLOOKUP(A1812,'Np PL4 Stock'!A:E,5,FALSE),AB1812-1-VLOOKUP(A1812,'Np PL4 Stock'!A:E,5,FALSE)),""))</f>
        <v/>
      </c>
      <c r="AD1812" s="290"/>
      <c r="AE1812" s="300"/>
      <c r="AF1812" s="323"/>
      <c r="AG1812" s="335"/>
      <c r="AH1812" s="336"/>
      <c r="AI1812" s="335"/>
      <c r="AJ1812" s="326"/>
      <c r="AK1812" s="334"/>
    </row>
    <row r="1813" spans="1:37">
      <c r="A1813" s="280" t="str">
        <f t="shared" si="59"/>
        <v/>
      </c>
      <c r="B1813" s="281"/>
      <c r="C1813" s="282"/>
      <c r="D1813" s="282"/>
      <c r="E1813" s="243"/>
      <c r="F1813" s="244"/>
      <c r="G1813" s="243"/>
      <c r="H1813" s="283" t="str">
        <f>IF(ISBLANK(F1813),"",IFERROR(VLOOKUP(A1813,'Np PL4 Stock'!$A:$U,20,FALSE),""))</f>
        <v/>
      </c>
      <c r="J1813" s="283" t="str">
        <f>IF(ISBLANK(F1813),"",VLOOKUP(LEFT(A1813,5),Unit!A:B,2,FALSE))</f>
        <v/>
      </c>
      <c r="K1813" s="243"/>
      <c r="L1813" s="243"/>
      <c r="M1813" s="291" t="str">
        <f t="shared" si="60"/>
        <v/>
      </c>
      <c r="N1813" s="292" t="str">
        <f>IF(ISBLANK(D1813),"",IFERROR(IF(VLOOKUP(A1813,'Np PL4 Stock'!A:J,10,FALSE)="Np4",D1813-VLOOKUP(A1813,'Np PL4 Stock'!A:E,5,FALSE),D1813-1-VLOOKUP(A1813,'Np PL4 Stock'!A:E,5,FALSE)),""))</f>
        <v/>
      </c>
      <c r="O1813" s="345"/>
      <c r="P1813" s="290"/>
      <c r="Q1813" s="300"/>
      <c r="R1813" s="336"/>
      <c r="S1813" s="301"/>
      <c r="T1813" s="301"/>
      <c r="U1813" s="336"/>
      <c r="V1813" s="354"/>
      <c r="W1813" s="355"/>
      <c r="X1813" s="349"/>
      <c r="Y1813" s="313" t="str">
        <f>IF(ISBLANK(X1813),"",IFERROR(IF(VLOOKUP(A1813,'Np PL4 Stock'!A:J,10,FALSE)="Np4",X1813-VLOOKUP(A1813,'Np PL4 Stock'!A:E,5,FALSE),X1813-1-VLOOKUP(A1813,'Np PL4 Stock'!A:E,5,FALSE)),""))</f>
        <v/>
      </c>
      <c r="Z1813" s="325"/>
      <c r="AA1813" s="315"/>
      <c r="AB1813" s="316"/>
      <c r="AC1813" s="317" t="str">
        <f>IF(ISBLANK(AB1813),"",IFERROR(IF(VLOOKUP(A1813,'Np PL4 Stock'!A:J,10,FALSE)="Np4",AB1813-VLOOKUP(A1813,'Np PL4 Stock'!A:E,5,FALSE),AB1813-1-VLOOKUP(A1813,'Np PL4 Stock'!A:E,5,FALSE)),""))</f>
        <v/>
      </c>
      <c r="AD1813" s="290"/>
      <c r="AE1813" s="300"/>
      <c r="AF1813" s="323"/>
      <c r="AG1813" s="335"/>
      <c r="AH1813" s="336"/>
      <c r="AI1813" s="335"/>
      <c r="AJ1813" s="326"/>
      <c r="AK1813" s="334"/>
    </row>
    <row r="1814" spans="1:37">
      <c r="A1814" s="280" t="str">
        <f t="shared" si="59"/>
        <v/>
      </c>
      <c r="B1814" s="281"/>
      <c r="C1814" s="282"/>
      <c r="D1814" s="282"/>
      <c r="E1814" s="243"/>
      <c r="F1814" s="244"/>
      <c r="G1814" s="243"/>
      <c r="H1814" s="283" t="str">
        <f>IF(ISBLANK(F1814),"",IFERROR(VLOOKUP(A1814,'Np PL4 Stock'!$A:$U,20,FALSE),""))</f>
        <v/>
      </c>
      <c r="J1814" s="283" t="str">
        <f>IF(ISBLANK(F1814),"",VLOOKUP(LEFT(A1814,5),Unit!A:B,2,FALSE))</f>
        <v/>
      </c>
      <c r="K1814" s="243"/>
      <c r="L1814" s="243"/>
      <c r="M1814" s="291" t="str">
        <f t="shared" si="60"/>
        <v/>
      </c>
      <c r="N1814" s="292" t="str">
        <f>IF(ISBLANK(D1814),"",IFERROR(IF(VLOOKUP(A1814,'Np PL4 Stock'!A:J,10,FALSE)="Np4",D1814-VLOOKUP(A1814,'Np PL4 Stock'!A:E,5,FALSE),D1814-1-VLOOKUP(A1814,'Np PL4 Stock'!A:E,5,FALSE)),""))</f>
        <v/>
      </c>
      <c r="O1814" s="345"/>
      <c r="P1814" s="290"/>
      <c r="Q1814" s="300"/>
      <c r="R1814" s="336"/>
      <c r="S1814" s="301"/>
      <c r="T1814" s="301"/>
      <c r="U1814" s="336"/>
      <c r="V1814" s="354"/>
      <c r="W1814" s="355"/>
      <c r="X1814" s="349"/>
      <c r="Y1814" s="313" t="str">
        <f>IF(ISBLANK(X1814),"",IFERROR(IF(VLOOKUP(A1814,'Np PL4 Stock'!A:J,10,FALSE)="Np4",X1814-VLOOKUP(A1814,'Np PL4 Stock'!A:E,5,FALSE),X1814-1-VLOOKUP(A1814,'Np PL4 Stock'!A:E,5,FALSE)),""))</f>
        <v/>
      </c>
      <c r="Z1814" s="325"/>
      <c r="AA1814" s="315"/>
      <c r="AB1814" s="316"/>
      <c r="AC1814" s="317" t="str">
        <f>IF(ISBLANK(AB1814),"",IFERROR(IF(VLOOKUP(A1814,'Np PL4 Stock'!A:J,10,FALSE)="Np4",AB1814-VLOOKUP(A1814,'Np PL4 Stock'!A:E,5,FALSE),AB1814-1-VLOOKUP(A1814,'Np PL4 Stock'!A:E,5,FALSE)),""))</f>
        <v/>
      </c>
      <c r="AD1814" s="290"/>
      <c r="AE1814" s="300"/>
      <c r="AF1814" s="323"/>
      <c r="AG1814" s="335"/>
      <c r="AH1814" s="336"/>
      <c r="AI1814" s="335"/>
      <c r="AJ1814" s="326"/>
      <c r="AK1814" s="334"/>
    </row>
    <row r="1815" spans="1:37">
      <c r="A1815" s="280" t="str">
        <f t="shared" si="59"/>
        <v/>
      </c>
      <c r="B1815" s="281"/>
      <c r="C1815" s="282"/>
      <c r="D1815" s="282"/>
      <c r="E1815" s="243"/>
      <c r="F1815" s="244"/>
      <c r="G1815" s="243"/>
      <c r="H1815" s="283" t="str">
        <f>IF(ISBLANK(F1815),"",IFERROR(VLOOKUP(A1815,'Np PL4 Stock'!$A:$U,20,FALSE),""))</f>
        <v/>
      </c>
      <c r="J1815" s="283" t="str">
        <f>IF(ISBLANK(F1815),"",VLOOKUP(LEFT(A1815,5),Unit!A:B,2,FALSE))</f>
        <v/>
      </c>
      <c r="K1815" s="243"/>
      <c r="L1815" s="243"/>
      <c r="M1815" s="291" t="str">
        <f t="shared" si="60"/>
        <v/>
      </c>
      <c r="N1815" s="292" t="str">
        <f>IF(ISBLANK(D1815),"",IFERROR(IF(VLOOKUP(A1815,'Np PL4 Stock'!A:J,10,FALSE)="Np4",D1815-VLOOKUP(A1815,'Np PL4 Stock'!A:E,5,FALSE),D1815-1-VLOOKUP(A1815,'Np PL4 Stock'!A:E,5,FALSE)),""))</f>
        <v/>
      </c>
      <c r="O1815" s="345"/>
      <c r="P1815" s="290"/>
      <c r="Q1815" s="300"/>
      <c r="R1815" s="336"/>
      <c r="S1815" s="301"/>
      <c r="T1815" s="301"/>
      <c r="U1815" s="336"/>
      <c r="V1815" s="354"/>
      <c r="W1815" s="355"/>
      <c r="X1815" s="349"/>
      <c r="Y1815" s="313" t="str">
        <f>IF(ISBLANK(X1815),"",IFERROR(IF(VLOOKUP(A1815,'Np PL4 Stock'!A:J,10,FALSE)="Np4",X1815-VLOOKUP(A1815,'Np PL4 Stock'!A:E,5,FALSE),X1815-1-VLOOKUP(A1815,'Np PL4 Stock'!A:E,5,FALSE)),""))</f>
        <v/>
      </c>
      <c r="Z1815" s="325"/>
      <c r="AA1815" s="315"/>
      <c r="AB1815" s="316"/>
      <c r="AC1815" s="317" t="str">
        <f>IF(ISBLANK(AB1815),"",IFERROR(IF(VLOOKUP(A1815,'Np PL4 Stock'!A:J,10,FALSE)="Np4",AB1815-VLOOKUP(A1815,'Np PL4 Stock'!A:E,5,FALSE),AB1815-1-VLOOKUP(A1815,'Np PL4 Stock'!A:E,5,FALSE)),""))</f>
        <v/>
      </c>
      <c r="AD1815" s="290"/>
      <c r="AE1815" s="300"/>
      <c r="AF1815" s="323"/>
      <c r="AG1815" s="335"/>
      <c r="AH1815" s="336"/>
      <c r="AI1815" s="335"/>
      <c r="AJ1815" s="326"/>
      <c r="AK1815" s="334"/>
    </row>
    <row r="1816" spans="1:37">
      <c r="A1816" s="280" t="str">
        <f t="shared" si="59"/>
        <v/>
      </c>
      <c r="B1816" s="281"/>
      <c r="C1816" s="282"/>
      <c r="D1816" s="282"/>
      <c r="E1816" s="243"/>
      <c r="F1816" s="244"/>
      <c r="G1816" s="243"/>
      <c r="H1816" s="283" t="str">
        <f>IF(ISBLANK(F1816),"",IFERROR(VLOOKUP(A1816,'Np PL4 Stock'!$A:$U,20,FALSE),""))</f>
        <v/>
      </c>
      <c r="J1816" s="283" t="str">
        <f>IF(ISBLANK(F1816),"",VLOOKUP(LEFT(A1816,5),Unit!A:B,2,FALSE))</f>
        <v/>
      </c>
      <c r="K1816" s="243"/>
      <c r="L1816" s="243"/>
      <c r="M1816" s="291" t="str">
        <f t="shared" si="60"/>
        <v/>
      </c>
      <c r="N1816" s="292" t="str">
        <f>IF(ISBLANK(D1816),"",IFERROR(IF(VLOOKUP(A1816,'Np PL4 Stock'!A:J,10,FALSE)="Np4",D1816-VLOOKUP(A1816,'Np PL4 Stock'!A:E,5,FALSE),D1816-1-VLOOKUP(A1816,'Np PL4 Stock'!A:E,5,FALSE)),""))</f>
        <v/>
      </c>
      <c r="O1816" s="345"/>
      <c r="P1816" s="290"/>
      <c r="Q1816" s="300"/>
      <c r="R1816" s="336"/>
      <c r="S1816" s="301"/>
      <c r="T1816" s="301"/>
      <c r="U1816" s="336"/>
      <c r="V1816" s="354"/>
      <c r="W1816" s="355"/>
      <c r="X1816" s="349"/>
      <c r="Y1816" s="313" t="str">
        <f>IF(ISBLANK(X1816),"",IFERROR(IF(VLOOKUP(A1816,'Np PL4 Stock'!A:J,10,FALSE)="Np4",X1816-VLOOKUP(A1816,'Np PL4 Stock'!A:E,5,FALSE),X1816-1-VLOOKUP(A1816,'Np PL4 Stock'!A:E,5,FALSE)),""))</f>
        <v/>
      </c>
      <c r="Z1816" s="325"/>
      <c r="AA1816" s="315"/>
      <c r="AB1816" s="316"/>
      <c r="AC1816" s="317" t="str">
        <f>IF(ISBLANK(AB1816),"",IFERROR(IF(VLOOKUP(A1816,'Np PL4 Stock'!A:J,10,FALSE)="Np4",AB1816-VLOOKUP(A1816,'Np PL4 Stock'!A:E,5,FALSE),AB1816-1-VLOOKUP(A1816,'Np PL4 Stock'!A:E,5,FALSE)),""))</f>
        <v/>
      </c>
      <c r="AD1816" s="290"/>
      <c r="AE1816" s="300"/>
      <c r="AF1816" s="323"/>
      <c r="AG1816" s="335"/>
      <c r="AH1816" s="336"/>
      <c r="AI1816" s="335"/>
      <c r="AJ1816" s="326"/>
      <c r="AK1816" s="334"/>
    </row>
    <row r="1817" spans="1:37">
      <c r="A1817" s="280" t="str">
        <f t="shared" si="59"/>
        <v/>
      </c>
      <c r="B1817" s="281"/>
      <c r="C1817" s="282"/>
      <c r="D1817" s="282"/>
      <c r="E1817" s="243"/>
      <c r="F1817" s="244"/>
      <c r="G1817" s="243"/>
      <c r="H1817" s="283" t="str">
        <f>IF(ISBLANK(F1817),"",IFERROR(VLOOKUP(A1817,'Np PL4 Stock'!$A:$U,20,FALSE),""))</f>
        <v/>
      </c>
      <c r="J1817" s="283" t="str">
        <f>IF(ISBLANK(F1817),"",VLOOKUP(LEFT(A1817,5),Unit!A:B,2,FALSE))</f>
        <v/>
      </c>
      <c r="K1817" s="243"/>
      <c r="L1817" s="243"/>
      <c r="M1817" s="291" t="str">
        <f t="shared" si="60"/>
        <v/>
      </c>
      <c r="N1817" s="292" t="str">
        <f>IF(ISBLANK(D1817),"",IFERROR(IF(VLOOKUP(A1817,'Np PL4 Stock'!A:J,10,FALSE)="Np4",D1817-VLOOKUP(A1817,'Np PL4 Stock'!A:E,5,FALSE),D1817-1-VLOOKUP(A1817,'Np PL4 Stock'!A:E,5,FALSE)),""))</f>
        <v/>
      </c>
      <c r="O1817" s="345"/>
      <c r="P1817" s="290"/>
      <c r="Q1817" s="300"/>
      <c r="R1817" s="336"/>
      <c r="S1817" s="301"/>
      <c r="T1817" s="301"/>
      <c r="U1817" s="336"/>
      <c r="V1817" s="354"/>
      <c r="W1817" s="355"/>
      <c r="X1817" s="349"/>
      <c r="Y1817" s="313" t="str">
        <f>IF(ISBLANK(X1817),"",IFERROR(IF(VLOOKUP(A1817,'Np PL4 Stock'!A:J,10,FALSE)="Np4",X1817-VLOOKUP(A1817,'Np PL4 Stock'!A:E,5,FALSE),X1817-1-VLOOKUP(A1817,'Np PL4 Stock'!A:E,5,FALSE)),""))</f>
        <v/>
      </c>
      <c r="Z1817" s="325"/>
      <c r="AA1817" s="315"/>
      <c r="AB1817" s="316"/>
      <c r="AC1817" s="317" t="str">
        <f>IF(ISBLANK(AB1817),"",IFERROR(IF(VLOOKUP(A1817,'Np PL4 Stock'!A:J,10,FALSE)="Np4",AB1817-VLOOKUP(A1817,'Np PL4 Stock'!A:E,5,FALSE),AB1817-1-VLOOKUP(A1817,'Np PL4 Stock'!A:E,5,FALSE)),""))</f>
        <v/>
      </c>
      <c r="AD1817" s="290"/>
      <c r="AE1817" s="300"/>
      <c r="AF1817" s="323"/>
      <c r="AG1817" s="335"/>
      <c r="AH1817" s="336"/>
      <c r="AI1817" s="335"/>
      <c r="AJ1817" s="326"/>
      <c r="AK1817" s="334"/>
    </row>
    <row r="1818" spans="1:37">
      <c r="A1818" s="280" t="str">
        <f t="shared" si="59"/>
        <v/>
      </c>
      <c r="B1818" s="281"/>
      <c r="C1818" s="282"/>
      <c r="D1818" s="282"/>
      <c r="E1818" s="243"/>
      <c r="F1818" s="244"/>
      <c r="G1818" s="243"/>
      <c r="H1818" s="283" t="str">
        <f>IF(ISBLANK(F1818),"",IFERROR(VLOOKUP(A1818,'Np PL4 Stock'!$A:$U,20,FALSE),""))</f>
        <v/>
      </c>
      <c r="J1818" s="283" t="str">
        <f>IF(ISBLANK(F1818),"",VLOOKUP(LEFT(A1818,5),Unit!A:B,2,FALSE))</f>
        <v/>
      </c>
      <c r="K1818" s="243"/>
      <c r="L1818" s="243"/>
      <c r="M1818" s="291" t="str">
        <f t="shared" si="60"/>
        <v/>
      </c>
      <c r="N1818" s="292" t="str">
        <f>IF(ISBLANK(D1818),"",IFERROR(IF(VLOOKUP(A1818,'Np PL4 Stock'!A:J,10,FALSE)="Np4",D1818-VLOOKUP(A1818,'Np PL4 Stock'!A:E,5,FALSE),D1818-1-VLOOKUP(A1818,'Np PL4 Stock'!A:E,5,FALSE)),""))</f>
        <v/>
      </c>
      <c r="O1818" s="345"/>
      <c r="P1818" s="290"/>
      <c r="Q1818" s="300"/>
      <c r="R1818" s="336"/>
      <c r="S1818" s="301"/>
      <c r="T1818" s="301"/>
      <c r="U1818" s="336"/>
      <c r="V1818" s="354"/>
      <c r="W1818" s="355"/>
      <c r="X1818" s="349"/>
      <c r="Y1818" s="313" t="str">
        <f>IF(ISBLANK(X1818),"",IFERROR(IF(VLOOKUP(A1818,'Np PL4 Stock'!A:J,10,FALSE)="Np4",X1818-VLOOKUP(A1818,'Np PL4 Stock'!A:E,5,FALSE),X1818-1-VLOOKUP(A1818,'Np PL4 Stock'!A:E,5,FALSE)),""))</f>
        <v/>
      </c>
      <c r="Z1818" s="325"/>
      <c r="AA1818" s="315"/>
      <c r="AB1818" s="316"/>
      <c r="AC1818" s="317" t="str">
        <f>IF(ISBLANK(AB1818),"",IFERROR(IF(VLOOKUP(A1818,'Np PL4 Stock'!A:J,10,FALSE)="Np4",AB1818-VLOOKUP(A1818,'Np PL4 Stock'!A:E,5,FALSE),AB1818-1-VLOOKUP(A1818,'Np PL4 Stock'!A:E,5,FALSE)),""))</f>
        <v/>
      </c>
      <c r="AD1818" s="290"/>
      <c r="AE1818" s="300"/>
      <c r="AF1818" s="323"/>
      <c r="AG1818" s="335"/>
      <c r="AH1818" s="336"/>
      <c r="AI1818" s="335"/>
      <c r="AJ1818" s="326"/>
      <c r="AK1818" s="334"/>
    </row>
    <row r="1819" spans="1:37">
      <c r="A1819" s="280" t="str">
        <f t="shared" si="59"/>
        <v/>
      </c>
      <c r="B1819" s="281"/>
      <c r="C1819" s="282"/>
      <c r="D1819" s="282"/>
      <c r="E1819" s="243"/>
      <c r="F1819" s="244"/>
      <c r="G1819" s="243"/>
      <c r="H1819" s="283" t="str">
        <f>IF(ISBLANK(F1819),"",IFERROR(VLOOKUP(A1819,'Np PL4 Stock'!$A:$U,20,FALSE),""))</f>
        <v/>
      </c>
      <c r="J1819" s="283" t="str">
        <f>IF(ISBLANK(F1819),"",VLOOKUP(LEFT(A1819,5),Unit!A:B,2,FALSE))</f>
        <v/>
      </c>
      <c r="K1819" s="243"/>
      <c r="L1819" s="243"/>
      <c r="M1819" s="291" t="str">
        <f t="shared" si="60"/>
        <v/>
      </c>
      <c r="N1819" s="292" t="str">
        <f>IF(ISBLANK(D1819),"",IFERROR(IF(VLOOKUP(A1819,'Np PL4 Stock'!A:J,10,FALSE)="Np4",D1819-VLOOKUP(A1819,'Np PL4 Stock'!A:E,5,FALSE),D1819-1-VLOOKUP(A1819,'Np PL4 Stock'!A:E,5,FALSE)),""))</f>
        <v/>
      </c>
      <c r="O1819" s="345"/>
      <c r="P1819" s="290"/>
      <c r="Q1819" s="300"/>
      <c r="R1819" s="336"/>
      <c r="S1819" s="301"/>
      <c r="T1819" s="301"/>
      <c r="U1819" s="336"/>
      <c r="V1819" s="354"/>
      <c r="W1819" s="355"/>
      <c r="X1819" s="349"/>
      <c r="Y1819" s="313" t="str">
        <f>IF(ISBLANK(X1819),"",IFERROR(IF(VLOOKUP(A1819,'Np PL4 Stock'!A:J,10,FALSE)="Np4",X1819-VLOOKUP(A1819,'Np PL4 Stock'!A:E,5,FALSE),X1819-1-VLOOKUP(A1819,'Np PL4 Stock'!A:E,5,FALSE)),""))</f>
        <v/>
      </c>
      <c r="Z1819" s="325"/>
      <c r="AA1819" s="315"/>
      <c r="AB1819" s="316"/>
      <c r="AC1819" s="317" t="str">
        <f>IF(ISBLANK(AB1819),"",IFERROR(IF(VLOOKUP(A1819,'Np PL4 Stock'!A:J,10,FALSE)="Np4",AB1819-VLOOKUP(A1819,'Np PL4 Stock'!A:E,5,FALSE),AB1819-1-VLOOKUP(A1819,'Np PL4 Stock'!A:E,5,FALSE)),""))</f>
        <v/>
      </c>
      <c r="AD1819" s="290"/>
      <c r="AE1819" s="300"/>
      <c r="AF1819" s="323"/>
      <c r="AG1819" s="335"/>
      <c r="AH1819" s="336"/>
      <c r="AI1819" s="335"/>
      <c r="AJ1819" s="326"/>
      <c r="AK1819" s="334"/>
    </row>
    <row r="1820" spans="1:37">
      <c r="A1820" s="280" t="str">
        <f t="shared" si="59"/>
        <v/>
      </c>
      <c r="B1820" s="281"/>
      <c r="C1820" s="282"/>
      <c r="D1820" s="282"/>
      <c r="E1820" s="243"/>
      <c r="F1820" s="244"/>
      <c r="G1820" s="243"/>
      <c r="H1820" s="283" t="str">
        <f>IF(ISBLANK(F1820),"",IFERROR(VLOOKUP(A1820,'Np PL4 Stock'!$A:$U,20,FALSE),""))</f>
        <v/>
      </c>
      <c r="J1820" s="283" t="str">
        <f>IF(ISBLANK(F1820),"",VLOOKUP(LEFT(A1820,5),Unit!A:B,2,FALSE))</f>
        <v/>
      </c>
      <c r="K1820" s="243"/>
      <c r="L1820" s="243"/>
      <c r="M1820" s="291" t="str">
        <f t="shared" si="60"/>
        <v/>
      </c>
      <c r="N1820" s="292" t="str">
        <f>IF(ISBLANK(D1820),"",IFERROR(IF(VLOOKUP(A1820,'Np PL4 Stock'!A:J,10,FALSE)="Np4",D1820-VLOOKUP(A1820,'Np PL4 Stock'!A:E,5,FALSE),D1820-1-VLOOKUP(A1820,'Np PL4 Stock'!A:E,5,FALSE)),""))</f>
        <v/>
      </c>
      <c r="O1820" s="345"/>
      <c r="P1820" s="290"/>
      <c r="Q1820" s="300"/>
      <c r="R1820" s="336"/>
      <c r="S1820" s="301"/>
      <c r="T1820" s="301"/>
      <c r="U1820" s="336"/>
      <c r="V1820" s="354"/>
      <c r="W1820" s="355"/>
      <c r="X1820" s="349"/>
      <c r="Y1820" s="313" t="str">
        <f>IF(ISBLANK(X1820),"",IFERROR(IF(VLOOKUP(A1820,'Np PL4 Stock'!A:J,10,FALSE)="Np4",X1820-VLOOKUP(A1820,'Np PL4 Stock'!A:E,5,FALSE),X1820-1-VLOOKUP(A1820,'Np PL4 Stock'!A:E,5,FALSE)),""))</f>
        <v/>
      </c>
      <c r="Z1820" s="325"/>
      <c r="AA1820" s="315"/>
      <c r="AB1820" s="316"/>
      <c r="AC1820" s="317" t="str">
        <f>IF(ISBLANK(AB1820),"",IFERROR(IF(VLOOKUP(A1820,'Np PL4 Stock'!A:J,10,FALSE)="Np4",AB1820-VLOOKUP(A1820,'Np PL4 Stock'!A:E,5,FALSE),AB1820-1-VLOOKUP(A1820,'Np PL4 Stock'!A:E,5,FALSE)),""))</f>
        <v/>
      </c>
      <c r="AD1820" s="290"/>
      <c r="AE1820" s="300"/>
      <c r="AF1820" s="323"/>
      <c r="AG1820" s="335"/>
      <c r="AH1820" s="336"/>
      <c r="AI1820" s="335"/>
      <c r="AJ1820" s="326"/>
      <c r="AK1820" s="334"/>
    </row>
    <row r="1821" spans="1:37">
      <c r="A1821" s="280" t="str">
        <f t="shared" si="59"/>
        <v/>
      </c>
      <c r="B1821" s="281"/>
      <c r="C1821" s="282"/>
      <c r="D1821" s="282"/>
      <c r="E1821" s="243"/>
      <c r="F1821" s="244"/>
      <c r="G1821" s="243"/>
      <c r="H1821" s="283" t="str">
        <f>IF(ISBLANK(F1821),"",IFERROR(VLOOKUP(A1821,'Np PL4 Stock'!$A:$U,20,FALSE),""))</f>
        <v/>
      </c>
      <c r="J1821" s="283" t="str">
        <f>IF(ISBLANK(F1821),"",VLOOKUP(LEFT(A1821,5),Unit!A:B,2,FALSE))</f>
        <v/>
      </c>
      <c r="K1821" s="243"/>
      <c r="L1821" s="243"/>
      <c r="M1821" s="291" t="str">
        <f t="shared" si="60"/>
        <v/>
      </c>
      <c r="N1821" s="292" t="str">
        <f>IF(ISBLANK(D1821),"",IFERROR(IF(VLOOKUP(A1821,'Np PL4 Stock'!A:J,10,FALSE)="Np4",D1821-VLOOKUP(A1821,'Np PL4 Stock'!A:E,5,FALSE),D1821-1-VLOOKUP(A1821,'Np PL4 Stock'!A:E,5,FALSE)),""))</f>
        <v/>
      </c>
      <c r="O1821" s="345"/>
      <c r="P1821" s="290"/>
      <c r="Q1821" s="300"/>
      <c r="R1821" s="336"/>
      <c r="S1821" s="301"/>
      <c r="T1821" s="301"/>
      <c r="U1821" s="336"/>
      <c r="V1821" s="354"/>
      <c r="W1821" s="355"/>
      <c r="X1821" s="349"/>
      <c r="Y1821" s="313" t="str">
        <f>IF(ISBLANK(X1821),"",IFERROR(IF(VLOOKUP(A1821,'Np PL4 Stock'!A:J,10,FALSE)="Np4",X1821-VLOOKUP(A1821,'Np PL4 Stock'!A:E,5,FALSE),X1821-1-VLOOKUP(A1821,'Np PL4 Stock'!A:E,5,FALSE)),""))</f>
        <v/>
      </c>
      <c r="Z1821" s="325"/>
      <c r="AA1821" s="315"/>
      <c r="AB1821" s="316"/>
      <c r="AC1821" s="317" t="str">
        <f>IF(ISBLANK(AB1821),"",IFERROR(IF(VLOOKUP(A1821,'Np PL4 Stock'!A:J,10,FALSE)="Np4",AB1821-VLOOKUP(A1821,'Np PL4 Stock'!A:E,5,FALSE),AB1821-1-VLOOKUP(A1821,'Np PL4 Stock'!A:E,5,FALSE)),""))</f>
        <v/>
      </c>
      <c r="AD1821" s="290"/>
      <c r="AE1821" s="300"/>
      <c r="AF1821" s="323"/>
      <c r="AG1821" s="335"/>
      <c r="AH1821" s="336"/>
      <c r="AI1821" s="335"/>
      <c r="AJ1821" s="326"/>
      <c r="AK1821" s="334"/>
    </row>
    <row r="1822" spans="1:37">
      <c r="A1822" s="280" t="str">
        <f t="shared" si="59"/>
        <v/>
      </c>
      <c r="B1822" s="281"/>
      <c r="C1822" s="282"/>
      <c r="D1822" s="282"/>
      <c r="E1822" s="243"/>
      <c r="F1822" s="244"/>
      <c r="G1822" s="243"/>
      <c r="H1822" s="283" t="str">
        <f>IF(ISBLANK(F1822),"",IFERROR(VLOOKUP(A1822,'Np PL4 Stock'!$A:$U,20,FALSE),""))</f>
        <v/>
      </c>
      <c r="J1822" s="283" t="str">
        <f>IF(ISBLANK(F1822),"",VLOOKUP(LEFT(A1822,5),Unit!A:B,2,FALSE))</f>
        <v/>
      </c>
      <c r="K1822" s="243"/>
      <c r="L1822" s="243"/>
      <c r="M1822" s="291" t="str">
        <f t="shared" si="60"/>
        <v/>
      </c>
      <c r="N1822" s="292" t="str">
        <f>IF(ISBLANK(D1822),"",IFERROR(IF(VLOOKUP(A1822,'Np PL4 Stock'!A:J,10,FALSE)="Np4",D1822-VLOOKUP(A1822,'Np PL4 Stock'!A:E,5,FALSE),D1822-1-VLOOKUP(A1822,'Np PL4 Stock'!A:E,5,FALSE)),""))</f>
        <v/>
      </c>
      <c r="O1822" s="345"/>
      <c r="P1822" s="290"/>
      <c r="Q1822" s="300"/>
      <c r="R1822" s="336"/>
      <c r="S1822" s="301"/>
      <c r="T1822" s="301"/>
      <c r="U1822" s="336"/>
      <c r="V1822" s="354"/>
      <c r="W1822" s="355"/>
      <c r="X1822" s="349"/>
      <c r="Y1822" s="313" t="str">
        <f>IF(ISBLANK(X1822),"",IFERROR(IF(VLOOKUP(A1822,'Np PL4 Stock'!A:J,10,FALSE)="Np4",X1822-VLOOKUP(A1822,'Np PL4 Stock'!A:E,5,FALSE),X1822-1-VLOOKUP(A1822,'Np PL4 Stock'!A:E,5,FALSE)),""))</f>
        <v/>
      </c>
      <c r="Z1822" s="325"/>
      <c r="AA1822" s="315"/>
      <c r="AB1822" s="316"/>
      <c r="AC1822" s="317" t="str">
        <f>IF(ISBLANK(AB1822),"",IFERROR(IF(VLOOKUP(A1822,'Np PL4 Stock'!A:J,10,FALSE)="Np4",AB1822-VLOOKUP(A1822,'Np PL4 Stock'!A:E,5,FALSE),AB1822-1-VLOOKUP(A1822,'Np PL4 Stock'!A:E,5,FALSE)),""))</f>
        <v/>
      </c>
      <c r="AD1822" s="290"/>
      <c r="AE1822" s="300"/>
      <c r="AF1822" s="323"/>
      <c r="AG1822" s="335"/>
      <c r="AH1822" s="336"/>
      <c r="AI1822" s="335"/>
      <c r="AJ1822" s="326"/>
      <c r="AK1822" s="334"/>
    </row>
    <row r="1823" spans="1:37">
      <c r="A1823" s="280" t="str">
        <f t="shared" si="59"/>
        <v/>
      </c>
      <c r="B1823" s="281"/>
      <c r="C1823" s="282"/>
      <c r="D1823" s="282"/>
      <c r="E1823" s="243"/>
      <c r="F1823" s="244"/>
      <c r="G1823" s="243"/>
      <c r="H1823" s="283" t="str">
        <f>IF(ISBLANK(F1823),"",IFERROR(VLOOKUP(A1823,'Np PL4 Stock'!$A:$U,20,FALSE),""))</f>
        <v/>
      </c>
      <c r="J1823" s="283" t="str">
        <f>IF(ISBLANK(F1823),"",VLOOKUP(LEFT(A1823,5),Unit!A:B,2,FALSE))</f>
        <v/>
      </c>
      <c r="K1823" s="243"/>
      <c r="L1823" s="243"/>
      <c r="M1823" s="291" t="str">
        <f t="shared" si="60"/>
        <v/>
      </c>
      <c r="N1823" s="292" t="str">
        <f>IF(ISBLANK(D1823),"",IFERROR(IF(VLOOKUP(A1823,'Np PL4 Stock'!A:J,10,FALSE)="Np4",D1823-VLOOKUP(A1823,'Np PL4 Stock'!A:E,5,FALSE),D1823-1-VLOOKUP(A1823,'Np PL4 Stock'!A:E,5,FALSE)),""))</f>
        <v/>
      </c>
      <c r="O1823" s="345"/>
      <c r="P1823" s="290"/>
      <c r="Q1823" s="300"/>
      <c r="R1823" s="336"/>
      <c r="S1823" s="301"/>
      <c r="T1823" s="301"/>
      <c r="U1823" s="336"/>
      <c r="V1823" s="354"/>
      <c r="W1823" s="355"/>
      <c r="X1823" s="349"/>
      <c r="Y1823" s="313" t="str">
        <f>IF(ISBLANK(X1823),"",IFERROR(IF(VLOOKUP(A1823,'Np PL4 Stock'!A:J,10,FALSE)="Np4",X1823-VLOOKUP(A1823,'Np PL4 Stock'!A:E,5,FALSE),X1823-1-VLOOKUP(A1823,'Np PL4 Stock'!A:E,5,FALSE)),""))</f>
        <v/>
      </c>
      <c r="Z1823" s="325"/>
      <c r="AA1823" s="315"/>
      <c r="AB1823" s="316"/>
      <c r="AC1823" s="317" t="str">
        <f>IF(ISBLANK(AB1823),"",IFERROR(IF(VLOOKUP(A1823,'Np PL4 Stock'!A:J,10,FALSE)="Np4",AB1823-VLOOKUP(A1823,'Np PL4 Stock'!A:E,5,FALSE),AB1823-1-VLOOKUP(A1823,'Np PL4 Stock'!A:E,5,FALSE)),""))</f>
        <v/>
      </c>
      <c r="AD1823" s="290"/>
      <c r="AE1823" s="300"/>
      <c r="AF1823" s="323"/>
      <c r="AG1823" s="335"/>
      <c r="AH1823" s="336"/>
      <c r="AI1823" s="335"/>
      <c r="AJ1823" s="326"/>
      <c r="AK1823" s="334"/>
    </row>
    <row r="1824" spans="1:37">
      <c r="A1824" s="280" t="str">
        <f t="shared" si="59"/>
        <v/>
      </c>
      <c r="B1824" s="281"/>
      <c r="C1824" s="282"/>
      <c r="D1824" s="282"/>
      <c r="E1824" s="243"/>
      <c r="F1824" s="244"/>
      <c r="G1824" s="243"/>
      <c r="H1824" s="283" t="str">
        <f>IF(ISBLANK(F1824),"",IFERROR(VLOOKUP(A1824,'Np PL4 Stock'!$A:$U,20,FALSE),""))</f>
        <v/>
      </c>
      <c r="J1824" s="283" t="str">
        <f>IF(ISBLANK(F1824),"",VLOOKUP(LEFT(A1824,5),Unit!A:B,2,FALSE))</f>
        <v/>
      </c>
      <c r="K1824" s="243"/>
      <c r="L1824" s="243"/>
      <c r="M1824" s="291" t="str">
        <f t="shared" si="60"/>
        <v/>
      </c>
      <c r="N1824" s="292" t="str">
        <f>IF(ISBLANK(D1824),"",IFERROR(IF(VLOOKUP(A1824,'Np PL4 Stock'!A:J,10,FALSE)="Np4",D1824-VLOOKUP(A1824,'Np PL4 Stock'!A:E,5,FALSE),D1824-1-VLOOKUP(A1824,'Np PL4 Stock'!A:E,5,FALSE)),""))</f>
        <v/>
      </c>
      <c r="O1824" s="345"/>
      <c r="P1824" s="290"/>
      <c r="Q1824" s="300"/>
      <c r="R1824" s="336"/>
      <c r="S1824" s="301"/>
      <c r="T1824" s="301"/>
      <c r="U1824" s="336"/>
      <c r="V1824" s="354"/>
      <c r="W1824" s="355"/>
      <c r="X1824" s="349"/>
      <c r="Y1824" s="313" t="str">
        <f>IF(ISBLANK(X1824),"",IFERROR(IF(VLOOKUP(A1824,'Np PL4 Stock'!A:J,10,FALSE)="Np4",X1824-VLOOKUP(A1824,'Np PL4 Stock'!A:E,5,FALSE),X1824-1-VLOOKUP(A1824,'Np PL4 Stock'!A:E,5,FALSE)),""))</f>
        <v/>
      </c>
      <c r="Z1824" s="325"/>
      <c r="AA1824" s="315"/>
      <c r="AB1824" s="316"/>
      <c r="AC1824" s="317" t="str">
        <f>IF(ISBLANK(AB1824),"",IFERROR(IF(VLOOKUP(A1824,'Np PL4 Stock'!A:J,10,FALSE)="Np4",AB1824-VLOOKUP(A1824,'Np PL4 Stock'!A:E,5,FALSE),AB1824-1-VLOOKUP(A1824,'Np PL4 Stock'!A:E,5,FALSE)),""))</f>
        <v/>
      </c>
      <c r="AD1824" s="290"/>
      <c r="AE1824" s="300"/>
      <c r="AF1824" s="323"/>
      <c r="AG1824" s="335"/>
      <c r="AH1824" s="336"/>
      <c r="AI1824" s="335"/>
      <c r="AJ1824" s="326"/>
      <c r="AK1824" s="334"/>
    </row>
    <row r="1825" spans="1:37">
      <c r="A1825" s="280" t="str">
        <f t="shared" si="59"/>
        <v/>
      </c>
      <c r="B1825" s="281"/>
      <c r="C1825" s="282"/>
      <c r="D1825" s="282"/>
      <c r="E1825" s="243"/>
      <c r="F1825" s="244"/>
      <c r="G1825" s="243"/>
      <c r="H1825" s="283" t="str">
        <f>IF(ISBLANK(F1825),"",IFERROR(VLOOKUP(A1825,'Np PL4 Stock'!$A:$U,20,FALSE),""))</f>
        <v/>
      </c>
      <c r="J1825" s="283" t="str">
        <f>IF(ISBLANK(F1825),"",VLOOKUP(LEFT(A1825,5),Unit!A:B,2,FALSE))</f>
        <v/>
      </c>
      <c r="K1825" s="243"/>
      <c r="L1825" s="243"/>
      <c r="M1825" s="291" t="str">
        <f t="shared" si="60"/>
        <v/>
      </c>
      <c r="N1825" s="292" t="str">
        <f>IF(ISBLANK(D1825),"",IFERROR(IF(VLOOKUP(A1825,'Np PL4 Stock'!A:J,10,FALSE)="Np4",D1825-VLOOKUP(A1825,'Np PL4 Stock'!A:E,5,FALSE),D1825-1-VLOOKUP(A1825,'Np PL4 Stock'!A:E,5,FALSE)),""))</f>
        <v/>
      </c>
      <c r="O1825" s="345"/>
      <c r="P1825" s="290"/>
      <c r="Q1825" s="300"/>
      <c r="R1825" s="336"/>
      <c r="S1825" s="301"/>
      <c r="T1825" s="301"/>
      <c r="U1825" s="336"/>
      <c r="V1825" s="354"/>
      <c r="W1825" s="355"/>
      <c r="X1825" s="349"/>
      <c r="Y1825" s="313" t="str">
        <f>IF(ISBLANK(X1825),"",IFERROR(IF(VLOOKUP(A1825,'Np PL4 Stock'!A:J,10,FALSE)="Np4",X1825-VLOOKUP(A1825,'Np PL4 Stock'!A:E,5,FALSE),X1825-1-VLOOKUP(A1825,'Np PL4 Stock'!A:E,5,FALSE)),""))</f>
        <v/>
      </c>
      <c r="Z1825" s="325"/>
      <c r="AA1825" s="315"/>
      <c r="AB1825" s="316"/>
      <c r="AC1825" s="317" t="str">
        <f>IF(ISBLANK(AB1825),"",IFERROR(IF(VLOOKUP(A1825,'Np PL4 Stock'!A:J,10,FALSE)="Np4",AB1825-VLOOKUP(A1825,'Np PL4 Stock'!A:E,5,FALSE),AB1825-1-VLOOKUP(A1825,'Np PL4 Stock'!A:E,5,FALSE)),""))</f>
        <v/>
      </c>
      <c r="AD1825" s="290"/>
      <c r="AE1825" s="300"/>
      <c r="AF1825" s="323"/>
      <c r="AG1825" s="335"/>
      <c r="AH1825" s="336"/>
      <c r="AI1825" s="335"/>
      <c r="AJ1825" s="326"/>
      <c r="AK1825" s="334"/>
    </row>
    <row r="1826" spans="1:37">
      <c r="A1826" s="280" t="str">
        <f t="shared" si="59"/>
        <v/>
      </c>
      <c r="B1826" s="281"/>
      <c r="C1826" s="282"/>
      <c r="D1826" s="282"/>
      <c r="E1826" s="243"/>
      <c r="F1826" s="244"/>
      <c r="G1826" s="243"/>
      <c r="H1826" s="283" t="str">
        <f>IF(ISBLANK(F1826),"",IFERROR(VLOOKUP(A1826,'Np PL4 Stock'!$A:$U,20,FALSE),""))</f>
        <v/>
      </c>
      <c r="J1826" s="283" t="str">
        <f>IF(ISBLANK(F1826),"",VLOOKUP(LEFT(A1826,5),Unit!A:B,2,FALSE))</f>
        <v/>
      </c>
      <c r="K1826" s="243"/>
      <c r="L1826" s="243"/>
      <c r="M1826" s="291" t="str">
        <f t="shared" si="60"/>
        <v/>
      </c>
      <c r="N1826" s="292" t="str">
        <f>IF(ISBLANK(D1826),"",IFERROR(IF(VLOOKUP(A1826,'Np PL4 Stock'!A:J,10,FALSE)="Np4",D1826-VLOOKUP(A1826,'Np PL4 Stock'!A:E,5,FALSE),D1826-1-VLOOKUP(A1826,'Np PL4 Stock'!A:E,5,FALSE)),""))</f>
        <v/>
      </c>
      <c r="O1826" s="345"/>
      <c r="P1826" s="290"/>
      <c r="Q1826" s="300"/>
      <c r="R1826" s="336"/>
      <c r="S1826" s="301"/>
      <c r="T1826" s="301"/>
      <c r="U1826" s="336"/>
      <c r="V1826" s="354"/>
      <c r="W1826" s="355"/>
      <c r="X1826" s="349"/>
      <c r="Y1826" s="313" t="str">
        <f>IF(ISBLANK(X1826),"",IFERROR(IF(VLOOKUP(A1826,'Np PL4 Stock'!A:J,10,FALSE)="Np4",X1826-VLOOKUP(A1826,'Np PL4 Stock'!A:E,5,FALSE),X1826-1-VLOOKUP(A1826,'Np PL4 Stock'!A:E,5,FALSE)),""))</f>
        <v/>
      </c>
      <c r="Z1826" s="325"/>
      <c r="AA1826" s="315"/>
      <c r="AB1826" s="316"/>
      <c r="AC1826" s="317" t="str">
        <f>IF(ISBLANK(AB1826),"",IFERROR(IF(VLOOKUP(A1826,'Np PL4 Stock'!A:J,10,FALSE)="Np4",AB1826-VLOOKUP(A1826,'Np PL4 Stock'!A:E,5,FALSE),AB1826-1-VLOOKUP(A1826,'Np PL4 Stock'!A:E,5,FALSE)),""))</f>
        <v/>
      </c>
      <c r="AD1826" s="290"/>
      <c r="AE1826" s="300"/>
      <c r="AF1826" s="323"/>
      <c r="AG1826" s="335"/>
      <c r="AH1826" s="336"/>
      <c r="AI1826" s="335"/>
      <c r="AJ1826" s="326"/>
      <c r="AK1826" s="334"/>
    </row>
    <row r="1827" spans="1:37">
      <c r="A1827" s="280" t="str">
        <f t="shared" si="59"/>
        <v/>
      </c>
      <c r="B1827" s="281"/>
      <c r="C1827" s="282"/>
      <c r="D1827" s="282"/>
      <c r="E1827" s="243"/>
      <c r="F1827" s="244"/>
      <c r="G1827" s="243"/>
      <c r="H1827" s="283" t="str">
        <f>IF(ISBLANK(F1827),"",IFERROR(VLOOKUP(A1827,'Np PL4 Stock'!$A:$U,20,FALSE),""))</f>
        <v/>
      </c>
      <c r="J1827" s="283" t="str">
        <f>IF(ISBLANK(F1827),"",VLOOKUP(LEFT(A1827,5),Unit!A:B,2,FALSE))</f>
        <v/>
      </c>
      <c r="K1827" s="243"/>
      <c r="L1827" s="243"/>
      <c r="M1827" s="291" t="str">
        <f t="shared" si="60"/>
        <v/>
      </c>
      <c r="N1827" s="292" t="str">
        <f>IF(ISBLANK(D1827),"",IFERROR(IF(VLOOKUP(A1827,'Np PL4 Stock'!A:J,10,FALSE)="Np4",D1827-VLOOKUP(A1827,'Np PL4 Stock'!A:E,5,FALSE),D1827-1-VLOOKUP(A1827,'Np PL4 Stock'!A:E,5,FALSE)),""))</f>
        <v/>
      </c>
      <c r="O1827" s="345"/>
      <c r="P1827" s="290"/>
      <c r="Q1827" s="300"/>
      <c r="R1827" s="336"/>
      <c r="S1827" s="301"/>
      <c r="T1827" s="301"/>
      <c r="U1827" s="336"/>
      <c r="V1827" s="354"/>
      <c r="W1827" s="355"/>
      <c r="X1827" s="349"/>
      <c r="Y1827" s="313" t="str">
        <f>IF(ISBLANK(X1827),"",IFERROR(IF(VLOOKUP(A1827,'Np PL4 Stock'!A:J,10,FALSE)="Np4",X1827-VLOOKUP(A1827,'Np PL4 Stock'!A:E,5,FALSE),X1827-1-VLOOKUP(A1827,'Np PL4 Stock'!A:E,5,FALSE)),""))</f>
        <v/>
      </c>
      <c r="Z1827" s="325"/>
      <c r="AA1827" s="315"/>
      <c r="AB1827" s="316"/>
      <c r="AC1827" s="317" t="str">
        <f>IF(ISBLANK(AB1827),"",IFERROR(IF(VLOOKUP(A1827,'Np PL4 Stock'!A:J,10,FALSE)="Np4",AB1827-VLOOKUP(A1827,'Np PL4 Stock'!A:E,5,FALSE),AB1827-1-VLOOKUP(A1827,'Np PL4 Stock'!A:E,5,FALSE)),""))</f>
        <v/>
      </c>
      <c r="AD1827" s="290"/>
      <c r="AE1827" s="300"/>
      <c r="AF1827" s="323"/>
      <c r="AG1827" s="335"/>
      <c r="AH1827" s="336"/>
      <c r="AI1827" s="335"/>
      <c r="AJ1827" s="326"/>
      <c r="AK1827" s="334"/>
    </row>
    <row r="1828" spans="1:37">
      <c r="A1828" s="280" t="str">
        <f t="shared" si="59"/>
        <v/>
      </c>
      <c r="B1828" s="281"/>
      <c r="C1828" s="282"/>
      <c r="D1828" s="282"/>
      <c r="E1828" s="243"/>
      <c r="F1828" s="244"/>
      <c r="G1828" s="243"/>
      <c r="H1828" s="283" t="str">
        <f>IF(ISBLANK(F1828),"",IFERROR(VLOOKUP(A1828,'Np PL4 Stock'!$A:$U,20,FALSE),""))</f>
        <v/>
      </c>
      <c r="J1828" s="283" t="str">
        <f>IF(ISBLANK(F1828),"",VLOOKUP(LEFT(A1828,5),Unit!A:B,2,FALSE))</f>
        <v/>
      </c>
      <c r="K1828" s="243"/>
      <c r="L1828" s="243"/>
      <c r="M1828" s="291" t="str">
        <f t="shared" si="60"/>
        <v/>
      </c>
      <c r="N1828" s="292" t="str">
        <f>IF(ISBLANK(D1828),"",IFERROR(IF(VLOOKUP(A1828,'Np PL4 Stock'!A:J,10,FALSE)="Np4",D1828-VLOOKUP(A1828,'Np PL4 Stock'!A:E,5,FALSE),D1828-1-VLOOKUP(A1828,'Np PL4 Stock'!A:E,5,FALSE)),""))</f>
        <v/>
      </c>
      <c r="O1828" s="345"/>
      <c r="P1828" s="290"/>
      <c r="Q1828" s="300"/>
      <c r="R1828" s="336"/>
      <c r="S1828" s="301"/>
      <c r="T1828" s="301"/>
      <c r="U1828" s="336"/>
      <c r="V1828" s="354"/>
      <c r="W1828" s="355"/>
      <c r="X1828" s="349"/>
      <c r="Y1828" s="313" t="str">
        <f>IF(ISBLANK(X1828),"",IFERROR(IF(VLOOKUP(A1828,'Np PL4 Stock'!A:J,10,FALSE)="Np4",X1828-VLOOKUP(A1828,'Np PL4 Stock'!A:E,5,FALSE),X1828-1-VLOOKUP(A1828,'Np PL4 Stock'!A:E,5,FALSE)),""))</f>
        <v/>
      </c>
      <c r="Z1828" s="325"/>
      <c r="AA1828" s="315"/>
      <c r="AB1828" s="316"/>
      <c r="AC1828" s="317" t="str">
        <f>IF(ISBLANK(AB1828),"",IFERROR(IF(VLOOKUP(A1828,'Np PL4 Stock'!A:J,10,FALSE)="Np4",AB1828-VLOOKUP(A1828,'Np PL4 Stock'!A:E,5,FALSE),AB1828-1-VLOOKUP(A1828,'Np PL4 Stock'!A:E,5,FALSE)),""))</f>
        <v/>
      </c>
      <c r="AD1828" s="290"/>
      <c r="AE1828" s="300"/>
      <c r="AF1828" s="323"/>
      <c r="AG1828" s="335"/>
      <c r="AH1828" s="336"/>
      <c r="AI1828" s="335"/>
      <c r="AJ1828" s="326"/>
      <c r="AK1828" s="334"/>
    </row>
    <row r="1829" spans="1:37">
      <c r="A1829" s="280" t="str">
        <f t="shared" si="59"/>
        <v/>
      </c>
      <c r="B1829" s="281"/>
      <c r="C1829" s="282"/>
      <c r="D1829" s="282"/>
      <c r="E1829" s="243"/>
      <c r="F1829" s="244"/>
      <c r="G1829" s="243"/>
      <c r="H1829" s="283" t="str">
        <f>IF(ISBLANK(F1829),"",IFERROR(VLOOKUP(A1829,'Np PL4 Stock'!$A:$U,20,FALSE),""))</f>
        <v/>
      </c>
      <c r="J1829" s="283" t="str">
        <f>IF(ISBLANK(F1829),"",VLOOKUP(LEFT(A1829,5),Unit!A:B,2,FALSE))</f>
        <v/>
      </c>
      <c r="K1829" s="243"/>
      <c r="L1829" s="243"/>
      <c r="M1829" s="291" t="str">
        <f t="shared" si="60"/>
        <v/>
      </c>
      <c r="N1829" s="292" t="str">
        <f>IF(ISBLANK(D1829),"",IFERROR(IF(VLOOKUP(A1829,'Np PL4 Stock'!A:J,10,FALSE)="Np4",D1829-VLOOKUP(A1829,'Np PL4 Stock'!A:E,5,FALSE),D1829-1-VLOOKUP(A1829,'Np PL4 Stock'!A:E,5,FALSE)),""))</f>
        <v/>
      </c>
      <c r="O1829" s="345"/>
      <c r="P1829" s="290"/>
      <c r="Q1829" s="300"/>
      <c r="R1829" s="336"/>
      <c r="S1829" s="301"/>
      <c r="T1829" s="301"/>
      <c r="U1829" s="336"/>
      <c r="V1829" s="354"/>
      <c r="W1829" s="355"/>
      <c r="X1829" s="349"/>
      <c r="Y1829" s="313" t="str">
        <f>IF(ISBLANK(X1829),"",IFERROR(IF(VLOOKUP(A1829,'Np PL4 Stock'!A:J,10,FALSE)="Np4",X1829-VLOOKUP(A1829,'Np PL4 Stock'!A:E,5,FALSE),X1829-1-VLOOKUP(A1829,'Np PL4 Stock'!A:E,5,FALSE)),""))</f>
        <v/>
      </c>
      <c r="Z1829" s="325"/>
      <c r="AA1829" s="315"/>
      <c r="AB1829" s="316"/>
      <c r="AC1829" s="317" t="str">
        <f>IF(ISBLANK(AB1829),"",IFERROR(IF(VLOOKUP(A1829,'Np PL4 Stock'!A:J,10,FALSE)="Np4",AB1829-VLOOKUP(A1829,'Np PL4 Stock'!A:E,5,FALSE),AB1829-1-VLOOKUP(A1829,'Np PL4 Stock'!A:E,5,FALSE)),""))</f>
        <v/>
      </c>
      <c r="AD1829" s="290"/>
      <c r="AE1829" s="300"/>
      <c r="AF1829" s="323"/>
      <c r="AG1829" s="335"/>
      <c r="AH1829" s="336"/>
      <c r="AI1829" s="335"/>
      <c r="AJ1829" s="326"/>
      <c r="AK1829" s="334"/>
    </row>
    <row r="1830" spans="1:37">
      <c r="A1830" s="280" t="str">
        <f t="shared" si="59"/>
        <v/>
      </c>
      <c r="B1830" s="281"/>
      <c r="C1830" s="282"/>
      <c r="D1830" s="282"/>
      <c r="E1830" s="243"/>
      <c r="F1830" s="244"/>
      <c r="G1830" s="243"/>
      <c r="H1830" s="283" t="str">
        <f>IF(ISBLANK(F1830),"",IFERROR(VLOOKUP(A1830,'Np PL4 Stock'!$A:$U,20,FALSE),""))</f>
        <v/>
      </c>
      <c r="J1830" s="283" t="str">
        <f>IF(ISBLANK(F1830),"",VLOOKUP(LEFT(A1830,5),Unit!A:B,2,FALSE))</f>
        <v/>
      </c>
      <c r="K1830" s="243"/>
      <c r="L1830" s="243"/>
      <c r="M1830" s="291" t="str">
        <f t="shared" si="60"/>
        <v/>
      </c>
      <c r="N1830" s="292" t="str">
        <f>IF(ISBLANK(D1830),"",IFERROR(IF(VLOOKUP(A1830,'Np PL4 Stock'!A:J,10,FALSE)="Np4",D1830-VLOOKUP(A1830,'Np PL4 Stock'!A:E,5,FALSE),D1830-1-VLOOKUP(A1830,'Np PL4 Stock'!A:E,5,FALSE)),""))</f>
        <v/>
      </c>
      <c r="O1830" s="345"/>
      <c r="P1830" s="290"/>
      <c r="Q1830" s="300"/>
      <c r="R1830" s="336"/>
      <c r="S1830" s="301"/>
      <c r="T1830" s="301"/>
      <c r="U1830" s="336"/>
      <c r="V1830" s="354"/>
      <c r="W1830" s="355"/>
      <c r="X1830" s="349"/>
      <c r="Y1830" s="313" t="str">
        <f>IF(ISBLANK(X1830),"",IFERROR(IF(VLOOKUP(A1830,'Np PL4 Stock'!A:J,10,FALSE)="Np4",X1830-VLOOKUP(A1830,'Np PL4 Stock'!A:E,5,FALSE),X1830-1-VLOOKUP(A1830,'Np PL4 Stock'!A:E,5,FALSE)),""))</f>
        <v/>
      </c>
      <c r="Z1830" s="325"/>
      <c r="AA1830" s="315"/>
      <c r="AB1830" s="316"/>
      <c r="AC1830" s="317" t="str">
        <f>IF(ISBLANK(AB1830),"",IFERROR(IF(VLOOKUP(A1830,'Np PL4 Stock'!A:J,10,FALSE)="Np4",AB1830-VLOOKUP(A1830,'Np PL4 Stock'!A:E,5,FALSE),AB1830-1-VLOOKUP(A1830,'Np PL4 Stock'!A:E,5,FALSE)),""))</f>
        <v/>
      </c>
      <c r="AD1830" s="290"/>
      <c r="AE1830" s="300"/>
      <c r="AF1830" s="323"/>
      <c r="AG1830" s="335"/>
      <c r="AH1830" s="336"/>
      <c r="AI1830" s="335"/>
      <c r="AJ1830" s="326"/>
      <c r="AK1830" s="334"/>
    </row>
    <row r="1831" spans="1:37">
      <c r="A1831" s="280" t="str">
        <f t="shared" si="59"/>
        <v/>
      </c>
      <c r="B1831" s="281"/>
      <c r="C1831" s="282"/>
      <c r="D1831" s="282"/>
      <c r="E1831" s="243"/>
      <c r="F1831" s="244"/>
      <c r="G1831" s="243"/>
      <c r="H1831" s="283" t="str">
        <f>IF(ISBLANK(F1831),"",IFERROR(VLOOKUP(A1831,'Np PL4 Stock'!$A:$U,20,FALSE),""))</f>
        <v/>
      </c>
      <c r="J1831" s="283" t="str">
        <f>IF(ISBLANK(F1831),"",VLOOKUP(LEFT(A1831,5),Unit!A:B,2,FALSE))</f>
        <v/>
      </c>
      <c r="K1831" s="243"/>
      <c r="L1831" s="243"/>
      <c r="M1831" s="291" t="str">
        <f t="shared" si="60"/>
        <v/>
      </c>
      <c r="N1831" s="292" t="str">
        <f>IF(ISBLANK(D1831),"",IFERROR(IF(VLOOKUP(A1831,'Np PL4 Stock'!A:J,10,FALSE)="Np4",D1831-VLOOKUP(A1831,'Np PL4 Stock'!A:E,5,FALSE),D1831-1-VLOOKUP(A1831,'Np PL4 Stock'!A:E,5,FALSE)),""))</f>
        <v/>
      </c>
      <c r="O1831" s="345"/>
      <c r="P1831" s="290"/>
      <c r="Q1831" s="300"/>
      <c r="R1831" s="336"/>
      <c r="S1831" s="301"/>
      <c r="T1831" s="301"/>
      <c r="U1831" s="336"/>
      <c r="V1831" s="354"/>
      <c r="W1831" s="355"/>
      <c r="X1831" s="349"/>
      <c r="Y1831" s="313" t="str">
        <f>IF(ISBLANK(X1831),"",IFERROR(IF(VLOOKUP(A1831,'Np PL4 Stock'!A:J,10,FALSE)="Np4",X1831-VLOOKUP(A1831,'Np PL4 Stock'!A:E,5,FALSE),X1831-1-VLOOKUP(A1831,'Np PL4 Stock'!A:E,5,FALSE)),""))</f>
        <v/>
      </c>
      <c r="Z1831" s="325"/>
      <c r="AA1831" s="315"/>
      <c r="AB1831" s="316"/>
      <c r="AC1831" s="317" t="str">
        <f>IF(ISBLANK(AB1831),"",IFERROR(IF(VLOOKUP(A1831,'Np PL4 Stock'!A:J,10,FALSE)="Np4",AB1831-VLOOKUP(A1831,'Np PL4 Stock'!A:E,5,FALSE),AB1831-1-VLOOKUP(A1831,'Np PL4 Stock'!A:E,5,FALSE)),""))</f>
        <v/>
      </c>
      <c r="AD1831" s="290"/>
      <c r="AE1831" s="300"/>
      <c r="AF1831" s="323"/>
      <c r="AG1831" s="335"/>
      <c r="AH1831" s="336"/>
      <c r="AI1831" s="335"/>
      <c r="AJ1831" s="326"/>
      <c r="AK1831" s="334"/>
    </row>
    <row r="1832" spans="1:37">
      <c r="A1832" s="280" t="str">
        <f t="shared" si="59"/>
        <v/>
      </c>
      <c r="B1832" s="281"/>
      <c r="C1832" s="282"/>
      <c r="D1832" s="282"/>
      <c r="E1832" s="243"/>
      <c r="F1832" s="244"/>
      <c r="G1832" s="243"/>
      <c r="H1832" s="283" t="str">
        <f>IF(ISBLANK(F1832),"",IFERROR(VLOOKUP(A1832,'Np PL4 Stock'!$A:$U,20,FALSE),""))</f>
        <v/>
      </c>
      <c r="J1832" s="283" t="str">
        <f>IF(ISBLANK(F1832),"",VLOOKUP(LEFT(A1832,5),Unit!A:B,2,FALSE))</f>
        <v/>
      </c>
      <c r="K1832" s="243"/>
      <c r="L1832" s="243"/>
      <c r="M1832" s="291" t="str">
        <f t="shared" si="60"/>
        <v/>
      </c>
      <c r="N1832" s="292" t="str">
        <f>IF(ISBLANK(D1832),"",IFERROR(IF(VLOOKUP(A1832,'Np PL4 Stock'!A:J,10,FALSE)="Np4",D1832-VLOOKUP(A1832,'Np PL4 Stock'!A:E,5,FALSE),D1832-1-VLOOKUP(A1832,'Np PL4 Stock'!A:E,5,FALSE)),""))</f>
        <v/>
      </c>
      <c r="O1832" s="345"/>
      <c r="P1832" s="290"/>
      <c r="Q1832" s="300"/>
      <c r="R1832" s="336"/>
      <c r="S1832" s="301"/>
      <c r="T1832" s="301"/>
      <c r="U1832" s="336"/>
      <c r="V1832" s="354"/>
      <c r="W1832" s="355"/>
      <c r="X1832" s="349"/>
      <c r="Y1832" s="313" t="str">
        <f>IF(ISBLANK(X1832),"",IFERROR(IF(VLOOKUP(A1832,'Np PL4 Stock'!A:J,10,FALSE)="Np4",X1832-VLOOKUP(A1832,'Np PL4 Stock'!A:E,5,FALSE),X1832-1-VLOOKUP(A1832,'Np PL4 Stock'!A:E,5,FALSE)),""))</f>
        <v/>
      </c>
      <c r="Z1832" s="325"/>
      <c r="AA1832" s="315"/>
      <c r="AB1832" s="316"/>
      <c r="AC1832" s="317" t="str">
        <f>IF(ISBLANK(AB1832),"",IFERROR(IF(VLOOKUP(A1832,'Np PL4 Stock'!A:J,10,FALSE)="Np4",AB1832-VLOOKUP(A1832,'Np PL4 Stock'!A:E,5,FALSE),AB1832-1-VLOOKUP(A1832,'Np PL4 Stock'!A:E,5,FALSE)),""))</f>
        <v/>
      </c>
      <c r="AD1832" s="290"/>
      <c r="AE1832" s="300"/>
      <c r="AF1832" s="323"/>
      <c r="AG1832" s="335"/>
      <c r="AH1832" s="336"/>
      <c r="AI1832" s="335"/>
      <c r="AJ1832" s="326"/>
      <c r="AK1832" s="334"/>
    </row>
    <row r="1833" spans="1:37">
      <c r="A1833" s="280" t="str">
        <f t="shared" si="59"/>
        <v/>
      </c>
      <c r="B1833" s="281"/>
      <c r="C1833" s="282"/>
      <c r="D1833" s="282"/>
      <c r="E1833" s="243"/>
      <c r="F1833" s="244"/>
      <c r="G1833" s="243"/>
      <c r="H1833" s="283" t="str">
        <f>IF(ISBLANK(F1833),"",IFERROR(VLOOKUP(A1833,'Np PL4 Stock'!$A:$U,20,FALSE),""))</f>
        <v/>
      </c>
      <c r="J1833" s="283" t="str">
        <f>IF(ISBLANK(F1833),"",VLOOKUP(LEFT(A1833,5),Unit!A:B,2,FALSE))</f>
        <v/>
      </c>
      <c r="K1833" s="243"/>
      <c r="L1833" s="243"/>
      <c r="M1833" s="291" t="str">
        <f t="shared" si="60"/>
        <v/>
      </c>
      <c r="N1833" s="292" t="str">
        <f>IF(ISBLANK(D1833),"",IFERROR(IF(VLOOKUP(A1833,'Np PL4 Stock'!A:J,10,FALSE)="Np4",D1833-VLOOKUP(A1833,'Np PL4 Stock'!A:E,5,FALSE),D1833-1-VLOOKUP(A1833,'Np PL4 Stock'!A:E,5,FALSE)),""))</f>
        <v/>
      </c>
      <c r="O1833" s="345"/>
      <c r="P1833" s="290"/>
      <c r="Q1833" s="300"/>
      <c r="R1833" s="336"/>
      <c r="S1833" s="301"/>
      <c r="T1833" s="301"/>
      <c r="U1833" s="336"/>
      <c r="V1833" s="354"/>
      <c r="W1833" s="355"/>
      <c r="X1833" s="349"/>
      <c r="Y1833" s="313" t="str">
        <f>IF(ISBLANK(X1833),"",IFERROR(IF(VLOOKUP(A1833,'Np PL4 Stock'!A:J,10,FALSE)="Np4",X1833-VLOOKUP(A1833,'Np PL4 Stock'!A:E,5,FALSE),X1833-1-VLOOKUP(A1833,'Np PL4 Stock'!A:E,5,FALSE)),""))</f>
        <v/>
      </c>
      <c r="Z1833" s="325"/>
      <c r="AA1833" s="315"/>
      <c r="AB1833" s="316"/>
      <c r="AC1833" s="317" t="str">
        <f>IF(ISBLANK(AB1833),"",IFERROR(IF(VLOOKUP(A1833,'Np PL4 Stock'!A:J,10,FALSE)="Np4",AB1833-VLOOKUP(A1833,'Np PL4 Stock'!A:E,5,FALSE),AB1833-1-VLOOKUP(A1833,'Np PL4 Stock'!A:E,5,FALSE)),""))</f>
        <v/>
      </c>
      <c r="AD1833" s="290"/>
      <c r="AE1833" s="300"/>
      <c r="AF1833" s="323"/>
      <c r="AG1833" s="335"/>
      <c r="AH1833" s="336"/>
      <c r="AI1833" s="335"/>
      <c r="AJ1833" s="326"/>
      <c r="AK1833" s="334"/>
    </row>
    <row r="1834" spans="1:37">
      <c r="A1834" s="280" t="str">
        <f t="shared" si="59"/>
        <v/>
      </c>
      <c r="B1834" s="281"/>
      <c r="C1834" s="282"/>
      <c r="D1834" s="282"/>
      <c r="E1834" s="243"/>
      <c r="F1834" s="244"/>
      <c r="G1834" s="243"/>
      <c r="H1834" s="283" t="str">
        <f>IF(ISBLANK(F1834),"",IFERROR(VLOOKUP(A1834,'Np PL4 Stock'!$A:$U,20,FALSE),""))</f>
        <v/>
      </c>
      <c r="J1834" s="283" t="str">
        <f>IF(ISBLANK(F1834),"",VLOOKUP(LEFT(A1834,5),Unit!A:B,2,FALSE))</f>
        <v/>
      </c>
      <c r="K1834" s="243"/>
      <c r="L1834" s="243"/>
      <c r="M1834" s="291" t="str">
        <f t="shared" si="60"/>
        <v/>
      </c>
      <c r="N1834" s="292" t="str">
        <f>IF(ISBLANK(D1834),"",IFERROR(IF(VLOOKUP(A1834,'Np PL4 Stock'!A:J,10,FALSE)="Np4",D1834-VLOOKUP(A1834,'Np PL4 Stock'!A:E,5,FALSE),D1834-1-VLOOKUP(A1834,'Np PL4 Stock'!A:E,5,FALSE)),""))</f>
        <v/>
      </c>
      <c r="O1834" s="345"/>
      <c r="P1834" s="290"/>
      <c r="Q1834" s="300"/>
      <c r="R1834" s="336"/>
      <c r="S1834" s="301"/>
      <c r="T1834" s="301"/>
      <c r="U1834" s="336"/>
      <c r="V1834" s="354"/>
      <c r="W1834" s="355"/>
      <c r="X1834" s="349"/>
      <c r="Y1834" s="313" t="str">
        <f>IF(ISBLANK(X1834),"",IFERROR(IF(VLOOKUP(A1834,'Np PL4 Stock'!A:J,10,FALSE)="Np4",X1834-VLOOKUP(A1834,'Np PL4 Stock'!A:E,5,FALSE),X1834-1-VLOOKUP(A1834,'Np PL4 Stock'!A:E,5,FALSE)),""))</f>
        <v/>
      </c>
      <c r="Z1834" s="325"/>
      <c r="AA1834" s="315"/>
      <c r="AB1834" s="316"/>
      <c r="AC1834" s="317" t="str">
        <f>IF(ISBLANK(AB1834),"",IFERROR(IF(VLOOKUP(A1834,'Np PL4 Stock'!A:J,10,FALSE)="Np4",AB1834-VLOOKUP(A1834,'Np PL4 Stock'!A:E,5,FALSE),AB1834-1-VLOOKUP(A1834,'Np PL4 Stock'!A:E,5,FALSE)),""))</f>
        <v/>
      </c>
      <c r="AD1834" s="290"/>
      <c r="AE1834" s="300"/>
      <c r="AF1834" s="323"/>
      <c r="AG1834" s="335"/>
      <c r="AH1834" s="336"/>
      <c r="AI1834" s="335"/>
      <c r="AJ1834" s="326"/>
      <c r="AK1834" s="334"/>
    </row>
    <row r="1835" spans="1:37">
      <c r="A1835" s="280" t="str">
        <f t="shared" si="59"/>
        <v/>
      </c>
      <c r="B1835" s="281"/>
      <c r="C1835" s="282"/>
      <c r="D1835" s="282"/>
      <c r="E1835" s="243"/>
      <c r="F1835" s="244"/>
      <c r="G1835" s="243"/>
      <c r="H1835" s="283" t="str">
        <f>IF(ISBLANK(F1835),"",IFERROR(VLOOKUP(A1835,'Np PL4 Stock'!$A:$U,20,FALSE),""))</f>
        <v/>
      </c>
      <c r="J1835" s="283" t="str">
        <f>IF(ISBLANK(F1835),"",VLOOKUP(LEFT(A1835,5),Unit!A:B,2,FALSE))</f>
        <v/>
      </c>
      <c r="K1835" s="243"/>
      <c r="L1835" s="243"/>
      <c r="M1835" s="291" t="str">
        <f t="shared" si="60"/>
        <v/>
      </c>
      <c r="N1835" s="292" t="str">
        <f>IF(ISBLANK(D1835),"",IFERROR(IF(VLOOKUP(A1835,'Np PL4 Stock'!A:J,10,FALSE)="Np4",D1835-VLOOKUP(A1835,'Np PL4 Stock'!A:E,5,FALSE),D1835-1-VLOOKUP(A1835,'Np PL4 Stock'!A:E,5,FALSE)),""))</f>
        <v/>
      </c>
      <c r="O1835" s="345"/>
      <c r="P1835" s="290"/>
      <c r="Q1835" s="300"/>
      <c r="R1835" s="336"/>
      <c r="S1835" s="301"/>
      <c r="T1835" s="301"/>
      <c r="U1835" s="336"/>
      <c r="V1835" s="354"/>
      <c r="W1835" s="355"/>
      <c r="X1835" s="349"/>
      <c r="Y1835" s="313" t="str">
        <f>IF(ISBLANK(X1835),"",IFERROR(IF(VLOOKUP(A1835,'Np PL4 Stock'!A:J,10,FALSE)="Np4",X1835-VLOOKUP(A1835,'Np PL4 Stock'!A:E,5,FALSE),X1835-1-VLOOKUP(A1835,'Np PL4 Stock'!A:E,5,FALSE)),""))</f>
        <v/>
      </c>
      <c r="Z1835" s="325"/>
      <c r="AA1835" s="315"/>
      <c r="AB1835" s="316"/>
      <c r="AC1835" s="317" t="str">
        <f>IF(ISBLANK(AB1835),"",IFERROR(IF(VLOOKUP(A1835,'Np PL4 Stock'!A:J,10,FALSE)="Np4",AB1835-VLOOKUP(A1835,'Np PL4 Stock'!A:E,5,FALSE),AB1835-1-VLOOKUP(A1835,'Np PL4 Stock'!A:E,5,FALSE)),""))</f>
        <v/>
      </c>
      <c r="AD1835" s="290"/>
      <c r="AE1835" s="300"/>
      <c r="AF1835" s="323"/>
      <c r="AG1835" s="335"/>
      <c r="AH1835" s="336"/>
      <c r="AI1835" s="335"/>
      <c r="AJ1835" s="326"/>
      <c r="AK1835" s="334"/>
    </row>
    <row r="1836" spans="1:37">
      <c r="A1836" s="280" t="str">
        <f t="shared" si="59"/>
        <v/>
      </c>
      <c r="B1836" s="281"/>
      <c r="C1836" s="282"/>
      <c r="D1836" s="282"/>
      <c r="E1836" s="243"/>
      <c r="F1836" s="244"/>
      <c r="G1836" s="243"/>
      <c r="H1836" s="283" t="str">
        <f>IF(ISBLANK(F1836),"",IFERROR(VLOOKUP(A1836,'Np PL4 Stock'!$A:$U,20,FALSE),""))</f>
        <v/>
      </c>
      <c r="J1836" s="283" t="str">
        <f>IF(ISBLANK(F1836),"",VLOOKUP(LEFT(A1836,5),Unit!A:B,2,FALSE))</f>
        <v/>
      </c>
      <c r="K1836" s="243"/>
      <c r="L1836" s="243"/>
      <c r="M1836" s="291" t="str">
        <f t="shared" si="60"/>
        <v/>
      </c>
      <c r="N1836" s="292" t="str">
        <f>IF(ISBLANK(D1836),"",IFERROR(IF(VLOOKUP(A1836,'Np PL4 Stock'!A:J,10,FALSE)="Np4",D1836-VLOOKUP(A1836,'Np PL4 Stock'!A:E,5,FALSE),D1836-1-VLOOKUP(A1836,'Np PL4 Stock'!A:E,5,FALSE)),""))</f>
        <v/>
      </c>
      <c r="O1836" s="345"/>
      <c r="P1836" s="290"/>
      <c r="Q1836" s="300"/>
      <c r="R1836" s="336"/>
      <c r="S1836" s="301"/>
      <c r="T1836" s="301"/>
      <c r="U1836" s="336"/>
      <c r="V1836" s="354"/>
      <c r="W1836" s="355"/>
      <c r="X1836" s="349"/>
      <c r="Y1836" s="313" t="str">
        <f>IF(ISBLANK(X1836),"",IFERROR(IF(VLOOKUP(A1836,'Np PL4 Stock'!A:J,10,FALSE)="Np4",X1836-VLOOKUP(A1836,'Np PL4 Stock'!A:E,5,FALSE),X1836-1-VLOOKUP(A1836,'Np PL4 Stock'!A:E,5,FALSE)),""))</f>
        <v/>
      </c>
      <c r="Z1836" s="325"/>
      <c r="AA1836" s="315"/>
      <c r="AB1836" s="316"/>
      <c r="AC1836" s="317" t="str">
        <f>IF(ISBLANK(AB1836),"",IFERROR(IF(VLOOKUP(A1836,'Np PL4 Stock'!A:J,10,FALSE)="Np4",AB1836-VLOOKUP(A1836,'Np PL4 Stock'!A:E,5,FALSE),AB1836-1-VLOOKUP(A1836,'Np PL4 Stock'!A:E,5,FALSE)),""))</f>
        <v/>
      </c>
      <c r="AD1836" s="290"/>
      <c r="AE1836" s="300"/>
      <c r="AF1836" s="323"/>
      <c r="AG1836" s="335"/>
      <c r="AH1836" s="336"/>
      <c r="AI1836" s="335"/>
      <c r="AJ1836" s="326"/>
      <c r="AK1836" s="334"/>
    </row>
    <row r="1837" spans="1:37">
      <c r="A1837" s="280" t="str">
        <f t="shared" si="59"/>
        <v/>
      </c>
      <c r="B1837" s="281"/>
      <c r="C1837" s="282"/>
      <c r="D1837" s="282"/>
      <c r="E1837" s="243"/>
      <c r="F1837" s="244"/>
      <c r="G1837" s="243"/>
      <c r="H1837" s="283" t="str">
        <f>IF(ISBLANK(F1837),"",IFERROR(VLOOKUP(A1837,'Np PL4 Stock'!$A:$U,20,FALSE),""))</f>
        <v/>
      </c>
      <c r="J1837" s="283" t="str">
        <f>IF(ISBLANK(F1837),"",VLOOKUP(LEFT(A1837,5),Unit!A:B,2,FALSE))</f>
        <v/>
      </c>
      <c r="K1837" s="243"/>
      <c r="L1837" s="243"/>
      <c r="M1837" s="291" t="str">
        <f t="shared" si="60"/>
        <v/>
      </c>
      <c r="N1837" s="292" t="str">
        <f>IF(ISBLANK(D1837),"",IFERROR(IF(VLOOKUP(A1837,'Np PL4 Stock'!A:J,10,FALSE)="Np4",D1837-VLOOKUP(A1837,'Np PL4 Stock'!A:E,5,FALSE),D1837-1-VLOOKUP(A1837,'Np PL4 Stock'!A:E,5,FALSE)),""))</f>
        <v/>
      </c>
      <c r="O1837" s="345"/>
      <c r="P1837" s="290"/>
      <c r="Q1837" s="300"/>
      <c r="R1837" s="336"/>
      <c r="S1837" s="301"/>
      <c r="T1837" s="301"/>
      <c r="U1837" s="336"/>
      <c r="V1837" s="354"/>
      <c r="W1837" s="355"/>
      <c r="X1837" s="349"/>
      <c r="Y1837" s="313" t="str">
        <f>IF(ISBLANK(X1837),"",IFERROR(IF(VLOOKUP(A1837,'Np PL4 Stock'!A:J,10,FALSE)="Np4",X1837-VLOOKUP(A1837,'Np PL4 Stock'!A:E,5,FALSE),X1837-1-VLOOKUP(A1837,'Np PL4 Stock'!A:E,5,FALSE)),""))</f>
        <v/>
      </c>
      <c r="Z1837" s="325"/>
      <c r="AA1837" s="315"/>
      <c r="AB1837" s="316"/>
      <c r="AC1837" s="317" t="str">
        <f>IF(ISBLANK(AB1837),"",IFERROR(IF(VLOOKUP(A1837,'Np PL4 Stock'!A:J,10,FALSE)="Np4",AB1837-VLOOKUP(A1837,'Np PL4 Stock'!A:E,5,FALSE),AB1837-1-VLOOKUP(A1837,'Np PL4 Stock'!A:E,5,FALSE)),""))</f>
        <v/>
      </c>
      <c r="AD1837" s="290"/>
      <c r="AE1837" s="300"/>
      <c r="AF1837" s="323"/>
      <c r="AG1837" s="335"/>
      <c r="AH1837" s="336"/>
      <c r="AI1837" s="335"/>
      <c r="AJ1837" s="326"/>
      <c r="AK1837" s="334"/>
    </row>
    <row r="1838" spans="1:37">
      <c r="A1838" s="280" t="str">
        <f t="shared" si="59"/>
        <v/>
      </c>
      <c r="B1838" s="281"/>
      <c r="C1838" s="282"/>
      <c r="D1838" s="282"/>
      <c r="E1838" s="243"/>
      <c r="F1838" s="244"/>
      <c r="G1838" s="243"/>
      <c r="H1838" s="283" t="str">
        <f>IF(ISBLANK(F1838),"",IFERROR(VLOOKUP(A1838,'Np PL4 Stock'!$A:$U,20,FALSE),""))</f>
        <v/>
      </c>
      <c r="J1838" s="283" t="str">
        <f>IF(ISBLANK(F1838),"",VLOOKUP(LEFT(A1838,5),Unit!A:B,2,FALSE))</f>
        <v/>
      </c>
      <c r="K1838" s="243"/>
      <c r="L1838" s="243"/>
      <c r="M1838" s="291" t="str">
        <f t="shared" si="60"/>
        <v/>
      </c>
      <c r="N1838" s="292" t="str">
        <f>IF(ISBLANK(D1838),"",IFERROR(IF(VLOOKUP(A1838,'Np PL4 Stock'!A:J,10,FALSE)="Np4",D1838-VLOOKUP(A1838,'Np PL4 Stock'!A:E,5,FALSE),D1838-1-VLOOKUP(A1838,'Np PL4 Stock'!A:E,5,FALSE)),""))</f>
        <v/>
      </c>
      <c r="O1838" s="345"/>
      <c r="P1838" s="290"/>
      <c r="Q1838" s="300"/>
      <c r="R1838" s="336"/>
      <c r="S1838" s="301"/>
      <c r="T1838" s="301"/>
      <c r="U1838" s="336"/>
      <c r="V1838" s="354"/>
      <c r="W1838" s="355"/>
      <c r="X1838" s="349"/>
      <c r="Y1838" s="313" t="str">
        <f>IF(ISBLANK(X1838),"",IFERROR(IF(VLOOKUP(A1838,'Np PL4 Stock'!A:J,10,FALSE)="Np4",X1838-VLOOKUP(A1838,'Np PL4 Stock'!A:E,5,FALSE),X1838-1-VLOOKUP(A1838,'Np PL4 Stock'!A:E,5,FALSE)),""))</f>
        <v/>
      </c>
      <c r="Z1838" s="325"/>
      <c r="AA1838" s="315"/>
      <c r="AB1838" s="316"/>
      <c r="AC1838" s="317" t="str">
        <f>IF(ISBLANK(AB1838),"",IFERROR(IF(VLOOKUP(A1838,'Np PL4 Stock'!A:J,10,FALSE)="Np4",AB1838-VLOOKUP(A1838,'Np PL4 Stock'!A:E,5,FALSE),AB1838-1-VLOOKUP(A1838,'Np PL4 Stock'!A:E,5,FALSE)),""))</f>
        <v/>
      </c>
      <c r="AD1838" s="290"/>
      <c r="AE1838" s="300"/>
      <c r="AF1838" s="323"/>
      <c r="AG1838" s="335"/>
      <c r="AH1838" s="336"/>
      <c r="AI1838" s="335"/>
      <c r="AJ1838" s="326"/>
      <c r="AK1838" s="334"/>
    </row>
    <row r="1839" spans="1:37">
      <c r="A1839" s="280" t="str">
        <f t="shared" si="59"/>
        <v/>
      </c>
      <c r="B1839" s="281"/>
      <c r="C1839" s="282"/>
      <c r="D1839" s="282"/>
      <c r="E1839" s="243"/>
      <c r="F1839" s="244"/>
      <c r="G1839" s="243"/>
      <c r="H1839" s="283" t="str">
        <f>IF(ISBLANK(F1839),"",IFERROR(VLOOKUP(A1839,'Np PL4 Stock'!$A:$U,20,FALSE),""))</f>
        <v/>
      </c>
      <c r="J1839" s="283" t="str">
        <f>IF(ISBLANK(F1839),"",VLOOKUP(LEFT(A1839,5),Unit!A:B,2,FALSE))</f>
        <v/>
      </c>
      <c r="K1839" s="243"/>
      <c r="L1839" s="243"/>
      <c r="M1839" s="291" t="str">
        <f t="shared" si="60"/>
        <v/>
      </c>
      <c r="N1839" s="292" t="str">
        <f>IF(ISBLANK(D1839),"",IFERROR(IF(VLOOKUP(A1839,'Np PL4 Stock'!A:J,10,FALSE)="Np4",D1839-VLOOKUP(A1839,'Np PL4 Stock'!A:E,5,FALSE),D1839-1-VLOOKUP(A1839,'Np PL4 Stock'!A:E,5,FALSE)),""))</f>
        <v/>
      </c>
      <c r="O1839" s="345"/>
      <c r="P1839" s="290"/>
      <c r="Q1839" s="300"/>
      <c r="R1839" s="336"/>
      <c r="S1839" s="301"/>
      <c r="T1839" s="301"/>
      <c r="U1839" s="336"/>
      <c r="V1839" s="354"/>
      <c r="W1839" s="355"/>
      <c r="X1839" s="349"/>
      <c r="Y1839" s="313" t="str">
        <f>IF(ISBLANK(X1839),"",IFERROR(IF(VLOOKUP(A1839,'Np PL4 Stock'!A:J,10,FALSE)="Np4",X1839-VLOOKUP(A1839,'Np PL4 Stock'!A:E,5,FALSE),X1839-1-VLOOKUP(A1839,'Np PL4 Stock'!A:E,5,FALSE)),""))</f>
        <v/>
      </c>
      <c r="Z1839" s="325"/>
      <c r="AA1839" s="315"/>
      <c r="AB1839" s="316"/>
      <c r="AC1839" s="317" t="str">
        <f>IF(ISBLANK(AB1839),"",IFERROR(IF(VLOOKUP(A1839,'Np PL4 Stock'!A:J,10,FALSE)="Np4",AB1839-VLOOKUP(A1839,'Np PL4 Stock'!A:E,5,FALSE),AB1839-1-VLOOKUP(A1839,'Np PL4 Stock'!A:E,5,FALSE)),""))</f>
        <v/>
      </c>
      <c r="AD1839" s="290"/>
      <c r="AE1839" s="300"/>
      <c r="AF1839" s="323"/>
      <c r="AG1839" s="335"/>
      <c r="AH1839" s="336"/>
      <c r="AI1839" s="335"/>
      <c r="AJ1839" s="326"/>
      <c r="AK1839" s="334"/>
    </row>
    <row r="1840" spans="1:37">
      <c r="A1840" s="280" t="str">
        <f t="shared" si="59"/>
        <v/>
      </c>
      <c r="B1840" s="281"/>
      <c r="C1840" s="282"/>
      <c r="D1840" s="282"/>
      <c r="E1840" s="243"/>
      <c r="F1840" s="244"/>
      <c r="G1840" s="243"/>
      <c r="H1840" s="283" t="str">
        <f>IF(ISBLANK(F1840),"",IFERROR(VLOOKUP(A1840,'Np PL4 Stock'!$A:$U,20,FALSE),""))</f>
        <v/>
      </c>
      <c r="J1840" s="283" t="str">
        <f>IF(ISBLANK(F1840),"",VLOOKUP(LEFT(A1840,5),Unit!A:B,2,FALSE))</f>
        <v/>
      </c>
      <c r="K1840" s="243"/>
      <c r="L1840" s="243"/>
      <c r="M1840" s="291" t="str">
        <f t="shared" si="60"/>
        <v/>
      </c>
      <c r="N1840" s="292" t="str">
        <f>IF(ISBLANK(D1840),"",IFERROR(IF(VLOOKUP(A1840,'Np PL4 Stock'!A:J,10,FALSE)="Np4",D1840-VLOOKUP(A1840,'Np PL4 Stock'!A:E,5,FALSE),D1840-1-VLOOKUP(A1840,'Np PL4 Stock'!A:E,5,FALSE)),""))</f>
        <v/>
      </c>
      <c r="O1840" s="345"/>
      <c r="P1840" s="290"/>
      <c r="Q1840" s="300"/>
      <c r="R1840" s="336"/>
      <c r="S1840" s="301"/>
      <c r="T1840" s="301"/>
      <c r="U1840" s="336"/>
      <c r="V1840" s="354"/>
      <c r="W1840" s="355"/>
      <c r="X1840" s="349"/>
      <c r="Y1840" s="313" t="str">
        <f>IF(ISBLANK(X1840),"",IFERROR(IF(VLOOKUP(A1840,'Np PL4 Stock'!A:J,10,FALSE)="Np4",X1840-VLOOKUP(A1840,'Np PL4 Stock'!A:E,5,FALSE),X1840-1-VLOOKUP(A1840,'Np PL4 Stock'!A:E,5,FALSE)),""))</f>
        <v/>
      </c>
      <c r="Z1840" s="325"/>
      <c r="AA1840" s="315"/>
      <c r="AB1840" s="316"/>
      <c r="AC1840" s="317" t="str">
        <f>IF(ISBLANK(AB1840),"",IFERROR(IF(VLOOKUP(A1840,'Np PL4 Stock'!A:J,10,FALSE)="Np4",AB1840-VLOOKUP(A1840,'Np PL4 Stock'!A:E,5,FALSE),AB1840-1-VLOOKUP(A1840,'Np PL4 Stock'!A:E,5,FALSE)),""))</f>
        <v/>
      </c>
      <c r="AD1840" s="290"/>
      <c r="AE1840" s="300"/>
      <c r="AF1840" s="323"/>
      <c r="AG1840" s="335"/>
      <c r="AH1840" s="336"/>
      <c r="AI1840" s="335"/>
      <c r="AJ1840" s="326"/>
      <c r="AK1840" s="334"/>
    </row>
    <row r="1841" spans="1:37">
      <c r="A1841" s="280" t="str">
        <f t="shared" si="59"/>
        <v/>
      </c>
      <c r="B1841" s="281"/>
      <c r="C1841" s="282"/>
      <c r="D1841" s="282"/>
      <c r="E1841" s="243"/>
      <c r="F1841" s="244"/>
      <c r="G1841" s="243"/>
      <c r="H1841" s="283" t="str">
        <f>IF(ISBLANK(F1841),"",IFERROR(VLOOKUP(A1841,'Np PL4 Stock'!$A:$U,20,FALSE),""))</f>
        <v/>
      </c>
      <c r="J1841" s="283" t="str">
        <f>IF(ISBLANK(F1841),"",VLOOKUP(LEFT(A1841,5),Unit!A:B,2,FALSE))</f>
        <v/>
      </c>
      <c r="K1841" s="243"/>
      <c r="L1841" s="243"/>
      <c r="M1841" s="291" t="str">
        <f t="shared" si="60"/>
        <v/>
      </c>
      <c r="N1841" s="292" t="str">
        <f>IF(ISBLANK(D1841),"",IFERROR(IF(VLOOKUP(A1841,'Np PL4 Stock'!A:J,10,FALSE)="Np4",D1841-VLOOKUP(A1841,'Np PL4 Stock'!A:E,5,FALSE),D1841-1-VLOOKUP(A1841,'Np PL4 Stock'!A:E,5,FALSE)),""))</f>
        <v/>
      </c>
      <c r="O1841" s="345"/>
      <c r="P1841" s="290"/>
      <c r="Q1841" s="300"/>
      <c r="R1841" s="336"/>
      <c r="S1841" s="301"/>
      <c r="T1841" s="301"/>
      <c r="U1841" s="336"/>
      <c r="V1841" s="354"/>
      <c r="W1841" s="355"/>
      <c r="X1841" s="349"/>
      <c r="Y1841" s="313" t="str">
        <f>IF(ISBLANK(X1841),"",IFERROR(IF(VLOOKUP(A1841,'Np PL4 Stock'!A:J,10,FALSE)="Np4",X1841-VLOOKUP(A1841,'Np PL4 Stock'!A:E,5,FALSE),X1841-1-VLOOKUP(A1841,'Np PL4 Stock'!A:E,5,FALSE)),""))</f>
        <v/>
      </c>
      <c r="Z1841" s="325"/>
      <c r="AA1841" s="315"/>
      <c r="AB1841" s="316"/>
      <c r="AC1841" s="317" t="str">
        <f>IF(ISBLANK(AB1841),"",IFERROR(IF(VLOOKUP(A1841,'Np PL4 Stock'!A:J,10,FALSE)="Np4",AB1841-VLOOKUP(A1841,'Np PL4 Stock'!A:E,5,FALSE),AB1841-1-VLOOKUP(A1841,'Np PL4 Stock'!A:E,5,FALSE)),""))</f>
        <v/>
      </c>
      <c r="AD1841" s="290"/>
      <c r="AE1841" s="300"/>
      <c r="AF1841" s="323"/>
      <c r="AG1841" s="335"/>
      <c r="AH1841" s="336"/>
      <c r="AI1841" s="335"/>
      <c r="AJ1841" s="326"/>
      <c r="AK1841" s="334"/>
    </row>
    <row r="1842" spans="1:37">
      <c r="A1842" s="280" t="str">
        <f t="shared" si="59"/>
        <v/>
      </c>
      <c r="B1842" s="281"/>
      <c r="C1842" s="282"/>
      <c r="D1842" s="282"/>
      <c r="E1842" s="243"/>
      <c r="F1842" s="244"/>
      <c r="G1842" s="243"/>
      <c r="H1842" s="283" t="str">
        <f>IF(ISBLANK(F1842),"",IFERROR(VLOOKUP(A1842,'Np PL4 Stock'!$A:$U,20,FALSE),""))</f>
        <v/>
      </c>
      <c r="J1842" s="283" t="str">
        <f>IF(ISBLANK(F1842),"",VLOOKUP(LEFT(A1842,5),Unit!A:B,2,FALSE))</f>
        <v/>
      </c>
      <c r="K1842" s="243"/>
      <c r="L1842" s="243"/>
      <c r="M1842" s="291" t="str">
        <f t="shared" si="60"/>
        <v/>
      </c>
      <c r="N1842" s="292" t="str">
        <f>IF(ISBLANK(D1842),"",IFERROR(IF(VLOOKUP(A1842,'Np PL4 Stock'!A:J,10,FALSE)="Np4",D1842-VLOOKUP(A1842,'Np PL4 Stock'!A:E,5,FALSE),D1842-1-VLOOKUP(A1842,'Np PL4 Stock'!A:E,5,FALSE)),""))</f>
        <v/>
      </c>
      <c r="O1842" s="345"/>
      <c r="P1842" s="290"/>
      <c r="Q1842" s="300"/>
      <c r="R1842" s="336"/>
      <c r="S1842" s="301"/>
      <c r="T1842" s="301"/>
      <c r="U1842" s="336"/>
      <c r="V1842" s="354"/>
      <c r="W1842" s="355"/>
      <c r="X1842" s="349"/>
      <c r="Y1842" s="313" t="str">
        <f>IF(ISBLANK(X1842),"",IFERROR(IF(VLOOKUP(A1842,'Np PL4 Stock'!A:J,10,FALSE)="Np4",X1842-VLOOKUP(A1842,'Np PL4 Stock'!A:E,5,FALSE),X1842-1-VLOOKUP(A1842,'Np PL4 Stock'!A:E,5,FALSE)),""))</f>
        <v/>
      </c>
      <c r="Z1842" s="325"/>
      <c r="AA1842" s="315"/>
      <c r="AB1842" s="316"/>
      <c r="AC1842" s="317" t="str">
        <f>IF(ISBLANK(AB1842),"",IFERROR(IF(VLOOKUP(A1842,'Np PL4 Stock'!A:J,10,FALSE)="Np4",AB1842-VLOOKUP(A1842,'Np PL4 Stock'!A:E,5,FALSE),AB1842-1-VLOOKUP(A1842,'Np PL4 Stock'!A:E,5,FALSE)),""))</f>
        <v/>
      </c>
      <c r="AD1842" s="290"/>
      <c r="AE1842" s="300"/>
      <c r="AF1842" s="323"/>
      <c r="AG1842" s="335"/>
      <c r="AH1842" s="336"/>
      <c r="AI1842" s="335"/>
      <c r="AJ1842" s="326"/>
      <c r="AK1842" s="334"/>
    </row>
    <row r="1843" spans="1:37">
      <c r="A1843" s="280" t="str">
        <f t="shared" si="59"/>
        <v/>
      </c>
      <c r="B1843" s="281"/>
      <c r="C1843" s="282"/>
      <c r="D1843" s="282"/>
      <c r="E1843" s="243"/>
      <c r="F1843" s="244"/>
      <c r="G1843" s="243"/>
      <c r="H1843" s="283" t="str">
        <f>IF(ISBLANK(F1843),"",IFERROR(VLOOKUP(A1843,'Np PL4 Stock'!$A:$U,20,FALSE),""))</f>
        <v/>
      </c>
      <c r="J1843" s="283" t="str">
        <f>IF(ISBLANK(F1843),"",VLOOKUP(LEFT(A1843,5),Unit!A:B,2,FALSE))</f>
        <v/>
      </c>
      <c r="K1843" s="243"/>
      <c r="L1843" s="243"/>
      <c r="M1843" s="291" t="str">
        <f t="shared" si="60"/>
        <v/>
      </c>
      <c r="N1843" s="292" t="str">
        <f>IF(ISBLANK(D1843),"",IFERROR(IF(VLOOKUP(A1843,'Np PL4 Stock'!A:J,10,FALSE)="Np4",D1843-VLOOKUP(A1843,'Np PL4 Stock'!A:E,5,FALSE),D1843-1-VLOOKUP(A1843,'Np PL4 Stock'!A:E,5,FALSE)),""))</f>
        <v/>
      </c>
      <c r="O1843" s="345"/>
      <c r="P1843" s="290"/>
      <c r="Q1843" s="300"/>
      <c r="R1843" s="336"/>
      <c r="S1843" s="301"/>
      <c r="T1843" s="301"/>
      <c r="U1843" s="336"/>
      <c r="V1843" s="354"/>
      <c r="W1843" s="355"/>
      <c r="X1843" s="349"/>
      <c r="Y1843" s="313" t="str">
        <f>IF(ISBLANK(X1843),"",IFERROR(IF(VLOOKUP(A1843,'Np PL4 Stock'!A:J,10,FALSE)="Np4",X1843-VLOOKUP(A1843,'Np PL4 Stock'!A:E,5,FALSE),X1843-1-VLOOKUP(A1843,'Np PL4 Stock'!A:E,5,FALSE)),""))</f>
        <v/>
      </c>
      <c r="Z1843" s="325"/>
      <c r="AA1843" s="315"/>
      <c r="AB1843" s="316"/>
      <c r="AC1843" s="317" t="str">
        <f>IF(ISBLANK(AB1843),"",IFERROR(IF(VLOOKUP(A1843,'Np PL4 Stock'!A:J,10,FALSE)="Np4",AB1843-VLOOKUP(A1843,'Np PL4 Stock'!A:E,5,FALSE),AB1843-1-VLOOKUP(A1843,'Np PL4 Stock'!A:E,5,FALSE)),""))</f>
        <v/>
      </c>
      <c r="AD1843" s="290"/>
      <c r="AE1843" s="300"/>
      <c r="AF1843" s="323"/>
      <c r="AG1843" s="335"/>
      <c r="AH1843" s="336"/>
      <c r="AI1843" s="335"/>
      <c r="AJ1843" s="326"/>
      <c r="AK1843" s="334"/>
    </row>
    <row r="1844" spans="1:37">
      <c r="A1844" s="280" t="str">
        <f t="shared" si="59"/>
        <v/>
      </c>
      <c r="B1844" s="281"/>
      <c r="C1844" s="282"/>
      <c r="D1844" s="282"/>
      <c r="E1844" s="243"/>
      <c r="F1844" s="244"/>
      <c r="G1844" s="243"/>
      <c r="H1844" s="283" t="str">
        <f>IF(ISBLANK(F1844),"",IFERROR(VLOOKUP(A1844,'Np PL4 Stock'!$A:$U,20,FALSE),""))</f>
        <v/>
      </c>
      <c r="J1844" s="283" t="str">
        <f>IF(ISBLANK(F1844),"",VLOOKUP(LEFT(A1844,5),Unit!A:B,2,FALSE))</f>
        <v/>
      </c>
      <c r="K1844" s="243"/>
      <c r="L1844" s="243"/>
      <c r="M1844" s="291" t="str">
        <f t="shared" si="60"/>
        <v/>
      </c>
      <c r="N1844" s="292" t="str">
        <f>IF(ISBLANK(D1844),"",IFERROR(IF(VLOOKUP(A1844,'Np PL4 Stock'!A:J,10,FALSE)="Np4",D1844-VLOOKUP(A1844,'Np PL4 Stock'!A:E,5,FALSE),D1844-1-VLOOKUP(A1844,'Np PL4 Stock'!A:E,5,FALSE)),""))</f>
        <v/>
      </c>
      <c r="O1844" s="345"/>
      <c r="P1844" s="290"/>
      <c r="Q1844" s="300"/>
      <c r="R1844" s="336"/>
      <c r="S1844" s="301"/>
      <c r="T1844" s="301"/>
      <c r="U1844" s="336"/>
      <c r="V1844" s="354"/>
      <c r="W1844" s="355"/>
      <c r="X1844" s="349"/>
      <c r="Y1844" s="313" t="str">
        <f>IF(ISBLANK(X1844),"",IFERROR(IF(VLOOKUP(A1844,'Np PL4 Stock'!A:J,10,FALSE)="Np4",X1844-VLOOKUP(A1844,'Np PL4 Stock'!A:E,5,FALSE),X1844-1-VLOOKUP(A1844,'Np PL4 Stock'!A:E,5,FALSE)),""))</f>
        <v/>
      </c>
      <c r="Z1844" s="325"/>
      <c r="AA1844" s="315"/>
      <c r="AB1844" s="316"/>
      <c r="AC1844" s="317" t="str">
        <f>IF(ISBLANK(AB1844),"",IFERROR(IF(VLOOKUP(A1844,'Np PL4 Stock'!A:J,10,FALSE)="Np4",AB1844-VLOOKUP(A1844,'Np PL4 Stock'!A:E,5,FALSE),AB1844-1-VLOOKUP(A1844,'Np PL4 Stock'!A:E,5,FALSE)),""))</f>
        <v/>
      </c>
      <c r="AD1844" s="290"/>
      <c r="AE1844" s="300"/>
      <c r="AF1844" s="323"/>
      <c r="AG1844" s="335"/>
      <c r="AH1844" s="336"/>
      <c r="AI1844" s="335"/>
      <c r="AJ1844" s="326"/>
      <c r="AK1844" s="334"/>
    </row>
    <row r="1845" spans="1:37">
      <c r="A1845" s="280" t="str">
        <f t="shared" si="59"/>
        <v/>
      </c>
      <c r="B1845" s="281"/>
      <c r="C1845" s="282"/>
      <c r="D1845" s="282"/>
      <c r="E1845" s="243"/>
      <c r="F1845" s="244"/>
      <c r="G1845" s="243"/>
      <c r="H1845" s="283" t="str">
        <f>IF(ISBLANK(F1845),"",IFERROR(VLOOKUP(A1845,'Np PL4 Stock'!$A:$U,20,FALSE),""))</f>
        <v/>
      </c>
      <c r="J1845" s="283" t="str">
        <f>IF(ISBLANK(F1845),"",VLOOKUP(LEFT(A1845,5),Unit!A:B,2,FALSE))</f>
        <v/>
      </c>
      <c r="K1845" s="243"/>
      <c r="L1845" s="243"/>
      <c r="M1845" s="291" t="str">
        <f t="shared" si="60"/>
        <v/>
      </c>
      <c r="N1845" s="292" t="str">
        <f>IF(ISBLANK(D1845),"",IFERROR(IF(VLOOKUP(A1845,'Np PL4 Stock'!A:J,10,FALSE)="Np4",D1845-VLOOKUP(A1845,'Np PL4 Stock'!A:E,5,FALSE),D1845-1-VLOOKUP(A1845,'Np PL4 Stock'!A:E,5,FALSE)),""))</f>
        <v/>
      </c>
      <c r="O1845" s="345"/>
      <c r="P1845" s="290"/>
      <c r="Q1845" s="300"/>
      <c r="R1845" s="336"/>
      <c r="S1845" s="301"/>
      <c r="T1845" s="301"/>
      <c r="U1845" s="336"/>
      <c r="V1845" s="354"/>
      <c r="W1845" s="355"/>
      <c r="X1845" s="349"/>
      <c r="Y1845" s="313" t="str">
        <f>IF(ISBLANK(X1845),"",IFERROR(IF(VLOOKUP(A1845,'Np PL4 Stock'!A:J,10,FALSE)="Np4",X1845-VLOOKUP(A1845,'Np PL4 Stock'!A:E,5,FALSE),X1845-1-VLOOKUP(A1845,'Np PL4 Stock'!A:E,5,FALSE)),""))</f>
        <v/>
      </c>
      <c r="Z1845" s="325"/>
      <c r="AA1845" s="315"/>
      <c r="AB1845" s="316"/>
      <c r="AC1845" s="317" t="str">
        <f>IF(ISBLANK(AB1845),"",IFERROR(IF(VLOOKUP(A1845,'Np PL4 Stock'!A:J,10,FALSE)="Np4",AB1845-VLOOKUP(A1845,'Np PL4 Stock'!A:E,5,FALSE),AB1845-1-VLOOKUP(A1845,'Np PL4 Stock'!A:E,5,FALSE)),""))</f>
        <v/>
      </c>
      <c r="AD1845" s="290"/>
      <c r="AE1845" s="300"/>
      <c r="AF1845" s="323"/>
      <c r="AG1845" s="335"/>
      <c r="AH1845" s="336"/>
      <c r="AI1845" s="335"/>
      <c r="AJ1845" s="326"/>
      <c r="AK1845" s="334"/>
    </row>
    <row r="1846" spans="1:37">
      <c r="A1846" s="280" t="str">
        <f t="shared" si="59"/>
        <v/>
      </c>
      <c r="B1846" s="281"/>
      <c r="C1846" s="282"/>
      <c r="D1846" s="282"/>
      <c r="E1846" s="243"/>
      <c r="F1846" s="244"/>
      <c r="G1846" s="243"/>
      <c r="H1846" s="283" t="str">
        <f>IF(ISBLANK(F1846),"",IFERROR(VLOOKUP(A1846,'Np PL4 Stock'!$A:$U,20,FALSE),""))</f>
        <v/>
      </c>
      <c r="J1846" s="283" t="str">
        <f>IF(ISBLANK(F1846),"",VLOOKUP(LEFT(A1846,5),Unit!A:B,2,FALSE))</f>
        <v/>
      </c>
      <c r="K1846" s="243"/>
      <c r="L1846" s="243"/>
      <c r="M1846" s="291" t="str">
        <f t="shared" si="60"/>
        <v/>
      </c>
      <c r="N1846" s="292" t="str">
        <f>IF(ISBLANK(D1846),"",IFERROR(IF(VLOOKUP(A1846,'Np PL4 Stock'!A:J,10,FALSE)="Np4",D1846-VLOOKUP(A1846,'Np PL4 Stock'!A:E,5,FALSE),D1846-1-VLOOKUP(A1846,'Np PL4 Stock'!A:E,5,FALSE)),""))</f>
        <v/>
      </c>
      <c r="O1846" s="345"/>
      <c r="P1846" s="290"/>
      <c r="Q1846" s="300"/>
      <c r="R1846" s="336"/>
      <c r="S1846" s="301"/>
      <c r="T1846" s="301"/>
      <c r="U1846" s="336"/>
      <c r="V1846" s="354"/>
      <c r="W1846" s="355"/>
      <c r="X1846" s="349"/>
      <c r="Y1846" s="313" t="str">
        <f>IF(ISBLANK(X1846),"",IFERROR(IF(VLOOKUP(A1846,'Np PL4 Stock'!A:J,10,FALSE)="Np4",X1846-VLOOKUP(A1846,'Np PL4 Stock'!A:E,5,FALSE),X1846-1-VLOOKUP(A1846,'Np PL4 Stock'!A:E,5,FALSE)),""))</f>
        <v/>
      </c>
      <c r="Z1846" s="325"/>
      <c r="AA1846" s="315"/>
      <c r="AB1846" s="316"/>
      <c r="AC1846" s="317" t="str">
        <f>IF(ISBLANK(AB1846),"",IFERROR(IF(VLOOKUP(A1846,'Np PL4 Stock'!A:J,10,FALSE)="Np4",AB1846-VLOOKUP(A1846,'Np PL4 Stock'!A:E,5,FALSE),AB1846-1-VLOOKUP(A1846,'Np PL4 Stock'!A:E,5,FALSE)),""))</f>
        <v/>
      </c>
      <c r="AD1846" s="290"/>
      <c r="AE1846" s="300"/>
      <c r="AF1846" s="323"/>
      <c r="AG1846" s="335"/>
      <c r="AH1846" s="336"/>
      <c r="AI1846" s="335"/>
      <c r="AJ1846" s="326"/>
      <c r="AK1846" s="334"/>
    </row>
    <row r="1847" spans="1:37">
      <c r="A1847" s="280" t="str">
        <f t="shared" si="59"/>
        <v/>
      </c>
      <c r="B1847" s="281"/>
      <c r="C1847" s="282"/>
      <c r="D1847" s="282"/>
      <c r="E1847" s="243"/>
      <c r="F1847" s="244"/>
      <c r="G1847" s="243"/>
      <c r="H1847" s="283" t="str">
        <f>IF(ISBLANK(F1847),"",IFERROR(VLOOKUP(A1847,'Np PL4 Stock'!$A:$U,20,FALSE),""))</f>
        <v/>
      </c>
      <c r="J1847" s="283" t="str">
        <f>IF(ISBLANK(F1847),"",VLOOKUP(LEFT(A1847,5),Unit!A:B,2,FALSE))</f>
        <v/>
      </c>
      <c r="K1847" s="243"/>
      <c r="L1847" s="243"/>
      <c r="M1847" s="291" t="str">
        <f t="shared" si="60"/>
        <v/>
      </c>
      <c r="N1847" s="292" t="str">
        <f>IF(ISBLANK(D1847),"",IFERROR(IF(VLOOKUP(A1847,'Np PL4 Stock'!A:J,10,FALSE)="Np4",D1847-VLOOKUP(A1847,'Np PL4 Stock'!A:E,5,FALSE),D1847-1-VLOOKUP(A1847,'Np PL4 Stock'!A:E,5,FALSE)),""))</f>
        <v/>
      </c>
      <c r="O1847" s="345"/>
      <c r="P1847" s="290"/>
      <c r="Q1847" s="300"/>
      <c r="R1847" s="336"/>
      <c r="S1847" s="301"/>
      <c r="T1847" s="301"/>
      <c r="U1847" s="336"/>
      <c r="V1847" s="354"/>
      <c r="W1847" s="355"/>
      <c r="X1847" s="349"/>
      <c r="Y1847" s="313" t="str">
        <f>IF(ISBLANK(X1847),"",IFERROR(IF(VLOOKUP(A1847,'Np PL4 Stock'!A:J,10,FALSE)="Np4",X1847-VLOOKUP(A1847,'Np PL4 Stock'!A:E,5,FALSE),X1847-1-VLOOKUP(A1847,'Np PL4 Stock'!A:E,5,FALSE)),""))</f>
        <v/>
      </c>
      <c r="Z1847" s="325"/>
      <c r="AA1847" s="315"/>
      <c r="AB1847" s="316"/>
      <c r="AC1847" s="317" t="str">
        <f>IF(ISBLANK(AB1847),"",IFERROR(IF(VLOOKUP(A1847,'Np PL4 Stock'!A:J,10,FALSE)="Np4",AB1847-VLOOKUP(A1847,'Np PL4 Stock'!A:E,5,FALSE),AB1847-1-VLOOKUP(A1847,'Np PL4 Stock'!A:E,5,FALSE)),""))</f>
        <v/>
      </c>
      <c r="AD1847" s="290"/>
      <c r="AE1847" s="300"/>
      <c r="AF1847" s="323"/>
      <c r="AG1847" s="335"/>
      <c r="AH1847" s="336"/>
      <c r="AI1847" s="335"/>
      <c r="AJ1847" s="326"/>
      <c r="AK1847" s="334"/>
    </row>
    <row r="1848" spans="1:37">
      <c r="A1848" s="280" t="str">
        <f t="shared" si="59"/>
        <v/>
      </c>
      <c r="B1848" s="281"/>
      <c r="C1848" s="282"/>
      <c r="D1848" s="282"/>
      <c r="E1848" s="243"/>
      <c r="F1848" s="244"/>
      <c r="G1848" s="243"/>
      <c r="H1848" s="283" t="str">
        <f>IF(ISBLANK(F1848),"",IFERROR(VLOOKUP(A1848,'Np PL4 Stock'!$A:$U,20,FALSE),""))</f>
        <v/>
      </c>
      <c r="J1848" s="283" t="str">
        <f>IF(ISBLANK(F1848),"",VLOOKUP(LEFT(A1848,5),Unit!A:B,2,FALSE))</f>
        <v/>
      </c>
      <c r="K1848" s="243"/>
      <c r="L1848" s="243"/>
      <c r="M1848" s="291" t="str">
        <f t="shared" si="60"/>
        <v/>
      </c>
      <c r="N1848" s="292" t="str">
        <f>IF(ISBLANK(D1848),"",IFERROR(IF(VLOOKUP(A1848,'Np PL4 Stock'!A:J,10,FALSE)="Np4",D1848-VLOOKUP(A1848,'Np PL4 Stock'!A:E,5,FALSE),D1848-1-VLOOKUP(A1848,'Np PL4 Stock'!A:E,5,FALSE)),""))</f>
        <v/>
      </c>
      <c r="O1848" s="345"/>
      <c r="P1848" s="290"/>
      <c r="Q1848" s="300"/>
      <c r="R1848" s="336"/>
      <c r="S1848" s="301"/>
      <c r="T1848" s="301"/>
      <c r="U1848" s="336"/>
      <c r="V1848" s="354"/>
      <c r="W1848" s="355"/>
      <c r="X1848" s="349"/>
      <c r="Y1848" s="313" t="str">
        <f>IF(ISBLANK(X1848),"",IFERROR(IF(VLOOKUP(A1848,'Np PL4 Stock'!A:J,10,FALSE)="Np4",X1848-VLOOKUP(A1848,'Np PL4 Stock'!A:E,5,FALSE),X1848-1-VLOOKUP(A1848,'Np PL4 Stock'!A:E,5,FALSE)),""))</f>
        <v/>
      </c>
      <c r="Z1848" s="325"/>
      <c r="AA1848" s="315"/>
      <c r="AB1848" s="316"/>
      <c r="AC1848" s="317" t="str">
        <f>IF(ISBLANK(AB1848),"",IFERROR(IF(VLOOKUP(A1848,'Np PL4 Stock'!A:J,10,FALSE)="Np4",AB1848-VLOOKUP(A1848,'Np PL4 Stock'!A:E,5,FALSE),AB1848-1-VLOOKUP(A1848,'Np PL4 Stock'!A:E,5,FALSE)),""))</f>
        <v/>
      </c>
      <c r="AD1848" s="290"/>
      <c r="AE1848" s="300"/>
      <c r="AF1848" s="323"/>
      <c r="AG1848" s="335"/>
      <c r="AH1848" s="336"/>
      <c r="AI1848" s="335"/>
      <c r="AJ1848" s="326"/>
      <c r="AK1848" s="334"/>
    </row>
    <row r="1849" spans="1:37">
      <c r="A1849" s="280" t="str">
        <f t="shared" si="59"/>
        <v/>
      </c>
      <c r="B1849" s="281"/>
      <c r="C1849" s="282"/>
      <c r="D1849" s="282"/>
      <c r="E1849" s="243"/>
      <c r="F1849" s="244"/>
      <c r="G1849" s="243"/>
      <c r="H1849" s="283" t="str">
        <f>IF(ISBLANK(F1849),"",IFERROR(VLOOKUP(A1849,'Np PL4 Stock'!$A:$U,20,FALSE),""))</f>
        <v/>
      </c>
      <c r="J1849" s="283" t="str">
        <f>IF(ISBLANK(F1849),"",VLOOKUP(LEFT(A1849,5),Unit!A:B,2,FALSE))</f>
        <v/>
      </c>
      <c r="K1849" s="243"/>
      <c r="L1849" s="243"/>
      <c r="M1849" s="291" t="str">
        <f t="shared" si="60"/>
        <v/>
      </c>
      <c r="N1849" s="292" t="str">
        <f>IF(ISBLANK(D1849),"",IFERROR(IF(VLOOKUP(A1849,'Np PL4 Stock'!A:J,10,FALSE)="Np4",D1849-VLOOKUP(A1849,'Np PL4 Stock'!A:E,5,FALSE),D1849-1-VLOOKUP(A1849,'Np PL4 Stock'!A:E,5,FALSE)),""))</f>
        <v/>
      </c>
      <c r="O1849" s="345"/>
      <c r="P1849" s="290"/>
      <c r="Q1849" s="300"/>
      <c r="R1849" s="336"/>
      <c r="S1849" s="301"/>
      <c r="T1849" s="301"/>
      <c r="U1849" s="336"/>
      <c r="V1849" s="354"/>
      <c r="W1849" s="355"/>
      <c r="X1849" s="349"/>
      <c r="Y1849" s="313" t="str">
        <f>IF(ISBLANK(X1849),"",IFERROR(IF(VLOOKUP(A1849,'Np PL4 Stock'!A:J,10,FALSE)="Np4",X1849-VLOOKUP(A1849,'Np PL4 Stock'!A:E,5,FALSE),X1849-1-VLOOKUP(A1849,'Np PL4 Stock'!A:E,5,FALSE)),""))</f>
        <v/>
      </c>
      <c r="Z1849" s="325"/>
      <c r="AA1849" s="315"/>
      <c r="AB1849" s="316"/>
      <c r="AC1849" s="317" t="str">
        <f>IF(ISBLANK(AB1849),"",IFERROR(IF(VLOOKUP(A1849,'Np PL4 Stock'!A:J,10,FALSE)="Np4",AB1849-VLOOKUP(A1849,'Np PL4 Stock'!A:E,5,FALSE),AB1849-1-VLOOKUP(A1849,'Np PL4 Stock'!A:E,5,FALSE)),""))</f>
        <v/>
      </c>
      <c r="AD1849" s="290"/>
      <c r="AE1849" s="300"/>
      <c r="AF1849" s="323"/>
      <c r="AG1849" s="335"/>
      <c r="AH1849" s="336"/>
      <c r="AI1849" s="335"/>
      <c r="AJ1849" s="326"/>
      <c r="AK1849" s="334"/>
    </row>
    <row r="1850" spans="1:37">
      <c r="A1850" s="280" t="str">
        <f t="shared" si="59"/>
        <v/>
      </c>
      <c r="B1850" s="281"/>
      <c r="C1850" s="282"/>
      <c r="D1850" s="282"/>
      <c r="E1850" s="243"/>
      <c r="F1850" s="244"/>
      <c r="G1850" s="243"/>
      <c r="H1850" s="283" t="str">
        <f>IF(ISBLANK(F1850),"",IFERROR(VLOOKUP(A1850,'Np PL4 Stock'!$A:$U,20,FALSE),""))</f>
        <v/>
      </c>
      <c r="J1850" s="283" t="str">
        <f>IF(ISBLANK(F1850),"",VLOOKUP(LEFT(A1850,5),Unit!A:B,2,FALSE))</f>
        <v/>
      </c>
      <c r="K1850" s="243"/>
      <c r="L1850" s="243"/>
      <c r="M1850" s="291" t="str">
        <f t="shared" si="60"/>
        <v/>
      </c>
      <c r="N1850" s="292" t="str">
        <f>IF(ISBLANK(D1850),"",IFERROR(IF(VLOOKUP(A1850,'Np PL4 Stock'!A:J,10,FALSE)="Np4",D1850-VLOOKUP(A1850,'Np PL4 Stock'!A:E,5,FALSE),D1850-1-VLOOKUP(A1850,'Np PL4 Stock'!A:E,5,FALSE)),""))</f>
        <v/>
      </c>
      <c r="O1850" s="345"/>
      <c r="P1850" s="290"/>
      <c r="Q1850" s="300"/>
      <c r="R1850" s="336"/>
      <c r="S1850" s="301"/>
      <c r="T1850" s="301"/>
      <c r="U1850" s="336"/>
      <c r="V1850" s="354"/>
      <c r="W1850" s="355"/>
      <c r="X1850" s="349"/>
      <c r="Y1850" s="313" t="str">
        <f>IF(ISBLANK(X1850),"",IFERROR(IF(VLOOKUP(A1850,'Np PL4 Stock'!A:J,10,FALSE)="Np4",X1850-VLOOKUP(A1850,'Np PL4 Stock'!A:E,5,FALSE),X1850-1-VLOOKUP(A1850,'Np PL4 Stock'!A:E,5,FALSE)),""))</f>
        <v/>
      </c>
      <c r="Z1850" s="325"/>
      <c r="AA1850" s="315"/>
      <c r="AB1850" s="316"/>
      <c r="AC1850" s="317" t="str">
        <f>IF(ISBLANK(AB1850),"",IFERROR(IF(VLOOKUP(A1850,'Np PL4 Stock'!A:J,10,FALSE)="Np4",AB1850-VLOOKUP(A1850,'Np PL4 Stock'!A:E,5,FALSE),AB1850-1-VLOOKUP(A1850,'Np PL4 Stock'!A:E,5,FALSE)),""))</f>
        <v/>
      </c>
      <c r="AD1850" s="290"/>
      <c r="AE1850" s="300"/>
      <c r="AF1850" s="323"/>
      <c r="AG1850" s="335"/>
      <c r="AH1850" s="336"/>
      <c r="AI1850" s="335"/>
      <c r="AJ1850" s="326"/>
      <c r="AK1850" s="334"/>
    </row>
    <row r="1851" spans="1:37">
      <c r="A1851" s="280" t="str">
        <f t="shared" si="59"/>
        <v/>
      </c>
      <c r="B1851" s="281"/>
      <c r="C1851" s="282"/>
      <c r="D1851" s="282"/>
      <c r="E1851" s="243"/>
      <c r="F1851" s="244"/>
      <c r="G1851" s="243"/>
      <c r="H1851" s="283" t="str">
        <f>IF(ISBLANK(F1851),"",IFERROR(VLOOKUP(A1851,'Np PL4 Stock'!$A:$U,20,FALSE),""))</f>
        <v/>
      </c>
      <c r="J1851" s="283" t="str">
        <f>IF(ISBLANK(F1851),"",VLOOKUP(LEFT(A1851,5),Unit!A:B,2,FALSE))</f>
        <v/>
      </c>
      <c r="K1851" s="243"/>
      <c r="L1851" s="243"/>
      <c r="M1851" s="291" t="str">
        <f t="shared" si="60"/>
        <v/>
      </c>
      <c r="N1851" s="292" t="str">
        <f>IF(ISBLANK(D1851),"",IFERROR(IF(VLOOKUP(A1851,'Np PL4 Stock'!A:J,10,FALSE)="Np4",D1851-VLOOKUP(A1851,'Np PL4 Stock'!A:E,5,FALSE),D1851-1-VLOOKUP(A1851,'Np PL4 Stock'!A:E,5,FALSE)),""))</f>
        <v/>
      </c>
      <c r="O1851" s="345"/>
      <c r="P1851" s="290"/>
      <c r="Q1851" s="300"/>
      <c r="R1851" s="336"/>
      <c r="S1851" s="301"/>
      <c r="T1851" s="301"/>
      <c r="U1851" s="336"/>
      <c r="V1851" s="354"/>
      <c r="W1851" s="355"/>
      <c r="X1851" s="349"/>
      <c r="Y1851" s="313" t="str">
        <f>IF(ISBLANK(X1851),"",IFERROR(IF(VLOOKUP(A1851,'Np PL4 Stock'!A:J,10,FALSE)="Np4",X1851-VLOOKUP(A1851,'Np PL4 Stock'!A:E,5,FALSE),X1851-1-VLOOKUP(A1851,'Np PL4 Stock'!A:E,5,FALSE)),""))</f>
        <v/>
      </c>
      <c r="Z1851" s="325"/>
      <c r="AA1851" s="315"/>
      <c r="AB1851" s="316"/>
      <c r="AC1851" s="317" t="str">
        <f>IF(ISBLANK(AB1851),"",IFERROR(IF(VLOOKUP(A1851,'Np PL4 Stock'!A:J,10,FALSE)="Np4",AB1851-VLOOKUP(A1851,'Np PL4 Stock'!A:E,5,FALSE),AB1851-1-VLOOKUP(A1851,'Np PL4 Stock'!A:E,5,FALSE)),""))</f>
        <v/>
      </c>
      <c r="AD1851" s="290"/>
      <c r="AE1851" s="300"/>
      <c r="AF1851" s="323"/>
      <c r="AG1851" s="335"/>
      <c r="AH1851" s="336"/>
      <c r="AI1851" s="335"/>
      <c r="AJ1851" s="326"/>
      <c r="AK1851" s="334"/>
    </row>
    <row r="1852" spans="1:37">
      <c r="A1852" s="280" t="str">
        <f t="shared" si="59"/>
        <v/>
      </c>
      <c r="B1852" s="281"/>
      <c r="C1852" s="282"/>
      <c r="D1852" s="282"/>
      <c r="E1852" s="243"/>
      <c r="F1852" s="244"/>
      <c r="G1852" s="243"/>
      <c r="H1852" s="283" t="str">
        <f>IF(ISBLANK(F1852),"",IFERROR(VLOOKUP(A1852,'Np PL4 Stock'!$A:$U,20,FALSE),""))</f>
        <v/>
      </c>
      <c r="J1852" s="283" t="str">
        <f>IF(ISBLANK(F1852),"",VLOOKUP(LEFT(A1852,5),Unit!A:B,2,FALSE))</f>
        <v/>
      </c>
      <c r="K1852" s="243"/>
      <c r="L1852" s="243"/>
      <c r="M1852" s="291" t="str">
        <f t="shared" si="60"/>
        <v/>
      </c>
      <c r="N1852" s="292" t="str">
        <f>IF(ISBLANK(D1852),"",IFERROR(IF(VLOOKUP(A1852,'Np PL4 Stock'!A:J,10,FALSE)="Np4",D1852-VLOOKUP(A1852,'Np PL4 Stock'!A:E,5,FALSE),D1852-1-VLOOKUP(A1852,'Np PL4 Stock'!A:E,5,FALSE)),""))</f>
        <v/>
      </c>
      <c r="O1852" s="345"/>
      <c r="P1852" s="290"/>
      <c r="Q1852" s="300"/>
      <c r="R1852" s="336"/>
      <c r="S1852" s="301"/>
      <c r="T1852" s="301"/>
      <c r="U1852" s="336"/>
      <c r="V1852" s="354"/>
      <c r="W1852" s="355"/>
      <c r="X1852" s="349"/>
      <c r="Y1852" s="313" t="str">
        <f>IF(ISBLANK(X1852),"",IFERROR(IF(VLOOKUP(A1852,'Np PL4 Stock'!A:J,10,FALSE)="Np4",X1852-VLOOKUP(A1852,'Np PL4 Stock'!A:E,5,FALSE),X1852-1-VLOOKUP(A1852,'Np PL4 Stock'!A:E,5,FALSE)),""))</f>
        <v/>
      </c>
      <c r="Z1852" s="325"/>
      <c r="AA1852" s="315"/>
      <c r="AB1852" s="316"/>
      <c r="AC1852" s="317" t="str">
        <f>IF(ISBLANK(AB1852),"",IFERROR(IF(VLOOKUP(A1852,'Np PL4 Stock'!A:J,10,FALSE)="Np4",AB1852-VLOOKUP(A1852,'Np PL4 Stock'!A:E,5,FALSE),AB1852-1-VLOOKUP(A1852,'Np PL4 Stock'!A:E,5,FALSE)),""))</f>
        <v/>
      </c>
      <c r="AD1852" s="290"/>
      <c r="AE1852" s="300"/>
      <c r="AF1852" s="323"/>
      <c r="AG1852" s="335"/>
      <c r="AH1852" s="336"/>
      <c r="AI1852" s="335"/>
      <c r="AJ1852" s="326"/>
      <c r="AK1852" s="334"/>
    </row>
    <row r="1853" spans="1:37">
      <c r="A1853" s="280" t="str">
        <f t="shared" si="59"/>
        <v/>
      </c>
      <c r="B1853" s="281"/>
      <c r="C1853" s="282"/>
      <c r="D1853" s="282"/>
      <c r="E1853" s="243"/>
      <c r="F1853" s="244"/>
      <c r="G1853" s="243"/>
      <c r="H1853" s="283" t="str">
        <f>IF(ISBLANK(F1853),"",IFERROR(VLOOKUP(A1853,'Np PL4 Stock'!$A:$U,20,FALSE),""))</f>
        <v/>
      </c>
      <c r="J1853" s="283" t="str">
        <f>IF(ISBLANK(F1853),"",VLOOKUP(LEFT(A1853,5),Unit!A:B,2,FALSE))</f>
        <v/>
      </c>
      <c r="K1853" s="243"/>
      <c r="L1853" s="243"/>
      <c r="M1853" s="291" t="str">
        <f t="shared" si="60"/>
        <v/>
      </c>
      <c r="N1853" s="292" t="str">
        <f>IF(ISBLANK(D1853),"",IFERROR(IF(VLOOKUP(A1853,'Np PL4 Stock'!A:J,10,FALSE)="Np4",D1853-VLOOKUP(A1853,'Np PL4 Stock'!A:E,5,FALSE),D1853-1-VLOOKUP(A1853,'Np PL4 Stock'!A:E,5,FALSE)),""))</f>
        <v/>
      </c>
      <c r="O1853" s="345"/>
      <c r="P1853" s="290"/>
      <c r="Q1853" s="300"/>
      <c r="R1853" s="336"/>
      <c r="S1853" s="301"/>
      <c r="T1853" s="301"/>
      <c r="U1853" s="336"/>
      <c r="V1853" s="354"/>
      <c r="W1853" s="355"/>
      <c r="X1853" s="349"/>
      <c r="Y1853" s="313" t="str">
        <f>IF(ISBLANK(X1853),"",IFERROR(IF(VLOOKUP(A1853,'Np PL4 Stock'!A:J,10,FALSE)="Np4",X1853-VLOOKUP(A1853,'Np PL4 Stock'!A:E,5,FALSE),X1853-1-VLOOKUP(A1853,'Np PL4 Stock'!A:E,5,FALSE)),""))</f>
        <v/>
      </c>
      <c r="Z1853" s="325"/>
      <c r="AA1853" s="315"/>
      <c r="AB1853" s="316"/>
      <c r="AC1853" s="317" t="str">
        <f>IF(ISBLANK(AB1853),"",IFERROR(IF(VLOOKUP(A1853,'Np PL4 Stock'!A:J,10,FALSE)="Np4",AB1853-VLOOKUP(A1853,'Np PL4 Stock'!A:E,5,FALSE),AB1853-1-VLOOKUP(A1853,'Np PL4 Stock'!A:E,5,FALSE)),""))</f>
        <v/>
      </c>
      <c r="AD1853" s="290"/>
      <c r="AE1853" s="300"/>
      <c r="AF1853" s="323"/>
      <c r="AG1853" s="335"/>
      <c r="AH1853" s="336"/>
      <c r="AI1853" s="335"/>
      <c r="AJ1853" s="326"/>
      <c r="AK1853" s="334"/>
    </row>
    <row r="1854" spans="1:37">
      <c r="A1854" s="280" t="str">
        <f t="shared" si="59"/>
        <v/>
      </c>
      <c r="B1854" s="281"/>
      <c r="C1854" s="282"/>
      <c r="D1854" s="282"/>
      <c r="E1854" s="243"/>
      <c r="F1854" s="244"/>
      <c r="G1854" s="243"/>
      <c r="H1854" s="283" t="str">
        <f>IF(ISBLANK(F1854),"",IFERROR(VLOOKUP(A1854,'Np PL4 Stock'!$A:$U,20,FALSE),""))</f>
        <v/>
      </c>
      <c r="J1854" s="283" t="str">
        <f>IF(ISBLANK(F1854),"",VLOOKUP(LEFT(A1854,5),Unit!A:B,2,FALSE))</f>
        <v/>
      </c>
      <c r="K1854" s="243"/>
      <c r="L1854" s="243"/>
      <c r="M1854" s="291" t="str">
        <f t="shared" si="60"/>
        <v/>
      </c>
      <c r="N1854" s="292" t="str">
        <f>IF(ISBLANK(D1854),"",IFERROR(IF(VLOOKUP(A1854,'Np PL4 Stock'!A:J,10,FALSE)="Np4",D1854-VLOOKUP(A1854,'Np PL4 Stock'!A:E,5,FALSE),D1854-1-VLOOKUP(A1854,'Np PL4 Stock'!A:E,5,FALSE)),""))</f>
        <v/>
      </c>
      <c r="O1854" s="345"/>
      <c r="P1854" s="290"/>
      <c r="Q1854" s="300"/>
      <c r="R1854" s="336"/>
      <c r="S1854" s="301"/>
      <c r="T1854" s="301"/>
      <c r="U1854" s="336"/>
      <c r="V1854" s="354"/>
      <c r="W1854" s="355"/>
      <c r="X1854" s="349"/>
      <c r="Y1854" s="313" t="str">
        <f>IF(ISBLANK(X1854),"",IFERROR(IF(VLOOKUP(A1854,'Np PL4 Stock'!A:J,10,FALSE)="Np4",X1854-VLOOKUP(A1854,'Np PL4 Stock'!A:E,5,FALSE),X1854-1-VLOOKUP(A1854,'Np PL4 Stock'!A:E,5,FALSE)),""))</f>
        <v/>
      </c>
      <c r="Z1854" s="325"/>
      <c r="AA1854" s="315"/>
      <c r="AB1854" s="316"/>
      <c r="AC1854" s="317" t="str">
        <f>IF(ISBLANK(AB1854),"",IFERROR(IF(VLOOKUP(A1854,'Np PL4 Stock'!A:J,10,FALSE)="Np4",AB1854-VLOOKUP(A1854,'Np PL4 Stock'!A:E,5,FALSE),AB1854-1-VLOOKUP(A1854,'Np PL4 Stock'!A:E,5,FALSE)),""))</f>
        <v/>
      </c>
      <c r="AD1854" s="290"/>
      <c r="AE1854" s="300"/>
      <c r="AF1854" s="323"/>
      <c r="AG1854" s="335"/>
      <c r="AH1854" s="336"/>
      <c r="AI1854" s="335"/>
      <c r="AJ1854" s="326"/>
      <c r="AK1854" s="334"/>
    </row>
    <row r="1855" spans="1:37">
      <c r="A1855" s="280" t="str">
        <f t="shared" si="59"/>
        <v/>
      </c>
      <c r="B1855" s="281"/>
      <c r="C1855" s="282"/>
      <c r="D1855" s="282"/>
      <c r="E1855" s="243"/>
      <c r="F1855" s="244"/>
      <c r="G1855" s="243"/>
      <c r="H1855" s="283" t="str">
        <f>IF(ISBLANK(F1855),"",IFERROR(VLOOKUP(A1855,'Np PL4 Stock'!$A:$U,20,FALSE),""))</f>
        <v/>
      </c>
      <c r="J1855" s="283" t="str">
        <f>IF(ISBLANK(F1855),"",VLOOKUP(LEFT(A1855,5),Unit!A:B,2,FALSE))</f>
        <v/>
      </c>
      <c r="K1855" s="243"/>
      <c r="L1855" s="243"/>
      <c r="M1855" s="291" t="str">
        <f t="shared" si="60"/>
        <v/>
      </c>
      <c r="N1855" s="292" t="str">
        <f>IF(ISBLANK(D1855),"",IFERROR(IF(VLOOKUP(A1855,'Np PL4 Stock'!A:J,10,FALSE)="Np4",D1855-VLOOKUP(A1855,'Np PL4 Stock'!A:E,5,FALSE),D1855-1-VLOOKUP(A1855,'Np PL4 Stock'!A:E,5,FALSE)),""))</f>
        <v/>
      </c>
      <c r="O1855" s="345"/>
      <c r="P1855" s="290"/>
      <c r="Q1855" s="300"/>
      <c r="R1855" s="336"/>
      <c r="S1855" s="301"/>
      <c r="T1855" s="301"/>
      <c r="U1855" s="336"/>
      <c r="V1855" s="354"/>
      <c r="W1855" s="355"/>
      <c r="X1855" s="349"/>
      <c r="Y1855" s="313" t="str">
        <f>IF(ISBLANK(X1855),"",IFERROR(IF(VLOOKUP(A1855,'Np PL4 Stock'!A:J,10,FALSE)="Np4",X1855-VLOOKUP(A1855,'Np PL4 Stock'!A:E,5,FALSE),X1855-1-VLOOKUP(A1855,'Np PL4 Stock'!A:E,5,FALSE)),""))</f>
        <v/>
      </c>
      <c r="Z1855" s="325"/>
      <c r="AA1855" s="315"/>
      <c r="AB1855" s="316"/>
      <c r="AC1855" s="317" t="str">
        <f>IF(ISBLANK(AB1855),"",IFERROR(IF(VLOOKUP(A1855,'Np PL4 Stock'!A:J,10,FALSE)="Np4",AB1855-VLOOKUP(A1855,'Np PL4 Stock'!A:E,5,FALSE),AB1855-1-VLOOKUP(A1855,'Np PL4 Stock'!A:E,5,FALSE)),""))</f>
        <v/>
      </c>
      <c r="AD1855" s="290"/>
      <c r="AE1855" s="300"/>
      <c r="AF1855" s="323"/>
      <c r="AG1855" s="335"/>
      <c r="AH1855" s="336"/>
      <c r="AI1855" s="335"/>
      <c r="AJ1855" s="326"/>
      <c r="AK1855" s="334"/>
    </row>
    <row r="1856" spans="1:37">
      <c r="A1856" s="280" t="str">
        <f t="shared" si="59"/>
        <v/>
      </c>
      <c r="B1856" s="281"/>
      <c r="C1856" s="282"/>
      <c r="D1856" s="282"/>
      <c r="E1856" s="243"/>
      <c r="F1856" s="244"/>
      <c r="G1856" s="243"/>
      <c r="H1856" s="283" t="str">
        <f>IF(ISBLANK(F1856),"",IFERROR(VLOOKUP(A1856,'Np PL4 Stock'!$A:$U,20,FALSE),""))</f>
        <v/>
      </c>
      <c r="J1856" s="283" t="str">
        <f>IF(ISBLANK(F1856),"",VLOOKUP(LEFT(A1856,5),Unit!A:B,2,FALSE))</f>
        <v/>
      </c>
      <c r="K1856" s="243"/>
      <c r="L1856" s="243"/>
      <c r="M1856" s="291" t="str">
        <f t="shared" si="60"/>
        <v/>
      </c>
      <c r="N1856" s="292" t="str">
        <f>IF(ISBLANK(D1856),"",IFERROR(IF(VLOOKUP(A1856,'Np PL4 Stock'!A:J,10,FALSE)="Np4",D1856-VLOOKUP(A1856,'Np PL4 Stock'!A:E,5,FALSE),D1856-1-VLOOKUP(A1856,'Np PL4 Stock'!A:E,5,FALSE)),""))</f>
        <v/>
      </c>
      <c r="O1856" s="345"/>
      <c r="P1856" s="290"/>
      <c r="Q1856" s="300"/>
      <c r="R1856" s="336"/>
      <c r="S1856" s="301"/>
      <c r="T1856" s="301"/>
      <c r="U1856" s="336"/>
      <c r="V1856" s="354"/>
      <c r="W1856" s="355"/>
      <c r="X1856" s="349"/>
      <c r="Y1856" s="313" t="str">
        <f>IF(ISBLANK(X1856),"",IFERROR(IF(VLOOKUP(A1856,'Np PL4 Stock'!A:J,10,FALSE)="Np4",X1856-VLOOKUP(A1856,'Np PL4 Stock'!A:E,5,FALSE),X1856-1-VLOOKUP(A1856,'Np PL4 Stock'!A:E,5,FALSE)),""))</f>
        <v/>
      </c>
      <c r="Z1856" s="325"/>
      <c r="AA1856" s="315"/>
      <c r="AB1856" s="316"/>
      <c r="AC1856" s="317" t="str">
        <f>IF(ISBLANK(AB1856),"",IFERROR(IF(VLOOKUP(A1856,'Np PL4 Stock'!A:J,10,FALSE)="Np4",AB1856-VLOOKUP(A1856,'Np PL4 Stock'!A:E,5,FALSE),AB1856-1-VLOOKUP(A1856,'Np PL4 Stock'!A:E,5,FALSE)),""))</f>
        <v/>
      </c>
      <c r="AD1856" s="290"/>
      <c r="AE1856" s="300"/>
      <c r="AF1856" s="323"/>
      <c r="AG1856" s="335"/>
      <c r="AH1856" s="336"/>
      <c r="AI1856" s="335"/>
      <c r="AJ1856" s="326"/>
      <c r="AK1856" s="334"/>
    </row>
    <row r="1857" spans="1:37">
      <c r="A1857" s="280" t="str">
        <f t="shared" si="59"/>
        <v/>
      </c>
      <c r="B1857" s="281"/>
      <c r="C1857" s="282"/>
      <c r="D1857" s="282"/>
      <c r="E1857" s="243"/>
      <c r="F1857" s="244"/>
      <c r="G1857" s="243"/>
      <c r="H1857" s="283" t="str">
        <f>IF(ISBLANK(F1857),"",IFERROR(VLOOKUP(A1857,'Np PL4 Stock'!$A:$U,20,FALSE),""))</f>
        <v/>
      </c>
      <c r="J1857" s="283" t="str">
        <f>IF(ISBLANK(F1857),"",VLOOKUP(LEFT(A1857,5),Unit!A:B,2,FALSE))</f>
        <v/>
      </c>
      <c r="K1857" s="243"/>
      <c r="L1857" s="243"/>
      <c r="M1857" s="291" t="str">
        <f t="shared" si="60"/>
        <v/>
      </c>
      <c r="N1857" s="292" t="str">
        <f>IF(ISBLANK(D1857),"",IFERROR(IF(VLOOKUP(A1857,'Np PL4 Stock'!A:J,10,FALSE)="Np4",D1857-VLOOKUP(A1857,'Np PL4 Stock'!A:E,5,FALSE),D1857-1-VLOOKUP(A1857,'Np PL4 Stock'!A:E,5,FALSE)),""))</f>
        <v/>
      </c>
      <c r="O1857" s="345"/>
      <c r="P1857" s="290"/>
      <c r="Q1857" s="300"/>
      <c r="R1857" s="336"/>
      <c r="S1857" s="301"/>
      <c r="T1857" s="301"/>
      <c r="U1857" s="336"/>
      <c r="V1857" s="354"/>
      <c r="W1857" s="355"/>
      <c r="X1857" s="349"/>
      <c r="Y1857" s="313" t="str">
        <f>IF(ISBLANK(X1857),"",IFERROR(IF(VLOOKUP(A1857,'Np PL4 Stock'!A:J,10,FALSE)="Np4",X1857-VLOOKUP(A1857,'Np PL4 Stock'!A:E,5,FALSE),X1857-1-VLOOKUP(A1857,'Np PL4 Stock'!A:E,5,FALSE)),""))</f>
        <v/>
      </c>
      <c r="Z1857" s="325"/>
      <c r="AA1857" s="315"/>
      <c r="AB1857" s="316"/>
      <c r="AC1857" s="317" t="str">
        <f>IF(ISBLANK(AB1857),"",IFERROR(IF(VLOOKUP(A1857,'Np PL4 Stock'!A:J,10,FALSE)="Np4",AB1857-VLOOKUP(A1857,'Np PL4 Stock'!A:E,5,FALSE),AB1857-1-VLOOKUP(A1857,'Np PL4 Stock'!A:E,5,FALSE)),""))</f>
        <v/>
      </c>
      <c r="AD1857" s="290"/>
      <c r="AE1857" s="300"/>
      <c r="AF1857" s="323"/>
      <c r="AG1857" s="335"/>
      <c r="AH1857" s="336"/>
      <c r="AI1857" s="335"/>
      <c r="AJ1857" s="326"/>
      <c r="AK1857" s="334"/>
    </row>
    <row r="1858" spans="1:37">
      <c r="A1858" s="280" t="str">
        <f t="shared" si="59"/>
        <v/>
      </c>
      <c r="B1858" s="281"/>
      <c r="C1858" s="282"/>
      <c r="D1858" s="282"/>
      <c r="E1858" s="243"/>
      <c r="F1858" s="244"/>
      <c r="G1858" s="243"/>
      <c r="H1858" s="283" t="str">
        <f>IF(ISBLANK(F1858),"",IFERROR(VLOOKUP(A1858,'Np PL4 Stock'!$A:$U,20,FALSE),""))</f>
        <v/>
      </c>
      <c r="J1858" s="283" t="str">
        <f>IF(ISBLANK(F1858),"",VLOOKUP(LEFT(A1858,5),Unit!A:B,2,FALSE))</f>
        <v/>
      </c>
      <c r="K1858" s="243"/>
      <c r="L1858" s="243"/>
      <c r="M1858" s="291" t="str">
        <f t="shared" si="60"/>
        <v/>
      </c>
      <c r="N1858" s="292" t="str">
        <f>IF(ISBLANK(D1858),"",IFERROR(IF(VLOOKUP(A1858,'Np PL4 Stock'!A:J,10,FALSE)="Np4",D1858-VLOOKUP(A1858,'Np PL4 Stock'!A:E,5,FALSE),D1858-1-VLOOKUP(A1858,'Np PL4 Stock'!A:E,5,FALSE)),""))</f>
        <v/>
      </c>
      <c r="O1858" s="345"/>
      <c r="P1858" s="290"/>
      <c r="Q1858" s="300"/>
      <c r="R1858" s="336"/>
      <c r="S1858" s="301"/>
      <c r="T1858" s="301"/>
      <c r="U1858" s="336"/>
      <c r="V1858" s="354"/>
      <c r="W1858" s="355"/>
      <c r="X1858" s="349"/>
      <c r="Y1858" s="313" t="str">
        <f>IF(ISBLANK(X1858),"",IFERROR(IF(VLOOKUP(A1858,'Np PL4 Stock'!A:J,10,FALSE)="Np4",X1858-VLOOKUP(A1858,'Np PL4 Stock'!A:E,5,FALSE),X1858-1-VLOOKUP(A1858,'Np PL4 Stock'!A:E,5,FALSE)),""))</f>
        <v/>
      </c>
      <c r="Z1858" s="325"/>
      <c r="AA1858" s="315"/>
      <c r="AB1858" s="316"/>
      <c r="AC1858" s="317" t="str">
        <f>IF(ISBLANK(AB1858),"",IFERROR(IF(VLOOKUP(A1858,'Np PL4 Stock'!A:J,10,FALSE)="Np4",AB1858-VLOOKUP(A1858,'Np PL4 Stock'!A:E,5,FALSE),AB1858-1-VLOOKUP(A1858,'Np PL4 Stock'!A:E,5,FALSE)),""))</f>
        <v/>
      </c>
      <c r="AD1858" s="290"/>
      <c r="AE1858" s="300"/>
      <c r="AF1858" s="323"/>
      <c r="AG1858" s="335"/>
      <c r="AH1858" s="336"/>
      <c r="AI1858" s="335"/>
      <c r="AJ1858" s="326"/>
      <c r="AK1858" s="334"/>
    </row>
    <row r="1859" spans="1:37">
      <c r="A1859" s="280" t="str">
        <f t="shared" ref="A1859:A1922" si="61">IF(ISBLANK(F1859),"",F1859&amp;"-"&amp;IF(OR(LEN(G1859)=1,LEN(G1859)=4),"0"&amp;G1859,G1859)&amp;"-"&amp;IF(OR(LEN(E1859)=1,LEN(E1859)=4),"0"&amp;E1859,E1859))</f>
        <v/>
      </c>
      <c r="B1859" s="281"/>
      <c r="C1859" s="282"/>
      <c r="D1859" s="282"/>
      <c r="E1859" s="243"/>
      <c r="F1859" s="244"/>
      <c r="G1859" s="243"/>
      <c r="H1859" s="283" t="str">
        <f>IF(ISBLANK(F1859),"",IFERROR(VLOOKUP(A1859,'Np PL4 Stock'!$A:$U,20,FALSE),""))</f>
        <v/>
      </c>
      <c r="J1859" s="283" t="str">
        <f>IF(ISBLANK(F1859),"",VLOOKUP(LEFT(A1859,5),Unit!A:B,2,FALSE))</f>
        <v/>
      </c>
      <c r="K1859" s="290"/>
      <c r="L1859" s="290"/>
      <c r="M1859" s="291" t="str">
        <f t="shared" ref="M1859:M1922" si="62">IFERROR((K1859/J1859*1000),"")</f>
        <v/>
      </c>
      <c r="N1859" s="292" t="str">
        <f>IF(ISBLANK(D1859),"",IFERROR(IF(VLOOKUP(A1859,'Np PL4 Stock'!A:J,10,FALSE)="Np4",D1859-VLOOKUP(A1859,'Np PL4 Stock'!A:E,5,FALSE),D1859-1-VLOOKUP(A1859,'Np PL4 Stock'!A:E,5,FALSE)),""))</f>
        <v/>
      </c>
      <c r="O1859" s="345"/>
      <c r="P1859" s="290"/>
      <c r="Q1859" s="300"/>
      <c r="R1859" s="336"/>
      <c r="S1859" s="301"/>
      <c r="T1859" s="301"/>
      <c r="U1859" s="336"/>
      <c r="V1859" s="354"/>
      <c r="W1859" s="355"/>
      <c r="X1859" s="349"/>
      <c r="Y1859" s="313" t="str">
        <f>IF(ISBLANK(X1859),"",IFERROR(IF(VLOOKUP(A1859,'Np PL4 Stock'!A:J,10,FALSE)="Np4",X1859-VLOOKUP(A1859,'Np PL4 Stock'!A:E,5,FALSE),X1859-1-VLOOKUP(A1859,'Np PL4 Stock'!A:E,5,FALSE)),""))</f>
        <v/>
      </c>
      <c r="Z1859" s="325"/>
      <c r="AA1859" s="315"/>
      <c r="AB1859" s="316"/>
      <c r="AC1859" s="317" t="str">
        <f>IF(ISBLANK(AB1859),"",IFERROR(IF(VLOOKUP(A1859,'Np PL4 Stock'!A:J,10,FALSE)="Np4",AB1859-VLOOKUP(A1859,'Np PL4 Stock'!A:E,5,FALSE),AB1859-1-VLOOKUP(A1859,'Np PL4 Stock'!A:E,5,FALSE)),""))</f>
        <v/>
      </c>
      <c r="AD1859" s="290"/>
      <c r="AE1859" s="300"/>
      <c r="AF1859" s="323"/>
      <c r="AG1859" s="335"/>
      <c r="AH1859" s="336"/>
      <c r="AI1859" s="335"/>
      <c r="AJ1859" s="326"/>
      <c r="AK1859" s="334"/>
    </row>
    <row r="1860" spans="1:37">
      <c r="A1860" s="280" t="str">
        <f t="shared" si="61"/>
        <v/>
      </c>
      <c r="B1860" s="281"/>
      <c r="C1860" s="282"/>
      <c r="D1860" s="282"/>
      <c r="E1860" s="243"/>
      <c r="F1860" s="244"/>
      <c r="G1860" s="243"/>
      <c r="H1860" s="283" t="str">
        <f>IF(ISBLANK(F1860),"",IFERROR(VLOOKUP(A1860,'Np PL4 Stock'!$A:$U,20,FALSE),""))</f>
        <v/>
      </c>
      <c r="J1860" s="283" t="str">
        <f>IF(ISBLANK(F1860),"",VLOOKUP(LEFT(A1860,5),Unit!A:B,2,FALSE))</f>
        <v/>
      </c>
      <c r="K1860" s="290"/>
      <c r="L1860" s="290"/>
      <c r="M1860" s="291" t="str">
        <f t="shared" si="62"/>
        <v/>
      </c>
      <c r="N1860" s="292" t="str">
        <f>IF(ISBLANK(D1860),"",IFERROR(IF(VLOOKUP(A1860,'Np PL4 Stock'!A:J,10,FALSE)="Np4",D1860-VLOOKUP(A1860,'Np PL4 Stock'!A:E,5,FALSE),D1860-1-VLOOKUP(A1860,'Np PL4 Stock'!A:E,5,FALSE)),""))</f>
        <v/>
      </c>
      <c r="O1860" s="345"/>
      <c r="P1860" s="290"/>
      <c r="Q1860" s="300"/>
      <c r="R1860" s="336"/>
      <c r="S1860" s="301"/>
      <c r="T1860" s="301"/>
      <c r="U1860" s="336"/>
      <c r="V1860" s="354"/>
      <c r="W1860" s="355"/>
      <c r="X1860" s="349"/>
      <c r="Y1860" s="313" t="str">
        <f>IF(ISBLANK(X1860),"",IFERROR(IF(VLOOKUP(A1860,'Np PL4 Stock'!A:J,10,FALSE)="Np4",X1860-VLOOKUP(A1860,'Np PL4 Stock'!A:E,5,FALSE),X1860-1-VLOOKUP(A1860,'Np PL4 Stock'!A:E,5,FALSE)),""))</f>
        <v/>
      </c>
      <c r="Z1860" s="325"/>
      <c r="AA1860" s="315"/>
      <c r="AB1860" s="316"/>
      <c r="AC1860" s="317" t="str">
        <f>IF(ISBLANK(AB1860),"",IFERROR(IF(VLOOKUP(A1860,'Np PL4 Stock'!A:J,10,FALSE)="Np4",AB1860-VLOOKUP(A1860,'Np PL4 Stock'!A:E,5,FALSE),AB1860-1-VLOOKUP(A1860,'Np PL4 Stock'!A:E,5,FALSE)),""))</f>
        <v/>
      </c>
      <c r="AD1860" s="290"/>
      <c r="AE1860" s="300"/>
      <c r="AF1860" s="323"/>
      <c r="AG1860" s="335"/>
      <c r="AH1860" s="336"/>
      <c r="AI1860" s="335"/>
      <c r="AJ1860" s="326"/>
      <c r="AK1860" s="334"/>
    </row>
    <row r="1861" spans="1:37">
      <c r="A1861" s="280" t="str">
        <f t="shared" si="61"/>
        <v/>
      </c>
      <c r="B1861" s="281"/>
      <c r="C1861" s="282"/>
      <c r="D1861" s="282"/>
      <c r="E1861" s="243"/>
      <c r="F1861" s="244"/>
      <c r="G1861" s="243"/>
      <c r="H1861" s="283" t="str">
        <f>IF(ISBLANK(F1861),"",IFERROR(VLOOKUP(A1861,'Np PL4 Stock'!$A:$U,20,FALSE),""))</f>
        <v/>
      </c>
      <c r="J1861" s="283" t="str">
        <f>IF(ISBLANK(F1861),"",VLOOKUP(LEFT(A1861,5),Unit!A:B,2,FALSE))</f>
        <v/>
      </c>
      <c r="K1861" s="290"/>
      <c r="L1861" s="290"/>
      <c r="M1861" s="291" t="str">
        <f t="shared" si="62"/>
        <v/>
      </c>
      <c r="N1861" s="292" t="str">
        <f>IF(ISBLANK(D1861),"",IFERROR(IF(VLOOKUP(A1861,'Np PL4 Stock'!A:J,10,FALSE)="Np4",D1861-VLOOKUP(A1861,'Np PL4 Stock'!A:E,5,FALSE),D1861-1-VLOOKUP(A1861,'Np PL4 Stock'!A:E,5,FALSE)),""))</f>
        <v/>
      </c>
      <c r="O1861" s="345"/>
      <c r="P1861" s="290"/>
      <c r="Q1861" s="300"/>
      <c r="R1861" s="336"/>
      <c r="S1861" s="301"/>
      <c r="T1861" s="301"/>
      <c r="U1861" s="336"/>
      <c r="V1861" s="354"/>
      <c r="W1861" s="355"/>
      <c r="X1861" s="349"/>
      <c r="Y1861" s="313" t="str">
        <f>IF(ISBLANK(X1861),"",IFERROR(IF(VLOOKUP(A1861,'Np PL4 Stock'!A:J,10,FALSE)="Np4",X1861-VLOOKUP(A1861,'Np PL4 Stock'!A:E,5,FALSE),X1861-1-VLOOKUP(A1861,'Np PL4 Stock'!A:E,5,FALSE)),""))</f>
        <v/>
      </c>
      <c r="Z1861" s="325"/>
      <c r="AA1861" s="315"/>
      <c r="AB1861" s="316"/>
      <c r="AC1861" s="317" t="str">
        <f>IF(ISBLANK(AB1861),"",IFERROR(IF(VLOOKUP(A1861,'Np PL4 Stock'!A:J,10,FALSE)="Np4",AB1861-VLOOKUP(A1861,'Np PL4 Stock'!A:E,5,FALSE),AB1861-1-VLOOKUP(A1861,'Np PL4 Stock'!A:E,5,FALSE)),""))</f>
        <v/>
      </c>
      <c r="AD1861" s="290"/>
      <c r="AE1861" s="300"/>
      <c r="AF1861" s="323"/>
      <c r="AG1861" s="335"/>
      <c r="AH1861" s="336"/>
      <c r="AI1861" s="335"/>
      <c r="AJ1861" s="326"/>
      <c r="AK1861" s="334"/>
    </row>
    <row r="1862" spans="1:37">
      <c r="A1862" s="280" t="str">
        <f t="shared" si="61"/>
        <v/>
      </c>
      <c r="B1862" s="281"/>
      <c r="C1862" s="282"/>
      <c r="D1862" s="282"/>
      <c r="E1862" s="243"/>
      <c r="F1862" s="244"/>
      <c r="G1862" s="243"/>
      <c r="H1862" s="283" t="str">
        <f>IF(ISBLANK(F1862),"",IFERROR(VLOOKUP(A1862,'Np PL4 Stock'!$A:$U,20,FALSE),""))</f>
        <v/>
      </c>
      <c r="J1862" s="283" t="str">
        <f>IF(ISBLANK(F1862),"",VLOOKUP(LEFT(A1862,5),Unit!A:B,2,FALSE))</f>
        <v/>
      </c>
      <c r="K1862" s="290"/>
      <c r="L1862" s="290"/>
      <c r="M1862" s="291" t="str">
        <f t="shared" si="62"/>
        <v/>
      </c>
      <c r="N1862" s="292" t="str">
        <f>IF(ISBLANK(D1862),"",IFERROR(IF(VLOOKUP(A1862,'Np PL4 Stock'!A:J,10,FALSE)="Np4",D1862-VLOOKUP(A1862,'Np PL4 Stock'!A:E,5,FALSE),D1862-1-VLOOKUP(A1862,'Np PL4 Stock'!A:E,5,FALSE)),""))</f>
        <v/>
      </c>
      <c r="O1862" s="345"/>
      <c r="P1862" s="290"/>
      <c r="Q1862" s="300"/>
      <c r="R1862" s="336"/>
      <c r="S1862" s="301"/>
      <c r="T1862" s="301"/>
      <c r="U1862" s="336"/>
      <c r="V1862" s="354"/>
      <c r="W1862" s="355"/>
      <c r="X1862" s="349"/>
      <c r="Y1862" s="313" t="str">
        <f>IF(ISBLANK(X1862),"",IFERROR(IF(VLOOKUP(A1862,'Np PL4 Stock'!A:J,10,FALSE)="Np4",X1862-VLOOKUP(A1862,'Np PL4 Stock'!A:E,5,FALSE),X1862-1-VLOOKUP(A1862,'Np PL4 Stock'!A:E,5,FALSE)),""))</f>
        <v/>
      </c>
      <c r="Z1862" s="325"/>
      <c r="AA1862" s="315"/>
      <c r="AB1862" s="316"/>
      <c r="AC1862" s="317" t="str">
        <f>IF(ISBLANK(AB1862),"",IFERROR(IF(VLOOKUP(A1862,'Np PL4 Stock'!A:J,10,FALSE)="Np4",AB1862-VLOOKUP(A1862,'Np PL4 Stock'!A:E,5,FALSE),AB1862-1-VLOOKUP(A1862,'Np PL4 Stock'!A:E,5,FALSE)),""))</f>
        <v/>
      </c>
      <c r="AD1862" s="290"/>
      <c r="AE1862" s="300"/>
      <c r="AF1862" s="323"/>
      <c r="AG1862" s="335"/>
      <c r="AH1862" s="336"/>
      <c r="AI1862" s="335"/>
      <c r="AJ1862" s="326"/>
      <c r="AK1862" s="334"/>
    </row>
    <row r="1863" spans="1:37">
      <c r="A1863" s="280" t="str">
        <f t="shared" si="61"/>
        <v/>
      </c>
      <c r="B1863" s="281"/>
      <c r="C1863" s="282"/>
      <c r="D1863" s="282"/>
      <c r="E1863" s="243"/>
      <c r="F1863" s="244"/>
      <c r="G1863" s="243"/>
      <c r="H1863" s="283" t="str">
        <f>IF(ISBLANK(F1863),"",IFERROR(VLOOKUP(A1863,'Np PL4 Stock'!$A:$U,20,FALSE),""))</f>
        <v/>
      </c>
      <c r="J1863" s="283" t="str">
        <f>IF(ISBLANK(F1863),"",VLOOKUP(LEFT(A1863,5),Unit!A:B,2,FALSE))</f>
        <v/>
      </c>
      <c r="K1863" s="290"/>
      <c r="L1863" s="290"/>
      <c r="M1863" s="291" t="str">
        <f t="shared" si="62"/>
        <v/>
      </c>
      <c r="N1863" s="292" t="str">
        <f>IF(ISBLANK(D1863),"",IFERROR(IF(VLOOKUP(A1863,'Np PL4 Stock'!A:J,10,FALSE)="Np4",D1863-VLOOKUP(A1863,'Np PL4 Stock'!A:E,5,FALSE),D1863-1-VLOOKUP(A1863,'Np PL4 Stock'!A:E,5,FALSE)),""))</f>
        <v/>
      </c>
      <c r="O1863" s="345"/>
      <c r="P1863" s="290"/>
      <c r="Q1863" s="300"/>
      <c r="R1863" s="336"/>
      <c r="S1863" s="301"/>
      <c r="T1863" s="301"/>
      <c r="U1863" s="336"/>
      <c r="V1863" s="354"/>
      <c r="W1863" s="355"/>
      <c r="X1863" s="349"/>
      <c r="Y1863" s="313" t="str">
        <f>IF(ISBLANK(X1863),"",IFERROR(IF(VLOOKUP(A1863,'Np PL4 Stock'!A:J,10,FALSE)="Np4",X1863-VLOOKUP(A1863,'Np PL4 Stock'!A:E,5,FALSE),X1863-1-VLOOKUP(A1863,'Np PL4 Stock'!A:E,5,FALSE)),""))</f>
        <v/>
      </c>
      <c r="Z1863" s="325"/>
      <c r="AA1863" s="315"/>
      <c r="AB1863" s="316"/>
      <c r="AC1863" s="317" t="str">
        <f>IF(ISBLANK(AB1863),"",IFERROR(IF(VLOOKUP(A1863,'Np PL4 Stock'!A:J,10,FALSE)="Np4",AB1863-VLOOKUP(A1863,'Np PL4 Stock'!A:E,5,FALSE),AB1863-1-VLOOKUP(A1863,'Np PL4 Stock'!A:E,5,FALSE)),""))</f>
        <v/>
      </c>
      <c r="AD1863" s="290"/>
      <c r="AE1863" s="300"/>
      <c r="AF1863" s="323"/>
      <c r="AG1863" s="335"/>
      <c r="AH1863" s="336"/>
      <c r="AI1863" s="335"/>
      <c r="AJ1863" s="326"/>
      <c r="AK1863" s="334"/>
    </row>
    <row r="1864" spans="1:37">
      <c r="A1864" s="280" t="str">
        <f t="shared" si="61"/>
        <v/>
      </c>
      <c r="B1864" s="281"/>
      <c r="C1864" s="282"/>
      <c r="D1864" s="282"/>
      <c r="E1864" s="243"/>
      <c r="F1864" s="244"/>
      <c r="G1864" s="243"/>
      <c r="H1864" s="283" t="str">
        <f>IF(ISBLANK(F1864),"",IFERROR(VLOOKUP(A1864,'Np PL4 Stock'!$A:$U,20,FALSE),""))</f>
        <v/>
      </c>
      <c r="J1864" s="283" t="str">
        <f>IF(ISBLANK(F1864),"",VLOOKUP(LEFT(A1864,5),Unit!A:B,2,FALSE))</f>
        <v/>
      </c>
      <c r="K1864" s="290"/>
      <c r="L1864" s="290"/>
      <c r="M1864" s="291" t="str">
        <f t="shared" si="62"/>
        <v/>
      </c>
      <c r="N1864" s="292" t="str">
        <f>IF(ISBLANK(D1864),"",IFERROR(IF(VLOOKUP(A1864,'Np PL4 Stock'!A:J,10,FALSE)="Np4",D1864-VLOOKUP(A1864,'Np PL4 Stock'!A:E,5,FALSE),D1864-1-VLOOKUP(A1864,'Np PL4 Stock'!A:E,5,FALSE)),""))</f>
        <v/>
      </c>
      <c r="O1864" s="345"/>
      <c r="P1864" s="290"/>
      <c r="Q1864" s="300"/>
      <c r="R1864" s="336"/>
      <c r="S1864" s="301"/>
      <c r="T1864" s="301"/>
      <c r="U1864" s="336"/>
      <c r="V1864" s="354"/>
      <c r="W1864" s="355"/>
      <c r="X1864" s="349"/>
      <c r="Y1864" s="313" t="str">
        <f>IF(ISBLANK(X1864),"",IFERROR(IF(VLOOKUP(A1864,'Np PL4 Stock'!A:J,10,FALSE)="Np4",X1864-VLOOKUP(A1864,'Np PL4 Stock'!A:E,5,FALSE),X1864-1-VLOOKUP(A1864,'Np PL4 Stock'!A:E,5,FALSE)),""))</f>
        <v/>
      </c>
      <c r="Z1864" s="325"/>
      <c r="AA1864" s="315"/>
      <c r="AB1864" s="316"/>
      <c r="AC1864" s="317" t="str">
        <f>IF(ISBLANK(AB1864),"",IFERROR(IF(VLOOKUP(A1864,'Np PL4 Stock'!A:J,10,FALSE)="Np4",AB1864-VLOOKUP(A1864,'Np PL4 Stock'!A:E,5,FALSE),AB1864-1-VLOOKUP(A1864,'Np PL4 Stock'!A:E,5,FALSE)),""))</f>
        <v/>
      </c>
      <c r="AD1864" s="290"/>
      <c r="AE1864" s="300"/>
      <c r="AF1864" s="323"/>
      <c r="AG1864" s="335"/>
      <c r="AH1864" s="336"/>
      <c r="AI1864" s="335"/>
      <c r="AJ1864" s="326"/>
      <c r="AK1864" s="334"/>
    </row>
    <row r="1865" spans="1:37">
      <c r="A1865" s="280" t="str">
        <f t="shared" si="61"/>
        <v/>
      </c>
      <c r="B1865" s="281"/>
      <c r="C1865" s="282"/>
      <c r="D1865" s="282"/>
      <c r="E1865" s="243"/>
      <c r="F1865" s="244"/>
      <c r="G1865" s="243"/>
      <c r="H1865" s="283" t="str">
        <f>IF(ISBLANK(F1865),"",IFERROR(VLOOKUP(A1865,'Np PL4 Stock'!$A:$U,20,FALSE),""))</f>
        <v/>
      </c>
      <c r="J1865" s="283" t="str">
        <f>IF(ISBLANK(F1865),"",VLOOKUP(LEFT(A1865,5),Unit!A:B,2,FALSE))</f>
        <v/>
      </c>
      <c r="K1865" s="290"/>
      <c r="L1865" s="290"/>
      <c r="M1865" s="291" t="str">
        <f t="shared" si="62"/>
        <v/>
      </c>
      <c r="N1865" s="292" t="str">
        <f>IF(ISBLANK(D1865),"",IFERROR(IF(VLOOKUP(A1865,'Np PL4 Stock'!A:J,10,FALSE)="Np4",D1865-VLOOKUP(A1865,'Np PL4 Stock'!A:E,5,FALSE),D1865-1-VLOOKUP(A1865,'Np PL4 Stock'!A:E,5,FALSE)),""))</f>
        <v/>
      </c>
      <c r="O1865" s="345"/>
      <c r="P1865" s="290"/>
      <c r="Q1865" s="300"/>
      <c r="R1865" s="336"/>
      <c r="S1865" s="301"/>
      <c r="T1865" s="301"/>
      <c r="U1865" s="336"/>
      <c r="V1865" s="354"/>
      <c r="W1865" s="355"/>
      <c r="X1865" s="349"/>
      <c r="Y1865" s="313" t="str">
        <f>IF(ISBLANK(X1865),"",IFERROR(IF(VLOOKUP(A1865,'Np PL4 Stock'!A:J,10,FALSE)="Np4",X1865-VLOOKUP(A1865,'Np PL4 Stock'!A:E,5,FALSE),X1865-1-VLOOKUP(A1865,'Np PL4 Stock'!A:E,5,FALSE)),""))</f>
        <v/>
      </c>
      <c r="Z1865" s="325"/>
      <c r="AA1865" s="315"/>
      <c r="AB1865" s="316"/>
      <c r="AC1865" s="317" t="str">
        <f>IF(ISBLANK(AB1865),"",IFERROR(IF(VLOOKUP(A1865,'Np PL4 Stock'!A:J,10,FALSE)="Np4",AB1865-VLOOKUP(A1865,'Np PL4 Stock'!A:E,5,FALSE),AB1865-1-VLOOKUP(A1865,'Np PL4 Stock'!A:E,5,FALSE)),""))</f>
        <v/>
      </c>
      <c r="AD1865" s="290"/>
      <c r="AE1865" s="300"/>
      <c r="AF1865" s="323"/>
      <c r="AG1865" s="335"/>
      <c r="AH1865" s="336"/>
      <c r="AI1865" s="335"/>
      <c r="AJ1865" s="326"/>
      <c r="AK1865" s="334"/>
    </row>
    <row r="1866" spans="1:37">
      <c r="A1866" s="280" t="str">
        <f t="shared" si="61"/>
        <v/>
      </c>
      <c r="B1866" s="281"/>
      <c r="C1866" s="282"/>
      <c r="D1866" s="282"/>
      <c r="E1866" s="243"/>
      <c r="F1866" s="244"/>
      <c r="G1866" s="243"/>
      <c r="H1866" s="283" t="str">
        <f>IF(ISBLANK(F1866),"",IFERROR(VLOOKUP(A1866,'Np PL4 Stock'!$A:$U,20,FALSE),""))</f>
        <v/>
      </c>
      <c r="J1866" s="283" t="str">
        <f>IF(ISBLANK(F1866),"",VLOOKUP(LEFT(A1866,5),Unit!A:B,2,FALSE))</f>
        <v/>
      </c>
      <c r="K1866" s="290"/>
      <c r="L1866" s="290"/>
      <c r="M1866" s="291" t="str">
        <f t="shared" si="62"/>
        <v/>
      </c>
      <c r="N1866" s="292" t="str">
        <f>IF(ISBLANK(D1866),"",IFERROR(IF(VLOOKUP(A1866,'Np PL4 Stock'!A:J,10,FALSE)="Np4",D1866-VLOOKUP(A1866,'Np PL4 Stock'!A:E,5,FALSE),D1866-1-VLOOKUP(A1866,'Np PL4 Stock'!A:E,5,FALSE)),""))</f>
        <v/>
      </c>
      <c r="O1866" s="345"/>
      <c r="P1866" s="290"/>
      <c r="Q1866" s="300"/>
      <c r="R1866" s="336"/>
      <c r="S1866" s="301"/>
      <c r="T1866" s="301"/>
      <c r="U1866" s="336"/>
      <c r="V1866" s="354"/>
      <c r="W1866" s="355"/>
      <c r="X1866" s="349"/>
      <c r="Y1866" s="313" t="str">
        <f>IF(ISBLANK(X1866),"",IFERROR(IF(VLOOKUP(A1866,'Np PL4 Stock'!A:J,10,FALSE)="Np4",X1866-VLOOKUP(A1866,'Np PL4 Stock'!A:E,5,FALSE),X1866-1-VLOOKUP(A1866,'Np PL4 Stock'!A:E,5,FALSE)),""))</f>
        <v/>
      </c>
      <c r="Z1866" s="325"/>
      <c r="AA1866" s="315"/>
      <c r="AB1866" s="316"/>
      <c r="AC1866" s="317" t="str">
        <f>IF(ISBLANK(AB1866),"",IFERROR(IF(VLOOKUP(A1866,'Np PL4 Stock'!A:J,10,FALSE)="Np4",AB1866-VLOOKUP(A1866,'Np PL4 Stock'!A:E,5,FALSE),AB1866-1-VLOOKUP(A1866,'Np PL4 Stock'!A:E,5,FALSE)),""))</f>
        <v/>
      </c>
      <c r="AD1866" s="290"/>
      <c r="AE1866" s="300"/>
      <c r="AF1866" s="323"/>
      <c r="AG1866" s="335"/>
      <c r="AH1866" s="336"/>
      <c r="AI1866" s="335"/>
      <c r="AJ1866" s="326"/>
      <c r="AK1866" s="334"/>
    </row>
    <row r="1867" spans="1:37">
      <c r="A1867" s="280" t="str">
        <f t="shared" si="61"/>
        <v/>
      </c>
      <c r="B1867" s="281"/>
      <c r="C1867" s="282"/>
      <c r="D1867" s="282"/>
      <c r="E1867" s="243"/>
      <c r="F1867" s="244"/>
      <c r="G1867" s="243"/>
      <c r="H1867" s="283" t="str">
        <f>IF(ISBLANK(F1867),"",IFERROR(VLOOKUP(A1867,'Np PL4 Stock'!$A:$U,20,FALSE),""))</f>
        <v/>
      </c>
      <c r="J1867" s="283" t="str">
        <f>IF(ISBLANK(F1867),"",VLOOKUP(LEFT(A1867,5),Unit!A:B,2,FALSE))</f>
        <v/>
      </c>
      <c r="K1867" s="243"/>
      <c r="L1867" s="243"/>
      <c r="M1867" s="291" t="str">
        <f t="shared" si="62"/>
        <v/>
      </c>
      <c r="N1867" s="292" t="str">
        <f>IF(ISBLANK(D1867),"",IFERROR(IF(VLOOKUP(A1867,'Np PL4 Stock'!A:J,10,FALSE)="Np4",D1867-VLOOKUP(A1867,'Np PL4 Stock'!A:E,5,FALSE),D1867-1-VLOOKUP(A1867,'Np PL4 Stock'!A:E,5,FALSE)),""))</f>
        <v/>
      </c>
      <c r="O1867" s="345"/>
      <c r="P1867" s="290"/>
      <c r="Q1867" s="300"/>
      <c r="R1867" s="336"/>
      <c r="S1867" s="301"/>
      <c r="T1867" s="301"/>
      <c r="U1867" s="336"/>
      <c r="V1867" s="354"/>
      <c r="W1867" s="355"/>
      <c r="X1867" s="349"/>
      <c r="Y1867" s="313" t="str">
        <f>IF(ISBLANK(X1867),"",IFERROR(IF(VLOOKUP(A1867,'Np PL4 Stock'!A:J,10,FALSE)="Np4",X1867-VLOOKUP(A1867,'Np PL4 Stock'!A:E,5,FALSE),X1867-1-VLOOKUP(A1867,'Np PL4 Stock'!A:E,5,FALSE)),""))</f>
        <v/>
      </c>
      <c r="Z1867" s="325"/>
      <c r="AA1867" s="315"/>
      <c r="AB1867" s="316"/>
      <c r="AC1867" s="317" t="str">
        <f>IF(ISBLANK(AB1867),"",IFERROR(IF(VLOOKUP(A1867,'Np PL4 Stock'!A:J,10,FALSE)="Np4",AB1867-VLOOKUP(A1867,'Np PL4 Stock'!A:E,5,FALSE),AB1867-1-VLOOKUP(A1867,'Np PL4 Stock'!A:E,5,FALSE)),""))</f>
        <v/>
      </c>
      <c r="AD1867" s="290"/>
      <c r="AE1867" s="300"/>
      <c r="AF1867" s="323"/>
      <c r="AG1867" s="335"/>
      <c r="AH1867" s="336"/>
      <c r="AI1867" s="335"/>
      <c r="AJ1867" s="326"/>
      <c r="AK1867" s="334"/>
    </row>
    <row r="1868" spans="1:37">
      <c r="A1868" s="280" t="str">
        <f t="shared" si="61"/>
        <v/>
      </c>
      <c r="B1868" s="281"/>
      <c r="C1868" s="282"/>
      <c r="D1868" s="282"/>
      <c r="E1868" s="243"/>
      <c r="F1868" s="244"/>
      <c r="G1868" s="243"/>
      <c r="H1868" s="283" t="str">
        <f>IF(ISBLANK(F1868),"",IFERROR(VLOOKUP(A1868,'Np PL4 Stock'!$A:$U,20,FALSE),""))</f>
        <v/>
      </c>
      <c r="J1868" s="283" t="str">
        <f>IF(ISBLANK(F1868),"",VLOOKUP(LEFT(A1868,5),Unit!A:B,2,FALSE))</f>
        <v/>
      </c>
      <c r="K1868" s="243"/>
      <c r="L1868" s="243"/>
      <c r="M1868" s="291" t="str">
        <f t="shared" si="62"/>
        <v/>
      </c>
      <c r="N1868" s="292" t="str">
        <f>IF(ISBLANK(D1868),"",IFERROR(IF(VLOOKUP(A1868,'Np PL4 Stock'!A:J,10,FALSE)="Np4",D1868-VLOOKUP(A1868,'Np PL4 Stock'!A:E,5,FALSE),D1868-1-VLOOKUP(A1868,'Np PL4 Stock'!A:E,5,FALSE)),""))</f>
        <v/>
      </c>
      <c r="O1868" s="345"/>
      <c r="P1868" s="290"/>
      <c r="Q1868" s="300"/>
      <c r="R1868" s="336"/>
      <c r="S1868" s="301"/>
      <c r="T1868" s="301"/>
      <c r="U1868" s="336"/>
      <c r="V1868" s="354"/>
      <c r="W1868" s="355"/>
      <c r="X1868" s="349"/>
      <c r="Y1868" s="313" t="str">
        <f>IF(ISBLANK(X1868),"",IFERROR(IF(VLOOKUP(A1868,'Np PL4 Stock'!A:J,10,FALSE)="Np4",X1868-VLOOKUP(A1868,'Np PL4 Stock'!A:E,5,FALSE),X1868-1-VLOOKUP(A1868,'Np PL4 Stock'!A:E,5,FALSE)),""))</f>
        <v/>
      </c>
      <c r="Z1868" s="325"/>
      <c r="AA1868" s="315"/>
      <c r="AB1868" s="316"/>
      <c r="AC1868" s="317" t="str">
        <f>IF(ISBLANK(AB1868),"",IFERROR(IF(VLOOKUP(A1868,'Np PL4 Stock'!A:J,10,FALSE)="Np4",AB1868-VLOOKUP(A1868,'Np PL4 Stock'!A:E,5,FALSE),AB1868-1-VLOOKUP(A1868,'Np PL4 Stock'!A:E,5,FALSE)),""))</f>
        <v/>
      </c>
      <c r="AD1868" s="290"/>
      <c r="AE1868" s="300"/>
      <c r="AF1868" s="323"/>
      <c r="AG1868" s="335"/>
      <c r="AH1868" s="336"/>
      <c r="AI1868" s="335"/>
      <c r="AJ1868" s="326"/>
      <c r="AK1868" s="334"/>
    </row>
    <row r="1869" spans="1:37">
      <c r="A1869" s="280" t="str">
        <f t="shared" si="61"/>
        <v/>
      </c>
      <c r="B1869" s="281"/>
      <c r="C1869" s="282"/>
      <c r="D1869" s="282"/>
      <c r="E1869" s="243"/>
      <c r="F1869" s="244"/>
      <c r="G1869" s="243"/>
      <c r="H1869" s="283" t="str">
        <f>IF(ISBLANK(F1869),"",IFERROR(VLOOKUP(A1869,'Np PL4 Stock'!$A:$U,20,FALSE),""))</f>
        <v/>
      </c>
      <c r="J1869" s="283" t="str">
        <f>IF(ISBLANK(F1869),"",VLOOKUP(LEFT(A1869,5),Unit!A:B,2,FALSE))</f>
        <v/>
      </c>
      <c r="K1869" s="243"/>
      <c r="L1869" s="243"/>
      <c r="M1869" s="291" t="str">
        <f t="shared" si="62"/>
        <v/>
      </c>
      <c r="N1869" s="292" t="str">
        <f>IF(ISBLANK(D1869),"",IFERROR(IF(VLOOKUP(A1869,'Np PL4 Stock'!A:J,10,FALSE)="Np4",D1869-VLOOKUP(A1869,'Np PL4 Stock'!A:E,5,FALSE),D1869-1-VLOOKUP(A1869,'Np PL4 Stock'!A:E,5,FALSE)),""))</f>
        <v/>
      </c>
      <c r="O1869" s="345"/>
      <c r="P1869" s="290"/>
      <c r="Q1869" s="300"/>
      <c r="R1869" s="336"/>
      <c r="S1869" s="301"/>
      <c r="T1869" s="301"/>
      <c r="U1869" s="336"/>
      <c r="V1869" s="354"/>
      <c r="W1869" s="355"/>
      <c r="X1869" s="349"/>
      <c r="Y1869" s="313" t="str">
        <f>IF(ISBLANK(X1869),"",IFERROR(IF(VLOOKUP(A1869,'Np PL4 Stock'!A:J,10,FALSE)="Np4",X1869-VLOOKUP(A1869,'Np PL4 Stock'!A:E,5,FALSE),X1869-1-VLOOKUP(A1869,'Np PL4 Stock'!A:E,5,FALSE)),""))</f>
        <v/>
      </c>
      <c r="Z1869" s="325"/>
      <c r="AA1869" s="315"/>
      <c r="AB1869" s="316"/>
      <c r="AC1869" s="317" t="str">
        <f>IF(ISBLANK(AB1869),"",IFERROR(IF(VLOOKUP(A1869,'Np PL4 Stock'!A:J,10,FALSE)="Np4",AB1869-VLOOKUP(A1869,'Np PL4 Stock'!A:E,5,FALSE),AB1869-1-VLOOKUP(A1869,'Np PL4 Stock'!A:E,5,FALSE)),""))</f>
        <v/>
      </c>
      <c r="AD1869" s="290"/>
      <c r="AE1869" s="300"/>
      <c r="AF1869" s="323"/>
      <c r="AG1869" s="335"/>
      <c r="AH1869" s="336"/>
      <c r="AI1869" s="335"/>
      <c r="AJ1869" s="326"/>
      <c r="AK1869" s="334"/>
    </row>
    <row r="1870" spans="1:37">
      <c r="A1870" s="280" t="str">
        <f t="shared" si="61"/>
        <v/>
      </c>
      <c r="B1870" s="281"/>
      <c r="C1870" s="282"/>
      <c r="D1870" s="282"/>
      <c r="E1870" s="243"/>
      <c r="F1870" s="244"/>
      <c r="G1870" s="243"/>
      <c r="H1870" s="283" t="str">
        <f>IF(ISBLANK(F1870),"",IFERROR(VLOOKUP(A1870,'Np PL4 Stock'!$A:$U,20,FALSE),""))</f>
        <v/>
      </c>
      <c r="J1870" s="283" t="str">
        <f>IF(ISBLANK(F1870),"",VLOOKUP(LEFT(A1870,5),Unit!A:B,2,FALSE))</f>
        <v/>
      </c>
      <c r="K1870" s="243"/>
      <c r="L1870" s="243"/>
      <c r="M1870" s="291" t="str">
        <f t="shared" si="62"/>
        <v/>
      </c>
      <c r="N1870" s="292" t="str">
        <f>IF(ISBLANK(D1870),"",IFERROR(IF(VLOOKUP(A1870,'Np PL4 Stock'!A:J,10,FALSE)="Np4",D1870-VLOOKUP(A1870,'Np PL4 Stock'!A:E,5,FALSE),D1870-1-VLOOKUP(A1870,'Np PL4 Stock'!A:E,5,FALSE)),""))</f>
        <v/>
      </c>
      <c r="O1870" s="345"/>
      <c r="P1870" s="290"/>
      <c r="Q1870" s="300"/>
      <c r="R1870" s="336"/>
      <c r="S1870" s="301"/>
      <c r="T1870" s="301"/>
      <c r="U1870" s="336"/>
      <c r="V1870" s="354"/>
      <c r="W1870" s="355"/>
      <c r="X1870" s="349"/>
      <c r="Y1870" s="313" t="str">
        <f>IF(ISBLANK(X1870),"",IFERROR(IF(VLOOKUP(A1870,'Np PL4 Stock'!A:J,10,FALSE)="Np4",X1870-VLOOKUP(A1870,'Np PL4 Stock'!A:E,5,FALSE),X1870-1-VLOOKUP(A1870,'Np PL4 Stock'!A:E,5,FALSE)),""))</f>
        <v/>
      </c>
      <c r="Z1870" s="325"/>
      <c r="AA1870" s="315"/>
      <c r="AB1870" s="316"/>
      <c r="AC1870" s="317" t="str">
        <f>IF(ISBLANK(AB1870),"",IFERROR(IF(VLOOKUP(A1870,'Np PL4 Stock'!A:J,10,FALSE)="Np4",AB1870-VLOOKUP(A1870,'Np PL4 Stock'!A:E,5,FALSE),AB1870-1-VLOOKUP(A1870,'Np PL4 Stock'!A:E,5,FALSE)),""))</f>
        <v/>
      </c>
      <c r="AD1870" s="290"/>
      <c r="AE1870" s="300"/>
      <c r="AF1870" s="323"/>
      <c r="AG1870" s="335"/>
      <c r="AH1870" s="336"/>
      <c r="AI1870" s="335"/>
      <c r="AJ1870" s="326"/>
      <c r="AK1870" s="334"/>
    </row>
    <row r="1871" spans="1:37">
      <c r="A1871" s="280" t="str">
        <f t="shared" si="61"/>
        <v/>
      </c>
      <c r="B1871" s="281"/>
      <c r="C1871" s="282"/>
      <c r="D1871" s="282"/>
      <c r="E1871" s="243"/>
      <c r="F1871" s="244"/>
      <c r="G1871" s="243"/>
      <c r="H1871" s="283" t="str">
        <f>IF(ISBLANK(F1871),"",IFERROR(VLOOKUP(A1871,'Np PL4 Stock'!$A:$U,20,FALSE),""))</f>
        <v/>
      </c>
      <c r="J1871" s="283" t="str">
        <f>IF(ISBLANK(F1871),"",VLOOKUP(LEFT(A1871,5),Unit!A:B,2,FALSE))</f>
        <v/>
      </c>
      <c r="K1871" s="243"/>
      <c r="L1871" s="243"/>
      <c r="M1871" s="291" t="str">
        <f t="shared" si="62"/>
        <v/>
      </c>
      <c r="N1871" s="292" t="str">
        <f>IF(ISBLANK(D1871),"",IFERROR(IF(VLOOKUP(A1871,'Np PL4 Stock'!A:J,10,FALSE)="Np4",D1871-VLOOKUP(A1871,'Np PL4 Stock'!A:E,5,FALSE),D1871-1-VLOOKUP(A1871,'Np PL4 Stock'!A:E,5,FALSE)),""))</f>
        <v/>
      </c>
      <c r="O1871" s="345"/>
      <c r="P1871" s="290"/>
      <c r="Q1871" s="300"/>
      <c r="R1871" s="336"/>
      <c r="S1871" s="301"/>
      <c r="T1871" s="301"/>
      <c r="U1871" s="336"/>
      <c r="V1871" s="354"/>
      <c r="W1871" s="355"/>
      <c r="X1871" s="349"/>
      <c r="Y1871" s="313" t="str">
        <f>IF(ISBLANK(X1871),"",IFERROR(IF(VLOOKUP(A1871,'Np PL4 Stock'!A:J,10,FALSE)="Np4",X1871-VLOOKUP(A1871,'Np PL4 Stock'!A:E,5,FALSE),X1871-1-VLOOKUP(A1871,'Np PL4 Stock'!A:E,5,FALSE)),""))</f>
        <v/>
      </c>
      <c r="Z1871" s="325"/>
      <c r="AA1871" s="315"/>
      <c r="AB1871" s="316"/>
      <c r="AC1871" s="317" t="str">
        <f>IF(ISBLANK(AB1871),"",IFERROR(IF(VLOOKUP(A1871,'Np PL4 Stock'!A:J,10,FALSE)="Np4",AB1871-VLOOKUP(A1871,'Np PL4 Stock'!A:E,5,FALSE),AB1871-1-VLOOKUP(A1871,'Np PL4 Stock'!A:E,5,FALSE)),""))</f>
        <v/>
      </c>
      <c r="AD1871" s="290"/>
      <c r="AE1871" s="300"/>
      <c r="AF1871" s="323"/>
      <c r="AG1871" s="335"/>
      <c r="AH1871" s="336"/>
      <c r="AI1871" s="335"/>
      <c r="AJ1871" s="326"/>
      <c r="AK1871" s="334"/>
    </row>
    <row r="1872" spans="1:37">
      <c r="A1872" s="280" t="str">
        <f t="shared" si="61"/>
        <v/>
      </c>
      <c r="B1872" s="281"/>
      <c r="C1872" s="282"/>
      <c r="D1872" s="282"/>
      <c r="E1872" s="243"/>
      <c r="F1872" s="244"/>
      <c r="G1872" s="243"/>
      <c r="H1872" s="283" t="str">
        <f>IF(ISBLANK(F1872),"",IFERROR(VLOOKUP(A1872,'Np PL4 Stock'!$A:$U,20,FALSE),""))</f>
        <v/>
      </c>
      <c r="J1872" s="283" t="str">
        <f>IF(ISBLANK(F1872),"",VLOOKUP(LEFT(A1872,5),Unit!A:B,2,FALSE))</f>
        <v/>
      </c>
      <c r="K1872" s="243"/>
      <c r="L1872" s="243"/>
      <c r="M1872" s="291" t="str">
        <f t="shared" si="62"/>
        <v/>
      </c>
      <c r="N1872" s="292" t="str">
        <f>IF(ISBLANK(D1872),"",IFERROR(IF(VLOOKUP(A1872,'Np PL4 Stock'!A:J,10,FALSE)="Np4",D1872-VLOOKUP(A1872,'Np PL4 Stock'!A:E,5,FALSE),D1872-1-VLOOKUP(A1872,'Np PL4 Stock'!A:E,5,FALSE)),""))</f>
        <v/>
      </c>
      <c r="O1872" s="345"/>
      <c r="P1872" s="290"/>
      <c r="Q1872" s="300"/>
      <c r="R1872" s="336"/>
      <c r="S1872" s="301"/>
      <c r="T1872" s="301"/>
      <c r="U1872" s="336"/>
      <c r="V1872" s="354"/>
      <c r="W1872" s="355"/>
      <c r="X1872" s="349"/>
      <c r="Y1872" s="313" t="str">
        <f>IF(ISBLANK(X1872),"",IFERROR(IF(VLOOKUP(A1872,'Np PL4 Stock'!A:J,10,FALSE)="Np4",X1872-VLOOKUP(A1872,'Np PL4 Stock'!A:E,5,FALSE),X1872-1-VLOOKUP(A1872,'Np PL4 Stock'!A:E,5,FALSE)),""))</f>
        <v/>
      </c>
      <c r="Z1872" s="325"/>
      <c r="AA1872" s="315"/>
      <c r="AB1872" s="316"/>
      <c r="AC1872" s="317" t="str">
        <f>IF(ISBLANK(AB1872),"",IFERROR(IF(VLOOKUP(A1872,'Np PL4 Stock'!A:J,10,FALSE)="Np4",AB1872-VLOOKUP(A1872,'Np PL4 Stock'!A:E,5,FALSE),AB1872-1-VLOOKUP(A1872,'Np PL4 Stock'!A:E,5,FALSE)),""))</f>
        <v/>
      </c>
      <c r="AD1872" s="290"/>
      <c r="AE1872" s="300"/>
      <c r="AF1872" s="323"/>
      <c r="AG1872" s="335"/>
      <c r="AH1872" s="336"/>
      <c r="AI1872" s="335"/>
      <c r="AJ1872" s="326"/>
      <c r="AK1872" s="334"/>
    </row>
    <row r="1873" spans="1:37">
      <c r="A1873" s="280" t="str">
        <f t="shared" si="61"/>
        <v/>
      </c>
      <c r="B1873" s="281"/>
      <c r="C1873" s="282"/>
      <c r="D1873" s="282"/>
      <c r="E1873" s="243"/>
      <c r="F1873" s="244"/>
      <c r="G1873" s="243"/>
      <c r="H1873" s="283" t="str">
        <f>IF(ISBLANK(F1873),"",IFERROR(VLOOKUP(A1873,'Np PL4 Stock'!$A:$U,20,FALSE),""))</f>
        <v/>
      </c>
      <c r="J1873" s="283" t="str">
        <f>IF(ISBLANK(F1873),"",VLOOKUP(LEFT(A1873,5),Unit!A:B,2,FALSE))</f>
        <v/>
      </c>
      <c r="K1873" s="243"/>
      <c r="L1873" s="243"/>
      <c r="M1873" s="291" t="str">
        <f t="shared" si="62"/>
        <v/>
      </c>
      <c r="N1873" s="292" t="str">
        <f>IF(ISBLANK(D1873),"",IFERROR(IF(VLOOKUP(A1873,'Np PL4 Stock'!A:J,10,FALSE)="Np4",D1873-VLOOKUP(A1873,'Np PL4 Stock'!A:E,5,FALSE),D1873-1-VLOOKUP(A1873,'Np PL4 Stock'!A:E,5,FALSE)),""))</f>
        <v/>
      </c>
      <c r="O1873" s="345"/>
      <c r="P1873" s="290"/>
      <c r="Q1873" s="300"/>
      <c r="R1873" s="336"/>
      <c r="S1873" s="301"/>
      <c r="T1873" s="301"/>
      <c r="U1873" s="336"/>
      <c r="V1873" s="354"/>
      <c r="W1873" s="355"/>
      <c r="X1873" s="349"/>
      <c r="Y1873" s="313" t="str">
        <f>IF(ISBLANK(X1873),"",IFERROR(IF(VLOOKUP(A1873,'Np PL4 Stock'!A:J,10,FALSE)="Np4",X1873-VLOOKUP(A1873,'Np PL4 Stock'!A:E,5,FALSE),X1873-1-VLOOKUP(A1873,'Np PL4 Stock'!A:E,5,FALSE)),""))</f>
        <v/>
      </c>
      <c r="Z1873" s="325"/>
      <c r="AA1873" s="315"/>
      <c r="AB1873" s="316"/>
      <c r="AC1873" s="317" t="str">
        <f>IF(ISBLANK(AB1873),"",IFERROR(IF(VLOOKUP(A1873,'Np PL4 Stock'!A:J,10,FALSE)="Np4",AB1873-VLOOKUP(A1873,'Np PL4 Stock'!A:E,5,FALSE),AB1873-1-VLOOKUP(A1873,'Np PL4 Stock'!A:E,5,FALSE)),""))</f>
        <v/>
      </c>
      <c r="AD1873" s="290"/>
      <c r="AE1873" s="300"/>
      <c r="AF1873" s="323"/>
      <c r="AG1873" s="335"/>
      <c r="AH1873" s="336"/>
      <c r="AI1873" s="335"/>
      <c r="AJ1873" s="326"/>
      <c r="AK1873" s="334"/>
    </row>
    <row r="1874" spans="1:37">
      <c r="A1874" s="280" t="str">
        <f t="shared" si="61"/>
        <v/>
      </c>
      <c r="B1874" s="281"/>
      <c r="C1874" s="282"/>
      <c r="D1874" s="282"/>
      <c r="E1874" s="243"/>
      <c r="F1874" s="244"/>
      <c r="G1874" s="243"/>
      <c r="H1874" s="283" t="str">
        <f>IF(ISBLANK(F1874),"",IFERROR(VLOOKUP(A1874,'Np PL4 Stock'!$A:$U,20,FALSE),""))</f>
        <v/>
      </c>
      <c r="J1874" s="283" t="str">
        <f>IF(ISBLANK(F1874),"",VLOOKUP(LEFT(A1874,5),Unit!A:B,2,FALSE))</f>
        <v/>
      </c>
      <c r="K1874" s="243"/>
      <c r="L1874" s="243"/>
      <c r="M1874" s="291" t="str">
        <f t="shared" si="62"/>
        <v/>
      </c>
      <c r="N1874" s="292" t="str">
        <f>IF(ISBLANK(D1874),"",IFERROR(IF(VLOOKUP(A1874,'Np PL4 Stock'!A:J,10,FALSE)="Np4",D1874-VLOOKUP(A1874,'Np PL4 Stock'!A:E,5,FALSE),D1874-1-VLOOKUP(A1874,'Np PL4 Stock'!A:E,5,FALSE)),""))</f>
        <v/>
      </c>
      <c r="O1874" s="345"/>
      <c r="P1874" s="290"/>
      <c r="Q1874" s="300"/>
      <c r="R1874" s="336"/>
      <c r="S1874" s="301"/>
      <c r="T1874" s="301"/>
      <c r="U1874" s="336"/>
      <c r="V1874" s="354"/>
      <c r="W1874" s="355"/>
      <c r="X1874" s="349"/>
      <c r="Y1874" s="313" t="str">
        <f>IF(ISBLANK(X1874),"",IFERROR(IF(VLOOKUP(A1874,'Np PL4 Stock'!A:J,10,FALSE)="Np4",X1874-VLOOKUP(A1874,'Np PL4 Stock'!A:E,5,FALSE),X1874-1-VLOOKUP(A1874,'Np PL4 Stock'!A:E,5,FALSE)),""))</f>
        <v/>
      </c>
      <c r="Z1874" s="325"/>
      <c r="AA1874" s="315"/>
      <c r="AB1874" s="316"/>
      <c r="AC1874" s="317" t="str">
        <f>IF(ISBLANK(AB1874),"",IFERROR(IF(VLOOKUP(A1874,'Np PL4 Stock'!A:J,10,FALSE)="Np4",AB1874-VLOOKUP(A1874,'Np PL4 Stock'!A:E,5,FALSE),AB1874-1-VLOOKUP(A1874,'Np PL4 Stock'!A:E,5,FALSE)),""))</f>
        <v/>
      </c>
      <c r="AD1874" s="290"/>
      <c r="AE1874" s="300"/>
      <c r="AF1874" s="323"/>
      <c r="AG1874" s="335"/>
      <c r="AH1874" s="336"/>
      <c r="AI1874" s="335"/>
      <c r="AJ1874" s="326"/>
      <c r="AK1874" s="334"/>
    </row>
    <row r="1875" spans="1:37">
      <c r="A1875" s="280" t="str">
        <f t="shared" si="61"/>
        <v/>
      </c>
      <c r="B1875" s="281"/>
      <c r="C1875" s="282"/>
      <c r="D1875" s="282"/>
      <c r="E1875" s="243"/>
      <c r="F1875" s="244"/>
      <c r="G1875" s="243"/>
      <c r="H1875" s="283" t="str">
        <f>IF(ISBLANK(F1875),"",IFERROR(VLOOKUP(A1875,'Np PL4 Stock'!$A:$U,20,FALSE),""))</f>
        <v/>
      </c>
      <c r="J1875" s="283" t="str">
        <f>IF(ISBLANK(F1875),"",VLOOKUP(LEFT(A1875,5),Unit!A:B,2,FALSE))</f>
        <v/>
      </c>
      <c r="K1875" s="243"/>
      <c r="L1875" s="243"/>
      <c r="M1875" s="291" t="str">
        <f t="shared" si="62"/>
        <v/>
      </c>
      <c r="N1875" s="292" t="str">
        <f>IF(ISBLANK(D1875),"",IFERROR(IF(VLOOKUP(A1875,'Np PL4 Stock'!A:J,10,FALSE)="Np4",D1875-VLOOKUP(A1875,'Np PL4 Stock'!A:E,5,FALSE),D1875-1-VLOOKUP(A1875,'Np PL4 Stock'!A:E,5,FALSE)),""))</f>
        <v/>
      </c>
      <c r="O1875" s="345"/>
      <c r="P1875" s="290"/>
      <c r="Q1875" s="300"/>
      <c r="R1875" s="336"/>
      <c r="S1875" s="301"/>
      <c r="T1875" s="301"/>
      <c r="U1875" s="336"/>
      <c r="V1875" s="354"/>
      <c r="W1875" s="355"/>
      <c r="X1875" s="349"/>
      <c r="Y1875" s="313" t="str">
        <f>IF(ISBLANK(X1875),"",IFERROR(IF(VLOOKUP(A1875,'Np PL4 Stock'!A:J,10,FALSE)="Np4",X1875-VLOOKUP(A1875,'Np PL4 Stock'!A:E,5,FALSE),X1875-1-VLOOKUP(A1875,'Np PL4 Stock'!A:E,5,FALSE)),""))</f>
        <v/>
      </c>
      <c r="Z1875" s="325"/>
      <c r="AA1875" s="315"/>
      <c r="AB1875" s="316"/>
      <c r="AC1875" s="317" t="str">
        <f>IF(ISBLANK(AB1875),"",IFERROR(IF(VLOOKUP(A1875,'Np PL4 Stock'!A:J,10,FALSE)="Np4",AB1875-VLOOKUP(A1875,'Np PL4 Stock'!A:E,5,FALSE),AB1875-1-VLOOKUP(A1875,'Np PL4 Stock'!A:E,5,FALSE)),""))</f>
        <v/>
      </c>
      <c r="AD1875" s="290"/>
      <c r="AE1875" s="300"/>
      <c r="AF1875" s="323"/>
      <c r="AG1875" s="335"/>
      <c r="AH1875" s="336"/>
      <c r="AI1875" s="335"/>
      <c r="AJ1875" s="326"/>
      <c r="AK1875" s="334"/>
    </row>
    <row r="1876" spans="1:37">
      <c r="A1876" s="280" t="str">
        <f t="shared" si="61"/>
        <v/>
      </c>
      <c r="B1876" s="281"/>
      <c r="C1876" s="282"/>
      <c r="D1876" s="282"/>
      <c r="E1876" s="243"/>
      <c r="F1876" s="244"/>
      <c r="G1876" s="243"/>
      <c r="H1876" s="283" t="str">
        <f>IF(ISBLANK(F1876),"",IFERROR(VLOOKUP(A1876,'Np PL4 Stock'!$A:$U,20,FALSE),""))</f>
        <v/>
      </c>
      <c r="J1876" s="283" t="str">
        <f>IF(ISBLANK(F1876),"",VLOOKUP(LEFT(A1876,5),Unit!A:B,2,FALSE))</f>
        <v/>
      </c>
      <c r="K1876" s="243"/>
      <c r="L1876" s="243"/>
      <c r="M1876" s="291" t="str">
        <f t="shared" si="62"/>
        <v/>
      </c>
      <c r="N1876" s="292" t="str">
        <f>IF(ISBLANK(D1876),"",IFERROR(IF(VLOOKUP(A1876,'Np PL4 Stock'!A:J,10,FALSE)="Np4",D1876-VLOOKUP(A1876,'Np PL4 Stock'!A:E,5,FALSE),D1876-1-VLOOKUP(A1876,'Np PL4 Stock'!A:E,5,FALSE)),""))</f>
        <v/>
      </c>
      <c r="O1876" s="345"/>
      <c r="P1876" s="290"/>
      <c r="Q1876" s="300"/>
      <c r="R1876" s="336"/>
      <c r="S1876" s="301"/>
      <c r="T1876" s="301"/>
      <c r="U1876" s="336"/>
      <c r="V1876" s="354"/>
      <c r="W1876" s="355"/>
      <c r="X1876" s="349"/>
      <c r="Y1876" s="313" t="str">
        <f>IF(ISBLANK(X1876),"",IFERROR(IF(VLOOKUP(A1876,'Np PL4 Stock'!A:J,10,FALSE)="Np4",X1876-VLOOKUP(A1876,'Np PL4 Stock'!A:E,5,FALSE),X1876-1-VLOOKUP(A1876,'Np PL4 Stock'!A:E,5,FALSE)),""))</f>
        <v/>
      </c>
      <c r="Z1876" s="325"/>
      <c r="AA1876" s="315"/>
      <c r="AB1876" s="316"/>
      <c r="AC1876" s="317" t="str">
        <f>IF(ISBLANK(AB1876),"",IFERROR(IF(VLOOKUP(A1876,'Np PL4 Stock'!A:J,10,FALSE)="Np4",AB1876-VLOOKUP(A1876,'Np PL4 Stock'!A:E,5,FALSE),AB1876-1-VLOOKUP(A1876,'Np PL4 Stock'!A:E,5,FALSE)),""))</f>
        <v/>
      </c>
      <c r="AD1876" s="290"/>
      <c r="AE1876" s="300"/>
      <c r="AF1876" s="323"/>
      <c r="AG1876" s="335"/>
      <c r="AH1876" s="336"/>
      <c r="AI1876" s="335"/>
      <c r="AJ1876" s="326"/>
      <c r="AK1876" s="334"/>
    </row>
    <row r="1877" spans="1:37">
      <c r="A1877" s="280" t="str">
        <f t="shared" si="61"/>
        <v/>
      </c>
      <c r="B1877" s="281"/>
      <c r="C1877" s="282"/>
      <c r="D1877" s="282"/>
      <c r="E1877" s="243"/>
      <c r="F1877" s="244"/>
      <c r="G1877" s="243"/>
      <c r="H1877" s="283" t="str">
        <f>IF(ISBLANK(F1877),"",IFERROR(VLOOKUP(A1877,'Np PL4 Stock'!$A:$U,20,FALSE),""))</f>
        <v/>
      </c>
      <c r="J1877" s="283" t="str">
        <f>IF(ISBLANK(F1877),"",VLOOKUP(LEFT(A1877,5),Unit!A:B,2,FALSE))</f>
        <v/>
      </c>
      <c r="K1877" s="243"/>
      <c r="L1877" s="243"/>
      <c r="M1877" s="291" t="str">
        <f t="shared" si="62"/>
        <v/>
      </c>
      <c r="N1877" s="292" t="str">
        <f>IF(ISBLANK(D1877),"",IFERROR(IF(VLOOKUP(A1877,'Np PL4 Stock'!A:J,10,FALSE)="Np4",D1877-VLOOKUP(A1877,'Np PL4 Stock'!A:E,5,FALSE),D1877-1-VLOOKUP(A1877,'Np PL4 Stock'!A:E,5,FALSE)),""))</f>
        <v/>
      </c>
      <c r="O1877" s="345"/>
      <c r="P1877" s="290"/>
      <c r="Q1877" s="300"/>
      <c r="R1877" s="336"/>
      <c r="S1877" s="301"/>
      <c r="T1877" s="301"/>
      <c r="U1877" s="336"/>
      <c r="V1877" s="354"/>
      <c r="W1877" s="355"/>
      <c r="X1877" s="349"/>
      <c r="Y1877" s="313" t="str">
        <f>IF(ISBLANK(X1877),"",IFERROR(IF(VLOOKUP(A1877,'Np PL4 Stock'!A:J,10,FALSE)="Np4",X1877-VLOOKUP(A1877,'Np PL4 Stock'!A:E,5,FALSE),X1877-1-VLOOKUP(A1877,'Np PL4 Stock'!A:E,5,FALSE)),""))</f>
        <v/>
      </c>
      <c r="Z1877" s="325"/>
      <c r="AA1877" s="315"/>
      <c r="AB1877" s="316"/>
      <c r="AC1877" s="317" t="str">
        <f>IF(ISBLANK(AB1877),"",IFERROR(IF(VLOOKUP(A1877,'Np PL4 Stock'!A:J,10,FALSE)="Np4",AB1877-VLOOKUP(A1877,'Np PL4 Stock'!A:E,5,FALSE),AB1877-1-VLOOKUP(A1877,'Np PL4 Stock'!A:E,5,FALSE)),""))</f>
        <v/>
      </c>
      <c r="AD1877" s="290"/>
      <c r="AE1877" s="300"/>
      <c r="AF1877" s="323"/>
      <c r="AG1877" s="335"/>
      <c r="AH1877" s="336"/>
      <c r="AI1877" s="335"/>
      <c r="AJ1877" s="326"/>
      <c r="AK1877" s="334"/>
    </row>
    <row r="1878" spans="1:37">
      <c r="A1878" s="280" t="str">
        <f t="shared" si="61"/>
        <v/>
      </c>
      <c r="B1878" s="281"/>
      <c r="C1878" s="282"/>
      <c r="D1878" s="282"/>
      <c r="E1878" s="243"/>
      <c r="F1878" s="244"/>
      <c r="G1878" s="243"/>
      <c r="H1878" s="283" t="str">
        <f>IF(ISBLANK(F1878),"",IFERROR(VLOOKUP(A1878,'Np PL4 Stock'!$A:$U,20,FALSE),""))</f>
        <v/>
      </c>
      <c r="J1878" s="283" t="str">
        <f>IF(ISBLANK(F1878),"",VLOOKUP(LEFT(A1878,5),Unit!A:B,2,FALSE))</f>
        <v/>
      </c>
      <c r="K1878" s="243"/>
      <c r="L1878" s="243"/>
      <c r="M1878" s="291" t="str">
        <f t="shared" si="62"/>
        <v/>
      </c>
      <c r="N1878" s="292" t="str">
        <f>IF(ISBLANK(D1878),"",IFERROR(IF(VLOOKUP(A1878,'Np PL4 Stock'!A:J,10,FALSE)="Np4",D1878-VLOOKUP(A1878,'Np PL4 Stock'!A:E,5,FALSE),D1878-1-VLOOKUP(A1878,'Np PL4 Stock'!A:E,5,FALSE)),""))</f>
        <v/>
      </c>
      <c r="O1878" s="345"/>
      <c r="P1878" s="290"/>
      <c r="Q1878" s="300"/>
      <c r="R1878" s="336"/>
      <c r="S1878" s="301"/>
      <c r="T1878" s="301"/>
      <c r="U1878" s="336"/>
      <c r="V1878" s="354"/>
      <c r="W1878" s="355"/>
      <c r="X1878" s="349"/>
      <c r="Y1878" s="313" t="str">
        <f>IF(ISBLANK(X1878),"",IFERROR(IF(VLOOKUP(A1878,'Np PL4 Stock'!A:J,10,FALSE)="Np4",X1878-VLOOKUP(A1878,'Np PL4 Stock'!A:E,5,FALSE),X1878-1-VLOOKUP(A1878,'Np PL4 Stock'!A:E,5,FALSE)),""))</f>
        <v/>
      </c>
      <c r="Z1878" s="325"/>
      <c r="AA1878" s="315"/>
      <c r="AB1878" s="316"/>
      <c r="AC1878" s="317" t="str">
        <f>IF(ISBLANK(AB1878),"",IFERROR(IF(VLOOKUP(A1878,'Np PL4 Stock'!A:J,10,FALSE)="Np4",AB1878-VLOOKUP(A1878,'Np PL4 Stock'!A:E,5,FALSE),AB1878-1-VLOOKUP(A1878,'Np PL4 Stock'!A:E,5,FALSE)),""))</f>
        <v/>
      </c>
      <c r="AD1878" s="290"/>
      <c r="AE1878" s="300"/>
      <c r="AF1878" s="323"/>
      <c r="AG1878" s="335"/>
      <c r="AH1878" s="336"/>
      <c r="AI1878" s="335"/>
      <c r="AJ1878" s="326"/>
      <c r="AK1878" s="334"/>
    </row>
    <row r="1879" spans="1:37">
      <c r="A1879" s="280" t="str">
        <f t="shared" si="61"/>
        <v/>
      </c>
      <c r="B1879" s="281"/>
      <c r="C1879" s="282"/>
      <c r="D1879" s="282"/>
      <c r="E1879" s="243"/>
      <c r="F1879" s="244"/>
      <c r="G1879" s="243"/>
      <c r="H1879" s="283" t="str">
        <f>IF(ISBLANK(F1879),"",IFERROR(VLOOKUP(A1879,'Np PL4 Stock'!$A:$U,20,FALSE),""))</f>
        <v/>
      </c>
      <c r="J1879" s="283" t="str">
        <f>IF(ISBLANK(F1879),"",VLOOKUP(LEFT(A1879,5),Unit!A:B,2,FALSE))</f>
        <v/>
      </c>
      <c r="K1879" s="243"/>
      <c r="L1879" s="243"/>
      <c r="M1879" s="291" t="str">
        <f t="shared" si="62"/>
        <v/>
      </c>
      <c r="N1879" s="292" t="str">
        <f>IF(ISBLANK(D1879),"",IFERROR(IF(VLOOKUP(A1879,'Np PL4 Stock'!A:J,10,FALSE)="Np4",D1879-VLOOKUP(A1879,'Np PL4 Stock'!A:E,5,FALSE),D1879-1-VLOOKUP(A1879,'Np PL4 Stock'!A:E,5,FALSE)),""))</f>
        <v/>
      </c>
      <c r="O1879" s="345"/>
      <c r="P1879" s="290"/>
      <c r="Q1879" s="300"/>
      <c r="R1879" s="336"/>
      <c r="S1879" s="301"/>
      <c r="T1879" s="301"/>
      <c r="U1879" s="336"/>
      <c r="V1879" s="354"/>
      <c r="W1879" s="355"/>
      <c r="X1879" s="349"/>
      <c r="Y1879" s="313" t="str">
        <f>IF(ISBLANK(X1879),"",IFERROR(IF(VLOOKUP(A1879,'Np PL4 Stock'!A:J,10,FALSE)="Np4",X1879-VLOOKUP(A1879,'Np PL4 Stock'!A:E,5,FALSE),X1879-1-VLOOKUP(A1879,'Np PL4 Stock'!A:E,5,FALSE)),""))</f>
        <v/>
      </c>
      <c r="Z1879" s="325"/>
      <c r="AA1879" s="315"/>
      <c r="AB1879" s="316"/>
      <c r="AC1879" s="317" t="str">
        <f>IF(ISBLANK(AB1879),"",IFERROR(IF(VLOOKUP(A1879,'Np PL4 Stock'!A:J,10,FALSE)="Np4",AB1879-VLOOKUP(A1879,'Np PL4 Stock'!A:E,5,FALSE),AB1879-1-VLOOKUP(A1879,'Np PL4 Stock'!A:E,5,FALSE)),""))</f>
        <v/>
      </c>
      <c r="AD1879" s="290"/>
      <c r="AE1879" s="300"/>
      <c r="AF1879" s="323"/>
      <c r="AG1879" s="335"/>
      <c r="AH1879" s="336"/>
      <c r="AI1879" s="335"/>
      <c r="AJ1879" s="326"/>
      <c r="AK1879" s="334"/>
    </row>
    <row r="1880" spans="1:37">
      <c r="A1880" s="280" t="str">
        <f t="shared" si="61"/>
        <v/>
      </c>
      <c r="B1880" s="281"/>
      <c r="C1880" s="282"/>
      <c r="D1880" s="282"/>
      <c r="E1880" s="243"/>
      <c r="F1880" s="244"/>
      <c r="G1880" s="243"/>
      <c r="H1880" s="283" t="str">
        <f>IF(ISBLANK(F1880),"",IFERROR(VLOOKUP(A1880,'Np PL4 Stock'!$A:$U,20,FALSE),""))</f>
        <v/>
      </c>
      <c r="J1880" s="283" t="str">
        <f>IF(ISBLANK(F1880),"",VLOOKUP(LEFT(A1880,5),Unit!A:B,2,FALSE))</f>
        <v/>
      </c>
      <c r="K1880" s="243"/>
      <c r="L1880" s="243"/>
      <c r="M1880" s="291" t="str">
        <f t="shared" si="62"/>
        <v/>
      </c>
      <c r="N1880" s="292" t="str">
        <f>IF(ISBLANK(D1880),"",IFERROR(IF(VLOOKUP(A1880,'Np PL4 Stock'!A:J,10,FALSE)="Np4",D1880-VLOOKUP(A1880,'Np PL4 Stock'!A:E,5,FALSE),D1880-1-VLOOKUP(A1880,'Np PL4 Stock'!A:E,5,FALSE)),""))</f>
        <v/>
      </c>
      <c r="O1880" s="345"/>
      <c r="P1880" s="290"/>
      <c r="Q1880" s="300"/>
      <c r="R1880" s="336"/>
      <c r="S1880" s="301"/>
      <c r="T1880" s="301"/>
      <c r="U1880" s="336"/>
      <c r="V1880" s="354"/>
      <c r="W1880" s="355"/>
      <c r="X1880" s="349"/>
      <c r="Y1880" s="313" t="str">
        <f>IF(ISBLANK(X1880),"",IFERROR(IF(VLOOKUP(A1880,'Np PL4 Stock'!A:J,10,FALSE)="Np4",X1880-VLOOKUP(A1880,'Np PL4 Stock'!A:E,5,FALSE),X1880-1-VLOOKUP(A1880,'Np PL4 Stock'!A:E,5,FALSE)),""))</f>
        <v/>
      </c>
      <c r="Z1880" s="325"/>
      <c r="AA1880" s="315"/>
      <c r="AB1880" s="316"/>
      <c r="AC1880" s="317" t="str">
        <f>IF(ISBLANK(AB1880),"",IFERROR(IF(VLOOKUP(A1880,'Np PL4 Stock'!A:J,10,FALSE)="Np4",AB1880-VLOOKUP(A1880,'Np PL4 Stock'!A:E,5,FALSE),AB1880-1-VLOOKUP(A1880,'Np PL4 Stock'!A:E,5,FALSE)),""))</f>
        <v/>
      </c>
      <c r="AD1880" s="290"/>
      <c r="AE1880" s="300"/>
      <c r="AF1880" s="323"/>
      <c r="AG1880" s="335"/>
      <c r="AH1880" s="336"/>
      <c r="AI1880" s="335"/>
      <c r="AJ1880" s="326"/>
      <c r="AK1880" s="334"/>
    </row>
    <row r="1881" spans="1:37">
      <c r="A1881" s="280" t="str">
        <f t="shared" si="61"/>
        <v/>
      </c>
      <c r="B1881" s="281"/>
      <c r="C1881" s="282"/>
      <c r="D1881" s="282"/>
      <c r="E1881" s="243"/>
      <c r="F1881" s="244"/>
      <c r="G1881" s="243"/>
      <c r="H1881" s="283" t="str">
        <f>IF(ISBLANK(F1881),"",IFERROR(VLOOKUP(A1881,'Np PL4 Stock'!$A:$U,20,FALSE),""))</f>
        <v/>
      </c>
      <c r="J1881" s="283" t="str">
        <f>IF(ISBLANK(F1881),"",VLOOKUP(LEFT(A1881,5),Unit!A:B,2,FALSE))</f>
        <v/>
      </c>
      <c r="K1881" s="243"/>
      <c r="L1881" s="243"/>
      <c r="M1881" s="291" t="str">
        <f t="shared" si="62"/>
        <v/>
      </c>
      <c r="N1881" s="292" t="str">
        <f>IF(ISBLANK(D1881),"",IFERROR(IF(VLOOKUP(A1881,'Np PL4 Stock'!A:J,10,FALSE)="Np4",D1881-VLOOKUP(A1881,'Np PL4 Stock'!A:E,5,FALSE),D1881-1-VLOOKUP(A1881,'Np PL4 Stock'!A:E,5,FALSE)),""))</f>
        <v/>
      </c>
      <c r="O1881" s="345"/>
      <c r="P1881" s="290"/>
      <c r="Q1881" s="300"/>
      <c r="R1881" s="336"/>
      <c r="S1881" s="301"/>
      <c r="T1881" s="301"/>
      <c r="U1881" s="336"/>
      <c r="V1881" s="354"/>
      <c r="W1881" s="355"/>
      <c r="X1881" s="349"/>
      <c r="Y1881" s="313" t="str">
        <f>IF(ISBLANK(X1881),"",IFERROR(IF(VLOOKUP(A1881,'Np PL4 Stock'!A:J,10,FALSE)="Np4",X1881-VLOOKUP(A1881,'Np PL4 Stock'!A:E,5,FALSE),X1881-1-VLOOKUP(A1881,'Np PL4 Stock'!A:E,5,FALSE)),""))</f>
        <v/>
      </c>
      <c r="Z1881" s="325"/>
      <c r="AA1881" s="315"/>
      <c r="AB1881" s="316"/>
      <c r="AC1881" s="317" t="str">
        <f>IF(ISBLANK(AB1881),"",IFERROR(IF(VLOOKUP(A1881,'Np PL4 Stock'!A:J,10,FALSE)="Np4",AB1881-VLOOKUP(A1881,'Np PL4 Stock'!A:E,5,FALSE),AB1881-1-VLOOKUP(A1881,'Np PL4 Stock'!A:E,5,FALSE)),""))</f>
        <v/>
      </c>
      <c r="AD1881" s="290"/>
      <c r="AE1881" s="300"/>
      <c r="AF1881" s="323"/>
      <c r="AG1881" s="335"/>
      <c r="AH1881" s="336"/>
      <c r="AI1881" s="335"/>
      <c r="AJ1881" s="326"/>
      <c r="AK1881" s="334"/>
    </row>
    <row r="1882" spans="1:37">
      <c r="A1882" s="280" t="str">
        <f t="shared" si="61"/>
        <v/>
      </c>
      <c r="B1882" s="281"/>
      <c r="C1882" s="282"/>
      <c r="D1882" s="282"/>
      <c r="E1882" s="243"/>
      <c r="F1882" s="244"/>
      <c r="G1882" s="243"/>
      <c r="H1882" s="283" t="str">
        <f>IF(ISBLANK(F1882),"",IFERROR(VLOOKUP(A1882,'Np PL4 Stock'!$A:$U,20,FALSE),""))</f>
        <v/>
      </c>
      <c r="J1882" s="283" t="str">
        <f>IF(ISBLANK(F1882),"",VLOOKUP(LEFT(A1882,5),Unit!A:B,2,FALSE))</f>
        <v/>
      </c>
      <c r="K1882" s="243"/>
      <c r="L1882" s="243"/>
      <c r="M1882" s="291" t="str">
        <f t="shared" si="62"/>
        <v/>
      </c>
      <c r="N1882" s="292" t="str">
        <f>IF(ISBLANK(D1882),"",IFERROR(IF(VLOOKUP(A1882,'Np PL4 Stock'!A:J,10,FALSE)="Np4",D1882-VLOOKUP(A1882,'Np PL4 Stock'!A:E,5,FALSE),D1882-1-VLOOKUP(A1882,'Np PL4 Stock'!A:E,5,FALSE)),""))</f>
        <v/>
      </c>
      <c r="O1882" s="345"/>
      <c r="P1882" s="290"/>
      <c r="Q1882" s="300"/>
      <c r="R1882" s="336"/>
      <c r="S1882" s="301"/>
      <c r="T1882" s="301"/>
      <c r="U1882" s="336"/>
      <c r="V1882" s="354"/>
      <c r="W1882" s="355"/>
      <c r="X1882" s="349"/>
      <c r="Y1882" s="313" t="str">
        <f>IF(ISBLANK(X1882),"",IFERROR(IF(VLOOKUP(A1882,'Np PL4 Stock'!A:J,10,FALSE)="Np4",X1882-VLOOKUP(A1882,'Np PL4 Stock'!A:E,5,FALSE),X1882-1-VLOOKUP(A1882,'Np PL4 Stock'!A:E,5,FALSE)),""))</f>
        <v/>
      </c>
      <c r="Z1882" s="325"/>
      <c r="AA1882" s="315"/>
      <c r="AB1882" s="316"/>
      <c r="AC1882" s="317" t="str">
        <f>IF(ISBLANK(AB1882),"",IFERROR(IF(VLOOKUP(A1882,'Np PL4 Stock'!A:J,10,FALSE)="Np4",AB1882-VLOOKUP(A1882,'Np PL4 Stock'!A:E,5,FALSE),AB1882-1-VLOOKUP(A1882,'Np PL4 Stock'!A:E,5,FALSE)),""))</f>
        <v/>
      </c>
      <c r="AD1882" s="290"/>
      <c r="AE1882" s="300"/>
      <c r="AF1882" s="323"/>
      <c r="AG1882" s="335"/>
      <c r="AH1882" s="336"/>
      <c r="AI1882" s="335"/>
      <c r="AJ1882" s="326"/>
      <c r="AK1882" s="334"/>
    </row>
    <row r="1883" spans="1:37">
      <c r="A1883" s="280" t="str">
        <f t="shared" si="61"/>
        <v/>
      </c>
      <c r="B1883" s="281"/>
      <c r="C1883" s="282"/>
      <c r="D1883" s="282"/>
      <c r="E1883" s="243"/>
      <c r="F1883" s="244"/>
      <c r="G1883" s="243"/>
      <c r="H1883" s="283" t="str">
        <f>IF(ISBLANK(F1883),"",IFERROR(VLOOKUP(A1883,'Np PL4 Stock'!$A:$U,20,FALSE),""))</f>
        <v/>
      </c>
      <c r="J1883" s="283" t="str">
        <f>IF(ISBLANK(F1883),"",VLOOKUP(LEFT(A1883,5),Unit!A:B,2,FALSE))</f>
        <v/>
      </c>
      <c r="K1883" s="243"/>
      <c r="L1883" s="243"/>
      <c r="M1883" s="291" t="str">
        <f t="shared" si="62"/>
        <v/>
      </c>
      <c r="N1883" s="292" t="str">
        <f>IF(ISBLANK(D1883),"",IFERROR(IF(VLOOKUP(A1883,'Np PL4 Stock'!A:J,10,FALSE)="Np4",D1883-VLOOKUP(A1883,'Np PL4 Stock'!A:E,5,FALSE),D1883-1-VLOOKUP(A1883,'Np PL4 Stock'!A:E,5,FALSE)),""))</f>
        <v/>
      </c>
      <c r="O1883" s="345"/>
      <c r="P1883" s="290"/>
      <c r="Q1883" s="300"/>
      <c r="R1883" s="336"/>
      <c r="S1883" s="301"/>
      <c r="T1883" s="301"/>
      <c r="U1883" s="336"/>
      <c r="V1883" s="354"/>
      <c r="W1883" s="355"/>
      <c r="X1883" s="349"/>
      <c r="Y1883" s="313" t="str">
        <f>IF(ISBLANK(X1883),"",IFERROR(IF(VLOOKUP(A1883,'Np PL4 Stock'!A:J,10,FALSE)="Np4",X1883-VLOOKUP(A1883,'Np PL4 Stock'!A:E,5,FALSE),X1883-1-VLOOKUP(A1883,'Np PL4 Stock'!A:E,5,FALSE)),""))</f>
        <v/>
      </c>
      <c r="Z1883" s="325"/>
      <c r="AA1883" s="315"/>
      <c r="AB1883" s="316"/>
      <c r="AC1883" s="317" t="str">
        <f>IF(ISBLANK(AB1883),"",IFERROR(IF(VLOOKUP(A1883,'Np PL4 Stock'!A:J,10,FALSE)="Np4",AB1883-VLOOKUP(A1883,'Np PL4 Stock'!A:E,5,FALSE),AB1883-1-VLOOKUP(A1883,'Np PL4 Stock'!A:E,5,FALSE)),""))</f>
        <v/>
      </c>
      <c r="AD1883" s="290"/>
      <c r="AE1883" s="300"/>
      <c r="AF1883" s="323"/>
      <c r="AG1883" s="335"/>
      <c r="AH1883" s="336"/>
      <c r="AI1883" s="335"/>
      <c r="AJ1883" s="326"/>
      <c r="AK1883" s="334"/>
    </row>
    <row r="1884" spans="1:37">
      <c r="A1884" s="280" t="str">
        <f t="shared" si="61"/>
        <v/>
      </c>
      <c r="B1884" s="281"/>
      <c r="C1884" s="282"/>
      <c r="D1884" s="282"/>
      <c r="E1884" s="243"/>
      <c r="F1884" s="244"/>
      <c r="G1884" s="243"/>
      <c r="H1884" s="283" t="str">
        <f>IF(ISBLANK(F1884),"",IFERROR(VLOOKUP(A1884,'Np PL4 Stock'!$A:$U,20,FALSE),""))</f>
        <v/>
      </c>
      <c r="J1884" s="283" t="str">
        <f>IF(ISBLANK(F1884),"",VLOOKUP(LEFT(A1884,5),Unit!A:B,2,FALSE))</f>
        <v/>
      </c>
      <c r="K1884" s="243"/>
      <c r="L1884" s="243"/>
      <c r="M1884" s="291" t="str">
        <f t="shared" si="62"/>
        <v/>
      </c>
      <c r="N1884" s="292" t="str">
        <f>IF(ISBLANK(D1884),"",IFERROR(IF(VLOOKUP(A1884,'Np PL4 Stock'!A:J,10,FALSE)="Np4",D1884-VLOOKUP(A1884,'Np PL4 Stock'!A:E,5,FALSE),D1884-1-VLOOKUP(A1884,'Np PL4 Stock'!A:E,5,FALSE)),""))</f>
        <v/>
      </c>
      <c r="O1884" s="345"/>
      <c r="P1884" s="290"/>
      <c r="Q1884" s="300"/>
      <c r="R1884" s="336"/>
      <c r="S1884" s="301"/>
      <c r="T1884" s="301"/>
      <c r="U1884" s="336"/>
      <c r="V1884" s="354"/>
      <c r="W1884" s="355"/>
      <c r="X1884" s="349"/>
      <c r="Y1884" s="313" t="str">
        <f>IF(ISBLANK(X1884),"",IFERROR(IF(VLOOKUP(A1884,'Np PL4 Stock'!A:J,10,FALSE)="Np4",X1884-VLOOKUP(A1884,'Np PL4 Stock'!A:E,5,FALSE),X1884-1-VLOOKUP(A1884,'Np PL4 Stock'!A:E,5,FALSE)),""))</f>
        <v/>
      </c>
      <c r="Z1884" s="325"/>
      <c r="AA1884" s="315"/>
      <c r="AB1884" s="316"/>
      <c r="AC1884" s="317" t="str">
        <f>IF(ISBLANK(AB1884),"",IFERROR(IF(VLOOKUP(A1884,'Np PL4 Stock'!A:J,10,FALSE)="Np4",AB1884-VLOOKUP(A1884,'Np PL4 Stock'!A:E,5,FALSE),AB1884-1-VLOOKUP(A1884,'Np PL4 Stock'!A:E,5,FALSE)),""))</f>
        <v/>
      </c>
      <c r="AD1884" s="290"/>
      <c r="AE1884" s="300"/>
      <c r="AF1884" s="323"/>
      <c r="AG1884" s="335"/>
      <c r="AH1884" s="336"/>
      <c r="AI1884" s="335"/>
      <c r="AJ1884" s="326"/>
      <c r="AK1884" s="334"/>
    </row>
    <row r="1885" spans="1:37">
      <c r="A1885" s="280" t="str">
        <f t="shared" si="61"/>
        <v/>
      </c>
      <c r="B1885" s="281"/>
      <c r="C1885" s="282"/>
      <c r="D1885" s="282"/>
      <c r="E1885" s="243"/>
      <c r="F1885" s="244"/>
      <c r="G1885" s="243"/>
      <c r="H1885" s="283" t="str">
        <f>IF(ISBLANK(F1885),"",IFERROR(VLOOKUP(A1885,'Np PL4 Stock'!$A:$U,20,FALSE),""))</f>
        <v/>
      </c>
      <c r="J1885" s="283" t="str">
        <f>IF(ISBLANK(F1885),"",VLOOKUP(LEFT(A1885,5),Unit!A:B,2,FALSE))</f>
        <v/>
      </c>
      <c r="K1885" s="243"/>
      <c r="L1885" s="243"/>
      <c r="M1885" s="291" t="str">
        <f t="shared" si="62"/>
        <v/>
      </c>
      <c r="N1885" s="292" t="str">
        <f>IF(ISBLANK(D1885),"",IFERROR(IF(VLOOKUP(A1885,'Np PL4 Stock'!A:J,10,FALSE)="Np4",D1885-VLOOKUP(A1885,'Np PL4 Stock'!A:E,5,FALSE),D1885-1-VLOOKUP(A1885,'Np PL4 Stock'!A:E,5,FALSE)),""))</f>
        <v/>
      </c>
      <c r="O1885" s="345"/>
      <c r="P1885" s="290"/>
      <c r="Q1885" s="300"/>
      <c r="R1885" s="336"/>
      <c r="S1885" s="301"/>
      <c r="T1885" s="301"/>
      <c r="U1885" s="336"/>
      <c r="V1885" s="354"/>
      <c r="W1885" s="355"/>
      <c r="X1885" s="349"/>
      <c r="Y1885" s="313" t="str">
        <f>IF(ISBLANK(X1885),"",IFERROR(IF(VLOOKUP(A1885,'Np PL4 Stock'!A:J,10,FALSE)="Np4",X1885-VLOOKUP(A1885,'Np PL4 Stock'!A:E,5,FALSE),X1885-1-VLOOKUP(A1885,'Np PL4 Stock'!A:E,5,FALSE)),""))</f>
        <v/>
      </c>
      <c r="Z1885" s="325"/>
      <c r="AA1885" s="315"/>
      <c r="AB1885" s="316"/>
      <c r="AC1885" s="317" t="str">
        <f>IF(ISBLANK(AB1885),"",IFERROR(IF(VLOOKUP(A1885,'Np PL4 Stock'!A:J,10,FALSE)="Np4",AB1885-VLOOKUP(A1885,'Np PL4 Stock'!A:E,5,FALSE),AB1885-1-VLOOKUP(A1885,'Np PL4 Stock'!A:E,5,FALSE)),""))</f>
        <v/>
      </c>
      <c r="AD1885" s="290"/>
      <c r="AE1885" s="300"/>
      <c r="AF1885" s="323"/>
      <c r="AG1885" s="335"/>
      <c r="AH1885" s="336"/>
      <c r="AI1885" s="335"/>
      <c r="AJ1885" s="326"/>
      <c r="AK1885" s="334"/>
    </row>
    <row r="1886" spans="1:37">
      <c r="A1886" s="280" t="str">
        <f t="shared" si="61"/>
        <v/>
      </c>
      <c r="B1886" s="281"/>
      <c r="C1886" s="282"/>
      <c r="D1886" s="282"/>
      <c r="E1886" s="243"/>
      <c r="F1886" s="244"/>
      <c r="G1886" s="243"/>
      <c r="H1886" s="283" t="str">
        <f>IF(ISBLANK(F1886),"",IFERROR(VLOOKUP(A1886,'Np PL4 Stock'!$A:$U,20,FALSE),""))</f>
        <v/>
      </c>
      <c r="J1886" s="283" t="str">
        <f>IF(ISBLANK(F1886),"",VLOOKUP(LEFT(A1886,5),Unit!A:B,2,FALSE))</f>
        <v/>
      </c>
      <c r="K1886" s="243"/>
      <c r="L1886" s="243"/>
      <c r="M1886" s="291" t="str">
        <f t="shared" si="62"/>
        <v/>
      </c>
      <c r="N1886" s="292" t="str">
        <f>IF(ISBLANK(D1886),"",IFERROR(IF(VLOOKUP(A1886,'Np PL4 Stock'!A:J,10,FALSE)="Np4",D1886-VLOOKUP(A1886,'Np PL4 Stock'!A:E,5,FALSE),D1886-1-VLOOKUP(A1886,'Np PL4 Stock'!A:E,5,FALSE)),""))</f>
        <v/>
      </c>
      <c r="O1886" s="345"/>
      <c r="P1886" s="290"/>
      <c r="Q1886" s="300"/>
      <c r="R1886" s="336"/>
      <c r="S1886" s="301"/>
      <c r="T1886" s="301"/>
      <c r="U1886" s="336"/>
      <c r="V1886" s="354"/>
      <c r="W1886" s="355"/>
      <c r="X1886" s="349"/>
      <c r="Y1886" s="313" t="str">
        <f>IF(ISBLANK(X1886),"",IFERROR(IF(VLOOKUP(A1886,'Np PL4 Stock'!A:J,10,FALSE)="Np4",X1886-VLOOKUP(A1886,'Np PL4 Stock'!A:E,5,FALSE),X1886-1-VLOOKUP(A1886,'Np PL4 Stock'!A:E,5,FALSE)),""))</f>
        <v/>
      </c>
      <c r="Z1886" s="325"/>
      <c r="AA1886" s="315"/>
      <c r="AB1886" s="316"/>
      <c r="AC1886" s="317" t="str">
        <f>IF(ISBLANK(AB1886),"",IFERROR(IF(VLOOKUP(A1886,'Np PL4 Stock'!A:J,10,FALSE)="Np4",AB1886-VLOOKUP(A1886,'Np PL4 Stock'!A:E,5,FALSE),AB1886-1-VLOOKUP(A1886,'Np PL4 Stock'!A:E,5,FALSE)),""))</f>
        <v/>
      </c>
      <c r="AD1886" s="290"/>
      <c r="AE1886" s="300"/>
      <c r="AF1886" s="323"/>
      <c r="AG1886" s="335"/>
      <c r="AH1886" s="336"/>
      <c r="AI1886" s="335"/>
      <c r="AJ1886" s="326"/>
      <c r="AK1886" s="334"/>
    </row>
    <row r="1887" spans="1:37">
      <c r="A1887" s="280" t="str">
        <f t="shared" si="61"/>
        <v/>
      </c>
      <c r="B1887" s="281"/>
      <c r="C1887" s="282"/>
      <c r="D1887" s="282"/>
      <c r="E1887" s="243"/>
      <c r="F1887" s="244"/>
      <c r="G1887" s="243"/>
      <c r="H1887" s="283" t="str">
        <f>IF(ISBLANK(F1887),"",IFERROR(VLOOKUP(A1887,'Np PL4 Stock'!$A:$U,20,FALSE),""))</f>
        <v/>
      </c>
      <c r="J1887" s="283" t="str">
        <f>IF(ISBLANK(F1887),"",VLOOKUP(LEFT(A1887,5),Unit!A:B,2,FALSE))</f>
        <v/>
      </c>
      <c r="K1887" s="243"/>
      <c r="L1887" s="243"/>
      <c r="M1887" s="291" t="str">
        <f t="shared" si="62"/>
        <v/>
      </c>
      <c r="N1887" s="292" t="str">
        <f>IF(ISBLANK(D1887),"",IFERROR(IF(VLOOKUP(A1887,'Np PL4 Stock'!A:J,10,FALSE)="Np4",D1887-VLOOKUP(A1887,'Np PL4 Stock'!A:E,5,FALSE),D1887-1-VLOOKUP(A1887,'Np PL4 Stock'!A:E,5,FALSE)),""))</f>
        <v/>
      </c>
      <c r="O1887" s="345"/>
      <c r="P1887" s="290"/>
      <c r="Q1887" s="300"/>
      <c r="R1887" s="336"/>
      <c r="S1887" s="301"/>
      <c r="T1887" s="301"/>
      <c r="U1887" s="336"/>
      <c r="V1887" s="354"/>
      <c r="W1887" s="355"/>
      <c r="X1887" s="349"/>
      <c r="Y1887" s="313" t="str">
        <f>IF(ISBLANK(X1887),"",IFERROR(IF(VLOOKUP(A1887,'Np PL4 Stock'!A:J,10,FALSE)="Np4",X1887-VLOOKUP(A1887,'Np PL4 Stock'!A:E,5,FALSE),X1887-1-VLOOKUP(A1887,'Np PL4 Stock'!A:E,5,FALSE)),""))</f>
        <v/>
      </c>
      <c r="Z1887" s="325"/>
      <c r="AA1887" s="315"/>
      <c r="AB1887" s="316"/>
      <c r="AC1887" s="317" t="str">
        <f>IF(ISBLANK(AB1887),"",IFERROR(IF(VLOOKUP(A1887,'Np PL4 Stock'!A:J,10,FALSE)="Np4",AB1887-VLOOKUP(A1887,'Np PL4 Stock'!A:E,5,FALSE),AB1887-1-VLOOKUP(A1887,'Np PL4 Stock'!A:E,5,FALSE)),""))</f>
        <v/>
      </c>
      <c r="AD1887" s="290"/>
      <c r="AE1887" s="300"/>
      <c r="AF1887" s="323"/>
      <c r="AG1887" s="335"/>
      <c r="AH1887" s="336"/>
      <c r="AI1887" s="335"/>
      <c r="AJ1887" s="326"/>
      <c r="AK1887" s="334"/>
    </row>
    <row r="1888" spans="1:37">
      <c r="A1888" s="280" t="str">
        <f t="shared" si="61"/>
        <v/>
      </c>
      <c r="B1888" s="281"/>
      <c r="C1888" s="282"/>
      <c r="D1888" s="282"/>
      <c r="E1888" s="243"/>
      <c r="F1888" s="244"/>
      <c r="G1888" s="243"/>
      <c r="H1888" s="283" t="str">
        <f>IF(ISBLANK(F1888),"",IFERROR(VLOOKUP(A1888,'Np PL4 Stock'!$A:$U,20,FALSE),""))</f>
        <v/>
      </c>
      <c r="J1888" s="283" t="str">
        <f>IF(ISBLANK(F1888),"",VLOOKUP(LEFT(A1888,5),Unit!A:B,2,FALSE))</f>
        <v/>
      </c>
      <c r="K1888" s="243"/>
      <c r="L1888" s="243"/>
      <c r="M1888" s="291" t="str">
        <f t="shared" si="62"/>
        <v/>
      </c>
      <c r="N1888" s="292" t="str">
        <f>IF(ISBLANK(D1888),"",IFERROR(IF(VLOOKUP(A1888,'Np PL4 Stock'!A:J,10,FALSE)="Np4",D1888-VLOOKUP(A1888,'Np PL4 Stock'!A:E,5,FALSE),D1888-1-VLOOKUP(A1888,'Np PL4 Stock'!A:E,5,FALSE)),""))</f>
        <v/>
      </c>
      <c r="O1888" s="345"/>
      <c r="P1888" s="290"/>
      <c r="Q1888" s="300"/>
      <c r="R1888" s="336"/>
      <c r="S1888" s="301"/>
      <c r="T1888" s="301"/>
      <c r="U1888" s="336"/>
      <c r="V1888" s="354"/>
      <c r="W1888" s="355"/>
      <c r="X1888" s="349"/>
      <c r="Y1888" s="313" t="str">
        <f>IF(ISBLANK(X1888),"",IFERROR(IF(VLOOKUP(A1888,'Np PL4 Stock'!A:J,10,FALSE)="Np4",X1888-VLOOKUP(A1888,'Np PL4 Stock'!A:E,5,FALSE),X1888-1-VLOOKUP(A1888,'Np PL4 Stock'!A:E,5,FALSE)),""))</f>
        <v/>
      </c>
      <c r="Z1888" s="325"/>
      <c r="AA1888" s="315"/>
      <c r="AB1888" s="316"/>
      <c r="AC1888" s="317" t="str">
        <f>IF(ISBLANK(AB1888),"",IFERROR(IF(VLOOKUP(A1888,'Np PL4 Stock'!A:J,10,FALSE)="Np4",AB1888-VLOOKUP(A1888,'Np PL4 Stock'!A:E,5,FALSE),AB1888-1-VLOOKUP(A1888,'Np PL4 Stock'!A:E,5,FALSE)),""))</f>
        <v/>
      </c>
      <c r="AD1888" s="290"/>
      <c r="AE1888" s="300"/>
      <c r="AF1888" s="323"/>
      <c r="AG1888" s="335"/>
      <c r="AH1888" s="336"/>
      <c r="AI1888" s="335"/>
      <c r="AJ1888" s="326"/>
      <c r="AK1888" s="334"/>
    </row>
    <row r="1889" spans="1:37">
      <c r="A1889" s="280" t="str">
        <f t="shared" si="61"/>
        <v/>
      </c>
      <c r="B1889" s="281"/>
      <c r="C1889" s="282"/>
      <c r="D1889" s="282"/>
      <c r="E1889" s="243"/>
      <c r="F1889" s="244"/>
      <c r="G1889" s="243"/>
      <c r="H1889" s="283" t="str">
        <f>IF(ISBLANK(F1889),"",IFERROR(VLOOKUP(A1889,'Np PL4 Stock'!$A:$U,20,FALSE),""))</f>
        <v/>
      </c>
      <c r="J1889" s="283" t="str">
        <f>IF(ISBLANK(F1889),"",VLOOKUP(LEFT(A1889,5),Unit!A:B,2,FALSE))</f>
        <v/>
      </c>
      <c r="K1889" s="243"/>
      <c r="L1889" s="243"/>
      <c r="M1889" s="291" t="str">
        <f t="shared" si="62"/>
        <v/>
      </c>
      <c r="N1889" s="292" t="str">
        <f>IF(ISBLANK(D1889),"",IFERROR(IF(VLOOKUP(A1889,'Np PL4 Stock'!A:J,10,FALSE)="Np4",D1889-VLOOKUP(A1889,'Np PL4 Stock'!A:E,5,FALSE),D1889-1-VLOOKUP(A1889,'Np PL4 Stock'!A:E,5,FALSE)),""))</f>
        <v/>
      </c>
      <c r="O1889" s="345"/>
      <c r="P1889" s="290"/>
      <c r="Q1889" s="300"/>
      <c r="R1889" s="336"/>
      <c r="S1889" s="301"/>
      <c r="T1889" s="301"/>
      <c r="U1889" s="336"/>
      <c r="V1889" s="354"/>
      <c r="W1889" s="355"/>
      <c r="X1889" s="349"/>
      <c r="Y1889" s="313" t="str">
        <f>IF(ISBLANK(X1889),"",IFERROR(IF(VLOOKUP(A1889,'Np PL4 Stock'!A:J,10,FALSE)="Np4",X1889-VLOOKUP(A1889,'Np PL4 Stock'!A:E,5,FALSE),X1889-1-VLOOKUP(A1889,'Np PL4 Stock'!A:E,5,FALSE)),""))</f>
        <v/>
      </c>
      <c r="Z1889" s="325"/>
      <c r="AA1889" s="315"/>
      <c r="AB1889" s="316"/>
      <c r="AC1889" s="317" t="str">
        <f>IF(ISBLANK(AB1889),"",IFERROR(IF(VLOOKUP(A1889,'Np PL4 Stock'!A:J,10,FALSE)="Np4",AB1889-VLOOKUP(A1889,'Np PL4 Stock'!A:E,5,FALSE),AB1889-1-VLOOKUP(A1889,'Np PL4 Stock'!A:E,5,FALSE)),""))</f>
        <v/>
      </c>
      <c r="AD1889" s="290"/>
      <c r="AE1889" s="300"/>
      <c r="AF1889" s="323"/>
      <c r="AG1889" s="335"/>
      <c r="AH1889" s="336"/>
      <c r="AI1889" s="335"/>
      <c r="AJ1889" s="326"/>
      <c r="AK1889" s="334"/>
    </row>
    <row r="1890" spans="1:37">
      <c r="A1890" s="280" t="str">
        <f t="shared" si="61"/>
        <v/>
      </c>
      <c r="B1890" s="281"/>
      <c r="C1890" s="282"/>
      <c r="D1890" s="282"/>
      <c r="E1890" s="243"/>
      <c r="F1890" s="244"/>
      <c r="G1890" s="243"/>
      <c r="H1890" s="283" t="str">
        <f>IF(ISBLANK(F1890),"",IFERROR(VLOOKUP(A1890,'Np PL4 Stock'!$A:$U,20,FALSE),""))</f>
        <v/>
      </c>
      <c r="J1890" s="283" t="str">
        <f>IF(ISBLANK(F1890),"",VLOOKUP(LEFT(A1890,5),Unit!A:B,2,FALSE))</f>
        <v/>
      </c>
      <c r="K1890" s="243"/>
      <c r="L1890" s="243"/>
      <c r="M1890" s="291" t="str">
        <f t="shared" si="62"/>
        <v/>
      </c>
      <c r="N1890" s="292" t="str">
        <f>IF(ISBLANK(D1890),"",IFERROR(IF(VLOOKUP(A1890,'Np PL4 Stock'!A:J,10,FALSE)="Np4",D1890-VLOOKUP(A1890,'Np PL4 Stock'!A:E,5,FALSE),D1890-1-VLOOKUP(A1890,'Np PL4 Stock'!A:E,5,FALSE)),""))</f>
        <v/>
      </c>
      <c r="O1890" s="345"/>
      <c r="P1890" s="290"/>
      <c r="Q1890" s="300"/>
      <c r="R1890" s="336"/>
      <c r="S1890" s="301"/>
      <c r="T1890" s="301"/>
      <c r="U1890" s="336"/>
      <c r="V1890" s="354"/>
      <c r="W1890" s="355"/>
      <c r="X1890" s="349"/>
      <c r="Y1890" s="313" t="str">
        <f>IF(ISBLANK(X1890),"",IFERROR(IF(VLOOKUP(A1890,'Np PL4 Stock'!A:J,10,FALSE)="Np4",X1890-VLOOKUP(A1890,'Np PL4 Stock'!A:E,5,FALSE),X1890-1-VLOOKUP(A1890,'Np PL4 Stock'!A:E,5,FALSE)),""))</f>
        <v/>
      </c>
      <c r="Z1890" s="325"/>
      <c r="AA1890" s="315"/>
      <c r="AB1890" s="316"/>
      <c r="AC1890" s="317" t="str">
        <f>IF(ISBLANK(AB1890),"",IFERROR(IF(VLOOKUP(A1890,'Np PL4 Stock'!A:J,10,FALSE)="Np4",AB1890-VLOOKUP(A1890,'Np PL4 Stock'!A:E,5,FALSE),AB1890-1-VLOOKUP(A1890,'Np PL4 Stock'!A:E,5,FALSE)),""))</f>
        <v/>
      </c>
      <c r="AD1890" s="290"/>
      <c r="AE1890" s="300"/>
      <c r="AF1890" s="323"/>
      <c r="AG1890" s="335"/>
      <c r="AH1890" s="336"/>
      <c r="AI1890" s="335"/>
      <c r="AJ1890" s="326"/>
      <c r="AK1890" s="334"/>
    </row>
    <row r="1891" spans="1:37">
      <c r="A1891" s="280" t="str">
        <f t="shared" si="61"/>
        <v/>
      </c>
      <c r="B1891" s="281"/>
      <c r="C1891" s="282"/>
      <c r="D1891" s="282"/>
      <c r="E1891" s="243"/>
      <c r="F1891" s="244"/>
      <c r="G1891" s="243"/>
      <c r="H1891" s="283" t="str">
        <f>IF(ISBLANK(F1891),"",IFERROR(VLOOKUP(A1891,'Np PL4 Stock'!$A:$U,20,FALSE),""))</f>
        <v/>
      </c>
      <c r="J1891" s="283" t="str">
        <f>IF(ISBLANK(F1891),"",VLOOKUP(LEFT(A1891,5),Unit!A:B,2,FALSE))</f>
        <v/>
      </c>
      <c r="K1891" s="243"/>
      <c r="L1891" s="243"/>
      <c r="M1891" s="291" t="str">
        <f t="shared" si="62"/>
        <v/>
      </c>
      <c r="N1891" s="292" t="str">
        <f>IF(ISBLANK(D1891),"",IFERROR(IF(VLOOKUP(A1891,'Np PL4 Stock'!A:J,10,FALSE)="Np4",D1891-VLOOKUP(A1891,'Np PL4 Stock'!A:E,5,FALSE),D1891-1-VLOOKUP(A1891,'Np PL4 Stock'!A:E,5,FALSE)),""))</f>
        <v/>
      </c>
      <c r="O1891" s="345"/>
      <c r="P1891" s="290"/>
      <c r="Q1891" s="300"/>
      <c r="R1891" s="336"/>
      <c r="S1891" s="301"/>
      <c r="T1891" s="301"/>
      <c r="U1891" s="336"/>
      <c r="V1891" s="354"/>
      <c r="W1891" s="355"/>
      <c r="X1891" s="349"/>
      <c r="Y1891" s="313" t="str">
        <f>IF(ISBLANK(X1891),"",IFERROR(IF(VLOOKUP(A1891,'Np PL4 Stock'!A:J,10,FALSE)="Np4",X1891-VLOOKUP(A1891,'Np PL4 Stock'!A:E,5,FALSE),X1891-1-VLOOKUP(A1891,'Np PL4 Stock'!A:E,5,FALSE)),""))</f>
        <v/>
      </c>
      <c r="Z1891" s="325"/>
      <c r="AA1891" s="315"/>
      <c r="AB1891" s="316"/>
      <c r="AC1891" s="317" t="str">
        <f>IF(ISBLANK(AB1891),"",IFERROR(IF(VLOOKUP(A1891,'Np PL4 Stock'!A:J,10,FALSE)="Np4",AB1891-VLOOKUP(A1891,'Np PL4 Stock'!A:E,5,FALSE),AB1891-1-VLOOKUP(A1891,'Np PL4 Stock'!A:E,5,FALSE)),""))</f>
        <v/>
      </c>
      <c r="AD1891" s="290"/>
      <c r="AE1891" s="300"/>
      <c r="AF1891" s="323"/>
      <c r="AG1891" s="335"/>
      <c r="AH1891" s="336"/>
      <c r="AI1891" s="335"/>
      <c r="AJ1891" s="326"/>
      <c r="AK1891" s="334"/>
    </row>
    <row r="1892" spans="1:37">
      <c r="A1892" s="280" t="str">
        <f t="shared" si="61"/>
        <v/>
      </c>
      <c r="B1892" s="281"/>
      <c r="C1892" s="282"/>
      <c r="D1892" s="282"/>
      <c r="E1892" s="243"/>
      <c r="F1892" s="244"/>
      <c r="G1892" s="243"/>
      <c r="H1892" s="283" t="str">
        <f>IF(ISBLANK(F1892),"",IFERROR(VLOOKUP(A1892,'Np PL4 Stock'!$A:$U,20,FALSE),""))</f>
        <v/>
      </c>
      <c r="J1892" s="283" t="str">
        <f>IF(ISBLANK(F1892),"",VLOOKUP(LEFT(A1892,5),Unit!A:B,2,FALSE))</f>
        <v/>
      </c>
      <c r="K1892" s="243"/>
      <c r="L1892" s="243"/>
      <c r="M1892" s="291" t="str">
        <f t="shared" si="62"/>
        <v/>
      </c>
      <c r="N1892" s="292" t="str">
        <f>IF(ISBLANK(D1892),"",IFERROR(IF(VLOOKUP(A1892,'Np PL4 Stock'!A:J,10,FALSE)="Np4",D1892-VLOOKUP(A1892,'Np PL4 Stock'!A:E,5,FALSE),D1892-1-VLOOKUP(A1892,'Np PL4 Stock'!A:E,5,FALSE)),""))</f>
        <v/>
      </c>
      <c r="O1892" s="345"/>
      <c r="P1892" s="290"/>
      <c r="Q1892" s="300"/>
      <c r="R1892" s="336"/>
      <c r="S1892" s="301"/>
      <c r="T1892" s="301"/>
      <c r="U1892" s="336"/>
      <c r="V1892" s="354"/>
      <c r="W1892" s="355"/>
      <c r="X1892" s="349"/>
      <c r="Y1892" s="313" t="str">
        <f>IF(ISBLANK(X1892),"",IFERROR(IF(VLOOKUP(A1892,'Np PL4 Stock'!A:J,10,FALSE)="Np4",X1892-VLOOKUP(A1892,'Np PL4 Stock'!A:E,5,FALSE),X1892-1-VLOOKUP(A1892,'Np PL4 Stock'!A:E,5,FALSE)),""))</f>
        <v/>
      </c>
      <c r="Z1892" s="325"/>
      <c r="AA1892" s="315"/>
      <c r="AB1892" s="316"/>
      <c r="AC1892" s="317" t="str">
        <f>IF(ISBLANK(AB1892),"",IFERROR(IF(VLOOKUP(A1892,'Np PL4 Stock'!A:J,10,FALSE)="Np4",AB1892-VLOOKUP(A1892,'Np PL4 Stock'!A:E,5,FALSE),AB1892-1-VLOOKUP(A1892,'Np PL4 Stock'!A:E,5,FALSE)),""))</f>
        <v/>
      </c>
      <c r="AD1892" s="290"/>
      <c r="AE1892" s="300"/>
      <c r="AF1892" s="323"/>
      <c r="AG1892" s="335"/>
      <c r="AH1892" s="336"/>
      <c r="AI1892" s="335"/>
      <c r="AJ1892" s="326"/>
      <c r="AK1892" s="334"/>
    </row>
    <row r="1893" spans="1:37">
      <c r="A1893" s="280" t="str">
        <f t="shared" si="61"/>
        <v/>
      </c>
      <c r="B1893" s="281"/>
      <c r="C1893" s="282"/>
      <c r="D1893" s="282"/>
      <c r="E1893" s="243"/>
      <c r="F1893" s="244"/>
      <c r="G1893" s="243"/>
      <c r="H1893" s="283" t="str">
        <f>IF(ISBLANK(F1893),"",IFERROR(VLOOKUP(A1893,'Np PL4 Stock'!$A:$U,20,FALSE),""))</f>
        <v/>
      </c>
      <c r="J1893" s="283" t="str">
        <f>IF(ISBLANK(F1893),"",VLOOKUP(LEFT(A1893,5),Unit!A:B,2,FALSE))</f>
        <v/>
      </c>
      <c r="K1893" s="243"/>
      <c r="L1893" s="243"/>
      <c r="M1893" s="291" t="str">
        <f t="shared" si="62"/>
        <v/>
      </c>
      <c r="N1893" s="292" t="str">
        <f>IF(ISBLANK(D1893),"",IFERROR(IF(VLOOKUP(A1893,'Np PL4 Stock'!A:J,10,FALSE)="Np4",D1893-VLOOKUP(A1893,'Np PL4 Stock'!A:E,5,FALSE),D1893-1-VLOOKUP(A1893,'Np PL4 Stock'!A:E,5,FALSE)),""))</f>
        <v/>
      </c>
      <c r="O1893" s="345"/>
      <c r="P1893" s="290"/>
      <c r="Q1893" s="300"/>
      <c r="R1893" s="336"/>
      <c r="S1893" s="301"/>
      <c r="T1893" s="301"/>
      <c r="U1893" s="336"/>
      <c r="V1893" s="354"/>
      <c r="W1893" s="355"/>
      <c r="X1893" s="349"/>
      <c r="Y1893" s="313" t="str">
        <f>IF(ISBLANK(X1893),"",IFERROR(IF(VLOOKUP(A1893,'Np PL4 Stock'!A:J,10,FALSE)="Np4",X1893-VLOOKUP(A1893,'Np PL4 Stock'!A:E,5,FALSE),X1893-1-VLOOKUP(A1893,'Np PL4 Stock'!A:E,5,FALSE)),""))</f>
        <v/>
      </c>
      <c r="Z1893" s="325"/>
      <c r="AA1893" s="315"/>
      <c r="AB1893" s="316"/>
      <c r="AC1893" s="317" t="str">
        <f>IF(ISBLANK(AB1893),"",IFERROR(IF(VLOOKUP(A1893,'Np PL4 Stock'!A:J,10,FALSE)="Np4",AB1893-VLOOKUP(A1893,'Np PL4 Stock'!A:E,5,FALSE),AB1893-1-VLOOKUP(A1893,'Np PL4 Stock'!A:E,5,FALSE)),""))</f>
        <v/>
      </c>
      <c r="AD1893" s="290"/>
      <c r="AE1893" s="300"/>
      <c r="AF1893" s="323"/>
      <c r="AG1893" s="335"/>
      <c r="AH1893" s="336"/>
      <c r="AI1893" s="335"/>
      <c r="AJ1893" s="326"/>
      <c r="AK1893" s="334"/>
    </row>
    <row r="1894" spans="1:37">
      <c r="A1894" s="280" t="str">
        <f t="shared" si="61"/>
        <v/>
      </c>
      <c r="B1894" s="281"/>
      <c r="C1894" s="282"/>
      <c r="D1894" s="282"/>
      <c r="E1894" s="243"/>
      <c r="F1894" s="244"/>
      <c r="G1894" s="243"/>
      <c r="H1894" s="283" t="str">
        <f>IF(ISBLANK(F1894),"",IFERROR(VLOOKUP(A1894,'Np PL4 Stock'!$A:$U,20,FALSE),""))</f>
        <v/>
      </c>
      <c r="J1894" s="283" t="str">
        <f>IF(ISBLANK(F1894),"",VLOOKUP(LEFT(A1894,5),Unit!A:B,2,FALSE))</f>
        <v/>
      </c>
      <c r="K1894" s="243"/>
      <c r="L1894" s="243"/>
      <c r="M1894" s="291" t="str">
        <f t="shared" si="62"/>
        <v/>
      </c>
      <c r="N1894" s="292" t="str">
        <f>IF(ISBLANK(D1894),"",IFERROR(IF(VLOOKUP(A1894,'Np PL4 Stock'!A:J,10,FALSE)="Np4",D1894-VLOOKUP(A1894,'Np PL4 Stock'!A:E,5,FALSE),D1894-1-VLOOKUP(A1894,'Np PL4 Stock'!A:E,5,FALSE)),""))</f>
        <v/>
      </c>
      <c r="O1894" s="345"/>
      <c r="P1894" s="290"/>
      <c r="Q1894" s="300"/>
      <c r="R1894" s="336"/>
      <c r="S1894" s="301"/>
      <c r="T1894" s="301"/>
      <c r="U1894" s="336"/>
      <c r="V1894" s="354"/>
      <c r="W1894" s="355"/>
      <c r="X1894" s="349"/>
      <c r="Y1894" s="313" t="str">
        <f>IF(ISBLANK(X1894),"",IFERROR(IF(VLOOKUP(A1894,'Np PL4 Stock'!A:J,10,FALSE)="Np4",X1894-VLOOKUP(A1894,'Np PL4 Stock'!A:E,5,FALSE),X1894-1-VLOOKUP(A1894,'Np PL4 Stock'!A:E,5,FALSE)),""))</f>
        <v/>
      </c>
      <c r="Z1894" s="325"/>
      <c r="AA1894" s="315"/>
      <c r="AB1894" s="316"/>
      <c r="AC1894" s="317" t="str">
        <f>IF(ISBLANK(AB1894),"",IFERROR(IF(VLOOKUP(A1894,'Np PL4 Stock'!A:J,10,FALSE)="Np4",AB1894-VLOOKUP(A1894,'Np PL4 Stock'!A:E,5,FALSE),AB1894-1-VLOOKUP(A1894,'Np PL4 Stock'!A:E,5,FALSE)),""))</f>
        <v/>
      </c>
      <c r="AD1894" s="290"/>
      <c r="AE1894" s="300"/>
      <c r="AF1894" s="323"/>
      <c r="AG1894" s="335"/>
      <c r="AH1894" s="336"/>
      <c r="AI1894" s="335"/>
      <c r="AJ1894" s="326"/>
      <c r="AK1894" s="334"/>
    </row>
    <row r="1895" spans="1:37">
      <c r="A1895" s="280" t="str">
        <f t="shared" si="61"/>
        <v/>
      </c>
      <c r="B1895" s="281"/>
      <c r="C1895" s="282"/>
      <c r="D1895" s="282"/>
      <c r="E1895" s="243"/>
      <c r="F1895" s="244"/>
      <c r="G1895" s="243"/>
      <c r="H1895" s="283" t="str">
        <f>IF(ISBLANK(F1895),"",IFERROR(VLOOKUP(A1895,'Np PL4 Stock'!$A:$U,20,FALSE),""))</f>
        <v/>
      </c>
      <c r="J1895" s="283" t="str">
        <f>IF(ISBLANK(F1895),"",VLOOKUP(LEFT(A1895,5),Unit!A:B,2,FALSE))</f>
        <v/>
      </c>
      <c r="K1895" s="243"/>
      <c r="L1895" s="243"/>
      <c r="M1895" s="291" t="str">
        <f t="shared" si="62"/>
        <v/>
      </c>
      <c r="N1895" s="292" t="str">
        <f>IF(ISBLANK(D1895),"",IFERROR(IF(VLOOKUP(A1895,'Np PL4 Stock'!A:J,10,FALSE)="Np4",D1895-VLOOKUP(A1895,'Np PL4 Stock'!A:E,5,FALSE),D1895-1-VLOOKUP(A1895,'Np PL4 Stock'!A:E,5,FALSE)),""))</f>
        <v/>
      </c>
      <c r="O1895" s="345"/>
      <c r="P1895" s="290"/>
      <c r="Q1895" s="300"/>
      <c r="R1895" s="336"/>
      <c r="S1895" s="301"/>
      <c r="T1895" s="301"/>
      <c r="U1895" s="336"/>
      <c r="V1895" s="354"/>
      <c r="W1895" s="355"/>
      <c r="X1895" s="349"/>
      <c r="Y1895" s="313" t="str">
        <f>IF(ISBLANK(X1895),"",IFERROR(IF(VLOOKUP(A1895,'Np PL4 Stock'!A:J,10,FALSE)="Np4",X1895-VLOOKUP(A1895,'Np PL4 Stock'!A:E,5,FALSE),X1895-1-VLOOKUP(A1895,'Np PL4 Stock'!A:E,5,FALSE)),""))</f>
        <v/>
      </c>
      <c r="Z1895" s="325"/>
      <c r="AA1895" s="315"/>
      <c r="AB1895" s="316"/>
      <c r="AC1895" s="317" t="str">
        <f>IF(ISBLANK(AB1895),"",IFERROR(IF(VLOOKUP(A1895,'Np PL4 Stock'!A:J,10,FALSE)="Np4",AB1895-VLOOKUP(A1895,'Np PL4 Stock'!A:E,5,FALSE),AB1895-1-VLOOKUP(A1895,'Np PL4 Stock'!A:E,5,FALSE)),""))</f>
        <v/>
      </c>
      <c r="AD1895" s="290"/>
      <c r="AE1895" s="300"/>
      <c r="AF1895" s="323"/>
      <c r="AG1895" s="335"/>
      <c r="AH1895" s="336"/>
      <c r="AI1895" s="335"/>
      <c r="AJ1895" s="326"/>
      <c r="AK1895" s="334"/>
    </row>
    <row r="1896" spans="1:37">
      <c r="A1896" s="280" t="str">
        <f t="shared" si="61"/>
        <v/>
      </c>
      <c r="B1896" s="281"/>
      <c r="C1896" s="282"/>
      <c r="D1896" s="282"/>
      <c r="E1896" s="243"/>
      <c r="F1896" s="244"/>
      <c r="G1896" s="243"/>
      <c r="H1896" s="283" t="str">
        <f>IF(ISBLANK(F1896),"",IFERROR(VLOOKUP(A1896,'Np PL4 Stock'!$A:$U,20,FALSE),""))</f>
        <v/>
      </c>
      <c r="J1896" s="283" t="str">
        <f>IF(ISBLANK(F1896),"",VLOOKUP(LEFT(A1896,5),Unit!A:B,2,FALSE))</f>
        <v/>
      </c>
      <c r="K1896" s="243"/>
      <c r="L1896" s="243"/>
      <c r="M1896" s="291" t="str">
        <f t="shared" si="62"/>
        <v/>
      </c>
      <c r="N1896" s="292" t="str">
        <f>IF(ISBLANK(D1896),"",IFERROR(IF(VLOOKUP(A1896,'Np PL4 Stock'!A:J,10,FALSE)="Np4",D1896-VLOOKUP(A1896,'Np PL4 Stock'!A:E,5,FALSE),D1896-1-VLOOKUP(A1896,'Np PL4 Stock'!A:E,5,FALSE)),""))</f>
        <v/>
      </c>
      <c r="O1896" s="345"/>
      <c r="P1896" s="290"/>
      <c r="Q1896" s="300"/>
      <c r="R1896" s="336"/>
      <c r="S1896" s="301"/>
      <c r="T1896" s="301"/>
      <c r="U1896" s="336"/>
      <c r="V1896" s="354"/>
      <c r="W1896" s="355"/>
      <c r="X1896" s="349"/>
      <c r="Y1896" s="313" t="str">
        <f>IF(ISBLANK(X1896),"",IFERROR(IF(VLOOKUP(A1896,'Np PL4 Stock'!A:J,10,FALSE)="Np4",X1896-VLOOKUP(A1896,'Np PL4 Stock'!A:E,5,FALSE),X1896-1-VLOOKUP(A1896,'Np PL4 Stock'!A:E,5,FALSE)),""))</f>
        <v/>
      </c>
      <c r="Z1896" s="325"/>
      <c r="AA1896" s="315"/>
      <c r="AB1896" s="316"/>
      <c r="AC1896" s="317" t="str">
        <f>IF(ISBLANK(AB1896),"",IFERROR(IF(VLOOKUP(A1896,'Np PL4 Stock'!A:J,10,FALSE)="Np4",AB1896-VLOOKUP(A1896,'Np PL4 Stock'!A:E,5,FALSE),AB1896-1-VLOOKUP(A1896,'Np PL4 Stock'!A:E,5,FALSE)),""))</f>
        <v/>
      </c>
      <c r="AD1896" s="290"/>
      <c r="AE1896" s="300"/>
      <c r="AF1896" s="323"/>
      <c r="AG1896" s="335"/>
      <c r="AH1896" s="336"/>
      <c r="AI1896" s="335"/>
      <c r="AJ1896" s="326"/>
      <c r="AK1896" s="334"/>
    </row>
    <row r="1897" spans="1:37">
      <c r="A1897" s="280" t="str">
        <f t="shared" si="61"/>
        <v/>
      </c>
      <c r="B1897" s="281"/>
      <c r="C1897" s="282"/>
      <c r="D1897" s="282"/>
      <c r="E1897" s="243"/>
      <c r="F1897" s="244"/>
      <c r="G1897" s="243"/>
      <c r="H1897" s="283" t="str">
        <f>IF(ISBLANK(F1897),"",IFERROR(VLOOKUP(A1897,'Np PL4 Stock'!$A:$U,20,FALSE),""))</f>
        <v/>
      </c>
      <c r="J1897" s="283" t="str">
        <f>IF(ISBLANK(F1897),"",VLOOKUP(LEFT(A1897,5),Unit!A:B,2,FALSE))</f>
        <v/>
      </c>
      <c r="K1897" s="243"/>
      <c r="L1897" s="243"/>
      <c r="M1897" s="291" t="str">
        <f t="shared" si="62"/>
        <v/>
      </c>
      <c r="N1897" s="292" t="str">
        <f>IF(ISBLANK(D1897),"",IFERROR(IF(VLOOKUP(A1897,'Np PL4 Stock'!A:J,10,FALSE)="Np4",D1897-VLOOKUP(A1897,'Np PL4 Stock'!A:E,5,FALSE),D1897-1-VLOOKUP(A1897,'Np PL4 Stock'!A:E,5,FALSE)),""))</f>
        <v/>
      </c>
      <c r="O1897" s="345"/>
      <c r="P1897" s="290"/>
      <c r="Q1897" s="300"/>
      <c r="R1897" s="336"/>
      <c r="S1897" s="301"/>
      <c r="T1897" s="301"/>
      <c r="U1897" s="336"/>
      <c r="V1897" s="354"/>
      <c r="W1897" s="355"/>
      <c r="X1897" s="349"/>
      <c r="Y1897" s="313" t="str">
        <f>IF(ISBLANK(X1897),"",IFERROR(IF(VLOOKUP(A1897,'Np PL4 Stock'!A:J,10,FALSE)="Np4",X1897-VLOOKUP(A1897,'Np PL4 Stock'!A:E,5,FALSE),X1897-1-VLOOKUP(A1897,'Np PL4 Stock'!A:E,5,FALSE)),""))</f>
        <v/>
      </c>
      <c r="Z1897" s="325"/>
      <c r="AA1897" s="315"/>
      <c r="AB1897" s="316"/>
      <c r="AC1897" s="317" t="str">
        <f>IF(ISBLANK(AB1897),"",IFERROR(IF(VLOOKUP(A1897,'Np PL4 Stock'!A:J,10,FALSE)="Np4",AB1897-VLOOKUP(A1897,'Np PL4 Stock'!A:E,5,FALSE),AB1897-1-VLOOKUP(A1897,'Np PL4 Stock'!A:E,5,FALSE)),""))</f>
        <v/>
      </c>
      <c r="AD1897" s="290"/>
      <c r="AE1897" s="300"/>
      <c r="AF1897" s="323"/>
      <c r="AG1897" s="335"/>
      <c r="AH1897" s="336"/>
      <c r="AI1897" s="335"/>
      <c r="AJ1897" s="326"/>
      <c r="AK1897" s="334"/>
    </row>
    <row r="1898" spans="1:37">
      <c r="A1898" s="280" t="str">
        <f t="shared" si="61"/>
        <v/>
      </c>
      <c r="B1898" s="281"/>
      <c r="C1898" s="282"/>
      <c r="D1898" s="282"/>
      <c r="E1898" s="243"/>
      <c r="F1898" s="244"/>
      <c r="G1898" s="243"/>
      <c r="H1898" s="283" t="str">
        <f>IF(ISBLANK(F1898),"",IFERROR(VLOOKUP(A1898,'Np PL4 Stock'!$A:$U,20,FALSE),""))</f>
        <v/>
      </c>
      <c r="J1898" s="283" t="str">
        <f>IF(ISBLANK(F1898),"",VLOOKUP(LEFT(A1898,5),Unit!A:B,2,FALSE))</f>
        <v/>
      </c>
      <c r="K1898" s="243"/>
      <c r="L1898" s="243"/>
      <c r="M1898" s="291" t="str">
        <f t="shared" si="62"/>
        <v/>
      </c>
      <c r="N1898" s="292" t="str">
        <f>IF(ISBLANK(D1898),"",IFERROR(IF(VLOOKUP(A1898,'Np PL4 Stock'!A:J,10,FALSE)="Np4",D1898-VLOOKUP(A1898,'Np PL4 Stock'!A:E,5,FALSE),D1898-1-VLOOKUP(A1898,'Np PL4 Stock'!A:E,5,FALSE)),""))</f>
        <v/>
      </c>
      <c r="O1898" s="345"/>
      <c r="P1898" s="290"/>
      <c r="Q1898" s="300"/>
      <c r="R1898" s="336"/>
      <c r="S1898" s="301"/>
      <c r="T1898" s="301"/>
      <c r="U1898" s="336"/>
      <c r="V1898" s="354"/>
      <c r="W1898" s="355"/>
      <c r="X1898" s="349"/>
      <c r="Y1898" s="313" t="str">
        <f>IF(ISBLANK(X1898),"",IFERROR(IF(VLOOKUP(A1898,'Np PL4 Stock'!A:J,10,FALSE)="Np4",X1898-VLOOKUP(A1898,'Np PL4 Stock'!A:E,5,FALSE),X1898-1-VLOOKUP(A1898,'Np PL4 Stock'!A:E,5,FALSE)),""))</f>
        <v/>
      </c>
      <c r="Z1898" s="325"/>
      <c r="AA1898" s="315"/>
      <c r="AB1898" s="316"/>
      <c r="AC1898" s="317" t="str">
        <f>IF(ISBLANK(AB1898),"",IFERROR(IF(VLOOKUP(A1898,'Np PL4 Stock'!A:J,10,FALSE)="Np4",AB1898-VLOOKUP(A1898,'Np PL4 Stock'!A:E,5,FALSE),AB1898-1-VLOOKUP(A1898,'Np PL4 Stock'!A:E,5,FALSE)),""))</f>
        <v/>
      </c>
      <c r="AD1898" s="290"/>
      <c r="AE1898" s="300"/>
      <c r="AF1898" s="323"/>
      <c r="AG1898" s="335"/>
      <c r="AH1898" s="336"/>
      <c r="AI1898" s="335"/>
      <c r="AJ1898" s="326"/>
      <c r="AK1898" s="334"/>
    </row>
    <row r="1899" spans="1:37">
      <c r="A1899" s="280" t="str">
        <f t="shared" si="61"/>
        <v/>
      </c>
      <c r="B1899" s="281"/>
      <c r="C1899" s="282"/>
      <c r="D1899" s="282"/>
      <c r="E1899" s="243"/>
      <c r="F1899" s="244"/>
      <c r="G1899" s="243"/>
      <c r="H1899" s="283" t="str">
        <f>IF(ISBLANK(F1899),"",IFERROR(VLOOKUP(A1899,'Np PL4 Stock'!$A:$U,20,FALSE),""))</f>
        <v/>
      </c>
      <c r="J1899" s="283" t="str">
        <f>IF(ISBLANK(F1899),"",VLOOKUP(LEFT(A1899,5),Unit!A:B,2,FALSE))</f>
        <v/>
      </c>
      <c r="K1899" s="243"/>
      <c r="L1899" s="243"/>
      <c r="M1899" s="291" t="str">
        <f t="shared" si="62"/>
        <v/>
      </c>
      <c r="N1899" s="292" t="str">
        <f>IF(ISBLANK(D1899),"",IFERROR(IF(VLOOKUP(A1899,'Np PL4 Stock'!A:J,10,FALSE)="Np4",D1899-VLOOKUP(A1899,'Np PL4 Stock'!A:E,5,FALSE),D1899-1-VLOOKUP(A1899,'Np PL4 Stock'!A:E,5,FALSE)),""))</f>
        <v/>
      </c>
      <c r="O1899" s="345"/>
      <c r="P1899" s="290"/>
      <c r="Q1899" s="300"/>
      <c r="R1899" s="336"/>
      <c r="S1899" s="301"/>
      <c r="T1899" s="301"/>
      <c r="U1899" s="336"/>
      <c r="V1899" s="354"/>
      <c r="W1899" s="355"/>
      <c r="X1899" s="349"/>
      <c r="Y1899" s="313" t="str">
        <f>IF(ISBLANK(X1899),"",IFERROR(IF(VLOOKUP(A1899,'Np PL4 Stock'!A:J,10,FALSE)="Np4",X1899-VLOOKUP(A1899,'Np PL4 Stock'!A:E,5,FALSE),X1899-1-VLOOKUP(A1899,'Np PL4 Stock'!A:E,5,FALSE)),""))</f>
        <v/>
      </c>
      <c r="Z1899" s="325"/>
      <c r="AA1899" s="315"/>
      <c r="AB1899" s="316"/>
      <c r="AC1899" s="317" t="str">
        <f>IF(ISBLANK(AB1899),"",IFERROR(IF(VLOOKUP(A1899,'Np PL4 Stock'!A:J,10,FALSE)="Np4",AB1899-VLOOKUP(A1899,'Np PL4 Stock'!A:E,5,FALSE),AB1899-1-VLOOKUP(A1899,'Np PL4 Stock'!A:E,5,FALSE)),""))</f>
        <v/>
      </c>
      <c r="AD1899" s="290"/>
      <c r="AE1899" s="300"/>
      <c r="AF1899" s="323"/>
      <c r="AG1899" s="335"/>
      <c r="AH1899" s="336"/>
      <c r="AI1899" s="335"/>
      <c r="AJ1899" s="326"/>
      <c r="AK1899" s="334"/>
    </row>
    <row r="1900" spans="1:37">
      <c r="A1900" s="280" t="str">
        <f t="shared" si="61"/>
        <v/>
      </c>
      <c r="B1900" s="281"/>
      <c r="C1900" s="282"/>
      <c r="D1900" s="282"/>
      <c r="E1900" s="243"/>
      <c r="F1900" s="244"/>
      <c r="G1900" s="243"/>
      <c r="H1900" s="283" t="str">
        <f>IF(ISBLANK(F1900),"",IFERROR(VLOOKUP(A1900,'Np PL4 Stock'!$A:$U,20,FALSE),""))</f>
        <v/>
      </c>
      <c r="J1900" s="283" t="str">
        <f>IF(ISBLANK(F1900),"",VLOOKUP(LEFT(A1900,5),Unit!A:B,2,FALSE))</f>
        <v/>
      </c>
      <c r="K1900" s="243"/>
      <c r="L1900" s="243"/>
      <c r="M1900" s="291" t="str">
        <f t="shared" si="62"/>
        <v/>
      </c>
      <c r="N1900" s="292" t="str">
        <f>IF(ISBLANK(D1900),"",IFERROR(IF(VLOOKUP(A1900,'Np PL4 Stock'!A:J,10,FALSE)="Np4",D1900-VLOOKUP(A1900,'Np PL4 Stock'!A:E,5,FALSE),D1900-1-VLOOKUP(A1900,'Np PL4 Stock'!A:E,5,FALSE)),""))</f>
        <v/>
      </c>
      <c r="O1900" s="345"/>
      <c r="P1900" s="290"/>
      <c r="Q1900" s="300"/>
      <c r="R1900" s="336"/>
      <c r="S1900" s="301"/>
      <c r="T1900" s="301"/>
      <c r="U1900" s="336"/>
      <c r="V1900" s="354"/>
      <c r="W1900" s="355"/>
      <c r="X1900" s="349"/>
      <c r="Y1900" s="313" t="str">
        <f>IF(ISBLANK(X1900),"",IFERROR(IF(VLOOKUP(A1900,'Np PL4 Stock'!A:J,10,FALSE)="Np4",X1900-VLOOKUP(A1900,'Np PL4 Stock'!A:E,5,FALSE),X1900-1-VLOOKUP(A1900,'Np PL4 Stock'!A:E,5,FALSE)),""))</f>
        <v/>
      </c>
      <c r="Z1900" s="325"/>
      <c r="AA1900" s="315"/>
      <c r="AB1900" s="316"/>
      <c r="AC1900" s="317" t="str">
        <f>IF(ISBLANK(AB1900),"",IFERROR(IF(VLOOKUP(A1900,'Np PL4 Stock'!A:J,10,FALSE)="Np4",AB1900-VLOOKUP(A1900,'Np PL4 Stock'!A:E,5,FALSE),AB1900-1-VLOOKUP(A1900,'Np PL4 Stock'!A:E,5,FALSE)),""))</f>
        <v/>
      </c>
      <c r="AD1900" s="290"/>
      <c r="AE1900" s="300"/>
      <c r="AF1900" s="323"/>
      <c r="AG1900" s="335"/>
      <c r="AH1900" s="336"/>
      <c r="AI1900" s="335"/>
      <c r="AJ1900" s="326"/>
      <c r="AK1900" s="334"/>
    </row>
    <row r="1901" spans="1:37">
      <c r="A1901" s="280" t="str">
        <f t="shared" si="61"/>
        <v/>
      </c>
      <c r="B1901" s="281"/>
      <c r="C1901" s="282"/>
      <c r="D1901" s="282"/>
      <c r="E1901" s="243"/>
      <c r="F1901" s="244"/>
      <c r="G1901" s="243"/>
      <c r="H1901" s="283" t="str">
        <f>IF(ISBLANK(F1901),"",IFERROR(VLOOKUP(A1901,'Np PL4 Stock'!$A:$U,20,FALSE),""))</f>
        <v/>
      </c>
      <c r="J1901" s="283" t="str">
        <f>IF(ISBLANK(F1901),"",VLOOKUP(LEFT(A1901,5),Unit!A:B,2,FALSE))</f>
        <v/>
      </c>
      <c r="K1901" s="243"/>
      <c r="L1901" s="243"/>
      <c r="M1901" s="291" t="str">
        <f t="shared" si="62"/>
        <v/>
      </c>
      <c r="N1901" s="292" t="str">
        <f>IF(ISBLANK(D1901),"",IFERROR(IF(VLOOKUP(A1901,'Np PL4 Stock'!A:J,10,FALSE)="Np4",D1901-VLOOKUP(A1901,'Np PL4 Stock'!A:E,5,FALSE),D1901-1-VLOOKUP(A1901,'Np PL4 Stock'!A:E,5,FALSE)),""))</f>
        <v/>
      </c>
      <c r="O1901" s="345"/>
      <c r="P1901" s="290"/>
      <c r="Q1901" s="300"/>
      <c r="R1901" s="336"/>
      <c r="S1901" s="301"/>
      <c r="T1901" s="301"/>
      <c r="U1901" s="336"/>
      <c r="V1901" s="354"/>
      <c r="W1901" s="355"/>
      <c r="X1901" s="349"/>
      <c r="Y1901" s="313" t="str">
        <f>IF(ISBLANK(X1901),"",IFERROR(IF(VLOOKUP(A1901,'Np PL4 Stock'!A:J,10,FALSE)="Np4",X1901-VLOOKUP(A1901,'Np PL4 Stock'!A:E,5,FALSE),X1901-1-VLOOKUP(A1901,'Np PL4 Stock'!A:E,5,FALSE)),""))</f>
        <v/>
      </c>
      <c r="Z1901" s="325"/>
      <c r="AA1901" s="315"/>
      <c r="AB1901" s="316"/>
      <c r="AC1901" s="317" t="str">
        <f>IF(ISBLANK(AB1901),"",IFERROR(IF(VLOOKUP(A1901,'Np PL4 Stock'!A:J,10,FALSE)="Np4",AB1901-VLOOKUP(A1901,'Np PL4 Stock'!A:E,5,FALSE),AB1901-1-VLOOKUP(A1901,'Np PL4 Stock'!A:E,5,FALSE)),""))</f>
        <v/>
      </c>
      <c r="AD1901" s="290"/>
      <c r="AE1901" s="300"/>
      <c r="AF1901" s="323"/>
      <c r="AG1901" s="335"/>
      <c r="AH1901" s="336"/>
      <c r="AI1901" s="335"/>
      <c r="AJ1901" s="326"/>
      <c r="AK1901" s="334"/>
    </row>
    <row r="1902" spans="1:37">
      <c r="A1902" s="280" t="str">
        <f t="shared" si="61"/>
        <v/>
      </c>
      <c r="B1902" s="281"/>
      <c r="C1902" s="282"/>
      <c r="D1902" s="282"/>
      <c r="E1902" s="243"/>
      <c r="F1902" s="244"/>
      <c r="G1902" s="243"/>
      <c r="H1902" s="283" t="str">
        <f>IF(ISBLANK(F1902),"",IFERROR(VLOOKUP(A1902,'Np PL4 Stock'!$A:$U,20,FALSE),""))</f>
        <v/>
      </c>
      <c r="J1902" s="283" t="str">
        <f>IF(ISBLANK(F1902),"",VLOOKUP(LEFT(A1902,5),Unit!A:B,2,FALSE))</f>
        <v/>
      </c>
      <c r="K1902" s="243"/>
      <c r="L1902" s="243"/>
      <c r="M1902" s="291" t="str">
        <f t="shared" si="62"/>
        <v/>
      </c>
      <c r="N1902" s="292" t="str">
        <f>IF(ISBLANK(D1902),"",IFERROR(IF(VLOOKUP(A1902,'Np PL4 Stock'!A:J,10,FALSE)="Np4",D1902-VLOOKUP(A1902,'Np PL4 Stock'!A:E,5,FALSE),D1902-1-VLOOKUP(A1902,'Np PL4 Stock'!A:E,5,FALSE)),""))</f>
        <v/>
      </c>
      <c r="O1902" s="345"/>
      <c r="P1902" s="290"/>
      <c r="Q1902" s="300"/>
      <c r="R1902" s="336"/>
      <c r="S1902" s="301"/>
      <c r="T1902" s="301"/>
      <c r="U1902" s="336"/>
      <c r="V1902" s="354"/>
      <c r="W1902" s="355"/>
      <c r="X1902" s="349"/>
      <c r="Y1902" s="313" t="str">
        <f>IF(ISBLANK(X1902),"",IFERROR(IF(VLOOKUP(A1902,'Np PL4 Stock'!A:J,10,FALSE)="Np4",X1902-VLOOKUP(A1902,'Np PL4 Stock'!A:E,5,FALSE),X1902-1-VLOOKUP(A1902,'Np PL4 Stock'!A:E,5,FALSE)),""))</f>
        <v/>
      </c>
      <c r="Z1902" s="325"/>
      <c r="AA1902" s="315"/>
      <c r="AB1902" s="316"/>
      <c r="AC1902" s="317" t="str">
        <f>IF(ISBLANK(AB1902),"",IFERROR(IF(VLOOKUP(A1902,'Np PL4 Stock'!A:J,10,FALSE)="Np4",AB1902-VLOOKUP(A1902,'Np PL4 Stock'!A:E,5,FALSE),AB1902-1-VLOOKUP(A1902,'Np PL4 Stock'!A:E,5,FALSE)),""))</f>
        <v/>
      </c>
      <c r="AD1902" s="290"/>
      <c r="AE1902" s="300"/>
      <c r="AF1902" s="323"/>
      <c r="AG1902" s="335"/>
      <c r="AH1902" s="336"/>
      <c r="AI1902" s="335"/>
      <c r="AJ1902" s="326"/>
      <c r="AK1902" s="334"/>
    </row>
    <row r="1903" spans="1:37">
      <c r="A1903" s="280" t="str">
        <f t="shared" si="61"/>
        <v/>
      </c>
      <c r="B1903" s="281"/>
      <c r="C1903" s="282"/>
      <c r="D1903" s="282"/>
      <c r="E1903" s="243"/>
      <c r="F1903" s="244"/>
      <c r="G1903" s="243"/>
      <c r="H1903" s="283" t="str">
        <f>IF(ISBLANK(F1903),"",IFERROR(VLOOKUP(A1903,'Np PL4 Stock'!$A:$U,20,FALSE),""))</f>
        <v/>
      </c>
      <c r="J1903" s="283" t="str">
        <f>IF(ISBLANK(F1903),"",VLOOKUP(LEFT(A1903,5),Unit!A:B,2,FALSE))</f>
        <v/>
      </c>
      <c r="K1903" s="243"/>
      <c r="L1903" s="243"/>
      <c r="M1903" s="291" t="str">
        <f t="shared" si="62"/>
        <v/>
      </c>
      <c r="N1903" s="292" t="str">
        <f>IF(ISBLANK(D1903),"",IFERROR(IF(VLOOKUP(A1903,'Np PL4 Stock'!A:J,10,FALSE)="Np4",D1903-VLOOKUP(A1903,'Np PL4 Stock'!A:E,5,FALSE),D1903-1-VLOOKUP(A1903,'Np PL4 Stock'!A:E,5,FALSE)),""))</f>
        <v/>
      </c>
      <c r="O1903" s="345"/>
      <c r="P1903" s="290"/>
      <c r="Q1903" s="300"/>
      <c r="R1903" s="336"/>
      <c r="S1903" s="301"/>
      <c r="T1903" s="301"/>
      <c r="U1903" s="336"/>
      <c r="V1903" s="354"/>
      <c r="W1903" s="355"/>
      <c r="X1903" s="349"/>
      <c r="Y1903" s="313" t="str">
        <f>IF(ISBLANK(X1903),"",IFERROR(IF(VLOOKUP(A1903,'Np PL4 Stock'!A:J,10,FALSE)="Np4",X1903-VLOOKUP(A1903,'Np PL4 Stock'!A:E,5,FALSE),X1903-1-VLOOKUP(A1903,'Np PL4 Stock'!A:E,5,FALSE)),""))</f>
        <v/>
      </c>
      <c r="Z1903" s="325"/>
      <c r="AA1903" s="315"/>
      <c r="AB1903" s="316"/>
      <c r="AC1903" s="317" t="str">
        <f>IF(ISBLANK(AB1903),"",IFERROR(IF(VLOOKUP(A1903,'Np PL4 Stock'!A:J,10,FALSE)="Np4",AB1903-VLOOKUP(A1903,'Np PL4 Stock'!A:E,5,FALSE),AB1903-1-VLOOKUP(A1903,'Np PL4 Stock'!A:E,5,FALSE)),""))</f>
        <v/>
      </c>
      <c r="AD1903" s="290"/>
      <c r="AE1903" s="300"/>
      <c r="AF1903" s="323"/>
      <c r="AG1903" s="335"/>
      <c r="AH1903" s="336"/>
      <c r="AI1903" s="335"/>
      <c r="AJ1903" s="326"/>
      <c r="AK1903" s="334"/>
    </row>
    <row r="1904" spans="1:37">
      <c r="A1904" s="280" t="str">
        <f t="shared" si="61"/>
        <v/>
      </c>
      <c r="B1904" s="281"/>
      <c r="C1904" s="282"/>
      <c r="D1904" s="282"/>
      <c r="E1904" s="243"/>
      <c r="F1904" s="244"/>
      <c r="G1904" s="243"/>
      <c r="H1904" s="283" t="str">
        <f>IF(ISBLANK(F1904),"",IFERROR(VLOOKUP(A1904,'Np PL4 Stock'!$A:$U,20,FALSE),""))</f>
        <v/>
      </c>
      <c r="J1904" s="283" t="str">
        <f>IF(ISBLANK(F1904),"",VLOOKUP(LEFT(A1904,5),Unit!A:B,2,FALSE))</f>
        <v/>
      </c>
      <c r="K1904" s="243"/>
      <c r="L1904" s="243"/>
      <c r="M1904" s="291" t="str">
        <f t="shared" si="62"/>
        <v/>
      </c>
      <c r="N1904" s="292" t="str">
        <f>IF(ISBLANK(D1904),"",IFERROR(IF(VLOOKUP(A1904,'Np PL4 Stock'!A:J,10,FALSE)="Np4",D1904-VLOOKUP(A1904,'Np PL4 Stock'!A:E,5,FALSE),D1904-1-VLOOKUP(A1904,'Np PL4 Stock'!A:E,5,FALSE)),""))</f>
        <v/>
      </c>
      <c r="O1904" s="345"/>
      <c r="P1904" s="290"/>
      <c r="Q1904" s="300"/>
      <c r="R1904" s="336"/>
      <c r="S1904" s="301"/>
      <c r="T1904" s="301"/>
      <c r="U1904" s="336"/>
      <c r="V1904" s="354"/>
      <c r="W1904" s="355"/>
      <c r="X1904" s="349"/>
      <c r="Y1904" s="313" t="str">
        <f>IF(ISBLANK(X1904),"",IFERROR(IF(VLOOKUP(A1904,'Np PL4 Stock'!A:J,10,FALSE)="Np4",X1904-VLOOKUP(A1904,'Np PL4 Stock'!A:E,5,FALSE),X1904-1-VLOOKUP(A1904,'Np PL4 Stock'!A:E,5,FALSE)),""))</f>
        <v/>
      </c>
      <c r="Z1904" s="325"/>
      <c r="AA1904" s="315"/>
      <c r="AB1904" s="316"/>
      <c r="AC1904" s="317" t="str">
        <f>IF(ISBLANK(AB1904),"",IFERROR(IF(VLOOKUP(A1904,'Np PL4 Stock'!A:J,10,FALSE)="Np4",AB1904-VLOOKUP(A1904,'Np PL4 Stock'!A:E,5,FALSE),AB1904-1-VLOOKUP(A1904,'Np PL4 Stock'!A:E,5,FALSE)),""))</f>
        <v/>
      </c>
      <c r="AD1904" s="290"/>
      <c r="AE1904" s="300"/>
      <c r="AF1904" s="323"/>
      <c r="AG1904" s="335"/>
      <c r="AH1904" s="336"/>
      <c r="AI1904" s="335"/>
      <c r="AJ1904" s="326"/>
      <c r="AK1904" s="334"/>
    </row>
    <row r="1905" spans="1:37">
      <c r="A1905" s="280" t="str">
        <f t="shared" si="61"/>
        <v/>
      </c>
      <c r="B1905" s="281"/>
      <c r="C1905" s="282"/>
      <c r="D1905" s="282"/>
      <c r="E1905" s="243"/>
      <c r="F1905" s="244"/>
      <c r="G1905" s="243"/>
      <c r="H1905" s="283" t="str">
        <f>IF(ISBLANK(F1905),"",IFERROR(VLOOKUP(A1905,'Np PL4 Stock'!$A:$U,20,FALSE),""))</f>
        <v/>
      </c>
      <c r="J1905" s="283" t="str">
        <f>IF(ISBLANK(F1905),"",VLOOKUP(LEFT(A1905,5),Unit!A:B,2,FALSE))</f>
        <v/>
      </c>
      <c r="K1905" s="243"/>
      <c r="L1905" s="243"/>
      <c r="M1905" s="291" t="str">
        <f t="shared" si="62"/>
        <v/>
      </c>
      <c r="N1905" s="292" t="str">
        <f>IF(ISBLANK(D1905),"",IFERROR(IF(VLOOKUP(A1905,'Np PL4 Stock'!A:J,10,FALSE)="Np4",D1905-VLOOKUP(A1905,'Np PL4 Stock'!A:E,5,FALSE),D1905-1-VLOOKUP(A1905,'Np PL4 Stock'!A:E,5,FALSE)),""))</f>
        <v/>
      </c>
      <c r="O1905" s="345"/>
      <c r="P1905" s="290"/>
      <c r="Q1905" s="300"/>
      <c r="R1905" s="336"/>
      <c r="S1905" s="301"/>
      <c r="T1905" s="301"/>
      <c r="U1905" s="336"/>
      <c r="V1905" s="354"/>
      <c r="W1905" s="355"/>
      <c r="X1905" s="349"/>
      <c r="Y1905" s="313" t="str">
        <f>IF(ISBLANK(X1905),"",IFERROR(IF(VLOOKUP(A1905,'Np PL4 Stock'!A:J,10,FALSE)="Np4",X1905-VLOOKUP(A1905,'Np PL4 Stock'!A:E,5,FALSE),X1905-1-VLOOKUP(A1905,'Np PL4 Stock'!A:E,5,FALSE)),""))</f>
        <v/>
      </c>
      <c r="Z1905" s="325"/>
      <c r="AA1905" s="315"/>
      <c r="AB1905" s="316"/>
      <c r="AC1905" s="317" t="str">
        <f>IF(ISBLANK(AB1905),"",IFERROR(IF(VLOOKUP(A1905,'Np PL4 Stock'!A:J,10,FALSE)="Np4",AB1905-VLOOKUP(A1905,'Np PL4 Stock'!A:E,5,FALSE),AB1905-1-VLOOKUP(A1905,'Np PL4 Stock'!A:E,5,FALSE)),""))</f>
        <v/>
      </c>
      <c r="AD1905" s="290"/>
      <c r="AE1905" s="300"/>
      <c r="AF1905" s="323"/>
      <c r="AG1905" s="335"/>
      <c r="AH1905" s="336"/>
      <c r="AI1905" s="335"/>
      <c r="AJ1905" s="326"/>
      <c r="AK1905" s="334"/>
    </row>
    <row r="1906" spans="1:37">
      <c r="A1906" s="280" t="str">
        <f t="shared" si="61"/>
        <v/>
      </c>
      <c r="B1906" s="281"/>
      <c r="C1906" s="282"/>
      <c r="D1906" s="282"/>
      <c r="E1906" s="243"/>
      <c r="F1906" s="244"/>
      <c r="G1906" s="243"/>
      <c r="H1906" s="283" t="str">
        <f>IF(ISBLANK(F1906),"",IFERROR(VLOOKUP(A1906,'Np PL4 Stock'!$A:$U,20,FALSE),""))</f>
        <v/>
      </c>
      <c r="J1906" s="283" t="str">
        <f>IF(ISBLANK(F1906),"",VLOOKUP(LEFT(A1906,5),Unit!A:B,2,FALSE))</f>
        <v/>
      </c>
      <c r="K1906" s="243"/>
      <c r="L1906" s="243"/>
      <c r="M1906" s="291" t="str">
        <f t="shared" si="62"/>
        <v/>
      </c>
      <c r="N1906" s="292" t="str">
        <f>IF(ISBLANK(D1906),"",IFERROR(IF(VLOOKUP(A1906,'Np PL4 Stock'!A:J,10,FALSE)="Np4",D1906-VLOOKUP(A1906,'Np PL4 Stock'!A:E,5,FALSE),D1906-1-VLOOKUP(A1906,'Np PL4 Stock'!A:E,5,FALSE)),""))</f>
        <v/>
      </c>
      <c r="O1906" s="345"/>
      <c r="P1906" s="290"/>
      <c r="Q1906" s="300"/>
      <c r="R1906" s="336"/>
      <c r="S1906" s="301"/>
      <c r="T1906" s="301"/>
      <c r="U1906" s="336"/>
      <c r="V1906" s="354"/>
      <c r="W1906" s="355"/>
      <c r="X1906" s="349"/>
      <c r="Y1906" s="313" t="str">
        <f>IF(ISBLANK(X1906),"",IFERROR(IF(VLOOKUP(A1906,'Np PL4 Stock'!A:J,10,FALSE)="Np4",X1906-VLOOKUP(A1906,'Np PL4 Stock'!A:E,5,FALSE),X1906-1-VLOOKUP(A1906,'Np PL4 Stock'!A:E,5,FALSE)),""))</f>
        <v/>
      </c>
      <c r="Z1906" s="325"/>
      <c r="AA1906" s="315"/>
      <c r="AB1906" s="316"/>
      <c r="AC1906" s="317" t="str">
        <f>IF(ISBLANK(AB1906),"",IFERROR(IF(VLOOKUP(A1906,'Np PL4 Stock'!A:J,10,FALSE)="Np4",AB1906-VLOOKUP(A1906,'Np PL4 Stock'!A:E,5,FALSE),AB1906-1-VLOOKUP(A1906,'Np PL4 Stock'!A:E,5,FALSE)),""))</f>
        <v/>
      </c>
      <c r="AD1906" s="290"/>
      <c r="AE1906" s="300"/>
      <c r="AF1906" s="323"/>
      <c r="AG1906" s="335"/>
      <c r="AH1906" s="336"/>
      <c r="AI1906" s="335"/>
      <c r="AJ1906" s="326"/>
      <c r="AK1906" s="334"/>
    </row>
    <row r="1907" spans="1:37">
      <c r="A1907" s="280" t="str">
        <f t="shared" si="61"/>
        <v/>
      </c>
      <c r="B1907" s="281"/>
      <c r="C1907" s="282"/>
      <c r="D1907" s="282"/>
      <c r="E1907" s="243"/>
      <c r="F1907" s="244"/>
      <c r="G1907" s="243"/>
      <c r="H1907" s="283" t="str">
        <f>IF(ISBLANK(F1907),"",IFERROR(VLOOKUP(A1907,'Np PL4 Stock'!$A:$U,20,FALSE),""))</f>
        <v/>
      </c>
      <c r="J1907" s="283" t="str">
        <f>IF(ISBLANK(F1907),"",VLOOKUP(LEFT(A1907,5),Unit!A:B,2,FALSE))</f>
        <v/>
      </c>
      <c r="K1907" s="243"/>
      <c r="L1907" s="243"/>
      <c r="M1907" s="291" t="str">
        <f t="shared" si="62"/>
        <v/>
      </c>
      <c r="N1907" s="292" t="str">
        <f>IF(ISBLANK(D1907),"",IFERROR(IF(VLOOKUP(A1907,'Np PL4 Stock'!A:J,10,FALSE)="Np4",D1907-VLOOKUP(A1907,'Np PL4 Stock'!A:E,5,FALSE),D1907-1-VLOOKUP(A1907,'Np PL4 Stock'!A:E,5,FALSE)),""))</f>
        <v/>
      </c>
      <c r="O1907" s="345"/>
      <c r="P1907" s="290"/>
      <c r="Q1907" s="300"/>
      <c r="R1907" s="336"/>
      <c r="S1907" s="301"/>
      <c r="T1907" s="301"/>
      <c r="U1907" s="336"/>
      <c r="V1907" s="354"/>
      <c r="W1907" s="355"/>
      <c r="X1907" s="349"/>
      <c r="Y1907" s="313" t="str">
        <f>IF(ISBLANK(X1907),"",IFERROR(IF(VLOOKUP(A1907,'Np PL4 Stock'!A:J,10,FALSE)="Np4",X1907-VLOOKUP(A1907,'Np PL4 Stock'!A:E,5,FALSE),X1907-1-VLOOKUP(A1907,'Np PL4 Stock'!A:E,5,FALSE)),""))</f>
        <v/>
      </c>
      <c r="Z1907" s="325"/>
      <c r="AA1907" s="315"/>
      <c r="AB1907" s="316"/>
      <c r="AC1907" s="317" t="str">
        <f>IF(ISBLANK(AB1907),"",IFERROR(IF(VLOOKUP(A1907,'Np PL4 Stock'!A:J,10,FALSE)="Np4",AB1907-VLOOKUP(A1907,'Np PL4 Stock'!A:E,5,FALSE),AB1907-1-VLOOKUP(A1907,'Np PL4 Stock'!A:E,5,FALSE)),""))</f>
        <v/>
      </c>
      <c r="AD1907" s="290"/>
      <c r="AE1907" s="300"/>
      <c r="AF1907" s="323"/>
      <c r="AG1907" s="335"/>
      <c r="AH1907" s="336"/>
      <c r="AI1907" s="335"/>
      <c r="AJ1907" s="326"/>
      <c r="AK1907" s="334"/>
    </row>
    <row r="1908" spans="1:37">
      <c r="A1908" s="280" t="str">
        <f t="shared" si="61"/>
        <v/>
      </c>
      <c r="B1908" s="281"/>
      <c r="C1908" s="282"/>
      <c r="D1908" s="282"/>
      <c r="E1908" s="243"/>
      <c r="F1908" s="244"/>
      <c r="G1908" s="243"/>
      <c r="H1908" s="283" t="str">
        <f>IF(ISBLANK(F1908),"",IFERROR(VLOOKUP(A1908,'Np PL4 Stock'!$A:$U,20,FALSE),""))</f>
        <v/>
      </c>
      <c r="J1908" s="283" t="str">
        <f>IF(ISBLANK(F1908),"",VLOOKUP(LEFT(A1908,5),Unit!A:B,2,FALSE))</f>
        <v/>
      </c>
      <c r="K1908" s="243"/>
      <c r="L1908" s="243"/>
      <c r="M1908" s="291" t="str">
        <f t="shared" si="62"/>
        <v/>
      </c>
      <c r="N1908" s="292" t="str">
        <f>IF(ISBLANK(D1908),"",IFERROR(IF(VLOOKUP(A1908,'Np PL4 Stock'!A:J,10,FALSE)="Np4",D1908-VLOOKUP(A1908,'Np PL4 Stock'!A:E,5,FALSE),D1908-1-VLOOKUP(A1908,'Np PL4 Stock'!A:E,5,FALSE)),""))</f>
        <v/>
      </c>
      <c r="O1908" s="345"/>
      <c r="P1908" s="290"/>
      <c r="Q1908" s="300"/>
      <c r="R1908" s="336"/>
      <c r="S1908" s="301"/>
      <c r="T1908" s="301"/>
      <c r="U1908" s="336"/>
      <c r="V1908" s="354"/>
      <c r="W1908" s="355"/>
      <c r="X1908" s="349"/>
      <c r="Y1908" s="313" t="str">
        <f>IF(ISBLANK(X1908),"",IFERROR(IF(VLOOKUP(A1908,'Np PL4 Stock'!A:J,10,FALSE)="Np4",X1908-VLOOKUP(A1908,'Np PL4 Stock'!A:E,5,FALSE),X1908-1-VLOOKUP(A1908,'Np PL4 Stock'!A:E,5,FALSE)),""))</f>
        <v/>
      </c>
      <c r="Z1908" s="325"/>
      <c r="AA1908" s="315"/>
      <c r="AB1908" s="316"/>
      <c r="AC1908" s="317" t="str">
        <f>IF(ISBLANK(AB1908),"",IFERROR(IF(VLOOKUP(A1908,'Np PL4 Stock'!A:J,10,FALSE)="Np4",AB1908-VLOOKUP(A1908,'Np PL4 Stock'!A:E,5,FALSE),AB1908-1-VLOOKUP(A1908,'Np PL4 Stock'!A:E,5,FALSE)),""))</f>
        <v/>
      </c>
      <c r="AD1908" s="290"/>
      <c r="AE1908" s="300"/>
      <c r="AF1908" s="323"/>
      <c r="AG1908" s="335"/>
      <c r="AH1908" s="336"/>
      <c r="AI1908" s="335"/>
      <c r="AJ1908" s="326"/>
      <c r="AK1908" s="334"/>
    </row>
    <row r="1909" spans="1:37">
      <c r="A1909" s="280" t="str">
        <f t="shared" si="61"/>
        <v/>
      </c>
      <c r="B1909" s="281"/>
      <c r="C1909" s="282"/>
      <c r="D1909" s="282"/>
      <c r="E1909" s="243"/>
      <c r="F1909" s="244"/>
      <c r="G1909" s="243"/>
      <c r="H1909" s="283" t="str">
        <f>IF(ISBLANK(F1909),"",IFERROR(VLOOKUP(A1909,'Np PL4 Stock'!$A:$U,20,FALSE),""))</f>
        <v/>
      </c>
      <c r="J1909" s="283" t="str">
        <f>IF(ISBLANK(F1909),"",VLOOKUP(LEFT(A1909,5),Unit!A:B,2,FALSE))</f>
        <v/>
      </c>
      <c r="K1909" s="243"/>
      <c r="L1909" s="243"/>
      <c r="M1909" s="291" t="str">
        <f t="shared" si="62"/>
        <v/>
      </c>
      <c r="N1909" s="292" t="str">
        <f>IF(ISBLANK(D1909),"",IFERROR(IF(VLOOKUP(A1909,'Np PL4 Stock'!A:J,10,FALSE)="Np4",D1909-VLOOKUP(A1909,'Np PL4 Stock'!A:E,5,FALSE),D1909-1-VLOOKUP(A1909,'Np PL4 Stock'!A:E,5,FALSE)),""))</f>
        <v/>
      </c>
      <c r="O1909" s="345"/>
      <c r="P1909" s="290"/>
      <c r="Q1909" s="300"/>
      <c r="R1909" s="336"/>
      <c r="S1909" s="301"/>
      <c r="T1909" s="301"/>
      <c r="U1909" s="336"/>
      <c r="V1909" s="354"/>
      <c r="W1909" s="355"/>
      <c r="X1909" s="349"/>
      <c r="Y1909" s="313" t="str">
        <f>IF(ISBLANK(X1909),"",IFERROR(IF(VLOOKUP(A1909,'Np PL4 Stock'!A:J,10,FALSE)="Np4",X1909-VLOOKUP(A1909,'Np PL4 Stock'!A:E,5,FALSE),X1909-1-VLOOKUP(A1909,'Np PL4 Stock'!A:E,5,FALSE)),""))</f>
        <v/>
      </c>
      <c r="Z1909" s="325"/>
      <c r="AA1909" s="315"/>
      <c r="AB1909" s="316"/>
      <c r="AC1909" s="317" t="str">
        <f>IF(ISBLANK(AB1909),"",IFERROR(IF(VLOOKUP(A1909,'Np PL4 Stock'!A:J,10,FALSE)="Np4",AB1909-VLOOKUP(A1909,'Np PL4 Stock'!A:E,5,FALSE),AB1909-1-VLOOKUP(A1909,'Np PL4 Stock'!A:E,5,FALSE)),""))</f>
        <v/>
      </c>
      <c r="AD1909" s="290"/>
      <c r="AE1909" s="300"/>
      <c r="AF1909" s="323"/>
      <c r="AG1909" s="335"/>
      <c r="AH1909" s="336"/>
      <c r="AI1909" s="335"/>
      <c r="AJ1909" s="326"/>
      <c r="AK1909" s="334"/>
    </row>
    <row r="1910" spans="1:37">
      <c r="A1910" s="280" t="str">
        <f t="shared" si="61"/>
        <v/>
      </c>
      <c r="B1910" s="281"/>
      <c r="C1910" s="282"/>
      <c r="D1910" s="282"/>
      <c r="E1910" s="243"/>
      <c r="F1910" s="244"/>
      <c r="G1910" s="243"/>
      <c r="H1910" s="283" t="str">
        <f>IF(ISBLANK(F1910),"",IFERROR(VLOOKUP(A1910,'Np PL4 Stock'!$A:$U,20,FALSE),""))</f>
        <v/>
      </c>
      <c r="J1910" s="283" t="str">
        <f>IF(ISBLANK(F1910),"",VLOOKUP(LEFT(A1910,5),Unit!A:B,2,FALSE))</f>
        <v/>
      </c>
      <c r="K1910" s="243"/>
      <c r="L1910" s="243"/>
      <c r="M1910" s="291" t="str">
        <f t="shared" si="62"/>
        <v/>
      </c>
      <c r="N1910" s="292" t="str">
        <f>IF(ISBLANK(D1910),"",IFERROR(IF(VLOOKUP(A1910,'Np PL4 Stock'!A:J,10,FALSE)="Np4",D1910-VLOOKUP(A1910,'Np PL4 Stock'!A:E,5,FALSE),D1910-1-VLOOKUP(A1910,'Np PL4 Stock'!A:E,5,FALSE)),""))</f>
        <v/>
      </c>
      <c r="O1910" s="345"/>
      <c r="P1910" s="290"/>
      <c r="Q1910" s="300"/>
      <c r="R1910" s="336"/>
      <c r="S1910" s="301"/>
      <c r="T1910" s="301"/>
      <c r="U1910" s="336"/>
      <c r="V1910" s="354"/>
      <c r="W1910" s="355"/>
      <c r="X1910" s="349"/>
      <c r="Y1910" s="313" t="str">
        <f>IF(ISBLANK(X1910),"",IFERROR(IF(VLOOKUP(A1910,'Np PL4 Stock'!A:J,10,FALSE)="Np4",X1910-VLOOKUP(A1910,'Np PL4 Stock'!A:E,5,FALSE),X1910-1-VLOOKUP(A1910,'Np PL4 Stock'!A:E,5,FALSE)),""))</f>
        <v/>
      </c>
      <c r="Z1910" s="325"/>
      <c r="AA1910" s="315"/>
      <c r="AB1910" s="316"/>
      <c r="AC1910" s="317" t="str">
        <f>IF(ISBLANK(AB1910),"",IFERROR(IF(VLOOKUP(A1910,'Np PL4 Stock'!A:J,10,FALSE)="Np4",AB1910-VLOOKUP(A1910,'Np PL4 Stock'!A:E,5,FALSE),AB1910-1-VLOOKUP(A1910,'Np PL4 Stock'!A:E,5,FALSE)),""))</f>
        <v/>
      </c>
      <c r="AD1910" s="290"/>
      <c r="AE1910" s="300"/>
      <c r="AF1910" s="323"/>
      <c r="AG1910" s="335"/>
      <c r="AH1910" s="336"/>
      <c r="AI1910" s="335"/>
      <c r="AJ1910" s="326"/>
      <c r="AK1910" s="334"/>
    </row>
    <row r="1911" spans="1:37">
      <c r="A1911" s="280" t="str">
        <f t="shared" si="61"/>
        <v/>
      </c>
      <c r="B1911" s="281"/>
      <c r="C1911" s="282"/>
      <c r="D1911" s="282"/>
      <c r="E1911" s="243"/>
      <c r="F1911" s="244"/>
      <c r="G1911" s="243"/>
      <c r="H1911" s="283" t="str">
        <f>IF(ISBLANK(F1911),"",IFERROR(VLOOKUP(A1911,'Np PL4 Stock'!$A:$U,20,FALSE),""))</f>
        <v/>
      </c>
      <c r="J1911" s="283" t="str">
        <f>IF(ISBLANK(F1911),"",VLOOKUP(LEFT(A1911,5),Unit!A:B,2,FALSE))</f>
        <v/>
      </c>
      <c r="K1911" s="243"/>
      <c r="L1911" s="243"/>
      <c r="M1911" s="291" t="str">
        <f t="shared" si="62"/>
        <v/>
      </c>
      <c r="N1911" s="292" t="str">
        <f>IF(ISBLANK(D1911),"",IFERROR(IF(VLOOKUP(A1911,'Np PL4 Stock'!A:J,10,FALSE)="Np4",D1911-VLOOKUP(A1911,'Np PL4 Stock'!A:E,5,FALSE),D1911-1-VLOOKUP(A1911,'Np PL4 Stock'!A:E,5,FALSE)),""))</f>
        <v/>
      </c>
      <c r="O1911" s="345"/>
      <c r="P1911" s="290"/>
      <c r="Q1911" s="300"/>
      <c r="R1911" s="336"/>
      <c r="S1911" s="301"/>
      <c r="T1911" s="301"/>
      <c r="U1911" s="336"/>
      <c r="V1911" s="354"/>
      <c r="W1911" s="355"/>
      <c r="X1911" s="349"/>
      <c r="Y1911" s="313" t="str">
        <f>IF(ISBLANK(X1911),"",IFERROR(IF(VLOOKUP(A1911,'Np PL4 Stock'!A:J,10,FALSE)="Np4",X1911-VLOOKUP(A1911,'Np PL4 Stock'!A:E,5,FALSE),X1911-1-VLOOKUP(A1911,'Np PL4 Stock'!A:E,5,FALSE)),""))</f>
        <v/>
      </c>
      <c r="Z1911" s="325"/>
      <c r="AA1911" s="315"/>
      <c r="AB1911" s="316"/>
      <c r="AC1911" s="317" t="str">
        <f>IF(ISBLANK(AB1911),"",IFERROR(IF(VLOOKUP(A1911,'Np PL4 Stock'!A:J,10,FALSE)="Np4",AB1911-VLOOKUP(A1911,'Np PL4 Stock'!A:E,5,FALSE),AB1911-1-VLOOKUP(A1911,'Np PL4 Stock'!A:E,5,FALSE)),""))</f>
        <v/>
      </c>
      <c r="AD1911" s="290"/>
      <c r="AE1911" s="300"/>
      <c r="AF1911" s="323"/>
      <c r="AG1911" s="335"/>
      <c r="AH1911" s="336"/>
      <c r="AI1911" s="335"/>
      <c r="AJ1911" s="326"/>
      <c r="AK1911" s="334"/>
    </row>
    <row r="1912" spans="1:37">
      <c r="A1912" s="280" t="str">
        <f t="shared" si="61"/>
        <v/>
      </c>
      <c r="B1912" s="281"/>
      <c r="C1912" s="282"/>
      <c r="D1912" s="282"/>
      <c r="E1912" s="243"/>
      <c r="F1912" s="244"/>
      <c r="G1912" s="243"/>
      <c r="H1912" s="283" t="str">
        <f>IF(ISBLANK(F1912),"",IFERROR(VLOOKUP(A1912,'Np PL4 Stock'!$A:$U,20,FALSE),""))</f>
        <v/>
      </c>
      <c r="J1912" s="283" t="str">
        <f>IF(ISBLANK(F1912),"",VLOOKUP(LEFT(A1912,5),Unit!A:B,2,FALSE))</f>
        <v/>
      </c>
      <c r="K1912" s="243"/>
      <c r="L1912" s="243"/>
      <c r="M1912" s="291" t="str">
        <f t="shared" si="62"/>
        <v/>
      </c>
      <c r="N1912" s="292" t="str">
        <f>IF(ISBLANK(D1912),"",IFERROR(IF(VLOOKUP(A1912,'Np PL4 Stock'!A:J,10,FALSE)="Np4",D1912-VLOOKUP(A1912,'Np PL4 Stock'!A:E,5,FALSE),D1912-1-VLOOKUP(A1912,'Np PL4 Stock'!A:E,5,FALSE)),""))</f>
        <v/>
      </c>
      <c r="O1912" s="345"/>
      <c r="P1912" s="290"/>
      <c r="Q1912" s="300"/>
      <c r="R1912" s="336"/>
      <c r="S1912" s="301"/>
      <c r="T1912" s="301"/>
      <c r="U1912" s="336"/>
      <c r="V1912" s="354"/>
      <c r="W1912" s="355"/>
      <c r="X1912" s="349"/>
      <c r="Y1912" s="313" t="str">
        <f>IF(ISBLANK(X1912),"",IFERROR(IF(VLOOKUP(A1912,'Np PL4 Stock'!A:J,10,FALSE)="Np4",X1912-VLOOKUP(A1912,'Np PL4 Stock'!A:E,5,FALSE),X1912-1-VLOOKUP(A1912,'Np PL4 Stock'!A:E,5,FALSE)),""))</f>
        <v/>
      </c>
      <c r="Z1912" s="325"/>
      <c r="AA1912" s="315"/>
      <c r="AB1912" s="316"/>
      <c r="AC1912" s="317" t="str">
        <f>IF(ISBLANK(AB1912),"",IFERROR(IF(VLOOKUP(A1912,'Np PL4 Stock'!A:J,10,FALSE)="Np4",AB1912-VLOOKUP(A1912,'Np PL4 Stock'!A:E,5,FALSE),AB1912-1-VLOOKUP(A1912,'Np PL4 Stock'!A:E,5,FALSE)),""))</f>
        <v/>
      </c>
      <c r="AD1912" s="290"/>
      <c r="AE1912" s="300"/>
      <c r="AF1912" s="323"/>
      <c r="AG1912" s="335"/>
      <c r="AH1912" s="336"/>
      <c r="AI1912" s="335"/>
      <c r="AJ1912" s="326"/>
      <c r="AK1912" s="334"/>
    </row>
    <row r="1913" spans="1:37">
      <c r="A1913" s="280" t="str">
        <f t="shared" si="61"/>
        <v/>
      </c>
      <c r="B1913" s="281"/>
      <c r="C1913" s="282"/>
      <c r="D1913" s="282"/>
      <c r="E1913" s="243"/>
      <c r="F1913" s="244"/>
      <c r="G1913" s="243"/>
      <c r="H1913" s="283" t="str">
        <f>IF(ISBLANK(F1913),"",IFERROR(VLOOKUP(A1913,'Np PL4 Stock'!$A:$U,20,FALSE),""))</f>
        <v/>
      </c>
      <c r="J1913" s="283" t="str">
        <f>IF(ISBLANK(F1913),"",VLOOKUP(LEFT(A1913,5),Unit!A:B,2,FALSE))</f>
        <v/>
      </c>
      <c r="K1913" s="243"/>
      <c r="L1913" s="243"/>
      <c r="M1913" s="291" t="str">
        <f t="shared" si="62"/>
        <v/>
      </c>
      <c r="N1913" s="292" t="str">
        <f>IF(ISBLANK(D1913),"",IFERROR(IF(VLOOKUP(A1913,'Np PL4 Stock'!A:J,10,FALSE)="Np4",D1913-VLOOKUP(A1913,'Np PL4 Stock'!A:E,5,FALSE),D1913-1-VLOOKUP(A1913,'Np PL4 Stock'!A:E,5,FALSE)),""))</f>
        <v/>
      </c>
      <c r="O1913" s="345"/>
      <c r="P1913" s="290"/>
      <c r="Q1913" s="300"/>
      <c r="R1913" s="336"/>
      <c r="S1913" s="301"/>
      <c r="T1913" s="301"/>
      <c r="U1913" s="336"/>
      <c r="V1913" s="354"/>
      <c r="W1913" s="355"/>
      <c r="X1913" s="349"/>
      <c r="Y1913" s="313" t="str">
        <f>IF(ISBLANK(X1913),"",IFERROR(IF(VLOOKUP(A1913,'Np PL4 Stock'!A:J,10,FALSE)="Np4",X1913-VLOOKUP(A1913,'Np PL4 Stock'!A:E,5,FALSE),X1913-1-VLOOKUP(A1913,'Np PL4 Stock'!A:E,5,FALSE)),""))</f>
        <v/>
      </c>
      <c r="Z1913" s="325"/>
      <c r="AA1913" s="315"/>
      <c r="AB1913" s="316"/>
      <c r="AC1913" s="317" t="str">
        <f>IF(ISBLANK(AB1913),"",IFERROR(IF(VLOOKUP(A1913,'Np PL4 Stock'!A:J,10,FALSE)="Np4",AB1913-VLOOKUP(A1913,'Np PL4 Stock'!A:E,5,FALSE),AB1913-1-VLOOKUP(A1913,'Np PL4 Stock'!A:E,5,FALSE)),""))</f>
        <v/>
      </c>
      <c r="AD1913" s="290"/>
      <c r="AE1913" s="300"/>
      <c r="AF1913" s="323"/>
      <c r="AG1913" s="335"/>
      <c r="AH1913" s="336"/>
      <c r="AI1913" s="335"/>
      <c r="AJ1913" s="326"/>
      <c r="AK1913" s="334"/>
    </row>
    <row r="1914" spans="1:37">
      <c r="A1914" s="280" t="str">
        <f t="shared" si="61"/>
        <v/>
      </c>
      <c r="B1914" s="281"/>
      <c r="C1914" s="282"/>
      <c r="D1914" s="282"/>
      <c r="E1914" s="243"/>
      <c r="F1914" s="244"/>
      <c r="G1914" s="243"/>
      <c r="H1914" s="283" t="str">
        <f>IF(ISBLANK(F1914),"",IFERROR(VLOOKUP(A1914,'Np PL4 Stock'!$A:$U,20,FALSE),""))</f>
        <v/>
      </c>
      <c r="J1914" s="283" t="str">
        <f>IF(ISBLANK(F1914),"",VLOOKUP(LEFT(A1914,5),Unit!A:B,2,FALSE))</f>
        <v/>
      </c>
      <c r="K1914" s="243"/>
      <c r="L1914" s="243"/>
      <c r="M1914" s="291" t="str">
        <f t="shared" si="62"/>
        <v/>
      </c>
      <c r="N1914" s="292" t="str">
        <f>IF(ISBLANK(D1914),"",IFERROR(IF(VLOOKUP(A1914,'Np PL4 Stock'!A:J,10,FALSE)="Np4",D1914-VLOOKUP(A1914,'Np PL4 Stock'!A:E,5,FALSE),D1914-1-VLOOKUP(A1914,'Np PL4 Stock'!A:E,5,FALSE)),""))</f>
        <v/>
      </c>
      <c r="O1914" s="345"/>
      <c r="P1914" s="290"/>
      <c r="Q1914" s="300"/>
      <c r="R1914" s="336"/>
      <c r="S1914" s="301"/>
      <c r="T1914" s="301"/>
      <c r="U1914" s="336"/>
      <c r="V1914" s="354"/>
      <c r="W1914" s="355"/>
      <c r="X1914" s="349"/>
      <c r="Y1914" s="313" t="str">
        <f>IF(ISBLANK(X1914),"",IFERROR(IF(VLOOKUP(A1914,'Np PL4 Stock'!A:J,10,FALSE)="Np4",X1914-VLOOKUP(A1914,'Np PL4 Stock'!A:E,5,FALSE),X1914-1-VLOOKUP(A1914,'Np PL4 Stock'!A:E,5,FALSE)),""))</f>
        <v/>
      </c>
      <c r="Z1914" s="325"/>
      <c r="AA1914" s="315"/>
      <c r="AB1914" s="316"/>
      <c r="AC1914" s="317" t="str">
        <f>IF(ISBLANK(AB1914),"",IFERROR(IF(VLOOKUP(A1914,'Np PL4 Stock'!A:J,10,FALSE)="Np4",AB1914-VLOOKUP(A1914,'Np PL4 Stock'!A:E,5,FALSE),AB1914-1-VLOOKUP(A1914,'Np PL4 Stock'!A:E,5,FALSE)),""))</f>
        <v/>
      </c>
      <c r="AD1914" s="290"/>
      <c r="AE1914" s="300"/>
      <c r="AF1914" s="323"/>
      <c r="AG1914" s="335"/>
      <c r="AH1914" s="336"/>
      <c r="AI1914" s="335"/>
      <c r="AJ1914" s="326"/>
      <c r="AK1914" s="334"/>
    </row>
    <row r="1915" spans="1:37">
      <c r="A1915" s="280" t="str">
        <f t="shared" si="61"/>
        <v/>
      </c>
      <c r="B1915" s="281"/>
      <c r="C1915" s="282"/>
      <c r="D1915" s="282"/>
      <c r="E1915" s="243"/>
      <c r="F1915" s="244"/>
      <c r="G1915" s="243"/>
      <c r="H1915" s="283" t="str">
        <f>IF(ISBLANK(F1915),"",IFERROR(VLOOKUP(A1915,'Np PL4 Stock'!$A:$U,20,FALSE),""))</f>
        <v/>
      </c>
      <c r="J1915" s="283" t="str">
        <f>IF(ISBLANK(F1915),"",VLOOKUP(LEFT(A1915,5),Unit!A:B,2,FALSE))</f>
        <v/>
      </c>
      <c r="K1915" s="243"/>
      <c r="L1915" s="243"/>
      <c r="M1915" s="291" t="str">
        <f t="shared" si="62"/>
        <v/>
      </c>
      <c r="N1915" s="292" t="str">
        <f>IF(ISBLANK(D1915),"",IFERROR(IF(VLOOKUP(A1915,'Np PL4 Stock'!A:J,10,FALSE)="Np4",D1915-VLOOKUP(A1915,'Np PL4 Stock'!A:E,5,FALSE),D1915-1-VLOOKUP(A1915,'Np PL4 Stock'!A:E,5,FALSE)),""))</f>
        <v/>
      </c>
      <c r="O1915" s="345"/>
      <c r="P1915" s="290"/>
      <c r="Q1915" s="300"/>
      <c r="R1915" s="336"/>
      <c r="S1915" s="301"/>
      <c r="T1915" s="301"/>
      <c r="U1915" s="336"/>
      <c r="V1915" s="354"/>
      <c r="W1915" s="355"/>
      <c r="X1915" s="349"/>
      <c r="Y1915" s="313" t="str">
        <f>IF(ISBLANK(X1915),"",IFERROR(IF(VLOOKUP(A1915,'Np PL4 Stock'!A:J,10,FALSE)="Np4",X1915-VLOOKUP(A1915,'Np PL4 Stock'!A:E,5,FALSE),X1915-1-VLOOKUP(A1915,'Np PL4 Stock'!A:E,5,FALSE)),""))</f>
        <v/>
      </c>
      <c r="Z1915" s="325"/>
      <c r="AA1915" s="315"/>
      <c r="AB1915" s="316"/>
      <c r="AC1915" s="317" t="str">
        <f>IF(ISBLANK(AB1915),"",IFERROR(IF(VLOOKUP(A1915,'Np PL4 Stock'!A:J,10,FALSE)="Np4",AB1915-VLOOKUP(A1915,'Np PL4 Stock'!A:E,5,FALSE),AB1915-1-VLOOKUP(A1915,'Np PL4 Stock'!A:E,5,FALSE)),""))</f>
        <v/>
      </c>
      <c r="AD1915" s="290"/>
      <c r="AE1915" s="300"/>
      <c r="AF1915" s="323"/>
      <c r="AG1915" s="335"/>
      <c r="AH1915" s="336"/>
      <c r="AI1915" s="335"/>
      <c r="AJ1915" s="326"/>
      <c r="AK1915" s="334"/>
    </row>
    <row r="1916" spans="1:37">
      <c r="A1916" s="280" t="str">
        <f t="shared" si="61"/>
        <v/>
      </c>
      <c r="B1916" s="281"/>
      <c r="C1916" s="282"/>
      <c r="D1916" s="282"/>
      <c r="E1916" s="243"/>
      <c r="F1916" s="244"/>
      <c r="G1916" s="243"/>
      <c r="H1916" s="283" t="str">
        <f>IF(ISBLANK(F1916),"",IFERROR(VLOOKUP(A1916,'Np PL4 Stock'!$A:$U,20,FALSE),""))</f>
        <v/>
      </c>
      <c r="J1916" s="283" t="str">
        <f>IF(ISBLANK(F1916),"",VLOOKUP(LEFT(A1916,5),Unit!A:B,2,FALSE))</f>
        <v/>
      </c>
      <c r="K1916" s="243"/>
      <c r="L1916" s="243"/>
      <c r="M1916" s="291" t="str">
        <f t="shared" si="62"/>
        <v/>
      </c>
      <c r="N1916" s="292" t="str">
        <f>IF(ISBLANK(D1916),"",IFERROR(IF(VLOOKUP(A1916,'Np PL4 Stock'!A:J,10,FALSE)="Np4",D1916-VLOOKUP(A1916,'Np PL4 Stock'!A:E,5,FALSE),D1916-1-VLOOKUP(A1916,'Np PL4 Stock'!A:E,5,FALSE)),""))</f>
        <v/>
      </c>
      <c r="O1916" s="345"/>
      <c r="P1916" s="290"/>
      <c r="Q1916" s="300"/>
      <c r="R1916" s="336"/>
      <c r="S1916" s="301"/>
      <c r="T1916" s="301"/>
      <c r="U1916" s="336"/>
      <c r="V1916" s="354"/>
      <c r="W1916" s="355"/>
      <c r="X1916" s="349"/>
      <c r="Y1916" s="313" t="str">
        <f>IF(ISBLANK(X1916),"",IFERROR(IF(VLOOKUP(A1916,'Np PL4 Stock'!A:J,10,FALSE)="Np4",X1916-VLOOKUP(A1916,'Np PL4 Stock'!A:E,5,FALSE),X1916-1-VLOOKUP(A1916,'Np PL4 Stock'!A:E,5,FALSE)),""))</f>
        <v/>
      </c>
      <c r="Z1916" s="325"/>
      <c r="AA1916" s="315"/>
      <c r="AB1916" s="316"/>
      <c r="AC1916" s="317" t="str">
        <f>IF(ISBLANK(AB1916),"",IFERROR(IF(VLOOKUP(A1916,'Np PL4 Stock'!A:J,10,FALSE)="Np4",AB1916-VLOOKUP(A1916,'Np PL4 Stock'!A:E,5,FALSE),AB1916-1-VLOOKUP(A1916,'Np PL4 Stock'!A:E,5,FALSE)),""))</f>
        <v/>
      </c>
      <c r="AD1916" s="290"/>
      <c r="AE1916" s="300"/>
      <c r="AF1916" s="323"/>
      <c r="AG1916" s="335"/>
      <c r="AH1916" s="336"/>
      <c r="AI1916" s="335"/>
      <c r="AJ1916" s="326"/>
      <c r="AK1916" s="334"/>
    </row>
    <row r="1917" spans="1:37">
      <c r="A1917" s="280" t="str">
        <f t="shared" si="61"/>
        <v/>
      </c>
      <c r="B1917" s="281"/>
      <c r="C1917" s="282"/>
      <c r="D1917" s="282"/>
      <c r="E1917" s="243"/>
      <c r="F1917" s="244"/>
      <c r="G1917" s="243"/>
      <c r="H1917" s="283" t="str">
        <f>IF(ISBLANK(F1917),"",IFERROR(VLOOKUP(A1917,'Np PL4 Stock'!$A:$U,20,FALSE),""))</f>
        <v/>
      </c>
      <c r="J1917" s="283" t="str">
        <f>IF(ISBLANK(F1917),"",VLOOKUP(LEFT(A1917,5),Unit!A:B,2,FALSE))</f>
        <v/>
      </c>
      <c r="K1917" s="243"/>
      <c r="L1917" s="243"/>
      <c r="M1917" s="291" t="str">
        <f t="shared" si="62"/>
        <v/>
      </c>
      <c r="N1917" s="292" t="str">
        <f>IF(ISBLANK(D1917),"",IFERROR(IF(VLOOKUP(A1917,'Np PL4 Stock'!A:J,10,FALSE)="Np4",D1917-VLOOKUP(A1917,'Np PL4 Stock'!A:E,5,FALSE),D1917-1-VLOOKUP(A1917,'Np PL4 Stock'!A:E,5,FALSE)),""))</f>
        <v/>
      </c>
      <c r="O1917" s="345"/>
      <c r="P1917" s="290"/>
      <c r="Q1917" s="300"/>
      <c r="R1917" s="336"/>
      <c r="S1917" s="301"/>
      <c r="T1917" s="301"/>
      <c r="U1917" s="336"/>
      <c r="V1917" s="354"/>
      <c r="W1917" s="355"/>
      <c r="X1917" s="349"/>
      <c r="Y1917" s="313" t="str">
        <f>IF(ISBLANK(X1917),"",IFERROR(IF(VLOOKUP(A1917,'Np PL4 Stock'!A:J,10,FALSE)="Np4",X1917-VLOOKUP(A1917,'Np PL4 Stock'!A:E,5,FALSE),X1917-1-VLOOKUP(A1917,'Np PL4 Stock'!A:E,5,FALSE)),""))</f>
        <v/>
      </c>
      <c r="Z1917" s="325"/>
      <c r="AA1917" s="315"/>
      <c r="AB1917" s="316"/>
      <c r="AC1917" s="317" t="str">
        <f>IF(ISBLANK(AB1917),"",IFERROR(IF(VLOOKUP(A1917,'Np PL4 Stock'!A:J,10,FALSE)="Np4",AB1917-VLOOKUP(A1917,'Np PL4 Stock'!A:E,5,FALSE),AB1917-1-VLOOKUP(A1917,'Np PL4 Stock'!A:E,5,FALSE)),""))</f>
        <v/>
      </c>
      <c r="AD1917" s="290"/>
      <c r="AE1917" s="300"/>
      <c r="AF1917" s="323"/>
      <c r="AG1917" s="335"/>
      <c r="AH1917" s="336"/>
      <c r="AI1917" s="335"/>
      <c r="AJ1917" s="326"/>
      <c r="AK1917" s="334"/>
    </row>
    <row r="1918" spans="1:37">
      <c r="A1918" s="280" t="str">
        <f t="shared" si="61"/>
        <v/>
      </c>
      <c r="B1918" s="281"/>
      <c r="C1918" s="282"/>
      <c r="D1918" s="282"/>
      <c r="E1918" s="243"/>
      <c r="F1918" s="244"/>
      <c r="G1918" s="243"/>
      <c r="H1918" s="283" t="str">
        <f>IF(ISBLANK(F1918),"",IFERROR(VLOOKUP(A1918,'Np PL4 Stock'!$A:$U,20,FALSE),""))</f>
        <v/>
      </c>
      <c r="J1918" s="283" t="str">
        <f>IF(ISBLANK(F1918),"",VLOOKUP(LEFT(A1918,5),Unit!A:B,2,FALSE))</f>
        <v/>
      </c>
      <c r="K1918" s="243"/>
      <c r="L1918" s="243"/>
      <c r="M1918" s="291" t="str">
        <f t="shared" si="62"/>
        <v/>
      </c>
      <c r="N1918" s="292" t="str">
        <f>IF(ISBLANK(D1918),"",IFERROR(IF(VLOOKUP(A1918,'Np PL4 Stock'!A:J,10,FALSE)="Np4",D1918-VLOOKUP(A1918,'Np PL4 Stock'!A:E,5,FALSE),D1918-1-VLOOKUP(A1918,'Np PL4 Stock'!A:E,5,FALSE)),""))</f>
        <v/>
      </c>
      <c r="O1918" s="345"/>
      <c r="P1918" s="290"/>
      <c r="Q1918" s="300"/>
      <c r="R1918" s="336"/>
      <c r="S1918" s="301"/>
      <c r="T1918" s="301"/>
      <c r="U1918" s="336"/>
      <c r="V1918" s="354"/>
      <c r="W1918" s="355"/>
      <c r="X1918" s="349"/>
      <c r="Y1918" s="313" t="str">
        <f>IF(ISBLANK(X1918),"",IFERROR(IF(VLOOKUP(A1918,'Np PL4 Stock'!A:J,10,FALSE)="Np4",X1918-VLOOKUP(A1918,'Np PL4 Stock'!A:E,5,FALSE),X1918-1-VLOOKUP(A1918,'Np PL4 Stock'!A:E,5,FALSE)),""))</f>
        <v/>
      </c>
      <c r="Z1918" s="325"/>
      <c r="AA1918" s="315"/>
      <c r="AB1918" s="316"/>
      <c r="AC1918" s="317" t="str">
        <f>IF(ISBLANK(AB1918),"",IFERROR(IF(VLOOKUP(A1918,'Np PL4 Stock'!A:J,10,FALSE)="Np4",AB1918-VLOOKUP(A1918,'Np PL4 Stock'!A:E,5,FALSE),AB1918-1-VLOOKUP(A1918,'Np PL4 Stock'!A:E,5,FALSE)),""))</f>
        <v/>
      </c>
      <c r="AD1918" s="290"/>
      <c r="AE1918" s="300"/>
      <c r="AF1918" s="323"/>
      <c r="AG1918" s="335"/>
      <c r="AH1918" s="336"/>
      <c r="AI1918" s="335"/>
      <c r="AJ1918" s="326"/>
      <c r="AK1918" s="334"/>
    </row>
    <row r="1919" spans="1:37">
      <c r="A1919" s="280" t="str">
        <f t="shared" si="61"/>
        <v/>
      </c>
      <c r="B1919" s="281"/>
      <c r="C1919" s="282"/>
      <c r="D1919" s="282"/>
      <c r="E1919" s="243"/>
      <c r="F1919" s="244"/>
      <c r="G1919" s="243"/>
      <c r="H1919" s="283" t="str">
        <f>IF(ISBLANK(F1919),"",IFERROR(VLOOKUP(A1919,'Np PL4 Stock'!$A:$U,20,FALSE),""))</f>
        <v/>
      </c>
      <c r="J1919" s="283" t="str">
        <f>IF(ISBLANK(F1919),"",VLOOKUP(LEFT(A1919,5),Unit!A:B,2,FALSE))</f>
        <v/>
      </c>
      <c r="K1919" s="243"/>
      <c r="L1919" s="243"/>
      <c r="M1919" s="291" t="str">
        <f t="shared" si="62"/>
        <v/>
      </c>
      <c r="N1919" s="292" t="str">
        <f>IF(ISBLANK(D1919),"",IFERROR(IF(VLOOKUP(A1919,'Np PL4 Stock'!A:J,10,FALSE)="Np4",D1919-VLOOKUP(A1919,'Np PL4 Stock'!A:E,5,FALSE),D1919-1-VLOOKUP(A1919,'Np PL4 Stock'!A:E,5,FALSE)),""))</f>
        <v/>
      </c>
      <c r="O1919" s="345"/>
      <c r="P1919" s="290"/>
      <c r="Q1919" s="300"/>
      <c r="R1919" s="336"/>
      <c r="S1919" s="301"/>
      <c r="T1919" s="301"/>
      <c r="U1919" s="336"/>
      <c r="V1919" s="354"/>
      <c r="W1919" s="355"/>
      <c r="X1919" s="349"/>
      <c r="Y1919" s="313" t="str">
        <f>IF(ISBLANK(X1919),"",IFERROR(IF(VLOOKUP(A1919,'Np PL4 Stock'!A:J,10,FALSE)="Np4",X1919-VLOOKUP(A1919,'Np PL4 Stock'!A:E,5,FALSE),X1919-1-VLOOKUP(A1919,'Np PL4 Stock'!A:E,5,FALSE)),""))</f>
        <v/>
      </c>
      <c r="Z1919" s="325"/>
      <c r="AA1919" s="315"/>
      <c r="AB1919" s="316"/>
      <c r="AC1919" s="317" t="str">
        <f>IF(ISBLANK(AB1919),"",IFERROR(IF(VLOOKUP(A1919,'Np PL4 Stock'!A:J,10,FALSE)="Np4",AB1919-VLOOKUP(A1919,'Np PL4 Stock'!A:E,5,FALSE),AB1919-1-VLOOKUP(A1919,'Np PL4 Stock'!A:E,5,FALSE)),""))</f>
        <v/>
      </c>
      <c r="AD1919" s="290"/>
      <c r="AE1919" s="300"/>
      <c r="AF1919" s="323"/>
      <c r="AG1919" s="335"/>
      <c r="AH1919" s="336"/>
      <c r="AI1919" s="335"/>
      <c r="AJ1919" s="326"/>
      <c r="AK1919" s="334"/>
    </row>
    <row r="1920" spans="1:37">
      <c r="A1920" s="280" t="str">
        <f t="shared" si="61"/>
        <v/>
      </c>
      <c r="B1920" s="281"/>
      <c r="C1920" s="282"/>
      <c r="D1920" s="282"/>
      <c r="E1920" s="243"/>
      <c r="F1920" s="244"/>
      <c r="G1920" s="243"/>
      <c r="H1920" s="283" t="str">
        <f>IF(ISBLANK(F1920),"",IFERROR(VLOOKUP(A1920,'Np PL4 Stock'!$A:$U,20,FALSE),""))</f>
        <v/>
      </c>
      <c r="J1920" s="283" t="str">
        <f>IF(ISBLANK(F1920),"",VLOOKUP(LEFT(A1920,5),Unit!A:B,2,FALSE))</f>
        <v/>
      </c>
      <c r="K1920" s="243"/>
      <c r="L1920" s="243"/>
      <c r="M1920" s="291" t="str">
        <f t="shared" si="62"/>
        <v/>
      </c>
      <c r="N1920" s="292" t="str">
        <f>IF(ISBLANK(D1920),"",IFERROR(IF(VLOOKUP(A1920,'Np PL4 Stock'!A:J,10,FALSE)="Np4",D1920-VLOOKUP(A1920,'Np PL4 Stock'!A:E,5,FALSE),D1920-1-VLOOKUP(A1920,'Np PL4 Stock'!A:E,5,FALSE)),""))</f>
        <v/>
      </c>
      <c r="O1920" s="345"/>
      <c r="P1920" s="290"/>
      <c r="Q1920" s="300"/>
      <c r="R1920" s="336"/>
      <c r="S1920" s="301"/>
      <c r="T1920" s="301"/>
      <c r="U1920" s="336"/>
      <c r="V1920" s="354"/>
      <c r="W1920" s="355"/>
      <c r="X1920" s="349"/>
      <c r="Y1920" s="313" t="str">
        <f>IF(ISBLANK(X1920),"",IFERROR(IF(VLOOKUP(A1920,'Np PL4 Stock'!A:J,10,FALSE)="Np4",X1920-VLOOKUP(A1920,'Np PL4 Stock'!A:E,5,FALSE),X1920-1-VLOOKUP(A1920,'Np PL4 Stock'!A:E,5,FALSE)),""))</f>
        <v/>
      </c>
      <c r="Z1920" s="325"/>
      <c r="AA1920" s="315"/>
      <c r="AB1920" s="316"/>
      <c r="AC1920" s="317" t="str">
        <f>IF(ISBLANK(AB1920),"",IFERROR(IF(VLOOKUP(A1920,'Np PL4 Stock'!A:J,10,FALSE)="Np4",AB1920-VLOOKUP(A1920,'Np PL4 Stock'!A:E,5,FALSE),AB1920-1-VLOOKUP(A1920,'Np PL4 Stock'!A:E,5,FALSE)),""))</f>
        <v/>
      </c>
      <c r="AD1920" s="290"/>
      <c r="AE1920" s="300"/>
      <c r="AF1920" s="323"/>
      <c r="AG1920" s="335"/>
      <c r="AH1920" s="336"/>
      <c r="AI1920" s="335"/>
      <c r="AJ1920" s="326"/>
      <c r="AK1920" s="334"/>
    </row>
    <row r="1921" spans="1:37">
      <c r="A1921" s="280" t="str">
        <f t="shared" si="61"/>
        <v/>
      </c>
      <c r="B1921" s="281"/>
      <c r="C1921" s="282"/>
      <c r="D1921" s="282"/>
      <c r="E1921" s="243"/>
      <c r="F1921" s="244"/>
      <c r="G1921" s="243"/>
      <c r="H1921" s="283" t="str">
        <f>IF(ISBLANK(F1921),"",IFERROR(VLOOKUP(A1921,'Np PL4 Stock'!$A:$U,20,FALSE),""))</f>
        <v/>
      </c>
      <c r="J1921" s="283" t="str">
        <f>IF(ISBLANK(F1921),"",VLOOKUP(LEFT(A1921,5),Unit!A:B,2,FALSE))</f>
        <v/>
      </c>
      <c r="K1921" s="243"/>
      <c r="L1921" s="243"/>
      <c r="M1921" s="291" t="str">
        <f t="shared" si="62"/>
        <v/>
      </c>
      <c r="N1921" s="292" t="str">
        <f>IF(ISBLANK(D1921),"",IFERROR(IF(VLOOKUP(A1921,'Np PL4 Stock'!A:J,10,FALSE)="Np4",D1921-VLOOKUP(A1921,'Np PL4 Stock'!A:E,5,FALSE),D1921-1-VLOOKUP(A1921,'Np PL4 Stock'!A:E,5,FALSE)),""))</f>
        <v/>
      </c>
      <c r="O1921" s="345"/>
      <c r="P1921" s="290"/>
      <c r="Q1921" s="300"/>
      <c r="R1921" s="336"/>
      <c r="S1921" s="301"/>
      <c r="T1921" s="301"/>
      <c r="U1921" s="336"/>
      <c r="V1921" s="354"/>
      <c r="W1921" s="355"/>
      <c r="X1921" s="349"/>
      <c r="Y1921" s="313" t="str">
        <f>IF(ISBLANK(X1921),"",IFERROR(IF(VLOOKUP(A1921,'Np PL4 Stock'!A:J,10,FALSE)="Np4",X1921-VLOOKUP(A1921,'Np PL4 Stock'!A:E,5,FALSE),X1921-1-VLOOKUP(A1921,'Np PL4 Stock'!A:E,5,FALSE)),""))</f>
        <v/>
      </c>
      <c r="Z1921" s="325"/>
      <c r="AA1921" s="315"/>
      <c r="AB1921" s="316"/>
      <c r="AC1921" s="317" t="str">
        <f>IF(ISBLANK(AB1921),"",IFERROR(IF(VLOOKUP(A1921,'Np PL4 Stock'!A:J,10,FALSE)="Np4",AB1921-VLOOKUP(A1921,'Np PL4 Stock'!A:E,5,FALSE),AB1921-1-VLOOKUP(A1921,'Np PL4 Stock'!A:E,5,FALSE)),""))</f>
        <v/>
      </c>
      <c r="AD1921" s="290"/>
      <c r="AE1921" s="300"/>
      <c r="AF1921" s="323"/>
      <c r="AG1921" s="335"/>
      <c r="AH1921" s="336"/>
      <c r="AI1921" s="335"/>
      <c r="AJ1921" s="326"/>
      <c r="AK1921" s="334"/>
    </row>
    <row r="1922" spans="1:37">
      <c r="A1922" s="280" t="str">
        <f t="shared" si="61"/>
        <v/>
      </c>
      <c r="B1922" s="281"/>
      <c r="C1922" s="282"/>
      <c r="D1922" s="282"/>
      <c r="E1922" s="243"/>
      <c r="F1922" s="244"/>
      <c r="G1922" s="243"/>
      <c r="H1922" s="283" t="str">
        <f>IF(ISBLANK(F1922),"",IFERROR(VLOOKUP(A1922,'Np PL4 Stock'!$A:$U,20,FALSE),""))</f>
        <v/>
      </c>
      <c r="J1922" s="283" t="str">
        <f>IF(ISBLANK(F1922),"",VLOOKUP(LEFT(A1922,5),Unit!A:B,2,FALSE))</f>
        <v/>
      </c>
      <c r="K1922" s="243"/>
      <c r="L1922" s="243"/>
      <c r="M1922" s="291" t="str">
        <f t="shared" si="62"/>
        <v/>
      </c>
      <c r="N1922" s="292" t="str">
        <f>IF(ISBLANK(D1922),"",IFERROR(IF(VLOOKUP(A1922,'Np PL4 Stock'!A:J,10,FALSE)="Np4",D1922-VLOOKUP(A1922,'Np PL4 Stock'!A:E,5,FALSE),D1922-1-VLOOKUP(A1922,'Np PL4 Stock'!A:E,5,FALSE)),""))</f>
        <v/>
      </c>
      <c r="O1922" s="345"/>
      <c r="P1922" s="290"/>
      <c r="Q1922" s="300"/>
      <c r="R1922" s="336"/>
      <c r="S1922" s="301"/>
      <c r="T1922" s="301"/>
      <c r="U1922" s="336"/>
      <c r="V1922" s="354"/>
      <c r="W1922" s="355"/>
      <c r="X1922" s="349"/>
      <c r="Y1922" s="313" t="str">
        <f>IF(ISBLANK(X1922),"",IFERROR(IF(VLOOKUP(A1922,'Np PL4 Stock'!A:J,10,FALSE)="Np4",X1922-VLOOKUP(A1922,'Np PL4 Stock'!A:E,5,FALSE),X1922-1-VLOOKUP(A1922,'Np PL4 Stock'!A:E,5,FALSE)),""))</f>
        <v/>
      </c>
      <c r="Z1922" s="325"/>
      <c r="AA1922" s="315"/>
      <c r="AB1922" s="316"/>
      <c r="AC1922" s="317" t="str">
        <f>IF(ISBLANK(AB1922),"",IFERROR(IF(VLOOKUP(A1922,'Np PL4 Stock'!A:J,10,FALSE)="Np4",AB1922-VLOOKUP(A1922,'Np PL4 Stock'!A:E,5,FALSE),AB1922-1-VLOOKUP(A1922,'Np PL4 Stock'!A:E,5,FALSE)),""))</f>
        <v/>
      </c>
      <c r="AD1922" s="290"/>
      <c r="AE1922" s="300"/>
      <c r="AF1922" s="323"/>
      <c r="AG1922" s="335"/>
      <c r="AH1922" s="336"/>
      <c r="AI1922" s="335"/>
      <c r="AJ1922" s="326"/>
      <c r="AK1922" s="334"/>
    </row>
    <row r="1923" spans="1:37">
      <c r="A1923" s="280" t="str">
        <f t="shared" ref="A1923:A1986" si="63">IF(ISBLANK(F1923),"",F1923&amp;"-"&amp;IF(OR(LEN(G1923)=1,LEN(G1923)=4),"0"&amp;G1923,G1923)&amp;"-"&amp;IF(OR(LEN(E1923)=1,LEN(E1923)=4),"0"&amp;E1923,E1923))</f>
        <v/>
      </c>
      <c r="B1923" s="281"/>
      <c r="C1923" s="282"/>
      <c r="D1923" s="282"/>
      <c r="E1923" s="243"/>
      <c r="F1923" s="244"/>
      <c r="G1923" s="243"/>
      <c r="H1923" s="283" t="str">
        <f>IF(ISBLANK(F1923),"",IFERROR(VLOOKUP(A1923,'Np PL4 Stock'!$A:$U,20,FALSE),""))</f>
        <v/>
      </c>
      <c r="J1923" s="283" t="str">
        <f>IF(ISBLANK(F1923),"",VLOOKUP(LEFT(A1923,5),Unit!A:B,2,FALSE))</f>
        <v/>
      </c>
      <c r="K1923" s="243"/>
      <c r="L1923" s="243"/>
      <c r="M1923" s="291" t="str">
        <f t="shared" ref="M1923:M1986" si="64">IFERROR((K1923/J1923*1000),"")</f>
        <v/>
      </c>
      <c r="N1923" s="292" t="str">
        <f>IF(ISBLANK(D1923),"",IFERROR(IF(VLOOKUP(A1923,'Np PL4 Stock'!A:J,10,FALSE)="Np4",D1923-VLOOKUP(A1923,'Np PL4 Stock'!A:E,5,FALSE),D1923-1-VLOOKUP(A1923,'Np PL4 Stock'!A:E,5,FALSE)),""))</f>
        <v/>
      </c>
      <c r="O1923" s="345"/>
      <c r="P1923" s="290"/>
      <c r="Q1923" s="300"/>
      <c r="R1923" s="336"/>
      <c r="S1923" s="301"/>
      <c r="T1923" s="301"/>
      <c r="U1923" s="336"/>
      <c r="V1923" s="354"/>
      <c r="W1923" s="355"/>
      <c r="X1923" s="349"/>
      <c r="Y1923" s="313" t="str">
        <f>IF(ISBLANK(X1923),"",IFERROR(IF(VLOOKUP(A1923,'Np PL4 Stock'!A:J,10,FALSE)="Np4",X1923-VLOOKUP(A1923,'Np PL4 Stock'!A:E,5,FALSE),X1923-1-VLOOKUP(A1923,'Np PL4 Stock'!A:E,5,FALSE)),""))</f>
        <v/>
      </c>
      <c r="Z1923" s="325"/>
      <c r="AA1923" s="315"/>
      <c r="AB1923" s="316"/>
      <c r="AC1923" s="317" t="str">
        <f>IF(ISBLANK(AB1923),"",IFERROR(IF(VLOOKUP(A1923,'Np PL4 Stock'!A:J,10,FALSE)="Np4",AB1923-VLOOKUP(A1923,'Np PL4 Stock'!A:E,5,FALSE),AB1923-1-VLOOKUP(A1923,'Np PL4 Stock'!A:E,5,FALSE)),""))</f>
        <v/>
      </c>
      <c r="AD1923" s="290"/>
      <c r="AE1923" s="300"/>
      <c r="AF1923" s="323"/>
      <c r="AG1923" s="335"/>
      <c r="AH1923" s="336"/>
      <c r="AI1923" s="335"/>
      <c r="AJ1923" s="326"/>
      <c r="AK1923" s="334"/>
    </row>
    <row r="1924" spans="1:37">
      <c r="A1924" s="280" t="str">
        <f t="shared" si="63"/>
        <v/>
      </c>
      <c r="B1924" s="281"/>
      <c r="C1924" s="282"/>
      <c r="D1924" s="282"/>
      <c r="E1924" s="243"/>
      <c r="F1924" s="244"/>
      <c r="G1924" s="243"/>
      <c r="H1924" s="283" t="str">
        <f>IF(ISBLANK(F1924),"",IFERROR(VLOOKUP(A1924,'Np PL4 Stock'!$A:$U,20,FALSE),""))</f>
        <v/>
      </c>
      <c r="J1924" s="283" t="str">
        <f>IF(ISBLANK(F1924),"",VLOOKUP(LEFT(A1924,5),Unit!A:B,2,FALSE))</f>
        <v/>
      </c>
      <c r="K1924" s="243"/>
      <c r="L1924" s="243"/>
      <c r="M1924" s="291" t="str">
        <f t="shared" si="64"/>
        <v/>
      </c>
      <c r="N1924" s="292" t="str">
        <f>IF(ISBLANK(D1924),"",IFERROR(IF(VLOOKUP(A1924,'Np PL4 Stock'!A:J,10,FALSE)="Np4",D1924-VLOOKUP(A1924,'Np PL4 Stock'!A:E,5,FALSE),D1924-1-VLOOKUP(A1924,'Np PL4 Stock'!A:E,5,FALSE)),""))</f>
        <v/>
      </c>
      <c r="O1924" s="345"/>
      <c r="P1924" s="290"/>
      <c r="Q1924" s="300"/>
      <c r="R1924" s="336"/>
      <c r="S1924" s="301"/>
      <c r="T1924" s="301"/>
      <c r="U1924" s="336"/>
      <c r="V1924" s="354"/>
      <c r="W1924" s="355"/>
      <c r="X1924" s="349"/>
      <c r="Y1924" s="313" t="str">
        <f>IF(ISBLANK(X1924),"",IFERROR(IF(VLOOKUP(A1924,'Np PL4 Stock'!A:J,10,FALSE)="Np4",X1924-VLOOKUP(A1924,'Np PL4 Stock'!A:E,5,FALSE),X1924-1-VLOOKUP(A1924,'Np PL4 Stock'!A:E,5,FALSE)),""))</f>
        <v/>
      </c>
      <c r="Z1924" s="325"/>
      <c r="AA1924" s="315"/>
      <c r="AB1924" s="316"/>
      <c r="AC1924" s="317" t="str">
        <f>IF(ISBLANK(AB1924),"",IFERROR(IF(VLOOKUP(A1924,'Np PL4 Stock'!A:J,10,FALSE)="Np4",AB1924-VLOOKUP(A1924,'Np PL4 Stock'!A:E,5,FALSE),AB1924-1-VLOOKUP(A1924,'Np PL4 Stock'!A:E,5,FALSE)),""))</f>
        <v/>
      </c>
      <c r="AD1924" s="290"/>
      <c r="AE1924" s="300"/>
      <c r="AF1924" s="323"/>
      <c r="AG1924" s="335"/>
      <c r="AH1924" s="336"/>
      <c r="AI1924" s="335"/>
      <c r="AJ1924" s="326"/>
      <c r="AK1924" s="334"/>
    </row>
    <row r="1925" spans="1:37">
      <c r="A1925" s="280" t="str">
        <f t="shared" si="63"/>
        <v/>
      </c>
      <c r="B1925" s="281"/>
      <c r="C1925" s="282"/>
      <c r="D1925" s="282"/>
      <c r="E1925" s="243"/>
      <c r="F1925" s="244"/>
      <c r="G1925" s="243"/>
      <c r="H1925" s="283" t="str">
        <f>IF(ISBLANK(F1925),"",IFERROR(VLOOKUP(A1925,'Np PL4 Stock'!$A:$U,20,FALSE),""))</f>
        <v/>
      </c>
      <c r="J1925" s="283" t="str">
        <f>IF(ISBLANK(F1925),"",VLOOKUP(LEFT(A1925,5),Unit!A:B,2,FALSE))</f>
        <v/>
      </c>
      <c r="K1925" s="243"/>
      <c r="L1925" s="243"/>
      <c r="M1925" s="291" t="str">
        <f t="shared" si="64"/>
        <v/>
      </c>
      <c r="N1925" s="292" t="str">
        <f>IF(ISBLANK(D1925),"",IFERROR(IF(VLOOKUP(A1925,'Np PL4 Stock'!A:J,10,FALSE)="Np4",D1925-VLOOKUP(A1925,'Np PL4 Stock'!A:E,5,FALSE),D1925-1-VLOOKUP(A1925,'Np PL4 Stock'!A:E,5,FALSE)),""))</f>
        <v/>
      </c>
      <c r="O1925" s="345"/>
      <c r="P1925" s="290"/>
      <c r="Q1925" s="300"/>
      <c r="R1925" s="336"/>
      <c r="S1925" s="301"/>
      <c r="T1925" s="301"/>
      <c r="U1925" s="336"/>
      <c r="V1925" s="354"/>
      <c r="W1925" s="355"/>
      <c r="X1925" s="349"/>
      <c r="Y1925" s="313" t="str">
        <f>IF(ISBLANK(X1925),"",IFERROR(IF(VLOOKUP(A1925,'Np PL4 Stock'!A:J,10,FALSE)="Np4",X1925-VLOOKUP(A1925,'Np PL4 Stock'!A:E,5,FALSE),X1925-1-VLOOKUP(A1925,'Np PL4 Stock'!A:E,5,FALSE)),""))</f>
        <v/>
      </c>
      <c r="Z1925" s="325"/>
      <c r="AA1925" s="315"/>
      <c r="AB1925" s="316"/>
      <c r="AC1925" s="317" t="str">
        <f>IF(ISBLANK(AB1925),"",IFERROR(IF(VLOOKUP(A1925,'Np PL4 Stock'!A:J,10,FALSE)="Np4",AB1925-VLOOKUP(A1925,'Np PL4 Stock'!A:E,5,FALSE),AB1925-1-VLOOKUP(A1925,'Np PL4 Stock'!A:E,5,FALSE)),""))</f>
        <v/>
      </c>
      <c r="AD1925" s="290"/>
      <c r="AE1925" s="300"/>
      <c r="AF1925" s="323"/>
      <c r="AG1925" s="335"/>
      <c r="AH1925" s="336"/>
      <c r="AI1925" s="335"/>
      <c r="AJ1925" s="326"/>
      <c r="AK1925" s="334"/>
    </row>
    <row r="1926" spans="1:37">
      <c r="A1926" s="280" t="str">
        <f t="shared" si="63"/>
        <v/>
      </c>
      <c r="B1926" s="281"/>
      <c r="C1926" s="282"/>
      <c r="D1926" s="282"/>
      <c r="E1926" s="243"/>
      <c r="F1926" s="244"/>
      <c r="G1926" s="243"/>
      <c r="H1926" s="283" t="str">
        <f>IF(ISBLANK(F1926),"",IFERROR(VLOOKUP(A1926,'Np PL4 Stock'!$A:$U,20,FALSE),""))</f>
        <v/>
      </c>
      <c r="J1926" s="283" t="str">
        <f>IF(ISBLANK(F1926),"",VLOOKUP(LEFT(A1926,5),Unit!A:B,2,FALSE))</f>
        <v/>
      </c>
      <c r="K1926" s="243"/>
      <c r="L1926" s="243"/>
      <c r="M1926" s="291" t="str">
        <f t="shared" si="64"/>
        <v/>
      </c>
      <c r="N1926" s="292" t="str">
        <f>IF(ISBLANK(D1926),"",IFERROR(IF(VLOOKUP(A1926,'Np PL4 Stock'!A:J,10,FALSE)="Np4",D1926-VLOOKUP(A1926,'Np PL4 Stock'!A:E,5,FALSE),D1926-1-VLOOKUP(A1926,'Np PL4 Stock'!A:E,5,FALSE)),""))</f>
        <v/>
      </c>
      <c r="O1926" s="345"/>
      <c r="P1926" s="290"/>
      <c r="Q1926" s="300"/>
      <c r="R1926" s="336"/>
      <c r="S1926" s="301"/>
      <c r="T1926" s="301"/>
      <c r="U1926" s="336"/>
      <c r="V1926" s="354"/>
      <c r="W1926" s="355"/>
      <c r="X1926" s="349"/>
      <c r="Y1926" s="313" t="str">
        <f>IF(ISBLANK(X1926),"",IFERROR(IF(VLOOKUP(A1926,'Np PL4 Stock'!A:J,10,FALSE)="Np4",X1926-VLOOKUP(A1926,'Np PL4 Stock'!A:E,5,FALSE),X1926-1-VLOOKUP(A1926,'Np PL4 Stock'!A:E,5,FALSE)),""))</f>
        <v/>
      </c>
      <c r="Z1926" s="325"/>
      <c r="AA1926" s="315"/>
      <c r="AB1926" s="316"/>
      <c r="AC1926" s="317" t="str">
        <f>IF(ISBLANK(AB1926),"",IFERROR(IF(VLOOKUP(A1926,'Np PL4 Stock'!A:J,10,FALSE)="Np4",AB1926-VLOOKUP(A1926,'Np PL4 Stock'!A:E,5,FALSE),AB1926-1-VLOOKUP(A1926,'Np PL4 Stock'!A:E,5,FALSE)),""))</f>
        <v/>
      </c>
      <c r="AD1926" s="290"/>
      <c r="AE1926" s="300"/>
      <c r="AF1926" s="323"/>
      <c r="AG1926" s="335"/>
      <c r="AH1926" s="336"/>
      <c r="AI1926" s="335"/>
      <c r="AJ1926" s="326"/>
      <c r="AK1926" s="334"/>
    </row>
    <row r="1927" spans="1:37">
      <c r="A1927" s="280" t="str">
        <f t="shared" si="63"/>
        <v/>
      </c>
      <c r="B1927" s="281"/>
      <c r="C1927" s="282"/>
      <c r="D1927" s="282"/>
      <c r="E1927" s="243"/>
      <c r="F1927" s="244"/>
      <c r="G1927" s="243"/>
      <c r="H1927" s="283" t="str">
        <f>IF(ISBLANK(F1927),"",IFERROR(VLOOKUP(A1927,'Np PL4 Stock'!$A:$U,20,FALSE),""))</f>
        <v/>
      </c>
      <c r="J1927" s="283" t="str">
        <f>IF(ISBLANK(F1927),"",VLOOKUP(LEFT(A1927,5),Unit!A:B,2,FALSE))</f>
        <v/>
      </c>
      <c r="K1927" s="243"/>
      <c r="L1927" s="243"/>
      <c r="M1927" s="291" t="str">
        <f t="shared" si="64"/>
        <v/>
      </c>
      <c r="N1927" s="292" t="str">
        <f>IF(ISBLANK(D1927),"",IFERROR(IF(VLOOKUP(A1927,'Np PL4 Stock'!A:J,10,FALSE)="Np4",D1927-VLOOKUP(A1927,'Np PL4 Stock'!A:E,5,FALSE),D1927-1-VLOOKUP(A1927,'Np PL4 Stock'!A:E,5,FALSE)),""))</f>
        <v/>
      </c>
      <c r="O1927" s="345"/>
      <c r="P1927" s="290"/>
      <c r="Q1927" s="300"/>
      <c r="R1927" s="336"/>
      <c r="S1927" s="301"/>
      <c r="T1927" s="301"/>
      <c r="U1927" s="336"/>
      <c r="V1927" s="354"/>
      <c r="W1927" s="355"/>
      <c r="X1927" s="349"/>
      <c r="Y1927" s="313" t="str">
        <f>IF(ISBLANK(X1927),"",IFERROR(IF(VLOOKUP(A1927,'Np PL4 Stock'!A:J,10,FALSE)="Np4",X1927-VLOOKUP(A1927,'Np PL4 Stock'!A:E,5,FALSE),X1927-1-VLOOKUP(A1927,'Np PL4 Stock'!A:E,5,FALSE)),""))</f>
        <v/>
      </c>
      <c r="Z1927" s="325"/>
      <c r="AA1927" s="315"/>
      <c r="AB1927" s="316"/>
      <c r="AC1927" s="317" t="str">
        <f>IF(ISBLANK(AB1927),"",IFERROR(IF(VLOOKUP(A1927,'Np PL4 Stock'!A:J,10,FALSE)="Np4",AB1927-VLOOKUP(A1927,'Np PL4 Stock'!A:E,5,FALSE),AB1927-1-VLOOKUP(A1927,'Np PL4 Stock'!A:E,5,FALSE)),""))</f>
        <v/>
      </c>
      <c r="AD1927" s="290"/>
      <c r="AE1927" s="300"/>
      <c r="AF1927" s="323"/>
      <c r="AG1927" s="335"/>
      <c r="AH1927" s="336"/>
      <c r="AI1927" s="335"/>
      <c r="AJ1927" s="326"/>
      <c r="AK1927" s="334"/>
    </row>
    <row r="1928" spans="1:37">
      <c r="A1928" s="280" t="str">
        <f t="shared" si="63"/>
        <v/>
      </c>
      <c r="B1928" s="281"/>
      <c r="C1928" s="282"/>
      <c r="D1928" s="282"/>
      <c r="E1928" s="243"/>
      <c r="F1928" s="244"/>
      <c r="G1928" s="243"/>
      <c r="H1928" s="283" t="str">
        <f>IF(ISBLANK(F1928),"",IFERROR(VLOOKUP(A1928,'Np PL4 Stock'!$A:$U,20,FALSE),""))</f>
        <v/>
      </c>
      <c r="J1928" s="283" t="str">
        <f>IF(ISBLANK(F1928),"",VLOOKUP(LEFT(A1928,5),Unit!A:B,2,FALSE))</f>
        <v/>
      </c>
      <c r="K1928" s="243"/>
      <c r="L1928" s="243"/>
      <c r="M1928" s="291" t="str">
        <f t="shared" si="64"/>
        <v/>
      </c>
      <c r="N1928" s="292" t="str">
        <f>IF(ISBLANK(D1928),"",IFERROR(IF(VLOOKUP(A1928,'Np PL4 Stock'!A:J,10,FALSE)="Np4",D1928-VLOOKUP(A1928,'Np PL4 Stock'!A:E,5,FALSE),D1928-1-VLOOKUP(A1928,'Np PL4 Stock'!A:E,5,FALSE)),""))</f>
        <v/>
      </c>
      <c r="O1928" s="345"/>
      <c r="P1928" s="290"/>
      <c r="Q1928" s="300"/>
      <c r="R1928" s="336"/>
      <c r="S1928" s="301"/>
      <c r="T1928" s="301"/>
      <c r="U1928" s="336"/>
      <c r="V1928" s="354"/>
      <c r="W1928" s="355"/>
      <c r="X1928" s="349"/>
      <c r="Y1928" s="313" t="str">
        <f>IF(ISBLANK(X1928),"",IFERROR(IF(VLOOKUP(A1928,'Np PL4 Stock'!A:J,10,FALSE)="Np4",X1928-VLOOKUP(A1928,'Np PL4 Stock'!A:E,5,FALSE),X1928-1-VLOOKUP(A1928,'Np PL4 Stock'!A:E,5,FALSE)),""))</f>
        <v/>
      </c>
      <c r="Z1928" s="325"/>
      <c r="AA1928" s="315"/>
      <c r="AB1928" s="316"/>
      <c r="AC1928" s="317" t="str">
        <f>IF(ISBLANK(AB1928),"",IFERROR(IF(VLOOKUP(A1928,'Np PL4 Stock'!A:J,10,FALSE)="Np4",AB1928-VLOOKUP(A1928,'Np PL4 Stock'!A:E,5,FALSE),AB1928-1-VLOOKUP(A1928,'Np PL4 Stock'!A:E,5,FALSE)),""))</f>
        <v/>
      </c>
      <c r="AD1928" s="290"/>
      <c r="AE1928" s="300"/>
      <c r="AF1928" s="323"/>
      <c r="AG1928" s="335"/>
      <c r="AH1928" s="336"/>
      <c r="AI1928" s="335"/>
      <c r="AJ1928" s="326"/>
      <c r="AK1928" s="334"/>
    </row>
    <row r="1929" spans="1:37">
      <c r="A1929" s="280" t="str">
        <f t="shared" si="63"/>
        <v/>
      </c>
      <c r="B1929" s="281"/>
      <c r="C1929" s="282"/>
      <c r="D1929" s="282"/>
      <c r="E1929" s="243"/>
      <c r="F1929" s="244"/>
      <c r="G1929" s="243"/>
      <c r="H1929" s="283" t="str">
        <f>IF(ISBLANK(F1929),"",IFERROR(VLOOKUP(A1929,'Np PL4 Stock'!$A:$U,20,FALSE),""))</f>
        <v/>
      </c>
      <c r="J1929" s="283" t="str">
        <f>IF(ISBLANK(F1929),"",VLOOKUP(LEFT(A1929,5),Unit!A:B,2,FALSE))</f>
        <v/>
      </c>
      <c r="K1929" s="243"/>
      <c r="L1929" s="243"/>
      <c r="M1929" s="291" t="str">
        <f t="shared" si="64"/>
        <v/>
      </c>
      <c r="N1929" s="292" t="str">
        <f>IF(ISBLANK(D1929),"",IFERROR(IF(VLOOKUP(A1929,'Np PL4 Stock'!A:J,10,FALSE)="Np4",D1929-VLOOKUP(A1929,'Np PL4 Stock'!A:E,5,FALSE),D1929-1-VLOOKUP(A1929,'Np PL4 Stock'!A:E,5,FALSE)),""))</f>
        <v/>
      </c>
      <c r="O1929" s="345"/>
      <c r="P1929" s="290"/>
      <c r="Q1929" s="300"/>
      <c r="R1929" s="336"/>
      <c r="S1929" s="301"/>
      <c r="T1929" s="301"/>
      <c r="U1929" s="336"/>
      <c r="V1929" s="354"/>
      <c r="W1929" s="355"/>
      <c r="X1929" s="349"/>
      <c r="Y1929" s="313" t="str">
        <f>IF(ISBLANK(X1929),"",IFERROR(IF(VLOOKUP(A1929,'Np PL4 Stock'!A:J,10,FALSE)="Np4",X1929-VLOOKUP(A1929,'Np PL4 Stock'!A:E,5,FALSE),X1929-1-VLOOKUP(A1929,'Np PL4 Stock'!A:E,5,FALSE)),""))</f>
        <v/>
      </c>
      <c r="Z1929" s="325"/>
      <c r="AA1929" s="315"/>
      <c r="AB1929" s="316"/>
      <c r="AC1929" s="317" t="str">
        <f>IF(ISBLANK(AB1929),"",IFERROR(IF(VLOOKUP(A1929,'Np PL4 Stock'!A:J,10,FALSE)="Np4",AB1929-VLOOKUP(A1929,'Np PL4 Stock'!A:E,5,FALSE),AB1929-1-VLOOKUP(A1929,'Np PL4 Stock'!A:E,5,FALSE)),""))</f>
        <v/>
      </c>
      <c r="AD1929" s="290"/>
      <c r="AE1929" s="300"/>
      <c r="AF1929" s="323"/>
      <c r="AG1929" s="335"/>
      <c r="AH1929" s="336"/>
      <c r="AI1929" s="335"/>
      <c r="AJ1929" s="326"/>
      <c r="AK1929" s="334"/>
    </row>
    <row r="1930" spans="1:37">
      <c r="A1930" s="280" t="str">
        <f t="shared" si="63"/>
        <v/>
      </c>
      <c r="B1930" s="281"/>
      <c r="C1930" s="282"/>
      <c r="D1930" s="282"/>
      <c r="E1930" s="243"/>
      <c r="F1930" s="244"/>
      <c r="G1930" s="243"/>
      <c r="H1930" s="283" t="str">
        <f>IF(ISBLANK(F1930),"",IFERROR(VLOOKUP(A1930,'Np PL4 Stock'!$A:$U,20,FALSE),""))</f>
        <v/>
      </c>
      <c r="J1930" s="283" t="str">
        <f>IF(ISBLANK(F1930),"",VLOOKUP(LEFT(A1930,5),Unit!A:B,2,FALSE))</f>
        <v/>
      </c>
      <c r="K1930" s="243"/>
      <c r="L1930" s="243"/>
      <c r="M1930" s="291" t="str">
        <f t="shared" si="64"/>
        <v/>
      </c>
      <c r="N1930" s="292" t="str">
        <f>IF(ISBLANK(D1930),"",IFERROR(IF(VLOOKUP(A1930,'Np PL4 Stock'!A:J,10,FALSE)="Np4",D1930-VLOOKUP(A1930,'Np PL4 Stock'!A:E,5,FALSE),D1930-1-VLOOKUP(A1930,'Np PL4 Stock'!A:E,5,FALSE)),""))</f>
        <v/>
      </c>
      <c r="O1930" s="345"/>
      <c r="P1930" s="290"/>
      <c r="Q1930" s="300"/>
      <c r="R1930" s="336"/>
      <c r="S1930" s="301"/>
      <c r="T1930" s="301"/>
      <c r="U1930" s="336"/>
      <c r="V1930" s="354"/>
      <c r="W1930" s="355"/>
      <c r="X1930" s="349"/>
      <c r="Y1930" s="313" t="str">
        <f>IF(ISBLANK(X1930),"",IFERROR(IF(VLOOKUP(A1930,'Np PL4 Stock'!A:J,10,FALSE)="Np4",X1930-VLOOKUP(A1930,'Np PL4 Stock'!A:E,5,FALSE),X1930-1-VLOOKUP(A1930,'Np PL4 Stock'!A:E,5,FALSE)),""))</f>
        <v/>
      </c>
      <c r="Z1930" s="325"/>
      <c r="AA1930" s="315"/>
      <c r="AB1930" s="316"/>
      <c r="AC1930" s="317" t="str">
        <f>IF(ISBLANK(AB1930),"",IFERROR(IF(VLOOKUP(A1930,'Np PL4 Stock'!A:J,10,FALSE)="Np4",AB1930-VLOOKUP(A1930,'Np PL4 Stock'!A:E,5,FALSE),AB1930-1-VLOOKUP(A1930,'Np PL4 Stock'!A:E,5,FALSE)),""))</f>
        <v/>
      </c>
      <c r="AD1930" s="290"/>
      <c r="AE1930" s="300"/>
      <c r="AF1930" s="323"/>
      <c r="AG1930" s="335"/>
      <c r="AH1930" s="336"/>
      <c r="AI1930" s="335"/>
      <c r="AJ1930" s="326"/>
      <c r="AK1930" s="334"/>
    </row>
    <row r="1931" spans="1:37">
      <c r="A1931" s="280" t="str">
        <f t="shared" si="63"/>
        <v/>
      </c>
      <c r="B1931" s="281"/>
      <c r="C1931" s="282"/>
      <c r="D1931" s="282"/>
      <c r="E1931" s="243"/>
      <c r="F1931" s="244"/>
      <c r="G1931" s="243"/>
      <c r="H1931" s="283" t="str">
        <f>IF(ISBLANK(F1931),"",IFERROR(VLOOKUP(A1931,'Np PL4 Stock'!$A:$U,20,FALSE),""))</f>
        <v/>
      </c>
      <c r="J1931" s="283" t="str">
        <f>IF(ISBLANK(F1931),"",VLOOKUP(LEFT(A1931,5),Unit!A:B,2,FALSE))</f>
        <v/>
      </c>
      <c r="K1931" s="243"/>
      <c r="L1931" s="243"/>
      <c r="M1931" s="291" t="str">
        <f t="shared" si="64"/>
        <v/>
      </c>
      <c r="N1931" s="292" t="str">
        <f>IF(ISBLANK(D1931),"",IFERROR(IF(VLOOKUP(A1931,'Np PL4 Stock'!A:J,10,FALSE)="Np4",D1931-VLOOKUP(A1931,'Np PL4 Stock'!A:E,5,FALSE),D1931-1-VLOOKUP(A1931,'Np PL4 Stock'!A:E,5,FALSE)),""))</f>
        <v/>
      </c>
      <c r="O1931" s="345"/>
      <c r="P1931" s="290"/>
      <c r="Q1931" s="300"/>
      <c r="R1931" s="336"/>
      <c r="S1931" s="301"/>
      <c r="T1931" s="301"/>
      <c r="U1931" s="336"/>
      <c r="V1931" s="354"/>
      <c r="W1931" s="355"/>
      <c r="X1931" s="349"/>
      <c r="Y1931" s="313" t="str">
        <f>IF(ISBLANK(X1931),"",IFERROR(IF(VLOOKUP(A1931,'Np PL4 Stock'!A:J,10,FALSE)="Np4",X1931-VLOOKUP(A1931,'Np PL4 Stock'!A:E,5,FALSE),X1931-1-VLOOKUP(A1931,'Np PL4 Stock'!A:E,5,FALSE)),""))</f>
        <v/>
      </c>
      <c r="Z1931" s="325"/>
      <c r="AA1931" s="315"/>
      <c r="AB1931" s="316"/>
      <c r="AC1931" s="317" t="str">
        <f>IF(ISBLANK(AB1931),"",IFERROR(IF(VLOOKUP(A1931,'Np PL4 Stock'!A:J,10,FALSE)="Np4",AB1931-VLOOKUP(A1931,'Np PL4 Stock'!A:E,5,FALSE),AB1931-1-VLOOKUP(A1931,'Np PL4 Stock'!A:E,5,FALSE)),""))</f>
        <v/>
      </c>
      <c r="AD1931" s="290"/>
      <c r="AE1931" s="300"/>
      <c r="AF1931" s="323"/>
      <c r="AG1931" s="335"/>
      <c r="AH1931" s="336"/>
      <c r="AI1931" s="335"/>
      <c r="AJ1931" s="326"/>
      <c r="AK1931" s="334"/>
    </row>
    <row r="1932" spans="1:37">
      <c r="A1932" s="280" t="str">
        <f t="shared" si="63"/>
        <v/>
      </c>
      <c r="B1932" s="281"/>
      <c r="C1932" s="282"/>
      <c r="D1932" s="282"/>
      <c r="E1932" s="243"/>
      <c r="F1932" s="244"/>
      <c r="G1932" s="243"/>
      <c r="H1932" s="283" t="str">
        <f>IF(ISBLANK(F1932),"",IFERROR(VLOOKUP(A1932,'Np PL4 Stock'!$A:$U,20,FALSE),""))</f>
        <v/>
      </c>
      <c r="J1932" s="283" t="str">
        <f>IF(ISBLANK(F1932),"",VLOOKUP(LEFT(A1932,5),Unit!A:B,2,FALSE))</f>
        <v/>
      </c>
      <c r="K1932" s="243"/>
      <c r="L1932" s="243"/>
      <c r="M1932" s="291" t="str">
        <f t="shared" si="64"/>
        <v/>
      </c>
      <c r="N1932" s="292" t="str">
        <f>IF(ISBLANK(D1932),"",IFERROR(IF(VLOOKUP(A1932,'Np PL4 Stock'!A:J,10,FALSE)="Np4",D1932-VLOOKUP(A1932,'Np PL4 Stock'!A:E,5,FALSE),D1932-1-VLOOKUP(A1932,'Np PL4 Stock'!A:E,5,FALSE)),""))</f>
        <v/>
      </c>
      <c r="O1932" s="345"/>
      <c r="P1932" s="290"/>
      <c r="Q1932" s="300"/>
      <c r="R1932" s="336"/>
      <c r="S1932" s="301"/>
      <c r="T1932" s="301"/>
      <c r="U1932" s="336"/>
      <c r="V1932" s="354"/>
      <c r="W1932" s="355"/>
      <c r="X1932" s="349"/>
      <c r="Y1932" s="313" t="str">
        <f>IF(ISBLANK(X1932),"",IFERROR(IF(VLOOKUP(A1932,'Np PL4 Stock'!A:J,10,FALSE)="Np4",X1932-VLOOKUP(A1932,'Np PL4 Stock'!A:E,5,FALSE),X1932-1-VLOOKUP(A1932,'Np PL4 Stock'!A:E,5,FALSE)),""))</f>
        <v/>
      </c>
      <c r="Z1932" s="325"/>
      <c r="AA1932" s="315"/>
      <c r="AB1932" s="316"/>
      <c r="AC1932" s="317" t="str">
        <f>IF(ISBLANK(AB1932),"",IFERROR(IF(VLOOKUP(A1932,'Np PL4 Stock'!A:J,10,FALSE)="Np4",AB1932-VLOOKUP(A1932,'Np PL4 Stock'!A:E,5,FALSE),AB1932-1-VLOOKUP(A1932,'Np PL4 Stock'!A:E,5,FALSE)),""))</f>
        <v/>
      </c>
      <c r="AD1932" s="290"/>
      <c r="AE1932" s="300"/>
      <c r="AF1932" s="323"/>
      <c r="AG1932" s="335"/>
      <c r="AH1932" s="336"/>
      <c r="AI1932" s="335"/>
      <c r="AJ1932" s="326"/>
      <c r="AK1932" s="334"/>
    </row>
    <row r="1933" spans="1:37">
      <c r="A1933" s="280" t="str">
        <f t="shared" si="63"/>
        <v/>
      </c>
      <c r="B1933" s="281"/>
      <c r="C1933" s="282"/>
      <c r="D1933" s="282"/>
      <c r="E1933" s="243"/>
      <c r="F1933" s="244"/>
      <c r="G1933" s="243"/>
      <c r="H1933" s="283" t="str">
        <f>IF(ISBLANK(F1933),"",IFERROR(VLOOKUP(A1933,'Np PL4 Stock'!$A:$U,20,FALSE),""))</f>
        <v/>
      </c>
      <c r="J1933" s="283" t="str">
        <f>IF(ISBLANK(F1933),"",VLOOKUP(LEFT(A1933,5),Unit!A:B,2,FALSE))</f>
        <v/>
      </c>
      <c r="K1933" s="243"/>
      <c r="L1933" s="243"/>
      <c r="M1933" s="291" t="str">
        <f t="shared" si="64"/>
        <v/>
      </c>
      <c r="N1933" s="292" t="str">
        <f>IF(ISBLANK(D1933),"",IFERROR(IF(VLOOKUP(A1933,'Np PL4 Stock'!A:J,10,FALSE)="Np4",D1933-VLOOKUP(A1933,'Np PL4 Stock'!A:E,5,FALSE),D1933-1-VLOOKUP(A1933,'Np PL4 Stock'!A:E,5,FALSE)),""))</f>
        <v/>
      </c>
      <c r="O1933" s="345"/>
      <c r="P1933" s="290"/>
      <c r="Q1933" s="300"/>
      <c r="R1933" s="336"/>
      <c r="S1933" s="301"/>
      <c r="T1933" s="301"/>
      <c r="U1933" s="336"/>
      <c r="V1933" s="354"/>
      <c r="W1933" s="355"/>
      <c r="X1933" s="349"/>
      <c r="Y1933" s="313" t="str">
        <f>IF(ISBLANK(X1933),"",IFERROR(IF(VLOOKUP(A1933,'Np PL4 Stock'!A:J,10,FALSE)="Np4",X1933-VLOOKUP(A1933,'Np PL4 Stock'!A:E,5,FALSE),X1933-1-VLOOKUP(A1933,'Np PL4 Stock'!A:E,5,FALSE)),""))</f>
        <v/>
      </c>
      <c r="Z1933" s="325"/>
      <c r="AA1933" s="315"/>
      <c r="AB1933" s="316"/>
      <c r="AC1933" s="317" t="str">
        <f>IF(ISBLANK(AB1933),"",IFERROR(IF(VLOOKUP(A1933,'Np PL4 Stock'!A:J,10,FALSE)="Np4",AB1933-VLOOKUP(A1933,'Np PL4 Stock'!A:E,5,FALSE),AB1933-1-VLOOKUP(A1933,'Np PL4 Stock'!A:E,5,FALSE)),""))</f>
        <v/>
      </c>
      <c r="AD1933" s="290"/>
      <c r="AE1933" s="300"/>
      <c r="AF1933" s="323"/>
      <c r="AG1933" s="335"/>
      <c r="AH1933" s="336"/>
      <c r="AI1933" s="335"/>
      <c r="AJ1933" s="326"/>
      <c r="AK1933" s="334"/>
    </row>
    <row r="1934" spans="1:37">
      <c r="A1934" s="280" t="str">
        <f t="shared" si="63"/>
        <v/>
      </c>
      <c r="B1934" s="281"/>
      <c r="C1934" s="282"/>
      <c r="D1934" s="282"/>
      <c r="E1934" s="243"/>
      <c r="F1934" s="244"/>
      <c r="G1934" s="243"/>
      <c r="H1934" s="283" t="str">
        <f>IF(ISBLANK(F1934),"",IFERROR(VLOOKUP(A1934,'Np PL4 Stock'!$A:$U,20,FALSE),""))</f>
        <v/>
      </c>
      <c r="J1934" s="283" t="str">
        <f>IF(ISBLANK(F1934),"",VLOOKUP(LEFT(A1934,5),Unit!A:B,2,FALSE))</f>
        <v/>
      </c>
      <c r="K1934" s="243"/>
      <c r="L1934" s="243"/>
      <c r="M1934" s="291" t="str">
        <f t="shared" si="64"/>
        <v/>
      </c>
      <c r="N1934" s="292" t="str">
        <f>IF(ISBLANK(D1934),"",IFERROR(IF(VLOOKUP(A1934,'Np PL4 Stock'!A:J,10,FALSE)="Np4",D1934-VLOOKUP(A1934,'Np PL4 Stock'!A:E,5,FALSE),D1934-1-VLOOKUP(A1934,'Np PL4 Stock'!A:E,5,FALSE)),""))</f>
        <v/>
      </c>
      <c r="O1934" s="345"/>
      <c r="P1934" s="290"/>
      <c r="Q1934" s="300"/>
      <c r="R1934" s="336"/>
      <c r="S1934" s="301"/>
      <c r="T1934" s="301"/>
      <c r="U1934" s="336"/>
      <c r="V1934" s="354"/>
      <c r="W1934" s="355"/>
      <c r="X1934" s="349"/>
      <c r="Y1934" s="313" t="str">
        <f>IF(ISBLANK(X1934),"",IFERROR(IF(VLOOKUP(A1934,'Np PL4 Stock'!A:J,10,FALSE)="Np4",X1934-VLOOKUP(A1934,'Np PL4 Stock'!A:E,5,FALSE),X1934-1-VLOOKUP(A1934,'Np PL4 Stock'!A:E,5,FALSE)),""))</f>
        <v/>
      </c>
      <c r="Z1934" s="325"/>
      <c r="AA1934" s="315"/>
      <c r="AB1934" s="316"/>
      <c r="AC1934" s="317" t="str">
        <f>IF(ISBLANK(AB1934),"",IFERROR(IF(VLOOKUP(A1934,'Np PL4 Stock'!A:J,10,FALSE)="Np4",AB1934-VLOOKUP(A1934,'Np PL4 Stock'!A:E,5,FALSE),AB1934-1-VLOOKUP(A1934,'Np PL4 Stock'!A:E,5,FALSE)),""))</f>
        <v/>
      </c>
      <c r="AD1934" s="290"/>
      <c r="AE1934" s="300"/>
      <c r="AF1934" s="323"/>
      <c r="AG1934" s="335"/>
      <c r="AH1934" s="336"/>
      <c r="AI1934" s="335"/>
      <c r="AJ1934" s="326"/>
      <c r="AK1934" s="334"/>
    </row>
    <row r="1935" spans="1:37">
      <c r="A1935" s="280" t="str">
        <f t="shared" si="63"/>
        <v/>
      </c>
      <c r="B1935" s="281"/>
      <c r="C1935" s="282"/>
      <c r="D1935" s="282"/>
      <c r="E1935" s="243"/>
      <c r="F1935" s="244"/>
      <c r="G1935" s="243"/>
      <c r="H1935" s="283" t="str">
        <f>IF(ISBLANK(F1935),"",IFERROR(VLOOKUP(A1935,'Np PL4 Stock'!$A:$U,20,FALSE),""))</f>
        <v/>
      </c>
      <c r="J1935" s="283" t="str">
        <f>IF(ISBLANK(F1935),"",VLOOKUP(LEFT(A1935,5),Unit!A:B,2,FALSE))</f>
        <v/>
      </c>
      <c r="K1935" s="243"/>
      <c r="L1935" s="243"/>
      <c r="M1935" s="291" t="str">
        <f t="shared" si="64"/>
        <v/>
      </c>
      <c r="N1935" s="292" t="str">
        <f>IF(ISBLANK(D1935),"",IFERROR(IF(VLOOKUP(A1935,'Np PL4 Stock'!A:J,10,FALSE)="Np4",D1935-VLOOKUP(A1935,'Np PL4 Stock'!A:E,5,FALSE),D1935-1-VLOOKUP(A1935,'Np PL4 Stock'!A:E,5,FALSE)),""))</f>
        <v/>
      </c>
      <c r="O1935" s="345"/>
      <c r="P1935" s="290"/>
      <c r="Q1935" s="300"/>
      <c r="R1935" s="336"/>
      <c r="S1935" s="301"/>
      <c r="T1935" s="301"/>
      <c r="U1935" s="336"/>
      <c r="V1935" s="354"/>
      <c r="W1935" s="355"/>
      <c r="X1935" s="349"/>
      <c r="Y1935" s="313" t="str">
        <f>IF(ISBLANK(X1935),"",IFERROR(IF(VLOOKUP(A1935,'Np PL4 Stock'!A:J,10,FALSE)="Np4",X1935-VLOOKUP(A1935,'Np PL4 Stock'!A:E,5,FALSE),X1935-1-VLOOKUP(A1935,'Np PL4 Stock'!A:E,5,FALSE)),""))</f>
        <v/>
      </c>
      <c r="Z1935" s="325"/>
      <c r="AA1935" s="315"/>
      <c r="AB1935" s="316"/>
      <c r="AC1935" s="317" t="str">
        <f>IF(ISBLANK(AB1935),"",IFERROR(IF(VLOOKUP(A1935,'Np PL4 Stock'!A:J,10,FALSE)="Np4",AB1935-VLOOKUP(A1935,'Np PL4 Stock'!A:E,5,FALSE),AB1935-1-VLOOKUP(A1935,'Np PL4 Stock'!A:E,5,FALSE)),""))</f>
        <v/>
      </c>
      <c r="AD1935" s="290"/>
      <c r="AE1935" s="300"/>
      <c r="AF1935" s="323"/>
      <c r="AG1935" s="335"/>
      <c r="AH1935" s="336"/>
      <c r="AI1935" s="335"/>
      <c r="AJ1935" s="326"/>
      <c r="AK1935" s="334"/>
    </row>
    <row r="1936" spans="1:37">
      <c r="A1936" s="280" t="str">
        <f t="shared" si="63"/>
        <v/>
      </c>
      <c r="B1936" s="281"/>
      <c r="C1936" s="282"/>
      <c r="D1936" s="282"/>
      <c r="E1936" s="243"/>
      <c r="F1936" s="244"/>
      <c r="G1936" s="243"/>
      <c r="H1936" s="283" t="str">
        <f>IF(ISBLANK(F1936),"",IFERROR(VLOOKUP(A1936,'Np PL4 Stock'!$A:$U,20,FALSE),""))</f>
        <v/>
      </c>
      <c r="J1936" s="283" t="str">
        <f>IF(ISBLANK(F1936),"",VLOOKUP(LEFT(A1936,5),Unit!A:B,2,FALSE))</f>
        <v/>
      </c>
      <c r="K1936" s="243"/>
      <c r="L1936" s="243"/>
      <c r="M1936" s="291" t="str">
        <f t="shared" si="64"/>
        <v/>
      </c>
      <c r="N1936" s="292" t="str">
        <f>IF(ISBLANK(D1936),"",IFERROR(IF(VLOOKUP(A1936,'Np PL4 Stock'!A:J,10,FALSE)="Np4",D1936-VLOOKUP(A1936,'Np PL4 Stock'!A:E,5,FALSE),D1936-1-VLOOKUP(A1936,'Np PL4 Stock'!A:E,5,FALSE)),""))</f>
        <v/>
      </c>
      <c r="O1936" s="345"/>
      <c r="P1936" s="290"/>
      <c r="Q1936" s="300"/>
      <c r="R1936" s="336"/>
      <c r="S1936" s="301"/>
      <c r="T1936" s="301"/>
      <c r="U1936" s="336"/>
      <c r="V1936" s="354"/>
      <c r="W1936" s="355"/>
      <c r="X1936" s="349"/>
      <c r="Y1936" s="313" t="str">
        <f>IF(ISBLANK(X1936),"",IFERROR(IF(VLOOKUP(A1936,'Np PL4 Stock'!A:J,10,FALSE)="Np4",X1936-VLOOKUP(A1936,'Np PL4 Stock'!A:E,5,FALSE),X1936-1-VLOOKUP(A1936,'Np PL4 Stock'!A:E,5,FALSE)),""))</f>
        <v/>
      </c>
      <c r="Z1936" s="325"/>
      <c r="AA1936" s="315"/>
      <c r="AB1936" s="316"/>
      <c r="AC1936" s="317" t="str">
        <f>IF(ISBLANK(AB1936),"",IFERROR(IF(VLOOKUP(A1936,'Np PL4 Stock'!A:J,10,FALSE)="Np4",AB1936-VLOOKUP(A1936,'Np PL4 Stock'!A:E,5,FALSE),AB1936-1-VLOOKUP(A1936,'Np PL4 Stock'!A:E,5,FALSE)),""))</f>
        <v/>
      </c>
      <c r="AD1936" s="290"/>
      <c r="AE1936" s="300"/>
      <c r="AF1936" s="323"/>
      <c r="AG1936" s="335"/>
      <c r="AH1936" s="336"/>
      <c r="AI1936" s="335"/>
      <c r="AJ1936" s="326"/>
      <c r="AK1936" s="334"/>
    </row>
    <row r="1937" spans="1:37">
      <c r="A1937" s="280" t="str">
        <f t="shared" si="63"/>
        <v/>
      </c>
      <c r="B1937" s="281"/>
      <c r="C1937" s="282"/>
      <c r="D1937" s="282"/>
      <c r="E1937" s="243"/>
      <c r="F1937" s="244"/>
      <c r="G1937" s="243"/>
      <c r="H1937" s="283" t="str">
        <f>IF(ISBLANK(F1937),"",IFERROR(VLOOKUP(A1937,'Np PL4 Stock'!$A:$U,20,FALSE),""))</f>
        <v/>
      </c>
      <c r="J1937" s="283" t="str">
        <f>IF(ISBLANK(F1937),"",VLOOKUP(LEFT(A1937,5),Unit!A:B,2,FALSE))</f>
        <v/>
      </c>
      <c r="K1937" s="243"/>
      <c r="L1937" s="243"/>
      <c r="M1937" s="291" t="str">
        <f t="shared" si="64"/>
        <v/>
      </c>
      <c r="N1937" s="292" t="str">
        <f>IF(ISBLANK(D1937),"",IFERROR(IF(VLOOKUP(A1937,'Np PL4 Stock'!A:J,10,FALSE)="Np4",D1937-VLOOKUP(A1937,'Np PL4 Stock'!A:E,5,FALSE),D1937-1-VLOOKUP(A1937,'Np PL4 Stock'!A:E,5,FALSE)),""))</f>
        <v/>
      </c>
      <c r="O1937" s="345"/>
      <c r="P1937" s="290"/>
      <c r="Q1937" s="300"/>
      <c r="R1937" s="336"/>
      <c r="S1937" s="301"/>
      <c r="T1937" s="301"/>
      <c r="U1937" s="336"/>
      <c r="V1937" s="354"/>
      <c r="W1937" s="355"/>
      <c r="X1937" s="349"/>
      <c r="Y1937" s="313" t="str">
        <f>IF(ISBLANK(X1937),"",IFERROR(IF(VLOOKUP(A1937,'Np PL4 Stock'!A:J,10,FALSE)="Np4",X1937-VLOOKUP(A1937,'Np PL4 Stock'!A:E,5,FALSE),X1937-1-VLOOKUP(A1937,'Np PL4 Stock'!A:E,5,FALSE)),""))</f>
        <v/>
      </c>
      <c r="Z1937" s="325"/>
      <c r="AA1937" s="315"/>
      <c r="AB1937" s="316"/>
      <c r="AC1937" s="317" t="str">
        <f>IF(ISBLANK(AB1937),"",IFERROR(IF(VLOOKUP(A1937,'Np PL4 Stock'!A:J,10,FALSE)="Np4",AB1937-VLOOKUP(A1937,'Np PL4 Stock'!A:E,5,FALSE),AB1937-1-VLOOKUP(A1937,'Np PL4 Stock'!A:E,5,FALSE)),""))</f>
        <v/>
      </c>
      <c r="AD1937" s="290"/>
      <c r="AE1937" s="300"/>
      <c r="AF1937" s="323"/>
      <c r="AG1937" s="335"/>
      <c r="AH1937" s="336"/>
      <c r="AI1937" s="335"/>
      <c r="AJ1937" s="326"/>
      <c r="AK1937" s="334"/>
    </row>
    <row r="1938" spans="1:37">
      <c r="A1938" s="280" t="str">
        <f t="shared" si="63"/>
        <v/>
      </c>
      <c r="B1938" s="281"/>
      <c r="C1938" s="282"/>
      <c r="D1938" s="282"/>
      <c r="E1938" s="243"/>
      <c r="F1938" s="244"/>
      <c r="G1938" s="243"/>
      <c r="H1938" s="283" t="str">
        <f>IF(ISBLANK(F1938),"",IFERROR(VLOOKUP(A1938,'Np PL4 Stock'!$A:$U,20,FALSE),""))</f>
        <v/>
      </c>
      <c r="J1938" s="283" t="str">
        <f>IF(ISBLANK(F1938),"",VLOOKUP(LEFT(A1938,5),Unit!A:B,2,FALSE))</f>
        <v/>
      </c>
      <c r="K1938" s="243"/>
      <c r="L1938" s="243"/>
      <c r="M1938" s="291" t="str">
        <f t="shared" si="64"/>
        <v/>
      </c>
      <c r="N1938" s="292" t="str">
        <f>IF(ISBLANK(D1938),"",IFERROR(IF(VLOOKUP(A1938,'Np PL4 Stock'!A:J,10,FALSE)="Np4",D1938-VLOOKUP(A1938,'Np PL4 Stock'!A:E,5,FALSE),D1938-1-VLOOKUP(A1938,'Np PL4 Stock'!A:E,5,FALSE)),""))</f>
        <v/>
      </c>
      <c r="O1938" s="345"/>
      <c r="P1938" s="290"/>
      <c r="Q1938" s="300"/>
      <c r="R1938" s="336"/>
      <c r="S1938" s="301"/>
      <c r="T1938" s="301"/>
      <c r="U1938" s="336"/>
      <c r="V1938" s="354"/>
      <c r="W1938" s="355"/>
      <c r="X1938" s="349"/>
      <c r="Y1938" s="313" t="str">
        <f>IF(ISBLANK(X1938),"",IFERROR(IF(VLOOKUP(A1938,'Np PL4 Stock'!A:J,10,FALSE)="Np4",X1938-VLOOKUP(A1938,'Np PL4 Stock'!A:E,5,FALSE),X1938-1-VLOOKUP(A1938,'Np PL4 Stock'!A:E,5,FALSE)),""))</f>
        <v/>
      </c>
      <c r="Z1938" s="325"/>
      <c r="AA1938" s="315"/>
      <c r="AB1938" s="316"/>
      <c r="AC1938" s="317" t="str">
        <f>IF(ISBLANK(AB1938),"",IFERROR(IF(VLOOKUP(A1938,'Np PL4 Stock'!A:J,10,FALSE)="Np4",AB1938-VLOOKUP(A1938,'Np PL4 Stock'!A:E,5,FALSE),AB1938-1-VLOOKUP(A1938,'Np PL4 Stock'!A:E,5,FALSE)),""))</f>
        <v/>
      </c>
      <c r="AD1938" s="290"/>
      <c r="AE1938" s="300"/>
      <c r="AF1938" s="323"/>
      <c r="AG1938" s="335"/>
      <c r="AH1938" s="336"/>
      <c r="AI1938" s="335"/>
      <c r="AJ1938" s="326"/>
      <c r="AK1938" s="334"/>
    </row>
    <row r="1939" spans="1:37">
      <c r="A1939" s="280" t="str">
        <f t="shared" si="63"/>
        <v/>
      </c>
      <c r="B1939" s="281"/>
      <c r="C1939" s="282"/>
      <c r="D1939" s="282"/>
      <c r="E1939" s="243"/>
      <c r="F1939" s="244"/>
      <c r="G1939" s="243"/>
      <c r="H1939" s="283" t="str">
        <f>IF(ISBLANK(F1939),"",IFERROR(VLOOKUP(A1939,'Np PL4 Stock'!$A:$U,20,FALSE),""))</f>
        <v/>
      </c>
      <c r="J1939" s="283" t="str">
        <f>IF(ISBLANK(F1939),"",VLOOKUP(LEFT(A1939,5),Unit!A:B,2,FALSE))</f>
        <v/>
      </c>
      <c r="K1939" s="243"/>
      <c r="L1939" s="243"/>
      <c r="M1939" s="291" t="str">
        <f t="shared" si="64"/>
        <v/>
      </c>
      <c r="N1939" s="292" t="str">
        <f>IF(ISBLANK(D1939),"",IFERROR(IF(VLOOKUP(A1939,'Np PL4 Stock'!A:J,10,FALSE)="Np4",D1939-VLOOKUP(A1939,'Np PL4 Stock'!A:E,5,FALSE),D1939-1-VLOOKUP(A1939,'Np PL4 Stock'!A:E,5,FALSE)),""))</f>
        <v/>
      </c>
      <c r="O1939" s="345"/>
      <c r="P1939" s="290"/>
      <c r="Q1939" s="300"/>
      <c r="R1939" s="336"/>
      <c r="S1939" s="301"/>
      <c r="T1939" s="301"/>
      <c r="U1939" s="336"/>
      <c r="V1939" s="354"/>
      <c r="W1939" s="355"/>
      <c r="X1939" s="349"/>
      <c r="Y1939" s="313" t="str">
        <f>IF(ISBLANK(X1939),"",IFERROR(IF(VLOOKUP(A1939,'Np PL4 Stock'!A:J,10,FALSE)="Np4",X1939-VLOOKUP(A1939,'Np PL4 Stock'!A:E,5,FALSE),X1939-1-VLOOKUP(A1939,'Np PL4 Stock'!A:E,5,FALSE)),""))</f>
        <v/>
      </c>
      <c r="Z1939" s="325"/>
      <c r="AA1939" s="315"/>
      <c r="AB1939" s="316"/>
      <c r="AC1939" s="317" t="str">
        <f>IF(ISBLANK(AB1939),"",IFERROR(IF(VLOOKUP(A1939,'Np PL4 Stock'!A:J,10,FALSE)="Np4",AB1939-VLOOKUP(A1939,'Np PL4 Stock'!A:E,5,FALSE),AB1939-1-VLOOKUP(A1939,'Np PL4 Stock'!A:E,5,FALSE)),""))</f>
        <v/>
      </c>
      <c r="AD1939" s="290"/>
      <c r="AE1939" s="300"/>
      <c r="AF1939" s="323"/>
      <c r="AG1939" s="335"/>
      <c r="AH1939" s="336"/>
      <c r="AI1939" s="335"/>
      <c r="AJ1939" s="326"/>
      <c r="AK1939" s="334"/>
    </row>
    <row r="1940" spans="1:37">
      <c r="A1940" s="280" t="str">
        <f t="shared" si="63"/>
        <v/>
      </c>
      <c r="B1940" s="281"/>
      <c r="C1940" s="282"/>
      <c r="D1940" s="282"/>
      <c r="E1940" s="243"/>
      <c r="F1940" s="244"/>
      <c r="G1940" s="243"/>
      <c r="H1940" s="283" t="str">
        <f>IF(ISBLANK(F1940),"",IFERROR(VLOOKUP(A1940,'Np PL4 Stock'!$A:$U,20,FALSE),""))</f>
        <v/>
      </c>
      <c r="J1940" s="283" t="str">
        <f>IF(ISBLANK(F1940),"",VLOOKUP(LEFT(A1940,5),Unit!A:B,2,FALSE))</f>
        <v/>
      </c>
      <c r="K1940" s="243"/>
      <c r="L1940" s="243"/>
      <c r="M1940" s="291" t="str">
        <f t="shared" si="64"/>
        <v/>
      </c>
      <c r="N1940" s="292" t="str">
        <f>IF(ISBLANK(D1940),"",IFERROR(IF(VLOOKUP(A1940,'Np PL4 Stock'!A:J,10,FALSE)="Np4",D1940-VLOOKUP(A1940,'Np PL4 Stock'!A:E,5,FALSE),D1940-1-VLOOKUP(A1940,'Np PL4 Stock'!A:E,5,FALSE)),""))</f>
        <v/>
      </c>
      <c r="O1940" s="345"/>
      <c r="P1940" s="290"/>
      <c r="Q1940" s="300"/>
      <c r="R1940" s="336"/>
      <c r="S1940" s="301"/>
      <c r="T1940" s="301"/>
      <c r="U1940" s="336"/>
      <c r="V1940" s="354"/>
      <c r="W1940" s="355"/>
      <c r="X1940" s="349"/>
      <c r="Y1940" s="313" t="str">
        <f>IF(ISBLANK(X1940),"",IFERROR(IF(VLOOKUP(A1940,'Np PL4 Stock'!A:J,10,FALSE)="Np4",X1940-VLOOKUP(A1940,'Np PL4 Stock'!A:E,5,FALSE),X1940-1-VLOOKUP(A1940,'Np PL4 Stock'!A:E,5,FALSE)),""))</f>
        <v/>
      </c>
      <c r="Z1940" s="325"/>
      <c r="AA1940" s="315"/>
      <c r="AB1940" s="316"/>
      <c r="AC1940" s="317" t="str">
        <f>IF(ISBLANK(AB1940),"",IFERROR(IF(VLOOKUP(A1940,'Np PL4 Stock'!A:J,10,FALSE)="Np4",AB1940-VLOOKUP(A1940,'Np PL4 Stock'!A:E,5,FALSE),AB1940-1-VLOOKUP(A1940,'Np PL4 Stock'!A:E,5,FALSE)),""))</f>
        <v/>
      </c>
      <c r="AD1940" s="290"/>
      <c r="AE1940" s="300"/>
      <c r="AF1940" s="323"/>
      <c r="AG1940" s="335"/>
      <c r="AH1940" s="336"/>
      <c r="AI1940" s="335"/>
      <c r="AJ1940" s="326"/>
      <c r="AK1940" s="334"/>
    </row>
    <row r="1941" spans="1:37">
      <c r="A1941" s="280" t="str">
        <f t="shared" si="63"/>
        <v/>
      </c>
      <c r="B1941" s="281"/>
      <c r="C1941" s="282"/>
      <c r="D1941" s="282"/>
      <c r="E1941" s="243"/>
      <c r="F1941" s="244"/>
      <c r="G1941" s="243"/>
      <c r="H1941" s="283" t="str">
        <f>IF(ISBLANK(F1941),"",IFERROR(VLOOKUP(A1941,'Np PL4 Stock'!$A:$U,20,FALSE),""))</f>
        <v/>
      </c>
      <c r="J1941" s="283" t="str">
        <f>IF(ISBLANK(F1941),"",VLOOKUP(LEFT(A1941,5),Unit!A:B,2,FALSE))</f>
        <v/>
      </c>
      <c r="K1941" s="243"/>
      <c r="L1941" s="243"/>
      <c r="M1941" s="291" t="str">
        <f t="shared" si="64"/>
        <v/>
      </c>
      <c r="N1941" s="292" t="str">
        <f>IF(ISBLANK(D1941),"",IFERROR(IF(VLOOKUP(A1941,'Np PL4 Stock'!A:J,10,FALSE)="Np4",D1941-VLOOKUP(A1941,'Np PL4 Stock'!A:E,5,FALSE),D1941-1-VLOOKUP(A1941,'Np PL4 Stock'!A:E,5,FALSE)),""))</f>
        <v/>
      </c>
      <c r="O1941" s="345"/>
      <c r="P1941" s="290"/>
      <c r="Q1941" s="300"/>
      <c r="R1941" s="336"/>
      <c r="S1941" s="301"/>
      <c r="T1941" s="301"/>
      <c r="U1941" s="336"/>
      <c r="V1941" s="354"/>
      <c r="W1941" s="355"/>
      <c r="X1941" s="349"/>
      <c r="Y1941" s="313" t="str">
        <f>IF(ISBLANK(X1941),"",IFERROR(IF(VLOOKUP(A1941,'Np PL4 Stock'!A:J,10,FALSE)="Np4",X1941-VLOOKUP(A1941,'Np PL4 Stock'!A:E,5,FALSE),X1941-1-VLOOKUP(A1941,'Np PL4 Stock'!A:E,5,FALSE)),""))</f>
        <v/>
      </c>
      <c r="Z1941" s="325"/>
      <c r="AA1941" s="315"/>
      <c r="AB1941" s="316"/>
      <c r="AC1941" s="317" t="str">
        <f>IF(ISBLANK(AB1941),"",IFERROR(IF(VLOOKUP(A1941,'Np PL4 Stock'!A:J,10,FALSE)="Np4",AB1941-VLOOKUP(A1941,'Np PL4 Stock'!A:E,5,FALSE),AB1941-1-VLOOKUP(A1941,'Np PL4 Stock'!A:E,5,FALSE)),""))</f>
        <v/>
      </c>
      <c r="AD1941" s="290"/>
      <c r="AE1941" s="300"/>
      <c r="AF1941" s="323"/>
      <c r="AG1941" s="335"/>
      <c r="AH1941" s="336"/>
      <c r="AI1941" s="335"/>
      <c r="AJ1941" s="326"/>
      <c r="AK1941" s="334"/>
    </row>
    <row r="1942" spans="1:37">
      <c r="A1942" s="280" t="str">
        <f t="shared" si="63"/>
        <v/>
      </c>
      <c r="B1942" s="281"/>
      <c r="C1942" s="282"/>
      <c r="D1942" s="282"/>
      <c r="E1942" s="243"/>
      <c r="F1942" s="244"/>
      <c r="G1942" s="243"/>
      <c r="H1942" s="283" t="str">
        <f>IF(ISBLANK(F1942),"",IFERROR(VLOOKUP(A1942,'Np PL4 Stock'!$A:$U,20,FALSE),""))</f>
        <v/>
      </c>
      <c r="J1942" s="283" t="str">
        <f>IF(ISBLANK(F1942),"",VLOOKUP(LEFT(A1942,5),Unit!A:B,2,FALSE))</f>
        <v/>
      </c>
      <c r="K1942" s="243"/>
      <c r="L1942" s="243"/>
      <c r="M1942" s="291" t="str">
        <f t="shared" si="64"/>
        <v/>
      </c>
      <c r="N1942" s="292" t="str">
        <f>IF(ISBLANK(D1942),"",IFERROR(IF(VLOOKUP(A1942,'Np PL4 Stock'!A:J,10,FALSE)="Np4",D1942-VLOOKUP(A1942,'Np PL4 Stock'!A:E,5,FALSE),D1942-1-VLOOKUP(A1942,'Np PL4 Stock'!A:E,5,FALSE)),""))</f>
        <v/>
      </c>
      <c r="O1942" s="345"/>
      <c r="P1942" s="290"/>
      <c r="Q1942" s="300"/>
      <c r="R1942" s="336"/>
      <c r="S1942" s="301"/>
      <c r="T1942" s="301"/>
      <c r="U1942" s="336"/>
      <c r="V1942" s="354"/>
      <c r="W1942" s="355"/>
      <c r="X1942" s="349"/>
      <c r="Y1942" s="313" t="str">
        <f>IF(ISBLANK(X1942),"",IFERROR(IF(VLOOKUP(A1942,'Np PL4 Stock'!A:J,10,FALSE)="Np4",X1942-VLOOKUP(A1942,'Np PL4 Stock'!A:E,5,FALSE),X1942-1-VLOOKUP(A1942,'Np PL4 Stock'!A:E,5,FALSE)),""))</f>
        <v/>
      </c>
      <c r="Z1942" s="325"/>
      <c r="AA1942" s="315"/>
      <c r="AB1942" s="316"/>
      <c r="AC1942" s="317" t="str">
        <f>IF(ISBLANK(AB1942),"",IFERROR(IF(VLOOKUP(A1942,'Np PL4 Stock'!A:J,10,FALSE)="Np4",AB1942-VLOOKUP(A1942,'Np PL4 Stock'!A:E,5,FALSE),AB1942-1-VLOOKUP(A1942,'Np PL4 Stock'!A:E,5,FALSE)),""))</f>
        <v/>
      </c>
      <c r="AD1942" s="290"/>
      <c r="AE1942" s="300"/>
      <c r="AF1942" s="323"/>
      <c r="AG1942" s="335"/>
      <c r="AH1942" s="336"/>
      <c r="AI1942" s="335"/>
      <c r="AJ1942" s="326"/>
      <c r="AK1942" s="334"/>
    </row>
    <row r="1943" spans="1:37">
      <c r="A1943" s="280" t="str">
        <f t="shared" si="63"/>
        <v/>
      </c>
      <c r="B1943" s="281"/>
      <c r="C1943" s="282"/>
      <c r="D1943" s="282"/>
      <c r="E1943" s="243"/>
      <c r="F1943" s="244"/>
      <c r="G1943" s="243"/>
      <c r="H1943" s="283" t="str">
        <f>IF(ISBLANK(F1943),"",IFERROR(VLOOKUP(A1943,'Np PL4 Stock'!$A:$U,20,FALSE),""))</f>
        <v/>
      </c>
      <c r="J1943" s="283" t="str">
        <f>IF(ISBLANK(F1943),"",VLOOKUP(LEFT(A1943,5),Unit!A:B,2,FALSE))</f>
        <v/>
      </c>
      <c r="K1943" s="243"/>
      <c r="L1943" s="243"/>
      <c r="M1943" s="291" t="str">
        <f t="shared" si="64"/>
        <v/>
      </c>
      <c r="N1943" s="292" t="str">
        <f>IF(ISBLANK(D1943),"",IFERROR(IF(VLOOKUP(A1943,'Np PL4 Stock'!A:J,10,FALSE)="Np4",D1943-VLOOKUP(A1943,'Np PL4 Stock'!A:E,5,FALSE),D1943-1-VLOOKUP(A1943,'Np PL4 Stock'!A:E,5,FALSE)),""))</f>
        <v/>
      </c>
      <c r="O1943" s="345"/>
      <c r="P1943" s="290"/>
      <c r="Q1943" s="300"/>
      <c r="R1943" s="336"/>
      <c r="S1943" s="301"/>
      <c r="T1943" s="301"/>
      <c r="U1943" s="336"/>
      <c r="V1943" s="354"/>
      <c r="W1943" s="355"/>
      <c r="X1943" s="349"/>
      <c r="Y1943" s="313" t="str">
        <f>IF(ISBLANK(X1943),"",IFERROR(IF(VLOOKUP(A1943,'Np PL4 Stock'!A:J,10,FALSE)="Np4",X1943-VLOOKUP(A1943,'Np PL4 Stock'!A:E,5,FALSE),X1943-1-VLOOKUP(A1943,'Np PL4 Stock'!A:E,5,FALSE)),""))</f>
        <v/>
      </c>
      <c r="Z1943" s="325"/>
      <c r="AA1943" s="315"/>
      <c r="AB1943" s="316"/>
      <c r="AC1943" s="317" t="str">
        <f>IF(ISBLANK(AB1943),"",IFERROR(IF(VLOOKUP(A1943,'Np PL4 Stock'!A:J,10,FALSE)="Np4",AB1943-VLOOKUP(A1943,'Np PL4 Stock'!A:E,5,FALSE),AB1943-1-VLOOKUP(A1943,'Np PL4 Stock'!A:E,5,FALSE)),""))</f>
        <v/>
      </c>
      <c r="AD1943" s="290"/>
      <c r="AE1943" s="300"/>
      <c r="AF1943" s="323"/>
      <c r="AG1943" s="335"/>
      <c r="AH1943" s="336"/>
      <c r="AI1943" s="335"/>
      <c r="AJ1943" s="326"/>
      <c r="AK1943" s="334"/>
    </row>
    <row r="1944" spans="1:37">
      <c r="A1944" s="280" t="str">
        <f t="shared" si="63"/>
        <v/>
      </c>
      <c r="B1944" s="281"/>
      <c r="C1944" s="282"/>
      <c r="D1944" s="282"/>
      <c r="E1944" s="243"/>
      <c r="F1944" s="244"/>
      <c r="G1944" s="243"/>
      <c r="H1944" s="283" t="str">
        <f>IF(ISBLANK(F1944),"",IFERROR(VLOOKUP(A1944,'Np PL4 Stock'!$A:$U,20,FALSE),""))</f>
        <v/>
      </c>
      <c r="J1944" s="283" t="str">
        <f>IF(ISBLANK(F1944),"",VLOOKUP(LEFT(A1944,5),Unit!A:B,2,FALSE))</f>
        <v/>
      </c>
      <c r="K1944" s="243"/>
      <c r="L1944" s="243"/>
      <c r="M1944" s="291" t="str">
        <f t="shared" si="64"/>
        <v/>
      </c>
      <c r="N1944" s="292" t="str">
        <f>IF(ISBLANK(D1944),"",IFERROR(IF(VLOOKUP(A1944,'Np PL4 Stock'!A:J,10,FALSE)="Np4",D1944-VLOOKUP(A1944,'Np PL4 Stock'!A:E,5,FALSE),D1944-1-VLOOKUP(A1944,'Np PL4 Stock'!A:E,5,FALSE)),""))</f>
        <v/>
      </c>
      <c r="O1944" s="345"/>
      <c r="P1944" s="290"/>
      <c r="Q1944" s="300"/>
      <c r="R1944" s="336"/>
      <c r="S1944" s="301"/>
      <c r="T1944" s="301"/>
      <c r="U1944" s="336"/>
      <c r="V1944" s="354"/>
      <c r="W1944" s="355"/>
      <c r="X1944" s="349"/>
      <c r="Y1944" s="313" t="str">
        <f>IF(ISBLANK(X1944),"",IFERROR(IF(VLOOKUP(A1944,'Np PL4 Stock'!A:J,10,FALSE)="Np4",X1944-VLOOKUP(A1944,'Np PL4 Stock'!A:E,5,FALSE),X1944-1-VLOOKUP(A1944,'Np PL4 Stock'!A:E,5,FALSE)),""))</f>
        <v/>
      </c>
      <c r="Z1944" s="325"/>
      <c r="AA1944" s="315"/>
      <c r="AB1944" s="316"/>
      <c r="AC1944" s="317" t="str">
        <f>IF(ISBLANK(AB1944),"",IFERROR(IF(VLOOKUP(A1944,'Np PL4 Stock'!A:J,10,FALSE)="Np4",AB1944-VLOOKUP(A1944,'Np PL4 Stock'!A:E,5,FALSE),AB1944-1-VLOOKUP(A1944,'Np PL4 Stock'!A:E,5,FALSE)),""))</f>
        <v/>
      </c>
      <c r="AD1944" s="290"/>
      <c r="AE1944" s="300"/>
      <c r="AF1944" s="323"/>
      <c r="AG1944" s="335"/>
      <c r="AH1944" s="336"/>
      <c r="AI1944" s="335"/>
      <c r="AJ1944" s="326"/>
      <c r="AK1944" s="334"/>
    </row>
    <row r="1945" spans="1:37">
      <c r="A1945" s="280" t="str">
        <f t="shared" si="63"/>
        <v/>
      </c>
      <c r="B1945" s="281"/>
      <c r="C1945" s="282"/>
      <c r="D1945" s="282"/>
      <c r="E1945" s="243"/>
      <c r="F1945" s="244"/>
      <c r="G1945" s="243"/>
      <c r="H1945" s="283" t="str">
        <f>IF(ISBLANK(F1945),"",IFERROR(VLOOKUP(A1945,'Np PL4 Stock'!$A:$U,20,FALSE),""))</f>
        <v/>
      </c>
      <c r="J1945" s="283" t="str">
        <f>IF(ISBLANK(F1945),"",VLOOKUP(LEFT(A1945,5),Unit!A:B,2,FALSE))</f>
        <v/>
      </c>
      <c r="K1945" s="243"/>
      <c r="L1945" s="243"/>
      <c r="M1945" s="291" t="str">
        <f t="shared" si="64"/>
        <v/>
      </c>
      <c r="N1945" s="292" t="str">
        <f>IF(ISBLANK(D1945),"",IFERROR(IF(VLOOKUP(A1945,'Np PL4 Stock'!A:J,10,FALSE)="Np4",D1945-VLOOKUP(A1945,'Np PL4 Stock'!A:E,5,FALSE),D1945-1-VLOOKUP(A1945,'Np PL4 Stock'!A:E,5,FALSE)),""))</f>
        <v/>
      </c>
      <c r="O1945" s="345"/>
      <c r="P1945" s="290"/>
      <c r="Q1945" s="300"/>
      <c r="R1945" s="336"/>
      <c r="S1945" s="301"/>
      <c r="T1945" s="301"/>
      <c r="U1945" s="336"/>
      <c r="V1945" s="354"/>
      <c r="W1945" s="355"/>
      <c r="X1945" s="349"/>
      <c r="Y1945" s="313" t="str">
        <f>IF(ISBLANK(X1945),"",IFERROR(IF(VLOOKUP(A1945,'Np PL4 Stock'!A:J,10,FALSE)="Np4",X1945-VLOOKUP(A1945,'Np PL4 Stock'!A:E,5,FALSE),X1945-1-VLOOKUP(A1945,'Np PL4 Stock'!A:E,5,FALSE)),""))</f>
        <v/>
      </c>
      <c r="Z1945" s="325"/>
      <c r="AA1945" s="315"/>
      <c r="AB1945" s="316"/>
      <c r="AC1945" s="317" t="str">
        <f>IF(ISBLANK(AB1945),"",IFERROR(IF(VLOOKUP(A1945,'Np PL4 Stock'!A:J,10,FALSE)="Np4",AB1945-VLOOKUP(A1945,'Np PL4 Stock'!A:E,5,FALSE),AB1945-1-VLOOKUP(A1945,'Np PL4 Stock'!A:E,5,FALSE)),""))</f>
        <v/>
      </c>
      <c r="AD1945" s="290"/>
      <c r="AE1945" s="300"/>
      <c r="AF1945" s="323"/>
      <c r="AG1945" s="335"/>
      <c r="AH1945" s="336"/>
      <c r="AI1945" s="335"/>
      <c r="AJ1945" s="326"/>
      <c r="AK1945" s="334"/>
    </row>
    <row r="1946" spans="1:37">
      <c r="A1946" s="280" t="str">
        <f t="shared" si="63"/>
        <v/>
      </c>
      <c r="B1946" s="281"/>
      <c r="C1946" s="282"/>
      <c r="D1946" s="282"/>
      <c r="E1946" s="243"/>
      <c r="F1946" s="244"/>
      <c r="G1946" s="243"/>
      <c r="H1946" s="283" t="str">
        <f>IF(ISBLANK(F1946),"",IFERROR(VLOOKUP(A1946,'Np PL4 Stock'!$A:$U,20,FALSE),""))</f>
        <v/>
      </c>
      <c r="J1946" s="283" t="str">
        <f>IF(ISBLANK(F1946),"",VLOOKUP(LEFT(A1946,5),Unit!A:B,2,FALSE))</f>
        <v/>
      </c>
      <c r="K1946" s="243"/>
      <c r="L1946" s="243"/>
      <c r="M1946" s="291" t="str">
        <f t="shared" si="64"/>
        <v/>
      </c>
      <c r="N1946" s="292" t="str">
        <f>IF(ISBLANK(D1946),"",IFERROR(IF(VLOOKUP(A1946,'Np PL4 Stock'!A:J,10,FALSE)="Np4",D1946-VLOOKUP(A1946,'Np PL4 Stock'!A:E,5,FALSE),D1946-1-VLOOKUP(A1946,'Np PL4 Stock'!A:E,5,FALSE)),""))</f>
        <v/>
      </c>
      <c r="O1946" s="345"/>
      <c r="P1946" s="290"/>
      <c r="Q1946" s="300"/>
      <c r="R1946" s="336"/>
      <c r="S1946" s="301"/>
      <c r="T1946" s="301"/>
      <c r="U1946" s="336"/>
      <c r="V1946" s="354"/>
      <c r="W1946" s="355"/>
      <c r="X1946" s="349"/>
      <c r="Y1946" s="313" t="str">
        <f>IF(ISBLANK(X1946),"",IFERROR(IF(VLOOKUP(A1946,'Np PL4 Stock'!A:J,10,FALSE)="Np4",X1946-VLOOKUP(A1946,'Np PL4 Stock'!A:E,5,FALSE),X1946-1-VLOOKUP(A1946,'Np PL4 Stock'!A:E,5,FALSE)),""))</f>
        <v/>
      </c>
      <c r="Z1946" s="325"/>
      <c r="AA1946" s="315"/>
      <c r="AB1946" s="316"/>
      <c r="AC1946" s="317" t="str">
        <f>IF(ISBLANK(AB1946),"",IFERROR(IF(VLOOKUP(A1946,'Np PL4 Stock'!A:J,10,FALSE)="Np4",AB1946-VLOOKUP(A1946,'Np PL4 Stock'!A:E,5,FALSE),AB1946-1-VLOOKUP(A1946,'Np PL4 Stock'!A:E,5,FALSE)),""))</f>
        <v/>
      </c>
      <c r="AD1946" s="290"/>
      <c r="AE1946" s="300"/>
      <c r="AF1946" s="323"/>
      <c r="AG1946" s="335"/>
      <c r="AH1946" s="336"/>
      <c r="AI1946" s="335"/>
      <c r="AJ1946" s="326"/>
      <c r="AK1946" s="334"/>
    </row>
    <row r="1947" spans="1:37">
      <c r="A1947" s="280" t="str">
        <f t="shared" si="63"/>
        <v/>
      </c>
      <c r="B1947" s="281"/>
      <c r="C1947" s="282"/>
      <c r="D1947" s="282"/>
      <c r="E1947" s="243"/>
      <c r="F1947" s="244"/>
      <c r="G1947" s="243"/>
      <c r="H1947" s="283" t="str">
        <f>IF(ISBLANK(F1947),"",IFERROR(VLOOKUP(A1947,'Np PL4 Stock'!$A:$U,20,FALSE),""))</f>
        <v/>
      </c>
      <c r="J1947" s="283" t="str">
        <f>IF(ISBLANK(F1947),"",VLOOKUP(LEFT(A1947,5),Unit!A:B,2,FALSE))</f>
        <v/>
      </c>
      <c r="K1947" s="243"/>
      <c r="L1947" s="243"/>
      <c r="M1947" s="291" t="str">
        <f t="shared" si="64"/>
        <v/>
      </c>
      <c r="N1947" s="292" t="str">
        <f>IF(ISBLANK(D1947),"",IFERROR(IF(VLOOKUP(A1947,'Np PL4 Stock'!A:J,10,FALSE)="Np4",D1947-VLOOKUP(A1947,'Np PL4 Stock'!A:E,5,FALSE),D1947-1-VLOOKUP(A1947,'Np PL4 Stock'!A:E,5,FALSE)),""))</f>
        <v/>
      </c>
      <c r="O1947" s="345"/>
      <c r="P1947" s="290"/>
      <c r="Q1947" s="300"/>
      <c r="R1947" s="336"/>
      <c r="S1947" s="301"/>
      <c r="T1947" s="301"/>
      <c r="U1947" s="336"/>
      <c r="V1947" s="354"/>
      <c r="W1947" s="355"/>
      <c r="X1947" s="349"/>
      <c r="Y1947" s="313" t="str">
        <f>IF(ISBLANK(X1947),"",IFERROR(IF(VLOOKUP(A1947,'Np PL4 Stock'!A:J,10,FALSE)="Np4",X1947-VLOOKUP(A1947,'Np PL4 Stock'!A:E,5,FALSE),X1947-1-VLOOKUP(A1947,'Np PL4 Stock'!A:E,5,FALSE)),""))</f>
        <v/>
      </c>
      <c r="Z1947" s="325"/>
      <c r="AA1947" s="315"/>
      <c r="AB1947" s="316"/>
      <c r="AC1947" s="317" t="str">
        <f>IF(ISBLANK(AB1947),"",IFERROR(IF(VLOOKUP(A1947,'Np PL4 Stock'!A:J,10,FALSE)="Np4",AB1947-VLOOKUP(A1947,'Np PL4 Stock'!A:E,5,FALSE),AB1947-1-VLOOKUP(A1947,'Np PL4 Stock'!A:E,5,FALSE)),""))</f>
        <v/>
      </c>
      <c r="AD1947" s="290"/>
      <c r="AE1947" s="300"/>
      <c r="AF1947" s="323"/>
      <c r="AG1947" s="335"/>
      <c r="AH1947" s="336"/>
      <c r="AI1947" s="335"/>
      <c r="AJ1947" s="326"/>
      <c r="AK1947" s="334"/>
    </row>
    <row r="1948" spans="1:37">
      <c r="A1948" s="280" t="str">
        <f t="shared" si="63"/>
        <v/>
      </c>
      <c r="B1948" s="281"/>
      <c r="C1948" s="282"/>
      <c r="D1948" s="282"/>
      <c r="E1948" s="243"/>
      <c r="F1948" s="244"/>
      <c r="G1948" s="243"/>
      <c r="H1948" s="283" t="str">
        <f>IF(ISBLANK(F1948),"",IFERROR(VLOOKUP(A1948,'Np PL4 Stock'!$A:$U,20,FALSE),""))</f>
        <v/>
      </c>
      <c r="J1948" s="283" t="str">
        <f>IF(ISBLANK(F1948),"",VLOOKUP(LEFT(A1948,5),Unit!A:B,2,FALSE))</f>
        <v/>
      </c>
      <c r="K1948" s="243"/>
      <c r="L1948" s="243"/>
      <c r="M1948" s="291" t="str">
        <f t="shared" si="64"/>
        <v/>
      </c>
      <c r="N1948" s="292" t="str">
        <f>IF(ISBLANK(D1948),"",IFERROR(IF(VLOOKUP(A1948,'Np PL4 Stock'!A:J,10,FALSE)="Np4",D1948-VLOOKUP(A1948,'Np PL4 Stock'!A:E,5,FALSE),D1948-1-VLOOKUP(A1948,'Np PL4 Stock'!A:E,5,FALSE)),""))</f>
        <v/>
      </c>
      <c r="O1948" s="345"/>
      <c r="P1948" s="290"/>
      <c r="Q1948" s="300"/>
      <c r="R1948" s="336"/>
      <c r="S1948" s="301"/>
      <c r="T1948" s="301"/>
      <c r="U1948" s="336"/>
      <c r="V1948" s="354"/>
      <c r="W1948" s="355"/>
      <c r="X1948" s="349"/>
      <c r="Y1948" s="313" t="str">
        <f>IF(ISBLANK(X1948),"",IFERROR(IF(VLOOKUP(A1948,'Np PL4 Stock'!A:J,10,FALSE)="Np4",X1948-VLOOKUP(A1948,'Np PL4 Stock'!A:E,5,FALSE),X1948-1-VLOOKUP(A1948,'Np PL4 Stock'!A:E,5,FALSE)),""))</f>
        <v/>
      </c>
      <c r="Z1948" s="325"/>
      <c r="AA1948" s="315"/>
      <c r="AB1948" s="316"/>
      <c r="AC1948" s="317" t="str">
        <f>IF(ISBLANK(AB1948),"",IFERROR(IF(VLOOKUP(A1948,'Np PL4 Stock'!A:J,10,FALSE)="Np4",AB1948-VLOOKUP(A1948,'Np PL4 Stock'!A:E,5,FALSE),AB1948-1-VLOOKUP(A1948,'Np PL4 Stock'!A:E,5,FALSE)),""))</f>
        <v/>
      </c>
      <c r="AD1948" s="290"/>
      <c r="AE1948" s="300"/>
      <c r="AF1948" s="323"/>
      <c r="AG1948" s="335"/>
      <c r="AH1948" s="336"/>
      <c r="AI1948" s="335"/>
      <c r="AJ1948" s="326"/>
      <c r="AK1948" s="334"/>
    </row>
    <row r="1949" spans="1:37">
      <c r="A1949" s="280" t="str">
        <f t="shared" si="63"/>
        <v/>
      </c>
      <c r="B1949" s="281"/>
      <c r="C1949" s="282"/>
      <c r="D1949" s="282"/>
      <c r="E1949" s="243"/>
      <c r="F1949" s="244"/>
      <c r="G1949" s="243"/>
      <c r="H1949" s="283" t="str">
        <f>IF(ISBLANK(F1949),"",IFERROR(VLOOKUP(A1949,'Np PL4 Stock'!$A:$U,20,FALSE),""))</f>
        <v/>
      </c>
      <c r="J1949" s="283" t="str">
        <f>IF(ISBLANK(F1949),"",VLOOKUP(LEFT(A1949,5),Unit!A:B,2,FALSE))</f>
        <v/>
      </c>
      <c r="K1949" s="243"/>
      <c r="L1949" s="243"/>
      <c r="M1949" s="291" t="str">
        <f t="shared" si="64"/>
        <v/>
      </c>
      <c r="N1949" s="292" t="str">
        <f>IF(ISBLANK(D1949),"",IFERROR(IF(VLOOKUP(A1949,'Np PL4 Stock'!A:J,10,FALSE)="Np4",D1949-VLOOKUP(A1949,'Np PL4 Stock'!A:E,5,FALSE),D1949-1-VLOOKUP(A1949,'Np PL4 Stock'!A:E,5,FALSE)),""))</f>
        <v/>
      </c>
      <c r="O1949" s="345"/>
      <c r="P1949" s="290"/>
      <c r="Q1949" s="300"/>
      <c r="R1949" s="336"/>
      <c r="S1949" s="301"/>
      <c r="T1949" s="301"/>
      <c r="U1949" s="336"/>
      <c r="V1949" s="354"/>
      <c r="W1949" s="355"/>
      <c r="X1949" s="349"/>
      <c r="Y1949" s="313" t="str">
        <f>IF(ISBLANK(X1949),"",IFERROR(IF(VLOOKUP(A1949,'Np PL4 Stock'!A:J,10,FALSE)="Np4",X1949-VLOOKUP(A1949,'Np PL4 Stock'!A:E,5,FALSE),X1949-1-VLOOKUP(A1949,'Np PL4 Stock'!A:E,5,FALSE)),""))</f>
        <v/>
      </c>
      <c r="Z1949" s="325"/>
      <c r="AA1949" s="315"/>
      <c r="AB1949" s="316"/>
      <c r="AC1949" s="317" t="str">
        <f>IF(ISBLANK(AB1949),"",IFERROR(IF(VLOOKUP(A1949,'Np PL4 Stock'!A:J,10,FALSE)="Np4",AB1949-VLOOKUP(A1949,'Np PL4 Stock'!A:E,5,FALSE),AB1949-1-VLOOKUP(A1949,'Np PL4 Stock'!A:E,5,FALSE)),""))</f>
        <v/>
      </c>
      <c r="AD1949" s="290"/>
      <c r="AE1949" s="300"/>
      <c r="AF1949" s="323"/>
      <c r="AG1949" s="335"/>
      <c r="AH1949" s="336"/>
      <c r="AI1949" s="335"/>
      <c r="AJ1949" s="326"/>
      <c r="AK1949" s="334"/>
    </row>
    <row r="1950" spans="1:37">
      <c r="A1950" s="280" t="str">
        <f t="shared" si="63"/>
        <v/>
      </c>
      <c r="B1950" s="281"/>
      <c r="C1950" s="282"/>
      <c r="D1950" s="282"/>
      <c r="E1950" s="243"/>
      <c r="F1950" s="244"/>
      <c r="G1950" s="243"/>
      <c r="H1950" s="283" t="str">
        <f>IF(ISBLANK(F1950),"",IFERROR(VLOOKUP(A1950,'Np PL4 Stock'!$A:$U,20,FALSE),""))</f>
        <v/>
      </c>
      <c r="J1950" s="283" t="str">
        <f>IF(ISBLANK(F1950),"",VLOOKUP(LEFT(A1950,5),Unit!A:B,2,FALSE))</f>
        <v/>
      </c>
      <c r="K1950" s="243"/>
      <c r="L1950" s="243"/>
      <c r="M1950" s="291" t="str">
        <f t="shared" si="64"/>
        <v/>
      </c>
      <c r="N1950" s="292" t="str">
        <f>IF(ISBLANK(D1950),"",IFERROR(IF(VLOOKUP(A1950,'Np PL4 Stock'!A:J,10,FALSE)="Np4",D1950-VLOOKUP(A1950,'Np PL4 Stock'!A:E,5,FALSE),D1950-1-VLOOKUP(A1950,'Np PL4 Stock'!A:E,5,FALSE)),""))</f>
        <v/>
      </c>
      <c r="O1950" s="345"/>
      <c r="P1950" s="290"/>
      <c r="Q1950" s="300"/>
      <c r="R1950" s="336"/>
      <c r="S1950" s="301"/>
      <c r="T1950" s="301"/>
      <c r="U1950" s="336"/>
      <c r="V1950" s="354"/>
      <c r="W1950" s="355"/>
      <c r="X1950" s="349"/>
      <c r="Y1950" s="313" t="str">
        <f>IF(ISBLANK(X1950),"",IFERROR(IF(VLOOKUP(A1950,'Np PL4 Stock'!A:J,10,FALSE)="Np4",X1950-VLOOKUP(A1950,'Np PL4 Stock'!A:E,5,FALSE),X1950-1-VLOOKUP(A1950,'Np PL4 Stock'!A:E,5,FALSE)),""))</f>
        <v/>
      </c>
      <c r="Z1950" s="325"/>
      <c r="AA1950" s="315"/>
      <c r="AB1950" s="316"/>
      <c r="AC1950" s="317" t="str">
        <f>IF(ISBLANK(AB1950),"",IFERROR(IF(VLOOKUP(A1950,'Np PL4 Stock'!A:J,10,FALSE)="Np4",AB1950-VLOOKUP(A1950,'Np PL4 Stock'!A:E,5,FALSE),AB1950-1-VLOOKUP(A1950,'Np PL4 Stock'!A:E,5,FALSE)),""))</f>
        <v/>
      </c>
      <c r="AD1950" s="290"/>
      <c r="AE1950" s="300"/>
      <c r="AF1950" s="323"/>
      <c r="AG1950" s="335"/>
      <c r="AH1950" s="336"/>
      <c r="AI1950" s="335"/>
      <c r="AJ1950" s="326"/>
      <c r="AK1950" s="334"/>
    </row>
    <row r="1951" spans="1:37">
      <c r="A1951" s="280" t="str">
        <f t="shared" si="63"/>
        <v/>
      </c>
      <c r="B1951" s="281"/>
      <c r="C1951" s="282"/>
      <c r="D1951" s="282"/>
      <c r="E1951" s="243"/>
      <c r="F1951" s="244"/>
      <c r="G1951" s="243"/>
      <c r="H1951" s="283" t="str">
        <f>IF(ISBLANK(F1951),"",IFERROR(VLOOKUP(A1951,'Np PL4 Stock'!$A:$U,20,FALSE),""))</f>
        <v/>
      </c>
      <c r="J1951" s="283" t="str">
        <f>IF(ISBLANK(F1951),"",VLOOKUP(LEFT(A1951,5),Unit!A:B,2,FALSE))</f>
        <v/>
      </c>
      <c r="K1951" s="243"/>
      <c r="L1951" s="243"/>
      <c r="M1951" s="291" t="str">
        <f t="shared" si="64"/>
        <v/>
      </c>
      <c r="N1951" s="292" t="str">
        <f>IF(ISBLANK(D1951),"",IFERROR(IF(VLOOKUP(A1951,'Np PL4 Stock'!A:J,10,FALSE)="Np4",D1951-VLOOKUP(A1951,'Np PL4 Stock'!A:E,5,FALSE),D1951-1-VLOOKUP(A1951,'Np PL4 Stock'!A:E,5,FALSE)),""))</f>
        <v/>
      </c>
      <c r="O1951" s="345"/>
      <c r="P1951" s="290"/>
      <c r="Q1951" s="300"/>
      <c r="R1951" s="336"/>
      <c r="S1951" s="301"/>
      <c r="T1951" s="301"/>
      <c r="U1951" s="336"/>
      <c r="V1951" s="354"/>
      <c r="W1951" s="355"/>
      <c r="X1951" s="349"/>
      <c r="Y1951" s="313" t="str">
        <f>IF(ISBLANK(X1951),"",IFERROR(IF(VLOOKUP(A1951,'Np PL4 Stock'!A:J,10,FALSE)="Np4",X1951-VLOOKUP(A1951,'Np PL4 Stock'!A:E,5,FALSE),X1951-1-VLOOKUP(A1951,'Np PL4 Stock'!A:E,5,FALSE)),""))</f>
        <v/>
      </c>
      <c r="Z1951" s="325"/>
      <c r="AA1951" s="315"/>
      <c r="AB1951" s="316"/>
      <c r="AC1951" s="317" t="str">
        <f>IF(ISBLANK(AB1951),"",IFERROR(IF(VLOOKUP(A1951,'Np PL4 Stock'!A:J,10,FALSE)="Np4",AB1951-VLOOKUP(A1951,'Np PL4 Stock'!A:E,5,FALSE),AB1951-1-VLOOKUP(A1951,'Np PL4 Stock'!A:E,5,FALSE)),""))</f>
        <v/>
      </c>
      <c r="AD1951" s="290"/>
      <c r="AE1951" s="300"/>
      <c r="AF1951" s="323"/>
      <c r="AG1951" s="335"/>
      <c r="AH1951" s="336"/>
      <c r="AI1951" s="335"/>
      <c r="AJ1951" s="326"/>
      <c r="AK1951" s="334"/>
    </row>
    <row r="1952" spans="1:37">
      <c r="A1952" s="280" t="str">
        <f t="shared" si="63"/>
        <v/>
      </c>
      <c r="B1952" s="281"/>
      <c r="C1952" s="282"/>
      <c r="D1952" s="282"/>
      <c r="E1952" s="243"/>
      <c r="F1952" s="244"/>
      <c r="G1952" s="243"/>
      <c r="H1952" s="283" t="str">
        <f>IF(ISBLANK(F1952),"",IFERROR(VLOOKUP(A1952,'Np PL4 Stock'!$A:$U,20,FALSE),""))</f>
        <v/>
      </c>
      <c r="J1952" s="283" t="str">
        <f>IF(ISBLANK(F1952),"",VLOOKUP(LEFT(A1952,5),Unit!A:B,2,FALSE))</f>
        <v/>
      </c>
      <c r="K1952" s="243"/>
      <c r="L1952" s="243"/>
      <c r="M1952" s="291" t="str">
        <f t="shared" si="64"/>
        <v/>
      </c>
      <c r="N1952" s="292" t="str">
        <f>IF(ISBLANK(D1952),"",IFERROR(IF(VLOOKUP(A1952,'Np PL4 Stock'!A:J,10,FALSE)="Np4",D1952-VLOOKUP(A1952,'Np PL4 Stock'!A:E,5,FALSE),D1952-1-VLOOKUP(A1952,'Np PL4 Stock'!A:E,5,FALSE)),""))</f>
        <v/>
      </c>
      <c r="O1952" s="345"/>
      <c r="P1952" s="290"/>
      <c r="Q1952" s="300"/>
      <c r="R1952" s="336"/>
      <c r="S1952" s="301"/>
      <c r="T1952" s="301"/>
      <c r="U1952" s="336"/>
      <c r="V1952" s="354"/>
      <c r="W1952" s="355"/>
      <c r="X1952" s="349"/>
      <c r="Y1952" s="313" t="str">
        <f>IF(ISBLANK(X1952),"",IFERROR(IF(VLOOKUP(A1952,'Np PL4 Stock'!A:J,10,FALSE)="Np4",X1952-VLOOKUP(A1952,'Np PL4 Stock'!A:E,5,FALSE),X1952-1-VLOOKUP(A1952,'Np PL4 Stock'!A:E,5,FALSE)),""))</f>
        <v/>
      </c>
      <c r="Z1952" s="325"/>
      <c r="AA1952" s="315"/>
      <c r="AB1952" s="316"/>
      <c r="AC1952" s="317" t="str">
        <f>IF(ISBLANK(AB1952),"",IFERROR(IF(VLOOKUP(A1952,'Np PL4 Stock'!A:J,10,FALSE)="Np4",AB1952-VLOOKUP(A1952,'Np PL4 Stock'!A:E,5,FALSE),AB1952-1-VLOOKUP(A1952,'Np PL4 Stock'!A:E,5,FALSE)),""))</f>
        <v/>
      </c>
      <c r="AD1952" s="290"/>
      <c r="AE1952" s="300"/>
      <c r="AF1952" s="323"/>
      <c r="AG1952" s="335"/>
      <c r="AH1952" s="336"/>
      <c r="AI1952" s="335"/>
      <c r="AJ1952" s="326"/>
      <c r="AK1952" s="334"/>
    </row>
    <row r="1953" spans="1:37">
      <c r="A1953" s="280" t="str">
        <f t="shared" si="63"/>
        <v/>
      </c>
      <c r="B1953" s="281"/>
      <c r="C1953" s="282"/>
      <c r="D1953" s="282"/>
      <c r="E1953" s="243"/>
      <c r="F1953" s="244"/>
      <c r="G1953" s="243"/>
      <c r="H1953" s="283" t="str">
        <f>IF(ISBLANK(F1953),"",IFERROR(VLOOKUP(A1953,'Np PL4 Stock'!$A:$U,20,FALSE),""))</f>
        <v/>
      </c>
      <c r="J1953" s="283" t="str">
        <f>IF(ISBLANK(F1953),"",VLOOKUP(LEFT(A1953,5),Unit!A:B,2,FALSE))</f>
        <v/>
      </c>
      <c r="K1953" s="243"/>
      <c r="L1953" s="243"/>
      <c r="M1953" s="291" t="str">
        <f t="shared" si="64"/>
        <v/>
      </c>
      <c r="N1953" s="292" t="str">
        <f>IF(ISBLANK(D1953),"",IFERROR(IF(VLOOKUP(A1953,'Np PL4 Stock'!A:J,10,FALSE)="Np4",D1953-VLOOKUP(A1953,'Np PL4 Stock'!A:E,5,FALSE),D1953-1-VLOOKUP(A1953,'Np PL4 Stock'!A:E,5,FALSE)),""))</f>
        <v/>
      </c>
      <c r="O1953" s="345"/>
      <c r="P1953" s="290"/>
      <c r="Q1953" s="300"/>
      <c r="R1953" s="336"/>
      <c r="S1953" s="301"/>
      <c r="T1953" s="301"/>
      <c r="U1953" s="336"/>
      <c r="V1953" s="354"/>
      <c r="W1953" s="355"/>
      <c r="X1953" s="349"/>
      <c r="Y1953" s="313" t="str">
        <f>IF(ISBLANK(X1953),"",IFERROR(IF(VLOOKUP(A1953,'Np PL4 Stock'!A:J,10,FALSE)="Np4",X1953-VLOOKUP(A1953,'Np PL4 Stock'!A:E,5,FALSE),X1953-1-VLOOKUP(A1953,'Np PL4 Stock'!A:E,5,FALSE)),""))</f>
        <v/>
      </c>
      <c r="Z1953" s="325"/>
      <c r="AA1953" s="315"/>
      <c r="AB1953" s="316"/>
      <c r="AC1953" s="317" t="str">
        <f>IF(ISBLANK(AB1953),"",IFERROR(IF(VLOOKUP(A1953,'Np PL4 Stock'!A:J,10,FALSE)="Np4",AB1953-VLOOKUP(A1953,'Np PL4 Stock'!A:E,5,FALSE),AB1953-1-VLOOKUP(A1953,'Np PL4 Stock'!A:E,5,FALSE)),""))</f>
        <v/>
      </c>
      <c r="AD1953" s="290"/>
      <c r="AE1953" s="300"/>
      <c r="AF1953" s="323"/>
      <c r="AG1953" s="335"/>
      <c r="AH1953" s="336"/>
      <c r="AI1953" s="335"/>
      <c r="AJ1953" s="326"/>
      <c r="AK1953" s="334"/>
    </row>
    <row r="1954" spans="1:37">
      <c r="A1954" s="280" t="str">
        <f t="shared" si="63"/>
        <v/>
      </c>
      <c r="B1954" s="281"/>
      <c r="C1954" s="282"/>
      <c r="D1954" s="282"/>
      <c r="E1954" s="243"/>
      <c r="F1954" s="244"/>
      <c r="G1954" s="243"/>
      <c r="H1954" s="283" t="str">
        <f>IF(ISBLANK(F1954),"",IFERROR(VLOOKUP(A1954,'Np PL4 Stock'!$A:$U,20,FALSE),""))</f>
        <v/>
      </c>
      <c r="J1954" s="283" t="str">
        <f>IF(ISBLANK(F1954),"",VLOOKUP(LEFT(A1954,5),Unit!A:B,2,FALSE))</f>
        <v/>
      </c>
      <c r="K1954" s="243"/>
      <c r="L1954" s="243"/>
      <c r="M1954" s="291" t="str">
        <f t="shared" si="64"/>
        <v/>
      </c>
      <c r="N1954" s="292" t="str">
        <f>IF(ISBLANK(D1954),"",IFERROR(IF(VLOOKUP(A1954,'Np PL4 Stock'!A:J,10,FALSE)="Np4",D1954-VLOOKUP(A1954,'Np PL4 Stock'!A:E,5,FALSE),D1954-1-VLOOKUP(A1954,'Np PL4 Stock'!A:E,5,FALSE)),""))</f>
        <v/>
      </c>
      <c r="O1954" s="345"/>
      <c r="P1954" s="290"/>
      <c r="Q1954" s="300"/>
      <c r="R1954" s="336"/>
      <c r="S1954" s="301"/>
      <c r="T1954" s="301"/>
      <c r="U1954" s="336"/>
      <c r="V1954" s="354"/>
      <c r="W1954" s="355"/>
      <c r="X1954" s="349"/>
      <c r="Y1954" s="313" t="str">
        <f>IF(ISBLANK(X1954),"",IFERROR(IF(VLOOKUP(A1954,'Np PL4 Stock'!A:J,10,FALSE)="Np4",X1954-VLOOKUP(A1954,'Np PL4 Stock'!A:E,5,FALSE),X1954-1-VLOOKUP(A1954,'Np PL4 Stock'!A:E,5,FALSE)),""))</f>
        <v/>
      </c>
      <c r="Z1954" s="325"/>
      <c r="AA1954" s="315"/>
      <c r="AB1954" s="316"/>
      <c r="AC1954" s="317" t="str">
        <f>IF(ISBLANK(AB1954),"",IFERROR(IF(VLOOKUP(A1954,'Np PL4 Stock'!A:J,10,FALSE)="Np4",AB1954-VLOOKUP(A1954,'Np PL4 Stock'!A:E,5,FALSE),AB1954-1-VLOOKUP(A1954,'Np PL4 Stock'!A:E,5,FALSE)),""))</f>
        <v/>
      </c>
      <c r="AD1954" s="290"/>
      <c r="AE1954" s="300"/>
      <c r="AF1954" s="323"/>
      <c r="AG1954" s="335"/>
      <c r="AH1954" s="336"/>
      <c r="AI1954" s="335"/>
      <c r="AJ1954" s="326"/>
      <c r="AK1954" s="334"/>
    </row>
    <row r="1955" spans="1:37">
      <c r="A1955" s="280" t="str">
        <f t="shared" si="63"/>
        <v/>
      </c>
      <c r="B1955" s="281"/>
      <c r="C1955" s="282"/>
      <c r="D1955" s="282"/>
      <c r="E1955" s="243"/>
      <c r="F1955" s="244"/>
      <c r="G1955" s="243"/>
      <c r="H1955" s="283" t="str">
        <f>IF(ISBLANK(F1955),"",IFERROR(VLOOKUP(A1955,'Np PL4 Stock'!$A:$U,20,FALSE),""))</f>
        <v/>
      </c>
      <c r="J1955" s="283" t="str">
        <f>IF(ISBLANK(F1955),"",VLOOKUP(LEFT(A1955,5),Unit!A:B,2,FALSE))</f>
        <v/>
      </c>
      <c r="K1955" s="243"/>
      <c r="L1955" s="243"/>
      <c r="M1955" s="291" t="str">
        <f t="shared" si="64"/>
        <v/>
      </c>
      <c r="N1955" s="292" t="str">
        <f>IF(ISBLANK(D1955),"",IFERROR(IF(VLOOKUP(A1955,'Np PL4 Stock'!A:J,10,FALSE)="Np4",D1955-VLOOKUP(A1955,'Np PL4 Stock'!A:E,5,FALSE),D1955-1-VLOOKUP(A1955,'Np PL4 Stock'!A:E,5,FALSE)),""))</f>
        <v/>
      </c>
      <c r="O1955" s="345"/>
      <c r="P1955" s="290"/>
      <c r="Q1955" s="300"/>
      <c r="R1955" s="336"/>
      <c r="S1955" s="301"/>
      <c r="T1955" s="301"/>
      <c r="U1955" s="336"/>
      <c r="V1955" s="354"/>
      <c r="W1955" s="355"/>
      <c r="X1955" s="349"/>
      <c r="Y1955" s="313" t="str">
        <f>IF(ISBLANK(X1955),"",IFERROR(IF(VLOOKUP(A1955,'Np PL4 Stock'!A:J,10,FALSE)="Np4",X1955-VLOOKUP(A1955,'Np PL4 Stock'!A:E,5,FALSE),X1955-1-VLOOKUP(A1955,'Np PL4 Stock'!A:E,5,FALSE)),""))</f>
        <v/>
      </c>
      <c r="Z1955" s="325"/>
      <c r="AA1955" s="315"/>
      <c r="AB1955" s="316"/>
      <c r="AC1955" s="317" t="str">
        <f>IF(ISBLANK(AB1955),"",IFERROR(IF(VLOOKUP(A1955,'Np PL4 Stock'!A:J,10,FALSE)="Np4",AB1955-VLOOKUP(A1955,'Np PL4 Stock'!A:E,5,FALSE),AB1955-1-VLOOKUP(A1955,'Np PL4 Stock'!A:E,5,FALSE)),""))</f>
        <v/>
      </c>
      <c r="AD1955" s="290"/>
      <c r="AE1955" s="300"/>
      <c r="AF1955" s="323"/>
      <c r="AG1955" s="335"/>
      <c r="AH1955" s="336"/>
      <c r="AI1955" s="335"/>
      <c r="AJ1955" s="326"/>
      <c r="AK1955" s="334"/>
    </row>
    <row r="1956" spans="1:37">
      <c r="A1956" s="280" t="str">
        <f t="shared" si="63"/>
        <v/>
      </c>
      <c r="B1956" s="281"/>
      <c r="C1956" s="282"/>
      <c r="D1956" s="282"/>
      <c r="E1956" s="243"/>
      <c r="F1956" s="244"/>
      <c r="G1956" s="243"/>
      <c r="H1956" s="283" t="str">
        <f>IF(ISBLANK(F1956),"",IFERROR(VLOOKUP(A1956,'Np PL4 Stock'!$A:$U,20,FALSE),""))</f>
        <v/>
      </c>
      <c r="J1956" s="283" t="str">
        <f>IF(ISBLANK(F1956),"",VLOOKUP(LEFT(A1956,5),Unit!A:B,2,FALSE))</f>
        <v/>
      </c>
      <c r="K1956" s="243"/>
      <c r="L1956" s="243"/>
      <c r="M1956" s="291" t="str">
        <f t="shared" si="64"/>
        <v/>
      </c>
      <c r="N1956" s="292" t="str">
        <f>IF(ISBLANK(D1956),"",IFERROR(IF(VLOOKUP(A1956,'Np PL4 Stock'!A:J,10,FALSE)="Np4",D1956-VLOOKUP(A1956,'Np PL4 Stock'!A:E,5,FALSE),D1956-1-VLOOKUP(A1956,'Np PL4 Stock'!A:E,5,FALSE)),""))</f>
        <v/>
      </c>
      <c r="O1956" s="345"/>
      <c r="P1956" s="290"/>
      <c r="Q1956" s="300"/>
      <c r="R1956" s="336"/>
      <c r="S1956" s="301"/>
      <c r="T1956" s="301"/>
      <c r="U1956" s="336"/>
      <c r="V1956" s="354"/>
      <c r="W1956" s="355"/>
      <c r="X1956" s="349"/>
      <c r="Y1956" s="313" t="str">
        <f>IF(ISBLANK(X1956),"",IFERROR(IF(VLOOKUP(A1956,'Np PL4 Stock'!A:J,10,FALSE)="Np4",X1956-VLOOKUP(A1956,'Np PL4 Stock'!A:E,5,FALSE),X1956-1-VLOOKUP(A1956,'Np PL4 Stock'!A:E,5,FALSE)),""))</f>
        <v/>
      </c>
      <c r="Z1956" s="325"/>
      <c r="AA1956" s="315"/>
      <c r="AB1956" s="316"/>
      <c r="AC1956" s="317" t="str">
        <f>IF(ISBLANK(AB1956),"",IFERROR(IF(VLOOKUP(A1956,'Np PL4 Stock'!A:J,10,FALSE)="Np4",AB1956-VLOOKUP(A1956,'Np PL4 Stock'!A:E,5,FALSE),AB1956-1-VLOOKUP(A1956,'Np PL4 Stock'!A:E,5,FALSE)),""))</f>
        <v/>
      </c>
      <c r="AD1956" s="290"/>
      <c r="AE1956" s="300"/>
      <c r="AF1956" s="323"/>
      <c r="AG1956" s="335"/>
      <c r="AH1956" s="336"/>
      <c r="AI1956" s="335"/>
      <c r="AJ1956" s="326"/>
      <c r="AK1956" s="334"/>
    </row>
    <row r="1957" spans="1:37">
      <c r="A1957" s="280" t="str">
        <f t="shared" si="63"/>
        <v/>
      </c>
      <c r="B1957" s="281"/>
      <c r="C1957" s="282"/>
      <c r="D1957" s="282"/>
      <c r="E1957" s="243"/>
      <c r="F1957" s="244"/>
      <c r="G1957" s="243"/>
      <c r="H1957" s="283" t="str">
        <f>IF(ISBLANK(F1957),"",IFERROR(VLOOKUP(A1957,'Np PL4 Stock'!$A:$U,20,FALSE),""))</f>
        <v/>
      </c>
      <c r="J1957" s="283" t="str">
        <f>IF(ISBLANK(F1957),"",VLOOKUP(LEFT(A1957,5),Unit!A:B,2,FALSE))</f>
        <v/>
      </c>
      <c r="K1957" s="243"/>
      <c r="L1957" s="243"/>
      <c r="M1957" s="291" t="str">
        <f t="shared" si="64"/>
        <v/>
      </c>
      <c r="N1957" s="292" t="str">
        <f>IF(ISBLANK(D1957),"",IFERROR(IF(VLOOKUP(A1957,'Np PL4 Stock'!A:J,10,FALSE)="Np4",D1957-VLOOKUP(A1957,'Np PL4 Stock'!A:E,5,FALSE),D1957-1-VLOOKUP(A1957,'Np PL4 Stock'!A:E,5,FALSE)),""))</f>
        <v/>
      </c>
      <c r="O1957" s="345"/>
      <c r="P1957" s="290"/>
      <c r="Q1957" s="300"/>
      <c r="R1957" s="336"/>
      <c r="S1957" s="301"/>
      <c r="T1957" s="301"/>
      <c r="U1957" s="336"/>
      <c r="V1957" s="354"/>
      <c r="W1957" s="355"/>
      <c r="X1957" s="349"/>
      <c r="Y1957" s="313" t="str">
        <f>IF(ISBLANK(X1957),"",IFERROR(IF(VLOOKUP(A1957,'Np PL4 Stock'!A:J,10,FALSE)="Np4",X1957-VLOOKUP(A1957,'Np PL4 Stock'!A:E,5,FALSE),X1957-1-VLOOKUP(A1957,'Np PL4 Stock'!A:E,5,FALSE)),""))</f>
        <v/>
      </c>
      <c r="Z1957" s="325"/>
      <c r="AA1957" s="315"/>
      <c r="AB1957" s="316"/>
      <c r="AC1957" s="317" t="str">
        <f>IF(ISBLANK(AB1957),"",IFERROR(IF(VLOOKUP(A1957,'Np PL4 Stock'!A:J,10,FALSE)="Np4",AB1957-VLOOKUP(A1957,'Np PL4 Stock'!A:E,5,FALSE),AB1957-1-VLOOKUP(A1957,'Np PL4 Stock'!A:E,5,FALSE)),""))</f>
        <v/>
      </c>
      <c r="AD1957" s="290"/>
      <c r="AE1957" s="300"/>
      <c r="AF1957" s="323"/>
      <c r="AG1957" s="335"/>
      <c r="AH1957" s="336"/>
      <c r="AI1957" s="335"/>
      <c r="AJ1957" s="326"/>
      <c r="AK1957" s="334"/>
    </row>
    <row r="1958" spans="1:37">
      <c r="A1958" s="280" t="str">
        <f t="shared" si="63"/>
        <v/>
      </c>
      <c r="B1958" s="281"/>
      <c r="C1958" s="282"/>
      <c r="D1958" s="282"/>
      <c r="E1958" s="243"/>
      <c r="F1958" s="244"/>
      <c r="G1958" s="243"/>
      <c r="H1958" s="283" t="str">
        <f>IF(ISBLANK(F1958),"",IFERROR(VLOOKUP(A1958,'Np PL4 Stock'!$A:$U,20,FALSE),""))</f>
        <v/>
      </c>
      <c r="J1958" s="283" t="str">
        <f>IF(ISBLANK(F1958),"",VLOOKUP(LEFT(A1958,5),Unit!A:B,2,FALSE))</f>
        <v/>
      </c>
      <c r="K1958" s="243"/>
      <c r="L1958" s="243"/>
      <c r="M1958" s="291" t="str">
        <f t="shared" si="64"/>
        <v/>
      </c>
      <c r="N1958" s="292" t="str">
        <f>IF(ISBLANK(D1958),"",IFERROR(IF(VLOOKUP(A1958,'Np PL4 Stock'!A:J,10,FALSE)="Np4",D1958-VLOOKUP(A1958,'Np PL4 Stock'!A:E,5,FALSE),D1958-1-VLOOKUP(A1958,'Np PL4 Stock'!A:E,5,FALSE)),""))</f>
        <v/>
      </c>
      <c r="O1958" s="345"/>
      <c r="P1958" s="290"/>
      <c r="Q1958" s="300"/>
      <c r="R1958" s="336"/>
      <c r="S1958" s="301"/>
      <c r="T1958" s="301"/>
      <c r="U1958" s="336"/>
      <c r="V1958" s="354"/>
      <c r="W1958" s="355"/>
      <c r="X1958" s="349"/>
      <c r="Y1958" s="313" t="str">
        <f>IF(ISBLANK(X1958),"",IFERROR(IF(VLOOKUP(A1958,'Np PL4 Stock'!A:J,10,FALSE)="Np4",X1958-VLOOKUP(A1958,'Np PL4 Stock'!A:E,5,FALSE),X1958-1-VLOOKUP(A1958,'Np PL4 Stock'!A:E,5,FALSE)),""))</f>
        <v/>
      </c>
      <c r="Z1958" s="325"/>
      <c r="AA1958" s="315"/>
      <c r="AB1958" s="316"/>
      <c r="AC1958" s="317" t="str">
        <f>IF(ISBLANK(AB1958),"",IFERROR(IF(VLOOKUP(A1958,'Np PL4 Stock'!A:J,10,FALSE)="Np4",AB1958-VLOOKUP(A1958,'Np PL4 Stock'!A:E,5,FALSE),AB1958-1-VLOOKUP(A1958,'Np PL4 Stock'!A:E,5,FALSE)),""))</f>
        <v/>
      </c>
      <c r="AD1958" s="290"/>
      <c r="AE1958" s="300"/>
      <c r="AF1958" s="323"/>
      <c r="AG1958" s="335"/>
      <c r="AH1958" s="336"/>
      <c r="AI1958" s="335"/>
      <c r="AJ1958" s="326"/>
      <c r="AK1958" s="334"/>
    </row>
    <row r="1959" spans="1:37">
      <c r="A1959" s="280" t="str">
        <f t="shared" si="63"/>
        <v/>
      </c>
      <c r="B1959" s="281"/>
      <c r="C1959" s="282"/>
      <c r="D1959" s="282"/>
      <c r="E1959" s="243"/>
      <c r="F1959" s="244"/>
      <c r="G1959" s="243"/>
      <c r="H1959" s="283" t="str">
        <f>IF(ISBLANK(F1959),"",IFERROR(VLOOKUP(A1959,'Np PL4 Stock'!$A:$U,20,FALSE),""))</f>
        <v/>
      </c>
      <c r="J1959" s="283" t="str">
        <f>IF(ISBLANK(F1959),"",VLOOKUP(LEFT(A1959,5),Unit!A:B,2,FALSE))</f>
        <v/>
      </c>
      <c r="K1959" s="243"/>
      <c r="L1959" s="243"/>
      <c r="M1959" s="291" t="str">
        <f t="shared" si="64"/>
        <v/>
      </c>
      <c r="N1959" s="292" t="str">
        <f>IF(ISBLANK(D1959),"",IFERROR(IF(VLOOKUP(A1959,'Np PL4 Stock'!A:J,10,FALSE)="Np4",D1959-VLOOKUP(A1959,'Np PL4 Stock'!A:E,5,FALSE),D1959-1-VLOOKUP(A1959,'Np PL4 Stock'!A:E,5,FALSE)),""))</f>
        <v/>
      </c>
      <c r="O1959" s="345"/>
      <c r="P1959" s="290"/>
      <c r="Q1959" s="300"/>
      <c r="R1959" s="336"/>
      <c r="S1959" s="301"/>
      <c r="T1959" s="301"/>
      <c r="U1959" s="336"/>
      <c r="V1959" s="354"/>
      <c r="W1959" s="355"/>
      <c r="X1959" s="349"/>
      <c r="Y1959" s="313" t="str">
        <f>IF(ISBLANK(X1959),"",IFERROR(IF(VLOOKUP(A1959,'Np PL4 Stock'!A:J,10,FALSE)="Np4",X1959-VLOOKUP(A1959,'Np PL4 Stock'!A:E,5,FALSE),X1959-1-VLOOKUP(A1959,'Np PL4 Stock'!A:E,5,FALSE)),""))</f>
        <v/>
      </c>
      <c r="Z1959" s="325"/>
      <c r="AA1959" s="315"/>
      <c r="AB1959" s="316"/>
      <c r="AC1959" s="317" t="str">
        <f>IF(ISBLANK(AB1959),"",IFERROR(IF(VLOOKUP(A1959,'Np PL4 Stock'!A:J,10,FALSE)="Np4",AB1959-VLOOKUP(A1959,'Np PL4 Stock'!A:E,5,FALSE),AB1959-1-VLOOKUP(A1959,'Np PL4 Stock'!A:E,5,FALSE)),""))</f>
        <v/>
      </c>
      <c r="AD1959" s="290"/>
      <c r="AE1959" s="300"/>
      <c r="AF1959" s="323"/>
      <c r="AG1959" s="335"/>
      <c r="AH1959" s="336"/>
      <c r="AI1959" s="335"/>
      <c r="AJ1959" s="326"/>
      <c r="AK1959" s="334"/>
    </row>
    <row r="1960" spans="1:37">
      <c r="A1960" s="280" t="str">
        <f t="shared" si="63"/>
        <v/>
      </c>
      <c r="B1960" s="281"/>
      <c r="C1960" s="282"/>
      <c r="D1960" s="282"/>
      <c r="E1960" s="243"/>
      <c r="F1960" s="244"/>
      <c r="G1960" s="243"/>
      <c r="H1960" s="283" t="str">
        <f>IF(ISBLANK(F1960),"",IFERROR(VLOOKUP(A1960,'Np PL4 Stock'!$A:$U,20,FALSE),""))</f>
        <v/>
      </c>
      <c r="J1960" s="283" t="str">
        <f>IF(ISBLANK(F1960),"",VLOOKUP(LEFT(A1960,5),Unit!A:B,2,FALSE))</f>
        <v/>
      </c>
      <c r="K1960" s="243"/>
      <c r="L1960" s="243"/>
      <c r="M1960" s="291" t="str">
        <f t="shared" si="64"/>
        <v/>
      </c>
      <c r="N1960" s="292" t="str">
        <f>IF(ISBLANK(D1960),"",IFERROR(IF(VLOOKUP(A1960,'Np PL4 Stock'!A:J,10,FALSE)="Np4",D1960-VLOOKUP(A1960,'Np PL4 Stock'!A:E,5,FALSE),D1960-1-VLOOKUP(A1960,'Np PL4 Stock'!A:E,5,FALSE)),""))</f>
        <v/>
      </c>
      <c r="O1960" s="345"/>
      <c r="P1960" s="290"/>
      <c r="Q1960" s="300"/>
      <c r="R1960" s="336"/>
      <c r="S1960" s="301"/>
      <c r="T1960" s="301"/>
      <c r="U1960" s="336"/>
      <c r="V1960" s="354"/>
      <c r="W1960" s="355"/>
      <c r="X1960" s="349"/>
      <c r="Y1960" s="313" t="str">
        <f>IF(ISBLANK(X1960),"",IFERROR(IF(VLOOKUP(A1960,'Np PL4 Stock'!A:J,10,FALSE)="Np4",X1960-VLOOKUP(A1960,'Np PL4 Stock'!A:E,5,FALSE),X1960-1-VLOOKUP(A1960,'Np PL4 Stock'!A:E,5,FALSE)),""))</f>
        <v/>
      </c>
      <c r="Z1960" s="325"/>
      <c r="AA1960" s="315"/>
      <c r="AB1960" s="316"/>
      <c r="AC1960" s="317" t="str">
        <f>IF(ISBLANK(AB1960),"",IFERROR(IF(VLOOKUP(A1960,'Np PL4 Stock'!A:J,10,FALSE)="Np4",AB1960-VLOOKUP(A1960,'Np PL4 Stock'!A:E,5,FALSE),AB1960-1-VLOOKUP(A1960,'Np PL4 Stock'!A:E,5,FALSE)),""))</f>
        <v/>
      </c>
      <c r="AD1960" s="290"/>
      <c r="AE1960" s="300"/>
      <c r="AF1960" s="323"/>
      <c r="AG1960" s="335"/>
      <c r="AH1960" s="336"/>
      <c r="AI1960" s="335"/>
      <c r="AJ1960" s="326"/>
      <c r="AK1960" s="334"/>
    </row>
    <row r="1961" spans="1:37">
      <c r="A1961" s="280" t="str">
        <f t="shared" si="63"/>
        <v/>
      </c>
      <c r="B1961" s="281"/>
      <c r="C1961" s="282"/>
      <c r="D1961" s="282"/>
      <c r="E1961" s="243"/>
      <c r="F1961" s="244"/>
      <c r="G1961" s="243"/>
      <c r="H1961" s="283" t="str">
        <f>IF(ISBLANK(F1961),"",IFERROR(VLOOKUP(A1961,'Np PL4 Stock'!$A:$U,20,FALSE),""))</f>
        <v/>
      </c>
      <c r="J1961" s="283" t="str">
        <f>IF(ISBLANK(F1961),"",VLOOKUP(LEFT(A1961,5),Unit!A:B,2,FALSE))</f>
        <v/>
      </c>
      <c r="K1961" s="243"/>
      <c r="L1961" s="243"/>
      <c r="M1961" s="291" t="str">
        <f t="shared" si="64"/>
        <v/>
      </c>
      <c r="N1961" s="292" t="str">
        <f>IF(ISBLANK(D1961),"",IFERROR(IF(VLOOKUP(A1961,'Np PL4 Stock'!A:J,10,FALSE)="Np4",D1961-VLOOKUP(A1961,'Np PL4 Stock'!A:E,5,FALSE),D1961-1-VLOOKUP(A1961,'Np PL4 Stock'!A:E,5,FALSE)),""))</f>
        <v/>
      </c>
      <c r="O1961" s="345"/>
      <c r="P1961" s="290"/>
      <c r="Q1961" s="300"/>
      <c r="R1961" s="336"/>
      <c r="S1961" s="301"/>
      <c r="T1961" s="301"/>
      <c r="U1961" s="336"/>
      <c r="V1961" s="354"/>
      <c r="W1961" s="355"/>
      <c r="X1961" s="349"/>
      <c r="Y1961" s="313" t="str">
        <f>IF(ISBLANK(X1961),"",IFERROR(IF(VLOOKUP(A1961,'Np PL4 Stock'!A:J,10,FALSE)="Np4",X1961-VLOOKUP(A1961,'Np PL4 Stock'!A:E,5,FALSE),X1961-1-VLOOKUP(A1961,'Np PL4 Stock'!A:E,5,FALSE)),""))</f>
        <v/>
      </c>
      <c r="Z1961" s="325"/>
      <c r="AA1961" s="315"/>
      <c r="AB1961" s="316"/>
      <c r="AC1961" s="317" t="str">
        <f>IF(ISBLANK(AB1961),"",IFERROR(IF(VLOOKUP(A1961,'Np PL4 Stock'!A:J,10,FALSE)="Np4",AB1961-VLOOKUP(A1961,'Np PL4 Stock'!A:E,5,FALSE),AB1961-1-VLOOKUP(A1961,'Np PL4 Stock'!A:E,5,FALSE)),""))</f>
        <v/>
      </c>
      <c r="AD1961" s="290"/>
      <c r="AE1961" s="300"/>
      <c r="AF1961" s="323"/>
      <c r="AG1961" s="335"/>
      <c r="AH1961" s="336"/>
      <c r="AI1961" s="335"/>
      <c r="AJ1961" s="326"/>
      <c r="AK1961" s="334"/>
    </row>
    <row r="1962" spans="1:37">
      <c r="A1962" s="280" t="str">
        <f t="shared" si="63"/>
        <v/>
      </c>
      <c r="B1962" s="281"/>
      <c r="C1962" s="282"/>
      <c r="D1962" s="282"/>
      <c r="E1962" s="243"/>
      <c r="F1962" s="244"/>
      <c r="G1962" s="243"/>
      <c r="H1962" s="283" t="str">
        <f>IF(ISBLANK(F1962),"",IFERROR(VLOOKUP(A1962,'Np PL4 Stock'!$A:$U,20,FALSE),""))</f>
        <v/>
      </c>
      <c r="J1962" s="283" t="str">
        <f>IF(ISBLANK(F1962),"",VLOOKUP(LEFT(A1962,5),Unit!A:B,2,FALSE))</f>
        <v/>
      </c>
      <c r="K1962" s="243"/>
      <c r="L1962" s="243"/>
      <c r="M1962" s="291" t="str">
        <f t="shared" si="64"/>
        <v/>
      </c>
      <c r="N1962" s="292" t="str">
        <f>IF(ISBLANK(D1962),"",IFERROR(IF(VLOOKUP(A1962,'Np PL4 Stock'!A:J,10,FALSE)="Np4",D1962-VLOOKUP(A1962,'Np PL4 Stock'!A:E,5,FALSE),D1962-1-VLOOKUP(A1962,'Np PL4 Stock'!A:E,5,FALSE)),""))</f>
        <v/>
      </c>
      <c r="O1962" s="345"/>
      <c r="P1962" s="290"/>
      <c r="Q1962" s="300"/>
      <c r="R1962" s="336"/>
      <c r="S1962" s="301"/>
      <c r="T1962" s="301"/>
      <c r="U1962" s="336"/>
      <c r="V1962" s="354"/>
      <c r="W1962" s="355"/>
      <c r="X1962" s="349"/>
      <c r="Y1962" s="313" t="str">
        <f>IF(ISBLANK(X1962),"",IFERROR(IF(VLOOKUP(A1962,'Np PL4 Stock'!A:J,10,FALSE)="Np4",X1962-VLOOKUP(A1962,'Np PL4 Stock'!A:E,5,FALSE),X1962-1-VLOOKUP(A1962,'Np PL4 Stock'!A:E,5,FALSE)),""))</f>
        <v/>
      </c>
      <c r="Z1962" s="325"/>
      <c r="AA1962" s="315"/>
      <c r="AB1962" s="316"/>
      <c r="AC1962" s="317" t="str">
        <f>IF(ISBLANK(AB1962),"",IFERROR(IF(VLOOKUP(A1962,'Np PL4 Stock'!A:J,10,FALSE)="Np4",AB1962-VLOOKUP(A1962,'Np PL4 Stock'!A:E,5,FALSE),AB1962-1-VLOOKUP(A1962,'Np PL4 Stock'!A:E,5,FALSE)),""))</f>
        <v/>
      </c>
      <c r="AD1962" s="290"/>
      <c r="AE1962" s="300"/>
      <c r="AF1962" s="323"/>
      <c r="AG1962" s="335"/>
      <c r="AH1962" s="336"/>
      <c r="AI1962" s="335"/>
      <c r="AJ1962" s="326"/>
      <c r="AK1962" s="334"/>
    </row>
    <row r="1963" spans="1:37">
      <c r="A1963" s="280" t="str">
        <f t="shared" si="63"/>
        <v/>
      </c>
      <c r="B1963" s="281"/>
      <c r="C1963" s="282"/>
      <c r="D1963" s="282"/>
      <c r="E1963" s="243"/>
      <c r="F1963" s="244"/>
      <c r="G1963" s="243"/>
      <c r="H1963" s="283" t="str">
        <f>IF(ISBLANK(F1963),"",IFERROR(VLOOKUP(A1963,'Np PL4 Stock'!$A:$U,20,FALSE),""))</f>
        <v/>
      </c>
      <c r="J1963" s="283" t="str">
        <f>IF(ISBLANK(F1963),"",VLOOKUP(LEFT(A1963,5),Unit!A:B,2,FALSE))</f>
        <v/>
      </c>
      <c r="K1963" s="243"/>
      <c r="L1963" s="243"/>
      <c r="M1963" s="291" t="str">
        <f t="shared" si="64"/>
        <v/>
      </c>
      <c r="N1963" s="292" t="str">
        <f>IF(ISBLANK(D1963),"",IFERROR(IF(VLOOKUP(A1963,'Np PL4 Stock'!A:J,10,FALSE)="Np4",D1963-VLOOKUP(A1963,'Np PL4 Stock'!A:E,5,FALSE),D1963-1-VLOOKUP(A1963,'Np PL4 Stock'!A:E,5,FALSE)),""))</f>
        <v/>
      </c>
      <c r="O1963" s="345"/>
      <c r="P1963" s="290"/>
      <c r="Q1963" s="300"/>
      <c r="R1963" s="336"/>
      <c r="S1963" s="301"/>
      <c r="T1963" s="301"/>
      <c r="U1963" s="336"/>
      <c r="V1963" s="354"/>
      <c r="W1963" s="355"/>
      <c r="X1963" s="349"/>
      <c r="Y1963" s="313" t="str">
        <f>IF(ISBLANK(X1963),"",IFERROR(IF(VLOOKUP(A1963,'Np PL4 Stock'!A:J,10,FALSE)="Np4",X1963-VLOOKUP(A1963,'Np PL4 Stock'!A:E,5,FALSE),X1963-1-VLOOKUP(A1963,'Np PL4 Stock'!A:E,5,FALSE)),""))</f>
        <v/>
      </c>
      <c r="Z1963" s="325"/>
      <c r="AA1963" s="315"/>
      <c r="AB1963" s="316"/>
      <c r="AC1963" s="317" t="str">
        <f>IF(ISBLANK(AB1963),"",IFERROR(IF(VLOOKUP(A1963,'Np PL4 Stock'!A:J,10,FALSE)="Np4",AB1963-VLOOKUP(A1963,'Np PL4 Stock'!A:E,5,FALSE),AB1963-1-VLOOKUP(A1963,'Np PL4 Stock'!A:E,5,FALSE)),""))</f>
        <v/>
      </c>
      <c r="AD1963" s="290"/>
      <c r="AE1963" s="300"/>
      <c r="AF1963" s="323"/>
      <c r="AG1963" s="335"/>
      <c r="AH1963" s="336"/>
      <c r="AI1963" s="335"/>
      <c r="AJ1963" s="326"/>
      <c r="AK1963" s="334"/>
    </row>
    <row r="1964" spans="1:37">
      <c r="A1964" s="280" t="str">
        <f t="shared" si="63"/>
        <v/>
      </c>
      <c r="B1964" s="281"/>
      <c r="C1964" s="282"/>
      <c r="D1964" s="282"/>
      <c r="E1964" s="243"/>
      <c r="F1964" s="244"/>
      <c r="G1964" s="243"/>
      <c r="H1964" s="283" t="str">
        <f>IF(ISBLANK(F1964),"",IFERROR(VLOOKUP(A1964,'Np PL4 Stock'!$A:$U,20,FALSE),""))</f>
        <v/>
      </c>
      <c r="J1964" s="283" t="str">
        <f>IF(ISBLANK(F1964),"",VLOOKUP(LEFT(A1964,5),Unit!A:B,2,FALSE))</f>
        <v/>
      </c>
      <c r="K1964" s="243"/>
      <c r="L1964" s="243"/>
      <c r="M1964" s="291" t="str">
        <f t="shared" si="64"/>
        <v/>
      </c>
      <c r="N1964" s="292" t="str">
        <f>IF(ISBLANK(D1964),"",IFERROR(IF(VLOOKUP(A1964,'Np PL4 Stock'!A:J,10,FALSE)="Np4",D1964-VLOOKUP(A1964,'Np PL4 Stock'!A:E,5,FALSE),D1964-1-VLOOKUP(A1964,'Np PL4 Stock'!A:E,5,FALSE)),""))</f>
        <v/>
      </c>
      <c r="O1964" s="345"/>
      <c r="P1964" s="290"/>
      <c r="Q1964" s="300"/>
      <c r="R1964" s="336"/>
      <c r="S1964" s="301"/>
      <c r="T1964" s="301"/>
      <c r="U1964" s="336"/>
      <c r="V1964" s="354"/>
      <c r="W1964" s="355"/>
      <c r="X1964" s="349"/>
      <c r="Y1964" s="313" t="str">
        <f>IF(ISBLANK(X1964),"",IFERROR(IF(VLOOKUP(A1964,'Np PL4 Stock'!A:J,10,FALSE)="Np4",X1964-VLOOKUP(A1964,'Np PL4 Stock'!A:E,5,FALSE),X1964-1-VLOOKUP(A1964,'Np PL4 Stock'!A:E,5,FALSE)),""))</f>
        <v/>
      </c>
      <c r="Z1964" s="325"/>
      <c r="AA1964" s="315"/>
      <c r="AB1964" s="316"/>
      <c r="AC1964" s="317" t="str">
        <f>IF(ISBLANK(AB1964),"",IFERROR(IF(VLOOKUP(A1964,'Np PL4 Stock'!A:J,10,FALSE)="Np4",AB1964-VLOOKUP(A1964,'Np PL4 Stock'!A:E,5,FALSE),AB1964-1-VLOOKUP(A1964,'Np PL4 Stock'!A:E,5,FALSE)),""))</f>
        <v/>
      </c>
      <c r="AD1964" s="290"/>
      <c r="AE1964" s="300"/>
      <c r="AF1964" s="323"/>
      <c r="AG1964" s="335"/>
      <c r="AH1964" s="336"/>
      <c r="AI1964" s="335"/>
      <c r="AJ1964" s="326"/>
      <c r="AK1964" s="334"/>
    </row>
    <row r="1965" spans="1:37">
      <c r="A1965" s="280" t="str">
        <f t="shared" si="63"/>
        <v/>
      </c>
      <c r="B1965" s="281"/>
      <c r="C1965" s="282"/>
      <c r="D1965" s="282"/>
      <c r="E1965" s="243"/>
      <c r="F1965" s="244"/>
      <c r="G1965" s="243"/>
      <c r="H1965" s="283" t="str">
        <f>IF(ISBLANK(F1965),"",IFERROR(VLOOKUP(A1965,'Np PL4 Stock'!$A:$U,20,FALSE),""))</f>
        <v/>
      </c>
      <c r="J1965" s="283" t="str">
        <f>IF(ISBLANK(F1965),"",VLOOKUP(LEFT(A1965,5),Unit!A:B,2,FALSE))</f>
        <v/>
      </c>
      <c r="K1965" s="243"/>
      <c r="L1965" s="243"/>
      <c r="M1965" s="291" t="str">
        <f t="shared" si="64"/>
        <v/>
      </c>
      <c r="N1965" s="292" t="str">
        <f>IF(ISBLANK(D1965),"",IFERROR(IF(VLOOKUP(A1965,'Np PL4 Stock'!A:J,10,FALSE)="Np4",D1965-VLOOKUP(A1965,'Np PL4 Stock'!A:E,5,FALSE),D1965-1-VLOOKUP(A1965,'Np PL4 Stock'!A:E,5,FALSE)),""))</f>
        <v/>
      </c>
      <c r="O1965" s="345"/>
      <c r="P1965" s="290"/>
      <c r="Q1965" s="300"/>
      <c r="R1965" s="336"/>
      <c r="S1965" s="301"/>
      <c r="T1965" s="301"/>
      <c r="U1965" s="336"/>
      <c r="V1965" s="354"/>
      <c r="W1965" s="355"/>
      <c r="X1965" s="349"/>
      <c r="Y1965" s="313" t="str">
        <f>IF(ISBLANK(X1965),"",IFERROR(IF(VLOOKUP(A1965,'Np PL4 Stock'!A:J,10,FALSE)="Np4",X1965-VLOOKUP(A1965,'Np PL4 Stock'!A:E,5,FALSE),X1965-1-VLOOKUP(A1965,'Np PL4 Stock'!A:E,5,FALSE)),""))</f>
        <v/>
      </c>
      <c r="Z1965" s="325"/>
      <c r="AA1965" s="315"/>
      <c r="AB1965" s="316"/>
      <c r="AC1965" s="317" t="str">
        <f>IF(ISBLANK(AB1965),"",IFERROR(IF(VLOOKUP(A1965,'Np PL4 Stock'!A:J,10,FALSE)="Np4",AB1965-VLOOKUP(A1965,'Np PL4 Stock'!A:E,5,FALSE),AB1965-1-VLOOKUP(A1965,'Np PL4 Stock'!A:E,5,FALSE)),""))</f>
        <v/>
      </c>
      <c r="AD1965" s="290"/>
      <c r="AE1965" s="300"/>
      <c r="AF1965" s="323"/>
      <c r="AG1965" s="335"/>
      <c r="AH1965" s="336"/>
      <c r="AI1965" s="335"/>
      <c r="AJ1965" s="326"/>
      <c r="AK1965" s="334"/>
    </row>
    <row r="1966" spans="1:37">
      <c r="A1966" s="280" t="str">
        <f t="shared" si="63"/>
        <v/>
      </c>
      <c r="B1966" s="281"/>
      <c r="C1966" s="282"/>
      <c r="D1966" s="282"/>
      <c r="E1966" s="243"/>
      <c r="F1966" s="244"/>
      <c r="G1966" s="243"/>
      <c r="H1966" s="283" t="str">
        <f>IF(ISBLANK(F1966),"",IFERROR(VLOOKUP(A1966,'Np PL4 Stock'!$A:$U,20,FALSE),""))</f>
        <v/>
      </c>
      <c r="J1966" s="283" t="str">
        <f>IF(ISBLANK(F1966),"",VLOOKUP(LEFT(A1966,5),Unit!A:B,2,FALSE))</f>
        <v/>
      </c>
      <c r="K1966" s="243"/>
      <c r="L1966" s="243"/>
      <c r="M1966" s="291" t="str">
        <f t="shared" si="64"/>
        <v/>
      </c>
      <c r="N1966" s="292" t="str">
        <f>IF(ISBLANK(D1966),"",IFERROR(IF(VLOOKUP(A1966,'Np PL4 Stock'!A:J,10,FALSE)="Np4",D1966-VLOOKUP(A1966,'Np PL4 Stock'!A:E,5,FALSE),D1966-1-VLOOKUP(A1966,'Np PL4 Stock'!A:E,5,FALSE)),""))</f>
        <v/>
      </c>
      <c r="O1966" s="345"/>
      <c r="P1966" s="290"/>
      <c r="Q1966" s="300"/>
      <c r="R1966" s="336"/>
      <c r="S1966" s="301"/>
      <c r="T1966" s="301"/>
      <c r="U1966" s="336"/>
      <c r="V1966" s="354"/>
      <c r="W1966" s="355"/>
      <c r="X1966" s="349"/>
      <c r="Y1966" s="313" t="str">
        <f>IF(ISBLANK(X1966),"",IFERROR(IF(VLOOKUP(A1966,'Np PL4 Stock'!A:J,10,FALSE)="Np4",X1966-VLOOKUP(A1966,'Np PL4 Stock'!A:E,5,FALSE),X1966-1-VLOOKUP(A1966,'Np PL4 Stock'!A:E,5,FALSE)),""))</f>
        <v/>
      </c>
      <c r="Z1966" s="325"/>
      <c r="AA1966" s="315"/>
      <c r="AB1966" s="316"/>
      <c r="AC1966" s="317" t="str">
        <f>IF(ISBLANK(AB1966),"",IFERROR(IF(VLOOKUP(A1966,'Np PL4 Stock'!A:J,10,FALSE)="Np4",AB1966-VLOOKUP(A1966,'Np PL4 Stock'!A:E,5,FALSE),AB1966-1-VLOOKUP(A1966,'Np PL4 Stock'!A:E,5,FALSE)),""))</f>
        <v/>
      </c>
      <c r="AD1966" s="290"/>
      <c r="AE1966" s="300"/>
      <c r="AF1966" s="323"/>
      <c r="AG1966" s="335"/>
      <c r="AH1966" s="336"/>
      <c r="AI1966" s="335"/>
      <c r="AJ1966" s="326"/>
      <c r="AK1966" s="334"/>
    </row>
    <row r="1967" spans="1:37">
      <c r="A1967" s="280" t="str">
        <f t="shared" si="63"/>
        <v/>
      </c>
      <c r="B1967" s="281"/>
      <c r="C1967" s="282"/>
      <c r="D1967" s="282"/>
      <c r="E1967" s="243"/>
      <c r="F1967" s="244"/>
      <c r="G1967" s="243"/>
      <c r="H1967" s="283" t="str">
        <f>IF(ISBLANK(F1967),"",IFERROR(VLOOKUP(A1967,'Np PL4 Stock'!$A:$U,20,FALSE),""))</f>
        <v/>
      </c>
      <c r="J1967" s="283" t="str">
        <f>IF(ISBLANK(F1967),"",VLOOKUP(LEFT(A1967,5),Unit!A:B,2,FALSE))</f>
        <v/>
      </c>
      <c r="K1967" s="243"/>
      <c r="L1967" s="243"/>
      <c r="M1967" s="291" t="str">
        <f t="shared" si="64"/>
        <v/>
      </c>
      <c r="N1967" s="292" t="str">
        <f>IF(ISBLANK(D1967),"",IFERROR(IF(VLOOKUP(A1967,'Np PL4 Stock'!A:J,10,FALSE)="Np4",D1967-VLOOKUP(A1967,'Np PL4 Stock'!A:E,5,FALSE),D1967-1-VLOOKUP(A1967,'Np PL4 Stock'!A:E,5,FALSE)),""))</f>
        <v/>
      </c>
      <c r="O1967" s="345"/>
      <c r="P1967" s="290"/>
      <c r="Q1967" s="300"/>
      <c r="R1967" s="336"/>
      <c r="S1967" s="301"/>
      <c r="T1967" s="301"/>
      <c r="U1967" s="336"/>
      <c r="V1967" s="354"/>
      <c r="W1967" s="355"/>
      <c r="X1967" s="349"/>
      <c r="Y1967" s="313" t="str">
        <f>IF(ISBLANK(X1967),"",IFERROR(IF(VLOOKUP(A1967,'Np PL4 Stock'!A:J,10,FALSE)="Np4",X1967-VLOOKUP(A1967,'Np PL4 Stock'!A:E,5,FALSE),X1967-1-VLOOKUP(A1967,'Np PL4 Stock'!A:E,5,FALSE)),""))</f>
        <v/>
      </c>
      <c r="Z1967" s="325"/>
      <c r="AA1967" s="315"/>
      <c r="AB1967" s="316"/>
      <c r="AC1967" s="317" t="str">
        <f>IF(ISBLANK(AB1967),"",IFERROR(IF(VLOOKUP(A1967,'Np PL4 Stock'!A:J,10,FALSE)="Np4",AB1967-VLOOKUP(A1967,'Np PL4 Stock'!A:E,5,FALSE),AB1967-1-VLOOKUP(A1967,'Np PL4 Stock'!A:E,5,FALSE)),""))</f>
        <v/>
      </c>
      <c r="AD1967" s="290"/>
      <c r="AE1967" s="300"/>
      <c r="AF1967" s="323"/>
      <c r="AG1967" s="335"/>
      <c r="AH1967" s="336"/>
      <c r="AI1967" s="335"/>
      <c r="AJ1967" s="326"/>
      <c r="AK1967" s="334"/>
    </row>
    <row r="1968" spans="1:37">
      <c r="A1968" s="280" t="str">
        <f t="shared" si="63"/>
        <v/>
      </c>
      <c r="B1968" s="281"/>
      <c r="C1968" s="282"/>
      <c r="D1968" s="282"/>
      <c r="E1968" s="243"/>
      <c r="F1968" s="244"/>
      <c r="G1968" s="243"/>
      <c r="H1968" s="283" t="str">
        <f>IF(ISBLANK(F1968),"",IFERROR(VLOOKUP(A1968,'Np PL4 Stock'!$A:$U,20,FALSE),""))</f>
        <v/>
      </c>
      <c r="J1968" s="283" t="str">
        <f>IF(ISBLANK(F1968),"",VLOOKUP(LEFT(A1968,5),Unit!A:B,2,FALSE))</f>
        <v/>
      </c>
      <c r="K1968" s="243"/>
      <c r="L1968" s="243"/>
      <c r="M1968" s="291" t="str">
        <f t="shared" si="64"/>
        <v/>
      </c>
      <c r="N1968" s="292" t="str">
        <f>IF(ISBLANK(D1968),"",IFERROR(IF(VLOOKUP(A1968,'Np PL4 Stock'!A:J,10,FALSE)="Np4",D1968-VLOOKUP(A1968,'Np PL4 Stock'!A:E,5,FALSE),D1968-1-VLOOKUP(A1968,'Np PL4 Stock'!A:E,5,FALSE)),""))</f>
        <v/>
      </c>
      <c r="O1968" s="345"/>
      <c r="P1968" s="290"/>
      <c r="Q1968" s="300"/>
      <c r="R1968" s="336"/>
      <c r="S1968" s="301"/>
      <c r="T1968" s="301"/>
      <c r="U1968" s="336"/>
      <c r="V1968" s="354"/>
      <c r="W1968" s="355"/>
      <c r="X1968" s="349"/>
      <c r="Y1968" s="313" t="str">
        <f>IF(ISBLANK(X1968),"",IFERROR(IF(VLOOKUP(A1968,'Np PL4 Stock'!A:J,10,FALSE)="Np4",X1968-VLOOKUP(A1968,'Np PL4 Stock'!A:E,5,FALSE),X1968-1-VLOOKUP(A1968,'Np PL4 Stock'!A:E,5,FALSE)),""))</f>
        <v/>
      </c>
      <c r="Z1968" s="325"/>
      <c r="AA1968" s="315"/>
      <c r="AB1968" s="316"/>
      <c r="AC1968" s="317" t="str">
        <f>IF(ISBLANK(AB1968),"",IFERROR(IF(VLOOKUP(A1968,'Np PL4 Stock'!A:J,10,FALSE)="Np4",AB1968-VLOOKUP(A1968,'Np PL4 Stock'!A:E,5,FALSE),AB1968-1-VLOOKUP(A1968,'Np PL4 Stock'!A:E,5,FALSE)),""))</f>
        <v/>
      </c>
      <c r="AD1968" s="290"/>
      <c r="AE1968" s="300"/>
      <c r="AF1968" s="323"/>
      <c r="AG1968" s="335"/>
      <c r="AH1968" s="336"/>
      <c r="AI1968" s="335"/>
      <c r="AJ1968" s="326"/>
      <c r="AK1968" s="334"/>
    </row>
    <row r="1969" spans="1:37">
      <c r="A1969" s="280" t="str">
        <f t="shared" si="63"/>
        <v/>
      </c>
      <c r="B1969" s="281"/>
      <c r="C1969" s="282"/>
      <c r="D1969" s="282"/>
      <c r="E1969" s="243"/>
      <c r="F1969" s="244"/>
      <c r="G1969" s="243"/>
      <c r="H1969" s="283" t="str">
        <f>IF(ISBLANK(F1969),"",IFERROR(VLOOKUP(A1969,'Np PL4 Stock'!$A:$U,20,FALSE),""))</f>
        <v/>
      </c>
      <c r="J1969" s="283" t="str">
        <f>IF(ISBLANK(F1969),"",VLOOKUP(LEFT(A1969,5),Unit!A:B,2,FALSE))</f>
        <v/>
      </c>
      <c r="K1969" s="243"/>
      <c r="L1969" s="243"/>
      <c r="M1969" s="291" t="str">
        <f t="shared" si="64"/>
        <v/>
      </c>
      <c r="N1969" s="292" t="str">
        <f>IF(ISBLANK(D1969),"",IFERROR(IF(VLOOKUP(A1969,'Np PL4 Stock'!A:J,10,FALSE)="Np4",D1969-VLOOKUP(A1969,'Np PL4 Stock'!A:E,5,FALSE),D1969-1-VLOOKUP(A1969,'Np PL4 Stock'!A:E,5,FALSE)),""))</f>
        <v/>
      </c>
      <c r="O1969" s="345"/>
      <c r="P1969" s="290"/>
      <c r="Q1969" s="300"/>
      <c r="R1969" s="336"/>
      <c r="S1969" s="301"/>
      <c r="T1969" s="301"/>
      <c r="U1969" s="336"/>
      <c r="V1969" s="354"/>
      <c r="W1969" s="355"/>
      <c r="X1969" s="349"/>
      <c r="Y1969" s="313" t="str">
        <f>IF(ISBLANK(X1969),"",IFERROR(IF(VLOOKUP(A1969,'Np PL4 Stock'!A:J,10,FALSE)="Np4",X1969-VLOOKUP(A1969,'Np PL4 Stock'!A:E,5,FALSE),X1969-1-VLOOKUP(A1969,'Np PL4 Stock'!A:E,5,FALSE)),""))</f>
        <v/>
      </c>
      <c r="Z1969" s="325"/>
      <c r="AA1969" s="315"/>
      <c r="AB1969" s="316"/>
      <c r="AC1969" s="317" t="str">
        <f>IF(ISBLANK(AB1969),"",IFERROR(IF(VLOOKUP(A1969,'Np PL4 Stock'!A:J,10,FALSE)="Np4",AB1969-VLOOKUP(A1969,'Np PL4 Stock'!A:E,5,FALSE),AB1969-1-VLOOKUP(A1969,'Np PL4 Stock'!A:E,5,FALSE)),""))</f>
        <v/>
      </c>
      <c r="AD1969" s="290"/>
      <c r="AE1969" s="300"/>
      <c r="AF1969" s="323"/>
      <c r="AG1969" s="335"/>
      <c r="AH1969" s="336"/>
      <c r="AI1969" s="335"/>
      <c r="AJ1969" s="326"/>
      <c r="AK1969" s="334"/>
    </row>
    <row r="1970" spans="1:37">
      <c r="A1970" s="280" t="str">
        <f t="shared" si="63"/>
        <v/>
      </c>
      <c r="B1970" s="281"/>
      <c r="C1970" s="282"/>
      <c r="D1970" s="282"/>
      <c r="E1970" s="243"/>
      <c r="F1970" s="244"/>
      <c r="G1970" s="243"/>
      <c r="H1970" s="283" t="str">
        <f>IF(ISBLANK(F1970),"",IFERROR(VLOOKUP(A1970,'Np PL4 Stock'!$A:$U,20,FALSE),""))</f>
        <v/>
      </c>
      <c r="J1970" s="283" t="str">
        <f>IF(ISBLANK(F1970),"",VLOOKUP(LEFT(A1970,5),Unit!A:B,2,FALSE))</f>
        <v/>
      </c>
      <c r="K1970" s="243"/>
      <c r="L1970" s="243"/>
      <c r="M1970" s="291" t="str">
        <f t="shared" si="64"/>
        <v/>
      </c>
      <c r="N1970" s="292" t="str">
        <f>IF(ISBLANK(D1970),"",IFERROR(IF(VLOOKUP(A1970,'Np PL4 Stock'!A:J,10,FALSE)="Np4",D1970-VLOOKUP(A1970,'Np PL4 Stock'!A:E,5,FALSE),D1970-1-VLOOKUP(A1970,'Np PL4 Stock'!A:E,5,FALSE)),""))</f>
        <v/>
      </c>
      <c r="O1970" s="345"/>
      <c r="P1970" s="290"/>
      <c r="Q1970" s="300"/>
      <c r="R1970" s="336"/>
      <c r="S1970" s="301"/>
      <c r="T1970" s="301"/>
      <c r="U1970" s="336"/>
      <c r="V1970" s="354"/>
      <c r="W1970" s="355"/>
      <c r="X1970" s="349"/>
      <c r="Y1970" s="313" t="str">
        <f>IF(ISBLANK(X1970),"",IFERROR(IF(VLOOKUP(A1970,'Np PL4 Stock'!A:J,10,FALSE)="Np4",X1970-VLOOKUP(A1970,'Np PL4 Stock'!A:E,5,FALSE),X1970-1-VLOOKUP(A1970,'Np PL4 Stock'!A:E,5,FALSE)),""))</f>
        <v/>
      </c>
      <c r="Z1970" s="325"/>
      <c r="AA1970" s="315"/>
      <c r="AB1970" s="316"/>
      <c r="AC1970" s="317" t="str">
        <f>IF(ISBLANK(AB1970),"",IFERROR(IF(VLOOKUP(A1970,'Np PL4 Stock'!A:J,10,FALSE)="Np4",AB1970-VLOOKUP(A1970,'Np PL4 Stock'!A:E,5,FALSE),AB1970-1-VLOOKUP(A1970,'Np PL4 Stock'!A:E,5,FALSE)),""))</f>
        <v/>
      </c>
      <c r="AD1970" s="290"/>
      <c r="AE1970" s="300"/>
      <c r="AF1970" s="323"/>
      <c r="AG1970" s="335"/>
      <c r="AH1970" s="336"/>
      <c r="AI1970" s="335"/>
      <c r="AJ1970" s="326"/>
      <c r="AK1970" s="334"/>
    </row>
    <row r="1971" spans="1:37">
      <c r="A1971" s="280" t="str">
        <f t="shared" si="63"/>
        <v/>
      </c>
      <c r="B1971" s="281"/>
      <c r="C1971" s="282"/>
      <c r="D1971" s="282"/>
      <c r="E1971" s="243"/>
      <c r="F1971" s="244"/>
      <c r="G1971" s="243"/>
      <c r="H1971" s="283" t="str">
        <f>IF(ISBLANK(F1971),"",IFERROR(VLOOKUP(A1971,'Np PL4 Stock'!$A:$U,20,FALSE),""))</f>
        <v/>
      </c>
      <c r="J1971" s="283" t="str">
        <f>IF(ISBLANK(F1971),"",VLOOKUP(LEFT(A1971,5),Unit!A:B,2,FALSE))</f>
        <v/>
      </c>
      <c r="K1971" s="243"/>
      <c r="L1971" s="243"/>
      <c r="M1971" s="291" t="str">
        <f t="shared" si="64"/>
        <v/>
      </c>
      <c r="N1971" s="292" t="str">
        <f>IF(ISBLANK(D1971),"",IFERROR(IF(VLOOKUP(A1971,'Np PL4 Stock'!A:J,10,FALSE)="Np4",D1971-VLOOKUP(A1971,'Np PL4 Stock'!A:E,5,FALSE),D1971-1-VLOOKUP(A1971,'Np PL4 Stock'!A:E,5,FALSE)),""))</f>
        <v/>
      </c>
      <c r="O1971" s="345"/>
      <c r="P1971" s="290"/>
      <c r="Q1971" s="300"/>
      <c r="R1971" s="336"/>
      <c r="S1971" s="301"/>
      <c r="T1971" s="301"/>
      <c r="U1971" s="336"/>
      <c r="V1971" s="354"/>
      <c r="W1971" s="355"/>
      <c r="X1971" s="349"/>
      <c r="Y1971" s="313" t="str">
        <f>IF(ISBLANK(X1971),"",IFERROR(IF(VLOOKUP(A1971,'Np PL4 Stock'!A:J,10,FALSE)="Np4",X1971-VLOOKUP(A1971,'Np PL4 Stock'!A:E,5,FALSE),X1971-1-VLOOKUP(A1971,'Np PL4 Stock'!A:E,5,FALSE)),""))</f>
        <v/>
      </c>
      <c r="Z1971" s="325"/>
      <c r="AA1971" s="315"/>
      <c r="AB1971" s="316"/>
      <c r="AC1971" s="317" t="str">
        <f>IF(ISBLANK(AB1971),"",IFERROR(IF(VLOOKUP(A1971,'Np PL4 Stock'!A:J,10,FALSE)="Np4",AB1971-VLOOKUP(A1971,'Np PL4 Stock'!A:E,5,FALSE),AB1971-1-VLOOKUP(A1971,'Np PL4 Stock'!A:E,5,FALSE)),""))</f>
        <v/>
      </c>
      <c r="AD1971" s="290"/>
      <c r="AE1971" s="300"/>
      <c r="AF1971" s="323"/>
      <c r="AG1971" s="335"/>
      <c r="AH1971" s="336"/>
      <c r="AI1971" s="335"/>
      <c r="AJ1971" s="326"/>
      <c r="AK1971" s="334"/>
    </row>
    <row r="1972" spans="1:37">
      <c r="A1972" s="280" t="str">
        <f t="shared" si="63"/>
        <v/>
      </c>
      <c r="B1972" s="281"/>
      <c r="C1972" s="282"/>
      <c r="D1972" s="282"/>
      <c r="E1972" s="243"/>
      <c r="F1972" s="244"/>
      <c r="G1972" s="243"/>
      <c r="H1972" s="283" t="str">
        <f>IF(ISBLANK(F1972),"",IFERROR(VLOOKUP(A1972,'Np PL4 Stock'!$A:$U,20,FALSE),""))</f>
        <v/>
      </c>
      <c r="J1972" s="283" t="str">
        <f>IF(ISBLANK(F1972),"",VLOOKUP(LEFT(A1972,5),Unit!A:B,2,FALSE))</f>
        <v/>
      </c>
      <c r="K1972" s="243"/>
      <c r="L1972" s="243"/>
      <c r="M1972" s="291" t="str">
        <f t="shared" si="64"/>
        <v/>
      </c>
      <c r="N1972" s="292" t="str">
        <f>IF(ISBLANK(D1972),"",IFERROR(IF(VLOOKUP(A1972,'Np PL4 Stock'!A:J,10,FALSE)="Np4",D1972-VLOOKUP(A1972,'Np PL4 Stock'!A:E,5,FALSE),D1972-1-VLOOKUP(A1972,'Np PL4 Stock'!A:E,5,FALSE)),""))</f>
        <v/>
      </c>
      <c r="O1972" s="345"/>
      <c r="P1972" s="290"/>
      <c r="Q1972" s="300"/>
      <c r="R1972" s="336"/>
      <c r="S1972" s="301"/>
      <c r="T1972" s="301"/>
      <c r="U1972" s="336"/>
      <c r="V1972" s="354"/>
      <c r="W1972" s="355"/>
      <c r="X1972" s="349"/>
      <c r="Y1972" s="313" t="str">
        <f>IF(ISBLANK(X1972),"",IFERROR(IF(VLOOKUP(A1972,'Np PL4 Stock'!A:J,10,FALSE)="Np4",X1972-VLOOKUP(A1972,'Np PL4 Stock'!A:E,5,FALSE),X1972-1-VLOOKUP(A1972,'Np PL4 Stock'!A:E,5,FALSE)),""))</f>
        <v/>
      </c>
      <c r="Z1972" s="325"/>
      <c r="AA1972" s="315"/>
      <c r="AB1972" s="316"/>
      <c r="AC1972" s="317" t="str">
        <f>IF(ISBLANK(AB1972),"",IFERROR(IF(VLOOKUP(A1972,'Np PL4 Stock'!A:J,10,FALSE)="Np4",AB1972-VLOOKUP(A1972,'Np PL4 Stock'!A:E,5,FALSE),AB1972-1-VLOOKUP(A1972,'Np PL4 Stock'!A:E,5,FALSE)),""))</f>
        <v/>
      </c>
      <c r="AD1972" s="290"/>
      <c r="AE1972" s="300"/>
      <c r="AF1972" s="323"/>
      <c r="AG1972" s="335"/>
      <c r="AH1972" s="336"/>
      <c r="AI1972" s="335"/>
      <c r="AJ1972" s="326"/>
      <c r="AK1972" s="334"/>
    </row>
    <row r="1973" spans="1:37">
      <c r="A1973" s="280" t="str">
        <f t="shared" si="63"/>
        <v/>
      </c>
      <c r="B1973" s="281"/>
      <c r="C1973" s="282"/>
      <c r="D1973" s="282"/>
      <c r="E1973" s="243"/>
      <c r="F1973" s="244"/>
      <c r="G1973" s="243"/>
      <c r="H1973" s="283" t="str">
        <f>IF(ISBLANK(F1973),"",IFERROR(VLOOKUP(A1973,'Np PL4 Stock'!$A:$U,20,FALSE),""))</f>
        <v/>
      </c>
      <c r="J1973" s="283" t="str">
        <f>IF(ISBLANK(F1973),"",VLOOKUP(LEFT(A1973,5),Unit!A:B,2,FALSE))</f>
        <v/>
      </c>
      <c r="K1973" s="243"/>
      <c r="L1973" s="243"/>
      <c r="M1973" s="291" t="str">
        <f t="shared" si="64"/>
        <v/>
      </c>
      <c r="N1973" s="292" t="str">
        <f>IF(ISBLANK(D1973),"",IFERROR(IF(VLOOKUP(A1973,'Np PL4 Stock'!A:J,10,FALSE)="Np4",D1973-VLOOKUP(A1973,'Np PL4 Stock'!A:E,5,FALSE),D1973-1-VLOOKUP(A1973,'Np PL4 Stock'!A:E,5,FALSE)),""))</f>
        <v/>
      </c>
      <c r="O1973" s="345"/>
      <c r="P1973" s="290"/>
      <c r="Q1973" s="300"/>
      <c r="R1973" s="336"/>
      <c r="S1973" s="301"/>
      <c r="T1973" s="301"/>
      <c r="U1973" s="336"/>
      <c r="V1973" s="354"/>
      <c r="W1973" s="355"/>
      <c r="X1973" s="349"/>
      <c r="Y1973" s="313" t="str">
        <f>IF(ISBLANK(X1973),"",IFERROR(IF(VLOOKUP(A1973,'Np PL4 Stock'!A:J,10,FALSE)="Np4",X1973-VLOOKUP(A1973,'Np PL4 Stock'!A:E,5,FALSE),X1973-1-VLOOKUP(A1973,'Np PL4 Stock'!A:E,5,FALSE)),""))</f>
        <v/>
      </c>
      <c r="Z1973" s="325"/>
      <c r="AA1973" s="315"/>
      <c r="AB1973" s="316"/>
      <c r="AC1973" s="317" t="str">
        <f>IF(ISBLANK(AB1973),"",IFERROR(IF(VLOOKUP(A1973,'Np PL4 Stock'!A:J,10,FALSE)="Np4",AB1973-VLOOKUP(A1973,'Np PL4 Stock'!A:E,5,FALSE),AB1973-1-VLOOKUP(A1973,'Np PL4 Stock'!A:E,5,FALSE)),""))</f>
        <v/>
      </c>
      <c r="AD1973" s="290"/>
      <c r="AE1973" s="300"/>
      <c r="AF1973" s="323"/>
      <c r="AG1973" s="335"/>
      <c r="AH1973" s="336"/>
      <c r="AI1973" s="335"/>
      <c r="AJ1973" s="326"/>
      <c r="AK1973" s="334"/>
    </row>
    <row r="1974" spans="1:37">
      <c r="A1974" s="280" t="str">
        <f t="shared" si="63"/>
        <v/>
      </c>
      <c r="B1974" s="281"/>
      <c r="C1974" s="282"/>
      <c r="D1974" s="282"/>
      <c r="E1974" s="243"/>
      <c r="F1974" s="244"/>
      <c r="G1974" s="243"/>
      <c r="H1974" s="283" t="str">
        <f>IF(ISBLANK(F1974),"",IFERROR(VLOOKUP(A1974,'Np PL4 Stock'!$A:$U,20,FALSE),""))</f>
        <v/>
      </c>
      <c r="J1974" s="283" t="str">
        <f>IF(ISBLANK(F1974),"",VLOOKUP(LEFT(A1974,5),Unit!A:B,2,FALSE))</f>
        <v/>
      </c>
      <c r="K1974" s="243"/>
      <c r="L1974" s="243"/>
      <c r="M1974" s="291" t="str">
        <f t="shared" si="64"/>
        <v/>
      </c>
      <c r="N1974" s="292" t="str">
        <f>IF(ISBLANK(D1974),"",IFERROR(IF(VLOOKUP(A1974,'Np PL4 Stock'!A:J,10,FALSE)="Np4",D1974-VLOOKUP(A1974,'Np PL4 Stock'!A:E,5,FALSE),D1974-1-VLOOKUP(A1974,'Np PL4 Stock'!A:E,5,FALSE)),""))</f>
        <v/>
      </c>
      <c r="O1974" s="345"/>
      <c r="P1974" s="290"/>
      <c r="Q1974" s="300"/>
      <c r="R1974" s="336"/>
      <c r="S1974" s="301"/>
      <c r="T1974" s="301"/>
      <c r="U1974" s="336"/>
      <c r="V1974" s="354"/>
      <c r="W1974" s="355"/>
      <c r="X1974" s="349"/>
      <c r="Y1974" s="313" t="str">
        <f>IF(ISBLANK(X1974),"",IFERROR(IF(VLOOKUP(A1974,'Np PL4 Stock'!A:J,10,FALSE)="Np4",X1974-VLOOKUP(A1974,'Np PL4 Stock'!A:E,5,FALSE),X1974-1-VLOOKUP(A1974,'Np PL4 Stock'!A:E,5,FALSE)),""))</f>
        <v/>
      </c>
      <c r="Z1974" s="325"/>
      <c r="AA1974" s="315"/>
      <c r="AB1974" s="316"/>
      <c r="AC1974" s="317" t="str">
        <f>IF(ISBLANK(AB1974),"",IFERROR(IF(VLOOKUP(A1974,'Np PL4 Stock'!A:J,10,FALSE)="Np4",AB1974-VLOOKUP(A1974,'Np PL4 Stock'!A:E,5,FALSE),AB1974-1-VLOOKUP(A1974,'Np PL4 Stock'!A:E,5,FALSE)),""))</f>
        <v/>
      </c>
      <c r="AD1974" s="290"/>
      <c r="AE1974" s="300"/>
      <c r="AF1974" s="323"/>
      <c r="AG1974" s="335"/>
      <c r="AH1974" s="336"/>
      <c r="AI1974" s="335"/>
      <c r="AJ1974" s="326"/>
      <c r="AK1974" s="334"/>
    </row>
    <row r="1975" spans="1:37">
      <c r="A1975" s="280" t="str">
        <f t="shared" si="63"/>
        <v/>
      </c>
      <c r="B1975" s="281"/>
      <c r="C1975" s="282"/>
      <c r="D1975" s="282"/>
      <c r="E1975" s="243"/>
      <c r="F1975" s="244"/>
      <c r="G1975" s="243"/>
      <c r="H1975" s="283" t="str">
        <f>IF(ISBLANK(F1975),"",IFERROR(VLOOKUP(A1975,'Np PL4 Stock'!$A:$U,20,FALSE),""))</f>
        <v/>
      </c>
      <c r="J1975" s="283" t="str">
        <f>IF(ISBLANK(F1975),"",VLOOKUP(LEFT(A1975,5),Unit!A:B,2,FALSE))</f>
        <v/>
      </c>
      <c r="K1975" s="243"/>
      <c r="L1975" s="243"/>
      <c r="M1975" s="291" t="str">
        <f t="shared" si="64"/>
        <v/>
      </c>
      <c r="N1975" s="292" t="str">
        <f>IF(ISBLANK(D1975),"",IFERROR(IF(VLOOKUP(A1975,'Np PL4 Stock'!A:J,10,FALSE)="Np4",D1975-VLOOKUP(A1975,'Np PL4 Stock'!A:E,5,FALSE),D1975-1-VLOOKUP(A1975,'Np PL4 Stock'!A:E,5,FALSE)),""))</f>
        <v/>
      </c>
      <c r="O1975" s="345"/>
      <c r="P1975" s="290"/>
      <c r="Q1975" s="300"/>
      <c r="R1975" s="336"/>
      <c r="S1975" s="301"/>
      <c r="T1975" s="301"/>
      <c r="U1975" s="336"/>
      <c r="V1975" s="354"/>
      <c r="W1975" s="355"/>
      <c r="X1975" s="349"/>
      <c r="Y1975" s="313" t="str">
        <f>IF(ISBLANK(X1975),"",IFERROR(IF(VLOOKUP(A1975,'Np PL4 Stock'!A:J,10,FALSE)="Np4",X1975-VLOOKUP(A1975,'Np PL4 Stock'!A:E,5,FALSE),X1975-1-VLOOKUP(A1975,'Np PL4 Stock'!A:E,5,FALSE)),""))</f>
        <v/>
      </c>
      <c r="Z1975" s="325"/>
      <c r="AA1975" s="315"/>
      <c r="AB1975" s="316"/>
      <c r="AC1975" s="317" t="str">
        <f>IF(ISBLANK(AB1975),"",IFERROR(IF(VLOOKUP(A1975,'Np PL4 Stock'!A:J,10,FALSE)="Np4",AB1975-VLOOKUP(A1975,'Np PL4 Stock'!A:E,5,FALSE),AB1975-1-VLOOKUP(A1975,'Np PL4 Stock'!A:E,5,FALSE)),""))</f>
        <v/>
      </c>
      <c r="AD1975" s="290"/>
      <c r="AE1975" s="300"/>
      <c r="AF1975" s="323"/>
      <c r="AG1975" s="335"/>
      <c r="AH1975" s="336"/>
      <c r="AI1975" s="335"/>
      <c r="AJ1975" s="326"/>
      <c r="AK1975" s="334"/>
    </row>
    <row r="1976" spans="1:37">
      <c r="A1976" s="280" t="str">
        <f t="shared" si="63"/>
        <v/>
      </c>
      <c r="B1976" s="281"/>
      <c r="C1976" s="282"/>
      <c r="D1976" s="282"/>
      <c r="E1976" s="243"/>
      <c r="F1976" s="244"/>
      <c r="G1976" s="243"/>
      <c r="H1976" s="283" t="str">
        <f>IF(ISBLANK(F1976),"",IFERROR(VLOOKUP(A1976,'Np PL4 Stock'!$A:$U,20,FALSE),""))</f>
        <v/>
      </c>
      <c r="J1976" s="283" t="str">
        <f>IF(ISBLANK(F1976),"",VLOOKUP(LEFT(A1976,5),Unit!A:B,2,FALSE))</f>
        <v/>
      </c>
      <c r="K1976" s="243"/>
      <c r="L1976" s="243"/>
      <c r="M1976" s="291" t="str">
        <f t="shared" si="64"/>
        <v/>
      </c>
      <c r="N1976" s="292" t="str">
        <f>IF(ISBLANK(D1976),"",IFERROR(IF(VLOOKUP(A1976,'Np PL4 Stock'!A:J,10,FALSE)="Np4",D1976-VLOOKUP(A1976,'Np PL4 Stock'!A:E,5,FALSE),D1976-1-VLOOKUP(A1976,'Np PL4 Stock'!A:E,5,FALSE)),""))</f>
        <v/>
      </c>
      <c r="O1976" s="345"/>
      <c r="P1976" s="290"/>
      <c r="Q1976" s="300"/>
      <c r="R1976" s="336"/>
      <c r="S1976" s="301"/>
      <c r="T1976" s="301"/>
      <c r="U1976" s="336"/>
      <c r="V1976" s="354"/>
      <c r="W1976" s="355"/>
      <c r="X1976" s="349"/>
      <c r="Y1976" s="313" t="str">
        <f>IF(ISBLANK(X1976),"",IFERROR(IF(VLOOKUP(A1976,'Np PL4 Stock'!A:J,10,FALSE)="Np4",X1976-VLOOKUP(A1976,'Np PL4 Stock'!A:E,5,FALSE),X1976-1-VLOOKUP(A1976,'Np PL4 Stock'!A:E,5,FALSE)),""))</f>
        <v/>
      </c>
      <c r="Z1976" s="325"/>
      <c r="AA1976" s="315"/>
      <c r="AB1976" s="316"/>
      <c r="AC1976" s="317" t="str">
        <f>IF(ISBLANK(AB1976),"",IFERROR(IF(VLOOKUP(A1976,'Np PL4 Stock'!A:J,10,FALSE)="Np4",AB1976-VLOOKUP(A1976,'Np PL4 Stock'!A:E,5,FALSE),AB1976-1-VLOOKUP(A1976,'Np PL4 Stock'!A:E,5,FALSE)),""))</f>
        <v/>
      </c>
      <c r="AD1976" s="290"/>
      <c r="AE1976" s="300"/>
      <c r="AF1976" s="323"/>
      <c r="AG1976" s="335"/>
      <c r="AH1976" s="336"/>
      <c r="AI1976" s="335"/>
      <c r="AJ1976" s="326"/>
      <c r="AK1976" s="334"/>
    </row>
    <row r="1977" spans="1:37">
      <c r="A1977" s="280" t="str">
        <f t="shared" si="63"/>
        <v/>
      </c>
      <c r="B1977" s="281"/>
      <c r="C1977" s="282"/>
      <c r="D1977" s="282"/>
      <c r="E1977" s="243"/>
      <c r="F1977" s="244"/>
      <c r="G1977" s="243"/>
      <c r="H1977" s="283" t="str">
        <f>IF(ISBLANK(F1977),"",IFERROR(VLOOKUP(A1977,'Np PL4 Stock'!$A:$U,20,FALSE),""))</f>
        <v/>
      </c>
      <c r="J1977" s="283" t="str">
        <f>IF(ISBLANK(F1977),"",VLOOKUP(LEFT(A1977,5),Unit!A:B,2,FALSE))</f>
        <v/>
      </c>
      <c r="K1977" s="243"/>
      <c r="L1977" s="243"/>
      <c r="M1977" s="291" t="str">
        <f t="shared" si="64"/>
        <v/>
      </c>
      <c r="N1977" s="292" t="str">
        <f>IF(ISBLANK(D1977),"",IFERROR(IF(VLOOKUP(A1977,'Np PL4 Stock'!A:J,10,FALSE)="Np4",D1977-VLOOKUP(A1977,'Np PL4 Stock'!A:E,5,FALSE),D1977-1-VLOOKUP(A1977,'Np PL4 Stock'!A:E,5,FALSE)),""))</f>
        <v/>
      </c>
      <c r="O1977" s="345"/>
      <c r="P1977" s="290"/>
      <c r="Q1977" s="300"/>
      <c r="R1977" s="336"/>
      <c r="S1977" s="301"/>
      <c r="T1977" s="301"/>
      <c r="U1977" s="336"/>
      <c r="V1977" s="354"/>
      <c r="W1977" s="355"/>
      <c r="X1977" s="349"/>
      <c r="Y1977" s="313" t="str">
        <f>IF(ISBLANK(X1977),"",IFERROR(IF(VLOOKUP(A1977,'Np PL4 Stock'!A:J,10,FALSE)="Np4",X1977-VLOOKUP(A1977,'Np PL4 Stock'!A:E,5,FALSE),X1977-1-VLOOKUP(A1977,'Np PL4 Stock'!A:E,5,FALSE)),""))</f>
        <v/>
      </c>
      <c r="Z1977" s="325"/>
      <c r="AA1977" s="315"/>
      <c r="AB1977" s="316"/>
      <c r="AC1977" s="317" t="str">
        <f>IF(ISBLANK(AB1977),"",IFERROR(IF(VLOOKUP(A1977,'Np PL4 Stock'!A:J,10,FALSE)="Np4",AB1977-VLOOKUP(A1977,'Np PL4 Stock'!A:E,5,FALSE),AB1977-1-VLOOKUP(A1977,'Np PL4 Stock'!A:E,5,FALSE)),""))</f>
        <v/>
      </c>
      <c r="AD1977" s="290"/>
      <c r="AE1977" s="300"/>
      <c r="AF1977" s="323"/>
      <c r="AG1977" s="335"/>
      <c r="AH1977" s="336"/>
      <c r="AI1977" s="335"/>
      <c r="AJ1977" s="326"/>
      <c r="AK1977" s="334"/>
    </row>
    <row r="1978" spans="1:37">
      <c r="A1978" s="280" t="str">
        <f t="shared" si="63"/>
        <v/>
      </c>
      <c r="B1978" s="281"/>
      <c r="C1978" s="282"/>
      <c r="D1978" s="282"/>
      <c r="E1978" s="243"/>
      <c r="F1978" s="244"/>
      <c r="G1978" s="243"/>
      <c r="H1978" s="283" t="str">
        <f>IF(ISBLANK(F1978),"",IFERROR(VLOOKUP(A1978,'Np PL4 Stock'!$A:$U,20,FALSE),""))</f>
        <v/>
      </c>
      <c r="J1978" s="283" t="str">
        <f>IF(ISBLANK(F1978),"",VLOOKUP(LEFT(A1978,5),Unit!A:B,2,FALSE))</f>
        <v/>
      </c>
      <c r="K1978" s="243"/>
      <c r="L1978" s="243"/>
      <c r="M1978" s="291" t="str">
        <f t="shared" si="64"/>
        <v/>
      </c>
      <c r="N1978" s="292" t="str">
        <f>IF(ISBLANK(D1978),"",IFERROR(IF(VLOOKUP(A1978,'Np PL4 Stock'!A:J,10,FALSE)="Np4",D1978-VLOOKUP(A1978,'Np PL4 Stock'!A:E,5,FALSE),D1978-1-VLOOKUP(A1978,'Np PL4 Stock'!A:E,5,FALSE)),""))</f>
        <v/>
      </c>
      <c r="O1978" s="345"/>
      <c r="P1978" s="290"/>
      <c r="Q1978" s="300"/>
      <c r="R1978" s="336"/>
      <c r="S1978" s="301"/>
      <c r="T1978" s="301"/>
      <c r="U1978" s="336"/>
      <c r="V1978" s="354"/>
      <c r="W1978" s="355"/>
      <c r="X1978" s="349"/>
      <c r="Y1978" s="313" t="str">
        <f>IF(ISBLANK(X1978),"",IFERROR(IF(VLOOKUP(A1978,'Np PL4 Stock'!A:J,10,FALSE)="Np4",X1978-VLOOKUP(A1978,'Np PL4 Stock'!A:E,5,FALSE),X1978-1-VLOOKUP(A1978,'Np PL4 Stock'!A:E,5,FALSE)),""))</f>
        <v/>
      </c>
      <c r="Z1978" s="325"/>
      <c r="AA1978" s="315"/>
      <c r="AB1978" s="316"/>
      <c r="AC1978" s="317" t="str">
        <f>IF(ISBLANK(AB1978),"",IFERROR(IF(VLOOKUP(A1978,'Np PL4 Stock'!A:J,10,FALSE)="Np4",AB1978-VLOOKUP(A1978,'Np PL4 Stock'!A:E,5,FALSE),AB1978-1-VLOOKUP(A1978,'Np PL4 Stock'!A:E,5,FALSE)),""))</f>
        <v/>
      </c>
      <c r="AD1978" s="290"/>
      <c r="AE1978" s="300"/>
      <c r="AF1978" s="323"/>
      <c r="AG1978" s="335"/>
      <c r="AH1978" s="336"/>
      <c r="AI1978" s="335"/>
      <c r="AJ1978" s="326"/>
      <c r="AK1978" s="334"/>
    </row>
    <row r="1979" spans="1:37">
      <c r="A1979" s="280" t="str">
        <f t="shared" si="63"/>
        <v/>
      </c>
      <c r="B1979" s="281"/>
      <c r="C1979" s="282"/>
      <c r="D1979" s="282"/>
      <c r="E1979" s="243"/>
      <c r="F1979" s="244"/>
      <c r="G1979" s="243"/>
      <c r="H1979" s="283" t="str">
        <f>IF(ISBLANK(F1979),"",IFERROR(VLOOKUP(A1979,'Np PL4 Stock'!$A:$U,20,FALSE),""))</f>
        <v/>
      </c>
      <c r="J1979" s="283" t="str">
        <f>IF(ISBLANK(F1979),"",VLOOKUP(LEFT(A1979,5),Unit!A:B,2,FALSE))</f>
        <v/>
      </c>
      <c r="K1979" s="243"/>
      <c r="L1979" s="243"/>
      <c r="M1979" s="291" t="str">
        <f t="shared" si="64"/>
        <v/>
      </c>
      <c r="N1979" s="292" t="str">
        <f>IF(ISBLANK(D1979),"",IFERROR(IF(VLOOKUP(A1979,'Np PL4 Stock'!A:J,10,FALSE)="Np4",D1979-VLOOKUP(A1979,'Np PL4 Stock'!A:E,5,FALSE),D1979-1-VLOOKUP(A1979,'Np PL4 Stock'!A:E,5,FALSE)),""))</f>
        <v/>
      </c>
      <c r="O1979" s="345"/>
      <c r="P1979" s="290"/>
      <c r="Q1979" s="300"/>
      <c r="R1979" s="336"/>
      <c r="S1979" s="301"/>
      <c r="T1979" s="301"/>
      <c r="U1979" s="336"/>
      <c r="V1979" s="354"/>
      <c r="W1979" s="355"/>
      <c r="X1979" s="349"/>
      <c r="Y1979" s="313" t="str">
        <f>IF(ISBLANK(X1979),"",IFERROR(IF(VLOOKUP(A1979,'Np PL4 Stock'!A:J,10,FALSE)="Np4",X1979-VLOOKUP(A1979,'Np PL4 Stock'!A:E,5,FALSE),X1979-1-VLOOKUP(A1979,'Np PL4 Stock'!A:E,5,FALSE)),""))</f>
        <v/>
      </c>
      <c r="Z1979" s="325"/>
      <c r="AA1979" s="315"/>
      <c r="AB1979" s="316"/>
      <c r="AC1979" s="317" t="str">
        <f>IF(ISBLANK(AB1979),"",IFERROR(IF(VLOOKUP(A1979,'Np PL4 Stock'!A:J,10,FALSE)="Np4",AB1979-VLOOKUP(A1979,'Np PL4 Stock'!A:E,5,FALSE),AB1979-1-VLOOKUP(A1979,'Np PL4 Stock'!A:E,5,FALSE)),""))</f>
        <v/>
      </c>
      <c r="AD1979" s="290"/>
      <c r="AE1979" s="300"/>
      <c r="AF1979" s="323"/>
      <c r="AG1979" s="335"/>
      <c r="AH1979" s="336"/>
      <c r="AI1979" s="335"/>
      <c r="AJ1979" s="326"/>
      <c r="AK1979" s="334"/>
    </row>
    <row r="1980" spans="1:37">
      <c r="A1980" s="280" t="str">
        <f t="shared" si="63"/>
        <v/>
      </c>
      <c r="B1980" s="281"/>
      <c r="C1980" s="282"/>
      <c r="D1980" s="282"/>
      <c r="E1980" s="243"/>
      <c r="F1980" s="244"/>
      <c r="G1980" s="243"/>
      <c r="H1980" s="283" t="str">
        <f>IF(ISBLANK(F1980),"",IFERROR(VLOOKUP(A1980,'Np PL4 Stock'!$A:$U,20,FALSE),""))</f>
        <v/>
      </c>
      <c r="J1980" s="283" t="str">
        <f>IF(ISBLANK(F1980),"",VLOOKUP(LEFT(A1980,5),Unit!A:B,2,FALSE))</f>
        <v/>
      </c>
      <c r="K1980" s="243"/>
      <c r="L1980" s="243"/>
      <c r="M1980" s="291" t="str">
        <f t="shared" si="64"/>
        <v/>
      </c>
      <c r="N1980" s="292" t="str">
        <f>IF(ISBLANK(D1980),"",IFERROR(IF(VLOOKUP(A1980,'Np PL4 Stock'!A:J,10,FALSE)="Np4",D1980-VLOOKUP(A1980,'Np PL4 Stock'!A:E,5,FALSE),D1980-1-VLOOKUP(A1980,'Np PL4 Stock'!A:E,5,FALSE)),""))</f>
        <v/>
      </c>
      <c r="O1980" s="345"/>
      <c r="P1980" s="290"/>
      <c r="Q1980" s="300"/>
      <c r="R1980" s="336"/>
      <c r="S1980" s="301"/>
      <c r="T1980" s="301"/>
      <c r="U1980" s="336"/>
      <c r="V1980" s="354"/>
      <c r="W1980" s="355"/>
      <c r="X1980" s="349"/>
      <c r="Y1980" s="313" t="str">
        <f>IF(ISBLANK(X1980),"",IFERROR(IF(VLOOKUP(A1980,'Np PL4 Stock'!A:J,10,FALSE)="Np4",X1980-VLOOKUP(A1980,'Np PL4 Stock'!A:E,5,FALSE),X1980-1-VLOOKUP(A1980,'Np PL4 Stock'!A:E,5,FALSE)),""))</f>
        <v/>
      </c>
      <c r="Z1980" s="325"/>
      <c r="AA1980" s="315"/>
      <c r="AB1980" s="316"/>
      <c r="AC1980" s="317" t="str">
        <f>IF(ISBLANK(AB1980),"",IFERROR(IF(VLOOKUP(A1980,'Np PL4 Stock'!A:J,10,FALSE)="Np4",AB1980-VLOOKUP(A1980,'Np PL4 Stock'!A:E,5,FALSE),AB1980-1-VLOOKUP(A1980,'Np PL4 Stock'!A:E,5,FALSE)),""))</f>
        <v/>
      </c>
      <c r="AD1980" s="290"/>
      <c r="AE1980" s="300"/>
      <c r="AF1980" s="323"/>
      <c r="AG1980" s="335"/>
      <c r="AH1980" s="336"/>
      <c r="AI1980" s="335"/>
      <c r="AJ1980" s="326"/>
      <c r="AK1980" s="334"/>
    </row>
    <row r="1981" spans="1:37">
      <c r="A1981" s="280" t="str">
        <f t="shared" si="63"/>
        <v/>
      </c>
      <c r="B1981" s="281"/>
      <c r="C1981" s="282"/>
      <c r="D1981" s="282"/>
      <c r="E1981" s="243"/>
      <c r="F1981" s="244"/>
      <c r="G1981" s="243"/>
      <c r="H1981" s="283" t="str">
        <f>IF(ISBLANK(F1981),"",IFERROR(VLOOKUP(A1981,'Np PL4 Stock'!$A:$U,20,FALSE),""))</f>
        <v/>
      </c>
      <c r="J1981" s="283" t="str">
        <f>IF(ISBLANK(F1981),"",VLOOKUP(LEFT(A1981,5),Unit!A:B,2,FALSE))</f>
        <v/>
      </c>
      <c r="K1981" s="243"/>
      <c r="L1981" s="243"/>
      <c r="M1981" s="291" t="str">
        <f t="shared" si="64"/>
        <v/>
      </c>
      <c r="N1981" s="292" t="str">
        <f>IF(ISBLANK(D1981),"",IFERROR(IF(VLOOKUP(A1981,'Np PL4 Stock'!A:J,10,FALSE)="Np4",D1981-VLOOKUP(A1981,'Np PL4 Stock'!A:E,5,FALSE),D1981-1-VLOOKUP(A1981,'Np PL4 Stock'!A:E,5,FALSE)),""))</f>
        <v/>
      </c>
      <c r="O1981" s="345"/>
      <c r="P1981" s="290"/>
      <c r="Q1981" s="300"/>
      <c r="R1981" s="336"/>
      <c r="S1981" s="301"/>
      <c r="T1981" s="301"/>
      <c r="U1981" s="336"/>
      <c r="V1981" s="354"/>
      <c r="W1981" s="355"/>
      <c r="X1981" s="349"/>
      <c r="Y1981" s="313" t="str">
        <f>IF(ISBLANK(X1981),"",IFERROR(IF(VLOOKUP(A1981,'Np PL4 Stock'!A:J,10,FALSE)="Np4",X1981-VLOOKUP(A1981,'Np PL4 Stock'!A:E,5,FALSE),X1981-1-VLOOKUP(A1981,'Np PL4 Stock'!A:E,5,FALSE)),""))</f>
        <v/>
      </c>
      <c r="Z1981" s="325"/>
      <c r="AA1981" s="315"/>
      <c r="AB1981" s="316"/>
      <c r="AC1981" s="317" t="str">
        <f>IF(ISBLANK(AB1981),"",IFERROR(IF(VLOOKUP(A1981,'Np PL4 Stock'!A:J,10,FALSE)="Np4",AB1981-VLOOKUP(A1981,'Np PL4 Stock'!A:E,5,FALSE),AB1981-1-VLOOKUP(A1981,'Np PL4 Stock'!A:E,5,FALSE)),""))</f>
        <v/>
      </c>
      <c r="AD1981" s="290"/>
      <c r="AE1981" s="300"/>
      <c r="AF1981" s="323"/>
      <c r="AG1981" s="335"/>
      <c r="AH1981" s="336"/>
      <c r="AI1981" s="335"/>
      <c r="AJ1981" s="326"/>
      <c r="AK1981" s="334"/>
    </row>
    <row r="1982" spans="1:37">
      <c r="A1982" s="280" t="str">
        <f t="shared" si="63"/>
        <v/>
      </c>
      <c r="B1982" s="281"/>
      <c r="C1982" s="282"/>
      <c r="D1982" s="282"/>
      <c r="E1982" s="243"/>
      <c r="F1982" s="244"/>
      <c r="G1982" s="243"/>
      <c r="H1982" s="283" t="str">
        <f>IF(ISBLANK(F1982),"",IFERROR(VLOOKUP(A1982,'Np PL4 Stock'!$A:$U,20,FALSE),""))</f>
        <v/>
      </c>
      <c r="J1982" s="283" t="str">
        <f>IF(ISBLANK(F1982),"",VLOOKUP(LEFT(A1982,5),Unit!A:B,2,FALSE))</f>
        <v/>
      </c>
      <c r="K1982" s="243"/>
      <c r="L1982" s="243"/>
      <c r="M1982" s="291" t="str">
        <f t="shared" si="64"/>
        <v/>
      </c>
      <c r="N1982" s="292" t="str">
        <f>IF(ISBLANK(D1982),"",IFERROR(IF(VLOOKUP(A1982,'Np PL4 Stock'!A:J,10,FALSE)="Np4",D1982-VLOOKUP(A1982,'Np PL4 Stock'!A:E,5,FALSE),D1982-1-VLOOKUP(A1982,'Np PL4 Stock'!A:E,5,FALSE)),""))</f>
        <v/>
      </c>
      <c r="O1982" s="345"/>
      <c r="P1982" s="290"/>
      <c r="Q1982" s="300"/>
      <c r="R1982" s="336"/>
      <c r="S1982" s="301"/>
      <c r="T1982" s="301"/>
      <c r="U1982" s="336"/>
      <c r="V1982" s="354"/>
      <c r="W1982" s="355"/>
      <c r="X1982" s="349"/>
      <c r="Y1982" s="313" t="str">
        <f>IF(ISBLANK(X1982),"",IFERROR(IF(VLOOKUP(A1982,'Np PL4 Stock'!A:J,10,FALSE)="Np4",X1982-VLOOKUP(A1982,'Np PL4 Stock'!A:E,5,FALSE),X1982-1-VLOOKUP(A1982,'Np PL4 Stock'!A:E,5,FALSE)),""))</f>
        <v/>
      </c>
      <c r="Z1982" s="325"/>
      <c r="AA1982" s="315"/>
      <c r="AB1982" s="316"/>
      <c r="AC1982" s="317" t="str">
        <f>IF(ISBLANK(AB1982),"",IFERROR(IF(VLOOKUP(A1982,'Np PL4 Stock'!A:J,10,FALSE)="Np4",AB1982-VLOOKUP(A1982,'Np PL4 Stock'!A:E,5,FALSE),AB1982-1-VLOOKUP(A1982,'Np PL4 Stock'!A:E,5,FALSE)),""))</f>
        <v/>
      </c>
      <c r="AD1982" s="290"/>
      <c r="AE1982" s="300"/>
      <c r="AF1982" s="323"/>
      <c r="AG1982" s="335"/>
      <c r="AH1982" s="336"/>
      <c r="AI1982" s="335"/>
      <c r="AJ1982" s="326"/>
      <c r="AK1982" s="334"/>
    </row>
    <row r="1983" spans="1:37">
      <c r="A1983" s="280" t="str">
        <f t="shared" si="63"/>
        <v/>
      </c>
      <c r="B1983" s="281"/>
      <c r="C1983" s="282"/>
      <c r="D1983" s="282"/>
      <c r="E1983" s="243"/>
      <c r="F1983" s="244"/>
      <c r="G1983" s="243"/>
      <c r="H1983" s="283" t="str">
        <f>IF(ISBLANK(F1983),"",IFERROR(VLOOKUP(A1983,'Np PL4 Stock'!$A:$U,20,FALSE),""))</f>
        <v/>
      </c>
      <c r="J1983" s="283" t="str">
        <f>IF(ISBLANK(F1983),"",VLOOKUP(LEFT(A1983,5),Unit!A:B,2,FALSE))</f>
        <v/>
      </c>
      <c r="K1983" s="243"/>
      <c r="L1983" s="243"/>
      <c r="M1983" s="291" t="str">
        <f t="shared" si="64"/>
        <v/>
      </c>
      <c r="N1983" s="292" t="str">
        <f>IF(ISBLANK(D1983),"",IFERROR(IF(VLOOKUP(A1983,'Np PL4 Stock'!A:J,10,FALSE)="Np4",D1983-VLOOKUP(A1983,'Np PL4 Stock'!A:E,5,FALSE),D1983-1-VLOOKUP(A1983,'Np PL4 Stock'!A:E,5,FALSE)),""))</f>
        <v/>
      </c>
      <c r="O1983" s="345"/>
      <c r="P1983" s="290"/>
      <c r="Q1983" s="300"/>
      <c r="R1983" s="336"/>
      <c r="S1983" s="301"/>
      <c r="T1983" s="301"/>
      <c r="U1983" s="336"/>
      <c r="V1983" s="354"/>
      <c r="W1983" s="355"/>
      <c r="X1983" s="349"/>
      <c r="Y1983" s="313" t="str">
        <f>IF(ISBLANK(X1983),"",IFERROR(IF(VLOOKUP(A1983,'Np PL4 Stock'!A:J,10,FALSE)="Np4",X1983-VLOOKUP(A1983,'Np PL4 Stock'!A:E,5,FALSE),X1983-1-VLOOKUP(A1983,'Np PL4 Stock'!A:E,5,FALSE)),""))</f>
        <v/>
      </c>
      <c r="Z1983" s="325"/>
      <c r="AA1983" s="315"/>
      <c r="AB1983" s="316"/>
      <c r="AC1983" s="317" t="str">
        <f>IF(ISBLANK(AB1983),"",IFERROR(IF(VLOOKUP(A1983,'Np PL4 Stock'!A:J,10,FALSE)="Np4",AB1983-VLOOKUP(A1983,'Np PL4 Stock'!A:E,5,FALSE),AB1983-1-VLOOKUP(A1983,'Np PL4 Stock'!A:E,5,FALSE)),""))</f>
        <v/>
      </c>
      <c r="AD1983" s="290"/>
      <c r="AE1983" s="300"/>
      <c r="AF1983" s="323"/>
      <c r="AG1983" s="335"/>
      <c r="AH1983" s="336"/>
      <c r="AI1983" s="335"/>
      <c r="AJ1983" s="326"/>
      <c r="AK1983" s="334"/>
    </row>
    <row r="1984" spans="1:37">
      <c r="A1984" s="280" t="str">
        <f t="shared" si="63"/>
        <v/>
      </c>
      <c r="B1984" s="281"/>
      <c r="C1984" s="282"/>
      <c r="D1984" s="282"/>
      <c r="E1984" s="243"/>
      <c r="F1984" s="244"/>
      <c r="G1984" s="243"/>
      <c r="H1984" s="283" t="str">
        <f>IF(ISBLANK(F1984),"",IFERROR(VLOOKUP(A1984,'Np PL4 Stock'!$A:$U,20,FALSE),""))</f>
        <v/>
      </c>
      <c r="J1984" s="283" t="str">
        <f>IF(ISBLANK(F1984),"",VLOOKUP(LEFT(A1984,5),Unit!A:B,2,FALSE))</f>
        <v/>
      </c>
      <c r="K1984" s="243"/>
      <c r="L1984" s="243"/>
      <c r="M1984" s="291" t="str">
        <f t="shared" si="64"/>
        <v/>
      </c>
      <c r="N1984" s="292" t="str">
        <f>IF(ISBLANK(D1984),"",IFERROR(IF(VLOOKUP(A1984,'Np PL4 Stock'!A:J,10,FALSE)="Np4",D1984-VLOOKUP(A1984,'Np PL4 Stock'!A:E,5,FALSE),D1984-1-VLOOKUP(A1984,'Np PL4 Stock'!A:E,5,FALSE)),""))</f>
        <v/>
      </c>
      <c r="O1984" s="345"/>
      <c r="P1984" s="290"/>
      <c r="Q1984" s="300"/>
      <c r="R1984" s="336"/>
      <c r="S1984" s="301"/>
      <c r="T1984" s="301"/>
      <c r="U1984" s="336"/>
      <c r="V1984" s="354"/>
      <c r="W1984" s="355"/>
      <c r="X1984" s="349"/>
      <c r="Y1984" s="313" t="str">
        <f>IF(ISBLANK(X1984),"",IFERROR(IF(VLOOKUP(A1984,'Np PL4 Stock'!A:J,10,FALSE)="Np4",X1984-VLOOKUP(A1984,'Np PL4 Stock'!A:E,5,FALSE),X1984-1-VLOOKUP(A1984,'Np PL4 Stock'!A:E,5,FALSE)),""))</f>
        <v/>
      </c>
      <c r="Z1984" s="325"/>
      <c r="AA1984" s="315"/>
      <c r="AB1984" s="316"/>
      <c r="AC1984" s="317" t="str">
        <f>IF(ISBLANK(AB1984),"",IFERROR(IF(VLOOKUP(A1984,'Np PL4 Stock'!A:J,10,FALSE)="Np4",AB1984-VLOOKUP(A1984,'Np PL4 Stock'!A:E,5,FALSE),AB1984-1-VLOOKUP(A1984,'Np PL4 Stock'!A:E,5,FALSE)),""))</f>
        <v/>
      </c>
      <c r="AD1984" s="290"/>
      <c r="AE1984" s="300"/>
      <c r="AF1984" s="323"/>
      <c r="AG1984" s="335"/>
      <c r="AH1984" s="336"/>
      <c r="AI1984" s="335"/>
      <c r="AJ1984" s="326"/>
      <c r="AK1984" s="334"/>
    </row>
    <row r="1985" spans="1:37">
      <c r="A1985" s="280" t="str">
        <f t="shared" si="63"/>
        <v/>
      </c>
      <c r="B1985" s="281"/>
      <c r="C1985" s="282"/>
      <c r="D1985" s="282"/>
      <c r="E1985" s="243"/>
      <c r="F1985" s="244"/>
      <c r="G1985" s="243"/>
      <c r="H1985" s="283" t="str">
        <f>IF(ISBLANK(F1985),"",IFERROR(VLOOKUP(A1985,'Np PL4 Stock'!$A:$U,20,FALSE),""))</f>
        <v/>
      </c>
      <c r="J1985" s="283" t="str">
        <f>IF(ISBLANK(F1985),"",VLOOKUP(LEFT(A1985,5),Unit!A:B,2,FALSE))</f>
        <v/>
      </c>
      <c r="K1985" s="243"/>
      <c r="L1985" s="243"/>
      <c r="M1985" s="291" t="str">
        <f t="shared" si="64"/>
        <v/>
      </c>
      <c r="N1985" s="292" t="str">
        <f>IF(ISBLANK(D1985),"",IFERROR(IF(VLOOKUP(A1985,'Np PL4 Stock'!A:J,10,FALSE)="Np4",D1985-VLOOKUP(A1985,'Np PL4 Stock'!A:E,5,FALSE),D1985-1-VLOOKUP(A1985,'Np PL4 Stock'!A:E,5,FALSE)),""))</f>
        <v/>
      </c>
      <c r="O1985" s="345"/>
      <c r="P1985" s="290"/>
      <c r="Q1985" s="300"/>
      <c r="R1985" s="336"/>
      <c r="S1985" s="301"/>
      <c r="T1985" s="301"/>
      <c r="U1985" s="336"/>
      <c r="V1985" s="354"/>
      <c r="W1985" s="355"/>
      <c r="X1985" s="349"/>
      <c r="Y1985" s="313" t="str">
        <f>IF(ISBLANK(X1985),"",IFERROR(IF(VLOOKUP(A1985,'Np PL4 Stock'!A:J,10,FALSE)="Np4",X1985-VLOOKUP(A1985,'Np PL4 Stock'!A:E,5,FALSE),X1985-1-VLOOKUP(A1985,'Np PL4 Stock'!A:E,5,FALSE)),""))</f>
        <v/>
      </c>
      <c r="Z1985" s="325"/>
      <c r="AA1985" s="315"/>
      <c r="AB1985" s="316"/>
      <c r="AC1985" s="317" t="str">
        <f>IF(ISBLANK(AB1985),"",IFERROR(IF(VLOOKUP(A1985,'Np PL4 Stock'!A:J,10,FALSE)="Np4",AB1985-VLOOKUP(A1985,'Np PL4 Stock'!A:E,5,FALSE),AB1985-1-VLOOKUP(A1985,'Np PL4 Stock'!A:E,5,FALSE)),""))</f>
        <v/>
      </c>
      <c r="AD1985" s="290"/>
      <c r="AE1985" s="300"/>
      <c r="AF1985" s="323"/>
      <c r="AG1985" s="335"/>
      <c r="AH1985" s="336"/>
      <c r="AI1985" s="335"/>
      <c r="AJ1985" s="326"/>
      <c r="AK1985" s="334"/>
    </row>
    <row r="1986" spans="1:37">
      <c r="A1986" s="280" t="str">
        <f t="shared" si="63"/>
        <v/>
      </c>
      <c r="B1986" s="281"/>
      <c r="C1986" s="282"/>
      <c r="D1986" s="282"/>
      <c r="E1986" s="243"/>
      <c r="F1986" s="244"/>
      <c r="G1986" s="243"/>
      <c r="H1986" s="283" t="str">
        <f>IF(ISBLANK(F1986),"",IFERROR(VLOOKUP(A1986,'Np PL4 Stock'!$A:$U,20,FALSE),""))</f>
        <v/>
      </c>
      <c r="J1986" s="283" t="str">
        <f>IF(ISBLANK(F1986),"",VLOOKUP(LEFT(A1986,5),Unit!A:B,2,FALSE))</f>
        <v/>
      </c>
      <c r="K1986" s="243"/>
      <c r="L1986" s="243"/>
      <c r="M1986" s="291" t="str">
        <f t="shared" si="64"/>
        <v/>
      </c>
      <c r="N1986" s="292" t="str">
        <f>IF(ISBLANK(D1986),"",IFERROR(IF(VLOOKUP(A1986,'Np PL4 Stock'!A:J,10,FALSE)="Np4",D1986-VLOOKUP(A1986,'Np PL4 Stock'!A:E,5,FALSE),D1986-1-VLOOKUP(A1986,'Np PL4 Stock'!A:E,5,FALSE)),""))</f>
        <v/>
      </c>
      <c r="O1986" s="345"/>
      <c r="P1986" s="290"/>
      <c r="Q1986" s="300"/>
      <c r="R1986" s="336"/>
      <c r="S1986" s="301"/>
      <c r="T1986" s="301"/>
      <c r="U1986" s="336"/>
      <c r="V1986" s="354"/>
      <c r="W1986" s="355"/>
      <c r="X1986" s="349"/>
      <c r="Y1986" s="313" t="str">
        <f>IF(ISBLANK(X1986),"",IFERROR(IF(VLOOKUP(A1986,'Np PL4 Stock'!A:J,10,FALSE)="Np4",X1986-VLOOKUP(A1986,'Np PL4 Stock'!A:E,5,FALSE),X1986-1-VLOOKUP(A1986,'Np PL4 Stock'!A:E,5,FALSE)),""))</f>
        <v/>
      </c>
      <c r="Z1986" s="325"/>
      <c r="AA1986" s="315"/>
      <c r="AB1986" s="316"/>
      <c r="AC1986" s="317" t="str">
        <f>IF(ISBLANK(AB1986),"",IFERROR(IF(VLOOKUP(A1986,'Np PL4 Stock'!A:J,10,FALSE)="Np4",AB1986-VLOOKUP(A1986,'Np PL4 Stock'!A:E,5,FALSE),AB1986-1-VLOOKUP(A1986,'Np PL4 Stock'!A:E,5,FALSE)),""))</f>
        <v/>
      </c>
      <c r="AD1986" s="290"/>
      <c r="AE1986" s="300"/>
      <c r="AF1986" s="323"/>
      <c r="AG1986" s="335"/>
      <c r="AH1986" s="336"/>
      <c r="AI1986" s="335"/>
      <c r="AJ1986" s="326"/>
      <c r="AK1986" s="334"/>
    </row>
    <row r="1987" spans="1:37">
      <c r="A1987" s="280" t="str">
        <f t="shared" ref="A1987:A2000" si="65">IF(ISBLANK(F1987),"",F1987&amp;"-"&amp;IF(OR(LEN(G1987)=1,LEN(G1987)=4),"0"&amp;G1987,G1987)&amp;"-"&amp;IF(OR(LEN(E1987)=1,LEN(E1987)=4),"0"&amp;E1987,E1987))</f>
        <v/>
      </c>
      <c r="B1987" s="281"/>
      <c r="C1987" s="282"/>
      <c r="D1987" s="282"/>
      <c r="E1987" s="243"/>
      <c r="F1987" s="244"/>
      <c r="G1987" s="243"/>
      <c r="H1987" s="283" t="str">
        <f>IF(ISBLANK(F1987),"",IFERROR(VLOOKUP(A1987,'Np PL4 Stock'!$A:$U,20,FALSE),""))</f>
        <v/>
      </c>
      <c r="J1987" s="283" t="str">
        <f>IF(ISBLANK(F1987),"",VLOOKUP(LEFT(A1987,5),Unit!A:B,2,FALSE))</f>
        <v/>
      </c>
      <c r="K1987" s="243"/>
      <c r="L1987" s="243"/>
      <c r="M1987" s="291" t="str">
        <f t="shared" ref="M1987:M2000" si="66">IFERROR((K1987/J1987*1000),"")</f>
        <v/>
      </c>
      <c r="N1987" s="292" t="str">
        <f>IF(ISBLANK(D1987),"",IFERROR(IF(VLOOKUP(A1987,'Np PL4 Stock'!A:J,10,FALSE)="Np4",D1987-VLOOKUP(A1987,'Np PL4 Stock'!A:E,5,FALSE),D1987-1-VLOOKUP(A1987,'Np PL4 Stock'!A:E,5,FALSE)),""))</f>
        <v/>
      </c>
      <c r="O1987" s="345"/>
      <c r="P1987" s="290"/>
      <c r="Q1987" s="300"/>
      <c r="R1987" s="336"/>
      <c r="S1987" s="301"/>
      <c r="T1987" s="301"/>
      <c r="U1987" s="336"/>
      <c r="V1987" s="354"/>
      <c r="W1987" s="355"/>
      <c r="X1987" s="349"/>
      <c r="Y1987" s="313" t="str">
        <f>IF(ISBLANK(X1987),"",IFERROR(IF(VLOOKUP(A1987,'Np PL4 Stock'!A:J,10,FALSE)="Np4",X1987-VLOOKUP(A1987,'Np PL4 Stock'!A:E,5,FALSE),X1987-1-VLOOKUP(A1987,'Np PL4 Stock'!A:E,5,FALSE)),""))</f>
        <v/>
      </c>
      <c r="Z1987" s="325"/>
      <c r="AA1987" s="315"/>
      <c r="AB1987" s="316"/>
      <c r="AC1987" s="317" t="str">
        <f>IF(ISBLANK(AB1987),"",IFERROR(IF(VLOOKUP(A1987,'Np PL4 Stock'!A:J,10,FALSE)="Np4",AB1987-VLOOKUP(A1987,'Np PL4 Stock'!A:E,5,FALSE),AB1987-1-VLOOKUP(A1987,'Np PL4 Stock'!A:E,5,FALSE)),""))</f>
        <v/>
      </c>
      <c r="AD1987" s="290"/>
      <c r="AE1987" s="300"/>
      <c r="AF1987" s="323"/>
      <c r="AG1987" s="335"/>
      <c r="AH1987" s="336"/>
      <c r="AI1987" s="335"/>
      <c r="AJ1987" s="326"/>
      <c r="AK1987" s="334"/>
    </row>
    <row r="1988" spans="1:37">
      <c r="A1988" s="280" t="str">
        <f t="shared" si="65"/>
        <v/>
      </c>
      <c r="B1988" s="281"/>
      <c r="C1988" s="282"/>
      <c r="D1988" s="282"/>
      <c r="E1988" s="243"/>
      <c r="F1988" s="244"/>
      <c r="G1988" s="243"/>
      <c r="H1988" s="283" t="str">
        <f>IF(ISBLANK(F1988),"",IFERROR(VLOOKUP(A1988,'Np PL4 Stock'!$A:$U,20,FALSE),""))</f>
        <v/>
      </c>
      <c r="J1988" s="283" t="str">
        <f>IF(ISBLANK(F1988),"",VLOOKUP(LEFT(A1988,5),Unit!A:B,2,FALSE))</f>
        <v/>
      </c>
      <c r="K1988" s="243"/>
      <c r="L1988" s="243"/>
      <c r="M1988" s="291" t="str">
        <f t="shared" si="66"/>
        <v/>
      </c>
      <c r="N1988" s="292" t="str">
        <f>IF(ISBLANK(D1988),"",IFERROR(IF(VLOOKUP(A1988,'Np PL4 Stock'!A:J,10,FALSE)="Np4",D1988-VLOOKUP(A1988,'Np PL4 Stock'!A:E,5,FALSE),D1988-1-VLOOKUP(A1988,'Np PL4 Stock'!A:E,5,FALSE)),""))</f>
        <v/>
      </c>
      <c r="O1988" s="345"/>
      <c r="P1988" s="290"/>
      <c r="Q1988" s="300"/>
      <c r="R1988" s="336"/>
      <c r="S1988" s="301"/>
      <c r="T1988" s="301"/>
      <c r="U1988" s="336"/>
      <c r="V1988" s="354"/>
      <c r="W1988" s="355"/>
      <c r="X1988" s="349"/>
      <c r="Y1988" s="313" t="str">
        <f>IF(ISBLANK(X1988),"",IFERROR(IF(VLOOKUP(A1988,'Np PL4 Stock'!A:J,10,FALSE)="Np4",X1988-VLOOKUP(A1988,'Np PL4 Stock'!A:E,5,FALSE),X1988-1-VLOOKUP(A1988,'Np PL4 Stock'!A:E,5,FALSE)),""))</f>
        <v/>
      </c>
      <c r="Z1988" s="325"/>
      <c r="AA1988" s="315"/>
      <c r="AB1988" s="316"/>
      <c r="AC1988" s="317" t="str">
        <f>IF(ISBLANK(AB1988),"",IFERROR(IF(VLOOKUP(A1988,'Np PL4 Stock'!A:J,10,FALSE)="Np4",AB1988-VLOOKUP(A1988,'Np PL4 Stock'!A:E,5,FALSE),AB1988-1-VLOOKUP(A1988,'Np PL4 Stock'!A:E,5,FALSE)),""))</f>
        <v/>
      </c>
      <c r="AD1988" s="290"/>
      <c r="AE1988" s="300"/>
      <c r="AF1988" s="323"/>
      <c r="AG1988" s="335"/>
      <c r="AH1988" s="336"/>
      <c r="AI1988" s="335"/>
      <c r="AJ1988" s="326"/>
      <c r="AK1988" s="334"/>
    </row>
    <row r="1989" spans="1:37">
      <c r="A1989" s="280" t="str">
        <f t="shared" si="65"/>
        <v/>
      </c>
      <c r="B1989" s="281"/>
      <c r="C1989" s="282"/>
      <c r="D1989" s="282"/>
      <c r="E1989" s="243"/>
      <c r="F1989" s="244"/>
      <c r="G1989" s="243"/>
      <c r="H1989" s="283" t="str">
        <f>IF(ISBLANK(F1989),"",IFERROR(VLOOKUP(A1989,'Np PL4 Stock'!$A:$U,20,FALSE),""))</f>
        <v/>
      </c>
      <c r="J1989" s="283" t="str">
        <f>IF(ISBLANK(F1989),"",VLOOKUP(LEFT(A1989,5),Unit!A:B,2,FALSE))</f>
        <v/>
      </c>
      <c r="K1989" s="243"/>
      <c r="L1989" s="243"/>
      <c r="M1989" s="291" t="str">
        <f t="shared" si="66"/>
        <v/>
      </c>
      <c r="N1989" s="292" t="str">
        <f>IF(ISBLANK(D1989),"",IFERROR(IF(VLOOKUP(A1989,'Np PL4 Stock'!A:J,10,FALSE)="Np4",D1989-VLOOKUP(A1989,'Np PL4 Stock'!A:E,5,FALSE),D1989-1-VLOOKUP(A1989,'Np PL4 Stock'!A:E,5,FALSE)),""))</f>
        <v/>
      </c>
      <c r="O1989" s="345"/>
      <c r="P1989" s="290"/>
      <c r="Q1989" s="300"/>
      <c r="R1989" s="336"/>
      <c r="S1989" s="301"/>
      <c r="T1989" s="301"/>
      <c r="U1989" s="336"/>
      <c r="V1989" s="354"/>
      <c r="W1989" s="355"/>
      <c r="X1989" s="349"/>
      <c r="Y1989" s="313" t="str">
        <f>IF(ISBLANK(X1989),"",IFERROR(IF(VLOOKUP(A1989,'Np PL4 Stock'!A:J,10,FALSE)="Np4",X1989-VLOOKUP(A1989,'Np PL4 Stock'!A:E,5,FALSE),X1989-1-VLOOKUP(A1989,'Np PL4 Stock'!A:E,5,FALSE)),""))</f>
        <v/>
      </c>
      <c r="Z1989" s="325"/>
      <c r="AA1989" s="315"/>
      <c r="AB1989" s="316"/>
      <c r="AC1989" s="317" t="str">
        <f>IF(ISBLANK(AB1989),"",IFERROR(IF(VLOOKUP(A1989,'Np PL4 Stock'!A:J,10,FALSE)="Np4",AB1989-VLOOKUP(A1989,'Np PL4 Stock'!A:E,5,FALSE),AB1989-1-VLOOKUP(A1989,'Np PL4 Stock'!A:E,5,FALSE)),""))</f>
        <v/>
      </c>
      <c r="AD1989" s="290"/>
      <c r="AE1989" s="300"/>
      <c r="AF1989" s="323"/>
      <c r="AG1989" s="335"/>
      <c r="AH1989" s="336"/>
      <c r="AI1989" s="335"/>
      <c r="AJ1989" s="326"/>
      <c r="AK1989" s="334"/>
    </row>
    <row r="1990" spans="1:37">
      <c r="A1990" s="280" t="str">
        <f t="shared" si="65"/>
        <v/>
      </c>
      <c r="B1990" s="281"/>
      <c r="C1990" s="282"/>
      <c r="D1990" s="282"/>
      <c r="E1990" s="243"/>
      <c r="F1990" s="244"/>
      <c r="G1990" s="243"/>
      <c r="H1990" s="283" t="str">
        <f>IF(ISBLANK(F1990),"",IFERROR(VLOOKUP(A1990,'Np PL4 Stock'!$A:$U,20,FALSE),""))</f>
        <v/>
      </c>
      <c r="J1990" s="283" t="str">
        <f>IF(ISBLANK(F1990),"",VLOOKUP(LEFT(A1990,5),Unit!A:B,2,FALSE))</f>
        <v/>
      </c>
      <c r="K1990" s="243"/>
      <c r="L1990" s="243"/>
      <c r="M1990" s="291" t="str">
        <f t="shared" si="66"/>
        <v/>
      </c>
      <c r="N1990" s="292" t="str">
        <f>IF(ISBLANK(D1990),"",IFERROR(IF(VLOOKUP(A1990,'Np PL4 Stock'!A:J,10,FALSE)="Np4",D1990-VLOOKUP(A1990,'Np PL4 Stock'!A:E,5,FALSE),D1990-1-VLOOKUP(A1990,'Np PL4 Stock'!A:E,5,FALSE)),""))</f>
        <v/>
      </c>
      <c r="O1990" s="345"/>
      <c r="P1990" s="290"/>
      <c r="Q1990" s="300"/>
      <c r="R1990" s="336"/>
      <c r="S1990" s="301"/>
      <c r="T1990" s="301"/>
      <c r="U1990" s="336"/>
      <c r="V1990" s="354"/>
      <c r="W1990" s="355"/>
      <c r="X1990" s="349"/>
      <c r="Y1990" s="313" t="str">
        <f>IF(ISBLANK(X1990),"",IFERROR(IF(VLOOKUP(A1990,'Np PL4 Stock'!A:J,10,FALSE)="Np4",X1990-VLOOKUP(A1990,'Np PL4 Stock'!A:E,5,FALSE),X1990-1-VLOOKUP(A1990,'Np PL4 Stock'!A:E,5,FALSE)),""))</f>
        <v/>
      </c>
      <c r="Z1990" s="325"/>
      <c r="AA1990" s="315"/>
      <c r="AB1990" s="316"/>
      <c r="AC1990" s="317" t="str">
        <f>IF(ISBLANK(AB1990),"",IFERROR(IF(VLOOKUP(A1990,'Np PL4 Stock'!A:J,10,FALSE)="Np4",AB1990-VLOOKUP(A1990,'Np PL4 Stock'!A:E,5,FALSE),AB1990-1-VLOOKUP(A1990,'Np PL4 Stock'!A:E,5,FALSE)),""))</f>
        <v/>
      </c>
      <c r="AD1990" s="290"/>
      <c r="AE1990" s="300"/>
      <c r="AF1990" s="323"/>
      <c r="AG1990" s="335"/>
      <c r="AH1990" s="336"/>
      <c r="AI1990" s="335"/>
      <c r="AJ1990" s="326"/>
      <c r="AK1990" s="334"/>
    </row>
    <row r="1991" spans="1:37">
      <c r="A1991" s="280" t="str">
        <f t="shared" si="65"/>
        <v/>
      </c>
      <c r="B1991" s="281"/>
      <c r="C1991" s="282"/>
      <c r="D1991" s="282"/>
      <c r="E1991" s="243"/>
      <c r="F1991" s="244"/>
      <c r="G1991" s="243"/>
      <c r="H1991" s="283" t="str">
        <f>IF(ISBLANK(F1991),"",IFERROR(VLOOKUP(A1991,'Np PL4 Stock'!$A:$U,20,FALSE),""))</f>
        <v/>
      </c>
      <c r="J1991" s="283" t="str">
        <f>IF(ISBLANK(F1991),"",VLOOKUP(LEFT(A1991,5),Unit!A:B,2,FALSE))</f>
        <v/>
      </c>
      <c r="K1991" s="243"/>
      <c r="L1991" s="243"/>
      <c r="M1991" s="291" t="str">
        <f t="shared" si="66"/>
        <v/>
      </c>
      <c r="N1991" s="292" t="str">
        <f>IF(ISBLANK(D1991),"",IFERROR(IF(VLOOKUP(A1991,'Np PL4 Stock'!A:J,10,FALSE)="Np4",D1991-VLOOKUP(A1991,'Np PL4 Stock'!A:E,5,FALSE),D1991-1-VLOOKUP(A1991,'Np PL4 Stock'!A:E,5,FALSE)),""))</f>
        <v/>
      </c>
      <c r="O1991" s="345"/>
      <c r="P1991" s="290"/>
      <c r="Q1991" s="300"/>
      <c r="R1991" s="336"/>
      <c r="S1991" s="301"/>
      <c r="T1991" s="301"/>
      <c r="U1991" s="336"/>
      <c r="V1991" s="354"/>
      <c r="W1991" s="355"/>
      <c r="X1991" s="349"/>
      <c r="Y1991" s="313" t="str">
        <f>IF(ISBLANK(X1991),"",IFERROR(IF(VLOOKUP(A1991,'Np PL4 Stock'!A:J,10,FALSE)="Np4",X1991-VLOOKUP(A1991,'Np PL4 Stock'!A:E,5,FALSE),X1991-1-VLOOKUP(A1991,'Np PL4 Stock'!A:E,5,FALSE)),""))</f>
        <v/>
      </c>
      <c r="Z1991" s="325"/>
      <c r="AA1991" s="315"/>
      <c r="AB1991" s="316"/>
      <c r="AC1991" s="317" t="str">
        <f>IF(ISBLANK(AB1991),"",IFERROR(IF(VLOOKUP(A1991,'Np PL4 Stock'!A:J,10,FALSE)="Np4",AB1991-VLOOKUP(A1991,'Np PL4 Stock'!A:E,5,FALSE),AB1991-1-VLOOKUP(A1991,'Np PL4 Stock'!A:E,5,FALSE)),""))</f>
        <v/>
      </c>
      <c r="AD1991" s="290"/>
      <c r="AE1991" s="300"/>
      <c r="AF1991" s="323"/>
      <c r="AG1991" s="335"/>
      <c r="AH1991" s="336"/>
      <c r="AI1991" s="335"/>
      <c r="AJ1991" s="326"/>
      <c r="AK1991" s="334"/>
    </row>
    <row r="1992" spans="1:37">
      <c r="A1992" s="280" t="str">
        <f t="shared" si="65"/>
        <v/>
      </c>
      <c r="B1992" s="281"/>
      <c r="C1992" s="282"/>
      <c r="D1992" s="282"/>
      <c r="E1992" s="243"/>
      <c r="F1992" s="244"/>
      <c r="G1992" s="243"/>
      <c r="H1992" s="283" t="str">
        <f>IF(ISBLANK(F1992),"",IFERROR(VLOOKUP(A1992,'Np PL4 Stock'!$A:$U,20,FALSE),""))</f>
        <v/>
      </c>
      <c r="J1992" s="283" t="str">
        <f>IF(ISBLANK(F1992),"",VLOOKUP(LEFT(A1992,5),Unit!A:B,2,FALSE))</f>
        <v/>
      </c>
      <c r="K1992" s="243"/>
      <c r="L1992" s="243"/>
      <c r="M1992" s="291" t="str">
        <f t="shared" si="66"/>
        <v/>
      </c>
      <c r="N1992" s="292" t="str">
        <f>IF(ISBLANK(D1992),"",IFERROR(IF(VLOOKUP(A1992,'Np PL4 Stock'!A:J,10,FALSE)="Np4",D1992-VLOOKUP(A1992,'Np PL4 Stock'!A:E,5,FALSE),D1992-1-VLOOKUP(A1992,'Np PL4 Stock'!A:E,5,FALSE)),""))</f>
        <v/>
      </c>
      <c r="O1992" s="345"/>
      <c r="P1992" s="290"/>
      <c r="Q1992" s="300"/>
      <c r="R1992" s="336"/>
      <c r="S1992" s="301"/>
      <c r="T1992" s="301"/>
      <c r="U1992" s="336"/>
      <c r="V1992" s="354"/>
      <c r="W1992" s="355"/>
      <c r="X1992" s="349"/>
      <c r="Y1992" s="313" t="str">
        <f>IF(ISBLANK(X1992),"",IFERROR(IF(VLOOKUP(A1992,'Np PL4 Stock'!A:J,10,FALSE)="Np4",X1992-VLOOKUP(A1992,'Np PL4 Stock'!A:E,5,FALSE),X1992-1-VLOOKUP(A1992,'Np PL4 Stock'!A:E,5,FALSE)),""))</f>
        <v/>
      </c>
      <c r="Z1992" s="325"/>
      <c r="AA1992" s="315"/>
      <c r="AB1992" s="316"/>
      <c r="AC1992" s="317" t="str">
        <f>IF(ISBLANK(AB1992),"",IFERROR(IF(VLOOKUP(A1992,'Np PL4 Stock'!A:J,10,FALSE)="Np4",AB1992-VLOOKUP(A1992,'Np PL4 Stock'!A:E,5,FALSE),AB1992-1-VLOOKUP(A1992,'Np PL4 Stock'!A:E,5,FALSE)),""))</f>
        <v/>
      </c>
      <c r="AD1992" s="290"/>
      <c r="AE1992" s="300"/>
      <c r="AF1992" s="323"/>
      <c r="AG1992" s="335"/>
      <c r="AH1992" s="336"/>
      <c r="AI1992" s="335"/>
      <c r="AJ1992" s="326"/>
      <c r="AK1992" s="334"/>
    </row>
    <row r="1993" spans="1:37">
      <c r="A1993" s="280" t="str">
        <f t="shared" si="65"/>
        <v/>
      </c>
      <c r="B1993" s="281"/>
      <c r="C1993" s="282"/>
      <c r="D1993" s="282"/>
      <c r="E1993" s="243"/>
      <c r="F1993" s="244"/>
      <c r="G1993" s="243"/>
      <c r="H1993" s="283" t="str">
        <f>IF(ISBLANK(F1993),"",IFERROR(VLOOKUP(A1993,'Np PL4 Stock'!$A:$U,20,FALSE),""))</f>
        <v/>
      </c>
      <c r="J1993" s="283" t="str">
        <f>IF(ISBLANK(F1993),"",VLOOKUP(LEFT(A1993,5),Unit!A:B,2,FALSE))</f>
        <v/>
      </c>
      <c r="K1993" s="243"/>
      <c r="L1993" s="243"/>
      <c r="M1993" s="291" t="str">
        <f t="shared" si="66"/>
        <v/>
      </c>
      <c r="N1993" s="292" t="str">
        <f>IF(ISBLANK(D1993),"",IFERROR(IF(VLOOKUP(A1993,'Np PL4 Stock'!A:J,10,FALSE)="Np4",D1993-VLOOKUP(A1993,'Np PL4 Stock'!A:E,5,FALSE),D1993-1-VLOOKUP(A1993,'Np PL4 Stock'!A:E,5,FALSE)),""))</f>
        <v/>
      </c>
      <c r="O1993" s="345"/>
      <c r="P1993" s="290"/>
      <c r="Q1993" s="300"/>
      <c r="R1993" s="336"/>
      <c r="S1993" s="301"/>
      <c r="T1993" s="301"/>
      <c r="U1993" s="336"/>
      <c r="V1993" s="354"/>
      <c r="W1993" s="355"/>
      <c r="X1993" s="349"/>
      <c r="Y1993" s="313" t="str">
        <f>IF(ISBLANK(X1993),"",IFERROR(IF(VLOOKUP(A1993,'Np PL4 Stock'!A:J,10,FALSE)="Np4",X1993-VLOOKUP(A1993,'Np PL4 Stock'!A:E,5,FALSE),X1993-1-VLOOKUP(A1993,'Np PL4 Stock'!A:E,5,FALSE)),""))</f>
        <v/>
      </c>
      <c r="Z1993" s="325"/>
      <c r="AA1993" s="315"/>
      <c r="AB1993" s="316"/>
      <c r="AC1993" s="317" t="str">
        <f>IF(ISBLANK(AB1993),"",IFERROR(IF(VLOOKUP(A1993,'Np PL4 Stock'!A:J,10,FALSE)="Np4",AB1993-VLOOKUP(A1993,'Np PL4 Stock'!A:E,5,FALSE),AB1993-1-VLOOKUP(A1993,'Np PL4 Stock'!A:E,5,FALSE)),""))</f>
        <v/>
      </c>
      <c r="AD1993" s="290"/>
      <c r="AE1993" s="300"/>
      <c r="AF1993" s="323"/>
      <c r="AG1993" s="335"/>
      <c r="AH1993" s="336"/>
      <c r="AI1993" s="335"/>
      <c r="AJ1993" s="326"/>
      <c r="AK1993" s="334"/>
    </row>
    <row r="1994" spans="1:37">
      <c r="A1994" s="280" t="str">
        <f t="shared" si="65"/>
        <v/>
      </c>
      <c r="B1994" s="281"/>
      <c r="C1994" s="282"/>
      <c r="D1994" s="282"/>
      <c r="E1994" s="243"/>
      <c r="F1994" s="244"/>
      <c r="G1994" s="243"/>
      <c r="H1994" s="283" t="str">
        <f>IF(ISBLANK(F1994),"",IFERROR(VLOOKUP(A1994,'Np PL4 Stock'!$A:$U,20,FALSE),""))</f>
        <v/>
      </c>
      <c r="J1994" s="283" t="str">
        <f>IF(ISBLANK(F1994),"",VLOOKUP(LEFT(A1994,5),Unit!A:B,2,FALSE))</f>
        <v/>
      </c>
      <c r="K1994" s="243"/>
      <c r="L1994" s="243"/>
      <c r="M1994" s="291" t="str">
        <f t="shared" si="66"/>
        <v/>
      </c>
      <c r="N1994" s="292" t="str">
        <f>IF(ISBLANK(D1994),"",IFERROR(IF(VLOOKUP(A1994,'Np PL4 Stock'!A:J,10,FALSE)="Np4",D1994-VLOOKUP(A1994,'Np PL4 Stock'!A:E,5,FALSE),D1994-1-VLOOKUP(A1994,'Np PL4 Stock'!A:E,5,FALSE)),""))</f>
        <v/>
      </c>
      <c r="O1994" s="345"/>
      <c r="P1994" s="290"/>
      <c r="Q1994" s="300"/>
      <c r="R1994" s="336"/>
      <c r="S1994" s="301"/>
      <c r="T1994" s="301"/>
      <c r="U1994" s="336"/>
      <c r="V1994" s="354"/>
      <c r="W1994" s="355"/>
      <c r="X1994" s="349"/>
      <c r="Y1994" s="313" t="str">
        <f>IF(ISBLANK(X1994),"",IFERROR(IF(VLOOKUP(A1994,'Np PL4 Stock'!A:J,10,FALSE)="Np4",X1994-VLOOKUP(A1994,'Np PL4 Stock'!A:E,5,FALSE),X1994-1-VLOOKUP(A1994,'Np PL4 Stock'!A:E,5,FALSE)),""))</f>
        <v/>
      </c>
      <c r="Z1994" s="325"/>
      <c r="AA1994" s="315"/>
      <c r="AB1994" s="316"/>
      <c r="AC1994" s="317" t="str">
        <f>IF(ISBLANK(AB1994),"",IFERROR(IF(VLOOKUP(A1994,'Np PL4 Stock'!A:J,10,FALSE)="Np4",AB1994-VLOOKUP(A1994,'Np PL4 Stock'!A:E,5,FALSE),AB1994-1-VLOOKUP(A1994,'Np PL4 Stock'!A:E,5,FALSE)),""))</f>
        <v/>
      </c>
      <c r="AD1994" s="290"/>
      <c r="AE1994" s="300"/>
      <c r="AF1994" s="323"/>
      <c r="AG1994" s="335"/>
      <c r="AH1994" s="336"/>
      <c r="AI1994" s="335"/>
      <c r="AJ1994" s="326"/>
      <c r="AK1994" s="334"/>
    </row>
    <row r="1995" spans="1:37">
      <c r="A1995" s="280" t="str">
        <f t="shared" si="65"/>
        <v/>
      </c>
      <c r="B1995" s="281"/>
      <c r="C1995" s="282"/>
      <c r="D1995" s="282"/>
      <c r="E1995" s="243"/>
      <c r="F1995" s="244"/>
      <c r="G1995" s="243"/>
      <c r="H1995" s="283" t="str">
        <f>IF(ISBLANK(F1995),"",IFERROR(VLOOKUP(A1995,'Np PL4 Stock'!$A:$U,20,FALSE),""))</f>
        <v/>
      </c>
      <c r="J1995" s="283" t="str">
        <f>IF(ISBLANK(F1995),"",VLOOKUP(LEFT(A1995,5),Unit!A:B,2,FALSE))</f>
        <v/>
      </c>
      <c r="K1995" s="243"/>
      <c r="L1995" s="243"/>
      <c r="M1995" s="291" t="str">
        <f t="shared" si="66"/>
        <v/>
      </c>
      <c r="N1995" s="292" t="str">
        <f>IF(ISBLANK(D1995),"",IFERROR(IF(VLOOKUP(A1995,'Np PL4 Stock'!A:J,10,FALSE)="Np4",D1995-VLOOKUP(A1995,'Np PL4 Stock'!A:E,5,FALSE),D1995-1-VLOOKUP(A1995,'Np PL4 Stock'!A:E,5,FALSE)),""))</f>
        <v/>
      </c>
      <c r="O1995" s="345"/>
      <c r="P1995" s="290"/>
      <c r="Q1995" s="300"/>
      <c r="R1995" s="336"/>
      <c r="S1995" s="301"/>
      <c r="T1995" s="301"/>
      <c r="U1995" s="336"/>
      <c r="V1995" s="354"/>
      <c r="W1995" s="355"/>
      <c r="X1995" s="349"/>
      <c r="Y1995" s="313" t="str">
        <f>IF(ISBLANK(X1995),"",IFERROR(IF(VLOOKUP(A1995,'Np PL4 Stock'!A:J,10,FALSE)="Np4",X1995-VLOOKUP(A1995,'Np PL4 Stock'!A:E,5,FALSE),X1995-1-VLOOKUP(A1995,'Np PL4 Stock'!A:E,5,FALSE)),""))</f>
        <v/>
      </c>
      <c r="Z1995" s="325"/>
      <c r="AA1995" s="315"/>
      <c r="AB1995" s="316"/>
      <c r="AC1995" s="317" t="str">
        <f>IF(ISBLANK(AB1995),"",IFERROR(IF(VLOOKUP(A1995,'Np PL4 Stock'!A:J,10,FALSE)="Np4",AB1995-VLOOKUP(A1995,'Np PL4 Stock'!A:E,5,FALSE),AB1995-1-VLOOKUP(A1995,'Np PL4 Stock'!A:E,5,FALSE)),""))</f>
        <v/>
      </c>
      <c r="AD1995" s="290"/>
      <c r="AE1995" s="300"/>
      <c r="AF1995" s="323"/>
      <c r="AG1995" s="335"/>
      <c r="AH1995" s="336"/>
      <c r="AI1995" s="335"/>
      <c r="AJ1995" s="326"/>
      <c r="AK1995" s="334"/>
    </row>
    <row r="1996" spans="1:37">
      <c r="A1996" s="280" t="str">
        <f t="shared" si="65"/>
        <v/>
      </c>
      <c r="B1996" s="281"/>
      <c r="C1996" s="282"/>
      <c r="D1996" s="282"/>
      <c r="E1996" s="243"/>
      <c r="F1996" s="244"/>
      <c r="G1996" s="243"/>
      <c r="H1996" s="283" t="str">
        <f>IF(ISBLANK(F1996),"",IFERROR(VLOOKUP(A1996,'Np PL4 Stock'!$A:$U,20,FALSE),""))</f>
        <v/>
      </c>
      <c r="J1996" s="283" t="str">
        <f>IF(ISBLANK(F1996),"",VLOOKUP(LEFT(A1996,5),Unit!A:B,2,FALSE))</f>
        <v/>
      </c>
      <c r="K1996" s="243"/>
      <c r="L1996" s="243"/>
      <c r="M1996" s="291" t="str">
        <f t="shared" si="66"/>
        <v/>
      </c>
      <c r="N1996" s="292" t="str">
        <f>IF(ISBLANK(D1996),"",IFERROR(IF(VLOOKUP(A1996,'Np PL4 Stock'!A:J,10,FALSE)="Np4",D1996-VLOOKUP(A1996,'Np PL4 Stock'!A:E,5,FALSE),D1996-1-VLOOKUP(A1996,'Np PL4 Stock'!A:E,5,FALSE)),""))</f>
        <v/>
      </c>
      <c r="O1996" s="345"/>
      <c r="P1996" s="290"/>
      <c r="Q1996" s="300"/>
      <c r="R1996" s="336"/>
      <c r="S1996" s="301"/>
      <c r="T1996" s="301"/>
      <c r="U1996" s="336"/>
      <c r="V1996" s="354"/>
      <c r="W1996" s="355"/>
      <c r="X1996" s="349"/>
      <c r="Y1996" s="313" t="str">
        <f>IF(ISBLANK(X1996),"",IFERROR(IF(VLOOKUP(A1996,'Np PL4 Stock'!A:J,10,FALSE)="Np4",X1996-VLOOKUP(A1996,'Np PL4 Stock'!A:E,5,FALSE),X1996-1-VLOOKUP(A1996,'Np PL4 Stock'!A:E,5,FALSE)),""))</f>
        <v/>
      </c>
      <c r="Z1996" s="325"/>
      <c r="AA1996" s="315"/>
      <c r="AB1996" s="316"/>
      <c r="AC1996" s="317" t="str">
        <f>IF(ISBLANK(AB1996),"",IFERROR(IF(VLOOKUP(A1996,'Np PL4 Stock'!A:J,10,FALSE)="Np4",AB1996-VLOOKUP(A1996,'Np PL4 Stock'!A:E,5,FALSE),AB1996-1-VLOOKUP(A1996,'Np PL4 Stock'!A:E,5,FALSE)),""))</f>
        <v/>
      </c>
      <c r="AD1996" s="290"/>
      <c r="AE1996" s="300"/>
      <c r="AF1996" s="323"/>
      <c r="AG1996" s="335"/>
      <c r="AH1996" s="336"/>
      <c r="AI1996" s="335"/>
      <c r="AJ1996" s="326"/>
      <c r="AK1996" s="334"/>
    </row>
    <row r="1997" spans="1:37">
      <c r="A1997" s="280" t="str">
        <f t="shared" si="65"/>
        <v/>
      </c>
      <c r="B1997" s="281"/>
      <c r="C1997" s="282"/>
      <c r="D1997" s="282"/>
      <c r="E1997" s="243"/>
      <c r="F1997" s="244"/>
      <c r="G1997" s="243"/>
      <c r="H1997" s="283" t="str">
        <f>IF(ISBLANK(F1997),"",IFERROR(VLOOKUP(A1997,'Np PL4 Stock'!$A:$U,20,FALSE),""))</f>
        <v/>
      </c>
      <c r="J1997" s="283" t="str">
        <f>IF(ISBLANK(F1997),"",VLOOKUP(LEFT(A1997,5),Unit!A:B,2,FALSE))</f>
        <v/>
      </c>
      <c r="K1997" s="243"/>
      <c r="L1997" s="243"/>
      <c r="M1997" s="291" t="str">
        <f t="shared" si="66"/>
        <v/>
      </c>
      <c r="N1997" s="292" t="str">
        <f>IF(ISBLANK(D1997),"",IFERROR(IF(VLOOKUP(A1997,'Np PL4 Stock'!A:J,10,FALSE)="Np4",D1997-VLOOKUP(A1997,'Np PL4 Stock'!A:E,5,FALSE),D1997-1-VLOOKUP(A1997,'Np PL4 Stock'!A:E,5,FALSE)),""))</f>
        <v/>
      </c>
      <c r="O1997" s="345"/>
      <c r="P1997" s="290"/>
      <c r="Q1997" s="300"/>
      <c r="R1997" s="336"/>
      <c r="S1997" s="301"/>
      <c r="T1997" s="301"/>
      <c r="U1997" s="336"/>
      <c r="V1997" s="354"/>
      <c r="W1997" s="355"/>
      <c r="X1997" s="349"/>
      <c r="Y1997" s="313" t="str">
        <f>IF(ISBLANK(X1997),"",IFERROR(IF(VLOOKUP(A1997,'Np PL4 Stock'!A:J,10,FALSE)="Np4",X1997-VLOOKUP(A1997,'Np PL4 Stock'!A:E,5,FALSE),X1997-1-VLOOKUP(A1997,'Np PL4 Stock'!A:E,5,FALSE)),""))</f>
        <v/>
      </c>
      <c r="Z1997" s="325"/>
      <c r="AA1997" s="315"/>
      <c r="AB1997" s="316"/>
      <c r="AC1997" s="317" t="str">
        <f>IF(ISBLANK(AB1997),"",IFERROR(IF(VLOOKUP(A1997,'Np PL4 Stock'!A:J,10,FALSE)="Np4",AB1997-VLOOKUP(A1997,'Np PL4 Stock'!A:E,5,FALSE),AB1997-1-VLOOKUP(A1997,'Np PL4 Stock'!A:E,5,FALSE)),""))</f>
        <v/>
      </c>
      <c r="AD1997" s="290"/>
      <c r="AE1997" s="300"/>
      <c r="AF1997" s="323"/>
      <c r="AG1997" s="335"/>
      <c r="AH1997" s="336"/>
      <c r="AI1997" s="335"/>
      <c r="AJ1997" s="326"/>
      <c r="AK1997" s="334"/>
    </row>
    <row r="1998" spans="1:37">
      <c r="A1998" s="280" t="str">
        <f t="shared" si="65"/>
        <v/>
      </c>
      <c r="B1998" s="281"/>
      <c r="C1998" s="282"/>
      <c r="D1998" s="282"/>
      <c r="E1998" s="243"/>
      <c r="F1998" s="244"/>
      <c r="G1998" s="243"/>
      <c r="H1998" s="283" t="str">
        <f>IF(ISBLANK(F1998),"",IFERROR(VLOOKUP(A1998,'Np PL4 Stock'!$A:$U,20,FALSE),""))</f>
        <v/>
      </c>
      <c r="J1998" s="283" t="str">
        <f>IF(ISBLANK(F1998),"",VLOOKUP(LEFT(A1998,5),Unit!A:B,2,FALSE))</f>
        <v/>
      </c>
      <c r="K1998" s="243"/>
      <c r="L1998" s="243"/>
      <c r="M1998" s="291" t="str">
        <f t="shared" si="66"/>
        <v/>
      </c>
      <c r="N1998" s="292" t="str">
        <f>IF(ISBLANK(D1998),"",IFERROR(IF(VLOOKUP(A1998,'Np PL4 Stock'!A:J,10,FALSE)="Np4",D1998-VLOOKUP(A1998,'Np PL4 Stock'!A:E,5,FALSE),D1998-1-VLOOKUP(A1998,'Np PL4 Stock'!A:E,5,FALSE)),""))</f>
        <v/>
      </c>
      <c r="O1998" s="345"/>
      <c r="P1998" s="290"/>
      <c r="Q1998" s="300"/>
      <c r="R1998" s="336"/>
      <c r="S1998" s="301"/>
      <c r="T1998" s="301"/>
      <c r="U1998" s="336"/>
      <c r="V1998" s="354"/>
      <c r="W1998" s="355"/>
      <c r="X1998" s="349"/>
      <c r="Y1998" s="313" t="str">
        <f>IF(ISBLANK(X1998),"",IFERROR(IF(VLOOKUP(A1998,'Np PL4 Stock'!A:J,10,FALSE)="Np4",X1998-VLOOKUP(A1998,'Np PL4 Stock'!A:E,5,FALSE),X1998-1-VLOOKUP(A1998,'Np PL4 Stock'!A:E,5,FALSE)),""))</f>
        <v/>
      </c>
      <c r="Z1998" s="325"/>
      <c r="AA1998" s="315"/>
      <c r="AB1998" s="316"/>
      <c r="AC1998" s="317" t="str">
        <f>IF(ISBLANK(AB1998),"",IFERROR(IF(VLOOKUP(A1998,'Np PL4 Stock'!A:J,10,FALSE)="Np4",AB1998-VLOOKUP(A1998,'Np PL4 Stock'!A:E,5,FALSE),AB1998-1-VLOOKUP(A1998,'Np PL4 Stock'!A:E,5,FALSE)),""))</f>
        <v/>
      </c>
      <c r="AD1998" s="290"/>
      <c r="AE1998" s="300"/>
      <c r="AF1998" s="323"/>
      <c r="AG1998" s="335"/>
      <c r="AH1998" s="336"/>
      <c r="AI1998" s="335"/>
      <c r="AJ1998" s="326"/>
      <c r="AK1998" s="334"/>
    </row>
    <row r="1999" spans="1:37">
      <c r="A1999" s="280" t="str">
        <f t="shared" si="65"/>
        <v/>
      </c>
      <c r="B1999" s="281"/>
      <c r="C1999" s="282"/>
      <c r="D1999" s="282"/>
      <c r="E1999" s="243"/>
      <c r="F1999" s="244"/>
      <c r="G1999" s="243"/>
      <c r="H1999" s="283" t="str">
        <f>IF(ISBLANK(F1999),"",IFERROR(VLOOKUP(A1999,'Np PL4 Stock'!$A:$U,20,FALSE),""))</f>
        <v/>
      </c>
      <c r="J1999" s="283" t="str">
        <f>IF(ISBLANK(F1999),"",VLOOKUP(LEFT(A1999,5),Unit!A:B,2,FALSE))</f>
        <v/>
      </c>
      <c r="K1999" s="243"/>
      <c r="L1999" s="243"/>
      <c r="M1999" s="291" t="str">
        <f t="shared" si="66"/>
        <v/>
      </c>
      <c r="N1999" s="292" t="str">
        <f>IF(ISBLANK(D1999),"",IFERROR(IF(VLOOKUP(A1999,'Np PL4 Stock'!A:J,10,FALSE)="Np4",D1999-VLOOKUP(A1999,'Np PL4 Stock'!A:E,5,FALSE),D1999-1-VLOOKUP(A1999,'Np PL4 Stock'!A:E,5,FALSE)),""))</f>
        <v/>
      </c>
      <c r="O1999" s="345"/>
      <c r="P1999" s="290"/>
      <c r="Q1999" s="300"/>
      <c r="R1999" s="336"/>
      <c r="S1999" s="301"/>
      <c r="T1999" s="301"/>
      <c r="U1999" s="336"/>
      <c r="V1999" s="354"/>
      <c r="W1999" s="355"/>
      <c r="X1999" s="349"/>
      <c r="Y1999" s="313" t="str">
        <f>IF(ISBLANK(X1999),"",IFERROR(IF(VLOOKUP(A1999,'Np PL4 Stock'!A:J,10,FALSE)="Np4",X1999-VLOOKUP(A1999,'Np PL4 Stock'!A:E,5,FALSE),X1999-1-VLOOKUP(A1999,'Np PL4 Stock'!A:E,5,FALSE)),""))</f>
        <v/>
      </c>
      <c r="Z1999" s="325"/>
      <c r="AA1999" s="315"/>
      <c r="AB1999" s="316"/>
      <c r="AC1999" s="317" t="str">
        <f>IF(ISBLANK(AB1999),"",IFERROR(IF(VLOOKUP(A1999,'Np PL4 Stock'!A:J,10,FALSE)="Np4",AB1999-VLOOKUP(A1999,'Np PL4 Stock'!A:E,5,FALSE),AB1999-1-VLOOKUP(A1999,'Np PL4 Stock'!A:E,5,FALSE)),""))</f>
        <v/>
      </c>
      <c r="AD1999" s="290"/>
      <c r="AE1999" s="300"/>
      <c r="AF1999" s="323"/>
      <c r="AG1999" s="335"/>
      <c r="AH1999" s="336"/>
      <c r="AI1999" s="335"/>
      <c r="AJ1999" s="326"/>
      <c r="AK1999" s="334"/>
    </row>
    <row r="2000" ht="15" spans="1:37">
      <c r="A2000" s="360" t="str">
        <f t="shared" si="65"/>
        <v/>
      </c>
      <c r="B2000" s="361"/>
      <c r="C2000" s="282"/>
      <c r="D2000" s="282"/>
      <c r="E2000" s="362"/>
      <c r="F2000" s="363"/>
      <c r="G2000" s="362"/>
      <c r="H2000" s="283" t="str">
        <f>IF(ISBLANK(F2000),"",IFERROR(VLOOKUP(A2000,'Np PL4 Stock'!$A:$U,20,FALSE),""))</f>
        <v/>
      </c>
      <c r="J2000" s="283" t="str">
        <f>IF(ISBLANK(F2000),"",VLOOKUP(LEFT(A2000,5),Unit!A:B,2,FALSE))</f>
        <v/>
      </c>
      <c r="K2000" s="364"/>
      <c r="L2000" s="364"/>
      <c r="M2000" s="291" t="str">
        <f t="shared" si="66"/>
        <v/>
      </c>
      <c r="N2000" s="292" t="str">
        <f>IF(ISBLANK(D2000),"",IFERROR(IF(VLOOKUP(A2000,'Np PL4 Stock'!A:J,10,FALSE)="Np4",D2000-VLOOKUP(A2000,'Np PL4 Stock'!A:E,5,FALSE),D2000-1-VLOOKUP(A2000,'Np PL4 Stock'!A:E,5,FALSE)),""))</f>
        <v/>
      </c>
      <c r="O2000" s="365"/>
      <c r="P2000" s="366"/>
      <c r="Q2000" s="367"/>
      <c r="R2000" s="368"/>
      <c r="S2000" s="369"/>
      <c r="T2000" s="369"/>
      <c r="U2000" s="368"/>
      <c r="V2000" s="354"/>
      <c r="W2000" s="355"/>
      <c r="X2000" s="349"/>
      <c r="Y2000" s="313" t="str">
        <f>IF(ISBLANK(X2000),"",IFERROR(IF(VLOOKUP(A2000,'Np PL4 Stock'!A:J,10,FALSE)="Np4",X2000-VLOOKUP(A2000,'Np PL4 Stock'!A:E,5,FALSE),X2000-1-VLOOKUP(A2000,'Np PL4 Stock'!A:E,5,FALSE)),""))</f>
        <v/>
      </c>
      <c r="Z2000" s="325"/>
      <c r="AA2000" s="315"/>
      <c r="AB2000" s="316"/>
      <c r="AC2000" s="317" t="str">
        <f>IF(ISBLANK(AB2000),"",IFERROR(IF(VLOOKUP(A2000,'Np PL4 Stock'!A:J,10,FALSE)="Np4",AB2000-VLOOKUP(A2000,'Np PL4 Stock'!A:E,5,FALSE),AB2000-1-VLOOKUP(A2000,'Np PL4 Stock'!A:E,5,FALSE)),""))</f>
        <v/>
      </c>
      <c r="AD2000" s="290"/>
      <c r="AE2000" s="300"/>
      <c r="AF2000" s="323"/>
      <c r="AG2000" s="335"/>
      <c r="AH2000" s="336"/>
      <c r="AI2000" s="370"/>
      <c r="AJ2000" s="371"/>
      <c r="AK2000" s="334"/>
    </row>
    <row r="2001" ht="15" spans="3:4">
      <c r="C2001" s="282"/>
      <c r="D2001" s="282"/>
    </row>
  </sheetData>
  <sheetProtection algorithmName="SHA-512" hashValue="eKh5wHjdsIslY/U7i82w70GBCSbp9XAkddfReexwZrEk0DAl3VHfuC6gu8WW8PKPemTGDg5DMYwPcCgqo8/XBw==" saltValue="/+p3G/ob1iShpOt2dTPCIw==" spinCount="100000" sheet="1" sort="0" autoFilter="0"/>
  <autoFilter ref="A1:AJ2000">
    <extLst/>
  </autoFilter>
  <dataValidations count="4">
    <dataValidation type="list" allowBlank="1" showInputMessage="1" showErrorMessage="1" sqref="B$1:B$1048576 C510:C511">
      <formula1>List!$A$2:$A$13</formula1>
    </dataValidation>
    <dataValidation type="whole" operator="greaterThanOrEqual" allowBlank="1" showInputMessage="1" showErrorMessage="1" sqref="E$1:E$1048576">
      <formula1>1</formula1>
    </dataValidation>
    <dataValidation type="list" allowBlank="1" showInputMessage="1" showErrorMessage="1" sqref="F$1:F$1048576">
      <formula1>List!$J$2:$J$7</formula1>
    </dataValidation>
    <dataValidation type="list" allowBlank="1" showInputMessage="1" showErrorMessage="1" sqref="I$1:I$1048576">
      <formula1>List!$C$2:$C$11</formula1>
    </dataValidation>
  </dataValidation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R1002"/>
  <sheetViews>
    <sheetView zoomScale="90" zoomScaleNormal="90" topLeftCell="B1" workbookViewId="0">
      <pane xSplit="8" ySplit="1" topLeftCell="J2" activePane="bottomRight" state="frozen"/>
      <selection/>
      <selection pane="topRight"/>
      <selection pane="bottomLeft"/>
      <selection pane="bottomRight" activeCell="I44" sqref="I44"/>
    </sheetView>
  </sheetViews>
  <sheetFormatPr defaultColWidth="9.14285714285714" defaultRowHeight="14.25"/>
  <cols>
    <col min="1" max="1" width="12" style="220" hidden="1" customWidth="1"/>
    <col min="2" max="2" width="9.71428571428571" style="221" customWidth="1"/>
    <col min="3" max="3" width="19.4285714285714" style="222" customWidth="1"/>
    <col min="4" max="4" width="18.8571428571429" style="223" customWidth="1"/>
    <col min="5" max="5" width="8.71428571428571" style="224" customWidth="1"/>
    <col min="6" max="6" width="8.42857142857143" style="221" customWidth="1"/>
    <col min="7" max="7" width="10.4285714285714" style="224" customWidth="1"/>
    <col min="8" max="8" width="7.42857142857143" style="225" customWidth="1"/>
    <col min="9" max="9" width="26.7142857142857" style="226" customWidth="1"/>
    <col min="10" max="10" width="19.8571428571429" style="221" customWidth="1"/>
    <col min="11" max="11" width="11.4285714285714" style="221" customWidth="1"/>
    <col min="12" max="12" width="12.8571428571429" style="224" customWidth="1"/>
    <col min="13" max="13" width="9.42857142857143" style="224" customWidth="1"/>
    <col min="14" max="14" width="16.4285714285714" style="225" customWidth="1"/>
    <col min="15" max="15" width="18" style="221" customWidth="1"/>
    <col min="16" max="16" width="26" style="221" customWidth="1"/>
    <col min="17" max="17" width="22.8571428571429" style="221" customWidth="1"/>
    <col min="18" max="18" width="35.5714285714286" style="227" customWidth="1"/>
    <col min="19" max="16384" width="9.14285714285714" style="221"/>
  </cols>
  <sheetData>
    <row r="1" ht="16.5" spans="1:18">
      <c r="A1" s="228" t="s">
        <v>349</v>
      </c>
      <c r="B1" s="229" t="s">
        <v>115</v>
      </c>
      <c r="C1" s="230" t="s">
        <v>351</v>
      </c>
      <c r="D1" s="231" t="s">
        <v>397</v>
      </c>
      <c r="E1" s="232" t="s">
        <v>354</v>
      </c>
      <c r="F1" s="233" t="s">
        <v>45</v>
      </c>
      <c r="G1" s="232" t="s">
        <v>40</v>
      </c>
      <c r="H1" s="234" t="s">
        <v>373</v>
      </c>
      <c r="I1" s="245" t="s">
        <v>398</v>
      </c>
      <c r="J1" s="233" t="s">
        <v>130</v>
      </c>
      <c r="K1" s="233" t="s">
        <v>399</v>
      </c>
      <c r="L1" s="232" t="s">
        <v>400</v>
      </c>
      <c r="M1" s="232" t="s">
        <v>401</v>
      </c>
      <c r="N1" s="234" t="s">
        <v>402</v>
      </c>
      <c r="O1" s="233" t="s">
        <v>131</v>
      </c>
      <c r="P1" s="233" t="s">
        <v>403</v>
      </c>
      <c r="Q1" s="233" t="s">
        <v>404</v>
      </c>
      <c r="R1" s="248" t="s">
        <v>357</v>
      </c>
    </row>
    <row r="2" spans="1:18">
      <c r="A2" s="235" t="str">
        <f t="shared" ref="A2:A65" si="0">IF(ISBLANK(F2),"",F2&amp;"-"&amp;IF(OR(LEN(G2)=1,LEN(G2)=4),"0"&amp;G2,G2)&amp;"-"&amp;IF(OR(LEN(E2)=1,LEN(E2)=4),"0"&amp;E2,E2))</f>
        <v>D1-06-03</v>
      </c>
      <c r="B2" s="236" t="s">
        <v>43</v>
      </c>
      <c r="C2" s="237">
        <v>45755</v>
      </c>
      <c r="D2" s="238">
        <f>IF(ISBLANK(C2),"",IFERROR(VLOOKUP(A2,'Np PL4 Stock'!$A:$E,4,FALSE),""))</f>
        <v>45732</v>
      </c>
      <c r="E2" s="239">
        <v>3</v>
      </c>
      <c r="F2" s="240" t="s">
        <v>205</v>
      </c>
      <c r="G2" s="241">
        <v>6</v>
      </c>
      <c r="H2" s="242">
        <f>IF(ISBLANK(C2),"",IFERROR(IF(VLOOKUP(A2,'Np PL4 Stock'!$A:$J,10,FALSE)="Np4",C2-D2,C2-D2-1),""))</f>
        <v>23</v>
      </c>
      <c r="I2" s="246">
        <f>IF(ISBLANK(C2),"",IFERROR(SUMIF('Np PL4 Stock'!$A:$A,A2,'Np PL4 Stock'!$N:$N),""))</f>
        <v>2</v>
      </c>
      <c r="J2" s="240" t="s">
        <v>152</v>
      </c>
      <c r="K2" s="240">
        <v>6</v>
      </c>
      <c r="L2" s="239">
        <v>13330</v>
      </c>
      <c r="M2" s="241">
        <v>98</v>
      </c>
      <c r="N2" s="242">
        <f t="shared" ref="N2:N30" si="1">IF(AND(ISNUMBER(L2),ISNUMBER(M2)),L2*M2,"-")</f>
        <v>1306340</v>
      </c>
      <c r="O2" s="240" t="s">
        <v>153</v>
      </c>
      <c r="P2" s="240" t="s">
        <v>153</v>
      </c>
      <c r="Q2" s="240"/>
      <c r="R2" s="249" t="s">
        <v>405</v>
      </c>
    </row>
    <row r="3" spans="1:18">
      <c r="A3" s="235" t="str">
        <f t="shared" si="0"/>
        <v>D1-07-03</v>
      </c>
      <c r="B3" s="236" t="s">
        <v>43</v>
      </c>
      <c r="C3" s="237">
        <v>45755</v>
      </c>
      <c r="D3" s="238">
        <f>IF(ISBLANK(C3),"",IFERROR(VLOOKUP(A3,'Np PL4 Stock'!$A:$E,4,FALSE),""))</f>
        <v>45732</v>
      </c>
      <c r="E3" s="239">
        <v>3</v>
      </c>
      <c r="F3" s="240" t="s">
        <v>205</v>
      </c>
      <c r="G3" s="241">
        <v>7</v>
      </c>
      <c r="H3" s="242">
        <f>IF(ISBLANK(C3),"",IFERROR(IF(VLOOKUP(A3,'Np PL4 Stock'!$A:$J,10,FALSE)="Np4",C3-D3,C3-D3-1),""))</f>
        <v>23</v>
      </c>
      <c r="I3" s="246">
        <f>IF(ISBLANK(C3),"",IFERROR(SUMIF('Np PL4 Stock'!$A:$A,A3,'Np PL4 Stock'!$N:$N),""))</f>
        <v>2</v>
      </c>
      <c r="J3" s="240" t="s">
        <v>152</v>
      </c>
      <c r="K3" s="240">
        <v>7</v>
      </c>
      <c r="L3" s="239">
        <v>6335</v>
      </c>
      <c r="M3" s="241">
        <v>103</v>
      </c>
      <c r="N3" s="242">
        <f t="shared" si="1"/>
        <v>652505</v>
      </c>
      <c r="O3" s="240" t="s">
        <v>153</v>
      </c>
      <c r="P3" s="240" t="s">
        <v>153</v>
      </c>
      <c r="Q3" s="240"/>
      <c r="R3" s="249" t="s">
        <v>405</v>
      </c>
    </row>
    <row r="4" spans="1:18">
      <c r="A4" s="235" t="str">
        <f t="shared" si="0"/>
        <v>A1-02-03</v>
      </c>
      <c r="B4" s="236" t="s">
        <v>43</v>
      </c>
      <c r="C4" s="237">
        <v>45760</v>
      </c>
      <c r="D4" s="238">
        <f>IF(ISBLANK(C4),"",IFERROR(VLOOKUP(A4,'Np PL4 Stock'!$A:$E,4,FALSE),""))</f>
        <v>45738</v>
      </c>
      <c r="E4" s="239">
        <v>3</v>
      </c>
      <c r="F4" s="240" t="s">
        <v>144</v>
      </c>
      <c r="G4" s="241">
        <v>2</v>
      </c>
      <c r="H4" s="242">
        <f>IF(ISBLANK(C4),"",IFERROR(IF(VLOOKUP(A4,'Np PL4 Stock'!$A:$J,10,FALSE)="Np4",C4-D4,C4-D4-1),""))</f>
        <v>22</v>
      </c>
      <c r="I4" s="246">
        <f>IF(ISBLANK(C4),"",IFERROR(SUMIF('Np PL4 Stock'!$A:$A,A4,'Np PL4 Stock'!$N:$N),""))</f>
        <v>2</v>
      </c>
      <c r="J4" s="240" t="s">
        <v>152</v>
      </c>
      <c r="K4" s="240">
        <v>2</v>
      </c>
      <c r="L4" s="239">
        <v>11515</v>
      </c>
      <c r="M4" s="241">
        <v>148</v>
      </c>
      <c r="N4" s="242">
        <f t="shared" si="1"/>
        <v>1704220</v>
      </c>
      <c r="O4" s="240" t="s">
        <v>153</v>
      </c>
      <c r="P4" s="240" t="s">
        <v>153</v>
      </c>
      <c r="Q4" s="240"/>
      <c r="R4" s="249" t="s">
        <v>405</v>
      </c>
    </row>
    <row r="5" spans="1:18">
      <c r="A5" s="235" t="str">
        <f t="shared" si="0"/>
        <v>A1-03-03</v>
      </c>
      <c r="B5" s="236" t="s">
        <v>43</v>
      </c>
      <c r="C5" s="237">
        <v>45760</v>
      </c>
      <c r="D5" s="238">
        <f>IF(ISBLANK(C5),"",IFERROR(VLOOKUP(A5,'Np PL4 Stock'!$A:$E,4,FALSE),""))</f>
        <v>45738</v>
      </c>
      <c r="E5" s="239">
        <v>3</v>
      </c>
      <c r="F5" s="240" t="s">
        <v>144</v>
      </c>
      <c r="G5" s="241">
        <v>3</v>
      </c>
      <c r="H5" s="242">
        <f>IF(ISBLANK(C5),"",IFERROR(IF(VLOOKUP(A5,'Np PL4 Stock'!$A:$J,10,FALSE)="Np4",C5-D5,C5-D5-1),""))</f>
        <v>22</v>
      </c>
      <c r="I5" s="246">
        <f>IF(ISBLANK(C5),"",IFERROR(SUMIF('Np PL4 Stock'!$A:$A,A5,'Np PL4 Stock'!$N:$N),""))</f>
        <v>2</v>
      </c>
      <c r="J5" s="240" t="s">
        <v>152</v>
      </c>
      <c r="K5" s="240">
        <v>3</v>
      </c>
      <c r="L5" s="239">
        <v>11905</v>
      </c>
      <c r="M5" s="241">
        <v>135</v>
      </c>
      <c r="N5" s="242">
        <f t="shared" si="1"/>
        <v>1607175</v>
      </c>
      <c r="O5" s="240" t="s">
        <v>153</v>
      </c>
      <c r="P5" s="240" t="s">
        <v>153</v>
      </c>
      <c r="Q5" s="240"/>
      <c r="R5" s="249" t="s">
        <v>405</v>
      </c>
    </row>
    <row r="6" spans="1:18">
      <c r="A6" s="235" t="str">
        <f t="shared" si="0"/>
        <v>A1-06-03</v>
      </c>
      <c r="B6" s="236" t="s">
        <v>43</v>
      </c>
      <c r="C6" s="237">
        <v>45760</v>
      </c>
      <c r="D6" s="238">
        <f>IF(ISBLANK(C6),"",IFERROR(VLOOKUP(A6,'Np PL4 Stock'!$A:$E,4,FALSE),""))</f>
        <v>45739</v>
      </c>
      <c r="E6" s="239">
        <v>3</v>
      </c>
      <c r="F6" s="240" t="s">
        <v>144</v>
      </c>
      <c r="G6" s="241">
        <v>6</v>
      </c>
      <c r="H6" s="242">
        <f>IF(ISBLANK(C6),"",IFERROR(IF(VLOOKUP(A6,'Np PL4 Stock'!$A:$J,10,FALSE)="Np4",C6-D6,C6-D6-1),""))</f>
        <v>21</v>
      </c>
      <c r="I6" s="246">
        <f>IF(ISBLANK(C6),"",IFERROR(SUMIF('Np PL4 Stock'!$A:$A,A6,'Np PL4 Stock'!$N:$N),""))</f>
        <v>1.5</v>
      </c>
      <c r="J6" s="240" t="s">
        <v>152</v>
      </c>
      <c r="K6" s="240">
        <v>6</v>
      </c>
      <c r="L6" s="239">
        <v>7405</v>
      </c>
      <c r="M6" s="241">
        <v>181</v>
      </c>
      <c r="N6" s="242">
        <f t="shared" si="1"/>
        <v>1340305</v>
      </c>
      <c r="O6" s="240" t="s">
        <v>153</v>
      </c>
      <c r="P6" s="240" t="s">
        <v>153</v>
      </c>
      <c r="Q6" s="240"/>
      <c r="R6" s="249" t="s">
        <v>405</v>
      </c>
    </row>
    <row r="7" spans="1:18">
      <c r="A7" s="235" t="str">
        <f t="shared" si="0"/>
        <v>A1-07-03</v>
      </c>
      <c r="B7" s="236" t="s">
        <v>43</v>
      </c>
      <c r="C7" s="237">
        <v>45760</v>
      </c>
      <c r="D7" s="238">
        <f>IF(ISBLANK(C7),"",IFERROR(VLOOKUP(A7,'Np PL4 Stock'!$A:$E,4,FALSE),""))</f>
        <v>45739</v>
      </c>
      <c r="E7" s="239">
        <v>3</v>
      </c>
      <c r="F7" s="240" t="s">
        <v>144</v>
      </c>
      <c r="G7" s="241">
        <v>7</v>
      </c>
      <c r="H7" s="242">
        <f>IF(ISBLANK(C7),"",IFERROR(IF(VLOOKUP(A7,'Np PL4 Stock'!$A:$J,10,FALSE)="Np4",C7-D7,C7-D7-1),""))</f>
        <v>21</v>
      </c>
      <c r="I7" s="246">
        <f>IF(ISBLANK(C7),"",IFERROR(SUMIF('Np PL4 Stock'!$A:$A,A7,'Np PL4 Stock'!$N:$N),""))</f>
        <v>1.5</v>
      </c>
      <c r="J7" s="240" t="s">
        <v>152</v>
      </c>
      <c r="K7" s="240">
        <v>7</v>
      </c>
      <c r="L7" s="239">
        <v>7230</v>
      </c>
      <c r="M7" s="241">
        <v>186</v>
      </c>
      <c r="N7" s="242">
        <f t="shared" si="1"/>
        <v>1344780</v>
      </c>
      <c r="O7" s="240" t="s">
        <v>153</v>
      </c>
      <c r="P7" s="240" t="s">
        <v>153</v>
      </c>
      <c r="Q7" s="240"/>
      <c r="R7" s="249" t="s">
        <v>405</v>
      </c>
    </row>
    <row r="8" spans="1:18">
      <c r="A8" s="235" t="str">
        <f t="shared" si="0"/>
        <v>A1-10-03</v>
      </c>
      <c r="B8" s="236" t="s">
        <v>43</v>
      </c>
      <c r="C8" s="237">
        <v>45760</v>
      </c>
      <c r="D8" s="238">
        <f>IF(ISBLANK(C8),"",IFERROR(VLOOKUP(A8,'Np PL4 Stock'!$A:$E,4,FALSE),""))</f>
        <v>45739</v>
      </c>
      <c r="E8" s="239">
        <v>3</v>
      </c>
      <c r="F8" s="240" t="s">
        <v>144</v>
      </c>
      <c r="G8" s="241">
        <v>10</v>
      </c>
      <c r="H8" s="242">
        <f>IF(ISBLANK(C8),"",IFERROR(IF(VLOOKUP(A8,'Np PL4 Stock'!$A:$J,10,FALSE)="Np4",C8-D8,C8-D8-1),""))</f>
        <v>21</v>
      </c>
      <c r="I8" s="246">
        <f>IF(ISBLANK(C8),"",IFERROR(SUMIF('Np PL4 Stock'!$A:$A,A8,'Np PL4 Stock'!$N:$N),""))</f>
        <v>2</v>
      </c>
      <c r="J8" s="240" t="s">
        <v>152</v>
      </c>
      <c r="K8" s="247">
        <v>10</v>
      </c>
      <c r="L8" s="239">
        <v>10520</v>
      </c>
      <c r="M8" s="241">
        <v>173</v>
      </c>
      <c r="N8" s="242">
        <f t="shared" si="1"/>
        <v>1819960</v>
      </c>
      <c r="O8" s="240" t="s">
        <v>153</v>
      </c>
      <c r="P8" s="240" t="s">
        <v>153</v>
      </c>
      <c r="Q8" s="240"/>
      <c r="R8" s="249" t="s">
        <v>405</v>
      </c>
    </row>
    <row r="9" spans="1:18">
      <c r="A9" s="235" t="str">
        <f t="shared" si="0"/>
        <v>A1-11-03</v>
      </c>
      <c r="B9" s="236" t="s">
        <v>43</v>
      </c>
      <c r="C9" s="237">
        <v>45760</v>
      </c>
      <c r="D9" s="238">
        <f>IF(ISBLANK(C9),"",IFERROR(VLOOKUP(A9,'Np PL4 Stock'!$A:$E,4,FALSE),""))</f>
        <v>45740</v>
      </c>
      <c r="E9" s="239">
        <v>3</v>
      </c>
      <c r="F9" s="240" t="s">
        <v>144</v>
      </c>
      <c r="G9" s="239">
        <v>11</v>
      </c>
      <c r="H9" s="242">
        <f>IF(ISBLANK(C9),"",IFERROR(IF(VLOOKUP(A9,'Np PL4 Stock'!$A:$J,10,FALSE)="Np4",C9-D9,C9-D9-1),""))</f>
        <v>20</v>
      </c>
      <c r="I9" s="246">
        <f>IF(ISBLANK(C9),"",IFERROR(SUMIF('Np PL4 Stock'!$A:$A,A9,'Np PL4 Stock'!$N:$N),""))</f>
        <v>1</v>
      </c>
      <c r="J9" s="240" t="s">
        <v>152</v>
      </c>
      <c r="K9" s="247">
        <v>11</v>
      </c>
      <c r="L9" s="239">
        <v>4515</v>
      </c>
      <c r="M9" s="241">
        <v>187</v>
      </c>
      <c r="N9" s="242">
        <f t="shared" si="1"/>
        <v>844305</v>
      </c>
      <c r="O9" s="240" t="s">
        <v>153</v>
      </c>
      <c r="P9" s="240" t="s">
        <v>153</v>
      </c>
      <c r="Q9" s="240"/>
      <c r="R9" s="249" t="s">
        <v>405</v>
      </c>
    </row>
    <row r="10" spans="1:18">
      <c r="A10" s="235" t="str">
        <f t="shared" si="0"/>
        <v>A1-12-03</v>
      </c>
      <c r="B10" s="236" t="s">
        <v>43</v>
      </c>
      <c r="C10" s="237">
        <v>45760</v>
      </c>
      <c r="D10" s="238">
        <f>IF(ISBLANK(C10),"",IFERROR(VLOOKUP(A10,'Np PL4 Stock'!$A:$E,4,FALSE),""))</f>
        <v>45740</v>
      </c>
      <c r="E10" s="239">
        <v>3</v>
      </c>
      <c r="F10" s="240" t="s">
        <v>144</v>
      </c>
      <c r="G10" s="239">
        <v>12</v>
      </c>
      <c r="H10" s="242">
        <f>IF(ISBLANK(C10),"",IFERROR(IF(VLOOKUP(A10,'Np PL4 Stock'!$A:$J,10,FALSE)="Np4",C10-D10,C10-D10-1),""))</f>
        <v>20</v>
      </c>
      <c r="I10" s="246">
        <f>IF(ISBLANK(C10),"",IFERROR(SUMIF('Np PL4 Stock'!$A:$A,A10,'Np PL4 Stock'!$N:$N),""))</f>
        <v>1</v>
      </c>
      <c r="J10" s="240" t="s">
        <v>152</v>
      </c>
      <c r="K10" s="247">
        <v>12</v>
      </c>
      <c r="L10" s="239">
        <v>4695</v>
      </c>
      <c r="M10" s="241">
        <v>190</v>
      </c>
      <c r="N10" s="242">
        <f t="shared" si="1"/>
        <v>892050</v>
      </c>
      <c r="O10" s="240" t="s">
        <v>153</v>
      </c>
      <c r="P10" s="240" t="s">
        <v>153</v>
      </c>
      <c r="Q10" s="240"/>
      <c r="R10" s="249" t="s">
        <v>405</v>
      </c>
    </row>
    <row r="11" spans="1:18">
      <c r="A11" s="235" t="str">
        <f t="shared" si="0"/>
        <v>A1-15-03</v>
      </c>
      <c r="B11" s="236" t="s">
        <v>43</v>
      </c>
      <c r="C11" s="237">
        <v>45760</v>
      </c>
      <c r="D11" s="238">
        <f>IF(ISBLANK(C11),"",IFERROR(VLOOKUP(A11,'Np PL4 Stock'!$A:$E,4,FALSE),""))</f>
        <v>45740</v>
      </c>
      <c r="E11" s="239">
        <v>3</v>
      </c>
      <c r="F11" s="240" t="s">
        <v>144</v>
      </c>
      <c r="G11" s="239">
        <v>15</v>
      </c>
      <c r="H11" s="242">
        <f>IF(ISBLANK(C11),"",IFERROR(IF(VLOOKUP(A11,'Np PL4 Stock'!$A:$J,10,FALSE)="Np4",C11-D11,C11-D11-1),""))</f>
        <v>20</v>
      </c>
      <c r="I11" s="246">
        <f>IF(ISBLANK(C11),"",IFERROR(SUMIF('Np PL4 Stock'!$A:$A,A11,'Np PL4 Stock'!$N:$N),""))</f>
        <v>1</v>
      </c>
      <c r="J11" s="240" t="s">
        <v>152</v>
      </c>
      <c r="K11" s="247">
        <v>15</v>
      </c>
      <c r="L11" s="239">
        <v>5855</v>
      </c>
      <c r="M11" s="241">
        <v>139</v>
      </c>
      <c r="N11" s="242">
        <f t="shared" si="1"/>
        <v>813845</v>
      </c>
      <c r="O11" s="240" t="s">
        <v>153</v>
      </c>
      <c r="P11" s="240" t="s">
        <v>153</v>
      </c>
      <c r="Q11" s="240"/>
      <c r="R11" s="249" t="s">
        <v>405</v>
      </c>
    </row>
    <row r="12" spans="1:18">
      <c r="A12" s="235" t="str">
        <f t="shared" si="0"/>
        <v>A1-17-03</v>
      </c>
      <c r="B12" s="236" t="s">
        <v>43</v>
      </c>
      <c r="C12" s="237">
        <v>45760</v>
      </c>
      <c r="D12" s="238">
        <f>IF(ISBLANK(C12),"",IFERROR(VLOOKUP(A12,'Np PL4 Stock'!$A:$E,4,FALSE),""))</f>
        <v>45740</v>
      </c>
      <c r="E12" s="239">
        <v>3</v>
      </c>
      <c r="F12" s="240" t="s">
        <v>144</v>
      </c>
      <c r="G12" s="239">
        <v>17</v>
      </c>
      <c r="H12" s="242">
        <f>IF(ISBLANK(C12),"",IFERROR(IF(VLOOKUP(A12,'Np PL4 Stock'!$A:$J,10,FALSE)="Np4",C12-D12,C12-D12-1),""))</f>
        <v>20</v>
      </c>
      <c r="I12" s="246">
        <f>IF(ISBLANK(C12),"",IFERROR(SUMIF('Np PL4 Stock'!$A:$A,A12,'Np PL4 Stock'!$N:$N),""))</f>
        <v>0.75</v>
      </c>
      <c r="J12" s="240" t="s">
        <v>152</v>
      </c>
      <c r="K12" s="247">
        <v>17</v>
      </c>
      <c r="L12" s="239">
        <v>3895</v>
      </c>
      <c r="M12" s="241">
        <v>178</v>
      </c>
      <c r="N12" s="242">
        <f t="shared" si="1"/>
        <v>693310</v>
      </c>
      <c r="O12" s="240" t="s">
        <v>153</v>
      </c>
      <c r="P12" s="240" t="s">
        <v>153</v>
      </c>
      <c r="Q12" s="240"/>
      <c r="R12" s="249" t="s">
        <v>405</v>
      </c>
    </row>
    <row r="13" spans="1:18">
      <c r="A13" s="235" t="str">
        <f t="shared" si="0"/>
        <v>A1-18-03</v>
      </c>
      <c r="B13" s="236" t="s">
        <v>43</v>
      </c>
      <c r="C13" s="237">
        <v>45760</v>
      </c>
      <c r="D13" s="238">
        <f>IF(ISBLANK(C13),"",IFERROR(VLOOKUP(A13,'Np PL4 Stock'!$A:$E,4,FALSE),""))</f>
        <v>45740</v>
      </c>
      <c r="E13" s="239">
        <v>3</v>
      </c>
      <c r="F13" s="240" t="s">
        <v>144</v>
      </c>
      <c r="G13" s="239">
        <v>18</v>
      </c>
      <c r="H13" s="242">
        <f>IF(ISBLANK(C13),"",IFERROR(IF(VLOOKUP(A13,'Np PL4 Stock'!$A:$J,10,FALSE)="Np4",C13-D13,C13-D13-1),""))</f>
        <v>20</v>
      </c>
      <c r="I13" s="246">
        <f>IF(ISBLANK(C13),"",IFERROR(SUMIF('Np PL4 Stock'!$A:$A,A13,'Np PL4 Stock'!$N:$N),""))</f>
        <v>0.75</v>
      </c>
      <c r="J13" s="240" t="s">
        <v>152</v>
      </c>
      <c r="K13" s="247">
        <v>18</v>
      </c>
      <c r="L13" s="239">
        <v>3250</v>
      </c>
      <c r="M13" s="241">
        <v>162</v>
      </c>
      <c r="N13" s="242">
        <f t="shared" si="1"/>
        <v>526500</v>
      </c>
      <c r="O13" s="240" t="s">
        <v>153</v>
      </c>
      <c r="P13" s="240" t="s">
        <v>153</v>
      </c>
      <c r="Q13" s="240"/>
      <c r="R13" s="249" t="s">
        <v>405</v>
      </c>
    </row>
    <row r="14" spans="1:18">
      <c r="A14" s="235" t="str">
        <f t="shared" si="0"/>
        <v>A1-19-03</v>
      </c>
      <c r="B14" s="236" t="s">
        <v>43</v>
      </c>
      <c r="C14" s="237">
        <v>45760</v>
      </c>
      <c r="D14" s="238">
        <f>IF(ISBLANK(C14),"",IFERROR(VLOOKUP(A14,'Np PL4 Stock'!$A:$E,4,FALSE),""))</f>
        <v>45740</v>
      </c>
      <c r="E14" s="239">
        <v>3</v>
      </c>
      <c r="F14" s="240" t="s">
        <v>144</v>
      </c>
      <c r="G14" s="239">
        <v>19</v>
      </c>
      <c r="H14" s="242">
        <f>IF(ISBLANK(C14),"",IFERROR(IF(VLOOKUP(A14,'Np PL4 Stock'!$A:$J,10,FALSE)="Np4",C14-D14,C14-D14-1),""))</f>
        <v>20</v>
      </c>
      <c r="I14" s="246">
        <f>IF(ISBLANK(C14),"",IFERROR(SUMIF('Np PL4 Stock'!$A:$A,A14,'Np PL4 Stock'!$N:$N),""))</f>
        <v>0.75</v>
      </c>
      <c r="J14" s="240" t="s">
        <v>152</v>
      </c>
      <c r="K14" s="247">
        <v>19</v>
      </c>
      <c r="L14" s="239">
        <v>4255</v>
      </c>
      <c r="M14" s="239">
        <v>151</v>
      </c>
      <c r="N14" s="242">
        <f t="shared" si="1"/>
        <v>642505</v>
      </c>
      <c r="O14" s="240" t="s">
        <v>153</v>
      </c>
      <c r="P14" s="240" t="s">
        <v>153</v>
      </c>
      <c r="Q14" s="240"/>
      <c r="R14" s="249" t="s">
        <v>405</v>
      </c>
    </row>
    <row r="15" spans="1:18">
      <c r="A15" s="235" t="str">
        <f t="shared" si="0"/>
        <v>B1-01-06</v>
      </c>
      <c r="B15" s="236" t="s">
        <v>43</v>
      </c>
      <c r="C15" s="237">
        <v>45867</v>
      </c>
      <c r="D15" s="238">
        <f>IF(ISBLANK(C15),"",IFERROR(VLOOKUP(A15,'Np PL4 Stock'!$A:$E,4,FALSE),""))</f>
        <v>45865</v>
      </c>
      <c r="E15" s="239">
        <v>6</v>
      </c>
      <c r="F15" s="240" t="s">
        <v>165</v>
      </c>
      <c r="G15" s="239">
        <v>1</v>
      </c>
      <c r="H15" s="242">
        <f>IF(ISBLANK(C15),"",IFERROR(IF(VLOOKUP(A15,'Np PL4 Stock'!$A:$J,10,FALSE)="Np4",C15-D15,C15-D15-1),""))</f>
        <v>2</v>
      </c>
      <c r="I15" s="246">
        <f>IF(ISBLANK(C15),"",IFERROR(SUMIF('Np PL4 Stock'!$A:$A,A15,'Np PL4 Stock'!$N:$N),""))</f>
        <v>1.5</v>
      </c>
      <c r="J15" s="240" t="s">
        <v>152</v>
      </c>
      <c r="K15" s="247">
        <v>1</v>
      </c>
      <c r="L15" s="239" t="s">
        <v>32</v>
      </c>
      <c r="M15" s="239" t="s">
        <v>32</v>
      </c>
      <c r="N15" s="242" t="str">
        <f t="shared" si="1"/>
        <v>-</v>
      </c>
      <c r="O15" s="240" t="s">
        <v>210</v>
      </c>
      <c r="P15" s="240" t="s">
        <v>241</v>
      </c>
      <c r="Q15" s="240"/>
      <c r="R15" s="249" t="s">
        <v>406</v>
      </c>
    </row>
    <row r="16" spans="1:18">
      <c r="A16" s="235" t="str">
        <f t="shared" si="0"/>
        <v>B1-02-06</v>
      </c>
      <c r="B16" s="236" t="s">
        <v>43</v>
      </c>
      <c r="C16" s="237">
        <v>45867</v>
      </c>
      <c r="D16" s="238">
        <f>IF(ISBLANK(C16),"",IFERROR(VLOOKUP(A16,'Np PL4 Stock'!$A:$E,4,FALSE),""))</f>
        <v>45865</v>
      </c>
      <c r="E16" s="239">
        <v>6</v>
      </c>
      <c r="F16" s="240" t="s">
        <v>165</v>
      </c>
      <c r="G16" s="239">
        <v>2</v>
      </c>
      <c r="H16" s="242">
        <f>IF(ISBLANK(C16),"",IFERROR(IF(VLOOKUP(A16,'Np PL4 Stock'!$A:$J,10,FALSE)="Np4",C16-D16,C16-D16-1),""))</f>
        <v>2</v>
      </c>
      <c r="I16" s="246">
        <f>IF(ISBLANK(C16),"",IFERROR(SUMIF('Np PL4 Stock'!$A:$A,A16,'Np PL4 Stock'!$N:$N),""))</f>
        <v>1.5</v>
      </c>
      <c r="J16" s="240" t="s">
        <v>152</v>
      </c>
      <c r="K16" s="247">
        <v>2</v>
      </c>
      <c r="L16" s="239" t="s">
        <v>32</v>
      </c>
      <c r="M16" s="239" t="s">
        <v>32</v>
      </c>
      <c r="N16" s="242" t="str">
        <f t="shared" si="1"/>
        <v>-</v>
      </c>
      <c r="O16" s="240" t="s">
        <v>210</v>
      </c>
      <c r="P16" s="240" t="s">
        <v>241</v>
      </c>
      <c r="Q16" s="240"/>
      <c r="R16" s="249" t="s">
        <v>406</v>
      </c>
    </row>
    <row r="17" spans="1:18">
      <c r="A17" s="235" t="str">
        <f t="shared" si="0"/>
        <v>D1-03-06</v>
      </c>
      <c r="B17" s="236" t="s">
        <v>43</v>
      </c>
      <c r="C17" s="237">
        <v>45875</v>
      </c>
      <c r="D17" s="238">
        <f>IF(ISBLANK(C17),"",IFERROR(VLOOKUP(A17,'Np PL4 Stock'!$A:$E,4,FALSE),""))</f>
        <v>45873</v>
      </c>
      <c r="E17" s="239">
        <v>6</v>
      </c>
      <c r="F17" s="240" t="s">
        <v>205</v>
      </c>
      <c r="G17" s="239">
        <v>3</v>
      </c>
      <c r="H17" s="242">
        <f>IF(ISBLANK(C17),"",IFERROR(IF(VLOOKUP(A17,'Np PL4 Stock'!$A:$J,10,FALSE)="Np4",C17-D17,C17-D17-1),""))</f>
        <v>2</v>
      </c>
      <c r="I17" s="246">
        <f>IF(ISBLANK(C17),"",IFERROR(SUMIF('Np PL4 Stock'!$A:$A,A17,'Np PL4 Stock'!$N:$N),""))</f>
        <v>1.5</v>
      </c>
      <c r="J17" s="240" t="s">
        <v>152</v>
      </c>
      <c r="K17" s="247">
        <v>3</v>
      </c>
      <c r="L17" s="239" t="s">
        <v>32</v>
      </c>
      <c r="M17" s="241" t="s">
        <v>32</v>
      </c>
      <c r="N17" s="242" t="str">
        <f t="shared" si="1"/>
        <v>-</v>
      </c>
      <c r="O17" s="240" t="s">
        <v>210</v>
      </c>
      <c r="P17" s="240" t="s">
        <v>241</v>
      </c>
      <c r="Q17" s="240"/>
      <c r="R17" s="249" t="s">
        <v>406</v>
      </c>
    </row>
    <row r="18" spans="1:18">
      <c r="A18" s="235" t="str">
        <f t="shared" si="0"/>
        <v>D1-04-06</v>
      </c>
      <c r="B18" s="236" t="s">
        <v>43</v>
      </c>
      <c r="C18" s="237">
        <v>45875</v>
      </c>
      <c r="D18" s="238">
        <f>IF(ISBLANK(C18),"",IFERROR(VLOOKUP(A18,'Np PL4 Stock'!$A:$E,4,FALSE),""))</f>
        <v>45873</v>
      </c>
      <c r="E18" s="239">
        <v>6</v>
      </c>
      <c r="F18" s="240" t="s">
        <v>205</v>
      </c>
      <c r="G18" s="239">
        <v>4</v>
      </c>
      <c r="H18" s="242">
        <f>IF(ISBLANK(C18),"",IFERROR(IF(VLOOKUP(A18,'Np PL4 Stock'!$A:$J,10,FALSE)="Np4",C18-D18,C18-D18-1),""))</f>
        <v>2</v>
      </c>
      <c r="I18" s="246">
        <f>IF(ISBLANK(C18),"",IFERROR(SUMIF('Np PL4 Stock'!$A:$A,A18,'Np PL4 Stock'!$N:$N),""))</f>
        <v>1.5</v>
      </c>
      <c r="J18" s="240" t="s">
        <v>152</v>
      </c>
      <c r="K18" s="247">
        <v>4</v>
      </c>
      <c r="L18" s="239" t="s">
        <v>32</v>
      </c>
      <c r="M18" s="241" t="s">
        <v>32</v>
      </c>
      <c r="N18" s="242" t="str">
        <f t="shared" si="1"/>
        <v>-</v>
      </c>
      <c r="O18" s="240" t="s">
        <v>210</v>
      </c>
      <c r="P18" s="240" t="s">
        <v>241</v>
      </c>
      <c r="Q18" s="240"/>
      <c r="R18" s="249" t="s">
        <v>406</v>
      </c>
    </row>
    <row r="19" spans="1:18">
      <c r="A19" s="235" t="str">
        <f t="shared" si="0"/>
        <v>A1-04-07</v>
      </c>
      <c r="B19" s="236" t="s">
        <v>43</v>
      </c>
      <c r="C19" s="237">
        <v>45888</v>
      </c>
      <c r="D19" s="238">
        <f>IF(ISBLANK(C19),"",IFERROR(VLOOKUP(A19,'Np PL4 Stock'!$A:$E,4,FALSE),""))</f>
        <v>45886</v>
      </c>
      <c r="E19" s="239">
        <v>7</v>
      </c>
      <c r="F19" s="240" t="s">
        <v>144</v>
      </c>
      <c r="G19" s="239">
        <v>4</v>
      </c>
      <c r="H19" s="242">
        <f>IF(ISBLANK(C19),"",IFERROR(IF(VLOOKUP(A19,'Np PL4 Stock'!$A:$J,10,FALSE)="Np4",C19-D19,C19-D19-1),""))</f>
        <v>2</v>
      </c>
      <c r="I19" s="246">
        <f>IF(ISBLANK(C19),"",IFERROR(SUMIF('Np PL4 Stock'!$A:$A,A19,'Np PL4 Stock'!$N:$N),""))</f>
        <v>1.5</v>
      </c>
      <c r="J19" s="240" t="s">
        <v>152</v>
      </c>
      <c r="K19" s="247">
        <v>4</v>
      </c>
      <c r="L19" s="239" t="s">
        <v>32</v>
      </c>
      <c r="M19" s="241" t="s">
        <v>32</v>
      </c>
      <c r="N19" s="242" t="str">
        <f t="shared" si="1"/>
        <v>-</v>
      </c>
      <c r="O19" s="240" t="s">
        <v>210</v>
      </c>
      <c r="P19" s="240" t="s">
        <v>241</v>
      </c>
      <c r="Q19" s="240"/>
      <c r="R19" s="249" t="s">
        <v>406</v>
      </c>
    </row>
    <row r="20" spans="1:18">
      <c r="A20" s="235" t="str">
        <f t="shared" si="0"/>
        <v>A1-10-07</v>
      </c>
      <c r="B20" s="236" t="s">
        <v>43</v>
      </c>
      <c r="C20" s="237">
        <v>45905</v>
      </c>
      <c r="D20" s="238">
        <f>IF(ISBLANK(C20),"",IFERROR(VLOOKUP(A20,'Np PL4 Stock'!$A:$E,4,FALSE),""))</f>
        <v>45887</v>
      </c>
      <c r="E20" s="239">
        <v>7</v>
      </c>
      <c r="F20" s="240" t="s">
        <v>144</v>
      </c>
      <c r="G20" s="239">
        <v>10</v>
      </c>
      <c r="H20" s="242">
        <f>IF(ISBLANK(C20),"",IFERROR(IF(VLOOKUP(A20,'Np PL4 Stock'!$A:$J,10,FALSE)="Np4",C20-D20,C20-D20-1),""))</f>
        <v>18</v>
      </c>
      <c r="I20" s="246">
        <f>IF(ISBLANK(C20),"",IFERROR(SUMIF('Np PL4 Stock'!$A:$A,A20,'Np PL4 Stock'!$N:$N),""))</f>
        <v>1.5</v>
      </c>
      <c r="J20" s="240" t="s">
        <v>152</v>
      </c>
      <c r="K20" s="247">
        <v>10</v>
      </c>
      <c r="L20" s="239">
        <v>5960</v>
      </c>
      <c r="M20" s="241">
        <v>228</v>
      </c>
      <c r="N20" s="242">
        <f t="shared" si="1"/>
        <v>1358880</v>
      </c>
      <c r="O20" s="240"/>
      <c r="P20" s="240"/>
      <c r="Q20" s="240"/>
      <c r="R20" s="249" t="s">
        <v>407</v>
      </c>
    </row>
    <row r="21" spans="1:18">
      <c r="A21" s="235" t="str">
        <f t="shared" si="0"/>
        <v>A1-11-07</v>
      </c>
      <c r="B21" s="236" t="s">
        <v>43</v>
      </c>
      <c r="C21" s="237">
        <v>45905</v>
      </c>
      <c r="D21" s="238">
        <f>IF(ISBLANK(C21),"",IFERROR(VLOOKUP(A21,'Np PL4 Stock'!$A:$E,4,FALSE),""))</f>
        <v>45888</v>
      </c>
      <c r="E21" s="239">
        <v>7</v>
      </c>
      <c r="F21" s="240" t="s">
        <v>144</v>
      </c>
      <c r="G21" s="239">
        <v>11</v>
      </c>
      <c r="H21" s="242">
        <f>IF(ISBLANK(C21),"",IFERROR(IF(VLOOKUP(A21,'Np PL4 Stock'!$A:$J,10,FALSE)="Np4",C21-D21,C21-D21-1),""))</f>
        <v>17</v>
      </c>
      <c r="I21" s="246">
        <f>IF(ISBLANK(C21),"",IFERROR(SUMIF('Np PL4 Stock'!$A:$A,A21,'Np PL4 Stock'!$N:$N),""))</f>
        <v>1</v>
      </c>
      <c r="J21" s="240" t="s">
        <v>152</v>
      </c>
      <c r="K21" s="247">
        <v>11</v>
      </c>
      <c r="L21" s="239">
        <v>4010</v>
      </c>
      <c r="M21" s="239">
        <v>243</v>
      </c>
      <c r="N21" s="242">
        <f t="shared" si="1"/>
        <v>974430</v>
      </c>
      <c r="O21" s="240"/>
      <c r="P21" s="240"/>
      <c r="Q21" s="240"/>
      <c r="R21" s="249" t="s">
        <v>407</v>
      </c>
    </row>
    <row r="22" spans="1:18">
      <c r="A22" s="235" t="str">
        <f t="shared" si="0"/>
        <v>A1-12-07</v>
      </c>
      <c r="B22" s="236" t="s">
        <v>43</v>
      </c>
      <c r="C22" s="237">
        <v>45905</v>
      </c>
      <c r="D22" s="238">
        <f>IF(ISBLANK(C22),"",IFERROR(VLOOKUP(A22,'Np PL4 Stock'!$A:$E,4,FALSE),""))</f>
        <v>45888</v>
      </c>
      <c r="E22" s="239">
        <v>7</v>
      </c>
      <c r="F22" s="240" t="s">
        <v>144</v>
      </c>
      <c r="G22" s="239">
        <v>12</v>
      </c>
      <c r="H22" s="242">
        <f>IF(ISBLANK(C22),"",IFERROR(IF(VLOOKUP(A22,'Np PL4 Stock'!$A:$J,10,FALSE)="Np4",C22-D22,C22-D22-1),""))</f>
        <v>17</v>
      </c>
      <c r="I22" s="246">
        <f>IF(ISBLANK(C22),"",IFERROR(SUMIF('Np PL4 Stock'!$A:$A,A22,'Np PL4 Stock'!$N:$N),""))</f>
        <v>1</v>
      </c>
      <c r="J22" s="240" t="s">
        <v>152</v>
      </c>
      <c r="K22" s="247">
        <v>12</v>
      </c>
      <c r="L22" s="239">
        <v>3715</v>
      </c>
      <c r="M22" s="239">
        <v>255</v>
      </c>
      <c r="N22" s="242">
        <f t="shared" si="1"/>
        <v>947325</v>
      </c>
      <c r="O22" s="240"/>
      <c r="P22" s="240"/>
      <c r="Q22" s="240"/>
      <c r="R22" s="249" t="s">
        <v>407</v>
      </c>
    </row>
    <row r="23" spans="1:18">
      <c r="A23" s="235" t="str">
        <f t="shared" si="0"/>
        <v>A1-13-07</v>
      </c>
      <c r="B23" s="236" t="s">
        <v>43</v>
      </c>
      <c r="C23" s="237">
        <v>45905</v>
      </c>
      <c r="D23" s="238">
        <f>IF(ISBLANK(C23),"",IFERROR(VLOOKUP(A23,'Np PL4 Stock'!$A:$E,4,FALSE),""))</f>
        <v>45888</v>
      </c>
      <c r="E23" s="239">
        <v>7</v>
      </c>
      <c r="F23" s="240" t="s">
        <v>144</v>
      </c>
      <c r="G23" s="239">
        <v>13</v>
      </c>
      <c r="H23" s="242">
        <f>IF(ISBLANK(C23),"",IFERROR(IF(VLOOKUP(A23,'Np PL4 Stock'!$A:$J,10,FALSE)="Np4",C23-D23,C23-D23-1),""))</f>
        <v>17</v>
      </c>
      <c r="I23" s="246">
        <f>IF(ISBLANK(C23),"",IFERROR(SUMIF('Np PL4 Stock'!$A:$A,A23,'Np PL4 Stock'!$N:$N),""))</f>
        <v>1</v>
      </c>
      <c r="J23" s="240" t="s">
        <v>152</v>
      </c>
      <c r="K23" s="247">
        <v>13</v>
      </c>
      <c r="L23" s="239">
        <v>4300</v>
      </c>
      <c r="M23" s="239">
        <v>230</v>
      </c>
      <c r="N23" s="242">
        <f t="shared" si="1"/>
        <v>989000</v>
      </c>
      <c r="O23" s="240"/>
      <c r="P23" s="240"/>
      <c r="Q23" s="240"/>
      <c r="R23" s="249" t="s">
        <v>407</v>
      </c>
    </row>
    <row r="24" spans="1:18">
      <c r="A24" s="235" t="str">
        <f t="shared" si="0"/>
        <v>A1-14-07</v>
      </c>
      <c r="B24" s="236" t="s">
        <v>43</v>
      </c>
      <c r="C24" s="237">
        <v>45905</v>
      </c>
      <c r="D24" s="238">
        <f>IF(ISBLANK(C24),"",IFERROR(VLOOKUP(A24,'Np PL4 Stock'!$A:$E,4,FALSE),""))</f>
        <v>45888</v>
      </c>
      <c r="E24" s="239">
        <v>7</v>
      </c>
      <c r="F24" s="240" t="s">
        <v>144</v>
      </c>
      <c r="G24" s="239">
        <v>14</v>
      </c>
      <c r="H24" s="242">
        <f>IF(ISBLANK(C24),"",IFERROR(IF(VLOOKUP(A24,'Np PL4 Stock'!$A:$J,10,FALSE)="Np4",C24-D24,C24-D24-1),""))</f>
        <v>17</v>
      </c>
      <c r="I24" s="246">
        <f>IF(ISBLANK(C24),"",IFERROR(SUMIF('Np PL4 Stock'!$A:$A,A24,'Np PL4 Stock'!$N:$N),""))</f>
        <v>0.75</v>
      </c>
      <c r="J24" s="240" t="s">
        <v>152</v>
      </c>
      <c r="K24" s="247">
        <v>14</v>
      </c>
      <c r="L24" s="239">
        <v>3120</v>
      </c>
      <c r="M24" s="239">
        <v>238</v>
      </c>
      <c r="N24" s="242">
        <f t="shared" si="1"/>
        <v>742560</v>
      </c>
      <c r="O24" s="240"/>
      <c r="P24" s="240"/>
      <c r="Q24" s="240"/>
      <c r="R24" s="249" t="s">
        <v>407</v>
      </c>
    </row>
    <row r="25" spans="1:18">
      <c r="A25" s="235" t="str">
        <f t="shared" si="0"/>
        <v>A1-15-07</v>
      </c>
      <c r="B25" s="236" t="s">
        <v>43</v>
      </c>
      <c r="C25" s="237">
        <v>45905</v>
      </c>
      <c r="D25" s="238">
        <f>IF(ISBLANK(C25),"",IFERROR(VLOOKUP(A25,'Np PL4 Stock'!$A:$E,4,FALSE),""))</f>
        <v>45888</v>
      </c>
      <c r="E25" s="239">
        <v>7</v>
      </c>
      <c r="F25" s="240" t="s">
        <v>144</v>
      </c>
      <c r="G25" s="239">
        <v>15</v>
      </c>
      <c r="H25" s="242">
        <f>IF(ISBLANK(C25),"",IFERROR(IF(VLOOKUP(A25,'Np PL4 Stock'!$A:$J,10,FALSE)="Np4",C25-D25,C25-D25-1),""))</f>
        <v>17</v>
      </c>
      <c r="I25" s="246">
        <f>IF(ISBLANK(C25),"",IFERROR(SUMIF('Np PL4 Stock'!$A:$A,A25,'Np PL4 Stock'!$N:$N),""))</f>
        <v>0.75</v>
      </c>
      <c r="J25" s="240" t="s">
        <v>152</v>
      </c>
      <c r="K25" s="247">
        <v>15</v>
      </c>
      <c r="L25" s="239">
        <v>2765</v>
      </c>
      <c r="M25" s="239">
        <v>264</v>
      </c>
      <c r="N25" s="242">
        <f t="shared" si="1"/>
        <v>729960</v>
      </c>
      <c r="O25" s="240"/>
      <c r="P25" s="240"/>
      <c r="Q25" s="240"/>
      <c r="R25" s="249" t="s">
        <v>407</v>
      </c>
    </row>
    <row r="26" spans="1:18">
      <c r="A26" s="235" t="str">
        <f t="shared" si="0"/>
        <v>A1-18-07</v>
      </c>
      <c r="B26" s="236" t="s">
        <v>43</v>
      </c>
      <c r="C26" s="237">
        <v>45905</v>
      </c>
      <c r="D26" s="238">
        <f>IF(ISBLANK(C26),"",IFERROR(VLOOKUP(A26,'Np PL4 Stock'!$A:$E,4,FALSE),""))</f>
        <v>45889</v>
      </c>
      <c r="E26" s="239">
        <v>7</v>
      </c>
      <c r="F26" s="240" t="s">
        <v>144</v>
      </c>
      <c r="G26" s="239">
        <v>18</v>
      </c>
      <c r="H26" s="242">
        <f>IF(ISBLANK(C26),"",IFERROR(IF(VLOOKUP(A26,'Np PL4 Stock'!$A:$J,10,FALSE)="Np4",C26-D26,C26-D26-1),""))</f>
        <v>16</v>
      </c>
      <c r="I26" s="246">
        <f>IF(ISBLANK(C26),"",IFERROR(SUMIF('Np PL4 Stock'!$A:$A,A26,'Np PL4 Stock'!$N:$N),""))</f>
        <v>1</v>
      </c>
      <c r="J26" s="240" t="s">
        <v>152</v>
      </c>
      <c r="K26" s="247">
        <v>18</v>
      </c>
      <c r="L26" s="239">
        <v>3850</v>
      </c>
      <c r="M26" s="239">
        <v>249</v>
      </c>
      <c r="N26" s="242">
        <f t="shared" si="1"/>
        <v>958650</v>
      </c>
      <c r="O26" s="240"/>
      <c r="P26" s="240"/>
      <c r="Q26" s="240"/>
      <c r="R26" s="249" t="s">
        <v>407</v>
      </c>
    </row>
    <row r="27" spans="1:18">
      <c r="A27" s="235" t="str">
        <f t="shared" si="0"/>
        <v>A1-19-07</v>
      </c>
      <c r="B27" s="236" t="s">
        <v>43</v>
      </c>
      <c r="C27" s="237">
        <v>45905</v>
      </c>
      <c r="D27" s="238">
        <f>IF(ISBLANK(C27),"",IFERROR(VLOOKUP(A27,'Np PL4 Stock'!$A:$E,4,FALSE),""))</f>
        <v>45889</v>
      </c>
      <c r="E27" s="239">
        <v>7</v>
      </c>
      <c r="F27" s="240" t="s">
        <v>144</v>
      </c>
      <c r="G27" s="239">
        <v>19</v>
      </c>
      <c r="H27" s="242">
        <f>IF(ISBLANK(C27),"",IFERROR(IF(VLOOKUP(A27,'Np PL4 Stock'!$A:$J,10,FALSE)="Np4",C27-D27,C27-D27-1),""))</f>
        <v>16</v>
      </c>
      <c r="I27" s="246">
        <f>IF(ISBLANK(C27),"",IFERROR(SUMIF('Np PL4 Stock'!$A:$A,A27,'Np PL4 Stock'!$N:$N),""))</f>
        <v>1</v>
      </c>
      <c r="J27" s="240" t="s">
        <v>152</v>
      </c>
      <c r="K27" s="247">
        <v>19</v>
      </c>
      <c r="L27" s="239">
        <v>3705</v>
      </c>
      <c r="M27" s="239">
        <v>261</v>
      </c>
      <c r="N27" s="242">
        <f t="shared" si="1"/>
        <v>967005</v>
      </c>
      <c r="O27" s="240"/>
      <c r="P27" s="240"/>
      <c r="Q27" s="240"/>
      <c r="R27" s="249" t="s">
        <v>407</v>
      </c>
    </row>
    <row r="28" spans="1:18">
      <c r="A28" s="235" t="str">
        <f t="shared" si="0"/>
        <v>A1-20-07</v>
      </c>
      <c r="B28" s="236" t="s">
        <v>43</v>
      </c>
      <c r="C28" s="237">
        <v>45905</v>
      </c>
      <c r="D28" s="238">
        <f>IF(ISBLANK(C28),"",IFERROR(VLOOKUP(A28,'Np PL4 Stock'!$A:$E,4,FALSE),""))</f>
        <v>45889</v>
      </c>
      <c r="E28" s="239">
        <v>7</v>
      </c>
      <c r="F28" s="240" t="s">
        <v>144</v>
      </c>
      <c r="G28" s="239">
        <v>20</v>
      </c>
      <c r="H28" s="242">
        <f>IF(ISBLANK(C28),"",IFERROR(IF(VLOOKUP(A28,'Np PL4 Stock'!$A:$J,10,FALSE)="Np4",C28-D28,C28-D28-1),""))</f>
        <v>16</v>
      </c>
      <c r="I28" s="246">
        <f>IF(ISBLANK(C28),"",IFERROR(SUMIF('Np PL4 Stock'!$A:$A,A28,'Np PL4 Stock'!$N:$N),""))</f>
        <v>1</v>
      </c>
      <c r="J28" s="240" t="s">
        <v>152</v>
      </c>
      <c r="K28" s="247">
        <v>20</v>
      </c>
      <c r="L28" s="239">
        <v>4505</v>
      </c>
      <c r="M28" s="239">
        <v>218</v>
      </c>
      <c r="N28" s="242">
        <f t="shared" si="1"/>
        <v>982090</v>
      </c>
      <c r="O28" s="240"/>
      <c r="P28" s="240"/>
      <c r="Q28" s="240"/>
      <c r="R28" s="249" t="s">
        <v>407</v>
      </c>
    </row>
    <row r="29" spans="1:18">
      <c r="A29" s="235" t="str">
        <f t="shared" si="0"/>
        <v>B1-05-07</v>
      </c>
      <c r="B29" s="236" t="s">
        <v>43</v>
      </c>
      <c r="C29" s="237">
        <v>45905</v>
      </c>
      <c r="D29" s="238">
        <f>IF(ISBLANK(C29),"",IFERROR(VLOOKUP(A29,'Np PL4 Stock'!$A:$E,4,FALSE),""))</f>
        <v>45895</v>
      </c>
      <c r="E29" s="239">
        <v>7</v>
      </c>
      <c r="F29" s="240" t="s">
        <v>165</v>
      </c>
      <c r="G29" s="239">
        <v>5</v>
      </c>
      <c r="H29" s="242">
        <f>IF(ISBLANK(C29),"",IFERROR(IF(VLOOKUP(A29,'Np PL4 Stock'!$A:$J,10,FALSE)="Np4",C29-D29,C29-D29-1),""))</f>
        <v>10</v>
      </c>
      <c r="I29" s="246">
        <f>IF(ISBLANK(C29),"",IFERROR(SUMIF('Np PL4 Stock'!$A:$A,A29,'Np PL4 Stock'!$N:$N),""))</f>
        <v>1.2</v>
      </c>
      <c r="J29" s="240" t="s">
        <v>152</v>
      </c>
      <c r="K29" s="247">
        <v>5</v>
      </c>
      <c r="L29" s="239">
        <v>1910</v>
      </c>
      <c r="M29" s="239">
        <v>620</v>
      </c>
      <c r="N29" s="242">
        <f t="shared" si="1"/>
        <v>1184200</v>
      </c>
      <c r="O29" s="240"/>
      <c r="P29" s="240"/>
      <c r="Q29" s="240"/>
      <c r="R29" s="249" t="s">
        <v>407</v>
      </c>
    </row>
    <row r="30" spans="1:18">
      <c r="A30" s="235" t="str">
        <f t="shared" si="0"/>
        <v>B1-06-07</v>
      </c>
      <c r="B30" s="236" t="s">
        <v>43</v>
      </c>
      <c r="C30" s="237">
        <v>45905</v>
      </c>
      <c r="D30" s="238">
        <f>IF(ISBLANK(C30),"",IFERROR(VLOOKUP(A30,'Np PL4 Stock'!$A:$E,4,FALSE),""))</f>
        <v>45895</v>
      </c>
      <c r="E30" s="239">
        <v>7</v>
      </c>
      <c r="F30" s="240" t="s">
        <v>165</v>
      </c>
      <c r="G30" s="239">
        <v>6</v>
      </c>
      <c r="H30" s="242">
        <f>IF(ISBLANK(C30),"",IFERROR(IF(VLOOKUP(A30,'Np PL4 Stock'!$A:$J,10,FALSE)="Np4",C30-D30,C30-D30-1),""))</f>
        <v>10</v>
      </c>
      <c r="I30" s="246">
        <f>IF(ISBLANK(C30),"",IFERROR(SUMIF('Np PL4 Stock'!$A:$A,A30,'Np PL4 Stock'!$N:$N),""))</f>
        <v>1.2</v>
      </c>
      <c r="J30" s="240" t="s">
        <v>152</v>
      </c>
      <c r="K30" s="247">
        <v>6</v>
      </c>
      <c r="L30" s="239">
        <v>1940</v>
      </c>
      <c r="M30" s="239">
        <v>614</v>
      </c>
      <c r="N30" s="242">
        <f t="shared" si="1"/>
        <v>1191160</v>
      </c>
      <c r="O30" s="240"/>
      <c r="P30" s="240"/>
      <c r="Q30" s="240"/>
      <c r="R30" s="249" t="s">
        <v>407</v>
      </c>
    </row>
    <row r="31" spans="1:18">
      <c r="A31" s="235" t="str">
        <f t="shared" si="0"/>
        <v>E1-12-06</v>
      </c>
      <c r="B31" s="236" t="s">
        <v>43</v>
      </c>
      <c r="C31" s="237">
        <v>45905</v>
      </c>
      <c r="D31" s="238">
        <f>IF(ISBLANK(C31),"",IFERROR(VLOOKUP(A31,'Np PL4 Stock'!$A:$E,4,FALSE),""))</f>
        <v>45899</v>
      </c>
      <c r="E31" s="239">
        <v>6</v>
      </c>
      <c r="F31" s="240" t="s">
        <v>215</v>
      </c>
      <c r="G31" s="239">
        <v>12</v>
      </c>
      <c r="H31" s="242">
        <f>IF(ISBLANK(C31),"",IFERROR(IF(VLOOKUP(A31,'Np PL4 Stock'!$A:$J,10,FALSE)="Np4",C31-D31,C31-D31-1),""))</f>
        <v>6</v>
      </c>
      <c r="I31" s="246">
        <f>IF(ISBLANK(C31),"",IFERROR(SUMIF('Np PL4 Stock'!$A:$A,A31,'Np PL4 Stock'!$N:$N),""))</f>
        <v>0.8</v>
      </c>
      <c r="J31" s="240" t="s">
        <v>152</v>
      </c>
      <c r="K31" s="247">
        <v>12</v>
      </c>
      <c r="L31" s="239">
        <v>770</v>
      </c>
      <c r="M31" s="239">
        <v>1030</v>
      </c>
      <c r="N31" s="242">
        <f t="shared" ref="N31:N65" si="2">IF(AND(ISNUMBER(L31),ISNUMBER(M31)),L31*M31,"-")</f>
        <v>793100</v>
      </c>
      <c r="O31" s="240"/>
      <c r="P31" s="240"/>
      <c r="Q31" s="240"/>
      <c r="R31" s="249" t="s">
        <v>407</v>
      </c>
    </row>
    <row r="32" spans="1:18">
      <c r="A32" s="235" t="str">
        <f t="shared" si="0"/>
        <v>D1-06-10</v>
      </c>
      <c r="B32" s="236" t="s">
        <v>43</v>
      </c>
      <c r="C32" s="237">
        <v>46086</v>
      </c>
      <c r="D32" s="238">
        <f>IF(ISBLANK(C32),"",IFERROR(VLOOKUP(A32,'Np PL4 Stock'!$A:$E,4,FALSE),""))</f>
        <v>46085</v>
      </c>
      <c r="E32" s="243">
        <v>10</v>
      </c>
      <c r="F32" s="244" t="s">
        <v>205</v>
      </c>
      <c r="G32" s="243">
        <v>6</v>
      </c>
      <c r="H32" s="242">
        <f>IF(ISBLANK(C32),"",IFERROR(IF(VLOOKUP(A32,'Np PL4 Stock'!$A:$J,10,FALSE)="Np4",C32-D32,C32-D32-1),""))</f>
        <v>1</v>
      </c>
      <c r="I32" s="246">
        <f>IF(ISBLANK(C32),"",IFERROR(SUMIF('Np PL4 Stock'!$A:$A,A32,'Np PL4 Stock'!$N:$N),""))</f>
        <v>2.4</v>
      </c>
      <c r="J32" s="240" t="s">
        <v>152</v>
      </c>
      <c r="K32" s="247">
        <v>6</v>
      </c>
      <c r="L32" s="239" t="s">
        <v>32</v>
      </c>
      <c r="M32" s="241" t="s">
        <v>32</v>
      </c>
      <c r="N32" s="242" t="str">
        <f t="shared" si="2"/>
        <v>-</v>
      </c>
      <c r="O32" s="240" t="s">
        <v>210</v>
      </c>
      <c r="P32" s="240" t="s">
        <v>241</v>
      </c>
      <c r="Q32" s="240"/>
      <c r="R32" s="249" t="s">
        <v>408</v>
      </c>
    </row>
    <row r="33" spans="1:18">
      <c r="A33" s="235" t="str">
        <f t="shared" si="0"/>
        <v>D1-07-10</v>
      </c>
      <c r="B33" s="236" t="s">
        <v>43</v>
      </c>
      <c r="C33" s="237">
        <v>46086</v>
      </c>
      <c r="D33" s="238">
        <f>IF(ISBLANK(C33),"",IFERROR(VLOOKUP(A33,'Np PL4 Stock'!$A:$E,4,FALSE),""))</f>
        <v>46085</v>
      </c>
      <c r="E33" s="243">
        <v>10</v>
      </c>
      <c r="F33" s="244" t="s">
        <v>205</v>
      </c>
      <c r="G33" s="243">
        <v>7</v>
      </c>
      <c r="H33" s="242">
        <f>IF(ISBLANK(C33),"",IFERROR(IF(VLOOKUP(A33,'Np PL4 Stock'!$A:$J,10,FALSE)="Np4",C33-D33,C33-D33-1),""))</f>
        <v>1</v>
      </c>
      <c r="I33" s="246">
        <f>IF(ISBLANK(C33),"",IFERROR(SUMIF('Np PL4 Stock'!$A:$A,A33,'Np PL4 Stock'!$N:$N),""))</f>
        <v>2.4</v>
      </c>
      <c r="J33" s="240" t="s">
        <v>152</v>
      </c>
      <c r="K33" s="247">
        <v>7</v>
      </c>
      <c r="L33" s="239" t="s">
        <v>32</v>
      </c>
      <c r="M33" s="241" t="s">
        <v>32</v>
      </c>
      <c r="N33" s="242" t="str">
        <f t="shared" si="2"/>
        <v>-</v>
      </c>
      <c r="O33" s="240" t="s">
        <v>210</v>
      </c>
      <c r="P33" s="240" t="s">
        <v>241</v>
      </c>
      <c r="Q33" s="240"/>
      <c r="R33" s="249" t="s">
        <v>408</v>
      </c>
    </row>
    <row r="34" spans="1:18">
      <c r="A34" s="235" t="str">
        <f t="shared" si="0"/>
        <v>D1-08-10</v>
      </c>
      <c r="B34" s="236" t="s">
        <v>43</v>
      </c>
      <c r="C34" s="237">
        <v>46086</v>
      </c>
      <c r="D34" s="238">
        <f>IF(ISBLANK(C34),"",IFERROR(VLOOKUP(A34,'Np PL4 Stock'!$A:$E,4,FALSE),""))</f>
        <v>46085</v>
      </c>
      <c r="E34" s="243">
        <v>10</v>
      </c>
      <c r="F34" s="244" t="s">
        <v>205</v>
      </c>
      <c r="G34" s="243">
        <v>8</v>
      </c>
      <c r="H34" s="242">
        <f>IF(ISBLANK(C34),"",IFERROR(IF(VLOOKUP(A34,'Np PL4 Stock'!$A:$J,10,FALSE)="Np4",C34-D34,C34-D34-1),""))</f>
        <v>1</v>
      </c>
      <c r="I34" s="246">
        <f>IF(ISBLANK(C34),"",IFERROR(SUMIF('Np PL4 Stock'!$A:$A,A34,'Np PL4 Stock'!$N:$N),""))</f>
        <v>2.4</v>
      </c>
      <c r="J34" s="240" t="s">
        <v>152</v>
      </c>
      <c r="K34" s="247">
        <v>8</v>
      </c>
      <c r="L34" s="239" t="s">
        <v>32</v>
      </c>
      <c r="M34" s="241" t="s">
        <v>32</v>
      </c>
      <c r="N34" s="242" t="str">
        <f t="shared" si="2"/>
        <v>-</v>
      </c>
      <c r="O34" s="240" t="s">
        <v>210</v>
      </c>
      <c r="P34" s="240" t="s">
        <v>241</v>
      </c>
      <c r="Q34" s="240"/>
      <c r="R34" s="249" t="s">
        <v>408</v>
      </c>
    </row>
    <row r="35" spans="1:18">
      <c r="A35" s="235" t="str">
        <f t="shared" si="0"/>
        <v>D1-09-10</v>
      </c>
      <c r="B35" s="236" t="s">
        <v>43</v>
      </c>
      <c r="C35" s="237">
        <v>46086</v>
      </c>
      <c r="D35" s="238">
        <f>IF(ISBLANK(C35),"",IFERROR(VLOOKUP(A35,'Np PL4 Stock'!$A:$E,4,FALSE),""))</f>
        <v>46085</v>
      </c>
      <c r="E35" s="243">
        <v>10</v>
      </c>
      <c r="F35" s="244" t="s">
        <v>205</v>
      </c>
      <c r="G35" s="243">
        <v>9</v>
      </c>
      <c r="H35" s="242">
        <f>IF(ISBLANK(C35),"",IFERROR(IF(VLOOKUP(A35,'Np PL4 Stock'!$A:$J,10,FALSE)="Np4",C35-D35,C35-D35-1),""))</f>
        <v>1</v>
      </c>
      <c r="I35" s="246">
        <f>IF(ISBLANK(C35),"",IFERROR(SUMIF('Np PL4 Stock'!$A:$A,A35,'Np PL4 Stock'!$N:$N),""))</f>
        <v>2.4</v>
      </c>
      <c r="J35" s="240" t="s">
        <v>152</v>
      </c>
      <c r="K35" s="247">
        <v>9</v>
      </c>
      <c r="L35" s="239" t="s">
        <v>32</v>
      </c>
      <c r="M35" s="241" t="s">
        <v>32</v>
      </c>
      <c r="N35" s="242" t="str">
        <f t="shared" si="2"/>
        <v>-</v>
      </c>
      <c r="O35" s="240" t="s">
        <v>210</v>
      </c>
      <c r="P35" s="240" t="s">
        <v>241</v>
      </c>
      <c r="Q35" s="240"/>
      <c r="R35" s="249" t="s">
        <v>408</v>
      </c>
    </row>
    <row r="36" spans="1:18">
      <c r="A36" s="235" t="str">
        <f t="shared" si="0"/>
        <v>D1-10-10</v>
      </c>
      <c r="B36" s="236" t="s">
        <v>43</v>
      </c>
      <c r="C36" s="237">
        <v>46086</v>
      </c>
      <c r="D36" s="238">
        <f>IF(ISBLANK(C36),"",IFERROR(VLOOKUP(A36,'Np PL4 Stock'!$A:$E,4,FALSE),""))</f>
        <v>46085</v>
      </c>
      <c r="E36" s="243">
        <v>10</v>
      </c>
      <c r="F36" s="244" t="s">
        <v>205</v>
      </c>
      <c r="G36" s="243">
        <v>10</v>
      </c>
      <c r="H36" s="242">
        <f>IF(ISBLANK(C36),"",IFERROR(IF(VLOOKUP(A36,'Np PL4 Stock'!$A:$J,10,FALSE)="Np4",C36-D36,C36-D36-1),""))</f>
        <v>1</v>
      </c>
      <c r="I36" s="246">
        <f>IF(ISBLANK(C36),"",IFERROR(SUMIF('Np PL4 Stock'!$A:$A,A36,'Np PL4 Stock'!$N:$N),""))</f>
        <v>2.4</v>
      </c>
      <c r="J36" s="240" t="s">
        <v>152</v>
      </c>
      <c r="K36" s="247">
        <v>10</v>
      </c>
      <c r="L36" s="239" t="s">
        <v>32</v>
      </c>
      <c r="M36" s="241" t="s">
        <v>32</v>
      </c>
      <c r="N36" s="242" t="str">
        <f t="shared" si="2"/>
        <v>-</v>
      </c>
      <c r="O36" s="240" t="s">
        <v>210</v>
      </c>
      <c r="P36" s="240" t="s">
        <v>241</v>
      </c>
      <c r="Q36" s="240"/>
      <c r="R36" s="249" t="s">
        <v>408</v>
      </c>
    </row>
    <row r="37" spans="1:18">
      <c r="A37" s="235" t="str">
        <f t="shared" si="0"/>
        <v/>
      </c>
      <c r="B37" s="236"/>
      <c r="C37" s="237"/>
      <c r="D37" s="238" t="str">
        <f>IF(ISBLANK(C37),"",IFERROR(VLOOKUP(A37,'Np PL4 Stock'!$A:$E,4,FALSE),""))</f>
        <v/>
      </c>
      <c r="E37" s="239"/>
      <c r="F37" s="240"/>
      <c r="G37" s="239"/>
      <c r="H37" s="242" t="str">
        <f>IF(ISBLANK(C37),"",IFERROR(IF(VLOOKUP(A37,'Np PL4 Stock'!$A:$J,10,FALSE)="Np4",C37-D37,C37-D37-1),""))</f>
        <v/>
      </c>
      <c r="I37" s="246" t="str">
        <f>IF(ISBLANK(C37),"",IFERROR(SUMIF('Np PL4 Stock'!$A:$A,A37,'Np PL4 Stock'!$N:$N),""))</f>
        <v/>
      </c>
      <c r="J37" s="240"/>
      <c r="K37" s="247"/>
      <c r="L37" s="239"/>
      <c r="M37" s="239"/>
      <c r="N37" s="242" t="str">
        <f t="shared" si="2"/>
        <v>-</v>
      </c>
      <c r="O37" s="240"/>
      <c r="P37" s="240"/>
      <c r="Q37" s="240"/>
      <c r="R37" s="249"/>
    </row>
    <row r="38" spans="1:18">
      <c r="A38" s="235" t="str">
        <f t="shared" si="0"/>
        <v/>
      </c>
      <c r="B38" s="236"/>
      <c r="C38" s="237"/>
      <c r="D38" s="238" t="str">
        <f>IF(ISBLANK(C38),"",IFERROR(VLOOKUP(A38,'Np PL4 Stock'!$A:$E,4,FALSE),""))</f>
        <v/>
      </c>
      <c r="E38" s="239"/>
      <c r="F38" s="240"/>
      <c r="G38" s="239"/>
      <c r="H38" s="242" t="str">
        <f>IF(ISBLANK(C38),"",IFERROR(IF(VLOOKUP(A38,'Np PL4 Stock'!$A:$J,10,FALSE)="Np4",C38-D38,C38-D38-1),""))</f>
        <v/>
      </c>
      <c r="I38" s="246" t="str">
        <f>IF(ISBLANK(C38),"",IFERROR(SUMIF('Np PL4 Stock'!$A:$A,A38,'Np PL4 Stock'!$N:$N),""))</f>
        <v/>
      </c>
      <c r="J38" s="240"/>
      <c r="K38" s="247"/>
      <c r="L38" s="239"/>
      <c r="M38" s="239"/>
      <c r="N38" s="242" t="str">
        <f t="shared" si="2"/>
        <v>-</v>
      </c>
      <c r="O38" s="240"/>
      <c r="P38" s="240"/>
      <c r="Q38" s="240"/>
      <c r="R38" s="249"/>
    </row>
    <row r="39" spans="1:18">
      <c r="A39" s="235" t="str">
        <f t="shared" si="0"/>
        <v/>
      </c>
      <c r="B39" s="236"/>
      <c r="C39" s="237"/>
      <c r="D39" s="238" t="str">
        <f>IF(ISBLANK(C39),"",IFERROR(VLOOKUP(A39,'Np PL4 Stock'!$A:$E,4,FALSE),""))</f>
        <v/>
      </c>
      <c r="E39" s="239"/>
      <c r="F39" s="240"/>
      <c r="G39" s="239"/>
      <c r="H39" s="242" t="str">
        <f>IF(ISBLANK(C39),"",IFERROR(IF(VLOOKUP(A39,'Np PL4 Stock'!$A:$J,10,FALSE)="Np4",C39-D39,C39-D39-1),""))</f>
        <v/>
      </c>
      <c r="I39" s="246" t="str">
        <f>IF(ISBLANK(C39),"",IFERROR(SUMIF('Np PL4 Stock'!$A:$A,A39,'Np PL4 Stock'!$N:$N),""))</f>
        <v/>
      </c>
      <c r="J39" s="240"/>
      <c r="K39" s="247"/>
      <c r="L39" s="239"/>
      <c r="M39" s="239"/>
      <c r="N39" s="242" t="str">
        <f t="shared" si="2"/>
        <v>-</v>
      </c>
      <c r="O39" s="240"/>
      <c r="P39" s="240"/>
      <c r="Q39" s="240"/>
      <c r="R39" s="249"/>
    </row>
    <row r="40" spans="1:18">
      <c r="A40" s="235" t="str">
        <f t="shared" si="0"/>
        <v/>
      </c>
      <c r="B40" s="236"/>
      <c r="C40" s="237"/>
      <c r="D40" s="238" t="str">
        <f>IF(ISBLANK(C40),"",IFERROR(VLOOKUP(A40,'Np PL4 Stock'!$A:$E,4,FALSE),""))</f>
        <v/>
      </c>
      <c r="E40" s="239"/>
      <c r="F40" s="240"/>
      <c r="G40" s="239"/>
      <c r="H40" s="242" t="str">
        <f>IF(ISBLANK(C40),"",IFERROR(IF(VLOOKUP(A40,'Np PL4 Stock'!$A:$J,10,FALSE)="Np4",C40-D40,C40-D40-1),""))</f>
        <v/>
      </c>
      <c r="I40" s="246" t="str">
        <f>IF(ISBLANK(C40),"",IFERROR(SUMIF('Np PL4 Stock'!$A:$A,A40,'Np PL4 Stock'!$N:$N),""))</f>
        <v/>
      </c>
      <c r="J40" s="240"/>
      <c r="K40" s="247"/>
      <c r="L40" s="239"/>
      <c r="M40" s="239"/>
      <c r="N40" s="242" t="str">
        <f t="shared" si="2"/>
        <v>-</v>
      </c>
      <c r="O40" s="240"/>
      <c r="P40" s="240"/>
      <c r="Q40" s="240"/>
      <c r="R40" s="249"/>
    </row>
    <row r="41" spans="1:18">
      <c r="A41" s="235" t="str">
        <f t="shared" si="0"/>
        <v/>
      </c>
      <c r="B41" s="236"/>
      <c r="C41" s="237"/>
      <c r="D41" s="238" t="str">
        <f>IF(ISBLANK(C41),"",IFERROR(VLOOKUP(A41,'Np PL4 Stock'!$A:$E,4,FALSE),""))</f>
        <v/>
      </c>
      <c r="E41" s="239"/>
      <c r="F41" s="240"/>
      <c r="G41" s="239"/>
      <c r="H41" s="242" t="str">
        <f>IF(ISBLANK(C41),"",IFERROR(IF(VLOOKUP(A41,'Np PL4 Stock'!$A:$J,10,FALSE)="Np4",C41-D41,C41-D41-1),""))</f>
        <v/>
      </c>
      <c r="I41" s="246" t="str">
        <f>IF(ISBLANK(C41),"",IFERROR(SUMIF('Np PL4 Stock'!$A:$A,A41,'Np PL4 Stock'!$N:$N),""))</f>
        <v/>
      </c>
      <c r="J41" s="240"/>
      <c r="K41" s="247"/>
      <c r="L41" s="239"/>
      <c r="M41" s="239"/>
      <c r="N41" s="242" t="str">
        <f t="shared" si="2"/>
        <v>-</v>
      </c>
      <c r="O41" s="240"/>
      <c r="P41" s="240"/>
      <c r="Q41" s="240"/>
      <c r="R41" s="249"/>
    </row>
    <row r="42" spans="1:18">
      <c r="A42" s="235" t="str">
        <f t="shared" si="0"/>
        <v/>
      </c>
      <c r="B42" s="236"/>
      <c r="C42" s="237"/>
      <c r="D42" s="238" t="str">
        <f>IF(ISBLANK(C42),"",IFERROR(VLOOKUP(A42,'Np PL4 Stock'!$A:$E,4,FALSE),""))</f>
        <v/>
      </c>
      <c r="E42" s="239"/>
      <c r="F42" s="240"/>
      <c r="G42" s="239"/>
      <c r="H42" s="242" t="str">
        <f>IF(ISBLANK(C42),"",IFERROR(IF(VLOOKUP(A42,'Np PL4 Stock'!$A:$J,10,FALSE)="Np4",C42-D42,C42-D42-1),""))</f>
        <v/>
      </c>
      <c r="I42" s="246" t="str">
        <f>IF(ISBLANK(C42),"",IFERROR(SUMIF('Np PL4 Stock'!$A:$A,A42,'Np PL4 Stock'!$N:$N),""))</f>
        <v/>
      </c>
      <c r="J42" s="240"/>
      <c r="K42" s="247"/>
      <c r="L42" s="239"/>
      <c r="M42" s="239"/>
      <c r="N42" s="242" t="str">
        <f t="shared" si="2"/>
        <v>-</v>
      </c>
      <c r="O42" s="240"/>
      <c r="P42" s="240"/>
      <c r="Q42" s="240"/>
      <c r="R42" s="249"/>
    </row>
    <row r="43" spans="1:18">
      <c r="A43" s="235" t="str">
        <f t="shared" si="0"/>
        <v/>
      </c>
      <c r="B43" s="236"/>
      <c r="C43" s="237"/>
      <c r="D43" s="238" t="str">
        <f>IF(ISBLANK(C43),"",IFERROR(VLOOKUP(A43,'Np PL4 Stock'!$A:$E,4,FALSE),""))</f>
        <v/>
      </c>
      <c r="E43" s="239"/>
      <c r="F43" s="240"/>
      <c r="G43" s="239"/>
      <c r="H43" s="242" t="str">
        <f>IF(ISBLANK(C43),"",IFERROR(IF(VLOOKUP(A43,'Np PL4 Stock'!$A:$J,10,FALSE)="Np4",C43-D43,C43-D43-1),""))</f>
        <v/>
      </c>
      <c r="I43" s="246" t="str">
        <f>IF(ISBLANK(C43),"",IFERROR(SUMIF('Np PL4 Stock'!$A:$A,A43,'Np PL4 Stock'!$N:$N),""))</f>
        <v/>
      </c>
      <c r="J43" s="240"/>
      <c r="K43" s="247"/>
      <c r="L43" s="239"/>
      <c r="M43" s="239"/>
      <c r="N43" s="242" t="str">
        <f t="shared" si="2"/>
        <v>-</v>
      </c>
      <c r="O43" s="240"/>
      <c r="P43" s="240"/>
      <c r="Q43" s="240"/>
      <c r="R43" s="249"/>
    </row>
    <row r="44" spans="1:18">
      <c r="A44" s="235" t="str">
        <f t="shared" si="0"/>
        <v/>
      </c>
      <c r="B44" s="236"/>
      <c r="C44" s="237"/>
      <c r="D44" s="238" t="str">
        <f>IF(ISBLANK(C44),"",IFERROR(VLOOKUP(A44,'Np PL4 Stock'!$A:$E,4,FALSE),""))</f>
        <v/>
      </c>
      <c r="E44" s="239"/>
      <c r="F44" s="240"/>
      <c r="G44" s="239"/>
      <c r="H44" s="242" t="str">
        <f>IF(ISBLANK(C44),"",IFERROR(IF(VLOOKUP(A44,'Np PL4 Stock'!$A:$J,10,FALSE)="Np4",C44-D44,C44-D44-1),""))</f>
        <v/>
      </c>
      <c r="I44" s="246" t="str">
        <f>IF(ISBLANK(C44),"",IFERROR(SUMIF('Np PL4 Stock'!$A:$A,A44,'Np PL4 Stock'!$N:$N),""))</f>
        <v/>
      </c>
      <c r="J44" s="240"/>
      <c r="K44" s="247"/>
      <c r="L44" s="239"/>
      <c r="M44" s="239"/>
      <c r="N44" s="242" t="str">
        <f t="shared" si="2"/>
        <v>-</v>
      </c>
      <c r="O44" s="240"/>
      <c r="P44" s="240"/>
      <c r="Q44" s="240"/>
      <c r="R44" s="249"/>
    </row>
    <row r="45" spans="1:18">
      <c r="A45" s="235" t="str">
        <f t="shared" si="0"/>
        <v/>
      </c>
      <c r="B45" s="236"/>
      <c r="C45" s="237"/>
      <c r="D45" s="238" t="str">
        <f>IF(ISBLANK(C45),"",IFERROR(VLOOKUP(A45,'Np PL4 Stock'!$A:$E,4,FALSE),""))</f>
        <v/>
      </c>
      <c r="E45" s="239"/>
      <c r="F45" s="240"/>
      <c r="G45" s="239"/>
      <c r="H45" s="242" t="str">
        <f>IF(ISBLANK(C45),"",IFERROR(IF(VLOOKUP(A45,'Np PL4 Stock'!$A:$J,10,FALSE)="Np4",C45-D45,C45-D45-1),""))</f>
        <v/>
      </c>
      <c r="I45" s="246" t="str">
        <f>IF(ISBLANK(C45),"",IFERROR(SUMIF('Np PL4 Stock'!$A:$A,A45,'Np PL4 Stock'!$N:$N),""))</f>
        <v/>
      </c>
      <c r="J45" s="240"/>
      <c r="K45" s="239"/>
      <c r="L45" s="239"/>
      <c r="M45" s="239"/>
      <c r="N45" s="242" t="str">
        <f t="shared" si="2"/>
        <v>-</v>
      </c>
      <c r="O45" s="240"/>
      <c r="P45" s="240"/>
      <c r="Q45" s="240"/>
      <c r="R45" s="249"/>
    </row>
    <row r="46" spans="1:18">
      <c r="A46" s="235" t="str">
        <f t="shared" si="0"/>
        <v/>
      </c>
      <c r="B46" s="236"/>
      <c r="C46" s="237"/>
      <c r="D46" s="238" t="str">
        <f>IF(ISBLANK(C46),"",IFERROR(VLOOKUP(A46,'Np PL4 Stock'!$A:$E,4,FALSE),""))</f>
        <v/>
      </c>
      <c r="E46" s="239"/>
      <c r="F46" s="240"/>
      <c r="G46" s="239"/>
      <c r="H46" s="242" t="str">
        <f>IF(ISBLANK(C46),"",IFERROR(IF(VLOOKUP(A46,'Np PL4 Stock'!$A:$J,10,FALSE)="Np4",C46-D46,C46-D46-1),""))</f>
        <v/>
      </c>
      <c r="I46" s="246" t="str">
        <f>IF(ISBLANK(C46),"",IFERROR(SUMIF('Np PL4 Stock'!$A:$A,A46,'Np PL4 Stock'!$N:$N),""))</f>
        <v/>
      </c>
      <c r="J46" s="240"/>
      <c r="K46" s="239"/>
      <c r="L46" s="239"/>
      <c r="M46" s="239"/>
      <c r="N46" s="242" t="str">
        <f t="shared" si="2"/>
        <v>-</v>
      </c>
      <c r="O46" s="240"/>
      <c r="P46" s="240"/>
      <c r="Q46" s="240"/>
      <c r="R46" s="249"/>
    </row>
    <row r="47" spans="1:18">
      <c r="A47" s="235" t="str">
        <f t="shared" si="0"/>
        <v/>
      </c>
      <c r="B47" s="236"/>
      <c r="C47" s="237"/>
      <c r="D47" s="238" t="str">
        <f>IF(ISBLANK(C47),"",IFERROR(VLOOKUP(A47,'Np PL4 Stock'!$A:$E,4,FALSE),""))</f>
        <v/>
      </c>
      <c r="E47" s="239"/>
      <c r="F47" s="240"/>
      <c r="G47" s="239"/>
      <c r="H47" s="242" t="str">
        <f>IF(ISBLANK(C47),"",IFERROR(IF(VLOOKUP(A47,'Np PL4 Stock'!$A:$J,10,FALSE)="Np4",C47-D47,C47-D47-1),""))</f>
        <v/>
      </c>
      <c r="I47" s="246" t="str">
        <f>IF(ISBLANK(C47),"",IFERROR(SUMIF('Np PL4 Stock'!$A:$A,A47,'Np PL4 Stock'!$N:$N),""))</f>
        <v/>
      </c>
      <c r="J47" s="240"/>
      <c r="K47" s="239"/>
      <c r="L47" s="239"/>
      <c r="M47" s="239"/>
      <c r="N47" s="242" t="str">
        <f t="shared" si="2"/>
        <v>-</v>
      </c>
      <c r="O47" s="240"/>
      <c r="P47" s="240"/>
      <c r="Q47" s="240"/>
      <c r="R47" s="249"/>
    </row>
    <row r="48" spans="1:18">
      <c r="A48" s="235" t="str">
        <f t="shared" si="0"/>
        <v/>
      </c>
      <c r="B48" s="236"/>
      <c r="C48" s="237"/>
      <c r="D48" s="238" t="str">
        <f>IF(ISBLANK(C48),"",IFERROR(VLOOKUP(A48,'Np PL4 Stock'!$A:$E,4,FALSE),""))</f>
        <v/>
      </c>
      <c r="E48" s="239"/>
      <c r="F48" s="240"/>
      <c r="G48" s="239"/>
      <c r="H48" s="242" t="str">
        <f>IF(ISBLANK(C48),"",IFERROR(IF(VLOOKUP(A48,'Np PL4 Stock'!$A:$J,10,FALSE)="Np4",C48-D48,C48-D48-1),""))</f>
        <v/>
      </c>
      <c r="I48" s="246" t="str">
        <f>IF(ISBLANK(C48),"",IFERROR(SUMIF('Np PL4 Stock'!$A:$A,A48,'Np PL4 Stock'!$N:$N),""))</f>
        <v/>
      </c>
      <c r="J48" s="240"/>
      <c r="K48" s="239"/>
      <c r="L48" s="239"/>
      <c r="M48" s="239"/>
      <c r="N48" s="242" t="str">
        <f t="shared" si="2"/>
        <v>-</v>
      </c>
      <c r="O48" s="240"/>
      <c r="P48" s="240"/>
      <c r="Q48" s="240"/>
      <c r="R48" s="249"/>
    </row>
    <row r="49" spans="1:18">
      <c r="A49" s="235" t="str">
        <f t="shared" si="0"/>
        <v/>
      </c>
      <c r="B49" s="236"/>
      <c r="C49" s="237"/>
      <c r="D49" s="238" t="str">
        <f>IF(ISBLANK(C49),"",IFERROR(VLOOKUP(A49,'Np PL4 Stock'!$A:$E,4,FALSE),""))</f>
        <v/>
      </c>
      <c r="E49" s="239"/>
      <c r="F49" s="240"/>
      <c r="G49" s="239"/>
      <c r="H49" s="242" t="str">
        <f>IF(ISBLANK(C49),"",IFERROR(IF(VLOOKUP(A49,'Np PL4 Stock'!$A:$J,10,FALSE)="Np4",C49-D49,C49-D49-1),""))</f>
        <v/>
      </c>
      <c r="I49" s="246" t="str">
        <f>IF(ISBLANK(C49),"",IFERROR(SUMIF('Np PL4 Stock'!$A:$A,A49,'Np PL4 Stock'!$N:$N),""))</f>
        <v/>
      </c>
      <c r="J49" s="240"/>
      <c r="K49" s="247"/>
      <c r="L49" s="239"/>
      <c r="M49" s="239"/>
      <c r="N49" s="242" t="str">
        <f t="shared" si="2"/>
        <v>-</v>
      </c>
      <c r="O49" s="240"/>
      <c r="P49" s="240"/>
      <c r="Q49" s="240"/>
      <c r="R49" s="249"/>
    </row>
    <row r="50" spans="1:18">
      <c r="A50" s="235" t="str">
        <f t="shared" si="0"/>
        <v/>
      </c>
      <c r="B50" s="236"/>
      <c r="C50" s="237"/>
      <c r="D50" s="238" t="str">
        <f>IF(ISBLANK(C50),"",IFERROR(VLOOKUP(A50,'Np PL4 Stock'!$A:$E,4,FALSE),""))</f>
        <v/>
      </c>
      <c r="E50" s="239"/>
      <c r="F50" s="240"/>
      <c r="G50" s="239"/>
      <c r="H50" s="242" t="str">
        <f>IF(ISBLANK(C50),"",IFERROR(IF(VLOOKUP(A50,'Np PL4 Stock'!$A:$J,10,FALSE)="Np4",C50-D50,C50-D50-1),""))</f>
        <v/>
      </c>
      <c r="I50" s="246" t="str">
        <f>IF(ISBLANK(C50),"",IFERROR(SUMIF('Np PL4 Stock'!$A:$A,A50,'Np PL4 Stock'!$N:$N),""))</f>
        <v/>
      </c>
      <c r="J50" s="240"/>
      <c r="K50" s="247"/>
      <c r="L50" s="239"/>
      <c r="M50" s="239"/>
      <c r="N50" s="242" t="str">
        <f t="shared" si="2"/>
        <v>-</v>
      </c>
      <c r="O50" s="240"/>
      <c r="P50" s="240"/>
      <c r="Q50" s="240"/>
      <c r="R50" s="249"/>
    </row>
    <row r="51" spans="1:18">
      <c r="A51" s="235" t="str">
        <f t="shared" si="0"/>
        <v/>
      </c>
      <c r="B51" s="236"/>
      <c r="C51" s="237"/>
      <c r="D51" s="238" t="str">
        <f>IF(ISBLANK(C51),"",IFERROR(VLOOKUP(A51,'Np PL4 Stock'!$A:$E,4,FALSE),""))</f>
        <v/>
      </c>
      <c r="E51" s="239"/>
      <c r="F51" s="240"/>
      <c r="G51" s="239"/>
      <c r="H51" s="242" t="str">
        <f>IF(ISBLANK(C51),"",IFERROR(IF(VLOOKUP(A51,'Np PL4 Stock'!$A:$J,10,FALSE)="Np4",C51-D51,C51-D51-1),""))</f>
        <v/>
      </c>
      <c r="I51" s="246" t="str">
        <f>IF(ISBLANK(C51),"",IFERROR(SUMIF('Np PL4 Stock'!$A:$A,A51,'Np PL4 Stock'!$N:$N),""))</f>
        <v/>
      </c>
      <c r="J51" s="240"/>
      <c r="K51" s="247"/>
      <c r="L51" s="239"/>
      <c r="M51" s="239"/>
      <c r="N51" s="242" t="str">
        <f t="shared" si="2"/>
        <v>-</v>
      </c>
      <c r="O51" s="240"/>
      <c r="P51" s="240"/>
      <c r="Q51" s="240"/>
      <c r="R51" s="249"/>
    </row>
    <row r="52" spans="1:18">
      <c r="A52" s="235" t="str">
        <f t="shared" si="0"/>
        <v/>
      </c>
      <c r="B52" s="236"/>
      <c r="C52" s="237"/>
      <c r="D52" s="238" t="str">
        <f>IF(ISBLANK(C52),"",IFERROR(VLOOKUP(A52,'Np PL4 Stock'!$A:$E,4,FALSE),""))</f>
        <v/>
      </c>
      <c r="E52" s="239"/>
      <c r="F52" s="240"/>
      <c r="G52" s="239"/>
      <c r="H52" s="242" t="str">
        <f>IF(ISBLANK(C52),"",IFERROR(IF(VLOOKUP(A52,'Np PL4 Stock'!$A:$J,10,FALSE)="Np4",C52-D52,C52-D52-1),""))</f>
        <v/>
      </c>
      <c r="I52" s="246" t="str">
        <f>IF(ISBLANK(C52),"",IFERROR(SUMIF('Np PL4 Stock'!$A:$A,A52,'Np PL4 Stock'!$N:$N),""))</f>
        <v/>
      </c>
      <c r="J52" s="240"/>
      <c r="K52" s="247"/>
      <c r="L52" s="239"/>
      <c r="M52" s="239"/>
      <c r="N52" s="242" t="str">
        <f t="shared" si="2"/>
        <v>-</v>
      </c>
      <c r="O52" s="240"/>
      <c r="P52" s="240"/>
      <c r="Q52" s="240"/>
      <c r="R52" s="249"/>
    </row>
    <row r="53" spans="1:18">
      <c r="A53" s="235" t="str">
        <f t="shared" si="0"/>
        <v/>
      </c>
      <c r="B53" s="236"/>
      <c r="C53" s="237"/>
      <c r="D53" s="238" t="str">
        <f>IF(ISBLANK(C53),"",IFERROR(VLOOKUP(A53,'Np PL4 Stock'!$A:$E,4,FALSE),""))</f>
        <v/>
      </c>
      <c r="E53" s="239"/>
      <c r="F53" s="240"/>
      <c r="G53" s="239"/>
      <c r="H53" s="242" t="str">
        <f>IF(ISBLANK(C53),"",IFERROR(IF(VLOOKUP(A53,'Np PL4 Stock'!$A:$J,10,FALSE)="Np4",C53-D53,C53-D53-1),""))</f>
        <v/>
      </c>
      <c r="I53" s="246" t="str">
        <f>IF(ISBLANK(C53),"",IFERROR(SUMIF('Np PL4 Stock'!$A:$A,A53,'Np PL4 Stock'!$N:$N),""))</f>
        <v/>
      </c>
      <c r="J53" s="240"/>
      <c r="K53" s="247"/>
      <c r="L53" s="239"/>
      <c r="M53" s="239"/>
      <c r="N53" s="242" t="str">
        <f t="shared" si="2"/>
        <v>-</v>
      </c>
      <c r="O53" s="240"/>
      <c r="P53" s="240"/>
      <c r="Q53" s="240"/>
      <c r="R53" s="249"/>
    </row>
    <row r="54" spans="1:18">
      <c r="A54" s="235" t="str">
        <f t="shared" si="0"/>
        <v/>
      </c>
      <c r="B54" s="236"/>
      <c r="C54" s="237"/>
      <c r="D54" s="238" t="str">
        <f>IF(ISBLANK(C54),"",IFERROR(VLOOKUP(A54,'Np PL4 Stock'!$A:$E,4,FALSE),""))</f>
        <v/>
      </c>
      <c r="E54" s="239"/>
      <c r="F54" s="240"/>
      <c r="G54" s="239"/>
      <c r="H54" s="242" t="str">
        <f>IF(ISBLANK(C54),"",IFERROR(IF(VLOOKUP(A54,'Np PL4 Stock'!$A:$J,10,FALSE)="Np4",C54-D54,C54-D54-1),""))</f>
        <v/>
      </c>
      <c r="I54" s="246" t="str">
        <f>IF(ISBLANK(C54),"",IFERROR(SUMIF('Np PL4 Stock'!$A:$A,A54,'Np PL4 Stock'!$N:$N),""))</f>
        <v/>
      </c>
      <c r="J54" s="240"/>
      <c r="K54" s="247"/>
      <c r="L54" s="239"/>
      <c r="M54" s="239"/>
      <c r="N54" s="242" t="str">
        <f t="shared" si="2"/>
        <v>-</v>
      </c>
      <c r="O54" s="240"/>
      <c r="P54" s="240"/>
      <c r="Q54" s="240"/>
      <c r="R54" s="249"/>
    </row>
    <row r="55" spans="1:18">
      <c r="A55" s="235" t="str">
        <f t="shared" si="0"/>
        <v/>
      </c>
      <c r="B55" s="236"/>
      <c r="C55" s="237"/>
      <c r="D55" s="238" t="str">
        <f>IF(ISBLANK(C55),"",IFERROR(VLOOKUP(A55,'Np PL4 Stock'!$A:$E,4,FALSE),""))</f>
        <v/>
      </c>
      <c r="E55" s="239"/>
      <c r="F55" s="240"/>
      <c r="G55" s="239"/>
      <c r="H55" s="242" t="str">
        <f>IF(ISBLANK(C55),"",IFERROR(IF(VLOOKUP(A55,'Np PL4 Stock'!$A:$J,10,FALSE)="Np4",C55-D55,C55-D55-1),""))</f>
        <v/>
      </c>
      <c r="I55" s="246" t="str">
        <f>IF(ISBLANK(C55),"",IFERROR(SUMIF('Np PL4 Stock'!$A:$A,A55,'Np PL4 Stock'!$N:$N),""))</f>
        <v/>
      </c>
      <c r="J55" s="240"/>
      <c r="K55" s="247"/>
      <c r="L55" s="239"/>
      <c r="M55" s="239"/>
      <c r="N55" s="242" t="str">
        <f t="shared" si="2"/>
        <v>-</v>
      </c>
      <c r="O55" s="240"/>
      <c r="P55" s="240"/>
      <c r="Q55" s="240"/>
      <c r="R55" s="249"/>
    </row>
    <row r="56" spans="1:18">
      <c r="A56" s="235" t="str">
        <f t="shared" si="0"/>
        <v/>
      </c>
      <c r="B56" s="236"/>
      <c r="C56" s="237"/>
      <c r="D56" s="238" t="str">
        <f>IF(ISBLANK(C56),"",IFERROR(VLOOKUP(A56,'Np PL4 Stock'!$A:$E,4,FALSE),""))</f>
        <v/>
      </c>
      <c r="E56" s="239"/>
      <c r="F56" s="240"/>
      <c r="G56" s="239"/>
      <c r="H56" s="242" t="str">
        <f>IF(ISBLANK(C56),"",IFERROR(IF(VLOOKUP(A56,'Np PL4 Stock'!$A:$J,10,FALSE)="Np4",C56-D56,C56-D56-1),""))</f>
        <v/>
      </c>
      <c r="I56" s="246" t="str">
        <f>IF(ISBLANK(C56),"",IFERROR(SUMIF('Np PL4 Stock'!$A:$A,A56,'Np PL4 Stock'!$N:$N),""))</f>
        <v/>
      </c>
      <c r="J56" s="240"/>
      <c r="K56" s="247"/>
      <c r="L56" s="239"/>
      <c r="M56" s="239"/>
      <c r="N56" s="242" t="str">
        <f t="shared" si="2"/>
        <v>-</v>
      </c>
      <c r="O56" s="240"/>
      <c r="P56" s="240"/>
      <c r="Q56" s="240"/>
      <c r="R56" s="249"/>
    </row>
    <row r="57" spans="1:18">
      <c r="A57" s="235" t="str">
        <f t="shared" si="0"/>
        <v/>
      </c>
      <c r="B57" s="236"/>
      <c r="C57" s="237"/>
      <c r="D57" s="238" t="str">
        <f>IF(ISBLANK(C57),"",IFERROR(VLOOKUP(A57,'Np PL4 Stock'!$A:$E,4,FALSE),""))</f>
        <v/>
      </c>
      <c r="E57" s="239"/>
      <c r="F57" s="240"/>
      <c r="G57" s="239"/>
      <c r="H57" s="242" t="str">
        <f>IF(ISBLANK(C57),"",IFERROR(IF(VLOOKUP(A57,'Np PL4 Stock'!$A:$J,10,FALSE)="Np4",C57-D57,C57-D57-1),""))</f>
        <v/>
      </c>
      <c r="I57" s="246" t="str">
        <f>IF(ISBLANK(C57),"",IFERROR(SUMIF('Np PL4 Stock'!$A:$A,A57,'Np PL4 Stock'!$N:$N),""))</f>
        <v/>
      </c>
      <c r="J57" s="240"/>
      <c r="K57" s="247"/>
      <c r="L57" s="239"/>
      <c r="M57" s="239"/>
      <c r="N57" s="242" t="str">
        <f t="shared" si="2"/>
        <v>-</v>
      </c>
      <c r="O57" s="240"/>
      <c r="P57" s="240"/>
      <c r="Q57" s="240"/>
      <c r="R57" s="249"/>
    </row>
    <row r="58" spans="1:18">
      <c r="A58" s="235" t="str">
        <f t="shared" si="0"/>
        <v/>
      </c>
      <c r="B58" s="236"/>
      <c r="C58" s="237"/>
      <c r="D58" s="238" t="str">
        <f>IF(ISBLANK(C58),"",IFERROR(VLOOKUP(A58,'Np PL4 Stock'!$A:$E,4,FALSE),""))</f>
        <v/>
      </c>
      <c r="E58" s="239"/>
      <c r="F58" s="240"/>
      <c r="G58" s="239"/>
      <c r="H58" s="242" t="str">
        <f>IF(ISBLANK(C58),"",IFERROR(IF(VLOOKUP(A58,'Np PL4 Stock'!$A:$J,10,FALSE)="Np4",C58-D58,C58-D58-1),""))</f>
        <v/>
      </c>
      <c r="I58" s="246" t="str">
        <f>IF(ISBLANK(C58),"",IFERROR(SUMIF('Np PL4 Stock'!$A:$A,A58,'Np PL4 Stock'!$N:$N),""))</f>
        <v/>
      </c>
      <c r="J58" s="240"/>
      <c r="K58" s="247"/>
      <c r="L58" s="239"/>
      <c r="M58" s="239"/>
      <c r="N58" s="242" t="str">
        <f t="shared" si="2"/>
        <v>-</v>
      </c>
      <c r="O58" s="240"/>
      <c r="P58" s="240"/>
      <c r="Q58" s="240"/>
      <c r="R58" s="249"/>
    </row>
    <row r="59" spans="1:18">
      <c r="A59" s="235" t="str">
        <f t="shared" si="0"/>
        <v/>
      </c>
      <c r="B59" s="236"/>
      <c r="C59" s="237"/>
      <c r="D59" s="238" t="str">
        <f>IF(ISBLANK(C59),"",IFERROR(VLOOKUP(A59,'Np PL4 Stock'!$A:$E,4,FALSE),""))</f>
        <v/>
      </c>
      <c r="E59" s="239"/>
      <c r="F59" s="240"/>
      <c r="G59" s="239"/>
      <c r="H59" s="242" t="str">
        <f>IF(ISBLANK(C59),"",IFERROR(IF(VLOOKUP(A59,'Np PL4 Stock'!$A:$J,10,FALSE)="Np4",C59-D59,C59-D59-1),""))</f>
        <v/>
      </c>
      <c r="I59" s="246" t="str">
        <f>IF(ISBLANK(C59),"",IFERROR(SUMIF('Np PL4 Stock'!$A:$A,A59,'Np PL4 Stock'!$N:$N),""))</f>
        <v/>
      </c>
      <c r="J59" s="240"/>
      <c r="K59" s="247"/>
      <c r="L59" s="239"/>
      <c r="M59" s="239"/>
      <c r="N59" s="242" t="str">
        <f t="shared" si="2"/>
        <v>-</v>
      </c>
      <c r="O59" s="240"/>
      <c r="P59" s="240"/>
      <c r="Q59" s="240"/>
      <c r="R59" s="249"/>
    </row>
    <row r="60" spans="1:18">
      <c r="A60" s="235" t="str">
        <f t="shared" si="0"/>
        <v/>
      </c>
      <c r="B60" s="236"/>
      <c r="C60" s="237"/>
      <c r="D60" s="238" t="str">
        <f>IF(ISBLANK(C60),"",IFERROR(VLOOKUP(A60,'Np PL4 Stock'!$A:$E,4,FALSE),""))</f>
        <v/>
      </c>
      <c r="E60" s="239"/>
      <c r="F60" s="240"/>
      <c r="G60" s="239"/>
      <c r="H60" s="242" t="str">
        <f>IF(ISBLANK(C60),"",IFERROR(IF(VLOOKUP(A60,'Np PL4 Stock'!$A:$J,10,FALSE)="Np4",C60-D60,C60-D60-1),""))</f>
        <v/>
      </c>
      <c r="I60" s="246" t="str">
        <f>IF(ISBLANK(C60),"",IFERROR(SUMIF('Np PL4 Stock'!$A:$A,A60,'Np PL4 Stock'!$N:$N),""))</f>
        <v/>
      </c>
      <c r="J60" s="240"/>
      <c r="K60" s="247"/>
      <c r="L60" s="239"/>
      <c r="M60" s="239"/>
      <c r="N60" s="242" t="str">
        <f t="shared" si="2"/>
        <v>-</v>
      </c>
      <c r="O60" s="240"/>
      <c r="P60" s="240"/>
      <c r="Q60" s="240"/>
      <c r="R60" s="249"/>
    </row>
    <row r="61" spans="1:18">
      <c r="A61" s="235" t="str">
        <f t="shared" si="0"/>
        <v/>
      </c>
      <c r="B61" s="236"/>
      <c r="C61" s="237"/>
      <c r="D61" s="238" t="str">
        <f>IF(ISBLANK(C61),"",IFERROR(VLOOKUP(A61,'Np PL4 Stock'!$A:$E,4,FALSE),""))</f>
        <v/>
      </c>
      <c r="E61" s="239"/>
      <c r="F61" s="240"/>
      <c r="G61" s="239"/>
      <c r="H61" s="242" t="str">
        <f>IF(ISBLANK(C61),"",IFERROR(IF(VLOOKUP(A61,'Np PL4 Stock'!$A:$J,10,FALSE)="Np4",C61-D61,C61-D61-1),""))</f>
        <v/>
      </c>
      <c r="I61" s="246" t="str">
        <f>IF(ISBLANK(C61),"",IFERROR(SUMIF('Np PL4 Stock'!$A:$A,A61,'Np PL4 Stock'!$N:$N),""))</f>
        <v/>
      </c>
      <c r="J61" s="240"/>
      <c r="K61" s="247"/>
      <c r="L61" s="239"/>
      <c r="M61" s="239"/>
      <c r="N61" s="242" t="str">
        <f t="shared" si="2"/>
        <v>-</v>
      </c>
      <c r="O61" s="240"/>
      <c r="P61" s="240"/>
      <c r="Q61" s="240"/>
      <c r="R61" s="249"/>
    </row>
    <row r="62" spans="1:18">
      <c r="A62" s="235" t="str">
        <f t="shared" si="0"/>
        <v/>
      </c>
      <c r="B62" s="236"/>
      <c r="C62" s="237"/>
      <c r="D62" s="238" t="str">
        <f>IF(ISBLANK(C62),"",IFERROR(VLOOKUP(A62,'Np PL4 Stock'!$A:$E,4,FALSE),""))</f>
        <v/>
      </c>
      <c r="E62" s="239"/>
      <c r="F62" s="240"/>
      <c r="G62" s="239"/>
      <c r="H62" s="242" t="str">
        <f>IF(ISBLANK(C62),"",IFERROR(IF(VLOOKUP(A62,'Np PL4 Stock'!$A:$J,10,FALSE)="Np4",C62-D62,C62-D62-1),""))</f>
        <v/>
      </c>
      <c r="I62" s="246" t="str">
        <f>IF(ISBLANK(C62),"",IFERROR(SUMIF('Np PL4 Stock'!$A:$A,A62,'Np PL4 Stock'!$N:$N),""))</f>
        <v/>
      </c>
      <c r="J62" s="240"/>
      <c r="K62" s="247"/>
      <c r="L62" s="239"/>
      <c r="M62" s="239"/>
      <c r="N62" s="242" t="str">
        <f t="shared" si="2"/>
        <v>-</v>
      </c>
      <c r="O62" s="240"/>
      <c r="P62" s="240"/>
      <c r="Q62" s="240"/>
      <c r="R62" s="249"/>
    </row>
    <row r="63" spans="1:18">
      <c r="A63" s="235" t="str">
        <f t="shared" si="0"/>
        <v/>
      </c>
      <c r="B63" s="236"/>
      <c r="C63" s="237"/>
      <c r="D63" s="238" t="str">
        <f>IF(ISBLANK(C63),"",IFERROR(VLOOKUP(A63,'Np PL4 Stock'!$A:$E,4,FALSE),""))</f>
        <v/>
      </c>
      <c r="E63" s="239"/>
      <c r="F63" s="240"/>
      <c r="G63" s="239"/>
      <c r="H63" s="242" t="str">
        <f>IF(ISBLANK(C63),"",IFERROR(IF(VLOOKUP(A63,'Np PL4 Stock'!$A:$J,10,FALSE)="Np4",C63-D63,C63-D63-1),""))</f>
        <v/>
      </c>
      <c r="I63" s="246" t="str">
        <f>IF(ISBLANK(C63),"",IFERROR(SUMIF('Np PL4 Stock'!$A:$A,A63,'Np PL4 Stock'!$N:$N),""))</f>
        <v/>
      </c>
      <c r="J63" s="240"/>
      <c r="K63" s="247"/>
      <c r="L63" s="239"/>
      <c r="M63" s="239"/>
      <c r="N63" s="242" t="str">
        <f t="shared" si="2"/>
        <v>-</v>
      </c>
      <c r="O63" s="240"/>
      <c r="P63" s="240"/>
      <c r="Q63" s="240"/>
      <c r="R63" s="249"/>
    </row>
    <row r="64" spans="1:18">
      <c r="A64" s="235" t="str">
        <f t="shared" si="0"/>
        <v/>
      </c>
      <c r="B64" s="236"/>
      <c r="C64" s="237"/>
      <c r="D64" s="238" t="str">
        <f>IF(ISBLANK(C64),"",IFERROR(VLOOKUP(A64,'Np PL4 Stock'!$A:$E,4,FALSE),""))</f>
        <v/>
      </c>
      <c r="E64" s="239"/>
      <c r="F64" s="240"/>
      <c r="G64" s="239"/>
      <c r="H64" s="242" t="str">
        <f>IF(ISBLANK(C64),"",IFERROR(IF(VLOOKUP(A64,'Np PL4 Stock'!$A:$J,10,FALSE)="Np4",C64-D64,C64-D64-1),""))</f>
        <v/>
      </c>
      <c r="I64" s="246" t="str">
        <f>IF(ISBLANK(C64),"",IFERROR(SUMIF('Np PL4 Stock'!$A:$A,A64,'Np PL4 Stock'!$N:$N),""))</f>
        <v/>
      </c>
      <c r="J64" s="240"/>
      <c r="K64" s="247"/>
      <c r="L64" s="239"/>
      <c r="M64" s="239"/>
      <c r="N64" s="242" t="str">
        <f t="shared" si="2"/>
        <v>-</v>
      </c>
      <c r="O64" s="240"/>
      <c r="P64" s="240"/>
      <c r="Q64" s="240"/>
      <c r="R64" s="249"/>
    </row>
    <row r="65" spans="1:18">
      <c r="A65" s="235" t="str">
        <f t="shared" si="0"/>
        <v/>
      </c>
      <c r="B65" s="236"/>
      <c r="C65" s="237"/>
      <c r="D65" s="238" t="str">
        <f>IF(ISBLANK(C65),"",IFERROR(VLOOKUP(A65,'Np PL4 Stock'!$A:$E,4,FALSE),""))</f>
        <v/>
      </c>
      <c r="E65" s="239"/>
      <c r="F65" s="240"/>
      <c r="G65" s="239"/>
      <c r="H65" s="242" t="str">
        <f>IF(ISBLANK(C65),"",IFERROR(IF(VLOOKUP(A65,'Np PL4 Stock'!$A:$J,10,FALSE)="Np4",C65-D65,C65-D65-1),""))</f>
        <v/>
      </c>
      <c r="I65" s="246" t="str">
        <f>IF(ISBLANK(C65),"",IFERROR(SUMIF('Np PL4 Stock'!$A:$A,A65,'Np PL4 Stock'!$N:$N),""))</f>
        <v/>
      </c>
      <c r="J65" s="240"/>
      <c r="K65" s="247"/>
      <c r="L65" s="239"/>
      <c r="M65" s="239"/>
      <c r="N65" s="242" t="str">
        <f t="shared" si="2"/>
        <v>-</v>
      </c>
      <c r="O65" s="240"/>
      <c r="P65" s="240"/>
      <c r="Q65" s="240"/>
      <c r="R65" s="249"/>
    </row>
    <row r="66" spans="1:18">
      <c r="A66" s="235" t="str">
        <f t="shared" ref="A66:A129" si="3">IF(ISBLANK(F66),"",F66&amp;"-"&amp;IF(OR(LEN(G66)=1,LEN(G66)=4),"0"&amp;G66,G66)&amp;"-"&amp;IF(OR(LEN(E66)=1,LEN(E66)=4),"0"&amp;E66,E66))</f>
        <v/>
      </c>
      <c r="B66" s="236"/>
      <c r="C66" s="237"/>
      <c r="D66" s="238" t="str">
        <f>IF(ISBLANK(C66),"",IFERROR(VLOOKUP(A66,'Np PL4 Stock'!$A:$E,4,FALSE),""))</f>
        <v/>
      </c>
      <c r="E66" s="239"/>
      <c r="F66" s="240"/>
      <c r="G66" s="239"/>
      <c r="H66" s="242" t="str">
        <f>IF(ISBLANK(C66),"",IFERROR(IF(VLOOKUP(A66,'Np PL4 Stock'!$A:$J,10,FALSE)="Np4",C66-D66,C66-D66-1),""))</f>
        <v/>
      </c>
      <c r="I66" s="246" t="str">
        <f>IF(ISBLANK(C66),"",IFERROR(SUMIF('Np PL4 Stock'!$A:$A,A66,'Np PL4 Stock'!$N:$N),""))</f>
        <v/>
      </c>
      <c r="J66" s="240"/>
      <c r="K66" s="247"/>
      <c r="L66" s="239"/>
      <c r="M66" s="239"/>
      <c r="N66" s="242" t="str">
        <f t="shared" ref="N66:N129" si="4">IF(AND(ISNUMBER(L66),ISNUMBER(M66)),L66*M66,"-")</f>
        <v>-</v>
      </c>
      <c r="O66" s="240"/>
      <c r="P66" s="240"/>
      <c r="Q66" s="240"/>
      <c r="R66" s="249"/>
    </row>
    <row r="67" spans="1:18">
      <c r="A67" s="235" t="str">
        <f t="shared" si="3"/>
        <v/>
      </c>
      <c r="B67" s="236"/>
      <c r="C67" s="237"/>
      <c r="D67" s="238" t="str">
        <f>IF(ISBLANK(C67),"",IFERROR(VLOOKUP(A67,'Np PL4 Stock'!$A:$E,4,FALSE),""))</f>
        <v/>
      </c>
      <c r="E67" s="239"/>
      <c r="F67" s="240"/>
      <c r="G67" s="239"/>
      <c r="H67" s="242" t="str">
        <f>IF(ISBLANK(C67),"",IFERROR(IF(VLOOKUP(A67,'Np PL4 Stock'!$A:$J,10,FALSE)="Np4",C67-D67,C67-D67-1),""))</f>
        <v/>
      </c>
      <c r="I67" s="246" t="str">
        <f>IF(ISBLANK(C67),"",IFERROR(SUMIF('Np PL4 Stock'!$A:$A,A67,'Np PL4 Stock'!$N:$N),""))</f>
        <v/>
      </c>
      <c r="J67" s="240"/>
      <c r="K67" s="247"/>
      <c r="L67" s="239"/>
      <c r="M67" s="239"/>
      <c r="N67" s="242" t="str">
        <f t="shared" si="4"/>
        <v>-</v>
      </c>
      <c r="O67" s="240"/>
      <c r="P67" s="240"/>
      <c r="Q67" s="240"/>
      <c r="R67" s="249"/>
    </row>
    <row r="68" spans="1:18">
      <c r="A68" s="235" t="str">
        <f t="shared" si="3"/>
        <v/>
      </c>
      <c r="B68" s="236"/>
      <c r="C68" s="237"/>
      <c r="D68" s="238" t="str">
        <f>IF(ISBLANK(C68),"",IFERROR(VLOOKUP(A68,'Np PL4 Stock'!$A:$E,4,FALSE),""))</f>
        <v/>
      </c>
      <c r="E68" s="239"/>
      <c r="F68" s="240"/>
      <c r="G68" s="239"/>
      <c r="H68" s="242" t="str">
        <f>IF(ISBLANK(C68),"",IFERROR(IF(VLOOKUP(A68,'Np PL4 Stock'!$A:$J,10,FALSE)="Np4",C68-D68,C68-D68-1),""))</f>
        <v/>
      </c>
      <c r="I68" s="246" t="str">
        <f>IF(ISBLANK(C68),"",IFERROR(SUMIF('Np PL4 Stock'!$A:$A,A68,'Np PL4 Stock'!$N:$N),""))</f>
        <v/>
      </c>
      <c r="J68" s="240"/>
      <c r="K68" s="247"/>
      <c r="L68" s="239"/>
      <c r="M68" s="239"/>
      <c r="N68" s="242" t="str">
        <f t="shared" si="4"/>
        <v>-</v>
      </c>
      <c r="O68" s="240"/>
      <c r="P68" s="240"/>
      <c r="Q68" s="240"/>
      <c r="R68" s="249"/>
    </row>
    <row r="69" spans="1:18">
      <c r="A69" s="235" t="str">
        <f t="shared" si="3"/>
        <v/>
      </c>
      <c r="B69" s="236"/>
      <c r="C69" s="237"/>
      <c r="D69" s="238" t="str">
        <f>IF(ISBLANK(C69),"",IFERROR(VLOOKUP(A69,'Np PL4 Stock'!$A:$E,4,FALSE),""))</f>
        <v/>
      </c>
      <c r="E69" s="239"/>
      <c r="F69" s="240"/>
      <c r="G69" s="239"/>
      <c r="H69" s="242" t="str">
        <f>IF(ISBLANK(C69),"",IFERROR(IF(VLOOKUP(A69,'Np PL4 Stock'!$A:$J,10,FALSE)="Np4",C69-D69,C69-D69-1),""))</f>
        <v/>
      </c>
      <c r="I69" s="246" t="str">
        <f>IF(ISBLANK(C69),"",IFERROR(SUMIF('Np PL4 Stock'!$A:$A,A69,'Np PL4 Stock'!$N:$N),""))</f>
        <v/>
      </c>
      <c r="J69" s="240"/>
      <c r="K69" s="247"/>
      <c r="L69" s="239"/>
      <c r="M69" s="239"/>
      <c r="N69" s="242" t="str">
        <f t="shared" si="4"/>
        <v>-</v>
      </c>
      <c r="O69" s="240"/>
      <c r="P69" s="240"/>
      <c r="Q69" s="240"/>
      <c r="R69" s="249"/>
    </row>
    <row r="70" spans="1:18">
      <c r="A70" s="235" t="str">
        <f t="shared" si="3"/>
        <v/>
      </c>
      <c r="B70" s="236"/>
      <c r="C70" s="237"/>
      <c r="D70" s="238" t="str">
        <f>IF(ISBLANK(C70),"",IFERROR(VLOOKUP(A70,'Np PL4 Stock'!$A:$E,4,FALSE),""))</f>
        <v/>
      </c>
      <c r="E70" s="239"/>
      <c r="F70" s="240"/>
      <c r="G70" s="239"/>
      <c r="H70" s="242" t="str">
        <f>IF(ISBLANK(C70),"",IFERROR(IF(VLOOKUP(A70,'Np PL4 Stock'!$A:$J,10,FALSE)="Np4",C70-D70,C70-D70-1),""))</f>
        <v/>
      </c>
      <c r="I70" s="246" t="str">
        <f>IF(ISBLANK(C70),"",IFERROR(SUMIF('Np PL4 Stock'!$A:$A,A70,'Np PL4 Stock'!$N:$N),""))</f>
        <v/>
      </c>
      <c r="J70" s="240"/>
      <c r="K70" s="247"/>
      <c r="L70" s="239"/>
      <c r="M70" s="239"/>
      <c r="N70" s="242" t="str">
        <f t="shared" si="4"/>
        <v>-</v>
      </c>
      <c r="O70" s="240"/>
      <c r="P70" s="240"/>
      <c r="Q70" s="240"/>
      <c r="R70" s="249"/>
    </row>
    <row r="71" spans="1:18">
      <c r="A71" s="235" t="str">
        <f t="shared" si="3"/>
        <v/>
      </c>
      <c r="B71" s="236"/>
      <c r="C71" s="237"/>
      <c r="D71" s="238" t="str">
        <f>IF(ISBLANK(C71),"",IFERROR(VLOOKUP(A71,'Np PL4 Stock'!$A:$E,4,FALSE),""))</f>
        <v/>
      </c>
      <c r="E71" s="239"/>
      <c r="F71" s="240"/>
      <c r="G71" s="239"/>
      <c r="H71" s="242" t="str">
        <f>IF(ISBLANK(C71),"",IFERROR(IF(VLOOKUP(A71,'Np PL4 Stock'!$A:$J,10,FALSE)="Np4",C71-D71,C71-D71-1),""))</f>
        <v/>
      </c>
      <c r="I71" s="246" t="str">
        <f>IF(ISBLANK(C71),"",IFERROR(SUMIF('Np PL4 Stock'!$A:$A,A71,'Np PL4 Stock'!$N:$N),""))</f>
        <v/>
      </c>
      <c r="J71" s="240"/>
      <c r="K71" s="247"/>
      <c r="L71" s="239"/>
      <c r="M71" s="239"/>
      <c r="N71" s="242" t="str">
        <f t="shared" si="4"/>
        <v>-</v>
      </c>
      <c r="O71" s="240"/>
      <c r="P71" s="240"/>
      <c r="Q71" s="240"/>
      <c r="R71" s="249"/>
    </row>
    <row r="72" spans="1:18">
      <c r="A72" s="235" t="str">
        <f t="shared" si="3"/>
        <v/>
      </c>
      <c r="B72" s="236"/>
      <c r="C72" s="237"/>
      <c r="D72" s="238" t="str">
        <f>IF(ISBLANK(C72),"",IFERROR(VLOOKUP(A72,'Np PL4 Stock'!$A:$E,4,FALSE),""))</f>
        <v/>
      </c>
      <c r="E72" s="239"/>
      <c r="F72" s="240"/>
      <c r="G72" s="239"/>
      <c r="H72" s="242" t="str">
        <f>IF(ISBLANK(C72),"",IFERROR(IF(VLOOKUP(A72,'Np PL4 Stock'!$A:$J,10,FALSE)="Np4",C72-D72,C72-D72-1),""))</f>
        <v/>
      </c>
      <c r="I72" s="246" t="str">
        <f>IF(ISBLANK(C72),"",IFERROR(SUMIF('Np PL4 Stock'!$A:$A,A72,'Np PL4 Stock'!$N:$N),""))</f>
        <v/>
      </c>
      <c r="J72" s="240"/>
      <c r="K72" s="247"/>
      <c r="L72" s="239"/>
      <c r="M72" s="239"/>
      <c r="N72" s="242" t="str">
        <f t="shared" si="4"/>
        <v>-</v>
      </c>
      <c r="O72" s="240"/>
      <c r="P72" s="240"/>
      <c r="Q72" s="240"/>
      <c r="R72" s="249"/>
    </row>
    <row r="73" spans="1:18">
      <c r="A73" s="235" t="str">
        <f t="shared" si="3"/>
        <v/>
      </c>
      <c r="B73" s="236"/>
      <c r="C73" s="237"/>
      <c r="D73" s="238" t="str">
        <f>IF(ISBLANK(C73),"",IFERROR(VLOOKUP(A73,'Np PL4 Stock'!$A:$E,4,FALSE),""))</f>
        <v/>
      </c>
      <c r="E73" s="239"/>
      <c r="F73" s="240"/>
      <c r="G73" s="239"/>
      <c r="H73" s="242" t="str">
        <f>IF(ISBLANK(C73),"",IFERROR(IF(VLOOKUP(A73,'Np PL4 Stock'!$A:$J,10,FALSE)="Np4",C73-D73,C73-D73-1),""))</f>
        <v/>
      </c>
      <c r="I73" s="246" t="str">
        <f>IF(ISBLANK(C73),"",IFERROR(SUMIF('Np PL4 Stock'!$A:$A,A73,'Np PL4 Stock'!$N:$N),""))</f>
        <v/>
      </c>
      <c r="J73" s="240"/>
      <c r="K73" s="247"/>
      <c r="L73" s="239"/>
      <c r="M73" s="239"/>
      <c r="N73" s="242" t="str">
        <f t="shared" si="4"/>
        <v>-</v>
      </c>
      <c r="O73" s="240"/>
      <c r="P73" s="240"/>
      <c r="Q73" s="240"/>
      <c r="R73" s="249"/>
    </row>
    <row r="74" spans="1:18">
      <c r="A74" s="235" t="str">
        <f t="shared" si="3"/>
        <v/>
      </c>
      <c r="B74" s="236"/>
      <c r="C74" s="237"/>
      <c r="D74" s="238" t="str">
        <f>IF(ISBLANK(C74),"",IFERROR(VLOOKUP(A74,'Np PL4 Stock'!$A:$E,4,FALSE),""))</f>
        <v/>
      </c>
      <c r="E74" s="239"/>
      <c r="F74" s="240"/>
      <c r="G74" s="239"/>
      <c r="H74" s="242" t="str">
        <f>IF(ISBLANK(C74),"",IFERROR(IF(VLOOKUP(A74,'Np PL4 Stock'!$A:$J,10,FALSE)="Np4",C74-D74,C74-D74-1),""))</f>
        <v/>
      </c>
      <c r="I74" s="246" t="str">
        <f>IF(ISBLANK(C74),"",IFERROR(SUMIF('Np PL4 Stock'!$A:$A,A74,'Np PL4 Stock'!$N:$N),""))</f>
        <v/>
      </c>
      <c r="J74" s="240"/>
      <c r="K74" s="247"/>
      <c r="L74" s="239"/>
      <c r="M74" s="239"/>
      <c r="N74" s="242" t="str">
        <f t="shared" si="4"/>
        <v>-</v>
      </c>
      <c r="O74" s="240"/>
      <c r="P74" s="240"/>
      <c r="Q74" s="240"/>
      <c r="R74" s="250"/>
    </row>
    <row r="75" spans="1:18">
      <c r="A75" s="235" t="str">
        <f t="shared" si="3"/>
        <v/>
      </c>
      <c r="B75" s="236"/>
      <c r="C75" s="237"/>
      <c r="D75" s="238" t="str">
        <f>IF(ISBLANK(C75),"",IFERROR(VLOOKUP(A75,'Np PL4 Stock'!$A:$E,4,FALSE),""))</f>
        <v/>
      </c>
      <c r="E75" s="239"/>
      <c r="F75" s="240"/>
      <c r="G75" s="239"/>
      <c r="H75" s="242" t="str">
        <f>IF(ISBLANK(C75),"",IFERROR(IF(VLOOKUP(A75,'Np PL4 Stock'!$A:$J,10,FALSE)="Np4",C75-D75,C75-D75-1),""))</f>
        <v/>
      </c>
      <c r="I75" s="246" t="str">
        <f>IF(ISBLANK(C75),"",IFERROR(SUMIF('Np PL4 Stock'!$A:$A,A75,'Np PL4 Stock'!$N:$N),""))</f>
        <v/>
      </c>
      <c r="J75" s="240"/>
      <c r="K75" s="247"/>
      <c r="L75" s="239"/>
      <c r="M75" s="239"/>
      <c r="N75" s="242" t="str">
        <f t="shared" si="4"/>
        <v>-</v>
      </c>
      <c r="O75" s="240"/>
      <c r="P75" s="240"/>
      <c r="Q75" s="240"/>
      <c r="R75" s="250"/>
    </row>
    <row r="76" spans="1:18">
      <c r="A76" s="235" t="str">
        <f t="shared" si="3"/>
        <v/>
      </c>
      <c r="B76" s="236"/>
      <c r="C76" s="237"/>
      <c r="D76" s="238" t="str">
        <f>IF(ISBLANK(C76),"",IFERROR(VLOOKUP(A76,'Np PL4 Stock'!$A:$E,4,FALSE),""))</f>
        <v/>
      </c>
      <c r="E76" s="239"/>
      <c r="F76" s="240"/>
      <c r="G76" s="239"/>
      <c r="H76" s="242" t="str">
        <f>IF(ISBLANK(C76),"",IFERROR(IF(VLOOKUP(A76,'Np PL4 Stock'!$A:$J,10,FALSE)="Np4",C76-D76,C76-D76-1),""))</f>
        <v/>
      </c>
      <c r="I76" s="246" t="str">
        <f>IF(ISBLANK(C76),"",IFERROR(SUMIF('Np PL4 Stock'!$A:$A,A76,'Np PL4 Stock'!$N:$N),""))</f>
        <v/>
      </c>
      <c r="J76" s="240"/>
      <c r="K76" s="247"/>
      <c r="L76" s="239"/>
      <c r="M76" s="239"/>
      <c r="N76" s="242" t="str">
        <f t="shared" si="4"/>
        <v>-</v>
      </c>
      <c r="O76" s="240"/>
      <c r="P76" s="240"/>
      <c r="Q76" s="240"/>
      <c r="R76" s="250"/>
    </row>
    <row r="77" spans="1:18">
      <c r="A77" s="235" t="str">
        <f t="shared" si="3"/>
        <v/>
      </c>
      <c r="B77" s="236"/>
      <c r="C77" s="237"/>
      <c r="D77" s="238" t="str">
        <f>IF(ISBLANK(C77),"",IFERROR(VLOOKUP(A77,'Np PL4 Stock'!$A:$E,4,FALSE),""))</f>
        <v/>
      </c>
      <c r="E77" s="239"/>
      <c r="F77" s="240"/>
      <c r="G77" s="239"/>
      <c r="H77" s="242" t="str">
        <f>IF(ISBLANK(C77),"",IFERROR(IF(VLOOKUP(A77,'Np PL4 Stock'!$A:$J,10,FALSE)="Np4",C77-D77,C77-D77-1),""))</f>
        <v/>
      </c>
      <c r="I77" s="246" t="str">
        <f>IF(ISBLANK(C77),"",IFERROR(SUMIF('Np PL4 Stock'!$A:$A,A77,'Np PL4 Stock'!$N:$N),""))</f>
        <v/>
      </c>
      <c r="J77" s="240"/>
      <c r="K77" s="247"/>
      <c r="L77" s="239"/>
      <c r="M77" s="239"/>
      <c r="N77" s="242" t="str">
        <f t="shared" si="4"/>
        <v>-</v>
      </c>
      <c r="O77" s="240"/>
      <c r="P77" s="240"/>
      <c r="Q77" s="240"/>
      <c r="R77" s="250"/>
    </row>
    <row r="78" spans="1:18">
      <c r="A78" s="235" t="str">
        <f t="shared" si="3"/>
        <v/>
      </c>
      <c r="B78" s="236"/>
      <c r="C78" s="237"/>
      <c r="D78" s="238" t="str">
        <f>IF(ISBLANK(C78),"",IFERROR(VLOOKUP(A78,'Np PL4 Stock'!$A:$E,4,FALSE),""))</f>
        <v/>
      </c>
      <c r="E78" s="239"/>
      <c r="F78" s="240"/>
      <c r="G78" s="239"/>
      <c r="H78" s="242" t="str">
        <f>IF(ISBLANK(C78),"",IFERROR(IF(VLOOKUP(A78,'Np PL4 Stock'!$A:$J,10,FALSE)="Np4",C78-D78,C78-D78-1),""))</f>
        <v/>
      </c>
      <c r="I78" s="246" t="str">
        <f>IF(ISBLANK(C78),"",IFERROR(SUMIF('Np PL4 Stock'!$A:$A,A78,'Np PL4 Stock'!$N:$N),""))</f>
        <v/>
      </c>
      <c r="J78" s="240"/>
      <c r="K78" s="247"/>
      <c r="L78" s="239"/>
      <c r="M78" s="239"/>
      <c r="N78" s="242" t="str">
        <f t="shared" si="4"/>
        <v>-</v>
      </c>
      <c r="O78" s="240"/>
      <c r="P78" s="240"/>
      <c r="Q78" s="240"/>
      <c r="R78" s="250"/>
    </row>
    <row r="79" spans="1:18">
      <c r="A79" s="235" t="str">
        <f t="shared" si="3"/>
        <v/>
      </c>
      <c r="B79" s="236"/>
      <c r="C79" s="237"/>
      <c r="D79" s="238" t="str">
        <f>IF(ISBLANK(C79),"",IFERROR(VLOOKUP(A79,'Np PL4 Stock'!$A:$E,4,FALSE),""))</f>
        <v/>
      </c>
      <c r="E79" s="239"/>
      <c r="F79" s="240"/>
      <c r="G79" s="239"/>
      <c r="H79" s="242" t="str">
        <f>IF(ISBLANK(C79),"",IFERROR(IF(VLOOKUP(A79,'Np PL4 Stock'!$A:$J,10,FALSE)="Np4",C79-D79,C79-D79-1),""))</f>
        <v/>
      </c>
      <c r="I79" s="246" t="str">
        <f>IF(ISBLANK(C79),"",IFERROR(SUMIF('Np PL4 Stock'!$A:$A,A79,'Np PL4 Stock'!$N:$N),""))</f>
        <v/>
      </c>
      <c r="J79" s="240"/>
      <c r="K79" s="247"/>
      <c r="L79" s="239"/>
      <c r="M79" s="239"/>
      <c r="N79" s="242" t="str">
        <f t="shared" si="4"/>
        <v>-</v>
      </c>
      <c r="O79" s="240"/>
      <c r="P79" s="240"/>
      <c r="Q79" s="240"/>
      <c r="R79" s="250"/>
    </row>
    <row r="80" spans="1:18">
      <c r="A80" s="235" t="str">
        <f t="shared" si="3"/>
        <v/>
      </c>
      <c r="B80" s="236"/>
      <c r="C80" s="237"/>
      <c r="D80" s="238" t="str">
        <f>IF(ISBLANK(C80),"",IFERROR(VLOOKUP(A80,'Np PL4 Stock'!$A:$E,4,FALSE),""))</f>
        <v/>
      </c>
      <c r="E80" s="239"/>
      <c r="F80" s="240"/>
      <c r="G80" s="239"/>
      <c r="H80" s="242" t="str">
        <f>IF(ISBLANK(C80),"",IFERROR(IF(VLOOKUP(A80,'Np PL4 Stock'!$A:$J,10,FALSE)="Np4",C80-D80,C80-D80-1),""))</f>
        <v/>
      </c>
      <c r="I80" s="246" t="str">
        <f>IF(ISBLANK(C80),"",IFERROR(SUMIF('Np PL4 Stock'!$A:$A,A80,'Np PL4 Stock'!$N:$N),""))</f>
        <v/>
      </c>
      <c r="J80" s="240"/>
      <c r="K80" s="247"/>
      <c r="L80" s="239"/>
      <c r="M80" s="239"/>
      <c r="N80" s="242" t="str">
        <f t="shared" si="4"/>
        <v>-</v>
      </c>
      <c r="O80" s="240"/>
      <c r="P80" s="240"/>
      <c r="Q80" s="240"/>
      <c r="R80" s="249"/>
    </row>
    <row r="81" spans="1:18">
      <c r="A81" s="235" t="str">
        <f t="shared" si="3"/>
        <v/>
      </c>
      <c r="B81" s="236"/>
      <c r="C81" s="237"/>
      <c r="D81" s="238" t="str">
        <f>IF(ISBLANK(C81),"",IFERROR(VLOOKUP(A81,'Np PL4 Stock'!$A:$E,4,FALSE),""))</f>
        <v/>
      </c>
      <c r="E81" s="239"/>
      <c r="F81" s="240"/>
      <c r="G81" s="239"/>
      <c r="H81" s="242" t="str">
        <f>IF(ISBLANK(C81),"",IFERROR(IF(VLOOKUP(A81,'Np PL4 Stock'!$A:$J,10,FALSE)="Np4",C81-D81,C81-D81-1),""))</f>
        <v/>
      </c>
      <c r="I81" s="246" t="str">
        <f>IF(ISBLANK(C81),"",IFERROR(SUMIF('Np PL4 Stock'!$A:$A,A81,'Np PL4 Stock'!$N:$N),""))</f>
        <v/>
      </c>
      <c r="J81" s="240"/>
      <c r="K81" s="239"/>
      <c r="L81" s="239"/>
      <c r="M81" s="239"/>
      <c r="N81" s="242" t="str">
        <f t="shared" si="4"/>
        <v>-</v>
      </c>
      <c r="O81" s="240"/>
      <c r="P81" s="240"/>
      <c r="Q81" s="240"/>
      <c r="R81" s="249"/>
    </row>
    <row r="82" spans="1:18">
      <c r="A82" s="235" t="str">
        <f t="shared" si="3"/>
        <v/>
      </c>
      <c r="B82" s="236"/>
      <c r="C82" s="237"/>
      <c r="D82" s="238" t="str">
        <f>IF(ISBLANK(C82),"",IFERROR(VLOOKUP(A82,'Np PL4 Stock'!$A:$E,4,FALSE),""))</f>
        <v/>
      </c>
      <c r="E82" s="239"/>
      <c r="F82" s="240"/>
      <c r="G82" s="239"/>
      <c r="H82" s="242" t="str">
        <f>IF(ISBLANK(C82),"",IFERROR(IF(VLOOKUP(A82,'Np PL4 Stock'!$A:$J,10,FALSE)="Np4",C82-D82,C82-D82-1),""))</f>
        <v/>
      </c>
      <c r="I82" s="246" t="str">
        <f>IF(ISBLANK(C82),"",IFERROR(SUMIF('Np PL4 Stock'!$A:$A,A82,'Np PL4 Stock'!$N:$N),""))</f>
        <v/>
      </c>
      <c r="J82" s="240"/>
      <c r="K82" s="239"/>
      <c r="L82" s="239"/>
      <c r="M82" s="239"/>
      <c r="N82" s="242" t="str">
        <f t="shared" si="4"/>
        <v>-</v>
      </c>
      <c r="O82" s="240"/>
      <c r="P82" s="240"/>
      <c r="Q82" s="240"/>
      <c r="R82" s="249"/>
    </row>
    <row r="83" spans="1:18">
      <c r="A83" s="235" t="str">
        <f t="shared" si="3"/>
        <v/>
      </c>
      <c r="B83" s="236"/>
      <c r="C83" s="237"/>
      <c r="D83" s="238" t="str">
        <f>IF(ISBLANK(C83),"",IFERROR(VLOOKUP(A83,'Np PL4 Stock'!$A:$E,4,FALSE),""))</f>
        <v/>
      </c>
      <c r="E83" s="239"/>
      <c r="F83" s="240"/>
      <c r="G83" s="239"/>
      <c r="H83" s="242" t="str">
        <f>IF(ISBLANK(C83),"",IFERROR(IF(VLOOKUP(A83,'Np PL4 Stock'!$A:$J,10,FALSE)="Np4",C83-D83,C83-D83-1),""))</f>
        <v/>
      </c>
      <c r="I83" s="246" t="str">
        <f>IF(ISBLANK(C83),"",IFERROR(SUMIF('Np PL4 Stock'!$A:$A,A83,'Np PL4 Stock'!$N:$N),""))</f>
        <v/>
      </c>
      <c r="J83" s="240"/>
      <c r="K83" s="239"/>
      <c r="L83" s="239"/>
      <c r="M83" s="239"/>
      <c r="N83" s="242" t="str">
        <f t="shared" si="4"/>
        <v>-</v>
      </c>
      <c r="O83" s="240"/>
      <c r="P83" s="240"/>
      <c r="Q83" s="240"/>
      <c r="R83" s="249"/>
    </row>
    <row r="84" spans="1:18">
      <c r="A84" s="235" t="str">
        <f t="shared" si="3"/>
        <v/>
      </c>
      <c r="B84" s="236"/>
      <c r="C84" s="237"/>
      <c r="D84" s="238" t="str">
        <f>IF(ISBLANK(C84),"",IFERROR(VLOOKUP(A84,'Np PL4 Stock'!$A:$E,4,FALSE),""))</f>
        <v/>
      </c>
      <c r="E84" s="239"/>
      <c r="F84" s="240"/>
      <c r="G84" s="239"/>
      <c r="H84" s="242" t="str">
        <f>IF(ISBLANK(C84),"",IFERROR(IF(VLOOKUP(A84,'Np PL4 Stock'!$A:$J,10,FALSE)="Np4",C84-D84,C84-D84-1),""))</f>
        <v/>
      </c>
      <c r="I84" s="246" t="str">
        <f>IF(ISBLANK(C84),"",IFERROR(SUMIF('Np PL4 Stock'!$A:$A,A84,'Np PL4 Stock'!$N:$N),""))</f>
        <v/>
      </c>
      <c r="J84" s="240"/>
      <c r="K84" s="239"/>
      <c r="L84" s="239"/>
      <c r="M84" s="239"/>
      <c r="N84" s="242" t="str">
        <f t="shared" si="4"/>
        <v>-</v>
      </c>
      <c r="O84" s="240"/>
      <c r="P84" s="240"/>
      <c r="Q84" s="240"/>
      <c r="R84" s="249"/>
    </row>
    <row r="85" spans="1:18">
      <c r="A85" s="235" t="str">
        <f t="shared" si="3"/>
        <v/>
      </c>
      <c r="B85" s="236"/>
      <c r="C85" s="237"/>
      <c r="D85" s="238" t="str">
        <f>IF(ISBLANK(C85),"",IFERROR(VLOOKUP(A85,'Np PL4 Stock'!$A:$E,4,FALSE),""))</f>
        <v/>
      </c>
      <c r="E85" s="239"/>
      <c r="F85" s="240"/>
      <c r="G85" s="239"/>
      <c r="H85" s="242" t="str">
        <f>IF(ISBLANK(C85),"",IFERROR(IF(VLOOKUP(A85,'Np PL4 Stock'!$A:$J,10,FALSE)="Np4",C85-D85,C85-D85-1),""))</f>
        <v/>
      </c>
      <c r="I85" s="246" t="str">
        <f>IF(ISBLANK(C85),"",IFERROR(SUMIF('Np PL4 Stock'!$A:$A,A85,'Np PL4 Stock'!$N:$N),""))</f>
        <v/>
      </c>
      <c r="J85" s="240"/>
      <c r="K85" s="239"/>
      <c r="L85" s="239"/>
      <c r="M85" s="239"/>
      <c r="N85" s="242" t="str">
        <f t="shared" si="4"/>
        <v>-</v>
      </c>
      <c r="O85" s="240"/>
      <c r="P85" s="240"/>
      <c r="Q85" s="240"/>
      <c r="R85" s="249"/>
    </row>
    <row r="86" spans="1:18">
      <c r="A86" s="235" t="str">
        <f t="shared" si="3"/>
        <v/>
      </c>
      <c r="B86" s="236"/>
      <c r="C86" s="237"/>
      <c r="D86" s="238" t="str">
        <f>IF(ISBLANK(C86),"",IFERROR(VLOOKUP(A86,'Np PL4 Stock'!$A:$E,4,FALSE),""))</f>
        <v/>
      </c>
      <c r="E86" s="239"/>
      <c r="F86" s="240"/>
      <c r="G86" s="239"/>
      <c r="H86" s="242" t="str">
        <f>IF(ISBLANK(C86),"",IFERROR(IF(VLOOKUP(A86,'Np PL4 Stock'!$A:$J,10,FALSE)="Np4",C86-D86,C86-D86-1),""))</f>
        <v/>
      </c>
      <c r="I86" s="246" t="str">
        <f>IF(ISBLANK(C86),"",IFERROR(SUMIF('Np PL4 Stock'!$A:$A,A86,'Np PL4 Stock'!$N:$N),""))</f>
        <v/>
      </c>
      <c r="J86" s="240"/>
      <c r="K86" s="239"/>
      <c r="L86" s="239"/>
      <c r="M86" s="239"/>
      <c r="N86" s="242" t="str">
        <f t="shared" si="4"/>
        <v>-</v>
      </c>
      <c r="O86" s="240"/>
      <c r="P86" s="240"/>
      <c r="Q86" s="240"/>
      <c r="R86" s="249"/>
    </row>
    <row r="87" spans="1:18">
      <c r="A87" s="235" t="str">
        <f t="shared" si="3"/>
        <v/>
      </c>
      <c r="B87" s="236"/>
      <c r="C87" s="237"/>
      <c r="D87" s="238" t="str">
        <f>IF(ISBLANK(C87),"",IFERROR(VLOOKUP(A87,'Np PL4 Stock'!$A:$E,4,FALSE),""))</f>
        <v/>
      </c>
      <c r="E87" s="239"/>
      <c r="F87" s="240"/>
      <c r="G87" s="239"/>
      <c r="H87" s="242" t="str">
        <f>IF(ISBLANK(C87),"",IFERROR(IF(VLOOKUP(A87,'Np PL4 Stock'!$A:$J,10,FALSE)="Np4",C87-D87,C87-D87-1),""))</f>
        <v/>
      </c>
      <c r="I87" s="246" t="str">
        <f>IF(ISBLANK(C87),"",IFERROR(SUMIF('Np PL4 Stock'!$A:$A,A87,'Np PL4 Stock'!$N:$N),""))</f>
        <v/>
      </c>
      <c r="J87" s="240"/>
      <c r="K87" s="239"/>
      <c r="L87" s="239"/>
      <c r="M87" s="239"/>
      <c r="N87" s="242" t="str">
        <f t="shared" si="4"/>
        <v>-</v>
      </c>
      <c r="O87" s="240"/>
      <c r="P87" s="240"/>
      <c r="Q87" s="240"/>
      <c r="R87" s="249"/>
    </row>
    <row r="88" spans="1:18">
      <c r="A88" s="235" t="str">
        <f t="shared" si="3"/>
        <v/>
      </c>
      <c r="B88" s="236"/>
      <c r="C88" s="237"/>
      <c r="D88" s="238" t="str">
        <f>IF(ISBLANK(C88),"",IFERROR(VLOOKUP(A88,'Np PL4 Stock'!$A:$E,4,FALSE),""))</f>
        <v/>
      </c>
      <c r="E88" s="239"/>
      <c r="F88" s="240"/>
      <c r="G88" s="239"/>
      <c r="H88" s="242" t="str">
        <f>IF(ISBLANK(C88),"",IFERROR(IF(VLOOKUP(A88,'Np PL4 Stock'!$A:$J,10,FALSE)="Np4",C88-D88,C88-D88-1),""))</f>
        <v/>
      </c>
      <c r="I88" s="246" t="str">
        <f>IF(ISBLANK(C88),"",IFERROR(SUMIF('Np PL4 Stock'!$A:$A,A88,'Np PL4 Stock'!$N:$N),""))</f>
        <v/>
      </c>
      <c r="J88" s="240"/>
      <c r="K88" s="239"/>
      <c r="L88" s="239"/>
      <c r="M88" s="239"/>
      <c r="N88" s="242" t="str">
        <f t="shared" si="4"/>
        <v>-</v>
      </c>
      <c r="O88" s="240"/>
      <c r="P88" s="240"/>
      <c r="Q88" s="240"/>
      <c r="R88" s="249"/>
    </row>
    <row r="89" spans="1:18">
      <c r="A89" s="235" t="str">
        <f t="shared" si="3"/>
        <v/>
      </c>
      <c r="B89" s="236"/>
      <c r="C89" s="237"/>
      <c r="D89" s="238" t="str">
        <f>IF(ISBLANK(C89),"",IFERROR(VLOOKUP(A89,'Np PL4 Stock'!$A:$E,4,FALSE),""))</f>
        <v/>
      </c>
      <c r="E89" s="239"/>
      <c r="F89" s="240"/>
      <c r="G89" s="239"/>
      <c r="H89" s="242" t="str">
        <f>IF(ISBLANK(C89),"",IFERROR(IF(VLOOKUP(A89,'Np PL4 Stock'!$A:$J,10,FALSE)="Np4",C89-D89,C89-D89-1),""))</f>
        <v/>
      </c>
      <c r="I89" s="246" t="str">
        <f>IF(ISBLANK(C89),"",IFERROR(SUMIF('Np PL4 Stock'!$A:$A,A89,'Np PL4 Stock'!$N:$N),""))</f>
        <v/>
      </c>
      <c r="J89" s="240"/>
      <c r="K89" s="239"/>
      <c r="L89" s="239"/>
      <c r="M89" s="239"/>
      <c r="N89" s="242" t="str">
        <f t="shared" si="4"/>
        <v>-</v>
      </c>
      <c r="O89" s="240"/>
      <c r="P89" s="240"/>
      <c r="Q89" s="240"/>
      <c r="R89" s="249"/>
    </row>
    <row r="90" spans="1:18">
      <c r="A90" s="235" t="str">
        <f t="shared" si="3"/>
        <v/>
      </c>
      <c r="B90" s="236"/>
      <c r="C90" s="237"/>
      <c r="D90" s="238" t="str">
        <f>IF(ISBLANK(C90),"",IFERROR(VLOOKUP(A90,'Np PL4 Stock'!$A:$E,4,FALSE),""))</f>
        <v/>
      </c>
      <c r="E90" s="239"/>
      <c r="F90" s="240"/>
      <c r="G90" s="239"/>
      <c r="H90" s="242" t="str">
        <f>IF(ISBLANK(C90),"",IFERROR(IF(VLOOKUP(A90,'Np PL4 Stock'!$A:$J,10,FALSE)="Np4",C90-D90,C90-D90-1),""))</f>
        <v/>
      </c>
      <c r="I90" s="246" t="str">
        <f>IF(ISBLANK(C90),"",IFERROR(SUMIF('Np PL4 Stock'!$A:$A,A90,'Np PL4 Stock'!$N:$N),""))</f>
        <v/>
      </c>
      <c r="J90" s="240"/>
      <c r="K90" s="239"/>
      <c r="L90" s="239"/>
      <c r="M90" s="239"/>
      <c r="N90" s="242" t="str">
        <f t="shared" si="4"/>
        <v>-</v>
      </c>
      <c r="O90" s="240"/>
      <c r="P90" s="240"/>
      <c r="Q90" s="240"/>
      <c r="R90" s="249"/>
    </row>
    <row r="91" spans="1:18">
      <c r="A91" s="235" t="str">
        <f t="shared" si="3"/>
        <v/>
      </c>
      <c r="B91" s="236"/>
      <c r="C91" s="237"/>
      <c r="D91" s="238" t="str">
        <f>IF(ISBLANK(C91),"",IFERROR(VLOOKUP(A91,'Np PL4 Stock'!$A:$E,4,FALSE),""))</f>
        <v/>
      </c>
      <c r="E91" s="239"/>
      <c r="F91" s="240"/>
      <c r="G91" s="239"/>
      <c r="H91" s="242" t="str">
        <f>IF(ISBLANK(C91),"",IFERROR(IF(VLOOKUP(A91,'Np PL4 Stock'!$A:$J,10,FALSE)="Np4",C91-D91,C91-D91-1),""))</f>
        <v/>
      </c>
      <c r="I91" s="246" t="str">
        <f>IF(ISBLANK(C91),"",IFERROR(SUMIF('Np PL4 Stock'!$A:$A,A91,'Np PL4 Stock'!$N:$N),""))</f>
        <v/>
      </c>
      <c r="J91" s="240"/>
      <c r="K91" s="239"/>
      <c r="L91" s="239"/>
      <c r="M91" s="239"/>
      <c r="N91" s="242" t="str">
        <f t="shared" si="4"/>
        <v>-</v>
      </c>
      <c r="O91" s="240"/>
      <c r="P91" s="240"/>
      <c r="Q91" s="240"/>
      <c r="R91" s="249"/>
    </row>
    <row r="92" spans="1:18">
      <c r="A92" s="235" t="str">
        <f t="shared" si="3"/>
        <v/>
      </c>
      <c r="B92" s="236"/>
      <c r="C92" s="237"/>
      <c r="D92" s="238" t="str">
        <f>IF(ISBLANK(C92),"",IFERROR(VLOOKUP(A92,'Np PL4 Stock'!$A:$E,4,FALSE),""))</f>
        <v/>
      </c>
      <c r="E92" s="239"/>
      <c r="F92" s="240"/>
      <c r="G92" s="239"/>
      <c r="H92" s="242" t="str">
        <f>IF(ISBLANK(C92),"",IFERROR(IF(VLOOKUP(A92,'Np PL4 Stock'!$A:$J,10,FALSE)="Np4",C92-D92,C92-D92-1),""))</f>
        <v/>
      </c>
      <c r="I92" s="246" t="str">
        <f>IF(ISBLANK(C92),"",IFERROR(SUMIF('Np PL4 Stock'!$A:$A,A92,'Np PL4 Stock'!$N:$N),""))</f>
        <v/>
      </c>
      <c r="J92" s="240"/>
      <c r="K92" s="239"/>
      <c r="L92" s="239"/>
      <c r="M92" s="239"/>
      <c r="N92" s="242" t="str">
        <f t="shared" si="4"/>
        <v>-</v>
      </c>
      <c r="O92" s="240"/>
      <c r="P92" s="240"/>
      <c r="Q92" s="240"/>
      <c r="R92" s="250"/>
    </row>
    <row r="93" spans="1:18">
      <c r="A93" s="235" t="str">
        <f t="shared" si="3"/>
        <v/>
      </c>
      <c r="B93" s="236"/>
      <c r="C93" s="237"/>
      <c r="D93" s="238" t="str">
        <f>IF(ISBLANK(C93),"",IFERROR(VLOOKUP(A93,'Np PL4 Stock'!$A:$E,4,FALSE),""))</f>
        <v/>
      </c>
      <c r="E93" s="239"/>
      <c r="F93" s="240"/>
      <c r="G93" s="239"/>
      <c r="H93" s="242" t="str">
        <f>IF(ISBLANK(C93),"",IFERROR(IF(VLOOKUP(A93,'Np PL4 Stock'!$A:$J,10,FALSE)="Np4",C93-D93,C93-D93-1),""))</f>
        <v/>
      </c>
      <c r="I93" s="246" t="str">
        <f>IF(ISBLANK(C93),"",IFERROR(SUMIF('Np PL4 Stock'!$A:$A,A93,'Np PL4 Stock'!$N:$N),""))</f>
        <v/>
      </c>
      <c r="J93" s="240"/>
      <c r="K93" s="239"/>
      <c r="L93" s="239"/>
      <c r="M93" s="239"/>
      <c r="N93" s="242" t="str">
        <f t="shared" si="4"/>
        <v>-</v>
      </c>
      <c r="O93" s="240"/>
      <c r="P93" s="240"/>
      <c r="Q93" s="240"/>
      <c r="R93" s="250"/>
    </row>
    <row r="94" spans="1:18">
      <c r="A94" s="235" t="str">
        <f t="shared" si="3"/>
        <v/>
      </c>
      <c r="B94" s="236"/>
      <c r="C94" s="237"/>
      <c r="D94" s="238" t="str">
        <f>IF(ISBLANK(C94),"",IFERROR(VLOOKUP(A94,'Np PL4 Stock'!$A:$E,4,FALSE),""))</f>
        <v/>
      </c>
      <c r="E94" s="239"/>
      <c r="F94" s="240"/>
      <c r="G94" s="239"/>
      <c r="H94" s="242" t="str">
        <f>IF(ISBLANK(C94),"",IFERROR(IF(VLOOKUP(A94,'Np PL4 Stock'!$A:$J,10,FALSE)="Np4",C94-D94,C94-D94-1),""))</f>
        <v/>
      </c>
      <c r="I94" s="246" t="str">
        <f>IF(ISBLANK(C94),"",IFERROR(SUMIF('Np PL4 Stock'!$A:$A,A94,'Np PL4 Stock'!$N:$N),""))</f>
        <v/>
      </c>
      <c r="J94" s="240"/>
      <c r="K94" s="239"/>
      <c r="L94" s="239"/>
      <c r="M94" s="239"/>
      <c r="N94" s="242" t="str">
        <f t="shared" si="4"/>
        <v>-</v>
      </c>
      <c r="O94" s="240"/>
      <c r="P94" s="240"/>
      <c r="Q94" s="240"/>
      <c r="R94" s="250"/>
    </row>
    <row r="95" spans="1:18">
      <c r="A95" s="235" t="str">
        <f t="shared" si="3"/>
        <v/>
      </c>
      <c r="B95" s="236"/>
      <c r="C95" s="237"/>
      <c r="D95" s="238" t="str">
        <f>IF(ISBLANK(C95),"",IFERROR(VLOOKUP(A95,'Np PL4 Stock'!$A:$E,4,FALSE),""))</f>
        <v/>
      </c>
      <c r="E95" s="239"/>
      <c r="F95" s="240"/>
      <c r="G95" s="239"/>
      <c r="H95" s="242" t="str">
        <f>IF(ISBLANK(C95),"",IFERROR(IF(VLOOKUP(A95,'Np PL4 Stock'!$A:$J,10,FALSE)="Np4",C95-D95,C95-D95-1),""))</f>
        <v/>
      </c>
      <c r="I95" s="246" t="str">
        <f>IF(ISBLANK(C95),"",IFERROR(SUMIF('Np PL4 Stock'!$A:$A,A95,'Np PL4 Stock'!$N:$N),""))</f>
        <v/>
      </c>
      <c r="J95" s="240"/>
      <c r="K95" s="239"/>
      <c r="L95" s="239"/>
      <c r="M95" s="239"/>
      <c r="N95" s="242" t="str">
        <f t="shared" si="4"/>
        <v>-</v>
      </c>
      <c r="O95" s="240"/>
      <c r="P95" s="240"/>
      <c r="Q95" s="240"/>
      <c r="R95" s="250"/>
    </row>
    <row r="96" spans="1:18">
      <c r="A96" s="235" t="str">
        <f t="shared" si="3"/>
        <v/>
      </c>
      <c r="B96" s="236"/>
      <c r="C96" s="237"/>
      <c r="D96" s="238" t="str">
        <f>IF(ISBLANK(C96),"",IFERROR(VLOOKUP(A96,'Np PL4 Stock'!$A:$E,4,FALSE),""))</f>
        <v/>
      </c>
      <c r="E96" s="239"/>
      <c r="F96" s="240"/>
      <c r="G96" s="239"/>
      <c r="H96" s="242" t="str">
        <f>IF(ISBLANK(C96),"",IFERROR(IF(VLOOKUP(A96,'Np PL4 Stock'!$A:$J,10,FALSE)="Np4",C96-D96,C96-D96-1),""))</f>
        <v/>
      </c>
      <c r="I96" s="246" t="str">
        <f>IF(ISBLANK(C96),"",IFERROR(SUMIF('Np PL4 Stock'!$A:$A,A96,'Np PL4 Stock'!$N:$N),""))</f>
        <v/>
      </c>
      <c r="J96" s="240"/>
      <c r="K96" s="239"/>
      <c r="L96" s="239"/>
      <c r="M96" s="239"/>
      <c r="N96" s="242" t="str">
        <f t="shared" si="4"/>
        <v>-</v>
      </c>
      <c r="O96" s="240"/>
      <c r="P96" s="240"/>
      <c r="Q96" s="240"/>
      <c r="R96" s="250"/>
    </row>
    <row r="97" spans="1:18">
      <c r="A97" s="235" t="str">
        <f t="shared" si="3"/>
        <v/>
      </c>
      <c r="B97" s="236"/>
      <c r="C97" s="237"/>
      <c r="D97" s="238" t="str">
        <f>IF(ISBLANK(C97),"",IFERROR(VLOOKUP(A97,'Np PL4 Stock'!$A:$E,4,FALSE),""))</f>
        <v/>
      </c>
      <c r="E97" s="239"/>
      <c r="F97" s="240"/>
      <c r="G97" s="239"/>
      <c r="H97" s="242" t="str">
        <f>IF(ISBLANK(C97),"",IFERROR(IF(VLOOKUP(A97,'Np PL4 Stock'!$A:$J,10,FALSE)="Np4",C97-D97,C97-D97-1),""))</f>
        <v/>
      </c>
      <c r="I97" s="246" t="str">
        <f>IF(ISBLANK(C97),"",IFERROR(SUMIF('Np PL4 Stock'!$A:$A,A97,'Np PL4 Stock'!$N:$N),""))</f>
        <v/>
      </c>
      <c r="J97" s="240"/>
      <c r="K97" s="239"/>
      <c r="L97" s="239"/>
      <c r="M97" s="239"/>
      <c r="N97" s="242" t="str">
        <f t="shared" si="4"/>
        <v>-</v>
      </c>
      <c r="O97" s="240"/>
      <c r="P97" s="240"/>
      <c r="Q97" s="240"/>
      <c r="R97" s="250"/>
    </row>
    <row r="98" spans="1:18">
      <c r="A98" s="235" t="str">
        <f t="shared" si="3"/>
        <v/>
      </c>
      <c r="B98" s="236"/>
      <c r="C98" s="237"/>
      <c r="D98" s="238" t="str">
        <f>IF(ISBLANK(C98),"",IFERROR(VLOOKUP(A98,'Np PL4 Stock'!$A:$E,4,FALSE),""))</f>
        <v/>
      </c>
      <c r="E98" s="239"/>
      <c r="F98" s="240"/>
      <c r="G98" s="239"/>
      <c r="H98" s="242" t="str">
        <f>IF(ISBLANK(C98),"",IFERROR(IF(VLOOKUP(A98,'Np PL4 Stock'!$A:$J,10,FALSE)="Np4",C98-D98,C98-D98-1),""))</f>
        <v/>
      </c>
      <c r="I98" s="246" t="str">
        <f>IF(ISBLANK(C98),"",IFERROR(SUMIF('Np PL4 Stock'!$A:$A,A98,'Np PL4 Stock'!$N:$N),""))</f>
        <v/>
      </c>
      <c r="J98" s="240"/>
      <c r="K98" s="239"/>
      <c r="L98" s="239"/>
      <c r="M98" s="239"/>
      <c r="N98" s="242" t="str">
        <f t="shared" si="4"/>
        <v>-</v>
      </c>
      <c r="O98" s="240"/>
      <c r="P98" s="240"/>
      <c r="Q98" s="240"/>
      <c r="R98" s="250"/>
    </row>
    <row r="99" spans="1:18">
      <c r="A99" s="235" t="str">
        <f t="shared" si="3"/>
        <v/>
      </c>
      <c r="B99" s="236"/>
      <c r="C99" s="237"/>
      <c r="D99" s="238" t="str">
        <f>IF(ISBLANK(C99),"",IFERROR(VLOOKUP(A99,'Np PL4 Stock'!$A:$E,4,FALSE),""))</f>
        <v/>
      </c>
      <c r="E99" s="239"/>
      <c r="F99" s="240"/>
      <c r="G99" s="239"/>
      <c r="H99" s="242" t="str">
        <f>IF(ISBLANK(C99),"",IFERROR(IF(VLOOKUP(A99,'Np PL4 Stock'!$A:$J,10,FALSE)="Np4",C99-D99,C99-D99-1),""))</f>
        <v/>
      </c>
      <c r="I99" s="246" t="str">
        <f>IF(ISBLANK(C99),"",IFERROR(SUMIF('Np PL4 Stock'!$A:$A,A99,'Np PL4 Stock'!$N:$N),""))</f>
        <v/>
      </c>
      <c r="J99" s="240"/>
      <c r="K99" s="239"/>
      <c r="L99" s="239"/>
      <c r="M99" s="239"/>
      <c r="N99" s="242" t="str">
        <f t="shared" si="4"/>
        <v>-</v>
      </c>
      <c r="O99" s="240"/>
      <c r="P99" s="240"/>
      <c r="Q99" s="240"/>
      <c r="R99" s="250"/>
    </row>
    <row r="100" spans="1:18">
      <c r="A100" s="235" t="str">
        <f t="shared" si="3"/>
        <v/>
      </c>
      <c r="B100" s="236"/>
      <c r="C100" s="237"/>
      <c r="D100" s="238" t="str">
        <f>IF(ISBLANK(C100),"",IFERROR(VLOOKUP(A100,'Np PL4 Stock'!$A:$E,4,FALSE),""))</f>
        <v/>
      </c>
      <c r="E100" s="239"/>
      <c r="F100" s="240"/>
      <c r="G100" s="239"/>
      <c r="H100" s="242" t="str">
        <f>IF(ISBLANK(C100),"",IFERROR(IF(VLOOKUP(A100,'Np PL4 Stock'!$A:$J,10,FALSE)="Np4",C100-D100,C100-D100-1),""))</f>
        <v/>
      </c>
      <c r="I100" s="246" t="str">
        <f>IF(ISBLANK(C100),"",IFERROR(SUMIF('Np PL4 Stock'!$A:$A,A100,'Np PL4 Stock'!$N:$N),""))</f>
        <v/>
      </c>
      <c r="J100" s="240"/>
      <c r="K100" s="239"/>
      <c r="L100" s="239"/>
      <c r="M100" s="239"/>
      <c r="N100" s="242" t="str">
        <f t="shared" si="4"/>
        <v>-</v>
      </c>
      <c r="O100" s="240"/>
      <c r="P100" s="240"/>
      <c r="Q100" s="240"/>
      <c r="R100" s="250"/>
    </row>
    <row r="101" spans="1:18">
      <c r="A101" s="235" t="str">
        <f t="shared" si="3"/>
        <v/>
      </c>
      <c r="B101" s="236"/>
      <c r="C101" s="237"/>
      <c r="D101" s="238" t="str">
        <f>IF(ISBLANK(C101),"",IFERROR(VLOOKUP(A101,'Np PL4 Stock'!$A:$E,4,FALSE),""))</f>
        <v/>
      </c>
      <c r="E101" s="239"/>
      <c r="F101" s="240"/>
      <c r="G101" s="239"/>
      <c r="H101" s="242" t="str">
        <f>IF(ISBLANK(C101),"",IFERROR(IF(VLOOKUP(A101,'Np PL4 Stock'!$A:$J,10,FALSE)="Np4",C101-D101,C101-D101-1),""))</f>
        <v/>
      </c>
      <c r="I101" s="246" t="str">
        <f>IF(ISBLANK(C101),"",IFERROR(SUMIF('Np PL4 Stock'!$A:$A,A101,'Np PL4 Stock'!$N:$N),""))</f>
        <v/>
      </c>
      <c r="J101" s="240"/>
      <c r="K101" s="239"/>
      <c r="L101" s="239"/>
      <c r="M101" s="239"/>
      <c r="N101" s="242" t="str">
        <f t="shared" si="4"/>
        <v>-</v>
      </c>
      <c r="O101" s="240"/>
      <c r="P101" s="240"/>
      <c r="Q101" s="240"/>
      <c r="R101" s="250"/>
    </row>
    <row r="102" spans="1:18">
      <c r="A102" s="235" t="str">
        <f t="shared" si="3"/>
        <v/>
      </c>
      <c r="B102" s="236"/>
      <c r="C102" s="237"/>
      <c r="D102" s="238" t="str">
        <f>IF(ISBLANK(C102),"",IFERROR(VLOOKUP(A102,'Np PL4 Stock'!$A:$E,4,FALSE),""))</f>
        <v/>
      </c>
      <c r="E102" s="239"/>
      <c r="F102" s="240"/>
      <c r="G102" s="239"/>
      <c r="H102" s="242" t="str">
        <f>IF(ISBLANK(C102),"",IFERROR(IF(VLOOKUP(A102,'Np PL4 Stock'!$A:$J,10,FALSE)="Np4",C102-D102,C102-D102-1),""))</f>
        <v/>
      </c>
      <c r="I102" s="246" t="str">
        <f>IF(ISBLANK(C102),"",IFERROR(SUMIF('Np PL4 Stock'!$A:$A,A102,'Np PL4 Stock'!$N:$N),""))</f>
        <v/>
      </c>
      <c r="J102" s="240"/>
      <c r="K102" s="239"/>
      <c r="L102" s="239"/>
      <c r="M102" s="239"/>
      <c r="N102" s="242" t="str">
        <f t="shared" si="4"/>
        <v>-</v>
      </c>
      <c r="O102" s="240"/>
      <c r="P102" s="240"/>
      <c r="Q102" s="240"/>
      <c r="R102" s="249"/>
    </row>
    <row r="103" spans="1:18">
      <c r="A103" s="235" t="str">
        <f t="shared" si="3"/>
        <v/>
      </c>
      <c r="B103" s="236"/>
      <c r="C103" s="237"/>
      <c r="D103" s="238" t="str">
        <f>IF(ISBLANK(C103),"",IFERROR(VLOOKUP(A103,'Np PL4 Stock'!$A:$E,4,FALSE),""))</f>
        <v/>
      </c>
      <c r="E103" s="239"/>
      <c r="F103" s="240"/>
      <c r="G103" s="239"/>
      <c r="H103" s="242" t="str">
        <f>IF(ISBLANK(C103),"",IFERROR(IF(VLOOKUP(A103,'Np PL4 Stock'!$A:$J,10,FALSE)="Np4",C103-D103,C103-D103-1),""))</f>
        <v/>
      </c>
      <c r="I103" s="246" t="str">
        <f>IF(ISBLANK(C103),"",IFERROR(SUMIF('Np PL4 Stock'!$A:$A,A103,'Np PL4 Stock'!$N:$N),""))</f>
        <v/>
      </c>
      <c r="J103" s="240"/>
      <c r="K103" s="239"/>
      <c r="L103" s="239"/>
      <c r="M103" s="239"/>
      <c r="N103" s="242" t="str">
        <f t="shared" si="4"/>
        <v>-</v>
      </c>
      <c r="O103" s="240"/>
      <c r="P103" s="240"/>
      <c r="Q103" s="240"/>
      <c r="R103" s="249"/>
    </row>
    <row r="104" spans="1:18">
      <c r="A104" s="235" t="str">
        <f t="shared" si="3"/>
        <v/>
      </c>
      <c r="B104" s="236"/>
      <c r="C104" s="237"/>
      <c r="D104" s="238" t="str">
        <f>IF(ISBLANK(C104),"",IFERROR(VLOOKUP(A104,'Np PL4 Stock'!$A:$E,4,FALSE),""))</f>
        <v/>
      </c>
      <c r="E104" s="239"/>
      <c r="F104" s="240"/>
      <c r="G104" s="239"/>
      <c r="H104" s="242" t="str">
        <f>IF(ISBLANK(C104),"",IFERROR(IF(VLOOKUP(A104,'Np PL4 Stock'!$A:$J,10,FALSE)="Np4",C104-D104,C104-D104-1),""))</f>
        <v/>
      </c>
      <c r="I104" s="246" t="str">
        <f>IF(ISBLANK(C104),"",IFERROR(SUMIF('Np PL4 Stock'!$A:$A,A104,'Np PL4 Stock'!$N:$N),""))</f>
        <v/>
      </c>
      <c r="J104" s="240"/>
      <c r="K104" s="239"/>
      <c r="L104" s="239"/>
      <c r="M104" s="239"/>
      <c r="N104" s="242" t="str">
        <f t="shared" si="4"/>
        <v>-</v>
      </c>
      <c r="O104" s="240"/>
      <c r="P104" s="240"/>
      <c r="Q104" s="240"/>
      <c r="R104" s="249"/>
    </row>
    <row r="105" spans="1:18">
      <c r="A105" s="235" t="str">
        <f t="shared" si="3"/>
        <v/>
      </c>
      <c r="B105" s="236"/>
      <c r="C105" s="237"/>
      <c r="D105" s="238" t="str">
        <f>IF(ISBLANK(C105),"",IFERROR(VLOOKUP(A105,'Np PL4 Stock'!$A:$E,4,FALSE),""))</f>
        <v/>
      </c>
      <c r="E105" s="239"/>
      <c r="F105" s="240"/>
      <c r="G105" s="239"/>
      <c r="H105" s="242" t="str">
        <f>IF(ISBLANK(C105),"",IFERROR(IF(VLOOKUP(A105,'Np PL4 Stock'!$A:$J,10,FALSE)="Np4",C105-D105,C105-D105-1),""))</f>
        <v/>
      </c>
      <c r="I105" s="246" t="str">
        <f>IF(ISBLANK(C105),"",IFERROR(SUMIF('Np PL4 Stock'!$A:$A,A105,'Np PL4 Stock'!$N:$N),""))</f>
        <v/>
      </c>
      <c r="J105" s="240"/>
      <c r="K105" s="239"/>
      <c r="L105" s="239"/>
      <c r="M105" s="239"/>
      <c r="N105" s="242" t="str">
        <f t="shared" si="4"/>
        <v>-</v>
      </c>
      <c r="O105" s="240"/>
      <c r="P105" s="240"/>
      <c r="Q105" s="240"/>
      <c r="R105" s="249"/>
    </row>
    <row r="106" spans="1:18">
      <c r="A106" s="235" t="str">
        <f t="shared" si="3"/>
        <v/>
      </c>
      <c r="B106" s="236"/>
      <c r="C106" s="237"/>
      <c r="D106" s="238" t="str">
        <f>IF(ISBLANK(C106),"",IFERROR(VLOOKUP(A106,'Np PL4 Stock'!$A:$E,4,FALSE),""))</f>
        <v/>
      </c>
      <c r="E106" s="239"/>
      <c r="F106" s="240"/>
      <c r="G106" s="239"/>
      <c r="H106" s="242" t="str">
        <f>IF(ISBLANK(C106),"",IFERROR(IF(VLOOKUP(A106,'Np PL4 Stock'!$A:$J,10,FALSE)="Np4",C106-D106,C106-D106-1),""))</f>
        <v/>
      </c>
      <c r="I106" s="246" t="str">
        <f>IF(ISBLANK(C106),"",IFERROR(SUMIF('Np PL4 Stock'!$A:$A,A106,'Np PL4 Stock'!$N:$N),""))</f>
        <v/>
      </c>
      <c r="J106" s="240"/>
      <c r="K106" s="239"/>
      <c r="L106" s="239"/>
      <c r="M106" s="239"/>
      <c r="N106" s="242" t="str">
        <f t="shared" si="4"/>
        <v>-</v>
      </c>
      <c r="O106" s="240"/>
      <c r="P106" s="240"/>
      <c r="Q106" s="240"/>
      <c r="R106" s="249"/>
    </row>
    <row r="107" spans="1:18">
      <c r="A107" s="235" t="str">
        <f t="shared" si="3"/>
        <v/>
      </c>
      <c r="B107" s="236"/>
      <c r="C107" s="237"/>
      <c r="D107" s="238" t="str">
        <f>IF(ISBLANK(C107),"",IFERROR(VLOOKUP(A107,'Np PL4 Stock'!$A:$E,4,FALSE),""))</f>
        <v/>
      </c>
      <c r="E107" s="239"/>
      <c r="F107" s="240"/>
      <c r="G107" s="239"/>
      <c r="H107" s="242" t="str">
        <f>IF(ISBLANK(C107),"",IFERROR(IF(VLOOKUP(A107,'Np PL4 Stock'!$A:$J,10,FALSE)="Np4",C107-D107,C107-D107-1),""))</f>
        <v/>
      </c>
      <c r="I107" s="246" t="str">
        <f>IF(ISBLANK(C107),"",IFERROR(SUMIF('Np PL4 Stock'!$A:$A,A107,'Np PL4 Stock'!$N:$N),""))</f>
        <v/>
      </c>
      <c r="J107" s="240"/>
      <c r="K107" s="239"/>
      <c r="L107" s="239"/>
      <c r="M107" s="239"/>
      <c r="N107" s="242" t="str">
        <f t="shared" si="4"/>
        <v>-</v>
      </c>
      <c r="O107" s="240"/>
      <c r="P107" s="240"/>
      <c r="Q107" s="240"/>
      <c r="R107" s="249"/>
    </row>
    <row r="108" spans="1:18">
      <c r="A108" s="235" t="str">
        <f t="shared" si="3"/>
        <v/>
      </c>
      <c r="B108" s="236"/>
      <c r="C108" s="237"/>
      <c r="D108" s="238" t="str">
        <f>IF(ISBLANK(C108),"",IFERROR(VLOOKUP(A108,'Np PL4 Stock'!$A:$E,4,FALSE),""))</f>
        <v/>
      </c>
      <c r="E108" s="239"/>
      <c r="F108" s="240"/>
      <c r="G108" s="239"/>
      <c r="H108" s="242" t="str">
        <f>IF(ISBLANK(C108),"",IFERROR(IF(VLOOKUP(A108,'Np PL4 Stock'!$A:$J,10,FALSE)="Np4",C108-D108,C108-D108-1),""))</f>
        <v/>
      </c>
      <c r="I108" s="246" t="str">
        <f>IF(ISBLANK(C108),"",IFERROR(SUMIF('Np PL4 Stock'!$A:$A,A108,'Np PL4 Stock'!$N:$N),""))</f>
        <v/>
      </c>
      <c r="J108" s="240"/>
      <c r="K108" s="239"/>
      <c r="L108" s="239"/>
      <c r="M108" s="239"/>
      <c r="N108" s="242" t="str">
        <f t="shared" si="4"/>
        <v>-</v>
      </c>
      <c r="O108" s="240"/>
      <c r="P108" s="240"/>
      <c r="Q108" s="240"/>
      <c r="R108" s="249"/>
    </row>
    <row r="109" spans="1:18">
      <c r="A109" s="235" t="str">
        <f t="shared" si="3"/>
        <v/>
      </c>
      <c r="B109" s="236"/>
      <c r="C109" s="237"/>
      <c r="D109" s="238" t="str">
        <f>IF(ISBLANK(C109),"",IFERROR(VLOOKUP(A109,'Np PL4 Stock'!$A:$E,4,FALSE),""))</f>
        <v/>
      </c>
      <c r="E109" s="239"/>
      <c r="F109" s="240"/>
      <c r="G109" s="239"/>
      <c r="H109" s="242" t="str">
        <f>IF(ISBLANK(C109),"",IFERROR(IF(VLOOKUP(A109,'Np PL4 Stock'!$A:$J,10,FALSE)="Np4",C109-D109,C109-D109-1),""))</f>
        <v/>
      </c>
      <c r="I109" s="246" t="str">
        <f>IF(ISBLANK(C109),"",IFERROR(SUMIF('Np PL4 Stock'!$A:$A,A109,'Np PL4 Stock'!$N:$N),""))</f>
        <v/>
      </c>
      <c r="J109" s="240"/>
      <c r="K109" s="239"/>
      <c r="L109" s="239"/>
      <c r="M109" s="239"/>
      <c r="N109" s="242" t="str">
        <f t="shared" si="4"/>
        <v>-</v>
      </c>
      <c r="O109" s="240"/>
      <c r="P109" s="240"/>
      <c r="Q109" s="240"/>
      <c r="R109" s="249"/>
    </row>
    <row r="110" spans="1:18">
      <c r="A110" s="235" t="str">
        <f t="shared" si="3"/>
        <v/>
      </c>
      <c r="B110" s="236"/>
      <c r="C110" s="237"/>
      <c r="D110" s="238" t="str">
        <f>IF(ISBLANK(C110),"",IFERROR(VLOOKUP(A110,'Np PL4 Stock'!$A:$E,4,FALSE),""))</f>
        <v/>
      </c>
      <c r="E110" s="239"/>
      <c r="F110" s="240"/>
      <c r="G110" s="239"/>
      <c r="H110" s="242" t="str">
        <f>IF(ISBLANK(C110),"",IFERROR(IF(VLOOKUP(A110,'Np PL4 Stock'!$A:$J,10,FALSE)="Np4",C110-D110,C110-D110-1),""))</f>
        <v/>
      </c>
      <c r="I110" s="246" t="str">
        <f>IF(ISBLANK(C110),"",IFERROR(SUMIF('Np PL4 Stock'!$A:$A,A110,'Np PL4 Stock'!$N:$N),""))</f>
        <v/>
      </c>
      <c r="J110" s="240"/>
      <c r="K110" s="239"/>
      <c r="L110" s="239"/>
      <c r="M110" s="239"/>
      <c r="N110" s="242" t="str">
        <f t="shared" si="4"/>
        <v>-</v>
      </c>
      <c r="O110" s="240"/>
      <c r="P110" s="240"/>
      <c r="Q110" s="240"/>
      <c r="R110" s="249"/>
    </row>
    <row r="111" spans="1:18">
      <c r="A111" s="235" t="str">
        <f t="shared" si="3"/>
        <v/>
      </c>
      <c r="B111" s="236"/>
      <c r="C111" s="237"/>
      <c r="D111" s="238" t="str">
        <f>IF(ISBLANK(C111),"",IFERROR(VLOOKUP(A111,'Np PL4 Stock'!$A:$E,4,FALSE),""))</f>
        <v/>
      </c>
      <c r="E111" s="239"/>
      <c r="F111" s="240"/>
      <c r="G111" s="239"/>
      <c r="H111" s="242" t="str">
        <f>IF(ISBLANK(C111),"",IFERROR(IF(VLOOKUP(A111,'Np PL4 Stock'!$A:$J,10,FALSE)="Np4",C111-D111,C111-D111-1),""))</f>
        <v/>
      </c>
      <c r="I111" s="246" t="str">
        <f>IF(ISBLANK(C111),"",IFERROR(SUMIF('Np PL4 Stock'!$A:$A,A111,'Np PL4 Stock'!$N:$N),""))</f>
        <v/>
      </c>
      <c r="J111" s="240"/>
      <c r="K111" s="239"/>
      <c r="L111" s="239"/>
      <c r="M111" s="239"/>
      <c r="N111" s="242" t="str">
        <f t="shared" si="4"/>
        <v>-</v>
      </c>
      <c r="O111" s="240"/>
      <c r="P111" s="240"/>
      <c r="Q111" s="240"/>
      <c r="R111" s="250"/>
    </row>
    <row r="112" spans="1:18">
      <c r="A112" s="235" t="str">
        <f t="shared" si="3"/>
        <v/>
      </c>
      <c r="B112" s="236"/>
      <c r="C112" s="237"/>
      <c r="D112" s="238" t="str">
        <f>IF(ISBLANK(C112),"",IFERROR(VLOOKUP(A112,'Np PL4 Stock'!$A:$E,4,FALSE),""))</f>
        <v/>
      </c>
      <c r="E112" s="239"/>
      <c r="F112" s="240"/>
      <c r="G112" s="239"/>
      <c r="H112" s="242" t="str">
        <f>IF(ISBLANK(C112),"",IFERROR(IF(VLOOKUP(A112,'Np PL4 Stock'!$A:$J,10,FALSE)="Np4",C112-D112,C112-D112-1),""))</f>
        <v/>
      </c>
      <c r="I112" s="246" t="str">
        <f>IF(ISBLANK(C112),"",IFERROR(SUMIF('Np PL4 Stock'!$A:$A,A112,'Np PL4 Stock'!$N:$N),""))</f>
        <v/>
      </c>
      <c r="J112" s="240"/>
      <c r="K112" s="239"/>
      <c r="L112" s="239"/>
      <c r="M112" s="239"/>
      <c r="N112" s="242" t="str">
        <f t="shared" si="4"/>
        <v>-</v>
      </c>
      <c r="O112" s="240"/>
      <c r="P112" s="240"/>
      <c r="Q112" s="240"/>
      <c r="R112" s="250"/>
    </row>
    <row r="113" spans="1:18">
      <c r="A113" s="235" t="str">
        <f t="shared" si="3"/>
        <v/>
      </c>
      <c r="B113" s="236"/>
      <c r="C113" s="237"/>
      <c r="D113" s="238" t="str">
        <f>IF(ISBLANK(C113),"",IFERROR(VLOOKUP(A113,'Np PL4 Stock'!$A:$E,4,FALSE),""))</f>
        <v/>
      </c>
      <c r="E113" s="239"/>
      <c r="F113" s="240"/>
      <c r="G113" s="239"/>
      <c r="H113" s="242" t="str">
        <f>IF(ISBLANK(C113),"",IFERROR(IF(VLOOKUP(A113,'Np PL4 Stock'!$A:$J,10,FALSE)="Np4",C113-D113,C113-D113-1),""))</f>
        <v/>
      </c>
      <c r="I113" s="246" t="str">
        <f>IF(ISBLANK(C113),"",IFERROR(SUMIF('Np PL4 Stock'!$A:$A,A113,'Np PL4 Stock'!$N:$N),""))</f>
        <v/>
      </c>
      <c r="J113" s="240"/>
      <c r="K113" s="239"/>
      <c r="L113" s="239"/>
      <c r="M113" s="239"/>
      <c r="N113" s="242" t="str">
        <f t="shared" si="4"/>
        <v>-</v>
      </c>
      <c r="O113" s="240"/>
      <c r="P113" s="240"/>
      <c r="Q113" s="240"/>
      <c r="R113" s="250"/>
    </row>
    <row r="114" spans="1:18">
      <c r="A114" s="235" t="str">
        <f t="shared" si="3"/>
        <v/>
      </c>
      <c r="B114" s="236"/>
      <c r="C114" s="237"/>
      <c r="D114" s="238" t="str">
        <f>IF(ISBLANK(C114),"",IFERROR(VLOOKUP(A114,'Np PL4 Stock'!$A:$E,4,FALSE),""))</f>
        <v/>
      </c>
      <c r="E114" s="239"/>
      <c r="F114" s="240"/>
      <c r="G114" s="239"/>
      <c r="H114" s="242" t="str">
        <f>IF(ISBLANK(C114),"",IFERROR(IF(VLOOKUP(A114,'Np PL4 Stock'!$A:$J,10,FALSE)="Np4",C114-D114,C114-D114-1),""))</f>
        <v/>
      </c>
      <c r="I114" s="246" t="str">
        <f>IF(ISBLANK(C114),"",IFERROR(SUMIF('Np PL4 Stock'!$A:$A,A114,'Np PL4 Stock'!$N:$N),""))</f>
        <v/>
      </c>
      <c r="J114" s="240"/>
      <c r="K114" s="239"/>
      <c r="L114" s="239"/>
      <c r="M114" s="239"/>
      <c r="N114" s="242" t="str">
        <f t="shared" si="4"/>
        <v>-</v>
      </c>
      <c r="O114" s="240"/>
      <c r="P114" s="240"/>
      <c r="Q114" s="240"/>
      <c r="R114" s="250"/>
    </row>
    <row r="115" spans="1:18">
      <c r="A115" s="235" t="str">
        <f t="shared" si="3"/>
        <v/>
      </c>
      <c r="B115" s="236"/>
      <c r="C115" s="237"/>
      <c r="D115" s="238" t="str">
        <f>IF(ISBLANK(C115),"",IFERROR(VLOOKUP(A115,'Np PL4 Stock'!$A:$E,4,FALSE),""))</f>
        <v/>
      </c>
      <c r="E115" s="239"/>
      <c r="F115" s="240"/>
      <c r="G115" s="239"/>
      <c r="H115" s="242" t="str">
        <f>IF(ISBLANK(C115),"",IFERROR(IF(VLOOKUP(A115,'Np PL4 Stock'!$A:$J,10,FALSE)="Np4",C115-D115,C115-D115-1),""))</f>
        <v/>
      </c>
      <c r="I115" s="246" t="str">
        <f>IF(ISBLANK(C115),"",IFERROR(SUMIF('Np PL4 Stock'!$A:$A,A115,'Np PL4 Stock'!$N:$N),""))</f>
        <v/>
      </c>
      <c r="J115" s="240"/>
      <c r="K115" s="239"/>
      <c r="L115" s="239"/>
      <c r="M115" s="239"/>
      <c r="N115" s="242" t="str">
        <f t="shared" si="4"/>
        <v>-</v>
      </c>
      <c r="O115" s="240"/>
      <c r="P115" s="240"/>
      <c r="Q115" s="240"/>
      <c r="R115" s="250"/>
    </row>
    <row r="116" spans="1:18">
      <c r="A116" s="235" t="str">
        <f t="shared" si="3"/>
        <v/>
      </c>
      <c r="B116" s="236"/>
      <c r="C116" s="237"/>
      <c r="D116" s="238" t="str">
        <f>IF(ISBLANK(C116),"",IFERROR(VLOOKUP(A116,'Np PL4 Stock'!$A:$E,4,FALSE),""))</f>
        <v/>
      </c>
      <c r="E116" s="239"/>
      <c r="F116" s="240"/>
      <c r="G116" s="239"/>
      <c r="H116" s="242" t="str">
        <f>IF(ISBLANK(C116),"",IFERROR(IF(VLOOKUP(A116,'Np PL4 Stock'!$A:$J,10,FALSE)="Np4",C116-D116,C116-D116-1),""))</f>
        <v/>
      </c>
      <c r="I116" s="246" t="str">
        <f>IF(ISBLANK(C116),"",IFERROR(SUMIF('Np PL4 Stock'!$A:$A,A116,'Np PL4 Stock'!$N:$N),""))</f>
        <v/>
      </c>
      <c r="J116" s="240"/>
      <c r="K116" s="239"/>
      <c r="L116" s="239"/>
      <c r="M116" s="239"/>
      <c r="N116" s="242" t="str">
        <f t="shared" si="4"/>
        <v>-</v>
      </c>
      <c r="O116" s="240"/>
      <c r="P116" s="240"/>
      <c r="Q116" s="240"/>
      <c r="R116" s="250"/>
    </row>
    <row r="117" spans="1:18">
      <c r="A117" s="235" t="str">
        <f t="shared" si="3"/>
        <v/>
      </c>
      <c r="B117" s="236"/>
      <c r="C117" s="237"/>
      <c r="D117" s="238" t="str">
        <f>IF(ISBLANK(C117),"",IFERROR(VLOOKUP(A117,'Np PL4 Stock'!$A:$E,4,FALSE),""))</f>
        <v/>
      </c>
      <c r="E117" s="239"/>
      <c r="F117" s="240"/>
      <c r="G117" s="239"/>
      <c r="H117" s="242" t="str">
        <f>IF(ISBLANK(C117),"",IFERROR(IF(VLOOKUP(A117,'Np PL4 Stock'!$A:$J,10,FALSE)="Np4",C117-D117,C117-D117-1),""))</f>
        <v/>
      </c>
      <c r="I117" s="246" t="str">
        <f>IF(ISBLANK(C117),"",IFERROR(SUMIF('Np PL4 Stock'!$A:$A,A117,'Np PL4 Stock'!$N:$N),""))</f>
        <v/>
      </c>
      <c r="J117" s="240"/>
      <c r="K117" s="239"/>
      <c r="L117" s="239"/>
      <c r="M117" s="239"/>
      <c r="N117" s="242" t="str">
        <f t="shared" si="4"/>
        <v>-</v>
      </c>
      <c r="O117" s="240"/>
      <c r="P117" s="240"/>
      <c r="Q117" s="240"/>
      <c r="R117" s="250"/>
    </row>
    <row r="118" spans="1:18">
      <c r="A118" s="235" t="str">
        <f t="shared" si="3"/>
        <v/>
      </c>
      <c r="B118" s="236"/>
      <c r="C118" s="237"/>
      <c r="D118" s="238" t="str">
        <f>IF(ISBLANK(C118),"",IFERROR(VLOOKUP(A118,'Np PL4 Stock'!$A:$E,4,FALSE),""))</f>
        <v/>
      </c>
      <c r="E118" s="239"/>
      <c r="F118" s="240"/>
      <c r="G118" s="239"/>
      <c r="H118" s="242" t="str">
        <f>IF(ISBLANK(C118),"",IFERROR(IF(VLOOKUP(A118,'Np PL4 Stock'!$A:$J,10,FALSE)="Np4",C118-D118,C118-D118-1),""))</f>
        <v/>
      </c>
      <c r="I118" s="246" t="str">
        <f>IF(ISBLANK(C118),"",IFERROR(SUMIF('Np PL4 Stock'!$A:$A,A118,'Np PL4 Stock'!$N:$N),""))</f>
        <v/>
      </c>
      <c r="J118" s="240"/>
      <c r="K118" s="239"/>
      <c r="L118" s="239"/>
      <c r="M118" s="239"/>
      <c r="N118" s="242" t="str">
        <f t="shared" si="4"/>
        <v>-</v>
      </c>
      <c r="O118" s="240"/>
      <c r="P118" s="240"/>
      <c r="Q118" s="240"/>
      <c r="R118" s="250"/>
    </row>
    <row r="119" spans="1:18">
      <c r="A119" s="235" t="str">
        <f t="shared" si="3"/>
        <v/>
      </c>
      <c r="B119" s="236"/>
      <c r="C119" s="237"/>
      <c r="D119" s="238" t="str">
        <f>IF(ISBLANK(C119),"",IFERROR(VLOOKUP(A119,'Np PL4 Stock'!$A:$E,4,FALSE),""))</f>
        <v/>
      </c>
      <c r="E119" s="239"/>
      <c r="F119" s="240"/>
      <c r="G119" s="239"/>
      <c r="H119" s="242" t="str">
        <f>IF(ISBLANK(C119),"",IFERROR(IF(VLOOKUP(A119,'Np PL4 Stock'!$A:$J,10,FALSE)="Np4",C119-D119,C119-D119-1),""))</f>
        <v/>
      </c>
      <c r="I119" s="246" t="str">
        <f>IF(ISBLANK(C119),"",IFERROR(SUMIF('Np PL4 Stock'!$A:$A,A119,'Np PL4 Stock'!$N:$N),""))</f>
        <v/>
      </c>
      <c r="J119" s="240"/>
      <c r="K119" s="239"/>
      <c r="L119" s="239"/>
      <c r="M119" s="239"/>
      <c r="N119" s="242" t="str">
        <f t="shared" si="4"/>
        <v>-</v>
      </c>
      <c r="O119" s="240"/>
      <c r="P119" s="240"/>
      <c r="Q119" s="240"/>
      <c r="R119" s="250"/>
    </row>
    <row r="120" spans="1:18">
      <c r="A120" s="235" t="str">
        <f t="shared" si="3"/>
        <v/>
      </c>
      <c r="B120" s="236"/>
      <c r="C120" s="237"/>
      <c r="D120" s="238" t="str">
        <f>IF(ISBLANK(C120),"",IFERROR(VLOOKUP(A120,'Np PL4 Stock'!$A:$E,4,FALSE),""))</f>
        <v/>
      </c>
      <c r="E120" s="239"/>
      <c r="F120" s="240"/>
      <c r="G120" s="239"/>
      <c r="H120" s="242" t="str">
        <f>IF(ISBLANK(C120),"",IFERROR(IF(VLOOKUP(A120,'Np PL4 Stock'!$A:$J,10,FALSE)="Np4",C120-D120,C120-D120-1),""))</f>
        <v/>
      </c>
      <c r="I120" s="246" t="str">
        <f>IF(ISBLANK(C120),"",IFERROR(SUMIF('Np PL4 Stock'!$A:$A,A120,'Np PL4 Stock'!$N:$N),""))</f>
        <v/>
      </c>
      <c r="J120" s="240"/>
      <c r="K120" s="239"/>
      <c r="L120" s="239"/>
      <c r="M120" s="239"/>
      <c r="N120" s="242" t="str">
        <f t="shared" si="4"/>
        <v>-</v>
      </c>
      <c r="O120" s="240"/>
      <c r="P120" s="240"/>
      <c r="Q120" s="240"/>
      <c r="R120" s="250"/>
    </row>
    <row r="121" spans="1:18">
      <c r="A121" s="235" t="str">
        <f t="shared" si="3"/>
        <v/>
      </c>
      <c r="B121" s="236"/>
      <c r="C121" s="237"/>
      <c r="D121" s="238" t="str">
        <f>IF(ISBLANK(C121),"",IFERROR(VLOOKUP(A121,'Np PL4 Stock'!$A:$E,4,FALSE),""))</f>
        <v/>
      </c>
      <c r="E121" s="239"/>
      <c r="F121" s="240"/>
      <c r="G121" s="239"/>
      <c r="H121" s="242" t="str">
        <f>IF(ISBLANK(C121),"",IFERROR(IF(VLOOKUP(A121,'Np PL4 Stock'!$A:$J,10,FALSE)="Np4",C121-D121,C121-D121-1),""))</f>
        <v/>
      </c>
      <c r="I121" s="246" t="str">
        <f>IF(ISBLANK(C121),"",IFERROR(SUMIF('Np PL4 Stock'!$A:$A,A121,'Np PL4 Stock'!$N:$N),""))</f>
        <v/>
      </c>
      <c r="J121" s="240"/>
      <c r="K121" s="239"/>
      <c r="L121" s="239"/>
      <c r="M121" s="239"/>
      <c r="N121" s="242" t="str">
        <f t="shared" si="4"/>
        <v>-</v>
      </c>
      <c r="O121" s="240"/>
      <c r="P121" s="240"/>
      <c r="Q121" s="240"/>
      <c r="R121" s="250"/>
    </row>
    <row r="122" spans="1:18">
      <c r="A122" s="235" t="str">
        <f t="shared" si="3"/>
        <v/>
      </c>
      <c r="B122" s="236"/>
      <c r="C122" s="237"/>
      <c r="D122" s="238" t="str">
        <f>IF(ISBLANK(C122),"",IFERROR(VLOOKUP(A122,'Np PL4 Stock'!$A:$E,4,FALSE),""))</f>
        <v/>
      </c>
      <c r="E122" s="239"/>
      <c r="F122" s="240"/>
      <c r="G122" s="239"/>
      <c r="H122" s="242" t="str">
        <f>IF(ISBLANK(C122),"",IFERROR(IF(VLOOKUP(A122,'Np PL4 Stock'!$A:$J,10,FALSE)="Np4",C122-D122,C122-D122-1),""))</f>
        <v/>
      </c>
      <c r="I122" s="246" t="str">
        <f>IF(ISBLANK(C122),"",IFERROR(SUMIF('Np PL4 Stock'!$A:$A,A122,'Np PL4 Stock'!$N:$N),""))</f>
        <v/>
      </c>
      <c r="J122" s="240"/>
      <c r="K122" s="239"/>
      <c r="L122" s="239"/>
      <c r="M122" s="239"/>
      <c r="N122" s="242" t="str">
        <f t="shared" si="4"/>
        <v>-</v>
      </c>
      <c r="O122" s="240"/>
      <c r="P122" s="240"/>
      <c r="Q122" s="240"/>
      <c r="R122" s="250"/>
    </row>
    <row r="123" spans="1:18">
      <c r="A123" s="235" t="str">
        <f t="shared" si="3"/>
        <v/>
      </c>
      <c r="B123" s="236"/>
      <c r="C123" s="237"/>
      <c r="D123" s="238" t="str">
        <f>IF(ISBLANK(C123),"",IFERROR(VLOOKUP(A123,'Np PL4 Stock'!$A:$E,4,FALSE),""))</f>
        <v/>
      </c>
      <c r="E123" s="239"/>
      <c r="F123" s="240"/>
      <c r="G123" s="239"/>
      <c r="H123" s="242" t="str">
        <f>IF(ISBLANK(C123),"",IFERROR(IF(VLOOKUP(A123,'Np PL4 Stock'!$A:$J,10,FALSE)="Np4",C123-D123,C123-D123-1),""))</f>
        <v/>
      </c>
      <c r="I123" s="246" t="str">
        <f>IF(ISBLANK(C123),"",IFERROR(SUMIF('Np PL4 Stock'!$A:$A,A123,'Np PL4 Stock'!$N:$N),""))</f>
        <v/>
      </c>
      <c r="J123" s="240"/>
      <c r="K123" s="247"/>
      <c r="L123" s="239"/>
      <c r="M123" s="239"/>
      <c r="N123" s="242" t="str">
        <f t="shared" si="4"/>
        <v>-</v>
      </c>
      <c r="O123" s="240"/>
      <c r="P123" s="240"/>
      <c r="Q123" s="240"/>
      <c r="R123" s="249"/>
    </row>
    <row r="124" spans="1:18">
      <c r="A124" s="235" t="str">
        <f t="shared" si="3"/>
        <v/>
      </c>
      <c r="B124" s="236"/>
      <c r="C124" s="237"/>
      <c r="D124" s="238" t="str">
        <f>IF(ISBLANK(C124),"",IFERROR(VLOOKUP(A124,'Np PL4 Stock'!$A:$E,4,FALSE),""))</f>
        <v/>
      </c>
      <c r="E124" s="239"/>
      <c r="F124" s="240"/>
      <c r="G124" s="239"/>
      <c r="H124" s="242" t="str">
        <f>IF(ISBLANK(C124),"",IFERROR(IF(VLOOKUP(A124,'Np PL4 Stock'!$A:$J,10,FALSE)="Np4",C124-D124,C124-D124-1),""))</f>
        <v/>
      </c>
      <c r="I124" s="246" t="str">
        <f>IF(ISBLANK(C124),"",IFERROR(SUMIF('Np PL4 Stock'!$A:$A,A124,'Np PL4 Stock'!$N:$N),""))</f>
        <v/>
      </c>
      <c r="J124" s="240"/>
      <c r="K124" s="247"/>
      <c r="L124" s="239"/>
      <c r="M124" s="239"/>
      <c r="N124" s="242" t="str">
        <f t="shared" si="4"/>
        <v>-</v>
      </c>
      <c r="O124" s="240"/>
      <c r="P124" s="240"/>
      <c r="Q124" s="240"/>
      <c r="R124" s="249"/>
    </row>
    <row r="125" spans="1:18">
      <c r="A125" s="235" t="str">
        <f t="shared" si="3"/>
        <v/>
      </c>
      <c r="B125" s="236"/>
      <c r="C125" s="237"/>
      <c r="D125" s="238" t="str">
        <f>IF(ISBLANK(C125),"",IFERROR(VLOOKUP(A125,'Np PL4 Stock'!$A:$E,4,FALSE),""))</f>
        <v/>
      </c>
      <c r="E125" s="239"/>
      <c r="F125" s="240"/>
      <c r="G125" s="239"/>
      <c r="H125" s="242" t="str">
        <f>IF(ISBLANK(C125),"",IFERROR(IF(VLOOKUP(A125,'Np PL4 Stock'!$A:$J,10,FALSE)="Np4",C125-D125,C125-D125-1),""))</f>
        <v/>
      </c>
      <c r="I125" s="246" t="str">
        <f>IF(ISBLANK(C125),"",IFERROR(SUMIF('Np PL4 Stock'!$A:$A,A125,'Np PL4 Stock'!$N:$N),""))</f>
        <v/>
      </c>
      <c r="J125" s="240"/>
      <c r="K125" s="247"/>
      <c r="L125" s="239"/>
      <c r="M125" s="239"/>
      <c r="N125" s="242" t="str">
        <f t="shared" si="4"/>
        <v>-</v>
      </c>
      <c r="O125" s="240"/>
      <c r="P125" s="240"/>
      <c r="Q125" s="240"/>
      <c r="R125" s="249"/>
    </row>
    <row r="126" spans="1:18">
      <c r="A126" s="235" t="str">
        <f t="shared" si="3"/>
        <v/>
      </c>
      <c r="B126" s="236"/>
      <c r="C126" s="237"/>
      <c r="D126" s="238" t="str">
        <f>IF(ISBLANK(C126),"",IFERROR(VLOOKUP(A126,'Np PL4 Stock'!$A:$E,4,FALSE),""))</f>
        <v/>
      </c>
      <c r="E126" s="239"/>
      <c r="F126" s="240"/>
      <c r="G126" s="239"/>
      <c r="H126" s="242" t="str">
        <f>IF(ISBLANK(C126),"",IFERROR(IF(VLOOKUP(A126,'Np PL4 Stock'!$A:$J,10,FALSE)="Np4",C126-D126,C126-D126-1),""))</f>
        <v/>
      </c>
      <c r="I126" s="246" t="str">
        <f>IF(ISBLANK(C126),"",IFERROR(SUMIF('Np PL4 Stock'!$A:$A,A126,'Np PL4 Stock'!$N:$N),""))</f>
        <v/>
      </c>
      <c r="J126" s="240"/>
      <c r="K126" s="247"/>
      <c r="L126" s="239"/>
      <c r="M126" s="239"/>
      <c r="N126" s="242" t="str">
        <f t="shared" si="4"/>
        <v>-</v>
      </c>
      <c r="O126" s="240"/>
      <c r="P126" s="240"/>
      <c r="Q126" s="240"/>
      <c r="R126" s="249"/>
    </row>
    <row r="127" spans="1:18">
      <c r="A127" s="235" t="str">
        <f t="shared" si="3"/>
        <v/>
      </c>
      <c r="B127" s="236"/>
      <c r="C127" s="237"/>
      <c r="D127" s="238" t="str">
        <f>IF(ISBLANK(C127),"",IFERROR(VLOOKUP(A127,'Np PL4 Stock'!$A:$E,4,FALSE),""))</f>
        <v/>
      </c>
      <c r="E127" s="239"/>
      <c r="F127" s="240"/>
      <c r="G127" s="239"/>
      <c r="H127" s="242" t="str">
        <f>IF(ISBLANK(C127),"",IFERROR(IF(VLOOKUP(A127,'Np PL4 Stock'!$A:$J,10,FALSE)="Np4",C127-D127,C127-D127-1),""))</f>
        <v/>
      </c>
      <c r="I127" s="246" t="str">
        <f>IF(ISBLANK(C127),"",IFERROR(SUMIF('Np PL4 Stock'!$A:$A,A127,'Np PL4 Stock'!$N:$N),""))</f>
        <v/>
      </c>
      <c r="J127" s="240"/>
      <c r="K127" s="247"/>
      <c r="L127" s="239"/>
      <c r="M127" s="239"/>
      <c r="N127" s="242" t="str">
        <f t="shared" si="4"/>
        <v>-</v>
      </c>
      <c r="O127" s="240"/>
      <c r="P127" s="240"/>
      <c r="Q127" s="240"/>
      <c r="R127" s="249"/>
    </row>
    <row r="128" spans="1:18">
      <c r="A128" s="235" t="str">
        <f t="shared" si="3"/>
        <v/>
      </c>
      <c r="B128" s="236"/>
      <c r="C128" s="237"/>
      <c r="D128" s="238" t="str">
        <f>IF(ISBLANK(C128),"",IFERROR(VLOOKUP(A128,'Np PL4 Stock'!$A:$E,4,FALSE),""))</f>
        <v/>
      </c>
      <c r="E128" s="239"/>
      <c r="F128" s="240"/>
      <c r="G128" s="239"/>
      <c r="H128" s="242" t="str">
        <f>IF(ISBLANK(C128),"",IFERROR(IF(VLOOKUP(A128,'Np PL4 Stock'!$A:$J,10,FALSE)="Np4",C128-D128,C128-D128-1),""))</f>
        <v/>
      </c>
      <c r="I128" s="246" t="str">
        <f>IF(ISBLANK(C128),"",IFERROR(SUMIF('Np PL4 Stock'!$A:$A,A128,'Np PL4 Stock'!$N:$N),""))</f>
        <v/>
      </c>
      <c r="J128" s="240"/>
      <c r="K128" s="247"/>
      <c r="L128" s="239"/>
      <c r="M128" s="239"/>
      <c r="N128" s="242" t="str">
        <f t="shared" si="4"/>
        <v>-</v>
      </c>
      <c r="O128" s="240"/>
      <c r="P128" s="240"/>
      <c r="Q128" s="240"/>
      <c r="R128" s="249"/>
    </row>
    <row r="129" spans="1:18">
      <c r="A129" s="235" t="str">
        <f t="shared" si="3"/>
        <v/>
      </c>
      <c r="B129" s="236"/>
      <c r="C129" s="237"/>
      <c r="D129" s="238" t="str">
        <f>IF(ISBLANK(C129),"",IFERROR(VLOOKUP(A129,'Np PL4 Stock'!$A:$E,4,FALSE),""))</f>
        <v/>
      </c>
      <c r="E129" s="239"/>
      <c r="F129" s="240"/>
      <c r="G129" s="239"/>
      <c r="H129" s="242" t="str">
        <f>IF(ISBLANK(C129),"",IFERROR(IF(VLOOKUP(A129,'Np PL4 Stock'!$A:$J,10,FALSE)="Np4",C129-D129,C129-D129-1),""))</f>
        <v/>
      </c>
      <c r="I129" s="246" t="str">
        <f>IF(ISBLANK(C129),"",IFERROR(SUMIF('Np PL4 Stock'!$A:$A,A129,'Np PL4 Stock'!$N:$N),""))</f>
        <v/>
      </c>
      <c r="J129" s="240"/>
      <c r="K129" s="247"/>
      <c r="L129" s="239"/>
      <c r="M129" s="239"/>
      <c r="N129" s="242" t="str">
        <f t="shared" si="4"/>
        <v>-</v>
      </c>
      <c r="O129" s="240"/>
      <c r="P129" s="240"/>
      <c r="Q129" s="240"/>
      <c r="R129" s="249"/>
    </row>
    <row r="130" spans="1:18">
      <c r="A130" s="235" t="str">
        <f t="shared" ref="A130:A193" si="5">IF(ISBLANK(F130),"",F130&amp;"-"&amp;IF(OR(LEN(G130)=1,LEN(G130)=4),"0"&amp;G130,G130)&amp;"-"&amp;IF(OR(LEN(E130)=1,LEN(E130)=4),"0"&amp;E130,E130))</f>
        <v/>
      </c>
      <c r="B130" s="236"/>
      <c r="C130" s="237"/>
      <c r="D130" s="238" t="str">
        <f>IF(ISBLANK(C130),"",IFERROR(VLOOKUP(A130,'Np PL4 Stock'!$A:$E,4,FALSE),""))</f>
        <v/>
      </c>
      <c r="E130" s="239"/>
      <c r="F130" s="240"/>
      <c r="G130" s="239"/>
      <c r="H130" s="242" t="str">
        <f>IF(ISBLANK(C130),"",IFERROR(IF(VLOOKUP(A130,'Np PL4 Stock'!$A:$J,10,FALSE)="Np4",C130-D130,C130-D130-1),""))</f>
        <v/>
      </c>
      <c r="I130" s="246" t="str">
        <f>IF(ISBLANK(C130),"",IFERROR(SUMIF('Np PL4 Stock'!$A:$A,A130,'Np PL4 Stock'!$N:$N),""))</f>
        <v/>
      </c>
      <c r="J130" s="240"/>
      <c r="K130" s="247"/>
      <c r="L130" s="239"/>
      <c r="M130" s="239"/>
      <c r="N130" s="242" t="str">
        <f t="shared" ref="N130:N193" si="6">IF(AND(ISNUMBER(L130),ISNUMBER(M130)),L130*M130,"-")</f>
        <v>-</v>
      </c>
      <c r="O130" s="240"/>
      <c r="P130" s="240"/>
      <c r="Q130" s="240"/>
      <c r="R130" s="249"/>
    </row>
    <row r="131" spans="1:18">
      <c r="A131" s="235" t="str">
        <f t="shared" si="5"/>
        <v/>
      </c>
      <c r="B131" s="236"/>
      <c r="C131" s="237"/>
      <c r="D131" s="238" t="str">
        <f>IF(ISBLANK(C131),"",IFERROR(VLOOKUP(A131,'Np PL4 Stock'!$A:$E,4,FALSE),""))</f>
        <v/>
      </c>
      <c r="E131" s="239"/>
      <c r="F131" s="240"/>
      <c r="G131" s="239"/>
      <c r="H131" s="242" t="str">
        <f>IF(ISBLANK(C131),"",IFERROR(IF(VLOOKUP(A131,'Np PL4 Stock'!$A:$J,10,FALSE)="Np4",C131-D131,C131-D131-1),""))</f>
        <v/>
      </c>
      <c r="I131" s="246" t="str">
        <f>IF(ISBLANK(C131),"",IFERROR(SUMIF('Np PL4 Stock'!$A:$A,A131,'Np PL4 Stock'!$N:$N),""))</f>
        <v/>
      </c>
      <c r="J131" s="240"/>
      <c r="K131" s="247"/>
      <c r="L131" s="239"/>
      <c r="M131" s="239"/>
      <c r="N131" s="242" t="str">
        <f t="shared" si="6"/>
        <v>-</v>
      </c>
      <c r="O131" s="240"/>
      <c r="P131" s="240"/>
      <c r="Q131" s="240"/>
      <c r="R131" s="249"/>
    </row>
    <row r="132" spans="1:18">
      <c r="A132" s="235" t="str">
        <f t="shared" si="5"/>
        <v/>
      </c>
      <c r="B132" s="236"/>
      <c r="C132" s="237"/>
      <c r="D132" s="238" t="str">
        <f>IF(ISBLANK(C132),"",IFERROR(VLOOKUP(A132,'Np PL4 Stock'!$A:$E,4,FALSE),""))</f>
        <v/>
      </c>
      <c r="E132" s="239"/>
      <c r="F132" s="240"/>
      <c r="G132" s="239"/>
      <c r="H132" s="242" t="str">
        <f>IF(ISBLANK(C132),"",IFERROR(IF(VLOOKUP(A132,'Np PL4 Stock'!$A:$J,10,FALSE)="Np4",C132-D132,C132-D132-1),""))</f>
        <v/>
      </c>
      <c r="I132" s="246" t="str">
        <f>IF(ISBLANK(C132),"",IFERROR(SUMIF('Np PL4 Stock'!$A:$A,A132,'Np PL4 Stock'!$N:$N),""))</f>
        <v/>
      </c>
      <c r="J132" s="240"/>
      <c r="K132" s="247"/>
      <c r="L132" s="239"/>
      <c r="M132" s="239"/>
      <c r="N132" s="242" t="str">
        <f t="shared" si="6"/>
        <v>-</v>
      </c>
      <c r="O132" s="240"/>
      <c r="P132" s="240"/>
      <c r="Q132" s="240"/>
      <c r="R132" s="249"/>
    </row>
    <row r="133" spans="1:18">
      <c r="A133" s="235" t="str">
        <f t="shared" si="5"/>
        <v/>
      </c>
      <c r="B133" s="236"/>
      <c r="C133" s="237"/>
      <c r="D133" s="238" t="str">
        <f>IF(ISBLANK(C133),"",IFERROR(VLOOKUP(A133,'Np PL4 Stock'!$A:$E,4,FALSE),""))</f>
        <v/>
      </c>
      <c r="E133" s="239"/>
      <c r="F133" s="240"/>
      <c r="G133" s="239"/>
      <c r="H133" s="242" t="str">
        <f>IF(ISBLANK(C133),"",IFERROR(IF(VLOOKUP(A133,'Np PL4 Stock'!$A:$J,10,FALSE)="Np4",C133-D133,C133-D133-1),""))</f>
        <v/>
      </c>
      <c r="I133" s="246" t="str">
        <f>IF(ISBLANK(C133),"",IFERROR(SUMIF('Np PL4 Stock'!$A:$A,A133,'Np PL4 Stock'!$N:$N),""))</f>
        <v/>
      </c>
      <c r="J133" s="240"/>
      <c r="K133" s="247"/>
      <c r="L133" s="239"/>
      <c r="M133" s="239"/>
      <c r="N133" s="242" t="str">
        <f t="shared" si="6"/>
        <v>-</v>
      </c>
      <c r="O133" s="240"/>
      <c r="P133" s="240"/>
      <c r="Q133" s="240"/>
      <c r="R133" s="249"/>
    </row>
    <row r="134" spans="1:18">
      <c r="A134" s="235" t="str">
        <f t="shared" si="5"/>
        <v/>
      </c>
      <c r="B134" s="236"/>
      <c r="C134" s="237"/>
      <c r="D134" s="238" t="str">
        <f>IF(ISBLANK(C134),"",IFERROR(VLOOKUP(A134,'Np PL4 Stock'!$A:$E,4,FALSE),""))</f>
        <v/>
      </c>
      <c r="E134" s="239"/>
      <c r="F134" s="240"/>
      <c r="G134" s="239"/>
      <c r="H134" s="242" t="str">
        <f>IF(ISBLANK(C134),"",IFERROR(IF(VLOOKUP(A134,'Np PL4 Stock'!$A:$J,10,FALSE)="Np4",C134-D134,C134-D134-1),""))</f>
        <v/>
      </c>
      <c r="I134" s="246" t="str">
        <f>IF(ISBLANK(C134),"",IFERROR(SUMIF('Np PL4 Stock'!$A:$A,A134,'Np PL4 Stock'!$N:$N),""))</f>
        <v/>
      </c>
      <c r="J134" s="240"/>
      <c r="K134" s="247"/>
      <c r="L134" s="239"/>
      <c r="M134" s="239"/>
      <c r="N134" s="242" t="str">
        <f t="shared" si="6"/>
        <v>-</v>
      </c>
      <c r="O134" s="240"/>
      <c r="P134" s="240"/>
      <c r="Q134" s="240"/>
      <c r="R134" s="249"/>
    </row>
    <row r="135" spans="1:18">
      <c r="A135" s="235" t="str">
        <f t="shared" si="5"/>
        <v/>
      </c>
      <c r="B135" s="236"/>
      <c r="C135" s="237"/>
      <c r="D135" s="238" t="str">
        <f>IF(ISBLANK(C135),"",IFERROR(VLOOKUP(A135,'Np PL4 Stock'!$A:$E,4,FALSE),""))</f>
        <v/>
      </c>
      <c r="E135" s="239"/>
      <c r="F135" s="240"/>
      <c r="G135" s="239"/>
      <c r="H135" s="242" t="str">
        <f>IF(ISBLANK(C135),"",IFERROR(IF(VLOOKUP(A135,'Np PL4 Stock'!$A:$J,10,FALSE)="Np4",C135-D135,C135-D135-1),""))</f>
        <v/>
      </c>
      <c r="I135" s="246" t="str">
        <f>IF(ISBLANK(C135),"",IFERROR(SUMIF('Np PL4 Stock'!$A:$A,A135,'Np PL4 Stock'!$N:$N),""))</f>
        <v/>
      </c>
      <c r="J135" s="240"/>
      <c r="K135" s="247"/>
      <c r="L135" s="239"/>
      <c r="M135" s="239"/>
      <c r="N135" s="242" t="str">
        <f t="shared" si="6"/>
        <v>-</v>
      </c>
      <c r="O135" s="240"/>
      <c r="P135" s="240"/>
      <c r="Q135" s="240"/>
      <c r="R135" s="249"/>
    </row>
    <row r="136" spans="1:18">
      <c r="A136" s="235" t="str">
        <f t="shared" si="5"/>
        <v/>
      </c>
      <c r="B136" s="236"/>
      <c r="C136" s="237"/>
      <c r="D136" s="238" t="str">
        <f>IF(ISBLANK(C136),"",IFERROR(VLOOKUP(A136,'Np PL4 Stock'!$A:$E,4,FALSE),""))</f>
        <v/>
      </c>
      <c r="E136" s="239"/>
      <c r="F136" s="240"/>
      <c r="G136" s="247"/>
      <c r="H136" s="242" t="str">
        <f>IF(ISBLANK(C136),"",IFERROR(IF(VLOOKUP(A136,'Np PL4 Stock'!$A:$J,10,FALSE)="Np4",C136-D136,C136-D136-1),""))</f>
        <v/>
      </c>
      <c r="I136" s="246" t="str">
        <f>IF(ISBLANK(C136),"",IFERROR(SUMIF('Np PL4 Stock'!$A:$A,A136,'Np PL4 Stock'!$N:$N),""))</f>
        <v/>
      </c>
      <c r="J136" s="240"/>
      <c r="K136" s="247"/>
      <c r="L136" s="239"/>
      <c r="M136" s="239"/>
      <c r="N136" s="242" t="str">
        <f t="shared" si="6"/>
        <v>-</v>
      </c>
      <c r="O136" s="240"/>
      <c r="P136" s="240"/>
      <c r="Q136" s="240"/>
      <c r="R136" s="249"/>
    </row>
    <row r="137" spans="1:18">
      <c r="A137" s="235" t="str">
        <f t="shared" si="5"/>
        <v/>
      </c>
      <c r="B137" s="236"/>
      <c r="C137" s="237"/>
      <c r="D137" s="238" t="str">
        <f>IF(ISBLANK(C137),"",IFERROR(VLOOKUP(A137,'Np PL4 Stock'!$A:$E,4,FALSE),""))</f>
        <v/>
      </c>
      <c r="E137" s="239"/>
      <c r="F137" s="240"/>
      <c r="G137" s="239"/>
      <c r="H137" s="242" t="str">
        <f>IF(ISBLANK(C137),"",IFERROR(IF(VLOOKUP(A137,'Np PL4 Stock'!$A:$J,10,FALSE)="Np4",C137-D137,C137-D137-1),""))</f>
        <v/>
      </c>
      <c r="I137" s="246" t="str">
        <f>IF(ISBLANK(C137),"",IFERROR(SUMIF('Np PL4 Stock'!$A:$A,A137,'Np PL4 Stock'!$N:$N),""))</f>
        <v/>
      </c>
      <c r="J137" s="240"/>
      <c r="K137" s="247"/>
      <c r="L137" s="239"/>
      <c r="M137" s="239"/>
      <c r="N137" s="242" t="str">
        <f t="shared" si="6"/>
        <v>-</v>
      </c>
      <c r="O137" s="240"/>
      <c r="P137" s="240"/>
      <c r="Q137" s="240"/>
      <c r="R137" s="249"/>
    </row>
    <row r="138" spans="1:18">
      <c r="A138" s="235" t="str">
        <f t="shared" si="5"/>
        <v/>
      </c>
      <c r="B138" s="236"/>
      <c r="C138" s="237"/>
      <c r="D138" s="238" t="str">
        <f>IF(ISBLANK(C138),"",IFERROR(VLOOKUP(A138,'Np PL4 Stock'!$A:$E,4,FALSE),""))</f>
        <v/>
      </c>
      <c r="E138" s="239"/>
      <c r="F138" s="240"/>
      <c r="G138" s="239"/>
      <c r="H138" s="242" t="str">
        <f>IF(ISBLANK(C138),"",IFERROR(IF(VLOOKUP(A138,'Np PL4 Stock'!$A:$J,10,FALSE)="Np4",C138-D138,C138-D138-1),""))</f>
        <v/>
      </c>
      <c r="I138" s="246" t="str">
        <f>IF(ISBLANK(C138),"",IFERROR(SUMIF('Np PL4 Stock'!$A:$A,A138,'Np PL4 Stock'!$N:$N),""))</f>
        <v/>
      </c>
      <c r="J138" s="240"/>
      <c r="K138" s="247"/>
      <c r="L138" s="239"/>
      <c r="M138" s="240"/>
      <c r="N138" s="242" t="str">
        <f t="shared" si="6"/>
        <v>-</v>
      </c>
      <c r="O138" s="240"/>
      <c r="P138" s="240"/>
      <c r="Q138" s="240"/>
      <c r="R138" s="249"/>
    </row>
    <row r="139" spans="1:18">
      <c r="A139" s="235" t="str">
        <f t="shared" si="5"/>
        <v/>
      </c>
      <c r="B139" s="236"/>
      <c r="C139" s="237"/>
      <c r="D139" s="238" t="str">
        <f>IF(ISBLANK(C139),"",IFERROR(VLOOKUP(A139,'Np PL4 Stock'!$A:$E,4,FALSE),""))</f>
        <v/>
      </c>
      <c r="E139" s="239"/>
      <c r="F139" s="240"/>
      <c r="G139" s="239"/>
      <c r="H139" s="242" t="str">
        <f>IF(ISBLANK(C139),"",IFERROR(IF(VLOOKUP(A139,'Np PL4 Stock'!$A:$J,10,FALSE)="Np4",C139-D139,C139-D139-1),""))</f>
        <v/>
      </c>
      <c r="I139" s="246" t="str">
        <f>IF(ISBLANK(C139),"",IFERROR(SUMIF('Np PL4 Stock'!$A:$A,A139,'Np PL4 Stock'!$N:$N),""))</f>
        <v/>
      </c>
      <c r="J139" s="240"/>
      <c r="K139" s="247"/>
      <c r="L139" s="239"/>
      <c r="M139" s="240"/>
      <c r="N139" s="242" t="str">
        <f t="shared" si="6"/>
        <v>-</v>
      </c>
      <c r="O139" s="240"/>
      <c r="P139" s="240"/>
      <c r="Q139" s="240"/>
      <c r="R139" s="249"/>
    </row>
    <row r="140" spans="1:18">
      <c r="A140" s="235" t="str">
        <f t="shared" si="5"/>
        <v/>
      </c>
      <c r="B140" s="236"/>
      <c r="C140" s="237"/>
      <c r="D140" s="238" t="str">
        <f>IF(ISBLANK(C140),"",IFERROR(VLOOKUP(A140,'Np PL4 Stock'!$A:$E,4,FALSE),""))</f>
        <v/>
      </c>
      <c r="E140" s="239"/>
      <c r="F140" s="240"/>
      <c r="G140" s="239"/>
      <c r="H140" s="242" t="str">
        <f>IF(ISBLANK(C140),"",IFERROR(IF(VLOOKUP(A140,'Np PL4 Stock'!$A:$J,10,FALSE)="Np4",C140-D140,C140-D140-1),""))</f>
        <v/>
      </c>
      <c r="I140" s="246" t="str">
        <f>IF(ISBLANK(C140),"",IFERROR(SUMIF('Np PL4 Stock'!$A:$A,A140,'Np PL4 Stock'!$N:$N),""))</f>
        <v/>
      </c>
      <c r="J140" s="240"/>
      <c r="K140" s="247"/>
      <c r="L140" s="239"/>
      <c r="M140" s="240"/>
      <c r="N140" s="242" t="str">
        <f t="shared" si="6"/>
        <v>-</v>
      </c>
      <c r="O140" s="240"/>
      <c r="P140" s="240"/>
      <c r="Q140" s="240"/>
      <c r="R140" s="249"/>
    </row>
    <row r="141" spans="1:18">
      <c r="A141" s="235" t="str">
        <f t="shared" si="5"/>
        <v/>
      </c>
      <c r="B141" s="236"/>
      <c r="C141" s="237"/>
      <c r="D141" s="238" t="str">
        <f>IF(ISBLANK(C141),"",IFERROR(VLOOKUP(A141,'Np PL4 Stock'!$A:$E,4,FALSE),""))</f>
        <v/>
      </c>
      <c r="E141" s="239"/>
      <c r="F141" s="240"/>
      <c r="G141" s="239"/>
      <c r="H141" s="242" t="str">
        <f>IF(ISBLANK(C141),"",IFERROR(IF(VLOOKUP(A141,'Np PL4 Stock'!$A:$J,10,FALSE)="Np4",C141-D141,C141-D141-1),""))</f>
        <v/>
      </c>
      <c r="I141" s="246" t="str">
        <f>IF(ISBLANK(C141),"",IFERROR(SUMIF('Np PL4 Stock'!$A:$A,A141,'Np PL4 Stock'!$N:$N),""))</f>
        <v/>
      </c>
      <c r="J141" s="240"/>
      <c r="K141" s="247"/>
      <c r="L141" s="239"/>
      <c r="M141" s="240"/>
      <c r="N141" s="242" t="str">
        <f t="shared" si="6"/>
        <v>-</v>
      </c>
      <c r="O141" s="240"/>
      <c r="P141" s="240"/>
      <c r="Q141" s="240"/>
      <c r="R141" s="249"/>
    </row>
    <row r="142" spans="1:18">
      <c r="A142" s="235" t="str">
        <f t="shared" si="5"/>
        <v/>
      </c>
      <c r="B142" s="236"/>
      <c r="C142" s="237"/>
      <c r="D142" s="238" t="str">
        <f>IF(ISBLANK(C142),"",IFERROR(VLOOKUP(A142,'Np PL4 Stock'!$A:$E,4,FALSE),""))</f>
        <v/>
      </c>
      <c r="E142" s="239"/>
      <c r="F142" s="240"/>
      <c r="G142" s="239"/>
      <c r="H142" s="242" t="str">
        <f>IF(ISBLANK(C142),"",IFERROR(IF(VLOOKUP(A142,'Np PL4 Stock'!$A:$J,10,FALSE)="Np4",C142-D142,C142-D142-1),""))</f>
        <v/>
      </c>
      <c r="I142" s="246" t="str">
        <f>IF(ISBLANK(C142),"",IFERROR(SUMIF('Np PL4 Stock'!$A:$A,A142,'Np PL4 Stock'!$N:$N),""))</f>
        <v/>
      </c>
      <c r="J142" s="240"/>
      <c r="K142" s="247"/>
      <c r="L142" s="239"/>
      <c r="M142" s="239"/>
      <c r="N142" s="242" t="str">
        <f t="shared" si="6"/>
        <v>-</v>
      </c>
      <c r="O142" s="240"/>
      <c r="P142" s="240"/>
      <c r="Q142" s="240"/>
      <c r="R142" s="249"/>
    </row>
    <row r="143" spans="1:18">
      <c r="A143" s="235" t="str">
        <f t="shared" si="5"/>
        <v/>
      </c>
      <c r="B143" s="236"/>
      <c r="C143" s="237"/>
      <c r="D143" s="238" t="str">
        <f>IF(ISBLANK(C143),"",IFERROR(VLOOKUP(A143,'Np PL4 Stock'!$A:$E,4,FALSE),""))</f>
        <v/>
      </c>
      <c r="E143" s="239"/>
      <c r="F143" s="240"/>
      <c r="G143" s="239"/>
      <c r="H143" s="242" t="str">
        <f>IF(ISBLANK(C143),"",IFERROR(IF(VLOOKUP(A143,'Np PL4 Stock'!$A:$J,10,FALSE)="Np4",C143-D143,C143-D143-1),""))</f>
        <v/>
      </c>
      <c r="I143" s="246" t="str">
        <f>IF(ISBLANK(C143),"",IFERROR(SUMIF('Np PL4 Stock'!$A:$A,A143,'Np PL4 Stock'!$N:$N),""))</f>
        <v/>
      </c>
      <c r="J143" s="240"/>
      <c r="K143" s="247"/>
      <c r="L143" s="239"/>
      <c r="M143" s="239"/>
      <c r="N143" s="242" t="str">
        <f t="shared" si="6"/>
        <v>-</v>
      </c>
      <c r="O143" s="240"/>
      <c r="P143" s="240"/>
      <c r="Q143" s="240"/>
      <c r="R143" s="249"/>
    </row>
    <row r="144" spans="1:18">
      <c r="A144" s="235" t="str">
        <f t="shared" si="5"/>
        <v/>
      </c>
      <c r="B144" s="236"/>
      <c r="C144" s="237"/>
      <c r="D144" s="238" t="str">
        <f>IF(ISBLANK(C144),"",IFERROR(VLOOKUP(A144,'Np PL4 Stock'!$A:$E,4,FALSE),""))</f>
        <v/>
      </c>
      <c r="E144" s="239"/>
      <c r="F144" s="240"/>
      <c r="G144" s="239"/>
      <c r="H144" s="242" t="str">
        <f>IF(ISBLANK(C144),"",IFERROR(IF(VLOOKUP(A144,'Np PL4 Stock'!$A:$J,10,FALSE)="Np4",C144-D144,C144-D144-1),""))</f>
        <v/>
      </c>
      <c r="I144" s="246" t="str">
        <f>IF(ISBLANK(C144),"",IFERROR(SUMIF('Np PL4 Stock'!$A:$A,A144,'Np PL4 Stock'!$N:$N),""))</f>
        <v/>
      </c>
      <c r="J144" s="240"/>
      <c r="K144" s="239"/>
      <c r="L144" s="239"/>
      <c r="M144" s="239"/>
      <c r="N144" s="242" t="str">
        <f t="shared" si="6"/>
        <v>-</v>
      </c>
      <c r="O144" s="240"/>
      <c r="P144" s="240"/>
      <c r="Q144" s="240"/>
      <c r="R144" s="249"/>
    </row>
    <row r="145" spans="1:18">
      <c r="A145" s="235" t="str">
        <f t="shared" si="5"/>
        <v/>
      </c>
      <c r="B145" s="236"/>
      <c r="C145" s="237"/>
      <c r="D145" s="238" t="str">
        <f>IF(ISBLANK(C145),"",IFERROR(VLOOKUP(A145,'Np PL4 Stock'!$A:$E,4,FALSE),""))</f>
        <v/>
      </c>
      <c r="E145" s="239"/>
      <c r="F145" s="240"/>
      <c r="G145" s="239"/>
      <c r="H145" s="242" t="str">
        <f>IF(ISBLANK(C145),"",IFERROR(IF(VLOOKUP(A145,'Np PL4 Stock'!$A:$J,10,FALSE)="Np4",C145-D145,C145-D145-1),""))</f>
        <v/>
      </c>
      <c r="I145" s="246" t="str">
        <f>IF(ISBLANK(C145),"",IFERROR(SUMIF('Np PL4 Stock'!$A:$A,A145,'Np PL4 Stock'!$N:$N),""))</f>
        <v/>
      </c>
      <c r="J145" s="240"/>
      <c r="K145" s="247"/>
      <c r="L145" s="239"/>
      <c r="M145" s="239"/>
      <c r="N145" s="242" t="str">
        <f t="shared" si="6"/>
        <v>-</v>
      </c>
      <c r="O145" s="240"/>
      <c r="P145" s="240"/>
      <c r="Q145" s="240"/>
      <c r="R145" s="249"/>
    </row>
    <row r="146" spans="1:18">
      <c r="A146" s="235" t="str">
        <f t="shared" si="5"/>
        <v/>
      </c>
      <c r="B146" s="236"/>
      <c r="C146" s="237"/>
      <c r="D146" s="238" t="str">
        <f>IF(ISBLANK(C146),"",IFERROR(VLOOKUP(A146,'Np PL4 Stock'!$A:$E,4,FALSE),""))</f>
        <v/>
      </c>
      <c r="E146" s="239"/>
      <c r="F146" s="240"/>
      <c r="G146" s="239"/>
      <c r="H146" s="242" t="str">
        <f>IF(ISBLANK(C146),"",IFERROR(IF(VLOOKUP(A146,'Np PL4 Stock'!$A:$J,10,FALSE)="Np4",C146-D146,C146-D146-1),""))</f>
        <v/>
      </c>
      <c r="I146" s="246" t="str">
        <f>IF(ISBLANK(C146),"",IFERROR(SUMIF('Np PL4 Stock'!$A:$A,A146,'Np PL4 Stock'!$N:$N),""))</f>
        <v/>
      </c>
      <c r="J146" s="240"/>
      <c r="K146" s="247"/>
      <c r="L146" s="239"/>
      <c r="M146" s="239"/>
      <c r="N146" s="242" t="str">
        <f t="shared" si="6"/>
        <v>-</v>
      </c>
      <c r="O146" s="240"/>
      <c r="P146" s="240"/>
      <c r="Q146" s="240"/>
      <c r="R146" s="249"/>
    </row>
    <row r="147" spans="1:18">
      <c r="A147" s="235" t="str">
        <f t="shared" si="5"/>
        <v/>
      </c>
      <c r="B147" s="236"/>
      <c r="C147" s="237"/>
      <c r="D147" s="238" t="str">
        <f>IF(ISBLANK(C147),"",IFERROR(VLOOKUP(A147,'Np PL4 Stock'!$A:$E,4,FALSE),""))</f>
        <v/>
      </c>
      <c r="E147" s="239"/>
      <c r="F147" s="240"/>
      <c r="G147" s="239"/>
      <c r="H147" s="242" t="str">
        <f>IF(ISBLANK(C147),"",IFERROR(IF(VLOOKUP(A147,'Np PL4 Stock'!$A:$J,10,FALSE)="Np4",C147-D147,C147-D147-1),""))</f>
        <v/>
      </c>
      <c r="I147" s="246" t="str">
        <f>IF(ISBLANK(C147),"",IFERROR(SUMIF('Np PL4 Stock'!$A:$A,A147,'Np PL4 Stock'!$N:$N),""))</f>
        <v/>
      </c>
      <c r="J147" s="240"/>
      <c r="K147" s="247"/>
      <c r="L147" s="239"/>
      <c r="M147" s="239"/>
      <c r="N147" s="242" t="str">
        <f t="shared" si="6"/>
        <v>-</v>
      </c>
      <c r="O147" s="240"/>
      <c r="P147" s="240"/>
      <c r="Q147" s="240"/>
      <c r="R147" s="249"/>
    </row>
    <row r="148" spans="1:18">
      <c r="A148" s="235" t="str">
        <f t="shared" si="5"/>
        <v/>
      </c>
      <c r="B148" s="236"/>
      <c r="C148" s="237"/>
      <c r="D148" s="238" t="str">
        <f>IF(ISBLANK(C148),"",IFERROR(VLOOKUP(A148,'Np PL4 Stock'!$A:$E,4,FALSE),""))</f>
        <v/>
      </c>
      <c r="E148" s="239"/>
      <c r="F148" s="240"/>
      <c r="G148" s="239"/>
      <c r="H148" s="242" t="str">
        <f>IF(ISBLANK(C148),"",IFERROR(IF(VLOOKUP(A148,'Np PL4 Stock'!$A:$J,10,FALSE)="Np4",C148-D148,C148-D148-1),""))</f>
        <v/>
      </c>
      <c r="I148" s="246" t="str">
        <f>IF(ISBLANK(C148),"",IFERROR(SUMIF('Np PL4 Stock'!$A:$A,A148,'Np PL4 Stock'!$N:$N),""))</f>
        <v/>
      </c>
      <c r="J148" s="240"/>
      <c r="K148" s="239"/>
      <c r="L148" s="239"/>
      <c r="M148" s="239"/>
      <c r="N148" s="242" t="str">
        <f t="shared" si="6"/>
        <v>-</v>
      </c>
      <c r="O148" s="240"/>
      <c r="P148" s="240"/>
      <c r="Q148" s="240"/>
      <c r="R148" s="249"/>
    </row>
    <row r="149" spans="1:18">
      <c r="A149" s="235" t="str">
        <f t="shared" si="5"/>
        <v/>
      </c>
      <c r="B149" s="236"/>
      <c r="C149" s="237"/>
      <c r="D149" s="238" t="str">
        <f>IF(ISBLANK(C149),"",IFERROR(VLOOKUP(A149,'Np PL4 Stock'!$A:$E,4,FALSE),""))</f>
        <v/>
      </c>
      <c r="E149" s="239"/>
      <c r="F149" s="240"/>
      <c r="G149" s="239"/>
      <c r="H149" s="242" t="str">
        <f>IF(ISBLANK(C149),"",IFERROR(IF(VLOOKUP(A149,'Np PL4 Stock'!$A:$J,10,FALSE)="Np4",C149-D149,C149-D149-1),""))</f>
        <v/>
      </c>
      <c r="I149" s="246" t="str">
        <f>IF(ISBLANK(C149),"",IFERROR(SUMIF('Np PL4 Stock'!$A:$A,A149,'Np PL4 Stock'!$N:$N),""))</f>
        <v/>
      </c>
      <c r="J149" s="240"/>
      <c r="K149" s="239"/>
      <c r="L149" s="239"/>
      <c r="M149" s="239"/>
      <c r="N149" s="242" t="str">
        <f t="shared" si="6"/>
        <v>-</v>
      </c>
      <c r="O149" s="240"/>
      <c r="P149" s="240"/>
      <c r="Q149" s="240"/>
      <c r="R149" s="249"/>
    </row>
    <row r="150" spans="1:18">
      <c r="A150" s="235" t="str">
        <f t="shared" si="5"/>
        <v/>
      </c>
      <c r="B150" s="236"/>
      <c r="C150" s="237"/>
      <c r="D150" s="238" t="str">
        <f>IF(ISBLANK(C150),"",IFERROR(VLOOKUP(A150,'Np PL4 Stock'!$A:$E,4,FALSE),""))</f>
        <v/>
      </c>
      <c r="E150" s="239"/>
      <c r="F150" s="240"/>
      <c r="G150" s="239"/>
      <c r="H150" s="242" t="str">
        <f>IF(ISBLANK(C150),"",IFERROR(IF(VLOOKUP(A150,'Np PL4 Stock'!$A:$J,10,FALSE)="Np4",C150-D150,C150-D150-1),""))</f>
        <v/>
      </c>
      <c r="I150" s="246" t="str">
        <f>IF(ISBLANK(C150),"",IFERROR(SUMIF('Np PL4 Stock'!$A:$A,A150,'Np PL4 Stock'!$N:$N),""))</f>
        <v/>
      </c>
      <c r="J150" s="240"/>
      <c r="K150" s="239"/>
      <c r="L150" s="239"/>
      <c r="M150" s="239"/>
      <c r="N150" s="242" t="str">
        <f t="shared" si="6"/>
        <v>-</v>
      </c>
      <c r="O150" s="240"/>
      <c r="P150" s="240"/>
      <c r="Q150" s="240"/>
      <c r="R150" s="249"/>
    </row>
    <row r="151" spans="1:18">
      <c r="A151" s="235" t="str">
        <f t="shared" si="5"/>
        <v/>
      </c>
      <c r="B151" s="236"/>
      <c r="C151" s="237"/>
      <c r="D151" s="238" t="str">
        <f>IF(ISBLANK(C151),"",IFERROR(VLOOKUP(A151,'Np PL4 Stock'!$A:$E,4,FALSE),""))</f>
        <v/>
      </c>
      <c r="E151" s="239"/>
      <c r="F151" s="240"/>
      <c r="G151" s="239"/>
      <c r="H151" s="242" t="str">
        <f>IF(ISBLANK(C151),"",IFERROR(IF(VLOOKUP(A151,'Np PL4 Stock'!$A:$J,10,FALSE)="Np4",C151-D151,C151-D151-1),""))</f>
        <v/>
      </c>
      <c r="I151" s="246" t="str">
        <f>IF(ISBLANK(C151),"",IFERROR(SUMIF('Np PL4 Stock'!$A:$A,A151,'Np PL4 Stock'!$N:$N),""))</f>
        <v/>
      </c>
      <c r="J151" s="240"/>
      <c r="K151" s="239"/>
      <c r="L151" s="239"/>
      <c r="M151" s="239"/>
      <c r="N151" s="242" t="str">
        <f t="shared" si="6"/>
        <v>-</v>
      </c>
      <c r="O151" s="240"/>
      <c r="P151" s="240"/>
      <c r="Q151" s="240"/>
      <c r="R151" s="249"/>
    </row>
    <row r="152" spans="1:18">
      <c r="A152" s="235" t="str">
        <f t="shared" si="5"/>
        <v/>
      </c>
      <c r="B152" s="236"/>
      <c r="C152" s="237"/>
      <c r="D152" s="238" t="str">
        <f>IF(ISBLANK(C152),"",IFERROR(VLOOKUP(A152,'Np PL4 Stock'!$A:$E,4,FALSE),""))</f>
        <v/>
      </c>
      <c r="E152" s="239"/>
      <c r="F152" s="240"/>
      <c r="G152" s="239"/>
      <c r="H152" s="242" t="str">
        <f>IF(ISBLANK(C152),"",IFERROR(IF(VLOOKUP(A152,'Np PL4 Stock'!$A:$J,10,FALSE)="Np4",C152-D152,C152-D152-1),""))</f>
        <v/>
      </c>
      <c r="I152" s="246" t="str">
        <f>IF(ISBLANK(C152),"",IFERROR(SUMIF('Np PL4 Stock'!$A:$A,A152,'Np PL4 Stock'!$N:$N),""))</f>
        <v/>
      </c>
      <c r="J152" s="240"/>
      <c r="K152" s="239"/>
      <c r="L152" s="239"/>
      <c r="M152" s="239"/>
      <c r="N152" s="242" t="str">
        <f t="shared" si="6"/>
        <v>-</v>
      </c>
      <c r="O152" s="240"/>
      <c r="P152" s="240"/>
      <c r="Q152" s="240"/>
      <c r="R152" s="249"/>
    </row>
    <row r="153" spans="1:18">
      <c r="A153" s="235" t="str">
        <f t="shared" si="5"/>
        <v/>
      </c>
      <c r="B153" s="236"/>
      <c r="C153" s="237"/>
      <c r="D153" s="238" t="str">
        <f>IF(ISBLANK(C153),"",IFERROR(VLOOKUP(A153,'Np PL4 Stock'!$A:$E,4,FALSE),""))</f>
        <v/>
      </c>
      <c r="E153" s="239"/>
      <c r="F153" s="240"/>
      <c r="G153" s="239"/>
      <c r="H153" s="242" t="str">
        <f>IF(ISBLANK(C153),"",IFERROR(IF(VLOOKUP(A153,'Np PL4 Stock'!$A:$J,10,FALSE)="Np4",C153-D153,C153-D153-1),""))</f>
        <v/>
      </c>
      <c r="I153" s="246" t="str">
        <f>IF(ISBLANK(C153),"",IFERROR(SUMIF('Np PL4 Stock'!$A:$A,A153,'Np PL4 Stock'!$N:$N),""))</f>
        <v/>
      </c>
      <c r="J153" s="240"/>
      <c r="K153" s="239"/>
      <c r="L153" s="239"/>
      <c r="M153" s="239"/>
      <c r="N153" s="242" t="str">
        <f t="shared" si="6"/>
        <v>-</v>
      </c>
      <c r="O153" s="240"/>
      <c r="P153" s="240"/>
      <c r="Q153" s="240"/>
      <c r="R153" s="249"/>
    </row>
    <row r="154" spans="1:18">
      <c r="A154" s="235" t="str">
        <f t="shared" si="5"/>
        <v/>
      </c>
      <c r="B154" s="236"/>
      <c r="C154" s="237"/>
      <c r="D154" s="238" t="str">
        <f>IF(ISBLANK(C154),"",IFERROR(VLOOKUP(A154,'Np PL4 Stock'!$A:$E,4,FALSE),""))</f>
        <v/>
      </c>
      <c r="E154" s="239"/>
      <c r="F154" s="240"/>
      <c r="G154" s="239"/>
      <c r="H154" s="242" t="str">
        <f>IF(ISBLANK(C154),"",IFERROR(IF(VLOOKUP(A154,'Np PL4 Stock'!$A:$J,10,FALSE)="Np4",C154-D154,C154-D154-1),""))</f>
        <v/>
      </c>
      <c r="I154" s="246" t="str">
        <f>IF(ISBLANK(C154),"",IFERROR(SUMIF('Np PL4 Stock'!$A:$A,A154,'Np PL4 Stock'!$N:$N),""))</f>
        <v/>
      </c>
      <c r="J154" s="240"/>
      <c r="K154" s="239"/>
      <c r="L154" s="239"/>
      <c r="M154" s="239"/>
      <c r="N154" s="242" t="str">
        <f t="shared" si="6"/>
        <v>-</v>
      </c>
      <c r="O154" s="240"/>
      <c r="P154" s="240"/>
      <c r="Q154" s="240"/>
      <c r="R154" s="249"/>
    </row>
    <row r="155" spans="1:18">
      <c r="A155" s="235" t="str">
        <f t="shared" si="5"/>
        <v/>
      </c>
      <c r="B155" s="236"/>
      <c r="C155" s="237"/>
      <c r="D155" s="238" t="str">
        <f>IF(ISBLANK(C155),"",IFERROR(VLOOKUP(A155,'Np PL4 Stock'!$A:$E,4,FALSE),""))</f>
        <v/>
      </c>
      <c r="E155" s="239"/>
      <c r="F155" s="240"/>
      <c r="G155" s="239"/>
      <c r="H155" s="242" t="str">
        <f>IF(ISBLANK(C155),"",IFERROR(IF(VLOOKUP(A155,'Np PL4 Stock'!$A:$J,10,FALSE)="Np4",C155-D155,C155-D155-1),""))</f>
        <v/>
      </c>
      <c r="I155" s="246" t="str">
        <f>IF(ISBLANK(C155),"",IFERROR(SUMIF('Np PL4 Stock'!$A:$A,A155,'Np PL4 Stock'!$N:$N),""))</f>
        <v/>
      </c>
      <c r="J155" s="240"/>
      <c r="K155" s="239"/>
      <c r="L155" s="239"/>
      <c r="M155" s="239"/>
      <c r="N155" s="242" t="str">
        <f t="shared" si="6"/>
        <v>-</v>
      </c>
      <c r="O155" s="240"/>
      <c r="P155" s="240"/>
      <c r="Q155" s="240"/>
      <c r="R155" s="249"/>
    </row>
    <row r="156" spans="1:18">
      <c r="A156" s="235" t="str">
        <f t="shared" si="5"/>
        <v/>
      </c>
      <c r="B156" s="236"/>
      <c r="C156" s="237"/>
      <c r="D156" s="238" t="str">
        <f>IF(ISBLANK(C156),"",IFERROR(VLOOKUP(A156,'Np PL4 Stock'!$A:$E,4,FALSE),""))</f>
        <v/>
      </c>
      <c r="E156" s="239"/>
      <c r="F156" s="240"/>
      <c r="G156" s="239"/>
      <c r="H156" s="242" t="str">
        <f>IF(ISBLANK(C156),"",IFERROR(IF(VLOOKUP(A156,'Np PL4 Stock'!$A:$J,10,FALSE)="Np4",C156-D156,C156-D156-1),""))</f>
        <v/>
      </c>
      <c r="I156" s="246" t="str">
        <f>IF(ISBLANK(C156),"",IFERROR(SUMIF('Np PL4 Stock'!$A:$A,A156,'Np PL4 Stock'!$N:$N),""))</f>
        <v/>
      </c>
      <c r="J156" s="240"/>
      <c r="K156" s="239"/>
      <c r="L156" s="239"/>
      <c r="M156" s="239"/>
      <c r="N156" s="242" t="str">
        <f t="shared" si="6"/>
        <v>-</v>
      </c>
      <c r="O156" s="240"/>
      <c r="P156" s="240"/>
      <c r="Q156" s="240"/>
      <c r="R156" s="249"/>
    </row>
    <row r="157" spans="1:18">
      <c r="A157" s="235" t="str">
        <f t="shared" si="5"/>
        <v/>
      </c>
      <c r="B157" s="236"/>
      <c r="C157" s="237"/>
      <c r="D157" s="238" t="str">
        <f>IF(ISBLANK(C157),"",IFERROR(VLOOKUP(A157,'Np PL4 Stock'!$A:$E,4,FALSE),""))</f>
        <v/>
      </c>
      <c r="E157" s="239"/>
      <c r="F157" s="240"/>
      <c r="G157" s="239"/>
      <c r="H157" s="242" t="str">
        <f>IF(ISBLANK(C157),"",IFERROR(IF(VLOOKUP(A157,'Np PL4 Stock'!$A:$J,10,FALSE)="Np4",C157-D157,C157-D157-1),""))</f>
        <v/>
      </c>
      <c r="I157" s="246" t="str">
        <f>IF(ISBLANK(C157),"",IFERROR(SUMIF('Np PL4 Stock'!$A:$A,A157,'Np PL4 Stock'!$N:$N),""))</f>
        <v/>
      </c>
      <c r="J157" s="240"/>
      <c r="K157" s="239"/>
      <c r="L157" s="239"/>
      <c r="M157" s="239"/>
      <c r="N157" s="242" t="str">
        <f t="shared" si="6"/>
        <v>-</v>
      </c>
      <c r="O157" s="240"/>
      <c r="P157" s="240"/>
      <c r="Q157" s="240"/>
      <c r="R157" s="249"/>
    </row>
    <row r="158" spans="1:18">
      <c r="A158" s="235" t="str">
        <f t="shared" si="5"/>
        <v/>
      </c>
      <c r="B158" s="236"/>
      <c r="C158" s="237"/>
      <c r="D158" s="238" t="str">
        <f>IF(ISBLANK(C158),"",IFERROR(VLOOKUP(A158,'Np PL4 Stock'!$A:$E,4,FALSE),""))</f>
        <v/>
      </c>
      <c r="E158" s="239"/>
      <c r="F158" s="240"/>
      <c r="G158" s="239"/>
      <c r="H158" s="242" t="str">
        <f>IF(ISBLANK(C158),"",IFERROR(IF(VLOOKUP(A158,'Np PL4 Stock'!$A:$J,10,FALSE)="Np4",C158-D158,C158-D158-1),""))</f>
        <v/>
      </c>
      <c r="I158" s="246" t="str">
        <f>IF(ISBLANK(C158),"",IFERROR(SUMIF('Np PL4 Stock'!$A:$A,A158,'Np PL4 Stock'!$N:$N),""))</f>
        <v/>
      </c>
      <c r="J158" s="240"/>
      <c r="K158" s="239"/>
      <c r="L158" s="239"/>
      <c r="M158" s="239"/>
      <c r="N158" s="242" t="str">
        <f t="shared" si="6"/>
        <v>-</v>
      </c>
      <c r="O158" s="240"/>
      <c r="P158" s="240"/>
      <c r="Q158" s="240"/>
      <c r="R158" s="249"/>
    </row>
    <row r="159" spans="1:18">
      <c r="A159" s="235" t="str">
        <f t="shared" si="5"/>
        <v/>
      </c>
      <c r="B159" s="236"/>
      <c r="C159" s="237"/>
      <c r="D159" s="238" t="str">
        <f>IF(ISBLANK(C159),"",IFERROR(VLOOKUP(A159,'Np PL4 Stock'!$A:$E,4,FALSE),""))</f>
        <v/>
      </c>
      <c r="E159" s="239"/>
      <c r="F159" s="240"/>
      <c r="G159" s="239"/>
      <c r="H159" s="242" t="str">
        <f>IF(ISBLANK(C159),"",IFERROR(IF(VLOOKUP(A159,'Np PL4 Stock'!$A:$J,10,FALSE)="Np4",C159-D159,C159-D159-1),""))</f>
        <v/>
      </c>
      <c r="I159" s="246" t="str">
        <f>IF(ISBLANK(C159),"",IFERROR(SUMIF('Np PL4 Stock'!$A:$A,A159,'Np PL4 Stock'!$N:$N),""))</f>
        <v/>
      </c>
      <c r="J159" s="240"/>
      <c r="K159" s="239"/>
      <c r="L159" s="239"/>
      <c r="M159" s="239"/>
      <c r="N159" s="242" t="str">
        <f t="shared" si="6"/>
        <v>-</v>
      </c>
      <c r="O159" s="240"/>
      <c r="P159" s="240"/>
      <c r="Q159" s="240"/>
      <c r="R159" s="249"/>
    </row>
    <row r="160" spans="1:18">
      <c r="A160" s="235" t="str">
        <f t="shared" si="5"/>
        <v/>
      </c>
      <c r="B160" s="236"/>
      <c r="C160" s="237"/>
      <c r="D160" s="238" t="str">
        <f>IF(ISBLANK(C160),"",IFERROR(VLOOKUP(A160,'Np PL4 Stock'!$A:$E,4,FALSE),""))</f>
        <v/>
      </c>
      <c r="E160" s="239"/>
      <c r="F160" s="240"/>
      <c r="G160" s="239"/>
      <c r="H160" s="242" t="str">
        <f>IF(ISBLANK(C160),"",IFERROR(IF(VLOOKUP(A160,'Np PL4 Stock'!$A:$J,10,FALSE)="Np4",C160-D160,C160-D160-1),""))</f>
        <v/>
      </c>
      <c r="I160" s="246" t="str">
        <f>IF(ISBLANK(C160),"",IFERROR(SUMIF('Np PL4 Stock'!$A:$A,A160,'Np PL4 Stock'!$N:$N),""))</f>
        <v/>
      </c>
      <c r="J160" s="240"/>
      <c r="K160" s="239"/>
      <c r="L160" s="239"/>
      <c r="M160" s="239"/>
      <c r="N160" s="242" t="str">
        <f t="shared" si="6"/>
        <v>-</v>
      </c>
      <c r="O160" s="240"/>
      <c r="P160" s="240"/>
      <c r="Q160" s="240"/>
      <c r="R160" s="249"/>
    </row>
    <row r="161" spans="1:18">
      <c r="A161" s="235" t="str">
        <f t="shared" si="5"/>
        <v/>
      </c>
      <c r="B161" s="236"/>
      <c r="C161" s="237"/>
      <c r="D161" s="238" t="str">
        <f>IF(ISBLANK(C161),"",IFERROR(VLOOKUP(A161,'Np PL4 Stock'!$A:$E,4,FALSE),""))</f>
        <v/>
      </c>
      <c r="E161" s="239"/>
      <c r="F161" s="240"/>
      <c r="G161" s="239"/>
      <c r="H161" s="242" t="str">
        <f>IF(ISBLANK(C161),"",IFERROR(IF(VLOOKUP(A161,'Np PL4 Stock'!$A:$J,10,FALSE)="Np4",C161-D161,C161-D161-1),""))</f>
        <v/>
      </c>
      <c r="I161" s="246" t="str">
        <f>IF(ISBLANK(C161),"",IFERROR(SUMIF('Np PL4 Stock'!$A:$A,A161,'Np PL4 Stock'!$N:$N),""))</f>
        <v/>
      </c>
      <c r="J161" s="240"/>
      <c r="K161" s="247"/>
      <c r="L161" s="239"/>
      <c r="M161" s="239"/>
      <c r="N161" s="242" t="str">
        <f t="shared" si="6"/>
        <v>-</v>
      </c>
      <c r="O161" s="240"/>
      <c r="P161" s="240"/>
      <c r="Q161" s="240"/>
      <c r="R161" s="249"/>
    </row>
    <row r="162" spans="1:18">
      <c r="A162" s="235" t="str">
        <f t="shared" si="5"/>
        <v/>
      </c>
      <c r="B162" s="236"/>
      <c r="C162" s="237"/>
      <c r="D162" s="238" t="str">
        <f>IF(ISBLANK(C162),"",IFERROR(VLOOKUP(A162,'Np PL4 Stock'!$A:$E,4,FALSE),""))</f>
        <v/>
      </c>
      <c r="E162" s="239"/>
      <c r="F162" s="240"/>
      <c r="G162" s="239"/>
      <c r="H162" s="242" t="str">
        <f>IF(ISBLANK(C162),"",IFERROR(IF(VLOOKUP(A162,'Np PL4 Stock'!$A:$J,10,FALSE)="Np4",C162-D162,C162-D162-1),""))</f>
        <v/>
      </c>
      <c r="I162" s="246" t="str">
        <f>IF(ISBLANK(C162),"",IFERROR(SUMIF('Np PL4 Stock'!$A:$A,A162,'Np PL4 Stock'!$N:$N),""))</f>
        <v/>
      </c>
      <c r="J162" s="240"/>
      <c r="K162" s="247"/>
      <c r="L162" s="239"/>
      <c r="M162" s="239"/>
      <c r="N162" s="242" t="str">
        <f t="shared" si="6"/>
        <v>-</v>
      </c>
      <c r="O162" s="240"/>
      <c r="P162" s="240"/>
      <c r="Q162" s="240"/>
      <c r="R162" s="249"/>
    </row>
    <row r="163" spans="1:18">
      <c r="A163" s="235" t="str">
        <f t="shared" si="5"/>
        <v/>
      </c>
      <c r="B163" s="236"/>
      <c r="C163" s="237"/>
      <c r="D163" s="238" t="str">
        <f>IF(ISBLANK(C163),"",IFERROR(VLOOKUP(A163,'Np PL4 Stock'!$A:$E,4,FALSE),""))</f>
        <v/>
      </c>
      <c r="E163" s="239"/>
      <c r="F163" s="240"/>
      <c r="G163" s="239"/>
      <c r="H163" s="242" t="str">
        <f>IF(ISBLANK(C163),"",IFERROR(IF(VLOOKUP(A163,'Np PL4 Stock'!$A:$J,10,FALSE)="Np4",C163-D163,C163-D163-1),""))</f>
        <v/>
      </c>
      <c r="I163" s="246" t="str">
        <f>IF(ISBLANK(C163),"",IFERROR(SUMIF('Np PL4 Stock'!$A:$A,A163,'Np PL4 Stock'!$N:$N),""))</f>
        <v/>
      </c>
      <c r="J163" s="247"/>
      <c r="K163" s="239"/>
      <c r="L163" s="239"/>
      <c r="M163" s="239"/>
      <c r="N163" s="242" t="str">
        <f t="shared" si="6"/>
        <v>-</v>
      </c>
      <c r="O163" s="240"/>
      <c r="P163" s="240"/>
      <c r="Q163" s="240"/>
      <c r="R163" s="249"/>
    </row>
    <row r="164" spans="1:18">
      <c r="A164" s="235" t="str">
        <f t="shared" si="5"/>
        <v/>
      </c>
      <c r="B164" s="236"/>
      <c r="C164" s="237"/>
      <c r="D164" s="238" t="str">
        <f>IF(ISBLANK(C164),"",IFERROR(VLOOKUP(A164,'Np PL4 Stock'!$A:$E,4,FALSE),""))</f>
        <v/>
      </c>
      <c r="E164" s="239"/>
      <c r="F164" s="240"/>
      <c r="G164" s="239"/>
      <c r="H164" s="242" t="str">
        <f>IF(ISBLANK(C164),"",IFERROR(IF(VLOOKUP(A164,'Np PL4 Stock'!$A:$J,10,FALSE)="Np4",C164-D164,C164-D164-1),""))</f>
        <v/>
      </c>
      <c r="I164" s="246" t="str">
        <f>IF(ISBLANK(C164),"",IFERROR(SUMIF('Np PL4 Stock'!$A:$A,A164,'Np PL4 Stock'!$N:$N),""))</f>
        <v/>
      </c>
      <c r="J164" s="247"/>
      <c r="K164" s="239"/>
      <c r="L164" s="239"/>
      <c r="M164" s="239"/>
      <c r="N164" s="242" t="str">
        <f t="shared" si="6"/>
        <v>-</v>
      </c>
      <c r="O164" s="240"/>
      <c r="P164" s="240"/>
      <c r="Q164" s="240"/>
      <c r="R164" s="249"/>
    </row>
    <row r="165" spans="1:18">
      <c r="A165" s="235" t="str">
        <f t="shared" si="5"/>
        <v/>
      </c>
      <c r="B165" s="236"/>
      <c r="C165" s="237"/>
      <c r="D165" s="238" t="str">
        <f>IF(ISBLANK(C165),"",IFERROR(VLOOKUP(A165,'Np PL4 Stock'!$A:$E,4,FALSE),""))</f>
        <v/>
      </c>
      <c r="E165" s="239"/>
      <c r="F165" s="240"/>
      <c r="G165" s="239"/>
      <c r="H165" s="242" t="str">
        <f>IF(ISBLANK(C165),"",IFERROR(IF(VLOOKUP(A165,'Np PL4 Stock'!$A:$J,10,FALSE)="Np4",C165-D165,C165-D165-1),""))</f>
        <v/>
      </c>
      <c r="I165" s="246" t="str">
        <f>IF(ISBLANK(C165),"",IFERROR(SUMIF('Np PL4 Stock'!$A:$A,A165,'Np PL4 Stock'!$N:$N),""))</f>
        <v/>
      </c>
      <c r="J165" s="247"/>
      <c r="K165" s="239"/>
      <c r="L165" s="239"/>
      <c r="M165" s="239"/>
      <c r="N165" s="242" t="str">
        <f t="shared" si="6"/>
        <v>-</v>
      </c>
      <c r="O165" s="240"/>
      <c r="P165" s="240"/>
      <c r="Q165" s="240"/>
      <c r="R165" s="249"/>
    </row>
    <row r="166" spans="1:18">
      <c r="A166" s="235" t="str">
        <f t="shared" si="5"/>
        <v/>
      </c>
      <c r="B166" s="153"/>
      <c r="C166" s="237"/>
      <c r="D166" s="238" t="str">
        <f>IF(ISBLANK(C166),"",IFERROR(VLOOKUP(A166,'Np PL4 Stock'!$A:$E,4,FALSE),""))</f>
        <v/>
      </c>
      <c r="E166" s="239"/>
      <c r="F166" s="240"/>
      <c r="G166" s="239"/>
      <c r="H166" s="242" t="str">
        <f>IF(ISBLANK(C166),"",IFERROR(IF(VLOOKUP(A166,'Np PL4 Stock'!$A:$J,10,FALSE)="Np4",C166-D166,C166-D166-1),""))</f>
        <v/>
      </c>
      <c r="I166" s="246" t="str">
        <f>IF(ISBLANK(C166),"",IFERROR(SUMIF('Np PL4 Stock'!$A:$A,A166,'Np PL4 Stock'!$N:$N),""))</f>
        <v/>
      </c>
      <c r="J166" s="247"/>
      <c r="K166" s="247"/>
      <c r="L166" s="239"/>
      <c r="M166" s="239"/>
      <c r="N166" s="242" t="str">
        <f t="shared" si="6"/>
        <v>-</v>
      </c>
      <c r="O166" s="240"/>
      <c r="P166" s="240"/>
      <c r="Q166" s="240"/>
      <c r="R166" s="249"/>
    </row>
    <row r="167" spans="1:18">
      <c r="A167" s="235" t="str">
        <f t="shared" si="5"/>
        <v/>
      </c>
      <c r="B167" s="153"/>
      <c r="C167" s="237"/>
      <c r="D167" s="238" t="str">
        <f>IF(ISBLANK(C167),"",IFERROR(VLOOKUP(A167,'Np PL4 Stock'!$A:$E,4,FALSE),""))</f>
        <v/>
      </c>
      <c r="E167" s="239"/>
      <c r="F167" s="240"/>
      <c r="G167" s="239"/>
      <c r="H167" s="242" t="str">
        <f>IF(ISBLANK(C167),"",IFERROR(IF(VLOOKUP(A167,'Np PL4 Stock'!$A:$J,10,FALSE)="Np4",C167-D167,C167-D167-1),""))</f>
        <v/>
      </c>
      <c r="I167" s="246" t="str">
        <f>IF(ISBLANK(C167),"",IFERROR(SUMIF('Np PL4 Stock'!$A:$A,A167,'Np PL4 Stock'!$N:$N),""))</f>
        <v/>
      </c>
      <c r="J167" s="247"/>
      <c r="K167" s="247"/>
      <c r="L167" s="239"/>
      <c r="M167" s="239"/>
      <c r="N167" s="242" t="str">
        <f t="shared" si="6"/>
        <v>-</v>
      </c>
      <c r="O167" s="240"/>
      <c r="P167" s="240"/>
      <c r="Q167" s="240"/>
      <c r="R167" s="249"/>
    </row>
    <row r="168" spans="1:18">
      <c r="A168" s="235" t="str">
        <f t="shared" si="5"/>
        <v/>
      </c>
      <c r="B168" s="153"/>
      <c r="C168" s="237"/>
      <c r="D168" s="238" t="str">
        <f>IF(ISBLANK(C168),"",IFERROR(VLOOKUP(A168,'Np PL4 Stock'!$A:$E,4,FALSE),""))</f>
        <v/>
      </c>
      <c r="E168" s="239"/>
      <c r="F168" s="240"/>
      <c r="G168" s="239"/>
      <c r="H168" s="242" t="str">
        <f>IF(ISBLANK(C168),"",IFERROR(IF(VLOOKUP(A168,'Np PL4 Stock'!$A:$J,10,FALSE)="Np4",C168-D168,C168-D168-1),""))</f>
        <v/>
      </c>
      <c r="I168" s="246" t="str">
        <f>IF(ISBLANK(C168),"",IFERROR(SUMIF('Np PL4 Stock'!$A:$A,A168,'Np PL4 Stock'!$N:$N),""))</f>
        <v/>
      </c>
      <c r="J168" s="247"/>
      <c r="K168" s="247"/>
      <c r="L168" s="239"/>
      <c r="M168" s="239"/>
      <c r="N168" s="242" t="str">
        <f t="shared" si="6"/>
        <v>-</v>
      </c>
      <c r="O168" s="240"/>
      <c r="P168" s="240"/>
      <c r="Q168" s="240"/>
      <c r="R168" s="249"/>
    </row>
    <row r="169" spans="1:18">
      <c r="A169" s="235" t="str">
        <f t="shared" si="5"/>
        <v/>
      </c>
      <c r="B169" s="153"/>
      <c r="C169" s="237"/>
      <c r="D169" s="238" t="str">
        <f>IF(ISBLANK(C169),"",IFERROR(VLOOKUP(A169,'Np PL4 Stock'!$A:$E,4,FALSE),""))</f>
        <v/>
      </c>
      <c r="E169" s="239"/>
      <c r="F169" s="240"/>
      <c r="G169" s="239"/>
      <c r="H169" s="242" t="str">
        <f>IF(ISBLANK(C169),"",IFERROR(IF(VLOOKUP(A169,'Np PL4 Stock'!$A:$J,10,FALSE)="Np4",C169-D169,C169-D169-1),""))</f>
        <v/>
      </c>
      <c r="I169" s="246" t="str">
        <f>IF(ISBLANK(C169),"",IFERROR(SUMIF('Np PL4 Stock'!$A:$A,A169,'Np PL4 Stock'!$N:$N),""))</f>
        <v/>
      </c>
      <c r="J169" s="247"/>
      <c r="K169" s="247"/>
      <c r="L169" s="239"/>
      <c r="M169" s="239"/>
      <c r="N169" s="242" t="str">
        <f t="shared" si="6"/>
        <v>-</v>
      </c>
      <c r="O169" s="240"/>
      <c r="P169" s="240"/>
      <c r="Q169" s="240"/>
      <c r="R169" s="249"/>
    </row>
    <row r="170" spans="1:18">
      <c r="A170" s="235" t="str">
        <f t="shared" si="5"/>
        <v/>
      </c>
      <c r="B170" s="153"/>
      <c r="C170" s="237"/>
      <c r="D170" s="238" t="str">
        <f>IF(ISBLANK(C170),"",IFERROR(VLOOKUP(A170,'Np PL4 Stock'!$A:$E,4,FALSE),""))</f>
        <v/>
      </c>
      <c r="E170" s="239"/>
      <c r="F170" s="240"/>
      <c r="G170" s="239"/>
      <c r="H170" s="242" t="str">
        <f>IF(ISBLANK(C170),"",IFERROR(IF(VLOOKUP(A170,'Np PL4 Stock'!$A:$J,10,FALSE)="Np4",C170-D170,C170-D170-1),""))</f>
        <v/>
      </c>
      <c r="I170" s="246" t="str">
        <f>IF(ISBLANK(C170),"",IFERROR(SUMIF('Np PL4 Stock'!$A:$A,A170,'Np PL4 Stock'!$N:$N),""))</f>
        <v/>
      </c>
      <c r="J170" s="247"/>
      <c r="K170" s="247"/>
      <c r="L170" s="239"/>
      <c r="M170" s="239"/>
      <c r="N170" s="242" t="str">
        <f t="shared" si="6"/>
        <v>-</v>
      </c>
      <c r="O170" s="240"/>
      <c r="P170" s="240"/>
      <c r="Q170" s="240"/>
      <c r="R170" s="249"/>
    </row>
    <row r="171" spans="1:18">
      <c r="A171" s="235" t="str">
        <f t="shared" si="5"/>
        <v/>
      </c>
      <c r="B171" s="153"/>
      <c r="C171" s="237"/>
      <c r="D171" s="238" t="str">
        <f>IF(ISBLANK(C171),"",IFERROR(VLOOKUP(A171,'Np PL4 Stock'!$A:$E,4,FALSE),""))</f>
        <v/>
      </c>
      <c r="E171" s="239"/>
      <c r="F171" s="240"/>
      <c r="G171" s="239"/>
      <c r="H171" s="242" t="str">
        <f>IF(ISBLANK(C171),"",IFERROR(IF(VLOOKUP(A171,'Np PL4 Stock'!$A:$J,10,FALSE)="Np4",C171-D171,C171-D171-1),""))</f>
        <v/>
      </c>
      <c r="I171" s="246" t="str">
        <f>IF(ISBLANK(C171),"",IFERROR(SUMIF('Np PL4 Stock'!$A:$A,A171,'Np PL4 Stock'!$N:$N),""))</f>
        <v/>
      </c>
      <c r="J171" s="247"/>
      <c r="K171" s="247"/>
      <c r="L171" s="239"/>
      <c r="M171" s="239"/>
      <c r="N171" s="242" t="str">
        <f t="shared" si="6"/>
        <v>-</v>
      </c>
      <c r="O171" s="240"/>
      <c r="P171" s="240"/>
      <c r="Q171" s="240"/>
      <c r="R171" s="249"/>
    </row>
    <row r="172" spans="1:18">
      <c r="A172" s="235" t="str">
        <f t="shared" si="5"/>
        <v/>
      </c>
      <c r="B172" s="153"/>
      <c r="C172" s="237"/>
      <c r="D172" s="238" t="str">
        <f>IF(ISBLANK(C172),"",IFERROR(VLOOKUP(A172,'Np PL4 Stock'!$A:$E,4,FALSE),""))</f>
        <v/>
      </c>
      <c r="E172" s="239"/>
      <c r="F172" s="240"/>
      <c r="G172" s="239"/>
      <c r="H172" s="242" t="str">
        <f>IF(ISBLANK(C172),"",IFERROR(IF(VLOOKUP(A172,'Np PL4 Stock'!$A:$J,10,FALSE)="Np4",C172-D172,C172-D172-1),""))</f>
        <v/>
      </c>
      <c r="I172" s="246" t="str">
        <f>IF(ISBLANK(C172),"",IFERROR(SUMIF('Np PL4 Stock'!$A:$A,A172,'Np PL4 Stock'!$N:$N),""))</f>
        <v/>
      </c>
      <c r="J172" s="247"/>
      <c r="K172" s="247"/>
      <c r="L172" s="239"/>
      <c r="M172" s="239"/>
      <c r="N172" s="242" t="str">
        <f t="shared" si="6"/>
        <v>-</v>
      </c>
      <c r="O172" s="240"/>
      <c r="P172" s="240"/>
      <c r="Q172" s="240"/>
      <c r="R172" s="249"/>
    </row>
    <row r="173" spans="1:18">
      <c r="A173" s="235" t="str">
        <f t="shared" si="5"/>
        <v/>
      </c>
      <c r="B173" s="153"/>
      <c r="C173" s="237"/>
      <c r="D173" s="238" t="str">
        <f>IF(ISBLANK(C173),"",IFERROR(VLOOKUP(A173,'Np PL4 Stock'!$A:$E,4,FALSE),""))</f>
        <v/>
      </c>
      <c r="E173" s="239"/>
      <c r="F173" s="240"/>
      <c r="G173" s="239"/>
      <c r="H173" s="242" t="str">
        <f>IF(ISBLANK(C173),"",IFERROR(IF(VLOOKUP(A173,'Np PL4 Stock'!$A:$J,10,FALSE)="Np4",C173-D173,C173-D173-1),""))</f>
        <v/>
      </c>
      <c r="I173" s="246" t="str">
        <f>IF(ISBLANK(C173),"",IFERROR(SUMIF('Np PL4 Stock'!$A:$A,A173,'Np PL4 Stock'!$N:$N),""))</f>
        <v/>
      </c>
      <c r="J173" s="247"/>
      <c r="K173" s="247"/>
      <c r="L173" s="239"/>
      <c r="M173" s="239"/>
      <c r="N173" s="242" t="str">
        <f t="shared" si="6"/>
        <v>-</v>
      </c>
      <c r="O173" s="240"/>
      <c r="P173" s="240"/>
      <c r="Q173" s="240"/>
      <c r="R173" s="249"/>
    </row>
    <row r="174" spans="1:18">
      <c r="A174" s="235" t="str">
        <f t="shared" si="5"/>
        <v/>
      </c>
      <c r="B174" s="153"/>
      <c r="C174" s="237"/>
      <c r="D174" s="238" t="str">
        <f>IF(ISBLANK(C174),"",IFERROR(VLOOKUP(A174,'Np PL4 Stock'!$A:$E,4,FALSE),""))</f>
        <v/>
      </c>
      <c r="E174" s="239"/>
      <c r="F174" s="240"/>
      <c r="G174" s="239"/>
      <c r="H174" s="242" t="str">
        <f>IF(ISBLANK(C174),"",IFERROR(IF(VLOOKUP(A174,'Np PL4 Stock'!$A:$J,10,FALSE)="Np4",C174-D174,C174-D174-1),""))</f>
        <v/>
      </c>
      <c r="I174" s="246" t="str">
        <f>IF(ISBLANK(C174),"",IFERROR(SUMIF('Np PL4 Stock'!$A:$A,A174,'Np PL4 Stock'!$N:$N),""))</f>
        <v/>
      </c>
      <c r="J174" s="247"/>
      <c r="K174" s="247"/>
      <c r="L174" s="239"/>
      <c r="M174" s="239"/>
      <c r="N174" s="242" t="str">
        <f t="shared" si="6"/>
        <v>-</v>
      </c>
      <c r="O174" s="240"/>
      <c r="P174" s="240"/>
      <c r="Q174" s="240"/>
      <c r="R174" s="249"/>
    </row>
    <row r="175" spans="1:18">
      <c r="A175" s="235" t="str">
        <f t="shared" si="5"/>
        <v/>
      </c>
      <c r="B175" s="153"/>
      <c r="C175" s="237"/>
      <c r="D175" s="238" t="str">
        <f>IF(ISBLANK(C175),"",IFERROR(VLOOKUP(A175,'Np PL4 Stock'!$A:$E,4,FALSE),""))</f>
        <v/>
      </c>
      <c r="E175" s="239"/>
      <c r="F175" s="240"/>
      <c r="G175" s="239"/>
      <c r="H175" s="242" t="str">
        <f>IF(ISBLANK(C175),"",IFERROR(IF(VLOOKUP(A175,'Np PL4 Stock'!$A:$J,10,FALSE)="Np4",C175-D175,C175-D175-1),""))</f>
        <v/>
      </c>
      <c r="I175" s="246" t="str">
        <f>IF(ISBLANK(C175),"",IFERROR(SUMIF('Np PL4 Stock'!$A:$A,A175,'Np PL4 Stock'!$N:$N),""))</f>
        <v/>
      </c>
      <c r="J175" s="247"/>
      <c r="K175" s="247"/>
      <c r="L175" s="239"/>
      <c r="M175" s="239"/>
      <c r="N175" s="242" t="str">
        <f t="shared" si="6"/>
        <v>-</v>
      </c>
      <c r="O175" s="240"/>
      <c r="P175" s="240"/>
      <c r="Q175" s="240"/>
      <c r="R175" s="249"/>
    </row>
    <row r="176" spans="1:18">
      <c r="A176" s="235" t="str">
        <f t="shared" si="5"/>
        <v/>
      </c>
      <c r="B176" s="153"/>
      <c r="C176" s="237"/>
      <c r="D176" s="238" t="str">
        <f>IF(ISBLANK(C176),"",IFERROR(VLOOKUP(A176,'Np PL4 Stock'!$A:$E,4,FALSE),""))</f>
        <v/>
      </c>
      <c r="E176" s="239"/>
      <c r="F176" s="240"/>
      <c r="G176" s="239"/>
      <c r="H176" s="242" t="str">
        <f>IF(ISBLANK(C176),"",IFERROR(IF(VLOOKUP(A176,'Np PL4 Stock'!$A:$J,10,FALSE)="Np4",C176-D176,C176-D176-1),""))</f>
        <v/>
      </c>
      <c r="I176" s="246" t="str">
        <f>IF(ISBLANK(C176),"",IFERROR(SUMIF('Np PL4 Stock'!$A:$A,A176,'Np PL4 Stock'!$N:$N),""))</f>
        <v/>
      </c>
      <c r="J176" s="247"/>
      <c r="K176" s="247"/>
      <c r="L176" s="239"/>
      <c r="M176" s="239"/>
      <c r="N176" s="242" t="str">
        <f t="shared" si="6"/>
        <v>-</v>
      </c>
      <c r="O176" s="240"/>
      <c r="P176" s="240"/>
      <c r="Q176" s="240"/>
      <c r="R176" s="249"/>
    </row>
    <row r="177" spans="1:18">
      <c r="A177" s="235" t="str">
        <f t="shared" si="5"/>
        <v/>
      </c>
      <c r="B177" s="153"/>
      <c r="C177" s="237"/>
      <c r="D177" s="238" t="str">
        <f>IF(ISBLANK(C177),"",IFERROR(VLOOKUP(A177,'Np PL4 Stock'!$A:$E,4,FALSE),""))</f>
        <v/>
      </c>
      <c r="E177" s="239"/>
      <c r="F177" s="240"/>
      <c r="G177" s="239"/>
      <c r="H177" s="242" t="str">
        <f>IF(ISBLANK(C177),"",IFERROR(IF(VLOOKUP(A177,'Np PL4 Stock'!$A:$J,10,FALSE)="Np4",C177-D177,C177-D177-1),""))</f>
        <v/>
      </c>
      <c r="I177" s="246" t="str">
        <f>IF(ISBLANK(C177),"",IFERROR(SUMIF('Np PL4 Stock'!$A:$A,A177,'Np PL4 Stock'!$N:$N),""))</f>
        <v/>
      </c>
      <c r="J177" s="247"/>
      <c r="K177" s="247"/>
      <c r="L177" s="239"/>
      <c r="M177" s="239"/>
      <c r="N177" s="242" t="str">
        <f t="shared" si="6"/>
        <v>-</v>
      </c>
      <c r="O177" s="240"/>
      <c r="P177" s="240"/>
      <c r="Q177" s="240"/>
      <c r="R177" s="249"/>
    </row>
    <row r="178" spans="1:18">
      <c r="A178" s="235" t="str">
        <f t="shared" si="5"/>
        <v/>
      </c>
      <c r="B178" s="153"/>
      <c r="C178" s="237"/>
      <c r="D178" s="238" t="str">
        <f>IF(ISBLANK(C178),"",IFERROR(VLOOKUP(A178,'Np PL4 Stock'!$A:$E,4,FALSE),""))</f>
        <v/>
      </c>
      <c r="E178" s="239"/>
      <c r="F178" s="240"/>
      <c r="G178" s="239"/>
      <c r="H178" s="242" t="str">
        <f>IF(ISBLANK(C178),"",IFERROR(IF(VLOOKUP(A178,'Np PL4 Stock'!$A:$J,10,FALSE)="Np4",C178-D178,C178-D178-1),""))</f>
        <v/>
      </c>
      <c r="I178" s="246" t="str">
        <f>IF(ISBLANK(C178),"",IFERROR(SUMIF('Np PL4 Stock'!$A:$A,A178,'Np PL4 Stock'!$N:$N),""))</f>
        <v/>
      </c>
      <c r="J178" s="247"/>
      <c r="K178" s="247"/>
      <c r="L178" s="239"/>
      <c r="M178" s="239"/>
      <c r="N178" s="242" t="str">
        <f t="shared" si="6"/>
        <v>-</v>
      </c>
      <c r="O178" s="240"/>
      <c r="P178" s="240"/>
      <c r="Q178" s="240"/>
      <c r="R178" s="249"/>
    </row>
    <row r="179" spans="1:18">
      <c r="A179" s="235" t="str">
        <f t="shared" si="5"/>
        <v/>
      </c>
      <c r="B179" s="153"/>
      <c r="C179" s="237"/>
      <c r="D179" s="238" t="str">
        <f>IF(ISBLANK(C179),"",IFERROR(VLOOKUP(A179,'Np PL4 Stock'!$A:$E,4,FALSE),""))</f>
        <v/>
      </c>
      <c r="E179" s="239"/>
      <c r="F179" s="240"/>
      <c r="G179" s="239"/>
      <c r="H179" s="242" t="str">
        <f>IF(ISBLANK(C179),"",IFERROR(IF(VLOOKUP(A179,'Np PL4 Stock'!$A:$J,10,FALSE)="Np4",C179-D179,C179-D179-1),""))</f>
        <v/>
      </c>
      <c r="I179" s="246" t="str">
        <f>IF(ISBLANK(C179),"",IFERROR(SUMIF('Np PL4 Stock'!$A:$A,A179,'Np PL4 Stock'!$N:$N),""))</f>
        <v/>
      </c>
      <c r="J179" s="247"/>
      <c r="K179" s="247"/>
      <c r="L179" s="239"/>
      <c r="M179" s="239"/>
      <c r="N179" s="242" t="str">
        <f t="shared" si="6"/>
        <v>-</v>
      </c>
      <c r="O179" s="240"/>
      <c r="P179" s="240"/>
      <c r="Q179" s="240"/>
      <c r="R179" s="249"/>
    </row>
    <row r="180" spans="1:18">
      <c r="A180" s="235" t="str">
        <f t="shared" si="5"/>
        <v/>
      </c>
      <c r="B180" s="153"/>
      <c r="C180" s="237"/>
      <c r="D180" s="238" t="str">
        <f>IF(ISBLANK(C180),"",IFERROR(VLOOKUP(A180,'Np PL4 Stock'!$A:$E,4,FALSE),""))</f>
        <v/>
      </c>
      <c r="E180" s="239"/>
      <c r="F180" s="240"/>
      <c r="G180" s="239"/>
      <c r="H180" s="242" t="str">
        <f>IF(ISBLANK(C180),"",IFERROR(IF(VLOOKUP(A180,'Np PL4 Stock'!$A:$J,10,FALSE)="Np4",C180-D180,C180-D180-1),""))</f>
        <v/>
      </c>
      <c r="I180" s="246" t="str">
        <f>IF(ISBLANK(C180),"",IFERROR(SUMIF('Np PL4 Stock'!$A:$A,A180,'Np PL4 Stock'!$N:$N),""))</f>
        <v/>
      </c>
      <c r="J180" s="247"/>
      <c r="K180" s="247"/>
      <c r="L180" s="239"/>
      <c r="M180" s="239"/>
      <c r="N180" s="242" t="str">
        <f t="shared" si="6"/>
        <v>-</v>
      </c>
      <c r="O180" s="240"/>
      <c r="P180" s="240"/>
      <c r="Q180" s="240"/>
      <c r="R180" s="249"/>
    </row>
    <row r="181" spans="1:18">
      <c r="A181" s="235" t="str">
        <f t="shared" si="5"/>
        <v/>
      </c>
      <c r="B181" s="153"/>
      <c r="C181" s="237"/>
      <c r="D181" s="238" t="str">
        <f>IF(ISBLANK(C181),"",IFERROR(VLOOKUP(A181,'Np PL4 Stock'!$A:$E,4,FALSE),""))</f>
        <v/>
      </c>
      <c r="E181" s="239"/>
      <c r="F181" s="240"/>
      <c r="G181" s="239"/>
      <c r="H181" s="242" t="str">
        <f>IF(ISBLANK(C181),"",IFERROR(IF(VLOOKUP(A181,'Np PL4 Stock'!$A:$J,10,FALSE)="Np4",C181-D181,C181-D181-1),""))</f>
        <v/>
      </c>
      <c r="I181" s="246" t="str">
        <f>IF(ISBLANK(C181),"",IFERROR(SUMIF('Np PL4 Stock'!$A:$A,A181,'Np PL4 Stock'!$N:$N),""))</f>
        <v/>
      </c>
      <c r="J181" s="247"/>
      <c r="K181" s="247"/>
      <c r="L181" s="239"/>
      <c r="M181" s="239"/>
      <c r="N181" s="242" t="str">
        <f t="shared" si="6"/>
        <v>-</v>
      </c>
      <c r="O181" s="240"/>
      <c r="P181" s="240"/>
      <c r="Q181" s="240"/>
      <c r="R181" s="249"/>
    </row>
    <row r="182" spans="1:18">
      <c r="A182" s="235" t="str">
        <f t="shared" si="5"/>
        <v/>
      </c>
      <c r="B182" s="153"/>
      <c r="C182" s="237"/>
      <c r="D182" s="238" t="str">
        <f>IF(ISBLANK(C182),"",IFERROR(VLOOKUP(A182,'Np PL4 Stock'!$A:$E,4,FALSE),""))</f>
        <v/>
      </c>
      <c r="E182" s="239"/>
      <c r="F182" s="240"/>
      <c r="G182" s="239"/>
      <c r="H182" s="242" t="str">
        <f>IF(ISBLANK(C182),"",IFERROR(IF(VLOOKUP(A182,'Np PL4 Stock'!$A:$J,10,FALSE)="Np4",C182-D182,C182-D182-1),""))</f>
        <v/>
      </c>
      <c r="I182" s="246" t="str">
        <f>IF(ISBLANK(C182),"",IFERROR(SUMIF('Np PL4 Stock'!$A:$A,A182,'Np PL4 Stock'!$N:$N),""))</f>
        <v/>
      </c>
      <c r="J182" s="247"/>
      <c r="K182" s="247"/>
      <c r="L182" s="239"/>
      <c r="M182" s="239"/>
      <c r="N182" s="242" t="str">
        <f t="shared" si="6"/>
        <v>-</v>
      </c>
      <c r="O182" s="240"/>
      <c r="P182" s="240"/>
      <c r="Q182" s="240"/>
      <c r="R182" s="249"/>
    </row>
    <row r="183" spans="1:18">
      <c r="A183" s="235" t="str">
        <f t="shared" si="5"/>
        <v/>
      </c>
      <c r="B183" s="153"/>
      <c r="C183" s="237"/>
      <c r="D183" s="238" t="str">
        <f>IF(ISBLANK(C183),"",IFERROR(VLOOKUP(A183,'Np PL4 Stock'!$A:$E,4,FALSE),""))</f>
        <v/>
      </c>
      <c r="E183" s="239"/>
      <c r="F183" s="240"/>
      <c r="G183" s="239"/>
      <c r="H183" s="242" t="str">
        <f>IF(ISBLANK(C183),"",IFERROR(IF(VLOOKUP(A183,'Np PL4 Stock'!$A:$J,10,FALSE)="Np4",C183-D183,C183-D183-1),""))</f>
        <v/>
      </c>
      <c r="I183" s="246" t="str">
        <f>IF(ISBLANK(C183),"",IFERROR(SUMIF('Np PL4 Stock'!$A:$A,A183,'Np PL4 Stock'!$N:$N),""))</f>
        <v/>
      </c>
      <c r="J183" s="247"/>
      <c r="K183" s="247"/>
      <c r="L183" s="239"/>
      <c r="M183" s="239"/>
      <c r="N183" s="242" t="str">
        <f t="shared" si="6"/>
        <v>-</v>
      </c>
      <c r="O183" s="240"/>
      <c r="P183" s="240"/>
      <c r="Q183" s="240"/>
      <c r="R183" s="249"/>
    </row>
    <row r="184" spans="1:18">
      <c r="A184" s="235" t="str">
        <f t="shared" si="5"/>
        <v/>
      </c>
      <c r="B184" s="153"/>
      <c r="C184" s="237"/>
      <c r="D184" s="238" t="str">
        <f>IF(ISBLANK(C184),"",IFERROR(VLOOKUP(A184,'Np PL4 Stock'!$A:$E,4,FALSE),""))</f>
        <v/>
      </c>
      <c r="E184" s="239"/>
      <c r="F184" s="240"/>
      <c r="G184" s="239"/>
      <c r="H184" s="242" t="str">
        <f>IF(ISBLANK(C184),"",IFERROR(IF(VLOOKUP(A184,'Np PL4 Stock'!$A:$J,10,FALSE)="Np4",C184-D184,C184-D184-1),""))</f>
        <v/>
      </c>
      <c r="I184" s="246" t="str">
        <f>IF(ISBLANK(C184),"",IFERROR(SUMIF('Np PL4 Stock'!$A:$A,A184,'Np PL4 Stock'!$N:$N),""))</f>
        <v/>
      </c>
      <c r="J184" s="247"/>
      <c r="K184" s="247"/>
      <c r="L184" s="239"/>
      <c r="M184" s="239"/>
      <c r="N184" s="242" t="str">
        <f t="shared" si="6"/>
        <v>-</v>
      </c>
      <c r="O184" s="240"/>
      <c r="P184" s="240"/>
      <c r="Q184" s="240"/>
      <c r="R184" s="249"/>
    </row>
    <row r="185" spans="1:18">
      <c r="A185" s="235" t="str">
        <f t="shared" si="5"/>
        <v/>
      </c>
      <c r="B185" s="153"/>
      <c r="C185" s="237"/>
      <c r="D185" s="238" t="str">
        <f>IF(ISBLANK(C185),"",IFERROR(VLOOKUP(A185,'Np PL4 Stock'!$A:$E,4,FALSE),""))</f>
        <v/>
      </c>
      <c r="E185" s="239"/>
      <c r="F185" s="240"/>
      <c r="G185" s="239"/>
      <c r="H185" s="242" t="str">
        <f>IF(ISBLANK(C185),"",IFERROR(IF(VLOOKUP(A185,'Np PL4 Stock'!$A:$J,10,FALSE)="Np4",C185-D185,C185-D185-1),""))</f>
        <v/>
      </c>
      <c r="I185" s="246" t="str">
        <f>IF(ISBLANK(C185),"",IFERROR(SUMIF('Np PL4 Stock'!$A:$A,A185,'Np PL4 Stock'!$N:$N),""))</f>
        <v/>
      </c>
      <c r="J185" s="247"/>
      <c r="K185" s="247"/>
      <c r="L185" s="239"/>
      <c r="M185" s="239"/>
      <c r="N185" s="242" t="str">
        <f t="shared" si="6"/>
        <v>-</v>
      </c>
      <c r="O185" s="240"/>
      <c r="P185" s="240"/>
      <c r="Q185" s="240"/>
      <c r="R185" s="249"/>
    </row>
    <row r="186" spans="1:18">
      <c r="A186" s="235" t="str">
        <f t="shared" si="5"/>
        <v/>
      </c>
      <c r="B186" s="153"/>
      <c r="C186" s="237"/>
      <c r="D186" s="238" t="str">
        <f>IF(ISBLANK(C186),"",IFERROR(VLOOKUP(A186,'Np PL4 Stock'!$A:$E,4,FALSE),""))</f>
        <v/>
      </c>
      <c r="E186" s="239"/>
      <c r="F186" s="240"/>
      <c r="G186" s="239"/>
      <c r="H186" s="242" t="str">
        <f>IF(ISBLANK(C186),"",IFERROR(IF(VLOOKUP(A186,'Np PL4 Stock'!$A:$J,10,FALSE)="Np4",C186-D186,C186-D186-1),""))</f>
        <v/>
      </c>
      <c r="I186" s="246" t="str">
        <f>IF(ISBLANK(C186),"",IFERROR(SUMIF('Np PL4 Stock'!$A:$A,A186,'Np PL4 Stock'!$N:$N),""))</f>
        <v/>
      </c>
      <c r="J186" s="247"/>
      <c r="K186" s="247"/>
      <c r="L186" s="239"/>
      <c r="M186" s="239"/>
      <c r="N186" s="242" t="str">
        <f t="shared" si="6"/>
        <v>-</v>
      </c>
      <c r="O186" s="240"/>
      <c r="P186" s="240"/>
      <c r="Q186" s="240"/>
      <c r="R186" s="249"/>
    </row>
    <row r="187" spans="1:18">
      <c r="A187" s="235" t="str">
        <f t="shared" si="5"/>
        <v/>
      </c>
      <c r="B187" s="153"/>
      <c r="C187" s="237"/>
      <c r="D187" s="238" t="str">
        <f>IF(ISBLANK(C187),"",IFERROR(VLOOKUP(A187,'Np PL4 Stock'!$A:$E,4,FALSE),""))</f>
        <v/>
      </c>
      <c r="E187" s="239"/>
      <c r="F187" s="240"/>
      <c r="G187" s="239"/>
      <c r="H187" s="242" t="str">
        <f>IF(ISBLANK(C187),"",IFERROR(IF(VLOOKUP(A187,'Np PL4 Stock'!$A:$J,10,FALSE)="Np4",C187-D187,C187-D187-1),""))</f>
        <v/>
      </c>
      <c r="I187" s="246" t="str">
        <f>IF(ISBLANK(C187),"",IFERROR(SUMIF('Np PL4 Stock'!$A:$A,A187,'Np PL4 Stock'!$N:$N),""))</f>
        <v/>
      </c>
      <c r="J187" s="247"/>
      <c r="K187" s="247"/>
      <c r="L187" s="239"/>
      <c r="M187" s="239"/>
      <c r="N187" s="242" t="str">
        <f t="shared" si="6"/>
        <v>-</v>
      </c>
      <c r="O187" s="240"/>
      <c r="P187" s="240"/>
      <c r="Q187" s="240"/>
      <c r="R187" s="249"/>
    </row>
    <row r="188" spans="1:18">
      <c r="A188" s="235" t="str">
        <f t="shared" si="5"/>
        <v/>
      </c>
      <c r="B188" s="153"/>
      <c r="C188" s="237"/>
      <c r="D188" s="238" t="str">
        <f>IF(ISBLANK(C188),"",IFERROR(VLOOKUP(A188,'Np PL4 Stock'!$A:$E,4,FALSE),""))</f>
        <v/>
      </c>
      <c r="E188" s="239"/>
      <c r="F188" s="240"/>
      <c r="G188" s="239"/>
      <c r="H188" s="242" t="str">
        <f>IF(ISBLANK(C188),"",IFERROR(IF(VLOOKUP(A188,'Np PL4 Stock'!$A:$J,10,FALSE)="Np4",C188-D188,C188-D188-1),""))</f>
        <v/>
      </c>
      <c r="I188" s="246" t="str">
        <f>IF(ISBLANK(C188),"",IFERROR(SUMIF('Np PL4 Stock'!$A:$A,A188,'Np PL4 Stock'!$N:$N),""))</f>
        <v/>
      </c>
      <c r="J188" s="247"/>
      <c r="K188" s="247"/>
      <c r="L188" s="239"/>
      <c r="M188" s="239"/>
      <c r="N188" s="242" t="str">
        <f t="shared" si="6"/>
        <v>-</v>
      </c>
      <c r="O188" s="240"/>
      <c r="P188" s="240"/>
      <c r="Q188" s="240"/>
      <c r="R188" s="249"/>
    </row>
    <row r="189" spans="1:18">
      <c r="A189" s="235" t="str">
        <f t="shared" si="5"/>
        <v/>
      </c>
      <c r="B189" s="153"/>
      <c r="C189" s="237"/>
      <c r="D189" s="238" t="str">
        <f>IF(ISBLANK(C189),"",IFERROR(VLOOKUP(A189,'Np PL4 Stock'!$A:$E,4,FALSE),""))</f>
        <v/>
      </c>
      <c r="E189" s="239"/>
      <c r="F189" s="240"/>
      <c r="G189" s="239"/>
      <c r="H189" s="242" t="str">
        <f>IF(ISBLANK(C189),"",IFERROR(IF(VLOOKUP(A189,'Np PL4 Stock'!$A:$J,10,FALSE)="Np4",C189-D189,C189-D189-1),""))</f>
        <v/>
      </c>
      <c r="I189" s="246" t="str">
        <f>IF(ISBLANK(C189),"",IFERROR(SUMIF('Np PL4 Stock'!$A:$A,A189,'Np PL4 Stock'!$N:$N),""))</f>
        <v/>
      </c>
      <c r="J189" s="247"/>
      <c r="K189" s="247"/>
      <c r="L189" s="239"/>
      <c r="M189" s="239"/>
      <c r="N189" s="242" t="str">
        <f t="shared" si="6"/>
        <v>-</v>
      </c>
      <c r="O189" s="240"/>
      <c r="P189" s="240"/>
      <c r="Q189" s="240"/>
      <c r="R189" s="249"/>
    </row>
    <row r="190" spans="1:18">
      <c r="A190" s="235" t="str">
        <f t="shared" si="5"/>
        <v/>
      </c>
      <c r="B190" s="153"/>
      <c r="C190" s="237"/>
      <c r="D190" s="238" t="str">
        <f>IF(ISBLANK(C190),"",IFERROR(VLOOKUP(A190,'Np PL4 Stock'!$A:$E,4,FALSE),""))</f>
        <v/>
      </c>
      <c r="E190" s="239"/>
      <c r="F190" s="240"/>
      <c r="G190" s="239"/>
      <c r="H190" s="242" t="str">
        <f>IF(ISBLANK(C190),"",IFERROR(IF(VLOOKUP(A190,'Np PL4 Stock'!$A:$J,10,FALSE)="Np4",C190-D190,C190-D190-1),""))</f>
        <v/>
      </c>
      <c r="I190" s="246" t="str">
        <f>IF(ISBLANK(C190),"",IFERROR(SUMIF('Np PL4 Stock'!$A:$A,A190,'Np PL4 Stock'!$N:$N),""))</f>
        <v/>
      </c>
      <c r="J190" s="247"/>
      <c r="K190" s="247"/>
      <c r="L190" s="239"/>
      <c r="M190" s="239"/>
      <c r="N190" s="242" t="str">
        <f t="shared" si="6"/>
        <v>-</v>
      </c>
      <c r="O190" s="240"/>
      <c r="P190" s="240"/>
      <c r="Q190" s="240"/>
      <c r="R190" s="249"/>
    </row>
    <row r="191" spans="1:18">
      <c r="A191" s="235" t="str">
        <f t="shared" si="5"/>
        <v/>
      </c>
      <c r="B191" s="153"/>
      <c r="C191" s="237"/>
      <c r="D191" s="238" t="str">
        <f>IF(ISBLANK(C191),"",IFERROR(VLOOKUP(A191,'Np PL4 Stock'!$A:$E,4,FALSE),""))</f>
        <v/>
      </c>
      <c r="E191" s="239"/>
      <c r="F191" s="240"/>
      <c r="G191" s="239"/>
      <c r="H191" s="242" t="str">
        <f>IF(ISBLANK(C191),"",IFERROR(IF(VLOOKUP(A191,'Np PL4 Stock'!$A:$J,10,FALSE)="Np4",C191-D191,C191-D191-1),""))</f>
        <v/>
      </c>
      <c r="I191" s="246" t="str">
        <f>IF(ISBLANK(C191),"",IFERROR(SUMIF('Np PL4 Stock'!$A:$A,A191,'Np PL4 Stock'!$N:$N),""))</f>
        <v/>
      </c>
      <c r="J191" s="247"/>
      <c r="K191" s="247"/>
      <c r="L191" s="239"/>
      <c r="M191" s="239"/>
      <c r="N191" s="242" t="str">
        <f t="shared" si="6"/>
        <v>-</v>
      </c>
      <c r="O191" s="240"/>
      <c r="P191" s="240"/>
      <c r="Q191" s="240"/>
      <c r="R191" s="249"/>
    </row>
    <row r="192" spans="1:18">
      <c r="A192" s="235" t="str">
        <f t="shared" si="5"/>
        <v/>
      </c>
      <c r="B192" s="153"/>
      <c r="C192" s="237"/>
      <c r="D192" s="238" t="str">
        <f>IF(ISBLANK(C192),"",IFERROR(VLOOKUP(A192,'Np PL4 Stock'!$A:$E,4,FALSE),""))</f>
        <v/>
      </c>
      <c r="E192" s="239"/>
      <c r="F192" s="240"/>
      <c r="G192" s="239"/>
      <c r="H192" s="242" t="str">
        <f>IF(ISBLANK(C192),"",IFERROR(IF(VLOOKUP(A192,'Np PL4 Stock'!$A:$J,10,FALSE)="Np4",C192-D192,C192-D192-1),""))</f>
        <v/>
      </c>
      <c r="I192" s="246" t="str">
        <f>IF(ISBLANK(C192),"",IFERROR(SUMIF('Np PL4 Stock'!$A:$A,A192,'Np PL4 Stock'!$N:$N),""))</f>
        <v/>
      </c>
      <c r="J192" s="240"/>
      <c r="K192" s="240"/>
      <c r="L192" s="239"/>
      <c r="M192" s="239"/>
      <c r="N192" s="242" t="str">
        <f t="shared" si="6"/>
        <v>-</v>
      </c>
      <c r="O192" s="240"/>
      <c r="P192" s="240"/>
      <c r="Q192" s="240"/>
      <c r="R192" s="249"/>
    </row>
    <row r="193" spans="1:18">
      <c r="A193" s="235" t="str">
        <f t="shared" si="5"/>
        <v/>
      </c>
      <c r="B193" s="153"/>
      <c r="C193" s="237"/>
      <c r="D193" s="238" t="str">
        <f>IF(ISBLANK(C193),"",IFERROR(VLOOKUP(A193,'Np PL4 Stock'!$A:$E,4,FALSE),""))</f>
        <v/>
      </c>
      <c r="E193" s="239"/>
      <c r="F193" s="240"/>
      <c r="G193" s="239"/>
      <c r="H193" s="242" t="str">
        <f>IF(ISBLANK(C193),"",IFERROR(IF(VLOOKUP(A193,'Np PL4 Stock'!$A:$J,10,FALSE)="Np4",C193-D193,C193-D193-1),""))</f>
        <v/>
      </c>
      <c r="I193" s="246" t="str">
        <f>IF(ISBLANK(C193),"",IFERROR(SUMIF('Np PL4 Stock'!$A:$A,A193,'Np PL4 Stock'!$N:$N),""))</f>
        <v/>
      </c>
      <c r="J193" s="240"/>
      <c r="K193" s="240"/>
      <c r="L193" s="239"/>
      <c r="M193" s="239"/>
      <c r="N193" s="242" t="str">
        <f t="shared" si="6"/>
        <v>-</v>
      </c>
      <c r="O193" s="240"/>
      <c r="P193" s="240"/>
      <c r="Q193" s="240"/>
      <c r="R193" s="249"/>
    </row>
    <row r="194" spans="1:18">
      <c r="A194" s="235" t="str">
        <f t="shared" ref="A194:A258" si="7">IF(ISBLANK(F194),"",F194&amp;"-"&amp;IF(OR(LEN(G194)=1,LEN(G194)=4),"0"&amp;G194,G194)&amp;"-"&amp;IF(OR(LEN(E194)=1,LEN(E194)=4),"0"&amp;E194,E194))</f>
        <v/>
      </c>
      <c r="B194" s="153"/>
      <c r="C194" s="237"/>
      <c r="D194" s="238" t="str">
        <f>IF(ISBLANK(C194),"",IFERROR(VLOOKUP(A194,'Np PL4 Stock'!$A:$E,4,FALSE),""))</f>
        <v/>
      </c>
      <c r="E194" s="239"/>
      <c r="F194" s="240"/>
      <c r="G194" s="239"/>
      <c r="H194" s="242" t="str">
        <f>IF(ISBLANK(C194),"",IFERROR(IF(VLOOKUP(A194,'Np PL4 Stock'!$A:$J,10,FALSE)="Np4",C194-D194,C194-D194-1),""))</f>
        <v/>
      </c>
      <c r="I194" s="246" t="str">
        <f>IF(ISBLANK(C194),"",IFERROR(SUMIF('Np PL4 Stock'!$A:$A,A194,'Np PL4 Stock'!$N:$N),""))</f>
        <v/>
      </c>
      <c r="J194" s="240"/>
      <c r="K194" s="240"/>
      <c r="L194" s="239"/>
      <c r="M194" s="239"/>
      <c r="N194" s="242" t="str">
        <f t="shared" ref="N194:N258" si="8">IF(AND(ISNUMBER(L194),ISNUMBER(M194)),L194*M194,"-")</f>
        <v>-</v>
      </c>
      <c r="O194" s="240"/>
      <c r="P194" s="240"/>
      <c r="Q194" s="240"/>
      <c r="R194" s="249"/>
    </row>
    <row r="195" spans="1:18">
      <c r="A195" s="235" t="str">
        <f t="shared" si="7"/>
        <v/>
      </c>
      <c r="B195" s="153"/>
      <c r="C195" s="237"/>
      <c r="D195" s="238" t="str">
        <f>IF(ISBLANK(C195),"",IFERROR(VLOOKUP(A195,'Np PL4 Stock'!$A:$E,4,FALSE),""))</f>
        <v/>
      </c>
      <c r="E195" s="239"/>
      <c r="F195" s="240"/>
      <c r="G195" s="239"/>
      <c r="H195" s="242" t="str">
        <f>IF(ISBLANK(C195),"",IFERROR(IF(VLOOKUP(A195,'Np PL4 Stock'!$A:$J,10,FALSE)="Np4",C195-D195,C195-D195-1),""))</f>
        <v/>
      </c>
      <c r="I195" s="246" t="str">
        <f>IF(ISBLANK(C195),"",IFERROR(SUMIF('Np PL4 Stock'!$A:$A,A195,'Np PL4 Stock'!$N:$N),""))</f>
        <v/>
      </c>
      <c r="J195" s="240"/>
      <c r="K195" s="240"/>
      <c r="L195" s="239"/>
      <c r="M195" s="239"/>
      <c r="N195" s="242" t="str">
        <f t="shared" si="8"/>
        <v>-</v>
      </c>
      <c r="O195" s="240"/>
      <c r="P195" s="240"/>
      <c r="Q195" s="240"/>
      <c r="R195" s="249"/>
    </row>
    <row r="196" spans="1:18">
      <c r="A196" s="235" t="str">
        <f t="shared" si="7"/>
        <v/>
      </c>
      <c r="B196" s="153"/>
      <c r="C196" s="237"/>
      <c r="D196" s="238" t="str">
        <f>IF(ISBLANK(C196),"",IFERROR(VLOOKUP(A196,'Np PL4 Stock'!$A:$E,4,FALSE),""))</f>
        <v/>
      </c>
      <c r="E196" s="239"/>
      <c r="F196" s="240"/>
      <c r="G196" s="239"/>
      <c r="H196" s="242" t="str">
        <f>IF(ISBLANK(C196),"",IFERROR(IF(VLOOKUP(A196,'Np PL4 Stock'!$A:$J,10,FALSE)="Np4",C196-D196,C196-D196-1),""))</f>
        <v/>
      </c>
      <c r="I196" s="246" t="str">
        <f>IF(ISBLANK(C196),"",IFERROR(SUMIF('Np PL4 Stock'!$A:$A,A196,'Np PL4 Stock'!$N:$N),""))</f>
        <v/>
      </c>
      <c r="J196" s="240"/>
      <c r="K196" s="240"/>
      <c r="L196" s="239"/>
      <c r="M196" s="239"/>
      <c r="N196" s="242" t="str">
        <f t="shared" si="8"/>
        <v>-</v>
      </c>
      <c r="O196" s="240"/>
      <c r="P196" s="240"/>
      <c r="Q196" s="240"/>
      <c r="R196" s="249"/>
    </row>
    <row r="197" spans="1:18">
      <c r="A197" s="235" t="str">
        <f t="shared" si="7"/>
        <v/>
      </c>
      <c r="B197" s="153"/>
      <c r="C197" s="237"/>
      <c r="D197" s="238" t="str">
        <f>IF(ISBLANK(C197),"",IFERROR(VLOOKUP(A197,'Np PL4 Stock'!$A:$E,4,FALSE),""))</f>
        <v/>
      </c>
      <c r="E197" s="239"/>
      <c r="F197" s="240"/>
      <c r="G197" s="239"/>
      <c r="H197" s="242" t="str">
        <f>IF(ISBLANK(C197),"",IFERROR(IF(VLOOKUP(A197,'Np PL4 Stock'!$A:$J,10,FALSE)="Np4",C197-D197,C197-D197-1),""))</f>
        <v/>
      </c>
      <c r="I197" s="246" t="str">
        <f>IF(ISBLANK(C197),"",IFERROR(SUMIF('Np PL4 Stock'!$A:$A,A197,'Np PL4 Stock'!$N:$N),""))</f>
        <v/>
      </c>
      <c r="J197" s="240"/>
      <c r="K197" s="240"/>
      <c r="L197" s="239"/>
      <c r="M197" s="239"/>
      <c r="N197" s="242" t="str">
        <f t="shared" si="8"/>
        <v>-</v>
      </c>
      <c r="O197" s="240"/>
      <c r="P197" s="240"/>
      <c r="Q197" s="240"/>
      <c r="R197" s="249"/>
    </row>
    <row r="198" spans="1:18">
      <c r="A198" s="235" t="str">
        <f t="shared" si="7"/>
        <v/>
      </c>
      <c r="B198" s="153"/>
      <c r="C198" s="237"/>
      <c r="D198" s="238" t="str">
        <f>IF(ISBLANK(C198),"",IFERROR(VLOOKUP(A198,'Np PL4 Stock'!$A:$E,4,FALSE),""))</f>
        <v/>
      </c>
      <c r="E198" s="239"/>
      <c r="F198" s="240"/>
      <c r="G198" s="239"/>
      <c r="H198" s="242" t="str">
        <f>IF(ISBLANK(C198),"",IFERROR(IF(VLOOKUP(A198,'Np PL4 Stock'!$A:$J,10,FALSE)="Np4",C198-D198,C198-D198-1),""))</f>
        <v/>
      </c>
      <c r="I198" s="246" t="str">
        <f>IF(ISBLANK(C198),"",IFERROR(SUMIF('Np PL4 Stock'!$A:$A,A198,'Np PL4 Stock'!$N:$N),""))</f>
        <v/>
      </c>
      <c r="J198" s="240"/>
      <c r="K198" s="240"/>
      <c r="L198" s="239"/>
      <c r="M198" s="239"/>
      <c r="N198" s="242" t="str">
        <f t="shared" si="8"/>
        <v>-</v>
      </c>
      <c r="O198" s="240"/>
      <c r="P198" s="240"/>
      <c r="Q198" s="240"/>
      <c r="R198" s="249"/>
    </row>
    <row r="199" spans="1:18">
      <c r="A199" s="235" t="str">
        <f t="shared" si="7"/>
        <v/>
      </c>
      <c r="B199" s="153"/>
      <c r="C199" s="237"/>
      <c r="D199" s="238" t="str">
        <f>IF(ISBLANK(C199),"",IFERROR(VLOOKUP(A199,'Np PL4 Stock'!$A:$E,4,FALSE),""))</f>
        <v/>
      </c>
      <c r="E199" s="239"/>
      <c r="F199" s="240"/>
      <c r="G199" s="239"/>
      <c r="H199" s="242" t="str">
        <f>IF(ISBLANK(C199),"",IFERROR(IF(VLOOKUP(A199,'Np PL4 Stock'!$A:$J,10,FALSE)="Np4",C199-D199,C199-D199-1),""))</f>
        <v/>
      </c>
      <c r="I199" s="246" t="str">
        <f>IF(ISBLANK(C199),"",IFERROR(SUMIF('Np PL4 Stock'!$A:$A,A199,'Np PL4 Stock'!$N:$N),""))</f>
        <v/>
      </c>
      <c r="J199" s="240"/>
      <c r="K199" s="240"/>
      <c r="L199" s="239"/>
      <c r="M199" s="239"/>
      <c r="N199" s="242" t="str">
        <f t="shared" si="8"/>
        <v>-</v>
      </c>
      <c r="O199" s="240"/>
      <c r="P199" s="240"/>
      <c r="Q199" s="240"/>
      <c r="R199" s="249"/>
    </row>
    <row r="200" spans="1:18">
      <c r="A200" s="235" t="str">
        <f t="shared" si="7"/>
        <v/>
      </c>
      <c r="B200" s="153"/>
      <c r="C200" s="237"/>
      <c r="D200" s="238" t="str">
        <f>IF(ISBLANK(C200),"",IFERROR(VLOOKUP(A200,'Np PL4 Stock'!$A:$E,4,FALSE),""))</f>
        <v/>
      </c>
      <c r="E200" s="239"/>
      <c r="F200" s="240"/>
      <c r="G200" s="239"/>
      <c r="H200" s="242" t="str">
        <f>IF(ISBLANK(C200),"",IFERROR(IF(VLOOKUP(A200,'Np PL4 Stock'!$A:$J,10,FALSE)="Np4",C200-D200,C200-D200-1),""))</f>
        <v/>
      </c>
      <c r="I200" s="246" t="str">
        <f>IF(ISBLANK(C200),"",IFERROR(SUMIF('Np PL4 Stock'!$A:$A,A200,'Np PL4 Stock'!$N:$N),""))</f>
        <v/>
      </c>
      <c r="J200" s="240"/>
      <c r="K200" s="240"/>
      <c r="L200" s="239"/>
      <c r="M200" s="239"/>
      <c r="N200" s="242" t="str">
        <f t="shared" si="8"/>
        <v>-</v>
      </c>
      <c r="O200" s="240"/>
      <c r="P200" s="240"/>
      <c r="Q200" s="240"/>
      <c r="R200" s="249"/>
    </row>
    <row r="201" spans="1:18">
      <c r="A201" s="235" t="str">
        <f t="shared" si="7"/>
        <v/>
      </c>
      <c r="B201" s="153"/>
      <c r="C201" s="237"/>
      <c r="D201" s="238" t="str">
        <f>IF(ISBLANK(C201),"",IFERROR(VLOOKUP(A201,'Np PL4 Stock'!$A:$E,4,FALSE),""))</f>
        <v/>
      </c>
      <c r="E201" s="239"/>
      <c r="F201" s="240"/>
      <c r="G201" s="239"/>
      <c r="H201" s="242" t="str">
        <f>IF(ISBLANK(C201),"",IFERROR(IF(VLOOKUP(A201,'Np PL4 Stock'!$A:$J,10,FALSE)="Np4",C201-D201,C201-D201-1),""))</f>
        <v/>
      </c>
      <c r="I201" s="246" t="str">
        <f>IF(ISBLANK(C201),"",IFERROR(SUMIF('Np PL4 Stock'!$A:$A,A201,'Np PL4 Stock'!$N:$N),""))</f>
        <v/>
      </c>
      <c r="J201" s="240"/>
      <c r="K201" s="240"/>
      <c r="L201" s="239"/>
      <c r="M201" s="239"/>
      <c r="N201" s="242" t="str">
        <f t="shared" si="8"/>
        <v>-</v>
      </c>
      <c r="O201" s="240"/>
      <c r="P201" s="240"/>
      <c r="Q201" s="240"/>
      <c r="R201" s="249"/>
    </row>
    <row r="202" spans="1:18">
      <c r="A202" s="235" t="str">
        <f t="shared" si="7"/>
        <v/>
      </c>
      <c r="B202" s="153"/>
      <c r="C202" s="237"/>
      <c r="D202" s="238" t="str">
        <f>IF(ISBLANK(C202),"",IFERROR(VLOOKUP(A202,'Np PL4 Stock'!$A:$E,4,FALSE),""))</f>
        <v/>
      </c>
      <c r="E202" s="239"/>
      <c r="F202" s="240"/>
      <c r="G202" s="239"/>
      <c r="H202" s="242" t="str">
        <f>IF(ISBLANK(C202),"",IFERROR(IF(VLOOKUP(A202,'Np PL4 Stock'!$A:$J,10,FALSE)="Np4",C202-D202,C202-D202-1),""))</f>
        <v/>
      </c>
      <c r="I202" s="246" t="str">
        <f>IF(ISBLANK(C202),"",IFERROR(SUMIF('Np PL4 Stock'!$A:$A,A202,'Np PL4 Stock'!$N:$N),""))</f>
        <v/>
      </c>
      <c r="J202" s="240"/>
      <c r="K202" s="240"/>
      <c r="L202" s="239"/>
      <c r="M202" s="239"/>
      <c r="N202" s="242" t="str">
        <f t="shared" si="8"/>
        <v>-</v>
      </c>
      <c r="O202" s="240"/>
      <c r="P202" s="240"/>
      <c r="Q202" s="240"/>
      <c r="R202" s="249"/>
    </row>
    <row r="203" spans="1:18">
      <c r="A203" s="235" t="str">
        <f t="shared" si="7"/>
        <v/>
      </c>
      <c r="B203" s="153"/>
      <c r="C203" s="237"/>
      <c r="D203" s="238" t="str">
        <f>IF(ISBLANK(C203),"",IFERROR(VLOOKUP(A203,'Np PL4 Stock'!$A:$E,4,FALSE),""))</f>
        <v/>
      </c>
      <c r="E203" s="239"/>
      <c r="F203" s="240"/>
      <c r="G203" s="239"/>
      <c r="H203" s="242" t="str">
        <f>IF(ISBLANK(C203),"",IFERROR(IF(VLOOKUP(A203,'Np PL4 Stock'!$A:$J,10,FALSE)="Np4",C203-D203,C203-D203-1),""))</f>
        <v/>
      </c>
      <c r="I203" s="246" t="str">
        <f>IF(ISBLANK(C203),"",IFERROR(SUMIF('Np PL4 Stock'!$A:$A,A203,'Np PL4 Stock'!$N:$N),""))</f>
        <v/>
      </c>
      <c r="J203" s="240"/>
      <c r="K203" s="240"/>
      <c r="L203" s="239"/>
      <c r="M203" s="239"/>
      <c r="N203" s="242" t="str">
        <f t="shared" si="8"/>
        <v>-</v>
      </c>
      <c r="O203" s="240"/>
      <c r="P203" s="240"/>
      <c r="Q203" s="240"/>
      <c r="R203" s="249"/>
    </row>
    <row r="204" spans="1:18">
      <c r="A204" s="235" t="str">
        <f t="shared" si="7"/>
        <v/>
      </c>
      <c r="B204" s="153"/>
      <c r="C204" s="237"/>
      <c r="D204" s="238" t="str">
        <f>IF(ISBLANK(C204),"",IFERROR(VLOOKUP(A204,'Np PL4 Stock'!$A:$E,4,FALSE),""))</f>
        <v/>
      </c>
      <c r="E204" s="239"/>
      <c r="F204" s="240"/>
      <c r="G204" s="239"/>
      <c r="H204" s="242" t="str">
        <f>IF(ISBLANK(C204),"",IFERROR(IF(VLOOKUP(A204,'Np PL4 Stock'!$A:$J,10,FALSE)="Np4",C204-D204,C204-D204-1),""))</f>
        <v/>
      </c>
      <c r="I204" s="246" t="str">
        <f>IF(ISBLANK(C204),"",IFERROR(SUMIF('Np PL4 Stock'!$A:$A,A204,'Np PL4 Stock'!$N:$N),""))</f>
        <v/>
      </c>
      <c r="J204" s="240"/>
      <c r="K204" s="240"/>
      <c r="L204" s="239"/>
      <c r="M204" s="239"/>
      <c r="N204" s="242" t="str">
        <f t="shared" si="8"/>
        <v>-</v>
      </c>
      <c r="O204" s="240"/>
      <c r="P204" s="240"/>
      <c r="Q204" s="240"/>
      <c r="R204" s="249"/>
    </row>
    <row r="205" spans="1:18">
      <c r="A205" s="235" t="str">
        <f t="shared" si="7"/>
        <v/>
      </c>
      <c r="B205" s="153"/>
      <c r="C205" s="237"/>
      <c r="D205" s="238" t="str">
        <f>IF(ISBLANK(C205),"",IFERROR(VLOOKUP(A205,'Np PL4 Stock'!$A:$E,4,FALSE),""))</f>
        <v/>
      </c>
      <c r="E205" s="239"/>
      <c r="F205" s="240"/>
      <c r="G205" s="239"/>
      <c r="H205" s="242" t="str">
        <f>IF(ISBLANK(C205),"",IFERROR(IF(VLOOKUP(A205,'Np PL4 Stock'!$A:$J,10,FALSE)="Np4",C205-D205,C205-D205-1),""))</f>
        <v/>
      </c>
      <c r="I205" s="246" t="str">
        <f>IF(ISBLANK(C205),"",IFERROR(SUMIF('Np PL4 Stock'!$A:$A,A205,'Np PL4 Stock'!$N:$N),""))</f>
        <v/>
      </c>
      <c r="J205" s="240"/>
      <c r="K205" s="240"/>
      <c r="L205" s="239"/>
      <c r="M205" s="239"/>
      <c r="N205" s="242" t="str">
        <f t="shared" si="8"/>
        <v>-</v>
      </c>
      <c r="O205" s="240"/>
      <c r="P205" s="240"/>
      <c r="Q205" s="240"/>
      <c r="R205" s="249"/>
    </row>
    <row r="206" spans="1:18">
      <c r="A206" s="235" t="str">
        <f t="shared" si="7"/>
        <v/>
      </c>
      <c r="B206" s="153"/>
      <c r="C206" s="237"/>
      <c r="D206" s="238" t="str">
        <f>IF(ISBLANK(C206),"",IFERROR(VLOOKUP(A206,'Np PL4 Stock'!$A:$E,4,FALSE),""))</f>
        <v/>
      </c>
      <c r="E206" s="239"/>
      <c r="F206" s="240"/>
      <c r="G206" s="239"/>
      <c r="H206" s="242" t="str">
        <f>IF(ISBLANK(C206),"",IFERROR(IF(VLOOKUP(A206,'Np PL4 Stock'!$A:$J,10,FALSE)="Np4",C206-D206,C206-D206-1),""))</f>
        <v/>
      </c>
      <c r="I206" s="246" t="str">
        <f>IF(ISBLANK(C206),"",IFERROR(SUMIF('Np PL4 Stock'!$A:$A,A206,'Np PL4 Stock'!$N:$N),""))</f>
        <v/>
      </c>
      <c r="J206" s="240"/>
      <c r="K206" s="240"/>
      <c r="L206" s="239"/>
      <c r="M206" s="239"/>
      <c r="N206" s="242" t="str">
        <f t="shared" si="8"/>
        <v>-</v>
      </c>
      <c r="O206" s="240"/>
      <c r="P206" s="240"/>
      <c r="Q206" s="240"/>
      <c r="R206" s="249"/>
    </row>
    <row r="207" spans="1:18">
      <c r="A207" s="235" t="str">
        <f t="shared" si="7"/>
        <v/>
      </c>
      <c r="B207" s="153"/>
      <c r="C207" s="237"/>
      <c r="D207" s="238" t="str">
        <f>IF(ISBLANK(C207),"",IFERROR(VLOOKUP(A207,'Np PL4 Stock'!$A:$E,4,FALSE),""))</f>
        <v/>
      </c>
      <c r="E207" s="239"/>
      <c r="F207" s="240"/>
      <c r="G207" s="239"/>
      <c r="H207" s="242" t="str">
        <f>IF(ISBLANK(C207),"",IFERROR(IF(VLOOKUP(A207,'Np PL4 Stock'!$A:$J,10,FALSE)="Np4",C207-D207,C207-D207-1),""))</f>
        <v/>
      </c>
      <c r="I207" s="246" t="str">
        <f>IF(ISBLANK(C207),"",IFERROR(SUMIF('Np PL4 Stock'!$A:$A,A207,'Np PL4 Stock'!$N:$N),""))</f>
        <v/>
      </c>
      <c r="J207" s="240"/>
      <c r="K207" s="240"/>
      <c r="L207" s="239"/>
      <c r="M207" s="239"/>
      <c r="N207" s="242" t="str">
        <f t="shared" si="8"/>
        <v>-</v>
      </c>
      <c r="O207" s="240"/>
      <c r="P207" s="240"/>
      <c r="Q207" s="240"/>
      <c r="R207" s="249"/>
    </row>
    <row r="208" spans="1:18">
      <c r="A208" s="235" t="str">
        <f t="shared" si="7"/>
        <v/>
      </c>
      <c r="B208" s="153"/>
      <c r="C208" s="237"/>
      <c r="D208" s="238" t="str">
        <f>IF(ISBLANK(C208),"",IFERROR(VLOOKUP(A208,'Np PL4 Stock'!$A:$E,4,FALSE),""))</f>
        <v/>
      </c>
      <c r="E208" s="239"/>
      <c r="F208" s="240"/>
      <c r="G208" s="239"/>
      <c r="H208" s="242" t="str">
        <f>IF(ISBLANK(C208),"",IFERROR(IF(VLOOKUP(A208,'Np PL4 Stock'!$A:$J,10,FALSE)="Np4",C208-D208,C208-D208-1),""))</f>
        <v/>
      </c>
      <c r="I208" s="246" t="str">
        <f>IF(ISBLANK(C208),"",IFERROR(SUMIF('Np PL4 Stock'!$A:$A,A208,'Np PL4 Stock'!$N:$N),""))</f>
        <v/>
      </c>
      <c r="J208" s="240"/>
      <c r="K208" s="240"/>
      <c r="L208" s="239"/>
      <c r="M208" s="239"/>
      <c r="N208" s="242" t="str">
        <f t="shared" si="8"/>
        <v>-</v>
      </c>
      <c r="O208" s="240"/>
      <c r="P208" s="240"/>
      <c r="Q208" s="240"/>
      <c r="R208" s="249"/>
    </row>
    <row r="209" spans="1:18">
      <c r="A209" s="235" t="str">
        <f t="shared" si="7"/>
        <v/>
      </c>
      <c r="B209" s="153"/>
      <c r="C209" s="237"/>
      <c r="D209" s="238" t="str">
        <f>IF(ISBLANK(C209),"",IFERROR(VLOOKUP(A209,'Np PL4 Stock'!$A:$E,4,FALSE),""))</f>
        <v/>
      </c>
      <c r="E209" s="239"/>
      <c r="F209" s="240"/>
      <c r="G209" s="239"/>
      <c r="H209" s="242" t="str">
        <f>IF(ISBLANK(C209),"",IFERROR(IF(VLOOKUP(A209,'Np PL4 Stock'!$A:$J,10,FALSE)="Np4",C209-D209,C209-D209-1),""))</f>
        <v/>
      </c>
      <c r="I209" s="246" t="str">
        <f>IF(ISBLANK(C209),"",IFERROR(SUMIF('Np PL4 Stock'!$A:$A,A209,'Np PL4 Stock'!$N:$N),""))</f>
        <v/>
      </c>
      <c r="J209" s="240"/>
      <c r="K209" s="240"/>
      <c r="L209" s="239"/>
      <c r="M209" s="239"/>
      <c r="N209" s="242" t="str">
        <f t="shared" si="8"/>
        <v>-</v>
      </c>
      <c r="O209" s="240"/>
      <c r="P209" s="240"/>
      <c r="Q209" s="240"/>
      <c r="R209" s="249"/>
    </row>
    <row r="210" spans="1:18">
      <c r="A210" s="235" t="str">
        <f t="shared" si="7"/>
        <v/>
      </c>
      <c r="B210" s="153"/>
      <c r="C210" s="237"/>
      <c r="D210" s="238" t="str">
        <f>IF(ISBLANK(C210),"",IFERROR(VLOOKUP(A210,'Np PL4 Stock'!$A:$E,4,FALSE),""))</f>
        <v/>
      </c>
      <c r="E210" s="239"/>
      <c r="F210" s="240"/>
      <c r="G210" s="239"/>
      <c r="H210" s="242" t="str">
        <f>IF(ISBLANK(C210),"",IFERROR(IF(VLOOKUP(A210,'Np PL4 Stock'!$A:$J,10,FALSE)="Np4",C210-D210,C210-D210-1),""))</f>
        <v/>
      </c>
      <c r="I210" s="246" t="str">
        <f>IF(ISBLANK(C210),"",IFERROR(SUMIF('Np PL4 Stock'!$A:$A,A210,'Np PL4 Stock'!$N:$N),""))</f>
        <v/>
      </c>
      <c r="J210" s="240"/>
      <c r="K210" s="240"/>
      <c r="L210" s="239"/>
      <c r="M210" s="239"/>
      <c r="N210" s="242" t="str">
        <f t="shared" si="8"/>
        <v>-</v>
      </c>
      <c r="O210" s="240"/>
      <c r="P210" s="240"/>
      <c r="Q210" s="240"/>
      <c r="R210" s="249"/>
    </row>
    <row r="211" spans="1:18">
      <c r="A211" s="235" t="str">
        <f t="shared" si="7"/>
        <v/>
      </c>
      <c r="B211" s="153"/>
      <c r="C211" s="237"/>
      <c r="D211" s="238" t="str">
        <f>IF(ISBLANK(C211),"",IFERROR(VLOOKUP(A211,'Np PL4 Stock'!$A:$E,4,FALSE),""))</f>
        <v/>
      </c>
      <c r="E211" s="239"/>
      <c r="F211" s="240"/>
      <c r="G211" s="239"/>
      <c r="H211" s="242" t="str">
        <f>IF(ISBLANK(C211),"",IFERROR(IF(VLOOKUP(A211,'Np PL4 Stock'!$A:$J,10,FALSE)="Np4",C211-D211,C211-D211-1),""))</f>
        <v/>
      </c>
      <c r="I211" s="246" t="str">
        <f>IF(ISBLANK(C211),"",IFERROR(SUMIF('Np PL4 Stock'!$A:$A,A211,'Np PL4 Stock'!$N:$N),""))</f>
        <v/>
      </c>
      <c r="J211" s="240"/>
      <c r="K211" s="240"/>
      <c r="L211" s="239"/>
      <c r="M211" s="239"/>
      <c r="N211" s="242" t="str">
        <f t="shared" si="8"/>
        <v>-</v>
      </c>
      <c r="O211" s="240"/>
      <c r="P211" s="240"/>
      <c r="Q211" s="240"/>
      <c r="R211" s="249"/>
    </row>
    <row r="212" spans="1:18">
      <c r="A212" s="235" t="str">
        <f t="shared" si="7"/>
        <v/>
      </c>
      <c r="B212" s="153"/>
      <c r="C212" s="237"/>
      <c r="D212" s="238" t="str">
        <f>IF(ISBLANK(C212),"",IFERROR(VLOOKUP(A212,'Np PL4 Stock'!$A:$E,4,FALSE),""))</f>
        <v/>
      </c>
      <c r="E212" s="239"/>
      <c r="F212" s="240"/>
      <c r="G212" s="239"/>
      <c r="H212" s="242" t="str">
        <f>IF(ISBLANK(C212),"",IFERROR(IF(VLOOKUP(A212,'Np PL4 Stock'!$A:$J,10,FALSE)="Np4",C212-D212,C212-D212-1),""))</f>
        <v/>
      </c>
      <c r="I212" s="246" t="str">
        <f>IF(ISBLANK(C212),"",IFERROR(SUMIF('Np PL4 Stock'!$A:$A,A212,'Np PL4 Stock'!$N:$N),""))</f>
        <v/>
      </c>
      <c r="J212" s="240"/>
      <c r="K212" s="240"/>
      <c r="L212" s="239"/>
      <c r="M212" s="239"/>
      <c r="N212" s="242" t="str">
        <f t="shared" si="8"/>
        <v>-</v>
      </c>
      <c r="O212" s="240"/>
      <c r="P212" s="240"/>
      <c r="Q212" s="240"/>
      <c r="R212" s="249"/>
    </row>
    <row r="213" spans="1:18">
      <c r="A213" s="235" t="str">
        <f t="shared" si="7"/>
        <v/>
      </c>
      <c r="B213" s="153"/>
      <c r="C213" s="237"/>
      <c r="D213" s="238" t="str">
        <f>IF(ISBLANK(C213),"",IFERROR(VLOOKUP(A213,'Np PL4 Stock'!$A:$E,4,FALSE),""))</f>
        <v/>
      </c>
      <c r="E213" s="239"/>
      <c r="F213" s="240"/>
      <c r="G213" s="239"/>
      <c r="H213" s="242" t="str">
        <f>IF(ISBLANK(C213),"",IFERROR(IF(VLOOKUP(A213,'Np PL4 Stock'!$A:$J,10,FALSE)="Np4",C213-D213,C213-D213-1),""))</f>
        <v/>
      </c>
      <c r="I213" s="246" t="str">
        <f>IF(ISBLANK(C213),"",IFERROR(SUMIF('Np PL4 Stock'!$A:$A,A213,'Np PL4 Stock'!$N:$N),""))</f>
        <v/>
      </c>
      <c r="J213" s="240"/>
      <c r="K213" s="240"/>
      <c r="L213" s="239"/>
      <c r="M213" s="239"/>
      <c r="N213" s="242" t="str">
        <f t="shared" si="8"/>
        <v>-</v>
      </c>
      <c r="O213" s="240"/>
      <c r="P213" s="240"/>
      <c r="Q213" s="240"/>
      <c r="R213" s="249"/>
    </row>
    <row r="214" spans="1:18">
      <c r="A214" s="235" t="str">
        <f t="shared" si="7"/>
        <v/>
      </c>
      <c r="B214" s="153"/>
      <c r="C214" s="237"/>
      <c r="D214" s="238" t="str">
        <f>IF(ISBLANK(C214),"",IFERROR(VLOOKUP(A214,'Np PL4 Stock'!$A:$E,4,FALSE),""))</f>
        <v/>
      </c>
      <c r="E214" s="239"/>
      <c r="F214" s="240"/>
      <c r="G214" s="239"/>
      <c r="H214" s="242" t="str">
        <f>IF(ISBLANK(C214),"",IFERROR(IF(VLOOKUP(A214,'Np PL4 Stock'!$A:$J,10,FALSE)="Np4",C214-D214,C214-D214-1),""))</f>
        <v/>
      </c>
      <c r="I214" s="246" t="str">
        <f>IF(ISBLANK(C214),"",IFERROR(SUMIF('Np PL4 Stock'!$A:$A,A214,'Np PL4 Stock'!$N:$N),""))</f>
        <v/>
      </c>
      <c r="J214" s="240"/>
      <c r="K214" s="240"/>
      <c r="L214" s="239"/>
      <c r="M214" s="239"/>
      <c r="N214" s="242" t="str">
        <f t="shared" si="8"/>
        <v>-</v>
      </c>
      <c r="O214" s="240"/>
      <c r="P214" s="240"/>
      <c r="Q214" s="240"/>
      <c r="R214" s="249"/>
    </row>
    <row r="215" spans="1:18">
      <c r="A215" s="235" t="str">
        <f t="shared" si="7"/>
        <v/>
      </c>
      <c r="B215" s="153"/>
      <c r="C215" s="237"/>
      <c r="D215" s="238" t="str">
        <f>IF(ISBLANK(C215),"",IFERROR(VLOOKUP(A215,'Np PL4 Stock'!$A:$E,4,FALSE),""))</f>
        <v/>
      </c>
      <c r="E215" s="239"/>
      <c r="F215" s="240"/>
      <c r="G215" s="239"/>
      <c r="H215" s="242" t="str">
        <f>IF(ISBLANK(C215),"",IFERROR(IF(VLOOKUP(A215,'Np PL4 Stock'!$A:$J,10,FALSE)="Np4",C215-D215,C215-D215-1),""))</f>
        <v/>
      </c>
      <c r="I215" s="246" t="str">
        <f>IF(ISBLANK(C215),"",IFERROR(SUMIF('Np PL4 Stock'!$A:$A,A215,'Np PL4 Stock'!$N:$N),""))</f>
        <v/>
      </c>
      <c r="J215" s="240"/>
      <c r="K215" s="240"/>
      <c r="L215" s="239"/>
      <c r="M215" s="239"/>
      <c r="N215" s="242" t="str">
        <f t="shared" si="8"/>
        <v>-</v>
      </c>
      <c r="O215" s="240"/>
      <c r="P215" s="240"/>
      <c r="Q215" s="240"/>
      <c r="R215" s="249"/>
    </row>
    <row r="216" spans="1:18">
      <c r="A216" s="235" t="str">
        <f t="shared" si="7"/>
        <v/>
      </c>
      <c r="B216" s="153"/>
      <c r="C216" s="237"/>
      <c r="D216" s="238" t="str">
        <f>IF(ISBLANK(C216),"",IFERROR(VLOOKUP(A216,'Np PL4 Stock'!$A:$E,4,FALSE),""))</f>
        <v/>
      </c>
      <c r="E216" s="239"/>
      <c r="F216" s="240"/>
      <c r="G216" s="239"/>
      <c r="H216" s="242" t="str">
        <f>IF(ISBLANK(C216),"",IFERROR(IF(VLOOKUP(A216,'Np PL4 Stock'!$A:$J,10,FALSE)="Np4",C216-D216,C216-D216-1),""))</f>
        <v/>
      </c>
      <c r="I216" s="246" t="str">
        <f>IF(ISBLANK(C216),"",IFERROR(SUMIF('Np PL4 Stock'!$A:$A,A216,'Np PL4 Stock'!$N:$N),""))</f>
        <v/>
      </c>
      <c r="J216" s="240"/>
      <c r="K216" s="240"/>
      <c r="L216" s="239"/>
      <c r="M216" s="239"/>
      <c r="N216" s="242" t="str">
        <f t="shared" si="8"/>
        <v>-</v>
      </c>
      <c r="O216" s="240"/>
      <c r="P216" s="240"/>
      <c r="Q216" s="240"/>
      <c r="R216" s="249"/>
    </row>
    <row r="217" spans="1:18">
      <c r="A217" s="235" t="str">
        <f t="shared" si="7"/>
        <v/>
      </c>
      <c r="B217" s="153"/>
      <c r="C217" s="237"/>
      <c r="D217" s="238" t="str">
        <f>IF(ISBLANK(C217),"",IFERROR(VLOOKUP(A217,'Np PL4 Stock'!$A:$E,4,FALSE),""))</f>
        <v/>
      </c>
      <c r="E217" s="239"/>
      <c r="F217" s="240"/>
      <c r="G217" s="239"/>
      <c r="H217" s="242" t="str">
        <f>IF(ISBLANK(C217),"",IFERROR(IF(VLOOKUP(A217,'Np PL4 Stock'!$A:$J,10,FALSE)="Np4",C217-D217,C217-D217-1),""))</f>
        <v/>
      </c>
      <c r="I217" s="246" t="str">
        <f>IF(ISBLANK(C217),"",IFERROR(SUMIF('Np PL4 Stock'!$A:$A,A217,'Np PL4 Stock'!$N:$N),""))</f>
        <v/>
      </c>
      <c r="J217" s="240"/>
      <c r="K217" s="240"/>
      <c r="L217" s="239"/>
      <c r="M217" s="239"/>
      <c r="N217" s="242" t="str">
        <f t="shared" si="8"/>
        <v>-</v>
      </c>
      <c r="O217" s="240"/>
      <c r="P217" s="240"/>
      <c r="Q217" s="240"/>
      <c r="R217" s="249"/>
    </row>
    <row r="218" spans="1:18">
      <c r="A218" s="235" t="str">
        <f t="shared" si="7"/>
        <v/>
      </c>
      <c r="B218" s="153"/>
      <c r="C218" s="237"/>
      <c r="D218" s="238" t="str">
        <f>IF(ISBLANK(C218),"",IFERROR(VLOOKUP(A218,'Np PL4 Stock'!$A:$E,4,FALSE),""))</f>
        <v/>
      </c>
      <c r="E218" s="239"/>
      <c r="F218" s="240"/>
      <c r="G218" s="239"/>
      <c r="H218" s="242" t="str">
        <f>IF(ISBLANK(C218),"",IFERROR(IF(VLOOKUP(A218,'Np PL4 Stock'!$A:$J,10,FALSE)="Np4",C218-D218,C218-D218-1),""))</f>
        <v/>
      </c>
      <c r="I218" s="246" t="str">
        <f>IF(ISBLANK(C218),"",IFERROR(SUMIF('Np PL4 Stock'!$A:$A,A218,'Np PL4 Stock'!$N:$N),""))</f>
        <v/>
      </c>
      <c r="J218" s="240"/>
      <c r="K218" s="240"/>
      <c r="L218" s="239"/>
      <c r="M218" s="239"/>
      <c r="N218" s="242" t="str">
        <f t="shared" si="8"/>
        <v>-</v>
      </c>
      <c r="O218" s="240"/>
      <c r="P218" s="240"/>
      <c r="Q218" s="240"/>
      <c r="R218" s="249"/>
    </row>
    <row r="219" spans="1:18">
      <c r="A219" s="235" t="str">
        <f t="shared" si="7"/>
        <v/>
      </c>
      <c r="B219" s="153"/>
      <c r="C219" s="237"/>
      <c r="D219" s="238" t="str">
        <f>IF(ISBLANK(C219),"",IFERROR(VLOOKUP(A219,'Np PL4 Stock'!$A:$E,4,FALSE),""))</f>
        <v/>
      </c>
      <c r="E219" s="239"/>
      <c r="F219" s="240"/>
      <c r="G219" s="239"/>
      <c r="H219" s="242" t="str">
        <f>IF(ISBLANK(C219),"",IFERROR(IF(VLOOKUP(A219,'Np PL4 Stock'!$A:$J,10,FALSE)="Np4",C219-D219,C219-D219-1),""))</f>
        <v/>
      </c>
      <c r="I219" s="246" t="str">
        <f>IF(ISBLANK(C219),"",IFERROR(SUMIF('Np PL4 Stock'!$A:$A,A219,'Np PL4 Stock'!$N:$N),""))</f>
        <v/>
      </c>
      <c r="J219" s="240"/>
      <c r="K219" s="240"/>
      <c r="L219" s="239"/>
      <c r="M219" s="239"/>
      <c r="N219" s="242" t="str">
        <f t="shared" si="8"/>
        <v>-</v>
      </c>
      <c r="O219" s="240"/>
      <c r="P219" s="240"/>
      <c r="Q219" s="240"/>
      <c r="R219" s="249"/>
    </row>
    <row r="220" spans="1:18">
      <c r="A220" s="235" t="str">
        <f t="shared" si="7"/>
        <v/>
      </c>
      <c r="B220" s="153"/>
      <c r="C220" s="237"/>
      <c r="D220" s="238" t="str">
        <f>IF(ISBLANK(C220),"",IFERROR(VLOOKUP(A220,'Np PL4 Stock'!$A:$E,4,FALSE),""))</f>
        <v/>
      </c>
      <c r="E220" s="239"/>
      <c r="F220" s="240"/>
      <c r="G220" s="239"/>
      <c r="H220" s="242" t="str">
        <f>IF(ISBLANK(C220),"",IFERROR(IF(VLOOKUP(A220,'Np PL4 Stock'!$A:$J,10,FALSE)="Np4",C220-D220,C220-D220-1),""))</f>
        <v/>
      </c>
      <c r="I220" s="246" t="str">
        <f>IF(ISBLANK(C220),"",IFERROR(SUMIF('Np PL4 Stock'!$A:$A,A220,'Np PL4 Stock'!$N:$N),""))</f>
        <v/>
      </c>
      <c r="J220" s="240"/>
      <c r="K220" s="240"/>
      <c r="L220" s="239"/>
      <c r="M220" s="239"/>
      <c r="N220" s="242" t="str">
        <f t="shared" si="8"/>
        <v>-</v>
      </c>
      <c r="O220" s="240"/>
      <c r="P220" s="240"/>
      <c r="Q220" s="240"/>
      <c r="R220" s="249"/>
    </row>
    <row r="221" spans="1:18">
      <c r="A221" s="235" t="str">
        <f t="shared" si="7"/>
        <v/>
      </c>
      <c r="B221" s="153"/>
      <c r="C221" s="237"/>
      <c r="D221" s="238" t="str">
        <f>IF(ISBLANK(C221),"",IFERROR(VLOOKUP(A221,'Np PL4 Stock'!$A:$E,4,FALSE),""))</f>
        <v/>
      </c>
      <c r="E221" s="239"/>
      <c r="F221" s="240"/>
      <c r="G221" s="239"/>
      <c r="H221" s="242" t="str">
        <f>IF(ISBLANK(C221),"",IFERROR(IF(VLOOKUP(A221,'Np PL4 Stock'!$A:$J,10,FALSE)="Np4",C221-D221,C221-D221-1),""))</f>
        <v/>
      </c>
      <c r="I221" s="246" t="str">
        <f>IF(ISBLANK(C221),"",IFERROR(SUMIF('Np PL4 Stock'!$A:$A,A221,'Np PL4 Stock'!$N:$N),""))</f>
        <v/>
      </c>
      <c r="J221" s="240"/>
      <c r="K221" s="240"/>
      <c r="L221" s="239"/>
      <c r="M221" s="239"/>
      <c r="N221" s="242" t="str">
        <f t="shared" si="8"/>
        <v>-</v>
      </c>
      <c r="O221" s="240"/>
      <c r="P221" s="240"/>
      <c r="Q221" s="240"/>
      <c r="R221" s="249"/>
    </row>
    <row r="222" spans="1:18">
      <c r="A222" s="235" t="str">
        <f t="shared" si="7"/>
        <v/>
      </c>
      <c r="B222" s="153"/>
      <c r="C222" s="237"/>
      <c r="D222" s="238" t="str">
        <f>IF(ISBLANK(C222),"",IFERROR(VLOOKUP(A222,'Np PL4 Stock'!$A:$E,4,FALSE),""))</f>
        <v/>
      </c>
      <c r="E222" s="239"/>
      <c r="F222" s="240"/>
      <c r="G222" s="239"/>
      <c r="H222" s="242" t="str">
        <f>IF(ISBLANK(C222),"",IFERROR(IF(VLOOKUP(A222,'Np PL4 Stock'!$A:$J,10,FALSE)="Np4",C222-D222,C222-D222-1),""))</f>
        <v/>
      </c>
      <c r="I222" s="246" t="str">
        <f>IF(ISBLANK(C222),"",IFERROR(SUMIF('Np PL4 Stock'!$A:$A,A222,'Np PL4 Stock'!$N:$N),""))</f>
        <v/>
      </c>
      <c r="J222" s="240"/>
      <c r="K222" s="240"/>
      <c r="L222" s="239"/>
      <c r="M222" s="239"/>
      <c r="N222" s="242" t="str">
        <f t="shared" si="8"/>
        <v>-</v>
      </c>
      <c r="O222" s="240"/>
      <c r="P222" s="240"/>
      <c r="Q222" s="240"/>
      <c r="R222" s="249"/>
    </row>
    <row r="223" spans="1:18">
      <c r="A223" s="235" t="str">
        <f t="shared" si="7"/>
        <v/>
      </c>
      <c r="B223" s="153"/>
      <c r="C223" s="237"/>
      <c r="D223" s="238" t="str">
        <f>IF(ISBLANK(C223),"",IFERROR(VLOOKUP(A223,'Np PL4 Stock'!$A:$E,4,FALSE),""))</f>
        <v/>
      </c>
      <c r="E223" s="239"/>
      <c r="F223" s="240"/>
      <c r="G223" s="239"/>
      <c r="H223" s="242" t="str">
        <f>IF(ISBLANK(C223),"",IFERROR(IF(VLOOKUP(A223,'Np PL4 Stock'!$A:$J,10,FALSE)="Np4",C223-D223,C223-D223-1),""))</f>
        <v/>
      </c>
      <c r="I223" s="246" t="str">
        <f>IF(ISBLANK(C223),"",IFERROR(SUMIF('Np PL4 Stock'!$A:$A,A223,'Np PL4 Stock'!$N:$N),""))</f>
        <v/>
      </c>
      <c r="J223" s="240"/>
      <c r="K223" s="240"/>
      <c r="L223" s="239"/>
      <c r="M223" s="239"/>
      <c r="N223" s="242" t="str">
        <f t="shared" si="8"/>
        <v>-</v>
      </c>
      <c r="O223" s="240"/>
      <c r="P223" s="240"/>
      <c r="Q223" s="240"/>
      <c r="R223" s="249"/>
    </row>
    <row r="224" spans="1:18">
      <c r="A224" s="235" t="str">
        <f t="shared" si="7"/>
        <v/>
      </c>
      <c r="B224" s="153"/>
      <c r="C224" s="237"/>
      <c r="D224" s="238" t="str">
        <f>IF(ISBLANK(C224),"",IFERROR(VLOOKUP(A224,'Np PL4 Stock'!$A:$E,4,FALSE),""))</f>
        <v/>
      </c>
      <c r="E224" s="239"/>
      <c r="F224" s="240"/>
      <c r="G224" s="239"/>
      <c r="H224" s="242" t="str">
        <f>IF(ISBLANK(C224),"",IFERROR(IF(VLOOKUP(A224,'Np PL4 Stock'!$A:$J,10,FALSE)="Np4",C224-D224,C224-D224-1),""))</f>
        <v/>
      </c>
      <c r="I224" s="246" t="str">
        <f>IF(ISBLANK(C224),"",IFERROR(SUMIF('Np PL4 Stock'!$A:$A,A224,'Np PL4 Stock'!$N:$N),""))</f>
        <v/>
      </c>
      <c r="J224" s="240"/>
      <c r="K224" s="240"/>
      <c r="L224" s="239"/>
      <c r="M224" s="239"/>
      <c r="N224" s="242" t="str">
        <f t="shared" si="8"/>
        <v>-</v>
      </c>
      <c r="O224" s="240"/>
      <c r="P224" s="240"/>
      <c r="Q224" s="240"/>
      <c r="R224" s="249"/>
    </row>
    <row r="225" spans="1:18">
      <c r="A225" s="235" t="str">
        <f t="shared" si="7"/>
        <v/>
      </c>
      <c r="B225" s="153"/>
      <c r="C225" s="237"/>
      <c r="D225" s="238" t="str">
        <f>IF(ISBLANK(C225),"",IFERROR(VLOOKUP(A225,'Np PL4 Stock'!$A:$E,4,FALSE),""))</f>
        <v/>
      </c>
      <c r="E225" s="239"/>
      <c r="F225" s="240"/>
      <c r="G225" s="239"/>
      <c r="H225" s="242" t="str">
        <f>IF(ISBLANK(C225),"",IFERROR(IF(VLOOKUP(A225,'Np PL4 Stock'!$A:$J,10,FALSE)="Np4",C225-D225,C225-D225-1),""))</f>
        <v/>
      </c>
      <c r="I225" s="246" t="str">
        <f>IF(ISBLANK(C225),"",IFERROR(SUMIF('Np PL4 Stock'!$A:$A,A225,'Np PL4 Stock'!$N:$N),""))</f>
        <v/>
      </c>
      <c r="J225" s="240"/>
      <c r="K225" s="240"/>
      <c r="L225" s="239"/>
      <c r="M225" s="239"/>
      <c r="N225" s="242" t="str">
        <f t="shared" si="8"/>
        <v>-</v>
      </c>
      <c r="O225" s="240"/>
      <c r="P225" s="240"/>
      <c r="Q225" s="240"/>
      <c r="R225" s="249"/>
    </row>
    <row r="226" spans="1:18">
      <c r="A226" s="235" t="str">
        <f t="shared" si="7"/>
        <v/>
      </c>
      <c r="B226" s="153"/>
      <c r="C226" s="237"/>
      <c r="D226" s="238" t="str">
        <f>IF(ISBLANK(C226),"",IFERROR(VLOOKUP(A226,'Np PL4 Stock'!$A:$E,4,FALSE),""))</f>
        <v/>
      </c>
      <c r="E226" s="239"/>
      <c r="F226" s="240"/>
      <c r="G226" s="239"/>
      <c r="H226" s="242" t="str">
        <f>IF(ISBLANK(C226),"",IFERROR(IF(VLOOKUP(A226,'Np PL4 Stock'!$A:$J,10,FALSE)="Np4",C226-D226,C226-D226-1),""))</f>
        <v/>
      </c>
      <c r="I226" s="246" t="str">
        <f>IF(ISBLANK(C226),"",IFERROR(SUMIF('Np PL4 Stock'!$A:$A,A226,'Np PL4 Stock'!$N:$N),""))</f>
        <v/>
      </c>
      <c r="J226" s="240"/>
      <c r="K226" s="240"/>
      <c r="L226" s="239"/>
      <c r="M226" s="239"/>
      <c r="N226" s="242" t="str">
        <f t="shared" si="8"/>
        <v>-</v>
      </c>
      <c r="O226" s="240"/>
      <c r="P226" s="240"/>
      <c r="Q226" s="240"/>
      <c r="R226" s="249"/>
    </row>
    <row r="227" spans="1:18">
      <c r="A227" s="235" t="str">
        <f t="shared" si="7"/>
        <v/>
      </c>
      <c r="B227" s="153"/>
      <c r="C227" s="237"/>
      <c r="D227" s="238" t="str">
        <f>IF(ISBLANK(C227),"",IFERROR(VLOOKUP(A227,'Np PL4 Stock'!$A:$E,4,FALSE),""))</f>
        <v/>
      </c>
      <c r="E227" s="239"/>
      <c r="F227" s="240"/>
      <c r="G227" s="239"/>
      <c r="H227" s="242" t="str">
        <f>IF(ISBLANK(C227),"",IFERROR(IF(VLOOKUP(A227,'Np PL4 Stock'!$A:$J,10,FALSE)="Np4",C227-D227,C227-D227-1),""))</f>
        <v/>
      </c>
      <c r="I227" s="246" t="str">
        <f>IF(ISBLANK(C227),"",IFERROR(SUMIF('Np PL4 Stock'!$A:$A,A227,'Np PL4 Stock'!$N:$N),""))</f>
        <v/>
      </c>
      <c r="J227" s="240"/>
      <c r="K227" s="240"/>
      <c r="L227" s="239"/>
      <c r="M227" s="239"/>
      <c r="N227" s="242" t="str">
        <f t="shared" si="8"/>
        <v>-</v>
      </c>
      <c r="O227" s="240"/>
      <c r="P227" s="240"/>
      <c r="Q227" s="240"/>
      <c r="R227" s="249"/>
    </row>
    <row r="228" spans="1:18">
      <c r="A228" s="235" t="str">
        <f t="shared" si="7"/>
        <v/>
      </c>
      <c r="B228" s="153"/>
      <c r="C228" s="237"/>
      <c r="D228" s="238" t="str">
        <f>IF(ISBLANK(C228),"",IFERROR(VLOOKUP(A228,'Np PL4 Stock'!$A:$E,4,FALSE),""))</f>
        <v/>
      </c>
      <c r="E228" s="239"/>
      <c r="F228" s="240"/>
      <c r="G228" s="239"/>
      <c r="H228" s="242" t="str">
        <f>IF(ISBLANK(C228),"",IFERROR(IF(VLOOKUP(A228,'Np PL4 Stock'!$A:$J,10,FALSE)="Np4",C228-D228,C228-D228-1),""))</f>
        <v/>
      </c>
      <c r="I228" s="246" t="str">
        <f>IF(ISBLANK(C228),"",IFERROR(SUMIF('Np PL4 Stock'!$A:$A,A228,'Np PL4 Stock'!$N:$N),""))</f>
        <v/>
      </c>
      <c r="J228" s="240"/>
      <c r="K228" s="240"/>
      <c r="L228" s="239"/>
      <c r="M228" s="239"/>
      <c r="N228" s="242" t="str">
        <f t="shared" si="8"/>
        <v>-</v>
      </c>
      <c r="O228" s="240"/>
      <c r="P228" s="240"/>
      <c r="Q228" s="240"/>
      <c r="R228" s="249"/>
    </row>
    <row r="229" spans="1:18">
      <c r="A229" s="235" t="str">
        <f t="shared" si="7"/>
        <v/>
      </c>
      <c r="B229" s="153"/>
      <c r="C229" s="237"/>
      <c r="D229" s="238" t="str">
        <f>IF(ISBLANK(C229),"",IFERROR(VLOOKUP(A229,'Np PL4 Stock'!$A:$E,4,FALSE),""))</f>
        <v/>
      </c>
      <c r="E229" s="239"/>
      <c r="F229" s="240"/>
      <c r="G229" s="239"/>
      <c r="H229" s="242" t="str">
        <f>IF(ISBLANK(C229),"",IFERROR(IF(VLOOKUP(A229,'Np PL4 Stock'!$A:$J,10,FALSE)="Np4",C229-D229,C229-D229-1),""))</f>
        <v/>
      </c>
      <c r="I229" s="246" t="str">
        <f>IF(ISBLANK(C229),"",IFERROR(SUMIF('Np PL4 Stock'!$A:$A,A229,'Np PL4 Stock'!$N:$N),""))</f>
        <v/>
      </c>
      <c r="J229" s="240"/>
      <c r="K229" s="240"/>
      <c r="L229" s="239"/>
      <c r="M229" s="239"/>
      <c r="N229" s="242" t="str">
        <f t="shared" si="8"/>
        <v>-</v>
      </c>
      <c r="O229" s="240"/>
      <c r="P229" s="240"/>
      <c r="Q229" s="240"/>
      <c r="R229" s="249"/>
    </row>
    <row r="230" spans="1:18">
      <c r="A230" s="235" t="str">
        <f t="shared" si="7"/>
        <v/>
      </c>
      <c r="B230" s="153"/>
      <c r="C230" s="237"/>
      <c r="D230" s="238" t="str">
        <f>IF(ISBLANK(C230),"",IFERROR(VLOOKUP(A230,'Np PL4 Stock'!$A:$E,4,FALSE),""))</f>
        <v/>
      </c>
      <c r="E230" s="239"/>
      <c r="F230" s="240"/>
      <c r="G230" s="239"/>
      <c r="H230" s="242" t="str">
        <f>IF(ISBLANK(C230),"",IFERROR(IF(VLOOKUP(A230,'Np PL4 Stock'!$A:$J,10,FALSE)="Np4",C230-D230,C230-D230-1),""))</f>
        <v/>
      </c>
      <c r="I230" s="246" t="str">
        <f>IF(ISBLANK(C230),"",IFERROR(SUMIF('Np PL4 Stock'!$A:$A,A230,'Np PL4 Stock'!$N:$N),""))</f>
        <v/>
      </c>
      <c r="J230" s="240"/>
      <c r="K230" s="240"/>
      <c r="L230" s="239"/>
      <c r="M230" s="239"/>
      <c r="N230" s="242" t="str">
        <f t="shared" si="8"/>
        <v>-</v>
      </c>
      <c r="O230" s="240"/>
      <c r="P230" s="240"/>
      <c r="Q230" s="240"/>
      <c r="R230" s="249"/>
    </row>
    <row r="231" spans="1:18">
      <c r="A231" s="235" t="str">
        <f t="shared" si="7"/>
        <v/>
      </c>
      <c r="B231" s="153"/>
      <c r="C231" s="237"/>
      <c r="D231" s="238" t="str">
        <f>IF(ISBLANK(C231),"",IFERROR(VLOOKUP(A231,'Np PL4 Stock'!$A:$E,4,FALSE),""))</f>
        <v/>
      </c>
      <c r="E231" s="239"/>
      <c r="F231" s="240"/>
      <c r="G231" s="239"/>
      <c r="H231" s="242" t="str">
        <f>IF(ISBLANK(C231),"",IFERROR(IF(VLOOKUP(A231,'Np PL4 Stock'!$A:$J,10,FALSE)="Np4",C231-D231,C231-D231-1),""))</f>
        <v/>
      </c>
      <c r="I231" s="246" t="str">
        <f>IF(ISBLANK(C231),"",IFERROR(SUMIF('Np PL4 Stock'!$A:$A,A231,'Np PL4 Stock'!$N:$N),""))</f>
        <v/>
      </c>
      <c r="J231" s="240"/>
      <c r="K231" s="240"/>
      <c r="L231" s="239"/>
      <c r="M231" s="239"/>
      <c r="N231" s="242" t="str">
        <f t="shared" si="8"/>
        <v>-</v>
      </c>
      <c r="O231" s="240"/>
      <c r="P231" s="240"/>
      <c r="Q231" s="240"/>
      <c r="R231" s="249"/>
    </row>
    <row r="232" spans="1:18">
      <c r="A232" s="235" t="str">
        <f t="shared" si="7"/>
        <v/>
      </c>
      <c r="B232" s="153"/>
      <c r="C232" s="237"/>
      <c r="D232" s="238" t="str">
        <f>IF(ISBLANK(C232),"",IFERROR(VLOOKUP(A232,'Np PL4 Stock'!$A:$E,4,FALSE),""))</f>
        <v/>
      </c>
      <c r="E232" s="239"/>
      <c r="F232" s="240"/>
      <c r="G232" s="239"/>
      <c r="H232" s="242" t="str">
        <f>IF(ISBLANK(C232),"",IFERROR(IF(VLOOKUP(A232,'Np PL4 Stock'!$A:$J,10,FALSE)="Np4",C232-D232,C232-D232-1),""))</f>
        <v/>
      </c>
      <c r="I232" s="246" t="str">
        <f>IF(ISBLANK(C232),"",IFERROR(SUMIF('Np PL4 Stock'!$A:$A,A232,'Np PL4 Stock'!$N:$N),""))</f>
        <v/>
      </c>
      <c r="J232" s="240"/>
      <c r="K232" s="240"/>
      <c r="L232" s="239"/>
      <c r="M232" s="239"/>
      <c r="N232" s="242" t="str">
        <f t="shared" si="8"/>
        <v>-</v>
      </c>
      <c r="O232" s="240"/>
      <c r="P232" s="240"/>
      <c r="Q232" s="240"/>
      <c r="R232" s="249"/>
    </row>
    <row r="233" spans="1:18">
      <c r="A233" s="235" t="str">
        <f t="shared" si="7"/>
        <v/>
      </c>
      <c r="B233" s="153"/>
      <c r="C233" s="237"/>
      <c r="D233" s="238" t="str">
        <f>IF(ISBLANK(C233),"",IFERROR(VLOOKUP(A233,'Np PL4 Stock'!$A:$E,4,FALSE),""))</f>
        <v/>
      </c>
      <c r="E233" s="239"/>
      <c r="F233" s="240"/>
      <c r="G233" s="239"/>
      <c r="H233" s="242" t="str">
        <f>IF(ISBLANK(C233),"",IFERROR(IF(VLOOKUP(A233,'Np PL4 Stock'!$A:$J,10,FALSE)="Np4",C233-D233,C233-D233-1),""))</f>
        <v/>
      </c>
      <c r="I233" s="246" t="str">
        <f>IF(ISBLANK(C233),"",IFERROR(SUMIF('Np PL4 Stock'!$A:$A,A233,'Np PL4 Stock'!$N:$N),""))</f>
        <v/>
      </c>
      <c r="J233" s="240"/>
      <c r="K233" s="240"/>
      <c r="L233" s="239"/>
      <c r="M233" s="239"/>
      <c r="N233" s="242" t="str">
        <f t="shared" si="8"/>
        <v>-</v>
      </c>
      <c r="O233" s="240"/>
      <c r="P233" s="240"/>
      <c r="Q233" s="240"/>
      <c r="R233" s="249"/>
    </row>
    <row r="234" spans="1:18">
      <c r="A234" s="235" t="str">
        <f t="shared" si="7"/>
        <v/>
      </c>
      <c r="B234" s="153"/>
      <c r="C234" s="237"/>
      <c r="D234" s="238" t="str">
        <f>IF(ISBLANK(C234),"",IFERROR(VLOOKUP(A234,'Np PL4 Stock'!$A:$E,4,FALSE),""))</f>
        <v/>
      </c>
      <c r="E234" s="239"/>
      <c r="F234" s="240"/>
      <c r="G234" s="239"/>
      <c r="H234" s="242" t="str">
        <f>IF(ISBLANK(C234),"",IFERROR(IF(VLOOKUP(A234,'Np PL4 Stock'!$A:$J,10,FALSE)="Np4",C234-D234,C234-D234-1),""))</f>
        <v/>
      </c>
      <c r="I234" s="246" t="str">
        <f>IF(ISBLANK(C234),"",IFERROR(SUMIF('Np PL4 Stock'!$A:$A,A234,'Np PL4 Stock'!$N:$N),""))</f>
        <v/>
      </c>
      <c r="J234" s="240"/>
      <c r="K234" s="240"/>
      <c r="L234" s="239"/>
      <c r="M234" s="239"/>
      <c r="N234" s="242" t="str">
        <f t="shared" si="8"/>
        <v>-</v>
      </c>
      <c r="O234" s="240"/>
      <c r="P234" s="240"/>
      <c r="Q234" s="240"/>
      <c r="R234" s="249"/>
    </row>
    <row r="235" spans="1:18">
      <c r="A235" s="235" t="str">
        <f t="shared" si="7"/>
        <v/>
      </c>
      <c r="B235" s="153"/>
      <c r="C235" s="237"/>
      <c r="D235" s="238" t="str">
        <f>IF(ISBLANK(C235),"",IFERROR(VLOOKUP(A235,'Np PL4 Stock'!$A:$E,4,FALSE),""))</f>
        <v/>
      </c>
      <c r="E235" s="239"/>
      <c r="F235" s="240"/>
      <c r="G235" s="239"/>
      <c r="H235" s="242" t="str">
        <f>IF(ISBLANK(C235),"",IFERROR(IF(VLOOKUP(A235,'Np PL4 Stock'!$A:$J,10,FALSE)="Np4",C235-D235,C235-D235-1),""))</f>
        <v/>
      </c>
      <c r="I235" s="246" t="str">
        <f>IF(ISBLANK(C235),"",IFERROR(SUMIF('Np PL4 Stock'!$A:$A,A235,'Np PL4 Stock'!$N:$N),""))</f>
        <v/>
      </c>
      <c r="J235" s="240"/>
      <c r="K235" s="240"/>
      <c r="L235" s="239"/>
      <c r="M235" s="239"/>
      <c r="N235" s="242" t="str">
        <f t="shared" si="8"/>
        <v>-</v>
      </c>
      <c r="O235" s="240"/>
      <c r="P235" s="240"/>
      <c r="Q235" s="240"/>
      <c r="R235" s="249"/>
    </row>
    <row r="236" spans="1:18">
      <c r="A236" s="235" t="str">
        <f t="shared" si="7"/>
        <v/>
      </c>
      <c r="B236" s="153"/>
      <c r="C236" s="237"/>
      <c r="D236" s="238" t="str">
        <f>IF(ISBLANK(C236),"",IFERROR(VLOOKUP(A236,'Np PL4 Stock'!$A:$E,4,FALSE),""))</f>
        <v/>
      </c>
      <c r="E236" s="239"/>
      <c r="F236" s="240"/>
      <c r="G236" s="239"/>
      <c r="H236" s="242" t="str">
        <f>IF(ISBLANK(C236),"",IFERROR(IF(VLOOKUP(A236,'Np PL4 Stock'!$A:$J,10,FALSE)="Np4",C236-D236,C236-D236-1),""))</f>
        <v/>
      </c>
      <c r="I236" s="246" t="str">
        <f>IF(ISBLANK(C236),"",IFERROR(SUMIF('Np PL4 Stock'!$A:$A,A236,'Np PL4 Stock'!$N:$N),""))</f>
        <v/>
      </c>
      <c r="J236" s="240"/>
      <c r="K236" s="240"/>
      <c r="L236" s="239"/>
      <c r="M236" s="239"/>
      <c r="N236" s="242" t="str">
        <f t="shared" si="8"/>
        <v>-</v>
      </c>
      <c r="O236" s="240"/>
      <c r="P236" s="240"/>
      <c r="Q236" s="240"/>
      <c r="R236" s="249"/>
    </row>
    <row r="237" spans="1:18">
      <c r="A237" s="235" t="str">
        <f t="shared" si="7"/>
        <v/>
      </c>
      <c r="B237" s="153"/>
      <c r="C237" s="237"/>
      <c r="D237" s="238" t="str">
        <f>IF(ISBLANK(C237),"",IFERROR(VLOOKUP(A237,'Np PL4 Stock'!$A:$E,4,FALSE),""))</f>
        <v/>
      </c>
      <c r="E237" s="239"/>
      <c r="F237" s="240"/>
      <c r="G237" s="239"/>
      <c r="H237" s="242" t="str">
        <f>IF(ISBLANK(C237),"",IFERROR(IF(VLOOKUP(A237,'Np PL4 Stock'!$A:$J,10,FALSE)="Np4",C237-D237,C237-D237-1),""))</f>
        <v/>
      </c>
      <c r="I237" s="246" t="str">
        <f>IF(ISBLANK(C237),"",IFERROR(SUMIF('Np PL4 Stock'!$A:$A,A237,'Np PL4 Stock'!$N:$N),""))</f>
        <v/>
      </c>
      <c r="J237" s="240"/>
      <c r="K237" s="240"/>
      <c r="L237" s="239"/>
      <c r="M237" s="239"/>
      <c r="N237" s="242" t="str">
        <f t="shared" si="8"/>
        <v>-</v>
      </c>
      <c r="O237" s="240"/>
      <c r="P237" s="240"/>
      <c r="Q237" s="240"/>
      <c r="R237" s="249"/>
    </row>
    <row r="238" spans="1:18">
      <c r="A238" s="235" t="str">
        <f t="shared" si="7"/>
        <v/>
      </c>
      <c r="B238" s="153"/>
      <c r="C238" s="237"/>
      <c r="D238" s="238" t="str">
        <f>IF(ISBLANK(C238),"",IFERROR(VLOOKUP(A238,'Np PL4 Stock'!$A:$E,4,FALSE),""))</f>
        <v/>
      </c>
      <c r="E238" s="239"/>
      <c r="F238" s="240"/>
      <c r="G238" s="239"/>
      <c r="H238" s="242" t="str">
        <f>IF(ISBLANK(C238),"",IFERROR(IF(VLOOKUP(A238,'Np PL4 Stock'!$A:$J,10,FALSE)="Np4",C238-D238,C238-D238-1),""))</f>
        <v/>
      </c>
      <c r="I238" s="246" t="str">
        <f>IF(ISBLANK(C238),"",IFERROR(SUMIF('Np PL4 Stock'!$A:$A,A238,'Np PL4 Stock'!$N:$N),""))</f>
        <v/>
      </c>
      <c r="J238" s="240"/>
      <c r="K238" s="240"/>
      <c r="L238" s="239"/>
      <c r="M238" s="239"/>
      <c r="N238" s="242" t="str">
        <f t="shared" si="8"/>
        <v>-</v>
      </c>
      <c r="O238" s="240"/>
      <c r="P238" s="240"/>
      <c r="Q238" s="240"/>
      <c r="R238" s="249"/>
    </row>
    <row r="239" spans="1:18">
      <c r="A239" s="235" t="str">
        <f t="shared" si="7"/>
        <v/>
      </c>
      <c r="B239" s="153"/>
      <c r="C239" s="237"/>
      <c r="D239" s="238" t="str">
        <f>IF(ISBLANK(C239),"",IFERROR(VLOOKUP(A239,'Np PL4 Stock'!$A:$E,4,FALSE),""))</f>
        <v/>
      </c>
      <c r="E239" s="239"/>
      <c r="F239" s="240"/>
      <c r="G239" s="239"/>
      <c r="H239" s="242" t="str">
        <f>IF(ISBLANK(C239),"",IFERROR(IF(VLOOKUP(A239,'Np PL4 Stock'!$A:$J,10,FALSE)="Np4",C239-D239,C239-D239-1),""))</f>
        <v/>
      </c>
      <c r="I239" s="246" t="str">
        <f>IF(ISBLANK(C239),"",IFERROR(SUMIF('Np PL4 Stock'!$A:$A,A239,'Np PL4 Stock'!$N:$N),""))</f>
        <v/>
      </c>
      <c r="J239" s="240"/>
      <c r="K239" s="240"/>
      <c r="L239" s="239"/>
      <c r="M239" s="239"/>
      <c r="N239" s="242" t="str">
        <f t="shared" si="8"/>
        <v>-</v>
      </c>
      <c r="O239" s="240"/>
      <c r="P239" s="240"/>
      <c r="Q239" s="240"/>
      <c r="R239" s="249"/>
    </row>
    <row r="240" spans="1:18">
      <c r="A240" s="235" t="str">
        <f t="shared" si="7"/>
        <v/>
      </c>
      <c r="B240" s="153"/>
      <c r="C240" s="237"/>
      <c r="D240" s="238" t="str">
        <f>IF(ISBLANK(C240),"",IFERROR(VLOOKUP(A240,'Np PL4 Stock'!$A:$E,4,FALSE),""))</f>
        <v/>
      </c>
      <c r="E240" s="239"/>
      <c r="F240" s="240"/>
      <c r="G240" s="239"/>
      <c r="H240" s="242" t="str">
        <f>IF(ISBLANK(C240),"",IFERROR(IF(VLOOKUP(A240,'Np PL4 Stock'!$A:$J,10,FALSE)="Np4",C240-D240,C240-D240-1),""))</f>
        <v/>
      </c>
      <c r="I240" s="246" t="str">
        <f>IF(ISBLANK(C240),"",IFERROR(SUMIF('Np PL4 Stock'!$A:$A,A240,'Np PL4 Stock'!$N:$N),""))</f>
        <v/>
      </c>
      <c r="J240" s="240"/>
      <c r="K240" s="240"/>
      <c r="L240" s="239"/>
      <c r="M240" s="239"/>
      <c r="N240" s="242" t="str">
        <f t="shared" si="8"/>
        <v>-</v>
      </c>
      <c r="O240" s="240"/>
      <c r="P240" s="240"/>
      <c r="Q240" s="240"/>
      <c r="R240" s="249"/>
    </row>
    <row r="241" spans="1:18">
      <c r="A241" s="235" t="str">
        <f t="shared" si="7"/>
        <v/>
      </c>
      <c r="B241" s="153"/>
      <c r="C241" s="237"/>
      <c r="D241" s="238" t="str">
        <f>IF(ISBLANK(C241),"",IFERROR(VLOOKUP(A241,'Np PL4 Stock'!$A:$E,4,FALSE),""))</f>
        <v/>
      </c>
      <c r="E241" s="239"/>
      <c r="F241" s="240"/>
      <c r="G241" s="239"/>
      <c r="H241" s="242" t="str">
        <f>IF(ISBLANK(C241),"",IFERROR(IF(VLOOKUP(A241,'Np PL4 Stock'!$A:$J,10,FALSE)="Np4",C241-D241,C241-D241-1),""))</f>
        <v/>
      </c>
      <c r="I241" s="246" t="str">
        <f>IF(ISBLANK(C241),"",IFERROR(SUMIF('Np PL4 Stock'!$A:$A,A241,'Np PL4 Stock'!$N:$N),""))</f>
        <v/>
      </c>
      <c r="J241" s="240"/>
      <c r="K241" s="240"/>
      <c r="L241" s="239"/>
      <c r="M241" s="239"/>
      <c r="N241" s="242" t="str">
        <f t="shared" si="8"/>
        <v>-</v>
      </c>
      <c r="O241" s="240"/>
      <c r="P241" s="240"/>
      <c r="Q241" s="240"/>
      <c r="R241" s="249"/>
    </row>
    <row r="242" spans="1:18">
      <c r="A242" s="235" t="str">
        <f t="shared" si="7"/>
        <v/>
      </c>
      <c r="B242" s="153"/>
      <c r="C242" s="237"/>
      <c r="D242" s="238" t="str">
        <f>IF(ISBLANK(C242),"",IFERROR(VLOOKUP(A242,'Np PL4 Stock'!$A:$E,4,FALSE),""))</f>
        <v/>
      </c>
      <c r="E242" s="239"/>
      <c r="F242" s="240"/>
      <c r="G242" s="239"/>
      <c r="H242" s="242" t="str">
        <f>IF(ISBLANK(C242),"",IFERROR(IF(VLOOKUP(A242,'Np PL4 Stock'!$A:$J,10,FALSE)="Np4",C242-D242,C242-D242-1),""))</f>
        <v/>
      </c>
      <c r="I242" s="246" t="str">
        <f>IF(ISBLANK(C242),"",IFERROR(SUMIF('Np PL4 Stock'!$A:$A,A242,'Np PL4 Stock'!$N:$N),""))</f>
        <v/>
      </c>
      <c r="J242" s="240"/>
      <c r="K242" s="240"/>
      <c r="L242" s="239"/>
      <c r="M242" s="239"/>
      <c r="N242" s="242" t="str">
        <f t="shared" si="8"/>
        <v>-</v>
      </c>
      <c r="O242" s="240"/>
      <c r="P242" s="240"/>
      <c r="Q242" s="240"/>
      <c r="R242" s="249"/>
    </row>
    <row r="243" spans="1:18">
      <c r="A243" s="235" t="str">
        <f t="shared" si="7"/>
        <v/>
      </c>
      <c r="B243" s="153"/>
      <c r="C243" s="237"/>
      <c r="D243" s="238" t="str">
        <f>IF(ISBLANK(C243),"",IFERROR(VLOOKUP(A243,'Np PL4 Stock'!$A:$E,4,FALSE),""))</f>
        <v/>
      </c>
      <c r="E243" s="239"/>
      <c r="F243" s="240"/>
      <c r="G243" s="239"/>
      <c r="H243" s="242" t="str">
        <f>IF(ISBLANK(C243),"",IFERROR(IF(VLOOKUP(A243,'Np PL4 Stock'!$A:$J,10,FALSE)="Np4",C243-D243,C243-D243-1),""))</f>
        <v/>
      </c>
      <c r="I243" s="246" t="str">
        <f>IF(ISBLANK(C243),"",IFERROR(SUMIF('Np PL4 Stock'!$A:$A,A243,'Np PL4 Stock'!$N:$N),""))</f>
        <v/>
      </c>
      <c r="J243" s="240"/>
      <c r="K243" s="240"/>
      <c r="L243" s="239"/>
      <c r="M243" s="239"/>
      <c r="N243" s="242" t="str">
        <f t="shared" si="8"/>
        <v>-</v>
      </c>
      <c r="O243" s="240"/>
      <c r="P243" s="240"/>
      <c r="Q243" s="240"/>
      <c r="R243" s="249"/>
    </row>
    <row r="244" spans="1:18">
      <c r="A244" s="235" t="str">
        <f t="shared" si="7"/>
        <v/>
      </c>
      <c r="B244" s="153"/>
      <c r="C244" s="237"/>
      <c r="D244" s="238" t="str">
        <f>IF(ISBLANK(C244),"",IFERROR(VLOOKUP(A244,'Np PL4 Stock'!$A:$E,4,FALSE),""))</f>
        <v/>
      </c>
      <c r="E244" s="239"/>
      <c r="F244" s="240"/>
      <c r="G244" s="239"/>
      <c r="H244" s="242" t="str">
        <f>IF(ISBLANK(C244),"",IFERROR(IF(VLOOKUP(A244,'Np PL4 Stock'!$A:$J,10,FALSE)="Np4",C244-D244,C244-D244-1),""))</f>
        <v/>
      </c>
      <c r="I244" s="246" t="str">
        <f>IF(ISBLANK(C244),"",IFERROR(SUMIF('Np PL4 Stock'!$A:$A,A244,'Np PL4 Stock'!$N:$N),""))</f>
        <v/>
      </c>
      <c r="J244" s="240"/>
      <c r="K244" s="240"/>
      <c r="L244" s="239"/>
      <c r="M244" s="239"/>
      <c r="N244" s="242" t="str">
        <f t="shared" si="8"/>
        <v>-</v>
      </c>
      <c r="O244" s="240"/>
      <c r="P244" s="240"/>
      <c r="Q244" s="240"/>
      <c r="R244" s="249"/>
    </row>
    <row r="245" spans="1:18">
      <c r="A245" s="235" t="str">
        <f t="shared" si="7"/>
        <v/>
      </c>
      <c r="B245" s="153"/>
      <c r="C245" s="237"/>
      <c r="D245" s="238" t="str">
        <f>IF(ISBLANK(C245),"",IFERROR(VLOOKUP(A245,'Np PL4 Stock'!$A:$E,4,FALSE),""))</f>
        <v/>
      </c>
      <c r="E245" s="239"/>
      <c r="F245" s="240"/>
      <c r="G245" s="239"/>
      <c r="H245" s="242" t="str">
        <f>IF(ISBLANK(C245),"",IFERROR(IF(VLOOKUP(A245,'Np PL4 Stock'!$A:$J,10,FALSE)="Np4",C245-D245,C245-D245-1),""))</f>
        <v/>
      </c>
      <c r="I245" s="246" t="str">
        <f>IF(ISBLANK(C245),"",IFERROR(SUMIF('Np PL4 Stock'!$A:$A,A245,'Np PL4 Stock'!$N:$N),""))</f>
        <v/>
      </c>
      <c r="J245" s="240"/>
      <c r="K245" s="240"/>
      <c r="L245" s="239"/>
      <c r="M245" s="239"/>
      <c r="N245" s="242" t="str">
        <f t="shared" si="8"/>
        <v>-</v>
      </c>
      <c r="O245" s="240"/>
      <c r="P245" s="240"/>
      <c r="Q245" s="240"/>
      <c r="R245" s="249"/>
    </row>
    <row r="246" spans="1:18">
      <c r="A246" s="235" t="str">
        <f t="shared" si="7"/>
        <v/>
      </c>
      <c r="B246" s="153"/>
      <c r="C246" s="237"/>
      <c r="D246" s="238" t="str">
        <f>IF(ISBLANK(C246),"",IFERROR(VLOOKUP(A246,'Np PL4 Stock'!$A:$E,4,FALSE),""))</f>
        <v/>
      </c>
      <c r="E246" s="239"/>
      <c r="F246" s="240"/>
      <c r="G246" s="239"/>
      <c r="H246" s="242" t="str">
        <f>IF(ISBLANK(C246),"",IFERROR(IF(VLOOKUP(A246,'Np PL4 Stock'!$A:$J,10,FALSE)="Np4",C246-D246,C246-D246-1),""))</f>
        <v/>
      </c>
      <c r="I246" s="246" t="str">
        <f>IF(ISBLANK(C246),"",IFERROR(SUMIF('Np PL4 Stock'!$A:$A,A246,'Np PL4 Stock'!$N:$N),""))</f>
        <v/>
      </c>
      <c r="J246" s="240"/>
      <c r="K246" s="240"/>
      <c r="L246" s="239"/>
      <c r="M246" s="239"/>
      <c r="N246" s="242" t="str">
        <f t="shared" si="8"/>
        <v>-</v>
      </c>
      <c r="O246" s="240"/>
      <c r="P246" s="240"/>
      <c r="Q246" s="240"/>
      <c r="R246" s="249"/>
    </row>
    <row r="247" spans="1:18">
      <c r="A247" s="235" t="str">
        <f t="shared" si="7"/>
        <v/>
      </c>
      <c r="B247" s="153"/>
      <c r="C247" s="237"/>
      <c r="D247" s="238" t="str">
        <f>IF(ISBLANK(C247),"",IFERROR(VLOOKUP(A247,'Np PL4 Stock'!$A:$E,4,FALSE),""))</f>
        <v/>
      </c>
      <c r="E247" s="239"/>
      <c r="F247" s="240"/>
      <c r="G247" s="239"/>
      <c r="H247" s="242" t="str">
        <f>IF(ISBLANK(C247),"",IFERROR(IF(VLOOKUP(A247,'Np PL4 Stock'!$A:$J,10,FALSE)="Np4",C247-D247,C247-D247-1),""))</f>
        <v/>
      </c>
      <c r="I247" s="246" t="str">
        <f>IF(ISBLANK(C247),"",IFERROR(SUMIF('Np PL4 Stock'!$A:$A,A247,'Np PL4 Stock'!$N:$N),""))</f>
        <v/>
      </c>
      <c r="J247" s="240"/>
      <c r="K247" s="240"/>
      <c r="L247" s="239"/>
      <c r="M247" s="239"/>
      <c r="N247" s="242" t="str">
        <f t="shared" si="8"/>
        <v>-</v>
      </c>
      <c r="O247" s="240"/>
      <c r="P247" s="240"/>
      <c r="Q247" s="240"/>
      <c r="R247" s="249"/>
    </row>
    <row r="248" spans="1:18">
      <c r="A248" s="235" t="str">
        <f t="shared" si="7"/>
        <v/>
      </c>
      <c r="B248" s="153"/>
      <c r="C248" s="237"/>
      <c r="D248" s="238" t="str">
        <f>IF(ISBLANK(C248),"",IFERROR(VLOOKUP(A248,'Np PL4 Stock'!$A:$E,4,FALSE),""))</f>
        <v/>
      </c>
      <c r="E248" s="239"/>
      <c r="F248" s="240"/>
      <c r="G248" s="239"/>
      <c r="H248" s="242" t="str">
        <f>IF(ISBLANK(C248),"",IFERROR(IF(VLOOKUP(A248,'Np PL4 Stock'!$A:$J,10,FALSE)="Np4",C248-D248,C248-D248-1),""))</f>
        <v/>
      </c>
      <c r="I248" s="246" t="str">
        <f>IF(ISBLANK(C248),"",IFERROR(SUMIF('Np PL4 Stock'!$A:$A,A248,'Np PL4 Stock'!$N:$N),""))</f>
        <v/>
      </c>
      <c r="J248" s="240"/>
      <c r="K248" s="240"/>
      <c r="L248" s="239"/>
      <c r="M248" s="239"/>
      <c r="N248" s="242" t="str">
        <f t="shared" si="8"/>
        <v>-</v>
      </c>
      <c r="O248" s="240"/>
      <c r="P248" s="240"/>
      <c r="Q248" s="240"/>
      <c r="R248" s="249"/>
    </row>
    <row r="249" spans="1:18">
      <c r="A249" s="235" t="str">
        <f t="shared" si="7"/>
        <v/>
      </c>
      <c r="B249" s="153"/>
      <c r="C249" s="237"/>
      <c r="D249" s="238" t="str">
        <f>IF(ISBLANK(C249),"",IFERROR(VLOOKUP(A249,'Np PL4 Stock'!$A:$E,4,FALSE),""))</f>
        <v/>
      </c>
      <c r="E249" s="239"/>
      <c r="F249" s="240"/>
      <c r="G249" s="239"/>
      <c r="H249" s="242" t="str">
        <f>IF(ISBLANK(C249),"",IFERROR(IF(VLOOKUP(A249,'Np PL4 Stock'!$A:$J,10,FALSE)="Np4",C249-D249,C249-D249-1),""))</f>
        <v/>
      </c>
      <c r="I249" s="246" t="str">
        <f>IF(ISBLANK(C249),"",IFERROR(SUMIF('Np PL4 Stock'!$A:$A,A249,'Np PL4 Stock'!$N:$N),""))</f>
        <v/>
      </c>
      <c r="J249" s="240"/>
      <c r="K249" s="240"/>
      <c r="L249" s="239"/>
      <c r="M249" s="239"/>
      <c r="N249" s="242" t="str">
        <f t="shared" si="8"/>
        <v>-</v>
      </c>
      <c r="O249" s="240"/>
      <c r="P249" s="240"/>
      <c r="Q249" s="240"/>
      <c r="R249" s="249"/>
    </row>
    <row r="250" spans="1:18">
      <c r="A250" s="235" t="str">
        <f t="shared" si="7"/>
        <v/>
      </c>
      <c r="B250" s="153"/>
      <c r="C250" s="237"/>
      <c r="D250" s="238" t="str">
        <f>IF(ISBLANK(C250),"",IFERROR(VLOOKUP(A250,'Np PL4 Stock'!$A:$E,4,FALSE),""))</f>
        <v/>
      </c>
      <c r="E250" s="239"/>
      <c r="F250" s="240"/>
      <c r="G250" s="239"/>
      <c r="H250" s="242" t="str">
        <f>IF(ISBLANK(C250),"",IFERROR(IF(VLOOKUP(A250,'Np PL4 Stock'!$A:$J,10,FALSE)="Np4",C250-D250,C250-D250-1),""))</f>
        <v/>
      </c>
      <c r="I250" s="246" t="str">
        <f>IF(ISBLANK(C250),"",IFERROR(SUMIF('Np PL4 Stock'!$A:$A,A250,'Np PL4 Stock'!$N:$N),""))</f>
        <v/>
      </c>
      <c r="J250" s="240"/>
      <c r="K250" s="240"/>
      <c r="L250" s="239"/>
      <c r="M250" s="239"/>
      <c r="N250" s="242" t="str">
        <f t="shared" si="8"/>
        <v>-</v>
      </c>
      <c r="O250" s="240"/>
      <c r="P250" s="240"/>
      <c r="Q250" s="240"/>
      <c r="R250" s="249"/>
    </row>
    <row r="251" spans="1:18">
      <c r="A251" s="235" t="str">
        <f t="shared" si="7"/>
        <v/>
      </c>
      <c r="B251" s="153"/>
      <c r="C251" s="237"/>
      <c r="D251" s="238" t="str">
        <f>IF(ISBLANK(C251),"",IFERROR(VLOOKUP(A251,'Np PL4 Stock'!$A:$E,4,FALSE),""))</f>
        <v/>
      </c>
      <c r="E251" s="239"/>
      <c r="F251" s="240"/>
      <c r="G251" s="239"/>
      <c r="H251" s="242" t="str">
        <f>IF(ISBLANK(C251),"",IFERROR(IF(VLOOKUP(A251,'Np PL4 Stock'!$A:$J,10,FALSE)="Np4",C251-D251,C251-D251-1),""))</f>
        <v/>
      </c>
      <c r="I251" s="246" t="str">
        <f>IF(ISBLANK(C251),"",IFERROR(SUMIF('Np PL4 Stock'!$A:$A,A251,'Np PL4 Stock'!$N:$N),""))</f>
        <v/>
      </c>
      <c r="J251" s="240"/>
      <c r="K251" s="240"/>
      <c r="L251" s="239"/>
      <c r="M251" s="239"/>
      <c r="N251" s="242" t="str">
        <f t="shared" si="8"/>
        <v>-</v>
      </c>
      <c r="O251" s="240"/>
      <c r="P251" s="240"/>
      <c r="Q251" s="240"/>
      <c r="R251" s="249"/>
    </row>
    <row r="252" spans="1:18">
      <c r="A252" s="235" t="str">
        <f t="shared" si="7"/>
        <v/>
      </c>
      <c r="B252" s="153"/>
      <c r="C252" s="237"/>
      <c r="D252" s="238" t="str">
        <f>IF(ISBLANK(C252),"",IFERROR(VLOOKUP(A252,'Np PL4 Stock'!$A:$E,4,FALSE),""))</f>
        <v/>
      </c>
      <c r="E252" s="239"/>
      <c r="F252" s="240"/>
      <c r="G252" s="239"/>
      <c r="H252" s="242" t="str">
        <f>IF(ISBLANK(C252),"",IFERROR(IF(VLOOKUP(A252,'Np PL4 Stock'!$A:$J,10,FALSE)="Np4",C252-D252,C252-D252-1),""))</f>
        <v/>
      </c>
      <c r="I252" s="246" t="str">
        <f>IF(ISBLANK(C252),"",IFERROR(SUMIF('Np PL4 Stock'!$A:$A,A252,'Np PL4 Stock'!$N:$N),""))</f>
        <v/>
      </c>
      <c r="J252" s="240"/>
      <c r="K252" s="240"/>
      <c r="L252" s="239"/>
      <c r="M252" s="239"/>
      <c r="N252" s="242" t="str">
        <f t="shared" si="8"/>
        <v>-</v>
      </c>
      <c r="O252" s="240"/>
      <c r="P252" s="240"/>
      <c r="Q252" s="240"/>
      <c r="R252" s="249"/>
    </row>
    <row r="253" spans="1:18">
      <c r="A253" s="235" t="str">
        <f t="shared" si="7"/>
        <v/>
      </c>
      <c r="B253" s="153"/>
      <c r="C253" s="237"/>
      <c r="D253" s="238" t="str">
        <f>IF(ISBLANK(C253),"",IFERROR(VLOOKUP(A253,'Np PL4 Stock'!$A:$E,4,FALSE),""))</f>
        <v/>
      </c>
      <c r="E253" s="239"/>
      <c r="F253" s="240"/>
      <c r="G253" s="239"/>
      <c r="H253" s="242" t="str">
        <f>IF(ISBLANK(C253),"",IFERROR(IF(VLOOKUP(A253,'Np PL4 Stock'!$A:$J,10,FALSE)="Np4",C253-D253,C253-D253-1),""))</f>
        <v/>
      </c>
      <c r="I253" s="246" t="str">
        <f>IF(ISBLANK(C253),"",IFERROR(SUMIF('Np PL4 Stock'!$A:$A,A253,'Np PL4 Stock'!$N:$N),""))</f>
        <v/>
      </c>
      <c r="J253" s="240"/>
      <c r="K253" s="240"/>
      <c r="L253" s="239"/>
      <c r="M253" s="239"/>
      <c r="N253" s="242" t="str">
        <f t="shared" si="8"/>
        <v>-</v>
      </c>
      <c r="O253" s="240"/>
      <c r="P253" s="240"/>
      <c r="Q253" s="240"/>
      <c r="R253" s="249"/>
    </row>
    <row r="254" spans="1:18">
      <c r="A254" s="235" t="str">
        <f t="shared" si="7"/>
        <v/>
      </c>
      <c r="B254" s="153"/>
      <c r="C254" s="237"/>
      <c r="D254" s="238" t="str">
        <f>IF(ISBLANK(C254),"",IFERROR(VLOOKUP(A254,'Np PL4 Stock'!$A:$E,4,FALSE),""))</f>
        <v/>
      </c>
      <c r="E254" s="239"/>
      <c r="F254" s="240"/>
      <c r="G254" s="239"/>
      <c r="H254" s="242" t="str">
        <f>IF(ISBLANK(C254),"",IFERROR(IF(VLOOKUP(A254,'Np PL4 Stock'!$A:$J,10,FALSE)="Np4",C254-D254,C254-D254-1),""))</f>
        <v/>
      </c>
      <c r="I254" s="246" t="str">
        <f>IF(ISBLANK(C254),"",IFERROR(SUMIF('Np PL4 Stock'!$A:$A,A254,'Np PL4 Stock'!$N:$N),""))</f>
        <v/>
      </c>
      <c r="J254" s="240"/>
      <c r="K254" s="240"/>
      <c r="L254" s="239"/>
      <c r="M254" s="239"/>
      <c r="N254" s="242" t="str">
        <f t="shared" si="8"/>
        <v>-</v>
      </c>
      <c r="O254" s="240"/>
      <c r="P254" s="240"/>
      <c r="Q254" s="240"/>
      <c r="R254" s="249"/>
    </row>
    <row r="255" spans="1:18">
      <c r="A255" s="235" t="str">
        <f t="shared" si="7"/>
        <v/>
      </c>
      <c r="B255" s="153"/>
      <c r="C255" s="237"/>
      <c r="D255" s="238" t="str">
        <f>IF(ISBLANK(C255),"",IFERROR(VLOOKUP(A255,'Np PL4 Stock'!$A:$E,4,FALSE),""))</f>
        <v/>
      </c>
      <c r="E255" s="239"/>
      <c r="F255" s="240"/>
      <c r="G255" s="239"/>
      <c r="H255" s="242" t="str">
        <f>IF(ISBLANK(C255),"",IFERROR(IF(VLOOKUP(A255,'Np PL4 Stock'!$A:$J,10,FALSE)="Np4",C255-D255,C255-D255-1),""))</f>
        <v/>
      </c>
      <c r="I255" s="246" t="str">
        <f>IF(ISBLANK(C255),"",IFERROR(SUMIF('Np PL4 Stock'!$A:$A,A255,'Np PL4 Stock'!$N:$N),""))</f>
        <v/>
      </c>
      <c r="J255" s="240"/>
      <c r="K255" s="240"/>
      <c r="L255" s="239"/>
      <c r="M255" s="239"/>
      <c r="N255" s="242" t="str">
        <f t="shared" si="8"/>
        <v>-</v>
      </c>
      <c r="O255" s="240"/>
      <c r="P255" s="240"/>
      <c r="Q255" s="240"/>
      <c r="R255" s="249"/>
    </row>
    <row r="256" spans="1:18">
      <c r="A256" s="235" t="str">
        <f t="shared" si="7"/>
        <v/>
      </c>
      <c r="B256" s="153"/>
      <c r="C256" s="237"/>
      <c r="D256" s="238" t="str">
        <f>IF(ISBLANK(C256),"",IFERROR(VLOOKUP(A256,'Np PL4 Stock'!$A:$E,4,FALSE),""))</f>
        <v/>
      </c>
      <c r="E256" s="239"/>
      <c r="F256" s="240"/>
      <c r="G256" s="239"/>
      <c r="H256" s="242" t="str">
        <f>IF(ISBLANK(C256),"",IFERROR(IF(VLOOKUP(A256,'Np PL4 Stock'!$A:$J,10,FALSE)="Np4",C256-D256,C256-D256-1),""))</f>
        <v/>
      </c>
      <c r="I256" s="246" t="str">
        <f>IF(ISBLANK(C256),"",IFERROR(SUMIF('Np PL4 Stock'!$A:$A,A256,'Np PL4 Stock'!$N:$N),""))</f>
        <v/>
      </c>
      <c r="J256" s="240"/>
      <c r="K256" s="240"/>
      <c r="L256" s="239"/>
      <c r="M256" s="239"/>
      <c r="N256" s="242" t="str">
        <f t="shared" si="8"/>
        <v>-</v>
      </c>
      <c r="O256" s="240"/>
      <c r="P256" s="240"/>
      <c r="Q256" s="240"/>
      <c r="R256" s="249"/>
    </row>
    <row r="257" spans="1:18">
      <c r="A257" s="235" t="str">
        <f t="shared" si="7"/>
        <v/>
      </c>
      <c r="B257" s="153"/>
      <c r="C257" s="237"/>
      <c r="D257" s="238" t="str">
        <f>IF(ISBLANK(C257),"",IFERROR(VLOOKUP(A257,'Np PL4 Stock'!$A:$E,4,FALSE),""))</f>
        <v/>
      </c>
      <c r="E257" s="239"/>
      <c r="F257" s="240"/>
      <c r="G257" s="239"/>
      <c r="H257" s="242" t="str">
        <f>IF(ISBLANK(C257),"",IFERROR(IF(VLOOKUP(A257,'Np PL4 Stock'!$A:$J,10,FALSE)="Np4",C257-D257,C257-D257-1),""))</f>
        <v/>
      </c>
      <c r="I257" s="246" t="str">
        <f>IF(ISBLANK(C257),"",IFERROR(SUMIF('Np PL4 Stock'!$A:$A,A257,'Np PL4 Stock'!$N:$N),""))</f>
        <v/>
      </c>
      <c r="J257" s="240"/>
      <c r="K257" s="240"/>
      <c r="L257" s="239"/>
      <c r="M257" s="239"/>
      <c r="N257" s="242" t="str">
        <f t="shared" si="8"/>
        <v>-</v>
      </c>
      <c r="O257" s="240"/>
      <c r="P257" s="240"/>
      <c r="Q257" s="240"/>
      <c r="R257" s="249"/>
    </row>
    <row r="258" spans="1:18">
      <c r="A258" s="235" t="str">
        <f t="shared" si="7"/>
        <v/>
      </c>
      <c r="B258" s="153"/>
      <c r="C258" s="237"/>
      <c r="D258" s="238" t="str">
        <f>IF(ISBLANK(C258),"",IFERROR(VLOOKUP(A258,'Np PL4 Stock'!$A:$E,4,FALSE),""))</f>
        <v/>
      </c>
      <c r="E258" s="239"/>
      <c r="F258" s="240"/>
      <c r="G258" s="239"/>
      <c r="H258" s="242" t="str">
        <f>IF(ISBLANK(C258),"",IFERROR(IF(VLOOKUP(A258,'Np PL4 Stock'!$A:$J,10,FALSE)="Np4",C258-D258,C258-D258-1),""))</f>
        <v/>
      </c>
      <c r="I258" s="246" t="str">
        <f>IF(ISBLANK(C258),"",IFERROR(SUMIF('Np PL4 Stock'!$A:$A,A258,'Np PL4 Stock'!$N:$N),""))</f>
        <v/>
      </c>
      <c r="J258" s="240"/>
      <c r="K258" s="240"/>
      <c r="L258" s="239"/>
      <c r="M258" s="239"/>
      <c r="N258" s="242" t="str">
        <f t="shared" si="8"/>
        <v>-</v>
      </c>
      <c r="O258" s="240"/>
      <c r="P258" s="240"/>
      <c r="Q258" s="240"/>
      <c r="R258" s="249"/>
    </row>
    <row r="259" spans="1:18">
      <c r="A259" s="235" t="str">
        <f t="shared" ref="A259:A322" si="9">IF(ISBLANK(F259),"",F259&amp;"-"&amp;IF(OR(LEN(G259)=1,LEN(G259)=4),"0"&amp;G259,G259)&amp;"-"&amp;IF(OR(LEN(E259)=1,LEN(E259)=4),"0"&amp;E259,E259))</f>
        <v/>
      </c>
      <c r="B259" s="153"/>
      <c r="C259" s="237"/>
      <c r="D259" s="238" t="str">
        <f>IF(ISBLANK(C259),"",IFERROR(VLOOKUP(A259,'Np PL4 Stock'!$A:$E,4,FALSE),""))</f>
        <v/>
      </c>
      <c r="E259" s="239"/>
      <c r="F259" s="240"/>
      <c r="G259" s="239"/>
      <c r="H259" s="242" t="str">
        <f>IF(ISBLANK(C259),"",IFERROR(IF(VLOOKUP(A259,'Np PL4 Stock'!$A:$J,10,FALSE)="Np4",C259-D259,C259-D259-1),""))</f>
        <v/>
      </c>
      <c r="I259" s="246" t="str">
        <f>IF(ISBLANK(C259),"",IFERROR(SUMIF('Np PL4 Stock'!$A:$A,A259,'Np PL4 Stock'!$N:$N),""))</f>
        <v/>
      </c>
      <c r="J259" s="240"/>
      <c r="K259" s="240"/>
      <c r="L259" s="239"/>
      <c r="M259" s="239"/>
      <c r="N259" s="242" t="str">
        <f t="shared" ref="N259:N322" si="10">IF(AND(ISNUMBER(L259),ISNUMBER(M259)),L259*M259,"-")</f>
        <v>-</v>
      </c>
      <c r="O259" s="240"/>
      <c r="P259" s="240"/>
      <c r="Q259" s="240"/>
      <c r="R259" s="249"/>
    </row>
    <row r="260" spans="1:18">
      <c r="A260" s="235" t="str">
        <f t="shared" si="9"/>
        <v/>
      </c>
      <c r="B260" s="153"/>
      <c r="C260" s="237"/>
      <c r="D260" s="238" t="str">
        <f>IF(ISBLANK(C260),"",IFERROR(VLOOKUP(A260,'Np PL4 Stock'!$A:$E,4,FALSE),""))</f>
        <v/>
      </c>
      <c r="E260" s="239"/>
      <c r="F260" s="240"/>
      <c r="G260" s="239"/>
      <c r="H260" s="242" t="str">
        <f>IF(ISBLANK(C260),"",IFERROR(IF(VLOOKUP(A260,'Np PL4 Stock'!$A:$J,10,FALSE)="Np4",C260-D260,C260-D260-1),""))</f>
        <v/>
      </c>
      <c r="I260" s="246" t="str">
        <f>IF(ISBLANK(C260),"",IFERROR(SUMIF('Np PL4 Stock'!$A:$A,A260,'Np PL4 Stock'!$N:$N),""))</f>
        <v/>
      </c>
      <c r="J260" s="240"/>
      <c r="K260" s="240"/>
      <c r="L260" s="239"/>
      <c r="M260" s="239"/>
      <c r="N260" s="242" t="str">
        <f t="shared" si="10"/>
        <v>-</v>
      </c>
      <c r="O260" s="240"/>
      <c r="P260" s="240"/>
      <c r="Q260" s="240"/>
      <c r="R260" s="249"/>
    </row>
    <row r="261" spans="1:18">
      <c r="A261" s="235" t="str">
        <f t="shared" si="9"/>
        <v/>
      </c>
      <c r="B261" s="153"/>
      <c r="C261" s="237"/>
      <c r="D261" s="238" t="str">
        <f>IF(ISBLANK(C261),"",IFERROR(VLOOKUP(A261,'Np PL4 Stock'!$A:$E,4,FALSE),""))</f>
        <v/>
      </c>
      <c r="E261" s="239"/>
      <c r="F261" s="240"/>
      <c r="G261" s="239"/>
      <c r="H261" s="242" t="str">
        <f>IF(ISBLANK(C261),"",IFERROR(IF(VLOOKUP(A261,'Np PL4 Stock'!$A:$J,10,FALSE)="Np4",C261-D261,C261-D261-1),""))</f>
        <v/>
      </c>
      <c r="I261" s="246" t="str">
        <f>IF(ISBLANK(C261),"",IFERROR(SUMIF('Np PL4 Stock'!$A:$A,A261,'Np PL4 Stock'!$N:$N),""))</f>
        <v/>
      </c>
      <c r="J261" s="240"/>
      <c r="K261" s="240"/>
      <c r="L261" s="239"/>
      <c r="M261" s="239"/>
      <c r="N261" s="242" t="str">
        <f t="shared" si="10"/>
        <v>-</v>
      </c>
      <c r="O261" s="240"/>
      <c r="P261" s="240"/>
      <c r="Q261" s="240"/>
      <c r="R261" s="249"/>
    </row>
    <row r="262" spans="1:18">
      <c r="A262" s="235" t="str">
        <f t="shared" si="9"/>
        <v/>
      </c>
      <c r="B262" s="153"/>
      <c r="C262" s="237"/>
      <c r="D262" s="238" t="str">
        <f>IF(ISBLANK(C262),"",IFERROR(VLOOKUP(A262,'Np PL4 Stock'!$A:$E,4,FALSE),""))</f>
        <v/>
      </c>
      <c r="E262" s="239"/>
      <c r="F262" s="240"/>
      <c r="G262" s="239"/>
      <c r="H262" s="242" t="str">
        <f>IF(ISBLANK(C262),"",IFERROR(IF(VLOOKUP(A262,'Np PL4 Stock'!$A:$J,10,FALSE)="Np4",C262-D262,C262-D262-1),""))</f>
        <v/>
      </c>
      <c r="I262" s="246" t="str">
        <f>IF(ISBLANK(C262),"",IFERROR(SUMIF('Np PL4 Stock'!$A:$A,A262,'Np PL4 Stock'!$N:$N),""))</f>
        <v/>
      </c>
      <c r="J262" s="240"/>
      <c r="K262" s="240"/>
      <c r="L262" s="239"/>
      <c r="M262" s="239"/>
      <c r="N262" s="242" t="str">
        <f t="shared" si="10"/>
        <v>-</v>
      </c>
      <c r="O262" s="240"/>
      <c r="P262" s="240"/>
      <c r="Q262" s="240"/>
      <c r="R262" s="249"/>
    </row>
    <row r="263" spans="1:18">
      <c r="A263" s="235" t="str">
        <f t="shared" si="9"/>
        <v/>
      </c>
      <c r="B263" s="153"/>
      <c r="C263" s="237"/>
      <c r="D263" s="238" t="str">
        <f>IF(ISBLANK(C263),"",IFERROR(VLOOKUP(A263,'Np PL4 Stock'!$A:$E,4,FALSE),""))</f>
        <v/>
      </c>
      <c r="E263" s="239"/>
      <c r="F263" s="240"/>
      <c r="G263" s="239"/>
      <c r="H263" s="242" t="str">
        <f>IF(ISBLANK(C263),"",IFERROR(IF(VLOOKUP(A263,'Np PL4 Stock'!$A:$J,10,FALSE)="Np4",C263-D263,C263-D263-1),""))</f>
        <v/>
      </c>
      <c r="I263" s="246" t="str">
        <f>IF(ISBLANK(C263),"",IFERROR(SUMIF('Np PL4 Stock'!$A:$A,A263,'Np PL4 Stock'!$N:$N),""))</f>
        <v/>
      </c>
      <c r="J263" s="240"/>
      <c r="K263" s="240"/>
      <c r="L263" s="239"/>
      <c r="M263" s="239"/>
      <c r="N263" s="242" t="str">
        <f t="shared" si="10"/>
        <v>-</v>
      </c>
      <c r="O263" s="240"/>
      <c r="P263" s="240"/>
      <c r="Q263" s="240"/>
      <c r="R263" s="249"/>
    </row>
    <row r="264" spans="1:18">
      <c r="A264" s="235" t="str">
        <f t="shared" si="9"/>
        <v/>
      </c>
      <c r="B264" s="153"/>
      <c r="C264" s="237"/>
      <c r="D264" s="238" t="str">
        <f>IF(ISBLANK(C264),"",IFERROR(VLOOKUP(A264,'Np PL4 Stock'!$A:$E,4,FALSE),""))</f>
        <v/>
      </c>
      <c r="E264" s="239"/>
      <c r="F264" s="240"/>
      <c r="G264" s="239"/>
      <c r="H264" s="242" t="str">
        <f>IF(ISBLANK(C264),"",IFERROR(IF(VLOOKUP(A264,'Np PL4 Stock'!$A:$J,10,FALSE)="Np4",C264-D264,C264-D264-1),""))</f>
        <v/>
      </c>
      <c r="I264" s="246" t="str">
        <f>IF(ISBLANK(C264),"",IFERROR(SUMIF('Np PL4 Stock'!$A:$A,A264,'Np PL4 Stock'!$N:$N),""))</f>
        <v/>
      </c>
      <c r="J264" s="240"/>
      <c r="K264" s="240"/>
      <c r="L264" s="239"/>
      <c r="M264" s="239"/>
      <c r="N264" s="242" t="str">
        <f t="shared" si="10"/>
        <v>-</v>
      </c>
      <c r="O264" s="240"/>
      <c r="P264" s="240"/>
      <c r="Q264" s="240"/>
      <c r="R264" s="249"/>
    </row>
    <row r="265" spans="1:18">
      <c r="A265" s="235" t="str">
        <f t="shared" si="9"/>
        <v/>
      </c>
      <c r="B265" s="153"/>
      <c r="C265" s="237"/>
      <c r="D265" s="238" t="str">
        <f>IF(ISBLANK(C265),"",IFERROR(VLOOKUP(A265,'Np PL4 Stock'!$A:$E,4,FALSE),""))</f>
        <v/>
      </c>
      <c r="E265" s="239"/>
      <c r="F265" s="240"/>
      <c r="G265" s="239"/>
      <c r="H265" s="242" t="str">
        <f>IF(ISBLANK(C265),"",IFERROR(IF(VLOOKUP(A265,'Np PL4 Stock'!$A:$J,10,FALSE)="Np4",C265-D265,C265-D265-1),""))</f>
        <v/>
      </c>
      <c r="I265" s="246" t="str">
        <f>IF(ISBLANK(C265),"",IFERROR(SUMIF('Np PL4 Stock'!$A:$A,A265,'Np PL4 Stock'!$N:$N),""))</f>
        <v/>
      </c>
      <c r="J265" s="240"/>
      <c r="K265" s="240"/>
      <c r="L265" s="239"/>
      <c r="M265" s="239"/>
      <c r="N265" s="242" t="str">
        <f t="shared" si="10"/>
        <v>-</v>
      </c>
      <c r="O265" s="240"/>
      <c r="P265" s="240"/>
      <c r="Q265" s="240"/>
      <c r="R265" s="249"/>
    </row>
    <row r="266" spans="1:18">
      <c r="A266" s="235" t="str">
        <f t="shared" si="9"/>
        <v/>
      </c>
      <c r="B266" s="153"/>
      <c r="C266" s="237"/>
      <c r="D266" s="238" t="str">
        <f>IF(ISBLANK(C266),"",IFERROR(VLOOKUP(A266,'Np PL4 Stock'!$A:$E,4,FALSE),""))</f>
        <v/>
      </c>
      <c r="E266" s="239"/>
      <c r="F266" s="240"/>
      <c r="G266" s="239"/>
      <c r="H266" s="242" t="str">
        <f>IF(ISBLANK(C266),"",IFERROR(IF(VLOOKUP(A266,'Np PL4 Stock'!$A:$J,10,FALSE)="Np4",C266-D266,C266-D266-1),""))</f>
        <v/>
      </c>
      <c r="I266" s="246" t="str">
        <f>IF(ISBLANK(C266),"",IFERROR(SUMIF('Np PL4 Stock'!$A:$A,A266,'Np PL4 Stock'!$N:$N),""))</f>
        <v/>
      </c>
      <c r="J266" s="240"/>
      <c r="K266" s="240"/>
      <c r="L266" s="239"/>
      <c r="M266" s="239"/>
      <c r="N266" s="242" t="str">
        <f t="shared" si="10"/>
        <v>-</v>
      </c>
      <c r="O266" s="240"/>
      <c r="P266" s="240"/>
      <c r="Q266" s="240"/>
      <c r="R266" s="249"/>
    </row>
    <row r="267" spans="1:18">
      <c r="A267" s="235" t="str">
        <f t="shared" si="9"/>
        <v/>
      </c>
      <c r="B267" s="153"/>
      <c r="C267" s="237"/>
      <c r="D267" s="238" t="str">
        <f>IF(ISBLANK(C267),"",IFERROR(VLOOKUP(A267,'Np PL4 Stock'!$A:$E,4,FALSE),""))</f>
        <v/>
      </c>
      <c r="E267" s="239"/>
      <c r="F267" s="240"/>
      <c r="G267" s="239"/>
      <c r="H267" s="242" t="str">
        <f>IF(ISBLANK(C267),"",IFERROR(IF(VLOOKUP(A267,'Np PL4 Stock'!$A:$J,10,FALSE)="Np4",C267-D267,C267-D267-1),""))</f>
        <v/>
      </c>
      <c r="I267" s="246" t="str">
        <f>IF(ISBLANK(C267),"",IFERROR(SUMIF('Np PL4 Stock'!$A:$A,A267,'Np PL4 Stock'!$N:$N),""))</f>
        <v/>
      </c>
      <c r="J267" s="240"/>
      <c r="K267" s="240"/>
      <c r="L267" s="239"/>
      <c r="M267" s="239"/>
      <c r="N267" s="242" t="str">
        <f t="shared" si="10"/>
        <v>-</v>
      </c>
      <c r="O267" s="240"/>
      <c r="P267" s="240"/>
      <c r="Q267" s="240"/>
      <c r="R267" s="249"/>
    </row>
    <row r="268" spans="1:18">
      <c r="A268" s="235" t="str">
        <f t="shared" si="9"/>
        <v/>
      </c>
      <c r="B268" s="153"/>
      <c r="C268" s="237"/>
      <c r="D268" s="238" t="str">
        <f>IF(ISBLANK(C268),"",IFERROR(VLOOKUP(A268,'Np PL4 Stock'!$A:$E,4,FALSE),""))</f>
        <v/>
      </c>
      <c r="E268" s="239"/>
      <c r="F268" s="240"/>
      <c r="G268" s="239"/>
      <c r="H268" s="242" t="str">
        <f>IF(ISBLANK(C268),"",IFERROR(IF(VLOOKUP(A268,'Np PL4 Stock'!$A:$J,10,FALSE)="Np4",C268-D268,C268-D268-1),""))</f>
        <v/>
      </c>
      <c r="I268" s="246" t="str">
        <f>IF(ISBLANK(C268),"",IFERROR(SUMIF('Np PL4 Stock'!$A:$A,A268,'Np PL4 Stock'!$N:$N),""))</f>
        <v/>
      </c>
      <c r="J268" s="240"/>
      <c r="K268" s="240"/>
      <c r="L268" s="239"/>
      <c r="M268" s="239"/>
      <c r="N268" s="242" t="str">
        <f t="shared" si="10"/>
        <v>-</v>
      </c>
      <c r="O268" s="240"/>
      <c r="P268" s="240"/>
      <c r="Q268" s="240"/>
      <c r="R268" s="249"/>
    </row>
    <row r="269" spans="1:18">
      <c r="A269" s="235" t="str">
        <f t="shared" si="9"/>
        <v/>
      </c>
      <c r="B269" s="153"/>
      <c r="C269" s="237"/>
      <c r="D269" s="238" t="str">
        <f>IF(ISBLANK(C269),"",IFERROR(VLOOKUP(A269,'Np PL4 Stock'!$A:$E,4,FALSE),""))</f>
        <v/>
      </c>
      <c r="E269" s="239"/>
      <c r="F269" s="240"/>
      <c r="G269" s="239"/>
      <c r="H269" s="242" t="str">
        <f>IF(ISBLANK(C269),"",IFERROR(IF(VLOOKUP(A269,'Np PL4 Stock'!$A:$J,10,FALSE)="Np4",C269-D269,C269-D269-1),""))</f>
        <v/>
      </c>
      <c r="I269" s="246" t="str">
        <f>IF(ISBLANK(C269),"",IFERROR(SUMIF('Np PL4 Stock'!$A:$A,A269,'Np PL4 Stock'!$N:$N),""))</f>
        <v/>
      </c>
      <c r="J269" s="240"/>
      <c r="K269" s="240"/>
      <c r="L269" s="239"/>
      <c r="M269" s="239"/>
      <c r="N269" s="242" t="str">
        <f t="shared" si="10"/>
        <v>-</v>
      </c>
      <c r="O269" s="240"/>
      <c r="P269" s="240"/>
      <c r="Q269" s="240"/>
      <c r="R269" s="249"/>
    </row>
    <row r="270" spans="1:18">
      <c r="A270" s="235" t="str">
        <f t="shared" si="9"/>
        <v/>
      </c>
      <c r="B270" s="153"/>
      <c r="C270" s="237"/>
      <c r="D270" s="238" t="str">
        <f>IF(ISBLANK(C270),"",IFERROR(VLOOKUP(A270,'Np PL4 Stock'!$A:$E,4,FALSE),""))</f>
        <v/>
      </c>
      <c r="E270" s="239"/>
      <c r="F270" s="240"/>
      <c r="G270" s="239"/>
      <c r="H270" s="242" t="str">
        <f>IF(ISBLANK(C270),"",IFERROR(IF(VLOOKUP(A270,'Np PL4 Stock'!$A:$J,10,FALSE)="Np4",C270-D270,C270-D270-1),""))</f>
        <v/>
      </c>
      <c r="I270" s="246" t="str">
        <f>IF(ISBLANK(C270),"",IFERROR(SUMIF('Np PL4 Stock'!$A:$A,A270,'Np PL4 Stock'!$N:$N),""))</f>
        <v/>
      </c>
      <c r="J270" s="240"/>
      <c r="K270" s="240"/>
      <c r="L270" s="239"/>
      <c r="M270" s="239"/>
      <c r="N270" s="242" t="str">
        <f t="shared" si="10"/>
        <v>-</v>
      </c>
      <c r="O270" s="240"/>
      <c r="P270" s="240"/>
      <c r="Q270" s="240"/>
      <c r="R270" s="249"/>
    </row>
    <row r="271" spans="1:18">
      <c r="A271" s="235" t="str">
        <f t="shared" si="9"/>
        <v/>
      </c>
      <c r="B271" s="153"/>
      <c r="C271" s="237"/>
      <c r="D271" s="238" t="str">
        <f>IF(ISBLANK(C271),"",IFERROR(VLOOKUP(A271,'Np PL4 Stock'!$A:$E,4,FALSE),""))</f>
        <v/>
      </c>
      <c r="E271" s="239"/>
      <c r="F271" s="240"/>
      <c r="G271" s="239"/>
      <c r="H271" s="242" t="str">
        <f>IF(ISBLANK(C271),"",IFERROR(IF(VLOOKUP(A271,'Np PL4 Stock'!$A:$J,10,FALSE)="Np4",C271-D271,C271-D271-1),""))</f>
        <v/>
      </c>
      <c r="I271" s="246" t="str">
        <f>IF(ISBLANK(C271),"",IFERROR(SUMIF('Np PL4 Stock'!$A:$A,A271,'Np PL4 Stock'!$N:$N),""))</f>
        <v/>
      </c>
      <c r="J271" s="240"/>
      <c r="K271" s="240"/>
      <c r="L271" s="239"/>
      <c r="M271" s="239"/>
      <c r="N271" s="242" t="str">
        <f t="shared" si="10"/>
        <v>-</v>
      </c>
      <c r="O271" s="240"/>
      <c r="P271" s="240"/>
      <c r="Q271" s="240"/>
      <c r="R271" s="249"/>
    </row>
    <row r="272" spans="1:18">
      <c r="A272" s="235" t="str">
        <f t="shared" si="9"/>
        <v/>
      </c>
      <c r="B272" s="153"/>
      <c r="C272" s="237"/>
      <c r="D272" s="238" t="str">
        <f>IF(ISBLANK(C272),"",IFERROR(VLOOKUP(A272,'Np PL4 Stock'!$A:$E,4,FALSE),""))</f>
        <v/>
      </c>
      <c r="E272" s="239"/>
      <c r="F272" s="240"/>
      <c r="G272" s="239"/>
      <c r="H272" s="242" t="str">
        <f>IF(ISBLANK(C272),"",IFERROR(IF(VLOOKUP(A272,'Np PL4 Stock'!$A:$J,10,FALSE)="Np4",C272-D272,C272-D272-1),""))</f>
        <v/>
      </c>
      <c r="I272" s="246" t="str">
        <f>IF(ISBLANK(C272),"",IFERROR(SUMIF('Np PL4 Stock'!$A:$A,A272,'Np PL4 Stock'!$N:$N),""))</f>
        <v/>
      </c>
      <c r="J272" s="240"/>
      <c r="K272" s="240"/>
      <c r="L272" s="239"/>
      <c r="M272" s="239"/>
      <c r="N272" s="242" t="str">
        <f t="shared" si="10"/>
        <v>-</v>
      </c>
      <c r="O272" s="240"/>
      <c r="P272" s="240"/>
      <c r="Q272" s="240"/>
      <c r="R272" s="249"/>
    </row>
    <row r="273" spans="1:18">
      <c r="A273" s="235" t="str">
        <f t="shared" si="9"/>
        <v/>
      </c>
      <c r="B273" s="153"/>
      <c r="C273" s="237"/>
      <c r="D273" s="238" t="str">
        <f>IF(ISBLANK(C273),"",IFERROR(VLOOKUP(A273,'Np PL4 Stock'!$A:$E,4,FALSE),""))</f>
        <v/>
      </c>
      <c r="E273" s="239"/>
      <c r="F273" s="240"/>
      <c r="G273" s="239"/>
      <c r="H273" s="242" t="str">
        <f>IF(ISBLANK(C273),"",IFERROR(IF(VLOOKUP(A273,'Np PL4 Stock'!$A:$J,10,FALSE)="Np4",C273-D273,C273-D273-1),""))</f>
        <v/>
      </c>
      <c r="I273" s="246" t="str">
        <f>IF(ISBLANK(C273),"",IFERROR(SUMIF('Np PL4 Stock'!$A:$A,A273,'Np PL4 Stock'!$N:$N),""))</f>
        <v/>
      </c>
      <c r="J273" s="240"/>
      <c r="K273" s="240"/>
      <c r="L273" s="239"/>
      <c r="M273" s="239"/>
      <c r="N273" s="242" t="str">
        <f t="shared" si="10"/>
        <v>-</v>
      </c>
      <c r="O273" s="240"/>
      <c r="P273" s="240"/>
      <c r="Q273" s="240"/>
      <c r="R273" s="249"/>
    </row>
    <row r="274" spans="1:18">
      <c r="A274" s="235" t="str">
        <f t="shared" si="9"/>
        <v/>
      </c>
      <c r="B274" s="153"/>
      <c r="C274" s="237"/>
      <c r="D274" s="238" t="str">
        <f>IF(ISBLANK(C274),"",IFERROR(VLOOKUP(A274,'Np PL4 Stock'!$A:$E,4,FALSE),""))</f>
        <v/>
      </c>
      <c r="E274" s="239"/>
      <c r="F274" s="240"/>
      <c r="G274" s="239"/>
      <c r="H274" s="242" t="str">
        <f>IF(ISBLANK(C274),"",IFERROR(IF(VLOOKUP(A274,'Np PL4 Stock'!$A:$J,10,FALSE)="Np4",C274-D274,C274-D274-1),""))</f>
        <v/>
      </c>
      <c r="I274" s="246" t="str">
        <f>IF(ISBLANK(C274),"",IFERROR(SUMIF('Np PL4 Stock'!$A:$A,A274,'Np PL4 Stock'!$N:$N),""))</f>
        <v/>
      </c>
      <c r="J274" s="240"/>
      <c r="K274" s="240"/>
      <c r="L274" s="239"/>
      <c r="M274" s="239"/>
      <c r="N274" s="242" t="str">
        <f t="shared" si="10"/>
        <v>-</v>
      </c>
      <c r="O274" s="240"/>
      <c r="P274" s="240"/>
      <c r="Q274" s="240"/>
      <c r="R274" s="249"/>
    </row>
    <row r="275" spans="1:18">
      <c r="A275" s="235" t="str">
        <f t="shared" si="9"/>
        <v/>
      </c>
      <c r="B275" s="153"/>
      <c r="C275" s="237"/>
      <c r="D275" s="238" t="str">
        <f>IF(ISBLANK(C275),"",IFERROR(VLOOKUP(A275,'Np PL4 Stock'!$A:$E,4,FALSE),""))</f>
        <v/>
      </c>
      <c r="E275" s="239"/>
      <c r="F275" s="240"/>
      <c r="G275" s="239"/>
      <c r="H275" s="242" t="str">
        <f>IF(ISBLANK(C275),"",IFERROR(IF(VLOOKUP(A275,'Np PL4 Stock'!$A:$J,10,FALSE)="Np4",C275-D275,C275-D275-1),""))</f>
        <v/>
      </c>
      <c r="I275" s="246" t="str">
        <f>IF(ISBLANK(C275),"",IFERROR(SUMIF('Np PL4 Stock'!$A:$A,A275,'Np PL4 Stock'!$N:$N),""))</f>
        <v/>
      </c>
      <c r="J275" s="240"/>
      <c r="K275" s="240"/>
      <c r="L275" s="239"/>
      <c r="M275" s="239"/>
      <c r="N275" s="242" t="str">
        <f t="shared" si="10"/>
        <v>-</v>
      </c>
      <c r="O275" s="240"/>
      <c r="P275" s="240"/>
      <c r="Q275" s="240"/>
      <c r="R275" s="249"/>
    </row>
    <row r="276" spans="1:18">
      <c r="A276" s="235" t="str">
        <f t="shared" si="9"/>
        <v/>
      </c>
      <c r="B276" s="153"/>
      <c r="C276" s="237"/>
      <c r="D276" s="238" t="str">
        <f>IF(ISBLANK(C276),"",IFERROR(VLOOKUP(A276,'Np PL4 Stock'!$A:$E,4,FALSE),""))</f>
        <v/>
      </c>
      <c r="E276" s="239"/>
      <c r="F276" s="240"/>
      <c r="G276" s="239"/>
      <c r="H276" s="242" t="str">
        <f>IF(ISBLANK(C276),"",IFERROR(IF(VLOOKUP(A276,'Np PL4 Stock'!$A:$J,10,FALSE)="Np4",C276-D276,C276-D276-1),""))</f>
        <v/>
      </c>
      <c r="I276" s="246" t="str">
        <f>IF(ISBLANK(C276),"",IFERROR(SUMIF('Np PL4 Stock'!$A:$A,A276,'Np PL4 Stock'!$N:$N),""))</f>
        <v/>
      </c>
      <c r="J276" s="240"/>
      <c r="K276" s="240"/>
      <c r="L276" s="239"/>
      <c r="M276" s="239"/>
      <c r="N276" s="242" t="str">
        <f t="shared" si="10"/>
        <v>-</v>
      </c>
      <c r="O276" s="240"/>
      <c r="P276" s="240"/>
      <c r="Q276" s="240"/>
      <c r="R276" s="249"/>
    </row>
    <row r="277" spans="1:18">
      <c r="A277" s="235" t="str">
        <f t="shared" si="9"/>
        <v/>
      </c>
      <c r="B277" s="153"/>
      <c r="C277" s="237"/>
      <c r="D277" s="238" t="str">
        <f>IF(ISBLANK(C277),"",IFERROR(VLOOKUP(A277,'Np PL4 Stock'!$A:$E,4,FALSE),""))</f>
        <v/>
      </c>
      <c r="E277" s="239"/>
      <c r="F277" s="240"/>
      <c r="G277" s="239"/>
      <c r="H277" s="242" t="str">
        <f>IF(ISBLANK(C277),"",IFERROR(IF(VLOOKUP(A277,'Np PL4 Stock'!$A:$J,10,FALSE)="Np4",C277-D277,C277-D277-1),""))</f>
        <v/>
      </c>
      <c r="I277" s="246" t="str">
        <f>IF(ISBLANK(C277),"",IFERROR(SUMIF('Np PL4 Stock'!$A:$A,A277,'Np PL4 Stock'!$N:$N),""))</f>
        <v/>
      </c>
      <c r="J277" s="240"/>
      <c r="K277" s="240"/>
      <c r="L277" s="239"/>
      <c r="M277" s="239"/>
      <c r="N277" s="242" t="str">
        <f t="shared" si="10"/>
        <v>-</v>
      </c>
      <c r="O277" s="240"/>
      <c r="P277" s="240"/>
      <c r="Q277" s="240"/>
      <c r="R277" s="249"/>
    </row>
    <row r="278" spans="1:18">
      <c r="A278" s="235" t="str">
        <f t="shared" si="9"/>
        <v/>
      </c>
      <c r="B278" s="153"/>
      <c r="C278" s="237"/>
      <c r="D278" s="238" t="str">
        <f>IF(ISBLANK(C278),"",IFERROR(VLOOKUP(A278,'Np PL4 Stock'!$A:$E,4,FALSE),""))</f>
        <v/>
      </c>
      <c r="E278" s="239"/>
      <c r="F278" s="240"/>
      <c r="G278" s="239"/>
      <c r="H278" s="242" t="str">
        <f>IF(ISBLANK(C278),"",IFERROR(IF(VLOOKUP(A278,'Np PL4 Stock'!$A:$J,10,FALSE)="Np4",C278-D278,C278-D278-1),""))</f>
        <v/>
      </c>
      <c r="I278" s="246" t="str">
        <f>IF(ISBLANK(C278),"",IFERROR(SUMIF('Np PL4 Stock'!$A:$A,A278,'Np PL4 Stock'!$N:$N),""))</f>
        <v/>
      </c>
      <c r="J278" s="240"/>
      <c r="K278" s="240"/>
      <c r="L278" s="239"/>
      <c r="M278" s="239"/>
      <c r="N278" s="242" t="str">
        <f t="shared" si="10"/>
        <v>-</v>
      </c>
      <c r="O278" s="240"/>
      <c r="P278" s="240"/>
      <c r="Q278" s="240"/>
      <c r="R278" s="249"/>
    </row>
    <row r="279" spans="1:18">
      <c r="A279" s="235" t="str">
        <f t="shared" si="9"/>
        <v/>
      </c>
      <c r="B279" s="153"/>
      <c r="C279" s="237"/>
      <c r="D279" s="238" t="str">
        <f>IF(ISBLANK(C279),"",IFERROR(VLOOKUP(A279,'Np PL4 Stock'!$A:$E,4,FALSE),""))</f>
        <v/>
      </c>
      <c r="E279" s="239"/>
      <c r="F279" s="240"/>
      <c r="G279" s="239"/>
      <c r="H279" s="242" t="str">
        <f>IF(ISBLANK(C279),"",IFERROR(IF(VLOOKUP(A279,'Np PL4 Stock'!$A:$J,10,FALSE)="Np4",C279-D279,C279-D279-1),""))</f>
        <v/>
      </c>
      <c r="I279" s="246" t="str">
        <f>IF(ISBLANK(C279),"",IFERROR(SUMIF('Np PL4 Stock'!$A:$A,A279,'Np PL4 Stock'!$N:$N),""))</f>
        <v/>
      </c>
      <c r="J279" s="240"/>
      <c r="K279" s="240"/>
      <c r="L279" s="239"/>
      <c r="M279" s="239"/>
      <c r="N279" s="242" t="str">
        <f t="shared" si="10"/>
        <v>-</v>
      </c>
      <c r="O279" s="240"/>
      <c r="P279" s="240"/>
      <c r="Q279" s="240"/>
      <c r="R279" s="249"/>
    </row>
    <row r="280" spans="1:18">
      <c r="A280" s="235" t="str">
        <f t="shared" si="9"/>
        <v/>
      </c>
      <c r="B280" s="153"/>
      <c r="C280" s="237"/>
      <c r="D280" s="238" t="str">
        <f>IF(ISBLANK(C280),"",IFERROR(VLOOKUP(A280,'Np PL4 Stock'!$A:$E,4,FALSE),""))</f>
        <v/>
      </c>
      <c r="E280" s="239"/>
      <c r="F280" s="240"/>
      <c r="G280" s="239"/>
      <c r="H280" s="242" t="str">
        <f>IF(ISBLANK(C280),"",IFERROR(IF(VLOOKUP(A280,'Np PL4 Stock'!$A:$J,10,FALSE)="Np4",C280-D280,C280-D280-1),""))</f>
        <v/>
      </c>
      <c r="I280" s="246" t="str">
        <f>IF(ISBLANK(C280),"",IFERROR(SUMIF('Np PL4 Stock'!$A:$A,A280,'Np PL4 Stock'!$N:$N),""))</f>
        <v/>
      </c>
      <c r="J280" s="240"/>
      <c r="K280" s="240"/>
      <c r="L280" s="239"/>
      <c r="M280" s="239"/>
      <c r="N280" s="242" t="str">
        <f t="shared" si="10"/>
        <v>-</v>
      </c>
      <c r="O280" s="240"/>
      <c r="P280" s="240"/>
      <c r="Q280" s="240"/>
      <c r="R280" s="249"/>
    </row>
    <row r="281" spans="1:18">
      <c r="A281" s="235" t="str">
        <f t="shared" si="9"/>
        <v/>
      </c>
      <c r="B281" s="153"/>
      <c r="C281" s="237"/>
      <c r="D281" s="238" t="str">
        <f>IF(ISBLANK(C281),"",IFERROR(VLOOKUP(A281,'Np PL4 Stock'!$A:$E,4,FALSE),""))</f>
        <v/>
      </c>
      <c r="E281" s="239"/>
      <c r="F281" s="240"/>
      <c r="G281" s="239"/>
      <c r="H281" s="242" t="str">
        <f>IF(ISBLANK(C281),"",IFERROR(IF(VLOOKUP(A281,'Np PL4 Stock'!$A:$J,10,FALSE)="Np4",C281-D281,C281-D281-1),""))</f>
        <v/>
      </c>
      <c r="I281" s="246" t="str">
        <f>IF(ISBLANK(C281),"",IFERROR(SUMIF('Np PL4 Stock'!$A:$A,A281,'Np PL4 Stock'!$N:$N),""))</f>
        <v/>
      </c>
      <c r="J281" s="240"/>
      <c r="K281" s="240"/>
      <c r="L281" s="239"/>
      <c r="M281" s="239"/>
      <c r="N281" s="242" t="str">
        <f t="shared" si="10"/>
        <v>-</v>
      </c>
      <c r="O281" s="240"/>
      <c r="P281" s="240"/>
      <c r="Q281" s="240"/>
      <c r="R281" s="249"/>
    </row>
    <row r="282" spans="1:18">
      <c r="A282" s="235" t="str">
        <f t="shared" si="9"/>
        <v/>
      </c>
      <c r="B282" s="153"/>
      <c r="C282" s="237"/>
      <c r="D282" s="238" t="str">
        <f>IF(ISBLANK(C282),"",IFERROR(VLOOKUP(A282,'Np PL4 Stock'!$A:$E,4,FALSE),""))</f>
        <v/>
      </c>
      <c r="E282" s="239"/>
      <c r="F282" s="240"/>
      <c r="G282" s="239"/>
      <c r="H282" s="242" t="str">
        <f>IF(ISBLANK(C282),"",IFERROR(IF(VLOOKUP(A282,'Np PL4 Stock'!$A:$J,10,FALSE)="Np4",C282-D282,C282-D282-1),""))</f>
        <v/>
      </c>
      <c r="I282" s="246" t="str">
        <f>IF(ISBLANK(C282),"",IFERROR(SUMIF('Np PL4 Stock'!$A:$A,A282,'Np PL4 Stock'!$N:$N),""))</f>
        <v/>
      </c>
      <c r="J282" s="240"/>
      <c r="K282" s="240"/>
      <c r="L282" s="239"/>
      <c r="M282" s="239"/>
      <c r="N282" s="242" t="str">
        <f t="shared" si="10"/>
        <v>-</v>
      </c>
      <c r="O282" s="240"/>
      <c r="P282" s="240"/>
      <c r="Q282" s="240"/>
      <c r="R282" s="249"/>
    </row>
    <row r="283" spans="1:18">
      <c r="A283" s="235" t="str">
        <f t="shared" si="9"/>
        <v/>
      </c>
      <c r="B283" s="153"/>
      <c r="C283" s="237"/>
      <c r="D283" s="238" t="str">
        <f>IF(ISBLANK(C283),"",IFERROR(VLOOKUP(A283,'Np PL4 Stock'!$A:$E,4,FALSE),""))</f>
        <v/>
      </c>
      <c r="E283" s="239"/>
      <c r="F283" s="240"/>
      <c r="G283" s="239"/>
      <c r="H283" s="242" t="str">
        <f>IF(ISBLANK(C283),"",IFERROR(IF(VLOOKUP(A283,'Np PL4 Stock'!$A:$J,10,FALSE)="Np4",C283-D283,C283-D283-1),""))</f>
        <v/>
      </c>
      <c r="I283" s="246" t="str">
        <f>IF(ISBLANK(C283),"",IFERROR(SUMIF('Np PL4 Stock'!$A:$A,A283,'Np PL4 Stock'!$N:$N),""))</f>
        <v/>
      </c>
      <c r="J283" s="240"/>
      <c r="K283" s="240"/>
      <c r="L283" s="239"/>
      <c r="M283" s="239"/>
      <c r="N283" s="242" t="str">
        <f t="shared" si="10"/>
        <v>-</v>
      </c>
      <c r="O283" s="240"/>
      <c r="P283" s="240"/>
      <c r="Q283" s="240"/>
      <c r="R283" s="249"/>
    </row>
    <row r="284" spans="1:18">
      <c r="A284" s="235" t="str">
        <f t="shared" si="9"/>
        <v/>
      </c>
      <c r="B284" s="153"/>
      <c r="C284" s="237"/>
      <c r="D284" s="238" t="str">
        <f>IF(ISBLANK(C284),"",IFERROR(VLOOKUP(A284,'Np PL4 Stock'!$A:$E,4,FALSE),""))</f>
        <v/>
      </c>
      <c r="E284" s="239"/>
      <c r="F284" s="240"/>
      <c r="G284" s="239"/>
      <c r="H284" s="242" t="str">
        <f>IF(ISBLANK(C284),"",IFERROR(IF(VLOOKUP(A284,'Np PL4 Stock'!$A:$J,10,FALSE)="Np4",C284-D284,C284-D284-1),""))</f>
        <v/>
      </c>
      <c r="I284" s="246" t="str">
        <f>IF(ISBLANK(C284),"",IFERROR(SUMIF('Np PL4 Stock'!$A:$A,A284,'Np PL4 Stock'!$N:$N),""))</f>
        <v/>
      </c>
      <c r="J284" s="240"/>
      <c r="K284" s="240"/>
      <c r="L284" s="239"/>
      <c r="M284" s="239"/>
      <c r="N284" s="242" t="str">
        <f t="shared" si="10"/>
        <v>-</v>
      </c>
      <c r="O284" s="240"/>
      <c r="P284" s="240"/>
      <c r="Q284" s="240"/>
      <c r="R284" s="249"/>
    </row>
    <row r="285" spans="1:18">
      <c r="A285" s="235" t="str">
        <f t="shared" si="9"/>
        <v/>
      </c>
      <c r="B285" s="153"/>
      <c r="C285" s="237"/>
      <c r="D285" s="238" t="str">
        <f>IF(ISBLANK(C285),"",IFERROR(VLOOKUP(A285,'Np PL4 Stock'!$A:$E,4,FALSE),""))</f>
        <v/>
      </c>
      <c r="E285" s="239"/>
      <c r="F285" s="240"/>
      <c r="G285" s="239"/>
      <c r="H285" s="242" t="str">
        <f>IF(ISBLANK(C285),"",IFERROR(IF(VLOOKUP(A285,'Np PL4 Stock'!$A:$J,10,FALSE)="Np4",C285-D285,C285-D285-1),""))</f>
        <v/>
      </c>
      <c r="I285" s="246" t="str">
        <f>IF(ISBLANK(C285),"",IFERROR(SUMIF('Np PL4 Stock'!$A:$A,A285,'Np PL4 Stock'!$N:$N),""))</f>
        <v/>
      </c>
      <c r="J285" s="240"/>
      <c r="K285" s="240"/>
      <c r="L285" s="239"/>
      <c r="M285" s="239"/>
      <c r="N285" s="242" t="str">
        <f t="shared" si="10"/>
        <v>-</v>
      </c>
      <c r="O285" s="240"/>
      <c r="P285" s="240"/>
      <c r="Q285" s="240"/>
      <c r="R285" s="249"/>
    </row>
    <row r="286" spans="1:18">
      <c r="A286" s="235" t="str">
        <f t="shared" si="9"/>
        <v/>
      </c>
      <c r="B286" s="153"/>
      <c r="C286" s="237"/>
      <c r="D286" s="238" t="str">
        <f>IF(ISBLANK(C286),"",IFERROR(VLOOKUP(A286,'Np PL4 Stock'!$A:$E,4,FALSE),""))</f>
        <v/>
      </c>
      <c r="E286" s="239"/>
      <c r="F286" s="240"/>
      <c r="G286" s="239"/>
      <c r="H286" s="242" t="str">
        <f>IF(ISBLANK(C286),"",IFERROR(IF(VLOOKUP(A286,'Np PL4 Stock'!$A:$J,10,FALSE)="Np4",C286-D286,C286-D286-1),""))</f>
        <v/>
      </c>
      <c r="I286" s="246" t="str">
        <f>IF(ISBLANK(C286),"",IFERROR(SUMIF('Np PL4 Stock'!$A:$A,A286,'Np PL4 Stock'!$N:$N),""))</f>
        <v/>
      </c>
      <c r="J286" s="240"/>
      <c r="K286" s="240"/>
      <c r="L286" s="239"/>
      <c r="M286" s="239"/>
      <c r="N286" s="242" t="str">
        <f t="shared" si="10"/>
        <v>-</v>
      </c>
      <c r="O286" s="240"/>
      <c r="P286" s="240"/>
      <c r="Q286" s="240"/>
      <c r="R286" s="249"/>
    </row>
    <row r="287" spans="1:18">
      <c r="A287" s="235" t="str">
        <f t="shared" si="9"/>
        <v/>
      </c>
      <c r="B287" s="153"/>
      <c r="C287" s="237"/>
      <c r="D287" s="238" t="str">
        <f>IF(ISBLANK(C287),"",IFERROR(VLOOKUP(A287,'Np PL4 Stock'!$A:$E,4,FALSE),""))</f>
        <v/>
      </c>
      <c r="E287" s="239"/>
      <c r="F287" s="240"/>
      <c r="G287" s="239"/>
      <c r="H287" s="242" t="str">
        <f>IF(ISBLANK(C287),"",IFERROR(IF(VLOOKUP(A287,'Np PL4 Stock'!$A:$J,10,FALSE)="Np4",C287-D287,C287-D287-1),""))</f>
        <v/>
      </c>
      <c r="I287" s="246" t="str">
        <f>IF(ISBLANK(C287),"",IFERROR(SUMIF('Np PL4 Stock'!$A:$A,A287,'Np PL4 Stock'!$N:$N),""))</f>
        <v/>
      </c>
      <c r="J287" s="240"/>
      <c r="K287" s="240"/>
      <c r="L287" s="239"/>
      <c r="M287" s="239"/>
      <c r="N287" s="242" t="str">
        <f t="shared" si="10"/>
        <v>-</v>
      </c>
      <c r="O287" s="240"/>
      <c r="P287" s="240"/>
      <c r="Q287" s="240"/>
      <c r="R287" s="249"/>
    </row>
    <row r="288" spans="1:18">
      <c r="A288" s="235" t="str">
        <f t="shared" si="9"/>
        <v/>
      </c>
      <c r="B288" s="153"/>
      <c r="C288" s="237"/>
      <c r="D288" s="238" t="str">
        <f>IF(ISBLANK(C288),"",IFERROR(VLOOKUP(A288,'Np PL4 Stock'!$A:$E,4,FALSE),""))</f>
        <v/>
      </c>
      <c r="E288" s="239"/>
      <c r="F288" s="240"/>
      <c r="G288" s="239"/>
      <c r="H288" s="242" t="str">
        <f>IF(ISBLANK(C288),"",IFERROR(IF(VLOOKUP(A288,'Np PL4 Stock'!$A:$J,10,FALSE)="Np4",C288-D288,C288-D288-1),""))</f>
        <v/>
      </c>
      <c r="I288" s="246" t="str">
        <f>IF(ISBLANK(C288),"",IFERROR(SUMIF('Np PL4 Stock'!$A:$A,A288,'Np PL4 Stock'!$N:$N),""))</f>
        <v/>
      </c>
      <c r="J288" s="240"/>
      <c r="K288" s="240"/>
      <c r="L288" s="239"/>
      <c r="M288" s="239"/>
      <c r="N288" s="242" t="str">
        <f t="shared" si="10"/>
        <v>-</v>
      </c>
      <c r="O288" s="240"/>
      <c r="P288" s="240"/>
      <c r="Q288" s="240"/>
      <c r="R288" s="249"/>
    </row>
    <row r="289" spans="1:18">
      <c r="A289" s="235" t="str">
        <f t="shared" si="9"/>
        <v/>
      </c>
      <c r="B289" s="153"/>
      <c r="C289" s="237"/>
      <c r="D289" s="238" t="str">
        <f>IF(ISBLANK(C289),"",IFERROR(VLOOKUP(A289,'Np PL4 Stock'!$A:$E,4,FALSE),""))</f>
        <v/>
      </c>
      <c r="E289" s="239"/>
      <c r="F289" s="240"/>
      <c r="G289" s="239"/>
      <c r="H289" s="242" t="str">
        <f>IF(ISBLANK(C289),"",IFERROR(IF(VLOOKUP(A289,'Np PL4 Stock'!$A:$J,10,FALSE)="Np4",C289-D289,C289-D289-1),""))</f>
        <v/>
      </c>
      <c r="I289" s="246" t="str">
        <f>IF(ISBLANK(C289),"",IFERROR(SUMIF('Np PL4 Stock'!$A:$A,A289,'Np PL4 Stock'!$N:$N),""))</f>
        <v/>
      </c>
      <c r="J289" s="240"/>
      <c r="K289" s="240"/>
      <c r="L289" s="239"/>
      <c r="M289" s="239"/>
      <c r="N289" s="242" t="str">
        <f t="shared" si="10"/>
        <v>-</v>
      </c>
      <c r="O289" s="240"/>
      <c r="P289" s="240"/>
      <c r="Q289" s="240"/>
      <c r="R289" s="249"/>
    </row>
    <row r="290" spans="1:18">
      <c r="A290" s="235" t="str">
        <f t="shared" si="9"/>
        <v/>
      </c>
      <c r="B290" s="153"/>
      <c r="C290" s="237"/>
      <c r="D290" s="238" t="str">
        <f>IF(ISBLANK(C290),"",IFERROR(VLOOKUP(A290,'Np PL4 Stock'!$A:$E,4,FALSE),""))</f>
        <v/>
      </c>
      <c r="E290" s="239"/>
      <c r="F290" s="240"/>
      <c r="G290" s="239"/>
      <c r="H290" s="242" t="str">
        <f>IF(ISBLANK(C290),"",IFERROR(IF(VLOOKUP(A290,'Np PL4 Stock'!$A:$J,10,FALSE)="Np4",C290-D290,C290-D290-1),""))</f>
        <v/>
      </c>
      <c r="I290" s="246" t="str">
        <f>IF(ISBLANK(C290),"",IFERROR(SUMIF('Np PL4 Stock'!$A:$A,A290,'Np PL4 Stock'!$N:$N),""))</f>
        <v/>
      </c>
      <c r="J290" s="240"/>
      <c r="K290" s="240"/>
      <c r="L290" s="239"/>
      <c r="M290" s="239"/>
      <c r="N290" s="242" t="str">
        <f t="shared" si="10"/>
        <v>-</v>
      </c>
      <c r="O290" s="240"/>
      <c r="P290" s="240"/>
      <c r="Q290" s="240"/>
      <c r="R290" s="249"/>
    </row>
    <row r="291" spans="1:18">
      <c r="A291" s="235" t="str">
        <f t="shared" si="9"/>
        <v/>
      </c>
      <c r="B291" s="153"/>
      <c r="C291" s="237"/>
      <c r="D291" s="238" t="str">
        <f>IF(ISBLANK(C291),"",IFERROR(VLOOKUP(A291,'Np PL4 Stock'!$A:$E,4,FALSE),""))</f>
        <v/>
      </c>
      <c r="E291" s="239"/>
      <c r="F291" s="240"/>
      <c r="G291" s="239"/>
      <c r="H291" s="242" t="str">
        <f>IF(ISBLANK(C291),"",IFERROR(IF(VLOOKUP(A291,'Np PL4 Stock'!$A:$J,10,FALSE)="Np4",C291-D291,C291-D291-1),""))</f>
        <v/>
      </c>
      <c r="I291" s="246" t="str">
        <f>IF(ISBLANK(C291),"",IFERROR(SUMIF('Np PL4 Stock'!$A:$A,A291,'Np PL4 Stock'!$N:$N),""))</f>
        <v/>
      </c>
      <c r="J291" s="240"/>
      <c r="K291" s="240"/>
      <c r="L291" s="239"/>
      <c r="M291" s="239"/>
      <c r="N291" s="242" t="str">
        <f t="shared" si="10"/>
        <v>-</v>
      </c>
      <c r="O291" s="240"/>
      <c r="P291" s="240"/>
      <c r="Q291" s="240"/>
      <c r="R291" s="249"/>
    </row>
    <row r="292" spans="1:18">
      <c r="A292" s="235" t="str">
        <f t="shared" si="9"/>
        <v/>
      </c>
      <c r="B292" s="153"/>
      <c r="C292" s="237"/>
      <c r="D292" s="238" t="str">
        <f>IF(ISBLANK(C292),"",IFERROR(VLOOKUP(A292,'Np PL4 Stock'!$A:$E,4,FALSE),""))</f>
        <v/>
      </c>
      <c r="E292" s="239"/>
      <c r="F292" s="240"/>
      <c r="G292" s="239"/>
      <c r="H292" s="242" t="str">
        <f>IF(ISBLANK(C292),"",IFERROR(IF(VLOOKUP(A292,'Np PL4 Stock'!$A:$J,10,FALSE)="Np4",C292-D292,C292-D292-1),""))</f>
        <v/>
      </c>
      <c r="I292" s="246" t="str">
        <f>IF(ISBLANK(C292),"",IFERROR(SUMIF('Np PL4 Stock'!$A:$A,A292,'Np PL4 Stock'!$N:$N),""))</f>
        <v/>
      </c>
      <c r="J292" s="240"/>
      <c r="K292" s="240"/>
      <c r="L292" s="239"/>
      <c r="M292" s="239"/>
      <c r="N292" s="242" t="str">
        <f t="shared" si="10"/>
        <v>-</v>
      </c>
      <c r="O292" s="240"/>
      <c r="P292" s="240"/>
      <c r="Q292" s="240"/>
      <c r="R292" s="249"/>
    </row>
    <row r="293" spans="1:18">
      <c r="A293" s="235" t="str">
        <f t="shared" si="9"/>
        <v/>
      </c>
      <c r="B293" s="153"/>
      <c r="C293" s="237"/>
      <c r="D293" s="238" t="str">
        <f>IF(ISBLANK(C293),"",IFERROR(VLOOKUP(A293,'Np PL4 Stock'!$A:$E,4,FALSE),""))</f>
        <v/>
      </c>
      <c r="E293" s="239"/>
      <c r="F293" s="240"/>
      <c r="G293" s="239"/>
      <c r="H293" s="242" t="str">
        <f>IF(ISBLANK(C293),"",IFERROR(IF(VLOOKUP(A293,'Np PL4 Stock'!$A:$J,10,FALSE)="Np4",C293-D293,C293-D293-1),""))</f>
        <v/>
      </c>
      <c r="I293" s="246" t="str">
        <f>IF(ISBLANK(C293),"",IFERROR(SUMIF('Np PL4 Stock'!$A:$A,A293,'Np PL4 Stock'!$N:$N),""))</f>
        <v/>
      </c>
      <c r="J293" s="240"/>
      <c r="K293" s="240"/>
      <c r="L293" s="239"/>
      <c r="M293" s="239"/>
      <c r="N293" s="242" t="str">
        <f t="shared" si="10"/>
        <v>-</v>
      </c>
      <c r="O293" s="240"/>
      <c r="P293" s="240"/>
      <c r="Q293" s="240"/>
      <c r="R293" s="249"/>
    </row>
    <row r="294" spans="1:18">
      <c r="A294" s="235" t="str">
        <f t="shared" si="9"/>
        <v/>
      </c>
      <c r="B294" s="153"/>
      <c r="C294" s="237"/>
      <c r="D294" s="238" t="str">
        <f>IF(ISBLANK(C294),"",IFERROR(VLOOKUP(A294,'Np PL4 Stock'!$A:$E,4,FALSE),""))</f>
        <v/>
      </c>
      <c r="E294" s="239"/>
      <c r="F294" s="240"/>
      <c r="G294" s="239"/>
      <c r="H294" s="242" t="str">
        <f>IF(ISBLANK(C294),"",IFERROR(IF(VLOOKUP(A294,'Np PL4 Stock'!$A:$J,10,FALSE)="Np4",C294-D294,C294-D294-1),""))</f>
        <v/>
      </c>
      <c r="I294" s="246" t="str">
        <f>IF(ISBLANK(C294),"",IFERROR(SUMIF('Np PL4 Stock'!$A:$A,A294,'Np PL4 Stock'!$N:$N),""))</f>
        <v/>
      </c>
      <c r="J294" s="240"/>
      <c r="K294" s="240"/>
      <c r="L294" s="239"/>
      <c r="M294" s="239"/>
      <c r="N294" s="242" t="str">
        <f t="shared" si="10"/>
        <v>-</v>
      </c>
      <c r="O294" s="240"/>
      <c r="P294" s="240"/>
      <c r="Q294" s="240"/>
      <c r="R294" s="249"/>
    </row>
    <row r="295" spans="1:18">
      <c r="A295" s="235" t="str">
        <f t="shared" si="9"/>
        <v/>
      </c>
      <c r="B295" s="153"/>
      <c r="C295" s="237"/>
      <c r="D295" s="238" t="str">
        <f>IF(ISBLANK(C295),"",IFERROR(VLOOKUP(A295,'Np PL4 Stock'!$A:$E,4,FALSE),""))</f>
        <v/>
      </c>
      <c r="E295" s="239"/>
      <c r="F295" s="240"/>
      <c r="G295" s="239"/>
      <c r="H295" s="242" t="str">
        <f>IF(ISBLANK(C295),"",IFERROR(IF(VLOOKUP(A295,'Np PL4 Stock'!$A:$J,10,FALSE)="Np4",C295-D295,C295-D295-1),""))</f>
        <v/>
      </c>
      <c r="I295" s="246" t="str">
        <f>IF(ISBLANK(C295),"",IFERROR(SUMIF('Np PL4 Stock'!$A:$A,A295,'Np PL4 Stock'!$N:$N),""))</f>
        <v/>
      </c>
      <c r="J295" s="240"/>
      <c r="K295" s="240"/>
      <c r="L295" s="239"/>
      <c r="M295" s="239"/>
      <c r="N295" s="242" t="str">
        <f t="shared" si="10"/>
        <v>-</v>
      </c>
      <c r="O295" s="240"/>
      <c r="P295" s="240"/>
      <c r="Q295" s="240"/>
      <c r="R295" s="249"/>
    </row>
    <row r="296" spans="1:18">
      <c r="A296" s="235" t="str">
        <f t="shared" si="9"/>
        <v/>
      </c>
      <c r="B296" s="153"/>
      <c r="C296" s="237"/>
      <c r="D296" s="238" t="str">
        <f>IF(ISBLANK(C296),"",IFERROR(VLOOKUP(A296,'Np PL4 Stock'!$A:$E,4,FALSE),""))</f>
        <v/>
      </c>
      <c r="E296" s="239"/>
      <c r="F296" s="240"/>
      <c r="G296" s="239"/>
      <c r="H296" s="242" t="str">
        <f>IF(ISBLANK(C296),"",IFERROR(IF(VLOOKUP(A296,'Np PL4 Stock'!$A:$J,10,FALSE)="Np4",C296-D296,C296-D296-1),""))</f>
        <v/>
      </c>
      <c r="I296" s="246" t="str">
        <f>IF(ISBLANK(C296),"",IFERROR(SUMIF('Np PL4 Stock'!$A:$A,A296,'Np PL4 Stock'!$N:$N),""))</f>
        <v/>
      </c>
      <c r="J296" s="240"/>
      <c r="K296" s="240"/>
      <c r="L296" s="239"/>
      <c r="M296" s="239"/>
      <c r="N296" s="242" t="str">
        <f t="shared" si="10"/>
        <v>-</v>
      </c>
      <c r="O296" s="240"/>
      <c r="P296" s="240"/>
      <c r="Q296" s="240"/>
      <c r="R296" s="249"/>
    </row>
    <row r="297" spans="1:18">
      <c r="A297" s="235" t="str">
        <f t="shared" si="9"/>
        <v/>
      </c>
      <c r="B297" s="153"/>
      <c r="C297" s="237"/>
      <c r="D297" s="238" t="str">
        <f>IF(ISBLANK(C297),"",IFERROR(VLOOKUP(A297,'Np PL4 Stock'!$A:$E,4,FALSE),""))</f>
        <v/>
      </c>
      <c r="E297" s="239"/>
      <c r="F297" s="240"/>
      <c r="G297" s="239"/>
      <c r="H297" s="242" t="str">
        <f>IF(ISBLANK(C297),"",IFERROR(IF(VLOOKUP(A297,'Np PL4 Stock'!$A:$J,10,FALSE)="Np4",C297-D297,C297-D297-1),""))</f>
        <v/>
      </c>
      <c r="I297" s="246" t="str">
        <f>IF(ISBLANK(C297),"",IFERROR(SUMIF('Np PL4 Stock'!$A:$A,A297,'Np PL4 Stock'!$N:$N),""))</f>
        <v/>
      </c>
      <c r="J297" s="240"/>
      <c r="K297" s="240"/>
      <c r="L297" s="239"/>
      <c r="M297" s="239"/>
      <c r="N297" s="242" t="str">
        <f t="shared" si="10"/>
        <v>-</v>
      </c>
      <c r="O297" s="240"/>
      <c r="P297" s="240"/>
      <c r="Q297" s="240"/>
      <c r="R297" s="249"/>
    </row>
    <row r="298" spans="1:18">
      <c r="A298" s="235" t="str">
        <f t="shared" si="9"/>
        <v/>
      </c>
      <c r="B298" s="153"/>
      <c r="C298" s="237"/>
      <c r="D298" s="238" t="str">
        <f>IF(ISBLANK(C298),"",IFERROR(VLOOKUP(A298,'Np PL4 Stock'!$A:$E,4,FALSE),""))</f>
        <v/>
      </c>
      <c r="E298" s="239"/>
      <c r="F298" s="240"/>
      <c r="G298" s="239"/>
      <c r="H298" s="242" t="str">
        <f>IF(ISBLANK(C298),"",IFERROR(IF(VLOOKUP(A298,'Np PL4 Stock'!$A:$J,10,FALSE)="Np4",C298-D298,C298-D298-1),""))</f>
        <v/>
      </c>
      <c r="I298" s="246" t="str">
        <f>IF(ISBLANK(C298),"",IFERROR(SUMIF('Np PL4 Stock'!$A:$A,A298,'Np PL4 Stock'!$N:$N),""))</f>
        <v/>
      </c>
      <c r="J298" s="240"/>
      <c r="K298" s="240"/>
      <c r="L298" s="239"/>
      <c r="M298" s="239"/>
      <c r="N298" s="242" t="str">
        <f t="shared" si="10"/>
        <v>-</v>
      </c>
      <c r="O298" s="240"/>
      <c r="P298" s="240"/>
      <c r="Q298" s="240"/>
      <c r="R298" s="249"/>
    </row>
    <row r="299" spans="1:18">
      <c r="A299" s="235" t="str">
        <f t="shared" si="9"/>
        <v/>
      </c>
      <c r="B299" s="153"/>
      <c r="C299" s="237"/>
      <c r="D299" s="238" t="str">
        <f>IF(ISBLANK(C299),"",IFERROR(VLOOKUP(A299,'Np PL4 Stock'!$A:$E,4,FALSE),""))</f>
        <v/>
      </c>
      <c r="E299" s="239"/>
      <c r="F299" s="240"/>
      <c r="G299" s="239"/>
      <c r="H299" s="242" t="str">
        <f>IF(ISBLANK(C299),"",IFERROR(IF(VLOOKUP(A299,'Np PL4 Stock'!$A:$J,10,FALSE)="Np4",C299-D299,C299-D299-1),""))</f>
        <v/>
      </c>
      <c r="I299" s="246" t="str">
        <f>IF(ISBLANK(C299),"",IFERROR(SUMIF('Np PL4 Stock'!$A:$A,A299,'Np PL4 Stock'!$N:$N),""))</f>
        <v/>
      </c>
      <c r="J299" s="240"/>
      <c r="K299" s="240"/>
      <c r="L299" s="239"/>
      <c r="M299" s="239"/>
      <c r="N299" s="242" t="str">
        <f t="shared" si="10"/>
        <v>-</v>
      </c>
      <c r="O299" s="240"/>
      <c r="P299" s="240"/>
      <c r="Q299" s="240"/>
      <c r="R299" s="249"/>
    </row>
    <row r="300" spans="1:18">
      <c r="A300" s="235" t="str">
        <f t="shared" si="9"/>
        <v/>
      </c>
      <c r="B300" s="153"/>
      <c r="C300" s="237"/>
      <c r="D300" s="238" t="str">
        <f>IF(ISBLANK(C300),"",IFERROR(VLOOKUP(A300,'Np PL4 Stock'!$A:$E,4,FALSE),""))</f>
        <v/>
      </c>
      <c r="E300" s="239"/>
      <c r="F300" s="240"/>
      <c r="G300" s="239"/>
      <c r="H300" s="242" t="str">
        <f>IF(ISBLANK(C300),"",IFERROR(IF(VLOOKUP(A300,'Np PL4 Stock'!$A:$J,10,FALSE)="Np4",C300-D300,C300-D300-1),""))</f>
        <v/>
      </c>
      <c r="I300" s="246" t="str">
        <f>IF(ISBLANK(C300),"",IFERROR(SUMIF('Np PL4 Stock'!$A:$A,A300,'Np PL4 Stock'!$N:$N),""))</f>
        <v/>
      </c>
      <c r="J300" s="240"/>
      <c r="K300" s="240"/>
      <c r="L300" s="239"/>
      <c r="M300" s="239"/>
      <c r="N300" s="242" t="str">
        <f t="shared" si="10"/>
        <v>-</v>
      </c>
      <c r="O300" s="240"/>
      <c r="P300" s="240"/>
      <c r="Q300" s="240"/>
      <c r="R300" s="249"/>
    </row>
    <row r="301" spans="1:18">
      <c r="A301" s="235" t="str">
        <f t="shared" si="9"/>
        <v/>
      </c>
      <c r="B301" s="153"/>
      <c r="C301" s="237"/>
      <c r="D301" s="238" t="str">
        <f>IF(ISBLANK(C301),"",IFERROR(VLOOKUP(A301,'Np PL4 Stock'!$A:$E,4,FALSE),""))</f>
        <v/>
      </c>
      <c r="E301" s="239"/>
      <c r="F301" s="240"/>
      <c r="G301" s="239"/>
      <c r="H301" s="242" t="str">
        <f>IF(ISBLANK(C301),"",IFERROR(IF(VLOOKUP(A301,'Np PL4 Stock'!$A:$J,10,FALSE)="Np4",C301-D301,C301-D301-1),""))</f>
        <v/>
      </c>
      <c r="I301" s="246" t="str">
        <f>IF(ISBLANK(C301),"",IFERROR(SUMIF('Np PL4 Stock'!$A:$A,A301,'Np PL4 Stock'!$N:$N),""))</f>
        <v/>
      </c>
      <c r="J301" s="240"/>
      <c r="K301" s="240"/>
      <c r="L301" s="239"/>
      <c r="M301" s="239"/>
      <c r="N301" s="242" t="str">
        <f t="shared" si="10"/>
        <v>-</v>
      </c>
      <c r="O301" s="240"/>
      <c r="P301" s="240"/>
      <c r="Q301" s="240"/>
      <c r="R301" s="249"/>
    </row>
    <row r="302" spans="1:18">
      <c r="A302" s="235" t="str">
        <f t="shared" si="9"/>
        <v/>
      </c>
      <c r="B302" s="153"/>
      <c r="C302" s="237"/>
      <c r="D302" s="238" t="str">
        <f>IF(ISBLANK(C302),"",IFERROR(VLOOKUP(A302,'Np PL4 Stock'!$A:$E,4,FALSE),""))</f>
        <v/>
      </c>
      <c r="E302" s="239"/>
      <c r="F302" s="240"/>
      <c r="G302" s="239"/>
      <c r="H302" s="242" t="str">
        <f>IF(ISBLANK(C302),"",IFERROR(IF(VLOOKUP(A302,'Np PL4 Stock'!$A:$J,10,FALSE)="Np4",C302-D302,C302-D302-1),""))</f>
        <v/>
      </c>
      <c r="I302" s="246" t="str">
        <f>IF(ISBLANK(C302),"",IFERROR(SUMIF('Np PL4 Stock'!$A:$A,A302,'Np PL4 Stock'!$N:$N),""))</f>
        <v/>
      </c>
      <c r="J302" s="240"/>
      <c r="K302" s="240"/>
      <c r="L302" s="239"/>
      <c r="M302" s="239"/>
      <c r="N302" s="242" t="str">
        <f t="shared" si="10"/>
        <v>-</v>
      </c>
      <c r="O302" s="240"/>
      <c r="P302" s="240"/>
      <c r="Q302" s="240"/>
      <c r="R302" s="249"/>
    </row>
    <row r="303" spans="1:18">
      <c r="A303" s="235" t="str">
        <f t="shared" si="9"/>
        <v/>
      </c>
      <c r="B303" s="153"/>
      <c r="C303" s="237"/>
      <c r="D303" s="238" t="str">
        <f>IF(ISBLANK(C303),"",IFERROR(VLOOKUP(A303,'Np PL4 Stock'!$A:$E,4,FALSE),""))</f>
        <v/>
      </c>
      <c r="E303" s="239"/>
      <c r="F303" s="240"/>
      <c r="G303" s="239"/>
      <c r="H303" s="242" t="str">
        <f>IF(ISBLANK(C303),"",IFERROR(IF(VLOOKUP(A303,'Np PL4 Stock'!$A:$J,10,FALSE)="Np4",C303-D303,C303-D303-1),""))</f>
        <v/>
      </c>
      <c r="I303" s="246" t="str">
        <f>IF(ISBLANK(C303),"",IFERROR(SUMIF('Np PL4 Stock'!$A:$A,A303,'Np PL4 Stock'!$N:$N),""))</f>
        <v/>
      </c>
      <c r="J303" s="240"/>
      <c r="K303" s="240"/>
      <c r="L303" s="239"/>
      <c r="M303" s="239"/>
      <c r="N303" s="242" t="str">
        <f t="shared" si="10"/>
        <v>-</v>
      </c>
      <c r="O303" s="240"/>
      <c r="P303" s="240"/>
      <c r="Q303" s="240"/>
      <c r="R303" s="249"/>
    </row>
    <row r="304" spans="1:18">
      <c r="A304" s="235" t="str">
        <f t="shared" si="9"/>
        <v/>
      </c>
      <c r="B304" s="153"/>
      <c r="C304" s="237"/>
      <c r="D304" s="238" t="str">
        <f>IF(ISBLANK(C304),"",IFERROR(VLOOKUP(A304,'Np PL4 Stock'!$A:$E,4,FALSE),""))</f>
        <v/>
      </c>
      <c r="E304" s="239"/>
      <c r="F304" s="240"/>
      <c r="G304" s="239"/>
      <c r="H304" s="242" t="str">
        <f>IF(ISBLANK(C304),"",IFERROR(IF(VLOOKUP(A304,'Np PL4 Stock'!$A:$J,10,FALSE)="Np4",C304-D304,C304-D304-1),""))</f>
        <v/>
      </c>
      <c r="I304" s="246" t="str">
        <f>IF(ISBLANK(C304),"",IFERROR(SUMIF('Np PL4 Stock'!$A:$A,A304,'Np PL4 Stock'!$N:$N),""))</f>
        <v/>
      </c>
      <c r="J304" s="240"/>
      <c r="K304" s="240"/>
      <c r="L304" s="239"/>
      <c r="M304" s="239"/>
      <c r="N304" s="242" t="str">
        <f t="shared" si="10"/>
        <v>-</v>
      </c>
      <c r="O304" s="240"/>
      <c r="P304" s="240"/>
      <c r="Q304" s="240"/>
      <c r="R304" s="249"/>
    </row>
    <row r="305" spans="1:18">
      <c r="A305" s="235" t="str">
        <f t="shared" si="9"/>
        <v/>
      </c>
      <c r="B305" s="153"/>
      <c r="C305" s="237"/>
      <c r="D305" s="238" t="str">
        <f>IF(ISBLANK(C305),"",IFERROR(VLOOKUP(A305,'Np PL4 Stock'!$A:$E,4,FALSE),""))</f>
        <v/>
      </c>
      <c r="E305" s="239"/>
      <c r="F305" s="240"/>
      <c r="G305" s="239"/>
      <c r="H305" s="242" t="str">
        <f>IF(ISBLANK(C305),"",IFERROR(IF(VLOOKUP(A305,'Np PL4 Stock'!$A:$J,10,FALSE)="Np4",C305-D305,C305-D305-1),""))</f>
        <v/>
      </c>
      <c r="I305" s="246" t="str">
        <f>IF(ISBLANK(C305),"",IFERROR(SUMIF('Np PL4 Stock'!$A:$A,A305,'Np PL4 Stock'!$N:$N),""))</f>
        <v/>
      </c>
      <c r="J305" s="240"/>
      <c r="K305" s="240"/>
      <c r="L305" s="239"/>
      <c r="M305" s="239"/>
      <c r="N305" s="242" t="str">
        <f t="shared" si="10"/>
        <v>-</v>
      </c>
      <c r="O305" s="240"/>
      <c r="P305" s="240"/>
      <c r="Q305" s="240"/>
      <c r="R305" s="249"/>
    </row>
    <row r="306" spans="1:18">
      <c r="A306" s="235" t="str">
        <f t="shared" si="9"/>
        <v/>
      </c>
      <c r="B306" s="153"/>
      <c r="C306" s="237"/>
      <c r="D306" s="238" t="str">
        <f>IF(ISBLANK(C306),"",IFERROR(VLOOKUP(A306,'Np PL4 Stock'!$A:$E,4,FALSE),""))</f>
        <v/>
      </c>
      <c r="E306" s="239"/>
      <c r="F306" s="240"/>
      <c r="G306" s="239"/>
      <c r="H306" s="242" t="str">
        <f>IF(ISBLANK(C306),"",IFERROR(IF(VLOOKUP(A306,'Np PL4 Stock'!$A:$J,10,FALSE)="Np4",C306-D306,C306-D306-1),""))</f>
        <v/>
      </c>
      <c r="I306" s="246" t="str">
        <f>IF(ISBLANK(C306),"",IFERROR(SUMIF('Np PL4 Stock'!$A:$A,A306,'Np PL4 Stock'!$N:$N),""))</f>
        <v/>
      </c>
      <c r="J306" s="240"/>
      <c r="K306" s="240"/>
      <c r="L306" s="239"/>
      <c r="M306" s="239"/>
      <c r="N306" s="242" t="str">
        <f t="shared" si="10"/>
        <v>-</v>
      </c>
      <c r="O306" s="240"/>
      <c r="P306" s="240"/>
      <c r="Q306" s="240"/>
      <c r="R306" s="249"/>
    </row>
    <row r="307" spans="1:18">
      <c r="A307" s="235" t="str">
        <f t="shared" si="9"/>
        <v/>
      </c>
      <c r="B307" s="153"/>
      <c r="C307" s="237"/>
      <c r="D307" s="238" t="str">
        <f>IF(ISBLANK(C307),"",IFERROR(VLOOKUP(A307,'Np PL4 Stock'!$A:$E,4,FALSE),""))</f>
        <v/>
      </c>
      <c r="E307" s="239"/>
      <c r="F307" s="240"/>
      <c r="G307" s="239"/>
      <c r="H307" s="242" t="str">
        <f>IF(ISBLANK(C307),"",IFERROR(IF(VLOOKUP(A307,'Np PL4 Stock'!$A:$J,10,FALSE)="Np4",C307-D307,C307-D307-1),""))</f>
        <v/>
      </c>
      <c r="I307" s="246" t="str">
        <f>IF(ISBLANK(C307),"",IFERROR(SUMIF('Np PL4 Stock'!$A:$A,A307,'Np PL4 Stock'!$N:$N),""))</f>
        <v/>
      </c>
      <c r="J307" s="240"/>
      <c r="K307" s="240"/>
      <c r="L307" s="239"/>
      <c r="M307" s="239"/>
      <c r="N307" s="242" t="str">
        <f t="shared" si="10"/>
        <v>-</v>
      </c>
      <c r="O307" s="240"/>
      <c r="P307" s="240"/>
      <c r="Q307" s="240"/>
      <c r="R307" s="249"/>
    </row>
    <row r="308" spans="1:18">
      <c r="A308" s="235" t="str">
        <f t="shared" si="9"/>
        <v/>
      </c>
      <c r="B308" s="153"/>
      <c r="C308" s="237"/>
      <c r="D308" s="238" t="str">
        <f>IF(ISBLANK(C308),"",IFERROR(VLOOKUP(A308,'Np PL4 Stock'!$A:$E,4,FALSE),""))</f>
        <v/>
      </c>
      <c r="E308" s="239"/>
      <c r="F308" s="240"/>
      <c r="G308" s="239"/>
      <c r="H308" s="242" t="str">
        <f>IF(ISBLANK(C308),"",IFERROR(IF(VLOOKUP(A308,'Np PL4 Stock'!$A:$J,10,FALSE)="Np4",C308-D308,C308-D308-1),""))</f>
        <v/>
      </c>
      <c r="I308" s="246" t="str">
        <f>IF(ISBLANK(C308),"",IFERROR(SUMIF('Np PL4 Stock'!$A:$A,A308,'Np PL4 Stock'!$N:$N),""))</f>
        <v/>
      </c>
      <c r="J308" s="240"/>
      <c r="K308" s="240"/>
      <c r="L308" s="239"/>
      <c r="M308" s="239"/>
      <c r="N308" s="242" t="str">
        <f t="shared" si="10"/>
        <v>-</v>
      </c>
      <c r="O308" s="240"/>
      <c r="P308" s="240"/>
      <c r="Q308" s="240"/>
      <c r="R308" s="249"/>
    </row>
    <row r="309" spans="1:18">
      <c r="A309" s="235" t="str">
        <f t="shared" si="9"/>
        <v/>
      </c>
      <c r="B309" s="153"/>
      <c r="C309" s="237"/>
      <c r="D309" s="238" t="str">
        <f>IF(ISBLANK(C309),"",IFERROR(VLOOKUP(A309,'Np PL4 Stock'!$A:$E,4,FALSE),""))</f>
        <v/>
      </c>
      <c r="E309" s="239"/>
      <c r="F309" s="240"/>
      <c r="G309" s="239"/>
      <c r="H309" s="242" t="str">
        <f>IF(ISBLANK(C309),"",IFERROR(IF(VLOOKUP(A309,'Np PL4 Stock'!$A:$J,10,FALSE)="Np4",C309-D309,C309-D309-1),""))</f>
        <v/>
      </c>
      <c r="I309" s="246" t="str">
        <f>IF(ISBLANK(C309),"",IFERROR(SUMIF('Np PL4 Stock'!$A:$A,A309,'Np PL4 Stock'!$N:$N),""))</f>
        <v/>
      </c>
      <c r="J309" s="240"/>
      <c r="K309" s="240"/>
      <c r="L309" s="239"/>
      <c r="M309" s="239"/>
      <c r="N309" s="242" t="str">
        <f t="shared" si="10"/>
        <v>-</v>
      </c>
      <c r="O309" s="240"/>
      <c r="P309" s="240"/>
      <c r="Q309" s="240"/>
      <c r="R309" s="249"/>
    </row>
    <row r="310" spans="1:18">
      <c r="A310" s="235" t="str">
        <f t="shared" si="9"/>
        <v/>
      </c>
      <c r="B310" s="153"/>
      <c r="C310" s="237"/>
      <c r="D310" s="238" t="str">
        <f>IF(ISBLANK(C310),"",IFERROR(VLOOKUP(A310,'Np PL4 Stock'!$A:$E,4,FALSE),""))</f>
        <v/>
      </c>
      <c r="E310" s="239"/>
      <c r="F310" s="240"/>
      <c r="G310" s="239"/>
      <c r="H310" s="242" t="str">
        <f>IF(ISBLANK(C310),"",IFERROR(IF(VLOOKUP(A310,'Np PL4 Stock'!$A:$J,10,FALSE)="Np4",C310-D310,C310-D310-1),""))</f>
        <v/>
      </c>
      <c r="I310" s="246" t="str">
        <f>IF(ISBLANK(C310),"",IFERROR(SUMIF('Np PL4 Stock'!$A:$A,A310,'Np PL4 Stock'!$N:$N),""))</f>
        <v/>
      </c>
      <c r="J310" s="240"/>
      <c r="K310" s="240"/>
      <c r="L310" s="239"/>
      <c r="M310" s="239"/>
      <c r="N310" s="242" t="str">
        <f t="shared" si="10"/>
        <v>-</v>
      </c>
      <c r="O310" s="240"/>
      <c r="P310" s="240"/>
      <c r="Q310" s="240"/>
      <c r="R310" s="249"/>
    </row>
    <row r="311" spans="1:18">
      <c r="A311" s="235" t="str">
        <f t="shared" si="9"/>
        <v/>
      </c>
      <c r="B311" s="153"/>
      <c r="C311" s="237"/>
      <c r="D311" s="238" t="str">
        <f>IF(ISBLANK(C311),"",IFERROR(VLOOKUP(A311,'Np PL4 Stock'!$A:$E,4,FALSE),""))</f>
        <v/>
      </c>
      <c r="E311" s="239"/>
      <c r="F311" s="240"/>
      <c r="G311" s="239"/>
      <c r="H311" s="242" t="str">
        <f>IF(ISBLANK(C311),"",IFERROR(IF(VLOOKUP(A311,'Np PL4 Stock'!$A:$J,10,FALSE)="Np4",C311-D311,C311-D311-1),""))</f>
        <v/>
      </c>
      <c r="I311" s="246" t="str">
        <f>IF(ISBLANK(C311),"",IFERROR(SUMIF('Np PL4 Stock'!$A:$A,A311,'Np PL4 Stock'!$N:$N),""))</f>
        <v/>
      </c>
      <c r="J311" s="240"/>
      <c r="K311" s="240"/>
      <c r="L311" s="239"/>
      <c r="M311" s="239"/>
      <c r="N311" s="242" t="str">
        <f t="shared" si="10"/>
        <v>-</v>
      </c>
      <c r="O311" s="240"/>
      <c r="P311" s="240"/>
      <c r="Q311" s="240"/>
      <c r="R311" s="249"/>
    </row>
    <row r="312" spans="1:18">
      <c r="A312" s="235" t="str">
        <f t="shared" si="9"/>
        <v/>
      </c>
      <c r="B312" s="153"/>
      <c r="C312" s="237"/>
      <c r="D312" s="238" t="str">
        <f>IF(ISBLANK(C312),"",IFERROR(VLOOKUP(A312,'Np PL4 Stock'!$A:$E,4,FALSE),""))</f>
        <v/>
      </c>
      <c r="E312" s="239"/>
      <c r="F312" s="240"/>
      <c r="G312" s="239"/>
      <c r="H312" s="242" t="str">
        <f>IF(ISBLANK(C312),"",IFERROR(IF(VLOOKUP(A312,'Np PL4 Stock'!$A:$J,10,FALSE)="Np4",C312-D312,C312-D312-1),""))</f>
        <v/>
      </c>
      <c r="I312" s="246" t="str">
        <f>IF(ISBLANK(C312),"",IFERROR(SUMIF('Np PL4 Stock'!$A:$A,A312,'Np PL4 Stock'!$N:$N),""))</f>
        <v/>
      </c>
      <c r="J312" s="240"/>
      <c r="K312" s="240"/>
      <c r="L312" s="239"/>
      <c r="M312" s="239"/>
      <c r="N312" s="242" t="str">
        <f t="shared" si="10"/>
        <v>-</v>
      </c>
      <c r="O312" s="240"/>
      <c r="P312" s="240"/>
      <c r="Q312" s="240"/>
      <c r="R312" s="249"/>
    </row>
    <row r="313" spans="1:18">
      <c r="A313" s="235" t="str">
        <f t="shared" si="9"/>
        <v/>
      </c>
      <c r="B313" s="153"/>
      <c r="C313" s="237"/>
      <c r="D313" s="238" t="str">
        <f>IF(ISBLANK(C313),"",IFERROR(VLOOKUP(A313,'Np PL4 Stock'!$A:$E,4,FALSE),""))</f>
        <v/>
      </c>
      <c r="E313" s="239"/>
      <c r="F313" s="240"/>
      <c r="G313" s="239"/>
      <c r="H313" s="242" t="str">
        <f>IF(ISBLANK(C313),"",IFERROR(IF(VLOOKUP(A313,'Np PL4 Stock'!$A:$J,10,FALSE)="Np4",C313-D313,C313-D313-1),""))</f>
        <v/>
      </c>
      <c r="I313" s="246" t="str">
        <f>IF(ISBLANK(C313),"",IFERROR(SUMIF('Np PL4 Stock'!$A:$A,A313,'Np PL4 Stock'!$N:$N),""))</f>
        <v/>
      </c>
      <c r="J313" s="240"/>
      <c r="K313" s="240"/>
      <c r="L313" s="239"/>
      <c r="M313" s="239"/>
      <c r="N313" s="242" t="str">
        <f t="shared" si="10"/>
        <v>-</v>
      </c>
      <c r="O313" s="240"/>
      <c r="P313" s="240"/>
      <c r="Q313" s="240"/>
      <c r="R313" s="249"/>
    </row>
    <row r="314" spans="1:18">
      <c r="A314" s="235" t="str">
        <f t="shared" si="9"/>
        <v/>
      </c>
      <c r="B314" s="153"/>
      <c r="C314" s="237"/>
      <c r="D314" s="238" t="str">
        <f>IF(ISBLANK(C314),"",IFERROR(VLOOKUP(A314,'Np PL4 Stock'!$A:$E,4,FALSE),""))</f>
        <v/>
      </c>
      <c r="E314" s="239"/>
      <c r="F314" s="240"/>
      <c r="G314" s="239"/>
      <c r="H314" s="242" t="str">
        <f>IF(ISBLANK(C314),"",IFERROR(IF(VLOOKUP(A314,'Np PL4 Stock'!$A:$J,10,FALSE)="Np4",C314-D314,C314-D314-1),""))</f>
        <v/>
      </c>
      <c r="I314" s="246" t="str">
        <f>IF(ISBLANK(C314),"",IFERROR(SUMIF('Np PL4 Stock'!$A:$A,A314,'Np PL4 Stock'!$N:$N),""))</f>
        <v/>
      </c>
      <c r="J314" s="240"/>
      <c r="K314" s="240"/>
      <c r="L314" s="239"/>
      <c r="M314" s="239"/>
      <c r="N314" s="242" t="str">
        <f t="shared" si="10"/>
        <v>-</v>
      </c>
      <c r="O314" s="240"/>
      <c r="P314" s="240"/>
      <c r="Q314" s="240"/>
      <c r="R314" s="249"/>
    </row>
    <row r="315" spans="1:18">
      <c r="A315" s="235" t="str">
        <f t="shared" si="9"/>
        <v/>
      </c>
      <c r="B315" s="153"/>
      <c r="C315" s="237"/>
      <c r="D315" s="238" t="str">
        <f>IF(ISBLANK(C315),"",IFERROR(VLOOKUP(A315,'Np PL4 Stock'!$A:$E,4,FALSE),""))</f>
        <v/>
      </c>
      <c r="E315" s="239"/>
      <c r="F315" s="240"/>
      <c r="G315" s="239"/>
      <c r="H315" s="242" t="str">
        <f>IF(ISBLANK(C315),"",IFERROR(IF(VLOOKUP(A315,'Np PL4 Stock'!$A:$J,10,FALSE)="Np4",C315-D315,C315-D315-1),""))</f>
        <v/>
      </c>
      <c r="I315" s="246" t="str">
        <f>IF(ISBLANK(C315),"",IFERROR(SUMIF('Np PL4 Stock'!$A:$A,A315,'Np PL4 Stock'!$N:$N),""))</f>
        <v/>
      </c>
      <c r="J315" s="240"/>
      <c r="K315" s="240"/>
      <c r="L315" s="239"/>
      <c r="M315" s="239"/>
      <c r="N315" s="242" t="str">
        <f t="shared" si="10"/>
        <v>-</v>
      </c>
      <c r="O315" s="240"/>
      <c r="P315" s="240"/>
      <c r="Q315" s="240"/>
      <c r="R315" s="249"/>
    </row>
    <row r="316" spans="1:18">
      <c r="A316" s="235" t="str">
        <f t="shared" si="9"/>
        <v/>
      </c>
      <c r="B316" s="153"/>
      <c r="C316" s="237"/>
      <c r="D316" s="238" t="str">
        <f>IF(ISBLANK(C316),"",IFERROR(VLOOKUP(A316,'Np PL4 Stock'!$A:$E,4,FALSE),""))</f>
        <v/>
      </c>
      <c r="E316" s="239"/>
      <c r="F316" s="240"/>
      <c r="G316" s="239"/>
      <c r="H316" s="242" t="str">
        <f>IF(ISBLANK(C316),"",IFERROR(IF(VLOOKUP(A316,'Np PL4 Stock'!$A:$J,10,FALSE)="Np4",C316-D316,C316-D316-1),""))</f>
        <v/>
      </c>
      <c r="I316" s="246" t="str">
        <f>IF(ISBLANK(C316),"",IFERROR(SUMIF('Np PL4 Stock'!$A:$A,A316,'Np PL4 Stock'!$N:$N),""))</f>
        <v/>
      </c>
      <c r="J316" s="240"/>
      <c r="K316" s="240"/>
      <c r="L316" s="239"/>
      <c r="M316" s="239"/>
      <c r="N316" s="242" t="str">
        <f t="shared" si="10"/>
        <v>-</v>
      </c>
      <c r="O316" s="240"/>
      <c r="P316" s="240"/>
      <c r="Q316" s="240"/>
      <c r="R316" s="249"/>
    </row>
    <row r="317" spans="1:18">
      <c r="A317" s="235" t="str">
        <f t="shared" si="9"/>
        <v/>
      </c>
      <c r="B317" s="153"/>
      <c r="C317" s="237"/>
      <c r="D317" s="238" t="str">
        <f>IF(ISBLANK(C317),"",IFERROR(VLOOKUP(A317,'Np PL4 Stock'!$A:$E,4,FALSE),""))</f>
        <v/>
      </c>
      <c r="E317" s="239"/>
      <c r="F317" s="240"/>
      <c r="G317" s="239"/>
      <c r="H317" s="242" t="str">
        <f>IF(ISBLANK(C317),"",IFERROR(IF(VLOOKUP(A317,'Np PL4 Stock'!$A:$J,10,FALSE)="Np4",C317-D317,C317-D317-1),""))</f>
        <v/>
      </c>
      <c r="I317" s="246" t="str">
        <f>IF(ISBLANK(C317),"",IFERROR(SUMIF('Np PL4 Stock'!$A:$A,A317,'Np PL4 Stock'!$N:$N),""))</f>
        <v/>
      </c>
      <c r="J317" s="240"/>
      <c r="K317" s="240"/>
      <c r="L317" s="239"/>
      <c r="M317" s="239"/>
      <c r="N317" s="242" t="str">
        <f t="shared" si="10"/>
        <v>-</v>
      </c>
      <c r="O317" s="240"/>
      <c r="P317" s="240"/>
      <c r="Q317" s="240"/>
      <c r="R317" s="249"/>
    </row>
    <row r="318" spans="1:18">
      <c r="A318" s="235" t="str">
        <f t="shared" si="9"/>
        <v/>
      </c>
      <c r="B318" s="153"/>
      <c r="C318" s="237"/>
      <c r="D318" s="238" t="str">
        <f>IF(ISBLANK(C318),"",IFERROR(VLOOKUP(A318,'Np PL4 Stock'!$A:$E,4,FALSE),""))</f>
        <v/>
      </c>
      <c r="E318" s="239"/>
      <c r="F318" s="240"/>
      <c r="G318" s="239"/>
      <c r="H318" s="242" t="str">
        <f>IF(ISBLANK(C318),"",IFERROR(IF(VLOOKUP(A318,'Np PL4 Stock'!$A:$J,10,FALSE)="Np4",C318-D318,C318-D318-1),""))</f>
        <v/>
      </c>
      <c r="I318" s="246" t="str">
        <f>IF(ISBLANK(C318),"",IFERROR(SUMIF('Np PL4 Stock'!$A:$A,A318,'Np PL4 Stock'!$N:$N),""))</f>
        <v/>
      </c>
      <c r="J318" s="240"/>
      <c r="K318" s="240"/>
      <c r="L318" s="239"/>
      <c r="M318" s="239"/>
      <c r="N318" s="242" t="str">
        <f t="shared" si="10"/>
        <v>-</v>
      </c>
      <c r="O318" s="240"/>
      <c r="P318" s="240"/>
      <c r="Q318" s="240"/>
      <c r="R318" s="249"/>
    </row>
    <row r="319" spans="1:18">
      <c r="A319" s="235" t="str">
        <f t="shared" si="9"/>
        <v/>
      </c>
      <c r="B319" s="153"/>
      <c r="C319" s="237"/>
      <c r="D319" s="238" t="str">
        <f>IF(ISBLANK(C319),"",IFERROR(VLOOKUP(A319,'Np PL4 Stock'!$A:$E,4,FALSE),""))</f>
        <v/>
      </c>
      <c r="E319" s="239"/>
      <c r="F319" s="240"/>
      <c r="G319" s="239"/>
      <c r="H319" s="242" t="str">
        <f>IF(ISBLANK(C319),"",IFERROR(IF(VLOOKUP(A319,'Np PL4 Stock'!$A:$J,10,FALSE)="Np4",C319-D319,C319-D319-1),""))</f>
        <v/>
      </c>
      <c r="I319" s="246" t="str">
        <f>IF(ISBLANK(C319),"",IFERROR(SUMIF('Np PL4 Stock'!$A:$A,A319,'Np PL4 Stock'!$N:$N),""))</f>
        <v/>
      </c>
      <c r="J319" s="240"/>
      <c r="K319" s="240"/>
      <c r="L319" s="239"/>
      <c r="M319" s="239"/>
      <c r="N319" s="242" t="str">
        <f t="shared" si="10"/>
        <v>-</v>
      </c>
      <c r="O319" s="240"/>
      <c r="P319" s="240"/>
      <c r="Q319" s="240"/>
      <c r="R319" s="249"/>
    </row>
    <row r="320" spans="1:18">
      <c r="A320" s="235" t="str">
        <f t="shared" si="9"/>
        <v/>
      </c>
      <c r="B320" s="153"/>
      <c r="C320" s="237"/>
      <c r="D320" s="238" t="str">
        <f>IF(ISBLANK(C320),"",IFERROR(VLOOKUP(A320,'Np PL4 Stock'!$A:$E,4,FALSE),""))</f>
        <v/>
      </c>
      <c r="E320" s="239"/>
      <c r="F320" s="240"/>
      <c r="G320" s="239"/>
      <c r="H320" s="242" t="str">
        <f>IF(ISBLANK(C320),"",IFERROR(IF(VLOOKUP(A320,'Np PL4 Stock'!$A:$J,10,FALSE)="Np4",C320-D320,C320-D320-1),""))</f>
        <v/>
      </c>
      <c r="I320" s="246" t="str">
        <f>IF(ISBLANK(C320),"",IFERROR(SUMIF('Np PL4 Stock'!$A:$A,A320,'Np PL4 Stock'!$N:$N),""))</f>
        <v/>
      </c>
      <c r="J320" s="240"/>
      <c r="K320" s="240"/>
      <c r="L320" s="239"/>
      <c r="M320" s="239"/>
      <c r="N320" s="242" t="str">
        <f t="shared" si="10"/>
        <v>-</v>
      </c>
      <c r="O320" s="240"/>
      <c r="P320" s="240"/>
      <c r="Q320" s="240"/>
      <c r="R320" s="249"/>
    </row>
    <row r="321" spans="1:18">
      <c r="A321" s="235" t="str">
        <f t="shared" si="9"/>
        <v/>
      </c>
      <c r="B321" s="153"/>
      <c r="C321" s="237"/>
      <c r="D321" s="238" t="str">
        <f>IF(ISBLANK(C321),"",IFERROR(VLOOKUP(A321,'Np PL4 Stock'!$A:$E,4,FALSE),""))</f>
        <v/>
      </c>
      <c r="E321" s="239"/>
      <c r="F321" s="240"/>
      <c r="G321" s="239"/>
      <c r="H321" s="242" t="str">
        <f>IF(ISBLANK(C321),"",IFERROR(IF(VLOOKUP(A321,'Np PL4 Stock'!$A:$J,10,FALSE)="Np4",C321-D321,C321-D321-1),""))</f>
        <v/>
      </c>
      <c r="I321" s="246" t="str">
        <f>IF(ISBLANK(C321),"",IFERROR(SUMIF('Np PL4 Stock'!$A:$A,A321,'Np PL4 Stock'!$N:$N),""))</f>
        <v/>
      </c>
      <c r="J321" s="240"/>
      <c r="K321" s="240"/>
      <c r="L321" s="239"/>
      <c r="M321" s="239"/>
      <c r="N321" s="242" t="str">
        <f t="shared" si="10"/>
        <v>-</v>
      </c>
      <c r="O321" s="240"/>
      <c r="P321" s="240"/>
      <c r="Q321" s="240"/>
      <c r="R321" s="249"/>
    </row>
    <row r="322" spans="1:18">
      <c r="A322" s="235" t="str">
        <f t="shared" si="9"/>
        <v/>
      </c>
      <c r="B322" s="153"/>
      <c r="C322" s="237"/>
      <c r="D322" s="238" t="str">
        <f>IF(ISBLANK(C322),"",IFERROR(VLOOKUP(A322,'Np PL4 Stock'!$A:$E,4,FALSE),""))</f>
        <v/>
      </c>
      <c r="E322" s="239"/>
      <c r="F322" s="240"/>
      <c r="G322" s="239"/>
      <c r="H322" s="242" t="str">
        <f>IF(ISBLANK(C322),"",IFERROR(IF(VLOOKUP(A322,'Np PL4 Stock'!$A:$J,10,FALSE)="Np4",C322-D322,C322-D322-1),""))</f>
        <v/>
      </c>
      <c r="I322" s="246" t="str">
        <f>IF(ISBLANK(C322),"",IFERROR(SUMIF('Np PL4 Stock'!$A:$A,A322,'Np PL4 Stock'!$N:$N),""))</f>
        <v/>
      </c>
      <c r="J322" s="240"/>
      <c r="K322" s="240"/>
      <c r="L322" s="239"/>
      <c r="M322" s="239"/>
      <c r="N322" s="242" t="str">
        <f t="shared" si="10"/>
        <v>-</v>
      </c>
      <c r="O322" s="240"/>
      <c r="P322" s="240"/>
      <c r="Q322" s="240"/>
      <c r="R322" s="249"/>
    </row>
    <row r="323" spans="1:18">
      <c r="A323" s="235" t="str">
        <f t="shared" ref="A323:A386" si="11">IF(ISBLANK(F323),"",F323&amp;"-"&amp;IF(OR(LEN(G323)=1,LEN(G323)=4),"0"&amp;G323,G323)&amp;"-"&amp;IF(OR(LEN(E323)=1,LEN(E323)=4),"0"&amp;E323,E323))</f>
        <v/>
      </c>
      <c r="B323" s="153"/>
      <c r="C323" s="237"/>
      <c r="D323" s="238" t="str">
        <f>IF(ISBLANK(C323),"",IFERROR(VLOOKUP(A323,'Np PL4 Stock'!$A:$E,4,FALSE),""))</f>
        <v/>
      </c>
      <c r="E323" s="239"/>
      <c r="F323" s="240"/>
      <c r="G323" s="239"/>
      <c r="H323" s="242" t="str">
        <f>IF(ISBLANK(C323),"",IFERROR(IF(VLOOKUP(A323,'Np PL4 Stock'!$A:$J,10,FALSE)="Np4",C323-D323,C323-D323-1),""))</f>
        <v/>
      </c>
      <c r="I323" s="246" t="str">
        <f>IF(ISBLANK(C323),"",IFERROR(SUMIF('Np PL4 Stock'!$A:$A,A323,'Np PL4 Stock'!$N:$N),""))</f>
        <v/>
      </c>
      <c r="J323" s="240"/>
      <c r="K323" s="240"/>
      <c r="L323" s="239"/>
      <c r="M323" s="239"/>
      <c r="N323" s="242" t="str">
        <f t="shared" ref="N323:N386" si="12">IF(AND(ISNUMBER(L323),ISNUMBER(M323)),L323*M323,"-")</f>
        <v>-</v>
      </c>
      <c r="O323" s="240"/>
      <c r="P323" s="240"/>
      <c r="Q323" s="240"/>
      <c r="R323" s="249"/>
    </row>
    <row r="324" spans="1:18">
      <c r="A324" s="235" t="str">
        <f t="shared" si="11"/>
        <v/>
      </c>
      <c r="B324" s="153"/>
      <c r="C324" s="237"/>
      <c r="D324" s="238" t="str">
        <f>IF(ISBLANK(C324),"",IFERROR(VLOOKUP(A324,'Np PL4 Stock'!$A:$E,4,FALSE),""))</f>
        <v/>
      </c>
      <c r="E324" s="239"/>
      <c r="F324" s="240"/>
      <c r="G324" s="239"/>
      <c r="H324" s="242" t="str">
        <f>IF(ISBLANK(C324),"",IFERROR(IF(VLOOKUP(A324,'Np PL4 Stock'!$A:$J,10,FALSE)="Np4",C324-D324,C324-D324-1),""))</f>
        <v/>
      </c>
      <c r="I324" s="246" t="str">
        <f>IF(ISBLANK(C324),"",IFERROR(SUMIF('Np PL4 Stock'!$A:$A,A324,'Np PL4 Stock'!$N:$N),""))</f>
        <v/>
      </c>
      <c r="J324" s="240"/>
      <c r="K324" s="240"/>
      <c r="L324" s="239"/>
      <c r="M324" s="239"/>
      <c r="N324" s="242" t="str">
        <f t="shared" si="12"/>
        <v>-</v>
      </c>
      <c r="O324" s="240"/>
      <c r="P324" s="240"/>
      <c r="Q324" s="240"/>
      <c r="R324" s="249"/>
    </row>
    <row r="325" spans="1:18">
      <c r="A325" s="235" t="str">
        <f t="shared" si="11"/>
        <v/>
      </c>
      <c r="B325" s="153"/>
      <c r="C325" s="237"/>
      <c r="D325" s="238" t="str">
        <f>IF(ISBLANK(C325),"",IFERROR(VLOOKUP(A325,'Np PL4 Stock'!$A:$E,4,FALSE),""))</f>
        <v/>
      </c>
      <c r="E325" s="239"/>
      <c r="F325" s="240"/>
      <c r="G325" s="239"/>
      <c r="H325" s="242" t="str">
        <f>IF(ISBLANK(C325),"",IFERROR(IF(VLOOKUP(A325,'Np PL4 Stock'!$A:$J,10,FALSE)="Np4",C325-D325,C325-D325-1),""))</f>
        <v/>
      </c>
      <c r="I325" s="246" t="str">
        <f>IF(ISBLANK(C325),"",IFERROR(SUMIF('Np PL4 Stock'!$A:$A,A325,'Np PL4 Stock'!$N:$N),""))</f>
        <v/>
      </c>
      <c r="J325" s="240"/>
      <c r="K325" s="240"/>
      <c r="L325" s="239"/>
      <c r="M325" s="239"/>
      <c r="N325" s="242" t="str">
        <f t="shared" si="12"/>
        <v>-</v>
      </c>
      <c r="O325" s="240"/>
      <c r="P325" s="240"/>
      <c r="Q325" s="240"/>
      <c r="R325" s="249"/>
    </row>
    <row r="326" spans="1:18">
      <c r="A326" s="235" t="str">
        <f t="shared" si="11"/>
        <v/>
      </c>
      <c r="B326" s="153"/>
      <c r="C326" s="237"/>
      <c r="D326" s="238" t="str">
        <f>IF(ISBLANK(C326),"",IFERROR(VLOOKUP(A326,'Np PL4 Stock'!$A:$E,4,FALSE),""))</f>
        <v/>
      </c>
      <c r="E326" s="239"/>
      <c r="F326" s="240"/>
      <c r="G326" s="239"/>
      <c r="H326" s="242" t="str">
        <f>IF(ISBLANK(C326),"",IFERROR(IF(VLOOKUP(A326,'Np PL4 Stock'!$A:$J,10,FALSE)="Np4",C326-D326,C326-D326-1),""))</f>
        <v/>
      </c>
      <c r="I326" s="246" t="str">
        <f>IF(ISBLANK(C326),"",IFERROR(SUMIF('Np PL4 Stock'!$A:$A,A326,'Np PL4 Stock'!$N:$N),""))</f>
        <v/>
      </c>
      <c r="J326" s="240"/>
      <c r="K326" s="240"/>
      <c r="L326" s="239"/>
      <c r="M326" s="239"/>
      <c r="N326" s="242" t="str">
        <f t="shared" si="12"/>
        <v>-</v>
      </c>
      <c r="O326" s="240"/>
      <c r="P326" s="240"/>
      <c r="Q326" s="240"/>
      <c r="R326" s="249"/>
    </row>
    <row r="327" spans="1:18">
      <c r="A327" s="235" t="str">
        <f t="shared" si="11"/>
        <v/>
      </c>
      <c r="B327" s="153"/>
      <c r="C327" s="237"/>
      <c r="D327" s="238" t="str">
        <f>IF(ISBLANK(C327),"",IFERROR(VLOOKUP(A327,'Np PL4 Stock'!$A:$E,4,FALSE),""))</f>
        <v/>
      </c>
      <c r="E327" s="239"/>
      <c r="F327" s="240"/>
      <c r="G327" s="239"/>
      <c r="H327" s="242" t="str">
        <f>IF(ISBLANK(C327),"",IFERROR(IF(VLOOKUP(A327,'Np PL4 Stock'!$A:$J,10,FALSE)="Np4",C327-D327,C327-D327-1),""))</f>
        <v/>
      </c>
      <c r="I327" s="246" t="str">
        <f>IF(ISBLANK(C327),"",IFERROR(SUMIF('Np PL4 Stock'!$A:$A,A327,'Np PL4 Stock'!$N:$N),""))</f>
        <v/>
      </c>
      <c r="J327" s="240"/>
      <c r="K327" s="240"/>
      <c r="L327" s="239"/>
      <c r="M327" s="239"/>
      <c r="N327" s="242" t="str">
        <f t="shared" si="12"/>
        <v>-</v>
      </c>
      <c r="O327" s="240"/>
      <c r="P327" s="240"/>
      <c r="Q327" s="240"/>
      <c r="R327" s="249"/>
    </row>
    <row r="328" spans="1:18">
      <c r="A328" s="235" t="str">
        <f t="shared" si="11"/>
        <v/>
      </c>
      <c r="B328" s="153"/>
      <c r="C328" s="237"/>
      <c r="D328" s="238" t="str">
        <f>IF(ISBLANK(C328),"",IFERROR(VLOOKUP(A328,'Np PL4 Stock'!$A:$E,4,FALSE),""))</f>
        <v/>
      </c>
      <c r="E328" s="239"/>
      <c r="F328" s="240"/>
      <c r="G328" s="239"/>
      <c r="H328" s="242" t="str">
        <f>IF(ISBLANK(C328),"",IFERROR(IF(VLOOKUP(A328,'Np PL4 Stock'!$A:$J,10,FALSE)="Np4",C328-D328,C328-D328-1),""))</f>
        <v/>
      </c>
      <c r="I328" s="246" t="str">
        <f>IF(ISBLANK(C328),"",IFERROR(SUMIF('Np PL4 Stock'!$A:$A,A328,'Np PL4 Stock'!$N:$N),""))</f>
        <v/>
      </c>
      <c r="J328" s="240"/>
      <c r="K328" s="240"/>
      <c r="L328" s="239"/>
      <c r="M328" s="239"/>
      <c r="N328" s="242" t="str">
        <f t="shared" si="12"/>
        <v>-</v>
      </c>
      <c r="O328" s="240"/>
      <c r="P328" s="240"/>
      <c r="Q328" s="240"/>
      <c r="R328" s="249"/>
    </row>
    <row r="329" spans="1:18">
      <c r="A329" s="235" t="str">
        <f t="shared" si="11"/>
        <v/>
      </c>
      <c r="B329" s="153"/>
      <c r="C329" s="237"/>
      <c r="D329" s="238" t="str">
        <f>IF(ISBLANK(C329),"",IFERROR(VLOOKUP(A329,'Np PL4 Stock'!$A:$E,4,FALSE),""))</f>
        <v/>
      </c>
      <c r="E329" s="239"/>
      <c r="F329" s="240"/>
      <c r="G329" s="239"/>
      <c r="H329" s="242" t="str">
        <f>IF(ISBLANK(C329),"",IFERROR(IF(VLOOKUP(A329,'Np PL4 Stock'!$A:$J,10,FALSE)="Np4",C329-D329,C329-D329-1),""))</f>
        <v/>
      </c>
      <c r="I329" s="246" t="str">
        <f>IF(ISBLANK(C329),"",IFERROR(SUMIF('Np PL4 Stock'!$A:$A,A329,'Np PL4 Stock'!$N:$N),""))</f>
        <v/>
      </c>
      <c r="J329" s="240"/>
      <c r="K329" s="240"/>
      <c r="L329" s="239"/>
      <c r="M329" s="239"/>
      <c r="N329" s="242" t="str">
        <f t="shared" si="12"/>
        <v>-</v>
      </c>
      <c r="O329" s="240"/>
      <c r="P329" s="240"/>
      <c r="Q329" s="240"/>
      <c r="R329" s="249"/>
    </row>
    <row r="330" spans="1:18">
      <c r="A330" s="235" t="str">
        <f t="shared" si="11"/>
        <v/>
      </c>
      <c r="B330" s="153"/>
      <c r="C330" s="237"/>
      <c r="D330" s="238" t="str">
        <f>IF(ISBLANK(C330),"",IFERROR(VLOOKUP(A330,'Np PL4 Stock'!$A:$E,4,FALSE),""))</f>
        <v/>
      </c>
      <c r="E330" s="239"/>
      <c r="F330" s="240"/>
      <c r="G330" s="239"/>
      <c r="H330" s="242" t="str">
        <f>IF(ISBLANK(C330),"",IFERROR(IF(VLOOKUP(A330,'Np PL4 Stock'!$A:$J,10,FALSE)="Np4",C330-D330,C330-D330-1),""))</f>
        <v/>
      </c>
      <c r="I330" s="246" t="str">
        <f>IF(ISBLANK(C330),"",IFERROR(SUMIF('Np PL4 Stock'!$A:$A,A330,'Np PL4 Stock'!$N:$N),""))</f>
        <v/>
      </c>
      <c r="J330" s="240"/>
      <c r="K330" s="240"/>
      <c r="L330" s="239"/>
      <c r="M330" s="239"/>
      <c r="N330" s="242" t="str">
        <f t="shared" si="12"/>
        <v>-</v>
      </c>
      <c r="O330" s="240"/>
      <c r="P330" s="240"/>
      <c r="Q330" s="240"/>
      <c r="R330" s="249"/>
    </row>
    <row r="331" spans="1:18">
      <c r="A331" s="235" t="str">
        <f t="shared" si="11"/>
        <v/>
      </c>
      <c r="B331" s="153"/>
      <c r="C331" s="237"/>
      <c r="D331" s="238" t="str">
        <f>IF(ISBLANK(C331),"",IFERROR(VLOOKUP(A331,'Np PL4 Stock'!$A:$E,4,FALSE),""))</f>
        <v/>
      </c>
      <c r="E331" s="239"/>
      <c r="F331" s="240"/>
      <c r="G331" s="239"/>
      <c r="H331" s="242" t="str">
        <f>IF(ISBLANK(C331),"",IFERROR(IF(VLOOKUP(A331,'Np PL4 Stock'!$A:$J,10,FALSE)="Np4",C331-D331,C331-D331-1),""))</f>
        <v/>
      </c>
      <c r="I331" s="246" t="str">
        <f>IF(ISBLANK(C331),"",IFERROR(SUMIF('Np PL4 Stock'!$A:$A,A331,'Np PL4 Stock'!$N:$N),""))</f>
        <v/>
      </c>
      <c r="J331" s="240"/>
      <c r="K331" s="240"/>
      <c r="L331" s="239"/>
      <c r="M331" s="239"/>
      <c r="N331" s="242" t="str">
        <f t="shared" si="12"/>
        <v>-</v>
      </c>
      <c r="O331" s="240"/>
      <c r="P331" s="240"/>
      <c r="Q331" s="240"/>
      <c r="R331" s="249"/>
    </row>
    <row r="332" spans="1:18">
      <c r="A332" s="235" t="str">
        <f t="shared" si="11"/>
        <v/>
      </c>
      <c r="B332" s="153"/>
      <c r="C332" s="237"/>
      <c r="D332" s="238" t="str">
        <f>IF(ISBLANK(C332),"",IFERROR(VLOOKUP(A332,'Np PL4 Stock'!$A:$E,4,FALSE),""))</f>
        <v/>
      </c>
      <c r="E332" s="239"/>
      <c r="F332" s="240"/>
      <c r="G332" s="239"/>
      <c r="H332" s="242" t="str">
        <f>IF(ISBLANK(C332),"",IFERROR(IF(VLOOKUP(A332,'Np PL4 Stock'!$A:$J,10,FALSE)="Np4",C332-D332,C332-D332-1),""))</f>
        <v/>
      </c>
      <c r="I332" s="246" t="str">
        <f>IF(ISBLANK(C332),"",IFERROR(SUMIF('Np PL4 Stock'!$A:$A,A332,'Np PL4 Stock'!$N:$N),""))</f>
        <v/>
      </c>
      <c r="J332" s="240"/>
      <c r="K332" s="240"/>
      <c r="L332" s="239"/>
      <c r="M332" s="239"/>
      <c r="N332" s="242" t="str">
        <f t="shared" si="12"/>
        <v>-</v>
      </c>
      <c r="O332" s="240"/>
      <c r="P332" s="240"/>
      <c r="Q332" s="240"/>
      <c r="R332" s="249"/>
    </row>
    <row r="333" spans="1:18">
      <c r="A333" s="235" t="str">
        <f t="shared" si="11"/>
        <v/>
      </c>
      <c r="B333" s="153"/>
      <c r="C333" s="237"/>
      <c r="D333" s="238" t="str">
        <f>IF(ISBLANK(C333),"",IFERROR(VLOOKUP(A333,'Np PL4 Stock'!$A:$E,4,FALSE),""))</f>
        <v/>
      </c>
      <c r="E333" s="239"/>
      <c r="F333" s="240"/>
      <c r="G333" s="239"/>
      <c r="H333" s="242" t="str">
        <f>IF(ISBLANK(C333),"",IFERROR(IF(VLOOKUP(A333,'Np PL4 Stock'!$A:$J,10,FALSE)="Np4",C333-D333,C333-D333-1),""))</f>
        <v/>
      </c>
      <c r="I333" s="246" t="str">
        <f>IF(ISBLANK(C333),"",IFERROR(SUMIF('Np PL4 Stock'!$A:$A,A333,'Np PL4 Stock'!$N:$N),""))</f>
        <v/>
      </c>
      <c r="J333" s="240"/>
      <c r="K333" s="240"/>
      <c r="L333" s="239"/>
      <c r="M333" s="239"/>
      <c r="N333" s="242" t="str">
        <f t="shared" si="12"/>
        <v>-</v>
      </c>
      <c r="O333" s="240"/>
      <c r="P333" s="240"/>
      <c r="Q333" s="240"/>
      <c r="R333" s="249"/>
    </row>
    <row r="334" spans="1:18">
      <c r="A334" s="235" t="str">
        <f t="shared" si="11"/>
        <v/>
      </c>
      <c r="B334" s="153"/>
      <c r="C334" s="237"/>
      <c r="D334" s="238" t="str">
        <f>IF(ISBLANK(C334),"",IFERROR(VLOOKUP(A334,'Np PL4 Stock'!$A:$E,4,FALSE),""))</f>
        <v/>
      </c>
      <c r="E334" s="239"/>
      <c r="F334" s="240"/>
      <c r="G334" s="239"/>
      <c r="H334" s="242" t="str">
        <f>IF(ISBLANK(C334),"",IFERROR(IF(VLOOKUP(A334,'Np PL4 Stock'!$A:$J,10,FALSE)="Np4",C334-D334,C334-D334-1),""))</f>
        <v/>
      </c>
      <c r="I334" s="246" t="str">
        <f>IF(ISBLANK(C334),"",IFERROR(SUMIF('Np PL4 Stock'!$A:$A,A334,'Np PL4 Stock'!$N:$N),""))</f>
        <v/>
      </c>
      <c r="J334" s="240"/>
      <c r="K334" s="240"/>
      <c r="L334" s="239"/>
      <c r="M334" s="239"/>
      <c r="N334" s="242" t="str">
        <f t="shared" si="12"/>
        <v>-</v>
      </c>
      <c r="O334" s="240"/>
      <c r="P334" s="240"/>
      <c r="Q334" s="240"/>
      <c r="R334" s="249"/>
    </row>
    <row r="335" spans="1:18">
      <c r="A335" s="235" t="str">
        <f t="shared" si="11"/>
        <v/>
      </c>
      <c r="B335" s="153"/>
      <c r="C335" s="237"/>
      <c r="D335" s="238" t="str">
        <f>IF(ISBLANK(C335),"",IFERROR(VLOOKUP(A335,'Np PL4 Stock'!$A:$E,4,FALSE),""))</f>
        <v/>
      </c>
      <c r="E335" s="239"/>
      <c r="F335" s="240"/>
      <c r="G335" s="239"/>
      <c r="H335" s="242" t="str">
        <f>IF(ISBLANK(C335),"",IFERROR(IF(VLOOKUP(A335,'Np PL4 Stock'!$A:$J,10,FALSE)="Np4",C335-D335,C335-D335-1),""))</f>
        <v/>
      </c>
      <c r="I335" s="246" t="str">
        <f>IF(ISBLANK(C335),"",IFERROR(SUMIF('Np PL4 Stock'!$A:$A,A335,'Np PL4 Stock'!$N:$N),""))</f>
        <v/>
      </c>
      <c r="J335" s="240"/>
      <c r="K335" s="240"/>
      <c r="L335" s="239"/>
      <c r="M335" s="239"/>
      <c r="N335" s="242" t="str">
        <f t="shared" si="12"/>
        <v>-</v>
      </c>
      <c r="O335" s="240"/>
      <c r="P335" s="240"/>
      <c r="Q335" s="240"/>
      <c r="R335" s="249"/>
    </row>
    <row r="336" spans="1:18">
      <c r="A336" s="235" t="str">
        <f t="shared" si="11"/>
        <v/>
      </c>
      <c r="B336" s="153"/>
      <c r="C336" s="237"/>
      <c r="D336" s="238" t="str">
        <f>IF(ISBLANK(C336),"",IFERROR(VLOOKUP(A336,'Np PL4 Stock'!$A:$E,4,FALSE),""))</f>
        <v/>
      </c>
      <c r="E336" s="239"/>
      <c r="F336" s="240"/>
      <c r="G336" s="239"/>
      <c r="H336" s="242" t="str">
        <f>IF(ISBLANK(C336),"",IFERROR(IF(VLOOKUP(A336,'Np PL4 Stock'!$A:$J,10,FALSE)="Np4",C336-D336,C336-D336-1),""))</f>
        <v/>
      </c>
      <c r="I336" s="246" t="str">
        <f>IF(ISBLANK(C336),"",IFERROR(SUMIF('Np PL4 Stock'!$A:$A,A336,'Np PL4 Stock'!$N:$N),""))</f>
        <v/>
      </c>
      <c r="J336" s="240"/>
      <c r="K336" s="240"/>
      <c r="L336" s="239"/>
      <c r="M336" s="239"/>
      <c r="N336" s="242" t="str">
        <f t="shared" si="12"/>
        <v>-</v>
      </c>
      <c r="O336" s="240"/>
      <c r="P336" s="240"/>
      <c r="Q336" s="240"/>
      <c r="R336" s="249"/>
    </row>
    <row r="337" spans="1:18">
      <c r="A337" s="235" t="str">
        <f t="shared" si="11"/>
        <v/>
      </c>
      <c r="B337" s="153"/>
      <c r="C337" s="237"/>
      <c r="D337" s="238" t="str">
        <f>IF(ISBLANK(C337),"",IFERROR(VLOOKUP(A337,'Np PL4 Stock'!$A:$E,4,FALSE),""))</f>
        <v/>
      </c>
      <c r="E337" s="239"/>
      <c r="F337" s="240"/>
      <c r="G337" s="239"/>
      <c r="H337" s="242" t="str">
        <f>IF(ISBLANK(C337),"",IFERROR(IF(VLOOKUP(A337,'Np PL4 Stock'!$A:$J,10,FALSE)="Np4",C337-D337,C337-D337-1),""))</f>
        <v/>
      </c>
      <c r="I337" s="246" t="str">
        <f>IF(ISBLANK(C337),"",IFERROR(SUMIF('Np PL4 Stock'!$A:$A,A337,'Np PL4 Stock'!$N:$N),""))</f>
        <v/>
      </c>
      <c r="J337" s="240"/>
      <c r="K337" s="240"/>
      <c r="L337" s="239"/>
      <c r="M337" s="239"/>
      <c r="N337" s="242" t="str">
        <f t="shared" si="12"/>
        <v>-</v>
      </c>
      <c r="O337" s="240"/>
      <c r="P337" s="240"/>
      <c r="Q337" s="240"/>
      <c r="R337" s="249"/>
    </row>
    <row r="338" spans="1:18">
      <c r="A338" s="235" t="str">
        <f t="shared" si="11"/>
        <v/>
      </c>
      <c r="B338" s="153"/>
      <c r="C338" s="237"/>
      <c r="D338" s="238" t="str">
        <f>IF(ISBLANK(C338),"",IFERROR(VLOOKUP(A338,'Np PL4 Stock'!$A:$E,4,FALSE),""))</f>
        <v/>
      </c>
      <c r="E338" s="239"/>
      <c r="F338" s="240"/>
      <c r="G338" s="239"/>
      <c r="H338" s="242" t="str">
        <f>IF(ISBLANK(C338),"",IFERROR(IF(VLOOKUP(A338,'Np PL4 Stock'!$A:$J,10,FALSE)="Np4",C338-D338,C338-D338-1),""))</f>
        <v/>
      </c>
      <c r="I338" s="246" t="str">
        <f>IF(ISBLANK(C338),"",IFERROR(SUMIF('Np PL4 Stock'!$A:$A,A338,'Np PL4 Stock'!$N:$N),""))</f>
        <v/>
      </c>
      <c r="J338" s="240"/>
      <c r="K338" s="240"/>
      <c r="L338" s="239"/>
      <c r="M338" s="239"/>
      <c r="N338" s="242" t="str">
        <f t="shared" si="12"/>
        <v>-</v>
      </c>
      <c r="O338" s="240"/>
      <c r="P338" s="240"/>
      <c r="Q338" s="240"/>
      <c r="R338" s="249"/>
    </row>
    <row r="339" spans="1:18">
      <c r="A339" s="235" t="str">
        <f t="shared" si="11"/>
        <v/>
      </c>
      <c r="B339" s="153"/>
      <c r="C339" s="237"/>
      <c r="D339" s="238" t="str">
        <f>IF(ISBLANK(C339),"",IFERROR(VLOOKUP(A339,'Np PL4 Stock'!$A:$E,4,FALSE),""))</f>
        <v/>
      </c>
      <c r="E339" s="239"/>
      <c r="F339" s="240"/>
      <c r="G339" s="239"/>
      <c r="H339" s="242" t="str">
        <f>IF(ISBLANK(C339),"",IFERROR(IF(VLOOKUP(A339,'Np PL4 Stock'!$A:$J,10,FALSE)="Np4",C339-D339,C339-D339-1),""))</f>
        <v/>
      </c>
      <c r="I339" s="246" t="str">
        <f>IF(ISBLANK(C339),"",IFERROR(SUMIF('Np PL4 Stock'!$A:$A,A339,'Np PL4 Stock'!$N:$N),""))</f>
        <v/>
      </c>
      <c r="J339" s="240"/>
      <c r="K339" s="240"/>
      <c r="L339" s="239"/>
      <c r="M339" s="239"/>
      <c r="N339" s="242" t="str">
        <f t="shared" si="12"/>
        <v>-</v>
      </c>
      <c r="O339" s="240"/>
      <c r="P339" s="240"/>
      <c r="Q339" s="240"/>
      <c r="R339" s="249"/>
    </row>
    <row r="340" spans="1:18">
      <c r="A340" s="235" t="str">
        <f t="shared" si="11"/>
        <v/>
      </c>
      <c r="B340" s="153"/>
      <c r="C340" s="237"/>
      <c r="D340" s="238" t="str">
        <f>IF(ISBLANK(C340),"",IFERROR(VLOOKUP(A340,'Np PL4 Stock'!$A:$E,4,FALSE),""))</f>
        <v/>
      </c>
      <c r="E340" s="239"/>
      <c r="F340" s="240"/>
      <c r="G340" s="239"/>
      <c r="H340" s="242" t="str">
        <f>IF(ISBLANK(C340),"",IFERROR(IF(VLOOKUP(A340,'Np PL4 Stock'!$A:$J,10,FALSE)="Np4",C340-D340,C340-D340-1),""))</f>
        <v/>
      </c>
      <c r="I340" s="246" t="str">
        <f>IF(ISBLANK(C340),"",IFERROR(SUMIF('Np PL4 Stock'!$A:$A,A340,'Np PL4 Stock'!$N:$N),""))</f>
        <v/>
      </c>
      <c r="J340" s="240"/>
      <c r="K340" s="240"/>
      <c r="L340" s="239"/>
      <c r="M340" s="239"/>
      <c r="N340" s="242" t="str">
        <f t="shared" si="12"/>
        <v>-</v>
      </c>
      <c r="O340" s="240"/>
      <c r="P340" s="240"/>
      <c r="Q340" s="240"/>
      <c r="R340" s="249"/>
    </row>
    <row r="341" spans="1:18">
      <c r="A341" s="235" t="str">
        <f t="shared" si="11"/>
        <v/>
      </c>
      <c r="B341" s="153"/>
      <c r="C341" s="237"/>
      <c r="D341" s="238" t="str">
        <f>IF(ISBLANK(C341),"",IFERROR(VLOOKUP(A341,'Np PL4 Stock'!$A:$E,4,FALSE),""))</f>
        <v/>
      </c>
      <c r="E341" s="239"/>
      <c r="F341" s="240"/>
      <c r="G341" s="239"/>
      <c r="H341" s="242" t="str">
        <f>IF(ISBLANK(C341),"",IFERROR(IF(VLOOKUP(A341,'Np PL4 Stock'!$A:$J,10,FALSE)="Np4",C341-D341,C341-D341-1),""))</f>
        <v/>
      </c>
      <c r="I341" s="246" t="str">
        <f>IF(ISBLANK(C341),"",IFERROR(SUMIF('Np PL4 Stock'!$A:$A,A341,'Np PL4 Stock'!$N:$N),""))</f>
        <v/>
      </c>
      <c r="J341" s="240"/>
      <c r="K341" s="240"/>
      <c r="L341" s="239"/>
      <c r="M341" s="239"/>
      <c r="N341" s="242" t="str">
        <f t="shared" si="12"/>
        <v>-</v>
      </c>
      <c r="O341" s="240"/>
      <c r="P341" s="240"/>
      <c r="Q341" s="240"/>
      <c r="R341" s="249"/>
    </row>
    <row r="342" spans="1:18">
      <c r="A342" s="235" t="str">
        <f t="shared" si="11"/>
        <v/>
      </c>
      <c r="B342" s="153"/>
      <c r="C342" s="237"/>
      <c r="D342" s="238" t="str">
        <f>IF(ISBLANK(C342),"",IFERROR(VLOOKUP(A342,'Np PL4 Stock'!$A:$E,4,FALSE),""))</f>
        <v/>
      </c>
      <c r="E342" s="239"/>
      <c r="F342" s="240"/>
      <c r="G342" s="239"/>
      <c r="H342" s="242" t="str">
        <f>IF(ISBLANK(C342),"",IFERROR(IF(VLOOKUP(A342,'Np PL4 Stock'!$A:$J,10,FALSE)="Np4",C342-D342,C342-D342-1),""))</f>
        <v/>
      </c>
      <c r="I342" s="246" t="str">
        <f>IF(ISBLANK(C342),"",IFERROR(SUMIF('Np PL4 Stock'!$A:$A,A342,'Np PL4 Stock'!$N:$N),""))</f>
        <v/>
      </c>
      <c r="J342" s="240"/>
      <c r="K342" s="240"/>
      <c r="L342" s="239"/>
      <c r="M342" s="239"/>
      <c r="N342" s="242" t="str">
        <f t="shared" si="12"/>
        <v>-</v>
      </c>
      <c r="O342" s="240"/>
      <c r="P342" s="240"/>
      <c r="Q342" s="240"/>
      <c r="R342" s="249"/>
    </row>
    <row r="343" spans="1:18">
      <c r="A343" s="235" t="str">
        <f t="shared" si="11"/>
        <v/>
      </c>
      <c r="B343" s="153"/>
      <c r="C343" s="237"/>
      <c r="D343" s="238" t="str">
        <f>IF(ISBLANK(C343),"",IFERROR(VLOOKUP(A343,'Np PL4 Stock'!$A:$E,4,FALSE),""))</f>
        <v/>
      </c>
      <c r="E343" s="239"/>
      <c r="F343" s="240"/>
      <c r="G343" s="239"/>
      <c r="H343" s="242" t="str">
        <f>IF(ISBLANK(C343),"",IFERROR(IF(VLOOKUP(A343,'Np PL4 Stock'!$A:$J,10,FALSE)="Np4",C343-D343,C343-D343-1),""))</f>
        <v/>
      </c>
      <c r="I343" s="246" t="str">
        <f>IF(ISBLANK(C343),"",IFERROR(SUMIF('Np PL4 Stock'!$A:$A,A343,'Np PL4 Stock'!$N:$N),""))</f>
        <v/>
      </c>
      <c r="J343" s="240"/>
      <c r="K343" s="240"/>
      <c r="L343" s="239"/>
      <c r="M343" s="239"/>
      <c r="N343" s="242" t="str">
        <f t="shared" si="12"/>
        <v>-</v>
      </c>
      <c r="O343" s="240"/>
      <c r="P343" s="240"/>
      <c r="Q343" s="240"/>
      <c r="R343" s="249"/>
    </row>
    <row r="344" spans="1:18">
      <c r="A344" s="235" t="str">
        <f t="shared" si="11"/>
        <v/>
      </c>
      <c r="B344" s="153"/>
      <c r="C344" s="237"/>
      <c r="D344" s="238" t="str">
        <f>IF(ISBLANK(C344),"",IFERROR(VLOOKUP(A344,'Np PL4 Stock'!$A:$E,4,FALSE),""))</f>
        <v/>
      </c>
      <c r="E344" s="239"/>
      <c r="F344" s="240"/>
      <c r="G344" s="239"/>
      <c r="H344" s="242" t="str">
        <f>IF(ISBLANK(C344),"",IFERROR(IF(VLOOKUP(A344,'Np PL4 Stock'!$A:$J,10,FALSE)="Np4",C344-D344,C344-D344-1),""))</f>
        <v/>
      </c>
      <c r="I344" s="246" t="str">
        <f>IF(ISBLANK(C344),"",IFERROR(SUMIF('Np PL4 Stock'!$A:$A,A344,'Np PL4 Stock'!$N:$N),""))</f>
        <v/>
      </c>
      <c r="J344" s="240"/>
      <c r="K344" s="240"/>
      <c r="L344" s="239"/>
      <c r="M344" s="239"/>
      <c r="N344" s="242" t="str">
        <f t="shared" si="12"/>
        <v>-</v>
      </c>
      <c r="O344" s="240"/>
      <c r="P344" s="240"/>
      <c r="Q344" s="240"/>
      <c r="R344" s="249"/>
    </row>
    <row r="345" spans="1:18">
      <c r="A345" s="235" t="str">
        <f t="shared" si="11"/>
        <v/>
      </c>
      <c r="B345" s="153"/>
      <c r="C345" s="237"/>
      <c r="D345" s="238" t="str">
        <f>IF(ISBLANK(C345),"",IFERROR(VLOOKUP(A345,'Np PL4 Stock'!$A:$E,4,FALSE),""))</f>
        <v/>
      </c>
      <c r="E345" s="239"/>
      <c r="F345" s="240"/>
      <c r="G345" s="239"/>
      <c r="H345" s="242" t="str">
        <f>IF(ISBLANK(C345),"",IFERROR(IF(VLOOKUP(A345,'Np PL4 Stock'!$A:$J,10,FALSE)="Np4",C345-D345,C345-D345-1),""))</f>
        <v/>
      </c>
      <c r="I345" s="246" t="str">
        <f>IF(ISBLANK(C345),"",IFERROR(SUMIF('Np PL4 Stock'!$A:$A,A345,'Np PL4 Stock'!$N:$N),""))</f>
        <v/>
      </c>
      <c r="J345" s="240"/>
      <c r="K345" s="240"/>
      <c r="L345" s="239"/>
      <c r="M345" s="239"/>
      <c r="N345" s="242" t="str">
        <f t="shared" si="12"/>
        <v>-</v>
      </c>
      <c r="O345" s="240"/>
      <c r="P345" s="240"/>
      <c r="Q345" s="240"/>
      <c r="R345" s="249"/>
    </row>
    <row r="346" spans="1:18">
      <c r="A346" s="235" t="str">
        <f t="shared" si="11"/>
        <v/>
      </c>
      <c r="B346" s="153"/>
      <c r="C346" s="237"/>
      <c r="D346" s="238" t="str">
        <f>IF(ISBLANK(C346),"",IFERROR(VLOOKUP(A346,'Np PL4 Stock'!$A:$E,4,FALSE),""))</f>
        <v/>
      </c>
      <c r="E346" s="239"/>
      <c r="F346" s="240"/>
      <c r="G346" s="239"/>
      <c r="H346" s="242" t="str">
        <f>IF(ISBLANK(C346),"",IFERROR(IF(VLOOKUP(A346,'Np PL4 Stock'!$A:$J,10,FALSE)="Np4",C346-D346,C346-D346-1),""))</f>
        <v/>
      </c>
      <c r="I346" s="246" t="str">
        <f>IF(ISBLANK(C346),"",IFERROR(SUMIF('Np PL4 Stock'!$A:$A,A346,'Np PL4 Stock'!$N:$N),""))</f>
        <v/>
      </c>
      <c r="J346" s="240"/>
      <c r="K346" s="240"/>
      <c r="L346" s="239"/>
      <c r="M346" s="239"/>
      <c r="N346" s="242" t="str">
        <f t="shared" si="12"/>
        <v>-</v>
      </c>
      <c r="O346" s="240"/>
      <c r="P346" s="240"/>
      <c r="Q346" s="240"/>
      <c r="R346" s="249"/>
    </row>
    <row r="347" spans="1:18">
      <c r="A347" s="235" t="str">
        <f t="shared" si="11"/>
        <v/>
      </c>
      <c r="B347" s="153"/>
      <c r="C347" s="237"/>
      <c r="D347" s="238" t="str">
        <f>IF(ISBLANK(C347),"",IFERROR(VLOOKUP(A347,'Np PL4 Stock'!$A:$E,4,FALSE),""))</f>
        <v/>
      </c>
      <c r="E347" s="239"/>
      <c r="F347" s="240"/>
      <c r="G347" s="239"/>
      <c r="H347" s="242" t="str">
        <f>IF(ISBLANK(C347),"",IFERROR(IF(VLOOKUP(A347,'Np PL4 Stock'!$A:$J,10,FALSE)="Np4",C347-D347,C347-D347-1),""))</f>
        <v/>
      </c>
      <c r="I347" s="246" t="str">
        <f>IF(ISBLANK(C347),"",IFERROR(SUMIF('Np PL4 Stock'!$A:$A,A347,'Np PL4 Stock'!$N:$N),""))</f>
        <v/>
      </c>
      <c r="J347" s="240"/>
      <c r="K347" s="240"/>
      <c r="L347" s="239"/>
      <c r="M347" s="239"/>
      <c r="N347" s="242" t="str">
        <f t="shared" si="12"/>
        <v>-</v>
      </c>
      <c r="O347" s="240"/>
      <c r="P347" s="240"/>
      <c r="Q347" s="240"/>
      <c r="R347" s="249"/>
    </row>
    <row r="348" spans="1:18">
      <c r="A348" s="235" t="str">
        <f t="shared" si="11"/>
        <v/>
      </c>
      <c r="B348" s="153"/>
      <c r="C348" s="237"/>
      <c r="D348" s="238" t="str">
        <f>IF(ISBLANK(C348),"",IFERROR(VLOOKUP(A348,'Np PL4 Stock'!$A:$E,4,FALSE),""))</f>
        <v/>
      </c>
      <c r="E348" s="239"/>
      <c r="F348" s="240"/>
      <c r="G348" s="239"/>
      <c r="H348" s="242" t="str">
        <f>IF(ISBLANK(C348),"",IFERROR(IF(VLOOKUP(A348,'Np PL4 Stock'!$A:$J,10,FALSE)="Np4",C348-D348,C348-D348-1),""))</f>
        <v/>
      </c>
      <c r="I348" s="246" t="str">
        <f>IF(ISBLANK(C348),"",IFERROR(SUMIF('Np PL4 Stock'!$A:$A,A348,'Np PL4 Stock'!$N:$N),""))</f>
        <v/>
      </c>
      <c r="J348" s="240"/>
      <c r="K348" s="240"/>
      <c r="L348" s="239"/>
      <c r="M348" s="239"/>
      <c r="N348" s="242" t="str">
        <f t="shared" si="12"/>
        <v>-</v>
      </c>
      <c r="O348" s="240"/>
      <c r="P348" s="240"/>
      <c r="Q348" s="240"/>
      <c r="R348" s="249"/>
    </row>
    <row r="349" spans="1:18">
      <c r="A349" s="235" t="str">
        <f t="shared" si="11"/>
        <v/>
      </c>
      <c r="B349" s="153"/>
      <c r="C349" s="237"/>
      <c r="D349" s="238" t="str">
        <f>IF(ISBLANK(C349),"",IFERROR(VLOOKUP(A349,'Np PL4 Stock'!$A:$E,4,FALSE),""))</f>
        <v/>
      </c>
      <c r="E349" s="239"/>
      <c r="F349" s="240"/>
      <c r="G349" s="239"/>
      <c r="H349" s="242" t="str">
        <f>IF(ISBLANK(C349),"",IFERROR(IF(VLOOKUP(A349,'Np PL4 Stock'!$A:$J,10,FALSE)="Np4",C349-D349,C349-D349-1),""))</f>
        <v/>
      </c>
      <c r="I349" s="246" t="str">
        <f>IF(ISBLANK(C349),"",IFERROR(SUMIF('Np PL4 Stock'!$A:$A,A349,'Np PL4 Stock'!$N:$N),""))</f>
        <v/>
      </c>
      <c r="J349" s="240"/>
      <c r="K349" s="240"/>
      <c r="L349" s="239"/>
      <c r="M349" s="239"/>
      <c r="N349" s="242" t="str">
        <f t="shared" si="12"/>
        <v>-</v>
      </c>
      <c r="O349" s="240"/>
      <c r="P349" s="240"/>
      <c r="Q349" s="240"/>
      <c r="R349" s="249"/>
    </row>
    <row r="350" spans="1:18">
      <c r="A350" s="235" t="str">
        <f t="shared" si="11"/>
        <v/>
      </c>
      <c r="B350" s="153"/>
      <c r="C350" s="237"/>
      <c r="D350" s="238" t="str">
        <f>IF(ISBLANK(C350),"",IFERROR(VLOOKUP(A350,'Np PL4 Stock'!$A:$E,4,FALSE),""))</f>
        <v/>
      </c>
      <c r="E350" s="239"/>
      <c r="F350" s="240"/>
      <c r="G350" s="239"/>
      <c r="H350" s="242" t="str">
        <f>IF(ISBLANK(C350),"",IFERROR(IF(VLOOKUP(A350,'Np PL4 Stock'!$A:$J,10,FALSE)="Np4",C350-D350,C350-D350-1),""))</f>
        <v/>
      </c>
      <c r="I350" s="246" t="str">
        <f>IF(ISBLANK(C350),"",IFERROR(SUMIF('Np PL4 Stock'!$A:$A,A350,'Np PL4 Stock'!$N:$N),""))</f>
        <v/>
      </c>
      <c r="J350" s="240"/>
      <c r="K350" s="240"/>
      <c r="L350" s="239"/>
      <c r="M350" s="239"/>
      <c r="N350" s="242" t="str">
        <f t="shared" si="12"/>
        <v>-</v>
      </c>
      <c r="O350" s="240"/>
      <c r="P350" s="240"/>
      <c r="Q350" s="240"/>
      <c r="R350" s="249"/>
    </row>
    <row r="351" spans="1:18">
      <c r="A351" s="235" t="str">
        <f t="shared" si="11"/>
        <v/>
      </c>
      <c r="B351" s="153"/>
      <c r="C351" s="237"/>
      <c r="D351" s="238" t="str">
        <f>IF(ISBLANK(C351),"",IFERROR(VLOOKUP(A351,'Np PL4 Stock'!$A:$E,4,FALSE),""))</f>
        <v/>
      </c>
      <c r="E351" s="239"/>
      <c r="F351" s="240"/>
      <c r="G351" s="239"/>
      <c r="H351" s="242" t="str">
        <f>IF(ISBLANK(C351),"",IFERROR(IF(VLOOKUP(A351,'Np PL4 Stock'!$A:$J,10,FALSE)="Np4",C351-D351,C351-D351-1),""))</f>
        <v/>
      </c>
      <c r="I351" s="246" t="str">
        <f>IF(ISBLANK(C351),"",IFERROR(SUMIF('Np PL4 Stock'!$A:$A,A351,'Np PL4 Stock'!$N:$N),""))</f>
        <v/>
      </c>
      <c r="J351" s="240"/>
      <c r="K351" s="240"/>
      <c r="L351" s="239"/>
      <c r="M351" s="239"/>
      <c r="N351" s="242" t="str">
        <f t="shared" si="12"/>
        <v>-</v>
      </c>
      <c r="O351" s="240"/>
      <c r="P351" s="240"/>
      <c r="Q351" s="240"/>
      <c r="R351" s="249"/>
    </row>
    <row r="352" spans="1:18">
      <c r="A352" s="235" t="str">
        <f t="shared" si="11"/>
        <v/>
      </c>
      <c r="B352" s="153"/>
      <c r="C352" s="237"/>
      <c r="D352" s="238" t="str">
        <f>IF(ISBLANK(C352),"",IFERROR(VLOOKUP(A352,'Np PL4 Stock'!$A:$E,4,FALSE),""))</f>
        <v/>
      </c>
      <c r="E352" s="239"/>
      <c r="F352" s="240"/>
      <c r="G352" s="239"/>
      <c r="H352" s="242" t="str">
        <f>IF(ISBLANK(C352),"",IFERROR(IF(VLOOKUP(A352,'Np PL4 Stock'!$A:$J,10,FALSE)="Np4",C352-D352,C352-D352-1),""))</f>
        <v/>
      </c>
      <c r="I352" s="246" t="str">
        <f>IF(ISBLANK(C352),"",IFERROR(SUMIF('Np PL4 Stock'!$A:$A,A352,'Np PL4 Stock'!$N:$N),""))</f>
        <v/>
      </c>
      <c r="J352" s="240"/>
      <c r="K352" s="240"/>
      <c r="L352" s="239"/>
      <c r="M352" s="239"/>
      <c r="N352" s="242" t="str">
        <f t="shared" si="12"/>
        <v>-</v>
      </c>
      <c r="O352" s="240"/>
      <c r="P352" s="240"/>
      <c r="Q352" s="240"/>
      <c r="R352" s="249"/>
    </row>
    <row r="353" spans="1:18">
      <c r="A353" s="235" t="str">
        <f t="shared" si="11"/>
        <v/>
      </c>
      <c r="B353" s="153"/>
      <c r="C353" s="237"/>
      <c r="D353" s="238" t="str">
        <f>IF(ISBLANK(C353),"",IFERROR(VLOOKUP(A353,'Np PL4 Stock'!$A:$E,4,FALSE),""))</f>
        <v/>
      </c>
      <c r="E353" s="239"/>
      <c r="F353" s="240"/>
      <c r="G353" s="239"/>
      <c r="H353" s="242" t="str">
        <f>IF(ISBLANK(C353),"",IFERROR(IF(VLOOKUP(A353,'Np PL4 Stock'!$A:$J,10,FALSE)="Np4",C353-D353,C353-D353-1),""))</f>
        <v/>
      </c>
      <c r="I353" s="246" t="str">
        <f>IF(ISBLANK(C353),"",IFERROR(SUMIF('Np PL4 Stock'!$A:$A,A353,'Np PL4 Stock'!$N:$N),""))</f>
        <v/>
      </c>
      <c r="J353" s="240"/>
      <c r="K353" s="240"/>
      <c r="L353" s="239"/>
      <c r="M353" s="239"/>
      <c r="N353" s="242" t="str">
        <f t="shared" si="12"/>
        <v>-</v>
      </c>
      <c r="O353" s="240"/>
      <c r="P353" s="240"/>
      <c r="Q353" s="240"/>
      <c r="R353" s="249"/>
    </row>
    <row r="354" spans="1:18">
      <c r="A354" s="235" t="str">
        <f t="shared" si="11"/>
        <v/>
      </c>
      <c r="B354" s="153"/>
      <c r="C354" s="237"/>
      <c r="D354" s="238" t="str">
        <f>IF(ISBLANK(C354),"",IFERROR(VLOOKUP(A354,'Np PL4 Stock'!$A:$E,4,FALSE),""))</f>
        <v/>
      </c>
      <c r="E354" s="239"/>
      <c r="F354" s="240"/>
      <c r="G354" s="239"/>
      <c r="H354" s="242" t="str">
        <f>IF(ISBLANK(C354),"",IFERROR(IF(VLOOKUP(A354,'Np PL4 Stock'!$A:$J,10,FALSE)="Np4",C354-D354,C354-D354-1),""))</f>
        <v/>
      </c>
      <c r="I354" s="246" t="str">
        <f>IF(ISBLANK(C354),"",IFERROR(SUMIF('Np PL4 Stock'!$A:$A,A354,'Np PL4 Stock'!$N:$N),""))</f>
        <v/>
      </c>
      <c r="J354" s="240"/>
      <c r="K354" s="240"/>
      <c r="L354" s="239"/>
      <c r="M354" s="239"/>
      <c r="N354" s="242" t="str">
        <f t="shared" si="12"/>
        <v>-</v>
      </c>
      <c r="O354" s="240"/>
      <c r="P354" s="240"/>
      <c r="Q354" s="240"/>
      <c r="R354" s="249"/>
    </row>
    <row r="355" spans="1:18">
      <c r="A355" s="235" t="str">
        <f t="shared" si="11"/>
        <v/>
      </c>
      <c r="B355" s="153"/>
      <c r="C355" s="237"/>
      <c r="D355" s="238" t="str">
        <f>IF(ISBLANK(C355),"",IFERROR(VLOOKUP(A355,'Np PL4 Stock'!$A:$E,4,FALSE),""))</f>
        <v/>
      </c>
      <c r="E355" s="239"/>
      <c r="F355" s="240"/>
      <c r="G355" s="239"/>
      <c r="H355" s="242" t="str">
        <f>IF(ISBLANK(C355),"",IFERROR(IF(VLOOKUP(A355,'Np PL4 Stock'!$A:$J,10,FALSE)="Np4",C355-D355,C355-D355-1),""))</f>
        <v/>
      </c>
      <c r="I355" s="246" t="str">
        <f>IF(ISBLANK(C355),"",IFERROR(SUMIF('Np PL4 Stock'!$A:$A,A355,'Np PL4 Stock'!$N:$N),""))</f>
        <v/>
      </c>
      <c r="J355" s="240"/>
      <c r="K355" s="240"/>
      <c r="L355" s="239"/>
      <c r="M355" s="239"/>
      <c r="N355" s="242" t="str">
        <f t="shared" si="12"/>
        <v>-</v>
      </c>
      <c r="O355" s="240"/>
      <c r="P355" s="240"/>
      <c r="Q355" s="240"/>
      <c r="R355" s="249"/>
    </row>
    <row r="356" spans="1:18">
      <c r="A356" s="235" t="str">
        <f t="shared" si="11"/>
        <v/>
      </c>
      <c r="B356" s="153"/>
      <c r="C356" s="237"/>
      <c r="D356" s="238" t="str">
        <f>IF(ISBLANK(C356),"",IFERROR(VLOOKUP(A356,'Np PL4 Stock'!$A:$E,4,FALSE),""))</f>
        <v/>
      </c>
      <c r="E356" s="239"/>
      <c r="F356" s="240"/>
      <c r="G356" s="239"/>
      <c r="H356" s="242" t="str">
        <f>IF(ISBLANK(C356),"",IFERROR(IF(VLOOKUP(A356,'Np PL4 Stock'!$A:$J,10,FALSE)="Np4",C356-D356,C356-D356-1),""))</f>
        <v/>
      </c>
      <c r="I356" s="246" t="str">
        <f>IF(ISBLANK(C356),"",IFERROR(SUMIF('Np PL4 Stock'!$A:$A,A356,'Np PL4 Stock'!$N:$N),""))</f>
        <v/>
      </c>
      <c r="J356" s="240"/>
      <c r="K356" s="240"/>
      <c r="L356" s="239"/>
      <c r="M356" s="239"/>
      <c r="N356" s="242" t="str">
        <f t="shared" si="12"/>
        <v>-</v>
      </c>
      <c r="O356" s="240"/>
      <c r="P356" s="240"/>
      <c r="Q356" s="240"/>
      <c r="R356" s="249"/>
    </row>
    <row r="357" spans="1:18">
      <c r="A357" s="235" t="str">
        <f t="shared" si="11"/>
        <v/>
      </c>
      <c r="B357" s="153"/>
      <c r="C357" s="237"/>
      <c r="D357" s="238" t="str">
        <f>IF(ISBLANK(C357),"",IFERROR(VLOOKUP(A357,'Np PL4 Stock'!$A:$E,4,FALSE),""))</f>
        <v/>
      </c>
      <c r="E357" s="239"/>
      <c r="F357" s="240"/>
      <c r="G357" s="239"/>
      <c r="H357" s="242" t="str">
        <f>IF(ISBLANK(C357),"",IFERROR(IF(VLOOKUP(A357,'Np PL4 Stock'!$A:$J,10,FALSE)="Np4",C357-D357,C357-D357-1),""))</f>
        <v/>
      </c>
      <c r="I357" s="246" t="str">
        <f>IF(ISBLANK(C357),"",IFERROR(SUMIF('Np PL4 Stock'!$A:$A,A357,'Np PL4 Stock'!$N:$N),""))</f>
        <v/>
      </c>
      <c r="J357" s="240"/>
      <c r="K357" s="240"/>
      <c r="L357" s="239"/>
      <c r="M357" s="239"/>
      <c r="N357" s="242" t="str">
        <f t="shared" si="12"/>
        <v>-</v>
      </c>
      <c r="O357" s="240"/>
      <c r="P357" s="240"/>
      <c r="Q357" s="240"/>
      <c r="R357" s="249"/>
    </row>
    <row r="358" spans="1:18">
      <c r="A358" s="235" t="str">
        <f t="shared" si="11"/>
        <v/>
      </c>
      <c r="B358" s="153"/>
      <c r="C358" s="237"/>
      <c r="D358" s="238" t="str">
        <f>IF(ISBLANK(C358),"",IFERROR(VLOOKUP(A358,'Np PL4 Stock'!$A:$E,4,FALSE),""))</f>
        <v/>
      </c>
      <c r="E358" s="239"/>
      <c r="F358" s="240"/>
      <c r="G358" s="239"/>
      <c r="H358" s="242" t="str">
        <f>IF(ISBLANK(C358),"",IFERROR(IF(VLOOKUP(A358,'Np PL4 Stock'!$A:$J,10,FALSE)="Np4",C358-D358,C358-D358-1),""))</f>
        <v/>
      </c>
      <c r="I358" s="246" t="str">
        <f>IF(ISBLANK(C358),"",IFERROR(SUMIF('Np PL4 Stock'!$A:$A,A358,'Np PL4 Stock'!$N:$N),""))</f>
        <v/>
      </c>
      <c r="J358" s="240"/>
      <c r="K358" s="240"/>
      <c r="L358" s="239"/>
      <c r="M358" s="239"/>
      <c r="N358" s="242" t="str">
        <f t="shared" si="12"/>
        <v>-</v>
      </c>
      <c r="O358" s="240"/>
      <c r="P358" s="240"/>
      <c r="Q358" s="240"/>
      <c r="R358" s="249"/>
    </row>
    <row r="359" spans="1:18">
      <c r="A359" s="235" t="str">
        <f t="shared" si="11"/>
        <v/>
      </c>
      <c r="B359" s="153"/>
      <c r="C359" s="237"/>
      <c r="D359" s="238" t="str">
        <f>IF(ISBLANK(C359),"",IFERROR(VLOOKUP(A359,'Np PL4 Stock'!$A:$E,4,FALSE),""))</f>
        <v/>
      </c>
      <c r="E359" s="239"/>
      <c r="F359" s="240"/>
      <c r="G359" s="239"/>
      <c r="H359" s="242" t="str">
        <f>IF(ISBLANK(C359),"",IFERROR(IF(VLOOKUP(A359,'Np PL4 Stock'!$A:$J,10,FALSE)="Np4",C359-D359,C359-D359-1),""))</f>
        <v/>
      </c>
      <c r="I359" s="246" t="str">
        <f>IF(ISBLANK(C359),"",IFERROR(SUMIF('Np PL4 Stock'!$A:$A,A359,'Np PL4 Stock'!$N:$N),""))</f>
        <v/>
      </c>
      <c r="J359" s="240"/>
      <c r="K359" s="240"/>
      <c r="L359" s="239"/>
      <c r="M359" s="239"/>
      <c r="N359" s="242" t="str">
        <f t="shared" si="12"/>
        <v>-</v>
      </c>
      <c r="O359" s="240"/>
      <c r="P359" s="240"/>
      <c r="Q359" s="240"/>
      <c r="R359" s="249"/>
    </row>
    <row r="360" spans="1:18">
      <c r="A360" s="235" t="str">
        <f t="shared" si="11"/>
        <v/>
      </c>
      <c r="B360" s="153"/>
      <c r="C360" s="237"/>
      <c r="D360" s="238" t="str">
        <f>IF(ISBLANK(C360),"",IFERROR(VLOOKUP(A360,'Np PL4 Stock'!$A:$E,4,FALSE),""))</f>
        <v/>
      </c>
      <c r="E360" s="239"/>
      <c r="F360" s="240"/>
      <c r="G360" s="239"/>
      <c r="H360" s="242" t="str">
        <f>IF(ISBLANK(C360),"",IFERROR(IF(VLOOKUP(A360,'Np PL4 Stock'!$A:$J,10,FALSE)="Np4",C360-D360,C360-D360-1),""))</f>
        <v/>
      </c>
      <c r="I360" s="246" t="str">
        <f>IF(ISBLANK(C360),"",IFERROR(SUMIF('Np PL4 Stock'!$A:$A,A360,'Np PL4 Stock'!$N:$N),""))</f>
        <v/>
      </c>
      <c r="J360" s="240"/>
      <c r="K360" s="240"/>
      <c r="L360" s="239"/>
      <c r="M360" s="239"/>
      <c r="N360" s="242" t="str">
        <f t="shared" si="12"/>
        <v>-</v>
      </c>
      <c r="O360" s="240"/>
      <c r="P360" s="240"/>
      <c r="Q360" s="240"/>
      <c r="R360" s="249"/>
    </row>
    <row r="361" spans="1:18">
      <c r="A361" s="235" t="str">
        <f t="shared" si="11"/>
        <v/>
      </c>
      <c r="B361" s="153"/>
      <c r="C361" s="237"/>
      <c r="D361" s="238" t="str">
        <f>IF(ISBLANK(C361),"",IFERROR(VLOOKUP(A361,'Np PL4 Stock'!$A:$E,4,FALSE),""))</f>
        <v/>
      </c>
      <c r="E361" s="239"/>
      <c r="F361" s="240"/>
      <c r="G361" s="239"/>
      <c r="H361" s="242" t="str">
        <f>IF(ISBLANK(C361),"",IFERROR(IF(VLOOKUP(A361,'Np PL4 Stock'!$A:$J,10,FALSE)="Np4",C361-D361,C361-D361-1),""))</f>
        <v/>
      </c>
      <c r="I361" s="246" t="str">
        <f>IF(ISBLANK(C361),"",IFERROR(SUMIF('Np PL4 Stock'!$A:$A,A361,'Np PL4 Stock'!$N:$N),""))</f>
        <v/>
      </c>
      <c r="J361" s="240"/>
      <c r="K361" s="240"/>
      <c r="L361" s="239"/>
      <c r="M361" s="239"/>
      <c r="N361" s="242" t="str">
        <f t="shared" si="12"/>
        <v>-</v>
      </c>
      <c r="O361" s="240"/>
      <c r="P361" s="240"/>
      <c r="Q361" s="240"/>
      <c r="R361" s="249"/>
    </row>
    <row r="362" spans="1:18">
      <c r="A362" s="235" t="str">
        <f t="shared" si="11"/>
        <v/>
      </c>
      <c r="B362" s="153"/>
      <c r="C362" s="237"/>
      <c r="D362" s="238" t="str">
        <f>IF(ISBLANK(C362),"",IFERROR(VLOOKUP(A362,'Np PL4 Stock'!$A:$E,4,FALSE),""))</f>
        <v/>
      </c>
      <c r="E362" s="239"/>
      <c r="F362" s="240"/>
      <c r="G362" s="239"/>
      <c r="H362" s="242" t="str">
        <f>IF(ISBLANK(C362),"",IFERROR(IF(VLOOKUP(A362,'Np PL4 Stock'!$A:$J,10,FALSE)="Np4",C362-D362,C362-D362-1),""))</f>
        <v/>
      </c>
      <c r="I362" s="246" t="str">
        <f>IF(ISBLANK(C362),"",IFERROR(SUMIF('Np PL4 Stock'!$A:$A,A362,'Np PL4 Stock'!$N:$N),""))</f>
        <v/>
      </c>
      <c r="J362" s="240"/>
      <c r="K362" s="240"/>
      <c r="L362" s="239"/>
      <c r="M362" s="239"/>
      <c r="N362" s="242" t="str">
        <f t="shared" si="12"/>
        <v>-</v>
      </c>
      <c r="O362" s="240"/>
      <c r="P362" s="240"/>
      <c r="Q362" s="240"/>
      <c r="R362" s="249"/>
    </row>
    <row r="363" spans="1:18">
      <c r="A363" s="235" t="str">
        <f t="shared" si="11"/>
        <v/>
      </c>
      <c r="B363" s="153"/>
      <c r="C363" s="237"/>
      <c r="D363" s="238" t="str">
        <f>IF(ISBLANK(C363),"",IFERROR(VLOOKUP(A363,'Np PL4 Stock'!$A:$E,4,FALSE),""))</f>
        <v/>
      </c>
      <c r="E363" s="239"/>
      <c r="F363" s="240"/>
      <c r="G363" s="239"/>
      <c r="H363" s="242" t="str">
        <f>IF(ISBLANK(C363),"",IFERROR(IF(VLOOKUP(A363,'Np PL4 Stock'!$A:$J,10,FALSE)="Np4",C363-D363,C363-D363-1),""))</f>
        <v/>
      </c>
      <c r="I363" s="246" t="str">
        <f>IF(ISBLANK(C363),"",IFERROR(SUMIF('Np PL4 Stock'!$A:$A,A363,'Np PL4 Stock'!$N:$N),""))</f>
        <v/>
      </c>
      <c r="J363" s="240"/>
      <c r="K363" s="240"/>
      <c r="L363" s="239"/>
      <c r="M363" s="239"/>
      <c r="N363" s="242" t="str">
        <f t="shared" si="12"/>
        <v>-</v>
      </c>
      <c r="O363" s="240"/>
      <c r="P363" s="240"/>
      <c r="Q363" s="240"/>
      <c r="R363" s="249"/>
    </row>
    <row r="364" spans="1:18">
      <c r="A364" s="235" t="str">
        <f t="shared" si="11"/>
        <v/>
      </c>
      <c r="B364" s="153"/>
      <c r="C364" s="237"/>
      <c r="D364" s="238" t="str">
        <f>IF(ISBLANK(C364),"",IFERROR(VLOOKUP(A364,'Np PL4 Stock'!$A:$E,4,FALSE),""))</f>
        <v/>
      </c>
      <c r="E364" s="239"/>
      <c r="F364" s="240"/>
      <c r="G364" s="239"/>
      <c r="H364" s="242" t="str">
        <f>IF(ISBLANK(C364),"",IFERROR(IF(VLOOKUP(A364,'Np PL4 Stock'!$A:$J,10,FALSE)="Np4",C364-D364,C364-D364-1),""))</f>
        <v/>
      </c>
      <c r="I364" s="246" t="str">
        <f>IF(ISBLANK(C364),"",IFERROR(SUMIF('Np PL4 Stock'!$A:$A,A364,'Np PL4 Stock'!$N:$N),""))</f>
        <v/>
      </c>
      <c r="J364" s="240"/>
      <c r="K364" s="240"/>
      <c r="L364" s="239"/>
      <c r="M364" s="239"/>
      <c r="N364" s="242" t="str">
        <f t="shared" si="12"/>
        <v>-</v>
      </c>
      <c r="O364" s="240"/>
      <c r="P364" s="240"/>
      <c r="Q364" s="240"/>
      <c r="R364" s="249"/>
    </row>
    <row r="365" spans="1:18">
      <c r="A365" s="235" t="str">
        <f t="shared" si="11"/>
        <v/>
      </c>
      <c r="B365" s="153"/>
      <c r="C365" s="237"/>
      <c r="D365" s="238" t="str">
        <f>IF(ISBLANK(C365),"",IFERROR(VLOOKUP(A365,'Np PL4 Stock'!$A:$E,4,FALSE),""))</f>
        <v/>
      </c>
      <c r="E365" s="239"/>
      <c r="F365" s="240"/>
      <c r="G365" s="239"/>
      <c r="H365" s="242" t="str">
        <f>IF(ISBLANK(C365),"",IFERROR(IF(VLOOKUP(A365,'Np PL4 Stock'!$A:$J,10,FALSE)="Np4",C365-D365,C365-D365-1),""))</f>
        <v/>
      </c>
      <c r="I365" s="246" t="str">
        <f>IF(ISBLANK(C365),"",IFERROR(SUMIF('Np PL4 Stock'!$A:$A,A365,'Np PL4 Stock'!$N:$N),""))</f>
        <v/>
      </c>
      <c r="J365" s="240"/>
      <c r="K365" s="240"/>
      <c r="L365" s="239"/>
      <c r="M365" s="239"/>
      <c r="N365" s="242" t="str">
        <f t="shared" si="12"/>
        <v>-</v>
      </c>
      <c r="O365" s="240"/>
      <c r="P365" s="240"/>
      <c r="Q365" s="240"/>
      <c r="R365" s="249"/>
    </row>
    <row r="366" spans="1:18">
      <c r="A366" s="235" t="str">
        <f t="shared" si="11"/>
        <v/>
      </c>
      <c r="B366" s="153"/>
      <c r="C366" s="237"/>
      <c r="D366" s="238" t="str">
        <f>IF(ISBLANK(C366),"",IFERROR(VLOOKUP(A366,'Np PL4 Stock'!$A:$E,4,FALSE),""))</f>
        <v/>
      </c>
      <c r="E366" s="239"/>
      <c r="F366" s="240"/>
      <c r="G366" s="239"/>
      <c r="H366" s="242" t="str">
        <f>IF(ISBLANK(C366),"",IFERROR(IF(VLOOKUP(A366,'Np PL4 Stock'!$A:$J,10,FALSE)="Np4",C366-D366,C366-D366-1),""))</f>
        <v/>
      </c>
      <c r="I366" s="246" t="str">
        <f>IF(ISBLANK(C366),"",IFERROR(SUMIF('Np PL4 Stock'!$A:$A,A366,'Np PL4 Stock'!$N:$N),""))</f>
        <v/>
      </c>
      <c r="J366" s="240"/>
      <c r="K366" s="240"/>
      <c r="L366" s="239"/>
      <c r="M366" s="239"/>
      <c r="N366" s="242" t="str">
        <f t="shared" si="12"/>
        <v>-</v>
      </c>
      <c r="O366" s="240"/>
      <c r="P366" s="240"/>
      <c r="Q366" s="240"/>
      <c r="R366" s="249"/>
    </row>
    <row r="367" spans="1:18">
      <c r="A367" s="235" t="str">
        <f t="shared" si="11"/>
        <v/>
      </c>
      <c r="B367" s="153"/>
      <c r="C367" s="237"/>
      <c r="D367" s="238" t="str">
        <f>IF(ISBLANK(C367),"",IFERROR(VLOOKUP(A367,'Np PL4 Stock'!$A:$E,4,FALSE),""))</f>
        <v/>
      </c>
      <c r="E367" s="239"/>
      <c r="F367" s="240"/>
      <c r="G367" s="239"/>
      <c r="H367" s="242" t="str">
        <f>IF(ISBLANK(C367),"",IFERROR(IF(VLOOKUP(A367,'Np PL4 Stock'!$A:$J,10,FALSE)="Np4",C367-D367,C367-D367-1),""))</f>
        <v/>
      </c>
      <c r="I367" s="246" t="str">
        <f>IF(ISBLANK(C367),"",IFERROR(SUMIF('Np PL4 Stock'!$A:$A,A367,'Np PL4 Stock'!$N:$N),""))</f>
        <v/>
      </c>
      <c r="J367" s="240"/>
      <c r="K367" s="240"/>
      <c r="L367" s="239"/>
      <c r="M367" s="239"/>
      <c r="N367" s="242" t="str">
        <f t="shared" si="12"/>
        <v>-</v>
      </c>
      <c r="O367" s="240"/>
      <c r="P367" s="240"/>
      <c r="Q367" s="240"/>
      <c r="R367" s="249"/>
    </row>
    <row r="368" spans="1:18">
      <c r="A368" s="235" t="str">
        <f t="shared" si="11"/>
        <v/>
      </c>
      <c r="B368" s="153"/>
      <c r="C368" s="237"/>
      <c r="D368" s="238" t="str">
        <f>IF(ISBLANK(C368),"",IFERROR(VLOOKUP(A368,'Np PL4 Stock'!$A:$E,4,FALSE),""))</f>
        <v/>
      </c>
      <c r="E368" s="239"/>
      <c r="F368" s="240"/>
      <c r="G368" s="239"/>
      <c r="H368" s="242" t="str">
        <f>IF(ISBLANK(C368),"",IFERROR(IF(VLOOKUP(A368,'Np PL4 Stock'!$A:$J,10,FALSE)="Np4",C368-D368,C368-D368-1),""))</f>
        <v/>
      </c>
      <c r="I368" s="246" t="str">
        <f>IF(ISBLANK(C368),"",IFERROR(SUMIF('Np PL4 Stock'!$A:$A,A368,'Np PL4 Stock'!$N:$N),""))</f>
        <v/>
      </c>
      <c r="J368" s="240"/>
      <c r="K368" s="240"/>
      <c r="L368" s="239"/>
      <c r="M368" s="239"/>
      <c r="N368" s="242" t="str">
        <f t="shared" si="12"/>
        <v>-</v>
      </c>
      <c r="O368" s="240"/>
      <c r="P368" s="240"/>
      <c r="Q368" s="240"/>
      <c r="R368" s="249"/>
    </row>
    <row r="369" spans="1:18">
      <c r="A369" s="235" t="str">
        <f t="shared" si="11"/>
        <v/>
      </c>
      <c r="B369" s="153"/>
      <c r="C369" s="237"/>
      <c r="D369" s="238" t="str">
        <f>IF(ISBLANK(C369),"",IFERROR(VLOOKUP(A369,'Np PL4 Stock'!$A:$E,4,FALSE),""))</f>
        <v/>
      </c>
      <c r="E369" s="239"/>
      <c r="F369" s="240"/>
      <c r="G369" s="239"/>
      <c r="H369" s="242" t="str">
        <f>IF(ISBLANK(C369),"",IFERROR(IF(VLOOKUP(A369,'Np PL4 Stock'!$A:$J,10,FALSE)="Np4",C369-D369,C369-D369-1),""))</f>
        <v/>
      </c>
      <c r="I369" s="246" t="str">
        <f>IF(ISBLANK(C369),"",IFERROR(SUMIF('Np PL4 Stock'!$A:$A,A369,'Np PL4 Stock'!$N:$N),""))</f>
        <v/>
      </c>
      <c r="J369" s="240"/>
      <c r="K369" s="240"/>
      <c r="L369" s="239"/>
      <c r="M369" s="239"/>
      <c r="N369" s="242" t="str">
        <f t="shared" si="12"/>
        <v>-</v>
      </c>
      <c r="O369" s="240"/>
      <c r="P369" s="240"/>
      <c r="Q369" s="240"/>
      <c r="R369" s="249"/>
    </row>
    <row r="370" spans="1:18">
      <c r="A370" s="235" t="str">
        <f t="shared" si="11"/>
        <v/>
      </c>
      <c r="B370" s="153"/>
      <c r="C370" s="237"/>
      <c r="D370" s="238" t="str">
        <f>IF(ISBLANK(C370),"",IFERROR(VLOOKUP(A370,'Np PL4 Stock'!$A:$E,4,FALSE),""))</f>
        <v/>
      </c>
      <c r="E370" s="239"/>
      <c r="F370" s="240"/>
      <c r="G370" s="239"/>
      <c r="H370" s="242" t="str">
        <f>IF(ISBLANK(C370),"",IFERROR(IF(VLOOKUP(A370,'Np PL4 Stock'!$A:$J,10,FALSE)="Np4",C370-D370,C370-D370-1),""))</f>
        <v/>
      </c>
      <c r="I370" s="246" t="str">
        <f>IF(ISBLANK(C370),"",IFERROR(SUMIF('Np PL4 Stock'!$A:$A,A370,'Np PL4 Stock'!$N:$N),""))</f>
        <v/>
      </c>
      <c r="J370" s="240"/>
      <c r="K370" s="240"/>
      <c r="L370" s="239"/>
      <c r="M370" s="239"/>
      <c r="N370" s="242" t="str">
        <f t="shared" si="12"/>
        <v>-</v>
      </c>
      <c r="O370" s="240"/>
      <c r="P370" s="240"/>
      <c r="Q370" s="240"/>
      <c r="R370" s="249"/>
    </row>
    <row r="371" spans="1:18">
      <c r="A371" s="235" t="str">
        <f t="shared" si="11"/>
        <v/>
      </c>
      <c r="B371" s="153"/>
      <c r="C371" s="237"/>
      <c r="D371" s="238" t="str">
        <f>IF(ISBLANK(C371),"",IFERROR(VLOOKUP(A371,'Np PL4 Stock'!$A:$E,4,FALSE),""))</f>
        <v/>
      </c>
      <c r="E371" s="239"/>
      <c r="F371" s="240"/>
      <c r="G371" s="239"/>
      <c r="H371" s="242" t="str">
        <f>IF(ISBLANK(C371),"",IFERROR(IF(VLOOKUP(A371,'Np PL4 Stock'!$A:$J,10,FALSE)="Np4",C371-D371,C371-D371-1),""))</f>
        <v/>
      </c>
      <c r="I371" s="246" t="str">
        <f>IF(ISBLANK(C371),"",IFERROR(SUMIF('Np PL4 Stock'!$A:$A,A371,'Np PL4 Stock'!$N:$N),""))</f>
        <v/>
      </c>
      <c r="J371" s="240"/>
      <c r="K371" s="240"/>
      <c r="L371" s="239"/>
      <c r="M371" s="239"/>
      <c r="N371" s="242" t="str">
        <f t="shared" si="12"/>
        <v>-</v>
      </c>
      <c r="O371" s="240"/>
      <c r="P371" s="240"/>
      <c r="Q371" s="240"/>
      <c r="R371" s="249"/>
    </row>
    <row r="372" spans="1:18">
      <c r="A372" s="235" t="str">
        <f t="shared" si="11"/>
        <v/>
      </c>
      <c r="B372" s="153"/>
      <c r="C372" s="237"/>
      <c r="D372" s="238" t="str">
        <f>IF(ISBLANK(C372),"",IFERROR(VLOOKUP(A372,'Np PL4 Stock'!$A:$E,4,FALSE),""))</f>
        <v/>
      </c>
      <c r="E372" s="239"/>
      <c r="F372" s="240"/>
      <c r="G372" s="239"/>
      <c r="H372" s="242" t="str">
        <f>IF(ISBLANK(C372),"",IFERROR(IF(VLOOKUP(A372,'Np PL4 Stock'!$A:$J,10,FALSE)="Np4",C372-D372,C372-D372-1),""))</f>
        <v/>
      </c>
      <c r="I372" s="246" t="str">
        <f>IF(ISBLANK(C372),"",IFERROR(SUMIF('Np PL4 Stock'!$A:$A,A372,'Np PL4 Stock'!$N:$N),""))</f>
        <v/>
      </c>
      <c r="J372" s="240"/>
      <c r="K372" s="240"/>
      <c r="L372" s="239"/>
      <c r="M372" s="239"/>
      <c r="N372" s="242" t="str">
        <f t="shared" si="12"/>
        <v>-</v>
      </c>
      <c r="O372" s="240"/>
      <c r="P372" s="240"/>
      <c r="Q372" s="240"/>
      <c r="R372" s="249"/>
    </row>
    <row r="373" spans="1:18">
      <c r="A373" s="235" t="str">
        <f t="shared" si="11"/>
        <v/>
      </c>
      <c r="B373" s="153"/>
      <c r="C373" s="237"/>
      <c r="D373" s="238" t="str">
        <f>IF(ISBLANK(C373),"",IFERROR(VLOOKUP(A373,'Np PL4 Stock'!$A:$E,4,FALSE),""))</f>
        <v/>
      </c>
      <c r="E373" s="239"/>
      <c r="F373" s="240"/>
      <c r="G373" s="239"/>
      <c r="H373" s="242" t="str">
        <f>IF(ISBLANK(C373),"",IFERROR(IF(VLOOKUP(A373,'Np PL4 Stock'!$A:$J,10,FALSE)="Np4",C373-D373,C373-D373-1),""))</f>
        <v/>
      </c>
      <c r="I373" s="246" t="str">
        <f>IF(ISBLANK(C373),"",IFERROR(SUMIF('Np PL4 Stock'!$A:$A,A373,'Np PL4 Stock'!$N:$N),""))</f>
        <v/>
      </c>
      <c r="J373" s="240"/>
      <c r="K373" s="240"/>
      <c r="L373" s="239"/>
      <c r="M373" s="239"/>
      <c r="N373" s="242" t="str">
        <f t="shared" si="12"/>
        <v>-</v>
      </c>
      <c r="O373" s="240"/>
      <c r="P373" s="240"/>
      <c r="Q373" s="240"/>
      <c r="R373" s="249"/>
    </row>
    <row r="374" spans="1:18">
      <c r="A374" s="235" t="str">
        <f t="shared" si="11"/>
        <v/>
      </c>
      <c r="B374" s="153"/>
      <c r="C374" s="237"/>
      <c r="D374" s="238" t="str">
        <f>IF(ISBLANK(C374),"",IFERROR(VLOOKUP(A374,'Np PL4 Stock'!$A:$E,4,FALSE),""))</f>
        <v/>
      </c>
      <c r="E374" s="239"/>
      <c r="F374" s="240"/>
      <c r="G374" s="239"/>
      <c r="H374" s="242" t="str">
        <f>IF(ISBLANK(C374),"",IFERROR(IF(VLOOKUP(A374,'Np PL4 Stock'!$A:$J,10,FALSE)="Np4",C374-D374,C374-D374-1),""))</f>
        <v/>
      </c>
      <c r="I374" s="246" t="str">
        <f>IF(ISBLANK(C374),"",IFERROR(SUMIF('Np PL4 Stock'!$A:$A,A374,'Np PL4 Stock'!$N:$N),""))</f>
        <v/>
      </c>
      <c r="J374" s="240"/>
      <c r="K374" s="240"/>
      <c r="L374" s="239"/>
      <c r="M374" s="239"/>
      <c r="N374" s="242" t="str">
        <f t="shared" si="12"/>
        <v>-</v>
      </c>
      <c r="O374" s="240"/>
      <c r="P374" s="240"/>
      <c r="Q374" s="240"/>
      <c r="R374" s="249"/>
    </row>
    <row r="375" spans="1:18">
      <c r="A375" s="235" t="str">
        <f t="shared" si="11"/>
        <v/>
      </c>
      <c r="B375" s="153"/>
      <c r="C375" s="237"/>
      <c r="D375" s="238" t="str">
        <f>IF(ISBLANK(C375),"",IFERROR(VLOOKUP(A375,'Np PL4 Stock'!$A:$E,4,FALSE),""))</f>
        <v/>
      </c>
      <c r="E375" s="239"/>
      <c r="F375" s="240"/>
      <c r="G375" s="239"/>
      <c r="H375" s="242" t="str">
        <f>IF(ISBLANK(C375),"",IFERROR(IF(VLOOKUP(A375,'Np PL4 Stock'!$A:$J,10,FALSE)="Np4",C375-D375,C375-D375-1),""))</f>
        <v/>
      </c>
      <c r="I375" s="246" t="str">
        <f>IF(ISBLANK(C375),"",IFERROR(SUMIF('Np PL4 Stock'!$A:$A,A375,'Np PL4 Stock'!$N:$N),""))</f>
        <v/>
      </c>
      <c r="J375" s="240"/>
      <c r="K375" s="240"/>
      <c r="L375" s="239"/>
      <c r="M375" s="239"/>
      <c r="N375" s="242" t="str">
        <f t="shared" si="12"/>
        <v>-</v>
      </c>
      <c r="O375" s="240"/>
      <c r="P375" s="240"/>
      <c r="Q375" s="240"/>
      <c r="R375" s="249"/>
    </row>
    <row r="376" spans="1:18">
      <c r="A376" s="235" t="str">
        <f t="shared" si="11"/>
        <v/>
      </c>
      <c r="B376" s="153"/>
      <c r="C376" s="237"/>
      <c r="D376" s="238" t="str">
        <f>IF(ISBLANK(C376),"",IFERROR(VLOOKUP(A376,'Np PL4 Stock'!$A:$E,4,FALSE),""))</f>
        <v/>
      </c>
      <c r="E376" s="239"/>
      <c r="F376" s="240"/>
      <c r="G376" s="239"/>
      <c r="H376" s="242" t="str">
        <f>IF(ISBLANK(C376),"",IFERROR(IF(VLOOKUP(A376,'Np PL4 Stock'!$A:$J,10,FALSE)="Np4",C376-D376,C376-D376-1),""))</f>
        <v/>
      </c>
      <c r="I376" s="246" t="str">
        <f>IF(ISBLANK(C376),"",IFERROR(SUMIF('Np PL4 Stock'!$A:$A,A376,'Np PL4 Stock'!$N:$N),""))</f>
        <v/>
      </c>
      <c r="J376" s="240"/>
      <c r="K376" s="240"/>
      <c r="L376" s="239"/>
      <c r="M376" s="239"/>
      <c r="N376" s="242" t="str">
        <f t="shared" si="12"/>
        <v>-</v>
      </c>
      <c r="O376" s="240"/>
      <c r="P376" s="240"/>
      <c r="Q376" s="240"/>
      <c r="R376" s="249"/>
    </row>
    <row r="377" spans="1:18">
      <c r="A377" s="235" t="str">
        <f t="shared" si="11"/>
        <v/>
      </c>
      <c r="B377" s="153"/>
      <c r="C377" s="237"/>
      <c r="D377" s="238" t="str">
        <f>IF(ISBLANK(C377),"",IFERROR(VLOOKUP(A377,'Np PL4 Stock'!$A:$E,4,FALSE),""))</f>
        <v/>
      </c>
      <c r="E377" s="239"/>
      <c r="F377" s="240"/>
      <c r="G377" s="239"/>
      <c r="H377" s="242" t="str">
        <f>IF(ISBLANK(C377),"",IFERROR(IF(VLOOKUP(A377,'Np PL4 Stock'!$A:$J,10,FALSE)="Np4",C377-D377,C377-D377-1),""))</f>
        <v/>
      </c>
      <c r="I377" s="246" t="str">
        <f>IF(ISBLANK(C377),"",IFERROR(SUMIF('Np PL4 Stock'!$A:$A,A377,'Np PL4 Stock'!$N:$N),""))</f>
        <v/>
      </c>
      <c r="J377" s="240"/>
      <c r="K377" s="240"/>
      <c r="L377" s="239"/>
      <c r="M377" s="239"/>
      <c r="N377" s="242" t="str">
        <f t="shared" si="12"/>
        <v>-</v>
      </c>
      <c r="O377" s="240"/>
      <c r="P377" s="240"/>
      <c r="Q377" s="240"/>
      <c r="R377" s="249"/>
    </row>
    <row r="378" spans="1:18">
      <c r="A378" s="235" t="str">
        <f t="shared" si="11"/>
        <v/>
      </c>
      <c r="B378" s="153"/>
      <c r="C378" s="237"/>
      <c r="D378" s="238" t="str">
        <f>IF(ISBLANK(C378),"",IFERROR(VLOOKUP(A378,'Np PL4 Stock'!$A:$E,4,FALSE),""))</f>
        <v/>
      </c>
      <c r="E378" s="239"/>
      <c r="F378" s="240"/>
      <c r="G378" s="239"/>
      <c r="H378" s="242" t="str">
        <f>IF(ISBLANK(C378),"",IFERROR(IF(VLOOKUP(A378,'Np PL4 Stock'!$A:$J,10,FALSE)="Np4",C378-D378,C378-D378-1),""))</f>
        <v/>
      </c>
      <c r="I378" s="246" t="str">
        <f>IF(ISBLANK(C378),"",IFERROR(SUMIF('Np PL4 Stock'!$A:$A,A378,'Np PL4 Stock'!$N:$N),""))</f>
        <v/>
      </c>
      <c r="J378" s="240"/>
      <c r="K378" s="240"/>
      <c r="L378" s="239"/>
      <c r="M378" s="239"/>
      <c r="N378" s="242" t="str">
        <f t="shared" si="12"/>
        <v>-</v>
      </c>
      <c r="O378" s="240"/>
      <c r="P378" s="240"/>
      <c r="Q378" s="240"/>
      <c r="R378" s="249"/>
    </row>
    <row r="379" spans="1:18">
      <c r="A379" s="235" t="str">
        <f t="shared" si="11"/>
        <v/>
      </c>
      <c r="B379" s="153"/>
      <c r="C379" s="237"/>
      <c r="D379" s="238" t="str">
        <f>IF(ISBLANK(C379),"",IFERROR(VLOOKUP(A379,'Np PL4 Stock'!$A:$E,4,FALSE),""))</f>
        <v/>
      </c>
      <c r="E379" s="239"/>
      <c r="F379" s="240"/>
      <c r="G379" s="239"/>
      <c r="H379" s="242" t="str">
        <f>IF(ISBLANK(C379),"",IFERROR(IF(VLOOKUP(A379,'Np PL4 Stock'!$A:$J,10,FALSE)="Np4",C379-D379,C379-D379-1),""))</f>
        <v/>
      </c>
      <c r="I379" s="246" t="str">
        <f>IF(ISBLANK(C379),"",IFERROR(SUMIF('Np PL4 Stock'!$A:$A,A379,'Np PL4 Stock'!$N:$N),""))</f>
        <v/>
      </c>
      <c r="J379" s="240"/>
      <c r="K379" s="240"/>
      <c r="L379" s="239"/>
      <c r="M379" s="239"/>
      <c r="N379" s="242" t="str">
        <f t="shared" si="12"/>
        <v>-</v>
      </c>
      <c r="O379" s="240"/>
      <c r="P379" s="240"/>
      <c r="Q379" s="240"/>
      <c r="R379" s="249"/>
    </row>
    <row r="380" spans="1:18">
      <c r="A380" s="235" t="str">
        <f t="shared" si="11"/>
        <v/>
      </c>
      <c r="B380" s="153"/>
      <c r="C380" s="237"/>
      <c r="D380" s="238" t="str">
        <f>IF(ISBLANK(C380),"",IFERROR(VLOOKUP(A380,'Np PL4 Stock'!$A:$E,4,FALSE),""))</f>
        <v/>
      </c>
      <c r="E380" s="239"/>
      <c r="F380" s="240"/>
      <c r="G380" s="239"/>
      <c r="H380" s="242" t="str">
        <f>IF(ISBLANK(C380),"",IFERROR(IF(VLOOKUP(A380,'Np PL4 Stock'!$A:$J,10,FALSE)="Np4",C380-D380,C380-D380-1),""))</f>
        <v/>
      </c>
      <c r="I380" s="246" t="str">
        <f>IF(ISBLANK(C380),"",IFERROR(SUMIF('Np PL4 Stock'!$A:$A,A380,'Np PL4 Stock'!$N:$N),""))</f>
        <v/>
      </c>
      <c r="J380" s="240"/>
      <c r="K380" s="240"/>
      <c r="L380" s="239"/>
      <c r="M380" s="239"/>
      <c r="N380" s="242" t="str">
        <f t="shared" si="12"/>
        <v>-</v>
      </c>
      <c r="O380" s="240"/>
      <c r="P380" s="240"/>
      <c r="Q380" s="240"/>
      <c r="R380" s="249"/>
    </row>
    <row r="381" spans="1:18">
      <c r="A381" s="235" t="str">
        <f t="shared" si="11"/>
        <v/>
      </c>
      <c r="B381" s="153"/>
      <c r="C381" s="237"/>
      <c r="D381" s="238" t="str">
        <f>IF(ISBLANK(C381),"",IFERROR(VLOOKUP(A381,'Np PL4 Stock'!$A:$E,4,FALSE),""))</f>
        <v/>
      </c>
      <c r="E381" s="239"/>
      <c r="F381" s="240"/>
      <c r="G381" s="239"/>
      <c r="H381" s="242" t="str">
        <f>IF(ISBLANK(C381),"",IFERROR(IF(VLOOKUP(A381,'Np PL4 Stock'!$A:$J,10,FALSE)="Np4",C381-D381,C381-D381-1),""))</f>
        <v/>
      </c>
      <c r="I381" s="246" t="str">
        <f>IF(ISBLANK(C381),"",IFERROR(SUMIF('Np PL4 Stock'!$A:$A,A381,'Np PL4 Stock'!$N:$N),""))</f>
        <v/>
      </c>
      <c r="J381" s="240"/>
      <c r="K381" s="240"/>
      <c r="L381" s="239"/>
      <c r="M381" s="239"/>
      <c r="N381" s="242" t="str">
        <f t="shared" si="12"/>
        <v>-</v>
      </c>
      <c r="O381" s="240"/>
      <c r="P381" s="240"/>
      <c r="Q381" s="240"/>
      <c r="R381" s="249"/>
    </row>
    <row r="382" spans="1:18">
      <c r="A382" s="235" t="str">
        <f t="shared" si="11"/>
        <v/>
      </c>
      <c r="B382" s="153"/>
      <c r="C382" s="237"/>
      <c r="D382" s="238" t="str">
        <f>IF(ISBLANK(C382),"",IFERROR(VLOOKUP(A382,'Np PL4 Stock'!$A:$E,4,FALSE),""))</f>
        <v/>
      </c>
      <c r="E382" s="239"/>
      <c r="F382" s="240"/>
      <c r="G382" s="239"/>
      <c r="H382" s="242" t="str">
        <f>IF(ISBLANK(C382),"",IFERROR(IF(VLOOKUP(A382,'Np PL4 Stock'!$A:$J,10,FALSE)="Np4",C382-D382,C382-D382-1),""))</f>
        <v/>
      </c>
      <c r="I382" s="246" t="str">
        <f>IF(ISBLANK(C382),"",IFERROR(SUMIF('Np PL4 Stock'!$A:$A,A382,'Np PL4 Stock'!$N:$N),""))</f>
        <v/>
      </c>
      <c r="J382" s="240"/>
      <c r="K382" s="240"/>
      <c r="L382" s="239"/>
      <c r="M382" s="239"/>
      <c r="N382" s="242" t="str">
        <f t="shared" si="12"/>
        <v>-</v>
      </c>
      <c r="O382" s="240"/>
      <c r="P382" s="240"/>
      <c r="Q382" s="240"/>
      <c r="R382" s="249"/>
    </row>
    <row r="383" spans="1:18">
      <c r="A383" s="235" t="str">
        <f t="shared" si="11"/>
        <v/>
      </c>
      <c r="B383" s="153"/>
      <c r="C383" s="237"/>
      <c r="D383" s="238" t="str">
        <f>IF(ISBLANK(C383),"",IFERROR(VLOOKUP(A383,'Np PL4 Stock'!$A:$E,4,FALSE),""))</f>
        <v/>
      </c>
      <c r="E383" s="239"/>
      <c r="F383" s="240"/>
      <c r="G383" s="239"/>
      <c r="H383" s="242" t="str">
        <f>IF(ISBLANK(C383),"",IFERROR(IF(VLOOKUP(A383,'Np PL4 Stock'!$A:$J,10,FALSE)="Np4",C383-D383,C383-D383-1),""))</f>
        <v/>
      </c>
      <c r="I383" s="246" t="str">
        <f>IF(ISBLANK(C383),"",IFERROR(SUMIF('Np PL4 Stock'!$A:$A,A383,'Np PL4 Stock'!$N:$N),""))</f>
        <v/>
      </c>
      <c r="J383" s="240"/>
      <c r="K383" s="240"/>
      <c r="L383" s="239"/>
      <c r="M383" s="239"/>
      <c r="N383" s="242" t="str">
        <f t="shared" si="12"/>
        <v>-</v>
      </c>
      <c r="O383" s="240"/>
      <c r="P383" s="240"/>
      <c r="Q383" s="240"/>
      <c r="R383" s="249"/>
    </row>
    <row r="384" spans="1:18">
      <c r="A384" s="235" t="str">
        <f t="shared" si="11"/>
        <v/>
      </c>
      <c r="B384" s="153"/>
      <c r="C384" s="237"/>
      <c r="D384" s="238" t="str">
        <f>IF(ISBLANK(C384),"",IFERROR(VLOOKUP(A384,'Np PL4 Stock'!$A:$E,4,FALSE),""))</f>
        <v/>
      </c>
      <c r="E384" s="239"/>
      <c r="F384" s="240"/>
      <c r="G384" s="239"/>
      <c r="H384" s="242" t="str">
        <f>IF(ISBLANK(C384),"",IFERROR(IF(VLOOKUP(A384,'Np PL4 Stock'!$A:$J,10,FALSE)="Np4",C384-D384,C384-D384-1),""))</f>
        <v/>
      </c>
      <c r="I384" s="246" t="str">
        <f>IF(ISBLANK(C384),"",IFERROR(SUMIF('Np PL4 Stock'!$A:$A,A384,'Np PL4 Stock'!$N:$N),""))</f>
        <v/>
      </c>
      <c r="J384" s="240"/>
      <c r="K384" s="240"/>
      <c r="L384" s="239"/>
      <c r="M384" s="239"/>
      <c r="N384" s="242" t="str">
        <f t="shared" si="12"/>
        <v>-</v>
      </c>
      <c r="O384" s="240"/>
      <c r="P384" s="240"/>
      <c r="Q384" s="240"/>
      <c r="R384" s="249"/>
    </row>
    <row r="385" spans="1:18">
      <c r="A385" s="235" t="str">
        <f t="shared" si="11"/>
        <v/>
      </c>
      <c r="B385" s="153"/>
      <c r="C385" s="237"/>
      <c r="D385" s="238" t="str">
        <f>IF(ISBLANK(C385),"",IFERROR(VLOOKUP(A385,'Np PL4 Stock'!$A:$E,4,FALSE),""))</f>
        <v/>
      </c>
      <c r="E385" s="239"/>
      <c r="F385" s="240"/>
      <c r="G385" s="239"/>
      <c r="H385" s="242" t="str">
        <f>IF(ISBLANK(C385),"",IFERROR(IF(VLOOKUP(A385,'Np PL4 Stock'!$A:$J,10,FALSE)="Np4",C385-D385,C385-D385-1),""))</f>
        <v/>
      </c>
      <c r="I385" s="246" t="str">
        <f>IF(ISBLANK(C385),"",IFERROR(SUMIF('Np PL4 Stock'!$A:$A,A385,'Np PL4 Stock'!$N:$N),""))</f>
        <v/>
      </c>
      <c r="J385" s="240"/>
      <c r="K385" s="240"/>
      <c r="L385" s="239"/>
      <c r="M385" s="239"/>
      <c r="N385" s="242" t="str">
        <f t="shared" si="12"/>
        <v>-</v>
      </c>
      <c r="O385" s="240"/>
      <c r="P385" s="240"/>
      <c r="Q385" s="240"/>
      <c r="R385" s="249"/>
    </row>
    <row r="386" spans="1:18">
      <c r="A386" s="235" t="str">
        <f t="shared" si="11"/>
        <v/>
      </c>
      <c r="B386" s="153"/>
      <c r="C386" s="237"/>
      <c r="D386" s="238" t="str">
        <f>IF(ISBLANK(C386),"",IFERROR(VLOOKUP(A386,'Np PL4 Stock'!$A:$E,4,FALSE),""))</f>
        <v/>
      </c>
      <c r="E386" s="239"/>
      <c r="F386" s="240"/>
      <c r="G386" s="239"/>
      <c r="H386" s="242" t="str">
        <f>IF(ISBLANK(C386),"",IFERROR(IF(VLOOKUP(A386,'Np PL4 Stock'!$A:$J,10,FALSE)="Np4",C386-D386,C386-D386-1),""))</f>
        <v/>
      </c>
      <c r="I386" s="246" t="str">
        <f>IF(ISBLANK(C386),"",IFERROR(SUMIF('Np PL4 Stock'!$A:$A,A386,'Np PL4 Stock'!$N:$N),""))</f>
        <v/>
      </c>
      <c r="J386" s="240"/>
      <c r="K386" s="240"/>
      <c r="L386" s="239"/>
      <c r="M386" s="239"/>
      <c r="N386" s="242" t="str">
        <f t="shared" si="12"/>
        <v>-</v>
      </c>
      <c r="O386" s="240"/>
      <c r="P386" s="240"/>
      <c r="Q386" s="240"/>
      <c r="R386" s="249"/>
    </row>
    <row r="387" spans="1:18">
      <c r="A387" s="235" t="str">
        <f t="shared" ref="A387:A450" si="13">IF(ISBLANK(F387),"",F387&amp;"-"&amp;IF(OR(LEN(G387)=1,LEN(G387)=4),"0"&amp;G387,G387)&amp;"-"&amp;IF(OR(LEN(E387)=1,LEN(E387)=4),"0"&amp;E387,E387))</f>
        <v/>
      </c>
      <c r="B387" s="153"/>
      <c r="C387" s="237"/>
      <c r="D387" s="238" t="str">
        <f>IF(ISBLANK(C387),"",IFERROR(VLOOKUP(A387,'Np PL4 Stock'!$A:$E,4,FALSE),""))</f>
        <v/>
      </c>
      <c r="E387" s="239"/>
      <c r="F387" s="240"/>
      <c r="G387" s="239"/>
      <c r="H387" s="242" t="str">
        <f>IF(ISBLANK(C387),"",IFERROR(IF(VLOOKUP(A387,'Np PL4 Stock'!$A:$J,10,FALSE)="Np4",C387-D387,C387-D387-1),""))</f>
        <v/>
      </c>
      <c r="I387" s="246" t="str">
        <f>IF(ISBLANK(C387),"",IFERROR(SUMIF('Np PL4 Stock'!$A:$A,A387,'Np PL4 Stock'!$N:$N),""))</f>
        <v/>
      </c>
      <c r="J387" s="240"/>
      <c r="K387" s="240"/>
      <c r="L387" s="239"/>
      <c r="M387" s="239"/>
      <c r="N387" s="242" t="str">
        <f t="shared" ref="N387:N450" si="14">IF(AND(ISNUMBER(L387),ISNUMBER(M387)),L387*M387,"-")</f>
        <v>-</v>
      </c>
      <c r="O387" s="240"/>
      <c r="P387" s="240"/>
      <c r="Q387" s="240"/>
      <c r="R387" s="249"/>
    </row>
    <row r="388" spans="1:18">
      <c r="A388" s="235" t="str">
        <f t="shared" si="13"/>
        <v/>
      </c>
      <c r="B388" s="153"/>
      <c r="C388" s="237"/>
      <c r="D388" s="238" t="str">
        <f>IF(ISBLANK(C388),"",IFERROR(VLOOKUP(A388,'Np PL4 Stock'!$A:$E,4,FALSE),""))</f>
        <v/>
      </c>
      <c r="E388" s="239"/>
      <c r="F388" s="240"/>
      <c r="G388" s="239"/>
      <c r="H388" s="242" t="str">
        <f>IF(ISBLANK(C388),"",IFERROR(IF(VLOOKUP(A388,'Np PL4 Stock'!$A:$J,10,FALSE)="Np4",C388-D388,C388-D388-1),""))</f>
        <v/>
      </c>
      <c r="I388" s="246" t="str">
        <f>IF(ISBLANK(C388),"",IFERROR(SUMIF('Np PL4 Stock'!$A:$A,A388,'Np PL4 Stock'!$N:$N),""))</f>
        <v/>
      </c>
      <c r="J388" s="240"/>
      <c r="K388" s="240"/>
      <c r="L388" s="239"/>
      <c r="M388" s="239"/>
      <c r="N388" s="242" t="str">
        <f t="shared" si="14"/>
        <v>-</v>
      </c>
      <c r="O388" s="240"/>
      <c r="P388" s="240"/>
      <c r="Q388" s="240"/>
      <c r="R388" s="249"/>
    </row>
    <row r="389" spans="1:18">
      <c r="A389" s="235" t="str">
        <f t="shared" si="13"/>
        <v/>
      </c>
      <c r="B389" s="153"/>
      <c r="C389" s="237"/>
      <c r="D389" s="238" t="str">
        <f>IF(ISBLANK(C389),"",IFERROR(VLOOKUP(A389,'Np PL4 Stock'!$A:$E,4,FALSE),""))</f>
        <v/>
      </c>
      <c r="E389" s="239"/>
      <c r="F389" s="240"/>
      <c r="G389" s="239"/>
      <c r="H389" s="242" t="str">
        <f>IF(ISBLANK(C389),"",IFERROR(IF(VLOOKUP(A389,'Np PL4 Stock'!$A:$J,10,FALSE)="Np4",C389-D389,C389-D389-1),""))</f>
        <v/>
      </c>
      <c r="I389" s="246" t="str">
        <f>IF(ISBLANK(C389),"",IFERROR(SUMIF('Np PL4 Stock'!$A:$A,A389,'Np PL4 Stock'!$N:$N),""))</f>
        <v/>
      </c>
      <c r="J389" s="240"/>
      <c r="K389" s="240"/>
      <c r="L389" s="239"/>
      <c r="M389" s="239"/>
      <c r="N389" s="242" t="str">
        <f t="shared" si="14"/>
        <v>-</v>
      </c>
      <c r="O389" s="240"/>
      <c r="P389" s="240"/>
      <c r="Q389" s="240"/>
      <c r="R389" s="249"/>
    </row>
    <row r="390" spans="1:18">
      <c r="A390" s="235" t="str">
        <f t="shared" si="13"/>
        <v/>
      </c>
      <c r="B390" s="153"/>
      <c r="C390" s="237"/>
      <c r="D390" s="238" t="str">
        <f>IF(ISBLANK(C390),"",IFERROR(VLOOKUP(A390,'Np PL4 Stock'!$A:$E,4,FALSE),""))</f>
        <v/>
      </c>
      <c r="E390" s="239"/>
      <c r="F390" s="240"/>
      <c r="G390" s="239"/>
      <c r="H390" s="242" t="str">
        <f>IF(ISBLANK(C390),"",IFERROR(IF(VLOOKUP(A390,'Np PL4 Stock'!$A:$J,10,FALSE)="Np4",C390-D390,C390-D390-1),""))</f>
        <v/>
      </c>
      <c r="I390" s="246" t="str">
        <f>IF(ISBLANK(C390),"",IFERROR(SUMIF('Np PL4 Stock'!$A:$A,A390,'Np PL4 Stock'!$N:$N),""))</f>
        <v/>
      </c>
      <c r="J390" s="240"/>
      <c r="K390" s="240"/>
      <c r="L390" s="239"/>
      <c r="M390" s="239"/>
      <c r="N390" s="242" t="str">
        <f t="shared" si="14"/>
        <v>-</v>
      </c>
      <c r="O390" s="240"/>
      <c r="P390" s="240"/>
      <c r="Q390" s="240"/>
      <c r="R390" s="249"/>
    </row>
    <row r="391" spans="1:18">
      <c r="A391" s="235" t="str">
        <f t="shared" si="13"/>
        <v/>
      </c>
      <c r="B391" s="153"/>
      <c r="C391" s="237"/>
      <c r="D391" s="238" t="str">
        <f>IF(ISBLANK(C391),"",IFERROR(VLOOKUP(A391,'Np PL4 Stock'!$A:$E,4,FALSE),""))</f>
        <v/>
      </c>
      <c r="E391" s="239"/>
      <c r="F391" s="240"/>
      <c r="G391" s="239"/>
      <c r="H391" s="242" t="str">
        <f>IF(ISBLANK(C391),"",IFERROR(IF(VLOOKUP(A391,'Np PL4 Stock'!$A:$J,10,FALSE)="Np4",C391-D391,C391-D391-1),""))</f>
        <v/>
      </c>
      <c r="I391" s="246" t="str">
        <f>IF(ISBLANK(C391),"",IFERROR(SUMIF('Np PL4 Stock'!$A:$A,A391,'Np PL4 Stock'!$N:$N),""))</f>
        <v/>
      </c>
      <c r="J391" s="240"/>
      <c r="K391" s="240"/>
      <c r="L391" s="239"/>
      <c r="M391" s="239"/>
      <c r="N391" s="242" t="str">
        <f t="shared" si="14"/>
        <v>-</v>
      </c>
      <c r="O391" s="240"/>
      <c r="P391" s="240"/>
      <c r="Q391" s="240"/>
      <c r="R391" s="249"/>
    </row>
    <row r="392" spans="1:18">
      <c r="A392" s="235" t="str">
        <f t="shared" si="13"/>
        <v/>
      </c>
      <c r="B392" s="153"/>
      <c r="C392" s="237"/>
      <c r="D392" s="238" t="str">
        <f>IF(ISBLANK(C392),"",IFERROR(VLOOKUP(A392,'Np PL4 Stock'!$A:$E,4,FALSE),""))</f>
        <v/>
      </c>
      <c r="E392" s="239"/>
      <c r="F392" s="240"/>
      <c r="G392" s="239"/>
      <c r="H392" s="242" t="str">
        <f>IF(ISBLANK(C392),"",IFERROR(IF(VLOOKUP(A392,'Np PL4 Stock'!$A:$J,10,FALSE)="Np4",C392-D392,C392-D392-1),""))</f>
        <v/>
      </c>
      <c r="I392" s="246" t="str">
        <f>IF(ISBLANK(C392),"",IFERROR(SUMIF('Np PL4 Stock'!$A:$A,A392,'Np PL4 Stock'!$N:$N),""))</f>
        <v/>
      </c>
      <c r="J392" s="240"/>
      <c r="K392" s="240"/>
      <c r="L392" s="239"/>
      <c r="M392" s="239"/>
      <c r="N392" s="242" t="str">
        <f t="shared" si="14"/>
        <v>-</v>
      </c>
      <c r="O392" s="240"/>
      <c r="P392" s="240"/>
      <c r="Q392" s="240"/>
      <c r="R392" s="249"/>
    </row>
    <row r="393" spans="1:18">
      <c r="A393" s="235" t="str">
        <f t="shared" si="13"/>
        <v/>
      </c>
      <c r="B393" s="153"/>
      <c r="C393" s="237"/>
      <c r="D393" s="238" t="str">
        <f>IF(ISBLANK(C393),"",IFERROR(VLOOKUP(A393,'Np PL4 Stock'!$A:$E,4,FALSE),""))</f>
        <v/>
      </c>
      <c r="E393" s="239"/>
      <c r="F393" s="240"/>
      <c r="G393" s="239"/>
      <c r="H393" s="242" t="str">
        <f>IF(ISBLANK(C393),"",IFERROR(IF(VLOOKUP(A393,'Np PL4 Stock'!$A:$J,10,FALSE)="Np4",C393-D393,C393-D393-1),""))</f>
        <v/>
      </c>
      <c r="I393" s="246" t="str">
        <f>IF(ISBLANK(C393),"",IFERROR(SUMIF('Np PL4 Stock'!$A:$A,A393,'Np PL4 Stock'!$N:$N),""))</f>
        <v/>
      </c>
      <c r="J393" s="240"/>
      <c r="K393" s="240"/>
      <c r="L393" s="239"/>
      <c r="M393" s="239"/>
      <c r="N393" s="242" t="str">
        <f t="shared" si="14"/>
        <v>-</v>
      </c>
      <c r="O393" s="240"/>
      <c r="P393" s="240"/>
      <c r="Q393" s="240"/>
      <c r="R393" s="249"/>
    </row>
    <row r="394" spans="1:18">
      <c r="A394" s="235" t="str">
        <f t="shared" si="13"/>
        <v/>
      </c>
      <c r="B394" s="153"/>
      <c r="C394" s="237"/>
      <c r="D394" s="238" t="str">
        <f>IF(ISBLANK(C394),"",IFERROR(VLOOKUP(A394,'Np PL4 Stock'!$A:$E,4,FALSE),""))</f>
        <v/>
      </c>
      <c r="E394" s="239"/>
      <c r="F394" s="240"/>
      <c r="G394" s="239"/>
      <c r="H394" s="242" t="str">
        <f>IF(ISBLANK(C394),"",IFERROR(IF(VLOOKUP(A394,'Np PL4 Stock'!$A:$J,10,FALSE)="Np4",C394-D394,C394-D394-1),""))</f>
        <v/>
      </c>
      <c r="I394" s="246" t="str">
        <f>IF(ISBLANK(C394),"",IFERROR(SUMIF('Np PL4 Stock'!$A:$A,A394,'Np PL4 Stock'!$N:$N),""))</f>
        <v/>
      </c>
      <c r="J394" s="240"/>
      <c r="K394" s="240"/>
      <c r="L394" s="239"/>
      <c r="M394" s="239"/>
      <c r="N394" s="242" t="str">
        <f t="shared" si="14"/>
        <v>-</v>
      </c>
      <c r="O394" s="240"/>
      <c r="P394" s="240"/>
      <c r="Q394" s="240"/>
      <c r="R394" s="249"/>
    </row>
    <row r="395" spans="1:18">
      <c r="A395" s="235" t="str">
        <f t="shared" si="13"/>
        <v/>
      </c>
      <c r="B395" s="153"/>
      <c r="C395" s="237"/>
      <c r="D395" s="238" t="str">
        <f>IF(ISBLANK(C395),"",IFERROR(VLOOKUP(A395,'Np PL4 Stock'!$A:$E,4,FALSE),""))</f>
        <v/>
      </c>
      <c r="E395" s="239"/>
      <c r="F395" s="240"/>
      <c r="G395" s="239"/>
      <c r="H395" s="242" t="str">
        <f>IF(ISBLANK(C395),"",IFERROR(IF(VLOOKUP(A395,'Np PL4 Stock'!$A:$J,10,FALSE)="Np4",C395-D395,C395-D395-1),""))</f>
        <v/>
      </c>
      <c r="I395" s="246" t="str">
        <f>IF(ISBLANK(C395),"",IFERROR(SUMIF('Np PL4 Stock'!$A:$A,A395,'Np PL4 Stock'!$N:$N),""))</f>
        <v/>
      </c>
      <c r="J395" s="240"/>
      <c r="K395" s="240"/>
      <c r="L395" s="239"/>
      <c r="M395" s="239"/>
      <c r="N395" s="242" t="str">
        <f t="shared" si="14"/>
        <v>-</v>
      </c>
      <c r="O395" s="240"/>
      <c r="P395" s="240"/>
      <c r="Q395" s="240"/>
      <c r="R395" s="249"/>
    </row>
    <row r="396" spans="1:18">
      <c r="A396" s="235" t="str">
        <f t="shared" si="13"/>
        <v/>
      </c>
      <c r="B396" s="153"/>
      <c r="C396" s="237"/>
      <c r="D396" s="238" t="str">
        <f>IF(ISBLANK(C396),"",IFERROR(VLOOKUP(A396,'Np PL4 Stock'!$A:$E,4,FALSE),""))</f>
        <v/>
      </c>
      <c r="E396" s="239"/>
      <c r="F396" s="240"/>
      <c r="G396" s="239"/>
      <c r="H396" s="242" t="str">
        <f>IF(ISBLANK(C396),"",IFERROR(IF(VLOOKUP(A396,'Np PL4 Stock'!$A:$J,10,FALSE)="Np4",C396-D396,C396-D396-1),""))</f>
        <v/>
      </c>
      <c r="I396" s="246" t="str">
        <f>IF(ISBLANK(C396),"",IFERROR(SUMIF('Np PL4 Stock'!$A:$A,A396,'Np PL4 Stock'!$N:$N),""))</f>
        <v/>
      </c>
      <c r="J396" s="240"/>
      <c r="K396" s="240"/>
      <c r="L396" s="239"/>
      <c r="M396" s="239"/>
      <c r="N396" s="242" t="str">
        <f t="shared" si="14"/>
        <v>-</v>
      </c>
      <c r="O396" s="240"/>
      <c r="P396" s="240"/>
      <c r="Q396" s="240"/>
      <c r="R396" s="249"/>
    </row>
    <row r="397" spans="1:18">
      <c r="A397" s="235" t="str">
        <f t="shared" si="13"/>
        <v/>
      </c>
      <c r="B397" s="153"/>
      <c r="C397" s="237"/>
      <c r="D397" s="238" t="str">
        <f>IF(ISBLANK(C397),"",IFERROR(VLOOKUP(A397,'Np PL4 Stock'!$A:$E,4,FALSE),""))</f>
        <v/>
      </c>
      <c r="E397" s="239"/>
      <c r="F397" s="240"/>
      <c r="G397" s="239"/>
      <c r="H397" s="242" t="str">
        <f>IF(ISBLANK(C397),"",IFERROR(IF(VLOOKUP(A397,'Np PL4 Stock'!$A:$J,10,FALSE)="Np4",C397-D397,C397-D397-1),""))</f>
        <v/>
      </c>
      <c r="I397" s="246" t="str">
        <f>IF(ISBLANK(C397),"",IFERROR(SUMIF('Np PL4 Stock'!$A:$A,A397,'Np PL4 Stock'!$N:$N),""))</f>
        <v/>
      </c>
      <c r="J397" s="240"/>
      <c r="K397" s="240"/>
      <c r="L397" s="239"/>
      <c r="M397" s="239"/>
      <c r="N397" s="242" t="str">
        <f t="shared" si="14"/>
        <v>-</v>
      </c>
      <c r="O397" s="240"/>
      <c r="P397" s="240"/>
      <c r="Q397" s="240"/>
      <c r="R397" s="249"/>
    </row>
    <row r="398" spans="1:18">
      <c r="A398" s="235" t="str">
        <f t="shared" si="13"/>
        <v/>
      </c>
      <c r="B398" s="153"/>
      <c r="C398" s="237"/>
      <c r="D398" s="238" t="str">
        <f>IF(ISBLANK(C398),"",IFERROR(VLOOKUP(A398,'Np PL4 Stock'!$A:$E,4,FALSE),""))</f>
        <v/>
      </c>
      <c r="E398" s="239"/>
      <c r="F398" s="240"/>
      <c r="G398" s="239"/>
      <c r="H398" s="242" t="str">
        <f>IF(ISBLANK(C398),"",IFERROR(IF(VLOOKUP(A398,'Np PL4 Stock'!$A:$J,10,FALSE)="Np4",C398-D398,C398-D398-1),""))</f>
        <v/>
      </c>
      <c r="I398" s="246" t="str">
        <f>IF(ISBLANK(C398),"",IFERROR(SUMIF('Np PL4 Stock'!$A:$A,A398,'Np PL4 Stock'!$N:$N),""))</f>
        <v/>
      </c>
      <c r="J398" s="240"/>
      <c r="K398" s="240"/>
      <c r="L398" s="239"/>
      <c r="M398" s="239"/>
      <c r="N398" s="242" t="str">
        <f t="shared" si="14"/>
        <v>-</v>
      </c>
      <c r="O398" s="240"/>
      <c r="P398" s="240"/>
      <c r="Q398" s="240"/>
      <c r="R398" s="249"/>
    </row>
    <row r="399" spans="1:18">
      <c r="A399" s="235" t="str">
        <f t="shared" si="13"/>
        <v/>
      </c>
      <c r="B399" s="153"/>
      <c r="C399" s="237"/>
      <c r="D399" s="238" t="str">
        <f>IF(ISBLANK(C399),"",IFERROR(VLOOKUP(A399,'Np PL4 Stock'!$A:$E,4,FALSE),""))</f>
        <v/>
      </c>
      <c r="E399" s="239"/>
      <c r="F399" s="240"/>
      <c r="G399" s="239"/>
      <c r="H399" s="242" t="str">
        <f>IF(ISBLANK(C399),"",IFERROR(IF(VLOOKUP(A399,'Np PL4 Stock'!$A:$J,10,FALSE)="Np4",C399-D399,C399-D399-1),""))</f>
        <v/>
      </c>
      <c r="I399" s="246" t="str">
        <f>IF(ISBLANK(C399),"",IFERROR(SUMIF('Np PL4 Stock'!$A:$A,A399,'Np PL4 Stock'!$N:$N),""))</f>
        <v/>
      </c>
      <c r="J399" s="240"/>
      <c r="K399" s="240"/>
      <c r="L399" s="239"/>
      <c r="M399" s="239"/>
      <c r="N399" s="242" t="str">
        <f t="shared" si="14"/>
        <v>-</v>
      </c>
      <c r="O399" s="240"/>
      <c r="P399" s="240"/>
      <c r="Q399" s="240"/>
      <c r="R399" s="249"/>
    </row>
    <row r="400" spans="1:18">
      <c r="A400" s="235" t="str">
        <f t="shared" si="13"/>
        <v/>
      </c>
      <c r="B400" s="153"/>
      <c r="C400" s="237"/>
      <c r="D400" s="238" t="str">
        <f>IF(ISBLANK(C400),"",IFERROR(VLOOKUP(A400,'Np PL4 Stock'!$A:$E,4,FALSE),""))</f>
        <v/>
      </c>
      <c r="E400" s="239"/>
      <c r="F400" s="240"/>
      <c r="G400" s="239"/>
      <c r="H400" s="242" t="str">
        <f>IF(ISBLANK(C400),"",IFERROR(IF(VLOOKUP(A400,'Np PL4 Stock'!$A:$J,10,FALSE)="Np4",C400-D400,C400-D400-1),""))</f>
        <v/>
      </c>
      <c r="I400" s="246" t="str">
        <f>IF(ISBLANK(C400),"",IFERROR(SUMIF('Np PL4 Stock'!$A:$A,A400,'Np PL4 Stock'!$N:$N),""))</f>
        <v/>
      </c>
      <c r="J400" s="240"/>
      <c r="K400" s="240"/>
      <c r="L400" s="239"/>
      <c r="M400" s="239"/>
      <c r="N400" s="242" t="str">
        <f t="shared" si="14"/>
        <v>-</v>
      </c>
      <c r="O400" s="240"/>
      <c r="P400" s="240"/>
      <c r="Q400" s="240"/>
      <c r="R400" s="249"/>
    </row>
    <row r="401" spans="1:18">
      <c r="A401" s="235" t="str">
        <f t="shared" si="13"/>
        <v/>
      </c>
      <c r="B401" s="153"/>
      <c r="C401" s="237"/>
      <c r="D401" s="238" t="str">
        <f>IF(ISBLANK(C401),"",IFERROR(VLOOKUP(A401,'Np PL4 Stock'!$A:$E,4,FALSE),""))</f>
        <v/>
      </c>
      <c r="E401" s="239"/>
      <c r="F401" s="240"/>
      <c r="G401" s="239"/>
      <c r="H401" s="242" t="str">
        <f>IF(ISBLANK(C401),"",IFERROR(IF(VLOOKUP(A401,'Np PL4 Stock'!$A:$J,10,FALSE)="Np4",C401-D401,C401-D401-1),""))</f>
        <v/>
      </c>
      <c r="I401" s="246" t="str">
        <f>IF(ISBLANK(C401),"",IFERROR(SUMIF('Np PL4 Stock'!$A:$A,A401,'Np PL4 Stock'!$N:$N),""))</f>
        <v/>
      </c>
      <c r="J401" s="240"/>
      <c r="K401" s="240"/>
      <c r="L401" s="239"/>
      <c r="M401" s="239"/>
      <c r="N401" s="242" t="str">
        <f t="shared" si="14"/>
        <v>-</v>
      </c>
      <c r="O401" s="240"/>
      <c r="P401" s="240"/>
      <c r="Q401" s="240"/>
      <c r="R401" s="249"/>
    </row>
    <row r="402" spans="1:18">
      <c r="A402" s="235" t="str">
        <f t="shared" si="13"/>
        <v/>
      </c>
      <c r="B402" s="153"/>
      <c r="C402" s="237"/>
      <c r="D402" s="238" t="str">
        <f>IF(ISBLANK(C402),"",IFERROR(VLOOKUP(A402,'Np PL4 Stock'!$A:$E,4,FALSE),""))</f>
        <v/>
      </c>
      <c r="E402" s="239"/>
      <c r="F402" s="240"/>
      <c r="G402" s="239"/>
      <c r="H402" s="242" t="str">
        <f>IF(ISBLANK(C402),"",IFERROR(IF(VLOOKUP(A402,'Np PL4 Stock'!$A:$J,10,FALSE)="Np4",C402-D402,C402-D402-1),""))</f>
        <v/>
      </c>
      <c r="I402" s="246" t="str">
        <f>IF(ISBLANK(C402),"",IFERROR(SUMIF('Np PL4 Stock'!$A:$A,A402,'Np PL4 Stock'!$N:$N),""))</f>
        <v/>
      </c>
      <c r="J402" s="240"/>
      <c r="K402" s="240"/>
      <c r="L402" s="239"/>
      <c r="M402" s="239"/>
      <c r="N402" s="242" t="str">
        <f t="shared" si="14"/>
        <v>-</v>
      </c>
      <c r="O402" s="240"/>
      <c r="P402" s="240"/>
      <c r="Q402" s="240"/>
      <c r="R402" s="249"/>
    </row>
    <row r="403" spans="1:18">
      <c r="A403" s="235" t="str">
        <f t="shared" si="13"/>
        <v/>
      </c>
      <c r="B403" s="153"/>
      <c r="C403" s="237"/>
      <c r="D403" s="238" t="str">
        <f>IF(ISBLANK(C403),"",IFERROR(VLOOKUP(A403,'Np PL4 Stock'!$A:$E,4,FALSE),""))</f>
        <v/>
      </c>
      <c r="E403" s="239"/>
      <c r="F403" s="240"/>
      <c r="G403" s="239"/>
      <c r="H403" s="242" t="str">
        <f>IF(ISBLANK(C403),"",IFERROR(IF(VLOOKUP(A403,'Np PL4 Stock'!$A:$J,10,FALSE)="Np4",C403-D403,C403-D403-1),""))</f>
        <v/>
      </c>
      <c r="I403" s="246" t="str">
        <f>IF(ISBLANK(C403),"",IFERROR(SUMIF('Np PL4 Stock'!$A:$A,A403,'Np PL4 Stock'!$N:$N),""))</f>
        <v/>
      </c>
      <c r="J403" s="240"/>
      <c r="K403" s="240"/>
      <c r="L403" s="239"/>
      <c r="M403" s="239"/>
      <c r="N403" s="242" t="str">
        <f t="shared" si="14"/>
        <v>-</v>
      </c>
      <c r="O403" s="240"/>
      <c r="P403" s="240"/>
      <c r="Q403" s="240"/>
      <c r="R403" s="249"/>
    </row>
    <row r="404" spans="1:18">
      <c r="A404" s="235" t="str">
        <f t="shared" si="13"/>
        <v/>
      </c>
      <c r="B404" s="153"/>
      <c r="C404" s="237"/>
      <c r="D404" s="238" t="str">
        <f>IF(ISBLANK(C404),"",IFERROR(VLOOKUP(A404,'Np PL4 Stock'!$A:$E,4,FALSE),""))</f>
        <v/>
      </c>
      <c r="E404" s="239"/>
      <c r="F404" s="240"/>
      <c r="G404" s="239"/>
      <c r="H404" s="242" t="str">
        <f>IF(ISBLANK(C404),"",IFERROR(IF(VLOOKUP(A404,'Np PL4 Stock'!$A:$J,10,FALSE)="Np4",C404-D404,C404-D404-1),""))</f>
        <v/>
      </c>
      <c r="I404" s="246" t="str">
        <f>IF(ISBLANK(C404),"",IFERROR(SUMIF('Np PL4 Stock'!$A:$A,A404,'Np PL4 Stock'!$N:$N),""))</f>
        <v/>
      </c>
      <c r="J404" s="240"/>
      <c r="K404" s="240"/>
      <c r="L404" s="239"/>
      <c r="M404" s="239"/>
      <c r="N404" s="242" t="str">
        <f t="shared" si="14"/>
        <v>-</v>
      </c>
      <c r="O404" s="240"/>
      <c r="P404" s="240"/>
      <c r="Q404" s="240"/>
      <c r="R404" s="249"/>
    </row>
    <row r="405" spans="1:18">
      <c r="A405" s="235" t="str">
        <f t="shared" si="13"/>
        <v/>
      </c>
      <c r="B405" s="153"/>
      <c r="C405" s="237"/>
      <c r="D405" s="238" t="str">
        <f>IF(ISBLANK(C405),"",IFERROR(VLOOKUP(A405,'Np PL4 Stock'!$A:$E,4,FALSE),""))</f>
        <v/>
      </c>
      <c r="E405" s="239"/>
      <c r="F405" s="240"/>
      <c r="G405" s="239"/>
      <c r="H405" s="242" t="str">
        <f>IF(ISBLANK(C405),"",IFERROR(IF(VLOOKUP(A405,'Np PL4 Stock'!$A:$J,10,FALSE)="Np4",C405-D405,C405-D405-1),""))</f>
        <v/>
      </c>
      <c r="I405" s="246" t="str">
        <f>IF(ISBLANK(C405),"",IFERROR(SUMIF('Np PL4 Stock'!$A:$A,A405,'Np PL4 Stock'!$N:$N),""))</f>
        <v/>
      </c>
      <c r="J405" s="240"/>
      <c r="K405" s="240"/>
      <c r="L405" s="239"/>
      <c r="M405" s="239"/>
      <c r="N405" s="242" t="str">
        <f t="shared" si="14"/>
        <v>-</v>
      </c>
      <c r="O405" s="240"/>
      <c r="P405" s="240"/>
      <c r="Q405" s="240"/>
      <c r="R405" s="249"/>
    </row>
    <row r="406" spans="1:18">
      <c r="A406" s="235" t="str">
        <f t="shared" si="13"/>
        <v/>
      </c>
      <c r="B406" s="153"/>
      <c r="C406" s="237"/>
      <c r="D406" s="238" t="str">
        <f>IF(ISBLANK(C406),"",IFERROR(VLOOKUP(A406,'Np PL4 Stock'!$A:$E,4,FALSE),""))</f>
        <v/>
      </c>
      <c r="E406" s="239"/>
      <c r="F406" s="240"/>
      <c r="G406" s="239"/>
      <c r="H406" s="242" t="str">
        <f>IF(ISBLANK(C406),"",IFERROR(IF(VLOOKUP(A406,'Np PL4 Stock'!$A:$J,10,FALSE)="Np4",C406-D406,C406-D406-1),""))</f>
        <v/>
      </c>
      <c r="I406" s="246" t="str">
        <f>IF(ISBLANK(C406),"",IFERROR(SUMIF('Np PL4 Stock'!$A:$A,A406,'Np PL4 Stock'!$N:$N),""))</f>
        <v/>
      </c>
      <c r="J406" s="240"/>
      <c r="K406" s="240"/>
      <c r="L406" s="239"/>
      <c r="M406" s="239"/>
      <c r="N406" s="242" t="str">
        <f t="shared" si="14"/>
        <v>-</v>
      </c>
      <c r="O406" s="240"/>
      <c r="P406" s="240"/>
      <c r="Q406" s="240"/>
      <c r="R406" s="249"/>
    </row>
    <row r="407" spans="1:18">
      <c r="A407" s="235" t="str">
        <f t="shared" si="13"/>
        <v/>
      </c>
      <c r="B407" s="153"/>
      <c r="C407" s="237"/>
      <c r="D407" s="238" t="str">
        <f>IF(ISBLANK(C407),"",IFERROR(VLOOKUP(A407,'Np PL4 Stock'!$A:$E,4,FALSE),""))</f>
        <v/>
      </c>
      <c r="E407" s="239"/>
      <c r="F407" s="240"/>
      <c r="G407" s="239"/>
      <c r="H407" s="242" t="str">
        <f>IF(ISBLANK(C407),"",IFERROR(IF(VLOOKUP(A407,'Np PL4 Stock'!$A:$J,10,FALSE)="Np4",C407-D407,C407-D407-1),""))</f>
        <v/>
      </c>
      <c r="I407" s="246" t="str">
        <f>IF(ISBLANK(C407),"",IFERROR(SUMIF('Np PL4 Stock'!$A:$A,A407,'Np PL4 Stock'!$N:$N),""))</f>
        <v/>
      </c>
      <c r="J407" s="240"/>
      <c r="K407" s="240"/>
      <c r="L407" s="239"/>
      <c r="M407" s="239"/>
      <c r="N407" s="242" t="str">
        <f t="shared" si="14"/>
        <v>-</v>
      </c>
      <c r="O407" s="240"/>
      <c r="P407" s="240"/>
      <c r="Q407" s="240"/>
      <c r="R407" s="249"/>
    </row>
    <row r="408" spans="1:18">
      <c r="A408" s="235" t="str">
        <f t="shared" si="13"/>
        <v/>
      </c>
      <c r="B408" s="153"/>
      <c r="C408" s="237"/>
      <c r="D408" s="238" t="str">
        <f>IF(ISBLANK(C408),"",IFERROR(VLOOKUP(A408,'Np PL4 Stock'!$A:$E,4,FALSE),""))</f>
        <v/>
      </c>
      <c r="E408" s="239"/>
      <c r="F408" s="240"/>
      <c r="G408" s="239"/>
      <c r="H408" s="242" t="str">
        <f>IF(ISBLANK(C408),"",IFERROR(IF(VLOOKUP(A408,'Np PL4 Stock'!$A:$J,10,FALSE)="Np4",C408-D408,C408-D408-1),""))</f>
        <v/>
      </c>
      <c r="I408" s="246" t="str">
        <f>IF(ISBLANK(C408),"",IFERROR(SUMIF('Np PL4 Stock'!$A:$A,A408,'Np PL4 Stock'!$N:$N),""))</f>
        <v/>
      </c>
      <c r="J408" s="240"/>
      <c r="K408" s="240"/>
      <c r="L408" s="239"/>
      <c r="M408" s="239"/>
      <c r="N408" s="242" t="str">
        <f t="shared" si="14"/>
        <v>-</v>
      </c>
      <c r="O408" s="240"/>
      <c r="P408" s="240"/>
      <c r="Q408" s="240"/>
      <c r="R408" s="249"/>
    </row>
    <row r="409" spans="1:18">
      <c r="A409" s="235" t="str">
        <f t="shared" si="13"/>
        <v/>
      </c>
      <c r="B409" s="153"/>
      <c r="C409" s="237"/>
      <c r="D409" s="238" t="str">
        <f>IF(ISBLANK(C409),"",IFERROR(VLOOKUP(A409,'Np PL4 Stock'!$A:$E,4,FALSE),""))</f>
        <v/>
      </c>
      <c r="E409" s="239"/>
      <c r="F409" s="240"/>
      <c r="G409" s="239"/>
      <c r="H409" s="242" t="str">
        <f>IF(ISBLANK(C409),"",IFERROR(IF(VLOOKUP(A409,'Np PL4 Stock'!$A:$J,10,FALSE)="Np4",C409-D409,C409-D409-1),""))</f>
        <v/>
      </c>
      <c r="I409" s="246" t="str">
        <f>IF(ISBLANK(C409),"",IFERROR(SUMIF('Np PL4 Stock'!$A:$A,A409,'Np PL4 Stock'!$N:$N),""))</f>
        <v/>
      </c>
      <c r="J409" s="240"/>
      <c r="K409" s="240"/>
      <c r="L409" s="239"/>
      <c r="M409" s="239"/>
      <c r="N409" s="242" t="str">
        <f t="shared" si="14"/>
        <v>-</v>
      </c>
      <c r="O409" s="240"/>
      <c r="P409" s="240"/>
      <c r="Q409" s="240"/>
      <c r="R409" s="249"/>
    </row>
    <row r="410" spans="1:18">
      <c r="A410" s="235" t="str">
        <f t="shared" si="13"/>
        <v/>
      </c>
      <c r="B410" s="153"/>
      <c r="C410" s="237"/>
      <c r="D410" s="238" t="str">
        <f>IF(ISBLANK(C410),"",IFERROR(VLOOKUP(A410,'Np PL4 Stock'!$A:$E,4,FALSE),""))</f>
        <v/>
      </c>
      <c r="E410" s="239"/>
      <c r="F410" s="240"/>
      <c r="G410" s="239"/>
      <c r="H410" s="242" t="str">
        <f>IF(ISBLANK(C410),"",IFERROR(IF(VLOOKUP(A410,'Np PL4 Stock'!$A:$J,10,FALSE)="Np4",C410-D410,C410-D410-1),""))</f>
        <v/>
      </c>
      <c r="I410" s="246" t="str">
        <f>IF(ISBLANK(C410),"",IFERROR(SUMIF('Np PL4 Stock'!$A:$A,A410,'Np PL4 Stock'!$N:$N),""))</f>
        <v/>
      </c>
      <c r="J410" s="240"/>
      <c r="K410" s="240"/>
      <c r="L410" s="239"/>
      <c r="M410" s="239"/>
      <c r="N410" s="242" t="str">
        <f t="shared" si="14"/>
        <v>-</v>
      </c>
      <c r="O410" s="240"/>
      <c r="P410" s="240"/>
      <c r="Q410" s="240"/>
      <c r="R410" s="249"/>
    </row>
    <row r="411" spans="1:18">
      <c r="A411" s="235" t="str">
        <f t="shared" si="13"/>
        <v/>
      </c>
      <c r="B411" s="153"/>
      <c r="C411" s="237"/>
      <c r="D411" s="238" t="str">
        <f>IF(ISBLANK(C411),"",IFERROR(VLOOKUP(A411,'Np PL4 Stock'!$A:$E,4,FALSE),""))</f>
        <v/>
      </c>
      <c r="E411" s="239"/>
      <c r="F411" s="240"/>
      <c r="G411" s="239"/>
      <c r="H411" s="242" t="str">
        <f>IF(ISBLANK(C411),"",IFERROR(IF(VLOOKUP(A411,'Np PL4 Stock'!$A:$J,10,FALSE)="Np4",C411-D411,C411-D411-1),""))</f>
        <v/>
      </c>
      <c r="I411" s="246" t="str">
        <f>IF(ISBLANK(C411),"",IFERROR(SUMIF('Np PL4 Stock'!$A:$A,A411,'Np PL4 Stock'!$N:$N),""))</f>
        <v/>
      </c>
      <c r="J411" s="240"/>
      <c r="K411" s="240"/>
      <c r="L411" s="239"/>
      <c r="M411" s="239"/>
      <c r="N411" s="242" t="str">
        <f t="shared" si="14"/>
        <v>-</v>
      </c>
      <c r="O411" s="240"/>
      <c r="P411" s="240"/>
      <c r="Q411" s="240"/>
      <c r="R411" s="249"/>
    </row>
    <row r="412" spans="1:18">
      <c r="A412" s="235" t="str">
        <f t="shared" si="13"/>
        <v/>
      </c>
      <c r="B412" s="153"/>
      <c r="C412" s="237"/>
      <c r="D412" s="238" t="str">
        <f>IF(ISBLANK(C412),"",IFERROR(VLOOKUP(A412,'Np PL4 Stock'!$A:$E,4,FALSE),""))</f>
        <v/>
      </c>
      <c r="E412" s="239"/>
      <c r="F412" s="240"/>
      <c r="G412" s="239"/>
      <c r="H412" s="242" t="str">
        <f>IF(ISBLANK(C412),"",IFERROR(IF(VLOOKUP(A412,'Np PL4 Stock'!$A:$J,10,FALSE)="Np4",C412-D412,C412-D412-1),""))</f>
        <v/>
      </c>
      <c r="I412" s="246" t="str">
        <f>IF(ISBLANK(C412),"",IFERROR(SUMIF('Np PL4 Stock'!$A:$A,A412,'Np PL4 Stock'!$N:$N),""))</f>
        <v/>
      </c>
      <c r="J412" s="240"/>
      <c r="K412" s="240"/>
      <c r="L412" s="239"/>
      <c r="M412" s="239"/>
      <c r="N412" s="242" t="str">
        <f t="shared" si="14"/>
        <v>-</v>
      </c>
      <c r="O412" s="240"/>
      <c r="P412" s="240"/>
      <c r="Q412" s="240"/>
      <c r="R412" s="249"/>
    </row>
    <row r="413" spans="1:18">
      <c r="A413" s="235" t="str">
        <f t="shared" si="13"/>
        <v/>
      </c>
      <c r="B413" s="153"/>
      <c r="C413" s="237"/>
      <c r="D413" s="238" t="str">
        <f>IF(ISBLANK(C413),"",IFERROR(VLOOKUP(A413,'Np PL4 Stock'!$A:$E,4,FALSE),""))</f>
        <v/>
      </c>
      <c r="E413" s="239"/>
      <c r="F413" s="240"/>
      <c r="G413" s="239"/>
      <c r="H413" s="242" t="str">
        <f>IF(ISBLANK(C413),"",IFERROR(IF(VLOOKUP(A413,'Np PL4 Stock'!$A:$J,10,FALSE)="Np4",C413-D413,C413-D413-1),""))</f>
        <v/>
      </c>
      <c r="I413" s="246" t="str">
        <f>IF(ISBLANK(C413),"",IFERROR(SUMIF('Np PL4 Stock'!$A:$A,A413,'Np PL4 Stock'!$N:$N),""))</f>
        <v/>
      </c>
      <c r="J413" s="240"/>
      <c r="K413" s="240"/>
      <c r="L413" s="239"/>
      <c r="M413" s="239"/>
      <c r="N413" s="242" t="str">
        <f t="shared" si="14"/>
        <v>-</v>
      </c>
      <c r="O413" s="240"/>
      <c r="P413" s="240"/>
      <c r="Q413" s="240"/>
      <c r="R413" s="249"/>
    </row>
    <row r="414" spans="1:18">
      <c r="A414" s="235" t="str">
        <f t="shared" si="13"/>
        <v/>
      </c>
      <c r="B414" s="153"/>
      <c r="C414" s="237"/>
      <c r="D414" s="238" t="str">
        <f>IF(ISBLANK(C414),"",IFERROR(VLOOKUP(A414,'Np PL4 Stock'!$A:$E,4,FALSE),""))</f>
        <v/>
      </c>
      <c r="E414" s="239"/>
      <c r="F414" s="240"/>
      <c r="G414" s="239"/>
      <c r="H414" s="242" t="str">
        <f>IF(ISBLANK(C414),"",IFERROR(IF(VLOOKUP(A414,'Np PL4 Stock'!$A:$J,10,FALSE)="Np4",C414-D414,C414-D414-1),""))</f>
        <v/>
      </c>
      <c r="I414" s="246" t="str">
        <f>IF(ISBLANK(C414),"",IFERROR(SUMIF('Np PL4 Stock'!$A:$A,A414,'Np PL4 Stock'!$N:$N),""))</f>
        <v/>
      </c>
      <c r="J414" s="240"/>
      <c r="K414" s="240"/>
      <c r="L414" s="239"/>
      <c r="M414" s="239"/>
      <c r="N414" s="242" t="str">
        <f t="shared" si="14"/>
        <v>-</v>
      </c>
      <c r="O414" s="240"/>
      <c r="P414" s="240"/>
      <c r="Q414" s="240"/>
      <c r="R414" s="249"/>
    </row>
    <row r="415" spans="1:18">
      <c r="A415" s="235" t="str">
        <f t="shared" si="13"/>
        <v/>
      </c>
      <c r="B415" s="153"/>
      <c r="C415" s="237"/>
      <c r="D415" s="238" t="str">
        <f>IF(ISBLANK(C415),"",IFERROR(VLOOKUP(A415,'Np PL4 Stock'!$A:$E,4,FALSE),""))</f>
        <v/>
      </c>
      <c r="E415" s="239"/>
      <c r="F415" s="240"/>
      <c r="G415" s="239"/>
      <c r="H415" s="242" t="str">
        <f>IF(ISBLANK(C415),"",IFERROR(IF(VLOOKUP(A415,'Np PL4 Stock'!$A:$J,10,FALSE)="Np4",C415-D415,C415-D415-1),""))</f>
        <v/>
      </c>
      <c r="I415" s="246" t="str">
        <f>IF(ISBLANK(C415),"",IFERROR(SUMIF('Np PL4 Stock'!$A:$A,A415,'Np PL4 Stock'!$N:$N),""))</f>
        <v/>
      </c>
      <c r="J415" s="240"/>
      <c r="K415" s="240"/>
      <c r="L415" s="239"/>
      <c r="M415" s="239"/>
      <c r="N415" s="242" t="str">
        <f t="shared" si="14"/>
        <v>-</v>
      </c>
      <c r="O415" s="240"/>
      <c r="P415" s="240"/>
      <c r="Q415" s="240"/>
      <c r="R415" s="249"/>
    </row>
    <row r="416" spans="1:18">
      <c r="A416" s="235" t="str">
        <f t="shared" si="13"/>
        <v/>
      </c>
      <c r="B416" s="153"/>
      <c r="C416" s="237"/>
      <c r="D416" s="238" t="str">
        <f>IF(ISBLANK(C416),"",IFERROR(VLOOKUP(A416,'Np PL4 Stock'!$A:$E,4,FALSE),""))</f>
        <v/>
      </c>
      <c r="E416" s="239"/>
      <c r="F416" s="240"/>
      <c r="G416" s="239"/>
      <c r="H416" s="242" t="str">
        <f>IF(ISBLANK(C416),"",IFERROR(IF(VLOOKUP(A416,'Np PL4 Stock'!$A:$J,10,FALSE)="Np4",C416-D416,C416-D416-1),""))</f>
        <v/>
      </c>
      <c r="I416" s="246" t="str">
        <f>IF(ISBLANK(C416),"",IFERROR(SUMIF('Np PL4 Stock'!$A:$A,A416,'Np PL4 Stock'!$N:$N),""))</f>
        <v/>
      </c>
      <c r="J416" s="240"/>
      <c r="K416" s="240"/>
      <c r="L416" s="239"/>
      <c r="M416" s="239"/>
      <c r="N416" s="242" t="str">
        <f t="shared" si="14"/>
        <v>-</v>
      </c>
      <c r="O416" s="240"/>
      <c r="P416" s="240"/>
      <c r="Q416" s="240"/>
      <c r="R416" s="249"/>
    </row>
    <row r="417" spans="1:18">
      <c r="A417" s="235" t="str">
        <f t="shared" si="13"/>
        <v/>
      </c>
      <c r="B417" s="153"/>
      <c r="C417" s="237"/>
      <c r="D417" s="238" t="str">
        <f>IF(ISBLANK(C417),"",IFERROR(VLOOKUP(A417,'Np PL4 Stock'!$A:$E,4,FALSE),""))</f>
        <v/>
      </c>
      <c r="E417" s="239"/>
      <c r="F417" s="240"/>
      <c r="G417" s="239"/>
      <c r="H417" s="242" t="str">
        <f>IF(ISBLANK(C417),"",IFERROR(IF(VLOOKUP(A417,'Np PL4 Stock'!$A:$J,10,FALSE)="Np4",C417-D417,C417-D417-1),""))</f>
        <v/>
      </c>
      <c r="I417" s="246" t="str">
        <f>IF(ISBLANK(C417),"",IFERROR(SUMIF('Np PL4 Stock'!$A:$A,A417,'Np PL4 Stock'!$N:$N),""))</f>
        <v/>
      </c>
      <c r="J417" s="240"/>
      <c r="K417" s="240"/>
      <c r="L417" s="239"/>
      <c r="M417" s="239"/>
      <c r="N417" s="242" t="str">
        <f t="shared" si="14"/>
        <v>-</v>
      </c>
      <c r="O417" s="240"/>
      <c r="P417" s="240"/>
      <c r="Q417" s="240"/>
      <c r="R417" s="249"/>
    </row>
    <row r="418" spans="1:18">
      <c r="A418" s="235" t="str">
        <f t="shared" si="13"/>
        <v/>
      </c>
      <c r="B418" s="153"/>
      <c r="C418" s="237"/>
      <c r="D418" s="238" t="str">
        <f>IF(ISBLANK(C418),"",IFERROR(VLOOKUP(A418,'Np PL4 Stock'!$A:$E,4,FALSE),""))</f>
        <v/>
      </c>
      <c r="E418" s="239"/>
      <c r="F418" s="240"/>
      <c r="G418" s="239"/>
      <c r="H418" s="242" t="str">
        <f>IF(ISBLANK(C418),"",IFERROR(IF(VLOOKUP(A418,'Np PL4 Stock'!$A:$J,10,FALSE)="Np4",C418-D418,C418-D418-1),""))</f>
        <v/>
      </c>
      <c r="I418" s="246" t="str">
        <f>IF(ISBLANK(C418),"",IFERROR(SUMIF('Np PL4 Stock'!$A:$A,A418,'Np PL4 Stock'!$N:$N),""))</f>
        <v/>
      </c>
      <c r="J418" s="240"/>
      <c r="K418" s="240"/>
      <c r="L418" s="239"/>
      <c r="M418" s="239"/>
      <c r="N418" s="242" t="str">
        <f t="shared" si="14"/>
        <v>-</v>
      </c>
      <c r="O418" s="240"/>
      <c r="P418" s="240"/>
      <c r="Q418" s="240"/>
      <c r="R418" s="249"/>
    </row>
    <row r="419" spans="1:18">
      <c r="A419" s="235" t="str">
        <f t="shared" si="13"/>
        <v/>
      </c>
      <c r="B419" s="153"/>
      <c r="C419" s="237"/>
      <c r="D419" s="238" t="str">
        <f>IF(ISBLANK(C419),"",IFERROR(VLOOKUP(A419,'Np PL4 Stock'!$A:$E,4,FALSE),""))</f>
        <v/>
      </c>
      <c r="E419" s="239"/>
      <c r="F419" s="240"/>
      <c r="G419" s="239"/>
      <c r="H419" s="242" t="str">
        <f>IF(ISBLANK(C419),"",IFERROR(IF(VLOOKUP(A419,'Np PL4 Stock'!$A:$J,10,FALSE)="Np4",C419-D419,C419-D419-1),""))</f>
        <v/>
      </c>
      <c r="I419" s="246" t="str">
        <f>IF(ISBLANK(C419),"",IFERROR(SUMIF('Np PL4 Stock'!$A:$A,A419,'Np PL4 Stock'!$N:$N),""))</f>
        <v/>
      </c>
      <c r="J419" s="240"/>
      <c r="K419" s="240"/>
      <c r="L419" s="239"/>
      <c r="M419" s="239"/>
      <c r="N419" s="242" t="str">
        <f t="shared" si="14"/>
        <v>-</v>
      </c>
      <c r="O419" s="240"/>
      <c r="P419" s="240"/>
      <c r="Q419" s="240"/>
      <c r="R419" s="249"/>
    </row>
    <row r="420" spans="1:18">
      <c r="A420" s="235" t="str">
        <f t="shared" si="13"/>
        <v/>
      </c>
      <c r="B420" s="153"/>
      <c r="C420" s="237"/>
      <c r="D420" s="238" t="str">
        <f>IF(ISBLANK(C420),"",IFERROR(VLOOKUP(A420,'Np PL4 Stock'!$A:$E,4,FALSE),""))</f>
        <v/>
      </c>
      <c r="E420" s="239"/>
      <c r="F420" s="240"/>
      <c r="G420" s="239"/>
      <c r="H420" s="242" t="str">
        <f>IF(ISBLANK(C420),"",IFERROR(IF(VLOOKUP(A420,'Np PL4 Stock'!$A:$J,10,FALSE)="Np4",C420-D420,C420-D420-1),""))</f>
        <v/>
      </c>
      <c r="I420" s="246" t="str">
        <f>IF(ISBLANK(C420),"",IFERROR(SUMIF('Np PL4 Stock'!$A:$A,A420,'Np PL4 Stock'!$N:$N),""))</f>
        <v/>
      </c>
      <c r="J420" s="240"/>
      <c r="K420" s="240"/>
      <c r="L420" s="239"/>
      <c r="M420" s="239"/>
      <c r="N420" s="242" t="str">
        <f t="shared" si="14"/>
        <v>-</v>
      </c>
      <c r="O420" s="240"/>
      <c r="P420" s="240"/>
      <c r="Q420" s="240"/>
      <c r="R420" s="249"/>
    </row>
    <row r="421" spans="1:18">
      <c r="A421" s="235" t="str">
        <f t="shared" si="13"/>
        <v/>
      </c>
      <c r="B421" s="153"/>
      <c r="C421" s="237"/>
      <c r="D421" s="238" t="str">
        <f>IF(ISBLANK(C421),"",IFERROR(VLOOKUP(A421,'Np PL4 Stock'!$A:$E,4,FALSE),""))</f>
        <v/>
      </c>
      <c r="E421" s="239"/>
      <c r="F421" s="240"/>
      <c r="G421" s="239"/>
      <c r="H421" s="242" t="str">
        <f>IF(ISBLANK(C421),"",IFERROR(IF(VLOOKUP(A421,'Np PL4 Stock'!$A:$J,10,FALSE)="Np4",C421-D421,C421-D421-1),""))</f>
        <v/>
      </c>
      <c r="I421" s="246" t="str">
        <f>IF(ISBLANK(C421),"",IFERROR(SUMIF('Np PL4 Stock'!$A:$A,A421,'Np PL4 Stock'!$N:$N),""))</f>
        <v/>
      </c>
      <c r="J421" s="240"/>
      <c r="K421" s="240"/>
      <c r="L421" s="239"/>
      <c r="M421" s="239"/>
      <c r="N421" s="242" t="str">
        <f t="shared" si="14"/>
        <v>-</v>
      </c>
      <c r="O421" s="240"/>
      <c r="P421" s="240"/>
      <c r="Q421" s="240"/>
      <c r="R421" s="249"/>
    </row>
    <row r="422" spans="1:18">
      <c r="A422" s="235" t="str">
        <f t="shared" si="13"/>
        <v/>
      </c>
      <c r="B422" s="153"/>
      <c r="C422" s="237"/>
      <c r="D422" s="238" t="str">
        <f>IF(ISBLANK(C422),"",IFERROR(VLOOKUP(A422,'Np PL4 Stock'!$A:$E,4,FALSE),""))</f>
        <v/>
      </c>
      <c r="E422" s="239"/>
      <c r="F422" s="240"/>
      <c r="G422" s="239"/>
      <c r="H422" s="242" t="str">
        <f>IF(ISBLANK(C422),"",IFERROR(IF(VLOOKUP(A422,'Np PL4 Stock'!$A:$J,10,FALSE)="Np4",C422-D422,C422-D422-1),""))</f>
        <v/>
      </c>
      <c r="I422" s="246" t="str">
        <f>IF(ISBLANK(C422),"",IFERROR(SUMIF('Np PL4 Stock'!$A:$A,A422,'Np PL4 Stock'!$N:$N),""))</f>
        <v/>
      </c>
      <c r="J422" s="240"/>
      <c r="K422" s="240"/>
      <c r="L422" s="239"/>
      <c r="M422" s="239"/>
      <c r="N422" s="242" t="str">
        <f t="shared" si="14"/>
        <v>-</v>
      </c>
      <c r="O422" s="240"/>
      <c r="P422" s="240"/>
      <c r="Q422" s="240"/>
      <c r="R422" s="249"/>
    </row>
    <row r="423" spans="1:18">
      <c r="A423" s="235" t="str">
        <f t="shared" si="13"/>
        <v/>
      </c>
      <c r="B423" s="153"/>
      <c r="C423" s="237"/>
      <c r="D423" s="238" t="str">
        <f>IF(ISBLANK(C423),"",IFERROR(VLOOKUP(A423,'Np PL4 Stock'!$A:$E,4,FALSE),""))</f>
        <v/>
      </c>
      <c r="E423" s="239"/>
      <c r="F423" s="240"/>
      <c r="G423" s="239"/>
      <c r="H423" s="242" t="str">
        <f>IF(ISBLANK(C423),"",IFERROR(IF(VLOOKUP(A423,'Np PL4 Stock'!$A:$J,10,FALSE)="Np4",C423-D423,C423-D423-1),""))</f>
        <v/>
      </c>
      <c r="I423" s="246" t="str">
        <f>IF(ISBLANK(C423),"",IFERROR(SUMIF('Np PL4 Stock'!$A:$A,A423,'Np PL4 Stock'!$N:$N),""))</f>
        <v/>
      </c>
      <c r="J423" s="240"/>
      <c r="K423" s="240"/>
      <c r="L423" s="239"/>
      <c r="M423" s="239"/>
      <c r="N423" s="242" t="str">
        <f t="shared" si="14"/>
        <v>-</v>
      </c>
      <c r="O423" s="240"/>
      <c r="P423" s="240"/>
      <c r="Q423" s="240"/>
      <c r="R423" s="249"/>
    </row>
    <row r="424" spans="1:18">
      <c r="A424" s="235" t="str">
        <f t="shared" si="13"/>
        <v/>
      </c>
      <c r="B424" s="153"/>
      <c r="C424" s="237"/>
      <c r="D424" s="238" t="str">
        <f>IF(ISBLANK(C424),"",IFERROR(VLOOKUP(A424,'Np PL4 Stock'!$A:$E,4,FALSE),""))</f>
        <v/>
      </c>
      <c r="E424" s="239"/>
      <c r="F424" s="240"/>
      <c r="G424" s="239"/>
      <c r="H424" s="242" t="str">
        <f>IF(ISBLANK(C424),"",IFERROR(IF(VLOOKUP(A424,'Np PL4 Stock'!$A:$J,10,FALSE)="Np4",C424-D424,C424-D424-1),""))</f>
        <v/>
      </c>
      <c r="I424" s="246" t="str">
        <f>IF(ISBLANK(C424),"",IFERROR(SUMIF('Np PL4 Stock'!$A:$A,A424,'Np PL4 Stock'!$N:$N),""))</f>
        <v/>
      </c>
      <c r="J424" s="240"/>
      <c r="K424" s="240"/>
      <c r="L424" s="239"/>
      <c r="M424" s="239"/>
      <c r="N424" s="242" t="str">
        <f t="shared" si="14"/>
        <v>-</v>
      </c>
      <c r="O424" s="240"/>
      <c r="P424" s="240"/>
      <c r="Q424" s="240"/>
      <c r="R424" s="249"/>
    </row>
    <row r="425" spans="1:18">
      <c r="A425" s="235" t="str">
        <f t="shared" si="13"/>
        <v/>
      </c>
      <c r="B425" s="153"/>
      <c r="C425" s="237"/>
      <c r="D425" s="238" t="str">
        <f>IF(ISBLANK(C425),"",IFERROR(VLOOKUP(A425,'Np PL4 Stock'!$A:$E,4,FALSE),""))</f>
        <v/>
      </c>
      <c r="E425" s="239"/>
      <c r="F425" s="240"/>
      <c r="G425" s="239"/>
      <c r="H425" s="242" t="str">
        <f>IF(ISBLANK(C425),"",IFERROR(IF(VLOOKUP(A425,'Np PL4 Stock'!$A:$J,10,FALSE)="Np4",C425-D425,C425-D425-1),""))</f>
        <v/>
      </c>
      <c r="I425" s="246" t="str">
        <f>IF(ISBLANK(C425),"",IFERROR(SUMIF('Np PL4 Stock'!$A:$A,A425,'Np PL4 Stock'!$N:$N),""))</f>
        <v/>
      </c>
      <c r="J425" s="240"/>
      <c r="K425" s="240"/>
      <c r="L425" s="239"/>
      <c r="M425" s="239"/>
      <c r="N425" s="242" t="str">
        <f t="shared" si="14"/>
        <v>-</v>
      </c>
      <c r="O425" s="240"/>
      <c r="P425" s="240"/>
      <c r="Q425" s="240"/>
      <c r="R425" s="249"/>
    </row>
    <row r="426" spans="1:18">
      <c r="A426" s="235" t="str">
        <f t="shared" si="13"/>
        <v/>
      </c>
      <c r="B426" s="153"/>
      <c r="C426" s="237"/>
      <c r="D426" s="238" t="str">
        <f>IF(ISBLANK(C426),"",IFERROR(VLOOKUP(A426,'Np PL4 Stock'!$A:$E,4,FALSE),""))</f>
        <v/>
      </c>
      <c r="E426" s="239"/>
      <c r="F426" s="240"/>
      <c r="G426" s="239"/>
      <c r="H426" s="242" t="str">
        <f>IF(ISBLANK(C426),"",IFERROR(IF(VLOOKUP(A426,'Np PL4 Stock'!$A:$J,10,FALSE)="Np4",C426-D426,C426-D426-1),""))</f>
        <v/>
      </c>
      <c r="I426" s="246" t="str">
        <f>IF(ISBLANK(C426),"",IFERROR(SUMIF('Np PL4 Stock'!$A:$A,A426,'Np PL4 Stock'!$N:$N),""))</f>
        <v/>
      </c>
      <c r="J426" s="240"/>
      <c r="K426" s="240"/>
      <c r="L426" s="239"/>
      <c r="M426" s="239"/>
      <c r="N426" s="242" t="str">
        <f t="shared" si="14"/>
        <v>-</v>
      </c>
      <c r="O426" s="240"/>
      <c r="P426" s="240"/>
      <c r="Q426" s="240"/>
      <c r="R426" s="249"/>
    </row>
    <row r="427" spans="1:18">
      <c r="A427" s="235" t="str">
        <f t="shared" si="13"/>
        <v/>
      </c>
      <c r="B427" s="153"/>
      <c r="C427" s="237"/>
      <c r="D427" s="238" t="str">
        <f>IF(ISBLANK(C427),"",IFERROR(VLOOKUP(A427,'Np PL4 Stock'!$A:$E,4,FALSE),""))</f>
        <v/>
      </c>
      <c r="E427" s="239"/>
      <c r="F427" s="240"/>
      <c r="G427" s="239"/>
      <c r="H427" s="242" t="str">
        <f>IF(ISBLANK(C427),"",IFERROR(IF(VLOOKUP(A427,'Np PL4 Stock'!$A:$J,10,FALSE)="Np4",C427-D427,C427-D427-1),""))</f>
        <v/>
      </c>
      <c r="I427" s="246" t="str">
        <f>IF(ISBLANK(C427),"",IFERROR(SUMIF('Np PL4 Stock'!$A:$A,A427,'Np PL4 Stock'!$N:$N),""))</f>
        <v/>
      </c>
      <c r="J427" s="240"/>
      <c r="K427" s="240"/>
      <c r="L427" s="239"/>
      <c r="M427" s="239"/>
      <c r="N427" s="242" t="str">
        <f t="shared" si="14"/>
        <v>-</v>
      </c>
      <c r="O427" s="240"/>
      <c r="P427" s="240"/>
      <c r="Q427" s="240"/>
      <c r="R427" s="249"/>
    </row>
    <row r="428" spans="1:18">
      <c r="A428" s="235" t="str">
        <f t="shared" si="13"/>
        <v/>
      </c>
      <c r="B428" s="153"/>
      <c r="C428" s="237"/>
      <c r="D428" s="238" t="str">
        <f>IF(ISBLANK(C428),"",IFERROR(VLOOKUP(A428,'Np PL4 Stock'!$A:$E,4,FALSE),""))</f>
        <v/>
      </c>
      <c r="E428" s="239"/>
      <c r="F428" s="240"/>
      <c r="G428" s="239"/>
      <c r="H428" s="242" t="str">
        <f>IF(ISBLANK(C428),"",IFERROR(IF(VLOOKUP(A428,'Np PL4 Stock'!$A:$J,10,FALSE)="Np4",C428-D428,C428-D428-1),""))</f>
        <v/>
      </c>
      <c r="I428" s="246" t="str">
        <f>IF(ISBLANK(C428),"",IFERROR(SUMIF('Np PL4 Stock'!$A:$A,A428,'Np PL4 Stock'!$N:$N),""))</f>
        <v/>
      </c>
      <c r="J428" s="240"/>
      <c r="K428" s="240"/>
      <c r="L428" s="239"/>
      <c r="M428" s="239"/>
      <c r="N428" s="242" t="str">
        <f t="shared" si="14"/>
        <v>-</v>
      </c>
      <c r="O428" s="240"/>
      <c r="P428" s="240"/>
      <c r="Q428" s="240"/>
      <c r="R428" s="249"/>
    </row>
    <row r="429" spans="1:18">
      <c r="A429" s="235" t="str">
        <f t="shared" si="13"/>
        <v/>
      </c>
      <c r="B429" s="153"/>
      <c r="C429" s="237"/>
      <c r="D429" s="238" t="str">
        <f>IF(ISBLANK(C429),"",IFERROR(VLOOKUP(A429,'Np PL4 Stock'!$A:$E,4,FALSE),""))</f>
        <v/>
      </c>
      <c r="E429" s="239"/>
      <c r="F429" s="240"/>
      <c r="G429" s="239"/>
      <c r="H429" s="242" t="str">
        <f>IF(ISBLANK(C429),"",IFERROR(IF(VLOOKUP(A429,'Np PL4 Stock'!$A:$J,10,FALSE)="Np4",C429-D429,C429-D429-1),""))</f>
        <v/>
      </c>
      <c r="I429" s="246" t="str">
        <f>IF(ISBLANK(C429),"",IFERROR(SUMIF('Np PL4 Stock'!$A:$A,A429,'Np PL4 Stock'!$N:$N),""))</f>
        <v/>
      </c>
      <c r="J429" s="240"/>
      <c r="K429" s="240"/>
      <c r="L429" s="239"/>
      <c r="M429" s="239"/>
      <c r="N429" s="242" t="str">
        <f t="shared" si="14"/>
        <v>-</v>
      </c>
      <c r="O429" s="240"/>
      <c r="P429" s="240"/>
      <c r="Q429" s="240"/>
      <c r="R429" s="249"/>
    </row>
    <row r="430" spans="1:18">
      <c r="A430" s="235" t="str">
        <f t="shared" si="13"/>
        <v/>
      </c>
      <c r="B430" s="153"/>
      <c r="C430" s="237"/>
      <c r="D430" s="238" t="str">
        <f>IF(ISBLANK(C430),"",IFERROR(VLOOKUP(A430,'Np PL4 Stock'!$A:$E,4,FALSE),""))</f>
        <v/>
      </c>
      <c r="E430" s="239"/>
      <c r="F430" s="240"/>
      <c r="G430" s="239"/>
      <c r="H430" s="242" t="str">
        <f>IF(ISBLANK(C430),"",IFERROR(IF(VLOOKUP(A430,'Np PL4 Stock'!$A:$J,10,FALSE)="Np4",C430-D430,C430-D430-1),""))</f>
        <v/>
      </c>
      <c r="I430" s="246" t="str">
        <f>IF(ISBLANK(C430),"",IFERROR(SUMIF('Np PL4 Stock'!$A:$A,A430,'Np PL4 Stock'!$N:$N),""))</f>
        <v/>
      </c>
      <c r="J430" s="240"/>
      <c r="K430" s="240"/>
      <c r="L430" s="239"/>
      <c r="M430" s="239"/>
      <c r="N430" s="242" t="str">
        <f t="shared" si="14"/>
        <v>-</v>
      </c>
      <c r="O430" s="240"/>
      <c r="P430" s="240"/>
      <c r="Q430" s="240"/>
      <c r="R430" s="249"/>
    </row>
    <row r="431" spans="1:18">
      <c r="A431" s="235" t="str">
        <f t="shared" si="13"/>
        <v/>
      </c>
      <c r="B431" s="153"/>
      <c r="C431" s="237"/>
      <c r="D431" s="238" t="str">
        <f>IF(ISBLANK(C431),"",IFERROR(VLOOKUP(A431,'Np PL4 Stock'!$A:$E,4,FALSE),""))</f>
        <v/>
      </c>
      <c r="E431" s="239"/>
      <c r="F431" s="240"/>
      <c r="G431" s="239"/>
      <c r="H431" s="242" t="str">
        <f>IF(ISBLANK(C431),"",IFERROR(IF(VLOOKUP(A431,'Np PL4 Stock'!$A:$J,10,FALSE)="Np4",C431-D431,C431-D431-1),""))</f>
        <v/>
      </c>
      <c r="I431" s="246" t="str">
        <f>IF(ISBLANK(C431),"",IFERROR(SUMIF('Np PL4 Stock'!$A:$A,A431,'Np PL4 Stock'!$N:$N),""))</f>
        <v/>
      </c>
      <c r="J431" s="240"/>
      <c r="K431" s="240"/>
      <c r="L431" s="239"/>
      <c r="M431" s="239"/>
      <c r="N431" s="242" t="str">
        <f t="shared" si="14"/>
        <v>-</v>
      </c>
      <c r="O431" s="240"/>
      <c r="P431" s="240"/>
      <c r="Q431" s="240"/>
      <c r="R431" s="249"/>
    </row>
    <row r="432" spans="1:18">
      <c r="A432" s="235" t="str">
        <f t="shared" si="13"/>
        <v/>
      </c>
      <c r="B432" s="153"/>
      <c r="C432" s="237"/>
      <c r="D432" s="238" t="str">
        <f>IF(ISBLANK(C432),"",IFERROR(VLOOKUP(A432,'Np PL4 Stock'!$A:$E,4,FALSE),""))</f>
        <v/>
      </c>
      <c r="E432" s="239"/>
      <c r="F432" s="240"/>
      <c r="G432" s="239"/>
      <c r="H432" s="242" t="str">
        <f>IF(ISBLANK(C432),"",IFERROR(IF(VLOOKUP(A432,'Np PL4 Stock'!$A:$J,10,FALSE)="Np4",C432-D432,C432-D432-1),""))</f>
        <v/>
      </c>
      <c r="I432" s="246" t="str">
        <f>IF(ISBLANK(C432),"",IFERROR(SUMIF('Np PL4 Stock'!$A:$A,A432,'Np PL4 Stock'!$N:$N),""))</f>
        <v/>
      </c>
      <c r="J432" s="240"/>
      <c r="K432" s="240"/>
      <c r="L432" s="239"/>
      <c r="M432" s="239"/>
      <c r="N432" s="242" t="str">
        <f t="shared" si="14"/>
        <v>-</v>
      </c>
      <c r="O432" s="240"/>
      <c r="P432" s="240"/>
      <c r="Q432" s="240"/>
      <c r="R432" s="249"/>
    </row>
    <row r="433" spans="1:18">
      <c r="A433" s="235" t="str">
        <f t="shared" si="13"/>
        <v/>
      </c>
      <c r="B433" s="153"/>
      <c r="C433" s="237"/>
      <c r="D433" s="238" t="str">
        <f>IF(ISBLANK(C433),"",IFERROR(VLOOKUP(A433,'Np PL4 Stock'!$A:$E,4,FALSE),""))</f>
        <v/>
      </c>
      <c r="E433" s="239"/>
      <c r="F433" s="240"/>
      <c r="G433" s="239"/>
      <c r="H433" s="242" t="str">
        <f>IF(ISBLANK(C433),"",IFERROR(IF(VLOOKUP(A433,'Np PL4 Stock'!$A:$J,10,FALSE)="Np4",C433-D433,C433-D433-1),""))</f>
        <v/>
      </c>
      <c r="I433" s="246" t="str">
        <f>IF(ISBLANK(C433),"",IFERROR(SUMIF('Np PL4 Stock'!$A:$A,A433,'Np PL4 Stock'!$N:$N),""))</f>
        <v/>
      </c>
      <c r="J433" s="240"/>
      <c r="K433" s="240"/>
      <c r="L433" s="239"/>
      <c r="M433" s="239"/>
      <c r="N433" s="242" t="str">
        <f t="shared" si="14"/>
        <v>-</v>
      </c>
      <c r="O433" s="240"/>
      <c r="P433" s="240"/>
      <c r="Q433" s="240"/>
      <c r="R433" s="249"/>
    </row>
    <row r="434" spans="1:18">
      <c r="A434" s="235" t="str">
        <f t="shared" si="13"/>
        <v/>
      </c>
      <c r="B434" s="153"/>
      <c r="C434" s="237"/>
      <c r="D434" s="238" t="str">
        <f>IF(ISBLANK(C434),"",IFERROR(VLOOKUP(A434,'Np PL4 Stock'!$A:$E,4,FALSE),""))</f>
        <v/>
      </c>
      <c r="E434" s="239"/>
      <c r="F434" s="240"/>
      <c r="G434" s="239"/>
      <c r="H434" s="242" t="str">
        <f>IF(ISBLANK(C434),"",IFERROR(IF(VLOOKUP(A434,'Np PL4 Stock'!$A:$J,10,FALSE)="Np4",C434-D434,C434-D434-1),""))</f>
        <v/>
      </c>
      <c r="I434" s="246" t="str">
        <f>IF(ISBLANK(C434),"",IFERROR(SUMIF('Np PL4 Stock'!$A:$A,A434,'Np PL4 Stock'!$N:$N),""))</f>
        <v/>
      </c>
      <c r="J434" s="240"/>
      <c r="K434" s="240"/>
      <c r="L434" s="239"/>
      <c r="M434" s="239"/>
      <c r="N434" s="242" t="str">
        <f t="shared" si="14"/>
        <v>-</v>
      </c>
      <c r="O434" s="240"/>
      <c r="P434" s="240"/>
      <c r="Q434" s="240"/>
      <c r="R434" s="249"/>
    </row>
    <row r="435" spans="1:18">
      <c r="A435" s="235" t="str">
        <f t="shared" si="13"/>
        <v/>
      </c>
      <c r="B435" s="153"/>
      <c r="C435" s="237"/>
      <c r="D435" s="238" t="str">
        <f>IF(ISBLANK(C435),"",IFERROR(VLOOKUP(A435,'Np PL4 Stock'!$A:$E,4,FALSE),""))</f>
        <v/>
      </c>
      <c r="E435" s="239"/>
      <c r="F435" s="240"/>
      <c r="G435" s="239"/>
      <c r="H435" s="242" t="str">
        <f>IF(ISBLANK(C435),"",IFERROR(IF(VLOOKUP(A435,'Np PL4 Stock'!$A:$J,10,FALSE)="Np4",C435-D435,C435-D435-1),""))</f>
        <v/>
      </c>
      <c r="I435" s="246" t="str">
        <f>IF(ISBLANK(C435),"",IFERROR(SUMIF('Np PL4 Stock'!$A:$A,A435,'Np PL4 Stock'!$N:$N),""))</f>
        <v/>
      </c>
      <c r="J435" s="240"/>
      <c r="K435" s="240"/>
      <c r="L435" s="239"/>
      <c r="M435" s="239"/>
      <c r="N435" s="242" t="str">
        <f t="shared" si="14"/>
        <v>-</v>
      </c>
      <c r="O435" s="240"/>
      <c r="P435" s="240"/>
      <c r="Q435" s="240"/>
      <c r="R435" s="249"/>
    </row>
    <row r="436" spans="1:18">
      <c r="A436" s="235" t="str">
        <f t="shared" si="13"/>
        <v/>
      </c>
      <c r="B436" s="153"/>
      <c r="C436" s="237"/>
      <c r="D436" s="238" t="str">
        <f>IF(ISBLANK(C436),"",IFERROR(VLOOKUP(A436,'Np PL4 Stock'!$A:$E,4,FALSE),""))</f>
        <v/>
      </c>
      <c r="E436" s="239"/>
      <c r="F436" s="240"/>
      <c r="G436" s="239"/>
      <c r="H436" s="242" t="str">
        <f>IF(ISBLANK(C436),"",IFERROR(IF(VLOOKUP(A436,'Np PL4 Stock'!$A:$J,10,FALSE)="Np4",C436-D436,C436-D436-1),""))</f>
        <v/>
      </c>
      <c r="I436" s="246" t="str">
        <f>IF(ISBLANK(C436),"",IFERROR(SUMIF('Np PL4 Stock'!$A:$A,A436,'Np PL4 Stock'!$N:$N),""))</f>
        <v/>
      </c>
      <c r="J436" s="240"/>
      <c r="K436" s="240"/>
      <c r="L436" s="239"/>
      <c r="M436" s="239"/>
      <c r="N436" s="242" t="str">
        <f t="shared" si="14"/>
        <v>-</v>
      </c>
      <c r="O436" s="240"/>
      <c r="P436" s="240"/>
      <c r="Q436" s="240"/>
      <c r="R436" s="249"/>
    </row>
    <row r="437" spans="1:18">
      <c r="A437" s="235" t="str">
        <f t="shared" si="13"/>
        <v/>
      </c>
      <c r="B437" s="153"/>
      <c r="C437" s="237"/>
      <c r="D437" s="238" t="str">
        <f>IF(ISBLANK(C437),"",IFERROR(VLOOKUP(A437,'Np PL4 Stock'!$A:$E,4,FALSE),""))</f>
        <v/>
      </c>
      <c r="E437" s="239"/>
      <c r="F437" s="240"/>
      <c r="G437" s="239"/>
      <c r="H437" s="242" t="str">
        <f>IF(ISBLANK(C437),"",IFERROR(IF(VLOOKUP(A437,'Np PL4 Stock'!$A:$J,10,FALSE)="Np4",C437-D437,C437-D437-1),""))</f>
        <v/>
      </c>
      <c r="I437" s="246" t="str">
        <f>IF(ISBLANK(C437),"",IFERROR(SUMIF('Np PL4 Stock'!$A:$A,A437,'Np PL4 Stock'!$N:$N),""))</f>
        <v/>
      </c>
      <c r="J437" s="240"/>
      <c r="K437" s="240"/>
      <c r="L437" s="239"/>
      <c r="M437" s="239"/>
      <c r="N437" s="242" t="str">
        <f t="shared" si="14"/>
        <v>-</v>
      </c>
      <c r="O437" s="240"/>
      <c r="P437" s="240"/>
      <c r="Q437" s="240"/>
      <c r="R437" s="249"/>
    </row>
    <row r="438" spans="1:18">
      <c r="A438" s="235" t="str">
        <f t="shared" si="13"/>
        <v/>
      </c>
      <c r="B438" s="153"/>
      <c r="C438" s="237"/>
      <c r="D438" s="238" t="str">
        <f>IF(ISBLANK(C438),"",IFERROR(VLOOKUP(A438,'Np PL4 Stock'!$A:$E,4,FALSE),""))</f>
        <v/>
      </c>
      <c r="E438" s="239"/>
      <c r="F438" s="240"/>
      <c r="G438" s="239"/>
      <c r="H438" s="242" t="str">
        <f>IF(ISBLANK(C438),"",IFERROR(IF(VLOOKUP(A438,'Np PL4 Stock'!$A:$J,10,FALSE)="Np4",C438-D438,C438-D438-1),""))</f>
        <v/>
      </c>
      <c r="I438" s="246" t="str">
        <f>IF(ISBLANK(C438),"",IFERROR(SUMIF('Np PL4 Stock'!$A:$A,A438,'Np PL4 Stock'!$N:$N),""))</f>
        <v/>
      </c>
      <c r="J438" s="240"/>
      <c r="K438" s="240"/>
      <c r="L438" s="239"/>
      <c r="M438" s="239"/>
      <c r="N438" s="242" t="str">
        <f t="shared" si="14"/>
        <v>-</v>
      </c>
      <c r="O438" s="240"/>
      <c r="P438" s="240"/>
      <c r="Q438" s="240"/>
      <c r="R438" s="249"/>
    </row>
    <row r="439" spans="1:18">
      <c r="A439" s="235" t="str">
        <f t="shared" si="13"/>
        <v/>
      </c>
      <c r="B439" s="153"/>
      <c r="C439" s="237"/>
      <c r="D439" s="238" t="str">
        <f>IF(ISBLANK(C439),"",IFERROR(VLOOKUP(A439,'Np PL4 Stock'!$A:$E,4,FALSE),""))</f>
        <v/>
      </c>
      <c r="E439" s="239"/>
      <c r="F439" s="240"/>
      <c r="G439" s="239"/>
      <c r="H439" s="242" t="str">
        <f>IF(ISBLANK(C439),"",IFERROR(IF(VLOOKUP(A439,'Np PL4 Stock'!$A:$J,10,FALSE)="Np4",C439-D439,C439-D439-1),""))</f>
        <v/>
      </c>
      <c r="I439" s="246" t="str">
        <f>IF(ISBLANK(C439),"",IFERROR(SUMIF('Np PL4 Stock'!$A:$A,A439,'Np PL4 Stock'!$N:$N),""))</f>
        <v/>
      </c>
      <c r="J439" s="240"/>
      <c r="K439" s="240"/>
      <c r="L439" s="239"/>
      <c r="M439" s="239"/>
      <c r="N439" s="242" t="str">
        <f t="shared" si="14"/>
        <v>-</v>
      </c>
      <c r="O439" s="240"/>
      <c r="P439" s="240"/>
      <c r="Q439" s="240"/>
      <c r="R439" s="249"/>
    </row>
    <row r="440" spans="1:18">
      <c r="A440" s="235" t="str">
        <f t="shared" si="13"/>
        <v/>
      </c>
      <c r="B440" s="153"/>
      <c r="C440" s="237"/>
      <c r="D440" s="238" t="str">
        <f>IF(ISBLANK(C440),"",IFERROR(VLOOKUP(A440,'Np PL4 Stock'!$A:$E,4,FALSE),""))</f>
        <v/>
      </c>
      <c r="E440" s="239"/>
      <c r="F440" s="240"/>
      <c r="G440" s="239"/>
      <c r="H440" s="242" t="str">
        <f>IF(ISBLANK(C440),"",IFERROR(IF(VLOOKUP(A440,'Np PL4 Stock'!$A:$J,10,FALSE)="Np4",C440-D440,C440-D440-1),""))</f>
        <v/>
      </c>
      <c r="I440" s="246" t="str">
        <f>IF(ISBLANK(C440),"",IFERROR(SUMIF('Np PL4 Stock'!$A:$A,A440,'Np PL4 Stock'!$N:$N),""))</f>
        <v/>
      </c>
      <c r="J440" s="240"/>
      <c r="K440" s="240"/>
      <c r="L440" s="239"/>
      <c r="M440" s="239"/>
      <c r="N440" s="242" t="str">
        <f t="shared" si="14"/>
        <v>-</v>
      </c>
      <c r="O440" s="240"/>
      <c r="P440" s="240"/>
      <c r="Q440" s="240"/>
      <c r="R440" s="249"/>
    </row>
    <row r="441" spans="1:18">
      <c r="A441" s="235" t="str">
        <f t="shared" si="13"/>
        <v/>
      </c>
      <c r="B441" s="153"/>
      <c r="C441" s="237"/>
      <c r="D441" s="238" t="str">
        <f>IF(ISBLANK(C441),"",IFERROR(VLOOKUP(A441,'Np PL4 Stock'!$A:$E,4,FALSE),""))</f>
        <v/>
      </c>
      <c r="E441" s="239"/>
      <c r="F441" s="240"/>
      <c r="G441" s="239"/>
      <c r="H441" s="242" t="str">
        <f>IF(ISBLANK(C441),"",IFERROR(IF(VLOOKUP(A441,'Np PL4 Stock'!$A:$J,10,FALSE)="Np4",C441-D441,C441-D441-1),""))</f>
        <v/>
      </c>
      <c r="I441" s="246" t="str">
        <f>IF(ISBLANK(C441),"",IFERROR(SUMIF('Np PL4 Stock'!$A:$A,A441,'Np PL4 Stock'!$N:$N),""))</f>
        <v/>
      </c>
      <c r="J441" s="240"/>
      <c r="K441" s="240"/>
      <c r="L441" s="239"/>
      <c r="M441" s="239"/>
      <c r="N441" s="242" t="str">
        <f t="shared" si="14"/>
        <v>-</v>
      </c>
      <c r="O441" s="240"/>
      <c r="P441" s="240"/>
      <c r="Q441" s="240"/>
      <c r="R441" s="249"/>
    </row>
    <row r="442" spans="1:18">
      <c r="A442" s="235" t="str">
        <f t="shared" si="13"/>
        <v/>
      </c>
      <c r="B442" s="153"/>
      <c r="C442" s="237"/>
      <c r="D442" s="238" t="str">
        <f>IF(ISBLANK(C442),"",IFERROR(VLOOKUP(A442,'Np PL4 Stock'!$A:$E,4,FALSE),""))</f>
        <v/>
      </c>
      <c r="E442" s="239"/>
      <c r="F442" s="240"/>
      <c r="G442" s="239"/>
      <c r="H442" s="242" t="str">
        <f>IF(ISBLANK(C442),"",IFERROR(IF(VLOOKUP(A442,'Np PL4 Stock'!$A:$J,10,FALSE)="Np4",C442-D442,C442-D442-1),""))</f>
        <v/>
      </c>
      <c r="I442" s="246" t="str">
        <f>IF(ISBLANK(C442),"",IFERROR(SUMIF('Np PL4 Stock'!$A:$A,A442,'Np PL4 Stock'!$N:$N),""))</f>
        <v/>
      </c>
      <c r="J442" s="240"/>
      <c r="K442" s="240"/>
      <c r="L442" s="239"/>
      <c r="M442" s="239"/>
      <c r="N442" s="242" t="str">
        <f t="shared" si="14"/>
        <v>-</v>
      </c>
      <c r="O442" s="240"/>
      <c r="P442" s="240"/>
      <c r="Q442" s="240"/>
      <c r="R442" s="249"/>
    </row>
    <row r="443" spans="1:18">
      <c r="A443" s="235" t="str">
        <f t="shared" si="13"/>
        <v/>
      </c>
      <c r="B443" s="153"/>
      <c r="C443" s="237"/>
      <c r="D443" s="238" t="str">
        <f>IF(ISBLANK(C443),"",IFERROR(VLOOKUP(A443,'Np PL4 Stock'!$A:$E,4,FALSE),""))</f>
        <v/>
      </c>
      <c r="E443" s="239"/>
      <c r="F443" s="240"/>
      <c r="G443" s="239"/>
      <c r="H443" s="242" t="str">
        <f>IF(ISBLANK(C443),"",IFERROR(IF(VLOOKUP(A443,'Np PL4 Stock'!$A:$J,10,FALSE)="Np4",C443-D443,C443-D443-1),""))</f>
        <v/>
      </c>
      <c r="I443" s="246" t="str">
        <f>IF(ISBLANK(C443),"",IFERROR(SUMIF('Np PL4 Stock'!$A:$A,A443,'Np PL4 Stock'!$N:$N),""))</f>
        <v/>
      </c>
      <c r="J443" s="240"/>
      <c r="K443" s="240"/>
      <c r="L443" s="239"/>
      <c r="M443" s="239"/>
      <c r="N443" s="242" t="str">
        <f t="shared" si="14"/>
        <v>-</v>
      </c>
      <c r="O443" s="240"/>
      <c r="P443" s="240"/>
      <c r="Q443" s="240"/>
      <c r="R443" s="249"/>
    </row>
    <row r="444" spans="1:18">
      <c r="A444" s="235" t="str">
        <f t="shared" si="13"/>
        <v/>
      </c>
      <c r="B444" s="153"/>
      <c r="C444" s="237"/>
      <c r="D444" s="238" t="str">
        <f>IF(ISBLANK(C444),"",IFERROR(VLOOKUP(A444,'Np PL4 Stock'!$A:$E,4,FALSE),""))</f>
        <v/>
      </c>
      <c r="E444" s="239"/>
      <c r="F444" s="240"/>
      <c r="G444" s="239"/>
      <c r="H444" s="242" t="str">
        <f>IF(ISBLANK(C444),"",IFERROR(IF(VLOOKUP(A444,'Np PL4 Stock'!$A:$J,10,FALSE)="Np4",C444-D444,C444-D444-1),""))</f>
        <v/>
      </c>
      <c r="I444" s="246" t="str">
        <f>IF(ISBLANK(C444),"",IFERROR(SUMIF('Np PL4 Stock'!$A:$A,A444,'Np PL4 Stock'!$N:$N),""))</f>
        <v/>
      </c>
      <c r="J444" s="240"/>
      <c r="K444" s="240"/>
      <c r="L444" s="239"/>
      <c r="M444" s="239"/>
      <c r="N444" s="242" t="str">
        <f t="shared" si="14"/>
        <v>-</v>
      </c>
      <c r="O444" s="240"/>
      <c r="P444" s="240"/>
      <c r="Q444" s="240"/>
      <c r="R444" s="249"/>
    </row>
    <row r="445" spans="1:18">
      <c r="A445" s="235" t="str">
        <f t="shared" si="13"/>
        <v/>
      </c>
      <c r="B445" s="153"/>
      <c r="C445" s="237"/>
      <c r="D445" s="238" t="str">
        <f>IF(ISBLANK(C445),"",IFERROR(VLOOKUP(A445,'Np PL4 Stock'!$A:$E,4,FALSE),""))</f>
        <v/>
      </c>
      <c r="E445" s="239"/>
      <c r="F445" s="240"/>
      <c r="G445" s="239"/>
      <c r="H445" s="242" t="str">
        <f>IF(ISBLANK(C445),"",IFERROR(IF(VLOOKUP(A445,'Np PL4 Stock'!$A:$J,10,FALSE)="Np4",C445-D445,C445-D445-1),""))</f>
        <v/>
      </c>
      <c r="I445" s="246" t="str">
        <f>IF(ISBLANK(C445),"",IFERROR(SUMIF('Np PL4 Stock'!$A:$A,A445,'Np PL4 Stock'!$N:$N),""))</f>
        <v/>
      </c>
      <c r="J445" s="240"/>
      <c r="K445" s="240"/>
      <c r="L445" s="239"/>
      <c r="M445" s="239"/>
      <c r="N445" s="242" t="str">
        <f t="shared" si="14"/>
        <v>-</v>
      </c>
      <c r="O445" s="240"/>
      <c r="P445" s="240"/>
      <c r="Q445" s="240"/>
      <c r="R445" s="249"/>
    </row>
    <row r="446" spans="1:18">
      <c r="A446" s="235" t="str">
        <f t="shared" si="13"/>
        <v/>
      </c>
      <c r="B446" s="153"/>
      <c r="C446" s="237"/>
      <c r="D446" s="238" t="str">
        <f>IF(ISBLANK(C446),"",IFERROR(VLOOKUP(A446,'Np PL4 Stock'!$A:$E,4,FALSE),""))</f>
        <v/>
      </c>
      <c r="E446" s="239"/>
      <c r="F446" s="240"/>
      <c r="G446" s="239"/>
      <c r="H446" s="242" t="str">
        <f>IF(ISBLANK(C446),"",IFERROR(IF(VLOOKUP(A446,'Np PL4 Stock'!$A:$J,10,FALSE)="Np4",C446-D446,C446-D446-1),""))</f>
        <v/>
      </c>
      <c r="I446" s="246" t="str">
        <f>IF(ISBLANK(C446),"",IFERROR(SUMIF('Np PL4 Stock'!$A:$A,A446,'Np PL4 Stock'!$N:$N),""))</f>
        <v/>
      </c>
      <c r="J446" s="240"/>
      <c r="K446" s="240"/>
      <c r="L446" s="239"/>
      <c r="M446" s="239"/>
      <c r="N446" s="242" t="str">
        <f t="shared" si="14"/>
        <v>-</v>
      </c>
      <c r="O446" s="240"/>
      <c r="P446" s="240"/>
      <c r="Q446" s="240"/>
      <c r="R446" s="249"/>
    </row>
    <row r="447" spans="1:18">
      <c r="A447" s="235" t="str">
        <f t="shared" si="13"/>
        <v/>
      </c>
      <c r="B447" s="153"/>
      <c r="C447" s="237"/>
      <c r="D447" s="238" t="str">
        <f>IF(ISBLANK(C447),"",IFERROR(VLOOKUP(A447,'Np PL4 Stock'!$A:$E,4,FALSE),""))</f>
        <v/>
      </c>
      <c r="E447" s="239"/>
      <c r="F447" s="240"/>
      <c r="G447" s="239"/>
      <c r="H447" s="242" t="str">
        <f>IF(ISBLANK(C447),"",IFERROR(IF(VLOOKUP(A447,'Np PL4 Stock'!$A:$J,10,FALSE)="Np4",C447-D447,C447-D447-1),""))</f>
        <v/>
      </c>
      <c r="I447" s="246" t="str">
        <f>IF(ISBLANK(C447),"",IFERROR(SUMIF('Np PL4 Stock'!$A:$A,A447,'Np PL4 Stock'!$N:$N),""))</f>
        <v/>
      </c>
      <c r="J447" s="240"/>
      <c r="K447" s="240"/>
      <c r="L447" s="239"/>
      <c r="M447" s="239"/>
      <c r="N447" s="242" t="str">
        <f t="shared" si="14"/>
        <v>-</v>
      </c>
      <c r="O447" s="240"/>
      <c r="P447" s="240"/>
      <c r="Q447" s="240"/>
      <c r="R447" s="249"/>
    </row>
    <row r="448" spans="1:18">
      <c r="A448" s="235" t="str">
        <f t="shared" si="13"/>
        <v/>
      </c>
      <c r="B448" s="153"/>
      <c r="C448" s="237"/>
      <c r="D448" s="238" t="str">
        <f>IF(ISBLANK(C448),"",IFERROR(VLOOKUP(A448,'Np PL4 Stock'!$A:$E,4,FALSE),""))</f>
        <v/>
      </c>
      <c r="E448" s="239"/>
      <c r="F448" s="240"/>
      <c r="G448" s="239"/>
      <c r="H448" s="242" t="str">
        <f>IF(ISBLANK(C448),"",IFERROR(IF(VLOOKUP(A448,'Np PL4 Stock'!$A:$J,10,FALSE)="Np4",C448-D448,C448-D448-1),""))</f>
        <v/>
      </c>
      <c r="I448" s="246" t="str">
        <f>IF(ISBLANK(C448),"",IFERROR(SUMIF('Np PL4 Stock'!$A:$A,A448,'Np PL4 Stock'!$N:$N),""))</f>
        <v/>
      </c>
      <c r="J448" s="240"/>
      <c r="K448" s="240"/>
      <c r="L448" s="239"/>
      <c r="M448" s="239"/>
      <c r="N448" s="242" t="str">
        <f t="shared" si="14"/>
        <v>-</v>
      </c>
      <c r="O448" s="240"/>
      <c r="P448" s="240"/>
      <c r="Q448" s="240"/>
      <c r="R448" s="249"/>
    </row>
    <row r="449" spans="1:18">
      <c r="A449" s="235" t="str">
        <f t="shared" si="13"/>
        <v/>
      </c>
      <c r="B449" s="153"/>
      <c r="C449" s="237"/>
      <c r="D449" s="238" t="str">
        <f>IF(ISBLANK(C449),"",IFERROR(VLOOKUP(A449,'Np PL4 Stock'!$A:$E,4,FALSE),""))</f>
        <v/>
      </c>
      <c r="E449" s="239"/>
      <c r="F449" s="240"/>
      <c r="G449" s="239"/>
      <c r="H449" s="242" t="str">
        <f>IF(ISBLANK(C449),"",IFERROR(IF(VLOOKUP(A449,'Np PL4 Stock'!$A:$J,10,FALSE)="Np4",C449-D449,C449-D449-1),""))</f>
        <v/>
      </c>
      <c r="I449" s="246" t="str">
        <f>IF(ISBLANK(C449),"",IFERROR(SUMIF('Np PL4 Stock'!$A:$A,A449,'Np PL4 Stock'!$N:$N),""))</f>
        <v/>
      </c>
      <c r="J449" s="240"/>
      <c r="K449" s="240"/>
      <c r="L449" s="239"/>
      <c r="M449" s="239"/>
      <c r="N449" s="242" t="str">
        <f t="shared" si="14"/>
        <v>-</v>
      </c>
      <c r="O449" s="240"/>
      <c r="P449" s="240"/>
      <c r="Q449" s="240"/>
      <c r="R449" s="249"/>
    </row>
    <row r="450" spans="1:18">
      <c r="A450" s="235" t="str">
        <f t="shared" si="13"/>
        <v/>
      </c>
      <c r="B450" s="153"/>
      <c r="C450" s="237"/>
      <c r="D450" s="238" t="str">
        <f>IF(ISBLANK(C450),"",IFERROR(VLOOKUP(A450,'Np PL4 Stock'!$A:$E,4,FALSE),""))</f>
        <v/>
      </c>
      <c r="E450" s="239"/>
      <c r="F450" s="240"/>
      <c r="G450" s="239"/>
      <c r="H450" s="242" t="str">
        <f>IF(ISBLANK(C450),"",IFERROR(IF(VLOOKUP(A450,'Np PL4 Stock'!$A:$J,10,FALSE)="Np4",C450-D450,C450-D450-1),""))</f>
        <v/>
      </c>
      <c r="I450" s="246" t="str">
        <f>IF(ISBLANK(C450),"",IFERROR(SUMIF('Np PL4 Stock'!$A:$A,A450,'Np PL4 Stock'!$N:$N),""))</f>
        <v/>
      </c>
      <c r="J450" s="240"/>
      <c r="K450" s="240"/>
      <c r="L450" s="239"/>
      <c r="M450" s="239"/>
      <c r="N450" s="242" t="str">
        <f t="shared" si="14"/>
        <v>-</v>
      </c>
      <c r="O450" s="240"/>
      <c r="P450" s="240"/>
      <c r="Q450" s="240"/>
      <c r="R450" s="249"/>
    </row>
    <row r="451" spans="1:18">
      <c r="A451" s="235" t="str">
        <f t="shared" ref="A451:A514" si="15">IF(ISBLANK(F451),"",F451&amp;"-"&amp;IF(OR(LEN(G451)=1,LEN(G451)=4),"0"&amp;G451,G451)&amp;"-"&amp;IF(OR(LEN(E451)=1,LEN(E451)=4),"0"&amp;E451,E451))</f>
        <v/>
      </c>
      <c r="B451" s="153"/>
      <c r="C451" s="237"/>
      <c r="D451" s="238" t="str">
        <f>IF(ISBLANK(C451),"",IFERROR(VLOOKUP(A451,'Np PL4 Stock'!$A:$E,4,FALSE),""))</f>
        <v/>
      </c>
      <c r="E451" s="239"/>
      <c r="F451" s="240"/>
      <c r="G451" s="239"/>
      <c r="H451" s="242" t="str">
        <f>IF(ISBLANK(C451),"",IFERROR(IF(VLOOKUP(A451,'Np PL4 Stock'!$A:$J,10,FALSE)="Np4",C451-D451,C451-D451-1),""))</f>
        <v/>
      </c>
      <c r="I451" s="246" t="str">
        <f>IF(ISBLANK(C451),"",IFERROR(SUMIF('Np PL4 Stock'!$A:$A,A451,'Np PL4 Stock'!$N:$N),""))</f>
        <v/>
      </c>
      <c r="J451" s="240"/>
      <c r="K451" s="240"/>
      <c r="L451" s="239"/>
      <c r="M451" s="239"/>
      <c r="N451" s="242" t="str">
        <f t="shared" ref="N451:N514" si="16">IF(AND(ISNUMBER(L451),ISNUMBER(M451)),L451*M451,"-")</f>
        <v>-</v>
      </c>
      <c r="O451" s="240"/>
      <c r="P451" s="240"/>
      <c r="Q451" s="240"/>
      <c r="R451" s="249"/>
    </row>
    <row r="452" spans="1:18">
      <c r="A452" s="235" t="str">
        <f t="shared" si="15"/>
        <v/>
      </c>
      <c r="B452" s="153"/>
      <c r="C452" s="237"/>
      <c r="D452" s="238" t="str">
        <f>IF(ISBLANK(C452),"",IFERROR(VLOOKUP(A452,'Np PL4 Stock'!$A:$E,4,FALSE),""))</f>
        <v/>
      </c>
      <c r="E452" s="239"/>
      <c r="F452" s="240"/>
      <c r="G452" s="239"/>
      <c r="H452" s="242" t="str">
        <f>IF(ISBLANK(C452),"",IFERROR(IF(VLOOKUP(A452,'Np PL4 Stock'!$A:$J,10,FALSE)="Np4",C452-D452,C452-D452-1),""))</f>
        <v/>
      </c>
      <c r="I452" s="246" t="str">
        <f>IF(ISBLANK(C452),"",IFERROR(SUMIF('Np PL4 Stock'!$A:$A,A452,'Np PL4 Stock'!$N:$N),""))</f>
        <v/>
      </c>
      <c r="J452" s="240"/>
      <c r="K452" s="240"/>
      <c r="L452" s="239"/>
      <c r="M452" s="239"/>
      <c r="N452" s="242" t="str">
        <f t="shared" si="16"/>
        <v>-</v>
      </c>
      <c r="O452" s="240"/>
      <c r="P452" s="240"/>
      <c r="Q452" s="240"/>
      <c r="R452" s="249"/>
    </row>
    <row r="453" spans="1:18">
      <c r="A453" s="235" t="str">
        <f t="shared" si="15"/>
        <v/>
      </c>
      <c r="B453" s="153"/>
      <c r="C453" s="237"/>
      <c r="D453" s="238" t="str">
        <f>IF(ISBLANK(C453),"",IFERROR(VLOOKUP(A453,'Np PL4 Stock'!$A:$E,4,FALSE),""))</f>
        <v/>
      </c>
      <c r="E453" s="239"/>
      <c r="F453" s="240"/>
      <c r="G453" s="239"/>
      <c r="H453" s="242" t="str">
        <f>IF(ISBLANK(C453),"",IFERROR(IF(VLOOKUP(A453,'Np PL4 Stock'!$A:$J,10,FALSE)="Np4",C453-D453,C453-D453-1),""))</f>
        <v/>
      </c>
      <c r="I453" s="246" t="str">
        <f>IF(ISBLANK(C453),"",IFERROR(SUMIF('Np PL4 Stock'!$A:$A,A453,'Np PL4 Stock'!$N:$N),""))</f>
        <v/>
      </c>
      <c r="J453" s="240"/>
      <c r="K453" s="240"/>
      <c r="L453" s="239"/>
      <c r="M453" s="239"/>
      <c r="N453" s="242" t="str">
        <f t="shared" si="16"/>
        <v>-</v>
      </c>
      <c r="O453" s="240"/>
      <c r="P453" s="240"/>
      <c r="Q453" s="240"/>
      <c r="R453" s="249"/>
    </row>
    <row r="454" spans="1:18">
      <c r="A454" s="235" t="str">
        <f t="shared" si="15"/>
        <v/>
      </c>
      <c r="B454" s="153"/>
      <c r="C454" s="237"/>
      <c r="D454" s="238" t="str">
        <f>IF(ISBLANK(C454),"",IFERROR(VLOOKUP(A454,'Np PL4 Stock'!$A:$E,4,FALSE),""))</f>
        <v/>
      </c>
      <c r="E454" s="239"/>
      <c r="F454" s="240"/>
      <c r="G454" s="239"/>
      <c r="H454" s="242" t="str">
        <f>IF(ISBLANK(C454),"",IFERROR(IF(VLOOKUP(A454,'Np PL4 Stock'!$A:$J,10,FALSE)="Np4",C454-D454,C454-D454-1),""))</f>
        <v/>
      </c>
      <c r="I454" s="246" t="str">
        <f>IF(ISBLANK(C454),"",IFERROR(SUMIF('Np PL4 Stock'!$A:$A,A454,'Np PL4 Stock'!$N:$N),""))</f>
        <v/>
      </c>
      <c r="J454" s="240"/>
      <c r="K454" s="240"/>
      <c r="L454" s="239"/>
      <c r="M454" s="239"/>
      <c r="N454" s="242" t="str">
        <f t="shared" si="16"/>
        <v>-</v>
      </c>
      <c r="O454" s="240"/>
      <c r="P454" s="240"/>
      <c r="Q454" s="240"/>
      <c r="R454" s="249"/>
    </row>
    <row r="455" spans="1:18">
      <c r="A455" s="235" t="str">
        <f t="shared" si="15"/>
        <v/>
      </c>
      <c r="B455" s="153"/>
      <c r="C455" s="237"/>
      <c r="D455" s="238" t="str">
        <f>IF(ISBLANK(C455),"",IFERROR(VLOOKUP(A455,'Np PL4 Stock'!$A:$E,4,FALSE),""))</f>
        <v/>
      </c>
      <c r="E455" s="239"/>
      <c r="F455" s="240"/>
      <c r="G455" s="239"/>
      <c r="H455" s="242" t="str">
        <f>IF(ISBLANK(C455),"",IFERROR(IF(VLOOKUP(A455,'Np PL4 Stock'!$A:$J,10,FALSE)="Np4",C455-D455,C455-D455-1),""))</f>
        <v/>
      </c>
      <c r="I455" s="246" t="str">
        <f>IF(ISBLANK(C455),"",IFERROR(SUMIF('Np PL4 Stock'!$A:$A,A455,'Np PL4 Stock'!$N:$N),""))</f>
        <v/>
      </c>
      <c r="J455" s="240"/>
      <c r="K455" s="240"/>
      <c r="L455" s="239"/>
      <c r="M455" s="239"/>
      <c r="N455" s="242" t="str">
        <f t="shared" si="16"/>
        <v>-</v>
      </c>
      <c r="O455" s="240"/>
      <c r="P455" s="240"/>
      <c r="Q455" s="240"/>
      <c r="R455" s="249"/>
    </row>
    <row r="456" spans="1:18">
      <c r="A456" s="235" t="str">
        <f t="shared" si="15"/>
        <v/>
      </c>
      <c r="B456" s="153"/>
      <c r="C456" s="237"/>
      <c r="D456" s="238" t="str">
        <f>IF(ISBLANK(C456),"",IFERROR(VLOOKUP(A456,'Np PL4 Stock'!$A:$E,4,FALSE),""))</f>
        <v/>
      </c>
      <c r="E456" s="239"/>
      <c r="F456" s="240"/>
      <c r="G456" s="239"/>
      <c r="H456" s="242" t="str">
        <f>IF(ISBLANK(C456),"",IFERROR(IF(VLOOKUP(A456,'Np PL4 Stock'!$A:$J,10,FALSE)="Np4",C456-D456,C456-D456-1),""))</f>
        <v/>
      </c>
      <c r="I456" s="246" t="str">
        <f>IF(ISBLANK(C456),"",IFERROR(SUMIF('Np PL4 Stock'!$A:$A,A456,'Np PL4 Stock'!$N:$N),""))</f>
        <v/>
      </c>
      <c r="J456" s="240"/>
      <c r="K456" s="240"/>
      <c r="L456" s="239"/>
      <c r="M456" s="239"/>
      <c r="N456" s="242" t="str">
        <f t="shared" si="16"/>
        <v>-</v>
      </c>
      <c r="O456" s="240"/>
      <c r="P456" s="240"/>
      <c r="Q456" s="240"/>
      <c r="R456" s="249"/>
    </row>
    <row r="457" spans="1:18">
      <c r="A457" s="235" t="str">
        <f t="shared" si="15"/>
        <v/>
      </c>
      <c r="B457" s="153"/>
      <c r="C457" s="237"/>
      <c r="D457" s="238" t="str">
        <f>IF(ISBLANK(C457),"",IFERROR(VLOOKUP(A457,'Np PL4 Stock'!$A:$E,4,FALSE),""))</f>
        <v/>
      </c>
      <c r="E457" s="239"/>
      <c r="F457" s="240"/>
      <c r="G457" s="239"/>
      <c r="H457" s="242" t="str">
        <f>IF(ISBLANK(C457),"",IFERROR(IF(VLOOKUP(A457,'Np PL4 Stock'!$A:$J,10,FALSE)="Np4",C457-D457,C457-D457-1),""))</f>
        <v/>
      </c>
      <c r="I457" s="246" t="str">
        <f>IF(ISBLANK(C457),"",IFERROR(SUMIF('Np PL4 Stock'!$A:$A,A457,'Np PL4 Stock'!$N:$N),""))</f>
        <v/>
      </c>
      <c r="J457" s="240"/>
      <c r="K457" s="240"/>
      <c r="L457" s="239"/>
      <c r="M457" s="239"/>
      <c r="N457" s="242" t="str">
        <f t="shared" si="16"/>
        <v>-</v>
      </c>
      <c r="O457" s="240"/>
      <c r="P457" s="240"/>
      <c r="Q457" s="240"/>
      <c r="R457" s="249"/>
    </row>
    <row r="458" spans="1:18">
      <c r="A458" s="235" t="str">
        <f t="shared" si="15"/>
        <v/>
      </c>
      <c r="B458" s="153"/>
      <c r="C458" s="237"/>
      <c r="D458" s="238" t="str">
        <f>IF(ISBLANK(C458),"",IFERROR(VLOOKUP(A458,'Np PL4 Stock'!$A:$E,4,FALSE),""))</f>
        <v/>
      </c>
      <c r="E458" s="239"/>
      <c r="F458" s="240"/>
      <c r="G458" s="239"/>
      <c r="H458" s="242" t="str">
        <f>IF(ISBLANK(C458),"",IFERROR(IF(VLOOKUP(A458,'Np PL4 Stock'!$A:$J,10,FALSE)="Np4",C458-D458,C458-D458-1),""))</f>
        <v/>
      </c>
      <c r="I458" s="246" t="str">
        <f>IF(ISBLANK(C458),"",IFERROR(SUMIF('Np PL4 Stock'!$A:$A,A458,'Np PL4 Stock'!$N:$N),""))</f>
        <v/>
      </c>
      <c r="J458" s="240"/>
      <c r="K458" s="240"/>
      <c r="L458" s="239"/>
      <c r="M458" s="239"/>
      <c r="N458" s="242" t="str">
        <f t="shared" si="16"/>
        <v>-</v>
      </c>
      <c r="O458" s="240"/>
      <c r="P458" s="240"/>
      <c r="Q458" s="240"/>
      <c r="R458" s="249"/>
    </row>
    <row r="459" spans="1:18">
      <c r="A459" s="235" t="str">
        <f t="shared" si="15"/>
        <v/>
      </c>
      <c r="B459" s="153"/>
      <c r="C459" s="237"/>
      <c r="D459" s="238" t="str">
        <f>IF(ISBLANK(C459),"",IFERROR(VLOOKUP(A459,'Np PL4 Stock'!$A:$E,4,FALSE),""))</f>
        <v/>
      </c>
      <c r="E459" s="239"/>
      <c r="F459" s="240"/>
      <c r="G459" s="239"/>
      <c r="H459" s="242" t="str">
        <f>IF(ISBLANK(C459),"",IFERROR(IF(VLOOKUP(A459,'Np PL4 Stock'!$A:$J,10,FALSE)="Np4",C459-D459,C459-D459-1),""))</f>
        <v/>
      </c>
      <c r="I459" s="246" t="str">
        <f>IF(ISBLANK(C459),"",IFERROR(SUMIF('Np PL4 Stock'!$A:$A,A459,'Np PL4 Stock'!$N:$N),""))</f>
        <v/>
      </c>
      <c r="J459" s="240"/>
      <c r="K459" s="240"/>
      <c r="L459" s="239"/>
      <c r="M459" s="239"/>
      <c r="N459" s="242" t="str">
        <f t="shared" si="16"/>
        <v>-</v>
      </c>
      <c r="O459" s="240"/>
      <c r="P459" s="240"/>
      <c r="Q459" s="240"/>
      <c r="R459" s="249"/>
    </row>
    <row r="460" spans="1:18">
      <c r="A460" s="235" t="str">
        <f t="shared" si="15"/>
        <v/>
      </c>
      <c r="B460" s="153"/>
      <c r="C460" s="237"/>
      <c r="D460" s="238" t="str">
        <f>IF(ISBLANK(C460),"",IFERROR(VLOOKUP(A460,'Np PL4 Stock'!$A:$E,4,FALSE),""))</f>
        <v/>
      </c>
      <c r="E460" s="239"/>
      <c r="F460" s="240"/>
      <c r="G460" s="239"/>
      <c r="H460" s="242" t="str">
        <f>IF(ISBLANK(C460),"",IFERROR(IF(VLOOKUP(A460,'Np PL4 Stock'!$A:$J,10,FALSE)="Np4",C460-D460,C460-D460-1),""))</f>
        <v/>
      </c>
      <c r="I460" s="246" t="str">
        <f>IF(ISBLANK(C460),"",IFERROR(SUMIF('Np PL4 Stock'!$A:$A,A460,'Np PL4 Stock'!$N:$N),""))</f>
        <v/>
      </c>
      <c r="J460" s="240"/>
      <c r="K460" s="240"/>
      <c r="L460" s="239"/>
      <c r="M460" s="239"/>
      <c r="N460" s="242" t="str">
        <f t="shared" si="16"/>
        <v>-</v>
      </c>
      <c r="O460" s="240"/>
      <c r="P460" s="240"/>
      <c r="Q460" s="240"/>
      <c r="R460" s="249"/>
    </row>
    <row r="461" spans="1:18">
      <c r="A461" s="235" t="str">
        <f t="shared" si="15"/>
        <v/>
      </c>
      <c r="B461" s="153"/>
      <c r="C461" s="237"/>
      <c r="D461" s="238" t="str">
        <f>IF(ISBLANK(C461),"",IFERROR(VLOOKUP(A461,'Np PL4 Stock'!$A:$E,4,FALSE),""))</f>
        <v/>
      </c>
      <c r="E461" s="239"/>
      <c r="F461" s="240"/>
      <c r="G461" s="239"/>
      <c r="H461" s="242" t="str">
        <f>IF(ISBLANK(C461),"",IFERROR(IF(VLOOKUP(A461,'Np PL4 Stock'!$A:$J,10,FALSE)="Np4",C461-D461,C461-D461-1),""))</f>
        <v/>
      </c>
      <c r="I461" s="246" t="str">
        <f>IF(ISBLANK(C461),"",IFERROR(SUMIF('Np PL4 Stock'!$A:$A,A461,'Np PL4 Stock'!$N:$N),""))</f>
        <v/>
      </c>
      <c r="J461" s="240"/>
      <c r="K461" s="240"/>
      <c r="L461" s="239"/>
      <c r="M461" s="239"/>
      <c r="N461" s="242" t="str">
        <f t="shared" si="16"/>
        <v>-</v>
      </c>
      <c r="O461" s="240"/>
      <c r="P461" s="240"/>
      <c r="Q461" s="240"/>
      <c r="R461" s="249"/>
    </row>
    <row r="462" spans="1:18">
      <c r="A462" s="235" t="str">
        <f t="shared" si="15"/>
        <v/>
      </c>
      <c r="B462" s="153"/>
      <c r="C462" s="237"/>
      <c r="D462" s="238" t="str">
        <f>IF(ISBLANK(C462),"",IFERROR(VLOOKUP(A462,'Np PL4 Stock'!$A:$E,4,FALSE),""))</f>
        <v/>
      </c>
      <c r="E462" s="239"/>
      <c r="F462" s="240"/>
      <c r="G462" s="239"/>
      <c r="H462" s="242" t="str">
        <f>IF(ISBLANK(C462),"",IFERROR(IF(VLOOKUP(A462,'Np PL4 Stock'!$A:$J,10,FALSE)="Np4",C462-D462,C462-D462-1),""))</f>
        <v/>
      </c>
      <c r="I462" s="246" t="str">
        <f>IF(ISBLANK(C462),"",IFERROR(SUMIF('Np PL4 Stock'!$A:$A,A462,'Np PL4 Stock'!$N:$N),""))</f>
        <v/>
      </c>
      <c r="J462" s="240"/>
      <c r="K462" s="240"/>
      <c r="L462" s="239"/>
      <c r="M462" s="239"/>
      <c r="N462" s="242" t="str">
        <f t="shared" si="16"/>
        <v>-</v>
      </c>
      <c r="O462" s="240"/>
      <c r="P462" s="240"/>
      <c r="Q462" s="240"/>
      <c r="R462" s="249"/>
    </row>
    <row r="463" spans="1:18">
      <c r="A463" s="235" t="str">
        <f t="shared" si="15"/>
        <v/>
      </c>
      <c r="B463" s="153"/>
      <c r="C463" s="237"/>
      <c r="D463" s="238" t="str">
        <f>IF(ISBLANK(C463),"",IFERROR(VLOOKUP(A463,'Np PL4 Stock'!$A:$E,4,FALSE),""))</f>
        <v/>
      </c>
      <c r="E463" s="239"/>
      <c r="F463" s="240"/>
      <c r="G463" s="239"/>
      <c r="H463" s="242" t="str">
        <f>IF(ISBLANK(C463),"",IFERROR(IF(VLOOKUP(A463,'Np PL4 Stock'!$A:$J,10,FALSE)="Np4",C463-D463,C463-D463-1),""))</f>
        <v/>
      </c>
      <c r="I463" s="246" t="str">
        <f>IF(ISBLANK(C463),"",IFERROR(SUMIF('Np PL4 Stock'!$A:$A,A463,'Np PL4 Stock'!$N:$N),""))</f>
        <v/>
      </c>
      <c r="J463" s="240"/>
      <c r="K463" s="240"/>
      <c r="L463" s="239"/>
      <c r="M463" s="239"/>
      <c r="N463" s="242" t="str">
        <f t="shared" si="16"/>
        <v>-</v>
      </c>
      <c r="O463" s="240"/>
      <c r="P463" s="240"/>
      <c r="Q463" s="240"/>
      <c r="R463" s="249"/>
    </row>
    <row r="464" spans="1:18">
      <c r="A464" s="235" t="str">
        <f t="shared" si="15"/>
        <v/>
      </c>
      <c r="B464" s="153"/>
      <c r="C464" s="237"/>
      <c r="D464" s="238" t="str">
        <f>IF(ISBLANK(C464),"",IFERROR(VLOOKUP(A464,'Np PL4 Stock'!$A:$E,4,FALSE),""))</f>
        <v/>
      </c>
      <c r="E464" s="239"/>
      <c r="F464" s="240"/>
      <c r="G464" s="239"/>
      <c r="H464" s="242" t="str">
        <f>IF(ISBLANK(C464),"",IFERROR(IF(VLOOKUP(A464,'Np PL4 Stock'!$A:$J,10,FALSE)="Np4",C464-D464,C464-D464-1),""))</f>
        <v/>
      </c>
      <c r="I464" s="246" t="str">
        <f>IF(ISBLANK(C464),"",IFERROR(SUMIF('Np PL4 Stock'!$A:$A,A464,'Np PL4 Stock'!$N:$N),""))</f>
        <v/>
      </c>
      <c r="J464" s="240"/>
      <c r="K464" s="240"/>
      <c r="L464" s="239"/>
      <c r="M464" s="239"/>
      <c r="N464" s="242" t="str">
        <f t="shared" si="16"/>
        <v>-</v>
      </c>
      <c r="O464" s="240"/>
      <c r="P464" s="240"/>
      <c r="Q464" s="240"/>
      <c r="R464" s="249"/>
    </row>
    <row r="465" spans="1:18">
      <c r="A465" s="235" t="str">
        <f t="shared" si="15"/>
        <v/>
      </c>
      <c r="B465" s="153"/>
      <c r="C465" s="237"/>
      <c r="D465" s="238" t="str">
        <f>IF(ISBLANK(C465),"",IFERROR(VLOOKUP(A465,'Np PL4 Stock'!$A:$E,4,FALSE),""))</f>
        <v/>
      </c>
      <c r="E465" s="239"/>
      <c r="F465" s="240"/>
      <c r="G465" s="239"/>
      <c r="H465" s="242" t="str">
        <f>IF(ISBLANK(C465),"",IFERROR(IF(VLOOKUP(A465,'Np PL4 Stock'!$A:$J,10,FALSE)="Np4",C465-D465,C465-D465-1),""))</f>
        <v/>
      </c>
      <c r="I465" s="246" t="str">
        <f>IF(ISBLANK(C465),"",IFERROR(SUMIF('Np PL4 Stock'!$A:$A,A465,'Np PL4 Stock'!$N:$N),""))</f>
        <v/>
      </c>
      <c r="J465" s="240"/>
      <c r="K465" s="240"/>
      <c r="L465" s="239"/>
      <c r="M465" s="239"/>
      <c r="N465" s="242" t="str">
        <f t="shared" si="16"/>
        <v>-</v>
      </c>
      <c r="O465" s="240"/>
      <c r="P465" s="240"/>
      <c r="Q465" s="240"/>
      <c r="R465" s="249"/>
    </row>
    <row r="466" spans="1:18">
      <c r="A466" s="235" t="str">
        <f t="shared" si="15"/>
        <v/>
      </c>
      <c r="B466" s="153"/>
      <c r="C466" s="237"/>
      <c r="D466" s="238" t="str">
        <f>IF(ISBLANK(C466),"",IFERROR(VLOOKUP(A466,'Np PL4 Stock'!$A:$E,4,FALSE),""))</f>
        <v/>
      </c>
      <c r="E466" s="239"/>
      <c r="F466" s="240"/>
      <c r="G466" s="239"/>
      <c r="H466" s="242" t="str">
        <f>IF(ISBLANK(C466),"",IFERROR(IF(VLOOKUP(A466,'Np PL4 Stock'!$A:$J,10,FALSE)="Np4",C466-D466,C466-D466-1),""))</f>
        <v/>
      </c>
      <c r="I466" s="246" t="str">
        <f>IF(ISBLANK(C466),"",IFERROR(SUMIF('Np PL4 Stock'!$A:$A,A466,'Np PL4 Stock'!$N:$N),""))</f>
        <v/>
      </c>
      <c r="J466" s="240"/>
      <c r="K466" s="240"/>
      <c r="L466" s="239"/>
      <c r="M466" s="239"/>
      <c r="N466" s="242" t="str">
        <f t="shared" si="16"/>
        <v>-</v>
      </c>
      <c r="O466" s="240"/>
      <c r="P466" s="240"/>
      <c r="Q466" s="240"/>
      <c r="R466" s="249"/>
    </row>
    <row r="467" spans="1:18">
      <c r="A467" s="235" t="str">
        <f t="shared" si="15"/>
        <v/>
      </c>
      <c r="B467" s="153"/>
      <c r="C467" s="237"/>
      <c r="D467" s="238" t="str">
        <f>IF(ISBLANK(C467),"",IFERROR(VLOOKUP(A467,'Np PL4 Stock'!$A:$E,4,FALSE),""))</f>
        <v/>
      </c>
      <c r="E467" s="239"/>
      <c r="F467" s="240"/>
      <c r="G467" s="239"/>
      <c r="H467" s="242" t="str">
        <f>IF(ISBLANK(C467),"",IFERROR(IF(VLOOKUP(A467,'Np PL4 Stock'!$A:$J,10,FALSE)="Np4",C467-D467,C467-D467-1),""))</f>
        <v/>
      </c>
      <c r="I467" s="246" t="str">
        <f>IF(ISBLANK(C467),"",IFERROR(SUMIF('Np PL4 Stock'!$A:$A,A467,'Np PL4 Stock'!$N:$N),""))</f>
        <v/>
      </c>
      <c r="J467" s="240"/>
      <c r="K467" s="240"/>
      <c r="L467" s="239"/>
      <c r="M467" s="239"/>
      <c r="N467" s="242" t="str">
        <f t="shared" si="16"/>
        <v>-</v>
      </c>
      <c r="O467" s="240"/>
      <c r="P467" s="240"/>
      <c r="Q467" s="240"/>
      <c r="R467" s="249"/>
    </row>
    <row r="468" spans="1:18">
      <c r="A468" s="235" t="str">
        <f t="shared" si="15"/>
        <v/>
      </c>
      <c r="B468" s="153"/>
      <c r="C468" s="237"/>
      <c r="D468" s="238" t="str">
        <f>IF(ISBLANK(C468),"",IFERROR(VLOOKUP(A468,'Np PL4 Stock'!$A:$E,4,FALSE),""))</f>
        <v/>
      </c>
      <c r="E468" s="239"/>
      <c r="F468" s="240"/>
      <c r="G468" s="239"/>
      <c r="H468" s="242" t="str">
        <f>IF(ISBLANK(C468),"",IFERROR(IF(VLOOKUP(A468,'Np PL4 Stock'!$A:$J,10,FALSE)="Np4",C468-D468,C468-D468-1),""))</f>
        <v/>
      </c>
      <c r="I468" s="246" t="str">
        <f>IF(ISBLANK(C468),"",IFERROR(SUMIF('Np PL4 Stock'!$A:$A,A468,'Np PL4 Stock'!$N:$N),""))</f>
        <v/>
      </c>
      <c r="J468" s="240"/>
      <c r="K468" s="240"/>
      <c r="L468" s="239"/>
      <c r="M468" s="239"/>
      <c r="N468" s="242" t="str">
        <f t="shared" si="16"/>
        <v>-</v>
      </c>
      <c r="O468" s="240"/>
      <c r="P468" s="240"/>
      <c r="Q468" s="240"/>
      <c r="R468" s="249"/>
    </row>
    <row r="469" spans="1:18">
      <c r="A469" s="235" t="str">
        <f t="shared" si="15"/>
        <v/>
      </c>
      <c r="B469" s="153"/>
      <c r="C469" s="237"/>
      <c r="D469" s="238" t="str">
        <f>IF(ISBLANK(C469),"",IFERROR(VLOOKUP(A469,'Np PL4 Stock'!$A:$E,4,FALSE),""))</f>
        <v/>
      </c>
      <c r="E469" s="239"/>
      <c r="F469" s="240"/>
      <c r="G469" s="239"/>
      <c r="H469" s="242" t="str">
        <f>IF(ISBLANK(C469),"",IFERROR(IF(VLOOKUP(A469,'Np PL4 Stock'!$A:$J,10,FALSE)="Np4",C469-D469,C469-D469-1),""))</f>
        <v/>
      </c>
      <c r="I469" s="246" t="str">
        <f>IF(ISBLANK(C469),"",IFERROR(SUMIF('Np PL4 Stock'!$A:$A,A469,'Np PL4 Stock'!$N:$N),""))</f>
        <v/>
      </c>
      <c r="J469" s="240"/>
      <c r="K469" s="240"/>
      <c r="L469" s="239"/>
      <c r="M469" s="239"/>
      <c r="N469" s="242" t="str">
        <f t="shared" si="16"/>
        <v>-</v>
      </c>
      <c r="O469" s="240"/>
      <c r="P469" s="240"/>
      <c r="Q469" s="240"/>
      <c r="R469" s="249"/>
    </row>
    <row r="470" spans="1:18">
      <c r="A470" s="235" t="str">
        <f t="shared" si="15"/>
        <v/>
      </c>
      <c r="B470" s="153"/>
      <c r="C470" s="237"/>
      <c r="D470" s="238" t="str">
        <f>IF(ISBLANK(C470),"",IFERROR(VLOOKUP(A470,'Np PL4 Stock'!$A:$E,4,FALSE),""))</f>
        <v/>
      </c>
      <c r="E470" s="239"/>
      <c r="F470" s="240"/>
      <c r="G470" s="239"/>
      <c r="H470" s="242" t="str">
        <f>IF(ISBLANK(C470),"",IFERROR(IF(VLOOKUP(A470,'Np PL4 Stock'!$A:$J,10,FALSE)="Np4",C470-D470,C470-D470-1),""))</f>
        <v/>
      </c>
      <c r="I470" s="246" t="str">
        <f>IF(ISBLANK(C470),"",IFERROR(SUMIF('Np PL4 Stock'!$A:$A,A470,'Np PL4 Stock'!$N:$N),""))</f>
        <v/>
      </c>
      <c r="J470" s="240"/>
      <c r="K470" s="240"/>
      <c r="L470" s="239"/>
      <c r="M470" s="239"/>
      <c r="N470" s="242" t="str">
        <f t="shared" si="16"/>
        <v>-</v>
      </c>
      <c r="O470" s="240"/>
      <c r="P470" s="240"/>
      <c r="Q470" s="240"/>
      <c r="R470" s="249"/>
    </row>
    <row r="471" spans="1:18">
      <c r="A471" s="235" t="str">
        <f t="shared" si="15"/>
        <v/>
      </c>
      <c r="B471" s="153"/>
      <c r="C471" s="237"/>
      <c r="D471" s="238" t="str">
        <f>IF(ISBLANK(C471),"",IFERROR(VLOOKUP(A471,'Np PL4 Stock'!$A:$E,4,FALSE),""))</f>
        <v/>
      </c>
      <c r="E471" s="239"/>
      <c r="F471" s="240"/>
      <c r="G471" s="239"/>
      <c r="H471" s="242" t="str">
        <f>IF(ISBLANK(C471),"",IFERROR(IF(VLOOKUP(A471,'Np PL4 Stock'!$A:$J,10,FALSE)="Np4",C471-D471,C471-D471-1),""))</f>
        <v/>
      </c>
      <c r="I471" s="246" t="str">
        <f>IF(ISBLANK(C471),"",IFERROR(SUMIF('Np PL4 Stock'!$A:$A,A471,'Np PL4 Stock'!$N:$N),""))</f>
        <v/>
      </c>
      <c r="J471" s="240"/>
      <c r="K471" s="240"/>
      <c r="L471" s="239"/>
      <c r="M471" s="239"/>
      <c r="N471" s="242" t="str">
        <f t="shared" si="16"/>
        <v>-</v>
      </c>
      <c r="O471" s="240"/>
      <c r="P471" s="240"/>
      <c r="Q471" s="240"/>
      <c r="R471" s="249"/>
    </row>
    <row r="472" spans="1:18">
      <c r="A472" s="235" t="str">
        <f t="shared" si="15"/>
        <v/>
      </c>
      <c r="B472" s="153"/>
      <c r="C472" s="237"/>
      <c r="D472" s="238" t="str">
        <f>IF(ISBLANK(C472),"",IFERROR(VLOOKUP(A472,'Np PL4 Stock'!$A:$E,4,FALSE),""))</f>
        <v/>
      </c>
      <c r="E472" s="239"/>
      <c r="F472" s="240"/>
      <c r="G472" s="239"/>
      <c r="H472" s="242" t="str">
        <f>IF(ISBLANK(C472),"",IFERROR(IF(VLOOKUP(A472,'Np PL4 Stock'!$A:$J,10,FALSE)="Np4",C472-D472,C472-D472-1),""))</f>
        <v/>
      </c>
      <c r="I472" s="246" t="str">
        <f>IF(ISBLANK(C472),"",IFERROR(SUMIF('Np PL4 Stock'!$A:$A,A472,'Np PL4 Stock'!$N:$N),""))</f>
        <v/>
      </c>
      <c r="J472" s="240"/>
      <c r="K472" s="240"/>
      <c r="L472" s="239"/>
      <c r="M472" s="239"/>
      <c r="N472" s="242" t="str">
        <f t="shared" si="16"/>
        <v>-</v>
      </c>
      <c r="O472" s="240"/>
      <c r="P472" s="240"/>
      <c r="Q472" s="240"/>
      <c r="R472" s="249"/>
    </row>
    <row r="473" spans="1:18">
      <c r="A473" s="235" t="str">
        <f t="shared" si="15"/>
        <v/>
      </c>
      <c r="B473" s="153"/>
      <c r="C473" s="237"/>
      <c r="D473" s="238" t="str">
        <f>IF(ISBLANK(C473),"",IFERROR(VLOOKUP(A473,'Np PL4 Stock'!$A:$E,4,FALSE),""))</f>
        <v/>
      </c>
      <c r="E473" s="239"/>
      <c r="F473" s="240"/>
      <c r="G473" s="239"/>
      <c r="H473" s="242" t="str">
        <f>IF(ISBLANK(C473),"",IFERROR(IF(VLOOKUP(A473,'Np PL4 Stock'!$A:$J,10,FALSE)="Np4",C473-D473,C473-D473-1),""))</f>
        <v/>
      </c>
      <c r="I473" s="246" t="str">
        <f>IF(ISBLANK(C473),"",IFERROR(SUMIF('Np PL4 Stock'!$A:$A,A473,'Np PL4 Stock'!$N:$N),""))</f>
        <v/>
      </c>
      <c r="J473" s="240"/>
      <c r="K473" s="240"/>
      <c r="L473" s="239"/>
      <c r="M473" s="239"/>
      <c r="N473" s="242" t="str">
        <f t="shared" si="16"/>
        <v>-</v>
      </c>
      <c r="O473" s="240"/>
      <c r="P473" s="240"/>
      <c r="Q473" s="240"/>
      <c r="R473" s="249"/>
    </row>
    <row r="474" spans="1:18">
      <c r="A474" s="235" t="str">
        <f t="shared" si="15"/>
        <v/>
      </c>
      <c r="B474" s="153"/>
      <c r="C474" s="237"/>
      <c r="D474" s="238" t="str">
        <f>IF(ISBLANK(C474),"",IFERROR(VLOOKUP(A474,'Np PL4 Stock'!$A:$E,4,FALSE),""))</f>
        <v/>
      </c>
      <c r="E474" s="239"/>
      <c r="F474" s="240"/>
      <c r="G474" s="239"/>
      <c r="H474" s="242" t="str">
        <f>IF(ISBLANK(C474),"",IFERROR(IF(VLOOKUP(A474,'Np PL4 Stock'!$A:$J,10,FALSE)="Np4",C474-D474,C474-D474-1),""))</f>
        <v/>
      </c>
      <c r="I474" s="246" t="str">
        <f>IF(ISBLANK(C474),"",IFERROR(SUMIF('Np PL4 Stock'!$A:$A,A474,'Np PL4 Stock'!$N:$N),""))</f>
        <v/>
      </c>
      <c r="J474" s="240"/>
      <c r="K474" s="240"/>
      <c r="L474" s="239"/>
      <c r="M474" s="239"/>
      <c r="N474" s="242" t="str">
        <f t="shared" si="16"/>
        <v>-</v>
      </c>
      <c r="O474" s="240"/>
      <c r="P474" s="240"/>
      <c r="Q474" s="240"/>
      <c r="R474" s="249"/>
    </row>
    <row r="475" spans="1:18">
      <c r="A475" s="235" t="str">
        <f t="shared" si="15"/>
        <v/>
      </c>
      <c r="B475" s="153"/>
      <c r="C475" s="237"/>
      <c r="D475" s="238" t="str">
        <f>IF(ISBLANK(C475),"",IFERROR(VLOOKUP(A475,'Np PL4 Stock'!$A:$E,4,FALSE),""))</f>
        <v/>
      </c>
      <c r="E475" s="239"/>
      <c r="F475" s="240"/>
      <c r="G475" s="239"/>
      <c r="H475" s="242" t="str">
        <f>IF(ISBLANK(C475),"",IFERROR(IF(VLOOKUP(A475,'Np PL4 Stock'!$A:$J,10,FALSE)="Np4",C475-D475,C475-D475-1),""))</f>
        <v/>
      </c>
      <c r="I475" s="246" t="str">
        <f>IF(ISBLANK(C475),"",IFERROR(SUMIF('Np PL4 Stock'!$A:$A,A475,'Np PL4 Stock'!$N:$N),""))</f>
        <v/>
      </c>
      <c r="J475" s="240"/>
      <c r="K475" s="240"/>
      <c r="L475" s="239"/>
      <c r="M475" s="239"/>
      <c r="N475" s="242" t="str">
        <f t="shared" si="16"/>
        <v>-</v>
      </c>
      <c r="O475" s="240"/>
      <c r="P475" s="240"/>
      <c r="Q475" s="240"/>
      <c r="R475" s="249"/>
    </row>
    <row r="476" spans="1:18">
      <c r="A476" s="235" t="str">
        <f t="shared" si="15"/>
        <v/>
      </c>
      <c r="B476" s="153"/>
      <c r="C476" s="237"/>
      <c r="D476" s="238" t="str">
        <f>IF(ISBLANK(C476),"",IFERROR(VLOOKUP(A476,'Np PL4 Stock'!$A:$E,4,FALSE),""))</f>
        <v/>
      </c>
      <c r="E476" s="239"/>
      <c r="F476" s="240"/>
      <c r="G476" s="239"/>
      <c r="H476" s="242" t="str">
        <f>IF(ISBLANK(C476),"",IFERROR(IF(VLOOKUP(A476,'Np PL4 Stock'!$A:$J,10,FALSE)="Np4",C476-D476,C476-D476-1),""))</f>
        <v/>
      </c>
      <c r="I476" s="246" t="str">
        <f>IF(ISBLANK(C476),"",IFERROR(SUMIF('Np PL4 Stock'!$A:$A,A476,'Np PL4 Stock'!$N:$N),""))</f>
        <v/>
      </c>
      <c r="J476" s="240"/>
      <c r="K476" s="240"/>
      <c r="L476" s="239"/>
      <c r="M476" s="239"/>
      <c r="N476" s="242" t="str">
        <f t="shared" si="16"/>
        <v>-</v>
      </c>
      <c r="O476" s="240"/>
      <c r="P476" s="240"/>
      <c r="Q476" s="240"/>
      <c r="R476" s="249"/>
    </row>
    <row r="477" spans="1:18">
      <c r="A477" s="235" t="str">
        <f t="shared" si="15"/>
        <v/>
      </c>
      <c r="B477" s="153"/>
      <c r="C477" s="237"/>
      <c r="D477" s="238" t="str">
        <f>IF(ISBLANK(C477),"",IFERROR(VLOOKUP(A477,'Np PL4 Stock'!$A:$E,4,FALSE),""))</f>
        <v/>
      </c>
      <c r="E477" s="239"/>
      <c r="F477" s="240"/>
      <c r="G477" s="239"/>
      <c r="H477" s="242" t="str">
        <f>IF(ISBLANK(C477),"",IFERROR(IF(VLOOKUP(A477,'Np PL4 Stock'!$A:$J,10,FALSE)="Np4",C477-D477,C477-D477-1),""))</f>
        <v/>
      </c>
      <c r="I477" s="246" t="str">
        <f>IF(ISBLANK(C477),"",IFERROR(SUMIF('Np PL4 Stock'!$A:$A,A477,'Np PL4 Stock'!$N:$N),""))</f>
        <v/>
      </c>
      <c r="J477" s="240"/>
      <c r="K477" s="240"/>
      <c r="L477" s="239"/>
      <c r="M477" s="239"/>
      <c r="N477" s="242" t="str">
        <f t="shared" si="16"/>
        <v>-</v>
      </c>
      <c r="O477" s="240"/>
      <c r="P477" s="240"/>
      <c r="Q477" s="240"/>
      <c r="R477" s="249"/>
    </row>
    <row r="478" spans="1:18">
      <c r="A478" s="235" t="str">
        <f t="shared" si="15"/>
        <v/>
      </c>
      <c r="B478" s="153"/>
      <c r="C478" s="237"/>
      <c r="D478" s="238" t="str">
        <f>IF(ISBLANK(C478),"",IFERROR(VLOOKUP(A478,'Np PL4 Stock'!$A:$E,4,FALSE),""))</f>
        <v/>
      </c>
      <c r="E478" s="239"/>
      <c r="F478" s="240"/>
      <c r="G478" s="239"/>
      <c r="H478" s="242" t="str">
        <f>IF(ISBLANK(C478),"",IFERROR(IF(VLOOKUP(A478,'Np PL4 Stock'!$A:$J,10,FALSE)="Np4",C478-D478,C478-D478-1),""))</f>
        <v/>
      </c>
      <c r="I478" s="246" t="str">
        <f>IF(ISBLANK(C478),"",IFERROR(SUMIF('Np PL4 Stock'!$A:$A,A478,'Np PL4 Stock'!$N:$N),""))</f>
        <v/>
      </c>
      <c r="J478" s="240"/>
      <c r="K478" s="240"/>
      <c r="L478" s="239"/>
      <c r="M478" s="239"/>
      <c r="N478" s="242" t="str">
        <f t="shared" si="16"/>
        <v>-</v>
      </c>
      <c r="O478" s="240"/>
      <c r="P478" s="240"/>
      <c r="Q478" s="240"/>
      <c r="R478" s="249"/>
    </row>
    <row r="479" spans="1:18">
      <c r="A479" s="235" t="str">
        <f t="shared" si="15"/>
        <v/>
      </c>
      <c r="B479" s="153"/>
      <c r="C479" s="237"/>
      <c r="D479" s="238" t="str">
        <f>IF(ISBLANK(C479),"",IFERROR(VLOOKUP(A479,'Np PL4 Stock'!$A:$E,4,FALSE),""))</f>
        <v/>
      </c>
      <c r="E479" s="239"/>
      <c r="F479" s="240"/>
      <c r="G479" s="239"/>
      <c r="H479" s="242" t="str">
        <f>IF(ISBLANK(C479),"",IFERROR(IF(VLOOKUP(A479,'Np PL4 Stock'!$A:$J,10,FALSE)="Np4",C479-D479,C479-D479-1),""))</f>
        <v/>
      </c>
      <c r="I479" s="246" t="str">
        <f>IF(ISBLANK(C479),"",IFERROR(SUMIF('Np PL4 Stock'!$A:$A,A479,'Np PL4 Stock'!$N:$N),""))</f>
        <v/>
      </c>
      <c r="J479" s="240"/>
      <c r="K479" s="240"/>
      <c r="L479" s="239"/>
      <c r="M479" s="239"/>
      <c r="N479" s="242" t="str">
        <f t="shared" si="16"/>
        <v>-</v>
      </c>
      <c r="O479" s="240"/>
      <c r="P479" s="240"/>
      <c r="Q479" s="240"/>
      <c r="R479" s="249"/>
    </row>
    <row r="480" spans="1:18">
      <c r="A480" s="235" t="str">
        <f t="shared" si="15"/>
        <v/>
      </c>
      <c r="B480" s="153"/>
      <c r="C480" s="237"/>
      <c r="D480" s="238" t="str">
        <f>IF(ISBLANK(C480),"",IFERROR(VLOOKUP(A480,'Np PL4 Stock'!$A:$E,4,FALSE),""))</f>
        <v/>
      </c>
      <c r="E480" s="239"/>
      <c r="F480" s="240"/>
      <c r="G480" s="239"/>
      <c r="H480" s="242" t="str">
        <f>IF(ISBLANK(C480),"",IFERROR(IF(VLOOKUP(A480,'Np PL4 Stock'!$A:$J,10,FALSE)="Np4",C480-D480,C480-D480-1),""))</f>
        <v/>
      </c>
      <c r="I480" s="246" t="str">
        <f>IF(ISBLANK(C480),"",IFERROR(SUMIF('Np PL4 Stock'!$A:$A,A480,'Np PL4 Stock'!$N:$N),""))</f>
        <v/>
      </c>
      <c r="J480" s="240"/>
      <c r="K480" s="240"/>
      <c r="L480" s="239"/>
      <c r="M480" s="239"/>
      <c r="N480" s="242" t="str">
        <f t="shared" si="16"/>
        <v>-</v>
      </c>
      <c r="O480" s="240"/>
      <c r="P480" s="240"/>
      <c r="Q480" s="240"/>
      <c r="R480" s="249"/>
    </row>
    <row r="481" spans="1:18">
      <c r="A481" s="235" t="str">
        <f t="shared" si="15"/>
        <v/>
      </c>
      <c r="B481" s="153"/>
      <c r="C481" s="237"/>
      <c r="D481" s="238" t="str">
        <f>IF(ISBLANK(C481),"",IFERROR(VLOOKUP(A481,'Np PL4 Stock'!$A:$E,4,FALSE),""))</f>
        <v/>
      </c>
      <c r="E481" s="239"/>
      <c r="F481" s="240"/>
      <c r="G481" s="239"/>
      <c r="H481" s="242" t="str">
        <f>IF(ISBLANK(C481),"",IFERROR(IF(VLOOKUP(A481,'Np PL4 Stock'!$A:$J,10,FALSE)="Np4",C481-D481,C481-D481-1),""))</f>
        <v/>
      </c>
      <c r="I481" s="246" t="str">
        <f>IF(ISBLANK(C481),"",IFERROR(SUMIF('Np PL4 Stock'!$A:$A,A481,'Np PL4 Stock'!$N:$N),""))</f>
        <v/>
      </c>
      <c r="J481" s="240"/>
      <c r="K481" s="240"/>
      <c r="L481" s="239"/>
      <c r="M481" s="239"/>
      <c r="N481" s="242" t="str">
        <f t="shared" si="16"/>
        <v>-</v>
      </c>
      <c r="O481" s="240"/>
      <c r="P481" s="240"/>
      <c r="Q481" s="240"/>
      <c r="R481" s="249"/>
    </row>
    <row r="482" spans="1:18">
      <c r="A482" s="235" t="str">
        <f t="shared" si="15"/>
        <v/>
      </c>
      <c r="B482" s="153"/>
      <c r="C482" s="237"/>
      <c r="D482" s="238" t="str">
        <f>IF(ISBLANK(C482),"",IFERROR(VLOOKUP(A482,'Np PL4 Stock'!$A:$E,4,FALSE),""))</f>
        <v/>
      </c>
      <c r="E482" s="239"/>
      <c r="F482" s="240"/>
      <c r="G482" s="239"/>
      <c r="H482" s="242" t="str">
        <f>IF(ISBLANK(C482),"",IFERROR(IF(VLOOKUP(A482,'Np PL4 Stock'!$A:$J,10,FALSE)="Np4",C482-D482,C482-D482-1),""))</f>
        <v/>
      </c>
      <c r="I482" s="246" t="str">
        <f>IF(ISBLANK(C482),"",IFERROR(SUMIF('Np PL4 Stock'!$A:$A,A482,'Np PL4 Stock'!$N:$N),""))</f>
        <v/>
      </c>
      <c r="J482" s="240"/>
      <c r="K482" s="240"/>
      <c r="L482" s="239"/>
      <c r="M482" s="239"/>
      <c r="N482" s="242" t="str">
        <f t="shared" si="16"/>
        <v>-</v>
      </c>
      <c r="O482" s="240"/>
      <c r="P482" s="240"/>
      <c r="Q482" s="240"/>
      <c r="R482" s="249"/>
    </row>
    <row r="483" spans="1:18">
      <c r="A483" s="235" t="str">
        <f t="shared" si="15"/>
        <v/>
      </c>
      <c r="B483" s="153"/>
      <c r="C483" s="237"/>
      <c r="D483" s="238" t="str">
        <f>IF(ISBLANK(C483),"",IFERROR(VLOOKUP(A483,'Np PL4 Stock'!$A:$E,4,FALSE),""))</f>
        <v/>
      </c>
      <c r="E483" s="239"/>
      <c r="F483" s="240"/>
      <c r="G483" s="239"/>
      <c r="H483" s="242" t="str">
        <f>IF(ISBLANK(C483),"",IFERROR(IF(VLOOKUP(A483,'Np PL4 Stock'!$A:$J,10,FALSE)="Np4",C483-D483,C483-D483-1),""))</f>
        <v/>
      </c>
      <c r="I483" s="246" t="str">
        <f>IF(ISBLANK(C483),"",IFERROR(SUMIF('Np PL4 Stock'!$A:$A,A483,'Np PL4 Stock'!$N:$N),""))</f>
        <v/>
      </c>
      <c r="J483" s="240"/>
      <c r="K483" s="240"/>
      <c r="L483" s="239"/>
      <c r="M483" s="239"/>
      <c r="N483" s="242" t="str">
        <f t="shared" si="16"/>
        <v>-</v>
      </c>
      <c r="O483" s="240"/>
      <c r="P483" s="240"/>
      <c r="Q483" s="240"/>
      <c r="R483" s="249"/>
    </row>
    <row r="484" spans="1:18">
      <c r="A484" s="235" t="str">
        <f t="shared" si="15"/>
        <v/>
      </c>
      <c r="B484" s="153"/>
      <c r="C484" s="237"/>
      <c r="D484" s="238" t="str">
        <f>IF(ISBLANK(C484),"",IFERROR(VLOOKUP(A484,'Np PL4 Stock'!$A:$E,4,FALSE),""))</f>
        <v/>
      </c>
      <c r="E484" s="239"/>
      <c r="F484" s="240"/>
      <c r="G484" s="239"/>
      <c r="H484" s="242" t="str">
        <f>IF(ISBLANK(C484),"",IFERROR(IF(VLOOKUP(A484,'Np PL4 Stock'!$A:$J,10,FALSE)="Np4",C484-D484,C484-D484-1),""))</f>
        <v/>
      </c>
      <c r="I484" s="246" t="str">
        <f>IF(ISBLANK(C484),"",IFERROR(SUMIF('Np PL4 Stock'!$A:$A,A484,'Np PL4 Stock'!$N:$N),""))</f>
        <v/>
      </c>
      <c r="J484" s="240"/>
      <c r="K484" s="240"/>
      <c r="L484" s="239"/>
      <c r="M484" s="239"/>
      <c r="N484" s="242" t="str">
        <f t="shared" si="16"/>
        <v>-</v>
      </c>
      <c r="O484" s="240"/>
      <c r="P484" s="240"/>
      <c r="Q484" s="240"/>
      <c r="R484" s="249"/>
    </row>
    <row r="485" spans="1:18">
      <c r="A485" s="235" t="str">
        <f t="shared" si="15"/>
        <v/>
      </c>
      <c r="B485" s="153"/>
      <c r="C485" s="237"/>
      <c r="D485" s="238" t="str">
        <f>IF(ISBLANK(C485),"",IFERROR(VLOOKUP(A485,'Np PL4 Stock'!$A:$E,4,FALSE),""))</f>
        <v/>
      </c>
      <c r="E485" s="239"/>
      <c r="F485" s="240"/>
      <c r="G485" s="239"/>
      <c r="H485" s="242" t="str">
        <f>IF(ISBLANK(C485),"",IFERROR(IF(VLOOKUP(A485,'Np PL4 Stock'!$A:$J,10,FALSE)="Np4",C485-D485,C485-D485-1),""))</f>
        <v/>
      </c>
      <c r="I485" s="246" t="str">
        <f>IF(ISBLANK(C485),"",IFERROR(SUMIF('Np PL4 Stock'!$A:$A,A485,'Np PL4 Stock'!$N:$N),""))</f>
        <v/>
      </c>
      <c r="J485" s="240"/>
      <c r="K485" s="240"/>
      <c r="L485" s="239"/>
      <c r="M485" s="239"/>
      <c r="N485" s="242" t="str">
        <f t="shared" si="16"/>
        <v>-</v>
      </c>
      <c r="O485" s="240"/>
      <c r="P485" s="240"/>
      <c r="Q485" s="240"/>
      <c r="R485" s="249"/>
    </row>
    <row r="486" spans="1:18">
      <c r="A486" s="235" t="str">
        <f t="shared" si="15"/>
        <v/>
      </c>
      <c r="B486" s="153"/>
      <c r="C486" s="237"/>
      <c r="D486" s="238" t="str">
        <f>IF(ISBLANK(C486),"",IFERROR(VLOOKUP(A486,'Np PL4 Stock'!$A:$E,4,FALSE),""))</f>
        <v/>
      </c>
      <c r="E486" s="239"/>
      <c r="F486" s="240"/>
      <c r="G486" s="239"/>
      <c r="H486" s="242" t="str">
        <f>IF(ISBLANK(C486),"",IFERROR(IF(VLOOKUP(A486,'Np PL4 Stock'!$A:$J,10,FALSE)="Np4",C486-D486,C486-D486-1),""))</f>
        <v/>
      </c>
      <c r="I486" s="246" t="str">
        <f>IF(ISBLANK(C486),"",IFERROR(SUMIF('Np PL4 Stock'!$A:$A,A486,'Np PL4 Stock'!$N:$N),""))</f>
        <v/>
      </c>
      <c r="J486" s="240"/>
      <c r="K486" s="240"/>
      <c r="L486" s="239"/>
      <c r="M486" s="239"/>
      <c r="N486" s="242" t="str">
        <f t="shared" si="16"/>
        <v>-</v>
      </c>
      <c r="O486" s="240"/>
      <c r="P486" s="240"/>
      <c r="Q486" s="240"/>
      <c r="R486" s="249"/>
    </row>
    <row r="487" spans="1:18">
      <c r="A487" s="235" t="str">
        <f t="shared" si="15"/>
        <v/>
      </c>
      <c r="B487" s="153"/>
      <c r="C487" s="237"/>
      <c r="D487" s="238" t="str">
        <f>IF(ISBLANK(C487),"",IFERROR(VLOOKUP(A487,'Np PL4 Stock'!$A:$E,4,FALSE),""))</f>
        <v/>
      </c>
      <c r="E487" s="239"/>
      <c r="F487" s="240"/>
      <c r="G487" s="239"/>
      <c r="H487" s="242" t="str">
        <f>IF(ISBLANK(C487),"",IFERROR(IF(VLOOKUP(A487,'Np PL4 Stock'!$A:$J,10,FALSE)="Np4",C487-D487,C487-D487-1),""))</f>
        <v/>
      </c>
      <c r="I487" s="246" t="str">
        <f>IF(ISBLANK(C487),"",IFERROR(SUMIF('Np PL4 Stock'!$A:$A,A487,'Np PL4 Stock'!$N:$N),""))</f>
        <v/>
      </c>
      <c r="J487" s="240"/>
      <c r="K487" s="240"/>
      <c r="L487" s="239"/>
      <c r="M487" s="239"/>
      <c r="N487" s="242" t="str">
        <f t="shared" si="16"/>
        <v>-</v>
      </c>
      <c r="O487" s="240"/>
      <c r="P487" s="240"/>
      <c r="Q487" s="240"/>
      <c r="R487" s="249"/>
    </row>
    <row r="488" spans="1:18">
      <c r="A488" s="235" t="str">
        <f t="shared" si="15"/>
        <v/>
      </c>
      <c r="B488" s="153"/>
      <c r="C488" s="237"/>
      <c r="D488" s="238" t="str">
        <f>IF(ISBLANK(C488),"",IFERROR(VLOOKUP(A488,'Np PL4 Stock'!$A:$E,4,FALSE),""))</f>
        <v/>
      </c>
      <c r="E488" s="239"/>
      <c r="F488" s="240"/>
      <c r="G488" s="239"/>
      <c r="H488" s="242" t="str">
        <f>IF(ISBLANK(C488),"",IFERROR(IF(VLOOKUP(A488,'Np PL4 Stock'!$A:$J,10,FALSE)="Np4",C488-D488,C488-D488-1),""))</f>
        <v/>
      </c>
      <c r="I488" s="246" t="str">
        <f>IF(ISBLANK(C488),"",IFERROR(SUMIF('Np PL4 Stock'!$A:$A,A488,'Np PL4 Stock'!$N:$N),""))</f>
        <v/>
      </c>
      <c r="J488" s="240"/>
      <c r="K488" s="240"/>
      <c r="L488" s="239"/>
      <c r="M488" s="239"/>
      <c r="N488" s="242" t="str">
        <f t="shared" si="16"/>
        <v>-</v>
      </c>
      <c r="O488" s="240"/>
      <c r="P488" s="240"/>
      <c r="Q488" s="240"/>
      <c r="R488" s="249"/>
    </row>
    <row r="489" spans="1:18">
      <c r="A489" s="235" t="str">
        <f t="shared" si="15"/>
        <v/>
      </c>
      <c r="B489" s="153"/>
      <c r="C489" s="237"/>
      <c r="D489" s="238" t="str">
        <f>IF(ISBLANK(C489),"",IFERROR(VLOOKUP(A489,'Np PL4 Stock'!$A:$E,4,FALSE),""))</f>
        <v/>
      </c>
      <c r="E489" s="239"/>
      <c r="F489" s="240"/>
      <c r="G489" s="239"/>
      <c r="H489" s="242" t="str">
        <f>IF(ISBLANK(C489),"",IFERROR(IF(VLOOKUP(A489,'Np PL4 Stock'!$A:$J,10,FALSE)="Np4",C489-D489,C489-D489-1),""))</f>
        <v/>
      </c>
      <c r="I489" s="246" t="str">
        <f>IF(ISBLANK(C489),"",IFERROR(SUMIF('Np PL4 Stock'!$A:$A,A489,'Np PL4 Stock'!$N:$N),""))</f>
        <v/>
      </c>
      <c r="J489" s="240"/>
      <c r="K489" s="240"/>
      <c r="L489" s="239"/>
      <c r="M489" s="239"/>
      <c r="N489" s="242" t="str">
        <f t="shared" si="16"/>
        <v>-</v>
      </c>
      <c r="O489" s="240"/>
      <c r="P489" s="240"/>
      <c r="Q489" s="240"/>
      <c r="R489" s="249"/>
    </row>
    <row r="490" spans="1:18">
      <c r="A490" s="235" t="str">
        <f t="shared" si="15"/>
        <v/>
      </c>
      <c r="B490" s="153"/>
      <c r="C490" s="237"/>
      <c r="D490" s="238" t="str">
        <f>IF(ISBLANK(C490),"",IFERROR(VLOOKUP(A490,'Np PL4 Stock'!$A:$E,4,FALSE),""))</f>
        <v/>
      </c>
      <c r="E490" s="239"/>
      <c r="F490" s="240"/>
      <c r="G490" s="239"/>
      <c r="H490" s="242" t="str">
        <f>IF(ISBLANK(C490),"",IFERROR(IF(VLOOKUP(A490,'Np PL4 Stock'!$A:$J,10,FALSE)="Np4",C490-D490,C490-D490-1),""))</f>
        <v/>
      </c>
      <c r="I490" s="246" t="str">
        <f>IF(ISBLANK(C490),"",IFERROR(SUMIF('Np PL4 Stock'!$A:$A,A490,'Np PL4 Stock'!$N:$N),""))</f>
        <v/>
      </c>
      <c r="J490" s="240"/>
      <c r="K490" s="240"/>
      <c r="L490" s="239"/>
      <c r="M490" s="239"/>
      <c r="N490" s="242" t="str">
        <f t="shared" si="16"/>
        <v>-</v>
      </c>
      <c r="O490" s="240"/>
      <c r="P490" s="240"/>
      <c r="Q490" s="240"/>
      <c r="R490" s="249"/>
    </row>
    <row r="491" spans="1:18">
      <c r="A491" s="235" t="str">
        <f t="shared" si="15"/>
        <v/>
      </c>
      <c r="B491" s="153"/>
      <c r="C491" s="237"/>
      <c r="D491" s="238" t="str">
        <f>IF(ISBLANK(C491),"",IFERROR(VLOOKUP(A491,'Np PL4 Stock'!$A:$E,4,FALSE),""))</f>
        <v/>
      </c>
      <c r="E491" s="239"/>
      <c r="F491" s="240"/>
      <c r="G491" s="239"/>
      <c r="H491" s="242" t="str">
        <f>IF(ISBLANK(C491),"",IFERROR(IF(VLOOKUP(A491,'Np PL4 Stock'!$A:$J,10,FALSE)="Np4",C491-D491,C491-D491-1),""))</f>
        <v/>
      </c>
      <c r="I491" s="246" t="str">
        <f>IF(ISBLANK(C491),"",IFERROR(SUMIF('Np PL4 Stock'!$A:$A,A491,'Np PL4 Stock'!$N:$N),""))</f>
        <v/>
      </c>
      <c r="J491" s="240"/>
      <c r="K491" s="240"/>
      <c r="L491" s="239"/>
      <c r="M491" s="239"/>
      <c r="N491" s="242" t="str">
        <f t="shared" si="16"/>
        <v>-</v>
      </c>
      <c r="O491" s="240"/>
      <c r="P491" s="240"/>
      <c r="Q491" s="240"/>
      <c r="R491" s="249"/>
    </row>
    <row r="492" spans="1:18">
      <c r="A492" s="235" t="str">
        <f t="shared" si="15"/>
        <v/>
      </c>
      <c r="B492" s="153"/>
      <c r="C492" s="237"/>
      <c r="D492" s="238" t="str">
        <f>IF(ISBLANK(C492),"",IFERROR(VLOOKUP(A492,'Np PL4 Stock'!$A:$E,4,FALSE),""))</f>
        <v/>
      </c>
      <c r="E492" s="239"/>
      <c r="F492" s="240"/>
      <c r="G492" s="239"/>
      <c r="H492" s="242" t="str">
        <f>IF(ISBLANK(C492),"",IFERROR(IF(VLOOKUP(A492,'Np PL4 Stock'!$A:$J,10,FALSE)="Np4",C492-D492,C492-D492-1),""))</f>
        <v/>
      </c>
      <c r="I492" s="246" t="str">
        <f>IF(ISBLANK(C492),"",IFERROR(SUMIF('Np PL4 Stock'!$A:$A,A492,'Np PL4 Stock'!$N:$N),""))</f>
        <v/>
      </c>
      <c r="J492" s="240"/>
      <c r="K492" s="240"/>
      <c r="L492" s="239"/>
      <c r="M492" s="239"/>
      <c r="N492" s="242" t="str">
        <f t="shared" si="16"/>
        <v>-</v>
      </c>
      <c r="O492" s="240"/>
      <c r="P492" s="240"/>
      <c r="Q492" s="240"/>
      <c r="R492" s="249"/>
    </row>
    <row r="493" spans="1:18">
      <c r="A493" s="235" t="str">
        <f t="shared" si="15"/>
        <v/>
      </c>
      <c r="B493" s="153"/>
      <c r="C493" s="237"/>
      <c r="D493" s="238" t="str">
        <f>IF(ISBLANK(C493),"",IFERROR(VLOOKUP(A493,'Np PL4 Stock'!$A:$E,4,FALSE),""))</f>
        <v/>
      </c>
      <c r="E493" s="239"/>
      <c r="F493" s="240"/>
      <c r="G493" s="239"/>
      <c r="H493" s="242" t="str">
        <f>IF(ISBLANK(C493),"",IFERROR(IF(VLOOKUP(A493,'Np PL4 Stock'!$A:$J,10,FALSE)="Np4",C493-D493,C493-D493-1),""))</f>
        <v/>
      </c>
      <c r="I493" s="246" t="str">
        <f>IF(ISBLANK(C493),"",IFERROR(SUMIF('Np PL4 Stock'!$A:$A,A493,'Np PL4 Stock'!$N:$N),""))</f>
        <v/>
      </c>
      <c r="J493" s="240"/>
      <c r="K493" s="240"/>
      <c r="L493" s="239"/>
      <c r="M493" s="239"/>
      <c r="N493" s="242" t="str">
        <f t="shared" si="16"/>
        <v>-</v>
      </c>
      <c r="O493" s="240"/>
      <c r="P493" s="240"/>
      <c r="Q493" s="240"/>
      <c r="R493" s="249"/>
    </row>
    <row r="494" spans="1:18">
      <c r="A494" s="235" t="str">
        <f t="shared" si="15"/>
        <v/>
      </c>
      <c r="B494" s="153"/>
      <c r="C494" s="237"/>
      <c r="D494" s="238" t="str">
        <f>IF(ISBLANK(C494),"",IFERROR(VLOOKUP(A494,'Np PL4 Stock'!$A:$E,4,FALSE),""))</f>
        <v/>
      </c>
      <c r="E494" s="239"/>
      <c r="F494" s="240"/>
      <c r="G494" s="239"/>
      <c r="H494" s="242" t="str">
        <f>IF(ISBLANK(C494),"",IFERROR(IF(VLOOKUP(A494,'Np PL4 Stock'!$A:$J,10,FALSE)="Np4",C494-D494,C494-D494-1),""))</f>
        <v/>
      </c>
      <c r="I494" s="246" t="str">
        <f>IF(ISBLANK(C494),"",IFERROR(SUMIF('Np PL4 Stock'!$A:$A,A494,'Np PL4 Stock'!$N:$N),""))</f>
        <v/>
      </c>
      <c r="J494" s="240"/>
      <c r="K494" s="240"/>
      <c r="L494" s="239"/>
      <c r="M494" s="239"/>
      <c r="N494" s="242" t="str">
        <f t="shared" si="16"/>
        <v>-</v>
      </c>
      <c r="O494" s="240"/>
      <c r="P494" s="240"/>
      <c r="Q494" s="240"/>
      <c r="R494" s="249"/>
    </row>
    <row r="495" spans="1:18">
      <c r="A495" s="235" t="str">
        <f t="shared" si="15"/>
        <v/>
      </c>
      <c r="B495" s="153"/>
      <c r="C495" s="237"/>
      <c r="D495" s="238" t="str">
        <f>IF(ISBLANK(C495),"",IFERROR(VLOOKUP(A495,'Np PL4 Stock'!$A:$E,4,FALSE),""))</f>
        <v/>
      </c>
      <c r="E495" s="239"/>
      <c r="F495" s="240"/>
      <c r="G495" s="239"/>
      <c r="H495" s="242" t="str">
        <f>IF(ISBLANK(C495),"",IFERROR(IF(VLOOKUP(A495,'Np PL4 Stock'!$A:$J,10,FALSE)="Np4",C495-D495,C495-D495-1),""))</f>
        <v/>
      </c>
      <c r="I495" s="246" t="str">
        <f>IF(ISBLANK(C495),"",IFERROR(SUMIF('Np PL4 Stock'!$A:$A,A495,'Np PL4 Stock'!$N:$N),""))</f>
        <v/>
      </c>
      <c r="J495" s="240"/>
      <c r="K495" s="240"/>
      <c r="L495" s="239"/>
      <c r="M495" s="239"/>
      <c r="N495" s="242" t="str">
        <f t="shared" si="16"/>
        <v>-</v>
      </c>
      <c r="O495" s="240"/>
      <c r="P495" s="240"/>
      <c r="Q495" s="240"/>
      <c r="R495" s="249"/>
    </row>
    <row r="496" spans="1:18">
      <c r="A496" s="235" t="str">
        <f t="shared" si="15"/>
        <v/>
      </c>
      <c r="B496" s="153"/>
      <c r="C496" s="237"/>
      <c r="D496" s="238" t="str">
        <f>IF(ISBLANK(C496),"",IFERROR(VLOOKUP(A496,'Np PL4 Stock'!$A:$E,4,FALSE),""))</f>
        <v/>
      </c>
      <c r="E496" s="239"/>
      <c r="F496" s="240"/>
      <c r="G496" s="239"/>
      <c r="H496" s="242" t="str">
        <f>IF(ISBLANK(C496),"",IFERROR(IF(VLOOKUP(A496,'Np PL4 Stock'!$A:$J,10,FALSE)="Np4",C496-D496,C496-D496-1),""))</f>
        <v/>
      </c>
      <c r="I496" s="246" t="str">
        <f>IF(ISBLANK(C496),"",IFERROR(SUMIF('Np PL4 Stock'!$A:$A,A496,'Np PL4 Stock'!$N:$N),""))</f>
        <v/>
      </c>
      <c r="J496" s="240"/>
      <c r="K496" s="240"/>
      <c r="L496" s="239"/>
      <c r="M496" s="239"/>
      <c r="N496" s="242" t="str">
        <f t="shared" si="16"/>
        <v>-</v>
      </c>
      <c r="O496" s="240"/>
      <c r="P496" s="240"/>
      <c r="Q496" s="240"/>
      <c r="R496" s="249"/>
    </row>
    <row r="497" spans="1:18">
      <c r="A497" s="235" t="str">
        <f t="shared" si="15"/>
        <v/>
      </c>
      <c r="B497" s="153"/>
      <c r="C497" s="237"/>
      <c r="D497" s="238" t="str">
        <f>IF(ISBLANK(C497),"",IFERROR(VLOOKUP(A497,'Np PL4 Stock'!$A:$E,4,FALSE),""))</f>
        <v/>
      </c>
      <c r="E497" s="239"/>
      <c r="F497" s="240"/>
      <c r="G497" s="239"/>
      <c r="H497" s="242" t="str">
        <f>IF(ISBLANK(C497),"",IFERROR(IF(VLOOKUP(A497,'Np PL4 Stock'!$A:$J,10,FALSE)="Np4",C497-D497,C497-D497-1),""))</f>
        <v/>
      </c>
      <c r="I497" s="246" t="str">
        <f>IF(ISBLANK(C497),"",IFERROR(SUMIF('Np PL4 Stock'!$A:$A,A497,'Np PL4 Stock'!$N:$N),""))</f>
        <v/>
      </c>
      <c r="J497" s="240"/>
      <c r="K497" s="240"/>
      <c r="L497" s="239"/>
      <c r="M497" s="239"/>
      <c r="N497" s="242" t="str">
        <f t="shared" si="16"/>
        <v>-</v>
      </c>
      <c r="O497" s="240"/>
      <c r="P497" s="240"/>
      <c r="Q497" s="240"/>
      <c r="R497" s="249"/>
    </row>
    <row r="498" spans="1:18">
      <c r="A498" s="235" t="str">
        <f t="shared" si="15"/>
        <v/>
      </c>
      <c r="B498" s="153"/>
      <c r="C498" s="237"/>
      <c r="D498" s="238" t="str">
        <f>IF(ISBLANK(C498),"",IFERROR(VLOOKUP(A498,'Np PL4 Stock'!$A:$E,4,FALSE),""))</f>
        <v/>
      </c>
      <c r="E498" s="239"/>
      <c r="F498" s="240"/>
      <c r="G498" s="239"/>
      <c r="H498" s="242" t="str">
        <f>IF(ISBLANK(C498),"",IFERROR(IF(VLOOKUP(A498,'Np PL4 Stock'!$A:$J,10,FALSE)="Np4",C498-D498,C498-D498-1),""))</f>
        <v/>
      </c>
      <c r="I498" s="246" t="str">
        <f>IF(ISBLANK(C498),"",IFERROR(SUMIF('Np PL4 Stock'!$A:$A,A498,'Np PL4 Stock'!$N:$N),""))</f>
        <v/>
      </c>
      <c r="J498" s="240"/>
      <c r="K498" s="240"/>
      <c r="L498" s="239"/>
      <c r="M498" s="239"/>
      <c r="N498" s="242" t="str">
        <f t="shared" si="16"/>
        <v>-</v>
      </c>
      <c r="O498" s="240"/>
      <c r="P498" s="240"/>
      <c r="Q498" s="240"/>
      <c r="R498" s="249"/>
    </row>
    <row r="499" spans="1:18">
      <c r="A499" s="235" t="str">
        <f t="shared" si="15"/>
        <v/>
      </c>
      <c r="B499" s="153"/>
      <c r="C499" s="237"/>
      <c r="D499" s="238" t="str">
        <f>IF(ISBLANK(C499),"",IFERROR(VLOOKUP(A499,'Np PL4 Stock'!$A:$E,4,FALSE),""))</f>
        <v/>
      </c>
      <c r="E499" s="239"/>
      <c r="F499" s="240"/>
      <c r="G499" s="239"/>
      <c r="H499" s="242" t="str">
        <f>IF(ISBLANK(C499),"",IFERROR(IF(VLOOKUP(A499,'Np PL4 Stock'!$A:$J,10,FALSE)="Np4",C499-D499,C499-D499-1),""))</f>
        <v/>
      </c>
      <c r="I499" s="246" t="str">
        <f>IF(ISBLANK(C499),"",IFERROR(SUMIF('Np PL4 Stock'!$A:$A,A499,'Np PL4 Stock'!$N:$N),""))</f>
        <v/>
      </c>
      <c r="J499" s="240"/>
      <c r="K499" s="240"/>
      <c r="L499" s="239"/>
      <c r="M499" s="239"/>
      <c r="N499" s="242" t="str">
        <f t="shared" si="16"/>
        <v>-</v>
      </c>
      <c r="O499" s="240"/>
      <c r="P499" s="240"/>
      <c r="Q499" s="240"/>
      <c r="R499" s="249"/>
    </row>
    <row r="500" spans="1:18">
      <c r="A500" s="235" t="str">
        <f t="shared" si="15"/>
        <v/>
      </c>
      <c r="B500" s="153"/>
      <c r="C500" s="237"/>
      <c r="D500" s="238" t="str">
        <f>IF(ISBLANK(C500),"",IFERROR(VLOOKUP(A500,'Np PL4 Stock'!$A:$E,4,FALSE),""))</f>
        <v/>
      </c>
      <c r="E500" s="239"/>
      <c r="F500" s="240"/>
      <c r="G500" s="239"/>
      <c r="H500" s="242" t="str">
        <f>IF(ISBLANK(C500),"",IFERROR(IF(VLOOKUP(A500,'Np PL4 Stock'!$A:$J,10,FALSE)="Np4",C500-D500,C500-D500-1),""))</f>
        <v/>
      </c>
      <c r="I500" s="246" t="str">
        <f>IF(ISBLANK(C500),"",IFERROR(SUMIF('Np PL4 Stock'!$A:$A,A500,'Np PL4 Stock'!$N:$N),""))</f>
        <v/>
      </c>
      <c r="J500" s="240"/>
      <c r="K500" s="240"/>
      <c r="L500" s="239"/>
      <c r="M500" s="239"/>
      <c r="N500" s="242" t="str">
        <f t="shared" si="16"/>
        <v>-</v>
      </c>
      <c r="O500" s="240"/>
      <c r="P500" s="240"/>
      <c r="Q500" s="240"/>
      <c r="R500" s="249"/>
    </row>
    <row r="501" spans="1:18">
      <c r="A501" s="235" t="str">
        <f t="shared" si="15"/>
        <v/>
      </c>
      <c r="B501" s="153"/>
      <c r="C501" s="237"/>
      <c r="D501" s="238" t="str">
        <f>IF(ISBLANK(C501),"",IFERROR(VLOOKUP(A501,'Np PL4 Stock'!$A:$E,4,FALSE),""))</f>
        <v/>
      </c>
      <c r="E501" s="239"/>
      <c r="F501" s="240"/>
      <c r="G501" s="239"/>
      <c r="H501" s="242" t="str">
        <f>IF(ISBLANK(C501),"",IFERROR(IF(VLOOKUP(A501,'Np PL4 Stock'!$A:$J,10,FALSE)="Np4",C501-D501,C501-D501-1),""))</f>
        <v/>
      </c>
      <c r="I501" s="246" t="str">
        <f>IF(ISBLANK(C501),"",IFERROR(SUMIF('Np PL4 Stock'!$A:$A,A501,'Np PL4 Stock'!$N:$N),""))</f>
        <v/>
      </c>
      <c r="J501" s="240"/>
      <c r="K501" s="240"/>
      <c r="L501" s="239"/>
      <c r="M501" s="239"/>
      <c r="N501" s="242" t="str">
        <f t="shared" si="16"/>
        <v>-</v>
      </c>
      <c r="O501" s="240"/>
      <c r="P501" s="240"/>
      <c r="Q501" s="240"/>
      <c r="R501" s="249"/>
    </row>
    <row r="502" spans="1:18">
      <c r="A502" s="235" t="str">
        <f t="shared" si="15"/>
        <v/>
      </c>
      <c r="B502" s="153"/>
      <c r="C502" s="237"/>
      <c r="D502" s="238" t="str">
        <f>IF(ISBLANK(C502),"",IFERROR(VLOOKUP(A502,'Np PL4 Stock'!$A:$E,4,FALSE),""))</f>
        <v/>
      </c>
      <c r="E502" s="239"/>
      <c r="F502" s="240"/>
      <c r="G502" s="239"/>
      <c r="H502" s="242" t="str">
        <f>IF(ISBLANK(C502),"",IFERROR(IF(VLOOKUP(A502,'Np PL4 Stock'!$A:$J,10,FALSE)="Np4",C502-D502,C502-D502-1),""))</f>
        <v/>
      </c>
      <c r="I502" s="246" t="str">
        <f>IF(ISBLANK(C502),"",IFERROR(SUMIF('Np PL4 Stock'!$A:$A,A502,'Np PL4 Stock'!$N:$N),""))</f>
        <v/>
      </c>
      <c r="J502" s="240"/>
      <c r="K502" s="240"/>
      <c r="L502" s="239"/>
      <c r="M502" s="239"/>
      <c r="N502" s="242" t="str">
        <f t="shared" si="16"/>
        <v>-</v>
      </c>
      <c r="O502" s="240"/>
      <c r="P502" s="240"/>
      <c r="Q502" s="240"/>
      <c r="R502" s="249"/>
    </row>
    <row r="503" spans="1:18">
      <c r="A503" s="235" t="str">
        <f t="shared" si="15"/>
        <v/>
      </c>
      <c r="B503" s="153"/>
      <c r="C503" s="237"/>
      <c r="D503" s="238" t="str">
        <f>IF(ISBLANK(C503),"",IFERROR(VLOOKUP(A503,'Np PL4 Stock'!$A:$E,4,FALSE),""))</f>
        <v/>
      </c>
      <c r="E503" s="239"/>
      <c r="F503" s="240"/>
      <c r="G503" s="239"/>
      <c r="H503" s="242" t="str">
        <f>IF(ISBLANK(C503),"",IFERROR(IF(VLOOKUP(A503,'Np PL4 Stock'!$A:$J,10,FALSE)="Np4",C503-D503,C503-D503-1),""))</f>
        <v/>
      </c>
      <c r="I503" s="246" t="str">
        <f>IF(ISBLANK(C503),"",IFERROR(SUMIF('Np PL4 Stock'!$A:$A,A503,'Np PL4 Stock'!$N:$N),""))</f>
        <v/>
      </c>
      <c r="J503" s="240"/>
      <c r="K503" s="240"/>
      <c r="L503" s="239"/>
      <c r="M503" s="239"/>
      <c r="N503" s="242" t="str">
        <f t="shared" si="16"/>
        <v>-</v>
      </c>
      <c r="O503" s="240"/>
      <c r="P503" s="240"/>
      <c r="Q503" s="240"/>
      <c r="R503" s="249"/>
    </row>
    <row r="504" spans="1:18">
      <c r="A504" s="235" t="str">
        <f t="shared" si="15"/>
        <v/>
      </c>
      <c r="B504" s="153"/>
      <c r="C504" s="237"/>
      <c r="D504" s="238" t="str">
        <f>IF(ISBLANK(C504),"",IFERROR(VLOOKUP(A504,'Np PL4 Stock'!$A:$E,4,FALSE),""))</f>
        <v/>
      </c>
      <c r="E504" s="239"/>
      <c r="F504" s="240"/>
      <c r="G504" s="239"/>
      <c r="H504" s="242" t="str">
        <f>IF(ISBLANK(C504),"",IFERROR(IF(VLOOKUP(A504,'Np PL4 Stock'!$A:$J,10,FALSE)="Np4",C504-D504,C504-D504-1),""))</f>
        <v/>
      </c>
      <c r="I504" s="246" t="str">
        <f>IF(ISBLANK(C504),"",IFERROR(SUMIF('Np PL4 Stock'!$A:$A,A504,'Np PL4 Stock'!$N:$N),""))</f>
        <v/>
      </c>
      <c r="J504" s="240"/>
      <c r="K504" s="240"/>
      <c r="L504" s="239"/>
      <c r="M504" s="239"/>
      <c r="N504" s="242" t="str">
        <f t="shared" si="16"/>
        <v>-</v>
      </c>
      <c r="O504" s="240"/>
      <c r="P504" s="240"/>
      <c r="Q504" s="240"/>
      <c r="R504" s="249"/>
    </row>
    <row r="505" spans="1:18">
      <c r="A505" s="235" t="str">
        <f t="shared" si="15"/>
        <v/>
      </c>
      <c r="B505" s="153"/>
      <c r="C505" s="237"/>
      <c r="D505" s="238" t="str">
        <f>IF(ISBLANK(C505),"",IFERROR(VLOOKUP(A505,'Np PL4 Stock'!$A:$E,4,FALSE),""))</f>
        <v/>
      </c>
      <c r="E505" s="239"/>
      <c r="F505" s="240"/>
      <c r="G505" s="239"/>
      <c r="H505" s="242" t="str">
        <f>IF(ISBLANK(C505),"",IFERROR(IF(VLOOKUP(A505,'Np PL4 Stock'!$A:$J,10,FALSE)="Np4",C505-D505,C505-D505-1),""))</f>
        <v/>
      </c>
      <c r="I505" s="246" t="str">
        <f>IF(ISBLANK(C505),"",IFERROR(SUMIF('Np PL4 Stock'!$A:$A,A505,'Np PL4 Stock'!$N:$N),""))</f>
        <v/>
      </c>
      <c r="J505" s="240"/>
      <c r="K505" s="240"/>
      <c r="L505" s="239"/>
      <c r="M505" s="239"/>
      <c r="N505" s="242" t="str">
        <f t="shared" si="16"/>
        <v>-</v>
      </c>
      <c r="O505" s="240"/>
      <c r="P505" s="240"/>
      <c r="Q505" s="240"/>
      <c r="R505" s="249"/>
    </row>
    <row r="506" spans="1:18">
      <c r="A506" s="235" t="str">
        <f t="shared" si="15"/>
        <v/>
      </c>
      <c r="B506" s="153"/>
      <c r="C506" s="237"/>
      <c r="D506" s="238" t="str">
        <f>IF(ISBLANK(C506),"",IFERROR(VLOOKUP(A506,'Np PL4 Stock'!$A:$E,4,FALSE),""))</f>
        <v/>
      </c>
      <c r="E506" s="239"/>
      <c r="F506" s="240"/>
      <c r="G506" s="239"/>
      <c r="H506" s="242" t="str">
        <f>IF(ISBLANK(C506),"",IFERROR(IF(VLOOKUP(A506,'Np PL4 Stock'!$A:$J,10,FALSE)="Np4",C506-D506,C506-D506-1),""))</f>
        <v/>
      </c>
      <c r="I506" s="246" t="str">
        <f>IF(ISBLANK(C506),"",IFERROR(SUMIF('Np PL4 Stock'!$A:$A,A506,'Np PL4 Stock'!$N:$N),""))</f>
        <v/>
      </c>
      <c r="J506" s="240"/>
      <c r="K506" s="240"/>
      <c r="L506" s="239"/>
      <c r="M506" s="239"/>
      <c r="N506" s="242" t="str">
        <f t="shared" si="16"/>
        <v>-</v>
      </c>
      <c r="O506" s="240"/>
      <c r="P506" s="240"/>
      <c r="Q506" s="240"/>
      <c r="R506" s="249"/>
    </row>
    <row r="507" spans="1:18">
      <c r="A507" s="235" t="str">
        <f t="shared" si="15"/>
        <v/>
      </c>
      <c r="B507" s="153"/>
      <c r="C507" s="237"/>
      <c r="D507" s="238" t="str">
        <f>IF(ISBLANK(C507),"",IFERROR(VLOOKUP(A507,'Np PL4 Stock'!$A:$E,4,FALSE),""))</f>
        <v/>
      </c>
      <c r="E507" s="239"/>
      <c r="F507" s="240"/>
      <c r="G507" s="239"/>
      <c r="H507" s="242" t="str">
        <f>IF(ISBLANK(C507),"",IFERROR(IF(VLOOKUP(A507,'Np PL4 Stock'!$A:$J,10,FALSE)="Np4",C507-D507,C507-D507-1),""))</f>
        <v/>
      </c>
      <c r="I507" s="246" t="str">
        <f>IF(ISBLANK(C507),"",IFERROR(SUMIF('Np PL4 Stock'!$A:$A,A507,'Np PL4 Stock'!$N:$N),""))</f>
        <v/>
      </c>
      <c r="J507" s="240"/>
      <c r="K507" s="240"/>
      <c r="L507" s="239"/>
      <c r="M507" s="239"/>
      <c r="N507" s="242" t="str">
        <f t="shared" si="16"/>
        <v>-</v>
      </c>
      <c r="O507" s="240"/>
      <c r="P507" s="240"/>
      <c r="Q507" s="240"/>
      <c r="R507" s="249"/>
    </row>
    <row r="508" spans="1:18">
      <c r="A508" s="235" t="str">
        <f t="shared" si="15"/>
        <v/>
      </c>
      <c r="B508" s="153"/>
      <c r="C508" s="237"/>
      <c r="D508" s="238" t="str">
        <f>IF(ISBLANK(C508),"",IFERROR(VLOOKUP(A508,'Np PL4 Stock'!$A:$E,4,FALSE),""))</f>
        <v/>
      </c>
      <c r="E508" s="239"/>
      <c r="F508" s="240"/>
      <c r="G508" s="239"/>
      <c r="H508" s="242" t="str">
        <f>IF(ISBLANK(C508),"",IFERROR(IF(VLOOKUP(A508,'Np PL4 Stock'!$A:$J,10,FALSE)="Np4",C508-D508,C508-D508-1),""))</f>
        <v/>
      </c>
      <c r="I508" s="246" t="str">
        <f>IF(ISBLANK(C508),"",IFERROR(SUMIF('Np PL4 Stock'!$A:$A,A508,'Np PL4 Stock'!$N:$N),""))</f>
        <v/>
      </c>
      <c r="J508" s="240"/>
      <c r="K508" s="240"/>
      <c r="L508" s="239"/>
      <c r="M508" s="239"/>
      <c r="N508" s="242" t="str">
        <f t="shared" si="16"/>
        <v>-</v>
      </c>
      <c r="O508" s="240"/>
      <c r="P508" s="240"/>
      <c r="Q508" s="240"/>
      <c r="R508" s="249"/>
    </row>
    <row r="509" spans="1:18">
      <c r="A509" s="235" t="str">
        <f t="shared" si="15"/>
        <v/>
      </c>
      <c r="B509" s="153"/>
      <c r="C509" s="237"/>
      <c r="D509" s="238" t="str">
        <f>IF(ISBLANK(C509),"",IFERROR(VLOOKUP(A509,'Np PL4 Stock'!$A:$E,4,FALSE),""))</f>
        <v/>
      </c>
      <c r="E509" s="239"/>
      <c r="F509" s="240"/>
      <c r="G509" s="239"/>
      <c r="H509" s="242" t="str">
        <f>IF(ISBLANK(C509),"",IFERROR(IF(VLOOKUP(A509,'Np PL4 Stock'!$A:$J,10,FALSE)="Np4",C509-D509,C509-D509-1),""))</f>
        <v/>
      </c>
      <c r="I509" s="246" t="str">
        <f>IF(ISBLANK(C509),"",IFERROR(SUMIF('Np PL4 Stock'!$A:$A,A509,'Np PL4 Stock'!$N:$N),""))</f>
        <v/>
      </c>
      <c r="J509" s="240"/>
      <c r="K509" s="240"/>
      <c r="L509" s="239"/>
      <c r="M509" s="239"/>
      <c r="N509" s="242" t="str">
        <f t="shared" si="16"/>
        <v>-</v>
      </c>
      <c r="O509" s="240"/>
      <c r="P509" s="240"/>
      <c r="Q509" s="240"/>
      <c r="R509" s="249"/>
    </row>
    <row r="510" spans="1:18">
      <c r="A510" s="235" t="str">
        <f t="shared" si="15"/>
        <v/>
      </c>
      <c r="B510" s="153"/>
      <c r="C510" s="237"/>
      <c r="D510" s="238" t="str">
        <f>IF(ISBLANK(C510),"",IFERROR(VLOOKUP(A510,'Np PL4 Stock'!$A:$E,4,FALSE),""))</f>
        <v/>
      </c>
      <c r="E510" s="239"/>
      <c r="F510" s="240"/>
      <c r="G510" s="239"/>
      <c r="H510" s="242" t="str">
        <f>IF(ISBLANK(C510),"",IFERROR(IF(VLOOKUP(A510,'Np PL4 Stock'!$A:$J,10,FALSE)="Np4",C510-D510,C510-D510-1),""))</f>
        <v/>
      </c>
      <c r="I510" s="246" t="str">
        <f>IF(ISBLANK(C510),"",IFERROR(SUMIF('Np PL4 Stock'!$A:$A,A510,'Np PL4 Stock'!$N:$N),""))</f>
        <v/>
      </c>
      <c r="J510" s="240"/>
      <c r="K510" s="240"/>
      <c r="L510" s="239"/>
      <c r="M510" s="239"/>
      <c r="N510" s="242" t="str">
        <f t="shared" si="16"/>
        <v>-</v>
      </c>
      <c r="O510" s="240"/>
      <c r="P510" s="240"/>
      <c r="Q510" s="240"/>
      <c r="R510" s="249"/>
    </row>
    <row r="511" spans="1:18">
      <c r="A511" s="235" t="str">
        <f t="shared" si="15"/>
        <v/>
      </c>
      <c r="B511" s="153"/>
      <c r="C511" s="237"/>
      <c r="D511" s="238" t="str">
        <f>IF(ISBLANK(C511),"",IFERROR(VLOOKUP(A511,'Np PL4 Stock'!$A:$E,4,FALSE),""))</f>
        <v/>
      </c>
      <c r="E511" s="239"/>
      <c r="F511" s="240"/>
      <c r="G511" s="239"/>
      <c r="H511" s="242" t="str">
        <f>IF(ISBLANK(C511),"",IFERROR(IF(VLOOKUP(A511,'Np PL4 Stock'!$A:$J,10,FALSE)="Np4",C511-D511,C511-D511-1),""))</f>
        <v/>
      </c>
      <c r="I511" s="246" t="str">
        <f>IF(ISBLANK(C511),"",IFERROR(SUMIF('Np PL4 Stock'!$A:$A,A511,'Np PL4 Stock'!$N:$N),""))</f>
        <v/>
      </c>
      <c r="J511" s="240"/>
      <c r="K511" s="240"/>
      <c r="L511" s="239"/>
      <c r="M511" s="239"/>
      <c r="N511" s="242" t="str">
        <f t="shared" si="16"/>
        <v>-</v>
      </c>
      <c r="O511" s="240"/>
      <c r="P511" s="240"/>
      <c r="Q511" s="240"/>
      <c r="R511" s="249"/>
    </row>
    <row r="512" spans="1:18">
      <c r="A512" s="235" t="str">
        <f t="shared" si="15"/>
        <v/>
      </c>
      <c r="B512" s="153"/>
      <c r="C512" s="237"/>
      <c r="D512" s="238" t="str">
        <f>IF(ISBLANK(C512),"",IFERROR(VLOOKUP(A512,'Np PL4 Stock'!$A:$E,4,FALSE),""))</f>
        <v/>
      </c>
      <c r="E512" s="239"/>
      <c r="F512" s="240"/>
      <c r="G512" s="239"/>
      <c r="H512" s="242" t="str">
        <f>IF(ISBLANK(C512),"",IFERROR(IF(VLOOKUP(A512,'Np PL4 Stock'!$A:$J,10,FALSE)="Np4",C512-D512,C512-D512-1),""))</f>
        <v/>
      </c>
      <c r="I512" s="246" t="str">
        <f>IF(ISBLANK(C512),"",IFERROR(SUMIF('Np PL4 Stock'!$A:$A,A512,'Np PL4 Stock'!$N:$N),""))</f>
        <v/>
      </c>
      <c r="J512" s="240"/>
      <c r="K512" s="240"/>
      <c r="L512" s="239"/>
      <c r="M512" s="239"/>
      <c r="N512" s="242" t="str">
        <f t="shared" si="16"/>
        <v>-</v>
      </c>
      <c r="O512" s="240"/>
      <c r="P512" s="240"/>
      <c r="Q512" s="240"/>
      <c r="R512" s="249"/>
    </row>
    <row r="513" spans="1:18">
      <c r="A513" s="235" t="str">
        <f t="shared" si="15"/>
        <v/>
      </c>
      <c r="B513" s="153"/>
      <c r="C513" s="237"/>
      <c r="D513" s="238" t="str">
        <f>IF(ISBLANK(C513),"",IFERROR(VLOOKUP(A513,'Np PL4 Stock'!$A:$E,4,FALSE),""))</f>
        <v/>
      </c>
      <c r="E513" s="239"/>
      <c r="F513" s="240"/>
      <c r="G513" s="239"/>
      <c r="H513" s="242" t="str">
        <f>IF(ISBLANK(C513),"",IFERROR(IF(VLOOKUP(A513,'Np PL4 Stock'!$A:$J,10,FALSE)="Np4",C513-D513,C513-D513-1),""))</f>
        <v/>
      </c>
      <c r="I513" s="246" t="str">
        <f>IF(ISBLANK(C513),"",IFERROR(SUMIF('Np PL4 Stock'!$A:$A,A513,'Np PL4 Stock'!$N:$N),""))</f>
        <v/>
      </c>
      <c r="J513" s="240"/>
      <c r="K513" s="240"/>
      <c r="L513" s="239"/>
      <c r="M513" s="239"/>
      <c r="N513" s="242" t="str">
        <f t="shared" si="16"/>
        <v>-</v>
      </c>
      <c r="O513" s="240"/>
      <c r="P513" s="240"/>
      <c r="Q513" s="240"/>
      <c r="R513" s="249"/>
    </row>
    <row r="514" spans="1:18">
      <c r="A514" s="235" t="str">
        <f t="shared" si="15"/>
        <v/>
      </c>
      <c r="B514" s="153"/>
      <c r="C514" s="237"/>
      <c r="D514" s="238" t="str">
        <f>IF(ISBLANK(C514),"",IFERROR(VLOOKUP(A514,'Np PL4 Stock'!$A:$E,4,FALSE),""))</f>
        <v/>
      </c>
      <c r="E514" s="239"/>
      <c r="F514" s="240"/>
      <c r="G514" s="239"/>
      <c r="H514" s="242" t="str">
        <f>IF(ISBLANK(C514),"",IFERROR(IF(VLOOKUP(A514,'Np PL4 Stock'!$A:$J,10,FALSE)="Np4",C514-D514,C514-D514-1),""))</f>
        <v/>
      </c>
      <c r="I514" s="246" t="str">
        <f>IF(ISBLANK(C514),"",IFERROR(SUMIF('Np PL4 Stock'!$A:$A,A514,'Np PL4 Stock'!$N:$N),""))</f>
        <v/>
      </c>
      <c r="J514" s="240"/>
      <c r="K514" s="240"/>
      <c r="L514" s="239"/>
      <c r="M514" s="239"/>
      <c r="N514" s="242" t="str">
        <f t="shared" si="16"/>
        <v>-</v>
      </c>
      <c r="O514" s="240"/>
      <c r="P514" s="240"/>
      <c r="Q514" s="240"/>
      <c r="R514" s="249"/>
    </row>
    <row r="515" spans="1:18">
      <c r="A515" s="235" t="str">
        <f t="shared" ref="A515:A578" si="17">IF(ISBLANK(F515),"",F515&amp;"-"&amp;IF(OR(LEN(G515)=1,LEN(G515)=4),"0"&amp;G515,G515)&amp;"-"&amp;IF(OR(LEN(E515)=1,LEN(E515)=4),"0"&amp;E515,E515))</f>
        <v/>
      </c>
      <c r="B515" s="153"/>
      <c r="C515" s="237"/>
      <c r="D515" s="238" t="str">
        <f>IF(ISBLANK(C515),"",IFERROR(VLOOKUP(A515,'Np PL4 Stock'!$A:$E,4,FALSE),""))</f>
        <v/>
      </c>
      <c r="E515" s="239"/>
      <c r="F515" s="240"/>
      <c r="G515" s="239"/>
      <c r="H515" s="242" t="str">
        <f>IF(ISBLANK(C515),"",IFERROR(IF(VLOOKUP(A515,'Np PL4 Stock'!$A:$J,10,FALSE)="Np4",C515-D515,C515-D515-1),""))</f>
        <v/>
      </c>
      <c r="I515" s="246" t="str">
        <f>IF(ISBLANK(C515),"",IFERROR(SUMIF('Np PL4 Stock'!$A:$A,A515,'Np PL4 Stock'!$N:$N),""))</f>
        <v/>
      </c>
      <c r="J515" s="240"/>
      <c r="K515" s="240"/>
      <c r="L515" s="239"/>
      <c r="M515" s="239"/>
      <c r="N515" s="242" t="str">
        <f t="shared" ref="N515:N578" si="18">IF(AND(ISNUMBER(L515),ISNUMBER(M515)),L515*M515,"-")</f>
        <v>-</v>
      </c>
      <c r="O515" s="240"/>
      <c r="P515" s="240"/>
      <c r="Q515" s="240"/>
      <c r="R515" s="249"/>
    </row>
    <row r="516" spans="1:18">
      <c r="A516" s="235" t="str">
        <f t="shared" si="17"/>
        <v/>
      </c>
      <c r="B516" s="153"/>
      <c r="C516" s="237"/>
      <c r="D516" s="238" t="str">
        <f>IF(ISBLANK(C516),"",IFERROR(VLOOKUP(A516,'Np PL4 Stock'!$A:$E,4,FALSE),""))</f>
        <v/>
      </c>
      <c r="E516" s="239"/>
      <c r="F516" s="240"/>
      <c r="G516" s="239"/>
      <c r="H516" s="242" t="str">
        <f>IF(ISBLANK(C516),"",IFERROR(IF(VLOOKUP(A516,'Np PL4 Stock'!$A:$J,10,FALSE)="Np4",C516-D516,C516-D516-1),""))</f>
        <v/>
      </c>
      <c r="I516" s="246" t="str">
        <f>IF(ISBLANK(C516),"",IFERROR(SUMIF('Np PL4 Stock'!$A:$A,A516,'Np PL4 Stock'!$N:$N),""))</f>
        <v/>
      </c>
      <c r="J516" s="240"/>
      <c r="K516" s="240"/>
      <c r="L516" s="239"/>
      <c r="M516" s="239"/>
      <c r="N516" s="242" t="str">
        <f t="shared" si="18"/>
        <v>-</v>
      </c>
      <c r="O516" s="240"/>
      <c r="P516" s="240"/>
      <c r="Q516" s="240"/>
      <c r="R516" s="249"/>
    </row>
    <row r="517" spans="1:18">
      <c r="A517" s="235" t="str">
        <f t="shared" si="17"/>
        <v/>
      </c>
      <c r="B517" s="153"/>
      <c r="C517" s="237"/>
      <c r="D517" s="238" t="str">
        <f>IF(ISBLANK(C517),"",IFERROR(VLOOKUP(A517,'Np PL4 Stock'!$A:$E,4,FALSE),""))</f>
        <v/>
      </c>
      <c r="E517" s="239"/>
      <c r="F517" s="240"/>
      <c r="G517" s="239"/>
      <c r="H517" s="242" t="str">
        <f>IF(ISBLANK(C517),"",IFERROR(IF(VLOOKUP(A517,'Np PL4 Stock'!$A:$J,10,FALSE)="Np4",C517-D517,C517-D517-1),""))</f>
        <v/>
      </c>
      <c r="I517" s="246" t="str">
        <f>IF(ISBLANK(C517),"",IFERROR(SUMIF('Np PL4 Stock'!$A:$A,A517,'Np PL4 Stock'!$N:$N),""))</f>
        <v/>
      </c>
      <c r="J517" s="240"/>
      <c r="K517" s="240"/>
      <c r="L517" s="239"/>
      <c r="M517" s="239"/>
      <c r="N517" s="242" t="str">
        <f t="shared" si="18"/>
        <v>-</v>
      </c>
      <c r="O517" s="240"/>
      <c r="P517" s="240"/>
      <c r="Q517" s="240"/>
      <c r="R517" s="249"/>
    </row>
    <row r="518" spans="1:18">
      <c r="A518" s="235" t="str">
        <f t="shared" si="17"/>
        <v/>
      </c>
      <c r="B518" s="153"/>
      <c r="C518" s="237"/>
      <c r="D518" s="238" t="str">
        <f>IF(ISBLANK(C518),"",IFERROR(VLOOKUP(A518,'Np PL4 Stock'!$A:$E,4,FALSE),""))</f>
        <v/>
      </c>
      <c r="E518" s="239"/>
      <c r="F518" s="240"/>
      <c r="G518" s="239"/>
      <c r="H518" s="242" t="str">
        <f>IF(ISBLANK(C518),"",IFERROR(IF(VLOOKUP(A518,'Np PL4 Stock'!$A:$J,10,FALSE)="Np4",C518-D518,C518-D518-1),""))</f>
        <v/>
      </c>
      <c r="I518" s="246" t="str">
        <f>IF(ISBLANK(C518),"",IFERROR(SUMIF('Np PL4 Stock'!$A:$A,A518,'Np PL4 Stock'!$N:$N),""))</f>
        <v/>
      </c>
      <c r="J518" s="240"/>
      <c r="K518" s="240"/>
      <c r="L518" s="239"/>
      <c r="M518" s="239"/>
      <c r="N518" s="242" t="str">
        <f t="shared" si="18"/>
        <v>-</v>
      </c>
      <c r="O518" s="240"/>
      <c r="P518" s="240"/>
      <c r="Q518" s="240"/>
      <c r="R518" s="249"/>
    </row>
    <row r="519" spans="1:18">
      <c r="A519" s="235" t="str">
        <f t="shared" si="17"/>
        <v/>
      </c>
      <c r="B519" s="153"/>
      <c r="C519" s="237"/>
      <c r="D519" s="238" t="str">
        <f>IF(ISBLANK(C519),"",IFERROR(VLOOKUP(A519,'Np PL4 Stock'!$A:$E,4,FALSE),""))</f>
        <v/>
      </c>
      <c r="E519" s="239"/>
      <c r="F519" s="240"/>
      <c r="G519" s="239"/>
      <c r="H519" s="242" t="str">
        <f>IF(ISBLANK(C519),"",IFERROR(IF(VLOOKUP(A519,'Np PL4 Stock'!$A:$J,10,FALSE)="Np4",C519-D519,C519-D519-1),""))</f>
        <v/>
      </c>
      <c r="I519" s="246" t="str">
        <f>IF(ISBLANK(C519),"",IFERROR(SUMIF('Np PL4 Stock'!$A:$A,A519,'Np PL4 Stock'!$N:$N),""))</f>
        <v/>
      </c>
      <c r="J519" s="240"/>
      <c r="K519" s="240"/>
      <c r="L519" s="239"/>
      <c r="M519" s="239"/>
      <c r="N519" s="242" t="str">
        <f t="shared" si="18"/>
        <v>-</v>
      </c>
      <c r="O519" s="240"/>
      <c r="P519" s="240"/>
      <c r="Q519" s="240"/>
      <c r="R519" s="249"/>
    </row>
    <row r="520" spans="1:18">
      <c r="A520" s="235" t="str">
        <f t="shared" si="17"/>
        <v/>
      </c>
      <c r="B520" s="153"/>
      <c r="C520" s="237"/>
      <c r="D520" s="238" t="str">
        <f>IF(ISBLANK(C520),"",IFERROR(VLOOKUP(A520,'Np PL4 Stock'!$A:$E,4,FALSE),""))</f>
        <v/>
      </c>
      <c r="E520" s="239"/>
      <c r="F520" s="240"/>
      <c r="G520" s="239"/>
      <c r="H520" s="242" t="str">
        <f>IF(ISBLANK(C520),"",IFERROR(IF(VLOOKUP(A520,'Np PL4 Stock'!$A:$J,10,FALSE)="Np4",C520-D520,C520-D520-1),""))</f>
        <v/>
      </c>
      <c r="I520" s="246" t="str">
        <f>IF(ISBLANK(C520),"",IFERROR(SUMIF('Np PL4 Stock'!$A:$A,A520,'Np PL4 Stock'!$N:$N),""))</f>
        <v/>
      </c>
      <c r="J520" s="240"/>
      <c r="K520" s="240"/>
      <c r="L520" s="239"/>
      <c r="M520" s="239"/>
      <c r="N520" s="242" t="str">
        <f t="shared" si="18"/>
        <v>-</v>
      </c>
      <c r="O520" s="240"/>
      <c r="P520" s="240"/>
      <c r="Q520" s="240"/>
      <c r="R520" s="249"/>
    </row>
    <row r="521" spans="1:18">
      <c r="A521" s="235" t="str">
        <f t="shared" si="17"/>
        <v/>
      </c>
      <c r="B521" s="153"/>
      <c r="C521" s="237"/>
      <c r="D521" s="238" t="str">
        <f>IF(ISBLANK(C521),"",IFERROR(VLOOKUP(A521,'Np PL4 Stock'!$A:$E,4,FALSE),""))</f>
        <v/>
      </c>
      <c r="E521" s="239"/>
      <c r="F521" s="240"/>
      <c r="G521" s="239"/>
      <c r="H521" s="242" t="str">
        <f>IF(ISBLANK(C521),"",IFERROR(IF(VLOOKUP(A521,'Np PL4 Stock'!$A:$J,10,FALSE)="Np4",C521-D521,C521-D521-1),""))</f>
        <v/>
      </c>
      <c r="I521" s="246" t="str">
        <f>IF(ISBLANK(C521),"",IFERROR(SUMIF('Np PL4 Stock'!$A:$A,A521,'Np PL4 Stock'!$N:$N),""))</f>
        <v/>
      </c>
      <c r="J521" s="240"/>
      <c r="K521" s="240"/>
      <c r="L521" s="239"/>
      <c r="M521" s="239"/>
      <c r="N521" s="242" t="str">
        <f t="shared" si="18"/>
        <v>-</v>
      </c>
      <c r="O521" s="240"/>
      <c r="P521" s="240"/>
      <c r="Q521" s="240"/>
      <c r="R521" s="249"/>
    </row>
    <row r="522" spans="1:18">
      <c r="A522" s="235" t="str">
        <f t="shared" si="17"/>
        <v/>
      </c>
      <c r="B522" s="153"/>
      <c r="C522" s="237"/>
      <c r="D522" s="238" t="str">
        <f>IF(ISBLANK(C522),"",IFERROR(VLOOKUP(A522,'Np PL4 Stock'!$A:$E,4,FALSE),""))</f>
        <v/>
      </c>
      <c r="E522" s="239"/>
      <c r="F522" s="240"/>
      <c r="G522" s="239"/>
      <c r="H522" s="242" t="str">
        <f>IF(ISBLANK(C522),"",IFERROR(IF(VLOOKUP(A522,'Np PL4 Stock'!$A:$J,10,FALSE)="Np4",C522-D522,C522-D522-1),""))</f>
        <v/>
      </c>
      <c r="I522" s="246" t="str">
        <f>IF(ISBLANK(C522),"",IFERROR(SUMIF('Np PL4 Stock'!$A:$A,A522,'Np PL4 Stock'!$N:$N),""))</f>
        <v/>
      </c>
      <c r="J522" s="240"/>
      <c r="K522" s="240"/>
      <c r="L522" s="239"/>
      <c r="M522" s="239"/>
      <c r="N522" s="242" t="str">
        <f t="shared" si="18"/>
        <v>-</v>
      </c>
      <c r="O522" s="240"/>
      <c r="P522" s="240"/>
      <c r="Q522" s="240"/>
      <c r="R522" s="249"/>
    </row>
    <row r="523" spans="1:18">
      <c r="A523" s="235" t="str">
        <f t="shared" si="17"/>
        <v/>
      </c>
      <c r="B523" s="153"/>
      <c r="C523" s="237"/>
      <c r="D523" s="238" t="str">
        <f>IF(ISBLANK(C523),"",IFERROR(VLOOKUP(A523,'Np PL4 Stock'!$A:$E,4,FALSE),""))</f>
        <v/>
      </c>
      <c r="E523" s="239"/>
      <c r="F523" s="240"/>
      <c r="G523" s="239"/>
      <c r="H523" s="242" t="str">
        <f>IF(ISBLANK(C523),"",IFERROR(IF(VLOOKUP(A523,'Np PL4 Stock'!$A:$J,10,FALSE)="Np4",C523-D523,C523-D523-1),""))</f>
        <v/>
      </c>
      <c r="I523" s="246" t="str">
        <f>IF(ISBLANK(C523),"",IFERROR(SUMIF('Np PL4 Stock'!$A:$A,A523,'Np PL4 Stock'!$N:$N),""))</f>
        <v/>
      </c>
      <c r="J523" s="240"/>
      <c r="K523" s="240"/>
      <c r="L523" s="239"/>
      <c r="M523" s="239"/>
      <c r="N523" s="242" t="str">
        <f t="shared" si="18"/>
        <v>-</v>
      </c>
      <c r="O523" s="240"/>
      <c r="P523" s="240"/>
      <c r="Q523" s="240"/>
      <c r="R523" s="249"/>
    </row>
    <row r="524" spans="1:18">
      <c r="A524" s="235" t="str">
        <f t="shared" si="17"/>
        <v/>
      </c>
      <c r="B524" s="153"/>
      <c r="C524" s="237"/>
      <c r="D524" s="238" t="str">
        <f>IF(ISBLANK(C524),"",IFERROR(VLOOKUP(A524,'Np PL4 Stock'!$A:$E,4,FALSE),""))</f>
        <v/>
      </c>
      <c r="E524" s="239"/>
      <c r="F524" s="240"/>
      <c r="G524" s="239"/>
      <c r="H524" s="242" t="str">
        <f>IF(ISBLANK(C524),"",IFERROR(IF(VLOOKUP(A524,'Np PL4 Stock'!$A:$J,10,FALSE)="Np4",C524-D524,C524-D524-1),""))</f>
        <v/>
      </c>
      <c r="I524" s="246" t="str">
        <f>IF(ISBLANK(C524),"",IFERROR(SUMIF('Np PL4 Stock'!$A:$A,A524,'Np PL4 Stock'!$N:$N),""))</f>
        <v/>
      </c>
      <c r="J524" s="240"/>
      <c r="K524" s="240"/>
      <c r="L524" s="239"/>
      <c r="M524" s="239"/>
      <c r="N524" s="242" t="str">
        <f t="shared" si="18"/>
        <v>-</v>
      </c>
      <c r="O524" s="240"/>
      <c r="P524" s="240"/>
      <c r="Q524" s="240"/>
      <c r="R524" s="249"/>
    </row>
    <row r="525" spans="1:18">
      <c r="A525" s="235" t="str">
        <f t="shared" si="17"/>
        <v/>
      </c>
      <c r="B525" s="153"/>
      <c r="C525" s="237"/>
      <c r="D525" s="238" t="str">
        <f>IF(ISBLANK(C525),"",IFERROR(VLOOKUP(A525,'Np PL4 Stock'!$A:$E,4,FALSE),""))</f>
        <v/>
      </c>
      <c r="E525" s="239"/>
      <c r="F525" s="240"/>
      <c r="G525" s="239"/>
      <c r="H525" s="242" t="str">
        <f>IF(ISBLANK(C525),"",IFERROR(IF(VLOOKUP(A525,'Np PL4 Stock'!$A:$J,10,FALSE)="Np4",C525-D525,C525-D525-1),""))</f>
        <v/>
      </c>
      <c r="I525" s="246" t="str">
        <f>IF(ISBLANK(C525),"",IFERROR(SUMIF('Np PL4 Stock'!$A:$A,A525,'Np PL4 Stock'!$N:$N),""))</f>
        <v/>
      </c>
      <c r="J525" s="240"/>
      <c r="K525" s="240"/>
      <c r="L525" s="239"/>
      <c r="M525" s="239"/>
      <c r="N525" s="242" t="str">
        <f t="shared" si="18"/>
        <v>-</v>
      </c>
      <c r="O525" s="240"/>
      <c r="P525" s="240"/>
      <c r="Q525" s="240"/>
      <c r="R525" s="249"/>
    </row>
    <row r="526" spans="1:18">
      <c r="A526" s="235" t="str">
        <f t="shared" si="17"/>
        <v/>
      </c>
      <c r="B526" s="153"/>
      <c r="C526" s="237"/>
      <c r="D526" s="238" t="str">
        <f>IF(ISBLANK(C526),"",IFERROR(VLOOKUP(A526,'Np PL4 Stock'!$A:$E,4,FALSE),""))</f>
        <v/>
      </c>
      <c r="E526" s="239"/>
      <c r="F526" s="240"/>
      <c r="G526" s="239"/>
      <c r="H526" s="242" t="str">
        <f>IF(ISBLANK(C526),"",IFERROR(IF(VLOOKUP(A526,'Np PL4 Stock'!$A:$J,10,FALSE)="Np4",C526-D526,C526-D526-1),""))</f>
        <v/>
      </c>
      <c r="I526" s="246" t="str">
        <f>IF(ISBLANK(C526),"",IFERROR(SUMIF('Np PL4 Stock'!$A:$A,A526,'Np PL4 Stock'!$N:$N),""))</f>
        <v/>
      </c>
      <c r="J526" s="240"/>
      <c r="K526" s="240"/>
      <c r="L526" s="239"/>
      <c r="M526" s="239"/>
      <c r="N526" s="242" t="str">
        <f t="shared" si="18"/>
        <v>-</v>
      </c>
      <c r="O526" s="240"/>
      <c r="P526" s="240"/>
      <c r="Q526" s="240"/>
      <c r="R526" s="249"/>
    </row>
    <row r="527" spans="1:18">
      <c r="A527" s="235" t="str">
        <f t="shared" si="17"/>
        <v/>
      </c>
      <c r="B527" s="153"/>
      <c r="C527" s="237"/>
      <c r="D527" s="238" t="str">
        <f>IF(ISBLANK(C527),"",IFERROR(VLOOKUP(A527,'Np PL4 Stock'!$A:$E,4,FALSE),""))</f>
        <v/>
      </c>
      <c r="E527" s="239"/>
      <c r="F527" s="240"/>
      <c r="G527" s="239"/>
      <c r="H527" s="242" t="str">
        <f>IF(ISBLANK(C527),"",IFERROR(IF(VLOOKUP(A527,'Np PL4 Stock'!$A:$J,10,FALSE)="Np4",C527-D527,C527-D527-1),""))</f>
        <v/>
      </c>
      <c r="I527" s="246" t="str">
        <f>IF(ISBLANK(C527),"",IFERROR(SUMIF('Np PL4 Stock'!$A:$A,A527,'Np PL4 Stock'!$N:$N),""))</f>
        <v/>
      </c>
      <c r="J527" s="240"/>
      <c r="K527" s="240"/>
      <c r="L527" s="239"/>
      <c r="M527" s="239"/>
      <c r="N527" s="242" t="str">
        <f t="shared" si="18"/>
        <v>-</v>
      </c>
      <c r="O527" s="240"/>
      <c r="P527" s="240"/>
      <c r="Q527" s="240"/>
      <c r="R527" s="249"/>
    </row>
    <row r="528" spans="1:18">
      <c r="A528" s="235" t="str">
        <f t="shared" si="17"/>
        <v/>
      </c>
      <c r="B528" s="153"/>
      <c r="C528" s="237"/>
      <c r="D528" s="238" t="str">
        <f>IF(ISBLANK(C528),"",IFERROR(VLOOKUP(A528,'Np PL4 Stock'!$A:$E,4,FALSE),""))</f>
        <v/>
      </c>
      <c r="E528" s="239"/>
      <c r="F528" s="240"/>
      <c r="G528" s="239"/>
      <c r="H528" s="242" t="str">
        <f>IF(ISBLANK(C528),"",IFERROR(IF(VLOOKUP(A528,'Np PL4 Stock'!$A:$J,10,FALSE)="Np4",C528-D528,C528-D528-1),""))</f>
        <v/>
      </c>
      <c r="I528" s="246" t="str">
        <f>IF(ISBLANK(C528),"",IFERROR(SUMIF('Np PL4 Stock'!$A:$A,A528,'Np PL4 Stock'!$N:$N),""))</f>
        <v/>
      </c>
      <c r="J528" s="240"/>
      <c r="K528" s="240"/>
      <c r="L528" s="239"/>
      <c r="M528" s="239"/>
      <c r="N528" s="242" t="str">
        <f t="shared" si="18"/>
        <v>-</v>
      </c>
      <c r="O528" s="240"/>
      <c r="P528" s="240"/>
      <c r="Q528" s="240"/>
      <c r="R528" s="249"/>
    </row>
    <row r="529" spans="1:18">
      <c r="A529" s="235" t="str">
        <f t="shared" si="17"/>
        <v/>
      </c>
      <c r="B529" s="153"/>
      <c r="C529" s="237"/>
      <c r="D529" s="238" t="str">
        <f>IF(ISBLANK(C529),"",IFERROR(VLOOKUP(A529,'Np PL4 Stock'!$A:$E,4,FALSE),""))</f>
        <v/>
      </c>
      <c r="E529" s="239"/>
      <c r="F529" s="240"/>
      <c r="G529" s="239"/>
      <c r="H529" s="242" t="str">
        <f>IF(ISBLANK(C529),"",IFERROR(IF(VLOOKUP(A529,'Np PL4 Stock'!$A:$J,10,FALSE)="Np4",C529-D529,C529-D529-1),""))</f>
        <v/>
      </c>
      <c r="I529" s="246" t="str">
        <f>IF(ISBLANK(C529),"",IFERROR(SUMIF('Np PL4 Stock'!$A:$A,A529,'Np PL4 Stock'!$N:$N),""))</f>
        <v/>
      </c>
      <c r="J529" s="240"/>
      <c r="K529" s="240"/>
      <c r="L529" s="239"/>
      <c r="M529" s="239"/>
      <c r="N529" s="242" t="str">
        <f t="shared" si="18"/>
        <v>-</v>
      </c>
      <c r="O529" s="240"/>
      <c r="P529" s="240"/>
      <c r="Q529" s="240"/>
      <c r="R529" s="249"/>
    </row>
    <row r="530" spans="1:18">
      <c r="A530" s="235" t="str">
        <f t="shared" si="17"/>
        <v/>
      </c>
      <c r="B530" s="153"/>
      <c r="C530" s="237"/>
      <c r="D530" s="238" t="str">
        <f>IF(ISBLANK(C530),"",IFERROR(VLOOKUP(A530,'Np PL4 Stock'!$A:$E,4,FALSE),""))</f>
        <v/>
      </c>
      <c r="E530" s="239"/>
      <c r="F530" s="240"/>
      <c r="G530" s="239"/>
      <c r="H530" s="242" t="str">
        <f>IF(ISBLANK(C530),"",IFERROR(IF(VLOOKUP(A530,'Np PL4 Stock'!$A:$J,10,FALSE)="Np4",C530-D530,C530-D530-1),""))</f>
        <v/>
      </c>
      <c r="I530" s="246" t="str">
        <f>IF(ISBLANK(C530),"",IFERROR(SUMIF('Np PL4 Stock'!$A:$A,A530,'Np PL4 Stock'!$N:$N),""))</f>
        <v/>
      </c>
      <c r="J530" s="240"/>
      <c r="K530" s="240"/>
      <c r="L530" s="239"/>
      <c r="M530" s="239"/>
      <c r="N530" s="242" t="str">
        <f t="shared" si="18"/>
        <v>-</v>
      </c>
      <c r="O530" s="240"/>
      <c r="P530" s="240"/>
      <c r="Q530" s="240"/>
      <c r="R530" s="249"/>
    </row>
    <row r="531" spans="1:18">
      <c r="A531" s="235" t="str">
        <f t="shared" si="17"/>
        <v/>
      </c>
      <c r="B531" s="153"/>
      <c r="C531" s="237"/>
      <c r="D531" s="238" t="str">
        <f>IF(ISBLANK(C531),"",IFERROR(VLOOKUP(A531,'Np PL4 Stock'!$A:$E,4,FALSE),""))</f>
        <v/>
      </c>
      <c r="E531" s="239"/>
      <c r="F531" s="240"/>
      <c r="G531" s="239"/>
      <c r="H531" s="242" t="str">
        <f>IF(ISBLANK(C531),"",IFERROR(IF(VLOOKUP(A531,'Np PL4 Stock'!$A:$J,10,FALSE)="Np4",C531-D531,C531-D531-1),""))</f>
        <v/>
      </c>
      <c r="I531" s="246" t="str">
        <f>IF(ISBLANK(C531),"",IFERROR(SUMIF('Np PL4 Stock'!$A:$A,A531,'Np PL4 Stock'!$N:$N),""))</f>
        <v/>
      </c>
      <c r="J531" s="240"/>
      <c r="K531" s="240"/>
      <c r="L531" s="239"/>
      <c r="M531" s="239"/>
      <c r="N531" s="242" t="str">
        <f t="shared" si="18"/>
        <v>-</v>
      </c>
      <c r="O531" s="240"/>
      <c r="P531" s="240"/>
      <c r="Q531" s="240"/>
      <c r="R531" s="249"/>
    </row>
    <row r="532" spans="1:18">
      <c r="A532" s="235" t="str">
        <f t="shared" si="17"/>
        <v/>
      </c>
      <c r="B532" s="153"/>
      <c r="C532" s="237"/>
      <c r="D532" s="238" t="str">
        <f>IF(ISBLANK(C532),"",IFERROR(VLOOKUP(A532,'Np PL4 Stock'!$A:$E,4,FALSE),""))</f>
        <v/>
      </c>
      <c r="E532" s="239"/>
      <c r="F532" s="240"/>
      <c r="G532" s="239"/>
      <c r="H532" s="242" t="str">
        <f>IF(ISBLANK(C532),"",IFERROR(IF(VLOOKUP(A532,'Np PL4 Stock'!$A:$J,10,FALSE)="Np4",C532-D532,C532-D532-1),""))</f>
        <v/>
      </c>
      <c r="I532" s="246" t="str">
        <f>IF(ISBLANK(C532),"",IFERROR(SUMIF('Np PL4 Stock'!$A:$A,A532,'Np PL4 Stock'!$N:$N),""))</f>
        <v/>
      </c>
      <c r="J532" s="240"/>
      <c r="K532" s="240"/>
      <c r="L532" s="239"/>
      <c r="M532" s="239"/>
      <c r="N532" s="242" t="str">
        <f t="shared" si="18"/>
        <v>-</v>
      </c>
      <c r="O532" s="240"/>
      <c r="P532" s="240"/>
      <c r="Q532" s="240"/>
      <c r="R532" s="249"/>
    </row>
    <row r="533" spans="1:18">
      <c r="A533" s="235" t="str">
        <f t="shared" si="17"/>
        <v/>
      </c>
      <c r="B533" s="153"/>
      <c r="C533" s="237"/>
      <c r="D533" s="238" t="str">
        <f>IF(ISBLANK(C533),"",IFERROR(VLOOKUP(A533,'Np PL4 Stock'!$A:$E,4,FALSE),""))</f>
        <v/>
      </c>
      <c r="E533" s="239"/>
      <c r="F533" s="240"/>
      <c r="G533" s="239"/>
      <c r="H533" s="242" t="str">
        <f>IF(ISBLANK(C533),"",IFERROR(IF(VLOOKUP(A533,'Np PL4 Stock'!$A:$J,10,FALSE)="Np4",C533-D533,C533-D533-1),""))</f>
        <v/>
      </c>
      <c r="I533" s="246" t="str">
        <f>IF(ISBLANK(C533),"",IFERROR(SUMIF('Np PL4 Stock'!$A:$A,A533,'Np PL4 Stock'!$N:$N),""))</f>
        <v/>
      </c>
      <c r="J533" s="240"/>
      <c r="K533" s="240"/>
      <c r="L533" s="239"/>
      <c r="M533" s="239"/>
      <c r="N533" s="242" t="str">
        <f t="shared" si="18"/>
        <v>-</v>
      </c>
      <c r="O533" s="240"/>
      <c r="P533" s="240"/>
      <c r="Q533" s="240"/>
      <c r="R533" s="249"/>
    </row>
    <row r="534" spans="1:18">
      <c r="A534" s="235" t="str">
        <f t="shared" si="17"/>
        <v/>
      </c>
      <c r="B534" s="153"/>
      <c r="C534" s="237"/>
      <c r="D534" s="238" t="str">
        <f>IF(ISBLANK(C534),"",IFERROR(VLOOKUP(A534,'Np PL4 Stock'!$A:$E,4,FALSE),""))</f>
        <v/>
      </c>
      <c r="E534" s="239"/>
      <c r="F534" s="240"/>
      <c r="G534" s="239"/>
      <c r="H534" s="242" t="str">
        <f>IF(ISBLANK(C534),"",IFERROR(IF(VLOOKUP(A534,'Np PL4 Stock'!$A:$J,10,FALSE)="Np4",C534-D534,C534-D534-1),""))</f>
        <v/>
      </c>
      <c r="I534" s="246" t="str">
        <f>IF(ISBLANK(C534),"",IFERROR(SUMIF('Np PL4 Stock'!$A:$A,A534,'Np PL4 Stock'!$N:$N),""))</f>
        <v/>
      </c>
      <c r="J534" s="240"/>
      <c r="K534" s="240"/>
      <c r="L534" s="239"/>
      <c r="M534" s="239"/>
      <c r="N534" s="242" t="str">
        <f t="shared" si="18"/>
        <v>-</v>
      </c>
      <c r="O534" s="240"/>
      <c r="P534" s="240"/>
      <c r="Q534" s="240"/>
      <c r="R534" s="249"/>
    </row>
    <row r="535" spans="1:18">
      <c r="A535" s="235" t="str">
        <f t="shared" si="17"/>
        <v/>
      </c>
      <c r="B535" s="153"/>
      <c r="C535" s="237"/>
      <c r="D535" s="238" t="str">
        <f>IF(ISBLANK(C535),"",IFERROR(VLOOKUP(A535,'Np PL4 Stock'!$A:$E,4,FALSE),""))</f>
        <v/>
      </c>
      <c r="E535" s="239"/>
      <c r="F535" s="240"/>
      <c r="G535" s="239"/>
      <c r="H535" s="242" t="str">
        <f>IF(ISBLANK(C535),"",IFERROR(IF(VLOOKUP(A535,'Np PL4 Stock'!$A:$J,10,FALSE)="Np4",C535-D535,C535-D535-1),""))</f>
        <v/>
      </c>
      <c r="I535" s="246" t="str">
        <f>IF(ISBLANK(C535),"",IFERROR(SUMIF('Np PL4 Stock'!$A:$A,A535,'Np PL4 Stock'!$N:$N),""))</f>
        <v/>
      </c>
      <c r="J535" s="240"/>
      <c r="K535" s="240"/>
      <c r="L535" s="239"/>
      <c r="M535" s="239"/>
      <c r="N535" s="242" t="str">
        <f t="shared" si="18"/>
        <v>-</v>
      </c>
      <c r="O535" s="240"/>
      <c r="P535" s="240"/>
      <c r="Q535" s="240"/>
      <c r="R535" s="249"/>
    </row>
    <row r="536" spans="1:18">
      <c r="A536" s="235" t="str">
        <f t="shared" si="17"/>
        <v/>
      </c>
      <c r="B536" s="153"/>
      <c r="C536" s="237"/>
      <c r="D536" s="238" t="str">
        <f>IF(ISBLANK(C536),"",IFERROR(VLOOKUP(A536,'Np PL4 Stock'!$A:$E,4,FALSE),""))</f>
        <v/>
      </c>
      <c r="E536" s="239"/>
      <c r="F536" s="240"/>
      <c r="G536" s="239"/>
      <c r="H536" s="242" t="str">
        <f>IF(ISBLANK(C536),"",IFERROR(IF(VLOOKUP(A536,'Np PL4 Stock'!$A:$J,10,FALSE)="Np4",C536-D536,C536-D536-1),""))</f>
        <v/>
      </c>
      <c r="I536" s="246" t="str">
        <f>IF(ISBLANK(C536),"",IFERROR(SUMIF('Np PL4 Stock'!$A:$A,A536,'Np PL4 Stock'!$N:$N),""))</f>
        <v/>
      </c>
      <c r="J536" s="240"/>
      <c r="K536" s="240"/>
      <c r="L536" s="239"/>
      <c r="M536" s="239"/>
      <c r="N536" s="242" t="str">
        <f t="shared" si="18"/>
        <v>-</v>
      </c>
      <c r="O536" s="240"/>
      <c r="P536" s="240"/>
      <c r="Q536" s="240"/>
      <c r="R536" s="249"/>
    </row>
    <row r="537" spans="1:18">
      <c r="A537" s="235" t="str">
        <f t="shared" si="17"/>
        <v/>
      </c>
      <c r="B537" s="153"/>
      <c r="C537" s="237"/>
      <c r="D537" s="238" t="str">
        <f>IF(ISBLANK(C537),"",IFERROR(VLOOKUP(A537,'Np PL4 Stock'!$A:$E,4,FALSE),""))</f>
        <v/>
      </c>
      <c r="E537" s="239"/>
      <c r="F537" s="240"/>
      <c r="G537" s="239"/>
      <c r="H537" s="242" t="str">
        <f>IF(ISBLANK(C537),"",IFERROR(IF(VLOOKUP(A537,'Np PL4 Stock'!$A:$J,10,FALSE)="Np4",C537-D537,C537-D537-1),""))</f>
        <v/>
      </c>
      <c r="I537" s="246" t="str">
        <f>IF(ISBLANK(C537),"",IFERROR(SUMIF('Np PL4 Stock'!$A:$A,A537,'Np PL4 Stock'!$N:$N),""))</f>
        <v/>
      </c>
      <c r="J537" s="240"/>
      <c r="K537" s="240"/>
      <c r="L537" s="239"/>
      <c r="M537" s="239"/>
      <c r="N537" s="242" t="str">
        <f t="shared" si="18"/>
        <v>-</v>
      </c>
      <c r="O537" s="240"/>
      <c r="P537" s="240"/>
      <c r="Q537" s="240"/>
      <c r="R537" s="249"/>
    </row>
    <row r="538" spans="1:18">
      <c r="A538" s="235" t="str">
        <f t="shared" si="17"/>
        <v/>
      </c>
      <c r="B538" s="153"/>
      <c r="C538" s="237"/>
      <c r="D538" s="238" t="str">
        <f>IF(ISBLANK(C538),"",IFERROR(VLOOKUP(A538,'Np PL4 Stock'!$A:$E,4,FALSE),""))</f>
        <v/>
      </c>
      <c r="E538" s="239"/>
      <c r="F538" s="240"/>
      <c r="G538" s="239"/>
      <c r="H538" s="242" t="str">
        <f>IF(ISBLANK(C538),"",IFERROR(IF(VLOOKUP(A538,'Np PL4 Stock'!$A:$J,10,FALSE)="Np4",C538-D538,C538-D538-1),""))</f>
        <v/>
      </c>
      <c r="I538" s="246" t="str">
        <f>IF(ISBLANK(C538),"",IFERROR(SUMIF('Np PL4 Stock'!$A:$A,A538,'Np PL4 Stock'!$N:$N),""))</f>
        <v/>
      </c>
      <c r="J538" s="240"/>
      <c r="K538" s="240"/>
      <c r="L538" s="239"/>
      <c r="M538" s="239"/>
      <c r="N538" s="242" t="str">
        <f t="shared" si="18"/>
        <v>-</v>
      </c>
      <c r="O538" s="240"/>
      <c r="P538" s="240"/>
      <c r="Q538" s="240"/>
      <c r="R538" s="249"/>
    </row>
    <row r="539" spans="1:18">
      <c r="A539" s="235" t="str">
        <f t="shared" si="17"/>
        <v/>
      </c>
      <c r="B539" s="153"/>
      <c r="C539" s="237"/>
      <c r="D539" s="238" t="str">
        <f>IF(ISBLANK(C539),"",IFERROR(VLOOKUP(A539,'Np PL4 Stock'!$A:$E,4,FALSE),""))</f>
        <v/>
      </c>
      <c r="E539" s="239"/>
      <c r="F539" s="240"/>
      <c r="G539" s="239"/>
      <c r="H539" s="242" t="str">
        <f>IF(ISBLANK(C539),"",IFERROR(IF(VLOOKUP(A539,'Np PL4 Stock'!$A:$J,10,FALSE)="Np4",C539-D539,C539-D539-1),""))</f>
        <v/>
      </c>
      <c r="I539" s="246" t="str">
        <f>IF(ISBLANK(C539),"",IFERROR(SUMIF('Np PL4 Stock'!$A:$A,A539,'Np PL4 Stock'!$N:$N),""))</f>
        <v/>
      </c>
      <c r="J539" s="240"/>
      <c r="K539" s="240"/>
      <c r="L539" s="239"/>
      <c r="M539" s="239"/>
      <c r="N539" s="242" t="str">
        <f t="shared" si="18"/>
        <v>-</v>
      </c>
      <c r="O539" s="240"/>
      <c r="P539" s="240"/>
      <c r="Q539" s="240"/>
      <c r="R539" s="249"/>
    </row>
    <row r="540" spans="1:18">
      <c r="A540" s="235" t="str">
        <f t="shared" si="17"/>
        <v/>
      </c>
      <c r="B540" s="153"/>
      <c r="C540" s="237"/>
      <c r="D540" s="238" t="str">
        <f>IF(ISBLANK(C540),"",IFERROR(VLOOKUP(A540,'Np PL4 Stock'!$A:$E,4,FALSE),""))</f>
        <v/>
      </c>
      <c r="E540" s="239"/>
      <c r="F540" s="240"/>
      <c r="G540" s="239"/>
      <c r="H540" s="242" t="str">
        <f>IF(ISBLANK(C540),"",IFERROR(IF(VLOOKUP(A540,'Np PL4 Stock'!$A:$J,10,FALSE)="Np4",C540-D540,C540-D540-1),""))</f>
        <v/>
      </c>
      <c r="I540" s="246" t="str">
        <f>IF(ISBLANK(C540),"",IFERROR(SUMIF('Np PL4 Stock'!$A:$A,A540,'Np PL4 Stock'!$N:$N),""))</f>
        <v/>
      </c>
      <c r="J540" s="240"/>
      <c r="K540" s="240"/>
      <c r="L540" s="239"/>
      <c r="M540" s="239"/>
      <c r="N540" s="242" t="str">
        <f t="shared" si="18"/>
        <v>-</v>
      </c>
      <c r="O540" s="240"/>
      <c r="P540" s="240"/>
      <c r="Q540" s="240"/>
      <c r="R540" s="249"/>
    </row>
    <row r="541" spans="1:18">
      <c r="A541" s="235" t="str">
        <f t="shared" si="17"/>
        <v/>
      </c>
      <c r="B541" s="153"/>
      <c r="C541" s="237"/>
      <c r="D541" s="238" t="str">
        <f>IF(ISBLANK(C541),"",IFERROR(VLOOKUP(A541,'Np PL4 Stock'!$A:$E,4,FALSE),""))</f>
        <v/>
      </c>
      <c r="E541" s="239"/>
      <c r="F541" s="240"/>
      <c r="G541" s="239"/>
      <c r="H541" s="242" t="str">
        <f>IF(ISBLANK(C541),"",IFERROR(IF(VLOOKUP(A541,'Np PL4 Stock'!$A:$J,10,FALSE)="Np4",C541-D541,C541-D541-1),""))</f>
        <v/>
      </c>
      <c r="I541" s="246" t="str">
        <f>IF(ISBLANK(C541),"",IFERROR(SUMIF('Np PL4 Stock'!$A:$A,A541,'Np PL4 Stock'!$N:$N),""))</f>
        <v/>
      </c>
      <c r="J541" s="240"/>
      <c r="K541" s="240"/>
      <c r="L541" s="239"/>
      <c r="M541" s="239"/>
      <c r="N541" s="242" t="str">
        <f t="shared" si="18"/>
        <v>-</v>
      </c>
      <c r="O541" s="240"/>
      <c r="P541" s="240"/>
      <c r="Q541" s="240"/>
      <c r="R541" s="249"/>
    </row>
    <row r="542" spans="1:18">
      <c r="A542" s="235" t="str">
        <f t="shared" si="17"/>
        <v/>
      </c>
      <c r="B542" s="153"/>
      <c r="C542" s="237"/>
      <c r="D542" s="238" t="str">
        <f>IF(ISBLANK(C542),"",IFERROR(VLOOKUP(A542,'Np PL4 Stock'!$A:$E,4,FALSE),""))</f>
        <v/>
      </c>
      <c r="E542" s="239"/>
      <c r="F542" s="240"/>
      <c r="G542" s="239"/>
      <c r="H542" s="242" t="str">
        <f>IF(ISBLANK(C542),"",IFERROR(IF(VLOOKUP(A542,'Np PL4 Stock'!$A:$J,10,FALSE)="Np4",C542-D542,C542-D542-1),""))</f>
        <v/>
      </c>
      <c r="I542" s="246" t="str">
        <f>IF(ISBLANK(C542),"",IFERROR(SUMIF('Np PL4 Stock'!$A:$A,A542,'Np PL4 Stock'!$N:$N),""))</f>
        <v/>
      </c>
      <c r="J542" s="240"/>
      <c r="K542" s="240"/>
      <c r="L542" s="239"/>
      <c r="M542" s="239"/>
      <c r="N542" s="242" t="str">
        <f t="shared" si="18"/>
        <v>-</v>
      </c>
      <c r="O542" s="240"/>
      <c r="P542" s="240"/>
      <c r="Q542" s="240"/>
      <c r="R542" s="249"/>
    </row>
    <row r="543" spans="1:18">
      <c r="A543" s="235" t="str">
        <f t="shared" si="17"/>
        <v/>
      </c>
      <c r="B543" s="153"/>
      <c r="C543" s="237"/>
      <c r="D543" s="238" t="str">
        <f>IF(ISBLANK(C543),"",IFERROR(VLOOKUP(A543,'Np PL4 Stock'!$A:$E,4,FALSE),""))</f>
        <v/>
      </c>
      <c r="E543" s="239"/>
      <c r="F543" s="240"/>
      <c r="G543" s="239"/>
      <c r="H543" s="242" t="str">
        <f>IF(ISBLANK(C543),"",IFERROR(IF(VLOOKUP(A543,'Np PL4 Stock'!$A:$J,10,FALSE)="Np4",C543-D543,C543-D543-1),""))</f>
        <v/>
      </c>
      <c r="I543" s="246" t="str">
        <f>IF(ISBLANK(C543),"",IFERROR(SUMIF('Np PL4 Stock'!$A:$A,A543,'Np PL4 Stock'!$N:$N),""))</f>
        <v/>
      </c>
      <c r="J543" s="240"/>
      <c r="K543" s="240"/>
      <c r="L543" s="239"/>
      <c r="M543" s="239"/>
      <c r="N543" s="242" t="str">
        <f t="shared" si="18"/>
        <v>-</v>
      </c>
      <c r="O543" s="240"/>
      <c r="P543" s="240"/>
      <c r="Q543" s="240"/>
      <c r="R543" s="249"/>
    </row>
    <row r="544" spans="1:18">
      <c r="A544" s="235" t="str">
        <f t="shared" si="17"/>
        <v/>
      </c>
      <c r="B544" s="153"/>
      <c r="C544" s="237"/>
      <c r="D544" s="238" t="str">
        <f>IF(ISBLANK(C544),"",IFERROR(VLOOKUP(A544,'Np PL4 Stock'!$A:$E,4,FALSE),""))</f>
        <v/>
      </c>
      <c r="E544" s="239"/>
      <c r="F544" s="240"/>
      <c r="G544" s="239"/>
      <c r="H544" s="242" t="str">
        <f>IF(ISBLANK(C544),"",IFERROR(IF(VLOOKUP(A544,'Np PL4 Stock'!$A:$J,10,FALSE)="Np4",C544-D544,C544-D544-1),""))</f>
        <v/>
      </c>
      <c r="I544" s="246" t="str">
        <f>IF(ISBLANK(C544),"",IFERROR(SUMIF('Np PL4 Stock'!$A:$A,A544,'Np PL4 Stock'!$N:$N),""))</f>
        <v/>
      </c>
      <c r="J544" s="240"/>
      <c r="K544" s="240"/>
      <c r="L544" s="239"/>
      <c r="M544" s="239"/>
      <c r="N544" s="242" t="str">
        <f t="shared" si="18"/>
        <v>-</v>
      </c>
      <c r="O544" s="240"/>
      <c r="P544" s="240"/>
      <c r="Q544" s="240"/>
      <c r="R544" s="249"/>
    </row>
    <row r="545" spans="1:18">
      <c r="A545" s="235" t="str">
        <f t="shared" si="17"/>
        <v/>
      </c>
      <c r="B545" s="153"/>
      <c r="C545" s="237"/>
      <c r="D545" s="238" t="str">
        <f>IF(ISBLANK(C545),"",IFERROR(VLOOKUP(A545,'Np PL4 Stock'!$A:$E,4,FALSE),""))</f>
        <v/>
      </c>
      <c r="E545" s="239"/>
      <c r="F545" s="240"/>
      <c r="G545" s="239"/>
      <c r="H545" s="242" t="str">
        <f>IF(ISBLANK(C545),"",IFERROR(IF(VLOOKUP(A545,'Np PL4 Stock'!$A:$J,10,FALSE)="Np4",C545-D545,C545-D545-1),""))</f>
        <v/>
      </c>
      <c r="I545" s="246" t="str">
        <f>IF(ISBLANK(C545),"",IFERROR(SUMIF('Np PL4 Stock'!$A:$A,A545,'Np PL4 Stock'!$N:$N),""))</f>
        <v/>
      </c>
      <c r="J545" s="240"/>
      <c r="K545" s="240"/>
      <c r="L545" s="239"/>
      <c r="M545" s="239"/>
      <c r="N545" s="242" t="str">
        <f t="shared" si="18"/>
        <v>-</v>
      </c>
      <c r="O545" s="240"/>
      <c r="P545" s="240"/>
      <c r="Q545" s="240"/>
      <c r="R545" s="249"/>
    </row>
    <row r="546" spans="1:18">
      <c r="A546" s="235" t="str">
        <f t="shared" si="17"/>
        <v/>
      </c>
      <c r="B546" s="153"/>
      <c r="C546" s="237"/>
      <c r="D546" s="238" t="str">
        <f>IF(ISBLANK(C546),"",IFERROR(VLOOKUP(A546,'Np PL4 Stock'!$A:$E,4,FALSE),""))</f>
        <v/>
      </c>
      <c r="E546" s="239"/>
      <c r="F546" s="240"/>
      <c r="G546" s="239"/>
      <c r="H546" s="242" t="str">
        <f>IF(ISBLANK(C546),"",IFERROR(IF(VLOOKUP(A546,'Np PL4 Stock'!$A:$J,10,FALSE)="Np4",C546-D546,C546-D546-1),""))</f>
        <v/>
      </c>
      <c r="I546" s="246" t="str">
        <f>IF(ISBLANK(C546),"",IFERROR(SUMIF('Np PL4 Stock'!$A:$A,A546,'Np PL4 Stock'!$N:$N),""))</f>
        <v/>
      </c>
      <c r="J546" s="240"/>
      <c r="K546" s="240"/>
      <c r="L546" s="239"/>
      <c r="M546" s="239"/>
      <c r="N546" s="242" t="str">
        <f t="shared" si="18"/>
        <v>-</v>
      </c>
      <c r="O546" s="240"/>
      <c r="P546" s="240"/>
      <c r="Q546" s="240"/>
      <c r="R546" s="249"/>
    </row>
    <row r="547" spans="1:18">
      <c r="A547" s="235" t="str">
        <f t="shared" si="17"/>
        <v/>
      </c>
      <c r="B547" s="153"/>
      <c r="C547" s="237"/>
      <c r="D547" s="238" t="str">
        <f>IF(ISBLANK(C547),"",IFERROR(VLOOKUP(A547,'Np PL4 Stock'!$A:$E,4,FALSE),""))</f>
        <v/>
      </c>
      <c r="E547" s="239"/>
      <c r="F547" s="240"/>
      <c r="G547" s="239"/>
      <c r="H547" s="242" t="str">
        <f>IF(ISBLANK(C547),"",IFERROR(IF(VLOOKUP(A547,'Np PL4 Stock'!$A:$J,10,FALSE)="Np4",C547-D547,C547-D547-1),""))</f>
        <v/>
      </c>
      <c r="I547" s="246" t="str">
        <f>IF(ISBLANK(C547),"",IFERROR(SUMIF('Np PL4 Stock'!$A:$A,A547,'Np PL4 Stock'!$N:$N),""))</f>
        <v/>
      </c>
      <c r="J547" s="240"/>
      <c r="K547" s="240"/>
      <c r="L547" s="239"/>
      <c r="M547" s="239"/>
      <c r="N547" s="242" t="str">
        <f t="shared" si="18"/>
        <v>-</v>
      </c>
      <c r="O547" s="240"/>
      <c r="P547" s="240"/>
      <c r="Q547" s="240"/>
      <c r="R547" s="249"/>
    </row>
    <row r="548" spans="1:18">
      <c r="A548" s="235" t="str">
        <f t="shared" si="17"/>
        <v/>
      </c>
      <c r="B548" s="153"/>
      <c r="C548" s="237"/>
      <c r="D548" s="238" t="str">
        <f>IF(ISBLANK(C548),"",IFERROR(VLOOKUP(A548,'Np PL4 Stock'!$A:$E,4,FALSE),""))</f>
        <v/>
      </c>
      <c r="E548" s="239"/>
      <c r="F548" s="240"/>
      <c r="G548" s="239"/>
      <c r="H548" s="242" t="str">
        <f>IF(ISBLANK(C548),"",IFERROR(IF(VLOOKUP(A548,'Np PL4 Stock'!$A:$J,10,FALSE)="Np4",C548-D548,C548-D548-1),""))</f>
        <v/>
      </c>
      <c r="I548" s="246" t="str">
        <f>IF(ISBLANK(C548),"",IFERROR(SUMIF('Np PL4 Stock'!$A:$A,A548,'Np PL4 Stock'!$N:$N),""))</f>
        <v/>
      </c>
      <c r="J548" s="240"/>
      <c r="K548" s="240"/>
      <c r="L548" s="239"/>
      <c r="M548" s="239"/>
      <c r="N548" s="242" t="str">
        <f t="shared" si="18"/>
        <v>-</v>
      </c>
      <c r="O548" s="240"/>
      <c r="P548" s="240"/>
      <c r="Q548" s="240"/>
      <c r="R548" s="249"/>
    </row>
    <row r="549" spans="1:18">
      <c r="A549" s="235" t="str">
        <f t="shared" si="17"/>
        <v/>
      </c>
      <c r="B549" s="153"/>
      <c r="C549" s="237"/>
      <c r="D549" s="238" t="str">
        <f>IF(ISBLANK(C549),"",IFERROR(VLOOKUP(A549,'Np PL4 Stock'!$A:$E,4,FALSE),""))</f>
        <v/>
      </c>
      <c r="E549" s="239"/>
      <c r="F549" s="240"/>
      <c r="G549" s="239"/>
      <c r="H549" s="242" t="str">
        <f>IF(ISBLANK(C549),"",IFERROR(IF(VLOOKUP(A549,'Np PL4 Stock'!$A:$J,10,FALSE)="Np4",C549-D549,C549-D549-1),""))</f>
        <v/>
      </c>
      <c r="I549" s="246" t="str">
        <f>IF(ISBLANK(C549),"",IFERROR(SUMIF('Np PL4 Stock'!$A:$A,A549,'Np PL4 Stock'!$N:$N),""))</f>
        <v/>
      </c>
      <c r="J549" s="240"/>
      <c r="K549" s="240"/>
      <c r="L549" s="239"/>
      <c r="M549" s="239"/>
      <c r="N549" s="242" t="str">
        <f t="shared" si="18"/>
        <v>-</v>
      </c>
      <c r="O549" s="240"/>
      <c r="P549" s="240"/>
      <c r="Q549" s="240"/>
      <c r="R549" s="249"/>
    </row>
    <row r="550" spans="1:18">
      <c r="A550" s="235" t="str">
        <f t="shared" si="17"/>
        <v/>
      </c>
      <c r="B550" s="153"/>
      <c r="C550" s="237"/>
      <c r="D550" s="238" t="str">
        <f>IF(ISBLANK(C550),"",IFERROR(VLOOKUP(A550,'Np PL4 Stock'!$A:$E,4,FALSE),""))</f>
        <v/>
      </c>
      <c r="E550" s="239"/>
      <c r="F550" s="240"/>
      <c r="G550" s="239"/>
      <c r="H550" s="242" t="str">
        <f>IF(ISBLANK(C550),"",IFERROR(IF(VLOOKUP(A550,'Np PL4 Stock'!$A:$J,10,FALSE)="Np4",C550-D550,C550-D550-1),""))</f>
        <v/>
      </c>
      <c r="I550" s="246" t="str">
        <f>IF(ISBLANK(C550),"",IFERROR(SUMIF('Np PL4 Stock'!$A:$A,A550,'Np PL4 Stock'!$N:$N),""))</f>
        <v/>
      </c>
      <c r="J550" s="240"/>
      <c r="K550" s="240"/>
      <c r="L550" s="239"/>
      <c r="M550" s="239"/>
      <c r="N550" s="242" t="str">
        <f t="shared" si="18"/>
        <v>-</v>
      </c>
      <c r="O550" s="240"/>
      <c r="P550" s="240"/>
      <c r="Q550" s="240"/>
      <c r="R550" s="249"/>
    </row>
    <row r="551" spans="1:18">
      <c r="A551" s="235" t="str">
        <f t="shared" si="17"/>
        <v/>
      </c>
      <c r="B551" s="153"/>
      <c r="C551" s="237"/>
      <c r="D551" s="238" t="str">
        <f>IF(ISBLANK(C551),"",IFERROR(VLOOKUP(A551,'Np PL4 Stock'!$A:$E,4,FALSE),""))</f>
        <v/>
      </c>
      <c r="E551" s="239"/>
      <c r="F551" s="240"/>
      <c r="G551" s="239"/>
      <c r="H551" s="242" t="str">
        <f>IF(ISBLANK(C551),"",IFERROR(IF(VLOOKUP(A551,'Np PL4 Stock'!$A:$J,10,FALSE)="Np4",C551-D551,C551-D551-1),""))</f>
        <v/>
      </c>
      <c r="I551" s="246" t="str">
        <f>IF(ISBLANK(C551),"",IFERROR(SUMIF('Np PL4 Stock'!$A:$A,A551,'Np PL4 Stock'!$N:$N),""))</f>
        <v/>
      </c>
      <c r="J551" s="240"/>
      <c r="K551" s="240"/>
      <c r="L551" s="239"/>
      <c r="M551" s="239"/>
      <c r="N551" s="242" t="str">
        <f t="shared" si="18"/>
        <v>-</v>
      </c>
      <c r="O551" s="240"/>
      <c r="P551" s="240"/>
      <c r="Q551" s="240"/>
      <c r="R551" s="249"/>
    </row>
    <row r="552" spans="1:18">
      <c r="A552" s="235" t="str">
        <f t="shared" si="17"/>
        <v/>
      </c>
      <c r="B552" s="153"/>
      <c r="C552" s="237"/>
      <c r="D552" s="238" t="str">
        <f>IF(ISBLANK(C552),"",IFERROR(VLOOKUP(A552,'Np PL4 Stock'!$A:$E,4,FALSE),""))</f>
        <v/>
      </c>
      <c r="E552" s="239"/>
      <c r="F552" s="240"/>
      <c r="G552" s="239"/>
      <c r="H552" s="242" t="str">
        <f>IF(ISBLANK(C552),"",IFERROR(IF(VLOOKUP(A552,'Np PL4 Stock'!$A:$J,10,FALSE)="Np4",C552-D552,C552-D552-1),""))</f>
        <v/>
      </c>
      <c r="I552" s="246" t="str">
        <f>IF(ISBLANK(C552),"",IFERROR(SUMIF('Np PL4 Stock'!$A:$A,A552,'Np PL4 Stock'!$N:$N),""))</f>
        <v/>
      </c>
      <c r="J552" s="240"/>
      <c r="K552" s="240"/>
      <c r="L552" s="239"/>
      <c r="M552" s="239"/>
      <c r="N552" s="242" t="str">
        <f t="shared" si="18"/>
        <v>-</v>
      </c>
      <c r="O552" s="240"/>
      <c r="P552" s="240"/>
      <c r="Q552" s="240"/>
      <c r="R552" s="249"/>
    </row>
    <row r="553" spans="1:18">
      <c r="A553" s="235" t="str">
        <f t="shared" si="17"/>
        <v/>
      </c>
      <c r="B553" s="153"/>
      <c r="C553" s="237"/>
      <c r="D553" s="238" t="str">
        <f>IF(ISBLANK(C553),"",IFERROR(VLOOKUP(A553,'Np PL4 Stock'!$A:$E,4,FALSE),""))</f>
        <v/>
      </c>
      <c r="E553" s="239"/>
      <c r="F553" s="240"/>
      <c r="G553" s="239"/>
      <c r="H553" s="242" t="str">
        <f>IF(ISBLANK(C553),"",IFERROR(IF(VLOOKUP(A553,'Np PL4 Stock'!$A:$J,10,FALSE)="Np4",C553-D553,C553-D553-1),""))</f>
        <v/>
      </c>
      <c r="I553" s="246" t="str">
        <f>IF(ISBLANK(C553),"",IFERROR(SUMIF('Np PL4 Stock'!$A:$A,A553,'Np PL4 Stock'!$N:$N),""))</f>
        <v/>
      </c>
      <c r="J553" s="240"/>
      <c r="K553" s="240"/>
      <c r="L553" s="239"/>
      <c r="M553" s="239"/>
      <c r="N553" s="242" t="str">
        <f t="shared" si="18"/>
        <v>-</v>
      </c>
      <c r="O553" s="240"/>
      <c r="P553" s="240"/>
      <c r="Q553" s="240"/>
      <c r="R553" s="249"/>
    </row>
    <row r="554" spans="1:18">
      <c r="A554" s="235" t="str">
        <f t="shared" si="17"/>
        <v/>
      </c>
      <c r="B554" s="153"/>
      <c r="C554" s="237"/>
      <c r="D554" s="238" t="str">
        <f>IF(ISBLANK(C554),"",IFERROR(VLOOKUP(A554,'Np PL4 Stock'!$A:$E,4,FALSE),""))</f>
        <v/>
      </c>
      <c r="E554" s="239"/>
      <c r="F554" s="240"/>
      <c r="G554" s="239"/>
      <c r="H554" s="242" t="str">
        <f>IF(ISBLANK(C554),"",IFERROR(IF(VLOOKUP(A554,'Np PL4 Stock'!$A:$J,10,FALSE)="Np4",C554-D554,C554-D554-1),""))</f>
        <v/>
      </c>
      <c r="I554" s="246" t="str">
        <f>IF(ISBLANK(C554),"",IFERROR(SUMIF('Np PL4 Stock'!$A:$A,A554,'Np PL4 Stock'!$N:$N),""))</f>
        <v/>
      </c>
      <c r="J554" s="240"/>
      <c r="K554" s="240"/>
      <c r="L554" s="239"/>
      <c r="M554" s="239"/>
      <c r="N554" s="242" t="str">
        <f t="shared" si="18"/>
        <v>-</v>
      </c>
      <c r="O554" s="240"/>
      <c r="P554" s="240"/>
      <c r="Q554" s="240"/>
      <c r="R554" s="249"/>
    </row>
    <row r="555" spans="1:18">
      <c r="A555" s="235" t="str">
        <f t="shared" si="17"/>
        <v/>
      </c>
      <c r="B555" s="153"/>
      <c r="C555" s="237"/>
      <c r="D555" s="238" t="str">
        <f>IF(ISBLANK(C555),"",IFERROR(VLOOKUP(A555,'Np PL4 Stock'!$A:$E,4,FALSE),""))</f>
        <v/>
      </c>
      <c r="E555" s="239"/>
      <c r="F555" s="240"/>
      <c r="G555" s="239"/>
      <c r="H555" s="242" t="str">
        <f>IF(ISBLANK(C555),"",IFERROR(IF(VLOOKUP(A555,'Np PL4 Stock'!$A:$J,10,FALSE)="Np4",C555-D555,C555-D555-1),""))</f>
        <v/>
      </c>
      <c r="I555" s="246" t="str">
        <f>IF(ISBLANK(C555),"",IFERROR(SUMIF('Np PL4 Stock'!$A:$A,A555,'Np PL4 Stock'!$N:$N),""))</f>
        <v/>
      </c>
      <c r="J555" s="240"/>
      <c r="K555" s="240"/>
      <c r="L555" s="239"/>
      <c r="M555" s="239"/>
      <c r="N555" s="242" t="str">
        <f t="shared" si="18"/>
        <v>-</v>
      </c>
      <c r="O555" s="240"/>
      <c r="P555" s="240"/>
      <c r="Q555" s="240"/>
      <c r="R555" s="249"/>
    </row>
    <row r="556" spans="1:18">
      <c r="A556" s="235" t="str">
        <f t="shared" si="17"/>
        <v/>
      </c>
      <c r="B556" s="153"/>
      <c r="C556" s="237"/>
      <c r="D556" s="238" t="str">
        <f>IF(ISBLANK(C556),"",IFERROR(VLOOKUP(A556,'Np PL4 Stock'!$A:$E,4,FALSE),""))</f>
        <v/>
      </c>
      <c r="E556" s="239"/>
      <c r="F556" s="240"/>
      <c r="G556" s="239"/>
      <c r="H556" s="242" t="str">
        <f>IF(ISBLANK(C556),"",IFERROR(IF(VLOOKUP(A556,'Np PL4 Stock'!$A:$J,10,FALSE)="Np4",C556-D556,C556-D556-1),""))</f>
        <v/>
      </c>
      <c r="I556" s="246" t="str">
        <f>IF(ISBLANK(C556),"",IFERROR(SUMIF('Np PL4 Stock'!$A:$A,A556,'Np PL4 Stock'!$N:$N),""))</f>
        <v/>
      </c>
      <c r="J556" s="240"/>
      <c r="K556" s="240"/>
      <c r="L556" s="239"/>
      <c r="M556" s="239"/>
      <c r="N556" s="242" t="str">
        <f t="shared" si="18"/>
        <v>-</v>
      </c>
      <c r="O556" s="240"/>
      <c r="P556" s="240"/>
      <c r="Q556" s="240"/>
      <c r="R556" s="249"/>
    </row>
    <row r="557" spans="1:18">
      <c r="A557" s="235" t="str">
        <f t="shared" si="17"/>
        <v/>
      </c>
      <c r="B557" s="153"/>
      <c r="C557" s="237"/>
      <c r="D557" s="238" t="str">
        <f>IF(ISBLANK(C557),"",IFERROR(VLOOKUP(A557,'Np PL4 Stock'!$A:$E,4,FALSE),""))</f>
        <v/>
      </c>
      <c r="E557" s="239"/>
      <c r="F557" s="240"/>
      <c r="G557" s="239"/>
      <c r="H557" s="242" t="str">
        <f>IF(ISBLANK(C557),"",IFERROR(IF(VLOOKUP(A557,'Np PL4 Stock'!$A:$J,10,FALSE)="Np4",C557-D557,C557-D557-1),""))</f>
        <v/>
      </c>
      <c r="I557" s="246" t="str">
        <f>IF(ISBLANK(C557),"",IFERROR(SUMIF('Np PL4 Stock'!$A:$A,A557,'Np PL4 Stock'!$N:$N),""))</f>
        <v/>
      </c>
      <c r="J557" s="240"/>
      <c r="K557" s="240"/>
      <c r="L557" s="239"/>
      <c r="M557" s="239"/>
      <c r="N557" s="242" t="str">
        <f t="shared" si="18"/>
        <v>-</v>
      </c>
      <c r="O557" s="240"/>
      <c r="P557" s="240"/>
      <c r="Q557" s="240"/>
      <c r="R557" s="249"/>
    </row>
    <row r="558" spans="1:18">
      <c r="A558" s="235" t="str">
        <f t="shared" si="17"/>
        <v/>
      </c>
      <c r="B558" s="153"/>
      <c r="C558" s="237"/>
      <c r="D558" s="238" t="str">
        <f>IF(ISBLANK(C558),"",IFERROR(VLOOKUP(A558,'Np PL4 Stock'!$A:$E,4,FALSE),""))</f>
        <v/>
      </c>
      <c r="E558" s="239"/>
      <c r="F558" s="240"/>
      <c r="G558" s="239"/>
      <c r="H558" s="242" t="str">
        <f>IF(ISBLANK(C558),"",IFERROR(IF(VLOOKUP(A558,'Np PL4 Stock'!$A:$J,10,FALSE)="Np4",C558-D558,C558-D558-1),""))</f>
        <v/>
      </c>
      <c r="I558" s="246" t="str">
        <f>IF(ISBLANK(C558),"",IFERROR(SUMIF('Np PL4 Stock'!$A:$A,A558,'Np PL4 Stock'!$N:$N),""))</f>
        <v/>
      </c>
      <c r="J558" s="240"/>
      <c r="K558" s="240"/>
      <c r="L558" s="239"/>
      <c r="M558" s="239"/>
      <c r="N558" s="242" t="str">
        <f t="shared" si="18"/>
        <v>-</v>
      </c>
      <c r="O558" s="240"/>
      <c r="P558" s="240"/>
      <c r="Q558" s="240"/>
      <c r="R558" s="249"/>
    </row>
    <row r="559" spans="1:18">
      <c r="A559" s="235" t="str">
        <f t="shared" si="17"/>
        <v/>
      </c>
      <c r="B559" s="153"/>
      <c r="C559" s="237"/>
      <c r="D559" s="238" t="str">
        <f>IF(ISBLANK(C559),"",IFERROR(VLOOKUP(A559,'Np PL4 Stock'!$A:$E,4,FALSE),""))</f>
        <v/>
      </c>
      <c r="E559" s="239"/>
      <c r="F559" s="240"/>
      <c r="G559" s="239"/>
      <c r="H559" s="242" t="str">
        <f>IF(ISBLANK(C559),"",IFERROR(IF(VLOOKUP(A559,'Np PL4 Stock'!$A:$J,10,FALSE)="Np4",C559-D559,C559-D559-1),""))</f>
        <v/>
      </c>
      <c r="I559" s="246" t="str">
        <f>IF(ISBLANK(C559),"",IFERROR(SUMIF('Np PL4 Stock'!$A:$A,A559,'Np PL4 Stock'!$N:$N),""))</f>
        <v/>
      </c>
      <c r="J559" s="240"/>
      <c r="K559" s="240"/>
      <c r="L559" s="239"/>
      <c r="M559" s="239"/>
      <c r="N559" s="242" t="str">
        <f t="shared" si="18"/>
        <v>-</v>
      </c>
      <c r="O559" s="240"/>
      <c r="P559" s="240"/>
      <c r="Q559" s="240"/>
      <c r="R559" s="249"/>
    </row>
    <row r="560" spans="1:18">
      <c r="A560" s="235" t="str">
        <f t="shared" si="17"/>
        <v/>
      </c>
      <c r="B560" s="153"/>
      <c r="C560" s="237"/>
      <c r="D560" s="238" t="str">
        <f>IF(ISBLANK(C560),"",IFERROR(VLOOKUP(A560,'Np PL4 Stock'!$A:$E,4,FALSE),""))</f>
        <v/>
      </c>
      <c r="E560" s="239"/>
      <c r="F560" s="240"/>
      <c r="G560" s="239"/>
      <c r="H560" s="242" t="str">
        <f>IF(ISBLANK(C560),"",IFERROR(IF(VLOOKUP(A560,'Np PL4 Stock'!$A:$J,10,FALSE)="Np4",C560-D560,C560-D560-1),""))</f>
        <v/>
      </c>
      <c r="I560" s="246" t="str">
        <f>IF(ISBLANK(C560),"",IFERROR(SUMIF('Np PL4 Stock'!$A:$A,A560,'Np PL4 Stock'!$N:$N),""))</f>
        <v/>
      </c>
      <c r="J560" s="240"/>
      <c r="K560" s="240"/>
      <c r="L560" s="239"/>
      <c r="M560" s="239"/>
      <c r="N560" s="242" t="str">
        <f t="shared" si="18"/>
        <v>-</v>
      </c>
      <c r="O560" s="240"/>
      <c r="P560" s="240"/>
      <c r="Q560" s="240"/>
      <c r="R560" s="249"/>
    </row>
    <row r="561" spans="1:18">
      <c r="A561" s="235" t="str">
        <f t="shared" si="17"/>
        <v/>
      </c>
      <c r="B561" s="153"/>
      <c r="C561" s="237"/>
      <c r="D561" s="238" t="str">
        <f>IF(ISBLANK(C561),"",IFERROR(VLOOKUP(A561,'Np PL4 Stock'!$A:$E,4,FALSE),""))</f>
        <v/>
      </c>
      <c r="E561" s="239"/>
      <c r="F561" s="240"/>
      <c r="G561" s="239"/>
      <c r="H561" s="242" t="str">
        <f>IF(ISBLANK(C561),"",IFERROR(IF(VLOOKUP(A561,'Np PL4 Stock'!$A:$J,10,FALSE)="Np4",C561-D561,C561-D561-1),""))</f>
        <v/>
      </c>
      <c r="I561" s="246" t="str">
        <f>IF(ISBLANK(C561),"",IFERROR(SUMIF('Np PL4 Stock'!$A:$A,A561,'Np PL4 Stock'!$N:$N),""))</f>
        <v/>
      </c>
      <c r="J561" s="240"/>
      <c r="K561" s="240"/>
      <c r="L561" s="239"/>
      <c r="M561" s="239"/>
      <c r="N561" s="242" t="str">
        <f t="shared" si="18"/>
        <v>-</v>
      </c>
      <c r="O561" s="240"/>
      <c r="P561" s="240"/>
      <c r="Q561" s="240"/>
      <c r="R561" s="249"/>
    </row>
    <row r="562" spans="1:18">
      <c r="A562" s="235" t="str">
        <f t="shared" si="17"/>
        <v/>
      </c>
      <c r="B562" s="153"/>
      <c r="C562" s="237"/>
      <c r="D562" s="238" t="str">
        <f>IF(ISBLANK(C562),"",IFERROR(VLOOKUP(A562,'Np PL4 Stock'!$A:$E,4,FALSE),""))</f>
        <v/>
      </c>
      <c r="E562" s="239"/>
      <c r="F562" s="240"/>
      <c r="G562" s="239"/>
      <c r="H562" s="242" t="str">
        <f>IF(ISBLANK(C562),"",IFERROR(IF(VLOOKUP(A562,'Np PL4 Stock'!$A:$J,10,FALSE)="Np4",C562-D562,C562-D562-1),""))</f>
        <v/>
      </c>
      <c r="I562" s="246" t="str">
        <f>IF(ISBLANK(C562),"",IFERROR(SUMIF('Np PL4 Stock'!$A:$A,A562,'Np PL4 Stock'!$N:$N),""))</f>
        <v/>
      </c>
      <c r="J562" s="240"/>
      <c r="K562" s="240"/>
      <c r="L562" s="239"/>
      <c r="M562" s="239"/>
      <c r="N562" s="242" t="str">
        <f t="shared" si="18"/>
        <v>-</v>
      </c>
      <c r="O562" s="240"/>
      <c r="P562" s="240"/>
      <c r="Q562" s="240"/>
      <c r="R562" s="249"/>
    </row>
    <row r="563" spans="1:18">
      <c r="A563" s="235" t="str">
        <f t="shared" si="17"/>
        <v/>
      </c>
      <c r="B563" s="153"/>
      <c r="C563" s="237"/>
      <c r="D563" s="238" t="str">
        <f>IF(ISBLANK(C563),"",IFERROR(VLOOKUP(A563,'Np PL4 Stock'!$A:$E,4,FALSE),""))</f>
        <v/>
      </c>
      <c r="E563" s="239"/>
      <c r="F563" s="240"/>
      <c r="G563" s="239"/>
      <c r="H563" s="242" t="str">
        <f>IF(ISBLANK(C563),"",IFERROR(IF(VLOOKUP(A563,'Np PL4 Stock'!$A:$J,10,FALSE)="Np4",C563-D563,C563-D563-1),""))</f>
        <v/>
      </c>
      <c r="I563" s="246" t="str">
        <f>IF(ISBLANK(C563),"",IFERROR(SUMIF('Np PL4 Stock'!$A:$A,A563,'Np PL4 Stock'!$N:$N),""))</f>
        <v/>
      </c>
      <c r="J563" s="240"/>
      <c r="K563" s="240"/>
      <c r="L563" s="239"/>
      <c r="M563" s="239"/>
      <c r="N563" s="242" t="str">
        <f t="shared" si="18"/>
        <v>-</v>
      </c>
      <c r="O563" s="240"/>
      <c r="P563" s="240"/>
      <c r="Q563" s="240"/>
      <c r="R563" s="249"/>
    </row>
    <row r="564" spans="1:18">
      <c r="A564" s="235" t="str">
        <f t="shared" si="17"/>
        <v/>
      </c>
      <c r="B564" s="153"/>
      <c r="C564" s="237"/>
      <c r="D564" s="238" t="str">
        <f>IF(ISBLANK(C564),"",IFERROR(VLOOKUP(A564,'Np PL4 Stock'!$A:$E,4,FALSE),""))</f>
        <v/>
      </c>
      <c r="E564" s="239"/>
      <c r="F564" s="240"/>
      <c r="G564" s="239"/>
      <c r="H564" s="242" t="str">
        <f>IF(ISBLANK(C564),"",IFERROR(IF(VLOOKUP(A564,'Np PL4 Stock'!$A:$J,10,FALSE)="Np4",C564-D564,C564-D564-1),""))</f>
        <v/>
      </c>
      <c r="I564" s="246" t="str">
        <f>IF(ISBLANK(C564),"",IFERROR(SUMIF('Np PL4 Stock'!$A:$A,A564,'Np PL4 Stock'!$N:$N),""))</f>
        <v/>
      </c>
      <c r="J564" s="240"/>
      <c r="K564" s="240"/>
      <c r="L564" s="239"/>
      <c r="M564" s="239"/>
      <c r="N564" s="242" t="str">
        <f t="shared" si="18"/>
        <v>-</v>
      </c>
      <c r="O564" s="240"/>
      <c r="P564" s="240"/>
      <c r="Q564" s="240"/>
      <c r="R564" s="249"/>
    </row>
    <row r="565" spans="1:18">
      <c r="A565" s="235" t="str">
        <f t="shared" si="17"/>
        <v/>
      </c>
      <c r="B565" s="153"/>
      <c r="C565" s="237"/>
      <c r="D565" s="238" t="str">
        <f>IF(ISBLANK(C565),"",IFERROR(VLOOKUP(A565,'Np PL4 Stock'!$A:$E,4,FALSE),""))</f>
        <v/>
      </c>
      <c r="E565" s="239"/>
      <c r="F565" s="240"/>
      <c r="G565" s="239"/>
      <c r="H565" s="242" t="str">
        <f>IF(ISBLANK(C565),"",IFERROR(IF(VLOOKUP(A565,'Np PL4 Stock'!$A:$J,10,FALSE)="Np4",C565-D565,C565-D565-1),""))</f>
        <v/>
      </c>
      <c r="I565" s="246" t="str">
        <f>IF(ISBLANK(C565),"",IFERROR(SUMIF('Np PL4 Stock'!$A:$A,A565,'Np PL4 Stock'!$N:$N),""))</f>
        <v/>
      </c>
      <c r="J565" s="240"/>
      <c r="K565" s="240"/>
      <c r="L565" s="239"/>
      <c r="M565" s="239"/>
      <c r="N565" s="242" t="str">
        <f t="shared" si="18"/>
        <v>-</v>
      </c>
      <c r="O565" s="240"/>
      <c r="P565" s="240"/>
      <c r="Q565" s="240"/>
      <c r="R565" s="249"/>
    </row>
    <row r="566" spans="1:18">
      <c r="A566" s="235" t="str">
        <f t="shared" si="17"/>
        <v/>
      </c>
      <c r="B566" s="153"/>
      <c r="C566" s="237"/>
      <c r="D566" s="238" t="str">
        <f>IF(ISBLANK(C566),"",IFERROR(VLOOKUP(A566,'Np PL4 Stock'!$A:$E,4,FALSE),""))</f>
        <v/>
      </c>
      <c r="E566" s="239"/>
      <c r="F566" s="240"/>
      <c r="G566" s="239"/>
      <c r="H566" s="242" t="str">
        <f>IF(ISBLANK(C566),"",IFERROR(IF(VLOOKUP(A566,'Np PL4 Stock'!$A:$J,10,FALSE)="Np4",C566-D566,C566-D566-1),""))</f>
        <v/>
      </c>
      <c r="I566" s="246" t="str">
        <f>IF(ISBLANK(C566),"",IFERROR(SUMIF('Np PL4 Stock'!$A:$A,A566,'Np PL4 Stock'!$N:$N),""))</f>
        <v/>
      </c>
      <c r="J566" s="240"/>
      <c r="K566" s="240"/>
      <c r="L566" s="239"/>
      <c r="M566" s="239"/>
      <c r="N566" s="242" t="str">
        <f t="shared" si="18"/>
        <v>-</v>
      </c>
      <c r="O566" s="240"/>
      <c r="P566" s="240"/>
      <c r="Q566" s="240"/>
      <c r="R566" s="249"/>
    </row>
    <row r="567" spans="1:18">
      <c r="A567" s="235" t="str">
        <f t="shared" si="17"/>
        <v/>
      </c>
      <c r="B567" s="153"/>
      <c r="C567" s="237"/>
      <c r="D567" s="238" t="str">
        <f>IF(ISBLANK(C567),"",IFERROR(VLOOKUP(A567,'Np PL4 Stock'!$A:$E,4,FALSE),""))</f>
        <v/>
      </c>
      <c r="E567" s="239"/>
      <c r="F567" s="240"/>
      <c r="G567" s="239"/>
      <c r="H567" s="242" t="str">
        <f>IF(ISBLANK(C567),"",IFERROR(IF(VLOOKUP(A567,'Np PL4 Stock'!$A:$J,10,FALSE)="Np4",C567-D567,C567-D567-1),""))</f>
        <v/>
      </c>
      <c r="I567" s="246" t="str">
        <f>IF(ISBLANK(C567),"",IFERROR(SUMIF('Np PL4 Stock'!$A:$A,A567,'Np PL4 Stock'!$N:$N),""))</f>
        <v/>
      </c>
      <c r="J567" s="240"/>
      <c r="K567" s="240"/>
      <c r="L567" s="239"/>
      <c r="M567" s="239"/>
      <c r="N567" s="242" t="str">
        <f t="shared" si="18"/>
        <v>-</v>
      </c>
      <c r="O567" s="240"/>
      <c r="P567" s="240"/>
      <c r="Q567" s="240"/>
      <c r="R567" s="249"/>
    </row>
    <row r="568" spans="1:18">
      <c r="A568" s="235" t="str">
        <f t="shared" si="17"/>
        <v/>
      </c>
      <c r="B568" s="153"/>
      <c r="C568" s="237"/>
      <c r="D568" s="238" t="str">
        <f>IF(ISBLANK(C568),"",IFERROR(VLOOKUP(A568,'Np PL4 Stock'!$A:$E,4,FALSE),""))</f>
        <v/>
      </c>
      <c r="E568" s="239"/>
      <c r="F568" s="240"/>
      <c r="G568" s="239"/>
      <c r="H568" s="242" t="str">
        <f>IF(ISBLANK(C568),"",IFERROR(IF(VLOOKUP(A568,'Np PL4 Stock'!$A:$J,10,FALSE)="Np4",C568-D568,C568-D568-1),""))</f>
        <v/>
      </c>
      <c r="I568" s="246" t="str">
        <f>IF(ISBLANK(C568),"",IFERROR(SUMIF('Np PL4 Stock'!$A:$A,A568,'Np PL4 Stock'!$N:$N),""))</f>
        <v/>
      </c>
      <c r="J568" s="240"/>
      <c r="K568" s="240"/>
      <c r="L568" s="239"/>
      <c r="M568" s="239"/>
      <c r="N568" s="242" t="str">
        <f t="shared" si="18"/>
        <v>-</v>
      </c>
      <c r="O568" s="240"/>
      <c r="P568" s="240"/>
      <c r="Q568" s="240"/>
      <c r="R568" s="249"/>
    </row>
    <row r="569" spans="1:18">
      <c r="A569" s="235" t="str">
        <f t="shared" si="17"/>
        <v/>
      </c>
      <c r="B569" s="153"/>
      <c r="C569" s="237"/>
      <c r="D569" s="238" t="str">
        <f>IF(ISBLANK(C569),"",IFERROR(VLOOKUP(A569,'Np PL4 Stock'!$A:$E,4,FALSE),""))</f>
        <v/>
      </c>
      <c r="E569" s="239"/>
      <c r="F569" s="240"/>
      <c r="G569" s="239"/>
      <c r="H569" s="242" t="str">
        <f>IF(ISBLANK(C569),"",IFERROR(IF(VLOOKUP(A569,'Np PL4 Stock'!$A:$J,10,FALSE)="Np4",C569-D569,C569-D569-1),""))</f>
        <v/>
      </c>
      <c r="I569" s="246" t="str">
        <f>IF(ISBLANK(C569),"",IFERROR(SUMIF('Np PL4 Stock'!$A:$A,A569,'Np PL4 Stock'!$N:$N),""))</f>
        <v/>
      </c>
      <c r="J569" s="240"/>
      <c r="K569" s="240"/>
      <c r="L569" s="239"/>
      <c r="M569" s="239"/>
      <c r="N569" s="242" t="str">
        <f t="shared" si="18"/>
        <v>-</v>
      </c>
      <c r="O569" s="240"/>
      <c r="P569" s="240"/>
      <c r="Q569" s="240"/>
      <c r="R569" s="249"/>
    </row>
    <row r="570" spans="1:18">
      <c r="A570" s="235" t="str">
        <f t="shared" si="17"/>
        <v/>
      </c>
      <c r="B570" s="153"/>
      <c r="C570" s="237"/>
      <c r="D570" s="238" t="str">
        <f>IF(ISBLANK(C570),"",IFERROR(VLOOKUP(A570,'Np PL4 Stock'!$A:$E,4,FALSE),""))</f>
        <v/>
      </c>
      <c r="E570" s="239"/>
      <c r="F570" s="240"/>
      <c r="G570" s="239"/>
      <c r="H570" s="242" t="str">
        <f>IF(ISBLANK(C570),"",IFERROR(IF(VLOOKUP(A570,'Np PL4 Stock'!$A:$J,10,FALSE)="Np4",C570-D570,C570-D570-1),""))</f>
        <v/>
      </c>
      <c r="I570" s="246" t="str">
        <f>IF(ISBLANK(C570),"",IFERROR(SUMIF('Np PL4 Stock'!$A:$A,A570,'Np PL4 Stock'!$N:$N),""))</f>
        <v/>
      </c>
      <c r="J570" s="240"/>
      <c r="K570" s="240"/>
      <c r="L570" s="239"/>
      <c r="M570" s="239"/>
      <c r="N570" s="242" t="str">
        <f t="shared" si="18"/>
        <v>-</v>
      </c>
      <c r="O570" s="240"/>
      <c r="P570" s="240"/>
      <c r="Q570" s="240"/>
      <c r="R570" s="249"/>
    </row>
    <row r="571" spans="1:18">
      <c r="A571" s="235" t="str">
        <f t="shared" si="17"/>
        <v/>
      </c>
      <c r="B571" s="153"/>
      <c r="C571" s="237"/>
      <c r="D571" s="238" t="str">
        <f>IF(ISBLANK(C571),"",IFERROR(VLOOKUP(A571,'Np PL4 Stock'!$A:$E,4,FALSE),""))</f>
        <v/>
      </c>
      <c r="E571" s="239"/>
      <c r="F571" s="240"/>
      <c r="G571" s="239"/>
      <c r="H571" s="242" t="str">
        <f>IF(ISBLANK(C571),"",IFERROR(IF(VLOOKUP(A571,'Np PL4 Stock'!$A:$J,10,FALSE)="Np4",C571-D571,C571-D571-1),""))</f>
        <v/>
      </c>
      <c r="I571" s="246" t="str">
        <f>IF(ISBLANK(C571),"",IFERROR(SUMIF('Np PL4 Stock'!$A:$A,A571,'Np PL4 Stock'!$N:$N),""))</f>
        <v/>
      </c>
      <c r="J571" s="240"/>
      <c r="K571" s="240"/>
      <c r="L571" s="239"/>
      <c r="M571" s="239"/>
      <c r="N571" s="242" t="str">
        <f t="shared" si="18"/>
        <v>-</v>
      </c>
      <c r="O571" s="240"/>
      <c r="P571" s="240"/>
      <c r="Q571" s="240"/>
      <c r="R571" s="249"/>
    </row>
    <row r="572" spans="1:18">
      <c r="A572" s="235" t="str">
        <f t="shared" si="17"/>
        <v/>
      </c>
      <c r="B572" s="153"/>
      <c r="C572" s="237"/>
      <c r="D572" s="238" t="str">
        <f>IF(ISBLANK(C572),"",IFERROR(VLOOKUP(A572,'Np PL4 Stock'!$A:$E,4,FALSE),""))</f>
        <v/>
      </c>
      <c r="E572" s="239"/>
      <c r="F572" s="240"/>
      <c r="G572" s="239"/>
      <c r="H572" s="242" t="str">
        <f>IF(ISBLANK(C572),"",IFERROR(IF(VLOOKUP(A572,'Np PL4 Stock'!$A:$J,10,FALSE)="Np4",C572-D572,C572-D572-1),""))</f>
        <v/>
      </c>
      <c r="I572" s="246" t="str">
        <f>IF(ISBLANK(C572),"",IFERROR(SUMIF('Np PL4 Stock'!$A:$A,A572,'Np PL4 Stock'!$N:$N),""))</f>
        <v/>
      </c>
      <c r="J572" s="240"/>
      <c r="K572" s="240"/>
      <c r="L572" s="239"/>
      <c r="M572" s="239"/>
      <c r="N572" s="242" t="str">
        <f t="shared" si="18"/>
        <v>-</v>
      </c>
      <c r="O572" s="240"/>
      <c r="P572" s="240"/>
      <c r="Q572" s="240"/>
      <c r="R572" s="249"/>
    </row>
    <row r="573" spans="1:18">
      <c r="A573" s="235" t="str">
        <f t="shared" si="17"/>
        <v/>
      </c>
      <c r="B573" s="153"/>
      <c r="C573" s="237"/>
      <c r="D573" s="238" t="str">
        <f>IF(ISBLANK(C573),"",IFERROR(VLOOKUP(A573,'Np PL4 Stock'!$A:$E,4,FALSE),""))</f>
        <v/>
      </c>
      <c r="E573" s="239"/>
      <c r="F573" s="240"/>
      <c r="G573" s="239"/>
      <c r="H573" s="242" t="str">
        <f>IF(ISBLANK(C573),"",IFERROR(IF(VLOOKUP(A573,'Np PL4 Stock'!$A:$J,10,FALSE)="Np4",C573-D573,C573-D573-1),""))</f>
        <v/>
      </c>
      <c r="I573" s="246" t="str">
        <f>IF(ISBLANK(C573),"",IFERROR(SUMIF('Np PL4 Stock'!$A:$A,A573,'Np PL4 Stock'!$N:$N),""))</f>
        <v/>
      </c>
      <c r="J573" s="240"/>
      <c r="K573" s="240"/>
      <c r="L573" s="239"/>
      <c r="M573" s="239"/>
      <c r="N573" s="242" t="str">
        <f t="shared" si="18"/>
        <v>-</v>
      </c>
      <c r="O573" s="240"/>
      <c r="P573" s="240"/>
      <c r="Q573" s="240"/>
      <c r="R573" s="249"/>
    </row>
    <row r="574" spans="1:18">
      <c r="A574" s="235" t="str">
        <f t="shared" si="17"/>
        <v/>
      </c>
      <c r="B574" s="153"/>
      <c r="C574" s="237"/>
      <c r="D574" s="238" t="str">
        <f>IF(ISBLANK(C574),"",IFERROR(VLOOKUP(A574,'Np PL4 Stock'!$A:$E,4,FALSE),""))</f>
        <v/>
      </c>
      <c r="E574" s="239"/>
      <c r="F574" s="240"/>
      <c r="G574" s="239"/>
      <c r="H574" s="242" t="str">
        <f>IF(ISBLANK(C574),"",IFERROR(IF(VLOOKUP(A574,'Np PL4 Stock'!$A:$J,10,FALSE)="Np4",C574-D574,C574-D574-1),""))</f>
        <v/>
      </c>
      <c r="I574" s="246" t="str">
        <f>IF(ISBLANK(C574),"",IFERROR(SUMIF('Np PL4 Stock'!$A:$A,A574,'Np PL4 Stock'!$N:$N),""))</f>
        <v/>
      </c>
      <c r="J574" s="240"/>
      <c r="K574" s="240"/>
      <c r="L574" s="239"/>
      <c r="M574" s="239"/>
      <c r="N574" s="242" t="str">
        <f t="shared" si="18"/>
        <v>-</v>
      </c>
      <c r="O574" s="240"/>
      <c r="P574" s="240"/>
      <c r="Q574" s="240"/>
      <c r="R574" s="249"/>
    </row>
    <row r="575" spans="1:18">
      <c r="A575" s="235" t="str">
        <f t="shared" si="17"/>
        <v/>
      </c>
      <c r="B575" s="153"/>
      <c r="C575" s="237"/>
      <c r="D575" s="238" t="str">
        <f>IF(ISBLANK(C575),"",IFERROR(VLOOKUP(A575,'Np PL4 Stock'!$A:$E,4,FALSE),""))</f>
        <v/>
      </c>
      <c r="E575" s="239"/>
      <c r="F575" s="240"/>
      <c r="G575" s="239"/>
      <c r="H575" s="242" t="str">
        <f>IF(ISBLANK(C575),"",IFERROR(IF(VLOOKUP(A575,'Np PL4 Stock'!$A:$J,10,FALSE)="Np4",C575-D575,C575-D575-1),""))</f>
        <v/>
      </c>
      <c r="I575" s="246" t="str">
        <f>IF(ISBLANK(C575),"",IFERROR(SUMIF('Np PL4 Stock'!$A:$A,A575,'Np PL4 Stock'!$N:$N),""))</f>
        <v/>
      </c>
      <c r="J575" s="240"/>
      <c r="K575" s="240"/>
      <c r="L575" s="239"/>
      <c r="M575" s="239"/>
      <c r="N575" s="242" t="str">
        <f t="shared" si="18"/>
        <v>-</v>
      </c>
      <c r="O575" s="240"/>
      <c r="P575" s="240"/>
      <c r="Q575" s="240"/>
      <c r="R575" s="249"/>
    </row>
    <row r="576" spans="1:18">
      <c r="A576" s="235" t="str">
        <f t="shared" si="17"/>
        <v/>
      </c>
      <c r="B576" s="153"/>
      <c r="C576" s="237"/>
      <c r="D576" s="238" t="str">
        <f>IF(ISBLANK(C576),"",IFERROR(VLOOKUP(A576,'Np PL4 Stock'!$A:$E,4,FALSE),""))</f>
        <v/>
      </c>
      <c r="E576" s="239"/>
      <c r="F576" s="240"/>
      <c r="G576" s="239"/>
      <c r="H576" s="242" t="str">
        <f>IF(ISBLANK(C576),"",IFERROR(IF(VLOOKUP(A576,'Np PL4 Stock'!$A:$J,10,FALSE)="Np4",C576-D576,C576-D576-1),""))</f>
        <v/>
      </c>
      <c r="I576" s="246" t="str">
        <f>IF(ISBLANK(C576),"",IFERROR(SUMIF('Np PL4 Stock'!$A:$A,A576,'Np PL4 Stock'!$N:$N),""))</f>
        <v/>
      </c>
      <c r="J576" s="240"/>
      <c r="K576" s="240"/>
      <c r="L576" s="239"/>
      <c r="M576" s="239"/>
      <c r="N576" s="242" t="str">
        <f t="shared" si="18"/>
        <v>-</v>
      </c>
      <c r="O576" s="240"/>
      <c r="P576" s="240"/>
      <c r="Q576" s="240"/>
      <c r="R576" s="249"/>
    </row>
    <row r="577" spans="1:18">
      <c r="A577" s="235" t="str">
        <f t="shared" si="17"/>
        <v/>
      </c>
      <c r="B577" s="153"/>
      <c r="C577" s="237"/>
      <c r="D577" s="238" t="str">
        <f>IF(ISBLANK(C577),"",IFERROR(VLOOKUP(A577,'Np PL4 Stock'!$A:$E,4,FALSE),""))</f>
        <v/>
      </c>
      <c r="E577" s="239"/>
      <c r="F577" s="240"/>
      <c r="G577" s="239"/>
      <c r="H577" s="242" t="str">
        <f>IF(ISBLANK(C577),"",IFERROR(IF(VLOOKUP(A577,'Np PL4 Stock'!$A:$J,10,FALSE)="Np4",C577-D577,C577-D577-1),""))</f>
        <v/>
      </c>
      <c r="I577" s="246" t="str">
        <f>IF(ISBLANK(C577),"",IFERROR(SUMIF('Np PL4 Stock'!$A:$A,A577,'Np PL4 Stock'!$N:$N),""))</f>
        <v/>
      </c>
      <c r="J577" s="240"/>
      <c r="K577" s="240"/>
      <c r="L577" s="239"/>
      <c r="M577" s="239"/>
      <c r="N577" s="242" t="str">
        <f t="shared" si="18"/>
        <v>-</v>
      </c>
      <c r="O577" s="240"/>
      <c r="P577" s="240"/>
      <c r="Q577" s="240"/>
      <c r="R577" s="249"/>
    </row>
    <row r="578" spans="1:18">
      <c r="A578" s="235" t="str">
        <f t="shared" si="17"/>
        <v/>
      </c>
      <c r="B578" s="153"/>
      <c r="C578" s="237"/>
      <c r="D578" s="238" t="str">
        <f>IF(ISBLANK(C578),"",IFERROR(VLOOKUP(A578,'Np PL4 Stock'!$A:$E,4,FALSE),""))</f>
        <v/>
      </c>
      <c r="E578" s="239"/>
      <c r="F578" s="240"/>
      <c r="G578" s="239"/>
      <c r="H578" s="242" t="str">
        <f>IF(ISBLANK(C578),"",IFERROR(IF(VLOOKUP(A578,'Np PL4 Stock'!$A:$J,10,FALSE)="Np4",C578-D578,C578-D578-1),""))</f>
        <v/>
      </c>
      <c r="I578" s="246" t="str">
        <f>IF(ISBLANK(C578),"",IFERROR(SUMIF('Np PL4 Stock'!$A:$A,A578,'Np PL4 Stock'!$N:$N),""))</f>
        <v/>
      </c>
      <c r="J578" s="240"/>
      <c r="K578" s="240"/>
      <c r="L578" s="239"/>
      <c r="M578" s="239"/>
      <c r="N578" s="242" t="str">
        <f t="shared" si="18"/>
        <v>-</v>
      </c>
      <c r="O578" s="240"/>
      <c r="P578" s="240"/>
      <c r="Q578" s="240"/>
      <c r="R578" s="249"/>
    </row>
    <row r="579" spans="1:18">
      <c r="A579" s="235" t="str">
        <f t="shared" ref="A579:A642" si="19">IF(ISBLANK(F579),"",F579&amp;"-"&amp;IF(OR(LEN(G579)=1,LEN(G579)=4),"0"&amp;G579,G579)&amp;"-"&amp;IF(OR(LEN(E579)=1,LEN(E579)=4),"0"&amp;E579,E579))</f>
        <v/>
      </c>
      <c r="B579" s="153"/>
      <c r="C579" s="237"/>
      <c r="D579" s="238" t="str">
        <f>IF(ISBLANK(C579),"",IFERROR(VLOOKUP(A579,'Np PL4 Stock'!$A:$E,4,FALSE),""))</f>
        <v/>
      </c>
      <c r="E579" s="239"/>
      <c r="F579" s="240"/>
      <c r="G579" s="239"/>
      <c r="H579" s="242" t="str">
        <f>IF(ISBLANK(C579),"",IFERROR(IF(VLOOKUP(A579,'Np PL4 Stock'!$A:$J,10,FALSE)="Np4",C579-D579,C579-D579-1),""))</f>
        <v/>
      </c>
      <c r="I579" s="246" t="str">
        <f>IF(ISBLANK(C579),"",IFERROR(SUMIF('Np PL4 Stock'!$A:$A,A579,'Np PL4 Stock'!$N:$N),""))</f>
        <v/>
      </c>
      <c r="J579" s="240"/>
      <c r="K579" s="240"/>
      <c r="L579" s="239"/>
      <c r="M579" s="239"/>
      <c r="N579" s="242" t="str">
        <f t="shared" ref="N579:N642" si="20">IF(AND(ISNUMBER(L579),ISNUMBER(M579)),L579*M579,"-")</f>
        <v>-</v>
      </c>
      <c r="O579" s="240"/>
      <c r="P579" s="240"/>
      <c r="Q579" s="240"/>
      <c r="R579" s="249"/>
    </row>
    <row r="580" spans="1:18">
      <c r="A580" s="235" t="str">
        <f t="shared" si="19"/>
        <v/>
      </c>
      <c r="B580" s="153"/>
      <c r="C580" s="237"/>
      <c r="D580" s="238" t="str">
        <f>IF(ISBLANK(C580),"",IFERROR(VLOOKUP(A580,'Np PL4 Stock'!$A:$E,4,FALSE),""))</f>
        <v/>
      </c>
      <c r="E580" s="239"/>
      <c r="F580" s="240"/>
      <c r="G580" s="239"/>
      <c r="H580" s="242" t="str">
        <f>IF(ISBLANK(C580),"",IFERROR(IF(VLOOKUP(A580,'Np PL4 Stock'!$A:$J,10,FALSE)="Np4",C580-D580,C580-D580-1),""))</f>
        <v/>
      </c>
      <c r="I580" s="246" t="str">
        <f>IF(ISBLANK(C580),"",IFERROR(SUMIF('Np PL4 Stock'!$A:$A,A580,'Np PL4 Stock'!$N:$N),""))</f>
        <v/>
      </c>
      <c r="J580" s="240"/>
      <c r="K580" s="240"/>
      <c r="L580" s="239"/>
      <c r="M580" s="239"/>
      <c r="N580" s="242" t="str">
        <f t="shared" si="20"/>
        <v>-</v>
      </c>
      <c r="O580" s="240"/>
      <c r="P580" s="240"/>
      <c r="Q580" s="240"/>
      <c r="R580" s="249"/>
    </row>
    <row r="581" spans="1:18">
      <c r="A581" s="235" t="str">
        <f t="shared" si="19"/>
        <v/>
      </c>
      <c r="B581" s="153"/>
      <c r="C581" s="237"/>
      <c r="D581" s="238" t="str">
        <f>IF(ISBLANK(C581),"",IFERROR(VLOOKUP(A581,'Np PL4 Stock'!$A:$E,4,FALSE),""))</f>
        <v/>
      </c>
      <c r="E581" s="239"/>
      <c r="F581" s="240"/>
      <c r="G581" s="239"/>
      <c r="H581" s="242" t="str">
        <f>IF(ISBLANK(C581),"",IFERROR(IF(VLOOKUP(A581,'Np PL4 Stock'!$A:$J,10,FALSE)="Np4",C581-D581,C581-D581-1),""))</f>
        <v/>
      </c>
      <c r="I581" s="246" t="str">
        <f>IF(ISBLANK(C581),"",IFERROR(SUMIF('Np PL4 Stock'!$A:$A,A581,'Np PL4 Stock'!$N:$N),""))</f>
        <v/>
      </c>
      <c r="J581" s="240"/>
      <c r="K581" s="240"/>
      <c r="L581" s="239"/>
      <c r="M581" s="239"/>
      <c r="N581" s="242" t="str">
        <f t="shared" si="20"/>
        <v>-</v>
      </c>
      <c r="O581" s="240"/>
      <c r="P581" s="240"/>
      <c r="Q581" s="240"/>
      <c r="R581" s="249"/>
    </row>
    <row r="582" spans="1:18">
      <c r="A582" s="235" t="str">
        <f t="shared" si="19"/>
        <v/>
      </c>
      <c r="B582" s="153"/>
      <c r="C582" s="237"/>
      <c r="D582" s="238" t="str">
        <f>IF(ISBLANK(C582),"",IFERROR(VLOOKUP(A582,'Np PL4 Stock'!$A:$E,4,FALSE),""))</f>
        <v/>
      </c>
      <c r="E582" s="239"/>
      <c r="F582" s="240"/>
      <c r="G582" s="239"/>
      <c r="H582" s="242" t="str">
        <f>IF(ISBLANK(C582),"",IFERROR(IF(VLOOKUP(A582,'Np PL4 Stock'!$A:$J,10,FALSE)="Np4",C582-D582,C582-D582-1),""))</f>
        <v/>
      </c>
      <c r="I582" s="246" t="str">
        <f>IF(ISBLANK(C582),"",IFERROR(SUMIF('Np PL4 Stock'!$A:$A,A582,'Np PL4 Stock'!$N:$N),""))</f>
        <v/>
      </c>
      <c r="J582" s="240"/>
      <c r="K582" s="240"/>
      <c r="L582" s="239"/>
      <c r="M582" s="239"/>
      <c r="N582" s="242" t="str">
        <f t="shared" si="20"/>
        <v>-</v>
      </c>
      <c r="O582" s="240"/>
      <c r="P582" s="240"/>
      <c r="Q582" s="240"/>
      <c r="R582" s="249"/>
    </row>
    <row r="583" spans="1:18">
      <c r="A583" s="235" t="str">
        <f t="shared" si="19"/>
        <v/>
      </c>
      <c r="B583" s="153"/>
      <c r="C583" s="237"/>
      <c r="D583" s="238" t="str">
        <f>IF(ISBLANK(C583),"",IFERROR(VLOOKUP(A583,'Np PL4 Stock'!$A:$E,4,FALSE),""))</f>
        <v/>
      </c>
      <c r="E583" s="239"/>
      <c r="F583" s="240"/>
      <c r="G583" s="239"/>
      <c r="H583" s="242" t="str">
        <f>IF(ISBLANK(C583),"",IFERROR(IF(VLOOKUP(A583,'Np PL4 Stock'!$A:$J,10,FALSE)="Np4",C583-D583,C583-D583-1),""))</f>
        <v/>
      </c>
      <c r="I583" s="246" t="str">
        <f>IF(ISBLANK(C583),"",IFERROR(SUMIF('Np PL4 Stock'!$A:$A,A583,'Np PL4 Stock'!$N:$N),""))</f>
        <v/>
      </c>
      <c r="J583" s="240"/>
      <c r="K583" s="240"/>
      <c r="L583" s="239"/>
      <c r="M583" s="239"/>
      <c r="N583" s="242" t="str">
        <f t="shared" si="20"/>
        <v>-</v>
      </c>
      <c r="O583" s="240"/>
      <c r="P583" s="240"/>
      <c r="Q583" s="240"/>
      <c r="R583" s="249"/>
    </row>
    <row r="584" spans="1:18">
      <c r="A584" s="235" t="str">
        <f t="shared" si="19"/>
        <v/>
      </c>
      <c r="B584" s="153"/>
      <c r="C584" s="237"/>
      <c r="D584" s="238" t="str">
        <f>IF(ISBLANK(C584),"",IFERROR(VLOOKUP(A584,'Np PL4 Stock'!$A:$E,4,FALSE),""))</f>
        <v/>
      </c>
      <c r="E584" s="239"/>
      <c r="F584" s="240"/>
      <c r="G584" s="239"/>
      <c r="H584" s="242" t="str">
        <f>IF(ISBLANK(C584),"",IFERROR(IF(VLOOKUP(A584,'Np PL4 Stock'!$A:$J,10,FALSE)="Np4",C584-D584,C584-D584-1),""))</f>
        <v/>
      </c>
      <c r="I584" s="246" t="str">
        <f>IF(ISBLANK(C584),"",IFERROR(SUMIF('Np PL4 Stock'!$A:$A,A584,'Np PL4 Stock'!$N:$N),""))</f>
        <v/>
      </c>
      <c r="J584" s="240"/>
      <c r="K584" s="240"/>
      <c r="L584" s="239"/>
      <c r="M584" s="239"/>
      <c r="N584" s="242" t="str">
        <f t="shared" si="20"/>
        <v>-</v>
      </c>
      <c r="O584" s="240"/>
      <c r="P584" s="240"/>
      <c r="Q584" s="240"/>
      <c r="R584" s="249"/>
    </row>
    <row r="585" spans="1:18">
      <c r="A585" s="235" t="str">
        <f t="shared" si="19"/>
        <v/>
      </c>
      <c r="B585" s="153"/>
      <c r="C585" s="237"/>
      <c r="D585" s="238" t="str">
        <f>IF(ISBLANK(C585),"",IFERROR(VLOOKUP(A585,'Np PL4 Stock'!$A:$E,4,FALSE),""))</f>
        <v/>
      </c>
      <c r="E585" s="239"/>
      <c r="F585" s="240"/>
      <c r="G585" s="239"/>
      <c r="H585" s="242" t="str">
        <f>IF(ISBLANK(C585),"",IFERROR(IF(VLOOKUP(A585,'Np PL4 Stock'!$A:$J,10,FALSE)="Np4",C585-D585,C585-D585-1),""))</f>
        <v/>
      </c>
      <c r="I585" s="246" t="str">
        <f>IF(ISBLANK(C585),"",IFERROR(SUMIF('Np PL4 Stock'!$A:$A,A585,'Np PL4 Stock'!$N:$N),""))</f>
        <v/>
      </c>
      <c r="J585" s="240"/>
      <c r="K585" s="240"/>
      <c r="L585" s="239"/>
      <c r="M585" s="239"/>
      <c r="N585" s="242" t="str">
        <f t="shared" si="20"/>
        <v>-</v>
      </c>
      <c r="O585" s="240"/>
      <c r="P585" s="240"/>
      <c r="Q585" s="240"/>
      <c r="R585" s="249"/>
    </row>
    <row r="586" spans="1:18">
      <c r="A586" s="235" t="str">
        <f t="shared" si="19"/>
        <v/>
      </c>
      <c r="B586" s="153"/>
      <c r="C586" s="237"/>
      <c r="D586" s="238" t="str">
        <f>IF(ISBLANK(C586),"",IFERROR(VLOOKUP(A586,'Np PL4 Stock'!$A:$E,4,FALSE),""))</f>
        <v/>
      </c>
      <c r="E586" s="239"/>
      <c r="F586" s="240"/>
      <c r="G586" s="239"/>
      <c r="H586" s="242" t="str">
        <f>IF(ISBLANK(C586),"",IFERROR(IF(VLOOKUP(A586,'Np PL4 Stock'!$A:$J,10,FALSE)="Np4",C586-D586,C586-D586-1),""))</f>
        <v/>
      </c>
      <c r="I586" s="246" t="str">
        <f>IF(ISBLANK(C586),"",IFERROR(SUMIF('Np PL4 Stock'!$A:$A,A586,'Np PL4 Stock'!$N:$N),""))</f>
        <v/>
      </c>
      <c r="J586" s="240"/>
      <c r="K586" s="240"/>
      <c r="L586" s="239"/>
      <c r="M586" s="239"/>
      <c r="N586" s="242" t="str">
        <f t="shared" si="20"/>
        <v>-</v>
      </c>
      <c r="O586" s="240"/>
      <c r="P586" s="240"/>
      <c r="Q586" s="240"/>
      <c r="R586" s="249"/>
    </row>
    <row r="587" spans="1:18">
      <c r="A587" s="235" t="str">
        <f t="shared" si="19"/>
        <v/>
      </c>
      <c r="B587" s="153"/>
      <c r="C587" s="237"/>
      <c r="D587" s="238" t="str">
        <f>IF(ISBLANK(C587),"",IFERROR(VLOOKUP(A587,'Np PL4 Stock'!$A:$E,4,FALSE),""))</f>
        <v/>
      </c>
      <c r="E587" s="239"/>
      <c r="F587" s="240"/>
      <c r="G587" s="239"/>
      <c r="H587" s="242" t="str">
        <f>IF(ISBLANK(C587),"",IFERROR(IF(VLOOKUP(A587,'Np PL4 Stock'!$A:$J,10,FALSE)="Np4",C587-D587,C587-D587-1),""))</f>
        <v/>
      </c>
      <c r="I587" s="246" t="str">
        <f>IF(ISBLANK(C587),"",IFERROR(SUMIF('Np PL4 Stock'!$A:$A,A587,'Np PL4 Stock'!$N:$N),""))</f>
        <v/>
      </c>
      <c r="J587" s="240"/>
      <c r="K587" s="240"/>
      <c r="L587" s="239"/>
      <c r="M587" s="239"/>
      <c r="N587" s="242" t="str">
        <f t="shared" si="20"/>
        <v>-</v>
      </c>
      <c r="O587" s="240"/>
      <c r="P587" s="240"/>
      <c r="Q587" s="240"/>
      <c r="R587" s="249"/>
    </row>
    <row r="588" spans="1:18">
      <c r="A588" s="235" t="str">
        <f t="shared" si="19"/>
        <v/>
      </c>
      <c r="B588" s="153"/>
      <c r="C588" s="237"/>
      <c r="D588" s="238" t="str">
        <f>IF(ISBLANK(C588),"",IFERROR(VLOOKUP(A588,'Np PL4 Stock'!$A:$E,4,FALSE),""))</f>
        <v/>
      </c>
      <c r="E588" s="239"/>
      <c r="F588" s="240"/>
      <c r="G588" s="239"/>
      <c r="H588" s="242" t="str">
        <f>IF(ISBLANK(C588),"",IFERROR(IF(VLOOKUP(A588,'Np PL4 Stock'!$A:$J,10,FALSE)="Np4",C588-D588,C588-D588-1),""))</f>
        <v/>
      </c>
      <c r="I588" s="246" t="str">
        <f>IF(ISBLANK(C588),"",IFERROR(SUMIF('Np PL4 Stock'!$A:$A,A588,'Np PL4 Stock'!$N:$N),""))</f>
        <v/>
      </c>
      <c r="J588" s="240"/>
      <c r="K588" s="240"/>
      <c r="L588" s="239"/>
      <c r="M588" s="239"/>
      <c r="N588" s="242" t="str">
        <f t="shared" si="20"/>
        <v>-</v>
      </c>
      <c r="O588" s="240"/>
      <c r="P588" s="240"/>
      <c r="Q588" s="240"/>
      <c r="R588" s="249"/>
    </row>
    <row r="589" spans="1:18">
      <c r="A589" s="235" t="str">
        <f t="shared" si="19"/>
        <v/>
      </c>
      <c r="B589" s="153"/>
      <c r="C589" s="237"/>
      <c r="D589" s="238" t="str">
        <f>IF(ISBLANK(C589),"",IFERROR(VLOOKUP(A589,'Np PL4 Stock'!$A:$E,4,FALSE),""))</f>
        <v/>
      </c>
      <c r="E589" s="239"/>
      <c r="F589" s="240"/>
      <c r="G589" s="239"/>
      <c r="H589" s="242" t="str">
        <f>IF(ISBLANK(C589),"",IFERROR(IF(VLOOKUP(A589,'Np PL4 Stock'!$A:$J,10,FALSE)="Np4",C589-D589,C589-D589-1),""))</f>
        <v/>
      </c>
      <c r="I589" s="246" t="str">
        <f>IF(ISBLANK(C589),"",IFERROR(SUMIF('Np PL4 Stock'!$A:$A,A589,'Np PL4 Stock'!$N:$N),""))</f>
        <v/>
      </c>
      <c r="J589" s="240"/>
      <c r="K589" s="240"/>
      <c r="L589" s="239"/>
      <c r="M589" s="239"/>
      <c r="N589" s="242" t="str">
        <f t="shared" si="20"/>
        <v>-</v>
      </c>
      <c r="O589" s="240"/>
      <c r="P589" s="240"/>
      <c r="Q589" s="240"/>
      <c r="R589" s="249"/>
    </row>
    <row r="590" spans="1:18">
      <c r="A590" s="235" t="str">
        <f t="shared" si="19"/>
        <v/>
      </c>
      <c r="B590" s="153"/>
      <c r="C590" s="237"/>
      <c r="D590" s="238" t="str">
        <f>IF(ISBLANK(C590),"",IFERROR(VLOOKUP(A590,'Np PL4 Stock'!$A:$E,4,FALSE),""))</f>
        <v/>
      </c>
      <c r="E590" s="239"/>
      <c r="F590" s="240"/>
      <c r="G590" s="239"/>
      <c r="H590" s="242" t="str">
        <f>IF(ISBLANK(C590),"",IFERROR(IF(VLOOKUP(A590,'Np PL4 Stock'!$A:$J,10,FALSE)="Np4",C590-D590,C590-D590-1),""))</f>
        <v/>
      </c>
      <c r="I590" s="246" t="str">
        <f>IF(ISBLANK(C590),"",IFERROR(SUMIF('Np PL4 Stock'!$A:$A,A590,'Np PL4 Stock'!$N:$N),""))</f>
        <v/>
      </c>
      <c r="J590" s="240"/>
      <c r="K590" s="240"/>
      <c r="L590" s="239"/>
      <c r="M590" s="239"/>
      <c r="N590" s="242" t="str">
        <f t="shared" si="20"/>
        <v>-</v>
      </c>
      <c r="O590" s="240"/>
      <c r="P590" s="240"/>
      <c r="Q590" s="240"/>
      <c r="R590" s="249"/>
    </row>
    <row r="591" spans="1:18">
      <c r="A591" s="235" t="str">
        <f t="shared" si="19"/>
        <v/>
      </c>
      <c r="B591" s="153"/>
      <c r="C591" s="237"/>
      <c r="D591" s="238" t="str">
        <f>IF(ISBLANK(C591),"",IFERROR(VLOOKUP(A591,'Np PL4 Stock'!$A:$E,4,FALSE),""))</f>
        <v/>
      </c>
      <c r="E591" s="239"/>
      <c r="F591" s="240"/>
      <c r="G591" s="239"/>
      <c r="H591" s="242" t="str">
        <f>IF(ISBLANK(C591),"",IFERROR(IF(VLOOKUP(A591,'Np PL4 Stock'!$A:$J,10,FALSE)="Np4",C591-D591,C591-D591-1),""))</f>
        <v/>
      </c>
      <c r="I591" s="246" t="str">
        <f>IF(ISBLANK(C591),"",IFERROR(SUMIF('Np PL4 Stock'!$A:$A,A591,'Np PL4 Stock'!$N:$N),""))</f>
        <v/>
      </c>
      <c r="J591" s="240"/>
      <c r="K591" s="240"/>
      <c r="L591" s="239"/>
      <c r="M591" s="239"/>
      <c r="N591" s="242" t="str">
        <f t="shared" si="20"/>
        <v>-</v>
      </c>
      <c r="O591" s="240"/>
      <c r="P591" s="240"/>
      <c r="Q591" s="240"/>
      <c r="R591" s="249"/>
    </row>
    <row r="592" spans="1:18">
      <c r="A592" s="235" t="str">
        <f t="shared" si="19"/>
        <v/>
      </c>
      <c r="B592" s="153"/>
      <c r="C592" s="237"/>
      <c r="D592" s="238" t="str">
        <f>IF(ISBLANK(C592),"",IFERROR(VLOOKUP(A592,'Np PL4 Stock'!$A:$E,4,FALSE),""))</f>
        <v/>
      </c>
      <c r="E592" s="239"/>
      <c r="F592" s="240"/>
      <c r="G592" s="239"/>
      <c r="H592" s="242" t="str">
        <f>IF(ISBLANK(C592),"",IFERROR(IF(VLOOKUP(A592,'Np PL4 Stock'!$A:$J,10,FALSE)="Np4",C592-D592,C592-D592-1),""))</f>
        <v/>
      </c>
      <c r="I592" s="246" t="str">
        <f>IF(ISBLANK(C592),"",IFERROR(SUMIF('Np PL4 Stock'!$A:$A,A592,'Np PL4 Stock'!$N:$N),""))</f>
        <v/>
      </c>
      <c r="J592" s="240"/>
      <c r="K592" s="240"/>
      <c r="L592" s="239"/>
      <c r="M592" s="239"/>
      <c r="N592" s="242" t="str">
        <f t="shared" si="20"/>
        <v>-</v>
      </c>
      <c r="O592" s="240"/>
      <c r="P592" s="240"/>
      <c r="Q592" s="240"/>
      <c r="R592" s="249"/>
    </row>
    <row r="593" spans="1:18">
      <c r="A593" s="235" t="str">
        <f t="shared" si="19"/>
        <v/>
      </c>
      <c r="B593" s="153"/>
      <c r="C593" s="237"/>
      <c r="D593" s="238" t="str">
        <f>IF(ISBLANK(C593),"",IFERROR(VLOOKUP(A593,'Np PL4 Stock'!$A:$E,4,FALSE),""))</f>
        <v/>
      </c>
      <c r="E593" s="239"/>
      <c r="F593" s="240"/>
      <c r="G593" s="239"/>
      <c r="H593" s="242" t="str">
        <f>IF(ISBLANK(C593),"",IFERROR(IF(VLOOKUP(A593,'Np PL4 Stock'!$A:$J,10,FALSE)="Np4",C593-D593,C593-D593-1),""))</f>
        <v/>
      </c>
      <c r="I593" s="246" t="str">
        <f>IF(ISBLANK(C593),"",IFERROR(SUMIF('Np PL4 Stock'!$A:$A,A593,'Np PL4 Stock'!$N:$N),""))</f>
        <v/>
      </c>
      <c r="J593" s="240"/>
      <c r="K593" s="240"/>
      <c r="L593" s="239"/>
      <c r="M593" s="239"/>
      <c r="N593" s="242" t="str">
        <f t="shared" si="20"/>
        <v>-</v>
      </c>
      <c r="O593" s="240"/>
      <c r="P593" s="240"/>
      <c r="Q593" s="240"/>
      <c r="R593" s="249"/>
    </row>
    <row r="594" spans="1:18">
      <c r="A594" s="235" t="str">
        <f t="shared" si="19"/>
        <v/>
      </c>
      <c r="B594" s="153"/>
      <c r="C594" s="237"/>
      <c r="D594" s="238" t="str">
        <f>IF(ISBLANK(C594),"",IFERROR(VLOOKUP(A594,'Np PL4 Stock'!$A:$E,4,FALSE),""))</f>
        <v/>
      </c>
      <c r="E594" s="239"/>
      <c r="F594" s="240"/>
      <c r="G594" s="239"/>
      <c r="H594" s="242" t="str">
        <f>IF(ISBLANK(C594),"",IFERROR(IF(VLOOKUP(A594,'Np PL4 Stock'!$A:$J,10,FALSE)="Np4",C594-D594,C594-D594-1),""))</f>
        <v/>
      </c>
      <c r="I594" s="246" t="str">
        <f>IF(ISBLANK(C594),"",IFERROR(SUMIF('Np PL4 Stock'!$A:$A,A594,'Np PL4 Stock'!$N:$N),""))</f>
        <v/>
      </c>
      <c r="J594" s="240"/>
      <c r="K594" s="240"/>
      <c r="L594" s="239"/>
      <c r="M594" s="239"/>
      <c r="N594" s="242" t="str">
        <f t="shared" si="20"/>
        <v>-</v>
      </c>
      <c r="O594" s="240"/>
      <c r="P594" s="240"/>
      <c r="Q594" s="240"/>
      <c r="R594" s="249"/>
    </row>
    <row r="595" spans="1:18">
      <c r="A595" s="235" t="str">
        <f t="shared" si="19"/>
        <v/>
      </c>
      <c r="B595" s="153"/>
      <c r="C595" s="237"/>
      <c r="D595" s="238" t="str">
        <f>IF(ISBLANK(C595),"",IFERROR(VLOOKUP(A595,'Np PL4 Stock'!$A:$E,4,FALSE),""))</f>
        <v/>
      </c>
      <c r="E595" s="239"/>
      <c r="F595" s="240"/>
      <c r="G595" s="239"/>
      <c r="H595" s="242" t="str">
        <f>IF(ISBLANK(C595),"",IFERROR(IF(VLOOKUP(A595,'Np PL4 Stock'!$A:$J,10,FALSE)="Np4",C595-D595,C595-D595-1),""))</f>
        <v/>
      </c>
      <c r="I595" s="246" t="str">
        <f>IF(ISBLANK(C595),"",IFERROR(SUMIF('Np PL4 Stock'!$A:$A,A595,'Np PL4 Stock'!$N:$N),""))</f>
        <v/>
      </c>
      <c r="J595" s="240"/>
      <c r="K595" s="240"/>
      <c r="L595" s="239"/>
      <c r="M595" s="239"/>
      <c r="N595" s="242" t="str">
        <f t="shared" si="20"/>
        <v>-</v>
      </c>
      <c r="O595" s="240"/>
      <c r="P595" s="240"/>
      <c r="Q595" s="240"/>
      <c r="R595" s="249"/>
    </row>
    <row r="596" spans="1:18">
      <c r="A596" s="235" t="str">
        <f t="shared" si="19"/>
        <v/>
      </c>
      <c r="B596" s="153"/>
      <c r="C596" s="237"/>
      <c r="D596" s="238" t="str">
        <f>IF(ISBLANK(C596),"",IFERROR(VLOOKUP(A596,'Np PL4 Stock'!$A:$E,4,FALSE),""))</f>
        <v/>
      </c>
      <c r="E596" s="239"/>
      <c r="F596" s="240"/>
      <c r="G596" s="239"/>
      <c r="H596" s="242" t="str">
        <f>IF(ISBLANK(C596),"",IFERROR(IF(VLOOKUP(A596,'Np PL4 Stock'!$A:$J,10,FALSE)="Np4",C596-D596,C596-D596-1),""))</f>
        <v/>
      </c>
      <c r="I596" s="246" t="str">
        <f>IF(ISBLANK(C596),"",IFERROR(SUMIF('Np PL4 Stock'!$A:$A,A596,'Np PL4 Stock'!$N:$N),""))</f>
        <v/>
      </c>
      <c r="J596" s="240"/>
      <c r="K596" s="240"/>
      <c r="L596" s="239"/>
      <c r="M596" s="239"/>
      <c r="N596" s="242" t="str">
        <f t="shared" si="20"/>
        <v>-</v>
      </c>
      <c r="O596" s="240"/>
      <c r="P596" s="240"/>
      <c r="Q596" s="240"/>
      <c r="R596" s="249"/>
    </row>
    <row r="597" spans="1:18">
      <c r="A597" s="235" t="str">
        <f t="shared" si="19"/>
        <v/>
      </c>
      <c r="B597" s="153"/>
      <c r="C597" s="237"/>
      <c r="D597" s="238" t="str">
        <f>IF(ISBLANK(C597),"",IFERROR(VLOOKUP(A597,'Np PL4 Stock'!$A:$E,4,FALSE),""))</f>
        <v/>
      </c>
      <c r="E597" s="239"/>
      <c r="F597" s="240"/>
      <c r="G597" s="239"/>
      <c r="H597" s="242" t="str">
        <f>IF(ISBLANK(C597),"",IFERROR(IF(VLOOKUP(A597,'Np PL4 Stock'!$A:$J,10,FALSE)="Np4",C597-D597,C597-D597-1),""))</f>
        <v/>
      </c>
      <c r="I597" s="246" t="str">
        <f>IF(ISBLANK(C597),"",IFERROR(SUMIF('Np PL4 Stock'!$A:$A,A597,'Np PL4 Stock'!$N:$N),""))</f>
        <v/>
      </c>
      <c r="J597" s="240"/>
      <c r="K597" s="240"/>
      <c r="L597" s="239"/>
      <c r="M597" s="239"/>
      <c r="N597" s="242" t="str">
        <f t="shared" si="20"/>
        <v>-</v>
      </c>
      <c r="O597" s="240"/>
      <c r="P597" s="240"/>
      <c r="Q597" s="240"/>
      <c r="R597" s="249"/>
    </row>
    <row r="598" spans="1:18">
      <c r="A598" s="235" t="str">
        <f t="shared" si="19"/>
        <v/>
      </c>
      <c r="B598" s="153"/>
      <c r="C598" s="237"/>
      <c r="D598" s="238" t="str">
        <f>IF(ISBLANK(C598),"",IFERROR(VLOOKUP(A598,'Np PL4 Stock'!$A:$E,4,FALSE),""))</f>
        <v/>
      </c>
      <c r="E598" s="239"/>
      <c r="F598" s="240"/>
      <c r="G598" s="239"/>
      <c r="H598" s="242" t="str">
        <f>IF(ISBLANK(C598),"",IFERROR(IF(VLOOKUP(A598,'Np PL4 Stock'!$A:$J,10,FALSE)="Np4",C598-D598,C598-D598-1),""))</f>
        <v/>
      </c>
      <c r="I598" s="246" t="str">
        <f>IF(ISBLANK(C598),"",IFERROR(SUMIF('Np PL4 Stock'!$A:$A,A598,'Np PL4 Stock'!$N:$N),""))</f>
        <v/>
      </c>
      <c r="J598" s="240"/>
      <c r="K598" s="240"/>
      <c r="L598" s="239"/>
      <c r="M598" s="239"/>
      <c r="N598" s="242" t="str">
        <f t="shared" si="20"/>
        <v>-</v>
      </c>
      <c r="O598" s="240"/>
      <c r="P598" s="240"/>
      <c r="Q598" s="240"/>
      <c r="R598" s="249"/>
    </row>
    <row r="599" spans="1:18">
      <c r="A599" s="235" t="str">
        <f t="shared" si="19"/>
        <v/>
      </c>
      <c r="B599" s="153"/>
      <c r="C599" s="237"/>
      <c r="D599" s="238" t="str">
        <f>IF(ISBLANK(C599),"",IFERROR(VLOOKUP(A599,'Np PL4 Stock'!$A:$E,4,FALSE),""))</f>
        <v/>
      </c>
      <c r="E599" s="239"/>
      <c r="F599" s="240"/>
      <c r="G599" s="239"/>
      <c r="H599" s="242" t="str">
        <f>IF(ISBLANK(C599),"",IFERROR(IF(VLOOKUP(A599,'Np PL4 Stock'!$A:$J,10,FALSE)="Np4",C599-D599,C599-D599-1),""))</f>
        <v/>
      </c>
      <c r="I599" s="246" t="str">
        <f>IF(ISBLANK(C599),"",IFERROR(SUMIF('Np PL4 Stock'!$A:$A,A599,'Np PL4 Stock'!$N:$N),""))</f>
        <v/>
      </c>
      <c r="J599" s="240"/>
      <c r="K599" s="240"/>
      <c r="L599" s="239"/>
      <c r="M599" s="239"/>
      <c r="N599" s="242" t="str">
        <f t="shared" si="20"/>
        <v>-</v>
      </c>
      <c r="O599" s="240"/>
      <c r="P599" s="240"/>
      <c r="Q599" s="240"/>
      <c r="R599" s="249"/>
    </row>
    <row r="600" spans="1:18">
      <c r="A600" s="235" t="str">
        <f t="shared" si="19"/>
        <v/>
      </c>
      <c r="B600" s="153"/>
      <c r="C600" s="237"/>
      <c r="D600" s="238" t="str">
        <f>IF(ISBLANK(C600),"",IFERROR(VLOOKUP(A600,'Np PL4 Stock'!$A:$E,4,FALSE),""))</f>
        <v/>
      </c>
      <c r="E600" s="239"/>
      <c r="F600" s="240"/>
      <c r="G600" s="239"/>
      <c r="H600" s="242" t="str">
        <f>IF(ISBLANK(C600),"",IFERROR(IF(VLOOKUP(A600,'Np PL4 Stock'!$A:$J,10,FALSE)="Np4",C600-D600,C600-D600-1),""))</f>
        <v/>
      </c>
      <c r="I600" s="246" t="str">
        <f>IF(ISBLANK(C600),"",IFERROR(SUMIF('Np PL4 Stock'!$A:$A,A600,'Np PL4 Stock'!$N:$N),""))</f>
        <v/>
      </c>
      <c r="J600" s="240"/>
      <c r="K600" s="240"/>
      <c r="L600" s="239"/>
      <c r="M600" s="239"/>
      <c r="N600" s="242" t="str">
        <f t="shared" si="20"/>
        <v>-</v>
      </c>
      <c r="O600" s="240"/>
      <c r="P600" s="240"/>
      <c r="Q600" s="240"/>
      <c r="R600" s="249"/>
    </row>
    <row r="601" spans="1:18">
      <c r="A601" s="235" t="str">
        <f t="shared" si="19"/>
        <v/>
      </c>
      <c r="B601" s="153"/>
      <c r="C601" s="237"/>
      <c r="D601" s="238" t="str">
        <f>IF(ISBLANK(C601),"",IFERROR(VLOOKUP(A601,'Np PL4 Stock'!$A:$E,4,FALSE),""))</f>
        <v/>
      </c>
      <c r="E601" s="239"/>
      <c r="F601" s="240"/>
      <c r="G601" s="239"/>
      <c r="H601" s="242" t="str">
        <f>IF(ISBLANK(C601),"",IFERROR(IF(VLOOKUP(A601,'Np PL4 Stock'!$A:$J,10,FALSE)="Np4",C601-D601,C601-D601-1),""))</f>
        <v/>
      </c>
      <c r="I601" s="246" t="str">
        <f>IF(ISBLANK(C601),"",IFERROR(SUMIF('Np PL4 Stock'!$A:$A,A601,'Np PL4 Stock'!$N:$N),""))</f>
        <v/>
      </c>
      <c r="J601" s="240"/>
      <c r="K601" s="240"/>
      <c r="L601" s="239"/>
      <c r="M601" s="239"/>
      <c r="N601" s="242" t="str">
        <f t="shared" si="20"/>
        <v>-</v>
      </c>
      <c r="O601" s="240"/>
      <c r="P601" s="240"/>
      <c r="Q601" s="240"/>
      <c r="R601" s="249"/>
    </row>
    <row r="602" spans="1:18">
      <c r="A602" s="235" t="str">
        <f t="shared" si="19"/>
        <v/>
      </c>
      <c r="B602" s="153"/>
      <c r="C602" s="237"/>
      <c r="D602" s="238" t="str">
        <f>IF(ISBLANK(C602),"",IFERROR(VLOOKUP(A602,'Np PL4 Stock'!$A:$E,4,FALSE),""))</f>
        <v/>
      </c>
      <c r="E602" s="239"/>
      <c r="F602" s="240"/>
      <c r="G602" s="239"/>
      <c r="H602" s="242" t="str">
        <f>IF(ISBLANK(C602),"",IFERROR(IF(VLOOKUP(A602,'Np PL4 Stock'!$A:$J,10,FALSE)="Np4",C602-D602,C602-D602-1),""))</f>
        <v/>
      </c>
      <c r="I602" s="246" t="str">
        <f>IF(ISBLANK(C602),"",IFERROR(SUMIF('Np PL4 Stock'!$A:$A,A602,'Np PL4 Stock'!$N:$N),""))</f>
        <v/>
      </c>
      <c r="J602" s="240"/>
      <c r="K602" s="240"/>
      <c r="L602" s="239"/>
      <c r="M602" s="239"/>
      <c r="N602" s="242" t="str">
        <f t="shared" si="20"/>
        <v>-</v>
      </c>
      <c r="O602" s="240"/>
      <c r="P602" s="240"/>
      <c r="Q602" s="240"/>
      <c r="R602" s="249"/>
    </row>
    <row r="603" spans="1:18">
      <c r="A603" s="235" t="str">
        <f t="shared" si="19"/>
        <v/>
      </c>
      <c r="B603" s="153"/>
      <c r="C603" s="237"/>
      <c r="D603" s="238" t="str">
        <f>IF(ISBLANK(C603),"",IFERROR(VLOOKUP(A603,'Np PL4 Stock'!$A:$E,4,FALSE),""))</f>
        <v/>
      </c>
      <c r="E603" s="239"/>
      <c r="F603" s="240"/>
      <c r="G603" s="239"/>
      <c r="H603" s="242" t="str">
        <f>IF(ISBLANK(C603),"",IFERROR(IF(VLOOKUP(A603,'Np PL4 Stock'!$A:$J,10,FALSE)="Np4",C603-D603,C603-D603-1),""))</f>
        <v/>
      </c>
      <c r="I603" s="246" t="str">
        <f>IF(ISBLANK(C603),"",IFERROR(SUMIF('Np PL4 Stock'!$A:$A,A603,'Np PL4 Stock'!$N:$N),""))</f>
        <v/>
      </c>
      <c r="J603" s="240"/>
      <c r="K603" s="240"/>
      <c r="L603" s="239"/>
      <c r="M603" s="239"/>
      <c r="N603" s="242" t="str">
        <f t="shared" si="20"/>
        <v>-</v>
      </c>
      <c r="O603" s="240"/>
      <c r="P603" s="240"/>
      <c r="Q603" s="240"/>
      <c r="R603" s="249"/>
    </row>
    <row r="604" spans="1:18">
      <c r="A604" s="235" t="str">
        <f t="shared" si="19"/>
        <v/>
      </c>
      <c r="B604" s="153"/>
      <c r="C604" s="237"/>
      <c r="D604" s="238" t="str">
        <f>IF(ISBLANK(C604),"",IFERROR(VLOOKUP(A604,'Np PL4 Stock'!$A:$E,4,FALSE),""))</f>
        <v/>
      </c>
      <c r="E604" s="239"/>
      <c r="F604" s="240"/>
      <c r="G604" s="239"/>
      <c r="H604" s="242" t="str">
        <f>IF(ISBLANK(C604),"",IFERROR(IF(VLOOKUP(A604,'Np PL4 Stock'!$A:$J,10,FALSE)="Np4",C604-D604,C604-D604-1),""))</f>
        <v/>
      </c>
      <c r="I604" s="246" t="str">
        <f>IF(ISBLANK(C604),"",IFERROR(SUMIF('Np PL4 Stock'!$A:$A,A604,'Np PL4 Stock'!$N:$N),""))</f>
        <v/>
      </c>
      <c r="J604" s="240"/>
      <c r="K604" s="240"/>
      <c r="L604" s="239"/>
      <c r="M604" s="239"/>
      <c r="N604" s="242" t="str">
        <f t="shared" si="20"/>
        <v>-</v>
      </c>
      <c r="O604" s="240"/>
      <c r="P604" s="240"/>
      <c r="Q604" s="240"/>
      <c r="R604" s="249"/>
    </row>
    <row r="605" spans="1:18">
      <c r="A605" s="235" t="str">
        <f t="shared" si="19"/>
        <v/>
      </c>
      <c r="B605" s="153"/>
      <c r="C605" s="237"/>
      <c r="D605" s="238" t="str">
        <f>IF(ISBLANK(C605),"",IFERROR(VLOOKUP(A605,'Np PL4 Stock'!$A:$E,4,FALSE),""))</f>
        <v/>
      </c>
      <c r="E605" s="239"/>
      <c r="F605" s="240"/>
      <c r="G605" s="239"/>
      <c r="H605" s="242" t="str">
        <f>IF(ISBLANK(C605),"",IFERROR(IF(VLOOKUP(A605,'Np PL4 Stock'!$A:$J,10,FALSE)="Np4",C605-D605,C605-D605-1),""))</f>
        <v/>
      </c>
      <c r="I605" s="246" t="str">
        <f>IF(ISBLANK(C605),"",IFERROR(SUMIF('Np PL4 Stock'!$A:$A,A605,'Np PL4 Stock'!$N:$N),""))</f>
        <v/>
      </c>
      <c r="J605" s="240"/>
      <c r="K605" s="240"/>
      <c r="L605" s="239"/>
      <c r="M605" s="239"/>
      <c r="N605" s="242" t="str">
        <f t="shared" si="20"/>
        <v>-</v>
      </c>
      <c r="O605" s="240"/>
      <c r="P605" s="240"/>
      <c r="Q605" s="240"/>
      <c r="R605" s="249"/>
    </row>
    <row r="606" spans="1:18">
      <c r="A606" s="235" t="str">
        <f t="shared" si="19"/>
        <v/>
      </c>
      <c r="B606" s="153"/>
      <c r="C606" s="237"/>
      <c r="D606" s="238" t="str">
        <f>IF(ISBLANK(C606),"",IFERROR(VLOOKUP(A606,'Np PL4 Stock'!$A:$E,4,FALSE),""))</f>
        <v/>
      </c>
      <c r="E606" s="239"/>
      <c r="F606" s="240"/>
      <c r="G606" s="239"/>
      <c r="H606" s="242" t="str">
        <f>IF(ISBLANK(C606),"",IFERROR(IF(VLOOKUP(A606,'Np PL4 Stock'!$A:$J,10,FALSE)="Np4",C606-D606,C606-D606-1),""))</f>
        <v/>
      </c>
      <c r="I606" s="246" t="str">
        <f>IF(ISBLANK(C606),"",IFERROR(SUMIF('Np PL4 Stock'!$A:$A,A606,'Np PL4 Stock'!$N:$N),""))</f>
        <v/>
      </c>
      <c r="J606" s="240"/>
      <c r="K606" s="240"/>
      <c r="L606" s="239"/>
      <c r="M606" s="239"/>
      <c r="N606" s="242" t="str">
        <f t="shared" si="20"/>
        <v>-</v>
      </c>
      <c r="O606" s="240"/>
      <c r="P606" s="240"/>
      <c r="Q606" s="240"/>
      <c r="R606" s="249"/>
    </row>
    <row r="607" spans="1:18">
      <c r="A607" s="235" t="str">
        <f t="shared" si="19"/>
        <v/>
      </c>
      <c r="B607" s="153"/>
      <c r="C607" s="237"/>
      <c r="D607" s="238" t="str">
        <f>IF(ISBLANK(C607),"",IFERROR(VLOOKUP(A607,'Np PL4 Stock'!$A:$E,4,FALSE),""))</f>
        <v/>
      </c>
      <c r="E607" s="239"/>
      <c r="F607" s="240"/>
      <c r="G607" s="239"/>
      <c r="H607" s="242" t="str">
        <f>IF(ISBLANK(C607),"",IFERROR(IF(VLOOKUP(A607,'Np PL4 Stock'!$A:$J,10,FALSE)="Np4",C607-D607,C607-D607-1),""))</f>
        <v/>
      </c>
      <c r="I607" s="246" t="str">
        <f>IF(ISBLANK(C607),"",IFERROR(SUMIF('Np PL4 Stock'!$A:$A,A607,'Np PL4 Stock'!$N:$N),""))</f>
        <v/>
      </c>
      <c r="J607" s="240"/>
      <c r="K607" s="240"/>
      <c r="L607" s="239"/>
      <c r="M607" s="239"/>
      <c r="N607" s="242" t="str">
        <f t="shared" si="20"/>
        <v>-</v>
      </c>
      <c r="O607" s="240"/>
      <c r="P607" s="240"/>
      <c r="Q607" s="240"/>
      <c r="R607" s="249"/>
    </row>
    <row r="608" spans="1:18">
      <c r="A608" s="235" t="str">
        <f t="shared" si="19"/>
        <v/>
      </c>
      <c r="B608" s="153"/>
      <c r="C608" s="237"/>
      <c r="D608" s="238" t="str">
        <f>IF(ISBLANK(C608),"",IFERROR(VLOOKUP(A608,'Np PL4 Stock'!$A:$E,4,FALSE),""))</f>
        <v/>
      </c>
      <c r="E608" s="239"/>
      <c r="F608" s="240"/>
      <c r="G608" s="239"/>
      <c r="H608" s="242" t="str">
        <f>IF(ISBLANK(C608),"",IFERROR(IF(VLOOKUP(A608,'Np PL4 Stock'!$A:$J,10,FALSE)="Np4",C608-D608,C608-D608-1),""))</f>
        <v/>
      </c>
      <c r="I608" s="246" t="str">
        <f>IF(ISBLANK(C608),"",IFERROR(SUMIF('Np PL4 Stock'!$A:$A,A608,'Np PL4 Stock'!$N:$N),""))</f>
        <v/>
      </c>
      <c r="J608" s="240"/>
      <c r="K608" s="240"/>
      <c r="L608" s="239"/>
      <c r="M608" s="239"/>
      <c r="N608" s="242" t="str">
        <f t="shared" si="20"/>
        <v>-</v>
      </c>
      <c r="O608" s="240"/>
      <c r="P608" s="240"/>
      <c r="Q608" s="240"/>
      <c r="R608" s="249"/>
    </row>
    <row r="609" spans="1:18">
      <c r="A609" s="235" t="str">
        <f t="shared" si="19"/>
        <v/>
      </c>
      <c r="B609" s="153"/>
      <c r="C609" s="237"/>
      <c r="D609" s="238" t="str">
        <f>IF(ISBLANK(C609),"",IFERROR(VLOOKUP(A609,'Np PL4 Stock'!$A:$E,4,FALSE),""))</f>
        <v/>
      </c>
      <c r="E609" s="239"/>
      <c r="F609" s="240"/>
      <c r="G609" s="239"/>
      <c r="H609" s="242" t="str">
        <f>IF(ISBLANK(C609),"",IFERROR(IF(VLOOKUP(A609,'Np PL4 Stock'!$A:$J,10,FALSE)="Np4",C609-D609,C609-D609-1),""))</f>
        <v/>
      </c>
      <c r="I609" s="246" t="str">
        <f>IF(ISBLANK(C609),"",IFERROR(SUMIF('Np PL4 Stock'!$A:$A,A609,'Np PL4 Stock'!$N:$N),""))</f>
        <v/>
      </c>
      <c r="J609" s="240"/>
      <c r="K609" s="240"/>
      <c r="L609" s="239"/>
      <c r="M609" s="239"/>
      <c r="N609" s="242" t="str">
        <f t="shared" si="20"/>
        <v>-</v>
      </c>
      <c r="O609" s="240"/>
      <c r="P609" s="240"/>
      <c r="Q609" s="240"/>
      <c r="R609" s="249"/>
    </row>
    <row r="610" spans="1:18">
      <c r="A610" s="235" t="str">
        <f t="shared" si="19"/>
        <v/>
      </c>
      <c r="B610" s="153"/>
      <c r="C610" s="237"/>
      <c r="D610" s="238" t="str">
        <f>IF(ISBLANK(C610),"",IFERROR(VLOOKUP(A610,'Np PL4 Stock'!$A:$E,4,FALSE),""))</f>
        <v/>
      </c>
      <c r="E610" s="239"/>
      <c r="F610" s="240"/>
      <c r="G610" s="239"/>
      <c r="H610" s="242" t="str">
        <f>IF(ISBLANK(C610),"",IFERROR(IF(VLOOKUP(A610,'Np PL4 Stock'!$A:$J,10,FALSE)="Np4",C610-D610,C610-D610-1),""))</f>
        <v/>
      </c>
      <c r="I610" s="246" t="str">
        <f>IF(ISBLANK(C610),"",IFERROR(SUMIF('Np PL4 Stock'!$A:$A,A610,'Np PL4 Stock'!$N:$N),""))</f>
        <v/>
      </c>
      <c r="J610" s="240"/>
      <c r="K610" s="240"/>
      <c r="L610" s="239"/>
      <c r="M610" s="239"/>
      <c r="N610" s="242" t="str">
        <f t="shared" si="20"/>
        <v>-</v>
      </c>
      <c r="O610" s="240"/>
      <c r="P610" s="240"/>
      <c r="Q610" s="240"/>
      <c r="R610" s="249"/>
    </row>
    <row r="611" spans="1:18">
      <c r="A611" s="235" t="str">
        <f t="shared" si="19"/>
        <v/>
      </c>
      <c r="B611" s="153"/>
      <c r="C611" s="237"/>
      <c r="D611" s="238" t="str">
        <f>IF(ISBLANK(C611),"",IFERROR(VLOOKUP(A611,'Np PL4 Stock'!$A:$E,4,FALSE),""))</f>
        <v/>
      </c>
      <c r="E611" s="239"/>
      <c r="F611" s="240"/>
      <c r="G611" s="239"/>
      <c r="H611" s="242" t="str">
        <f>IF(ISBLANK(C611),"",IFERROR(IF(VLOOKUP(A611,'Np PL4 Stock'!$A:$J,10,FALSE)="Np4",C611-D611,C611-D611-1),""))</f>
        <v/>
      </c>
      <c r="I611" s="246" t="str">
        <f>IF(ISBLANK(C611),"",IFERROR(SUMIF('Np PL4 Stock'!$A:$A,A611,'Np PL4 Stock'!$N:$N),""))</f>
        <v/>
      </c>
      <c r="J611" s="240"/>
      <c r="K611" s="240"/>
      <c r="L611" s="239"/>
      <c r="M611" s="239"/>
      <c r="N611" s="242" t="str">
        <f t="shared" si="20"/>
        <v>-</v>
      </c>
      <c r="O611" s="240"/>
      <c r="P611" s="240"/>
      <c r="Q611" s="240"/>
      <c r="R611" s="249"/>
    </row>
    <row r="612" spans="1:18">
      <c r="A612" s="235" t="str">
        <f t="shared" si="19"/>
        <v/>
      </c>
      <c r="B612" s="153"/>
      <c r="C612" s="237"/>
      <c r="D612" s="238" t="str">
        <f>IF(ISBLANK(C612),"",IFERROR(VLOOKUP(A612,'Np PL4 Stock'!$A:$E,4,FALSE),""))</f>
        <v/>
      </c>
      <c r="E612" s="239"/>
      <c r="F612" s="240"/>
      <c r="G612" s="239"/>
      <c r="H612" s="242" t="str">
        <f>IF(ISBLANK(C612),"",IFERROR(IF(VLOOKUP(A612,'Np PL4 Stock'!$A:$J,10,FALSE)="Np4",C612-D612,C612-D612-1),""))</f>
        <v/>
      </c>
      <c r="I612" s="246" t="str">
        <f>IF(ISBLANK(C612),"",IFERROR(SUMIF('Np PL4 Stock'!$A:$A,A612,'Np PL4 Stock'!$N:$N),""))</f>
        <v/>
      </c>
      <c r="J612" s="240"/>
      <c r="K612" s="240"/>
      <c r="L612" s="239"/>
      <c r="M612" s="239"/>
      <c r="N612" s="242" t="str">
        <f t="shared" si="20"/>
        <v>-</v>
      </c>
      <c r="O612" s="240"/>
      <c r="P612" s="240"/>
      <c r="Q612" s="240"/>
      <c r="R612" s="249"/>
    </row>
    <row r="613" spans="1:18">
      <c r="A613" s="235" t="str">
        <f t="shared" si="19"/>
        <v/>
      </c>
      <c r="B613" s="153"/>
      <c r="C613" s="237"/>
      <c r="D613" s="238" t="str">
        <f>IF(ISBLANK(C613),"",IFERROR(VLOOKUP(A613,'Np PL4 Stock'!$A:$E,4,FALSE),""))</f>
        <v/>
      </c>
      <c r="E613" s="239"/>
      <c r="F613" s="240"/>
      <c r="G613" s="239"/>
      <c r="H613" s="242" t="str">
        <f>IF(ISBLANK(C613),"",IFERROR(IF(VLOOKUP(A613,'Np PL4 Stock'!$A:$J,10,FALSE)="Np4",C613-D613,C613-D613-1),""))</f>
        <v/>
      </c>
      <c r="I613" s="246" t="str">
        <f>IF(ISBLANK(C613),"",IFERROR(SUMIF('Np PL4 Stock'!$A:$A,A613,'Np PL4 Stock'!$N:$N),""))</f>
        <v/>
      </c>
      <c r="J613" s="240"/>
      <c r="K613" s="240"/>
      <c r="L613" s="239"/>
      <c r="M613" s="239"/>
      <c r="N613" s="242" t="str">
        <f t="shared" si="20"/>
        <v>-</v>
      </c>
      <c r="O613" s="240"/>
      <c r="P613" s="240"/>
      <c r="Q613" s="240"/>
      <c r="R613" s="249"/>
    </row>
    <row r="614" spans="1:18">
      <c r="A614" s="235" t="str">
        <f t="shared" si="19"/>
        <v/>
      </c>
      <c r="B614" s="153"/>
      <c r="C614" s="237"/>
      <c r="D614" s="238" t="str">
        <f>IF(ISBLANK(C614),"",IFERROR(VLOOKUP(A614,'Np PL4 Stock'!$A:$E,4,FALSE),""))</f>
        <v/>
      </c>
      <c r="E614" s="239"/>
      <c r="F614" s="240"/>
      <c r="G614" s="239"/>
      <c r="H614" s="242" t="str">
        <f>IF(ISBLANK(C614),"",IFERROR(IF(VLOOKUP(A614,'Np PL4 Stock'!$A:$J,10,FALSE)="Np4",C614-D614,C614-D614-1),""))</f>
        <v/>
      </c>
      <c r="I614" s="246" t="str">
        <f>IF(ISBLANK(C614),"",IFERROR(SUMIF('Np PL4 Stock'!$A:$A,A614,'Np PL4 Stock'!$N:$N),""))</f>
        <v/>
      </c>
      <c r="J614" s="240"/>
      <c r="K614" s="240"/>
      <c r="L614" s="239"/>
      <c r="M614" s="239"/>
      <c r="N614" s="242" t="str">
        <f t="shared" si="20"/>
        <v>-</v>
      </c>
      <c r="O614" s="240"/>
      <c r="P614" s="240"/>
      <c r="Q614" s="240"/>
      <c r="R614" s="249"/>
    </row>
    <row r="615" spans="1:18">
      <c r="A615" s="235" t="str">
        <f t="shared" si="19"/>
        <v/>
      </c>
      <c r="B615" s="153"/>
      <c r="C615" s="237"/>
      <c r="D615" s="238" t="str">
        <f>IF(ISBLANK(C615),"",IFERROR(VLOOKUP(A615,'Np PL4 Stock'!$A:$E,4,FALSE),""))</f>
        <v/>
      </c>
      <c r="E615" s="239"/>
      <c r="F615" s="240"/>
      <c r="G615" s="239"/>
      <c r="H615" s="242" t="str">
        <f>IF(ISBLANK(C615),"",IFERROR(IF(VLOOKUP(A615,'Np PL4 Stock'!$A:$J,10,FALSE)="Np4",C615-D615,C615-D615-1),""))</f>
        <v/>
      </c>
      <c r="I615" s="246" t="str">
        <f>IF(ISBLANK(C615),"",IFERROR(SUMIF('Np PL4 Stock'!$A:$A,A615,'Np PL4 Stock'!$N:$N),""))</f>
        <v/>
      </c>
      <c r="J615" s="240"/>
      <c r="K615" s="240"/>
      <c r="L615" s="239"/>
      <c r="M615" s="239"/>
      <c r="N615" s="242" t="str">
        <f t="shared" si="20"/>
        <v>-</v>
      </c>
      <c r="O615" s="240"/>
      <c r="P615" s="240"/>
      <c r="Q615" s="240"/>
      <c r="R615" s="249"/>
    </row>
    <row r="616" spans="1:18">
      <c r="A616" s="235" t="str">
        <f t="shared" si="19"/>
        <v/>
      </c>
      <c r="B616" s="153"/>
      <c r="C616" s="237"/>
      <c r="D616" s="238" t="str">
        <f>IF(ISBLANK(C616),"",IFERROR(VLOOKUP(A616,'Np PL4 Stock'!$A:$E,4,FALSE),""))</f>
        <v/>
      </c>
      <c r="E616" s="239"/>
      <c r="F616" s="240"/>
      <c r="G616" s="239"/>
      <c r="H616" s="242" t="str">
        <f>IF(ISBLANK(C616),"",IFERROR(IF(VLOOKUP(A616,'Np PL4 Stock'!$A:$J,10,FALSE)="Np4",C616-D616,C616-D616-1),""))</f>
        <v/>
      </c>
      <c r="I616" s="246" t="str">
        <f>IF(ISBLANK(C616),"",IFERROR(SUMIF('Np PL4 Stock'!$A:$A,A616,'Np PL4 Stock'!$N:$N),""))</f>
        <v/>
      </c>
      <c r="J616" s="240"/>
      <c r="K616" s="240"/>
      <c r="L616" s="239"/>
      <c r="M616" s="239"/>
      <c r="N616" s="242" t="str">
        <f t="shared" si="20"/>
        <v>-</v>
      </c>
      <c r="O616" s="240"/>
      <c r="P616" s="240"/>
      <c r="Q616" s="240"/>
      <c r="R616" s="249"/>
    </row>
    <row r="617" spans="1:18">
      <c r="A617" s="235" t="str">
        <f t="shared" si="19"/>
        <v/>
      </c>
      <c r="B617" s="153"/>
      <c r="C617" s="237"/>
      <c r="D617" s="238" t="str">
        <f>IF(ISBLANK(C617),"",IFERROR(VLOOKUP(A617,'Np PL4 Stock'!$A:$E,4,FALSE),""))</f>
        <v/>
      </c>
      <c r="E617" s="239"/>
      <c r="F617" s="240"/>
      <c r="G617" s="239"/>
      <c r="H617" s="242" t="str">
        <f>IF(ISBLANK(C617),"",IFERROR(IF(VLOOKUP(A617,'Np PL4 Stock'!$A:$J,10,FALSE)="Np4",C617-D617,C617-D617-1),""))</f>
        <v/>
      </c>
      <c r="I617" s="246" t="str">
        <f>IF(ISBLANK(C617),"",IFERROR(SUMIF('Np PL4 Stock'!$A:$A,A617,'Np PL4 Stock'!$N:$N),""))</f>
        <v/>
      </c>
      <c r="J617" s="240"/>
      <c r="K617" s="240"/>
      <c r="L617" s="239"/>
      <c r="M617" s="239"/>
      <c r="N617" s="242" t="str">
        <f t="shared" si="20"/>
        <v>-</v>
      </c>
      <c r="O617" s="240"/>
      <c r="P617" s="240"/>
      <c r="Q617" s="240"/>
      <c r="R617" s="249"/>
    </row>
    <row r="618" spans="1:18">
      <c r="A618" s="235" t="str">
        <f t="shared" si="19"/>
        <v/>
      </c>
      <c r="B618" s="153"/>
      <c r="C618" s="237"/>
      <c r="D618" s="238" t="str">
        <f>IF(ISBLANK(C618),"",IFERROR(VLOOKUP(A618,'Np PL4 Stock'!$A:$E,4,FALSE),""))</f>
        <v/>
      </c>
      <c r="E618" s="239"/>
      <c r="F618" s="240"/>
      <c r="G618" s="239"/>
      <c r="H618" s="242" t="str">
        <f>IF(ISBLANK(C618),"",IFERROR(IF(VLOOKUP(A618,'Np PL4 Stock'!$A:$J,10,FALSE)="Np4",C618-D618,C618-D618-1),""))</f>
        <v/>
      </c>
      <c r="I618" s="246" t="str">
        <f>IF(ISBLANK(C618),"",IFERROR(SUMIF('Np PL4 Stock'!$A:$A,A618,'Np PL4 Stock'!$N:$N),""))</f>
        <v/>
      </c>
      <c r="J618" s="240"/>
      <c r="K618" s="240"/>
      <c r="L618" s="239"/>
      <c r="M618" s="239"/>
      <c r="N618" s="242" t="str">
        <f t="shared" si="20"/>
        <v>-</v>
      </c>
      <c r="O618" s="240"/>
      <c r="P618" s="240"/>
      <c r="Q618" s="240"/>
      <c r="R618" s="249"/>
    </row>
    <row r="619" spans="1:18">
      <c r="A619" s="235" t="str">
        <f t="shared" si="19"/>
        <v/>
      </c>
      <c r="B619" s="153"/>
      <c r="C619" s="237"/>
      <c r="D619" s="238" t="str">
        <f>IF(ISBLANK(C619),"",IFERROR(VLOOKUP(A619,'Np PL4 Stock'!$A:$E,4,FALSE),""))</f>
        <v/>
      </c>
      <c r="E619" s="239"/>
      <c r="F619" s="240"/>
      <c r="G619" s="239"/>
      <c r="H619" s="242" t="str">
        <f>IF(ISBLANK(C619),"",IFERROR(IF(VLOOKUP(A619,'Np PL4 Stock'!$A:$J,10,FALSE)="Np4",C619-D619,C619-D619-1),""))</f>
        <v/>
      </c>
      <c r="I619" s="246" t="str">
        <f>IF(ISBLANK(C619),"",IFERROR(SUMIF('Np PL4 Stock'!$A:$A,A619,'Np PL4 Stock'!$N:$N),""))</f>
        <v/>
      </c>
      <c r="J619" s="240"/>
      <c r="K619" s="240"/>
      <c r="L619" s="239"/>
      <c r="M619" s="239"/>
      <c r="N619" s="242" t="str">
        <f t="shared" si="20"/>
        <v>-</v>
      </c>
      <c r="O619" s="240"/>
      <c r="P619" s="240"/>
      <c r="Q619" s="240"/>
      <c r="R619" s="249"/>
    </row>
    <row r="620" spans="1:18">
      <c r="A620" s="235" t="str">
        <f t="shared" si="19"/>
        <v/>
      </c>
      <c r="B620" s="153"/>
      <c r="C620" s="237"/>
      <c r="D620" s="238" t="str">
        <f>IF(ISBLANK(C620),"",IFERROR(VLOOKUP(A620,'Np PL4 Stock'!$A:$E,4,FALSE),""))</f>
        <v/>
      </c>
      <c r="E620" s="239"/>
      <c r="F620" s="240"/>
      <c r="G620" s="239"/>
      <c r="H620" s="242" t="str">
        <f>IF(ISBLANK(C620),"",IFERROR(IF(VLOOKUP(A620,'Np PL4 Stock'!$A:$J,10,FALSE)="Np4",C620-D620,C620-D620-1),""))</f>
        <v/>
      </c>
      <c r="I620" s="246" t="str">
        <f>IF(ISBLANK(C620),"",IFERROR(SUMIF('Np PL4 Stock'!$A:$A,A620,'Np PL4 Stock'!$N:$N),""))</f>
        <v/>
      </c>
      <c r="J620" s="240"/>
      <c r="K620" s="240"/>
      <c r="L620" s="239"/>
      <c r="M620" s="239"/>
      <c r="N620" s="242" t="str">
        <f t="shared" si="20"/>
        <v>-</v>
      </c>
      <c r="O620" s="240"/>
      <c r="P620" s="240"/>
      <c r="Q620" s="240"/>
      <c r="R620" s="249"/>
    </row>
    <row r="621" spans="1:18">
      <c r="A621" s="235" t="str">
        <f t="shared" si="19"/>
        <v/>
      </c>
      <c r="B621" s="153"/>
      <c r="C621" s="237"/>
      <c r="D621" s="238" t="str">
        <f>IF(ISBLANK(C621),"",IFERROR(VLOOKUP(A621,'Np PL4 Stock'!$A:$E,4,FALSE),""))</f>
        <v/>
      </c>
      <c r="E621" s="239"/>
      <c r="F621" s="240"/>
      <c r="G621" s="239"/>
      <c r="H621" s="242" t="str">
        <f>IF(ISBLANK(C621),"",IFERROR(IF(VLOOKUP(A621,'Np PL4 Stock'!$A:$J,10,FALSE)="Np4",C621-D621,C621-D621-1),""))</f>
        <v/>
      </c>
      <c r="I621" s="246" t="str">
        <f>IF(ISBLANK(C621),"",IFERROR(SUMIF('Np PL4 Stock'!$A:$A,A621,'Np PL4 Stock'!$N:$N),""))</f>
        <v/>
      </c>
      <c r="J621" s="240"/>
      <c r="K621" s="240"/>
      <c r="L621" s="239"/>
      <c r="M621" s="239"/>
      <c r="N621" s="242" t="str">
        <f t="shared" si="20"/>
        <v>-</v>
      </c>
      <c r="O621" s="240"/>
      <c r="P621" s="240"/>
      <c r="Q621" s="240"/>
      <c r="R621" s="249"/>
    </row>
    <row r="622" spans="1:18">
      <c r="A622" s="235" t="str">
        <f t="shared" si="19"/>
        <v/>
      </c>
      <c r="B622" s="153"/>
      <c r="C622" s="237"/>
      <c r="D622" s="238" t="str">
        <f>IF(ISBLANK(C622),"",IFERROR(VLOOKUP(A622,'Np PL4 Stock'!$A:$E,4,FALSE),""))</f>
        <v/>
      </c>
      <c r="E622" s="239"/>
      <c r="F622" s="240"/>
      <c r="G622" s="239"/>
      <c r="H622" s="242" t="str">
        <f>IF(ISBLANK(C622),"",IFERROR(IF(VLOOKUP(A622,'Np PL4 Stock'!$A:$J,10,FALSE)="Np4",C622-D622,C622-D622-1),""))</f>
        <v/>
      </c>
      <c r="I622" s="246" t="str">
        <f>IF(ISBLANK(C622),"",IFERROR(SUMIF('Np PL4 Stock'!$A:$A,A622,'Np PL4 Stock'!$N:$N),""))</f>
        <v/>
      </c>
      <c r="J622" s="240"/>
      <c r="K622" s="240"/>
      <c r="L622" s="239"/>
      <c r="M622" s="239"/>
      <c r="N622" s="242" t="str">
        <f t="shared" si="20"/>
        <v>-</v>
      </c>
      <c r="O622" s="240"/>
      <c r="P622" s="240"/>
      <c r="Q622" s="240"/>
      <c r="R622" s="249"/>
    </row>
    <row r="623" spans="1:18">
      <c r="A623" s="235" t="str">
        <f t="shared" si="19"/>
        <v/>
      </c>
      <c r="B623" s="153"/>
      <c r="C623" s="237"/>
      <c r="D623" s="238" t="str">
        <f>IF(ISBLANK(C623),"",IFERROR(VLOOKUP(A623,'Np PL4 Stock'!$A:$E,4,FALSE),""))</f>
        <v/>
      </c>
      <c r="E623" s="239"/>
      <c r="F623" s="240"/>
      <c r="G623" s="239"/>
      <c r="H623" s="242" t="str">
        <f>IF(ISBLANK(C623),"",IFERROR(IF(VLOOKUP(A623,'Np PL4 Stock'!$A:$J,10,FALSE)="Np4",C623-D623,C623-D623-1),""))</f>
        <v/>
      </c>
      <c r="I623" s="246" t="str">
        <f>IF(ISBLANK(C623),"",IFERROR(SUMIF('Np PL4 Stock'!$A:$A,A623,'Np PL4 Stock'!$N:$N),""))</f>
        <v/>
      </c>
      <c r="J623" s="240"/>
      <c r="K623" s="240"/>
      <c r="L623" s="239"/>
      <c r="M623" s="239"/>
      <c r="N623" s="242" t="str">
        <f t="shared" si="20"/>
        <v>-</v>
      </c>
      <c r="O623" s="240"/>
      <c r="P623" s="240"/>
      <c r="Q623" s="240"/>
      <c r="R623" s="249"/>
    </row>
    <row r="624" spans="1:18">
      <c r="A624" s="235" t="str">
        <f t="shared" si="19"/>
        <v/>
      </c>
      <c r="B624" s="153"/>
      <c r="C624" s="237"/>
      <c r="D624" s="238" t="str">
        <f>IF(ISBLANK(C624),"",IFERROR(VLOOKUP(A624,'Np PL4 Stock'!$A:$E,4,FALSE),""))</f>
        <v/>
      </c>
      <c r="E624" s="239"/>
      <c r="F624" s="240"/>
      <c r="G624" s="239"/>
      <c r="H624" s="242" t="str">
        <f>IF(ISBLANK(C624),"",IFERROR(IF(VLOOKUP(A624,'Np PL4 Stock'!$A:$J,10,FALSE)="Np4",C624-D624,C624-D624-1),""))</f>
        <v/>
      </c>
      <c r="I624" s="246" t="str">
        <f>IF(ISBLANK(C624),"",IFERROR(SUMIF('Np PL4 Stock'!$A:$A,A624,'Np PL4 Stock'!$N:$N),""))</f>
        <v/>
      </c>
      <c r="J624" s="240"/>
      <c r="K624" s="240"/>
      <c r="L624" s="239"/>
      <c r="M624" s="239"/>
      <c r="N624" s="242" t="str">
        <f t="shared" si="20"/>
        <v>-</v>
      </c>
      <c r="O624" s="240"/>
      <c r="P624" s="240"/>
      <c r="Q624" s="240"/>
      <c r="R624" s="249"/>
    </row>
    <row r="625" spans="1:18">
      <c r="A625" s="235" t="str">
        <f t="shared" si="19"/>
        <v/>
      </c>
      <c r="B625" s="153"/>
      <c r="C625" s="237"/>
      <c r="D625" s="238" t="str">
        <f>IF(ISBLANK(C625),"",IFERROR(VLOOKUP(A625,'Np PL4 Stock'!$A:$E,4,FALSE),""))</f>
        <v/>
      </c>
      <c r="E625" s="239"/>
      <c r="F625" s="240"/>
      <c r="G625" s="239"/>
      <c r="H625" s="242" t="str">
        <f>IF(ISBLANK(C625),"",IFERROR(IF(VLOOKUP(A625,'Np PL4 Stock'!$A:$J,10,FALSE)="Np4",C625-D625,C625-D625-1),""))</f>
        <v/>
      </c>
      <c r="I625" s="246" t="str">
        <f>IF(ISBLANK(C625),"",IFERROR(SUMIF('Np PL4 Stock'!$A:$A,A625,'Np PL4 Stock'!$N:$N),""))</f>
        <v/>
      </c>
      <c r="J625" s="240"/>
      <c r="K625" s="240"/>
      <c r="L625" s="239"/>
      <c r="M625" s="239"/>
      <c r="N625" s="242" t="str">
        <f t="shared" si="20"/>
        <v>-</v>
      </c>
      <c r="O625" s="240"/>
      <c r="P625" s="240"/>
      <c r="Q625" s="240"/>
      <c r="R625" s="249"/>
    </row>
    <row r="626" spans="1:18">
      <c r="A626" s="235" t="str">
        <f t="shared" si="19"/>
        <v/>
      </c>
      <c r="B626" s="153"/>
      <c r="C626" s="237"/>
      <c r="D626" s="238" t="str">
        <f>IF(ISBLANK(C626),"",IFERROR(VLOOKUP(A626,'Np PL4 Stock'!$A:$E,4,FALSE),""))</f>
        <v/>
      </c>
      <c r="E626" s="239"/>
      <c r="F626" s="240"/>
      <c r="G626" s="239"/>
      <c r="H626" s="242" t="str">
        <f>IF(ISBLANK(C626),"",IFERROR(IF(VLOOKUP(A626,'Np PL4 Stock'!$A:$J,10,FALSE)="Np4",C626-D626,C626-D626-1),""))</f>
        <v/>
      </c>
      <c r="I626" s="246" t="str">
        <f>IF(ISBLANK(C626),"",IFERROR(SUMIF('Np PL4 Stock'!$A:$A,A626,'Np PL4 Stock'!$N:$N),""))</f>
        <v/>
      </c>
      <c r="J626" s="240"/>
      <c r="K626" s="240"/>
      <c r="L626" s="239"/>
      <c r="M626" s="239"/>
      <c r="N626" s="242" t="str">
        <f t="shared" si="20"/>
        <v>-</v>
      </c>
      <c r="O626" s="240"/>
      <c r="P626" s="240"/>
      <c r="Q626" s="240"/>
      <c r="R626" s="249"/>
    </row>
    <row r="627" spans="1:18">
      <c r="A627" s="235" t="str">
        <f t="shared" si="19"/>
        <v/>
      </c>
      <c r="B627" s="153"/>
      <c r="C627" s="237"/>
      <c r="D627" s="238" t="str">
        <f>IF(ISBLANK(C627),"",IFERROR(VLOOKUP(A627,'Np PL4 Stock'!$A:$E,4,FALSE),""))</f>
        <v/>
      </c>
      <c r="E627" s="239"/>
      <c r="F627" s="240"/>
      <c r="G627" s="239"/>
      <c r="H627" s="242" t="str">
        <f>IF(ISBLANK(C627),"",IFERROR(IF(VLOOKUP(A627,'Np PL4 Stock'!$A:$J,10,FALSE)="Np4",C627-D627,C627-D627-1),""))</f>
        <v/>
      </c>
      <c r="I627" s="246" t="str">
        <f>IF(ISBLANK(C627),"",IFERROR(SUMIF('Np PL4 Stock'!$A:$A,A627,'Np PL4 Stock'!$N:$N),""))</f>
        <v/>
      </c>
      <c r="J627" s="240"/>
      <c r="K627" s="240"/>
      <c r="L627" s="239"/>
      <c r="M627" s="239"/>
      <c r="N627" s="242" t="str">
        <f t="shared" si="20"/>
        <v>-</v>
      </c>
      <c r="O627" s="240"/>
      <c r="P627" s="240"/>
      <c r="Q627" s="240"/>
      <c r="R627" s="249"/>
    </row>
    <row r="628" spans="1:18">
      <c r="A628" s="235" t="str">
        <f t="shared" si="19"/>
        <v/>
      </c>
      <c r="B628" s="153"/>
      <c r="C628" s="237"/>
      <c r="D628" s="238" t="str">
        <f>IF(ISBLANK(C628),"",IFERROR(VLOOKUP(A628,'Np PL4 Stock'!$A:$E,4,FALSE),""))</f>
        <v/>
      </c>
      <c r="E628" s="239"/>
      <c r="F628" s="240"/>
      <c r="G628" s="239"/>
      <c r="H628" s="242" t="str">
        <f>IF(ISBLANK(C628),"",IFERROR(IF(VLOOKUP(A628,'Np PL4 Stock'!$A:$J,10,FALSE)="Np4",C628-D628,C628-D628-1),""))</f>
        <v/>
      </c>
      <c r="I628" s="246" t="str">
        <f>IF(ISBLANK(C628),"",IFERROR(SUMIF('Np PL4 Stock'!$A:$A,A628,'Np PL4 Stock'!$N:$N),""))</f>
        <v/>
      </c>
      <c r="J628" s="240"/>
      <c r="K628" s="240"/>
      <c r="L628" s="239"/>
      <c r="M628" s="239"/>
      <c r="N628" s="242" t="str">
        <f t="shared" si="20"/>
        <v>-</v>
      </c>
      <c r="O628" s="240"/>
      <c r="P628" s="240"/>
      <c r="Q628" s="240"/>
      <c r="R628" s="249"/>
    </row>
    <row r="629" spans="1:18">
      <c r="A629" s="235" t="str">
        <f t="shared" si="19"/>
        <v/>
      </c>
      <c r="B629" s="153"/>
      <c r="C629" s="237"/>
      <c r="D629" s="238" t="str">
        <f>IF(ISBLANK(C629),"",IFERROR(VLOOKUP(A629,'Np PL4 Stock'!$A:$E,4,FALSE),""))</f>
        <v/>
      </c>
      <c r="E629" s="239"/>
      <c r="F629" s="240"/>
      <c r="G629" s="239"/>
      <c r="H629" s="242" t="str">
        <f>IF(ISBLANK(C629),"",IFERROR(IF(VLOOKUP(A629,'Np PL4 Stock'!$A:$J,10,FALSE)="Np4",C629-D629,C629-D629-1),""))</f>
        <v/>
      </c>
      <c r="I629" s="246" t="str">
        <f>IF(ISBLANK(C629),"",IFERROR(SUMIF('Np PL4 Stock'!$A:$A,A629,'Np PL4 Stock'!$N:$N),""))</f>
        <v/>
      </c>
      <c r="J629" s="240"/>
      <c r="K629" s="240"/>
      <c r="L629" s="239"/>
      <c r="M629" s="239"/>
      <c r="N629" s="242" t="str">
        <f t="shared" si="20"/>
        <v>-</v>
      </c>
      <c r="O629" s="240"/>
      <c r="P629" s="240"/>
      <c r="Q629" s="240"/>
      <c r="R629" s="249"/>
    </row>
    <row r="630" spans="1:18">
      <c r="A630" s="235" t="str">
        <f t="shared" si="19"/>
        <v/>
      </c>
      <c r="B630" s="153"/>
      <c r="C630" s="237"/>
      <c r="D630" s="238" t="str">
        <f>IF(ISBLANK(C630),"",IFERROR(VLOOKUP(A630,'Np PL4 Stock'!$A:$E,4,FALSE),""))</f>
        <v/>
      </c>
      <c r="E630" s="239"/>
      <c r="F630" s="240"/>
      <c r="G630" s="239"/>
      <c r="H630" s="242" t="str">
        <f>IF(ISBLANK(C630),"",IFERROR(IF(VLOOKUP(A630,'Np PL4 Stock'!$A:$J,10,FALSE)="Np4",C630-D630,C630-D630-1),""))</f>
        <v/>
      </c>
      <c r="I630" s="246" t="str">
        <f>IF(ISBLANK(C630),"",IFERROR(SUMIF('Np PL4 Stock'!$A:$A,A630,'Np PL4 Stock'!$N:$N),""))</f>
        <v/>
      </c>
      <c r="J630" s="240"/>
      <c r="K630" s="240"/>
      <c r="L630" s="239"/>
      <c r="M630" s="239"/>
      <c r="N630" s="242" t="str">
        <f t="shared" si="20"/>
        <v>-</v>
      </c>
      <c r="O630" s="240"/>
      <c r="P630" s="240"/>
      <c r="Q630" s="240"/>
      <c r="R630" s="249"/>
    </row>
    <row r="631" spans="1:18">
      <c r="A631" s="235" t="str">
        <f t="shared" si="19"/>
        <v/>
      </c>
      <c r="B631" s="153"/>
      <c r="C631" s="237"/>
      <c r="D631" s="238" t="str">
        <f>IF(ISBLANK(C631),"",IFERROR(VLOOKUP(A631,'Np PL4 Stock'!$A:$E,4,FALSE),""))</f>
        <v/>
      </c>
      <c r="E631" s="239"/>
      <c r="F631" s="240"/>
      <c r="G631" s="239"/>
      <c r="H631" s="242" t="str">
        <f>IF(ISBLANK(C631),"",IFERROR(IF(VLOOKUP(A631,'Np PL4 Stock'!$A:$J,10,FALSE)="Np4",C631-D631,C631-D631-1),""))</f>
        <v/>
      </c>
      <c r="I631" s="246" t="str">
        <f>IF(ISBLANK(C631),"",IFERROR(SUMIF('Np PL4 Stock'!$A:$A,A631,'Np PL4 Stock'!$N:$N),""))</f>
        <v/>
      </c>
      <c r="J631" s="240"/>
      <c r="K631" s="240"/>
      <c r="L631" s="239"/>
      <c r="M631" s="239"/>
      <c r="N631" s="242" t="str">
        <f t="shared" si="20"/>
        <v>-</v>
      </c>
      <c r="O631" s="240"/>
      <c r="P631" s="240"/>
      <c r="Q631" s="240"/>
      <c r="R631" s="249"/>
    </row>
    <row r="632" spans="1:18">
      <c r="A632" s="235" t="str">
        <f t="shared" si="19"/>
        <v/>
      </c>
      <c r="B632" s="153"/>
      <c r="C632" s="237"/>
      <c r="D632" s="238" t="str">
        <f>IF(ISBLANK(C632),"",IFERROR(VLOOKUP(A632,'Np PL4 Stock'!$A:$E,4,FALSE),""))</f>
        <v/>
      </c>
      <c r="E632" s="239"/>
      <c r="F632" s="240"/>
      <c r="G632" s="239"/>
      <c r="H632" s="242" t="str">
        <f>IF(ISBLANK(C632),"",IFERROR(IF(VLOOKUP(A632,'Np PL4 Stock'!$A:$J,10,FALSE)="Np4",C632-D632,C632-D632-1),""))</f>
        <v/>
      </c>
      <c r="I632" s="246" t="str">
        <f>IF(ISBLANK(C632),"",IFERROR(SUMIF('Np PL4 Stock'!$A:$A,A632,'Np PL4 Stock'!$N:$N),""))</f>
        <v/>
      </c>
      <c r="J632" s="240"/>
      <c r="K632" s="240"/>
      <c r="L632" s="239"/>
      <c r="M632" s="239"/>
      <c r="N632" s="242" t="str">
        <f t="shared" si="20"/>
        <v>-</v>
      </c>
      <c r="O632" s="240"/>
      <c r="P632" s="240"/>
      <c r="Q632" s="240"/>
      <c r="R632" s="249"/>
    </row>
    <row r="633" spans="1:18">
      <c r="A633" s="235" t="str">
        <f t="shared" si="19"/>
        <v/>
      </c>
      <c r="B633" s="153"/>
      <c r="C633" s="237"/>
      <c r="D633" s="238" t="str">
        <f>IF(ISBLANK(C633),"",IFERROR(VLOOKUP(A633,'Np PL4 Stock'!$A:$E,4,FALSE),""))</f>
        <v/>
      </c>
      <c r="E633" s="239"/>
      <c r="F633" s="240"/>
      <c r="G633" s="239"/>
      <c r="H633" s="242" t="str">
        <f>IF(ISBLANK(C633),"",IFERROR(IF(VLOOKUP(A633,'Np PL4 Stock'!$A:$J,10,FALSE)="Np4",C633-D633,C633-D633-1),""))</f>
        <v/>
      </c>
      <c r="I633" s="246" t="str">
        <f>IF(ISBLANK(C633),"",IFERROR(SUMIF('Np PL4 Stock'!$A:$A,A633,'Np PL4 Stock'!$N:$N),""))</f>
        <v/>
      </c>
      <c r="J633" s="240"/>
      <c r="K633" s="240"/>
      <c r="L633" s="239"/>
      <c r="M633" s="239"/>
      <c r="N633" s="242" t="str">
        <f t="shared" si="20"/>
        <v>-</v>
      </c>
      <c r="O633" s="240"/>
      <c r="P633" s="240"/>
      <c r="Q633" s="240"/>
      <c r="R633" s="249"/>
    </row>
    <row r="634" spans="1:18">
      <c r="A634" s="235" t="str">
        <f t="shared" si="19"/>
        <v/>
      </c>
      <c r="B634" s="153"/>
      <c r="C634" s="237"/>
      <c r="D634" s="238" t="str">
        <f>IF(ISBLANK(C634),"",IFERROR(VLOOKUP(A634,'Np PL4 Stock'!$A:$E,4,FALSE),""))</f>
        <v/>
      </c>
      <c r="E634" s="239"/>
      <c r="F634" s="240"/>
      <c r="G634" s="239"/>
      <c r="H634" s="242" t="str">
        <f>IF(ISBLANK(C634),"",IFERROR(IF(VLOOKUP(A634,'Np PL4 Stock'!$A:$J,10,FALSE)="Np4",C634-D634,C634-D634-1),""))</f>
        <v/>
      </c>
      <c r="I634" s="246" t="str">
        <f>IF(ISBLANK(C634),"",IFERROR(SUMIF('Np PL4 Stock'!$A:$A,A634,'Np PL4 Stock'!$N:$N),""))</f>
        <v/>
      </c>
      <c r="J634" s="240"/>
      <c r="K634" s="240"/>
      <c r="L634" s="239"/>
      <c r="M634" s="239"/>
      <c r="N634" s="242" t="str">
        <f t="shared" si="20"/>
        <v>-</v>
      </c>
      <c r="O634" s="240"/>
      <c r="P634" s="240"/>
      <c r="Q634" s="240"/>
      <c r="R634" s="249"/>
    </row>
    <row r="635" spans="1:18">
      <c r="A635" s="235" t="str">
        <f t="shared" si="19"/>
        <v/>
      </c>
      <c r="B635" s="153"/>
      <c r="C635" s="237"/>
      <c r="D635" s="238" t="str">
        <f>IF(ISBLANK(C635),"",IFERROR(VLOOKUP(A635,'Np PL4 Stock'!$A:$E,4,FALSE),""))</f>
        <v/>
      </c>
      <c r="E635" s="239"/>
      <c r="F635" s="240"/>
      <c r="G635" s="239"/>
      <c r="H635" s="242" t="str">
        <f>IF(ISBLANK(C635),"",IFERROR(IF(VLOOKUP(A635,'Np PL4 Stock'!$A:$J,10,FALSE)="Np4",C635-D635,C635-D635-1),""))</f>
        <v/>
      </c>
      <c r="I635" s="246" t="str">
        <f>IF(ISBLANK(C635),"",IFERROR(SUMIF('Np PL4 Stock'!$A:$A,A635,'Np PL4 Stock'!$N:$N),""))</f>
        <v/>
      </c>
      <c r="J635" s="240"/>
      <c r="K635" s="240"/>
      <c r="L635" s="239"/>
      <c r="M635" s="239"/>
      <c r="N635" s="242" t="str">
        <f t="shared" si="20"/>
        <v>-</v>
      </c>
      <c r="O635" s="240"/>
      <c r="P635" s="240"/>
      <c r="Q635" s="240"/>
      <c r="R635" s="249"/>
    </row>
    <row r="636" spans="1:18">
      <c r="A636" s="235" t="str">
        <f t="shared" si="19"/>
        <v/>
      </c>
      <c r="B636" s="153"/>
      <c r="C636" s="237"/>
      <c r="D636" s="238" t="str">
        <f>IF(ISBLANK(C636),"",IFERROR(VLOOKUP(A636,'Np PL4 Stock'!$A:$E,4,FALSE),""))</f>
        <v/>
      </c>
      <c r="E636" s="239"/>
      <c r="F636" s="240"/>
      <c r="G636" s="239"/>
      <c r="H636" s="242" t="str">
        <f>IF(ISBLANK(C636),"",IFERROR(IF(VLOOKUP(A636,'Np PL4 Stock'!$A:$J,10,FALSE)="Np4",C636-D636,C636-D636-1),""))</f>
        <v/>
      </c>
      <c r="I636" s="246" t="str">
        <f>IF(ISBLANK(C636),"",IFERROR(SUMIF('Np PL4 Stock'!$A:$A,A636,'Np PL4 Stock'!$N:$N),""))</f>
        <v/>
      </c>
      <c r="J636" s="240"/>
      <c r="K636" s="240"/>
      <c r="L636" s="239"/>
      <c r="M636" s="239"/>
      <c r="N636" s="242" t="str">
        <f t="shared" si="20"/>
        <v>-</v>
      </c>
      <c r="O636" s="240"/>
      <c r="P636" s="240"/>
      <c r="Q636" s="240"/>
      <c r="R636" s="249"/>
    </row>
    <row r="637" spans="1:18">
      <c r="A637" s="235" t="str">
        <f t="shared" si="19"/>
        <v/>
      </c>
      <c r="B637" s="153"/>
      <c r="C637" s="237"/>
      <c r="D637" s="238" t="str">
        <f>IF(ISBLANK(C637),"",IFERROR(VLOOKUP(A637,'Np PL4 Stock'!$A:$E,4,FALSE),""))</f>
        <v/>
      </c>
      <c r="E637" s="239"/>
      <c r="F637" s="240"/>
      <c r="G637" s="239"/>
      <c r="H637" s="242" t="str">
        <f>IF(ISBLANK(C637),"",IFERROR(IF(VLOOKUP(A637,'Np PL4 Stock'!$A:$J,10,FALSE)="Np4",C637-D637,C637-D637-1),""))</f>
        <v/>
      </c>
      <c r="I637" s="246" t="str">
        <f>IF(ISBLANK(C637),"",IFERROR(SUMIF('Np PL4 Stock'!$A:$A,A637,'Np PL4 Stock'!$N:$N),""))</f>
        <v/>
      </c>
      <c r="J637" s="240"/>
      <c r="K637" s="240"/>
      <c r="L637" s="239"/>
      <c r="M637" s="239"/>
      <c r="N637" s="242" t="str">
        <f t="shared" si="20"/>
        <v>-</v>
      </c>
      <c r="O637" s="240"/>
      <c r="P637" s="240"/>
      <c r="Q637" s="240"/>
      <c r="R637" s="249"/>
    </row>
    <row r="638" spans="1:18">
      <c r="A638" s="235" t="str">
        <f t="shared" si="19"/>
        <v/>
      </c>
      <c r="B638" s="153"/>
      <c r="C638" s="237"/>
      <c r="D638" s="238" t="str">
        <f>IF(ISBLANK(C638),"",IFERROR(VLOOKUP(A638,'Np PL4 Stock'!$A:$E,4,FALSE),""))</f>
        <v/>
      </c>
      <c r="E638" s="239"/>
      <c r="F638" s="240"/>
      <c r="G638" s="239"/>
      <c r="H638" s="242" t="str">
        <f>IF(ISBLANK(C638),"",IFERROR(IF(VLOOKUP(A638,'Np PL4 Stock'!$A:$J,10,FALSE)="Np4",C638-D638,C638-D638-1),""))</f>
        <v/>
      </c>
      <c r="I638" s="246" t="str">
        <f>IF(ISBLANK(C638),"",IFERROR(SUMIF('Np PL4 Stock'!$A:$A,A638,'Np PL4 Stock'!$N:$N),""))</f>
        <v/>
      </c>
      <c r="J638" s="240"/>
      <c r="K638" s="240"/>
      <c r="L638" s="239"/>
      <c r="M638" s="239"/>
      <c r="N638" s="242" t="str">
        <f t="shared" si="20"/>
        <v>-</v>
      </c>
      <c r="O638" s="240"/>
      <c r="P638" s="240"/>
      <c r="Q638" s="240"/>
      <c r="R638" s="249"/>
    </row>
    <row r="639" spans="1:18">
      <c r="A639" s="235" t="str">
        <f t="shared" si="19"/>
        <v/>
      </c>
      <c r="B639" s="153"/>
      <c r="C639" s="237"/>
      <c r="D639" s="238" t="str">
        <f>IF(ISBLANK(C639),"",IFERROR(VLOOKUP(A639,'Np PL4 Stock'!$A:$E,4,FALSE),""))</f>
        <v/>
      </c>
      <c r="E639" s="239"/>
      <c r="F639" s="240"/>
      <c r="G639" s="239"/>
      <c r="H639" s="242" t="str">
        <f>IF(ISBLANK(C639),"",IFERROR(IF(VLOOKUP(A639,'Np PL4 Stock'!$A:$J,10,FALSE)="Np4",C639-D639,C639-D639-1),""))</f>
        <v/>
      </c>
      <c r="I639" s="246" t="str">
        <f>IF(ISBLANK(C639),"",IFERROR(SUMIF('Np PL4 Stock'!$A:$A,A639,'Np PL4 Stock'!$N:$N),""))</f>
        <v/>
      </c>
      <c r="J639" s="240"/>
      <c r="K639" s="240"/>
      <c r="L639" s="239"/>
      <c r="M639" s="239"/>
      <c r="N639" s="242" t="str">
        <f t="shared" si="20"/>
        <v>-</v>
      </c>
      <c r="O639" s="240"/>
      <c r="P639" s="240"/>
      <c r="Q639" s="240"/>
      <c r="R639" s="249"/>
    </row>
    <row r="640" spans="1:18">
      <c r="A640" s="235" t="str">
        <f t="shared" si="19"/>
        <v/>
      </c>
      <c r="B640" s="153"/>
      <c r="C640" s="237"/>
      <c r="D640" s="238" t="str">
        <f>IF(ISBLANK(C640),"",IFERROR(VLOOKUP(A640,'Np PL4 Stock'!$A:$E,4,FALSE),""))</f>
        <v/>
      </c>
      <c r="E640" s="239"/>
      <c r="F640" s="240"/>
      <c r="G640" s="239"/>
      <c r="H640" s="242" t="str">
        <f>IF(ISBLANK(C640),"",IFERROR(IF(VLOOKUP(A640,'Np PL4 Stock'!$A:$J,10,FALSE)="Np4",C640-D640,C640-D640-1),""))</f>
        <v/>
      </c>
      <c r="I640" s="246" t="str">
        <f>IF(ISBLANK(C640),"",IFERROR(SUMIF('Np PL4 Stock'!$A:$A,A640,'Np PL4 Stock'!$N:$N),""))</f>
        <v/>
      </c>
      <c r="J640" s="240"/>
      <c r="K640" s="240"/>
      <c r="L640" s="239"/>
      <c r="M640" s="239"/>
      <c r="N640" s="242" t="str">
        <f t="shared" si="20"/>
        <v>-</v>
      </c>
      <c r="O640" s="240"/>
      <c r="P640" s="240"/>
      <c r="Q640" s="240"/>
      <c r="R640" s="249"/>
    </row>
    <row r="641" spans="1:18">
      <c r="A641" s="235" t="str">
        <f t="shared" si="19"/>
        <v/>
      </c>
      <c r="B641" s="153"/>
      <c r="C641" s="237"/>
      <c r="D641" s="238" t="str">
        <f>IF(ISBLANK(C641),"",IFERROR(VLOOKUP(A641,'Np PL4 Stock'!$A:$E,4,FALSE),""))</f>
        <v/>
      </c>
      <c r="E641" s="239"/>
      <c r="F641" s="240"/>
      <c r="G641" s="239"/>
      <c r="H641" s="242" t="str">
        <f>IF(ISBLANK(C641),"",IFERROR(IF(VLOOKUP(A641,'Np PL4 Stock'!$A:$J,10,FALSE)="Np4",C641-D641,C641-D641-1),""))</f>
        <v/>
      </c>
      <c r="I641" s="246" t="str">
        <f>IF(ISBLANK(C641),"",IFERROR(SUMIF('Np PL4 Stock'!$A:$A,A641,'Np PL4 Stock'!$N:$N),""))</f>
        <v/>
      </c>
      <c r="J641" s="240"/>
      <c r="K641" s="240"/>
      <c r="L641" s="239"/>
      <c r="M641" s="239"/>
      <c r="N641" s="242" t="str">
        <f t="shared" si="20"/>
        <v>-</v>
      </c>
      <c r="O641" s="240"/>
      <c r="P641" s="240"/>
      <c r="Q641" s="240"/>
      <c r="R641" s="249"/>
    </row>
    <row r="642" spans="1:18">
      <c r="A642" s="235" t="str">
        <f t="shared" si="19"/>
        <v/>
      </c>
      <c r="B642" s="153"/>
      <c r="C642" s="237"/>
      <c r="D642" s="238" t="str">
        <f>IF(ISBLANK(C642),"",IFERROR(VLOOKUP(A642,'Np PL4 Stock'!$A:$E,4,FALSE),""))</f>
        <v/>
      </c>
      <c r="E642" s="239"/>
      <c r="F642" s="240"/>
      <c r="G642" s="239"/>
      <c r="H642" s="242" t="str">
        <f>IF(ISBLANK(C642),"",IFERROR(IF(VLOOKUP(A642,'Np PL4 Stock'!$A:$J,10,FALSE)="Np4",C642-D642,C642-D642-1),""))</f>
        <v/>
      </c>
      <c r="I642" s="246" t="str">
        <f>IF(ISBLANK(C642),"",IFERROR(SUMIF('Np PL4 Stock'!$A:$A,A642,'Np PL4 Stock'!$N:$N),""))</f>
        <v/>
      </c>
      <c r="J642" s="240"/>
      <c r="K642" s="240"/>
      <c r="L642" s="239"/>
      <c r="M642" s="239"/>
      <c r="N642" s="242" t="str">
        <f t="shared" si="20"/>
        <v>-</v>
      </c>
      <c r="O642" s="240"/>
      <c r="P642" s="240"/>
      <c r="Q642" s="240"/>
      <c r="R642" s="249"/>
    </row>
    <row r="643" spans="1:18">
      <c r="A643" s="235" t="str">
        <f t="shared" ref="A643:A706" si="21">IF(ISBLANK(F643),"",F643&amp;"-"&amp;IF(OR(LEN(G643)=1,LEN(G643)=4),"0"&amp;G643,G643)&amp;"-"&amp;IF(OR(LEN(E643)=1,LEN(E643)=4),"0"&amp;E643,E643))</f>
        <v/>
      </c>
      <c r="B643" s="153"/>
      <c r="C643" s="237"/>
      <c r="D643" s="238" t="str">
        <f>IF(ISBLANK(C643),"",IFERROR(VLOOKUP(A643,'Np PL4 Stock'!$A:$E,4,FALSE),""))</f>
        <v/>
      </c>
      <c r="E643" s="239"/>
      <c r="F643" s="240"/>
      <c r="G643" s="239"/>
      <c r="H643" s="242" t="str">
        <f>IF(ISBLANK(C643),"",IFERROR(IF(VLOOKUP(A643,'Np PL4 Stock'!$A:$J,10,FALSE)="Np4",C643-D643,C643-D643-1),""))</f>
        <v/>
      </c>
      <c r="I643" s="246" t="str">
        <f>IF(ISBLANK(C643),"",IFERROR(SUMIF('Np PL4 Stock'!$A:$A,A643,'Np PL4 Stock'!$N:$N),""))</f>
        <v/>
      </c>
      <c r="J643" s="240"/>
      <c r="K643" s="240"/>
      <c r="L643" s="239"/>
      <c r="M643" s="239"/>
      <c r="N643" s="242" t="str">
        <f t="shared" ref="N643:N706" si="22">IF(AND(ISNUMBER(L643),ISNUMBER(M643)),L643*M643,"-")</f>
        <v>-</v>
      </c>
      <c r="O643" s="240"/>
      <c r="P643" s="240"/>
      <c r="Q643" s="240"/>
      <c r="R643" s="249"/>
    </row>
    <row r="644" spans="1:18">
      <c r="A644" s="235" t="str">
        <f t="shared" si="21"/>
        <v/>
      </c>
      <c r="B644" s="153"/>
      <c r="C644" s="237"/>
      <c r="D644" s="238" t="str">
        <f>IF(ISBLANK(C644),"",IFERROR(VLOOKUP(A644,'Np PL4 Stock'!$A:$E,4,FALSE),""))</f>
        <v/>
      </c>
      <c r="E644" s="239"/>
      <c r="F644" s="240"/>
      <c r="G644" s="239"/>
      <c r="H644" s="242" t="str">
        <f>IF(ISBLANK(C644),"",IFERROR(IF(VLOOKUP(A644,'Np PL4 Stock'!$A:$J,10,FALSE)="Np4",C644-D644,C644-D644-1),""))</f>
        <v/>
      </c>
      <c r="I644" s="246" t="str">
        <f>IF(ISBLANK(C644),"",IFERROR(SUMIF('Np PL4 Stock'!$A:$A,A644,'Np PL4 Stock'!$N:$N),""))</f>
        <v/>
      </c>
      <c r="J644" s="240"/>
      <c r="K644" s="240"/>
      <c r="L644" s="239"/>
      <c r="M644" s="239"/>
      <c r="N644" s="242" t="str">
        <f t="shared" si="22"/>
        <v>-</v>
      </c>
      <c r="O644" s="240"/>
      <c r="P644" s="240"/>
      <c r="Q644" s="240"/>
      <c r="R644" s="249"/>
    </row>
    <row r="645" spans="1:18">
      <c r="A645" s="235" t="str">
        <f t="shared" si="21"/>
        <v/>
      </c>
      <c r="B645" s="153"/>
      <c r="C645" s="237"/>
      <c r="D645" s="238" t="str">
        <f>IF(ISBLANK(C645),"",IFERROR(VLOOKUP(A645,'Np PL4 Stock'!$A:$E,4,FALSE),""))</f>
        <v/>
      </c>
      <c r="E645" s="239"/>
      <c r="F645" s="240"/>
      <c r="G645" s="239"/>
      <c r="H645" s="242" t="str">
        <f>IF(ISBLANK(C645),"",IFERROR(IF(VLOOKUP(A645,'Np PL4 Stock'!$A:$J,10,FALSE)="Np4",C645-D645,C645-D645-1),""))</f>
        <v/>
      </c>
      <c r="I645" s="246" t="str">
        <f>IF(ISBLANK(C645),"",IFERROR(SUMIF('Np PL4 Stock'!$A:$A,A645,'Np PL4 Stock'!$N:$N),""))</f>
        <v/>
      </c>
      <c r="J645" s="240"/>
      <c r="K645" s="240"/>
      <c r="L645" s="239"/>
      <c r="M645" s="239"/>
      <c r="N645" s="242" t="str">
        <f t="shared" si="22"/>
        <v>-</v>
      </c>
      <c r="O645" s="240"/>
      <c r="P645" s="240"/>
      <c r="Q645" s="240"/>
      <c r="R645" s="249"/>
    </row>
    <row r="646" spans="1:18">
      <c r="A646" s="235" t="str">
        <f t="shared" si="21"/>
        <v/>
      </c>
      <c r="B646" s="153"/>
      <c r="C646" s="237"/>
      <c r="D646" s="238" t="str">
        <f>IF(ISBLANK(C646),"",IFERROR(VLOOKUP(A646,'Np PL4 Stock'!$A:$E,4,FALSE),""))</f>
        <v/>
      </c>
      <c r="E646" s="239"/>
      <c r="F646" s="240"/>
      <c r="G646" s="239"/>
      <c r="H646" s="242" t="str">
        <f>IF(ISBLANK(C646),"",IFERROR(IF(VLOOKUP(A646,'Np PL4 Stock'!$A:$J,10,FALSE)="Np4",C646-D646,C646-D646-1),""))</f>
        <v/>
      </c>
      <c r="I646" s="246" t="str">
        <f>IF(ISBLANK(C646),"",IFERROR(SUMIF('Np PL4 Stock'!$A:$A,A646,'Np PL4 Stock'!$N:$N),""))</f>
        <v/>
      </c>
      <c r="J646" s="240"/>
      <c r="K646" s="240"/>
      <c r="L646" s="239"/>
      <c r="M646" s="239"/>
      <c r="N646" s="242" t="str">
        <f t="shared" si="22"/>
        <v>-</v>
      </c>
      <c r="O646" s="240"/>
      <c r="P646" s="240"/>
      <c r="Q646" s="240"/>
      <c r="R646" s="249"/>
    </row>
    <row r="647" spans="1:18">
      <c r="A647" s="235" t="str">
        <f t="shared" si="21"/>
        <v/>
      </c>
      <c r="B647" s="153"/>
      <c r="C647" s="237"/>
      <c r="D647" s="238" t="str">
        <f>IF(ISBLANK(C647),"",IFERROR(VLOOKUP(A647,'Np PL4 Stock'!$A:$E,4,FALSE),""))</f>
        <v/>
      </c>
      <c r="E647" s="239"/>
      <c r="F647" s="240"/>
      <c r="G647" s="239"/>
      <c r="H647" s="242" t="str">
        <f>IF(ISBLANK(C647),"",IFERROR(IF(VLOOKUP(A647,'Np PL4 Stock'!$A:$J,10,FALSE)="Np4",C647-D647,C647-D647-1),""))</f>
        <v/>
      </c>
      <c r="I647" s="246" t="str">
        <f>IF(ISBLANK(C647),"",IFERROR(SUMIF('Np PL4 Stock'!$A:$A,A647,'Np PL4 Stock'!$N:$N),""))</f>
        <v/>
      </c>
      <c r="J647" s="240"/>
      <c r="K647" s="240"/>
      <c r="L647" s="239"/>
      <c r="M647" s="239"/>
      <c r="N647" s="242" t="str">
        <f t="shared" si="22"/>
        <v>-</v>
      </c>
      <c r="O647" s="240"/>
      <c r="P647" s="240"/>
      <c r="Q647" s="240"/>
      <c r="R647" s="249"/>
    </row>
    <row r="648" spans="1:18">
      <c r="A648" s="235" t="str">
        <f t="shared" si="21"/>
        <v/>
      </c>
      <c r="B648" s="153"/>
      <c r="C648" s="237"/>
      <c r="D648" s="238" t="str">
        <f>IF(ISBLANK(C648),"",IFERROR(VLOOKUP(A648,'Np PL4 Stock'!$A:$E,4,FALSE),""))</f>
        <v/>
      </c>
      <c r="E648" s="239"/>
      <c r="F648" s="240"/>
      <c r="G648" s="239"/>
      <c r="H648" s="242" t="str">
        <f>IF(ISBLANK(C648),"",IFERROR(IF(VLOOKUP(A648,'Np PL4 Stock'!$A:$J,10,FALSE)="Np4",C648-D648,C648-D648-1),""))</f>
        <v/>
      </c>
      <c r="I648" s="246" t="str">
        <f>IF(ISBLANK(C648),"",IFERROR(SUMIF('Np PL4 Stock'!$A:$A,A648,'Np PL4 Stock'!$N:$N),""))</f>
        <v/>
      </c>
      <c r="J648" s="240"/>
      <c r="K648" s="240"/>
      <c r="L648" s="239"/>
      <c r="M648" s="239"/>
      <c r="N648" s="242" t="str">
        <f t="shared" si="22"/>
        <v>-</v>
      </c>
      <c r="O648" s="240"/>
      <c r="P648" s="240"/>
      <c r="Q648" s="240"/>
      <c r="R648" s="249"/>
    </row>
    <row r="649" spans="1:18">
      <c r="A649" s="235" t="str">
        <f t="shared" si="21"/>
        <v/>
      </c>
      <c r="B649" s="153"/>
      <c r="C649" s="237"/>
      <c r="D649" s="238" t="str">
        <f>IF(ISBLANK(C649),"",IFERROR(VLOOKUP(A649,'Np PL4 Stock'!$A:$E,4,FALSE),""))</f>
        <v/>
      </c>
      <c r="E649" s="239"/>
      <c r="F649" s="240"/>
      <c r="G649" s="239"/>
      <c r="H649" s="242" t="str">
        <f>IF(ISBLANK(C649),"",IFERROR(IF(VLOOKUP(A649,'Np PL4 Stock'!$A:$J,10,FALSE)="Np4",C649-D649,C649-D649-1),""))</f>
        <v/>
      </c>
      <c r="I649" s="246" t="str">
        <f>IF(ISBLANK(C649),"",IFERROR(SUMIF('Np PL4 Stock'!$A:$A,A649,'Np PL4 Stock'!$N:$N),""))</f>
        <v/>
      </c>
      <c r="J649" s="240"/>
      <c r="K649" s="240"/>
      <c r="L649" s="239"/>
      <c r="M649" s="239"/>
      <c r="N649" s="242" t="str">
        <f t="shared" si="22"/>
        <v>-</v>
      </c>
      <c r="O649" s="240"/>
      <c r="P649" s="240"/>
      <c r="Q649" s="240"/>
      <c r="R649" s="249"/>
    </row>
    <row r="650" spans="1:18">
      <c r="A650" s="235" t="str">
        <f t="shared" si="21"/>
        <v/>
      </c>
      <c r="B650" s="153"/>
      <c r="C650" s="237"/>
      <c r="D650" s="238" t="str">
        <f>IF(ISBLANK(C650),"",IFERROR(VLOOKUP(A650,'Np PL4 Stock'!$A:$E,4,FALSE),""))</f>
        <v/>
      </c>
      <c r="E650" s="239"/>
      <c r="F650" s="240"/>
      <c r="G650" s="239"/>
      <c r="H650" s="242" t="str">
        <f>IF(ISBLANK(C650),"",IFERROR(IF(VLOOKUP(A650,'Np PL4 Stock'!$A:$J,10,FALSE)="Np4",C650-D650,C650-D650-1),""))</f>
        <v/>
      </c>
      <c r="I650" s="246" t="str">
        <f>IF(ISBLANK(C650),"",IFERROR(SUMIF('Np PL4 Stock'!$A:$A,A650,'Np PL4 Stock'!$N:$N),""))</f>
        <v/>
      </c>
      <c r="J650" s="240"/>
      <c r="K650" s="240"/>
      <c r="L650" s="239"/>
      <c r="M650" s="239"/>
      <c r="N650" s="242" t="str">
        <f t="shared" si="22"/>
        <v>-</v>
      </c>
      <c r="O650" s="240"/>
      <c r="P650" s="240"/>
      <c r="Q650" s="240"/>
      <c r="R650" s="249"/>
    </row>
    <row r="651" spans="1:18">
      <c r="A651" s="235" t="str">
        <f t="shared" si="21"/>
        <v/>
      </c>
      <c r="B651" s="153"/>
      <c r="C651" s="237"/>
      <c r="D651" s="238" t="str">
        <f>IF(ISBLANK(C651),"",IFERROR(VLOOKUP(A651,'Np PL4 Stock'!$A:$E,4,FALSE),""))</f>
        <v/>
      </c>
      <c r="E651" s="239"/>
      <c r="F651" s="240"/>
      <c r="G651" s="239"/>
      <c r="H651" s="242" t="str">
        <f>IF(ISBLANK(C651),"",IFERROR(IF(VLOOKUP(A651,'Np PL4 Stock'!$A:$J,10,FALSE)="Np4",C651-D651,C651-D651-1),""))</f>
        <v/>
      </c>
      <c r="I651" s="246" t="str">
        <f>IF(ISBLANK(C651),"",IFERROR(SUMIF('Np PL4 Stock'!$A:$A,A651,'Np PL4 Stock'!$N:$N),""))</f>
        <v/>
      </c>
      <c r="J651" s="240"/>
      <c r="K651" s="240"/>
      <c r="L651" s="239"/>
      <c r="M651" s="239"/>
      <c r="N651" s="242" t="str">
        <f t="shared" si="22"/>
        <v>-</v>
      </c>
      <c r="O651" s="240"/>
      <c r="P651" s="240"/>
      <c r="Q651" s="240"/>
      <c r="R651" s="249"/>
    </row>
    <row r="652" spans="1:18">
      <c r="A652" s="235" t="str">
        <f t="shared" si="21"/>
        <v/>
      </c>
      <c r="B652" s="153"/>
      <c r="C652" s="237"/>
      <c r="D652" s="238" t="str">
        <f>IF(ISBLANK(C652),"",IFERROR(VLOOKUP(A652,'Np PL4 Stock'!$A:$E,4,FALSE),""))</f>
        <v/>
      </c>
      <c r="E652" s="239"/>
      <c r="F652" s="240"/>
      <c r="G652" s="239"/>
      <c r="H652" s="242" t="str">
        <f>IF(ISBLANK(C652),"",IFERROR(IF(VLOOKUP(A652,'Np PL4 Stock'!$A:$J,10,FALSE)="Np4",C652-D652,C652-D652-1),""))</f>
        <v/>
      </c>
      <c r="I652" s="246" t="str">
        <f>IF(ISBLANK(C652),"",IFERROR(SUMIF('Np PL4 Stock'!$A:$A,A652,'Np PL4 Stock'!$N:$N),""))</f>
        <v/>
      </c>
      <c r="J652" s="240"/>
      <c r="K652" s="240"/>
      <c r="L652" s="239"/>
      <c r="M652" s="239"/>
      <c r="N652" s="242" t="str">
        <f t="shared" si="22"/>
        <v>-</v>
      </c>
      <c r="O652" s="240"/>
      <c r="P652" s="240"/>
      <c r="Q652" s="240"/>
      <c r="R652" s="249"/>
    </row>
    <row r="653" spans="1:18">
      <c r="A653" s="235" t="str">
        <f t="shared" si="21"/>
        <v/>
      </c>
      <c r="B653" s="153"/>
      <c r="C653" s="237"/>
      <c r="D653" s="238" t="str">
        <f>IF(ISBLANK(C653),"",IFERROR(VLOOKUP(A653,'Np PL4 Stock'!$A:$E,4,FALSE),""))</f>
        <v/>
      </c>
      <c r="E653" s="239"/>
      <c r="F653" s="240"/>
      <c r="G653" s="239"/>
      <c r="H653" s="242" t="str">
        <f>IF(ISBLANK(C653),"",IFERROR(IF(VLOOKUP(A653,'Np PL4 Stock'!$A:$J,10,FALSE)="Np4",C653-D653,C653-D653-1),""))</f>
        <v/>
      </c>
      <c r="I653" s="246" t="str">
        <f>IF(ISBLANK(C653),"",IFERROR(SUMIF('Np PL4 Stock'!$A:$A,A653,'Np PL4 Stock'!$N:$N),""))</f>
        <v/>
      </c>
      <c r="J653" s="240"/>
      <c r="K653" s="240"/>
      <c r="L653" s="239"/>
      <c r="M653" s="239"/>
      <c r="N653" s="242" t="str">
        <f t="shared" si="22"/>
        <v>-</v>
      </c>
      <c r="O653" s="240"/>
      <c r="P653" s="240"/>
      <c r="Q653" s="240"/>
      <c r="R653" s="249"/>
    </row>
    <row r="654" spans="1:18">
      <c r="A654" s="235" t="str">
        <f t="shared" si="21"/>
        <v/>
      </c>
      <c r="B654" s="153"/>
      <c r="C654" s="237"/>
      <c r="D654" s="238" t="str">
        <f>IF(ISBLANK(C654),"",IFERROR(VLOOKUP(A654,'Np PL4 Stock'!$A:$E,4,FALSE),""))</f>
        <v/>
      </c>
      <c r="E654" s="239"/>
      <c r="F654" s="240"/>
      <c r="G654" s="239"/>
      <c r="H654" s="242" t="str">
        <f>IF(ISBLANK(C654),"",IFERROR(IF(VLOOKUP(A654,'Np PL4 Stock'!$A:$J,10,FALSE)="Np4",C654-D654,C654-D654-1),""))</f>
        <v/>
      </c>
      <c r="I654" s="246" t="str">
        <f>IF(ISBLANK(C654),"",IFERROR(SUMIF('Np PL4 Stock'!$A:$A,A654,'Np PL4 Stock'!$N:$N),""))</f>
        <v/>
      </c>
      <c r="J654" s="240"/>
      <c r="K654" s="240"/>
      <c r="L654" s="239"/>
      <c r="M654" s="239"/>
      <c r="N654" s="242" t="str">
        <f t="shared" si="22"/>
        <v>-</v>
      </c>
      <c r="O654" s="240"/>
      <c r="P654" s="240"/>
      <c r="Q654" s="240"/>
      <c r="R654" s="249"/>
    </row>
    <row r="655" spans="1:18">
      <c r="A655" s="235" t="str">
        <f t="shared" si="21"/>
        <v/>
      </c>
      <c r="B655" s="153"/>
      <c r="C655" s="237"/>
      <c r="D655" s="238" t="str">
        <f>IF(ISBLANK(C655),"",IFERROR(VLOOKUP(A655,'Np PL4 Stock'!$A:$E,4,FALSE),""))</f>
        <v/>
      </c>
      <c r="E655" s="239"/>
      <c r="F655" s="240"/>
      <c r="G655" s="239"/>
      <c r="H655" s="242" t="str">
        <f>IF(ISBLANK(C655),"",IFERROR(IF(VLOOKUP(A655,'Np PL4 Stock'!$A:$J,10,FALSE)="Np4",C655-D655,C655-D655-1),""))</f>
        <v/>
      </c>
      <c r="I655" s="246" t="str">
        <f>IF(ISBLANK(C655),"",IFERROR(SUMIF('Np PL4 Stock'!$A:$A,A655,'Np PL4 Stock'!$N:$N),""))</f>
        <v/>
      </c>
      <c r="J655" s="240"/>
      <c r="K655" s="240"/>
      <c r="L655" s="239"/>
      <c r="M655" s="239"/>
      <c r="N655" s="242" t="str">
        <f t="shared" si="22"/>
        <v>-</v>
      </c>
      <c r="O655" s="240"/>
      <c r="P655" s="240"/>
      <c r="Q655" s="240"/>
      <c r="R655" s="249"/>
    </row>
    <row r="656" spans="1:18">
      <c r="A656" s="235" t="str">
        <f t="shared" si="21"/>
        <v/>
      </c>
      <c r="B656" s="153"/>
      <c r="C656" s="237"/>
      <c r="D656" s="238" t="str">
        <f>IF(ISBLANK(C656),"",IFERROR(VLOOKUP(A656,'Np PL4 Stock'!$A:$E,4,FALSE),""))</f>
        <v/>
      </c>
      <c r="E656" s="239"/>
      <c r="F656" s="240"/>
      <c r="G656" s="239"/>
      <c r="H656" s="242" t="str">
        <f>IF(ISBLANK(C656),"",IFERROR(IF(VLOOKUP(A656,'Np PL4 Stock'!$A:$J,10,FALSE)="Np4",C656-D656,C656-D656-1),""))</f>
        <v/>
      </c>
      <c r="I656" s="246" t="str">
        <f>IF(ISBLANK(C656),"",IFERROR(SUMIF('Np PL4 Stock'!$A:$A,A656,'Np PL4 Stock'!$N:$N),""))</f>
        <v/>
      </c>
      <c r="J656" s="240"/>
      <c r="K656" s="240"/>
      <c r="L656" s="239"/>
      <c r="M656" s="239"/>
      <c r="N656" s="242" t="str">
        <f t="shared" si="22"/>
        <v>-</v>
      </c>
      <c r="O656" s="240"/>
      <c r="P656" s="240"/>
      <c r="Q656" s="240"/>
      <c r="R656" s="249"/>
    </row>
    <row r="657" spans="1:18">
      <c r="A657" s="235" t="str">
        <f t="shared" si="21"/>
        <v/>
      </c>
      <c r="B657" s="153"/>
      <c r="C657" s="237"/>
      <c r="D657" s="238" t="str">
        <f>IF(ISBLANK(C657),"",IFERROR(VLOOKUP(A657,'Np PL4 Stock'!$A:$E,4,FALSE),""))</f>
        <v/>
      </c>
      <c r="E657" s="239"/>
      <c r="F657" s="240"/>
      <c r="G657" s="239"/>
      <c r="H657" s="242" t="str">
        <f>IF(ISBLANK(C657),"",IFERROR(IF(VLOOKUP(A657,'Np PL4 Stock'!$A:$J,10,FALSE)="Np4",C657-D657,C657-D657-1),""))</f>
        <v/>
      </c>
      <c r="I657" s="246" t="str">
        <f>IF(ISBLANK(C657),"",IFERROR(SUMIF('Np PL4 Stock'!$A:$A,A657,'Np PL4 Stock'!$N:$N),""))</f>
        <v/>
      </c>
      <c r="J657" s="240"/>
      <c r="K657" s="240"/>
      <c r="L657" s="239"/>
      <c r="M657" s="239"/>
      <c r="N657" s="242" t="str">
        <f t="shared" si="22"/>
        <v>-</v>
      </c>
      <c r="O657" s="240"/>
      <c r="P657" s="240"/>
      <c r="Q657" s="240"/>
      <c r="R657" s="249"/>
    </row>
    <row r="658" spans="1:18">
      <c r="A658" s="235" t="str">
        <f t="shared" si="21"/>
        <v/>
      </c>
      <c r="B658" s="153"/>
      <c r="C658" s="237"/>
      <c r="D658" s="238" t="str">
        <f>IF(ISBLANK(C658),"",IFERROR(VLOOKUP(A658,'Np PL4 Stock'!$A:$E,4,FALSE),""))</f>
        <v/>
      </c>
      <c r="E658" s="239"/>
      <c r="F658" s="240"/>
      <c r="G658" s="239"/>
      <c r="H658" s="242" t="str">
        <f>IF(ISBLANK(C658),"",IFERROR(IF(VLOOKUP(A658,'Np PL4 Stock'!$A:$J,10,FALSE)="Np4",C658-D658,C658-D658-1),""))</f>
        <v/>
      </c>
      <c r="I658" s="246" t="str">
        <f>IF(ISBLANK(C658),"",IFERROR(SUMIF('Np PL4 Stock'!$A:$A,A658,'Np PL4 Stock'!$N:$N),""))</f>
        <v/>
      </c>
      <c r="J658" s="240"/>
      <c r="K658" s="240"/>
      <c r="L658" s="239"/>
      <c r="M658" s="239"/>
      <c r="N658" s="242" t="str">
        <f t="shared" si="22"/>
        <v>-</v>
      </c>
      <c r="O658" s="240"/>
      <c r="P658" s="240"/>
      <c r="Q658" s="240"/>
      <c r="R658" s="249"/>
    </row>
    <row r="659" spans="1:18">
      <c r="A659" s="235" t="str">
        <f t="shared" si="21"/>
        <v/>
      </c>
      <c r="B659" s="153"/>
      <c r="C659" s="237"/>
      <c r="D659" s="238" t="str">
        <f>IF(ISBLANK(C659),"",IFERROR(VLOOKUP(A659,'Np PL4 Stock'!$A:$E,4,FALSE),""))</f>
        <v/>
      </c>
      <c r="E659" s="239"/>
      <c r="F659" s="240"/>
      <c r="G659" s="239"/>
      <c r="H659" s="242" t="str">
        <f>IF(ISBLANK(C659),"",IFERROR(IF(VLOOKUP(A659,'Np PL4 Stock'!$A:$J,10,FALSE)="Np4",C659-D659,C659-D659-1),""))</f>
        <v/>
      </c>
      <c r="I659" s="246" t="str">
        <f>IF(ISBLANK(C659),"",IFERROR(SUMIF('Np PL4 Stock'!$A:$A,A659,'Np PL4 Stock'!$N:$N),""))</f>
        <v/>
      </c>
      <c r="J659" s="240"/>
      <c r="K659" s="240"/>
      <c r="L659" s="239"/>
      <c r="M659" s="239"/>
      <c r="N659" s="242" t="str">
        <f t="shared" si="22"/>
        <v>-</v>
      </c>
      <c r="O659" s="240"/>
      <c r="P659" s="240"/>
      <c r="Q659" s="240"/>
      <c r="R659" s="249"/>
    </row>
    <row r="660" spans="1:18">
      <c r="A660" s="235" t="str">
        <f t="shared" si="21"/>
        <v/>
      </c>
      <c r="B660" s="153"/>
      <c r="C660" s="237"/>
      <c r="D660" s="238" t="str">
        <f>IF(ISBLANK(C660),"",IFERROR(VLOOKUP(A660,'Np PL4 Stock'!$A:$E,4,FALSE),""))</f>
        <v/>
      </c>
      <c r="E660" s="239"/>
      <c r="F660" s="240"/>
      <c r="G660" s="239"/>
      <c r="H660" s="242" t="str">
        <f>IF(ISBLANK(C660),"",IFERROR(IF(VLOOKUP(A660,'Np PL4 Stock'!$A:$J,10,FALSE)="Np4",C660-D660,C660-D660-1),""))</f>
        <v/>
      </c>
      <c r="I660" s="246" t="str">
        <f>IF(ISBLANK(C660),"",IFERROR(SUMIF('Np PL4 Stock'!$A:$A,A660,'Np PL4 Stock'!$N:$N),""))</f>
        <v/>
      </c>
      <c r="J660" s="240"/>
      <c r="K660" s="240"/>
      <c r="L660" s="239"/>
      <c r="M660" s="239"/>
      <c r="N660" s="242" t="str">
        <f t="shared" si="22"/>
        <v>-</v>
      </c>
      <c r="O660" s="240"/>
      <c r="P660" s="240"/>
      <c r="Q660" s="240"/>
      <c r="R660" s="249"/>
    </row>
    <row r="661" spans="1:18">
      <c r="A661" s="235" t="str">
        <f t="shared" si="21"/>
        <v/>
      </c>
      <c r="B661" s="153"/>
      <c r="C661" s="237"/>
      <c r="D661" s="238" t="str">
        <f>IF(ISBLANK(C661),"",IFERROR(VLOOKUP(A661,'Np PL4 Stock'!$A:$E,4,FALSE),""))</f>
        <v/>
      </c>
      <c r="E661" s="239"/>
      <c r="F661" s="240"/>
      <c r="G661" s="239"/>
      <c r="H661" s="242" t="str">
        <f>IF(ISBLANK(C661),"",IFERROR(IF(VLOOKUP(A661,'Np PL4 Stock'!$A:$J,10,FALSE)="Np4",C661-D661,C661-D661-1),""))</f>
        <v/>
      </c>
      <c r="I661" s="246" t="str">
        <f>IF(ISBLANK(C661),"",IFERROR(SUMIF('Np PL4 Stock'!$A:$A,A661,'Np PL4 Stock'!$N:$N),""))</f>
        <v/>
      </c>
      <c r="J661" s="240"/>
      <c r="K661" s="240"/>
      <c r="L661" s="239"/>
      <c r="M661" s="239"/>
      <c r="N661" s="242" t="str">
        <f t="shared" si="22"/>
        <v>-</v>
      </c>
      <c r="O661" s="240"/>
      <c r="P661" s="240"/>
      <c r="Q661" s="240"/>
      <c r="R661" s="249"/>
    </row>
    <row r="662" spans="1:18">
      <c r="A662" s="235" t="str">
        <f t="shared" si="21"/>
        <v/>
      </c>
      <c r="B662" s="153"/>
      <c r="C662" s="237"/>
      <c r="D662" s="238" t="str">
        <f>IF(ISBLANK(C662),"",IFERROR(VLOOKUP(A662,'Np PL4 Stock'!$A:$E,4,FALSE),""))</f>
        <v/>
      </c>
      <c r="E662" s="239"/>
      <c r="F662" s="240"/>
      <c r="G662" s="239"/>
      <c r="H662" s="242" t="str">
        <f>IF(ISBLANK(C662),"",IFERROR(IF(VLOOKUP(A662,'Np PL4 Stock'!$A:$J,10,FALSE)="Np4",C662-D662,C662-D662-1),""))</f>
        <v/>
      </c>
      <c r="I662" s="246" t="str">
        <f>IF(ISBLANK(C662),"",IFERROR(SUMIF('Np PL4 Stock'!$A:$A,A662,'Np PL4 Stock'!$N:$N),""))</f>
        <v/>
      </c>
      <c r="J662" s="240"/>
      <c r="K662" s="240"/>
      <c r="L662" s="239"/>
      <c r="M662" s="239"/>
      <c r="N662" s="242" t="str">
        <f t="shared" si="22"/>
        <v>-</v>
      </c>
      <c r="O662" s="240"/>
      <c r="P662" s="240"/>
      <c r="Q662" s="240"/>
      <c r="R662" s="249"/>
    </row>
    <row r="663" spans="1:18">
      <c r="A663" s="235" t="str">
        <f t="shared" si="21"/>
        <v/>
      </c>
      <c r="B663" s="153"/>
      <c r="C663" s="237"/>
      <c r="D663" s="238" t="str">
        <f>IF(ISBLANK(C663),"",IFERROR(VLOOKUP(A663,'Np PL4 Stock'!$A:$E,4,FALSE),""))</f>
        <v/>
      </c>
      <c r="E663" s="239"/>
      <c r="F663" s="240"/>
      <c r="G663" s="239"/>
      <c r="H663" s="242" t="str">
        <f>IF(ISBLANK(C663),"",IFERROR(IF(VLOOKUP(A663,'Np PL4 Stock'!$A:$J,10,FALSE)="Np4",C663-D663,C663-D663-1),""))</f>
        <v/>
      </c>
      <c r="I663" s="246" t="str">
        <f>IF(ISBLANK(C663),"",IFERROR(SUMIF('Np PL4 Stock'!$A:$A,A663,'Np PL4 Stock'!$N:$N),""))</f>
        <v/>
      </c>
      <c r="J663" s="240"/>
      <c r="K663" s="240"/>
      <c r="L663" s="239"/>
      <c r="M663" s="239"/>
      <c r="N663" s="242" t="str">
        <f t="shared" si="22"/>
        <v>-</v>
      </c>
      <c r="O663" s="240"/>
      <c r="P663" s="240"/>
      <c r="Q663" s="240"/>
      <c r="R663" s="249"/>
    </row>
    <row r="664" spans="1:18">
      <c r="A664" s="235" t="str">
        <f t="shared" si="21"/>
        <v/>
      </c>
      <c r="B664" s="153"/>
      <c r="C664" s="237"/>
      <c r="D664" s="238" t="str">
        <f>IF(ISBLANK(C664),"",IFERROR(VLOOKUP(A664,'Np PL4 Stock'!$A:$E,4,FALSE),""))</f>
        <v/>
      </c>
      <c r="E664" s="239"/>
      <c r="F664" s="240"/>
      <c r="G664" s="239"/>
      <c r="H664" s="242" t="str">
        <f>IF(ISBLANK(C664),"",IFERROR(IF(VLOOKUP(A664,'Np PL4 Stock'!$A:$J,10,FALSE)="Np4",C664-D664,C664-D664-1),""))</f>
        <v/>
      </c>
      <c r="I664" s="246" t="str">
        <f>IF(ISBLANK(C664),"",IFERROR(SUMIF('Np PL4 Stock'!$A:$A,A664,'Np PL4 Stock'!$N:$N),""))</f>
        <v/>
      </c>
      <c r="J664" s="240"/>
      <c r="K664" s="240"/>
      <c r="L664" s="239"/>
      <c r="M664" s="239"/>
      <c r="N664" s="242" t="str">
        <f t="shared" si="22"/>
        <v>-</v>
      </c>
      <c r="O664" s="240"/>
      <c r="P664" s="240"/>
      <c r="Q664" s="240"/>
      <c r="R664" s="249"/>
    </row>
    <row r="665" spans="1:18">
      <c r="A665" s="235" t="str">
        <f t="shared" si="21"/>
        <v/>
      </c>
      <c r="B665" s="153"/>
      <c r="C665" s="237"/>
      <c r="D665" s="238" t="str">
        <f>IF(ISBLANK(C665),"",IFERROR(VLOOKUP(A665,'Np PL4 Stock'!$A:$E,4,FALSE),""))</f>
        <v/>
      </c>
      <c r="E665" s="239"/>
      <c r="F665" s="240"/>
      <c r="G665" s="239"/>
      <c r="H665" s="242" t="str">
        <f>IF(ISBLANK(C665),"",IFERROR(IF(VLOOKUP(A665,'Np PL4 Stock'!$A:$J,10,FALSE)="Np4",C665-D665,C665-D665-1),""))</f>
        <v/>
      </c>
      <c r="I665" s="246" t="str">
        <f>IF(ISBLANK(C665),"",IFERROR(SUMIF('Np PL4 Stock'!$A:$A,A665,'Np PL4 Stock'!$N:$N),""))</f>
        <v/>
      </c>
      <c r="J665" s="240"/>
      <c r="K665" s="240"/>
      <c r="L665" s="239"/>
      <c r="M665" s="239"/>
      <c r="N665" s="242" t="str">
        <f t="shared" si="22"/>
        <v>-</v>
      </c>
      <c r="O665" s="240"/>
      <c r="P665" s="240"/>
      <c r="Q665" s="240"/>
      <c r="R665" s="249"/>
    </row>
    <row r="666" spans="1:18">
      <c r="A666" s="235" t="str">
        <f t="shared" si="21"/>
        <v/>
      </c>
      <c r="B666" s="153"/>
      <c r="C666" s="237"/>
      <c r="D666" s="238" t="str">
        <f>IF(ISBLANK(C666),"",IFERROR(VLOOKUP(A666,'Np PL4 Stock'!$A:$E,4,FALSE),""))</f>
        <v/>
      </c>
      <c r="E666" s="239"/>
      <c r="F666" s="240"/>
      <c r="G666" s="239"/>
      <c r="H666" s="242" t="str">
        <f>IF(ISBLANK(C666),"",IFERROR(IF(VLOOKUP(A666,'Np PL4 Stock'!$A:$J,10,FALSE)="Np4",C666-D666,C666-D666-1),""))</f>
        <v/>
      </c>
      <c r="I666" s="246" t="str">
        <f>IF(ISBLANK(C666),"",IFERROR(SUMIF('Np PL4 Stock'!$A:$A,A666,'Np PL4 Stock'!$N:$N),""))</f>
        <v/>
      </c>
      <c r="J666" s="240"/>
      <c r="K666" s="240"/>
      <c r="L666" s="239"/>
      <c r="M666" s="239"/>
      <c r="N666" s="242" t="str">
        <f t="shared" si="22"/>
        <v>-</v>
      </c>
      <c r="O666" s="240"/>
      <c r="P666" s="240"/>
      <c r="Q666" s="240"/>
      <c r="R666" s="249"/>
    </row>
    <row r="667" spans="1:18">
      <c r="A667" s="235" t="str">
        <f t="shared" si="21"/>
        <v/>
      </c>
      <c r="B667" s="153"/>
      <c r="C667" s="237"/>
      <c r="D667" s="238" t="str">
        <f>IF(ISBLANK(C667),"",IFERROR(VLOOKUP(A667,'Np PL4 Stock'!$A:$E,4,FALSE),""))</f>
        <v/>
      </c>
      <c r="E667" s="239"/>
      <c r="F667" s="240"/>
      <c r="G667" s="239"/>
      <c r="H667" s="242" t="str">
        <f>IF(ISBLANK(C667),"",IFERROR(IF(VLOOKUP(A667,'Np PL4 Stock'!$A:$J,10,FALSE)="Np4",C667-D667,C667-D667-1),""))</f>
        <v/>
      </c>
      <c r="I667" s="246" t="str">
        <f>IF(ISBLANK(C667),"",IFERROR(SUMIF('Np PL4 Stock'!$A:$A,A667,'Np PL4 Stock'!$N:$N),""))</f>
        <v/>
      </c>
      <c r="J667" s="240"/>
      <c r="K667" s="240"/>
      <c r="L667" s="239"/>
      <c r="M667" s="239"/>
      <c r="N667" s="242" t="str">
        <f t="shared" si="22"/>
        <v>-</v>
      </c>
      <c r="O667" s="240"/>
      <c r="P667" s="240"/>
      <c r="Q667" s="240"/>
      <c r="R667" s="249"/>
    </row>
    <row r="668" spans="1:18">
      <c r="A668" s="235" t="str">
        <f t="shared" si="21"/>
        <v/>
      </c>
      <c r="B668" s="153"/>
      <c r="C668" s="237"/>
      <c r="D668" s="238" t="str">
        <f>IF(ISBLANK(C668),"",IFERROR(VLOOKUP(A668,'Np PL4 Stock'!$A:$E,4,FALSE),""))</f>
        <v/>
      </c>
      <c r="E668" s="239"/>
      <c r="F668" s="240"/>
      <c r="G668" s="239"/>
      <c r="H668" s="242" t="str">
        <f>IF(ISBLANK(C668),"",IFERROR(IF(VLOOKUP(A668,'Np PL4 Stock'!$A:$J,10,FALSE)="Np4",C668-D668,C668-D668-1),""))</f>
        <v/>
      </c>
      <c r="I668" s="246" t="str">
        <f>IF(ISBLANK(C668),"",IFERROR(SUMIF('Np PL4 Stock'!$A:$A,A668,'Np PL4 Stock'!$N:$N),""))</f>
        <v/>
      </c>
      <c r="J668" s="240"/>
      <c r="K668" s="240"/>
      <c r="L668" s="239"/>
      <c r="M668" s="239"/>
      <c r="N668" s="242" t="str">
        <f t="shared" si="22"/>
        <v>-</v>
      </c>
      <c r="O668" s="240"/>
      <c r="P668" s="240"/>
      <c r="Q668" s="240"/>
      <c r="R668" s="249"/>
    </row>
    <row r="669" spans="1:18">
      <c r="A669" s="235" t="str">
        <f t="shared" si="21"/>
        <v/>
      </c>
      <c r="B669" s="153"/>
      <c r="C669" s="237"/>
      <c r="D669" s="238" t="str">
        <f>IF(ISBLANK(C669),"",IFERROR(VLOOKUP(A669,'Np PL4 Stock'!$A:$E,4,FALSE),""))</f>
        <v/>
      </c>
      <c r="E669" s="239"/>
      <c r="F669" s="240"/>
      <c r="G669" s="239"/>
      <c r="H669" s="242" t="str">
        <f>IF(ISBLANK(C669),"",IFERROR(IF(VLOOKUP(A669,'Np PL4 Stock'!$A:$J,10,FALSE)="Np4",C669-D669,C669-D669-1),""))</f>
        <v/>
      </c>
      <c r="I669" s="246" t="str">
        <f>IF(ISBLANK(C669),"",IFERROR(SUMIF('Np PL4 Stock'!$A:$A,A669,'Np PL4 Stock'!$N:$N),""))</f>
        <v/>
      </c>
      <c r="J669" s="240"/>
      <c r="K669" s="240"/>
      <c r="L669" s="239"/>
      <c r="M669" s="239"/>
      <c r="N669" s="242" t="str">
        <f t="shared" si="22"/>
        <v>-</v>
      </c>
      <c r="O669" s="240"/>
      <c r="P669" s="240"/>
      <c r="Q669" s="240"/>
      <c r="R669" s="249"/>
    </row>
    <row r="670" spans="1:18">
      <c r="A670" s="235" t="str">
        <f t="shared" si="21"/>
        <v/>
      </c>
      <c r="B670" s="153"/>
      <c r="C670" s="237"/>
      <c r="D670" s="238" t="str">
        <f>IF(ISBLANK(C670),"",IFERROR(VLOOKUP(A670,'Np PL4 Stock'!$A:$E,4,FALSE),""))</f>
        <v/>
      </c>
      <c r="E670" s="239"/>
      <c r="F670" s="240"/>
      <c r="G670" s="239"/>
      <c r="H670" s="242" t="str">
        <f>IF(ISBLANK(C670),"",IFERROR(IF(VLOOKUP(A670,'Np PL4 Stock'!$A:$J,10,FALSE)="Np4",C670-D670,C670-D670-1),""))</f>
        <v/>
      </c>
      <c r="I670" s="246" t="str">
        <f>IF(ISBLANK(C670),"",IFERROR(SUMIF('Np PL4 Stock'!$A:$A,A670,'Np PL4 Stock'!$N:$N),""))</f>
        <v/>
      </c>
      <c r="J670" s="240"/>
      <c r="K670" s="240"/>
      <c r="L670" s="239"/>
      <c r="M670" s="239"/>
      <c r="N670" s="242" t="str">
        <f t="shared" si="22"/>
        <v>-</v>
      </c>
      <c r="O670" s="240"/>
      <c r="P670" s="240"/>
      <c r="Q670" s="240"/>
      <c r="R670" s="249"/>
    </row>
    <row r="671" spans="1:18">
      <c r="A671" s="235" t="str">
        <f t="shared" si="21"/>
        <v/>
      </c>
      <c r="B671" s="153"/>
      <c r="C671" s="237"/>
      <c r="D671" s="238" t="str">
        <f>IF(ISBLANK(C671),"",IFERROR(VLOOKUP(A671,'Np PL4 Stock'!$A:$E,4,FALSE),""))</f>
        <v/>
      </c>
      <c r="E671" s="239"/>
      <c r="F671" s="240"/>
      <c r="G671" s="239"/>
      <c r="H671" s="242" t="str">
        <f>IF(ISBLANK(C671),"",IFERROR(IF(VLOOKUP(A671,'Np PL4 Stock'!$A:$J,10,FALSE)="Np4",C671-D671,C671-D671-1),""))</f>
        <v/>
      </c>
      <c r="I671" s="246" t="str">
        <f>IF(ISBLANK(C671),"",IFERROR(SUMIF('Np PL4 Stock'!$A:$A,A671,'Np PL4 Stock'!$N:$N),""))</f>
        <v/>
      </c>
      <c r="J671" s="240"/>
      <c r="K671" s="240"/>
      <c r="L671" s="239"/>
      <c r="M671" s="239"/>
      <c r="N671" s="242" t="str">
        <f t="shared" si="22"/>
        <v>-</v>
      </c>
      <c r="O671" s="240"/>
      <c r="P671" s="240"/>
      <c r="Q671" s="240"/>
      <c r="R671" s="249"/>
    </row>
    <row r="672" spans="1:18">
      <c r="A672" s="235" t="str">
        <f t="shared" si="21"/>
        <v/>
      </c>
      <c r="B672" s="153"/>
      <c r="C672" s="237"/>
      <c r="D672" s="238" t="str">
        <f>IF(ISBLANK(C672),"",IFERROR(VLOOKUP(A672,'Np PL4 Stock'!$A:$E,4,FALSE),""))</f>
        <v/>
      </c>
      <c r="E672" s="239"/>
      <c r="F672" s="240"/>
      <c r="G672" s="239"/>
      <c r="H672" s="242" t="str">
        <f>IF(ISBLANK(C672),"",IFERROR(IF(VLOOKUP(A672,'Np PL4 Stock'!$A:$J,10,FALSE)="Np4",C672-D672,C672-D672-1),""))</f>
        <v/>
      </c>
      <c r="I672" s="246" t="str">
        <f>IF(ISBLANK(C672),"",IFERROR(SUMIF('Np PL4 Stock'!$A:$A,A672,'Np PL4 Stock'!$N:$N),""))</f>
        <v/>
      </c>
      <c r="J672" s="240"/>
      <c r="K672" s="240"/>
      <c r="L672" s="239"/>
      <c r="M672" s="239"/>
      <c r="N672" s="242" t="str">
        <f t="shared" si="22"/>
        <v>-</v>
      </c>
      <c r="O672" s="240"/>
      <c r="P672" s="240"/>
      <c r="Q672" s="240"/>
      <c r="R672" s="249"/>
    </row>
    <row r="673" spans="1:18">
      <c r="A673" s="235" t="str">
        <f t="shared" si="21"/>
        <v/>
      </c>
      <c r="B673" s="153"/>
      <c r="C673" s="237"/>
      <c r="D673" s="238" t="str">
        <f>IF(ISBLANK(C673),"",IFERROR(VLOOKUP(A673,'Np PL4 Stock'!$A:$E,4,FALSE),""))</f>
        <v/>
      </c>
      <c r="E673" s="239"/>
      <c r="F673" s="240"/>
      <c r="G673" s="239"/>
      <c r="H673" s="242" t="str">
        <f>IF(ISBLANK(C673),"",IFERROR(IF(VLOOKUP(A673,'Np PL4 Stock'!$A:$J,10,FALSE)="Np4",C673-D673,C673-D673-1),""))</f>
        <v/>
      </c>
      <c r="I673" s="246" t="str">
        <f>IF(ISBLANK(C673),"",IFERROR(SUMIF('Np PL4 Stock'!$A:$A,A673,'Np PL4 Stock'!$N:$N),""))</f>
        <v/>
      </c>
      <c r="J673" s="240"/>
      <c r="K673" s="240"/>
      <c r="L673" s="239"/>
      <c r="M673" s="239"/>
      <c r="N673" s="242" t="str">
        <f t="shared" si="22"/>
        <v>-</v>
      </c>
      <c r="O673" s="240"/>
      <c r="P673" s="240"/>
      <c r="Q673" s="240"/>
      <c r="R673" s="249"/>
    </row>
    <row r="674" spans="1:18">
      <c r="A674" s="235" t="str">
        <f t="shared" si="21"/>
        <v/>
      </c>
      <c r="B674" s="153"/>
      <c r="C674" s="237"/>
      <c r="D674" s="238" t="str">
        <f>IF(ISBLANK(C674),"",IFERROR(VLOOKUP(A674,'Np PL4 Stock'!$A:$E,4,FALSE),""))</f>
        <v/>
      </c>
      <c r="E674" s="239"/>
      <c r="F674" s="240"/>
      <c r="G674" s="239"/>
      <c r="H674" s="242" t="str">
        <f>IF(ISBLANK(C674),"",IFERROR(IF(VLOOKUP(A674,'Np PL4 Stock'!$A:$J,10,FALSE)="Np4",C674-D674,C674-D674-1),""))</f>
        <v/>
      </c>
      <c r="I674" s="246" t="str">
        <f>IF(ISBLANK(C674),"",IFERROR(SUMIF('Np PL4 Stock'!$A:$A,A674,'Np PL4 Stock'!$N:$N),""))</f>
        <v/>
      </c>
      <c r="J674" s="240"/>
      <c r="K674" s="240"/>
      <c r="L674" s="239"/>
      <c r="M674" s="239"/>
      <c r="N674" s="242" t="str">
        <f t="shared" si="22"/>
        <v>-</v>
      </c>
      <c r="O674" s="240"/>
      <c r="P674" s="240"/>
      <c r="Q674" s="240"/>
      <c r="R674" s="249"/>
    </row>
    <row r="675" spans="1:18">
      <c r="A675" s="235" t="str">
        <f t="shared" si="21"/>
        <v/>
      </c>
      <c r="B675" s="153"/>
      <c r="C675" s="237"/>
      <c r="D675" s="238" t="str">
        <f>IF(ISBLANK(C675),"",IFERROR(VLOOKUP(A675,'Np PL4 Stock'!$A:$E,4,FALSE),""))</f>
        <v/>
      </c>
      <c r="E675" s="239"/>
      <c r="F675" s="240"/>
      <c r="G675" s="239"/>
      <c r="H675" s="242" t="str">
        <f>IF(ISBLANK(C675),"",IFERROR(IF(VLOOKUP(A675,'Np PL4 Stock'!$A:$J,10,FALSE)="Np4",C675-D675,C675-D675-1),""))</f>
        <v/>
      </c>
      <c r="I675" s="246" t="str">
        <f>IF(ISBLANK(C675),"",IFERROR(SUMIF('Np PL4 Stock'!$A:$A,A675,'Np PL4 Stock'!$N:$N),""))</f>
        <v/>
      </c>
      <c r="J675" s="240"/>
      <c r="K675" s="240"/>
      <c r="L675" s="239"/>
      <c r="M675" s="239"/>
      <c r="N675" s="242" t="str">
        <f t="shared" si="22"/>
        <v>-</v>
      </c>
      <c r="O675" s="240"/>
      <c r="P675" s="240"/>
      <c r="Q675" s="240"/>
      <c r="R675" s="249"/>
    </row>
    <row r="676" spans="1:18">
      <c r="A676" s="235" t="str">
        <f t="shared" si="21"/>
        <v/>
      </c>
      <c r="B676" s="153"/>
      <c r="C676" s="237"/>
      <c r="D676" s="238" t="str">
        <f>IF(ISBLANK(C676),"",IFERROR(VLOOKUP(A676,'Np PL4 Stock'!$A:$E,4,FALSE),""))</f>
        <v/>
      </c>
      <c r="E676" s="239"/>
      <c r="F676" s="240"/>
      <c r="G676" s="239"/>
      <c r="H676" s="242" t="str">
        <f>IF(ISBLANK(C676),"",IFERROR(IF(VLOOKUP(A676,'Np PL4 Stock'!$A:$J,10,FALSE)="Np4",C676-D676,C676-D676-1),""))</f>
        <v/>
      </c>
      <c r="I676" s="246" t="str">
        <f>IF(ISBLANK(C676),"",IFERROR(SUMIF('Np PL4 Stock'!$A:$A,A676,'Np PL4 Stock'!$N:$N),""))</f>
        <v/>
      </c>
      <c r="J676" s="240"/>
      <c r="K676" s="240"/>
      <c r="L676" s="239"/>
      <c r="M676" s="239"/>
      <c r="N676" s="242" t="str">
        <f t="shared" si="22"/>
        <v>-</v>
      </c>
      <c r="O676" s="240"/>
      <c r="P676" s="240"/>
      <c r="Q676" s="240"/>
      <c r="R676" s="249"/>
    </row>
    <row r="677" spans="1:18">
      <c r="A677" s="235" t="str">
        <f t="shared" si="21"/>
        <v/>
      </c>
      <c r="B677" s="153"/>
      <c r="C677" s="237"/>
      <c r="D677" s="238" t="str">
        <f>IF(ISBLANK(C677),"",IFERROR(VLOOKUP(A677,'Np PL4 Stock'!$A:$E,4,FALSE),""))</f>
        <v/>
      </c>
      <c r="E677" s="239"/>
      <c r="F677" s="240"/>
      <c r="G677" s="239"/>
      <c r="H677" s="242" t="str">
        <f>IF(ISBLANK(C677),"",IFERROR(IF(VLOOKUP(A677,'Np PL4 Stock'!$A:$J,10,FALSE)="Np4",C677-D677,C677-D677-1),""))</f>
        <v/>
      </c>
      <c r="I677" s="246" t="str">
        <f>IF(ISBLANK(C677),"",IFERROR(SUMIF('Np PL4 Stock'!$A:$A,A677,'Np PL4 Stock'!$N:$N),""))</f>
        <v/>
      </c>
      <c r="J677" s="240"/>
      <c r="K677" s="240"/>
      <c r="L677" s="239"/>
      <c r="M677" s="239"/>
      <c r="N677" s="242" t="str">
        <f t="shared" si="22"/>
        <v>-</v>
      </c>
      <c r="O677" s="240"/>
      <c r="P677" s="240"/>
      <c r="Q677" s="240"/>
      <c r="R677" s="249"/>
    </row>
    <row r="678" spans="1:18">
      <c r="A678" s="235" t="str">
        <f t="shared" si="21"/>
        <v/>
      </c>
      <c r="B678" s="153"/>
      <c r="C678" s="237"/>
      <c r="D678" s="238" t="str">
        <f>IF(ISBLANK(C678),"",IFERROR(VLOOKUP(A678,'Np PL4 Stock'!$A:$E,4,FALSE),""))</f>
        <v/>
      </c>
      <c r="E678" s="239"/>
      <c r="F678" s="240"/>
      <c r="G678" s="239"/>
      <c r="H678" s="242" t="str">
        <f>IF(ISBLANK(C678),"",IFERROR(IF(VLOOKUP(A678,'Np PL4 Stock'!$A:$J,10,FALSE)="Np4",C678-D678,C678-D678-1),""))</f>
        <v/>
      </c>
      <c r="I678" s="246" t="str">
        <f>IF(ISBLANK(C678),"",IFERROR(SUMIF('Np PL4 Stock'!$A:$A,A678,'Np PL4 Stock'!$N:$N),""))</f>
        <v/>
      </c>
      <c r="J678" s="240"/>
      <c r="K678" s="240"/>
      <c r="L678" s="239"/>
      <c r="M678" s="239"/>
      <c r="N678" s="242" t="str">
        <f t="shared" si="22"/>
        <v>-</v>
      </c>
      <c r="O678" s="240"/>
      <c r="P678" s="240"/>
      <c r="Q678" s="240"/>
      <c r="R678" s="249"/>
    </row>
    <row r="679" spans="1:18">
      <c r="A679" s="235" t="str">
        <f t="shared" si="21"/>
        <v/>
      </c>
      <c r="B679" s="153"/>
      <c r="C679" s="237"/>
      <c r="D679" s="238" t="str">
        <f>IF(ISBLANK(C679),"",IFERROR(VLOOKUP(A679,'Np PL4 Stock'!$A:$E,4,FALSE),""))</f>
        <v/>
      </c>
      <c r="E679" s="239"/>
      <c r="F679" s="240"/>
      <c r="G679" s="239"/>
      <c r="H679" s="242" t="str">
        <f>IF(ISBLANK(C679),"",IFERROR(IF(VLOOKUP(A679,'Np PL4 Stock'!$A:$J,10,FALSE)="Np4",C679-D679,C679-D679-1),""))</f>
        <v/>
      </c>
      <c r="I679" s="246" t="str">
        <f>IF(ISBLANK(C679),"",IFERROR(SUMIF('Np PL4 Stock'!$A:$A,A679,'Np PL4 Stock'!$N:$N),""))</f>
        <v/>
      </c>
      <c r="J679" s="240"/>
      <c r="K679" s="240"/>
      <c r="L679" s="239"/>
      <c r="M679" s="239"/>
      <c r="N679" s="242" t="str">
        <f t="shared" si="22"/>
        <v>-</v>
      </c>
      <c r="O679" s="240"/>
      <c r="P679" s="240"/>
      <c r="Q679" s="240"/>
      <c r="R679" s="249"/>
    </row>
    <row r="680" spans="1:18">
      <c r="A680" s="235" t="str">
        <f t="shared" si="21"/>
        <v/>
      </c>
      <c r="B680" s="153"/>
      <c r="C680" s="237"/>
      <c r="D680" s="238" t="str">
        <f>IF(ISBLANK(C680),"",IFERROR(VLOOKUP(A680,'Np PL4 Stock'!$A:$E,4,FALSE),""))</f>
        <v/>
      </c>
      <c r="E680" s="239"/>
      <c r="F680" s="240"/>
      <c r="G680" s="239"/>
      <c r="H680" s="242" t="str">
        <f>IF(ISBLANK(C680),"",IFERROR(IF(VLOOKUP(A680,'Np PL4 Stock'!$A:$J,10,FALSE)="Np4",C680-D680,C680-D680-1),""))</f>
        <v/>
      </c>
      <c r="I680" s="246" t="str">
        <f>IF(ISBLANK(C680),"",IFERROR(SUMIF('Np PL4 Stock'!$A:$A,A680,'Np PL4 Stock'!$N:$N),""))</f>
        <v/>
      </c>
      <c r="J680" s="240"/>
      <c r="K680" s="240"/>
      <c r="L680" s="239"/>
      <c r="M680" s="239"/>
      <c r="N680" s="242" t="str">
        <f t="shared" si="22"/>
        <v>-</v>
      </c>
      <c r="O680" s="240"/>
      <c r="P680" s="240"/>
      <c r="Q680" s="240"/>
      <c r="R680" s="249"/>
    </row>
    <row r="681" spans="1:18">
      <c r="A681" s="235" t="str">
        <f t="shared" si="21"/>
        <v/>
      </c>
      <c r="B681" s="153"/>
      <c r="C681" s="237"/>
      <c r="D681" s="238" t="str">
        <f>IF(ISBLANK(C681),"",IFERROR(VLOOKUP(A681,'Np PL4 Stock'!$A:$E,4,FALSE),""))</f>
        <v/>
      </c>
      <c r="E681" s="239"/>
      <c r="F681" s="240"/>
      <c r="G681" s="239"/>
      <c r="H681" s="242" t="str">
        <f>IF(ISBLANK(C681),"",IFERROR(IF(VLOOKUP(A681,'Np PL4 Stock'!$A:$J,10,FALSE)="Np4",C681-D681,C681-D681-1),""))</f>
        <v/>
      </c>
      <c r="I681" s="246" t="str">
        <f>IF(ISBLANK(C681),"",IFERROR(SUMIF('Np PL4 Stock'!$A:$A,A681,'Np PL4 Stock'!$N:$N),""))</f>
        <v/>
      </c>
      <c r="J681" s="240"/>
      <c r="K681" s="240"/>
      <c r="L681" s="239"/>
      <c r="M681" s="239"/>
      <c r="N681" s="242" t="str">
        <f t="shared" si="22"/>
        <v>-</v>
      </c>
      <c r="O681" s="240"/>
      <c r="P681" s="240"/>
      <c r="Q681" s="240"/>
      <c r="R681" s="249"/>
    </row>
    <row r="682" spans="1:18">
      <c r="A682" s="235" t="str">
        <f t="shared" si="21"/>
        <v/>
      </c>
      <c r="B682" s="153"/>
      <c r="C682" s="237"/>
      <c r="D682" s="238" t="str">
        <f>IF(ISBLANK(C682),"",IFERROR(VLOOKUP(A682,'Np PL4 Stock'!$A:$E,4,FALSE),""))</f>
        <v/>
      </c>
      <c r="E682" s="239"/>
      <c r="F682" s="240"/>
      <c r="G682" s="239"/>
      <c r="H682" s="242" t="str">
        <f>IF(ISBLANK(C682),"",IFERROR(IF(VLOOKUP(A682,'Np PL4 Stock'!$A:$J,10,FALSE)="Np4",C682-D682,C682-D682-1),""))</f>
        <v/>
      </c>
      <c r="I682" s="246" t="str">
        <f>IF(ISBLANK(C682),"",IFERROR(SUMIF('Np PL4 Stock'!$A:$A,A682,'Np PL4 Stock'!$N:$N),""))</f>
        <v/>
      </c>
      <c r="J682" s="240"/>
      <c r="K682" s="240"/>
      <c r="L682" s="239"/>
      <c r="M682" s="239"/>
      <c r="N682" s="242" t="str">
        <f t="shared" si="22"/>
        <v>-</v>
      </c>
      <c r="O682" s="240"/>
      <c r="P682" s="240"/>
      <c r="Q682" s="240"/>
      <c r="R682" s="249"/>
    </row>
    <row r="683" spans="1:18">
      <c r="A683" s="235" t="str">
        <f t="shared" si="21"/>
        <v/>
      </c>
      <c r="B683" s="153"/>
      <c r="C683" s="237"/>
      <c r="D683" s="238" t="str">
        <f>IF(ISBLANK(C683),"",IFERROR(VLOOKUP(A683,'Np PL4 Stock'!$A:$E,4,FALSE),""))</f>
        <v/>
      </c>
      <c r="E683" s="239"/>
      <c r="F683" s="240"/>
      <c r="G683" s="239"/>
      <c r="H683" s="242" t="str">
        <f>IF(ISBLANK(C683),"",IFERROR(IF(VLOOKUP(A683,'Np PL4 Stock'!$A:$J,10,FALSE)="Np4",C683-D683,C683-D683-1),""))</f>
        <v/>
      </c>
      <c r="I683" s="246" t="str">
        <f>IF(ISBLANK(C683),"",IFERROR(SUMIF('Np PL4 Stock'!$A:$A,A683,'Np PL4 Stock'!$N:$N),""))</f>
        <v/>
      </c>
      <c r="J683" s="240"/>
      <c r="K683" s="240"/>
      <c r="L683" s="239"/>
      <c r="M683" s="239"/>
      <c r="N683" s="242" t="str">
        <f t="shared" si="22"/>
        <v>-</v>
      </c>
      <c r="O683" s="240"/>
      <c r="P683" s="240"/>
      <c r="Q683" s="240"/>
      <c r="R683" s="249"/>
    </row>
    <row r="684" spans="1:18">
      <c r="A684" s="235" t="str">
        <f t="shared" si="21"/>
        <v/>
      </c>
      <c r="B684" s="153"/>
      <c r="C684" s="237"/>
      <c r="D684" s="238" t="str">
        <f>IF(ISBLANK(C684),"",IFERROR(VLOOKUP(A684,'Np PL4 Stock'!$A:$E,4,FALSE),""))</f>
        <v/>
      </c>
      <c r="E684" s="239"/>
      <c r="F684" s="240"/>
      <c r="G684" s="239"/>
      <c r="H684" s="242" t="str">
        <f>IF(ISBLANK(C684),"",IFERROR(IF(VLOOKUP(A684,'Np PL4 Stock'!$A:$J,10,FALSE)="Np4",C684-D684,C684-D684-1),""))</f>
        <v/>
      </c>
      <c r="I684" s="246" t="str">
        <f>IF(ISBLANK(C684),"",IFERROR(SUMIF('Np PL4 Stock'!$A:$A,A684,'Np PL4 Stock'!$N:$N),""))</f>
        <v/>
      </c>
      <c r="J684" s="240"/>
      <c r="K684" s="240"/>
      <c r="L684" s="239"/>
      <c r="M684" s="239"/>
      <c r="N684" s="242" t="str">
        <f t="shared" si="22"/>
        <v>-</v>
      </c>
      <c r="O684" s="240"/>
      <c r="P684" s="240"/>
      <c r="Q684" s="240"/>
      <c r="R684" s="249"/>
    </row>
    <row r="685" spans="1:18">
      <c r="A685" s="235" t="str">
        <f t="shared" si="21"/>
        <v/>
      </c>
      <c r="B685" s="153"/>
      <c r="C685" s="237"/>
      <c r="D685" s="238" t="str">
        <f>IF(ISBLANK(C685),"",IFERROR(VLOOKUP(A685,'Np PL4 Stock'!$A:$E,4,FALSE),""))</f>
        <v/>
      </c>
      <c r="E685" s="239"/>
      <c r="F685" s="240"/>
      <c r="G685" s="239"/>
      <c r="H685" s="242" t="str">
        <f>IF(ISBLANK(C685),"",IFERROR(IF(VLOOKUP(A685,'Np PL4 Stock'!$A:$J,10,FALSE)="Np4",C685-D685,C685-D685-1),""))</f>
        <v/>
      </c>
      <c r="I685" s="246" t="str">
        <f>IF(ISBLANK(C685),"",IFERROR(SUMIF('Np PL4 Stock'!$A:$A,A685,'Np PL4 Stock'!$N:$N),""))</f>
        <v/>
      </c>
      <c r="J685" s="240"/>
      <c r="K685" s="240"/>
      <c r="L685" s="239"/>
      <c r="M685" s="239"/>
      <c r="N685" s="242" t="str">
        <f t="shared" si="22"/>
        <v>-</v>
      </c>
      <c r="O685" s="240"/>
      <c r="P685" s="240"/>
      <c r="Q685" s="240"/>
      <c r="R685" s="249"/>
    </row>
    <row r="686" spans="1:18">
      <c r="A686" s="235" t="str">
        <f t="shared" si="21"/>
        <v/>
      </c>
      <c r="B686" s="153"/>
      <c r="C686" s="237"/>
      <c r="D686" s="238" t="str">
        <f>IF(ISBLANK(C686),"",IFERROR(VLOOKUP(A686,'Np PL4 Stock'!$A:$E,4,FALSE),""))</f>
        <v/>
      </c>
      <c r="E686" s="239"/>
      <c r="F686" s="240"/>
      <c r="G686" s="239"/>
      <c r="H686" s="242" t="str">
        <f>IF(ISBLANK(C686),"",IFERROR(IF(VLOOKUP(A686,'Np PL4 Stock'!$A:$J,10,FALSE)="Np4",C686-D686,C686-D686-1),""))</f>
        <v/>
      </c>
      <c r="I686" s="246" t="str">
        <f>IF(ISBLANK(C686),"",IFERROR(SUMIF('Np PL4 Stock'!$A:$A,A686,'Np PL4 Stock'!$N:$N),""))</f>
        <v/>
      </c>
      <c r="J686" s="240"/>
      <c r="K686" s="240"/>
      <c r="L686" s="239"/>
      <c r="M686" s="239"/>
      <c r="N686" s="242" t="str">
        <f t="shared" si="22"/>
        <v>-</v>
      </c>
      <c r="O686" s="240"/>
      <c r="P686" s="240"/>
      <c r="Q686" s="240"/>
      <c r="R686" s="249"/>
    </row>
    <row r="687" spans="1:18">
      <c r="A687" s="235" t="str">
        <f t="shared" si="21"/>
        <v/>
      </c>
      <c r="B687" s="153"/>
      <c r="C687" s="237"/>
      <c r="D687" s="238" t="str">
        <f>IF(ISBLANK(C687),"",IFERROR(VLOOKUP(A687,'Np PL4 Stock'!$A:$E,4,FALSE),""))</f>
        <v/>
      </c>
      <c r="E687" s="239"/>
      <c r="F687" s="240"/>
      <c r="G687" s="239"/>
      <c r="H687" s="242" t="str">
        <f>IF(ISBLANK(C687),"",IFERROR(IF(VLOOKUP(A687,'Np PL4 Stock'!$A:$J,10,FALSE)="Np4",C687-D687,C687-D687-1),""))</f>
        <v/>
      </c>
      <c r="I687" s="246" t="str">
        <f>IF(ISBLANK(C687),"",IFERROR(SUMIF('Np PL4 Stock'!$A:$A,A687,'Np PL4 Stock'!$N:$N),""))</f>
        <v/>
      </c>
      <c r="J687" s="240"/>
      <c r="K687" s="240"/>
      <c r="L687" s="239"/>
      <c r="M687" s="239"/>
      <c r="N687" s="242" t="str">
        <f t="shared" si="22"/>
        <v>-</v>
      </c>
      <c r="O687" s="240"/>
      <c r="P687" s="240"/>
      <c r="Q687" s="240"/>
      <c r="R687" s="249"/>
    </row>
    <row r="688" spans="1:18">
      <c r="A688" s="235" t="str">
        <f t="shared" si="21"/>
        <v/>
      </c>
      <c r="B688" s="153"/>
      <c r="C688" s="237"/>
      <c r="D688" s="238" t="str">
        <f>IF(ISBLANK(C688),"",IFERROR(VLOOKUP(A688,'Np PL4 Stock'!$A:$E,4,FALSE),""))</f>
        <v/>
      </c>
      <c r="E688" s="239"/>
      <c r="F688" s="240"/>
      <c r="G688" s="239"/>
      <c r="H688" s="242" t="str">
        <f>IF(ISBLANK(C688),"",IFERROR(IF(VLOOKUP(A688,'Np PL4 Stock'!$A:$J,10,FALSE)="Np4",C688-D688,C688-D688-1),""))</f>
        <v/>
      </c>
      <c r="I688" s="246" t="str">
        <f>IF(ISBLANK(C688),"",IFERROR(SUMIF('Np PL4 Stock'!$A:$A,A688,'Np PL4 Stock'!$N:$N),""))</f>
        <v/>
      </c>
      <c r="J688" s="240"/>
      <c r="K688" s="240"/>
      <c r="L688" s="239"/>
      <c r="M688" s="239"/>
      <c r="N688" s="242" t="str">
        <f t="shared" si="22"/>
        <v>-</v>
      </c>
      <c r="O688" s="240"/>
      <c r="P688" s="240"/>
      <c r="Q688" s="240"/>
      <c r="R688" s="249"/>
    </row>
    <row r="689" spans="1:18">
      <c r="A689" s="235" t="str">
        <f t="shared" si="21"/>
        <v/>
      </c>
      <c r="B689" s="153"/>
      <c r="C689" s="237"/>
      <c r="D689" s="238" t="str">
        <f>IF(ISBLANK(C689),"",IFERROR(VLOOKUP(A689,'Np PL4 Stock'!$A:$E,4,FALSE),""))</f>
        <v/>
      </c>
      <c r="E689" s="239"/>
      <c r="F689" s="240"/>
      <c r="G689" s="239"/>
      <c r="H689" s="242" t="str">
        <f>IF(ISBLANK(C689),"",IFERROR(IF(VLOOKUP(A689,'Np PL4 Stock'!$A:$J,10,FALSE)="Np4",C689-D689,C689-D689-1),""))</f>
        <v/>
      </c>
      <c r="I689" s="246" t="str">
        <f>IF(ISBLANK(C689),"",IFERROR(SUMIF('Np PL4 Stock'!$A:$A,A689,'Np PL4 Stock'!$N:$N),""))</f>
        <v/>
      </c>
      <c r="J689" s="240"/>
      <c r="K689" s="240"/>
      <c r="L689" s="239"/>
      <c r="M689" s="239"/>
      <c r="N689" s="242" t="str">
        <f t="shared" si="22"/>
        <v>-</v>
      </c>
      <c r="O689" s="240"/>
      <c r="P689" s="240"/>
      <c r="Q689" s="240"/>
      <c r="R689" s="249"/>
    </row>
    <row r="690" spans="1:18">
      <c r="A690" s="235" t="str">
        <f t="shared" si="21"/>
        <v/>
      </c>
      <c r="B690" s="153"/>
      <c r="C690" s="237"/>
      <c r="D690" s="238" t="str">
        <f>IF(ISBLANK(C690),"",IFERROR(VLOOKUP(A690,'Np PL4 Stock'!$A:$E,4,FALSE),""))</f>
        <v/>
      </c>
      <c r="E690" s="239"/>
      <c r="F690" s="240"/>
      <c r="G690" s="239"/>
      <c r="H690" s="242" t="str">
        <f>IF(ISBLANK(C690),"",IFERROR(IF(VLOOKUP(A690,'Np PL4 Stock'!$A:$J,10,FALSE)="Np4",C690-D690,C690-D690-1),""))</f>
        <v/>
      </c>
      <c r="I690" s="246" t="str">
        <f>IF(ISBLANK(C690),"",IFERROR(SUMIF('Np PL4 Stock'!$A:$A,A690,'Np PL4 Stock'!$N:$N),""))</f>
        <v/>
      </c>
      <c r="J690" s="240"/>
      <c r="K690" s="240"/>
      <c r="L690" s="239"/>
      <c r="M690" s="239"/>
      <c r="N690" s="242" t="str">
        <f t="shared" si="22"/>
        <v>-</v>
      </c>
      <c r="O690" s="240"/>
      <c r="P690" s="240"/>
      <c r="Q690" s="240"/>
      <c r="R690" s="249"/>
    </row>
    <row r="691" spans="1:18">
      <c r="A691" s="235" t="str">
        <f t="shared" si="21"/>
        <v/>
      </c>
      <c r="B691" s="153"/>
      <c r="C691" s="237"/>
      <c r="D691" s="238" t="str">
        <f>IF(ISBLANK(C691),"",IFERROR(VLOOKUP(A691,'Np PL4 Stock'!$A:$E,4,FALSE),""))</f>
        <v/>
      </c>
      <c r="E691" s="239"/>
      <c r="F691" s="240"/>
      <c r="G691" s="239"/>
      <c r="H691" s="242" t="str">
        <f>IF(ISBLANK(C691),"",IFERROR(IF(VLOOKUP(A691,'Np PL4 Stock'!$A:$J,10,FALSE)="Np4",C691-D691,C691-D691-1),""))</f>
        <v/>
      </c>
      <c r="I691" s="246" t="str">
        <f>IF(ISBLANK(C691),"",IFERROR(SUMIF('Np PL4 Stock'!$A:$A,A691,'Np PL4 Stock'!$N:$N),""))</f>
        <v/>
      </c>
      <c r="J691" s="240"/>
      <c r="K691" s="240"/>
      <c r="L691" s="239"/>
      <c r="M691" s="239"/>
      <c r="N691" s="242" t="str">
        <f t="shared" si="22"/>
        <v>-</v>
      </c>
      <c r="O691" s="240"/>
      <c r="P691" s="240"/>
      <c r="Q691" s="240"/>
      <c r="R691" s="249"/>
    </row>
    <row r="692" spans="1:18">
      <c r="A692" s="235" t="str">
        <f t="shared" si="21"/>
        <v/>
      </c>
      <c r="B692" s="153"/>
      <c r="C692" s="237"/>
      <c r="D692" s="238" t="str">
        <f>IF(ISBLANK(C692),"",IFERROR(VLOOKUP(A692,'Np PL4 Stock'!$A:$E,4,FALSE),""))</f>
        <v/>
      </c>
      <c r="E692" s="239"/>
      <c r="F692" s="240"/>
      <c r="G692" s="239"/>
      <c r="H692" s="242" t="str">
        <f>IF(ISBLANK(C692),"",IFERROR(IF(VLOOKUP(A692,'Np PL4 Stock'!$A:$J,10,FALSE)="Np4",C692-D692,C692-D692-1),""))</f>
        <v/>
      </c>
      <c r="I692" s="246" t="str">
        <f>IF(ISBLANK(C692),"",IFERROR(SUMIF('Np PL4 Stock'!$A:$A,A692,'Np PL4 Stock'!$N:$N),""))</f>
        <v/>
      </c>
      <c r="J692" s="240"/>
      <c r="K692" s="240"/>
      <c r="L692" s="239"/>
      <c r="M692" s="239"/>
      <c r="N692" s="242" t="str">
        <f t="shared" si="22"/>
        <v>-</v>
      </c>
      <c r="O692" s="240"/>
      <c r="P692" s="240"/>
      <c r="Q692" s="240"/>
      <c r="R692" s="249"/>
    </row>
    <row r="693" spans="1:18">
      <c r="A693" s="235" t="str">
        <f t="shared" si="21"/>
        <v/>
      </c>
      <c r="B693" s="153"/>
      <c r="C693" s="237"/>
      <c r="D693" s="238" t="str">
        <f>IF(ISBLANK(C693),"",IFERROR(VLOOKUP(A693,'Np PL4 Stock'!$A:$E,4,FALSE),""))</f>
        <v/>
      </c>
      <c r="E693" s="239"/>
      <c r="F693" s="240"/>
      <c r="G693" s="239"/>
      <c r="H693" s="242" t="str">
        <f>IF(ISBLANK(C693),"",IFERROR(IF(VLOOKUP(A693,'Np PL4 Stock'!$A:$J,10,FALSE)="Np4",C693-D693,C693-D693-1),""))</f>
        <v/>
      </c>
      <c r="I693" s="246" t="str">
        <f>IF(ISBLANK(C693),"",IFERROR(SUMIF('Np PL4 Stock'!$A:$A,A693,'Np PL4 Stock'!$N:$N),""))</f>
        <v/>
      </c>
      <c r="J693" s="240"/>
      <c r="K693" s="240"/>
      <c r="L693" s="239"/>
      <c r="M693" s="239"/>
      <c r="N693" s="242" t="str">
        <f t="shared" si="22"/>
        <v>-</v>
      </c>
      <c r="O693" s="240"/>
      <c r="P693" s="240"/>
      <c r="Q693" s="240"/>
      <c r="R693" s="249"/>
    </row>
    <row r="694" spans="1:18">
      <c r="A694" s="235" t="str">
        <f t="shared" si="21"/>
        <v/>
      </c>
      <c r="B694" s="153"/>
      <c r="C694" s="237"/>
      <c r="D694" s="238" t="str">
        <f>IF(ISBLANK(C694),"",IFERROR(VLOOKUP(A694,'Np PL4 Stock'!$A:$E,4,FALSE),""))</f>
        <v/>
      </c>
      <c r="E694" s="239"/>
      <c r="F694" s="240"/>
      <c r="G694" s="239"/>
      <c r="H694" s="242" t="str">
        <f>IF(ISBLANK(C694),"",IFERROR(IF(VLOOKUP(A694,'Np PL4 Stock'!$A:$J,10,FALSE)="Np4",C694-D694,C694-D694-1),""))</f>
        <v/>
      </c>
      <c r="I694" s="246" t="str">
        <f>IF(ISBLANK(C694),"",IFERROR(SUMIF('Np PL4 Stock'!$A:$A,A694,'Np PL4 Stock'!$N:$N),""))</f>
        <v/>
      </c>
      <c r="J694" s="240"/>
      <c r="K694" s="240"/>
      <c r="L694" s="239"/>
      <c r="M694" s="239"/>
      <c r="N694" s="242" t="str">
        <f t="shared" si="22"/>
        <v>-</v>
      </c>
      <c r="O694" s="240"/>
      <c r="P694" s="240"/>
      <c r="Q694" s="240"/>
      <c r="R694" s="249"/>
    </row>
    <row r="695" spans="1:18">
      <c r="A695" s="235" t="str">
        <f t="shared" si="21"/>
        <v/>
      </c>
      <c r="B695" s="153"/>
      <c r="C695" s="237"/>
      <c r="D695" s="238" t="str">
        <f>IF(ISBLANK(C695),"",IFERROR(VLOOKUP(A695,'Np PL4 Stock'!$A:$E,4,FALSE),""))</f>
        <v/>
      </c>
      <c r="E695" s="239"/>
      <c r="F695" s="240"/>
      <c r="G695" s="239"/>
      <c r="H695" s="242" t="str">
        <f>IF(ISBLANK(C695),"",IFERROR(IF(VLOOKUP(A695,'Np PL4 Stock'!$A:$J,10,FALSE)="Np4",C695-D695,C695-D695-1),""))</f>
        <v/>
      </c>
      <c r="I695" s="246" t="str">
        <f>IF(ISBLANK(C695),"",IFERROR(SUMIF('Np PL4 Stock'!$A:$A,A695,'Np PL4 Stock'!$N:$N),""))</f>
        <v/>
      </c>
      <c r="J695" s="240"/>
      <c r="K695" s="240"/>
      <c r="L695" s="239"/>
      <c r="M695" s="239"/>
      <c r="N695" s="242" t="str">
        <f t="shared" si="22"/>
        <v>-</v>
      </c>
      <c r="O695" s="240"/>
      <c r="P695" s="240"/>
      <c r="Q695" s="240"/>
      <c r="R695" s="249"/>
    </row>
    <row r="696" spans="1:18">
      <c r="A696" s="235" t="str">
        <f t="shared" si="21"/>
        <v/>
      </c>
      <c r="B696" s="153"/>
      <c r="C696" s="237"/>
      <c r="D696" s="238" t="str">
        <f>IF(ISBLANK(C696),"",IFERROR(VLOOKUP(A696,'Np PL4 Stock'!$A:$E,4,FALSE),""))</f>
        <v/>
      </c>
      <c r="E696" s="239"/>
      <c r="F696" s="240"/>
      <c r="G696" s="239"/>
      <c r="H696" s="242" t="str">
        <f>IF(ISBLANK(C696),"",IFERROR(IF(VLOOKUP(A696,'Np PL4 Stock'!$A:$J,10,FALSE)="Np4",C696-D696,C696-D696-1),""))</f>
        <v/>
      </c>
      <c r="I696" s="246" t="str">
        <f>IF(ISBLANK(C696),"",IFERROR(SUMIF('Np PL4 Stock'!$A:$A,A696,'Np PL4 Stock'!$N:$N),""))</f>
        <v/>
      </c>
      <c r="J696" s="240"/>
      <c r="K696" s="240"/>
      <c r="L696" s="239"/>
      <c r="M696" s="239"/>
      <c r="N696" s="242" t="str">
        <f t="shared" si="22"/>
        <v>-</v>
      </c>
      <c r="O696" s="240"/>
      <c r="P696" s="240"/>
      <c r="Q696" s="240"/>
      <c r="R696" s="249"/>
    </row>
    <row r="697" spans="1:18">
      <c r="A697" s="235" t="str">
        <f t="shared" si="21"/>
        <v/>
      </c>
      <c r="B697" s="153"/>
      <c r="C697" s="237"/>
      <c r="D697" s="238" t="str">
        <f>IF(ISBLANK(C697),"",IFERROR(VLOOKUP(A697,'Np PL4 Stock'!$A:$E,4,FALSE),""))</f>
        <v/>
      </c>
      <c r="E697" s="239"/>
      <c r="F697" s="240"/>
      <c r="G697" s="239"/>
      <c r="H697" s="242" t="str">
        <f>IF(ISBLANK(C697),"",IFERROR(IF(VLOOKUP(A697,'Np PL4 Stock'!$A:$J,10,FALSE)="Np4",C697-D697,C697-D697-1),""))</f>
        <v/>
      </c>
      <c r="I697" s="246" t="str">
        <f>IF(ISBLANK(C697),"",IFERROR(SUMIF('Np PL4 Stock'!$A:$A,A697,'Np PL4 Stock'!$N:$N),""))</f>
        <v/>
      </c>
      <c r="J697" s="240"/>
      <c r="K697" s="240"/>
      <c r="L697" s="239"/>
      <c r="M697" s="239"/>
      <c r="N697" s="242" t="str">
        <f t="shared" si="22"/>
        <v>-</v>
      </c>
      <c r="O697" s="240"/>
      <c r="P697" s="240"/>
      <c r="Q697" s="240"/>
      <c r="R697" s="249"/>
    </row>
    <row r="698" spans="1:18">
      <c r="A698" s="235" t="str">
        <f t="shared" si="21"/>
        <v/>
      </c>
      <c r="B698" s="153"/>
      <c r="C698" s="237"/>
      <c r="D698" s="238" t="str">
        <f>IF(ISBLANK(C698),"",IFERROR(VLOOKUP(A698,'Np PL4 Stock'!$A:$E,4,FALSE),""))</f>
        <v/>
      </c>
      <c r="E698" s="239"/>
      <c r="F698" s="240"/>
      <c r="G698" s="239"/>
      <c r="H698" s="242" t="str">
        <f>IF(ISBLANK(C698),"",IFERROR(IF(VLOOKUP(A698,'Np PL4 Stock'!$A:$J,10,FALSE)="Np4",C698-D698,C698-D698-1),""))</f>
        <v/>
      </c>
      <c r="I698" s="246" t="str">
        <f>IF(ISBLANK(C698),"",IFERROR(SUMIF('Np PL4 Stock'!$A:$A,A698,'Np PL4 Stock'!$N:$N),""))</f>
        <v/>
      </c>
      <c r="J698" s="240"/>
      <c r="K698" s="240"/>
      <c r="L698" s="239"/>
      <c r="M698" s="239"/>
      <c r="N698" s="242" t="str">
        <f t="shared" si="22"/>
        <v>-</v>
      </c>
      <c r="O698" s="240"/>
      <c r="P698" s="240"/>
      <c r="Q698" s="240"/>
      <c r="R698" s="249"/>
    </row>
    <row r="699" spans="1:18">
      <c r="A699" s="235" t="str">
        <f t="shared" si="21"/>
        <v/>
      </c>
      <c r="B699" s="153"/>
      <c r="C699" s="237"/>
      <c r="D699" s="238" t="str">
        <f>IF(ISBLANK(C699),"",IFERROR(VLOOKUP(A699,'Np PL4 Stock'!$A:$E,4,FALSE),""))</f>
        <v/>
      </c>
      <c r="E699" s="239"/>
      <c r="F699" s="240"/>
      <c r="G699" s="239"/>
      <c r="H699" s="242" t="str">
        <f>IF(ISBLANK(C699),"",IFERROR(IF(VLOOKUP(A699,'Np PL4 Stock'!$A:$J,10,FALSE)="Np4",C699-D699,C699-D699-1),""))</f>
        <v/>
      </c>
      <c r="I699" s="246" t="str">
        <f>IF(ISBLANK(C699),"",IFERROR(SUMIF('Np PL4 Stock'!$A:$A,A699,'Np PL4 Stock'!$N:$N),""))</f>
        <v/>
      </c>
      <c r="J699" s="240"/>
      <c r="K699" s="240"/>
      <c r="L699" s="239"/>
      <c r="M699" s="239"/>
      <c r="N699" s="242" t="str">
        <f t="shared" si="22"/>
        <v>-</v>
      </c>
      <c r="O699" s="240"/>
      <c r="P699" s="240"/>
      <c r="Q699" s="240"/>
      <c r="R699" s="249"/>
    </row>
    <row r="700" spans="1:18">
      <c r="A700" s="235" t="str">
        <f t="shared" si="21"/>
        <v/>
      </c>
      <c r="B700" s="153"/>
      <c r="C700" s="237"/>
      <c r="D700" s="238" t="str">
        <f>IF(ISBLANK(C700),"",IFERROR(VLOOKUP(A700,'Np PL4 Stock'!$A:$E,4,FALSE),""))</f>
        <v/>
      </c>
      <c r="E700" s="239"/>
      <c r="F700" s="240"/>
      <c r="G700" s="239"/>
      <c r="H700" s="242" t="str">
        <f>IF(ISBLANK(C700),"",IFERROR(IF(VLOOKUP(A700,'Np PL4 Stock'!$A:$J,10,FALSE)="Np4",C700-D700,C700-D700-1),""))</f>
        <v/>
      </c>
      <c r="I700" s="246" t="str">
        <f>IF(ISBLANK(C700),"",IFERROR(SUMIF('Np PL4 Stock'!$A:$A,A700,'Np PL4 Stock'!$N:$N),""))</f>
        <v/>
      </c>
      <c r="J700" s="240"/>
      <c r="K700" s="240"/>
      <c r="L700" s="239"/>
      <c r="M700" s="239"/>
      <c r="N700" s="242" t="str">
        <f t="shared" si="22"/>
        <v>-</v>
      </c>
      <c r="O700" s="240"/>
      <c r="P700" s="240"/>
      <c r="Q700" s="240"/>
      <c r="R700" s="249"/>
    </row>
    <row r="701" spans="1:18">
      <c r="A701" s="235" t="str">
        <f t="shared" si="21"/>
        <v/>
      </c>
      <c r="B701" s="153"/>
      <c r="C701" s="237"/>
      <c r="D701" s="238" t="str">
        <f>IF(ISBLANK(C701),"",IFERROR(VLOOKUP(A701,'Np PL4 Stock'!$A:$E,4,FALSE),""))</f>
        <v/>
      </c>
      <c r="E701" s="239"/>
      <c r="F701" s="240"/>
      <c r="G701" s="239"/>
      <c r="H701" s="242" t="str">
        <f>IF(ISBLANK(C701),"",IFERROR(IF(VLOOKUP(A701,'Np PL4 Stock'!$A:$J,10,FALSE)="Np4",C701-D701,C701-D701-1),""))</f>
        <v/>
      </c>
      <c r="I701" s="246" t="str">
        <f>IF(ISBLANK(C701),"",IFERROR(SUMIF('Np PL4 Stock'!$A:$A,A701,'Np PL4 Stock'!$N:$N),""))</f>
        <v/>
      </c>
      <c r="J701" s="240"/>
      <c r="K701" s="240"/>
      <c r="L701" s="239"/>
      <c r="M701" s="239"/>
      <c r="N701" s="242" t="str">
        <f t="shared" si="22"/>
        <v>-</v>
      </c>
      <c r="O701" s="240"/>
      <c r="P701" s="240"/>
      <c r="Q701" s="240"/>
      <c r="R701" s="249"/>
    </row>
    <row r="702" spans="1:18">
      <c r="A702" s="235" t="str">
        <f t="shared" si="21"/>
        <v/>
      </c>
      <c r="B702" s="153"/>
      <c r="C702" s="237"/>
      <c r="D702" s="238" t="str">
        <f>IF(ISBLANK(C702),"",IFERROR(VLOOKUP(A702,'Np PL4 Stock'!$A:$E,4,FALSE),""))</f>
        <v/>
      </c>
      <c r="E702" s="239"/>
      <c r="F702" s="240"/>
      <c r="G702" s="239"/>
      <c r="H702" s="242" t="str">
        <f>IF(ISBLANK(C702),"",IFERROR(IF(VLOOKUP(A702,'Np PL4 Stock'!$A:$J,10,FALSE)="Np4",C702-D702,C702-D702-1),""))</f>
        <v/>
      </c>
      <c r="I702" s="246" t="str">
        <f>IF(ISBLANK(C702),"",IFERROR(SUMIF('Np PL4 Stock'!$A:$A,A702,'Np PL4 Stock'!$N:$N),""))</f>
        <v/>
      </c>
      <c r="J702" s="240"/>
      <c r="K702" s="240"/>
      <c r="L702" s="239"/>
      <c r="M702" s="239"/>
      <c r="N702" s="242" t="str">
        <f t="shared" si="22"/>
        <v>-</v>
      </c>
      <c r="O702" s="240"/>
      <c r="P702" s="240"/>
      <c r="Q702" s="240"/>
      <c r="R702" s="249"/>
    </row>
    <row r="703" spans="1:18">
      <c r="A703" s="235" t="str">
        <f t="shared" si="21"/>
        <v/>
      </c>
      <c r="B703" s="153"/>
      <c r="C703" s="237"/>
      <c r="D703" s="238" t="str">
        <f>IF(ISBLANK(C703),"",IFERROR(VLOOKUP(A703,'Np PL4 Stock'!$A:$E,4,FALSE),""))</f>
        <v/>
      </c>
      <c r="E703" s="239"/>
      <c r="F703" s="240"/>
      <c r="G703" s="239"/>
      <c r="H703" s="242" t="str">
        <f>IF(ISBLANK(C703),"",IFERROR(IF(VLOOKUP(A703,'Np PL4 Stock'!$A:$J,10,FALSE)="Np4",C703-D703,C703-D703-1),""))</f>
        <v/>
      </c>
      <c r="I703" s="246" t="str">
        <f>IF(ISBLANK(C703),"",IFERROR(SUMIF('Np PL4 Stock'!$A:$A,A703,'Np PL4 Stock'!$N:$N),""))</f>
        <v/>
      </c>
      <c r="J703" s="240"/>
      <c r="K703" s="240"/>
      <c r="L703" s="239"/>
      <c r="M703" s="239"/>
      <c r="N703" s="242" t="str">
        <f t="shared" si="22"/>
        <v>-</v>
      </c>
      <c r="O703" s="240"/>
      <c r="P703" s="240"/>
      <c r="Q703" s="240"/>
      <c r="R703" s="249"/>
    </row>
    <row r="704" spans="1:18">
      <c r="A704" s="235" t="str">
        <f t="shared" si="21"/>
        <v/>
      </c>
      <c r="B704" s="153"/>
      <c r="C704" s="237"/>
      <c r="D704" s="238" t="str">
        <f>IF(ISBLANK(C704),"",IFERROR(VLOOKUP(A704,'Np PL4 Stock'!$A:$E,4,FALSE),""))</f>
        <v/>
      </c>
      <c r="E704" s="239"/>
      <c r="F704" s="240"/>
      <c r="G704" s="239"/>
      <c r="H704" s="242" t="str">
        <f>IF(ISBLANK(C704),"",IFERROR(IF(VLOOKUP(A704,'Np PL4 Stock'!$A:$J,10,FALSE)="Np4",C704-D704,C704-D704-1),""))</f>
        <v/>
      </c>
      <c r="I704" s="246" t="str">
        <f>IF(ISBLANK(C704),"",IFERROR(SUMIF('Np PL4 Stock'!$A:$A,A704,'Np PL4 Stock'!$N:$N),""))</f>
        <v/>
      </c>
      <c r="J704" s="240"/>
      <c r="K704" s="240"/>
      <c r="L704" s="239"/>
      <c r="M704" s="239"/>
      <c r="N704" s="242" t="str">
        <f t="shared" si="22"/>
        <v>-</v>
      </c>
      <c r="O704" s="240"/>
      <c r="P704" s="240"/>
      <c r="Q704" s="240"/>
      <c r="R704" s="249"/>
    </row>
    <row r="705" spans="1:18">
      <c r="A705" s="235" t="str">
        <f t="shared" si="21"/>
        <v/>
      </c>
      <c r="B705" s="153"/>
      <c r="C705" s="237"/>
      <c r="D705" s="238" t="str">
        <f>IF(ISBLANK(C705),"",IFERROR(VLOOKUP(A705,'Np PL4 Stock'!$A:$E,4,FALSE),""))</f>
        <v/>
      </c>
      <c r="E705" s="239"/>
      <c r="F705" s="240"/>
      <c r="G705" s="239"/>
      <c r="H705" s="242" t="str">
        <f>IF(ISBLANK(C705),"",IFERROR(IF(VLOOKUP(A705,'Np PL4 Stock'!$A:$J,10,FALSE)="Np4",C705-D705,C705-D705-1),""))</f>
        <v/>
      </c>
      <c r="I705" s="246" t="str">
        <f>IF(ISBLANK(C705),"",IFERROR(SUMIF('Np PL4 Stock'!$A:$A,A705,'Np PL4 Stock'!$N:$N),""))</f>
        <v/>
      </c>
      <c r="J705" s="240"/>
      <c r="K705" s="240"/>
      <c r="L705" s="239"/>
      <c r="M705" s="239"/>
      <c r="N705" s="242" t="str">
        <f t="shared" si="22"/>
        <v>-</v>
      </c>
      <c r="O705" s="240"/>
      <c r="P705" s="240"/>
      <c r="Q705" s="240"/>
      <c r="R705" s="249"/>
    </row>
    <row r="706" spans="1:18">
      <c r="A706" s="235" t="str">
        <f t="shared" si="21"/>
        <v/>
      </c>
      <c r="B706" s="153"/>
      <c r="C706" s="237"/>
      <c r="D706" s="238" t="str">
        <f>IF(ISBLANK(C706),"",IFERROR(VLOOKUP(A706,'Np PL4 Stock'!$A:$E,4,FALSE),""))</f>
        <v/>
      </c>
      <c r="E706" s="239"/>
      <c r="F706" s="240"/>
      <c r="G706" s="239"/>
      <c r="H706" s="242" t="str">
        <f>IF(ISBLANK(C706),"",IFERROR(IF(VLOOKUP(A706,'Np PL4 Stock'!$A:$J,10,FALSE)="Np4",C706-D706,C706-D706-1),""))</f>
        <v/>
      </c>
      <c r="I706" s="246" t="str">
        <f>IF(ISBLANK(C706),"",IFERROR(SUMIF('Np PL4 Stock'!$A:$A,A706,'Np PL4 Stock'!$N:$N),""))</f>
        <v/>
      </c>
      <c r="J706" s="240"/>
      <c r="K706" s="240"/>
      <c r="L706" s="239"/>
      <c r="M706" s="239"/>
      <c r="N706" s="242" t="str">
        <f t="shared" si="22"/>
        <v>-</v>
      </c>
      <c r="O706" s="240"/>
      <c r="P706" s="240"/>
      <c r="Q706" s="240"/>
      <c r="R706" s="249"/>
    </row>
    <row r="707" spans="1:18">
      <c r="A707" s="235" t="str">
        <f t="shared" ref="A707:A770" si="23">IF(ISBLANK(F707),"",F707&amp;"-"&amp;IF(OR(LEN(G707)=1,LEN(G707)=4),"0"&amp;G707,G707)&amp;"-"&amp;IF(OR(LEN(E707)=1,LEN(E707)=4),"0"&amp;E707,E707))</f>
        <v/>
      </c>
      <c r="B707" s="153"/>
      <c r="C707" s="237"/>
      <c r="D707" s="238" t="str">
        <f>IF(ISBLANK(C707),"",IFERROR(VLOOKUP(A707,'Np PL4 Stock'!$A:$E,4,FALSE),""))</f>
        <v/>
      </c>
      <c r="E707" s="239"/>
      <c r="F707" s="240"/>
      <c r="G707" s="239"/>
      <c r="H707" s="242" t="str">
        <f>IF(ISBLANK(C707),"",IFERROR(IF(VLOOKUP(A707,'Np PL4 Stock'!$A:$J,10,FALSE)="Np4",C707-D707,C707-D707-1),""))</f>
        <v/>
      </c>
      <c r="I707" s="246" t="str">
        <f>IF(ISBLANK(C707),"",IFERROR(SUMIF('Np PL4 Stock'!$A:$A,A707,'Np PL4 Stock'!$N:$N),""))</f>
        <v/>
      </c>
      <c r="J707" s="240"/>
      <c r="K707" s="240"/>
      <c r="L707" s="239"/>
      <c r="M707" s="239"/>
      <c r="N707" s="242" t="str">
        <f t="shared" ref="N707:N770" si="24">IF(AND(ISNUMBER(L707),ISNUMBER(M707)),L707*M707,"-")</f>
        <v>-</v>
      </c>
      <c r="O707" s="240"/>
      <c r="P707" s="240"/>
      <c r="Q707" s="240"/>
      <c r="R707" s="249"/>
    </row>
    <row r="708" spans="1:18">
      <c r="A708" s="235" t="str">
        <f t="shared" si="23"/>
        <v/>
      </c>
      <c r="B708" s="153"/>
      <c r="C708" s="237"/>
      <c r="D708" s="238" t="str">
        <f>IF(ISBLANK(C708),"",IFERROR(VLOOKUP(A708,'Np PL4 Stock'!$A:$E,4,FALSE),""))</f>
        <v/>
      </c>
      <c r="E708" s="239"/>
      <c r="F708" s="240"/>
      <c r="G708" s="239"/>
      <c r="H708" s="242" t="str">
        <f>IF(ISBLANK(C708),"",IFERROR(IF(VLOOKUP(A708,'Np PL4 Stock'!$A:$J,10,FALSE)="Np4",C708-D708,C708-D708-1),""))</f>
        <v/>
      </c>
      <c r="I708" s="246" t="str">
        <f>IF(ISBLANK(C708),"",IFERROR(SUMIF('Np PL4 Stock'!$A:$A,A708,'Np PL4 Stock'!$N:$N),""))</f>
        <v/>
      </c>
      <c r="J708" s="240"/>
      <c r="K708" s="240"/>
      <c r="L708" s="239"/>
      <c r="M708" s="239"/>
      <c r="N708" s="242" t="str">
        <f t="shared" si="24"/>
        <v>-</v>
      </c>
      <c r="O708" s="240"/>
      <c r="P708" s="240"/>
      <c r="Q708" s="240"/>
      <c r="R708" s="249"/>
    </row>
    <row r="709" spans="1:18">
      <c r="A709" s="235" t="str">
        <f t="shared" si="23"/>
        <v/>
      </c>
      <c r="B709" s="153"/>
      <c r="C709" s="237"/>
      <c r="D709" s="238" t="str">
        <f>IF(ISBLANK(C709),"",IFERROR(VLOOKUP(A709,'Np PL4 Stock'!$A:$E,4,FALSE),""))</f>
        <v/>
      </c>
      <c r="E709" s="239"/>
      <c r="F709" s="240"/>
      <c r="G709" s="239"/>
      <c r="H709" s="242" t="str">
        <f>IF(ISBLANK(C709),"",IFERROR(IF(VLOOKUP(A709,'Np PL4 Stock'!$A:$J,10,FALSE)="Np4",C709-D709,C709-D709-1),""))</f>
        <v/>
      </c>
      <c r="I709" s="246" t="str">
        <f>IF(ISBLANK(C709),"",IFERROR(SUMIF('Np PL4 Stock'!$A:$A,A709,'Np PL4 Stock'!$N:$N),""))</f>
        <v/>
      </c>
      <c r="J709" s="240"/>
      <c r="K709" s="240"/>
      <c r="L709" s="239"/>
      <c r="M709" s="239"/>
      <c r="N709" s="242" t="str">
        <f t="shared" si="24"/>
        <v>-</v>
      </c>
      <c r="O709" s="240"/>
      <c r="P709" s="240"/>
      <c r="Q709" s="240"/>
      <c r="R709" s="249"/>
    </row>
    <row r="710" spans="1:18">
      <c r="A710" s="235" t="str">
        <f t="shared" si="23"/>
        <v/>
      </c>
      <c r="B710" s="153"/>
      <c r="C710" s="237"/>
      <c r="D710" s="238" t="str">
        <f>IF(ISBLANK(C710),"",IFERROR(VLOOKUP(A710,'Np PL4 Stock'!$A:$E,4,FALSE),""))</f>
        <v/>
      </c>
      <c r="E710" s="239"/>
      <c r="F710" s="240"/>
      <c r="G710" s="239"/>
      <c r="H710" s="242" t="str">
        <f>IF(ISBLANK(C710),"",IFERROR(IF(VLOOKUP(A710,'Np PL4 Stock'!$A:$J,10,FALSE)="Np4",C710-D710,C710-D710-1),""))</f>
        <v/>
      </c>
      <c r="I710" s="246" t="str">
        <f>IF(ISBLANK(C710),"",IFERROR(SUMIF('Np PL4 Stock'!$A:$A,A710,'Np PL4 Stock'!$N:$N),""))</f>
        <v/>
      </c>
      <c r="J710" s="240"/>
      <c r="K710" s="240"/>
      <c r="L710" s="239"/>
      <c r="M710" s="239"/>
      <c r="N710" s="242" t="str">
        <f t="shared" si="24"/>
        <v>-</v>
      </c>
      <c r="O710" s="240"/>
      <c r="P710" s="240"/>
      <c r="Q710" s="240"/>
      <c r="R710" s="249"/>
    </row>
    <row r="711" spans="1:18">
      <c r="A711" s="235" t="str">
        <f t="shared" si="23"/>
        <v/>
      </c>
      <c r="B711" s="153"/>
      <c r="C711" s="237"/>
      <c r="D711" s="238" t="str">
        <f>IF(ISBLANK(C711),"",IFERROR(VLOOKUP(A711,'Np PL4 Stock'!$A:$E,4,FALSE),""))</f>
        <v/>
      </c>
      <c r="E711" s="239"/>
      <c r="F711" s="240"/>
      <c r="G711" s="239"/>
      <c r="H711" s="242" t="str">
        <f>IF(ISBLANK(C711),"",IFERROR(IF(VLOOKUP(A711,'Np PL4 Stock'!$A:$J,10,FALSE)="Np4",C711-D711,C711-D711-1),""))</f>
        <v/>
      </c>
      <c r="I711" s="246" t="str">
        <f>IF(ISBLANK(C711),"",IFERROR(SUMIF('Np PL4 Stock'!$A:$A,A711,'Np PL4 Stock'!$N:$N),""))</f>
        <v/>
      </c>
      <c r="J711" s="240"/>
      <c r="K711" s="240"/>
      <c r="L711" s="239"/>
      <c r="M711" s="239"/>
      <c r="N711" s="242" t="str">
        <f t="shared" si="24"/>
        <v>-</v>
      </c>
      <c r="O711" s="240"/>
      <c r="P711" s="240"/>
      <c r="Q711" s="240"/>
      <c r="R711" s="249"/>
    </row>
    <row r="712" spans="1:18">
      <c r="A712" s="235" t="str">
        <f t="shared" si="23"/>
        <v/>
      </c>
      <c r="B712" s="153"/>
      <c r="C712" s="237"/>
      <c r="D712" s="238" t="str">
        <f>IF(ISBLANK(C712),"",IFERROR(VLOOKUP(A712,'Np PL4 Stock'!$A:$E,4,FALSE),""))</f>
        <v/>
      </c>
      <c r="E712" s="239"/>
      <c r="F712" s="240"/>
      <c r="G712" s="239"/>
      <c r="H712" s="242" t="str">
        <f>IF(ISBLANK(C712),"",IFERROR(IF(VLOOKUP(A712,'Np PL4 Stock'!$A:$J,10,FALSE)="Np4",C712-D712,C712-D712-1),""))</f>
        <v/>
      </c>
      <c r="I712" s="246" t="str">
        <f>IF(ISBLANK(C712),"",IFERROR(SUMIF('Np PL4 Stock'!$A:$A,A712,'Np PL4 Stock'!$N:$N),""))</f>
        <v/>
      </c>
      <c r="J712" s="240"/>
      <c r="K712" s="240"/>
      <c r="L712" s="239"/>
      <c r="M712" s="239"/>
      <c r="N712" s="242" t="str">
        <f t="shared" si="24"/>
        <v>-</v>
      </c>
      <c r="O712" s="240"/>
      <c r="P712" s="240"/>
      <c r="Q712" s="240"/>
      <c r="R712" s="249"/>
    </row>
    <row r="713" spans="1:18">
      <c r="A713" s="235" t="str">
        <f t="shared" si="23"/>
        <v/>
      </c>
      <c r="B713" s="153"/>
      <c r="C713" s="237"/>
      <c r="D713" s="238" t="str">
        <f>IF(ISBLANK(C713),"",IFERROR(VLOOKUP(A713,'Np PL4 Stock'!$A:$E,4,FALSE),""))</f>
        <v/>
      </c>
      <c r="E713" s="239"/>
      <c r="F713" s="240"/>
      <c r="G713" s="239"/>
      <c r="H713" s="242" t="str">
        <f>IF(ISBLANK(C713),"",IFERROR(IF(VLOOKUP(A713,'Np PL4 Stock'!$A:$J,10,FALSE)="Np4",C713-D713,C713-D713-1),""))</f>
        <v/>
      </c>
      <c r="I713" s="246" t="str">
        <f>IF(ISBLANK(C713),"",IFERROR(SUMIF('Np PL4 Stock'!$A:$A,A713,'Np PL4 Stock'!$N:$N),""))</f>
        <v/>
      </c>
      <c r="J713" s="240"/>
      <c r="K713" s="240"/>
      <c r="L713" s="239"/>
      <c r="M713" s="239"/>
      <c r="N713" s="242" t="str">
        <f t="shared" si="24"/>
        <v>-</v>
      </c>
      <c r="O713" s="240"/>
      <c r="P713" s="240"/>
      <c r="Q713" s="240"/>
      <c r="R713" s="249"/>
    </row>
    <row r="714" spans="1:18">
      <c r="A714" s="235" t="str">
        <f t="shared" si="23"/>
        <v/>
      </c>
      <c r="B714" s="153"/>
      <c r="C714" s="237"/>
      <c r="D714" s="238" t="str">
        <f>IF(ISBLANK(C714),"",IFERROR(VLOOKUP(A714,'Np PL4 Stock'!$A:$E,4,FALSE),""))</f>
        <v/>
      </c>
      <c r="E714" s="239"/>
      <c r="F714" s="240"/>
      <c r="G714" s="239"/>
      <c r="H714" s="242" t="str">
        <f>IF(ISBLANK(C714),"",IFERROR(IF(VLOOKUP(A714,'Np PL4 Stock'!$A:$J,10,FALSE)="Np4",C714-D714,C714-D714-1),""))</f>
        <v/>
      </c>
      <c r="I714" s="246" t="str">
        <f>IF(ISBLANK(C714),"",IFERROR(SUMIF('Np PL4 Stock'!$A:$A,A714,'Np PL4 Stock'!$N:$N),""))</f>
        <v/>
      </c>
      <c r="J714" s="240"/>
      <c r="K714" s="240"/>
      <c r="L714" s="239"/>
      <c r="M714" s="239"/>
      <c r="N714" s="242" t="str">
        <f t="shared" si="24"/>
        <v>-</v>
      </c>
      <c r="O714" s="240"/>
      <c r="P714" s="240"/>
      <c r="Q714" s="240"/>
      <c r="R714" s="249"/>
    </row>
    <row r="715" spans="1:18">
      <c r="A715" s="235" t="str">
        <f t="shared" si="23"/>
        <v/>
      </c>
      <c r="B715" s="153"/>
      <c r="C715" s="237"/>
      <c r="D715" s="238" t="str">
        <f>IF(ISBLANK(C715),"",IFERROR(VLOOKUP(A715,'Np PL4 Stock'!$A:$E,4,FALSE),""))</f>
        <v/>
      </c>
      <c r="E715" s="239"/>
      <c r="F715" s="240"/>
      <c r="G715" s="239"/>
      <c r="H715" s="242" t="str">
        <f>IF(ISBLANK(C715),"",IFERROR(IF(VLOOKUP(A715,'Np PL4 Stock'!$A:$J,10,FALSE)="Np4",C715-D715,C715-D715-1),""))</f>
        <v/>
      </c>
      <c r="I715" s="246" t="str">
        <f>IF(ISBLANK(C715),"",IFERROR(SUMIF('Np PL4 Stock'!$A:$A,A715,'Np PL4 Stock'!$N:$N),""))</f>
        <v/>
      </c>
      <c r="J715" s="240"/>
      <c r="K715" s="240"/>
      <c r="L715" s="239"/>
      <c r="M715" s="239"/>
      <c r="N715" s="242" t="str">
        <f t="shared" si="24"/>
        <v>-</v>
      </c>
      <c r="O715" s="240"/>
      <c r="P715" s="240"/>
      <c r="Q715" s="240"/>
      <c r="R715" s="249"/>
    </row>
    <row r="716" spans="1:18">
      <c r="A716" s="235" t="str">
        <f t="shared" si="23"/>
        <v/>
      </c>
      <c r="B716" s="153"/>
      <c r="C716" s="237"/>
      <c r="D716" s="238" t="str">
        <f>IF(ISBLANK(C716),"",IFERROR(VLOOKUP(A716,'Np PL4 Stock'!$A:$E,4,FALSE),""))</f>
        <v/>
      </c>
      <c r="E716" s="239"/>
      <c r="F716" s="240"/>
      <c r="G716" s="239"/>
      <c r="H716" s="242" t="str">
        <f>IF(ISBLANK(C716),"",IFERROR(IF(VLOOKUP(A716,'Np PL4 Stock'!$A:$J,10,FALSE)="Np4",C716-D716,C716-D716-1),""))</f>
        <v/>
      </c>
      <c r="I716" s="246" t="str">
        <f>IF(ISBLANK(C716),"",IFERROR(SUMIF('Np PL4 Stock'!$A:$A,A716,'Np PL4 Stock'!$N:$N),""))</f>
        <v/>
      </c>
      <c r="J716" s="240"/>
      <c r="K716" s="240"/>
      <c r="L716" s="239"/>
      <c r="M716" s="239"/>
      <c r="N716" s="242" t="str">
        <f t="shared" si="24"/>
        <v>-</v>
      </c>
      <c r="O716" s="240"/>
      <c r="P716" s="240"/>
      <c r="Q716" s="240"/>
      <c r="R716" s="249"/>
    </row>
    <row r="717" spans="1:18">
      <c r="A717" s="235" t="str">
        <f t="shared" si="23"/>
        <v/>
      </c>
      <c r="B717" s="153"/>
      <c r="C717" s="237"/>
      <c r="D717" s="238" t="str">
        <f>IF(ISBLANK(C717),"",IFERROR(VLOOKUP(A717,'Np PL4 Stock'!$A:$E,4,FALSE),""))</f>
        <v/>
      </c>
      <c r="E717" s="239"/>
      <c r="F717" s="240"/>
      <c r="G717" s="239"/>
      <c r="H717" s="242" t="str">
        <f>IF(ISBLANK(C717),"",IFERROR(IF(VLOOKUP(A717,'Np PL4 Stock'!$A:$J,10,FALSE)="Np4",C717-D717,C717-D717-1),""))</f>
        <v/>
      </c>
      <c r="I717" s="246" t="str">
        <f>IF(ISBLANK(C717),"",IFERROR(SUMIF('Np PL4 Stock'!$A:$A,A717,'Np PL4 Stock'!$N:$N),""))</f>
        <v/>
      </c>
      <c r="J717" s="240"/>
      <c r="K717" s="240"/>
      <c r="L717" s="239"/>
      <c r="M717" s="239"/>
      <c r="N717" s="242" t="str">
        <f t="shared" si="24"/>
        <v>-</v>
      </c>
      <c r="O717" s="240"/>
      <c r="P717" s="240"/>
      <c r="Q717" s="240"/>
      <c r="R717" s="249"/>
    </row>
    <row r="718" spans="1:18">
      <c r="A718" s="235" t="str">
        <f t="shared" si="23"/>
        <v/>
      </c>
      <c r="B718" s="153"/>
      <c r="C718" s="237"/>
      <c r="D718" s="238" t="str">
        <f>IF(ISBLANK(C718),"",IFERROR(VLOOKUP(A718,'Np PL4 Stock'!$A:$E,4,FALSE),""))</f>
        <v/>
      </c>
      <c r="E718" s="239"/>
      <c r="F718" s="240"/>
      <c r="G718" s="239"/>
      <c r="H718" s="242" t="str">
        <f>IF(ISBLANK(C718),"",IFERROR(IF(VLOOKUP(A718,'Np PL4 Stock'!$A:$J,10,FALSE)="Np4",C718-D718,C718-D718-1),""))</f>
        <v/>
      </c>
      <c r="I718" s="246" t="str">
        <f>IF(ISBLANK(C718),"",IFERROR(SUMIF('Np PL4 Stock'!$A:$A,A718,'Np PL4 Stock'!$N:$N),""))</f>
        <v/>
      </c>
      <c r="J718" s="240"/>
      <c r="K718" s="240"/>
      <c r="L718" s="239"/>
      <c r="M718" s="239"/>
      <c r="N718" s="242" t="str">
        <f t="shared" si="24"/>
        <v>-</v>
      </c>
      <c r="O718" s="240"/>
      <c r="P718" s="240"/>
      <c r="Q718" s="240"/>
      <c r="R718" s="249"/>
    </row>
    <row r="719" spans="1:18">
      <c r="A719" s="235" t="str">
        <f t="shared" si="23"/>
        <v/>
      </c>
      <c r="B719" s="153"/>
      <c r="C719" s="237"/>
      <c r="D719" s="238" t="str">
        <f>IF(ISBLANK(C719),"",IFERROR(VLOOKUP(A719,'Np PL4 Stock'!$A:$E,4,FALSE),""))</f>
        <v/>
      </c>
      <c r="E719" s="239"/>
      <c r="F719" s="240"/>
      <c r="G719" s="239"/>
      <c r="H719" s="242" t="str">
        <f>IF(ISBLANK(C719),"",IFERROR(IF(VLOOKUP(A719,'Np PL4 Stock'!$A:$J,10,FALSE)="Np4",C719-D719,C719-D719-1),""))</f>
        <v/>
      </c>
      <c r="I719" s="246" t="str">
        <f>IF(ISBLANK(C719),"",IFERROR(SUMIF('Np PL4 Stock'!$A:$A,A719,'Np PL4 Stock'!$N:$N),""))</f>
        <v/>
      </c>
      <c r="J719" s="240"/>
      <c r="K719" s="240"/>
      <c r="L719" s="239"/>
      <c r="M719" s="239"/>
      <c r="N719" s="242" t="str">
        <f t="shared" si="24"/>
        <v>-</v>
      </c>
      <c r="O719" s="240"/>
      <c r="P719" s="240"/>
      <c r="Q719" s="240"/>
      <c r="R719" s="249"/>
    </row>
    <row r="720" spans="1:18">
      <c r="A720" s="235" t="str">
        <f t="shared" si="23"/>
        <v/>
      </c>
      <c r="B720" s="153"/>
      <c r="C720" s="237"/>
      <c r="D720" s="238" t="str">
        <f>IF(ISBLANK(C720),"",IFERROR(VLOOKUP(A720,'Np PL4 Stock'!$A:$E,4,FALSE),""))</f>
        <v/>
      </c>
      <c r="E720" s="239"/>
      <c r="F720" s="240"/>
      <c r="G720" s="239"/>
      <c r="H720" s="242" t="str">
        <f>IF(ISBLANK(C720),"",IFERROR(IF(VLOOKUP(A720,'Np PL4 Stock'!$A:$J,10,FALSE)="Np4",C720-D720,C720-D720-1),""))</f>
        <v/>
      </c>
      <c r="I720" s="246" t="str">
        <f>IF(ISBLANK(C720),"",IFERROR(SUMIF('Np PL4 Stock'!$A:$A,A720,'Np PL4 Stock'!$N:$N),""))</f>
        <v/>
      </c>
      <c r="J720" s="240"/>
      <c r="K720" s="240"/>
      <c r="L720" s="239"/>
      <c r="M720" s="239"/>
      <c r="N720" s="242" t="str">
        <f t="shared" si="24"/>
        <v>-</v>
      </c>
      <c r="O720" s="240"/>
      <c r="P720" s="240"/>
      <c r="Q720" s="240"/>
      <c r="R720" s="249"/>
    </row>
    <row r="721" spans="1:18">
      <c r="A721" s="235" t="str">
        <f t="shared" si="23"/>
        <v/>
      </c>
      <c r="B721" s="153"/>
      <c r="C721" s="237"/>
      <c r="D721" s="238" t="str">
        <f>IF(ISBLANK(C721),"",IFERROR(VLOOKUP(A721,'Np PL4 Stock'!$A:$E,4,FALSE),""))</f>
        <v/>
      </c>
      <c r="E721" s="239"/>
      <c r="F721" s="240"/>
      <c r="G721" s="239"/>
      <c r="H721" s="242" t="str">
        <f>IF(ISBLANK(C721),"",IFERROR(IF(VLOOKUP(A721,'Np PL4 Stock'!$A:$J,10,FALSE)="Np4",C721-D721,C721-D721-1),""))</f>
        <v/>
      </c>
      <c r="I721" s="246" t="str">
        <f>IF(ISBLANK(C721),"",IFERROR(SUMIF('Np PL4 Stock'!$A:$A,A721,'Np PL4 Stock'!$N:$N),""))</f>
        <v/>
      </c>
      <c r="J721" s="240"/>
      <c r="K721" s="240"/>
      <c r="L721" s="239"/>
      <c r="M721" s="239"/>
      <c r="N721" s="242" t="str">
        <f t="shared" si="24"/>
        <v>-</v>
      </c>
      <c r="O721" s="240"/>
      <c r="P721" s="240"/>
      <c r="Q721" s="240"/>
      <c r="R721" s="249"/>
    </row>
    <row r="722" spans="1:18">
      <c r="A722" s="235" t="str">
        <f t="shared" si="23"/>
        <v/>
      </c>
      <c r="B722" s="153"/>
      <c r="C722" s="237"/>
      <c r="D722" s="238" t="str">
        <f>IF(ISBLANK(C722),"",IFERROR(VLOOKUP(A722,'Np PL4 Stock'!$A:$E,4,FALSE),""))</f>
        <v/>
      </c>
      <c r="E722" s="239"/>
      <c r="F722" s="240"/>
      <c r="G722" s="239"/>
      <c r="H722" s="242" t="str">
        <f>IF(ISBLANK(C722),"",IFERROR(IF(VLOOKUP(A722,'Np PL4 Stock'!$A:$J,10,FALSE)="Np4",C722-D722,C722-D722-1),""))</f>
        <v/>
      </c>
      <c r="I722" s="246" t="str">
        <f>IF(ISBLANK(C722),"",IFERROR(SUMIF('Np PL4 Stock'!$A:$A,A722,'Np PL4 Stock'!$N:$N),""))</f>
        <v/>
      </c>
      <c r="J722" s="240"/>
      <c r="K722" s="240"/>
      <c r="L722" s="239"/>
      <c r="M722" s="239"/>
      <c r="N722" s="242" t="str">
        <f t="shared" si="24"/>
        <v>-</v>
      </c>
      <c r="O722" s="240"/>
      <c r="P722" s="240"/>
      <c r="Q722" s="240"/>
      <c r="R722" s="249"/>
    </row>
    <row r="723" spans="1:18">
      <c r="A723" s="235" t="str">
        <f t="shared" si="23"/>
        <v/>
      </c>
      <c r="B723" s="153"/>
      <c r="C723" s="237"/>
      <c r="D723" s="238" t="str">
        <f>IF(ISBLANK(C723),"",IFERROR(VLOOKUP(A723,'Np PL4 Stock'!$A:$E,4,FALSE),""))</f>
        <v/>
      </c>
      <c r="E723" s="239"/>
      <c r="F723" s="240"/>
      <c r="G723" s="239"/>
      <c r="H723" s="242" t="str">
        <f>IF(ISBLANK(C723),"",IFERROR(IF(VLOOKUP(A723,'Np PL4 Stock'!$A:$J,10,FALSE)="Np4",C723-D723,C723-D723-1),""))</f>
        <v/>
      </c>
      <c r="I723" s="246" t="str">
        <f>IF(ISBLANK(C723),"",IFERROR(SUMIF('Np PL4 Stock'!$A:$A,A723,'Np PL4 Stock'!$N:$N),""))</f>
        <v/>
      </c>
      <c r="J723" s="240"/>
      <c r="K723" s="240"/>
      <c r="L723" s="239"/>
      <c r="M723" s="239"/>
      <c r="N723" s="242" t="str">
        <f t="shared" si="24"/>
        <v>-</v>
      </c>
      <c r="O723" s="240"/>
      <c r="P723" s="240"/>
      <c r="Q723" s="240"/>
      <c r="R723" s="249"/>
    </row>
    <row r="724" spans="1:18">
      <c r="A724" s="235" t="str">
        <f t="shared" si="23"/>
        <v/>
      </c>
      <c r="B724" s="153"/>
      <c r="C724" s="237"/>
      <c r="D724" s="238" t="str">
        <f>IF(ISBLANK(C724),"",IFERROR(VLOOKUP(A724,'Np PL4 Stock'!$A:$E,4,FALSE),""))</f>
        <v/>
      </c>
      <c r="E724" s="239"/>
      <c r="F724" s="240"/>
      <c r="G724" s="239"/>
      <c r="H724" s="242" t="str">
        <f>IF(ISBLANK(C724),"",IFERROR(IF(VLOOKUP(A724,'Np PL4 Stock'!$A:$J,10,FALSE)="Np4",C724-D724,C724-D724-1),""))</f>
        <v/>
      </c>
      <c r="I724" s="246" t="str">
        <f>IF(ISBLANK(C724),"",IFERROR(SUMIF('Np PL4 Stock'!$A:$A,A724,'Np PL4 Stock'!$N:$N),""))</f>
        <v/>
      </c>
      <c r="J724" s="240"/>
      <c r="K724" s="240"/>
      <c r="L724" s="239"/>
      <c r="M724" s="239"/>
      <c r="N724" s="242" t="str">
        <f t="shared" si="24"/>
        <v>-</v>
      </c>
      <c r="O724" s="240"/>
      <c r="P724" s="240"/>
      <c r="Q724" s="240"/>
      <c r="R724" s="249"/>
    </row>
    <row r="725" spans="1:18">
      <c r="A725" s="235" t="str">
        <f t="shared" si="23"/>
        <v/>
      </c>
      <c r="B725" s="153"/>
      <c r="C725" s="237"/>
      <c r="D725" s="238" t="str">
        <f>IF(ISBLANK(C725),"",IFERROR(VLOOKUP(A725,'Np PL4 Stock'!$A:$E,4,FALSE),""))</f>
        <v/>
      </c>
      <c r="E725" s="239"/>
      <c r="F725" s="240"/>
      <c r="G725" s="239"/>
      <c r="H725" s="242" t="str">
        <f>IF(ISBLANK(C725),"",IFERROR(IF(VLOOKUP(A725,'Np PL4 Stock'!$A:$J,10,FALSE)="Np4",C725-D725,C725-D725-1),""))</f>
        <v/>
      </c>
      <c r="I725" s="246" t="str">
        <f>IF(ISBLANK(C725),"",IFERROR(SUMIF('Np PL4 Stock'!$A:$A,A725,'Np PL4 Stock'!$N:$N),""))</f>
        <v/>
      </c>
      <c r="J725" s="240"/>
      <c r="K725" s="240"/>
      <c r="L725" s="239"/>
      <c r="M725" s="239"/>
      <c r="N725" s="242" t="str">
        <f t="shared" si="24"/>
        <v>-</v>
      </c>
      <c r="O725" s="240"/>
      <c r="P725" s="240"/>
      <c r="Q725" s="240"/>
      <c r="R725" s="249"/>
    </row>
    <row r="726" spans="1:18">
      <c r="A726" s="235" t="str">
        <f t="shared" si="23"/>
        <v/>
      </c>
      <c r="B726" s="153"/>
      <c r="C726" s="237"/>
      <c r="D726" s="238" t="str">
        <f>IF(ISBLANK(C726),"",IFERROR(VLOOKUP(A726,'Np PL4 Stock'!$A:$E,4,FALSE),""))</f>
        <v/>
      </c>
      <c r="E726" s="239"/>
      <c r="F726" s="240"/>
      <c r="G726" s="239"/>
      <c r="H726" s="242" t="str">
        <f>IF(ISBLANK(C726),"",IFERROR(IF(VLOOKUP(A726,'Np PL4 Stock'!$A:$J,10,FALSE)="Np4",C726-D726,C726-D726-1),""))</f>
        <v/>
      </c>
      <c r="I726" s="246" t="str">
        <f>IF(ISBLANK(C726),"",IFERROR(SUMIF('Np PL4 Stock'!$A:$A,A726,'Np PL4 Stock'!$N:$N),""))</f>
        <v/>
      </c>
      <c r="J726" s="240"/>
      <c r="K726" s="240"/>
      <c r="L726" s="239"/>
      <c r="M726" s="239"/>
      <c r="N726" s="242" t="str">
        <f t="shared" si="24"/>
        <v>-</v>
      </c>
      <c r="O726" s="240"/>
      <c r="P726" s="240"/>
      <c r="Q726" s="240"/>
      <c r="R726" s="249"/>
    </row>
    <row r="727" spans="1:18">
      <c r="A727" s="235" t="str">
        <f t="shared" si="23"/>
        <v/>
      </c>
      <c r="B727" s="153"/>
      <c r="C727" s="237"/>
      <c r="D727" s="238" t="str">
        <f>IF(ISBLANK(C727),"",IFERROR(VLOOKUP(A727,'Np PL4 Stock'!$A:$E,4,FALSE),""))</f>
        <v/>
      </c>
      <c r="E727" s="239"/>
      <c r="F727" s="240"/>
      <c r="G727" s="239"/>
      <c r="H727" s="242" t="str">
        <f>IF(ISBLANK(C727),"",IFERROR(IF(VLOOKUP(A727,'Np PL4 Stock'!$A:$J,10,FALSE)="Np4",C727-D727,C727-D727-1),""))</f>
        <v/>
      </c>
      <c r="I727" s="246" t="str">
        <f>IF(ISBLANK(C727),"",IFERROR(SUMIF('Np PL4 Stock'!$A:$A,A727,'Np PL4 Stock'!$N:$N),""))</f>
        <v/>
      </c>
      <c r="J727" s="240"/>
      <c r="K727" s="240"/>
      <c r="L727" s="239"/>
      <c r="M727" s="239"/>
      <c r="N727" s="242" t="str">
        <f t="shared" si="24"/>
        <v>-</v>
      </c>
      <c r="O727" s="240"/>
      <c r="P727" s="240"/>
      <c r="Q727" s="240"/>
      <c r="R727" s="249"/>
    </row>
    <row r="728" spans="1:18">
      <c r="A728" s="235" t="str">
        <f t="shared" si="23"/>
        <v/>
      </c>
      <c r="B728" s="153"/>
      <c r="C728" s="237"/>
      <c r="D728" s="238" t="str">
        <f>IF(ISBLANK(C728),"",IFERROR(VLOOKUP(A728,'Np PL4 Stock'!$A:$E,4,FALSE),""))</f>
        <v/>
      </c>
      <c r="E728" s="239"/>
      <c r="F728" s="240"/>
      <c r="G728" s="239"/>
      <c r="H728" s="242" t="str">
        <f>IF(ISBLANK(C728),"",IFERROR(IF(VLOOKUP(A728,'Np PL4 Stock'!$A:$J,10,FALSE)="Np4",C728-D728,C728-D728-1),""))</f>
        <v/>
      </c>
      <c r="I728" s="246" t="str">
        <f>IF(ISBLANK(C728),"",IFERROR(SUMIF('Np PL4 Stock'!$A:$A,A728,'Np PL4 Stock'!$N:$N),""))</f>
        <v/>
      </c>
      <c r="J728" s="240"/>
      <c r="K728" s="240"/>
      <c r="L728" s="239"/>
      <c r="M728" s="239"/>
      <c r="N728" s="242" t="str">
        <f t="shared" si="24"/>
        <v>-</v>
      </c>
      <c r="O728" s="240"/>
      <c r="P728" s="240"/>
      <c r="Q728" s="240"/>
      <c r="R728" s="249"/>
    </row>
    <row r="729" spans="1:18">
      <c r="A729" s="235" t="str">
        <f t="shared" si="23"/>
        <v/>
      </c>
      <c r="B729" s="153"/>
      <c r="C729" s="237"/>
      <c r="D729" s="238" t="str">
        <f>IF(ISBLANK(C729),"",IFERROR(VLOOKUP(A729,'Np PL4 Stock'!$A:$E,4,FALSE),""))</f>
        <v/>
      </c>
      <c r="E729" s="239"/>
      <c r="F729" s="240"/>
      <c r="G729" s="239"/>
      <c r="H729" s="242" t="str">
        <f>IF(ISBLANK(C729),"",IFERROR(IF(VLOOKUP(A729,'Np PL4 Stock'!$A:$J,10,FALSE)="Np4",C729-D729,C729-D729-1),""))</f>
        <v/>
      </c>
      <c r="I729" s="246" t="str">
        <f>IF(ISBLANK(C729),"",IFERROR(SUMIF('Np PL4 Stock'!$A:$A,A729,'Np PL4 Stock'!$N:$N),""))</f>
        <v/>
      </c>
      <c r="J729" s="240"/>
      <c r="K729" s="240"/>
      <c r="L729" s="239"/>
      <c r="M729" s="239"/>
      <c r="N729" s="242" t="str">
        <f t="shared" si="24"/>
        <v>-</v>
      </c>
      <c r="O729" s="240"/>
      <c r="P729" s="240"/>
      <c r="Q729" s="240"/>
      <c r="R729" s="249"/>
    </row>
    <row r="730" spans="1:18">
      <c r="A730" s="235" t="str">
        <f t="shared" si="23"/>
        <v/>
      </c>
      <c r="B730" s="153"/>
      <c r="C730" s="237"/>
      <c r="D730" s="238" t="str">
        <f>IF(ISBLANK(C730),"",IFERROR(VLOOKUP(A730,'Np PL4 Stock'!$A:$E,4,FALSE),""))</f>
        <v/>
      </c>
      <c r="E730" s="239"/>
      <c r="F730" s="240"/>
      <c r="G730" s="239"/>
      <c r="H730" s="242" t="str">
        <f>IF(ISBLANK(C730),"",IFERROR(IF(VLOOKUP(A730,'Np PL4 Stock'!$A:$J,10,FALSE)="Np4",C730-D730,C730-D730-1),""))</f>
        <v/>
      </c>
      <c r="I730" s="246" t="str">
        <f>IF(ISBLANK(C730),"",IFERROR(SUMIF('Np PL4 Stock'!$A:$A,A730,'Np PL4 Stock'!$N:$N),""))</f>
        <v/>
      </c>
      <c r="J730" s="240"/>
      <c r="K730" s="240"/>
      <c r="L730" s="239"/>
      <c r="M730" s="239"/>
      <c r="N730" s="242" t="str">
        <f t="shared" si="24"/>
        <v>-</v>
      </c>
      <c r="O730" s="240"/>
      <c r="P730" s="240"/>
      <c r="Q730" s="240"/>
      <c r="R730" s="249"/>
    </row>
    <row r="731" spans="1:18">
      <c r="A731" s="235" t="str">
        <f t="shared" si="23"/>
        <v/>
      </c>
      <c r="B731" s="153"/>
      <c r="C731" s="237"/>
      <c r="D731" s="238" t="str">
        <f>IF(ISBLANK(C731),"",IFERROR(VLOOKUP(A731,'Np PL4 Stock'!$A:$E,4,FALSE),""))</f>
        <v/>
      </c>
      <c r="E731" s="239"/>
      <c r="F731" s="240"/>
      <c r="G731" s="239"/>
      <c r="H731" s="242" t="str">
        <f>IF(ISBLANK(C731),"",IFERROR(IF(VLOOKUP(A731,'Np PL4 Stock'!$A:$J,10,FALSE)="Np4",C731-D731,C731-D731-1),""))</f>
        <v/>
      </c>
      <c r="I731" s="246" t="str">
        <f>IF(ISBLANK(C731),"",IFERROR(SUMIF('Np PL4 Stock'!$A:$A,A731,'Np PL4 Stock'!$N:$N),""))</f>
        <v/>
      </c>
      <c r="J731" s="240"/>
      <c r="K731" s="240"/>
      <c r="L731" s="239"/>
      <c r="M731" s="239"/>
      <c r="N731" s="242" t="str">
        <f t="shared" si="24"/>
        <v>-</v>
      </c>
      <c r="O731" s="240"/>
      <c r="P731" s="240"/>
      <c r="Q731" s="240"/>
      <c r="R731" s="249"/>
    </row>
    <row r="732" spans="1:18">
      <c r="A732" s="235" t="str">
        <f t="shared" si="23"/>
        <v/>
      </c>
      <c r="B732" s="153"/>
      <c r="C732" s="237"/>
      <c r="D732" s="238" t="str">
        <f>IF(ISBLANK(C732),"",IFERROR(VLOOKUP(A732,'Np PL4 Stock'!$A:$E,4,FALSE),""))</f>
        <v/>
      </c>
      <c r="E732" s="239"/>
      <c r="F732" s="240"/>
      <c r="G732" s="239"/>
      <c r="H732" s="242" t="str">
        <f>IF(ISBLANK(C732),"",IFERROR(IF(VLOOKUP(A732,'Np PL4 Stock'!$A:$J,10,FALSE)="Np4",C732-D732,C732-D732-1),""))</f>
        <v/>
      </c>
      <c r="I732" s="246" t="str">
        <f>IF(ISBLANK(C732),"",IFERROR(SUMIF('Np PL4 Stock'!$A:$A,A732,'Np PL4 Stock'!$N:$N),""))</f>
        <v/>
      </c>
      <c r="J732" s="240"/>
      <c r="K732" s="240"/>
      <c r="L732" s="239"/>
      <c r="M732" s="239"/>
      <c r="N732" s="242" t="str">
        <f t="shared" si="24"/>
        <v>-</v>
      </c>
      <c r="O732" s="240"/>
      <c r="P732" s="240"/>
      <c r="Q732" s="240"/>
      <c r="R732" s="249"/>
    </row>
    <row r="733" spans="1:18">
      <c r="A733" s="235" t="str">
        <f t="shared" si="23"/>
        <v/>
      </c>
      <c r="B733" s="153"/>
      <c r="C733" s="237"/>
      <c r="D733" s="238" t="str">
        <f>IF(ISBLANK(C733),"",IFERROR(VLOOKUP(A733,'Np PL4 Stock'!$A:$E,4,FALSE),""))</f>
        <v/>
      </c>
      <c r="E733" s="239"/>
      <c r="F733" s="240"/>
      <c r="G733" s="239"/>
      <c r="H733" s="242" t="str">
        <f>IF(ISBLANK(C733),"",IFERROR(IF(VLOOKUP(A733,'Np PL4 Stock'!$A:$J,10,FALSE)="Np4",C733-D733,C733-D733-1),""))</f>
        <v/>
      </c>
      <c r="I733" s="246" t="str">
        <f>IF(ISBLANK(C733),"",IFERROR(SUMIF('Np PL4 Stock'!$A:$A,A733,'Np PL4 Stock'!$N:$N),""))</f>
        <v/>
      </c>
      <c r="J733" s="240"/>
      <c r="K733" s="240"/>
      <c r="L733" s="239"/>
      <c r="M733" s="239"/>
      <c r="N733" s="242" t="str">
        <f t="shared" si="24"/>
        <v>-</v>
      </c>
      <c r="O733" s="240"/>
      <c r="P733" s="240"/>
      <c r="Q733" s="240"/>
      <c r="R733" s="249"/>
    </row>
    <row r="734" spans="1:18">
      <c r="A734" s="235" t="str">
        <f t="shared" si="23"/>
        <v/>
      </c>
      <c r="B734" s="153"/>
      <c r="C734" s="237"/>
      <c r="D734" s="238" t="str">
        <f>IF(ISBLANK(C734),"",IFERROR(VLOOKUP(A734,'Np PL4 Stock'!$A:$E,4,FALSE),""))</f>
        <v/>
      </c>
      <c r="E734" s="239"/>
      <c r="F734" s="240"/>
      <c r="G734" s="239"/>
      <c r="H734" s="242" t="str">
        <f>IF(ISBLANK(C734),"",IFERROR(IF(VLOOKUP(A734,'Np PL4 Stock'!$A:$J,10,FALSE)="Np4",C734-D734,C734-D734-1),""))</f>
        <v/>
      </c>
      <c r="I734" s="246" t="str">
        <f>IF(ISBLANK(C734),"",IFERROR(SUMIF('Np PL4 Stock'!$A:$A,A734,'Np PL4 Stock'!$N:$N),""))</f>
        <v/>
      </c>
      <c r="J734" s="240"/>
      <c r="K734" s="240"/>
      <c r="L734" s="239"/>
      <c r="M734" s="239"/>
      <c r="N734" s="242" t="str">
        <f t="shared" si="24"/>
        <v>-</v>
      </c>
      <c r="O734" s="240"/>
      <c r="P734" s="240"/>
      <c r="Q734" s="240"/>
      <c r="R734" s="249"/>
    </row>
    <row r="735" spans="1:18">
      <c r="A735" s="235" t="str">
        <f t="shared" si="23"/>
        <v/>
      </c>
      <c r="B735" s="153"/>
      <c r="C735" s="237"/>
      <c r="D735" s="238" t="str">
        <f>IF(ISBLANK(C735),"",IFERROR(VLOOKUP(A735,'Np PL4 Stock'!$A:$E,4,FALSE),""))</f>
        <v/>
      </c>
      <c r="E735" s="239"/>
      <c r="F735" s="240"/>
      <c r="G735" s="239"/>
      <c r="H735" s="242" t="str">
        <f>IF(ISBLANK(C735),"",IFERROR(IF(VLOOKUP(A735,'Np PL4 Stock'!$A:$J,10,FALSE)="Np4",C735-D735,C735-D735-1),""))</f>
        <v/>
      </c>
      <c r="I735" s="246" t="str">
        <f>IF(ISBLANK(C735),"",IFERROR(SUMIF('Np PL4 Stock'!$A:$A,A735,'Np PL4 Stock'!$N:$N),""))</f>
        <v/>
      </c>
      <c r="J735" s="240"/>
      <c r="K735" s="240"/>
      <c r="L735" s="239"/>
      <c r="M735" s="239"/>
      <c r="N735" s="242" t="str">
        <f t="shared" si="24"/>
        <v>-</v>
      </c>
      <c r="O735" s="240"/>
      <c r="P735" s="240"/>
      <c r="Q735" s="240"/>
      <c r="R735" s="249"/>
    </row>
    <row r="736" spans="1:18">
      <c r="A736" s="235" t="str">
        <f t="shared" si="23"/>
        <v/>
      </c>
      <c r="B736" s="153"/>
      <c r="C736" s="237"/>
      <c r="D736" s="238" t="str">
        <f>IF(ISBLANK(C736),"",IFERROR(VLOOKUP(A736,'Np PL4 Stock'!$A:$E,4,FALSE),""))</f>
        <v/>
      </c>
      <c r="E736" s="239"/>
      <c r="F736" s="240"/>
      <c r="G736" s="239"/>
      <c r="H736" s="242" t="str">
        <f>IF(ISBLANK(C736),"",IFERROR(IF(VLOOKUP(A736,'Np PL4 Stock'!$A:$J,10,FALSE)="Np4",C736-D736,C736-D736-1),""))</f>
        <v/>
      </c>
      <c r="I736" s="246" t="str">
        <f>IF(ISBLANK(C736),"",IFERROR(SUMIF('Np PL4 Stock'!$A:$A,A736,'Np PL4 Stock'!$N:$N),""))</f>
        <v/>
      </c>
      <c r="J736" s="240"/>
      <c r="K736" s="240"/>
      <c r="L736" s="239"/>
      <c r="M736" s="239"/>
      <c r="N736" s="242" t="str">
        <f t="shared" si="24"/>
        <v>-</v>
      </c>
      <c r="O736" s="240"/>
      <c r="P736" s="240"/>
      <c r="Q736" s="240"/>
      <c r="R736" s="249"/>
    </row>
    <row r="737" spans="1:18">
      <c r="A737" s="235" t="str">
        <f t="shared" si="23"/>
        <v/>
      </c>
      <c r="B737" s="153"/>
      <c r="C737" s="237"/>
      <c r="D737" s="238" t="str">
        <f>IF(ISBLANK(C737),"",IFERROR(VLOOKUP(A737,'Np PL4 Stock'!$A:$E,4,FALSE),""))</f>
        <v/>
      </c>
      <c r="E737" s="239"/>
      <c r="F737" s="240"/>
      <c r="G737" s="239"/>
      <c r="H737" s="242" t="str">
        <f>IF(ISBLANK(C737),"",IFERROR(IF(VLOOKUP(A737,'Np PL4 Stock'!$A:$J,10,FALSE)="Np4",C737-D737,C737-D737-1),""))</f>
        <v/>
      </c>
      <c r="I737" s="246" t="str">
        <f>IF(ISBLANK(C737),"",IFERROR(SUMIF('Np PL4 Stock'!$A:$A,A737,'Np PL4 Stock'!$N:$N),""))</f>
        <v/>
      </c>
      <c r="J737" s="240"/>
      <c r="K737" s="240"/>
      <c r="L737" s="239"/>
      <c r="M737" s="239"/>
      <c r="N737" s="242" t="str">
        <f t="shared" si="24"/>
        <v>-</v>
      </c>
      <c r="O737" s="240"/>
      <c r="P737" s="240"/>
      <c r="Q737" s="240"/>
      <c r="R737" s="249"/>
    </row>
    <row r="738" spans="1:18">
      <c r="A738" s="235" t="str">
        <f t="shared" si="23"/>
        <v/>
      </c>
      <c r="B738" s="153"/>
      <c r="C738" s="237"/>
      <c r="D738" s="238" t="str">
        <f>IF(ISBLANK(C738),"",IFERROR(VLOOKUP(A738,'Np PL4 Stock'!$A:$E,4,FALSE),""))</f>
        <v/>
      </c>
      <c r="E738" s="239"/>
      <c r="F738" s="240"/>
      <c r="G738" s="239"/>
      <c r="H738" s="242" t="str">
        <f>IF(ISBLANK(C738),"",IFERROR(IF(VLOOKUP(A738,'Np PL4 Stock'!$A:$J,10,FALSE)="Np4",C738-D738,C738-D738-1),""))</f>
        <v/>
      </c>
      <c r="I738" s="246" t="str">
        <f>IF(ISBLANK(C738),"",IFERROR(SUMIF('Np PL4 Stock'!$A:$A,A738,'Np PL4 Stock'!$N:$N),""))</f>
        <v/>
      </c>
      <c r="J738" s="240"/>
      <c r="K738" s="240"/>
      <c r="L738" s="239"/>
      <c r="M738" s="239"/>
      <c r="N738" s="242" t="str">
        <f t="shared" si="24"/>
        <v>-</v>
      </c>
      <c r="O738" s="240"/>
      <c r="P738" s="240"/>
      <c r="Q738" s="240"/>
      <c r="R738" s="249"/>
    </row>
    <row r="739" spans="1:18">
      <c r="A739" s="235" t="str">
        <f t="shared" si="23"/>
        <v/>
      </c>
      <c r="B739" s="153"/>
      <c r="C739" s="237"/>
      <c r="D739" s="238" t="str">
        <f>IF(ISBLANK(C739),"",IFERROR(VLOOKUP(A739,'Np PL4 Stock'!$A:$E,4,FALSE),""))</f>
        <v/>
      </c>
      <c r="E739" s="239"/>
      <c r="F739" s="240"/>
      <c r="G739" s="239"/>
      <c r="H739" s="242" t="str">
        <f>IF(ISBLANK(C739),"",IFERROR(IF(VLOOKUP(A739,'Np PL4 Stock'!$A:$J,10,FALSE)="Np4",C739-D739,C739-D739-1),""))</f>
        <v/>
      </c>
      <c r="I739" s="246" t="str">
        <f>IF(ISBLANK(C739),"",IFERROR(SUMIF('Np PL4 Stock'!$A:$A,A739,'Np PL4 Stock'!$N:$N),""))</f>
        <v/>
      </c>
      <c r="J739" s="240"/>
      <c r="K739" s="240"/>
      <c r="L739" s="239"/>
      <c r="M739" s="239"/>
      <c r="N739" s="242" t="str">
        <f t="shared" si="24"/>
        <v>-</v>
      </c>
      <c r="O739" s="240"/>
      <c r="P739" s="240"/>
      <c r="Q739" s="240"/>
      <c r="R739" s="249"/>
    </row>
    <row r="740" spans="1:18">
      <c r="A740" s="235" t="str">
        <f t="shared" si="23"/>
        <v/>
      </c>
      <c r="B740" s="153"/>
      <c r="C740" s="237"/>
      <c r="D740" s="238" t="str">
        <f>IF(ISBLANK(C740),"",IFERROR(VLOOKUP(A740,'Np PL4 Stock'!$A:$E,4,FALSE),""))</f>
        <v/>
      </c>
      <c r="E740" s="239"/>
      <c r="F740" s="240"/>
      <c r="G740" s="239"/>
      <c r="H740" s="242" t="str">
        <f>IF(ISBLANK(C740),"",IFERROR(IF(VLOOKUP(A740,'Np PL4 Stock'!$A:$J,10,FALSE)="Np4",C740-D740,C740-D740-1),""))</f>
        <v/>
      </c>
      <c r="I740" s="246" t="str">
        <f>IF(ISBLANK(C740),"",IFERROR(SUMIF('Np PL4 Stock'!$A:$A,A740,'Np PL4 Stock'!$N:$N),""))</f>
        <v/>
      </c>
      <c r="J740" s="240"/>
      <c r="K740" s="240"/>
      <c r="L740" s="239"/>
      <c r="M740" s="239"/>
      <c r="N740" s="242" t="str">
        <f t="shared" si="24"/>
        <v>-</v>
      </c>
      <c r="O740" s="240"/>
      <c r="P740" s="240"/>
      <c r="Q740" s="240"/>
      <c r="R740" s="249"/>
    </row>
    <row r="741" spans="1:18">
      <c r="A741" s="235" t="str">
        <f t="shared" si="23"/>
        <v/>
      </c>
      <c r="B741" s="153"/>
      <c r="C741" s="237"/>
      <c r="D741" s="238" t="str">
        <f>IF(ISBLANK(C741),"",IFERROR(VLOOKUP(A741,'Np PL4 Stock'!$A:$E,4,FALSE),""))</f>
        <v/>
      </c>
      <c r="E741" s="239"/>
      <c r="F741" s="240"/>
      <c r="G741" s="239"/>
      <c r="H741" s="242" t="str">
        <f>IF(ISBLANK(C741),"",IFERROR(IF(VLOOKUP(A741,'Np PL4 Stock'!$A:$J,10,FALSE)="Np4",C741-D741,C741-D741-1),""))</f>
        <v/>
      </c>
      <c r="I741" s="246" t="str">
        <f>IF(ISBLANK(C741),"",IFERROR(SUMIF('Np PL4 Stock'!$A:$A,A741,'Np PL4 Stock'!$N:$N),""))</f>
        <v/>
      </c>
      <c r="J741" s="240"/>
      <c r="K741" s="240"/>
      <c r="L741" s="239"/>
      <c r="M741" s="239"/>
      <c r="N741" s="242" t="str">
        <f t="shared" si="24"/>
        <v>-</v>
      </c>
      <c r="O741" s="240"/>
      <c r="P741" s="240"/>
      <c r="Q741" s="240"/>
      <c r="R741" s="249"/>
    </row>
    <row r="742" spans="1:18">
      <c r="A742" s="235" t="str">
        <f t="shared" si="23"/>
        <v/>
      </c>
      <c r="B742" s="153"/>
      <c r="C742" s="237"/>
      <c r="D742" s="238" t="str">
        <f>IF(ISBLANK(C742),"",IFERROR(VLOOKUP(A742,'Np PL4 Stock'!$A:$E,4,FALSE),""))</f>
        <v/>
      </c>
      <c r="E742" s="239"/>
      <c r="F742" s="240"/>
      <c r="G742" s="239"/>
      <c r="H742" s="242" t="str">
        <f>IF(ISBLANK(C742),"",IFERROR(IF(VLOOKUP(A742,'Np PL4 Stock'!$A:$J,10,FALSE)="Np4",C742-D742,C742-D742-1),""))</f>
        <v/>
      </c>
      <c r="I742" s="246" t="str">
        <f>IF(ISBLANK(C742),"",IFERROR(SUMIF('Np PL4 Stock'!$A:$A,A742,'Np PL4 Stock'!$N:$N),""))</f>
        <v/>
      </c>
      <c r="J742" s="240"/>
      <c r="K742" s="240"/>
      <c r="L742" s="239"/>
      <c r="M742" s="239"/>
      <c r="N742" s="242" t="str">
        <f t="shared" si="24"/>
        <v>-</v>
      </c>
      <c r="O742" s="240"/>
      <c r="P742" s="240"/>
      <c r="Q742" s="240"/>
      <c r="R742" s="249"/>
    </row>
    <row r="743" spans="1:18">
      <c r="A743" s="235" t="str">
        <f t="shared" si="23"/>
        <v/>
      </c>
      <c r="B743" s="153"/>
      <c r="C743" s="237"/>
      <c r="D743" s="238" t="str">
        <f>IF(ISBLANK(C743),"",IFERROR(VLOOKUP(A743,'Np PL4 Stock'!$A:$E,4,FALSE),""))</f>
        <v/>
      </c>
      <c r="E743" s="239"/>
      <c r="F743" s="240"/>
      <c r="G743" s="239"/>
      <c r="H743" s="242" t="str">
        <f>IF(ISBLANK(C743),"",IFERROR(IF(VLOOKUP(A743,'Np PL4 Stock'!$A:$J,10,FALSE)="Np4",C743-D743,C743-D743-1),""))</f>
        <v/>
      </c>
      <c r="I743" s="246" t="str">
        <f>IF(ISBLANK(C743),"",IFERROR(SUMIF('Np PL4 Stock'!$A:$A,A743,'Np PL4 Stock'!$N:$N),""))</f>
        <v/>
      </c>
      <c r="J743" s="240"/>
      <c r="K743" s="240"/>
      <c r="L743" s="239"/>
      <c r="M743" s="239"/>
      <c r="N743" s="242" t="str">
        <f t="shared" si="24"/>
        <v>-</v>
      </c>
      <c r="O743" s="240"/>
      <c r="P743" s="240"/>
      <c r="Q743" s="240"/>
      <c r="R743" s="249"/>
    </row>
    <row r="744" spans="1:18">
      <c r="A744" s="235" t="str">
        <f t="shared" si="23"/>
        <v/>
      </c>
      <c r="B744" s="153"/>
      <c r="C744" s="237"/>
      <c r="D744" s="238" t="str">
        <f>IF(ISBLANK(C744),"",IFERROR(VLOOKUP(A744,'Np PL4 Stock'!$A:$E,4,FALSE),""))</f>
        <v/>
      </c>
      <c r="E744" s="239"/>
      <c r="F744" s="240"/>
      <c r="G744" s="239"/>
      <c r="H744" s="242" t="str">
        <f>IF(ISBLANK(C744),"",IFERROR(IF(VLOOKUP(A744,'Np PL4 Stock'!$A:$J,10,FALSE)="Np4",C744-D744,C744-D744-1),""))</f>
        <v/>
      </c>
      <c r="I744" s="246" t="str">
        <f>IF(ISBLANK(C744),"",IFERROR(SUMIF('Np PL4 Stock'!$A:$A,A744,'Np PL4 Stock'!$N:$N),""))</f>
        <v/>
      </c>
      <c r="J744" s="240"/>
      <c r="K744" s="240"/>
      <c r="L744" s="239"/>
      <c r="M744" s="239"/>
      <c r="N744" s="242" t="str">
        <f t="shared" si="24"/>
        <v>-</v>
      </c>
      <c r="O744" s="240"/>
      <c r="P744" s="240"/>
      <c r="Q744" s="240"/>
      <c r="R744" s="249"/>
    </row>
    <row r="745" spans="1:18">
      <c r="A745" s="235" t="str">
        <f t="shared" si="23"/>
        <v/>
      </c>
      <c r="B745" s="153"/>
      <c r="C745" s="237"/>
      <c r="D745" s="238" t="str">
        <f>IF(ISBLANK(C745),"",IFERROR(VLOOKUP(A745,'Np PL4 Stock'!$A:$E,4,FALSE),""))</f>
        <v/>
      </c>
      <c r="E745" s="239"/>
      <c r="F745" s="240"/>
      <c r="G745" s="239"/>
      <c r="H745" s="242" t="str">
        <f>IF(ISBLANK(C745),"",IFERROR(IF(VLOOKUP(A745,'Np PL4 Stock'!$A:$J,10,FALSE)="Np4",C745-D745,C745-D745-1),""))</f>
        <v/>
      </c>
      <c r="I745" s="246" t="str">
        <f>IF(ISBLANK(C745),"",IFERROR(SUMIF('Np PL4 Stock'!$A:$A,A745,'Np PL4 Stock'!$N:$N),""))</f>
        <v/>
      </c>
      <c r="J745" s="240"/>
      <c r="K745" s="240"/>
      <c r="L745" s="239"/>
      <c r="M745" s="239"/>
      <c r="N745" s="242" t="str">
        <f t="shared" si="24"/>
        <v>-</v>
      </c>
      <c r="O745" s="240"/>
      <c r="P745" s="240"/>
      <c r="Q745" s="240"/>
      <c r="R745" s="249"/>
    </row>
    <row r="746" spans="1:18">
      <c r="A746" s="235" t="str">
        <f t="shared" si="23"/>
        <v/>
      </c>
      <c r="B746" s="153"/>
      <c r="C746" s="237"/>
      <c r="D746" s="238" t="str">
        <f>IF(ISBLANK(C746),"",IFERROR(VLOOKUP(A746,'Np PL4 Stock'!$A:$E,4,FALSE),""))</f>
        <v/>
      </c>
      <c r="E746" s="239"/>
      <c r="F746" s="240"/>
      <c r="G746" s="239"/>
      <c r="H746" s="242" t="str">
        <f>IF(ISBLANK(C746),"",IFERROR(IF(VLOOKUP(A746,'Np PL4 Stock'!$A:$J,10,FALSE)="Np4",C746-D746,C746-D746-1),""))</f>
        <v/>
      </c>
      <c r="I746" s="246" t="str">
        <f>IF(ISBLANK(C746),"",IFERROR(SUMIF('Np PL4 Stock'!$A:$A,A746,'Np PL4 Stock'!$N:$N),""))</f>
        <v/>
      </c>
      <c r="J746" s="240"/>
      <c r="K746" s="240"/>
      <c r="L746" s="239"/>
      <c r="M746" s="239"/>
      <c r="N746" s="242" t="str">
        <f t="shared" si="24"/>
        <v>-</v>
      </c>
      <c r="O746" s="240"/>
      <c r="P746" s="240"/>
      <c r="Q746" s="240"/>
      <c r="R746" s="249"/>
    </row>
    <row r="747" spans="1:18">
      <c r="A747" s="235" t="str">
        <f t="shared" si="23"/>
        <v/>
      </c>
      <c r="B747" s="153"/>
      <c r="C747" s="237"/>
      <c r="D747" s="238" t="str">
        <f>IF(ISBLANK(C747),"",IFERROR(VLOOKUP(A747,'Np PL4 Stock'!$A:$E,4,FALSE),""))</f>
        <v/>
      </c>
      <c r="E747" s="239"/>
      <c r="F747" s="240"/>
      <c r="G747" s="239"/>
      <c r="H747" s="242" t="str">
        <f>IF(ISBLANK(C747),"",IFERROR(IF(VLOOKUP(A747,'Np PL4 Stock'!$A:$J,10,FALSE)="Np4",C747-D747,C747-D747-1),""))</f>
        <v/>
      </c>
      <c r="I747" s="246" t="str">
        <f>IF(ISBLANK(C747),"",IFERROR(SUMIF('Np PL4 Stock'!$A:$A,A747,'Np PL4 Stock'!$N:$N),""))</f>
        <v/>
      </c>
      <c r="J747" s="240"/>
      <c r="K747" s="240"/>
      <c r="L747" s="239"/>
      <c r="M747" s="239"/>
      <c r="N747" s="242" t="str">
        <f t="shared" si="24"/>
        <v>-</v>
      </c>
      <c r="O747" s="240"/>
      <c r="P747" s="240"/>
      <c r="Q747" s="240"/>
      <c r="R747" s="249"/>
    </row>
    <row r="748" spans="1:18">
      <c r="A748" s="235" t="str">
        <f t="shared" si="23"/>
        <v/>
      </c>
      <c r="B748" s="153"/>
      <c r="C748" s="237"/>
      <c r="D748" s="238" t="str">
        <f>IF(ISBLANK(C748),"",IFERROR(VLOOKUP(A748,'Np PL4 Stock'!$A:$E,4,FALSE),""))</f>
        <v/>
      </c>
      <c r="E748" s="239"/>
      <c r="F748" s="240"/>
      <c r="G748" s="239"/>
      <c r="H748" s="242" t="str">
        <f>IF(ISBLANK(C748),"",IFERROR(IF(VLOOKUP(A748,'Np PL4 Stock'!$A:$J,10,FALSE)="Np4",C748-D748,C748-D748-1),""))</f>
        <v/>
      </c>
      <c r="I748" s="246" t="str">
        <f>IF(ISBLANK(C748),"",IFERROR(SUMIF('Np PL4 Stock'!$A:$A,A748,'Np PL4 Stock'!$N:$N),""))</f>
        <v/>
      </c>
      <c r="J748" s="240"/>
      <c r="K748" s="240"/>
      <c r="L748" s="239"/>
      <c r="M748" s="239"/>
      <c r="N748" s="242" t="str">
        <f t="shared" si="24"/>
        <v>-</v>
      </c>
      <c r="O748" s="240"/>
      <c r="P748" s="240"/>
      <c r="Q748" s="240"/>
      <c r="R748" s="249"/>
    </row>
    <row r="749" spans="1:18">
      <c r="A749" s="235" t="str">
        <f t="shared" si="23"/>
        <v/>
      </c>
      <c r="B749" s="153"/>
      <c r="C749" s="237"/>
      <c r="D749" s="238" t="str">
        <f>IF(ISBLANK(C749),"",IFERROR(VLOOKUP(A749,'Np PL4 Stock'!$A:$E,4,FALSE),""))</f>
        <v/>
      </c>
      <c r="E749" s="239"/>
      <c r="F749" s="240"/>
      <c r="G749" s="239"/>
      <c r="H749" s="242" t="str">
        <f>IF(ISBLANK(C749),"",IFERROR(IF(VLOOKUP(A749,'Np PL4 Stock'!$A:$J,10,FALSE)="Np4",C749-D749,C749-D749-1),""))</f>
        <v/>
      </c>
      <c r="I749" s="246" t="str">
        <f>IF(ISBLANK(C749),"",IFERROR(SUMIF('Np PL4 Stock'!$A:$A,A749,'Np PL4 Stock'!$N:$N),""))</f>
        <v/>
      </c>
      <c r="J749" s="240"/>
      <c r="K749" s="240"/>
      <c r="L749" s="239"/>
      <c r="M749" s="239"/>
      <c r="N749" s="242" t="str">
        <f t="shared" si="24"/>
        <v>-</v>
      </c>
      <c r="O749" s="240"/>
      <c r="P749" s="240"/>
      <c r="Q749" s="240"/>
      <c r="R749" s="249"/>
    </row>
    <row r="750" spans="1:18">
      <c r="A750" s="235" t="str">
        <f t="shared" si="23"/>
        <v/>
      </c>
      <c r="B750" s="153"/>
      <c r="C750" s="237"/>
      <c r="D750" s="238" t="str">
        <f>IF(ISBLANK(C750),"",IFERROR(VLOOKUP(A750,'Np PL4 Stock'!$A:$E,4,FALSE),""))</f>
        <v/>
      </c>
      <c r="E750" s="239"/>
      <c r="F750" s="240"/>
      <c r="G750" s="239"/>
      <c r="H750" s="242" t="str">
        <f>IF(ISBLANK(C750),"",IFERROR(IF(VLOOKUP(A750,'Np PL4 Stock'!$A:$J,10,FALSE)="Np4",C750-D750,C750-D750-1),""))</f>
        <v/>
      </c>
      <c r="I750" s="246" t="str">
        <f>IF(ISBLANK(C750),"",IFERROR(SUMIF('Np PL4 Stock'!$A:$A,A750,'Np PL4 Stock'!$N:$N),""))</f>
        <v/>
      </c>
      <c r="J750" s="240"/>
      <c r="K750" s="240"/>
      <c r="L750" s="239"/>
      <c r="M750" s="239"/>
      <c r="N750" s="242" t="str">
        <f t="shared" si="24"/>
        <v>-</v>
      </c>
      <c r="O750" s="240"/>
      <c r="P750" s="240"/>
      <c r="Q750" s="240"/>
      <c r="R750" s="249"/>
    </row>
    <row r="751" spans="1:18">
      <c r="A751" s="235" t="str">
        <f t="shared" si="23"/>
        <v/>
      </c>
      <c r="B751" s="153"/>
      <c r="C751" s="237"/>
      <c r="D751" s="238" t="str">
        <f>IF(ISBLANK(C751),"",IFERROR(VLOOKUP(A751,'Np PL4 Stock'!$A:$E,4,FALSE),""))</f>
        <v/>
      </c>
      <c r="E751" s="239"/>
      <c r="F751" s="240"/>
      <c r="G751" s="239"/>
      <c r="H751" s="242" t="str">
        <f>IF(ISBLANK(C751),"",IFERROR(IF(VLOOKUP(A751,'Np PL4 Stock'!$A:$J,10,FALSE)="Np4",C751-D751,C751-D751-1),""))</f>
        <v/>
      </c>
      <c r="I751" s="246" t="str">
        <f>IF(ISBLANK(C751),"",IFERROR(SUMIF('Np PL4 Stock'!$A:$A,A751,'Np PL4 Stock'!$N:$N),""))</f>
        <v/>
      </c>
      <c r="J751" s="240"/>
      <c r="K751" s="240"/>
      <c r="L751" s="239"/>
      <c r="M751" s="239"/>
      <c r="N751" s="242" t="str">
        <f t="shared" si="24"/>
        <v>-</v>
      </c>
      <c r="O751" s="240"/>
      <c r="P751" s="240"/>
      <c r="Q751" s="240"/>
      <c r="R751" s="249"/>
    </row>
    <row r="752" spans="1:18">
      <c r="A752" s="235" t="str">
        <f t="shared" si="23"/>
        <v/>
      </c>
      <c r="B752" s="153"/>
      <c r="C752" s="237"/>
      <c r="D752" s="238" t="str">
        <f>IF(ISBLANK(C752),"",IFERROR(VLOOKUP(A752,'Np PL4 Stock'!$A:$E,4,FALSE),""))</f>
        <v/>
      </c>
      <c r="E752" s="239"/>
      <c r="F752" s="240"/>
      <c r="G752" s="239"/>
      <c r="H752" s="242" t="str">
        <f>IF(ISBLANK(C752),"",IFERROR(IF(VLOOKUP(A752,'Np PL4 Stock'!$A:$J,10,FALSE)="Np4",C752-D752,C752-D752-1),""))</f>
        <v/>
      </c>
      <c r="I752" s="246" t="str">
        <f>IF(ISBLANK(C752),"",IFERROR(SUMIF('Np PL4 Stock'!$A:$A,A752,'Np PL4 Stock'!$N:$N),""))</f>
        <v/>
      </c>
      <c r="J752" s="240"/>
      <c r="K752" s="240"/>
      <c r="L752" s="239"/>
      <c r="M752" s="239"/>
      <c r="N752" s="242" t="str">
        <f t="shared" si="24"/>
        <v>-</v>
      </c>
      <c r="O752" s="240"/>
      <c r="P752" s="240"/>
      <c r="Q752" s="240"/>
      <c r="R752" s="249"/>
    </row>
    <row r="753" spans="1:18">
      <c r="A753" s="235" t="str">
        <f t="shared" si="23"/>
        <v/>
      </c>
      <c r="B753" s="153"/>
      <c r="C753" s="237"/>
      <c r="D753" s="238" t="str">
        <f>IF(ISBLANK(C753),"",IFERROR(VLOOKUP(A753,'Np PL4 Stock'!$A:$E,4,FALSE),""))</f>
        <v/>
      </c>
      <c r="E753" s="239"/>
      <c r="F753" s="240"/>
      <c r="G753" s="239"/>
      <c r="H753" s="242" t="str">
        <f>IF(ISBLANK(C753),"",IFERROR(IF(VLOOKUP(A753,'Np PL4 Stock'!$A:$J,10,FALSE)="Np4",C753-D753,C753-D753-1),""))</f>
        <v/>
      </c>
      <c r="I753" s="246" t="str">
        <f>IF(ISBLANK(C753),"",IFERROR(SUMIF('Np PL4 Stock'!$A:$A,A753,'Np PL4 Stock'!$N:$N),""))</f>
        <v/>
      </c>
      <c r="J753" s="240"/>
      <c r="K753" s="240"/>
      <c r="L753" s="239"/>
      <c r="M753" s="239"/>
      <c r="N753" s="242" t="str">
        <f t="shared" si="24"/>
        <v>-</v>
      </c>
      <c r="O753" s="240"/>
      <c r="P753" s="240"/>
      <c r="Q753" s="240"/>
      <c r="R753" s="249"/>
    </row>
    <row r="754" spans="1:18">
      <c r="A754" s="235" t="str">
        <f t="shared" si="23"/>
        <v/>
      </c>
      <c r="B754" s="153"/>
      <c r="C754" s="237"/>
      <c r="D754" s="238" t="str">
        <f>IF(ISBLANK(C754),"",IFERROR(VLOOKUP(A754,'Np PL4 Stock'!$A:$E,4,FALSE),""))</f>
        <v/>
      </c>
      <c r="E754" s="239"/>
      <c r="F754" s="240"/>
      <c r="G754" s="239"/>
      <c r="H754" s="242" t="str">
        <f>IF(ISBLANK(C754),"",IFERROR(IF(VLOOKUP(A754,'Np PL4 Stock'!$A:$J,10,FALSE)="Np4",C754-D754,C754-D754-1),""))</f>
        <v/>
      </c>
      <c r="I754" s="246" t="str">
        <f>IF(ISBLANK(C754),"",IFERROR(SUMIF('Np PL4 Stock'!$A:$A,A754,'Np PL4 Stock'!$N:$N),""))</f>
        <v/>
      </c>
      <c r="J754" s="240"/>
      <c r="K754" s="240"/>
      <c r="L754" s="239"/>
      <c r="M754" s="239"/>
      <c r="N754" s="242" t="str">
        <f t="shared" si="24"/>
        <v>-</v>
      </c>
      <c r="O754" s="240"/>
      <c r="P754" s="240"/>
      <c r="Q754" s="240"/>
      <c r="R754" s="249"/>
    </row>
    <row r="755" spans="1:18">
      <c r="A755" s="235" t="str">
        <f t="shared" si="23"/>
        <v/>
      </c>
      <c r="B755" s="153"/>
      <c r="C755" s="237"/>
      <c r="D755" s="238" t="str">
        <f>IF(ISBLANK(C755),"",IFERROR(VLOOKUP(A755,'Np PL4 Stock'!$A:$E,4,FALSE),""))</f>
        <v/>
      </c>
      <c r="E755" s="239"/>
      <c r="F755" s="240"/>
      <c r="G755" s="239"/>
      <c r="H755" s="242" t="str">
        <f>IF(ISBLANK(C755),"",IFERROR(IF(VLOOKUP(A755,'Np PL4 Stock'!$A:$J,10,FALSE)="Np4",C755-D755,C755-D755-1),""))</f>
        <v/>
      </c>
      <c r="I755" s="246" t="str">
        <f>IF(ISBLANK(C755),"",IFERROR(SUMIF('Np PL4 Stock'!$A:$A,A755,'Np PL4 Stock'!$N:$N),""))</f>
        <v/>
      </c>
      <c r="J755" s="240"/>
      <c r="K755" s="240"/>
      <c r="L755" s="239"/>
      <c r="M755" s="239"/>
      <c r="N755" s="242" t="str">
        <f t="shared" si="24"/>
        <v>-</v>
      </c>
      <c r="O755" s="240"/>
      <c r="P755" s="240"/>
      <c r="Q755" s="240"/>
      <c r="R755" s="249"/>
    </row>
    <row r="756" spans="1:18">
      <c r="A756" s="235" t="str">
        <f t="shared" si="23"/>
        <v/>
      </c>
      <c r="B756" s="153"/>
      <c r="C756" s="237"/>
      <c r="D756" s="238" t="str">
        <f>IF(ISBLANK(C756),"",IFERROR(VLOOKUP(A756,'Np PL4 Stock'!$A:$E,4,FALSE),""))</f>
        <v/>
      </c>
      <c r="E756" s="239"/>
      <c r="F756" s="240"/>
      <c r="G756" s="239"/>
      <c r="H756" s="242" t="str">
        <f>IF(ISBLANK(C756),"",IFERROR(IF(VLOOKUP(A756,'Np PL4 Stock'!$A:$J,10,FALSE)="Np4",C756-D756,C756-D756-1),""))</f>
        <v/>
      </c>
      <c r="I756" s="246" t="str">
        <f>IF(ISBLANK(C756),"",IFERROR(SUMIF('Np PL4 Stock'!$A:$A,A756,'Np PL4 Stock'!$N:$N),""))</f>
        <v/>
      </c>
      <c r="J756" s="240"/>
      <c r="K756" s="240"/>
      <c r="L756" s="239"/>
      <c r="M756" s="239"/>
      <c r="N756" s="242" t="str">
        <f t="shared" si="24"/>
        <v>-</v>
      </c>
      <c r="O756" s="240"/>
      <c r="P756" s="240"/>
      <c r="Q756" s="240"/>
      <c r="R756" s="249"/>
    </row>
    <row r="757" spans="1:18">
      <c r="A757" s="235" t="str">
        <f t="shared" si="23"/>
        <v/>
      </c>
      <c r="B757" s="153"/>
      <c r="C757" s="237"/>
      <c r="D757" s="238" t="str">
        <f>IF(ISBLANK(C757),"",IFERROR(VLOOKUP(A757,'Np PL4 Stock'!$A:$E,4,FALSE),""))</f>
        <v/>
      </c>
      <c r="E757" s="239"/>
      <c r="F757" s="240"/>
      <c r="G757" s="239"/>
      <c r="H757" s="242" t="str">
        <f>IF(ISBLANK(C757),"",IFERROR(IF(VLOOKUP(A757,'Np PL4 Stock'!$A:$J,10,FALSE)="Np4",C757-D757,C757-D757-1),""))</f>
        <v/>
      </c>
      <c r="I757" s="246" t="str">
        <f>IF(ISBLANK(C757),"",IFERROR(SUMIF('Np PL4 Stock'!$A:$A,A757,'Np PL4 Stock'!$N:$N),""))</f>
        <v/>
      </c>
      <c r="J757" s="240"/>
      <c r="K757" s="240"/>
      <c r="L757" s="239"/>
      <c r="M757" s="239"/>
      <c r="N757" s="242" t="str">
        <f t="shared" si="24"/>
        <v>-</v>
      </c>
      <c r="O757" s="240"/>
      <c r="P757" s="240"/>
      <c r="Q757" s="240"/>
      <c r="R757" s="249"/>
    </row>
    <row r="758" spans="1:18">
      <c r="A758" s="235" t="str">
        <f t="shared" si="23"/>
        <v/>
      </c>
      <c r="B758" s="153"/>
      <c r="C758" s="237"/>
      <c r="D758" s="238" t="str">
        <f>IF(ISBLANK(C758),"",IFERROR(VLOOKUP(A758,'Np PL4 Stock'!$A:$E,4,FALSE),""))</f>
        <v/>
      </c>
      <c r="E758" s="239"/>
      <c r="F758" s="240"/>
      <c r="G758" s="239"/>
      <c r="H758" s="242" t="str">
        <f>IF(ISBLANK(C758),"",IFERROR(IF(VLOOKUP(A758,'Np PL4 Stock'!$A:$J,10,FALSE)="Np4",C758-D758,C758-D758-1),""))</f>
        <v/>
      </c>
      <c r="I758" s="246" t="str">
        <f>IF(ISBLANK(C758),"",IFERROR(SUMIF('Np PL4 Stock'!$A:$A,A758,'Np PL4 Stock'!$N:$N),""))</f>
        <v/>
      </c>
      <c r="J758" s="240"/>
      <c r="K758" s="240"/>
      <c r="L758" s="239"/>
      <c r="M758" s="239"/>
      <c r="N758" s="242" t="str">
        <f t="shared" si="24"/>
        <v>-</v>
      </c>
      <c r="O758" s="240"/>
      <c r="P758" s="240"/>
      <c r="Q758" s="240"/>
      <c r="R758" s="249"/>
    </row>
    <row r="759" spans="1:18">
      <c r="A759" s="235" t="str">
        <f t="shared" si="23"/>
        <v/>
      </c>
      <c r="B759" s="153"/>
      <c r="C759" s="237"/>
      <c r="D759" s="238" t="str">
        <f>IF(ISBLANK(C759),"",IFERROR(VLOOKUP(A759,'Np PL4 Stock'!$A:$E,4,FALSE),""))</f>
        <v/>
      </c>
      <c r="E759" s="239"/>
      <c r="F759" s="240"/>
      <c r="G759" s="239"/>
      <c r="H759" s="242" t="str">
        <f>IF(ISBLANK(C759),"",IFERROR(IF(VLOOKUP(A759,'Np PL4 Stock'!$A:$J,10,FALSE)="Np4",C759-D759,C759-D759-1),""))</f>
        <v/>
      </c>
      <c r="I759" s="246" t="str">
        <f>IF(ISBLANK(C759),"",IFERROR(SUMIF('Np PL4 Stock'!$A:$A,A759,'Np PL4 Stock'!$N:$N),""))</f>
        <v/>
      </c>
      <c r="J759" s="240"/>
      <c r="K759" s="240"/>
      <c r="L759" s="239"/>
      <c r="M759" s="239"/>
      <c r="N759" s="242" t="str">
        <f t="shared" si="24"/>
        <v>-</v>
      </c>
      <c r="O759" s="240"/>
      <c r="P759" s="240"/>
      <c r="Q759" s="240"/>
      <c r="R759" s="249"/>
    </row>
    <row r="760" spans="1:18">
      <c r="A760" s="235" t="str">
        <f t="shared" si="23"/>
        <v/>
      </c>
      <c r="B760" s="153"/>
      <c r="C760" s="237"/>
      <c r="D760" s="238" t="str">
        <f>IF(ISBLANK(C760),"",IFERROR(VLOOKUP(A760,'Np PL4 Stock'!$A:$E,4,FALSE),""))</f>
        <v/>
      </c>
      <c r="E760" s="239"/>
      <c r="F760" s="240"/>
      <c r="G760" s="239"/>
      <c r="H760" s="242" t="str">
        <f>IF(ISBLANK(C760),"",IFERROR(IF(VLOOKUP(A760,'Np PL4 Stock'!$A:$J,10,FALSE)="Np4",C760-D760,C760-D760-1),""))</f>
        <v/>
      </c>
      <c r="I760" s="246" t="str">
        <f>IF(ISBLANK(C760),"",IFERROR(SUMIF('Np PL4 Stock'!$A:$A,A760,'Np PL4 Stock'!$N:$N),""))</f>
        <v/>
      </c>
      <c r="J760" s="240"/>
      <c r="K760" s="240"/>
      <c r="L760" s="239"/>
      <c r="M760" s="239"/>
      <c r="N760" s="242" t="str">
        <f t="shared" si="24"/>
        <v>-</v>
      </c>
      <c r="O760" s="240"/>
      <c r="P760" s="240"/>
      <c r="Q760" s="240"/>
      <c r="R760" s="249"/>
    </row>
    <row r="761" spans="1:18">
      <c r="A761" s="235" t="str">
        <f t="shared" si="23"/>
        <v/>
      </c>
      <c r="B761" s="153"/>
      <c r="C761" s="237"/>
      <c r="D761" s="238" t="str">
        <f>IF(ISBLANK(C761),"",IFERROR(VLOOKUP(A761,'Np PL4 Stock'!$A:$E,4,FALSE),""))</f>
        <v/>
      </c>
      <c r="E761" s="239"/>
      <c r="F761" s="240"/>
      <c r="G761" s="239"/>
      <c r="H761" s="242" t="str">
        <f>IF(ISBLANK(C761),"",IFERROR(IF(VLOOKUP(A761,'Np PL4 Stock'!$A:$J,10,FALSE)="Np4",C761-D761,C761-D761-1),""))</f>
        <v/>
      </c>
      <c r="I761" s="246" t="str">
        <f>IF(ISBLANK(C761),"",IFERROR(SUMIF('Np PL4 Stock'!$A:$A,A761,'Np PL4 Stock'!$N:$N),""))</f>
        <v/>
      </c>
      <c r="J761" s="240"/>
      <c r="K761" s="240"/>
      <c r="L761" s="239"/>
      <c r="M761" s="239"/>
      <c r="N761" s="242" t="str">
        <f t="shared" si="24"/>
        <v>-</v>
      </c>
      <c r="O761" s="240"/>
      <c r="P761" s="240"/>
      <c r="Q761" s="240"/>
      <c r="R761" s="249"/>
    </row>
    <row r="762" spans="1:18">
      <c r="A762" s="235" t="str">
        <f t="shared" si="23"/>
        <v/>
      </c>
      <c r="B762" s="153"/>
      <c r="C762" s="237"/>
      <c r="D762" s="238" t="str">
        <f>IF(ISBLANK(C762),"",IFERROR(VLOOKUP(A762,'Np PL4 Stock'!$A:$E,4,FALSE),""))</f>
        <v/>
      </c>
      <c r="E762" s="239"/>
      <c r="F762" s="240"/>
      <c r="G762" s="239"/>
      <c r="H762" s="242" t="str">
        <f>IF(ISBLANK(C762),"",IFERROR(IF(VLOOKUP(A762,'Np PL4 Stock'!$A:$J,10,FALSE)="Np4",C762-D762,C762-D762-1),""))</f>
        <v/>
      </c>
      <c r="I762" s="246" t="str">
        <f>IF(ISBLANK(C762),"",IFERROR(SUMIF('Np PL4 Stock'!$A:$A,A762,'Np PL4 Stock'!$N:$N),""))</f>
        <v/>
      </c>
      <c r="J762" s="240"/>
      <c r="K762" s="240"/>
      <c r="L762" s="239"/>
      <c r="M762" s="239"/>
      <c r="N762" s="242" t="str">
        <f t="shared" si="24"/>
        <v>-</v>
      </c>
      <c r="O762" s="240"/>
      <c r="P762" s="240"/>
      <c r="Q762" s="240"/>
      <c r="R762" s="249"/>
    </row>
    <row r="763" spans="1:18">
      <c r="A763" s="235" t="str">
        <f t="shared" si="23"/>
        <v/>
      </c>
      <c r="B763" s="153"/>
      <c r="C763" s="237"/>
      <c r="D763" s="238" t="str">
        <f>IF(ISBLANK(C763),"",IFERROR(VLOOKUP(A763,'Np PL4 Stock'!$A:$E,4,FALSE),""))</f>
        <v/>
      </c>
      <c r="E763" s="239"/>
      <c r="F763" s="240"/>
      <c r="G763" s="239"/>
      <c r="H763" s="242" t="str">
        <f>IF(ISBLANK(C763),"",IFERROR(IF(VLOOKUP(A763,'Np PL4 Stock'!$A:$J,10,FALSE)="Np4",C763-D763,C763-D763-1),""))</f>
        <v/>
      </c>
      <c r="I763" s="246" t="str">
        <f>IF(ISBLANK(C763),"",IFERROR(SUMIF('Np PL4 Stock'!$A:$A,A763,'Np PL4 Stock'!$N:$N),""))</f>
        <v/>
      </c>
      <c r="J763" s="240"/>
      <c r="K763" s="240"/>
      <c r="L763" s="239"/>
      <c r="M763" s="239"/>
      <c r="N763" s="242" t="str">
        <f t="shared" si="24"/>
        <v>-</v>
      </c>
      <c r="O763" s="240"/>
      <c r="P763" s="240"/>
      <c r="Q763" s="240"/>
      <c r="R763" s="249"/>
    </row>
    <row r="764" spans="1:18">
      <c r="A764" s="235" t="str">
        <f t="shared" si="23"/>
        <v/>
      </c>
      <c r="B764" s="153"/>
      <c r="C764" s="237"/>
      <c r="D764" s="238" t="str">
        <f>IF(ISBLANK(C764),"",IFERROR(VLOOKUP(A764,'Np PL4 Stock'!$A:$E,4,FALSE),""))</f>
        <v/>
      </c>
      <c r="E764" s="239"/>
      <c r="F764" s="240"/>
      <c r="G764" s="239"/>
      <c r="H764" s="242" t="str">
        <f>IF(ISBLANK(C764),"",IFERROR(IF(VLOOKUP(A764,'Np PL4 Stock'!$A:$J,10,FALSE)="Np4",C764-D764,C764-D764-1),""))</f>
        <v/>
      </c>
      <c r="I764" s="246" t="str">
        <f>IF(ISBLANK(C764),"",IFERROR(SUMIF('Np PL4 Stock'!$A:$A,A764,'Np PL4 Stock'!$N:$N),""))</f>
        <v/>
      </c>
      <c r="J764" s="240"/>
      <c r="K764" s="240"/>
      <c r="L764" s="239"/>
      <c r="M764" s="239"/>
      <c r="N764" s="242" t="str">
        <f t="shared" si="24"/>
        <v>-</v>
      </c>
      <c r="O764" s="240"/>
      <c r="P764" s="240"/>
      <c r="Q764" s="240"/>
      <c r="R764" s="249"/>
    </row>
    <row r="765" spans="1:18">
      <c r="A765" s="235" t="str">
        <f t="shared" si="23"/>
        <v/>
      </c>
      <c r="B765" s="153"/>
      <c r="C765" s="237"/>
      <c r="D765" s="238" t="str">
        <f>IF(ISBLANK(C765),"",IFERROR(VLOOKUP(A765,'Np PL4 Stock'!$A:$E,4,FALSE),""))</f>
        <v/>
      </c>
      <c r="E765" s="239"/>
      <c r="F765" s="240"/>
      <c r="G765" s="239"/>
      <c r="H765" s="242" t="str">
        <f>IF(ISBLANK(C765),"",IFERROR(IF(VLOOKUP(A765,'Np PL4 Stock'!$A:$J,10,FALSE)="Np4",C765-D765,C765-D765-1),""))</f>
        <v/>
      </c>
      <c r="I765" s="246" t="str">
        <f>IF(ISBLANK(C765),"",IFERROR(SUMIF('Np PL4 Stock'!$A:$A,A765,'Np PL4 Stock'!$N:$N),""))</f>
        <v/>
      </c>
      <c r="J765" s="240"/>
      <c r="K765" s="240"/>
      <c r="L765" s="239"/>
      <c r="M765" s="239"/>
      <c r="N765" s="242" t="str">
        <f t="shared" si="24"/>
        <v>-</v>
      </c>
      <c r="O765" s="240"/>
      <c r="P765" s="240"/>
      <c r="Q765" s="240"/>
      <c r="R765" s="249"/>
    </row>
    <row r="766" spans="1:18">
      <c r="A766" s="235" t="str">
        <f t="shared" si="23"/>
        <v/>
      </c>
      <c r="B766" s="153"/>
      <c r="C766" s="237"/>
      <c r="D766" s="238" t="str">
        <f>IF(ISBLANK(C766),"",IFERROR(VLOOKUP(A766,'Np PL4 Stock'!$A:$E,4,FALSE),""))</f>
        <v/>
      </c>
      <c r="E766" s="239"/>
      <c r="F766" s="240"/>
      <c r="G766" s="239"/>
      <c r="H766" s="242" t="str">
        <f>IF(ISBLANK(C766),"",IFERROR(IF(VLOOKUP(A766,'Np PL4 Stock'!$A:$J,10,FALSE)="Np4",C766-D766,C766-D766-1),""))</f>
        <v/>
      </c>
      <c r="I766" s="246" t="str">
        <f>IF(ISBLANK(C766),"",IFERROR(SUMIF('Np PL4 Stock'!$A:$A,A766,'Np PL4 Stock'!$N:$N),""))</f>
        <v/>
      </c>
      <c r="J766" s="240"/>
      <c r="K766" s="240"/>
      <c r="L766" s="239"/>
      <c r="M766" s="239"/>
      <c r="N766" s="242" t="str">
        <f t="shared" si="24"/>
        <v>-</v>
      </c>
      <c r="O766" s="240"/>
      <c r="P766" s="240"/>
      <c r="Q766" s="240"/>
      <c r="R766" s="249"/>
    </row>
    <row r="767" spans="1:18">
      <c r="A767" s="235" t="str">
        <f t="shared" si="23"/>
        <v/>
      </c>
      <c r="B767" s="153"/>
      <c r="C767" s="237"/>
      <c r="D767" s="238" t="str">
        <f>IF(ISBLANK(C767),"",IFERROR(VLOOKUP(A767,'Np PL4 Stock'!$A:$E,4,FALSE),""))</f>
        <v/>
      </c>
      <c r="E767" s="239"/>
      <c r="F767" s="240"/>
      <c r="G767" s="239"/>
      <c r="H767" s="242" t="str">
        <f>IF(ISBLANK(C767),"",IFERROR(IF(VLOOKUP(A767,'Np PL4 Stock'!$A:$J,10,FALSE)="Np4",C767-D767,C767-D767-1),""))</f>
        <v/>
      </c>
      <c r="I767" s="246" t="str">
        <f>IF(ISBLANK(C767),"",IFERROR(SUMIF('Np PL4 Stock'!$A:$A,A767,'Np PL4 Stock'!$N:$N),""))</f>
        <v/>
      </c>
      <c r="J767" s="240"/>
      <c r="K767" s="240"/>
      <c r="L767" s="239"/>
      <c r="M767" s="239"/>
      <c r="N767" s="242" t="str">
        <f t="shared" si="24"/>
        <v>-</v>
      </c>
      <c r="O767" s="240"/>
      <c r="P767" s="240"/>
      <c r="Q767" s="240"/>
      <c r="R767" s="249"/>
    </row>
    <row r="768" spans="1:18">
      <c r="A768" s="235" t="str">
        <f t="shared" si="23"/>
        <v/>
      </c>
      <c r="B768" s="153"/>
      <c r="C768" s="237"/>
      <c r="D768" s="238" t="str">
        <f>IF(ISBLANK(C768),"",IFERROR(VLOOKUP(A768,'Np PL4 Stock'!$A:$E,4,FALSE),""))</f>
        <v/>
      </c>
      <c r="E768" s="239"/>
      <c r="F768" s="240"/>
      <c r="G768" s="239"/>
      <c r="H768" s="242" t="str">
        <f>IF(ISBLANK(C768),"",IFERROR(IF(VLOOKUP(A768,'Np PL4 Stock'!$A:$J,10,FALSE)="Np4",C768-D768,C768-D768-1),""))</f>
        <v/>
      </c>
      <c r="I768" s="246" t="str">
        <f>IF(ISBLANK(C768),"",IFERROR(SUMIF('Np PL4 Stock'!$A:$A,A768,'Np PL4 Stock'!$N:$N),""))</f>
        <v/>
      </c>
      <c r="J768" s="240"/>
      <c r="K768" s="240"/>
      <c r="L768" s="239"/>
      <c r="M768" s="239"/>
      <c r="N768" s="242" t="str">
        <f t="shared" si="24"/>
        <v>-</v>
      </c>
      <c r="O768" s="240"/>
      <c r="P768" s="240"/>
      <c r="Q768" s="240"/>
      <c r="R768" s="249"/>
    </row>
    <row r="769" spans="1:18">
      <c r="A769" s="235" t="str">
        <f t="shared" si="23"/>
        <v/>
      </c>
      <c r="B769" s="153"/>
      <c r="C769" s="237"/>
      <c r="D769" s="238" t="str">
        <f>IF(ISBLANK(C769),"",IFERROR(VLOOKUP(A769,'Np PL4 Stock'!$A:$E,4,FALSE),""))</f>
        <v/>
      </c>
      <c r="E769" s="239"/>
      <c r="F769" s="240"/>
      <c r="G769" s="239"/>
      <c r="H769" s="242" t="str">
        <f>IF(ISBLANK(C769),"",IFERROR(IF(VLOOKUP(A769,'Np PL4 Stock'!$A:$J,10,FALSE)="Np4",C769-D769,C769-D769-1),""))</f>
        <v/>
      </c>
      <c r="I769" s="246" t="str">
        <f>IF(ISBLANK(C769),"",IFERROR(SUMIF('Np PL4 Stock'!$A:$A,A769,'Np PL4 Stock'!$N:$N),""))</f>
        <v/>
      </c>
      <c r="J769" s="240"/>
      <c r="K769" s="240"/>
      <c r="L769" s="239"/>
      <c r="M769" s="239"/>
      <c r="N769" s="242" t="str">
        <f t="shared" si="24"/>
        <v>-</v>
      </c>
      <c r="O769" s="240"/>
      <c r="P769" s="240"/>
      <c r="Q769" s="240"/>
      <c r="R769" s="249"/>
    </row>
    <row r="770" spans="1:18">
      <c r="A770" s="235" t="str">
        <f t="shared" si="23"/>
        <v/>
      </c>
      <c r="B770" s="153"/>
      <c r="C770" s="237"/>
      <c r="D770" s="238" t="str">
        <f>IF(ISBLANK(C770),"",IFERROR(VLOOKUP(A770,'Np PL4 Stock'!$A:$E,4,FALSE),""))</f>
        <v/>
      </c>
      <c r="E770" s="239"/>
      <c r="F770" s="240"/>
      <c r="G770" s="239"/>
      <c r="H770" s="242" t="str">
        <f>IF(ISBLANK(C770),"",IFERROR(IF(VLOOKUP(A770,'Np PL4 Stock'!$A:$J,10,FALSE)="Np4",C770-D770,C770-D770-1),""))</f>
        <v/>
      </c>
      <c r="I770" s="246" t="str">
        <f>IF(ISBLANK(C770),"",IFERROR(SUMIF('Np PL4 Stock'!$A:$A,A770,'Np PL4 Stock'!$N:$N),""))</f>
        <v/>
      </c>
      <c r="J770" s="240"/>
      <c r="K770" s="240"/>
      <c r="L770" s="239"/>
      <c r="M770" s="239"/>
      <c r="N770" s="242" t="str">
        <f t="shared" si="24"/>
        <v>-</v>
      </c>
      <c r="O770" s="240"/>
      <c r="P770" s="240"/>
      <c r="Q770" s="240"/>
      <c r="R770" s="249"/>
    </row>
    <row r="771" spans="1:18">
      <c r="A771" s="235" t="str">
        <f t="shared" ref="A771:A834" si="25">IF(ISBLANK(F771),"",F771&amp;"-"&amp;IF(OR(LEN(G771)=1,LEN(G771)=4),"0"&amp;G771,G771)&amp;"-"&amp;IF(OR(LEN(E771)=1,LEN(E771)=4),"0"&amp;E771,E771))</f>
        <v/>
      </c>
      <c r="B771" s="153"/>
      <c r="C771" s="237"/>
      <c r="D771" s="238" t="str">
        <f>IF(ISBLANK(C771),"",IFERROR(VLOOKUP(A771,'Np PL4 Stock'!$A:$E,4,FALSE),""))</f>
        <v/>
      </c>
      <c r="E771" s="239"/>
      <c r="F771" s="240"/>
      <c r="G771" s="239"/>
      <c r="H771" s="242" t="str">
        <f>IF(ISBLANK(C771),"",IFERROR(IF(VLOOKUP(A771,'Np PL4 Stock'!$A:$J,10,FALSE)="Np4",C771-D771,C771-D771-1),""))</f>
        <v/>
      </c>
      <c r="I771" s="246" t="str">
        <f>IF(ISBLANK(C771),"",IFERROR(SUMIF('Np PL4 Stock'!$A:$A,A771,'Np PL4 Stock'!$N:$N),""))</f>
        <v/>
      </c>
      <c r="J771" s="240"/>
      <c r="K771" s="240"/>
      <c r="L771" s="239"/>
      <c r="M771" s="239"/>
      <c r="N771" s="242" t="str">
        <f t="shared" ref="N771:N834" si="26">IF(AND(ISNUMBER(L771),ISNUMBER(M771)),L771*M771,"-")</f>
        <v>-</v>
      </c>
      <c r="O771" s="240"/>
      <c r="P771" s="240"/>
      <c r="Q771" s="240"/>
      <c r="R771" s="249"/>
    </row>
    <row r="772" spans="1:18">
      <c r="A772" s="235" t="str">
        <f t="shared" si="25"/>
        <v/>
      </c>
      <c r="B772" s="153"/>
      <c r="C772" s="237"/>
      <c r="D772" s="238" t="str">
        <f>IF(ISBLANK(C772),"",IFERROR(VLOOKUP(A772,'Np PL4 Stock'!$A:$E,4,FALSE),""))</f>
        <v/>
      </c>
      <c r="E772" s="239"/>
      <c r="F772" s="240"/>
      <c r="G772" s="239"/>
      <c r="H772" s="242" t="str">
        <f>IF(ISBLANK(C772),"",IFERROR(IF(VLOOKUP(A772,'Np PL4 Stock'!$A:$J,10,FALSE)="Np4",C772-D772,C772-D772-1),""))</f>
        <v/>
      </c>
      <c r="I772" s="246" t="str">
        <f>IF(ISBLANK(C772),"",IFERROR(SUMIF('Np PL4 Stock'!$A:$A,A772,'Np PL4 Stock'!$N:$N),""))</f>
        <v/>
      </c>
      <c r="J772" s="240"/>
      <c r="K772" s="240"/>
      <c r="L772" s="239"/>
      <c r="M772" s="239"/>
      <c r="N772" s="242" t="str">
        <f t="shared" si="26"/>
        <v>-</v>
      </c>
      <c r="O772" s="240"/>
      <c r="P772" s="240"/>
      <c r="Q772" s="240"/>
      <c r="R772" s="249"/>
    </row>
    <row r="773" spans="1:18">
      <c r="A773" s="235" t="str">
        <f t="shared" si="25"/>
        <v/>
      </c>
      <c r="B773" s="153"/>
      <c r="C773" s="237"/>
      <c r="D773" s="238" t="str">
        <f>IF(ISBLANK(C773),"",IFERROR(VLOOKUP(A773,'Np PL4 Stock'!$A:$E,4,FALSE),""))</f>
        <v/>
      </c>
      <c r="E773" s="239"/>
      <c r="F773" s="240"/>
      <c r="G773" s="239"/>
      <c r="H773" s="242" t="str">
        <f>IF(ISBLANK(C773),"",IFERROR(IF(VLOOKUP(A773,'Np PL4 Stock'!$A:$J,10,FALSE)="Np4",C773-D773,C773-D773-1),""))</f>
        <v/>
      </c>
      <c r="I773" s="246" t="str">
        <f>IF(ISBLANK(C773),"",IFERROR(SUMIF('Np PL4 Stock'!$A:$A,A773,'Np PL4 Stock'!$N:$N),""))</f>
        <v/>
      </c>
      <c r="J773" s="240"/>
      <c r="K773" s="240"/>
      <c r="L773" s="239"/>
      <c r="M773" s="239"/>
      <c r="N773" s="242" t="str">
        <f t="shared" si="26"/>
        <v>-</v>
      </c>
      <c r="O773" s="240"/>
      <c r="P773" s="240"/>
      <c r="Q773" s="240"/>
      <c r="R773" s="249"/>
    </row>
    <row r="774" spans="1:18">
      <c r="A774" s="235" t="str">
        <f t="shared" si="25"/>
        <v/>
      </c>
      <c r="B774" s="153"/>
      <c r="C774" s="237"/>
      <c r="D774" s="238" t="str">
        <f>IF(ISBLANK(C774),"",IFERROR(VLOOKUP(A774,'Np PL4 Stock'!$A:$E,4,FALSE),""))</f>
        <v/>
      </c>
      <c r="E774" s="239"/>
      <c r="F774" s="240"/>
      <c r="G774" s="239"/>
      <c r="H774" s="242" t="str">
        <f>IF(ISBLANK(C774),"",IFERROR(IF(VLOOKUP(A774,'Np PL4 Stock'!$A:$J,10,FALSE)="Np4",C774-D774,C774-D774-1),""))</f>
        <v/>
      </c>
      <c r="I774" s="246" t="str">
        <f>IF(ISBLANK(C774),"",IFERROR(SUMIF('Np PL4 Stock'!$A:$A,A774,'Np PL4 Stock'!$N:$N),""))</f>
        <v/>
      </c>
      <c r="J774" s="240"/>
      <c r="K774" s="240"/>
      <c r="L774" s="239"/>
      <c r="M774" s="239"/>
      <c r="N774" s="242" t="str">
        <f t="shared" si="26"/>
        <v>-</v>
      </c>
      <c r="O774" s="240"/>
      <c r="P774" s="240"/>
      <c r="Q774" s="240"/>
      <c r="R774" s="249"/>
    </row>
    <row r="775" spans="1:18">
      <c r="A775" s="235" t="str">
        <f t="shared" si="25"/>
        <v/>
      </c>
      <c r="B775" s="153"/>
      <c r="C775" s="237"/>
      <c r="D775" s="238" t="str">
        <f>IF(ISBLANK(C775),"",IFERROR(VLOOKUP(A775,'Np PL4 Stock'!$A:$E,4,FALSE),""))</f>
        <v/>
      </c>
      <c r="E775" s="239"/>
      <c r="F775" s="240"/>
      <c r="G775" s="239"/>
      <c r="H775" s="242" t="str">
        <f>IF(ISBLANK(C775),"",IFERROR(IF(VLOOKUP(A775,'Np PL4 Stock'!$A:$J,10,FALSE)="Np4",C775-D775,C775-D775-1),""))</f>
        <v/>
      </c>
      <c r="I775" s="246" t="str">
        <f>IF(ISBLANK(C775),"",IFERROR(SUMIF('Np PL4 Stock'!$A:$A,A775,'Np PL4 Stock'!$N:$N),""))</f>
        <v/>
      </c>
      <c r="J775" s="240"/>
      <c r="K775" s="240"/>
      <c r="L775" s="239"/>
      <c r="M775" s="239"/>
      <c r="N775" s="242" t="str">
        <f t="shared" si="26"/>
        <v>-</v>
      </c>
      <c r="O775" s="240"/>
      <c r="P775" s="240"/>
      <c r="Q775" s="240"/>
      <c r="R775" s="249"/>
    </row>
    <row r="776" spans="1:18">
      <c r="A776" s="235" t="str">
        <f t="shared" si="25"/>
        <v/>
      </c>
      <c r="B776" s="153"/>
      <c r="C776" s="237"/>
      <c r="D776" s="238" t="str">
        <f>IF(ISBLANK(C776),"",IFERROR(VLOOKUP(A776,'Np PL4 Stock'!$A:$E,4,FALSE),""))</f>
        <v/>
      </c>
      <c r="E776" s="239"/>
      <c r="F776" s="240"/>
      <c r="G776" s="239"/>
      <c r="H776" s="242" t="str">
        <f>IF(ISBLANK(C776),"",IFERROR(IF(VLOOKUP(A776,'Np PL4 Stock'!$A:$J,10,FALSE)="Np4",C776-D776,C776-D776-1),""))</f>
        <v/>
      </c>
      <c r="I776" s="246" t="str">
        <f>IF(ISBLANK(C776),"",IFERROR(SUMIF('Np PL4 Stock'!$A:$A,A776,'Np PL4 Stock'!$N:$N),""))</f>
        <v/>
      </c>
      <c r="J776" s="240"/>
      <c r="K776" s="240"/>
      <c r="L776" s="239"/>
      <c r="M776" s="239"/>
      <c r="N776" s="242" t="str">
        <f t="shared" si="26"/>
        <v>-</v>
      </c>
      <c r="O776" s="240"/>
      <c r="P776" s="240"/>
      <c r="Q776" s="240"/>
      <c r="R776" s="249"/>
    </row>
    <row r="777" spans="1:18">
      <c r="A777" s="235" t="str">
        <f t="shared" si="25"/>
        <v/>
      </c>
      <c r="B777" s="153"/>
      <c r="C777" s="237"/>
      <c r="D777" s="238" t="str">
        <f>IF(ISBLANK(C777),"",IFERROR(VLOOKUP(A777,'Np PL4 Stock'!$A:$E,4,FALSE),""))</f>
        <v/>
      </c>
      <c r="E777" s="239"/>
      <c r="F777" s="240"/>
      <c r="G777" s="239"/>
      <c r="H777" s="242" t="str">
        <f>IF(ISBLANK(C777),"",IFERROR(IF(VLOOKUP(A777,'Np PL4 Stock'!$A:$J,10,FALSE)="Np4",C777-D777,C777-D777-1),""))</f>
        <v/>
      </c>
      <c r="I777" s="246" t="str">
        <f>IF(ISBLANK(C777),"",IFERROR(SUMIF('Np PL4 Stock'!$A:$A,A777,'Np PL4 Stock'!$N:$N),""))</f>
        <v/>
      </c>
      <c r="J777" s="240"/>
      <c r="K777" s="240"/>
      <c r="L777" s="239"/>
      <c r="M777" s="239"/>
      <c r="N777" s="242" t="str">
        <f t="shared" si="26"/>
        <v>-</v>
      </c>
      <c r="O777" s="240"/>
      <c r="P777" s="240"/>
      <c r="Q777" s="240"/>
      <c r="R777" s="249"/>
    </row>
    <row r="778" spans="1:18">
      <c r="A778" s="235" t="str">
        <f t="shared" si="25"/>
        <v/>
      </c>
      <c r="B778" s="153"/>
      <c r="C778" s="237"/>
      <c r="D778" s="238" t="str">
        <f>IF(ISBLANK(C778),"",IFERROR(VLOOKUP(A778,'Np PL4 Stock'!$A:$E,4,FALSE),""))</f>
        <v/>
      </c>
      <c r="E778" s="239"/>
      <c r="F778" s="240"/>
      <c r="G778" s="239"/>
      <c r="H778" s="242" t="str">
        <f>IF(ISBLANK(C778),"",IFERROR(IF(VLOOKUP(A778,'Np PL4 Stock'!$A:$J,10,FALSE)="Np4",C778-D778,C778-D778-1),""))</f>
        <v/>
      </c>
      <c r="I778" s="246" t="str">
        <f>IF(ISBLANK(C778),"",IFERROR(SUMIF('Np PL4 Stock'!$A:$A,A778,'Np PL4 Stock'!$N:$N),""))</f>
        <v/>
      </c>
      <c r="J778" s="240"/>
      <c r="K778" s="240"/>
      <c r="L778" s="239"/>
      <c r="M778" s="239"/>
      <c r="N778" s="242" t="str">
        <f t="shared" si="26"/>
        <v>-</v>
      </c>
      <c r="O778" s="240"/>
      <c r="P778" s="240"/>
      <c r="Q778" s="240"/>
      <c r="R778" s="249"/>
    </row>
    <row r="779" spans="1:18">
      <c r="A779" s="235" t="str">
        <f t="shared" si="25"/>
        <v/>
      </c>
      <c r="B779" s="153"/>
      <c r="C779" s="237"/>
      <c r="D779" s="238" t="str">
        <f>IF(ISBLANK(C779),"",IFERROR(VLOOKUP(A779,'Np PL4 Stock'!$A:$E,4,FALSE),""))</f>
        <v/>
      </c>
      <c r="E779" s="239"/>
      <c r="F779" s="240"/>
      <c r="G779" s="239"/>
      <c r="H779" s="242" t="str">
        <f>IF(ISBLANK(C779),"",IFERROR(IF(VLOOKUP(A779,'Np PL4 Stock'!$A:$J,10,FALSE)="Np4",C779-D779,C779-D779-1),""))</f>
        <v/>
      </c>
      <c r="I779" s="246" t="str">
        <f>IF(ISBLANK(C779),"",IFERROR(SUMIF('Np PL4 Stock'!$A:$A,A779,'Np PL4 Stock'!$N:$N),""))</f>
        <v/>
      </c>
      <c r="J779" s="240"/>
      <c r="K779" s="240"/>
      <c r="L779" s="239"/>
      <c r="M779" s="239"/>
      <c r="N779" s="242" t="str">
        <f t="shared" si="26"/>
        <v>-</v>
      </c>
      <c r="O779" s="240"/>
      <c r="P779" s="240"/>
      <c r="Q779" s="240"/>
      <c r="R779" s="249"/>
    </row>
    <row r="780" spans="1:18">
      <c r="A780" s="235" t="str">
        <f t="shared" si="25"/>
        <v/>
      </c>
      <c r="B780" s="153"/>
      <c r="C780" s="237"/>
      <c r="D780" s="238" t="str">
        <f>IF(ISBLANK(C780),"",IFERROR(VLOOKUP(A780,'Np PL4 Stock'!$A:$E,4,FALSE),""))</f>
        <v/>
      </c>
      <c r="E780" s="239"/>
      <c r="F780" s="240"/>
      <c r="G780" s="239"/>
      <c r="H780" s="242" t="str">
        <f>IF(ISBLANK(C780),"",IFERROR(IF(VLOOKUP(A780,'Np PL4 Stock'!$A:$J,10,FALSE)="Np4",C780-D780,C780-D780-1),""))</f>
        <v/>
      </c>
      <c r="I780" s="246" t="str">
        <f>IF(ISBLANK(C780),"",IFERROR(SUMIF('Np PL4 Stock'!$A:$A,A780,'Np PL4 Stock'!$N:$N),""))</f>
        <v/>
      </c>
      <c r="J780" s="240"/>
      <c r="K780" s="240"/>
      <c r="L780" s="239"/>
      <c r="M780" s="239"/>
      <c r="N780" s="242" t="str">
        <f t="shared" si="26"/>
        <v>-</v>
      </c>
      <c r="O780" s="240"/>
      <c r="P780" s="240"/>
      <c r="Q780" s="240"/>
      <c r="R780" s="249"/>
    </row>
    <row r="781" spans="1:18">
      <c r="A781" s="235" t="str">
        <f t="shared" si="25"/>
        <v/>
      </c>
      <c r="B781" s="153"/>
      <c r="C781" s="237"/>
      <c r="D781" s="238" t="str">
        <f>IF(ISBLANK(C781),"",IFERROR(VLOOKUP(A781,'Np PL4 Stock'!$A:$E,4,FALSE),""))</f>
        <v/>
      </c>
      <c r="E781" s="239"/>
      <c r="F781" s="240"/>
      <c r="G781" s="239"/>
      <c r="H781" s="242" t="str">
        <f>IF(ISBLANK(C781),"",IFERROR(IF(VLOOKUP(A781,'Np PL4 Stock'!$A:$J,10,FALSE)="Np4",C781-D781,C781-D781-1),""))</f>
        <v/>
      </c>
      <c r="I781" s="246" t="str">
        <f>IF(ISBLANK(C781),"",IFERROR(SUMIF('Np PL4 Stock'!$A:$A,A781,'Np PL4 Stock'!$N:$N),""))</f>
        <v/>
      </c>
      <c r="J781" s="240"/>
      <c r="K781" s="240"/>
      <c r="L781" s="239"/>
      <c r="M781" s="239"/>
      <c r="N781" s="242" t="str">
        <f t="shared" si="26"/>
        <v>-</v>
      </c>
      <c r="O781" s="240"/>
      <c r="P781" s="240"/>
      <c r="Q781" s="240"/>
      <c r="R781" s="249"/>
    </row>
    <row r="782" spans="1:18">
      <c r="A782" s="235" t="str">
        <f t="shared" si="25"/>
        <v/>
      </c>
      <c r="B782" s="153"/>
      <c r="C782" s="237"/>
      <c r="D782" s="238" t="str">
        <f>IF(ISBLANK(C782),"",IFERROR(VLOOKUP(A782,'Np PL4 Stock'!$A:$E,4,FALSE),""))</f>
        <v/>
      </c>
      <c r="E782" s="239"/>
      <c r="F782" s="240"/>
      <c r="G782" s="239"/>
      <c r="H782" s="242" t="str">
        <f>IF(ISBLANK(C782),"",IFERROR(IF(VLOOKUP(A782,'Np PL4 Stock'!$A:$J,10,FALSE)="Np4",C782-D782,C782-D782-1),""))</f>
        <v/>
      </c>
      <c r="I782" s="246" t="str">
        <f>IF(ISBLANK(C782),"",IFERROR(SUMIF('Np PL4 Stock'!$A:$A,A782,'Np PL4 Stock'!$N:$N),""))</f>
        <v/>
      </c>
      <c r="J782" s="240"/>
      <c r="K782" s="240"/>
      <c r="L782" s="239"/>
      <c r="M782" s="239"/>
      <c r="N782" s="242" t="str">
        <f t="shared" si="26"/>
        <v>-</v>
      </c>
      <c r="O782" s="240"/>
      <c r="P782" s="240"/>
      <c r="Q782" s="240"/>
      <c r="R782" s="249"/>
    </row>
    <row r="783" spans="1:18">
      <c r="A783" s="235" t="str">
        <f t="shared" si="25"/>
        <v/>
      </c>
      <c r="B783" s="153"/>
      <c r="C783" s="237"/>
      <c r="D783" s="238" t="str">
        <f>IF(ISBLANK(C783),"",IFERROR(VLOOKUP(A783,'Np PL4 Stock'!$A:$E,4,FALSE),""))</f>
        <v/>
      </c>
      <c r="E783" s="239"/>
      <c r="F783" s="240"/>
      <c r="G783" s="239"/>
      <c r="H783" s="242" t="str">
        <f>IF(ISBLANK(C783),"",IFERROR(IF(VLOOKUP(A783,'Np PL4 Stock'!$A:$J,10,FALSE)="Np4",C783-D783,C783-D783-1),""))</f>
        <v/>
      </c>
      <c r="I783" s="246" t="str">
        <f>IF(ISBLANK(C783),"",IFERROR(SUMIF('Np PL4 Stock'!$A:$A,A783,'Np PL4 Stock'!$N:$N),""))</f>
        <v/>
      </c>
      <c r="J783" s="240"/>
      <c r="K783" s="240"/>
      <c r="L783" s="239"/>
      <c r="M783" s="239"/>
      <c r="N783" s="242" t="str">
        <f t="shared" si="26"/>
        <v>-</v>
      </c>
      <c r="O783" s="240"/>
      <c r="P783" s="240"/>
      <c r="Q783" s="240"/>
      <c r="R783" s="249"/>
    </row>
    <row r="784" spans="1:18">
      <c r="A784" s="235" t="str">
        <f t="shared" si="25"/>
        <v/>
      </c>
      <c r="B784" s="153"/>
      <c r="C784" s="237"/>
      <c r="D784" s="238" t="str">
        <f>IF(ISBLANK(C784),"",IFERROR(VLOOKUP(A784,'Np PL4 Stock'!$A:$E,4,FALSE),""))</f>
        <v/>
      </c>
      <c r="E784" s="239"/>
      <c r="F784" s="240"/>
      <c r="G784" s="239"/>
      <c r="H784" s="242" t="str">
        <f>IF(ISBLANK(C784),"",IFERROR(IF(VLOOKUP(A784,'Np PL4 Stock'!$A:$J,10,FALSE)="Np4",C784-D784,C784-D784-1),""))</f>
        <v/>
      </c>
      <c r="I784" s="246" t="str">
        <f>IF(ISBLANK(C784),"",IFERROR(SUMIF('Np PL4 Stock'!$A:$A,A784,'Np PL4 Stock'!$N:$N),""))</f>
        <v/>
      </c>
      <c r="J784" s="240"/>
      <c r="K784" s="240"/>
      <c r="L784" s="239"/>
      <c r="M784" s="239"/>
      <c r="N784" s="242" t="str">
        <f t="shared" si="26"/>
        <v>-</v>
      </c>
      <c r="O784" s="240"/>
      <c r="P784" s="240"/>
      <c r="Q784" s="240"/>
      <c r="R784" s="249"/>
    </row>
    <row r="785" spans="1:18">
      <c r="A785" s="235" t="str">
        <f t="shared" si="25"/>
        <v/>
      </c>
      <c r="B785" s="153"/>
      <c r="C785" s="237"/>
      <c r="D785" s="238" t="str">
        <f>IF(ISBLANK(C785),"",IFERROR(VLOOKUP(A785,'Np PL4 Stock'!$A:$E,4,FALSE),""))</f>
        <v/>
      </c>
      <c r="E785" s="239"/>
      <c r="F785" s="240"/>
      <c r="G785" s="239"/>
      <c r="H785" s="242" t="str">
        <f>IF(ISBLANK(C785),"",IFERROR(IF(VLOOKUP(A785,'Np PL4 Stock'!$A:$J,10,FALSE)="Np4",C785-D785,C785-D785-1),""))</f>
        <v/>
      </c>
      <c r="I785" s="246" t="str">
        <f>IF(ISBLANK(C785),"",IFERROR(SUMIF('Np PL4 Stock'!$A:$A,A785,'Np PL4 Stock'!$N:$N),""))</f>
        <v/>
      </c>
      <c r="J785" s="240"/>
      <c r="K785" s="240"/>
      <c r="L785" s="239"/>
      <c r="M785" s="239"/>
      <c r="N785" s="242" t="str">
        <f t="shared" si="26"/>
        <v>-</v>
      </c>
      <c r="O785" s="240"/>
      <c r="P785" s="240"/>
      <c r="Q785" s="240"/>
      <c r="R785" s="249"/>
    </row>
    <row r="786" spans="1:18">
      <c r="A786" s="235" t="str">
        <f t="shared" si="25"/>
        <v/>
      </c>
      <c r="B786" s="153"/>
      <c r="C786" s="237"/>
      <c r="D786" s="238" t="str">
        <f>IF(ISBLANK(C786),"",IFERROR(VLOOKUP(A786,'Np PL4 Stock'!$A:$E,4,FALSE),""))</f>
        <v/>
      </c>
      <c r="E786" s="239"/>
      <c r="F786" s="240"/>
      <c r="G786" s="239"/>
      <c r="H786" s="242" t="str">
        <f>IF(ISBLANK(C786),"",IFERROR(IF(VLOOKUP(A786,'Np PL4 Stock'!$A:$J,10,FALSE)="Np4",C786-D786,C786-D786-1),""))</f>
        <v/>
      </c>
      <c r="I786" s="246" t="str">
        <f>IF(ISBLANK(C786),"",IFERROR(SUMIF('Np PL4 Stock'!$A:$A,A786,'Np PL4 Stock'!$N:$N),""))</f>
        <v/>
      </c>
      <c r="J786" s="240"/>
      <c r="K786" s="240"/>
      <c r="L786" s="239"/>
      <c r="M786" s="239"/>
      <c r="N786" s="242" t="str">
        <f t="shared" si="26"/>
        <v>-</v>
      </c>
      <c r="O786" s="240"/>
      <c r="P786" s="240"/>
      <c r="Q786" s="240"/>
      <c r="R786" s="249"/>
    </row>
    <row r="787" spans="1:18">
      <c r="A787" s="235" t="str">
        <f t="shared" si="25"/>
        <v/>
      </c>
      <c r="B787" s="153"/>
      <c r="C787" s="237"/>
      <c r="D787" s="238" t="str">
        <f>IF(ISBLANK(C787),"",IFERROR(VLOOKUP(A787,'Np PL4 Stock'!$A:$E,4,FALSE),""))</f>
        <v/>
      </c>
      <c r="E787" s="239"/>
      <c r="F787" s="240"/>
      <c r="G787" s="239"/>
      <c r="H787" s="242" t="str">
        <f>IF(ISBLANK(C787),"",IFERROR(IF(VLOOKUP(A787,'Np PL4 Stock'!$A:$J,10,FALSE)="Np4",C787-D787,C787-D787-1),""))</f>
        <v/>
      </c>
      <c r="I787" s="246" t="str">
        <f>IF(ISBLANK(C787),"",IFERROR(SUMIF('Np PL4 Stock'!$A:$A,A787,'Np PL4 Stock'!$N:$N),""))</f>
        <v/>
      </c>
      <c r="J787" s="240"/>
      <c r="K787" s="240"/>
      <c r="L787" s="239"/>
      <c r="M787" s="239"/>
      <c r="N787" s="242" t="str">
        <f t="shared" si="26"/>
        <v>-</v>
      </c>
      <c r="O787" s="240"/>
      <c r="P787" s="240"/>
      <c r="Q787" s="240"/>
      <c r="R787" s="249"/>
    </row>
    <row r="788" spans="1:18">
      <c r="A788" s="235" t="str">
        <f t="shared" si="25"/>
        <v/>
      </c>
      <c r="B788" s="153"/>
      <c r="C788" s="237"/>
      <c r="D788" s="238" t="str">
        <f>IF(ISBLANK(C788),"",IFERROR(VLOOKUP(A788,'Np PL4 Stock'!$A:$E,4,FALSE),""))</f>
        <v/>
      </c>
      <c r="E788" s="239"/>
      <c r="F788" s="240"/>
      <c r="G788" s="239"/>
      <c r="H788" s="242" t="str">
        <f>IF(ISBLANK(C788),"",IFERROR(IF(VLOOKUP(A788,'Np PL4 Stock'!$A:$J,10,FALSE)="Np4",C788-D788,C788-D788-1),""))</f>
        <v/>
      </c>
      <c r="I788" s="246" t="str">
        <f>IF(ISBLANK(C788),"",IFERROR(SUMIF('Np PL4 Stock'!$A:$A,A788,'Np PL4 Stock'!$N:$N),""))</f>
        <v/>
      </c>
      <c r="J788" s="240"/>
      <c r="K788" s="240"/>
      <c r="L788" s="239"/>
      <c r="M788" s="239"/>
      <c r="N788" s="242" t="str">
        <f t="shared" si="26"/>
        <v>-</v>
      </c>
      <c r="O788" s="240"/>
      <c r="P788" s="240"/>
      <c r="Q788" s="240"/>
      <c r="R788" s="249"/>
    </row>
    <row r="789" spans="1:18">
      <c r="A789" s="235" t="str">
        <f t="shared" si="25"/>
        <v/>
      </c>
      <c r="B789" s="153"/>
      <c r="C789" s="237"/>
      <c r="D789" s="238" t="str">
        <f>IF(ISBLANK(C789),"",IFERROR(VLOOKUP(A789,'Np PL4 Stock'!$A:$E,4,FALSE),""))</f>
        <v/>
      </c>
      <c r="E789" s="239"/>
      <c r="F789" s="240"/>
      <c r="G789" s="239"/>
      <c r="H789" s="242" t="str">
        <f>IF(ISBLANK(C789),"",IFERROR(IF(VLOOKUP(A789,'Np PL4 Stock'!$A:$J,10,FALSE)="Np4",C789-D789,C789-D789-1),""))</f>
        <v/>
      </c>
      <c r="I789" s="246" t="str">
        <f>IF(ISBLANK(C789),"",IFERROR(SUMIF('Np PL4 Stock'!$A:$A,A789,'Np PL4 Stock'!$N:$N),""))</f>
        <v/>
      </c>
      <c r="J789" s="240"/>
      <c r="K789" s="240"/>
      <c r="L789" s="239"/>
      <c r="M789" s="239"/>
      <c r="N789" s="242" t="str">
        <f t="shared" si="26"/>
        <v>-</v>
      </c>
      <c r="O789" s="240"/>
      <c r="P789" s="240"/>
      <c r="Q789" s="240"/>
      <c r="R789" s="249"/>
    </row>
    <row r="790" spans="1:18">
      <c r="A790" s="235" t="str">
        <f t="shared" si="25"/>
        <v/>
      </c>
      <c r="B790" s="153"/>
      <c r="C790" s="237"/>
      <c r="D790" s="238" t="str">
        <f>IF(ISBLANK(C790),"",IFERROR(VLOOKUP(A790,'Np PL4 Stock'!$A:$E,4,FALSE),""))</f>
        <v/>
      </c>
      <c r="E790" s="239"/>
      <c r="F790" s="240"/>
      <c r="G790" s="239"/>
      <c r="H790" s="242" t="str">
        <f>IF(ISBLANK(C790),"",IFERROR(IF(VLOOKUP(A790,'Np PL4 Stock'!$A:$J,10,FALSE)="Np4",C790-D790,C790-D790-1),""))</f>
        <v/>
      </c>
      <c r="I790" s="246" t="str">
        <f>IF(ISBLANK(C790),"",IFERROR(SUMIF('Np PL4 Stock'!$A:$A,A790,'Np PL4 Stock'!$N:$N),""))</f>
        <v/>
      </c>
      <c r="J790" s="240"/>
      <c r="K790" s="240"/>
      <c r="L790" s="239"/>
      <c r="M790" s="239"/>
      <c r="N790" s="242" t="str">
        <f t="shared" si="26"/>
        <v>-</v>
      </c>
      <c r="O790" s="240"/>
      <c r="P790" s="240"/>
      <c r="Q790" s="240"/>
      <c r="R790" s="249"/>
    </row>
    <row r="791" spans="1:18">
      <c r="A791" s="235" t="str">
        <f t="shared" si="25"/>
        <v/>
      </c>
      <c r="B791" s="153"/>
      <c r="C791" s="237"/>
      <c r="D791" s="238" t="str">
        <f>IF(ISBLANK(C791),"",IFERROR(VLOOKUP(A791,'Np PL4 Stock'!$A:$E,4,FALSE),""))</f>
        <v/>
      </c>
      <c r="E791" s="239"/>
      <c r="F791" s="240"/>
      <c r="G791" s="239"/>
      <c r="H791" s="242" t="str">
        <f>IF(ISBLANK(C791),"",IFERROR(IF(VLOOKUP(A791,'Np PL4 Stock'!$A:$J,10,FALSE)="Np4",C791-D791,C791-D791-1),""))</f>
        <v/>
      </c>
      <c r="I791" s="246" t="str">
        <f>IF(ISBLANK(C791),"",IFERROR(SUMIF('Np PL4 Stock'!$A:$A,A791,'Np PL4 Stock'!$N:$N),""))</f>
        <v/>
      </c>
      <c r="J791" s="240"/>
      <c r="K791" s="240"/>
      <c r="L791" s="239"/>
      <c r="M791" s="239"/>
      <c r="N791" s="242" t="str">
        <f t="shared" si="26"/>
        <v>-</v>
      </c>
      <c r="O791" s="240"/>
      <c r="P791" s="240"/>
      <c r="Q791" s="240"/>
      <c r="R791" s="249"/>
    </row>
    <row r="792" spans="1:18">
      <c r="A792" s="235" t="str">
        <f t="shared" si="25"/>
        <v/>
      </c>
      <c r="B792" s="153"/>
      <c r="C792" s="237"/>
      <c r="D792" s="238" t="str">
        <f>IF(ISBLANK(C792),"",IFERROR(VLOOKUP(A792,'Np PL4 Stock'!$A:$E,4,FALSE),""))</f>
        <v/>
      </c>
      <c r="E792" s="239"/>
      <c r="F792" s="240"/>
      <c r="G792" s="239"/>
      <c r="H792" s="242" t="str">
        <f>IF(ISBLANK(C792),"",IFERROR(IF(VLOOKUP(A792,'Np PL4 Stock'!$A:$J,10,FALSE)="Np4",C792-D792,C792-D792-1),""))</f>
        <v/>
      </c>
      <c r="I792" s="246" t="str">
        <f>IF(ISBLANK(C792),"",IFERROR(SUMIF('Np PL4 Stock'!$A:$A,A792,'Np PL4 Stock'!$N:$N),""))</f>
        <v/>
      </c>
      <c r="J792" s="240"/>
      <c r="K792" s="240"/>
      <c r="L792" s="239"/>
      <c r="M792" s="239"/>
      <c r="N792" s="242" t="str">
        <f t="shared" si="26"/>
        <v>-</v>
      </c>
      <c r="O792" s="240"/>
      <c r="P792" s="240"/>
      <c r="Q792" s="240"/>
      <c r="R792" s="249"/>
    </row>
    <row r="793" spans="1:18">
      <c r="A793" s="235" t="str">
        <f t="shared" si="25"/>
        <v/>
      </c>
      <c r="B793" s="153"/>
      <c r="C793" s="237"/>
      <c r="D793" s="238" t="str">
        <f>IF(ISBLANK(C793),"",IFERROR(VLOOKUP(A793,'Np PL4 Stock'!$A:$E,4,FALSE),""))</f>
        <v/>
      </c>
      <c r="E793" s="239"/>
      <c r="F793" s="240"/>
      <c r="G793" s="239"/>
      <c r="H793" s="242" t="str">
        <f>IF(ISBLANK(C793),"",IFERROR(IF(VLOOKUP(A793,'Np PL4 Stock'!$A:$J,10,FALSE)="Np4",C793-D793,C793-D793-1),""))</f>
        <v/>
      </c>
      <c r="I793" s="246" t="str">
        <f>IF(ISBLANK(C793),"",IFERROR(SUMIF('Np PL4 Stock'!$A:$A,A793,'Np PL4 Stock'!$N:$N),""))</f>
        <v/>
      </c>
      <c r="J793" s="240"/>
      <c r="K793" s="240"/>
      <c r="L793" s="239"/>
      <c r="M793" s="239"/>
      <c r="N793" s="242" t="str">
        <f t="shared" si="26"/>
        <v>-</v>
      </c>
      <c r="O793" s="240"/>
      <c r="P793" s="240"/>
      <c r="Q793" s="240"/>
      <c r="R793" s="249"/>
    </row>
    <row r="794" spans="1:18">
      <c r="A794" s="235" t="str">
        <f t="shared" si="25"/>
        <v/>
      </c>
      <c r="B794" s="153"/>
      <c r="C794" s="237"/>
      <c r="D794" s="238" t="str">
        <f>IF(ISBLANK(C794),"",IFERROR(VLOOKUP(A794,'Np PL4 Stock'!$A:$E,4,FALSE),""))</f>
        <v/>
      </c>
      <c r="E794" s="239"/>
      <c r="F794" s="240"/>
      <c r="G794" s="239"/>
      <c r="H794" s="242" t="str">
        <f>IF(ISBLANK(C794),"",IFERROR(IF(VLOOKUP(A794,'Np PL4 Stock'!$A:$J,10,FALSE)="Np4",C794-D794,C794-D794-1),""))</f>
        <v/>
      </c>
      <c r="I794" s="246" t="str">
        <f>IF(ISBLANK(C794),"",IFERROR(SUMIF('Np PL4 Stock'!$A:$A,A794,'Np PL4 Stock'!$N:$N),""))</f>
        <v/>
      </c>
      <c r="J794" s="240"/>
      <c r="K794" s="240"/>
      <c r="L794" s="239"/>
      <c r="M794" s="239"/>
      <c r="N794" s="242" t="str">
        <f t="shared" si="26"/>
        <v>-</v>
      </c>
      <c r="O794" s="240"/>
      <c r="P794" s="240"/>
      <c r="Q794" s="240"/>
      <c r="R794" s="249"/>
    </row>
    <row r="795" spans="1:18">
      <c r="A795" s="235" t="str">
        <f t="shared" si="25"/>
        <v/>
      </c>
      <c r="B795" s="153"/>
      <c r="C795" s="237"/>
      <c r="D795" s="238" t="str">
        <f>IF(ISBLANK(C795),"",IFERROR(VLOOKUP(A795,'Np PL4 Stock'!$A:$E,4,FALSE),""))</f>
        <v/>
      </c>
      <c r="E795" s="239"/>
      <c r="F795" s="240"/>
      <c r="G795" s="239"/>
      <c r="H795" s="242" t="str">
        <f>IF(ISBLANK(C795),"",IFERROR(IF(VLOOKUP(A795,'Np PL4 Stock'!$A:$J,10,FALSE)="Np4",C795-D795,C795-D795-1),""))</f>
        <v/>
      </c>
      <c r="I795" s="246" t="str">
        <f>IF(ISBLANK(C795),"",IFERROR(SUMIF('Np PL4 Stock'!$A:$A,A795,'Np PL4 Stock'!$N:$N),""))</f>
        <v/>
      </c>
      <c r="J795" s="240"/>
      <c r="K795" s="240"/>
      <c r="L795" s="239"/>
      <c r="M795" s="239"/>
      <c r="N795" s="242" t="str">
        <f t="shared" si="26"/>
        <v>-</v>
      </c>
      <c r="O795" s="240"/>
      <c r="P795" s="240"/>
      <c r="Q795" s="240"/>
      <c r="R795" s="249"/>
    </row>
    <row r="796" spans="1:18">
      <c r="A796" s="235" t="str">
        <f t="shared" si="25"/>
        <v/>
      </c>
      <c r="B796" s="153"/>
      <c r="C796" s="237"/>
      <c r="D796" s="238" t="str">
        <f>IF(ISBLANK(C796),"",IFERROR(VLOOKUP(A796,'Np PL4 Stock'!$A:$E,4,FALSE),""))</f>
        <v/>
      </c>
      <c r="E796" s="239"/>
      <c r="F796" s="240"/>
      <c r="G796" s="239"/>
      <c r="H796" s="242" t="str">
        <f>IF(ISBLANK(C796),"",IFERROR(IF(VLOOKUP(A796,'Np PL4 Stock'!$A:$J,10,FALSE)="Np4",C796-D796,C796-D796-1),""))</f>
        <v/>
      </c>
      <c r="I796" s="246" t="str">
        <f>IF(ISBLANK(C796),"",IFERROR(SUMIF('Np PL4 Stock'!$A:$A,A796,'Np PL4 Stock'!$N:$N),""))</f>
        <v/>
      </c>
      <c r="J796" s="240"/>
      <c r="K796" s="240"/>
      <c r="L796" s="239"/>
      <c r="M796" s="239"/>
      <c r="N796" s="242" t="str">
        <f t="shared" si="26"/>
        <v>-</v>
      </c>
      <c r="O796" s="240"/>
      <c r="P796" s="240"/>
      <c r="Q796" s="240"/>
      <c r="R796" s="249"/>
    </row>
    <row r="797" spans="1:18">
      <c r="A797" s="235" t="str">
        <f t="shared" si="25"/>
        <v/>
      </c>
      <c r="B797" s="153"/>
      <c r="C797" s="237"/>
      <c r="D797" s="238" t="str">
        <f>IF(ISBLANK(C797),"",IFERROR(VLOOKUP(A797,'Np PL4 Stock'!$A:$E,4,FALSE),""))</f>
        <v/>
      </c>
      <c r="E797" s="239"/>
      <c r="F797" s="240"/>
      <c r="G797" s="239"/>
      <c r="H797" s="242" t="str">
        <f>IF(ISBLANK(C797),"",IFERROR(IF(VLOOKUP(A797,'Np PL4 Stock'!$A:$J,10,FALSE)="Np4",C797-D797,C797-D797-1),""))</f>
        <v/>
      </c>
      <c r="I797" s="246" t="str">
        <f>IF(ISBLANK(C797),"",IFERROR(SUMIF('Np PL4 Stock'!$A:$A,A797,'Np PL4 Stock'!$N:$N),""))</f>
        <v/>
      </c>
      <c r="J797" s="240"/>
      <c r="K797" s="240"/>
      <c r="L797" s="239"/>
      <c r="M797" s="239"/>
      <c r="N797" s="242" t="str">
        <f t="shared" si="26"/>
        <v>-</v>
      </c>
      <c r="O797" s="240"/>
      <c r="P797" s="240"/>
      <c r="Q797" s="240"/>
      <c r="R797" s="249"/>
    </row>
    <row r="798" spans="1:18">
      <c r="A798" s="235" t="str">
        <f t="shared" si="25"/>
        <v/>
      </c>
      <c r="B798" s="153"/>
      <c r="C798" s="237"/>
      <c r="D798" s="238" t="str">
        <f>IF(ISBLANK(C798),"",IFERROR(VLOOKUP(A798,'Np PL4 Stock'!$A:$E,4,FALSE),""))</f>
        <v/>
      </c>
      <c r="E798" s="239"/>
      <c r="F798" s="240"/>
      <c r="G798" s="239"/>
      <c r="H798" s="242" t="str">
        <f>IF(ISBLANK(C798),"",IFERROR(IF(VLOOKUP(A798,'Np PL4 Stock'!$A:$J,10,FALSE)="Np4",C798-D798,C798-D798-1),""))</f>
        <v/>
      </c>
      <c r="I798" s="246" t="str">
        <f>IF(ISBLANK(C798),"",IFERROR(SUMIF('Np PL4 Stock'!$A:$A,A798,'Np PL4 Stock'!$N:$N),""))</f>
        <v/>
      </c>
      <c r="J798" s="240"/>
      <c r="K798" s="240"/>
      <c r="L798" s="239"/>
      <c r="M798" s="239"/>
      <c r="N798" s="242" t="str">
        <f t="shared" si="26"/>
        <v>-</v>
      </c>
      <c r="O798" s="240"/>
      <c r="P798" s="240"/>
      <c r="Q798" s="240"/>
      <c r="R798" s="249"/>
    </row>
    <row r="799" spans="1:18">
      <c r="A799" s="235" t="str">
        <f t="shared" si="25"/>
        <v/>
      </c>
      <c r="B799" s="153"/>
      <c r="C799" s="237"/>
      <c r="D799" s="238" t="str">
        <f>IF(ISBLANK(C799),"",IFERROR(VLOOKUP(A799,'Np PL4 Stock'!$A:$E,4,FALSE),""))</f>
        <v/>
      </c>
      <c r="E799" s="239"/>
      <c r="F799" s="240"/>
      <c r="G799" s="239"/>
      <c r="H799" s="242" t="str">
        <f>IF(ISBLANK(C799),"",IFERROR(IF(VLOOKUP(A799,'Np PL4 Stock'!$A:$J,10,FALSE)="Np4",C799-D799,C799-D799-1),""))</f>
        <v/>
      </c>
      <c r="I799" s="246" t="str">
        <f>IF(ISBLANK(C799),"",IFERROR(SUMIF('Np PL4 Stock'!$A:$A,A799,'Np PL4 Stock'!$N:$N),""))</f>
        <v/>
      </c>
      <c r="J799" s="240"/>
      <c r="K799" s="240"/>
      <c r="L799" s="239"/>
      <c r="M799" s="239"/>
      <c r="N799" s="242" t="str">
        <f t="shared" si="26"/>
        <v>-</v>
      </c>
      <c r="O799" s="240"/>
      <c r="P799" s="240"/>
      <c r="Q799" s="240"/>
      <c r="R799" s="249"/>
    </row>
    <row r="800" spans="1:18">
      <c r="A800" s="235" t="str">
        <f t="shared" si="25"/>
        <v/>
      </c>
      <c r="B800" s="153"/>
      <c r="C800" s="237"/>
      <c r="D800" s="238" t="str">
        <f>IF(ISBLANK(C800),"",IFERROR(VLOOKUP(A800,'Np PL4 Stock'!$A:$E,4,FALSE),""))</f>
        <v/>
      </c>
      <c r="E800" s="239"/>
      <c r="F800" s="240"/>
      <c r="G800" s="239"/>
      <c r="H800" s="242" t="str">
        <f>IF(ISBLANK(C800),"",IFERROR(IF(VLOOKUP(A800,'Np PL4 Stock'!$A:$J,10,FALSE)="Np4",C800-D800,C800-D800-1),""))</f>
        <v/>
      </c>
      <c r="I800" s="246" t="str">
        <f>IF(ISBLANK(C800),"",IFERROR(SUMIF('Np PL4 Stock'!$A:$A,A800,'Np PL4 Stock'!$N:$N),""))</f>
        <v/>
      </c>
      <c r="J800" s="240"/>
      <c r="K800" s="240"/>
      <c r="L800" s="239"/>
      <c r="M800" s="239"/>
      <c r="N800" s="242" t="str">
        <f t="shared" si="26"/>
        <v>-</v>
      </c>
      <c r="O800" s="240"/>
      <c r="P800" s="240"/>
      <c r="Q800" s="240"/>
      <c r="R800" s="249"/>
    </row>
    <row r="801" spans="1:18">
      <c r="A801" s="235" t="str">
        <f t="shared" si="25"/>
        <v/>
      </c>
      <c r="B801" s="153"/>
      <c r="C801" s="237"/>
      <c r="D801" s="238" t="str">
        <f>IF(ISBLANK(C801),"",IFERROR(VLOOKUP(A801,'Np PL4 Stock'!$A:$E,4,FALSE),""))</f>
        <v/>
      </c>
      <c r="E801" s="239"/>
      <c r="F801" s="240"/>
      <c r="G801" s="239"/>
      <c r="H801" s="242" t="str">
        <f>IF(ISBLANK(C801),"",IFERROR(IF(VLOOKUP(A801,'Np PL4 Stock'!$A:$J,10,FALSE)="Np4",C801-D801,C801-D801-1),""))</f>
        <v/>
      </c>
      <c r="I801" s="246" t="str">
        <f>IF(ISBLANK(C801),"",IFERROR(SUMIF('Np PL4 Stock'!$A:$A,A801,'Np PL4 Stock'!$N:$N),""))</f>
        <v/>
      </c>
      <c r="J801" s="240"/>
      <c r="K801" s="240"/>
      <c r="L801" s="239"/>
      <c r="M801" s="239"/>
      <c r="N801" s="242" t="str">
        <f t="shared" si="26"/>
        <v>-</v>
      </c>
      <c r="O801" s="240"/>
      <c r="P801" s="240"/>
      <c r="Q801" s="240"/>
      <c r="R801" s="249"/>
    </row>
    <row r="802" spans="1:18">
      <c r="A802" s="235" t="str">
        <f t="shared" si="25"/>
        <v/>
      </c>
      <c r="B802" s="153"/>
      <c r="C802" s="237"/>
      <c r="D802" s="238" t="str">
        <f>IF(ISBLANK(C802),"",IFERROR(VLOOKUP(A802,'Np PL4 Stock'!$A:$E,4,FALSE),""))</f>
        <v/>
      </c>
      <c r="E802" s="239"/>
      <c r="F802" s="240"/>
      <c r="G802" s="239"/>
      <c r="H802" s="242" t="str">
        <f>IF(ISBLANK(C802),"",IFERROR(IF(VLOOKUP(A802,'Np PL4 Stock'!$A:$J,10,FALSE)="Np4",C802-D802,C802-D802-1),""))</f>
        <v/>
      </c>
      <c r="I802" s="246" t="str">
        <f>IF(ISBLANK(C802),"",IFERROR(SUMIF('Np PL4 Stock'!$A:$A,A802,'Np PL4 Stock'!$N:$N),""))</f>
        <v/>
      </c>
      <c r="J802" s="240"/>
      <c r="K802" s="240"/>
      <c r="L802" s="239"/>
      <c r="M802" s="239"/>
      <c r="N802" s="242" t="str">
        <f t="shared" si="26"/>
        <v>-</v>
      </c>
      <c r="O802" s="240"/>
      <c r="P802" s="240"/>
      <c r="Q802" s="240"/>
      <c r="R802" s="249"/>
    </row>
    <row r="803" spans="1:18">
      <c r="A803" s="235" t="str">
        <f t="shared" si="25"/>
        <v/>
      </c>
      <c r="B803" s="153"/>
      <c r="C803" s="237"/>
      <c r="D803" s="238" t="str">
        <f>IF(ISBLANK(C803),"",IFERROR(VLOOKUP(A803,'Np PL4 Stock'!$A:$E,4,FALSE),""))</f>
        <v/>
      </c>
      <c r="E803" s="239"/>
      <c r="F803" s="240"/>
      <c r="G803" s="239"/>
      <c r="H803" s="242" t="str">
        <f>IF(ISBLANK(C803),"",IFERROR(IF(VLOOKUP(A803,'Np PL4 Stock'!$A:$J,10,FALSE)="Np4",C803-D803,C803-D803-1),""))</f>
        <v/>
      </c>
      <c r="I803" s="246" t="str">
        <f>IF(ISBLANK(C803),"",IFERROR(SUMIF('Np PL4 Stock'!$A:$A,A803,'Np PL4 Stock'!$N:$N),""))</f>
        <v/>
      </c>
      <c r="J803" s="240"/>
      <c r="K803" s="240"/>
      <c r="L803" s="239"/>
      <c r="M803" s="239"/>
      <c r="N803" s="242" t="str">
        <f t="shared" si="26"/>
        <v>-</v>
      </c>
      <c r="O803" s="240"/>
      <c r="P803" s="240"/>
      <c r="Q803" s="240"/>
      <c r="R803" s="249"/>
    </row>
    <row r="804" spans="1:18">
      <c r="A804" s="235" t="str">
        <f t="shared" si="25"/>
        <v/>
      </c>
      <c r="B804" s="153"/>
      <c r="C804" s="237"/>
      <c r="D804" s="238" t="str">
        <f>IF(ISBLANK(C804),"",IFERROR(VLOOKUP(A804,'Np PL4 Stock'!$A:$E,4,FALSE),""))</f>
        <v/>
      </c>
      <c r="E804" s="239"/>
      <c r="F804" s="240"/>
      <c r="G804" s="239"/>
      <c r="H804" s="242" t="str">
        <f>IF(ISBLANK(C804),"",IFERROR(IF(VLOOKUP(A804,'Np PL4 Stock'!$A:$J,10,FALSE)="Np4",C804-D804,C804-D804-1),""))</f>
        <v/>
      </c>
      <c r="I804" s="246" t="str">
        <f>IF(ISBLANK(C804),"",IFERROR(SUMIF('Np PL4 Stock'!$A:$A,A804,'Np PL4 Stock'!$N:$N),""))</f>
        <v/>
      </c>
      <c r="J804" s="240"/>
      <c r="K804" s="240"/>
      <c r="L804" s="239"/>
      <c r="M804" s="239"/>
      <c r="N804" s="242" t="str">
        <f t="shared" si="26"/>
        <v>-</v>
      </c>
      <c r="O804" s="240"/>
      <c r="P804" s="240"/>
      <c r="Q804" s="240"/>
      <c r="R804" s="249"/>
    </row>
    <row r="805" spans="1:18">
      <c r="A805" s="235" t="str">
        <f t="shared" si="25"/>
        <v/>
      </c>
      <c r="B805" s="153"/>
      <c r="C805" s="237"/>
      <c r="D805" s="238" t="str">
        <f>IF(ISBLANK(C805),"",IFERROR(VLOOKUP(A805,'Np PL4 Stock'!$A:$E,4,FALSE),""))</f>
        <v/>
      </c>
      <c r="E805" s="239"/>
      <c r="F805" s="240"/>
      <c r="G805" s="239"/>
      <c r="H805" s="242" t="str">
        <f>IF(ISBLANK(C805),"",IFERROR(IF(VLOOKUP(A805,'Np PL4 Stock'!$A:$J,10,FALSE)="Np4",C805-D805,C805-D805-1),""))</f>
        <v/>
      </c>
      <c r="I805" s="246" t="str">
        <f>IF(ISBLANK(C805),"",IFERROR(SUMIF('Np PL4 Stock'!$A:$A,A805,'Np PL4 Stock'!$N:$N),""))</f>
        <v/>
      </c>
      <c r="J805" s="240"/>
      <c r="K805" s="240"/>
      <c r="L805" s="239"/>
      <c r="M805" s="239"/>
      <c r="N805" s="242" t="str">
        <f t="shared" si="26"/>
        <v>-</v>
      </c>
      <c r="O805" s="240"/>
      <c r="P805" s="240"/>
      <c r="Q805" s="240"/>
      <c r="R805" s="249"/>
    </row>
    <row r="806" spans="1:18">
      <c r="A806" s="235" t="str">
        <f t="shared" si="25"/>
        <v/>
      </c>
      <c r="B806" s="153"/>
      <c r="C806" s="237"/>
      <c r="D806" s="238" t="str">
        <f>IF(ISBLANK(C806),"",IFERROR(VLOOKUP(A806,'Np PL4 Stock'!$A:$E,4,FALSE),""))</f>
        <v/>
      </c>
      <c r="E806" s="239"/>
      <c r="F806" s="240"/>
      <c r="G806" s="239"/>
      <c r="H806" s="242" t="str">
        <f>IF(ISBLANK(C806),"",IFERROR(IF(VLOOKUP(A806,'Np PL4 Stock'!$A:$J,10,FALSE)="Np4",C806-D806,C806-D806-1),""))</f>
        <v/>
      </c>
      <c r="I806" s="246" t="str">
        <f>IF(ISBLANK(C806),"",IFERROR(SUMIF('Np PL4 Stock'!$A:$A,A806,'Np PL4 Stock'!$N:$N),""))</f>
        <v/>
      </c>
      <c r="J806" s="240"/>
      <c r="K806" s="240"/>
      <c r="L806" s="239"/>
      <c r="M806" s="239"/>
      <c r="N806" s="242" t="str">
        <f t="shared" si="26"/>
        <v>-</v>
      </c>
      <c r="O806" s="240"/>
      <c r="P806" s="240"/>
      <c r="Q806" s="240"/>
      <c r="R806" s="249"/>
    </row>
    <row r="807" spans="1:18">
      <c r="A807" s="235" t="str">
        <f t="shared" si="25"/>
        <v/>
      </c>
      <c r="B807" s="153"/>
      <c r="C807" s="237"/>
      <c r="D807" s="238" t="str">
        <f>IF(ISBLANK(C807),"",IFERROR(VLOOKUP(A807,'Np PL4 Stock'!$A:$E,4,FALSE),""))</f>
        <v/>
      </c>
      <c r="E807" s="239"/>
      <c r="F807" s="240"/>
      <c r="G807" s="239"/>
      <c r="H807" s="242" t="str">
        <f>IF(ISBLANK(C807),"",IFERROR(IF(VLOOKUP(A807,'Np PL4 Stock'!$A:$J,10,FALSE)="Np4",C807-D807,C807-D807-1),""))</f>
        <v/>
      </c>
      <c r="I807" s="246" t="str">
        <f>IF(ISBLANK(C807),"",IFERROR(SUMIF('Np PL4 Stock'!$A:$A,A807,'Np PL4 Stock'!$N:$N),""))</f>
        <v/>
      </c>
      <c r="J807" s="240"/>
      <c r="K807" s="240"/>
      <c r="L807" s="239"/>
      <c r="M807" s="239"/>
      <c r="N807" s="242" t="str">
        <f t="shared" si="26"/>
        <v>-</v>
      </c>
      <c r="O807" s="240"/>
      <c r="P807" s="240"/>
      <c r="Q807" s="240"/>
      <c r="R807" s="249"/>
    </row>
    <row r="808" spans="1:18">
      <c r="A808" s="235" t="str">
        <f t="shared" si="25"/>
        <v/>
      </c>
      <c r="B808" s="153"/>
      <c r="C808" s="237"/>
      <c r="D808" s="238" t="str">
        <f>IF(ISBLANK(C808),"",IFERROR(VLOOKUP(A808,'Np PL4 Stock'!$A:$E,4,FALSE),""))</f>
        <v/>
      </c>
      <c r="E808" s="239"/>
      <c r="F808" s="240"/>
      <c r="G808" s="239"/>
      <c r="H808" s="242" t="str">
        <f>IF(ISBLANK(C808),"",IFERROR(IF(VLOOKUP(A808,'Np PL4 Stock'!$A:$J,10,FALSE)="Np4",C808-D808,C808-D808-1),""))</f>
        <v/>
      </c>
      <c r="I808" s="246" t="str">
        <f>IF(ISBLANK(C808),"",IFERROR(SUMIF('Np PL4 Stock'!$A:$A,A808,'Np PL4 Stock'!$N:$N),""))</f>
        <v/>
      </c>
      <c r="J808" s="240"/>
      <c r="K808" s="240"/>
      <c r="L808" s="239"/>
      <c r="M808" s="239"/>
      <c r="N808" s="242" t="str">
        <f t="shared" si="26"/>
        <v>-</v>
      </c>
      <c r="O808" s="240"/>
      <c r="P808" s="240"/>
      <c r="Q808" s="240"/>
      <c r="R808" s="249"/>
    </row>
    <row r="809" spans="1:18">
      <c r="A809" s="235" t="str">
        <f t="shared" si="25"/>
        <v/>
      </c>
      <c r="B809" s="153"/>
      <c r="C809" s="237"/>
      <c r="D809" s="238" t="str">
        <f>IF(ISBLANK(C809),"",IFERROR(VLOOKUP(A809,'Np PL4 Stock'!$A:$E,4,FALSE),""))</f>
        <v/>
      </c>
      <c r="E809" s="239"/>
      <c r="F809" s="240"/>
      <c r="G809" s="239"/>
      <c r="H809" s="242" t="str">
        <f>IF(ISBLANK(C809),"",IFERROR(IF(VLOOKUP(A809,'Np PL4 Stock'!$A:$J,10,FALSE)="Np4",C809-D809,C809-D809-1),""))</f>
        <v/>
      </c>
      <c r="I809" s="246" t="str">
        <f>IF(ISBLANK(C809),"",IFERROR(SUMIF('Np PL4 Stock'!$A:$A,A809,'Np PL4 Stock'!$N:$N),""))</f>
        <v/>
      </c>
      <c r="J809" s="240"/>
      <c r="K809" s="240"/>
      <c r="L809" s="239"/>
      <c r="M809" s="239"/>
      <c r="N809" s="242" t="str">
        <f t="shared" si="26"/>
        <v>-</v>
      </c>
      <c r="O809" s="240"/>
      <c r="P809" s="240"/>
      <c r="Q809" s="240"/>
      <c r="R809" s="249"/>
    </row>
    <row r="810" spans="1:18">
      <c r="A810" s="235" t="str">
        <f t="shared" si="25"/>
        <v/>
      </c>
      <c r="B810" s="153"/>
      <c r="C810" s="237"/>
      <c r="D810" s="238" t="str">
        <f>IF(ISBLANK(C810),"",IFERROR(VLOOKUP(A810,'Np PL4 Stock'!$A:$E,4,FALSE),""))</f>
        <v/>
      </c>
      <c r="E810" s="239"/>
      <c r="F810" s="240"/>
      <c r="G810" s="239"/>
      <c r="H810" s="242" t="str">
        <f>IF(ISBLANK(C810),"",IFERROR(IF(VLOOKUP(A810,'Np PL4 Stock'!$A:$J,10,FALSE)="Np4",C810-D810,C810-D810-1),""))</f>
        <v/>
      </c>
      <c r="I810" s="246" t="str">
        <f>IF(ISBLANK(C810),"",IFERROR(SUMIF('Np PL4 Stock'!$A:$A,A810,'Np PL4 Stock'!$N:$N),""))</f>
        <v/>
      </c>
      <c r="J810" s="240"/>
      <c r="K810" s="240"/>
      <c r="L810" s="239"/>
      <c r="M810" s="239"/>
      <c r="N810" s="242" t="str">
        <f t="shared" si="26"/>
        <v>-</v>
      </c>
      <c r="O810" s="240"/>
      <c r="P810" s="240"/>
      <c r="Q810" s="240"/>
      <c r="R810" s="249"/>
    </row>
    <row r="811" spans="1:18">
      <c r="A811" s="235" t="str">
        <f t="shared" si="25"/>
        <v/>
      </c>
      <c r="B811" s="153"/>
      <c r="C811" s="237"/>
      <c r="D811" s="238" t="str">
        <f>IF(ISBLANK(C811),"",IFERROR(VLOOKUP(A811,'Np PL4 Stock'!$A:$E,4,FALSE),""))</f>
        <v/>
      </c>
      <c r="E811" s="239"/>
      <c r="F811" s="240"/>
      <c r="G811" s="239"/>
      <c r="H811" s="242" t="str">
        <f>IF(ISBLANK(C811),"",IFERROR(IF(VLOOKUP(A811,'Np PL4 Stock'!$A:$J,10,FALSE)="Np4",C811-D811,C811-D811-1),""))</f>
        <v/>
      </c>
      <c r="I811" s="246" t="str">
        <f>IF(ISBLANK(C811),"",IFERROR(SUMIF('Np PL4 Stock'!$A:$A,A811,'Np PL4 Stock'!$N:$N),""))</f>
        <v/>
      </c>
      <c r="J811" s="240"/>
      <c r="K811" s="240"/>
      <c r="L811" s="239"/>
      <c r="M811" s="239"/>
      <c r="N811" s="242" t="str">
        <f t="shared" si="26"/>
        <v>-</v>
      </c>
      <c r="O811" s="240"/>
      <c r="P811" s="240"/>
      <c r="Q811" s="240"/>
      <c r="R811" s="249"/>
    </row>
    <row r="812" spans="1:18">
      <c r="A812" s="235" t="str">
        <f t="shared" si="25"/>
        <v/>
      </c>
      <c r="B812" s="153"/>
      <c r="C812" s="237"/>
      <c r="D812" s="238" t="str">
        <f>IF(ISBLANK(C812),"",IFERROR(VLOOKUP(A812,'Np PL4 Stock'!$A:$E,4,FALSE),""))</f>
        <v/>
      </c>
      <c r="E812" s="239"/>
      <c r="F812" s="240"/>
      <c r="G812" s="239"/>
      <c r="H812" s="242" t="str">
        <f>IF(ISBLANK(C812),"",IFERROR(IF(VLOOKUP(A812,'Np PL4 Stock'!$A:$J,10,FALSE)="Np4",C812-D812,C812-D812-1),""))</f>
        <v/>
      </c>
      <c r="I812" s="246" t="str">
        <f>IF(ISBLANK(C812),"",IFERROR(SUMIF('Np PL4 Stock'!$A:$A,A812,'Np PL4 Stock'!$N:$N),""))</f>
        <v/>
      </c>
      <c r="J812" s="240"/>
      <c r="K812" s="240"/>
      <c r="L812" s="239"/>
      <c r="M812" s="239"/>
      <c r="N812" s="242" t="str">
        <f t="shared" si="26"/>
        <v>-</v>
      </c>
      <c r="O812" s="240"/>
      <c r="P812" s="240"/>
      <c r="Q812" s="240"/>
      <c r="R812" s="249"/>
    </row>
    <row r="813" spans="1:18">
      <c r="A813" s="235" t="str">
        <f t="shared" si="25"/>
        <v/>
      </c>
      <c r="B813" s="153"/>
      <c r="C813" s="237"/>
      <c r="D813" s="238" t="str">
        <f>IF(ISBLANK(C813),"",IFERROR(VLOOKUP(A813,'Np PL4 Stock'!$A:$E,4,FALSE),""))</f>
        <v/>
      </c>
      <c r="E813" s="239"/>
      <c r="F813" s="240"/>
      <c r="G813" s="239"/>
      <c r="H813" s="242" t="str">
        <f>IF(ISBLANK(C813),"",IFERROR(IF(VLOOKUP(A813,'Np PL4 Stock'!$A:$J,10,FALSE)="Np4",C813-D813,C813-D813-1),""))</f>
        <v/>
      </c>
      <c r="I813" s="246" t="str">
        <f>IF(ISBLANK(C813),"",IFERROR(SUMIF('Np PL4 Stock'!$A:$A,A813,'Np PL4 Stock'!$N:$N),""))</f>
        <v/>
      </c>
      <c r="J813" s="240"/>
      <c r="K813" s="240"/>
      <c r="L813" s="239"/>
      <c r="M813" s="239"/>
      <c r="N813" s="242" t="str">
        <f t="shared" si="26"/>
        <v>-</v>
      </c>
      <c r="O813" s="240"/>
      <c r="P813" s="240"/>
      <c r="Q813" s="240"/>
      <c r="R813" s="249"/>
    </row>
    <row r="814" spans="1:18">
      <c r="A814" s="235" t="str">
        <f t="shared" si="25"/>
        <v/>
      </c>
      <c r="B814" s="153"/>
      <c r="C814" s="237"/>
      <c r="D814" s="238" t="str">
        <f>IF(ISBLANK(C814),"",IFERROR(VLOOKUP(A814,'Np PL4 Stock'!$A:$E,4,FALSE),""))</f>
        <v/>
      </c>
      <c r="E814" s="239"/>
      <c r="F814" s="240"/>
      <c r="G814" s="239"/>
      <c r="H814" s="242" t="str">
        <f>IF(ISBLANK(C814),"",IFERROR(IF(VLOOKUP(A814,'Np PL4 Stock'!$A:$J,10,FALSE)="Np4",C814-D814,C814-D814-1),""))</f>
        <v/>
      </c>
      <c r="I814" s="246" t="str">
        <f>IF(ISBLANK(C814),"",IFERROR(SUMIF('Np PL4 Stock'!$A:$A,A814,'Np PL4 Stock'!$N:$N),""))</f>
        <v/>
      </c>
      <c r="J814" s="240"/>
      <c r="K814" s="240"/>
      <c r="L814" s="239"/>
      <c r="M814" s="239"/>
      <c r="N814" s="242" t="str">
        <f t="shared" si="26"/>
        <v>-</v>
      </c>
      <c r="O814" s="240"/>
      <c r="P814" s="240"/>
      <c r="Q814" s="240"/>
      <c r="R814" s="249"/>
    </row>
    <row r="815" spans="1:18">
      <c r="A815" s="235" t="str">
        <f t="shared" si="25"/>
        <v/>
      </c>
      <c r="B815" s="153"/>
      <c r="C815" s="237"/>
      <c r="D815" s="238" t="str">
        <f>IF(ISBLANK(C815),"",IFERROR(VLOOKUP(A815,'Np PL4 Stock'!$A:$E,4,FALSE),""))</f>
        <v/>
      </c>
      <c r="E815" s="239"/>
      <c r="F815" s="240"/>
      <c r="G815" s="239"/>
      <c r="H815" s="242" t="str">
        <f>IF(ISBLANK(C815),"",IFERROR(IF(VLOOKUP(A815,'Np PL4 Stock'!$A:$J,10,FALSE)="Np4",C815-D815,C815-D815-1),""))</f>
        <v/>
      </c>
      <c r="I815" s="246" t="str">
        <f>IF(ISBLANK(C815),"",IFERROR(SUMIF('Np PL4 Stock'!$A:$A,A815,'Np PL4 Stock'!$N:$N),""))</f>
        <v/>
      </c>
      <c r="J815" s="240"/>
      <c r="K815" s="240"/>
      <c r="L815" s="239"/>
      <c r="M815" s="239"/>
      <c r="N815" s="242" t="str">
        <f t="shared" si="26"/>
        <v>-</v>
      </c>
      <c r="O815" s="240"/>
      <c r="P815" s="240"/>
      <c r="Q815" s="240"/>
      <c r="R815" s="249"/>
    </row>
    <row r="816" spans="1:18">
      <c r="A816" s="235" t="str">
        <f t="shared" si="25"/>
        <v/>
      </c>
      <c r="B816" s="153"/>
      <c r="C816" s="237"/>
      <c r="D816" s="238" t="str">
        <f>IF(ISBLANK(C816),"",IFERROR(VLOOKUP(A816,'Np PL4 Stock'!$A:$E,4,FALSE),""))</f>
        <v/>
      </c>
      <c r="E816" s="239"/>
      <c r="F816" s="240"/>
      <c r="G816" s="239"/>
      <c r="H816" s="242" t="str">
        <f>IF(ISBLANK(C816),"",IFERROR(IF(VLOOKUP(A816,'Np PL4 Stock'!$A:$J,10,FALSE)="Np4",C816-D816,C816-D816-1),""))</f>
        <v/>
      </c>
      <c r="I816" s="246" t="str">
        <f>IF(ISBLANK(C816),"",IFERROR(SUMIF('Np PL4 Stock'!$A:$A,A816,'Np PL4 Stock'!$N:$N),""))</f>
        <v/>
      </c>
      <c r="J816" s="240"/>
      <c r="K816" s="240"/>
      <c r="L816" s="239"/>
      <c r="M816" s="239"/>
      <c r="N816" s="242" t="str">
        <f t="shared" si="26"/>
        <v>-</v>
      </c>
      <c r="O816" s="240"/>
      <c r="P816" s="240"/>
      <c r="Q816" s="240"/>
      <c r="R816" s="249"/>
    </row>
    <row r="817" spans="1:18">
      <c r="A817" s="235" t="str">
        <f t="shared" si="25"/>
        <v/>
      </c>
      <c r="B817" s="153"/>
      <c r="C817" s="237"/>
      <c r="D817" s="238" t="str">
        <f>IF(ISBLANK(C817),"",IFERROR(VLOOKUP(A817,'Np PL4 Stock'!$A:$E,4,FALSE),""))</f>
        <v/>
      </c>
      <c r="E817" s="239"/>
      <c r="F817" s="240"/>
      <c r="G817" s="239"/>
      <c r="H817" s="242" t="str">
        <f>IF(ISBLANK(C817),"",IFERROR(IF(VLOOKUP(A817,'Np PL4 Stock'!$A:$J,10,FALSE)="Np4",C817-D817,C817-D817-1),""))</f>
        <v/>
      </c>
      <c r="I817" s="246" t="str">
        <f>IF(ISBLANK(C817),"",IFERROR(SUMIF('Np PL4 Stock'!$A:$A,A817,'Np PL4 Stock'!$N:$N),""))</f>
        <v/>
      </c>
      <c r="J817" s="240"/>
      <c r="K817" s="240"/>
      <c r="L817" s="239"/>
      <c r="M817" s="239"/>
      <c r="N817" s="242" t="str">
        <f t="shared" si="26"/>
        <v>-</v>
      </c>
      <c r="O817" s="240"/>
      <c r="P817" s="240"/>
      <c r="Q817" s="240"/>
      <c r="R817" s="249"/>
    </row>
    <row r="818" spans="1:18">
      <c r="A818" s="235" t="str">
        <f t="shared" si="25"/>
        <v/>
      </c>
      <c r="B818" s="153"/>
      <c r="C818" s="237"/>
      <c r="D818" s="238" t="str">
        <f>IF(ISBLANK(C818),"",IFERROR(VLOOKUP(A818,'Np PL4 Stock'!$A:$E,4,FALSE),""))</f>
        <v/>
      </c>
      <c r="E818" s="239"/>
      <c r="F818" s="240"/>
      <c r="G818" s="239"/>
      <c r="H818" s="242" t="str">
        <f>IF(ISBLANK(C818),"",IFERROR(IF(VLOOKUP(A818,'Np PL4 Stock'!$A:$J,10,FALSE)="Np4",C818-D818,C818-D818-1),""))</f>
        <v/>
      </c>
      <c r="I818" s="246" t="str">
        <f>IF(ISBLANK(C818),"",IFERROR(SUMIF('Np PL4 Stock'!$A:$A,A818,'Np PL4 Stock'!$N:$N),""))</f>
        <v/>
      </c>
      <c r="J818" s="240"/>
      <c r="K818" s="240"/>
      <c r="L818" s="239"/>
      <c r="M818" s="239"/>
      <c r="N818" s="242" t="str">
        <f t="shared" si="26"/>
        <v>-</v>
      </c>
      <c r="O818" s="240"/>
      <c r="P818" s="240"/>
      <c r="Q818" s="240"/>
      <c r="R818" s="249"/>
    </row>
    <row r="819" spans="1:18">
      <c r="A819" s="235" t="str">
        <f t="shared" si="25"/>
        <v/>
      </c>
      <c r="B819" s="153"/>
      <c r="C819" s="237"/>
      <c r="D819" s="238" t="str">
        <f>IF(ISBLANK(C819),"",IFERROR(VLOOKUP(A819,'Np PL4 Stock'!$A:$E,4,FALSE),""))</f>
        <v/>
      </c>
      <c r="E819" s="239"/>
      <c r="F819" s="240"/>
      <c r="G819" s="239"/>
      <c r="H819" s="242" t="str">
        <f>IF(ISBLANK(C819),"",IFERROR(IF(VLOOKUP(A819,'Np PL4 Stock'!$A:$J,10,FALSE)="Np4",C819-D819,C819-D819-1),""))</f>
        <v/>
      </c>
      <c r="I819" s="246" t="str">
        <f>IF(ISBLANK(C819),"",IFERROR(SUMIF('Np PL4 Stock'!$A:$A,A819,'Np PL4 Stock'!$N:$N),""))</f>
        <v/>
      </c>
      <c r="J819" s="240"/>
      <c r="K819" s="240"/>
      <c r="L819" s="239"/>
      <c r="M819" s="239"/>
      <c r="N819" s="242" t="str">
        <f t="shared" si="26"/>
        <v>-</v>
      </c>
      <c r="O819" s="240"/>
      <c r="P819" s="240"/>
      <c r="Q819" s="240"/>
      <c r="R819" s="249"/>
    </row>
    <row r="820" spans="1:18">
      <c r="A820" s="235" t="str">
        <f t="shared" si="25"/>
        <v/>
      </c>
      <c r="B820" s="153"/>
      <c r="C820" s="237"/>
      <c r="D820" s="238" t="str">
        <f>IF(ISBLANK(C820),"",IFERROR(VLOOKUP(A820,'Np PL4 Stock'!$A:$E,4,FALSE),""))</f>
        <v/>
      </c>
      <c r="E820" s="239"/>
      <c r="F820" s="240"/>
      <c r="G820" s="239"/>
      <c r="H820" s="242" t="str">
        <f>IF(ISBLANK(C820),"",IFERROR(IF(VLOOKUP(A820,'Np PL4 Stock'!$A:$J,10,FALSE)="Np4",C820-D820,C820-D820-1),""))</f>
        <v/>
      </c>
      <c r="I820" s="246" t="str">
        <f>IF(ISBLANK(C820),"",IFERROR(SUMIF('Np PL4 Stock'!$A:$A,A820,'Np PL4 Stock'!$N:$N),""))</f>
        <v/>
      </c>
      <c r="J820" s="240"/>
      <c r="K820" s="240"/>
      <c r="L820" s="239"/>
      <c r="M820" s="239"/>
      <c r="N820" s="242" t="str">
        <f t="shared" si="26"/>
        <v>-</v>
      </c>
      <c r="O820" s="240"/>
      <c r="P820" s="240"/>
      <c r="Q820" s="240"/>
      <c r="R820" s="249"/>
    </row>
    <row r="821" spans="1:18">
      <c r="A821" s="235" t="str">
        <f t="shared" si="25"/>
        <v/>
      </c>
      <c r="B821" s="153"/>
      <c r="C821" s="237"/>
      <c r="D821" s="238" t="str">
        <f>IF(ISBLANK(C821),"",IFERROR(VLOOKUP(A821,'Np PL4 Stock'!$A:$E,4,FALSE),""))</f>
        <v/>
      </c>
      <c r="E821" s="239"/>
      <c r="F821" s="240"/>
      <c r="G821" s="239"/>
      <c r="H821" s="242" t="str">
        <f>IF(ISBLANK(C821),"",IFERROR(IF(VLOOKUP(A821,'Np PL4 Stock'!$A:$J,10,FALSE)="Np4",C821-D821,C821-D821-1),""))</f>
        <v/>
      </c>
      <c r="I821" s="246" t="str">
        <f>IF(ISBLANK(C821),"",IFERROR(SUMIF('Np PL4 Stock'!$A:$A,A821,'Np PL4 Stock'!$N:$N),""))</f>
        <v/>
      </c>
      <c r="J821" s="240"/>
      <c r="K821" s="240"/>
      <c r="L821" s="239"/>
      <c r="M821" s="239"/>
      <c r="N821" s="242" t="str">
        <f t="shared" si="26"/>
        <v>-</v>
      </c>
      <c r="O821" s="240"/>
      <c r="P821" s="240"/>
      <c r="Q821" s="240"/>
      <c r="R821" s="249"/>
    </row>
    <row r="822" spans="1:18">
      <c r="A822" s="235" t="str">
        <f t="shared" si="25"/>
        <v/>
      </c>
      <c r="B822" s="153"/>
      <c r="C822" s="237"/>
      <c r="D822" s="238" t="str">
        <f>IF(ISBLANK(C822),"",IFERROR(VLOOKUP(A822,'Np PL4 Stock'!$A:$E,4,FALSE),""))</f>
        <v/>
      </c>
      <c r="E822" s="239"/>
      <c r="F822" s="240"/>
      <c r="G822" s="239"/>
      <c r="H822" s="242" t="str">
        <f>IF(ISBLANK(C822),"",IFERROR(IF(VLOOKUP(A822,'Np PL4 Stock'!$A:$J,10,FALSE)="Np4",C822-D822,C822-D822-1),""))</f>
        <v/>
      </c>
      <c r="I822" s="246" t="str">
        <f>IF(ISBLANK(C822),"",IFERROR(SUMIF('Np PL4 Stock'!$A:$A,A822,'Np PL4 Stock'!$N:$N),""))</f>
        <v/>
      </c>
      <c r="J822" s="240"/>
      <c r="K822" s="240"/>
      <c r="L822" s="239"/>
      <c r="M822" s="239"/>
      <c r="N822" s="242" t="str">
        <f t="shared" si="26"/>
        <v>-</v>
      </c>
      <c r="O822" s="240"/>
      <c r="P822" s="240"/>
      <c r="Q822" s="240"/>
      <c r="R822" s="249"/>
    </row>
    <row r="823" spans="1:18">
      <c r="A823" s="235" t="str">
        <f t="shared" si="25"/>
        <v/>
      </c>
      <c r="B823" s="153"/>
      <c r="C823" s="237"/>
      <c r="D823" s="238" t="str">
        <f>IF(ISBLANK(C823),"",IFERROR(VLOOKUP(A823,'Np PL4 Stock'!$A:$E,4,FALSE),""))</f>
        <v/>
      </c>
      <c r="E823" s="239"/>
      <c r="F823" s="240"/>
      <c r="G823" s="239"/>
      <c r="H823" s="242" t="str">
        <f>IF(ISBLANK(C823),"",IFERROR(IF(VLOOKUP(A823,'Np PL4 Stock'!$A:$J,10,FALSE)="Np4",C823-D823,C823-D823-1),""))</f>
        <v/>
      </c>
      <c r="I823" s="246" t="str">
        <f>IF(ISBLANK(C823),"",IFERROR(SUMIF('Np PL4 Stock'!$A:$A,A823,'Np PL4 Stock'!$N:$N),""))</f>
        <v/>
      </c>
      <c r="J823" s="240"/>
      <c r="K823" s="240"/>
      <c r="L823" s="239"/>
      <c r="M823" s="239"/>
      <c r="N823" s="242" t="str">
        <f t="shared" si="26"/>
        <v>-</v>
      </c>
      <c r="O823" s="240"/>
      <c r="P823" s="240"/>
      <c r="Q823" s="240"/>
      <c r="R823" s="249"/>
    </row>
    <row r="824" spans="1:18">
      <c r="A824" s="235" t="str">
        <f t="shared" si="25"/>
        <v/>
      </c>
      <c r="B824" s="153"/>
      <c r="C824" s="237"/>
      <c r="D824" s="238" t="str">
        <f>IF(ISBLANK(C824),"",IFERROR(VLOOKUP(A824,'Np PL4 Stock'!$A:$E,4,FALSE),""))</f>
        <v/>
      </c>
      <c r="E824" s="239"/>
      <c r="F824" s="240"/>
      <c r="G824" s="239"/>
      <c r="H824" s="242" t="str">
        <f>IF(ISBLANK(C824),"",IFERROR(IF(VLOOKUP(A824,'Np PL4 Stock'!$A:$J,10,FALSE)="Np4",C824-D824,C824-D824-1),""))</f>
        <v/>
      </c>
      <c r="I824" s="246" t="str">
        <f>IF(ISBLANK(C824),"",IFERROR(SUMIF('Np PL4 Stock'!$A:$A,A824,'Np PL4 Stock'!$N:$N),""))</f>
        <v/>
      </c>
      <c r="J824" s="240"/>
      <c r="K824" s="240"/>
      <c r="L824" s="239"/>
      <c r="M824" s="239"/>
      <c r="N824" s="242" t="str">
        <f t="shared" si="26"/>
        <v>-</v>
      </c>
      <c r="O824" s="240"/>
      <c r="P824" s="240"/>
      <c r="Q824" s="240"/>
      <c r="R824" s="249"/>
    </row>
    <row r="825" spans="1:18">
      <c r="A825" s="235" t="str">
        <f t="shared" si="25"/>
        <v/>
      </c>
      <c r="B825" s="153"/>
      <c r="C825" s="237"/>
      <c r="D825" s="238" t="str">
        <f>IF(ISBLANK(C825),"",IFERROR(VLOOKUP(A825,'Np PL4 Stock'!$A:$E,4,FALSE),""))</f>
        <v/>
      </c>
      <c r="E825" s="239"/>
      <c r="F825" s="240"/>
      <c r="G825" s="239"/>
      <c r="H825" s="242" t="str">
        <f>IF(ISBLANK(C825),"",IFERROR(IF(VLOOKUP(A825,'Np PL4 Stock'!$A:$J,10,FALSE)="Np4",C825-D825,C825-D825-1),""))</f>
        <v/>
      </c>
      <c r="I825" s="246" t="str">
        <f>IF(ISBLANK(C825),"",IFERROR(SUMIF('Np PL4 Stock'!$A:$A,A825,'Np PL4 Stock'!$N:$N),""))</f>
        <v/>
      </c>
      <c r="J825" s="240"/>
      <c r="K825" s="240"/>
      <c r="L825" s="239"/>
      <c r="M825" s="239"/>
      <c r="N825" s="242" t="str">
        <f t="shared" si="26"/>
        <v>-</v>
      </c>
      <c r="O825" s="240"/>
      <c r="P825" s="240"/>
      <c r="Q825" s="240"/>
      <c r="R825" s="249"/>
    </row>
    <row r="826" spans="1:18">
      <c r="A826" s="235" t="str">
        <f t="shared" si="25"/>
        <v/>
      </c>
      <c r="B826" s="153"/>
      <c r="C826" s="237"/>
      <c r="D826" s="238" t="str">
        <f>IF(ISBLANK(C826),"",IFERROR(VLOOKUP(A826,'Np PL4 Stock'!$A:$E,4,FALSE),""))</f>
        <v/>
      </c>
      <c r="E826" s="239"/>
      <c r="F826" s="240"/>
      <c r="G826" s="239"/>
      <c r="H826" s="242" t="str">
        <f>IF(ISBLANK(C826),"",IFERROR(IF(VLOOKUP(A826,'Np PL4 Stock'!$A:$J,10,FALSE)="Np4",C826-D826,C826-D826-1),""))</f>
        <v/>
      </c>
      <c r="I826" s="246" t="str">
        <f>IF(ISBLANK(C826),"",IFERROR(SUMIF('Np PL4 Stock'!$A:$A,A826,'Np PL4 Stock'!$N:$N),""))</f>
        <v/>
      </c>
      <c r="J826" s="240"/>
      <c r="K826" s="240"/>
      <c r="L826" s="239"/>
      <c r="M826" s="239"/>
      <c r="N826" s="242" t="str">
        <f t="shared" si="26"/>
        <v>-</v>
      </c>
      <c r="O826" s="240"/>
      <c r="P826" s="240"/>
      <c r="Q826" s="240"/>
      <c r="R826" s="249"/>
    </row>
    <row r="827" spans="1:18">
      <c r="A827" s="235" t="str">
        <f t="shared" si="25"/>
        <v/>
      </c>
      <c r="B827" s="153"/>
      <c r="C827" s="237"/>
      <c r="D827" s="238" t="str">
        <f>IF(ISBLANK(C827),"",IFERROR(VLOOKUP(A827,'Np PL4 Stock'!$A:$E,4,FALSE),""))</f>
        <v/>
      </c>
      <c r="E827" s="239"/>
      <c r="F827" s="240"/>
      <c r="G827" s="239"/>
      <c r="H827" s="242" t="str">
        <f>IF(ISBLANK(C827),"",IFERROR(IF(VLOOKUP(A827,'Np PL4 Stock'!$A:$J,10,FALSE)="Np4",C827-D827,C827-D827-1),""))</f>
        <v/>
      </c>
      <c r="I827" s="246" t="str">
        <f>IF(ISBLANK(C827),"",IFERROR(SUMIF('Np PL4 Stock'!$A:$A,A827,'Np PL4 Stock'!$N:$N),""))</f>
        <v/>
      </c>
      <c r="J827" s="240"/>
      <c r="K827" s="240"/>
      <c r="L827" s="239"/>
      <c r="M827" s="239"/>
      <c r="N827" s="242" t="str">
        <f t="shared" si="26"/>
        <v>-</v>
      </c>
      <c r="O827" s="240"/>
      <c r="P827" s="240"/>
      <c r="Q827" s="240"/>
      <c r="R827" s="249"/>
    </row>
    <row r="828" spans="1:18">
      <c r="A828" s="235" t="str">
        <f t="shared" si="25"/>
        <v/>
      </c>
      <c r="B828" s="153"/>
      <c r="C828" s="237"/>
      <c r="D828" s="238" t="str">
        <f>IF(ISBLANK(C828),"",IFERROR(VLOOKUP(A828,'Np PL4 Stock'!$A:$E,4,FALSE),""))</f>
        <v/>
      </c>
      <c r="E828" s="239"/>
      <c r="F828" s="240"/>
      <c r="G828" s="239"/>
      <c r="H828" s="242" t="str">
        <f>IF(ISBLANK(C828),"",IFERROR(IF(VLOOKUP(A828,'Np PL4 Stock'!$A:$J,10,FALSE)="Np4",C828-D828,C828-D828-1),""))</f>
        <v/>
      </c>
      <c r="I828" s="246" t="str">
        <f>IF(ISBLANK(C828),"",IFERROR(SUMIF('Np PL4 Stock'!$A:$A,A828,'Np PL4 Stock'!$N:$N),""))</f>
        <v/>
      </c>
      <c r="J828" s="240"/>
      <c r="K828" s="240"/>
      <c r="L828" s="239"/>
      <c r="M828" s="239"/>
      <c r="N828" s="242" t="str">
        <f t="shared" si="26"/>
        <v>-</v>
      </c>
      <c r="O828" s="240"/>
      <c r="P828" s="240"/>
      <c r="Q828" s="240"/>
      <c r="R828" s="249"/>
    </row>
    <row r="829" spans="1:18">
      <c r="A829" s="235" t="str">
        <f t="shared" si="25"/>
        <v/>
      </c>
      <c r="B829" s="153"/>
      <c r="C829" s="237"/>
      <c r="D829" s="238" t="str">
        <f>IF(ISBLANK(C829),"",IFERROR(VLOOKUP(A829,'Np PL4 Stock'!$A:$E,4,FALSE),""))</f>
        <v/>
      </c>
      <c r="E829" s="239"/>
      <c r="F829" s="240"/>
      <c r="G829" s="239"/>
      <c r="H829" s="242" t="str">
        <f>IF(ISBLANK(C829),"",IFERROR(IF(VLOOKUP(A829,'Np PL4 Stock'!$A:$J,10,FALSE)="Np4",C829-D829,C829-D829-1),""))</f>
        <v/>
      </c>
      <c r="I829" s="246" t="str">
        <f>IF(ISBLANK(C829),"",IFERROR(SUMIF('Np PL4 Stock'!$A:$A,A829,'Np PL4 Stock'!$N:$N),""))</f>
        <v/>
      </c>
      <c r="J829" s="240"/>
      <c r="K829" s="240"/>
      <c r="L829" s="239"/>
      <c r="M829" s="239"/>
      <c r="N829" s="242" t="str">
        <f t="shared" si="26"/>
        <v>-</v>
      </c>
      <c r="O829" s="240"/>
      <c r="P829" s="240"/>
      <c r="Q829" s="240"/>
      <c r="R829" s="249"/>
    </row>
    <row r="830" spans="1:18">
      <c r="A830" s="235" t="str">
        <f t="shared" si="25"/>
        <v/>
      </c>
      <c r="B830" s="153"/>
      <c r="C830" s="237"/>
      <c r="D830" s="238" t="str">
        <f>IF(ISBLANK(C830),"",IFERROR(VLOOKUP(A830,'Np PL4 Stock'!$A:$E,4,FALSE),""))</f>
        <v/>
      </c>
      <c r="E830" s="239"/>
      <c r="F830" s="240"/>
      <c r="G830" s="239"/>
      <c r="H830" s="242" t="str">
        <f>IF(ISBLANK(C830),"",IFERROR(IF(VLOOKUP(A830,'Np PL4 Stock'!$A:$J,10,FALSE)="Np4",C830-D830,C830-D830-1),""))</f>
        <v/>
      </c>
      <c r="I830" s="246" t="str">
        <f>IF(ISBLANK(C830),"",IFERROR(SUMIF('Np PL4 Stock'!$A:$A,A830,'Np PL4 Stock'!$N:$N),""))</f>
        <v/>
      </c>
      <c r="J830" s="240"/>
      <c r="K830" s="240"/>
      <c r="L830" s="239"/>
      <c r="M830" s="239"/>
      <c r="N830" s="242" t="str">
        <f t="shared" si="26"/>
        <v>-</v>
      </c>
      <c r="O830" s="240"/>
      <c r="P830" s="240"/>
      <c r="Q830" s="240"/>
      <c r="R830" s="249"/>
    </row>
    <row r="831" spans="1:18">
      <c r="A831" s="235" t="str">
        <f t="shared" si="25"/>
        <v/>
      </c>
      <c r="B831" s="153"/>
      <c r="C831" s="237"/>
      <c r="D831" s="238" t="str">
        <f>IF(ISBLANK(C831),"",IFERROR(VLOOKUP(A831,'Np PL4 Stock'!$A:$E,4,FALSE),""))</f>
        <v/>
      </c>
      <c r="E831" s="239"/>
      <c r="F831" s="240"/>
      <c r="G831" s="239"/>
      <c r="H831" s="242" t="str">
        <f>IF(ISBLANK(C831),"",IFERROR(IF(VLOOKUP(A831,'Np PL4 Stock'!$A:$J,10,FALSE)="Np4",C831-D831,C831-D831-1),""))</f>
        <v/>
      </c>
      <c r="I831" s="246" t="str">
        <f>IF(ISBLANK(C831),"",IFERROR(SUMIF('Np PL4 Stock'!$A:$A,A831,'Np PL4 Stock'!$N:$N),""))</f>
        <v/>
      </c>
      <c r="J831" s="240"/>
      <c r="K831" s="240"/>
      <c r="L831" s="239"/>
      <c r="M831" s="239"/>
      <c r="N831" s="242" t="str">
        <f t="shared" si="26"/>
        <v>-</v>
      </c>
      <c r="O831" s="240"/>
      <c r="P831" s="240"/>
      <c r="Q831" s="240"/>
      <c r="R831" s="249"/>
    </row>
    <row r="832" spans="1:18">
      <c r="A832" s="235" t="str">
        <f t="shared" si="25"/>
        <v/>
      </c>
      <c r="B832" s="153"/>
      <c r="C832" s="237"/>
      <c r="D832" s="238" t="str">
        <f>IF(ISBLANK(C832),"",IFERROR(VLOOKUP(A832,'Np PL4 Stock'!$A:$E,4,FALSE),""))</f>
        <v/>
      </c>
      <c r="E832" s="239"/>
      <c r="F832" s="240"/>
      <c r="G832" s="239"/>
      <c r="H832" s="242" t="str">
        <f>IF(ISBLANK(C832),"",IFERROR(IF(VLOOKUP(A832,'Np PL4 Stock'!$A:$J,10,FALSE)="Np4",C832-D832,C832-D832-1),""))</f>
        <v/>
      </c>
      <c r="I832" s="246" t="str">
        <f>IF(ISBLANK(C832),"",IFERROR(SUMIF('Np PL4 Stock'!$A:$A,A832,'Np PL4 Stock'!$N:$N),""))</f>
        <v/>
      </c>
      <c r="J832" s="240"/>
      <c r="K832" s="240"/>
      <c r="L832" s="239"/>
      <c r="M832" s="239"/>
      <c r="N832" s="242" t="str">
        <f t="shared" si="26"/>
        <v>-</v>
      </c>
      <c r="O832" s="240"/>
      <c r="P832" s="240"/>
      <c r="Q832" s="240"/>
      <c r="R832" s="249"/>
    </row>
    <row r="833" spans="1:18">
      <c r="A833" s="235" t="str">
        <f t="shared" si="25"/>
        <v/>
      </c>
      <c r="B833" s="153"/>
      <c r="C833" s="237"/>
      <c r="D833" s="238" t="str">
        <f>IF(ISBLANK(C833),"",IFERROR(VLOOKUP(A833,'Np PL4 Stock'!$A:$E,4,FALSE),""))</f>
        <v/>
      </c>
      <c r="E833" s="239"/>
      <c r="F833" s="240"/>
      <c r="G833" s="239"/>
      <c r="H833" s="242" t="str">
        <f>IF(ISBLANK(C833),"",IFERROR(IF(VLOOKUP(A833,'Np PL4 Stock'!$A:$J,10,FALSE)="Np4",C833-D833,C833-D833-1),""))</f>
        <v/>
      </c>
      <c r="I833" s="246" t="str">
        <f>IF(ISBLANK(C833),"",IFERROR(SUMIF('Np PL4 Stock'!$A:$A,A833,'Np PL4 Stock'!$N:$N),""))</f>
        <v/>
      </c>
      <c r="J833" s="240"/>
      <c r="K833" s="240"/>
      <c r="L833" s="239"/>
      <c r="M833" s="239"/>
      <c r="N833" s="242" t="str">
        <f t="shared" si="26"/>
        <v>-</v>
      </c>
      <c r="O833" s="240"/>
      <c r="P833" s="240"/>
      <c r="Q833" s="240"/>
      <c r="R833" s="249"/>
    </row>
    <row r="834" spans="1:18">
      <c r="A834" s="235" t="str">
        <f t="shared" si="25"/>
        <v/>
      </c>
      <c r="B834" s="153"/>
      <c r="C834" s="237"/>
      <c r="D834" s="238" t="str">
        <f>IF(ISBLANK(C834),"",IFERROR(VLOOKUP(A834,'Np PL4 Stock'!$A:$E,4,FALSE),""))</f>
        <v/>
      </c>
      <c r="E834" s="239"/>
      <c r="F834" s="240"/>
      <c r="G834" s="239"/>
      <c r="H834" s="242" t="str">
        <f>IF(ISBLANK(C834),"",IFERROR(IF(VLOOKUP(A834,'Np PL4 Stock'!$A:$J,10,FALSE)="Np4",C834-D834,C834-D834-1),""))</f>
        <v/>
      </c>
      <c r="I834" s="246" t="str">
        <f>IF(ISBLANK(C834),"",IFERROR(SUMIF('Np PL4 Stock'!$A:$A,A834,'Np PL4 Stock'!$N:$N),""))</f>
        <v/>
      </c>
      <c r="J834" s="240"/>
      <c r="K834" s="240"/>
      <c r="L834" s="239"/>
      <c r="M834" s="239"/>
      <c r="N834" s="242" t="str">
        <f t="shared" si="26"/>
        <v>-</v>
      </c>
      <c r="O834" s="240"/>
      <c r="P834" s="240"/>
      <c r="Q834" s="240"/>
      <c r="R834" s="249"/>
    </row>
    <row r="835" spans="1:18">
      <c r="A835" s="235" t="str">
        <f t="shared" ref="A835:A898" si="27">IF(ISBLANK(F835),"",F835&amp;"-"&amp;IF(OR(LEN(G835)=1,LEN(G835)=4),"0"&amp;G835,G835)&amp;"-"&amp;IF(OR(LEN(E835)=1,LEN(E835)=4),"0"&amp;E835,E835))</f>
        <v/>
      </c>
      <c r="B835" s="153"/>
      <c r="C835" s="237"/>
      <c r="D835" s="238" t="str">
        <f>IF(ISBLANK(C835),"",IFERROR(VLOOKUP(A835,'Np PL4 Stock'!$A:$E,4,FALSE),""))</f>
        <v/>
      </c>
      <c r="E835" s="239"/>
      <c r="F835" s="240"/>
      <c r="G835" s="239"/>
      <c r="H835" s="242" t="str">
        <f>IF(ISBLANK(C835),"",IFERROR(IF(VLOOKUP(A835,'Np PL4 Stock'!$A:$J,10,FALSE)="Np4",C835-D835,C835-D835-1),""))</f>
        <v/>
      </c>
      <c r="I835" s="246" t="str">
        <f>IF(ISBLANK(C835),"",IFERROR(SUMIF('Np PL4 Stock'!$A:$A,A835,'Np PL4 Stock'!$N:$N),""))</f>
        <v/>
      </c>
      <c r="J835" s="240"/>
      <c r="K835" s="240"/>
      <c r="L835" s="239"/>
      <c r="M835" s="239"/>
      <c r="N835" s="242" t="str">
        <f t="shared" ref="N835:N898" si="28">IF(AND(ISNUMBER(L835),ISNUMBER(M835)),L835*M835,"-")</f>
        <v>-</v>
      </c>
      <c r="O835" s="240"/>
      <c r="P835" s="240"/>
      <c r="Q835" s="240"/>
      <c r="R835" s="249"/>
    </row>
    <row r="836" spans="1:18">
      <c r="A836" s="235" t="str">
        <f t="shared" si="27"/>
        <v/>
      </c>
      <c r="B836" s="153"/>
      <c r="C836" s="237"/>
      <c r="D836" s="238" t="str">
        <f>IF(ISBLANK(C836),"",IFERROR(VLOOKUP(A836,'Np PL4 Stock'!$A:$E,4,FALSE),""))</f>
        <v/>
      </c>
      <c r="E836" s="239"/>
      <c r="F836" s="240"/>
      <c r="G836" s="239"/>
      <c r="H836" s="242" t="str">
        <f>IF(ISBLANK(C836),"",IFERROR(IF(VLOOKUP(A836,'Np PL4 Stock'!$A:$J,10,FALSE)="Np4",C836-D836,C836-D836-1),""))</f>
        <v/>
      </c>
      <c r="I836" s="246" t="str">
        <f>IF(ISBLANK(C836),"",IFERROR(SUMIF('Np PL4 Stock'!$A:$A,A836,'Np PL4 Stock'!$N:$N),""))</f>
        <v/>
      </c>
      <c r="J836" s="240"/>
      <c r="K836" s="240"/>
      <c r="L836" s="239"/>
      <c r="M836" s="239"/>
      <c r="N836" s="242" t="str">
        <f t="shared" si="28"/>
        <v>-</v>
      </c>
      <c r="O836" s="240"/>
      <c r="P836" s="240"/>
      <c r="Q836" s="240"/>
      <c r="R836" s="249"/>
    </row>
    <row r="837" spans="1:18">
      <c r="A837" s="235" t="str">
        <f t="shared" si="27"/>
        <v/>
      </c>
      <c r="B837" s="153"/>
      <c r="C837" s="237"/>
      <c r="D837" s="238" t="str">
        <f>IF(ISBLANK(C837),"",IFERROR(VLOOKUP(A837,'Np PL4 Stock'!$A:$E,4,FALSE),""))</f>
        <v/>
      </c>
      <c r="E837" s="239"/>
      <c r="F837" s="240"/>
      <c r="G837" s="239"/>
      <c r="H837" s="242" t="str">
        <f>IF(ISBLANK(C837),"",IFERROR(IF(VLOOKUP(A837,'Np PL4 Stock'!$A:$J,10,FALSE)="Np4",C837-D837,C837-D837-1),""))</f>
        <v/>
      </c>
      <c r="I837" s="246" t="str">
        <f>IF(ISBLANK(C837),"",IFERROR(SUMIF('Np PL4 Stock'!$A:$A,A837,'Np PL4 Stock'!$N:$N),""))</f>
        <v/>
      </c>
      <c r="J837" s="240"/>
      <c r="K837" s="240"/>
      <c r="L837" s="239"/>
      <c r="M837" s="239"/>
      <c r="N837" s="242" t="str">
        <f t="shared" si="28"/>
        <v>-</v>
      </c>
      <c r="O837" s="240"/>
      <c r="P837" s="240"/>
      <c r="Q837" s="240"/>
      <c r="R837" s="249"/>
    </row>
    <row r="838" spans="1:18">
      <c r="A838" s="235" t="str">
        <f t="shared" si="27"/>
        <v/>
      </c>
      <c r="B838" s="153"/>
      <c r="C838" s="237"/>
      <c r="D838" s="238" t="str">
        <f>IF(ISBLANK(C838),"",IFERROR(VLOOKUP(A838,'Np PL4 Stock'!$A:$E,4,FALSE),""))</f>
        <v/>
      </c>
      <c r="E838" s="239"/>
      <c r="F838" s="240"/>
      <c r="G838" s="239"/>
      <c r="H838" s="242" t="str">
        <f>IF(ISBLANK(C838),"",IFERROR(IF(VLOOKUP(A838,'Np PL4 Stock'!$A:$J,10,FALSE)="Np4",C838-D838,C838-D838-1),""))</f>
        <v/>
      </c>
      <c r="I838" s="246" t="str">
        <f>IF(ISBLANK(C838),"",IFERROR(SUMIF('Np PL4 Stock'!$A:$A,A838,'Np PL4 Stock'!$N:$N),""))</f>
        <v/>
      </c>
      <c r="J838" s="240"/>
      <c r="K838" s="240"/>
      <c r="L838" s="239"/>
      <c r="M838" s="239"/>
      <c r="N838" s="242" t="str">
        <f t="shared" si="28"/>
        <v>-</v>
      </c>
      <c r="O838" s="240"/>
      <c r="P838" s="240"/>
      <c r="Q838" s="240"/>
      <c r="R838" s="249"/>
    </row>
    <row r="839" spans="1:18">
      <c r="A839" s="235" t="str">
        <f t="shared" si="27"/>
        <v/>
      </c>
      <c r="B839" s="153"/>
      <c r="C839" s="237"/>
      <c r="D839" s="238" t="str">
        <f>IF(ISBLANK(C839),"",IFERROR(VLOOKUP(A839,'Np PL4 Stock'!$A:$E,4,FALSE),""))</f>
        <v/>
      </c>
      <c r="E839" s="239"/>
      <c r="F839" s="240"/>
      <c r="G839" s="239"/>
      <c r="H839" s="242" t="str">
        <f>IF(ISBLANK(C839),"",IFERROR(IF(VLOOKUP(A839,'Np PL4 Stock'!$A:$J,10,FALSE)="Np4",C839-D839,C839-D839-1),""))</f>
        <v/>
      </c>
      <c r="I839" s="246" t="str">
        <f>IF(ISBLANK(C839),"",IFERROR(SUMIF('Np PL4 Stock'!$A:$A,A839,'Np PL4 Stock'!$N:$N),""))</f>
        <v/>
      </c>
      <c r="J839" s="240"/>
      <c r="K839" s="240"/>
      <c r="L839" s="239"/>
      <c r="M839" s="239"/>
      <c r="N839" s="242" t="str">
        <f t="shared" si="28"/>
        <v>-</v>
      </c>
      <c r="O839" s="240"/>
      <c r="P839" s="240"/>
      <c r="Q839" s="240"/>
      <c r="R839" s="249"/>
    </row>
    <row r="840" spans="1:18">
      <c r="A840" s="235" t="str">
        <f t="shared" si="27"/>
        <v/>
      </c>
      <c r="B840" s="153"/>
      <c r="C840" s="237"/>
      <c r="D840" s="238" t="str">
        <f>IF(ISBLANK(C840),"",IFERROR(VLOOKUP(A840,'Np PL4 Stock'!$A:$E,4,FALSE),""))</f>
        <v/>
      </c>
      <c r="E840" s="239"/>
      <c r="F840" s="240"/>
      <c r="G840" s="239"/>
      <c r="H840" s="242" t="str">
        <f>IF(ISBLANK(C840),"",IFERROR(IF(VLOOKUP(A840,'Np PL4 Stock'!$A:$J,10,FALSE)="Np4",C840-D840,C840-D840-1),""))</f>
        <v/>
      </c>
      <c r="I840" s="246" t="str">
        <f>IF(ISBLANK(C840),"",IFERROR(SUMIF('Np PL4 Stock'!$A:$A,A840,'Np PL4 Stock'!$N:$N),""))</f>
        <v/>
      </c>
      <c r="J840" s="240"/>
      <c r="K840" s="240"/>
      <c r="L840" s="239"/>
      <c r="M840" s="239"/>
      <c r="N840" s="242" t="str">
        <f t="shared" si="28"/>
        <v>-</v>
      </c>
      <c r="O840" s="240"/>
      <c r="P840" s="240"/>
      <c r="Q840" s="240"/>
      <c r="R840" s="249"/>
    </row>
    <row r="841" spans="1:18">
      <c r="A841" s="235" t="str">
        <f t="shared" si="27"/>
        <v/>
      </c>
      <c r="B841" s="153"/>
      <c r="C841" s="237"/>
      <c r="D841" s="238" t="str">
        <f>IF(ISBLANK(C841),"",IFERROR(VLOOKUP(A841,'Np PL4 Stock'!$A:$E,4,FALSE),""))</f>
        <v/>
      </c>
      <c r="E841" s="239"/>
      <c r="F841" s="240"/>
      <c r="G841" s="239"/>
      <c r="H841" s="242" t="str">
        <f>IF(ISBLANK(C841),"",IFERROR(IF(VLOOKUP(A841,'Np PL4 Stock'!$A:$J,10,FALSE)="Np4",C841-D841,C841-D841-1),""))</f>
        <v/>
      </c>
      <c r="I841" s="246" t="str">
        <f>IF(ISBLANK(C841),"",IFERROR(SUMIF('Np PL4 Stock'!$A:$A,A841,'Np PL4 Stock'!$N:$N),""))</f>
        <v/>
      </c>
      <c r="J841" s="240"/>
      <c r="K841" s="240"/>
      <c r="L841" s="239"/>
      <c r="M841" s="239"/>
      <c r="N841" s="242" t="str">
        <f t="shared" si="28"/>
        <v>-</v>
      </c>
      <c r="O841" s="240"/>
      <c r="P841" s="240"/>
      <c r="Q841" s="240"/>
      <c r="R841" s="249"/>
    </row>
    <row r="842" spans="1:18">
      <c r="A842" s="235" t="str">
        <f t="shared" si="27"/>
        <v/>
      </c>
      <c r="B842" s="153"/>
      <c r="C842" s="237"/>
      <c r="D842" s="238" t="str">
        <f>IF(ISBLANK(C842),"",IFERROR(VLOOKUP(A842,'Np PL4 Stock'!$A:$E,4,FALSE),""))</f>
        <v/>
      </c>
      <c r="E842" s="239"/>
      <c r="F842" s="240"/>
      <c r="G842" s="239"/>
      <c r="H842" s="242" t="str">
        <f>IF(ISBLANK(C842),"",IFERROR(IF(VLOOKUP(A842,'Np PL4 Stock'!$A:$J,10,FALSE)="Np4",C842-D842,C842-D842-1),""))</f>
        <v/>
      </c>
      <c r="I842" s="246" t="str">
        <f>IF(ISBLANK(C842),"",IFERROR(SUMIF('Np PL4 Stock'!$A:$A,A842,'Np PL4 Stock'!$N:$N),""))</f>
        <v/>
      </c>
      <c r="J842" s="240"/>
      <c r="K842" s="240"/>
      <c r="L842" s="239"/>
      <c r="M842" s="239"/>
      <c r="N842" s="242" t="str">
        <f t="shared" si="28"/>
        <v>-</v>
      </c>
      <c r="O842" s="240"/>
      <c r="P842" s="240"/>
      <c r="Q842" s="240"/>
      <c r="R842" s="249"/>
    </row>
    <row r="843" spans="1:18">
      <c r="A843" s="235" t="str">
        <f t="shared" si="27"/>
        <v/>
      </c>
      <c r="B843" s="153"/>
      <c r="C843" s="237"/>
      <c r="D843" s="238" t="str">
        <f>IF(ISBLANK(C843),"",IFERROR(VLOOKUP(A843,'Np PL4 Stock'!$A:$E,4,FALSE),""))</f>
        <v/>
      </c>
      <c r="E843" s="239"/>
      <c r="F843" s="240"/>
      <c r="G843" s="239"/>
      <c r="H843" s="242" t="str">
        <f>IF(ISBLANK(C843),"",IFERROR(IF(VLOOKUP(A843,'Np PL4 Stock'!$A:$J,10,FALSE)="Np4",C843-D843,C843-D843-1),""))</f>
        <v/>
      </c>
      <c r="I843" s="246" t="str">
        <f>IF(ISBLANK(C843),"",IFERROR(SUMIF('Np PL4 Stock'!$A:$A,A843,'Np PL4 Stock'!$N:$N),""))</f>
        <v/>
      </c>
      <c r="J843" s="240"/>
      <c r="K843" s="240"/>
      <c r="L843" s="239"/>
      <c r="M843" s="239"/>
      <c r="N843" s="242" t="str">
        <f t="shared" si="28"/>
        <v>-</v>
      </c>
      <c r="O843" s="240"/>
      <c r="P843" s="240"/>
      <c r="Q843" s="240"/>
      <c r="R843" s="249"/>
    </row>
    <row r="844" spans="1:18">
      <c r="A844" s="235" t="str">
        <f t="shared" si="27"/>
        <v/>
      </c>
      <c r="B844" s="153"/>
      <c r="C844" s="237"/>
      <c r="D844" s="238" t="str">
        <f>IF(ISBLANK(C844),"",IFERROR(VLOOKUP(A844,'Np PL4 Stock'!$A:$E,4,FALSE),""))</f>
        <v/>
      </c>
      <c r="E844" s="239"/>
      <c r="F844" s="240"/>
      <c r="G844" s="239"/>
      <c r="H844" s="242" t="str">
        <f>IF(ISBLANK(C844),"",IFERROR(IF(VLOOKUP(A844,'Np PL4 Stock'!$A:$J,10,FALSE)="Np4",C844-D844,C844-D844-1),""))</f>
        <v/>
      </c>
      <c r="I844" s="246" t="str">
        <f>IF(ISBLANK(C844),"",IFERROR(SUMIF('Np PL4 Stock'!$A:$A,A844,'Np PL4 Stock'!$N:$N),""))</f>
        <v/>
      </c>
      <c r="J844" s="240"/>
      <c r="K844" s="240"/>
      <c r="L844" s="239"/>
      <c r="M844" s="239"/>
      <c r="N844" s="242" t="str">
        <f t="shared" si="28"/>
        <v>-</v>
      </c>
      <c r="O844" s="240"/>
      <c r="P844" s="240"/>
      <c r="Q844" s="240"/>
      <c r="R844" s="249"/>
    </row>
    <row r="845" spans="1:18">
      <c r="A845" s="235" t="str">
        <f t="shared" si="27"/>
        <v/>
      </c>
      <c r="B845" s="153"/>
      <c r="C845" s="237"/>
      <c r="D845" s="238" t="str">
        <f>IF(ISBLANK(C845),"",IFERROR(VLOOKUP(A845,'Np PL4 Stock'!$A:$E,4,FALSE),""))</f>
        <v/>
      </c>
      <c r="E845" s="239"/>
      <c r="F845" s="240"/>
      <c r="G845" s="239"/>
      <c r="H845" s="242" t="str">
        <f>IF(ISBLANK(C845),"",IFERROR(IF(VLOOKUP(A845,'Np PL4 Stock'!$A:$J,10,FALSE)="Np4",C845-D845,C845-D845-1),""))</f>
        <v/>
      </c>
      <c r="I845" s="246" t="str">
        <f>IF(ISBLANK(C845),"",IFERROR(SUMIF('Np PL4 Stock'!$A:$A,A845,'Np PL4 Stock'!$N:$N),""))</f>
        <v/>
      </c>
      <c r="J845" s="240"/>
      <c r="K845" s="240"/>
      <c r="L845" s="239"/>
      <c r="M845" s="239"/>
      <c r="N845" s="242" t="str">
        <f t="shared" si="28"/>
        <v>-</v>
      </c>
      <c r="O845" s="240"/>
      <c r="P845" s="240"/>
      <c r="Q845" s="240"/>
      <c r="R845" s="249"/>
    </row>
    <row r="846" spans="1:18">
      <c r="A846" s="235" t="str">
        <f t="shared" si="27"/>
        <v/>
      </c>
      <c r="B846" s="153"/>
      <c r="C846" s="237"/>
      <c r="D846" s="238" t="str">
        <f>IF(ISBLANK(C846),"",IFERROR(VLOOKUP(A846,'Np PL4 Stock'!$A:$E,4,FALSE),""))</f>
        <v/>
      </c>
      <c r="E846" s="239"/>
      <c r="F846" s="240"/>
      <c r="G846" s="239"/>
      <c r="H846" s="242" t="str">
        <f>IF(ISBLANK(C846),"",IFERROR(IF(VLOOKUP(A846,'Np PL4 Stock'!$A:$J,10,FALSE)="Np4",C846-D846,C846-D846-1),""))</f>
        <v/>
      </c>
      <c r="I846" s="246" t="str">
        <f>IF(ISBLANK(C846),"",IFERROR(SUMIF('Np PL4 Stock'!$A:$A,A846,'Np PL4 Stock'!$N:$N),""))</f>
        <v/>
      </c>
      <c r="J846" s="240"/>
      <c r="K846" s="240"/>
      <c r="L846" s="239"/>
      <c r="M846" s="239"/>
      <c r="N846" s="242" t="str">
        <f t="shared" si="28"/>
        <v>-</v>
      </c>
      <c r="O846" s="240"/>
      <c r="P846" s="240"/>
      <c r="Q846" s="240"/>
      <c r="R846" s="249"/>
    </row>
    <row r="847" spans="1:18">
      <c r="A847" s="235" t="str">
        <f t="shared" si="27"/>
        <v/>
      </c>
      <c r="B847" s="153"/>
      <c r="C847" s="237"/>
      <c r="D847" s="238" t="str">
        <f>IF(ISBLANK(C847),"",IFERROR(VLOOKUP(A847,'Np PL4 Stock'!$A:$E,4,FALSE),""))</f>
        <v/>
      </c>
      <c r="E847" s="239"/>
      <c r="F847" s="240"/>
      <c r="G847" s="239"/>
      <c r="H847" s="242" t="str">
        <f>IF(ISBLANK(C847),"",IFERROR(IF(VLOOKUP(A847,'Np PL4 Stock'!$A:$J,10,FALSE)="Np4",C847-D847,C847-D847-1),""))</f>
        <v/>
      </c>
      <c r="I847" s="246" t="str">
        <f>IF(ISBLANK(C847),"",IFERROR(SUMIF('Np PL4 Stock'!$A:$A,A847,'Np PL4 Stock'!$N:$N),""))</f>
        <v/>
      </c>
      <c r="J847" s="240"/>
      <c r="K847" s="240"/>
      <c r="L847" s="239"/>
      <c r="M847" s="239"/>
      <c r="N847" s="242" t="str">
        <f t="shared" si="28"/>
        <v>-</v>
      </c>
      <c r="O847" s="240"/>
      <c r="P847" s="240"/>
      <c r="Q847" s="240"/>
      <c r="R847" s="249"/>
    </row>
    <row r="848" spans="1:18">
      <c r="A848" s="235" t="str">
        <f t="shared" si="27"/>
        <v/>
      </c>
      <c r="B848" s="153"/>
      <c r="C848" s="237"/>
      <c r="D848" s="238" t="str">
        <f>IF(ISBLANK(C848),"",IFERROR(VLOOKUP(A848,'Np PL4 Stock'!$A:$E,4,FALSE),""))</f>
        <v/>
      </c>
      <c r="E848" s="239"/>
      <c r="F848" s="240"/>
      <c r="G848" s="239"/>
      <c r="H848" s="242" t="str">
        <f>IF(ISBLANK(C848),"",IFERROR(IF(VLOOKUP(A848,'Np PL4 Stock'!$A:$J,10,FALSE)="Np4",C848-D848,C848-D848-1),""))</f>
        <v/>
      </c>
      <c r="I848" s="246" t="str">
        <f>IF(ISBLANK(C848),"",IFERROR(SUMIF('Np PL4 Stock'!$A:$A,A848,'Np PL4 Stock'!$N:$N),""))</f>
        <v/>
      </c>
      <c r="J848" s="240"/>
      <c r="K848" s="240"/>
      <c r="L848" s="239"/>
      <c r="M848" s="239"/>
      <c r="N848" s="242" t="str">
        <f t="shared" si="28"/>
        <v>-</v>
      </c>
      <c r="O848" s="240"/>
      <c r="P848" s="240"/>
      <c r="Q848" s="240"/>
      <c r="R848" s="249"/>
    </row>
    <row r="849" spans="1:18">
      <c r="A849" s="235" t="str">
        <f t="shared" si="27"/>
        <v/>
      </c>
      <c r="B849" s="153"/>
      <c r="C849" s="237"/>
      <c r="D849" s="238" t="str">
        <f>IF(ISBLANK(C849),"",IFERROR(VLOOKUP(A849,'Np PL4 Stock'!$A:$E,4,FALSE),""))</f>
        <v/>
      </c>
      <c r="E849" s="239"/>
      <c r="F849" s="240"/>
      <c r="G849" s="239"/>
      <c r="H849" s="242" t="str">
        <f>IF(ISBLANK(C849),"",IFERROR(IF(VLOOKUP(A849,'Np PL4 Stock'!$A:$J,10,FALSE)="Np4",C849-D849,C849-D849-1),""))</f>
        <v/>
      </c>
      <c r="I849" s="246" t="str">
        <f>IF(ISBLANK(C849),"",IFERROR(SUMIF('Np PL4 Stock'!$A:$A,A849,'Np PL4 Stock'!$N:$N),""))</f>
        <v/>
      </c>
      <c r="J849" s="240"/>
      <c r="K849" s="240"/>
      <c r="L849" s="239"/>
      <c r="M849" s="239"/>
      <c r="N849" s="242" t="str">
        <f t="shared" si="28"/>
        <v>-</v>
      </c>
      <c r="O849" s="240"/>
      <c r="P849" s="240"/>
      <c r="Q849" s="240"/>
      <c r="R849" s="249"/>
    </row>
    <row r="850" spans="1:18">
      <c r="A850" s="235" t="str">
        <f t="shared" si="27"/>
        <v/>
      </c>
      <c r="B850" s="153"/>
      <c r="C850" s="237"/>
      <c r="D850" s="238" t="str">
        <f>IF(ISBLANK(C850),"",IFERROR(VLOOKUP(A850,'Np PL4 Stock'!$A:$E,4,FALSE),""))</f>
        <v/>
      </c>
      <c r="E850" s="239"/>
      <c r="F850" s="240"/>
      <c r="G850" s="239"/>
      <c r="H850" s="242" t="str">
        <f>IF(ISBLANK(C850),"",IFERROR(IF(VLOOKUP(A850,'Np PL4 Stock'!$A:$J,10,FALSE)="Np4",C850-D850,C850-D850-1),""))</f>
        <v/>
      </c>
      <c r="I850" s="246" t="str">
        <f>IF(ISBLANK(C850),"",IFERROR(SUMIF('Np PL4 Stock'!$A:$A,A850,'Np PL4 Stock'!$N:$N),""))</f>
        <v/>
      </c>
      <c r="J850" s="240"/>
      <c r="K850" s="240"/>
      <c r="L850" s="239"/>
      <c r="M850" s="239"/>
      <c r="N850" s="242" t="str">
        <f t="shared" si="28"/>
        <v>-</v>
      </c>
      <c r="O850" s="240"/>
      <c r="P850" s="240"/>
      <c r="Q850" s="240"/>
      <c r="R850" s="249"/>
    </row>
    <row r="851" spans="1:18">
      <c r="A851" s="235" t="str">
        <f t="shared" si="27"/>
        <v/>
      </c>
      <c r="B851" s="153"/>
      <c r="C851" s="237"/>
      <c r="D851" s="238" t="str">
        <f>IF(ISBLANK(C851),"",IFERROR(VLOOKUP(A851,'Np PL4 Stock'!$A:$E,4,FALSE),""))</f>
        <v/>
      </c>
      <c r="E851" s="239"/>
      <c r="F851" s="240"/>
      <c r="G851" s="239"/>
      <c r="H851" s="242" t="str">
        <f>IF(ISBLANK(C851),"",IFERROR(IF(VLOOKUP(A851,'Np PL4 Stock'!$A:$J,10,FALSE)="Np4",C851-D851,C851-D851-1),""))</f>
        <v/>
      </c>
      <c r="I851" s="246" t="str">
        <f>IF(ISBLANK(C851),"",IFERROR(SUMIF('Np PL4 Stock'!$A:$A,A851,'Np PL4 Stock'!$N:$N),""))</f>
        <v/>
      </c>
      <c r="J851" s="240"/>
      <c r="K851" s="240"/>
      <c r="L851" s="239"/>
      <c r="M851" s="239"/>
      <c r="N851" s="242" t="str">
        <f t="shared" si="28"/>
        <v>-</v>
      </c>
      <c r="O851" s="240"/>
      <c r="P851" s="240"/>
      <c r="Q851" s="240"/>
      <c r="R851" s="249"/>
    </row>
    <row r="852" spans="1:18">
      <c r="A852" s="235" t="str">
        <f t="shared" si="27"/>
        <v/>
      </c>
      <c r="B852" s="153"/>
      <c r="C852" s="237"/>
      <c r="D852" s="238" t="str">
        <f>IF(ISBLANK(C852),"",IFERROR(VLOOKUP(A852,'Np PL4 Stock'!$A:$E,4,FALSE),""))</f>
        <v/>
      </c>
      <c r="E852" s="239"/>
      <c r="F852" s="240"/>
      <c r="G852" s="239"/>
      <c r="H852" s="242" t="str">
        <f>IF(ISBLANK(C852),"",IFERROR(IF(VLOOKUP(A852,'Np PL4 Stock'!$A:$J,10,FALSE)="Np4",C852-D852,C852-D852-1),""))</f>
        <v/>
      </c>
      <c r="I852" s="246" t="str">
        <f>IF(ISBLANK(C852),"",IFERROR(SUMIF('Np PL4 Stock'!$A:$A,A852,'Np PL4 Stock'!$N:$N),""))</f>
        <v/>
      </c>
      <c r="J852" s="240"/>
      <c r="K852" s="240"/>
      <c r="L852" s="239"/>
      <c r="M852" s="239"/>
      <c r="N852" s="242" t="str">
        <f t="shared" si="28"/>
        <v>-</v>
      </c>
      <c r="O852" s="240"/>
      <c r="P852" s="240"/>
      <c r="Q852" s="240"/>
      <c r="R852" s="249"/>
    </row>
    <row r="853" spans="1:18">
      <c r="A853" s="235" t="str">
        <f t="shared" si="27"/>
        <v/>
      </c>
      <c r="B853" s="153"/>
      <c r="C853" s="237"/>
      <c r="D853" s="238" t="str">
        <f>IF(ISBLANK(C853),"",IFERROR(VLOOKUP(A853,'Np PL4 Stock'!$A:$E,4,FALSE),""))</f>
        <v/>
      </c>
      <c r="E853" s="239"/>
      <c r="F853" s="240"/>
      <c r="G853" s="239"/>
      <c r="H853" s="242" t="str">
        <f>IF(ISBLANK(C853),"",IFERROR(IF(VLOOKUP(A853,'Np PL4 Stock'!$A:$J,10,FALSE)="Np4",C853-D853,C853-D853-1),""))</f>
        <v/>
      </c>
      <c r="I853" s="246" t="str">
        <f>IF(ISBLANK(C853),"",IFERROR(SUMIF('Np PL4 Stock'!$A:$A,A853,'Np PL4 Stock'!$N:$N),""))</f>
        <v/>
      </c>
      <c r="J853" s="240"/>
      <c r="K853" s="240"/>
      <c r="L853" s="239"/>
      <c r="M853" s="239"/>
      <c r="N853" s="242" t="str">
        <f t="shared" si="28"/>
        <v>-</v>
      </c>
      <c r="O853" s="240"/>
      <c r="P853" s="240"/>
      <c r="Q853" s="240"/>
      <c r="R853" s="249"/>
    </row>
    <row r="854" spans="1:18">
      <c r="A854" s="235" t="str">
        <f t="shared" si="27"/>
        <v/>
      </c>
      <c r="B854" s="153"/>
      <c r="C854" s="237"/>
      <c r="D854" s="238" t="str">
        <f>IF(ISBLANK(C854),"",IFERROR(VLOOKUP(A854,'Np PL4 Stock'!$A:$E,4,FALSE),""))</f>
        <v/>
      </c>
      <c r="E854" s="239"/>
      <c r="F854" s="240"/>
      <c r="G854" s="239"/>
      <c r="H854" s="242" t="str">
        <f>IF(ISBLANK(C854),"",IFERROR(IF(VLOOKUP(A854,'Np PL4 Stock'!$A:$J,10,FALSE)="Np4",C854-D854,C854-D854-1),""))</f>
        <v/>
      </c>
      <c r="I854" s="246" t="str">
        <f>IF(ISBLANK(C854),"",IFERROR(SUMIF('Np PL4 Stock'!$A:$A,A854,'Np PL4 Stock'!$N:$N),""))</f>
        <v/>
      </c>
      <c r="J854" s="240"/>
      <c r="K854" s="240"/>
      <c r="L854" s="239"/>
      <c r="M854" s="239"/>
      <c r="N854" s="242" t="str">
        <f t="shared" si="28"/>
        <v>-</v>
      </c>
      <c r="O854" s="240"/>
      <c r="P854" s="240"/>
      <c r="Q854" s="240"/>
      <c r="R854" s="249"/>
    </row>
    <row r="855" spans="1:18">
      <c r="A855" s="235" t="str">
        <f t="shared" si="27"/>
        <v/>
      </c>
      <c r="B855" s="153"/>
      <c r="C855" s="237"/>
      <c r="D855" s="238" t="str">
        <f>IF(ISBLANK(C855),"",IFERROR(VLOOKUP(A855,'Np PL4 Stock'!$A:$E,4,FALSE),""))</f>
        <v/>
      </c>
      <c r="E855" s="239"/>
      <c r="F855" s="240"/>
      <c r="G855" s="239"/>
      <c r="H855" s="242" t="str">
        <f>IF(ISBLANK(C855),"",IFERROR(IF(VLOOKUP(A855,'Np PL4 Stock'!$A:$J,10,FALSE)="Np4",C855-D855,C855-D855-1),""))</f>
        <v/>
      </c>
      <c r="I855" s="246" t="str">
        <f>IF(ISBLANK(C855),"",IFERROR(SUMIF('Np PL4 Stock'!$A:$A,A855,'Np PL4 Stock'!$N:$N),""))</f>
        <v/>
      </c>
      <c r="J855" s="240"/>
      <c r="K855" s="240"/>
      <c r="L855" s="239"/>
      <c r="M855" s="239"/>
      <c r="N855" s="242" t="str">
        <f t="shared" si="28"/>
        <v>-</v>
      </c>
      <c r="O855" s="240"/>
      <c r="P855" s="240"/>
      <c r="Q855" s="240"/>
      <c r="R855" s="249"/>
    </row>
    <row r="856" spans="1:18">
      <c r="A856" s="235" t="str">
        <f t="shared" si="27"/>
        <v/>
      </c>
      <c r="B856" s="153"/>
      <c r="C856" s="237"/>
      <c r="D856" s="238" t="str">
        <f>IF(ISBLANK(C856),"",IFERROR(VLOOKUP(A856,'Np PL4 Stock'!$A:$E,4,FALSE),""))</f>
        <v/>
      </c>
      <c r="E856" s="239"/>
      <c r="F856" s="240"/>
      <c r="G856" s="239"/>
      <c r="H856" s="242" t="str">
        <f>IF(ISBLANK(C856),"",IFERROR(IF(VLOOKUP(A856,'Np PL4 Stock'!$A:$J,10,FALSE)="Np4",C856-D856,C856-D856-1),""))</f>
        <v/>
      </c>
      <c r="I856" s="246" t="str">
        <f>IF(ISBLANK(C856),"",IFERROR(SUMIF('Np PL4 Stock'!$A:$A,A856,'Np PL4 Stock'!$N:$N),""))</f>
        <v/>
      </c>
      <c r="J856" s="240"/>
      <c r="K856" s="240"/>
      <c r="L856" s="239"/>
      <c r="M856" s="239"/>
      <c r="N856" s="242" t="str">
        <f t="shared" si="28"/>
        <v>-</v>
      </c>
      <c r="O856" s="240"/>
      <c r="P856" s="240"/>
      <c r="Q856" s="240"/>
      <c r="R856" s="249"/>
    </row>
    <row r="857" spans="1:18">
      <c r="A857" s="235" t="str">
        <f t="shared" si="27"/>
        <v/>
      </c>
      <c r="B857" s="153"/>
      <c r="C857" s="237"/>
      <c r="D857" s="238" t="str">
        <f>IF(ISBLANK(C857),"",IFERROR(VLOOKUP(A857,'Np PL4 Stock'!$A:$E,4,FALSE),""))</f>
        <v/>
      </c>
      <c r="E857" s="239"/>
      <c r="F857" s="240"/>
      <c r="G857" s="239"/>
      <c r="H857" s="242" t="str">
        <f>IF(ISBLANK(C857),"",IFERROR(IF(VLOOKUP(A857,'Np PL4 Stock'!$A:$J,10,FALSE)="Np4",C857-D857,C857-D857-1),""))</f>
        <v/>
      </c>
      <c r="I857" s="246" t="str">
        <f>IF(ISBLANK(C857),"",IFERROR(SUMIF('Np PL4 Stock'!$A:$A,A857,'Np PL4 Stock'!$N:$N),""))</f>
        <v/>
      </c>
      <c r="J857" s="240"/>
      <c r="K857" s="240"/>
      <c r="L857" s="239"/>
      <c r="M857" s="239"/>
      <c r="N857" s="242" t="str">
        <f t="shared" si="28"/>
        <v>-</v>
      </c>
      <c r="O857" s="240"/>
      <c r="P857" s="240"/>
      <c r="Q857" s="240"/>
      <c r="R857" s="249"/>
    </row>
    <row r="858" spans="1:18">
      <c r="A858" s="235" t="str">
        <f t="shared" si="27"/>
        <v/>
      </c>
      <c r="B858" s="153"/>
      <c r="C858" s="237"/>
      <c r="D858" s="238" t="str">
        <f>IF(ISBLANK(C858),"",IFERROR(VLOOKUP(A858,'Np PL4 Stock'!$A:$E,4,FALSE),""))</f>
        <v/>
      </c>
      <c r="E858" s="239"/>
      <c r="F858" s="240"/>
      <c r="G858" s="239"/>
      <c r="H858" s="242" t="str">
        <f>IF(ISBLANK(C858),"",IFERROR(IF(VLOOKUP(A858,'Np PL4 Stock'!$A:$J,10,FALSE)="Np4",C858-D858,C858-D858-1),""))</f>
        <v/>
      </c>
      <c r="I858" s="246" t="str">
        <f>IF(ISBLANK(C858),"",IFERROR(SUMIF('Np PL4 Stock'!$A:$A,A858,'Np PL4 Stock'!$N:$N),""))</f>
        <v/>
      </c>
      <c r="J858" s="240"/>
      <c r="K858" s="240"/>
      <c r="L858" s="239"/>
      <c r="M858" s="239"/>
      <c r="N858" s="242" t="str">
        <f t="shared" si="28"/>
        <v>-</v>
      </c>
      <c r="O858" s="240"/>
      <c r="P858" s="240"/>
      <c r="Q858" s="240"/>
      <c r="R858" s="249"/>
    </row>
    <row r="859" spans="1:18">
      <c r="A859" s="235" t="str">
        <f t="shared" si="27"/>
        <v/>
      </c>
      <c r="B859" s="153"/>
      <c r="C859" s="237"/>
      <c r="D859" s="238" t="str">
        <f>IF(ISBLANK(C859),"",IFERROR(VLOOKUP(A859,'Np PL4 Stock'!$A:$E,4,FALSE),""))</f>
        <v/>
      </c>
      <c r="E859" s="239"/>
      <c r="F859" s="240"/>
      <c r="G859" s="239"/>
      <c r="H859" s="242" t="str">
        <f>IF(ISBLANK(C859),"",IFERROR(IF(VLOOKUP(A859,'Np PL4 Stock'!$A:$J,10,FALSE)="Np4",C859-D859,C859-D859-1),""))</f>
        <v/>
      </c>
      <c r="I859" s="246" t="str">
        <f>IF(ISBLANK(C859),"",IFERROR(SUMIF('Np PL4 Stock'!$A:$A,A859,'Np PL4 Stock'!$N:$N),""))</f>
        <v/>
      </c>
      <c r="J859" s="240"/>
      <c r="K859" s="240"/>
      <c r="L859" s="239"/>
      <c r="M859" s="239"/>
      <c r="N859" s="242" t="str">
        <f t="shared" si="28"/>
        <v>-</v>
      </c>
      <c r="O859" s="240"/>
      <c r="P859" s="240"/>
      <c r="Q859" s="240"/>
      <c r="R859" s="249"/>
    </row>
    <row r="860" spans="1:18">
      <c r="A860" s="235" t="str">
        <f t="shared" si="27"/>
        <v/>
      </c>
      <c r="B860" s="153"/>
      <c r="C860" s="237"/>
      <c r="D860" s="238" t="str">
        <f>IF(ISBLANK(C860),"",IFERROR(VLOOKUP(A860,'Np PL4 Stock'!$A:$E,4,FALSE),""))</f>
        <v/>
      </c>
      <c r="E860" s="239"/>
      <c r="F860" s="240"/>
      <c r="G860" s="239"/>
      <c r="H860" s="242" t="str">
        <f>IF(ISBLANK(C860),"",IFERROR(IF(VLOOKUP(A860,'Np PL4 Stock'!$A:$J,10,FALSE)="Np4",C860-D860,C860-D860-1),""))</f>
        <v/>
      </c>
      <c r="I860" s="246" t="str">
        <f>IF(ISBLANK(C860),"",IFERROR(SUMIF('Np PL4 Stock'!$A:$A,A860,'Np PL4 Stock'!$N:$N),""))</f>
        <v/>
      </c>
      <c r="J860" s="240"/>
      <c r="K860" s="240"/>
      <c r="L860" s="239"/>
      <c r="M860" s="239"/>
      <c r="N860" s="242" t="str">
        <f t="shared" si="28"/>
        <v>-</v>
      </c>
      <c r="O860" s="240"/>
      <c r="P860" s="240"/>
      <c r="Q860" s="240"/>
      <c r="R860" s="249"/>
    </row>
    <row r="861" spans="1:18">
      <c r="A861" s="235" t="str">
        <f t="shared" si="27"/>
        <v/>
      </c>
      <c r="B861" s="153"/>
      <c r="C861" s="237"/>
      <c r="D861" s="238" t="str">
        <f>IF(ISBLANK(C861),"",IFERROR(VLOOKUP(A861,'Np PL4 Stock'!$A:$E,4,FALSE),""))</f>
        <v/>
      </c>
      <c r="E861" s="239"/>
      <c r="F861" s="240"/>
      <c r="G861" s="239"/>
      <c r="H861" s="242" t="str">
        <f>IF(ISBLANK(C861),"",IFERROR(IF(VLOOKUP(A861,'Np PL4 Stock'!$A:$J,10,FALSE)="Np4",C861-D861,C861-D861-1),""))</f>
        <v/>
      </c>
      <c r="I861" s="246" t="str">
        <f>IF(ISBLANK(C861),"",IFERROR(SUMIF('Np PL4 Stock'!$A:$A,A861,'Np PL4 Stock'!$N:$N),""))</f>
        <v/>
      </c>
      <c r="J861" s="240"/>
      <c r="K861" s="240"/>
      <c r="L861" s="239"/>
      <c r="M861" s="239"/>
      <c r="N861" s="242" t="str">
        <f t="shared" si="28"/>
        <v>-</v>
      </c>
      <c r="O861" s="240"/>
      <c r="P861" s="240"/>
      <c r="Q861" s="240"/>
      <c r="R861" s="249"/>
    </row>
    <row r="862" spans="1:18">
      <c r="A862" s="235" t="str">
        <f t="shared" si="27"/>
        <v/>
      </c>
      <c r="B862" s="153"/>
      <c r="C862" s="237"/>
      <c r="D862" s="238" t="str">
        <f>IF(ISBLANK(C862),"",IFERROR(VLOOKUP(A862,'Np PL4 Stock'!$A:$E,4,FALSE),""))</f>
        <v/>
      </c>
      <c r="E862" s="239"/>
      <c r="F862" s="240"/>
      <c r="G862" s="239"/>
      <c r="H862" s="242" t="str">
        <f>IF(ISBLANK(C862),"",IFERROR(IF(VLOOKUP(A862,'Np PL4 Stock'!$A:$J,10,FALSE)="Np4",C862-D862,C862-D862-1),""))</f>
        <v/>
      </c>
      <c r="I862" s="246" t="str">
        <f>IF(ISBLANK(C862),"",IFERROR(SUMIF('Np PL4 Stock'!$A:$A,A862,'Np PL4 Stock'!$N:$N),""))</f>
        <v/>
      </c>
      <c r="J862" s="240"/>
      <c r="K862" s="240"/>
      <c r="L862" s="239"/>
      <c r="M862" s="239"/>
      <c r="N862" s="242" t="str">
        <f t="shared" si="28"/>
        <v>-</v>
      </c>
      <c r="O862" s="240"/>
      <c r="P862" s="240"/>
      <c r="Q862" s="240"/>
      <c r="R862" s="249"/>
    </row>
    <row r="863" spans="1:18">
      <c r="A863" s="235" t="str">
        <f t="shared" si="27"/>
        <v/>
      </c>
      <c r="B863" s="153"/>
      <c r="C863" s="237"/>
      <c r="D863" s="238" t="str">
        <f>IF(ISBLANK(C863),"",IFERROR(VLOOKUP(A863,'Np PL4 Stock'!$A:$E,4,FALSE),""))</f>
        <v/>
      </c>
      <c r="E863" s="239"/>
      <c r="F863" s="240"/>
      <c r="G863" s="239"/>
      <c r="H863" s="242" t="str">
        <f>IF(ISBLANK(C863),"",IFERROR(IF(VLOOKUP(A863,'Np PL4 Stock'!$A:$J,10,FALSE)="Np4",C863-D863,C863-D863-1),""))</f>
        <v/>
      </c>
      <c r="I863" s="246" t="str">
        <f>IF(ISBLANK(C863),"",IFERROR(SUMIF('Np PL4 Stock'!$A:$A,A863,'Np PL4 Stock'!$N:$N),""))</f>
        <v/>
      </c>
      <c r="J863" s="240"/>
      <c r="K863" s="240"/>
      <c r="L863" s="239"/>
      <c r="M863" s="239"/>
      <c r="N863" s="242" t="str">
        <f t="shared" si="28"/>
        <v>-</v>
      </c>
      <c r="O863" s="240"/>
      <c r="P863" s="240"/>
      <c r="Q863" s="240"/>
      <c r="R863" s="249"/>
    </row>
    <row r="864" spans="1:18">
      <c r="A864" s="235" t="str">
        <f t="shared" si="27"/>
        <v/>
      </c>
      <c r="B864" s="153"/>
      <c r="C864" s="237"/>
      <c r="D864" s="238" t="str">
        <f>IF(ISBLANK(C864),"",IFERROR(VLOOKUP(A864,'Np PL4 Stock'!$A:$E,4,FALSE),""))</f>
        <v/>
      </c>
      <c r="E864" s="239"/>
      <c r="F864" s="240"/>
      <c r="G864" s="239"/>
      <c r="H864" s="242" t="str">
        <f>IF(ISBLANK(C864),"",IFERROR(IF(VLOOKUP(A864,'Np PL4 Stock'!$A:$J,10,FALSE)="Np4",C864-D864,C864-D864-1),""))</f>
        <v/>
      </c>
      <c r="I864" s="246" t="str">
        <f>IF(ISBLANK(C864),"",IFERROR(SUMIF('Np PL4 Stock'!$A:$A,A864,'Np PL4 Stock'!$N:$N),""))</f>
        <v/>
      </c>
      <c r="J864" s="240"/>
      <c r="K864" s="240"/>
      <c r="L864" s="239"/>
      <c r="M864" s="239"/>
      <c r="N864" s="242" t="str">
        <f t="shared" si="28"/>
        <v>-</v>
      </c>
      <c r="O864" s="240"/>
      <c r="P864" s="240"/>
      <c r="Q864" s="240"/>
      <c r="R864" s="249"/>
    </row>
    <row r="865" spans="1:18">
      <c r="A865" s="235" t="str">
        <f t="shared" si="27"/>
        <v/>
      </c>
      <c r="B865" s="153"/>
      <c r="C865" s="237"/>
      <c r="D865" s="238" t="str">
        <f>IF(ISBLANK(C865),"",IFERROR(VLOOKUP(A865,'Np PL4 Stock'!$A:$E,4,FALSE),""))</f>
        <v/>
      </c>
      <c r="E865" s="239"/>
      <c r="F865" s="240"/>
      <c r="G865" s="239"/>
      <c r="H865" s="242" t="str">
        <f>IF(ISBLANK(C865),"",IFERROR(IF(VLOOKUP(A865,'Np PL4 Stock'!$A:$J,10,FALSE)="Np4",C865-D865,C865-D865-1),""))</f>
        <v/>
      </c>
      <c r="I865" s="246" t="str">
        <f>IF(ISBLANK(C865),"",IFERROR(SUMIF('Np PL4 Stock'!$A:$A,A865,'Np PL4 Stock'!$N:$N),""))</f>
        <v/>
      </c>
      <c r="J865" s="240"/>
      <c r="K865" s="240"/>
      <c r="L865" s="239"/>
      <c r="M865" s="239"/>
      <c r="N865" s="242" t="str">
        <f t="shared" si="28"/>
        <v>-</v>
      </c>
      <c r="O865" s="240"/>
      <c r="P865" s="240"/>
      <c r="Q865" s="240"/>
      <c r="R865" s="249"/>
    </row>
    <row r="866" spans="1:18">
      <c r="A866" s="235" t="str">
        <f t="shared" si="27"/>
        <v/>
      </c>
      <c r="B866" s="153"/>
      <c r="C866" s="237"/>
      <c r="D866" s="238" t="str">
        <f>IF(ISBLANK(C866),"",IFERROR(VLOOKUP(A866,'Np PL4 Stock'!$A:$E,4,FALSE),""))</f>
        <v/>
      </c>
      <c r="E866" s="239"/>
      <c r="F866" s="240"/>
      <c r="G866" s="239"/>
      <c r="H866" s="242" t="str">
        <f>IF(ISBLANK(C866),"",IFERROR(IF(VLOOKUP(A866,'Np PL4 Stock'!$A:$J,10,FALSE)="Np4",C866-D866,C866-D866-1),""))</f>
        <v/>
      </c>
      <c r="I866" s="246" t="str">
        <f>IF(ISBLANK(C866),"",IFERROR(SUMIF('Np PL4 Stock'!$A:$A,A866,'Np PL4 Stock'!$N:$N),""))</f>
        <v/>
      </c>
      <c r="J866" s="240"/>
      <c r="K866" s="240"/>
      <c r="L866" s="239"/>
      <c r="M866" s="239"/>
      <c r="N866" s="242" t="str">
        <f t="shared" si="28"/>
        <v>-</v>
      </c>
      <c r="O866" s="240"/>
      <c r="P866" s="240"/>
      <c r="Q866" s="240"/>
      <c r="R866" s="249"/>
    </row>
    <row r="867" spans="1:18">
      <c r="A867" s="235" t="str">
        <f t="shared" si="27"/>
        <v/>
      </c>
      <c r="B867" s="153"/>
      <c r="C867" s="237"/>
      <c r="D867" s="238" t="str">
        <f>IF(ISBLANK(C867),"",IFERROR(VLOOKUP(A867,'Np PL4 Stock'!$A:$E,4,FALSE),""))</f>
        <v/>
      </c>
      <c r="E867" s="239"/>
      <c r="F867" s="240"/>
      <c r="G867" s="239"/>
      <c r="H867" s="242" t="str">
        <f>IF(ISBLANK(C867),"",IFERROR(IF(VLOOKUP(A867,'Np PL4 Stock'!$A:$J,10,FALSE)="Np4",C867-D867,C867-D867-1),""))</f>
        <v/>
      </c>
      <c r="I867" s="246" t="str">
        <f>IF(ISBLANK(C867),"",IFERROR(SUMIF('Np PL4 Stock'!$A:$A,A867,'Np PL4 Stock'!$N:$N),""))</f>
        <v/>
      </c>
      <c r="J867" s="240"/>
      <c r="K867" s="240"/>
      <c r="L867" s="239"/>
      <c r="M867" s="239"/>
      <c r="N867" s="242" t="str">
        <f t="shared" si="28"/>
        <v>-</v>
      </c>
      <c r="O867" s="240"/>
      <c r="P867" s="240"/>
      <c r="Q867" s="240"/>
      <c r="R867" s="249"/>
    </row>
    <row r="868" spans="1:18">
      <c r="A868" s="235" t="str">
        <f t="shared" si="27"/>
        <v/>
      </c>
      <c r="B868" s="153"/>
      <c r="C868" s="237"/>
      <c r="D868" s="238" t="str">
        <f>IF(ISBLANK(C868),"",IFERROR(VLOOKUP(A868,'Np PL4 Stock'!$A:$E,4,FALSE),""))</f>
        <v/>
      </c>
      <c r="E868" s="239"/>
      <c r="F868" s="240"/>
      <c r="G868" s="239"/>
      <c r="H868" s="242" t="str">
        <f>IF(ISBLANK(C868),"",IFERROR(IF(VLOOKUP(A868,'Np PL4 Stock'!$A:$J,10,FALSE)="Np4",C868-D868,C868-D868-1),""))</f>
        <v/>
      </c>
      <c r="I868" s="246" t="str">
        <f>IF(ISBLANK(C868),"",IFERROR(SUMIF('Np PL4 Stock'!$A:$A,A868,'Np PL4 Stock'!$N:$N),""))</f>
        <v/>
      </c>
      <c r="J868" s="240"/>
      <c r="K868" s="240"/>
      <c r="L868" s="239"/>
      <c r="M868" s="239"/>
      <c r="N868" s="242" t="str">
        <f t="shared" si="28"/>
        <v>-</v>
      </c>
      <c r="O868" s="240"/>
      <c r="P868" s="240"/>
      <c r="Q868" s="240"/>
      <c r="R868" s="249"/>
    </row>
    <row r="869" spans="1:18">
      <c r="A869" s="235" t="str">
        <f t="shared" si="27"/>
        <v/>
      </c>
      <c r="B869" s="153"/>
      <c r="C869" s="237"/>
      <c r="D869" s="238" t="str">
        <f>IF(ISBLANK(C869),"",IFERROR(VLOOKUP(A869,'Np PL4 Stock'!$A:$E,4,FALSE),""))</f>
        <v/>
      </c>
      <c r="E869" s="239"/>
      <c r="F869" s="240"/>
      <c r="G869" s="239"/>
      <c r="H869" s="242" t="str">
        <f>IF(ISBLANK(C869),"",IFERROR(IF(VLOOKUP(A869,'Np PL4 Stock'!$A:$J,10,FALSE)="Np4",C869-D869,C869-D869-1),""))</f>
        <v/>
      </c>
      <c r="I869" s="246" t="str">
        <f>IF(ISBLANK(C869),"",IFERROR(SUMIF('Np PL4 Stock'!$A:$A,A869,'Np PL4 Stock'!$N:$N),""))</f>
        <v/>
      </c>
      <c r="J869" s="240"/>
      <c r="K869" s="240"/>
      <c r="L869" s="239"/>
      <c r="M869" s="239"/>
      <c r="N869" s="242" t="str">
        <f t="shared" si="28"/>
        <v>-</v>
      </c>
      <c r="O869" s="240"/>
      <c r="P869" s="240"/>
      <c r="Q869" s="240"/>
      <c r="R869" s="249"/>
    </row>
    <row r="870" spans="1:18">
      <c r="A870" s="235" t="str">
        <f t="shared" si="27"/>
        <v/>
      </c>
      <c r="B870" s="153"/>
      <c r="C870" s="237"/>
      <c r="D870" s="238" t="str">
        <f>IF(ISBLANK(C870),"",IFERROR(VLOOKUP(A870,'Np PL4 Stock'!$A:$E,4,FALSE),""))</f>
        <v/>
      </c>
      <c r="E870" s="239"/>
      <c r="F870" s="240"/>
      <c r="G870" s="239"/>
      <c r="H870" s="242" t="str">
        <f>IF(ISBLANK(C870),"",IFERROR(IF(VLOOKUP(A870,'Np PL4 Stock'!$A:$J,10,FALSE)="Np4",C870-D870,C870-D870-1),""))</f>
        <v/>
      </c>
      <c r="I870" s="246" t="str">
        <f>IF(ISBLANK(C870),"",IFERROR(SUMIF('Np PL4 Stock'!$A:$A,A870,'Np PL4 Stock'!$N:$N),""))</f>
        <v/>
      </c>
      <c r="J870" s="240"/>
      <c r="K870" s="240"/>
      <c r="L870" s="239"/>
      <c r="M870" s="239"/>
      <c r="N870" s="242" t="str">
        <f t="shared" si="28"/>
        <v>-</v>
      </c>
      <c r="O870" s="240"/>
      <c r="P870" s="240"/>
      <c r="Q870" s="240"/>
      <c r="R870" s="249"/>
    </row>
    <row r="871" spans="1:18">
      <c r="A871" s="235" t="str">
        <f t="shared" si="27"/>
        <v/>
      </c>
      <c r="B871" s="153"/>
      <c r="C871" s="237"/>
      <c r="D871" s="238" t="str">
        <f>IF(ISBLANK(C871),"",IFERROR(VLOOKUP(A871,'Np PL4 Stock'!$A:$E,4,FALSE),""))</f>
        <v/>
      </c>
      <c r="E871" s="239"/>
      <c r="F871" s="240"/>
      <c r="G871" s="239"/>
      <c r="H871" s="242" t="str">
        <f>IF(ISBLANK(C871),"",IFERROR(IF(VLOOKUP(A871,'Np PL4 Stock'!$A:$J,10,FALSE)="Np4",C871-D871,C871-D871-1),""))</f>
        <v/>
      </c>
      <c r="I871" s="246" t="str">
        <f>IF(ISBLANK(C871),"",IFERROR(SUMIF('Np PL4 Stock'!$A:$A,A871,'Np PL4 Stock'!$N:$N),""))</f>
        <v/>
      </c>
      <c r="J871" s="240"/>
      <c r="K871" s="240"/>
      <c r="L871" s="239"/>
      <c r="M871" s="239"/>
      <c r="N871" s="242" t="str">
        <f t="shared" si="28"/>
        <v>-</v>
      </c>
      <c r="O871" s="240"/>
      <c r="P871" s="240"/>
      <c r="Q871" s="240"/>
      <c r="R871" s="249"/>
    </row>
    <row r="872" spans="1:18">
      <c r="A872" s="235" t="str">
        <f t="shared" si="27"/>
        <v/>
      </c>
      <c r="B872" s="153"/>
      <c r="C872" s="237"/>
      <c r="D872" s="238" t="str">
        <f>IF(ISBLANK(C872),"",IFERROR(VLOOKUP(A872,'Np PL4 Stock'!$A:$E,4,FALSE),""))</f>
        <v/>
      </c>
      <c r="E872" s="239"/>
      <c r="F872" s="240"/>
      <c r="G872" s="239"/>
      <c r="H872" s="242" t="str">
        <f>IF(ISBLANK(C872),"",IFERROR(IF(VLOOKUP(A872,'Np PL4 Stock'!$A:$J,10,FALSE)="Np4",C872-D872,C872-D872-1),""))</f>
        <v/>
      </c>
      <c r="I872" s="246" t="str">
        <f>IF(ISBLANK(C872),"",IFERROR(SUMIF('Np PL4 Stock'!$A:$A,A872,'Np PL4 Stock'!$N:$N),""))</f>
        <v/>
      </c>
      <c r="J872" s="240"/>
      <c r="K872" s="240"/>
      <c r="L872" s="239"/>
      <c r="M872" s="239"/>
      <c r="N872" s="242" t="str">
        <f t="shared" si="28"/>
        <v>-</v>
      </c>
      <c r="O872" s="240"/>
      <c r="P872" s="240"/>
      <c r="Q872" s="240"/>
      <c r="R872" s="249"/>
    </row>
    <row r="873" spans="1:18">
      <c r="A873" s="235" t="str">
        <f t="shared" si="27"/>
        <v/>
      </c>
      <c r="B873" s="153"/>
      <c r="C873" s="237"/>
      <c r="D873" s="238" t="str">
        <f>IF(ISBLANK(C873),"",IFERROR(VLOOKUP(A873,'Np PL4 Stock'!$A:$E,4,FALSE),""))</f>
        <v/>
      </c>
      <c r="E873" s="239"/>
      <c r="F873" s="240"/>
      <c r="G873" s="239"/>
      <c r="H873" s="242" t="str">
        <f>IF(ISBLANK(C873),"",IFERROR(IF(VLOOKUP(A873,'Np PL4 Stock'!$A:$J,10,FALSE)="Np4",C873-D873,C873-D873-1),""))</f>
        <v/>
      </c>
      <c r="I873" s="246" t="str">
        <f>IF(ISBLANK(C873),"",IFERROR(SUMIF('Np PL4 Stock'!$A:$A,A873,'Np PL4 Stock'!$N:$N),""))</f>
        <v/>
      </c>
      <c r="J873" s="240"/>
      <c r="K873" s="240"/>
      <c r="L873" s="239"/>
      <c r="M873" s="239"/>
      <c r="N873" s="242" t="str">
        <f t="shared" si="28"/>
        <v>-</v>
      </c>
      <c r="O873" s="240"/>
      <c r="P873" s="240"/>
      <c r="Q873" s="240"/>
      <c r="R873" s="249"/>
    </row>
    <row r="874" spans="1:18">
      <c r="A874" s="235" t="str">
        <f t="shared" si="27"/>
        <v/>
      </c>
      <c r="B874" s="153"/>
      <c r="C874" s="237"/>
      <c r="D874" s="238" t="str">
        <f>IF(ISBLANK(C874),"",IFERROR(VLOOKUP(A874,'Np PL4 Stock'!$A:$E,4,FALSE),""))</f>
        <v/>
      </c>
      <c r="E874" s="239"/>
      <c r="F874" s="240"/>
      <c r="G874" s="239"/>
      <c r="H874" s="242" t="str">
        <f>IF(ISBLANK(C874),"",IFERROR(IF(VLOOKUP(A874,'Np PL4 Stock'!$A:$J,10,FALSE)="Np4",C874-D874,C874-D874-1),""))</f>
        <v/>
      </c>
      <c r="I874" s="246" t="str">
        <f>IF(ISBLANK(C874),"",IFERROR(SUMIF('Np PL4 Stock'!$A:$A,A874,'Np PL4 Stock'!$N:$N),""))</f>
        <v/>
      </c>
      <c r="J874" s="240"/>
      <c r="K874" s="240"/>
      <c r="L874" s="239"/>
      <c r="M874" s="239"/>
      <c r="N874" s="242" t="str">
        <f t="shared" si="28"/>
        <v>-</v>
      </c>
      <c r="O874" s="240"/>
      <c r="P874" s="240"/>
      <c r="Q874" s="240"/>
      <c r="R874" s="249"/>
    </row>
    <row r="875" spans="1:18">
      <c r="A875" s="235" t="str">
        <f t="shared" si="27"/>
        <v/>
      </c>
      <c r="B875" s="153"/>
      <c r="C875" s="237"/>
      <c r="D875" s="238" t="str">
        <f>IF(ISBLANK(C875),"",IFERROR(VLOOKUP(A875,'Np PL4 Stock'!$A:$E,4,FALSE),""))</f>
        <v/>
      </c>
      <c r="E875" s="239"/>
      <c r="F875" s="240"/>
      <c r="G875" s="239"/>
      <c r="H875" s="242" t="str">
        <f>IF(ISBLANK(C875),"",IFERROR(IF(VLOOKUP(A875,'Np PL4 Stock'!$A:$J,10,FALSE)="Np4",C875-D875,C875-D875-1),""))</f>
        <v/>
      </c>
      <c r="I875" s="246" t="str">
        <f>IF(ISBLANK(C875),"",IFERROR(SUMIF('Np PL4 Stock'!$A:$A,A875,'Np PL4 Stock'!$N:$N),""))</f>
        <v/>
      </c>
      <c r="J875" s="240"/>
      <c r="K875" s="240"/>
      <c r="L875" s="239"/>
      <c r="M875" s="239"/>
      <c r="N875" s="242" t="str">
        <f t="shared" si="28"/>
        <v>-</v>
      </c>
      <c r="O875" s="240"/>
      <c r="P875" s="240"/>
      <c r="Q875" s="240"/>
      <c r="R875" s="249"/>
    </row>
    <row r="876" spans="1:18">
      <c r="A876" s="235" t="str">
        <f t="shared" si="27"/>
        <v/>
      </c>
      <c r="B876" s="153"/>
      <c r="C876" s="237"/>
      <c r="D876" s="238" t="str">
        <f>IF(ISBLANK(C876),"",IFERROR(VLOOKUP(A876,'Np PL4 Stock'!$A:$E,4,FALSE),""))</f>
        <v/>
      </c>
      <c r="E876" s="239"/>
      <c r="F876" s="240"/>
      <c r="G876" s="239"/>
      <c r="H876" s="242" t="str">
        <f>IF(ISBLANK(C876),"",IFERROR(IF(VLOOKUP(A876,'Np PL4 Stock'!$A:$J,10,FALSE)="Np4",C876-D876,C876-D876-1),""))</f>
        <v/>
      </c>
      <c r="I876" s="246" t="str">
        <f>IF(ISBLANK(C876),"",IFERROR(SUMIF('Np PL4 Stock'!$A:$A,A876,'Np PL4 Stock'!$N:$N),""))</f>
        <v/>
      </c>
      <c r="J876" s="240"/>
      <c r="K876" s="240"/>
      <c r="L876" s="239"/>
      <c r="M876" s="239"/>
      <c r="N876" s="242" t="str">
        <f t="shared" si="28"/>
        <v>-</v>
      </c>
      <c r="O876" s="240"/>
      <c r="P876" s="240"/>
      <c r="Q876" s="240"/>
      <c r="R876" s="249"/>
    </row>
    <row r="877" spans="1:18">
      <c r="A877" s="235" t="str">
        <f t="shared" si="27"/>
        <v/>
      </c>
      <c r="B877" s="153"/>
      <c r="C877" s="237"/>
      <c r="D877" s="238" t="str">
        <f>IF(ISBLANK(C877),"",IFERROR(VLOOKUP(A877,'Np PL4 Stock'!$A:$E,4,FALSE),""))</f>
        <v/>
      </c>
      <c r="E877" s="239"/>
      <c r="F877" s="240"/>
      <c r="G877" s="239"/>
      <c r="H877" s="242" t="str">
        <f>IF(ISBLANK(C877),"",IFERROR(IF(VLOOKUP(A877,'Np PL4 Stock'!$A:$J,10,FALSE)="Np4",C877-D877,C877-D877-1),""))</f>
        <v/>
      </c>
      <c r="I877" s="246" t="str">
        <f>IF(ISBLANK(C877),"",IFERROR(SUMIF('Np PL4 Stock'!$A:$A,A877,'Np PL4 Stock'!$N:$N),""))</f>
        <v/>
      </c>
      <c r="J877" s="240"/>
      <c r="K877" s="240"/>
      <c r="L877" s="239"/>
      <c r="M877" s="239"/>
      <c r="N877" s="242" t="str">
        <f t="shared" si="28"/>
        <v>-</v>
      </c>
      <c r="O877" s="240"/>
      <c r="P877" s="240"/>
      <c r="Q877" s="240"/>
      <c r="R877" s="249"/>
    </row>
    <row r="878" spans="1:18">
      <c r="A878" s="235" t="str">
        <f t="shared" si="27"/>
        <v/>
      </c>
      <c r="B878" s="153"/>
      <c r="C878" s="237"/>
      <c r="D878" s="238" t="str">
        <f>IF(ISBLANK(C878),"",IFERROR(VLOOKUP(A878,'Np PL4 Stock'!$A:$E,4,FALSE),""))</f>
        <v/>
      </c>
      <c r="E878" s="239"/>
      <c r="F878" s="240"/>
      <c r="G878" s="239"/>
      <c r="H878" s="242" t="str">
        <f>IF(ISBLANK(C878),"",IFERROR(IF(VLOOKUP(A878,'Np PL4 Stock'!$A:$J,10,FALSE)="Np4",C878-D878,C878-D878-1),""))</f>
        <v/>
      </c>
      <c r="I878" s="246" t="str">
        <f>IF(ISBLANK(C878),"",IFERROR(SUMIF('Np PL4 Stock'!$A:$A,A878,'Np PL4 Stock'!$N:$N),""))</f>
        <v/>
      </c>
      <c r="J878" s="240"/>
      <c r="K878" s="240"/>
      <c r="L878" s="239"/>
      <c r="M878" s="239"/>
      <c r="N878" s="242" t="str">
        <f t="shared" si="28"/>
        <v>-</v>
      </c>
      <c r="O878" s="240"/>
      <c r="P878" s="240"/>
      <c r="Q878" s="240"/>
      <c r="R878" s="249"/>
    </row>
    <row r="879" spans="1:18">
      <c r="A879" s="235" t="str">
        <f t="shared" si="27"/>
        <v/>
      </c>
      <c r="B879" s="153"/>
      <c r="C879" s="237"/>
      <c r="D879" s="238" t="str">
        <f>IF(ISBLANK(C879),"",IFERROR(VLOOKUP(A879,'Np PL4 Stock'!$A:$E,4,FALSE),""))</f>
        <v/>
      </c>
      <c r="E879" s="239"/>
      <c r="F879" s="240"/>
      <c r="G879" s="239"/>
      <c r="H879" s="242" t="str">
        <f>IF(ISBLANK(C879),"",IFERROR(IF(VLOOKUP(A879,'Np PL4 Stock'!$A:$J,10,FALSE)="Np4",C879-D879,C879-D879-1),""))</f>
        <v/>
      </c>
      <c r="I879" s="246" t="str">
        <f>IF(ISBLANK(C879),"",IFERROR(SUMIF('Np PL4 Stock'!$A:$A,A879,'Np PL4 Stock'!$N:$N),""))</f>
        <v/>
      </c>
      <c r="J879" s="240"/>
      <c r="K879" s="240"/>
      <c r="L879" s="239"/>
      <c r="M879" s="239"/>
      <c r="N879" s="242" t="str">
        <f t="shared" si="28"/>
        <v>-</v>
      </c>
      <c r="O879" s="240"/>
      <c r="P879" s="240"/>
      <c r="Q879" s="240"/>
      <c r="R879" s="249"/>
    </row>
    <row r="880" spans="1:18">
      <c r="A880" s="235" t="str">
        <f t="shared" si="27"/>
        <v/>
      </c>
      <c r="B880" s="153"/>
      <c r="C880" s="237"/>
      <c r="D880" s="238" t="str">
        <f>IF(ISBLANK(C880),"",IFERROR(VLOOKUP(A880,'Np PL4 Stock'!$A:$E,4,FALSE),""))</f>
        <v/>
      </c>
      <c r="E880" s="239"/>
      <c r="F880" s="240"/>
      <c r="G880" s="239"/>
      <c r="H880" s="242" t="str">
        <f>IF(ISBLANK(C880),"",IFERROR(IF(VLOOKUP(A880,'Np PL4 Stock'!$A:$J,10,FALSE)="Np4",C880-D880,C880-D880-1),""))</f>
        <v/>
      </c>
      <c r="I880" s="246" t="str">
        <f>IF(ISBLANK(C880),"",IFERROR(SUMIF('Np PL4 Stock'!$A:$A,A880,'Np PL4 Stock'!$N:$N),""))</f>
        <v/>
      </c>
      <c r="J880" s="240"/>
      <c r="K880" s="240"/>
      <c r="L880" s="239"/>
      <c r="M880" s="239"/>
      <c r="N880" s="242" t="str">
        <f t="shared" si="28"/>
        <v>-</v>
      </c>
      <c r="O880" s="240"/>
      <c r="P880" s="240"/>
      <c r="Q880" s="240"/>
      <c r="R880" s="249"/>
    </row>
    <row r="881" spans="1:18">
      <c r="A881" s="235" t="str">
        <f t="shared" si="27"/>
        <v/>
      </c>
      <c r="B881" s="153"/>
      <c r="C881" s="237"/>
      <c r="D881" s="238" t="str">
        <f>IF(ISBLANK(C881),"",IFERROR(VLOOKUP(A881,'Np PL4 Stock'!$A:$E,4,FALSE),""))</f>
        <v/>
      </c>
      <c r="E881" s="239"/>
      <c r="F881" s="240"/>
      <c r="G881" s="239"/>
      <c r="H881" s="242" t="str">
        <f>IF(ISBLANK(C881),"",IFERROR(IF(VLOOKUP(A881,'Np PL4 Stock'!$A:$J,10,FALSE)="Np4",C881-D881,C881-D881-1),""))</f>
        <v/>
      </c>
      <c r="I881" s="246" t="str">
        <f>IF(ISBLANK(C881),"",IFERROR(SUMIF('Np PL4 Stock'!$A:$A,A881,'Np PL4 Stock'!$N:$N),""))</f>
        <v/>
      </c>
      <c r="J881" s="240"/>
      <c r="K881" s="240"/>
      <c r="L881" s="239"/>
      <c r="M881" s="239"/>
      <c r="N881" s="242" t="str">
        <f t="shared" si="28"/>
        <v>-</v>
      </c>
      <c r="O881" s="240"/>
      <c r="P881" s="240"/>
      <c r="Q881" s="240"/>
      <c r="R881" s="249"/>
    </row>
    <row r="882" spans="1:18">
      <c r="A882" s="235" t="str">
        <f t="shared" si="27"/>
        <v/>
      </c>
      <c r="B882" s="153"/>
      <c r="C882" s="237"/>
      <c r="D882" s="238" t="str">
        <f>IF(ISBLANK(C882),"",IFERROR(VLOOKUP(A882,'Np PL4 Stock'!$A:$E,4,FALSE),""))</f>
        <v/>
      </c>
      <c r="E882" s="239"/>
      <c r="F882" s="240"/>
      <c r="G882" s="239"/>
      <c r="H882" s="242" t="str">
        <f>IF(ISBLANK(C882),"",IFERROR(IF(VLOOKUP(A882,'Np PL4 Stock'!$A:$J,10,FALSE)="Np4",C882-D882,C882-D882-1),""))</f>
        <v/>
      </c>
      <c r="I882" s="246" t="str">
        <f>IF(ISBLANK(C882),"",IFERROR(SUMIF('Np PL4 Stock'!$A:$A,A882,'Np PL4 Stock'!$N:$N),""))</f>
        <v/>
      </c>
      <c r="J882" s="240"/>
      <c r="K882" s="240"/>
      <c r="L882" s="239"/>
      <c r="M882" s="239"/>
      <c r="N882" s="242" t="str">
        <f t="shared" si="28"/>
        <v>-</v>
      </c>
      <c r="O882" s="240"/>
      <c r="P882" s="240"/>
      <c r="Q882" s="240"/>
      <c r="R882" s="249"/>
    </row>
    <row r="883" spans="1:18">
      <c r="A883" s="235" t="str">
        <f t="shared" si="27"/>
        <v/>
      </c>
      <c r="B883" s="153"/>
      <c r="C883" s="237"/>
      <c r="D883" s="238" t="str">
        <f>IF(ISBLANK(C883),"",IFERROR(VLOOKUP(A883,'Np PL4 Stock'!$A:$E,4,FALSE),""))</f>
        <v/>
      </c>
      <c r="E883" s="239"/>
      <c r="F883" s="240"/>
      <c r="G883" s="239"/>
      <c r="H883" s="242" t="str">
        <f>IF(ISBLANK(C883),"",IFERROR(IF(VLOOKUP(A883,'Np PL4 Stock'!$A:$J,10,FALSE)="Np4",C883-D883,C883-D883-1),""))</f>
        <v/>
      </c>
      <c r="I883" s="246" t="str">
        <f>IF(ISBLANK(C883),"",IFERROR(SUMIF('Np PL4 Stock'!$A:$A,A883,'Np PL4 Stock'!$N:$N),""))</f>
        <v/>
      </c>
      <c r="J883" s="240"/>
      <c r="K883" s="240"/>
      <c r="L883" s="239"/>
      <c r="M883" s="239"/>
      <c r="N883" s="242" t="str">
        <f t="shared" si="28"/>
        <v>-</v>
      </c>
      <c r="O883" s="240"/>
      <c r="P883" s="240"/>
      <c r="Q883" s="240"/>
      <c r="R883" s="249"/>
    </row>
    <row r="884" spans="1:18">
      <c r="A884" s="235" t="str">
        <f t="shared" si="27"/>
        <v/>
      </c>
      <c r="B884" s="153"/>
      <c r="C884" s="237"/>
      <c r="D884" s="238" t="str">
        <f>IF(ISBLANK(C884),"",IFERROR(VLOOKUP(A884,'Np PL4 Stock'!$A:$E,4,FALSE),""))</f>
        <v/>
      </c>
      <c r="E884" s="239"/>
      <c r="F884" s="240"/>
      <c r="G884" s="239"/>
      <c r="H884" s="242" t="str">
        <f>IF(ISBLANK(C884),"",IFERROR(IF(VLOOKUP(A884,'Np PL4 Stock'!$A:$J,10,FALSE)="Np4",C884-D884,C884-D884-1),""))</f>
        <v/>
      </c>
      <c r="I884" s="246" t="str">
        <f>IF(ISBLANK(C884),"",IFERROR(SUMIF('Np PL4 Stock'!$A:$A,A884,'Np PL4 Stock'!$N:$N),""))</f>
        <v/>
      </c>
      <c r="J884" s="240"/>
      <c r="K884" s="240"/>
      <c r="L884" s="239"/>
      <c r="M884" s="239"/>
      <c r="N884" s="242" t="str">
        <f t="shared" si="28"/>
        <v>-</v>
      </c>
      <c r="O884" s="240"/>
      <c r="P884" s="240"/>
      <c r="Q884" s="240"/>
      <c r="R884" s="249"/>
    </row>
    <row r="885" spans="1:18">
      <c r="A885" s="235" t="str">
        <f t="shared" si="27"/>
        <v/>
      </c>
      <c r="B885" s="153"/>
      <c r="C885" s="237"/>
      <c r="D885" s="238" t="str">
        <f>IF(ISBLANK(C885),"",IFERROR(VLOOKUP(A885,'Np PL4 Stock'!$A:$E,4,FALSE),""))</f>
        <v/>
      </c>
      <c r="E885" s="239"/>
      <c r="F885" s="240"/>
      <c r="G885" s="239"/>
      <c r="H885" s="242" t="str">
        <f>IF(ISBLANK(C885),"",IFERROR(IF(VLOOKUP(A885,'Np PL4 Stock'!$A:$J,10,FALSE)="Np4",C885-D885,C885-D885-1),""))</f>
        <v/>
      </c>
      <c r="I885" s="246" t="str">
        <f>IF(ISBLANK(C885),"",IFERROR(SUMIF('Np PL4 Stock'!$A:$A,A885,'Np PL4 Stock'!$N:$N),""))</f>
        <v/>
      </c>
      <c r="J885" s="240"/>
      <c r="K885" s="240"/>
      <c r="L885" s="239"/>
      <c r="M885" s="239"/>
      <c r="N885" s="242" t="str">
        <f t="shared" si="28"/>
        <v>-</v>
      </c>
      <c r="O885" s="240"/>
      <c r="P885" s="240"/>
      <c r="Q885" s="240"/>
      <c r="R885" s="249"/>
    </row>
    <row r="886" spans="1:18">
      <c r="A886" s="235" t="str">
        <f t="shared" si="27"/>
        <v/>
      </c>
      <c r="B886" s="153"/>
      <c r="C886" s="237"/>
      <c r="D886" s="238" t="str">
        <f>IF(ISBLANK(C886),"",IFERROR(VLOOKUP(A886,'Np PL4 Stock'!$A:$E,4,FALSE),""))</f>
        <v/>
      </c>
      <c r="E886" s="239"/>
      <c r="F886" s="240"/>
      <c r="G886" s="239"/>
      <c r="H886" s="242" t="str">
        <f>IF(ISBLANK(C886),"",IFERROR(IF(VLOOKUP(A886,'Np PL4 Stock'!$A:$J,10,FALSE)="Np4",C886-D886,C886-D886-1),""))</f>
        <v/>
      </c>
      <c r="I886" s="246" t="str">
        <f>IF(ISBLANK(C886),"",IFERROR(SUMIF('Np PL4 Stock'!$A:$A,A886,'Np PL4 Stock'!$N:$N),""))</f>
        <v/>
      </c>
      <c r="J886" s="240"/>
      <c r="K886" s="240"/>
      <c r="L886" s="239"/>
      <c r="M886" s="239"/>
      <c r="N886" s="242" t="str">
        <f t="shared" si="28"/>
        <v>-</v>
      </c>
      <c r="O886" s="240"/>
      <c r="P886" s="240"/>
      <c r="Q886" s="240"/>
      <c r="R886" s="249"/>
    </row>
    <row r="887" spans="1:18">
      <c r="A887" s="235" t="str">
        <f t="shared" si="27"/>
        <v/>
      </c>
      <c r="B887" s="153"/>
      <c r="C887" s="237"/>
      <c r="D887" s="238" t="str">
        <f>IF(ISBLANK(C887),"",IFERROR(VLOOKUP(A887,'Np PL4 Stock'!$A:$E,4,FALSE),""))</f>
        <v/>
      </c>
      <c r="E887" s="239"/>
      <c r="F887" s="240"/>
      <c r="G887" s="239"/>
      <c r="H887" s="242" t="str">
        <f>IF(ISBLANK(C887),"",IFERROR(IF(VLOOKUP(A887,'Np PL4 Stock'!$A:$J,10,FALSE)="Np4",C887-D887,C887-D887-1),""))</f>
        <v/>
      </c>
      <c r="I887" s="246" t="str">
        <f>IF(ISBLANK(C887),"",IFERROR(SUMIF('Np PL4 Stock'!$A:$A,A887,'Np PL4 Stock'!$N:$N),""))</f>
        <v/>
      </c>
      <c r="J887" s="240"/>
      <c r="K887" s="240"/>
      <c r="L887" s="239"/>
      <c r="M887" s="239"/>
      <c r="N887" s="242" t="str">
        <f t="shared" si="28"/>
        <v>-</v>
      </c>
      <c r="O887" s="240"/>
      <c r="P887" s="240"/>
      <c r="Q887" s="240"/>
      <c r="R887" s="249"/>
    </row>
    <row r="888" spans="1:18">
      <c r="A888" s="235" t="str">
        <f t="shared" si="27"/>
        <v/>
      </c>
      <c r="B888" s="153"/>
      <c r="C888" s="237"/>
      <c r="D888" s="238" t="str">
        <f>IF(ISBLANK(C888),"",IFERROR(VLOOKUP(A888,'Np PL4 Stock'!$A:$E,4,FALSE),""))</f>
        <v/>
      </c>
      <c r="E888" s="239"/>
      <c r="F888" s="240"/>
      <c r="G888" s="239"/>
      <c r="H888" s="242" t="str">
        <f>IF(ISBLANK(C888),"",IFERROR(IF(VLOOKUP(A888,'Np PL4 Stock'!$A:$J,10,FALSE)="Np4",C888-D888,C888-D888-1),""))</f>
        <v/>
      </c>
      <c r="I888" s="246" t="str">
        <f>IF(ISBLANK(C888),"",IFERROR(SUMIF('Np PL4 Stock'!$A:$A,A888,'Np PL4 Stock'!$N:$N),""))</f>
        <v/>
      </c>
      <c r="J888" s="240"/>
      <c r="K888" s="240"/>
      <c r="L888" s="239"/>
      <c r="M888" s="239"/>
      <c r="N888" s="242" t="str">
        <f t="shared" si="28"/>
        <v>-</v>
      </c>
      <c r="O888" s="240"/>
      <c r="P888" s="240"/>
      <c r="Q888" s="240"/>
      <c r="R888" s="249"/>
    </row>
    <row r="889" spans="1:18">
      <c r="A889" s="235" t="str">
        <f t="shared" si="27"/>
        <v/>
      </c>
      <c r="B889" s="153"/>
      <c r="C889" s="237"/>
      <c r="D889" s="238" t="str">
        <f>IF(ISBLANK(C889),"",IFERROR(VLOOKUP(A889,'Np PL4 Stock'!$A:$E,4,FALSE),""))</f>
        <v/>
      </c>
      <c r="E889" s="239"/>
      <c r="F889" s="240"/>
      <c r="G889" s="239"/>
      <c r="H889" s="242" t="str">
        <f>IF(ISBLANK(C889),"",IFERROR(IF(VLOOKUP(A889,'Np PL4 Stock'!$A:$J,10,FALSE)="Np4",C889-D889,C889-D889-1),""))</f>
        <v/>
      </c>
      <c r="I889" s="246" t="str">
        <f>IF(ISBLANK(C889),"",IFERROR(SUMIF('Np PL4 Stock'!$A:$A,A889,'Np PL4 Stock'!$N:$N),""))</f>
        <v/>
      </c>
      <c r="J889" s="240"/>
      <c r="K889" s="240"/>
      <c r="L889" s="239"/>
      <c r="M889" s="239"/>
      <c r="N889" s="242" t="str">
        <f t="shared" si="28"/>
        <v>-</v>
      </c>
      <c r="O889" s="240"/>
      <c r="P889" s="240"/>
      <c r="Q889" s="240"/>
      <c r="R889" s="249"/>
    </row>
    <row r="890" spans="1:18">
      <c r="A890" s="235" t="str">
        <f t="shared" si="27"/>
        <v/>
      </c>
      <c r="B890" s="153"/>
      <c r="C890" s="237"/>
      <c r="D890" s="238" t="str">
        <f>IF(ISBLANK(C890),"",IFERROR(VLOOKUP(A890,'Np PL4 Stock'!$A:$E,4,FALSE),""))</f>
        <v/>
      </c>
      <c r="E890" s="239"/>
      <c r="F890" s="240"/>
      <c r="G890" s="239"/>
      <c r="H890" s="242" t="str">
        <f>IF(ISBLANK(C890),"",IFERROR(IF(VLOOKUP(A890,'Np PL4 Stock'!$A:$J,10,FALSE)="Np4",C890-D890,C890-D890-1),""))</f>
        <v/>
      </c>
      <c r="I890" s="246" t="str">
        <f>IF(ISBLANK(C890),"",IFERROR(SUMIF('Np PL4 Stock'!$A:$A,A890,'Np PL4 Stock'!$N:$N),""))</f>
        <v/>
      </c>
      <c r="J890" s="240"/>
      <c r="K890" s="240"/>
      <c r="L890" s="239"/>
      <c r="M890" s="239"/>
      <c r="N890" s="242" t="str">
        <f t="shared" si="28"/>
        <v>-</v>
      </c>
      <c r="O890" s="240"/>
      <c r="P890" s="240"/>
      <c r="Q890" s="240"/>
      <c r="R890" s="249"/>
    </row>
    <row r="891" spans="1:18">
      <c r="A891" s="235" t="str">
        <f t="shared" si="27"/>
        <v/>
      </c>
      <c r="B891" s="153"/>
      <c r="C891" s="237"/>
      <c r="D891" s="238" t="str">
        <f>IF(ISBLANK(C891),"",IFERROR(VLOOKUP(A891,'Np PL4 Stock'!$A:$E,4,FALSE),""))</f>
        <v/>
      </c>
      <c r="E891" s="239"/>
      <c r="F891" s="240"/>
      <c r="G891" s="239"/>
      <c r="H891" s="242" t="str">
        <f>IF(ISBLANK(C891),"",IFERROR(IF(VLOOKUP(A891,'Np PL4 Stock'!$A:$J,10,FALSE)="Np4",C891-D891,C891-D891-1),""))</f>
        <v/>
      </c>
      <c r="I891" s="246" t="str">
        <f>IF(ISBLANK(C891),"",IFERROR(SUMIF('Np PL4 Stock'!$A:$A,A891,'Np PL4 Stock'!$N:$N),""))</f>
        <v/>
      </c>
      <c r="J891" s="240"/>
      <c r="K891" s="240"/>
      <c r="L891" s="239"/>
      <c r="M891" s="239"/>
      <c r="N891" s="242" t="str">
        <f t="shared" si="28"/>
        <v>-</v>
      </c>
      <c r="O891" s="240"/>
      <c r="P891" s="240"/>
      <c r="Q891" s="240"/>
      <c r="R891" s="249"/>
    </row>
    <row r="892" spans="1:18">
      <c r="A892" s="235" t="str">
        <f t="shared" si="27"/>
        <v/>
      </c>
      <c r="B892" s="153"/>
      <c r="C892" s="237"/>
      <c r="D892" s="238" t="str">
        <f>IF(ISBLANK(C892),"",IFERROR(VLOOKUP(A892,'Np PL4 Stock'!$A:$E,4,FALSE),""))</f>
        <v/>
      </c>
      <c r="E892" s="239"/>
      <c r="F892" s="240"/>
      <c r="G892" s="239"/>
      <c r="H892" s="242" t="str">
        <f>IF(ISBLANK(C892),"",IFERROR(IF(VLOOKUP(A892,'Np PL4 Stock'!$A:$J,10,FALSE)="Np4",C892-D892,C892-D892-1),""))</f>
        <v/>
      </c>
      <c r="I892" s="246" t="str">
        <f>IF(ISBLANK(C892),"",IFERROR(SUMIF('Np PL4 Stock'!$A:$A,A892,'Np PL4 Stock'!$N:$N),""))</f>
        <v/>
      </c>
      <c r="J892" s="240"/>
      <c r="K892" s="240"/>
      <c r="L892" s="239"/>
      <c r="M892" s="239"/>
      <c r="N892" s="242" t="str">
        <f t="shared" si="28"/>
        <v>-</v>
      </c>
      <c r="O892" s="240"/>
      <c r="P892" s="240"/>
      <c r="Q892" s="240"/>
      <c r="R892" s="249"/>
    </row>
    <row r="893" spans="1:18">
      <c r="A893" s="235" t="str">
        <f t="shared" si="27"/>
        <v/>
      </c>
      <c r="B893" s="153"/>
      <c r="C893" s="237"/>
      <c r="D893" s="238" t="str">
        <f>IF(ISBLANK(C893),"",IFERROR(VLOOKUP(A893,'Np PL4 Stock'!$A:$E,4,FALSE),""))</f>
        <v/>
      </c>
      <c r="E893" s="239"/>
      <c r="F893" s="240"/>
      <c r="G893" s="239"/>
      <c r="H893" s="242" t="str">
        <f>IF(ISBLANK(C893),"",IFERROR(IF(VLOOKUP(A893,'Np PL4 Stock'!$A:$J,10,FALSE)="Np4",C893-D893,C893-D893-1),""))</f>
        <v/>
      </c>
      <c r="I893" s="246" t="str">
        <f>IF(ISBLANK(C893),"",IFERROR(SUMIF('Np PL4 Stock'!$A:$A,A893,'Np PL4 Stock'!$N:$N),""))</f>
        <v/>
      </c>
      <c r="J893" s="240"/>
      <c r="K893" s="240"/>
      <c r="L893" s="239"/>
      <c r="M893" s="239"/>
      <c r="N893" s="242" t="str">
        <f t="shared" si="28"/>
        <v>-</v>
      </c>
      <c r="O893" s="240"/>
      <c r="P893" s="240"/>
      <c r="Q893" s="240"/>
      <c r="R893" s="249"/>
    </row>
    <row r="894" spans="1:18">
      <c r="A894" s="235" t="str">
        <f t="shared" si="27"/>
        <v/>
      </c>
      <c r="B894" s="153"/>
      <c r="C894" s="237"/>
      <c r="D894" s="238" t="str">
        <f>IF(ISBLANK(C894),"",IFERROR(VLOOKUP(A894,'Np PL4 Stock'!$A:$E,4,FALSE),""))</f>
        <v/>
      </c>
      <c r="E894" s="239"/>
      <c r="F894" s="240"/>
      <c r="G894" s="239"/>
      <c r="H894" s="242" t="str">
        <f>IF(ISBLANK(C894),"",IFERROR(IF(VLOOKUP(A894,'Np PL4 Stock'!$A:$J,10,FALSE)="Np4",C894-D894,C894-D894-1),""))</f>
        <v/>
      </c>
      <c r="I894" s="246" t="str">
        <f>IF(ISBLANK(C894),"",IFERROR(SUMIF('Np PL4 Stock'!$A:$A,A894,'Np PL4 Stock'!$N:$N),""))</f>
        <v/>
      </c>
      <c r="J894" s="240"/>
      <c r="K894" s="240"/>
      <c r="L894" s="239"/>
      <c r="M894" s="239"/>
      <c r="N894" s="242" t="str">
        <f t="shared" si="28"/>
        <v>-</v>
      </c>
      <c r="O894" s="240"/>
      <c r="P894" s="240"/>
      <c r="Q894" s="240"/>
      <c r="R894" s="249"/>
    </row>
    <row r="895" spans="1:18">
      <c r="A895" s="235" t="str">
        <f t="shared" si="27"/>
        <v/>
      </c>
      <c r="B895" s="153"/>
      <c r="C895" s="237"/>
      <c r="D895" s="238" t="str">
        <f>IF(ISBLANK(C895),"",IFERROR(VLOOKUP(A895,'Np PL4 Stock'!$A:$E,4,FALSE),""))</f>
        <v/>
      </c>
      <c r="E895" s="239"/>
      <c r="F895" s="240"/>
      <c r="G895" s="239"/>
      <c r="H895" s="242" t="str">
        <f>IF(ISBLANK(C895),"",IFERROR(IF(VLOOKUP(A895,'Np PL4 Stock'!$A:$J,10,FALSE)="Np4",C895-D895,C895-D895-1),""))</f>
        <v/>
      </c>
      <c r="I895" s="246" t="str">
        <f>IF(ISBLANK(C895),"",IFERROR(SUMIF('Np PL4 Stock'!$A:$A,A895,'Np PL4 Stock'!$N:$N),""))</f>
        <v/>
      </c>
      <c r="J895" s="240"/>
      <c r="K895" s="240"/>
      <c r="L895" s="239"/>
      <c r="M895" s="239"/>
      <c r="N895" s="242" t="str">
        <f t="shared" si="28"/>
        <v>-</v>
      </c>
      <c r="O895" s="240"/>
      <c r="P895" s="240"/>
      <c r="Q895" s="240"/>
      <c r="R895" s="249"/>
    </row>
    <row r="896" spans="1:18">
      <c r="A896" s="235" t="str">
        <f t="shared" si="27"/>
        <v/>
      </c>
      <c r="B896" s="153"/>
      <c r="C896" s="237"/>
      <c r="D896" s="238" t="str">
        <f>IF(ISBLANK(C896),"",IFERROR(VLOOKUP(A896,'Np PL4 Stock'!$A:$E,4,FALSE),""))</f>
        <v/>
      </c>
      <c r="E896" s="239"/>
      <c r="F896" s="240"/>
      <c r="G896" s="239"/>
      <c r="H896" s="242" t="str">
        <f>IF(ISBLANK(C896),"",IFERROR(IF(VLOOKUP(A896,'Np PL4 Stock'!$A:$J,10,FALSE)="Np4",C896-D896,C896-D896-1),""))</f>
        <v/>
      </c>
      <c r="I896" s="246" t="str">
        <f>IF(ISBLANK(C896),"",IFERROR(SUMIF('Np PL4 Stock'!$A:$A,A896,'Np PL4 Stock'!$N:$N),""))</f>
        <v/>
      </c>
      <c r="J896" s="240"/>
      <c r="K896" s="240"/>
      <c r="L896" s="239"/>
      <c r="M896" s="239"/>
      <c r="N896" s="242" t="str">
        <f t="shared" si="28"/>
        <v>-</v>
      </c>
      <c r="O896" s="240"/>
      <c r="P896" s="240"/>
      <c r="Q896" s="240"/>
      <c r="R896" s="249"/>
    </row>
    <row r="897" spans="1:18">
      <c r="A897" s="235" t="str">
        <f t="shared" si="27"/>
        <v/>
      </c>
      <c r="B897" s="153"/>
      <c r="C897" s="237"/>
      <c r="D897" s="238" t="str">
        <f>IF(ISBLANK(C897),"",IFERROR(VLOOKUP(A897,'Np PL4 Stock'!$A:$E,4,FALSE),""))</f>
        <v/>
      </c>
      <c r="E897" s="239"/>
      <c r="F897" s="240"/>
      <c r="G897" s="239"/>
      <c r="H897" s="242" t="str">
        <f>IF(ISBLANK(C897),"",IFERROR(IF(VLOOKUP(A897,'Np PL4 Stock'!$A:$J,10,FALSE)="Np4",C897-D897,C897-D897-1),""))</f>
        <v/>
      </c>
      <c r="I897" s="246" t="str">
        <f>IF(ISBLANK(C897),"",IFERROR(SUMIF('Np PL4 Stock'!$A:$A,A897,'Np PL4 Stock'!$N:$N),""))</f>
        <v/>
      </c>
      <c r="J897" s="240"/>
      <c r="K897" s="240"/>
      <c r="L897" s="239"/>
      <c r="M897" s="239"/>
      <c r="N897" s="242" t="str">
        <f t="shared" si="28"/>
        <v>-</v>
      </c>
      <c r="O897" s="240"/>
      <c r="P897" s="240"/>
      <c r="Q897" s="240"/>
      <c r="R897" s="249"/>
    </row>
    <row r="898" spans="1:18">
      <c r="A898" s="235" t="str">
        <f t="shared" si="27"/>
        <v/>
      </c>
      <c r="B898" s="153"/>
      <c r="C898" s="237"/>
      <c r="D898" s="238" t="str">
        <f>IF(ISBLANK(C898),"",IFERROR(VLOOKUP(A898,'Np PL4 Stock'!$A:$E,4,FALSE),""))</f>
        <v/>
      </c>
      <c r="E898" s="239"/>
      <c r="F898" s="240"/>
      <c r="G898" s="239"/>
      <c r="H898" s="242" t="str">
        <f>IF(ISBLANK(C898),"",IFERROR(IF(VLOOKUP(A898,'Np PL4 Stock'!$A:$J,10,FALSE)="Np4",C898-D898,C898-D898-1),""))</f>
        <v/>
      </c>
      <c r="I898" s="246" t="str">
        <f>IF(ISBLANK(C898),"",IFERROR(SUMIF('Np PL4 Stock'!$A:$A,A898,'Np PL4 Stock'!$N:$N),""))</f>
        <v/>
      </c>
      <c r="J898" s="240"/>
      <c r="K898" s="240"/>
      <c r="L898" s="239"/>
      <c r="M898" s="239"/>
      <c r="N898" s="242" t="str">
        <f t="shared" si="28"/>
        <v>-</v>
      </c>
      <c r="O898" s="240"/>
      <c r="P898" s="240"/>
      <c r="Q898" s="240"/>
      <c r="R898" s="249"/>
    </row>
    <row r="899" spans="1:18">
      <c r="A899" s="235" t="str">
        <f t="shared" ref="A899:A962" si="29">IF(ISBLANK(F899),"",F899&amp;"-"&amp;IF(OR(LEN(G899)=1,LEN(G899)=4),"0"&amp;G899,G899)&amp;"-"&amp;IF(OR(LEN(E899)=1,LEN(E899)=4),"0"&amp;E899,E899))</f>
        <v/>
      </c>
      <c r="B899" s="153"/>
      <c r="C899" s="237"/>
      <c r="D899" s="238" t="str">
        <f>IF(ISBLANK(C899),"",IFERROR(VLOOKUP(A899,'Np PL4 Stock'!$A:$E,4,FALSE),""))</f>
        <v/>
      </c>
      <c r="E899" s="239"/>
      <c r="F899" s="240"/>
      <c r="G899" s="239"/>
      <c r="H899" s="242" t="str">
        <f>IF(ISBLANK(C899),"",IFERROR(IF(VLOOKUP(A899,'Np PL4 Stock'!$A:$J,10,FALSE)="Np4",C899-D899,C899-D899-1),""))</f>
        <v/>
      </c>
      <c r="I899" s="246" t="str">
        <f>IF(ISBLANK(C899),"",IFERROR(SUMIF('Np PL4 Stock'!$A:$A,A899,'Np PL4 Stock'!$N:$N),""))</f>
        <v/>
      </c>
      <c r="J899" s="240"/>
      <c r="K899" s="240"/>
      <c r="L899" s="239"/>
      <c r="M899" s="239"/>
      <c r="N899" s="242" t="str">
        <f t="shared" ref="N899:N962" si="30">IF(AND(ISNUMBER(L899),ISNUMBER(M899)),L899*M899,"-")</f>
        <v>-</v>
      </c>
      <c r="O899" s="240"/>
      <c r="P899" s="240"/>
      <c r="Q899" s="240"/>
      <c r="R899" s="249"/>
    </row>
    <row r="900" spans="1:18">
      <c r="A900" s="235" t="str">
        <f t="shared" si="29"/>
        <v/>
      </c>
      <c r="B900" s="153"/>
      <c r="C900" s="237"/>
      <c r="D900" s="238" t="str">
        <f>IF(ISBLANK(C900),"",IFERROR(VLOOKUP(A900,'Np PL4 Stock'!$A:$E,4,FALSE),""))</f>
        <v/>
      </c>
      <c r="E900" s="239"/>
      <c r="F900" s="240"/>
      <c r="G900" s="239"/>
      <c r="H900" s="242" t="str">
        <f>IF(ISBLANK(C900),"",IFERROR(IF(VLOOKUP(A900,'Np PL4 Stock'!$A:$J,10,FALSE)="Np4",C900-D900,C900-D900-1),""))</f>
        <v/>
      </c>
      <c r="I900" s="246" t="str">
        <f>IF(ISBLANK(C900),"",IFERROR(SUMIF('Np PL4 Stock'!$A:$A,A900,'Np PL4 Stock'!$N:$N),""))</f>
        <v/>
      </c>
      <c r="J900" s="240"/>
      <c r="K900" s="240"/>
      <c r="L900" s="239"/>
      <c r="M900" s="239"/>
      <c r="N900" s="242" t="str">
        <f t="shared" si="30"/>
        <v>-</v>
      </c>
      <c r="O900" s="240"/>
      <c r="P900" s="240"/>
      <c r="Q900" s="240"/>
      <c r="R900" s="249"/>
    </row>
    <row r="901" spans="1:18">
      <c r="A901" s="235" t="str">
        <f t="shared" si="29"/>
        <v/>
      </c>
      <c r="B901" s="153"/>
      <c r="C901" s="237"/>
      <c r="D901" s="238" t="str">
        <f>IF(ISBLANK(C901),"",IFERROR(VLOOKUP(A901,'Np PL4 Stock'!$A:$E,4,FALSE),""))</f>
        <v/>
      </c>
      <c r="E901" s="239"/>
      <c r="F901" s="240"/>
      <c r="G901" s="239"/>
      <c r="H901" s="242" t="str">
        <f>IF(ISBLANK(C901),"",IFERROR(IF(VLOOKUP(A901,'Np PL4 Stock'!$A:$J,10,FALSE)="Np4",C901-D901,C901-D901-1),""))</f>
        <v/>
      </c>
      <c r="I901" s="246" t="str">
        <f>IF(ISBLANK(C901),"",IFERROR(SUMIF('Np PL4 Stock'!$A:$A,A901,'Np PL4 Stock'!$N:$N),""))</f>
        <v/>
      </c>
      <c r="J901" s="240"/>
      <c r="K901" s="240"/>
      <c r="L901" s="239"/>
      <c r="M901" s="239"/>
      <c r="N901" s="242" t="str">
        <f t="shared" si="30"/>
        <v>-</v>
      </c>
      <c r="O901" s="240"/>
      <c r="P901" s="240"/>
      <c r="Q901" s="240"/>
      <c r="R901" s="249"/>
    </row>
    <row r="902" spans="1:18">
      <c r="A902" s="235" t="str">
        <f t="shared" si="29"/>
        <v/>
      </c>
      <c r="B902" s="153"/>
      <c r="C902" s="237"/>
      <c r="D902" s="238" t="str">
        <f>IF(ISBLANK(C902),"",IFERROR(VLOOKUP(A902,'Np PL4 Stock'!$A:$E,4,FALSE),""))</f>
        <v/>
      </c>
      <c r="E902" s="239"/>
      <c r="F902" s="240"/>
      <c r="G902" s="239"/>
      <c r="H902" s="242" t="str">
        <f>IF(ISBLANK(C902),"",IFERROR(IF(VLOOKUP(A902,'Np PL4 Stock'!$A:$J,10,FALSE)="Np4",C902-D902,C902-D902-1),""))</f>
        <v/>
      </c>
      <c r="I902" s="246" t="str">
        <f>IF(ISBLANK(C902),"",IFERROR(SUMIF('Np PL4 Stock'!$A:$A,A902,'Np PL4 Stock'!$N:$N),""))</f>
        <v/>
      </c>
      <c r="J902" s="240"/>
      <c r="K902" s="240"/>
      <c r="L902" s="239"/>
      <c r="M902" s="239"/>
      <c r="N902" s="242" t="str">
        <f t="shared" si="30"/>
        <v>-</v>
      </c>
      <c r="O902" s="240"/>
      <c r="P902" s="240"/>
      <c r="Q902" s="240"/>
      <c r="R902" s="249"/>
    </row>
    <row r="903" spans="1:18">
      <c r="A903" s="235" t="str">
        <f t="shared" si="29"/>
        <v/>
      </c>
      <c r="B903" s="153"/>
      <c r="C903" s="237"/>
      <c r="D903" s="238" t="str">
        <f>IF(ISBLANK(C903),"",IFERROR(VLOOKUP(A903,'Np PL4 Stock'!$A:$E,4,FALSE),""))</f>
        <v/>
      </c>
      <c r="E903" s="239"/>
      <c r="F903" s="240"/>
      <c r="G903" s="239"/>
      <c r="H903" s="242" t="str">
        <f>IF(ISBLANK(C903),"",IFERROR(IF(VLOOKUP(A903,'Np PL4 Stock'!$A:$J,10,FALSE)="Np4",C903-D903,C903-D903-1),""))</f>
        <v/>
      </c>
      <c r="I903" s="246" t="str">
        <f>IF(ISBLANK(C903),"",IFERROR(SUMIF('Np PL4 Stock'!$A:$A,A903,'Np PL4 Stock'!$N:$N),""))</f>
        <v/>
      </c>
      <c r="J903" s="240"/>
      <c r="K903" s="240"/>
      <c r="L903" s="239"/>
      <c r="M903" s="239"/>
      <c r="N903" s="242" t="str">
        <f t="shared" si="30"/>
        <v>-</v>
      </c>
      <c r="O903" s="240"/>
      <c r="P903" s="240"/>
      <c r="Q903" s="240"/>
      <c r="R903" s="249"/>
    </row>
    <row r="904" spans="1:18">
      <c r="A904" s="235" t="str">
        <f t="shared" si="29"/>
        <v/>
      </c>
      <c r="B904" s="153"/>
      <c r="C904" s="237"/>
      <c r="D904" s="238" t="str">
        <f>IF(ISBLANK(C904),"",IFERROR(VLOOKUP(A904,'Np PL4 Stock'!$A:$E,4,FALSE),""))</f>
        <v/>
      </c>
      <c r="E904" s="239"/>
      <c r="F904" s="240"/>
      <c r="G904" s="239"/>
      <c r="H904" s="242" t="str">
        <f>IF(ISBLANK(C904),"",IFERROR(IF(VLOOKUP(A904,'Np PL4 Stock'!$A:$J,10,FALSE)="Np4",C904-D904,C904-D904-1),""))</f>
        <v/>
      </c>
      <c r="I904" s="246" t="str">
        <f>IF(ISBLANK(C904),"",IFERROR(SUMIF('Np PL4 Stock'!$A:$A,A904,'Np PL4 Stock'!$N:$N),""))</f>
        <v/>
      </c>
      <c r="J904" s="240"/>
      <c r="K904" s="240"/>
      <c r="L904" s="239"/>
      <c r="M904" s="239"/>
      <c r="N904" s="242" t="str">
        <f t="shared" si="30"/>
        <v>-</v>
      </c>
      <c r="O904" s="240"/>
      <c r="P904" s="240"/>
      <c r="Q904" s="240"/>
      <c r="R904" s="249"/>
    </row>
    <row r="905" spans="1:18">
      <c r="A905" s="235" t="str">
        <f t="shared" si="29"/>
        <v/>
      </c>
      <c r="B905" s="153"/>
      <c r="C905" s="237"/>
      <c r="D905" s="238" t="str">
        <f>IF(ISBLANK(C905),"",IFERROR(VLOOKUP(A905,'Np PL4 Stock'!$A:$E,4,FALSE),""))</f>
        <v/>
      </c>
      <c r="E905" s="239"/>
      <c r="F905" s="240"/>
      <c r="G905" s="239"/>
      <c r="H905" s="242" t="str">
        <f>IF(ISBLANK(C905),"",IFERROR(IF(VLOOKUP(A905,'Np PL4 Stock'!$A:$J,10,FALSE)="Np4",C905-D905,C905-D905-1),""))</f>
        <v/>
      </c>
      <c r="I905" s="246" t="str">
        <f>IF(ISBLANK(C905),"",IFERROR(SUMIF('Np PL4 Stock'!$A:$A,A905,'Np PL4 Stock'!$N:$N),""))</f>
        <v/>
      </c>
      <c r="J905" s="240"/>
      <c r="K905" s="240"/>
      <c r="L905" s="239"/>
      <c r="M905" s="239"/>
      <c r="N905" s="242" t="str">
        <f t="shared" si="30"/>
        <v>-</v>
      </c>
      <c r="O905" s="240"/>
      <c r="P905" s="240"/>
      <c r="Q905" s="240"/>
      <c r="R905" s="249"/>
    </row>
    <row r="906" spans="1:18">
      <c r="A906" s="235" t="str">
        <f t="shared" si="29"/>
        <v/>
      </c>
      <c r="B906" s="153"/>
      <c r="C906" s="237"/>
      <c r="D906" s="238" t="str">
        <f>IF(ISBLANK(C906),"",IFERROR(VLOOKUP(A906,'Np PL4 Stock'!$A:$E,4,FALSE),""))</f>
        <v/>
      </c>
      <c r="E906" s="239"/>
      <c r="F906" s="240"/>
      <c r="G906" s="239"/>
      <c r="H906" s="242" t="str">
        <f>IF(ISBLANK(C906),"",IFERROR(IF(VLOOKUP(A906,'Np PL4 Stock'!$A:$J,10,FALSE)="Np4",C906-D906,C906-D906-1),""))</f>
        <v/>
      </c>
      <c r="I906" s="246" t="str">
        <f>IF(ISBLANK(C906),"",IFERROR(SUMIF('Np PL4 Stock'!$A:$A,A906,'Np PL4 Stock'!$N:$N),""))</f>
        <v/>
      </c>
      <c r="J906" s="240"/>
      <c r="K906" s="240"/>
      <c r="L906" s="239"/>
      <c r="M906" s="239"/>
      <c r="N906" s="242" t="str">
        <f t="shared" si="30"/>
        <v>-</v>
      </c>
      <c r="O906" s="240"/>
      <c r="P906" s="240"/>
      <c r="Q906" s="240"/>
      <c r="R906" s="249"/>
    </row>
    <row r="907" spans="1:18">
      <c r="A907" s="235" t="str">
        <f t="shared" si="29"/>
        <v/>
      </c>
      <c r="B907" s="153"/>
      <c r="C907" s="237"/>
      <c r="D907" s="238" t="str">
        <f>IF(ISBLANK(C907),"",IFERROR(VLOOKUP(A907,'Np PL4 Stock'!$A:$E,4,FALSE),""))</f>
        <v/>
      </c>
      <c r="E907" s="239"/>
      <c r="F907" s="240"/>
      <c r="G907" s="239"/>
      <c r="H907" s="242" t="str">
        <f>IF(ISBLANK(C907),"",IFERROR(IF(VLOOKUP(A907,'Np PL4 Stock'!$A:$J,10,FALSE)="Np4",C907-D907,C907-D907-1),""))</f>
        <v/>
      </c>
      <c r="I907" s="246" t="str">
        <f>IF(ISBLANK(C907),"",IFERROR(SUMIF('Np PL4 Stock'!$A:$A,A907,'Np PL4 Stock'!$N:$N),""))</f>
        <v/>
      </c>
      <c r="J907" s="240"/>
      <c r="K907" s="240"/>
      <c r="L907" s="239"/>
      <c r="M907" s="239"/>
      <c r="N907" s="242" t="str">
        <f t="shared" si="30"/>
        <v>-</v>
      </c>
      <c r="O907" s="240"/>
      <c r="P907" s="240"/>
      <c r="Q907" s="240"/>
      <c r="R907" s="249"/>
    </row>
    <row r="908" spans="1:18">
      <c r="A908" s="235" t="str">
        <f t="shared" si="29"/>
        <v/>
      </c>
      <c r="B908" s="153"/>
      <c r="C908" s="237"/>
      <c r="D908" s="238" t="str">
        <f>IF(ISBLANK(C908),"",IFERROR(VLOOKUP(A908,'Np PL4 Stock'!$A:$E,4,FALSE),""))</f>
        <v/>
      </c>
      <c r="E908" s="239"/>
      <c r="F908" s="240"/>
      <c r="G908" s="239"/>
      <c r="H908" s="242" t="str">
        <f>IF(ISBLANK(C908),"",IFERROR(IF(VLOOKUP(A908,'Np PL4 Stock'!$A:$J,10,FALSE)="Np4",C908-D908,C908-D908-1),""))</f>
        <v/>
      </c>
      <c r="I908" s="246" t="str">
        <f>IF(ISBLANK(C908),"",IFERROR(SUMIF('Np PL4 Stock'!$A:$A,A908,'Np PL4 Stock'!$N:$N),""))</f>
        <v/>
      </c>
      <c r="J908" s="240"/>
      <c r="K908" s="240"/>
      <c r="L908" s="239"/>
      <c r="M908" s="239"/>
      <c r="N908" s="242" t="str">
        <f t="shared" si="30"/>
        <v>-</v>
      </c>
      <c r="O908" s="240"/>
      <c r="P908" s="240"/>
      <c r="Q908" s="240"/>
      <c r="R908" s="249"/>
    </row>
    <row r="909" spans="1:18">
      <c r="A909" s="235" t="str">
        <f t="shared" si="29"/>
        <v/>
      </c>
      <c r="B909" s="153"/>
      <c r="C909" s="237"/>
      <c r="D909" s="238" t="str">
        <f>IF(ISBLANK(C909),"",IFERROR(VLOOKUP(A909,'Np PL4 Stock'!$A:$E,4,FALSE),""))</f>
        <v/>
      </c>
      <c r="E909" s="239"/>
      <c r="F909" s="240"/>
      <c r="G909" s="239"/>
      <c r="H909" s="242" t="str">
        <f>IF(ISBLANK(C909),"",IFERROR(IF(VLOOKUP(A909,'Np PL4 Stock'!$A:$J,10,FALSE)="Np4",C909-D909,C909-D909-1),""))</f>
        <v/>
      </c>
      <c r="I909" s="246" t="str">
        <f>IF(ISBLANK(C909),"",IFERROR(SUMIF('Np PL4 Stock'!$A:$A,A909,'Np PL4 Stock'!$N:$N),""))</f>
        <v/>
      </c>
      <c r="J909" s="240"/>
      <c r="K909" s="240"/>
      <c r="L909" s="239"/>
      <c r="M909" s="239"/>
      <c r="N909" s="242" t="str">
        <f t="shared" si="30"/>
        <v>-</v>
      </c>
      <c r="O909" s="240"/>
      <c r="P909" s="240"/>
      <c r="Q909" s="240"/>
      <c r="R909" s="249"/>
    </row>
    <row r="910" spans="1:18">
      <c r="A910" s="235" t="str">
        <f t="shared" si="29"/>
        <v/>
      </c>
      <c r="B910" s="153"/>
      <c r="C910" s="237"/>
      <c r="D910" s="238" t="str">
        <f>IF(ISBLANK(C910),"",IFERROR(VLOOKUP(A910,'Np PL4 Stock'!$A:$E,4,FALSE),""))</f>
        <v/>
      </c>
      <c r="E910" s="239"/>
      <c r="F910" s="240"/>
      <c r="G910" s="239"/>
      <c r="H910" s="242" t="str">
        <f>IF(ISBLANK(C910),"",IFERROR(IF(VLOOKUP(A910,'Np PL4 Stock'!$A:$J,10,FALSE)="Np4",C910-D910,C910-D910-1),""))</f>
        <v/>
      </c>
      <c r="I910" s="246" t="str">
        <f>IF(ISBLANK(C910),"",IFERROR(SUMIF('Np PL4 Stock'!$A:$A,A910,'Np PL4 Stock'!$N:$N),""))</f>
        <v/>
      </c>
      <c r="J910" s="240"/>
      <c r="K910" s="240"/>
      <c r="L910" s="239"/>
      <c r="M910" s="239"/>
      <c r="N910" s="242" t="str">
        <f t="shared" si="30"/>
        <v>-</v>
      </c>
      <c r="O910" s="240"/>
      <c r="P910" s="240"/>
      <c r="Q910" s="240"/>
      <c r="R910" s="249"/>
    </row>
    <row r="911" spans="1:18">
      <c r="A911" s="235" t="str">
        <f t="shared" si="29"/>
        <v/>
      </c>
      <c r="B911" s="153"/>
      <c r="C911" s="237"/>
      <c r="D911" s="238" t="str">
        <f>IF(ISBLANK(C911),"",IFERROR(VLOOKUP(A911,'Np PL4 Stock'!$A:$E,4,FALSE),""))</f>
        <v/>
      </c>
      <c r="E911" s="239"/>
      <c r="F911" s="240"/>
      <c r="G911" s="239"/>
      <c r="H911" s="242" t="str">
        <f>IF(ISBLANK(C911),"",IFERROR(IF(VLOOKUP(A911,'Np PL4 Stock'!$A:$J,10,FALSE)="Np4",C911-D911,C911-D911-1),""))</f>
        <v/>
      </c>
      <c r="I911" s="246" t="str">
        <f>IF(ISBLANK(C911),"",IFERROR(SUMIF('Np PL4 Stock'!$A:$A,A911,'Np PL4 Stock'!$N:$N),""))</f>
        <v/>
      </c>
      <c r="J911" s="240"/>
      <c r="K911" s="240"/>
      <c r="L911" s="239"/>
      <c r="M911" s="239"/>
      <c r="N911" s="242" t="str">
        <f t="shared" si="30"/>
        <v>-</v>
      </c>
      <c r="O911" s="240"/>
      <c r="P911" s="240"/>
      <c r="Q911" s="240"/>
      <c r="R911" s="249"/>
    </row>
    <row r="912" spans="1:18">
      <c r="A912" s="235" t="str">
        <f t="shared" si="29"/>
        <v/>
      </c>
      <c r="B912" s="153"/>
      <c r="C912" s="237"/>
      <c r="D912" s="238" t="str">
        <f>IF(ISBLANK(C912),"",IFERROR(VLOOKUP(A912,'Np PL4 Stock'!$A:$E,4,FALSE),""))</f>
        <v/>
      </c>
      <c r="E912" s="239"/>
      <c r="F912" s="240"/>
      <c r="G912" s="239"/>
      <c r="H912" s="242" t="str">
        <f>IF(ISBLANK(C912),"",IFERROR(IF(VLOOKUP(A912,'Np PL4 Stock'!$A:$J,10,FALSE)="Np4",C912-D912,C912-D912-1),""))</f>
        <v/>
      </c>
      <c r="I912" s="246" t="str">
        <f>IF(ISBLANK(C912),"",IFERROR(SUMIF('Np PL4 Stock'!$A:$A,A912,'Np PL4 Stock'!$N:$N),""))</f>
        <v/>
      </c>
      <c r="J912" s="240"/>
      <c r="K912" s="240"/>
      <c r="L912" s="239"/>
      <c r="M912" s="239"/>
      <c r="N912" s="242" t="str">
        <f t="shared" si="30"/>
        <v>-</v>
      </c>
      <c r="O912" s="240"/>
      <c r="P912" s="240"/>
      <c r="Q912" s="240"/>
      <c r="R912" s="249"/>
    </row>
    <row r="913" spans="1:18">
      <c r="A913" s="235" t="str">
        <f t="shared" si="29"/>
        <v/>
      </c>
      <c r="B913" s="153"/>
      <c r="C913" s="237"/>
      <c r="D913" s="238" t="str">
        <f>IF(ISBLANK(C913),"",IFERROR(VLOOKUP(A913,'Np PL4 Stock'!$A:$E,4,FALSE),""))</f>
        <v/>
      </c>
      <c r="E913" s="239"/>
      <c r="F913" s="240"/>
      <c r="G913" s="239"/>
      <c r="H913" s="242" t="str">
        <f>IF(ISBLANK(C913),"",IFERROR(IF(VLOOKUP(A913,'Np PL4 Stock'!$A:$J,10,FALSE)="Np4",C913-D913,C913-D913-1),""))</f>
        <v/>
      </c>
      <c r="I913" s="246" t="str">
        <f>IF(ISBLANK(C913),"",IFERROR(SUMIF('Np PL4 Stock'!$A:$A,A913,'Np PL4 Stock'!$N:$N),""))</f>
        <v/>
      </c>
      <c r="J913" s="240"/>
      <c r="K913" s="240"/>
      <c r="L913" s="239"/>
      <c r="M913" s="239"/>
      <c r="N913" s="242" t="str">
        <f t="shared" si="30"/>
        <v>-</v>
      </c>
      <c r="O913" s="240"/>
      <c r="P913" s="240"/>
      <c r="Q913" s="240"/>
      <c r="R913" s="249"/>
    </row>
    <row r="914" spans="1:18">
      <c r="A914" s="235" t="str">
        <f t="shared" si="29"/>
        <v/>
      </c>
      <c r="B914" s="153"/>
      <c r="C914" s="237"/>
      <c r="D914" s="238" t="str">
        <f>IF(ISBLANK(C914),"",IFERROR(VLOOKUP(A914,'Np PL4 Stock'!$A:$E,4,FALSE),""))</f>
        <v/>
      </c>
      <c r="E914" s="239"/>
      <c r="F914" s="240"/>
      <c r="G914" s="239"/>
      <c r="H914" s="242" t="str">
        <f>IF(ISBLANK(C914),"",IFERROR(IF(VLOOKUP(A914,'Np PL4 Stock'!$A:$J,10,FALSE)="Np4",C914-D914,C914-D914-1),""))</f>
        <v/>
      </c>
      <c r="I914" s="246" t="str">
        <f>IF(ISBLANK(C914),"",IFERROR(SUMIF('Np PL4 Stock'!$A:$A,A914,'Np PL4 Stock'!$N:$N),""))</f>
        <v/>
      </c>
      <c r="J914" s="240"/>
      <c r="K914" s="240"/>
      <c r="L914" s="239"/>
      <c r="M914" s="239"/>
      <c r="N914" s="242" t="str">
        <f t="shared" si="30"/>
        <v>-</v>
      </c>
      <c r="O914" s="240"/>
      <c r="P914" s="240"/>
      <c r="Q914" s="240"/>
      <c r="R914" s="249"/>
    </row>
    <row r="915" spans="1:18">
      <c r="A915" s="235" t="str">
        <f t="shared" si="29"/>
        <v/>
      </c>
      <c r="B915" s="153"/>
      <c r="C915" s="237"/>
      <c r="D915" s="238" t="str">
        <f>IF(ISBLANK(C915),"",IFERROR(VLOOKUP(A915,'Np PL4 Stock'!$A:$E,4,FALSE),""))</f>
        <v/>
      </c>
      <c r="E915" s="239"/>
      <c r="F915" s="240"/>
      <c r="G915" s="239"/>
      <c r="H915" s="242" t="str">
        <f>IF(ISBLANK(C915),"",IFERROR(IF(VLOOKUP(A915,'Np PL4 Stock'!$A:$J,10,FALSE)="Np4",C915-D915,C915-D915-1),""))</f>
        <v/>
      </c>
      <c r="I915" s="246" t="str">
        <f>IF(ISBLANK(C915),"",IFERROR(SUMIF('Np PL4 Stock'!$A:$A,A915,'Np PL4 Stock'!$N:$N),""))</f>
        <v/>
      </c>
      <c r="J915" s="240"/>
      <c r="K915" s="240"/>
      <c r="L915" s="239"/>
      <c r="M915" s="239"/>
      <c r="N915" s="242" t="str">
        <f t="shared" si="30"/>
        <v>-</v>
      </c>
      <c r="O915" s="240"/>
      <c r="P915" s="240"/>
      <c r="Q915" s="240"/>
      <c r="R915" s="249"/>
    </row>
    <row r="916" spans="1:18">
      <c r="A916" s="235" t="str">
        <f t="shared" si="29"/>
        <v/>
      </c>
      <c r="B916" s="153"/>
      <c r="C916" s="237"/>
      <c r="D916" s="238" t="str">
        <f>IF(ISBLANK(C916),"",IFERROR(VLOOKUP(A916,'Np PL4 Stock'!$A:$E,4,FALSE),""))</f>
        <v/>
      </c>
      <c r="E916" s="239"/>
      <c r="F916" s="240"/>
      <c r="G916" s="239"/>
      <c r="H916" s="242" t="str">
        <f>IF(ISBLANK(C916),"",IFERROR(IF(VLOOKUP(A916,'Np PL4 Stock'!$A:$J,10,FALSE)="Np4",C916-D916,C916-D916-1),""))</f>
        <v/>
      </c>
      <c r="I916" s="246" t="str">
        <f>IF(ISBLANK(C916),"",IFERROR(SUMIF('Np PL4 Stock'!$A:$A,A916,'Np PL4 Stock'!$N:$N),""))</f>
        <v/>
      </c>
      <c r="J916" s="240"/>
      <c r="K916" s="240"/>
      <c r="L916" s="239"/>
      <c r="M916" s="239"/>
      <c r="N916" s="242" t="str">
        <f t="shared" si="30"/>
        <v>-</v>
      </c>
      <c r="O916" s="240"/>
      <c r="P916" s="240"/>
      <c r="Q916" s="240"/>
      <c r="R916" s="249"/>
    </row>
    <row r="917" spans="1:18">
      <c r="A917" s="235" t="str">
        <f t="shared" si="29"/>
        <v/>
      </c>
      <c r="B917" s="153"/>
      <c r="C917" s="237"/>
      <c r="D917" s="238" t="str">
        <f>IF(ISBLANK(C917),"",IFERROR(VLOOKUP(A917,'Np PL4 Stock'!$A:$E,4,FALSE),""))</f>
        <v/>
      </c>
      <c r="E917" s="239"/>
      <c r="F917" s="240"/>
      <c r="G917" s="239"/>
      <c r="H917" s="242" t="str">
        <f>IF(ISBLANK(C917),"",IFERROR(IF(VLOOKUP(A917,'Np PL4 Stock'!$A:$J,10,FALSE)="Np4",C917-D917,C917-D917-1),""))</f>
        <v/>
      </c>
      <c r="I917" s="246" t="str">
        <f>IF(ISBLANK(C917),"",IFERROR(SUMIF('Np PL4 Stock'!$A:$A,A917,'Np PL4 Stock'!$N:$N),""))</f>
        <v/>
      </c>
      <c r="J917" s="240"/>
      <c r="K917" s="240"/>
      <c r="L917" s="239"/>
      <c r="M917" s="239"/>
      <c r="N917" s="242" t="str">
        <f t="shared" si="30"/>
        <v>-</v>
      </c>
      <c r="O917" s="240"/>
      <c r="P917" s="240"/>
      <c r="Q917" s="240"/>
      <c r="R917" s="249"/>
    </row>
    <row r="918" spans="1:18">
      <c r="A918" s="235" t="str">
        <f t="shared" si="29"/>
        <v/>
      </c>
      <c r="B918" s="153"/>
      <c r="C918" s="237"/>
      <c r="D918" s="238" t="str">
        <f>IF(ISBLANK(C918),"",IFERROR(VLOOKUP(A918,'Np PL4 Stock'!$A:$E,4,FALSE),""))</f>
        <v/>
      </c>
      <c r="E918" s="239"/>
      <c r="F918" s="240"/>
      <c r="G918" s="239"/>
      <c r="H918" s="242" t="str">
        <f>IF(ISBLANK(C918),"",IFERROR(IF(VLOOKUP(A918,'Np PL4 Stock'!$A:$J,10,FALSE)="Np4",C918-D918,C918-D918-1),""))</f>
        <v/>
      </c>
      <c r="I918" s="246" t="str">
        <f>IF(ISBLANK(C918),"",IFERROR(SUMIF('Np PL4 Stock'!$A:$A,A918,'Np PL4 Stock'!$N:$N),""))</f>
        <v/>
      </c>
      <c r="J918" s="240"/>
      <c r="K918" s="240"/>
      <c r="L918" s="239"/>
      <c r="M918" s="239"/>
      <c r="N918" s="242" t="str">
        <f t="shared" si="30"/>
        <v>-</v>
      </c>
      <c r="O918" s="240"/>
      <c r="P918" s="240"/>
      <c r="Q918" s="240"/>
      <c r="R918" s="249"/>
    </row>
    <row r="919" spans="1:18">
      <c r="A919" s="235" t="str">
        <f t="shared" si="29"/>
        <v/>
      </c>
      <c r="B919" s="153"/>
      <c r="C919" s="237"/>
      <c r="D919" s="238" t="str">
        <f>IF(ISBLANK(C919),"",IFERROR(VLOOKUP(A919,'Np PL4 Stock'!$A:$E,4,FALSE),""))</f>
        <v/>
      </c>
      <c r="E919" s="239"/>
      <c r="F919" s="240"/>
      <c r="G919" s="239"/>
      <c r="H919" s="242" t="str">
        <f>IF(ISBLANK(C919),"",IFERROR(IF(VLOOKUP(A919,'Np PL4 Stock'!$A:$J,10,FALSE)="Np4",C919-D919,C919-D919-1),""))</f>
        <v/>
      </c>
      <c r="I919" s="246" t="str">
        <f>IF(ISBLANK(C919),"",IFERROR(SUMIF('Np PL4 Stock'!$A:$A,A919,'Np PL4 Stock'!$N:$N),""))</f>
        <v/>
      </c>
      <c r="J919" s="240"/>
      <c r="K919" s="240"/>
      <c r="L919" s="239"/>
      <c r="M919" s="239"/>
      <c r="N919" s="242" t="str">
        <f t="shared" si="30"/>
        <v>-</v>
      </c>
      <c r="O919" s="240"/>
      <c r="P919" s="240"/>
      <c r="Q919" s="240"/>
      <c r="R919" s="249"/>
    </row>
    <row r="920" spans="1:18">
      <c r="A920" s="235" t="str">
        <f t="shared" si="29"/>
        <v/>
      </c>
      <c r="B920" s="153"/>
      <c r="C920" s="237"/>
      <c r="D920" s="238" t="str">
        <f>IF(ISBLANK(C920),"",IFERROR(VLOOKUP(A920,'Np PL4 Stock'!$A:$E,4,FALSE),""))</f>
        <v/>
      </c>
      <c r="E920" s="239"/>
      <c r="F920" s="240"/>
      <c r="G920" s="239"/>
      <c r="H920" s="242" t="str">
        <f>IF(ISBLANK(C920),"",IFERROR(IF(VLOOKUP(A920,'Np PL4 Stock'!$A:$J,10,FALSE)="Np4",C920-D920,C920-D920-1),""))</f>
        <v/>
      </c>
      <c r="I920" s="246" t="str">
        <f>IF(ISBLANK(C920),"",IFERROR(SUMIF('Np PL4 Stock'!$A:$A,A920,'Np PL4 Stock'!$N:$N),""))</f>
        <v/>
      </c>
      <c r="J920" s="240"/>
      <c r="K920" s="240"/>
      <c r="L920" s="239"/>
      <c r="M920" s="239"/>
      <c r="N920" s="242" t="str">
        <f t="shared" si="30"/>
        <v>-</v>
      </c>
      <c r="O920" s="240"/>
      <c r="P920" s="240"/>
      <c r="Q920" s="240"/>
      <c r="R920" s="249"/>
    </row>
    <row r="921" spans="1:18">
      <c r="A921" s="235" t="str">
        <f t="shared" si="29"/>
        <v/>
      </c>
      <c r="B921" s="153"/>
      <c r="C921" s="237"/>
      <c r="D921" s="238" t="str">
        <f>IF(ISBLANK(C921),"",IFERROR(VLOOKUP(A921,'Np PL4 Stock'!$A:$E,4,FALSE),""))</f>
        <v/>
      </c>
      <c r="E921" s="239"/>
      <c r="F921" s="240"/>
      <c r="G921" s="239"/>
      <c r="H921" s="242" t="str">
        <f>IF(ISBLANK(C921),"",IFERROR(IF(VLOOKUP(A921,'Np PL4 Stock'!$A:$J,10,FALSE)="Np4",C921-D921,C921-D921-1),""))</f>
        <v/>
      </c>
      <c r="I921" s="246" t="str">
        <f>IF(ISBLANK(C921),"",IFERROR(SUMIF('Np PL4 Stock'!$A:$A,A921,'Np PL4 Stock'!$N:$N),""))</f>
        <v/>
      </c>
      <c r="J921" s="240"/>
      <c r="K921" s="240"/>
      <c r="L921" s="239"/>
      <c r="M921" s="239"/>
      <c r="N921" s="242" t="str">
        <f t="shared" si="30"/>
        <v>-</v>
      </c>
      <c r="O921" s="240"/>
      <c r="P921" s="240"/>
      <c r="Q921" s="240"/>
      <c r="R921" s="249"/>
    </row>
    <row r="922" spans="1:18">
      <c r="A922" s="235" t="str">
        <f t="shared" si="29"/>
        <v/>
      </c>
      <c r="B922" s="153"/>
      <c r="C922" s="237"/>
      <c r="D922" s="238" t="str">
        <f>IF(ISBLANK(C922),"",IFERROR(VLOOKUP(A922,'Np PL4 Stock'!$A:$E,4,FALSE),""))</f>
        <v/>
      </c>
      <c r="E922" s="239"/>
      <c r="F922" s="240"/>
      <c r="G922" s="239"/>
      <c r="H922" s="242" t="str">
        <f>IF(ISBLANK(C922),"",IFERROR(IF(VLOOKUP(A922,'Np PL4 Stock'!$A:$J,10,FALSE)="Np4",C922-D922,C922-D922-1),""))</f>
        <v/>
      </c>
      <c r="I922" s="246" t="str">
        <f>IF(ISBLANK(C922),"",IFERROR(SUMIF('Np PL4 Stock'!$A:$A,A922,'Np PL4 Stock'!$N:$N),""))</f>
        <v/>
      </c>
      <c r="J922" s="240"/>
      <c r="K922" s="240"/>
      <c r="L922" s="239"/>
      <c r="M922" s="239"/>
      <c r="N922" s="242" t="str">
        <f t="shared" si="30"/>
        <v>-</v>
      </c>
      <c r="O922" s="240"/>
      <c r="P922" s="240"/>
      <c r="Q922" s="240"/>
      <c r="R922" s="249"/>
    </row>
    <row r="923" spans="1:18">
      <c r="A923" s="235" t="str">
        <f t="shared" si="29"/>
        <v/>
      </c>
      <c r="B923" s="153"/>
      <c r="C923" s="237"/>
      <c r="D923" s="238" t="str">
        <f>IF(ISBLANK(C923),"",IFERROR(VLOOKUP(A923,'Np PL4 Stock'!$A:$E,4,FALSE),""))</f>
        <v/>
      </c>
      <c r="E923" s="239"/>
      <c r="F923" s="240"/>
      <c r="G923" s="239"/>
      <c r="H923" s="242" t="str">
        <f>IF(ISBLANK(C923),"",IFERROR(IF(VLOOKUP(A923,'Np PL4 Stock'!$A:$J,10,FALSE)="Np4",C923-D923,C923-D923-1),""))</f>
        <v/>
      </c>
      <c r="I923" s="246" t="str">
        <f>IF(ISBLANK(C923),"",IFERROR(SUMIF('Np PL4 Stock'!$A:$A,A923,'Np PL4 Stock'!$N:$N),""))</f>
        <v/>
      </c>
      <c r="J923" s="240"/>
      <c r="K923" s="240"/>
      <c r="L923" s="239"/>
      <c r="M923" s="239"/>
      <c r="N923" s="242" t="str">
        <f t="shared" si="30"/>
        <v>-</v>
      </c>
      <c r="O923" s="240"/>
      <c r="P923" s="240"/>
      <c r="Q923" s="240"/>
      <c r="R923" s="249"/>
    </row>
    <row r="924" spans="1:18">
      <c r="A924" s="235" t="str">
        <f t="shared" si="29"/>
        <v/>
      </c>
      <c r="B924" s="153"/>
      <c r="C924" s="237"/>
      <c r="D924" s="238" t="str">
        <f>IF(ISBLANK(C924),"",IFERROR(VLOOKUP(A924,'Np PL4 Stock'!$A:$E,4,FALSE),""))</f>
        <v/>
      </c>
      <c r="E924" s="239"/>
      <c r="F924" s="240"/>
      <c r="G924" s="239"/>
      <c r="H924" s="242" t="str">
        <f>IF(ISBLANK(C924),"",IFERROR(IF(VLOOKUP(A924,'Np PL4 Stock'!$A:$J,10,FALSE)="Np4",C924-D924,C924-D924-1),""))</f>
        <v/>
      </c>
      <c r="I924" s="246" t="str">
        <f>IF(ISBLANK(C924),"",IFERROR(SUMIF('Np PL4 Stock'!$A:$A,A924,'Np PL4 Stock'!$N:$N),""))</f>
        <v/>
      </c>
      <c r="J924" s="240"/>
      <c r="K924" s="240"/>
      <c r="L924" s="239"/>
      <c r="M924" s="239"/>
      <c r="N924" s="242" t="str">
        <f t="shared" si="30"/>
        <v>-</v>
      </c>
      <c r="O924" s="240"/>
      <c r="P924" s="240"/>
      <c r="Q924" s="240"/>
      <c r="R924" s="249"/>
    </row>
    <row r="925" spans="1:18">
      <c r="A925" s="235" t="str">
        <f t="shared" si="29"/>
        <v/>
      </c>
      <c r="B925" s="153"/>
      <c r="C925" s="237"/>
      <c r="D925" s="238" t="str">
        <f>IF(ISBLANK(C925),"",IFERROR(VLOOKUP(A925,'Np PL4 Stock'!$A:$E,4,FALSE),""))</f>
        <v/>
      </c>
      <c r="E925" s="239"/>
      <c r="F925" s="240"/>
      <c r="G925" s="239"/>
      <c r="H925" s="242" t="str">
        <f>IF(ISBLANK(C925),"",IFERROR(IF(VLOOKUP(A925,'Np PL4 Stock'!$A:$J,10,FALSE)="Np4",C925-D925,C925-D925-1),""))</f>
        <v/>
      </c>
      <c r="I925" s="246" t="str">
        <f>IF(ISBLANK(C925),"",IFERROR(SUMIF('Np PL4 Stock'!$A:$A,A925,'Np PL4 Stock'!$N:$N),""))</f>
        <v/>
      </c>
      <c r="J925" s="240"/>
      <c r="K925" s="240"/>
      <c r="L925" s="239"/>
      <c r="M925" s="239"/>
      <c r="N925" s="242" t="str">
        <f t="shared" si="30"/>
        <v>-</v>
      </c>
      <c r="O925" s="240"/>
      <c r="P925" s="240"/>
      <c r="Q925" s="240"/>
      <c r="R925" s="249"/>
    </row>
    <row r="926" spans="1:18">
      <c r="A926" s="235" t="str">
        <f t="shared" si="29"/>
        <v/>
      </c>
      <c r="B926" s="153"/>
      <c r="C926" s="237"/>
      <c r="D926" s="238" t="str">
        <f>IF(ISBLANK(C926),"",IFERROR(VLOOKUP(A926,'Np PL4 Stock'!$A:$E,4,FALSE),""))</f>
        <v/>
      </c>
      <c r="E926" s="239"/>
      <c r="F926" s="240"/>
      <c r="G926" s="239"/>
      <c r="H926" s="242" t="str">
        <f>IF(ISBLANK(C926),"",IFERROR(IF(VLOOKUP(A926,'Np PL4 Stock'!$A:$J,10,FALSE)="Np4",C926-D926,C926-D926-1),""))</f>
        <v/>
      </c>
      <c r="I926" s="246" t="str">
        <f>IF(ISBLANK(C926),"",IFERROR(SUMIF('Np PL4 Stock'!$A:$A,A926,'Np PL4 Stock'!$N:$N),""))</f>
        <v/>
      </c>
      <c r="J926" s="240"/>
      <c r="K926" s="240"/>
      <c r="L926" s="239"/>
      <c r="M926" s="239"/>
      <c r="N926" s="242" t="str">
        <f t="shared" si="30"/>
        <v>-</v>
      </c>
      <c r="O926" s="240"/>
      <c r="P926" s="240"/>
      <c r="Q926" s="240"/>
      <c r="R926" s="249"/>
    </row>
    <row r="927" spans="1:18">
      <c r="A927" s="235" t="str">
        <f t="shared" si="29"/>
        <v/>
      </c>
      <c r="B927" s="153"/>
      <c r="C927" s="237"/>
      <c r="D927" s="238" t="str">
        <f>IF(ISBLANK(C927),"",IFERROR(VLOOKUP(A927,'Np PL4 Stock'!$A:$E,4,FALSE),""))</f>
        <v/>
      </c>
      <c r="E927" s="239"/>
      <c r="F927" s="240"/>
      <c r="G927" s="239"/>
      <c r="H927" s="242" t="str">
        <f>IF(ISBLANK(C927),"",IFERROR(IF(VLOOKUP(A927,'Np PL4 Stock'!$A:$J,10,FALSE)="Np4",C927-D927,C927-D927-1),""))</f>
        <v/>
      </c>
      <c r="I927" s="246" t="str">
        <f>IF(ISBLANK(C927),"",IFERROR(SUMIF('Np PL4 Stock'!$A:$A,A927,'Np PL4 Stock'!$N:$N),""))</f>
        <v/>
      </c>
      <c r="J927" s="240"/>
      <c r="K927" s="240"/>
      <c r="L927" s="239"/>
      <c r="M927" s="239"/>
      <c r="N927" s="242" t="str">
        <f t="shared" si="30"/>
        <v>-</v>
      </c>
      <c r="O927" s="240"/>
      <c r="P927" s="240"/>
      <c r="Q927" s="240"/>
      <c r="R927" s="249"/>
    </row>
    <row r="928" spans="1:18">
      <c r="A928" s="235" t="str">
        <f t="shared" si="29"/>
        <v/>
      </c>
      <c r="B928" s="153"/>
      <c r="C928" s="237"/>
      <c r="D928" s="238" t="str">
        <f>IF(ISBLANK(C928),"",IFERROR(VLOOKUP(A928,'Np PL4 Stock'!$A:$E,4,FALSE),""))</f>
        <v/>
      </c>
      <c r="E928" s="239"/>
      <c r="F928" s="240"/>
      <c r="G928" s="239"/>
      <c r="H928" s="242" t="str">
        <f>IF(ISBLANK(C928),"",IFERROR(IF(VLOOKUP(A928,'Np PL4 Stock'!$A:$J,10,FALSE)="Np4",C928-D928,C928-D928-1),""))</f>
        <v/>
      </c>
      <c r="I928" s="246" t="str">
        <f>IF(ISBLANK(C928),"",IFERROR(SUMIF('Np PL4 Stock'!$A:$A,A928,'Np PL4 Stock'!$N:$N),""))</f>
        <v/>
      </c>
      <c r="J928" s="240"/>
      <c r="K928" s="240"/>
      <c r="L928" s="239"/>
      <c r="M928" s="239"/>
      <c r="N928" s="242" t="str">
        <f t="shared" si="30"/>
        <v>-</v>
      </c>
      <c r="O928" s="240"/>
      <c r="P928" s="240"/>
      <c r="Q928" s="240"/>
      <c r="R928" s="249"/>
    </row>
    <row r="929" spans="1:18">
      <c r="A929" s="235" t="str">
        <f t="shared" si="29"/>
        <v/>
      </c>
      <c r="B929" s="153"/>
      <c r="C929" s="237"/>
      <c r="D929" s="238" t="str">
        <f>IF(ISBLANK(C929),"",IFERROR(VLOOKUP(A929,'Np PL4 Stock'!$A:$E,4,FALSE),""))</f>
        <v/>
      </c>
      <c r="E929" s="239"/>
      <c r="F929" s="240"/>
      <c r="G929" s="239"/>
      <c r="H929" s="242" t="str">
        <f>IF(ISBLANK(C929),"",IFERROR(IF(VLOOKUP(A929,'Np PL4 Stock'!$A:$J,10,FALSE)="Np4",C929-D929,C929-D929-1),""))</f>
        <v/>
      </c>
      <c r="I929" s="246" t="str">
        <f>IF(ISBLANK(C929),"",IFERROR(SUMIF('Np PL4 Stock'!$A:$A,A929,'Np PL4 Stock'!$N:$N),""))</f>
        <v/>
      </c>
      <c r="J929" s="240"/>
      <c r="K929" s="240"/>
      <c r="L929" s="239"/>
      <c r="M929" s="239"/>
      <c r="N929" s="242" t="str">
        <f t="shared" si="30"/>
        <v>-</v>
      </c>
      <c r="O929" s="240"/>
      <c r="P929" s="240"/>
      <c r="Q929" s="240"/>
      <c r="R929" s="249"/>
    </row>
    <row r="930" spans="1:18">
      <c r="A930" s="235" t="str">
        <f t="shared" si="29"/>
        <v/>
      </c>
      <c r="B930" s="153"/>
      <c r="C930" s="237"/>
      <c r="D930" s="238" t="str">
        <f>IF(ISBLANK(C930),"",IFERROR(VLOOKUP(A930,'Np PL4 Stock'!$A:$E,4,FALSE),""))</f>
        <v/>
      </c>
      <c r="E930" s="239"/>
      <c r="F930" s="240"/>
      <c r="G930" s="239"/>
      <c r="H930" s="242" t="str">
        <f>IF(ISBLANK(C930),"",IFERROR(IF(VLOOKUP(A930,'Np PL4 Stock'!$A:$J,10,FALSE)="Np4",C930-D930,C930-D930-1),""))</f>
        <v/>
      </c>
      <c r="I930" s="246" t="str">
        <f>IF(ISBLANK(C930),"",IFERROR(SUMIF('Np PL4 Stock'!$A:$A,A930,'Np PL4 Stock'!$N:$N),""))</f>
        <v/>
      </c>
      <c r="J930" s="240"/>
      <c r="K930" s="240"/>
      <c r="L930" s="239"/>
      <c r="M930" s="239"/>
      <c r="N930" s="242" t="str">
        <f t="shared" si="30"/>
        <v>-</v>
      </c>
      <c r="O930" s="240"/>
      <c r="P930" s="240"/>
      <c r="Q930" s="240"/>
      <c r="R930" s="249"/>
    </row>
    <row r="931" spans="1:18">
      <c r="A931" s="235" t="str">
        <f t="shared" si="29"/>
        <v/>
      </c>
      <c r="B931" s="153"/>
      <c r="C931" s="237"/>
      <c r="D931" s="238" t="str">
        <f>IF(ISBLANK(C931),"",IFERROR(VLOOKUP(A931,'Np PL4 Stock'!$A:$E,4,FALSE),""))</f>
        <v/>
      </c>
      <c r="E931" s="239"/>
      <c r="F931" s="240"/>
      <c r="G931" s="239"/>
      <c r="H931" s="242" t="str">
        <f>IF(ISBLANK(C931),"",IFERROR(IF(VLOOKUP(A931,'Np PL4 Stock'!$A:$J,10,FALSE)="Np4",C931-D931,C931-D931-1),""))</f>
        <v/>
      </c>
      <c r="I931" s="246" t="str">
        <f>IF(ISBLANK(C931),"",IFERROR(SUMIF('Np PL4 Stock'!$A:$A,A931,'Np PL4 Stock'!$N:$N),""))</f>
        <v/>
      </c>
      <c r="J931" s="240"/>
      <c r="K931" s="240"/>
      <c r="L931" s="239"/>
      <c r="M931" s="239"/>
      <c r="N931" s="242" t="str">
        <f t="shared" si="30"/>
        <v>-</v>
      </c>
      <c r="O931" s="240"/>
      <c r="P931" s="240"/>
      <c r="Q931" s="240"/>
      <c r="R931" s="249"/>
    </row>
    <row r="932" spans="1:18">
      <c r="A932" s="235" t="str">
        <f t="shared" si="29"/>
        <v/>
      </c>
      <c r="B932" s="153"/>
      <c r="C932" s="237"/>
      <c r="D932" s="238" t="str">
        <f>IF(ISBLANK(C932),"",IFERROR(VLOOKUP(A932,'Np PL4 Stock'!$A:$E,4,FALSE),""))</f>
        <v/>
      </c>
      <c r="E932" s="239"/>
      <c r="F932" s="240"/>
      <c r="G932" s="239"/>
      <c r="H932" s="242" t="str">
        <f>IF(ISBLANK(C932),"",IFERROR(IF(VLOOKUP(A932,'Np PL4 Stock'!$A:$J,10,FALSE)="Np4",C932-D932,C932-D932-1),""))</f>
        <v/>
      </c>
      <c r="I932" s="246" t="str">
        <f>IF(ISBLANK(C932),"",IFERROR(SUMIF('Np PL4 Stock'!$A:$A,A932,'Np PL4 Stock'!$N:$N),""))</f>
        <v/>
      </c>
      <c r="J932" s="240"/>
      <c r="K932" s="240"/>
      <c r="L932" s="239"/>
      <c r="M932" s="239"/>
      <c r="N932" s="242" t="str">
        <f t="shared" si="30"/>
        <v>-</v>
      </c>
      <c r="O932" s="240"/>
      <c r="P932" s="240"/>
      <c r="Q932" s="240"/>
      <c r="R932" s="249"/>
    </row>
    <row r="933" spans="1:18">
      <c r="A933" s="235" t="str">
        <f t="shared" si="29"/>
        <v/>
      </c>
      <c r="B933" s="153"/>
      <c r="C933" s="237"/>
      <c r="D933" s="238" t="str">
        <f>IF(ISBLANK(C933),"",IFERROR(VLOOKUP(A933,'Np PL4 Stock'!$A:$E,4,FALSE),""))</f>
        <v/>
      </c>
      <c r="E933" s="239"/>
      <c r="F933" s="240"/>
      <c r="G933" s="239"/>
      <c r="H933" s="242" t="str">
        <f>IF(ISBLANK(C933),"",IFERROR(IF(VLOOKUP(A933,'Np PL4 Stock'!$A:$J,10,FALSE)="Np4",C933-D933,C933-D933-1),""))</f>
        <v/>
      </c>
      <c r="I933" s="246" t="str">
        <f>IF(ISBLANK(C933),"",IFERROR(SUMIF('Np PL4 Stock'!$A:$A,A933,'Np PL4 Stock'!$N:$N),""))</f>
        <v/>
      </c>
      <c r="J933" s="240"/>
      <c r="K933" s="240"/>
      <c r="L933" s="239"/>
      <c r="M933" s="239"/>
      <c r="N933" s="242" t="str">
        <f t="shared" si="30"/>
        <v>-</v>
      </c>
      <c r="O933" s="240"/>
      <c r="P933" s="240"/>
      <c r="Q933" s="240"/>
      <c r="R933" s="249"/>
    </row>
    <row r="934" spans="1:18">
      <c r="A934" s="235" t="str">
        <f t="shared" si="29"/>
        <v/>
      </c>
      <c r="B934" s="153"/>
      <c r="C934" s="237"/>
      <c r="D934" s="238" t="str">
        <f>IF(ISBLANK(C934),"",IFERROR(VLOOKUP(A934,'Np PL4 Stock'!$A:$E,4,FALSE),""))</f>
        <v/>
      </c>
      <c r="E934" s="239"/>
      <c r="F934" s="240"/>
      <c r="G934" s="239"/>
      <c r="H934" s="242" t="str">
        <f>IF(ISBLANK(C934),"",IFERROR(IF(VLOOKUP(A934,'Np PL4 Stock'!$A:$J,10,FALSE)="Np4",C934-D934,C934-D934-1),""))</f>
        <v/>
      </c>
      <c r="I934" s="246" t="str">
        <f>IF(ISBLANK(C934),"",IFERROR(SUMIF('Np PL4 Stock'!$A:$A,A934,'Np PL4 Stock'!$N:$N),""))</f>
        <v/>
      </c>
      <c r="J934" s="240"/>
      <c r="K934" s="240"/>
      <c r="L934" s="239"/>
      <c r="M934" s="239"/>
      <c r="N934" s="242" t="str">
        <f t="shared" si="30"/>
        <v>-</v>
      </c>
      <c r="O934" s="240"/>
      <c r="P934" s="240"/>
      <c r="Q934" s="240"/>
      <c r="R934" s="249"/>
    </row>
    <row r="935" spans="1:18">
      <c r="A935" s="235" t="str">
        <f t="shared" si="29"/>
        <v/>
      </c>
      <c r="B935" s="153"/>
      <c r="C935" s="237"/>
      <c r="D935" s="238" t="str">
        <f>IF(ISBLANK(C935),"",IFERROR(VLOOKUP(A935,'Np PL4 Stock'!$A:$E,4,FALSE),""))</f>
        <v/>
      </c>
      <c r="E935" s="239"/>
      <c r="F935" s="240"/>
      <c r="G935" s="239"/>
      <c r="H935" s="242" t="str">
        <f>IF(ISBLANK(C935),"",IFERROR(IF(VLOOKUP(A935,'Np PL4 Stock'!$A:$J,10,FALSE)="Np4",C935-D935,C935-D935-1),""))</f>
        <v/>
      </c>
      <c r="I935" s="246" t="str">
        <f>IF(ISBLANK(C935),"",IFERROR(SUMIF('Np PL4 Stock'!$A:$A,A935,'Np PL4 Stock'!$N:$N),""))</f>
        <v/>
      </c>
      <c r="J935" s="240"/>
      <c r="K935" s="240"/>
      <c r="L935" s="239"/>
      <c r="M935" s="239"/>
      <c r="N935" s="242" t="str">
        <f t="shared" si="30"/>
        <v>-</v>
      </c>
      <c r="O935" s="240"/>
      <c r="P935" s="240"/>
      <c r="Q935" s="240"/>
      <c r="R935" s="249"/>
    </row>
    <row r="936" spans="1:18">
      <c r="A936" s="235" t="str">
        <f t="shared" si="29"/>
        <v/>
      </c>
      <c r="B936" s="153"/>
      <c r="C936" s="237"/>
      <c r="D936" s="238" t="str">
        <f>IF(ISBLANK(C936),"",IFERROR(VLOOKUP(A936,'Np PL4 Stock'!$A:$E,4,FALSE),""))</f>
        <v/>
      </c>
      <c r="E936" s="239"/>
      <c r="F936" s="240"/>
      <c r="G936" s="239"/>
      <c r="H936" s="242" t="str">
        <f>IF(ISBLANK(C936),"",IFERROR(IF(VLOOKUP(A936,'Np PL4 Stock'!$A:$J,10,FALSE)="Np4",C936-D936,C936-D936-1),""))</f>
        <v/>
      </c>
      <c r="I936" s="246" t="str">
        <f>IF(ISBLANK(C936),"",IFERROR(SUMIF('Np PL4 Stock'!$A:$A,A936,'Np PL4 Stock'!$N:$N),""))</f>
        <v/>
      </c>
      <c r="J936" s="240"/>
      <c r="K936" s="240"/>
      <c r="L936" s="239"/>
      <c r="M936" s="239"/>
      <c r="N936" s="242" t="str">
        <f t="shared" si="30"/>
        <v>-</v>
      </c>
      <c r="O936" s="240"/>
      <c r="P936" s="240"/>
      <c r="Q936" s="240"/>
      <c r="R936" s="249"/>
    </row>
    <row r="937" spans="1:18">
      <c r="A937" s="235" t="str">
        <f t="shared" si="29"/>
        <v/>
      </c>
      <c r="B937" s="153"/>
      <c r="C937" s="237"/>
      <c r="D937" s="238" t="str">
        <f>IF(ISBLANK(C937),"",IFERROR(VLOOKUP(A937,'Np PL4 Stock'!$A:$E,4,FALSE),""))</f>
        <v/>
      </c>
      <c r="E937" s="239"/>
      <c r="F937" s="240"/>
      <c r="G937" s="239"/>
      <c r="H937" s="242" t="str">
        <f>IF(ISBLANK(C937),"",IFERROR(IF(VLOOKUP(A937,'Np PL4 Stock'!$A:$J,10,FALSE)="Np4",C937-D937,C937-D937-1),""))</f>
        <v/>
      </c>
      <c r="I937" s="246" t="str">
        <f>IF(ISBLANK(C937),"",IFERROR(SUMIF('Np PL4 Stock'!$A:$A,A937,'Np PL4 Stock'!$N:$N),""))</f>
        <v/>
      </c>
      <c r="J937" s="240"/>
      <c r="K937" s="240"/>
      <c r="L937" s="239"/>
      <c r="M937" s="239"/>
      <c r="N937" s="242" t="str">
        <f t="shared" si="30"/>
        <v>-</v>
      </c>
      <c r="O937" s="240"/>
      <c r="P937" s="240"/>
      <c r="Q937" s="240"/>
      <c r="R937" s="249"/>
    </row>
    <row r="938" spans="1:18">
      <c r="A938" s="235" t="str">
        <f t="shared" si="29"/>
        <v/>
      </c>
      <c r="B938" s="153"/>
      <c r="C938" s="237"/>
      <c r="D938" s="238" t="str">
        <f>IF(ISBLANK(C938),"",IFERROR(VLOOKUP(A938,'Np PL4 Stock'!$A:$E,4,FALSE),""))</f>
        <v/>
      </c>
      <c r="E938" s="239"/>
      <c r="F938" s="240"/>
      <c r="G938" s="239"/>
      <c r="H938" s="242" t="str">
        <f>IF(ISBLANK(C938),"",IFERROR(IF(VLOOKUP(A938,'Np PL4 Stock'!$A:$J,10,FALSE)="Np4",C938-D938,C938-D938-1),""))</f>
        <v/>
      </c>
      <c r="I938" s="246" t="str">
        <f>IF(ISBLANK(C938),"",IFERROR(SUMIF('Np PL4 Stock'!$A:$A,A938,'Np PL4 Stock'!$N:$N),""))</f>
        <v/>
      </c>
      <c r="J938" s="240"/>
      <c r="K938" s="240"/>
      <c r="L938" s="239"/>
      <c r="M938" s="239"/>
      <c r="N938" s="242" t="str">
        <f t="shared" si="30"/>
        <v>-</v>
      </c>
      <c r="O938" s="240"/>
      <c r="P938" s="240"/>
      <c r="Q938" s="240"/>
      <c r="R938" s="249"/>
    </row>
    <row r="939" spans="1:18">
      <c r="A939" s="235" t="str">
        <f t="shared" si="29"/>
        <v/>
      </c>
      <c r="B939" s="153"/>
      <c r="C939" s="237"/>
      <c r="D939" s="238" t="str">
        <f>IF(ISBLANK(C939),"",IFERROR(VLOOKUP(A939,'Np PL4 Stock'!$A:$E,4,FALSE),""))</f>
        <v/>
      </c>
      <c r="E939" s="239"/>
      <c r="F939" s="240"/>
      <c r="G939" s="239"/>
      <c r="H939" s="242" t="str">
        <f>IF(ISBLANK(C939),"",IFERROR(IF(VLOOKUP(A939,'Np PL4 Stock'!$A:$J,10,FALSE)="Np4",C939-D939,C939-D939-1),""))</f>
        <v/>
      </c>
      <c r="I939" s="246" t="str">
        <f>IF(ISBLANK(C939),"",IFERROR(SUMIF('Np PL4 Stock'!$A:$A,A939,'Np PL4 Stock'!$N:$N),""))</f>
        <v/>
      </c>
      <c r="J939" s="240"/>
      <c r="K939" s="240"/>
      <c r="L939" s="239"/>
      <c r="M939" s="239"/>
      <c r="N939" s="242" t="str">
        <f t="shared" si="30"/>
        <v>-</v>
      </c>
      <c r="O939" s="240"/>
      <c r="P939" s="240"/>
      <c r="Q939" s="240"/>
      <c r="R939" s="249"/>
    </row>
    <row r="940" spans="1:18">
      <c r="A940" s="235" t="str">
        <f t="shared" si="29"/>
        <v/>
      </c>
      <c r="B940" s="153"/>
      <c r="C940" s="237"/>
      <c r="D940" s="238" t="str">
        <f>IF(ISBLANK(C940),"",IFERROR(VLOOKUP(A940,'Np PL4 Stock'!$A:$E,4,FALSE),""))</f>
        <v/>
      </c>
      <c r="E940" s="239"/>
      <c r="F940" s="240"/>
      <c r="G940" s="239"/>
      <c r="H940" s="242" t="str">
        <f>IF(ISBLANK(C940),"",IFERROR(IF(VLOOKUP(A940,'Np PL4 Stock'!$A:$J,10,FALSE)="Np4",C940-D940,C940-D940-1),""))</f>
        <v/>
      </c>
      <c r="I940" s="246" t="str">
        <f>IF(ISBLANK(C940),"",IFERROR(SUMIF('Np PL4 Stock'!$A:$A,A940,'Np PL4 Stock'!$N:$N),""))</f>
        <v/>
      </c>
      <c r="J940" s="240"/>
      <c r="K940" s="240"/>
      <c r="L940" s="239"/>
      <c r="M940" s="239"/>
      <c r="N940" s="242" t="str">
        <f t="shared" si="30"/>
        <v>-</v>
      </c>
      <c r="O940" s="240"/>
      <c r="P940" s="240"/>
      <c r="Q940" s="240"/>
      <c r="R940" s="249"/>
    </row>
    <row r="941" spans="1:18">
      <c r="A941" s="235" t="str">
        <f t="shared" si="29"/>
        <v/>
      </c>
      <c r="B941" s="153"/>
      <c r="C941" s="237"/>
      <c r="D941" s="238" t="str">
        <f>IF(ISBLANK(C941),"",IFERROR(VLOOKUP(A941,'Np PL4 Stock'!$A:$E,4,FALSE),""))</f>
        <v/>
      </c>
      <c r="E941" s="239"/>
      <c r="F941" s="240"/>
      <c r="G941" s="239"/>
      <c r="H941" s="242" t="str">
        <f>IF(ISBLANK(C941),"",IFERROR(IF(VLOOKUP(A941,'Np PL4 Stock'!$A:$J,10,FALSE)="Np4",C941-D941,C941-D941-1),""))</f>
        <v/>
      </c>
      <c r="I941" s="246" t="str">
        <f>IF(ISBLANK(C941),"",IFERROR(SUMIF('Np PL4 Stock'!$A:$A,A941,'Np PL4 Stock'!$N:$N),""))</f>
        <v/>
      </c>
      <c r="J941" s="240"/>
      <c r="K941" s="240"/>
      <c r="L941" s="239"/>
      <c r="M941" s="239"/>
      <c r="N941" s="242" t="str">
        <f t="shared" si="30"/>
        <v>-</v>
      </c>
      <c r="O941" s="240"/>
      <c r="P941" s="240"/>
      <c r="Q941" s="240"/>
      <c r="R941" s="249"/>
    </row>
    <row r="942" spans="1:18">
      <c r="A942" s="235" t="str">
        <f t="shared" si="29"/>
        <v/>
      </c>
      <c r="B942" s="153"/>
      <c r="C942" s="237"/>
      <c r="D942" s="238" t="str">
        <f>IF(ISBLANK(C942),"",IFERROR(VLOOKUP(A942,'Np PL4 Stock'!$A:$E,4,FALSE),""))</f>
        <v/>
      </c>
      <c r="E942" s="239"/>
      <c r="F942" s="240"/>
      <c r="G942" s="239"/>
      <c r="H942" s="242" t="str">
        <f>IF(ISBLANK(C942),"",IFERROR(IF(VLOOKUP(A942,'Np PL4 Stock'!$A:$J,10,FALSE)="Np4",C942-D942,C942-D942-1),""))</f>
        <v/>
      </c>
      <c r="I942" s="246" t="str">
        <f>IF(ISBLANK(C942),"",IFERROR(SUMIF('Np PL4 Stock'!$A:$A,A942,'Np PL4 Stock'!$N:$N),""))</f>
        <v/>
      </c>
      <c r="J942" s="240"/>
      <c r="K942" s="240"/>
      <c r="L942" s="239"/>
      <c r="M942" s="239"/>
      <c r="N942" s="242" t="str">
        <f t="shared" si="30"/>
        <v>-</v>
      </c>
      <c r="O942" s="240"/>
      <c r="P942" s="240"/>
      <c r="Q942" s="240"/>
      <c r="R942" s="249"/>
    </row>
    <row r="943" spans="1:18">
      <c r="A943" s="235" t="str">
        <f t="shared" si="29"/>
        <v/>
      </c>
      <c r="B943" s="153"/>
      <c r="C943" s="237"/>
      <c r="D943" s="238" t="str">
        <f>IF(ISBLANK(C943),"",IFERROR(VLOOKUP(A943,'Np PL4 Stock'!$A:$E,4,FALSE),""))</f>
        <v/>
      </c>
      <c r="E943" s="239"/>
      <c r="F943" s="240"/>
      <c r="G943" s="239"/>
      <c r="H943" s="242" t="str">
        <f>IF(ISBLANK(C943),"",IFERROR(IF(VLOOKUP(A943,'Np PL4 Stock'!$A:$J,10,FALSE)="Np4",C943-D943,C943-D943-1),""))</f>
        <v/>
      </c>
      <c r="I943" s="246" t="str">
        <f>IF(ISBLANK(C943),"",IFERROR(SUMIF('Np PL4 Stock'!$A:$A,A943,'Np PL4 Stock'!$N:$N),""))</f>
        <v/>
      </c>
      <c r="J943" s="240"/>
      <c r="K943" s="240"/>
      <c r="L943" s="239"/>
      <c r="M943" s="239"/>
      <c r="N943" s="242" t="str">
        <f t="shared" si="30"/>
        <v>-</v>
      </c>
      <c r="O943" s="240"/>
      <c r="P943" s="240"/>
      <c r="Q943" s="240"/>
      <c r="R943" s="249"/>
    </row>
    <row r="944" spans="1:18">
      <c r="A944" s="235" t="str">
        <f t="shared" si="29"/>
        <v/>
      </c>
      <c r="B944" s="153"/>
      <c r="C944" s="237"/>
      <c r="D944" s="238" t="str">
        <f>IF(ISBLANK(C944),"",IFERROR(VLOOKUP(A944,'Np PL4 Stock'!$A:$E,4,FALSE),""))</f>
        <v/>
      </c>
      <c r="E944" s="239"/>
      <c r="F944" s="240"/>
      <c r="G944" s="239"/>
      <c r="H944" s="242" t="str">
        <f>IF(ISBLANK(C944),"",IFERROR(IF(VLOOKUP(A944,'Np PL4 Stock'!$A:$J,10,FALSE)="Np4",C944-D944,C944-D944-1),""))</f>
        <v/>
      </c>
      <c r="I944" s="246" t="str">
        <f>IF(ISBLANK(C944),"",IFERROR(SUMIF('Np PL4 Stock'!$A:$A,A944,'Np PL4 Stock'!$N:$N),""))</f>
        <v/>
      </c>
      <c r="J944" s="240"/>
      <c r="K944" s="240"/>
      <c r="L944" s="239"/>
      <c r="M944" s="239"/>
      <c r="N944" s="242" t="str">
        <f t="shared" si="30"/>
        <v>-</v>
      </c>
      <c r="O944" s="240"/>
      <c r="P944" s="240"/>
      <c r="Q944" s="240"/>
      <c r="R944" s="249"/>
    </row>
    <row r="945" spans="1:18">
      <c r="A945" s="235" t="str">
        <f t="shared" si="29"/>
        <v/>
      </c>
      <c r="B945" s="153"/>
      <c r="C945" s="237"/>
      <c r="D945" s="238" t="str">
        <f>IF(ISBLANK(C945),"",IFERROR(VLOOKUP(A945,'Np PL4 Stock'!$A:$E,4,FALSE),""))</f>
        <v/>
      </c>
      <c r="E945" s="239"/>
      <c r="F945" s="240"/>
      <c r="G945" s="239"/>
      <c r="H945" s="242" t="str">
        <f>IF(ISBLANK(C945),"",IFERROR(IF(VLOOKUP(A945,'Np PL4 Stock'!$A:$J,10,FALSE)="Np4",C945-D945,C945-D945-1),""))</f>
        <v/>
      </c>
      <c r="I945" s="246" t="str">
        <f>IF(ISBLANK(C945),"",IFERROR(SUMIF('Np PL4 Stock'!$A:$A,A945,'Np PL4 Stock'!$N:$N),""))</f>
        <v/>
      </c>
      <c r="J945" s="240"/>
      <c r="K945" s="240"/>
      <c r="L945" s="239"/>
      <c r="M945" s="239"/>
      <c r="N945" s="242" t="str">
        <f t="shared" si="30"/>
        <v>-</v>
      </c>
      <c r="O945" s="240"/>
      <c r="P945" s="240"/>
      <c r="Q945" s="240"/>
      <c r="R945" s="249"/>
    </row>
    <row r="946" spans="1:18">
      <c r="A946" s="235" t="str">
        <f t="shared" si="29"/>
        <v/>
      </c>
      <c r="B946" s="153"/>
      <c r="C946" s="237"/>
      <c r="D946" s="238" t="str">
        <f>IF(ISBLANK(C946),"",IFERROR(VLOOKUP(A946,'Np PL4 Stock'!$A:$E,4,FALSE),""))</f>
        <v/>
      </c>
      <c r="E946" s="239"/>
      <c r="F946" s="240"/>
      <c r="G946" s="239"/>
      <c r="H946" s="242" t="str">
        <f>IF(ISBLANK(C946),"",IFERROR(IF(VLOOKUP(A946,'Np PL4 Stock'!$A:$J,10,FALSE)="Np4",C946-D946,C946-D946-1),""))</f>
        <v/>
      </c>
      <c r="I946" s="246" t="str">
        <f>IF(ISBLANK(C946),"",IFERROR(SUMIF('Np PL4 Stock'!$A:$A,A946,'Np PL4 Stock'!$N:$N),""))</f>
        <v/>
      </c>
      <c r="J946" s="240"/>
      <c r="K946" s="240"/>
      <c r="L946" s="239"/>
      <c r="M946" s="239"/>
      <c r="N946" s="242" t="str">
        <f t="shared" si="30"/>
        <v>-</v>
      </c>
      <c r="O946" s="240"/>
      <c r="P946" s="240"/>
      <c r="Q946" s="240"/>
      <c r="R946" s="249"/>
    </row>
    <row r="947" spans="1:18">
      <c r="A947" s="235" t="str">
        <f t="shared" si="29"/>
        <v/>
      </c>
      <c r="B947" s="153"/>
      <c r="C947" s="237"/>
      <c r="D947" s="238" t="str">
        <f>IF(ISBLANK(C947),"",IFERROR(VLOOKUP(A947,'Np PL4 Stock'!$A:$E,4,FALSE),""))</f>
        <v/>
      </c>
      <c r="E947" s="239"/>
      <c r="F947" s="240"/>
      <c r="G947" s="239"/>
      <c r="H947" s="242" t="str">
        <f>IF(ISBLANK(C947),"",IFERROR(IF(VLOOKUP(A947,'Np PL4 Stock'!$A:$J,10,FALSE)="Np4",C947-D947,C947-D947-1),""))</f>
        <v/>
      </c>
      <c r="I947" s="246" t="str">
        <f>IF(ISBLANK(C947),"",IFERROR(SUMIF('Np PL4 Stock'!$A:$A,A947,'Np PL4 Stock'!$N:$N),""))</f>
        <v/>
      </c>
      <c r="J947" s="240"/>
      <c r="K947" s="240"/>
      <c r="L947" s="239"/>
      <c r="M947" s="239"/>
      <c r="N947" s="242" t="str">
        <f t="shared" si="30"/>
        <v>-</v>
      </c>
      <c r="O947" s="240"/>
      <c r="P947" s="240"/>
      <c r="Q947" s="240"/>
      <c r="R947" s="249"/>
    </row>
    <row r="948" spans="1:18">
      <c r="A948" s="235" t="str">
        <f t="shared" si="29"/>
        <v/>
      </c>
      <c r="B948" s="153"/>
      <c r="C948" s="237"/>
      <c r="D948" s="238" t="str">
        <f>IF(ISBLANK(C948),"",IFERROR(VLOOKUP(A948,'Np PL4 Stock'!$A:$E,4,FALSE),""))</f>
        <v/>
      </c>
      <c r="E948" s="239"/>
      <c r="F948" s="240"/>
      <c r="G948" s="239"/>
      <c r="H948" s="242" t="str">
        <f>IF(ISBLANK(C948),"",IFERROR(IF(VLOOKUP(A948,'Np PL4 Stock'!$A:$J,10,FALSE)="Np4",C948-D948,C948-D948-1),""))</f>
        <v/>
      </c>
      <c r="I948" s="246" t="str">
        <f>IF(ISBLANK(C948),"",IFERROR(SUMIF('Np PL4 Stock'!$A:$A,A948,'Np PL4 Stock'!$N:$N),""))</f>
        <v/>
      </c>
      <c r="J948" s="240"/>
      <c r="K948" s="240"/>
      <c r="L948" s="239"/>
      <c r="M948" s="239"/>
      <c r="N948" s="242" t="str">
        <f t="shared" si="30"/>
        <v>-</v>
      </c>
      <c r="O948" s="240"/>
      <c r="P948" s="240"/>
      <c r="Q948" s="240"/>
      <c r="R948" s="249"/>
    </row>
    <row r="949" spans="1:18">
      <c r="A949" s="235" t="str">
        <f t="shared" si="29"/>
        <v/>
      </c>
      <c r="B949" s="153"/>
      <c r="C949" s="237"/>
      <c r="D949" s="238" t="str">
        <f>IF(ISBLANK(C949),"",IFERROR(VLOOKUP(A949,'Np PL4 Stock'!$A:$E,4,FALSE),""))</f>
        <v/>
      </c>
      <c r="E949" s="239"/>
      <c r="F949" s="240"/>
      <c r="G949" s="239"/>
      <c r="H949" s="242" t="str">
        <f>IF(ISBLANK(C949),"",IFERROR(IF(VLOOKUP(A949,'Np PL4 Stock'!$A:$J,10,FALSE)="Np4",C949-D949,C949-D949-1),""))</f>
        <v/>
      </c>
      <c r="I949" s="246" t="str">
        <f>IF(ISBLANK(C949),"",IFERROR(SUMIF('Np PL4 Stock'!$A:$A,A949,'Np PL4 Stock'!$N:$N),""))</f>
        <v/>
      </c>
      <c r="J949" s="240"/>
      <c r="K949" s="240"/>
      <c r="L949" s="239"/>
      <c r="M949" s="239"/>
      <c r="N949" s="242" t="str">
        <f t="shared" si="30"/>
        <v>-</v>
      </c>
      <c r="O949" s="240"/>
      <c r="P949" s="240"/>
      <c r="Q949" s="240"/>
      <c r="R949" s="249"/>
    </row>
    <row r="950" spans="1:18">
      <c r="A950" s="235" t="str">
        <f t="shared" si="29"/>
        <v/>
      </c>
      <c r="B950" s="153"/>
      <c r="C950" s="237"/>
      <c r="D950" s="238" t="str">
        <f>IF(ISBLANK(C950),"",IFERROR(VLOOKUP(A950,'Np PL4 Stock'!$A:$E,4,FALSE),""))</f>
        <v/>
      </c>
      <c r="E950" s="239"/>
      <c r="F950" s="240"/>
      <c r="G950" s="239"/>
      <c r="H950" s="242" t="str">
        <f>IF(ISBLANK(C950),"",IFERROR(IF(VLOOKUP(A950,'Np PL4 Stock'!$A:$J,10,FALSE)="Np4",C950-D950,C950-D950-1),""))</f>
        <v/>
      </c>
      <c r="I950" s="246" t="str">
        <f>IF(ISBLANK(C950),"",IFERROR(SUMIF('Np PL4 Stock'!$A:$A,A950,'Np PL4 Stock'!$N:$N),""))</f>
        <v/>
      </c>
      <c r="J950" s="240"/>
      <c r="K950" s="240"/>
      <c r="L950" s="239"/>
      <c r="M950" s="239"/>
      <c r="N950" s="242" t="str">
        <f t="shared" si="30"/>
        <v>-</v>
      </c>
      <c r="O950" s="240"/>
      <c r="P950" s="240"/>
      <c r="Q950" s="240"/>
      <c r="R950" s="249"/>
    </row>
    <row r="951" spans="1:18">
      <c r="A951" s="235" t="str">
        <f t="shared" si="29"/>
        <v/>
      </c>
      <c r="B951" s="153"/>
      <c r="C951" s="237"/>
      <c r="D951" s="238" t="str">
        <f>IF(ISBLANK(C951),"",IFERROR(VLOOKUP(A951,'Np PL4 Stock'!$A:$E,4,FALSE),""))</f>
        <v/>
      </c>
      <c r="E951" s="239"/>
      <c r="F951" s="240"/>
      <c r="G951" s="239"/>
      <c r="H951" s="242" t="str">
        <f>IF(ISBLANK(C951),"",IFERROR(IF(VLOOKUP(A951,'Np PL4 Stock'!$A:$J,10,FALSE)="Np4",C951-D951,C951-D951-1),""))</f>
        <v/>
      </c>
      <c r="I951" s="246" t="str">
        <f>IF(ISBLANK(C951),"",IFERROR(SUMIF('Np PL4 Stock'!$A:$A,A951,'Np PL4 Stock'!$N:$N),""))</f>
        <v/>
      </c>
      <c r="J951" s="240"/>
      <c r="K951" s="240"/>
      <c r="L951" s="239"/>
      <c r="M951" s="239"/>
      <c r="N951" s="242" t="str">
        <f t="shared" si="30"/>
        <v>-</v>
      </c>
      <c r="O951" s="240"/>
      <c r="P951" s="240"/>
      <c r="Q951" s="240"/>
      <c r="R951" s="249"/>
    </row>
    <row r="952" spans="1:18">
      <c r="A952" s="235" t="str">
        <f t="shared" si="29"/>
        <v/>
      </c>
      <c r="B952" s="153"/>
      <c r="C952" s="237"/>
      <c r="D952" s="238" t="str">
        <f>IF(ISBLANK(C952),"",IFERROR(VLOOKUP(A952,'Np PL4 Stock'!$A:$E,4,FALSE),""))</f>
        <v/>
      </c>
      <c r="E952" s="239"/>
      <c r="F952" s="240"/>
      <c r="G952" s="239"/>
      <c r="H952" s="242" t="str">
        <f>IF(ISBLANK(C952),"",IFERROR(IF(VLOOKUP(A952,'Np PL4 Stock'!$A:$J,10,FALSE)="Np4",C952-D952,C952-D952-1),""))</f>
        <v/>
      </c>
      <c r="I952" s="246" t="str">
        <f>IF(ISBLANK(C952),"",IFERROR(SUMIF('Np PL4 Stock'!$A:$A,A952,'Np PL4 Stock'!$N:$N),""))</f>
        <v/>
      </c>
      <c r="J952" s="240"/>
      <c r="K952" s="240"/>
      <c r="L952" s="239"/>
      <c r="M952" s="239"/>
      <c r="N952" s="242" t="str">
        <f t="shared" si="30"/>
        <v>-</v>
      </c>
      <c r="O952" s="240"/>
      <c r="P952" s="240"/>
      <c r="Q952" s="240"/>
      <c r="R952" s="249"/>
    </row>
    <row r="953" spans="1:18">
      <c r="A953" s="235" t="str">
        <f t="shared" si="29"/>
        <v/>
      </c>
      <c r="B953" s="153"/>
      <c r="C953" s="237"/>
      <c r="D953" s="238" t="str">
        <f>IF(ISBLANK(C953),"",IFERROR(VLOOKUP(A953,'Np PL4 Stock'!$A:$E,4,FALSE),""))</f>
        <v/>
      </c>
      <c r="E953" s="239"/>
      <c r="F953" s="240"/>
      <c r="G953" s="239"/>
      <c r="H953" s="242" t="str">
        <f>IF(ISBLANK(C953),"",IFERROR(IF(VLOOKUP(A953,'Np PL4 Stock'!$A:$J,10,FALSE)="Np4",C953-D953,C953-D953-1),""))</f>
        <v/>
      </c>
      <c r="I953" s="246" t="str">
        <f>IF(ISBLANK(C953),"",IFERROR(SUMIF('Np PL4 Stock'!$A:$A,A953,'Np PL4 Stock'!$N:$N),""))</f>
        <v/>
      </c>
      <c r="J953" s="240"/>
      <c r="K953" s="240"/>
      <c r="L953" s="239"/>
      <c r="M953" s="239"/>
      <c r="N953" s="242" t="str">
        <f t="shared" si="30"/>
        <v>-</v>
      </c>
      <c r="O953" s="240"/>
      <c r="P953" s="240"/>
      <c r="Q953" s="240"/>
      <c r="R953" s="249"/>
    </row>
    <row r="954" spans="1:18">
      <c r="A954" s="235" t="str">
        <f t="shared" si="29"/>
        <v/>
      </c>
      <c r="B954" s="153"/>
      <c r="C954" s="237"/>
      <c r="D954" s="238" t="str">
        <f>IF(ISBLANK(C954),"",IFERROR(VLOOKUP(A954,'Np PL4 Stock'!$A:$E,4,FALSE),""))</f>
        <v/>
      </c>
      <c r="E954" s="239"/>
      <c r="F954" s="240"/>
      <c r="G954" s="239"/>
      <c r="H954" s="242" t="str">
        <f>IF(ISBLANK(C954),"",IFERROR(IF(VLOOKUP(A954,'Np PL4 Stock'!$A:$J,10,FALSE)="Np4",C954-D954,C954-D954-1),""))</f>
        <v/>
      </c>
      <c r="I954" s="246" t="str">
        <f>IF(ISBLANK(C954),"",IFERROR(SUMIF('Np PL4 Stock'!$A:$A,A954,'Np PL4 Stock'!$N:$N),""))</f>
        <v/>
      </c>
      <c r="J954" s="240"/>
      <c r="K954" s="240"/>
      <c r="L954" s="239"/>
      <c r="M954" s="239"/>
      <c r="N954" s="242" t="str">
        <f t="shared" si="30"/>
        <v>-</v>
      </c>
      <c r="O954" s="240"/>
      <c r="P954" s="240"/>
      <c r="Q954" s="240"/>
      <c r="R954" s="249"/>
    </row>
    <row r="955" spans="1:18">
      <c r="A955" s="235" t="str">
        <f t="shared" si="29"/>
        <v/>
      </c>
      <c r="B955" s="153"/>
      <c r="C955" s="237"/>
      <c r="D955" s="238" t="str">
        <f>IF(ISBLANK(C955),"",IFERROR(VLOOKUP(A955,'Np PL4 Stock'!$A:$E,4,FALSE),""))</f>
        <v/>
      </c>
      <c r="E955" s="239"/>
      <c r="F955" s="240"/>
      <c r="G955" s="239"/>
      <c r="H955" s="242" t="str">
        <f>IF(ISBLANK(C955),"",IFERROR(IF(VLOOKUP(A955,'Np PL4 Stock'!$A:$J,10,FALSE)="Np4",C955-D955,C955-D955-1),""))</f>
        <v/>
      </c>
      <c r="I955" s="246" t="str">
        <f>IF(ISBLANK(C955),"",IFERROR(SUMIF('Np PL4 Stock'!$A:$A,A955,'Np PL4 Stock'!$N:$N),""))</f>
        <v/>
      </c>
      <c r="J955" s="240"/>
      <c r="K955" s="240"/>
      <c r="L955" s="239"/>
      <c r="M955" s="239"/>
      <c r="N955" s="242" t="str">
        <f t="shared" si="30"/>
        <v>-</v>
      </c>
      <c r="O955" s="240"/>
      <c r="P955" s="240"/>
      <c r="Q955" s="240"/>
      <c r="R955" s="249"/>
    </row>
    <row r="956" spans="1:18">
      <c r="A956" s="235" t="str">
        <f t="shared" si="29"/>
        <v/>
      </c>
      <c r="B956" s="153"/>
      <c r="C956" s="237"/>
      <c r="D956" s="238" t="str">
        <f>IF(ISBLANK(C956),"",IFERROR(VLOOKUP(A956,'Np PL4 Stock'!$A:$E,4,FALSE),""))</f>
        <v/>
      </c>
      <c r="E956" s="239"/>
      <c r="F956" s="240"/>
      <c r="G956" s="239"/>
      <c r="H956" s="242" t="str">
        <f>IF(ISBLANK(C956),"",IFERROR(IF(VLOOKUP(A956,'Np PL4 Stock'!$A:$J,10,FALSE)="Np4",C956-D956,C956-D956-1),""))</f>
        <v/>
      </c>
      <c r="I956" s="246" t="str">
        <f>IF(ISBLANK(C956),"",IFERROR(SUMIF('Np PL4 Stock'!$A:$A,A956,'Np PL4 Stock'!$N:$N),""))</f>
        <v/>
      </c>
      <c r="J956" s="240"/>
      <c r="K956" s="240"/>
      <c r="L956" s="239"/>
      <c r="M956" s="239"/>
      <c r="N956" s="242" t="str">
        <f t="shared" si="30"/>
        <v>-</v>
      </c>
      <c r="O956" s="240"/>
      <c r="P956" s="240"/>
      <c r="Q956" s="240"/>
      <c r="R956" s="249"/>
    </row>
    <row r="957" spans="1:18">
      <c r="A957" s="235" t="str">
        <f t="shared" si="29"/>
        <v/>
      </c>
      <c r="B957" s="153"/>
      <c r="C957" s="237"/>
      <c r="D957" s="238" t="str">
        <f>IF(ISBLANK(C957),"",IFERROR(VLOOKUP(A957,'Np PL4 Stock'!$A:$E,4,FALSE),""))</f>
        <v/>
      </c>
      <c r="E957" s="239"/>
      <c r="F957" s="240"/>
      <c r="G957" s="239"/>
      <c r="H957" s="242" t="str">
        <f>IF(ISBLANK(C957),"",IFERROR(IF(VLOOKUP(A957,'Np PL4 Stock'!$A:$J,10,FALSE)="Np4",C957-D957,C957-D957-1),""))</f>
        <v/>
      </c>
      <c r="I957" s="246" t="str">
        <f>IF(ISBLANK(C957),"",IFERROR(SUMIF('Np PL4 Stock'!$A:$A,A957,'Np PL4 Stock'!$N:$N),""))</f>
        <v/>
      </c>
      <c r="J957" s="240"/>
      <c r="K957" s="240"/>
      <c r="L957" s="239"/>
      <c r="M957" s="239"/>
      <c r="N957" s="242" t="str">
        <f t="shared" si="30"/>
        <v>-</v>
      </c>
      <c r="O957" s="240"/>
      <c r="P957" s="240"/>
      <c r="Q957" s="240"/>
      <c r="R957" s="249"/>
    </row>
    <row r="958" spans="1:18">
      <c r="A958" s="235" t="str">
        <f t="shared" si="29"/>
        <v/>
      </c>
      <c r="B958" s="153"/>
      <c r="C958" s="237"/>
      <c r="D958" s="238" t="str">
        <f>IF(ISBLANK(C958),"",IFERROR(VLOOKUP(A958,'Np PL4 Stock'!$A:$E,4,FALSE),""))</f>
        <v/>
      </c>
      <c r="E958" s="239"/>
      <c r="F958" s="240"/>
      <c r="G958" s="239"/>
      <c r="H958" s="242" t="str">
        <f>IF(ISBLANK(C958),"",IFERROR(IF(VLOOKUP(A958,'Np PL4 Stock'!$A:$J,10,FALSE)="Np4",C958-D958,C958-D958-1),""))</f>
        <v/>
      </c>
      <c r="I958" s="246" t="str">
        <f>IF(ISBLANK(C958),"",IFERROR(SUMIF('Np PL4 Stock'!$A:$A,A958,'Np PL4 Stock'!$N:$N),""))</f>
        <v/>
      </c>
      <c r="J958" s="240"/>
      <c r="K958" s="240"/>
      <c r="L958" s="239"/>
      <c r="M958" s="239"/>
      <c r="N958" s="242" t="str">
        <f t="shared" si="30"/>
        <v>-</v>
      </c>
      <c r="O958" s="240"/>
      <c r="P958" s="240"/>
      <c r="Q958" s="240"/>
      <c r="R958" s="249"/>
    </row>
    <row r="959" spans="1:18">
      <c r="A959" s="235" t="str">
        <f t="shared" si="29"/>
        <v/>
      </c>
      <c r="B959" s="153"/>
      <c r="C959" s="237"/>
      <c r="D959" s="238" t="str">
        <f>IF(ISBLANK(C959),"",IFERROR(VLOOKUP(A959,'Np PL4 Stock'!$A:$E,4,FALSE),""))</f>
        <v/>
      </c>
      <c r="E959" s="239"/>
      <c r="F959" s="240"/>
      <c r="G959" s="239"/>
      <c r="H959" s="242" t="str">
        <f>IF(ISBLANK(C959),"",IFERROR(IF(VLOOKUP(A959,'Np PL4 Stock'!$A:$J,10,FALSE)="Np4",C959-D959,C959-D959-1),""))</f>
        <v/>
      </c>
      <c r="I959" s="246" t="str">
        <f>IF(ISBLANK(C959),"",IFERROR(SUMIF('Np PL4 Stock'!$A:$A,A959,'Np PL4 Stock'!$N:$N),""))</f>
        <v/>
      </c>
      <c r="J959" s="240"/>
      <c r="K959" s="240"/>
      <c r="L959" s="239"/>
      <c r="M959" s="239"/>
      <c r="N959" s="242" t="str">
        <f t="shared" si="30"/>
        <v>-</v>
      </c>
      <c r="O959" s="240"/>
      <c r="P959" s="240"/>
      <c r="Q959" s="240"/>
      <c r="R959" s="249"/>
    </row>
    <row r="960" spans="1:18">
      <c r="A960" s="235" t="str">
        <f t="shared" si="29"/>
        <v/>
      </c>
      <c r="B960" s="153"/>
      <c r="C960" s="237"/>
      <c r="D960" s="238" t="str">
        <f>IF(ISBLANK(C960),"",IFERROR(VLOOKUP(A960,'Np PL4 Stock'!$A:$E,4,FALSE),""))</f>
        <v/>
      </c>
      <c r="E960" s="239"/>
      <c r="F960" s="240"/>
      <c r="G960" s="239"/>
      <c r="H960" s="242" t="str">
        <f>IF(ISBLANK(C960),"",IFERROR(IF(VLOOKUP(A960,'Np PL4 Stock'!$A:$J,10,FALSE)="Np4",C960-D960,C960-D960-1),""))</f>
        <v/>
      </c>
      <c r="I960" s="246" t="str">
        <f>IF(ISBLANK(C960),"",IFERROR(SUMIF('Np PL4 Stock'!$A:$A,A960,'Np PL4 Stock'!$N:$N),""))</f>
        <v/>
      </c>
      <c r="J960" s="240"/>
      <c r="K960" s="240"/>
      <c r="L960" s="239"/>
      <c r="M960" s="239"/>
      <c r="N960" s="242" t="str">
        <f t="shared" si="30"/>
        <v>-</v>
      </c>
      <c r="O960" s="240"/>
      <c r="P960" s="240"/>
      <c r="Q960" s="240"/>
      <c r="R960" s="249"/>
    </row>
    <row r="961" spans="1:18">
      <c r="A961" s="235" t="str">
        <f t="shared" si="29"/>
        <v/>
      </c>
      <c r="B961" s="153"/>
      <c r="C961" s="237"/>
      <c r="D961" s="238" t="str">
        <f>IF(ISBLANK(C961),"",IFERROR(VLOOKUP(A961,'Np PL4 Stock'!$A:$E,4,FALSE),""))</f>
        <v/>
      </c>
      <c r="E961" s="239"/>
      <c r="F961" s="240"/>
      <c r="G961" s="239"/>
      <c r="H961" s="242" t="str">
        <f>IF(ISBLANK(C961),"",IFERROR(IF(VLOOKUP(A961,'Np PL4 Stock'!$A:$J,10,FALSE)="Np4",C961-D961,C961-D961-1),""))</f>
        <v/>
      </c>
      <c r="I961" s="246" t="str">
        <f>IF(ISBLANK(C961),"",IFERROR(SUMIF('Np PL4 Stock'!$A:$A,A961,'Np PL4 Stock'!$N:$N),""))</f>
        <v/>
      </c>
      <c r="J961" s="240"/>
      <c r="K961" s="240"/>
      <c r="L961" s="239"/>
      <c r="M961" s="239"/>
      <c r="N961" s="242" t="str">
        <f t="shared" si="30"/>
        <v>-</v>
      </c>
      <c r="O961" s="240"/>
      <c r="P961" s="240"/>
      <c r="Q961" s="240"/>
      <c r="R961" s="249"/>
    </row>
    <row r="962" spans="1:18">
      <c r="A962" s="235" t="str">
        <f t="shared" si="29"/>
        <v/>
      </c>
      <c r="B962" s="153"/>
      <c r="C962" s="237"/>
      <c r="D962" s="238" t="str">
        <f>IF(ISBLANK(C962),"",IFERROR(VLOOKUP(A962,'Np PL4 Stock'!$A:$E,4,FALSE),""))</f>
        <v/>
      </c>
      <c r="E962" s="239"/>
      <c r="F962" s="240"/>
      <c r="G962" s="239"/>
      <c r="H962" s="242" t="str">
        <f>IF(ISBLANK(C962),"",IFERROR(IF(VLOOKUP(A962,'Np PL4 Stock'!$A:$J,10,FALSE)="Np4",C962-D962,C962-D962-1),""))</f>
        <v/>
      </c>
      <c r="I962" s="246" t="str">
        <f>IF(ISBLANK(C962),"",IFERROR(SUMIF('Np PL4 Stock'!$A:$A,A962,'Np PL4 Stock'!$N:$N),""))</f>
        <v/>
      </c>
      <c r="J962" s="240"/>
      <c r="K962" s="240"/>
      <c r="L962" s="239"/>
      <c r="M962" s="239"/>
      <c r="N962" s="242" t="str">
        <f t="shared" si="30"/>
        <v>-</v>
      </c>
      <c r="O962" s="240"/>
      <c r="P962" s="240"/>
      <c r="Q962" s="240"/>
      <c r="R962" s="249"/>
    </row>
    <row r="963" spans="1:18">
      <c r="A963" s="235" t="str">
        <f t="shared" ref="A963:A1001" si="31">IF(ISBLANK(F963),"",F963&amp;"-"&amp;IF(OR(LEN(G963)=1,LEN(G963)=4),"0"&amp;G963,G963)&amp;"-"&amp;IF(OR(LEN(E963)=1,LEN(E963)=4),"0"&amp;E963,E963))</f>
        <v/>
      </c>
      <c r="B963" s="153"/>
      <c r="C963" s="237"/>
      <c r="D963" s="238" t="str">
        <f>IF(ISBLANK(C963),"",IFERROR(VLOOKUP(A963,'Np PL4 Stock'!$A:$E,4,FALSE),""))</f>
        <v/>
      </c>
      <c r="E963" s="239"/>
      <c r="F963" s="240"/>
      <c r="G963" s="239"/>
      <c r="H963" s="242" t="str">
        <f>IF(ISBLANK(C963),"",IFERROR(IF(VLOOKUP(A963,'Np PL4 Stock'!$A:$J,10,FALSE)="Np4",C963-D963,C963-D963-1),""))</f>
        <v/>
      </c>
      <c r="I963" s="246" t="str">
        <f>IF(ISBLANK(C963),"",IFERROR(SUMIF('Np PL4 Stock'!$A:$A,A963,'Np PL4 Stock'!$N:$N),""))</f>
        <v/>
      </c>
      <c r="J963" s="240"/>
      <c r="K963" s="240"/>
      <c r="L963" s="239"/>
      <c r="M963" s="239"/>
      <c r="N963" s="242" t="str">
        <f t="shared" ref="N963:N1001" si="32">IF(AND(ISNUMBER(L963),ISNUMBER(M963)),L963*M963,"-")</f>
        <v>-</v>
      </c>
      <c r="O963" s="240"/>
      <c r="P963" s="240"/>
      <c r="Q963" s="240"/>
      <c r="R963" s="249"/>
    </row>
    <row r="964" spans="1:18">
      <c r="A964" s="235" t="str">
        <f t="shared" si="31"/>
        <v/>
      </c>
      <c r="B964" s="153"/>
      <c r="C964" s="237"/>
      <c r="D964" s="238" t="str">
        <f>IF(ISBLANK(C964),"",IFERROR(VLOOKUP(A964,'Np PL4 Stock'!$A:$E,4,FALSE),""))</f>
        <v/>
      </c>
      <c r="E964" s="239"/>
      <c r="F964" s="240"/>
      <c r="G964" s="239"/>
      <c r="H964" s="242" t="str">
        <f>IF(ISBLANK(C964),"",IFERROR(IF(VLOOKUP(A964,'Np PL4 Stock'!$A:$J,10,FALSE)="Np4",C964-D964,C964-D964-1),""))</f>
        <v/>
      </c>
      <c r="I964" s="246" t="str">
        <f>IF(ISBLANK(C964),"",IFERROR(SUMIF('Np PL4 Stock'!$A:$A,A964,'Np PL4 Stock'!$N:$N),""))</f>
        <v/>
      </c>
      <c r="J964" s="240"/>
      <c r="K964" s="240"/>
      <c r="L964" s="239"/>
      <c r="M964" s="239"/>
      <c r="N964" s="242" t="str">
        <f t="shared" si="32"/>
        <v>-</v>
      </c>
      <c r="O964" s="240"/>
      <c r="P964" s="240"/>
      <c r="Q964" s="240"/>
      <c r="R964" s="249"/>
    </row>
    <row r="965" spans="1:18">
      <c r="A965" s="235" t="str">
        <f t="shared" si="31"/>
        <v/>
      </c>
      <c r="B965" s="153"/>
      <c r="C965" s="237"/>
      <c r="D965" s="238" t="str">
        <f>IF(ISBLANK(C965),"",IFERROR(VLOOKUP(A965,'Np PL4 Stock'!$A:$E,4,FALSE),""))</f>
        <v/>
      </c>
      <c r="E965" s="239"/>
      <c r="F965" s="240"/>
      <c r="G965" s="239"/>
      <c r="H965" s="242" t="str">
        <f>IF(ISBLANK(C965),"",IFERROR(IF(VLOOKUP(A965,'Np PL4 Stock'!$A:$J,10,FALSE)="Np4",C965-D965,C965-D965-1),""))</f>
        <v/>
      </c>
      <c r="I965" s="246" t="str">
        <f>IF(ISBLANK(C965),"",IFERROR(SUMIF('Np PL4 Stock'!$A:$A,A965,'Np PL4 Stock'!$N:$N),""))</f>
        <v/>
      </c>
      <c r="J965" s="240"/>
      <c r="K965" s="240"/>
      <c r="L965" s="239"/>
      <c r="M965" s="239"/>
      <c r="N965" s="242" t="str">
        <f t="shared" si="32"/>
        <v>-</v>
      </c>
      <c r="O965" s="240"/>
      <c r="P965" s="240"/>
      <c r="Q965" s="240"/>
      <c r="R965" s="249"/>
    </row>
    <row r="966" spans="1:18">
      <c r="A966" s="235" t="str">
        <f t="shared" si="31"/>
        <v/>
      </c>
      <c r="B966" s="153"/>
      <c r="C966" s="237"/>
      <c r="D966" s="238" t="str">
        <f>IF(ISBLANK(C966),"",IFERROR(VLOOKUP(A966,'Np PL4 Stock'!$A:$E,4,FALSE),""))</f>
        <v/>
      </c>
      <c r="E966" s="239"/>
      <c r="F966" s="240"/>
      <c r="G966" s="239"/>
      <c r="H966" s="242" t="str">
        <f>IF(ISBLANK(C966),"",IFERROR(IF(VLOOKUP(A966,'Np PL4 Stock'!$A:$J,10,FALSE)="Np4",C966-D966,C966-D966-1),""))</f>
        <v/>
      </c>
      <c r="I966" s="246" t="str">
        <f>IF(ISBLANK(C966),"",IFERROR(SUMIF('Np PL4 Stock'!$A:$A,A966,'Np PL4 Stock'!$N:$N),""))</f>
        <v/>
      </c>
      <c r="J966" s="240"/>
      <c r="K966" s="240"/>
      <c r="L966" s="239"/>
      <c r="M966" s="239"/>
      <c r="N966" s="242" t="str">
        <f t="shared" si="32"/>
        <v>-</v>
      </c>
      <c r="O966" s="240"/>
      <c r="P966" s="240"/>
      <c r="Q966" s="240"/>
      <c r="R966" s="249"/>
    </row>
    <row r="967" spans="1:18">
      <c r="A967" s="235" t="str">
        <f t="shared" si="31"/>
        <v/>
      </c>
      <c r="B967" s="153"/>
      <c r="C967" s="237"/>
      <c r="D967" s="238" t="str">
        <f>IF(ISBLANK(C967),"",IFERROR(VLOOKUP(A967,'Np PL4 Stock'!$A:$E,4,FALSE),""))</f>
        <v/>
      </c>
      <c r="E967" s="239"/>
      <c r="F967" s="240"/>
      <c r="G967" s="239"/>
      <c r="H967" s="242" t="str">
        <f>IF(ISBLANK(C967),"",IFERROR(IF(VLOOKUP(A967,'Np PL4 Stock'!$A:$J,10,FALSE)="Np4",C967-D967,C967-D967-1),""))</f>
        <v/>
      </c>
      <c r="I967" s="246" t="str">
        <f>IF(ISBLANK(C967),"",IFERROR(SUMIF('Np PL4 Stock'!$A:$A,A967,'Np PL4 Stock'!$N:$N),""))</f>
        <v/>
      </c>
      <c r="J967" s="240"/>
      <c r="K967" s="240"/>
      <c r="L967" s="239"/>
      <c r="M967" s="239"/>
      <c r="N967" s="242" t="str">
        <f t="shared" si="32"/>
        <v>-</v>
      </c>
      <c r="O967" s="240"/>
      <c r="P967" s="240"/>
      <c r="Q967" s="240"/>
      <c r="R967" s="249"/>
    </row>
    <row r="968" spans="1:18">
      <c r="A968" s="235" t="str">
        <f t="shared" si="31"/>
        <v/>
      </c>
      <c r="B968" s="153"/>
      <c r="C968" s="237"/>
      <c r="D968" s="238" t="str">
        <f>IF(ISBLANK(C968),"",IFERROR(VLOOKUP(A968,'Np PL4 Stock'!$A:$E,4,FALSE),""))</f>
        <v/>
      </c>
      <c r="E968" s="239"/>
      <c r="F968" s="240"/>
      <c r="G968" s="239"/>
      <c r="H968" s="242" t="str">
        <f>IF(ISBLANK(C968),"",IFERROR(IF(VLOOKUP(A968,'Np PL4 Stock'!$A:$J,10,FALSE)="Np4",C968-D968,C968-D968-1),""))</f>
        <v/>
      </c>
      <c r="I968" s="246" t="str">
        <f>IF(ISBLANK(C968),"",IFERROR(SUMIF('Np PL4 Stock'!$A:$A,A968,'Np PL4 Stock'!$N:$N),""))</f>
        <v/>
      </c>
      <c r="J968" s="240"/>
      <c r="K968" s="240"/>
      <c r="L968" s="239"/>
      <c r="M968" s="239"/>
      <c r="N968" s="242" t="str">
        <f t="shared" si="32"/>
        <v>-</v>
      </c>
      <c r="O968" s="240"/>
      <c r="P968" s="240"/>
      <c r="Q968" s="240"/>
      <c r="R968" s="249"/>
    </row>
    <row r="969" spans="1:18">
      <c r="A969" s="235" t="str">
        <f t="shared" si="31"/>
        <v/>
      </c>
      <c r="B969" s="153"/>
      <c r="C969" s="237"/>
      <c r="D969" s="238" t="str">
        <f>IF(ISBLANK(C969),"",IFERROR(VLOOKUP(A969,'Np PL4 Stock'!$A:$E,4,FALSE),""))</f>
        <v/>
      </c>
      <c r="E969" s="239"/>
      <c r="F969" s="240"/>
      <c r="G969" s="239"/>
      <c r="H969" s="242" t="str">
        <f>IF(ISBLANK(C969),"",IFERROR(IF(VLOOKUP(A969,'Np PL4 Stock'!$A:$J,10,FALSE)="Np4",C969-D969,C969-D969-1),""))</f>
        <v/>
      </c>
      <c r="I969" s="246" t="str">
        <f>IF(ISBLANK(C969),"",IFERROR(SUMIF('Np PL4 Stock'!$A:$A,A969,'Np PL4 Stock'!$N:$N),""))</f>
        <v/>
      </c>
      <c r="J969" s="240"/>
      <c r="K969" s="240"/>
      <c r="L969" s="239"/>
      <c r="M969" s="239"/>
      <c r="N969" s="242" t="str">
        <f t="shared" si="32"/>
        <v>-</v>
      </c>
      <c r="O969" s="240"/>
      <c r="P969" s="240"/>
      <c r="Q969" s="240"/>
      <c r="R969" s="249"/>
    </row>
    <row r="970" spans="1:18">
      <c r="A970" s="235" t="str">
        <f t="shared" si="31"/>
        <v/>
      </c>
      <c r="B970" s="153"/>
      <c r="C970" s="237"/>
      <c r="D970" s="238" t="str">
        <f>IF(ISBLANK(C970),"",IFERROR(VLOOKUP(A970,'Np PL4 Stock'!$A:$E,4,FALSE),""))</f>
        <v/>
      </c>
      <c r="E970" s="239"/>
      <c r="F970" s="240"/>
      <c r="G970" s="239"/>
      <c r="H970" s="242" t="str">
        <f>IF(ISBLANK(C970),"",IFERROR(IF(VLOOKUP(A970,'Np PL4 Stock'!$A:$J,10,FALSE)="Np4",C970-D970,C970-D970-1),""))</f>
        <v/>
      </c>
      <c r="I970" s="246" t="str">
        <f>IF(ISBLANK(C970),"",IFERROR(SUMIF('Np PL4 Stock'!$A:$A,A970,'Np PL4 Stock'!$N:$N),""))</f>
        <v/>
      </c>
      <c r="J970" s="240"/>
      <c r="K970" s="240"/>
      <c r="L970" s="239"/>
      <c r="M970" s="239"/>
      <c r="N970" s="242" t="str">
        <f t="shared" si="32"/>
        <v>-</v>
      </c>
      <c r="O970" s="240"/>
      <c r="P970" s="240"/>
      <c r="Q970" s="240"/>
      <c r="R970" s="249"/>
    </row>
    <row r="971" spans="1:18">
      <c r="A971" s="235" t="str">
        <f t="shared" si="31"/>
        <v/>
      </c>
      <c r="B971" s="153"/>
      <c r="C971" s="237"/>
      <c r="D971" s="238" t="str">
        <f>IF(ISBLANK(C971),"",IFERROR(VLOOKUP(A971,'Np PL4 Stock'!$A:$E,4,FALSE),""))</f>
        <v/>
      </c>
      <c r="E971" s="239"/>
      <c r="F971" s="240"/>
      <c r="G971" s="239"/>
      <c r="H971" s="242" t="str">
        <f>IF(ISBLANK(C971),"",IFERROR(IF(VLOOKUP(A971,'Np PL4 Stock'!$A:$J,10,FALSE)="Np4",C971-D971,C971-D971-1),""))</f>
        <v/>
      </c>
      <c r="I971" s="246" t="str">
        <f>IF(ISBLANK(C971),"",IFERROR(SUMIF('Np PL4 Stock'!$A:$A,A971,'Np PL4 Stock'!$N:$N),""))</f>
        <v/>
      </c>
      <c r="J971" s="240"/>
      <c r="K971" s="240"/>
      <c r="L971" s="239"/>
      <c r="M971" s="239"/>
      <c r="N971" s="242" t="str">
        <f t="shared" si="32"/>
        <v>-</v>
      </c>
      <c r="O971" s="240"/>
      <c r="P971" s="240"/>
      <c r="Q971" s="240"/>
      <c r="R971" s="249"/>
    </row>
    <row r="972" spans="1:18">
      <c r="A972" s="235" t="str">
        <f t="shared" si="31"/>
        <v/>
      </c>
      <c r="B972" s="153"/>
      <c r="C972" s="237"/>
      <c r="D972" s="238" t="str">
        <f>IF(ISBLANK(C972),"",IFERROR(VLOOKUP(A972,'Np PL4 Stock'!$A:$E,4,FALSE),""))</f>
        <v/>
      </c>
      <c r="E972" s="239"/>
      <c r="F972" s="240"/>
      <c r="G972" s="239"/>
      <c r="H972" s="242" t="str">
        <f>IF(ISBLANK(C972),"",IFERROR(IF(VLOOKUP(A972,'Np PL4 Stock'!$A:$J,10,FALSE)="Np4",C972-D972,C972-D972-1),""))</f>
        <v/>
      </c>
      <c r="I972" s="246" t="str">
        <f>IF(ISBLANK(C972),"",IFERROR(SUMIF('Np PL4 Stock'!$A:$A,A972,'Np PL4 Stock'!$N:$N),""))</f>
        <v/>
      </c>
      <c r="J972" s="240"/>
      <c r="K972" s="240"/>
      <c r="L972" s="239"/>
      <c r="M972" s="239"/>
      <c r="N972" s="242" t="str">
        <f t="shared" si="32"/>
        <v>-</v>
      </c>
      <c r="O972" s="240"/>
      <c r="P972" s="240"/>
      <c r="Q972" s="240"/>
      <c r="R972" s="249"/>
    </row>
    <row r="973" spans="1:18">
      <c r="A973" s="235" t="str">
        <f t="shared" si="31"/>
        <v/>
      </c>
      <c r="B973" s="153"/>
      <c r="C973" s="237"/>
      <c r="D973" s="238" t="str">
        <f>IF(ISBLANK(C973),"",IFERROR(VLOOKUP(A973,'Np PL4 Stock'!$A:$E,4,FALSE),""))</f>
        <v/>
      </c>
      <c r="E973" s="239"/>
      <c r="F973" s="240"/>
      <c r="G973" s="239"/>
      <c r="H973" s="242" t="str">
        <f>IF(ISBLANK(C973),"",IFERROR(IF(VLOOKUP(A973,'Np PL4 Stock'!$A:$J,10,FALSE)="Np4",C973-D973,C973-D973-1),""))</f>
        <v/>
      </c>
      <c r="I973" s="246" t="str">
        <f>IF(ISBLANK(C973),"",IFERROR(SUMIF('Np PL4 Stock'!$A:$A,A973,'Np PL4 Stock'!$N:$N),""))</f>
        <v/>
      </c>
      <c r="J973" s="240"/>
      <c r="K973" s="240"/>
      <c r="L973" s="239"/>
      <c r="M973" s="239"/>
      <c r="N973" s="242" t="str">
        <f t="shared" si="32"/>
        <v>-</v>
      </c>
      <c r="O973" s="240"/>
      <c r="P973" s="240"/>
      <c r="Q973" s="240"/>
      <c r="R973" s="249"/>
    </row>
    <row r="974" spans="1:18">
      <c r="A974" s="235" t="str">
        <f t="shared" si="31"/>
        <v/>
      </c>
      <c r="B974" s="153"/>
      <c r="C974" s="237"/>
      <c r="D974" s="238" t="str">
        <f>IF(ISBLANK(C974),"",IFERROR(VLOOKUP(A974,'Np PL4 Stock'!$A:$E,4,FALSE),""))</f>
        <v/>
      </c>
      <c r="E974" s="239"/>
      <c r="F974" s="240"/>
      <c r="G974" s="239"/>
      <c r="H974" s="242" t="str">
        <f>IF(ISBLANK(C974),"",IFERROR(IF(VLOOKUP(A974,'Np PL4 Stock'!$A:$J,10,FALSE)="Np4",C974-D974,C974-D974-1),""))</f>
        <v/>
      </c>
      <c r="I974" s="246" t="str">
        <f>IF(ISBLANK(C974),"",IFERROR(SUMIF('Np PL4 Stock'!$A:$A,A974,'Np PL4 Stock'!$N:$N),""))</f>
        <v/>
      </c>
      <c r="J974" s="240"/>
      <c r="K974" s="240"/>
      <c r="L974" s="239"/>
      <c r="M974" s="239"/>
      <c r="N974" s="242" t="str">
        <f t="shared" si="32"/>
        <v>-</v>
      </c>
      <c r="O974" s="240"/>
      <c r="P974" s="240"/>
      <c r="Q974" s="240"/>
      <c r="R974" s="249"/>
    </row>
    <row r="975" spans="1:18">
      <c r="A975" s="235" t="str">
        <f t="shared" si="31"/>
        <v/>
      </c>
      <c r="B975" s="153"/>
      <c r="C975" s="237"/>
      <c r="D975" s="238" t="str">
        <f>IF(ISBLANK(C975),"",IFERROR(VLOOKUP(A975,'Np PL4 Stock'!$A:$E,4,FALSE),""))</f>
        <v/>
      </c>
      <c r="E975" s="239"/>
      <c r="F975" s="240"/>
      <c r="G975" s="239"/>
      <c r="H975" s="242" t="str">
        <f>IF(ISBLANK(C975),"",IFERROR(IF(VLOOKUP(A975,'Np PL4 Stock'!$A:$J,10,FALSE)="Np4",C975-D975,C975-D975-1),""))</f>
        <v/>
      </c>
      <c r="I975" s="246" t="str">
        <f>IF(ISBLANK(C975),"",IFERROR(SUMIF('Np PL4 Stock'!$A:$A,A975,'Np PL4 Stock'!$N:$N),""))</f>
        <v/>
      </c>
      <c r="J975" s="240"/>
      <c r="K975" s="240"/>
      <c r="L975" s="239"/>
      <c r="M975" s="239"/>
      <c r="N975" s="242" t="str">
        <f t="shared" si="32"/>
        <v>-</v>
      </c>
      <c r="O975" s="240"/>
      <c r="P975" s="240"/>
      <c r="Q975" s="240"/>
      <c r="R975" s="249"/>
    </row>
    <row r="976" spans="1:18">
      <c r="A976" s="235" t="str">
        <f t="shared" si="31"/>
        <v/>
      </c>
      <c r="B976" s="153"/>
      <c r="C976" s="237"/>
      <c r="D976" s="238" t="str">
        <f>IF(ISBLANK(C976),"",IFERROR(VLOOKUP(A976,'Np PL4 Stock'!$A:$E,4,FALSE),""))</f>
        <v/>
      </c>
      <c r="E976" s="239"/>
      <c r="F976" s="240"/>
      <c r="G976" s="239"/>
      <c r="H976" s="242" t="str">
        <f>IF(ISBLANK(C976),"",IFERROR(IF(VLOOKUP(A976,'Np PL4 Stock'!$A:$J,10,FALSE)="Np4",C976-D976,C976-D976-1),""))</f>
        <v/>
      </c>
      <c r="I976" s="246" t="str">
        <f>IF(ISBLANK(C976),"",IFERROR(SUMIF('Np PL4 Stock'!$A:$A,A976,'Np PL4 Stock'!$N:$N),""))</f>
        <v/>
      </c>
      <c r="J976" s="240"/>
      <c r="K976" s="240"/>
      <c r="L976" s="239"/>
      <c r="M976" s="239"/>
      <c r="N976" s="242" t="str">
        <f t="shared" si="32"/>
        <v>-</v>
      </c>
      <c r="O976" s="240"/>
      <c r="P976" s="240"/>
      <c r="Q976" s="240"/>
      <c r="R976" s="249"/>
    </row>
    <row r="977" spans="1:18">
      <c r="A977" s="235" t="str">
        <f t="shared" si="31"/>
        <v/>
      </c>
      <c r="B977" s="153"/>
      <c r="C977" s="237"/>
      <c r="D977" s="238" t="str">
        <f>IF(ISBLANK(C977),"",IFERROR(VLOOKUP(A977,'Np PL4 Stock'!$A:$E,4,FALSE),""))</f>
        <v/>
      </c>
      <c r="E977" s="239"/>
      <c r="F977" s="240"/>
      <c r="G977" s="239"/>
      <c r="H977" s="242" t="str">
        <f>IF(ISBLANK(C977),"",IFERROR(IF(VLOOKUP(A977,'Np PL4 Stock'!$A:$J,10,FALSE)="Np4",C977-D977,C977-D977-1),""))</f>
        <v/>
      </c>
      <c r="I977" s="246" t="str">
        <f>IF(ISBLANK(C977),"",IFERROR(SUMIF('Np PL4 Stock'!$A:$A,A977,'Np PL4 Stock'!$N:$N),""))</f>
        <v/>
      </c>
      <c r="J977" s="240"/>
      <c r="K977" s="240"/>
      <c r="L977" s="239"/>
      <c r="M977" s="239"/>
      <c r="N977" s="242" t="str">
        <f t="shared" si="32"/>
        <v>-</v>
      </c>
      <c r="O977" s="240"/>
      <c r="P977" s="240"/>
      <c r="Q977" s="240"/>
      <c r="R977" s="249"/>
    </row>
    <row r="978" spans="1:18">
      <c r="A978" s="235" t="str">
        <f t="shared" si="31"/>
        <v/>
      </c>
      <c r="B978" s="153"/>
      <c r="C978" s="237"/>
      <c r="D978" s="238" t="str">
        <f>IF(ISBLANK(C978),"",IFERROR(VLOOKUP(A978,'Np PL4 Stock'!$A:$E,4,FALSE),""))</f>
        <v/>
      </c>
      <c r="E978" s="239"/>
      <c r="F978" s="240"/>
      <c r="G978" s="239"/>
      <c r="H978" s="242" t="str">
        <f>IF(ISBLANK(C978),"",IFERROR(IF(VLOOKUP(A978,'Np PL4 Stock'!$A:$J,10,FALSE)="Np4",C978-D978,C978-D978-1),""))</f>
        <v/>
      </c>
      <c r="I978" s="246" t="str">
        <f>IF(ISBLANK(C978),"",IFERROR(SUMIF('Np PL4 Stock'!$A:$A,A978,'Np PL4 Stock'!$N:$N),""))</f>
        <v/>
      </c>
      <c r="J978" s="240"/>
      <c r="K978" s="240"/>
      <c r="L978" s="239"/>
      <c r="M978" s="239"/>
      <c r="N978" s="242" t="str">
        <f t="shared" si="32"/>
        <v>-</v>
      </c>
      <c r="O978" s="240"/>
      <c r="P978" s="240"/>
      <c r="Q978" s="240"/>
      <c r="R978" s="249"/>
    </row>
    <row r="979" spans="1:18">
      <c r="A979" s="235" t="str">
        <f t="shared" si="31"/>
        <v/>
      </c>
      <c r="B979" s="153"/>
      <c r="C979" s="237"/>
      <c r="D979" s="238" t="str">
        <f>IF(ISBLANK(C979),"",IFERROR(VLOOKUP(A979,'Np PL4 Stock'!$A:$E,4,FALSE),""))</f>
        <v/>
      </c>
      <c r="E979" s="239"/>
      <c r="F979" s="240"/>
      <c r="G979" s="239"/>
      <c r="H979" s="242" t="str">
        <f>IF(ISBLANK(C979),"",IFERROR(IF(VLOOKUP(A979,'Np PL4 Stock'!$A:$J,10,FALSE)="Np4",C979-D979,C979-D979-1),""))</f>
        <v/>
      </c>
      <c r="I979" s="246" t="str">
        <f>IF(ISBLANK(C979),"",IFERROR(SUMIF('Np PL4 Stock'!$A:$A,A979,'Np PL4 Stock'!$N:$N),""))</f>
        <v/>
      </c>
      <c r="J979" s="240"/>
      <c r="K979" s="240"/>
      <c r="L979" s="239"/>
      <c r="M979" s="239"/>
      <c r="N979" s="242" t="str">
        <f t="shared" si="32"/>
        <v>-</v>
      </c>
      <c r="O979" s="240"/>
      <c r="P979" s="240"/>
      <c r="Q979" s="240"/>
      <c r="R979" s="249"/>
    </row>
    <row r="980" spans="1:18">
      <c r="A980" s="235" t="str">
        <f t="shared" si="31"/>
        <v/>
      </c>
      <c r="B980" s="153"/>
      <c r="C980" s="237"/>
      <c r="D980" s="238" t="str">
        <f>IF(ISBLANK(C980),"",IFERROR(VLOOKUP(A980,'Np PL4 Stock'!$A:$E,4,FALSE),""))</f>
        <v/>
      </c>
      <c r="E980" s="239"/>
      <c r="F980" s="240"/>
      <c r="G980" s="239"/>
      <c r="H980" s="242" t="str">
        <f>IF(ISBLANK(C980),"",IFERROR(IF(VLOOKUP(A980,'Np PL4 Stock'!$A:$J,10,FALSE)="Np4",C980-D980,C980-D980-1),""))</f>
        <v/>
      </c>
      <c r="I980" s="246" t="str">
        <f>IF(ISBLANK(C980),"",IFERROR(SUMIF('Np PL4 Stock'!$A:$A,A980,'Np PL4 Stock'!$N:$N),""))</f>
        <v/>
      </c>
      <c r="J980" s="240"/>
      <c r="K980" s="240"/>
      <c r="L980" s="239"/>
      <c r="M980" s="239"/>
      <c r="N980" s="242" t="str">
        <f t="shared" si="32"/>
        <v>-</v>
      </c>
      <c r="O980" s="240"/>
      <c r="P980" s="240"/>
      <c r="Q980" s="240"/>
      <c r="R980" s="249"/>
    </row>
    <row r="981" spans="1:18">
      <c r="A981" s="235" t="str">
        <f t="shared" si="31"/>
        <v/>
      </c>
      <c r="B981" s="153"/>
      <c r="C981" s="237"/>
      <c r="D981" s="238" t="str">
        <f>IF(ISBLANK(C981),"",IFERROR(VLOOKUP(A981,'Np PL4 Stock'!$A:$E,4,FALSE),""))</f>
        <v/>
      </c>
      <c r="E981" s="239"/>
      <c r="F981" s="240"/>
      <c r="G981" s="239"/>
      <c r="H981" s="242" t="str">
        <f>IF(ISBLANK(C981),"",IFERROR(IF(VLOOKUP(A981,'Np PL4 Stock'!$A:$J,10,FALSE)="Np4",C981-D981,C981-D981-1),""))</f>
        <v/>
      </c>
      <c r="I981" s="246" t="str">
        <f>IF(ISBLANK(C981),"",IFERROR(SUMIF('Np PL4 Stock'!$A:$A,A981,'Np PL4 Stock'!$N:$N),""))</f>
        <v/>
      </c>
      <c r="J981" s="240"/>
      <c r="K981" s="240"/>
      <c r="L981" s="239"/>
      <c r="M981" s="239"/>
      <c r="N981" s="242" t="str">
        <f t="shared" si="32"/>
        <v>-</v>
      </c>
      <c r="O981" s="240"/>
      <c r="P981" s="240"/>
      <c r="Q981" s="240"/>
      <c r="R981" s="249"/>
    </row>
    <row r="982" spans="1:18">
      <c r="A982" s="235" t="str">
        <f t="shared" si="31"/>
        <v/>
      </c>
      <c r="B982" s="153"/>
      <c r="C982" s="237"/>
      <c r="D982" s="238" t="str">
        <f>IF(ISBLANK(C982),"",IFERROR(VLOOKUP(A982,'Np PL4 Stock'!$A:$E,4,FALSE),""))</f>
        <v/>
      </c>
      <c r="E982" s="239"/>
      <c r="F982" s="240"/>
      <c r="G982" s="239"/>
      <c r="H982" s="242" t="str">
        <f>IF(ISBLANK(C982),"",IFERROR(IF(VLOOKUP(A982,'Np PL4 Stock'!$A:$J,10,FALSE)="Np4",C982-D982,C982-D982-1),""))</f>
        <v/>
      </c>
      <c r="I982" s="246" t="str">
        <f>IF(ISBLANK(C982),"",IFERROR(SUMIF('Np PL4 Stock'!$A:$A,A982,'Np PL4 Stock'!$N:$N),""))</f>
        <v/>
      </c>
      <c r="J982" s="240"/>
      <c r="K982" s="240"/>
      <c r="L982" s="239"/>
      <c r="M982" s="239"/>
      <c r="N982" s="242" t="str">
        <f t="shared" si="32"/>
        <v>-</v>
      </c>
      <c r="O982" s="240"/>
      <c r="P982" s="240"/>
      <c r="Q982" s="240"/>
      <c r="R982" s="249"/>
    </row>
    <row r="983" spans="1:18">
      <c r="A983" s="235" t="str">
        <f t="shared" si="31"/>
        <v/>
      </c>
      <c r="B983" s="153"/>
      <c r="C983" s="237"/>
      <c r="D983" s="238" t="str">
        <f>IF(ISBLANK(C983),"",IFERROR(VLOOKUP(A983,'Np PL4 Stock'!$A:$E,4,FALSE),""))</f>
        <v/>
      </c>
      <c r="E983" s="239"/>
      <c r="F983" s="240"/>
      <c r="G983" s="239"/>
      <c r="H983" s="242" t="str">
        <f>IF(ISBLANK(C983),"",IFERROR(IF(VLOOKUP(A983,'Np PL4 Stock'!$A:$J,10,FALSE)="Np4",C983-D983,C983-D983-1),""))</f>
        <v/>
      </c>
      <c r="I983" s="246" t="str">
        <f>IF(ISBLANK(C983),"",IFERROR(SUMIF('Np PL4 Stock'!$A:$A,A983,'Np PL4 Stock'!$N:$N),""))</f>
        <v/>
      </c>
      <c r="J983" s="240"/>
      <c r="K983" s="240"/>
      <c r="L983" s="239"/>
      <c r="M983" s="239"/>
      <c r="N983" s="242" t="str">
        <f t="shared" si="32"/>
        <v>-</v>
      </c>
      <c r="O983" s="240"/>
      <c r="P983" s="240"/>
      <c r="Q983" s="240"/>
      <c r="R983" s="249"/>
    </row>
    <row r="984" spans="1:18">
      <c r="A984" s="235" t="str">
        <f t="shared" si="31"/>
        <v/>
      </c>
      <c r="B984" s="153"/>
      <c r="C984" s="237"/>
      <c r="D984" s="238" t="str">
        <f>IF(ISBLANK(C984),"",IFERROR(VLOOKUP(A984,'Np PL4 Stock'!$A:$E,4,FALSE),""))</f>
        <v/>
      </c>
      <c r="E984" s="239"/>
      <c r="F984" s="240"/>
      <c r="G984" s="239"/>
      <c r="H984" s="242" t="str">
        <f>IF(ISBLANK(C984),"",IFERROR(IF(VLOOKUP(A984,'Np PL4 Stock'!$A:$J,10,FALSE)="Np4",C984-D984,C984-D984-1),""))</f>
        <v/>
      </c>
      <c r="I984" s="246" t="str">
        <f>IF(ISBLANK(C984),"",IFERROR(SUMIF('Np PL4 Stock'!$A:$A,A984,'Np PL4 Stock'!$N:$N),""))</f>
        <v/>
      </c>
      <c r="J984" s="240"/>
      <c r="K984" s="240"/>
      <c r="L984" s="239"/>
      <c r="M984" s="239"/>
      <c r="N984" s="242" t="str">
        <f t="shared" si="32"/>
        <v>-</v>
      </c>
      <c r="O984" s="240"/>
      <c r="P984" s="240"/>
      <c r="Q984" s="240"/>
      <c r="R984" s="249"/>
    </row>
    <row r="985" spans="1:18">
      <c r="A985" s="235" t="str">
        <f t="shared" si="31"/>
        <v/>
      </c>
      <c r="B985" s="153"/>
      <c r="C985" s="237"/>
      <c r="D985" s="238" t="str">
        <f>IF(ISBLANK(C985),"",IFERROR(VLOOKUP(A985,'Np PL4 Stock'!$A:$E,4,FALSE),""))</f>
        <v/>
      </c>
      <c r="E985" s="239"/>
      <c r="F985" s="240"/>
      <c r="G985" s="239"/>
      <c r="H985" s="242" t="str">
        <f>IF(ISBLANK(C985),"",IFERROR(IF(VLOOKUP(A985,'Np PL4 Stock'!$A:$J,10,FALSE)="Np4",C985-D985,C985-D985-1),""))</f>
        <v/>
      </c>
      <c r="I985" s="246" t="str">
        <f>IF(ISBLANK(C985),"",IFERROR(SUMIF('Np PL4 Stock'!$A:$A,A985,'Np PL4 Stock'!$N:$N),""))</f>
        <v/>
      </c>
      <c r="J985" s="240"/>
      <c r="K985" s="240"/>
      <c r="L985" s="239"/>
      <c r="M985" s="239"/>
      <c r="N985" s="242" t="str">
        <f t="shared" si="32"/>
        <v>-</v>
      </c>
      <c r="O985" s="240"/>
      <c r="P985" s="240"/>
      <c r="Q985" s="240"/>
      <c r="R985" s="249"/>
    </row>
    <row r="986" spans="1:18">
      <c r="A986" s="235" t="str">
        <f t="shared" si="31"/>
        <v/>
      </c>
      <c r="B986" s="153"/>
      <c r="C986" s="237"/>
      <c r="D986" s="238" t="str">
        <f>IF(ISBLANK(C986),"",IFERROR(VLOOKUP(A986,'Np PL4 Stock'!$A:$E,4,FALSE),""))</f>
        <v/>
      </c>
      <c r="E986" s="239"/>
      <c r="F986" s="240"/>
      <c r="G986" s="239"/>
      <c r="H986" s="242" t="str">
        <f>IF(ISBLANK(C986),"",IFERROR(IF(VLOOKUP(A986,'Np PL4 Stock'!$A:$J,10,FALSE)="Np4",C986-D986,C986-D986-1),""))</f>
        <v/>
      </c>
      <c r="I986" s="246" t="str">
        <f>IF(ISBLANK(C986),"",IFERROR(SUMIF('Np PL4 Stock'!$A:$A,A986,'Np PL4 Stock'!$N:$N),""))</f>
        <v/>
      </c>
      <c r="J986" s="240"/>
      <c r="K986" s="240"/>
      <c r="L986" s="239"/>
      <c r="M986" s="239"/>
      <c r="N986" s="242" t="str">
        <f t="shared" si="32"/>
        <v>-</v>
      </c>
      <c r="O986" s="240"/>
      <c r="P986" s="240"/>
      <c r="Q986" s="240"/>
      <c r="R986" s="249"/>
    </row>
    <row r="987" spans="1:18">
      <c r="A987" s="235" t="str">
        <f t="shared" si="31"/>
        <v/>
      </c>
      <c r="B987" s="153"/>
      <c r="C987" s="237"/>
      <c r="D987" s="238" t="str">
        <f>IF(ISBLANK(C987),"",IFERROR(VLOOKUP(A987,'Np PL4 Stock'!$A:$E,4,FALSE),""))</f>
        <v/>
      </c>
      <c r="E987" s="239"/>
      <c r="F987" s="240"/>
      <c r="G987" s="239"/>
      <c r="H987" s="242" t="str">
        <f>IF(ISBLANK(C987),"",IFERROR(IF(VLOOKUP(A987,'Np PL4 Stock'!$A:$J,10,FALSE)="Np4",C987-D987,C987-D987-1),""))</f>
        <v/>
      </c>
      <c r="I987" s="246" t="str">
        <f>IF(ISBLANK(C987),"",IFERROR(SUMIF('Np PL4 Stock'!$A:$A,A987,'Np PL4 Stock'!$N:$N),""))</f>
        <v/>
      </c>
      <c r="J987" s="240"/>
      <c r="K987" s="240"/>
      <c r="L987" s="239"/>
      <c r="M987" s="239"/>
      <c r="N987" s="242" t="str">
        <f t="shared" si="32"/>
        <v>-</v>
      </c>
      <c r="O987" s="240"/>
      <c r="P987" s="240"/>
      <c r="Q987" s="240"/>
      <c r="R987" s="249"/>
    </row>
    <row r="988" spans="1:18">
      <c r="A988" s="235" t="str">
        <f t="shared" si="31"/>
        <v/>
      </c>
      <c r="B988" s="153"/>
      <c r="C988" s="237"/>
      <c r="D988" s="238" t="str">
        <f>IF(ISBLANK(C988),"",IFERROR(VLOOKUP(A988,'Np PL4 Stock'!$A:$E,4,FALSE),""))</f>
        <v/>
      </c>
      <c r="E988" s="239"/>
      <c r="F988" s="240"/>
      <c r="G988" s="239"/>
      <c r="H988" s="242" t="str">
        <f>IF(ISBLANK(C988),"",IFERROR(IF(VLOOKUP(A988,'Np PL4 Stock'!$A:$J,10,FALSE)="Np4",C988-D988,C988-D988-1),""))</f>
        <v/>
      </c>
      <c r="I988" s="246" t="str">
        <f>IF(ISBLANK(C988),"",IFERROR(SUMIF('Np PL4 Stock'!$A:$A,A988,'Np PL4 Stock'!$N:$N),""))</f>
        <v/>
      </c>
      <c r="J988" s="240"/>
      <c r="K988" s="240"/>
      <c r="L988" s="239"/>
      <c r="M988" s="239"/>
      <c r="N988" s="242" t="str">
        <f t="shared" si="32"/>
        <v>-</v>
      </c>
      <c r="O988" s="240"/>
      <c r="P988" s="240"/>
      <c r="Q988" s="240"/>
      <c r="R988" s="249"/>
    </row>
    <row r="989" spans="1:18">
      <c r="A989" s="235" t="str">
        <f t="shared" si="31"/>
        <v/>
      </c>
      <c r="B989" s="153"/>
      <c r="C989" s="237"/>
      <c r="D989" s="238" t="str">
        <f>IF(ISBLANK(C989),"",IFERROR(VLOOKUP(A989,'Np PL4 Stock'!$A:$E,4,FALSE),""))</f>
        <v/>
      </c>
      <c r="E989" s="239"/>
      <c r="F989" s="240"/>
      <c r="G989" s="239"/>
      <c r="H989" s="242" t="str">
        <f>IF(ISBLANK(C989),"",IFERROR(IF(VLOOKUP(A989,'Np PL4 Stock'!$A:$J,10,FALSE)="Np4",C989-D989,C989-D989-1),""))</f>
        <v/>
      </c>
      <c r="I989" s="246" t="str">
        <f>IF(ISBLANK(C989),"",IFERROR(SUMIF('Np PL4 Stock'!$A:$A,A989,'Np PL4 Stock'!$N:$N),""))</f>
        <v/>
      </c>
      <c r="J989" s="240"/>
      <c r="K989" s="240"/>
      <c r="L989" s="239"/>
      <c r="M989" s="239"/>
      <c r="N989" s="242" t="str">
        <f t="shared" si="32"/>
        <v>-</v>
      </c>
      <c r="O989" s="240"/>
      <c r="P989" s="240"/>
      <c r="Q989" s="240"/>
      <c r="R989" s="249"/>
    </row>
    <row r="990" spans="1:18">
      <c r="A990" s="235" t="str">
        <f t="shared" si="31"/>
        <v/>
      </c>
      <c r="B990" s="153"/>
      <c r="C990" s="237"/>
      <c r="D990" s="238" t="str">
        <f>IF(ISBLANK(C990),"",IFERROR(VLOOKUP(A990,'Np PL4 Stock'!$A:$E,4,FALSE),""))</f>
        <v/>
      </c>
      <c r="E990" s="239"/>
      <c r="F990" s="240"/>
      <c r="G990" s="239"/>
      <c r="H990" s="242" t="str">
        <f>IF(ISBLANK(C990),"",IFERROR(IF(VLOOKUP(A990,'Np PL4 Stock'!$A:$J,10,FALSE)="Np4",C990-D990,C990-D990-1),""))</f>
        <v/>
      </c>
      <c r="I990" s="246" t="str">
        <f>IF(ISBLANK(C990),"",IFERROR(SUMIF('Np PL4 Stock'!$A:$A,A990,'Np PL4 Stock'!$N:$N),""))</f>
        <v/>
      </c>
      <c r="J990" s="240"/>
      <c r="K990" s="240"/>
      <c r="L990" s="239"/>
      <c r="M990" s="239"/>
      <c r="N990" s="242" t="str">
        <f t="shared" si="32"/>
        <v>-</v>
      </c>
      <c r="O990" s="240"/>
      <c r="P990" s="240"/>
      <c r="Q990" s="240"/>
      <c r="R990" s="249"/>
    </row>
    <row r="991" spans="1:18">
      <c r="A991" s="235" t="str">
        <f t="shared" si="31"/>
        <v/>
      </c>
      <c r="B991" s="153"/>
      <c r="C991" s="237"/>
      <c r="D991" s="238" t="str">
        <f>IF(ISBLANK(C991),"",IFERROR(VLOOKUP(A991,'Np PL4 Stock'!$A:$E,4,FALSE),""))</f>
        <v/>
      </c>
      <c r="E991" s="239"/>
      <c r="F991" s="240"/>
      <c r="G991" s="239"/>
      <c r="H991" s="242" t="str">
        <f>IF(ISBLANK(C991),"",IFERROR(IF(VLOOKUP(A991,'Np PL4 Stock'!$A:$J,10,FALSE)="Np4",C991-D991,C991-D991-1),""))</f>
        <v/>
      </c>
      <c r="I991" s="246" t="str">
        <f>IF(ISBLANK(C991),"",IFERROR(SUMIF('Np PL4 Stock'!$A:$A,A991,'Np PL4 Stock'!$N:$N),""))</f>
        <v/>
      </c>
      <c r="J991" s="240"/>
      <c r="K991" s="240"/>
      <c r="L991" s="239"/>
      <c r="M991" s="239"/>
      <c r="N991" s="242" t="str">
        <f t="shared" si="32"/>
        <v>-</v>
      </c>
      <c r="O991" s="240"/>
      <c r="P991" s="240"/>
      <c r="Q991" s="240"/>
      <c r="R991" s="249"/>
    </row>
    <row r="992" spans="1:18">
      <c r="A992" s="235" t="str">
        <f t="shared" si="31"/>
        <v/>
      </c>
      <c r="B992" s="153"/>
      <c r="C992" s="237"/>
      <c r="D992" s="238" t="str">
        <f>IF(ISBLANK(C992),"",IFERROR(VLOOKUP(A992,'Np PL4 Stock'!$A:$E,4,FALSE),""))</f>
        <v/>
      </c>
      <c r="E992" s="239"/>
      <c r="F992" s="240"/>
      <c r="G992" s="239"/>
      <c r="H992" s="242" t="str">
        <f>IF(ISBLANK(C992),"",IFERROR(IF(VLOOKUP(A992,'Np PL4 Stock'!$A:$J,10,FALSE)="Np4",C992-D992,C992-D992-1),""))</f>
        <v/>
      </c>
      <c r="I992" s="246" t="str">
        <f>IF(ISBLANK(C992),"",IFERROR(SUMIF('Np PL4 Stock'!$A:$A,A992,'Np PL4 Stock'!$N:$N),""))</f>
        <v/>
      </c>
      <c r="J992" s="240"/>
      <c r="K992" s="240"/>
      <c r="L992" s="239"/>
      <c r="M992" s="239"/>
      <c r="N992" s="242" t="str">
        <f t="shared" si="32"/>
        <v>-</v>
      </c>
      <c r="O992" s="240"/>
      <c r="P992" s="240"/>
      <c r="Q992" s="240"/>
      <c r="R992" s="249"/>
    </row>
    <row r="993" spans="1:18">
      <c r="A993" s="235" t="str">
        <f t="shared" si="31"/>
        <v/>
      </c>
      <c r="B993" s="153"/>
      <c r="C993" s="237"/>
      <c r="D993" s="238" t="str">
        <f>IF(ISBLANK(C993),"",IFERROR(VLOOKUP(A993,'Np PL4 Stock'!$A:$E,4,FALSE),""))</f>
        <v/>
      </c>
      <c r="E993" s="239"/>
      <c r="F993" s="240"/>
      <c r="G993" s="239"/>
      <c r="H993" s="242" t="str">
        <f>IF(ISBLANK(C993),"",IFERROR(IF(VLOOKUP(A993,'Np PL4 Stock'!$A:$J,10,FALSE)="Np4",C993-D993,C993-D993-1),""))</f>
        <v/>
      </c>
      <c r="I993" s="246" t="str">
        <f>IF(ISBLANK(C993),"",IFERROR(SUMIF('Np PL4 Stock'!$A:$A,A993,'Np PL4 Stock'!$N:$N),""))</f>
        <v/>
      </c>
      <c r="J993" s="240"/>
      <c r="K993" s="240"/>
      <c r="L993" s="239"/>
      <c r="M993" s="239"/>
      <c r="N993" s="242" t="str">
        <f t="shared" si="32"/>
        <v>-</v>
      </c>
      <c r="O993" s="240"/>
      <c r="P993" s="240"/>
      <c r="Q993" s="240"/>
      <c r="R993" s="249"/>
    </row>
    <row r="994" spans="1:18">
      <c r="A994" s="235" t="str">
        <f t="shared" si="31"/>
        <v/>
      </c>
      <c r="B994" s="153"/>
      <c r="C994" s="237"/>
      <c r="D994" s="238" t="str">
        <f>IF(ISBLANK(C994),"",IFERROR(VLOOKUP(A994,'Np PL4 Stock'!$A:$E,4,FALSE),""))</f>
        <v/>
      </c>
      <c r="E994" s="239"/>
      <c r="F994" s="240"/>
      <c r="G994" s="239"/>
      <c r="H994" s="242" t="str">
        <f>IF(ISBLANK(C994),"",IFERROR(IF(VLOOKUP(A994,'Np PL4 Stock'!$A:$J,10,FALSE)="Np4",C994-D994,C994-D994-1),""))</f>
        <v/>
      </c>
      <c r="I994" s="246" t="str">
        <f>IF(ISBLANK(C994),"",IFERROR(SUMIF('Np PL4 Stock'!$A:$A,A994,'Np PL4 Stock'!$N:$N),""))</f>
        <v/>
      </c>
      <c r="J994" s="240"/>
      <c r="K994" s="240"/>
      <c r="L994" s="239"/>
      <c r="M994" s="239"/>
      <c r="N994" s="242" t="str">
        <f t="shared" si="32"/>
        <v>-</v>
      </c>
      <c r="O994" s="240"/>
      <c r="P994" s="240"/>
      <c r="Q994" s="240"/>
      <c r="R994" s="249"/>
    </row>
    <row r="995" spans="1:18">
      <c r="A995" s="235" t="str">
        <f t="shared" si="31"/>
        <v/>
      </c>
      <c r="B995" s="153"/>
      <c r="C995" s="237"/>
      <c r="D995" s="238" t="str">
        <f>IF(ISBLANK(C995),"",IFERROR(VLOOKUP(A995,'Np PL4 Stock'!$A:$E,4,FALSE),""))</f>
        <v/>
      </c>
      <c r="E995" s="239"/>
      <c r="F995" s="240"/>
      <c r="G995" s="239"/>
      <c r="H995" s="242" t="str">
        <f>IF(ISBLANK(C995),"",IFERROR(IF(VLOOKUP(A995,'Np PL4 Stock'!$A:$J,10,FALSE)="Np4",C995-D995,C995-D995-1),""))</f>
        <v/>
      </c>
      <c r="I995" s="246" t="str">
        <f>IF(ISBLANK(C995),"",IFERROR(SUMIF('Np PL4 Stock'!$A:$A,A995,'Np PL4 Stock'!$N:$N),""))</f>
        <v/>
      </c>
      <c r="J995" s="240"/>
      <c r="K995" s="240"/>
      <c r="L995" s="239"/>
      <c r="M995" s="239"/>
      <c r="N995" s="242" t="str">
        <f t="shared" si="32"/>
        <v>-</v>
      </c>
      <c r="O995" s="240"/>
      <c r="P995" s="240"/>
      <c r="Q995" s="240"/>
      <c r="R995" s="249"/>
    </row>
    <row r="996" spans="1:18">
      <c r="A996" s="235" t="str">
        <f t="shared" si="31"/>
        <v/>
      </c>
      <c r="B996" s="153"/>
      <c r="C996" s="237"/>
      <c r="D996" s="238" t="str">
        <f>IF(ISBLANK(C996),"",IFERROR(VLOOKUP(A996,'Np PL4 Stock'!$A:$E,4,FALSE),""))</f>
        <v/>
      </c>
      <c r="E996" s="239"/>
      <c r="F996" s="240"/>
      <c r="G996" s="239"/>
      <c r="H996" s="242" t="str">
        <f>IF(ISBLANK(C996),"",IFERROR(IF(VLOOKUP(A996,'Np PL4 Stock'!$A:$J,10,FALSE)="Np4",C996-D996,C996-D996-1),""))</f>
        <v/>
      </c>
      <c r="I996" s="246" t="str">
        <f>IF(ISBLANK(C996),"",IFERROR(SUMIF('Np PL4 Stock'!$A:$A,A996,'Np PL4 Stock'!$N:$N),""))</f>
        <v/>
      </c>
      <c r="J996" s="240"/>
      <c r="K996" s="240"/>
      <c r="L996" s="239"/>
      <c r="M996" s="239"/>
      <c r="N996" s="242" t="str">
        <f t="shared" si="32"/>
        <v>-</v>
      </c>
      <c r="O996" s="240"/>
      <c r="P996" s="240"/>
      <c r="Q996" s="240"/>
      <c r="R996" s="249"/>
    </row>
    <row r="997" spans="1:18">
      <c r="A997" s="235" t="str">
        <f t="shared" si="31"/>
        <v/>
      </c>
      <c r="B997" s="153"/>
      <c r="C997" s="237"/>
      <c r="D997" s="238" t="str">
        <f>IF(ISBLANK(C997),"",IFERROR(VLOOKUP(A997,'Np PL4 Stock'!$A:$E,4,FALSE),""))</f>
        <v/>
      </c>
      <c r="E997" s="239"/>
      <c r="F997" s="240"/>
      <c r="G997" s="239"/>
      <c r="H997" s="242" t="str">
        <f>IF(ISBLANK(C997),"",IFERROR(IF(VLOOKUP(A997,'Np PL4 Stock'!$A:$J,10,FALSE)="Np4",C997-D997,C997-D997-1),""))</f>
        <v/>
      </c>
      <c r="I997" s="246" t="str">
        <f>IF(ISBLANK(C997),"",IFERROR(SUMIF('Np PL4 Stock'!$A:$A,A997,'Np PL4 Stock'!$N:$N),""))</f>
        <v/>
      </c>
      <c r="J997" s="240"/>
      <c r="K997" s="240"/>
      <c r="L997" s="239"/>
      <c r="M997" s="239"/>
      <c r="N997" s="242" t="str">
        <f t="shared" si="32"/>
        <v>-</v>
      </c>
      <c r="O997" s="240"/>
      <c r="P997" s="240"/>
      <c r="Q997" s="240"/>
      <c r="R997" s="249"/>
    </row>
    <row r="998" spans="1:18">
      <c r="A998" s="235" t="str">
        <f t="shared" si="31"/>
        <v/>
      </c>
      <c r="B998" s="153"/>
      <c r="C998" s="237"/>
      <c r="D998" s="238" t="str">
        <f>IF(ISBLANK(C998),"",IFERROR(VLOOKUP(A998,'Np PL4 Stock'!$A:$E,4,FALSE),""))</f>
        <v/>
      </c>
      <c r="E998" s="239"/>
      <c r="F998" s="240"/>
      <c r="G998" s="239"/>
      <c r="H998" s="242" t="str">
        <f>IF(ISBLANK(C998),"",IFERROR(IF(VLOOKUP(A998,'Np PL4 Stock'!$A:$J,10,FALSE)="Np4",C998-D998,C998-D998-1),""))</f>
        <v/>
      </c>
      <c r="I998" s="246" t="str">
        <f>IF(ISBLANK(C998),"",IFERROR(SUMIF('Np PL4 Stock'!$A:$A,A998,'Np PL4 Stock'!$N:$N),""))</f>
        <v/>
      </c>
      <c r="J998" s="240"/>
      <c r="K998" s="240"/>
      <c r="L998" s="239"/>
      <c r="M998" s="239"/>
      <c r="N998" s="242" t="str">
        <f t="shared" si="32"/>
        <v>-</v>
      </c>
      <c r="O998" s="240"/>
      <c r="P998" s="240"/>
      <c r="Q998" s="240"/>
      <c r="R998" s="249"/>
    </row>
    <row r="999" spans="1:18">
      <c r="A999" s="235" t="str">
        <f t="shared" si="31"/>
        <v/>
      </c>
      <c r="B999" s="153"/>
      <c r="C999" s="237"/>
      <c r="D999" s="238" t="str">
        <f>IF(ISBLANK(C999),"",IFERROR(VLOOKUP(A999,'Np PL4 Stock'!$A:$E,4,FALSE),""))</f>
        <v/>
      </c>
      <c r="E999" s="239"/>
      <c r="F999" s="240"/>
      <c r="G999" s="239"/>
      <c r="H999" s="242" t="str">
        <f>IF(ISBLANK(C999),"",IFERROR(IF(VLOOKUP(A999,'Np PL4 Stock'!$A:$J,10,FALSE)="Np4",C999-D999,C999-D999-1),""))</f>
        <v/>
      </c>
      <c r="I999" s="246" t="str">
        <f>IF(ISBLANK(C999),"",IFERROR(SUMIF('Np PL4 Stock'!$A:$A,A999,'Np PL4 Stock'!$N:$N),""))</f>
        <v/>
      </c>
      <c r="J999" s="240"/>
      <c r="K999" s="240"/>
      <c r="L999" s="239"/>
      <c r="M999" s="239"/>
      <c r="N999" s="242" t="str">
        <f t="shared" si="32"/>
        <v>-</v>
      </c>
      <c r="O999" s="240"/>
      <c r="P999" s="240"/>
      <c r="Q999" s="240"/>
      <c r="R999" s="249"/>
    </row>
    <row r="1000" spans="1:18">
      <c r="A1000" s="235" t="str">
        <f t="shared" si="31"/>
        <v/>
      </c>
      <c r="B1000" s="153"/>
      <c r="C1000" s="237"/>
      <c r="D1000" s="238" t="str">
        <f>IF(ISBLANK(C1000),"",IFERROR(VLOOKUP(A1000,'Np PL4 Stock'!$A:$E,4,FALSE),""))</f>
        <v/>
      </c>
      <c r="E1000" s="239"/>
      <c r="F1000" s="240"/>
      <c r="G1000" s="239"/>
      <c r="H1000" s="242" t="str">
        <f>IF(ISBLANK(C1000),"",IFERROR(IF(VLOOKUP(A1000,'Np PL4 Stock'!$A:$J,10,FALSE)="Np4",C1000-D1000,C1000-D1000-1),""))</f>
        <v/>
      </c>
      <c r="I1000" s="246" t="str">
        <f>IF(ISBLANK(C1000),"",IFERROR(SUMIF('Np PL4 Stock'!$A:$A,A1000,'Np PL4 Stock'!$N:$N),""))</f>
        <v/>
      </c>
      <c r="J1000" s="240"/>
      <c r="K1000" s="240"/>
      <c r="L1000" s="239"/>
      <c r="M1000" s="239"/>
      <c r="N1000" s="242" t="str">
        <f t="shared" si="32"/>
        <v>-</v>
      </c>
      <c r="O1000" s="240"/>
      <c r="P1000" s="240"/>
      <c r="Q1000" s="240"/>
      <c r="R1000" s="249"/>
    </row>
    <row r="1001" ht="15" spans="1:18">
      <c r="A1001" s="251" t="str">
        <f t="shared" si="31"/>
        <v/>
      </c>
      <c r="B1001" s="197"/>
      <c r="C1001" s="252"/>
      <c r="D1001" s="238" t="str">
        <f>IF(ISBLANK(C1001),"",IFERROR(VLOOKUP(A1001,'Np PL4 Stock'!$A:$E,4,FALSE),""))</f>
        <v/>
      </c>
      <c r="E1001" s="253"/>
      <c r="F1001" s="254"/>
      <c r="G1001" s="253"/>
      <c r="H1001" s="242" t="str">
        <f>IF(ISBLANK(C1001),"",IFERROR(IF(VLOOKUP(A1001,'Np PL4 Stock'!$A:$J,10,FALSE)="Np4",C1001-D1001,C1001-D1001-1),""))</f>
        <v/>
      </c>
      <c r="I1001" s="246" t="str">
        <f>IF(ISBLANK(C1001),"",IFERROR(SUMIF('Np PL4 Stock'!$A:$A,A1001,'Np PL4 Stock'!$N:$N),""))</f>
        <v/>
      </c>
      <c r="J1001" s="254"/>
      <c r="K1001" s="254"/>
      <c r="L1001" s="253"/>
      <c r="M1001" s="253"/>
      <c r="N1001" s="255" t="str">
        <f t="shared" si="32"/>
        <v>-</v>
      </c>
      <c r="O1001" s="254"/>
      <c r="P1001" s="254"/>
      <c r="Q1001" s="254"/>
      <c r="R1001" s="256"/>
    </row>
    <row r="1002" ht="15"/>
  </sheetData>
  <sheetProtection password="E193" sheet="1" sort="0" autoFilter="0" objects="1" scenarios="1"/>
  <autoFilter ref="A1:R1001">
    <extLst/>
  </autoFilter>
  <dataValidations count="6">
    <dataValidation type="list" allowBlank="1" showInputMessage="1" showErrorMessage="1" sqref="B$1:B$1048576">
      <formula1>List!$A$2:$A$13</formula1>
    </dataValidation>
    <dataValidation type="list" allowBlank="1" showInputMessage="1" showErrorMessage="1" sqref="F$1:F$1048576">
      <formula1>List!$J$2:$J$7</formula1>
    </dataValidation>
    <dataValidation type="list" allowBlank="1" showInputMessage="1" showErrorMessage="1" sqref="J$1:J$1048576">
      <formula1>List!$X$2:$X$5</formula1>
    </dataValidation>
    <dataValidation type="list" allowBlank="1" showInputMessage="1" showErrorMessage="1" sqref="O$1:O$1048576">
      <formula1>List!$Y$2:$Y$6</formula1>
    </dataValidation>
    <dataValidation type="list" allowBlank="1" showInputMessage="1" showErrorMessage="1" sqref="P$1:P$1048576">
      <formula1>List!$Z$2:$Z$21</formula1>
    </dataValidation>
    <dataValidation type="list" allowBlank="1" showInputMessage="1" showErrorMessage="1" sqref="Q$1:Q$1048576">
      <formula1>List!$AA$2:$AA$16</formula1>
    </dataValidation>
  </dataValidation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CR2012"/>
  <sheetViews>
    <sheetView tabSelected="1" zoomScale="80" zoomScaleNormal="80" workbookViewId="0">
      <pane xSplit="9" ySplit="1" topLeftCell="J850" activePane="bottomRight" state="frozen"/>
      <selection/>
      <selection pane="topRight"/>
      <selection pane="bottomLeft"/>
      <selection pane="bottomRight" activeCell="G888" sqref="G888"/>
    </sheetView>
  </sheetViews>
  <sheetFormatPr defaultColWidth="9.14285714285714" defaultRowHeight="14.25"/>
  <cols>
    <col min="1" max="1" width="8.57142857142857" style="26" customWidth="1"/>
    <col min="2" max="2" width="13.4285714285714" style="26" customWidth="1"/>
    <col min="3" max="3" width="11.4285714285714" style="27" customWidth="1"/>
    <col min="4" max="4" width="21.2857142857143" style="28" customWidth="1"/>
    <col min="5" max="5" width="11.7142857142857" style="27" customWidth="1"/>
    <col min="6" max="6" width="20.1428571428571" style="27" customWidth="1"/>
    <col min="7" max="7" width="8.42857142857143" style="29" customWidth="1"/>
    <col min="8" max="8" width="9.71428571428571" style="27" customWidth="1"/>
    <col min="9" max="9" width="12.8571428571429" style="29" customWidth="1"/>
    <col min="10" max="10" width="13.1428571428571" style="30" customWidth="1"/>
    <col min="11" max="11" width="11" style="31" customWidth="1"/>
    <col min="12" max="12" width="9" style="32" customWidth="1"/>
    <col min="13" max="14" width="17" style="26" customWidth="1"/>
    <col min="15" max="16" width="12.8571428571429" style="32" customWidth="1"/>
    <col min="17" max="17" width="11.2857142857143" style="33" customWidth="1"/>
    <col min="18" max="18" width="12.7142857142857" style="33" customWidth="1"/>
    <col min="19" max="19" width="12.8571428571429" style="29" customWidth="1"/>
    <col min="20" max="20" width="12.4285714285714" style="34" customWidth="1"/>
    <col min="21" max="21" width="12.8571428571429" style="34" customWidth="1"/>
    <col min="22" max="22" width="11" style="29" customWidth="1"/>
    <col min="23" max="23" width="16.7142857142857" style="29" customWidth="1"/>
    <col min="24" max="24" width="11" style="29" customWidth="1"/>
    <col min="25" max="25" width="17.8571428571429" style="29" customWidth="1"/>
    <col min="26" max="26" width="19.8571428571429" style="29" customWidth="1"/>
    <col min="27" max="27" width="16.4285714285714" style="29" customWidth="1"/>
    <col min="28" max="28" width="18" style="29" customWidth="1"/>
    <col min="29" max="29" width="17" style="29" customWidth="1"/>
    <col min="30" max="31" width="17.1428571428571" style="29" customWidth="1"/>
    <col min="32" max="32" width="11.8571428571429" style="35" customWidth="1"/>
    <col min="33" max="33" width="14.2857142857143" style="35" customWidth="1"/>
    <col min="34" max="34" width="12.7142857142857" style="35" customWidth="1"/>
    <col min="35" max="35" width="11" style="35" customWidth="1"/>
    <col min="36" max="37" width="11.4285714285714" style="27" customWidth="1"/>
    <col min="38" max="38" width="14.7142857142857" style="26" customWidth="1"/>
    <col min="39" max="39" width="14.4285714285714" style="32" customWidth="1"/>
    <col min="40" max="40" width="11.1428571428571" style="34" customWidth="1"/>
    <col min="41" max="41" width="10.7142857142857" style="34" customWidth="1"/>
    <col min="42" max="42" width="11.4285714285714" style="29" customWidth="1"/>
    <col min="43" max="43" width="10.8571428571429" style="29" customWidth="1"/>
    <col min="44" max="45" width="11.4285714285714" style="29" customWidth="1"/>
    <col min="46" max="46" width="12.4285714285714" style="35" customWidth="1"/>
    <col min="47" max="47" width="14.2857142857143" style="35" customWidth="1"/>
    <col min="48" max="48" width="10.5714285714286" style="35" customWidth="1"/>
    <col min="49" max="49" width="13" style="35" customWidth="1"/>
    <col min="50" max="50" width="10.8571428571429" style="27" customWidth="1"/>
    <col min="51" max="51" width="9.14285714285714" style="27" customWidth="1"/>
    <col min="52" max="52" width="11.1428571428571" style="27" customWidth="1"/>
    <col min="53" max="53" width="8.28571428571429" style="29" customWidth="1"/>
    <col min="54" max="54" width="9" style="27" customWidth="1"/>
    <col min="55" max="55" width="9.71428571428571" style="27" customWidth="1"/>
    <col min="56" max="56" width="9" style="29" customWidth="1"/>
    <col min="57" max="58" width="8.57142857142857" style="27" customWidth="1"/>
    <col min="59" max="59" width="9.42857142857143" style="27" customWidth="1"/>
    <col min="60" max="60" width="10.4285714285714" style="27" customWidth="1"/>
    <col min="61" max="61" width="51.4285714285714" style="27" customWidth="1"/>
    <col min="62" max="62" width="14.4285714285714" style="36" customWidth="1"/>
    <col min="63" max="63" width="20.1428571428571" style="27" customWidth="1"/>
    <col min="64" max="64" width="8.57142857142857" style="27" customWidth="1"/>
    <col min="65" max="65" width="8.28571428571429" style="27" customWidth="1"/>
    <col min="66" max="66" width="9.14285714285714" style="27" customWidth="1"/>
    <col min="67" max="67" width="8.42857142857143" style="29" customWidth="1"/>
    <col min="68" max="68" width="20.4285714285714" style="37" customWidth="1"/>
    <col min="69" max="69" width="11.5714285714286" style="29" customWidth="1"/>
    <col min="70" max="70" width="11.1428571428571" style="29" customWidth="1"/>
    <col min="71" max="71" width="11.7142857142857" style="38" customWidth="1"/>
    <col min="72" max="72" width="12.1428571428571" style="29" customWidth="1"/>
    <col min="73" max="73" width="12.1428571428571" style="38" customWidth="1"/>
    <col min="74" max="74" width="11.1428571428571" style="31" customWidth="1"/>
    <col min="75" max="75" width="20.8571428571429" style="29" customWidth="1"/>
    <col min="76" max="76" width="7.85714285714286" style="32" customWidth="1"/>
    <col min="77" max="77" width="9.14285714285714" style="29" customWidth="1"/>
    <col min="78" max="78" width="15.4285714285714" style="29" customWidth="1"/>
    <col min="79" max="79" width="11" style="27" customWidth="1"/>
    <col min="80" max="80" width="14.7142857142857" style="27" customWidth="1"/>
    <col min="81" max="81" width="13" style="27" customWidth="1"/>
    <col min="82" max="82" width="11.5714285714286" style="27" customWidth="1"/>
    <col min="83" max="83" width="12.4285714285714" style="27" customWidth="1"/>
    <col min="84" max="84" width="26.8571428571429" style="36" customWidth="1"/>
    <col min="85" max="85" width="27.1428571428571" style="36" customWidth="1"/>
    <col min="86" max="16384" width="9.14285714285714" style="27"/>
  </cols>
  <sheetData>
    <row r="1" ht="60" customHeight="1" spans="1:85">
      <c r="A1" s="39" t="s">
        <v>409</v>
      </c>
      <c r="B1" s="40" t="s">
        <v>349</v>
      </c>
      <c r="C1" s="41" t="s">
        <v>115</v>
      </c>
      <c r="D1" s="42" t="s">
        <v>410</v>
      </c>
      <c r="E1" s="43" t="s">
        <v>0</v>
      </c>
      <c r="F1" s="44" t="s">
        <v>1</v>
      </c>
      <c r="G1" s="45" t="s">
        <v>354</v>
      </c>
      <c r="H1" s="44" t="s">
        <v>45</v>
      </c>
      <c r="I1" s="45" t="s">
        <v>411</v>
      </c>
      <c r="J1" s="55" t="s">
        <v>412</v>
      </c>
      <c r="K1" s="56" t="s">
        <v>413</v>
      </c>
      <c r="L1" s="57" t="s">
        <v>414</v>
      </c>
      <c r="M1" s="58" t="s">
        <v>323</v>
      </c>
      <c r="N1" s="58" t="s">
        <v>117</v>
      </c>
      <c r="O1" s="57" t="s">
        <v>415</v>
      </c>
      <c r="P1" s="57" t="s">
        <v>416</v>
      </c>
      <c r="Q1" s="65" t="s">
        <v>417</v>
      </c>
      <c r="R1" s="65" t="s">
        <v>418</v>
      </c>
      <c r="S1" s="45" t="s">
        <v>419</v>
      </c>
      <c r="T1" s="66" t="s">
        <v>420</v>
      </c>
      <c r="U1" s="66" t="s">
        <v>421</v>
      </c>
      <c r="V1" s="45" t="s">
        <v>422</v>
      </c>
      <c r="W1" s="45" t="s">
        <v>423</v>
      </c>
      <c r="X1" s="45" t="s">
        <v>424</v>
      </c>
      <c r="Y1" s="45" t="s">
        <v>425</v>
      </c>
      <c r="Z1" s="45" t="s">
        <v>426</v>
      </c>
      <c r="AA1" s="45" t="s">
        <v>427</v>
      </c>
      <c r="AB1" s="45" t="s">
        <v>428</v>
      </c>
      <c r="AC1" s="45" t="s">
        <v>429</v>
      </c>
      <c r="AD1" s="45" t="s">
        <v>430</v>
      </c>
      <c r="AE1" s="45" t="s">
        <v>431</v>
      </c>
      <c r="AF1" s="72" t="s">
        <v>432</v>
      </c>
      <c r="AG1" s="74" t="s">
        <v>433</v>
      </c>
      <c r="AH1" s="74" t="s">
        <v>434</v>
      </c>
      <c r="AI1" s="74" t="s">
        <v>435</v>
      </c>
      <c r="AJ1" s="74" t="s">
        <v>436</v>
      </c>
      <c r="AK1" s="74" t="s">
        <v>437</v>
      </c>
      <c r="AL1" s="75" t="s">
        <v>438</v>
      </c>
      <c r="AM1" s="57" t="s">
        <v>439</v>
      </c>
      <c r="AN1" s="76" t="s">
        <v>440</v>
      </c>
      <c r="AO1" s="76" t="s">
        <v>441</v>
      </c>
      <c r="AP1" s="78" t="s">
        <v>442</v>
      </c>
      <c r="AQ1" s="79" t="s">
        <v>443</v>
      </c>
      <c r="AR1" s="79" t="s">
        <v>444</v>
      </c>
      <c r="AS1" s="79" t="s">
        <v>431</v>
      </c>
      <c r="AT1" s="80" t="s">
        <v>445</v>
      </c>
      <c r="AU1" s="81" t="s">
        <v>446</v>
      </c>
      <c r="AV1" s="81" t="s">
        <v>447</v>
      </c>
      <c r="AW1" s="81" t="s">
        <v>448</v>
      </c>
      <c r="AX1" s="81" t="s">
        <v>449</v>
      </c>
      <c r="AY1" s="45" t="s">
        <v>450</v>
      </c>
      <c r="AZ1" s="45" t="s">
        <v>451</v>
      </c>
      <c r="BA1" s="45" t="s">
        <v>452</v>
      </c>
      <c r="BB1" s="45" t="s">
        <v>453</v>
      </c>
      <c r="BC1" s="45" t="s">
        <v>454</v>
      </c>
      <c r="BD1" s="45" t="s">
        <v>455</v>
      </c>
      <c r="BE1" s="82" t="s">
        <v>456</v>
      </c>
      <c r="BF1" s="82" t="s">
        <v>457</v>
      </c>
      <c r="BG1" s="82" t="s">
        <v>458</v>
      </c>
      <c r="BH1" s="82" t="s">
        <v>154</v>
      </c>
      <c r="BI1" s="43" t="s">
        <v>459</v>
      </c>
      <c r="BJ1" s="83" t="s">
        <v>460</v>
      </c>
      <c r="BK1" s="83" t="s">
        <v>461</v>
      </c>
      <c r="BL1" s="83" t="s">
        <v>133</v>
      </c>
      <c r="BM1" s="83" t="s">
        <v>462</v>
      </c>
      <c r="BN1" s="83" t="s">
        <v>463</v>
      </c>
      <c r="BO1" s="45" t="s">
        <v>464</v>
      </c>
      <c r="BP1" s="89" t="s">
        <v>465</v>
      </c>
      <c r="BQ1" s="90" t="s">
        <v>466</v>
      </c>
      <c r="BR1" s="90" t="s">
        <v>467</v>
      </c>
      <c r="BS1" s="91" t="s">
        <v>468</v>
      </c>
      <c r="BT1" s="90" t="s">
        <v>469</v>
      </c>
      <c r="BU1" s="91" t="s">
        <v>470</v>
      </c>
      <c r="BV1" s="96" t="s">
        <v>471</v>
      </c>
      <c r="BW1" s="97" t="s">
        <v>472</v>
      </c>
      <c r="BX1" s="98" t="s">
        <v>473</v>
      </c>
      <c r="BY1" s="97" t="s">
        <v>474</v>
      </c>
      <c r="BZ1" s="99" t="s">
        <v>475</v>
      </c>
      <c r="CA1" s="100" t="s">
        <v>476</v>
      </c>
      <c r="CB1" s="100" t="s">
        <v>477</v>
      </c>
      <c r="CC1" s="100" t="s">
        <v>127</v>
      </c>
      <c r="CD1" s="100" t="s">
        <v>478</v>
      </c>
      <c r="CE1" s="109" t="s">
        <v>128</v>
      </c>
      <c r="CF1" s="110" t="s">
        <v>357</v>
      </c>
      <c r="CG1" s="111" t="s">
        <v>479</v>
      </c>
    </row>
    <row r="2" spans="1:85">
      <c r="A2" s="46" t="str">
        <f t="shared" ref="A2:A50" si="0">IF(ISBLANK(H2),"",H2&amp;"-"&amp;IF(OR(LEN(I2)=1,LEN(I2)=4),"0"&amp;I2,I2))&amp;"-"&amp;IF(LEN(G2)=1,"0"&amp;G2,G2)&amp;"-"&amp;D2</f>
        <v>C1-06-01-45695</v>
      </c>
      <c r="B2" s="47" t="str">
        <f t="shared" ref="B2:B50" si="1">IF(ISBLANK(H2),"",H2&amp;"-"&amp;IF(OR(LEN(I2)=1,LEN(I2)=4),"0"&amp;I2,I2))&amp;"-"&amp;IF(LEN(G2)=1,"0"&amp;G2,G2)</f>
        <v>C1-06-01</v>
      </c>
      <c r="C2" s="48" t="s">
        <v>43</v>
      </c>
      <c r="D2" s="49">
        <v>45695</v>
      </c>
      <c r="E2" s="50" t="s">
        <v>3</v>
      </c>
      <c r="F2" s="51" t="s">
        <v>6</v>
      </c>
      <c r="G2" s="52">
        <v>1</v>
      </c>
      <c r="H2" s="51" t="s">
        <v>187</v>
      </c>
      <c r="I2" s="59">
        <v>6</v>
      </c>
      <c r="J2" s="60">
        <f>IF(ISBLANK(G2),"",IFERROR(VLOOKUP(B2,'Np PL4 Stock'!$A:$D,4,FALSE),""))</f>
        <v>45684</v>
      </c>
      <c r="K2" s="61">
        <f>IF(ISBLANK(G2),"",SUMIF('Np PL4 Stock'!$A:$A,B2,'Np PL4 Stock'!$N:$N))</f>
        <v>1</v>
      </c>
      <c r="L2" s="62">
        <f>IF(ISBLANK(G2),"",VLOOKUP(LEFT(B2,5),Unit!A:B,2,FALSE))</f>
        <v>20</v>
      </c>
      <c r="M2" s="63" t="str">
        <f>IF(ISBLANK(G2),"",IFERROR(VLOOKUP(B2,'Np PL4 Stock'!$A:$T,20,FALSE),""))</f>
        <v>PD-MA1</v>
      </c>
      <c r="N2" s="63" t="str">
        <f>IF(ISBLANK(G2),"",IFERROR(VLOOKUP(B2,'Np PL4 Stock'!$A:$U,21,FALSE),""))</f>
        <v>Konabay</v>
      </c>
      <c r="O2" s="62">
        <f t="shared" ref="O2:O65" si="2">IFERROR((K2*10^6)/(L2*10^3),"")</f>
        <v>50</v>
      </c>
      <c r="P2" s="62">
        <f t="shared" ref="P2:P65" si="3">IFERROR((SUMIFS(BS:BS,A:A,A2))/(L2*10^3),"")</f>
        <v>4.0625e-5</v>
      </c>
      <c r="Q2" s="67">
        <f t="shared" ref="Q2:Q65" si="4">IFERROR(SUM(SUMIF(B:B,B2,BQ:BQ),SUMIF(B:B,B2,BR:BR))/(K2*10^6),"")</f>
        <v>8.125e-7</v>
      </c>
      <c r="R2" s="67">
        <f t="shared" ref="R2:R65" si="5">IFERROR(SUM(SUMIF(B:B,B2,BS:BS),SUMIF(B:B,B2,BT:BT))/(K2*10^6),"")</f>
        <v>1.060924e-6</v>
      </c>
      <c r="S2" s="64">
        <v>9</v>
      </c>
      <c r="T2" s="68">
        <v>7.081</v>
      </c>
      <c r="U2" s="68">
        <v>6.736</v>
      </c>
      <c r="V2" s="69" t="s">
        <v>32</v>
      </c>
      <c r="W2" s="64" t="s">
        <v>32</v>
      </c>
      <c r="X2" s="64">
        <v>92</v>
      </c>
      <c r="Y2" s="59" t="s">
        <v>32</v>
      </c>
      <c r="Z2" s="59" t="s">
        <v>32</v>
      </c>
      <c r="AA2" s="59" t="s">
        <v>32</v>
      </c>
      <c r="AB2" s="59" t="s">
        <v>32</v>
      </c>
      <c r="AC2" s="59">
        <v>0</v>
      </c>
      <c r="AD2" s="59">
        <v>0</v>
      </c>
      <c r="AE2" s="59" t="s">
        <v>32</v>
      </c>
      <c r="AF2" s="73" t="s">
        <v>38</v>
      </c>
      <c r="AG2" s="73">
        <v>26000</v>
      </c>
      <c r="AH2" s="73" t="s">
        <v>38</v>
      </c>
      <c r="AI2" s="73" t="s">
        <v>38</v>
      </c>
      <c r="AJ2" s="73" t="s">
        <v>38</v>
      </c>
      <c r="AK2" s="73" t="s">
        <v>32</v>
      </c>
      <c r="AL2" s="77" t="str">
        <f>IF(ISBLANK(S2),"",IF(AJ2="Fail","Fail",IF(E2="PL4",IF(AND(T2&gt;STD_01122025!$D$3,U2&lt;STD_01122025!$D$4,OR(AF2="ND",AF2&lt;STD_01122025!$D$7),AH2="ND"),"Pass","Fail"),IF(E2="PL12",IF(AND(S2&lt;STD_01122025!$F$2,T2&gt;STD_01122025!$F$3,U2&lt;STD_01122025!$F$4,V2&gt;STD_01122025!$F$5,X2&gt;STD_01122025!$F$6,OR(AF2="ND",AF2&lt;STD_01122025!$F$7),AH2="ND"),"Pass","Fail"),IF(E2="SuperPL",IF(AND(T2&gt;STD_01122025!$H$3,U2&lt;STD_01122025!$H$4,V2&gt;STD_01122025!$H$5,X2&gt;STD_01122025!$H$6,OR(AF2="ND",AF2&lt;STD_01122025!$H$7),AH2="ND"),"Pass","Fail"),IF(E2="Flight",IF(AND(T2&gt;STD_01122025!$J$3,U2&lt;STD_01122025!$J$4,X2&gt;STD_01122025!$J$6,OR(AF2="ND",AF2&lt;STD_01122025!$J$7),AH2="ND"),"Pass","Fail"),""))))))</f>
        <v>Pass</v>
      </c>
      <c r="AM2" s="62">
        <f>IF(ISBLANK(B2),"",IFERROR(IF(VLOOKUP(B2,'Np PL4 Stock'!$A:$J,10,FALSE)="Np4",D2-VLOOKUP(B2,'Np PL4 Stock'!$A:$E,5,FALSE),D2-VLOOKUP(B2,'Np PL4 Stock'!$A:$E,5,FALSE)-1),""))</f>
        <v>11</v>
      </c>
      <c r="AN2" s="68">
        <v>7.874</v>
      </c>
      <c r="AO2" s="68">
        <v>6.385</v>
      </c>
      <c r="AP2" s="69">
        <v>96</v>
      </c>
      <c r="AQ2" s="64">
        <v>365</v>
      </c>
      <c r="AR2" s="64">
        <v>99</v>
      </c>
      <c r="AS2" s="59" t="s">
        <v>32</v>
      </c>
      <c r="AT2" s="73" t="s">
        <v>38</v>
      </c>
      <c r="AU2" s="73">
        <v>45000</v>
      </c>
      <c r="AV2" s="73" t="s">
        <v>38</v>
      </c>
      <c r="AW2" s="73" t="s">
        <v>38</v>
      </c>
      <c r="AX2" s="73" t="s">
        <v>32</v>
      </c>
      <c r="AY2" s="59">
        <v>0</v>
      </c>
      <c r="AZ2" s="59">
        <v>0</v>
      </c>
      <c r="BA2" s="59">
        <v>0</v>
      </c>
      <c r="BB2" s="59">
        <v>0</v>
      </c>
      <c r="BC2" s="59">
        <v>0</v>
      </c>
      <c r="BD2" s="59">
        <v>0</v>
      </c>
      <c r="BE2" s="84" t="s">
        <v>38</v>
      </c>
      <c r="BF2" s="84" t="s">
        <v>38</v>
      </c>
      <c r="BG2" s="84" t="s">
        <v>38</v>
      </c>
      <c r="BH2" s="84" t="s">
        <v>38</v>
      </c>
      <c r="BI2" s="85" t="s">
        <v>480</v>
      </c>
      <c r="BJ2" s="86" t="s">
        <v>246</v>
      </c>
      <c r="BK2" s="64" t="s">
        <v>481</v>
      </c>
      <c r="BL2" s="86" t="s">
        <v>155</v>
      </c>
      <c r="BM2" s="86" t="s">
        <v>178</v>
      </c>
      <c r="BN2" s="86"/>
      <c r="BO2" s="59">
        <v>15</v>
      </c>
      <c r="BP2" s="69">
        <v>246104305100109</v>
      </c>
      <c r="BQ2" s="92">
        <v>0.625</v>
      </c>
      <c r="BR2" s="93">
        <v>0.1875</v>
      </c>
      <c r="BS2" s="94">
        <f>IF(ISBLANK(D2),"",SUM(BQ2:BR2))</f>
        <v>0.8125</v>
      </c>
      <c r="BT2" s="95">
        <v>0.248424</v>
      </c>
      <c r="BU2" s="101">
        <f>IF(ISBLANK(D2),"",SUM(BS2:BT2))</f>
        <v>1.060924</v>
      </c>
      <c r="BV2" s="102">
        <f t="shared" ref="BV2:BV65" si="6">IF(ISNUMBER(AQ2),(1/AQ2)*10^3,"-")</f>
        <v>2.73972602739726</v>
      </c>
      <c r="BW2" s="103">
        <v>452</v>
      </c>
      <c r="BX2" s="104">
        <f t="shared" ref="BX2:BX65" si="7">IFERROR((BU2*BV2)/10^3,"-")</f>
        <v>0.00290664109589041</v>
      </c>
      <c r="BY2" s="105">
        <v>1800</v>
      </c>
      <c r="BZ2" s="103" t="s">
        <v>32</v>
      </c>
      <c r="CA2" s="106" t="s">
        <v>189</v>
      </c>
      <c r="CB2" s="107" t="s">
        <v>148</v>
      </c>
      <c r="CC2" s="112" t="s">
        <v>149</v>
      </c>
      <c r="CD2" s="106"/>
      <c r="CE2" s="103" t="s">
        <v>192</v>
      </c>
      <c r="CF2" s="113"/>
      <c r="CG2" s="114">
        <v>2000004627</v>
      </c>
    </row>
    <row r="3" spans="1:85">
      <c r="A3" s="53" t="str">
        <f t="shared" si="0"/>
        <v>C1-07-01-45695</v>
      </c>
      <c r="B3" s="47" t="str">
        <f t="shared" si="1"/>
        <v>C1-07-01</v>
      </c>
      <c r="C3" s="48" t="s">
        <v>43</v>
      </c>
      <c r="D3" s="49">
        <v>45695</v>
      </c>
      <c r="E3" s="50" t="s">
        <v>3</v>
      </c>
      <c r="F3" s="51" t="s">
        <v>6</v>
      </c>
      <c r="G3" s="52">
        <v>1</v>
      </c>
      <c r="H3" s="51" t="s">
        <v>187</v>
      </c>
      <c r="I3" s="59">
        <v>7</v>
      </c>
      <c r="J3" s="60">
        <f>IF(ISBLANK(H3),"",IFERROR(VLOOKUP(B3,'Np PL4 Stock'!$A:$D,4,FALSE),""))</f>
        <v>45684</v>
      </c>
      <c r="K3" s="61">
        <f>IF(ISBLANK(H3),"",SUMIF('Np PL4 Stock'!$A:$A,B3,'Np PL4 Stock'!$N:$N))</f>
        <v>1</v>
      </c>
      <c r="L3" s="62">
        <f>IF(ISBLANK(H3),"",VLOOKUP(LEFT(B3,5),Unit!A:B,2,FALSE))</f>
        <v>20</v>
      </c>
      <c r="M3" s="63" t="str">
        <f>IF(ISBLANK(H3),"",IFERROR(VLOOKUP(B3,'Np PL4 Stock'!$A:$T,20,FALSE),""))</f>
        <v>PD-MA1</v>
      </c>
      <c r="N3" s="63" t="str">
        <f>IF(ISBLANK(H3),"",IFERROR(VLOOKUP(B3,'Np PL4 Stock'!$A:$U,21,FALSE),""))</f>
        <v>Konabay</v>
      </c>
      <c r="O3" s="62">
        <f t="shared" si="2"/>
        <v>50</v>
      </c>
      <c r="P3" s="62">
        <f t="shared" si="3"/>
        <v>4.0625e-5</v>
      </c>
      <c r="Q3" s="67">
        <f t="shared" si="4"/>
        <v>8.125e-7</v>
      </c>
      <c r="R3" s="67">
        <f t="shared" si="5"/>
        <v>1.060922e-6</v>
      </c>
      <c r="S3" s="64">
        <v>9</v>
      </c>
      <c r="T3" s="68">
        <v>7.067</v>
      </c>
      <c r="U3" s="68">
        <v>6.145</v>
      </c>
      <c r="V3" s="69" t="s">
        <v>32</v>
      </c>
      <c r="W3" s="64" t="s">
        <v>32</v>
      </c>
      <c r="X3" s="64">
        <v>91</v>
      </c>
      <c r="Y3" s="59" t="s">
        <v>32</v>
      </c>
      <c r="Z3" s="59" t="s">
        <v>32</v>
      </c>
      <c r="AA3" s="59" t="s">
        <v>32</v>
      </c>
      <c r="AB3" s="59" t="s">
        <v>32</v>
      </c>
      <c r="AC3" s="59">
        <v>0</v>
      </c>
      <c r="AD3" s="59">
        <v>0</v>
      </c>
      <c r="AE3" s="59" t="s">
        <v>32</v>
      </c>
      <c r="AF3" s="73" t="s">
        <v>38</v>
      </c>
      <c r="AG3" s="73">
        <v>35000</v>
      </c>
      <c r="AH3" s="73" t="s">
        <v>38</v>
      </c>
      <c r="AI3" s="73" t="s">
        <v>38</v>
      </c>
      <c r="AJ3" s="73" t="s">
        <v>38</v>
      </c>
      <c r="AK3" s="73" t="s">
        <v>32</v>
      </c>
      <c r="AL3" s="77" t="str">
        <f>IF(ISBLANK(S3),"",IF(AJ3="Fail","Fail",IF(E3="PL4",IF(AND(T3&gt;STD_01122025!$D$3,U3&lt;STD_01122025!$D$4,OR(AF3="ND",AF3&lt;STD_01122025!$D$7),AH3="ND"),"Pass","Fail"),IF(E3="PL12",IF(AND(S3&lt;STD_01122025!$F$2,T3&gt;STD_01122025!$F$3,U3&lt;STD_01122025!$F$4,V3&gt;STD_01122025!$F$5,X3&gt;STD_01122025!$F$6,OR(AF3="ND",AF3&lt;STD_01122025!$F$7),AH3="ND"),"Pass","Fail"),IF(E3="SuperPL",IF(AND(T3&gt;STD_01122025!$H$3,U3&lt;STD_01122025!$H$4,V3&gt;STD_01122025!$H$5,X3&gt;STD_01122025!$H$6,OR(AF3="ND",AF3&lt;STD_01122025!$H$7),AH3="ND"),"Pass","Fail"),IF(E3="Flight",IF(AND(T3&gt;STD_01122025!$J$3,U3&lt;STD_01122025!$J$4,X3&gt;STD_01122025!$J$6,OR(AF3="ND",AF3&lt;STD_01122025!$J$7),AH3="ND"),"Pass","Fail"),""))))))</f>
        <v>Pass</v>
      </c>
      <c r="AM3" s="62">
        <f>IF(ISBLANK(B3),"",IFERROR(IF(VLOOKUP(B3,'Np PL4 Stock'!$A:$J,10,FALSE)="Np4",D3-VLOOKUP(B3,'Np PL4 Stock'!$A:$E,5,FALSE),D3-VLOOKUP(B3,'Np PL4 Stock'!$A:$E,5,FALSE)-1),""))</f>
        <v>11</v>
      </c>
      <c r="AN3" s="68">
        <v>7.771</v>
      </c>
      <c r="AO3" s="68">
        <v>5.954</v>
      </c>
      <c r="AP3" s="69">
        <v>93.506</v>
      </c>
      <c r="AQ3" s="64">
        <v>378</v>
      </c>
      <c r="AR3" s="64">
        <v>97</v>
      </c>
      <c r="AS3" s="59" t="s">
        <v>32</v>
      </c>
      <c r="AT3" s="73" t="s">
        <v>38</v>
      </c>
      <c r="AU3" s="73">
        <v>56000</v>
      </c>
      <c r="AV3" s="73" t="s">
        <v>38</v>
      </c>
      <c r="AW3" s="73" t="s">
        <v>38</v>
      </c>
      <c r="AX3" s="73" t="s">
        <v>32</v>
      </c>
      <c r="AY3" s="59">
        <v>0</v>
      </c>
      <c r="AZ3" s="59">
        <v>0</v>
      </c>
      <c r="BA3" s="59">
        <v>0</v>
      </c>
      <c r="BB3" s="59">
        <v>0</v>
      </c>
      <c r="BC3" s="59">
        <v>0</v>
      </c>
      <c r="BD3" s="59">
        <v>0</v>
      </c>
      <c r="BE3" s="84" t="s">
        <v>38</v>
      </c>
      <c r="BF3" s="84" t="s">
        <v>38</v>
      </c>
      <c r="BG3" s="84" t="s">
        <v>38</v>
      </c>
      <c r="BH3" s="84" t="s">
        <v>38</v>
      </c>
      <c r="BI3" s="85" t="s">
        <v>480</v>
      </c>
      <c r="BJ3" s="86" t="s">
        <v>246</v>
      </c>
      <c r="BK3" s="64" t="s">
        <v>481</v>
      </c>
      <c r="BL3" s="86" t="s">
        <v>155</v>
      </c>
      <c r="BM3" s="86" t="s">
        <v>178</v>
      </c>
      <c r="BN3" s="86"/>
      <c r="BO3" s="59">
        <v>15</v>
      </c>
      <c r="BP3" s="69">
        <v>246104305100109</v>
      </c>
      <c r="BQ3" s="92">
        <v>0.625</v>
      </c>
      <c r="BR3" s="93">
        <v>0.1875</v>
      </c>
      <c r="BS3" s="94">
        <f t="shared" ref="BS3:BS66" si="8">IF(ISBLANK(D3),"",SUM(BQ3:BR3))</f>
        <v>0.8125</v>
      </c>
      <c r="BT3" s="95">
        <v>0.248422</v>
      </c>
      <c r="BU3" s="101">
        <f t="shared" ref="BU3:BU66" si="9">IF(ISBLANK(D3),"",SUM(BS3:BT3))</f>
        <v>1.060922</v>
      </c>
      <c r="BV3" s="102">
        <f t="shared" si="6"/>
        <v>2.64550264550265</v>
      </c>
      <c r="BW3" s="103">
        <v>451</v>
      </c>
      <c r="BX3" s="104">
        <f t="shared" si="7"/>
        <v>0.00280667195767196</v>
      </c>
      <c r="BY3" s="105">
        <v>1800</v>
      </c>
      <c r="BZ3" s="103" t="s">
        <v>32</v>
      </c>
      <c r="CA3" s="106" t="s">
        <v>189</v>
      </c>
      <c r="CB3" s="107" t="s">
        <v>148</v>
      </c>
      <c r="CC3" s="112" t="s">
        <v>149</v>
      </c>
      <c r="CD3" s="106"/>
      <c r="CE3" s="103" t="s">
        <v>192</v>
      </c>
      <c r="CF3" s="113"/>
      <c r="CG3" s="114">
        <v>2000004627</v>
      </c>
    </row>
    <row r="4" spans="1:85">
      <c r="A4" s="53" t="str">
        <f t="shared" si="0"/>
        <v>C1-08-01-45695</v>
      </c>
      <c r="B4" s="47" t="str">
        <f t="shared" si="1"/>
        <v>C1-08-01</v>
      </c>
      <c r="C4" s="48" t="s">
        <v>43</v>
      </c>
      <c r="D4" s="49">
        <v>45695</v>
      </c>
      <c r="E4" s="50" t="s">
        <v>3</v>
      </c>
      <c r="F4" s="51" t="s">
        <v>6</v>
      </c>
      <c r="G4" s="52">
        <v>1</v>
      </c>
      <c r="H4" s="51" t="s">
        <v>187</v>
      </c>
      <c r="I4" s="59">
        <v>8</v>
      </c>
      <c r="J4" s="60">
        <f>IF(ISBLANK(H4),"",IFERROR(VLOOKUP(B4,'Np PL4 Stock'!$A:$D,4,FALSE),""))</f>
        <v>45684</v>
      </c>
      <c r="K4" s="61">
        <f>IF(ISBLANK(H4),"",SUMIF('Np PL4 Stock'!$A:$A,B4,'Np PL4 Stock'!$N:$N))</f>
        <v>1</v>
      </c>
      <c r="L4" s="62">
        <f>IF(ISBLANK(H4),"",VLOOKUP(LEFT(B4,5),Unit!A:B,2,FALSE))</f>
        <v>20</v>
      </c>
      <c r="M4" s="63" t="str">
        <f>IF(ISBLANK(H4),"",IFERROR(VLOOKUP(B4,'Np PL4 Stock'!$A:$T,20,FALSE),""))</f>
        <v>PD-MA1</v>
      </c>
      <c r="N4" s="63" t="str">
        <f>IF(ISBLANK(H4),"",IFERROR(VLOOKUP(B4,'Np PL4 Stock'!$A:$U,21,FALSE),""))</f>
        <v>Konabay</v>
      </c>
      <c r="O4" s="62">
        <f t="shared" si="2"/>
        <v>50</v>
      </c>
      <c r="P4" s="62">
        <f t="shared" si="3"/>
        <v>4.0625e-5</v>
      </c>
      <c r="Q4" s="67">
        <f t="shared" si="4"/>
        <v>8.125e-7</v>
      </c>
      <c r="R4" s="67">
        <f t="shared" si="5"/>
        <v>1.060922e-6</v>
      </c>
      <c r="S4" s="64">
        <v>9</v>
      </c>
      <c r="T4" s="68">
        <v>7.192</v>
      </c>
      <c r="U4" s="68">
        <v>5.116</v>
      </c>
      <c r="V4" s="69" t="s">
        <v>32</v>
      </c>
      <c r="W4" s="64" t="s">
        <v>32</v>
      </c>
      <c r="X4" s="64">
        <v>93</v>
      </c>
      <c r="Y4" s="59" t="s">
        <v>32</v>
      </c>
      <c r="Z4" s="59" t="s">
        <v>32</v>
      </c>
      <c r="AA4" s="59" t="s">
        <v>32</v>
      </c>
      <c r="AB4" s="59" t="s">
        <v>32</v>
      </c>
      <c r="AC4" s="59">
        <v>0</v>
      </c>
      <c r="AD4" s="59">
        <v>0</v>
      </c>
      <c r="AE4" s="59" t="s">
        <v>32</v>
      </c>
      <c r="AF4" s="73" t="s">
        <v>38</v>
      </c>
      <c r="AG4" s="73">
        <v>41000</v>
      </c>
      <c r="AH4" s="73" t="s">
        <v>38</v>
      </c>
      <c r="AI4" s="73" t="s">
        <v>38</v>
      </c>
      <c r="AJ4" s="73" t="s">
        <v>38</v>
      </c>
      <c r="AK4" s="73" t="s">
        <v>32</v>
      </c>
      <c r="AL4" s="77" t="str">
        <f>IF(ISBLANK(S4),"",IF(AJ4="Fail","Fail",IF(E4="PL4",IF(AND(T4&gt;STD_01122025!$D$3,U4&lt;STD_01122025!$D$4,OR(AF4="ND",AF4&lt;STD_01122025!$D$7),AH4="ND"),"Pass","Fail"),IF(E4="PL12",IF(AND(S4&lt;STD_01122025!$F$2,T4&gt;STD_01122025!$F$3,U4&lt;STD_01122025!$F$4,V4&gt;STD_01122025!$F$5,X4&gt;STD_01122025!$F$6,OR(AF4="ND",AF4&lt;STD_01122025!$F$7),AH4="ND"),"Pass","Fail"),IF(E4="SuperPL",IF(AND(T4&gt;STD_01122025!$H$3,U4&lt;STD_01122025!$H$4,V4&gt;STD_01122025!$H$5,X4&gt;STD_01122025!$H$6,OR(AF4="ND",AF4&lt;STD_01122025!$H$7),AH4="ND"),"Pass","Fail"),IF(E4="Flight",IF(AND(T4&gt;STD_01122025!$J$3,U4&lt;STD_01122025!$J$4,X4&gt;STD_01122025!$J$6,OR(AF4="ND",AF4&lt;STD_01122025!$J$7),AH4="ND"),"Pass","Fail"),""))))))</f>
        <v>Pass</v>
      </c>
      <c r="AM4" s="62">
        <f>IF(ISBLANK(B4),"",IFERROR(IF(VLOOKUP(B4,'Np PL4 Stock'!$A:$J,10,FALSE)="Np4",D4-VLOOKUP(B4,'Np PL4 Stock'!$A:$E,5,FALSE),D4-VLOOKUP(B4,'Np PL4 Stock'!$A:$E,5,FALSE)-1),""))</f>
        <v>11</v>
      </c>
      <c r="AN4" s="68">
        <v>7.801</v>
      </c>
      <c r="AO4" s="68">
        <v>6.836</v>
      </c>
      <c r="AP4" s="69">
        <v>89</v>
      </c>
      <c r="AQ4" s="64">
        <v>371</v>
      </c>
      <c r="AR4" s="64">
        <v>98</v>
      </c>
      <c r="AS4" s="59" t="s">
        <v>32</v>
      </c>
      <c r="AT4" s="73" t="s">
        <v>38</v>
      </c>
      <c r="AU4" s="73">
        <v>52500</v>
      </c>
      <c r="AV4" s="73" t="s">
        <v>38</v>
      </c>
      <c r="AW4" s="73" t="s">
        <v>38</v>
      </c>
      <c r="AX4" s="73" t="s">
        <v>32</v>
      </c>
      <c r="AY4" s="59">
        <v>0</v>
      </c>
      <c r="AZ4" s="59">
        <v>0</v>
      </c>
      <c r="BA4" s="59">
        <v>0</v>
      </c>
      <c r="BB4" s="59">
        <v>0</v>
      </c>
      <c r="BC4" s="59">
        <v>0</v>
      </c>
      <c r="BD4" s="59">
        <v>0</v>
      </c>
      <c r="BE4" s="84" t="s">
        <v>38</v>
      </c>
      <c r="BF4" s="84" t="s">
        <v>38</v>
      </c>
      <c r="BG4" s="84" t="s">
        <v>38</v>
      </c>
      <c r="BH4" s="84" t="s">
        <v>38</v>
      </c>
      <c r="BI4" s="85" t="s">
        <v>480</v>
      </c>
      <c r="BJ4" s="86" t="s">
        <v>246</v>
      </c>
      <c r="BK4" s="64" t="s">
        <v>481</v>
      </c>
      <c r="BL4" s="86" t="s">
        <v>155</v>
      </c>
      <c r="BM4" s="86" t="s">
        <v>178</v>
      </c>
      <c r="BN4" s="86"/>
      <c r="BO4" s="59">
        <v>15</v>
      </c>
      <c r="BP4" s="69">
        <v>246104305100109</v>
      </c>
      <c r="BQ4" s="92">
        <v>0.625</v>
      </c>
      <c r="BR4" s="93">
        <v>0.1875</v>
      </c>
      <c r="BS4" s="94">
        <f t="shared" si="8"/>
        <v>0.8125</v>
      </c>
      <c r="BT4" s="95">
        <v>0.248422</v>
      </c>
      <c r="BU4" s="101">
        <f t="shared" si="9"/>
        <v>1.060922</v>
      </c>
      <c r="BV4" s="102">
        <f t="shared" si="6"/>
        <v>2.69541778975741</v>
      </c>
      <c r="BW4" s="103">
        <v>451</v>
      </c>
      <c r="BX4" s="104">
        <f t="shared" si="7"/>
        <v>0.00285962803234501</v>
      </c>
      <c r="BY4" s="105">
        <v>1800</v>
      </c>
      <c r="BZ4" s="103" t="s">
        <v>32</v>
      </c>
      <c r="CA4" s="106" t="s">
        <v>189</v>
      </c>
      <c r="CB4" s="107" t="s">
        <v>148</v>
      </c>
      <c r="CC4" s="112" t="s">
        <v>149</v>
      </c>
      <c r="CD4" s="106"/>
      <c r="CE4" s="103" t="s">
        <v>192</v>
      </c>
      <c r="CF4" s="113"/>
      <c r="CG4" s="114">
        <v>2000004627</v>
      </c>
    </row>
    <row r="5" spans="1:85">
      <c r="A5" s="53" t="str">
        <f t="shared" si="0"/>
        <v>D1-01-01-45695</v>
      </c>
      <c r="B5" s="47" t="str">
        <f t="shared" si="1"/>
        <v>D1-01-01</v>
      </c>
      <c r="C5" s="48" t="s">
        <v>43</v>
      </c>
      <c r="D5" s="49">
        <v>45695</v>
      </c>
      <c r="E5" s="50" t="s">
        <v>3</v>
      </c>
      <c r="F5" s="51" t="s">
        <v>6</v>
      </c>
      <c r="G5" s="52">
        <v>1</v>
      </c>
      <c r="H5" s="51" t="s">
        <v>205</v>
      </c>
      <c r="I5" s="59">
        <v>1</v>
      </c>
      <c r="J5" s="60">
        <f>IF(ISBLANK(H5),"",IFERROR(VLOOKUP(B5,'Np PL4 Stock'!$A:$D,4,FALSE),""))</f>
        <v>45684</v>
      </c>
      <c r="K5" s="61">
        <f>IF(ISBLANK(H5),"",SUMIF('Np PL4 Stock'!$A:$A,B5,'Np PL4 Stock'!$N:$N))</f>
        <v>1</v>
      </c>
      <c r="L5" s="62">
        <f>IF(ISBLANK(H5),"",VLOOKUP(LEFT(B5,5),Unit!A:B,2,FALSE))</f>
        <v>20</v>
      </c>
      <c r="M5" s="63" t="str">
        <f>IF(ISBLANK(H5),"",IFERROR(VLOOKUP(B5,'Np PL4 Stock'!$A:$T,20,FALSE),""))</f>
        <v>PD-MC1</v>
      </c>
      <c r="N5" s="63" t="str">
        <f>IF(ISBLANK(H5),"",IFERROR(VLOOKUP(B5,'Np PL4 Stock'!$A:$U,21,FALSE),""))</f>
        <v>Konabay</v>
      </c>
      <c r="O5" s="62">
        <f t="shared" si="2"/>
        <v>50</v>
      </c>
      <c r="P5" s="62">
        <f t="shared" si="3"/>
        <v>4.0625e-5</v>
      </c>
      <c r="Q5" s="67">
        <f t="shared" si="4"/>
        <v>8.125e-7</v>
      </c>
      <c r="R5" s="67">
        <f t="shared" si="5"/>
        <v>1.060922e-6</v>
      </c>
      <c r="S5" s="64">
        <v>9</v>
      </c>
      <c r="T5" s="68">
        <v>7.078</v>
      </c>
      <c r="U5" s="68">
        <v>5.341</v>
      </c>
      <c r="V5" s="69" t="s">
        <v>32</v>
      </c>
      <c r="W5" s="64" t="s">
        <v>32</v>
      </c>
      <c r="X5" s="64">
        <v>92</v>
      </c>
      <c r="Y5" s="59" t="s">
        <v>32</v>
      </c>
      <c r="Z5" s="59" t="s">
        <v>32</v>
      </c>
      <c r="AA5" s="59" t="s">
        <v>32</v>
      </c>
      <c r="AB5" s="59" t="s">
        <v>32</v>
      </c>
      <c r="AC5" s="59">
        <v>0</v>
      </c>
      <c r="AD5" s="59">
        <v>0</v>
      </c>
      <c r="AE5" s="59" t="s">
        <v>32</v>
      </c>
      <c r="AF5" s="73" t="s">
        <v>38</v>
      </c>
      <c r="AG5" s="73">
        <v>53500</v>
      </c>
      <c r="AH5" s="73" t="s">
        <v>38</v>
      </c>
      <c r="AI5" s="73" t="s">
        <v>38</v>
      </c>
      <c r="AJ5" s="73" t="s">
        <v>38</v>
      </c>
      <c r="AK5" s="73" t="s">
        <v>32</v>
      </c>
      <c r="AL5" s="77" t="str">
        <f>IF(ISBLANK(S5),"",IF(AJ5="Fail","Fail",IF(E5="PL4",IF(AND(T5&gt;STD_01122025!$D$3,U5&lt;STD_01122025!$D$4,OR(AF5="ND",AF5&lt;STD_01122025!$D$7),AH5="ND"),"Pass","Fail"),IF(E5="PL12",IF(AND(S5&lt;STD_01122025!$F$2,T5&gt;STD_01122025!$F$3,U5&lt;STD_01122025!$F$4,V5&gt;STD_01122025!$F$5,X5&gt;STD_01122025!$F$6,OR(AF5="ND",AF5&lt;STD_01122025!$F$7),AH5="ND"),"Pass","Fail"),IF(E5="SuperPL",IF(AND(T5&gt;STD_01122025!$H$3,U5&lt;STD_01122025!$H$4,V5&gt;STD_01122025!$H$5,X5&gt;STD_01122025!$H$6,OR(AF5="ND",AF5&lt;STD_01122025!$H$7),AH5="ND"),"Pass","Fail"),IF(E5="Flight",IF(AND(T5&gt;STD_01122025!$J$3,U5&lt;STD_01122025!$J$4,X5&gt;STD_01122025!$J$6,OR(AF5="ND",AF5&lt;STD_01122025!$J$7),AH5="ND"),"Pass","Fail"),""))))))</f>
        <v>Pass</v>
      </c>
      <c r="AM5" s="62">
        <f>IF(ISBLANK(B5),"",IFERROR(IF(VLOOKUP(B5,'Np PL4 Stock'!$A:$J,10,FALSE)="Np4",D5-VLOOKUP(B5,'Np PL4 Stock'!$A:$E,5,FALSE),D5-VLOOKUP(B5,'Np PL4 Stock'!$A:$E,5,FALSE)-1),""))</f>
        <v>11</v>
      </c>
      <c r="AN5" s="68">
        <v>7.769</v>
      </c>
      <c r="AO5" s="68">
        <v>6.002</v>
      </c>
      <c r="AP5" s="69">
        <v>96</v>
      </c>
      <c r="AQ5" s="64">
        <v>380</v>
      </c>
      <c r="AR5" s="64">
        <v>98</v>
      </c>
      <c r="AS5" s="59" t="s">
        <v>32</v>
      </c>
      <c r="AT5" s="73" t="s">
        <v>38</v>
      </c>
      <c r="AU5" s="73">
        <v>53500</v>
      </c>
      <c r="AV5" s="73" t="s">
        <v>38</v>
      </c>
      <c r="AW5" s="73" t="s">
        <v>38</v>
      </c>
      <c r="AX5" s="73" t="s">
        <v>32</v>
      </c>
      <c r="AY5" s="59">
        <v>0</v>
      </c>
      <c r="AZ5" s="59">
        <v>0</v>
      </c>
      <c r="BA5" s="59">
        <v>0</v>
      </c>
      <c r="BB5" s="59">
        <v>0</v>
      </c>
      <c r="BC5" s="59">
        <v>0</v>
      </c>
      <c r="BD5" s="59">
        <v>0</v>
      </c>
      <c r="BE5" s="84" t="s">
        <v>38</v>
      </c>
      <c r="BF5" s="84" t="s">
        <v>38</v>
      </c>
      <c r="BG5" s="84" t="s">
        <v>38</v>
      </c>
      <c r="BH5" s="84" t="s">
        <v>38</v>
      </c>
      <c r="BI5" s="85" t="s">
        <v>480</v>
      </c>
      <c r="BJ5" s="86" t="s">
        <v>246</v>
      </c>
      <c r="BK5" s="64" t="s">
        <v>481</v>
      </c>
      <c r="BL5" s="86" t="s">
        <v>155</v>
      </c>
      <c r="BM5" s="86" t="s">
        <v>178</v>
      </c>
      <c r="BN5" s="86"/>
      <c r="BO5" s="59">
        <v>15</v>
      </c>
      <c r="BP5" s="69">
        <v>246104305100109</v>
      </c>
      <c r="BQ5" s="92">
        <v>0.625</v>
      </c>
      <c r="BR5" s="93">
        <v>0.1875</v>
      </c>
      <c r="BS5" s="94">
        <f t="shared" si="8"/>
        <v>0.8125</v>
      </c>
      <c r="BT5" s="95">
        <v>0.248422</v>
      </c>
      <c r="BU5" s="101">
        <f t="shared" si="9"/>
        <v>1.060922</v>
      </c>
      <c r="BV5" s="102">
        <f t="shared" si="6"/>
        <v>2.63157894736842</v>
      </c>
      <c r="BW5" s="103">
        <v>451</v>
      </c>
      <c r="BX5" s="104">
        <f t="shared" si="7"/>
        <v>0.0027919</v>
      </c>
      <c r="BY5" s="105">
        <v>1800</v>
      </c>
      <c r="BZ5" s="103" t="s">
        <v>32</v>
      </c>
      <c r="CA5" s="106" t="s">
        <v>189</v>
      </c>
      <c r="CB5" s="107" t="s">
        <v>148</v>
      </c>
      <c r="CC5" s="112" t="s">
        <v>149</v>
      </c>
      <c r="CD5" s="106"/>
      <c r="CE5" s="103" t="s">
        <v>192</v>
      </c>
      <c r="CF5" s="113"/>
      <c r="CG5" s="114">
        <v>2000004627</v>
      </c>
    </row>
    <row r="6" spans="1:85">
      <c r="A6" s="53" t="str">
        <f t="shared" si="0"/>
        <v>C1-04-01-45696</v>
      </c>
      <c r="B6" s="47" t="str">
        <f t="shared" si="1"/>
        <v>C1-04-01</v>
      </c>
      <c r="C6" s="48" t="s">
        <v>43</v>
      </c>
      <c r="D6" s="49">
        <v>45696</v>
      </c>
      <c r="E6" s="50" t="s">
        <v>14</v>
      </c>
      <c r="F6" s="51" t="s">
        <v>15</v>
      </c>
      <c r="G6" s="52">
        <v>1</v>
      </c>
      <c r="H6" s="51" t="s">
        <v>187</v>
      </c>
      <c r="I6" s="59">
        <v>4</v>
      </c>
      <c r="J6" s="60">
        <f>IF(ISBLANK(H6),"",IFERROR(VLOOKUP(B6,'Np PL4 Stock'!$A:$D,4,FALSE),""))</f>
        <v>45683</v>
      </c>
      <c r="K6" s="61">
        <f>IF(ISBLANK(H6),"",SUMIF('Np PL4 Stock'!$A:$A,B6,'Np PL4 Stock'!$N:$N))</f>
        <v>1</v>
      </c>
      <c r="L6" s="62">
        <f>IF(ISBLANK(H6),"",VLOOKUP(LEFT(B6,5),Unit!A:B,2,FALSE))</f>
        <v>20</v>
      </c>
      <c r="M6" s="63" t="str">
        <f>IF(ISBLANK(H6),"",IFERROR(VLOOKUP(B6,'Np PL4 Stock'!$A:$T,20,FALSE),""))</f>
        <v>PD-MA1</v>
      </c>
      <c r="N6" s="63" t="str">
        <f>IF(ISBLANK(H6),"",IFERROR(VLOOKUP(B6,'Np PL4 Stock'!$A:$U,21,FALSE),""))</f>
        <v>Konabay</v>
      </c>
      <c r="O6" s="62">
        <f t="shared" si="2"/>
        <v>50</v>
      </c>
      <c r="P6" s="62">
        <f t="shared" si="3"/>
        <v>4.125e-5</v>
      </c>
      <c r="Q6" s="67">
        <f t="shared" si="4"/>
        <v>8.25e-7</v>
      </c>
      <c r="R6" s="67">
        <f t="shared" si="5"/>
        <v>1.05e-6</v>
      </c>
      <c r="S6" s="64">
        <v>12</v>
      </c>
      <c r="T6" s="68">
        <v>8.4</v>
      </c>
      <c r="U6" s="68">
        <v>7.21</v>
      </c>
      <c r="V6" s="69">
        <v>97</v>
      </c>
      <c r="W6" s="59">
        <v>278</v>
      </c>
      <c r="X6" s="64">
        <v>92</v>
      </c>
      <c r="Y6" s="59">
        <v>100</v>
      </c>
      <c r="Z6" s="59">
        <v>92</v>
      </c>
      <c r="AA6" s="59">
        <v>0</v>
      </c>
      <c r="AB6" s="59">
        <v>0</v>
      </c>
      <c r="AC6" s="59">
        <v>0</v>
      </c>
      <c r="AD6" s="59">
        <v>0</v>
      </c>
      <c r="AE6" s="59">
        <v>100</v>
      </c>
      <c r="AF6" s="73" t="s">
        <v>38</v>
      </c>
      <c r="AG6" s="73">
        <v>63000</v>
      </c>
      <c r="AH6" s="73" t="s">
        <v>38</v>
      </c>
      <c r="AI6" s="73" t="s">
        <v>38</v>
      </c>
      <c r="AJ6" s="73" t="s">
        <v>38</v>
      </c>
      <c r="AK6" s="73" t="s">
        <v>32</v>
      </c>
      <c r="AL6" s="77" t="str">
        <f>IF(ISBLANK(S6),"",IF(AJ6="Fail","Fail",IF(E6="PL4",IF(AND(T6&gt;STD_01122025!$D$3,U6&lt;STD_01122025!$D$4,OR(AF6="ND",AF6&lt;STD_01122025!$D$7),AH6="ND"),"Pass","Fail"),IF(E6="PL12",IF(AND(S6&lt;STD_01122025!$F$2,T6&gt;STD_01122025!$F$3,U6&lt;STD_01122025!$F$4,V6&gt;STD_01122025!$F$5,X6&gt;STD_01122025!$F$6,OR(AF6="ND",AF6&lt;STD_01122025!$F$7),AH6="ND"),"Pass","Fail"),IF(E6="SuperPL",IF(AND(T6&gt;STD_01122025!$H$3,U6&lt;STD_01122025!$H$4,V6&gt;STD_01122025!$H$5,X6&gt;STD_01122025!$H$6,OR(AF6="ND",AF6&lt;STD_01122025!$H$7),AH6="ND"),"Pass","Fail"),IF(E6="Flight",IF(AND(T6&gt;STD_01122025!$J$3,U6&lt;STD_01122025!$J$4,X6&gt;STD_01122025!$J$6,OR(AF6="ND",AF6&lt;STD_01122025!$J$7),AH6="ND"),"Pass","Fail"),""))))))</f>
        <v>Pass</v>
      </c>
      <c r="AM6" s="62">
        <f>IF(ISBLANK(B6),"",IFERROR(IF(VLOOKUP(B6,'Np PL4 Stock'!$A:$J,10,FALSE)="Np4",D6-VLOOKUP(B6,'Np PL4 Stock'!$A:$E,5,FALSE),D6-VLOOKUP(B6,'Np PL4 Stock'!$A:$E,5,FALSE)-1),""))</f>
        <v>13</v>
      </c>
      <c r="AN6" s="68">
        <v>8.769</v>
      </c>
      <c r="AO6" s="68">
        <v>8.501</v>
      </c>
      <c r="AP6" s="69">
        <v>100</v>
      </c>
      <c r="AQ6" s="64">
        <v>234</v>
      </c>
      <c r="AR6" s="64">
        <v>98</v>
      </c>
      <c r="AS6" s="59">
        <v>100</v>
      </c>
      <c r="AT6" s="73" t="s">
        <v>38</v>
      </c>
      <c r="AU6" s="73">
        <v>43500</v>
      </c>
      <c r="AV6" s="73" t="s">
        <v>38</v>
      </c>
      <c r="AW6" s="73" t="s">
        <v>38</v>
      </c>
      <c r="AX6" s="73" t="s">
        <v>32</v>
      </c>
      <c r="AY6" s="59">
        <v>0</v>
      </c>
      <c r="AZ6" s="59">
        <v>0</v>
      </c>
      <c r="BA6" s="59">
        <v>0</v>
      </c>
      <c r="BB6" s="59">
        <v>0</v>
      </c>
      <c r="BC6" s="59">
        <v>0</v>
      </c>
      <c r="BD6" s="59">
        <v>0</v>
      </c>
      <c r="BE6" s="84" t="s">
        <v>38</v>
      </c>
      <c r="BF6" s="84" t="s">
        <v>38</v>
      </c>
      <c r="BG6" s="84" t="s">
        <v>38</v>
      </c>
      <c r="BH6" s="84" t="s">
        <v>38</v>
      </c>
      <c r="BI6" s="85" t="s">
        <v>482</v>
      </c>
      <c r="BJ6" s="86" t="s">
        <v>243</v>
      </c>
      <c r="BK6" s="64" t="s">
        <v>483</v>
      </c>
      <c r="BL6" s="86" t="s">
        <v>155</v>
      </c>
      <c r="BM6" s="86" t="s">
        <v>178</v>
      </c>
      <c r="BN6" s="86"/>
      <c r="BO6" s="59">
        <v>7</v>
      </c>
      <c r="BP6" s="69">
        <v>246104305100110</v>
      </c>
      <c r="BQ6" s="92">
        <v>0.75</v>
      </c>
      <c r="BR6" s="93">
        <v>0.075</v>
      </c>
      <c r="BS6" s="94">
        <f t="shared" si="8"/>
        <v>0.825</v>
      </c>
      <c r="BT6" s="95">
        <v>0.225</v>
      </c>
      <c r="BU6" s="101">
        <f t="shared" si="9"/>
        <v>1.05</v>
      </c>
      <c r="BV6" s="102">
        <f t="shared" si="6"/>
        <v>4.27350427350427</v>
      </c>
      <c r="BW6" s="103">
        <v>825</v>
      </c>
      <c r="BX6" s="104">
        <f t="shared" si="7"/>
        <v>0.00448717948717949</v>
      </c>
      <c r="BY6" s="105">
        <v>1000</v>
      </c>
      <c r="BZ6" s="103" t="s">
        <v>32</v>
      </c>
      <c r="CA6" s="106" t="s">
        <v>189</v>
      </c>
      <c r="CB6" s="107" t="s">
        <v>148</v>
      </c>
      <c r="CC6" s="112" t="s">
        <v>149</v>
      </c>
      <c r="CD6" s="106"/>
      <c r="CE6" s="103" t="s">
        <v>192</v>
      </c>
      <c r="CF6" s="113"/>
      <c r="CG6" s="114">
        <v>2000014196</v>
      </c>
    </row>
    <row r="7" spans="1:85">
      <c r="A7" s="53" t="str">
        <f t="shared" si="0"/>
        <v>C1-01-01-45697</v>
      </c>
      <c r="B7" s="47" t="str">
        <f t="shared" si="1"/>
        <v>C1-01-01</v>
      </c>
      <c r="C7" s="48" t="s">
        <v>43</v>
      </c>
      <c r="D7" s="49">
        <v>45697</v>
      </c>
      <c r="E7" s="50" t="s">
        <v>14</v>
      </c>
      <c r="F7" s="51" t="s">
        <v>15</v>
      </c>
      <c r="G7" s="52">
        <v>1</v>
      </c>
      <c r="H7" s="51" t="s">
        <v>187</v>
      </c>
      <c r="I7" s="59">
        <v>1</v>
      </c>
      <c r="J7" s="60">
        <f>IF(ISBLANK(H7),"",IFERROR(VLOOKUP(B7,'Np PL4 Stock'!$A:$D,4,FALSE),""))</f>
        <v>45683</v>
      </c>
      <c r="K7" s="61">
        <f>IF(ISBLANK(H7),"",SUMIF('Np PL4 Stock'!$A:$A,B7,'Np PL4 Stock'!$N:$N))</f>
        <v>1</v>
      </c>
      <c r="L7" s="62">
        <f>IF(ISBLANK(H7),"",VLOOKUP(LEFT(B7,5),Unit!A:B,2,FALSE))</f>
        <v>20</v>
      </c>
      <c r="M7" s="63" t="str">
        <f>IF(ISBLANK(H7),"",IFERROR(VLOOKUP(B7,'Np PL4 Stock'!$A:$T,20,FALSE),""))</f>
        <v>PD-MA1</v>
      </c>
      <c r="N7" s="63" t="str">
        <f>IF(ISBLANK(H7),"",IFERROR(VLOOKUP(B7,'Np PL4 Stock'!$A:$U,21,FALSE),""))</f>
        <v>Konabay</v>
      </c>
      <c r="O7" s="62">
        <f t="shared" si="2"/>
        <v>50</v>
      </c>
      <c r="P7" s="62">
        <f t="shared" si="3"/>
        <v>3.05e-5</v>
      </c>
      <c r="Q7" s="67">
        <f t="shared" si="4"/>
        <v>6.1e-7</v>
      </c>
      <c r="R7" s="67">
        <f t="shared" si="5"/>
        <v>7.478e-7</v>
      </c>
      <c r="S7" s="64">
        <v>11</v>
      </c>
      <c r="T7" s="68">
        <v>7.84</v>
      </c>
      <c r="U7" s="68">
        <v>6.31</v>
      </c>
      <c r="V7" s="69">
        <v>89</v>
      </c>
      <c r="W7" s="59">
        <v>358</v>
      </c>
      <c r="X7" s="59">
        <v>94</v>
      </c>
      <c r="Y7" s="59">
        <v>100</v>
      </c>
      <c r="Z7" s="59">
        <v>84</v>
      </c>
      <c r="AA7" s="59">
        <v>0</v>
      </c>
      <c r="AB7" s="59">
        <v>0</v>
      </c>
      <c r="AC7" s="59">
        <v>0</v>
      </c>
      <c r="AD7" s="59">
        <v>0</v>
      </c>
      <c r="AE7" s="59">
        <v>100</v>
      </c>
      <c r="AF7" s="73" t="s">
        <v>38</v>
      </c>
      <c r="AG7" s="73">
        <v>66000</v>
      </c>
      <c r="AH7" s="73" t="s">
        <v>38</v>
      </c>
      <c r="AI7" s="73" t="s">
        <v>38</v>
      </c>
      <c r="AJ7" s="73" t="s">
        <v>38</v>
      </c>
      <c r="AK7" s="73" t="s">
        <v>32</v>
      </c>
      <c r="AL7" s="77" t="str">
        <f>IF(ISBLANK(S7),"",IF(AJ7="Fail","Fail",IF(E7="PL4",IF(AND(T7&gt;STD_01122025!$D$3,U7&lt;STD_01122025!$D$4,OR(AF7="ND",AF7&lt;STD_01122025!$D$7),AH7="ND"),"Pass","Fail"),IF(E7="PL12",IF(AND(S7&lt;STD_01122025!$F$2,T7&gt;STD_01122025!$F$3,U7&lt;STD_01122025!$F$4,V7&gt;STD_01122025!$F$5,X7&gt;STD_01122025!$F$6,OR(AF7="ND",AF7&lt;STD_01122025!$F$7),AH7="ND"),"Pass","Fail"),IF(E7="SuperPL",IF(AND(T7&gt;STD_01122025!$H$3,U7&lt;STD_01122025!$H$4,V7&gt;STD_01122025!$H$5,X7&gt;STD_01122025!$H$6,OR(AF7="ND",AF7&lt;STD_01122025!$H$7),AH7="ND"),"Pass","Fail"),IF(E7="Flight",IF(AND(T7&gt;STD_01122025!$J$3,U7&lt;STD_01122025!$J$4,X7&gt;STD_01122025!$J$6,OR(AF7="ND",AF7&lt;STD_01122025!$J$7),AH7="ND"),"Pass","Fail"),""))))))</f>
        <v>Pass</v>
      </c>
      <c r="AM7" s="62">
        <f>IF(ISBLANK(B7),"",IFERROR(IF(VLOOKUP(B7,'Np PL4 Stock'!$A:$J,10,FALSE)="Np4",D7-VLOOKUP(B7,'Np PL4 Stock'!$A:$E,5,FALSE),D7-VLOOKUP(B7,'Np PL4 Stock'!$A:$E,5,FALSE)-1),""))</f>
        <v>14</v>
      </c>
      <c r="AN7" s="68">
        <v>9.175</v>
      </c>
      <c r="AO7" s="68">
        <v>9.779</v>
      </c>
      <c r="AP7" s="69">
        <v>97</v>
      </c>
      <c r="AQ7" s="64">
        <v>200</v>
      </c>
      <c r="AR7" s="64">
        <v>98</v>
      </c>
      <c r="AS7" s="59">
        <v>100</v>
      </c>
      <c r="AT7" s="73" t="s">
        <v>38</v>
      </c>
      <c r="AU7" s="73">
        <v>28000</v>
      </c>
      <c r="AV7" s="73" t="s">
        <v>38</v>
      </c>
      <c r="AW7" s="73" t="s">
        <v>38</v>
      </c>
      <c r="AX7" s="73" t="s">
        <v>32</v>
      </c>
      <c r="AY7" s="59">
        <v>0</v>
      </c>
      <c r="AZ7" s="59">
        <v>0</v>
      </c>
      <c r="BA7" s="59">
        <v>0</v>
      </c>
      <c r="BB7" s="59">
        <v>0</v>
      </c>
      <c r="BC7" s="59">
        <v>0</v>
      </c>
      <c r="BD7" s="59">
        <v>0</v>
      </c>
      <c r="BE7" s="84" t="s">
        <v>38</v>
      </c>
      <c r="BF7" s="84" t="s">
        <v>38</v>
      </c>
      <c r="BG7" s="84" t="s">
        <v>38</v>
      </c>
      <c r="BH7" s="84" t="s">
        <v>38</v>
      </c>
      <c r="BI7" s="85" t="s">
        <v>484</v>
      </c>
      <c r="BJ7" s="86" t="s">
        <v>260</v>
      </c>
      <c r="BK7" s="64" t="s">
        <v>485</v>
      </c>
      <c r="BL7" s="86" t="s">
        <v>155</v>
      </c>
      <c r="BM7" s="86" t="s">
        <v>178</v>
      </c>
      <c r="BN7" s="86"/>
      <c r="BO7" s="59">
        <v>16</v>
      </c>
      <c r="BP7" s="69">
        <v>246104305100111</v>
      </c>
      <c r="BQ7" s="92">
        <v>0.325</v>
      </c>
      <c r="BR7" s="93">
        <v>0.065</v>
      </c>
      <c r="BS7" s="94">
        <f t="shared" si="8"/>
        <v>0.39</v>
      </c>
      <c r="BT7" s="95">
        <v>0.0772</v>
      </c>
      <c r="BU7" s="101">
        <f t="shared" si="9"/>
        <v>0.4672</v>
      </c>
      <c r="BV7" s="102">
        <f t="shared" si="6"/>
        <v>5</v>
      </c>
      <c r="BW7" s="103">
        <v>390</v>
      </c>
      <c r="BX7" s="104">
        <f t="shared" si="7"/>
        <v>0.002336</v>
      </c>
      <c r="BY7" s="105">
        <v>1000</v>
      </c>
      <c r="BZ7" s="103" t="s">
        <v>32</v>
      </c>
      <c r="CA7" s="106" t="s">
        <v>189</v>
      </c>
      <c r="CB7" s="107" t="s">
        <v>148</v>
      </c>
      <c r="CC7" s="112" t="s">
        <v>149</v>
      </c>
      <c r="CD7" s="106"/>
      <c r="CE7" s="103" t="s">
        <v>192</v>
      </c>
      <c r="CF7" s="113"/>
      <c r="CG7" s="115">
        <v>2000011319</v>
      </c>
    </row>
    <row r="8" spans="1:85">
      <c r="A8" s="53" t="str">
        <f t="shared" si="0"/>
        <v>C1-02-01-45697</v>
      </c>
      <c r="B8" s="47" t="str">
        <f t="shared" si="1"/>
        <v>C1-02-01</v>
      </c>
      <c r="C8" s="48" t="s">
        <v>43</v>
      </c>
      <c r="D8" s="49">
        <v>45697</v>
      </c>
      <c r="E8" s="50" t="s">
        <v>14</v>
      </c>
      <c r="F8" s="51" t="s">
        <v>15</v>
      </c>
      <c r="G8" s="52">
        <v>1</v>
      </c>
      <c r="H8" s="51" t="s">
        <v>187</v>
      </c>
      <c r="I8" s="59">
        <v>2</v>
      </c>
      <c r="J8" s="60">
        <f>IF(ISBLANK(H8),"",IFERROR(VLOOKUP(B8,'Np PL4 Stock'!$A:$D,4,FALSE),""))</f>
        <v>45683</v>
      </c>
      <c r="K8" s="61">
        <f>IF(ISBLANK(H8),"",SUMIF('Np PL4 Stock'!$A:$A,B8,'Np PL4 Stock'!$N:$N))</f>
        <v>1</v>
      </c>
      <c r="L8" s="62">
        <f>IF(ISBLANK(H8),"",VLOOKUP(LEFT(B8,5),Unit!A:B,2,FALSE))</f>
        <v>20</v>
      </c>
      <c r="M8" s="63" t="str">
        <f>IF(ISBLANK(H8),"",IFERROR(VLOOKUP(B8,'Np PL4 Stock'!$A:$T,20,FALSE),""))</f>
        <v>PD-MA1</v>
      </c>
      <c r="N8" s="63" t="str">
        <f>IF(ISBLANK(H8),"",IFERROR(VLOOKUP(B8,'Np PL4 Stock'!$A:$U,21,FALSE),""))</f>
        <v>Konabay</v>
      </c>
      <c r="O8" s="62">
        <f t="shared" si="2"/>
        <v>50</v>
      </c>
      <c r="P8" s="62">
        <f t="shared" si="3"/>
        <v>2.76e-5</v>
      </c>
      <c r="Q8" s="67">
        <f t="shared" si="4"/>
        <v>5.52e-7</v>
      </c>
      <c r="R8" s="67">
        <f t="shared" si="5"/>
        <v>6.72299e-7</v>
      </c>
      <c r="S8" s="64">
        <v>11</v>
      </c>
      <c r="T8" s="68">
        <v>7.91</v>
      </c>
      <c r="U8" s="68">
        <v>6.58</v>
      </c>
      <c r="V8" s="69">
        <v>91</v>
      </c>
      <c r="W8" s="59">
        <v>350</v>
      </c>
      <c r="X8" s="59">
        <v>94</v>
      </c>
      <c r="Y8" s="59">
        <v>100</v>
      </c>
      <c r="Z8" s="59">
        <v>92</v>
      </c>
      <c r="AA8" s="59">
        <v>0</v>
      </c>
      <c r="AB8" s="59">
        <v>0</v>
      </c>
      <c r="AC8" s="59">
        <v>0</v>
      </c>
      <c r="AD8" s="59">
        <v>0</v>
      </c>
      <c r="AE8" s="59">
        <v>100</v>
      </c>
      <c r="AF8" s="73" t="s">
        <v>38</v>
      </c>
      <c r="AG8" s="73">
        <v>59500</v>
      </c>
      <c r="AH8" s="73" t="s">
        <v>38</v>
      </c>
      <c r="AI8" s="73" t="s">
        <v>38</v>
      </c>
      <c r="AJ8" s="73" t="s">
        <v>38</v>
      </c>
      <c r="AK8" s="73" t="s">
        <v>32</v>
      </c>
      <c r="AL8" s="77" t="str">
        <f>IF(ISBLANK(S8),"",IF(AJ8="Fail","Fail",IF(E8="PL4",IF(AND(T8&gt;STD_01122025!$D$3,U8&lt;STD_01122025!$D$4,OR(AF8="ND",AF8&lt;STD_01122025!$D$7),AH8="ND"),"Pass","Fail"),IF(E8="PL12",IF(AND(S8&lt;STD_01122025!$F$2,T8&gt;STD_01122025!$F$3,U8&lt;STD_01122025!$F$4,V8&gt;STD_01122025!$F$5,X8&gt;STD_01122025!$F$6,OR(AF8="ND",AF8&lt;STD_01122025!$F$7),AH8="ND"),"Pass","Fail"),IF(E8="SuperPL",IF(AND(T8&gt;STD_01122025!$H$3,U8&lt;STD_01122025!$H$4,V8&gt;STD_01122025!$H$5,X8&gt;STD_01122025!$H$6,OR(AF8="ND",AF8&lt;STD_01122025!$H$7),AH8="ND"),"Pass","Fail"),IF(E8="Flight",IF(AND(T8&gt;STD_01122025!$J$3,U8&lt;STD_01122025!$J$4,X8&gt;STD_01122025!$J$6,OR(AF8="ND",AF8&lt;STD_01122025!$J$7),AH8="ND"),"Pass","Fail"),""))))))</f>
        <v>Pass</v>
      </c>
      <c r="AM8" s="62">
        <f>IF(ISBLANK(B8),"",IFERROR(IF(VLOOKUP(B8,'Np PL4 Stock'!$A:$J,10,FALSE)="Np4",D8-VLOOKUP(B8,'Np PL4 Stock'!$A:$E,5,FALSE),D8-VLOOKUP(B8,'Np PL4 Stock'!$A:$E,5,FALSE)-1),""))</f>
        <v>14</v>
      </c>
      <c r="AN8" s="68">
        <v>9.454</v>
      </c>
      <c r="AO8" s="68">
        <v>8.95</v>
      </c>
      <c r="AP8" s="69">
        <v>100</v>
      </c>
      <c r="AQ8" s="64">
        <v>178</v>
      </c>
      <c r="AR8" s="64">
        <v>99</v>
      </c>
      <c r="AS8" s="59">
        <v>100</v>
      </c>
      <c r="AT8" s="73" t="s">
        <v>38</v>
      </c>
      <c r="AU8" s="73">
        <v>37500</v>
      </c>
      <c r="AV8" s="73" t="s">
        <v>38</v>
      </c>
      <c r="AW8" s="73" t="s">
        <v>38</v>
      </c>
      <c r="AX8" s="73" t="s">
        <v>32</v>
      </c>
      <c r="AY8" s="59">
        <v>0</v>
      </c>
      <c r="AZ8" s="59">
        <v>0</v>
      </c>
      <c r="BA8" s="59">
        <v>0</v>
      </c>
      <c r="BB8" s="59">
        <v>0</v>
      </c>
      <c r="BC8" s="59">
        <v>0</v>
      </c>
      <c r="BD8" s="59">
        <v>0</v>
      </c>
      <c r="BE8" s="84" t="s">
        <v>38</v>
      </c>
      <c r="BF8" s="84" t="s">
        <v>38</v>
      </c>
      <c r="BG8" s="84" t="s">
        <v>38</v>
      </c>
      <c r="BH8" s="84" t="s">
        <v>38</v>
      </c>
      <c r="BI8" s="85" t="s">
        <v>484</v>
      </c>
      <c r="BJ8" s="86" t="s">
        <v>260</v>
      </c>
      <c r="BK8" s="64" t="s">
        <v>485</v>
      </c>
      <c r="BL8" s="86" t="s">
        <v>155</v>
      </c>
      <c r="BM8" s="86" t="s">
        <v>178</v>
      </c>
      <c r="BN8" s="86"/>
      <c r="BO8" s="59">
        <v>12</v>
      </c>
      <c r="BP8" s="69">
        <v>246104305100111</v>
      </c>
      <c r="BQ8" s="92">
        <v>0.46</v>
      </c>
      <c r="BR8" s="93">
        <v>0.092</v>
      </c>
      <c r="BS8" s="94">
        <f t="shared" si="8"/>
        <v>0.552</v>
      </c>
      <c r="BT8" s="95">
        <v>0.120299</v>
      </c>
      <c r="BU8" s="101">
        <f t="shared" si="9"/>
        <v>0.672299</v>
      </c>
      <c r="BV8" s="102">
        <f t="shared" si="6"/>
        <v>5.61797752808989</v>
      </c>
      <c r="BW8" s="103">
        <v>552</v>
      </c>
      <c r="BX8" s="104">
        <f t="shared" si="7"/>
        <v>0.0037769606741573</v>
      </c>
      <c r="BY8" s="105">
        <v>1000</v>
      </c>
      <c r="BZ8" s="103" t="s">
        <v>32</v>
      </c>
      <c r="CA8" s="106" t="s">
        <v>189</v>
      </c>
      <c r="CB8" s="107" t="s">
        <v>148</v>
      </c>
      <c r="CC8" s="112" t="s">
        <v>149</v>
      </c>
      <c r="CD8" s="106"/>
      <c r="CE8" s="103" t="s">
        <v>192</v>
      </c>
      <c r="CF8" s="113"/>
      <c r="CG8" s="115">
        <v>2000011319</v>
      </c>
    </row>
    <row r="9" spans="1:85">
      <c r="A9" s="53" t="str">
        <f t="shared" si="0"/>
        <v>D1-02-01-45697</v>
      </c>
      <c r="B9" s="47" t="str">
        <f t="shared" si="1"/>
        <v>D1-02-01</v>
      </c>
      <c r="C9" s="48" t="s">
        <v>43</v>
      </c>
      <c r="D9" s="49">
        <v>45697</v>
      </c>
      <c r="E9" s="50" t="s">
        <v>14</v>
      </c>
      <c r="F9" s="51" t="s">
        <v>15</v>
      </c>
      <c r="G9" s="52">
        <v>1</v>
      </c>
      <c r="H9" s="51" t="s">
        <v>205</v>
      </c>
      <c r="I9" s="59">
        <v>2</v>
      </c>
      <c r="J9" s="60">
        <f>IF(ISBLANK(H9),"",IFERROR(VLOOKUP(B9,'Np PL4 Stock'!$A:$D,4,FALSE),""))</f>
        <v>45684</v>
      </c>
      <c r="K9" s="61">
        <f>IF(ISBLANK(H9),"",SUMIF('Np PL4 Stock'!$A:$A,B9,'Np PL4 Stock'!$N:$N))</f>
        <v>1</v>
      </c>
      <c r="L9" s="62">
        <f>IF(ISBLANK(H9),"",VLOOKUP(LEFT(B9,5),Unit!A:B,2,FALSE))</f>
        <v>20</v>
      </c>
      <c r="M9" s="63" t="str">
        <f>IF(ISBLANK(H9),"",IFERROR(VLOOKUP(B9,'Np PL4 Stock'!$A:$T,20,FALSE),""))</f>
        <v>V1-MD1</v>
      </c>
      <c r="N9" s="63" t="str">
        <f>IF(ISBLANK(H9),"",IFERROR(VLOOKUP(B9,'Np PL4 Stock'!$A:$U,21,FALSE),""))</f>
        <v>Konabay</v>
      </c>
      <c r="O9" s="62">
        <f t="shared" si="2"/>
        <v>50</v>
      </c>
      <c r="P9" s="62">
        <f t="shared" si="3"/>
        <v>2.76e-5</v>
      </c>
      <c r="Q9" s="67">
        <f t="shared" si="4"/>
        <v>5.52e-7</v>
      </c>
      <c r="R9" s="67">
        <f t="shared" si="5"/>
        <v>6.72299e-7</v>
      </c>
      <c r="S9" s="64">
        <v>11</v>
      </c>
      <c r="T9" s="68">
        <v>8.031</v>
      </c>
      <c r="U9" s="68">
        <v>6.26</v>
      </c>
      <c r="V9" s="69">
        <v>99</v>
      </c>
      <c r="W9" s="59">
        <v>337</v>
      </c>
      <c r="X9" s="59">
        <v>98</v>
      </c>
      <c r="Y9" s="59">
        <v>100</v>
      </c>
      <c r="Z9" s="59">
        <v>88</v>
      </c>
      <c r="AA9" s="59">
        <v>0</v>
      </c>
      <c r="AB9" s="59">
        <v>0</v>
      </c>
      <c r="AC9" s="59">
        <v>0</v>
      </c>
      <c r="AD9" s="59">
        <v>0</v>
      </c>
      <c r="AE9" s="59">
        <v>100</v>
      </c>
      <c r="AF9" s="73" t="s">
        <v>38</v>
      </c>
      <c r="AG9" s="73">
        <v>68000</v>
      </c>
      <c r="AH9" s="73" t="s">
        <v>38</v>
      </c>
      <c r="AI9" s="73" t="s">
        <v>38</v>
      </c>
      <c r="AJ9" s="73" t="s">
        <v>38</v>
      </c>
      <c r="AK9" s="73" t="s">
        <v>32</v>
      </c>
      <c r="AL9" s="77" t="str">
        <f>IF(ISBLANK(S9),"",IF(AJ9="Fail","Fail",IF(E9="PL4",IF(AND(T9&gt;STD_01122025!$D$3,U9&lt;STD_01122025!$D$4,OR(AF9="ND",AF9&lt;STD_01122025!$D$7),AH9="ND"),"Pass","Fail"),IF(E9="PL12",IF(AND(S9&lt;STD_01122025!$F$2,T9&gt;STD_01122025!$F$3,U9&lt;STD_01122025!$F$4,V9&gt;STD_01122025!$F$5,X9&gt;STD_01122025!$F$6,OR(AF9="ND",AF9&lt;STD_01122025!$F$7),AH9="ND"),"Pass","Fail"),IF(E9="SuperPL",IF(AND(T9&gt;STD_01122025!$H$3,U9&lt;STD_01122025!$H$4,V9&gt;STD_01122025!$H$5,X9&gt;STD_01122025!$H$6,OR(AF9="ND",AF9&lt;STD_01122025!$H$7),AH9="ND"),"Pass","Fail"),IF(E9="Flight",IF(AND(T9&gt;STD_01122025!$J$3,U9&lt;STD_01122025!$J$4,X9&gt;STD_01122025!$J$6,OR(AF9="ND",AF9&lt;STD_01122025!$J$7),AH9="ND"),"Pass","Fail"),""))))))</f>
        <v>Pass</v>
      </c>
      <c r="AM9" s="62">
        <f>IF(ISBLANK(B9),"",IFERROR(IF(VLOOKUP(B9,'Np PL4 Stock'!$A:$J,10,FALSE)="Np4",D9-VLOOKUP(B9,'Np PL4 Stock'!$A:$E,5,FALSE),D9-VLOOKUP(B9,'Np PL4 Stock'!$A:$E,5,FALSE)-1),""))</f>
        <v>13</v>
      </c>
      <c r="AN9" s="68">
        <v>9.288</v>
      </c>
      <c r="AO9" s="68">
        <v>8.253</v>
      </c>
      <c r="AP9" s="69">
        <v>99</v>
      </c>
      <c r="AQ9" s="64">
        <v>192</v>
      </c>
      <c r="AR9" s="64">
        <v>98</v>
      </c>
      <c r="AS9" s="59">
        <v>100</v>
      </c>
      <c r="AT9" s="73" t="s">
        <v>38</v>
      </c>
      <c r="AU9" s="73">
        <v>56000</v>
      </c>
      <c r="AV9" s="73" t="s">
        <v>38</v>
      </c>
      <c r="AW9" s="73" t="s">
        <v>38</v>
      </c>
      <c r="AX9" s="73" t="s">
        <v>32</v>
      </c>
      <c r="AY9" s="59">
        <v>0</v>
      </c>
      <c r="AZ9" s="59">
        <v>0</v>
      </c>
      <c r="BA9" s="59">
        <v>0</v>
      </c>
      <c r="BB9" s="59">
        <v>0</v>
      </c>
      <c r="BC9" s="59">
        <v>0</v>
      </c>
      <c r="BD9" s="59">
        <v>0</v>
      </c>
      <c r="BE9" s="84" t="s">
        <v>38</v>
      </c>
      <c r="BF9" s="84" t="s">
        <v>38</v>
      </c>
      <c r="BG9" s="84" t="s">
        <v>38</v>
      </c>
      <c r="BH9" s="84" t="s">
        <v>38</v>
      </c>
      <c r="BI9" s="85" t="s">
        <v>484</v>
      </c>
      <c r="BJ9" s="86" t="s">
        <v>260</v>
      </c>
      <c r="BK9" s="64" t="s">
        <v>485</v>
      </c>
      <c r="BL9" s="86" t="s">
        <v>155</v>
      </c>
      <c r="BM9" s="86" t="s">
        <v>178</v>
      </c>
      <c r="BN9" s="86"/>
      <c r="BO9" s="59">
        <v>12</v>
      </c>
      <c r="BP9" s="69">
        <v>246104305100111</v>
      </c>
      <c r="BQ9" s="92">
        <v>0.46</v>
      </c>
      <c r="BR9" s="93">
        <v>0.092</v>
      </c>
      <c r="BS9" s="94">
        <f t="shared" si="8"/>
        <v>0.552</v>
      </c>
      <c r="BT9" s="95">
        <v>0.120299</v>
      </c>
      <c r="BU9" s="101">
        <f t="shared" si="9"/>
        <v>0.672299</v>
      </c>
      <c r="BV9" s="102">
        <f t="shared" si="6"/>
        <v>5.20833333333333</v>
      </c>
      <c r="BW9" s="103">
        <v>552</v>
      </c>
      <c r="BX9" s="104">
        <f t="shared" si="7"/>
        <v>0.00350155729166667</v>
      </c>
      <c r="BY9" s="105">
        <v>1000</v>
      </c>
      <c r="BZ9" s="103" t="s">
        <v>32</v>
      </c>
      <c r="CA9" s="106" t="s">
        <v>189</v>
      </c>
      <c r="CB9" s="107" t="s">
        <v>148</v>
      </c>
      <c r="CC9" s="112" t="s">
        <v>149</v>
      </c>
      <c r="CD9" s="106"/>
      <c r="CE9" s="103" t="s">
        <v>192</v>
      </c>
      <c r="CF9" s="113"/>
      <c r="CG9" s="115">
        <v>2000011319</v>
      </c>
    </row>
    <row r="10" spans="1:85">
      <c r="A10" s="53" t="str">
        <f t="shared" si="0"/>
        <v>C1-03-01-45697</v>
      </c>
      <c r="B10" s="47" t="str">
        <f t="shared" si="1"/>
        <v>C1-03-01</v>
      </c>
      <c r="C10" s="48" t="s">
        <v>43</v>
      </c>
      <c r="D10" s="49">
        <v>45697</v>
      </c>
      <c r="E10" s="50" t="s">
        <v>14</v>
      </c>
      <c r="F10" s="51" t="s">
        <v>15</v>
      </c>
      <c r="G10" s="52">
        <v>1</v>
      </c>
      <c r="H10" s="51" t="s">
        <v>187</v>
      </c>
      <c r="I10" s="59">
        <v>3</v>
      </c>
      <c r="J10" s="60">
        <f>IF(ISBLANK(H10),"",IFERROR(VLOOKUP(B10,'Np PL4 Stock'!$A:$D,4,FALSE),""))</f>
        <v>45683</v>
      </c>
      <c r="K10" s="61">
        <f>IF(ISBLANK(H10),"",SUMIF('Np PL4 Stock'!$A:$A,B10,'Np PL4 Stock'!$N:$N))</f>
        <v>1</v>
      </c>
      <c r="L10" s="62">
        <f>IF(ISBLANK(H10),"",VLOOKUP(LEFT(B10,5),Unit!A:B,2,FALSE))</f>
        <v>20</v>
      </c>
      <c r="M10" s="63" t="str">
        <f>IF(ISBLANK(H10),"",IFERROR(VLOOKUP(B10,'Np PL4 Stock'!$A:$T,20,FALSE),""))</f>
        <v>PD-MA1</v>
      </c>
      <c r="N10" s="63" t="str">
        <f>IF(ISBLANK(H10),"",IFERROR(VLOOKUP(B10,'Np PL4 Stock'!$A:$U,21,FALSE),""))</f>
        <v>Konabay</v>
      </c>
      <c r="O10" s="62">
        <f t="shared" si="2"/>
        <v>50</v>
      </c>
      <c r="P10" s="62">
        <f t="shared" si="3"/>
        <v>2.865e-5</v>
      </c>
      <c r="Q10" s="67">
        <f t="shared" si="4"/>
        <v>5.73e-7</v>
      </c>
      <c r="R10" s="67">
        <f t="shared" si="5"/>
        <v>6.69324e-7</v>
      </c>
      <c r="S10" s="64">
        <v>11</v>
      </c>
      <c r="T10" s="68">
        <v>7.94</v>
      </c>
      <c r="U10" s="68">
        <v>6.12</v>
      </c>
      <c r="V10" s="69">
        <v>92</v>
      </c>
      <c r="W10" s="59">
        <v>347</v>
      </c>
      <c r="X10" s="59">
        <v>95</v>
      </c>
      <c r="Y10" s="59">
        <v>100</v>
      </c>
      <c r="Z10" s="59">
        <v>88</v>
      </c>
      <c r="AA10" s="59">
        <v>0</v>
      </c>
      <c r="AB10" s="59">
        <v>0</v>
      </c>
      <c r="AC10" s="59">
        <v>0</v>
      </c>
      <c r="AD10" s="59">
        <v>0</v>
      </c>
      <c r="AE10" s="59">
        <v>100</v>
      </c>
      <c r="AF10" s="73" t="s">
        <v>38</v>
      </c>
      <c r="AG10" s="73">
        <v>74000</v>
      </c>
      <c r="AH10" s="73" t="s">
        <v>38</v>
      </c>
      <c r="AI10" s="73" t="s">
        <v>38</v>
      </c>
      <c r="AJ10" s="73" t="s">
        <v>38</v>
      </c>
      <c r="AK10" s="73" t="s">
        <v>32</v>
      </c>
      <c r="AL10" s="77" t="str">
        <f>IF(ISBLANK(S10),"",IF(AJ10="Fail","Fail",IF(E10="PL4",IF(AND(T10&gt;STD_01122025!$D$3,U10&lt;STD_01122025!$D$4,OR(AF10="ND",AF10&lt;STD_01122025!$D$7),AH10="ND"),"Pass","Fail"),IF(E10="PL12",IF(AND(S10&lt;STD_01122025!$F$2,T10&gt;STD_01122025!$F$3,U10&lt;STD_01122025!$F$4,V10&gt;STD_01122025!$F$5,X10&gt;STD_01122025!$F$6,OR(AF10="ND",AF10&lt;STD_01122025!$F$7),AH10="ND"),"Pass","Fail"),IF(E10="SuperPL",IF(AND(T10&gt;STD_01122025!$H$3,U10&lt;STD_01122025!$H$4,V10&gt;STD_01122025!$H$5,X10&gt;STD_01122025!$H$6,OR(AF10="ND",AF10&lt;STD_01122025!$H$7),AH10="ND"),"Pass","Fail"),IF(E10="Flight",IF(AND(T10&gt;STD_01122025!$J$3,U10&lt;STD_01122025!$J$4,X10&gt;STD_01122025!$J$6,OR(AF10="ND",AF10&lt;STD_01122025!$J$7),AH10="ND"),"Pass","Fail"),""))))))</f>
        <v>Pass</v>
      </c>
      <c r="AM10" s="62">
        <f>IF(ISBLANK(B10),"",IFERROR(IF(VLOOKUP(B10,'Np PL4 Stock'!$A:$J,10,FALSE)="Np4",D10-VLOOKUP(B10,'Np PL4 Stock'!$A:$E,5,FALSE),D10-VLOOKUP(B10,'Np PL4 Stock'!$A:$E,5,FALSE)-1),""))</f>
        <v>14</v>
      </c>
      <c r="AN10" s="68">
        <v>9.378</v>
      </c>
      <c r="AO10" s="68">
        <v>9.308</v>
      </c>
      <c r="AP10" s="69">
        <v>100</v>
      </c>
      <c r="AQ10" s="64">
        <v>184</v>
      </c>
      <c r="AR10" s="64">
        <v>97</v>
      </c>
      <c r="AS10" s="59">
        <v>100</v>
      </c>
      <c r="AT10" s="73" t="s">
        <v>38</v>
      </c>
      <c r="AU10" s="73">
        <v>27500</v>
      </c>
      <c r="AV10" s="73" t="s">
        <v>38</v>
      </c>
      <c r="AW10" s="73" t="s">
        <v>38</v>
      </c>
      <c r="AX10" s="73" t="s">
        <v>32</v>
      </c>
      <c r="AY10" s="59">
        <v>0</v>
      </c>
      <c r="AZ10" s="59">
        <v>0</v>
      </c>
      <c r="BA10" s="59">
        <v>0</v>
      </c>
      <c r="BB10" s="59">
        <v>0</v>
      </c>
      <c r="BC10" s="59">
        <v>0</v>
      </c>
      <c r="BD10" s="59">
        <v>0</v>
      </c>
      <c r="BE10" s="84" t="s">
        <v>38</v>
      </c>
      <c r="BF10" s="84" t="s">
        <v>38</v>
      </c>
      <c r="BG10" s="84" t="s">
        <v>38</v>
      </c>
      <c r="BH10" s="84" t="s">
        <v>38</v>
      </c>
      <c r="BI10" s="85" t="s">
        <v>484</v>
      </c>
      <c r="BJ10" s="86" t="s">
        <v>260</v>
      </c>
      <c r="BK10" s="64" t="s">
        <v>485</v>
      </c>
      <c r="BL10" s="86" t="s">
        <v>155</v>
      </c>
      <c r="BM10" s="86" t="s">
        <v>178</v>
      </c>
      <c r="BN10" s="86"/>
      <c r="BO10" s="59">
        <v>8</v>
      </c>
      <c r="BP10" s="69">
        <v>246104305100111</v>
      </c>
      <c r="BQ10" s="92">
        <v>0.4775</v>
      </c>
      <c r="BR10" s="93">
        <v>0.0955</v>
      </c>
      <c r="BS10" s="94">
        <f t="shared" si="8"/>
        <v>0.573</v>
      </c>
      <c r="BT10" s="95">
        <v>0.096324</v>
      </c>
      <c r="BU10" s="101">
        <f t="shared" si="9"/>
        <v>0.669324</v>
      </c>
      <c r="BV10" s="102">
        <f t="shared" si="6"/>
        <v>5.43478260869565</v>
      </c>
      <c r="BW10" s="103">
        <v>573</v>
      </c>
      <c r="BX10" s="104">
        <f t="shared" si="7"/>
        <v>0.00363763043478261</v>
      </c>
      <c r="BY10" s="105">
        <v>1000</v>
      </c>
      <c r="BZ10" s="103" t="s">
        <v>32</v>
      </c>
      <c r="CA10" s="106" t="s">
        <v>189</v>
      </c>
      <c r="CB10" s="107" t="s">
        <v>148</v>
      </c>
      <c r="CC10" s="112" t="s">
        <v>149</v>
      </c>
      <c r="CD10" s="106"/>
      <c r="CE10" s="103" t="s">
        <v>192</v>
      </c>
      <c r="CF10" s="113"/>
      <c r="CG10" s="115">
        <v>2000011319</v>
      </c>
    </row>
    <row r="11" spans="1:85">
      <c r="A11" s="53" t="str">
        <f t="shared" si="0"/>
        <v>C1-05-01-45697</v>
      </c>
      <c r="B11" s="47" t="str">
        <f t="shared" si="1"/>
        <v>C1-05-01</v>
      </c>
      <c r="C11" s="48" t="s">
        <v>43</v>
      </c>
      <c r="D11" s="49">
        <v>45697</v>
      </c>
      <c r="E11" s="50" t="s">
        <v>14</v>
      </c>
      <c r="F11" s="51" t="s">
        <v>15</v>
      </c>
      <c r="G11" s="52">
        <v>1</v>
      </c>
      <c r="H11" s="51" t="s">
        <v>187</v>
      </c>
      <c r="I11" s="59">
        <v>5</v>
      </c>
      <c r="J11" s="60">
        <f>IF(ISBLANK(H11),"",IFERROR(VLOOKUP(B11,'Np PL4 Stock'!$A:$D,4,FALSE),""))</f>
        <v>45684</v>
      </c>
      <c r="K11" s="61">
        <f>IF(ISBLANK(H11),"",SUMIF('Np PL4 Stock'!$A:$A,B11,'Np PL4 Stock'!$N:$N))</f>
        <v>1</v>
      </c>
      <c r="L11" s="62">
        <f>IF(ISBLANK(H11),"",VLOOKUP(LEFT(B11,5),Unit!A:B,2,FALSE))</f>
        <v>20</v>
      </c>
      <c r="M11" s="63" t="str">
        <f>IF(ISBLANK(H11),"",IFERROR(VLOOKUP(B11,'Np PL4 Stock'!$A:$T,20,FALSE),""))</f>
        <v>PD-MA1</v>
      </c>
      <c r="N11" s="63" t="str">
        <f>IF(ISBLANK(H11),"",IFERROR(VLOOKUP(B11,'Np PL4 Stock'!$A:$U,21,FALSE),""))</f>
        <v>Konabay</v>
      </c>
      <c r="O11" s="62">
        <f t="shared" si="2"/>
        <v>50</v>
      </c>
      <c r="P11" s="62">
        <f t="shared" si="3"/>
        <v>4.515e-5</v>
      </c>
      <c r="Q11" s="67">
        <f t="shared" si="4"/>
        <v>9.03e-7</v>
      </c>
      <c r="R11" s="67">
        <f t="shared" si="5"/>
        <v>1.084124e-6</v>
      </c>
      <c r="S11" s="64">
        <v>11</v>
      </c>
      <c r="T11" s="68">
        <v>7.857</v>
      </c>
      <c r="U11" s="68">
        <v>6.56</v>
      </c>
      <c r="V11" s="69">
        <v>96</v>
      </c>
      <c r="W11" s="59">
        <v>356</v>
      </c>
      <c r="X11" s="64">
        <v>96</v>
      </c>
      <c r="Y11" s="59">
        <v>100</v>
      </c>
      <c r="Z11" s="59">
        <v>92</v>
      </c>
      <c r="AA11" s="59">
        <v>0</v>
      </c>
      <c r="AB11" s="59">
        <v>0</v>
      </c>
      <c r="AC11" s="59">
        <v>0</v>
      </c>
      <c r="AD11" s="59">
        <v>0</v>
      </c>
      <c r="AE11" s="59">
        <v>100</v>
      </c>
      <c r="AF11" s="73" t="s">
        <v>38</v>
      </c>
      <c r="AG11" s="73">
        <v>43500</v>
      </c>
      <c r="AH11" s="73" t="s">
        <v>38</v>
      </c>
      <c r="AI11" s="73" t="s">
        <v>38</v>
      </c>
      <c r="AJ11" s="73" t="s">
        <v>38</v>
      </c>
      <c r="AK11" s="73" t="s">
        <v>32</v>
      </c>
      <c r="AL11" s="77" t="str">
        <f>IF(ISBLANK(S11),"",IF(AJ11="Fail","Fail",IF(E11="PL4",IF(AND(T11&gt;STD_01122025!$D$3,U11&lt;STD_01122025!$D$4,OR(AF11="ND",AF11&lt;STD_01122025!$D$7),AH11="ND"),"Pass","Fail"),IF(E11="PL12",IF(AND(S11&lt;STD_01122025!$F$2,T11&gt;STD_01122025!$F$3,U11&lt;STD_01122025!$F$4,V11&gt;STD_01122025!$F$5,X11&gt;STD_01122025!$F$6,OR(AF11="ND",AF11&lt;STD_01122025!$F$7),AH11="ND"),"Pass","Fail"),IF(E11="SuperPL",IF(AND(T11&gt;STD_01122025!$H$3,U11&lt;STD_01122025!$H$4,V11&gt;STD_01122025!$H$5,X11&gt;STD_01122025!$H$6,OR(AF11="ND",AF11&lt;STD_01122025!$H$7),AH11="ND"),"Pass","Fail"),IF(E11="Flight",IF(AND(T11&gt;STD_01122025!$J$3,U11&lt;STD_01122025!$J$4,X11&gt;STD_01122025!$J$6,OR(AF11="ND",AF11&lt;STD_01122025!$J$7),AH11="ND"),"Pass","Fail"),""))))))</f>
        <v>Pass</v>
      </c>
      <c r="AM11" s="62">
        <f>IF(ISBLANK(B11),"",IFERROR(IF(VLOOKUP(B11,'Np PL4 Stock'!$A:$J,10,FALSE)="Np4",D11-VLOOKUP(B11,'Np PL4 Stock'!$A:$E,5,FALSE),D11-VLOOKUP(B11,'Np PL4 Stock'!$A:$E,5,FALSE)-1),""))</f>
        <v>13</v>
      </c>
      <c r="AN11" s="68">
        <v>8.718</v>
      </c>
      <c r="AO11" s="68">
        <v>7.69</v>
      </c>
      <c r="AP11" s="69">
        <v>100</v>
      </c>
      <c r="AQ11" s="64">
        <v>238</v>
      </c>
      <c r="AR11" s="64">
        <v>96</v>
      </c>
      <c r="AS11" s="59">
        <v>100</v>
      </c>
      <c r="AT11" s="73" t="s">
        <v>38</v>
      </c>
      <c r="AU11" s="73">
        <v>21500</v>
      </c>
      <c r="AV11" s="73" t="s">
        <v>38</v>
      </c>
      <c r="AW11" s="73" t="s">
        <v>38</v>
      </c>
      <c r="AX11" s="73" t="s">
        <v>32</v>
      </c>
      <c r="AY11" s="59">
        <v>0</v>
      </c>
      <c r="AZ11" s="59">
        <v>0</v>
      </c>
      <c r="BA11" s="59">
        <v>0</v>
      </c>
      <c r="BB11" s="59">
        <v>0</v>
      </c>
      <c r="BC11" s="59">
        <v>0</v>
      </c>
      <c r="BD11" s="59">
        <v>0</v>
      </c>
      <c r="BE11" s="84" t="s">
        <v>38</v>
      </c>
      <c r="BF11" s="84" t="s">
        <v>38</v>
      </c>
      <c r="BG11" s="84" t="s">
        <v>38</v>
      </c>
      <c r="BH11" s="84" t="s">
        <v>38</v>
      </c>
      <c r="BI11" s="85" t="s">
        <v>484</v>
      </c>
      <c r="BJ11" s="86" t="s">
        <v>260</v>
      </c>
      <c r="BK11" s="64" t="s">
        <v>485</v>
      </c>
      <c r="BL11" s="86" t="s">
        <v>155</v>
      </c>
      <c r="BM11" s="86" t="s">
        <v>178</v>
      </c>
      <c r="BN11" s="86"/>
      <c r="BO11" s="59">
        <v>8</v>
      </c>
      <c r="BP11" s="69">
        <v>246104305100111</v>
      </c>
      <c r="BQ11" s="92">
        <v>0.4775</v>
      </c>
      <c r="BR11" s="93">
        <v>0.0955</v>
      </c>
      <c r="BS11" s="94">
        <f t="shared" si="8"/>
        <v>0.573</v>
      </c>
      <c r="BT11" s="95">
        <v>0.096324</v>
      </c>
      <c r="BU11" s="101">
        <f t="shared" si="9"/>
        <v>0.669324</v>
      </c>
      <c r="BV11" s="102">
        <f t="shared" si="6"/>
        <v>4.20168067226891</v>
      </c>
      <c r="BW11" s="103">
        <v>573</v>
      </c>
      <c r="BX11" s="104">
        <f t="shared" si="7"/>
        <v>0.00281228571428571</v>
      </c>
      <c r="BY11" s="105">
        <v>1000</v>
      </c>
      <c r="BZ11" s="103" t="s">
        <v>32</v>
      </c>
      <c r="CA11" s="106" t="s">
        <v>189</v>
      </c>
      <c r="CB11" s="107" t="s">
        <v>148</v>
      </c>
      <c r="CC11" s="112" t="s">
        <v>149</v>
      </c>
      <c r="CD11" s="106"/>
      <c r="CE11" s="103" t="s">
        <v>192</v>
      </c>
      <c r="CF11" s="113"/>
      <c r="CG11" s="115">
        <v>2000011319</v>
      </c>
    </row>
    <row r="12" spans="1:85">
      <c r="A12" s="53" t="str">
        <f t="shared" si="0"/>
        <v>D1-03-01-45697</v>
      </c>
      <c r="B12" s="47" t="str">
        <f t="shared" si="1"/>
        <v>D1-03-01</v>
      </c>
      <c r="C12" s="48" t="s">
        <v>43</v>
      </c>
      <c r="D12" s="49">
        <v>45697</v>
      </c>
      <c r="E12" s="50" t="s">
        <v>14</v>
      </c>
      <c r="F12" s="51" t="s">
        <v>15</v>
      </c>
      <c r="G12" s="52">
        <v>1</v>
      </c>
      <c r="H12" s="51" t="s">
        <v>205</v>
      </c>
      <c r="I12" s="59">
        <v>3</v>
      </c>
      <c r="J12" s="60">
        <f>IF(ISBLANK(H12),"",IFERROR(VLOOKUP(B12,'Np PL4 Stock'!$A:$D,4,FALSE),""))</f>
        <v>45685</v>
      </c>
      <c r="K12" s="61">
        <f>IF(ISBLANK(H12),"",SUMIF('Np PL4 Stock'!$A:$A,B12,'Np PL4 Stock'!$N:$N))</f>
        <v>1</v>
      </c>
      <c r="L12" s="62">
        <f>IF(ISBLANK(H12),"",VLOOKUP(LEFT(B12,5),Unit!A:B,2,FALSE))</f>
        <v>20</v>
      </c>
      <c r="M12" s="63" t="str">
        <f>IF(ISBLANK(H12),"",IFERROR(VLOOKUP(B12,'Np PL4 Stock'!$A:$T,20,FALSE),""))</f>
        <v>V1-MD1</v>
      </c>
      <c r="N12" s="63" t="str">
        <f>IF(ISBLANK(H12),"",IFERROR(VLOOKUP(B12,'Np PL4 Stock'!$A:$U,21,FALSE),""))</f>
        <v>Konabay</v>
      </c>
      <c r="O12" s="62">
        <f t="shared" si="2"/>
        <v>50</v>
      </c>
      <c r="P12" s="62">
        <f t="shared" si="3"/>
        <v>3.85e-5</v>
      </c>
      <c r="Q12" s="67">
        <f t="shared" si="4"/>
        <v>7.7e-7</v>
      </c>
      <c r="R12" s="67">
        <f t="shared" si="5"/>
        <v>9.394e-7</v>
      </c>
      <c r="S12" s="64">
        <v>11</v>
      </c>
      <c r="T12" s="68">
        <v>8.1</v>
      </c>
      <c r="U12" s="68">
        <v>6.5</v>
      </c>
      <c r="V12" s="69">
        <v>97</v>
      </c>
      <c r="W12" s="59">
        <v>324</v>
      </c>
      <c r="X12" s="64">
        <v>95</v>
      </c>
      <c r="Y12" s="59">
        <v>100</v>
      </c>
      <c r="Z12" s="59">
        <v>80</v>
      </c>
      <c r="AA12" s="59">
        <v>0</v>
      </c>
      <c r="AB12" s="59">
        <v>0</v>
      </c>
      <c r="AC12" s="59">
        <v>0</v>
      </c>
      <c r="AD12" s="59">
        <v>0</v>
      </c>
      <c r="AE12" s="59">
        <v>100</v>
      </c>
      <c r="AF12" s="73" t="s">
        <v>38</v>
      </c>
      <c r="AG12" s="73">
        <v>59000</v>
      </c>
      <c r="AH12" s="73" t="s">
        <v>38</v>
      </c>
      <c r="AI12" s="73" t="s">
        <v>38</v>
      </c>
      <c r="AJ12" s="73" t="s">
        <v>38</v>
      </c>
      <c r="AK12" s="73" t="s">
        <v>32</v>
      </c>
      <c r="AL12" s="77" t="str">
        <f>IF(ISBLANK(S12),"",IF(AJ12="Fail","Fail",IF(E12="PL4",IF(AND(T12&gt;STD_01122025!$D$3,U12&lt;STD_01122025!$D$4,OR(AF12="ND",AF12&lt;STD_01122025!$D$7),AH12="ND"),"Pass","Fail"),IF(E12="PL12",IF(AND(S12&lt;STD_01122025!$F$2,T12&gt;STD_01122025!$F$3,U12&lt;STD_01122025!$F$4,V12&gt;STD_01122025!$F$5,X12&gt;STD_01122025!$F$6,OR(AF12="ND",AF12&lt;STD_01122025!$F$7),AH12="ND"),"Pass","Fail"),IF(E12="SuperPL",IF(AND(T12&gt;STD_01122025!$H$3,U12&lt;STD_01122025!$H$4,V12&gt;STD_01122025!$H$5,X12&gt;STD_01122025!$H$6,OR(AF12="ND",AF12&lt;STD_01122025!$H$7),AH12="ND"),"Pass","Fail"),IF(E12="Flight",IF(AND(T12&gt;STD_01122025!$J$3,U12&lt;STD_01122025!$J$4,X12&gt;STD_01122025!$J$6,OR(AF12="ND",AF12&lt;STD_01122025!$J$7),AH12="ND"),"Pass","Fail"),""))))))</f>
        <v>Pass</v>
      </c>
      <c r="AM12" s="62">
        <f>IF(ISBLANK(B12),"",IFERROR(IF(VLOOKUP(B12,'Np PL4 Stock'!$A:$J,10,FALSE)="Np4",D12-VLOOKUP(B12,'Np PL4 Stock'!$A:$E,5,FALSE),D12-VLOOKUP(B12,'Np PL4 Stock'!$A:$E,5,FALSE)-1),""))</f>
        <v>12</v>
      </c>
      <c r="AN12" s="68">
        <v>8.731</v>
      </c>
      <c r="AO12" s="68">
        <v>9.361</v>
      </c>
      <c r="AP12" s="69">
        <v>97</v>
      </c>
      <c r="AQ12" s="64">
        <v>234</v>
      </c>
      <c r="AR12" s="64">
        <v>97</v>
      </c>
      <c r="AS12" s="59">
        <v>100</v>
      </c>
      <c r="AT12" s="73" t="s">
        <v>38</v>
      </c>
      <c r="AU12" s="73">
        <v>34500</v>
      </c>
      <c r="AV12" s="73" t="s">
        <v>38</v>
      </c>
      <c r="AW12" s="73" t="s">
        <v>38</v>
      </c>
      <c r="AX12" s="73" t="s">
        <v>32</v>
      </c>
      <c r="AY12" s="59">
        <v>0</v>
      </c>
      <c r="AZ12" s="59">
        <v>0</v>
      </c>
      <c r="BA12" s="59">
        <v>0</v>
      </c>
      <c r="BB12" s="59">
        <v>0</v>
      </c>
      <c r="BC12" s="59">
        <v>0</v>
      </c>
      <c r="BD12" s="59">
        <v>0</v>
      </c>
      <c r="BE12" s="84" t="s">
        <v>38</v>
      </c>
      <c r="BF12" s="84" t="s">
        <v>38</v>
      </c>
      <c r="BG12" s="84" t="s">
        <v>38</v>
      </c>
      <c r="BH12" s="84" t="s">
        <v>38</v>
      </c>
      <c r="BI12" s="85" t="s">
        <v>486</v>
      </c>
      <c r="BJ12" s="86" t="s">
        <v>260</v>
      </c>
      <c r="BK12" s="64" t="s">
        <v>485</v>
      </c>
      <c r="BL12" s="86" t="s">
        <v>155</v>
      </c>
      <c r="BM12" s="86" t="s">
        <v>178</v>
      </c>
      <c r="BN12" s="86"/>
      <c r="BO12" s="59">
        <v>7</v>
      </c>
      <c r="BP12" s="69">
        <v>246104305100112</v>
      </c>
      <c r="BQ12" s="92">
        <v>0.7</v>
      </c>
      <c r="BR12" s="93">
        <v>0.07</v>
      </c>
      <c r="BS12" s="94">
        <f t="shared" si="8"/>
        <v>0.77</v>
      </c>
      <c r="BT12" s="95">
        <v>0.1694</v>
      </c>
      <c r="BU12" s="101">
        <f t="shared" si="9"/>
        <v>0.9394</v>
      </c>
      <c r="BV12" s="102">
        <f t="shared" si="6"/>
        <v>4.27350427350427</v>
      </c>
      <c r="BW12" s="108">
        <v>770</v>
      </c>
      <c r="BX12" s="104">
        <f t="shared" si="7"/>
        <v>0.00401452991452992</v>
      </c>
      <c r="BY12" s="105">
        <v>1000</v>
      </c>
      <c r="BZ12" s="103" t="s">
        <v>32</v>
      </c>
      <c r="CA12" s="106" t="s">
        <v>189</v>
      </c>
      <c r="CB12" s="107" t="s">
        <v>148</v>
      </c>
      <c r="CC12" s="112" t="s">
        <v>149</v>
      </c>
      <c r="CD12" s="106"/>
      <c r="CE12" s="103" t="s">
        <v>192</v>
      </c>
      <c r="CF12" s="113"/>
      <c r="CG12" s="115">
        <v>2000019214</v>
      </c>
    </row>
    <row r="13" spans="1:85">
      <c r="A13" s="53" t="str">
        <f t="shared" si="0"/>
        <v>C1-05-01-45697</v>
      </c>
      <c r="B13" s="47" t="str">
        <f t="shared" si="1"/>
        <v>C1-05-01</v>
      </c>
      <c r="C13" s="48" t="s">
        <v>43</v>
      </c>
      <c r="D13" s="49">
        <v>45697</v>
      </c>
      <c r="E13" s="50" t="s">
        <v>14</v>
      </c>
      <c r="F13" s="51" t="s">
        <v>15</v>
      </c>
      <c r="G13" s="52">
        <v>1</v>
      </c>
      <c r="H13" s="51" t="s">
        <v>187</v>
      </c>
      <c r="I13" s="59">
        <v>5</v>
      </c>
      <c r="J13" s="60">
        <f>IF(ISBLANK(H13),"",IFERROR(VLOOKUP(B13,'Np PL4 Stock'!$A:$D,4,FALSE),""))</f>
        <v>45684</v>
      </c>
      <c r="K13" s="61">
        <f>IF(ISBLANK(H13),"",SUMIF('Np PL4 Stock'!$A:$A,B13,'Np PL4 Stock'!$N:$N))</f>
        <v>1</v>
      </c>
      <c r="L13" s="62">
        <f>IF(ISBLANK(H13),"",VLOOKUP(LEFT(B13,5),Unit!A:B,2,FALSE))</f>
        <v>20</v>
      </c>
      <c r="M13" s="63" t="str">
        <f>IF(ISBLANK(H13),"",IFERROR(VLOOKUP(B13,'Np PL4 Stock'!$A:$T,20,FALSE),""))</f>
        <v>PD-MA1</v>
      </c>
      <c r="N13" s="63" t="str">
        <f>IF(ISBLANK(H13),"",IFERROR(VLOOKUP(B13,'Np PL4 Stock'!$A:$U,21,FALSE),""))</f>
        <v>Konabay</v>
      </c>
      <c r="O13" s="62">
        <f t="shared" si="2"/>
        <v>50</v>
      </c>
      <c r="P13" s="62">
        <f t="shared" si="3"/>
        <v>4.515e-5</v>
      </c>
      <c r="Q13" s="67">
        <f t="shared" si="4"/>
        <v>9.03e-7</v>
      </c>
      <c r="R13" s="67">
        <f t="shared" si="5"/>
        <v>1.084124e-6</v>
      </c>
      <c r="S13" s="64">
        <v>11</v>
      </c>
      <c r="T13" s="68">
        <v>7.857</v>
      </c>
      <c r="U13" s="68">
        <v>6.56</v>
      </c>
      <c r="V13" s="69">
        <v>96</v>
      </c>
      <c r="W13" s="59">
        <v>356</v>
      </c>
      <c r="X13" s="59">
        <v>96</v>
      </c>
      <c r="Y13" s="59">
        <v>100</v>
      </c>
      <c r="Z13" s="59">
        <v>92</v>
      </c>
      <c r="AA13" s="59">
        <v>0</v>
      </c>
      <c r="AB13" s="59">
        <v>0</v>
      </c>
      <c r="AC13" s="59">
        <v>0</v>
      </c>
      <c r="AD13" s="59">
        <v>0</v>
      </c>
      <c r="AE13" s="59">
        <v>100</v>
      </c>
      <c r="AF13" s="73" t="s">
        <v>38</v>
      </c>
      <c r="AG13" s="73">
        <v>43500</v>
      </c>
      <c r="AH13" s="73" t="s">
        <v>38</v>
      </c>
      <c r="AI13" s="73" t="s">
        <v>38</v>
      </c>
      <c r="AJ13" s="73" t="s">
        <v>38</v>
      </c>
      <c r="AK13" s="73" t="s">
        <v>32</v>
      </c>
      <c r="AL13" s="77" t="str">
        <f>IF(ISBLANK(S13),"",IF(AJ13="Fail","Fail",IF(E13="PL4",IF(AND(T13&gt;STD_01122025!$D$3,U13&lt;STD_01122025!$D$4,OR(AF13="ND",AF13&lt;STD_01122025!$D$7),AH13="ND"),"Pass","Fail"),IF(E13="PL12",IF(AND(S13&lt;STD_01122025!$F$2,T13&gt;STD_01122025!$F$3,U13&lt;STD_01122025!$F$4,V13&gt;STD_01122025!$F$5,X13&gt;STD_01122025!$F$6,OR(AF13="ND",AF13&lt;STD_01122025!$F$7),AH13="ND"),"Pass","Fail"),IF(E13="SuperPL",IF(AND(T13&gt;STD_01122025!$H$3,U13&lt;STD_01122025!$H$4,V13&gt;STD_01122025!$H$5,X13&gt;STD_01122025!$H$6,OR(AF13="ND",AF13&lt;STD_01122025!$H$7),AH13="ND"),"Pass","Fail"),IF(E13="Flight",IF(AND(T13&gt;STD_01122025!$J$3,U13&lt;STD_01122025!$J$4,X13&gt;STD_01122025!$J$6,OR(AF13="ND",AF13&lt;STD_01122025!$J$7),AH13="ND"),"Pass","Fail"),""))))))</f>
        <v>Pass</v>
      </c>
      <c r="AM13" s="62">
        <f>IF(ISBLANK(B13),"",IFERROR(IF(VLOOKUP(B13,'Np PL4 Stock'!$A:$J,10,FALSE)="Np4",D13-VLOOKUP(B13,'Np PL4 Stock'!$A:$E,5,FALSE),D13-VLOOKUP(B13,'Np PL4 Stock'!$A:$E,5,FALSE)-1),""))</f>
        <v>13</v>
      </c>
      <c r="AN13" s="68">
        <v>8.718</v>
      </c>
      <c r="AO13" s="68">
        <v>7.69</v>
      </c>
      <c r="AP13" s="69">
        <v>100</v>
      </c>
      <c r="AQ13" s="64">
        <v>238</v>
      </c>
      <c r="AR13" s="64">
        <v>96</v>
      </c>
      <c r="AS13" s="59">
        <v>100</v>
      </c>
      <c r="AT13" s="73" t="s">
        <v>38</v>
      </c>
      <c r="AU13" s="73">
        <v>21500</v>
      </c>
      <c r="AV13" s="73" t="s">
        <v>38</v>
      </c>
      <c r="AW13" s="73" t="s">
        <v>38</v>
      </c>
      <c r="AX13" s="73" t="s">
        <v>32</v>
      </c>
      <c r="AY13" s="59">
        <v>0</v>
      </c>
      <c r="AZ13" s="59">
        <v>0</v>
      </c>
      <c r="BA13" s="59">
        <v>0</v>
      </c>
      <c r="BB13" s="59">
        <v>0</v>
      </c>
      <c r="BC13" s="59">
        <v>0</v>
      </c>
      <c r="BD13" s="59">
        <v>0</v>
      </c>
      <c r="BE13" s="84" t="s">
        <v>38</v>
      </c>
      <c r="BF13" s="84" t="s">
        <v>38</v>
      </c>
      <c r="BG13" s="84" t="s">
        <v>38</v>
      </c>
      <c r="BH13" s="84" t="s">
        <v>38</v>
      </c>
      <c r="BI13" s="87" t="s">
        <v>486</v>
      </c>
      <c r="BJ13" s="88" t="s">
        <v>260</v>
      </c>
      <c r="BK13" s="64" t="s">
        <v>485</v>
      </c>
      <c r="BL13" s="86" t="s">
        <v>155</v>
      </c>
      <c r="BM13" s="86" t="s">
        <v>178</v>
      </c>
      <c r="BN13" s="86"/>
      <c r="BO13" s="59">
        <v>7</v>
      </c>
      <c r="BP13" s="69">
        <v>246104305100112</v>
      </c>
      <c r="BQ13" s="92">
        <v>0.3</v>
      </c>
      <c r="BR13" s="93">
        <v>0.03</v>
      </c>
      <c r="BS13" s="94">
        <f t="shared" si="8"/>
        <v>0.33</v>
      </c>
      <c r="BT13" s="95">
        <v>0.0848</v>
      </c>
      <c r="BU13" s="101">
        <f t="shared" si="9"/>
        <v>0.4148</v>
      </c>
      <c r="BV13" s="102">
        <f t="shared" si="6"/>
        <v>4.20168067226891</v>
      </c>
      <c r="BW13" s="108">
        <v>330</v>
      </c>
      <c r="BX13" s="104">
        <f t="shared" si="7"/>
        <v>0.00174285714285714</v>
      </c>
      <c r="BY13" s="105">
        <v>1000</v>
      </c>
      <c r="BZ13" s="103" t="s">
        <v>32</v>
      </c>
      <c r="CA13" s="106" t="s">
        <v>189</v>
      </c>
      <c r="CB13" s="107" t="s">
        <v>148</v>
      </c>
      <c r="CC13" s="112" t="s">
        <v>149</v>
      </c>
      <c r="CD13" s="106"/>
      <c r="CE13" s="103" t="s">
        <v>192</v>
      </c>
      <c r="CF13" s="113"/>
      <c r="CG13" s="115">
        <v>2000019214</v>
      </c>
    </row>
    <row r="14" spans="1:85">
      <c r="A14" s="53" t="str">
        <f t="shared" si="0"/>
        <v>C1-01-01-45697</v>
      </c>
      <c r="B14" s="47" t="str">
        <f t="shared" si="1"/>
        <v>C1-01-01</v>
      </c>
      <c r="C14" s="48" t="s">
        <v>43</v>
      </c>
      <c r="D14" s="49">
        <v>45697</v>
      </c>
      <c r="E14" s="50" t="s">
        <v>14</v>
      </c>
      <c r="F14" s="51" t="s">
        <v>15</v>
      </c>
      <c r="G14" s="52">
        <v>1</v>
      </c>
      <c r="H14" s="51" t="s">
        <v>187</v>
      </c>
      <c r="I14" s="59">
        <v>1</v>
      </c>
      <c r="J14" s="60">
        <f>IF(ISBLANK(H14),"",IFERROR(VLOOKUP(B14,'Np PL4 Stock'!$A:$D,4,FALSE),""))</f>
        <v>45683</v>
      </c>
      <c r="K14" s="61">
        <f>IF(ISBLANK(H14),"",SUMIF('Np PL4 Stock'!$A:$A,B14,'Np PL4 Stock'!$N:$N))</f>
        <v>1</v>
      </c>
      <c r="L14" s="62">
        <f>IF(ISBLANK(H14),"",VLOOKUP(LEFT(B14,5),Unit!A:B,2,FALSE))</f>
        <v>20</v>
      </c>
      <c r="M14" s="63" t="str">
        <f>IF(ISBLANK(H14),"",IFERROR(VLOOKUP(B14,'Np PL4 Stock'!$A:$T,20,FALSE),""))</f>
        <v>PD-MA1</v>
      </c>
      <c r="N14" s="63" t="str">
        <f>IF(ISBLANK(H14),"",IFERROR(VLOOKUP(B14,'Np PL4 Stock'!$A:$U,21,FALSE),""))</f>
        <v>Konabay</v>
      </c>
      <c r="O14" s="62">
        <f t="shared" si="2"/>
        <v>50</v>
      </c>
      <c r="P14" s="62">
        <f t="shared" si="3"/>
        <v>3.05e-5</v>
      </c>
      <c r="Q14" s="67">
        <f t="shared" si="4"/>
        <v>6.1e-7</v>
      </c>
      <c r="R14" s="67">
        <f t="shared" si="5"/>
        <v>7.478e-7</v>
      </c>
      <c r="S14" s="64">
        <v>11</v>
      </c>
      <c r="T14" s="68">
        <v>7.84</v>
      </c>
      <c r="U14" s="68">
        <v>6.31</v>
      </c>
      <c r="V14" s="69">
        <v>89</v>
      </c>
      <c r="W14" s="59">
        <v>358</v>
      </c>
      <c r="X14" s="59">
        <v>94</v>
      </c>
      <c r="Y14" s="59">
        <v>100</v>
      </c>
      <c r="Z14" s="59">
        <v>84</v>
      </c>
      <c r="AA14" s="59">
        <v>0</v>
      </c>
      <c r="AB14" s="59">
        <v>0</v>
      </c>
      <c r="AC14" s="59">
        <v>0</v>
      </c>
      <c r="AD14" s="59">
        <v>0</v>
      </c>
      <c r="AE14" s="59">
        <v>100</v>
      </c>
      <c r="AF14" s="73" t="s">
        <v>38</v>
      </c>
      <c r="AG14" s="73">
        <v>66000</v>
      </c>
      <c r="AH14" s="73" t="s">
        <v>38</v>
      </c>
      <c r="AI14" s="73" t="s">
        <v>38</v>
      </c>
      <c r="AJ14" s="73" t="s">
        <v>38</v>
      </c>
      <c r="AK14" s="73" t="s">
        <v>32</v>
      </c>
      <c r="AL14" s="77" t="str">
        <f>IF(ISBLANK(S14),"",IF(AJ14="Fail","Fail",IF(E14="PL4",IF(AND(T14&gt;STD_01122025!$D$3,U14&lt;STD_01122025!$D$4,OR(AF14="ND",AF14&lt;STD_01122025!$D$7),AH14="ND"),"Pass","Fail"),IF(E14="PL12",IF(AND(S14&lt;STD_01122025!$F$2,T14&gt;STD_01122025!$F$3,U14&lt;STD_01122025!$F$4,V14&gt;STD_01122025!$F$5,X14&gt;STD_01122025!$F$6,OR(AF14="ND",AF14&lt;STD_01122025!$F$7),AH14="ND"),"Pass","Fail"),IF(E14="SuperPL",IF(AND(T14&gt;STD_01122025!$H$3,U14&lt;STD_01122025!$H$4,V14&gt;STD_01122025!$H$5,X14&gt;STD_01122025!$H$6,OR(AF14="ND",AF14&lt;STD_01122025!$H$7),AH14="ND"),"Pass","Fail"),IF(E14="Flight",IF(AND(T14&gt;STD_01122025!$J$3,U14&lt;STD_01122025!$J$4,X14&gt;STD_01122025!$J$6,OR(AF14="ND",AF14&lt;STD_01122025!$J$7),AH14="ND"),"Pass","Fail"),""))))))</f>
        <v>Pass</v>
      </c>
      <c r="AM14" s="62">
        <f>IF(ISBLANK(B14),"",IFERROR(IF(VLOOKUP(B14,'Np PL4 Stock'!$A:$J,10,FALSE)="Np4",D14-VLOOKUP(B14,'Np PL4 Stock'!$A:$E,5,FALSE),D14-VLOOKUP(B14,'Np PL4 Stock'!$A:$E,5,FALSE)-1),""))</f>
        <v>14</v>
      </c>
      <c r="AN14" s="68">
        <v>9.175</v>
      </c>
      <c r="AO14" s="68">
        <v>9.779</v>
      </c>
      <c r="AP14" s="69">
        <v>97</v>
      </c>
      <c r="AQ14" s="64">
        <v>200</v>
      </c>
      <c r="AR14" s="64">
        <v>98</v>
      </c>
      <c r="AS14" s="59">
        <v>100</v>
      </c>
      <c r="AT14" s="73" t="s">
        <v>38</v>
      </c>
      <c r="AU14" s="73">
        <v>28000</v>
      </c>
      <c r="AV14" s="73" t="s">
        <v>38</v>
      </c>
      <c r="AW14" s="73" t="s">
        <v>38</v>
      </c>
      <c r="AX14" s="73" t="s">
        <v>32</v>
      </c>
      <c r="AY14" s="59">
        <v>0</v>
      </c>
      <c r="AZ14" s="59">
        <v>0</v>
      </c>
      <c r="BA14" s="59">
        <v>0</v>
      </c>
      <c r="BB14" s="59">
        <v>0</v>
      </c>
      <c r="BC14" s="59">
        <v>0</v>
      </c>
      <c r="BD14" s="59">
        <v>0</v>
      </c>
      <c r="BE14" s="84" t="s">
        <v>38</v>
      </c>
      <c r="BF14" s="84" t="s">
        <v>38</v>
      </c>
      <c r="BG14" s="84" t="s">
        <v>38</v>
      </c>
      <c r="BH14" s="84" t="s">
        <v>38</v>
      </c>
      <c r="BI14" s="85" t="s">
        <v>486</v>
      </c>
      <c r="BJ14" s="86" t="s">
        <v>260</v>
      </c>
      <c r="BK14" s="64" t="s">
        <v>485</v>
      </c>
      <c r="BL14" s="86" t="s">
        <v>155</v>
      </c>
      <c r="BM14" s="86" t="s">
        <v>178</v>
      </c>
      <c r="BN14" s="86"/>
      <c r="BO14" s="59">
        <v>18</v>
      </c>
      <c r="BP14" s="69">
        <v>246104305100112</v>
      </c>
      <c r="BQ14" s="92">
        <v>0.2</v>
      </c>
      <c r="BR14" s="93">
        <v>0.02</v>
      </c>
      <c r="BS14" s="94">
        <f t="shared" si="8"/>
        <v>0.22</v>
      </c>
      <c r="BT14" s="95">
        <v>0.0606</v>
      </c>
      <c r="BU14" s="101">
        <f t="shared" si="9"/>
        <v>0.2806</v>
      </c>
      <c r="BV14" s="102">
        <f t="shared" si="6"/>
        <v>5</v>
      </c>
      <c r="BW14" s="108">
        <v>220</v>
      </c>
      <c r="BX14" s="104">
        <f t="shared" si="7"/>
        <v>0.001403</v>
      </c>
      <c r="BY14" s="105">
        <v>1000</v>
      </c>
      <c r="BZ14" s="103" t="s">
        <v>32</v>
      </c>
      <c r="CA14" s="106" t="s">
        <v>189</v>
      </c>
      <c r="CB14" s="107" t="s">
        <v>148</v>
      </c>
      <c r="CC14" s="112" t="s">
        <v>149</v>
      </c>
      <c r="CD14" s="106"/>
      <c r="CE14" s="103" t="s">
        <v>192</v>
      </c>
      <c r="CF14" s="113"/>
      <c r="CG14" s="115">
        <v>2000019214</v>
      </c>
    </row>
    <row r="15" spans="1:85">
      <c r="A15" s="53" t="str">
        <f t="shared" si="0"/>
        <v>D1-04-01-45698</v>
      </c>
      <c r="B15" s="47" t="str">
        <f t="shared" si="1"/>
        <v>D1-04-01</v>
      </c>
      <c r="C15" s="48" t="s">
        <v>43</v>
      </c>
      <c r="D15" s="49">
        <v>45698</v>
      </c>
      <c r="E15" s="50" t="s">
        <v>14</v>
      </c>
      <c r="F15" s="51" t="s">
        <v>15</v>
      </c>
      <c r="G15" s="52">
        <v>1</v>
      </c>
      <c r="H15" s="51" t="s">
        <v>205</v>
      </c>
      <c r="I15" s="59">
        <v>4</v>
      </c>
      <c r="J15" s="60">
        <f>IF(ISBLANK(H15),"",IFERROR(VLOOKUP(B15,'Np PL4 Stock'!$A:$D,4,FALSE),""))</f>
        <v>45685</v>
      </c>
      <c r="K15" s="61">
        <f>IF(ISBLANK(H15),"",SUMIF('Np PL4 Stock'!$A:$A,B15,'Np PL4 Stock'!$N:$N))</f>
        <v>1</v>
      </c>
      <c r="L15" s="62">
        <f>IF(ISBLANK(H15),"",VLOOKUP(LEFT(B15,5),Unit!A:B,2,FALSE))</f>
        <v>20</v>
      </c>
      <c r="M15" s="63" t="str">
        <f>IF(ISBLANK(H15),"",IFERROR(VLOOKUP(B15,'Np PL4 Stock'!$A:$T,20,FALSE),""))</f>
        <v>V1-MD1</v>
      </c>
      <c r="N15" s="63" t="str">
        <f>IF(ISBLANK(H15),"",IFERROR(VLOOKUP(B15,'Np PL4 Stock'!$A:$U,21,FALSE),""))</f>
        <v>Konabay</v>
      </c>
      <c r="O15" s="62">
        <f t="shared" si="2"/>
        <v>50</v>
      </c>
      <c r="P15" s="62">
        <f t="shared" si="3"/>
        <v>5.5e-5</v>
      </c>
      <c r="Q15" s="67">
        <f t="shared" si="4"/>
        <v>1.1e-6</v>
      </c>
      <c r="R15" s="67">
        <f t="shared" si="5"/>
        <v>1.2987e-6</v>
      </c>
      <c r="S15" s="64">
        <v>11</v>
      </c>
      <c r="T15" s="68">
        <v>8.16</v>
      </c>
      <c r="U15" s="68">
        <v>6.52</v>
      </c>
      <c r="V15" s="69">
        <v>98</v>
      </c>
      <c r="W15" s="59">
        <v>312</v>
      </c>
      <c r="X15" s="59">
        <v>96</v>
      </c>
      <c r="Y15" s="59">
        <v>100</v>
      </c>
      <c r="Z15" s="59">
        <v>84</v>
      </c>
      <c r="AA15" s="59">
        <v>0</v>
      </c>
      <c r="AB15" s="59">
        <v>0</v>
      </c>
      <c r="AC15" s="59">
        <v>0</v>
      </c>
      <c r="AD15" s="59">
        <v>0</v>
      </c>
      <c r="AE15" s="59">
        <v>100</v>
      </c>
      <c r="AF15" s="73" t="s">
        <v>38</v>
      </c>
      <c r="AG15" s="73">
        <v>62000</v>
      </c>
      <c r="AH15" s="73" t="s">
        <v>38</v>
      </c>
      <c r="AI15" s="73" t="s">
        <v>38</v>
      </c>
      <c r="AJ15" s="73" t="s">
        <v>38</v>
      </c>
      <c r="AK15" s="73" t="s">
        <v>32</v>
      </c>
      <c r="AL15" s="77" t="str">
        <f>IF(ISBLANK(S15),"",IF(AJ15="Fail","Fail",IF(E15="PL4",IF(AND(T15&gt;STD_01122025!$D$3,U15&lt;STD_01122025!$D$4,OR(AF15="ND",AF15&lt;STD_01122025!$D$7),AH15="ND"),"Pass","Fail"),IF(E15="PL12",IF(AND(S15&lt;STD_01122025!$F$2,T15&gt;STD_01122025!$F$3,U15&lt;STD_01122025!$F$4,V15&gt;STD_01122025!$F$5,X15&gt;STD_01122025!$F$6,OR(AF15="ND",AF15&lt;STD_01122025!$F$7),AH15="ND"),"Pass","Fail"),IF(E15="SuperPL",IF(AND(T15&gt;STD_01122025!$H$3,U15&lt;STD_01122025!$H$4,V15&gt;STD_01122025!$H$5,X15&gt;STD_01122025!$H$6,OR(AF15="ND",AF15&lt;STD_01122025!$H$7),AH15="ND"),"Pass","Fail"),IF(E15="Flight",IF(AND(T15&gt;STD_01122025!$J$3,U15&lt;STD_01122025!$J$4,X15&gt;STD_01122025!$J$6,OR(AF15="ND",AF15&lt;STD_01122025!$J$7),AH15="ND"),"Pass","Fail"),""))))))</f>
        <v>Pass</v>
      </c>
      <c r="AM15" s="62">
        <f>IF(ISBLANK(B15),"",IFERROR(IF(VLOOKUP(B15,'Np PL4 Stock'!$A:$J,10,FALSE)="Np4",D15-VLOOKUP(B15,'Np PL4 Stock'!$A:$E,5,FALSE),D15-VLOOKUP(B15,'Np PL4 Stock'!$A:$E,5,FALSE)-1),""))</f>
        <v>13</v>
      </c>
      <c r="AN15" s="68">
        <v>9.413</v>
      </c>
      <c r="AO15" s="68">
        <v>8.767</v>
      </c>
      <c r="AP15" s="69">
        <v>98.947</v>
      </c>
      <c r="AQ15" s="64">
        <v>182</v>
      </c>
      <c r="AR15" s="64">
        <v>98</v>
      </c>
      <c r="AS15" s="59">
        <v>100</v>
      </c>
      <c r="AT15" s="73" t="s">
        <v>38</v>
      </c>
      <c r="AU15" s="73">
        <v>66000</v>
      </c>
      <c r="AV15" s="73" t="s">
        <v>38</v>
      </c>
      <c r="AW15" s="73" t="s">
        <v>38</v>
      </c>
      <c r="AX15" s="73" t="s">
        <v>32</v>
      </c>
      <c r="AY15" s="59">
        <v>0</v>
      </c>
      <c r="AZ15" s="59">
        <v>0</v>
      </c>
      <c r="BA15" s="59">
        <v>0</v>
      </c>
      <c r="BB15" s="59">
        <v>0</v>
      </c>
      <c r="BC15" s="59">
        <v>0</v>
      </c>
      <c r="BD15" s="59">
        <v>0</v>
      </c>
      <c r="BE15" s="84" t="s">
        <v>38</v>
      </c>
      <c r="BF15" s="84" t="s">
        <v>38</v>
      </c>
      <c r="BG15" s="84" t="s">
        <v>38</v>
      </c>
      <c r="BH15" s="84" t="s">
        <v>38</v>
      </c>
      <c r="BI15" s="85" t="s">
        <v>487</v>
      </c>
      <c r="BJ15" s="86" t="s">
        <v>258</v>
      </c>
      <c r="BK15" s="64" t="s">
        <v>488</v>
      </c>
      <c r="BL15" s="86" t="s">
        <v>155</v>
      </c>
      <c r="BM15" s="86" t="s">
        <v>178</v>
      </c>
      <c r="BN15" s="86"/>
      <c r="BO15" s="59">
        <v>10</v>
      </c>
      <c r="BP15" s="69">
        <v>246104305100113</v>
      </c>
      <c r="BQ15" s="92">
        <v>1</v>
      </c>
      <c r="BR15" s="93">
        <v>0.1</v>
      </c>
      <c r="BS15" s="94">
        <f t="shared" si="8"/>
        <v>1.1</v>
      </c>
      <c r="BT15" s="95">
        <v>0.1987</v>
      </c>
      <c r="BU15" s="101">
        <f t="shared" si="9"/>
        <v>1.2987</v>
      </c>
      <c r="BV15" s="102">
        <f t="shared" si="6"/>
        <v>5.49450549450549</v>
      </c>
      <c r="BW15" s="108">
        <v>1100</v>
      </c>
      <c r="BX15" s="104">
        <f t="shared" si="7"/>
        <v>0.00713571428571429</v>
      </c>
      <c r="BY15" s="105">
        <v>1000</v>
      </c>
      <c r="BZ15" s="103" t="s">
        <v>32</v>
      </c>
      <c r="CA15" s="106" t="s">
        <v>189</v>
      </c>
      <c r="CB15" s="107" t="s">
        <v>148</v>
      </c>
      <c r="CC15" s="112" t="s">
        <v>149</v>
      </c>
      <c r="CD15" s="106"/>
      <c r="CE15" s="103" t="s">
        <v>192</v>
      </c>
      <c r="CF15" s="113"/>
      <c r="CG15" s="115">
        <v>2000025448</v>
      </c>
    </row>
    <row r="16" spans="1:85">
      <c r="A16" s="53" t="str">
        <f t="shared" si="0"/>
        <v>D1-05-01-45698</v>
      </c>
      <c r="B16" s="47" t="str">
        <f t="shared" si="1"/>
        <v>D1-05-01</v>
      </c>
      <c r="C16" s="48" t="s">
        <v>43</v>
      </c>
      <c r="D16" s="49">
        <v>45698</v>
      </c>
      <c r="E16" s="50" t="s">
        <v>14</v>
      </c>
      <c r="F16" s="51" t="s">
        <v>15</v>
      </c>
      <c r="G16" s="52">
        <v>1</v>
      </c>
      <c r="H16" s="51" t="s">
        <v>205</v>
      </c>
      <c r="I16" s="59">
        <v>5</v>
      </c>
      <c r="J16" s="60">
        <f>IF(ISBLANK(H16),"",IFERROR(VLOOKUP(B16,'Np PL4 Stock'!$A:$D,4,FALSE),""))</f>
        <v>45686</v>
      </c>
      <c r="K16" s="61">
        <f>IF(ISBLANK(H16),"",SUMIF('Np PL4 Stock'!$A:$A,B16,'Np PL4 Stock'!$N:$N))</f>
        <v>2</v>
      </c>
      <c r="L16" s="62">
        <f>IF(ISBLANK(H16),"",VLOOKUP(LEFT(B16,5),Unit!A:B,2,FALSE))</f>
        <v>20</v>
      </c>
      <c r="M16" s="63" t="str">
        <f>IF(ISBLANK(H16),"",IFERROR(VLOOKUP(B16,'Np PL4 Stock'!$A:$T,20,FALSE),""))</f>
        <v>V1-MD1</v>
      </c>
      <c r="N16" s="63" t="str">
        <f>IF(ISBLANK(H16),"",IFERROR(VLOOKUP(B16,'Np PL4 Stock'!$A:$U,21,FALSE),""))</f>
        <v>Konabay</v>
      </c>
      <c r="O16" s="62">
        <f t="shared" si="2"/>
        <v>100</v>
      </c>
      <c r="P16" s="62">
        <f t="shared" si="3"/>
        <v>3.609375e-5</v>
      </c>
      <c r="Q16" s="67">
        <f t="shared" si="4"/>
        <v>6.524375e-7</v>
      </c>
      <c r="R16" s="67">
        <f t="shared" si="5"/>
        <v>8.933625e-7</v>
      </c>
      <c r="S16" s="64">
        <v>10</v>
      </c>
      <c r="T16" s="68">
        <v>7.608</v>
      </c>
      <c r="U16" s="68">
        <v>5.1</v>
      </c>
      <c r="V16" s="69">
        <v>92</v>
      </c>
      <c r="W16" s="59">
        <v>396</v>
      </c>
      <c r="X16" s="59">
        <v>94</v>
      </c>
      <c r="Y16" s="59">
        <v>100</v>
      </c>
      <c r="Z16" s="59">
        <v>84</v>
      </c>
      <c r="AA16" s="59">
        <v>0</v>
      </c>
      <c r="AB16" s="59">
        <v>0</v>
      </c>
      <c r="AC16" s="59">
        <v>0</v>
      </c>
      <c r="AD16" s="59">
        <v>0</v>
      </c>
      <c r="AE16" s="59">
        <v>100</v>
      </c>
      <c r="AF16" s="73" t="s">
        <v>38</v>
      </c>
      <c r="AG16" s="73">
        <v>65000</v>
      </c>
      <c r="AH16" s="73" t="s">
        <v>38</v>
      </c>
      <c r="AI16" s="73" t="s">
        <v>38</v>
      </c>
      <c r="AJ16" s="73" t="s">
        <v>38</v>
      </c>
      <c r="AK16" s="73" t="s">
        <v>32</v>
      </c>
      <c r="AL16" s="77" t="str">
        <f>IF(ISBLANK(S16),"",IF(AJ16="Fail","Fail",IF(E16="PL4",IF(AND(T16&gt;STD_01122025!$D$3,U16&lt;STD_01122025!$D$4,OR(AF16="ND",AF16&lt;STD_01122025!$D$7),AH16="ND"),"Pass","Fail"),IF(E16="PL12",IF(AND(S16&lt;STD_01122025!$F$2,T16&gt;STD_01122025!$F$3,U16&lt;STD_01122025!$F$4,V16&gt;STD_01122025!$F$5,X16&gt;STD_01122025!$F$6,OR(AF16="ND",AF16&lt;STD_01122025!$F$7),AH16="ND"),"Pass","Fail"),IF(E16="SuperPL",IF(AND(T16&gt;STD_01122025!$H$3,U16&lt;STD_01122025!$H$4,V16&gt;STD_01122025!$H$5,X16&gt;STD_01122025!$H$6,OR(AF16="ND",AF16&lt;STD_01122025!$H$7),AH16="ND"),"Pass","Fail"),IF(E16="Flight",IF(AND(T16&gt;STD_01122025!$J$3,U16&lt;STD_01122025!$J$4,X16&gt;STD_01122025!$J$6,OR(AF16="ND",AF16&lt;STD_01122025!$J$7),AH16="ND"),"Pass","Fail"),""))))))</f>
        <v>Pass</v>
      </c>
      <c r="AM16" s="62">
        <f>IF(ISBLANK(B16),"",IFERROR(IF(VLOOKUP(B16,'Np PL4 Stock'!$A:$J,10,FALSE)="Np4",D16-VLOOKUP(B16,'Np PL4 Stock'!$A:$E,5,FALSE),D16-VLOOKUP(B16,'Np PL4 Stock'!$A:$E,5,FALSE)-1),""))</f>
        <v>12</v>
      </c>
      <c r="AN16" s="68">
        <v>8.468</v>
      </c>
      <c r="AO16" s="68">
        <v>7.867</v>
      </c>
      <c r="AP16" s="69">
        <v>100</v>
      </c>
      <c r="AQ16" s="64">
        <v>256</v>
      </c>
      <c r="AR16" s="64">
        <v>97</v>
      </c>
      <c r="AS16" s="59">
        <v>100</v>
      </c>
      <c r="AT16" s="73" t="s">
        <v>38</v>
      </c>
      <c r="AU16" s="73">
        <v>72500</v>
      </c>
      <c r="AV16" s="73" t="s">
        <v>38</v>
      </c>
      <c r="AW16" s="73" t="s">
        <v>38</v>
      </c>
      <c r="AX16" s="73" t="s">
        <v>32</v>
      </c>
      <c r="AY16" s="59">
        <v>0</v>
      </c>
      <c r="AZ16" s="59">
        <v>0</v>
      </c>
      <c r="BA16" s="59">
        <v>0</v>
      </c>
      <c r="BB16" s="59">
        <v>0</v>
      </c>
      <c r="BC16" s="59">
        <v>0</v>
      </c>
      <c r="BD16" s="59">
        <v>0</v>
      </c>
      <c r="BE16" s="84" t="s">
        <v>38</v>
      </c>
      <c r="BF16" s="84" t="s">
        <v>38</v>
      </c>
      <c r="BG16" s="84" t="s">
        <v>38</v>
      </c>
      <c r="BH16" s="84" t="s">
        <v>38</v>
      </c>
      <c r="BI16" s="85" t="s">
        <v>487</v>
      </c>
      <c r="BJ16" s="86" t="s">
        <v>258</v>
      </c>
      <c r="BK16" s="64" t="s">
        <v>488</v>
      </c>
      <c r="BL16" s="86" t="s">
        <v>155</v>
      </c>
      <c r="BM16" s="86" t="s">
        <v>178</v>
      </c>
      <c r="BN16" s="86"/>
      <c r="BO16" s="59">
        <v>15</v>
      </c>
      <c r="BP16" s="69">
        <v>246104305100113</v>
      </c>
      <c r="BQ16" s="92">
        <v>0.65625</v>
      </c>
      <c r="BR16" s="93">
        <v>0.065625</v>
      </c>
      <c r="BS16" s="94">
        <f t="shared" si="8"/>
        <v>0.721875</v>
      </c>
      <c r="BT16" s="95">
        <v>0.25485</v>
      </c>
      <c r="BU16" s="101">
        <f t="shared" si="9"/>
        <v>0.976725</v>
      </c>
      <c r="BV16" s="102">
        <f t="shared" si="6"/>
        <v>3.90625</v>
      </c>
      <c r="BW16" s="108">
        <v>723</v>
      </c>
      <c r="BX16" s="104">
        <f t="shared" si="7"/>
        <v>0.00381533203125</v>
      </c>
      <c r="BY16" s="105">
        <v>1000</v>
      </c>
      <c r="BZ16" s="103" t="s">
        <v>32</v>
      </c>
      <c r="CA16" s="106" t="s">
        <v>189</v>
      </c>
      <c r="CB16" s="107" t="s">
        <v>148</v>
      </c>
      <c r="CC16" s="112" t="s">
        <v>149</v>
      </c>
      <c r="CD16" s="106"/>
      <c r="CE16" s="103" t="s">
        <v>192</v>
      </c>
      <c r="CF16" s="113"/>
      <c r="CG16" s="114">
        <v>2000025448</v>
      </c>
    </row>
    <row r="17" spans="1:85">
      <c r="A17" s="53" t="str">
        <f t="shared" si="0"/>
        <v>D1-05-01-45699</v>
      </c>
      <c r="B17" s="47" t="str">
        <f t="shared" si="1"/>
        <v>D1-05-01</v>
      </c>
      <c r="C17" s="48" t="s">
        <v>43</v>
      </c>
      <c r="D17" s="49">
        <v>45699</v>
      </c>
      <c r="E17" s="50" t="s">
        <v>14</v>
      </c>
      <c r="F17" s="51" t="s">
        <v>15</v>
      </c>
      <c r="G17" s="52">
        <v>1</v>
      </c>
      <c r="H17" s="51" t="s">
        <v>205</v>
      </c>
      <c r="I17" s="59">
        <v>5</v>
      </c>
      <c r="J17" s="60">
        <f>IF(ISBLANK(H17),"",IFERROR(VLOOKUP(B17,'Np PL4 Stock'!$A:$D,4,FALSE),""))</f>
        <v>45686</v>
      </c>
      <c r="K17" s="61">
        <f>IF(ISBLANK(H17),"",SUMIF('Np PL4 Stock'!$A:$A,B17,'Np PL4 Stock'!$N:$N))</f>
        <v>2</v>
      </c>
      <c r="L17" s="62">
        <f>IF(ISBLANK(H17),"",VLOOKUP(LEFT(B17,5),Unit!A:B,2,FALSE))</f>
        <v>20</v>
      </c>
      <c r="M17" s="63" t="str">
        <f>IF(ISBLANK(H17),"",IFERROR(VLOOKUP(B17,'Np PL4 Stock'!$A:$T,20,FALSE),""))</f>
        <v>V1-MD1</v>
      </c>
      <c r="N17" s="63" t="str">
        <f>IF(ISBLANK(H17),"",IFERROR(VLOOKUP(B17,'Np PL4 Stock'!$A:$U,21,FALSE),""))</f>
        <v>Konabay</v>
      </c>
      <c r="O17" s="62">
        <f t="shared" si="2"/>
        <v>100</v>
      </c>
      <c r="P17" s="62">
        <f t="shared" si="3"/>
        <v>2.915e-5</v>
      </c>
      <c r="Q17" s="67">
        <f t="shared" si="4"/>
        <v>6.524375e-7</v>
      </c>
      <c r="R17" s="67">
        <f t="shared" si="5"/>
        <v>8.933625e-7</v>
      </c>
      <c r="S17" s="64">
        <v>10</v>
      </c>
      <c r="T17" s="68">
        <v>7.608</v>
      </c>
      <c r="U17" s="68">
        <v>5.1</v>
      </c>
      <c r="V17" s="69">
        <v>92</v>
      </c>
      <c r="W17" s="59">
        <v>396</v>
      </c>
      <c r="X17" s="64">
        <v>94</v>
      </c>
      <c r="Y17" s="59">
        <v>100</v>
      </c>
      <c r="Z17" s="59">
        <v>84</v>
      </c>
      <c r="AA17" s="59">
        <v>0</v>
      </c>
      <c r="AB17" s="59">
        <v>0</v>
      </c>
      <c r="AC17" s="59">
        <v>0</v>
      </c>
      <c r="AD17" s="59">
        <v>0</v>
      </c>
      <c r="AE17" s="59">
        <v>100</v>
      </c>
      <c r="AF17" s="73" t="s">
        <v>38</v>
      </c>
      <c r="AG17" s="73">
        <v>65000</v>
      </c>
      <c r="AH17" s="73" t="s">
        <v>38</v>
      </c>
      <c r="AI17" s="73" t="s">
        <v>38</v>
      </c>
      <c r="AJ17" s="73" t="s">
        <v>38</v>
      </c>
      <c r="AK17" s="73" t="s">
        <v>32</v>
      </c>
      <c r="AL17" s="77" t="str">
        <f>IF(ISBLANK(S17),"",IF(AJ17="Fail","Fail",IF(E17="PL4",IF(AND(T17&gt;STD_01122025!$D$3,U17&lt;STD_01122025!$D$4,OR(AF17="ND",AF17&lt;STD_01122025!$D$7),AH17="ND"),"Pass","Fail"),IF(E17="PL12",IF(AND(S17&lt;STD_01122025!$F$2,T17&gt;STD_01122025!$F$3,U17&lt;STD_01122025!$F$4,V17&gt;STD_01122025!$F$5,X17&gt;STD_01122025!$F$6,OR(AF17="ND",AF17&lt;STD_01122025!$F$7),AH17="ND"),"Pass","Fail"),IF(E17="SuperPL",IF(AND(T17&gt;STD_01122025!$H$3,U17&lt;STD_01122025!$H$4,V17&gt;STD_01122025!$H$5,X17&gt;STD_01122025!$H$6,OR(AF17="ND",AF17&lt;STD_01122025!$H$7),AH17="ND"),"Pass","Fail"),IF(E17="Flight",IF(AND(T17&gt;STD_01122025!$J$3,U17&lt;STD_01122025!$J$4,X17&gt;STD_01122025!$J$6,OR(AF17="ND",AF17&lt;STD_01122025!$J$7),AH17="ND"),"Pass","Fail"),""))))))</f>
        <v>Pass</v>
      </c>
      <c r="AM17" s="62">
        <f>IF(ISBLANK(B17),"",IFERROR(IF(VLOOKUP(B17,'Np PL4 Stock'!$A:$J,10,FALSE)="Np4",D17-VLOOKUP(B17,'Np PL4 Stock'!$A:$E,5,FALSE),D17-VLOOKUP(B17,'Np PL4 Stock'!$A:$E,5,FALSE)-1),""))</f>
        <v>13</v>
      </c>
      <c r="AN17" s="68">
        <v>8.747</v>
      </c>
      <c r="AO17" s="68">
        <v>6.884</v>
      </c>
      <c r="AP17" s="69">
        <v>100</v>
      </c>
      <c r="AQ17" s="64">
        <v>230</v>
      </c>
      <c r="AR17" s="64">
        <v>99</v>
      </c>
      <c r="AS17" s="59">
        <v>100</v>
      </c>
      <c r="AT17" s="73" t="s">
        <v>38</v>
      </c>
      <c r="AU17" s="73">
        <v>52500</v>
      </c>
      <c r="AV17" s="73" t="s">
        <v>38</v>
      </c>
      <c r="AW17" s="73" t="s">
        <v>38</v>
      </c>
      <c r="AX17" s="73" t="s">
        <v>32</v>
      </c>
      <c r="AY17" s="59">
        <v>0</v>
      </c>
      <c r="AZ17" s="59">
        <v>0</v>
      </c>
      <c r="BA17" s="59">
        <v>0</v>
      </c>
      <c r="BB17" s="59">
        <v>0</v>
      </c>
      <c r="BC17" s="59">
        <v>0</v>
      </c>
      <c r="BD17" s="59">
        <v>0</v>
      </c>
      <c r="BE17" s="84" t="s">
        <v>38</v>
      </c>
      <c r="BF17" s="84" t="s">
        <v>38</v>
      </c>
      <c r="BG17" s="84" t="s">
        <v>38</v>
      </c>
      <c r="BH17" s="84" t="s">
        <v>38</v>
      </c>
      <c r="BI17" s="85" t="s">
        <v>489</v>
      </c>
      <c r="BJ17" s="86" t="s">
        <v>260</v>
      </c>
      <c r="BK17" s="64" t="s">
        <v>485</v>
      </c>
      <c r="BL17" s="86" t="s">
        <v>155</v>
      </c>
      <c r="BM17" s="86" t="s">
        <v>178</v>
      </c>
      <c r="BN17" s="86"/>
      <c r="BO17" s="59">
        <v>7</v>
      </c>
      <c r="BP17" s="69">
        <v>246104305100115</v>
      </c>
      <c r="BQ17" s="92">
        <v>0.53</v>
      </c>
      <c r="BR17" s="93">
        <v>0.053</v>
      </c>
      <c r="BS17" s="94">
        <f t="shared" si="8"/>
        <v>0.583</v>
      </c>
      <c r="BT17" s="95">
        <v>0.227</v>
      </c>
      <c r="BU17" s="101">
        <f t="shared" si="9"/>
        <v>0.81</v>
      </c>
      <c r="BV17" s="102">
        <f t="shared" si="6"/>
        <v>4.34782608695652</v>
      </c>
      <c r="BW17" s="103">
        <v>583</v>
      </c>
      <c r="BX17" s="104">
        <f t="shared" si="7"/>
        <v>0.00352173913043478</v>
      </c>
      <c r="BY17" s="105">
        <v>1000</v>
      </c>
      <c r="BZ17" s="103" t="s">
        <v>32</v>
      </c>
      <c r="CA17" s="106" t="s">
        <v>189</v>
      </c>
      <c r="CB17" s="107" t="s">
        <v>148</v>
      </c>
      <c r="CC17" s="112" t="s">
        <v>149</v>
      </c>
      <c r="CD17" s="106"/>
      <c r="CE17" s="103" t="s">
        <v>192</v>
      </c>
      <c r="CF17" s="113"/>
      <c r="CG17" s="114">
        <v>2000017767</v>
      </c>
    </row>
    <row r="18" spans="1:85">
      <c r="A18" s="53" t="str">
        <f t="shared" si="0"/>
        <v>D1-06-01-45699</v>
      </c>
      <c r="B18" s="47" t="str">
        <f t="shared" si="1"/>
        <v>D1-06-01</v>
      </c>
      <c r="C18" s="48" t="s">
        <v>43</v>
      </c>
      <c r="D18" s="49">
        <v>45699</v>
      </c>
      <c r="E18" s="50" t="s">
        <v>14</v>
      </c>
      <c r="F18" s="51" t="s">
        <v>15</v>
      </c>
      <c r="G18" s="52">
        <v>1</v>
      </c>
      <c r="H18" s="51" t="s">
        <v>205</v>
      </c>
      <c r="I18" s="59">
        <v>6</v>
      </c>
      <c r="J18" s="60">
        <f>IF(ISBLANK(H18),"",IFERROR(VLOOKUP(B18,'Np PL4 Stock'!$A:$D,4,FALSE),""))</f>
        <v>45687</v>
      </c>
      <c r="K18" s="61">
        <f>IF(ISBLANK(H18),"",SUMIF('Np PL4 Stock'!$A:$A,B18,'Np PL4 Stock'!$N:$N))</f>
        <v>2</v>
      </c>
      <c r="L18" s="62">
        <f>IF(ISBLANK(H18),"",VLOOKUP(LEFT(B18,5),Unit!A:B,2,FALSE))</f>
        <v>20</v>
      </c>
      <c r="M18" s="63" t="str">
        <f>IF(ISBLANK(H18),"",IFERROR(VLOOKUP(B18,'Np PL4 Stock'!$A:$T,20,FALSE),""))</f>
        <v>PD-MA1</v>
      </c>
      <c r="N18" s="63" t="str">
        <f>IF(ISBLANK(H18),"",IFERROR(VLOOKUP(B18,'Np PL4 Stock'!$A:$U,21,FALSE),""))</f>
        <v>Konabay</v>
      </c>
      <c r="O18" s="62">
        <f t="shared" si="2"/>
        <v>100</v>
      </c>
      <c r="P18" s="62">
        <f t="shared" si="3"/>
        <v>7.14375e-5</v>
      </c>
      <c r="Q18" s="67">
        <f t="shared" si="4"/>
        <v>7.14375e-7</v>
      </c>
      <c r="R18" s="67">
        <f t="shared" si="5"/>
        <v>9.464e-7</v>
      </c>
      <c r="S18" s="64">
        <v>10</v>
      </c>
      <c r="T18" s="68">
        <v>7.718</v>
      </c>
      <c r="U18" s="68">
        <v>5.155</v>
      </c>
      <c r="V18" s="69">
        <v>96</v>
      </c>
      <c r="W18" s="59">
        <v>378</v>
      </c>
      <c r="X18" s="64">
        <v>97</v>
      </c>
      <c r="Y18" s="59">
        <v>100</v>
      </c>
      <c r="Z18" s="59">
        <v>88</v>
      </c>
      <c r="AA18" s="59">
        <v>0</v>
      </c>
      <c r="AB18" s="59">
        <v>0</v>
      </c>
      <c r="AC18" s="59">
        <v>0</v>
      </c>
      <c r="AD18" s="59">
        <v>0</v>
      </c>
      <c r="AE18" s="59">
        <v>100</v>
      </c>
      <c r="AF18" s="73" t="s">
        <v>38</v>
      </c>
      <c r="AG18" s="73">
        <v>51500</v>
      </c>
      <c r="AH18" s="73" t="s">
        <v>38</v>
      </c>
      <c r="AI18" s="73" t="s">
        <v>38</v>
      </c>
      <c r="AJ18" s="73" t="s">
        <v>38</v>
      </c>
      <c r="AK18" s="73" t="s">
        <v>32</v>
      </c>
      <c r="AL18" s="77" t="str">
        <f>IF(ISBLANK(S18),"",IF(AJ18="Fail","Fail",IF(E18="PL4",IF(AND(T18&gt;STD_01122025!$D$3,U18&lt;STD_01122025!$D$4,OR(AF18="ND",AF18&lt;STD_01122025!$D$7),AH18="ND"),"Pass","Fail"),IF(E18="PL12",IF(AND(S18&lt;STD_01122025!$F$2,T18&gt;STD_01122025!$F$3,U18&lt;STD_01122025!$F$4,V18&gt;STD_01122025!$F$5,X18&gt;STD_01122025!$F$6,OR(AF18="ND",AF18&lt;STD_01122025!$F$7),AH18="ND"),"Pass","Fail"),IF(E18="SuperPL",IF(AND(T18&gt;STD_01122025!$H$3,U18&lt;STD_01122025!$H$4,V18&gt;STD_01122025!$H$5,X18&gt;STD_01122025!$H$6,OR(AF18="ND",AF18&lt;STD_01122025!$H$7),AH18="ND"),"Pass","Fail"),IF(E18="Flight",IF(AND(T18&gt;STD_01122025!$J$3,U18&lt;STD_01122025!$J$4,X18&gt;STD_01122025!$J$6,OR(AF18="ND",AF18&lt;STD_01122025!$J$7),AH18="ND"),"Pass","Fail"),""))))))</f>
        <v>Pass</v>
      </c>
      <c r="AM18" s="62">
        <f>IF(ISBLANK(B18),"",IFERROR(IF(VLOOKUP(B18,'Np PL4 Stock'!$A:$J,10,FALSE)="Np4",D18-VLOOKUP(B18,'Np PL4 Stock'!$A:$E,5,FALSE),D18-VLOOKUP(B18,'Np PL4 Stock'!$A:$E,5,FALSE)-1),""))</f>
        <v>12</v>
      </c>
      <c r="AN18" s="68">
        <v>8.474</v>
      </c>
      <c r="AO18" s="68">
        <v>6.607</v>
      </c>
      <c r="AP18" s="69">
        <v>100</v>
      </c>
      <c r="AQ18" s="64">
        <v>264</v>
      </c>
      <c r="AR18" s="64">
        <v>98</v>
      </c>
      <c r="AS18" s="59">
        <v>100</v>
      </c>
      <c r="AT18" s="73" t="s">
        <v>38</v>
      </c>
      <c r="AU18" s="73">
        <v>54500</v>
      </c>
      <c r="AV18" s="73" t="s">
        <v>38</v>
      </c>
      <c r="AW18" s="73" t="s">
        <v>38</v>
      </c>
      <c r="AX18" s="73" t="s">
        <v>32</v>
      </c>
      <c r="AY18" s="59">
        <v>0</v>
      </c>
      <c r="AZ18" s="59">
        <v>0</v>
      </c>
      <c r="BA18" s="59">
        <v>0</v>
      </c>
      <c r="BB18" s="59">
        <v>0</v>
      </c>
      <c r="BC18" s="59">
        <v>0</v>
      </c>
      <c r="BD18" s="59">
        <v>0</v>
      </c>
      <c r="BE18" s="84" t="s">
        <v>38</v>
      </c>
      <c r="BF18" s="84" t="s">
        <v>38</v>
      </c>
      <c r="BG18" s="84" t="s">
        <v>38</v>
      </c>
      <c r="BH18" s="84" t="s">
        <v>38</v>
      </c>
      <c r="BI18" s="85" t="s">
        <v>490</v>
      </c>
      <c r="BJ18" s="86" t="s">
        <v>258</v>
      </c>
      <c r="BK18" s="64" t="s">
        <v>488</v>
      </c>
      <c r="BL18" s="86" t="s">
        <v>155</v>
      </c>
      <c r="BM18" s="86" t="s">
        <v>178</v>
      </c>
      <c r="BN18" s="86"/>
      <c r="BO18" s="59">
        <v>10</v>
      </c>
      <c r="BP18" s="69">
        <v>246104305100114</v>
      </c>
      <c r="BQ18" s="92">
        <v>1.190625</v>
      </c>
      <c r="BR18" s="93">
        <v>0.238125</v>
      </c>
      <c r="BS18" s="94">
        <f t="shared" si="8"/>
        <v>1.42875</v>
      </c>
      <c r="BT18" s="95">
        <v>0.46405</v>
      </c>
      <c r="BU18" s="101">
        <f t="shared" si="9"/>
        <v>1.8928</v>
      </c>
      <c r="BV18" s="102">
        <f t="shared" si="6"/>
        <v>3.78787878787879</v>
      </c>
      <c r="BW18" s="103">
        <v>1428.75</v>
      </c>
      <c r="BX18" s="104">
        <f t="shared" si="7"/>
        <v>0.00716969696969697</v>
      </c>
      <c r="BY18" s="105">
        <v>1000</v>
      </c>
      <c r="BZ18" s="103" t="s">
        <v>32</v>
      </c>
      <c r="CA18" s="106" t="s">
        <v>189</v>
      </c>
      <c r="CB18" s="107" t="s">
        <v>148</v>
      </c>
      <c r="CC18" s="112" t="s">
        <v>149</v>
      </c>
      <c r="CD18" s="106"/>
      <c r="CE18" s="103" t="s">
        <v>192</v>
      </c>
      <c r="CF18" s="113"/>
      <c r="CG18" s="114">
        <v>2000008120</v>
      </c>
    </row>
    <row r="19" spans="1:85">
      <c r="A19" s="53" t="str">
        <f t="shared" si="0"/>
        <v>D1-07-01-45699</v>
      </c>
      <c r="B19" s="47" t="str">
        <f t="shared" si="1"/>
        <v>D1-07-01</v>
      </c>
      <c r="C19" s="48" t="s">
        <v>43</v>
      </c>
      <c r="D19" s="49">
        <v>45699</v>
      </c>
      <c r="E19" s="50" t="s">
        <v>14</v>
      </c>
      <c r="F19" s="51" t="s">
        <v>15</v>
      </c>
      <c r="G19" s="52">
        <v>1</v>
      </c>
      <c r="H19" s="51" t="s">
        <v>205</v>
      </c>
      <c r="I19" s="59">
        <v>7</v>
      </c>
      <c r="J19" s="60">
        <f>IF(ISBLANK(H19),"",IFERROR(VLOOKUP(B19,'Np PL4 Stock'!$A:$D,4,FALSE),""))</f>
        <v>45687</v>
      </c>
      <c r="K19" s="61">
        <f>IF(ISBLANK(H19),"",SUMIF('Np PL4 Stock'!$A:$A,B19,'Np PL4 Stock'!$N:$N))</f>
        <v>2</v>
      </c>
      <c r="L19" s="62">
        <f>IF(ISBLANK(H19),"",VLOOKUP(LEFT(B19,5),Unit!A:B,2,FALSE))</f>
        <v>20</v>
      </c>
      <c r="M19" s="63" t="str">
        <f>IF(ISBLANK(H19),"",IFERROR(VLOOKUP(B19,'Np PL4 Stock'!$A:$T,20,FALSE),""))</f>
        <v>PD-MA1</v>
      </c>
      <c r="N19" s="63" t="str">
        <f>IF(ISBLANK(H19),"",IFERROR(VLOOKUP(B19,'Np PL4 Stock'!$A:$U,21,FALSE),""))</f>
        <v>Konabay</v>
      </c>
      <c r="O19" s="62">
        <f t="shared" si="2"/>
        <v>100</v>
      </c>
      <c r="P19" s="62">
        <f t="shared" si="3"/>
        <v>7.14375e-5</v>
      </c>
      <c r="Q19" s="67">
        <f t="shared" si="4"/>
        <v>7.14375e-7</v>
      </c>
      <c r="R19" s="67">
        <f t="shared" si="5"/>
        <v>9.464e-7</v>
      </c>
      <c r="S19" s="64">
        <v>10</v>
      </c>
      <c r="T19" s="68">
        <v>7.65</v>
      </c>
      <c r="U19" s="68">
        <v>6.695</v>
      </c>
      <c r="V19" s="69">
        <v>90</v>
      </c>
      <c r="W19" s="59">
        <v>390</v>
      </c>
      <c r="X19" s="64">
        <v>96</v>
      </c>
      <c r="Y19" s="59">
        <v>100</v>
      </c>
      <c r="Z19" s="59">
        <v>92</v>
      </c>
      <c r="AA19" s="59">
        <v>0</v>
      </c>
      <c r="AB19" s="59">
        <v>0</v>
      </c>
      <c r="AC19" s="59">
        <v>0</v>
      </c>
      <c r="AD19" s="59">
        <v>0</v>
      </c>
      <c r="AE19" s="59">
        <v>100</v>
      </c>
      <c r="AF19" s="73" t="s">
        <v>38</v>
      </c>
      <c r="AG19" s="73">
        <v>63500</v>
      </c>
      <c r="AH19" s="73" t="s">
        <v>38</v>
      </c>
      <c r="AI19" s="73" t="s">
        <v>38</v>
      </c>
      <c r="AJ19" s="73" t="s">
        <v>38</v>
      </c>
      <c r="AK19" s="73" t="s">
        <v>32</v>
      </c>
      <c r="AL19" s="77" t="str">
        <f>IF(ISBLANK(S19),"",IF(AJ19="Fail","Fail",IF(E19="PL4",IF(AND(T19&gt;STD_01122025!$D$3,U19&lt;STD_01122025!$D$4,OR(AF19="ND",AF19&lt;STD_01122025!$D$7),AH19="ND"),"Pass","Fail"),IF(E19="PL12",IF(AND(S19&lt;STD_01122025!$F$2,T19&gt;STD_01122025!$F$3,U19&lt;STD_01122025!$F$4,V19&gt;STD_01122025!$F$5,X19&gt;STD_01122025!$F$6,OR(AF19="ND",AF19&lt;STD_01122025!$F$7),AH19="ND"),"Pass","Fail"),IF(E19="SuperPL",IF(AND(T19&gt;STD_01122025!$H$3,U19&lt;STD_01122025!$H$4,V19&gt;STD_01122025!$H$5,X19&gt;STD_01122025!$H$6,OR(AF19="ND",AF19&lt;STD_01122025!$H$7),AH19="ND"),"Pass","Fail"),IF(E19="Flight",IF(AND(T19&gt;STD_01122025!$J$3,U19&lt;STD_01122025!$J$4,X19&gt;STD_01122025!$J$6,OR(AF19="ND",AF19&lt;STD_01122025!$J$7),AH19="ND"),"Pass","Fail"),""))))))</f>
        <v>Pass</v>
      </c>
      <c r="AM19" s="62">
        <f>IF(ISBLANK(B19),"",IFERROR(IF(VLOOKUP(B19,'Np PL4 Stock'!$A:$J,10,FALSE)="Np4",D19-VLOOKUP(B19,'Np PL4 Stock'!$A:$E,5,FALSE),D19-VLOOKUP(B19,'Np PL4 Stock'!$A:$E,5,FALSE)-1),""))</f>
        <v>12</v>
      </c>
      <c r="AN19" s="68">
        <v>8.41</v>
      </c>
      <c r="AO19" s="68">
        <v>6.045</v>
      </c>
      <c r="AP19" s="69">
        <v>100</v>
      </c>
      <c r="AQ19" s="64">
        <v>271</v>
      </c>
      <c r="AR19" s="64">
        <v>96</v>
      </c>
      <c r="AS19" s="59">
        <v>100</v>
      </c>
      <c r="AT19" s="73" t="s">
        <v>38</v>
      </c>
      <c r="AU19" s="73">
        <v>66000</v>
      </c>
      <c r="AV19" s="73" t="s">
        <v>38</v>
      </c>
      <c r="AW19" s="73" t="s">
        <v>38</v>
      </c>
      <c r="AX19" s="73" t="s">
        <v>32</v>
      </c>
      <c r="AY19" s="59">
        <v>0</v>
      </c>
      <c r="AZ19" s="59">
        <v>0</v>
      </c>
      <c r="BA19" s="59">
        <v>0</v>
      </c>
      <c r="BB19" s="59">
        <v>0</v>
      </c>
      <c r="BC19" s="59">
        <v>0</v>
      </c>
      <c r="BD19" s="59">
        <v>0</v>
      </c>
      <c r="BE19" s="84" t="s">
        <v>38</v>
      </c>
      <c r="BF19" s="84" t="s">
        <v>38</v>
      </c>
      <c r="BG19" s="84" t="s">
        <v>38</v>
      </c>
      <c r="BH19" s="84" t="s">
        <v>38</v>
      </c>
      <c r="BI19" s="85" t="s">
        <v>490</v>
      </c>
      <c r="BJ19" s="86" t="s">
        <v>258</v>
      </c>
      <c r="BK19" s="64" t="s">
        <v>488</v>
      </c>
      <c r="BL19" s="86" t="s">
        <v>155</v>
      </c>
      <c r="BM19" s="86" t="s">
        <v>178</v>
      </c>
      <c r="BN19" s="86"/>
      <c r="BO19" s="59">
        <v>10</v>
      </c>
      <c r="BP19" s="69">
        <v>246104305100114</v>
      </c>
      <c r="BQ19" s="92">
        <v>1.190625</v>
      </c>
      <c r="BR19" s="93">
        <v>0.238125</v>
      </c>
      <c r="BS19" s="94">
        <f t="shared" si="8"/>
        <v>1.42875</v>
      </c>
      <c r="BT19" s="95">
        <v>0.46405</v>
      </c>
      <c r="BU19" s="101">
        <f t="shared" si="9"/>
        <v>1.8928</v>
      </c>
      <c r="BV19" s="102">
        <f t="shared" si="6"/>
        <v>3.690036900369</v>
      </c>
      <c r="BW19" s="103">
        <v>1428.75</v>
      </c>
      <c r="BX19" s="104">
        <f t="shared" si="7"/>
        <v>0.00698450184501845</v>
      </c>
      <c r="BY19" s="105">
        <v>1000</v>
      </c>
      <c r="BZ19" s="103" t="s">
        <v>32</v>
      </c>
      <c r="CA19" s="106" t="s">
        <v>189</v>
      </c>
      <c r="CB19" s="107" t="s">
        <v>148</v>
      </c>
      <c r="CC19" s="112" t="s">
        <v>149</v>
      </c>
      <c r="CD19" s="106"/>
      <c r="CE19" s="103" t="s">
        <v>192</v>
      </c>
      <c r="CF19" s="113"/>
      <c r="CG19" s="114">
        <v>2000008120</v>
      </c>
    </row>
    <row r="20" spans="1:85">
      <c r="A20" s="53" t="str">
        <f t="shared" si="0"/>
        <v>D1-08-01-45699</v>
      </c>
      <c r="B20" s="47" t="str">
        <f t="shared" si="1"/>
        <v>D1-08-01</v>
      </c>
      <c r="C20" s="48" t="s">
        <v>43</v>
      </c>
      <c r="D20" s="49">
        <v>45699</v>
      </c>
      <c r="E20" s="50" t="s">
        <v>14</v>
      </c>
      <c r="F20" s="51" t="s">
        <v>15</v>
      </c>
      <c r="G20" s="52">
        <v>1</v>
      </c>
      <c r="H20" s="51" t="s">
        <v>205</v>
      </c>
      <c r="I20" s="59">
        <v>8</v>
      </c>
      <c r="J20" s="60">
        <f>IF(ISBLANK(H20),"",IFERROR(VLOOKUP(B20,'Np PL4 Stock'!$A:$D,4,FALSE),""))</f>
        <v>45687</v>
      </c>
      <c r="K20" s="61">
        <f>IF(ISBLANK(H20),"",SUMIF('Np PL4 Stock'!$A:$A,B20,'Np PL4 Stock'!$N:$N))</f>
        <v>1</v>
      </c>
      <c r="L20" s="62">
        <f>IF(ISBLANK(H20),"",VLOOKUP(LEFT(B20,5),Unit!A:B,2,FALSE))</f>
        <v>20</v>
      </c>
      <c r="M20" s="63" t="str">
        <f>IF(ISBLANK(H20),"",IFERROR(VLOOKUP(B20,'Np PL4 Stock'!$A:$T,20,FALSE),""))</f>
        <v>PD-MC1</v>
      </c>
      <c r="N20" s="63" t="str">
        <f>IF(ISBLANK(H20),"",IFERROR(VLOOKUP(B20,'Np PL4 Stock'!$A:$U,21,FALSE),""))</f>
        <v>Konabay</v>
      </c>
      <c r="O20" s="62">
        <f t="shared" si="2"/>
        <v>50</v>
      </c>
      <c r="P20" s="62">
        <f t="shared" si="3"/>
        <v>2.4e-5</v>
      </c>
      <c r="Q20" s="67">
        <f t="shared" si="4"/>
        <v>1.195e-6</v>
      </c>
      <c r="R20" s="67">
        <f t="shared" si="5"/>
        <v>1.57228e-6</v>
      </c>
      <c r="S20" s="64">
        <v>11</v>
      </c>
      <c r="T20" s="68">
        <v>7.641</v>
      </c>
      <c r="U20" s="68">
        <v>5.76</v>
      </c>
      <c r="V20" s="69">
        <v>96</v>
      </c>
      <c r="W20" s="59">
        <v>392</v>
      </c>
      <c r="X20" s="64">
        <v>97</v>
      </c>
      <c r="Y20" s="59">
        <v>100</v>
      </c>
      <c r="Z20" s="59">
        <v>84</v>
      </c>
      <c r="AA20" s="59">
        <v>0</v>
      </c>
      <c r="AB20" s="59">
        <v>0</v>
      </c>
      <c r="AC20" s="59">
        <v>0</v>
      </c>
      <c r="AD20" s="59">
        <v>0</v>
      </c>
      <c r="AE20" s="59">
        <v>100</v>
      </c>
      <c r="AF20" s="73" t="s">
        <v>38</v>
      </c>
      <c r="AG20" s="73">
        <v>53500</v>
      </c>
      <c r="AH20" s="73" t="s">
        <v>38</v>
      </c>
      <c r="AI20" s="73" t="s">
        <v>38</v>
      </c>
      <c r="AJ20" s="73" t="s">
        <v>38</v>
      </c>
      <c r="AK20" s="73" t="s">
        <v>32</v>
      </c>
      <c r="AL20" s="77" t="str">
        <f>IF(ISBLANK(S20),"",IF(AJ20="Fail","Fail",IF(E20="PL4",IF(AND(T20&gt;STD_01122025!$D$3,U20&lt;STD_01122025!$D$4,OR(AF20="ND",AF20&lt;STD_01122025!$D$7),AH20="ND"),"Pass","Fail"),IF(E20="PL12",IF(AND(S20&lt;STD_01122025!$F$2,T20&gt;STD_01122025!$F$3,U20&lt;STD_01122025!$F$4,V20&gt;STD_01122025!$F$5,X20&gt;STD_01122025!$F$6,OR(AF20="ND",AF20&lt;STD_01122025!$F$7),AH20="ND"),"Pass","Fail"),IF(E20="SuperPL",IF(AND(T20&gt;STD_01122025!$H$3,U20&lt;STD_01122025!$H$4,V20&gt;STD_01122025!$H$5,X20&gt;STD_01122025!$H$6,OR(AF20="ND",AF20&lt;STD_01122025!$H$7),AH20="ND"),"Pass","Fail"),IF(E20="Flight",IF(AND(T20&gt;STD_01122025!$J$3,U20&lt;STD_01122025!$J$4,X20&gt;STD_01122025!$J$6,OR(AF20="ND",AF20&lt;STD_01122025!$J$7),AH20="ND"),"Pass","Fail"),""))))))</f>
        <v>Pass</v>
      </c>
      <c r="AM20" s="62">
        <f>IF(ISBLANK(B20),"",IFERROR(IF(VLOOKUP(B20,'Np PL4 Stock'!$A:$J,10,FALSE)="Np4",D20-VLOOKUP(B20,'Np PL4 Stock'!$A:$E,5,FALSE),D20-VLOOKUP(B20,'Np PL4 Stock'!$A:$E,5,FALSE)-1),""))</f>
        <v>12</v>
      </c>
      <c r="AN20" s="68">
        <v>8.017</v>
      </c>
      <c r="AO20" s="68">
        <v>6.74</v>
      </c>
      <c r="AP20" s="69">
        <v>99</v>
      </c>
      <c r="AQ20" s="64">
        <v>338</v>
      </c>
      <c r="AR20" s="64">
        <v>96</v>
      </c>
      <c r="AS20" s="59">
        <v>100</v>
      </c>
      <c r="AT20" s="73" t="s">
        <v>38</v>
      </c>
      <c r="AU20" s="73">
        <v>61000</v>
      </c>
      <c r="AV20" s="73" t="s">
        <v>38</v>
      </c>
      <c r="AW20" s="73" t="s">
        <v>38</v>
      </c>
      <c r="AX20" s="73" t="s">
        <v>32</v>
      </c>
      <c r="AY20" s="59">
        <v>0</v>
      </c>
      <c r="AZ20" s="59">
        <v>0</v>
      </c>
      <c r="BA20" s="59">
        <v>0</v>
      </c>
      <c r="BB20" s="59">
        <v>0</v>
      </c>
      <c r="BC20" s="59">
        <v>0</v>
      </c>
      <c r="BD20" s="59">
        <v>0</v>
      </c>
      <c r="BE20" s="84" t="s">
        <v>38</v>
      </c>
      <c r="BF20" s="84" t="s">
        <v>38</v>
      </c>
      <c r="BG20" s="84" t="s">
        <v>38</v>
      </c>
      <c r="BH20" s="84" t="s">
        <v>38</v>
      </c>
      <c r="BI20" s="85" t="s">
        <v>490</v>
      </c>
      <c r="BJ20" s="86" t="s">
        <v>258</v>
      </c>
      <c r="BK20" s="86" t="s">
        <v>488</v>
      </c>
      <c r="BL20" s="86" t="s">
        <v>155</v>
      </c>
      <c r="BM20" s="86" t="s">
        <v>178</v>
      </c>
      <c r="BN20" s="86"/>
      <c r="BO20" s="59">
        <v>15</v>
      </c>
      <c r="BP20" s="69">
        <v>246104305100114</v>
      </c>
      <c r="BQ20" s="92">
        <v>0.4</v>
      </c>
      <c r="BR20" s="93">
        <v>0.08</v>
      </c>
      <c r="BS20" s="94">
        <f t="shared" si="8"/>
        <v>0.48</v>
      </c>
      <c r="BT20" s="95">
        <v>0.1584</v>
      </c>
      <c r="BU20" s="101">
        <f t="shared" si="9"/>
        <v>0.6384</v>
      </c>
      <c r="BV20" s="102">
        <f t="shared" si="6"/>
        <v>2.9585798816568</v>
      </c>
      <c r="BW20" s="103">
        <v>480</v>
      </c>
      <c r="BX20" s="104">
        <f t="shared" si="7"/>
        <v>0.0018887573964497</v>
      </c>
      <c r="BY20" s="105">
        <v>1000</v>
      </c>
      <c r="BZ20" s="103" t="s">
        <v>32</v>
      </c>
      <c r="CA20" s="106" t="s">
        <v>189</v>
      </c>
      <c r="CB20" s="107" t="s">
        <v>148</v>
      </c>
      <c r="CC20" s="112" t="s">
        <v>149</v>
      </c>
      <c r="CD20" s="106"/>
      <c r="CE20" s="103" t="s">
        <v>192</v>
      </c>
      <c r="CF20" s="113"/>
      <c r="CG20" s="115">
        <v>2000008120</v>
      </c>
    </row>
    <row r="21" spans="1:85">
      <c r="A21" s="53" t="str">
        <f t="shared" si="0"/>
        <v>D1-09-01-45700</v>
      </c>
      <c r="B21" s="47" t="str">
        <f t="shared" si="1"/>
        <v>D1-09-01</v>
      </c>
      <c r="C21" s="48" t="s">
        <v>43</v>
      </c>
      <c r="D21" s="49">
        <v>45700</v>
      </c>
      <c r="E21" s="50" t="s">
        <v>14</v>
      </c>
      <c r="F21" s="51" t="s">
        <v>15</v>
      </c>
      <c r="G21" s="52">
        <v>1</v>
      </c>
      <c r="H21" s="51" t="s">
        <v>205</v>
      </c>
      <c r="I21" s="59">
        <v>9</v>
      </c>
      <c r="J21" s="60">
        <f>IF(ISBLANK(H21),"",IFERROR(VLOOKUP(B21,'Np PL4 Stock'!$A:$D,4,FALSE),""))</f>
        <v>45687</v>
      </c>
      <c r="K21" s="61">
        <f>IF(ISBLANK(H21),"",SUMIF('Np PL4 Stock'!$A:$A,B21,'Np PL4 Stock'!$N:$N))</f>
        <v>2</v>
      </c>
      <c r="L21" s="62">
        <f>IF(ISBLANK(H21),"",VLOOKUP(LEFT(B21,5),Unit!A:B,2,FALSE))</f>
        <v>20</v>
      </c>
      <c r="M21" s="63" t="str">
        <f>IF(ISBLANK(H21),"",IFERROR(VLOOKUP(B21,'Np PL4 Stock'!$A:$T,20,FALSE),""))</f>
        <v>V1-MD1</v>
      </c>
      <c r="N21" s="63" t="str">
        <f>IF(ISBLANK(H21),"",IFERROR(VLOOKUP(B21,'Np PL4 Stock'!$A:$U,21,FALSE),""))</f>
        <v>Konabay</v>
      </c>
      <c r="O21" s="62">
        <f t="shared" si="2"/>
        <v>100</v>
      </c>
      <c r="P21" s="62">
        <f t="shared" si="3"/>
        <v>6.6e-5</v>
      </c>
      <c r="Q21" s="67">
        <f t="shared" si="4"/>
        <v>6.6e-7</v>
      </c>
      <c r="R21" s="67">
        <f t="shared" si="5"/>
        <v>8.7516e-7</v>
      </c>
      <c r="S21" s="64">
        <v>11</v>
      </c>
      <c r="T21" s="68">
        <v>7.731</v>
      </c>
      <c r="U21" s="68">
        <v>6.118</v>
      </c>
      <c r="V21" s="69">
        <v>95</v>
      </c>
      <c r="W21" s="59">
        <v>376</v>
      </c>
      <c r="X21" s="64">
        <v>97</v>
      </c>
      <c r="Y21" s="59">
        <v>100</v>
      </c>
      <c r="Z21" s="59">
        <v>84</v>
      </c>
      <c r="AA21" s="59">
        <v>0</v>
      </c>
      <c r="AB21" s="59">
        <v>0</v>
      </c>
      <c r="AC21" s="59">
        <v>0</v>
      </c>
      <c r="AD21" s="59">
        <v>0</v>
      </c>
      <c r="AE21" s="59">
        <v>100</v>
      </c>
      <c r="AF21" s="73" t="s">
        <v>38</v>
      </c>
      <c r="AG21" s="73">
        <v>59500</v>
      </c>
      <c r="AH21" s="73" t="s">
        <v>38</v>
      </c>
      <c r="AI21" s="73" t="s">
        <v>38</v>
      </c>
      <c r="AJ21" s="73" t="s">
        <v>38</v>
      </c>
      <c r="AK21" s="73" t="s">
        <v>32</v>
      </c>
      <c r="AL21" s="77" t="str">
        <f>IF(ISBLANK(S21),"",IF(AJ21="Fail","Fail",IF(E21="PL4",IF(AND(T21&gt;STD_01122025!$D$3,U21&lt;STD_01122025!$D$4,OR(AF21="ND",AF21&lt;STD_01122025!$D$7),AH21="ND"),"Pass","Fail"),IF(E21="PL12",IF(AND(S21&lt;STD_01122025!$F$2,T21&gt;STD_01122025!$F$3,U21&lt;STD_01122025!$F$4,V21&gt;STD_01122025!$F$5,X21&gt;STD_01122025!$F$6,OR(AF21="ND",AF21&lt;STD_01122025!$F$7),AH21="ND"),"Pass","Fail"),IF(E21="SuperPL",IF(AND(T21&gt;STD_01122025!$H$3,U21&lt;STD_01122025!$H$4,V21&gt;STD_01122025!$H$5,X21&gt;STD_01122025!$H$6,OR(AF21="ND",AF21&lt;STD_01122025!$H$7),AH21="ND"),"Pass","Fail"),IF(E21="Flight",IF(AND(T21&gt;STD_01122025!$J$3,U21&lt;STD_01122025!$J$4,X21&gt;STD_01122025!$J$6,OR(AF21="ND",AF21&lt;STD_01122025!$J$7),AH21="ND"),"Pass","Fail"),""))))))</f>
        <v>Pass</v>
      </c>
      <c r="AM21" s="62">
        <f>IF(ISBLANK(B21),"",IFERROR(IF(VLOOKUP(B21,'Np PL4 Stock'!$A:$J,10,FALSE)="Np4",D21-VLOOKUP(B21,'Np PL4 Stock'!$A:$E,5,FALSE),D21-VLOOKUP(B21,'Np PL4 Stock'!$A:$E,5,FALSE)-1),""))</f>
        <v>13</v>
      </c>
      <c r="AN21" s="68">
        <v>8.557</v>
      </c>
      <c r="AO21" s="68">
        <v>6.307</v>
      </c>
      <c r="AP21" s="69">
        <v>100</v>
      </c>
      <c r="AQ21" s="64">
        <v>242</v>
      </c>
      <c r="AR21" s="64">
        <v>98</v>
      </c>
      <c r="AS21" s="59">
        <v>100</v>
      </c>
      <c r="AT21" s="73" t="s">
        <v>38</v>
      </c>
      <c r="AU21" s="73">
        <v>66000</v>
      </c>
      <c r="AV21" s="73" t="s">
        <v>38</v>
      </c>
      <c r="AW21" s="73" t="s">
        <v>38</v>
      </c>
      <c r="AX21" s="73" t="s">
        <v>32</v>
      </c>
      <c r="AY21" s="59">
        <v>0</v>
      </c>
      <c r="AZ21" s="59">
        <v>0</v>
      </c>
      <c r="BA21" s="59">
        <v>0</v>
      </c>
      <c r="BB21" s="59">
        <v>0</v>
      </c>
      <c r="BC21" s="59">
        <v>0</v>
      </c>
      <c r="BD21" s="59">
        <v>0</v>
      </c>
      <c r="BE21" s="84" t="s">
        <v>38</v>
      </c>
      <c r="BF21" s="84" t="s">
        <v>38</v>
      </c>
      <c r="BG21" s="84" t="s">
        <v>38</v>
      </c>
      <c r="BH21" s="84" t="s">
        <v>38</v>
      </c>
      <c r="BI21" s="85" t="s">
        <v>482</v>
      </c>
      <c r="BJ21" s="86" t="s">
        <v>243</v>
      </c>
      <c r="BK21" s="86" t="s">
        <v>483</v>
      </c>
      <c r="BL21" s="86" t="s">
        <v>155</v>
      </c>
      <c r="BM21" s="86" t="s">
        <v>178</v>
      </c>
      <c r="BN21" s="86"/>
      <c r="BO21" s="64">
        <v>7</v>
      </c>
      <c r="BP21" s="69">
        <v>246104305100118</v>
      </c>
      <c r="BQ21" s="92">
        <v>0.5</v>
      </c>
      <c r="BR21" s="93">
        <v>0.05</v>
      </c>
      <c r="BS21" s="94">
        <f t="shared" si="8"/>
        <v>0.55</v>
      </c>
      <c r="BT21" s="95">
        <v>0.16592</v>
      </c>
      <c r="BU21" s="101">
        <f t="shared" si="9"/>
        <v>0.71592</v>
      </c>
      <c r="BV21" s="102">
        <f t="shared" si="6"/>
        <v>4.13223140495868</v>
      </c>
      <c r="BW21" s="103">
        <v>550</v>
      </c>
      <c r="BX21" s="104">
        <f t="shared" si="7"/>
        <v>0.00295834710743802</v>
      </c>
      <c r="BY21" s="105">
        <v>1000</v>
      </c>
      <c r="BZ21" s="103" t="s">
        <v>32</v>
      </c>
      <c r="CA21" s="106" t="s">
        <v>189</v>
      </c>
      <c r="CB21" s="107" t="s">
        <v>148</v>
      </c>
      <c r="CC21" s="112" t="s">
        <v>149</v>
      </c>
      <c r="CD21" s="106"/>
      <c r="CE21" s="103" t="s">
        <v>192</v>
      </c>
      <c r="CF21" s="113"/>
      <c r="CG21" s="114">
        <v>2000014196</v>
      </c>
    </row>
    <row r="22" spans="1:85">
      <c r="A22" s="53" t="str">
        <f t="shared" si="0"/>
        <v>D1-09-01-45700</v>
      </c>
      <c r="B22" s="47" t="str">
        <f t="shared" si="1"/>
        <v>D1-09-01</v>
      </c>
      <c r="C22" s="48" t="s">
        <v>43</v>
      </c>
      <c r="D22" s="49">
        <v>45700</v>
      </c>
      <c r="E22" s="50" t="s">
        <v>14</v>
      </c>
      <c r="F22" s="51" t="s">
        <v>15</v>
      </c>
      <c r="G22" s="52">
        <v>1</v>
      </c>
      <c r="H22" s="51" t="s">
        <v>205</v>
      </c>
      <c r="I22" s="59">
        <v>9</v>
      </c>
      <c r="J22" s="60">
        <f>IF(ISBLANK(H22),"",IFERROR(VLOOKUP(B22,'Np PL4 Stock'!$A:$D,4,FALSE),""))</f>
        <v>45687</v>
      </c>
      <c r="K22" s="61">
        <f>IF(ISBLANK(H22),"",SUMIF('Np PL4 Stock'!$A:$A,B22,'Np PL4 Stock'!$N:$N))</f>
        <v>2</v>
      </c>
      <c r="L22" s="62">
        <f>IF(ISBLANK(H22),"",VLOOKUP(LEFT(B22,5),Unit!A:B,2,FALSE))</f>
        <v>20</v>
      </c>
      <c r="M22" s="63" t="str">
        <f>IF(ISBLANK(H22),"",IFERROR(VLOOKUP(B22,'Np PL4 Stock'!$A:$T,20,FALSE),""))</f>
        <v>V1-MD1</v>
      </c>
      <c r="N22" s="63" t="str">
        <f>IF(ISBLANK(H22),"",IFERROR(VLOOKUP(B22,'Np PL4 Stock'!$A:$U,21,FALSE),""))</f>
        <v>Konabay</v>
      </c>
      <c r="O22" s="62">
        <f t="shared" si="2"/>
        <v>100</v>
      </c>
      <c r="P22" s="62">
        <f t="shared" si="3"/>
        <v>6.6e-5</v>
      </c>
      <c r="Q22" s="67">
        <f t="shared" si="4"/>
        <v>6.6e-7</v>
      </c>
      <c r="R22" s="67">
        <f t="shared" si="5"/>
        <v>8.7516e-7</v>
      </c>
      <c r="S22" s="64">
        <v>11</v>
      </c>
      <c r="T22" s="68">
        <v>7.731</v>
      </c>
      <c r="U22" s="68">
        <v>6.118</v>
      </c>
      <c r="V22" s="69">
        <v>95</v>
      </c>
      <c r="W22" s="59">
        <v>376</v>
      </c>
      <c r="X22" s="64">
        <v>97</v>
      </c>
      <c r="Y22" s="59">
        <v>100</v>
      </c>
      <c r="Z22" s="59">
        <v>84</v>
      </c>
      <c r="AA22" s="59">
        <v>0</v>
      </c>
      <c r="AB22" s="59">
        <v>0</v>
      </c>
      <c r="AC22" s="59">
        <v>0</v>
      </c>
      <c r="AD22" s="59">
        <v>0</v>
      </c>
      <c r="AE22" s="59">
        <v>100</v>
      </c>
      <c r="AF22" s="73" t="s">
        <v>38</v>
      </c>
      <c r="AG22" s="73">
        <v>59500</v>
      </c>
      <c r="AH22" s="73" t="s">
        <v>38</v>
      </c>
      <c r="AI22" s="73" t="s">
        <v>38</v>
      </c>
      <c r="AJ22" s="73" t="s">
        <v>38</v>
      </c>
      <c r="AK22" s="73" t="s">
        <v>32</v>
      </c>
      <c r="AL22" s="77" t="str">
        <f>IF(ISBLANK(S22),"",IF(AJ22="Fail","Fail",IF(E22="PL4",IF(AND(T22&gt;STD_01122025!$D$3,U22&lt;STD_01122025!$D$4,OR(AF22="ND",AF22&lt;STD_01122025!$D$7),AH22="ND"),"Pass","Fail"),IF(E22="PL12",IF(AND(S22&lt;STD_01122025!$F$2,T22&gt;STD_01122025!$F$3,U22&lt;STD_01122025!$F$4,V22&gt;STD_01122025!$F$5,X22&gt;STD_01122025!$F$6,OR(AF22="ND",AF22&lt;STD_01122025!$F$7),AH22="ND"),"Pass","Fail"),IF(E22="SuperPL",IF(AND(T22&gt;STD_01122025!$H$3,U22&lt;STD_01122025!$H$4,V22&gt;STD_01122025!$H$5,X22&gt;STD_01122025!$H$6,OR(AF22="ND",AF22&lt;STD_01122025!$H$7),AH22="ND"),"Pass","Fail"),IF(E22="Flight",IF(AND(T22&gt;STD_01122025!$J$3,U22&lt;STD_01122025!$J$4,X22&gt;STD_01122025!$J$6,OR(AF22="ND",AF22&lt;STD_01122025!$J$7),AH22="ND"),"Pass","Fail"),""))))))</f>
        <v>Pass</v>
      </c>
      <c r="AM22" s="62">
        <f>IF(ISBLANK(B22),"",IFERROR(IF(VLOOKUP(B22,'Np PL4 Stock'!$A:$J,10,FALSE)="Np4",D22-VLOOKUP(B22,'Np PL4 Stock'!$A:$E,5,FALSE),D22-VLOOKUP(B22,'Np PL4 Stock'!$A:$E,5,FALSE)-1),""))</f>
        <v>13</v>
      </c>
      <c r="AN22" s="68">
        <v>8.557</v>
      </c>
      <c r="AO22" s="68">
        <v>6.307</v>
      </c>
      <c r="AP22" s="69">
        <v>100</v>
      </c>
      <c r="AQ22" s="64">
        <v>242</v>
      </c>
      <c r="AR22" s="64">
        <v>98</v>
      </c>
      <c r="AS22" s="59">
        <v>100</v>
      </c>
      <c r="AT22" s="73" t="s">
        <v>38</v>
      </c>
      <c r="AU22" s="73">
        <v>66000</v>
      </c>
      <c r="AV22" s="73" t="s">
        <v>38</v>
      </c>
      <c r="AW22" s="73" t="s">
        <v>38</v>
      </c>
      <c r="AX22" s="73" t="s">
        <v>32</v>
      </c>
      <c r="AY22" s="59">
        <v>0</v>
      </c>
      <c r="AZ22" s="59">
        <v>0</v>
      </c>
      <c r="BA22" s="59">
        <v>0</v>
      </c>
      <c r="BB22" s="59">
        <v>0</v>
      </c>
      <c r="BC22" s="59">
        <v>0</v>
      </c>
      <c r="BD22" s="59">
        <v>0</v>
      </c>
      <c r="BE22" s="84" t="s">
        <v>38</v>
      </c>
      <c r="BF22" s="84" t="s">
        <v>38</v>
      </c>
      <c r="BG22" s="84" t="s">
        <v>38</v>
      </c>
      <c r="BH22" s="84" t="s">
        <v>38</v>
      </c>
      <c r="BI22" s="85" t="s">
        <v>491</v>
      </c>
      <c r="BJ22" s="86" t="s">
        <v>246</v>
      </c>
      <c r="BK22" s="86" t="s">
        <v>481</v>
      </c>
      <c r="BL22" s="86" t="s">
        <v>155</v>
      </c>
      <c r="BM22" s="86" t="s">
        <v>178</v>
      </c>
      <c r="BN22" s="86"/>
      <c r="BO22" s="64">
        <v>8</v>
      </c>
      <c r="BP22" s="69">
        <v>246104305100117</v>
      </c>
      <c r="BQ22" s="92">
        <v>0.25</v>
      </c>
      <c r="BR22" s="93">
        <v>0.025</v>
      </c>
      <c r="BS22" s="94">
        <f t="shared" si="8"/>
        <v>0.275</v>
      </c>
      <c r="BT22" s="95">
        <v>0.093505</v>
      </c>
      <c r="BU22" s="101">
        <f t="shared" si="9"/>
        <v>0.368505</v>
      </c>
      <c r="BV22" s="102">
        <f t="shared" si="6"/>
        <v>4.13223140495868</v>
      </c>
      <c r="BW22" s="103">
        <v>275</v>
      </c>
      <c r="BX22" s="104">
        <f t="shared" si="7"/>
        <v>0.0015227479338843</v>
      </c>
      <c r="BY22" s="105">
        <v>1000</v>
      </c>
      <c r="BZ22" s="103" t="s">
        <v>32</v>
      </c>
      <c r="CA22" s="106" t="s">
        <v>189</v>
      </c>
      <c r="CB22" s="107" t="s">
        <v>148</v>
      </c>
      <c r="CC22" s="112" t="s">
        <v>149</v>
      </c>
      <c r="CD22" s="106"/>
      <c r="CE22" s="103" t="s">
        <v>192</v>
      </c>
      <c r="CF22" s="113"/>
      <c r="CG22" s="115">
        <v>2000019681</v>
      </c>
    </row>
    <row r="23" spans="1:85">
      <c r="A23" s="53" t="str">
        <f t="shared" si="0"/>
        <v>D1-08-01-45700</v>
      </c>
      <c r="B23" s="47" t="str">
        <f t="shared" si="1"/>
        <v>D1-08-01</v>
      </c>
      <c r="C23" s="48" t="s">
        <v>43</v>
      </c>
      <c r="D23" s="49">
        <v>45700</v>
      </c>
      <c r="E23" s="50" t="s">
        <v>14</v>
      </c>
      <c r="F23" s="51" t="s">
        <v>15</v>
      </c>
      <c r="G23" s="52">
        <v>1</v>
      </c>
      <c r="H23" s="51" t="s">
        <v>205</v>
      </c>
      <c r="I23" s="59">
        <v>8</v>
      </c>
      <c r="J23" s="60">
        <f>IF(ISBLANK(H23),"",IFERROR(VLOOKUP(B23,'Np PL4 Stock'!$A:$D,4,FALSE),""))</f>
        <v>45687</v>
      </c>
      <c r="K23" s="61">
        <f>IF(ISBLANK(H23),"",SUMIF('Np PL4 Stock'!$A:$A,B23,'Np PL4 Stock'!$N:$N))</f>
        <v>1</v>
      </c>
      <c r="L23" s="62">
        <f>IF(ISBLANK(H23),"",VLOOKUP(LEFT(B23,5),Unit!A:B,2,FALSE))</f>
        <v>20</v>
      </c>
      <c r="M23" s="63" t="str">
        <f>IF(ISBLANK(H23),"",IFERROR(VLOOKUP(B23,'Np PL4 Stock'!$A:$T,20,FALSE),""))</f>
        <v>PD-MC1</v>
      </c>
      <c r="N23" s="63" t="str">
        <f>IF(ISBLANK(H23),"",IFERROR(VLOOKUP(B23,'Np PL4 Stock'!$A:$U,21,FALSE),""))</f>
        <v>Konabay</v>
      </c>
      <c r="O23" s="62">
        <f t="shared" si="2"/>
        <v>50</v>
      </c>
      <c r="P23" s="62">
        <f t="shared" si="3"/>
        <v>3.575e-5</v>
      </c>
      <c r="Q23" s="67">
        <f t="shared" si="4"/>
        <v>1.195e-6</v>
      </c>
      <c r="R23" s="67">
        <f t="shared" si="5"/>
        <v>1.57228e-6</v>
      </c>
      <c r="S23" s="64">
        <v>11</v>
      </c>
      <c r="T23" s="68">
        <v>7.641</v>
      </c>
      <c r="U23" s="68">
        <v>5.76</v>
      </c>
      <c r="V23" s="69">
        <v>96</v>
      </c>
      <c r="W23" s="59">
        <v>392</v>
      </c>
      <c r="X23" s="64">
        <v>97</v>
      </c>
      <c r="Y23" s="59">
        <v>100</v>
      </c>
      <c r="Z23" s="59">
        <v>84</v>
      </c>
      <c r="AA23" s="59">
        <v>0</v>
      </c>
      <c r="AB23" s="59">
        <v>0</v>
      </c>
      <c r="AC23" s="59">
        <v>0</v>
      </c>
      <c r="AD23" s="59">
        <v>0</v>
      </c>
      <c r="AE23" s="59">
        <v>100</v>
      </c>
      <c r="AF23" s="73" t="s">
        <v>38</v>
      </c>
      <c r="AG23" s="73">
        <v>53500</v>
      </c>
      <c r="AH23" s="73" t="s">
        <v>38</v>
      </c>
      <c r="AI23" s="73" t="s">
        <v>38</v>
      </c>
      <c r="AJ23" s="73" t="s">
        <v>38</v>
      </c>
      <c r="AK23" s="73" t="s">
        <v>32</v>
      </c>
      <c r="AL23" s="77" t="str">
        <f>IF(ISBLANK(S23),"",IF(AJ23="Fail","Fail",IF(E23="PL4",IF(AND(T23&gt;STD_01122025!$D$3,U23&lt;STD_01122025!$D$4,OR(AF23="ND",AF23&lt;STD_01122025!$D$7),AH23="ND"),"Pass","Fail"),IF(E23="PL12",IF(AND(S23&lt;STD_01122025!$F$2,T23&gt;STD_01122025!$F$3,U23&lt;STD_01122025!$F$4,V23&gt;STD_01122025!$F$5,X23&gt;STD_01122025!$F$6,OR(AF23="ND",AF23&lt;STD_01122025!$F$7),AH23="ND"),"Pass","Fail"),IF(E23="SuperPL",IF(AND(T23&gt;STD_01122025!$H$3,U23&lt;STD_01122025!$H$4,V23&gt;STD_01122025!$H$5,X23&gt;STD_01122025!$H$6,OR(AF23="ND",AF23&lt;STD_01122025!$H$7),AH23="ND"),"Pass","Fail"),IF(E23="Flight",IF(AND(T23&gt;STD_01122025!$J$3,U23&lt;STD_01122025!$J$4,X23&gt;STD_01122025!$J$6,OR(AF23="ND",AF23&lt;STD_01122025!$J$7),AH23="ND"),"Pass","Fail"),""))))))</f>
        <v>Pass</v>
      </c>
      <c r="AM23" s="62">
        <f>IF(ISBLANK(B23),"",IFERROR(IF(VLOOKUP(B23,'Np PL4 Stock'!$A:$J,10,FALSE)="Np4",D23-VLOOKUP(B23,'Np PL4 Stock'!$A:$E,5,FALSE),D23-VLOOKUP(B23,'Np PL4 Stock'!$A:$E,5,FALSE)-1),""))</f>
        <v>13</v>
      </c>
      <c r="AN23" s="68">
        <v>8.284</v>
      </c>
      <c r="AO23" s="68">
        <v>6.771</v>
      </c>
      <c r="AP23" s="69">
        <v>100</v>
      </c>
      <c r="AQ23" s="64">
        <v>281</v>
      </c>
      <c r="AR23" s="64">
        <v>97</v>
      </c>
      <c r="AS23" s="59">
        <v>100</v>
      </c>
      <c r="AT23" s="73" t="s">
        <v>38</v>
      </c>
      <c r="AU23" s="73">
        <v>56000</v>
      </c>
      <c r="AV23" s="73" t="s">
        <v>38</v>
      </c>
      <c r="AW23" s="73" t="s">
        <v>38</v>
      </c>
      <c r="AX23" s="73" t="s">
        <v>32</v>
      </c>
      <c r="AY23" s="59">
        <v>0</v>
      </c>
      <c r="AZ23" s="59">
        <v>0</v>
      </c>
      <c r="BA23" s="59">
        <v>0</v>
      </c>
      <c r="BB23" s="59">
        <v>0</v>
      </c>
      <c r="BC23" s="59">
        <v>0</v>
      </c>
      <c r="BD23" s="59">
        <v>0</v>
      </c>
      <c r="BE23" s="84" t="s">
        <v>38</v>
      </c>
      <c r="BF23" s="84" t="s">
        <v>38</v>
      </c>
      <c r="BG23" s="84" t="s">
        <v>38</v>
      </c>
      <c r="BH23" s="84" t="s">
        <v>38</v>
      </c>
      <c r="BI23" s="85" t="s">
        <v>492</v>
      </c>
      <c r="BJ23" s="86" t="s">
        <v>258</v>
      </c>
      <c r="BK23" s="86" t="s">
        <v>488</v>
      </c>
      <c r="BL23" s="86" t="s">
        <v>155</v>
      </c>
      <c r="BM23" s="86" t="s">
        <v>178</v>
      </c>
      <c r="BN23" s="86"/>
      <c r="BO23" s="59">
        <v>6</v>
      </c>
      <c r="BP23" s="69">
        <v>246104305100119</v>
      </c>
      <c r="BQ23" s="92">
        <v>0.65</v>
      </c>
      <c r="BR23" s="93">
        <v>0.065</v>
      </c>
      <c r="BS23" s="94">
        <f t="shared" si="8"/>
        <v>0.715</v>
      </c>
      <c r="BT23" s="95">
        <v>0.21888</v>
      </c>
      <c r="BU23" s="101">
        <f t="shared" si="9"/>
        <v>0.93388</v>
      </c>
      <c r="BV23" s="102">
        <f t="shared" si="6"/>
        <v>3.55871886120996</v>
      </c>
      <c r="BW23" s="103">
        <v>715</v>
      </c>
      <c r="BX23" s="104">
        <f t="shared" si="7"/>
        <v>0.00332341637010676</v>
      </c>
      <c r="BY23" s="105">
        <v>1000</v>
      </c>
      <c r="BZ23" s="103" t="s">
        <v>32</v>
      </c>
      <c r="CA23" s="106" t="s">
        <v>189</v>
      </c>
      <c r="CB23" s="107" t="s">
        <v>148</v>
      </c>
      <c r="CC23" s="112" t="s">
        <v>149</v>
      </c>
      <c r="CD23" s="106"/>
      <c r="CE23" s="103" t="s">
        <v>192</v>
      </c>
      <c r="CF23" s="113"/>
      <c r="CG23" s="115">
        <v>2000028684</v>
      </c>
    </row>
    <row r="24" spans="1:85">
      <c r="A24" s="53" t="str">
        <f t="shared" si="0"/>
        <v>D1-09-01-45700</v>
      </c>
      <c r="B24" s="47" t="str">
        <f t="shared" si="1"/>
        <v>D1-09-01</v>
      </c>
      <c r="C24" s="48" t="s">
        <v>43</v>
      </c>
      <c r="D24" s="49">
        <v>45700</v>
      </c>
      <c r="E24" s="50" t="s">
        <v>14</v>
      </c>
      <c r="F24" s="51" t="s">
        <v>15</v>
      </c>
      <c r="G24" s="52">
        <v>1</v>
      </c>
      <c r="H24" s="51" t="s">
        <v>205</v>
      </c>
      <c r="I24" s="59">
        <v>9</v>
      </c>
      <c r="J24" s="60">
        <f>IF(ISBLANK(H24),"",IFERROR(VLOOKUP(B24,'Np PL4 Stock'!$A:$D,4,FALSE),""))</f>
        <v>45687</v>
      </c>
      <c r="K24" s="61">
        <f>IF(ISBLANK(H24),"",SUMIF('Np PL4 Stock'!$A:$A,B24,'Np PL4 Stock'!$N:$N))</f>
        <v>2</v>
      </c>
      <c r="L24" s="62">
        <f>IF(ISBLANK(H24),"",VLOOKUP(LEFT(B24,5),Unit!A:B,2,FALSE))</f>
        <v>20</v>
      </c>
      <c r="M24" s="63" t="str">
        <f>IF(ISBLANK(H24),"",IFERROR(VLOOKUP(B24,'Np PL4 Stock'!$A:$T,20,FALSE),""))</f>
        <v>V1-MD1</v>
      </c>
      <c r="N24" s="63" t="str">
        <f>IF(ISBLANK(H24),"",IFERROR(VLOOKUP(B24,'Np PL4 Stock'!$A:$U,21,FALSE),""))</f>
        <v>Konabay</v>
      </c>
      <c r="O24" s="62">
        <f t="shared" si="2"/>
        <v>100</v>
      </c>
      <c r="P24" s="62">
        <f t="shared" si="3"/>
        <v>6.6e-5</v>
      </c>
      <c r="Q24" s="67">
        <f t="shared" si="4"/>
        <v>6.6e-7</v>
      </c>
      <c r="R24" s="67">
        <f t="shared" si="5"/>
        <v>8.7516e-7</v>
      </c>
      <c r="S24" s="64">
        <v>11</v>
      </c>
      <c r="T24" s="68">
        <v>7.731</v>
      </c>
      <c r="U24" s="68">
        <v>6.118</v>
      </c>
      <c r="V24" s="69">
        <v>95</v>
      </c>
      <c r="W24" s="59">
        <v>376</v>
      </c>
      <c r="X24" s="64">
        <v>97</v>
      </c>
      <c r="Y24" s="59">
        <v>100</v>
      </c>
      <c r="Z24" s="59">
        <v>84</v>
      </c>
      <c r="AA24" s="59">
        <v>0</v>
      </c>
      <c r="AB24" s="59">
        <v>0</v>
      </c>
      <c r="AC24" s="59">
        <v>0</v>
      </c>
      <c r="AD24" s="59">
        <v>0</v>
      </c>
      <c r="AE24" s="59">
        <v>100</v>
      </c>
      <c r="AF24" s="73" t="s">
        <v>38</v>
      </c>
      <c r="AG24" s="73">
        <v>59500</v>
      </c>
      <c r="AH24" s="73" t="s">
        <v>38</v>
      </c>
      <c r="AI24" s="73" t="s">
        <v>38</v>
      </c>
      <c r="AJ24" s="73" t="s">
        <v>38</v>
      </c>
      <c r="AK24" s="73" t="s">
        <v>32</v>
      </c>
      <c r="AL24" s="77" t="str">
        <f>IF(ISBLANK(S24),"",IF(AJ24="Fail","Fail",IF(E24="PL4",IF(AND(T24&gt;STD_01122025!$D$3,U24&lt;STD_01122025!$D$4,OR(AF24="ND",AF24&lt;STD_01122025!$D$7),AH24="ND"),"Pass","Fail"),IF(E24="PL12",IF(AND(S24&lt;STD_01122025!$F$2,T24&gt;STD_01122025!$F$3,U24&lt;STD_01122025!$F$4,V24&gt;STD_01122025!$F$5,X24&gt;STD_01122025!$F$6,OR(AF24="ND",AF24&lt;STD_01122025!$F$7),AH24="ND"),"Pass","Fail"),IF(E24="SuperPL",IF(AND(T24&gt;STD_01122025!$H$3,U24&lt;STD_01122025!$H$4,V24&gt;STD_01122025!$H$5,X24&gt;STD_01122025!$H$6,OR(AF24="ND",AF24&lt;STD_01122025!$H$7),AH24="ND"),"Pass","Fail"),IF(E24="Flight",IF(AND(T24&gt;STD_01122025!$J$3,U24&lt;STD_01122025!$J$4,X24&gt;STD_01122025!$J$6,OR(AF24="ND",AF24&lt;STD_01122025!$J$7),AH24="ND"),"Pass","Fail"),""))))))</f>
        <v>Pass</v>
      </c>
      <c r="AM24" s="62">
        <f>IF(ISBLANK(B24),"",IFERROR(IF(VLOOKUP(B24,'Np PL4 Stock'!$A:$J,10,FALSE)="Np4",D24-VLOOKUP(B24,'Np PL4 Stock'!$A:$E,5,FALSE),D24-VLOOKUP(B24,'Np PL4 Stock'!$A:$E,5,FALSE)-1),""))</f>
        <v>13</v>
      </c>
      <c r="AN24" s="68">
        <v>8.557</v>
      </c>
      <c r="AO24" s="68">
        <v>6.307</v>
      </c>
      <c r="AP24" s="69">
        <v>100</v>
      </c>
      <c r="AQ24" s="64">
        <v>242</v>
      </c>
      <c r="AR24" s="64">
        <v>98</v>
      </c>
      <c r="AS24" s="59">
        <v>100</v>
      </c>
      <c r="AT24" s="73" t="s">
        <v>38</v>
      </c>
      <c r="AU24" s="73">
        <v>66000</v>
      </c>
      <c r="AV24" s="73" t="s">
        <v>38</v>
      </c>
      <c r="AW24" s="73" t="s">
        <v>38</v>
      </c>
      <c r="AX24" s="73" t="s">
        <v>32</v>
      </c>
      <c r="AY24" s="59">
        <v>0</v>
      </c>
      <c r="AZ24" s="59">
        <v>0</v>
      </c>
      <c r="BA24" s="59">
        <v>0</v>
      </c>
      <c r="BB24" s="59">
        <v>0</v>
      </c>
      <c r="BC24" s="59">
        <v>0</v>
      </c>
      <c r="BD24" s="59">
        <v>0</v>
      </c>
      <c r="BE24" s="84" t="s">
        <v>38</v>
      </c>
      <c r="BF24" s="84" t="s">
        <v>38</v>
      </c>
      <c r="BG24" s="84" t="s">
        <v>38</v>
      </c>
      <c r="BH24" s="84" t="s">
        <v>38</v>
      </c>
      <c r="BI24" s="85" t="s">
        <v>493</v>
      </c>
      <c r="BJ24" s="86" t="s">
        <v>246</v>
      </c>
      <c r="BK24" s="86" t="s">
        <v>481</v>
      </c>
      <c r="BL24" s="86" t="s">
        <v>155</v>
      </c>
      <c r="BM24" s="86" t="s">
        <v>178</v>
      </c>
      <c r="BN24" s="86"/>
      <c r="BO24" s="64">
        <v>8</v>
      </c>
      <c r="BP24" s="69">
        <v>246104305100116</v>
      </c>
      <c r="BQ24" s="92">
        <v>0.45</v>
      </c>
      <c r="BR24" s="93">
        <v>0.045</v>
      </c>
      <c r="BS24" s="94">
        <f t="shared" si="8"/>
        <v>0.495</v>
      </c>
      <c r="BT24" s="95">
        <v>0.170895</v>
      </c>
      <c r="BU24" s="101">
        <f t="shared" si="9"/>
        <v>0.665895</v>
      </c>
      <c r="BV24" s="102">
        <f t="shared" si="6"/>
        <v>4.13223140495868</v>
      </c>
      <c r="BW24" s="103">
        <v>495</v>
      </c>
      <c r="BX24" s="104">
        <f t="shared" si="7"/>
        <v>0.00275163223140496</v>
      </c>
      <c r="BY24" s="105">
        <v>1000</v>
      </c>
      <c r="BZ24" s="103" t="s">
        <v>32</v>
      </c>
      <c r="CA24" s="106" t="s">
        <v>189</v>
      </c>
      <c r="CB24" s="107" t="s">
        <v>148</v>
      </c>
      <c r="CC24" s="112" t="s">
        <v>149</v>
      </c>
      <c r="CD24" s="106"/>
      <c r="CE24" s="103" t="s">
        <v>192</v>
      </c>
      <c r="CF24" s="113"/>
      <c r="CG24" s="115">
        <v>2000014946</v>
      </c>
    </row>
    <row r="25" ht="15" spans="1:86">
      <c r="A25" s="53" t="str">
        <f t="shared" si="0"/>
        <v>D1-10-01-45700</v>
      </c>
      <c r="B25" s="47" t="str">
        <f t="shared" si="1"/>
        <v>D1-10-01</v>
      </c>
      <c r="C25" s="48" t="s">
        <v>43</v>
      </c>
      <c r="D25" s="49">
        <v>45700</v>
      </c>
      <c r="E25" s="50" t="s">
        <v>14</v>
      </c>
      <c r="F25" s="51" t="s">
        <v>15</v>
      </c>
      <c r="G25" s="52">
        <v>1</v>
      </c>
      <c r="H25" s="51" t="s">
        <v>205</v>
      </c>
      <c r="I25" s="59">
        <v>10</v>
      </c>
      <c r="J25" s="60">
        <f>IF(ISBLANK(H25),"",IFERROR(VLOOKUP(B25,'Np PL4 Stock'!$A:$D,4,FALSE),""))</f>
        <v>45688</v>
      </c>
      <c r="K25" s="61">
        <f>IF(ISBLANK(H25),"",SUMIF('Np PL4 Stock'!$A:$A,B25,'Np PL4 Stock'!$N:$N))</f>
        <v>2</v>
      </c>
      <c r="L25" s="62">
        <f>IF(ISBLANK(H25),"",VLOOKUP(LEFT(B25,5),Unit!A:B,2,FALSE))</f>
        <v>20</v>
      </c>
      <c r="M25" s="63" t="str">
        <f>IF(ISBLANK(H25),"",IFERROR(VLOOKUP(B25,'Np PL4 Stock'!$A:$T,20,FALSE),""))</f>
        <v>V1-MD1</v>
      </c>
      <c r="N25" s="63" t="str">
        <f>IF(ISBLANK(H25),"",IFERROR(VLOOKUP(B25,'Np PL4 Stock'!$A:$U,21,FALSE),""))</f>
        <v>Konabay</v>
      </c>
      <c r="O25" s="62">
        <f t="shared" si="2"/>
        <v>100</v>
      </c>
      <c r="P25" s="62">
        <f t="shared" si="3"/>
        <v>4.835e-5</v>
      </c>
      <c r="Q25" s="67">
        <f t="shared" si="4"/>
        <v>4.835e-7</v>
      </c>
      <c r="R25" s="67">
        <f t="shared" si="5"/>
        <v>6.743e-7</v>
      </c>
      <c r="S25" s="64">
        <v>10</v>
      </c>
      <c r="T25" s="68">
        <v>7.51</v>
      </c>
      <c r="U25" s="68">
        <v>6.151</v>
      </c>
      <c r="V25" s="69">
        <v>92</v>
      </c>
      <c r="W25" s="59">
        <v>420</v>
      </c>
      <c r="X25" s="64">
        <v>95</v>
      </c>
      <c r="Y25" s="59">
        <v>100</v>
      </c>
      <c r="Z25" s="59">
        <v>80</v>
      </c>
      <c r="AA25" s="59">
        <v>0</v>
      </c>
      <c r="AB25" s="59">
        <v>0</v>
      </c>
      <c r="AC25" s="59">
        <v>0</v>
      </c>
      <c r="AD25" s="59">
        <v>0</v>
      </c>
      <c r="AE25" s="59">
        <v>100</v>
      </c>
      <c r="AF25" s="73" t="s">
        <v>38</v>
      </c>
      <c r="AG25" s="73">
        <v>57500</v>
      </c>
      <c r="AH25" s="73" t="s">
        <v>38</v>
      </c>
      <c r="AI25" s="73" t="s">
        <v>38</v>
      </c>
      <c r="AJ25" s="73" t="s">
        <v>38</v>
      </c>
      <c r="AK25" s="73" t="s">
        <v>32</v>
      </c>
      <c r="AL25" s="77" t="str">
        <f>IF(ISBLANK(S25),"",IF(AJ25="Fail","Fail",IF(E25="PL4",IF(AND(T25&gt;STD_01122025!$D$3,U25&lt;STD_01122025!$D$4,OR(AF25="ND",AF25&lt;STD_01122025!$D$7),AH25="ND"),"Pass","Fail"),IF(E25="PL12",IF(AND(S25&lt;STD_01122025!$F$2,T25&gt;STD_01122025!$F$3,U25&lt;STD_01122025!$F$4,V25&gt;STD_01122025!$F$5,X25&gt;STD_01122025!$F$6,OR(AF25="ND",AF25&lt;STD_01122025!$F$7),AH25="ND"),"Pass","Fail"),IF(E25="SuperPL",IF(AND(T25&gt;STD_01122025!$H$3,U25&lt;STD_01122025!$H$4,V25&gt;STD_01122025!$H$5,X25&gt;STD_01122025!$H$6,OR(AF25="ND",AF25&lt;STD_01122025!$H$7),AH25="ND"),"Pass","Fail"),IF(E25="Flight",IF(AND(T25&gt;STD_01122025!$J$3,U25&lt;STD_01122025!$J$4,X25&gt;STD_01122025!$J$6,OR(AF25="ND",AF25&lt;STD_01122025!$J$7),AH25="ND"),"Pass","Fail"),""))))))</f>
        <v>Pass</v>
      </c>
      <c r="AM25" s="62">
        <f>IF(ISBLANK(B25),"",IFERROR(IF(VLOOKUP(B25,'Np PL4 Stock'!$A:$J,10,FALSE)="Np4",D25-VLOOKUP(B25,'Np PL4 Stock'!$A:$E,5,FALSE),D25-VLOOKUP(B25,'Np PL4 Stock'!$A:$E,5,FALSE)-1),""))</f>
        <v>12</v>
      </c>
      <c r="AN25" s="68">
        <v>8.24</v>
      </c>
      <c r="AO25" s="68">
        <v>6.79</v>
      </c>
      <c r="AP25" s="69">
        <v>100</v>
      </c>
      <c r="AQ25" s="64">
        <v>287</v>
      </c>
      <c r="AR25" s="64">
        <v>95</v>
      </c>
      <c r="AS25" s="59">
        <v>100</v>
      </c>
      <c r="AT25" s="73" t="s">
        <v>38</v>
      </c>
      <c r="AU25" s="73">
        <v>63000</v>
      </c>
      <c r="AV25" s="73" t="s">
        <v>38</v>
      </c>
      <c r="AW25" s="73" t="s">
        <v>38</v>
      </c>
      <c r="AX25" s="73" t="s">
        <v>32</v>
      </c>
      <c r="AY25" s="59">
        <v>0</v>
      </c>
      <c r="AZ25" s="59">
        <v>0</v>
      </c>
      <c r="BA25" s="59">
        <v>0</v>
      </c>
      <c r="BB25" s="59">
        <v>0</v>
      </c>
      <c r="BC25" s="59">
        <v>0</v>
      </c>
      <c r="BD25" s="59">
        <v>0</v>
      </c>
      <c r="BE25" s="84" t="s">
        <v>38</v>
      </c>
      <c r="BF25" s="84" t="s">
        <v>38</v>
      </c>
      <c r="BG25" s="84" t="s">
        <v>38</v>
      </c>
      <c r="BH25" s="84" t="s">
        <v>38</v>
      </c>
      <c r="BI25" s="85" t="s">
        <v>494</v>
      </c>
      <c r="BJ25" s="86" t="s">
        <v>261</v>
      </c>
      <c r="BK25" s="86" t="s">
        <v>495</v>
      </c>
      <c r="BL25" s="86" t="s">
        <v>155</v>
      </c>
      <c r="BM25" s="86" t="s">
        <v>178</v>
      </c>
      <c r="BN25" s="86"/>
      <c r="BO25" s="64">
        <v>8</v>
      </c>
      <c r="BP25" s="69">
        <v>246104305100121</v>
      </c>
      <c r="BQ25" s="92">
        <v>0.65</v>
      </c>
      <c r="BR25" s="93">
        <v>0.065</v>
      </c>
      <c r="BS25" s="94">
        <f t="shared" si="8"/>
        <v>0.715</v>
      </c>
      <c r="BT25" s="95">
        <v>0.2121</v>
      </c>
      <c r="BU25" s="101">
        <f t="shared" si="9"/>
        <v>0.9271</v>
      </c>
      <c r="BV25" s="102">
        <f t="shared" si="6"/>
        <v>3.48432055749129</v>
      </c>
      <c r="BW25" s="103">
        <v>715</v>
      </c>
      <c r="BX25" s="104">
        <f t="shared" si="7"/>
        <v>0.00323031358885017</v>
      </c>
      <c r="BY25" s="105">
        <v>1000</v>
      </c>
      <c r="BZ25" s="103" t="s">
        <v>32</v>
      </c>
      <c r="CA25" s="106" t="s">
        <v>189</v>
      </c>
      <c r="CB25" s="107" t="s">
        <v>148</v>
      </c>
      <c r="CC25" s="112" t="s">
        <v>149</v>
      </c>
      <c r="CD25" s="106"/>
      <c r="CE25" s="103" t="s">
        <v>192</v>
      </c>
      <c r="CF25" s="113"/>
      <c r="CG25" s="116">
        <v>2000015189</v>
      </c>
      <c r="CH25" s="117"/>
    </row>
    <row r="26" spans="1:85">
      <c r="A26" s="53" t="str">
        <f t="shared" si="0"/>
        <v>D1-10-01-45700</v>
      </c>
      <c r="B26" s="47" t="str">
        <f t="shared" si="1"/>
        <v>D1-10-01</v>
      </c>
      <c r="C26" s="48" t="s">
        <v>43</v>
      </c>
      <c r="D26" s="49">
        <v>45700</v>
      </c>
      <c r="E26" s="50" t="s">
        <v>14</v>
      </c>
      <c r="F26" s="51" t="s">
        <v>15</v>
      </c>
      <c r="G26" s="52">
        <v>1</v>
      </c>
      <c r="H26" s="51" t="s">
        <v>205</v>
      </c>
      <c r="I26" s="59">
        <v>10</v>
      </c>
      <c r="J26" s="60">
        <f>IF(ISBLANK(H26),"",IFERROR(VLOOKUP(B26,'Np PL4 Stock'!$A:$D,4,FALSE),""))</f>
        <v>45688</v>
      </c>
      <c r="K26" s="61">
        <f>IF(ISBLANK(H26),"",SUMIF('Np PL4 Stock'!$A:$A,B26,'Np PL4 Stock'!$N:$N))</f>
        <v>2</v>
      </c>
      <c r="L26" s="62">
        <f>IF(ISBLANK(H26),"",VLOOKUP(LEFT(B26,5),Unit!A:B,2,FALSE))</f>
        <v>20</v>
      </c>
      <c r="M26" s="63" t="str">
        <f>IF(ISBLANK(H26),"",IFERROR(VLOOKUP(B26,'Np PL4 Stock'!$A:$T,20,FALSE),""))</f>
        <v>V1-MD1</v>
      </c>
      <c r="N26" s="63" t="str">
        <f>IF(ISBLANK(H26),"",IFERROR(VLOOKUP(B26,'Np PL4 Stock'!$A:$U,21,FALSE),""))</f>
        <v>Konabay</v>
      </c>
      <c r="O26" s="62">
        <f t="shared" si="2"/>
        <v>100</v>
      </c>
      <c r="P26" s="62">
        <f t="shared" si="3"/>
        <v>4.835e-5</v>
      </c>
      <c r="Q26" s="67">
        <f t="shared" si="4"/>
        <v>4.835e-7</v>
      </c>
      <c r="R26" s="67">
        <f t="shared" si="5"/>
        <v>6.743e-7</v>
      </c>
      <c r="S26" s="64">
        <v>10</v>
      </c>
      <c r="T26" s="68">
        <v>7.51</v>
      </c>
      <c r="U26" s="68">
        <v>6.151</v>
      </c>
      <c r="V26" s="69">
        <v>92</v>
      </c>
      <c r="W26" s="59">
        <v>420</v>
      </c>
      <c r="X26" s="64">
        <v>95</v>
      </c>
      <c r="Y26" s="59">
        <v>100</v>
      </c>
      <c r="Z26" s="59">
        <v>80</v>
      </c>
      <c r="AA26" s="59">
        <v>0</v>
      </c>
      <c r="AB26" s="59">
        <v>0</v>
      </c>
      <c r="AC26" s="59">
        <v>0</v>
      </c>
      <c r="AD26" s="59">
        <v>0</v>
      </c>
      <c r="AE26" s="59">
        <v>100</v>
      </c>
      <c r="AF26" s="73" t="s">
        <v>38</v>
      </c>
      <c r="AG26" s="73">
        <v>57500</v>
      </c>
      <c r="AH26" s="73" t="s">
        <v>38</v>
      </c>
      <c r="AI26" s="73" t="s">
        <v>38</v>
      </c>
      <c r="AJ26" s="73" t="s">
        <v>38</v>
      </c>
      <c r="AK26" s="73" t="s">
        <v>32</v>
      </c>
      <c r="AL26" s="77" t="str">
        <f>IF(ISBLANK(S26),"",IF(AJ26="Fail","Fail",IF(E26="PL4",IF(AND(T26&gt;STD_01122025!$D$3,U26&lt;STD_01122025!$D$4,OR(AF26="ND",AF26&lt;STD_01122025!$D$7),AH26="ND"),"Pass","Fail"),IF(E26="PL12",IF(AND(S26&lt;STD_01122025!$F$2,T26&gt;STD_01122025!$F$3,U26&lt;STD_01122025!$F$4,V26&gt;STD_01122025!$F$5,X26&gt;STD_01122025!$F$6,OR(AF26="ND",AF26&lt;STD_01122025!$F$7),AH26="ND"),"Pass","Fail"),IF(E26="SuperPL",IF(AND(T26&gt;STD_01122025!$H$3,U26&lt;STD_01122025!$H$4,V26&gt;STD_01122025!$H$5,X26&gt;STD_01122025!$H$6,OR(AF26="ND",AF26&lt;STD_01122025!$H$7),AH26="ND"),"Pass","Fail"),IF(E26="Flight",IF(AND(T26&gt;STD_01122025!$J$3,U26&lt;STD_01122025!$J$4,X26&gt;STD_01122025!$J$6,OR(AF26="ND",AF26&lt;STD_01122025!$J$7),AH26="ND"),"Pass","Fail"),""))))))</f>
        <v>Pass</v>
      </c>
      <c r="AM26" s="62">
        <f>IF(ISBLANK(B26),"",IFERROR(IF(VLOOKUP(B26,'Np PL4 Stock'!$A:$J,10,FALSE)="Np4",D26-VLOOKUP(B26,'Np PL4 Stock'!$A:$E,5,FALSE),D26-VLOOKUP(B26,'Np PL4 Stock'!$A:$E,5,FALSE)-1),""))</f>
        <v>12</v>
      </c>
      <c r="AN26" s="68">
        <v>8.24</v>
      </c>
      <c r="AO26" s="68">
        <v>6.79</v>
      </c>
      <c r="AP26" s="69">
        <v>100</v>
      </c>
      <c r="AQ26" s="64">
        <v>287</v>
      </c>
      <c r="AR26" s="64">
        <v>95</v>
      </c>
      <c r="AS26" s="59">
        <v>100</v>
      </c>
      <c r="AT26" s="73" t="s">
        <v>38</v>
      </c>
      <c r="AU26" s="73">
        <v>63000</v>
      </c>
      <c r="AV26" s="73" t="s">
        <v>38</v>
      </c>
      <c r="AW26" s="73" t="s">
        <v>38</v>
      </c>
      <c r="AX26" s="73" t="s">
        <v>32</v>
      </c>
      <c r="AY26" s="59">
        <v>0</v>
      </c>
      <c r="AZ26" s="59">
        <v>0</v>
      </c>
      <c r="BA26" s="59">
        <v>0</v>
      </c>
      <c r="BB26" s="59">
        <v>0</v>
      </c>
      <c r="BC26" s="59">
        <v>0</v>
      </c>
      <c r="BD26" s="59">
        <v>0</v>
      </c>
      <c r="BE26" s="84" t="s">
        <v>38</v>
      </c>
      <c r="BF26" s="84" t="s">
        <v>38</v>
      </c>
      <c r="BG26" s="84" t="s">
        <v>38</v>
      </c>
      <c r="BH26" s="84" t="s">
        <v>38</v>
      </c>
      <c r="BI26" s="85" t="s">
        <v>496</v>
      </c>
      <c r="BJ26" s="86" t="s">
        <v>146</v>
      </c>
      <c r="BK26" s="86" t="s">
        <v>497</v>
      </c>
      <c r="BL26" s="86" t="s">
        <v>177</v>
      </c>
      <c r="BM26" s="86" t="s">
        <v>178</v>
      </c>
      <c r="BN26" s="86"/>
      <c r="BO26" s="64">
        <v>9</v>
      </c>
      <c r="BP26" s="69">
        <v>246104305100122</v>
      </c>
      <c r="BQ26" s="92">
        <v>0.1</v>
      </c>
      <c r="BR26" s="93">
        <v>0.02</v>
      </c>
      <c r="BS26" s="94">
        <f t="shared" si="8"/>
        <v>0.12</v>
      </c>
      <c r="BT26" s="95">
        <v>0.114</v>
      </c>
      <c r="BU26" s="101">
        <f t="shared" si="9"/>
        <v>0.234</v>
      </c>
      <c r="BV26" s="102">
        <f t="shared" si="6"/>
        <v>3.48432055749129</v>
      </c>
      <c r="BW26" s="103">
        <v>120</v>
      </c>
      <c r="BX26" s="104">
        <f t="shared" si="7"/>
        <v>0.000815331010452962</v>
      </c>
      <c r="BY26" s="105">
        <v>1000</v>
      </c>
      <c r="BZ26" s="103" t="s">
        <v>32</v>
      </c>
      <c r="CA26" s="106" t="s">
        <v>189</v>
      </c>
      <c r="CB26" s="107" t="s">
        <v>148</v>
      </c>
      <c r="CC26" s="112" t="s">
        <v>149</v>
      </c>
      <c r="CD26" s="106"/>
      <c r="CE26" s="103" t="s">
        <v>192</v>
      </c>
      <c r="CF26" s="113"/>
      <c r="CG26" s="114">
        <v>2000020661</v>
      </c>
    </row>
    <row r="27" spans="1:85">
      <c r="A27" s="53" t="str">
        <f t="shared" si="0"/>
        <v>D1-10-01-45700</v>
      </c>
      <c r="B27" s="47" t="str">
        <f t="shared" si="1"/>
        <v>D1-10-01</v>
      </c>
      <c r="C27" s="48" t="s">
        <v>43</v>
      </c>
      <c r="D27" s="49">
        <v>45700</v>
      </c>
      <c r="E27" s="50" t="s">
        <v>14</v>
      </c>
      <c r="F27" s="51" t="s">
        <v>15</v>
      </c>
      <c r="G27" s="52">
        <v>1</v>
      </c>
      <c r="H27" s="51" t="s">
        <v>205</v>
      </c>
      <c r="I27" s="59">
        <v>10</v>
      </c>
      <c r="J27" s="60">
        <f>IF(ISBLANK(H27),"",IFERROR(VLOOKUP(B27,'Np PL4 Stock'!$A:$D,4,FALSE),""))</f>
        <v>45688</v>
      </c>
      <c r="K27" s="61">
        <f>IF(ISBLANK(H27),"",SUMIF('Np PL4 Stock'!$A:$A,B27,'Np PL4 Stock'!$N:$N))</f>
        <v>2</v>
      </c>
      <c r="L27" s="62">
        <f>IF(ISBLANK(H27),"",VLOOKUP(LEFT(B27,5),Unit!A:B,2,FALSE))</f>
        <v>20</v>
      </c>
      <c r="M27" s="63" t="str">
        <f>IF(ISBLANK(H27),"",IFERROR(VLOOKUP(B27,'Np PL4 Stock'!$A:$T,20,FALSE),""))</f>
        <v>V1-MD1</v>
      </c>
      <c r="N27" s="63" t="str">
        <f>IF(ISBLANK(H27),"",IFERROR(VLOOKUP(B27,'Np PL4 Stock'!$A:$U,21,FALSE),""))</f>
        <v>Konabay</v>
      </c>
      <c r="O27" s="62">
        <f t="shared" si="2"/>
        <v>100</v>
      </c>
      <c r="P27" s="62">
        <f t="shared" si="3"/>
        <v>4.835e-5</v>
      </c>
      <c r="Q27" s="67">
        <f t="shared" si="4"/>
        <v>4.835e-7</v>
      </c>
      <c r="R27" s="67">
        <f t="shared" si="5"/>
        <v>6.743e-7</v>
      </c>
      <c r="S27" s="64">
        <v>10</v>
      </c>
      <c r="T27" s="68">
        <v>7.51</v>
      </c>
      <c r="U27" s="68">
        <v>6.151</v>
      </c>
      <c r="V27" s="69">
        <v>92</v>
      </c>
      <c r="W27" s="59">
        <v>420</v>
      </c>
      <c r="X27" s="64">
        <v>95</v>
      </c>
      <c r="Y27" s="59">
        <v>100</v>
      </c>
      <c r="Z27" s="59">
        <v>80</v>
      </c>
      <c r="AA27" s="59">
        <v>0</v>
      </c>
      <c r="AB27" s="59">
        <v>0</v>
      </c>
      <c r="AC27" s="59">
        <v>0</v>
      </c>
      <c r="AD27" s="59">
        <v>0</v>
      </c>
      <c r="AE27" s="59">
        <v>100</v>
      </c>
      <c r="AF27" s="73" t="s">
        <v>38</v>
      </c>
      <c r="AG27" s="73">
        <v>57500</v>
      </c>
      <c r="AH27" s="73" t="s">
        <v>38</v>
      </c>
      <c r="AI27" s="73" t="s">
        <v>38</v>
      </c>
      <c r="AJ27" s="73" t="s">
        <v>38</v>
      </c>
      <c r="AK27" s="73" t="s">
        <v>32</v>
      </c>
      <c r="AL27" s="77" t="str">
        <f>IF(ISBLANK(S27),"",IF(AJ27="Fail","Fail",IF(E27="PL4",IF(AND(T27&gt;STD_01122025!$D$3,U27&lt;STD_01122025!$D$4,OR(AF27="ND",AF27&lt;STD_01122025!$D$7),AH27="ND"),"Pass","Fail"),IF(E27="PL12",IF(AND(S27&lt;STD_01122025!$F$2,T27&gt;STD_01122025!$F$3,U27&lt;STD_01122025!$F$4,V27&gt;STD_01122025!$F$5,X27&gt;STD_01122025!$F$6,OR(AF27="ND",AF27&lt;STD_01122025!$F$7),AH27="ND"),"Pass","Fail"),IF(E27="SuperPL",IF(AND(T27&gt;STD_01122025!$H$3,U27&lt;STD_01122025!$H$4,V27&gt;STD_01122025!$H$5,X27&gt;STD_01122025!$H$6,OR(AF27="ND",AF27&lt;STD_01122025!$H$7),AH27="ND"),"Pass","Fail"),IF(E27="Flight",IF(AND(T27&gt;STD_01122025!$J$3,U27&lt;STD_01122025!$J$4,X27&gt;STD_01122025!$J$6,OR(AF27="ND",AF27&lt;STD_01122025!$J$7),AH27="ND"),"Pass","Fail"),""))))))</f>
        <v>Pass</v>
      </c>
      <c r="AM27" s="62">
        <f>IF(ISBLANK(B27),"",IFERROR(IF(VLOOKUP(B27,'Np PL4 Stock'!$A:$J,10,FALSE)="Np4",D27-VLOOKUP(B27,'Np PL4 Stock'!$A:$E,5,FALSE),D27-VLOOKUP(B27,'Np PL4 Stock'!$A:$E,5,FALSE)-1),""))</f>
        <v>12</v>
      </c>
      <c r="AN27" s="68">
        <v>8.24</v>
      </c>
      <c r="AO27" s="68">
        <v>6.79</v>
      </c>
      <c r="AP27" s="69">
        <v>100</v>
      </c>
      <c r="AQ27" s="64">
        <v>287</v>
      </c>
      <c r="AR27" s="64">
        <v>95</v>
      </c>
      <c r="AS27" s="59">
        <v>100</v>
      </c>
      <c r="AT27" s="73" t="s">
        <v>38</v>
      </c>
      <c r="AU27" s="73">
        <v>63000</v>
      </c>
      <c r="AV27" s="73" t="s">
        <v>38</v>
      </c>
      <c r="AW27" s="73" t="s">
        <v>38</v>
      </c>
      <c r="AX27" s="73" t="s">
        <v>32</v>
      </c>
      <c r="AY27" s="59">
        <v>0</v>
      </c>
      <c r="AZ27" s="59">
        <v>0</v>
      </c>
      <c r="BA27" s="59">
        <v>0</v>
      </c>
      <c r="BB27" s="59">
        <v>0</v>
      </c>
      <c r="BC27" s="59">
        <v>0</v>
      </c>
      <c r="BD27" s="59">
        <v>0</v>
      </c>
      <c r="BE27" s="84" t="s">
        <v>38</v>
      </c>
      <c r="BF27" s="84" t="s">
        <v>38</v>
      </c>
      <c r="BG27" s="84" t="s">
        <v>38</v>
      </c>
      <c r="BH27" s="84" t="s">
        <v>38</v>
      </c>
      <c r="BI27" s="85" t="s">
        <v>498</v>
      </c>
      <c r="BJ27" s="86" t="s">
        <v>146</v>
      </c>
      <c r="BK27" s="86" t="s">
        <v>497</v>
      </c>
      <c r="BL27" s="86" t="s">
        <v>177</v>
      </c>
      <c r="BM27" s="86" t="s">
        <v>178</v>
      </c>
      <c r="BN27" s="86"/>
      <c r="BO27" s="64">
        <v>10</v>
      </c>
      <c r="BP27" s="69">
        <v>246104305100120</v>
      </c>
      <c r="BQ27" s="92">
        <v>0.11</v>
      </c>
      <c r="BR27" s="93">
        <v>0.022</v>
      </c>
      <c r="BS27" s="94">
        <f t="shared" si="8"/>
        <v>0.132</v>
      </c>
      <c r="BT27" s="95">
        <v>0.0555</v>
      </c>
      <c r="BU27" s="101">
        <f t="shared" si="9"/>
        <v>0.1875</v>
      </c>
      <c r="BV27" s="102">
        <f t="shared" si="6"/>
        <v>3.48432055749129</v>
      </c>
      <c r="BW27" s="103">
        <v>132</v>
      </c>
      <c r="BX27" s="104">
        <f t="shared" si="7"/>
        <v>0.000653310104529617</v>
      </c>
      <c r="BY27" s="105">
        <v>1000</v>
      </c>
      <c r="BZ27" s="103" t="s">
        <v>32</v>
      </c>
      <c r="CA27" s="106" t="s">
        <v>189</v>
      </c>
      <c r="CB27" s="107" t="s">
        <v>148</v>
      </c>
      <c r="CC27" s="112" t="s">
        <v>149</v>
      </c>
      <c r="CD27" s="106"/>
      <c r="CE27" s="103" t="s">
        <v>192</v>
      </c>
      <c r="CF27" s="113"/>
      <c r="CG27" s="116">
        <v>2000018126</v>
      </c>
    </row>
    <row r="28" spans="1:85">
      <c r="A28" s="53" t="str">
        <f t="shared" si="0"/>
        <v>A1-01-01-45706</v>
      </c>
      <c r="B28" s="47" t="str">
        <f t="shared" si="1"/>
        <v>A1-01-01</v>
      </c>
      <c r="C28" s="48" t="s">
        <v>43</v>
      </c>
      <c r="D28" s="49">
        <v>45706</v>
      </c>
      <c r="E28" s="50" t="s">
        <v>14</v>
      </c>
      <c r="F28" s="51" t="s">
        <v>15</v>
      </c>
      <c r="G28" s="52">
        <v>1</v>
      </c>
      <c r="H28" s="51" t="s">
        <v>144</v>
      </c>
      <c r="I28" s="59">
        <v>1</v>
      </c>
      <c r="J28" s="60">
        <f>IF(ISBLANK(H28),"",IFERROR(VLOOKUP(B28,'Np PL4 Stock'!$A:$D,4,FALSE),""))</f>
        <v>45694</v>
      </c>
      <c r="K28" s="61">
        <f>IF(ISBLANK(H28),"",SUMIF('Np PL4 Stock'!$A:$A,B28,'Np PL4 Stock'!$N:$N))</f>
        <v>2.5</v>
      </c>
      <c r="L28" s="62">
        <f>IF(ISBLANK(H28),"",VLOOKUP(LEFT(B28,5),Unit!A:B,2,FALSE))</f>
        <v>16</v>
      </c>
      <c r="M28" s="63" t="str">
        <f>IF(ISBLANK(H28),"",IFERROR(VLOOKUP(B28,'Np PL4 Stock'!$A:$T,20,FALSE),""))</f>
        <v>V1-MB1</v>
      </c>
      <c r="N28" s="63" t="str">
        <f>IF(ISBLANK(H28),"",IFERROR(VLOOKUP(B28,'Np PL4 Stock'!$A:$U,21,FALSE),""))</f>
        <v>SIS</v>
      </c>
      <c r="O28" s="62">
        <f t="shared" si="2"/>
        <v>156.25</v>
      </c>
      <c r="P28" s="62">
        <f t="shared" si="3"/>
        <v>8.59375e-5</v>
      </c>
      <c r="Q28" s="67">
        <f t="shared" si="4"/>
        <v>5.5e-7</v>
      </c>
      <c r="R28" s="67">
        <f t="shared" si="5"/>
        <v>7.0675e-7</v>
      </c>
      <c r="S28" s="64">
        <v>11</v>
      </c>
      <c r="T28" s="68">
        <v>7.672</v>
      </c>
      <c r="U28" s="68">
        <v>5.318</v>
      </c>
      <c r="V28" s="69">
        <v>97</v>
      </c>
      <c r="W28" s="59">
        <v>390</v>
      </c>
      <c r="X28" s="64">
        <v>96</v>
      </c>
      <c r="Y28" s="59">
        <v>100</v>
      </c>
      <c r="Z28" s="59">
        <v>84</v>
      </c>
      <c r="AA28" s="59">
        <v>0</v>
      </c>
      <c r="AB28" s="59">
        <v>0</v>
      </c>
      <c r="AC28" s="59">
        <v>0</v>
      </c>
      <c r="AD28" s="59">
        <v>0</v>
      </c>
      <c r="AE28" s="59">
        <v>100</v>
      </c>
      <c r="AF28" s="73" t="s">
        <v>38</v>
      </c>
      <c r="AG28" s="73">
        <v>72500</v>
      </c>
      <c r="AH28" s="73" t="s">
        <v>38</v>
      </c>
      <c r="AI28" s="73" t="s">
        <v>38</v>
      </c>
      <c r="AJ28" s="73" t="s">
        <v>38</v>
      </c>
      <c r="AK28" s="73" t="s">
        <v>32</v>
      </c>
      <c r="AL28" s="77" t="str">
        <f>IF(ISBLANK(S28),"",IF(AJ28="Fail","Fail",IF(E28="PL4",IF(AND(T28&gt;STD_01122025!$D$3,U28&lt;STD_01122025!$D$4,OR(AF28="ND",AF28&lt;STD_01122025!$D$7),AH28="ND"),"Pass","Fail"),IF(E28="PL12",IF(AND(S28&lt;STD_01122025!$F$2,T28&gt;STD_01122025!$F$3,U28&lt;STD_01122025!$F$4,V28&gt;STD_01122025!$F$5,X28&gt;STD_01122025!$F$6,OR(AF28="ND",AF28&lt;STD_01122025!$F$7),AH28="ND"),"Pass","Fail"),IF(E28="SuperPL",IF(AND(T28&gt;STD_01122025!$H$3,U28&lt;STD_01122025!$H$4,V28&gt;STD_01122025!$H$5,X28&gt;STD_01122025!$H$6,OR(AF28="ND",AF28&lt;STD_01122025!$H$7),AH28="ND"),"Pass","Fail"),IF(E28="Flight",IF(AND(T28&gt;STD_01122025!$J$3,U28&lt;STD_01122025!$J$4,X28&gt;STD_01122025!$J$6,OR(AF28="ND",AF28&lt;STD_01122025!$J$7),AH28="ND"),"Pass","Fail"),""))))))</f>
        <v>Pass</v>
      </c>
      <c r="AM28" s="62">
        <f>IF(ISBLANK(B28),"",IFERROR(IF(VLOOKUP(B28,'Np PL4 Stock'!$A:$J,10,FALSE)="Np4",D28-VLOOKUP(B28,'Np PL4 Stock'!$A:$E,5,FALSE),D28-VLOOKUP(B28,'Np PL4 Stock'!$A:$E,5,FALSE)-1),""))</f>
        <v>12</v>
      </c>
      <c r="AN28" s="68">
        <v>7.925</v>
      </c>
      <c r="AO28" s="68">
        <v>6.684</v>
      </c>
      <c r="AP28" s="69">
        <v>99</v>
      </c>
      <c r="AQ28" s="64">
        <v>342</v>
      </c>
      <c r="AR28" s="64">
        <v>97</v>
      </c>
      <c r="AS28" s="59">
        <v>100</v>
      </c>
      <c r="AT28" s="73" t="s">
        <v>38</v>
      </c>
      <c r="AU28" s="73">
        <v>31000</v>
      </c>
      <c r="AV28" s="73" t="s">
        <v>38</v>
      </c>
      <c r="AW28" s="73" t="s">
        <v>38</v>
      </c>
      <c r="AX28" s="73" t="s">
        <v>32</v>
      </c>
      <c r="AY28" s="59">
        <v>0</v>
      </c>
      <c r="AZ28" s="59">
        <v>0</v>
      </c>
      <c r="BA28" s="59">
        <v>0</v>
      </c>
      <c r="BB28" s="59">
        <v>0</v>
      </c>
      <c r="BC28" s="59">
        <v>0</v>
      </c>
      <c r="BD28" s="59">
        <v>0</v>
      </c>
      <c r="BE28" s="84" t="s">
        <v>38</v>
      </c>
      <c r="BF28" s="84" t="s">
        <v>38</v>
      </c>
      <c r="BG28" s="84" t="s">
        <v>38</v>
      </c>
      <c r="BH28" s="84" t="s">
        <v>38</v>
      </c>
      <c r="BI28" s="85" t="s">
        <v>499</v>
      </c>
      <c r="BJ28" s="86" t="s">
        <v>258</v>
      </c>
      <c r="BK28" s="86" t="s">
        <v>488</v>
      </c>
      <c r="BL28" s="86" t="s">
        <v>155</v>
      </c>
      <c r="BM28" s="86" t="s">
        <v>178</v>
      </c>
      <c r="BN28" s="86"/>
      <c r="BO28" s="64">
        <v>15</v>
      </c>
      <c r="BP28" s="69">
        <v>246104305100123</v>
      </c>
      <c r="BQ28" s="92">
        <v>1.25</v>
      </c>
      <c r="BR28" s="93">
        <v>0.125</v>
      </c>
      <c r="BS28" s="94">
        <f t="shared" si="8"/>
        <v>1.375</v>
      </c>
      <c r="BT28" s="95">
        <v>0.391875</v>
      </c>
      <c r="BU28" s="101">
        <f t="shared" si="9"/>
        <v>1.766875</v>
      </c>
      <c r="BV28" s="102">
        <f t="shared" si="6"/>
        <v>2.92397660818713</v>
      </c>
      <c r="BW28" s="103">
        <v>1375</v>
      </c>
      <c r="BX28" s="104">
        <f t="shared" si="7"/>
        <v>0.00516630116959064</v>
      </c>
      <c r="BY28" s="105">
        <v>1000</v>
      </c>
      <c r="BZ28" s="103" t="s">
        <v>32</v>
      </c>
      <c r="CA28" s="106" t="s">
        <v>189</v>
      </c>
      <c r="CB28" s="107" t="s">
        <v>148</v>
      </c>
      <c r="CC28" s="112" t="s">
        <v>149</v>
      </c>
      <c r="CD28" s="106"/>
      <c r="CE28" s="103" t="s">
        <v>192</v>
      </c>
      <c r="CF28" s="113"/>
      <c r="CG28" s="114">
        <v>2000027595</v>
      </c>
    </row>
    <row r="29" spans="1:85">
      <c r="A29" s="53" t="str">
        <f t="shared" si="0"/>
        <v>A1-02-01-45706</v>
      </c>
      <c r="B29" s="47" t="str">
        <f t="shared" si="1"/>
        <v>A1-02-01</v>
      </c>
      <c r="C29" s="48" t="s">
        <v>43</v>
      </c>
      <c r="D29" s="49">
        <v>45706</v>
      </c>
      <c r="E29" s="50" t="s">
        <v>14</v>
      </c>
      <c r="F29" s="51" t="s">
        <v>15</v>
      </c>
      <c r="G29" s="52">
        <v>1</v>
      </c>
      <c r="H29" s="51" t="s">
        <v>144</v>
      </c>
      <c r="I29" s="59">
        <v>2</v>
      </c>
      <c r="J29" s="60">
        <f>IF(ISBLANK(H29),"",IFERROR(VLOOKUP(B29,'Np PL4 Stock'!$A:$D,4,FALSE),""))</f>
        <v>45694</v>
      </c>
      <c r="K29" s="61">
        <f>IF(ISBLANK(H29),"",SUMIF('Np PL4 Stock'!$A:$A,B29,'Np PL4 Stock'!$N:$N))</f>
        <v>1</v>
      </c>
      <c r="L29" s="62">
        <f>IF(ISBLANK(H29),"",VLOOKUP(LEFT(B29,5),Unit!A:B,2,FALSE))</f>
        <v>16</v>
      </c>
      <c r="M29" s="63" t="str">
        <f>IF(ISBLANK(H29),"",IFERROR(VLOOKUP(B29,'Np PL4 Stock'!$A:$T,20,FALSE),""))</f>
        <v>V1-MD1</v>
      </c>
      <c r="N29" s="63" t="str">
        <f>IF(ISBLANK(H29),"",IFERROR(VLOOKUP(B29,'Np PL4 Stock'!$A:$U,21,FALSE),""))</f>
        <v>Konabay</v>
      </c>
      <c r="O29" s="62">
        <f t="shared" si="2"/>
        <v>62.5</v>
      </c>
      <c r="P29" s="62">
        <f t="shared" si="3"/>
        <v>3.91875e-5</v>
      </c>
      <c r="Q29" s="67">
        <f t="shared" si="4"/>
        <v>6.27e-7</v>
      </c>
      <c r="R29" s="67">
        <f t="shared" si="5"/>
        <v>8.69945e-7</v>
      </c>
      <c r="S29" s="64">
        <v>11</v>
      </c>
      <c r="T29" s="68">
        <v>7.711</v>
      </c>
      <c r="U29" s="68">
        <v>6.72</v>
      </c>
      <c r="V29" s="69">
        <v>94</v>
      </c>
      <c r="W29" s="59">
        <v>382</v>
      </c>
      <c r="X29" s="64">
        <v>97</v>
      </c>
      <c r="Y29" s="59">
        <v>100</v>
      </c>
      <c r="Z29" s="59">
        <v>88</v>
      </c>
      <c r="AA29" s="59">
        <v>0</v>
      </c>
      <c r="AB29" s="59">
        <v>0</v>
      </c>
      <c r="AC29" s="59">
        <v>0</v>
      </c>
      <c r="AD29" s="59">
        <v>0</v>
      </c>
      <c r="AE29" s="59">
        <v>100</v>
      </c>
      <c r="AF29" s="73" t="s">
        <v>38</v>
      </c>
      <c r="AG29" s="73">
        <v>75000</v>
      </c>
      <c r="AH29" s="73" t="s">
        <v>38</v>
      </c>
      <c r="AI29" s="73" t="s">
        <v>38</v>
      </c>
      <c r="AJ29" s="73" t="s">
        <v>38</v>
      </c>
      <c r="AK29" s="73" t="s">
        <v>32</v>
      </c>
      <c r="AL29" s="77" t="str">
        <f>IF(ISBLANK(S29),"",IF(AJ29="Fail","Fail",IF(E29="PL4",IF(AND(T29&gt;STD_01122025!$D$3,U29&lt;STD_01122025!$D$4,OR(AF29="ND",AF29&lt;STD_01122025!$D$7),AH29="ND"),"Pass","Fail"),IF(E29="PL12",IF(AND(S29&lt;STD_01122025!$F$2,T29&gt;STD_01122025!$F$3,U29&lt;STD_01122025!$F$4,V29&gt;STD_01122025!$F$5,X29&gt;STD_01122025!$F$6,OR(AF29="ND",AF29&lt;STD_01122025!$F$7),AH29="ND"),"Pass","Fail"),IF(E29="SuperPL",IF(AND(T29&gt;STD_01122025!$H$3,U29&lt;STD_01122025!$H$4,V29&gt;STD_01122025!$H$5,X29&gt;STD_01122025!$H$6,OR(AF29="ND",AF29&lt;STD_01122025!$H$7),AH29="ND"),"Pass","Fail"),IF(E29="Flight",IF(AND(T29&gt;STD_01122025!$J$3,U29&lt;STD_01122025!$J$4,X29&gt;STD_01122025!$J$6,OR(AF29="ND",AF29&lt;STD_01122025!$J$7),AH29="ND"),"Pass","Fail"),""))))))</f>
        <v>Pass</v>
      </c>
      <c r="AM29" s="62">
        <f>IF(ISBLANK(B29),"",IFERROR(IF(VLOOKUP(B29,'Np PL4 Stock'!$A:$J,10,FALSE)="Np4",D29-VLOOKUP(B29,'Np PL4 Stock'!$A:$E,5,FALSE),D29-VLOOKUP(B29,'Np PL4 Stock'!$A:$E,5,FALSE)-1),""))</f>
        <v>12</v>
      </c>
      <c r="AN29" s="68">
        <v>8.088</v>
      </c>
      <c r="AO29" s="68">
        <v>6.282</v>
      </c>
      <c r="AP29" s="69">
        <v>98</v>
      </c>
      <c r="AQ29" s="64">
        <v>316</v>
      </c>
      <c r="AR29" s="64">
        <v>99</v>
      </c>
      <c r="AS29" s="59">
        <v>100</v>
      </c>
      <c r="AT29" s="73" t="s">
        <v>38</v>
      </c>
      <c r="AU29" s="73">
        <v>40500</v>
      </c>
      <c r="AV29" s="73" t="s">
        <v>38</v>
      </c>
      <c r="AW29" s="73" t="s">
        <v>38</v>
      </c>
      <c r="AX29" s="73" t="s">
        <v>32</v>
      </c>
      <c r="AY29" s="59">
        <v>0</v>
      </c>
      <c r="AZ29" s="59">
        <v>0</v>
      </c>
      <c r="BA29" s="59">
        <v>0</v>
      </c>
      <c r="BB29" s="59">
        <v>0</v>
      </c>
      <c r="BC29" s="59">
        <v>0</v>
      </c>
      <c r="BD29" s="59">
        <v>0</v>
      </c>
      <c r="BE29" s="84" t="s">
        <v>38</v>
      </c>
      <c r="BF29" s="84" t="s">
        <v>38</v>
      </c>
      <c r="BG29" s="84" t="s">
        <v>38</v>
      </c>
      <c r="BH29" s="84" t="s">
        <v>38</v>
      </c>
      <c r="BI29" s="85" t="s">
        <v>499</v>
      </c>
      <c r="BJ29" s="86" t="s">
        <v>258</v>
      </c>
      <c r="BK29" s="64" t="s">
        <v>488</v>
      </c>
      <c r="BL29" s="86" t="s">
        <v>155</v>
      </c>
      <c r="BM29" s="86" t="s">
        <v>178</v>
      </c>
      <c r="BN29" s="86"/>
      <c r="BO29" s="64">
        <v>15</v>
      </c>
      <c r="BP29" s="69">
        <v>246104305100123</v>
      </c>
      <c r="BQ29" s="92">
        <v>0.57</v>
      </c>
      <c r="BR29" s="93">
        <v>0.057</v>
      </c>
      <c r="BS29" s="94">
        <f t="shared" si="8"/>
        <v>0.627</v>
      </c>
      <c r="BT29" s="95">
        <v>0.242945</v>
      </c>
      <c r="BU29" s="101">
        <f t="shared" si="9"/>
        <v>0.869945</v>
      </c>
      <c r="BV29" s="102">
        <f t="shared" si="6"/>
        <v>3.16455696202532</v>
      </c>
      <c r="BW29" s="103">
        <v>627</v>
      </c>
      <c r="BX29" s="104">
        <f t="shared" si="7"/>
        <v>0.00275299050632911</v>
      </c>
      <c r="BY29" s="105">
        <v>1000</v>
      </c>
      <c r="BZ29" s="103" t="s">
        <v>32</v>
      </c>
      <c r="CA29" s="106" t="s">
        <v>189</v>
      </c>
      <c r="CB29" s="107" t="s">
        <v>148</v>
      </c>
      <c r="CC29" s="112" t="s">
        <v>149</v>
      </c>
      <c r="CD29" s="106"/>
      <c r="CE29" s="103" t="s">
        <v>192</v>
      </c>
      <c r="CF29" s="113"/>
      <c r="CG29" s="114">
        <v>2000027595</v>
      </c>
    </row>
    <row r="30" spans="1:85">
      <c r="A30" s="53" t="str">
        <f t="shared" si="0"/>
        <v>A1-03-01-45706</v>
      </c>
      <c r="B30" s="47" t="str">
        <f t="shared" si="1"/>
        <v>A1-03-01</v>
      </c>
      <c r="C30" s="48" t="s">
        <v>43</v>
      </c>
      <c r="D30" s="49">
        <v>45706</v>
      </c>
      <c r="E30" s="50" t="s">
        <v>14</v>
      </c>
      <c r="F30" s="51" t="s">
        <v>15</v>
      </c>
      <c r="G30" s="52">
        <v>1</v>
      </c>
      <c r="H30" s="51" t="s">
        <v>144</v>
      </c>
      <c r="I30" s="59">
        <v>3</v>
      </c>
      <c r="J30" s="60">
        <f>IF(ISBLANK(H30),"",IFERROR(VLOOKUP(B30,'Np PL4 Stock'!$A:$D,4,FALSE),""))</f>
        <v>45694</v>
      </c>
      <c r="K30" s="61">
        <f>IF(ISBLANK(H30),"",SUMIF('Np PL4 Stock'!$A:$A,B30,'Np PL4 Stock'!$N:$N))</f>
        <v>1</v>
      </c>
      <c r="L30" s="62">
        <f>IF(ISBLANK(H30),"",VLOOKUP(LEFT(B30,5),Unit!A:B,2,FALSE))</f>
        <v>16</v>
      </c>
      <c r="M30" s="63" t="str">
        <f>IF(ISBLANK(H30),"",IFERROR(VLOOKUP(B30,'Np PL4 Stock'!$A:$T,20,FALSE),""))</f>
        <v>V1-MD1</v>
      </c>
      <c r="N30" s="63" t="str">
        <f>IF(ISBLANK(H30),"",IFERROR(VLOOKUP(B30,'Np PL4 Stock'!$A:$U,21,FALSE),""))</f>
        <v>Konabay</v>
      </c>
      <c r="O30" s="62">
        <f t="shared" si="2"/>
        <v>62.5</v>
      </c>
      <c r="P30" s="62">
        <f t="shared" si="3"/>
        <v>3.4375e-5</v>
      </c>
      <c r="Q30" s="67">
        <f t="shared" si="4"/>
        <v>1.265e-6</v>
      </c>
      <c r="R30" s="67">
        <f t="shared" si="5"/>
        <v>1.61204333333333e-6</v>
      </c>
      <c r="S30" s="64">
        <v>11</v>
      </c>
      <c r="T30" s="68">
        <v>7.874</v>
      </c>
      <c r="U30" s="68">
        <v>5.722</v>
      </c>
      <c r="V30" s="69">
        <v>96</v>
      </c>
      <c r="W30" s="59">
        <v>360</v>
      </c>
      <c r="X30" s="64">
        <v>96</v>
      </c>
      <c r="Y30" s="59">
        <v>100</v>
      </c>
      <c r="Z30" s="59">
        <v>88</v>
      </c>
      <c r="AA30" s="59">
        <v>0</v>
      </c>
      <c r="AB30" s="59">
        <v>0</v>
      </c>
      <c r="AC30" s="59">
        <v>0</v>
      </c>
      <c r="AD30" s="59">
        <v>0</v>
      </c>
      <c r="AE30" s="59">
        <v>100</v>
      </c>
      <c r="AF30" s="73" t="s">
        <v>38</v>
      </c>
      <c r="AG30" s="73">
        <v>66000</v>
      </c>
      <c r="AH30" s="73" t="s">
        <v>38</v>
      </c>
      <c r="AI30" s="73" t="s">
        <v>38</v>
      </c>
      <c r="AJ30" s="73" t="s">
        <v>38</v>
      </c>
      <c r="AK30" s="73" t="s">
        <v>32</v>
      </c>
      <c r="AL30" s="77" t="str">
        <f>IF(ISBLANK(S30),"",IF(AJ30="Fail","Fail",IF(E30="PL4",IF(AND(T30&gt;STD_01122025!$D$3,U30&lt;STD_01122025!$D$4,OR(AF30="ND",AF30&lt;STD_01122025!$D$7),AH30="ND"),"Pass","Fail"),IF(E30="PL12",IF(AND(S30&lt;STD_01122025!$F$2,T30&gt;STD_01122025!$F$3,U30&lt;STD_01122025!$F$4,V30&gt;STD_01122025!$F$5,X30&gt;STD_01122025!$F$6,OR(AF30="ND",AF30&lt;STD_01122025!$F$7),AH30="ND"),"Pass","Fail"),IF(E30="SuperPL",IF(AND(T30&gt;STD_01122025!$H$3,U30&lt;STD_01122025!$H$4,V30&gt;STD_01122025!$H$5,X30&gt;STD_01122025!$H$6,OR(AF30="ND",AF30&lt;STD_01122025!$H$7),AH30="ND"),"Pass","Fail"),IF(E30="Flight",IF(AND(T30&gt;STD_01122025!$J$3,U30&lt;STD_01122025!$J$4,X30&gt;STD_01122025!$J$6,OR(AF30="ND",AF30&lt;STD_01122025!$J$7),AH30="ND"),"Pass","Fail"),""))))))</f>
        <v>Pass</v>
      </c>
      <c r="AM30" s="62">
        <f>IF(ISBLANK(B30),"",IFERROR(IF(VLOOKUP(B30,'Np PL4 Stock'!$A:$J,10,FALSE)="Np4",D30-VLOOKUP(B30,'Np PL4 Stock'!$A:$E,5,FALSE),D30-VLOOKUP(B30,'Np PL4 Stock'!$A:$E,5,FALSE)-1),""))</f>
        <v>12</v>
      </c>
      <c r="AN30" s="68">
        <v>8.169</v>
      </c>
      <c r="AO30" s="68">
        <v>6.696</v>
      </c>
      <c r="AP30" s="69">
        <v>98</v>
      </c>
      <c r="AQ30" s="64">
        <v>300</v>
      </c>
      <c r="AR30" s="64">
        <v>99</v>
      </c>
      <c r="AS30" s="59">
        <v>100</v>
      </c>
      <c r="AT30" s="73" t="s">
        <v>38</v>
      </c>
      <c r="AU30" s="73">
        <v>38000</v>
      </c>
      <c r="AV30" s="73" t="s">
        <v>38</v>
      </c>
      <c r="AW30" s="73" t="s">
        <v>38</v>
      </c>
      <c r="AX30" s="73" t="s">
        <v>32</v>
      </c>
      <c r="AY30" s="59">
        <v>0</v>
      </c>
      <c r="AZ30" s="59">
        <v>0</v>
      </c>
      <c r="BA30" s="59">
        <v>0</v>
      </c>
      <c r="BB30" s="59">
        <v>0</v>
      </c>
      <c r="BC30" s="59">
        <v>0</v>
      </c>
      <c r="BD30" s="59">
        <v>0</v>
      </c>
      <c r="BE30" s="84" t="s">
        <v>38</v>
      </c>
      <c r="BF30" s="84" t="s">
        <v>38</v>
      </c>
      <c r="BG30" s="84" t="s">
        <v>38</v>
      </c>
      <c r="BH30" s="84" t="s">
        <v>38</v>
      </c>
      <c r="BI30" s="85" t="s">
        <v>499</v>
      </c>
      <c r="BJ30" s="86" t="s">
        <v>258</v>
      </c>
      <c r="BK30" s="64" t="s">
        <v>488</v>
      </c>
      <c r="BL30" s="86" t="s">
        <v>155</v>
      </c>
      <c r="BM30" s="86" t="s">
        <v>178</v>
      </c>
      <c r="BN30" s="86"/>
      <c r="BO30" s="59">
        <v>10</v>
      </c>
      <c r="BP30" s="69">
        <v>246104305100123</v>
      </c>
      <c r="BQ30" s="92">
        <v>0.5</v>
      </c>
      <c r="BR30" s="93">
        <v>0.05</v>
      </c>
      <c r="BS30" s="94">
        <f t="shared" si="8"/>
        <v>0.55</v>
      </c>
      <c r="BT30" s="95">
        <v>0.178</v>
      </c>
      <c r="BU30" s="101">
        <f t="shared" si="9"/>
        <v>0.728</v>
      </c>
      <c r="BV30" s="102">
        <f t="shared" si="6"/>
        <v>3.33333333333333</v>
      </c>
      <c r="BW30" s="103">
        <v>550</v>
      </c>
      <c r="BX30" s="104">
        <f t="shared" si="7"/>
        <v>0.00242666666666667</v>
      </c>
      <c r="BY30" s="105">
        <v>1000</v>
      </c>
      <c r="BZ30" s="103" t="s">
        <v>32</v>
      </c>
      <c r="CA30" s="106" t="s">
        <v>189</v>
      </c>
      <c r="CB30" s="107" t="s">
        <v>148</v>
      </c>
      <c r="CC30" s="112" t="s">
        <v>149</v>
      </c>
      <c r="CD30" s="106"/>
      <c r="CE30" s="103" t="s">
        <v>192</v>
      </c>
      <c r="CF30" s="113"/>
      <c r="CG30" s="114">
        <v>2000027595</v>
      </c>
    </row>
    <row r="31" spans="1:85">
      <c r="A31" s="53" t="str">
        <f t="shared" si="0"/>
        <v>A1-03-01-45707</v>
      </c>
      <c r="B31" s="47" t="str">
        <f t="shared" si="1"/>
        <v>A1-03-01</v>
      </c>
      <c r="C31" s="48" t="s">
        <v>43</v>
      </c>
      <c r="D31" s="49">
        <v>45707</v>
      </c>
      <c r="E31" s="50" t="s">
        <v>14</v>
      </c>
      <c r="F31" s="51" t="s">
        <v>15</v>
      </c>
      <c r="G31" s="52">
        <v>1</v>
      </c>
      <c r="H31" s="51" t="s">
        <v>144</v>
      </c>
      <c r="I31" s="59">
        <v>3</v>
      </c>
      <c r="J31" s="60">
        <f>IF(ISBLANK(H31),"",IFERROR(VLOOKUP(B31,'Np PL4 Stock'!$A:$D,4,FALSE),""))</f>
        <v>45694</v>
      </c>
      <c r="K31" s="61">
        <f>IF(ISBLANK(H31),"",SUMIF('Np PL4 Stock'!$A:$A,B31,'Np PL4 Stock'!$N:$N))</f>
        <v>1</v>
      </c>
      <c r="L31" s="62">
        <f>IF(ISBLANK(H31),"",VLOOKUP(LEFT(B31,5),Unit!A:B,2,FALSE))</f>
        <v>16</v>
      </c>
      <c r="M31" s="63" t="str">
        <f>IF(ISBLANK(H31),"",IFERROR(VLOOKUP(B31,'Np PL4 Stock'!$A:$T,20,FALSE),""))</f>
        <v>V1-MD1</v>
      </c>
      <c r="N31" s="63" t="str">
        <f>IF(ISBLANK(H31),"",IFERROR(VLOOKUP(B31,'Np PL4 Stock'!$A:$U,21,FALSE),""))</f>
        <v>Konabay</v>
      </c>
      <c r="O31" s="62">
        <f t="shared" si="2"/>
        <v>62.5</v>
      </c>
      <c r="P31" s="62">
        <f t="shared" si="3"/>
        <v>4.46875e-5</v>
      </c>
      <c r="Q31" s="67">
        <f t="shared" si="4"/>
        <v>1.265e-6</v>
      </c>
      <c r="R31" s="67">
        <f t="shared" si="5"/>
        <v>1.61204333333333e-6</v>
      </c>
      <c r="S31" s="64">
        <v>11</v>
      </c>
      <c r="T31" s="68">
        <v>7.874</v>
      </c>
      <c r="U31" s="68">
        <v>5.722</v>
      </c>
      <c r="V31" s="69">
        <v>96</v>
      </c>
      <c r="W31" s="59">
        <v>360</v>
      </c>
      <c r="X31" s="64">
        <v>96</v>
      </c>
      <c r="Y31" s="59">
        <v>100</v>
      </c>
      <c r="Z31" s="59">
        <v>88</v>
      </c>
      <c r="AA31" s="59">
        <v>0</v>
      </c>
      <c r="AB31" s="59">
        <v>0</v>
      </c>
      <c r="AC31" s="59">
        <v>0</v>
      </c>
      <c r="AD31" s="59">
        <v>0</v>
      </c>
      <c r="AE31" s="59">
        <v>100</v>
      </c>
      <c r="AF31" s="73" t="s">
        <v>38</v>
      </c>
      <c r="AG31" s="73">
        <v>66000</v>
      </c>
      <c r="AH31" s="73" t="s">
        <v>38</v>
      </c>
      <c r="AI31" s="73" t="s">
        <v>38</v>
      </c>
      <c r="AJ31" s="73" t="s">
        <v>38</v>
      </c>
      <c r="AK31" s="73" t="s">
        <v>32</v>
      </c>
      <c r="AL31" s="77" t="str">
        <f>IF(ISBLANK(S31),"",IF(AJ31="Fail","Fail",IF(E31="PL4",IF(AND(T31&gt;STD_01122025!$D$3,U31&lt;STD_01122025!$D$4,OR(AF31="ND",AF31&lt;STD_01122025!$D$7),AH31="ND"),"Pass","Fail"),IF(E31="PL12",IF(AND(S31&lt;STD_01122025!$F$2,T31&gt;STD_01122025!$F$3,U31&lt;STD_01122025!$F$4,V31&gt;STD_01122025!$F$5,X31&gt;STD_01122025!$F$6,OR(AF31="ND",AF31&lt;STD_01122025!$F$7),AH31="ND"),"Pass","Fail"),IF(E31="SuperPL",IF(AND(T31&gt;STD_01122025!$H$3,U31&lt;STD_01122025!$H$4,V31&gt;STD_01122025!$H$5,X31&gt;STD_01122025!$H$6,OR(AF31="ND",AF31&lt;STD_01122025!$H$7),AH31="ND"),"Pass","Fail"),IF(E31="Flight",IF(AND(T31&gt;STD_01122025!$J$3,U31&lt;STD_01122025!$J$4,X31&gt;STD_01122025!$J$6,OR(AF31="ND",AF31&lt;STD_01122025!$J$7),AH31="ND"),"Pass","Fail"),""))))))</f>
        <v>Pass</v>
      </c>
      <c r="AM31" s="62">
        <f>IF(ISBLANK(B31),"",IFERROR(IF(VLOOKUP(B31,'Np PL4 Stock'!$A:$J,10,FALSE)="Np4",D31-VLOOKUP(B31,'Np PL4 Stock'!$A:$E,5,FALSE),D31-VLOOKUP(B31,'Np PL4 Stock'!$A:$E,5,FALSE)-1),""))</f>
        <v>13</v>
      </c>
      <c r="AN31" s="68">
        <v>8.688</v>
      </c>
      <c r="AO31" s="68">
        <v>6.33</v>
      </c>
      <c r="AP31" s="69">
        <v>99</v>
      </c>
      <c r="AQ31" s="64">
        <v>233</v>
      </c>
      <c r="AR31" s="64">
        <v>99</v>
      </c>
      <c r="AS31" s="59">
        <v>100</v>
      </c>
      <c r="AT31" s="73" t="s">
        <v>38</v>
      </c>
      <c r="AU31" s="73">
        <v>38000</v>
      </c>
      <c r="AV31" s="73" t="s">
        <v>38</v>
      </c>
      <c r="AW31" s="73" t="s">
        <v>38</v>
      </c>
      <c r="AX31" s="73" t="s">
        <v>32</v>
      </c>
      <c r="AY31" s="59">
        <v>0</v>
      </c>
      <c r="AZ31" s="59">
        <v>0</v>
      </c>
      <c r="BA31" s="59">
        <v>0</v>
      </c>
      <c r="BB31" s="59">
        <v>0</v>
      </c>
      <c r="BC31" s="59">
        <v>0</v>
      </c>
      <c r="BD31" s="59">
        <v>0</v>
      </c>
      <c r="BE31" s="84" t="s">
        <v>38</v>
      </c>
      <c r="BF31" s="84" t="s">
        <v>38</v>
      </c>
      <c r="BG31" s="84" t="s">
        <v>38</v>
      </c>
      <c r="BH31" s="84" t="s">
        <v>38</v>
      </c>
      <c r="BI31" s="85" t="s">
        <v>500</v>
      </c>
      <c r="BJ31" s="86" t="s">
        <v>286</v>
      </c>
      <c r="BK31" s="64" t="s">
        <v>501</v>
      </c>
      <c r="BL31" s="86" t="s">
        <v>177</v>
      </c>
      <c r="BM31" s="86" t="s">
        <v>178</v>
      </c>
      <c r="BN31" s="86"/>
      <c r="BO31" s="59">
        <v>15</v>
      </c>
      <c r="BP31" s="69">
        <v>246104305100124</v>
      </c>
      <c r="BQ31" s="92">
        <v>0.65</v>
      </c>
      <c r="BR31" s="93">
        <v>0.065</v>
      </c>
      <c r="BS31" s="94">
        <f t="shared" si="8"/>
        <v>0.715</v>
      </c>
      <c r="BT31" s="95">
        <v>0.169043333333333</v>
      </c>
      <c r="BU31" s="101">
        <f t="shared" si="9"/>
        <v>0.884043333333333</v>
      </c>
      <c r="BV31" s="102">
        <f t="shared" si="6"/>
        <v>4.29184549356223</v>
      </c>
      <c r="BW31" s="103">
        <v>794</v>
      </c>
      <c r="BX31" s="104">
        <f t="shared" si="7"/>
        <v>0.0037941773962804</v>
      </c>
      <c r="BY31" s="105">
        <v>900</v>
      </c>
      <c r="BZ31" s="103" t="s">
        <v>32</v>
      </c>
      <c r="CA31" s="106" t="s">
        <v>189</v>
      </c>
      <c r="CB31" s="107" t="s">
        <v>148</v>
      </c>
      <c r="CC31" s="112" t="s">
        <v>149</v>
      </c>
      <c r="CD31" s="106"/>
      <c r="CE31" s="103" t="s">
        <v>192</v>
      </c>
      <c r="CF31" s="113"/>
      <c r="CG31" s="114">
        <v>2000024915</v>
      </c>
    </row>
    <row r="32" spans="1:85">
      <c r="A32" s="53" t="str">
        <f t="shared" si="0"/>
        <v>A1-04-01-45708</v>
      </c>
      <c r="B32" s="47" t="str">
        <f t="shared" si="1"/>
        <v>A1-04-01</v>
      </c>
      <c r="C32" s="48" t="s">
        <v>43</v>
      </c>
      <c r="D32" s="49">
        <v>45708</v>
      </c>
      <c r="E32" s="50" t="s">
        <v>14</v>
      </c>
      <c r="F32" s="51" t="s">
        <v>15</v>
      </c>
      <c r="G32" s="52">
        <v>1</v>
      </c>
      <c r="H32" s="51" t="s">
        <v>144</v>
      </c>
      <c r="I32" s="59">
        <v>4</v>
      </c>
      <c r="J32" s="60">
        <f>IF(ISBLANK(H32),"",IFERROR(VLOOKUP(B32,'Np PL4 Stock'!$A:$D,4,FALSE),""))</f>
        <v>45695</v>
      </c>
      <c r="K32" s="61">
        <f>IF(ISBLANK(H32),"",SUMIF('Np PL4 Stock'!$A:$A,B32,'Np PL4 Stock'!$N:$N))</f>
        <v>1.67</v>
      </c>
      <c r="L32" s="62">
        <f>IF(ISBLANK(H32),"",VLOOKUP(LEFT(B32,5),Unit!A:B,2,FALSE))</f>
        <v>16</v>
      </c>
      <c r="M32" s="63" t="str">
        <f>IF(ISBLANK(H32),"",IFERROR(VLOOKUP(B32,'Np PL4 Stock'!$A:$T,20,FALSE),""))</f>
        <v>PD-MA1</v>
      </c>
      <c r="N32" s="63" t="str">
        <f>IF(ISBLANK(H32),"",IFERROR(VLOOKUP(B32,'Np PL4 Stock'!$A:$U,21,FALSE),""))</f>
        <v>Konabay</v>
      </c>
      <c r="O32" s="62">
        <f t="shared" si="2"/>
        <v>104.375</v>
      </c>
      <c r="P32" s="62">
        <f t="shared" si="3"/>
        <v>6.325e-5</v>
      </c>
      <c r="Q32" s="67">
        <f t="shared" si="4"/>
        <v>6.05988023952096e-7</v>
      </c>
      <c r="R32" s="67">
        <f t="shared" si="5"/>
        <v>7.97173652694611e-7</v>
      </c>
      <c r="S32" s="64">
        <v>12</v>
      </c>
      <c r="T32" s="68">
        <v>7.589</v>
      </c>
      <c r="U32" s="68">
        <v>7.508</v>
      </c>
      <c r="V32" s="69">
        <v>89</v>
      </c>
      <c r="W32" s="59">
        <v>416</v>
      </c>
      <c r="X32" s="64">
        <v>94</v>
      </c>
      <c r="Y32" s="59">
        <v>100</v>
      </c>
      <c r="Z32" s="59">
        <v>84</v>
      </c>
      <c r="AA32" s="59">
        <v>0</v>
      </c>
      <c r="AB32" s="59">
        <v>0</v>
      </c>
      <c r="AC32" s="59">
        <v>0</v>
      </c>
      <c r="AD32" s="59">
        <v>0</v>
      </c>
      <c r="AE32" s="59">
        <v>100</v>
      </c>
      <c r="AF32" s="73" t="s">
        <v>38</v>
      </c>
      <c r="AG32" s="73">
        <v>46000</v>
      </c>
      <c r="AH32" s="73" t="s">
        <v>38</v>
      </c>
      <c r="AI32" s="73" t="s">
        <v>38</v>
      </c>
      <c r="AJ32" s="73" t="s">
        <v>38</v>
      </c>
      <c r="AK32" s="73" t="s">
        <v>32</v>
      </c>
      <c r="AL32" s="77" t="str">
        <f>IF(ISBLANK(S32),"",IF(AJ32="Fail","Fail",IF(E32="PL4",IF(AND(T32&gt;STD_01122025!$D$3,U32&lt;STD_01122025!$D$4,OR(AF32="ND",AF32&lt;STD_01122025!$D$7),AH32="ND"),"Pass","Fail"),IF(E32="PL12",IF(AND(S32&lt;STD_01122025!$F$2,T32&gt;STD_01122025!$F$3,U32&lt;STD_01122025!$F$4,V32&gt;STD_01122025!$F$5,X32&gt;STD_01122025!$F$6,OR(AF32="ND",AF32&lt;STD_01122025!$F$7),AH32="ND"),"Pass","Fail"),IF(E32="SuperPL",IF(AND(T32&gt;STD_01122025!$H$3,U32&lt;STD_01122025!$H$4,V32&gt;STD_01122025!$H$5,X32&gt;STD_01122025!$H$6,OR(AF32="ND",AF32&lt;STD_01122025!$H$7),AH32="ND"),"Pass","Fail"),IF(E32="Flight",IF(AND(T32&gt;STD_01122025!$J$3,U32&lt;STD_01122025!$J$4,X32&gt;STD_01122025!$J$6,OR(AF32="ND",AF32&lt;STD_01122025!$J$7),AH32="ND"),"Pass","Fail"),""))))))</f>
        <v>Pass</v>
      </c>
      <c r="AM32" s="62">
        <f>IF(ISBLANK(B32),"",IFERROR(IF(VLOOKUP(B32,'Np PL4 Stock'!$A:$J,10,FALSE)="Np4",D32-VLOOKUP(B32,'Np PL4 Stock'!$A:$E,5,FALSE),D32-VLOOKUP(B32,'Np PL4 Stock'!$A:$E,5,FALSE)-1),""))</f>
        <v>13</v>
      </c>
      <c r="AN32" s="68">
        <v>7.843</v>
      </c>
      <c r="AO32" s="68">
        <v>7.882</v>
      </c>
      <c r="AP32" s="69">
        <v>91</v>
      </c>
      <c r="AQ32" s="64">
        <v>356</v>
      </c>
      <c r="AR32" s="64">
        <v>98</v>
      </c>
      <c r="AS32" s="59">
        <v>100</v>
      </c>
      <c r="AT32" s="73">
        <v>42000</v>
      </c>
      <c r="AU32" s="73">
        <v>12500</v>
      </c>
      <c r="AV32" s="73" t="s">
        <v>38</v>
      </c>
      <c r="AW32" s="73" t="s">
        <v>38</v>
      </c>
      <c r="AX32" s="73" t="s">
        <v>32</v>
      </c>
      <c r="AY32" s="59">
        <v>0</v>
      </c>
      <c r="AZ32" s="59">
        <v>0</v>
      </c>
      <c r="BA32" s="59">
        <v>0</v>
      </c>
      <c r="BB32" s="59">
        <v>0</v>
      </c>
      <c r="BC32" s="59">
        <v>0</v>
      </c>
      <c r="BD32" s="59">
        <v>0</v>
      </c>
      <c r="BE32" s="84" t="s">
        <v>38</v>
      </c>
      <c r="BF32" s="84" t="s">
        <v>38</v>
      </c>
      <c r="BG32" s="84" t="s">
        <v>38</v>
      </c>
      <c r="BH32" s="84" t="s">
        <v>38</v>
      </c>
      <c r="BI32" s="85" t="s">
        <v>502</v>
      </c>
      <c r="BJ32" s="86" t="s">
        <v>258</v>
      </c>
      <c r="BK32" s="64" t="s">
        <v>488</v>
      </c>
      <c r="BL32" s="86" t="s">
        <v>155</v>
      </c>
      <c r="BM32" s="86" t="s">
        <v>178</v>
      </c>
      <c r="BN32" s="86"/>
      <c r="BO32" s="59">
        <v>5</v>
      </c>
      <c r="BP32" s="69">
        <v>246104305100128</v>
      </c>
      <c r="BQ32" s="92">
        <v>0.92</v>
      </c>
      <c r="BR32" s="93">
        <v>0.092</v>
      </c>
      <c r="BS32" s="94">
        <f t="shared" si="8"/>
        <v>1.012</v>
      </c>
      <c r="BT32" s="95">
        <v>0.31928</v>
      </c>
      <c r="BU32" s="101">
        <f t="shared" si="9"/>
        <v>1.33128</v>
      </c>
      <c r="BV32" s="102">
        <f t="shared" si="6"/>
        <v>2.80898876404494</v>
      </c>
      <c r="BW32" s="103">
        <v>1012</v>
      </c>
      <c r="BX32" s="104">
        <f t="shared" si="7"/>
        <v>0.00373955056179775</v>
      </c>
      <c r="BY32" s="105">
        <v>1000</v>
      </c>
      <c r="BZ32" s="103" t="s">
        <v>32</v>
      </c>
      <c r="CA32" s="106" t="s">
        <v>189</v>
      </c>
      <c r="CB32" s="107" t="s">
        <v>148</v>
      </c>
      <c r="CC32" s="112" t="s">
        <v>149</v>
      </c>
      <c r="CD32" s="106"/>
      <c r="CE32" s="103" t="s">
        <v>192</v>
      </c>
      <c r="CF32" s="113"/>
      <c r="CG32" s="114">
        <v>2000017941</v>
      </c>
    </row>
    <row r="33" spans="1:85">
      <c r="A33" s="53" t="str">
        <f t="shared" si="0"/>
        <v>A1-05-01-45708</v>
      </c>
      <c r="B33" s="47" t="str">
        <f t="shared" si="1"/>
        <v>A1-05-01</v>
      </c>
      <c r="C33" s="48" t="s">
        <v>43</v>
      </c>
      <c r="D33" s="49">
        <v>45708</v>
      </c>
      <c r="E33" s="50" t="s">
        <v>14</v>
      </c>
      <c r="F33" s="51" t="s">
        <v>15</v>
      </c>
      <c r="G33" s="52">
        <v>1</v>
      </c>
      <c r="H33" s="51" t="s">
        <v>144</v>
      </c>
      <c r="I33" s="59">
        <v>5</v>
      </c>
      <c r="J33" s="60">
        <f>IF(ISBLANK(H33),"",IFERROR(VLOOKUP(B33,'Np PL4 Stock'!$A:$D,4,FALSE),""))</f>
        <v>45695</v>
      </c>
      <c r="K33" s="61">
        <f>IF(ISBLANK(H33),"",SUMIF('Np PL4 Stock'!$A:$A,B33,'Np PL4 Stock'!$N:$N))</f>
        <v>1.67</v>
      </c>
      <c r="L33" s="62">
        <f>IF(ISBLANK(H33),"",VLOOKUP(LEFT(B33,5),Unit!A:B,2,FALSE))</f>
        <v>16</v>
      </c>
      <c r="M33" s="63" t="str">
        <f>IF(ISBLANK(H33),"",IFERROR(VLOOKUP(B33,'Np PL4 Stock'!$A:$T,20,FALSE),""))</f>
        <v>PD-MA1</v>
      </c>
      <c r="N33" s="63" t="str">
        <f>IF(ISBLANK(H33),"",IFERROR(VLOOKUP(B33,'Np PL4 Stock'!$A:$U,21,FALSE),""))</f>
        <v>Konabay</v>
      </c>
      <c r="O33" s="62">
        <f t="shared" si="2"/>
        <v>104.375</v>
      </c>
      <c r="P33" s="62">
        <f t="shared" si="3"/>
        <v>6.325e-5</v>
      </c>
      <c r="Q33" s="67">
        <f t="shared" si="4"/>
        <v>6.05988023952096e-7</v>
      </c>
      <c r="R33" s="67">
        <f t="shared" si="5"/>
        <v>7.97173652694611e-7</v>
      </c>
      <c r="S33" s="64">
        <v>12</v>
      </c>
      <c r="T33" s="68">
        <v>7.573</v>
      </c>
      <c r="U33" s="68">
        <v>6.43</v>
      </c>
      <c r="V33" s="69">
        <v>87.5</v>
      </c>
      <c r="W33" s="59">
        <v>415</v>
      </c>
      <c r="X33" s="64">
        <v>95</v>
      </c>
      <c r="Y33" s="59">
        <v>100</v>
      </c>
      <c r="Z33" s="59">
        <v>84</v>
      </c>
      <c r="AA33" s="59">
        <v>0</v>
      </c>
      <c r="AB33" s="59">
        <v>0</v>
      </c>
      <c r="AC33" s="59">
        <v>0</v>
      </c>
      <c r="AD33" s="59">
        <v>0</v>
      </c>
      <c r="AE33" s="59">
        <v>100</v>
      </c>
      <c r="AF33" s="73" t="s">
        <v>38</v>
      </c>
      <c r="AG33" s="73">
        <v>49000</v>
      </c>
      <c r="AH33" s="73" t="s">
        <v>38</v>
      </c>
      <c r="AI33" s="73" t="s">
        <v>38</v>
      </c>
      <c r="AJ33" s="73" t="s">
        <v>38</v>
      </c>
      <c r="AK33" s="73" t="s">
        <v>32</v>
      </c>
      <c r="AL33" s="77" t="str">
        <f>IF(ISBLANK(S33),"",IF(AJ33="Fail","Fail",IF(E33="PL4",IF(AND(T33&gt;STD_01122025!$D$3,U33&lt;STD_01122025!$D$4,OR(AF33="ND",AF33&lt;STD_01122025!$D$7),AH33="ND"),"Pass","Fail"),IF(E33="PL12",IF(AND(S33&lt;STD_01122025!$F$2,T33&gt;STD_01122025!$F$3,U33&lt;STD_01122025!$F$4,V33&gt;STD_01122025!$F$5,X33&gt;STD_01122025!$F$6,OR(AF33="ND",AF33&lt;STD_01122025!$F$7),AH33="ND"),"Pass","Fail"),IF(E33="SuperPL",IF(AND(T33&gt;STD_01122025!$H$3,U33&lt;STD_01122025!$H$4,V33&gt;STD_01122025!$H$5,X33&gt;STD_01122025!$H$6,OR(AF33="ND",AF33&lt;STD_01122025!$H$7),AH33="ND"),"Pass","Fail"),IF(E33="Flight",IF(AND(T33&gt;STD_01122025!$J$3,U33&lt;STD_01122025!$J$4,X33&gt;STD_01122025!$J$6,OR(AF33="ND",AF33&lt;STD_01122025!$J$7),AH33="ND"),"Pass","Fail"),""))))))</f>
        <v>Pass</v>
      </c>
      <c r="AM33" s="62">
        <f>IF(ISBLANK(B33),"",IFERROR(IF(VLOOKUP(B33,'Np PL4 Stock'!$A:$J,10,FALSE)="Np4",D33-VLOOKUP(B33,'Np PL4 Stock'!$A:$E,5,FALSE),D33-VLOOKUP(B33,'Np PL4 Stock'!$A:$E,5,FALSE)-1),""))</f>
        <v>13</v>
      </c>
      <c r="AN33" s="68">
        <v>7.918</v>
      </c>
      <c r="AO33" s="68">
        <v>5.846</v>
      </c>
      <c r="AP33" s="69">
        <v>99</v>
      </c>
      <c r="AQ33" s="64">
        <v>340</v>
      </c>
      <c r="AR33" s="64">
        <v>98</v>
      </c>
      <c r="AS33" s="59">
        <v>100</v>
      </c>
      <c r="AT33" s="73" t="s">
        <v>38</v>
      </c>
      <c r="AU33" s="73">
        <v>56000</v>
      </c>
      <c r="AV33" s="73" t="s">
        <v>38</v>
      </c>
      <c r="AW33" s="73" t="s">
        <v>38</v>
      </c>
      <c r="AX33" s="73" t="s">
        <v>32</v>
      </c>
      <c r="AY33" s="59">
        <v>0</v>
      </c>
      <c r="AZ33" s="59">
        <v>0</v>
      </c>
      <c r="BA33" s="59">
        <v>0</v>
      </c>
      <c r="BB33" s="59">
        <v>0</v>
      </c>
      <c r="BC33" s="59">
        <v>0</v>
      </c>
      <c r="BD33" s="59">
        <v>0</v>
      </c>
      <c r="BE33" s="84" t="s">
        <v>38</v>
      </c>
      <c r="BF33" s="84" t="s">
        <v>38</v>
      </c>
      <c r="BG33" s="84" t="s">
        <v>38</v>
      </c>
      <c r="BH33" s="84" t="s">
        <v>38</v>
      </c>
      <c r="BI33" s="85" t="s">
        <v>502</v>
      </c>
      <c r="BJ33" s="86" t="s">
        <v>258</v>
      </c>
      <c r="BK33" s="64" t="s">
        <v>488</v>
      </c>
      <c r="BL33" s="86" t="s">
        <v>155</v>
      </c>
      <c r="BM33" s="86" t="s">
        <v>178</v>
      </c>
      <c r="BN33" s="86"/>
      <c r="BO33" s="59">
        <v>5</v>
      </c>
      <c r="BP33" s="69">
        <v>246104305100128</v>
      </c>
      <c r="BQ33" s="92">
        <v>0.92</v>
      </c>
      <c r="BR33" s="93">
        <v>0.092</v>
      </c>
      <c r="BS33" s="94">
        <f t="shared" si="8"/>
        <v>1.012</v>
      </c>
      <c r="BT33" s="95">
        <v>0.31928</v>
      </c>
      <c r="BU33" s="101">
        <f t="shared" si="9"/>
        <v>1.33128</v>
      </c>
      <c r="BV33" s="102">
        <f t="shared" si="6"/>
        <v>2.94117647058823</v>
      </c>
      <c r="BW33" s="103">
        <v>1012</v>
      </c>
      <c r="BX33" s="104">
        <f t="shared" si="7"/>
        <v>0.00391552941176471</v>
      </c>
      <c r="BY33" s="105">
        <v>1000</v>
      </c>
      <c r="BZ33" s="103" t="s">
        <v>32</v>
      </c>
      <c r="CA33" s="106" t="s">
        <v>189</v>
      </c>
      <c r="CB33" s="107" t="s">
        <v>148</v>
      </c>
      <c r="CC33" s="112" t="s">
        <v>149</v>
      </c>
      <c r="CD33" s="106"/>
      <c r="CE33" s="103" t="s">
        <v>192</v>
      </c>
      <c r="CF33" s="113"/>
      <c r="CG33" s="114">
        <v>2000017941</v>
      </c>
    </row>
    <row r="34" spans="1:85">
      <c r="A34" s="53" t="str">
        <f t="shared" si="0"/>
        <v>A1-09-01-45708</v>
      </c>
      <c r="B34" s="47" t="str">
        <f t="shared" si="1"/>
        <v>A1-09-01</v>
      </c>
      <c r="C34" s="48" t="s">
        <v>43</v>
      </c>
      <c r="D34" s="49">
        <v>45708</v>
      </c>
      <c r="E34" s="50" t="s">
        <v>14</v>
      </c>
      <c r="F34" s="51" t="s">
        <v>15</v>
      </c>
      <c r="G34" s="52">
        <v>1</v>
      </c>
      <c r="H34" s="51" t="s">
        <v>144</v>
      </c>
      <c r="I34" s="59">
        <v>9</v>
      </c>
      <c r="J34" s="60">
        <f>IF(ISBLANK(H34),"",IFERROR(VLOOKUP(B34,'Np PL4 Stock'!$A:$D,4,FALSE),""))</f>
        <v>45695</v>
      </c>
      <c r="K34" s="61">
        <f>IF(ISBLANK(H34),"",SUMIF('Np PL4 Stock'!$A:$A,B34,'Np PL4 Stock'!$N:$N))</f>
        <v>2</v>
      </c>
      <c r="L34" s="62">
        <f>IF(ISBLANK(H34),"",VLOOKUP(LEFT(B34,5),Unit!A:B,2,FALSE))</f>
        <v>16</v>
      </c>
      <c r="M34" s="63" t="str">
        <f>IF(ISBLANK(H34),"",IFERROR(VLOOKUP(B34,'Np PL4 Stock'!$A:$T,20,FALSE),""))</f>
        <v>V1-MD1</v>
      </c>
      <c r="N34" s="63" t="str">
        <f>IF(ISBLANK(H34),"",IFERROR(VLOOKUP(B34,'Np PL4 Stock'!$A:$U,21,FALSE),""))</f>
        <v>Konabay</v>
      </c>
      <c r="O34" s="62">
        <f t="shared" si="2"/>
        <v>125</v>
      </c>
      <c r="P34" s="62">
        <f t="shared" si="3"/>
        <v>8.975e-5</v>
      </c>
      <c r="Q34" s="67">
        <f t="shared" si="4"/>
        <v>7.18e-7</v>
      </c>
      <c r="R34" s="67">
        <f t="shared" si="5"/>
        <v>9.61935e-7</v>
      </c>
      <c r="S34" s="64">
        <v>11</v>
      </c>
      <c r="T34" s="68">
        <v>7.513</v>
      </c>
      <c r="U34" s="68">
        <v>5.913</v>
      </c>
      <c r="V34" s="69">
        <v>88</v>
      </c>
      <c r="W34" s="59">
        <v>426</v>
      </c>
      <c r="X34" s="64">
        <v>96</v>
      </c>
      <c r="Y34" s="59">
        <v>100</v>
      </c>
      <c r="Z34" s="59">
        <v>84</v>
      </c>
      <c r="AA34" s="59">
        <v>0</v>
      </c>
      <c r="AB34" s="59">
        <v>0</v>
      </c>
      <c r="AC34" s="59">
        <v>0</v>
      </c>
      <c r="AD34" s="59">
        <v>0</v>
      </c>
      <c r="AE34" s="59">
        <v>100</v>
      </c>
      <c r="AF34" s="73" t="s">
        <v>38</v>
      </c>
      <c r="AG34" s="73">
        <v>51000</v>
      </c>
      <c r="AH34" s="73" t="s">
        <v>38</v>
      </c>
      <c r="AI34" s="73" t="s">
        <v>38</v>
      </c>
      <c r="AJ34" s="73" t="s">
        <v>38</v>
      </c>
      <c r="AK34" s="73" t="s">
        <v>32</v>
      </c>
      <c r="AL34" s="77" t="str">
        <f>IF(ISBLANK(S34),"",IF(AJ34="Fail","Fail",IF(E34="PL4",IF(AND(T34&gt;STD_01122025!$D$3,U34&lt;STD_01122025!$D$4,OR(AF34="ND",AF34&lt;STD_01122025!$D$7),AH34="ND"),"Pass","Fail"),IF(E34="PL12",IF(AND(S34&lt;STD_01122025!$F$2,T34&gt;STD_01122025!$F$3,U34&lt;STD_01122025!$F$4,V34&gt;STD_01122025!$F$5,X34&gt;STD_01122025!$F$6,OR(AF34="ND",AF34&lt;STD_01122025!$F$7),AH34="ND"),"Pass","Fail"),IF(E34="SuperPL",IF(AND(T34&gt;STD_01122025!$H$3,U34&lt;STD_01122025!$H$4,V34&gt;STD_01122025!$H$5,X34&gt;STD_01122025!$H$6,OR(AF34="ND",AF34&lt;STD_01122025!$H$7),AH34="ND"),"Pass","Fail"),IF(E34="Flight",IF(AND(T34&gt;STD_01122025!$J$3,U34&lt;STD_01122025!$J$4,X34&gt;STD_01122025!$J$6,OR(AF34="ND",AF34&lt;STD_01122025!$J$7),AH34="ND"),"Pass","Fail"),""))))))</f>
        <v>Pass</v>
      </c>
      <c r="AM34" s="62">
        <f>IF(ISBLANK(B34),"",IFERROR(IF(VLOOKUP(B34,'Np PL4 Stock'!$A:$J,10,FALSE)="Np4",D34-VLOOKUP(B34,'Np PL4 Stock'!$A:$E,5,FALSE),D34-VLOOKUP(B34,'Np PL4 Stock'!$A:$E,5,FALSE)-1),""))</f>
        <v>13</v>
      </c>
      <c r="AN34" s="68">
        <v>8.188</v>
      </c>
      <c r="AO34" s="68">
        <v>5.973</v>
      </c>
      <c r="AP34" s="69">
        <v>100</v>
      </c>
      <c r="AQ34" s="64">
        <v>293</v>
      </c>
      <c r="AR34" s="64">
        <v>100</v>
      </c>
      <c r="AS34" s="59">
        <v>100</v>
      </c>
      <c r="AT34" s="73" t="s">
        <v>38</v>
      </c>
      <c r="AU34" s="73">
        <v>45000</v>
      </c>
      <c r="AV34" s="73" t="s">
        <v>38</v>
      </c>
      <c r="AW34" s="73" t="s">
        <v>38</v>
      </c>
      <c r="AX34" s="73" t="s">
        <v>32</v>
      </c>
      <c r="AY34" s="59">
        <v>0</v>
      </c>
      <c r="AZ34" s="59">
        <v>0</v>
      </c>
      <c r="BA34" s="59">
        <v>0</v>
      </c>
      <c r="BB34" s="59">
        <v>0</v>
      </c>
      <c r="BC34" s="59">
        <v>0</v>
      </c>
      <c r="BD34" s="59">
        <v>0</v>
      </c>
      <c r="BE34" s="84" t="s">
        <v>38</v>
      </c>
      <c r="BF34" s="84" t="s">
        <v>38</v>
      </c>
      <c r="BG34" s="84" t="s">
        <v>38</v>
      </c>
      <c r="BH34" s="84" t="s">
        <v>38</v>
      </c>
      <c r="BI34" s="85" t="s">
        <v>502</v>
      </c>
      <c r="BJ34" s="86" t="s">
        <v>258</v>
      </c>
      <c r="BK34" s="64" t="s">
        <v>488</v>
      </c>
      <c r="BL34" s="86" t="s">
        <v>155</v>
      </c>
      <c r="BM34" s="86" t="s">
        <v>178</v>
      </c>
      <c r="BN34" s="86"/>
      <c r="BO34" s="59">
        <v>10</v>
      </c>
      <c r="BP34" s="69">
        <v>246104305100128</v>
      </c>
      <c r="BQ34" s="92">
        <v>0.36</v>
      </c>
      <c r="BR34" s="93">
        <v>0.036</v>
      </c>
      <c r="BS34" s="94">
        <f t="shared" si="8"/>
        <v>0.396</v>
      </c>
      <c r="BT34" s="95">
        <v>0.11484</v>
      </c>
      <c r="BU34" s="101">
        <f t="shared" si="9"/>
        <v>0.51084</v>
      </c>
      <c r="BV34" s="102">
        <f t="shared" si="6"/>
        <v>3.41296928327645</v>
      </c>
      <c r="BW34" s="103">
        <v>396</v>
      </c>
      <c r="BX34" s="104">
        <f t="shared" si="7"/>
        <v>0.00174348122866894</v>
      </c>
      <c r="BY34" s="105">
        <v>1000</v>
      </c>
      <c r="BZ34" s="103" t="s">
        <v>32</v>
      </c>
      <c r="CA34" s="106" t="s">
        <v>189</v>
      </c>
      <c r="CB34" s="107" t="s">
        <v>148</v>
      </c>
      <c r="CC34" s="112" t="s">
        <v>149</v>
      </c>
      <c r="CD34" s="106"/>
      <c r="CE34" s="103" t="s">
        <v>192</v>
      </c>
      <c r="CF34" s="113"/>
      <c r="CG34" s="114">
        <v>2000017941</v>
      </c>
    </row>
    <row r="35" ht="15" spans="1:86">
      <c r="A35" s="53" t="str">
        <f t="shared" si="0"/>
        <v>A1-09-01-45708</v>
      </c>
      <c r="B35" s="47" t="str">
        <f t="shared" si="1"/>
        <v>A1-09-01</v>
      </c>
      <c r="C35" s="48" t="s">
        <v>43</v>
      </c>
      <c r="D35" s="49">
        <v>45708</v>
      </c>
      <c r="E35" s="50" t="s">
        <v>14</v>
      </c>
      <c r="F35" s="51" t="s">
        <v>15</v>
      </c>
      <c r="G35" s="52">
        <v>1</v>
      </c>
      <c r="H35" s="51" t="s">
        <v>144</v>
      </c>
      <c r="I35" s="59">
        <v>9</v>
      </c>
      <c r="J35" s="60">
        <f>IF(ISBLANK(H35),"",IFERROR(VLOOKUP(B35,'Np PL4 Stock'!$A:$D,4,FALSE),""))</f>
        <v>45695</v>
      </c>
      <c r="K35" s="61">
        <f>IF(ISBLANK(H35),"",SUMIF('Np PL4 Stock'!$A:$A,B35,'Np PL4 Stock'!$N:$N))</f>
        <v>2</v>
      </c>
      <c r="L35" s="62">
        <f>IF(ISBLANK(H35),"",VLOOKUP(LEFT(B35,5),Unit!A:B,2,FALSE))</f>
        <v>16</v>
      </c>
      <c r="M35" s="63" t="str">
        <f>IF(ISBLANK(H35),"",IFERROR(VLOOKUP(B35,'Np PL4 Stock'!$A:$T,20,FALSE),""))</f>
        <v>V1-MD1</v>
      </c>
      <c r="N35" s="63" t="str">
        <f>IF(ISBLANK(H35),"",IFERROR(VLOOKUP(B35,'Np PL4 Stock'!$A:$U,21,FALSE),""))</f>
        <v>Konabay</v>
      </c>
      <c r="O35" s="62">
        <f t="shared" si="2"/>
        <v>125</v>
      </c>
      <c r="P35" s="62">
        <f t="shared" si="3"/>
        <v>8.975e-5</v>
      </c>
      <c r="Q35" s="67">
        <f t="shared" si="4"/>
        <v>7.18e-7</v>
      </c>
      <c r="R35" s="67">
        <f t="shared" si="5"/>
        <v>9.61935e-7</v>
      </c>
      <c r="S35" s="64">
        <v>11</v>
      </c>
      <c r="T35" s="68">
        <v>7.513</v>
      </c>
      <c r="U35" s="68">
        <v>5.913</v>
      </c>
      <c r="V35" s="69">
        <v>88</v>
      </c>
      <c r="W35" s="59">
        <v>426</v>
      </c>
      <c r="X35" s="64">
        <v>96</v>
      </c>
      <c r="Y35" s="59">
        <v>100</v>
      </c>
      <c r="Z35" s="59">
        <v>84</v>
      </c>
      <c r="AA35" s="59">
        <v>0</v>
      </c>
      <c r="AB35" s="59">
        <v>0</v>
      </c>
      <c r="AC35" s="59">
        <v>0</v>
      </c>
      <c r="AD35" s="59">
        <v>0</v>
      </c>
      <c r="AE35" s="59">
        <v>100</v>
      </c>
      <c r="AF35" s="73" t="s">
        <v>38</v>
      </c>
      <c r="AG35" s="73">
        <v>51000</v>
      </c>
      <c r="AH35" s="73" t="s">
        <v>38</v>
      </c>
      <c r="AI35" s="73" t="s">
        <v>38</v>
      </c>
      <c r="AJ35" s="73" t="s">
        <v>38</v>
      </c>
      <c r="AK35" s="73" t="s">
        <v>32</v>
      </c>
      <c r="AL35" s="77" t="str">
        <f>IF(ISBLANK(S35),"",IF(AJ35="Fail","Fail",IF(E35="PL4",IF(AND(T35&gt;STD_01122025!$D$3,U35&lt;STD_01122025!$D$4,OR(AF35="ND",AF35&lt;STD_01122025!$D$7),AH35="ND"),"Pass","Fail"),IF(E35="PL12",IF(AND(S35&lt;STD_01122025!$F$2,T35&gt;STD_01122025!$F$3,U35&lt;STD_01122025!$F$4,V35&gt;STD_01122025!$F$5,X35&gt;STD_01122025!$F$6,OR(AF35="ND",AF35&lt;STD_01122025!$F$7),AH35="ND"),"Pass","Fail"),IF(E35="SuperPL",IF(AND(T35&gt;STD_01122025!$H$3,U35&lt;STD_01122025!$H$4,V35&gt;STD_01122025!$H$5,X35&gt;STD_01122025!$H$6,OR(AF35="ND",AF35&lt;STD_01122025!$H$7),AH35="ND"),"Pass","Fail"),IF(E35="Flight",IF(AND(T35&gt;STD_01122025!$J$3,U35&lt;STD_01122025!$J$4,X35&gt;STD_01122025!$J$6,OR(AF35="ND",AF35&lt;STD_01122025!$J$7),AH35="ND"),"Pass","Fail"),""))))))</f>
        <v>Pass</v>
      </c>
      <c r="AM35" s="62">
        <f>IF(ISBLANK(B35),"",IFERROR(IF(VLOOKUP(B35,'Np PL4 Stock'!$A:$J,10,FALSE)="Np4",D35-VLOOKUP(B35,'Np PL4 Stock'!$A:$E,5,FALSE),D35-VLOOKUP(B35,'Np PL4 Stock'!$A:$E,5,FALSE)-1),""))</f>
        <v>13</v>
      </c>
      <c r="AN35" s="68">
        <v>8.188</v>
      </c>
      <c r="AO35" s="68">
        <v>5.973</v>
      </c>
      <c r="AP35" s="69">
        <v>100</v>
      </c>
      <c r="AQ35" s="64">
        <v>293</v>
      </c>
      <c r="AR35" s="64">
        <v>100</v>
      </c>
      <c r="AS35" s="59">
        <v>100</v>
      </c>
      <c r="AT35" s="73" t="s">
        <v>38</v>
      </c>
      <c r="AU35" s="73">
        <v>45000</v>
      </c>
      <c r="AV35" s="73" t="s">
        <v>38</v>
      </c>
      <c r="AW35" s="73" t="s">
        <v>38</v>
      </c>
      <c r="AX35" s="73" t="s">
        <v>32</v>
      </c>
      <c r="AY35" s="59">
        <v>0</v>
      </c>
      <c r="AZ35" s="59">
        <v>0</v>
      </c>
      <c r="BA35" s="59">
        <v>0</v>
      </c>
      <c r="BB35" s="59">
        <v>0</v>
      </c>
      <c r="BC35" s="59">
        <v>0</v>
      </c>
      <c r="BD35" s="59">
        <v>0</v>
      </c>
      <c r="BE35" s="84" t="s">
        <v>38</v>
      </c>
      <c r="BF35" s="84" t="s">
        <v>38</v>
      </c>
      <c r="BG35" s="84" t="s">
        <v>38</v>
      </c>
      <c r="BH35" s="84" t="s">
        <v>38</v>
      </c>
      <c r="BI35" s="85" t="s">
        <v>503</v>
      </c>
      <c r="BJ35" s="86" t="s">
        <v>261</v>
      </c>
      <c r="BK35" s="64" t="s">
        <v>495</v>
      </c>
      <c r="BL35" s="86" t="s">
        <v>155</v>
      </c>
      <c r="BM35" s="86" t="s">
        <v>178</v>
      </c>
      <c r="BN35" s="86"/>
      <c r="BO35" s="59">
        <v>10</v>
      </c>
      <c r="BP35" s="69">
        <v>246104305100129</v>
      </c>
      <c r="BQ35" s="92">
        <v>0.8</v>
      </c>
      <c r="BR35" s="93">
        <v>0.24</v>
      </c>
      <c r="BS35" s="94">
        <f t="shared" si="8"/>
        <v>1.04</v>
      </c>
      <c r="BT35" s="95">
        <v>0.37303</v>
      </c>
      <c r="BU35" s="101">
        <f t="shared" si="9"/>
        <v>1.41303</v>
      </c>
      <c r="BV35" s="102">
        <f t="shared" si="6"/>
        <v>3.41296928327645</v>
      </c>
      <c r="BW35" s="103">
        <v>1040</v>
      </c>
      <c r="BX35" s="104">
        <f t="shared" si="7"/>
        <v>0.00482262798634812</v>
      </c>
      <c r="BY35" s="105">
        <v>1000</v>
      </c>
      <c r="BZ35" s="103" t="s">
        <v>32</v>
      </c>
      <c r="CA35" s="106" t="s">
        <v>189</v>
      </c>
      <c r="CB35" s="107" t="s">
        <v>148</v>
      </c>
      <c r="CC35" s="112" t="s">
        <v>149</v>
      </c>
      <c r="CD35" s="106"/>
      <c r="CE35" s="103" t="s">
        <v>192</v>
      </c>
      <c r="CF35" s="113"/>
      <c r="CG35" s="114">
        <v>2000003046</v>
      </c>
      <c r="CH35"/>
    </row>
    <row r="36" spans="1:85">
      <c r="A36" s="53" t="str">
        <f t="shared" si="0"/>
        <v>A1-07-01-45708</v>
      </c>
      <c r="B36" s="47" t="str">
        <f t="shared" si="1"/>
        <v>A1-07-01</v>
      </c>
      <c r="C36" s="48" t="s">
        <v>43</v>
      </c>
      <c r="D36" s="49">
        <v>45708</v>
      </c>
      <c r="E36" s="50" t="s">
        <v>14</v>
      </c>
      <c r="F36" s="51" t="s">
        <v>15</v>
      </c>
      <c r="G36" s="52">
        <v>1</v>
      </c>
      <c r="H36" s="51" t="s">
        <v>144</v>
      </c>
      <c r="I36" s="59">
        <v>7</v>
      </c>
      <c r="J36" s="60">
        <f>IF(ISBLANK(H36),"",IFERROR(VLOOKUP(B36,'Np PL4 Stock'!$A:$D,4,FALSE),""))</f>
        <v>45695</v>
      </c>
      <c r="K36" s="61">
        <f>IF(ISBLANK(H36),"",SUMIF('Np PL4 Stock'!$A:$A,B36,'Np PL4 Stock'!$N:$N))</f>
        <v>1.25</v>
      </c>
      <c r="L36" s="62">
        <f>IF(ISBLANK(H36),"",VLOOKUP(LEFT(B36,5),Unit!A:B,2,FALSE))</f>
        <v>16</v>
      </c>
      <c r="M36" s="63" t="str">
        <f>IF(ISBLANK(H36),"",IFERROR(VLOOKUP(B36,'Np PL4 Stock'!$A:$T,20,FALSE),""))</f>
        <v>V1-MB1</v>
      </c>
      <c r="N36" s="63" t="str">
        <f>IF(ISBLANK(H36),"",IFERROR(VLOOKUP(B36,'Np PL4 Stock'!$A:$U,21,FALSE),""))</f>
        <v>SIS</v>
      </c>
      <c r="O36" s="62">
        <f t="shared" si="2"/>
        <v>78.125</v>
      </c>
      <c r="P36" s="62">
        <f t="shared" si="3"/>
        <v>8.25e-5</v>
      </c>
      <c r="Q36" s="67">
        <f t="shared" si="4"/>
        <v>1.056e-6</v>
      </c>
      <c r="R36" s="67">
        <f t="shared" si="5"/>
        <v>1.38744e-6</v>
      </c>
      <c r="S36" s="64">
        <v>11</v>
      </c>
      <c r="T36" s="68">
        <v>7.681</v>
      </c>
      <c r="U36" s="68">
        <v>5.786</v>
      </c>
      <c r="V36" s="69">
        <v>97</v>
      </c>
      <c r="W36" s="59">
        <v>397</v>
      </c>
      <c r="X36" s="64">
        <v>97</v>
      </c>
      <c r="Y36" s="59">
        <v>100</v>
      </c>
      <c r="Z36" s="59">
        <v>84</v>
      </c>
      <c r="AA36" s="59">
        <v>0</v>
      </c>
      <c r="AB36" s="59">
        <v>0</v>
      </c>
      <c r="AC36" s="59">
        <v>0</v>
      </c>
      <c r="AD36" s="59">
        <v>0</v>
      </c>
      <c r="AE36" s="59">
        <v>100</v>
      </c>
      <c r="AF36" s="73" t="s">
        <v>38</v>
      </c>
      <c r="AG36" s="73">
        <v>36000</v>
      </c>
      <c r="AH36" s="73" t="s">
        <v>38</v>
      </c>
      <c r="AI36" s="73" t="s">
        <v>38</v>
      </c>
      <c r="AJ36" s="73" t="s">
        <v>38</v>
      </c>
      <c r="AK36" s="73" t="s">
        <v>32</v>
      </c>
      <c r="AL36" s="77" t="str">
        <f>IF(ISBLANK(S36),"",IF(AJ36="Fail","Fail",IF(E36="PL4",IF(AND(T36&gt;STD_01122025!$D$3,U36&lt;STD_01122025!$D$4,OR(AF36="ND",AF36&lt;STD_01122025!$D$7),AH36="ND"),"Pass","Fail"),IF(E36="PL12",IF(AND(S36&lt;STD_01122025!$F$2,T36&gt;STD_01122025!$F$3,U36&lt;STD_01122025!$F$4,V36&gt;STD_01122025!$F$5,X36&gt;STD_01122025!$F$6,OR(AF36="ND",AF36&lt;STD_01122025!$F$7),AH36="ND"),"Pass","Fail"),IF(E36="SuperPL",IF(AND(T36&gt;STD_01122025!$H$3,U36&lt;STD_01122025!$H$4,V36&gt;STD_01122025!$H$5,X36&gt;STD_01122025!$H$6,OR(AF36="ND",AF36&lt;STD_01122025!$H$7),AH36="ND"),"Pass","Fail"),IF(E36="Flight",IF(AND(T36&gt;STD_01122025!$J$3,U36&lt;STD_01122025!$J$4,X36&gt;STD_01122025!$J$6,OR(AF36="ND",AF36&lt;STD_01122025!$J$7),AH36="ND"),"Pass","Fail"),""))))))</f>
        <v>Pass</v>
      </c>
      <c r="AM36" s="62">
        <f>IF(ISBLANK(B36),"",IFERROR(IF(VLOOKUP(B36,'Np PL4 Stock'!$A:$J,10,FALSE)="Np4",D36-VLOOKUP(B36,'Np PL4 Stock'!$A:$E,5,FALSE),D36-VLOOKUP(B36,'Np PL4 Stock'!$A:$E,5,FALSE)-1),""))</f>
        <v>13</v>
      </c>
      <c r="AN36" s="68">
        <v>8.394</v>
      </c>
      <c r="AO36" s="68">
        <v>7.123</v>
      </c>
      <c r="AP36" s="69">
        <v>100</v>
      </c>
      <c r="AQ36" s="64">
        <v>272</v>
      </c>
      <c r="AR36" s="64">
        <v>100</v>
      </c>
      <c r="AS36" s="59">
        <v>100</v>
      </c>
      <c r="AT36" s="73" t="s">
        <v>38</v>
      </c>
      <c r="AU36" s="73">
        <v>44500</v>
      </c>
      <c r="AV36" s="73" t="s">
        <v>38</v>
      </c>
      <c r="AW36" s="73" t="s">
        <v>38</v>
      </c>
      <c r="AX36" s="73" t="s">
        <v>32</v>
      </c>
      <c r="AY36" s="59">
        <v>0</v>
      </c>
      <c r="AZ36" s="59">
        <v>0</v>
      </c>
      <c r="BA36" s="59">
        <v>0</v>
      </c>
      <c r="BB36" s="59">
        <v>0</v>
      </c>
      <c r="BC36" s="59">
        <v>0</v>
      </c>
      <c r="BD36" s="59">
        <v>0</v>
      </c>
      <c r="BE36" s="84" t="s">
        <v>38</v>
      </c>
      <c r="BF36" s="84" t="s">
        <v>38</v>
      </c>
      <c r="BG36" s="84" t="s">
        <v>38</v>
      </c>
      <c r="BH36" s="84" t="s">
        <v>38</v>
      </c>
      <c r="BI36" s="85" t="s">
        <v>504</v>
      </c>
      <c r="BJ36" s="86" t="s">
        <v>246</v>
      </c>
      <c r="BK36" s="64" t="s">
        <v>481</v>
      </c>
      <c r="BL36" s="86" t="s">
        <v>155</v>
      </c>
      <c r="BM36" s="86" t="s">
        <v>178</v>
      </c>
      <c r="BN36" s="86"/>
      <c r="BO36" s="59">
        <v>7</v>
      </c>
      <c r="BP36" s="69">
        <v>246104305100125</v>
      </c>
      <c r="BQ36" s="92">
        <v>0.6</v>
      </c>
      <c r="BR36" s="93">
        <v>0.06</v>
      </c>
      <c r="BS36" s="94">
        <f t="shared" si="8"/>
        <v>0.66</v>
      </c>
      <c r="BT36" s="95">
        <v>0.2301</v>
      </c>
      <c r="BU36" s="101">
        <f t="shared" si="9"/>
        <v>0.8901</v>
      </c>
      <c r="BV36" s="102">
        <f t="shared" si="6"/>
        <v>3.67647058823529</v>
      </c>
      <c r="BW36" s="103">
        <v>660</v>
      </c>
      <c r="BX36" s="104">
        <f t="shared" si="7"/>
        <v>0.00327242647058823</v>
      </c>
      <c r="BY36" s="105">
        <v>1000</v>
      </c>
      <c r="BZ36" s="103" t="s">
        <v>32</v>
      </c>
      <c r="CA36" s="106" t="s">
        <v>189</v>
      </c>
      <c r="CB36" s="107" t="s">
        <v>148</v>
      </c>
      <c r="CC36" s="112" t="s">
        <v>149</v>
      </c>
      <c r="CD36" s="106"/>
      <c r="CE36" s="103" t="s">
        <v>192</v>
      </c>
      <c r="CF36" s="113"/>
      <c r="CG36" s="114">
        <v>2000021563</v>
      </c>
    </row>
    <row r="37" spans="1:85">
      <c r="A37" s="53" t="str">
        <f t="shared" si="0"/>
        <v>A1-08-01-45708</v>
      </c>
      <c r="B37" s="47" t="str">
        <f t="shared" si="1"/>
        <v>A1-08-01</v>
      </c>
      <c r="C37" s="48" t="s">
        <v>43</v>
      </c>
      <c r="D37" s="49">
        <v>45708</v>
      </c>
      <c r="E37" s="50" t="s">
        <v>14</v>
      </c>
      <c r="F37" s="51" t="s">
        <v>15</v>
      </c>
      <c r="G37" s="52">
        <v>1</v>
      </c>
      <c r="H37" s="51" t="s">
        <v>144</v>
      </c>
      <c r="I37" s="59">
        <v>8</v>
      </c>
      <c r="J37" s="60">
        <f>IF(ISBLANK(H37),"",IFERROR(VLOOKUP(B37,'Np PL4 Stock'!$A:$D,4,FALSE),""))</f>
        <v>45695</v>
      </c>
      <c r="K37" s="61">
        <f>IF(ISBLANK(H37),"",SUMIF('Np PL4 Stock'!$A:$A,B37,'Np PL4 Stock'!$N:$N))</f>
        <v>1.25</v>
      </c>
      <c r="L37" s="62">
        <f>IF(ISBLANK(H37),"",VLOOKUP(LEFT(B37,5),Unit!A:B,2,FALSE))</f>
        <v>16</v>
      </c>
      <c r="M37" s="63" t="str">
        <f>IF(ISBLANK(H37),"",IFERROR(VLOOKUP(B37,'Np PL4 Stock'!$A:$T,20,FALSE),""))</f>
        <v>V1-MB1</v>
      </c>
      <c r="N37" s="63" t="str">
        <f>IF(ISBLANK(H37),"",IFERROR(VLOOKUP(B37,'Np PL4 Stock'!$A:$U,21,FALSE),""))</f>
        <v>SIS</v>
      </c>
      <c r="O37" s="62">
        <f t="shared" si="2"/>
        <v>78.125</v>
      </c>
      <c r="P37" s="62">
        <f t="shared" si="3"/>
        <v>2.7e-5</v>
      </c>
      <c r="Q37" s="67">
        <f t="shared" si="4"/>
        <v>3.456e-7</v>
      </c>
      <c r="R37" s="67">
        <f t="shared" si="5"/>
        <v>4.7616e-7</v>
      </c>
      <c r="S37" s="64">
        <v>11</v>
      </c>
      <c r="T37" s="68">
        <v>7.756</v>
      </c>
      <c r="U37" s="68">
        <v>5.811</v>
      </c>
      <c r="V37" s="69">
        <v>94</v>
      </c>
      <c r="W37" s="59">
        <v>375</v>
      </c>
      <c r="X37" s="64">
        <v>97</v>
      </c>
      <c r="Y37" s="59">
        <v>100</v>
      </c>
      <c r="Z37" s="59">
        <v>88</v>
      </c>
      <c r="AA37" s="59">
        <v>0</v>
      </c>
      <c r="AB37" s="59">
        <v>0</v>
      </c>
      <c r="AC37" s="59">
        <v>0</v>
      </c>
      <c r="AD37" s="59">
        <v>0</v>
      </c>
      <c r="AE37" s="59">
        <v>100</v>
      </c>
      <c r="AF37" s="73" t="s">
        <v>38</v>
      </c>
      <c r="AG37" s="73">
        <v>47500</v>
      </c>
      <c r="AH37" s="73" t="s">
        <v>38</v>
      </c>
      <c r="AI37" s="73" t="s">
        <v>38</v>
      </c>
      <c r="AJ37" s="73" t="s">
        <v>38</v>
      </c>
      <c r="AK37" s="73" t="s">
        <v>32</v>
      </c>
      <c r="AL37" s="77" t="str">
        <f>IF(ISBLANK(S37),"",IF(AJ37="Fail","Fail",IF(E37="PL4",IF(AND(T37&gt;STD_01122025!$D$3,U37&lt;STD_01122025!$D$4,OR(AF37="ND",AF37&lt;STD_01122025!$D$7),AH37="ND"),"Pass","Fail"),IF(E37="PL12",IF(AND(S37&lt;STD_01122025!$F$2,T37&gt;STD_01122025!$F$3,U37&lt;STD_01122025!$F$4,V37&gt;STD_01122025!$F$5,X37&gt;STD_01122025!$F$6,OR(AF37="ND",AF37&lt;STD_01122025!$F$7),AH37="ND"),"Pass","Fail"),IF(E37="SuperPL",IF(AND(T37&gt;STD_01122025!$H$3,U37&lt;STD_01122025!$H$4,V37&gt;STD_01122025!$H$5,X37&gt;STD_01122025!$H$6,OR(AF37="ND",AF37&lt;STD_01122025!$H$7),AH37="ND"),"Pass","Fail"),IF(E37="Flight",IF(AND(T37&gt;STD_01122025!$J$3,U37&lt;STD_01122025!$J$4,X37&gt;STD_01122025!$J$6,OR(AF37="ND",AF37&lt;STD_01122025!$J$7),AH37="ND"),"Pass","Fail"),""))))))</f>
        <v>Pass</v>
      </c>
      <c r="AM37" s="62">
        <f>IF(ISBLANK(B37),"",IFERROR(IF(VLOOKUP(B37,'Np PL4 Stock'!$A:$J,10,FALSE)="Np4",D37-VLOOKUP(B37,'Np PL4 Stock'!$A:$E,5,FALSE),D37-VLOOKUP(B37,'Np PL4 Stock'!$A:$E,5,FALSE)-1),""))</f>
        <v>13</v>
      </c>
      <c r="AN37" s="68">
        <v>8.464</v>
      </c>
      <c r="AO37" s="68">
        <v>7.347</v>
      </c>
      <c r="AP37" s="69">
        <v>100</v>
      </c>
      <c r="AQ37" s="64">
        <v>257</v>
      </c>
      <c r="AR37" s="64">
        <v>99</v>
      </c>
      <c r="AS37" s="59">
        <v>100</v>
      </c>
      <c r="AT37" s="73" t="s">
        <v>38</v>
      </c>
      <c r="AU37" s="73">
        <v>36000</v>
      </c>
      <c r="AV37" s="73" t="s">
        <v>38</v>
      </c>
      <c r="AW37" s="73" t="s">
        <v>38</v>
      </c>
      <c r="AX37" s="73" t="s">
        <v>32</v>
      </c>
      <c r="AY37" s="59">
        <v>0</v>
      </c>
      <c r="AZ37" s="59">
        <v>0</v>
      </c>
      <c r="BA37" s="59">
        <v>0</v>
      </c>
      <c r="BB37" s="59">
        <v>0</v>
      </c>
      <c r="BC37" s="59">
        <v>0</v>
      </c>
      <c r="BD37" s="59">
        <v>0</v>
      </c>
      <c r="BE37" s="84" t="s">
        <v>38</v>
      </c>
      <c r="BF37" s="84" t="s">
        <v>38</v>
      </c>
      <c r="BG37" s="84" t="s">
        <v>38</v>
      </c>
      <c r="BH37" s="84" t="s">
        <v>38</v>
      </c>
      <c r="BI37" s="85" t="s">
        <v>505</v>
      </c>
      <c r="BJ37" s="86" t="s">
        <v>146</v>
      </c>
      <c r="BK37" s="64" t="s">
        <v>497</v>
      </c>
      <c r="BL37" s="86" t="s">
        <v>177</v>
      </c>
      <c r="BM37" s="86" t="s">
        <v>178</v>
      </c>
      <c r="BN37" s="86"/>
      <c r="BO37" s="59">
        <v>15</v>
      </c>
      <c r="BP37" s="522" t="s">
        <v>506</v>
      </c>
      <c r="BQ37" s="92">
        <v>0.36</v>
      </c>
      <c r="BR37" s="93">
        <v>0.072</v>
      </c>
      <c r="BS37" s="94">
        <f t="shared" si="8"/>
        <v>0.432</v>
      </c>
      <c r="BT37" s="95">
        <v>0.1632</v>
      </c>
      <c r="BU37" s="101">
        <f t="shared" si="9"/>
        <v>0.5952</v>
      </c>
      <c r="BV37" s="102">
        <f t="shared" si="6"/>
        <v>3.89105058365759</v>
      </c>
      <c r="BW37" s="103">
        <v>432</v>
      </c>
      <c r="BX37" s="104">
        <f t="shared" si="7"/>
        <v>0.002315953307393</v>
      </c>
      <c r="BY37" s="105">
        <v>1000</v>
      </c>
      <c r="BZ37" s="103" t="s">
        <v>32</v>
      </c>
      <c r="CA37" s="106" t="s">
        <v>189</v>
      </c>
      <c r="CB37" s="107" t="s">
        <v>148</v>
      </c>
      <c r="CC37" s="112" t="s">
        <v>149</v>
      </c>
      <c r="CD37" s="106"/>
      <c r="CE37" s="103" t="s">
        <v>192</v>
      </c>
      <c r="CF37" s="113"/>
      <c r="CG37" s="114">
        <v>2000020661</v>
      </c>
    </row>
    <row r="38" spans="1:85">
      <c r="A38" s="53" t="str">
        <f t="shared" si="0"/>
        <v>A1-07-01-45708</v>
      </c>
      <c r="B38" s="47" t="str">
        <f t="shared" si="1"/>
        <v>A1-07-01</v>
      </c>
      <c r="C38" s="48" t="s">
        <v>43</v>
      </c>
      <c r="D38" s="49">
        <v>45708</v>
      </c>
      <c r="E38" s="50" t="s">
        <v>14</v>
      </c>
      <c r="F38" s="51" t="s">
        <v>15</v>
      </c>
      <c r="G38" s="52">
        <v>1</v>
      </c>
      <c r="H38" s="51" t="s">
        <v>144</v>
      </c>
      <c r="I38" s="59">
        <v>7</v>
      </c>
      <c r="J38" s="60">
        <f>IF(ISBLANK(H38),"",IFERROR(VLOOKUP(B38,'Np PL4 Stock'!$A:$D,4,FALSE),""))</f>
        <v>45695</v>
      </c>
      <c r="K38" s="61">
        <f>IF(ISBLANK(H38),"",SUMIF('Np PL4 Stock'!$A:$A,B38,'Np PL4 Stock'!$N:$N))</f>
        <v>1.25</v>
      </c>
      <c r="L38" s="62">
        <f>IF(ISBLANK(H38),"",VLOOKUP(LEFT(B38,5),Unit!A:B,2,FALSE))</f>
        <v>16</v>
      </c>
      <c r="M38" s="63" t="str">
        <f>IF(ISBLANK(H38),"",IFERROR(VLOOKUP(B38,'Np PL4 Stock'!$A:$T,20,FALSE),""))</f>
        <v>V1-MB1</v>
      </c>
      <c r="N38" s="63" t="str">
        <f>IF(ISBLANK(H38),"",IFERROR(VLOOKUP(B38,'Np PL4 Stock'!$A:$U,21,FALSE),""))</f>
        <v>SIS</v>
      </c>
      <c r="O38" s="62">
        <f t="shared" si="2"/>
        <v>78.125</v>
      </c>
      <c r="P38" s="62">
        <f t="shared" si="3"/>
        <v>8.25e-5</v>
      </c>
      <c r="Q38" s="67">
        <f t="shared" si="4"/>
        <v>1.056e-6</v>
      </c>
      <c r="R38" s="67">
        <f t="shared" si="5"/>
        <v>1.38744e-6</v>
      </c>
      <c r="S38" s="64">
        <v>11</v>
      </c>
      <c r="T38" s="68">
        <v>7.681</v>
      </c>
      <c r="U38" s="68">
        <v>5.786</v>
      </c>
      <c r="V38" s="69">
        <v>97</v>
      </c>
      <c r="W38" s="59">
        <v>397</v>
      </c>
      <c r="X38" s="64">
        <v>97</v>
      </c>
      <c r="Y38" s="59">
        <v>100</v>
      </c>
      <c r="Z38" s="59">
        <v>84</v>
      </c>
      <c r="AA38" s="59">
        <v>0</v>
      </c>
      <c r="AB38" s="59">
        <v>0</v>
      </c>
      <c r="AC38" s="59">
        <v>0</v>
      </c>
      <c r="AD38" s="59">
        <v>0</v>
      </c>
      <c r="AE38" s="59">
        <v>100</v>
      </c>
      <c r="AF38" s="73" t="s">
        <v>38</v>
      </c>
      <c r="AG38" s="73">
        <v>36000</v>
      </c>
      <c r="AH38" s="73" t="s">
        <v>38</v>
      </c>
      <c r="AI38" s="73" t="s">
        <v>38</v>
      </c>
      <c r="AJ38" s="73" t="s">
        <v>38</v>
      </c>
      <c r="AK38" s="73" t="s">
        <v>32</v>
      </c>
      <c r="AL38" s="77" t="str">
        <f>IF(ISBLANK(S38),"",IF(AJ38="Fail","Fail",IF(E38="PL4",IF(AND(T38&gt;STD_01122025!$D$3,U38&lt;STD_01122025!$D$4,OR(AF38="ND",AF38&lt;STD_01122025!$D$7),AH38="ND"),"Pass","Fail"),IF(E38="PL12",IF(AND(S38&lt;STD_01122025!$F$2,T38&gt;STD_01122025!$F$3,U38&lt;STD_01122025!$F$4,V38&gt;STD_01122025!$F$5,X38&gt;STD_01122025!$F$6,OR(AF38="ND",AF38&lt;STD_01122025!$F$7),AH38="ND"),"Pass","Fail"),IF(E38="SuperPL",IF(AND(T38&gt;STD_01122025!$H$3,U38&lt;STD_01122025!$H$4,V38&gt;STD_01122025!$H$5,X38&gt;STD_01122025!$H$6,OR(AF38="ND",AF38&lt;STD_01122025!$H$7),AH38="ND"),"Pass","Fail"),IF(E38="Flight",IF(AND(T38&gt;STD_01122025!$J$3,U38&lt;STD_01122025!$J$4,X38&gt;STD_01122025!$J$6,OR(AF38="ND",AF38&lt;STD_01122025!$J$7),AH38="ND"),"Pass","Fail"),""))))))</f>
        <v>Pass</v>
      </c>
      <c r="AM38" s="62">
        <f>IF(ISBLANK(B38),"",IFERROR(IF(VLOOKUP(B38,'Np PL4 Stock'!$A:$J,10,FALSE)="Np4",D38-VLOOKUP(B38,'Np PL4 Stock'!$A:$E,5,FALSE),D38-VLOOKUP(B38,'Np PL4 Stock'!$A:$E,5,FALSE)-1),""))</f>
        <v>13</v>
      </c>
      <c r="AN38" s="68">
        <v>8.394</v>
      </c>
      <c r="AO38" s="68">
        <v>7.123</v>
      </c>
      <c r="AP38" s="69">
        <v>100</v>
      </c>
      <c r="AQ38" s="64">
        <v>272</v>
      </c>
      <c r="AR38" s="64">
        <v>100</v>
      </c>
      <c r="AS38" s="59">
        <v>100</v>
      </c>
      <c r="AT38" s="73" t="s">
        <v>38</v>
      </c>
      <c r="AU38" s="73">
        <v>44500</v>
      </c>
      <c r="AV38" s="73" t="s">
        <v>38</v>
      </c>
      <c r="AW38" s="73" t="s">
        <v>38</v>
      </c>
      <c r="AX38" s="73" t="s">
        <v>32</v>
      </c>
      <c r="AY38" s="59">
        <v>0</v>
      </c>
      <c r="AZ38" s="59">
        <v>0</v>
      </c>
      <c r="BA38" s="59">
        <v>0</v>
      </c>
      <c r="BB38" s="59">
        <v>0</v>
      </c>
      <c r="BC38" s="59">
        <v>0</v>
      </c>
      <c r="BD38" s="59">
        <v>0</v>
      </c>
      <c r="BE38" s="84" t="s">
        <v>38</v>
      </c>
      <c r="BF38" s="84" t="s">
        <v>38</v>
      </c>
      <c r="BG38" s="84" t="s">
        <v>38</v>
      </c>
      <c r="BH38" s="84" t="s">
        <v>38</v>
      </c>
      <c r="BI38" s="85" t="s">
        <v>507</v>
      </c>
      <c r="BJ38" s="86" t="s">
        <v>246</v>
      </c>
      <c r="BK38" s="64" t="s">
        <v>481</v>
      </c>
      <c r="BL38" s="86" t="s">
        <v>155</v>
      </c>
      <c r="BM38" s="86" t="s">
        <v>178</v>
      </c>
      <c r="BN38" s="86"/>
      <c r="BO38" s="59">
        <v>8</v>
      </c>
      <c r="BP38" s="69">
        <v>246104305100127</v>
      </c>
      <c r="BQ38" s="92">
        <v>0.2</v>
      </c>
      <c r="BR38" s="92">
        <v>0.02</v>
      </c>
      <c r="BS38" s="94">
        <f t="shared" si="8"/>
        <v>0.22</v>
      </c>
      <c r="BT38" s="95">
        <v>0.05738</v>
      </c>
      <c r="BU38" s="101">
        <f t="shared" si="9"/>
        <v>0.27738</v>
      </c>
      <c r="BV38" s="102">
        <f t="shared" si="6"/>
        <v>3.67647058823529</v>
      </c>
      <c r="BW38" s="103">
        <v>220</v>
      </c>
      <c r="BX38" s="104">
        <f t="shared" si="7"/>
        <v>0.00101977941176471</v>
      </c>
      <c r="BY38" s="105">
        <v>1000</v>
      </c>
      <c r="BZ38" s="103" t="s">
        <v>32</v>
      </c>
      <c r="CA38" s="106" t="s">
        <v>189</v>
      </c>
      <c r="CB38" s="107" t="s">
        <v>148</v>
      </c>
      <c r="CC38" s="112" t="s">
        <v>149</v>
      </c>
      <c r="CD38" s="106"/>
      <c r="CE38" s="103" t="s">
        <v>192</v>
      </c>
      <c r="CF38" s="113"/>
      <c r="CG38" s="114">
        <v>2000011654</v>
      </c>
    </row>
    <row r="39" spans="1:85">
      <c r="A39" s="53" t="str">
        <f t="shared" si="0"/>
        <v>A1-07-01-45708</v>
      </c>
      <c r="B39" s="47" t="str">
        <f t="shared" si="1"/>
        <v>A1-07-01</v>
      </c>
      <c r="C39" s="48" t="s">
        <v>43</v>
      </c>
      <c r="D39" s="49">
        <v>45708</v>
      </c>
      <c r="E39" s="50" t="s">
        <v>14</v>
      </c>
      <c r="F39" s="51" t="s">
        <v>15</v>
      </c>
      <c r="G39" s="52">
        <v>1</v>
      </c>
      <c r="H39" s="51" t="s">
        <v>144</v>
      </c>
      <c r="I39" s="59">
        <v>7</v>
      </c>
      <c r="J39" s="60">
        <f>IF(ISBLANK(H39),"",IFERROR(VLOOKUP(B39,'Np PL4 Stock'!$A:$D,4,FALSE),""))</f>
        <v>45695</v>
      </c>
      <c r="K39" s="61">
        <f>IF(ISBLANK(H39),"",SUMIF('Np PL4 Stock'!$A:$A,B39,'Np PL4 Stock'!$N:$N))</f>
        <v>1.25</v>
      </c>
      <c r="L39" s="62">
        <f>IF(ISBLANK(H39),"",VLOOKUP(LEFT(B39,5),Unit!A:B,2,FALSE))</f>
        <v>16</v>
      </c>
      <c r="M39" s="63" t="str">
        <f>IF(ISBLANK(H39),"",IFERROR(VLOOKUP(B39,'Np PL4 Stock'!$A:$T,20,FALSE),""))</f>
        <v>V1-MB1</v>
      </c>
      <c r="N39" s="63" t="str">
        <f>IF(ISBLANK(H39),"",IFERROR(VLOOKUP(B39,'Np PL4 Stock'!$A:$U,21,FALSE),""))</f>
        <v>SIS</v>
      </c>
      <c r="O39" s="62">
        <f t="shared" si="2"/>
        <v>78.125</v>
      </c>
      <c r="P39" s="62">
        <f t="shared" si="3"/>
        <v>8.25e-5</v>
      </c>
      <c r="Q39" s="67">
        <f t="shared" si="4"/>
        <v>1.056e-6</v>
      </c>
      <c r="R39" s="67">
        <f t="shared" si="5"/>
        <v>1.38744e-6</v>
      </c>
      <c r="S39" s="64">
        <v>11</v>
      </c>
      <c r="T39" s="68">
        <v>7.681</v>
      </c>
      <c r="U39" s="68">
        <v>5.786</v>
      </c>
      <c r="V39" s="69">
        <v>97</v>
      </c>
      <c r="W39" s="59">
        <v>397</v>
      </c>
      <c r="X39" s="64">
        <v>97</v>
      </c>
      <c r="Y39" s="59">
        <v>100</v>
      </c>
      <c r="Z39" s="59">
        <v>84</v>
      </c>
      <c r="AA39" s="59">
        <v>0</v>
      </c>
      <c r="AB39" s="59">
        <v>0</v>
      </c>
      <c r="AC39" s="59">
        <v>0</v>
      </c>
      <c r="AD39" s="59">
        <v>0</v>
      </c>
      <c r="AE39" s="59">
        <v>100</v>
      </c>
      <c r="AF39" s="73" t="s">
        <v>38</v>
      </c>
      <c r="AG39" s="73">
        <v>36000</v>
      </c>
      <c r="AH39" s="73" t="s">
        <v>38</v>
      </c>
      <c r="AI39" s="73" t="s">
        <v>38</v>
      </c>
      <c r="AJ39" s="73" t="s">
        <v>38</v>
      </c>
      <c r="AK39" s="73" t="s">
        <v>32</v>
      </c>
      <c r="AL39" s="77" t="str">
        <f>IF(ISBLANK(S39),"",IF(AJ39="Fail","Fail",IF(E39="PL4",IF(AND(T39&gt;STD_01122025!$D$3,U39&lt;STD_01122025!$D$4,OR(AF39="ND",AF39&lt;STD_01122025!$D$7),AH39="ND"),"Pass","Fail"),IF(E39="PL12",IF(AND(S39&lt;STD_01122025!$F$2,T39&gt;STD_01122025!$F$3,U39&lt;STD_01122025!$F$4,V39&gt;STD_01122025!$F$5,X39&gt;STD_01122025!$F$6,OR(AF39="ND",AF39&lt;STD_01122025!$F$7),AH39="ND"),"Pass","Fail"),IF(E39="SuperPL",IF(AND(T39&gt;STD_01122025!$H$3,U39&lt;STD_01122025!$H$4,V39&gt;STD_01122025!$H$5,X39&gt;STD_01122025!$H$6,OR(AF39="ND",AF39&lt;STD_01122025!$H$7),AH39="ND"),"Pass","Fail"),IF(E39="Flight",IF(AND(T39&gt;STD_01122025!$J$3,U39&lt;STD_01122025!$J$4,X39&gt;STD_01122025!$J$6,OR(AF39="ND",AF39&lt;STD_01122025!$J$7),AH39="ND"),"Pass","Fail"),""))))))</f>
        <v>Pass</v>
      </c>
      <c r="AM39" s="62">
        <f>IF(ISBLANK(B39),"",IFERROR(IF(VLOOKUP(B39,'Np PL4 Stock'!$A:$J,10,FALSE)="Np4",D39-VLOOKUP(B39,'Np PL4 Stock'!$A:$E,5,FALSE),D39-VLOOKUP(B39,'Np PL4 Stock'!$A:$E,5,FALSE)-1),""))</f>
        <v>13</v>
      </c>
      <c r="AN39" s="68">
        <v>8.394</v>
      </c>
      <c r="AO39" s="68">
        <v>7.123</v>
      </c>
      <c r="AP39" s="69">
        <v>100</v>
      </c>
      <c r="AQ39" s="64">
        <v>272</v>
      </c>
      <c r="AR39" s="64">
        <v>100</v>
      </c>
      <c r="AS39" s="59">
        <v>100</v>
      </c>
      <c r="AT39" s="73" t="s">
        <v>38</v>
      </c>
      <c r="AU39" s="73">
        <v>44500</v>
      </c>
      <c r="AV39" s="73" t="s">
        <v>38</v>
      </c>
      <c r="AW39" s="73" t="s">
        <v>38</v>
      </c>
      <c r="AX39" s="73" t="s">
        <v>32</v>
      </c>
      <c r="AY39" s="59">
        <v>0</v>
      </c>
      <c r="AZ39" s="59">
        <v>0</v>
      </c>
      <c r="BA39" s="59">
        <v>0</v>
      </c>
      <c r="BB39" s="59">
        <v>0</v>
      </c>
      <c r="BC39" s="59">
        <v>0</v>
      </c>
      <c r="BD39" s="59">
        <v>0</v>
      </c>
      <c r="BE39" s="84" t="s">
        <v>38</v>
      </c>
      <c r="BF39" s="84" t="s">
        <v>38</v>
      </c>
      <c r="BG39" s="84" t="s">
        <v>38</v>
      </c>
      <c r="BH39" s="84" t="s">
        <v>38</v>
      </c>
      <c r="BI39" s="85" t="s">
        <v>493</v>
      </c>
      <c r="BJ39" s="86" t="s">
        <v>246</v>
      </c>
      <c r="BK39" s="64" t="s">
        <v>481</v>
      </c>
      <c r="BL39" s="86" t="s">
        <v>155</v>
      </c>
      <c r="BM39" s="86" t="s">
        <v>178</v>
      </c>
      <c r="BN39" s="86"/>
      <c r="BO39" s="59">
        <v>8</v>
      </c>
      <c r="BP39" s="69">
        <v>246104305100126</v>
      </c>
      <c r="BQ39" s="92">
        <v>0.4</v>
      </c>
      <c r="BR39" s="93">
        <v>0.04</v>
      </c>
      <c r="BS39" s="94">
        <f t="shared" si="8"/>
        <v>0.44</v>
      </c>
      <c r="BT39" s="95">
        <v>0.12682</v>
      </c>
      <c r="BU39" s="101">
        <f t="shared" si="9"/>
        <v>0.56682</v>
      </c>
      <c r="BV39" s="102">
        <f t="shared" si="6"/>
        <v>3.67647058823529</v>
      </c>
      <c r="BW39" s="103">
        <v>440</v>
      </c>
      <c r="BX39" s="104">
        <f t="shared" si="7"/>
        <v>0.00208389705882353</v>
      </c>
      <c r="BY39" s="105">
        <v>1000</v>
      </c>
      <c r="BZ39" s="103" t="s">
        <v>32</v>
      </c>
      <c r="CA39" s="106" t="s">
        <v>189</v>
      </c>
      <c r="CB39" s="107" t="s">
        <v>148</v>
      </c>
      <c r="CC39" s="112" t="s">
        <v>149</v>
      </c>
      <c r="CD39" s="106"/>
      <c r="CE39" s="103" t="s">
        <v>192</v>
      </c>
      <c r="CF39" s="113"/>
      <c r="CG39" s="114">
        <v>2000014946</v>
      </c>
    </row>
    <row r="40" spans="1:85">
      <c r="A40" s="53" t="str">
        <f t="shared" si="0"/>
        <v>A1-06-01-45708</v>
      </c>
      <c r="B40" s="47" t="str">
        <f t="shared" si="1"/>
        <v>A1-06-01</v>
      </c>
      <c r="C40" s="48" t="s">
        <v>43</v>
      </c>
      <c r="D40" s="49">
        <v>45708</v>
      </c>
      <c r="E40" s="50" t="s">
        <v>14</v>
      </c>
      <c r="F40" s="51" t="s">
        <v>15</v>
      </c>
      <c r="G40" s="52">
        <v>1</v>
      </c>
      <c r="H40" s="51" t="s">
        <v>144</v>
      </c>
      <c r="I40" s="59">
        <v>6</v>
      </c>
      <c r="J40" s="60">
        <f>IF(ISBLANK(H40),"",IFERROR(VLOOKUP(B40,'Np PL4 Stock'!$A:$D,4,FALSE),""))</f>
        <v>45695</v>
      </c>
      <c r="K40" s="61">
        <f>IF(ISBLANK(H40),"",SUMIF('Np PL4 Stock'!$A:$A,B40,'Np PL4 Stock'!$N:$N))</f>
        <v>1.66</v>
      </c>
      <c r="L40" s="62">
        <f>IF(ISBLANK(H40),"",VLOOKUP(LEFT(B40,5),Unit!A:B,2,FALSE))</f>
        <v>16</v>
      </c>
      <c r="M40" s="63" t="str">
        <f>IF(ISBLANK(H40),"",IFERROR(VLOOKUP(B40,'Np PL4 Stock'!$A:$T,20,FALSE),""))</f>
        <v>PD-MA1</v>
      </c>
      <c r="N40" s="63" t="str">
        <f>IF(ISBLANK(H40),"",IFERROR(VLOOKUP(B40,'Np PL4 Stock'!$A:$U,21,FALSE),""))</f>
        <v>Konabay</v>
      </c>
      <c r="O40" s="62">
        <f t="shared" si="2"/>
        <v>103.75</v>
      </c>
      <c r="P40" s="62">
        <f t="shared" si="3"/>
        <v>4.2625e-5</v>
      </c>
      <c r="Q40" s="67">
        <f t="shared" si="4"/>
        <v>6.09638554216867e-7</v>
      </c>
      <c r="R40" s="67">
        <f t="shared" si="5"/>
        <v>8.02803614457831e-7</v>
      </c>
      <c r="S40" s="64">
        <v>11</v>
      </c>
      <c r="T40" s="68">
        <v>7.518</v>
      </c>
      <c r="U40" s="68">
        <v>5.127</v>
      </c>
      <c r="V40" s="69">
        <v>91</v>
      </c>
      <c r="W40" s="59">
        <v>423</v>
      </c>
      <c r="X40" s="64">
        <v>95</v>
      </c>
      <c r="Y40" s="59">
        <v>100</v>
      </c>
      <c r="Z40" s="59">
        <v>80</v>
      </c>
      <c r="AA40" s="59">
        <v>0</v>
      </c>
      <c r="AB40" s="59">
        <v>0</v>
      </c>
      <c r="AC40" s="59">
        <v>0</v>
      </c>
      <c r="AD40" s="59">
        <v>0</v>
      </c>
      <c r="AE40" s="59">
        <v>100</v>
      </c>
      <c r="AF40" s="73" t="s">
        <v>38</v>
      </c>
      <c r="AG40" s="73">
        <v>44000</v>
      </c>
      <c r="AH40" s="73" t="s">
        <v>38</v>
      </c>
      <c r="AI40" s="73" t="s">
        <v>38</v>
      </c>
      <c r="AJ40" s="73" t="s">
        <v>38</v>
      </c>
      <c r="AK40" s="73" t="s">
        <v>32</v>
      </c>
      <c r="AL40" s="77" t="str">
        <f>IF(ISBLANK(S40),"",IF(AJ40="Fail","Fail",IF(E40="PL4",IF(AND(T40&gt;STD_01122025!$D$3,U40&lt;STD_01122025!$D$4,OR(AF40="ND",AF40&lt;STD_01122025!$D$7),AH40="ND"),"Pass","Fail"),IF(E40="PL12",IF(AND(S40&lt;STD_01122025!$F$2,T40&gt;STD_01122025!$F$3,U40&lt;STD_01122025!$F$4,V40&gt;STD_01122025!$F$5,X40&gt;STD_01122025!$F$6,OR(AF40="ND",AF40&lt;STD_01122025!$F$7),AH40="ND"),"Pass","Fail"),IF(E40="SuperPL",IF(AND(T40&gt;STD_01122025!$H$3,U40&lt;STD_01122025!$H$4,V40&gt;STD_01122025!$H$5,X40&gt;STD_01122025!$H$6,OR(AF40="ND",AF40&lt;STD_01122025!$H$7),AH40="ND"),"Pass","Fail"),IF(E40="Flight",IF(AND(T40&gt;STD_01122025!$J$3,U40&lt;STD_01122025!$J$4,X40&gt;STD_01122025!$J$6,OR(AF40="ND",AF40&lt;STD_01122025!$J$7),AH40="ND"),"Pass","Fail"),""))))))</f>
        <v>Pass</v>
      </c>
      <c r="AM40" s="62">
        <f>IF(ISBLANK(B40),"",IFERROR(IF(VLOOKUP(B40,'Np PL4 Stock'!$A:$J,10,FALSE)="Np4",D40-VLOOKUP(B40,'Np PL4 Stock'!$A:$E,5,FALSE),D40-VLOOKUP(B40,'Np PL4 Stock'!$A:$E,5,FALSE)-1),""))</f>
        <v>13</v>
      </c>
      <c r="AN40" s="68">
        <v>8.074</v>
      </c>
      <c r="AO40" s="68">
        <v>6.618</v>
      </c>
      <c r="AP40" s="69">
        <v>98</v>
      </c>
      <c r="AQ40" s="64">
        <v>320</v>
      </c>
      <c r="AR40" s="64">
        <v>97</v>
      </c>
      <c r="AS40" s="59">
        <v>100</v>
      </c>
      <c r="AT40" s="73">
        <v>21000</v>
      </c>
      <c r="AU40" s="73">
        <v>12000</v>
      </c>
      <c r="AV40" s="73" t="s">
        <v>38</v>
      </c>
      <c r="AW40" s="73" t="s">
        <v>38</v>
      </c>
      <c r="AX40" s="73" t="s">
        <v>32</v>
      </c>
      <c r="AY40" s="59">
        <v>0</v>
      </c>
      <c r="AZ40" s="59">
        <v>0</v>
      </c>
      <c r="BA40" s="59">
        <v>0</v>
      </c>
      <c r="BB40" s="59">
        <v>0</v>
      </c>
      <c r="BC40" s="59">
        <v>0</v>
      </c>
      <c r="BD40" s="59">
        <v>0</v>
      </c>
      <c r="BE40" s="84" t="s">
        <v>38</v>
      </c>
      <c r="BF40" s="84" t="s">
        <v>38</v>
      </c>
      <c r="BG40" s="84" t="s">
        <v>38</v>
      </c>
      <c r="BH40" s="84" t="s">
        <v>38</v>
      </c>
      <c r="BI40" s="85" t="s">
        <v>508</v>
      </c>
      <c r="BJ40" s="86" t="s">
        <v>258</v>
      </c>
      <c r="BK40" s="64" t="s">
        <v>488</v>
      </c>
      <c r="BL40" s="86" t="s">
        <v>155</v>
      </c>
      <c r="BM40" s="86" t="s">
        <v>178</v>
      </c>
      <c r="BN40" s="86"/>
      <c r="BO40" s="59">
        <v>18</v>
      </c>
      <c r="BP40" s="522" t="s">
        <v>509</v>
      </c>
      <c r="BQ40" s="92">
        <v>0.62</v>
      </c>
      <c r="BR40" s="93">
        <v>0.062</v>
      </c>
      <c r="BS40" s="94">
        <f t="shared" si="8"/>
        <v>0.682</v>
      </c>
      <c r="BT40" s="95">
        <v>0.207</v>
      </c>
      <c r="BU40" s="101">
        <f t="shared" si="9"/>
        <v>0.889</v>
      </c>
      <c r="BV40" s="102">
        <f t="shared" si="6"/>
        <v>3.125</v>
      </c>
      <c r="BW40" s="103">
        <v>682</v>
      </c>
      <c r="BX40" s="104">
        <f t="shared" si="7"/>
        <v>0.002778125</v>
      </c>
      <c r="BY40" s="105">
        <v>1000</v>
      </c>
      <c r="BZ40" s="103" t="s">
        <v>32</v>
      </c>
      <c r="CA40" s="106" t="s">
        <v>189</v>
      </c>
      <c r="CB40" s="107" t="s">
        <v>148</v>
      </c>
      <c r="CC40" s="112" t="s">
        <v>149</v>
      </c>
      <c r="CD40" s="106"/>
      <c r="CE40" s="103" t="s">
        <v>192</v>
      </c>
      <c r="CF40" s="113"/>
      <c r="CG40" s="114">
        <v>2000006681</v>
      </c>
    </row>
    <row r="41" spans="1:85">
      <c r="A41" s="53" t="str">
        <f t="shared" si="0"/>
        <v>A1-11-01-45709</v>
      </c>
      <c r="B41" s="47" t="str">
        <f t="shared" si="1"/>
        <v>A1-11-01</v>
      </c>
      <c r="C41" s="48" t="s">
        <v>43</v>
      </c>
      <c r="D41" s="49">
        <v>45709</v>
      </c>
      <c r="E41" s="54" t="s">
        <v>14</v>
      </c>
      <c r="F41" s="51" t="s">
        <v>15</v>
      </c>
      <c r="G41" s="52">
        <v>1</v>
      </c>
      <c r="H41" s="51" t="s">
        <v>144</v>
      </c>
      <c r="I41" s="59">
        <v>11</v>
      </c>
      <c r="J41" s="60">
        <f>IF(ISBLANK(H41),"",IFERROR(VLOOKUP(B41,'Np PL4 Stock'!$A:$D,4,FALSE),""))</f>
        <v>45696</v>
      </c>
      <c r="K41" s="61">
        <f>IF(ISBLANK(H41),"",SUMIF('Np PL4 Stock'!$A:$A,B41,'Np PL4 Stock'!$N:$N))</f>
        <v>0.75</v>
      </c>
      <c r="L41" s="62">
        <f>IF(ISBLANK(H41),"",VLOOKUP(LEFT(B41,5),Unit!A:B,2,FALSE))</f>
        <v>8</v>
      </c>
      <c r="M41" s="63" t="str">
        <f>IF(ISBLANK(H41),"",IFERROR(VLOOKUP(B41,'Np PL4 Stock'!$A:$T,20,FALSE),""))</f>
        <v>PD-MA1</v>
      </c>
      <c r="N41" s="63" t="str">
        <f>IF(ISBLANK(H41),"",IFERROR(VLOOKUP(B41,'Np PL4 Stock'!$A:$U,21,FALSE),""))</f>
        <v>Konabay</v>
      </c>
      <c r="O41" s="62">
        <f t="shared" si="2"/>
        <v>93.75</v>
      </c>
      <c r="P41" s="62">
        <f t="shared" si="3"/>
        <v>4.125e-5</v>
      </c>
      <c r="Q41" s="67">
        <f t="shared" si="4"/>
        <v>8.4e-7</v>
      </c>
      <c r="R41" s="67">
        <f t="shared" si="5"/>
        <v>1.17739333333333e-6</v>
      </c>
      <c r="S41" s="64">
        <v>11</v>
      </c>
      <c r="T41" s="68">
        <v>7.503</v>
      </c>
      <c r="U41" s="68">
        <v>6.02</v>
      </c>
      <c r="V41" s="69">
        <v>95</v>
      </c>
      <c r="W41" s="59">
        <v>426</v>
      </c>
      <c r="X41" s="64">
        <v>98</v>
      </c>
      <c r="Y41" s="59">
        <v>100</v>
      </c>
      <c r="Z41" s="59">
        <v>84</v>
      </c>
      <c r="AA41" s="59">
        <v>0</v>
      </c>
      <c r="AB41" s="59">
        <v>0</v>
      </c>
      <c r="AC41" s="59">
        <v>0</v>
      </c>
      <c r="AD41" s="59">
        <v>0</v>
      </c>
      <c r="AE41" s="59">
        <v>100</v>
      </c>
      <c r="AF41" s="73" t="s">
        <v>38</v>
      </c>
      <c r="AG41" s="73">
        <v>44500</v>
      </c>
      <c r="AH41" s="73" t="s">
        <v>38</v>
      </c>
      <c r="AI41" s="73" t="s">
        <v>38</v>
      </c>
      <c r="AJ41" s="73" t="s">
        <v>38</v>
      </c>
      <c r="AK41" s="73" t="s">
        <v>32</v>
      </c>
      <c r="AL41" s="77" t="str">
        <f>IF(ISBLANK(S41),"",IF(AJ41="Fail","Fail",IF(E41="PL4",IF(AND(T41&gt;STD_01122025!$D$3,U41&lt;STD_01122025!$D$4,OR(AF41="ND",AF41&lt;STD_01122025!$D$7),AH41="ND"),"Pass","Fail"),IF(E41="PL12",IF(AND(S41&lt;STD_01122025!$F$2,T41&gt;STD_01122025!$F$3,U41&lt;STD_01122025!$F$4,V41&gt;STD_01122025!$F$5,X41&gt;STD_01122025!$F$6,OR(AF41="ND",AF41&lt;STD_01122025!$F$7),AH41="ND"),"Pass","Fail"),IF(E41="SuperPL",IF(AND(T41&gt;STD_01122025!$H$3,U41&lt;STD_01122025!$H$4,V41&gt;STD_01122025!$H$5,X41&gt;STD_01122025!$H$6,OR(AF41="ND",AF41&lt;STD_01122025!$H$7),AH41="ND"),"Pass","Fail"),IF(E41="Flight",IF(AND(T41&gt;STD_01122025!$J$3,U41&lt;STD_01122025!$J$4,X41&gt;STD_01122025!$J$6,OR(AF41="ND",AF41&lt;STD_01122025!$J$7),AH41="ND"),"Pass","Fail"),""))))))</f>
        <v>Pass</v>
      </c>
      <c r="AM41" s="62">
        <f>IF(ISBLANK(B41),"",IFERROR(IF(VLOOKUP(B41,'Np PL4 Stock'!$A:$J,10,FALSE)="Np4",D41-VLOOKUP(B41,'Np PL4 Stock'!$A:$E,5,FALSE),D41-VLOOKUP(B41,'Np PL4 Stock'!$A:$E,5,FALSE)-1),""))</f>
        <v>13</v>
      </c>
      <c r="AN41" s="68">
        <v>8.312</v>
      </c>
      <c r="AO41" s="68">
        <v>8.733</v>
      </c>
      <c r="AP41" s="69">
        <v>96.774</v>
      </c>
      <c r="AQ41" s="64">
        <v>270</v>
      </c>
      <c r="AR41" s="64">
        <v>98</v>
      </c>
      <c r="AS41" s="59">
        <v>100</v>
      </c>
      <c r="AT41" s="73" t="s">
        <v>38</v>
      </c>
      <c r="AU41" s="73">
        <v>69000</v>
      </c>
      <c r="AV41" s="73" t="s">
        <v>38</v>
      </c>
      <c r="AW41" s="73" t="s">
        <v>38</v>
      </c>
      <c r="AX41" s="73" t="s">
        <v>32</v>
      </c>
      <c r="AY41" s="59">
        <v>0</v>
      </c>
      <c r="AZ41" s="59">
        <v>0</v>
      </c>
      <c r="BA41" s="59">
        <v>0</v>
      </c>
      <c r="BB41" s="59">
        <v>0</v>
      </c>
      <c r="BC41" s="59">
        <v>0</v>
      </c>
      <c r="BD41" s="59">
        <v>0</v>
      </c>
      <c r="BE41" s="84" t="s">
        <v>38</v>
      </c>
      <c r="BF41" s="84" t="s">
        <v>38</v>
      </c>
      <c r="BG41" s="84" t="s">
        <v>38</v>
      </c>
      <c r="BH41" s="84" t="s">
        <v>38</v>
      </c>
      <c r="BI41" s="85" t="s">
        <v>510</v>
      </c>
      <c r="BJ41" s="86" t="s">
        <v>261</v>
      </c>
      <c r="BK41" s="64" t="s">
        <v>495</v>
      </c>
      <c r="BL41" s="86" t="s">
        <v>155</v>
      </c>
      <c r="BM41" s="86" t="s">
        <v>178</v>
      </c>
      <c r="BN41" s="86"/>
      <c r="BO41" s="59">
        <v>9</v>
      </c>
      <c r="BP41" s="69">
        <v>246104305100134</v>
      </c>
      <c r="BQ41" s="92">
        <v>0.3</v>
      </c>
      <c r="BR41" s="93">
        <v>0.03</v>
      </c>
      <c r="BS41" s="94">
        <f t="shared" si="8"/>
        <v>0.33</v>
      </c>
      <c r="BT41" s="95">
        <v>0.143845</v>
      </c>
      <c r="BU41" s="101">
        <f t="shared" si="9"/>
        <v>0.473845</v>
      </c>
      <c r="BV41" s="102">
        <f t="shared" si="6"/>
        <v>3.7037037037037</v>
      </c>
      <c r="BW41" s="103">
        <v>366.666666666667</v>
      </c>
      <c r="BX41" s="104">
        <f t="shared" si="7"/>
        <v>0.00175498148148148</v>
      </c>
      <c r="BY41" s="105">
        <v>900</v>
      </c>
      <c r="BZ41" s="103" t="s">
        <v>32</v>
      </c>
      <c r="CA41" s="106" t="s">
        <v>189</v>
      </c>
      <c r="CB41" s="107" t="s">
        <v>148</v>
      </c>
      <c r="CC41" s="112" t="s">
        <v>149</v>
      </c>
      <c r="CD41" s="106"/>
      <c r="CE41" s="103" t="s">
        <v>192</v>
      </c>
      <c r="CF41" s="113"/>
      <c r="CG41" s="115">
        <v>2000012056</v>
      </c>
    </row>
    <row r="42" spans="1:85">
      <c r="A42" s="53" t="str">
        <f t="shared" si="0"/>
        <v>A1-12-01-45709</v>
      </c>
      <c r="B42" s="47" t="str">
        <f t="shared" si="1"/>
        <v>A1-12-01</v>
      </c>
      <c r="C42" s="48" t="s">
        <v>43</v>
      </c>
      <c r="D42" s="49">
        <v>45709</v>
      </c>
      <c r="E42" s="50" t="s">
        <v>14</v>
      </c>
      <c r="F42" s="51" t="s">
        <v>15</v>
      </c>
      <c r="G42" s="52">
        <v>1</v>
      </c>
      <c r="H42" s="51" t="s">
        <v>144</v>
      </c>
      <c r="I42" s="59">
        <v>12</v>
      </c>
      <c r="J42" s="60">
        <f>IF(ISBLANK(H42),"",IFERROR(VLOOKUP(B42,'Np PL4 Stock'!$A:$D,4,FALSE),""))</f>
        <v>45696</v>
      </c>
      <c r="K42" s="61">
        <f>IF(ISBLANK(H42),"",SUMIF('Np PL4 Stock'!$A:$A,B42,'Np PL4 Stock'!$N:$N))</f>
        <v>0.75</v>
      </c>
      <c r="L42" s="62">
        <f>IF(ISBLANK(H42),"",VLOOKUP(LEFT(B42,5),Unit!A:B,2,FALSE))</f>
        <v>8</v>
      </c>
      <c r="M42" s="63" t="str">
        <f>IF(ISBLANK(H42),"",IFERROR(VLOOKUP(B42,'Np PL4 Stock'!$A:$T,20,FALSE),""))</f>
        <v>PD-MA1</v>
      </c>
      <c r="N42" s="63" t="str">
        <f>IF(ISBLANK(H42),"",IFERROR(VLOOKUP(B42,'Np PL4 Stock'!$A:$U,21,FALSE),""))</f>
        <v>Konabay</v>
      </c>
      <c r="O42" s="62">
        <f t="shared" si="2"/>
        <v>93.75</v>
      </c>
      <c r="P42" s="62">
        <f t="shared" si="3"/>
        <v>9.625e-5</v>
      </c>
      <c r="Q42" s="67">
        <f t="shared" si="4"/>
        <v>1.02666666666667e-6</v>
      </c>
      <c r="R42" s="67">
        <f t="shared" si="5"/>
        <v>1.42709333333333e-6</v>
      </c>
      <c r="S42" s="64">
        <v>11</v>
      </c>
      <c r="T42" s="68">
        <v>7.563</v>
      </c>
      <c r="U42" s="68">
        <v>5.887</v>
      </c>
      <c r="V42" s="69">
        <v>91</v>
      </c>
      <c r="W42" s="59">
        <v>418</v>
      </c>
      <c r="X42" s="64">
        <v>95</v>
      </c>
      <c r="Y42" s="59">
        <v>100</v>
      </c>
      <c r="Z42" s="59">
        <v>80</v>
      </c>
      <c r="AA42" s="59">
        <v>0</v>
      </c>
      <c r="AB42" s="59">
        <v>0</v>
      </c>
      <c r="AC42" s="59">
        <v>0</v>
      </c>
      <c r="AD42" s="59">
        <v>0</v>
      </c>
      <c r="AE42" s="59">
        <v>100</v>
      </c>
      <c r="AF42" s="73" t="s">
        <v>38</v>
      </c>
      <c r="AG42" s="73">
        <v>36000</v>
      </c>
      <c r="AH42" s="73" t="s">
        <v>38</v>
      </c>
      <c r="AI42" s="73" t="s">
        <v>38</v>
      </c>
      <c r="AJ42" s="73" t="s">
        <v>38</v>
      </c>
      <c r="AK42" s="73" t="s">
        <v>32</v>
      </c>
      <c r="AL42" s="77" t="str">
        <f>IF(ISBLANK(S42),"",IF(AJ42="Fail","Fail",IF(E42="PL4",IF(AND(T42&gt;STD_01122025!$D$3,U42&lt;STD_01122025!$D$4,OR(AF42="ND",AF42&lt;STD_01122025!$D$7),AH42="ND"),"Pass","Fail"),IF(E42="PL12",IF(AND(S42&lt;STD_01122025!$F$2,T42&gt;STD_01122025!$F$3,U42&lt;STD_01122025!$F$4,V42&gt;STD_01122025!$F$5,X42&gt;STD_01122025!$F$6,OR(AF42="ND",AF42&lt;STD_01122025!$F$7),AH42="ND"),"Pass","Fail"),IF(E42="SuperPL",IF(AND(T42&gt;STD_01122025!$H$3,U42&lt;STD_01122025!$H$4,V42&gt;STD_01122025!$H$5,X42&gt;STD_01122025!$H$6,OR(AF42="ND",AF42&lt;STD_01122025!$H$7),AH42="ND"),"Pass","Fail"),IF(E42="Flight",IF(AND(T42&gt;STD_01122025!$J$3,U42&lt;STD_01122025!$J$4,X42&gt;STD_01122025!$J$6,OR(AF42="ND",AF42&lt;STD_01122025!$J$7),AH42="ND"),"Pass","Fail"),""))))))</f>
        <v>Pass</v>
      </c>
      <c r="AM42" s="62">
        <f>IF(ISBLANK(B42),"",IFERROR(IF(VLOOKUP(B42,'Np PL4 Stock'!$A:$J,10,FALSE)="Np4",D42-VLOOKUP(B42,'Np PL4 Stock'!$A:$E,5,FALSE),D42-VLOOKUP(B42,'Np PL4 Stock'!$A:$E,5,FALSE)-1),""))</f>
        <v>13</v>
      </c>
      <c r="AN42" s="68">
        <v>8.626</v>
      </c>
      <c r="AO42" s="68">
        <v>6.892</v>
      </c>
      <c r="AP42" s="69">
        <v>100</v>
      </c>
      <c r="AQ42" s="64">
        <v>236</v>
      </c>
      <c r="AR42" s="64">
        <v>100</v>
      </c>
      <c r="AS42" s="59">
        <v>100</v>
      </c>
      <c r="AT42" s="73" t="s">
        <v>38</v>
      </c>
      <c r="AU42" s="73">
        <v>42500</v>
      </c>
      <c r="AV42" s="73" t="s">
        <v>38</v>
      </c>
      <c r="AW42" s="73" t="s">
        <v>38</v>
      </c>
      <c r="AX42" s="73" t="s">
        <v>32</v>
      </c>
      <c r="AY42" s="59">
        <v>0</v>
      </c>
      <c r="AZ42" s="59">
        <v>0</v>
      </c>
      <c r="BA42" s="59">
        <v>0</v>
      </c>
      <c r="BB42" s="59">
        <v>0</v>
      </c>
      <c r="BC42" s="59">
        <v>0</v>
      </c>
      <c r="BD42" s="59">
        <v>0</v>
      </c>
      <c r="BE42" s="84" t="s">
        <v>38</v>
      </c>
      <c r="BF42" s="84" t="s">
        <v>38</v>
      </c>
      <c r="BG42" s="84" t="s">
        <v>38</v>
      </c>
      <c r="BH42" s="84" t="s">
        <v>38</v>
      </c>
      <c r="BI42" s="85" t="s">
        <v>510</v>
      </c>
      <c r="BJ42" s="86" t="s">
        <v>261</v>
      </c>
      <c r="BK42" s="64" t="s">
        <v>495</v>
      </c>
      <c r="BL42" s="86" t="s">
        <v>155</v>
      </c>
      <c r="BM42" s="86" t="s">
        <v>178</v>
      </c>
      <c r="BN42" s="86"/>
      <c r="BO42" s="59">
        <v>9</v>
      </c>
      <c r="BP42" s="69">
        <v>246104305100134</v>
      </c>
      <c r="BQ42" s="92">
        <v>0.7</v>
      </c>
      <c r="BR42" s="93">
        <v>0.07</v>
      </c>
      <c r="BS42" s="94">
        <f t="shared" si="8"/>
        <v>0.77</v>
      </c>
      <c r="BT42" s="95">
        <v>0.30032</v>
      </c>
      <c r="BU42" s="101">
        <f t="shared" si="9"/>
        <v>1.07032</v>
      </c>
      <c r="BV42" s="102">
        <f t="shared" si="6"/>
        <v>4.23728813559322</v>
      </c>
      <c r="BW42" s="103">
        <v>855.555555555556</v>
      </c>
      <c r="BX42" s="104">
        <f t="shared" si="7"/>
        <v>0.00453525423728814</v>
      </c>
      <c r="BY42" s="105">
        <v>900</v>
      </c>
      <c r="BZ42" s="103" t="s">
        <v>32</v>
      </c>
      <c r="CA42" s="106" t="s">
        <v>189</v>
      </c>
      <c r="CB42" s="107" t="s">
        <v>148</v>
      </c>
      <c r="CC42" s="112" t="s">
        <v>149</v>
      </c>
      <c r="CD42" s="106"/>
      <c r="CE42" s="103" t="s">
        <v>192</v>
      </c>
      <c r="CF42" s="113"/>
      <c r="CG42" s="115">
        <v>2000012056</v>
      </c>
    </row>
    <row r="43" spans="1:85">
      <c r="A43" s="53" t="str">
        <f t="shared" si="0"/>
        <v>A1-15-01-45709</v>
      </c>
      <c r="B43" s="47" t="str">
        <f t="shared" si="1"/>
        <v>A1-15-01</v>
      </c>
      <c r="C43" s="48" t="s">
        <v>43</v>
      </c>
      <c r="D43" s="49">
        <v>45709</v>
      </c>
      <c r="E43" s="50" t="s">
        <v>14</v>
      </c>
      <c r="F43" s="51" t="s">
        <v>15</v>
      </c>
      <c r="G43" s="52">
        <v>1</v>
      </c>
      <c r="H43" s="51" t="s">
        <v>144</v>
      </c>
      <c r="I43" s="59">
        <v>15</v>
      </c>
      <c r="J43" s="60">
        <f>IF(ISBLANK(H43),"",IFERROR(VLOOKUP(B43,'Np PL4 Stock'!$A:$D,4,FALSE),""))</f>
        <v>45696</v>
      </c>
      <c r="K43" s="61">
        <f>IF(ISBLANK(H43),"",SUMIF('Np PL4 Stock'!$A:$A,B43,'Np PL4 Stock'!$N:$N))</f>
        <v>1</v>
      </c>
      <c r="L43" s="62">
        <f>IF(ISBLANK(H43),"",VLOOKUP(LEFT(B43,5),Unit!A:B,2,FALSE))</f>
        <v>8</v>
      </c>
      <c r="M43" s="63" t="str">
        <f>IF(ISBLANK(H43),"",IFERROR(VLOOKUP(B43,'Np PL4 Stock'!$A:$T,20,FALSE),""))</f>
        <v>V1-MD1</v>
      </c>
      <c r="N43" s="63" t="str">
        <f>IF(ISBLANK(H43),"",IFERROR(VLOOKUP(B43,'Np PL4 Stock'!$A:$U,21,FALSE),""))</f>
        <v>Konabay</v>
      </c>
      <c r="O43" s="62">
        <f t="shared" si="2"/>
        <v>125</v>
      </c>
      <c r="P43" s="62">
        <f t="shared" si="3"/>
        <v>0.00011</v>
      </c>
      <c r="Q43" s="67">
        <f t="shared" si="4"/>
        <v>8.8e-7</v>
      </c>
      <c r="R43" s="67">
        <f t="shared" si="5"/>
        <v>1.24021e-6</v>
      </c>
      <c r="S43" s="64">
        <v>11</v>
      </c>
      <c r="T43" s="68">
        <v>7.626</v>
      </c>
      <c r="U43" s="68">
        <v>7.726</v>
      </c>
      <c r="V43" s="69">
        <v>88.889</v>
      </c>
      <c r="W43" s="59">
        <v>407</v>
      </c>
      <c r="X43" s="64">
        <v>97</v>
      </c>
      <c r="Y43" s="59">
        <v>100</v>
      </c>
      <c r="Z43" s="59">
        <v>80</v>
      </c>
      <c r="AA43" s="59">
        <v>0</v>
      </c>
      <c r="AB43" s="59">
        <v>0</v>
      </c>
      <c r="AC43" s="59">
        <v>0</v>
      </c>
      <c r="AD43" s="59">
        <v>0</v>
      </c>
      <c r="AE43" s="59">
        <v>100</v>
      </c>
      <c r="AF43" s="73" t="s">
        <v>38</v>
      </c>
      <c r="AG43" s="73">
        <v>46000</v>
      </c>
      <c r="AH43" s="73" t="s">
        <v>38</v>
      </c>
      <c r="AI43" s="73" t="s">
        <v>38</v>
      </c>
      <c r="AJ43" s="73" t="s">
        <v>38</v>
      </c>
      <c r="AK43" s="73" t="s">
        <v>32</v>
      </c>
      <c r="AL43" s="77" t="str">
        <f>IF(ISBLANK(S43),"",IF(AJ43="Fail","Fail",IF(E43="PL4",IF(AND(T43&gt;STD_01122025!$D$3,U43&lt;STD_01122025!$D$4,OR(AF43="ND",AF43&lt;STD_01122025!$D$7),AH43="ND"),"Pass","Fail"),IF(E43="PL12",IF(AND(S43&lt;STD_01122025!$F$2,T43&gt;STD_01122025!$F$3,U43&lt;STD_01122025!$F$4,V43&gt;STD_01122025!$F$5,X43&gt;STD_01122025!$F$6,OR(AF43="ND",AF43&lt;STD_01122025!$F$7),AH43="ND"),"Pass","Fail"),IF(E43="SuperPL",IF(AND(T43&gt;STD_01122025!$H$3,U43&lt;STD_01122025!$H$4,V43&gt;STD_01122025!$H$5,X43&gt;STD_01122025!$H$6,OR(AF43="ND",AF43&lt;STD_01122025!$H$7),AH43="ND"),"Pass","Fail"),IF(E43="Flight",IF(AND(T43&gt;STD_01122025!$J$3,U43&lt;STD_01122025!$J$4,X43&gt;STD_01122025!$J$6,OR(AF43="ND",AF43&lt;STD_01122025!$J$7),AH43="ND"),"Pass","Fail"),""))))))</f>
        <v>Pass</v>
      </c>
      <c r="AM43" s="62">
        <f>IF(ISBLANK(B43),"",IFERROR(IF(VLOOKUP(B43,'Np PL4 Stock'!$A:$J,10,FALSE)="Np4",D43-VLOOKUP(B43,'Np PL4 Stock'!$A:$E,5,FALSE),D43-VLOOKUP(B43,'Np PL4 Stock'!$A:$E,5,FALSE)-1),""))</f>
        <v>13</v>
      </c>
      <c r="AN43" s="68">
        <v>8.839</v>
      </c>
      <c r="AO43" s="68">
        <v>6.51</v>
      </c>
      <c r="AP43" s="69">
        <v>100</v>
      </c>
      <c r="AQ43" s="64">
        <v>207</v>
      </c>
      <c r="AR43" s="64">
        <v>100</v>
      </c>
      <c r="AS43" s="59">
        <v>100</v>
      </c>
      <c r="AT43" s="73" t="s">
        <v>38</v>
      </c>
      <c r="AU43" s="73">
        <v>56000</v>
      </c>
      <c r="AV43" s="73" t="s">
        <v>38</v>
      </c>
      <c r="AW43" s="73" t="s">
        <v>38</v>
      </c>
      <c r="AX43" s="73" t="s">
        <v>32</v>
      </c>
      <c r="AY43" s="59">
        <v>0</v>
      </c>
      <c r="AZ43" s="59">
        <v>0</v>
      </c>
      <c r="BA43" s="59">
        <v>0</v>
      </c>
      <c r="BB43" s="59">
        <v>0</v>
      </c>
      <c r="BC43" s="59">
        <v>0</v>
      </c>
      <c r="BD43" s="59">
        <v>0</v>
      </c>
      <c r="BE43" s="84" t="s">
        <v>38</v>
      </c>
      <c r="BF43" s="84" t="s">
        <v>38</v>
      </c>
      <c r="BG43" s="84" t="s">
        <v>38</v>
      </c>
      <c r="BH43" s="84" t="s">
        <v>38</v>
      </c>
      <c r="BI43" s="85" t="s">
        <v>510</v>
      </c>
      <c r="BJ43" s="86" t="s">
        <v>261</v>
      </c>
      <c r="BK43" s="64" t="s">
        <v>495</v>
      </c>
      <c r="BL43" s="86" t="s">
        <v>155</v>
      </c>
      <c r="BM43" s="86" t="s">
        <v>178</v>
      </c>
      <c r="BN43" s="86"/>
      <c r="BO43" s="64">
        <v>9</v>
      </c>
      <c r="BP43" s="69">
        <v>246104305100134</v>
      </c>
      <c r="BQ43" s="92">
        <v>0.8</v>
      </c>
      <c r="BR43" s="93">
        <v>0.08</v>
      </c>
      <c r="BS43" s="94">
        <f t="shared" si="8"/>
        <v>0.88</v>
      </c>
      <c r="BT43" s="95">
        <v>0.36021</v>
      </c>
      <c r="BU43" s="101">
        <f t="shared" si="9"/>
        <v>1.24021</v>
      </c>
      <c r="BV43" s="102">
        <f t="shared" si="6"/>
        <v>4.83091787439614</v>
      </c>
      <c r="BW43" s="103">
        <v>977.777777777778</v>
      </c>
      <c r="BX43" s="104">
        <f t="shared" si="7"/>
        <v>0.00599135265700483</v>
      </c>
      <c r="BY43" s="105">
        <v>900</v>
      </c>
      <c r="BZ43" s="103" t="s">
        <v>32</v>
      </c>
      <c r="CA43" s="106" t="s">
        <v>189</v>
      </c>
      <c r="CB43" s="107" t="s">
        <v>148</v>
      </c>
      <c r="CC43" s="112" t="s">
        <v>149</v>
      </c>
      <c r="CD43" s="106"/>
      <c r="CE43" s="103" t="s">
        <v>192</v>
      </c>
      <c r="CF43" s="113"/>
      <c r="CG43" s="114">
        <v>2000012056</v>
      </c>
    </row>
    <row r="44" spans="1:85">
      <c r="A44" s="53" t="str">
        <f t="shared" si="0"/>
        <v>A1-06-01-45709</v>
      </c>
      <c r="B44" s="47" t="str">
        <f t="shared" si="1"/>
        <v>A1-06-01</v>
      </c>
      <c r="C44" s="48" t="s">
        <v>43</v>
      </c>
      <c r="D44" s="49">
        <v>45709</v>
      </c>
      <c r="E44" s="50" t="s">
        <v>14</v>
      </c>
      <c r="F44" s="51" t="s">
        <v>15</v>
      </c>
      <c r="G44" s="52">
        <v>1</v>
      </c>
      <c r="H44" s="52" t="s">
        <v>144</v>
      </c>
      <c r="I44" s="59">
        <v>6</v>
      </c>
      <c r="J44" s="60">
        <f>IF(ISBLANK(H44),"",IFERROR(VLOOKUP(B44,'Np PL4 Stock'!$A:$D,4,FALSE),""))</f>
        <v>45695</v>
      </c>
      <c r="K44" s="61">
        <f>IF(ISBLANK(H44),"",SUMIF('Np PL4 Stock'!$A:$A,B44,'Np PL4 Stock'!$N:$N))</f>
        <v>1.66</v>
      </c>
      <c r="L44" s="62">
        <f>IF(ISBLANK(H44),"",VLOOKUP(LEFT(B44,5),Unit!A:B,2,FALSE))</f>
        <v>16</v>
      </c>
      <c r="M44" s="63" t="str">
        <f>IF(ISBLANK(H44),"",IFERROR(VLOOKUP(B44,'Np PL4 Stock'!$A:$T,20,FALSE),""))</f>
        <v>PD-MA1</v>
      </c>
      <c r="N44" s="63" t="str">
        <f>IF(ISBLANK(H44),"",IFERROR(VLOOKUP(B44,'Np PL4 Stock'!$A:$U,21,FALSE),""))</f>
        <v>Konabay</v>
      </c>
      <c r="O44" s="62">
        <f t="shared" si="2"/>
        <v>103.75</v>
      </c>
      <c r="P44" s="62">
        <f t="shared" si="3"/>
        <v>2.0625e-5</v>
      </c>
      <c r="Q44" s="67">
        <f t="shared" si="4"/>
        <v>6.09638554216867e-7</v>
      </c>
      <c r="R44" s="67">
        <f t="shared" si="5"/>
        <v>8.02803614457831e-7</v>
      </c>
      <c r="S44" s="64">
        <v>11</v>
      </c>
      <c r="T44" s="68">
        <v>7.518</v>
      </c>
      <c r="U44" s="68">
        <v>5.127</v>
      </c>
      <c r="V44" s="69">
        <v>91</v>
      </c>
      <c r="W44" s="59">
        <v>423</v>
      </c>
      <c r="X44" s="64">
        <v>95</v>
      </c>
      <c r="Y44" s="59">
        <v>100</v>
      </c>
      <c r="Z44" s="59">
        <v>80</v>
      </c>
      <c r="AA44" s="59">
        <v>0</v>
      </c>
      <c r="AB44" s="59">
        <v>0</v>
      </c>
      <c r="AC44" s="59">
        <v>0</v>
      </c>
      <c r="AD44" s="59">
        <v>0</v>
      </c>
      <c r="AE44" s="59">
        <v>100</v>
      </c>
      <c r="AF44" s="73" t="s">
        <v>38</v>
      </c>
      <c r="AG44" s="73">
        <v>44000</v>
      </c>
      <c r="AH44" s="73" t="s">
        <v>38</v>
      </c>
      <c r="AI44" s="73" t="s">
        <v>38</v>
      </c>
      <c r="AJ44" s="73" t="s">
        <v>38</v>
      </c>
      <c r="AK44" s="73" t="s">
        <v>32</v>
      </c>
      <c r="AL44" s="77" t="str">
        <f>IF(ISBLANK(S44),"",IF(AJ44="Fail","Fail",IF(E44="PL4",IF(AND(T44&gt;STD_01122025!$D$3,U44&lt;STD_01122025!$D$4,OR(AF44="ND",AF44&lt;STD_01122025!$D$7),AH44="ND"),"Pass","Fail"),IF(E44="PL12",IF(AND(S44&lt;STD_01122025!$F$2,T44&gt;STD_01122025!$F$3,U44&lt;STD_01122025!$F$4,V44&gt;STD_01122025!$F$5,X44&gt;STD_01122025!$F$6,OR(AF44="ND",AF44&lt;STD_01122025!$F$7),AH44="ND"),"Pass","Fail"),IF(E44="SuperPL",IF(AND(T44&gt;STD_01122025!$H$3,U44&lt;STD_01122025!$H$4,V44&gt;STD_01122025!$H$5,X44&gt;STD_01122025!$H$6,OR(AF44="ND",AF44&lt;STD_01122025!$H$7),AH44="ND"),"Pass","Fail"),IF(E44="Flight",IF(AND(T44&gt;STD_01122025!$J$3,U44&lt;STD_01122025!$J$4,X44&gt;STD_01122025!$J$6,OR(AF44="ND",AF44&lt;STD_01122025!$J$7),AH44="ND"),"Pass","Fail"),""))))))</f>
        <v>Pass</v>
      </c>
      <c r="AM44" s="62">
        <f>IF(ISBLANK(B44),"",IFERROR(IF(VLOOKUP(B44,'Np PL4 Stock'!$A:$J,10,FALSE)="Np4",D44-VLOOKUP(B44,'Np PL4 Stock'!$A:$E,5,FALSE),D44-VLOOKUP(B44,'Np PL4 Stock'!$A:$E,5,FALSE)-1),""))</f>
        <v>14</v>
      </c>
      <c r="AN44" s="68">
        <v>8.61</v>
      </c>
      <c r="AO44" s="68">
        <v>6.777</v>
      </c>
      <c r="AP44" s="69">
        <v>100</v>
      </c>
      <c r="AQ44" s="64">
        <v>245</v>
      </c>
      <c r="AR44" s="64">
        <v>100</v>
      </c>
      <c r="AS44" s="59">
        <v>100</v>
      </c>
      <c r="AT44" s="73" t="s">
        <v>38</v>
      </c>
      <c r="AU44" s="73">
        <v>46000</v>
      </c>
      <c r="AV44" s="73" t="s">
        <v>38</v>
      </c>
      <c r="AW44" s="73" t="s">
        <v>38</v>
      </c>
      <c r="AX44" s="73" t="s">
        <v>32</v>
      </c>
      <c r="AY44" s="59">
        <v>0</v>
      </c>
      <c r="AZ44" s="59">
        <v>0</v>
      </c>
      <c r="BA44" s="59">
        <v>0</v>
      </c>
      <c r="BB44" s="59">
        <v>0</v>
      </c>
      <c r="BC44" s="59">
        <v>0</v>
      </c>
      <c r="BD44" s="59">
        <v>0</v>
      </c>
      <c r="BE44" s="84" t="s">
        <v>38</v>
      </c>
      <c r="BF44" s="84" t="s">
        <v>38</v>
      </c>
      <c r="BG44" s="84" t="s">
        <v>38</v>
      </c>
      <c r="BH44" s="84" t="s">
        <v>38</v>
      </c>
      <c r="BI44" s="85" t="s">
        <v>511</v>
      </c>
      <c r="BJ44" s="86" t="s">
        <v>261</v>
      </c>
      <c r="BK44" s="64" t="s">
        <v>495</v>
      </c>
      <c r="BL44" s="86" t="s">
        <v>155</v>
      </c>
      <c r="BM44" s="86" t="s">
        <v>178</v>
      </c>
      <c r="BN44" s="86"/>
      <c r="BO44" s="64">
        <v>11</v>
      </c>
      <c r="BP44" s="69">
        <v>246104305100135</v>
      </c>
      <c r="BQ44" s="92">
        <v>0.3</v>
      </c>
      <c r="BR44" s="93">
        <v>0.03</v>
      </c>
      <c r="BS44" s="94">
        <f t="shared" si="8"/>
        <v>0.33</v>
      </c>
      <c r="BT44" s="95">
        <v>0.113654</v>
      </c>
      <c r="BU44" s="101">
        <f t="shared" si="9"/>
        <v>0.443654</v>
      </c>
      <c r="BV44" s="102">
        <f t="shared" si="6"/>
        <v>4.08163265306122</v>
      </c>
      <c r="BW44" s="103">
        <v>366.666666666667</v>
      </c>
      <c r="BX44" s="104">
        <f t="shared" si="7"/>
        <v>0.00181083265306122</v>
      </c>
      <c r="BY44" s="105">
        <v>900</v>
      </c>
      <c r="BZ44" s="103" t="s">
        <v>32</v>
      </c>
      <c r="CA44" s="106" t="s">
        <v>189</v>
      </c>
      <c r="CB44" s="107" t="s">
        <v>148</v>
      </c>
      <c r="CC44" s="112" t="s">
        <v>149</v>
      </c>
      <c r="CD44" s="106"/>
      <c r="CE44" s="103" t="s">
        <v>192</v>
      </c>
      <c r="CF44" s="113"/>
      <c r="CG44" s="114">
        <v>2000023035</v>
      </c>
    </row>
    <row r="45" spans="1:85">
      <c r="A45" s="53" t="str">
        <f t="shared" si="0"/>
        <v>A1-17-01-45709</v>
      </c>
      <c r="B45" s="47" t="str">
        <f t="shared" si="1"/>
        <v>A1-17-01</v>
      </c>
      <c r="C45" s="48" t="s">
        <v>43</v>
      </c>
      <c r="D45" s="49">
        <v>45709</v>
      </c>
      <c r="E45" s="50" t="s">
        <v>14</v>
      </c>
      <c r="F45" s="51" t="s">
        <v>15</v>
      </c>
      <c r="G45" s="52">
        <v>1</v>
      </c>
      <c r="H45" s="51" t="s">
        <v>144</v>
      </c>
      <c r="I45" s="59">
        <v>17</v>
      </c>
      <c r="J45" s="60">
        <f>IF(ISBLANK(H45),"",IFERROR(VLOOKUP(B45,'Np PL4 Stock'!$A:$D,4,FALSE),""))</f>
        <v>45696</v>
      </c>
      <c r="K45" s="61">
        <f>IF(ISBLANK(H45),"",SUMIF('Np PL4 Stock'!$A:$A,B45,'Np PL4 Stock'!$N:$N))</f>
        <v>1</v>
      </c>
      <c r="L45" s="62">
        <f>IF(ISBLANK(H45),"",VLOOKUP(LEFT(B45,5),Unit!A:B,2,FALSE))</f>
        <v>8</v>
      </c>
      <c r="M45" s="63" t="str">
        <f>IF(ISBLANK(H45),"",IFERROR(VLOOKUP(B45,'Np PL4 Stock'!$A:$T,20,FALSE),""))</f>
        <v>V1-MB1</v>
      </c>
      <c r="N45" s="63" t="str">
        <f>IF(ISBLANK(H45),"",IFERROR(VLOOKUP(B45,'Np PL4 Stock'!$A:$U,21,FALSE),""))</f>
        <v>SIS</v>
      </c>
      <c r="O45" s="62">
        <f t="shared" si="2"/>
        <v>125</v>
      </c>
      <c r="P45" s="62">
        <f t="shared" si="3"/>
        <v>8.9375e-5</v>
      </c>
      <c r="Q45" s="67">
        <f t="shared" si="4"/>
        <v>7.15e-7</v>
      </c>
      <c r="R45" s="67">
        <f t="shared" si="5"/>
        <v>9.3855e-7</v>
      </c>
      <c r="S45" s="64">
        <v>11</v>
      </c>
      <c r="T45" s="68">
        <v>7.503</v>
      </c>
      <c r="U45" s="68">
        <v>6.02</v>
      </c>
      <c r="V45" s="69">
        <v>95</v>
      </c>
      <c r="W45" s="59">
        <v>426</v>
      </c>
      <c r="X45" s="70">
        <v>98</v>
      </c>
      <c r="Y45" s="59">
        <v>100</v>
      </c>
      <c r="Z45" s="59">
        <v>84</v>
      </c>
      <c r="AA45" s="59">
        <v>0</v>
      </c>
      <c r="AB45" s="59">
        <v>0</v>
      </c>
      <c r="AC45" s="59">
        <v>0</v>
      </c>
      <c r="AD45" s="59">
        <v>0</v>
      </c>
      <c r="AE45" s="59">
        <v>100</v>
      </c>
      <c r="AF45" s="73" t="s">
        <v>38</v>
      </c>
      <c r="AG45" s="73">
        <v>45500</v>
      </c>
      <c r="AH45" s="73" t="s">
        <v>38</v>
      </c>
      <c r="AI45" s="73" t="s">
        <v>38</v>
      </c>
      <c r="AJ45" s="73" t="s">
        <v>38</v>
      </c>
      <c r="AK45" s="73" t="s">
        <v>32</v>
      </c>
      <c r="AL45" s="77" t="str">
        <f>IF(ISBLANK(S45),"",IF(AJ45="Fail","Fail",IF(E45="PL4",IF(AND(T45&gt;STD_01122025!$D$3,U45&lt;STD_01122025!$D$4,OR(AF45="ND",AF45&lt;STD_01122025!$D$7),AH45="ND"),"Pass","Fail"),IF(E45="PL12",IF(AND(S45&lt;STD_01122025!$F$2,T45&gt;STD_01122025!$F$3,U45&lt;STD_01122025!$F$4,V45&gt;STD_01122025!$F$5,X45&gt;STD_01122025!$F$6,OR(AF45="ND",AF45&lt;STD_01122025!$F$7),AH45="ND"),"Pass","Fail"),IF(E45="SuperPL",IF(AND(T45&gt;STD_01122025!$H$3,U45&lt;STD_01122025!$H$4,V45&gt;STD_01122025!$H$5,X45&gt;STD_01122025!$H$6,OR(AF45="ND",AF45&lt;STD_01122025!$H$7),AH45="ND"),"Pass","Fail"),IF(E45="Flight",IF(AND(T45&gt;STD_01122025!$J$3,U45&lt;STD_01122025!$J$4,X45&gt;STD_01122025!$J$6,OR(AF45="ND",AF45&lt;STD_01122025!$J$7),AH45="ND"),"Pass","Fail"),""))))))</f>
        <v>Pass</v>
      </c>
      <c r="AM45" s="62">
        <f>IF(ISBLANK(B45),"",IFERROR(IF(VLOOKUP(B45,'Np PL4 Stock'!$A:$J,10,FALSE)="Np4",D45-VLOOKUP(B45,'Np PL4 Stock'!$A:$E,5,FALSE),D45-VLOOKUP(B45,'Np PL4 Stock'!$A:$E,5,FALSE)-1),""))</f>
        <v>13</v>
      </c>
      <c r="AN45" s="68">
        <v>8.044</v>
      </c>
      <c r="AO45" s="68">
        <v>5.768</v>
      </c>
      <c r="AP45" s="69">
        <v>98</v>
      </c>
      <c r="AQ45" s="64">
        <v>320</v>
      </c>
      <c r="AR45" s="64">
        <v>98</v>
      </c>
      <c r="AS45" s="59">
        <v>100</v>
      </c>
      <c r="AT45" s="73" t="s">
        <v>38</v>
      </c>
      <c r="AU45" s="73">
        <v>69000</v>
      </c>
      <c r="AV45" s="73" t="s">
        <v>38</v>
      </c>
      <c r="AW45" s="73" t="s">
        <v>38</v>
      </c>
      <c r="AX45" s="73" t="s">
        <v>32</v>
      </c>
      <c r="AY45" s="59">
        <v>0</v>
      </c>
      <c r="AZ45" s="59">
        <v>0</v>
      </c>
      <c r="BA45" s="59">
        <v>0</v>
      </c>
      <c r="BB45" s="59">
        <v>0</v>
      </c>
      <c r="BC45" s="59">
        <v>0</v>
      </c>
      <c r="BD45" s="59">
        <v>0</v>
      </c>
      <c r="BE45" s="84" t="s">
        <v>38</v>
      </c>
      <c r="BF45" s="84" t="s">
        <v>38</v>
      </c>
      <c r="BG45" s="84" t="s">
        <v>38</v>
      </c>
      <c r="BH45" s="84" t="s">
        <v>38</v>
      </c>
      <c r="BI45" s="85" t="s">
        <v>492</v>
      </c>
      <c r="BJ45" s="86" t="s">
        <v>258</v>
      </c>
      <c r="BK45" s="64" t="s">
        <v>488</v>
      </c>
      <c r="BL45" s="86" t="s">
        <v>155</v>
      </c>
      <c r="BM45" s="86" t="s">
        <v>178</v>
      </c>
      <c r="BN45" s="86"/>
      <c r="BO45" s="59">
        <v>10</v>
      </c>
      <c r="BP45" s="69">
        <v>246104305100133</v>
      </c>
      <c r="BQ45" s="92">
        <v>0.4</v>
      </c>
      <c r="BR45" s="93">
        <v>0.04</v>
      </c>
      <c r="BS45" s="94">
        <f t="shared" si="8"/>
        <v>0.44</v>
      </c>
      <c r="BT45" s="95">
        <v>0.13375</v>
      </c>
      <c r="BU45" s="101">
        <f t="shared" si="9"/>
        <v>0.57375</v>
      </c>
      <c r="BV45" s="102">
        <f t="shared" si="6"/>
        <v>3.125</v>
      </c>
      <c r="BW45" s="103">
        <v>440</v>
      </c>
      <c r="BX45" s="104">
        <f t="shared" si="7"/>
        <v>0.00179296875</v>
      </c>
      <c r="BY45" s="105">
        <v>1000</v>
      </c>
      <c r="BZ45" s="103" t="s">
        <v>32</v>
      </c>
      <c r="CA45" s="106" t="s">
        <v>189</v>
      </c>
      <c r="CB45" s="107" t="s">
        <v>148</v>
      </c>
      <c r="CC45" s="112" t="s">
        <v>149</v>
      </c>
      <c r="CD45" s="106"/>
      <c r="CE45" s="103" t="s">
        <v>192</v>
      </c>
      <c r="CF45" s="113"/>
      <c r="CG45" s="116">
        <v>2000028684</v>
      </c>
    </row>
    <row r="46" spans="1:85">
      <c r="A46" s="53" t="str">
        <f t="shared" si="0"/>
        <v>A1-13-01-45709</v>
      </c>
      <c r="B46" s="47" t="str">
        <f t="shared" si="1"/>
        <v>A1-13-01</v>
      </c>
      <c r="C46" s="48" t="s">
        <v>43</v>
      </c>
      <c r="D46" s="49">
        <v>45709</v>
      </c>
      <c r="E46" s="50" t="s">
        <v>14</v>
      </c>
      <c r="F46" s="51" t="s">
        <v>15</v>
      </c>
      <c r="G46" s="52">
        <v>1</v>
      </c>
      <c r="H46" s="52" t="s">
        <v>144</v>
      </c>
      <c r="I46" s="59">
        <v>13</v>
      </c>
      <c r="J46" s="60">
        <f>IF(ISBLANK(H46),"",IFERROR(VLOOKUP(B46,'Np PL4 Stock'!$A:$D,4,FALSE),""))</f>
        <v>45696</v>
      </c>
      <c r="K46" s="61">
        <f>IF(ISBLANK(H46),"",SUMIF('Np PL4 Stock'!$A:$A,B46,'Np PL4 Stock'!$N:$N))</f>
        <v>1</v>
      </c>
      <c r="L46" s="62">
        <f>IF(ISBLANK(H46),"",VLOOKUP(LEFT(B46,5),Unit!A:B,2,FALSE))</f>
        <v>8</v>
      </c>
      <c r="M46" s="63" t="str">
        <f>IF(ISBLANK(H46),"",IFERROR(VLOOKUP(B46,'Np PL4 Stock'!$A:$T,20,FALSE),""))</f>
        <v>V1-MD1</v>
      </c>
      <c r="N46" s="63" t="str">
        <f>IF(ISBLANK(H46),"",IFERROR(VLOOKUP(B46,'Np PL4 Stock'!$A:$U,21,FALSE),""))</f>
        <v>Konabay</v>
      </c>
      <c r="O46" s="62">
        <f t="shared" si="2"/>
        <v>125</v>
      </c>
      <c r="P46" s="62">
        <f t="shared" si="3"/>
        <v>8.125e-5</v>
      </c>
      <c r="Q46" s="67">
        <f t="shared" si="4"/>
        <v>6.5e-7</v>
      </c>
      <c r="R46" s="67">
        <f t="shared" si="5"/>
        <v>8.20125e-7</v>
      </c>
      <c r="S46" s="64">
        <v>11</v>
      </c>
      <c r="T46" s="68">
        <v>7.608</v>
      </c>
      <c r="U46" s="68">
        <v>6.732</v>
      </c>
      <c r="V46" s="69">
        <v>88</v>
      </c>
      <c r="W46" s="59">
        <v>409</v>
      </c>
      <c r="X46" s="70">
        <v>96</v>
      </c>
      <c r="Y46" s="59">
        <v>100</v>
      </c>
      <c r="Z46" s="69">
        <v>88</v>
      </c>
      <c r="AA46" s="59">
        <v>0</v>
      </c>
      <c r="AB46" s="59">
        <v>0</v>
      </c>
      <c r="AC46" s="59">
        <v>0</v>
      </c>
      <c r="AD46" s="59">
        <v>0</v>
      </c>
      <c r="AE46" s="59">
        <v>100</v>
      </c>
      <c r="AF46" s="73" t="s">
        <v>38</v>
      </c>
      <c r="AG46" s="73">
        <v>42500</v>
      </c>
      <c r="AH46" s="73" t="s">
        <v>38</v>
      </c>
      <c r="AI46" s="73" t="s">
        <v>38</v>
      </c>
      <c r="AJ46" s="73" t="s">
        <v>38</v>
      </c>
      <c r="AK46" s="73" t="s">
        <v>32</v>
      </c>
      <c r="AL46" s="77" t="str">
        <f>IF(ISBLANK(S46),"",IF(AJ46="Fail","Fail",IF(E46="PL4",IF(AND(T46&gt;STD_01122025!$D$3,U46&lt;STD_01122025!$D$4,OR(AF46="ND",AF46&lt;STD_01122025!$D$7),AH46="ND"),"Pass","Fail"),IF(E46="PL12",IF(AND(S46&lt;STD_01122025!$F$2,T46&gt;STD_01122025!$F$3,U46&lt;STD_01122025!$F$4,V46&gt;STD_01122025!$F$5,X46&gt;STD_01122025!$F$6,OR(AF46="ND",AF46&lt;STD_01122025!$F$7),AH46="ND"),"Pass","Fail"),IF(E46="SuperPL",IF(AND(T46&gt;STD_01122025!$H$3,U46&lt;STD_01122025!$H$4,V46&gt;STD_01122025!$H$5,X46&gt;STD_01122025!$H$6,OR(AF46="ND",AF46&lt;STD_01122025!$H$7),AH46="ND"),"Pass","Fail"),IF(E46="Flight",IF(AND(T46&gt;STD_01122025!$J$3,U46&lt;STD_01122025!$J$4,X46&gt;STD_01122025!$J$6,OR(AF46="ND",AF46&lt;STD_01122025!$J$7),AH46="ND"),"Pass","Fail"),""))))))</f>
        <v>Pass</v>
      </c>
      <c r="AM46" s="62">
        <f>IF(ISBLANK(B46),"",IFERROR(IF(VLOOKUP(B46,'Np PL4 Stock'!$A:$J,10,FALSE)="Np4",D46-VLOOKUP(B46,'Np PL4 Stock'!$A:$E,5,FALSE),D46-VLOOKUP(B46,'Np PL4 Stock'!$A:$E,5,FALSE)-1),""))</f>
        <v>13</v>
      </c>
      <c r="AN46" s="68">
        <v>8.364</v>
      </c>
      <c r="AO46" s="68">
        <v>8.396</v>
      </c>
      <c r="AP46" s="69">
        <v>99</v>
      </c>
      <c r="AQ46" s="64">
        <v>264</v>
      </c>
      <c r="AR46" s="64">
        <v>99</v>
      </c>
      <c r="AS46" s="59">
        <v>100</v>
      </c>
      <c r="AT46" s="73" t="s">
        <v>38</v>
      </c>
      <c r="AU46" s="73">
        <v>36000</v>
      </c>
      <c r="AV46" s="73" t="s">
        <v>38</v>
      </c>
      <c r="AW46" s="73" t="s">
        <v>38</v>
      </c>
      <c r="AX46" s="73" t="s">
        <v>32</v>
      </c>
      <c r="AY46" s="59">
        <v>0</v>
      </c>
      <c r="AZ46" s="59">
        <v>0</v>
      </c>
      <c r="BA46" s="59">
        <v>0</v>
      </c>
      <c r="BB46" s="59">
        <v>0</v>
      </c>
      <c r="BC46" s="59">
        <v>0</v>
      </c>
      <c r="BD46" s="59">
        <v>0</v>
      </c>
      <c r="BE46" s="84" t="s">
        <v>38</v>
      </c>
      <c r="BF46" s="84" t="s">
        <v>38</v>
      </c>
      <c r="BG46" s="84" t="s">
        <v>38</v>
      </c>
      <c r="BH46" s="84" t="s">
        <v>38</v>
      </c>
      <c r="BI46" s="85" t="s">
        <v>512</v>
      </c>
      <c r="BJ46" s="86" t="s">
        <v>167</v>
      </c>
      <c r="BK46" s="64" t="s">
        <v>513</v>
      </c>
      <c r="BL46" s="86" t="s">
        <v>177</v>
      </c>
      <c r="BM46" s="86" t="s">
        <v>178</v>
      </c>
      <c r="BN46" s="86"/>
      <c r="BO46" s="64">
        <v>5</v>
      </c>
      <c r="BP46" s="69">
        <v>246104305100136</v>
      </c>
      <c r="BQ46" s="92">
        <v>0.5</v>
      </c>
      <c r="BR46" s="93">
        <v>0.15</v>
      </c>
      <c r="BS46" s="94">
        <f t="shared" si="8"/>
        <v>0.65</v>
      </c>
      <c r="BT46" s="95">
        <v>0.170125</v>
      </c>
      <c r="BU46" s="101">
        <f t="shared" si="9"/>
        <v>0.820125</v>
      </c>
      <c r="BV46" s="102">
        <f t="shared" si="6"/>
        <v>3.78787878787879</v>
      </c>
      <c r="BW46" s="103">
        <v>650</v>
      </c>
      <c r="BX46" s="104">
        <f t="shared" si="7"/>
        <v>0.00310653409090909</v>
      </c>
      <c r="BY46" s="105">
        <v>1000</v>
      </c>
      <c r="BZ46" s="103" t="s">
        <v>32</v>
      </c>
      <c r="CA46" s="106" t="s">
        <v>189</v>
      </c>
      <c r="CB46" s="107" t="s">
        <v>148</v>
      </c>
      <c r="CC46" s="112" t="s">
        <v>149</v>
      </c>
      <c r="CD46" s="106"/>
      <c r="CE46" s="103" t="s">
        <v>192</v>
      </c>
      <c r="CF46" s="113"/>
      <c r="CG46" s="115">
        <v>2000019210</v>
      </c>
    </row>
    <row r="47" spans="1:85">
      <c r="A47" s="53" t="str">
        <f t="shared" si="0"/>
        <v>A1-14-01-45709</v>
      </c>
      <c r="B47" s="47" t="str">
        <f t="shared" si="1"/>
        <v>A1-14-01</v>
      </c>
      <c r="C47" s="48" t="s">
        <v>43</v>
      </c>
      <c r="D47" s="49">
        <v>45709</v>
      </c>
      <c r="E47" s="50" t="s">
        <v>14</v>
      </c>
      <c r="F47" s="51" t="s">
        <v>15</v>
      </c>
      <c r="G47" s="52">
        <v>1</v>
      </c>
      <c r="H47" s="52" t="s">
        <v>144</v>
      </c>
      <c r="I47" s="59">
        <v>14</v>
      </c>
      <c r="J47" s="60">
        <f>IF(ISBLANK(H47),"",IFERROR(VLOOKUP(B47,'Np PL4 Stock'!$A:$D,4,FALSE),""))</f>
        <v>45696</v>
      </c>
      <c r="K47" s="61">
        <f>IF(ISBLANK(H47),"",SUMIF('Np PL4 Stock'!$A:$A,B47,'Np PL4 Stock'!$N:$N))</f>
        <v>1</v>
      </c>
      <c r="L47" s="62">
        <f>IF(ISBLANK(H47),"",VLOOKUP(LEFT(B47,5),Unit!A:B,2,FALSE))</f>
        <v>8</v>
      </c>
      <c r="M47" s="63" t="str">
        <f>IF(ISBLANK(H47),"",IFERROR(VLOOKUP(B47,'Np PL4 Stock'!$A:$T,20,FALSE),""))</f>
        <v>V1-MD1</v>
      </c>
      <c r="N47" s="63" t="str">
        <f>IF(ISBLANK(H47),"",IFERROR(VLOOKUP(B47,'Np PL4 Stock'!$A:$U,21,FALSE),""))</f>
        <v>Konabay</v>
      </c>
      <c r="O47" s="62">
        <f t="shared" si="2"/>
        <v>125</v>
      </c>
      <c r="P47" s="62">
        <f t="shared" si="3"/>
        <v>8.125e-5</v>
      </c>
      <c r="Q47" s="67">
        <f t="shared" si="4"/>
        <v>6.5e-7</v>
      </c>
      <c r="R47" s="67">
        <f t="shared" si="5"/>
        <v>8.20125e-7</v>
      </c>
      <c r="S47" s="64">
        <v>11</v>
      </c>
      <c r="T47" s="68">
        <v>7.747</v>
      </c>
      <c r="U47" s="68">
        <v>6.15</v>
      </c>
      <c r="V47" s="69">
        <v>90.909</v>
      </c>
      <c r="W47" s="59">
        <v>381</v>
      </c>
      <c r="X47" s="70">
        <v>99</v>
      </c>
      <c r="Y47" s="59">
        <v>100</v>
      </c>
      <c r="Z47" s="69">
        <v>84</v>
      </c>
      <c r="AA47" s="59">
        <v>0</v>
      </c>
      <c r="AB47" s="59">
        <v>0</v>
      </c>
      <c r="AC47" s="59">
        <v>0</v>
      </c>
      <c r="AD47" s="59">
        <v>0</v>
      </c>
      <c r="AE47" s="59">
        <v>100</v>
      </c>
      <c r="AF47" s="73" t="s">
        <v>38</v>
      </c>
      <c r="AG47" s="73">
        <v>40000</v>
      </c>
      <c r="AH47" s="73" t="s">
        <v>38</v>
      </c>
      <c r="AI47" s="73" t="s">
        <v>38</v>
      </c>
      <c r="AJ47" s="73" t="s">
        <v>38</v>
      </c>
      <c r="AK47" s="73" t="s">
        <v>32</v>
      </c>
      <c r="AL47" s="77" t="str">
        <f>IF(ISBLANK(S47),"",IF(AJ47="Fail","Fail",IF(E47="PL4",IF(AND(T47&gt;STD_01122025!$D$3,U47&lt;STD_01122025!$D$4,OR(AF47="ND",AF47&lt;STD_01122025!$D$7),AH47="ND"),"Pass","Fail"),IF(E47="PL12",IF(AND(S47&lt;STD_01122025!$F$2,T47&gt;STD_01122025!$F$3,U47&lt;STD_01122025!$F$4,V47&gt;STD_01122025!$F$5,X47&gt;STD_01122025!$F$6,OR(AF47="ND",AF47&lt;STD_01122025!$F$7),AH47="ND"),"Pass","Fail"),IF(E47="SuperPL",IF(AND(T47&gt;STD_01122025!$H$3,U47&lt;STD_01122025!$H$4,V47&gt;STD_01122025!$H$5,X47&gt;STD_01122025!$H$6,OR(AF47="ND",AF47&lt;STD_01122025!$H$7),AH47="ND"),"Pass","Fail"),IF(E47="Flight",IF(AND(T47&gt;STD_01122025!$J$3,U47&lt;STD_01122025!$J$4,X47&gt;STD_01122025!$J$6,OR(AF47="ND",AF47&lt;STD_01122025!$J$7),AH47="ND"),"Pass","Fail"),""))))))</f>
        <v>Pass</v>
      </c>
      <c r="AM47" s="62">
        <f>IF(ISBLANK(B47),"",IFERROR(IF(VLOOKUP(B47,'Np PL4 Stock'!$A:$J,10,FALSE)="Np4",D47-VLOOKUP(B47,'Np PL4 Stock'!$A:$E,5,FALSE),D47-VLOOKUP(B47,'Np PL4 Stock'!$A:$E,5,FALSE)-1),""))</f>
        <v>13</v>
      </c>
      <c r="AN47" s="68">
        <v>8.566</v>
      </c>
      <c r="AO47" s="68">
        <v>7.175</v>
      </c>
      <c r="AP47" s="69">
        <v>97.959</v>
      </c>
      <c r="AQ47" s="64">
        <v>240</v>
      </c>
      <c r="AR47" s="64">
        <v>100</v>
      </c>
      <c r="AS47" s="59">
        <v>100</v>
      </c>
      <c r="AT47" s="73">
        <v>41000</v>
      </c>
      <c r="AU47" s="73">
        <v>8000</v>
      </c>
      <c r="AV47" s="73" t="s">
        <v>38</v>
      </c>
      <c r="AW47" s="73" t="s">
        <v>38</v>
      </c>
      <c r="AX47" s="73" t="s">
        <v>32</v>
      </c>
      <c r="AY47" s="59">
        <v>0</v>
      </c>
      <c r="AZ47" s="59">
        <v>0</v>
      </c>
      <c r="BA47" s="59">
        <v>0</v>
      </c>
      <c r="BB47" s="59">
        <v>0</v>
      </c>
      <c r="BC47" s="59">
        <v>0</v>
      </c>
      <c r="BD47" s="59">
        <v>0</v>
      </c>
      <c r="BE47" s="84" t="s">
        <v>38</v>
      </c>
      <c r="BF47" s="84" t="s">
        <v>38</v>
      </c>
      <c r="BG47" s="84" t="s">
        <v>38</v>
      </c>
      <c r="BH47" s="84" t="s">
        <v>38</v>
      </c>
      <c r="BI47" s="85" t="s">
        <v>512</v>
      </c>
      <c r="BJ47" s="86" t="s">
        <v>167</v>
      </c>
      <c r="BK47" s="64" t="s">
        <v>513</v>
      </c>
      <c r="BL47" s="86" t="s">
        <v>177</v>
      </c>
      <c r="BM47" s="86" t="s">
        <v>178</v>
      </c>
      <c r="BN47" s="86"/>
      <c r="BO47" s="64">
        <v>5</v>
      </c>
      <c r="BP47" s="69">
        <v>246104305100136</v>
      </c>
      <c r="BQ47" s="92">
        <v>0.5</v>
      </c>
      <c r="BR47" s="93">
        <v>0.15</v>
      </c>
      <c r="BS47" s="94">
        <f t="shared" si="8"/>
        <v>0.65</v>
      </c>
      <c r="BT47" s="95">
        <v>0.170125</v>
      </c>
      <c r="BU47" s="101">
        <f t="shared" si="9"/>
        <v>0.820125</v>
      </c>
      <c r="BV47" s="102">
        <f t="shared" si="6"/>
        <v>4.16666666666667</v>
      </c>
      <c r="BW47" s="103">
        <v>650</v>
      </c>
      <c r="BX47" s="104">
        <f t="shared" si="7"/>
        <v>0.0034171875</v>
      </c>
      <c r="BY47" s="105">
        <v>1000</v>
      </c>
      <c r="BZ47" s="103" t="s">
        <v>32</v>
      </c>
      <c r="CA47" s="106" t="s">
        <v>189</v>
      </c>
      <c r="CB47" s="107" t="s">
        <v>148</v>
      </c>
      <c r="CC47" s="112" t="s">
        <v>149</v>
      </c>
      <c r="CD47" s="106"/>
      <c r="CE47" s="103" t="s">
        <v>192</v>
      </c>
      <c r="CF47" s="113"/>
      <c r="CG47" s="115">
        <v>2000019210</v>
      </c>
    </row>
    <row r="48" spans="1:85">
      <c r="A48" s="53" t="str">
        <f t="shared" si="0"/>
        <v>A1-17-01-45709</v>
      </c>
      <c r="B48" s="47" t="str">
        <f t="shared" si="1"/>
        <v>A1-17-01</v>
      </c>
      <c r="C48" s="48" t="s">
        <v>43</v>
      </c>
      <c r="D48" s="49">
        <v>45709</v>
      </c>
      <c r="E48" s="50" t="s">
        <v>14</v>
      </c>
      <c r="F48" s="51" t="s">
        <v>15</v>
      </c>
      <c r="G48" s="52">
        <v>1</v>
      </c>
      <c r="H48" s="51" t="s">
        <v>144</v>
      </c>
      <c r="I48" s="59">
        <v>17</v>
      </c>
      <c r="J48" s="60">
        <f>IF(ISBLANK(H48),"",IFERROR(VLOOKUP(B48,'Np PL4 Stock'!$A:$D,4,FALSE),""))</f>
        <v>45696</v>
      </c>
      <c r="K48" s="61">
        <f>IF(ISBLANK(H48),"",SUMIF('Np PL4 Stock'!$A:$A,B48,'Np PL4 Stock'!$N:$N))</f>
        <v>1</v>
      </c>
      <c r="L48" s="62">
        <f>IF(ISBLANK(H48),"",VLOOKUP(LEFT(B48,5),Unit!A:B,2,FALSE))</f>
        <v>8</v>
      </c>
      <c r="M48" s="63" t="str">
        <f>IF(ISBLANK(H48),"",IFERROR(VLOOKUP(B48,'Np PL4 Stock'!$A:$T,20,FALSE),""))</f>
        <v>V1-MB1</v>
      </c>
      <c r="N48" s="63" t="str">
        <f>IF(ISBLANK(H48),"",IFERROR(VLOOKUP(B48,'Np PL4 Stock'!$A:$U,21,FALSE),""))</f>
        <v>SIS</v>
      </c>
      <c r="O48" s="62">
        <f t="shared" si="2"/>
        <v>125</v>
      </c>
      <c r="P48" s="62">
        <f t="shared" si="3"/>
        <v>8.9375e-5</v>
      </c>
      <c r="Q48" s="67">
        <f t="shared" si="4"/>
        <v>7.15e-7</v>
      </c>
      <c r="R48" s="67">
        <f t="shared" si="5"/>
        <v>9.3855e-7</v>
      </c>
      <c r="S48" s="64">
        <v>11</v>
      </c>
      <c r="T48" s="68">
        <v>7.503</v>
      </c>
      <c r="U48" s="68">
        <v>6.02</v>
      </c>
      <c r="V48" s="69">
        <v>95</v>
      </c>
      <c r="W48" s="59">
        <v>426</v>
      </c>
      <c r="X48" s="70">
        <v>98</v>
      </c>
      <c r="Y48" s="59">
        <v>100</v>
      </c>
      <c r="Z48" s="59">
        <v>84</v>
      </c>
      <c r="AA48" s="59">
        <v>0</v>
      </c>
      <c r="AB48" s="59">
        <v>0</v>
      </c>
      <c r="AC48" s="59">
        <v>0</v>
      </c>
      <c r="AD48" s="59">
        <v>0</v>
      </c>
      <c r="AE48" s="59">
        <v>100</v>
      </c>
      <c r="AF48" s="73" t="s">
        <v>38</v>
      </c>
      <c r="AG48" s="73">
        <v>45500</v>
      </c>
      <c r="AH48" s="73" t="s">
        <v>38</v>
      </c>
      <c r="AI48" s="73" t="s">
        <v>38</v>
      </c>
      <c r="AJ48" s="73" t="s">
        <v>38</v>
      </c>
      <c r="AK48" s="73" t="s">
        <v>32</v>
      </c>
      <c r="AL48" s="77" t="str">
        <f>IF(ISBLANK(S48),"",IF(AJ48="Fail","Fail",IF(E48="PL4",IF(AND(T48&gt;STD_01122025!$D$3,U48&lt;STD_01122025!$D$4,OR(AF48="ND",AF48&lt;STD_01122025!$D$7),AH48="ND"),"Pass","Fail"),IF(E48="PL12",IF(AND(S48&lt;STD_01122025!$F$2,T48&gt;STD_01122025!$F$3,U48&lt;STD_01122025!$F$4,V48&gt;STD_01122025!$F$5,X48&gt;STD_01122025!$F$6,OR(AF48="ND",AF48&lt;STD_01122025!$F$7),AH48="ND"),"Pass","Fail"),IF(E48="SuperPL",IF(AND(T48&gt;STD_01122025!$H$3,U48&lt;STD_01122025!$H$4,V48&gt;STD_01122025!$H$5,X48&gt;STD_01122025!$H$6,OR(AF48="ND",AF48&lt;STD_01122025!$H$7),AH48="ND"),"Pass","Fail"),IF(E48="Flight",IF(AND(T48&gt;STD_01122025!$J$3,U48&lt;STD_01122025!$J$4,X48&gt;STD_01122025!$J$6,OR(AF48="ND",AF48&lt;STD_01122025!$J$7),AH48="ND"),"Pass","Fail"),""))))))</f>
        <v>Pass</v>
      </c>
      <c r="AM48" s="62">
        <f>IF(ISBLANK(B48),"",IFERROR(IF(VLOOKUP(B48,'Np PL4 Stock'!$A:$J,10,FALSE)="Np4",D48-VLOOKUP(B48,'Np PL4 Stock'!$A:$E,5,FALSE),D48-VLOOKUP(B48,'Np PL4 Stock'!$A:$E,5,FALSE)-1),""))</f>
        <v>13</v>
      </c>
      <c r="AN48" s="68">
        <v>8.044</v>
      </c>
      <c r="AO48" s="68">
        <v>5.768</v>
      </c>
      <c r="AP48" s="69">
        <v>98</v>
      </c>
      <c r="AQ48" s="64">
        <v>320</v>
      </c>
      <c r="AR48" s="64">
        <v>98</v>
      </c>
      <c r="AS48" s="59">
        <v>100</v>
      </c>
      <c r="AT48" s="73" t="s">
        <v>38</v>
      </c>
      <c r="AU48" s="73">
        <v>69000</v>
      </c>
      <c r="AV48" s="73" t="s">
        <v>38</v>
      </c>
      <c r="AW48" s="73" t="s">
        <v>38</v>
      </c>
      <c r="AX48" s="73" t="s">
        <v>32</v>
      </c>
      <c r="AY48" s="59">
        <v>0</v>
      </c>
      <c r="AZ48" s="59">
        <v>0</v>
      </c>
      <c r="BA48" s="59">
        <v>0</v>
      </c>
      <c r="BB48" s="59">
        <v>0</v>
      </c>
      <c r="BC48" s="59">
        <v>0</v>
      </c>
      <c r="BD48" s="59">
        <v>0</v>
      </c>
      <c r="BE48" s="84" t="s">
        <v>38</v>
      </c>
      <c r="BF48" s="84" t="s">
        <v>38</v>
      </c>
      <c r="BG48" s="84" t="s">
        <v>38</v>
      </c>
      <c r="BH48" s="84" t="s">
        <v>38</v>
      </c>
      <c r="BI48" s="85" t="s">
        <v>514</v>
      </c>
      <c r="BJ48" s="86" t="s">
        <v>258</v>
      </c>
      <c r="BK48" s="64" t="s">
        <v>488</v>
      </c>
      <c r="BL48" s="86" t="s">
        <v>155</v>
      </c>
      <c r="BM48" s="86" t="s">
        <v>178</v>
      </c>
      <c r="BN48" s="86"/>
      <c r="BO48" s="59">
        <v>7</v>
      </c>
      <c r="BP48" s="69">
        <v>246104305100132</v>
      </c>
      <c r="BQ48" s="92">
        <v>0.25</v>
      </c>
      <c r="BR48" s="93">
        <v>0.025</v>
      </c>
      <c r="BS48" s="94">
        <f t="shared" si="8"/>
        <v>0.275</v>
      </c>
      <c r="BT48" s="95">
        <v>0.0898</v>
      </c>
      <c r="BU48" s="101">
        <f t="shared" si="9"/>
        <v>0.3648</v>
      </c>
      <c r="BV48" s="102">
        <f t="shared" si="6"/>
        <v>3.125</v>
      </c>
      <c r="BW48" s="103">
        <v>275</v>
      </c>
      <c r="BX48" s="104">
        <f t="shared" si="7"/>
        <v>0.00114</v>
      </c>
      <c r="BY48" s="105">
        <v>1000</v>
      </c>
      <c r="BZ48" s="103" t="s">
        <v>32</v>
      </c>
      <c r="CA48" s="106" t="s">
        <v>189</v>
      </c>
      <c r="CB48" s="107" t="s">
        <v>148</v>
      </c>
      <c r="CC48" s="112" t="s">
        <v>149</v>
      </c>
      <c r="CD48" s="106"/>
      <c r="CE48" s="103" t="s">
        <v>192</v>
      </c>
      <c r="CF48" s="113"/>
      <c r="CG48" s="116">
        <v>2000027660</v>
      </c>
    </row>
    <row r="49" spans="1:85">
      <c r="A49" s="53" t="str">
        <f t="shared" si="0"/>
        <v>A1-16-01-45710</v>
      </c>
      <c r="B49" s="47" t="str">
        <f t="shared" si="1"/>
        <v>A1-16-01</v>
      </c>
      <c r="C49" s="48" t="s">
        <v>43</v>
      </c>
      <c r="D49" s="49">
        <v>45710</v>
      </c>
      <c r="E49" s="54" t="s">
        <v>14</v>
      </c>
      <c r="F49" s="51" t="s">
        <v>15</v>
      </c>
      <c r="G49" s="52">
        <v>1</v>
      </c>
      <c r="H49" s="52" t="s">
        <v>144</v>
      </c>
      <c r="I49" s="59">
        <v>16</v>
      </c>
      <c r="J49" s="60">
        <f>IF(ISBLANK(H49),"",IFERROR(VLOOKUP(B49,'Np PL4 Stock'!$A:$D,4,FALSE),""))</f>
        <v>45696</v>
      </c>
      <c r="K49" s="61">
        <f>IF(ISBLANK(H49),"",SUMIF('Np PL4 Stock'!$A:$A,B49,'Np PL4 Stock'!$N:$N))</f>
        <v>1</v>
      </c>
      <c r="L49" s="62">
        <f>IF(ISBLANK(H49),"",VLOOKUP(LEFT(B49,5),Unit!A:B,2,FALSE))</f>
        <v>8</v>
      </c>
      <c r="M49" s="63" t="str">
        <f>IF(ISBLANK(H49),"",IFERROR(VLOOKUP(B49,'Np PL4 Stock'!$A:$T,20,FALSE),""))</f>
        <v>V1-MB1</v>
      </c>
      <c r="N49" s="63" t="str">
        <f>IF(ISBLANK(H49),"",IFERROR(VLOOKUP(B49,'Np PL4 Stock'!$A:$U,21,FALSE),""))</f>
        <v>SIS</v>
      </c>
      <c r="O49" s="62">
        <f t="shared" si="2"/>
        <v>125</v>
      </c>
      <c r="P49" s="62">
        <f t="shared" si="3"/>
        <v>6.875e-5</v>
      </c>
      <c r="Q49" s="67">
        <f t="shared" si="4"/>
        <v>5.5e-7</v>
      </c>
      <c r="R49" s="67">
        <f t="shared" si="5"/>
        <v>6.9552e-7</v>
      </c>
      <c r="S49" s="64">
        <v>12</v>
      </c>
      <c r="T49" s="68">
        <v>7.518</v>
      </c>
      <c r="U49" s="68">
        <v>6.233</v>
      </c>
      <c r="V49" s="69">
        <v>86</v>
      </c>
      <c r="W49" s="59">
        <v>426</v>
      </c>
      <c r="X49" s="64">
        <v>96</v>
      </c>
      <c r="Y49" s="59">
        <v>100</v>
      </c>
      <c r="Z49" s="59">
        <v>80</v>
      </c>
      <c r="AA49" s="59">
        <v>0</v>
      </c>
      <c r="AB49" s="59">
        <v>0</v>
      </c>
      <c r="AC49" s="59">
        <v>0</v>
      </c>
      <c r="AD49" s="59">
        <v>0</v>
      </c>
      <c r="AE49" s="59">
        <v>100</v>
      </c>
      <c r="AF49" s="73" t="s">
        <v>38</v>
      </c>
      <c r="AG49" s="73">
        <v>41000</v>
      </c>
      <c r="AH49" s="73" t="s">
        <v>38</v>
      </c>
      <c r="AI49" s="73" t="s">
        <v>38</v>
      </c>
      <c r="AJ49" s="73" t="s">
        <v>38</v>
      </c>
      <c r="AK49" s="73" t="s">
        <v>32</v>
      </c>
      <c r="AL49" s="77" t="str">
        <f>IF(ISBLANK(S49),"",IF(AJ49="Fail","Fail",IF(E49="PL4",IF(AND(T49&gt;STD_01122025!$D$3,U49&lt;STD_01122025!$D$4,OR(AF49="ND",AF49&lt;STD_01122025!$D$7),AH49="ND"),"Pass","Fail"),IF(E49="PL12",IF(AND(S49&lt;STD_01122025!$F$2,T49&gt;STD_01122025!$F$3,U49&lt;STD_01122025!$F$4,V49&gt;STD_01122025!$F$5,X49&gt;STD_01122025!$F$6,OR(AF49="ND",AF49&lt;STD_01122025!$F$7),AH49="ND"),"Pass","Fail"),IF(E49="SuperPL",IF(AND(T49&gt;STD_01122025!$H$3,U49&lt;STD_01122025!$H$4,V49&gt;STD_01122025!$H$5,X49&gt;STD_01122025!$H$6,OR(AF49="ND",AF49&lt;STD_01122025!$H$7),AH49="ND"),"Pass","Fail"),IF(E49="Flight",IF(AND(T49&gt;STD_01122025!$J$3,U49&lt;STD_01122025!$J$4,X49&gt;STD_01122025!$J$6,OR(AF49="ND",AF49&lt;STD_01122025!$J$7),AH49="ND"),"Pass","Fail"),""))))))</f>
        <v>Pass</v>
      </c>
      <c r="AM49" s="62">
        <f>IF(ISBLANK(B49),"",IFERROR(IF(VLOOKUP(B49,'Np PL4 Stock'!$A:$J,10,FALSE)="Np4",D49-VLOOKUP(B49,'Np PL4 Stock'!$A:$E,5,FALSE),D49-VLOOKUP(B49,'Np PL4 Stock'!$A:$E,5,FALSE)-1),""))</f>
        <v>14</v>
      </c>
      <c r="AN49" s="68">
        <v>8.166</v>
      </c>
      <c r="AO49" s="68">
        <v>7.423</v>
      </c>
      <c r="AP49" s="69">
        <v>96</v>
      </c>
      <c r="AQ49" s="64">
        <v>289</v>
      </c>
      <c r="AR49" s="64">
        <v>97</v>
      </c>
      <c r="AS49" s="59">
        <v>100</v>
      </c>
      <c r="AT49" s="73" t="s">
        <v>38</v>
      </c>
      <c r="AU49" s="73">
        <v>43000</v>
      </c>
      <c r="AV49" s="73" t="s">
        <v>38</v>
      </c>
      <c r="AW49" s="73" t="s">
        <v>38</v>
      </c>
      <c r="AX49" s="73" t="s">
        <v>32</v>
      </c>
      <c r="AY49" s="59">
        <v>0</v>
      </c>
      <c r="AZ49" s="59">
        <v>0</v>
      </c>
      <c r="BA49" s="59">
        <v>0</v>
      </c>
      <c r="BB49" s="59">
        <v>0</v>
      </c>
      <c r="BC49" s="59">
        <v>0</v>
      </c>
      <c r="BD49" s="59">
        <v>0</v>
      </c>
      <c r="BE49" s="84" t="s">
        <v>38</v>
      </c>
      <c r="BF49" s="84" t="s">
        <v>38</v>
      </c>
      <c r="BG49" s="84" t="s">
        <v>38</v>
      </c>
      <c r="BH49" s="84" t="s">
        <v>38</v>
      </c>
      <c r="BI49" s="85" t="s">
        <v>515</v>
      </c>
      <c r="BJ49" s="86" t="s">
        <v>261</v>
      </c>
      <c r="BK49" s="64" t="s">
        <v>495</v>
      </c>
      <c r="BL49" s="86" t="s">
        <v>155</v>
      </c>
      <c r="BM49" s="86" t="s">
        <v>178</v>
      </c>
      <c r="BN49" s="86"/>
      <c r="BO49" s="64">
        <v>9</v>
      </c>
      <c r="BP49" s="69">
        <v>246104305100140</v>
      </c>
      <c r="BQ49" s="92">
        <v>0.5</v>
      </c>
      <c r="BR49" s="92">
        <v>0.05</v>
      </c>
      <c r="BS49" s="94">
        <f t="shared" si="8"/>
        <v>0.55</v>
      </c>
      <c r="BT49" s="95">
        <v>0.14552</v>
      </c>
      <c r="BU49" s="101">
        <f t="shared" si="9"/>
        <v>0.69552</v>
      </c>
      <c r="BV49" s="102">
        <f t="shared" si="6"/>
        <v>3.46020761245675</v>
      </c>
      <c r="BW49" s="103">
        <v>550</v>
      </c>
      <c r="BX49" s="104">
        <f t="shared" si="7"/>
        <v>0.00240664359861592</v>
      </c>
      <c r="BY49" s="105">
        <v>1000</v>
      </c>
      <c r="BZ49" s="103" t="s">
        <v>32</v>
      </c>
      <c r="CA49" s="106" t="s">
        <v>189</v>
      </c>
      <c r="CB49" s="107" t="s">
        <v>148</v>
      </c>
      <c r="CC49" s="112" t="s">
        <v>149</v>
      </c>
      <c r="CD49" s="106"/>
      <c r="CE49" s="103" t="s">
        <v>192</v>
      </c>
      <c r="CF49" s="113"/>
      <c r="CG49" s="115">
        <v>2000026895</v>
      </c>
    </row>
    <row r="50" spans="1:85">
      <c r="A50" s="53" t="str">
        <f t="shared" si="0"/>
        <v>A1-18-01-45710</v>
      </c>
      <c r="B50" s="47" t="str">
        <f t="shared" si="1"/>
        <v>A1-18-01</v>
      </c>
      <c r="C50" s="48" t="s">
        <v>43</v>
      </c>
      <c r="D50" s="49">
        <v>45710</v>
      </c>
      <c r="E50" s="50" t="s">
        <v>14</v>
      </c>
      <c r="F50" s="51" t="s">
        <v>15</v>
      </c>
      <c r="G50" s="52">
        <v>1</v>
      </c>
      <c r="H50" s="52" t="s">
        <v>144</v>
      </c>
      <c r="I50" s="59">
        <v>18</v>
      </c>
      <c r="J50" s="60">
        <f>IF(ISBLANK(H50),"",IFERROR(VLOOKUP(B50,'Np PL4 Stock'!$A:$D,4,FALSE),""))</f>
        <v>45697</v>
      </c>
      <c r="K50" s="61">
        <f>IF(ISBLANK(H50),"",SUMIF('Np PL4 Stock'!$A:$A,B50,'Np PL4 Stock'!$N:$N))</f>
        <v>0.833333333333333</v>
      </c>
      <c r="L50" s="62">
        <f>IF(ISBLANK(H50),"",VLOOKUP(LEFT(B50,5),Unit!A:B,2,FALSE))</f>
        <v>8</v>
      </c>
      <c r="M50" s="63" t="str">
        <f>IF(ISBLANK(H50),"",IFERROR(VLOOKUP(B50,'Np PL4 Stock'!$A:$T,20,FALSE),""))</f>
        <v>V1-MD1</v>
      </c>
      <c r="N50" s="63" t="str">
        <f>IF(ISBLANK(H50),"",IFERROR(VLOOKUP(B50,'Np PL4 Stock'!$A:$U,21,FALSE),""))</f>
        <v>Konabay</v>
      </c>
      <c r="O50" s="62">
        <f t="shared" si="2"/>
        <v>104.166666666667</v>
      </c>
      <c r="P50" s="62">
        <f t="shared" si="3"/>
        <v>0.0002186</v>
      </c>
      <c r="Q50" s="67">
        <f t="shared" si="4"/>
        <v>2.09856e-6</v>
      </c>
      <c r="R50" s="67">
        <f t="shared" si="5"/>
        <v>2.659098e-6</v>
      </c>
      <c r="S50" s="64">
        <v>11</v>
      </c>
      <c r="T50" s="68">
        <v>7.621</v>
      </c>
      <c r="U50" s="68">
        <v>5.683</v>
      </c>
      <c r="V50" s="69">
        <v>92</v>
      </c>
      <c r="W50" s="59">
        <v>398</v>
      </c>
      <c r="X50" s="64">
        <v>97</v>
      </c>
      <c r="Y50" s="59">
        <v>100</v>
      </c>
      <c r="Z50" s="59">
        <v>80</v>
      </c>
      <c r="AA50" s="59">
        <v>0</v>
      </c>
      <c r="AB50" s="59">
        <v>0</v>
      </c>
      <c r="AC50" s="59">
        <v>0</v>
      </c>
      <c r="AD50" s="59">
        <v>0</v>
      </c>
      <c r="AE50" s="59">
        <v>100</v>
      </c>
      <c r="AF50" s="73" t="s">
        <v>38</v>
      </c>
      <c r="AG50" s="73">
        <v>64500</v>
      </c>
      <c r="AH50" s="73" t="s">
        <v>38</v>
      </c>
      <c r="AI50" s="73" t="s">
        <v>38</v>
      </c>
      <c r="AJ50" s="73" t="s">
        <v>38</v>
      </c>
      <c r="AK50" s="73" t="s">
        <v>32</v>
      </c>
      <c r="AL50" s="77" t="str">
        <f>IF(ISBLANK(S50),"",IF(AJ50="Fail","Fail",IF(E50="PL4",IF(AND(T50&gt;STD_01122025!$D$3,U50&lt;STD_01122025!$D$4,OR(AF50="ND",AF50&lt;STD_01122025!$D$7),AH50="ND"),"Pass","Fail"),IF(E50="PL12",IF(AND(S50&lt;STD_01122025!$F$2,T50&gt;STD_01122025!$F$3,U50&lt;STD_01122025!$F$4,V50&gt;STD_01122025!$F$5,X50&gt;STD_01122025!$F$6,OR(AF50="ND",AF50&lt;STD_01122025!$F$7),AH50="ND"),"Pass","Fail"),IF(E50="SuperPL",IF(AND(T50&gt;STD_01122025!$H$3,U50&lt;STD_01122025!$H$4,V50&gt;STD_01122025!$H$5,X50&gt;STD_01122025!$H$6,OR(AF50="ND",AF50&lt;STD_01122025!$H$7),AH50="ND"),"Pass","Fail"),IF(E50="Flight",IF(AND(T50&gt;STD_01122025!$J$3,U50&lt;STD_01122025!$J$4,X50&gt;STD_01122025!$J$6,OR(AF50="ND",AF50&lt;STD_01122025!$J$7),AH50="ND"),"Pass","Fail"),""))))))</f>
        <v>Pass</v>
      </c>
      <c r="AM50" s="62">
        <f>IF(ISBLANK(B50),"",IFERROR(IF(VLOOKUP(B50,'Np PL4 Stock'!$A:$J,10,FALSE)="Np4",D50-VLOOKUP(B50,'Np PL4 Stock'!$A:$E,5,FALSE),D50-VLOOKUP(B50,'Np PL4 Stock'!$A:$E,5,FALSE)-1),""))</f>
        <v>13</v>
      </c>
      <c r="AN50" s="68">
        <v>8.654</v>
      </c>
      <c r="AO50" s="68">
        <v>6.209</v>
      </c>
      <c r="AP50" s="69">
        <v>100</v>
      </c>
      <c r="AQ50" s="64">
        <v>236</v>
      </c>
      <c r="AR50" s="64">
        <v>100</v>
      </c>
      <c r="AS50" s="59">
        <v>100</v>
      </c>
      <c r="AT50" s="73">
        <v>12500</v>
      </c>
      <c r="AU50" s="73">
        <v>15000</v>
      </c>
      <c r="AV50" s="73" t="s">
        <v>38</v>
      </c>
      <c r="AW50" s="73" t="s">
        <v>38</v>
      </c>
      <c r="AX50" s="73" t="s">
        <v>32</v>
      </c>
      <c r="AY50" s="59">
        <v>0</v>
      </c>
      <c r="AZ50" s="59">
        <v>0</v>
      </c>
      <c r="BA50" s="59">
        <v>0</v>
      </c>
      <c r="BB50" s="59">
        <v>0</v>
      </c>
      <c r="BC50" s="59">
        <v>0</v>
      </c>
      <c r="BD50" s="59">
        <v>0</v>
      </c>
      <c r="BE50" s="84" t="s">
        <v>38</v>
      </c>
      <c r="BF50" s="84" t="s">
        <v>38</v>
      </c>
      <c r="BG50" s="84" t="s">
        <v>38</v>
      </c>
      <c r="BH50" s="84" t="s">
        <v>38</v>
      </c>
      <c r="BI50" s="85" t="s">
        <v>515</v>
      </c>
      <c r="BJ50" s="86" t="s">
        <v>261</v>
      </c>
      <c r="BK50" s="64" t="s">
        <v>495</v>
      </c>
      <c r="BL50" s="86" t="s">
        <v>155</v>
      </c>
      <c r="BM50" s="86" t="s">
        <v>178</v>
      </c>
      <c r="BN50" s="86"/>
      <c r="BO50" s="64">
        <v>9</v>
      </c>
      <c r="BP50" s="69">
        <v>246104305100140</v>
      </c>
      <c r="BQ50" s="92">
        <v>0.5</v>
      </c>
      <c r="BR50" s="92">
        <v>0.05</v>
      </c>
      <c r="BS50" s="94">
        <f t="shared" si="8"/>
        <v>0.55</v>
      </c>
      <c r="BT50" s="95">
        <v>0.14552</v>
      </c>
      <c r="BU50" s="101">
        <f t="shared" si="9"/>
        <v>0.69552</v>
      </c>
      <c r="BV50" s="102">
        <f t="shared" si="6"/>
        <v>4.23728813559322</v>
      </c>
      <c r="BW50" s="103">
        <v>550</v>
      </c>
      <c r="BX50" s="104">
        <f t="shared" si="7"/>
        <v>0.0029471186440678</v>
      </c>
      <c r="BY50" s="105">
        <v>1000</v>
      </c>
      <c r="BZ50" s="103" t="s">
        <v>32</v>
      </c>
      <c r="CA50" s="106" t="s">
        <v>189</v>
      </c>
      <c r="CB50" s="107" t="s">
        <v>148</v>
      </c>
      <c r="CC50" s="112" t="s">
        <v>149</v>
      </c>
      <c r="CD50" s="106"/>
      <c r="CE50" s="103" t="s">
        <v>192</v>
      </c>
      <c r="CF50" s="113"/>
      <c r="CG50" s="115">
        <v>2000026895</v>
      </c>
    </row>
    <row r="51" spans="1:85">
      <c r="A51" s="53" t="str">
        <f>IF(ISBLANK(H51),"",H51&amp;"-"&amp;IF(OR(LEN(I50)=1,LEN(I50)=4),"0"&amp;I50,I50))&amp;"-"&amp;IF(LEN(G51)=1,"0"&amp;G51,G51)&amp;"-"&amp;D51</f>
        <v>A1-18-01-45710</v>
      </c>
      <c r="B51" s="47" t="str">
        <f>IF(ISBLANK(H51),"",H51&amp;"-"&amp;IF(OR(LEN(I50)=1,LEN(I50)=4),"0"&amp;I50,I50))&amp;"-"&amp;IF(LEN(G51)=1,"0"&amp;G51,G51)</f>
        <v>A1-18-01</v>
      </c>
      <c r="C51" s="48" t="s">
        <v>43</v>
      </c>
      <c r="D51" s="49">
        <v>45710</v>
      </c>
      <c r="E51" s="50" t="s">
        <v>14</v>
      </c>
      <c r="F51" s="51" t="s">
        <v>15</v>
      </c>
      <c r="G51" s="52">
        <v>1</v>
      </c>
      <c r="H51" s="52" t="s">
        <v>144</v>
      </c>
      <c r="I51" s="64">
        <v>18</v>
      </c>
      <c r="J51" s="60">
        <f>IF(ISBLANK(H51),"",IFERROR(VLOOKUP(B51,'Np PL4 Stock'!$A:$D,4,FALSE),""))</f>
        <v>45697</v>
      </c>
      <c r="K51" s="61">
        <f>IF(ISBLANK(H51),"",SUMIF('Np PL4 Stock'!$A:$A,B51,'Np PL4 Stock'!$N:$N))</f>
        <v>0.833333333333333</v>
      </c>
      <c r="L51" s="62">
        <f>IF(ISBLANK(H51),"",VLOOKUP(LEFT(B51,5),Unit!A:B,2,FALSE))</f>
        <v>8</v>
      </c>
      <c r="M51" s="63" t="str">
        <f>IF(ISBLANK(H51),"",IFERROR(VLOOKUP(B51,'Np PL4 Stock'!$A:$T,20,FALSE),""))</f>
        <v>V1-MD1</v>
      </c>
      <c r="N51" s="63" t="str">
        <f>IF(ISBLANK(H51),"",IFERROR(VLOOKUP(B51,'Np PL4 Stock'!$A:$U,21,FALSE),""))</f>
        <v>Konabay</v>
      </c>
      <c r="O51" s="62">
        <f t="shared" si="2"/>
        <v>104.166666666667</v>
      </c>
      <c r="P51" s="62">
        <f t="shared" si="3"/>
        <v>0.0002186</v>
      </c>
      <c r="Q51" s="67">
        <f t="shared" si="4"/>
        <v>2.09856e-6</v>
      </c>
      <c r="R51" s="67">
        <f t="shared" si="5"/>
        <v>2.659098e-6</v>
      </c>
      <c r="S51" s="64">
        <v>11</v>
      </c>
      <c r="T51" s="68">
        <v>7.621</v>
      </c>
      <c r="U51" s="68">
        <v>5.683</v>
      </c>
      <c r="V51" s="69">
        <v>92</v>
      </c>
      <c r="W51" s="59">
        <v>398</v>
      </c>
      <c r="X51" s="64">
        <v>97</v>
      </c>
      <c r="Y51" s="59">
        <v>100</v>
      </c>
      <c r="Z51" s="64">
        <v>80</v>
      </c>
      <c r="AA51" s="59">
        <v>0</v>
      </c>
      <c r="AB51" s="59">
        <v>0</v>
      </c>
      <c r="AC51" s="59">
        <v>0</v>
      </c>
      <c r="AD51" s="59">
        <v>0</v>
      </c>
      <c r="AE51" s="59">
        <v>100</v>
      </c>
      <c r="AF51" s="73" t="s">
        <v>38</v>
      </c>
      <c r="AG51" s="73">
        <v>64500</v>
      </c>
      <c r="AH51" s="73" t="s">
        <v>38</v>
      </c>
      <c r="AI51" s="73" t="s">
        <v>38</v>
      </c>
      <c r="AJ51" s="73" t="s">
        <v>38</v>
      </c>
      <c r="AK51" s="73" t="s">
        <v>32</v>
      </c>
      <c r="AL51" s="77" t="str">
        <f>IF(ISBLANK(S51),"",IF(AJ51="Fail","Fail",IF(E51="PL4",IF(AND(T51&gt;STD_01122025!$D$3,U51&lt;STD_01122025!$D$4,OR(AF51="ND",AF51&lt;STD_01122025!$D$7),AH51="ND"),"Pass","Fail"),IF(E51="PL12",IF(AND(S51&lt;STD_01122025!$F$2,T51&gt;STD_01122025!$F$3,U51&lt;STD_01122025!$F$4,V51&gt;STD_01122025!$F$5,X51&gt;STD_01122025!$F$6,OR(AF51="ND",AF51&lt;STD_01122025!$F$7),AH51="ND"),"Pass","Fail"),IF(E51="SuperPL",IF(AND(T51&gt;STD_01122025!$H$3,U51&lt;STD_01122025!$H$4,V51&gt;STD_01122025!$H$5,X51&gt;STD_01122025!$H$6,OR(AF51="ND",AF51&lt;STD_01122025!$H$7),AH51="ND"),"Pass","Fail"),IF(E51="Flight",IF(AND(T51&gt;STD_01122025!$J$3,U51&lt;STD_01122025!$J$4,X51&gt;STD_01122025!$J$6,OR(AF51="ND",AF51&lt;STD_01122025!$J$7),AH51="ND"),"Pass","Fail"),""))))))</f>
        <v>Pass</v>
      </c>
      <c r="AM51" s="62">
        <f>IF(ISBLANK(B51),"",IFERROR(IF(VLOOKUP(B51,'Np PL4 Stock'!$A:$J,10,FALSE)="Np4",D51-VLOOKUP(B51,'Np PL4 Stock'!$A:$E,5,FALSE),D51-VLOOKUP(B51,'Np PL4 Stock'!$A:$E,5,FALSE)-1),""))</f>
        <v>13</v>
      </c>
      <c r="AN51" s="68">
        <v>8.654</v>
      </c>
      <c r="AO51" s="68">
        <v>6.209</v>
      </c>
      <c r="AP51" s="69">
        <v>100</v>
      </c>
      <c r="AQ51" s="64">
        <v>236</v>
      </c>
      <c r="AR51" s="64">
        <v>100</v>
      </c>
      <c r="AS51" s="59">
        <v>100</v>
      </c>
      <c r="AT51" s="73">
        <v>12500</v>
      </c>
      <c r="AU51" s="73">
        <v>15000</v>
      </c>
      <c r="AV51" s="73" t="s">
        <v>38</v>
      </c>
      <c r="AW51" s="73" t="s">
        <v>38</v>
      </c>
      <c r="AX51" s="73" t="s">
        <v>32</v>
      </c>
      <c r="AY51" s="59">
        <v>0</v>
      </c>
      <c r="AZ51" s="59">
        <v>0</v>
      </c>
      <c r="BA51" s="59">
        <v>0</v>
      </c>
      <c r="BB51" s="59">
        <v>0</v>
      </c>
      <c r="BC51" s="59">
        <v>0</v>
      </c>
      <c r="BD51" s="59">
        <v>0</v>
      </c>
      <c r="BE51" s="84" t="s">
        <v>38</v>
      </c>
      <c r="BF51" s="84" t="s">
        <v>38</v>
      </c>
      <c r="BG51" s="84" t="s">
        <v>38</v>
      </c>
      <c r="BH51" s="84" t="s">
        <v>38</v>
      </c>
      <c r="BI51" s="85" t="s">
        <v>484</v>
      </c>
      <c r="BJ51" s="86" t="s">
        <v>260</v>
      </c>
      <c r="BK51" s="64" t="s">
        <v>485</v>
      </c>
      <c r="BL51" s="86" t="s">
        <v>155</v>
      </c>
      <c r="BM51" s="86" t="s">
        <v>178</v>
      </c>
      <c r="BN51" s="86"/>
      <c r="BO51" s="64">
        <v>8</v>
      </c>
      <c r="BP51" s="69">
        <v>246104305100139</v>
      </c>
      <c r="BQ51" s="92">
        <v>0.4995</v>
      </c>
      <c r="BR51" s="93">
        <v>0.0999</v>
      </c>
      <c r="BS51" s="94">
        <f t="shared" si="8"/>
        <v>0.5994</v>
      </c>
      <c r="BT51" s="95">
        <v>0.157987</v>
      </c>
      <c r="BU51" s="101">
        <f t="shared" si="9"/>
        <v>0.757387</v>
      </c>
      <c r="BV51" s="102">
        <f t="shared" si="6"/>
        <v>4.23728813559322</v>
      </c>
      <c r="BW51" s="103">
        <v>599.4</v>
      </c>
      <c r="BX51" s="104">
        <f t="shared" si="7"/>
        <v>0.00320926694915254</v>
      </c>
      <c r="BY51" s="105">
        <v>1000</v>
      </c>
      <c r="BZ51" s="103" t="s">
        <v>32</v>
      </c>
      <c r="CA51" s="106" t="s">
        <v>189</v>
      </c>
      <c r="CB51" s="107" t="s">
        <v>148</v>
      </c>
      <c r="CC51" s="112" t="s">
        <v>149</v>
      </c>
      <c r="CD51" s="106"/>
      <c r="CE51" s="103" t="s">
        <v>192</v>
      </c>
      <c r="CF51" s="113"/>
      <c r="CG51" s="115">
        <v>2000011319</v>
      </c>
    </row>
    <row r="52" spans="1:85">
      <c r="A52" s="53" t="str">
        <f>IF(ISBLANK(H52),"",H52&amp;"-"&amp;IF(OR(LEN(I51)=1,LEN(I51)=4),"0"&amp;I51,I51))&amp;"-"&amp;IF(LEN(G52)=1,"0"&amp;G52,G52)&amp;"-"&amp;D52</f>
        <v>A1-18-01-45710</v>
      </c>
      <c r="B52" s="47" t="str">
        <f>IF(ISBLANK(H52),"",H52&amp;"-"&amp;IF(OR(LEN(I51)=1,LEN(I51)=4),"0"&amp;I51,I51))&amp;"-"&amp;IF(LEN(G52)=1,"0"&amp;G52,G52)</f>
        <v>A1-18-01</v>
      </c>
      <c r="C52" s="48" t="s">
        <v>43</v>
      </c>
      <c r="D52" s="49">
        <v>45710</v>
      </c>
      <c r="E52" s="50" t="s">
        <v>14</v>
      </c>
      <c r="F52" s="51" t="s">
        <v>15</v>
      </c>
      <c r="G52" s="52">
        <v>1</v>
      </c>
      <c r="H52" s="52" t="s">
        <v>144</v>
      </c>
      <c r="I52" s="59">
        <v>20</v>
      </c>
      <c r="J52" s="60">
        <f>IF(ISBLANK(H52),"",IFERROR(VLOOKUP(B52,'Np PL4 Stock'!$A:$D,4,FALSE),""))</f>
        <v>45697</v>
      </c>
      <c r="K52" s="61">
        <f>IF(ISBLANK(H52),"",SUMIF('Np PL4 Stock'!$A:$A,B52,'Np PL4 Stock'!$N:$N))</f>
        <v>0.833333333333333</v>
      </c>
      <c r="L52" s="62">
        <f>IF(ISBLANK(H52),"",VLOOKUP(LEFT(B52,5),Unit!A:B,2,FALSE))</f>
        <v>8</v>
      </c>
      <c r="M52" s="63" t="str">
        <f>IF(ISBLANK(H52),"",IFERROR(VLOOKUP(B52,'Np PL4 Stock'!$A:$T,20,FALSE),""))</f>
        <v>V1-MD1</v>
      </c>
      <c r="N52" s="63" t="str">
        <f>IF(ISBLANK(H52),"",IFERROR(VLOOKUP(B52,'Np PL4 Stock'!$A:$U,21,FALSE),""))</f>
        <v>Konabay</v>
      </c>
      <c r="O52" s="62">
        <f t="shared" si="2"/>
        <v>104.166666666667</v>
      </c>
      <c r="P52" s="62">
        <f t="shared" si="3"/>
        <v>0.0002186</v>
      </c>
      <c r="Q52" s="67">
        <f t="shared" si="4"/>
        <v>2.09856e-6</v>
      </c>
      <c r="R52" s="67">
        <f t="shared" si="5"/>
        <v>2.659098e-6</v>
      </c>
      <c r="S52" s="64">
        <v>11</v>
      </c>
      <c r="T52" s="68">
        <v>7.703</v>
      </c>
      <c r="U52" s="68">
        <v>5.729</v>
      </c>
      <c r="V52" s="69">
        <v>96.774</v>
      </c>
      <c r="W52" s="59">
        <v>383</v>
      </c>
      <c r="X52" s="64">
        <v>97</v>
      </c>
      <c r="Y52" s="59">
        <v>100</v>
      </c>
      <c r="Z52" s="64">
        <v>88</v>
      </c>
      <c r="AA52" s="59">
        <v>0</v>
      </c>
      <c r="AB52" s="59">
        <v>0</v>
      </c>
      <c r="AC52" s="59">
        <v>0</v>
      </c>
      <c r="AD52" s="59">
        <v>0</v>
      </c>
      <c r="AE52" s="59">
        <v>100</v>
      </c>
      <c r="AF52" s="73" t="s">
        <v>38</v>
      </c>
      <c r="AG52" s="73">
        <v>60000</v>
      </c>
      <c r="AH52" s="73" t="s">
        <v>38</v>
      </c>
      <c r="AI52" s="73" t="s">
        <v>38</v>
      </c>
      <c r="AJ52" s="73" t="s">
        <v>38</v>
      </c>
      <c r="AK52" s="73" t="s">
        <v>32</v>
      </c>
      <c r="AL52" s="77" t="str">
        <f>IF(ISBLANK(S52),"",IF(AJ52="Fail","Fail",IF(E52="PL4",IF(AND(T52&gt;STD_01122025!$D$3,U52&lt;STD_01122025!$D$4,OR(AF52="ND",AF52&lt;STD_01122025!$D$7),AH52="ND"),"Pass","Fail"),IF(E52="PL12",IF(AND(S52&lt;STD_01122025!$F$2,T52&gt;STD_01122025!$F$3,U52&lt;STD_01122025!$F$4,V52&gt;STD_01122025!$F$5,X52&gt;STD_01122025!$F$6,OR(AF52="ND",AF52&lt;STD_01122025!$F$7),AH52="ND"),"Pass","Fail"),IF(E52="SuperPL",IF(AND(T52&gt;STD_01122025!$H$3,U52&lt;STD_01122025!$H$4,V52&gt;STD_01122025!$H$5,X52&gt;STD_01122025!$H$6,OR(AF52="ND",AF52&lt;STD_01122025!$H$7),AH52="ND"),"Pass","Fail"),IF(E52="Flight",IF(AND(T52&gt;STD_01122025!$J$3,U52&lt;STD_01122025!$J$4,X52&gt;STD_01122025!$J$6,OR(AF52="ND",AF52&lt;STD_01122025!$J$7),AH52="ND"),"Pass","Fail"),""))))))</f>
        <v>Pass</v>
      </c>
      <c r="AM52" s="62">
        <f>IF(ISBLANK(B52),"",IFERROR(IF(VLOOKUP(B52,'Np PL4 Stock'!$A:$J,10,FALSE)="Np4",D52-VLOOKUP(B52,'Np PL4 Stock'!$A:$E,5,FALSE),D52-VLOOKUP(B52,'Np PL4 Stock'!$A:$E,5,FALSE)-1),""))</f>
        <v>13</v>
      </c>
      <c r="AN52" s="68">
        <v>8.553</v>
      </c>
      <c r="AO52" s="68">
        <v>6.88</v>
      </c>
      <c r="AP52" s="69">
        <v>100</v>
      </c>
      <c r="AQ52" s="64">
        <v>238</v>
      </c>
      <c r="AR52" s="64">
        <v>100</v>
      </c>
      <c r="AS52" s="59">
        <v>100</v>
      </c>
      <c r="AT52" s="73" t="s">
        <v>38</v>
      </c>
      <c r="AU52" s="73">
        <v>67500</v>
      </c>
      <c r="AV52" s="73" t="s">
        <v>38</v>
      </c>
      <c r="AW52" s="73" t="s">
        <v>38</v>
      </c>
      <c r="AX52" s="73" t="s">
        <v>32</v>
      </c>
      <c r="AY52" s="59">
        <v>0</v>
      </c>
      <c r="AZ52" s="59">
        <v>0</v>
      </c>
      <c r="BA52" s="59">
        <v>0</v>
      </c>
      <c r="BB52" s="59">
        <v>0</v>
      </c>
      <c r="BC52" s="59">
        <v>0</v>
      </c>
      <c r="BD52" s="59">
        <v>0</v>
      </c>
      <c r="BE52" s="84" t="s">
        <v>38</v>
      </c>
      <c r="BF52" s="84" t="s">
        <v>38</v>
      </c>
      <c r="BG52" s="84" t="s">
        <v>38</v>
      </c>
      <c r="BH52" s="84" t="s">
        <v>38</v>
      </c>
      <c r="BI52" s="85" t="s">
        <v>484</v>
      </c>
      <c r="BJ52" s="86" t="s">
        <v>260</v>
      </c>
      <c r="BK52" s="64" t="s">
        <v>485</v>
      </c>
      <c r="BL52" s="86" t="s">
        <v>155</v>
      </c>
      <c r="BM52" s="86" t="s">
        <v>178</v>
      </c>
      <c r="BN52" s="86"/>
      <c r="BO52" s="64">
        <v>8</v>
      </c>
      <c r="BP52" s="69">
        <v>246104305100139</v>
      </c>
      <c r="BQ52" s="92">
        <v>0.4995</v>
      </c>
      <c r="BR52" s="92">
        <v>0.0999</v>
      </c>
      <c r="BS52" s="94">
        <f t="shared" si="8"/>
        <v>0.5994</v>
      </c>
      <c r="BT52" s="95">
        <v>0.163608</v>
      </c>
      <c r="BU52" s="101">
        <f t="shared" si="9"/>
        <v>0.763008</v>
      </c>
      <c r="BV52" s="102">
        <f t="shared" si="6"/>
        <v>4.20168067226891</v>
      </c>
      <c r="BW52" s="103">
        <v>599.4</v>
      </c>
      <c r="BX52" s="104">
        <f t="shared" si="7"/>
        <v>0.00320591596638655</v>
      </c>
      <c r="BY52" s="105">
        <v>1000</v>
      </c>
      <c r="BZ52" s="103" t="s">
        <v>32</v>
      </c>
      <c r="CA52" s="106" t="s">
        <v>189</v>
      </c>
      <c r="CB52" s="107" t="s">
        <v>148</v>
      </c>
      <c r="CC52" s="112" t="s">
        <v>149</v>
      </c>
      <c r="CD52" s="106"/>
      <c r="CE52" s="103" t="s">
        <v>192</v>
      </c>
      <c r="CF52" s="113"/>
      <c r="CG52" s="115">
        <v>2000011319</v>
      </c>
    </row>
    <row r="53" spans="1:85">
      <c r="A53" s="53" t="str">
        <f>IF(ISBLANK(H53),"",H53&amp;"-"&amp;IF(OR(LEN(I52)=1,LEN(I52)=4),"0"&amp;I52,I52))&amp;"-"&amp;IF(LEN(G53)=1,"0"&amp;G53,G53)&amp;"-"&amp;D53</f>
        <v>A1-20-01-45710</v>
      </c>
      <c r="B53" s="47" t="str">
        <f>IF(ISBLANK(H53),"",H53&amp;"-"&amp;IF(OR(LEN(I52)=1,LEN(I52)=4),"0"&amp;I52,I52))&amp;"-"&amp;IF(LEN(G53)=1,"0"&amp;G53,G53)</f>
        <v>A1-20-01</v>
      </c>
      <c r="C53" s="48" t="s">
        <v>43</v>
      </c>
      <c r="D53" s="49">
        <v>45710</v>
      </c>
      <c r="E53" s="50" t="s">
        <v>14</v>
      </c>
      <c r="F53" s="51" t="s">
        <v>15</v>
      </c>
      <c r="G53" s="52">
        <v>1</v>
      </c>
      <c r="H53" s="52" t="s">
        <v>144</v>
      </c>
      <c r="I53" s="59">
        <v>19</v>
      </c>
      <c r="J53" s="60">
        <f>IF(ISBLANK(H53),"",IFERROR(VLOOKUP(B53,'Np PL4 Stock'!$A:$D,4,FALSE),""))</f>
        <v>45697</v>
      </c>
      <c r="K53" s="61">
        <f>IF(ISBLANK(H53),"",SUMIF('Np PL4 Stock'!$A:$A,B53,'Np PL4 Stock'!$N:$N))</f>
        <v>0.833333333333333</v>
      </c>
      <c r="L53" s="62">
        <f>IF(ISBLANK(H53),"",VLOOKUP(LEFT(B53,5),Unit!A:B,2,FALSE))</f>
        <v>8</v>
      </c>
      <c r="M53" s="63" t="str">
        <f>IF(ISBLANK(H53),"",IFERROR(VLOOKUP(B53,'Np PL4 Stock'!$A:$T,20,FALSE),""))</f>
        <v>V1-MD1</v>
      </c>
      <c r="N53" s="63" t="str">
        <f>IF(ISBLANK(H53),"",IFERROR(VLOOKUP(B53,'Np PL4 Stock'!$A:$U,21,FALSE),""))</f>
        <v>Konabay</v>
      </c>
      <c r="O53" s="62">
        <f t="shared" si="2"/>
        <v>104.166666666667</v>
      </c>
      <c r="P53" s="62">
        <f t="shared" si="3"/>
        <v>6.875e-5</v>
      </c>
      <c r="Q53" s="67">
        <f t="shared" si="4"/>
        <v>6.6e-7</v>
      </c>
      <c r="R53" s="67">
        <f t="shared" si="5"/>
        <v>7.78176e-7</v>
      </c>
      <c r="S53" s="64">
        <v>11</v>
      </c>
      <c r="T53" s="68">
        <v>7.527</v>
      </c>
      <c r="U53" s="68">
        <v>5.84</v>
      </c>
      <c r="V53" s="69">
        <v>88</v>
      </c>
      <c r="W53" s="59">
        <v>420</v>
      </c>
      <c r="X53" s="64">
        <v>96</v>
      </c>
      <c r="Y53" s="59">
        <v>100</v>
      </c>
      <c r="Z53" s="64">
        <v>84</v>
      </c>
      <c r="AA53" s="59">
        <v>0</v>
      </c>
      <c r="AB53" s="59">
        <v>0</v>
      </c>
      <c r="AC53" s="59">
        <v>0</v>
      </c>
      <c r="AD53" s="59">
        <v>0</v>
      </c>
      <c r="AE53" s="59">
        <v>100</v>
      </c>
      <c r="AF53" s="73" t="s">
        <v>38</v>
      </c>
      <c r="AG53" s="73">
        <v>72500</v>
      </c>
      <c r="AH53" s="73" t="s">
        <v>38</v>
      </c>
      <c r="AI53" s="73" t="s">
        <v>38</v>
      </c>
      <c r="AJ53" s="73" t="s">
        <v>38</v>
      </c>
      <c r="AK53" s="73" t="s">
        <v>32</v>
      </c>
      <c r="AL53" s="77" t="str">
        <f>IF(ISBLANK(S53),"",IF(AJ53="Fail","Fail",IF(E53="PL4",IF(AND(T53&gt;STD_01122025!$D$3,U53&lt;STD_01122025!$D$4,OR(AF53="ND",AF53&lt;STD_01122025!$D$7),AH53="ND"),"Pass","Fail"),IF(E53="PL12",IF(AND(S53&lt;STD_01122025!$F$2,T53&gt;STD_01122025!$F$3,U53&lt;STD_01122025!$F$4,V53&gt;STD_01122025!$F$5,X53&gt;STD_01122025!$F$6,OR(AF53="ND",AF53&lt;STD_01122025!$F$7),AH53="ND"),"Pass","Fail"),IF(E53="SuperPL",IF(AND(T53&gt;STD_01122025!$H$3,U53&lt;STD_01122025!$H$4,V53&gt;STD_01122025!$H$5,X53&gt;STD_01122025!$H$6,OR(AF53="ND",AF53&lt;STD_01122025!$H$7),AH53="ND"),"Pass","Fail"),IF(E53="Flight",IF(AND(T53&gt;STD_01122025!$J$3,U53&lt;STD_01122025!$J$4,X53&gt;STD_01122025!$J$6,OR(AF53="ND",AF53&lt;STD_01122025!$J$7),AH53="ND"),"Pass","Fail"),""))))))</f>
        <v>Pass</v>
      </c>
      <c r="AM53" s="62">
        <f>IF(ISBLANK(B53),"",IFERROR(IF(VLOOKUP(B53,'Np PL4 Stock'!$A:$J,10,FALSE)="Np4",D53-VLOOKUP(B53,'Np PL4 Stock'!$A:$E,5,FALSE),D53-VLOOKUP(B53,'Np PL4 Stock'!$A:$E,5,FALSE)-1),""))</f>
        <v>13</v>
      </c>
      <c r="AN53" s="68">
        <v>8.375</v>
      </c>
      <c r="AO53" s="68">
        <v>7.903</v>
      </c>
      <c r="AP53" s="69">
        <v>97</v>
      </c>
      <c r="AQ53" s="64">
        <v>273</v>
      </c>
      <c r="AR53" s="64">
        <v>98</v>
      </c>
      <c r="AS53" s="59">
        <v>100</v>
      </c>
      <c r="AT53" s="73" t="s">
        <v>38</v>
      </c>
      <c r="AU53" s="73">
        <v>60500</v>
      </c>
      <c r="AV53" s="73" t="s">
        <v>38</v>
      </c>
      <c r="AW53" s="73" t="s">
        <v>38</v>
      </c>
      <c r="AX53" s="73" t="s">
        <v>32</v>
      </c>
      <c r="AY53" s="59">
        <v>0</v>
      </c>
      <c r="AZ53" s="59">
        <v>0</v>
      </c>
      <c r="BA53" s="59">
        <v>0</v>
      </c>
      <c r="BB53" s="59">
        <v>0</v>
      </c>
      <c r="BC53" s="59">
        <v>0</v>
      </c>
      <c r="BD53" s="59">
        <v>0</v>
      </c>
      <c r="BE53" s="84" t="s">
        <v>38</v>
      </c>
      <c r="BF53" s="84" t="s">
        <v>38</v>
      </c>
      <c r="BG53" s="84" t="s">
        <v>38</v>
      </c>
      <c r="BH53" s="84" t="s">
        <v>38</v>
      </c>
      <c r="BI53" s="85" t="s">
        <v>482</v>
      </c>
      <c r="BJ53" s="86" t="s">
        <v>243</v>
      </c>
      <c r="BK53" s="64" t="s">
        <v>483</v>
      </c>
      <c r="BL53" s="86" t="s">
        <v>155</v>
      </c>
      <c r="BM53" s="86" t="s">
        <v>178</v>
      </c>
      <c r="BN53" s="86"/>
      <c r="BO53" s="64">
        <v>10</v>
      </c>
      <c r="BP53" s="69">
        <v>246104305100138</v>
      </c>
      <c r="BQ53" s="92">
        <v>0.5</v>
      </c>
      <c r="BR53" s="93">
        <v>0.05</v>
      </c>
      <c r="BS53" s="94">
        <f t="shared" si="8"/>
        <v>0.55</v>
      </c>
      <c r="BT53" s="95">
        <v>0.09848</v>
      </c>
      <c r="BU53" s="101">
        <f t="shared" si="9"/>
        <v>0.64848</v>
      </c>
      <c r="BV53" s="102">
        <f t="shared" si="6"/>
        <v>3.66300366300366</v>
      </c>
      <c r="BW53" s="103">
        <v>550</v>
      </c>
      <c r="BX53" s="104">
        <f t="shared" si="7"/>
        <v>0.00237538461538462</v>
      </c>
      <c r="BY53" s="105">
        <v>1000</v>
      </c>
      <c r="BZ53" s="103" t="s">
        <v>32</v>
      </c>
      <c r="CA53" s="106" t="s">
        <v>189</v>
      </c>
      <c r="CB53" s="107" t="s">
        <v>148</v>
      </c>
      <c r="CC53" s="112" t="s">
        <v>149</v>
      </c>
      <c r="CD53" s="106"/>
      <c r="CE53" s="103" t="s">
        <v>192</v>
      </c>
      <c r="CF53" s="113"/>
      <c r="CG53" s="115">
        <v>2000014196</v>
      </c>
    </row>
    <row r="54" spans="1:85">
      <c r="A54" s="53" t="str">
        <f>IF(ISBLANK(H54),"",H54&amp;"-"&amp;IF(OR(LEN(I53)=1,LEN(I53)=4),"0"&amp;I53,I53))&amp;"-"&amp;IF(LEN(G54)=1,"0"&amp;G54,G54)&amp;"-"&amp;D54</f>
        <v>A1-19-01-45710</v>
      </c>
      <c r="B54" s="47" t="str">
        <f t="shared" ref="B54:B117" si="10">IF(ISBLANK(H54),"",H54&amp;"-"&amp;IF(OR(LEN(I54)=1,LEN(I54)=4),"0"&amp;I54,I54))&amp;"-"&amp;IF(LEN(G54)=1,"0"&amp;G54,G54)</f>
        <v>A1-10-01</v>
      </c>
      <c r="C54" s="48" t="s">
        <v>43</v>
      </c>
      <c r="D54" s="49">
        <v>45710</v>
      </c>
      <c r="E54" s="50" t="s">
        <v>14</v>
      </c>
      <c r="F54" s="51" t="s">
        <v>15</v>
      </c>
      <c r="G54" s="52">
        <v>1</v>
      </c>
      <c r="H54" s="52" t="s">
        <v>144</v>
      </c>
      <c r="I54" s="59">
        <v>10</v>
      </c>
      <c r="J54" s="60">
        <f>IF(ISBLANK(H54),"",IFERROR(VLOOKUP(B54,'Np PL4 Stock'!$A:$D,4,FALSE),""))</f>
        <v>45696</v>
      </c>
      <c r="K54" s="61">
        <f>IF(ISBLANK(H54),"",SUMIF('Np PL4 Stock'!$A:$A,B54,'Np PL4 Stock'!$N:$N))</f>
        <v>1.5</v>
      </c>
      <c r="L54" s="62">
        <f>IF(ISBLANK(H54),"",VLOOKUP(LEFT(B54,5),Unit!A:B,2,FALSE))</f>
        <v>16</v>
      </c>
      <c r="M54" s="63" t="str">
        <f>IF(ISBLANK(H54),"",IFERROR(VLOOKUP(B54,'Np PL4 Stock'!$A:$T,20,FALSE),""))</f>
        <v>PD-MA1</v>
      </c>
      <c r="N54" s="63" t="str">
        <f>IF(ISBLANK(H54),"",IFERROR(VLOOKUP(B54,'Np PL4 Stock'!$A:$U,21,FALSE),""))</f>
        <v>Konabay</v>
      </c>
      <c r="O54" s="62">
        <f t="shared" si="2"/>
        <v>93.75</v>
      </c>
      <c r="P54" s="62">
        <f t="shared" si="3"/>
        <v>6.1875e-5</v>
      </c>
      <c r="Q54" s="67">
        <f t="shared" si="4"/>
        <v>8.36e-7</v>
      </c>
      <c r="R54" s="67">
        <f t="shared" si="5"/>
        <v>1.06971333333333e-6</v>
      </c>
      <c r="S54" s="64">
        <v>12</v>
      </c>
      <c r="T54" s="68">
        <v>7.519</v>
      </c>
      <c r="U54" s="68">
        <v>5.18</v>
      </c>
      <c r="V54" s="69">
        <v>94.792</v>
      </c>
      <c r="W54" s="59">
        <v>420</v>
      </c>
      <c r="X54" s="64">
        <v>95</v>
      </c>
      <c r="Y54" s="59">
        <v>100</v>
      </c>
      <c r="Z54" s="69">
        <v>84</v>
      </c>
      <c r="AA54" s="59">
        <v>0</v>
      </c>
      <c r="AB54" s="59">
        <v>0</v>
      </c>
      <c r="AC54" s="59">
        <v>0</v>
      </c>
      <c r="AD54" s="59">
        <v>0</v>
      </c>
      <c r="AE54" s="59">
        <v>100</v>
      </c>
      <c r="AF54" s="73" t="s">
        <v>38</v>
      </c>
      <c r="AG54" s="73">
        <v>69000</v>
      </c>
      <c r="AH54" s="73" t="s">
        <v>38</v>
      </c>
      <c r="AI54" s="73" t="s">
        <v>38</v>
      </c>
      <c r="AJ54" s="73" t="s">
        <v>38</v>
      </c>
      <c r="AK54" s="73" t="s">
        <v>32</v>
      </c>
      <c r="AL54" s="77" t="str">
        <f>IF(ISBLANK(S54),"",IF(AJ54="Fail","Fail",IF(E54="PL4",IF(AND(T54&gt;STD_01122025!$D$3,U54&lt;STD_01122025!$D$4,OR(AF54="ND",AF54&lt;STD_01122025!$D$7),AH54="ND"),"Pass","Fail"),IF(E54="PL12",IF(AND(S54&lt;STD_01122025!$F$2,T54&gt;STD_01122025!$F$3,U54&lt;STD_01122025!$F$4,V54&gt;STD_01122025!$F$5,X54&gt;STD_01122025!$F$6,OR(AF54="ND",AF54&lt;STD_01122025!$F$7),AH54="ND"),"Pass","Fail"),IF(E54="SuperPL",IF(AND(T54&gt;STD_01122025!$H$3,U54&lt;STD_01122025!$H$4,V54&gt;STD_01122025!$H$5,X54&gt;STD_01122025!$H$6,OR(AF54="ND",AF54&lt;STD_01122025!$H$7),AH54="ND"),"Pass","Fail"),IF(E54="Flight",IF(AND(T54&gt;STD_01122025!$J$3,U54&lt;STD_01122025!$J$4,X54&gt;STD_01122025!$J$6,OR(AF54="ND",AF54&lt;STD_01122025!$J$7),AH54="ND"),"Pass","Fail"),""))))))</f>
        <v>Pass</v>
      </c>
      <c r="AM54" s="62">
        <f>IF(ISBLANK(B54),"",IFERROR(IF(VLOOKUP(B54,'Np PL4 Stock'!$A:$J,10,FALSE)="Np4",D54-VLOOKUP(B54,'Np PL4 Stock'!$A:$E,5,FALSE),D54-VLOOKUP(B54,'Np PL4 Stock'!$A:$E,5,FALSE)-1),""))</f>
        <v>14</v>
      </c>
      <c r="AN54" s="68">
        <v>8.31</v>
      </c>
      <c r="AO54" s="68">
        <v>6.838</v>
      </c>
      <c r="AP54" s="69">
        <v>97</v>
      </c>
      <c r="AQ54" s="64">
        <v>272</v>
      </c>
      <c r="AR54" s="64">
        <v>98</v>
      </c>
      <c r="AS54" s="59">
        <v>100</v>
      </c>
      <c r="AT54" s="73" t="s">
        <v>38</v>
      </c>
      <c r="AU54" s="73">
        <v>46000</v>
      </c>
      <c r="AV54" s="73" t="s">
        <v>38</v>
      </c>
      <c r="AW54" s="73" t="s">
        <v>38</v>
      </c>
      <c r="AX54" s="73" t="s">
        <v>32</v>
      </c>
      <c r="AY54" s="59">
        <v>0</v>
      </c>
      <c r="AZ54" s="59">
        <v>0</v>
      </c>
      <c r="BA54" s="59">
        <v>0</v>
      </c>
      <c r="BB54" s="59">
        <v>0</v>
      </c>
      <c r="BC54" s="59">
        <v>0</v>
      </c>
      <c r="BD54" s="59">
        <v>0</v>
      </c>
      <c r="BE54" s="84" t="s">
        <v>38</v>
      </c>
      <c r="BF54" s="84" t="s">
        <v>38</v>
      </c>
      <c r="BG54" s="84" t="s">
        <v>38</v>
      </c>
      <c r="BH54" s="84" t="s">
        <v>38</v>
      </c>
      <c r="BI54" s="85" t="s">
        <v>516</v>
      </c>
      <c r="BJ54" s="86" t="s">
        <v>243</v>
      </c>
      <c r="BK54" s="64" t="s">
        <v>483</v>
      </c>
      <c r="BL54" s="86" t="s">
        <v>155</v>
      </c>
      <c r="BM54" s="86" t="s">
        <v>178</v>
      </c>
      <c r="BN54" s="86"/>
      <c r="BO54" s="64">
        <v>8</v>
      </c>
      <c r="BP54" s="69">
        <v>246104305100137</v>
      </c>
      <c r="BQ54" s="92">
        <v>0.9</v>
      </c>
      <c r="BR54" s="93">
        <v>0.09</v>
      </c>
      <c r="BS54" s="94">
        <f t="shared" si="8"/>
        <v>0.99</v>
      </c>
      <c r="BT54" s="95">
        <v>0.27755</v>
      </c>
      <c r="BU54" s="101">
        <f t="shared" si="9"/>
        <v>1.26755</v>
      </c>
      <c r="BV54" s="102">
        <f t="shared" si="6"/>
        <v>3.67647058823529</v>
      </c>
      <c r="BW54" s="103">
        <v>990</v>
      </c>
      <c r="BX54" s="104">
        <f t="shared" si="7"/>
        <v>0.00466011029411765</v>
      </c>
      <c r="BY54" s="105">
        <v>1000</v>
      </c>
      <c r="BZ54" s="103" t="s">
        <v>32</v>
      </c>
      <c r="CA54" s="106" t="s">
        <v>189</v>
      </c>
      <c r="CB54" s="107" t="s">
        <v>148</v>
      </c>
      <c r="CC54" s="112" t="s">
        <v>149</v>
      </c>
      <c r="CD54" s="106"/>
      <c r="CE54" s="103" t="s">
        <v>192</v>
      </c>
      <c r="CF54" s="113"/>
      <c r="CG54" s="115">
        <v>2000027731</v>
      </c>
    </row>
    <row r="55" spans="1:85">
      <c r="A55" s="53" t="str">
        <f t="shared" ref="A55:A118" si="11">IF(ISBLANK(H55),"",H55&amp;"-"&amp;IF(OR(LEN(I55)=1,LEN(I55)=4),"0"&amp;I55,I55))&amp;"-"&amp;IF(LEN(G55)=1,"0"&amp;G55,G55)&amp;"-"&amp;D55</f>
        <v>A1-10-01-45710</v>
      </c>
      <c r="B55" s="47" t="str">
        <f t="shared" si="10"/>
        <v>A1-10-01</v>
      </c>
      <c r="C55" s="48" t="s">
        <v>43</v>
      </c>
      <c r="D55" s="49">
        <v>45710</v>
      </c>
      <c r="E55" s="54" t="s">
        <v>14</v>
      </c>
      <c r="F55" s="51" t="s">
        <v>15</v>
      </c>
      <c r="G55" s="52">
        <v>1</v>
      </c>
      <c r="H55" s="52" t="s">
        <v>144</v>
      </c>
      <c r="I55" s="59">
        <v>10</v>
      </c>
      <c r="J55" s="60">
        <f>IF(ISBLANK(H55),"",IFERROR(VLOOKUP(B55,'Np PL4 Stock'!$A:$D,4,FALSE),""))</f>
        <v>45696</v>
      </c>
      <c r="K55" s="61">
        <f>IF(ISBLANK(H55),"",SUMIF('Np PL4 Stock'!$A:$A,B55,'Np PL4 Stock'!$N:$N))</f>
        <v>1.5</v>
      </c>
      <c r="L55" s="62">
        <f>IF(ISBLANK(H55),"",VLOOKUP(LEFT(B55,5),Unit!A:B,2,FALSE))</f>
        <v>16</v>
      </c>
      <c r="M55" s="63" t="str">
        <f>IF(ISBLANK(H55),"",IFERROR(VLOOKUP(B55,'Np PL4 Stock'!$A:$T,20,FALSE),""))</f>
        <v>PD-MA1</v>
      </c>
      <c r="N55" s="63" t="str">
        <f>IF(ISBLANK(H55),"",IFERROR(VLOOKUP(B55,'Np PL4 Stock'!$A:$U,21,FALSE),""))</f>
        <v>Konabay</v>
      </c>
      <c r="O55" s="62">
        <f t="shared" si="2"/>
        <v>93.75</v>
      </c>
      <c r="P55" s="62">
        <f t="shared" si="3"/>
        <v>1.65e-5</v>
      </c>
      <c r="Q55" s="67">
        <f t="shared" si="4"/>
        <v>8.36e-7</v>
      </c>
      <c r="R55" s="67">
        <f t="shared" si="5"/>
        <v>1.06971333333333e-6</v>
      </c>
      <c r="S55" s="64">
        <v>12</v>
      </c>
      <c r="T55" s="68">
        <v>7.519</v>
      </c>
      <c r="U55" s="68">
        <v>5.18</v>
      </c>
      <c r="V55" s="69">
        <v>94.792</v>
      </c>
      <c r="W55" s="59">
        <v>420</v>
      </c>
      <c r="X55" s="64">
        <v>95</v>
      </c>
      <c r="Y55" s="59">
        <v>100</v>
      </c>
      <c r="Z55" s="59">
        <v>84</v>
      </c>
      <c r="AA55" s="59">
        <v>0</v>
      </c>
      <c r="AB55" s="59">
        <v>0</v>
      </c>
      <c r="AC55" s="59">
        <v>0</v>
      </c>
      <c r="AD55" s="59">
        <v>0</v>
      </c>
      <c r="AE55" s="59">
        <v>100</v>
      </c>
      <c r="AF55" s="73" t="s">
        <v>38</v>
      </c>
      <c r="AG55" s="73">
        <v>69000</v>
      </c>
      <c r="AH55" s="73" t="s">
        <v>38</v>
      </c>
      <c r="AI55" s="73" t="s">
        <v>38</v>
      </c>
      <c r="AJ55" s="73" t="s">
        <v>38</v>
      </c>
      <c r="AK55" s="73" t="s">
        <v>32</v>
      </c>
      <c r="AL55" s="77" t="str">
        <f>IF(ISBLANK(S55),"",IF(AJ55="Fail","Fail",IF(E55="PL4",IF(AND(T55&gt;STD_01122025!$D$3,U55&lt;STD_01122025!$D$4,OR(AF55="ND",AF55&lt;STD_01122025!$D$7),AH55="ND"),"Pass","Fail"),IF(E55="PL12",IF(AND(S55&lt;STD_01122025!$F$2,T55&gt;STD_01122025!$F$3,U55&lt;STD_01122025!$F$4,V55&gt;STD_01122025!$F$5,X55&gt;STD_01122025!$F$6,OR(AF55="ND",AF55&lt;STD_01122025!$F$7),AH55="ND"),"Pass","Fail"),IF(E55="SuperPL",IF(AND(T55&gt;STD_01122025!$H$3,U55&lt;STD_01122025!$H$4,V55&gt;STD_01122025!$H$5,X55&gt;STD_01122025!$H$6,OR(AF55="ND",AF55&lt;STD_01122025!$H$7),AH55="ND"),"Pass","Fail"),IF(E55="Flight",IF(AND(T55&gt;STD_01122025!$J$3,U55&lt;STD_01122025!$J$4,X55&gt;STD_01122025!$J$6,OR(AF55="ND",AF55&lt;STD_01122025!$J$7),AH55="ND"),"Pass","Fail"),""))))))</f>
        <v>Pass</v>
      </c>
      <c r="AM55" s="62">
        <f>IF(ISBLANK(B55),"",IFERROR(IF(VLOOKUP(B55,'Np PL4 Stock'!$A:$J,10,FALSE)="Np4",D55-VLOOKUP(B55,'Np PL4 Stock'!$A:$E,5,FALSE),D55-VLOOKUP(B55,'Np PL4 Stock'!$A:$E,5,FALSE)-1),""))</f>
        <v>14</v>
      </c>
      <c r="AN55" s="68">
        <v>8.31</v>
      </c>
      <c r="AO55" s="68">
        <v>6.838</v>
      </c>
      <c r="AP55" s="69">
        <v>97</v>
      </c>
      <c r="AQ55" s="64">
        <v>272</v>
      </c>
      <c r="AR55" s="64">
        <v>98</v>
      </c>
      <c r="AS55" s="59">
        <v>100</v>
      </c>
      <c r="AT55" s="73" t="s">
        <v>38</v>
      </c>
      <c r="AU55" s="73">
        <v>46000</v>
      </c>
      <c r="AV55" s="73" t="s">
        <v>38</v>
      </c>
      <c r="AW55" s="73" t="s">
        <v>38</v>
      </c>
      <c r="AX55" s="73" t="s">
        <v>32</v>
      </c>
      <c r="AY55" s="59">
        <v>0</v>
      </c>
      <c r="AZ55" s="59">
        <v>0</v>
      </c>
      <c r="BA55" s="59">
        <v>0</v>
      </c>
      <c r="BB55" s="59">
        <v>0</v>
      </c>
      <c r="BC55" s="59">
        <v>0</v>
      </c>
      <c r="BD55" s="59">
        <v>0</v>
      </c>
      <c r="BE55" s="84" t="s">
        <v>38</v>
      </c>
      <c r="BF55" s="84" t="s">
        <v>38</v>
      </c>
      <c r="BG55" s="84" t="s">
        <v>38</v>
      </c>
      <c r="BH55" s="84" t="s">
        <v>38</v>
      </c>
      <c r="BI55" s="85" t="s">
        <v>517</v>
      </c>
      <c r="BJ55" s="86" t="s">
        <v>260</v>
      </c>
      <c r="BK55" s="64" t="s">
        <v>485</v>
      </c>
      <c r="BL55" s="86" t="s">
        <v>155</v>
      </c>
      <c r="BM55" s="86" t="s">
        <v>178</v>
      </c>
      <c r="BN55" s="86"/>
      <c r="BO55" s="64">
        <v>8</v>
      </c>
      <c r="BP55" s="69">
        <v>246104305100141</v>
      </c>
      <c r="BQ55" s="92">
        <v>0.24</v>
      </c>
      <c r="BR55" s="92">
        <v>0.024</v>
      </c>
      <c r="BS55" s="94">
        <f t="shared" si="8"/>
        <v>0.264</v>
      </c>
      <c r="BT55" s="95">
        <v>0.07302</v>
      </c>
      <c r="BU55" s="101">
        <f t="shared" si="9"/>
        <v>0.33702</v>
      </c>
      <c r="BV55" s="102">
        <f t="shared" si="6"/>
        <v>3.67647058823529</v>
      </c>
      <c r="BW55" s="103">
        <v>264</v>
      </c>
      <c r="BX55" s="104">
        <f t="shared" si="7"/>
        <v>0.00123904411764706</v>
      </c>
      <c r="BY55" s="105">
        <v>1000</v>
      </c>
      <c r="BZ55" s="103" t="s">
        <v>32</v>
      </c>
      <c r="CA55" s="106" t="s">
        <v>189</v>
      </c>
      <c r="CB55" s="107" t="s">
        <v>148</v>
      </c>
      <c r="CC55" s="112" t="s">
        <v>149</v>
      </c>
      <c r="CD55" s="106"/>
      <c r="CE55" s="103" t="s">
        <v>192</v>
      </c>
      <c r="CF55" s="113"/>
      <c r="CG55" s="115">
        <v>2000022192</v>
      </c>
    </row>
    <row r="56" spans="1:85">
      <c r="A56" s="53" t="str">
        <f t="shared" si="11"/>
        <v>A1-11-01-45710</v>
      </c>
      <c r="B56" s="47" t="str">
        <f t="shared" si="10"/>
        <v>A1-11-01</v>
      </c>
      <c r="C56" s="48" t="s">
        <v>43</v>
      </c>
      <c r="D56" s="49">
        <v>45710</v>
      </c>
      <c r="E56" s="50" t="s">
        <v>14</v>
      </c>
      <c r="F56" s="51" t="s">
        <v>15</v>
      </c>
      <c r="G56" s="52">
        <v>1</v>
      </c>
      <c r="H56" s="52" t="s">
        <v>144</v>
      </c>
      <c r="I56" s="59">
        <v>11</v>
      </c>
      <c r="J56" s="60">
        <f>IF(ISBLANK(H56),"",IFERROR(VLOOKUP(B56,'Np PL4 Stock'!$A:$D,4,FALSE),""))</f>
        <v>45696</v>
      </c>
      <c r="K56" s="61">
        <f>IF(ISBLANK(H56),"",SUMIF('Np PL4 Stock'!$A:$A,B56,'Np PL4 Stock'!$N:$N))</f>
        <v>0.75</v>
      </c>
      <c r="L56" s="62">
        <f>IF(ISBLANK(H56),"",VLOOKUP(LEFT(B56,5),Unit!A:B,2,FALSE))</f>
        <v>8</v>
      </c>
      <c r="M56" s="63" t="str">
        <f>IF(ISBLANK(H56),"",IFERROR(VLOOKUP(B56,'Np PL4 Stock'!$A:$T,20,FALSE),""))</f>
        <v>PD-MA1</v>
      </c>
      <c r="N56" s="63" t="str">
        <f>IF(ISBLANK(H56),"",IFERROR(VLOOKUP(B56,'Np PL4 Stock'!$A:$U,21,FALSE),""))</f>
        <v>Konabay</v>
      </c>
      <c r="O56" s="62">
        <f t="shared" si="2"/>
        <v>93.75</v>
      </c>
      <c r="P56" s="62">
        <f t="shared" si="3"/>
        <v>3.75e-5</v>
      </c>
      <c r="Q56" s="67">
        <f t="shared" si="4"/>
        <v>8.4e-7</v>
      </c>
      <c r="R56" s="67">
        <f t="shared" si="5"/>
        <v>1.17739333333333e-6</v>
      </c>
      <c r="S56" s="64">
        <v>11</v>
      </c>
      <c r="T56" s="68">
        <v>7.563</v>
      </c>
      <c r="U56" s="68">
        <v>5.887</v>
      </c>
      <c r="V56" s="69">
        <v>91</v>
      </c>
      <c r="W56" s="59">
        <v>418</v>
      </c>
      <c r="X56" s="64">
        <v>95</v>
      </c>
      <c r="Y56" s="59">
        <v>100</v>
      </c>
      <c r="Z56" s="59">
        <v>80</v>
      </c>
      <c r="AA56" s="59">
        <v>0</v>
      </c>
      <c r="AB56" s="59">
        <v>0</v>
      </c>
      <c r="AC56" s="59">
        <v>0</v>
      </c>
      <c r="AD56" s="59">
        <v>0</v>
      </c>
      <c r="AE56" s="59">
        <v>100</v>
      </c>
      <c r="AF56" s="73" t="s">
        <v>38</v>
      </c>
      <c r="AG56" s="73">
        <v>44500</v>
      </c>
      <c r="AH56" s="73" t="s">
        <v>38</v>
      </c>
      <c r="AI56" s="73" t="s">
        <v>38</v>
      </c>
      <c r="AJ56" s="73" t="s">
        <v>38</v>
      </c>
      <c r="AK56" s="73" t="s">
        <v>32</v>
      </c>
      <c r="AL56" s="77" t="str">
        <f>IF(ISBLANK(S56),"",IF(AJ56="Fail","Fail",IF(E56="PL4",IF(AND(T56&gt;STD_01122025!$D$3,U56&lt;STD_01122025!$D$4,OR(AF56="ND",AF56&lt;STD_01122025!$D$7),AH56="ND"),"Pass","Fail"),IF(E56="PL12",IF(AND(S56&lt;STD_01122025!$F$2,T56&gt;STD_01122025!$F$3,U56&lt;STD_01122025!$F$4,V56&gt;STD_01122025!$F$5,X56&gt;STD_01122025!$F$6,OR(AF56="ND",AF56&lt;STD_01122025!$F$7),AH56="ND"),"Pass","Fail"),IF(E56="SuperPL",IF(AND(T56&gt;STD_01122025!$H$3,U56&lt;STD_01122025!$H$4,V56&gt;STD_01122025!$H$5,X56&gt;STD_01122025!$H$6,OR(AF56="ND",AF56&lt;STD_01122025!$H$7),AH56="ND"),"Pass","Fail"),IF(E56="Flight",IF(AND(T56&gt;STD_01122025!$J$3,U56&lt;STD_01122025!$J$4,X56&gt;STD_01122025!$J$6,OR(AF56="ND",AF56&lt;STD_01122025!$J$7),AH56="ND"),"Pass","Fail"),""))))))</f>
        <v>Pass</v>
      </c>
      <c r="AM56" s="62">
        <f>IF(ISBLANK(B56),"",IFERROR(IF(VLOOKUP(B56,'Np PL4 Stock'!$A:$J,10,FALSE)="Np4",D56-VLOOKUP(B56,'Np PL4 Stock'!$A:$E,5,FALSE),D56-VLOOKUP(B56,'Np PL4 Stock'!$A:$E,5,FALSE)-1),""))</f>
        <v>14</v>
      </c>
      <c r="AN56" s="68">
        <v>8.553</v>
      </c>
      <c r="AO56" s="68">
        <v>6.88</v>
      </c>
      <c r="AP56" s="69">
        <v>100</v>
      </c>
      <c r="AQ56" s="64">
        <v>238</v>
      </c>
      <c r="AR56" s="64">
        <v>100</v>
      </c>
      <c r="AS56" s="59">
        <v>100</v>
      </c>
      <c r="AT56" s="73" t="s">
        <v>38</v>
      </c>
      <c r="AU56" s="73">
        <v>69000</v>
      </c>
      <c r="AV56" s="73" t="s">
        <v>38</v>
      </c>
      <c r="AW56" s="73" t="s">
        <v>38</v>
      </c>
      <c r="AX56" s="73" t="s">
        <v>32</v>
      </c>
      <c r="AY56" s="59">
        <v>0</v>
      </c>
      <c r="AZ56" s="59">
        <v>0</v>
      </c>
      <c r="BA56" s="59">
        <v>0</v>
      </c>
      <c r="BB56" s="59">
        <v>0</v>
      </c>
      <c r="BC56" s="59">
        <v>0</v>
      </c>
      <c r="BD56" s="59">
        <v>0</v>
      </c>
      <c r="BE56" s="84" t="s">
        <v>38</v>
      </c>
      <c r="BF56" s="84" t="s">
        <v>38</v>
      </c>
      <c r="BG56" s="84" t="s">
        <v>38</v>
      </c>
      <c r="BH56" s="84" t="s">
        <v>38</v>
      </c>
      <c r="BI56" s="85" t="s">
        <v>518</v>
      </c>
      <c r="BJ56" s="86" t="s">
        <v>188</v>
      </c>
      <c r="BK56" s="64" t="s">
        <v>519</v>
      </c>
      <c r="BL56" s="86" t="s">
        <v>177</v>
      </c>
      <c r="BM56" s="86" t="s">
        <v>178</v>
      </c>
      <c r="BN56" s="86"/>
      <c r="BO56" s="64">
        <v>7</v>
      </c>
      <c r="BP56" s="69">
        <v>246104305100142</v>
      </c>
      <c r="BQ56" s="92">
        <v>0.25</v>
      </c>
      <c r="BR56" s="92">
        <v>0.05</v>
      </c>
      <c r="BS56" s="94">
        <f t="shared" si="8"/>
        <v>0.3</v>
      </c>
      <c r="BT56" s="95">
        <v>0.1092</v>
      </c>
      <c r="BU56" s="101">
        <f t="shared" si="9"/>
        <v>0.4092</v>
      </c>
      <c r="BV56" s="102">
        <f t="shared" si="6"/>
        <v>4.20168067226891</v>
      </c>
      <c r="BW56" s="103">
        <v>300</v>
      </c>
      <c r="BX56" s="104">
        <f t="shared" si="7"/>
        <v>0.00171932773109244</v>
      </c>
      <c r="BY56" s="105">
        <v>1000</v>
      </c>
      <c r="BZ56" s="103" t="s">
        <v>32</v>
      </c>
      <c r="CA56" s="106" t="s">
        <v>189</v>
      </c>
      <c r="CB56" s="107" t="s">
        <v>148</v>
      </c>
      <c r="CC56" s="112" t="s">
        <v>149</v>
      </c>
      <c r="CD56" s="106"/>
      <c r="CE56" s="103" t="s">
        <v>192</v>
      </c>
      <c r="CF56" s="113"/>
      <c r="CG56" s="115">
        <v>2000015242</v>
      </c>
    </row>
    <row r="57" spans="1:85">
      <c r="A57" s="53" t="str">
        <f t="shared" si="11"/>
        <v>B1-01-01-45712</v>
      </c>
      <c r="B57" s="47" t="str">
        <f t="shared" si="10"/>
        <v>B1-01-01</v>
      </c>
      <c r="C57" s="48" t="s">
        <v>43</v>
      </c>
      <c r="D57" s="49">
        <v>45712</v>
      </c>
      <c r="E57" s="50" t="s">
        <v>14</v>
      </c>
      <c r="F57" s="51" t="s">
        <v>15</v>
      </c>
      <c r="G57" s="52">
        <v>1</v>
      </c>
      <c r="H57" s="52" t="s">
        <v>165</v>
      </c>
      <c r="I57" s="59">
        <v>1</v>
      </c>
      <c r="J57" s="60">
        <f>IF(ISBLANK(H57),"",IFERROR(VLOOKUP(B57,'Np PL4 Stock'!$A:$D,4,FALSE),""))</f>
        <v>45699</v>
      </c>
      <c r="K57" s="61">
        <f>IF(ISBLANK(H57),"",SUMIF('Np PL4 Stock'!$A:$A,B57,'Np PL4 Stock'!$N:$N))</f>
        <v>1.5</v>
      </c>
      <c r="L57" s="62">
        <f>IF(ISBLANK(H57),"",VLOOKUP(LEFT(B57,5),Unit!A:B,2,FALSE))</f>
        <v>12</v>
      </c>
      <c r="M57" s="63" t="str">
        <f>IF(ISBLANK(H57),"",IFERROR(VLOOKUP(B57,'Np PL4 Stock'!$A:$T,20,FALSE),""))</f>
        <v>PD-MA1</v>
      </c>
      <c r="N57" s="63" t="str">
        <f>IF(ISBLANK(H57),"",IFERROR(VLOOKUP(B57,'Np PL4 Stock'!$A:$U,21,FALSE),""))</f>
        <v>Konabay</v>
      </c>
      <c r="O57" s="62">
        <f t="shared" si="2"/>
        <v>125</v>
      </c>
      <c r="P57" s="62">
        <f t="shared" si="3"/>
        <v>7.33333333333333e-5</v>
      </c>
      <c r="Q57" s="67">
        <f t="shared" si="4"/>
        <v>5.86666666666667e-7</v>
      </c>
      <c r="R57" s="67">
        <f t="shared" si="5"/>
        <v>7.99666666666667e-7</v>
      </c>
      <c r="S57" s="64">
        <v>12</v>
      </c>
      <c r="T57" s="68">
        <v>7.615</v>
      </c>
      <c r="U57" s="68">
        <v>6.348</v>
      </c>
      <c r="V57" s="69">
        <v>93.939</v>
      </c>
      <c r="W57" s="59">
        <v>394</v>
      </c>
      <c r="X57" s="64">
        <v>94</v>
      </c>
      <c r="Y57" s="59">
        <v>100</v>
      </c>
      <c r="Z57" s="59">
        <v>84</v>
      </c>
      <c r="AA57" s="59">
        <v>0</v>
      </c>
      <c r="AB57" s="59">
        <v>0</v>
      </c>
      <c r="AC57" s="59">
        <v>0</v>
      </c>
      <c r="AD57" s="59">
        <v>0</v>
      </c>
      <c r="AE57" s="59">
        <v>100</v>
      </c>
      <c r="AF57" s="73" t="s">
        <v>38</v>
      </c>
      <c r="AG57" s="73">
        <v>55000</v>
      </c>
      <c r="AH57" s="73" t="s">
        <v>38</v>
      </c>
      <c r="AI57" s="73" t="s">
        <v>38</v>
      </c>
      <c r="AJ57" s="73" t="s">
        <v>38</v>
      </c>
      <c r="AK57" s="73" t="s">
        <v>32</v>
      </c>
      <c r="AL57" s="77" t="str">
        <f>IF(ISBLANK(S57),"",IF(AJ57="Fail","Fail",IF(E57="PL4",IF(AND(T57&gt;STD_01122025!$D$3,U57&lt;STD_01122025!$D$4,OR(AF57="ND",AF57&lt;STD_01122025!$D$7),AH57="ND"),"Pass","Fail"),IF(E57="PL12",IF(AND(S57&lt;STD_01122025!$F$2,T57&gt;STD_01122025!$F$3,U57&lt;STD_01122025!$F$4,V57&gt;STD_01122025!$F$5,X57&gt;STD_01122025!$F$6,OR(AF57="ND",AF57&lt;STD_01122025!$F$7),AH57="ND"),"Pass","Fail"),IF(E57="SuperPL",IF(AND(T57&gt;STD_01122025!$H$3,U57&lt;STD_01122025!$H$4,V57&gt;STD_01122025!$H$5,X57&gt;STD_01122025!$H$6,OR(AF57="ND",AF57&lt;STD_01122025!$H$7),AH57="ND"),"Pass","Fail"),IF(E57="Flight",IF(AND(T57&gt;STD_01122025!$J$3,U57&lt;STD_01122025!$J$4,X57&gt;STD_01122025!$J$6,OR(AF57="ND",AF57&lt;STD_01122025!$J$7),AH57="ND"),"Pass","Fail"),""))))))</f>
        <v>Pass</v>
      </c>
      <c r="AM57" s="62">
        <f>IF(ISBLANK(B57),"",IFERROR(IF(VLOOKUP(B57,'Np PL4 Stock'!$A:$J,10,FALSE)="Np4",D57-VLOOKUP(B57,'Np PL4 Stock'!$A:$E,5,FALSE),D57-VLOOKUP(B57,'Np PL4 Stock'!$A:$E,5,FALSE)-1),""))</f>
        <v>13</v>
      </c>
      <c r="AN57" s="68">
        <v>8.053</v>
      </c>
      <c r="AO57" s="68">
        <v>6.99</v>
      </c>
      <c r="AP57" s="69">
        <v>90.625</v>
      </c>
      <c r="AQ57" s="64">
        <v>321</v>
      </c>
      <c r="AR57" s="64">
        <v>98</v>
      </c>
      <c r="AS57" s="59">
        <v>100</v>
      </c>
      <c r="AT57" s="73" t="s">
        <v>38</v>
      </c>
      <c r="AU57" s="73">
        <v>66000</v>
      </c>
      <c r="AV57" s="73" t="s">
        <v>38</v>
      </c>
      <c r="AW57" s="73" t="s">
        <v>38</v>
      </c>
      <c r="AX57" s="73" t="s">
        <v>32</v>
      </c>
      <c r="AY57" s="59">
        <v>0</v>
      </c>
      <c r="AZ57" s="59">
        <v>0</v>
      </c>
      <c r="BA57" s="59">
        <v>0</v>
      </c>
      <c r="BB57" s="59">
        <v>0</v>
      </c>
      <c r="BC57" s="59">
        <v>0</v>
      </c>
      <c r="BD57" s="59">
        <v>0</v>
      </c>
      <c r="BE57" s="84" t="s">
        <v>38</v>
      </c>
      <c r="BF57" s="84" t="s">
        <v>38</v>
      </c>
      <c r="BG57" s="84" t="s">
        <v>38</v>
      </c>
      <c r="BH57" s="84" t="s">
        <v>38</v>
      </c>
      <c r="BI57" s="85" t="s">
        <v>520</v>
      </c>
      <c r="BJ57" s="86" t="s">
        <v>243</v>
      </c>
      <c r="BK57" s="64" t="s">
        <v>483</v>
      </c>
      <c r="BL57" s="86" t="s">
        <v>155</v>
      </c>
      <c r="BM57" s="86" t="s">
        <v>178</v>
      </c>
      <c r="BN57" s="86"/>
      <c r="BO57" s="64">
        <v>8</v>
      </c>
      <c r="BP57" s="69">
        <v>246104305100143</v>
      </c>
      <c r="BQ57" s="92">
        <v>0.5</v>
      </c>
      <c r="BR57" s="92">
        <v>0.05</v>
      </c>
      <c r="BS57" s="94">
        <f t="shared" si="8"/>
        <v>0.55</v>
      </c>
      <c r="BT57" s="95">
        <v>0.191</v>
      </c>
      <c r="BU57" s="101">
        <f t="shared" si="9"/>
        <v>0.741</v>
      </c>
      <c r="BV57" s="102">
        <f t="shared" si="6"/>
        <v>3.11526479750779</v>
      </c>
      <c r="BW57" s="103">
        <v>550</v>
      </c>
      <c r="BX57" s="104">
        <f t="shared" si="7"/>
        <v>0.00230841121495327</v>
      </c>
      <c r="BY57" s="105">
        <v>1000</v>
      </c>
      <c r="BZ57" s="103" t="s">
        <v>32</v>
      </c>
      <c r="CA57" s="106" t="s">
        <v>189</v>
      </c>
      <c r="CB57" s="107" t="s">
        <v>148</v>
      </c>
      <c r="CC57" s="112" t="s">
        <v>149</v>
      </c>
      <c r="CD57" s="106"/>
      <c r="CE57" s="103" t="s">
        <v>192</v>
      </c>
      <c r="CF57" s="113"/>
      <c r="CG57" s="115">
        <v>2000017103</v>
      </c>
    </row>
    <row r="58" spans="1:85">
      <c r="A58" s="53" t="str">
        <f t="shared" si="11"/>
        <v>B1-02-01-45712</v>
      </c>
      <c r="B58" s="47" t="str">
        <f t="shared" si="10"/>
        <v>B1-02-01</v>
      </c>
      <c r="C58" s="48" t="s">
        <v>43</v>
      </c>
      <c r="D58" s="49">
        <v>45712</v>
      </c>
      <c r="E58" s="50" t="s">
        <v>14</v>
      </c>
      <c r="F58" s="51" t="s">
        <v>15</v>
      </c>
      <c r="G58" s="52">
        <v>1</v>
      </c>
      <c r="H58" s="52" t="s">
        <v>165</v>
      </c>
      <c r="I58" s="64">
        <v>2</v>
      </c>
      <c r="J58" s="60">
        <f>IF(ISBLANK(H58),"",IFERROR(VLOOKUP(B58,'Np PL4 Stock'!$A:$D,4,FALSE),""))</f>
        <v>45699</v>
      </c>
      <c r="K58" s="61">
        <f>IF(ISBLANK(H58),"",SUMIF('Np PL4 Stock'!$A:$A,B58,'Np PL4 Stock'!$N:$N))</f>
        <v>1.5</v>
      </c>
      <c r="L58" s="62">
        <f>IF(ISBLANK(H58),"",VLOOKUP(LEFT(B58,5),Unit!A:B,2,FALSE))</f>
        <v>12</v>
      </c>
      <c r="M58" s="63" t="str">
        <f>IF(ISBLANK(H58),"",IFERROR(VLOOKUP(B58,'Np PL4 Stock'!$A:$T,20,FALSE),""))</f>
        <v>PD-MA1</v>
      </c>
      <c r="N58" s="63" t="str">
        <f>IF(ISBLANK(H58),"",IFERROR(VLOOKUP(B58,'Np PL4 Stock'!$A:$U,21,FALSE),""))</f>
        <v>Konabay</v>
      </c>
      <c r="O58" s="62">
        <f t="shared" si="2"/>
        <v>125</v>
      </c>
      <c r="P58" s="62">
        <f t="shared" si="3"/>
        <v>6.875e-5</v>
      </c>
      <c r="Q58" s="67">
        <f t="shared" si="4"/>
        <v>1.02666666666667e-6</v>
      </c>
      <c r="R58" s="67">
        <f t="shared" si="5"/>
        <v>1.38833466666667e-6</v>
      </c>
      <c r="S58" s="64">
        <v>12</v>
      </c>
      <c r="T58" s="68">
        <v>7.615</v>
      </c>
      <c r="U58" s="68">
        <v>7.349</v>
      </c>
      <c r="V58" s="69">
        <v>91</v>
      </c>
      <c r="W58" s="59">
        <v>397</v>
      </c>
      <c r="X58" s="64">
        <v>93</v>
      </c>
      <c r="Y58" s="59">
        <v>100</v>
      </c>
      <c r="Z58" s="59">
        <v>80</v>
      </c>
      <c r="AA58" s="59">
        <v>0</v>
      </c>
      <c r="AB58" s="59">
        <v>0</v>
      </c>
      <c r="AC58" s="59">
        <v>0</v>
      </c>
      <c r="AD58" s="59">
        <v>0</v>
      </c>
      <c r="AE58" s="59">
        <v>100</v>
      </c>
      <c r="AF58" s="73" t="s">
        <v>38</v>
      </c>
      <c r="AG58" s="73">
        <v>46000</v>
      </c>
      <c r="AH58" s="73" t="s">
        <v>38</v>
      </c>
      <c r="AI58" s="73" t="s">
        <v>38</v>
      </c>
      <c r="AJ58" s="73" t="s">
        <v>38</v>
      </c>
      <c r="AK58" s="73" t="s">
        <v>32</v>
      </c>
      <c r="AL58" s="77" t="str">
        <f>IF(ISBLANK(S58),"",IF(AJ58="Fail","Fail",IF(E58="PL4",IF(AND(T58&gt;STD_01122025!$D$3,U58&lt;STD_01122025!$D$4,OR(AF58="ND",AF58&lt;STD_01122025!$D$7),AH58="ND"),"Pass","Fail"),IF(E58="PL12",IF(AND(S58&lt;STD_01122025!$F$2,T58&gt;STD_01122025!$F$3,U58&lt;STD_01122025!$F$4,V58&gt;STD_01122025!$F$5,X58&gt;STD_01122025!$F$6,OR(AF58="ND",AF58&lt;STD_01122025!$F$7),AH58="ND"),"Pass","Fail"),IF(E58="SuperPL",IF(AND(T58&gt;STD_01122025!$H$3,U58&lt;STD_01122025!$H$4,V58&gt;STD_01122025!$H$5,X58&gt;STD_01122025!$H$6,OR(AF58="ND",AF58&lt;STD_01122025!$H$7),AH58="ND"),"Pass","Fail"),IF(E58="Flight",IF(AND(T58&gt;STD_01122025!$J$3,U58&lt;STD_01122025!$J$4,X58&gt;STD_01122025!$J$6,OR(AF58="ND",AF58&lt;STD_01122025!$J$7),AH58="ND"),"Pass","Fail"),""))))))</f>
        <v>Pass</v>
      </c>
      <c r="AM58" s="62">
        <f>IF(ISBLANK(B58),"",IFERROR(IF(VLOOKUP(B58,'Np PL4 Stock'!$A:$J,10,FALSE)="Np4",D58-VLOOKUP(B58,'Np PL4 Stock'!$A:$E,5,FALSE),D58-VLOOKUP(B58,'Np PL4 Stock'!$A:$E,5,FALSE)-1),""))</f>
        <v>13</v>
      </c>
      <c r="AN58" s="68">
        <v>8.205</v>
      </c>
      <c r="AO58" s="68">
        <v>6.409</v>
      </c>
      <c r="AP58" s="69">
        <v>98.182</v>
      </c>
      <c r="AQ58" s="64">
        <v>287</v>
      </c>
      <c r="AR58" s="64">
        <v>97</v>
      </c>
      <c r="AS58" s="59">
        <v>100</v>
      </c>
      <c r="AT58" s="73" t="s">
        <v>38</v>
      </c>
      <c r="AU58" s="73">
        <v>48500</v>
      </c>
      <c r="AV58" s="73" t="s">
        <v>38</v>
      </c>
      <c r="AW58" s="73" t="s">
        <v>38</v>
      </c>
      <c r="AX58" s="73" t="s">
        <v>32</v>
      </c>
      <c r="AY58" s="59">
        <v>0</v>
      </c>
      <c r="AZ58" s="59">
        <v>0</v>
      </c>
      <c r="BA58" s="59">
        <v>0</v>
      </c>
      <c r="BB58" s="59">
        <v>0</v>
      </c>
      <c r="BC58" s="59">
        <v>0</v>
      </c>
      <c r="BD58" s="59">
        <v>0</v>
      </c>
      <c r="BE58" s="84" t="s">
        <v>38</v>
      </c>
      <c r="BF58" s="84" t="s">
        <v>38</v>
      </c>
      <c r="BG58" s="84" t="s">
        <v>38</v>
      </c>
      <c r="BH58" s="84" t="s">
        <v>38</v>
      </c>
      <c r="BI58" s="85" t="s">
        <v>521</v>
      </c>
      <c r="BJ58" s="86" t="s">
        <v>240</v>
      </c>
      <c r="BK58" s="64" t="s">
        <v>483</v>
      </c>
      <c r="BL58" s="86" t="s">
        <v>155</v>
      </c>
      <c r="BM58" s="86" t="s">
        <v>178</v>
      </c>
      <c r="BN58" s="86"/>
      <c r="BO58" s="59">
        <v>10</v>
      </c>
      <c r="BP58" s="69">
        <v>246104305100144</v>
      </c>
      <c r="BQ58" s="92">
        <v>0.6</v>
      </c>
      <c r="BR58" s="92">
        <v>0.06</v>
      </c>
      <c r="BS58" s="94">
        <f t="shared" si="8"/>
        <v>0.66</v>
      </c>
      <c r="BT58" s="95">
        <v>0.2508</v>
      </c>
      <c r="BU58" s="101">
        <f t="shared" si="9"/>
        <v>0.9108</v>
      </c>
      <c r="BV58" s="102">
        <f t="shared" si="6"/>
        <v>3.48432055749129</v>
      </c>
      <c r="BW58" s="103">
        <v>660</v>
      </c>
      <c r="BX58" s="104">
        <f t="shared" si="7"/>
        <v>0.00317351916376307</v>
      </c>
      <c r="BY58" s="105">
        <v>1000</v>
      </c>
      <c r="BZ58" s="103" t="s">
        <v>32</v>
      </c>
      <c r="CA58" s="106" t="s">
        <v>189</v>
      </c>
      <c r="CB58" s="107" t="s">
        <v>148</v>
      </c>
      <c r="CC58" s="112" t="s">
        <v>149</v>
      </c>
      <c r="CD58" s="106"/>
      <c r="CE58" s="103" t="s">
        <v>192</v>
      </c>
      <c r="CF58" s="113"/>
      <c r="CG58" s="115">
        <v>2000003433</v>
      </c>
    </row>
    <row r="59" spans="1:85">
      <c r="A59" s="53" t="str">
        <f t="shared" si="11"/>
        <v>B1-01-01-45712</v>
      </c>
      <c r="B59" s="47" t="str">
        <f t="shared" si="10"/>
        <v>B1-01-01</v>
      </c>
      <c r="C59" s="48" t="s">
        <v>43</v>
      </c>
      <c r="D59" s="49">
        <v>45712</v>
      </c>
      <c r="E59" s="50" t="s">
        <v>14</v>
      </c>
      <c r="F59" s="51" t="s">
        <v>15</v>
      </c>
      <c r="G59" s="52">
        <v>1</v>
      </c>
      <c r="H59" s="52" t="s">
        <v>165</v>
      </c>
      <c r="I59" s="64">
        <v>1</v>
      </c>
      <c r="J59" s="60">
        <f>IF(ISBLANK(H59),"",IFERROR(VLOOKUP(B59,'Np PL4 Stock'!$A:$D,4,FALSE),""))</f>
        <v>45699</v>
      </c>
      <c r="K59" s="61">
        <f>IF(ISBLANK(H59),"",SUMIF('Np PL4 Stock'!$A:$A,B59,'Np PL4 Stock'!$N:$N))</f>
        <v>1.5</v>
      </c>
      <c r="L59" s="62">
        <f>IF(ISBLANK(H59),"",VLOOKUP(LEFT(B59,5),Unit!A:B,2,FALSE))</f>
        <v>12</v>
      </c>
      <c r="M59" s="63" t="str">
        <f>IF(ISBLANK(H59),"",IFERROR(VLOOKUP(B59,'Np PL4 Stock'!$A:$T,20,FALSE),""))</f>
        <v>PD-MA1</v>
      </c>
      <c r="N59" s="63" t="str">
        <f>IF(ISBLANK(H59),"",IFERROR(VLOOKUP(B59,'Np PL4 Stock'!$A:$U,21,FALSE),""))</f>
        <v>Konabay</v>
      </c>
      <c r="O59" s="62">
        <f t="shared" si="2"/>
        <v>125</v>
      </c>
      <c r="P59" s="62">
        <f t="shared" si="3"/>
        <v>7.33333333333333e-5</v>
      </c>
      <c r="Q59" s="67">
        <f t="shared" si="4"/>
        <v>5.86666666666667e-7</v>
      </c>
      <c r="R59" s="67">
        <f t="shared" si="5"/>
        <v>7.99666666666667e-7</v>
      </c>
      <c r="S59" s="64">
        <v>12</v>
      </c>
      <c r="T59" s="68">
        <v>7.615</v>
      </c>
      <c r="U59" s="68">
        <v>6.348</v>
      </c>
      <c r="V59" s="69">
        <v>93.939</v>
      </c>
      <c r="W59" s="59">
        <v>394</v>
      </c>
      <c r="X59" s="64">
        <v>94</v>
      </c>
      <c r="Y59" s="59">
        <v>100</v>
      </c>
      <c r="Z59" s="59">
        <v>84</v>
      </c>
      <c r="AA59" s="59">
        <v>0</v>
      </c>
      <c r="AB59" s="59">
        <v>0</v>
      </c>
      <c r="AC59" s="59">
        <v>0</v>
      </c>
      <c r="AD59" s="59">
        <v>0</v>
      </c>
      <c r="AE59" s="59">
        <v>100</v>
      </c>
      <c r="AF59" s="73" t="s">
        <v>38</v>
      </c>
      <c r="AG59" s="73">
        <v>55000</v>
      </c>
      <c r="AH59" s="73" t="s">
        <v>38</v>
      </c>
      <c r="AI59" s="73" t="s">
        <v>38</v>
      </c>
      <c r="AJ59" s="73" t="s">
        <v>38</v>
      </c>
      <c r="AK59" s="73" t="s">
        <v>32</v>
      </c>
      <c r="AL59" s="77" t="e">
        <f>IF(ISBLANK(#REF!),"",IF(AJ59="Fail","Fail",IF(E59="PL4",IF(AND(T59&gt;STD_01122025!$D$3,U59&lt;STD_01122025!$D$4,OR(AF59="ND",AF59&lt;STD_01122025!$D$7),AH59="ND"),"Pass","Fail"),IF(E59="PL12",IF(AND(#REF!&lt;STD_01122025!$F$2,T59&gt;STD_01122025!$F$3,U59&lt;STD_01122025!$F$4,V59&gt;STD_01122025!$F$5,X59&gt;STD_01122025!$F$6,OR(AF59="ND",AF59&lt;STD_01122025!$F$7),AH59="ND"),"Pass","Fail"),IF(E59="SuperPL",IF(AND(T59&gt;STD_01122025!$H$3,U59&lt;STD_01122025!$H$4,V59&gt;STD_01122025!$H$5,X59&gt;STD_01122025!$H$6,OR(AF59="ND",AF59&lt;STD_01122025!$H$7),AH59="ND"),"Pass","Fail"),IF(E59="Flight",IF(AND(T59&gt;STD_01122025!$J$3,U59&lt;STD_01122025!$J$4,X59&gt;STD_01122025!$J$6,OR(AF59="ND",AF59&lt;STD_01122025!$J$7),AH59="ND"),"Pass","Fail"),""))))))</f>
        <v>#REF!</v>
      </c>
      <c r="AM59" s="62">
        <f>IF(ISBLANK(B59),"",IFERROR(IF(VLOOKUP(B59,'Np PL4 Stock'!$A:$J,10,FALSE)="Np4",D59-VLOOKUP(B59,'Np PL4 Stock'!$A:$E,5,FALSE),D59-VLOOKUP(B59,'Np PL4 Stock'!$A:$E,5,FALSE)-1),""))</f>
        <v>13</v>
      </c>
      <c r="AN59" s="68">
        <v>8.053</v>
      </c>
      <c r="AO59" s="68">
        <v>6.99</v>
      </c>
      <c r="AP59" s="69">
        <v>90.625</v>
      </c>
      <c r="AQ59" s="64">
        <v>321</v>
      </c>
      <c r="AR59" s="64">
        <v>98</v>
      </c>
      <c r="AS59" s="59">
        <v>100</v>
      </c>
      <c r="AT59" s="73" t="s">
        <v>38</v>
      </c>
      <c r="AU59" s="73">
        <v>66000</v>
      </c>
      <c r="AV59" s="73" t="s">
        <v>38</v>
      </c>
      <c r="AW59" s="73" t="s">
        <v>38</v>
      </c>
      <c r="AX59" s="73" t="s">
        <v>32</v>
      </c>
      <c r="AY59" s="59">
        <v>0</v>
      </c>
      <c r="AZ59" s="59">
        <v>0</v>
      </c>
      <c r="BA59" s="59">
        <v>0</v>
      </c>
      <c r="BB59" s="59">
        <v>0</v>
      </c>
      <c r="BC59" s="59">
        <v>0</v>
      </c>
      <c r="BD59" s="59">
        <v>0</v>
      </c>
      <c r="BE59" s="84" t="s">
        <v>38</v>
      </c>
      <c r="BF59" s="84" t="s">
        <v>38</v>
      </c>
      <c r="BG59" s="84" t="s">
        <v>38</v>
      </c>
      <c r="BH59" s="84" t="s">
        <v>38</v>
      </c>
      <c r="BI59" s="85" t="s">
        <v>522</v>
      </c>
      <c r="BJ59" s="86" t="s">
        <v>262</v>
      </c>
      <c r="BK59" s="64" t="s">
        <v>523</v>
      </c>
      <c r="BL59" s="86" t="s">
        <v>155</v>
      </c>
      <c r="BM59" s="86" t="s">
        <v>178</v>
      </c>
      <c r="BN59" s="86"/>
      <c r="BO59" s="59">
        <v>5</v>
      </c>
      <c r="BP59" s="69">
        <v>246104305100146</v>
      </c>
      <c r="BQ59" s="92">
        <v>0.3</v>
      </c>
      <c r="BR59" s="92">
        <v>0.03</v>
      </c>
      <c r="BS59" s="94">
        <f t="shared" si="8"/>
        <v>0.33</v>
      </c>
      <c r="BT59" s="95">
        <v>0.1285</v>
      </c>
      <c r="BU59" s="101">
        <f t="shared" si="9"/>
        <v>0.4585</v>
      </c>
      <c r="BV59" s="102">
        <f t="shared" si="6"/>
        <v>3.11526479750779</v>
      </c>
      <c r="BW59" s="103">
        <v>330</v>
      </c>
      <c r="BX59" s="104">
        <f t="shared" si="7"/>
        <v>0.00142834890965732</v>
      </c>
      <c r="BY59" s="105">
        <v>1000</v>
      </c>
      <c r="BZ59" s="103" t="s">
        <v>32</v>
      </c>
      <c r="CA59" s="106" t="s">
        <v>189</v>
      </c>
      <c r="CB59" s="107" t="s">
        <v>148</v>
      </c>
      <c r="CC59" s="112" t="s">
        <v>149</v>
      </c>
      <c r="CD59" s="106"/>
      <c r="CE59" s="103" t="s">
        <v>192</v>
      </c>
      <c r="CF59" s="113"/>
      <c r="CG59" s="115">
        <v>2000028739</v>
      </c>
    </row>
    <row r="60" spans="1:85">
      <c r="A60" s="53" t="str">
        <f t="shared" si="11"/>
        <v>B1-02-01-45712</v>
      </c>
      <c r="B60" s="47" t="str">
        <f t="shared" si="10"/>
        <v>B1-02-01</v>
      </c>
      <c r="C60" s="48" t="s">
        <v>43</v>
      </c>
      <c r="D60" s="49">
        <v>45712</v>
      </c>
      <c r="E60" s="50" t="s">
        <v>14</v>
      </c>
      <c r="F60" s="51" t="s">
        <v>15</v>
      </c>
      <c r="G60" s="52">
        <v>1</v>
      </c>
      <c r="H60" s="52" t="s">
        <v>165</v>
      </c>
      <c r="I60" s="64">
        <v>2</v>
      </c>
      <c r="J60" s="60">
        <f>IF(ISBLANK(H60),"",IFERROR(VLOOKUP(B60,'Np PL4 Stock'!$A:$D,4,FALSE),""))</f>
        <v>45699</v>
      </c>
      <c r="K60" s="61">
        <f>IF(ISBLANK(H60),"",SUMIF('Np PL4 Stock'!$A:$A,B60,'Np PL4 Stock'!$N:$N))</f>
        <v>1.5</v>
      </c>
      <c r="L60" s="62">
        <f>IF(ISBLANK(H60),"",VLOOKUP(LEFT(B60,5),Unit!A:B,2,FALSE))</f>
        <v>12</v>
      </c>
      <c r="M60" s="63" t="str">
        <f>IF(ISBLANK(H60),"",IFERROR(VLOOKUP(B60,'Np PL4 Stock'!$A:$T,20,FALSE),""))</f>
        <v>PD-MA1</v>
      </c>
      <c r="N60" s="63" t="str">
        <f>IF(ISBLANK(H60),"",IFERROR(VLOOKUP(B60,'Np PL4 Stock'!$A:$U,21,FALSE),""))</f>
        <v>Konabay</v>
      </c>
      <c r="O60" s="62">
        <f t="shared" si="2"/>
        <v>125</v>
      </c>
      <c r="P60" s="62">
        <f t="shared" si="3"/>
        <v>6.875e-5</v>
      </c>
      <c r="Q60" s="67">
        <f t="shared" si="4"/>
        <v>1.02666666666667e-6</v>
      </c>
      <c r="R60" s="67">
        <f t="shared" si="5"/>
        <v>1.38833466666667e-6</v>
      </c>
      <c r="S60" s="64">
        <v>12</v>
      </c>
      <c r="T60" s="68">
        <v>7.615</v>
      </c>
      <c r="U60" s="68">
        <v>7.349</v>
      </c>
      <c r="V60" s="69">
        <v>91</v>
      </c>
      <c r="W60" s="59">
        <v>397</v>
      </c>
      <c r="X60" s="64">
        <v>93</v>
      </c>
      <c r="Y60" s="59">
        <v>100</v>
      </c>
      <c r="Z60" s="59">
        <v>80</v>
      </c>
      <c r="AA60" s="59">
        <v>0</v>
      </c>
      <c r="AB60" s="59">
        <v>0</v>
      </c>
      <c r="AC60" s="59">
        <v>0</v>
      </c>
      <c r="AD60" s="59">
        <v>0</v>
      </c>
      <c r="AE60" s="59">
        <v>100</v>
      </c>
      <c r="AF60" s="73" t="s">
        <v>38</v>
      </c>
      <c r="AG60" s="73">
        <v>46000</v>
      </c>
      <c r="AH60" s="73" t="s">
        <v>38</v>
      </c>
      <c r="AI60" s="73" t="s">
        <v>38</v>
      </c>
      <c r="AJ60" s="73" t="s">
        <v>38</v>
      </c>
      <c r="AK60" s="73" t="s">
        <v>32</v>
      </c>
      <c r="AL60" s="77" t="str">
        <f>IF(ISBLANK(S60),"",IF(AJ60="Fail","Fail",IF(E60="PL4",IF(AND(T60&gt;STD_01122025!$D$3,U60&lt;STD_01122025!$D$4,OR(AF60="ND",AF60&lt;STD_01122025!$D$7),AH60="ND"),"Pass","Fail"),IF(E60="PL12",IF(AND(S60&lt;STD_01122025!$F$2,T60&gt;STD_01122025!$F$3,U60&lt;STD_01122025!$F$4,V60&gt;STD_01122025!$F$5,X60&gt;STD_01122025!$F$6,OR(AF60="ND",AF60&lt;STD_01122025!$F$7),AH60="ND"),"Pass","Fail"),IF(E60="SuperPL",IF(AND(T60&gt;STD_01122025!$H$3,U60&lt;STD_01122025!$H$4,V60&gt;STD_01122025!$H$5,X60&gt;STD_01122025!$H$6,OR(AF60="ND",AF60&lt;STD_01122025!$H$7),AH60="ND"),"Pass","Fail"),IF(E60="Flight",IF(AND(T60&gt;STD_01122025!$J$3,U60&lt;STD_01122025!$J$4,X60&gt;STD_01122025!$J$6,OR(AF60="ND",AF60&lt;STD_01122025!$J$7),AH60="ND"),"Pass","Fail"),""))))))</f>
        <v>Pass</v>
      </c>
      <c r="AM60" s="62">
        <f>IF(ISBLANK(B60),"",IFERROR(IF(VLOOKUP(B60,'Np PL4 Stock'!$A:$J,10,FALSE)="Np4",D60-VLOOKUP(B60,'Np PL4 Stock'!$A:$E,5,FALSE),D60-VLOOKUP(B60,'Np PL4 Stock'!$A:$E,5,FALSE)-1),""))</f>
        <v>13</v>
      </c>
      <c r="AN60" s="68">
        <v>8.205</v>
      </c>
      <c r="AO60" s="68">
        <v>6.409</v>
      </c>
      <c r="AP60" s="69">
        <v>98.182</v>
      </c>
      <c r="AQ60" s="64">
        <v>287</v>
      </c>
      <c r="AR60" s="64">
        <v>97</v>
      </c>
      <c r="AS60" s="59">
        <v>100</v>
      </c>
      <c r="AT60" s="73" t="s">
        <v>38</v>
      </c>
      <c r="AU60" s="73">
        <v>48500</v>
      </c>
      <c r="AV60" s="73" t="s">
        <v>38</v>
      </c>
      <c r="AW60" s="73" t="s">
        <v>38</v>
      </c>
      <c r="AX60" s="73" t="s">
        <v>32</v>
      </c>
      <c r="AY60" s="59">
        <v>0</v>
      </c>
      <c r="AZ60" s="59">
        <v>0</v>
      </c>
      <c r="BA60" s="59">
        <v>0</v>
      </c>
      <c r="BB60" s="59">
        <v>0</v>
      </c>
      <c r="BC60" s="59">
        <v>0</v>
      </c>
      <c r="BD60" s="59">
        <v>0</v>
      </c>
      <c r="BE60" s="84" t="s">
        <v>38</v>
      </c>
      <c r="BF60" s="84" t="s">
        <v>38</v>
      </c>
      <c r="BG60" s="84" t="s">
        <v>38</v>
      </c>
      <c r="BH60" s="84" t="s">
        <v>38</v>
      </c>
      <c r="BI60" s="85" t="s">
        <v>522</v>
      </c>
      <c r="BJ60" s="86" t="s">
        <v>262</v>
      </c>
      <c r="BK60" s="64" t="s">
        <v>523</v>
      </c>
      <c r="BL60" s="86" t="s">
        <v>155</v>
      </c>
      <c r="BM60" s="86" t="s">
        <v>178</v>
      </c>
      <c r="BN60" s="86"/>
      <c r="BO60" s="59">
        <v>25</v>
      </c>
      <c r="BP60" s="69">
        <v>246104305100146</v>
      </c>
      <c r="BQ60" s="92">
        <v>0.15</v>
      </c>
      <c r="BR60" s="93">
        <v>0.015</v>
      </c>
      <c r="BS60" s="94">
        <f t="shared" si="8"/>
        <v>0.165</v>
      </c>
      <c r="BT60" s="95">
        <v>0.05115</v>
      </c>
      <c r="BU60" s="101">
        <f t="shared" si="9"/>
        <v>0.21615</v>
      </c>
      <c r="BV60" s="102">
        <f t="shared" si="6"/>
        <v>3.48432055749129</v>
      </c>
      <c r="BW60" s="103">
        <v>165</v>
      </c>
      <c r="BX60" s="104">
        <f t="shared" si="7"/>
        <v>0.000753135888501742</v>
      </c>
      <c r="BY60" s="105">
        <v>1000</v>
      </c>
      <c r="BZ60" s="103" t="s">
        <v>32</v>
      </c>
      <c r="CA60" s="106" t="s">
        <v>189</v>
      </c>
      <c r="CB60" s="107" t="s">
        <v>148</v>
      </c>
      <c r="CC60" s="112" t="s">
        <v>149</v>
      </c>
      <c r="CD60" s="106"/>
      <c r="CE60" s="103" t="s">
        <v>192</v>
      </c>
      <c r="CF60" s="113"/>
      <c r="CG60" s="115">
        <v>2000028739</v>
      </c>
    </row>
    <row r="61" spans="1:85">
      <c r="A61" s="53" t="str">
        <f t="shared" si="11"/>
        <v>B1-05-01-45712</v>
      </c>
      <c r="B61" s="47" t="str">
        <f t="shared" si="10"/>
        <v>B1-05-01</v>
      </c>
      <c r="C61" s="48" t="s">
        <v>43</v>
      </c>
      <c r="D61" s="49">
        <v>45712</v>
      </c>
      <c r="E61" s="50" t="s">
        <v>14</v>
      </c>
      <c r="F61" s="51" t="s">
        <v>15</v>
      </c>
      <c r="G61" s="52">
        <v>1</v>
      </c>
      <c r="H61" s="52" t="s">
        <v>165</v>
      </c>
      <c r="I61" s="64">
        <v>5</v>
      </c>
      <c r="J61" s="60">
        <f>IF(ISBLANK(H61),"",IFERROR(VLOOKUP(B61,'Np PL4 Stock'!$A:$D,4,FALSE),""))</f>
        <v>45699</v>
      </c>
      <c r="K61" s="61">
        <f>IF(ISBLANK(H61),"",SUMIF('Np PL4 Stock'!$A:$A,B61,'Np PL4 Stock'!$N:$N))</f>
        <v>1</v>
      </c>
      <c r="L61" s="62">
        <f>IF(ISBLANK(H61),"",VLOOKUP(LEFT(B61,5),Unit!A:B,2,FALSE))</f>
        <v>12</v>
      </c>
      <c r="M61" s="63" t="str">
        <f>IF(ISBLANK(H61),"",IFERROR(VLOOKUP(B61,'Np PL4 Stock'!$A:$T,20,FALSE),""))</f>
        <v>V1-MB1</v>
      </c>
      <c r="N61" s="63" t="str">
        <f>IF(ISBLANK(H61),"",IFERROR(VLOOKUP(B61,'Np PL4 Stock'!$A:$U,21,FALSE),""))</f>
        <v>SIS</v>
      </c>
      <c r="O61" s="62">
        <f t="shared" si="2"/>
        <v>83.3333333333333</v>
      </c>
      <c r="P61" s="62">
        <f t="shared" si="3"/>
        <v>0.000100833333333333</v>
      </c>
      <c r="Q61" s="67">
        <f t="shared" si="4"/>
        <v>1.21e-6</v>
      </c>
      <c r="R61" s="67">
        <f t="shared" si="5"/>
        <v>1.58178e-6</v>
      </c>
      <c r="S61" s="64">
        <v>11</v>
      </c>
      <c r="T61" s="68">
        <v>7.631</v>
      </c>
      <c r="U61" s="68">
        <v>6.421</v>
      </c>
      <c r="V61" s="69">
        <v>87.013</v>
      </c>
      <c r="W61" s="59">
        <v>390</v>
      </c>
      <c r="X61" s="64">
        <v>96</v>
      </c>
      <c r="Y61" s="59">
        <v>100</v>
      </c>
      <c r="Z61" s="59">
        <v>92</v>
      </c>
      <c r="AA61" s="59">
        <v>0</v>
      </c>
      <c r="AB61" s="59">
        <v>0</v>
      </c>
      <c r="AC61" s="59">
        <v>0</v>
      </c>
      <c r="AD61" s="59">
        <v>0</v>
      </c>
      <c r="AE61" s="59">
        <v>100</v>
      </c>
      <c r="AF61" s="73" t="s">
        <v>38</v>
      </c>
      <c r="AG61" s="73">
        <v>49500</v>
      </c>
      <c r="AH61" s="73" t="s">
        <v>38</v>
      </c>
      <c r="AI61" s="73" t="s">
        <v>38</v>
      </c>
      <c r="AJ61" s="73" t="s">
        <v>38</v>
      </c>
      <c r="AK61" s="73" t="s">
        <v>32</v>
      </c>
      <c r="AL61" s="77" t="str">
        <f>IF(ISBLANK(S62),"",IF(AJ61="Fail","Fail",IF(E61="PL4",IF(AND(T61&gt;STD_01122025!$D$3,U61&lt;STD_01122025!$D$4,OR(AF61="ND",AF61&lt;STD_01122025!$D$7),AH61="ND"),"Pass","Fail"),IF(E61="PL12",IF(AND(S62&lt;STD_01122025!$F$2,T61&gt;STD_01122025!$F$3,U61&lt;STD_01122025!$F$4,V61&gt;STD_01122025!$F$5,X61&gt;STD_01122025!$F$6,OR(AF61="ND",AF61&lt;STD_01122025!$F$7),AH61="ND"),"Pass","Fail"),IF(E61="SuperPL",IF(AND(T61&gt;STD_01122025!$H$3,U61&lt;STD_01122025!$H$4,V61&gt;STD_01122025!$H$5,X61&gt;STD_01122025!$H$6,OR(AF61="ND",AF61&lt;STD_01122025!$H$7),AH61="ND"),"Pass","Fail"),IF(E61="Flight",IF(AND(T61&gt;STD_01122025!$J$3,U61&lt;STD_01122025!$J$4,X61&gt;STD_01122025!$J$6,OR(AF61="ND",AF61&lt;STD_01122025!$J$7),AH61="ND"),"Pass","Fail"),""))))))</f>
        <v>Pass</v>
      </c>
      <c r="AM61" s="62">
        <f>IF(ISBLANK(B61),"",IFERROR(IF(VLOOKUP(B61,'Np PL4 Stock'!$A:$J,10,FALSE)="Np4",D61-VLOOKUP(B61,'Np PL4 Stock'!$A:$E,5,FALSE),D61-VLOOKUP(B61,'Np PL4 Stock'!$A:$E,5,FALSE)-1),""))</f>
        <v>13</v>
      </c>
      <c r="AN61" s="68">
        <v>8.452</v>
      </c>
      <c r="AO61" s="68">
        <v>5.823</v>
      </c>
      <c r="AP61" s="69">
        <v>100</v>
      </c>
      <c r="AQ61" s="64">
        <v>256</v>
      </c>
      <c r="AR61" s="64">
        <v>99</v>
      </c>
      <c r="AS61" s="59">
        <v>100</v>
      </c>
      <c r="AT61" s="73" t="s">
        <v>38</v>
      </c>
      <c r="AU61" s="73">
        <v>40000</v>
      </c>
      <c r="AV61" s="73" t="s">
        <v>38</v>
      </c>
      <c r="AW61" s="73" t="s">
        <v>38</v>
      </c>
      <c r="AX61" s="73" t="s">
        <v>32</v>
      </c>
      <c r="AY61" s="59">
        <v>0</v>
      </c>
      <c r="AZ61" s="59">
        <v>0</v>
      </c>
      <c r="BA61" s="59">
        <v>0</v>
      </c>
      <c r="BB61" s="59">
        <v>0</v>
      </c>
      <c r="BC61" s="59">
        <v>0</v>
      </c>
      <c r="BD61" s="59">
        <v>0</v>
      </c>
      <c r="BE61" s="84" t="s">
        <v>38</v>
      </c>
      <c r="BF61" s="84" t="s">
        <v>38</v>
      </c>
      <c r="BG61" s="84" t="s">
        <v>38</v>
      </c>
      <c r="BH61" s="84" t="s">
        <v>38</v>
      </c>
      <c r="BI61" s="85" t="s">
        <v>494</v>
      </c>
      <c r="BJ61" s="86" t="s">
        <v>261</v>
      </c>
      <c r="BK61" s="64" t="s">
        <v>495</v>
      </c>
      <c r="BL61" s="86" t="s">
        <v>155</v>
      </c>
      <c r="BM61" s="86" t="s">
        <v>178</v>
      </c>
      <c r="BN61" s="86"/>
      <c r="BO61" s="59">
        <v>8</v>
      </c>
      <c r="BP61" s="69">
        <v>246104305100145</v>
      </c>
      <c r="BQ61" s="92">
        <v>1.1</v>
      </c>
      <c r="BR61" s="92">
        <v>0.11</v>
      </c>
      <c r="BS61" s="94">
        <f t="shared" si="8"/>
        <v>1.21</v>
      </c>
      <c r="BT61" s="95">
        <v>0.37178</v>
      </c>
      <c r="BU61" s="101">
        <f t="shared" si="9"/>
        <v>1.58178</v>
      </c>
      <c r="BV61" s="102">
        <f t="shared" si="6"/>
        <v>3.90625</v>
      </c>
      <c r="BW61" s="103">
        <v>1210</v>
      </c>
      <c r="BX61" s="104">
        <f t="shared" si="7"/>
        <v>0.006178828125</v>
      </c>
      <c r="BY61" s="105">
        <v>1000</v>
      </c>
      <c r="BZ61" s="103" t="s">
        <v>32</v>
      </c>
      <c r="CA61" s="106" t="s">
        <v>189</v>
      </c>
      <c r="CB61" s="107" t="s">
        <v>148</v>
      </c>
      <c r="CC61" s="112" t="s">
        <v>149</v>
      </c>
      <c r="CD61" s="106"/>
      <c r="CE61" s="103" t="s">
        <v>192</v>
      </c>
      <c r="CF61" s="113"/>
      <c r="CG61" s="115">
        <v>2000015189</v>
      </c>
    </row>
    <row r="62" spans="1:85">
      <c r="A62" s="53" t="str">
        <f t="shared" si="11"/>
        <v>B1-07-01-45713</v>
      </c>
      <c r="B62" s="47" t="str">
        <f t="shared" si="10"/>
        <v>B1-07-01</v>
      </c>
      <c r="C62" s="48" t="s">
        <v>43</v>
      </c>
      <c r="D62" s="49">
        <v>45713</v>
      </c>
      <c r="E62" s="50" t="s">
        <v>14</v>
      </c>
      <c r="F62" s="51" t="s">
        <v>15</v>
      </c>
      <c r="G62" s="52">
        <v>1</v>
      </c>
      <c r="H62" s="52" t="s">
        <v>165</v>
      </c>
      <c r="I62" s="59">
        <v>7</v>
      </c>
      <c r="J62" s="60">
        <f>IF(ISBLANK(H62),"",IFERROR(VLOOKUP(B62,'Np PL4 Stock'!$A:$D,4,FALSE),""))</f>
        <v>45700</v>
      </c>
      <c r="K62" s="61">
        <f>IF(ISBLANK(H62),"",SUMIF('Np PL4 Stock'!$A:$A,B62,'Np PL4 Stock'!$N:$N))</f>
        <v>1.5</v>
      </c>
      <c r="L62" s="62">
        <f>IF(ISBLANK(H62),"",VLOOKUP(LEFT(B62,5),Unit!A:B,2,FALSE))</f>
        <v>12</v>
      </c>
      <c r="M62" s="63" t="str">
        <f>IF(ISBLANK(H62),"",IFERROR(VLOOKUP(B62,'Np PL4 Stock'!$A:$T,20,FALSE),""))</f>
        <v>PD-MA1</v>
      </c>
      <c r="N62" s="63" t="str">
        <f>IF(ISBLANK(H62),"",IFERROR(VLOOKUP(B62,'Np PL4 Stock'!$A:$U,21,FALSE),""))</f>
        <v>Konabay</v>
      </c>
      <c r="O62" s="62">
        <f t="shared" si="2"/>
        <v>125</v>
      </c>
      <c r="P62" s="62">
        <f t="shared" si="3"/>
        <v>6.875e-5</v>
      </c>
      <c r="Q62" s="67">
        <f t="shared" si="4"/>
        <v>5.5e-7</v>
      </c>
      <c r="R62" s="67">
        <f t="shared" si="5"/>
        <v>7.34813333333333e-7</v>
      </c>
      <c r="S62" s="64">
        <v>12</v>
      </c>
      <c r="T62" s="68">
        <v>7.93</v>
      </c>
      <c r="U62" s="68">
        <v>5.61</v>
      </c>
      <c r="V62" s="69">
        <v>98</v>
      </c>
      <c r="W62" s="59">
        <v>350</v>
      </c>
      <c r="X62" s="71">
        <v>95</v>
      </c>
      <c r="Y62" s="59">
        <v>100</v>
      </c>
      <c r="Z62" s="71">
        <v>92</v>
      </c>
      <c r="AA62" s="59">
        <v>0</v>
      </c>
      <c r="AB62" s="59">
        <v>0</v>
      </c>
      <c r="AC62" s="59">
        <v>0</v>
      </c>
      <c r="AD62" s="59">
        <v>0</v>
      </c>
      <c r="AE62" s="59">
        <v>100</v>
      </c>
      <c r="AF62" s="73" t="s">
        <v>38</v>
      </c>
      <c r="AG62" s="73">
        <v>60500</v>
      </c>
      <c r="AH62" s="73" t="s">
        <v>38</v>
      </c>
      <c r="AI62" s="73" t="s">
        <v>38</v>
      </c>
      <c r="AJ62" s="73" t="s">
        <v>38</v>
      </c>
      <c r="AK62" s="73" t="s">
        <v>32</v>
      </c>
      <c r="AL62" s="77" t="str">
        <f>IF(ISBLANK(S62),"",IF(AJ62="Fail","Fail",IF(E62="PL4",IF(AND(T62&gt;STD_01122025!$D$3,U62&lt;STD_01122025!$D$4,OR(AF62="ND",AF62&lt;STD_01122025!$D$7),AH62="ND"),"Pass","Fail"),IF(E62="PL12",IF(AND(S62&lt;STD_01122025!$F$2,T62&gt;STD_01122025!$F$3,U62&lt;STD_01122025!$F$4,V62&gt;STD_01122025!$F$5,X62&gt;STD_01122025!$F$6,OR(AF62="ND",AF62&lt;STD_01122025!$F$7),AH62="ND"),"Pass","Fail"),IF(E62="SuperPL",IF(AND(T62&gt;STD_01122025!$H$3,U62&lt;STD_01122025!$H$4,V62&gt;STD_01122025!$H$5,X62&gt;STD_01122025!$H$6,OR(AF62="ND",AF62&lt;STD_01122025!$H$7),AH62="ND"),"Pass","Fail"),IF(E62="Flight",IF(AND(T62&gt;STD_01122025!$J$3,U62&lt;STD_01122025!$J$4,X62&gt;STD_01122025!$J$6,OR(AF62="ND",AF62&lt;STD_01122025!$J$7),AH62="ND"),"Pass","Fail"),""))))))</f>
        <v>Pass</v>
      </c>
      <c r="AM62" s="62">
        <f>IF(ISBLANK(B62),"",IFERROR(IF(VLOOKUP(B62,'Np PL4 Stock'!$A:$J,10,FALSE)="Np4",D62-VLOOKUP(B62,'Np PL4 Stock'!$A:$E,5,FALSE),D62-VLOOKUP(B62,'Np PL4 Stock'!$A:$E,5,FALSE)-1),""))</f>
        <v>13</v>
      </c>
      <c r="AN62" s="68">
        <v>8.308</v>
      </c>
      <c r="AO62" s="68">
        <v>6.81</v>
      </c>
      <c r="AP62" s="69">
        <v>99</v>
      </c>
      <c r="AQ62" s="64">
        <v>268</v>
      </c>
      <c r="AR62" s="64">
        <v>99</v>
      </c>
      <c r="AS62" s="59">
        <v>100</v>
      </c>
      <c r="AT62" s="73" t="s">
        <v>38</v>
      </c>
      <c r="AU62" s="73">
        <v>47000</v>
      </c>
      <c r="AV62" s="73" t="s">
        <v>38</v>
      </c>
      <c r="AW62" s="73" t="s">
        <v>38</v>
      </c>
      <c r="AX62" s="73" t="s">
        <v>32</v>
      </c>
      <c r="AY62" s="59">
        <v>0</v>
      </c>
      <c r="AZ62" s="59">
        <v>0</v>
      </c>
      <c r="BA62" s="59">
        <v>0</v>
      </c>
      <c r="BB62" s="59">
        <v>0</v>
      </c>
      <c r="BC62" s="59">
        <v>0</v>
      </c>
      <c r="BD62" s="59">
        <v>0</v>
      </c>
      <c r="BE62" s="84" t="s">
        <v>38</v>
      </c>
      <c r="BF62" s="84" t="s">
        <v>38</v>
      </c>
      <c r="BG62" s="84" t="s">
        <v>38</v>
      </c>
      <c r="BH62" s="84" t="s">
        <v>38</v>
      </c>
      <c r="BI62" s="85" t="s">
        <v>515</v>
      </c>
      <c r="BJ62" s="86" t="s">
        <v>261</v>
      </c>
      <c r="BK62" s="64" t="s">
        <v>495</v>
      </c>
      <c r="BL62" s="86" t="s">
        <v>155</v>
      </c>
      <c r="BM62" s="86" t="s">
        <v>178</v>
      </c>
      <c r="BN62" s="86"/>
      <c r="BO62" s="69">
        <v>8</v>
      </c>
      <c r="BP62" s="69">
        <v>246104305100150</v>
      </c>
      <c r="BQ62" s="92">
        <v>0.75</v>
      </c>
      <c r="BR62" s="93">
        <v>0.075</v>
      </c>
      <c r="BS62" s="94">
        <f t="shared" si="8"/>
        <v>0.825</v>
      </c>
      <c r="BT62" s="95">
        <v>0.27722</v>
      </c>
      <c r="BU62" s="101">
        <f t="shared" si="9"/>
        <v>1.10222</v>
      </c>
      <c r="BV62" s="102">
        <f t="shared" si="6"/>
        <v>3.73134328358209</v>
      </c>
      <c r="BW62" s="103">
        <v>825</v>
      </c>
      <c r="BX62" s="104">
        <f t="shared" si="7"/>
        <v>0.00411276119402985</v>
      </c>
      <c r="BY62" s="105">
        <v>1000</v>
      </c>
      <c r="BZ62" s="103" t="s">
        <v>32</v>
      </c>
      <c r="CA62" s="106" t="s">
        <v>189</v>
      </c>
      <c r="CB62" s="107" t="s">
        <v>148</v>
      </c>
      <c r="CC62" s="112" t="s">
        <v>149</v>
      </c>
      <c r="CD62" s="106"/>
      <c r="CE62" s="103" t="s">
        <v>192</v>
      </c>
      <c r="CF62" s="113"/>
      <c r="CG62" s="114">
        <v>2000026895</v>
      </c>
    </row>
    <row r="63" spans="1:85">
      <c r="A63" s="53" t="str">
        <f t="shared" si="11"/>
        <v>B1-08-01-45713</v>
      </c>
      <c r="B63" s="47" t="str">
        <f t="shared" si="10"/>
        <v>B1-08-01</v>
      </c>
      <c r="C63" s="48" t="s">
        <v>43</v>
      </c>
      <c r="D63" s="49">
        <v>45713</v>
      </c>
      <c r="E63" s="50" t="s">
        <v>14</v>
      </c>
      <c r="F63" s="51" t="s">
        <v>15</v>
      </c>
      <c r="G63" s="52">
        <v>1</v>
      </c>
      <c r="H63" s="52" t="s">
        <v>165</v>
      </c>
      <c r="I63" s="59">
        <v>8</v>
      </c>
      <c r="J63" s="60">
        <f>IF(ISBLANK(H63),"",IFERROR(VLOOKUP(B63,'Np PL4 Stock'!$A:$D,4,FALSE),""))</f>
        <v>45700</v>
      </c>
      <c r="K63" s="61">
        <f>IF(ISBLANK(H63),"",SUMIF('Np PL4 Stock'!$A:$A,B63,'Np PL4 Stock'!$N:$N))</f>
        <v>1.5</v>
      </c>
      <c r="L63" s="62">
        <f>IF(ISBLANK(H63),"",VLOOKUP(LEFT(B63,5),Unit!A:B,2,FALSE))</f>
        <v>12</v>
      </c>
      <c r="M63" s="63" t="str">
        <f>IF(ISBLANK(H63),"",IFERROR(VLOOKUP(B63,'Np PL4 Stock'!$A:$T,20,FALSE),""))</f>
        <v>V1-MD1</v>
      </c>
      <c r="N63" s="63" t="str">
        <f>IF(ISBLANK(H63),"",IFERROR(VLOOKUP(B63,'Np PL4 Stock'!$A:$U,21,FALSE),""))</f>
        <v>Konabay</v>
      </c>
      <c r="O63" s="62">
        <f t="shared" si="2"/>
        <v>125</v>
      </c>
      <c r="P63" s="62">
        <f t="shared" si="3"/>
        <v>6.875e-5</v>
      </c>
      <c r="Q63" s="67">
        <f t="shared" si="4"/>
        <v>5.5e-7</v>
      </c>
      <c r="R63" s="67">
        <f t="shared" si="5"/>
        <v>7.34813333333333e-7</v>
      </c>
      <c r="S63" s="64">
        <v>11</v>
      </c>
      <c r="T63" s="68">
        <v>7.583</v>
      </c>
      <c r="U63" s="68">
        <v>4.73</v>
      </c>
      <c r="V63" s="69">
        <v>95</v>
      </c>
      <c r="W63" s="59">
        <v>414</v>
      </c>
      <c r="X63" s="71">
        <v>96</v>
      </c>
      <c r="Y63" s="59">
        <v>100</v>
      </c>
      <c r="Z63" s="71">
        <v>92</v>
      </c>
      <c r="AA63" s="59">
        <v>0</v>
      </c>
      <c r="AB63" s="59">
        <v>0</v>
      </c>
      <c r="AC63" s="59">
        <v>0</v>
      </c>
      <c r="AD63" s="59">
        <v>0</v>
      </c>
      <c r="AE63" s="59">
        <v>100</v>
      </c>
      <c r="AF63" s="73" t="s">
        <v>38</v>
      </c>
      <c r="AG63" s="73">
        <v>65000</v>
      </c>
      <c r="AH63" s="73" t="s">
        <v>38</v>
      </c>
      <c r="AI63" s="73" t="s">
        <v>38</v>
      </c>
      <c r="AJ63" s="73" t="s">
        <v>38</v>
      </c>
      <c r="AK63" s="73" t="s">
        <v>32</v>
      </c>
      <c r="AL63" s="77" t="str">
        <f>IF(ISBLANK(S63),"",IF(AJ63="Fail","Fail",IF(E63="PL4",IF(AND(T63&gt;STD_01122025!$D$3,U63&lt;STD_01122025!$D$4,OR(AF63="ND",AF63&lt;STD_01122025!$D$7),AH63="ND"),"Pass","Fail"),IF(E63="PL12",IF(AND(S63&lt;STD_01122025!$F$2,T63&gt;STD_01122025!$F$3,U63&lt;STD_01122025!$F$4,V63&gt;STD_01122025!$F$5,X63&gt;STD_01122025!$F$6,OR(AF63="ND",AF63&lt;STD_01122025!$F$7),AH63="ND"),"Pass","Fail"),IF(E63="SuperPL",IF(AND(T63&gt;STD_01122025!$H$3,U63&lt;STD_01122025!$H$4,V63&gt;STD_01122025!$H$5,X63&gt;STD_01122025!$H$6,OR(AF63="ND",AF63&lt;STD_01122025!$H$7),AH63="ND"),"Pass","Fail"),IF(E63="Flight",IF(AND(T63&gt;STD_01122025!$J$3,U63&lt;STD_01122025!$J$4,X63&gt;STD_01122025!$J$6,OR(AF63="ND",AF63&lt;STD_01122025!$J$7),AH63="ND"),"Pass","Fail"),""))))))</f>
        <v>Pass</v>
      </c>
      <c r="AM63" s="62">
        <f>IF(ISBLANK(B63),"",IFERROR(IF(VLOOKUP(B63,'Np PL4 Stock'!$A:$J,10,FALSE)="Np4",D63-VLOOKUP(B63,'Np PL4 Stock'!$A:$E,5,FALSE),D63-VLOOKUP(B63,'Np PL4 Stock'!$A:$E,5,FALSE)-1),""))</f>
        <v>13</v>
      </c>
      <c r="AN63" s="68">
        <v>8.36</v>
      </c>
      <c r="AO63" s="68">
        <v>5.58</v>
      </c>
      <c r="AP63" s="69">
        <v>100</v>
      </c>
      <c r="AQ63" s="64">
        <v>262</v>
      </c>
      <c r="AR63" s="64">
        <v>98</v>
      </c>
      <c r="AS63" s="59">
        <v>100</v>
      </c>
      <c r="AT63" s="73" t="s">
        <v>38</v>
      </c>
      <c r="AU63" s="73">
        <v>59500</v>
      </c>
      <c r="AV63" s="73" t="s">
        <v>38</v>
      </c>
      <c r="AW63" s="73" t="s">
        <v>38</v>
      </c>
      <c r="AX63" s="73" t="s">
        <v>32</v>
      </c>
      <c r="AY63" s="59">
        <v>0</v>
      </c>
      <c r="AZ63" s="59">
        <v>0</v>
      </c>
      <c r="BA63" s="59">
        <v>0</v>
      </c>
      <c r="BB63" s="59">
        <v>0</v>
      </c>
      <c r="BC63" s="59">
        <v>0</v>
      </c>
      <c r="BD63" s="59">
        <v>0</v>
      </c>
      <c r="BE63" s="84" t="s">
        <v>38</v>
      </c>
      <c r="BF63" s="84" t="s">
        <v>38</v>
      </c>
      <c r="BG63" s="84" t="s">
        <v>38</v>
      </c>
      <c r="BH63" s="84" t="s">
        <v>38</v>
      </c>
      <c r="BI63" s="85" t="s">
        <v>515</v>
      </c>
      <c r="BJ63" s="86" t="s">
        <v>261</v>
      </c>
      <c r="BK63" s="64" t="s">
        <v>495</v>
      </c>
      <c r="BL63" s="86" t="s">
        <v>155</v>
      </c>
      <c r="BM63" s="86" t="s">
        <v>178</v>
      </c>
      <c r="BN63" s="86"/>
      <c r="BO63" s="69">
        <v>8</v>
      </c>
      <c r="BP63" s="69">
        <v>246104305100150</v>
      </c>
      <c r="BQ63" s="92">
        <v>0.75</v>
      </c>
      <c r="BR63" s="93">
        <v>0.075</v>
      </c>
      <c r="BS63" s="94">
        <f t="shared" si="8"/>
        <v>0.825</v>
      </c>
      <c r="BT63" s="95">
        <v>0.27722</v>
      </c>
      <c r="BU63" s="101">
        <f t="shared" si="9"/>
        <v>1.10222</v>
      </c>
      <c r="BV63" s="102">
        <f t="shared" si="6"/>
        <v>3.81679389312977</v>
      </c>
      <c r="BW63" s="103">
        <v>825</v>
      </c>
      <c r="BX63" s="104">
        <f t="shared" si="7"/>
        <v>0.0042069465648855</v>
      </c>
      <c r="BY63" s="105">
        <v>1000</v>
      </c>
      <c r="BZ63" s="103" t="s">
        <v>32</v>
      </c>
      <c r="CA63" s="106" t="s">
        <v>189</v>
      </c>
      <c r="CB63" s="107" t="s">
        <v>148</v>
      </c>
      <c r="CC63" s="112" t="s">
        <v>149</v>
      </c>
      <c r="CD63" s="106"/>
      <c r="CE63" s="103" t="s">
        <v>192</v>
      </c>
      <c r="CF63" s="113"/>
      <c r="CG63" s="114">
        <v>2000026895</v>
      </c>
    </row>
    <row r="64" spans="1:85">
      <c r="A64" s="53" t="str">
        <f t="shared" si="11"/>
        <v>B1-06-01-45713</v>
      </c>
      <c r="B64" s="47" t="str">
        <f t="shared" si="10"/>
        <v>B1-06-01</v>
      </c>
      <c r="C64" s="48" t="s">
        <v>43</v>
      </c>
      <c r="D64" s="49">
        <v>45713</v>
      </c>
      <c r="E64" s="50" t="s">
        <v>14</v>
      </c>
      <c r="F64" s="51" t="s">
        <v>15</v>
      </c>
      <c r="G64" s="52">
        <v>1</v>
      </c>
      <c r="H64" s="52" t="s">
        <v>165</v>
      </c>
      <c r="I64" s="59">
        <v>6</v>
      </c>
      <c r="J64" s="60">
        <f>IF(ISBLANK(H64),"",IFERROR(VLOOKUP(B64,'Np PL4 Stock'!$A:$D,4,FALSE),""))</f>
        <v>45700</v>
      </c>
      <c r="K64" s="61">
        <f>IF(ISBLANK(H64),"",SUMIF('Np PL4 Stock'!$A:$A,B64,'Np PL4 Stock'!$N:$N))</f>
        <v>1.5</v>
      </c>
      <c r="L64" s="62">
        <f>IF(ISBLANK(H64),"",VLOOKUP(LEFT(B64,5),Unit!A:B,2,FALSE))</f>
        <v>12</v>
      </c>
      <c r="M64" s="63" t="str">
        <f>IF(ISBLANK(H64),"",IFERROR(VLOOKUP(B64,'Np PL4 Stock'!$A:$T,20,FALSE),""))</f>
        <v>PD-MA1</v>
      </c>
      <c r="N64" s="63" t="str">
        <f>IF(ISBLANK(H64),"",IFERROR(VLOOKUP(B64,'Np PL4 Stock'!$A:$U,21,FALSE),""))</f>
        <v>Konabay</v>
      </c>
      <c r="O64" s="62">
        <f t="shared" si="2"/>
        <v>125</v>
      </c>
      <c r="P64" s="62">
        <f t="shared" si="3"/>
        <v>6.6887975e-5</v>
      </c>
      <c r="Q64" s="67">
        <f t="shared" si="4"/>
        <v>5.351038e-7</v>
      </c>
      <c r="R64" s="67">
        <f t="shared" si="5"/>
        <v>7.45957133333333e-7</v>
      </c>
      <c r="S64" s="64">
        <v>11</v>
      </c>
      <c r="T64" s="68">
        <v>7.563</v>
      </c>
      <c r="U64" s="68">
        <v>6.82</v>
      </c>
      <c r="V64" s="69">
        <v>88</v>
      </c>
      <c r="W64" s="59">
        <v>420</v>
      </c>
      <c r="X64" s="71">
        <v>97</v>
      </c>
      <c r="Y64" s="59">
        <v>100</v>
      </c>
      <c r="Z64" s="71">
        <v>96</v>
      </c>
      <c r="AA64" s="59">
        <v>0</v>
      </c>
      <c r="AB64" s="59">
        <v>0</v>
      </c>
      <c r="AC64" s="59">
        <v>0</v>
      </c>
      <c r="AD64" s="59">
        <v>0</v>
      </c>
      <c r="AE64" s="59">
        <v>100</v>
      </c>
      <c r="AF64" s="73" t="s">
        <v>38</v>
      </c>
      <c r="AG64" s="73">
        <v>70000</v>
      </c>
      <c r="AH64" s="73" t="s">
        <v>38</v>
      </c>
      <c r="AI64" s="73" t="s">
        <v>38</v>
      </c>
      <c r="AJ64" s="73" t="s">
        <v>38</v>
      </c>
      <c r="AK64" s="73" t="s">
        <v>32</v>
      </c>
      <c r="AL64" s="77" t="str">
        <f>IF(ISBLANK(S64),"",IF(AJ64="Fail","Fail",IF(E64="PL4",IF(AND(T64&gt;STD_01122025!$D$3,U64&lt;STD_01122025!$D$4,OR(AF64="ND",AF64&lt;STD_01122025!$D$7),AH64="ND"),"Pass","Fail"),IF(E64="PL12",IF(AND(S64&lt;STD_01122025!$F$2,T64&gt;STD_01122025!$F$3,U64&lt;STD_01122025!$F$4,V64&gt;STD_01122025!$F$5,X64&gt;STD_01122025!$F$6,OR(AF64="ND",AF64&lt;STD_01122025!$F$7),AH64="ND"),"Pass","Fail"),IF(E64="SuperPL",IF(AND(T64&gt;STD_01122025!$H$3,U64&lt;STD_01122025!$H$4,V64&gt;STD_01122025!$H$5,X64&gt;STD_01122025!$H$6,OR(AF64="ND",AF64&lt;STD_01122025!$H$7),AH64="ND"),"Pass","Fail"),IF(E64="Flight",IF(AND(T64&gt;STD_01122025!$J$3,U64&lt;STD_01122025!$J$4,X64&gt;STD_01122025!$J$6,OR(AF64="ND",AF64&lt;STD_01122025!$J$7),AH64="ND"),"Pass","Fail"),""))))))</f>
        <v>Pass</v>
      </c>
      <c r="AM64" s="62">
        <f>IF(ISBLANK(B64),"",IFERROR(IF(VLOOKUP(B64,'Np PL4 Stock'!$A:$J,10,FALSE)="Np4",D64-VLOOKUP(B64,'Np PL4 Stock'!$A:$E,5,FALSE),D64-VLOOKUP(B64,'Np PL4 Stock'!$A:$E,5,FALSE)-1),""))</f>
        <v>13</v>
      </c>
      <c r="AN64" s="68">
        <v>8.885</v>
      </c>
      <c r="AO64" s="68">
        <v>9.63</v>
      </c>
      <c r="AP64" s="69">
        <v>100</v>
      </c>
      <c r="AQ64" s="64">
        <v>214</v>
      </c>
      <c r="AR64" s="64">
        <v>97</v>
      </c>
      <c r="AS64" s="59">
        <v>100</v>
      </c>
      <c r="AT64" s="73" t="s">
        <v>38</v>
      </c>
      <c r="AU64" s="73">
        <v>51500</v>
      </c>
      <c r="AV64" s="73" t="s">
        <v>38</v>
      </c>
      <c r="AW64" s="73" t="s">
        <v>38</v>
      </c>
      <c r="AX64" s="73" t="s">
        <v>32</v>
      </c>
      <c r="AY64" s="59">
        <v>0</v>
      </c>
      <c r="AZ64" s="59">
        <v>0</v>
      </c>
      <c r="BA64" s="59">
        <v>0</v>
      </c>
      <c r="BB64" s="59">
        <v>0</v>
      </c>
      <c r="BC64" s="59">
        <v>0</v>
      </c>
      <c r="BD64" s="59">
        <v>0</v>
      </c>
      <c r="BE64" s="84" t="s">
        <v>38</v>
      </c>
      <c r="BF64" s="84" t="s">
        <v>38</v>
      </c>
      <c r="BG64" s="84" t="s">
        <v>38</v>
      </c>
      <c r="BH64" s="84" t="s">
        <v>38</v>
      </c>
      <c r="BI64" s="85" t="s">
        <v>524</v>
      </c>
      <c r="BJ64" s="86" t="s">
        <v>260</v>
      </c>
      <c r="BK64" s="86" t="s">
        <v>485</v>
      </c>
      <c r="BL64" s="86" t="s">
        <v>155</v>
      </c>
      <c r="BM64" s="86" t="s">
        <v>178</v>
      </c>
      <c r="BN64" s="86"/>
      <c r="BO64" s="64">
        <v>13</v>
      </c>
      <c r="BP64" s="69">
        <v>246104305100148</v>
      </c>
      <c r="BQ64" s="92">
        <v>0.729687</v>
      </c>
      <c r="BR64" s="93">
        <v>0.0729687</v>
      </c>
      <c r="BS64" s="94">
        <f t="shared" si="8"/>
        <v>0.8026557</v>
      </c>
      <c r="BT64" s="95">
        <v>0.31628</v>
      </c>
      <c r="BU64" s="101">
        <f t="shared" si="9"/>
        <v>1.1189357</v>
      </c>
      <c r="BV64" s="102">
        <f t="shared" si="6"/>
        <v>4.67289719626168</v>
      </c>
      <c r="BW64" s="103">
        <v>803</v>
      </c>
      <c r="BX64" s="104">
        <f t="shared" si="7"/>
        <v>0.0052286714953271</v>
      </c>
      <c r="BY64" s="105">
        <v>1000</v>
      </c>
      <c r="BZ64" s="103" t="s">
        <v>32</v>
      </c>
      <c r="CA64" s="106" t="s">
        <v>189</v>
      </c>
      <c r="CB64" s="107" t="s">
        <v>148</v>
      </c>
      <c r="CC64" s="112" t="s">
        <v>149</v>
      </c>
      <c r="CD64" s="106"/>
      <c r="CE64" s="103" t="s">
        <v>192</v>
      </c>
      <c r="CF64" s="113"/>
      <c r="CG64" s="115">
        <v>2000026713</v>
      </c>
    </row>
    <row r="65" spans="1:85">
      <c r="A65" s="53" t="str">
        <f t="shared" si="11"/>
        <v>B1-04-01-45713</v>
      </c>
      <c r="B65" s="47" t="str">
        <f t="shared" si="10"/>
        <v>B1-04-01</v>
      </c>
      <c r="C65" s="48" t="s">
        <v>43</v>
      </c>
      <c r="D65" s="49">
        <v>45713</v>
      </c>
      <c r="E65" s="50" t="s">
        <v>14</v>
      </c>
      <c r="F65" s="51" t="s">
        <v>15</v>
      </c>
      <c r="G65" s="52">
        <v>1</v>
      </c>
      <c r="H65" s="52" t="s">
        <v>165</v>
      </c>
      <c r="I65" s="59">
        <v>4</v>
      </c>
      <c r="J65" s="60">
        <f>IF(ISBLANK(H65),"",IFERROR(VLOOKUP(B65,'Np PL4 Stock'!$A:$D,4,FALSE),""))</f>
        <v>45699</v>
      </c>
      <c r="K65" s="61">
        <f>IF(ISBLANK(H65),"",SUMIF('Np PL4 Stock'!$A:$A,B65,'Np PL4 Stock'!$N:$N))</f>
        <v>1.5</v>
      </c>
      <c r="L65" s="62">
        <f>IF(ISBLANK(H65),"",VLOOKUP(LEFT(B65,5),Unit!A:B,2,FALSE))</f>
        <v>12</v>
      </c>
      <c r="M65" s="63" t="str">
        <f>IF(ISBLANK(H65),"",IFERROR(VLOOKUP(B65,'Np PL4 Stock'!$A:$T,20,FALSE),""))</f>
        <v>PD-MA1</v>
      </c>
      <c r="N65" s="63" t="str">
        <f>IF(ISBLANK(H65),"",IFERROR(VLOOKUP(B65,'Np PL4 Stock'!$A:$U,21,FALSE),""))</f>
        <v>Konabay</v>
      </c>
      <c r="O65" s="62">
        <f t="shared" si="2"/>
        <v>125</v>
      </c>
      <c r="P65" s="62">
        <f t="shared" si="3"/>
        <v>0.0001</v>
      </c>
      <c r="Q65" s="67">
        <f t="shared" si="4"/>
        <v>8e-7</v>
      </c>
      <c r="R65" s="67">
        <f t="shared" si="5"/>
        <v>1.0736e-6</v>
      </c>
      <c r="S65" s="64">
        <v>12</v>
      </c>
      <c r="T65" s="68">
        <v>7.572</v>
      </c>
      <c r="U65" s="68">
        <v>7</v>
      </c>
      <c r="V65" s="69">
        <v>91</v>
      </c>
      <c r="W65" s="59">
        <v>416</v>
      </c>
      <c r="X65" s="71">
        <v>92</v>
      </c>
      <c r="Y65" s="59">
        <v>100</v>
      </c>
      <c r="Z65" s="71">
        <v>88</v>
      </c>
      <c r="AA65" s="59">
        <v>0</v>
      </c>
      <c r="AB65" s="59">
        <v>0</v>
      </c>
      <c r="AC65" s="59">
        <v>0</v>
      </c>
      <c r="AD65" s="59">
        <v>0</v>
      </c>
      <c r="AE65" s="59">
        <v>100</v>
      </c>
      <c r="AF65" s="73" t="s">
        <v>38</v>
      </c>
      <c r="AG65" s="73">
        <v>51500</v>
      </c>
      <c r="AH65" s="73" t="s">
        <v>38</v>
      </c>
      <c r="AI65" s="73" t="s">
        <v>38</v>
      </c>
      <c r="AJ65" s="73" t="s">
        <v>38</v>
      </c>
      <c r="AK65" s="73" t="s">
        <v>32</v>
      </c>
      <c r="AL65" s="77" t="str">
        <f>IF(ISBLANK(S65),"",IF(AJ65="Fail","Fail",IF(E65="PL4",IF(AND(T65&gt;STD_01122025!$D$3,U65&lt;STD_01122025!$D$4,OR(AF65="ND",AF65&lt;STD_01122025!$D$7),AH65="ND"),"Pass","Fail"),IF(E65="PL12",IF(AND(S65&lt;STD_01122025!$F$2,T65&gt;STD_01122025!$F$3,U65&lt;STD_01122025!$F$4,V65&gt;STD_01122025!$F$5,X65&gt;STD_01122025!$F$6,OR(AF65="ND",AF65&lt;STD_01122025!$F$7),AH65="ND"),"Pass","Fail"),IF(E65="SuperPL",IF(AND(T65&gt;STD_01122025!$H$3,U65&lt;STD_01122025!$H$4,V65&gt;STD_01122025!$H$5,X65&gt;STD_01122025!$H$6,OR(AF65="ND",AF65&lt;STD_01122025!$H$7),AH65="ND"),"Pass","Fail"),IF(E65="Flight",IF(AND(T65&gt;STD_01122025!$J$3,U65&lt;STD_01122025!$J$4,X65&gt;STD_01122025!$J$6,OR(AF65="ND",AF65&lt;STD_01122025!$J$7),AH65="ND"),"Pass","Fail"),""))))))</f>
        <v>Pass</v>
      </c>
      <c r="AM65" s="62">
        <f>IF(ISBLANK(B65),"",IFERROR(IF(VLOOKUP(B65,'Np PL4 Stock'!$A:$J,10,FALSE)="Np4",D65-VLOOKUP(B65,'Np PL4 Stock'!$A:$E,5,FALSE),D65-VLOOKUP(B65,'Np PL4 Stock'!$A:$E,5,FALSE)-1),""))</f>
        <v>14</v>
      </c>
      <c r="AN65" s="68">
        <v>8.263</v>
      </c>
      <c r="AO65" s="68">
        <v>6.85</v>
      </c>
      <c r="AP65" s="69">
        <v>98</v>
      </c>
      <c r="AQ65" s="64">
        <v>277</v>
      </c>
      <c r="AR65" s="64">
        <v>98</v>
      </c>
      <c r="AS65" s="59">
        <v>100</v>
      </c>
      <c r="AT65" s="73" t="s">
        <v>38</v>
      </c>
      <c r="AU65" s="73">
        <v>46000</v>
      </c>
      <c r="AV65" s="73" t="s">
        <v>38</v>
      </c>
      <c r="AW65" s="73" t="s">
        <v>38</v>
      </c>
      <c r="AX65" s="73" t="s">
        <v>32</v>
      </c>
      <c r="AY65" s="59">
        <v>0</v>
      </c>
      <c r="AZ65" s="59">
        <v>0</v>
      </c>
      <c r="BA65" s="59">
        <v>0</v>
      </c>
      <c r="BB65" s="59">
        <v>0</v>
      </c>
      <c r="BC65" s="59">
        <v>0</v>
      </c>
      <c r="BD65" s="59">
        <v>0</v>
      </c>
      <c r="BE65" s="84" t="s">
        <v>38</v>
      </c>
      <c r="BF65" s="84" t="s">
        <v>38</v>
      </c>
      <c r="BG65" s="84" t="s">
        <v>38</v>
      </c>
      <c r="BH65" s="84" t="s">
        <v>38</v>
      </c>
      <c r="BI65" s="85" t="s">
        <v>525</v>
      </c>
      <c r="BJ65" s="86" t="s">
        <v>262</v>
      </c>
      <c r="BK65" s="64" t="s">
        <v>523</v>
      </c>
      <c r="BL65" s="86" t="s">
        <v>155</v>
      </c>
      <c r="BM65" s="86" t="s">
        <v>178</v>
      </c>
      <c r="BN65" s="86"/>
      <c r="BO65" s="69">
        <v>5</v>
      </c>
      <c r="BP65" s="69">
        <v>246104305100151</v>
      </c>
      <c r="BQ65" s="92">
        <v>1</v>
      </c>
      <c r="BR65" s="93">
        <v>0.2</v>
      </c>
      <c r="BS65" s="94">
        <f t="shared" si="8"/>
        <v>1.2</v>
      </c>
      <c r="BT65" s="95">
        <v>0.4104</v>
      </c>
      <c r="BU65" s="101">
        <f t="shared" si="9"/>
        <v>1.6104</v>
      </c>
      <c r="BV65" s="102">
        <f t="shared" si="6"/>
        <v>3.6101083032491</v>
      </c>
      <c r="BW65" s="103">
        <v>1200</v>
      </c>
      <c r="BX65" s="104">
        <f t="shared" si="7"/>
        <v>0.00581371841155235</v>
      </c>
      <c r="BY65" s="105">
        <v>1000</v>
      </c>
      <c r="BZ65" s="103" t="s">
        <v>32</v>
      </c>
      <c r="CA65" s="106" t="s">
        <v>189</v>
      </c>
      <c r="CB65" s="107" t="s">
        <v>148</v>
      </c>
      <c r="CC65" s="112" t="s">
        <v>149</v>
      </c>
      <c r="CD65" s="106"/>
      <c r="CE65" s="103" t="s">
        <v>192</v>
      </c>
      <c r="CF65" s="113"/>
      <c r="CG65" s="114">
        <v>2000022809</v>
      </c>
    </row>
    <row r="66" ht="15" spans="1:96">
      <c r="A66" s="53" t="str">
        <f t="shared" si="11"/>
        <v>B1-02-01-45713</v>
      </c>
      <c r="B66" s="47" t="str">
        <f t="shared" si="10"/>
        <v>B1-02-01</v>
      </c>
      <c r="C66" s="48" t="s">
        <v>43</v>
      </c>
      <c r="D66" s="49">
        <v>45713</v>
      </c>
      <c r="E66" s="50" t="s">
        <v>14</v>
      </c>
      <c r="F66" s="51" t="s">
        <v>15</v>
      </c>
      <c r="G66" s="52">
        <v>1</v>
      </c>
      <c r="H66" s="52" t="s">
        <v>165</v>
      </c>
      <c r="I66" s="64">
        <v>2</v>
      </c>
      <c r="J66" s="60">
        <f>IF(ISBLANK(H66),"",IFERROR(VLOOKUP(B66,'Np PL4 Stock'!$A:$D,4,FALSE),""))</f>
        <v>45699</v>
      </c>
      <c r="K66" s="61">
        <f>IF(ISBLANK(H66),"",SUMIF('Np PL4 Stock'!$A:$A,B66,'Np PL4 Stock'!$N:$N))</f>
        <v>1.5</v>
      </c>
      <c r="L66" s="62">
        <f>IF(ISBLANK(H66),"",VLOOKUP(LEFT(B66,5),Unit!A:B,2,FALSE))</f>
        <v>12</v>
      </c>
      <c r="M66" s="63" t="str">
        <f>IF(ISBLANK(H66),"",IFERROR(VLOOKUP(B66,'Np PL4 Stock'!$A:$T,20,FALSE),""))</f>
        <v>PD-MA1</v>
      </c>
      <c r="N66" s="63" t="str">
        <f>IF(ISBLANK(H66),"",IFERROR(VLOOKUP(B66,'Np PL4 Stock'!$A:$U,21,FALSE),""))</f>
        <v>Konabay</v>
      </c>
      <c r="O66" s="62">
        <f t="shared" ref="O66:O129" si="12">IFERROR((K66*10^6)/(L66*10^3),"")</f>
        <v>125</v>
      </c>
      <c r="P66" s="62">
        <f t="shared" ref="P66:P129" si="13">IFERROR((SUMIFS(BS:BS,A:A,A66))/(L66*10^3),"")</f>
        <v>5.95833333333333e-5</v>
      </c>
      <c r="Q66" s="67">
        <f t="shared" ref="Q66:Q129" si="14">IFERROR(SUM(SUMIF(B:B,B66,BQ:BQ),SUMIF(B:B,B66,BR:BR))/(K66*10^6),"")</f>
        <v>1.02666666666667e-6</v>
      </c>
      <c r="R66" s="67">
        <f t="shared" ref="R66:R129" si="15">IFERROR(SUM(SUMIF(B:B,B66,BS:BS),SUMIF(B:B,B66,BT:BT))/(K66*10^6),"")</f>
        <v>1.38833466666667e-6</v>
      </c>
      <c r="S66" s="64">
        <v>12</v>
      </c>
      <c r="T66" s="68">
        <v>7.62</v>
      </c>
      <c r="U66" s="68">
        <v>7.349</v>
      </c>
      <c r="V66" s="69">
        <v>91</v>
      </c>
      <c r="W66" s="59">
        <v>397</v>
      </c>
      <c r="X66" s="64">
        <v>93</v>
      </c>
      <c r="Y66" s="59">
        <v>100</v>
      </c>
      <c r="Z66" s="59">
        <v>92</v>
      </c>
      <c r="AA66" s="59">
        <v>0</v>
      </c>
      <c r="AB66" s="59">
        <v>0</v>
      </c>
      <c r="AC66" s="59">
        <v>0</v>
      </c>
      <c r="AD66" s="59">
        <v>0</v>
      </c>
      <c r="AE66" s="59">
        <v>100</v>
      </c>
      <c r="AF66" s="73" t="s">
        <v>38</v>
      </c>
      <c r="AG66" s="73">
        <v>46000</v>
      </c>
      <c r="AH66" s="73" t="s">
        <v>38</v>
      </c>
      <c r="AI66" s="73" t="s">
        <v>38</v>
      </c>
      <c r="AJ66" s="73" t="s">
        <v>38</v>
      </c>
      <c r="AK66" s="73" t="s">
        <v>32</v>
      </c>
      <c r="AL66" s="77" t="str">
        <f>IF(ISBLANK(S66),"",IF(AJ66="Fail","Fail",IF(E66="PL4",IF(AND(T66&gt;STD_01122025!$D$3,U66&lt;STD_01122025!$D$4,OR(AF66="ND",AF66&lt;STD_01122025!$D$7),AH66="ND"),"Pass","Fail"),IF(E66="PL12",IF(AND(S66&lt;STD_01122025!$F$2,T66&gt;STD_01122025!$F$3,U66&lt;STD_01122025!$F$4,V66&gt;STD_01122025!$F$5,X66&gt;STD_01122025!$F$6,OR(AF66="ND",AF66&lt;STD_01122025!$F$7),AH66="ND"),"Pass","Fail"),IF(E66="SuperPL",IF(AND(T66&gt;STD_01122025!$H$3,U66&lt;STD_01122025!$H$4,V66&gt;STD_01122025!$H$5,X66&gt;STD_01122025!$H$6,OR(AF66="ND",AF66&lt;STD_01122025!$H$7),AH66="ND"),"Pass","Fail"),IF(E66="Flight",IF(AND(T66&gt;STD_01122025!$J$3,U66&lt;STD_01122025!$J$4,X66&gt;STD_01122025!$J$6,OR(AF66="ND",AF66&lt;STD_01122025!$J$7),AH66="ND"),"Pass","Fail"),""))))))</f>
        <v>Pass</v>
      </c>
      <c r="AM66" s="62">
        <f>IF(ISBLANK(B66),"",IFERROR(IF(VLOOKUP(B66,'Np PL4 Stock'!$A:$J,10,FALSE)="Np4",D66-VLOOKUP(B66,'Np PL4 Stock'!$A:$E,5,FALSE),D66-VLOOKUP(B66,'Np PL4 Stock'!$A:$E,5,FALSE)-1),""))</f>
        <v>14</v>
      </c>
      <c r="AN66" s="68">
        <v>8.46</v>
      </c>
      <c r="AO66" s="68">
        <v>7.544</v>
      </c>
      <c r="AP66" s="69">
        <v>99</v>
      </c>
      <c r="AQ66" s="64">
        <v>254</v>
      </c>
      <c r="AR66" s="64">
        <v>97</v>
      </c>
      <c r="AS66" s="59">
        <v>100</v>
      </c>
      <c r="AT66" s="73" t="s">
        <v>38</v>
      </c>
      <c r="AU66" s="73">
        <v>44000</v>
      </c>
      <c r="AV66" s="73" t="s">
        <v>38</v>
      </c>
      <c r="AW66" s="73" t="s">
        <v>38</v>
      </c>
      <c r="AX66" s="73" t="s">
        <v>32</v>
      </c>
      <c r="AY66" s="59">
        <v>0</v>
      </c>
      <c r="AZ66" s="59">
        <v>0</v>
      </c>
      <c r="BA66" s="59">
        <v>0</v>
      </c>
      <c r="BB66" s="59">
        <v>0</v>
      </c>
      <c r="BC66" s="59">
        <v>0</v>
      </c>
      <c r="BD66" s="59">
        <v>0</v>
      </c>
      <c r="BE66" s="84" t="s">
        <v>38</v>
      </c>
      <c r="BF66" s="84" t="s">
        <v>38</v>
      </c>
      <c r="BG66" s="84" t="s">
        <v>38</v>
      </c>
      <c r="BH66" s="84" t="s">
        <v>38</v>
      </c>
      <c r="BI66" s="85" t="s">
        <v>526</v>
      </c>
      <c r="BJ66" s="86" t="s">
        <v>258</v>
      </c>
      <c r="BK66" s="64" t="s">
        <v>488</v>
      </c>
      <c r="BL66" s="86" t="s">
        <v>155</v>
      </c>
      <c r="BM66" s="86" t="s">
        <v>178</v>
      </c>
      <c r="BN66" s="86"/>
      <c r="BO66" s="59">
        <v>10</v>
      </c>
      <c r="BP66" s="69">
        <v>246104305100147</v>
      </c>
      <c r="BQ66" s="92">
        <v>0.65</v>
      </c>
      <c r="BR66" s="92">
        <v>0.065</v>
      </c>
      <c r="BS66" s="94">
        <f t="shared" si="8"/>
        <v>0.715</v>
      </c>
      <c r="BT66" s="95">
        <v>0.240552</v>
      </c>
      <c r="BU66" s="101">
        <f t="shared" si="9"/>
        <v>0.955552</v>
      </c>
      <c r="BV66" s="102">
        <f t="shared" ref="BV66:BV129" si="16">IF(ISNUMBER(AQ66),(1/AQ66)*10^3,"-")</f>
        <v>3.93700787401575</v>
      </c>
      <c r="BW66" s="103">
        <v>794.444444444444</v>
      </c>
      <c r="BX66" s="104">
        <f t="shared" ref="BX66:BX129" si="17">IFERROR((BU66*BV66)/10^3,"-")</f>
        <v>0.0037620157480315</v>
      </c>
      <c r="BY66" s="105">
        <v>900</v>
      </c>
      <c r="BZ66" s="103" t="s">
        <v>32</v>
      </c>
      <c r="CA66" s="106" t="s">
        <v>189</v>
      </c>
      <c r="CB66" s="107" t="s">
        <v>148</v>
      </c>
      <c r="CC66" s="112" t="s">
        <v>149</v>
      </c>
      <c r="CD66" s="106"/>
      <c r="CE66" s="103" t="s">
        <v>192</v>
      </c>
      <c r="CF66" s="113"/>
      <c r="CG66" s="115">
        <v>2000024608</v>
      </c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</row>
    <row r="67" spans="1:85">
      <c r="A67" s="53" t="str">
        <f t="shared" si="11"/>
        <v>B1-03-01-45713</v>
      </c>
      <c r="B67" s="47" t="str">
        <f t="shared" si="10"/>
        <v>B1-03-01</v>
      </c>
      <c r="C67" s="48" t="s">
        <v>43</v>
      </c>
      <c r="D67" s="49">
        <v>45713</v>
      </c>
      <c r="E67" s="50" t="s">
        <v>14</v>
      </c>
      <c r="F67" s="51" t="s">
        <v>15</v>
      </c>
      <c r="G67" s="52">
        <v>1</v>
      </c>
      <c r="H67" s="52" t="s">
        <v>165</v>
      </c>
      <c r="I67" s="64">
        <v>3</v>
      </c>
      <c r="J67" s="60">
        <f>IF(ISBLANK(H67),"",IFERROR(VLOOKUP(B67,'Np PL4 Stock'!$A:$D,4,FALSE),""))</f>
        <v>45699</v>
      </c>
      <c r="K67" s="61">
        <f>IF(ISBLANK(H67),"",SUMIF('Np PL4 Stock'!$A:$A,B67,'Np PL4 Stock'!$N:$N))</f>
        <v>1.5</v>
      </c>
      <c r="L67" s="62">
        <f>IF(ISBLANK(H67),"",VLOOKUP(LEFT(B67,5),Unit!A:B,2,FALSE))</f>
        <v>12</v>
      </c>
      <c r="M67" s="63" t="str">
        <f>IF(ISBLANK(H67),"",IFERROR(VLOOKUP(B67,'Np PL4 Stock'!$A:$T,20,FALSE),""))</f>
        <v>PD-MA1</v>
      </c>
      <c r="N67" s="63" t="str">
        <f>IF(ISBLANK(H67),"",IFERROR(VLOOKUP(B67,'Np PL4 Stock'!$A:$U,21,FALSE),""))</f>
        <v>Konabay</v>
      </c>
      <c r="O67" s="62">
        <f t="shared" si="12"/>
        <v>125</v>
      </c>
      <c r="P67" s="62">
        <f t="shared" si="13"/>
        <v>5.95833333333333e-5</v>
      </c>
      <c r="Q67" s="67">
        <f t="shared" si="14"/>
        <v>4.76666666666667e-7</v>
      </c>
      <c r="R67" s="67">
        <f t="shared" si="15"/>
        <v>5.89866666666667e-7</v>
      </c>
      <c r="S67" s="64">
        <v>12</v>
      </c>
      <c r="T67" s="68">
        <v>7.595</v>
      </c>
      <c r="U67" s="68">
        <v>6.373</v>
      </c>
      <c r="V67" s="69">
        <v>91</v>
      </c>
      <c r="W67" s="59">
        <v>401</v>
      </c>
      <c r="X67" s="64">
        <v>94</v>
      </c>
      <c r="Y67" s="59">
        <v>100</v>
      </c>
      <c r="Z67" s="59">
        <v>84</v>
      </c>
      <c r="AA67" s="59">
        <v>0</v>
      </c>
      <c r="AB67" s="59">
        <v>0</v>
      </c>
      <c r="AC67" s="59">
        <v>0</v>
      </c>
      <c r="AD67" s="59">
        <v>0</v>
      </c>
      <c r="AE67" s="59">
        <v>100</v>
      </c>
      <c r="AF67" s="73" t="s">
        <v>38</v>
      </c>
      <c r="AG67" s="73">
        <v>42500</v>
      </c>
      <c r="AH67" s="73" t="s">
        <v>38</v>
      </c>
      <c r="AI67" s="73" t="s">
        <v>38</v>
      </c>
      <c r="AJ67" s="73" t="s">
        <v>38</v>
      </c>
      <c r="AK67" s="73" t="s">
        <v>32</v>
      </c>
      <c r="AL67" s="77" t="str">
        <f>IF(ISBLANK(S67),"",IF(AJ67="Fail","Fail",IF(E67="PL4",IF(AND(T67&gt;STD_01122025!$D$3,U67&lt;STD_01122025!$D$4,OR(AF67="ND",AF67&lt;STD_01122025!$D$7),AH67="ND"),"Pass","Fail"),IF(E67="PL12",IF(AND(S67&lt;STD_01122025!$F$2,T67&gt;STD_01122025!$F$3,U67&lt;STD_01122025!$F$4,V67&gt;STD_01122025!$F$5,X67&gt;STD_01122025!$F$6,OR(AF67="ND",AF67&lt;STD_01122025!$F$7),AH67="ND"),"Pass","Fail"),IF(E67="SuperPL",IF(AND(T67&gt;STD_01122025!$H$3,U67&lt;STD_01122025!$H$4,V67&gt;STD_01122025!$H$5,X67&gt;STD_01122025!$H$6,OR(AF67="ND",AF67&lt;STD_01122025!$H$7),AH67="ND"),"Pass","Fail"),IF(E67="Flight",IF(AND(T67&gt;STD_01122025!$J$3,U67&lt;STD_01122025!$J$4,X67&gt;STD_01122025!$J$6,OR(AF67="ND",AF67&lt;STD_01122025!$J$7),AH67="ND"),"Pass","Fail"),""))))))</f>
        <v>Pass</v>
      </c>
      <c r="AM67" s="62">
        <f>IF(ISBLANK(B67),"",IFERROR(IF(VLOOKUP(B67,'Np PL4 Stock'!$A:$J,10,FALSE)="Np4",D67-VLOOKUP(B67,'Np PL4 Stock'!$A:$E,5,FALSE),D67-VLOOKUP(B67,'Np PL4 Stock'!$A:$E,5,FALSE)-1),""))</f>
        <v>14</v>
      </c>
      <c r="AN67" s="68">
        <v>8.211</v>
      </c>
      <c r="AO67" s="68">
        <v>7.06</v>
      </c>
      <c r="AP67" s="69">
        <v>99</v>
      </c>
      <c r="AQ67" s="64">
        <v>286</v>
      </c>
      <c r="AR67" s="64">
        <v>95</v>
      </c>
      <c r="AS67" s="59">
        <v>100</v>
      </c>
      <c r="AT67" s="73" t="s">
        <v>38</v>
      </c>
      <c r="AU67" s="73">
        <v>36000</v>
      </c>
      <c r="AV67" s="73" t="s">
        <v>38</v>
      </c>
      <c r="AW67" s="73" t="s">
        <v>38</v>
      </c>
      <c r="AX67" s="73" t="s">
        <v>32</v>
      </c>
      <c r="AY67" s="59">
        <v>0</v>
      </c>
      <c r="AZ67" s="59">
        <v>0</v>
      </c>
      <c r="BA67" s="59">
        <v>0</v>
      </c>
      <c r="BB67" s="59">
        <v>0</v>
      </c>
      <c r="BC67" s="59">
        <v>0</v>
      </c>
      <c r="BD67" s="59">
        <v>0</v>
      </c>
      <c r="BE67" s="84" t="s">
        <v>38</v>
      </c>
      <c r="BF67" s="84" t="s">
        <v>38</v>
      </c>
      <c r="BG67" s="84" t="s">
        <v>38</v>
      </c>
      <c r="BH67" s="84" t="s">
        <v>38</v>
      </c>
      <c r="BI67" s="85" t="s">
        <v>526</v>
      </c>
      <c r="BJ67" s="86" t="s">
        <v>258</v>
      </c>
      <c r="BK67" s="64" t="s">
        <v>488</v>
      </c>
      <c r="BL67" s="86" t="s">
        <v>155</v>
      </c>
      <c r="BM67" s="86" t="s">
        <v>178</v>
      </c>
      <c r="BN67" s="86"/>
      <c r="BO67" s="59">
        <v>15</v>
      </c>
      <c r="BP67" s="69">
        <v>246104305100147</v>
      </c>
      <c r="BQ67" s="92">
        <v>0.65</v>
      </c>
      <c r="BR67" s="92">
        <v>0.065</v>
      </c>
      <c r="BS67" s="94">
        <f t="shared" ref="BS67:BS130" si="18">IF(ISBLANK(D67),"",SUM(BQ67:BR67))</f>
        <v>0.715</v>
      </c>
      <c r="BT67" s="95">
        <v>0.1698</v>
      </c>
      <c r="BU67" s="101">
        <f t="shared" ref="BU67:BU130" si="19">IF(ISBLANK(D67),"",SUM(BS67:BT67))</f>
        <v>0.8848</v>
      </c>
      <c r="BV67" s="102">
        <f t="shared" si="16"/>
        <v>3.4965034965035</v>
      </c>
      <c r="BW67" s="103">
        <v>794.444444444444</v>
      </c>
      <c r="BX67" s="104">
        <f t="shared" si="17"/>
        <v>0.00309370629370629</v>
      </c>
      <c r="BY67" s="105">
        <v>900</v>
      </c>
      <c r="BZ67" s="103" t="s">
        <v>32</v>
      </c>
      <c r="CA67" s="106" t="s">
        <v>189</v>
      </c>
      <c r="CB67" s="107" t="s">
        <v>148</v>
      </c>
      <c r="CC67" s="112" t="s">
        <v>149</v>
      </c>
      <c r="CD67" s="106"/>
      <c r="CE67" s="103" t="s">
        <v>192</v>
      </c>
      <c r="CF67" s="113"/>
      <c r="CG67" s="114">
        <v>2000024608</v>
      </c>
    </row>
    <row r="68" spans="1:85">
      <c r="A68" s="53" t="str">
        <f t="shared" si="11"/>
        <v>E1-04-01-45713</v>
      </c>
      <c r="B68" s="47" t="str">
        <f t="shared" si="10"/>
        <v>E1-04-01</v>
      </c>
      <c r="C68" s="48" t="s">
        <v>43</v>
      </c>
      <c r="D68" s="49">
        <v>45713</v>
      </c>
      <c r="E68" s="50" t="s">
        <v>14</v>
      </c>
      <c r="F68" s="51" t="s">
        <v>15</v>
      </c>
      <c r="G68" s="52">
        <v>1</v>
      </c>
      <c r="H68" s="52" t="s">
        <v>215</v>
      </c>
      <c r="I68" s="64">
        <v>4</v>
      </c>
      <c r="J68" s="60">
        <f>IF(ISBLANK(H68),"",IFERROR(VLOOKUP(B68,'Np PL4 Stock'!$A:$D,4,FALSE),""))</f>
        <v>45700</v>
      </c>
      <c r="K68" s="61">
        <f>IF(ISBLANK(H68),"",SUMIF('Np PL4 Stock'!$A:$A,B68,'Np PL4 Stock'!$N:$N))</f>
        <v>1.1</v>
      </c>
      <c r="L68" s="62">
        <f>IF(ISBLANK(H68),"",VLOOKUP(LEFT(B68,5),Unit!A:B,2,FALSE))</f>
        <v>10</v>
      </c>
      <c r="M68" s="63" t="str">
        <f>IF(ISBLANK(H68),"",IFERROR(VLOOKUP(B68,'Np PL4 Stock'!$A:$T,20,FALSE),""))</f>
        <v>V1-MB1</v>
      </c>
      <c r="N68" s="63" t="str">
        <f>IF(ISBLANK(H68),"",IFERROR(VLOOKUP(B68,'Np PL4 Stock'!$A:$U,21,FALSE),""))</f>
        <v>SIS</v>
      </c>
      <c r="O68" s="62">
        <f t="shared" si="12"/>
        <v>110</v>
      </c>
      <c r="P68" s="62">
        <f t="shared" si="13"/>
        <v>9.5625e-5</v>
      </c>
      <c r="Q68" s="67">
        <f t="shared" si="14"/>
        <v>8.69318181818182e-7</v>
      </c>
      <c r="R68" s="67">
        <f t="shared" si="15"/>
        <v>1.11936909090909e-6</v>
      </c>
      <c r="S68" s="64">
        <v>12</v>
      </c>
      <c r="T68" s="68">
        <v>7.83</v>
      </c>
      <c r="U68" s="68">
        <v>6.554</v>
      </c>
      <c r="V68" s="69">
        <v>96</v>
      </c>
      <c r="W68" s="59">
        <v>360</v>
      </c>
      <c r="X68" s="64">
        <v>96</v>
      </c>
      <c r="Y68" s="59">
        <v>100</v>
      </c>
      <c r="Z68" s="59">
        <v>88</v>
      </c>
      <c r="AA68" s="59">
        <v>0</v>
      </c>
      <c r="AB68" s="59">
        <v>0</v>
      </c>
      <c r="AC68" s="59">
        <v>0</v>
      </c>
      <c r="AD68" s="59">
        <v>0</v>
      </c>
      <c r="AE68" s="59">
        <v>100</v>
      </c>
      <c r="AF68" s="73" t="s">
        <v>38</v>
      </c>
      <c r="AG68" s="73">
        <v>50000</v>
      </c>
      <c r="AH68" s="73" t="s">
        <v>38</v>
      </c>
      <c r="AI68" s="73" t="s">
        <v>38</v>
      </c>
      <c r="AJ68" s="73" t="s">
        <v>38</v>
      </c>
      <c r="AK68" s="73" t="s">
        <v>32</v>
      </c>
      <c r="AL68" s="77" t="str">
        <f>IF(ISBLANK(S68),"",IF(AJ68="Fail","Fail",IF(E68="PL4",IF(AND(T68&gt;STD_01122025!$D$3,U68&lt;STD_01122025!$D$4,OR(AF68="ND",AF68&lt;STD_01122025!$D$7),AH68="ND"),"Pass","Fail"),IF(E68="PL12",IF(AND(S68&lt;STD_01122025!$F$2,T68&gt;STD_01122025!$F$3,U68&lt;STD_01122025!$F$4,V68&gt;STD_01122025!$F$5,X68&gt;STD_01122025!$F$6,OR(AF68="ND",AF68&lt;STD_01122025!$F$7),AH68="ND"),"Pass","Fail"),IF(E68="SuperPL",IF(AND(T68&gt;STD_01122025!$H$3,U68&lt;STD_01122025!$H$4,V68&gt;STD_01122025!$H$5,X68&gt;STD_01122025!$H$6,OR(AF68="ND",AF68&lt;STD_01122025!$H$7),AH68="ND"),"Pass","Fail"),IF(E68="Flight",IF(AND(T68&gt;STD_01122025!$J$3,U68&lt;STD_01122025!$J$4,X68&gt;STD_01122025!$J$6,OR(AF68="ND",AF68&lt;STD_01122025!$J$7),AH68="ND"),"Pass","Fail"),""))))))</f>
        <v>Pass</v>
      </c>
      <c r="AM68" s="62">
        <f>IF(ISBLANK(B68),"",IFERROR(IF(VLOOKUP(B68,'Np PL4 Stock'!$A:$J,10,FALSE)="Np4",D68-VLOOKUP(B68,'Np PL4 Stock'!$A:$E,5,FALSE),D68-VLOOKUP(B68,'Np PL4 Stock'!$A:$E,5,FALSE)-1),""))</f>
        <v>13</v>
      </c>
      <c r="AN68" s="68">
        <v>8.304</v>
      </c>
      <c r="AO68" s="68">
        <v>9.664</v>
      </c>
      <c r="AP68" s="69">
        <v>96</v>
      </c>
      <c r="AQ68" s="64">
        <v>270</v>
      </c>
      <c r="AR68" s="64">
        <v>98</v>
      </c>
      <c r="AS68" s="59">
        <v>100</v>
      </c>
      <c r="AT68" s="73" t="s">
        <v>38</v>
      </c>
      <c r="AU68" s="73">
        <v>45000</v>
      </c>
      <c r="AV68" s="73" t="s">
        <v>38</v>
      </c>
      <c r="AW68" s="73" t="s">
        <v>38</v>
      </c>
      <c r="AX68" s="73" t="s">
        <v>32</v>
      </c>
      <c r="AY68" s="59">
        <v>0</v>
      </c>
      <c r="AZ68" s="59">
        <v>0</v>
      </c>
      <c r="BA68" s="59">
        <v>0</v>
      </c>
      <c r="BB68" s="59">
        <v>0</v>
      </c>
      <c r="BC68" s="59">
        <v>0</v>
      </c>
      <c r="BD68" s="59">
        <v>0</v>
      </c>
      <c r="BE68" s="84" t="s">
        <v>38</v>
      </c>
      <c r="BF68" s="84" t="s">
        <v>38</v>
      </c>
      <c r="BG68" s="84" t="s">
        <v>38</v>
      </c>
      <c r="BH68" s="84" t="s">
        <v>38</v>
      </c>
      <c r="BI68" s="85" t="s">
        <v>527</v>
      </c>
      <c r="BJ68" s="86" t="s">
        <v>258</v>
      </c>
      <c r="BK68" s="64" t="s">
        <v>488</v>
      </c>
      <c r="BL68" s="86" t="s">
        <v>155</v>
      </c>
      <c r="BM68" s="86" t="s">
        <v>178</v>
      </c>
      <c r="BN68" s="86"/>
      <c r="BO68" s="59">
        <v>10</v>
      </c>
      <c r="BP68" s="69">
        <v>246104305100149</v>
      </c>
      <c r="BQ68" s="92">
        <v>0.796875</v>
      </c>
      <c r="BR68" s="92">
        <v>0.159375</v>
      </c>
      <c r="BS68" s="94">
        <f t="shared" si="18"/>
        <v>0.95625</v>
      </c>
      <c r="BT68" s="95">
        <v>0.275056</v>
      </c>
      <c r="BU68" s="101">
        <f t="shared" si="19"/>
        <v>1.231306</v>
      </c>
      <c r="BV68" s="102">
        <f t="shared" si="16"/>
        <v>3.7037037037037</v>
      </c>
      <c r="BW68" s="103">
        <v>956.25</v>
      </c>
      <c r="BX68" s="104">
        <f t="shared" si="17"/>
        <v>0.00456039259259259</v>
      </c>
      <c r="BY68" s="105">
        <v>1000</v>
      </c>
      <c r="BZ68" s="103" t="s">
        <v>32</v>
      </c>
      <c r="CA68" s="106" t="s">
        <v>189</v>
      </c>
      <c r="CB68" s="107" t="s">
        <v>148</v>
      </c>
      <c r="CC68" s="112" t="s">
        <v>149</v>
      </c>
      <c r="CD68" s="106"/>
      <c r="CE68" s="103" t="s">
        <v>192</v>
      </c>
      <c r="CF68" s="113"/>
      <c r="CG68" s="114">
        <v>2000019562</v>
      </c>
    </row>
    <row r="69" spans="1:85">
      <c r="A69" s="53" t="str">
        <f t="shared" si="11"/>
        <v>E1-06-01-45714</v>
      </c>
      <c r="B69" s="47" t="str">
        <f t="shared" si="10"/>
        <v>E1-06-01</v>
      </c>
      <c r="C69" s="48" t="s">
        <v>43</v>
      </c>
      <c r="D69" s="49">
        <v>45714</v>
      </c>
      <c r="E69" s="50" t="s">
        <v>14</v>
      </c>
      <c r="F69" s="51" t="s">
        <v>15</v>
      </c>
      <c r="G69" s="52">
        <v>1</v>
      </c>
      <c r="H69" s="52" t="s">
        <v>215</v>
      </c>
      <c r="I69" s="59">
        <v>6</v>
      </c>
      <c r="J69" s="60">
        <f>IF(ISBLANK(H69),"",IFERROR(VLOOKUP(B69,'Np PL4 Stock'!$A:$D,4,FALSE),""))</f>
        <v>45700</v>
      </c>
      <c r="K69" s="61">
        <f>IF(ISBLANK(H69),"",SUMIF('Np PL4 Stock'!$A:$A,B69,'Np PL4 Stock'!$N:$N))</f>
        <v>1</v>
      </c>
      <c r="L69" s="62">
        <f>IF(ISBLANK(H69),"",VLOOKUP(LEFT(B69,5),Unit!A:B,2,FALSE))</f>
        <v>10</v>
      </c>
      <c r="M69" s="63" t="str">
        <f>IF(ISBLANK(H69),"",IFERROR(VLOOKUP(B69,'Np PL4 Stock'!$A:$T,20,FALSE),""))</f>
        <v>V1-MD1</v>
      </c>
      <c r="N69" s="63" t="str">
        <f>IF(ISBLANK(H69),"",IFERROR(VLOOKUP(B69,'Np PL4 Stock'!$A:$U,21,FALSE),""))</f>
        <v>Konabay</v>
      </c>
      <c r="O69" s="62">
        <f t="shared" si="12"/>
        <v>100</v>
      </c>
      <c r="P69" s="62">
        <f t="shared" si="13"/>
        <v>0.000121</v>
      </c>
      <c r="Q69" s="67">
        <f t="shared" si="14"/>
        <v>1.21e-6</v>
      </c>
      <c r="R69" s="67">
        <f t="shared" si="15"/>
        <v>1.573e-6</v>
      </c>
      <c r="S69" s="64">
        <v>12</v>
      </c>
      <c r="T69" s="68">
        <v>7.712</v>
      </c>
      <c r="U69" s="68">
        <v>7.791</v>
      </c>
      <c r="V69" s="69">
        <v>82.895</v>
      </c>
      <c r="W69" s="59">
        <v>378</v>
      </c>
      <c r="X69" s="71">
        <v>95</v>
      </c>
      <c r="Y69" s="59">
        <v>100</v>
      </c>
      <c r="Z69" s="59">
        <v>84</v>
      </c>
      <c r="AA69" s="59">
        <v>0</v>
      </c>
      <c r="AB69" s="59">
        <v>0</v>
      </c>
      <c r="AC69" s="59">
        <v>0</v>
      </c>
      <c r="AD69" s="59">
        <v>0</v>
      </c>
      <c r="AE69" s="59">
        <v>100</v>
      </c>
      <c r="AF69" s="73" t="s">
        <v>38</v>
      </c>
      <c r="AG69" s="73">
        <v>60500</v>
      </c>
      <c r="AH69" s="73" t="s">
        <v>38</v>
      </c>
      <c r="AI69" s="73" t="s">
        <v>38</v>
      </c>
      <c r="AJ69" s="73" t="s">
        <v>38</v>
      </c>
      <c r="AK69" s="73" t="s">
        <v>32</v>
      </c>
      <c r="AL69" s="77" t="str">
        <f>IF(ISBLANK(S69),"",IF(AJ69="Fail","Fail",IF(E69="PL4",IF(AND(T69&gt;STD_01122025!$D$3,U69&lt;STD_01122025!$D$4,OR(AF69="ND",AF69&lt;STD_01122025!$D$7),AH69="ND"),"Pass","Fail"),IF(E69="PL12",IF(AND(S69&lt;STD_01122025!$F$2,T69&gt;STD_01122025!$F$3,U69&lt;STD_01122025!$F$4,V69&gt;STD_01122025!$F$5,X69&gt;STD_01122025!$F$6,OR(AF69="ND",AF69&lt;STD_01122025!$F$7),AH69="ND"),"Pass","Fail"),IF(E69="SuperPL",IF(AND(T69&gt;STD_01122025!$H$3,U69&lt;STD_01122025!$H$4,V69&gt;STD_01122025!$H$5,X69&gt;STD_01122025!$H$6,OR(AF69="ND",AF69&lt;STD_01122025!$H$7),AH69="ND"),"Pass","Fail"),IF(E69="Flight",IF(AND(T69&gt;STD_01122025!$J$3,U69&lt;STD_01122025!$J$4,X69&gt;STD_01122025!$J$6,OR(AF69="ND",AF69&lt;STD_01122025!$J$7),AH69="ND"),"Pass","Fail"),""))))))</f>
        <v>Pass</v>
      </c>
      <c r="AM69" s="62">
        <f>IF(ISBLANK(B69),"",IFERROR(IF(VLOOKUP(B69,'Np PL4 Stock'!$A:$J,10,FALSE)="Np4",D69-VLOOKUP(B69,'Np PL4 Stock'!$A:$E,5,FALSE),D69-VLOOKUP(B69,'Np PL4 Stock'!$A:$E,5,FALSE)-1),""))</f>
        <v>14</v>
      </c>
      <c r="AN69" s="68">
        <v>8.467</v>
      </c>
      <c r="AO69" s="68">
        <v>7.237</v>
      </c>
      <c r="AP69" s="69">
        <v>100</v>
      </c>
      <c r="AQ69" s="64">
        <v>245</v>
      </c>
      <c r="AR69" s="64">
        <v>99</v>
      </c>
      <c r="AS69" s="59">
        <v>100</v>
      </c>
      <c r="AT69" s="73" t="s">
        <v>38</v>
      </c>
      <c r="AU69" s="73">
        <v>38000</v>
      </c>
      <c r="AV69" s="73" t="s">
        <v>38</v>
      </c>
      <c r="AW69" s="73" t="s">
        <v>38</v>
      </c>
      <c r="AX69" s="73" t="s">
        <v>32</v>
      </c>
      <c r="AY69" s="59">
        <v>0</v>
      </c>
      <c r="AZ69" s="59">
        <v>0</v>
      </c>
      <c r="BA69" s="59">
        <v>0</v>
      </c>
      <c r="BB69" s="59">
        <v>0</v>
      </c>
      <c r="BC69" s="59">
        <v>0</v>
      </c>
      <c r="BD69" s="59">
        <v>0</v>
      </c>
      <c r="BE69" s="84" t="s">
        <v>38</v>
      </c>
      <c r="BF69" s="84" t="s">
        <v>38</v>
      </c>
      <c r="BG69" s="84" t="s">
        <v>38</v>
      </c>
      <c r="BH69" s="84" t="s">
        <v>38</v>
      </c>
      <c r="BI69" s="87" t="s">
        <v>515</v>
      </c>
      <c r="BJ69" s="118" t="s">
        <v>261</v>
      </c>
      <c r="BK69" s="71" t="s">
        <v>495</v>
      </c>
      <c r="BL69" s="86" t="s">
        <v>155</v>
      </c>
      <c r="BM69" s="86" t="s">
        <v>178</v>
      </c>
      <c r="BN69" s="86"/>
      <c r="BO69" s="59">
        <v>8</v>
      </c>
      <c r="BP69" s="69">
        <v>246104305100154</v>
      </c>
      <c r="BQ69" s="92">
        <v>1.1</v>
      </c>
      <c r="BR69" s="93">
        <v>0.11</v>
      </c>
      <c r="BS69" s="94">
        <f t="shared" si="18"/>
        <v>1.21</v>
      </c>
      <c r="BT69" s="95">
        <v>0.363</v>
      </c>
      <c r="BU69" s="101">
        <f t="shared" si="19"/>
        <v>1.573</v>
      </c>
      <c r="BV69" s="102">
        <f t="shared" si="16"/>
        <v>4.08163265306122</v>
      </c>
      <c r="BW69" s="103">
        <v>1210</v>
      </c>
      <c r="BX69" s="104">
        <f t="shared" si="17"/>
        <v>0.00642040816326531</v>
      </c>
      <c r="BY69" s="105">
        <v>1000</v>
      </c>
      <c r="BZ69" s="103" t="s">
        <v>32</v>
      </c>
      <c r="CA69" s="106" t="s">
        <v>189</v>
      </c>
      <c r="CB69" s="107" t="s">
        <v>148</v>
      </c>
      <c r="CC69" s="112" t="s">
        <v>149</v>
      </c>
      <c r="CD69" s="106"/>
      <c r="CE69" s="103" t="s">
        <v>192</v>
      </c>
      <c r="CF69" s="113"/>
      <c r="CG69" s="115">
        <v>2000026895</v>
      </c>
    </row>
    <row r="70" spans="1:85">
      <c r="A70" s="53" t="str">
        <f t="shared" si="11"/>
        <v>E1-03-01-45714</v>
      </c>
      <c r="B70" s="47" t="str">
        <f t="shared" si="10"/>
        <v>E1-03-01</v>
      </c>
      <c r="C70" s="48" t="s">
        <v>43</v>
      </c>
      <c r="D70" s="49">
        <v>45714</v>
      </c>
      <c r="E70" s="50" t="s">
        <v>14</v>
      </c>
      <c r="F70" s="51" t="s">
        <v>15</v>
      </c>
      <c r="G70" s="52">
        <v>1</v>
      </c>
      <c r="H70" s="52" t="s">
        <v>215</v>
      </c>
      <c r="I70" s="59">
        <v>3</v>
      </c>
      <c r="J70" s="60">
        <f>IF(ISBLANK(H70),"",IFERROR(VLOOKUP(B70,'Np PL4 Stock'!$A:$D,4,FALSE),""))</f>
        <v>45700</v>
      </c>
      <c r="K70" s="61">
        <f>IF(ISBLANK(H70),"",SUMIF('Np PL4 Stock'!$A:$A,B70,'Np PL4 Stock'!$N:$N))</f>
        <v>1.1</v>
      </c>
      <c r="L70" s="62">
        <f>IF(ISBLANK(H70),"",VLOOKUP(LEFT(B70,5),Unit!A:B,2,FALSE))</f>
        <v>10</v>
      </c>
      <c r="M70" s="63" t="str">
        <f>IF(ISBLANK(H70),"",IFERROR(VLOOKUP(B70,'Np PL4 Stock'!$A:$T,20,FALSE),""))</f>
        <v>V1-MB1</v>
      </c>
      <c r="N70" s="63" t="str">
        <f>IF(ISBLANK(H70),"",IFERROR(VLOOKUP(B70,'Np PL4 Stock'!$A:$U,21,FALSE),""))</f>
        <v>SIS</v>
      </c>
      <c r="O70" s="62">
        <f t="shared" si="12"/>
        <v>110</v>
      </c>
      <c r="P70" s="62">
        <f t="shared" si="13"/>
        <v>3.84e-5</v>
      </c>
      <c r="Q70" s="67">
        <f t="shared" si="14"/>
        <v>3.49090909090909e-7</v>
      </c>
      <c r="R70" s="67">
        <f t="shared" si="15"/>
        <v>4.56590909090909e-7</v>
      </c>
      <c r="S70" s="64">
        <v>12</v>
      </c>
      <c r="T70" s="68">
        <v>7.686</v>
      </c>
      <c r="U70" s="68">
        <v>8.23</v>
      </c>
      <c r="V70" s="69">
        <v>91.071</v>
      </c>
      <c r="W70" s="59">
        <v>386</v>
      </c>
      <c r="X70" s="71">
        <v>97</v>
      </c>
      <c r="Y70" s="59">
        <v>100</v>
      </c>
      <c r="Z70" s="71">
        <v>84</v>
      </c>
      <c r="AA70" s="59">
        <v>0</v>
      </c>
      <c r="AB70" s="59">
        <v>0</v>
      </c>
      <c r="AC70" s="59">
        <v>0</v>
      </c>
      <c r="AD70" s="59">
        <v>0</v>
      </c>
      <c r="AE70" s="59">
        <v>100</v>
      </c>
      <c r="AF70" s="73" t="s">
        <v>38</v>
      </c>
      <c r="AG70" s="73">
        <v>41000</v>
      </c>
      <c r="AH70" s="73" t="s">
        <v>38</v>
      </c>
      <c r="AI70" s="73" t="s">
        <v>38</v>
      </c>
      <c r="AJ70" s="73" t="s">
        <v>38</v>
      </c>
      <c r="AK70" s="73" t="s">
        <v>32</v>
      </c>
      <c r="AL70" s="77" t="str">
        <f>IF(ISBLANK(S70),"",IF(AJ70="Fail","Fail",IF(E70="PL4",IF(AND(T70&gt;STD_01122025!$D$3,U70&lt;STD_01122025!$D$4,OR(AF70="ND",AF70&lt;STD_01122025!$D$7),AH70="ND"),"Pass","Fail"),IF(E70="PL12",IF(AND(S70&lt;STD_01122025!$F$2,T70&gt;STD_01122025!$F$3,U70&lt;STD_01122025!$F$4,V70&gt;STD_01122025!$F$5,X70&gt;STD_01122025!$F$6,OR(AF70="ND",AF70&lt;STD_01122025!$F$7),AH70="ND"),"Pass","Fail"),IF(E70="SuperPL",IF(AND(T70&gt;STD_01122025!$H$3,U70&lt;STD_01122025!$H$4,V70&gt;STD_01122025!$H$5,X70&gt;STD_01122025!$H$6,OR(AF70="ND",AF70&lt;STD_01122025!$H$7),AH70="ND"),"Pass","Fail"),IF(E70="Flight",IF(AND(T70&gt;STD_01122025!$J$3,U70&lt;STD_01122025!$J$4,X70&gt;STD_01122025!$J$6,OR(AF70="ND",AF70&lt;STD_01122025!$J$7),AH70="ND"),"Pass","Fail"),""))))))</f>
        <v>Pass</v>
      </c>
      <c r="AM70" s="62">
        <f>IF(ISBLANK(B70),"",IFERROR(IF(VLOOKUP(B70,'Np PL4 Stock'!$A:$J,10,FALSE)="Np4",D70-VLOOKUP(B70,'Np PL4 Stock'!$A:$E,5,FALSE),D70-VLOOKUP(B70,'Np PL4 Stock'!$A:$E,5,FALSE)-1),""))</f>
        <v>14</v>
      </c>
      <c r="AN70" s="68">
        <v>8.43</v>
      </c>
      <c r="AO70" s="68">
        <v>8.331</v>
      </c>
      <c r="AP70" s="69">
        <v>96.907</v>
      </c>
      <c r="AQ70" s="64">
        <v>250</v>
      </c>
      <c r="AR70" s="64">
        <v>100</v>
      </c>
      <c r="AS70" s="59">
        <v>100</v>
      </c>
      <c r="AT70" s="73" t="s">
        <v>38</v>
      </c>
      <c r="AU70" s="73">
        <v>42500</v>
      </c>
      <c r="AV70" s="73" t="s">
        <v>38</v>
      </c>
      <c r="AW70" s="73" t="s">
        <v>38</v>
      </c>
      <c r="AX70" s="73" t="s">
        <v>32</v>
      </c>
      <c r="AY70" s="59">
        <v>0</v>
      </c>
      <c r="AZ70" s="59">
        <v>0</v>
      </c>
      <c r="BA70" s="59">
        <v>0</v>
      </c>
      <c r="BB70" s="59">
        <v>0</v>
      </c>
      <c r="BC70" s="59">
        <v>0</v>
      </c>
      <c r="BD70" s="59">
        <v>0</v>
      </c>
      <c r="BE70" s="84" t="s">
        <v>38</v>
      </c>
      <c r="BF70" s="84" t="s">
        <v>38</v>
      </c>
      <c r="BG70" s="84" t="s">
        <v>38</v>
      </c>
      <c r="BH70" s="84" t="s">
        <v>38</v>
      </c>
      <c r="BI70" s="85" t="s">
        <v>528</v>
      </c>
      <c r="BJ70" s="86" t="s">
        <v>258</v>
      </c>
      <c r="BK70" s="64" t="s">
        <v>488</v>
      </c>
      <c r="BL70" s="86" t="s">
        <v>155</v>
      </c>
      <c r="BM70" s="86" t="s">
        <v>178</v>
      </c>
      <c r="BN70" s="86"/>
      <c r="BO70" s="69">
        <v>10</v>
      </c>
      <c r="BP70" s="69">
        <v>246104305100152</v>
      </c>
      <c r="BQ70" s="92">
        <v>0.32</v>
      </c>
      <c r="BR70" s="93">
        <v>0.064</v>
      </c>
      <c r="BS70" s="94">
        <f t="shared" si="18"/>
        <v>0.384</v>
      </c>
      <c r="BT70" s="95">
        <v>0.11825</v>
      </c>
      <c r="BU70" s="101">
        <f t="shared" si="19"/>
        <v>0.50225</v>
      </c>
      <c r="BV70" s="102">
        <f t="shared" si="16"/>
        <v>4</v>
      </c>
      <c r="BW70" s="103">
        <v>426.666666666667</v>
      </c>
      <c r="BX70" s="104">
        <f t="shared" si="17"/>
        <v>0.002009</v>
      </c>
      <c r="BY70" s="105">
        <v>900</v>
      </c>
      <c r="BZ70" s="103" t="s">
        <v>32</v>
      </c>
      <c r="CA70" s="106" t="s">
        <v>189</v>
      </c>
      <c r="CB70" s="107" t="s">
        <v>148</v>
      </c>
      <c r="CC70" s="112" t="s">
        <v>149</v>
      </c>
      <c r="CD70" s="106"/>
      <c r="CE70" s="103" t="s">
        <v>192</v>
      </c>
      <c r="CF70" s="113"/>
      <c r="CG70" s="114">
        <v>2000019433</v>
      </c>
    </row>
    <row r="71" spans="1:85">
      <c r="A71" s="53" t="str">
        <f t="shared" si="11"/>
        <v>E1-05-01-45714</v>
      </c>
      <c r="B71" s="47" t="str">
        <f t="shared" si="10"/>
        <v>E1-05-01</v>
      </c>
      <c r="C71" s="48" t="s">
        <v>43</v>
      </c>
      <c r="D71" s="49">
        <v>45714</v>
      </c>
      <c r="E71" s="50" t="s">
        <v>14</v>
      </c>
      <c r="F71" s="51" t="s">
        <v>15</v>
      </c>
      <c r="G71" s="52">
        <v>1</v>
      </c>
      <c r="H71" s="52" t="s">
        <v>215</v>
      </c>
      <c r="I71" s="59">
        <v>5</v>
      </c>
      <c r="J71" s="60">
        <f>IF(ISBLANK(H71),"",IFERROR(VLOOKUP(B71,'Np PL4 Stock'!$A:$D,4,FALSE),""))</f>
        <v>45700</v>
      </c>
      <c r="K71" s="61">
        <f>IF(ISBLANK(H71),"",SUMIF('Np PL4 Stock'!$A:$A,B71,'Np PL4 Stock'!$N:$N))</f>
        <v>1.1</v>
      </c>
      <c r="L71" s="62">
        <f>IF(ISBLANK(H71),"",VLOOKUP(LEFT(B71,5),Unit!A:B,2,FALSE))</f>
        <v>10</v>
      </c>
      <c r="M71" s="63" t="str">
        <f>IF(ISBLANK(H71),"",IFERROR(VLOOKUP(B71,'Np PL4 Stock'!$A:$T,20,FALSE),""))</f>
        <v>V1-MB1</v>
      </c>
      <c r="N71" s="63" t="str">
        <f>IF(ISBLANK(H71),"",IFERROR(VLOOKUP(B71,'Np PL4 Stock'!$A:$U,21,FALSE),""))</f>
        <v>SIS</v>
      </c>
      <c r="O71" s="62">
        <f t="shared" si="12"/>
        <v>110</v>
      </c>
      <c r="P71" s="62">
        <f t="shared" si="13"/>
        <v>3.84e-5</v>
      </c>
      <c r="Q71" s="67">
        <f t="shared" si="14"/>
        <v>3.49090909090909e-7</v>
      </c>
      <c r="R71" s="67">
        <f t="shared" si="15"/>
        <v>4.56590909090909e-7</v>
      </c>
      <c r="S71" s="64">
        <v>12</v>
      </c>
      <c r="T71" s="68">
        <v>7.826</v>
      </c>
      <c r="U71" s="68">
        <v>6.554</v>
      </c>
      <c r="V71" s="69">
        <v>96.25</v>
      </c>
      <c r="W71" s="59">
        <v>360</v>
      </c>
      <c r="X71" s="71">
        <v>96</v>
      </c>
      <c r="Y71" s="59">
        <v>100</v>
      </c>
      <c r="Z71" s="71">
        <v>84</v>
      </c>
      <c r="AA71" s="59">
        <v>0</v>
      </c>
      <c r="AB71" s="59">
        <v>0</v>
      </c>
      <c r="AC71" s="59">
        <v>0</v>
      </c>
      <c r="AD71" s="59">
        <v>0</v>
      </c>
      <c r="AE71" s="59">
        <v>100</v>
      </c>
      <c r="AF71" s="73" t="s">
        <v>38</v>
      </c>
      <c r="AG71" s="73">
        <v>50000</v>
      </c>
      <c r="AH71" s="73" t="s">
        <v>38</v>
      </c>
      <c r="AI71" s="73" t="s">
        <v>38</v>
      </c>
      <c r="AJ71" s="73" t="s">
        <v>38</v>
      </c>
      <c r="AK71" s="73" t="s">
        <v>32</v>
      </c>
      <c r="AL71" s="77" t="str">
        <f>IF(ISBLANK(S71),"",IF(AJ71="Fail","Fail",IF(E71="PL4",IF(AND(T71&gt;STD_01122025!$D$3,U71&lt;STD_01122025!$D$4,OR(AF71="ND",AF71&lt;STD_01122025!$D$7),AH71="ND"),"Pass","Fail"),IF(E71="PL12",IF(AND(S71&lt;STD_01122025!$F$2,T71&gt;STD_01122025!$F$3,U71&lt;STD_01122025!$F$4,V71&gt;STD_01122025!$F$5,X71&gt;STD_01122025!$F$6,OR(AF71="ND",AF71&lt;STD_01122025!$F$7),AH71="ND"),"Pass","Fail"),IF(E71="SuperPL",IF(AND(T71&gt;STD_01122025!$H$3,U71&lt;STD_01122025!$H$4,V71&gt;STD_01122025!$H$5,X71&gt;STD_01122025!$H$6,OR(AF71="ND",AF71&lt;STD_01122025!$H$7),AH71="ND"),"Pass","Fail"),IF(E71="Flight",IF(AND(T71&gt;STD_01122025!$J$3,U71&lt;STD_01122025!$J$4,X71&gt;STD_01122025!$J$6,OR(AF71="ND",AF71&lt;STD_01122025!$J$7),AH71="ND"),"Pass","Fail"),""))))))</f>
        <v>Pass</v>
      </c>
      <c r="AM71" s="62">
        <f>IF(ISBLANK(B71),"",IFERROR(IF(VLOOKUP(B71,'Np PL4 Stock'!$A:$J,10,FALSE)="Np4",D71-VLOOKUP(B71,'Np PL4 Stock'!$A:$E,5,FALSE),D71-VLOOKUP(B71,'Np PL4 Stock'!$A:$E,5,FALSE)-1),""))</f>
        <v>14</v>
      </c>
      <c r="AN71" s="68">
        <v>8.252</v>
      </c>
      <c r="AO71" s="68">
        <v>5.563</v>
      </c>
      <c r="AP71" s="69">
        <v>100</v>
      </c>
      <c r="AQ71" s="64">
        <v>280</v>
      </c>
      <c r="AR71" s="64">
        <v>97</v>
      </c>
      <c r="AS71" s="59">
        <v>100</v>
      </c>
      <c r="AT71" s="73" t="s">
        <v>38</v>
      </c>
      <c r="AU71" s="73">
        <v>51500</v>
      </c>
      <c r="AV71" s="73" t="s">
        <v>38</v>
      </c>
      <c r="AW71" s="73" t="s">
        <v>38</v>
      </c>
      <c r="AX71" s="73" t="s">
        <v>32</v>
      </c>
      <c r="AY71" s="59">
        <v>0</v>
      </c>
      <c r="AZ71" s="59">
        <v>0</v>
      </c>
      <c r="BA71" s="59">
        <v>0</v>
      </c>
      <c r="BB71" s="59">
        <v>0</v>
      </c>
      <c r="BC71" s="59">
        <v>0</v>
      </c>
      <c r="BD71" s="59">
        <v>0</v>
      </c>
      <c r="BE71" s="84" t="s">
        <v>38</v>
      </c>
      <c r="BF71" s="84" t="s">
        <v>38</v>
      </c>
      <c r="BG71" s="84" t="s">
        <v>38</v>
      </c>
      <c r="BH71" s="84" t="s">
        <v>38</v>
      </c>
      <c r="BI71" s="85" t="s">
        <v>528</v>
      </c>
      <c r="BJ71" s="86" t="s">
        <v>258</v>
      </c>
      <c r="BK71" s="64" t="s">
        <v>488</v>
      </c>
      <c r="BL71" s="86" t="s">
        <v>155</v>
      </c>
      <c r="BM71" s="86" t="s">
        <v>178</v>
      </c>
      <c r="BN71" s="86"/>
      <c r="BO71" s="64">
        <v>10</v>
      </c>
      <c r="BP71" s="69">
        <v>246104305100152</v>
      </c>
      <c r="BQ71" s="92">
        <v>0.32</v>
      </c>
      <c r="BR71" s="92">
        <v>0.064</v>
      </c>
      <c r="BS71" s="94">
        <f t="shared" si="18"/>
        <v>0.384</v>
      </c>
      <c r="BT71" s="95">
        <v>0.11825</v>
      </c>
      <c r="BU71" s="101">
        <f t="shared" si="19"/>
        <v>0.50225</v>
      </c>
      <c r="BV71" s="102">
        <f t="shared" si="16"/>
        <v>3.57142857142857</v>
      </c>
      <c r="BW71" s="103">
        <v>426.666666666667</v>
      </c>
      <c r="BX71" s="104">
        <f t="shared" si="17"/>
        <v>0.00179375</v>
      </c>
      <c r="BY71" s="105">
        <v>900</v>
      </c>
      <c r="BZ71" s="103" t="s">
        <v>32</v>
      </c>
      <c r="CA71" s="106" t="s">
        <v>189</v>
      </c>
      <c r="CB71" s="107" t="s">
        <v>148</v>
      </c>
      <c r="CC71" s="112" t="s">
        <v>149</v>
      </c>
      <c r="CD71" s="106"/>
      <c r="CE71" s="103" t="s">
        <v>192</v>
      </c>
      <c r="CF71" s="113"/>
      <c r="CG71" s="115">
        <v>2000019433</v>
      </c>
    </row>
    <row r="72" spans="1:85">
      <c r="A72" s="53" t="str">
        <f t="shared" si="11"/>
        <v>E1-01-01-45714</v>
      </c>
      <c r="B72" s="47" t="str">
        <f t="shared" si="10"/>
        <v>E1-01-01</v>
      </c>
      <c r="C72" s="48" t="s">
        <v>43</v>
      </c>
      <c r="D72" s="49">
        <v>45714</v>
      </c>
      <c r="E72" s="50" t="s">
        <v>14</v>
      </c>
      <c r="F72" s="51" t="s">
        <v>15</v>
      </c>
      <c r="G72" s="52">
        <v>1</v>
      </c>
      <c r="H72" s="52" t="s">
        <v>215</v>
      </c>
      <c r="I72" s="59">
        <v>1</v>
      </c>
      <c r="J72" s="60">
        <f>IF(ISBLANK(H72),"",IFERROR(VLOOKUP(B72,'Np PL4 Stock'!$A:$D,4,FALSE),""))</f>
        <v>45700</v>
      </c>
      <c r="K72" s="61">
        <f>IF(ISBLANK(H72),"",SUMIF('Np PL4 Stock'!$A:$A,B72,'Np PL4 Stock'!$N:$N))</f>
        <v>1.1</v>
      </c>
      <c r="L72" s="62">
        <f>IF(ISBLANK(H72),"",VLOOKUP(LEFT(B72,5),Unit!A:B,2,FALSE))</f>
        <v>10</v>
      </c>
      <c r="M72" s="63" t="str">
        <f>IF(ISBLANK(H72),"",IFERROR(VLOOKUP(B72,'Np PL4 Stock'!$A:$T,20,FALSE),""))</f>
        <v>V1-MB1</v>
      </c>
      <c r="N72" s="63" t="str">
        <f>IF(ISBLANK(H72),"",IFERROR(VLOOKUP(B72,'Np PL4 Stock'!$A:$U,21,FALSE),""))</f>
        <v>SIS</v>
      </c>
      <c r="O72" s="62">
        <f t="shared" si="12"/>
        <v>110</v>
      </c>
      <c r="P72" s="62">
        <f t="shared" si="13"/>
        <v>7.15e-5</v>
      </c>
      <c r="Q72" s="67">
        <f t="shared" si="14"/>
        <v>6.5e-7</v>
      </c>
      <c r="R72" s="67">
        <f t="shared" si="15"/>
        <v>8.40909090909091e-7</v>
      </c>
      <c r="S72" s="64">
        <v>12</v>
      </c>
      <c r="T72" s="68">
        <v>7.541</v>
      </c>
      <c r="U72" s="68">
        <v>8.839</v>
      </c>
      <c r="V72" s="69">
        <v>76.812</v>
      </c>
      <c r="W72" s="59">
        <v>425</v>
      </c>
      <c r="X72" s="71">
        <v>94</v>
      </c>
      <c r="Y72" s="59">
        <v>100</v>
      </c>
      <c r="Z72" s="71">
        <v>80</v>
      </c>
      <c r="AA72" s="59">
        <v>0</v>
      </c>
      <c r="AB72" s="59">
        <v>0</v>
      </c>
      <c r="AC72" s="59">
        <v>0</v>
      </c>
      <c r="AD72" s="59">
        <v>0</v>
      </c>
      <c r="AE72" s="59">
        <v>100</v>
      </c>
      <c r="AF72" s="73" t="s">
        <v>38</v>
      </c>
      <c r="AG72" s="73">
        <v>51500</v>
      </c>
      <c r="AH72" s="73" t="s">
        <v>38</v>
      </c>
      <c r="AI72" s="73" t="s">
        <v>38</v>
      </c>
      <c r="AJ72" s="73" t="s">
        <v>38</v>
      </c>
      <c r="AK72" s="73" t="s">
        <v>32</v>
      </c>
      <c r="AL72" s="77" t="str">
        <f>IF(ISBLANK(S72),"",IF(AJ72="Fail","Fail",IF(E72="PL4",IF(AND(T72&gt;STD_01122025!$D$3,U72&lt;STD_01122025!$D$4,OR(AF72="ND",AF72&lt;STD_01122025!$D$7),AH72="ND"),"Pass","Fail"),IF(E72="PL12",IF(AND(S72&lt;STD_01122025!$F$2,T72&gt;STD_01122025!$F$3,U72&lt;STD_01122025!$F$4,V72&gt;STD_01122025!$F$5,X72&gt;STD_01122025!$F$6,OR(AF72="ND",AF72&lt;STD_01122025!$F$7),AH72="ND"),"Pass","Fail"),IF(E72="SuperPL",IF(AND(T72&gt;STD_01122025!$H$3,U72&lt;STD_01122025!$H$4,V72&gt;STD_01122025!$H$5,X72&gt;STD_01122025!$H$6,OR(AF72="ND",AF72&lt;STD_01122025!$H$7),AH72="ND"),"Pass","Fail"),IF(E72="Flight",IF(AND(T72&gt;STD_01122025!$J$3,U72&lt;STD_01122025!$J$4,X72&gt;STD_01122025!$J$6,OR(AF72="ND",AF72&lt;STD_01122025!$J$7),AH72="ND"),"Pass","Fail"),""))))))</f>
        <v>Pass</v>
      </c>
      <c r="AM72" s="62">
        <f>IF(ISBLANK(B72),"",IFERROR(IF(VLOOKUP(B72,'Np PL4 Stock'!$A:$J,10,FALSE)="Np4",D72-VLOOKUP(B72,'Np PL4 Stock'!$A:$E,5,FALSE),D72-VLOOKUP(B72,'Np PL4 Stock'!$A:$E,5,FALSE)-1),""))</f>
        <v>14</v>
      </c>
      <c r="AN72" s="68">
        <v>8.536</v>
      </c>
      <c r="AO72" s="68">
        <v>6.678</v>
      </c>
      <c r="AP72" s="69">
        <v>100</v>
      </c>
      <c r="AQ72" s="64">
        <v>242</v>
      </c>
      <c r="AR72" s="64">
        <v>100</v>
      </c>
      <c r="AS72" s="59">
        <v>100</v>
      </c>
      <c r="AT72" s="73" t="s">
        <v>38</v>
      </c>
      <c r="AU72" s="73">
        <v>60500</v>
      </c>
      <c r="AV72" s="73" t="s">
        <v>38</v>
      </c>
      <c r="AW72" s="73" t="s">
        <v>38</v>
      </c>
      <c r="AX72" s="73" t="s">
        <v>32</v>
      </c>
      <c r="AY72" s="59">
        <v>0</v>
      </c>
      <c r="AZ72" s="59">
        <v>0</v>
      </c>
      <c r="BA72" s="59">
        <v>0</v>
      </c>
      <c r="BB72" s="59">
        <v>0</v>
      </c>
      <c r="BC72" s="59">
        <v>0</v>
      </c>
      <c r="BD72" s="59">
        <v>0</v>
      </c>
      <c r="BE72" s="84" t="s">
        <v>38</v>
      </c>
      <c r="BF72" s="84" t="s">
        <v>38</v>
      </c>
      <c r="BG72" s="84" t="s">
        <v>38</v>
      </c>
      <c r="BH72" s="84" t="s">
        <v>38</v>
      </c>
      <c r="BI72" s="85" t="s">
        <v>502</v>
      </c>
      <c r="BJ72" s="86" t="s">
        <v>258</v>
      </c>
      <c r="BK72" s="64" t="s">
        <v>488</v>
      </c>
      <c r="BL72" s="86" t="s">
        <v>155</v>
      </c>
      <c r="BM72" s="86" t="s">
        <v>178</v>
      </c>
      <c r="BN72" s="86"/>
      <c r="BO72" s="64">
        <v>5</v>
      </c>
      <c r="BP72" s="69">
        <v>246104305100153</v>
      </c>
      <c r="BQ72" s="92">
        <v>0.65</v>
      </c>
      <c r="BR72" s="92">
        <v>0.065</v>
      </c>
      <c r="BS72" s="94">
        <f t="shared" si="18"/>
        <v>0.715</v>
      </c>
      <c r="BT72" s="95">
        <v>0.21</v>
      </c>
      <c r="BU72" s="101">
        <f t="shared" si="19"/>
        <v>0.925</v>
      </c>
      <c r="BV72" s="102">
        <f t="shared" si="16"/>
        <v>4.13223140495868</v>
      </c>
      <c r="BW72" s="103">
        <v>794.444444444444</v>
      </c>
      <c r="BX72" s="104">
        <f t="shared" si="17"/>
        <v>0.00382231404958678</v>
      </c>
      <c r="BY72" s="105">
        <v>900</v>
      </c>
      <c r="BZ72" s="103" t="s">
        <v>32</v>
      </c>
      <c r="CA72" s="106" t="s">
        <v>189</v>
      </c>
      <c r="CB72" s="107" t="s">
        <v>148</v>
      </c>
      <c r="CC72" s="112" t="s">
        <v>149</v>
      </c>
      <c r="CD72" s="106"/>
      <c r="CE72" s="103" t="s">
        <v>192</v>
      </c>
      <c r="CF72" s="113"/>
      <c r="CG72" s="115">
        <v>2000017941</v>
      </c>
    </row>
    <row r="73" spans="1:85">
      <c r="A73" s="53" t="str">
        <f t="shared" si="11"/>
        <v>E1-02-01-45714</v>
      </c>
      <c r="B73" s="47" t="str">
        <f t="shared" si="10"/>
        <v>E1-02-01</v>
      </c>
      <c r="C73" s="48" t="s">
        <v>43</v>
      </c>
      <c r="D73" s="49">
        <v>45714</v>
      </c>
      <c r="E73" s="50" t="s">
        <v>14</v>
      </c>
      <c r="F73" s="51" t="s">
        <v>15</v>
      </c>
      <c r="G73" s="52">
        <v>1</v>
      </c>
      <c r="H73" s="52" t="s">
        <v>215</v>
      </c>
      <c r="I73" s="59">
        <v>2</v>
      </c>
      <c r="J73" s="60">
        <f>IF(ISBLANK(H73),"",IFERROR(VLOOKUP(B73,'Np PL4 Stock'!$A:$D,4,FALSE),""))</f>
        <v>45700</v>
      </c>
      <c r="K73" s="61">
        <f>IF(ISBLANK(H73),"",SUMIF('Np PL4 Stock'!$A:$A,B73,'Np PL4 Stock'!$N:$N))</f>
        <v>1.1</v>
      </c>
      <c r="L73" s="62">
        <f>IF(ISBLANK(H73),"",VLOOKUP(LEFT(B73,5),Unit!A:B,2,FALSE))</f>
        <v>10</v>
      </c>
      <c r="M73" s="63" t="str">
        <f>IF(ISBLANK(H73),"",IFERROR(VLOOKUP(B73,'Np PL4 Stock'!$A:$T,20,FALSE),""))</f>
        <v>V1-MB1</v>
      </c>
      <c r="N73" s="63" t="str">
        <f>IF(ISBLANK(H73),"",IFERROR(VLOOKUP(B73,'Np PL4 Stock'!$A:$U,21,FALSE),""))</f>
        <v>SIS</v>
      </c>
      <c r="O73" s="62">
        <f t="shared" si="12"/>
        <v>110</v>
      </c>
      <c r="P73" s="62">
        <f t="shared" si="13"/>
        <v>7.15e-5</v>
      </c>
      <c r="Q73" s="67">
        <f t="shared" si="14"/>
        <v>6.5e-7</v>
      </c>
      <c r="R73" s="67">
        <f t="shared" si="15"/>
        <v>8.40909090909091e-7</v>
      </c>
      <c r="S73" s="64">
        <v>12</v>
      </c>
      <c r="T73" s="68">
        <v>7.686</v>
      </c>
      <c r="U73" s="68">
        <v>7.309</v>
      </c>
      <c r="V73" s="69">
        <v>91.667</v>
      </c>
      <c r="W73" s="59">
        <v>384</v>
      </c>
      <c r="X73" s="71">
        <v>95</v>
      </c>
      <c r="Y73" s="59">
        <v>100</v>
      </c>
      <c r="Z73" s="59">
        <v>88</v>
      </c>
      <c r="AA73" s="59">
        <v>0</v>
      </c>
      <c r="AB73" s="59">
        <v>0</v>
      </c>
      <c r="AC73" s="59">
        <v>0</v>
      </c>
      <c r="AD73" s="59">
        <v>0</v>
      </c>
      <c r="AE73" s="59">
        <v>100</v>
      </c>
      <c r="AF73" s="73" t="s">
        <v>38</v>
      </c>
      <c r="AG73" s="73">
        <v>59500</v>
      </c>
      <c r="AH73" s="73" t="s">
        <v>38</v>
      </c>
      <c r="AI73" s="73" t="s">
        <v>38</v>
      </c>
      <c r="AJ73" s="73" t="s">
        <v>38</v>
      </c>
      <c r="AK73" s="73" t="s">
        <v>32</v>
      </c>
      <c r="AL73" s="77" t="str">
        <f>IF(ISBLANK(S73),"",IF(AJ73="Fail","Fail",IF(E73="PL4",IF(AND(T73&gt;STD_01122025!$D$3,U73&lt;STD_01122025!$D$4,OR(AF73="ND",AF73&lt;STD_01122025!$D$7),AH73="ND"),"Pass","Fail"),IF(E73="PL12",IF(AND(S73&lt;STD_01122025!$F$2,T73&gt;STD_01122025!$F$3,U73&lt;STD_01122025!$F$4,V73&gt;STD_01122025!$F$5,X73&gt;STD_01122025!$F$6,OR(AF73="ND",AF73&lt;STD_01122025!$F$7),AH73="ND"),"Pass","Fail"),IF(E73="SuperPL",IF(AND(T73&gt;STD_01122025!$H$3,U73&lt;STD_01122025!$H$4,V73&gt;STD_01122025!$H$5,X73&gt;STD_01122025!$H$6,OR(AF73="ND",AF73&lt;STD_01122025!$H$7),AH73="ND"),"Pass","Fail"),IF(E73="Flight",IF(AND(T73&gt;STD_01122025!$J$3,U73&lt;STD_01122025!$J$4,X73&gt;STD_01122025!$J$6,OR(AF73="ND",AF73&lt;STD_01122025!$J$7),AH73="ND"),"Pass","Fail"),""))))))</f>
        <v>Pass</v>
      </c>
      <c r="AM73" s="62">
        <f>IF(ISBLANK(B73),"",IFERROR(IF(VLOOKUP(B73,'Np PL4 Stock'!$A:$J,10,FALSE)="Np4",D73-VLOOKUP(B73,'Np PL4 Stock'!$A:$E,5,FALSE),D73-VLOOKUP(B73,'Np PL4 Stock'!$A:$E,5,FALSE)-1),""))</f>
        <v>14</v>
      </c>
      <c r="AN73" s="68">
        <v>8.344</v>
      </c>
      <c r="AO73" s="68">
        <v>6.278</v>
      </c>
      <c r="AP73" s="69">
        <v>100</v>
      </c>
      <c r="AQ73" s="64">
        <v>264</v>
      </c>
      <c r="AR73" s="64">
        <v>98</v>
      </c>
      <c r="AS73" s="59">
        <v>100</v>
      </c>
      <c r="AT73" s="73" t="s">
        <v>38</v>
      </c>
      <c r="AU73" s="73">
        <v>48000</v>
      </c>
      <c r="AV73" s="73" t="s">
        <v>38</v>
      </c>
      <c r="AW73" s="73" t="s">
        <v>38</v>
      </c>
      <c r="AX73" s="73" t="s">
        <v>32</v>
      </c>
      <c r="AY73" s="59">
        <v>0</v>
      </c>
      <c r="AZ73" s="59">
        <v>0</v>
      </c>
      <c r="BA73" s="59">
        <v>0</v>
      </c>
      <c r="BB73" s="59">
        <v>0</v>
      </c>
      <c r="BC73" s="59">
        <v>0</v>
      </c>
      <c r="BD73" s="59">
        <v>0</v>
      </c>
      <c r="BE73" s="84" t="s">
        <v>38</v>
      </c>
      <c r="BF73" s="84" t="s">
        <v>38</v>
      </c>
      <c r="BG73" s="84" t="s">
        <v>38</v>
      </c>
      <c r="BH73" s="84" t="s">
        <v>38</v>
      </c>
      <c r="BI73" s="85" t="s">
        <v>502</v>
      </c>
      <c r="BJ73" s="119" t="s">
        <v>258</v>
      </c>
      <c r="BK73" s="64" t="s">
        <v>488</v>
      </c>
      <c r="BL73" s="86" t="s">
        <v>155</v>
      </c>
      <c r="BM73" s="86" t="s">
        <v>178</v>
      </c>
      <c r="BN73" s="86"/>
      <c r="BO73" s="59">
        <v>5</v>
      </c>
      <c r="BP73" s="69">
        <v>246104305100153</v>
      </c>
      <c r="BQ73" s="92">
        <v>0.65</v>
      </c>
      <c r="BR73" s="93">
        <v>0.065</v>
      </c>
      <c r="BS73" s="94">
        <f t="shared" si="18"/>
        <v>0.715</v>
      </c>
      <c r="BT73" s="95">
        <v>0.21</v>
      </c>
      <c r="BU73" s="101">
        <f t="shared" si="19"/>
        <v>0.925</v>
      </c>
      <c r="BV73" s="102">
        <f t="shared" si="16"/>
        <v>3.78787878787879</v>
      </c>
      <c r="BW73" s="103">
        <v>794.444444444444</v>
      </c>
      <c r="BX73" s="104">
        <f t="shared" si="17"/>
        <v>0.00350378787878788</v>
      </c>
      <c r="BY73" s="105">
        <v>900</v>
      </c>
      <c r="BZ73" s="103" t="s">
        <v>32</v>
      </c>
      <c r="CA73" s="106" t="s">
        <v>189</v>
      </c>
      <c r="CB73" s="107" t="s">
        <v>148</v>
      </c>
      <c r="CC73" s="112" t="s">
        <v>149</v>
      </c>
      <c r="CD73" s="106"/>
      <c r="CE73" s="103" t="s">
        <v>192</v>
      </c>
      <c r="CF73" s="113"/>
      <c r="CG73" s="114">
        <v>2000017941</v>
      </c>
    </row>
    <row r="74" spans="1:85">
      <c r="A74" s="53" t="str">
        <f t="shared" si="11"/>
        <v>E1-10-01-45715</v>
      </c>
      <c r="B74" s="47" t="str">
        <f t="shared" si="10"/>
        <v>E1-10-01</v>
      </c>
      <c r="C74" s="48" t="s">
        <v>43</v>
      </c>
      <c r="D74" s="49">
        <v>45715</v>
      </c>
      <c r="E74" s="50" t="s">
        <v>14</v>
      </c>
      <c r="F74" s="51" t="s">
        <v>15</v>
      </c>
      <c r="G74" s="52">
        <v>1</v>
      </c>
      <c r="H74" s="52" t="s">
        <v>215</v>
      </c>
      <c r="I74" s="59">
        <v>10</v>
      </c>
      <c r="J74" s="60">
        <f>IF(ISBLANK(H74),"",IFERROR(VLOOKUP(B74,'Np PL4 Stock'!$A:$D,4,FALSE),""))</f>
        <v>45701</v>
      </c>
      <c r="K74" s="61">
        <f>IF(ISBLANK(H74),"",SUMIF('Np PL4 Stock'!$A:$A,B74,'Np PL4 Stock'!$N:$N))</f>
        <v>0.8</v>
      </c>
      <c r="L74" s="62">
        <f>IF(ISBLANK(H74),"",VLOOKUP(LEFT(B74,5),Unit!A:B,2,FALSE))</f>
        <v>10</v>
      </c>
      <c r="M74" s="63" t="str">
        <f>IF(ISBLANK(H74),"",IFERROR(VLOOKUP(B74,'Np PL4 Stock'!$A:$T,20,FALSE),""))</f>
        <v>V1-MB1</v>
      </c>
      <c r="N74" s="63" t="str">
        <f>IF(ISBLANK(H74),"",IFERROR(VLOOKUP(B74,'Np PL4 Stock'!$A:$U,21,FALSE),""))</f>
        <v>SIS</v>
      </c>
      <c r="O74" s="62">
        <f t="shared" si="12"/>
        <v>80</v>
      </c>
      <c r="P74" s="62">
        <f t="shared" si="13"/>
        <v>6.6e-5</v>
      </c>
      <c r="Q74" s="67">
        <f t="shared" si="14"/>
        <v>8.25e-7</v>
      </c>
      <c r="R74" s="67">
        <f t="shared" si="15"/>
        <v>1.00825e-6</v>
      </c>
      <c r="S74" s="64">
        <v>11</v>
      </c>
      <c r="T74" s="68">
        <v>7.53</v>
      </c>
      <c r="U74" s="68">
        <v>5.513</v>
      </c>
      <c r="V74" s="69">
        <v>96.721</v>
      </c>
      <c r="W74" s="59">
        <v>422</v>
      </c>
      <c r="X74" s="71">
        <v>95</v>
      </c>
      <c r="Y74" s="59">
        <v>100</v>
      </c>
      <c r="Z74" s="59">
        <v>80</v>
      </c>
      <c r="AA74" s="59">
        <v>0</v>
      </c>
      <c r="AB74" s="59">
        <v>0</v>
      </c>
      <c r="AC74" s="59">
        <v>0</v>
      </c>
      <c r="AD74" s="59">
        <v>0</v>
      </c>
      <c r="AE74" s="59">
        <v>100</v>
      </c>
      <c r="AF74" s="73" t="s">
        <v>38</v>
      </c>
      <c r="AG74" s="73">
        <v>51500</v>
      </c>
      <c r="AH74" s="73" t="s">
        <v>38</v>
      </c>
      <c r="AI74" s="73" t="s">
        <v>38</v>
      </c>
      <c r="AJ74" s="73" t="s">
        <v>38</v>
      </c>
      <c r="AK74" s="73" t="s">
        <v>32</v>
      </c>
      <c r="AL74" s="77" t="str">
        <f>IF(ISBLANK(S74),"",IF(AJ74="Fail","Fail",IF(E74="PL4",IF(AND(T74&gt;STD_01122025!$D$3,U74&lt;STD_01122025!$D$4,OR(AF74="ND",AF74&lt;STD_01122025!$D$7),AH74="ND"),"Pass","Fail"),IF(E74="PL12",IF(AND(S74&lt;STD_01122025!$F$2,T74&gt;STD_01122025!$F$3,U74&lt;STD_01122025!$F$4,V74&gt;STD_01122025!$F$5,X74&gt;STD_01122025!$F$6,OR(AF74="ND",AF74&lt;STD_01122025!$F$7),AH74="ND"),"Pass","Fail"),IF(E74="SuperPL",IF(AND(T74&gt;STD_01122025!$H$3,U74&lt;STD_01122025!$H$4,V74&gt;STD_01122025!$H$5,X74&gt;STD_01122025!$H$6,OR(AF74="ND",AF74&lt;STD_01122025!$H$7),AH74="ND"),"Pass","Fail"),IF(E74="Flight",IF(AND(T74&gt;STD_01122025!$J$3,U74&lt;STD_01122025!$J$4,X74&gt;STD_01122025!$J$6,OR(AF74="ND",AF74&lt;STD_01122025!$J$7),AH74="ND"),"Pass","Fail"),""))))))</f>
        <v>Pass</v>
      </c>
      <c r="AM74" s="62">
        <f>IF(ISBLANK(B74),"",IFERROR(IF(VLOOKUP(B74,'Np PL4 Stock'!$A:$J,10,FALSE)="Np4",D74-VLOOKUP(B74,'Np PL4 Stock'!$A:$E,5,FALSE),D74-VLOOKUP(B74,'Np PL4 Stock'!$A:$E,5,FALSE)-1),""))</f>
        <v>14</v>
      </c>
      <c r="AN74" s="68">
        <v>8.548</v>
      </c>
      <c r="AO74" s="68">
        <v>7.794</v>
      </c>
      <c r="AP74" s="69">
        <v>100</v>
      </c>
      <c r="AQ74" s="64">
        <v>251</v>
      </c>
      <c r="AR74" s="64">
        <v>99</v>
      </c>
      <c r="AS74" s="59">
        <v>100</v>
      </c>
      <c r="AT74" s="73" t="s">
        <v>38</v>
      </c>
      <c r="AU74" s="73">
        <v>44000</v>
      </c>
      <c r="AV74" s="73" t="s">
        <v>38</v>
      </c>
      <c r="AW74" s="73" t="s">
        <v>38</v>
      </c>
      <c r="AX74" s="73" t="s">
        <v>32</v>
      </c>
      <c r="AY74" s="59">
        <v>0</v>
      </c>
      <c r="AZ74" s="59">
        <v>0</v>
      </c>
      <c r="BA74" s="59">
        <v>0</v>
      </c>
      <c r="BB74" s="59">
        <v>0</v>
      </c>
      <c r="BC74" s="59">
        <v>0</v>
      </c>
      <c r="BD74" s="59">
        <v>0</v>
      </c>
      <c r="BE74" s="84" t="s">
        <v>38</v>
      </c>
      <c r="BF74" s="84" t="s">
        <v>38</v>
      </c>
      <c r="BG74" s="84" t="s">
        <v>38</v>
      </c>
      <c r="BH74" s="84" t="s">
        <v>38</v>
      </c>
      <c r="BI74" s="85" t="s">
        <v>515</v>
      </c>
      <c r="BJ74" s="86" t="s">
        <v>261</v>
      </c>
      <c r="BK74" s="64" t="s">
        <v>495</v>
      </c>
      <c r="BL74" s="86" t="s">
        <v>155</v>
      </c>
      <c r="BM74" s="86" t="s">
        <v>178</v>
      </c>
      <c r="BN74" s="86"/>
      <c r="BO74" s="64">
        <v>10</v>
      </c>
      <c r="BP74" s="69">
        <v>246104305100156</v>
      </c>
      <c r="BQ74" s="92">
        <v>0.55</v>
      </c>
      <c r="BR74" s="93">
        <v>0.11</v>
      </c>
      <c r="BS74" s="94">
        <f t="shared" si="18"/>
        <v>0.66</v>
      </c>
      <c r="BT74" s="95">
        <v>0.1466</v>
      </c>
      <c r="BU74" s="101">
        <f t="shared" si="19"/>
        <v>0.8066</v>
      </c>
      <c r="BV74" s="102">
        <f t="shared" si="16"/>
        <v>3.98406374501992</v>
      </c>
      <c r="BW74" s="103">
        <v>733.333333333333</v>
      </c>
      <c r="BX74" s="104">
        <f t="shared" si="17"/>
        <v>0.00321354581673307</v>
      </c>
      <c r="BY74" s="105">
        <v>900</v>
      </c>
      <c r="BZ74" s="103" t="s">
        <v>32</v>
      </c>
      <c r="CA74" s="106" t="s">
        <v>189</v>
      </c>
      <c r="CB74" s="107" t="s">
        <v>148</v>
      </c>
      <c r="CC74" s="112" t="s">
        <v>149</v>
      </c>
      <c r="CD74" s="106"/>
      <c r="CE74" s="103" t="s">
        <v>192</v>
      </c>
      <c r="CF74" s="113"/>
      <c r="CG74" s="115">
        <v>2000026895</v>
      </c>
    </row>
    <row r="75" spans="1:85">
      <c r="A75" s="53" t="str">
        <f t="shared" si="11"/>
        <v>E1-11-01-45715</v>
      </c>
      <c r="B75" s="47" t="str">
        <f t="shared" si="10"/>
        <v>E1-11-01</v>
      </c>
      <c r="C75" s="48" t="s">
        <v>43</v>
      </c>
      <c r="D75" s="49">
        <v>45715</v>
      </c>
      <c r="E75" s="54" t="s">
        <v>14</v>
      </c>
      <c r="F75" s="51" t="s">
        <v>15</v>
      </c>
      <c r="G75" s="52">
        <v>1</v>
      </c>
      <c r="H75" s="51" t="s">
        <v>215</v>
      </c>
      <c r="I75" s="59">
        <v>11</v>
      </c>
      <c r="J75" s="60">
        <f>IF(ISBLANK(H75),"",IFERROR(VLOOKUP(B75,'Np PL4 Stock'!$A:$D,4,FALSE),""))</f>
        <v>45701</v>
      </c>
      <c r="K75" s="61">
        <f>IF(ISBLANK(H75),"",SUMIF('Np PL4 Stock'!$A:$A,B75,'Np PL4 Stock'!$N:$N))</f>
        <v>0.8</v>
      </c>
      <c r="L75" s="62">
        <f>IF(ISBLANK(H75),"",VLOOKUP(LEFT(B75,5),Unit!A:B,2,FALSE))</f>
        <v>10</v>
      </c>
      <c r="M75" s="63" t="str">
        <f>IF(ISBLANK(H75),"",IFERROR(VLOOKUP(B75,'Np PL4 Stock'!$A:$T,20,FALSE),""))</f>
        <v>V1-MB1</v>
      </c>
      <c r="N75" s="63" t="str">
        <f>IF(ISBLANK(H75),"",IFERROR(VLOOKUP(B75,'Np PL4 Stock'!$A:$U,21,FALSE),""))</f>
        <v>SIS</v>
      </c>
      <c r="O75" s="62">
        <f t="shared" si="12"/>
        <v>80</v>
      </c>
      <c r="P75" s="62">
        <f t="shared" si="13"/>
        <v>6.6e-5</v>
      </c>
      <c r="Q75" s="67">
        <f t="shared" si="14"/>
        <v>8.25e-7</v>
      </c>
      <c r="R75" s="67">
        <f t="shared" si="15"/>
        <v>1.00825e-6</v>
      </c>
      <c r="S75" s="64">
        <v>11</v>
      </c>
      <c r="T75" s="68">
        <v>7.54</v>
      </c>
      <c r="U75" s="68">
        <v>6.33</v>
      </c>
      <c r="V75" s="69">
        <v>95</v>
      </c>
      <c r="W75" s="59">
        <v>420</v>
      </c>
      <c r="X75" s="64">
        <v>94</v>
      </c>
      <c r="Y75" s="59">
        <v>100</v>
      </c>
      <c r="Z75" s="59">
        <v>84</v>
      </c>
      <c r="AA75" s="59">
        <v>0</v>
      </c>
      <c r="AB75" s="59">
        <v>0</v>
      </c>
      <c r="AC75" s="59">
        <v>0</v>
      </c>
      <c r="AD75" s="59">
        <v>0</v>
      </c>
      <c r="AE75" s="59">
        <v>100</v>
      </c>
      <c r="AF75" s="73" t="s">
        <v>38</v>
      </c>
      <c r="AG75" s="73">
        <v>54500</v>
      </c>
      <c r="AH75" s="73" t="s">
        <v>38</v>
      </c>
      <c r="AI75" s="73" t="s">
        <v>38</v>
      </c>
      <c r="AJ75" s="73" t="s">
        <v>38</v>
      </c>
      <c r="AK75" s="73" t="s">
        <v>32</v>
      </c>
      <c r="AL75" s="77" t="str">
        <f>IF(ISBLANK(S75),"",IF(AJ75="Fail","Fail",IF(E75="PL4",IF(AND(T75&gt;STD_01122025!$D$3,U75&lt;STD_01122025!$D$4,OR(AF75="ND",AF75&lt;STD_01122025!$D$7),AH75="ND"),"Pass","Fail"),IF(E75="PL12",IF(AND(S75&lt;STD_01122025!$F$2,T75&gt;STD_01122025!$F$3,U75&lt;STD_01122025!$F$4,V75&gt;STD_01122025!$F$5,X75&gt;STD_01122025!$F$6,OR(AF75="ND",AF75&lt;STD_01122025!$F$7),AH75="ND"),"Pass","Fail"),IF(E75="SuperPL",IF(AND(T75&gt;STD_01122025!$H$3,U75&lt;STD_01122025!$H$4,V75&gt;STD_01122025!$H$5,X75&gt;STD_01122025!$H$6,OR(AF75="ND",AF75&lt;STD_01122025!$H$7),AH75="ND"),"Pass","Fail"),IF(E75="Flight",IF(AND(T75&gt;STD_01122025!$J$3,U75&lt;STD_01122025!$J$4,X75&gt;STD_01122025!$J$6,OR(AF75="ND",AF75&lt;STD_01122025!$J$7),AH75="ND"),"Pass","Fail"),""))))))</f>
        <v>Pass</v>
      </c>
      <c r="AM75" s="62">
        <f>IF(ISBLANK(B75),"",IFERROR(IF(VLOOKUP(B75,'Np PL4 Stock'!$A:$J,10,FALSE)="Np4",D75-VLOOKUP(B75,'Np PL4 Stock'!$A:$E,5,FALSE),D75-VLOOKUP(B75,'Np PL4 Stock'!$A:$E,5,FALSE)-1),""))</f>
        <v>14</v>
      </c>
      <c r="AN75" s="68">
        <v>8.82</v>
      </c>
      <c r="AO75" s="68">
        <v>7.528</v>
      </c>
      <c r="AP75" s="69">
        <v>100</v>
      </c>
      <c r="AQ75" s="64">
        <v>218</v>
      </c>
      <c r="AR75" s="64">
        <v>100</v>
      </c>
      <c r="AS75" s="59">
        <v>100</v>
      </c>
      <c r="AT75" s="73" t="s">
        <v>38</v>
      </c>
      <c r="AU75" s="73">
        <v>54500</v>
      </c>
      <c r="AV75" s="73" t="s">
        <v>38</v>
      </c>
      <c r="AW75" s="73" t="s">
        <v>38</v>
      </c>
      <c r="AX75" s="73" t="s">
        <v>32</v>
      </c>
      <c r="AY75" s="59">
        <v>0</v>
      </c>
      <c r="AZ75" s="59">
        <v>0</v>
      </c>
      <c r="BA75" s="59">
        <v>0</v>
      </c>
      <c r="BB75" s="59">
        <v>0</v>
      </c>
      <c r="BC75" s="59">
        <v>0</v>
      </c>
      <c r="BD75" s="59">
        <v>0</v>
      </c>
      <c r="BE75" s="84" t="s">
        <v>38</v>
      </c>
      <c r="BF75" s="84" t="s">
        <v>38</v>
      </c>
      <c r="BG75" s="84" t="s">
        <v>38</v>
      </c>
      <c r="BH75" s="84" t="s">
        <v>38</v>
      </c>
      <c r="BI75" s="85" t="s">
        <v>515</v>
      </c>
      <c r="BJ75" s="86" t="s">
        <v>261</v>
      </c>
      <c r="BK75" s="64" t="s">
        <v>495</v>
      </c>
      <c r="BL75" s="86" t="s">
        <v>155</v>
      </c>
      <c r="BM75" s="86" t="s">
        <v>178</v>
      </c>
      <c r="BN75" s="86"/>
      <c r="BO75" s="59">
        <v>10</v>
      </c>
      <c r="BP75" s="69">
        <v>246104305100156</v>
      </c>
      <c r="BQ75" s="92">
        <v>0.55</v>
      </c>
      <c r="BR75" s="93">
        <v>0.11</v>
      </c>
      <c r="BS75" s="94">
        <f t="shared" si="18"/>
        <v>0.66</v>
      </c>
      <c r="BT75" s="95">
        <v>0.1466</v>
      </c>
      <c r="BU75" s="101">
        <f t="shared" si="19"/>
        <v>0.8066</v>
      </c>
      <c r="BV75" s="102">
        <f t="shared" si="16"/>
        <v>4.58715596330275</v>
      </c>
      <c r="BW75" s="103">
        <v>733.333333333333</v>
      </c>
      <c r="BX75" s="104">
        <f t="shared" si="17"/>
        <v>0.0037</v>
      </c>
      <c r="BY75" s="105">
        <v>900</v>
      </c>
      <c r="BZ75" s="103" t="s">
        <v>32</v>
      </c>
      <c r="CA75" s="106" t="s">
        <v>189</v>
      </c>
      <c r="CB75" s="107" t="s">
        <v>148</v>
      </c>
      <c r="CC75" s="112" t="s">
        <v>149</v>
      </c>
      <c r="CD75" s="106"/>
      <c r="CE75" s="103" t="s">
        <v>192</v>
      </c>
      <c r="CF75" s="113"/>
      <c r="CG75" s="115">
        <v>2000026895</v>
      </c>
    </row>
    <row r="76" spans="1:85">
      <c r="A76" s="53" t="str">
        <f t="shared" si="11"/>
        <v>E1-12-01-45715</v>
      </c>
      <c r="B76" s="47" t="str">
        <f t="shared" si="10"/>
        <v>E1-12-01</v>
      </c>
      <c r="C76" s="48" t="s">
        <v>43</v>
      </c>
      <c r="D76" s="49">
        <v>45715</v>
      </c>
      <c r="E76" s="54" t="s">
        <v>14</v>
      </c>
      <c r="F76" s="51" t="s">
        <v>15</v>
      </c>
      <c r="G76" s="52">
        <v>1</v>
      </c>
      <c r="H76" s="51" t="s">
        <v>215</v>
      </c>
      <c r="I76" s="59">
        <v>12</v>
      </c>
      <c r="J76" s="60">
        <f>IF(ISBLANK(H76),"",IFERROR(VLOOKUP(B76,'Np PL4 Stock'!$A:$D,4,FALSE),""))</f>
        <v>45701</v>
      </c>
      <c r="K76" s="61">
        <f>IF(ISBLANK(H76),"",SUMIF('Np PL4 Stock'!$A:$A,B76,'Np PL4 Stock'!$N:$N))</f>
        <v>0.9</v>
      </c>
      <c r="L76" s="62">
        <f>IF(ISBLANK(H76),"",VLOOKUP(LEFT(B76,5),Unit!A:B,2,FALSE))</f>
        <v>10</v>
      </c>
      <c r="M76" s="63" t="str">
        <f>IF(ISBLANK(H76),"",IFERROR(VLOOKUP(B76,'Np PL4 Stock'!$A:$T,20,FALSE),""))</f>
        <v>V1-MB1</v>
      </c>
      <c r="N76" s="63" t="str">
        <f>IF(ISBLANK(H76),"",IFERROR(VLOOKUP(B76,'Np PL4 Stock'!$A:$U,21,FALSE),""))</f>
        <v>SIS</v>
      </c>
      <c r="O76" s="62">
        <f t="shared" si="12"/>
        <v>90</v>
      </c>
      <c r="P76" s="62">
        <f t="shared" si="13"/>
        <v>6.6e-5</v>
      </c>
      <c r="Q76" s="67">
        <f t="shared" si="14"/>
        <v>7.33333333333333e-7</v>
      </c>
      <c r="R76" s="67">
        <f t="shared" si="15"/>
        <v>9.08444444444444e-7</v>
      </c>
      <c r="S76" s="64">
        <v>11</v>
      </c>
      <c r="T76" s="68">
        <v>7.66</v>
      </c>
      <c r="U76" s="68">
        <v>5.91</v>
      </c>
      <c r="V76" s="69">
        <v>94.937</v>
      </c>
      <c r="W76" s="59">
        <v>391</v>
      </c>
      <c r="X76" s="64">
        <v>95</v>
      </c>
      <c r="Y76" s="59">
        <v>100</v>
      </c>
      <c r="Z76" s="59">
        <v>88</v>
      </c>
      <c r="AA76" s="59">
        <v>0</v>
      </c>
      <c r="AB76" s="59">
        <v>0</v>
      </c>
      <c r="AC76" s="59">
        <v>0</v>
      </c>
      <c r="AD76" s="59">
        <v>0</v>
      </c>
      <c r="AE76" s="59">
        <v>100</v>
      </c>
      <c r="AF76" s="73" t="s">
        <v>38</v>
      </c>
      <c r="AG76" s="73">
        <v>59500</v>
      </c>
      <c r="AH76" s="73" t="s">
        <v>38</v>
      </c>
      <c r="AI76" s="73" t="s">
        <v>38</v>
      </c>
      <c r="AJ76" s="73" t="s">
        <v>38</v>
      </c>
      <c r="AK76" s="73" t="s">
        <v>32</v>
      </c>
      <c r="AL76" s="77" t="str">
        <f>IF(ISBLANK(S76),"",IF(AJ76="Fail","Fail",IF(E76="PL4",IF(AND(T76&gt;STD_01122025!$D$3,U76&lt;STD_01122025!$D$4,OR(AF76="ND",AF76&lt;STD_01122025!$D$7),AH76="ND"),"Pass","Fail"),IF(E76="PL12",IF(AND(S76&lt;STD_01122025!$F$2,T76&gt;STD_01122025!$F$3,U76&lt;STD_01122025!$F$4,V76&gt;STD_01122025!$F$5,X76&gt;STD_01122025!$F$6,OR(AF76="ND",AF76&lt;STD_01122025!$F$7),AH76="ND"),"Pass","Fail"),IF(E76="SuperPL",IF(AND(T76&gt;STD_01122025!$H$3,U76&lt;STD_01122025!$H$4,V76&gt;STD_01122025!$H$5,X76&gt;STD_01122025!$H$6,OR(AF76="ND",AF76&lt;STD_01122025!$H$7),AH76="ND"),"Pass","Fail"),IF(E76="Flight",IF(AND(T76&gt;STD_01122025!$J$3,U76&lt;STD_01122025!$J$4,X76&gt;STD_01122025!$J$6,OR(AF76="ND",AF76&lt;STD_01122025!$J$7),AH76="ND"),"Pass","Fail"),""))))))</f>
        <v>Pass</v>
      </c>
      <c r="AM76" s="62">
        <f>IF(ISBLANK(B76),"",IFERROR(IF(VLOOKUP(B76,'Np PL4 Stock'!$A:$J,10,FALSE)="Np4",D76-VLOOKUP(B76,'Np PL4 Stock'!$A:$E,5,FALSE),D76-VLOOKUP(B76,'Np PL4 Stock'!$A:$E,5,FALSE)-1),""))</f>
        <v>14</v>
      </c>
      <c r="AN76" s="68">
        <v>9.08</v>
      </c>
      <c r="AO76" s="68">
        <v>8.437</v>
      </c>
      <c r="AP76" s="69">
        <v>100</v>
      </c>
      <c r="AQ76" s="64">
        <v>196</v>
      </c>
      <c r="AR76" s="64">
        <v>100</v>
      </c>
      <c r="AS76" s="59">
        <v>100</v>
      </c>
      <c r="AT76" s="73" t="s">
        <v>38</v>
      </c>
      <c r="AU76" s="73">
        <v>51000</v>
      </c>
      <c r="AV76" s="73" t="s">
        <v>38</v>
      </c>
      <c r="AW76" s="73" t="s">
        <v>38</v>
      </c>
      <c r="AX76" s="73" t="s">
        <v>32</v>
      </c>
      <c r="AY76" s="59">
        <v>0</v>
      </c>
      <c r="AZ76" s="59">
        <v>0</v>
      </c>
      <c r="BA76" s="59">
        <v>0</v>
      </c>
      <c r="BB76" s="59">
        <v>0</v>
      </c>
      <c r="BC76" s="59">
        <v>0</v>
      </c>
      <c r="BD76" s="59">
        <v>0</v>
      </c>
      <c r="BE76" s="84" t="s">
        <v>38</v>
      </c>
      <c r="BF76" s="84" t="s">
        <v>38</v>
      </c>
      <c r="BG76" s="84" t="s">
        <v>38</v>
      </c>
      <c r="BH76" s="84" t="s">
        <v>38</v>
      </c>
      <c r="BI76" s="85" t="s">
        <v>515</v>
      </c>
      <c r="BJ76" s="86" t="s">
        <v>261</v>
      </c>
      <c r="BK76" s="64" t="s">
        <v>495</v>
      </c>
      <c r="BL76" s="86" t="s">
        <v>155</v>
      </c>
      <c r="BM76" s="86" t="s">
        <v>178</v>
      </c>
      <c r="BN76" s="86"/>
      <c r="BO76" s="59">
        <v>10</v>
      </c>
      <c r="BP76" s="69">
        <v>246104305100156</v>
      </c>
      <c r="BQ76" s="92">
        <v>0.55</v>
      </c>
      <c r="BR76" s="93">
        <v>0.11</v>
      </c>
      <c r="BS76" s="94">
        <f t="shared" si="18"/>
        <v>0.66</v>
      </c>
      <c r="BT76" s="95">
        <v>0.1576</v>
      </c>
      <c r="BU76" s="101">
        <f t="shared" si="19"/>
        <v>0.8176</v>
      </c>
      <c r="BV76" s="102">
        <f t="shared" si="16"/>
        <v>5.10204081632653</v>
      </c>
      <c r="BW76" s="103">
        <v>733.333333333333</v>
      </c>
      <c r="BX76" s="104">
        <f t="shared" si="17"/>
        <v>0.00417142857142857</v>
      </c>
      <c r="BY76" s="105">
        <v>900</v>
      </c>
      <c r="BZ76" s="103" t="s">
        <v>32</v>
      </c>
      <c r="CA76" s="106" t="s">
        <v>189</v>
      </c>
      <c r="CB76" s="107" t="s">
        <v>148</v>
      </c>
      <c r="CC76" s="112" t="s">
        <v>149</v>
      </c>
      <c r="CD76" s="106"/>
      <c r="CE76" s="103" t="s">
        <v>192</v>
      </c>
      <c r="CF76" s="113"/>
      <c r="CG76" s="115">
        <v>2000026895</v>
      </c>
    </row>
    <row r="77" spans="1:85">
      <c r="A77" s="53" t="str">
        <f t="shared" si="11"/>
        <v>E1-07-01-45715</v>
      </c>
      <c r="B77" s="47" t="str">
        <f t="shared" si="10"/>
        <v>E1-07-01</v>
      </c>
      <c r="C77" s="48" t="s">
        <v>43</v>
      </c>
      <c r="D77" s="49">
        <v>45715</v>
      </c>
      <c r="E77" s="50" t="s">
        <v>14</v>
      </c>
      <c r="F77" s="51" t="s">
        <v>15</v>
      </c>
      <c r="G77" s="52">
        <v>1</v>
      </c>
      <c r="H77" s="52" t="s">
        <v>215</v>
      </c>
      <c r="I77" s="59">
        <v>7</v>
      </c>
      <c r="J77" s="60">
        <f>IF(ISBLANK(H77),"",IFERROR(VLOOKUP(B77,'Np PL4 Stock'!$A:$D,4,FALSE),""))</f>
        <v>45700</v>
      </c>
      <c r="K77" s="61">
        <f>IF(ISBLANK(H77),"",SUMIF('Np PL4 Stock'!$A:$A,B77,'Np PL4 Stock'!$N:$N))</f>
        <v>1</v>
      </c>
      <c r="L77" s="62">
        <f>IF(ISBLANK(H77),"",VLOOKUP(LEFT(B77,5),Unit!A:B,2,FALSE))</f>
        <v>10</v>
      </c>
      <c r="M77" s="63" t="str">
        <f>IF(ISBLANK(H77),"",IFERROR(VLOOKUP(B77,'Np PL4 Stock'!$A:$T,20,FALSE),""))</f>
        <v>V1-MD1</v>
      </c>
      <c r="N77" s="63" t="str">
        <f>IF(ISBLANK(H77),"",IFERROR(VLOOKUP(B77,'Np PL4 Stock'!$A:$U,21,FALSE),""))</f>
        <v>Konabay</v>
      </c>
      <c r="O77" s="62">
        <f t="shared" si="12"/>
        <v>100</v>
      </c>
      <c r="P77" s="62">
        <f t="shared" si="13"/>
        <v>5.68333333333334e-5</v>
      </c>
      <c r="Q77" s="67">
        <f t="shared" si="14"/>
        <v>5.68333333333334e-7</v>
      </c>
      <c r="R77" s="67">
        <f t="shared" si="15"/>
        <v>6.94533333333334e-7</v>
      </c>
      <c r="S77" s="64">
        <v>12</v>
      </c>
      <c r="T77" s="68">
        <v>7.52</v>
      </c>
      <c r="U77" s="68">
        <v>6.761</v>
      </c>
      <c r="V77" s="69">
        <v>88</v>
      </c>
      <c r="W77" s="59">
        <v>428</v>
      </c>
      <c r="X77" s="71">
        <v>94</v>
      </c>
      <c r="Y77" s="59">
        <v>100</v>
      </c>
      <c r="Z77" s="59">
        <v>80</v>
      </c>
      <c r="AA77" s="59">
        <v>0</v>
      </c>
      <c r="AB77" s="59">
        <v>0</v>
      </c>
      <c r="AC77" s="59">
        <v>0</v>
      </c>
      <c r="AD77" s="59">
        <v>0</v>
      </c>
      <c r="AE77" s="59">
        <v>100</v>
      </c>
      <c r="AF77" s="73" t="s">
        <v>38</v>
      </c>
      <c r="AG77" s="73">
        <v>52500</v>
      </c>
      <c r="AH77" s="73" t="s">
        <v>38</v>
      </c>
      <c r="AI77" s="73" t="s">
        <v>38</v>
      </c>
      <c r="AJ77" s="73" t="s">
        <v>38</v>
      </c>
      <c r="AK77" s="73" t="s">
        <v>32</v>
      </c>
      <c r="AL77" s="77" t="str">
        <f>IF(ISBLANK(S77),"",IF(AJ77="Fail","Fail",IF(E77="PL4",IF(AND(T77&gt;STD_01122025!$D$3,U77&lt;STD_01122025!$D$4,OR(AF77="ND",AF77&lt;STD_01122025!$D$7),AH77="ND"),"Pass","Fail"),IF(E77="PL12",IF(AND(S77&lt;STD_01122025!$F$2,T77&gt;STD_01122025!$F$3,U77&lt;STD_01122025!$F$4,V77&gt;STD_01122025!$F$5,X77&gt;STD_01122025!$F$6,OR(AF77="ND",AF77&lt;STD_01122025!$F$7),AH77="ND"),"Pass","Fail"),IF(E77="SuperPL",IF(AND(T77&gt;STD_01122025!$H$3,U77&lt;STD_01122025!$H$4,V77&gt;STD_01122025!$H$5,X77&gt;STD_01122025!$H$6,OR(AF77="ND",AF77&lt;STD_01122025!$H$7),AH77="ND"),"Pass","Fail"),IF(E77="Flight",IF(AND(T77&gt;STD_01122025!$J$3,U77&lt;STD_01122025!$J$4,X77&gt;STD_01122025!$J$6,OR(AF77="ND",AF77&lt;STD_01122025!$J$7),AH77="ND"),"Pass","Fail"),""))))))</f>
        <v>Pass</v>
      </c>
      <c r="AM77" s="62">
        <f>IF(ISBLANK(B77),"",IFERROR(IF(VLOOKUP(B77,'Np PL4 Stock'!$A:$J,10,FALSE)="Np4",D77-VLOOKUP(B77,'Np PL4 Stock'!$A:$E,5,FALSE),D77-VLOOKUP(B77,'Np PL4 Stock'!$A:$E,5,FALSE)-1),""))</f>
        <v>15</v>
      </c>
      <c r="AN77" s="68">
        <v>8.587</v>
      </c>
      <c r="AO77" s="68">
        <v>7.256</v>
      </c>
      <c r="AP77" s="69">
        <v>100</v>
      </c>
      <c r="AQ77" s="64">
        <v>246</v>
      </c>
      <c r="AR77" s="64">
        <v>99</v>
      </c>
      <c r="AS77" s="59">
        <v>100</v>
      </c>
      <c r="AT77" s="73" t="s">
        <v>38</v>
      </c>
      <c r="AU77" s="73">
        <v>45000</v>
      </c>
      <c r="AV77" s="73" t="s">
        <v>38</v>
      </c>
      <c r="AW77" s="73" t="s">
        <v>38</v>
      </c>
      <c r="AX77" s="73" t="s">
        <v>32</v>
      </c>
      <c r="AY77" s="59">
        <v>0</v>
      </c>
      <c r="AZ77" s="59">
        <v>0</v>
      </c>
      <c r="BA77" s="59">
        <v>0</v>
      </c>
      <c r="BB77" s="59">
        <v>0</v>
      </c>
      <c r="BC77" s="59">
        <v>0</v>
      </c>
      <c r="BD77" s="59">
        <v>0</v>
      </c>
      <c r="BE77" s="84" t="s">
        <v>38</v>
      </c>
      <c r="BF77" s="84" t="s">
        <v>38</v>
      </c>
      <c r="BG77" s="84" t="s">
        <v>38</v>
      </c>
      <c r="BH77" s="84" t="s">
        <v>38</v>
      </c>
      <c r="BI77" s="85" t="s">
        <v>511</v>
      </c>
      <c r="BJ77" s="86" t="s">
        <v>261</v>
      </c>
      <c r="BK77" s="64" t="s">
        <v>495</v>
      </c>
      <c r="BL77" s="86" t="s">
        <v>155</v>
      </c>
      <c r="BM77" s="86" t="s">
        <v>178</v>
      </c>
      <c r="BN77" s="86"/>
      <c r="BO77" s="64">
        <v>10</v>
      </c>
      <c r="BP77" s="69">
        <v>246104305100155</v>
      </c>
      <c r="BQ77" s="92">
        <v>0.516666666666667</v>
      </c>
      <c r="BR77" s="93">
        <v>0.0516666666666667</v>
      </c>
      <c r="BS77" s="94">
        <f t="shared" si="18"/>
        <v>0.568333333333334</v>
      </c>
      <c r="BT77" s="95">
        <v>0.1262</v>
      </c>
      <c r="BU77" s="101">
        <f t="shared" si="19"/>
        <v>0.694533333333334</v>
      </c>
      <c r="BV77" s="102">
        <f t="shared" si="16"/>
        <v>4.0650406504065</v>
      </c>
      <c r="BW77" s="103">
        <v>631.481481481482</v>
      </c>
      <c r="BX77" s="104">
        <f t="shared" si="17"/>
        <v>0.00282330623306233</v>
      </c>
      <c r="BY77" s="105">
        <v>900</v>
      </c>
      <c r="BZ77" s="103" t="s">
        <v>32</v>
      </c>
      <c r="CA77" s="106" t="s">
        <v>189</v>
      </c>
      <c r="CB77" s="107" t="s">
        <v>148</v>
      </c>
      <c r="CC77" s="112" t="s">
        <v>149</v>
      </c>
      <c r="CD77" s="106"/>
      <c r="CE77" s="103" t="s">
        <v>192</v>
      </c>
      <c r="CF77" s="113"/>
      <c r="CG77" s="115">
        <v>2000023035</v>
      </c>
    </row>
    <row r="78" spans="1:85">
      <c r="A78" s="53" t="str">
        <f t="shared" si="11"/>
        <v>E1-08-01-45715</v>
      </c>
      <c r="B78" s="47" t="str">
        <f t="shared" si="10"/>
        <v>E1-08-01</v>
      </c>
      <c r="C78" s="48" t="s">
        <v>43</v>
      </c>
      <c r="D78" s="49">
        <v>45715</v>
      </c>
      <c r="E78" s="50" t="s">
        <v>14</v>
      </c>
      <c r="F78" s="51" t="s">
        <v>15</v>
      </c>
      <c r="G78" s="52">
        <v>1</v>
      </c>
      <c r="H78" s="52" t="s">
        <v>215</v>
      </c>
      <c r="I78" s="59">
        <v>8</v>
      </c>
      <c r="J78" s="60">
        <f>IF(ISBLANK(H78),"",IFERROR(VLOOKUP(B78,'Np PL4 Stock'!$A:$D,4,FALSE),""))</f>
        <v>45701</v>
      </c>
      <c r="K78" s="61">
        <f>IF(ISBLANK(H78),"",SUMIF('Np PL4 Stock'!$A:$A,B78,'Np PL4 Stock'!$N:$N))</f>
        <v>1</v>
      </c>
      <c r="L78" s="62">
        <f>IF(ISBLANK(H78),"",VLOOKUP(LEFT(B78,5),Unit!A:B,2,FALSE))</f>
        <v>10</v>
      </c>
      <c r="M78" s="63" t="str">
        <f>IF(ISBLANK(H78),"",IFERROR(VLOOKUP(B78,'Np PL4 Stock'!$A:$T,20,FALSE),""))</f>
        <v>V1-MD1</v>
      </c>
      <c r="N78" s="63" t="str">
        <f>IF(ISBLANK(H78),"",IFERROR(VLOOKUP(B78,'Np PL4 Stock'!$A:$U,21,FALSE),""))</f>
        <v>Konabay</v>
      </c>
      <c r="O78" s="62">
        <f t="shared" si="12"/>
        <v>100</v>
      </c>
      <c r="P78" s="62">
        <f t="shared" si="13"/>
        <v>5.68333333333334e-5</v>
      </c>
      <c r="Q78" s="67">
        <f t="shared" si="14"/>
        <v>5.68333333333334e-7</v>
      </c>
      <c r="R78" s="67">
        <f t="shared" si="15"/>
        <v>6.94533333333334e-7</v>
      </c>
      <c r="S78" s="64">
        <v>12</v>
      </c>
      <c r="T78" s="68">
        <v>7.76</v>
      </c>
      <c r="U78" s="68">
        <v>5.83</v>
      </c>
      <c r="V78" s="69">
        <v>95.918</v>
      </c>
      <c r="W78" s="59">
        <v>374</v>
      </c>
      <c r="X78" s="71">
        <v>96</v>
      </c>
      <c r="Y78" s="59">
        <v>100</v>
      </c>
      <c r="Z78" s="59">
        <v>84</v>
      </c>
      <c r="AA78" s="59">
        <v>0</v>
      </c>
      <c r="AB78" s="59">
        <v>0</v>
      </c>
      <c r="AC78" s="59">
        <v>0</v>
      </c>
      <c r="AD78" s="59">
        <v>0</v>
      </c>
      <c r="AE78" s="59">
        <v>100</v>
      </c>
      <c r="AF78" s="73" t="s">
        <v>38</v>
      </c>
      <c r="AG78" s="73">
        <v>60500</v>
      </c>
      <c r="AH78" s="73" t="s">
        <v>38</v>
      </c>
      <c r="AI78" s="73" t="s">
        <v>38</v>
      </c>
      <c r="AJ78" s="73" t="s">
        <v>38</v>
      </c>
      <c r="AK78" s="73" t="s">
        <v>32</v>
      </c>
      <c r="AL78" s="77" t="str">
        <f>IF(ISBLANK(S78),"",IF(AJ78="Fail","Fail",IF(E78="PL4",IF(AND(T78&gt;STD_01122025!$D$3,U78&lt;STD_01122025!$D$4,OR(AF78="ND",AF78&lt;STD_01122025!$D$7),AH78="ND"),"Pass","Fail"),IF(E78="PL12",IF(AND(S78&lt;STD_01122025!$F$2,T78&gt;STD_01122025!$F$3,U78&lt;STD_01122025!$F$4,V78&gt;STD_01122025!$F$5,X78&gt;STD_01122025!$F$6,OR(AF78="ND",AF78&lt;STD_01122025!$F$7),AH78="ND"),"Pass","Fail"),IF(E78="SuperPL",IF(AND(T78&gt;STD_01122025!$H$3,U78&lt;STD_01122025!$H$4,V78&gt;STD_01122025!$H$5,X78&gt;STD_01122025!$H$6,OR(AF78="ND",AF78&lt;STD_01122025!$H$7),AH78="ND"),"Pass","Fail"),IF(E78="Flight",IF(AND(T78&gt;STD_01122025!$J$3,U78&lt;STD_01122025!$J$4,X78&gt;STD_01122025!$J$6,OR(AF78="ND",AF78&lt;STD_01122025!$J$7),AH78="ND"),"Pass","Fail"),""))))))</f>
        <v>Pass</v>
      </c>
      <c r="AM78" s="62">
        <f>IF(ISBLANK(B78),"",IFERROR(IF(VLOOKUP(B78,'Np PL4 Stock'!$A:$J,10,FALSE)="Np4",D78-VLOOKUP(B78,'Np PL4 Stock'!$A:$E,5,FALSE),D78-VLOOKUP(B78,'Np PL4 Stock'!$A:$E,5,FALSE)-1),""))</f>
        <v>14</v>
      </c>
      <c r="AN78" s="68">
        <v>8.777</v>
      </c>
      <c r="AO78" s="68">
        <v>6.915</v>
      </c>
      <c r="AP78" s="69">
        <v>98.507</v>
      </c>
      <c r="AQ78" s="64">
        <v>222</v>
      </c>
      <c r="AR78" s="64">
        <v>98</v>
      </c>
      <c r="AS78" s="59">
        <v>100</v>
      </c>
      <c r="AT78" s="73" t="s">
        <v>38</v>
      </c>
      <c r="AU78" s="73">
        <v>60500</v>
      </c>
      <c r="AV78" s="73" t="s">
        <v>38</v>
      </c>
      <c r="AW78" s="73" t="s">
        <v>38</v>
      </c>
      <c r="AX78" s="73" t="s">
        <v>32</v>
      </c>
      <c r="AY78" s="59">
        <v>0</v>
      </c>
      <c r="AZ78" s="59">
        <v>0</v>
      </c>
      <c r="BA78" s="59">
        <v>0</v>
      </c>
      <c r="BB78" s="59">
        <v>0</v>
      </c>
      <c r="BC78" s="59">
        <v>0</v>
      </c>
      <c r="BD78" s="59">
        <v>0</v>
      </c>
      <c r="BE78" s="84" t="s">
        <v>38</v>
      </c>
      <c r="BF78" s="84" t="s">
        <v>38</v>
      </c>
      <c r="BG78" s="84" t="s">
        <v>38</v>
      </c>
      <c r="BH78" s="84" t="s">
        <v>38</v>
      </c>
      <c r="BI78" s="85" t="s">
        <v>511</v>
      </c>
      <c r="BJ78" s="86" t="s">
        <v>261</v>
      </c>
      <c r="BK78" s="64" t="s">
        <v>495</v>
      </c>
      <c r="BL78" s="86" t="s">
        <v>155</v>
      </c>
      <c r="BM78" s="86" t="s">
        <v>178</v>
      </c>
      <c r="BN78" s="86"/>
      <c r="BO78" s="64">
        <v>10</v>
      </c>
      <c r="BP78" s="69">
        <v>246104305100155</v>
      </c>
      <c r="BQ78" s="92">
        <v>0.516666666666667</v>
      </c>
      <c r="BR78" s="93">
        <v>0.0516666666666667</v>
      </c>
      <c r="BS78" s="94">
        <f t="shared" si="18"/>
        <v>0.568333333333334</v>
      </c>
      <c r="BT78" s="95">
        <v>0.1262</v>
      </c>
      <c r="BU78" s="101">
        <f t="shared" si="19"/>
        <v>0.694533333333334</v>
      </c>
      <c r="BV78" s="102">
        <f t="shared" si="16"/>
        <v>4.5045045045045</v>
      </c>
      <c r="BW78" s="103">
        <v>631.481481481482</v>
      </c>
      <c r="BX78" s="104">
        <f t="shared" si="17"/>
        <v>0.00312852852852853</v>
      </c>
      <c r="BY78" s="105">
        <v>900</v>
      </c>
      <c r="BZ78" s="103" t="s">
        <v>32</v>
      </c>
      <c r="CA78" s="106" t="s">
        <v>189</v>
      </c>
      <c r="CB78" s="107" t="s">
        <v>148</v>
      </c>
      <c r="CC78" s="112" t="s">
        <v>149</v>
      </c>
      <c r="CD78" s="106"/>
      <c r="CE78" s="103" t="s">
        <v>192</v>
      </c>
      <c r="CF78" s="113"/>
      <c r="CG78" s="115">
        <v>2000023035</v>
      </c>
    </row>
    <row r="79" spans="1:85">
      <c r="A79" s="53" t="str">
        <f t="shared" si="11"/>
        <v>E1-09-01-45715</v>
      </c>
      <c r="B79" s="47" t="str">
        <f t="shared" si="10"/>
        <v>E1-09-01</v>
      </c>
      <c r="C79" s="48" t="s">
        <v>43</v>
      </c>
      <c r="D79" s="49">
        <v>45715</v>
      </c>
      <c r="E79" s="50" t="s">
        <v>14</v>
      </c>
      <c r="F79" s="51" t="s">
        <v>15</v>
      </c>
      <c r="G79" s="52">
        <v>1</v>
      </c>
      <c r="H79" s="52" t="s">
        <v>215</v>
      </c>
      <c r="I79" s="59">
        <v>9</v>
      </c>
      <c r="J79" s="60">
        <f>IF(ISBLANK(H79),"",IFERROR(VLOOKUP(B79,'Np PL4 Stock'!$A:$D,4,FALSE),""))</f>
        <v>45701</v>
      </c>
      <c r="K79" s="61">
        <f>IF(ISBLANK(H79),"",SUMIF('Np PL4 Stock'!$A:$A,B79,'Np PL4 Stock'!$N:$N))</f>
        <v>1</v>
      </c>
      <c r="L79" s="62">
        <f>IF(ISBLANK(H79),"",VLOOKUP(LEFT(B79,5),Unit!A:B,2,FALSE))</f>
        <v>10</v>
      </c>
      <c r="M79" s="63" t="str">
        <f>IF(ISBLANK(H79),"",IFERROR(VLOOKUP(B79,'Np PL4 Stock'!$A:$T,20,FALSE),""))</f>
        <v>V1-MD1</v>
      </c>
      <c r="N79" s="63" t="str">
        <f>IF(ISBLANK(H79),"",IFERROR(VLOOKUP(B79,'Np PL4 Stock'!$A:$U,21,FALSE),""))</f>
        <v>Konabay</v>
      </c>
      <c r="O79" s="62">
        <f t="shared" si="12"/>
        <v>100</v>
      </c>
      <c r="P79" s="62">
        <f t="shared" si="13"/>
        <v>5.68333333333334e-5</v>
      </c>
      <c r="Q79" s="67">
        <f t="shared" si="14"/>
        <v>5.68333333333334e-7</v>
      </c>
      <c r="R79" s="67">
        <f t="shared" si="15"/>
        <v>7.05533333333334e-7</v>
      </c>
      <c r="S79" s="64">
        <v>13</v>
      </c>
      <c r="T79" s="68">
        <v>7.62</v>
      </c>
      <c r="U79" s="68">
        <v>7.942</v>
      </c>
      <c r="V79" s="69">
        <v>88</v>
      </c>
      <c r="W79" s="59">
        <v>394</v>
      </c>
      <c r="X79" s="71">
        <v>95</v>
      </c>
      <c r="Y79" s="59">
        <v>100</v>
      </c>
      <c r="Z79" s="59">
        <v>84</v>
      </c>
      <c r="AA79" s="59">
        <v>0</v>
      </c>
      <c r="AB79" s="59">
        <v>0</v>
      </c>
      <c r="AC79" s="59">
        <v>0</v>
      </c>
      <c r="AD79" s="59">
        <v>0</v>
      </c>
      <c r="AE79" s="59">
        <v>100</v>
      </c>
      <c r="AF79" s="73" t="s">
        <v>38</v>
      </c>
      <c r="AG79" s="73">
        <v>45000</v>
      </c>
      <c r="AH79" s="73" t="s">
        <v>38</v>
      </c>
      <c r="AI79" s="73" t="s">
        <v>38</v>
      </c>
      <c r="AJ79" s="73" t="s">
        <v>38</v>
      </c>
      <c r="AK79" s="73" t="s">
        <v>32</v>
      </c>
      <c r="AL79" s="77" t="str">
        <f>IF(ISBLANK(S79),"",IF(AJ79="Fail","Fail",IF(E79="PL4",IF(AND(T79&gt;STD_01122025!$D$3,U79&lt;STD_01122025!$D$4,OR(AF79="ND",AF79&lt;STD_01122025!$D$7),AH79="ND"),"Pass","Fail"),IF(E79="PL12",IF(AND(S79&lt;STD_01122025!$F$2,T79&gt;STD_01122025!$F$3,U79&lt;STD_01122025!$F$4,V79&gt;STD_01122025!$F$5,X79&gt;STD_01122025!$F$6,OR(AF79="ND",AF79&lt;STD_01122025!$F$7),AH79="ND"),"Pass","Fail"),IF(E79="SuperPL",IF(AND(T79&gt;STD_01122025!$H$3,U79&lt;STD_01122025!$H$4,V79&gt;STD_01122025!$H$5,X79&gt;STD_01122025!$H$6,OR(AF79="ND",AF79&lt;STD_01122025!$H$7),AH79="ND"),"Pass","Fail"),IF(E79="Flight",IF(AND(T79&gt;STD_01122025!$J$3,U79&lt;STD_01122025!$J$4,X79&gt;STD_01122025!$J$6,OR(AF79="ND",AF79&lt;STD_01122025!$J$7),AH79="ND"),"Pass","Fail"),""))))))</f>
        <v>Pass</v>
      </c>
      <c r="AM79" s="62">
        <f>IF(ISBLANK(B79),"",IFERROR(IF(VLOOKUP(B79,'Np PL4 Stock'!$A:$J,10,FALSE)="Np4",D79-VLOOKUP(B79,'Np PL4 Stock'!$A:$E,5,FALSE),D79-VLOOKUP(B79,'Np PL4 Stock'!$A:$E,5,FALSE)-1),""))</f>
        <v>14</v>
      </c>
      <c r="AN79" s="68">
        <v>8.156</v>
      </c>
      <c r="AO79" s="68">
        <v>7.683</v>
      </c>
      <c r="AP79" s="69">
        <v>92.424</v>
      </c>
      <c r="AQ79" s="64">
        <v>292</v>
      </c>
      <c r="AR79" s="64">
        <v>97</v>
      </c>
      <c r="AS79" s="59">
        <v>100</v>
      </c>
      <c r="AT79" s="73" t="s">
        <v>38</v>
      </c>
      <c r="AU79" s="73">
        <v>65000</v>
      </c>
      <c r="AV79" s="73" t="s">
        <v>38</v>
      </c>
      <c r="AW79" s="73" t="s">
        <v>38</v>
      </c>
      <c r="AX79" s="73" t="s">
        <v>32</v>
      </c>
      <c r="AY79" s="59">
        <v>0</v>
      </c>
      <c r="AZ79" s="59">
        <v>0</v>
      </c>
      <c r="BA79" s="59">
        <v>0</v>
      </c>
      <c r="BB79" s="59">
        <v>0</v>
      </c>
      <c r="BC79" s="59">
        <v>0</v>
      </c>
      <c r="BD79" s="59">
        <v>0</v>
      </c>
      <c r="BE79" s="84" t="s">
        <v>38</v>
      </c>
      <c r="BF79" s="84" t="s">
        <v>38</v>
      </c>
      <c r="BG79" s="84" t="s">
        <v>38</v>
      </c>
      <c r="BH79" s="84" t="s">
        <v>38</v>
      </c>
      <c r="BI79" s="85" t="s">
        <v>511</v>
      </c>
      <c r="BJ79" s="86" t="s">
        <v>261</v>
      </c>
      <c r="BK79" s="64" t="s">
        <v>495</v>
      </c>
      <c r="BL79" s="86" t="s">
        <v>155</v>
      </c>
      <c r="BM79" s="86" t="s">
        <v>178</v>
      </c>
      <c r="BN79" s="86"/>
      <c r="BO79" s="64">
        <v>10</v>
      </c>
      <c r="BP79" s="69">
        <v>246104305100155</v>
      </c>
      <c r="BQ79" s="92">
        <v>0.516666666666667</v>
      </c>
      <c r="BR79" s="93">
        <v>0.0516666666666667</v>
      </c>
      <c r="BS79" s="94">
        <f t="shared" si="18"/>
        <v>0.568333333333334</v>
      </c>
      <c r="BT79" s="95">
        <v>0.1372</v>
      </c>
      <c r="BU79" s="101">
        <f t="shared" si="19"/>
        <v>0.705533333333334</v>
      </c>
      <c r="BV79" s="102">
        <f t="shared" si="16"/>
        <v>3.42465753424658</v>
      </c>
      <c r="BW79" s="103">
        <v>631.481481481482</v>
      </c>
      <c r="BX79" s="104">
        <f t="shared" si="17"/>
        <v>0.0024162100456621</v>
      </c>
      <c r="BY79" s="105">
        <v>900</v>
      </c>
      <c r="BZ79" s="103" t="s">
        <v>32</v>
      </c>
      <c r="CA79" s="106" t="s">
        <v>189</v>
      </c>
      <c r="CB79" s="107" t="s">
        <v>148</v>
      </c>
      <c r="CC79" s="112" t="s">
        <v>149</v>
      </c>
      <c r="CD79" s="106"/>
      <c r="CE79" s="103" t="s">
        <v>192</v>
      </c>
      <c r="CF79" s="113"/>
      <c r="CG79" s="115">
        <v>2000023035</v>
      </c>
    </row>
    <row r="80" spans="1:85">
      <c r="A80" s="53" t="str">
        <f t="shared" si="11"/>
        <v>C1-02-02-45717</v>
      </c>
      <c r="B80" s="47" t="str">
        <f t="shared" si="10"/>
        <v>C1-02-02</v>
      </c>
      <c r="C80" s="48" t="s">
        <v>43</v>
      </c>
      <c r="D80" s="49">
        <v>45717</v>
      </c>
      <c r="E80" s="54" t="s">
        <v>14</v>
      </c>
      <c r="F80" s="51" t="s">
        <v>15</v>
      </c>
      <c r="G80" s="52">
        <v>2</v>
      </c>
      <c r="H80" s="51" t="s">
        <v>187</v>
      </c>
      <c r="I80" s="59">
        <v>2</v>
      </c>
      <c r="J80" s="60">
        <f>IF(ISBLANK(H80),"",IFERROR(VLOOKUP(B80,'Np PL4 Stock'!$A:$D,4,FALSE),""))</f>
        <v>45705</v>
      </c>
      <c r="K80" s="61">
        <f>IF(ISBLANK(H80),"",SUMIF('Np PL4 Stock'!$A:$A,B80,'Np PL4 Stock'!$N:$N))</f>
        <v>1.5</v>
      </c>
      <c r="L80" s="62">
        <f>IF(ISBLANK(H80),"",VLOOKUP(LEFT(B80,5),Unit!A:B,2,FALSE))</f>
        <v>20</v>
      </c>
      <c r="M80" s="63" t="str">
        <f>IF(ISBLANK(H80),"",IFERROR(VLOOKUP(B80,'Np PL4 Stock'!$A:$T,20,FALSE),""))</f>
        <v>V1-MD1</v>
      </c>
      <c r="N80" s="63" t="str">
        <f>IF(ISBLANK(H80),"",IFERROR(VLOOKUP(B80,'Np PL4 Stock'!$A:$U,21,FALSE),""))</f>
        <v>Konabay</v>
      </c>
      <c r="O80" s="62">
        <f t="shared" si="12"/>
        <v>75</v>
      </c>
      <c r="P80" s="62">
        <f t="shared" si="13"/>
        <v>3.7e-5</v>
      </c>
      <c r="Q80" s="67">
        <f t="shared" si="14"/>
        <v>1.00666666666667e-6</v>
      </c>
      <c r="R80" s="67">
        <f t="shared" si="15"/>
        <v>1.3532e-6</v>
      </c>
      <c r="S80" s="64">
        <v>11</v>
      </c>
      <c r="T80" s="68">
        <v>7.685</v>
      </c>
      <c r="U80" s="68">
        <v>5.353</v>
      </c>
      <c r="V80" s="69">
        <v>97</v>
      </c>
      <c r="W80" s="59">
        <v>387</v>
      </c>
      <c r="X80" s="59">
        <v>95</v>
      </c>
      <c r="Y80" s="59">
        <v>100</v>
      </c>
      <c r="Z80" s="59">
        <v>84</v>
      </c>
      <c r="AA80" s="59">
        <v>0</v>
      </c>
      <c r="AB80" s="59">
        <v>0</v>
      </c>
      <c r="AC80" s="59">
        <v>0</v>
      </c>
      <c r="AD80" s="59">
        <v>0</v>
      </c>
      <c r="AE80" s="59">
        <v>100</v>
      </c>
      <c r="AF80" s="73" t="s">
        <v>38</v>
      </c>
      <c r="AG80" s="73">
        <v>49000</v>
      </c>
      <c r="AH80" s="73" t="s">
        <v>38</v>
      </c>
      <c r="AI80" s="73" t="s">
        <v>38</v>
      </c>
      <c r="AJ80" s="73" t="s">
        <v>38</v>
      </c>
      <c r="AK80" s="73" t="s">
        <v>32</v>
      </c>
      <c r="AL80" s="77" t="str">
        <f>IF(ISBLANK(S80),"",IF(AJ80="Fail","Fail",IF(E80="PL4",IF(AND(T80&gt;STD_01122025!$D$3,U80&lt;STD_01122025!$D$4,OR(AF80="ND",AF80&lt;STD_01122025!$D$7),AH80="ND"),"Pass","Fail"),IF(E80="PL12",IF(AND(S80&lt;STD_01122025!$F$2,T80&gt;STD_01122025!$F$3,U80&lt;STD_01122025!$F$4,V80&gt;STD_01122025!$F$5,X80&gt;STD_01122025!$F$6,OR(AF80="ND",AF80&lt;STD_01122025!$F$7),AH80="ND"),"Pass","Fail"),IF(E80="SuperPL",IF(AND(T80&gt;STD_01122025!$H$3,U80&lt;STD_01122025!$H$4,V80&gt;STD_01122025!$H$5,X80&gt;STD_01122025!$H$6,OR(AF80="ND",AF80&lt;STD_01122025!$H$7),AH80="ND"),"Pass","Fail"),IF(E80="Flight",IF(AND(T80&gt;STD_01122025!$J$3,U80&lt;STD_01122025!$J$4,X80&gt;STD_01122025!$J$6,OR(AF80="ND",AF80&lt;STD_01122025!$J$7),AH80="ND"),"Pass","Fail"),""))))))</f>
        <v>Pass</v>
      </c>
      <c r="AM80" s="62">
        <f>IF(ISBLANK(B80),"",IFERROR(IF(VLOOKUP(B80,'Np PL4 Stock'!$A:$J,10,FALSE)="Np4",D80-VLOOKUP(B80,'Np PL4 Stock'!$A:$E,5,FALSE),D80-VLOOKUP(B80,'Np PL4 Stock'!$A:$E,5,FALSE)-1),""))</f>
        <v>12</v>
      </c>
      <c r="AN80" s="68">
        <v>8.11</v>
      </c>
      <c r="AO80" s="68">
        <v>5.743</v>
      </c>
      <c r="AP80" s="69">
        <v>98</v>
      </c>
      <c r="AQ80" s="64">
        <v>292</v>
      </c>
      <c r="AR80" s="64">
        <v>97</v>
      </c>
      <c r="AS80" s="59">
        <v>100</v>
      </c>
      <c r="AT80" s="73">
        <v>12500</v>
      </c>
      <c r="AU80" s="73">
        <v>41000</v>
      </c>
      <c r="AV80" s="73" t="s">
        <v>38</v>
      </c>
      <c r="AW80" s="73" t="s">
        <v>38</v>
      </c>
      <c r="AX80" s="73" t="s">
        <v>32</v>
      </c>
      <c r="AY80" s="59">
        <v>0</v>
      </c>
      <c r="AZ80" s="59">
        <v>0</v>
      </c>
      <c r="BA80" s="59">
        <v>0</v>
      </c>
      <c r="BB80" s="59">
        <v>0</v>
      </c>
      <c r="BC80" s="59">
        <v>0</v>
      </c>
      <c r="BD80" s="59">
        <v>0</v>
      </c>
      <c r="BE80" s="84" t="s">
        <v>38</v>
      </c>
      <c r="BF80" s="84" t="s">
        <v>38</v>
      </c>
      <c r="BG80" s="84" t="s">
        <v>38</v>
      </c>
      <c r="BH80" s="84" t="s">
        <v>38</v>
      </c>
      <c r="BI80" s="85" t="s">
        <v>515</v>
      </c>
      <c r="BJ80" s="86" t="s">
        <v>261</v>
      </c>
      <c r="BK80" s="64" t="s">
        <v>495</v>
      </c>
      <c r="BL80" s="86" t="s">
        <v>155</v>
      </c>
      <c r="BM80" s="86" t="s">
        <v>178</v>
      </c>
      <c r="BN80" s="86"/>
      <c r="BO80" s="59">
        <v>9</v>
      </c>
      <c r="BP80" s="69">
        <v>246104305100157</v>
      </c>
      <c r="BQ80" s="92">
        <v>0.4</v>
      </c>
      <c r="BR80" s="93">
        <v>0.04</v>
      </c>
      <c r="BS80" s="94">
        <f t="shared" si="18"/>
        <v>0.44</v>
      </c>
      <c r="BT80" s="95">
        <v>0.158</v>
      </c>
      <c r="BU80" s="101">
        <f t="shared" si="19"/>
        <v>0.598</v>
      </c>
      <c r="BV80" s="102">
        <f t="shared" si="16"/>
        <v>3.42465753424658</v>
      </c>
      <c r="BW80" s="103">
        <v>440</v>
      </c>
      <c r="BX80" s="104">
        <f t="shared" si="17"/>
        <v>0.00204794520547945</v>
      </c>
      <c r="BY80" s="105">
        <v>1000</v>
      </c>
      <c r="BZ80" s="103" t="s">
        <v>32</v>
      </c>
      <c r="CA80" s="106" t="s">
        <v>189</v>
      </c>
      <c r="CB80" s="107" t="s">
        <v>148</v>
      </c>
      <c r="CC80" s="112" t="s">
        <v>149</v>
      </c>
      <c r="CD80" s="106"/>
      <c r="CE80" s="103" t="s">
        <v>192</v>
      </c>
      <c r="CF80" s="113"/>
      <c r="CG80" s="115">
        <v>2000026895</v>
      </c>
    </row>
    <row r="81" spans="1:85">
      <c r="A81" s="53" t="str">
        <f t="shared" si="11"/>
        <v>C1-02-02-45717</v>
      </c>
      <c r="B81" s="47" t="str">
        <f t="shared" si="10"/>
        <v>C1-02-02</v>
      </c>
      <c r="C81" s="48" t="s">
        <v>43</v>
      </c>
      <c r="D81" s="49">
        <v>45717</v>
      </c>
      <c r="E81" s="54" t="s">
        <v>14</v>
      </c>
      <c r="F81" s="51" t="s">
        <v>15</v>
      </c>
      <c r="G81" s="52">
        <v>2</v>
      </c>
      <c r="H81" s="51" t="s">
        <v>187</v>
      </c>
      <c r="I81" s="59">
        <v>2</v>
      </c>
      <c r="J81" s="60">
        <f>IF(ISBLANK(H81),"",IFERROR(VLOOKUP(B81,'Np PL4 Stock'!$A:$D,4,FALSE),""))</f>
        <v>45705</v>
      </c>
      <c r="K81" s="61">
        <f>IF(ISBLANK(H81),"",SUMIF('Np PL4 Stock'!$A:$A,B81,'Np PL4 Stock'!$N:$N))</f>
        <v>1.5</v>
      </c>
      <c r="L81" s="62">
        <f>IF(ISBLANK(H81),"",VLOOKUP(LEFT(B81,5),Unit!A:B,2,FALSE))</f>
        <v>20</v>
      </c>
      <c r="M81" s="63" t="str">
        <f>IF(ISBLANK(H81),"",IFERROR(VLOOKUP(B81,'Np PL4 Stock'!$A:$T,20,FALSE),""))</f>
        <v>V1-MD1</v>
      </c>
      <c r="N81" s="63" t="str">
        <f>IF(ISBLANK(H81),"",IFERROR(VLOOKUP(B81,'Np PL4 Stock'!$A:$U,21,FALSE),""))</f>
        <v>Konabay</v>
      </c>
      <c r="O81" s="62">
        <f t="shared" si="12"/>
        <v>75</v>
      </c>
      <c r="P81" s="62">
        <f t="shared" si="13"/>
        <v>3.7e-5</v>
      </c>
      <c r="Q81" s="67">
        <f t="shared" si="14"/>
        <v>1.00666666666667e-6</v>
      </c>
      <c r="R81" s="67">
        <f t="shared" si="15"/>
        <v>1.3532e-6</v>
      </c>
      <c r="S81" s="64">
        <v>11</v>
      </c>
      <c r="T81" s="68">
        <v>7.685</v>
      </c>
      <c r="U81" s="68">
        <v>5.353</v>
      </c>
      <c r="V81" s="69">
        <v>97</v>
      </c>
      <c r="W81" s="59">
        <v>387</v>
      </c>
      <c r="X81" s="59">
        <v>95</v>
      </c>
      <c r="Y81" s="59">
        <v>100</v>
      </c>
      <c r="Z81" s="59">
        <v>84</v>
      </c>
      <c r="AA81" s="59">
        <v>0</v>
      </c>
      <c r="AB81" s="59">
        <v>0</v>
      </c>
      <c r="AC81" s="59">
        <v>0</v>
      </c>
      <c r="AD81" s="59">
        <v>0</v>
      </c>
      <c r="AE81" s="59">
        <v>100</v>
      </c>
      <c r="AF81" s="73" t="s">
        <v>38</v>
      </c>
      <c r="AG81" s="73">
        <v>49000</v>
      </c>
      <c r="AH81" s="73" t="s">
        <v>38</v>
      </c>
      <c r="AI81" s="73" t="s">
        <v>38</v>
      </c>
      <c r="AJ81" s="73" t="s">
        <v>38</v>
      </c>
      <c r="AK81" s="73" t="s">
        <v>32</v>
      </c>
      <c r="AL81" s="77" t="str">
        <f>IF(ISBLANK(S81),"",IF(AJ81="Fail","Fail",IF(E81="PL4",IF(AND(T81&gt;STD_01122025!$D$3,U81&lt;STD_01122025!$D$4,OR(AF81="ND",AF81&lt;STD_01122025!$D$7),AH81="ND"),"Pass","Fail"),IF(E81="PL12",IF(AND(S81&lt;STD_01122025!$F$2,T81&gt;STD_01122025!$F$3,U81&lt;STD_01122025!$F$4,V81&gt;STD_01122025!$F$5,X81&gt;STD_01122025!$F$6,OR(AF81="ND",AF81&lt;STD_01122025!$F$7),AH81="ND"),"Pass","Fail"),IF(E81="SuperPL",IF(AND(T81&gt;STD_01122025!$H$3,U81&lt;STD_01122025!$H$4,V81&gt;STD_01122025!$H$5,X81&gt;STD_01122025!$H$6,OR(AF81="ND",AF81&lt;STD_01122025!$H$7),AH81="ND"),"Pass","Fail"),IF(E81="Flight",IF(AND(T81&gt;STD_01122025!$J$3,U81&lt;STD_01122025!$J$4,X81&gt;STD_01122025!$J$6,OR(AF81="ND",AF81&lt;STD_01122025!$J$7),AH81="ND"),"Pass","Fail"),""))))))</f>
        <v>Pass</v>
      </c>
      <c r="AM81" s="62">
        <f>IF(ISBLANK(B81),"",IFERROR(IF(VLOOKUP(B81,'Np PL4 Stock'!$A:$J,10,FALSE)="Np4",D81-VLOOKUP(B81,'Np PL4 Stock'!$A:$E,5,FALSE),D81-VLOOKUP(B81,'Np PL4 Stock'!$A:$E,5,FALSE)-1),""))</f>
        <v>12</v>
      </c>
      <c r="AN81" s="68">
        <v>8.11</v>
      </c>
      <c r="AO81" s="68">
        <v>5.743</v>
      </c>
      <c r="AP81" s="69">
        <v>98</v>
      </c>
      <c r="AQ81" s="64">
        <v>292</v>
      </c>
      <c r="AR81" s="64">
        <v>97</v>
      </c>
      <c r="AS81" s="59">
        <v>100</v>
      </c>
      <c r="AT81" s="73">
        <v>12500</v>
      </c>
      <c r="AU81" s="73">
        <v>41000</v>
      </c>
      <c r="AV81" s="73" t="s">
        <v>38</v>
      </c>
      <c r="AW81" s="73" t="s">
        <v>38</v>
      </c>
      <c r="AX81" s="73" t="s">
        <v>32</v>
      </c>
      <c r="AY81" s="59">
        <v>0</v>
      </c>
      <c r="AZ81" s="59">
        <v>0</v>
      </c>
      <c r="BA81" s="59">
        <v>0</v>
      </c>
      <c r="BB81" s="59">
        <v>0</v>
      </c>
      <c r="BC81" s="59">
        <v>0</v>
      </c>
      <c r="BD81" s="59">
        <v>0</v>
      </c>
      <c r="BE81" s="84" t="s">
        <v>38</v>
      </c>
      <c r="BF81" s="84" t="s">
        <v>38</v>
      </c>
      <c r="BG81" s="84" t="s">
        <v>38</v>
      </c>
      <c r="BH81" s="84" t="s">
        <v>38</v>
      </c>
      <c r="BI81" s="85" t="s">
        <v>529</v>
      </c>
      <c r="BJ81" s="86" t="s">
        <v>261</v>
      </c>
      <c r="BK81" s="64" t="s">
        <v>495</v>
      </c>
      <c r="BL81" s="86" t="s">
        <v>155</v>
      </c>
      <c r="BM81" s="86" t="s">
        <v>178</v>
      </c>
      <c r="BN81" s="86"/>
      <c r="BO81" s="59">
        <v>7</v>
      </c>
      <c r="BP81" s="69">
        <v>246104305100158</v>
      </c>
      <c r="BQ81" s="92">
        <v>0.25</v>
      </c>
      <c r="BR81" s="93">
        <v>0.05</v>
      </c>
      <c r="BS81" s="94">
        <f t="shared" si="18"/>
        <v>0.3</v>
      </c>
      <c r="BT81" s="95">
        <v>0.105</v>
      </c>
      <c r="BU81" s="101">
        <f t="shared" si="19"/>
        <v>0.405</v>
      </c>
      <c r="BV81" s="102">
        <f t="shared" si="16"/>
        <v>3.42465753424658</v>
      </c>
      <c r="BW81" s="103">
        <v>300</v>
      </c>
      <c r="BX81" s="104">
        <f t="shared" si="17"/>
        <v>0.00138698630136986</v>
      </c>
      <c r="BY81" s="105">
        <v>1000</v>
      </c>
      <c r="BZ81" s="103" t="s">
        <v>32</v>
      </c>
      <c r="CA81" s="106" t="s">
        <v>189</v>
      </c>
      <c r="CB81" s="107" t="s">
        <v>148</v>
      </c>
      <c r="CC81" s="112" t="s">
        <v>149</v>
      </c>
      <c r="CD81" s="106"/>
      <c r="CE81" s="103" t="s">
        <v>192</v>
      </c>
      <c r="CF81" s="113"/>
      <c r="CG81" s="115">
        <v>2000026430</v>
      </c>
    </row>
    <row r="82" spans="1:85">
      <c r="A82" s="53" t="str">
        <f t="shared" si="11"/>
        <v>C1-01-02-45717</v>
      </c>
      <c r="B82" s="47" t="str">
        <f t="shared" si="10"/>
        <v>C1-01-02</v>
      </c>
      <c r="C82" s="48" t="s">
        <v>43</v>
      </c>
      <c r="D82" s="49">
        <v>45717</v>
      </c>
      <c r="E82" s="50" t="s">
        <v>14</v>
      </c>
      <c r="F82" s="51" t="s">
        <v>15</v>
      </c>
      <c r="G82" s="52">
        <v>2</v>
      </c>
      <c r="H82" s="51" t="s">
        <v>187</v>
      </c>
      <c r="I82" s="59">
        <v>1</v>
      </c>
      <c r="J82" s="60">
        <f>IF(ISBLANK(H82),"",IFERROR(VLOOKUP(B82,'Np PL4 Stock'!$A:$D,4,FALSE),""))</f>
        <v>45705</v>
      </c>
      <c r="K82" s="61">
        <f>IF(ISBLANK(H82),"",SUMIF('Np PL4 Stock'!$A:$A,B82,'Np PL4 Stock'!$N:$N))</f>
        <v>1.5</v>
      </c>
      <c r="L82" s="62">
        <f>IF(ISBLANK(H82),"",VLOOKUP(LEFT(B82,5),Unit!A:B,2,FALSE))</f>
        <v>20</v>
      </c>
      <c r="M82" s="63" t="str">
        <f>IF(ISBLANK(H82),"",IFERROR(VLOOKUP(B82,'Np PL4 Stock'!$A:$T,20,FALSE),""))</f>
        <v>V1-MD1</v>
      </c>
      <c r="N82" s="63" t="str">
        <f>IF(ISBLANK(H82),"",IFERROR(VLOOKUP(B82,'Np PL4 Stock'!$A:$U,21,FALSE),""))</f>
        <v>Konabay</v>
      </c>
      <c r="O82" s="62">
        <f t="shared" si="12"/>
        <v>75</v>
      </c>
      <c r="P82" s="62">
        <f t="shared" si="13"/>
        <v>6.3e-5</v>
      </c>
      <c r="Q82" s="67">
        <f t="shared" si="14"/>
        <v>8.4e-7</v>
      </c>
      <c r="R82" s="67">
        <f t="shared" si="15"/>
        <v>1.17e-6</v>
      </c>
      <c r="S82" s="64">
        <v>11</v>
      </c>
      <c r="T82" s="68">
        <v>7.876</v>
      </c>
      <c r="U82" s="68">
        <v>5.739</v>
      </c>
      <c r="V82" s="69">
        <v>96</v>
      </c>
      <c r="W82" s="59">
        <v>359</v>
      </c>
      <c r="X82" s="59">
        <v>96</v>
      </c>
      <c r="Y82" s="59">
        <v>100</v>
      </c>
      <c r="Z82" s="59">
        <v>88</v>
      </c>
      <c r="AA82" s="59">
        <v>0</v>
      </c>
      <c r="AB82" s="59">
        <v>0</v>
      </c>
      <c r="AC82" s="59">
        <v>0</v>
      </c>
      <c r="AD82" s="59">
        <v>0</v>
      </c>
      <c r="AE82" s="59">
        <v>100</v>
      </c>
      <c r="AF82" s="73" t="s">
        <v>38</v>
      </c>
      <c r="AG82" s="73">
        <v>42000</v>
      </c>
      <c r="AH82" s="73" t="s">
        <v>38</v>
      </c>
      <c r="AI82" s="73" t="s">
        <v>38</v>
      </c>
      <c r="AJ82" s="73" t="s">
        <v>38</v>
      </c>
      <c r="AK82" s="73" t="s">
        <v>32</v>
      </c>
      <c r="AL82" s="77" t="str">
        <f>IF(ISBLANK(S82),"",IF(AJ82="Fail","Fail",IF(E82="PL4",IF(AND(T82&gt;STD_01122025!$D$3,U82&lt;STD_01122025!$D$4,OR(AF82="ND",AF82&lt;STD_01122025!$D$7),AH82="ND"),"Pass","Fail"),IF(E82="PL12",IF(AND(S82&lt;STD_01122025!$F$2,T82&gt;STD_01122025!$F$3,U82&lt;STD_01122025!$F$4,V82&gt;STD_01122025!$F$5,X82&gt;STD_01122025!$F$6,OR(AF82="ND",AF82&lt;STD_01122025!$F$7),AH82="ND"),"Pass","Fail"),IF(E82="SuperPL",IF(AND(T82&gt;STD_01122025!$H$3,U82&lt;STD_01122025!$H$4,V82&gt;STD_01122025!$H$5,X82&gt;STD_01122025!$H$6,OR(AF82="ND",AF82&lt;STD_01122025!$H$7),AH82="ND"),"Pass","Fail"),IF(E82="Flight",IF(AND(T82&gt;STD_01122025!$J$3,U82&lt;STD_01122025!$J$4,X82&gt;STD_01122025!$J$6,OR(AF82="ND",AF82&lt;STD_01122025!$J$7),AH82="ND"),"Pass","Fail"),""))))))</f>
        <v>Pass</v>
      </c>
      <c r="AM82" s="62">
        <f>IF(ISBLANK(B82),"",IFERROR(IF(VLOOKUP(B82,'Np PL4 Stock'!$A:$J,10,FALSE)="Np4",D82-VLOOKUP(B82,'Np PL4 Stock'!$A:$E,5,FALSE),D82-VLOOKUP(B82,'Np PL4 Stock'!$A:$E,5,FALSE)-1),""))</f>
        <v>12</v>
      </c>
      <c r="AN82" s="68">
        <v>8.36</v>
      </c>
      <c r="AO82" s="68">
        <v>7.08</v>
      </c>
      <c r="AP82" s="69">
        <v>100</v>
      </c>
      <c r="AQ82" s="64">
        <v>273</v>
      </c>
      <c r="AR82" s="64">
        <v>98</v>
      </c>
      <c r="AS82" s="59">
        <v>100</v>
      </c>
      <c r="AT82" s="73" t="s">
        <v>38</v>
      </c>
      <c r="AU82" s="73">
        <v>69000</v>
      </c>
      <c r="AV82" s="73" t="s">
        <v>38</v>
      </c>
      <c r="AW82" s="73" t="s">
        <v>38</v>
      </c>
      <c r="AX82" s="73" t="s">
        <v>32</v>
      </c>
      <c r="AY82" s="59">
        <v>0</v>
      </c>
      <c r="AZ82" s="59">
        <v>0</v>
      </c>
      <c r="BA82" s="59">
        <v>0</v>
      </c>
      <c r="BB82" s="59">
        <v>0</v>
      </c>
      <c r="BC82" s="59">
        <v>0</v>
      </c>
      <c r="BD82" s="59">
        <v>0</v>
      </c>
      <c r="BE82" s="84" t="s">
        <v>38</v>
      </c>
      <c r="BF82" s="84" t="s">
        <v>38</v>
      </c>
      <c r="BG82" s="84" t="s">
        <v>38</v>
      </c>
      <c r="BH82" s="84" t="s">
        <v>38</v>
      </c>
      <c r="BI82" s="85" t="s">
        <v>529</v>
      </c>
      <c r="BJ82" s="86" t="s">
        <v>261</v>
      </c>
      <c r="BK82" s="64" t="s">
        <v>495</v>
      </c>
      <c r="BL82" s="86" t="s">
        <v>155</v>
      </c>
      <c r="BM82" s="86" t="s">
        <v>178</v>
      </c>
      <c r="BN82" s="86"/>
      <c r="BO82" s="59">
        <v>9</v>
      </c>
      <c r="BP82" s="69">
        <v>246104305100158</v>
      </c>
      <c r="BQ82" s="92">
        <v>1.05</v>
      </c>
      <c r="BR82" s="93">
        <v>0.21</v>
      </c>
      <c r="BS82" s="94">
        <f t="shared" si="18"/>
        <v>1.26</v>
      </c>
      <c r="BT82" s="95">
        <v>0.495</v>
      </c>
      <c r="BU82" s="101">
        <f t="shared" si="19"/>
        <v>1.755</v>
      </c>
      <c r="BV82" s="102">
        <f t="shared" si="16"/>
        <v>3.66300366300366</v>
      </c>
      <c r="BW82" s="103">
        <v>1260</v>
      </c>
      <c r="BX82" s="104">
        <f t="shared" si="17"/>
        <v>0.00642857142857143</v>
      </c>
      <c r="BY82" s="105">
        <v>1000</v>
      </c>
      <c r="BZ82" s="103" t="s">
        <v>32</v>
      </c>
      <c r="CA82" s="106" t="s">
        <v>189</v>
      </c>
      <c r="CB82" s="107" t="s">
        <v>148</v>
      </c>
      <c r="CC82" s="112" t="s">
        <v>149</v>
      </c>
      <c r="CD82" s="106"/>
      <c r="CE82" s="103" t="s">
        <v>192</v>
      </c>
      <c r="CF82" s="113"/>
      <c r="CG82" s="114">
        <v>2000026430</v>
      </c>
    </row>
    <row r="83" spans="1:85">
      <c r="A83" s="53" t="str">
        <f t="shared" si="11"/>
        <v>C1-02-02-45718</v>
      </c>
      <c r="B83" s="47" t="str">
        <f t="shared" si="10"/>
        <v>C1-02-02</v>
      </c>
      <c r="C83" s="48" t="s">
        <v>43</v>
      </c>
      <c r="D83" s="49">
        <v>45718</v>
      </c>
      <c r="E83" s="50" t="s">
        <v>14</v>
      </c>
      <c r="F83" s="51" t="s">
        <v>15</v>
      </c>
      <c r="G83" s="52">
        <v>2</v>
      </c>
      <c r="H83" s="51" t="s">
        <v>187</v>
      </c>
      <c r="I83" s="59">
        <v>2</v>
      </c>
      <c r="J83" s="60">
        <f>IF(ISBLANK(H83),"",IFERROR(VLOOKUP(B83,'Np PL4 Stock'!$A:$D,4,FALSE),""))</f>
        <v>45705</v>
      </c>
      <c r="K83" s="61">
        <f>IF(ISBLANK(H83),"",SUMIF('Np PL4 Stock'!$A:$A,B83,'Np PL4 Stock'!$N:$N))</f>
        <v>1.5</v>
      </c>
      <c r="L83" s="62">
        <f>IF(ISBLANK(H83),"",VLOOKUP(LEFT(B83,5),Unit!A:B,2,FALSE))</f>
        <v>20</v>
      </c>
      <c r="M83" s="63" t="str">
        <f>IF(ISBLANK(H83),"",IFERROR(VLOOKUP(B83,'Np PL4 Stock'!$A:$T,20,FALSE),""))</f>
        <v>V1-MD1</v>
      </c>
      <c r="N83" s="63" t="str">
        <f>IF(ISBLANK(H83),"",IFERROR(VLOOKUP(B83,'Np PL4 Stock'!$A:$U,21,FALSE),""))</f>
        <v>Konabay</v>
      </c>
      <c r="O83" s="62">
        <f t="shared" si="12"/>
        <v>75</v>
      </c>
      <c r="P83" s="62">
        <f t="shared" si="13"/>
        <v>3.85e-5</v>
      </c>
      <c r="Q83" s="67">
        <f t="shared" si="14"/>
        <v>1.00666666666667e-6</v>
      </c>
      <c r="R83" s="67">
        <f t="shared" si="15"/>
        <v>1.3532e-6</v>
      </c>
      <c r="S83" s="64">
        <v>11</v>
      </c>
      <c r="T83" s="68">
        <v>7.685</v>
      </c>
      <c r="U83" s="68">
        <v>5.353</v>
      </c>
      <c r="V83" s="69">
        <v>97</v>
      </c>
      <c r="W83" s="59">
        <v>387</v>
      </c>
      <c r="X83" s="64">
        <v>95</v>
      </c>
      <c r="Y83" s="59">
        <v>100</v>
      </c>
      <c r="Z83" s="59">
        <v>84</v>
      </c>
      <c r="AA83" s="59">
        <v>0</v>
      </c>
      <c r="AB83" s="59">
        <v>0</v>
      </c>
      <c r="AC83" s="59">
        <v>0</v>
      </c>
      <c r="AD83" s="59">
        <v>0</v>
      </c>
      <c r="AE83" s="59">
        <v>100</v>
      </c>
      <c r="AF83" s="73" t="s">
        <v>38</v>
      </c>
      <c r="AG83" s="73">
        <v>49000</v>
      </c>
      <c r="AH83" s="73" t="s">
        <v>38</v>
      </c>
      <c r="AI83" s="73" t="s">
        <v>38</v>
      </c>
      <c r="AJ83" s="73" t="s">
        <v>38</v>
      </c>
      <c r="AK83" s="73" t="s">
        <v>32</v>
      </c>
      <c r="AL83" s="77" t="str">
        <f>IF(ISBLANK(S83),"",IF(AJ83="Fail","Fail",IF(E83="PL4",IF(AND(T83&gt;STD_01122025!$D$3,U83&lt;STD_01122025!$D$4,OR(AF83="ND",AF83&lt;STD_01122025!$D$7),AH83="ND"),"Pass","Fail"),IF(E83="PL12",IF(AND(S83&lt;STD_01122025!$F$2,T83&gt;STD_01122025!$F$3,U83&lt;STD_01122025!$F$4,V83&gt;STD_01122025!$F$5,X83&gt;STD_01122025!$F$6,OR(AF83="ND",AF83&lt;STD_01122025!$F$7),AH83="ND"),"Pass","Fail"),IF(E83="SuperPL",IF(AND(T83&gt;STD_01122025!$H$3,U83&lt;STD_01122025!$H$4,V83&gt;STD_01122025!$H$5,X83&gt;STD_01122025!$H$6,OR(AF83="ND",AF83&lt;STD_01122025!$H$7),AH83="ND"),"Pass","Fail"),IF(E83="Flight",IF(AND(T83&gt;STD_01122025!$J$3,U83&lt;STD_01122025!$J$4,X83&gt;STD_01122025!$J$6,OR(AF83="ND",AF83&lt;STD_01122025!$J$7),AH83="ND"),"Pass","Fail"),""))))))</f>
        <v>Pass</v>
      </c>
      <c r="AM83" s="62">
        <f>IF(ISBLANK(B83),"",IFERROR(IF(VLOOKUP(B83,'Np PL4 Stock'!$A:$J,10,FALSE)="Np4",D83-VLOOKUP(B83,'Np PL4 Stock'!$A:$E,5,FALSE),D83-VLOOKUP(B83,'Np PL4 Stock'!$A:$E,5,FALSE)-1),""))</f>
        <v>13</v>
      </c>
      <c r="AN83" s="68">
        <v>8.56</v>
      </c>
      <c r="AO83" s="68">
        <v>7.679</v>
      </c>
      <c r="AP83" s="69">
        <v>99</v>
      </c>
      <c r="AQ83" s="64">
        <v>245</v>
      </c>
      <c r="AR83" s="64">
        <v>98</v>
      </c>
      <c r="AS83" s="59">
        <v>100</v>
      </c>
      <c r="AT83" s="73">
        <v>34000</v>
      </c>
      <c r="AU83" s="73">
        <v>31500</v>
      </c>
      <c r="AV83" s="73" t="s">
        <v>38</v>
      </c>
      <c r="AW83" s="73" t="s">
        <v>38</v>
      </c>
      <c r="AX83" s="73" t="s">
        <v>32</v>
      </c>
      <c r="AY83" s="59">
        <v>0</v>
      </c>
      <c r="AZ83" s="59">
        <v>0</v>
      </c>
      <c r="BA83" s="59">
        <v>0</v>
      </c>
      <c r="BB83" s="59">
        <v>0</v>
      </c>
      <c r="BC83" s="59">
        <v>0</v>
      </c>
      <c r="BD83" s="59">
        <v>0</v>
      </c>
      <c r="BE83" s="84" t="s">
        <v>38</v>
      </c>
      <c r="BF83" s="84" t="s">
        <v>38</v>
      </c>
      <c r="BG83" s="84" t="s">
        <v>38</v>
      </c>
      <c r="BH83" s="84" t="s">
        <v>38</v>
      </c>
      <c r="BI83" s="85" t="s">
        <v>515</v>
      </c>
      <c r="BJ83" s="64" t="s">
        <v>261</v>
      </c>
      <c r="BK83" s="64" t="s">
        <v>495</v>
      </c>
      <c r="BL83" s="86" t="s">
        <v>155</v>
      </c>
      <c r="BM83" s="86" t="s">
        <v>178</v>
      </c>
      <c r="BN83" s="86"/>
      <c r="BO83" s="59">
        <v>9</v>
      </c>
      <c r="BP83" s="69">
        <v>246104305100161</v>
      </c>
      <c r="BQ83" s="92">
        <v>0.7</v>
      </c>
      <c r="BR83" s="92">
        <v>0.07</v>
      </c>
      <c r="BS83" s="94">
        <f t="shared" si="18"/>
        <v>0.77</v>
      </c>
      <c r="BT83" s="95">
        <v>0.2568</v>
      </c>
      <c r="BU83" s="101">
        <f t="shared" si="19"/>
        <v>1.0268</v>
      </c>
      <c r="BV83" s="102">
        <f t="shared" si="16"/>
        <v>4.08163265306122</v>
      </c>
      <c r="BW83" s="103">
        <v>855.555555555556</v>
      </c>
      <c r="BX83" s="104">
        <f t="shared" si="17"/>
        <v>0.00419102040816326</v>
      </c>
      <c r="BY83" s="105">
        <v>900</v>
      </c>
      <c r="BZ83" s="103" t="s">
        <v>32</v>
      </c>
      <c r="CA83" s="106" t="s">
        <v>189</v>
      </c>
      <c r="CB83" s="107" t="s">
        <v>148</v>
      </c>
      <c r="CC83" s="112" t="s">
        <v>149</v>
      </c>
      <c r="CD83" s="106"/>
      <c r="CE83" s="103" t="s">
        <v>192</v>
      </c>
      <c r="CF83" s="113"/>
      <c r="CG83" s="114">
        <v>2000026895</v>
      </c>
    </row>
    <row r="84" spans="1:85">
      <c r="A84" s="53" t="str">
        <f t="shared" si="11"/>
        <v>C1-03-02-45718</v>
      </c>
      <c r="B84" s="47" t="str">
        <f t="shared" si="10"/>
        <v>C1-03-02</v>
      </c>
      <c r="C84" s="48" t="s">
        <v>43</v>
      </c>
      <c r="D84" s="49">
        <v>45718</v>
      </c>
      <c r="E84" s="50" t="s">
        <v>14</v>
      </c>
      <c r="F84" s="51" t="s">
        <v>15</v>
      </c>
      <c r="G84" s="52">
        <v>2</v>
      </c>
      <c r="H84" s="51" t="s">
        <v>187</v>
      </c>
      <c r="I84" s="59">
        <v>3</v>
      </c>
      <c r="J84" s="60">
        <f>IF(ISBLANK(H84),"",IFERROR(VLOOKUP(B84,'Np PL4 Stock'!$A:$D,4,FALSE),""))</f>
        <v>45706</v>
      </c>
      <c r="K84" s="61">
        <f>IF(ISBLANK(H84),"",SUMIF('Np PL4 Stock'!$A:$A,B84,'Np PL4 Stock'!$N:$N))</f>
        <v>1.5</v>
      </c>
      <c r="L84" s="62">
        <f>IF(ISBLANK(H84),"",VLOOKUP(LEFT(B84,5),Unit!A:B,2,FALSE))</f>
        <v>20</v>
      </c>
      <c r="M84" s="63" t="str">
        <f>IF(ISBLANK(H84),"",IFERROR(VLOOKUP(B84,'Np PL4 Stock'!$A:$T,20,FALSE),""))</f>
        <v>V1-MD1</v>
      </c>
      <c r="N84" s="63" t="str">
        <f>IF(ISBLANK(H84),"",IFERROR(VLOOKUP(B84,'Np PL4 Stock'!$A:$U,21,FALSE),""))</f>
        <v>Konabay</v>
      </c>
      <c r="O84" s="62">
        <f t="shared" si="12"/>
        <v>75</v>
      </c>
      <c r="P84" s="62">
        <f t="shared" si="13"/>
        <v>7.1e-5</v>
      </c>
      <c r="Q84" s="67">
        <f t="shared" si="14"/>
        <v>9.46666666666667e-7</v>
      </c>
      <c r="R84" s="67">
        <f t="shared" si="15"/>
        <v>1.27426666666667e-6</v>
      </c>
      <c r="S84" s="64">
        <v>11</v>
      </c>
      <c r="T84" s="68">
        <v>7.592</v>
      </c>
      <c r="U84" s="68">
        <v>5.948</v>
      </c>
      <c r="V84" s="69">
        <v>90.909</v>
      </c>
      <c r="W84" s="59">
        <v>410</v>
      </c>
      <c r="X84" s="64">
        <v>97</v>
      </c>
      <c r="Y84" s="59">
        <v>100</v>
      </c>
      <c r="Z84" s="59">
        <v>84</v>
      </c>
      <c r="AA84" s="59">
        <v>0</v>
      </c>
      <c r="AB84" s="59">
        <v>0</v>
      </c>
      <c r="AC84" s="59">
        <v>0</v>
      </c>
      <c r="AD84" s="59">
        <v>0</v>
      </c>
      <c r="AE84" s="59">
        <v>100</v>
      </c>
      <c r="AF84" s="73" t="s">
        <v>38</v>
      </c>
      <c r="AG84" s="73">
        <v>69000</v>
      </c>
      <c r="AH84" s="73" t="s">
        <v>38</v>
      </c>
      <c r="AI84" s="73" t="s">
        <v>38</v>
      </c>
      <c r="AJ84" s="73" t="s">
        <v>38</v>
      </c>
      <c r="AK84" s="73" t="s">
        <v>32</v>
      </c>
      <c r="AL84" s="77" t="str">
        <f>IF(ISBLANK(S84),"",IF(AJ84="Fail","Fail",IF(E84="PL4",IF(AND(T84&gt;STD_01122025!$D$3,U84&lt;STD_01122025!$D$4,OR(AF84="ND",AF84&lt;STD_01122025!$D$7),AH84="ND"),"Pass","Fail"),IF(E84="PL12",IF(AND(S84&lt;STD_01122025!$F$2,T84&gt;STD_01122025!$F$3,U84&lt;STD_01122025!$F$4,V84&gt;STD_01122025!$F$5,X84&gt;STD_01122025!$F$6,OR(AF84="ND",AF84&lt;STD_01122025!$F$7),AH84="ND"),"Pass","Fail"),IF(E84="SuperPL",IF(AND(T84&gt;STD_01122025!$H$3,U84&lt;STD_01122025!$H$4,V84&gt;STD_01122025!$H$5,X84&gt;STD_01122025!$H$6,OR(AF84="ND",AF84&lt;STD_01122025!$H$7),AH84="ND"),"Pass","Fail"),IF(E84="Flight",IF(AND(T84&gt;STD_01122025!$J$3,U84&lt;STD_01122025!$J$4,X84&gt;STD_01122025!$J$6,OR(AF84="ND",AF84&lt;STD_01122025!$J$7),AH84="ND"),"Pass","Fail"),""))))))</f>
        <v>Pass</v>
      </c>
      <c r="AM84" s="62">
        <f>IF(ISBLANK(B84),"",IFERROR(IF(VLOOKUP(B84,'Np PL4 Stock'!$A:$J,10,FALSE)="Np4",D84-VLOOKUP(B84,'Np PL4 Stock'!$A:$E,5,FALSE),D84-VLOOKUP(B84,'Np PL4 Stock'!$A:$E,5,FALSE)-1),""))</f>
        <v>12</v>
      </c>
      <c r="AN84" s="68">
        <v>8.1</v>
      </c>
      <c r="AO84" s="68">
        <v>6.613</v>
      </c>
      <c r="AP84" s="69">
        <v>99</v>
      </c>
      <c r="AQ84" s="64">
        <v>295</v>
      </c>
      <c r="AR84" s="64">
        <v>97</v>
      </c>
      <c r="AS84" s="59">
        <v>100</v>
      </c>
      <c r="AT84" s="73" t="s">
        <v>38</v>
      </c>
      <c r="AU84" s="73">
        <v>60500</v>
      </c>
      <c r="AV84" s="73" t="s">
        <v>38</v>
      </c>
      <c r="AW84" s="73" t="s">
        <v>38</v>
      </c>
      <c r="AX84" s="73" t="s">
        <v>32</v>
      </c>
      <c r="AY84" s="59">
        <v>0</v>
      </c>
      <c r="AZ84" s="59">
        <v>0</v>
      </c>
      <c r="BA84" s="59">
        <v>0</v>
      </c>
      <c r="BB84" s="59">
        <v>0</v>
      </c>
      <c r="BC84" s="59">
        <v>0</v>
      </c>
      <c r="BD84" s="59">
        <v>0</v>
      </c>
      <c r="BE84" s="84" t="s">
        <v>38</v>
      </c>
      <c r="BF84" s="84" t="s">
        <v>38</v>
      </c>
      <c r="BG84" s="84" t="s">
        <v>38</v>
      </c>
      <c r="BH84" s="84" t="s">
        <v>38</v>
      </c>
      <c r="BI84" s="85" t="s">
        <v>515</v>
      </c>
      <c r="BJ84" s="64" t="s">
        <v>261</v>
      </c>
      <c r="BK84" s="64" t="s">
        <v>495</v>
      </c>
      <c r="BL84" s="86" t="s">
        <v>155</v>
      </c>
      <c r="BM84" s="86" t="s">
        <v>178</v>
      </c>
      <c r="BN84" s="86"/>
      <c r="BO84" s="59">
        <v>9</v>
      </c>
      <c r="BP84" s="69">
        <v>246104305100161</v>
      </c>
      <c r="BQ84" s="92">
        <v>0.2</v>
      </c>
      <c r="BR84" s="92">
        <v>0.02</v>
      </c>
      <c r="BS84" s="94">
        <f t="shared" si="18"/>
        <v>0.22</v>
      </c>
      <c r="BT84" s="95">
        <v>0.0792</v>
      </c>
      <c r="BU84" s="101">
        <f t="shared" si="19"/>
        <v>0.2992</v>
      </c>
      <c r="BV84" s="102">
        <f t="shared" si="16"/>
        <v>3.38983050847458</v>
      </c>
      <c r="BW84" s="103">
        <v>244.444444444444</v>
      </c>
      <c r="BX84" s="104">
        <f t="shared" si="17"/>
        <v>0.00101423728813559</v>
      </c>
      <c r="BY84" s="105">
        <v>900</v>
      </c>
      <c r="BZ84" s="103" t="s">
        <v>32</v>
      </c>
      <c r="CA84" s="106" t="s">
        <v>189</v>
      </c>
      <c r="CB84" s="107" t="s">
        <v>148</v>
      </c>
      <c r="CC84" s="112" t="s">
        <v>149</v>
      </c>
      <c r="CD84" s="106"/>
      <c r="CE84" s="103" t="s">
        <v>192</v>
      </c>
      <c r="CF84" s="113"/>
      <c r="CG84" s="115">
        <v>2000026895</v>
      </c>
    </row>
    <row r="85" spans="1:85">
      <c r="A85" s="53" t="str">
        <f t="shared" si="11"/>
        <v>C1-04-02-45718</v>
      </c>
      <c r="B85" s="47" t="str">
        <f t="shared" si="10"/>
        <v>C1-04-02</v>
      </c>
      <c r="C85" s="48" t="s">
        <v>43</v>
      </c>
      <c r="D85" s="49">
        <v>45718</v>
      </c>
      <c r="E85" s="50" t="s">
        <v>14</v>
      </c>
      <c r="F85" s="51" t="s">
        <v>15</v>
      </c>
      <c r="G85" s="52">
        <v>2</v>
      </c>
      <c r="H85" s="51" t="s">
        <v>187</v>
      </c>
      <c r="I85" s="59">
        <v>4</v>
      </c>
      <c r="J85" s="60">
        <f>IF(ISBLANK(H85),"",IFERROR(VLOOKUP(B85,'Np PL4 Stock'!$A:$D,4,FALSE),""))</f>
        <v>45706</v>
      </c>
      <c r="K85" s="61">
        <f>IF(ISBLANK(H85),"",SUMIF('Np PL4 Stock'!$A:$A,B85,'Np PL4 Stock'!$N:$N))</f>
        <v>1.5</v>
      </c>
      <c r="L85" s="62">
        <f>IF(ISBLANK(H85),"",VLOOKUP(LEFT(B85,5),Unit!A:B,2,FALSE))</f>
        <v>20</v>
      </c>
      <c r="M85" s="63" t="str">
        <f>IF(ISBLANK(H85),"",IFERROR(VLOOKUP(B85,'Np PL4 Stock'!$A:$T,20,FALSE),""))</f>
        <v>V1-MD1</v>
      </c>
      <c r="N85" s="63" t="str">
        <f>IF(ISBLANK(H85),"",IFERROR(VLOOKUP(B85,'Np PL4 Stock'!$A:$U,21,FALSE),""))</f>
        <v>Konabay</v>
      </c>
      <c r="O85" s="62">
        <f t="shared" si="12"/>
        <v>75</v>
      </c>
      <c r="P85" s="62">
        <f t="shared" si="13"/>
        <v>2.585e-5</v>
      </c>
      <c r="Q85" s="67">
        <f t="shared" si="14"/>
        <v>1.09266666666667e-6</v>
      </c>
      <c r="R85" s="67">
        <f t="shared" si="15"/>
        <v>1.35353333333333e-6</v>
      </c>
      <c r="S85" s="64">
        <v>11</v>
      </c>
      <c r="T85" s="68">
        <v>7.5</v>
      </c>
      <c r="U85" s="68">
        <v>8.216</v>
      </c>
      <c r="V85" s="69">
        <v>87</v>
      </c>
      <c r="W85" s="59">
        <v>425</v>
      </c>
      <c r="X85" s="71">
        <v>96</v>
      </c>
      <c r="Y85" s="59">
        <v>100</v>
      </c>
      <c r="Z85" s="59">
        <v>84</v>
      </c>
      <c r="AA85" s="59">
        <v>0</v>
      </c>
      <c r="AB85" s="59">
        <v>0</v>
      </c>
      <c r="AC85" s="59">
        <v>0</v>
      </c>
      <c r="AD85" s="59">
        <v>0</v>
      </c>
      <c r="AE85" s="59">
        <v>100</v>
      </c>
      <c r="AF85" s="73" t="s">
        <v>38</v>
      </c>
      <c r="AG85" s="73">
        <v>62000</v>
      </c>
      <c r="AH85" s="73" t="s">
        <v>38</v>
      </c>
      <c r="AI85" s="73" t="s">
        <v>38</v>
      </c>
      <c r="AJ85" s="73" t="s">
        <v>38</v>
      </c>
      <c r="AK85" s="73" t="s">
        <v>32</v>
      </c>
      <c r="AL85" s="77" t="str">
        <f>IF(ISBLANK(S85),"",IF(AJ85="Fail","Fail",IF(E85="PL4",IF(AND(T85&gt;STD_01122025!$D$3,U85&lt;STD_01122025!$D$4,OR(AF85="ND",AF85&lt;STD_01122025!$D$7),AH85="ND"),"Pass","Fail"),IF(E85="PL12",IF(AND(S85&lt;STD_01122025!$F$2,T85&gt;STD_01122025!$F$3,U85&lt;STD_01122025!$F$4,V85&gt;STD_01122025!$F$5,X85&gt;STD_01122025!$F$6,OR(AF85="ND",AF85&lt;STD_01122025!$F$7),AH85="ND"),"Pass","Fail"),IF(E85="SuperPL",IF(AND(T85&gt;STD_01122025!$H$3,U85&lt;STD_01122025!$H$4,V85&gt;STD_01122025!$H$5,X85&gt;STD_01122025!$H$6,OR(AF85="ND",AF85&lt;STD_01122025!$H$7),AH85="ND"),"Pass","Fail"),IF(E85="Flight",IF(AND(T85&gt;STD_01122025!$J$3,U85&lt;STD_01122025!$J$4,X85&gt;STD_01122025!$J$6,OR(AF85="ND",AF85&lt;STD_01122025!$J$7),AH85="ND"),"Pass","Fail"),""))))))</f>
        <v>Pass</v>
      </c>
      <c r="AM85" s="62">
        <f>IF(ISBLANK(B85),"",IFERROR(IF(VLOOKUP(B85,'Np PL4 Stock'!$A:$J,10,FALSE)="Np4",D85-VLOOKUP(B85,'Np PL4 Stock'!$A:$E,5,FALSE),D85-VLOOKUP(B85,'Np PL4 Stock'!$A:$E,5,FALSE)-1),""))</f>
        <v>12</v>
      </c>
      <c r="AN85" s="68">
        <v>7.74</v>
      </c>
      <c r="AO85" s="68">
        <v>7.63</v>
      </c>
      <c r="AP85" s="69">
        <v>92</v>
      </c>
      <c r="AQ85" s="64">
        <v>370</v>
      </c>
      <c r="AR85" s="64">
        <v>96</v>
      </c>
      <c r="AS85" s="59">
        <v>100</v>
      </c>
      <c r="AT85" s="73" t="s">
        <v>38</v>
      </c>
      <c r="AU85" s="73">
        <v>58500</v>
      </c>
      <c r="AV85" s="73" t="s">
        <v>38</v>
      </c>
      <c r="AW85" s="73" t="s">
        <v>38</v>
      </c>
      <c r="AX85" s="73" t="s">
        <v>32</v>
      </c>
      <c r="AY85" s="59">
        <v>0</v>
      </c>
      <c r="AZ85" s="59">
        <v>0</v>
      </c>
      <c r="BA85" s="59">
        <v>0</v>
      </c>
      <c r="BB85" s="59">
        <v>0</v>
      </c>
      <c r="BC85" s="59">
        <v>0</v>
      </c>
      <c r="BD85" s="59">
        <v>0</v>
      </c>
      <c r="BE85" s="84" t="s">
        <v>38</v>
      </c>
      <c r="BF85" s="84" t="s">
        <v>38</v>
      </c>
      <c r="BG85" s="84" t="s">
        <v>38</v>
      </c>
      <c r="BH85" s="84" t="s">
        <v>38</v>
      </c>
      <c r="BI85" s="85" t="s">
        <v>499</v>
      </c>
      <c r="BJ85" s="86" t="s">
        <v>258</v>
      </c>
      <c r="BK85" s="64" t="s">
        <v>488</v>
      </c>
      <c r="BL85" s="86" t="s">
        <v>155</v>
      </c>
      <c r="BM85" s="86" t="s">
        <v>178</v>
      </c>
      <c r="BN85" s="86"/>
      <c r="BO85" s="64">
        <v>15</v>
      </c>
      <c r="BP85" s="69">
        <v>246104305100159</v>
      </c>
      <c r="BQ85" s="92">
        <v>0.47</v>
      </c>
      <c r="BR85" s="92">
        <v>0.047</v>
      </c>
      <c r="BS85" s="94">
        <f t="shared" si="18"/>
        <v>0.517</v>
      </c>
      <c r="BT85" s="95">
        <v>0.198</v>
      </c>
      <c r="BU85" s="101">
        <f t="shared" si="19"/>
        <v>0.715</v>
      </c>
      <c r="BV85" s="102">
        <f t="shared" si="16"/>
        <v>2.7027027027027</v>
      </c>
      <c r="BW85" s="103">
        <v>517</v>
      </c>
      <c r="BX85" s="104">
        <f t="shared" si="17"/>
        <v>0.00193243243243243</v>
      </c>
      <c r="BY85" s="105">
        <v>1000</v>
      </c>
      <c r="BZ85" s="103" t="s">
        <v>32</v>
      </c>
      <c r="CA85" s="106" t="s">
        <v>189</v>
      </c>
      <c r="CB85" s="107" t="s">
        <v>148</v>
      </c>
      <c r="CC85" s="112" t="s">
        <v>149</v>
      </c>
      <c r="CD85" s="106"/>
      <c r="CE85" s="103" t="s">
        <v>192</v>
      </c>
      <c r="CF85" s="113"/>
      <c r="CG85" s="115">
        <v>2000027595</v>
      </c>
    </row>
    <row r="86" spans="1:85">
      <c r="A86" s="53" t="str">
        <f t="shared" si="11"/>
        <v>C1-03-02-45718</v>
      </c>
      <c r="B86" s="47" t="str">
        <f t="shared" si="10"/>
        <v>C1-03-02</v>
      </c>
      <c r="C86" s="48" t="s">
        <v>43</v>
      </c>
      <c r="D86" s="49">
        <v>45718</v>
      </c>
      <c r="E86" s="50" t="s">
        <v>14</v>
      </c>
      <c r="F86" s="51" t="s">
        <v>15</v>
      </c>
      <c r="G86" s="52">
        <v>2</v>
      </c>
      <c r="H86" s="51" t="s">
        <v>187</v>
      </c>
      <c r="I86" s="59">
        <v>3</v>
      </c>
      <c r="J86" s="60">
        <f>IF(ISBLANK(H86),"",IFERROR(VLOOKUP(B86,'Np PL4 Stock'!$A:$D,4,FALSE),""))</f>
        <v>45706</v>
      </c>
      <c r="K86" s="61">
        <f>IF(ISBLANK(H86),"",SUMIF('Np PL4 Stock'!$A:$A,B86,'Np PL4 Stock'!$N:$N))</f>
        <v>1.5</v>
      </c>
      <c r="L86" s="62">
        <f>IF(ISBLANK(H86),"",VLOOKUP(LEFT(B86,5),Unit!A:B,2,FALSE))</f>
        <v>20</v>
      </c>
      <c r="M86" s="63" t="str">
        <f>IF(ISBLANK(H86),"",IFERROR(VLOOKUP(B86,'Np PL4 Stock'!$A:$T,20,FALSE),""))</f>
        <v>V1-MD1</v>
      </c>
      <c r="N86" s="63" t="str">
        <f>IF(ISBLANK(H86),"",IFERROR(VLOOKUP(B86,'Np PL4 Stock'!$A:$U,21,FALSE),""))</f>
        <v>Konabay</v>
      </c>
      <c r="O86" s="62">
        <f t="shared" si="12"/>
        <v>75</v>
      </c>
      <c r="P86" s="62">
        <f t="shared" si="13"/>
        <v>7.1e-5</v>
      </c>
      <c r="Q86" s="67">
        <f t="shared" si="14"/>
        <v>9.46666666666667e-7</v>
      </c>
      <c r="R86" s="67">
        <f t="shared" si="15"/>
        <v>1.27426666666667e-6</v>
      </c>
      <c r="S86" s="64">
        <v>11</v>
      </c>
      <c r="T86" s="68">
        <v>7.592</v>
      </c>
      <c r="U86" s="68">
        <v>5.948</v>
      </c>
      <c r="V86" s="69">
        <v>90.909</v>
      </c>
      <c r="W86" s="59">
        <v>410</v>
      </c>
      <c r="X86" s="71">
        <v>97</v>
      </c>
      <c r="Y86" s="59">
        <v>100</v>
      </c>
      <c r="Z86" s="59">
        <v>88</v>
      </c>
      <c r="AA86" s="59">
        <v>0</v>
      </c>
      <c r="AB86" s="59">
        <v>0</v>
      </c>
      <c r="AC86" s="59">
        <v>0</v>
      </c>
      <c r="AD86" s="59">
        <v>0</v>
      </c>
      <c r="AE86" s="59">
        <v>100</v>
      </c>
      <c r="AF86" s="73" t="s">
        <v>38</v>
      </c>
      <c r="AG86" s="73">
        <v>69000</v>
      </c>
      <c r="AH86" s="73" t="s">
        <v>38</v>
      </c>
      <c r="AI86" s="73" t="s">
        <v>38</v>
      </c>
      <c r="AJ86" s="73" t="s">
        <v>38</v>
      </c>
      <c r="AK86" s="73" t="s">
        <v>32</v>
      </c>
      <c r="AL86" s="77" t="str">
        <f>IF(ISBLANK(S86),"",IF(AJ86="Fail","Fail",IF(E86="PL4",IF(AND(T86&gt;STD_01122025!$D$3,U86&lt;STD_01122025!$D$4,OR(AF86="ND",AF86&lt;STD_01122025!$D$7),AH86="ND"),"Pass","Fail"),IF(E86="PL12",IF(AND(S86&lt;STD_01122025!$F$2,T86&gt;STD_01122025!$F$3,U86&lt;STD_01122025!$F$4,V86&gt;STD_01122025!$F$5,X86&gt;STD_01122025!$F$6,OR(AF86="ND",AF86&lt;STD_01122025!$F$7),AH86="ND"),"Pass","Fail"),IF(E86="SuperPL",IF(AND(T86&gt;STD_01122025!$H$3,U86&lt;STD_01122025!$H$4,V86&gt;STD_01122025!$H$5,X86&gt;STD_01122025!$H$6,OR(AF86="ND",AF86&lt;STD_01122025!$H$7),AH86="ND"),"Pass","Fail"),IF(E86="Flight",IF(AND(T86&gt;STD_01122025!$J$3,U86&lt;STD_01122025!$J$4,X86&gt;STD_01122025!$J$6,OR(AF86="ND",AF86&lt;STD_01122025!$J$7),AH86="ND"),"Pass","Fail"),""))))))</f>
        <v>Pass</v>
      </c>
      <c r="AM86" s="62">
        <f>IF(ISBLANK(B86),"",IFERROR(IF(VLOOKUP(B86,'Np PL4 Stock'!$A:$J,10,FALSE)="Np4",D86-VLOOKUP(B86,'Np PL4 Stock'!$A:$E,5,FALSE),D86-VLOOKUP(B86,'Np PL4 Stock'!$A:$E,5,FALSE)-1),""))</f>
        <v>12</v>
      </c>
      <c r="AN86" s="68">
        <v>8.1</v>
      </c>
      <c r="AO86" s="68">
        <v>6.613</v>
      </c>
      <c r="AP86" s="69">
        <v>99</v>
      </c>
      <c r="AQ86" s="64">
        <v>295</v>
      </c>
      <c r="AR86" s="64">
        <v>97</v>
      </c>
      <c r="AS86" s="59">
        <v>100</v>
      </c>
      <c r="AT86" s="73" t="s">
        <v>38</v>
      </c>
      <c r="AU86" s="73">
        <v>60500</v>
      </c>
      <c r="AV86" s="73" t="s">
        <v>38</v>
      </c>
      <c r="AW86" s="73" t="s">
        <v>38</v>
      </c>
      <c r="AX86" s="73" t="s">
        <v>32</v>
      </c>
      <c r="AY86" s="59">
        <v>0</v>
      </c>
      <c r="AZ86" s="59">
        <v>0</v>
      </c>
      <c r="BA86" s="59">
        <v>0</v>
      </c>
      <c r="BB86" s="59">
        <v>0</v>
      </c>
      <c r="BC86" s="59">
        <v>0</v>
      </c>
      <c r="BD86" s="59">
        <v>0</v>
      </c>
      <c r="BE86" s="84" t="s">
        <v>38</v>
      </c>
      <c r="BF86" s="84" t="s">
        <v>38</v>
      </c>
      <c r="BG86" s="84" t="s">
        <v>38</v>
      </c>
      <c r="BH86" s="84" t="s">
        <v>38</v>
      </c>
      <c r="BI86" s="85" t="s">
        <v>530</v>
      </c>
      <c r="BJ86" s="86" t="s">
        <v>261</v>
      </c>
      <c r="BK86" s="64" t="s">
        <v>495</v>
      </c>
      <c r="BL86" s="86" t="s">
        <v>155</v>
      </c>
      <c r="BM86" s="86" t="s">
        <v>178</v>
      </c>
      <c r="BN86" s="86"/>
      <c r="BO86" s="64">
        <v>8</v>
      </c>
      <c r="BP86" s="69">
        <v>246104305100160</v>
      </c>
      <c r="BQ86" s="92">
        <v>1</v>
      </c>
      <c r="BR86" s="92">
        <v>0.2</v>
      </c>
      <c r="BS86" s="94">
        <f t="shared" si="18"/>
        <v>1.2</v>
      </c>
      <c r="BT86" s="95">
        <v>0.4122</v>
      </c>
      <c r="BU86" s="101">
        <f t="shared" si="19"/>
        <v>1.6122</v>
      </c>
      <c r="BV86" s="102">
        <f t="shared" si="16"/>
        <v>3.38983050847458</v>
      </c>
      <c r="BW86" s="103">
        <v>1334</v>
      </c>
      <c r="BX86" s="104">
        <f t="shared" si="17"/>
        <v>0.00546508474576271</v>
      </c>
      <c r="BY86" s="105">
        <v>900</v>
      </c>
      <c r="BZ86" s="103" t="s">
        <v>32</v>
      </c>
      <c r="CA86" s="106" t="s">
        <v>189</v>
      </c>
      <c r="CB86" s="107" t="s">
        <v>148</v>
      </c>
      <c r="CC86" s="112" t="s">
        <v>149</v>
      </c>
      <c r="CD86" s="106"/>
      <c r="CE86" s="103" t="s">
        <v>192</v>
      </c>
      <c r="CF86" s="113"/>
      <c r="CG86" s="116">
        <v>2000008064</v>
      </c>
    </row>
    <row r="87" spans="1:85">
      <c r="A87" s="53" t="str">
        <f t="shared" si="11"/>
        <v>C1-07-02-45719</v>
      </c>
      <c r="B87" s="47" t="str">
        <f t="shared" si="10"/>
        <v>C1-07-02</v>
      </c>
      <c r="C87" s="48" t="s">
        <v>43</v>
      </c>
      <c r="D87" s="49">
        <v>45719</v>
      </c>
      <c r="E87" s="50" t="s">
        <v>14</v>
      </c>
      <c r="F87" s="51" t="s">
        <v>15</v>
      </c>
      <c r="G87" s="52">
        <v>2</v>
      </c>
      <c r="H87" s="51" t="s">
        <v>187</v>
      </c>
      <c r="I87" s="59">
        <v>7</v>
      </c>
      <c r="J87" s="60">
        <f>IF(ISBLANK(H87),"",IFERROR(VLOOKUP(B87,'Np PL4 Stock'!$A:$D,4,FALSE),""))</f>
        <v>45707</v>
      </c>
      <c r="K87" s="61">
        <f>IF(ISBLANK(H87),"",SUMIF('Np PL4 Stock'!$A:$A,B87,'Np PL4 Stock'!$N:$N))</f>
        <v>1.5</v>
      </c>
      <c r="L87" s="62">
        <f>IF(ISBLANK(H87),"",VLOOKUP(LEFT(B87,5),Unit!A:B,2,FALSE))</f>
        <v>20</v>
      </c>
      <c r="M87" s="63" t="str">
        <f>IF(ISBLANK(H87),"",IFERROR(VLOOKUP(B87,'Np PL4 Stock'!$A:$T,20,FALSE),""))</f>
        <v>V1-MD1</v>
      </c>
      <c r="N87" s="63" t="str">
        <f>IF(ISBLANK(H87),"",IFERROR(VLOOKUP(B87,'Np PL4 Stock'!$A:$U,21,FALSE),""))</f>
        <v>Konabay</v>
      </c>
      <c r="O87" s="62">
        <f t="shared" si="12"/>
        <v>75</v>
      </c>
      <c r="P87" s="62">
        <f t="shared" si="13"/>
        <v>6.5896875e-5</v>
      </c>
      <c r="Q87" s="67">
        <f t="shared" si="14"/>
        <v>8.78625e-7</v>
      </c>
      <c r="R87" s="67">
        <f t="shared" si="15"/>
        <v>1.18734166666667e-6</v>
      </c>
      <c r="S87" s="64">
        <v>12</v>
      </c>
      <c r="T87" s="68">
        <v>7.911</v>
      </c>
      <c r="U87" s="68">
        <v>7.158</v>
      </c>
      <c r="V87" s="69">
        <v>91.489</v>
      </c>
      <c r="W87" s="59">
        <v>345</v>
      </c>
      <c r="X87" s="71">
        <v>96</v>
      </c>
      <c r="Y87" s="59">
        <v>100</v>
      </c>
      <c r="Z87" s="59">
        <v>92</v>
      </c>
      <c r="AA87" s="59">
        <v>0</v>
      </c>
      <c r="AB87" s="59">
        <v>0</v>
      </c>
      <c r="AC87" s="59">
        <v>0</v>
      </c>
      <c r="AD87" s="59">
        <v>0</v>
      </c>
      <c r="AE87" s="59">
        <v>100</v>
      </c>
      <c r="AF87" s="73" t="s">
        <v>38</v>
      </c>
      <c r="AG87" s="73">
        <v>38500</v>
      </c>
      <c r="AH87" s="73" t="s">
        <v>38</v>
      </c>
      <c r="AI87" s="73" t="s">
        <v>38</v>
      </c>
      <c r="AJ87" s="73" t="s">
        <v>38</v>
      </c>
      <c r="AK87" s="73" t="s">
        <v>32</v>
      </c>
      <c r="AL87" s="77" t="str">
        <f>IF(ISBLANK(S87),"",IF(AJ87="Fail","Fail",IF(E87="PL4",IF(AND(T87&gt;STD_01122025!$D$3,U87&lt;STD_01122025!$D$4,OR(AF87="ND",AF87&lt;STD_01122025!$D$7),AH87="ND"),"Pass","Fail"),IF(E87="PL12",IF(AND(S87&lt;STD_01122025!$F$2,T87&gt;STD_01122025!$F$3,U87&lt;STD_01122025!$F$4,V87&gt;STD_01122025!$F$5,X87&gt;STD_01122025!$F$6,OR(AF87="ND",AF87&lt;STD_01122025!$F$7),AH87="ND"),"Pass","Fail"),IF(E87="SuperPL",IF(AND(T87&gt;STD_01122025!$H$3,U87&lt;STD_01122025!$H$4,V87&gt;STD_01122025!$H$5,X87&gt;STD_01122025!$H$6,OR(AF87="ND",AF87&lt;STD_01122025!$H$7),AH87="ND"),"Pass","Fail"),IF(E87="Flight",IF(AND(T87&gt;STD_01122025!$J$3,U87&lt;STD_01122025!$J$4,X87&gt;STD_01122025!$J$6,OR(AF87="ND",AF87&lt;STD_01122025!$J$7),AH87="ND"),"Pass","Fail"),""))))))</f>
        <v>Pass</v>
      </c>
      <c r="AM87" s="62">
        <f>IF(ISBLANK(B87),"",IFERROR(IF(VLOOKUP(B87,'Np PL4 Stock'!$A:$J,10,FALSE)="Np4",D87-VLOOKUP(B87,'Np PL4 Stock'!$A:$E,5,FALSE),D87-VLOOKUP(B87,'Np PL4 Stock'!$A:$E,5,FALSE)-1),""))</f>
        <v>12</v>
      </c>
      <c r="AN87" s="68">
        <v>7.911</v>
      </c>
      <c r="AO87" s="68">
        <v>7.158</v>
      </c>
      <c r="AP87" s="69">
        <v>91.489</v>
      </c>
      <c r="AQ87" s="64">
        <v>345</v>
      </c>
      <c r="AR87" s="64">
        <v>96</v>
      </c>
      <c r="AS87" s="59">
        <v>100</v>
      </c>
      <c r="AT87" s="73" t="s">
        <v>38</v>
      </c>
      <c r="AU87" s="73">
        <v>42500</v>
      </c>
      <c r="AV87" s="73" t="s">
        <v>38</v>
      </c>
      <c r="AW87" s="73" t="s">
        <v>38</v>
      </c>
      <c r="AX87" s="73" t="s">
        <v>32</v>
      </c>
      <c r="AY87" s="59">
        <v>0</v>
      </c>
      <c r="AZ87" s="59">
        <v>0</v>
      </c>
      <c r="BA87" s="59">
        <v>0</v>
      </c>
      <c r="BB87" s="59">
        <v>0</v>
      </c>
      <c r="BC87" s="59">
        <v>0</v>
      </c>
      <c r="BD87" s="59">
        <v>0</v>
      </c>
      <c r="BE87" s="84" t="s">
        <v>38</v>
      </c>
      <c r="BF87" s="84" t="s">
        <v>38</v>
      </c>
      <c r="BG87" s="84" t="s">
        <v>38</v>
      </c>
      <c r="BH87" s="84" t="s">
        <v>38</v>
      </c>
      <c r="BI87" s="85" t="s">
        <v>524</v>
      </c>
      <c r="BJ87" s="86" t="s">
        <v>260</v>
      </c>
      <c r="BK87" s="64" t="s">
        <v>485</v>
      </c>
      <c r="BL87" s="86" t="s">
        <v>155</v>
      </c>
      <c r="BM87" s="86" t="s">
        <v>178</v>
      </c>
      <c r="BN87" s="86"/>
      <c r="BO87" s="64">
        <v>15</v>
      </c>
      <c r="BP87" s="69">
        <v>246104305100165</v>
      </c>
      <c r="BQ87" s="92">
        <v>0.211875</v>
      </c>
      <c r="BR87" s="92">
        <v>0.0211875</v>
      </c>
      <c r="BS87" s="94">
        <f t="shared" si="18"/>
        <v>0.2330625</v>
      </c>
      <c r="BT87" s="95">
        <v>0.05034375</v>
      </c>
      <c r="BU87" s="101">
        <f t="shared" si="19"/>
        <v>0.28340625</v>
      </c>
      <c r="BV87" s="102">
        <f t="shared" si="16"/>
        <v>2.89855072463768</v>
      </c>
      <c r="BW87" s="103">
        <v>258.958333333333</v>
      </c>
      <c r="BX87" s="104">
        <f t="shared" si="17"/>
        <v>0.000821467391304348</v>
      </c>
      <c r="BY87" s="105">
        <v>900</v>
      </c>
      <c r="BZ87" s="103" t="s">
        <v>32</v>
      </c>
      <c r="CA87" s="106" t="s">
        <v>189</v>
      </c>
      <c r="CB87" s="107" t="s">
        <v>148</v>
      </c>
      <c r="CC87" s="112" t="s">
        <v>149</v>
      </c>
      <c r="CD87" s="106"/>
      <c r="CE87" s="103" t="s">
        <v>192</v>
      </c>
      <c r="CF87" s="113"/>
      <c r="CG87" s="114">
        <v>2000026713</v>
      </c>
    </row>
    <row r="88" spans="1:85">
      <c r="A88" s="53" t="str">
        <f t="shared" si="11"/>
        <v>C1-04-02-45719</v>
      </c>
      <c r="B88" s="47" t="str">
        <f t="shared" si="10"/>
        <v>C1-04-02</v>
      </c>
      <c r="C88" s="48" t="s">
        <v>43</v>
      </c>
      <c r="D88" s="49">
        <v>45719</v>
      </c>
      <c r="E88" s="50" t="s">
        <v>14</v>
      </c>
      <c r="F88" s="51" t="s">
        <v>15</v>
      </c>
      <c r="G88" s="52">
        <v>2</v>
      </c>
      <c r="H88" s="51" t="s">
        <v>187</v>
      </c>
      <c r="I88" s="59">
        <v>4</v>
      </c>
      <c r="J88" s="60">
        <f>IF(ISBLANK(H88),"",IFERROR(VLOOKUP(B88,'Np PL4 Stock'!$A:$D,4,FALSE),""))</f>
        <v>45706</v>
      </c>
      <c r="K88" s="61">
        <f>IF(ISBLANK(H88),"",SUMIF('Np PL4 Stock'!$A:$A,B88,'Np PL4 Stock'!$N:$N))</f>
        <v>1.5</v>
      </c>
      <c r="L88" s="62">
        <f>IF(ISBLANK(H88),"",VLOOKUP(LEFT(B88,5),Unit!A:B,2,FALSE))</f>
        <v>20</v>
      </c>
      <c r="M88" s="63" t="str">
        <f>IF(ISBLANK(H88),"",IFERROR(VLOOKUP(B88,'Np PL4 Stock'!$A:$T,20,FALSE),""))</f>
        <v>V1-MD1</v>
      </c>
      <c r="N88" s="63" t="str">
        <f>IF(ISBLANK(H88),"",IFERROR(VLOOKUP(B88,'Np PL4 Stock'!$A:$U,21,FALSE),""))</f>
        <v>Konabay</v>
      </c>
      <c r="O88" s="62">
        <f t="shared" si="12"/>
        <v>75</v>
      </c>
      <c r="P88" s="62">
        <f t="shared" si="13"/>
        <v>5.61e-5</v>
      </c>
      <c r="Q88" s="67">
        <f t="shared" si="14"/>
        <v>1.09266666666667e-6</v>
      </c>
      <c r="R88" s="67">
        <f t="shared" si="15"/>
        <v>1.35353333333333e-6</v>
      </c>
      <c r="S88" s="64">
        <v>11</v>
      </c>
      <c r="T88" s="68">
        <v>7.5</v>
      </c>
      <c r="U88" s="68">
        <v>8.216</v>
      </c>
      <c r="V88" s="69">
        <v>87</v>
      </c>
      <c r="W88" s="59">
        <v>422</v>
      </c>
      <c r="X88" s="71">
        <v>96</v>
      </c>
      <c r="Y88" s="59">
        <v>100</v>
      </c>
      <c r="Z88" s="59">
        <v>84</v>
      </c>
      <c r="AA88" s="59">
        <v>0</v>
      </c>
      <c r="AB88" s="59">
        <v>0</v>
      </c>
      <c r="AC88" s="59">
        <v>0</v>
      </c>
      <c r="AD88" s="59">
        <v>0</v>
      </c>
      <c r="AE88" s="59">
        <v>100</v>
      </c>
      <c r="AF88" s="73" t="s">
        <v>38</v>
      </c>
      <c r="AG88" s="73">
        <v>62000</v>
      </c>
      <c r="AH88" s="73" t="s">
        <v>38</v>
      </c>
      <c r="AI88" s="73" t="s">
        <v>38</v>
      </c>
      <c r="AJ88" s="73" t="s">
        <v>38</v>
      </c>
      <c r="AK88" s="73" t="s">
        <v>32</v>
      </c>
      <c r="AL88" s="77" t="str">
        <f>IF(ISBLANK(S88),"",IF(AJ88="Fail","Fail",IF(E88="PL4",IF(AND(T88&gt;STD_01122025!$D$3,U88&lt;STD_01122025!$D$4,OR(AF88="ND",AF88&lt;STD_01122025!$D$7),AH88="ND"),"Pass","Fail"),IF(E88="PL12",IF(AND(S88&lt;STD_01122025!$F$2,T88&gt;STD_01122025!$F$3,U88&lt;STD_01122025!$F$4,V88&gt;STD_01122025!$F$5,X88&gt;STD_01122025!$F$6,OR(AF88="ND",AF88&lt;STD_01122025!$F$7),AH88="ND"),"Pass","Fail"),IF(E88="SuperPL",IF(AND(T88&gt;STD_01122025!$H$3,U88&lt;STD_01122025!$H$4,V88&gt;STD_01122025!$H$5,X88&gt;STD_01122025!$H$6,OR(AF88="ND",AF88&lt;STD_01122025!$H$7),AH88="ND"),"Pass","Fail"),IF(E88="Flight",IF(AND(T88&gt;STD_01122025!$J$3,U88&lt;STD_01122025!$J$4,X88&gt;STD_01122025!$J$6,OR(AF88="ND",AF88&lt;STD_01122025!$J$7),AH88="ND"),"Pass","Fail"),""))))))</f>
        <v>Pass</v>
      </c>
      <c r="AM88" s="62">
        <f>IF(ISBLANK(B88),"",IFERROR(IF(VLOOKUP(B88,'Np PL4 Stock'!$A:$J,10,FALSE)="Np4",D88-VLOOKUP(B88,'Np PL4 Stock'!$A:$E,5,FALSE),D88-VLOOKUP(B88,'Np PL4 Stock'!$A:$E,5,FALSE)-1),""))</f>
        <v>13</v>
      </c>
      <c r="AN88" s="68">
        <v>8.104</v>
      </c>
      <c r="AO88" s="68">
        <v>6.087</v>
      </c>
      <c r="AP88" s="69">
        <v>98.684</v>
      </c>
      <c r="AQ88" s="64">
        <v>294</v>
      </c>
      <c r="AR88" s="64">
        <v>98</v>
      </c>
      <c r="AS88" s="59">
        <v>100</v>
      </c>
      <c r="AT88" s="73" t="s">
        <v>38</v>
      </c>
      <c r="AU88" s="73">
        <v>46000</v>
      </c>
      <c r="AV88" s="73" t="s">
        <v>38</v>
      </c>
      <c r="AW88" s="73" t="s">
        <v>38</v>
      </c>
      <c r="AX88" s="73" t="s">
        <v>32</v>
      </c>
      <c r="AY88" s="59">
        <v>0</v>
      </c>
      <c r="AZ88" s="59">
        <v>0</v>
      </c>
      <c r="BA88" s="59">
        <v>0</v>
      </c>
      <c r="BB88" s="59">
        <v>0</v>
      </c>
      <c r="BC88" s="59">
        <v>0</v>
      </c>
      <c r="BD88" s="59">
        <v>0</v>
      </c>
      <c r="BE88" s="84" t="s">
        <v>38</v>
      </c>
      <c r="BF88" s="84" t="s">
        <v>38</v>
      </c>
      <c r="BG88" s="84" t="s">
        <v>38</v>
      </c>
      <c r="BH88" s="84" t="s">
        <v>38</v>
      </c>
      <c r="BI88" s="85" t="s">
        <v>531</v>
      </c>
      <c r="BJ88" s="86" t="s">
        <v>243</v>
      </c>
      <c r="BK88" s="64" t="s">
        <v>483</v>
      </c>
      <c r="BL88" s="86" t="s">
        <v>155</v>
      </c>
      <c r="BM88" s="86" t="s">
        <v>178</v>
      </c>
      <c r="BN88" s="86"/>
      <c r="BO88" s="64">
        <v>7</v>
      </c>
      <c r="BP88" s="69">
        <v>246104305100163</v>
      </c>
      <c r="BQ88" s="92">
        <v>0.42</v>
      </c>
      <c r="BR88" s="92">
        <v>0.042</v>
      </c>
      <c r="BS88" s="94">
        <f t="shared" si="18"/>
        <v>0.462</v>
      </c>
      <c r="BT88" s="95">
        <v>0.0818</v>
      </c>
      <c r="BU88" s="101">
        <f t="shared" si="19"/>
        <v>0.5438</v>
      </c>
      <c r="BV88" s="102">
        <f t="shared" si="16"/>
        <v>3.40136054421769</v>
      </c>
      <c r="BW88" s="103">
        <v>462</v>
      </c>
      <c r="BX88" s="104">
        <f t="shared" si="17"/>
        <v>0.00184965986394558</v>
      </c>
      <c r="BY88" s="105">
        <v>1000</v>
      </c>
      <c r="BZ88" s="103" t="s">
        <v>32</v>
      </c>
      <c r="CA88" s="106" t="s">
        <v>189</v>
      </c>
      <c r="CB88" s="107" t="s">
        <v>148</v>
      </c>
      <c r="CC88" s="112" t="s">
        <v>149</v>
      </c>
      <c r="CD88" s="106"/>
      <c r="CE88" s="103" t="s">
        <v>192</v>
      </c>
      <c r="CF88" s="113"/>
      <c r="CG88" s="115">
        <v>2000025185</v>
      </c>
    </row>
    <row r="89" spans="1:85">
      <c r="A89" s="53" t="str">
        <f t="shared" si="11"/>
        <v>C1-07-02-45719</v>
      </c>
      <c r="B89" s="47" t="str">
        <f t="shared" si="10"/>
        <v>C1-07-02</v>
      </c>
      <c r="C89" s="48" t="s">
        <v>43</v>
      </c>
      <c r="D89" s="49">
        <v>45719</v>
      </c>
      <c r="E89" s="50" t="s">
        <v>14</v>
      </c>
      <c r="F89" s="51" t="s">
        <v>15</v>
      </c>
      <c r="G89" s="52">
        <v>2</v>
      </c>
      <c r="H89" s="51" t="s">
        <v>187</v>
      </c>
      <c r="I89" s="59">
        <v>7</v>
      </c>
      <c r="J89" s="60">
        <f>IF(ISBLANK(H89),"",IFERROR(VLOOKUP(B89,'Np PL4 Stock'!$A:$D,4,FALSE),""))</f>
        <v>45707</v>
      </c>
      <c r="K89" s="61">
        <f>IF(ISBLANK(H89),"",SUMIF('Np PL4 Stock'!$A:$A,B89,'Np PL4 Stock'!$N:$N))</f>
        <v>1.5</v>
      </c>
      <c r="L89" s="62">
        <f>IF(ISBLANK(H89),"",VLOOKUP(LEFT(B89,5),Unit!A:B,2,FALSE))</f>
        <v>20</v>
      </c>
      <c r="M89" s="63" t="str">
        <f>IF(ISBLANK(H89),"",IFERROR(VLOOKUP(B89,'Np PL4 Stock'!$A:$T,20,FALSE),""))</f>
        <v>V1-MD1</v>
      </c>
      <c r="N89" s="63" t="str">
        <f>IF(ISBLANK(H89),"",IFERROR(VLOOKUP(B89,'Np PL4 Stock'!$A:$U,21,FALSE),""))</f>
        <v>Konabay</v>
      </c>
      <c r="O89" s="62">
        <f t="shared" si="12"/>
        <v>75</v>
      </c>
      <c r="P89" s="62">
        <f t="shared" si="13"/>
        <v>6.5896875e-5</v>
      </c>
      <c r="Q89" s="67">
        <f t="shared" si="14"/>
        <v>8.78625e-7</v>
      </c>
      <c r="R89" s="67">
        <f t="shared" si="15"/>
        <v>1.18734166666667e-6</v>
      </c>
      <c r="S89" s="64">
        <v>12</v>
      </c>
      <c r="T89" s="68">
        <v>7.911</v>
      </c>
      <c r="U89" s="68">
        <v>7.158</v>
      </c>
      <c r="V89" s="69">
        <v>91.489</v>
      </c>
      <c r="W89" s="59">
        <v>345</v>
      </c>
      <c r="X89" s="71">
        <v>96</v>
      </c>
      <c r="Y89" s="59">
        <v>100</v>
      </c>
      <c r="Z89" s="59">
        <v>92</v>
      </c>
      <c r="AA89" s="59">
        <v>0</v>
      </c>
      <c r="AB89" s="59">
        <v>0</v>
      </c>
      <c r="AC89" s="59">
        <v>0</v>
      </c>
      <c r="AD89" s="59">
        <v>0</v>
      </c>
      <c r="AE89" s="59">
        <v>100</v>
      </c>
      <c r="AF89" s="73" t="s">
        <v>38</v>
      </c>
      <c r="AG89" s="73">
        <v>38500</v>
      </c>
      <c r="AH89" s="73" t="s">
        <v>38</v>
      </c>
      <c r="AI89" s="73" t="s">
        <v>38</v>
      </c>
      <c r="AJ89" s="73" t="s">
        <v>38</v>
      </c>
      <c r="AK89" s="73" t="s">
        <v>32</v>
      </c>
      <c r="AL89" s="77" t="str">
        <f>IF(ISBLANK(S89),"",IF(AJ89="Fail","Fail",IF(E89="PL4",IF(AND(T89&gt;STD_01122025!$D$3,U89&lt;STD_01122025!$D$4,OR(AF89="ND",AF89&lt;STD_01122025!$D$7),AH89="ND"),"Pass","Fail"),IF(E89="PL12",IF(AND(S89&lt;STD_01122025!$F$2,T89&gt;STD_01122025!$F$3,U89&lt;STD_01122025!$F$4,V89&gt;STD_01122025!$F$5,X89&gt;STD_01122025!$F$6,OR(AF89="ND",AF89&lt;STD_01122025!$F$7),AH89="ND"),"Pass","Fail"),IF(E89="SuperPL",IF(AND(T89&gt;STD_01122025!$H$3,U89&lt;STD_01122025!$H$4,V89&gt;STD_01122025!$H$5,X89&gt;STD_01122025!$H$6,OR(AF89="ND",AF89&lt;STD_01122025!$H$7),AH89="ND"),"Pass","Fail"),IF(E89="Flight",IF(AND(T89&gt;STD_01122025!$J$3,U89&lt;STD_01122025!$J$4,X89&gt;STD_01122025!$J$6,OR(AF89="ND",AF89&lt;STD_01122025!$J$7),AH89="ND"),"Pass","Fail"),""))))))</f>
        <v>Pass</v>
      </c>
      <c r="AM89" s="62">
        <f>IF(ISBLANK(B89),"",IFERROR(IF(VLOOKUP(B89,'Np PL4 Stock'!$A:$J,10,FALSE)="Np4",D89-VLOOKUP(B89,'Np PL4 Stock'!$A:$E,5,FALSE),D89-VLOOKUP(B89,'Np PL4 Stock'!$A:$E,5,FALSE)-1),""))</f>
        <v>12</v>
      </c>
      <c r="AN89" s="68">
        <v>7.911</v>
      </c>
      <c r="AO89" s="68">
        <v>7.158</v>
      </c>
      <c r="AP89" s="69">
        <v>91.489</v>
      </c>
      <c r="AQ89" s="64">
        <v>345</v>
      </c>
      <c r="AR89" s="64">
        <v>96</v>
      </c>
      <c r="AS89" s="59">
        <v>100</v>
      </c>
      <c r="AT89" s="73" t="s">
        <v>38</v>
      </c>
      <c r="AU89" s="73">
        <v>42500</v>
      </c>
      <c r="AV89" s="73" t="s">
        <v>38</v>
      </c>
      <c r="AW89" s="73" t="s">
        <v>38</v>
      </c>
      <c r="AX89" s="73" t="s">
        <v>32</v>
      </c>
      <c r="AY89" s="59">
        <v>0</v>
      </c>
      <c r="AZ89" s="59">
        <v>0</v>
      </c>
      <c r="BA89" s="59">
        <v>0</v>
      </c>
      <c r="BB89" s="59">
        <v>0</v>
      </c>
      <c r="BC89" s="59">
        <v>0</v>
      </c>
      <c r="BD89" s="59">
        <v>0</v>
      </c>
      <c r="BE89" s="84" t="s">
        <v>38</v>
      </c>
      <c r="BF89" s="84" t="s">
        <v>38</v>
      </c>
      <c r="BG89" s="84" t="s">
        <v>38</v>
      </c>
      <c r="BH89" s="84" t="s">
        <v>38</v>
      </c>
      <c r="BI89" s="85" t="s">
        <v>532</v>
      </c>
      <c r="BJ89" s="86" t="s">
        <v>240</v>
      </c>
      <c r="BK89" s="64" t="s">
        <v>483</v>
      </c>
      <c r="BL89" s="86" t="s">
        <v>155</v>
      </c>
      <c r="BM89" s="86" t="s">
        <v>178</v>
      </c>
      <c r="BN89" s="86"/>
      <c r="BO89" s="64">
        <v>10</v>
      </c>
      <c r="BP89" s="69">
        <v>246104305100164</v>
      </c>
      <c r="BQ89" s="92">
        <v>0.18</v>
      </c>
      <c r="BR89" s="92">
        <v>0.018</v>
      </c>
      <c r="BS89" s="94">
        <f t="shared" si="18"/>
        <v>0.198</v>
      </c>
      <c r="BT89" s="95">
        <v>0.0422</v>
      </c>
      <c r="BU89" s="101">
        <f t="shared" si="19"/>
        <v>0.2402</v>
      </c>
      <c r="BV89" s="102">
        <f t="shared" si="16"/>
        <v>2.89855072463768</v>
      </c>
      <c r="BW89" s="103">
        <v>198</v>
      </c>
      <c r="BX89" s="104">
        <f t="shared" si="17"/>
        <v>0.000696231884057971</v>
      </c>
      <c r="BY89" s="105">
        <v>1000</v>
      </c>
      <c r="BZ89" s="103" t="s">
        <v>32</v>
      </c>
      <c r="CA89" s="106" t="s">
        <v>189</v>
      </c>
      <c r="CB89" s="107" t="s">
        <v>148</v>
      </c>
      <c r="CC89" s="112" t="s">
        <v>149</v>
      </c>
      <c r="CD89" s="106"/>
      <c r="CE89" s="103" t="s">
        <v>192</v>
      </c>
      <c r="CF89" s="113"/>
      <c r="CG89" s="114">
        <v>2000011770</v>
      </c>
    </row>
    <row r="90" spans="1:85">
      <c r="A90" s="53" t="str">
        <f t="shared" si="11"/>
        <v>C1-07-02-45719</v>
      </c>
      <c r="B90" s="47" t="str">
        <f t="shared" si="10"/>
        <v>C1-07-02</v>
      </c>
      <c r="C90" s="48" t="s">
        <v>43</v>
      </c>
      <c r="D90" s="49">
        <v>45719</v>
      </c>
      <c r="E90" s="50" t="s">
        <v>14</v>
      </c>
      <c r="F90" s="51" t="s">
        <v>15</v>
      </c>
      <c r="G90" s="52">
        <v>2</v>
      </c>
      <c r="H90" s="51" t="s">
        <v>187</v>
      </c>
      <c r="I90" s="59">
        <v>7</v>
      </c>
      <c r="J90" s="60">
        <f>IF(ISBLANK(H90),"",IFERROR(VLOOKUP(B90,'Np PL4 Stock'!$A:$D,4,FALSE),""))</f>
        <v>45707</v>
      </c>
      <c r="K90" s="61">
        <f>IF(ISBLANK(H90),"",SUMIF('Np PL4 Stock'!$A:$A,B90,'Np PL4 Stock'!$N:$N))</f>
        <v>1.5</v>
      </c>
      <c r="L90" s="62">
        <f>IF(ISBLANK(H90),"",VLOOKUP(LEFT(B90,5),Unit!A:B,2,FALSE))</f>
        <v>20</v>
      </c>
      <c r="M90" s="63" t="str">
        <f>IF(ISBLANK(H90),"",IFERROR(VLOOKUP(B90,'Np PL4 Stock'!$A:$T,20,FALSE),""))</f>
        <v>V1-MD1</v>
      </c>
      <c r="N90" s="63" t="str">
        <f>IF(ISBLANK(H90),"",IFERROR(VLOOKUP(B90,'Np PL4 Stock'!$A:$U,21,FALSE),""))</f>
        <v>Konabay</v>
      </c>
      <c r="O90" s="62">
        <f t="shared" si="12"/>
        <v>75</v>
      </c>
      <c r="P90" s="62">
        <f t="shared" si="13"/>
        <v>6.5896875e-5</v>
      </c>
      <c r="Q90" s="67">
        <f t="shared" si="14"/>
        <v>8.78625e-7</v>
      </c>
      <c r="R90" s="67">
        <f t="shared" si="15"/>
        <v>1.18734166666667e-6</v>
      </c>
      <c r="S90" s="64">
        <v>12</v>
      </c>
      <c r="T90" s="68">
        <v>7.911</v>
      </c>
      <c r="U90" s="68">
        <v>7.158</v>
      </c>
      <c r="V90" s="69">
        <v>91.489</v>
      </c>
      <c r="W90" s="59">
        <v>345</v>
      </c>
      <c r="X90" s="64">
        <v>96</v>
      </c>
      <c r="Y90" s="59">
        <v>100</v>
      </c>
      <c r="Z90" s="59">
        <v>92</v>
      </c>
      <c r="AA90" s="59">
        <v>0</v>
      </c>
      <c r="AB90" s="59">
        <v>0</v>
      </c>
      <c r="AC90" s="59">
        <v>0</v>
      </c>
      <c r="AD90" s="59">
        <v>0</v>
      </c>
      <c r="AE90" s="59">
        <v>100</v>
      </c>
      <c r="AF90" s="73" t="s">
        <v>38</v>
      </c>
      <c r="AG90" s="73">
        <v>38500</v>
      </c>
      <c r="AH90" s="73" t="s">
        <v>38</v>
      </c>
      <c r="AI90" s="73" t="s">
        <v>38</v>
      </c>
      <c r="AJ90" s="73" t="s">
        <v>38</v>
      </c>
      <c r="AK90" s="73" t="s">
        <v>32</v>
      </c>
      <c r="AL90" s="77" t="str">
        <f>IF(ISBLANK(S90),"",IF(AJ90="Fail","Fail",IF(E90="PL4",IF(AND(T90&gt;STD_01122025!$D$3,U90&lt;STD_01122025!$D$4,OR(AF90="ND",AF90&lt;STD_01122025!$D$7),AH90="ND"),"Pass","Fail"),IF(E90="PL12",IF(AND(S90&lt;STD_01122025!$F$2,T90&gt;STD_01122025!$F$3,U90&lt;STD_01122025!$F$4,V90&gt;STD_01122025!$F$5,X90&gt;STD_01122025!$F$6,OR(AF90="ND",AF90&lt;STD_01122025!$F$7),AH90="ND"),"Pass","Fail"),IF(E90="SuperPL",IF(AND(T90&gt;STD_01122025!$H$3,U90&lt;STD_01122025!$H$4,V90&gt;STD_01122025!$H$5,X90&gt;STD_01122025!$H$6,OR(AF90="ND",AF90&lt;STD_01122025!$H$7),AH90="ND"),"Pass","Fail"),IF(E90="Flight",IF(AND(T90&gt;STD_01122025!$J$3,U90&lt;STD_01122025!$J$4,X90&gt;STD_01122025!$J$6,OR(AF90="ND",AF90&lt;STD_01122025!$J$7),AH90="ND"),"Pass","Fail"),""))))))</f>
        <v>Pass</v>
      </c>
      <c r="AM90" s="62">
        <f>IF(ISBLANK(B90),"",IFERROR(IF(VLOOKUP(B90,'Np PL4 Stock'!$A:$J,10,FALSE)="Np4",D90-VLOOKUP(B90,'Np PL4 Stock'!$A:$E,5,FALSE),D90-VLOOKUP(B90,'Np PL4 Stock'!$A:$E,5,FALSE)-1),""))</f>
        <v>12</v>
      </c>
      <c r="AN90" s="68">
        <v>7.911</v>
      </c>
      <c r="AO90" s="68">
        <v>7.158</v>
      </c>
      <c r="AP90" s="69">
        <v>91.489</v>
      </c>
      <c r="AQ90" s="64">
        <v>345</v>
      </c>
      <c r="AR90" s="64">
        <v>96</v>
      </c>
      <c r="AS90" s="59">
        <v>100</v>
      </c>
      <c r="AT90" s="73" t="s">
        <v>38</v>
      </c>
      <c r="AU90" s="73">
        <v>42500</v>
      </c>
      <c r="AV90" s="73" t="s">
        <v>38</v>
      </c>
      <c r="AW90" s="73" t="s">
        <v>38</v>
      </c>
      <c r="AX90" s="73" t="s">
        <v>32</v>
      </c>
      <c r="AY90" s="59">
        <v>0</v>
      </c>
      <c r="AZ90" s="59">
        <v>0</v>
      </c>
      <c r="BA90" s="59">
        <v>0</v>
      </c>
      <c r="BB90" s="59">
        <v>0</v>
      </c>
      <c r="BC90" s="59">
        <v>0</v>
      </c>
      <c r="BD90" s="59">
        <v>0</v>
      </c>
      <c r="BE90" s="84" t="s">
        <v>38</v>
      </c>
      <c r="BF90" s="84" t="s">
        <v>38</v>
      </c>
      <c r="BG90" s="84" t="s">
        <v>38</v>
      </c>
      <c r="BH90" s="84" t="s">
        <v>38</v>
      </c>
      <c r="BI90" s="85" t="s">
        <v>533</v>
      </c>
      <c r="BJ90" s="86" t="s">
        <v>258</v>
      </c>
      <c r="BK90" s="64" t="s">
        <v>488</v>
      </c>
      <c r="BL90" s="86" t="s">
        <v>155</v>
      </c>
      <c r="BM90" s="86" t="s">
        <v>178</v>
      </c>
      <c r="BN90" s="86"/>
      <c r="BO90" s="64">
        <v>10</v>
      </c>
      <c r="BP90" s="69">
        <v>246104305100166</v>
      </c>
      <c r="BQ90" s="92">
        <v>0.40625</v>
      </c>
      <c r="BR90" s="92">
        <v>0.040625</v>
      </c>
      <c r="BS90" s="94">
        <f t="shared" si="18"/>
        <v>0.446875</v>
      </c>
      <c r="BT90" s="120">
        <v>0.29203125</v>
      </c>
      <c r="BU90" s="101">
        <f t="shared" si="19"/>
        <v>0.73890625</v>
      </c>
      <c r="BV90" s="102">
        <f t="shared" si="16"/>
        <v>2.89855072463768</v>
      </c>
      <c r="BW90" s="122">
        <v>446.875</v>
      </c>
      <c r="BX90" s="104">
        <f t="shared" si="17"/>
        <v>0.00214175724637681</v>
      </c>
      <c r="BY90" s="105">
        <v>1000</v>
      </c>
      <c r="BZ90" s="103" t="s">
        <v>32</v>
      </c>
      <c r="CA90" s="106" t="s">
        <v>189</v>
      </c>
      <c r="CB90" s="107" t="s">
        <v>148</v>
      </c>
      <c r="CC90" s="112" t="s">
        <v>149</v>
      </c>
      <c r="CD90" s="106"/>
      <c r="CE90" s="103" t="s">
        <v>192</v>
      </c>
      <c r="CF90" s="113"/>
      <c r="CG90" s="115">
        <v>2000009799</v>
      </c>
    </row>
    <row r="91" spans="1:85">
      <c r="A91" s="53" t="str">
        <f t="shared" si="11"/>
        <v>C1-04-02-45719</v>
      </c>
      <c r="B91" s="47" t="str">
        <f t="shared" si="10"/>
        <v>C1-04-02</v>
      </c>
      <c r="C91" s="48" t="s">
        <v>43</v>
      </c>
      <c r="D91" s="49">
        <v>45719</v>
      </c>
      <c r="E91" s="50" t="s">
        <v>14</v>
      </c>
      <c r="F91" s="51" t="s">
        <v>15</v>
      </c>
      <c r="G91" s="52">
        <v>2</v>
      </c>
      <c r="H91" s="51" t="s">
        <v>187</v>
      </c>
      <c r="I91" s="59">
        <v>4</v>
      </c>
      <c r="J91" s="60">
        <f>IF(ISBLANK(H91),"",IFERROR(VLOOKUP(B91,'Np PL4 Stock'!$A:$D,4,FALSE),""))</f>
        <v>45706</v>
      </c>
      <c r="K91" s="61">
        <f>IF(ISBLANK(H91),"",SUMIF('Np PL4 Stock'!$A:$A,B91,'Np PL4 Stock'!$N:$N))</f>
        <v>1.5</v>
      </c>
      <c r="L91" s="62">
        <f>IF(ISBLANK(H91),"",VLOOKUP(LEFT(B91,5),Unit!A:B,2,FALSE))</f>
        <v>20</v>
      </c>
      <c r="M91" s="63" t="str">
        <f>IF(ISBLANK(H91),"",IFERROR(VLOOKUP(B91,'Np PL4 Stock'!$A:$T,20,FALSE),""))</f>
        <v>V1-MD1</v>
      </c>
      <c r="N91" s="63" t="str">
        <f>IF(ISBLANK(H91),"",IFERROR(VLOOKUP(B91,'Np PL4 Stock'!$A:$U,21,FALSE),""))</f>
        <v>Konabay</v>
      </c>
      <c r="O91" s="62">
        <f t="shared" si="12"/>
        <v>75</v>
      </c>
      <c r="P91" s="62">
        <f t="shared" si="13"/>
        <v>5.61e-5</v>
      </c>
      <c r="Q91" s="67">
        <f t="shared" si="14"/>
        <v>1.09266666666667e-6</v>
      </c>
      <c r="R91" s="67">
        <f t="shared" si="15"/>
        <v>1.35353333333333e-6</v>
      </c>
      <c r="S91" s="64">
        <v>11</v>
      </c>
      <c r="T91" s="68">
        <v>7.5</v>
      </c>
      <c r="U91" s="68">
        <v>8.216</v>
      </c>
      <c r="V91" s="69">
        <v>87</v>
      </c>
      <c r="W91" s="59">
        <v>422</v>
      </c>
      <c r="X91" s="71">
        <v>96</v>
      </c>
      <c r="Y91" s="59">
        <v>100</v>
      </c>
      <c r="Z91" s="59">
        <v>84</v>
      </c>
      <c r="AA91" s="59">
        <v>0</v>
      </c>
      <c r="AB91" s="59">
        <v>0</v>
      </c>
      <c r="AC91" s="59">
        <v>0</v>
      </c>
      <c r="AD91" s="59">
        <v>0</v>
      </c>
      <c r="AE91" s="59">
        <v>100</v>
      </c>
      <c r="AF91" s="73" t="s">
        <v>38</v>
      </c>
      <c r="AG91" s="73">
        <v>62000</v>
      </c>
      <c r="AH91" s="73" t="s">
        <v>38</v>
      </c>
      <c r="AI91" s="73" t="s">
        <v>38</v>
      </c>
      <c r="AJ91" s="73" t="s">
        <v>38</v>
      </c>
      <c r="AK91" s="73" t="s">
        <v>32</v>
      </c>
      <c r="AL91" s="77" t="str">
        <f>IF(ISBLANK(S91),"",IF(AJ91="Fail","Fail",IF(E91="PL4",IF(AND(T91&gt;STD_01122025!$D$3,U91&lt;STD_01122025!$D$4,OR(AF91="ND",AF91&lt;STD_01122025!$D$7),AH91="ND"),"Pass","Fail"),IF(E91="PL12",IF(AND(S91&lt;STD_01122025!$F$2,T91&gt;STD_01122025!$F$3,U91&lt;STD_01122025!$F$4,V91&gt;STD_01122025!$F$5,X91&gt;STD_01122025!$F$6,OR(AF91="ND",AF91&lt;STD_01122025!$F$7),AH91="ND"),"Pass","Fail"),IF(E91="SuperPL",IF(AND(T91&gt;STD_01122025!$H$3,U91&lt;STD_01122025!$H$4,V91&gt;STD_01122025!$H$5,X91&gt;STD_01122025!$H$6,OR(AF91="ND",AF91&lt;STD_01122025!$H$7),AH91="ND"),"Pass","Fail"),IF(E91="Flight",IF(AND(T91&gt;STD_01122025!$J$3,U91&lt;STD_01122025!$J$4,X91&gt;STD_01122025!$J$6,OR(AF91="ND",AF91&lt;STD_01122025!$J$7),AH91="ND"),"Pass","Fail"),""))))))</f>
        <v>Pass</v>
      </c>
      <c r="AM91" s="62">
        <f>IF(ISBLANK(B91),"",IFERROR(IF(VLOOKUP(B91,'Np PL4 Stock'!$A:$J,10,FALSE)="Np4",D91-VLOOKUP(B91,'Np PL4 Stock'!$A:$E,5,FALSE),D91-VLOOKUP(B91,'Np PL4 Stock'!$A:$E,5,FALSE)-1),""))</f>
        <v>13</v>
      </c>
      <c r="AN91" s="68">
        <v>8.104</v>
      </c>
      <c r="AO91" s="68">
        <v>6.087</v>
      </c>
      <c r="AP91" s="69">
        <v>98.684</v>
      </c>
      <c r="AQ91" s="64">
        <v>294</v>
      </c>
      <c r="AR91" s="64">
        <v>98</v>
      </c>
      <c r="AS91" s="59">
        <v>100</v>
      </c>
      <c r="AT91" s="73" t="s">
        <v>38</v>
      </c>
      <c r="AU91" s="73">
        <v>46000</v>
      </c>
      <c r="AV91" s="73" t="s">
        <v>38</v>
      </c>
      <c r="AW91" s="73" t="s">
        <v>38</v>
      </c>
      <c r="AX91" s="73" t="s">
        <v>32</v>
      </c>
      <c r="AY91" s="59">
        <v>0</v>
      </c>
      <c r="AZ91" s="59">
        <v>0</v>
      </c>
      <c r="BA91" s="59">
        <v>0</v>
      </c>
      <c r="BB91" s="59">
        <v>0</v>
      </c>
      <c r="BC91" s="59">
        <v>0</v>
      </c>
      <c r="BD91" s="59">
        <v>0</v>
      </c>
      <c r="BE91" s="84" t="s">
        <v>38</v>
      </c>
      <c r="BF91" s="84" t="s">
        <v>38</v>
      </c>
      <c r="BG91" s="84" t="s">
        <v>38</v>
      </c>
      <c r="BH91" s="84" t="s">
        <v>38</v>
      </c>
      <c r="BI91" s="85" t="s">
        <v>534</v>
      </c>
      <c r="BJ91" s="86" t="s">
        <v>243</v>
      </c>
      <c r="BK91" s="64" t="s">
        <v>483</v>
      </c>
      <c r="BL91" s="86" t="s">
        <v>155</v>
      </c>
      <c r="BM91" s="86" t="s">
        <v>178</v>
      </c>
      <c r="BN91" s="86"/>
      <c r="BO91" s="64">
        <v>7</v>
      </c>
      <c r="BP91" s="69">
        <v>246104305100162</v>
      </c>
      <c r="BQ91" s="92">
        <v>0.6</v>
      </c>
      <c r="BR91" s="92">
        <v>0.06</v>
      </c>
      <c r="BS91" s="94">
        <f t="shared" si="18"/>
        <v>0.66</v>
      </c>
      <c r="BT91" s="121">
        <v>0.1115</v>
      </c>
      <c r="BU91" s="101">
        <f t="shared" si="19"/>
        <v>0.7715</v>
      </c>
      <c r="BV91" s="102">
        <f t="shared" si="16"/>
        <v>3.40136054421769</v>
      </c>
      <c r="BW91" s="103">
        <v>660</v>
      </c>
      <c r="BX91" s="104">
        <f t="shared" si="17"/>
        <v>0.00262414965986395</v>
      </c>
      <c r="BY91" s="105">
        <v>1000</v>
      </c>
      <c r="BZ91" s="103" t="s">
        <v>32</v>
      </c>
      <c r="CA91" s="106" t="s">
        <v>189</v>
      </c>
      <c r="CB91" s="107" t="s">
        <v>148</v>
      </c>
      <c r="CC91" s="112" t="s">
        <v>149</v>
      </c>
      <c r="CD91" s="106"/>
      <c r="CE91" s="103" t="s">
        <v>192</v>
      </c>
      <c r="CF91" s="113"/>
      <c r="CG91" s="115">
        <v>2000017239</v>
      </c>
    </row>
    <row r="92" spans="1:85">
      <c r="A92" s="53" t="str">
        <f t="shared" si="11"/>
        <v>C1-07-02-45719</v>
      </c>
      <c r="B92" s="47" t="str">
        <f t="shared" si="10"/>
        <v>C1-07-02</v>
      </c>
      <c r="C92" s="48" t="s">
        <v>43</v>
      </c>
      <c r="D92" s="49">
        <v>45719</v>
      </c>
      <c r="E92" s="50" t="s">
        <v>14</v>
      </c>
      <c r="F92" s="51" t="s">
        <v>15</v>
      </c>
      <c r="G92" s="52">
        <v>2</v>
      </c>
      <c r="H92" s="51" t="s">
        <v>187</v>
      </c>
      <c r="I92" s="59">
        <v>7</v>
      </c>
      <c r="J92" s="60">
        <f>IF(ISBLANK(H92),"",IFERROR(VLOOKUP(B92,'Np PL4 Stock'!$A:$D,4,FALSE),""))</f>
        <v>45707</v>
      </c>
      <c r="K92" s="61">
        <f>IF(ISBLANK(H92),"",SUMIF('Np PL4 Stock'!$A:$A,B92,'Np PL4 Stock'!$N:$N))</f>
        <v>1.5</v>
      </c>
      <c r="L92" s="62">
        <f>IF(ISBLANK(H92),"",VLOOKUP(LEFT(B92,5),Unit!A:B,2,FALSE))</f>
        <v>20</v>
      </c>
      <c r="M92" s="63" t="str">
        <f>IF(ISBLANK(H92),"",IFERROR(VLOOKUP(B92,'Np PL4 Stock'!$A:$T,20,FALSE),""))</f>
        <v>V1-MD1</v>
      </c>
      <c r="N92" s="63" t="str">
        <f>IF(ISBLANK(H92),"",IFERROR(VLOOKUP(B92,'Np PL4 Stock'!$A:$U,21,FALSE),""))</f>
        <v>Konabay</v>
      </c>
      <c r="O92" s="62">
        <f t="shared" si="12"/>
        <v>75</v>
      </c>
      <c r="P92" s="62">
        <f t="shared" si="13"/>
        <v>6.5896875e-5</v>
      </c>
      <c r="Q92" s="67">
        <f t="shared" si="14"/>
        <v>8.78625e-7</v>
      </c>
      <c r="R92" s="67">
        <f t="shared" si="15"/>
        <v>1.18734166666667e-6</v>
      </c>
      <c r="S92" s="64">
        <v>12</v>
      </c>
      <c r="T92" s="68">
        <v>7.911</v>
      </c>
      <c r="U92" s="68">
        <v>7.158</v>
      </c>
      <c r="V92" s="69">
        <v>91.489</v>
      </c>
      <c r="W92" s="59">
        <v>345</v>
      </c>
      <c r="X92" s="59">
        <v>96</v>
      </c>
      <c r="Y92" s="59">
        <v>100</v>
      </c>
      <c r="Z92" s="59">
        <v>92</v>
      </c>
      <c r="AA92" s="59">
        <v>0</v>
      </c>
      <c r="AB92" s="59">
        <v>0</v>
      </c>
      <c r="AC92" s="59">
        <v>0</v>
      </c>
      <c r="AD92" s="59">
        <v>0</v>
      </c>
      <c r="AE92" s="59">
        <v>100</v>
      </c>
      <c r="AF92" s="73" t="s">
        <v>38</v>
      </c>
      <c r="AG92" s="73">
        <v>38500</v>
      </c>
      <c r="AH92" s="73" t="s">
        <v>38</v>
      </c>
      <c r="AI92" s="73" t="s">
        <v>38</v>
      </c>
      <c r="AJ92" s="73" t="s">
        <v>38</v>
      </c>
      <c r="AK92" s="73" t="s">
        <v>32</v>
      </c>
      <c r="AL92" s="77" t="str">
        <f>IF(ISBLANK(S92),"",IF(AJ92="Fail","Fail",IF(E92="PL4",IF(AND(T92&gt;STD_01122025!$D$3,U92&lt;STD_01122025!$D$4,OR(AF92="ND",AF92&lt;STD_01122025!$D$7),AH92="ND"),"Pass","Fail"),IF(E92="PL12",IF(AND(S92&lt;STD_01122025!$F$2,T92&gt;STD_01122025!$F$3,U92&lt;STD_01122025!$F$4,V92&gt;STD_01122025!$F$5,X92&gt;STD_01122025!$F$6,OR(AF92="ND",AF92&lt;STD_01122025!$F$7),AH92="ND"),"Pass","Fail"),IF(E92="SuperPL",IF(AND(T92&gt;STD_01122025!$H$3,U92&lt;STD_01122025!$H$4,V92&gt;STD_01122025!$H$5,X92&gt;STD_01122025!$H$6,OR(AF92="ND",AF92&lt;STD_01122025!$H$7),AH92="ND"),"Pass","Fail"),IF(E92="Flight",IF(AND(T92&gt;STD_01122025!$J$3,U92&lt;STD_01122025!$J$4,X92&gt;STD_01122025!$J$6,OR(AF92="ND",AF92&lt;STD_01122025!$J$7),AH92="ND"),"Pass","Fail"),""))))))</f>
        <v>Pass</v>
      </c>
      <c r="AM92" s="62">
        <f>IF(ISBLANK(B92),"",IFERROR(IF(VLOOKUP(B92,'Np PL4 Stock'!$A:$J,10,FALSE)="Np4",D92-VLOOKUP(B92,'Np PL4 Stock'!$A:$E,5,FALSE),D92-VLOOKUP(B92,'Np PL4 Stock'!$A:$E,5,FALSE)-1),""))</f>
        <v>12</v>
      </c>
      <c r="AN92" s="68">
        <v>7.911</v>
      </c>
      <c r="AO92" s="68">
        <v>7.158</v>
      </c>
      <c r="AP92" s="69">
        <v>91.489</v>
      </c>
      <c r="AQ92" s="64">
        <v>345</v>
      </c>
      <c r="AR92" s="64">
        <v>96</v>
      </c>
      <c r="AS92" s="59">
        <v>100</v>
      </c>
      <c r="AT92" s="73" t="s">
        <v>38</v>
      </c>
      <c r="AU92" s="73">
        <v>42500</v>
      </c>
      <c r="AV92" s="73" t="s">
        <v>38</v>
      </c>
      <c r="AW92" s="73" t="s">
        <v>38</v>
      </c>
      <c r="AX92" s="73" t="s">
        <v>32</v>
      </c>
      <c r="AY92" s="59">
        <v>0</v>
      </c>
      <c r="AZ92" s="59">
        <v>0</v>
      </c>
      <c r="BA92" s="59">
        <v>0</v>
      </c>
      <c r="BB92" s="59">
        <v>0</v>
      </c>
      <c r="BC92" s="59">
        <v>0</v>
      </c>
      <c r="BD92" s="59">
        <v>0</v>
      </c>
      <c r="BE92" s="84" t="s">
        <v>38</v>
      </c>
      <c r="BF92" s="84" t="s">
        <v>38</v>
      </c>
      <c r="BG92" s="84" t="s">
        <v>38</v>
      </c>
      <c r="BH92" s="84" t="s">
        <v>38</v>
      </c>
      <c r="BI92" s="85" t="s">
        <v>535</v>
      </c>
      <c r="BJ92" s="86" t="s">
        <v>274</v>
      </c>
      <c r="BK92" s="64" t="s">
        <v>536</v>
      </c>
      <c r="BL92" s="86" t="s">
        <v>196</v>
      </c>
      <c r="BM92" s="86" t="s">
        <v>178</v>
      </c>
      <c r="BN92" s="86"/>
      <c r="BO92" s="64">
        <v>12</v>
      </c>
      <c r="BP92" s="69">
        <v>246104305100167</v>
      </c>
      <c r="BQ92" s="92">
        <v>0.4</v>
      </c>
      <c r="BR92" s="92">
        <v>0.04</v>
      </c>
      <c r="BS92" s="94">
        <f t="shared" si="18"/>
        <v>0.44</v>
      </c>
      <c r="BT92" s="95">
        <v>0.0785</v>
      </c>
      <c r="BU92" s="101">
        <f t="shared" si="19"/>
        <v>0.5185</v>
      </c>
      <c r="BV92" s="102">
        <f t="shared" si="16"/>
        <v>2.89855072463768</v>
      </c>
      <c r="BW92" s="103">
        <v>440</v>
      </c>
      <c r="BX92" s="104">
        <f t="shared" si="17"/>
        <v>0.00150289855072464</v>
      </c>
      <c r="BY92" s="105">
        <v>1000</v>
      </c>
      <c r="BZ92" s="103" t="s">
        <v>32</v>
      </c>
      <c r="CA92" s="106" t="s">
        <v>189</v>
      </c>
      <c r="CB92" s="107" t="s">
        <v>148</v>
      </c>
      <c r="CC92" s="112" t="s">
        <v>149</v>
      </c>
      <c r="CD92" s="106"/>
      <c r="CE92" s="103" t="s">
        <v>192</v>
      </c>
      <c r="CF92" s="113"/>
      <c r="CG92" s="115">
        <v>2000028315</v>
      </c>
    </row>
    <row r="93" spans="1:85">
      <c r="A93" s="53" t="str">
        <f t="shared" si="11"/>
        <v>C1-05-02-45720</v>
      </c>
      <c r="B93" s="47" t="str">
        <f t="shared" si="10"/>
        <v>C1-05-02</v>
      </c>
      <c r="C93" s="48" t="s">
        <v>43</v>
      </c>
      <c r="D93" s="49">
        <v>45720</v>
      </c>
      <c r="E93" s="50" t="s">
        <v>14</v>
      </c>
      <c r="F93" s="51" t="s">
        <v>15</v>
      </c>
      <c r="G93" s="52">
        <v>2</v>
      </c>
      <c r="H93" s="51" t="s">
        <v>187</v>
      </c>
      <c r="I93" s="59">
        <v>5</v>
      </c>
      <c r="J93" s="60">
        <f>IF(ISBLANK(H93),"",IFERROR(VLOOKUP(B93,'Np PL4 Stock'!$A:$D,4,FALSE),""))</f>
        <v>45706</v>
      </c>
      <c r="K93" s="61">
        <f>IF(ISBLANK(H93),"",SUMIF('Np PL4 Stock'!$A:$A,B93,'Np PL4 Stock'!$N:$N))</f>
        <v>1</v>
      </c>
      <c r="L93" s="62">
        <f>IF(ISBLANK(H93),"",VLOOKUP(LEFT(B93,5),Unit!A:B,2,FALSE))</f>
        <v>20</v>
      </c>
      <c r="M93" s="63" t="str">
        <f>IF(ISBLANK(H93),"",IFERROR(VLOOKUP(B93,'Np PL4 Stock'!$A:$T,20,FALSE),""))</f>
        <v>V1-MB1</v>
      </c>
      <c r="N93" s="63" t="str">
        <f>IF(ISBLANK(H93),"",IFERROR(VLOOKUP(B93,'Np PL4 Stock'!$A:$U,21,FALSE),""))</f>
        <v>SIS</v>
      </c>
      <c r="O93" s="62">
        <f t="shared" si="12"/>
        <v>50</v>
      </c>
      <c r="P93" s="62">
        <f t="shared" si="13"/>
        <v>6.1175e-5</v>
      </c>
      <c r="Q93" s="67">
        <f t="shared" si="14"/>
        <v>1.2235e-6</v>
      </c>
      <c r="R93" s="67">
        <f t="shared" si="15"/>
        <v>1.62322666666667e-6</v>
      </c>
      <c r="S93" s="64">
        <v>13</v>
      </c>
      <c r="T93" s="68">
        <v>7.592</v>
      </c>
      <c r="U93" s="68">
        <v>7.741</v>
      </c>
      <c r="V93" s="69">
        <v>90.667</v>
      </c>
      <c r="W93" s="59">
        <v>408</v>
      </c>
      <c r="X93" s="59">
        <v>95</v>
      </c>
      <c r="Y93" s="59">
        <v>100</v>
      </c>
      <c r="Z93" s="59">
        <v>84</v>
      </c>
      <c r="AA93" s="59">
        <v>0</v>
      </c>
      <c r="AB93" s="59">
        <v>0</v>
      </c>
      <c r="AC93" s="59">
        <v>0</v>
      </c>
      <c r="AD93" s="59">
        <v>0</v>
      </c>
      <c r="AE93" s="59">
        <v>100</v>
      </c>
      <c r="AF93" s="73" t="s">
        <v>38</v>
      </c>
      <c r="AG93" s="73">
        <v>62000</v>
      </c>
      <c r="AH93" s="73" t="s">
        <v>38</v>
      </c>
      <c r="AI93" s="73" t="s">
        <v>38</v>
      </c>
      <c r="AJ93" s="73" t="s">
        <v>38</v>
      </c>
      <c r="AK93" s="73" t="s">
        <v>32</v>
      </c>
      <c r="AL93" s="77" t="str">
        <f>IF(ISBLANK(S93),"",IF(AJ93="Fail","Fail",IF(E93="PL4",IF(AND(T93&gt;STD_01122025!$D$3,U93&lt;STD_01122025!$D$4,OR(AF93="ND",AF93&lt;STD_01122025!$D$7),AH93="ND"),"Pass","Fail"),IF(E93="PL12",IF(AND(S93&lt;STD_01122025!$F$2,T93&gt;STD_01122025!$F$3,U93&lt;STD_01122025!$F$4,V93&gt;STD_01122025!$F$5,X93&gt;STD_01122025!$F$6,OR(AF93="ND",AF93&lt;STD_01122025!$F$7),AH93="ND"),"Pass","Fail"),IF(E93="SuperPL",IF(AND(T93&gt;STD_01122025!$H$3,U93&lt;STD_01122025!$H$4,V93&gt;STD_01122025!$H$5,X93&gt;STD_01122025!$H$6,OR(AF93="ND",AF93&lt;STD_01122025!$H$7),AH93="ND"),"Pass","Fail"),IF(E93="Flight",IF(AND(T93&gt;STD_01122025!$J$3,U93&lt;STD_01122025!$J$4,X93&gt;STD_01122025!$J$6,OR(AF93="ND",AF93&lt;STD_01122025!$J$7),AH93="ND"),"Pass","Fail"),""))))))</f>
        <v>Pass</v>
      </c>
      <c r="AM93" s="62">
        <f>IF(ISBLANK(B93),"",IFERROR(IF(VLOOKUP(B93,'Np PL4 Stock'!$A:$J,10,FALSE)="Np4",D93-VLOOKUP(B93,'Np PL4 Stock'!$A:$E,5,FALSE),D93-VLOOKUP(B93,'Np PL4 Stock'!$A:$E,5,FALSE)-1),""))</f>
        <v>14</v>
      </c>
      <c r="AN93" s="68">
        <v>8.085</v>
      </c>
      <c r="AO93" s="68">
        <v>6.584</v>
      </c>
      <c r="AP93" s="69">
        <v>100</v>
      </c>
      <c r="AQ93" s="64">
        <v>304</v>
      </c>
      <c r="AR93" s="64">
        <v>98</v>
      </c>
      <c r="AS93" s="59">
        <v>100</v>
      </c>
      <c r="AT93" s="73" t="s">
        <v>38</v>
      </c>
      <c r="AU93" s="73">
        <v>65000</v>
      </c>
      <c r="AV93" s="73" t="s">
        <v>38</v>
      </c>
      <c r="AW93" s="73" t="s">
        <v>38</v>
      </c>
      <c r="AX93" s="73" t="s">
        <v>32</v>
      </c>
      <c r="AY93" s="59">
        <v>0</v>
      </c>
      <c r="AZ93" s="59">
        <v>0</v>
      </c>
      <c r="BA93" s="59">
        <v>0</v>
      </c>
      <c r="BB93" s="59">
        <v>0</v>
      </c>
      <c r="BC93" s="59">
        <v>0</v>
      </c>
      <c r="BD93" s="59">
        <v>0</v>
      </c>
      <c r="BE93" s="84" t="s">
        <v>38</v>
      </c>
      <c r="BF93" s="84" t="s">
        <v>38</v>
      </c>
      <c r="BG93" s="84" t="s">
        <v>38</v>
      </c>
      <c r="BH93" s="84" t="s">
        <v>38</v>
      </c>
      <c r="BI93" s="85" t="s">
        <v>515</v>
      </c>
      <c r="BJ93" s="119" t="s">
        <v>261</v>
      </c>
      <c r="BK93" s="64" t="s">
        <v>495</v>
      </c>
      <c r="BL93" s="86" t="s">
        <v>155</v>
      </c>
      <c r="BM93" s="86" t="s">
        <v>178</v>
      </c>
      <c r="BN93" s="86"/>
      <c r="BO93" s="59">
        <v>9</v>
      </c>
      <c r="BP93" s="69">
        <v>246104305100170</v>
      </c>
      <c r="BQ93" s="92">
        <v>0.45</v>
      </c>
      <c r="BR93" s="92">
        <v>0.09</v>
      </c>
      <c r="BS93" s="94">
        <f t="shared" si="18"/>
        <v>0.54</v>
      </c>
      <c r="BT93" s="95">
        <v>0.173</v>
      </c>
      <c r="BU93" s="101">
        <f t="shared" si="19"/>
        <v>0.713</v>
      </c>
      <c r="BV93" s="102">
        <f t="shared" si="16"/>
        <v>3.28947368421053</v>
      </c>
      <c r="BW93" s="103">
        <v>600</v>
      </c>
      <c r="BX93" s="104">
        <f t="shared" si="17"/>
        <v>0.00234539473684211</v>
      </c>
      <c r="BY93" s="105">
        <v>900</v>
      </c>
      <c r="BZ93" s="103" t="s">
        <v>32</v>
      </c>
      <c r="CA93" s="106" t="s">
        <v>189</v>
      </c>
      <c r="CB93" s="107" t="s">
        <v>148</v>
      </c>
      <c r="CC93" s="112" t="s">
        <v>149</v>
      </c>
      <c r="CD93" s="106"/>
      <c r="CE93" s="103" t="s">
        <v>192</v>
      </c>
      <c r="CF93" s="113"/>
      <c r="CG93" s="115">
        <v>2000026895</v>
      </c>
    </row>
    <row r="94" spans="1:85">
      <c r="A94" s="53" t="str">
        <f t="shared" si="11"/>
        <v>C1-06-02-45720</v>
      </c>
      <c r="B94" s="47" t="str">
        <f t="shared" si="10"/>
        <v>C1-06-02</v>
      </c>
      <c r="C94" s="48" t="s">
        <v>43</v>
      </c>
      <c r="D94" s="49">
        <v>45720</v>
      </c>
      <c r="E94" s="54" t="s">
        <v>14</v>
      </c>
      <c r="F94" s="51" t="s">
        <v>15</v>
      </c>
      <c r="G94" s="52">
        <v>2</v>
      </c>
      <c r="H94" s="51" t="s">
        <v>187</v>
      </c>
      <c r="I94" s="59">
        <v>6</v>
      </c>
      <c r="J94" s="60">
        <f>IF(ISBLANK(H94),"",IFERROR(VLOOKUP(B94,'Np PL4 Stock'!$A:$D,4,FALSE),""))</f>
        <v>45707</v>
      </c>
      <c r="K94" s="61">
        <f>IF(ISBLANK(H94),"",SUMIF('Np PL4 Stock'!$A:$A,B94,'Np PL4 Stock'!$N:$N))</f>
        <v>1.5</v>
      </c>
      <c r="L94" s="62">
        <f>IF(ISBLANK(H94),"",VLOOKUP(LEFT(B94,5),Unit!A:B,2,FALSE))</f>
        <v>20</v>
      </c>
      <c r="M94" s="63" t="str">
        <f>IF(ISBLANK(H94),"",IFERROR(VLOOKUP(B94,'Np PL4 Stock'!$A:$T,20,FALSE),""))</f>
        <v>V1-MD1</v>
      </c>
      <c r="N94" s="63" t="str">
        <f>IF(ISBLANK(H94),"",IFERROR(VLOOKUP(B94,'Np PL4 Stock'!$A:$U,21,FALSE),""))</f>
        <v>Konabay</v>
      </c>
      <c r="O94" s="62">
        <f t="shared" si="12"/>
        <v>75</v>
      </c>
      <c r="P94" s="62">
        <f t="shared" si="13"/>
        <v>8.4e-5</v>
      </c>
      <c r="Q94" s="67">
        <f t="shared" si="14"/>
        <v>1.12e-6</v>
      </c>
      <c r="R94" s="67">
        <f t="shared" si="15"/>
        <v>1.47711111111111e-6</v>
      </c>
      <c r="S94" s="64">
        <v>12</v>
      </c>
      <c r="T94" s="68">
        <v>7.589</v>
      </c>
      <c r="U94" s="68">
        <v>6.67</v>
      </c>
      <c r="V94" s="69">
        <v>85.417</v>
      </c>
      <c r="W94" s="59">
        <v>404</v>
      </c>
      <c r="X94" s="59">
        <v>96</v>
      </c>
      <c r="Y94" s="59">
        <v>100</v>
      </c>
      <c r="Z94" s="59">
        <v>88</v>
      </c>
      <c r="AA94" s="59">
        <v>0</v>
      </c>
      <c r="AB94" s="59">
        <v>0</v>
      </c>
      <c r="AC94" s="59">
        <v>0</v>
      </c>
      <c r="AD94" s="59">
        <v>0</v>
      </c>
      <c r="AE94" s="59">
        <v>100</v>
      </c>
      <c r="AF94" s="73" t="s">
        <v>38</v>
      </c>
      <c r="AG94" s="73">
        <v>44500</v>
      </c>
      <c r="AH94" s="73" t="s">
        <v>38</v>
      </c>
      <c r="AI94" s="73" t="s">
        <v>38</v>
      </c>
      <c r="AJ94" s="73" t="s">
        <v>38</v>
      </c>
      <c r="AK94" s="73" t="s">
        <v>32</v>
      </c>
      <c r="AL94" s="77" t="str">
        <f>IF(ISBLANK(S94),"",IF(AJ94="Fail","Fail",IF(E94="PL4",IF(AND(T94&gt;STD_01122025!$D$3,U94&lt;STD_01122025!$D$4,OR(AF94="ND",AF94&lt;STD_01122025!$D$7),AH94="ND"),"Pass","Fail"),IF(E94="PL12",IF(AND(S94&lt;STD_01122025!$F$2,T94&gt;STD_01122025!$F$3,U94&lt;STD_01122025!$F$4,V94&gt;STD_01122025!$F$5,X94&gt;STD_01122025!$F$6,OR(AF94="ND",AF94&lt;STD_01122025!$F$7),AH94="ND"),"Pass","Fail"),IF(E94="SuperPL",IF(AND(T94&gt;STD_01122025!$H$3,U94&lt;STD_01122025!$H$4,V94&gt;STD_01122025!$H$5,X94&gt;STD_01122025!$H$6,OR(AF94="ND",AF94&lt;STD_01122025!$H$7),AH94="ND"),"Pass","Fail"),IF(E94="Flight",IF(AND(T94&gt;STD_01122025!$J$3,U94&lt;STD_01122025!$J$4,X94&gt;STD_01122025!$J$6,OR(AF94="ND",AF94&lt;STD_01122025!$J$7),AH94="ND"),"Pass","Fail"),""))))))</f>
        <v>Pass</v>
      </c>
      <c r="AM94" s="62">
        <f>IF(ISBLANK(B94),"",IFERROR(IF(VLOOKUP(B94,'Np PL4 Stock'!$A:$J,10,FALSE)="Np4",D94-VLOOKUP(B94,'Np PL4 Stock'!$A:$E,5,FALSE),D94-VLOOKUP(B94,'Np PL4 Stock'!$A:$E,5,FALSE)-1),""))</f>
        <v>13</v>
      </c>
      <c r="AN94" s="68">
        <v>8.108</v>
      </c>
      <c r="AO94" s="68">
        <v>6.616</v>
      </c>
      <c r="AP94" s="69">
        <v>98.765</v>
      </c>
      <c r="AQ94" s="64">
        <v>298</v>
      </c>
      <c r="AR94" s="64">
        <v>100</v>
      </c>
      <c r="AS94" s="59">
        <v>100</v>
      </c>
      <c r="AT94" s="73">
        <v>27500</v>
      </c>
      <c r="AU94" s="73">
        <v>6500</v>
      </c>
      <c r="AV94" s="73" t="s">
        <v>38</v>
      </c>
      <c r="AW94" s="73" t="s">
        <v>38</v>
      </c>
      <c r="AX94" s="73" t="s">
        <v>32</v>
      </c>
      <c r="AY94" s="59">
        <v>0</v>
      </c>
      <c r="AZ94" s="59">
        <v>0</v>
      </c>
      <c r="BA94" s="59">
        <v>0</v>
      </c>
      <c r="BB94" s="59">
        <v>0</v>
      </c>
      <c r="BC94" s="59">
        <v>0</v>
      </c>
      <c r="BD94" s="59">
        <v>0</v>
      </c>
      <c r="BE94" s="84" t="s">
        <v>38</v>
      </c>
      <c r="BF94" s="84" t="s">
        <v>38</v>
      </c>
      <c r="BG94" s="84" t="s">
        <v>38</v>
      </c>
      <c r="BH94" s="84" t="s">
        <v>38</v>
      </c>
      <c r="BI94" s="85" t="s">
        <v>515</v>
      </c>
      <c r="BJ94" s="86" t="s">
        <v>261</v>
      </c>
      <c r="BK94" s="64" t="s">
        <v>495</v>
      </c>
      <c r="BL94" s="86" t="s">
        <v>155</v>
      </c>
      <c r="BM94" s="86" t="s">
        <v>178</v>
      </c>
      <c r="BN94" s="86"/>
      <c r="BO94" s="86">
        <v>9</v>
      </c>
      <c r="BP94" s="69">
        <v>246104305100170</v>
      </c>
      <c r="BQ94" s="92">
        <v>1.4</v>
      </c>
      <c r="BR94" s="92">
        <v>0.28</v>
      </c>
      <c r="BS94" s="94">
        <f t="shared" si="18"/>
        <v>1.68</v>
      </c>
      <c r="BT94" s="95">
        <v>0.535666666666667</v>
      </c>
      <c r="BU94" s="101">
        <f t="shared" si="19"/>
        <v>2.21566666666667</v>
      </c>
      <c r="BV94" s="102">
        <f t="shared" si="16"/>
        <v>3.35570469798658</v>
      </c>
      <c r="BW94" s="103">
        <v>1866.66666666667</v>
      </c>
      <c r="BX94" s="104">
        <f t="shared" si="17"/>
        <v>0.00743512304250559</v>
      </c>
      <c r="BY94" s="105">
        <v>900</v>
      </c>
      <c r="BZ94" s="103" t="s">
        <v>32</v>
      </c>
      <c r="CA94" s="106" t="s">
        <v>189</v>
      </c>
      <c r="CB94" s="107" t="s">
        <v>148</v>
      </c>
      <c r="CC94" s="112" t="s">
        <v>149</v>
      </c>
      <c r="CD94" s="106"/>
      <c r="CE94" s="103" t="s">
        <v>192</v>
      </c>
      <c r="CF94" s="113"/>
      <c r="CG94" s="115">
        <v>2000026895</v>
      </c>
    </row>
    <row r="95" spans="1:85">
      <c r="A95" s="53" t="str">
        <f t="shared" si="11"/>
        <v>C1-05-02-45720</v>
      </c>
      <c r="B95" s="47" t="str">
        <f t="shared" si="10"/>
        <v>C1-05-02</v>
      </c>
      <c r="C95" s="48" t="s">
        <v>43</v>
      </c>
      <c r="D95" s="49">
        <v>45720</v>
      </c>
      <c r="E95" s="50" t="s">
        <v>14</v>
      </c>
      <c r="F95" s="51" t="s">
        <v>15</v>
      </c>
      <c r="G95" s="52">
        <v>2</v>
      </c>
      <c r="H95" s="51" t="s">
        <v>187</v>
      </c>
      <c r="I95" s="59">
        <v>5</v>
      </c>
      <c r="J95" s="60">
        <f>IF(ISBLANK(H95),"",IFERROR(VLOOKUP(B95,'Np PL4 Stock'!$A:$D,4,FALSE),""))</f>
        <v>45706</v>
      </c>
      <c r="K95" s="61">
        <f>IF(ISBLANK(H95),"",SUMIF('Np PL4 Stock'!$A:$A,B95,'Np PL4 Stock'!$N:$N))</f>
        <v>1</v>
      </c>
      <c r="L95" s="62">
        <f>IF(ISBLANK(H95),"",VLOOKUP(LEFT(B95,5),Unit!A:B,2,FALSE))</f>
        <v>20</v>
      </c>
      <c r="M95" s="63" t="str">
        <f>IF(ISBLANK(H95),"",IFERROR(VLOOKUP(B95,'Np PL4 Stock'!$A:$T,20,FALSE),""))</f>
        <v>V1-MB1</v>
      </c>
      <c r="N95" s="63" t="str">
        <f>IF(ISBLANK(H95),"",IFERROR(VLOOKUP(B95,'Np PL4 Stock'!$A:$U,21,FALSE),""))</f>
        <v>SIS</v>
      </c>
      <c r="O95" s="62">
        <f t="shared" si="12"/>
        <v>50</v>
      </c>
      <c r="P95" s="62">
        <f t="shared" si="13"/>
        <v>6.1175e-5</v>
      </c>
      <c r="Q95" s="67">
        <f t="shared" si="14"/>
        <v>1.2235e-6</v>
      </c>
      <c r="R95" s="67">
        <f t="shared" si="15"/>
        <v>1.62322666666667e-6</v>
      </c>
      <c r="S95" s="64">
        <v>13</v>
      </c>
      <c r="T95" s="68">
        <v>7.592</v>
      </c>
      <c r="U95" s="68">
        <v>7.741</v>
      </c>
      <c r="V95" s="69">
        <v>90.667</v>
      </c>
      <c r="W95" s="59">
        <v>408</v>
      </c>
      <c r="X95" s="64">
        <v>95</v>
      </c>
      <c r="Y95" s="59">
        <v>100</v>
      </c>
      <c r="Z95" s="59">
        <v>84</v>
      </c>
      <c r="AA95" s="59">
        <v>0</v>
      </c>
      <c r="AB95" s="59">
        <v>0</v>
      </c>
      <c r="AC95" s="59">
        <v>0</v>
      </c>
      <c r="AD95" s="59">
        <v>0</v>
      </c>
      <c r="AE95" s="59">
        <v>100</v>
      </c>
      <c r="AF95" s="73" t="s">
        <v>38</v>
      </c>
      <c r="AG95" s="73">
        <v>62000</v>
      </c>
      <c r="AH95" s="73" t="s">
        <v>38</v>
      </c>
      <c r="AI95" s="73" t="s">
        <v>38</v>
      </c>
      <c r="AJ95" s="73" t="s">
        <v>38</v>
      </c>
      <c r="AK95" s="73" t="s">
        <v>32</v>
      </c>
      <c r="AL95" s="77" t="str">
        <f>IF(ISBLANK(S95),"",IF(AJ95="Fail","Fail",IF(E95="PL4",IF(AND(T95&gt;STD_01122025!$D$3,U95&lt;STD_01122025!$D$4,OR(AF95="ND",AF95&lt;STD_01122025!$D$7),AH95="ND"),"Pass","Fail"),IF(E95="PL12",IF(AND(S95&lt;STD_01122025!$F$2,T95&gt;STD_01122025!$F$3,U95&lt;STD_01122025!$F$4,V95&gt;STD_01122025!$F$5,X95&gt;STD_01122025!$F$6,OR(AF95="ND",AF95&lt;STD_01122025!$F$7),AH95="ND"),"Pass","Fail"),IF(E95="SuperPL",IF(AND(T95&gt;STD_01122025!$H$3,U95&lt;STD_01122025!$H$4,V95&gt;STD_01122025!$H$5,X95&gt;STD_01122025!$H$6,OR(AF95="ND",AF95&lt;STD_01122025!$H$7),AH95="ND"),"Pass","Fail"),IF(E95="Flight",IF(AND(T95&gt;STD_01122025!$J$3,U95&lt;STD_01122025!$J$4,X95&gt;STD_01122025!$J$6,OR(AF95="ND",AF95&lt;STD_01122025!$J$7),AH95="ND"),"Pass","Fail"),""))))))</f>
        <v>Pass</v>
      </c>
      <c r="AM95" s="62">
        <f>IF(ISBLANK(B95),"",IFERROR(IF(VLOOKUP(B95,'Np PL4 Stock'!$A:$J,10,FALSE)="Np4",D95-VLOOKUP(B95,'Np PL4 Stock'!$A:$E,5,FALSE),D95-VLOOKUP(B95,'Np PL4 Stock'!$A:$E,5,FALSE)-1),""))</f>
        <v>14</v>
      </c>
      <c r="AN95" s="68">
        <v>8.09</v>
      </c>
      <c r="AO95" s="68">
        <v>6.58</v>
      </c>
      <c r="AP95" s="69">
        <v>100</v>
      </c>
      <c r="AQ95" s="64">
        <v>304</v>
      </c>
      <c r="AR95" s="64">
        <v>98</v>
      </c>
      <c r="AS95" s="59">
        <v>100</v>
      </c>
      <c r="AT95" s="73" t="s">
        <v>38</v>
      </c>
      <c r="AU95" s="73">
        <v>65000</v>
      </c>
      <c r="AV95" s="73" t="s">
        <v>38</v>
      </c>
      <c r="AW95" s="73" t="s">
        <v>38</v>
      </c>
      <c r="AX95" s="73" t="s">
        <v>32</v>
      </c>
      <c r="AY95" s="59">
        <v>0</v>
      </c>
      <c r="AZ95" s="59">
        <v>0</v>
      </c>
      <c r="BA95" s="59">
        <v>0</v>
      </c>
      <c r="BB95" s="59">
        <v>0</v>
      </c>
      <c r="BC95" s="59">
        <v>0</v>
      </c>
      <c r="BD95" s="59">
        <v>0</v>
      </c>
      <c r="BE95" s="84" t="s">
        <v>38</v>
      </c>
      <c r="BF95" s="84" t="s">
        <v>38</v>
      </c>
      <c r="BG95" s="84" t="s">
        <v>38</v>
      </c>
      <c r="BH95" s="84" t="s">
        <v>38</v>
      </c>
      <c r="BI95" s="87" t="s">
        <v>527</v>
      </c>
      <c r="BJ95" s="118" t="s">
        <v>258</v>
      </c>
      <c r="BK95" s="86" t="s">
        <v>488</v>
      </c>
      <c r="BL95" s="86" t="s">
        <v>155</v>
      </c>
      <c r="BM95" s="86" t="s">
        <v>178</v>
      </c>
      <c r="BN95" s="86"/>
      <c r="BO95" s="59">
        <v>7</v>
      </c>
      <c r="BP95" s="69">
        <v>246104305100168</v>
      </c>
      <c r="BQ95" s="92">
        <v>0.185</v>
      </c>
      <c r="BR95" s="92">
        <v>0.0185</v>
      </c>
      <c r="BS95" s="94">
        <f t="shared" si="18"/>
        <v>0.2035</v>
      </c>
      <c r="BT95" s="95">
        <v>0.0759266666666667</v>
      </c>
      <c r="BU95" s="101">
        <f t="shared" si="19"/>
        <v>0.279426666666667</v>
      </c>
      <c r="BV95" s="102">
        <f t="shared" si="16"/>
        <v>3.28947368421053</v>
      </c>
      <c r="BW95" s="103">
        <v>226.111111111111</v>
      </c>
      <c r="BX95" s="104">
        <f t="shared" si="17"/>
        <v>0.000919166666666667</v>
      </c>
      <c r="BY95" s="105">
        <v>900</v>
      </c>
      <c r="BZ95" s="103" t="s">
        <v>32</v>
      </c>
      <c r="CA95" s="106" t="s">
        <v>189</v>
      </c>
      <c r="CB95" s="107" t="s">
        <v>148</v>
      </c>
      <c r="CC95" s="112" t="s">
        <v>149</v>
      </c>
      <c r="CD95" s="106"/>
      <c r="CE95" s="103" t="s">
        <v>192</v>
      </c>
      <c r="CF95" s="113"/>
      <c r="CG95" s="115">
        <v>2000019562</v>
      </c>
    </row>
    <row r="96" spans="1:85">
      <c r="A96" s="53" t="str">
        <f t="shared" si="11"/>
        <v>C1-05-02-45720</v>
      </c>
      <c r="B96" s="47" t="str">
        <f t="shared" si="10"/>
        <v>C1-05-02</v>
      </c>
      <c r="C96" s="48" t="s">
        <v>43</v>
      </c>
      <c r="D96" s="49">
        <v>45720</v>
      </c>
      <c r="E96" s="50" t="s">
        <v>14</v>
      </c>
      <c r="F96" s="51" t="s">
        <v>15</v>
      </c>
      <c r="G96" s="52">
        <v>2</v>
      </c>
      <c r="H96" s="51" t="s">
        <v>187</v>
      </c>
      <c r="I96" s="59">
        <v>5</v>
      </c>
      <c r="J96" s="60">
        <f>IF(ISBLANK(H96),"",IFERROR(VLOOKUP(B96,'Np PL4 Stock'!$A:$D,4,FALSE),""))</f>
        <v>45706</v>
      </c>
      <c r="K96" s="61">
        <f>IF(ISBLANK(H96),"",SUMIF('Np PL4 Stock'!$A:$A,B96,'Np PL4 Stock'!$N:$N))</f>
        <v>1</v>
      </c>
      <c r="L96" s="62">
        <f>IF(ISBLANK(H96),"",VLOOKUP(LEFT(B96,5),Unit!A:B,2,FALSE))</f>
        <v>20</v>
      </c>
      <c r="M96" s="63" t="str">
        <f>IF(ISBLANK(H96),"",IFERROR(VLOOKUP(B96,'Np PL4 Stock'!$A:$T,20,FALSE),""))</f>
        <v>V1-MB1</v>
      </c>
      <c r="N96" s="63" t="str">
        <f>IF(ISBLANK(H96),"",IFERROR(VLOOKUP(B96,'Np PL4 Stock'!$A:$U,21,FALSE),""))</f>
        <v>SIS</v>
      </c>
      <c r="O96" s="62">
        <f t="shared" si="12"/>
        <v>50</v>
      </c>
      <c r="P96" s="62">
        <f t="shared" si="13"/>
        <v>6.1175e-5</v>
      </c>
      <c r="Q96" s="67">
        <f t="shared" si="14"/>
        <v>1.2235e-6</v>
      </c>
      <c r="R96" s="67">
        <f t="shared" si="15"/>
        <v>1.62322666666667e-6</v>
      </c>
      <c r="S96" s="64">
        <v>13</v>
      </c>
      <c r="T96" s="68">
        <v>7.592</v>
      </c>
      <c r="U96" s="68">
        <v>7.741</v>
      </c>
      <c r="V96" s="69">
        <v>90.667</v>
      </c>
      <c r="W96" s="59">
        <v>408</v>
      </c>
      <c r="X96" s="59">
        <v>95</v>
      </c>
      <c r="Y96" s="59">
        <v>100</v>
      </c>
      <c r="Z96" s="59">
        <v>84</v>
      </c>
      <c r="AA96" s="59">
        <v>0</v>
      </c>
      <c r="AB96" s="59">
        <v>0</v>
      </c>
      <c r="AC96" s="59">
        <v>0</v>
      </c>
      <c r="AD96" s="59">
        <v>0</v>
      </c>
      <c r="AE96" s="59">
        <v>100</v>
      </c>
      <c r="AF96" s="73" t="s">
        <v>38</v>
      </c>
      <c r="AG96" s="73">
        <v>62000</v>
      </c>
      <c r="AH96" s="73" t="s">
        <v>38</v>
      </c>
      <c r="AI96" s="73" t="s">
        <v>38</v>
      </c>
      <c r="AJ96" s="73" t="s">
        <v>38</v>
      </c>
      <c r="AK96" s="73" t="s">
        <v>32</v>
      </c>
      <c r="AL96" s="77" t="str">
        <f>IF(ISBLANK(S96),"",IF(AJ96="Fail","Fail",IF(E96="PL4",IF(AND(T96&gt;STD_01122025!$D$3,U96&lt;STD_01122025!$D$4,OR(AF96="ND",AF96&lt;STD_01122025!$D$7),AH96="ND"),"Pass","Fail"),IF(E96="PL12",IF(AND(S96&lt;STD_01122025!$F$2,T96&gt;STD_01122025!$F$3,U96&lt;STD_01122025!$F$4,V96&gt;STD_01122025!$F$5,X96&gt;STD_01122025!$F$6,OR(AF96="ND",AF96&lt;STD_01122025!$F$7),AH96="ND"),"Pass","Fail"),IF(E96="SuperPL",IF(AND(T96&gt;STD_01122025!$H$3,U96&lt;STD_01122025!$H$4,V96&gt;STD_01122025!$H$5,X96&gt;STD_01122025!$H$6,OR(AF96="ND",AF96&lt;STD_01122025!$H$7),AH96="ND"),"Pass","Fail"),IF(E96="Flight",IF(AND(T96&gt;STD_01122025!$J$3,U96&lt;STD_01122025!$J$4,X96&gt;STD_01122025!$J$6,OR(AF96="ND",AF96&lt;STD_01122025!$J$7),AH96="ND"),"Pass","Fail"),""))))))</f>
        <v>Pass</v>
      </c>
      <c r="AM96" s="62">
        <f>IF(ISBLANK(B96),"",IFERROR(IF(VLOOKUP(B96,'Np PL4 Stock'!$A:$J,10,FALSE)="Np4",D96-VLOOKUP(B96,'Np PL4 Stock'!$A:$E,5,FALSE),D96-VLOOKUP(B96,'Np PL4 Stock'!$A:$E,5,FALSE)-1),""))</f>
        <v>14</v>
      </c>
      <c r="AN96" s="68">
        <v>8.09</v>
      </c>
      <c r="AO96" s="68">
        <v>6.58</v>
      </c>
      <c r="AP96" s="69">
        <v>100</v>
      </c>
      <c r="AQ96" s="64">
        <v>304</v>
      </c>
      <c r="AR96" s="64">
        <v>98</v>
      </c>
      <c r="AS96" s="59">
        <v>100</v>
      </c>
      <c r="AT96" s="73" t="s">
        <v>38</v>
      </c>
      <c r="AU96" s="73">
        <v>65000</v>
      </c>
      <c r="AV96" s="73" t="s">
        <v>38</v>
      </c>
      <c r="AW96" s="73" t="s">
        <v>38</v>
      </c>
      <c r="AX96" s="73" t="s">
        <v>32</v>
      </c>
      <c r="AY96" s="59">
        <v>0</v>
      </c>
      <c r="AZ96" s="59">
        <v>0</v>
      </c>
      <c r="BA96" s="59">
        <v>0</v>
      </c>
      <c r="BB96" s="59">
        <v>0</v>
      </c>
      <c r="BC96" s="59">
        <v>0</v>
      </c>
      <c r="BD96" s="59">
        <v>0</v>
      </c>
      <c r="BE96" s="84" t="s">
        <v>38</v>
      </c>
      <c r="BF96" s="84" t="s">
        <v>38</v>
      </c>
      <c r="BG96" s="84" t="s">
        <v>38</v>
      </c>
      <c r="BH96" s="84" t="s">
        <v>38</v>
      </c>
      <c r="BI96" s="85" t="s">
        <v>527</v>
      </c>
      <c r="BJ96" s="86" t="s">
        <v>258</v>
      </c>
      <c r="BK96" s="64" t="s">
        <v>488</v>
      </c>
      <c r="BL96" s="86" t="s">
        <v>155</v>
      </c>
      <c r="BM96" s="86" t="s">
        <v>178</v>
      </c>
      <c r="BN96" s="86"/>
      <c r="BO96" s="59">
        <v>7</v>
      </c>
      <c r="BP96" s="69">
        <v>246104305100169</v>
      </c>
      <c r="BQ96" s="92">
        <v>0.4</v>
      </c>
      <c r="BR96" s="92">
        <v>0.08</v>
      </c>
      <c r="BS96" s="94">
        <f t="shared" si="18"/>
        <v>0.48</v>
      </c>
      <c r="BT96" s="95">
        <v>0.1508</v>
      </c>
      <c r="BU96" s="101">
        <f t="shared" si="19"/>
        <v>0.6308</v>
      </c>
      <c r="BV96" s="102">
        <f t="shared" si="16"/>
        <v>3.28947368421053</v>
      </c>
      <c r="BW96" s="103">
        <v>533.333333333333</v>
      </c>
      <c r="BX96" s="104">
        <f t="shared" si="17"/>
        <v>0.002075</v>
      </c>
      <c r="BY96" s="105">
        <v>900</v>
      </c>
      <c r="BZ96" s="103" t="s">
        <v>32</v>
      </c>
      <c r="CA96" s="106" t="s">
        <v>189</v>
      </c>
      <c r="CB96" s="107" t="s">
        <v>148</v>
      </c>
      <c r="CC96" s="112" t="s">
        <v>149</v>
      </c>
      <c r="CD96" s="106"/>
      <c r="CE96" s="103" t="s">
        <v>192</v>
      </c>
      <c r="CF96" s="113"/>
      <c r="CG96" s="115">
        <v>2000019562</v>
      </c>
    </row>
    <row r="97" spans="1:85">
      <c r="A97" s="53" t="str">
        <f t="shared" si="11"/>
        <v>C1-08-02-45720</v>
      </c>
      <c r="B97" s="47" t="str">
        <f t="shared" si="10"/>
        <v>C1-08-02</v>
      </c>
      <c r="C97" s="48" t="s">
        <v>43</v>
      </c>
      <c r="D97" s="49">
        <v>45720</v>
      </c>
      <c r="E97" s="54" t="s">
        <v>14</v>
      </c>
      <c r="F97" s="51" t="s">
        <v>15</v>
      </c>
      <c r="G97" s="52">
        <v>2</v>
      </c>
      <c r="H97" s="51" t="s">
        <v>187</v>
      </c>
      <c r="I97" s="59">
        <v>8</v>
      </c>
      <c r="J97" s="60">
        <f>IF(ISBLANK(H97),"",IFERROR(VLOOKUP(B97,'Np PL4 Stock'!$A:$D,4,FALSE),""))</f>
        <v>45708</v>
      </c>
      <c r="K97" s="61">
        <f>IF(ISBLANK(H97),"",SUMIF('Np PL4 Stock'!$A:$A,B97,'Np PL4 Stock'!$N:$N))</f>
        <v>1.5</v>
      </c>
      <c r="L97" s="62">
        <f>IF(ISBLANK(H97),"",VLOOKUP(LEFT(B97,5),Unit!A:B,2,FALSE))</f>
        <v>20</v>
      </c>
      <c r="M97" s="63" t="str">
        <f>IF(ISBLANK(H97),"",IFERROR(VLOOKUP(B97,'Np PL4 Stock'!$A:$T,20,FALSE),""))</f>
        <v>V1-MD1</v>
      </c>
      <c r="N97" s="63" t="str">
        <f>IF(ISBLANK(H97),"",IFERROR(VLOOKUP(B97,'Np PL4 Stock'!$A:$U,21,FALSE),""))</f>
        <v>Konabay</v>
      </c>
      <c r="O97" s="62">
        <f t="shared" si="12"/>
        <v>75</v>
      </c>
      <c r="P97" s="62">
        <f t="shared" si="13"/>
        <v>7.2e-5</v>
      </c>
      <c r="Q97" s="67">
        <f t="shared" si="14"/>
        <v>9.6e-7</v>
      </c>
      <c r="R97" s="67">
        <f t="shared" si="15"/>
        <v>1.23433333333333e-6</v>
      </c>
      <c r="S97" s="64">
        <v>11</v>
      </c>
      <c r="T97" s="68">
        <v>7.501</v>
      </c>
      <c r="U97" s="68">
        <v>6.262</v>
      </c>
      <c r="V97" s="69">
        <v>85.714</v>
      </c>
      <c r="W97" s="59">
        <v>417</v>
      </c>
      <c r="X97" s="59">
        <v>94</v>
      </c>
      <c r="Y97" s="59">
        <v>100</v>
      </c>
      <c r="Z97" s="59">
        <v>84</v>
      </c>
      <c r="AA97" s="59">
        <v>0</v>
      </c>
      <c r="AB97" s="59">
        <v>0</v>
      </c>
      <c r="AC97" s="59">
        <v>0</v>
      </c>
      <c r="AD97" s="59">
        <v>0</v>
      </c>
      <c r="AE97" s="59">
        <v>100</v>
      </c>
      <c r="AF97" s="73" t="s">
        <v>38</v>
      </c>
      <c r="AG97" s="73">
        <v>61500</v>
      </c>
      <c r="AH97" s="73" t="s">
        <v>38</v>
      </c>
      <c r="AI97" s="73" t="s">
        <v>38</v>
      </c>
      <c r="AJ97" s="73" t="s">
        <v>38</v>
      </c>
      <c r="AK97" s="73" t="s">
        <v>32</v>
      </c>
      <c r="AL97" s="77" t="str">
        <f>IF(ISBLANK(S97),"",IF(AJ97="Fail","Fail",IF(E97="PL4",IF(AND(T97&gt;STD_01122025!$D$3,U97&lt;STD_01122025!$D$4,OR(AF97="ND",AF97&lt;STD_01122025!$D$7),AH97="ND"),"Pass","Fail"),IF(E97="PL12",IF(AND(S97&lt;STD_01122025!$F$2,T97&gt;STD_01122025!$F$3,U97&lt;STD_01122025!$F$4,V97&gt;STD_01122025!$F$5,X97&gt;STD_01122025!$F$6,OR(AF97="ND",AF97&lt;STD_01122025!$F$7),AH97="ND"),"Pass","Fail"),IF(E97="SuperPL",IF(AND(T97&gt;STD_01122025!$H$3,U97&lt;STD_01122025!$H$4,V97&gt;STD_01122025!$H$5,X97&gt;STD_01122025!$H$6,OR(AF97="ND",AF97&lt;STD_01122025!$H$7),AH97="ND"),"Pass","Fail"),IF(E97="Flight",IF(AND(T97&gt;STD_01122025!$J$3,U97&lt;STD_01122025!$J$4,X97&gt;STD_01122025!$J$6,OR(AF97="ND",AF97&lt;STD_01122025!$J$7),AH97="ND"),"Pass","Fail"),""))))))</f>
        <v>Pass</v>
      </c>
      <c r="AM97" s="62">
        <f>IF(ISBLANK(B97),"",IFERROR(IF(VLOOKUP(B97,'Np PL4 Stock'!$A:$J,10,FALSE)="Np4",D97-VLOOKUP(B97,'Np PL4 Stock'!$A:$E,5,FALSE),D97-VLOOKUP(B97,'Np PL4 Stock'!$A:$E,5,FALSE)-1),""))</f>
        <v>12</v>
      </c>
      <c r="AN97" s="68">
        <v>8.014</v>
      </c>
      <c r="AO97" s="68">
        <v>6.926</v>
      </c>
      <c r="AP97" s="69">
        <v>97.403</v>
      </c>
      <c r="AQ97" s="64">
        <v>322</v>
      </c>
      <c r="AR97" s="64">
        <v>98</v>
      </c>
      <c r="AS97" s="59">
        <v>100</v>
      </c>
      <c r="AT97" s="73" t="s">
        <v>38</v>
      </c>
      <c r="AU97" s="73">
        <v>44500</v>
      </c>
      <c r="AV97" s="73" t="s">
        <v>38</v>
      </c>
      <c r="AW97" s="73" t="s">
        <v>38</v>
      </c>
      <c r="AX97" s="73" t="s">
        <v>32</v>
      </c>
      <c r="AY97" s="59">
        <v>0</v>
      </c>
      <c r="AZ97" s="59">
        <v>0</v>
      </c>
      <c r="BA97" s="59">
        <v>0</v>
      </c>
      <c r="BB97" s="59">
        <v>0</v>
      </c>
      <c r="BC97" s="59">
        <v>0</v>
      </c>
      <c r="BD97" s="59">
        <v>0</v>
      </c>
      <c r="BE97" s="84" t="s">
        <v>38</v>
      </c>
      <c r="BF97" s="84" t="s">
        <v>38</v>
      </c>
      <c r="BG97" s="84" t="s">
        <v>38</v>
      </c>
      <c r="BH97" s="84" t="s">
        <v>38</v>
      </c>
      <c r="BI97" s="85" t="s">
        <v>537</v>
      </c>
      <c r="BJ97" s="86" t="s">
        <v>261</v>
      </c>
      <c r="BK97" s="64" t="s">
        <v>495</v>
      </c>
      <c r="BL97" s="86" t="s">
        <v>155</v>
      </c>
      <c r="BM97" s="86" t="s">
        <v>178</v>
      </c>
      <c r="BN97" s="86"/>
      <c r="BO97" s="86">
        <v>9</v>
      </c>
      <c r="BP97" s="69">
        <v>246104305100171</v>
      </c>
      <c r="BQ97" s="92">
        <v>1.2</v>
      </c>
      <c r="BR97" s="92">
        <v>0.24</v>
      </c>
      <c r="BS97" s="94">
        <f t="shared" si="18"/>
        <v>1.44</v>
      </c>
      <c r="BT97" s="95">
        <v>0.4115</v>
      </c>
      <c r="BU97" s="101">
        <f t="shared" si="19"/>
        <v>1.8515</v>
      </c>
      <c r="BV97" s="102">
        <f t="shared" si="16"/>
        <v>3.1055900621118</v>
      </c>
      <c r="BW97" s="103">
        <v>1600</v>
      </c>
      <c r="BX97" s="104">
        <f t="shared" si="17"/>
        <v>0.00575</v>
      </c>
      <c r="BY97" s="105">
        <v>900</v>
      </c>
      <c r="BZ97" s="103" t="s">
        <v>32</v>
      </c>
      <c r="CA97" s="106" t="s">
        <v>189</v>
      </c>
      <c r="CB97" s="107" t="s">
        <v>148</v>
      </c>
      <c r="CC97" s="112" t="s">
        <v>149</v>
      </c>
      <c r="CD97" s="106"/>
      <c r="CE97" s="103" t="s">
        <v>192</v>
      </c>
      <c r="CF97" s="113"/>
      <c r="CG97" s="115">
        <v>2000017568</v>
      </c>
    </row>
    <row r="98" spans="1:85">
      <c r="A98" s="53" t="str">
        <f t="shared" si="11"/>
        <v>D1-02-02-45721</v>
      </c>
      <c r="B98" s="47" t="str">
        <f t="shared" si="10"/>
        <v>D1-02-02</v>
      </c>
      <c r="C98" s="48" t="s">
        <v>43</v>
      </c>
      <c r="D98" s="49">
        <v>45721</v>
      </c>
      <c r="E98" s="50" t="s">
        <v>14</v>
      </c>
      <c r="F98" s="51" t="s">
        <v>15</v>
      </c>
      <c r="G98" s="52">
        <v>2</v>
      </c>
      <c r="H98" s="51" t="s">
        <v>205</v>
      </c>
      <c r="I98" s="59">
        <v>2</v>
      </c>
      <c r="J98" s="60">
        <f>IF(ISBLANK(H98),"",IFERROR(VLOOKUP(B98,'Np PL4 Stock'!$A:$D,4,FALSE),""))</f>
        <v>45709</v>
      </c>
      <c r="K98" s="61">
        <f>IF(ISBLANK(H98),"",SUMIF('Np PL4 Stock'!$A:$A,B98,'Np PL4 Stock'!$N:$N))</f>
        <v>1.5</v>
      </c>
      <c r="L98" s="62">
        <f>IF(ISBLANK(H98),"",VLOOKUP(LEFT(B98,5),Unit!A:B,2,FALSE))</f>
        <v>20</v>
      </c>
      <c r="M98" s="63" t="str">
        <f>IF(ISBLANK(H98),"",IFERROR(VLOOKUP(B98,'Np PL4 Stock'!$A:$T,20,FALSE),""))</f>
        <v>PD-MA1</v>
      </c>
      <c r="N98" s="63" t="str">
        <f>IF(ISBLANK(H98),"",IFERROR(VLOOKUP(B98,'Np PL4 Stock'!$A:$U,21,FALSE),""))</f>
        <v>Konabay</v>
      </c>
      <c r="O98" s="62">
        <f t="shared" si="12"/>
        <v>75</v>
      </c>
      <c r="P98" s="62">
        <f t="shared" si="13"/>
        <v>2.256716e-5</v>
      </c>
      <c r="Q98" s="67">
        <f t="shared" si="14"/>
        <v>1.0342288e-6</v>
      </c>
      <c r="R98" s="67">
        <f t="shared" si="15"/>
        <v>1.40452728888889e-6</v>
      </c>
      <c r="S98" s="64">
        <v>11</v>
      </c>
      <c r="T98" s="68">
        <v>7.84</v>
      </c>
      <c r="U98" s="68">
        <v>6.27</v>
      </c>
      <c r="V98" s="69">
        <v>96</v>
      </c>
      <c r="W98" s="59">
        <v>362</v>
      </c>
      <c r="X98" s="64">
        <v>96</v>
      </c>
      <c r="Y98" s="59">
        <v>100</v>
      </c>
      <c r="Z98" s="59">
        <v>88</v>
      </c>
      <c r="AA98" s="59">
        <v>0</v>
      </c>
      <c r="AB98" s="59">
        <v>0</v>
      </c>
      <c r="AC98" s="59">
        <v>0</v>
      </c>
      <c r="AD98" s="59">
        <v>0</v>
      </c>
      <c r="AE98" s="59">
        <v>100</v>
      </c>
      <c r="AF98" s="73" t="s">
        <v>38</v>
      </c>
      <c r="AG98" s="73">
        <v>71000</v>
      </c>
      <c r="AH98" s="73" t="s">
        <v>38</v>
      </c>
      <c r="AI98" s="73" t="s">
        <v>38</v>
      </c>
      <c r="AJ98" s="73" t="s">
        <v>38</v>
      </c>
      <c r="AK98" s="73" t="s">
        <v>32</v>
      </c>
      <c r="AL98" s="77" t="str">
        <f>IF(ISBLANK(S98),"",IF(AJ98="Fail","Fail",IF(E98="PL4",IF(AND(T98&gt;STD_01122025!$D$3,U98&lt;STD_01122025!$D$4,OR(AF98="ND",AF98&lt;STD_01122025!$D$7),AH98="ND"),"Pass","Fail"),IF(E98="PL12",IF(AND(S98&lt;STD_01122025!$F$2,T98&gt;STD_01122025!$F$3,U98&lt;STD_01122025!$F$4,V98&gt;STD_01122025!$F$5,X98&gt;STD_01122025!$F$6,OR(AF98="ND",AF98&lt;STD_01122025!$F$7),AH98="ND"),"Pass","Fail"),IF(E98="SuperPL",IF(AND(T98&gt;STD_01122025!$H$3,U98&lt;STD_01122025!$H$4,V98&gt;STD_01122025!$H$5,X98&gt;STD_01122025!$H$6,OR(AF98="ND",AF98&lt;STD_01122025!$H$7),AH98="ND"),"Pass","Fail"),IF(E98="Flight",IF(AND(T98&gt;STD_01122025!$J$3,U98&lt;STD_01122025!$J$4,X98&gt;STD_01122025!$J$6,OR(AF98="ND",AF98&lt;STD_01122025!$J$7),AH98="ND"),"Pass","Fail"),""))))))</f>
        <v>Pass</v>
      </c>
      <c r="AM98" s="62">
        <f>IF(ISBLANK(B98),"",IFERROR(IF(VLOOKUP(B98,'Np PL4 Stock'!$A:$J,10,FALSE)="Np4",D98-VLOOKUP(B98,'Np PL4 Stock'!$A:$E,5,FALSE),D98-VLOOKUP(B98,'Np PL4 Stock'!$A:$E,5,FALSE)-1),""))</f>
        <v>12</v>
      </c>
      <c r="AN98" s="68">
        <v>8.358</v>
      </c>
      <c r="AO98" s="68">
        <v>7.35</v>
      </c>
      <c r="AP98" s="69">
        <v>98.611</v>
      </c>
      <c r="AQ98" s="64">
        <v>265</v>
      </c>
      <c r="AR98" s="64">
        <v>98</v>
      </c>
      <c r="AS98" s="59">
        <v>100</v>
      </c>
      <c r="AT98" s="73" t="s">
        <v>38</v>
      </c>
      <c r="AU98" s="73">
        <v>71000</v>
      </c>
      <c r="AV98" s="73" t="s">
        <v>38</v>
      </c>
      <c r="AW98" s="73" t="s">
        <v>38</v>
      </c>
      <c r="AX98" s="73" t="s">
        <v>32</v>
      </c>
      <c r="AY98" s="59">
        <v>0</v>
      </c>
      <c r="AZ98" s="59">
        <v>0</v>
      </c>
      <c r="BA98" s="59">
        <v>0</v>
      </c>
      <c r="BB98" s="59">
        <v>0</v>
      </c>
      <c r="BC98" s="59">
        <v>0</v>
      </c>
      <c r="BD98" s="59">
        <v>0</v>
      </c>
      <c r="BE98" s="84" t="s">
        <v>38</v>
      </c>
      <c r="BF98" s="84" t="s">
        <v>38</v>
      </c>
      <c r="BG98" s="84" t="s">
        <v>38</v>
      </c>
      <c r="BH98" s="84" t="s">
        <v>38</v>
      </c>
      <c r="BI98" s="85" t="s">
        <v>511</v>
      </c>
      <c r="BJ98" s="86" t="s">
        <v>261</v>
      </c>
      <c r="BK98" s="64" t="s">
        <v>495</v>
      </c>
      <c r="BL98" s="86" t="s">
        <v>155</v>
      </c>
      <c r="BM98" s="86" t="s">
        <v>178</v>
      </c>
      <c r="BN98" s="86"/>
      <c r="BO98" s="64">
        <v>12</v>
      </c>
      <c r="BP98" s="523" t="s">
        <v>538</v>
      </c>
      <c r="BQ98" s="92">
        <v>0.410312</v>
      </c>
      <c r="BR98" s="93">
        <v>0.0410312</v>
      </c>
      <c r="BS98" s="94">
        <f t="shared" si="18"/>
        <v>0.4513432</v>
      </c>
      <c r="BT98" s="95">
        <v>0.222447733333333</v>
      </c>
      <c r="BU98" s="101">
        <f t="shared" si="19"/>
        <v>0.673790933333333</v>
      </c>
      <c r="BV98" s="102">
        <f t="shared" si="16"/>
        <v>3.77358490566038</v>
      </c>
      <c r="BW98" s="103">
        <v>501.492444444444</v>
      </c>
      <c r="BX98" s="104">
        <f t="shared" si="17"/>
        <v>0.00254260729559748</v>
      </c>
      <c r="BY98" s="105">
        <v>900</v>
      </c>
      <c r="BZ98" s="103" t="s">
        <v>32</v>
      </c>
      <c r="CA98" s="106" t="s">
        <v>189</v>
      </c>
      <c r="CB98" s="107" t="s">
        <v>148</v>
      </c>
      <c r="CC98" s="112" t="s">
        <v>149</v>
      </c>
      <c r="CD98" s="106"/>
      <c r="CE98" s="103" t="s">
        <v>192</v>
      </c>
      <c r="CF98" s="113"/>
      <c r="CG98" s="114">
        <v>2000023035</v>
      </c>
    </row>
    <row r="99" spans="1:85">
      <c r="A99" s="53" t="str">
        <f t="shared" si="11"/>
        <v>D1-01-02-45721</v>
      </c>
      <c r="B99" s="47" t="str">
        <f t="shared" si="10"/>
        <v>D1-01-02</v>
      </c>
      <c r="C99" s="48" t="s">
        <v>43</v>
      </c>
      <c r="D99" s="49">
        <v>45721</v>
      </c>
      <c r="E99" s="54" t="s">
        <v>14</v>
      </c>
      <c r="F99" s="51" t="s">
        <v>15</v>
      </c>
      <c r="G99" s="52">
        <v>2</v>
      </c>
      <c r="H99" s="51" t="s">
        <v>205</v>
      </c>
      <c r="I99" s="59">
        <v>1</v>
      </c>
      <c r="J99" s="60">
        <f>IF(ISBLANK(H99),"",IFERROR(VLOOKUP(B99,'Np PL4 Stock'!$A:$D,4,FALSE),""))</f>
        <v>45708</v>
      </c>
      <c r="K99" s="61">
        <f>IF(ISBLANK(H99),"",SUMIF('Np PL4 Stock'!$A:$A,B99,'Np PL4 Stock'!$N:$N))</f>
        <v>1.5</v>
      </c>
      <c r="L99" s="62">
        <f>IF(ISBLANK(H99),"",VLOOKUP(LEFT(B99,5),Unit!A:B,2,FALSE))</f>
        <v>20</v>
      </c>
      <c r="M99" s="63" t="str">
        <f>IF(ISBLANK(H99),"",IFERROR(VLOOKUP(B99,'Np PL4 Stock'!$A:$T,20,FALSE),""))</f>
        <v>V1-MD1</v>
      </c>
      <c r="N99" s="63" t="str">
        <f>IF(ISBLANK(H99),"",IFERROR(VLOOKUP(B99,'Np PL4 Stock'!$A:$U,21,FALSE),""))</f>
        <v>Konabay</v>
      </c>
      <c r="O99" s="62">
        <f t="shared" si="12"/>
        <v>75</v>
      </c>
      <c r="P99" s="62">
        <f t="shared" si="13"/>
        <v>6.6e-5</v>
      </c>
      <c r="Q99" s="67">
        <f t="shared" si="14"/>
        <v>8.8e-7</v>
      </c>
      <c r="R99" s="67">
        <f t="shared" si="15"/>
        <v>1.13594444444444e-6</v>
      </c>
      <c r="S99" s="64">
        <v>11</v>
      </c>
      <c r="T99" s="68">
        <v>7.515</v>
      </c>
      <c r="U99" s="68">
        <v>7.059</v>
      </c>
      <c r="V99" s="69">
        <v>87.654</v>
      </c>
      <c r="W99" s="59">
        <v>411</v>
      </c>
      <c r="X99" s="64">
        <v>95</v>
      </c>
      <c r="Y99" s="59">
        <v>100</v>
      </c>
      <c r="Z99" s="59">
        <v>84</v>
      </c>
      <c r="AA99" s="59">
        <v>0</v>
      </c>
      <c r="AB99" s="59">
        <v>0</v>
      </c>
      <c r="AC99" s="59">
        <v>0</v>
      </c>
      <c r="AD99" s="59">
        <v>0</v>
      </c>
      <c r="AE99" s="59">
        <v>100</v>
      </c>
      <c r="AF99" s="73" t="s">
        <v>38</v>
      </c>
      <c r="AG99" s="73">
        <v>51500</v>
      </c>
      <c r="AH99" s="73" t="s">
        <v>38</v>
      </c>
      <c r="AI99" s="73" t="s">
        <v>38</v>
      </c>
      <c r="AJ99" s="73" t="s">
        <v>38</v>
      </c>
      <c r="AK99" s="73" t="s">
        <v>32</v>
      </c>
      <c r="AL99" s="77" t="str">
        <f>IF(ISBLANK(S99),"",IF(AJ99="Fail","Fail",IF(E99="PL4",IF(AND(T99&gt;STD_01122025!$D$3,U99&lt;STD_01122025!$D$4,OR(AF99="ND",AF99&lt;STD_01122025!$D$7),AH99="ND"),"Pass","Fail"),IF(E99="PL12",IF(AND(S99&lt;STD_01122025!$F$2,T99&gt;STD_01122025!$F$3,U99&lt;STD_01122025!$F$4,V99&gt;STD_01122025!$F$5,X99&gt;STD_01122025!$F$6,OR(AF99="ND",AF99&lt;STD_01122025!$F$7),AH99="ND"),"Pass","Fail"),IF(E99="SuperPL",IF(AND(T99&gt;STD_01122025!$H$3,U99&lt;STD_01122025!$H$4,V99&gt;STD_01122025!$H$5,X99&gt;STD_01122025!$H$6,OR(AF99="ND",AF99&lt;STD_01122025!$H$7),AH99="ND"),"Pass","Fail"),IF(E99="Flight",IF(AND(T99&gt;STD_01122025!$J$3,U99&lt;STD_01122025!$J$4,X99&gt;STD_01122025!$J$6,OR(AF99="ND",AF99&lt;STD_01122025!$J$7),AH99="ND"),"Pass","Fail"),""))))))</f>
        <v>Pass</v>
      </c>
      <c r="AM99" s="62">
        <f>IF(ISBLANK(B99),"",IFERROR(IF(VLOOKUP(B99,'Np PL4 Stock'!$A:$J,10,FALSE)="Np4",D99-VLOOKUP(B99,'Np PL4 Stock'!$A:$E,5,FALSE),D99-VLOOKUP(B99,'Np PL4 Stock'!$A:$E,5,FALSE)-1),""))</f>
        <v>13</v>
      </c>
      <c r="AN99" s="68">
        <v>8.526</v>
      </c>
      <c r="AO99" s="68">
        <v>7.912</v>
      </c>
      <c r="AP99" s="69">
        <v>94.792</v>
      </c>
      <c r="AQ99" s="64">
        <v>243</v>
      </c>
      <c r="AR99" s="64">
        <v>99</v>
      </c>
      <c r="AS99" s="59">
        <v>100</v>
      </c>
      <c r="AT99" s="73" t="s">
        <v>38</v>
      </c>
      <c r="AU99" s="73">
        <v>51500</v>
      </c>
      <c r="AV99" s="73" t="s">
        <v>38</v>
      </c>
      <c r="AW99" s="73" t="s">
        <v>38</v>
      </c>
      <c r="AX99" s="73" t="s">
        <v>32</v>
      </c>
      <c r="AY99" s="59">
        <v>0</v>
      </c>
      <c r="AZ99" s="59">
        <v>0</v>
      </c>
      <c r="BA99" s="59">
        <v>0</v>
      </c>
      <c r="BB99" s="59">
        <v>0</v>
      </c>
      <c r="BC99" s="59">
        <v>0</v>
      </c>
      <c r="BD99" s="59">
        <v>0</v>
      </c>
      <c r="BE99" s="84" t="s">
        <v>38</v>
      </c>
      <c r="BF99" s="84" t="s">
        <v>38</v>
      </c>
      <c r="BG99" s="84" t="s">
        <v>38</v>
      </c>
      <c r="BH99" s="84" t="s">
        <v>38</v>
      </c>
      <c r="BI99" s="85" t="s">
        <v>494</v>
      </c>
      <c r="BJ99" s="86" t="s">
        <v>261</v>
      </c>
      <c r="BK99" s="64" t="s">
        <v>495</v>
      </c>
      <c r="BL99" s="86" t="s">
        <v>155</v>
      </c>
      <c r="BM99" s="86" t="s">
        <v>178</v>
      </c>
      <c r="BN99" s="86"/>
      <c r="BO99" s="86">
        <v>9</v>
      </c>
      <c r="BP99" s="523" t="s">
        <v>539</v>
      </c>
      <c r="BQ99" s="92">
        <v>1.1</v>
      </c>
      <c r="BR99" s="92">
        <v>0.22</v>
      </c>
      <c r="BS99" s="94">
        <f t="shared" si="18"/>
        <v>1.32</v>
      </c>
      <c r="BT99" s="95">
        <v>0.383916666666667</v>
      </c>
      <c r="BU99" s="101">
        <f t="shared" si="19"/>
        <v>1.70391666666667</v>
      </c>
      <c r="BV99" s="102">
        <f t="shared" si="16"/>
        <v>4.11522633744856</v>
      </c>
      <c r="BW99" s="103">
        <v>1466.66666666667</v>
      </c>
      <c r="BX99" s="104">
        <f t="shared" si="17"/>
        <v>0.00701200274348423</v>
      </c>
      <c r="BY99" s="105">
        <v>900</v>
      </c>
      <c r="BZ99" s="103" t="s">
        <v>32</v>
      </c>
      <c r="CA99" s="106" t="s">
        <v>189</v>
      </c>
      <c r="CB99" s="107" t="s">
        <v>148</v>
      </c>
      <c r="CC99" s="112" t="s">
        <v>149</v>
      </c>
      <c r="CD99" s="106"/>
      <c r="CE99" s="103" t="s">
        <v>192</v>
      </c>
      <c r="CF99" s="113"/>
      <c r="CG99" s="115">
        <v>2000015189</v>
      </c>
    </row>
    <row r="100" spans="1:85">
      <c r="A100" s="53" t="str">
        <f t="shared" si="11"/>
        <v>D1-03-02-45721</v>
      </c>
      <c r="B100" s="47" t="str">
        <f t="shared" si="10"/>
        <v>D1-03-02</v>
      </c>
      <c r="C100" s="48" t="s">
        <v>43</v>
      </c>
      <c r="D100" s="49">
        <v>45721</v>
      </c>
      <c r="E100" s="50" t="s">
        <v>14</v>
      </c>
      <c r="F100" s="51" t="s">
        <v>15</v>
      </c>
      <c r="G100" s="52">
        <v>2</v>
      </c>
      <c r="H100" s="51" t="s">
        <v>205</v>
      </c>
      <c r="I100" s="59">
        <v>3</v>
      </c>
      <c r="J100" s="60">
        <f>IF(ISBLANK(H100),"",IFERROR(VLOOKUP(B100,'Np PL4 Stock'!$A:$D,4,FALSE),""))</f>
        <v>45709</v>
      </c>
      <c r="K100" s="61">
        <f>IF(ISBLANK(H100),"",SUMIF('Np PL4 Stock'!$A:$A,B100,'Np PL4 Stock'!$N:$N))</f>
        <v>1.5</v>
      </c>
      <c r="L100" s="62">
        <f>IF(ISBLANK(H100),"",VLOOKUP(LEFT(B100,5),Unit!A:B,2,FALSE))</f>
        <v>20</v>
      </c>
      <c r="M100" s="63" t="str">
        <f>IF(ISBLANK(H100),"",IFERROR(VLOOKUP(B100,'Np PL4 Stock'!$A:$T,20,FALSE),""))</f>
        <v>PD-MA1</v>
      </c>
      <c r="N100" s="63" t="str">
        <f>IF(ISBLANK(H100),"",IFERROR(VLOOKUP(B100,'Np PL4 Stock'!$A:$U,21,FALSE),""))</f>
        <v>Konabay</v>
      </c>
      <c r="O100" s="62">
        <f t="shared" si="12"/>
        <v>75</v>
      </c>
      <c r="P100" s="62">
        <f t="shared" si="13"/>
        <v>6.6e-5</v>
      </c>
      <c r="Q100" s="67">
        <f t="shared" si="14"/>
        <v>8.8e-7</v>
      </c>
      <c r="R100" s="67">
        <f t="shared" si="15"/>
        <v>1.13594444444444e-6</v>
      </c>
      <c r="S100" s="64">
        <v>11</v>
      </c>
      <c r="T100" s="68">
        <v>7.9</v>
      </c>
      <c r="U100" s="68">
        <v>6.26</v>
      </c>
      <c r="V100" s="69">
        <v>98</v>
      </c>
      <c r="W100" s="59">
        <v>347</v>
      </c>
      <c r="X100" s="64">
        <v>97</v>
      </c>
      <c r="Y100" s="59">
        <v>100</v>
      </c>
      <c r="Z100" s="59">
        <v>88</v>
      </c>
      <c r="AA100" s="59">
        <v>0</v>
      </c>
      <c r="AB100" s="59">
        <v>0</v>
      </c>
      <c r="AC100" s="59">
        <v>0</v>
      </c>
      <c r="AD100" s="59">
        <v>0</v>
      </c>
      <c r="AE100" s="59">
        <v>100</v>
      </c>
      <c r="AF100" s="73" t="s">
        <v>38</v>
      </c>
      <c r="AG100" s="73">
        <v>87500</v>
      </c>
      <c r="AH100" s="73" t="s">
        <v>38</v>
      </c>
      <c r="AI100" s="73" t="s">
        <v>38</v>
      </c>
      <c r="AJ100" s="73" t="s">
        <v>38</v>
      </c>
      <c r="AK100" s="73" t="s">
        <v>32</v>
      </c>
      <c r="AL100" s="77" t="str">
        <f>IF(ISBLANK(S100),"",IF(AJ100="Fail","Fail",IF(E100="PL4",IF(AND(T100&gt;STD_01122025!$D$3,U100&lt;STD_01122025!$D$4,OR(AF100="ND",AF100&lt;STD_01122025!$D$7),AH100="ND"),"Pass","Fail"),IF(E100="PL12",IF(AND(S100&lt;STD_01122025!$F$2,T100&gt;STD_01122025!$F$3,U100&lt;STD_01122025!$F$4,V100&gt;STD_01122025!$F$5,X100&gt;STD_01122025!$F$6,OR(AF100="ND",AF100&lt;STD_01122025!$F$7),AH100="ND"),"Pass","Fail"),IF(E100="SuperPL",IF(AND(T100&gt;STD_01122025!$H$3,U100&lt;STD_01122025!$H$4,V100&gt;STD_01122025!$H$5,X100&gt;STD_01122025!$H$6,OR(AF100="ND",AF100&lt;STD_01122025!$H$7),AH100="ND"),"Pass","Fail"),IF(E100="Flight",IF(AND(T100&gt;STD_01122025!$J$3,U100&lt;STD_01122025!$J$4,X100&gt;STD_01122025!$J$6,OR(AF100="ND",AF100&lt;STD_01122025!$J$7),AH100="ND"),"Pass","Fail"),""))))))</f>
        <v>Pass</v>
      </c>
      <c r="AM100" s="62">
        <f>IF(ISBLANK(B100),"",IFERROR(IF(VLOOKUP(B100,'Np PL4 Stock'!$A:$J,10,FALSE)="Np4",D100-VLOOKUP(B100,'Np PL4 Stock'!$A:$E,5,FALSE),D100-VLOOKUP(B100,'Np PL4 Stock'!$A:$E,5,FALSE)-1),""))</f>
        <v>12</v>
      </c>
      <c r="AN100" s="68">
        <v>8.401</v>
      </c>
      <c r="AO100" s="68">
        <v>6.565</v>
      </c>
      <c r="AP100" s="69">
        <v>98.148</v>
      </c>
      <c r="AQ100" s="64">
        <v>252</v>
      </c>
      <c r="AR100" s="64">
        <v>98</v>
      </c>
      <c r="AS100" s="59">
        <v>100</v>
      </c>
      <c r="AT100" s="73" t="s">
        <v>38</v>
      </c>
      <c r="AU100" s="73">
        <v>87500</v>
      </c>
      <c r="AV100" s="73" t="s">
        <v>38</v>
      </c>
      <c r="AW100" s="73" t="s">
        <v>38</v>
      </c>
      <c r="AX100" s="73" t="s">
        <v>32</v>
      </c>
      <c r="AY100" s="59">
        <v>0</v>
      </c>
      <c r="AZ100" s="59">
        <v>0</v>
      </c>
      <c r="BA100" s="59">
        <v>0</v>
      </c>
      <c r="BB100" s="59">
        <v>0</v>
      </c>
      <c r="BC100" s="59">
        <v>0</v>
      </c>
      <c r="BD100" s="59">
        <v>0</v>
      </c>
      <c r="BE100" s="84" t="s">
        <v>38</v>
      </c>
      <c r="BF100" s="84" t="s">
        <v>38</v>
      </c>
      <c r="BG100" s="84" t="s">
        <v>38</v>
      </c>
      <c r="BH100" s="84" t="s">
        <v>38</v>
      </c>
      <c r="BI100" s="85" t="s">
        <v>494</v>
      </c>
      <c r="BJ100" s="86" t="s">
        <v>261</v>
      </c>
      <c r="BK100" s="64" t="s">
        <v>495</v>
      </c>
      <c r="BL100" s="86" t="s">
        <v>155</v>
      </c>
      <c r="BM100" s="86" t="s">
        <v>178</v>
      </c>
      <c r="BN100" s="86"/>
      <c r="BO100" s="64">
        <v>9</v>
      </c>
      <c r="BP100" s="523" t="s">
        <v>539</v>
      </c>
      <c r="BQ100" s="92">
        <v>1.1</v>
      </c>
      <c r="BR100" s="92">
        <v>0.22</v>
      </c>
      <c r="BS100" s="94">
        <f t="shared" si="18"/>
        <v>1.32</v>
      </c>
      <c r="BT100" s="95">
        <v>0.383916666666667</v>
      </c>
      <c r="BU100" s="101">
        <f t="shared" si="19"/>
        <v>1.70391666666667</v>
      </c>
      <c r="BV100" s="102">
        <f t="shared" si="16"/>
        <v>3.96825396825397</v>
      </c>
      <c r="BW100" s="103">
        <v>1466.66666666667</v>
      </c>
      <c r="BX100" s="104">
        <f t="shared" si="17"/>
        <v>0.00676157407407408</v>
      </c>
      <c r="BY100" s="105">
        <v>900</v>
      </c>
      <c r="BZ100" s="103" t="s">
        <v>32</v>
      </c>
      <c r="CA100" s="106" t="s">
        <v>189</v>
      </c>
      <c r="CB100" s="107" t="s">
        <v>148</v>
      </c>
      <c r="CC100" s="112" t="s">
        <v>149</v>
      </c>
      <c r="CD100" s="106"/>
      <c r="CE100" s="103" t="s">
        <v>192</v>
      </c>
      <c r="CF100" s="113"/>
      <c r="CG100" s="114">
        <v>2000015189</v>
      </c>
    </row>
    <row r="101" spans="1:85">
      <c r="A101" s="53" t="str">
        <f t="shared" si="11"/>
        <v>D1-04-02-45722</v>
      </c>
      <c r="B101" s="47" t="str">
        <f t="shared" si="10"/>
        <v>D1-04-02</v>
      </c>
      <c r="C101" s="48" t="s">
        <v>43</v>
      </c>
      <c r="D101" s="49">
        <v>45722</v>
      </c>
      <c r="E101" s="50" t="s">
        <v>14</v>
      </c>
      <c r="F101" s="51" t="s">
        <v>15</v>
      </c>
      <c r="G101" s="52">
        <v>2</v>
      </c>
      <c r="H101" s="51" t="s">
        <v>205</v>
      </c>
      <c r="I101" s="59">
        <v>4</v>
      </c>
      <c r="J101" s="60">
        <f>IF(ISBLANK(H101),"",IFERROR(VLOOKUP(B101,'Np PL4 Stock'!$A:$D,4,FALSE),""))</f>
        <v>45710</v>
      </c>
      <c r="K101" s="61">
        <f>IF(ISBLANK(H101),"",SUMIF('Np PL4 Stock'!$A:$A,B101,'Np PL4 Stock'!$N:$N))</f>
        <v>2</v>
      </c>
      <c r="L101" s="62">
        <f>IF(ISBLANK(H101),"",VLOOKUP(LEFT(B101,5),Unit!A:B,2,FALSE))</f>
        <v>20</v>
      </c>
      <c r="M101" s="63" t="str">
        <f>IF(ISBLANK(H101),"",IFERROR(VLOOKUP(B101,'Np PL4 Stock'!$A:$T,20,FALSE),""))</f>
        <v>V1-MB1</v>
      </c>
      <c r="N101" s="63" t="str">
        <f>IF(ISBLANK(H101),"",IFERROR(VLOOKUP(B101,'Np PL4 Stock'!$A:$U,21,FALSE),""))</f>
        <v>SIS</v>
      </c>
      <c r="O101" s="62">
        <f t="shared" si="12"/>
        <v>100</v>
      </c>
      <c r="P101" s="62">
        <f t="shared" si="13"/>
        <v>8.5916875e-5</v>
      </c>
      <c r="Q101" s="67">
        <f t="shared" si="14"/>
        <v>8.5916875e-7</v>
      </c>
      <c r="R101" s="67">
        <f t="shared" si="15"/>
        <v>1.105696e-6</v>
      </c>
      <c r="S101" s="64">
        <v>11</v>
      </c>
      <c r="T101" s="68">
        <v>7.58</v>
      </c>
      <c r="U101" s="68">
        <v>6.36</v>
      </c>
      <c r="V101" s="69">
        <v>88.889</v>
      </c>
      <c r="W101" s="59">
        <v>410</v>
      </c>
      <c r="X101" s="64">
        <v>96</v>
      </c>
      <c r="Y101" s="59">
        <v>100</v>
      </c>
      <c r="Z101" s="59">
        <v>88</v>
      </c>
      <c r="AA101" s="59">
        <v>0</v>
      </c>
      <c r="AB101" s="59">
        <v>0</v>
      </c>
      <c r="AC101" s="59">
        <v>0</v>
      </c>
      <c r="AD101" s="59">
        <v>0</v>
      </c>
      <c r="AE101" s="59">
        <v>100</v>
      </c>
      <c r="AF101" s="73" t="s">
        <v>38</v>
      </c>
      <c r="AG101" s="73">
        <v>41000</v>
      </c>
      <c r="AH101" s="73" t="s">
        <v>38</v>
      </c>
      <c r="AI101" s="73" t="s">
        <v>38</v>
      </c>
      <c r="AJ101" s="73" t="s">
        <v>38</v>
      </c>
      <c r="AK101" s="73" t="s">
        <v>32</v>
      </c>
      <c r="AL101" s="77" t="str">
        <f>IF(ISBLANK(S101),"",IF(AJ101="Fail","Fail",IF(E101="PL4",IF(AND(T101&gt;STD_01122025!$D$3,U101&lt;STD_01122025!$D$4,OR(AF101="ND",AF101&lt;STD_01122025!$D$7),AH101="ND"),"Pass","Fail"),IF(E101="PL12",IF(AND(S101&lt;STD_01122025!$F$2,T101&gt;STD_01122025!$F$3,U101&lt;STD_01122025!$F$4,V101&gt;STD_01122025!$F$5,X101&gt;STD_01122025!$F$6,OR(AF101="ND",AF101&lt;STD_01122025!$F$7),AH101="ND"),"Pass","Fail"),IF(E101="SuperPL",IF(AND(T101&gt;STD_01122025!$H$3,U101&lt;STD_01122025!$H$4,V101&gt;STD_01122025!$H$5,X101&gt;STD_01122025!$H$6,OR(AF101="ND",AF101&lt;STD_01122025!$H$7),AH101="ND"),"Pass","Fail"),IF(E101="Flight",IF(AND(T101&gt;STD_01122025!$J$3,U101&lt;STD_01122025!$J$4,X101&gt;STD_01122025!$J$6,OR(AF101="ND",AF101&lt;STD_01122025!$J$7),AH101="ND"),"Pass","Fail"),""))))))</f>
        <v>Pass</v>
      </c>
      <c r="AM101" s="62">
        <f>IF(ISBLANK(B101),"",IFERROR(IF(VLOOKUP(B101,'Np PL4 Stock'!$A:$J,10,FALSE)="Np4",D101-VLOOKUP(B101,'Np PL4 Stock'!$A:$E,5,FALSE),D101-VLOOKUP(B101,'Np PL4 Stock'!$A:$E,5,FALSE)-1),""))</f>
        <v>12</v>
      </c>
      <c r="AN101" s="68">
        <v>8.06</v>
      </c>
      <c r="AO101" s="68">
        <v>6.966</v>
      </c>
      <c r="AP101" s="69">
        <v>98.276</v>
      </c>
      <c r="AQ101" s="64">
        <v>308</v>
      </c>
      <c r="AR101" s="64">
        <v>99</v>
      </c>
      <c r="AS101" s="59">
        <v>100</v>
      </c>
      <c r="AT101" s="73" t="s">
        <v>38</v>
      </c>
      <c r="AU101" s="73">
        <v>44500</v>
      </c>
      <c r="AV101" s="73" t="s">
        <v>38</v>
      </c>
      <c r="AW101" s="73" t="s">
        <v>38</v>
      </c>
      <c r="AX101" s="73" t="s">
        <v>32</v>
      </c>
      <c r="AY101" s="59">
        <v>0</v>
      </c>
      <c r="AZ101" s="59">
        <v>0</v>
      </c>
      <c r="BA101" s="59">
        <v>0</v>
      </c>
      <c r="BB101" s="59">
        <v>0</v>
      </c>
      <c r="BC101" s="59">
        <v>0</v>
      </c>
      <c r="BD101" s="59">
        <v>0</v>
      </c>
      <c r="BE101" s="84" t="s">
        <v>38</v>
      </c>
      <c r="BF101" s="84" t="s">
        <v>38</v>
      </c>
      <c r="BG101" s="84" t="s">
        <v>38</v>
      </c>
      <c r="BH101" s="84" t="s">
        <v>38</v>
      </c>
      <c r="BI101" s="85" t="s">
        <v>540</v>
      </c>
      <c r="BJ101" s="86" t="s">
        <v>261</v>
      </c>
      <c r="BK101" s="64" t="s">
        <v>495</v>
      </c>
      <c r="BL101" s="86" t="s">
        <v>155</v>
      </c>
      <c r="BM101" s="86" t="s">
        <v>178</v>
      </c>
      <c r="BN101" s="86"/>
      <c r="BO101" s="64">
        <v>10</v>
      </c>
      <c r="BP101" s="69">
        <v>246104305100178</v>
      </c>
      <c r="BQ101" s="92">
        <v>0.4</v>
      </c>
      <c r="BR101" s="93">
        <v>0.04</v>
      </c>
      <c r="BS101" s="94">
        <f t="shared" si="18"/>
        <v>0.44</v>
      </c>
      <c r="BT101" s="95">
        <v>0.135</v>
      </c>
      <c r="BU101" s="101">
        <f t="shared" si="19"/>
        <v>0.575</v>
      </c>
      <c r="BV101" s="102">
        <f t="shared" si="16"/>
        <v>3.24675324675325</v>
      </c>
      <c r="BW101" s="103">
        <v>440</v>
      </c>
      <c r="BX101" s="104">
        <f t="shared" si="17"/>
        <v>0.00186688311688312</v>
      </c>
      <c r="BY101" s="105">
        <v>1000</v>
      </c>
      <c r="BZ101" s="103" t="s">
        <v>32</v>
      </c>
      <c r="CA101" s="106" t="s">
        <v>189</v>
      </c>
      <c r="CB101" s="107" t="s">
        <v>148</v>
      </c>
      <c r="CC101" s="112" t="s">
        <v>149</v>
      </c>
      <c r="CD101" s="106"/>
      <c r="CE101" s="103" t="s">
        <v>192</v>
      </c>
      <c r="CF101" s="113"/>
      <c r="CG101" s="115">
        <v>2000014261</v>
      </c>
    </row>
    <row r="102" spans="1:85">
      <c r="A102" s="53" t="str">
        <f t="shared" si="11"/>
        <v>D1-02-02-45722</v>
      </c>
      <c r="B102" s="47" t="str">
        <f t="shared" si="10"/>
        <v>D1-02-02</v>
      </c>
      <c r="C102" s="48" t="s">
        <v>43</v>
      </c>
      <c r="D102" s="49">
        <v>45722</v>
      </c>
      <c r="E102" s="50" t="s">
        <v>14</v>
      </c>
      <c r="F102" s="51" t="s">
        <v>15</v>
      </c>
      <c r="G102" s="52">
        <v>2</v>
      </c>
      <c r="H102" s="51" t="s">
        <v>205</v>
      </c>
      <c r="I102" s="71">
        <v>2</v>
      </c>
      <c r="J102" s="60">
        <f>IF(ISBLANK(H102),"",IFERROR(VLOOKUP(B102,'Np PL4 Stock'!$A:$D,4,FALSE),""))</f>
        <v>45709</v>
      </c>
      <c r="K102" s="61">
        <f>IF(ISBLANK(H102),"",SUMIF('Np PL4 Stock'!$A:$A,B102,'Np PL4 Stock'!$N:$N))</f>
        <v>1.5</v>
      </c>
      <c r="L102" s="62">
        <f>IF(ISBLANK(H102),"",VLOOKUP(LEFT(B102,5),Unit!A:B,2,FALSE))</f>
        <v>20</v>
      </c>
      <c r="M102" s="63" t="str">
        <f>IF(ISBLANK(H102),"",IFERROR(VLOOKUP(B102,'Np PL4 Stock'!$A:$T,20,FALSE),""))</f>
        <v>PD-MA1</v>
      </c>
      <c r="N102" s="63" t="str">
        <f>IF(ISBLANK(H102),"",IFERROR(VLOOKUP(B102,'Np PL4 Stock'!$A:$U,21,FALSE),""))</f>
        <v>Konabay</v>
      </c>
      <c r="O102" s="62">
        <f t="shared" si="12"/>
        <v>75</v>
      </c>
      <c r="P102" s="62">
        <f t="shared" si="13"/>
        <v>5.5e-5</v>
      </c>
      <c r="Q102" s="67">
        <f t="shared" si="14"/>
        <v>1.0342288e-6</v>
      </c>
      <c r="R102" s="67">
        <f t="shared" si="15"/>
        <v>1.40452728888889e-6</v>
      </c>
      <c r="S102" s="64">
        <v>11</v>
      </c>
      <c r="T102" s="68">
        <v>7.84</v>
      </c>
      <c r="U102" s="68">
        <v>6.27</v>
      </c>
      <c r="V102" s="69">
        <v>96</v>
      </c>
      <c r="W102" s="59">
        <v>362</v>
      </c>
      <c r="X102" s="71">
        <v>96</v>
      </c>
      <c r="Y102" s="59">
        <v>100</v>
      </c>
      <c r="Z102" s="59">
        <v>88</v>
      </c>
      <c r="AA102" s="59">
        <v>0</v>
      </c>
      <c r="AB102" s="59">
        <v>0</v>
      </c>
      <c r="AC102" s="59">
        <v>0</v>
      </c>
      <c r="AD102" s="59">
        <v>0</v>
      </c>
      <c r="AE102" s="59">
        <v>100</v>
      </c>
      <c r="AF102" s="73" t="s">
        <v>38</v>
      </c>
      <c r="AG102" s="73">
        <v>71000</v>
      </c>
      <c r="AH102" s="73" t="s">
        <v>38</v>
      </c>
      <c r="AI102" s="73" t="s">
        <v>38</v>
      </c>
      <c r="AJ102" s="73" t="s">
        <v>38</v>
      </c>
      <c r="AK102" s="73" t="s">
        <v>32</v>
      </c>
      <c r="AL102" s="77" t="str">
        <f>IF(ISBLANK(S102),"",IF(AJ102="Fail","Fail",IF(E102="PL4",IF(AND(T102&gt;STD_01122025!$D$3,U102&lt;STD_01122025!$D$4,OR(AF102="ND",AF102&lt;STD_01122025!$D$7),AH102="ND"),"Pass","Fail"),IF(E102="PL12",IF(AND(S102&lt;STD_01122025!$F$2,T102&gt;STD_01122025!$F$3,U102&lt;STD_01122025!$F$4,V102&gt;STD_01122025!$F$5,X102&gt;STD_01122025!$F$6,OR(AF102="ND",AF102&lt;STD_01122025!$F$7),AH102="ND"),"Pass","Fail"),IF(E102="SuperPL",IF(AND(T102&gt;STD_01122025!$H$3,U102&lt;STD_01122025!$H$4,V102&gt;STD_01122025!$H$5,X102&gt;STD_01122025!$H$6,OR(AF102="ND",AF102&lt;STD_01122025!$H$7),AH102="ND"),"Pass","Fail"),IF(E102="Flight",IF(AND(T102&gt;STD_01122025!$J$3,U102&lt;STD_01122025!$J$4,X102&gt;STD_01122025!$J$6,OR(AF102="ND",AF102&lt;STD_01122025!$J$7),AH102="ND"),"Pass","Fail"),""))))))</f>
        <v>Pass</v>
      </c>
      <c r="AM102" s="62">
        <f>IF(ISBLANK(B102),"",IFERROR(IF(VLOOKUP(B102,'Np PL4 Stock'!$A:$J,10,FALSE)="Np4",D102-VLOOKUP(B102,'Np PL4 Stock'!$A:$E,5,FALSE),D102-VLOOKUP(B102,'Np PL4 Stock'!$A:$E,5,FALSE)-1),""))</f>
        <v>13</v>
      </c>
      <c r="AN102" s="68">
        <v>8.74</v>
      </c>
      <c r="AO102" s="68">
        <v>6.95</v>
      </c>
      <c r="AP102" s="69">
        <v>100</v>
      </c>
      <c r="AQ102" s="64">
        <v>226</v>
      </c>
      <c r="AR102" s="64">
        <v>100</v>
      </c>
      <c r="AS102" s="59">
        <v>100</v>
      </c>
      <c r="AT102" s="73" t="s">
        <v>38</v>
      </c>
      <c r="AU102" s="73">
        <v>61500</v>
      </c>
      <c r="AV102" s="73" t="s">
        <v>38</v>
      </c>
      <c r="AW102" s="73" t="s">
        <v>38</v>
      </c>
      <c r="AX102" s="73" t="s">
        <v>32</v>
      </c>
      <c r="AY102" s="59">
        <v>0</v>
      </c>
      <c r="AZ102" s="59">
        <v>0</v>
      </c>
      <c r="BA102" s="59">
        <v>0</v>
      </c>
      <c r="BB102" s="59">
        <v>0</v>
      </c>
      <c r="BC102" s="59">
        <v>0</v>
      </c>
      <c r="BD102" s="59">
        <v>0</v>
      </c>
      <c r="BE102" s="84" t="s">
        <v>38</v>
      </c>
      <c r="BF102" s="84" t="s">
        <v>38</v>
      </c>
      <c r="BG102" s="84" t="s">
        <v>38</v>
      </c>
      <c r="BH102" s="84" t="s">
        <v>38</v>
      </c>
      <c r="BI102" s="87" t="s">
        <v>540</v>
      </c>
      <c r="BJ102" s="86" t="s">
        <v>261</v>
      </c>
      <c r="BK102" s="71" t="s">
        <v>495</v>
      </c>
      <c r="BL102" s="86" t="s">
        <v>155</v>
      </c>
      <c r="BM102" s="86" t="s">
        <v>178</v>
      </c>
      <c r="BN102" s="86"/>
      <c r="BO102" s="71">
        <v>10</v>
      </c>
      <c r="BP102" s="69">
        <v>246104305100178</v>
      </c>
      <c r="BQ102" s="92">
        <v>1</v>
      </c>
      <c r="BR102" s="93">
        <v>0.1</v>
      </c>
      <c r="BS102" s="94">
        <f t="shared" si="18"/>
        <v>1.1</v>
      </c>
      <c r="BT102" s="95">
        <v>0.333</v>
      </c>
      <c r="BU102" s="101">
        <f t="shared" si="19"/>
        <v>1.433</v>
      </c>
      <c r="BV102" s="102">
        <f t="shared" si="16"/>
        <v>4.42477876106195</v>
      </c>
      <c r="BW102" s="103">
        <v>1100</v>
      </c>
      <c r="BX102" s="104">
        <f t="shared" si="17"/>
        <v>0.00634070796460177</v>
      </c>
      <c r="BY102" s="105">
        <v>1000</v>
      </c>
      <c r="BZ102" s="103" t="s">
        <v>32</v>
      </c>
      <c r="CA102" s="106" t="s">
        <v>189</v>
      </c>
      <c r="CB102" s="107" t="s">
        <v>148</v>
      </c>
      <c r="CC102" s="112" t="s">
        <v>149</v>
      </c>
      <c r="CD102" s="106"/>
      <c r="CE102" s="103" t="s">
        <v>192</v>
      </c>
      <c r="CF102" s="113"/>
      <c r="CG102" s="114">
        <v>2000014261</v>
      </c>
    </row>
    <row r="103" spans="1:85">
      <c r="A103" s="53" t="str">
        <f t="shared" si="11"/>
        <v>D1-04-02-45722</v>
      </c>
      <c r="B103" s="47" t="str">
        <f t="shared" si="10"/>
        <v>D1-04-02</v>
      </c>
      <c r="C103" s="48" t="s">
        <v>43</v>
      </c>
      <c r="D103" s="49">
        <v>45722</v>
      </c>
      <c r="E103" s="54" t="s">
        <v>14</v>
      </c>
      <c r="F103" s="51" t="s">
        <v>15</v>
      </c>
      <c r="G103" s="52">
        <v>2</v>
      </c>
      <c r="H103" s="51" t="s">
        <v>205</v>
      </c>
      <c r="I103" s="59">
        <v>4</v>
      </c>
      <c r="J103" s="60">
        <f>IF(ISBLANK(H103),"",IFERROR(VLOOKUP(B103,'Np PL4 Stock'!$A:$D,4,FALSE),""))</f>
        <v>45710</v>
      </c>
      <c r="K103" s="61">
        <f>IF(ISBLANK(H103),"",SUMIF('Np PL4 Stock'!$A:$A,B103,'Np PL4 Stock'!$N:$N))</f>
        <v>2</v>
      </c>
      <c r="L103" s="62">
        <f>IF(ISBLANK(H103),"",VLOOKUP(LEFT(B103,5),Unit!A:B,2,FALSE))</f>
        <v>20</v>
      </c>
      <c r="M103" s="63" t="str">
        <f>IF(ISBLANK(H103),"",IFERROR(VLOOKUP(B103,'Np PL4 Stock'!$A:$T,20,FALSE),""))</f>
        <v>V1-MB1</v>
      </c>
      <c r="N103" s="63" t="str">
        <f>IF(ISBLANK(H103),"",IFERROR(VLOOKUP(B103,'Np PL4 Stock'!$A:$U,21,FALSE),""))</f>
        <v>SIS</v>
      </c>
      <c r="O103" s="62">
        <f t="shared" si="12"/>
        <v>100</v>
      </c>
      <c r="P103" s="62">
        <f t="shared" si="13"/>
        <v>8.5916875e-5</v>
      </c>
      <c r="Q103" s="67">
        <f t="shared" si="14"/>
        <v>8.5916875e-7</v>
      </c>
      <c r="R103" s="67">
        <f t="shared" si="15"/>
        <v>1.105696e-6</v>
      </c>
      <c r="S103" s="64">
        <v>11</v>
      </c>
      <c r="T103" s="68">
        <v>7.58</v>
      </c>
      <c r="U103" s="68">
        <v>6.36</v>
      </c>
      <c r="V103" s="69">
        <v>88.889</v>
      </c>
      <c r="W103" s="59">
        <v>410</v>
      </c>
      <c r="X103" s="64">
        <v>96</v>
      </c>
      <c r="Y103" s="59">
        <v>100</v>
      </c>
      <c r="Z103" s="59">
        <v>88</v>
      </c>
      <c r="AA103" s="59">
        <v>0</v>
      </c>
      <c r="AB103" s="59">
        <v>0</v>
      </c>
      <c r="AC103" s="59">
        <v>0</v>
      </c>
      <c r="AD103" s="59">
        <v>0</v>
      </c>
      <c r="AE103" s="59">
        <v>100</v>
      </c>
      <c r="AF103" s="73" t="s">
        <v>38</v>
      </c>
      <c r="AG103" s="73">
        <v>41000</v>
      </c>
      <c r="AH103" s="73" t="s">
        <v>38</v>
      </c>
      <c r="AI103" s="73" t="s">
        <v>38</v>
      </c>
      <c r="AJ103" s="73" t="s">
        <v>38</v>
      </c>
      <c r="AK103" s="73" t="s">
        <v>32</v>
      </c>
      <c r="AL103" s="77" t="str">
        <f>IF(ISBLANK(S103),"",IF(AJ103="Fail","Fail",IF(E103="PL4",IF(AND(T103&gt;STD_01122025!$D$3,U103&lt;STD_01122025!$D$4,OR(AF103="ND",AF103&lt;STD_01122025!$D$7),AH103="ND"),"Pass","Fail"),IF(E103="PL12",IF(AND(S103&lt;STD_01122025!$F$2,T103&gt;STD_01122025!$F$3,U103&lt;STD_01122025!$F$4,V103&gt;STD_01122025!$F$5,X103&gt;STD_01122025!$F$6,OR(AF103="ND",AF103&lt;STD_01122025!$F$7),AH103="ND"),"Pass","Fail"),IF(E103="SuperPL",IF(AND(T103&gt;STD_01122025!$H$3,U103&lt;STD_01122025!$H$4,V103&gt;STD_01122025!$H$5,X103&gt;STD_01122025!$H$6,OR(AF103="ND",AF103&lt;STD_01122025!$H$7),AH103="ND"),"Pass","Fail"),IF(E103="Flight",IF(AND(T103&gt;STD_01122025!$J$3,U103&lt;STD_01122025!$J$4,X103&gt;STD_01122025!$J$6,OR(AF103="ND",AF103&lt;STD_01122025!$J$7),AH103="ND"),"Pass","Fail"),""))))))</f>
        <v>Pass</v>
      </c>
      <c r="AM103" s="62">
        <f>IF(ISBLANK(B103),"",IFERROR(IF(VLOOKUP(B103,'Np PL4 Stock'!$A:$J,10,FALSE)="Np4",D103-VLOOKUP(B103,'Np PL4 Stock'!$A:$E,5,FALSE),D103-VLOOKUP(B103,'Np PL4 Stock'!$A:$E,5,FALSE)-1),""))</f>
        <v>12</v>
      </c>
      <c r="AN103" s="68">
        <v>8.06</v>
      </c>
      <c r="AO103" s="68">
        <v>6.966</v>
      </c>
      <c r="AP103" s="69">
        <v>98.276</v>
      </c>
      <c r="AQ103" s="64">
        <v>308</v>
      </c>
      <c r="AR103" s="64">
        <v>99</v>
      </c>
      <c r="AS103" s="59">
        <v>100</v>
      </c>
      <c r="AT103" s="73" t="s">
        <v>38</v>
      </c>
      <c r="AU103" s="73">
        <v>44500</v>
      </c>
      <c r="AV103" s="73" t="s">
        <v>38</v>
      </c>
      <c r="AW103" s="73" t="s">
        <v>38</v>
      </c>
      <c r="AX103" s="73" t="s">
        <v>32</v>
      </c>
      <c r="AY103" s="59">
        <v>0</v>
      </c>
      <c r="AZ103" s="59">
        <v>0</v>
      </c>
      <c r="BA103" s="59">
        <v>0</v>
      </c>
      <c r="BB103" s="59">
        <v>0</v>
      </c>
      <c r="BC103" s="59">
        <v>0</v>
      </c>
      <c r="BD103" s="59">
        <v>0</v>
      </c>
      <c r="BE103" s="84" t="s">
        <v>38</v>
      </c>
      <c r="BF103" s="84" t="s">
        <v>38</v>
      </c>
      <c r="BG103" s="84" t="s">
        <v>38</v>
      </c>
      <c r="BH103" s="84" t="s">
        <v>38</v>
      </c>
      <c r="BI103" s="85" t="s">
        <v>491</v>
      </c>
      <c r="BJ103" s="86" t="s">
        <v>246</v>
      </c>
      <c r="BK103" s="64" t="s">
        <v>481</v>
      </c>
      <c r="BL103" s="86" t="s">
        <v>155</v>
      </c>
      <c r="BM103" s="86" t="s">
        <v>178</v>
      </c>
      <c r="BN103" s="86"/>
      <c r="BO103" s="64">
        <v>8</v>
      </c>
      <c r="BP103" s="69">
        <v>246104305100175</v>
      </c>
      <c r="BQ103" s="92">
        <v>0.194</v>
      </c>
      <c r="BR103" s="93">
        <v>0.0194</v>
      </c>
      <c r="BS103" s="94">
        <f t="shared" si="18"/>
        <v>0.2134</v>
      </c>
      <c r="BT103" s="95">
        <v>0.062552</v>
      </c>
      <c r="BU103" s="101">
        <f t="shared" si="19"/>
        <v>0.275952</v>
      </c>
      <c r="BV103" s="102">
        <f t="shared" si="16"/>
        <v>3.24675324675325</v>
      </c>
      <c r="BW103" s="103">
        <v>213.4</v>
      </c>
      <c r="BX103" s="104">
        <f t="shared" si="17"/>
        <v>0.000895948051948052</v>
      </c>
      <c r="BY103" s="105">
        <v>1000</v>
      </c>
      <c r="BZ103" s="103" t="s">
        <v>32</v>
      </c>
      <c r="CA103" s="106" t="s">
        <v>189</v>
      </c>
      <c r="CB103" s="107" t="s">
        <v>148</v>
      </c>
      <c r="CC103" s="112" t="s">
        <v>149</v>
      </c>
      <c r="CD103" s="106"/>
      <c r="CE103" s="103" t="s">
        <v>192</v>
      </c>
      <c r="CF103" s="113"/>
      <c r="CG103" s="114">
        <v>2000019681</v>
      </c>
    </row>
    <row r="104" spans="1:85">
      <c r="A104" s="53" t="str">
        <f t="shared" si="11"/>
        <v>D1-04-02-45722</v>
      </c>
      <c r="B104" s="47" t="str">
        <f t="shared" si="10"/>
        <v>D1-04-02</v>
      </c>
      <c r="C104" s="48" t="s">
        <v>43</v>
      </c>
      <c r="D104" s="49">
        <v>45722</v>
      </c>
      <c r="E104" s="50" t="s">
        <v>14</v>
      </c>
      <c r="F104" s="51" t="s">
        <v>15</v>
      </c>
      <c r="G104" s="52">
        <v>2</v>
      </c>
      <c r="H104" s="51" t="s">
        <v>205</v>
      </c>
      <c r="I104" s="59">
        <v>4</v>
      </c>
      <c r="J104" s="60">
        <f>IF(ISBLANK(H104),"",IFERROR(VLOOKUP(B104,'Np PL4 Stock'!$A:$D,4,FALSE),""))</f>
        <v>45710</v>
      </c>
      <c r="K104" s="61">
        <f>IF(ISBLANK(H104),"",SUMIF('Np PL4 Stock'!$A:$A,B104,'Np PL4 Stock'!$N:$N))</f>
        <v>2</v>
      </c>
      <c r="L104" s="62">
        <f>IF(ISBLANK(H104),"",VLOOKUP(LEFT(B104,5),Unit!A:B,2,FALSE))</f>
        <v>20</v>
      </c>
      <c r="M104" s="63" t="str">
        <f>IF(ISBLANK(H104),"",IFERROR(VLOOKUP(B104,'Np PL4 Stock'!$A:$T,20,FALSE),""))</f>
        <v>V1-MB1</v>
      </c>
      <c r="N104" s="63" t="str">
        <f>IF(ISBLANK(H104),"",IFERROR(VLOOKUP(B104,'Np PL4 Stock'!$A:$U,21,FALSE),""))</f>
        <v>SIS</v>
      </c>
      <c r="O104" s="62">
        <f t="shared" si="12"/>
        <v>100</v>
      </c>
      <c r="P104" s="62">
        <f t="shared" si="13"/>
        <v>8.5916875e-5</v>
      </c>
      <c r="Q104" s="67">
        <f t="shared" si="14"/>
        <v>8.5916875e-7</v>
      </c>
      <c r="R104" s="67">
        <f t="shared" si="15"/>
        <v>1.105696e-6</v>
      </c>
      <c r="S104" s="64">
        <v>11</v>
      </c>
      <c r="T104" s="68">
        <v>7.58</v>
      </c>
      <c r="U104" s="68">
        <v>6.36</v>
      </c>
      <c r="V104" s="69">
        <v>88.889</v>
      </c>
      <c r="W104" s="59">
        <v>410</v>
      </c>
      <c r="X104" s="64">
        <v>96</v>
      </c>
      <c r="Y104" s="59">
        <v>100</v>
      </c>
      <c r="Z104" s="59">
        <v>88</v>
      </c>
      <c r="AA104" s="59">
        <v>0</v>
      </c>
      <c r="AB104" s="59">
        <v>0</v>
      </c>
      <c r="AC104" s="59">
        <v>0</v>
      </c>
      <c r="AD104" s="59">
        <v>0</v>
      </c>
      <c r="AE104" s="59">
        <v>100</v>
      </c>
      <c r="AF104" s="73" t="s">
        <v>38</v>
      </c>
      <c r="AG104" s="73">
        <v>41000</v>
      </c>
      <c r="AH104" s="73" t="s">
        <v>38</v>
      </c>
      <c r="AI104" s="73" t="s">
        <v>38</v>
      </c>
      <c r="AJ104" s="73" t="s">
        <v>38</v>
      </c>
      <c r="AK104" s="73" t="s">
        <v>32</v>
      </c>
      <c r="AL104" s="77" t="str">
        <f>IF(ISBLANK(S104),"",IF(AJ104="Fail","Fail",IF(E104="PL4",IF(AND(T104&gt;STD_01122025!$D$3,U104&lt;STD_01122025!$D$4,OR(AF104="ND",AF104&lt;STD_01122025!$D$7),AH104="ND"),"Pass","Fail"),IF(E104="PL12",IF(AND(S104&lt;STD_01122025!$F$2,T104&gt;STD_01122025!$F$3,U104&lt;STD_01122025!$F$4,V104&gt;STD_01122025!$F$5,X104&gt;STD_01122025!$F$6,OR(AF104="ND",AF104&lt;STD_01122025!$F$7),AH104="ND"),"Pass","Fail"),IF(E104="SuperPL",IF(AND(T104&gt;STD_01122025!$H$3,U104&lt;STD_01122025!$H$4,V104&gt;STD_01122025!$H$5,X104&gt;STD_01122025!$H$6,OR(AF104="ND",AF104&lt;STD_01122025!$H$7),AH104="ND"),"Pass","Fail"),IF(E104="Flight",IF(AND(T104&gt;STD_01122025!$J$3,U104&lt;STD_01122025!$J$4,X104&gt;STD_01122025!$J$6,OR(AF104="ND",AF104&lt;STD_01122025!$J$7),AH104="ND"),"Pass","Fail"),""))))))</f>
        <v>Pass</v>
      </c>
      <c r="AM104" s="62">
        <f>IF(ISBLANK(B104),"",IFERROR(IF(VLOOKUP(B104,'Np PL4 Stock'!$A:$J,10,FALSE)="Np4",D104-VLOOKUP(B104,'Np PL4 Stock'!$A:$E,5,FALSE),D104-VLOOKUP(B104,'Np PL4 Stock'!$A:$E,5,FALSE)-1),""))</f>
        <v>12</v>
      </c>
      <c r="AN104" s="68">
        <v>8.06</v>
      </c>
      <c r="AO104" s="68">
        <v>6.966</v>
      </c>
      <c r="AP104" s="69">
        <v>98.276</v>
      </c>
      <c r="AQ104" s="64">
        <v>308</v>
      </c>
      <c r="AR104" s="64">
        <v>99</v>
      </c>
      <c r="AS104" s="59">
        <v>100</v>
      </c>
      <c r="AT104" s="73" t="s">
        <v>38</v>
      </c>
      <c r="AU104" s="73">
        <v>44500</v>
      </c>
      <c r="AV104" s="73" t="s">
        <v>38</v>
      </c>
      <c r="AW104" s="73" t="s">
        <v>38</v>
      </c>
      <c r="AX104" s="73" t="s">
        <v>32</v>
      </c>
      <c r="AY104" s="59">
        <v>0</v>
      </c>
      <c r="AZ104" s="59">
        <v>0</v>
      </c>
      <c r="BA104" s="59">
        <v>0</v>
      </c>
      <c r="BB104" s="59">
        <v>0</v>
      </c>
      <c r="BC104" s="59">
        <v>0</v>
      </c>
      <c r="BD104" s="59">
        <v>0</v>
      </c>
      <c r="BE104" s="84" t="s">
        <v>38</v>
      </c>
      <c r="BF104" s="84" t="s">
        <v>38</v>
      </c>
      <c r="BG104" s="84" t="s">
        <v>38</v>
      </c>
      <c r="BH104" s="84" t="s">
        <v>38</v>
      </c>
      <c r="BI104" s="85" t="s">
        <v>504</v>
      </c>
      <c r="BJ104" s="86" t="s">
        <v>246</v>
      </c>
      <c r="BK104" s="64" t="s">
        <v>481</v>
      </c>
      <c r="BL104" s="86" t="s">
        <v>155</v>
      </c>
      <c r="BM104" s="86" t="s">
        <v>178</v>
      </c>
      <c r="BN104" s="86"/>
      <c r="BO104" s="59">
        <v>7</v>
      </c>
      <c r="BP104" s="69">
        <v>246104305100177</v>
      </c>
      <c r="BQ104" s="92">
        <v>0.6</v>
      </c>
      <c r="BR104" s="93">
        <v>0.06</v>
      </c>
      <c r="BS104" s="94">
        <f t="shared" si="18"/>
        <v>0.66</v>
      </c>
      <c r="BT104" s="95">
        <v>0.1768</v>
      </c>
      <c r="BU104" s="101">
        <f t="shared" si="19"/>
        <v>0.8368</v>
      </c>
      <c r="BV104" s="102">
        <f t="shared" si="16"/>
        <v>3.24675324675325</v>
      </c>
      <c r="BW104" s="103">
        <v>660</v>
      </c>
      <c r="BX104" s="104">
        <f t="shared" si="17"/>
        <v>0.00271688311688312</v>
      </c>
      <c r="BY104" s="105">
        <v>1000</v>
      </c>
      <c r="BZ104" s="103" t="s">
        <v>32</v>
      </c>
      <c r="CA104" s="106" t="s">
        <v>189</v>
      </c>
      <c r="CB104" s="107" t="s">
        <v>148</v>
      </c>
      <c r="CC104" s="112" t="s">
        <v>149</v>
      </c>
      <c r="CD104" s="106"/>
      <c r="CE104" s="103" t="s">
        <v>192</v>
      </c>
      <c r="CF104" s="113"/>
      <c r="CG104" s="115">
        <v>2000021563</v>
      </c>
    </row>
    <row r="105" spans="1:85">
      <c r="A105" s="53" t="str">
        <f t="shared" si="11"/>
        <v>D1-04-02-45722</v>
      </c>
      <c r="B105" s="47" t="str">
        <f t="shared" si="10"/>
        <v>D1-04-02</v>
      </c>
      <c r="C105" s="48" t="s">
        <v>43</v>
      </c>
      <c r="D105" s="49">
        <v>45722</v>
      </c>
      <c r="E105" s="54" t="s">
        <v>14</v>
      </c>
      <c r="F105" s="51" t="s">
        <v>15</v>
      </c>
      <c r="G105" s="52">
        <v>2</v>
      </c>
      <c r="H105" s="51" t="s">
        <v>205</v>
      </c>
      <c r="I105" s="59">
        <v>4</v>
      </c>
      <c r="J105" s="60">
        <f>IF(ISBLANK(H105),"",IFERROR(VLOOKUP(B105,'Np PL4 Stock'!$A:$D,4,FALSE),""))</f>
        <v>45710</v>
      </c>
      <c r="K105" s="61">
        <f>IF(ISBLANK(H105),"",SUMIF('Np PL4 Stock'!$A:$A,B105,'Np PL4 Stock'!$N:$N))</f>
        <v>2</v>
      </c>
      <c r="L105" s="62">
        <f>IF(ISBLANK(H105),"",VLOOKUP(LEFT(B105,5),Unit!A:B,2,FALSE))</f>
        <v>20</v>
      </c>
      <c r="M105" s="63" t="str">
        <f>IF(ISBLANK(H105),"",IFERROR(VLOOKUP(B105,'Np PL4 Stock'!$A:$T,20,FALSE),""))</f>
        <v>V1-MB1</v>
      </c>
      <c r="N105" s="63" t="str">
        <f>IF(ISBLANK(H105),"",IFERROR(VLOOKUP(B105,'Np PL4 Stock'!$A:$U,21,FALSE),""))</f>
        <v>SIS</v>
      </c>
      <c r="O105" s="62">
        <f t="shared" si="12"/>
        <v>100</v>
      </c>
      <c r="P105" s="62">
        <f t="shared" si="13"/>
        <v>8.5916875e-5</v>
      </c>
      <c r="Q105" s="67">
        <f t="shared" si="14"/>
        <v>8.5916875e-7</v>
      </c>
      <c r="R105" s="67">
        <f t="shared" si="15"/>
        <v>1.105696e-6</v>
      </c>
      <c r="S105" s="64">
        <v>11</v>
      </c>
      <c r="T105" s="68">
        <v>7.58</v>
      </c>
      <c r="U105" s="68">
        <v>6.36</v>
      </c>
      <c r="V105" s="69">
        <v>88.889</v>
      </c>
      <c r="W105" s="59">
        <v>410</v>
      </c>
      <c r="X105" s="64">
        <v>96</v>
      </c>
      <c r="Y105" s="59">
        <v>100</v>
      </c>
      <c r="Z105" s="59">
        <v>88</v>
      </c>
      <c r="AA105" s="59">
        <v>0</v>
      </c>
      <c r="AB105" s="59">
        <v>0</v>
      </c>
      <c r="AC105" s="59">
        <v>0</v>
      </c>
      <c r="AD105" s="59">
        <v>0</v>
      </c>
      <c r="AE105" s="59">
        <v>100</v>
      </c>
      <c r="AF105" s="73" t="s">
        <v>38</v>
      </c>
      <c r="AG105" s="73">
        <v>41000</v>
      </c>
      <c r="AH105" s="73" t="s">
        <v>38</v>
      </c>
      <c r="AI105" s="73" t="s">
        <v>38</v>
      </c>
      <c r="AJ105" s="73" t="s">
        <v>38</v>
      </c>
      <c r="AK105" s="73" t="s">
        <v>32</v>
      </c>
      <c r="AL105" s="77" t="str">
        <f>IF(ISBLANK(S105),"",IF(AJ105="Fail","Fail",IF(E105="PL4",IF(AND(T105&gt;STD_01122025!$D$3,U105&lt;STD_01122025!$D$4,OR(AF105="ND",AF105&lt;STD_01122025!$D$7),AH105="ND"),"Pass","Fail"),IF(E105="PL12",IF(AND(S105&lt;STD_01122025!$F$2,T105&gt;STD_01122025!$F$3,U105&lt;STD_01122025!$F$4,V105&gt;STD_01122025!$F$5,X105&gt;STD_01122025!$F$6,OR(AF105="ND",AF105&lt;STD_01122025!$F$7),AH105="ND"),"Pass","Fail"),IF(E105="SuperPL",IF(AND(T105&gt;STD_01122025!$H$3,U105&lt;STD_01122025!$H$4,V105&gt;STD_01122025!$H$5,X105&gt;STD_01122025!$H$6,OR(AF105="ND",AF105&lt;STD_01122025!$H$7),AH105="ND"),"Pass","Fail"),IF(E105="Flight",IF(AND(T105&gt;STD_01122025!$J$3,U105&lt;STD_01122025!$J$4,X105&gt;STD_01122025!$J$6,OR(AF105="ND",AF105&lt;STD_01122025!$J$7),AH105="ND"),"Pass","Fail"),""))))))</f>
        <v>Pass</v>
      </c>
      <c r="AM105" s="62">
        <f>IF(ISBLANK(B105),"",IFERROR(IF(VLOOKUP(B105,'Np PL4 Stock'!$A:$J,10,FALSE)="Np4",D105-VLOOKUP(B105,'Np PL4 Stock'!$A:$E,5,FALSE),D105-VLOOKUP(B105,'Np PL4 Stock'!$A:$E,5,FALSE)-1),""))</f>
        <v>12</v>
      </c>
      <c r="AN105" s="68">
        <v>8.06</v>
      </c>
      <c r="AO105" s="68">
        <v>6.966</v>
      </c>
      <c r="AP105" s="69">
        <v>98.276</v>
      </c>
      <c r="AQ105" s="64">
        <v>308</v>
      </c>
      <c r="AR105" s="64">
        <v>99</v>
      </c>
      <c r="AS105" s="59">
        <v>100</v>
      </c>
      <c r="AT105" s="73" t="s">
        <v>38</v>
      </c>
      <c r="AU105" s="73">
        <v>44500</v>
      </c>
      <c r="AV105" s="73" t="s">
        <v>38</v>
      </c>
      <c r="AW105" s="73" t="s">
        <v>38</v>
      </c>
      <c r="AX105" s="73" t="s">
        <v>32</v>
      </c>
      <c r="AY105" s="59">
        <v>0</v>
      </c>
      <c r="AZ105" s="59">
        <v>0</v>
      </c>
      <c r="BA105" s="59">
        <v>0</v>
      </c>
      <c r="BB105" s="59">
        <v>0</v>
      </c>
      <c r="BC105" s="59">
        <v>0</v>
      </c>
      <c r="BD105" s="59">
        <v>0</v>
      </c>
      <c r="BE105" s="84" t="s">
        <v>38</v>
      </c>
      <c r="BF105" s="84" t="s">
        <v>38</v>
      </c>
      <c r="BG105" s="84" t="s">
        <v>38</v>
      </c>
      <c r="BH105" s="84" t="s">
        <v>38</v>
      </c>
      <c r="BI105" s="85" t="s">
        <v>507</v>
      </c>
      <c r="BJ105" s="86" t="s">
        <v>246</v>
      </c>
      <c r="BK105" s="64" t="s">
        <v>481</v>
      </c>
      <c r="BL105" s="86" t="s">
        <v>155</v>
      </c>
      <c r="BM105" s="86" t="s">
        <v>178</v>
      </c>
      <c r="BN105" s="86"/>
      <c r="BO105" s="64">
        <v>8</v>
      </c>
      <c r="BP105" s="69">
        <v>246104305100174</v>
      </c>
      <c r="BQ105" s="92">
        <v>0.328125</v>
      </c>
      <c r="BR105" s="93">
        <v>0.0328125</v>
      </c>
      <c r="BS105" s="94">
        <f t="shared" si="18"/>
        <v>0.3609375</v>
      </c>
      <c r="BT105" s="95">
        <v>0.1052625</v>
      </c>
      <c r="BU105" s="101">
        <f t="shared" si="19"/>
        <v>0.4662</v>
      </c>
      <c r="BV105" s="102">
        <f t="shared" si="16"/>
        <v>3.24675324675325</v>
      </c>
      <c r="BW105" s="103">
        <v>360.9375</v>
      </c>
      <c r="BX105" s="104">
        <f t="shared" si="17"/>
        <v>0.00151363636363636</v>
      </c>
      <c r="BY105" s="105">
        <v>1000</v>
      </c>
      <c r="BZ105" s="103" t="s">
        <v>32</v>
      </c>
      <c r="CA105" s="106" t="s">
        <v>189</v>
      </c>
      <c r="CB105" s="107" t="s">
        <v>148</v>
      </c>
      <c r="CC105" s="112" t="s">
        <v>149</v>
      </c>
      <c r="CD105" s="106"/>
      <c r="CE105" s="103" t="s">
        <v>192</v>
      </c>
      <c r="CF105" s="113"/>
      <c r="CG105" s="114">
        <v>2000011654</v>
      </c>
    </row>
    <row r="106" spans="1:85">
      <c r="A106" s="53" t="str">
        <f t="shared" si="11"/>
        <v>D1-04-02-45722</v>
      </c>
      <c r="B106" s="47" t="str">
        <f t="shared" si="10"/>
        <v>D1-04-02</v>
      </c>
      <c r="C106" s="48" t="s">
        <v>43</v>
      </c>
      <c r="D106" s="49">
        <v>45722</v>
      </c>
      <c r="E106" s="54" t="s">
        <v>14</v>
      </c>
      <c r="F106" s="51" t="s">
        <v>15</v>
      </c>
      <c r="G106" s="52">
        <v>2</v>
      </c>
      <c r="H106" s="51" t="s">
        <v>205</v>
      </c>
      <c r="I106" s="59">
        <v>4</v>
      </c>
      <c r="J106" s="60">
        <f>IF(ISBLANK(H106),"",IFERROR(VLOOKUP(B106,'Np PL4 Stock'!$A:$D,4,FALSE),""))</f>
        <v>45710</v>
      </c>
      <c r="K106" s="61">
        <f>IF(ISBLANK(H106),"",SUMIF('Np PL4 Stock'!$A:$A,B106,'Np PL4 Stock'!$N:$N))</f>
        <v>2</v>
      </c>
      <c r="L106" s="62">
        <f>IF(ISBLANK(H106),"",VLOOKUP(LEFT(B106,5),Unit!A:B,2,FALSE))</f>
        <v>20</v>
      </c>
      <c r="M106" s="63" t="str">
        <f>IF(ISBLANK(H106),"",IFERROR(VLOOKUP(B106,'Np PL4 Stock'!$A:$T,20,FALSE),""))</f>
        <v>V1-MB1</v>
      </c>
      <c r="N106" s="63" t="str">
        <f>IF(ISBLANK(H106),"",IFERROR(VLOOKUP(B106,'Np PL4 Stock'!$A:$U,21,FALSE),""))</f>
        <v>SIS</v>
      </c>
      <c r="O106" s="62">
        <f t="shared" si="12"/>
        <v>100</v>
      </c>
      <c r="P106" s="62">
        <f t="shared" si="13"/>
        <v>8.5916875e-5</v>
      </c>
      <c r="Q106" s="67">
        <f t="shared" si="14"/>
        <v>8.5916875e-7</v>
      </c>
      <c r="R106" s="67">
        <f t="shared" si="15"/>
        <v>1.105696e-6</v>
      </c>
      <c r="S106" s="64">
        <v>11</v>
      </c>
      <c r="T106" s="68">
        <v>7.58</v>
      </c>
      <c r="U106" s="68">
        <v>6.36</v>
      </c>
      <c r="V106" s="69">
        <v>88.889</v>
      </c>
      <c r="W106" s="59">
        <v>410</v>
      </c>
      <c r="X106" s="64">
        <v>96</v>
      </c>
      <c r="Y106" s="59">
        <v>100</v>
      </c>
      <c r="Z106" s="59">
        <v>88</v>
      </c>
      <c r="AA106" s="59">
        <v>0</v>
      </c>
      <c r="AB106" s="59">
        <v>0</v>
      </c>
      <c r="AC106" s="59">
        <v>0</v>
      </c>
      <c r="AD106" s="59">
        <v>0</v>
      </c>
      <c r="AE106" s="59">
        <v>100</v>
      </c>
      <c r="AF106" s="73" t="s">
        <v>38</v>
      </c>
      <c r="AG106" s="73">
        <v>41000</v>
      </c>
      <c r="AH106" s="73" t="s">
        <v>38</v>
      </c>
      <c r="AI106" s="73" t="s">
        <v>38</v>
      </c>
      <c r="AJ106" s="73" t="s">
        <v>38</v>
      </c>
      <c r="AK106" s="73" t="s">
        <v>32</v>
      </c>
      <c r="AL106" s="77" t="str">
        <f>IF(ISBLANK(S106),"",IF(AJ106="Fail","Fail",IF(E106="PL4",IF(AND(T106&gt;STD_01122025!$D$3,U106&lt;STD_01122025!$D$4,OR(AF106="ND",AF106&lt;STD_01122025!$D$7),AH106="ND"),"Pass","Fail"),IF(E106="PL12",IF(AND(S106&lt;STD_01122025!$F$2,T106&gt;STD_01122025!$F$3,U106&lt;STD_01122025!$F$4,V106&gt;STD_01122025!$F$5,X106&gt;STD_01122025!$F$6,OR(AF106="ND",AF106&lt;STD_01122025!$F$7),AH106="ND"),"Pass","Fail"),IF(E106="SuperPL",IF(AND(T106&gt;STD_01122025!$H$3,U106&lt;STD_01122025!$H$4,V106&gt;STD_01122025!$H$5,X106&gt;STD_01122025!$H$6,OR(AF106="ND",AF106&lt;STD_01122025!$H$7),AH106="ND"),"Pass","Fail"),IF(E106="Flight",IF(AND(T106&gt;STD_01122025!$J$3,U106&lt;STD_01122025!$J$4,X106&gt;STD_01122025!$J$6,OR(AF106="ND",AF106&lt;STD_01122025!$J$7),AH106="ND"),"Pass","Fail"),""))))))</f>
        <v>Pass</v>
      </c>
      <c r="AM106" s="62">
        <f>IF(ISBLANK(B106),"",IFERROR(IF(VLOOKUP(B106,'Np PL4 Stock'!$A:$J,10,FALSE)="Np4",D106-VLOOKUP(B106,'Np PL4 Stock'!$A:$E,5,FALSE),D106-VLOOKUP(B106,'Np PL4 Stock'!$A:$E,5,FALSE)-1),""))</f>
        <v>12</v>
      </c>
      <c r="AN106" s="68">
        <v>8.06</v>
      </c>
      <c r="AO106" s="68">
        <v>6.966</v>
      </c>
      <c r="AP106" s="69">
        <v>98.276</v>
      </c>
      <c r="AQ106" s="64">
        <v>308</v>
      </c>
      <c r="AR106" s="64">
        <v>99</v>
      </c>
      <c r="AS106" s="59">
        <v>100</v>
      </c>
      <c r="AT106" s="73" t="s">
        <v>38</v>
      </c>
      <c r="AU106" s="73">
        <v>44500</v>
      </c>
      <c r="AV106" s="73" t="s">
        <v>38</v>
      </c>
      <c r="AW106" s="73" t="s">
        <v>38</v>
      </c>
      <c r="AX106" s="73" t="s">
        <v>32</v>
      </c>
      <c r="AY106" s="59">
        <v>0</v>
      </c>
      <c r="AZ106" s="59">
        <v>0</v>
      </c>
      <c r="BA106" s="59">
        <v>0</v>
      </c>
      <c r="BB106" s="59">
        <v>0</v>
      </c>
      <c r="BC106" s="59">
        <v>0</v>
      </c>
      <c r="BD106" s="59">
        <v>0</v>
      </c>
      <c r="BE106" s="84" t="s">
        <v>38</v>
      </c>
      <c r="BF106" s="84" t="s">
        <v>38</v>
      </c>
      <c r="BG106" s="84" t="s">
        <v>38</v>
      </c>
      <c r="BH106" s="84" t="s">
        <v>38</v>
      </c>
      <c r="BI106" s="85" t="s">
        <v>493</v>
      </c>
      <c r="BJ106" s="86" t="s">
        <v>246</v>
      </c>
      <c r="BK106" s="64" t="s">
        <v>481</v>
      </c>
      <c r="BL106" s="86" t="s">
        <v>155</v>
      </c>
      <c r="BM106" s="86" t="s">
        <v>178</v>
      </c>
      <c r="BN106" s="86"/>
      <c r="BO106" s="64">
        <v>8</v>
      </c>
      <c r="BP106" s="69">
        <v>246104305100176</v>
      </c>
      <c r="BQ106" s="92">
        <v>0.04</v>
      </c>
      <c r="BR106" s="93">
        <v>0.004</v>
      </c>
      <c r="BS106" s="94">
        <f t="shared" si="18"/>
        <v>0.044</v>
      </c>
      <c r="BT106" s="95">
        <v>0.01344</v>
      </c>
      <c r="BU106" s="101">
        <f t="shared" si="19"/>
        <v>0.05744</v>
      </c>
      <c r="BV106" s="102">
        <f t="shared" si="16"/>
        <v>3.24675324675325</v>
      </c>
      <c r="BW106" s="103">
        <v>44</v>
      </c>
      <c r="BX106" s="104">
        <f t="shared" si="17"/>
        <v>0.000186493506493507</v>
      </c>
      <c r="BY106" s="105">
        <v>1000</v>
      </c>
      <c r="BZ106" s="103" t="s">
        <v>32</v>
      </c>
      <c r="CA106" s="106" t="s">
        <v>189</v>
      </c>
      <c r="CB106" s="107" t="s">
        <v>148</v>
      </c>
      <c r="CC106" s="112" t="s">
        <v>149</v>
      </c>
      <c r="CD106" s="106"/>
      <c r="CE106" s="103" t="s">
        <v>192</v>
      </c>
      <c r="CF106" s="113"/>
      <c r="CG106" s="114">
        <v>2000014946</v>
      </c>
    </row>
    <row r="107" spans="1:85">
      <c r="A107" s="53" t="str">
        <f t="shared" si="11"/>
        <v>D1-07-02-45723</v>
      </c>
      <c r="B107" s="47" t="str">
        <f t="shared" si="10"/>
        <v>D1-07-02</v>
      </c>
      <c r="C107" s="48" t="s">
        <v>43</v>
      </c>
      <c r="D107" s="49">
        <v>45723</v>
      </c>
      <c r="E107" s="50" t="s">
        <v>14</v>
      </c>
      <c r="F107" s="51" t="s">
        <v>15</v>
      </c>
      <c r="G107" s="52">
        <v>2</v>
      </c>
      <c r="H107" s="51" t="s">
        <v>205</v>
      </c>
      <c r="I107" s="71">
        <v>7</v>
      </c>
      <c r="J107" s="60">
        <f>IF(ISBLANK(H107),"",IFERROR(VLOOKUP(B107,'Np PL4 Stock'!$A:$D,4,FALSE),""))</f>
        <v>45711</v>
      </c>
      <c r="K107" s="61">
        <f>IF(ISBLANK(H107),"",SUMIF('Np PL4 Stock'!$A:$A,B107,'Np PL4 Stock'!$N:$N))</f>
        <v>2</v>
      </c>
      <c r="L107" s="62">
        <f>IF(ISBLANK(H107),"",VLOOKUP(LEFT(B107,5),Unit!A:B,2,FALSE))</f>
        <v>20</v>
      </c>
      <c r="M107" s="63" t="str">
        <f>IF(ISBLANK(H107),"",IFERROR(VLOOKUP(B107,'Np PL4 Stock'!$A:$T,20,FALSE),""))</f>
        <v>V1-MB1</v>
      </c>
      <c r="N107" s="63" t="str">
        <f>IF(ISBLANK(H107),"",IFERROR(VLOOKUP(B107,'Np PL4 Stock'!$A:$U,21,FALSE),""))</f>
        <v>SIS</v>
      </c>
      <c r="O107" s="62">
        <f t="shared" si="12"/>
        <v>100</v>
      </c>
      <c r="P107" s="62">
        <f t="shared" si="13"/>
        <v>6.05e-5</v>
      </c>
      <c r="Q107" s="67">
        <f t="shared" si="14"/>
        <v>6.05e-7</v>
      </c>
      <c r="R107" s="67">
        <f t="shared" si="15"/>
        <v>7.9825e-7</v>
      </c>
      <c r="S107" s="64">
        <v>12</v>
      </c>
      <c r="T107" s="68">
        <v>7.75</v>
      </c>
      <c r="U107" s="68">
        <v>6.72</v>
      </c>
      <c r="V107" s="69">
        <v>94.366</v>
      </c>
      <c r="W107" s="59">
        <v>369</v>
      </c>
      <c r="X107" s="69">
        <v>94</v>
      </c>
      <c r="Y107" s="59">
        <v>100</v>
      </c>
      <c r="Z107" s="59">
        <v>88</v>
      </c>
      <c r="AA107" s="59">
        <v>0</v>
      </c>
      <c r="AB107" s="59">
        <v>0</v>
      </c>
      <c r="AC107" s="59">
        <v>0</v>
      </c>
      <c r="AD107" s="59">
        <v>0</v>
      </c>
      <c r="AE107" s="59">
        <v>100</v>
      </c>
      <c r="AF107" s="73" t="s">
        <v>38</v>
      </c>
      <c r="AG107" s="73">
        <v>42500</v>
      </c>
      <c r="AH107" s="73" t="s">
        <v>38</v>
      </c>
      <c r="AI107" s="73" t="s">
        <v>38</v>
      </c>
      <c r="AJ107" s="73" t="s">
        <v>38</v>
      </c>
      <c r="AK107" s="73" t="s">
        <v>32</v>
      </c>
      <c r="AL107" s="77" t="str">
        <f>IF(ISBLANK(S107),"",IF(AJ107="Fail","Fail",IF(E107="PL4",IF(AND(T107&gt;STD_01122025!$D$3,U107&lt;STD_01122025!$D$4,OR(AF107="ND",AF107&lt;STD_01122025!$D$7),AH107="ND"),"Pass","Fail"),IF(E107="PL12",IF(AND(S107&lt;STD_01122025!$F$2,T107&gt;STD_01122025!$F$3,U107&lt;STD_01122025!$F$4,V107&gt;STD_01122025!$F$5,X107&gt;STD_01122025!$F$6,OR(AF107="ND",AF107&lt;STD_01122025!$F$7),AH107="ND"),"Pass","Fail"),IF(E107="SuperPL",IF(AND(T107&gt;STD_01122025!$H$3,U107&lt;STD_01122025!$H$4,V107&gt;STD_01122025!$H$5,X107&gt;STD_01122025!$H$6,OR(AF107="ND",AF107&lt;STD_01122025!$H$7),AH107="ND"),"Pass","Fail"),IF(E107="Flight",IF(AND(T107&gt;STD_01122025!$J$3,U107&lt;STD_01122025!$J$4,X107&gt;STD_01122025!$J$6,OR(AF107="ND",AF107&lt;STD_01122025!$J$7),AH107="ND"),"Pass","Fail"),""))))))</f>
        <v>Pass</v>
      </c>
      <c r="AM107" s="62">
        <f>IF(ISBLANK(B107),"",IFERROR(IF(VLOOKUP(B107,'Np PL4 Stock'!$A:$J,10,FALSE)="Np4",D107-VLOOKUP(B107,'Np PL4 Stock'!$A:$E,5,FALSE),D107-VLOOKUP(B107,'Np PL4 Stock'!$A:$E,5,FALSE)-1),""))</f>
        <v>12</v>
      </c>
      <c r="AN107" s="68">
        <v>8.297</v>
      </c>
      <c r="AO107" s="68">
        <v>8.119</v>
      </c>
      <c r="AP107" s="69">
        <v>98.413</v>
      </c>
      <c r="AQ107" s="64">
        <v>284</v>
      </c>
      <c r="AR107" s="64">
        <v>96</v>
      </c>
      <c r="AS107" s="59">
        <v>100</v>
      </c>
      <c r="AT107" s="73" t="s">
        <v>38</v>
      </c>
      <c r="AU107" s="73">
        <v>80500</v>
      </c>
      <c r="AV107" s="73" t="s">
        <v>38</v>
      </c>
      <c r="AW107" s="73" t="s">
        <v>38</v>
      </c>
      <c r="AX107" s="73" t="s">
        <v>32</v>
      </c>
      <c r="AY107" s="59">
        <v>0</v>
      </c>
      <c r="AZ107" s="59">
        <v>0</v>
      </c>
      <c r="BA107" s="59">
        <v>0</v>
      </c>
      <c r="BB107" s="59">
        <v>0</v>
      </c>
      <c r="BC107" s="59">
        <v>0</v>
      </c>
      <c r="BD107" s="59">
        <v>0</v>
      </c>
      <c r="BE107" s="84" t="s">
        <v>38</v>
      </c>
      <c r="BF107" s="84" t="s">
        <v>38</v>
      </c>
      <c r="BG107" s="84" t="s">
        <v>38</v>
      </c>
      <c r="BH107" s="84" t="s">
        <v>38</v>
      </c>
      <c r="BI107" s="85" t="s">
        <v>541</v>
      </c>
      <c r="BJ107" s="86" t="s">
        <v>273</v>
      </c>
      <c r="BK107" s="71" t="s">
        <v>542</v>
      </c>
      <c r="BL107" s="86" t="s">
        <v>196</v>
      </c>
      <c r="BM107" s="86" t="s">
        <v>178</v>
      </c>
      <c r="BN107" s="86"/>
      <c r="BO107" s="71">
        <v>5</v>
      </c>
      <c r="BP107" s="69">
        <v>246104305100181</v>
      </c>
      <c r="BQ107" s="92">
        <v>0.5</v>
      </c>
      <c r="BR107" s="92">
        <v>0.05</v>
      </c>
      <c r="BS107" s="94">
        <f t="shared" si="18"/>
        <v>0.55</v>
      </c>
      <c r="BT107" s="95">
        <v>0.1625</v>
      </c>
      <c r="BU107" s="101">
        <f t="shared" si="19"/>
        <v>0.7125</v>
      </c>
      <c r="BV107" s="102">
        <f t="shared" si="16"/>
        <v>3.52112676056338</v>
      </c>
      <c r="BW107" s="103">
        <v>550</v>
      </c>
      <c r="BX107" s="104">
        <f t="shared" si="17"/>
        <v>0.00250880281690141</v>
      </c>
      <c r="BY107" s="105">
        <v>1000</v>
      </c>
      <c r="BZ107" s="103" t="s">
        <v>32</v>
      </c>
      <c r="CA107" s="106" t="s">
        <v>189</v>
      </c>
      <c r="CB107" s="107" t="s">
        <v>148</v>
      </c>
      <c r="CC107" s="112" t="s">
        <v>149</v>
      </c>
      <c r="CD107" s="106"/>
      <c r="CE107" s="103" t="s">
        <v>192</v>
      </c>
      <c r="CF107" s="113"/>
      <c r="CG107" s="114">
        <v>2000028785</v>
      </c>
    </row>
    <row r="108" spans="1:85">
      <c r="A108" s="53" t="str">
        <f t="shared" si="11"/>
        <v>D1-08-02-45723</v>
      </c>
      <c r="B108" s="47" t="str">
        <f t="shared" si="10"/>
        <v>D1-08-02</v>
      </c>
      <c r="C108" s="48" t="s">
        <v>43</v>
      </c>
      <c r="D108" s="49">
        <v>45723</v>
      </c>
      <c r="E108" s="50" t="s">
        <v>14</v>
      </c>
      <c r="F108" s="51" t="s">
        <v>15</v>
      </c>
      <c r="G108" s="52">
        <v>2</v>
      </c>
      <c r="H108" s="51" t="s">
        <v>205</v>
      </c>
      <c r="I108" s="71">
        <v>8</v>
      </c>
      <c r="J108" s="60">
        <f>IF(ISBLANK(H108),"",IFERROR(VLOOKUP(B108,'Np PL4 Stock'!$A:$D,4,FALSE),""))</f>
        <v>45711</v>
      </c>
      <c r="K108" s="61">
        <f>IF(ISBLANK(H108),"",SUMIF('Np PL4 Stock'!$A:$A,B108,'Np PL4 Stock'!$N:$N))</f>
        <v>2</v>
      </c>
      <c r="L108" s="62">
        <f>IF(ISBLANK(H108),"",VLOOKUP(LEFT(B108,5),Unit!A:B,2,FALSE))</f>
        <v>20</v>
      </c>
      <c r="M108" s="63" t="str">
        <f>IF(ISBLANK(H108),"",IFERROR(VLOOKUP(B108,'Np PL4 Stock'!$A:$T,20,FALSE),""))</f>
        <v>V1-MB1</v>
      </c>
      <c r="N108" s="63" t="str">
        <f>IF(ISBLANK(H108),"",IFERROR(VLOOKUP(B108,'Np PL4 Stock'!$A:$U,21,FALSE),""))</f>
        <v>SIS</v>
      </c>
      <c r="O108" s="62">
        <f t="shared" si="12"/>
        <v>100</v>
      </c>
      <c r="P108" s="62">
        <f t="shared" si="13"/>
        <v>3.3e-5</v>
      </c>
      <c r="Q108" s="67">
        <f t="shared" si="14"/>
        <v>6.6e-7</v>
      </c>
      <c r="R108" s="67">
        <f t="shared" si="15"/>
        <v>8.837e-7</v>
      </c>
      <c r="S108" s="64">
        <v>12</v>
      </c>
      <c r="T108" s="68">
        <v>7.74</v>
      </c>
      <c r="U108" s="68">
        <v>7.08</v>
      </c>
      <c r="V108" s="69">
        <v>92</v>
      </c>
      <c r="W108" s="59">
        <v>378</v>
      </c>
      <c r="X108" s="69">
        <v>95</v>
      </c>
      <c r="Y108" s="59">
        <v>100</v>
      </c>
      <c r="Z108" s="59">
        <v>88</v>
      </c>
      <c r="AA108" s="59">
        <v>0</v>
      </c>
      <c r="AB108" s="59">
        <v>0</v>
      </c>
      <c r="AC108" s="59">
        <v>0</v>
      </c>
      <c r="AD108" s="59">
        <v>0</v>
      </c>
      <c r="AE108" s="59">
        <v>100</v>
      </c>
      <c r="AF108" s="73" t="s">
        <v>38</v>
      </c>
      <c r="AG108" s="73">
        <v>44500</v>
      </c>
      <c r="AH108" s="73" t="s">
        <v>38</v>
      </c>
      <c r="AI108" s="73" t="s">
        <v>38</v>
      </c>
      <c r="AJ108" s="73" t="s">
        <v>38</v>
      </c>
      <c r="AK108" s="73" t="s">
        <v>32</v>
      </c>
      <c r="AL108" s="77" t="str">
        <f>IF(ISBLANK(S108),"",IF(AJ108="Fail","Fail",IF(E108="PL4",IF(AND(T108&gt;STD_01122025!$D$3,U108&lt;STD_01122025!$D$4,OR(AF108="ND",AF108&lt;STD_01122025!$D$7),AH108="ND"),"Pass","Fail"),IF(E108="PL12",IF(AND(S108&lt;STD_01122025!$F$2,T108&gt;STD_01122025!$F$3,U108&lt;STD_01122025!$F$4,V108&gt;STD_01122025!$F$5,X108&gt;STD_01122025!$F$6,OR(AF108="ND",AF108&lt;STD_01122025!$F$7),AH108="ND"),"Pass","Fail"),IF(E108="SuperPL",IF(AND(T108&gt;STD_01122025!$H$3,U108&lt;STD_01122025!$H$4,V108&gt;STD_01122025!$H$5,X108&gt;STD_01122025!$H$6,OR(AF108="ND",AF108&lt;STD_01122025!$H$7),AH108="ND"),"Pass","Fail"),IF(E108="Flight",IF(AND(T108&gt;STD_01122025!$J$3,U108&lt;STD_01122025!$J$4,X108&gt;STD_01122025!$J$6,OR(AF108="ND",AF108&lt;STD_01122025!$J$7),AH108="ND"),"Pass","Fail"),""))))))</f>
        <v>Pass</v>
      </c>
      <c r="AM108" s="62">
        <f>IF(ISBLANK(B108),"",IFERROR(IF(VLOOKUP(B108,'Np PL4 Stock'!$A:$J,10,FALSE)="Np4",D108-VLOOKUP(B108,'Np PL4 Stock'!$A:$E,5,FALSE),D108-VLOOKUP(B108,'Np PL4 Stock'!$A:$E,5,FALSE)-1),""))</f>
        <v>12</v>
      </c>
      <c r="AN108" s="68">
        <v>7.735</v>
      </c>
      <c r="AO108" s="68">
        <v>7.08</v>
      </c>
      <c r="AP108" s="69">
        <v>92</v>
      </c>
      <c r="AQ108" s="64">
        <v>378</v>
      </c>
      <c r="AR108" s="64">
        <v>95</v>
      </c>
      <c r="AS108" s="59">
        <v>100</v>
      </c>
      <c r="AT108" s="73" t="s">
        <v>38</v>
      </c>
      <c r="AU108" s="73">
        <v>56000</v>
      </c>
      <c r="AV108" s="73" t="s">
        <v>38</v>
      </c>
      <c r="AW108" s="73" t="s">
        <v>38</v>
      </c>
      <c r="AX108" s="73" t="s">
        <v>32</v>
      </c>
      <c r="AY108" s="59">
        <v>0</v>
      </c>
      <c r="AZ108" s="59">
        <v>0</v>
      </c>
      <c r="BA108" s="59">
        <v>0</v>
      </c>
      <c r="BB108" s="59">
        <v>0</v>
      </c>
      <c r="BC108" s="59">
        <v>0</v>
      </c>
      <c r="BD108" s="59">
        <v>0</v>
      </c>
      <c r="BE108" s="84" t="s">
        <v>38</v>
      </c>
      <c r="BF108" s="84" t="s">
        <v>38</v>
      </c>
      <c r="BG108" s="84" t="s">
        <v>38</v>
      </c>
      <c r="BH108" s="84" t="s">
        <v>38</v>
      </c>
      <c r="BI108" s="87" t="s">
        <v>543</v>
      </c>
      <c r="BJ108" s="88" t="s">
        <v>240</v>
      </c>
      <c r="BK108" s="71" t="s">
        <v>483</v>
      </c>
      <c r="BL108" s="86" t="s">
        <v>155</v>
      </c>
      <c r="BM108" s="86" t="s">
        <v>178</v>
      </c>
      <c r="BN108" s="86"/>
      <c r="BO108" s="71">
        <v>8</v>
      </c>
      <c r="BP108" s="69">
        <v>246104305100180</v>
      </c>
      <c r="BQ108" s="92">
        <v>0.6</v>
      </c>
      <c r="BR108" s="92">
        <v>0.06</v>
      </c>
      <c r="BS108" s="94">
        <f t="shared" si="18"/>
        <v>0.66</v>
      </c>
      <c r="BT108" s="95">
        <v>0.237</v>
      </c>
      <c r="BU108" s="101">
        <f t="shared" si="19"/>
        <v>0.897</v>
      </c>
      <c r="BV108" s="102">
        <f t="shared" si="16"/>
        <v>2.64550264550265</v>
      </c>
      <c r="BW108" s="103">
        <v>660</v>
      </c>
      <c r="BX108" s="104">
        <f t="shared" si="17"/>
        <v>0.00237301587301587</v>
      </c>
      <c r="BY108" s="105">
        <v>1000</v>
      </c>
      <c r="BZ108" s="103" t="s">
        <v>32</v>
      </c>
      <c r="CA108" s="106" t="s">
        <v>189</v>
      </c>
      <c r="CB108" s="107" t="s">
        <v>148</v>
      </c>
      <c r="CC108" s="112" t="s">
        <v>149</v>
      </c>
      <c r="CD108" s="106"/>
      <c r="CE108" s="103" t="s">
        <v>192</v>
      </c>
      <c r="CF108" s="113"/>
      <c r="CG108" s="115">
        <v>2000021022</v>
      </c>
    </row>
    <row r="109" spans="1:85">
      <c r="A109" s="53" t="str">
        <f t="shared" si="11"/>
        <v>D1-07-02-45723</v>
      </c>
      <c r="B109" s="47" t="str">
        <f t="shared" si="10"/>
        <v>D1-07-02</v>
      </c>
      <c r="C109" s="48" t="s">
        <v>43</v>
      </c>
      <c r="D109" s="49">
        <v>45723</v>
      </c>
      <c r="E109" s="50" t="s">
        <v>14</v>
      </c>
      <c r="F109" s="51" t="s">
        <v>15</v>
      </c>
      <c r="G109" s="52">
        <v>2</v>
      </c>
      <c r="H109" s="51" t="s">
        <v>205</v>
      </c>
      <c r="I109" s="71">
        <v>7</v>
      </c>
      <c r="J109" s="60">
        <f>IF(ISBLANK(H109),"",IFERROR(VLOOKUP(B109,'Np PL4 Stock'!$A:$D,4,FALSE),""))</f>
        <v>45711</v>
      </c>
      <c r="K109" s="61">
        <f>IF(ISBLANK(H109),"",SUMIF('Np PL4 Stock'!$A:$A,B109,'Np PL4 Stock'!$N:$N))</f>
        <v>2</v>
      </c>
      <c r="L109" s="62">
        <f>IF(ISBLANK(H109),"",VLOOKUP(LEFT(B109,5),Unit!A:B,2,FALSE))</f>
        <v>20</v>
      </c>
      <c r="M109" s="63" t="str">
        <f>IF(ISBLANK(H109),"",IFERROR(VLOOKUP(B109,'Np PL4 Stock'!$A:$T,20,FALSE),""))</f>
        <v>V1-MB1</v>
      </c>
      <c r="N109" s="63" t="str">
        <f>IF(ISBLANK(H109),"",IFERROR(VLOOKUP(B109,'Np PL4 Stock'!$A:$U,21,FALSE),""))</f>
        <v>SIS</v>
      </c>
      <c r="O109" s="62">
        <f t="shared" si="12"/>
        <v>100</v>
      </c>
      <c r="P109" s="62">
        <f t="shared" si="13"/>
        <v>6.05e-5</v>
      </c>
      <c r="Q109" s="67">
        <f t="shared" si="14"/>
        <v>6.05e-7</v>
      </c>
      <c r="R109" s="67">
        <f t="shared" si="15"/>
        <v>7.9825e-7</v>
      </c>
      <c r="S109" s="64">
        <v>12</v>
      </c>
      <c r="T109" s="68">
        <v>7.75</v>
      </c>
      <c r="U109" s="68">
        <v>6.72</v>
      </c>
      <c r="V109" s="69">
        <v>94.366</v>
      </c>
      <c r="W109" s="59">
        <v>369</v>
      </c>
      <c r="X109" s="69">
        <v>94</v>
      </c>
      <c r="Y109" s="59">
        <v>100</v>
      </c>
      <c r="Z109" s="59">
        <v>88</v>
      </c>
      <c r="AA109" s="59">
        <v>0</v>
      </c>
      <c r="AB109" s="59">
        <v>0</v>
      </c>
      <c r="AC109" s="59">
        <v>0</v>
      </c>
      <c r="AD109" s="59">
        <v>0</v>
      </c>
      <c r="AE109" s="59">
        <v>100</v>
      </c>
      <c r="AF109" s="73" t="s">
        <v>38</v>
      </c>
      <c r="AG109" s="73">
        <v>42500</v>
      </c>
      <c r="AH109" s="73" t="s">
        <v>38</v>
      </c>
      <c r="AI109" s="73" t="s">
        <v>38</v>
      </c>
      <c r="AJ109" s="73" t="s">
        <v>38</v>
      </c>
      <c r="AK109" s="73" t="s">
        <v>32</v>
      </c>
      <c r="AL109" s="77" t="str">
        <f>IF(ISBLANK(S109),"",IF(AJ109="Fail","Fail",IF(E109="PL4",IF(AND(T109&gt;STD_01122025!$D$3,U109&lt;STD_01122025!$D$4,OR(AF109="ND",AF109&lt;STD_01122025!$D$7),AH109="ND"),"Pass","Fail"),IF(E109="PL12",IF(AND(S109&lt;STD_01122025!$F$2,T109&gt;STD_01122025!$F$3,U109&lt;STD_01122025!$F$4,V109&gt;STD_01122025!$F$5,X109&gt;STD_01122025!$F$6,OR(AF109="ND",AF109&lt;STD_01122025!$F$7),AH109="ND"),"Pass","Fail"),IF(E109="SuperPL",IF(AND(T109&gt;STD_01122025!$H$3,U109&lt;STD_01122025!$H$4,V109&gt;STD_01122025!$H$5,X109&gt;STD_01122025!$H$6,OR(AF109="ND",AF109&lt;STD_01122025!$H$7),AH109="ND"),"Pass","Fail"),IF(E109="Flight",IF(AND(T109&gt;STD_01122025!$J$3,U109&lt;STD_01122025!$J$4,X109&gt;STD_01122025!$J$6,OR(AF109="ND",AF109&lt;STD_01122025!$J$7),AH109="ND"),"Pass","Fail"),""))))))</f>
        <v>Pass</v>
      </c>
      <c r="AM109" s="62">
        <f>IF(ISBLANK(B109),"",IFERROR(IF(VLOOKUP(B109,'Np PL4 Stock'!$A:$J,10,FALSE)="Np4",D109-VLOOKUP(B109,'Np PL4 Stock'!$A:$E,5,FALSE),D109-VLOOKUP(B109,'Np PL4 Stock'!$A:$E,5,FALSE)-1),""))</f>
        <v>12</v>
      </c>
      <c r="AN109" s="68">
        <v>8.297</v>
      </c>
      <c r="AO109" s="68">
        <v>8.119</v>
      </c>
      <c r="AP109" s="69">
        <v>98.413</v>
      </c>
      <c r="AQ109" s="64">
        <v>284</v>
      </c>
      <c r="AR109" s="64">
        <v>96</v>
      </c>
      <c r="AS109" s="59">
        <v>100</v>
      </c>
      <c r="AT109" s="73" t="s">
        <v>38</v>
      </c>
      <c r="AU109" s="73">
        <v>80500</v>
      </c>
      <c r="AV109" s="73" t="s">
        <v>38</v>
      </c>
      <c r="AW109" s="73" t="s">
        <v>38</v>
      </c>
      <c r="AX109" s="73" t="s">
        <v>32</v>
      </c>
      <c r="AY109" s="59">
        <v>0</v>
      </c>
      <c r="AZ109" s="59">
        <v>0</v>
      </c>
      <c r="BA109" s="59">
        <v>0</v>
      </c>
      <c r="BB109" s="59">
        <v>0</v>
      </c>
      <c r="BC109" s="59">
        <v>0</v>
      </c>
      <c r="BD109" s="59">
        <v>0</v>
      </c>
      <c r="BE109" s="84" t="s">
        <v>38</v>
      </c>
      <c r="BF109" s="84" t="s">
        <v>38</v>
      </c>
      <c r="BG109" s="84" t="s">
        <v>38</v>
      </c>
      <c r="BH109" s="84" t="s">
        <v>38</v>
      </c>
      <c r="BI109" s="85" t="s">
        <v>544</v>
      </c>
      <c r="BJ109" s="86" t="s">
        <v>240</v>
      </c>
      <c r="BK109" s="71" t="s">
        <v>483</v>
      </c>
      <c r="BL109" s="86" t="s">
        <v>155</v>
      </c>
      <c r="BM109" s="86" t="s">
        <v>178</v>
      </c>
      <c r="BN109" s="86"/>
      <c r="BO109" s="71">
        <v>8</v>
      </c>
      <c r="BP109" s="69">
        <v>246104305100179</v>
      </c>
      <c r="BQ109" s="92">
        <v>0.6</v>
      </c>
      <c r="BR109" s="92">
        <v>0.06</v>
      </c>
      <c r="BS109" s="94">
        <f t="shared" si="18"/>
        <v>0.66</v>
      </c>
      <c r="BT109" s="95">
        <v>0.224</v>
      </c>
      <c r="BU109" s="101">
        <f t="shared" si="19"/>
        <v>0.884</v>
      </c>
      <c r="BV109" s="102">
        <f t="shared" si="16"/>
        <v>3.52112676056338</v>
      </c>
      <c r="BW109" s="103">
        <v>660</v>
      </c>
      <c r="BX109" s="104">
        <f t="shared" si="17"/>
        <v>0.00311267605633803</v>
      </c>
      <c r="BY109" s="105">
        <v>1000</v>
      </c>
      <c r="BZ109" s="103" t="s">
        <v>32</v>
      </c>
      <c r="CA109" s="106" t="s">
        <v>189</v>
      </c>
      <c r="CB109" s="107" t="s">
        <v>148</v>
      </c>
      <c r="CC109" s="112" t="s">
        <v>149</v>
      </c>
      <c r="CD109" s="106"/>
      <c r="CE109" s="103" t="s">
        <v>192</v>
      </c>
      <c r="CF109" s="113"/>
      <c r="CG109" s="115">
        <v>2000019296</v>
      </c>
    </row>
    <row r="110" ht="13.5" customHeight="1" spans="1:85">
      <c r="A110" s="53" t="str">
        <f t="shared" si="11"/>
        <v>D1-09-02-45724</v>
      </c>
      <c r="B110" s="47" t="str">
        <f t="shared" si="10"/>
        <v>D1-09-02</v>
      </c>
      <c r="C110" s="48" t="s">
        <v>43</v>
      </c>
      <c r="D110" s="49">
        <v>45724</v>
      </c>
      <c r="E110" s="50" t="s">
        <v>14</v>
      </c>
      <c r="F110" s="51" t="s">
        <v>15</v>
      </c>
      <c r="G110" s="52">
        <v>2</v>
      </c>
      <c r="H110" s="51" t="s">
        <v>205</v>
      </c>
      <c r="I110" s="71">
        <v>9</v>
      </c>
      <c r="J110" s="60">
        <f>IF(ISBLANK(H110),"",IFERROR(VLOOKUP(B110,'Np PL4 Stock'!$A:$D,4,FALSE),""))</f>
        <v>45711</v>
      </c>
      <c r="K110" s="61">
        <f>IF(ISBLANK(H110),"",SUMIF('Np PL4 Stock'!$A:$A,B110,'Np PL4 Stock'!$N:$N))</f>
        <v>2</v>
      </c>
      <c r="L110" s="62">
        <f>IF(ISBLANK(H110),"",VLOOKUP(LEFT(B110,5),Unit!A:B,2,FALSE))</f>
        <v>20</v>
      </c>
      <c r="M110" s="63" t="str">
        <f>IF(ISBLANK(H110),"",IFERROR(VLOOKUP(B110,'Np PL4 Stock'!$A:$T,20,FALSE),""))</f>
        <v>V1-MD1</v>
      </c>
      <c r="N110" s="63" t="str">
        <f>IF(ISBLANK(H110),"",IFERROR(VLOOKUP(B110,'Np PL4 Stock'!$A:$U,21,FALSE),""))</f>
        <v>Konabay</v>
      </c>
      <c r="O110" s="62">
        <f t="shared" si="12"/>
        <v>100</v>
      </c>
      <c r="P110" s="62">
        <f t="shared" si="13"/>
        <v>3.5e-5</v>
      </c>
      <c r="Q110" s="67">
        <f t="shared" si="14"/>
        <v>3.5e-7</v>
      </c>
      <c r="R110" s="67">
        <f t="shared" si="15"/>
        <v>4.55e-7</v>
      </c>
      <c r="S110" s="64">
        <v>12</v>
      </c>
      <c r="T110" s="68">
        <v>7.75</v>
      </c>
      <c r="U110" s="68">
        <v>6.72</v>
      </c>
      <c r="V110" s="69">
        <v>94.366</v>
      </c>
      <c r="W110" s="59">
        <v>371</v>
      </c>
      <c r="X110" s="69">
        <v>94</v>
      </c>
      <c r="Y110" s="59">
        <v>100</v>
      </c>
      <c r="Z110" s="59">
        <v>84</v>
      </c>
      <c r="AA110" s="59">
        <v>0</v>
      </c>
      <c r="AB110" s="59">
        <v>0</v>
      </c>
      <c r="AC110" s="59">
        <v>0</v>
      </c>
      <c r="AD110" s="59">
        <v>0</v>
      </c>
      <c r="AE110" s="59">
        <v>100</v>
      </c>
      <c r="AF110" s="73" t="s">
        <v>38</v>
      </c>
      <c r="AG110" s="73">
        <v>38500</v>
      </c>
      <c r="AH110" s="73" t="s">
        <v>38</v>
      </c>
      <c r="AI110" s="73" t="s">
        <v>38</v>
      </c>
      <c r="AJ110" s="73" t="s">
        <v>38</v>
      </c>
      <c r="AK110" s="73" t="s">
        <v>32</v>
      </c>
      <c r="AL110" s="77" t="str">
        <f>IF(ISBLANK(S110),"",IF(AJ110="Fail","Fail",IF(E110="PL4",IF(AND(T110&gt;STD_01122025!$D$3,U110&lt;STD_01122025!$D$4,OR(AF110="ND",AF110&lt;STD_01122025!$D$7),AH110="ND"),"Pass","Fail"),IF(E110="PL12",IF(AND(S110&lt;STD_01122025!$F$2,T110&gt;STD_01122025!$F$3,U110&lt;STD_01122025!$F$4,V110&gt;STD_01122025!$F$5,X110&gt;STD_01122025!$F$6,OR(AF110="ND",AF110&lt;STD_01122025!$F$7),AH110="ND"),"Pass","Fail"),IF(E110="SuperPL",IF(AND(T110&gt;STD_01122025!$H$3,U110&lt;STD_01122025!$H$4,V110&gt;STD_01122025!$H$5,X110&gt;STD_01122025!$H$6,OR(AF110="ND",AF110&lt;STD_01122025!$H$7),AH110="ND"),"Pass","Fail"),IF(E110="Flight",IF(AND(T110&gt;STD_01122025!$J$3,U110&lt;STD_01122025!$J$4,X110&gt;STD_01122025!$J$6,OR(AF110="ND",AF110&lt;STD_01122025!$J$7),AH110="ND"),"Pass","Fail"),""))))))</f>
        <v>Pass</v>
      </c>
      <c r="AM110" s="62">
        <f>IF(ISBLANK(B110),"",IFERROR(IF(VLOOKUP(B110,'Np PL4 Stock'!$A:$J,10,FALSE)="Np4",D110-VLOOKUP(B110,'Np PL4 Stock'!$A:$E,5,FALSE),D110-VLOOKUP(B110,'Np PL4 Stock'!$A:$E,5,FALSE)-1),""))</f>
        <v>13</v>
      </c>
      <c r="AN110" s="68">
        <v>8.13</v>
      </c>
      <c r="AO110" s="68">
        <v>7.6</v>
      </c>
      <c r="AP110" s="69">
        <v>100</v>
      </c>
      <c r="AQ110" s="64">
        <v>295</v>
      </c>
      <c r="AR110" s="64">
        <v>97</v>
      </c>
      <c r="AS110" s="59">
        <v>100</v>
      </c>
      <c r="AT110" s="73" t="s">
        <v>38</v>
      </c>
      <c r="AU110" s="73">
        <v>41000</v>
      </c>
      <c r="AV110" s="73" t="s">
        <v>38</v>
      </c>
      <c r="AW110" s="73" t="s">
        <v>38</v>
      </c>
      <c r="AX110" s="73" t="s">
        <v>32</v>
      </c>
      <c r="AY110" s="59">
        <v>0</v>
      </c>
      <c r="AZ110" s="59">
        <v>0</v>
      </c>
      <c r="BA110" s="59">
        <v>0</v>
      </c>
      <c r="BB110" s="59">
        <v>0</v>
      </c>
      <c r="BC110" s="59">
        <v>0</v>
      </c>
      <c r="BD110" s="59">
        <v>0</v>
      </c>
      <c r="BE110" s="84" t="s">
        <v>38</v>
      </c>
      <c r="BF110" s="84" t="s">
        <v>38</v>
      </c>
      <c r="BG110" s="84" t="s">
        <v>38</v>
      </c>
      <c r="BH110" s="84" t="s">
        <v>38</v>
      </c>
      <c r="BI110" s="87" t="s">
        <v>545</v>
      </c>
      <c r="BJ110" s="86" t="s">
        <v>167</v>
      </c>
      <c r="BK110" s="71" t="s">
        <v>546</v>
      </c>
      <c r="BL110" s="86" t="s">
        <v>177</v>
      </c>
      <c r="BM110" s="86" t="s">
        <v>178</v>
      </c>
      <c r="BN110" s="86"/>
      <c r="BO110" s="71">
        <v>24</v>
      </c>
      <c r="BP110" s="69">
        <v>246104305100184</v>
      </c>
      <c r="BQ110" s="92">
        <v>0.7</v>
      </c>
      <c r="BR110" s="93">
        <v>0</v>
      </c>
      <c r="BS110" s="94">
        <f t="shared" si="18"/>
        <v>0.7</v>
      </c>
      <c r="BT110" s="95">
        <v>0.21</v>
      </c>
      <c r="BU110" s="101">
        <f t="shared" si="19"/>
        <v>0.91</v>
      </c>
      <c r="BV110" s="102">
        <f t="shared" si="16"/>
        <v>3.38983050847458</v>
      </c>
      <c r="BW110" s="103">
        <v>700</v>
      </c>
      <c r="BX110" s="104">
        <f t="shared" si="17"/>
        <v>0.00308474576271186</v>
      </c>
      <c r="BY110" s="105">
        <v>1000</v>
      </c>
      <c r="BZ110" s="103" t="s">
        <v>32</v>
      </c>
      <c r="CA110" s="106" t="s">
        <v>168</v>
      </c>
      <c r="CB110" s="107" t="s">
        <v>148</v>
      </c>
      <c r="CC110" s="112" t="s">
        <v>149</v>
      </c>
      <c r="CD110" s="106"/>
      <c r="CE110" s="103" t="s">
        <v>192</v>
      </c>
      <c r="CF110" s="113"/>
      <c r="CG110" s="116">
        <v>1523300548</v>
      </c>
    </row>
    <row r="111" spans="1:85">
      <c r="A111" s="53" t="str">
        <f t="shared" si="11"/>
        <v>D1-08-02-45724</v>
      </c>
      <c r="B111" s="47" t="str">
        <f t="shared" si="10"/>
        <v>D1-08-02</v>
      </c>
      <c r="C111" s="48" t="s">
        <v>43</v>
      </c>
      <c r="D111" s="49">
        <v>45724</v>
      </c>
      <c r="E111" s="50" t="s">
        <v>14</v>
      </c>
      <c r="F111" s="51" t="s">
        <v>15</v>
      </c>
      <c r="G111" s="52">
        <v>2</v>
      </c>
      <c r="H111" s="51" t="s">
        <v>205</v>
      </c>
      <c r="I111" s="71">
        <v>8</v>
      </c>
      <c r="J111" s="60">
        <f>IF(ISBLANK(H111),"",IFERROR(VLOOKUP(B111,'Np PL4 Stock'!$A:$D,4,FALSE),""))</f>
        <v>45711</v>
      </c>
      <c r="K111" s="61">
        <f>IF(ISBLANK(H111),"",SUMIF('Np PL4 Stock'!$A:$A,B111,'Np PL4 Stock'!$N:$N))</f>
        <v>2</v>
      </c>
      <c r="L111" s="62">
        <f>IF(ISBLANK(H111),"",VLOOKUP(LEFT(B111,5),Unit!A:B,2,FALSE))</f>
        <v>20</v>
      </c>
      <c r="M111" s="63" t="str">
        <f>IF(ISBLANK(H111),"",IFERROR(VLOOKUP(B111,'Np PL4 Stock'!$A:$T,20,FALSE),""))</f>
        <v>V1-MB1</v>
      </c>
      <c r="N111" s="63" t="str">
        <f>IF(ISBLANK(H111),"",IFERROR(VLOOKUP(B111,'Np PL4 Stock'!$A:$U,21,FALSE),""))</f>
        <v>SIS</v>
      </c>
      <c r="O111" s="62">
        <f t="shared" si="12"/>
        <v>100</v>
      </c>
      <c r="P111" s="62">
        <f t="shared" si="13"/>
        <v>3.3e-5</v>
      </c>
      <c r="Q111" s="67">
        <f t="shared" si="14"/>
        <v>6.6e-7</v>
      </c>
      <c r="R111" s="67">
        <f t="shared" si="15"/>
        <v>8.837e-7</v>
      </c>
      <c r="S111" s="64">
        <v>12</v>
      </c>
      <c r="T111" s="68">
        <v>7.74</v>
      </c>
      <c r="U111" s="68">
        <v>7.08</v>
      </c>
      <c r="V111" s="69">
        <v>92</v>
      </c>
      <c r="W111" s="59">
        <v>378</v>
      </c>
      <c r="X111" s="69">
        <v>95</v>
      </c>
      <c r="Y111" s="59">
        <v>100</v>
      </c>
      <c r="Z111" s="59">
        <v>88</v>
      </c>
      <c r="AA111" s="59">
        <v>0</v>
      </c>
      <c r="AB111" s="59">
        <v>0</v>
      </c>
      <c r="AC111" s="59">
        <v>0</v>
      </c>
      <c r="AD111" s="59">
        <v>0</v>
      </c>
      <c r="AE111" s="59">
        <v>100</v>
      </c>
      <c r="AF111" s="73" t="s">
        <v>38</v>
      </c>
      <c r="AG111" s="73">
        <v>44500</v>
      </c>
      <c r="AH111" s="73" t="s">
        <v>38</v>
      </c>
      <c r="AI111" s="73" t="s">
        <v>38</v>
      </c>
      <c r="AJ111" s="73" t="s">
        <v>38</v>
      </c>
      <c r="AK111" s="73" t="s">
        <v>32</v>
      </c>
      <c r="AL111" s="77" t="str">
        <f>IF(ISBLANK(S111),"",IF(AJ111="Fail","Fail",IF(E111="PL4",IF(AND(T111&gt;STD_01122025!$D$3,U111&lt;STD_01122025!$D$4,OR(AF111="ND",AF111&lt;STD_01122025!$D$7),AH111="ND"),"Pass","Fail"),IF(E111="PL12",IF(AND(S111&lt;STD_01122025!$F$2,T111&gt;STD_01122025!$F$3,U111&lt;STD_01122025!$F$4,V111&gt;STD_01122025!$F$5,X111&gt;STD_01122025!$F$6,OR(AF111="ND",AF111&lt;STD_01122025!$F$7),AH111="ND"),"Pass","Fail"),IF(E111="SuperPL",IF(AND(T111&gt;STD_01122025!$H$3,U111&lt;STD_01122025!$H$4,V111&gt;STD_01122025!$H$5,X111&gt;STD_01122025!$H$6,OR(AF111="ND",AF111&lt;STD_01122025!$H$7),AH111="ND"),"Pass","Fail"),IF(E111="Flight",IF(AND(T111&gt;STD_01122025!$J$3,U111&lt;STD_01122025!$J$4,X111&gt;STD_01122025!$J$6,OR(AF111="ND",AF111&lt;STD_01122025!$J$7),AH111="ND"),"Pass","Fail"),""))))))</f>
        <v>Pass</v>
      </c>
      <c r="AM111" s="62">
        <f>IF(ISBLANK(B111),"",IFERROR(IF(VLOOKUP(B111,'Np PL4 Stock'!$A:$J,10,FALSE)="Np4",D111-VLOOKUP(B111,'Np PL4 Stock'!$A:$E,5,FALSE),D111-VLOOKUP(B111,'Np PL4 Stock'!$A:$E,5,FALSE)-1),""))</f>
        <v>13</v>
      </c>
      <c r="AN111" s="68">
        <v>8.28</v>
      </c>
      <c r="AO111" s="68">
        <v>6.82</v>
      </c>
      <c r="AP111" s="69">
        <v>100</v>
      </c>
      <c r="AQ111" s="64">
        <v>287</v>
      </c>
      <c r="AR111" s="64">
        <v>98</v>
      </c>
      <c r="AS111" s="59">
        <v>100</v>
      </c>
      <c r="AT111" s="73" t="s">
        <v>38</v>
      </c>
      <c r="AU111" s="73">
        <v>38500</v>
      </c>
      <c r="AV111" s="73" t="s">
        <v>38</v>
      </c>
      <c r="AW111" s="73" t="s">
        <v>38</v>
      </c>
      <c r="AX111" s="73" t="s">
        <v>32</v>
      </c>
      <c r="AY111" s="59">
        <v>0</v>
      </c>
      <c r="AZ111" s="59">
        <v>0</v>
      </c>
      <c r="BA111" s="59">
        <v>0</v>
      </c>
      <c r="BB111" s="59">
        <v>0</v>
      </c>
      <c r="BC111" s="59">
        <v>0</v>
      </c>
      <c r="BD111" s="59">
        <v>0</v>
      </c>
      <c r="BE111" s="84" t="s">
        <v>38</v>
      </c>
      <c r="BF111" s="84" t="s">
        <v>38</v>
      </c>
      <c r="BG111" s="84" t="s">
        <v>38</v>
      </c>
      <c r="BH111" s="84" t="s">
        <v>38</v>
      </c>
      <c r="BI111" s="87" t="s">
        <v>543</v>
      </c>
      <c r="BJ111" s="86" t="s">
        <v>240</v>
      </c>
      <c r="BK111" s="71" t="s">
        <v>483</v>
      </c>
      <c r="BL111" s="86" t="s">
        <v>155</v>
      </c>
      <c r="BM111" s="86" t="s">
        <v>178</v>
      </c>
      <c r="BN111" s="86"/>
      <c r="BO111" s="71">
        <v>7</v>
      </c>
      <c r="BP111" s="69">
        <v>246104305100182</v>
      </c>
      <c r="BQ111" s="92">
        <v>0.6</v>
      </c>
      <c r="BR111" s="92">
        <v>0.06</v>
      </c>
      <c r="BS111" s="94">
        <f t="shared" si="18"/>
        <v>0.66</v>
      </c>
      <c r="BT111" s="95">
        <v>0.2104</v>
      </c>
      <c r="BU111" s="101">
        <f t="shared" si="19"/>
        <v>0.8704</v>
      </c>
      <c r="BV111" s="102">
        <f t="shared" si="16"/>
        <v>3.48432055749129</v>
      </c>
      <c r="BW111" s="103">
        <v>660</v>
      </c>
      <c r="BX111" s="104">
        <f t="shared" si="17"/>
        <v>0.00303275261324042</v>
      </c>
      <c r="BY111" s="105">
        <v>1000</v>
      </c>
      <c r="BZ111" s="103" t="s">
        <v>32</v>
      </c>
      <c r="CA111" s="106" t="s">
        <v>189</v>
      </c>
      <c r="CB111" s="107" t="s">
        <v>148</v>
      </c>
      <c r="CC111" s="112" t="s">
        <v>149</v>
      </c>
      <c r="CD111" s="106"/>
      <c r="CE111" s="103" t="s">
        <v>192</v>
      </c>
      <c r="CF111" s="113"/>
      <c r="CG111" s="114">
        <v>2000021022</v>
      </c>
    </row>
    <row r="112" spans="1:85">
      <c r="A112" s="53" t="str">
        <f t="shared" si="11"/>
        <v>D1-05-02-45724</v>
      </c>
      <c r="B112" s="47" t="str">
        <f t="shared" si="10"/>
        <v>D1-05-02</v>
      </c>
      <c r="C112" s="48" t="s">
        <v>43</v>
      </c>
      <c r="D112" s="49">
        <v>45724</v>
      </c>
      <c r="E112" s="50" t="s">
        <v>14</v>
      </c>
      <c r="F112" s="51" t="s">
        <v>15</v>
      </c>
      <c r="G112" s="52">
        <v>2</v>
      </c>
      <c r="H112" s="51" t="s">
        <v>205</v>
      </c>
      <c r="I112" s="71">
        <v>5</v>
      </c>
      <c r="J112" s="60">
        <f>IF(ISBLANK(H112),"",IFERROR(VLOOKUP(B112,'Np PL4 Stock'!$A:$D,4,FALSE),""))</f>
        <v>45710</v>
      </c>
      <c r="K112" s="61">
        <f>IF(ISBLANK(H112),"",SUMIF('Np PL4 Stock'!$A:$A,B112,'Np PL4 Stock'!$N:$N))</f>
        <v>2</v>
      </c>
      <c r="L112" s="62">
        <f>IF(ISBLANK(H112),"",VLOOKUP(LEFT(B112,5),Unit!A:B,2,FALSE))</f>
        <v>20</v>
      </c>
      <c r="M112" s="63" t="str">
        <f>IF(ISBLANK(H112),"",IFERROR(VLOOKUP(B112,'Np PL4 Stock'!$A:$T,20,FALSE),""))</f>
        <v>V1-MB1</v>
      </c>
      <c r="N112" s="63" t="str">
        <f>IF(ISBLANK(H112),"",IFERROR(VLOOKUP(B112,'Np PL4 Stock'!$A:$U,21,FALSE),""))</f>
        <v>SIS</v>
      </c>
      <c r="O112" s="62">
        <f t="shared" si="12"/>
        <v>100</v>
      </c>
      <c r="P112" s="62">
        <f t="shared" si="13"/>
        <v>6.6e-5</v>
      </c>
      <c r="Q112" s="67">
        <f t="shared" si="14"/>
        <v>6.6e-7</v>
      </c>
      <c r="R112" s="67">
        <f t="shared" si="15"/>
        <v>8.375e-7</v>
      </c>
      <c r="S112" s="64">
        <v>12</v>
      </c>
      <c r="T112" s="68">
        <v>7.8</v>
      </c>
      <c r="U112" s="68">
        <v>7.71</v>
      </c>
      <c r="V112" s="69">
        <v>93.651</v>
      </c>
      <c r="W112" s="59">
        <v>366</v>
      </c>
      <c r="X112" s="69">
        <v>94</v>
      </c>
      <c r="Y112" s="59">
        <v>100</v>
      </c>
      <c r="Z112" s="59">
        <v>84</v>
      </c>
      <c r="AA112" s="59">
        <v>0</v>
      </c>
      <c r="AB112" s="59">
        <v>0</v>
      </c>
      <c r="AC112" s="59">
        <v>0</v>
      </c>
      <c r="AD112" s="59">
        <v>0</v>
      </c>
      <c r="AE112" s="59">
        <v>100</v>
      </c>
      <c r="AF112" s="73" t="s">
        <v>38</v>
      </c>
      <c r="AG112" s="73">
        <v>45000</v>
      </c>
      <c r="AH112" s="73" t="s">
        <v>38</v>
      </c>
      <c r="AI112" s="73" t="s">
        <v>38</v>
      </c>
      <c r="AJ112" s="73" t="s">
        <v>38</v>
      </c>
      <c r="AK112" s="73" t="s">
        <v>32</v>
      </c>
      <c r="AL112" s="77" t="str">
        <f>IF(ISBLANK(S112),"",IF(AJ112="Fail","Fail",IF(E112="PL4",IF(AND(T112&gt;STD_01122025!$D$3,U112&lt;STD_01122025!$D$4,OR(AF112="ND",AF112&lt;STD_01122025!$D$7),AH112="ND"),"Pass","Fail"),IF(E112="PL12",IF(AND(S112&lt;STD_01122025!$F$2,T112&gt;STD_01122025!$F$3,U112&lt;STD_01122025!$F$4,V112&gt;STD_01122025!$F$5,X112&gt;STD_01122025!$F$6,OR(AF112="ND",AF112&lt;STD_01122025!$F$7),AH112="ND"),"Pass","Fail"),IF(E112="SuperPL",IF(AND(T112&gt;STD_01122025!$H$3,U112&lt;STD_01122025!$H$4,V112&gt;STD_01122025!$H$5,X112&gt;STD_01122025!$H$6,OR(AF112="ND",AF112&lt;STD_01122025!$H$7),AH112="ND"),"Pass","Fail"),IF(E112="Flight",IF(AND(T112&gt;STD_01122025!$J$3,U112&lt;STD_01122025!$J$4,X112&gt;STD_01122025!$J$6,OR(AF112="ND",AF112&lt;STD_01122025!$J$7),AH112="ND"),"Pass","Fail"),""))))))</f>
        <v>Pass</v>
      </c>
      <c r="AM112" s="62">
        <f>IF(ISBLANK(B112),"",IFERROR(IF(VLOOKUP(B112,'Np PL4 Stock'!$A:$J,10,FALSE)="Np4",D112-VLOOKUP(B112,'Np PL4 Stock'!$A:$E,5,FALSE),D112-VLOOKUP(B112,'Np PL4 Stock'!$A:$E,5,FALSE)-1),""))</f>
        <v>14</v>
      </c>
      <c r="AN112" s="68">
        <v>8.4</v>
      </c>
      <c r="AO112" s="68">
        <v>8.6</v>
      </c>
      <c r="AP112" s="69">
        <v>100</v>
      </c>
      <c r="AQ112" s="64">
        <v>263</v>
      </c>
      <c r="AR112" s="64">
        <v>98</v>
      </c>
      <c r="AS112" s="59">
        <v>100</v>
      </c>
      <c r="AT112" s="73">
        <v>3500</v>
      </c>
      <c r="AU112" s="73">
        <v>14500</v>
      </c>
      <c r="AV112" s="73" t="s">
        <v>38</v>
      </c>
      <c r="AW112" s="73" t="s">
        <v>38</v>
      </c>
      <c r="AX112" s="73" t="s">
        <v>32</v>
      </c>
      <c r="AY112" s="59">
        <v>0</v>
      </c>
      <c r="AZ112" s="59">
        <v>0</v>
      </c>
      <c r="BA112" s="59">
        <v>0</v>
      </c>
      <c r="BB112" s="59">
        <v>0</v>
      </c>
      <c r="BC112" s="59">
        <v>0</v>
      </c>
      <c r="BD112" s="59">
        <v>0</v>
      </c>
      <c r="BE112" s="84" t="s">
        <v>38</v>
      </c>
      <c r="BF112" s="84" t="s">
        <v>38</v>
      </c>
      <c r="BG112" s="84" t="s">
        <v>38</v>
      </c>
      <c r="BH112" s="84" t="s">
        <v>38</v>
      </c>
      <c r="BI112" s="87" t="s">
        <v>547</v>
      </c>
      <c r="BJ112" s="86" t="s">
        <v>258</v>
      </c>
      <c r="BK112" s="71" t="s">
        <v>488</v>
      </c>
      <c r="BL112" s="86" t="s">
        <v>155</v>
      </c>
      <c r="BM112" s="86" t="s">
        <v>178</v>
      </c>
      <c r="BN112" s="86"/>
      <c r="BO112" s="71">
        <v>6</v>
      </c>
      <c r="BP112" s="69">
        <v>246104305100183</v>
      </c>
      <c r="BQ112" s="92">
        <v>1.1</v>
      </c>
      <c r="BR112" s="93">
        <v>0.22</v>
      </c>
      <c r="BS112" s="94">
        <f t="shared" si="18"/>
        <v>1.32</v>
      </c>
      <c r="BT112" s="95">
        <v>0.355</v>
      </c>
      <c r="BU112" s="101">
        <f t="shared" si="19"/>
        <v>1.675</v>
      </c>
      <c r="BV112" s="102">
        <f t="shared" si="16"/>
        <v>3.80228136882129</v>
      </c>
      <c r="BW112" s="103">
        <v>1320</v>
      </c>
      <c r="BX112" s="104">
        <f t="shared" si="17"/>
        <v>0.00636882129277567</v>
      </c>
      <c r="BY112" s="105">
        <v>1000</v>
      </c>
      <c r="BZ112" s="103" t="s">
        <v>32</v>
      </c>
      <c r="CA112" s="106" t="s">
        <v>189</v>
      </c>
      <c r="CB112" s="107" t="s">
        <v>148</v>
      </c>
      <c r="CC112" s="112" t="s">
        <v>149</v>
      </c>
      <c r="CD112" s="106"/>
      <c r="CE112" s="103" t="s">
        <v>192</v>
      </c>
      <c r="CF112" s="113"/>
      <c r="CG112" s="115">
        <v>2000021953</v>
      </c>
    </row>
    <row r="113" spans="1:85">
      <c r="A113" s="53" t="str">
        <f t="shared" si="11"/>
        <v>D1-06-02-45724</v>
      </c>
      <c r="B113" s="47" t="str">
        <f t="shared" si="10"/>
        <v>D1-06-02</v>
      </c>
      <c r="C113" s="48" t="s">
        <v>43</v>
      </c>
      <c r="D113" s="49">
        <v>45724</v>
      </c>
      <c r="E113" s="50" t="s">
        <v>14</v>
      </c>
      <c r="F113" s="51" t="s">
        <v>15</v>
      </c>
      <c r="G113" s="52">
        <v>2</v>
      </c>
      <c r="H113" s="51" t="s">
        <v>205</v>
      </c>
      <c r="I113" s="71">
        <v>6</v>
      </c>
      <c r="J113" s="60">
        <f>IF(ISBLANK(H113),"",IFERROR(VLOOKUP(B113,'Np PL4 Stock'!$A:$D,4,FALSE),""))</f>
        <v>45710</v>
      </c>
      <c r="K113" s="61">
        <f>IF(ISBLANK(H113),"",SUMIF('Np PL4 Stock'!$A:$A,B113,'Np PL4 Stock'!$N:$N))</f>
        <v>2</v>
      </c>
      <c r="L113" s="62">
        <f>IF(ISBLANK(H113),"",VLOOKUP(LEFT(B113,5),Unit!A:B,2,FALSE))</f>
        <v>20</v>
      </c>
      <c r="M113" s="63" t="str">
        <f>IF(ISBLANK(H113),"",IFERROR(VLOOKUP(B113,'Np PL4 Stock'!$A:$T,20,FALSE),""))</f>
        <v>V1-MD1</v>
      </c>
      <c r="N113" s="63" t="str">
        <f>IF(ISBLANK(H113),"",IFERROR(VLOOKUP(B113,'Np PL4 Stock'!$A:$U,21,FALSE),""))</f>
        <v>Konabay</v>
      </c>
      <c r="O113" s="62">
        <f t="shared" si="12"/>
        <v>100</v>
      </c>
      <c r="P113" s="62">
        <f t="shared" si="13"/>
        <v>4.32e-5</v>
      </c>
      <c r="Q113" s="67">
        <f t="shared" si="14"/>
        <v>6.52e-7</v>
      </c>
      <c r="R113" s="67">
        <f t="shared" si="15"/>
        <v>8.486e-7</v>
      </c>
      <c r="S113" s="64">
        <v>12</v>
      </c>
      <c r="T113" s="68">
        <v>7.69</v>
      </c>
      <c r="U113" s="68">
        <v>6.63</v>
      </c>
      <c r="V113" s="69">
        <v>92.857</v>
      </c>
      <c r="W113" s="59">
        <v>382</v>
      </c>
      <c r="X113" s="69">
        <v>94</v>
      </c>
      <c r="Y113" s="59">
        <v>100</v>
      </c>
      <c r="Z113" s="59">
        <v>88</v>
      </c>
      <c r="AA113" s="59">
        <v>0</v>
      </c>
      <c r="AB113" s="59">
        <v>0</v>
      </c>
      <c r="AC113" s="59">
        <v>0</v>
      </c>
      <c r="AD113" s="59">
        <v>0</v>
      </c>
      <c r="AE113" s="59">
        <v>100</v>
      </c>
      <c r="AF113" s="73" t="s">
        <v>38</v>
      </c>
      <c r="AG113" s="73">
        <v>62000</v>
      </c>
      <c r="AH113" s="73" t="s">
        <v>38</v>
      </c>
      <c r="AI113" s="73" t="s">
        <v>38</v>
      </c>
      <c r="AJ113" s="73" t="s">
        <v>38</v>
      </c>
      <c r="AK113" s="73" t="s">
        <v>32</v>
      </c>
      <c r="AL113" s="77" t="str">
        <f>IF(ISBLANK(S113),"",IF(AJ113="Fail","Fail",IF(E113="PL4",IF(AND(T113&gt;STD_01122025!$D$3,U113&lt;STD_01122025!$D$4,OR(AF113="ND",AF113&lt;STD_01122025!$D$7),AH113="ND"),"Pass","Fail"),IF(E113="PL12",IF(AND(S113&lt;STD_01122025!$F$2,T113&gt;STD_01122025!$F$3,U113&lt;STD_01122025!$F$4,V113&gt;STD_01122025!$F$5,X113&gt;STD_01122025!$F$6,OR(AF113="ND",AF113&lt;STD_01122025!$F$7),AH113="ND"),"Pass","Fail"),IF(E113="SuperPL",IF(AND(T113&gt;STD_01122025!$H$3,U113&lt;STD_01122025!$H$4,V113&gt;STD_01122025!$H$5,X113&gt;STD_01122025!$H$6,OR(AF113="ND",AF113&lt;STD_01122025!$H$7),AH113="ND"),"Pass","Fail"),IF(E113="Flight",IF(AND(T113&gt;STD_01122025!$J$3,U113&lt;STD_01122025!$J$4,X113&gt;STD_01122025!$J$6,OR(AF113="ND",AF113&lt;STD_01122025!$J$7),AH113="ND"),"Pass","Fail"),""))))))</f>
        <v>Pass</v>
      </c>
      <c r="AM113" s="62">
        <f>IF(ISBLANK(B113),"",IFERROR(IF(VLOOKUP(B113,'Np PL4 Stock'!$A:$J,10,FALSE)="Np4",D113-VLOOKUP(B113,'Np PL4 Stock'!$A:$E,5,FALSE),D113-VLOOKUP(B113,'Np PL4 Stock'!$A:$E,5,FALSE)-1),""))</f>
        <v>14</v>
      </c>
      <c r="AN113" s="68">
        <v>8.42</v>
      </c>
      <c r="AO113" s="68">
        <v>7.13</v>
      </c>
      <c r="AP113" s="69">
        <v>100</v>
      </c>
      <c r="AQ113" s="64">
        <v>260</v>
      </c>
      <c r="AR113" s="64">
        <v>99</v>
      </c>
      <c r="AS113" s="59">
        <v>100</v>
      </c>
      <c r="AT113" s="73" t="s">
        <v>38</v>
      </c>
      <c r="AU113" s="73">
        <v>32000</v>
      </c>
      <c r="AV113" s="73" t="s">
        <v>38</v>
      </c>
      <c r="AW113" s="73" t="s">
        <v>38</v>
      </c>
      <c r="AX113" s="73" t="s">
        <v>32</v>
      </c>
      <c r="AY113" s="59">
        <v>0</v>
      </c>
      <c r="AZ113" s="59">
        <v>0</v>
      </c>
      <c r="BA113" s="59">
        <v>0</v>
      </c>
      <c r="BB113" s="59">
        <v>0</v>
      </c>
      <c r="BC113" s="59">
        <v>0</v>
      </c>
      <c r="BD113" s="59">
        <v>0</v>
      </c>
      <c r="BE113" s="84" t="s">
        <v>38</v>
      </c>
      <c r="BF113" s="84" t="s">
        <v>38</v>
      </c>
      <c r="BG113" s="84" t="s">
        <v>38</v>
      </c>
      <c r="BH113" s="84" t="s">
        <v>38</v>
      </c>
      <c r="BI113" s="87" t="s">
        <v>547</v>
      </c>
      <c r="BJ113" s="86" t="s">
        <v>258</v>
      </c>
      <c r="BK113" s="71" t="s">
        <v>488</v>
      </c>
      <c r="BL113" s="86" t="s">
        <v>155</v>
      </c>
      <c r="BM113" s="86" t="s">
        <v>178</v>
      </c>
      <c r="BN113" s="86"/>
      <c r="BO113" s="71">
        <v>6</v>
      </c>
      <c r="BP113" s="69">
        <v>246104305100183</v>
      </c>
      <c r="BQ113" s="92">
        <v>0.72</v>
      </c>
      <c r="BR113" s="93">
        <v>0.144</v>
      </c>
      <c r="BS113" s="94">
        <f t="shared" si="18"/>
        <v>0.864</v>
      </c>
      <c r="BT113" s="95">
        <v>0.241</v>
      </c>
      <c r="BU113" s="101">
        <f t="shared" si="19"/>
        <v>1.105</v>
      </c>
      <c r="BV113" s="102">
        <f t="shared" si="16"/>
        <v>3.84615384615385</v>
      </c>
      <c r="BW113" s="103">
        <v>864</v>
      </c>
      <c r="BX113" s="104">
        <f t="shared" si="17"/>
        <v>0.00425</v>
      </c>
      <c r="BY113" s="105">
        <v>1000</v>
      </c>
      <c r="BZ113" s="103" t="s">
        <v>32</v>
      </c>
      <c r="CA113" s="106" t="s">
        <v>189</v>
      </c>
      <c r="CB113" s="107" t="s">
        <v>148</v>
      </c>
      <c r="CC113" s="112" t="s">
        <v>149</v>
      </c>
      <c r="CD113" s="106"/>
      <c r="CE113" s="103" t="s">
        <v>192</v>
      </c>
      <c r="CF113" s="113"/>
      <c r="CG113" s="114">
        <v>2000021953</v>
      </c>
    </row>
    <row r="114" spans="1:85">
      <c r="A114" s="53" t="str">
        <f t="shared" si="11"/>
        <v>D1-10-02-45725</v>
      </c>
      <c r="B114" s="47" t="str">
        <f t="shared" si="10"/>
        <v>D1-10-02</v>
      </c>
      <c r="C114" s="48" t="s">
        <v>43</v>
      </c>
      <c r="D114" s="49">
        <v>45725</v>
      </c>
      <c r="E114" s="50" t="s">
        <v>14</v>
      </c>
      <c r="F114" s="51" t="s">
        <v>15</v>
      </c>
      <c r="G114" s="52">
        <v>2</v>
      </c>
      <c r="H114" s="51" t="s">
        <v>205</v>
      </c>
      <c r="I114" s="71">
        <v>10</v>
      </c>
      <c r="J114" s="60">
        <f>IF(ISBLANK(H114),"",IFERROR(VLOOKUP(B114,'Np PL4 Stock'!$A:$D,4,FALSE),""))</f>
        <v>45711</v>
      </c>
      <c r="K114" s="61">
        <f>IF(ISBLANK(H114),"",SUMIF('Np PL4 Stock'!$A:$A,B114,'Np PL4 Stock'!$N:$N))</f>
        <v>2</v>
      </c>
      <c r="L114" s="62">
        <f>IF(ISBLANK(H114),"",VLOOKUP(LEFT(B114,5),Unit!A:B,2,FALSE))</f>
        <v>20</v>
      </c>
      <c r="M114" s="63" t="str">
        <f>IF(ISBLANK(H114),"",IFERROR(VLOOKUP(B114,'Np PL4 Stock'!$A:$T,20,FALSE),""))</f>
        <v>V1-MD1</v>
      </c>
      <c r="N114" s="63" t="str">
        <f>IF(ISBLANK(H114),"",IFERROR(VLOOKUP(B114,'Np PL4 Stock'!$A:$U,21,FALSE),""))</f>
        <v>Konabay</v>
      </c>
      <c r="O114" s="62">
        <f t="shared" si="12"/>
        <v>100</v>
      </c>
      <c r="P114" s="62">
        <f t="shared" si="13"/>
        <v>6.875e-5</v>
      </c>
      <c r="Q114" s="67">
        <f t="shared" si="14"/>
        <v>6.875e-7</v>
      </c>
      <c r="R114" s="67">
        <f t="shared" si="15"/>
        <v>8.64175e-7</v>
      </c>
      <c r="S114" s="64">
        <v>12</v>
      </c>
      <c r="T114" s="68">
        <v>7.841</v>
      </c>
      <c r="U114" s="68">
        <v>5.866</v>
      </c>
      <c r="V114" s="69">
        <v>96.923</v>
      </c>
      <c r="W114" s="59">
        <v>360</v>
      </c>
      <c r="X114" s="69">
        <v>96</v>
      </c>
      <c r="Y114" s="59">
        <v>100</v>
      </c>
      <c r="Z114" s="59">
        <v>88</v>
      </c>
      <c r="AA114" s="59">
        <v>0</v>
      </c>
      <c r="AB114" s="59">
        <v>0</v>
      </c>
      <c r="AC114" s="59">
        <v>0</v>
      </c>
      <c r="AD114" s="59">
        <v>0</v>
      </c>
      <c r="AE114" s="59">
        <v>100</v>
      </c>
      <c r="AF114" s="73" t="s">
        <v>38</v>
      </c>
      <c r="AG114" s="73">
        <v>87000</v>
      </c>
      <c r="AH114" s="73" t="s">
        <v>38</v>
      </c>
      <c r="AI114" s="73" t="s">
        <v>38</v>
      </c>
      <c r="AJ114" s="73" t="s">
        <v>38</v>
      </c>
      <c r="AK114" s="73" t="s">
        <v>32</v>
      </c>
      <c r="AL114" s="77" t="str">
        <f>IF(ISBLANK(S114),"",IF(AJ114="Fail","Fail",IF(E114="PL4",IF(AND(T114&gt;STD_01122025!$D$3,U114&lt;STD_01122025!$D$4,OR(AF114="ND",AF114&lt;STD_01122025!$D$7),AH114="ND"),"Pass","Fail"),IF(E114="PL12",IF(AND(S114&lt;STD_01122025!$F$2,T114&gt;STD_01122025!$F$3,U114&lt;STD_01122025!$F$4,V114&gt;STD_01122025!$F$5,X114&gt;STD_01122025!$F$6,OR(AF114="ND",AF114&lt;STD_01122025!$F$7),AH114="ND"),"Pass","Fail"),IF(E114="SuperPL",IF(AND(T114&gt;STD_01122025!$H$3,U114&lt;STD_01122025!$H$4,V114&gt;STD_01122025!$H$5,X114&gt;STD_01122025!$H$6,OR(AF114="ND",AF114&lt;STD_01122025!$H$7),AH114="ND"),"Pass","Fail"),IF(E114="Flight",IF(AND(T114&gt;STD_01122025!$J$3,U114&lt;STD_01122025!$J$4,X114&gt;STD_01122025!$J$6,OR(AF114="ND",AF114&lt;STD_01122025!$J$7),AH114="ND"),"Pass","Fail"),""))))))</f>
        <v>Pass</v>
      </c>
      <c r="AM114" s="62">
        <f>IF(ISBLANK(B114),"",IFERROR(IF(VLOOKUP(B114,'Np PL4 Stock'!$A:$J,10,FALSE)="Np4",D114-VLOOKUP(B114,'Np PL4 Stock'!$A:$E,5,FALSE),D114-VLOOKUP(B114,'Np PL4 Stock'!$A:$E,5,FALSE)-1),""))</f>
        <v>14</v>
      </c>
      <c r="AN114" s="68">
        <v>8.539</v>
      </c>
      <c r="AO114" s="68">
        <v>6.95</v>
      </c>
      <c r="AP114" s="69">
        <v>100</v>
      </c>
      <c r="AQ114" s="64">
        <v>245</v>
      </c>
      <c r="AR114" s="64">
        <v>98</v>
      </c>
      <c r="AS114" s="59">
        <v>100</v>
      </c>
      <c r="AT114" s="73" t="s">
        <v>38</v>
      </c>
      <c r="AU114" s="73">
        <v>52500</v>
      </c>
      <c r="AV114" s="73" t="s">
        <v>38</v>
      </c>
      <c r="AW114" s="73" t="s">
        <v>38</v>
      </c>
      <c r="AX114" s="73" t="s">
        <v>32</v>
      </c>
      <c r="AY114" s="59">
        <v>0</v>
      </c>
      <c r="AZ114" s="59">
        <v>0</v>
      </c>
      <c r="BA114" s="59">
        <v>0</v>
      </c>
      <c r="BB114" s="59">
        <v>0</v>
      </c>
      <c r="BC114" s="59">
        <v>0</v>
      </c>
      <c r="BD114" s="59">
        <v>0</v>
      </c>
      <c r="BE114" s="84" t="s">
        <v>38</v>
      </c>
      <c r="BF114" s="84" t="s">
        <v>38</v>
      </c>
      <c r="BG114" s="84" t="s">
        <v>38</v>
      </c>
      <c r="BH114" s="84" t="s">
        <v>38</v>
      </c>
      <c r="BI114" s="87" t="s">
        <v>515</v>
      </c>
      <c r="BJ114" s="86" t="s">
        <v>261</v>
      </c>
      <c r="BK114" s="71" t="s">
        <v>495</v>
      </c>
      <c r="BL114" s="86" t="s">
        <v>155</v>
      </c>
      <c r="BM114" s="86" t="s">
        <v>178</v>
      </c>
      <c r="BN114" s="86"/>
      <c r="BO114" s="71">
        <v>10</v>
      </c>
      <c r="BP114" s="69">
        <v>246104305100184</v>
      </c>
      <c r="BQ114" s="92">
        <v>0.7</v>
      </c>
      <c r="BR114" s="93">
        <v>0.07</v>
      </c>
      <c r="BS114" s="94">
        <f t="shared" si="18"/>
        <v>0.77</v>
      </c>
      <c r="BT114" s="95">
        <v>0.19</v>
      </c>
      <c r="BU114" s="101">
        <f t="shared" si="19"/>
        <v>0.96</v>
      </c>
      <c r="BV114" s="102">
        <f t="shared" si="16"/>
        <v>4.08163265306122</v>
      </c>
      <c r="BW114" s="103">
        <v>770</v>
      </c>
      <c r="BX114" s="104">
        <f t="shared" si="17"/>
        <v>0.00391836734693878</v>
      </c>
      <c r="BY114" s="105">
        <v>1000</v>
      </c>
      <c r="BZ114" s="103" t="s">
        <v>32</v>
      </c>
      <c r="CA114" s="106" t="s">
        <v>189</v>
      </c>
      <c r="CB114" s="107" t="s">
        <v>148</v>
      </c>
      <c r="CC114" s="112" t="s">
        <v>149</v>
      </c>
      <c r="CD114" s="106"/>
      <c r="CE114" s="103" t="s">
        <v>192</v>
      </c>
      <c r="CF114" s="113"/>
      <c r="CG114" s="114">
        <v>2000026895</v>
      </c>
    </row>
    <row r="115" spans="1:85">
      <c r="A115" s="53" t="str">
        <f t="shared" si="11"/>
        <v>D1-10-02-45725</v>
      </c>
      <c r="B115" s="47" t="str">
        <f t="shared" si="10"/>
        <v>D1-10-02</v>
      </c>
      <c r="C115" s="48" t="s">
        <v>43</v>
      </c>
      <c r="D115" s="49">
        <v>45725</v>
      </c>
      <c r="E115" s="50" t="s">
        <v>14</v>
      </c>
      <c r="F115" s="51" t="s">
        <v>15</v>
      </c>
      <c r="G115" s="52">
        <v>2</v>
      </c>
      <c r="H115" s="51" t="s">
        <v>205</v>
      </c>
      <c r="I115" s="71">
        <v>10</v>
      </c>
      <c r="J115" s="60">
        <f>IF(ISBLANK(H115),"",IFERROR(VLOOKUP(B115,'Np PL4 Stock'!$A:$D,4,FALSE),""))</f>
        <v>45711</v>
      </c>
      <c r="K115" s="61">
        <f>IF(ISBLANK(H115),"",SUMIF('Np PL4 Stock'!$A:$A,B115,'Np PL4 Stock'!$N:$N))</f>
        <v>2</v>
      </c>
      <c r="L115" s="62">
        <f>IF(ISBLANK(H115),"",VLOOKUP(LEFT(B115,5),Unit!A:B,2,FALSE))</f>
        <v>20</v>
      </c>
      <c r="M115" s="63" t="str">
        <f>IF(ISBLANK(H115),"",IFERROR(VLOOKUP(B115,'Np PL4 Stock'!$A:$T,20,FALSE),""))</f>
        <v>V1-MD1</v>
      </c>
      <c r="N115" s="63" t="str">
        <f>IF(ISBLANK(H115),"",IFERROR(VLOOKUP(B115,'Np PL4 Stock'!$A:$U,21,FALSE),""))</f>
        <v>Konabay</v>
      </c>
      <c r="O115" s="62">
        <f t="shared" si="12"/>
        <v>100</v>
      </c>
      <c r="P115" s="62">
        <f t="shared" si="13"/>
        <v>6.875e-5</v>
      </c>
      <c r="Q115" s="67">
        <f t="shared" si="14"/>
        <v>6.875e-7</v>
      </c>
      <c r="R115" s="67">
        <f t="shared" si="15"/>
        <v>8.64175e-7</v>
      </c>
      <c r="S115" s="64">
        <v>12</v>
      </c>
      <c r="T115" s="68">
        <v>7.841</v>
      </c>
      <c r="U115" s="68">
        <v>5.866</v>
      </c>
      <c r="V115" s="69">
        <v>96.923</v>
      </c>
      <c r="W115" s="59">
        <v>360</v>
      </c>
      <c r="X115" s="71">
        <v>96</v>
      </c>
      <c r="Y115" s="59">
        <v>100</v>
      </c>
      <c r="Z115" s="59">
        <v>88</v>
      </c>
      <c r="AA115" s="59">
        <v>0</v>
      </c>
      <c r="AB115" s="59">
        <v>0</v>
      </c>
      <c r="AC115" s="59">
        <v>0</v>
      </c>
      <c r="AD115" s="59">
        <v>0</v>
      </c>
      <c r="AE115" s="59">
        <v>100</v>
      </c>
      <c r="AF115" s="73" t="s">
        <v>38</v>
      </c>
      <c r="AG115" s="73">
        <v>87000</v>
      </c>
      <c r="AH115" s="73" t="s">
        <v>38</v>
      </c>
      <c r="AI115" s="73" t="s">
        <v>38</v>
      </c>
      <c r="AJ115" s="73" t="s">
        <v>38</v>
      </c>
      <c r="AK115" s="73" t="s">
        <v>32</v>
      </c>
      <c r="AL115" s="77" t="str">
        <f>IF(ISBLANK(S115),"",IF(AJ115="Fail","Fail",IF(E115="PL4",IF(AND(T115&gt;STD_01122025!$D$3,U115&lt;STD_01122025!$D$4,OR(AF115="ND",AF115&lt;STD_01122025!$D$7),AH115="ND"),"Pass","Fail"),IF(E115="PL12",IF(AND(S115&lt;STD_01122025!$F$2,T115&gt;STD_01122025!$F$3,U115&lt;STD_01122025!$F$4,V115&gt;STD_01122025!$F$5,X115&gt;STD_01122025!$F$6,OR(AF115="ND",AF115&lt;STD_01122025!$F$7),AH115="ND"),"Pass","Fail"),IF(E115="SuperPL",IF(AND(T115&gt;STD_01122025!$H$3,U115&lt;STD_01122025!$H$4,V115&gt;STD_01122025!$H$5,X115&gt;STD_01122025!$H$6,OR(AF115="ND",AF115&lt;STD_01122025!$H$7),AH115="ND"),"Pass","Fail"),IF(E115="Flight",IF(AND(T115&gt;STD_01122025!$J$3,U115&lt;STD_01122025!$J$4,X115&gt;STD_01122025!$J$6,OR(AF115="ND",AF115&lt;STD_01122025!$J$7),AH115="ND"),"Pass","Fail"),""))))))</f>
        <v>Pass</v>
      </c>
      <c r="AM115" s="62">
        <f>IF(ISBLANK(B115),"",IFERROR(IF(VLOOKUP(B115,'Np PL4 Stock'!$A:$J,10,FALSE)="Np4",D115-VLOOKUP(B115,'Np PL4 Stock'!$A:$E,5,FALSE),D115-VLOOKUP(B115,'Np PL4 Stock'!$A:$E,5,FALSE)-1),""))</f>
        <v>14</v>
      </c>
      <c r="AN115" s="68">
        <v>8.539</v>
      </c>
      <c r="AO115" s="68">
        <v>6.95</v>
      </c>
      <c r="AP115" s="69">
        <v>100</v>
      </c>
      <c r="AQ115" s="64">
        <v>245</v>
      </c>
      <c r="AR115" s="64">
        <v>98</v>
      </c>
      <c r="AS115" s="59">
        <v>100</v>
      </c>
      <c r="AT115" s="73" t="s">
        <v>38</v>
      </c>
      <c r="AU115" s="73">
        <v>52500</v>
      </c>
      <c r="AV115" s="73" t="s">
        <v>38</v>
      </c>
      <c r="AW115" s="73" t="s">
        <v>38</v>
      </c>
      <c r="AX115" s="73" t="s">
        <v>32</v>
      </c>
      <c r="AY115" s="59">
        <v>0</v>
      </c>
      <c r="AZ115" s="59">
        <v>0</v>
      </c>
      <c r="BA115" s="59">
        <v>0</v>
      </c>
      <c r="BB115" s="59">
        <v>0</v>
      </c>
      <c r="BC115" s="59">
        <v>0</v>
      </c>
      <c r="BD115" s="59">
        <v>0</v>
      </c>
      <c r="BE115" s="84" t="s">
        <v>38</v>
      </c>
      <c r="BF115" s="84" t="s">
        <v>38</v>
      </c>
      <c r="BG115" s="84" t="s">
        <v>38</v>
      </c>
      <c r="BH115" s="84" t="s">
        <v>38</v>
      </c>
      <c r="BI115" s="87" t="s">
        <v>510</v>
      </c>
      <c r="BJ115" s="71" t="s">
        <v>261</v>
      </c>
      <c r="BK115" s="64" t="s">
        <v>495</v>
      </c>
      <c r="BL115" s="86" t="s">
        <v>155</v>
      </c>
      <c r="BM115" s="86" t="s">
        <v>178</v>
      </c>
      <c r="BN115" s="86"/>
      <c r="BO115" s="71">
        <v>9</v>
      </c>
      <c r="BP115" s="69">
        <v>246104305100185</v>
      </c>
      <c r="BQ115" s="92">
        <v>0.55</v>
      </c>
      <c r="BR115" s="93">
        <v>0.055</v>
      </c>
      <c r="BS115" s="94">
        <f t="shared" si="18"/>
        <v>0.605</v>
      </c>
      <c r="BT115" s="95">
        <v>0.16335</v>
      </c>
      <c r="BU115" s="101">
        <f t="shared" si="19"/>
        <v>0.76835</v>
      </c>
      <c r="BV115" s="102">
        <f t="shared" si="16"/>
        <v>4.08163265306122</v>
      </c>
      <c r="BW115" s="103">
        <v>605</v>
      </c>
      <c r="BX115" s="104">
        <f t="shared" si="17"/>
        <v>0.00313612244897959</v>
      </c>
      <c r="BY115" s="105">
        <v>1000</v>
      </c>
      <c r="BZ115" s="103" t="s">
        <v>32</v>
      </c>
      <c r="CA115" s="106" t="s">
        <v>189</v>
      </c>
      <c r="CB115" s="107" t="s">
        <v>148</v>
      </c>
      <c r="CC115" s="112" t="s">
        <v>149</v>
      </c>
      <c r="CD115" s="106"/>
      <c r="CE115" s="103" t="s">
        <v>192</v>
      </c>
      <c r="CF115" s="113"/>
      <c r="CG115" s="115">
        <v>2000012056</v>
      </c>
    </row>
    <row r="116" spans="1:85">
      <c r="A116" s="53" t="str">
        <f t="shared" si="11"/>
        <v>D1-06-02-45725</v>
      </c>
      <c r="B116" s="47" t="str">
        <f t="shared" si="10"/>
        <v>D1-06-02</v>
      </c>
      <c r="C116" s="48" t="s">
        <v>43</v>
      </c>
      <c r="D116" s="49">
        <v>45725</v>
      </c>
      <c r="E116" s="50" t="s">
        <v>14</v>
      </c>
      <c r="F116" s="51" t="s">
        <v>15</v>
      </c>
      <c r="G116" s="52">
        <v>2</v>
      </c>
      <c r="H116" s="51" t="s">
        <v>205</v>
      </c>
      <c r="I116" s="71">
        <v>6</v>
      </c>
      <c r="J116" s="60">
        <f>IF(ISBLANK(H116),"",IFERROR(VLOOKUP(B116,'Np PL4 Stock'!$A:$D,4,FALSE),""))</f>
        <v>45710</v>
      </c>
      <c r="K116" s="61">
        <f>IF(ISBLANK(H116),"",SUMIF('Np PL4 Stock'!$A:$A,B116,'Np PL4 Stock'!$N:$N))</f>
        <v>2</v>
      </c>
      <c r="L116" s="62">
        <f>IF(ISBLANK(H116),"",VLOOKUP(LEFT(B116,5),Unit!A:B,2,FALSE))</f>
        <v>20</v>
      </c>
      <c r="M116" s="63" t="str">
        <f>IF(ISBLANK(H116),"",IFERROR(VLOOKUP(B116,'Np PL4 Stock'!$A:$T,20,FALSE),""))</f>
        <v>V1-MD1</v>
      </c>
      <c r="N116" s="63" t="str">
        <f>IF(ISBLANK(H116),"",IFERROR(VLOOKUP(B116,'Np PL4 Stock'!$A:$U,21,FALSE),""))</f>
        <v>Konabay</v>
      </c>
      <c r="O116" s="62">
        <f t="shared" si="12"/>
        <v>100</v>
      </c>
      <c r="P116" s="62">
        <f t="shared" si="13"/>
        <v>2.2e-5</v>
      </c>
      <c r="Q116" s="67">
        <f t="shared" si="14"/>
        <v>6.52e-7</v>
      </c>
      <c r="R116" s="67">
        <f t="shared" si="15"/>
        <v>8.486e-7</v>
      </c>
      <c r="S116" s="64">
        <v>12</v>
      </c>
      <c r="T116" s="68">
        <v>7.691</v>
      </c>
      <c r="U116" s="68">
        <v>6.631</v>
      </c>
      <c r="V116" s="69">
        <v>92.857</v>
      </c>
      <c r="W116" s="59">
        <v>382</v>
      </c>
      <c r="X116" s="69">
        <v>94</v>
      </c>
      <c r="Y116" s="59">
        <v>100</v>
      </c>
      <c r="Z116" s="59">
        <v>88</v>
      </c>
      <c r="AA116" s="59">
        <v>0</v>
      </c>
      <c r="AB116" s="59">
        <v>0</v>
      </c>
      <c r="AC116" s="59">
        <v>0</v>
      </c>
      <c r="AD116" s="59">
        <v>0</v>
      </c>
      <c r="AE116" s="59">
        <v>100</v>
      </c>
      <c r="AF116" s="73" t="s">
        <v>38</v>
      </c>
      <c r="AG116" s="73">
        <v>62000</v>
      </c>
      <c r="AH116" s="73" t="s">
        <v>38</v>
      </c>
      <c r="AI116" s="73" t="s">
        <v>38</v>
      </c>
      <c r="AJ116" s="73" t="s">
        <v>38</v>
      </c>
      <c r="AK116" s="73" t="s">
        <v>32</v>
      </c>
      <c r="AL116" s="77" t="str">
        <f>IF(ISBLANK(S116),"",IF(AJ116="Fail","Fail",IF(E116="PL4",IF(AND(T116&gt;STD_01122025!$D$3,U116&lt;STD_01122025!$D$4,OR(AF116="ND",AF116&lt;STD_01122025!$D$7),AH116="ND"),"Pass","Fail"),IF(E116="PL12",IF(AND(S116&lt;STD_01122025!$F$2,T116&gt;STD_01122025!$F$3,U116&lt;STD_01122025!$F$4,V116&gt;STD_01122025!$F$5,X116&gt;STD_01122025!$F$6,OR(AF116="ND",AF116&lt;STD_01122025!$F$7),AH116="ND"),"Pass","Fail"),IF(E116="SuperPL",IF(AND(T116&gt;STD_01122025!$H$3,U116&lt;STD_01122025!$H$4,V116&gt;STD_01122025!$H$5,X116&gt;STD_01122025!$H$6,OR(AF116="ND",AF116&lt;STD_01122025!$H$7),AH116="ND"),"Pass","Fail"),IF(E116="Flight",IF(AND(T116&gt;STD_01122025!$J$3,U116&lt;STD_01122025!$J$4,X116&gt;STD_01122025!$J$6,OR(AF116="ND",AF116&lt;STD_01122025!$J$7),AH116="ND"),"Pass","Fail"),""))))))</f>
        <v>Pass</v>
      </c>
      <c r="AM116" s="62">
        <f>IF(ISBLANK(B116),"",IFERROR(IF(VLOOKUP(B116,'Np PL4 Stock'!$A:$J,10,FALSE)="Np4",D116-VLOOKUP(B116,'Np PL4 Stock'!$A:$E,5,FALSE),D116-VLOOKUP(B116,'Np PL4 Stock'!$A:$E,5,FALSE)-1),""))</f>
        <v>15</v>
      </c>
      <c r="AN116" s="68">
        <v>8.679</v>
      </c>
      <c r="AO116" s="68">
        <v>6.85</v>
      </c>
      <c r="AP116" s="69">
        <v>100</v>
      </c>
      <c r="AQ116" s="64">
        <v>238</v>
      </c>
      <c r="AR116" s="64">
        <v>99</v>
      </c>
      <c r="AS116" s="59">
        <v>100</v>
      </c>
      <c r="AT116" s="73" t="s">
        <v>38</v>
      </c>
      <c r="AU116" s="73">
        <v>44500</v>
      </c>
      <c r="AV116" s="73" t="s">
        <v>38</v>
      </c>
      <c r="AW116" s="73" t="s">
        <v>38</v>
      </c>
      <c r="AX116" s="73" t="s">
        <v>32</v>
      </c>
      <c r="AY116" s="59">
        <v>0</v>
      </c>
      <c r="AZ116" s="59">
        <v>0</v>
      </c>
      <c r="BA116" s="59">
        <v>0</v>
      </c>
      <c r="BB116" s="59">
        <v>0</v>
      </c>
      <c r="BC116" s="59">
        <v>0</v>
      </c>
      <c r="BD116" s="59">
        <v>0</v>
      </c>
      <c r="BE116" s="84" t="s">
        <v>38</v>
      </c>
      <c r="BF116" s="84" t="s">
        <v>38</v>
      </c>
      <c r="BG116" s="84" t="s">
        <v>38</v>
      </c>
      <c r="BH116" s="84" t="s">
        <v>38</v>
      </c>
      <c r="BI116" s="85" t="s">
        <v>503</v>
      </c>
      <c r="BJ116" s="86" t="s">
        <v>261</v>
      </c>
      <c r="BK116" s="64" t="s">
        <v>495</v>
      </c>
      <c r="BL116" s="86" t="s">
        <v>155</v>
      </c>
      <c r="BM116" s="86" t="s">
        <v>178</v>
      </c>
      <c r="BN116" s="86"/>
      <c r="BO116" s="71">
        <v>10</v>
      </c>
      <c r="BP116" s="69">
        <v>246104305100186</v>
      </c>
      <c r="BQ116" s="92">
        <v>0.4</v>
      </c>
      <c r="BR116" s="93">
        <v>0.04</v>
      </c>
      <c r="BS116" s="94">
        <f t="shared" si="18"/>
        <v>0.44</v>
      </c>
      <c r="BT116" s="95">
        <v>0.1522</v>
      </c>
      <c r="BU116" s="101">
        <f t="shared" si="19"/>
        <v>0.5922</v>
      </c>
      <c r="BV116" s="102">
        <f t="shared" si="16"/>
        <v>4.20168067226891</v>
      </c>
      <c r="BW116" s="103">
        <v>440</v>
      </c>
      <c r="BX116" s="104">
        <f t="shared" si="17"/>
        <v>0.00248823529411765</v>
      </c>
      <c r="BY116" s="105">
        <v>1000</v>
      </c>
      <c r="BZ116" s="103" t="s">
        <v>32</v>
      </c>
      <c r="CA116" s="106" t="s">
        <v>189</v>
      </c>
      <c r="CB116" s="107" t="s">
        <v>148</v>
      </c>
      <c r="CC116" s="112" t="s">
        <v>149</v>
      </c>
      <c r="CD116" s="106"/>
      <c r="CE116" s="103" t="s">
        <v>192</v>
      </c>
      <c r="CF116" s="113"/>
      <c r="CG116" s="115">
        <v>2000003046</v>
      </c>
    </row>
    <row r="117" spans="1:85">
      <c r="A117" s="53" t="str">
        <f t="shared" si="11"/>
        <v>A1-03-02-45726</v>
      </c>
      <c r="B117" s="47" t="str">
        <f t="shared" si="10"/>
        <v>A1-03-02</v>
      </c>
      <c r="C117" s="48" t="s">
        <v>43</v>
      </c>
      <c r="D117" s="49">
        <v>45726</v>
      </c>
      <c r="E117" s="50" t="s">
        <v>3</v>
      </c>
      <c r="F117" s="51" t="s">
        <v>6</v>
      </c>
      <c r="G117" s="52">
        <v>2</v>
      </c>
      <c r="H117" s="51" t="s">
        <v>144</v>
      </c>
      <c r="I117" s="71">
        <v>3</v>
      </c>
      <c r="J117" s="60">
        <f>IF(ISBLANK(H117),"",IFERROR(VLOOKUP(B117,'Np PL4 Stock'!$A:$D,4,FALSE),""))</f>
        <v>45716</v>
      </c>
      <c r="K117" s="61">
        <f>IF(ISBLANK(H117),"",SUMIF('Np PL4 Stock'!$A:$A,B117,'Np PL4 Stock'!$N:$N))</f>
        <v>2</v>
      </c>
      <c r="L117" s="62">
        <f>IF(ISBLANK(H117),"",VLOOKUP(LEFT(B117,5),Unit!A:B,2,FALSE))</f>
        <v>16</v>
      </c>
      <c r="M117" s="63" t="str">
        <f>IF(ISBLANK(H117),"",IFERROR(VLOOKUP(B117,'Np PL4 Stock'!$A:$T,20,FALSE),""))</f>
        <v>V1-MD1</v>
      </c>
      <c r="N117" s="63" t="str">
        <f>IF(ISBLANK(H117),"",IFERROR(VLOOKUP(B117,'Np PL4 Stock'!$A:$U,21,FALSE),""))</f>
        <v>Konabay</v>
      </c>
      <c r="O117" s="62">
        <f t="shared" si="12"/>
        <v>125</v>
      </c>
      <c r="P117" s="62">
        <f t="shared" si="13"/>
        <v>0.0001015625</v>
      </c>
      <c r="Q117" s="67">
        <f t="shared" si="14"/>
        <v>8.125e-7</v>
      </c>
      <c r="R117" s="67">
        <f t="shared" si="15"/>
        <v>1.0525125e-6</v>
      </c>
      <c r="S117" s="64">
        <v>9</v>
      </c>
      <c r="T117" s="68">
        <v>6.2</v>
      </c>
      <c r="U117" s="68">
        <v>6.561</v>
      </c>
      <c r="V117" s="69" t="s">
        <v>32</v>
      </c>
      <c r="W117" s="64" t="s">
        <v>32</v>
      </c>
      <c r="X117" s="71">
        <v>84</v>
      </c>
      <c r="Y117" s="59" t="s">
        <v>32</v>
      </c>
      <c r="Z117" s="59" t="s">
        <v>32</v>
      </c>
      <c r="AA117" s="59" t="s">
        <v>32</v>
      </c>
      <c r="AB117" s="59" t="s">
        <v>32</v>
      </c>
      <c r="AC117" s="59">
        <v>0</v>
      </c>
      <c r="AD117" s="59">
        <v>0</v>
      </c>
      <c r="AE117" s="59" t="s">
        <v>32</v>
      </c>
      <c r="AF117" s="73" t="s">
        <v>38</v>
      </c>
      <c r="AG117" s="73">
        <v>43500</v>
      </c>
      <c r="AH117" s="73" t="s">
        <v>38</v>
      </c>
      <c r="AI117" s="73" t="s">
        <v>38</v>
      </c>
      <c r="AJ117" s="73" t="s">
        <v>38</v>
      </c>
      <c r="AK117" s="73" t="s">
        <v>32</v>
      </c>
      <c r="AL117" s="77" t="str">
        <f>IF(ISBLANK(S117),"",IF(AJ117="Fail","Fail",IF(E117="PL4",IF(AND(T117&gt;STD_01122025!$D$3,U117&lt;STD_01122025!$D$4,OR(AF117="ND",AF117&lt;STD_01122025!$D$7),AH117="ND"),"Pass","Fail"),IF(E117="PL12",IF(AND(S117&lt;STD_01122025!$F$2,T117&gt;STD_01122025!$F$3,U117&lt;STD_01122025!$F$4,V117&gt;STD_01122025!$F$5,X117&gt;STD_01122025!$F$6,OR(AF117="ND",AF117&lt;STD_01122025!$F$7),AH117="ND"),"Pass","Fail"),IF(E117="SuperPL",IF(AND(T117&gt;STD_01122025!$H$3,U117&lt;STD_01122025!$H$4,V117&gt;STD_01122025!$H$5,X117&gt;STD_01122025!$H$6,OR(AF117="ND",AF117&lt;STD_01122025!$H$7),AH117="ND"),"Pass","Fail"),IF(E117="Flight",IF(AND(T117&gt;STD_01122025!$J$3,U117&lt;STD_01122025!$J$4,X117&gt;STD_01122025!$J$6,OR(AF117="ND",AF117&lt;STD_01122025!$J$7),AH117="ND"),"Pass","Fail"),""))))))</f>
        <v>Pass</v>
      </c>
      <c r="AM117" s="62">
        <f>IF(ISBLANK(B117),"",IFERROR(IF(VLOOKUP(B117,'Np PL4 Stock'!$A:$J,10,FALSE)="Np4",D117-VLOOKUP(B117,'Np PL4 Stock'!$A:$E,5,FALSE),D117-VLOOKUP(B117,'Np PL4 Stock'!$A:$E,5,FALSE)-1),""))</f>
        <v>10</v>
      </c>
      <c r="AN117" s="68">
        <v>6.54</v>
      </c>
      <c r="AO117" s="68">
        <v>6.172</v>
      </c>
      <c r="AP117" s="69" t="s">
        <v>32</v>
      </c>
      <c r="AQ117" s="64">
        <v>628</v>
      </c>
      <c r="AR117" s="64">
        <v>88</v>
      </c>
      <c r="AS117" s="59" t="s">
        <v>32</v>
      </c>
      <c r="AT117" s="73" t="s">
        <v>38</v>
      </c>
      <c r="AU117" s="73">
        <v>41000</v>
      </c>
      <c r="AV117" s="73" t="s">
        <v>38</v>
      </c>
      <c r="AW117" s="73" t="s">
        <v>38</v>
      </c>
      <c r="AX117" s="73" t="s">
        <v>32</v>
      </c>
      <c r="AY117" s="59">
        <v>0</v>
      </c>
      <c r="AZ117" s="59">
        <v>0</v>
      </c>
      <c r="BA117" s="59">
        <v>0</v>
      </c>
      <c r="BB117" s="59">
        <v>0</v>
      </c>
      <c r="BC117" s="59">
        <v>0</v>
      </c>
      <c r="BD117" s="59">
        <v>0</v>
      </c>
      <c r="BE117" s="84" t="s">
        <v>38</v>
      </c>
      <c r="BF117" s="84" t="s">
        <v>38</v>
      </c>
      <c r="BG117" s="84" t="s">
        <v>38</v>
      </c>
      <c r="BH117" s="84" t="s">
        <v>38</v>
      </c>
      <c r="BI117" s="87" t="s">
        <v>480</v>
      </c>
      <c r="BJ117" s="71" t="s">
        <v>246</v>
      </c>
      <c r="BK117" s="64" t="s">
        <v>481</v>
      </c>
      <c r="BL117" s="86" t="s">
        <v>155</v>
      </c>
      <c r="BM117" s="86" t="s">
        <v>178</v>
      </c>
      <c r="BN117" s="86"/>
      <c r="BO117" s="71">
        <v>15</v>
      </c>
      <c r="BP117" s="69">
        <v>246104305100187</v>
      </c>
      <c r="BQ117" s="92">
        <v>1.25</v>
      </c>
      <c r="BR117" s="93">
        <v>0.375</v>
      </c>
      <c r="BS117" s="94">
        <f t="shared" si="18"/>
        <v>1.625</v>
      </c>
      <c r="BT117" s="95">
        <v>0.480025</v>
      </c>
      <c r="BU117" s="101">
        <f t="shared" si="19"/>
        <v>2.105025</v>
      </c>
      <c r="BV117" s="102">
        <f t="shared" si="16"/>
        <v>1.59235668789809</v>
      </c>
      <c r="BW117" s="103">
        <v>812.5</v>
      </c>
      <c r="BX117" s="104">
        <f t="shared" si="17"/>
        <v>0.00335195063694268</v>
      </c>
      <c r="BY117" s="105">
        <v>2000</v>
      </c>
      <c r="BZ117" s="103" t="s">
        <v>32</v>
      </c>
      <c r="CA117" s="106" t="s">
        <v>189</v>
      </c>
      <c r="CB117" s="107" t="s">
        <v>148</v>
      </c>
      <c r="CC117" s="112" t="s">
        <v>149</v>
      </c>
      <c r="CD117" s="106"/>
      <c r="CE117" s="103" t="s">
        <v>192</v>
      </c>
      <c r="CF117" s="113"/>
      <c r="CG117" s="114">
        <v>2000004627</v>
      </c>
    </row>
    <row r="118" spans="1:85">
      <c r="A118" s="53" t="str">
        <f t="shared" si="11"/>
        <v>A1-04-02-45726</v>
      </c>
      <c r="B118" s="47" t="str">
        <f t="shared" ref="B118:B181" si="20">IF(ISBLANK(H118),"",H118&amp;"-"&amp;IF(OR(LEN(I118)=1,LEN(I118)=4),"0"&amp;I118,I118))&amp;"-"&amp;IF(LEN(G118)=1,"0"&amp;G118,G118)</f>
        <v>A1-04-02</v>
      </c>
      <c r="C118" s="48" t="s">
        <v>43</v>
      </c>
      <c r="D118" s="49">
        <v>45726</v>
      </c>
      <c r="E118" s="50" t="s">
        <v>3</v>
      </c>
      <c r="F118" s="51" t="s">
        <v>6</v>
      </c>
      <c r="G118" s="52">
        <v>2</v>
      </c>
      <c r="H118" s="51" t="s">
        <v>144</v>
      </c>
      <c r="I118" s="59">
        <v>4</v>
      </c>
      <c r="J118" s="60">
        <f>IF(ISBLANK(H118),"",IFERROR(VLOOKUP(B118,'Np PL4 Stock'!$A:$D,4,FALSE),""))</f>
        <v>45716</v>
      </c>
      <c r="K118" s="61">
        <f>IF(ISBLANK(H118),"",SUMIF('Np PL4 Stock'!$A:$A,B118,'Np PL4 Stock'!$N:$N))</f>
        <v>2</v>
      </c>
      <c r="L118" s="62">
        <f>IF(ISBLANK(H118),"",VLOOKUP(LEFT(B118,5),Unit!A:B,2,FALSE))</f>
        <v>16</v>
      </c>
      <c r="M118" s="63" t="str">
        <f>IF(ISBLANK(H118),"",IFERROR(VLOOKUP(B118,'Np PL4 Stock'!$A:$T,20,FALSE),""))</f>
        <v>V1-MD1</v>
      </c>
      <c r="N118" s="63" t="str">
        <f>IF(ISBLANK(H118),"",IFERROR(VLOOKUP(B118,'Np PL4 Stock'!$A:$U,21,FALSE),""))</f>
        <v>Konabay</v>
      </c>
      <c r="O118" s="62">
        <f t="shared" si="12"/>
        <v>125</v>
      </c>
      <c r="P118" s="62">
        <f t="shared" si="13"/>
        <v>0.0001015625</v>
      </c>
      <c r="Q118" s="67">
        <f t="shared" si="14"/>
        <v>8.125e-7</v>
      </c>
      <c r="R118" s="67">
        <f t="shared" si="15"/>
        <v>1.0512375e-6</v>
      </c>
      <c r="S118" s="64">
        <v>9</v>
      </c>
      <c r="T118" s="68">
        <v>6.303</v>
      </c>
      <c r="U118" s="68">
        <v>5.128</v>
      </c>
      <c r="V118" s="69" t="s">
        <v>32</v>
      </c>
      <c r="W118" s="64" t="s">
        <v>32</v>
      </c>
      <c r="X118" s="71">
        <v>84</v>
      </c>
      <c r="Y118" s="59" t="s">
        <v>32</v>
      </c>
      <c r="Z118" s="59" t="s">
        <v>32</v>
      </c>
      <c r="AA118" s="59" t="s">
        <v>32</v>
      </c>
      <c r="AB118" s="59" t="s">
        <v>32</v>
      </c>
      <c r="AC118" s="59">
        <v>0</v>
      </c>
      <c r="AD118" s="59">
        <v>0</v>
      </c>
      <c r="AE118" s="59" t="s">
        <v>32</v>
      </c>
      <c r="AF118" s="73" t="s">
        <v>38</v>
      </c>
      <c r="AG118" s="73">
        <v>55500</v>
      </c>
      <c r="AH118" s="73" t="s">
        <v>38</v>
      </c>
      <c r="AI118" s="73" t="s">
        <v>38</v>
      </c>
      <c r="AJ118" s="73" t="s">
        <v>38</v>
      </c>
      <c r="AK118" s="73" t="s">
        <v>32</v>
      </c>
      <c r="AL118" s="77" t="str">
        <f>IF(ISBLANK(S118),"",IF(AJ118="Fail","Fail",IF(E118="PL4",IF(AND(T118&gt;STD_01122025!$D$3,U118&lt;STD_01122025!$D$4,OR(AF118="ND",AF118&lt;STD_01122025!$D$7),AH118="ND"),"Pass","Fail"),IF(E118="PL12",IF(AND(S118&lt;STD_01122025!$F$2,T118&gt;STD_01122025!$F$3,U118&lt;STD_01122025!$F$4,V118&gt;STD_01122025!$F$5,X118&gt;STD_01122025!$F$6,OR(AF118="ND",AF118&lt;STD_01122025!$F$7),AH118="ND"),"Pass","Fail"),IF(E118="SuperPL",IF(AND(T118&gt;STD_01122025!$H$3,U118&lt;STD_01122025!$H$4,V118&gt;STD_01122025!$H$5,X118&gt;STD_01122025!$H$6,OR(AF118="ND",AF118&lt;STD_01122025!$H$7),AH118="ND"),"Pass","Fail"),IF(E118="Flight",IF(AND(T118&gt;STD_01122025!$J$3,U118&lt;STD_01122025!$J$4,X118&gt;STD_01122025!$J$6,OR(AF118="ND",AF118&lt;STD_01122025!$J$7),AH118="ND"),"Pass","Fail"),""))))))</f>
        <v>Pass</v>
      </c>
      <c r="AM118" s="62">
        <f>IF(ISBLANK(B118),"",IFERROR(IF(VLOOKUP(B118,'Np PL4 Stock'!$A:$J,10,FALSE)="Np4",D118-VLOOKUP(B118,'Np PL4 Stock'!$A:$E,5,FALSE),D118-VLOOKUP(B118,'Np PL4 Stock'!$A:$E,5,FALSE)-1),""))</f>
        <v>10</v>
      </c>
      <c r="AN118" s="68">
        <v>6.68</v>
      </c>
      <c r="AO118" s="68">
        <v>5.573</v>
      </c>
      <c r="AP118" s="69" t="s">
        <v>32</v>
      </c>
      <c r="AQ118" s="64">
        <v>611</v>
      </c>
      <c r="AR118" s="64">
        <v>86</v>
      </c>
      <c r="AS118" s="59" t="s">
        <v>32</v>
      </c>
      <c r="AT118" s="73" t="s">
        <v>38</v>
      </c>
      <c r="AU118" s="73">
        <v>47500</v>
      </c>
      <c r="AV118" s="73" t="s">
        <v>38</v>
      </c>
      <c r="AW118" s="73" t="s">
        <v>38</v>
      </c>
      <c r="AX118" s="73" t="s">
        <v>32</v>
      </c>
      <c r="AY118" s="59">
        <v>0</v>
      </c>
      <c r="AZ118" s="59">
        <v>0</v>
      </c>
      <c r="BA118" s="59">
        <v>0</v>
      </c>
      <c r="BB118" s="59">
        <v>0</v>
      </c>
      <c r="BC118" s="59">
        <v>0</v>
      </c>
      <c r="BD118" s="59">
        <v>0</v>
      </c>
      <c r="BE118" s="84" t="s">
        <v>38</v>
      </c>
      <c r="BF118" s="84" t="s">
        <v>38</v>
      </c>
      <c r="BG118" s="84" t="s">
        <v>38</v>
      </c>
      <c r="BH118" s="84" t="s">
        <v>38</v>
      </c>
      <c r="BI118" s="85" t="s">
        <v>480</v>
      </c>
      <c r="BJ118" s="86" t="s">
        <v>246</v>
      </c>
      <c r="BK118" s="64" t="s">
        <v>481</v>
      </c>
      <c r="BL118" s="86" t="s">
        <v>155</v>
      </c>
      <c r="BM118" s="86" t="s">
        <v>178</v>
      </c>
      <c r="BN118" s="86"/>
      <c r="BO118" s="64">
        <v>15</v>
      </c>
      <c r="BP118" s="522" t="s">
        <v>548</v>
      </c>
      <c r="BQ118" s="92">
        <v>1.25</v>
      </c>
      <c r="BR118" s="93">
        <v>0.375</v>
      </c>
      <c r="BS118" s="94">
        <f t="shared" si="18"/>
        <v>1.625</v>
      </c>
      <c r="BT118" s="95">
        <v>0.477475</v>
      </c>
      <c r="BU118" s="101">
        <f t="shared" si="19"/>
        <v>2.102475</v>
      </c>
      <c r="BV118" s="102">
        <f t="shared" si="16"/>
        <v>1.6366612111293</v>
      </c>
      <c r="BW118" s="103">
        <v>812.5</v>
      </c>
      <c r="BX118" s="104">
        <f t="shared" si="17"/>
        <v>0.00344103927986907</v>
      </c>
      <c r="BY118" s="105">
        <v>2000</v>
      </c>
      <c r="BZ118" s="103" t="s">
        <v>32</v>
      </c>
      <c r="CA118" s="106" t="s">
        <v>189</v>
      </c>
      <c r="CB118" s="107" t="s">
        <v>148</v>
      </c>
      <c r="CC118" s="112" t="s">
        <v>149</v>
      </c>
      <c r="CD118" s="106"/>
      <c r="CE118" s="103" t="s">
        <v>192</v>
      </c>
      <c r="CF118" s="113"/>
      <c r="CG118" s="115">
        <v>2000004627</v>
      </c>
    </row>
    <row r="119" spans="1:85">
      <c r="A119" s="53" t="str">
        <f t="shared" ref="A119:A161" si="21">IF(ISBLANK(H119),"",H119&amp;"-"&amp;IF(OR(LEN(I119)=1,LEN(I119)=4),"0"&amp;I119,I119))&amp;"-"&amp;IF(LEN(G119)=1,"0"&amp;G119,G119)&amp;"-"&amp;D119</f>
        <v>A1-09-02-45727</v>
      </c>
      <c r="B119" s="47" t="str">
        <f t="shared" si="20"/>
        <v>A1-09-02</v>
      </c>
      <c r="C119" s="48" t="s">
        <v>43</v>
      </c>
      <c r="D119" s="49">
        <v>45727</v>
      </c>
      <c r="E119" s="50" t="s">
        <v>3</v>
      </c>
      <c r="F119" s="51" t="s">
        <v>6</v>
      </c>
      <c r="G119" s="52">
        <v>2</v>
      </c>
      <c r="H119" s="51" t="s">
        <v>144</v>
      </c>
      <c r="I119" s="59">
        <v>9</v>
      </c>
      <c r="J119" s="60">
        <f>IF(ISBLANK(H119),"",IFERROR(VLOOKUP(B119,'Np PL4 Stock'!$A:$D,4,FALSE),""))</f>
        <v>45717</v>
      </c>
      <c r="K119" s="61">
        <f>IF(ISBLANK(H119),"",SUMIF('Np PL4 Stock'!$A:$A,B119,'Np PL4 Stock'!$N:$N))</f>
        <v>2</v>
      </c>
      <c r="L119" s="62">
        <f>IF(ISBLANK(H119),"",VLOOKUP(LEFT(B119,5),Unit!A:B,2,FALSE))</f>
        <v>16</v>
      </c>
      <c r="M119" s="63" t="str">
        <f>IF(ISBLANK(H119),"",IFERROR(VLOOKUP(B119,'Np PL4 Stock'!$A:$T,20,FALSE),""))</f>
        <v>V1-MD1</v>
      </c>
      <c r="N119" s="63" t="str">
        <f>IF(ISBLANK(H119),"",IFERROR(VLOOKUP(B119,'Np PL4 Stock'!$A:$U,21,FALSE),""))</f>
        <v>Konabay</v>
      </c>
      <c r="O119" s="62">
        <f t="shared" si="12"/>
        <v>125</v>
      </c>
      <c r="P119" s="62">
        <f t="shared" si="13"/>
        <v>6.09375e-5</v>
      </c>
      <c r="Q119" s="67">
        <f t="shared" si="14"/>
        <v>9.075e-7</v>
      </c>
      <c r="R119" s="67">
        <f t="shared" si="15"/>
        <v>1.204125e-6</v>
      </c>
      <c r="S119" s="64">
        <v>9</v>
      </c>
      <c r="T119" s="68">
        <v>6.098</v>
      </c>
      <c r="U119" s="68">
        <v>4.674</v>
      </c>
      <c r="V119" s="69" t="s">
        <v>32</v>
      </c>
      <c r="W119" s="64" t="s">
        <v>32</v>
      </c>
      <c r="X119" s="71">
        <v>83</v>
      </c>
      <c r="Y119" s="59" t="s">
        <v>32</v>
      </c>
      <c r="Z119" s="59" t="s">
        <v>32</v>
      </c>
      <c r="AA119" s="59" t="s">
        <v>32</v>
      </c>
      <c r="AB119" s="59" t="s">
        <v>32</v>
      </c>
      <c r="AC119" s="59">
        <v>0</v>
      </c>
      <c r="AD119" s="59">
        <v>0</v>
      </c>
      <c r="AE119" s="59" t="s">
        <v>32</v>
      </c>
      <c r="AF119" s="73" t="s">
        <v>38</v>
      </c>
      <c r="AG119" s="73">
        <v>49500</v>
      </c>
      <c r="AH119" s="73" t="s">
        <v>38</v>
      </c>
      <c r="AI119" s="73" t="s">
        <v>38</v>
      </c>
      <c r="AJ119" s="73" t="s">
        <v>38</v>
      </c>
      <c r="AK119" s="73" t="s">
        <v>32</v>
      </c>
      <c r="AL119" s="77" t="str">
        <f>IF(ISBLANK(S119),"",IF(AJ119="Fail","Fail",IF(E119="PL4",IF(AND(T119&gt;STD_01122025!$D$3,U119&lt;STD_01122025!$D$4,OR(AF119="ND",AF119&lt;STD_01122025!$D$7),AH119="ND"),"Pass","Fail"),IF(E119="PL12",IF(AND(S119&lt;STD_01122025!$F$2,T119&gt;STD_01122025!$F$3,U119&lt;STD_01122025!$F$4,V119&gt;STD_01122025!$F$5,X119&gt;STD_01122025!$F$6,OR(AF119="ND",AF119&lt;STD_01122025!$F$7),AH119="ND"),"Pass","Fail"),IF(E119="SuperPL",IF(AND(T119&gt;STD_01122025!$H$3,U119&lt;STD_01122025!$H$4,V119&gt;STD_01122025!$H$5,X119&gt;STD_01122025!$H$6,OR(AF119="ND",AF119&lt;STD_01122025!$H$7),AH119="ND"),"Pass","Fail"),IF(E119="Flight",IF(AND(T119&gt;STD_01122025!$J$3,U119&lt;STD_01122025!$J$4,X119&gt;STD_01122025!$J$6,OR(AF119="ND",AF119&lt;STD_01122025!$J$7),AH119="ND"),"Pass","Fail"),""))))))</f>
        <v>Pass</v>
      </c>
      <c r="AM119" s="62">
        <f>IF(ISBLANK(B119),"",IFERROR(IF(VLOOKUP(B119,'Np PL4 Stock'!$A:$J,10,FALSE)="Np4",D119-VLOOKUP(B119,'Np PL4 Stock'!$A:$E,5,FALSE),D119-VLOOKUP(B119,'Np PL4 Stock'!$A:$E,5,FALSE)-1),""))</f>
        <v>10</v>
      </c>
      <c r="AN119" s="68">
        <v>6.69</v>
      </c>
      <c r="AO119" s="68">
        <v>5.158</v>
      </c>
      <c r="AP119" s="69" t="s">
        <v>32</v>
      </c>
      <c r="AQ119" s="64">
        <v>618</v>
      </c>
      <c r="AR119" s="64">
        <v>88</v>
      </c>
      <c r="AS119" s="59" t="s">
        <v>32</v>
      </c>
      <c r="AT119" s="73" t="s">
        <v>38</v>
      </c>
      <c r="AU119" s="73">
        <v>100000</v>
      </c>
      <c r="AV119" s="73" t="s">
        <v>38</v>
      </c>
      <c r="AW119" s="73" t="s">
        <v>38</v>
      </c>
      <c r="AX119" s="73" t="s">
        <v>32</v>
      </c>
      <c r="AY119" s="59">
        <v>0</v>
      </c>
      <c r="AZ119" s="59">
        <v>0</v>
      </c>
      <c r="BA119" s="59">
        <v>0</v>
      </c>
      <c r="BB119" s="59">
        <v>0</v>
      </c>
      <c r="BC119" s="59">
        <v>0</v>
      </c>
      <c r="BD119" s="59">
        <v>0</v>
      </c>
      <c r="BE119" s="84" t="s">
        <v>38</v>
      </c>
      <c r="BF119" s="84" t="s">
        <v>38</v>
      </c>
      <c r="BG119" s="84" t="s">
        <v>38</v>
      </c>
      <c r="BH119" s="84" t="s">
        <v>38</v>
      </c>
      <c r="BI119" s="85" t="s">
        <v>504</v>
      </c>
      <c r="BJ119" s="86" t="s">
        <v>246</v>
      </c>
      <c r="BK119" s="64" t="s">
        <v>481</v>
      </c>
      <c r="BL119" s="86" t="s">
        <v>155</v>
      </c>
      <c r="BM119" s="86" t="s">
        <v>178</v>
      </c>
      <c r="BN119" s="86"/>
      <c r="BO119" s="64">
        <v>15</v>
      </c>
      <c r="BP119" s="69">
        <v>246104305100188</v>
      </c>
      <c r="BQ119" s="92">
        <v>0.75</v>
      </c>
      <c r="BR119" s="93">
        <v>0.225</v>
      </c>
      <c r="BS119" s="94">
        <f t="shared" si="18"/>
        <v>0.975</v>
      </c>
      <c r="BT119" s="95">
        <v>0.34125</v>
      </c>
      <c r="BU119" s="101">
        <f t="shared" si="19"/>
        <v>1.31625</v>
      </c>
      <c r="BV119" s="102">
        <f t="shared" si="16"/>
        <v>1.61812297734628</v>
      </c>
      <c r="BW119" s="103">
        <v>487.5</v>
      </c>
      <c r="BX119" s="104">
        <f t="shared" si="17"/>
        <v>0.00212985436893204</v>
      </c>
      <c r="BY119" s="105">
        <v>2000</v>
      </c>
      <c r="BZ119" s="103" t="s">
        <v>32</v>
      </c>
      <c r="CA119" s="106" t="s">
        <v>189</v>
      </c>
      <c r="CB119" s="107" t="s">
        <v>148</v>
      </c>
      <c r="CC119" s="112" t="s">
        <v>149</v>
      </c>
      <c r="CD119" s="106"/>
      <c r="CE119" s="103" t="s">
        <v>192</v>
      </c>
      <c r="CF119" s="113"/>
      <c r="CG119" s="114">
        <v>2000021563</v>
      </c>
    </row>
    <row r="120" spans="1:85">
      <c r="A120" s="53" t="str">
        <f t="shared" si="21"/>
        <v>A1-10-02-45727</v>
      </c>
      <c r="B120" s="47" t="str">
        <f t="shared" si="20"/>
        <v>A1-10-02</v>
      </c>
      <c r="C120" s="48" t="s">
        <v>43</v>
      </c>
      <c r="D120" s="49">
        <v>45727</v>
      </c>
      <c r="E120" s="50" t="s">
        <v>3</v>
      </c>
      <c r="F120" s="51" t="s">
        <v>6</v>
      </c>
      <c r="G120" s="52">
        <v>2</v>
      </c>
      <c r="H120" s="51" t="s">
        <v>144</v>
      </c>
      <c r="I120" s="59">
        <v>10</v>
      </c>
      <c r="J120" s="60">
        <f>IF(ISBLANK(H120),"",IFERROR(VLOOKUP(B120,'Np PL4 Stock'!$A:$D,4,FALSE),""))</f>
        <v>45717</v>
      </c>
      <c r="K120" s="61">
        <f>IF(ISBLANK(H120),"",SUMIF('Np PL4 Stock'!$A:$A,B120,'Np PL4 Stock'!$N:$N))</f>
        <v>2</v>
      </c>
      <c r="L120" s="62">
        <f>IF(ISBLANK(H120),"",VLOOKUP(LEFT(B120,5),Unit!A:B,2,FALSE))</f>
        <v>16</v>
      </c>
      <c r="M120" s="63" t="str">
        <f>IF(ISBLANK(H120),"",IFERROR(VLOOKUP(B120,'Np PL4 Stock'!$A:$T,20,FALSE),""))</f>
        <v>V1-MD1</v>
      </c>
      <c r="N120" s="63" t="str">
        <f>IF(ISBLANK(H120),"",IFERROR(VLOOKUP(B120,'Np PL4 Stock'!$A:$U,21,FALSE),""))</f>
        <v>Konabay</v>
      </c>
      <c r="O120" s="62">
        <f t="shared" si="12"/>
        <v>125</v>
      </c>
      <c r="P120" s="62">
        <f t="shared" si="13"/>
        <v>0.0001015625</v>
      </c>
      <c r="Q120" s="67">
        <f t="shared" si="14"/>
        <v>8.125e-7</v>
      </c>
      <c r="R120" s="67">
        <f t="shared" si="15"/>
        <v>1.137375e-6</v>
      </c>
      <c r="S120" s="64">
        <v>9</v>
      </c>
      <c r="T120" s="68">
        <v>6.064</v>
      </c>
      <c r="U120" s="68">
        <v>6.447</v>
      </c>
      <c r="V120" s="69" t="s">
        <v>32</v>
      </c>
      <c r="W120" s="64" t="s">
        <v>32</v>
      </c>
      <c r="X120" s="71">
        <v>82</v>
      </c>
      <c r="Y120" s="59" t="s">
        <v>32</v>
      </c>
      <c r="Z120" s="59" t="s">
        <v>32</v>
      </c>
      <c r="AA120" s="59" t="s">
        <v>32</v>
      </c>
      <c r="AB120" s="59" t="s">
        <v>32</v>
      </c>
      <c r="AC120" s="59">
        <v>0</v>
      </c>
      <c r="AD120" s="59">
        <v>0</v>
      </c>
      <c r="AE120" s="59" t="s">
        <v>32</v>
      </c>
      <c r="AF120" s="73" t="s">
        <v>38</v>
      </c>
      <c r="AG120" s="73">
        <v>38000</v>
      </c>
      <c r="AH120" s="73" t="s">
        <v>38</v>
      </c>
      <c r="AI120" s="73" t="s">
        <v>38</v>
      </c>
      <c r="AJ120" s="73" t="s">
        <v>38</v>
      </c>
      <c r="AK120" s="73" t="s">
        <v>32</v>
      </c>
      <c r="AL120" s="77" t="str">
        <f>IF(ISBLANK(S120),"",IF(AJ120="Fail","Fail",IF(E120="PL4",IF(AND(T120&gt;STD_01122025!$D$3,U120&lt;STD_01122025!$D$4,OR(AF120="ND",AF120&lt;STD_01122025!$D$7),AH120="ND"),"Pass","Fail"),IF(E120="PL12",IF(AND(S120&lt;STD_01122025!$F$2,T120&gt;STD_01122025!$F$3,U120&lt;STD_01122025!$F$4,V120&gt;STD_01122025!$F$5,X120&gt;STD_01122025!$F$6,OR(AF120="ND",AF120&lt;STD_01122025!$F$7),AH120="ND"),"Pass","Fail"),IF(E120="SuperPL",IF(AND(T120&gt;STD_01122025!$H$3,U120&lt;STD_01122025!$H$4,V120&gt;STD_01122025!$H$5,X120&gt;STD_01122025!$H$6,OR(AF120="ND",AF120&lt;STD_01122025!$H$7),AH120="ND"),"Pass","Fail"),IF(E120="Flight",IF(AND(T120&gt;STD_01122025!$J$3,U120&lt;STD_01122025!$J$4,X120&gt;STD_01122025!$J$6,OR(AF120="ND",AF120&lt;STD_01122025!$J$7),AH120="ND"),"Pass","Fail"),""))))))</f>
        <v>Pass</v>
      </c>
      <c r="AM120" s="62">
        <f>IF(ISBLANK(B120),"",IFERROR(IF(VLOOKUP(B120,'Np PL4 Stock'!$A:$J,10,FALSE)="Np4",D120-VLOOKUP(B120,'Np PL4 Stock'!$A:$E,5,FALSE),D120-VLOOKUP(B120,'Np PL4 Stock'!$A:$E,5,FALSE)-1),""))</f>
        <v>10</v>
      </c>
      <c r="AN120" s="68">
        <v>6.58</v>
      </c>
      <c r="AO120" s="68">
        <v>5.342</v>
      </c>
      <c r="AP120" s="69" t="s">
        <v>32</v>
      </c>
      <c r="AQ120" s="64">
        <v>625</v>
      </c>
      <c r="AR120" s="64">
        <v>87</v>
      </c>
      <c r="AS120" s="59" t="s">
        <v>32</v>
      </c>
      <c r="AT120" s="73" t="s">
        <v>38</v>
      </c>
      <c r="AU120" s="73">
        <v>92500</v>
      </c>
      <c r="AV120" s="73" t="s">
        <v>38</v>
      </c>
      <c r="AW120" s="73" t="s">
        <v>38</v>
      </c>
      <c r="AX120" s="73" t="s">
        <v>32</v>
      </c>
      <c r="AY120" s="59">
        <v>0</v>
      </c>
      <c r="AZ120" s="59">
        <v>0</v>
      </c>
      <c r="BA120" s="59">
        <v>0</v>
      </c>
      <c r="BB120" s="59">
        <v>0</v>
      </c>
      <c r="BC120" s="59">
        <v>0</v>
      </c>
      <c r="BD120" s="59">
        <v>0</v>
      </c>
      <c r="BE120" s="84" t="s">
        <v>38</v>
      </c>
      <c r="BF120" s="84" t="s">
        <v>38</v>
      </c>
      <c r="BG120" s="84" t="s">
        <v>38</v>
      </c>
      <c r="BH120" s="84" t="s">
        <v>38</v>
      </c>
      <c r="BI120" s="85" t="s">
        <v>504</v>
      </c>
      <c r="BJ120" s="86" t="s">
        <v>246</v>
      </c>
      <c r="BK120" s="64" t="s">
        <v>481</v>
      </c>
      <c r="BL120" s="86" t="s">
        <v>155</v>
      </c>
      <c r="BM120" s="86" t="s">
        <v>178</v>
      </c>
      <c r="BN120" s="86"/>
      <c r="BO120" s="64">
        <v>15</v>
      </c>
      <c r="BP120" s="69">
        <v>246104305100188</v>
      </c>
      <c r="BQ120" s="92">
        <v>1.25</v>
      </c>
      <c r="BR120" s="93">
        <v>0.375</v>
      </c>
      <c r="BS120" s="94">
        <f t="shared" si="18"/>
        <v>1.625</v>
      </c>
      <c r="BT120" s="95">
        <v>0.64975</v>
      </c>
      <c r="BU120" s="101">
        <f t="shared" si="19"/>
        <v>2.27475</v>
      </c>
      <c r="BV120" s="102">
        <f t="shared" si="16"/>
        <v>1.6</v>
      </c>
      <c r="BW120" s="103">
        <v>812.5</v>
      </c>
      <c r="BX120" s="104">
        <f t="shared" si="17"/>
        <v>0.0036396</v>
      </c>
      <c r="BY120" s="105">
        <v>2000</v>
      </c>
      <c r="BZ120" s="103" t="s">
        <v>32</v>
      </c>
      <c r="CA120" s="106" t="s">
        <v>189</v>
      </c>
      <c r="CB120" s="107" t="s">
        <v>148</v>
      </c>
      <c r="CC120" s="112" t="s">
        <v>149</v>
      </c>
      <c r="CD120" s="106"/>
      <c r="CE120" s="103" t="s">
        <v>192</v>
      </c>
      <c r="CF120" s="113"/>
      <c r="CG120" s="114">
        <v>2000021563</v>
      </c>
    </row>
    <row r="121" spans="1:85">
      <c r="A121" s="53" t="str">
        <f t="shared" si="21"/>
        <v>A1-01-02-45729</v>
      </c>
      <c r="B121" s="47" t="str">
        <f t="shared" si="20"/>
        <v>A1-01-02</v>
      </c>
      <c r="C121" s="48" t="s">
        <v>43</v>
      </c>
      <c r="D121" s="49">
        <v>45729</v>
      </c>
      <c r="E121" s="50" t="s">
        <v>14</v>
      </c>
      <c r="F121" s="51" t="s">
        <v>15</v>
      </c>
      <c r="G121" s="52">
        <v>2</v>
      </c>
      <c r="H121" s="51" t="s">
        <v>144</v>
      </c>
      <c r="I121" s="59">
        <v>1</v>
      </c>
      <c r="J121" s="60">
        <f>IF(ISBLANK(H121),"",IFERROR(VLOOKUP(B121,'Np PL4 Stock'!$A:$D,4,FALSE),""))</f>
        <v>45716</v>
      </c>
      <c r="K121" s="61">
        <f>IF(ISBLANK(H121),"",SUMIF('Np PL4 Stock'!$A:$A,B121,'Np PL4 Stock'!$N:$N))</f>
        <v>1.5</v>
      </c>
      <c r="L121" s="62">
        <f>IF(ISBLANK(H121),"",VLOOKUP(LEFT(B121,5),Unit!A:B,2,FALSE))</f>
        <v>16</v>
      </c>
      <c r="M121" s="63" t="str">
        <f>IF(ISBLANK(H121),"",IFERROR(VLOOKUP(B121,'Np PL4 Stock'!$A:$T,20,FALSE),""))</f>
        <v>PD-MB1</v>
      </c>
      <c r="N121" s="63" t="str">
        <f>IF(ISBLANK(H121),"",IFERROR(VLOOKUP(B121,'Np PL4 Stock'!$A:$U,21,FALSE),""))</f>
        <v>SyAqua</v>
      </c>
      <c r="O121" s="62">
        <f t="shared" si="12"/>
        <v>93.75</v>
      </c>
      <c r="P121" s="62">
        <f t="shared" si="13"/>
        <v>8.9375e-5</v>
      </c>
      <c r="Q121" s="67">
        <f t="shared" si="14"/>
        <v>9.53333333333333e-7</v>
      </c>
      <c r="R121" s="67">
        <f t="shared" si="15"/>
        <v>1.3673e-6</v>
      </c>
      <c r="S121" s="64">
        <v>13</v>
      </c>
      <c r="T121" s="68">
        <v>7.9</v>
      </c>
      <c r="U121" s="68">
        <v>5.897</v>
      </c>
      <c r="V121" s="69">
        <v>98.851</v>
      </c>
      <c r="W121" s="59">
        <v>342</v>
      </c>
      <c r="X121" s="71">
        <v>98</v>
      </c>
      <c r="Y121" s="59">
        <v>100</v>
      </c>
      <c r="Z121" s="59">
        <v>88</v>
      </c>
      <c r="AA121" s="59">
        <v>0</v>
      </c>
      <c r="AB121" s="59">
        <v>0</v>
      </c>
      <c r="AC121" s="59">
        <v>0</v>
      </c>
      <c r="AD121" s="59">
        <v>0</v>
      </c>
      <c r="AE121" s="59">
        <v>100</v>
      </c>
      <c r="AF121" s="73" t="s">
        <v>38</v>
      </c>
      <c r="AG121" s="73">
        <v>36500</v>
      </c>
      <c r="AH121" s="73" t="s">
        <v>38</v>
      </c>
      <c r="AI121" s="73" t="s">
        <v>38</v>
      </c>
      <c r="AJ121" s="73" t="s">
        <v>38</v>
      </c>
      <c r="AK121" s="73" t="s">
        <v>32</v>
      </c>
      <c r="AL121" s="77" t="str">
        <f>IF(ISBLANK(S121),"",IF(AJ121="Fail","Fail",IF(E121="PL4",IF(AND(T121&gt;STD_01122025!$D$3,U121&lt;STD_01122025!$D$4,OR(AF121="ND",AF121&lt;STD_01122025!$D$7),AH121="ND"),"Pass","Fail"),IF(E121="PL12",IF(AND(S121&lt;STD_01122025!$F$2,T121&gt;STD_01122025!$F$3,U121&lt;STD_01122025!$F$4,V121&gt;STD_01122025!$F$5,X121&gt;STD_01122025!$F$6,OR(AF121="ND",AF121&lt;STD_01122025!$F$7),AH121="ND"),"Pass","Fail"),IF(E121="SuperPL",IF(AND(T121&gt;STD_01122025!$H$3,U121&lt;STD_01122025!$H$4,V121&gt;STD_01122025!$H$5,X121&gt;STD_01122025!$H$6,OR(AF121="ND",AF121&lt;STD_01122025!$H$7),AH121="ND"),"Pass","Fail"),IF(E121="Flight",IF(AND(T121&gt;STD_01122025!$J$3,U121&lt;STD_01122025!$J$4,X121&gt;STD_01122025!$J$6,OR(AF121="ND",AF121&lt;STD_01122025!$J$7),AH121="ND"),"Pass","Fail"),""))))))</f>
        <v>Pass</v>
      </c>
      <c r="AM121" s="62">
        <f>IF(ISBLANK(B121),"",IFERROR(IF(VLOOKUP(B121,'Np PL4 Stock'!$A:$J,10,FALSE)="Np4",D121-VLOOKUP(B121,'Np PL4 Stock'!$A:$E,5,FALSE),D121-VLOOKUP(B121,'Np PL4 Stock'!$A:$E,5,FALSE)-1),""))</f>
        <v>13</v>
      </c>
      <c r="AN121" s="68">
        <v>7.9</v>
      </c>
      <c r="AO121" s="68">
        <v>5.897</v>
      </c>
      <c r="AP121" s="69">
        <v>98.851</v>
      </c>
      <c r="AQ121" s="64">
        <v>342</v>
      </c>
      <c r="AR121" s="64">
        <v>98</v>
      </c>
      <c r="AS121" s="59">
        <v>100</v>
      </c>
      <c r="AT121" s="73" t="s">
        <v>38</v>
      </c>
      <c r="AU121" s="73">
        <v>66000</v>
      </c>
      <c r="AV121" s="73" t="s">
        <v>38</v>
      </c>
      <c r="AW121" s="73" t="s">
        <v>38</v>
      </c>
      <c r="AX121" s="73" t="s">
        <v>32</v>
      </c>
      <c r="AY121" s="59">
        <v>0</v>
      </c>
      <c r="AZ121" s="59">
        <v>0</v>
      </c>
      <c r="BA121" s="59">
        <v>0</v>
      </c>
      <c r="BB121" s="59">
        <v>0</v>
      </c>
      <c r="BC121" s="59">
        <v>0</v>
      </c>
      <c r="BD121" s="59">
        <v>0</v>
      </c>
      <c r="BE121" s="84" t="s">
        <v>38</v>
      </c>
      <c r="BF121" s="84" t="s">
        <v>38</v>
      </c>
      <c r="BG121" s="84" t="s">
        <v>38</v>
      </c>
      <c r="BH121" s="84" t="s">
        <v>38</v>
      </c>
      <c r="BI121" s="85" t="s">
        <v>515</v>
      </c>
      <c r="BJ121" s="86" t="s">
        <v>261</v>
      </c>
      <c r="BK121" s="64" t="s">
        <v>495</v>
      </c>
      <c r="BL121" s="86" t="s">
        <v>155</v>
      </c>
      <c r="BM121" s="86" t="s">
        <v>178</v>
      </c>
      <c r="BN121" s="86"/>
      <c r="BO121" s="64">
        <v>9</v>
      </c>
      <c r="BP121" s="69">
        <v>246104305100189</v>
      </c>
      <c r="BQ121" s="92">
        <v>1.3</v>
      </c>
      <c r="BR121" s="93">
        <v>0.13</v>
      </c>
      <c r="BS121" s="94">
        <f t="shared" si="18"/>
        <v>1.43</v>
      </c>
      <c r="BT121" s="95">
        <v>0.62095</v>
      </c>
      <c r="BU121" s="101">
        <f t="shared" si="19"/>
        <v>2.05095</v>
      </c>
      <c r="BV121" s="102">
        <f t="shared" si="16"/>
        <v>2.92397660818713</v>
      </c>
      <c r="BW121" s="103">
        <v>1589</v>
      </c>
      <c r="BX121" s="104">
        <f t="shared" si="17"/>
        <v>0.0059969298245614</v>
      </c>
      <c r="BY121" s="105">
        <v>900</v>
      </c>
      <c r="BZ121" s="103" t="s">
        <v>32</v>
      </c>
      <c r="CA121" s="106" t="s">
        <v>189</v>
      </c>
      <c r="CB121" s="107" t="s">
        <v>148</v>
      </c>
      <c r="CC121" s="112" t="s">
        <v>149</v>
      </c>
      <c r="CD121" s="106"/>
      <c r="CE121" s="103" t="s">
        <v>192</v>
      </c>
      <c r="CF121" s="123"/>
      <c r="CG121" s="115">
        <v>2000026895</v>
      </c>
    </row>
    <row r="122" spans="1:85">
      <c r="A122" s="53" t="str">
        <f t="shared" si="21"/>
        <v>A1-02-02-45729</v>
      </c>
      <c r="B122" s="47" t="str">
        <f t="shared" si="20"/>
        <v>A1-02-02</v>
      </c>
      <c r="C122" s="48" t="s">
        <v>43</v>
      </c>
      <c r="D122" s="49">
        <v>45729</v>
      </c>
      <c r="E122" s="50" t="s">
        <v>14</v>
      </c>
      <c r="F122" s="51" t="s">
        <v>15</v>
      </c>
      <c r="G122" s="52">
        <v>2</v>
      </c>
      <c r="H122" s="51" t="s">
        <v>144</v>
      </c>
      <c r="I122" s="59">
        <v>2</v>
      </c>
      <c r="J122" s="60">
        <f>IF(ISBLANK(H122),"",IFERROR(VLOOKUP(B122,'Np PL4 Stock'!$A:$D,4,FALSE),""))</f>
        <v>45716</v>
      </c>
      <c r="K122" s="61">
        <f>IF(ISBLANK(H122),"",SUMIF('Np PL4 Stock'!$A:$A,B122,'Np PL4 Stock'!$N:$N))</f>
        <v>1.5</v>
      </c>
      <c r="L122" s="62">
        <f>IF(ISBLANK(H122),"",VLOOKUP(LEFT(B122,5),Unit!A:B,2,FALSE))</f>
        <v>16</v>
      </c>
      <c r="M122" s="63" t="str">
        <f>IF(ISBLANK(H122),"",IFERROR(VLOOKUP(B122,'Np PL4 Stock'!$A:$T,20,FALSE),""))</f>
        <v>PD-MB1</v>
      </c>
      <c r="N122" s="63" t="str">
        <f>IF(ISBLANK(H122),"",IFERROR(VLOOKUP(B122,'Np PL4 Stock'!$A:$U,21,FALSE),""))</f>
        <v>SyAqua</v>
      </c>
      <c r="O122" s="62">
        <f t="shared" si="12"/>
        <v>93.75</v>
      </c>
      <c r="P122" s="62">
        <f t="shared" si="13"/>
        <v>8.9375e-5</v>
      </c>
      <c r="Q122" s="67">
        <f t="shared" si="14"/>
        <v>9.53333333333333e-7</v>
      </c>
      <c r="R122" s="67">
        <f t="shared" si="15"/>
        <v>1.3673e-6</v>
      </c>
      <c r="S122" s="64">
        <v>13</v>
      </c>
      <c r="T122" s="68">
        <v>7.783</v>
      </c>
      <c r="U122" s="68">
        <v>6.554</v>
      </c>
      <c r="V122" s="69">
        <v>94</v>
      </c>
      <c r="W122" s="59">
        <v>358</v>
      </c>
      <c r="X122" s="71">
        <v>98</v>
      </c>
      <c r="Y122" s="59">
        <v>100</v>
      </c>
      <c r="Z122" s="59">
        <v>92</v>
      </c>
      <c r="AA122" s="59">
        <v>0</v>
      </c>
      <c r="AB122" s="59">
        <v>0</v>
      </c>
      <c r="AC122" s="59">
        <v>0</v>
      </c>
      <c r="AD122" s="59">
        <v>0</v>
      </c>
      <c r="AE122" s="59">
        <v>100</v>
      </c>
      <c r="AF122" s="73" t="s">
        <v>38</v>
      </c>
      <c r="AG122" s="73">
        <v>44000</v>
      </c>
      <c r="AH122" s="73" t="s">
        <v>38</v>
      </c>
      <c r="AI122" s="73" t="s">
        <v>38</v>
      </c>
      <c r="AJ122" s="73" t="s">
        <v>38</v>
      </c>
      <c r="AK122" s="73" t="s">
        <v>32</v>
      </c>
      <c r="AL122" s="77" t="str">
        <f>IF(ISBLANK(S122),"",IF(AJ122="Fail","Fail",IF(E122="PL4",IF(AND(T122&gt;STD_01122025!$D$3,U122&lt;STD_01122025!$D$4,OR(AF122="ND",AF122&lt;STD_01122025!$D$7),AH122="ND"),"Pass","Fail"),IF(E122="PL12",IF(AND(S122&lt;STD_01122025!$F$2,T122&gt;STD_01122025!$F$3,U122&lt;STD_01122025!$F$4,V122&gt;STD_01122025!$F$5,X122&gt;STD_01122025!$F$6,OR(AF122="ND",AF122&lt;STD_01122025!$F$7),AH122="ND"),"Pass","Fail"),IF(E122="SuperPL",IF(AND(T122&gt;STD_01122025!$H$3,U122&lt;STD_01122025!$H$4,V122&gt;STD_01122025!$H$5,X122&gt;STD_01122025!$H$6,OR(AF122="ND",AF122&lt;STD_01122025!$H$7),AH122="ND"),"Pass","Fail"),IF(E122="Flight",IF(AND(T122&gt;STD_01122025!$J$3,U122&lt;STD_01122025!$J$4,X122&gt;STD_01122025!$J$6,OR(AF122="ND",AF122&lt;STD_01122025!$J$7),AH122="ND"),"Pass","Fail"),""))))))</f>
        <v>Pass</v>
      </c>
      <c r="AM122" s="62">
        <f>IF(ISBLANK(B122),"",IFERROR(IF(VLOOKUP(B122,'Np PL4 Stock'!$A:$J,10,FALSE)="Np4",D122-VLOOKUP(B122,'Np PL4 Stock'!$A:$E,5,FALSE),D122-VLOOKUP(B122,'Np PL4 Stock'!$A:$E,5,FALSE)-1),""))</f>
        <v>13</v>
      </c>
      <c r="AN122" s="68">
        <v>7.783</v>
      </c>
      <c r="AO122" s="68">
        <v>6.554</v>
      </c>
      <c r="AP122" s="69">
        <v>94</v>
      </c>
      <c r="AQ122" s="64">
        <v>358</v>
      </c>
      <c r="AR122" s="64">
        <v>98</v>
      </c>
      <c r="AS122" s="59">
        <v>100</v>
      </c>
      <c r="AT122" s="73" t="s">
        <v>38</v>
      </c>
      <c r="AU122" s="73">
        <v>56000</v>
      </c>
      <c r="AV122" s="73" t="s">
        <v>38</v>
      </c>
      <c r="AW122" s="73" t="s">
        <v>38</v>
      </c>
      <c r="AX122" s="73" t="s">
        <v>32</v>
      </c>
      <c r="AY122" s="59">
        <v>0</v>
      </c>
      <c r="AZ122" s="59">
        <v>0</v>
      </c>
      <c r="BA122" s="59">
        <v>0</v>
      </c>
      <c r="BB122" s="59">
        <v>0</v>
      </c>
      <c r="BC122" s="59">
        <v>0</v>
      </c>
      <c r="BD122" s="59">
        <v>0</v>
      </c>
      <c r="BE122" s="84" t="s">
        <v>38</v>
      </c>
      <c r="BF122" s="84" t="s">
        <v>38</v>
      </c>
      <c r="BG122" s="84" t="s">
        <v>38</v>
      </c>
      <c r="BH122" s="84" t="s">
        <v>38</v>
      </c>
      <c r="BI122" s="85" t="s">
        <v>515</v>
      </c>
      <c r="BJ122" s="86" t="s">
        <v>261</v>
      </c>
      <c r="BK122" s="64" t="s">
        <v>495</v>
      </c>
      <c r="BL122" s="86" t="s">
        <v>155</v>
      </c>
      <c r="BM122" s="86" t="s">
        <v>178</v>
      </c>
      <c r="BN122" s="86"/>
      <c r="BO122" s="64">
        <v>9</v>
      </c>
      <c r="BP122" s="69">
        <v>246104305100189</v>
      </c>
      <c r="BQ122" s="92">
        <v>1.3</v>
      </c>
      <c r="BR122" s="93">
        <v>0.13</v>
      </c>
      <c r="BS122" s="94">
        <f t="shared" si="18"/>
        <v>1.43</v>
      </c>
      <c r="BT122" s="95">
        <v>0.62095</v>
      </c>
      <c r="BU122" s="101">
        <f t="shared" si="19"/>
        <v>2.05095</v>
      </c>
      <c r="BV122" s="102">
        <f t="shared" si="16"/>
        <v>2.79329608938547</v>
      </c>
      <c r="BW122" s="103">
        <v>1589</v>
      </c>
      <c r="BX122" s="104">
        <f t="shared" si="17"/>
        <v>0.00572891061452514</v>
      </c>
      <c r="BY122" s="105">
        <v>900</v>
      </c>
      <c r="BZ122" s="103" t="s">
        <v>32</v>
      </c>
      <c r="CA122" s="106" t="s">
        <v>189</v>
      </c>
      <c r="CB122" s="107" t="s">
        <v>148</v>
      </c>
      <c r="CC122" s="112" t="s">
        <v>149</v>
      </c>
      <c r="CD122" s="106"/>
      <c r="CE122" s="103" t="s">
        <v>192</v>
      </c>
      <c r="CF122" s="123"/>
      <c r="CG122" s="114">
        <v>2000026895</v>
      </c>
    </row>
    <row r="123" spans="1:85">
      <c r="A123" s="53" t="str">
        <f t="shared" si="21"/>
        <v>A1-06-02-45730</v>
      </c>
      <c r="B123" s="47" t="str">
        <f t="shared" si="20"/>
        <v>A1-06-02</v>
      </c>
      <c r="C123" s="48" t="s">
        <v>43</v>
      </c>
      <c r="D123" s="49">
        <v>45730</v>
      </c>
      <c r="E123" s="50" t="s">
        <v>14</v>
      </c>
      <c r="F123" s="51" t="s">
        <v>15</v>
      </c>
      <c r="G123" s="59">
        <v>2</v>
      </c>
      <c r="H123" s="51" t="s">
        <v>144</v>
      </c>
      <c r="I123" s="59">
        <v>6</v>
      </c>
      <c r="J123" s="60">
        <f>IF(ISBLANK(H123),"",IFERROR(VLOOKUP(B123,'Np PL4 Stock'!$A:$D,4,FALSE),""))</f>
        <v>45716</v>
      </c>
      <c r="K123" s="61">
        <f>IF(ISBLANK(H123),"",SUMIF('Np PL4 Stock'!$A:$A,B123,'Np PL4 Stock'!$N:$N))</f>
        <v>2</v>
      </c>
      <c r="L123" s="62">
        <f>IF(ISBLANK(H123),"",VLOOKUP(LEFT(B123,5),Unit!A:B,2,FALSE))</f>
        <v>16</v>
      </c>
      <c r="M123" s="63" t="str">
        <f>IF(ISBLANK(H123),"",IFERROR(VLOOKUP(B123,'Np PL4 Stock'!$A:$T,20,FALSE),""))</f>
        <v>V1-MB1</v>
      </c>
      <c r="N123" s="63" t="str">
        <f>IF(ISBLANK(H123),"",IFERROR(VLOOKUP(B123,'Np PL4 Stock'!$A:$U,21,FALSE),""))</f>
        <v>SIS</v>
      </c>
      <c r="O123" s="62">
        <f t="shared" si="12"/>
        <v>125</v>
      </c>
      <c r="P123" s="62">
        <f t="shared" si="13"/>
        <v>7.35e-5</v>
      </c>
      <c r="Q123" s="67">
        <f t="shared" si="14"/>
        <v>5.88e-7</v>
      </c>
      <c r="R123" s="67">
        <f t="shared" si="15"/>
        <v>7.69845e-7</v>
      </c>
      <c r="S123" s="64">
        <v>13</v>
      </c>
      <c r="T123" s="68">
        <v>7.674</v>
      </c>
      <c r="U123" s="68">
        <v>5.744</v>
      </c>
      <c r="V123" s="69">
        <v>94.805</v>
      </c>
      <c r="W123" s="59">
        <v>413</v>
      </c>
      <c r="X123" s="71">
        <v>95</v>
      </c>
      <c r="Y123" s="59">
        <v>100</v>
      </c>
      <c r="Z123" s="71">
        <v>84</v>
      </c>
      <c r="AA123" s="59">
        <v>0</v>
      </c>
      <c r="AB123" s="59">
        <v>0</v>
      </c>
      <c r="AC123" s="59">
        <v>0</v>
      </c>
      <c r="AD123" s="59">
        <v>0</v>
      </c>
      <c r="AE123" s="59">
        <v>100</v>
      </c>
      <c r="AF123" s="73" t="s">
        <v>38</v>
      </c>
      <c r="AG123" s="73">
        <v>46000</v>
      </c>
      <c r="AH123" s="73" t="s">
        <v>38</v>
      </c>
      <c r="AI123" s="73" t="s">
        <v>38</v>
      </c>
      <c r="AJ123" s="73" t="s">
        <v>38</v>
      </c>
      <c r="AK123" s="73" t="s">
        <v>32</v>
      </c>
      <c r="AL123" s="77" t="str">
        <f>IF(ISBLANK(S123),"",IF(AJ123="Fail","Fail",IF(E123="PL4",IF(AND(T123&gt;STD_01122025!$D$3,U123&lt;STD_01122025!$D$4,OR(AF123="ND",AF123&lt;STD_01122025!$D$7),AH123="ND"),"Pass","Fail"),IF(E123="PL12",IF(AND(S123&lt;STD_01122025!$F$2,T123&gt;STD_01122025!$F$3,U123&lt;STD_01122025!$F$4,V123&gt;STD_01122025!$F$5,X123&gt;STD_01122025!$F$6,OR(AF123="ND",AF123&lt;STD_01122025!$F$7),AH123="ND"),"Pass","Fail"),IF(E123="SuperPL",IF(AND(T123&gt;STD_01122025!$H$3,U123&lt;STD_01122025!$H$4,V123&gt;STD_01122025!$H$5,X123&gt;STD_01122025!$H$6,OR(AF123="ND",AF123&lt;STD_01122025!$H$7),AH123="ND"),"Pass","Fail"),IF(E123="Flight",IF(AND(T123&gt;STD_01122025!$J$3,U123&lt;STD_01122025!$J$4,X123&gt;STD_01122025!$J$6,OR(AF123="ND",AF123&lt;STD_01122025!$J$7),AH123="ND"),"Pass","Fail"),""))))))</f>
        <v>Pass</v>
      </c>
      <c r="AM123" s="62">
        <f>IF(ISBLANK(B123),"",IFERROR(IF(VLOOKUP(B123,'Np PL4 Stock'!$A:$J,10,FALSE)="Np4",D123-VLOOKUP(B123,'Np PL4 Stock'!$A:$E,5,FALSE),D123-VLOOKUP(B123,'Np PL4 Stock'!$A:$E,5,FALSE)-1),""))</f>
        <v>14</v>
      </c>
      <c r="AN123" s="68">
        <v>7.83</v>
      </c>
      <c r="AO123" s="68">
        <v>6.09</v>
      </c>
      <c r="AP123" s="69">
        <v>99</v>
      </c>
      <c r="AQ123" s="64">
        <v>364</v>
      </c>
      <c r="AR123" s="64">
        <v>95</v>
      </c>
      <c r="AS123" s="59">
        <v>100</v>
      </c>
      <c r="AT123" s="73" t="s">
        <v>38</v>
      </c>
      <c r="AU123" s="73">
        <v>66003</v>
      </c>
      <c r="AV123" s="73" t="s">
        <v>38</v>
      </c>
      <c r="AW123" s="73" t="s">
        <v>38</v>
      </c>
      <c r="AX123" s="73" t="s">
        <v>32</v>
      </c>
      <c r="AY123" s="59">
        <v>0</v>
      </c>
      <c r="AZ123" s="59">
        <v>0</v>
      </c>
      <c r="BA123" s="59">
        <v>0</v>
      </c>
      <c r="BB123" s="59">
        <v>0</v>
      </c>
      <c r="BC123" s="59">
        <v>0</v>
      </c>
      <c r="BD123" s="59">
        <v>0</v>
      </c>
      <c r="BE123" s="84" t="s">
        <v>38</v>
      </c>
      <c r="BF123" s="84" t="s">
        <v>38</v>
      </c>
      <c r="BG123" s="84" t="s">
        <v>38</v>
      </c>
      <c r="BH123" s="84" t="s">
        <v>38</v>
      </c>
      <c r="BI123" s="87" t="s">
        <v>540</v>
      </c>
      <c r="BJ123" s="86" t="s">
        <v>261</v>
      </c>
      <c r="BK123" s="64" t="s">
        <v>495</v>
      </c>
      <c r="BL123" s="86" t="s">
        <v>155</v>
      </c>
      <c r="BM123" s="86" t="s">
        <v>178</v>
      </c>
      <c r="BN123" s="86"/>
      <c r="BO123" s="64">
        <v>6</v>
      </c>
      <c r="BP123" s="69">
        <v>246104305100194</v>
      </c>
      <c r="BQ123" s="92">
        <v>0.6</v>
      </c>
      <c r="BR123" s="93">
        <v>0.06</v>
      </c>
      <c r="BS123" s="94">
        <f t="shared" si="18"/>
        <v>0.66</v>
      </c>
      <c r="BT123" s="95">
        <v>0.21249</v>
      </c>
      <c r="BU123" s="101">
        <f t="shared" si="19"/>
        <v>0.87249</v>
      </c>
      <c r="BV123" s="102">
        <f t="shared" si="16"/>
        <v>2.74725274725275</v>
      </c>
      <c r="BW123" s="103">
        <v>660</v>
      </c>
      <c r="BX123" s="104">
        <f t="shared" si="17"/>
        <v>0.00239695054945055</v>
      </c>
      <c r="BY123" s="105">
        <v>1000</v>
      </c>
      <c r="BZ123" s="103" t="s">
        <v>32</v>
      </c>
      <c r="CA123" s="106" t="s">
        <v>189</v>
      </c>
      <c r="CB123" s="107" t="s">
        <v>148</v>
      </c>
      <c r="CC123" s="112" t="s">
        <v>149</v>
      </c>
      <c r="CD123" s="106"/>
      <c r="CE123" s="103" t="s">
        <v>192</v>
      </c>
      <c r="CF123" s="123"/>
      <c r="CG123" s="124">
        <v>2000014261</v>
      </c>
    </row>
    <row r="124" spans="1:85">
      <c r="A124" s="53" t="str">
        <f t="shared" si="21"/>
        <v>A1-08-02-45730</v>
      </c>
      <c r="B124" s="47" t="str">
        <f t="shared" si="20"/>
        <v>A1-08-02</v>
      </c>
      <c r="C124" s="48" t="s">
        <v>43</v>
      </c>
      <c r="D124" s="49">
        <v>45730</v>
      </c>
      <c r="E124" s="50" t="s">
        <v>14</v>
      </c>
      <c r="F124" s="51" t="s">
        <v>15</v>
      </c>
      <c r="G124" s="59">
        <v>2</v>
      </c>
      <c r="H124" s="51" t="s">
        <v>144</v>
      </c>
      <c r="I124" s="59">
        <v>8</v>
      </c>
      <c r="J124" s="60">
        <f>IF(ISBLANK(H124),"",IFERROR(VLOOKUP(B124,'Np PL4 Stock'!$A:$D,4,FALSE),""))</f>
        <v>45716</v>
      </c>
      <c r="K124" s="61">
        <f>IF(ISBLANK(H124),"",SUMIF('Np PL4 Stock'!$A:$A,B124,'Np PL4 Stock'!$N:$N))</f>
        <v>2</v>
      </c>
      <c r="L124" s="62">
        <f>IF(ISBLANK(H124),"",VLOOKUP(LEFT(B124,5),Unit!A:B,2,FALSE))</f>
        <v>16</v>
      </c>
      <c r="M124" s="63" t="str">
        <f>IF(ISBLANK(H124),"",IFERROR(VLOOKUP(B124,'Np PL4 Stock'!$A:$T,20,FALSE),""))</f>
        <v>V1-MB1</v>
      </c>
      <c r="N124" s="63" t="str">
        <f>IF(ISBLANK(H124),"",IFERROR(VLOOKUP(B124,'Np PL4 Stock'!$A:$U,21,FALSE),""))</f>
        <v>SIS</v>
      </c>
      <c r="O124" s="62">
        <f t="shared" si="12"/>
        <v>125</v>
      </c>
      <c r="P124" s="62">
        <f t="shared" si="13"/>
        <v>7.8125e-5</v>
      </c>
      <c r="Q124" s="67">
        <f t="shared" si="14"/>
        <v>6.25e-7</v>
      </c>
      <c r="R124" s="67">
        <f t="shared" si="15"/>
        <v>7.9915e-7</v>
      </c>
      <c r="S124" s="64">
        <v>13</v>
      </c>
      <c r="T124" s="68">
        <v>7.514</v>
      </c>
      <c r="U124" s="68">
        <v>5.313</v>
      </c>
      <c r="V124" s="69">
        <v>90.426</v>
      </c>
      <c r="W124" s="59">
        <v>386</v>
      </c>
      <c r="X124" s="64">
        <v>96</v>
      </c>
      <c r="Y124" s="59">
        <v>100</v>
      </c>
      <c r="Z124" s="59">
        <v>84</v>
      </c>
      <c r="AA124" s="59">
        <v>0</v>
      </c>
      <c r="AB124" s="59">
        <v>0</v>
      </c>
      <c r="AC124" s="59">
        <v>0</v>
      </c>
      <c r="AD124" s="59">
        <v>0</v>
      </c>
      <c r="AE124" s="59">
        <v>100</v>
      </c>
      <c r="AF124" s="73" t="s">
        <v>38</v>
      </c>
      <c r="AG124" s="73">
        <v>38000</v>
      </c>
      <c r="AH124" s="73" t="s">
        <v>38</v>
      </c>
      <c r="AI124" s="73" t="s">
        <v>38</v>
      </c>
      <c r="AJ124" s="73" t="s">
        <v>38</v>
      </c>
      <c r="AK124" s="73" t="s">
        <v>32</v>
      </c>
      <c r="AL124" s="77" t="str">
        <f>IF(ISBLANK(S124),"",IF(AJ124="Fail","Fail",IF(E124="PL4",IF(AND(T124&gt;STD_01122025!$D$3,U124&lt;STD_01122025!$D$4,OR(AF124="ND",AF124&lt;STD_01122025!$D$7),AH124="ND"),"Pass","Fail"),IF(E124="PL12",IF(AND(S124&lt;STD_01122025!$F$2,T124&gt;STD_01122025!$F$3,U124&lt;STD_01122025!$F$4,V124&gt;STD_01122025!$F$5,X124&gt;STD_01122025!$F$6,OR(AF124="ND",AF124&lt;STD_01122025!$F$7),AH124="ND"),"Pass","Fail"),IF(E124="SuperPL",IF(AND(T124&gt;STD_01122025!$H$3,U124&lt;STD_01122025!$H$4,V124&gt;STD_01122025!$H$5,X124&gt;STD_01122025!$H$6,OR(AF124="ND",AF124&lt;STD_01122025!$H$7),AH124="ND"),"Pass","Fail"),IF(E124="Flight",IF(AND(T124&gt;STD_01122025!$J$3,U124&lt;STD_01122025!$J$4,X124&gt;STD_01122025!$J$6,OR(AF124="ND",AF124&lt;STD_01122025!$J$7),AH124="ND"),"Pass","Fail"),""))))))</f>
        <v>Pass</v>
      </c>
      <c r="AM124" s="62">
        <f>IF(ISBLANK(B124),"",IFERROR(IF(VLOOKUP(B124,'Np PL4 Stock'!$A:$J,10,FALSE)="Np4",D124-VLOOKUP(B124,'Np PL4 Stock'!$A:$E,5,FALSE),D124-VLOOKUP(B124,'Np PL4 Stock'!$A:$E,5,FALSE)-1),""))</f>
        <v>14</v>
      </c>
      <c r="AN124" s="68">
        <v>7.73</v>
      </c>
      <c r="AO124" s="68">
        <v>5.75</v>
      </c>
      <c r="AP124" s="69">
        <v>95</v>
      </c>
      <c r="AQ124" s="64">
        <v>372</v>
      </c>
      <c r="AR124" s="64">
        <v>96</v>
      </c>
      <c r="AS124" s="59">
        <v>100</v>
      </c>
      <c r="AT124" s="73" t="s">
        <v>38</v>
      </c>
      <c r="AU124" s="73">
        <v>51500</v>
      </c>
      <c r="AV124" s="73" t="s">
        <v>38</v>
      </c>
      <c r="AW124" s="73" t="s">
        <v>38</v>
      </c>
      <c r="AX124" s="73" t="s">
        <v>32</v>
      </c>
      <c r="AY124" s="59">
        <v>0</v>
      </c>
      <c r="AZ124" s="59">
        <v>0</v>
      </c>
      <c r="BA124" s="59">
        <v>0</v>
      </c>
      <c r="BB124" s="59">
        <v>0</v>
      </c>
      <c r="BC124" s="59">
        <v>0</v>
      </c>
      <c r="BD124" s="59">
        <v>0</v>
      </c>
      <c r="BE124" s="84" t="s">
        <v>38</v>
      </c>
      <c r="BF124" s="84" t="s">
        <v>38</v>
      </c>
      <c r="BG124" s="84" t="s">
        <v>38</v>
      </c>
      <c r="BH124" s="84" t="s">
        <v>38</v>
      </c>
      <c r="BI124" s="85" t="s">
        <v>491</v>
      </c>
      <c r="BJ124" s="86" t="s">
        <v>246</v>
      </c>
      <c r="BK124" s="71" t="s">
        <v>481</v>
      </c>
      <c r="BL124" s="86" t="s">
        <v>155</v>
      </c>
      <c r="BM124" s="86" t="s">
        <v>178</v>
      </c>
      <c r="BN124" s="86"/>
      <c r="BO124" s="59">
        <v>10</v>
      </c>
      <c r="BP124" s="69">
        <v>246104305100192</v>
      </c>
      <c r="BQ124" s="92">
        <v>0.4</v>
      </c>
      <c r="BR124" s="93">
        <v>0.04</v>
      </c>
      <c r="BS124" s="94">
        <f t="shared" si="18"/>
        <v>0.44</v>
      </c>
      <c r="BT124" s="95">
        <v>0.125</v>
      </c>
      <c r="BU124" s="101">
        <f t="shared" si="19"/>
        <v>0.565</v>
      </c>
      <c r="BV124" s="102">
        <f t="shared" si="16"/>
        <v>2.68817204301075</v>
      </c>
      <c r="BW124" s="103">
        <v>440</v>
      </c>
      <c r="BX124" s="104">
        <f t="shared" si="17"/>
        <v>0.00151881720430108</v>
      </c>
      <c r="BY124" s="105">
        <v>1000</v>
      </c>
      <c r="BZ124" s="103" t="s">
        <v>32</v>
      </c>
      <c r="CA124" s="106" t="s">
        <v>189</v>
      </c>
      <c r="CB124" s="107" t="s">
        <v>148</v>
      </c>
      <c r="CC124" s="112" t="s">
        <v>149</v>
      </c>
      <c r="CD124" s="106"/>
      <c r="CE124" s="103" t="s">
        <v>192</v>
      </c>
      <c r="CF124" s="113"/>
      <c r="CG124" s="114">
        <v>2000019681</v>
      </c>
    </row>
    <row r="125" spans="1:85">
      <c r="A125" s="53" t="str">
        <f t="shared" si="21"/>
        <v>A1-08-02-45730</v>
      </c>
      <c r="B125" s="47" t="str">
        <f t="shared" si="20"/>
        <v>A1-08-02</v>
      </c>
      <c r="C125" s="48" t="s">
        <v>43</v>
      </c>
      <c r="D125" s="49">
        <v>45730</v>
      </c>
      <c r="E125" s="50" t="s">
        <v>14</v>
      </c>
      <c r="F125" s="51" t="s">
        <v>15</v>
      </c>
      <c r="G125" s="59">
        <v>2</v>
      </c>
      <c r="H125" s="51" t="s">
        <v>144</v>
      </c>
      <c r="I125" s="59">
        <v>8</v>
      </c>
      <c r="J125" s="60">
        <f>IF(ISBLANK(H125),"",IFERROR(VLOOKUP(B125,'Np PL4 Stock'!$A:$D,4,FALSE),""))</f>
        <v>45716</v>
      </c>
      <c r="K125" s="61">
        <f>IF(ISBLANK(H125),"",SUMIF('Np PL4 Stock'!$A:$A,B125,'Np PL4 Stock'!$N:$N))</f>
        <v>2</v>
      </c>
      <c r="L125" s="62">
        <f>IF(ISBLANK(H125),"",VLOOKUP(LEFT(B125,5),Unit!A:B,2,FALSE))</f>
        <v>16</v>
      </c>
      <c r="M125" s="63" t="str">
        <f>IF(ISBLANK(H125),"",IFERROR(VLOOKUP(B125,'Np PL4 Stock'!$A:$T,20,FALSE),""))</f>
        <v>V1-MB1</v>
      </c>
      <c r="N125" s="63" t="str">
        <f>IF(ISBLANK(H125),"",IFERROR(VLOOKUP(B125,'Np PL4 Stock'!$A:$U,21,FALSE),""))</f>
        <v>SIS</v>
      </c>
      <c r="O125" s="62">
        <f t="shared" si="12"/>
        <v>125</v>
      </c>
      <c r="P125" s="62">
        <f t="shared" si="13"/>
        <v>7.8125e-5</v>
      </c>
      <c r="Q125" s="67">
        <f t="shared" si="14"/>
        <v>6.25e-7</v>
      </c>
      <c r="R125" s="67">
        <f t="shared" si="15"/>
        <v>7.9915e-7</v>
      </c>
      <c r="S125" s="64">
        <v>13</v>
      </c>
      <c r="T125" s="68">
        <v>7.514</v>
      </c>
      <c r="U125" s="68">
        <v>5.313</v>
      </c>
      <c r="V125" s="69">
        <v>90.426</v>
      </c>
      <c r="W125" s="59">
        <v>386</v>
      </c>
      <c r="X125" s="64">
        <v>96</v>
      </c>
      <c r="Y125" s="59">
        <v>100</v>
      </c>
      <c r="Z125" s="59">
        <v>84</v>
      </c>
      <c r="AA125" s="59">
        <v>0</v>
      </c>
      <c r="AB125" s="59">
        <v>0</v>
      </c>
      <c r="AC125" s="59">
        <v>0</v>
      </c>
      <c r="AD125" s="59">
        <v>0</v>
      </c>
      <c r="AE125" s="59">
        <v>100</v>
      </c>
      <c r="AF125" s="73" t="s">
        <v>38</v>
      </c>
      <c r="AG125" s="73">
        <v>38000</v>
      </c>
      <c r="AH125" s="73" t="s">
        <v>38</v>
      </c>
      <c r="AI125" s="73" t="s">
        <v>38</v>
      </c>
      <c r="AJ125" s="73" t="s">
        <v>38</v>
      </c>
      <c r="AK125" s="73" t="s">
        <v>32</v>
      </c>
      <c r="AL125" s="77" t="str">
        <f>IF(ISBLANK(S125),"",IF(AJ125="Fail","Fail",IF(E125="PL4",IF(AND(T125&gt;STD_01122025!$D$3,U125&lt;STD_01122025!$D$4,OR(AF125="ND",AF125&lt;STD_01122025!$D$7),AH125="ND"),"Pass","Fail"),IF(E125="PL12",IF(AND(S125&lt;STD_01122025!$F$2,T125&gt;STD_01122025!$F$3,U125&lt;STD_01122025!$F$4,V125&gt;STD_01122025!$F$5,X125&gt;STD_01122025!$F$6,OR(AF125="ND",AF125&lt;STD_01122025!$F$7),AH125="ND"),"Pass","Fail"),IF(E125="SuperPL",IF(AND(T125&gt;STD_01122025!$H$3,U125&lt;STD_01122025!$H$4,V125&gt;STD_01122025!$H$5,X125&gt;STD_01122025!$H$6,OR(AF125="ND",AF125&lt;STD_01122025!$H$7),AH125="ND"),"Pass","Fail"),IF(E125="Flight",IF(AND(T125&gt;STD_01122025!$J$3,U125&lt;STD_01122025!$J$4,X125&gt;STD_01122025!$J$6,OR(AF125="ND",AF125&lt;STD_01122025!$J$7),AH125="ND"),"Pass","Fail"),""))))))</f>
        <v>Pass</v>
      </c>
      <c r="AM125" s="62">
        <f>IF(ISBLANK(B125),"",IFERROR(IF(VLOOKUP(B125,'Np PL4 Stock'!$A:$J,10,FALSE)="Np4",D125-VLOOKUP(B125,'Np PL4 Stock'!$A:$E,5,FALSE),D125-VLOOKUP(B125,'Np PL4 Stock'!$A:$E,5,FALSE)-1),""))</f>
        <v>14</v>
      </c>
      <c r="AN125" s="68">
        <v>7.73</v>
      </c>
      <c r="AO125" s="68">
        <v>5.75</v>
      </c>
      <c r="AP125" s="69">
        <v>95</v>
      </c>
      <c r="AQ125" s="64">
        <v>372</v>
      </c>
      <c r="AR125" s="64">
        <v>96</v>
      </c>
      <c r="AS125" s="59">
        <v>100</v>
      </c>
      <c r="AT125" s="73" t="s">
        <v>38</v>
      </c>
      <c r="AU125" s="73">
        <v>51500</v>
      </c>
      <c r="AV125" s="73" t="s">
        <v>38</v>
      </c>
      <c r="AW125" s="73" t="s">
        <v>38</v>
      </c>
      <c r="AX125" s="73" t="s">
        <v>32</v>
      </c>
      <c r="AY125" s="59">
        <v>0</v>
      </c>
      <c r="AZ125" s="59">
        <v>0</v>
      </c>
      <c r="BA125" s="59">
        <v>0</v>
      </c>
      <c r="BB125" s="59">
        <v>0</v>
      </c>
      <c r="BC125" s="59">
        <v>0</v>
      </c>
      <c r="BD125" s="59">
        <v>0</v>
      </c>
      <c r="BE125" s="84" t="s">
        <v>38</v>
      </c>
      <c r="BF125" s="84" t="s">
        <v>38</v>
      </c>
      <c r="BG125" s="84" t="s">
        <v>38</v>
      </c>
      <c r="BH125" s="84" t="s">
        <v>38</v>
      </c>
      <c r="BI125" s="85" t="s">
        <v>491</v>
      </c>
      <c r="BJ125" s="86" t="s">
        <v>246</v>
      </c>
      <c r="BK125" s="71" t="s">
        <v>481</v>
      </c>
      <c r="BL125" s="86" t="s">
        <v>155</v>
      </c>
      <c r="BM125" s="86" t="s">
        <v>178</v>
      </c>
      <c r="BN125" s="86"/>
      <c r="BO125" s="59">
        <v>10</v>
      </c>
      <c r="BP125" s="69">
        <v>246104305100195</v>
      </c>
      <c r="BQ125" s="92">
        <v>0.01</v>
      </c>
      <c r="BR125" s="93">
        <v>0.001</v>
      </c>
      <c r="BS125" s="94">
        <f t="shared" si="18"/>
        <v>0.011</v>
      </c>
      <c r="BT125" s="95">
        <v>0.0065</v>
      </c>
      <c r="BU125" s="101">
        <f t="shared" si="19"/>
        <v>0.0175</v>
      </c>
      <c r="BV125" s="102">
        <f t="shared" si="16"/>
        <v>2.68817204301075</v>
      </c>
      <c r="BW125" s="103">
        <v>11</v>
      </c>
      <c r="BX125" s="104">
        <f t="shared" si="17"/>
        <v>4.70430107526882e-5</v>
      </c>
      <c r="BY125" s="105">
        <v>1000</v>
      </c>
      <c r="BZ125" s="103" t="s">
        <v>32</v>
      </c>
      <c r="CA125" s="106" t="s">
        <v>189</v>
      </c>
      <c r="CB125" s="107" t="s">
        <v>148</v>
      </c>
      <c r="CC125" s="112" t="s">
        <v>149</v>
      </c>
      <c r="CD125" s="106"/>
      <c r="CE125" s="103" t="s">
        <v>192</v>
      </c>
      <c r="CF125" s="113"/>
      <c r="CG125" s="114">
        <v>2000019681</v>
      </c>
    </row>
    <row r="126" spans="1:85">
      <c r="A126" s="53" t="str">
        <f t="shared" si="21"/>
        <v>A1-08-02-45730</v>
      </c>
      <c r="B126" s="47" t="str">
        <f t="shared" si="20"/>
        <v>A1-08-02</v>
      </c>
      <c r="C126" s="48" t="s">
        <v>43</v>
      </c>
      <c r="D126" s="49">
        <v>45730</v>
      </c>
      <c r="E126" s="54" t="s">
        <v>14</v>
      </c>
      <c r="F126" s="51" t="s">
        <v>15</v>
      </c>
      <c r="G126" s="59">
        <v>2</v>
      </c>
      <c r="H126" s="51" t="s">
        <v>144</v>
      </c>
      <c r="I126" s="59">
        <v>8</v>
      </c>
      <c r="J126" s="60">
        <f>IF(ISBLANK(H126),"",IFERROR(VLOOKUP(B126,'Np PL4 Stock'!$A:$D,4,FALSE),""))</f>
        <v>45716</v>
      </c>
      <c r="K126" s="61">
        <f>IF(ISBLANK(H126),"",SUMIF('Np PL4 Stock'!$A:$A,B126,'Np PL4 Stock'!$N:$N))</f>
        <v>2</v>
      </c>
      <c r="L126" s="62">
        <f>IF(ISBLANK(H126),"",VLOOKUP(LEFT(B126,5),Unit!A:B,2,FALSE))</f>
        <v>16</v>
      </c>
      <c r="M126" s="63" t="str">
        <f>IF(ISBLANK(H126),"",IFERROR(VLOOKUP(B126,'Np PL4 Stock'!$A:$T,20,FALSE),""))</f>
        <v>V1-MB1</v>
      </c>
      <c r="N126" s="63" t="str">
        <f>IF(ISBLANK(H126),"",IFERROR(VLOOKUP(B126,'Np PL4 Stock'!$A:$U,21,FALSE),""))</f>
        <v>SIS</v>
      </c>
      <c r="O126" s="62">
        <f t="shared" si="12"/>
        <v>125</v>
      </c>
      <c r="P126" s="62">
        <f t="shared" si="13"/>
        <v>7.8125e-5</v>
      </c>
      <c r="Q126" s="67">
        <f t="shared" si="14"/>
        <v>6.25e-7</v>
      </c>
      <c r="R126" s="67">
        <f t="shared" si="15"/>
        <v>7.9915e-7</v>
      </c>
      <c r="S126" s="64">
        <v>13</v>
      </c>
      <c r="T126" s="68">
        <v>7.514</v>
      </c>
      <c r="U126" s="68">
        <v>5.313</v>
      </c>
      <c r="V126" s="69">
        <v>90.426</v>
      </c>
      <c r="W126" s="59">
        <v>386</v>
      </c>
      <c r="X126" s="64">
        <v>96</v>
      </c>
      <c r="Y126" s="59">
        <v>100</v>
      </c>
      <c r="Z126" s="59">
        <v>84</v>
      </c>
      <c r="AA126" s="59">
        <v>0</v>
      </c>
      <c r="AB126" s="59">
        <v>0</v>
      </c>
      <c r="AC126" s="59">
        <v>0</v>
      </c>
      <c r="AD126" s="59">
        <v>0</v>
      </c>
      <c r="AE126" s="59">
        <v>100</v>
      </c>
      <c r="AF126" s="73" t="s">
        <v>38</v>
      </c>
      <c r="AG126" s="73">
        <v>38000</v>
      </c>
      <c r="AH126" s="73" t="s">
        <v>38</v>
      </c>
      <c r="AI126" s="73" t="s">
        <v>38</v>
      </c>
      <c r="AJ126" s="73" t="s">
        <v>38</v>
      </c>
      <c r="AK126" s="73" t="s">
        <v>32</v>
      </c>
      <c r="AL126" s="77" t="str">
        <f>IF(ISBLANK(S126),"",IF(AJ126="Fail","Fail",IF(E126="PL4",IF(AND(T126&gt;STD_01122025!$D$3,U126&lt;STD_01122025!$D$4,OR(AF126="ND",AF126&lt;STD_01122025!$D$7),AH126="ND"),"Pass","Fail"),IF(E126="PL12",IF(AND(S126&lt;STD_01122025!$F$2,T126&gt;STD_01122025!$F$3,U126&lt;STD_01122025!$F$4,V126&gt;STD_01122025!$F$5,X126&gt;STD_01122025!$F$6,OR(AF126="ND",AF126&lt;STD_01122025!$F$7),AH126="ND"),"Pass","Fail"),IF(E126="SuperPL",IF(AND(T126&gt;STD_01122025!$H$3,U126&lt;STD_01122025!$H$4,V126&gt;STD_01122025!$H$5,X126&gt;STD_01122025!$H$6,OR(AF126="ND",AF126&lt;STD_01122025!$H$7),AH126="ND"),"Pass","Fail"),IF(E126="Flight",IF(AND(T126&gt;STD_01122025!$J$3,U126&lt;STD_01122025!$J$4,X126&gt;STD_01122025!$J$6,OR(AF126="ND",AF126&lt;STD_01122025!$J$7),AH126="ND"),"Pass","Fail"),""))))))</f>
        <v>Pass</v>
      </c>
      <c r="AM126" s="62">
        <f>IF(ISBLANK(B126),"",IFERROR(IF(VLOOKUP(B126,'Np PL4 Stock'!$A:$J,10,FALSE)="Np4",D126-VLOOKUP(B126,'Np PL4 Stock'!$A:$E,5,FALSE),D126-VLOOKUP(B126,'Np PL4 Stock'!$A:$E,5,FALSE)-1),""))</f>
        <v>14</v>
      </c>
      <c r="AN126" s="68">
        <v>7.73</v>
      </c>
      <c r="AO126" s="68">
        <v>5.75</v>
      </c>
      <c r="AP126" s="69">
        <v>95</v>
      </c>
      <c r="AQ126" s="64">
        <v>372</v>
      </c>
      <c r="AR126" s="64">
        <v>96</v>
      </c>
      <c r="AS126" s="59">
        <v>100</v>
      </c>
      <c r="AT126" s="73" t="s">
        <v>38</v>
      </c>
      <c r="AU126" s="73">
        <v>51500</v>
      </c>
      <c r="AV126" s="73" t="s">
        <v>38</v>
      </c>
      <c r="AW126" s="73" t="s">
        <v>38</v>
      </c>
      <c r="AX126" s="73" t="s">
        <v>32</v>
      </c>
      <c r="AY126" s="59">
        <v>0</v>
      </c>
      <c r="AZ126" s="59">
        <v>0</v>
      </c>
      <c r="BA126" s="59">
        <v>0</v>
      </c>
      <c r="BB126" s="59">
        <v>0</v>
      </c>
      <c r="BC126" s="59">
        <v>0</v>
      </c>
      <c r="BD126" s="59">
        <v>0</v>
      </c>
      <c r="BE126" s="84" t="s">
        <v>38</v>
      </c>
      <c r="BF126" s="84" t="s">
        <v>38</v>
      </c>
      <c r="BG126" s="84" t="s">
        <v>38</v>
      </c>
      <c r="BH126" s="84" t="s">
        <v>38</v>
      </c>
      <c r="BI126" s="85" t="s">
        <v>549</v>
      </c>
      <c r="BJ126" s="86" t="s">
        <v>258</v>
      </c>
      <c r="BK126" s="64" t="s">
        <v>488</v>
      </c>
      <c r="BL126" s="86" t="s">
        <v>155</v>
      </c>
      <c r="BM126" s="86" t="s">
        <v>178</v>
      </c>
      <c r="BN126" s="86"/>
      <c r="BO126" s="59">
        <v>10</v>
      </c>
      <c r="BP126" s="69">
        <v>246104305100193</v>
      </c>
      <c r="BQ126" s="92">
        <v>0.62</v>
      </c>
      <c r="BR126" s="93">
        <v>0.124</v>
      </c>
      <c r="BS126" s="94">
        <f t="shared" si="18"/>
        <v>0.744</v>
      </c>
      <c r="BT126" s="95">
        <v>0.1968</v>
      </c>
      <c r="BU126" s="101">
        <f t="shared" si="19"/>
        <v>0.9408</v>
      </c>
      <c r="BV126" s="102">
        <f t="shared" si="16"/>
        <v>2.68817204301075</v>
      </c>
      <c r="BW126" s="103">
        <v>744</v>
      </c>
      <c r="BX126" s="104">
        <f t="shared" si="17"/>
        <v>0.00252903225806452</v>
      </c>
      <c r="BY126" s="105">
        <v>1000</v>
      </c>
      <c r="BZ126" s="103" t="s">
        <v>32</v>
      </c>
      <c r="CA126" s="106" t="s">
        <v>189</v>
      </c>
      <c r="CB126" s="107" t="s">
        <v>148</v>
      </c>
      <c r="CC126" s="112" t="s">
        <v>149</v>
      </c>
      <c r="CD126" s="106"/>
      <c r="CE126" s="103" t="s">
        <v>192</v>
      </c>
      <c r="CF126" s="113"/>
      <c r="CG126" s="115">
        <v>2000028757</v>
      </c>
    </row>
    <row r="127" spans="1:85">
      <c r="A127" s="53" t="str">
        <f t="shared" si="21"/>
        <v>A1-06-02-45730</v>
      </c>
      <c r="B127" s="47" t="str">
        <f t="shared" si="20"/>
        <v>A1-06-02</v>
      </c>
      <c r="C127" s="48" t="s">
        <v>43</v>
      </c>
      <c r="D127" s="49">
        <v>45730</v>
      </c>
      <c r="E127" s="54" t="s">
        <v>14</v>
      </c>
      <c r="F127" s="51" t="s">
        <v>15</v>
      </c>
      <c r="G127" s="59">
        <v>2</v>
      </c>
      <c r="H127" s="51" t="s">
        <v>144</v>
      </c>
      <c r="I127" s="59">
        <v>6</v>
      </c>
      <c r="J127" s="60">
        <f>IF(ISBLANK(H127),"",IFERROR(VLOOKUP(B127,'Np PL4 Stock'!$A:$D,4,FALSE),""))</f>
        <v>45716</v>
      </c>
      <c r="K127" s="61">
        <f>IF(ISBLANK(H127),"",SUMIF('Np PL4 Stock'!$A:$A,B127,'Np PL4 Stock'!$N:$N))</f>
        <v>2</v>
      </c>
      <c r="L127" s="62">
        <f>IF(ISBLANK(H127),"",VLOOKUP(LEFT(B127,5),Unit!A:B,2,FALSE))</f>
        <v>16</v>
      </c>
      <c r="M127" s="63" t="str">
        <f>IF(ISBLANK(H127),"",IFERROR(VLOOKUP(B127,'Np PL4 Stock'!$A:$T,20,FALSE),""))</f>
        <v>V1-MB1</v>
      </c>
      <c r="N127" s="63" t="str">
        <f>IF(ISBLANK(H127),"",IFERROR(VLOOKUP(B127,'Np PL4 Stock'!$A:$U,21,FALSE),""))</f>
        <v>SIS</v>
      </c>
      <c r="O127" s="62">
        <f t="shared" si="12"/>
        <v>125</v>
      </c>
      <c r="P127" s="62">
        <f t="shared" si="13"/>
        <v>7.35e-5</v>
      </c>
      <c r="Q127" s="67">
        <f t="shared" si="14"/>
        <v>5.88e-7</v>
      </c>
      <c r="R127" s="67">
        <f t="shared" si="15"/>
        <v>7.69845e-7</v>
      </c>
      <c r="S127" s="64">
        <v>13</v>
      </c>
      <c r="T127" s="68">
        <v>7.674</v>
      </c>
      <c r="U127" s="68">
        <v>5.744</v>
      </c>
      <c r="V127" s="69">
        <v>94.805</v>
      </c>
      <c r="W127" s="59">
        <v>413</v>
      </c>
      <c r="X127" s="64">
        <v>95</v>
      </c>
      <c r="Y127" s="59">
        <v>100</v>
      </c>
      <c r="Z127" s="59">
        <v>84</v>
      </c>
      <c r="AA127" s="59">
        <v>0</v>
      </c>
      <c r="AB127" s="59">
        <v>0</v>
      </c>
      <c r="AC127" s="59">
        <v>0</v>
      </c>
      <c r="AD127" s="59">
        <v>0</v>
      </c>
      <c r="AE127" s="59">
        <v>100</v>
      </c>
      <c r="AF127" s="73" t="s">
        <v>38</v>
      </c>
      <c r="AG127" s="73">
        <v>46000</v>
      </c>
      <c r="AH127" s="73" t="s">
        <v>38</v>
      </c>
      <c r="AI127" s="73" t="s">
        <v>38</v>
      </c>
      <c r="AJ127" s="73" t="s">
        <v>38</v>
      </c>
      <c r="AK127" s="73" t="s">
        <v>32</v>
      </c>
      <c r="AL127" s="77" t="str">
        <f>IF(ISBLANK(S127),"",IF(AJ127="Fail","Fail",IF(E127="PL4",IF(AND(T127&gt;STD_01122025!$D$3,U127&lt;STD_01122025!$D$4,OR(AF127="ND",AF127&lt;STD_01122025!$D$7),AH127="ND"),"Pass","Fail"),IF(E127="PL12",IF(AND(S127&lt;STD_01122025!$F$2,T127&gt;STD_01122025!$F$3,U127&lt;STD_01122025!$F$4,V127&gt;STD_01122025!$F$5,X127&gt;STD_01122025!$F$6,OR(AF127="ND",AF127&lt;STD_01122025!$F$7),AH127="ND"),"Pass","Fail"),IF(E127="SuperPL",IF(AND(T127&gt;STD_01122025!$H$3,U127&lt;STD_01122025!$H$4,V127&gt;STD_01122025!$H$5,X127&gt;STD_01122025!$H$6,OR(AF127="ND",AF127&lt;STD_01122025!$H$7),AH127="ND"),"Pass","Fail"),IF(E127="Flight",IF(AND(T127&gt;STD_01122025!$J$3,U127&lt;STD_01122025!$J$4,X127&gt;STD_01122025!$J$6,OR(AF127="ND",AF127&lt;STD_01122025!$J$7),AH127="ND"),"Pass","Fail"),""))))))</f>
        <v>Pass</v>
      </c>
      <c r="AM127" s="62">
        <f>IF(ISBLANK(B127),"",IFERROR(IF(VLOOKUP(B127,'Np PL4 Stock'!$A:$J,10,FALSE)="Np4",D127-VLOOKUP(B127,'Np PL4 Stock'!$A:$E,5,FALSE),D127-VLOOKUP(B127,'Np PL4 Stock'!$A:$E,5,FALSE)-1),""))</f>
        <v>14</v>
      </c>
      <c r="AN127" s="68">
        <v>7.83</v>
      </c>
      <c r="AO127" s="68">
        <v>6.09</v>
      </c>
      <c r="AP127" s="69">
        <v>99</v>
      </c>
      <c r="AQ127" s="64">
        <v>364</v>
      </c>
      <c r="AR127" s="64">
        <v>95</v>
      </c>
      <c r="AS127" s="59">
        <v>100</v>
      </c>
      <c r="AT127" s="73" t="s">
        <v>38</v>
      </c>
      <c r="AU127" s="73">
        <v>66000</v>
      </c>
      <c r="AV127" s="73" t="s">
        <v>38</v>
      </c>
      <c r="AW127" s="73" t="s">
        <v>38</v>
      </c>
      <c r="AX127" s="73" t="s">
        <v>32</v>
      </c>
      <c r="AY127" s="59">
        <v>0</v>
      </c>
      <c r="AZ127" s="59">
        <v>0</v>
      </c>
      <c r="BA127" s="59">
        <v>0</v>
      </c>
      <c r="BB127" s="59">
        <v>0</v>
      </c>
      <c r="BC127" s="59">
        <v>0</v>
      </c>
      <c r="BD127" s="59">
        <v>0</v>
      </c>
      <c r="BE127" s="84" t="s">
        <v>38</v>
      </c>
      <c r="BF127" s="84" t="s">
        <v>38</v>
      </c>
      <c r="BG127" s="84" t="s">
        <v>38</v>
      </c>
      <c r="BH127" s="84" t="s">
        <v>38</v>
      </c>
      <c r="BI127" s="85" t="s">
        <v>549</v>
      </c>
      <c r="BJ127" s="86" t="s">
        <v>258</v>
      </c>
      <c r="BK127" s="64" t="s">
        <v>488</v>
      </c>
      <c r="BL127" s="86" t="s">
        <v>155</v>
      </c>
      <c r="BM127" s="86" t="s">
        <v>178</v>
      </c>
      <c r="BN127" s="86"/>
      <c r="BO127" s="64">
        <v>7</v>
      </c>
      <c r="BP127" s="69">
        <v>246104305100193</v>
      </c>
      <c r="BQ127" s="92">
        <v>0.43</v>
      </c>
      <c r="BR127" s="93">
        <v>0.086</v>
      </c>
      <c r="BS127" s="94">
        <f t="shared" si="18"/>
        <v>0.516</v>
      </c>
      <c r="BT127" s="95">
        <v>0.1512</v>
      </c>
      <c r="BU127" s="101">
        <f t="shared" si="19"/>
        <v>0.6672</v>
      </c>
      <c r="BV127" s="102">
        <f t="shared" si="16"/>
        <v>2.74725274725275</v>
      </c>
      <c r="BW127" s="103">
        <v>516</v>
      </c>
      <c r="BX127" s="104">
        <f t="shared" si="17"/>
        <v>0.00183296703296703</v>
      </c>
      <c r="BY127" s="105">
        <v>1000</v>
      </c>
      <c r="BZ127" s="103" t="s">
        <v>32</v>
      </c>
      <c r="CA127" s="106" t="s">
        <v>189</v>
      </c>
      <c r="CB127" s="107" t="s">
        <v>148</v>
      </c>
      <c r="CC127" s="112" t="s">
        <v>149</v>
      </c>
      <c r="CD127" s="106"/>
      <c r="CE127" s="103" t="s">
        <v>192</v>
      </c>
      <c r="CF127" s="113"/>
      <c r="CG127" s="115">
        <v>2000028757</v>
      </c>
    </row>
    <row r="128" spans="1:85">
      <c r="A128" s="53" t="str">
        <f t="shared" si="21"/>
        <v>A1-08-02-45730</v>
      </c>
      <c r="B128" s="47" t="str">
        <f t="shared" si="20"/>
        <v>A1-08-02</v>
      </c>
      <c r="C128" s="48" t="s">
        <v>43</v>
      </c>
      <c r="D128" s="49">
        <v>45730</v>
      </c>
      <c r="E128" s="54" t="s">
        <v>14</v>
      </c>
      <c r="F128" s="51" t="s">
        <v>15</v>
      </c>
      <c r="G128" s="59">
        <v>2</v>
      </c>
      <c r="H128" s="51" t="s">
        <v>144</v>
      </c>
      <c r="I128" s="59">
        <v>8</v>
      </c>
      <c r="J128" s="60">
        <f>IF(ISBLANK(H128),"",IFERROR(VLOOKUP(B128,'Np PL4 Stock'!$A:$D,4,FALSE),""))</f>
        <v>45716</v>
      </c>
      <c r="K128" s="61">
        <f>IF(ISBLANK(H128),"",SUMIF('Np PL4 Stock'!$A:$A,B128,'Np PL4 Stock'!$N:$N))</f>
        <v>2</v>
      </c>
      <c r="L128" s="62">
        <f>IF(ISBLANK(H128),"",VLOOKUP(LEFT(B128,5),Unit!A:B,2,FALSE))</f>
        <v>16</v>
      </c>
      <c r="M128" s="63" t="str">
        <f>IF(ISBLANK(H128),"",IFERROR(VLOOKUP(B128,'Np PL4 Stock'!$A:$T,20,FALSE),""))</f>
        <v>V1-MB1</v>
      </c>
      <c r="N128" s="63" t="str">
        <f>IF(ISBLANK(H128),"",IFERROR(VLOOKUP(B128,'Np PL4 Stock'!$A:$U,21,FALSE),""))</f>
        <v>SIS</v>
      </c>
      <c r="O128" s="62">
        <f t="shared" si="12"/>
        <v>125</v>
      </c>
      <c r="P128" s="62">
        <f t="shared" si="13"/>
        <v>7.8125e-5</v>
      </c>
      <c r="Q128" s="67">
        <f t="shared" si="14"/>
        <v>6.25e-7</v>
      </c>
      <c r="R128" s="67">
        <f t="shared" si="15"/>
        <v>7.9915e-7</v>
      </c>
      <c r="S128" s="64">
        <v>13</v>
      </c>
      <c r="T128" s="68">
        <v>7.514</v>
      </c>
      <c r="U128" s="68">
        <v>5.313</v>
      </c>
      <c r="V128" s="69">
        <v>90.426</v>
      </c>
      <c r="W128" s="59">
        <v>386</v>
      </c>
      <c r="X128" s="64">
        <v>96</v>
      </c>
      <c r="Y128" s="59">
        <v>100</v>
      </c>
      <c r="Z128" s="59">
        <v>84</v>
      </c>
      <c r="AA128" s="59">
        <v>0</v>
      </c>
      <c r="AB128" s="59">
        <v>0</v>
      </c>
      <c r="AC128" s="59">
        <v>0</v>
      </c>
      <c r="AD128" s="59">
        <v>0</v>
      </c>
      <c r="AE128" s="59">
        <v>100</v>
      </c>
      <c r="AF128" s="73" t="s">
        <v>38</v>
      </c>
      <c r="AG128" s="73">
        <v>38000</v>
      </c>
      <c r="AH128" s="73" t="s">
        <v>38</v>
      </c>
      <c r="AI128" s="73" t="s">
        <v>38</v>
      </c>
      <c r="AJ128" s="73" t="s">
        <v>38</v>
      </c>
      <c r="AK128" s="73" t="s">
        <v>32</v>
      </c>
      <c r="AL128" s="77" t="str">
        <f>IF(ISBLANK(S128),"",IF(AJ128="Fail","Fail",IF(E128="PL4",IF(AND(T128&gt;STD_01122025!$D$3,U128&lt;STD_01122025!$D$4,OR(AF128="ND",AF128&lt;STD_01122025!$D$7),AH128="ND"),"Pass","Fail"),IF(E128="PL12",IF(AND(S128&lt;STD_01122025!$F$2,T128&gt;STD_01122025!$F$3,U128&lt;STD_01122025!$F$4,V128&gt;STD_01122025!$F$5,X128&gt;STD_01122025!$F$6,OR(AF128="ND",AF128&lt;STD_01122025!$F$7),AH128="ND"),"Pass","Fail"),IF(E128="SuperPL",IF(AND(T128&gt;STD_01122025!$H$3,U128&lt;STD_01122025!$H$4,V128&gt;STD_01122025!$H$5,X128&gt;STD_01122025!$H$6,OR(AF128="ND",AF128&lt;STD_01122025!$H$7),AH128="ND"),"Pass","Fail"),IF(E128="Flight",IF(AND(T128&gt;STD_01122025!$J$3,U128&lt;STD_01122025!$J$4,X128&gt;STD_01122025!$J$6,OR(AF128="ND",AF128&lt;STD_01122025!$J$7),AH128="ND"),"Pass","Fail"),""))))))</f>
        <v>Pass</v>
      </c>
      <c r="AM128" s="62">
        <f>IF(ISBLANK(B128),"",IFERROR(IF(VLOOKUP(B128,'Np PL4 Stock'!$A:$J,10,FALSE)="Np4",D128-VLOOKUP(B128,'Np PL4 Stock'!$A:$E,5,FALSE),D128-VLOOKUP(B128,'Np PL4 Stock'!$A:$E,5,FALSE)-1),""))</f>
        <v>14</v>
      </c>
      <c r="AN128" s="68">
        <v>7.73</v>
      </c>
      <c r="AO128" s="68">
        <v>5.75</v>
      </c>
      <c r="AP128" s="69">
        <v>95</v>
      </c>
      <c r="AQ128" s="64">
        <v>372</v>
      </c>
      <c r="AR128" s="64">
        <v>96</v>
      </c>
      <c r="AS128" s="59">
        <v>100</v>
      </c>
      <c r="AT128" s="73" t="s">
        <v>38</v>
      </c>
      <c r="AU128" s="73">
        <v>514500</v>
      </c>
      <c r="AV128" s="73" t="s">
        <v>38</v>
      </c>
      <c r="AW128" s="73" t="s">
        <v>38</v>
      </c>
      <c r="AX128" s="73" t="s">
        <v>32</v>
      </c>
      <c r="AY128" s="59">
        <v>0</v>
      </c>
      <c r="AZ128" s="59">
        <v>0</v>
      </c>
      <c r="BA128" s="59">
        <v>0</v>
      </c>
      <c r="BB128" s="59">
        <v>0</v>
      </c>
      <c r="BC128" s="59">
        <v>0</v>
      </c>
      <c r="BD128" s="59">
        <v>0</v>
      </c>
      <c r="BE128" s="84" t="s">
        <v>38</v>
      </c>
      <c r="BF128" s="84" t="s">
        <v>38</v>
      </c>
      <c r="BG128" s="84" t="s">
        <v>38</v>
      </c>
      <c r="BH128" s="84" t="s">
        <v>38</v>
      </c>
      <c r="BI128" s="85" t="s">
        <v>531</v>
      </c>
      <c r="BJ128" s="86" t="s">
        <v>243</v>
      </c>
      <c r="BK128" s="64" t="s">
        <v>483</v>
      </c>
      <c r="BL128" s="86" t="s">
        <v>155</v>
      </c>
      <c r="BM128" s="86" t="s">
        <v>178</v>
      </c>
      <c r="BN128" s="86"/>
      <c r="BO128" s="59">
        <v>10</v>
      </c>
      <c r="BP128" s="69">
        <v>246104305100191</v>
      </c>
      <c r="BQ128" s="92">
        <v>0.05</v>
      </c>
      <c r="BR128" s="93">
        <v>0.005</v>
      </c>
      <c r="BS128" s="94">
        <f t="shared" si="18"/>
        <v>0.055</v>
      </c>
      <c r="BT128" s="95">
        <v>0.02</v>
      </c>
      <c r="BU128" s="101">
        <f t="shared" si="19"/>
        <v>0.075</v>
      </c>
      <c r="BV128" s="102">
        <f t="shared" si="16"/>
        <v>2.68817204301075</v>
      </c>
      <c r="BW128" s="103">
        <v>55</v>
      </c>
      <c r="BX128" s="104">
        <f t="shared" si="17"/>
        <v>0.000201612903225806</v>
      </c>
      <c r="BY128" s="105">
        <v>1000</v>
      </c>
      <c r="BZ128" s="103" t="s">
        <v>32</v>
      </c>
      <c r="CA128" s="106" t="s">
        <v>189</v>
      </c>
      <c r="CB128" s="107" t="s">
        <v>148</v>
      </c>
      <c r="CC128" s="112" t="s">
        <v>149</v>
      </c>
      <c r="CD128" s="106"/>
      <c r="CE128" s="103" t="s">
        <v>192</v>
      </c>
      <c r="CF128" s="113"/>
      <c r="CG128" s="115">
        <v>2000025185</v>
      </c>
    </row>
    <row r="129" spans="1:85">
      <c r="A129" s="53" t="str">
        <f t="shared" si="21"/>
        <v>A1-15-02-45730</v>
      </c>
      <c r="B129" s="47" t="str">
        <f t="shared" si="20"/>
        <v>A1-15-02</v>
      </c>
      <c r="C129" s="48" t="s">
        <v>43</v>
      </c>
      <c r="D129" s="49">
        <v>45730</v>
      </c>
      <c r="E129" s="54" t="s">
        <v>14</v>
      </c>
      <c r="F129" s="51" t="s">
        <v>15</v>
      </c>
      <c r="G129" s="59">
        <v>2</v>
      </c>
      <c r="H129" s="51" t="s">
        <v>144</v>
      </c>
      <c r="I129" s="59">
        <v>15</v>
      </c>
      <c r="J129" s="60">
        <f>IF(ISBLANK(H129),"",IFERROR(VLOOKUP(B129,'Np PL4 Stock'!$A:$D,4,FALSE),""))</f>
        <v>45717</v>
      </c>
      <c r="K129" s="61">
        <f>IF(ISBLANK(H129),"",SUMIF('Np PL4 Stock'!$A:$A,B129,'Np PL4 Stock'!$N:$N))</f>
        <v>0.9</v>
      </c>
      <c r="L129" s="62">
        <f>IF(ISBLANK(H129),"",VLOOKUP(LEFT(B129,5),Unit!A:B,2,FALSE))</f>
        <v>8</v>
      </c>
      <c r="M129" s="63" t="str">
        <f>IF(ISBLANK(H129),"",IFERROR(VLOOKUP(B129,'Np PL4 Stock'!$A:$T,20,FALSE),""))</f>
        <v>V1-MB1</v>
      </c>
      <c r="N129" s="63" t="str">
        <f>IF(ISBLANK(H129),"",IFERROR(VLOOKUP(B129,'Np PL4 Stock'!$A:$U,21,FALSE),""))</f>
        <v>SIS</v>
      </c>
      <c r="O129" s="62">
        <f t="shared" si="12"/>
        <v>112.5</v>
      </c>
      <c r="P129" s="62">
        <f t="shared" si="13"/>
        <v>8.25e-5</v>
      </c>
      <c r="Q129" s="67">
        <f t="shared" si="14"/>
        <v>9.77777777777778e-7</v>
      </c>
      <c r="R129" s="67">
        <f t="shared" si="15"/>
        <v>1.31377777777778e-6</v>
      </c>
      <c r="S129" s="64">
        <v>12</v>
      </c>
      <c r="T129" s="68">
        <v>7.606</v>
      </c>
      <c r="U129" s="68">
        <v>7.617</v>
      </c>
      <c r="V129" s="69">
        <v>86</v>
      </c>
      <c r="W129" s="59">
        <v>382</v>
      </c>
      <c r="X129" s="64">
        <v>97</v>
      </c>
      <c r="Y129" s="59">
        <v>100</v>
      </c>
      <c r="Z129" s="59">
        <v>88</v>
      </c>
      <c r="AA129" s="59">
        <v>0</v>
      </c>
      <c r="AB129" s="59">
        <v>0</v>
      </c>
      <c r="AC129" s="59">
        <v>0</v>
      </c>
      <c r="AD129" s="59">
        <v>0</v>
      </c>
      <c r="AE129" s="59">
        <v>100</v>
      </c>
      <c r="AF129" s="73" t="s">
        <v>38</v>
      </c>
      <c r="AG129" s="73">
        <v>148000</v>
      </c>
      <c r="AH129" s="73" t="s">
        <v>38</v>
      </c>
      <c r="AI129" s="73" t="s">
        <v>38</v>
      </c>
      <c r="AJ129" s="73" t="s">
        <v>38</v>
      </c>
      <c r="AK129" s="73" t="s">
        <v>32</v>
      </c>
      <c r="AL129" s="77" t="str">
        <f>IF(ISBLANK(S129),"",IF(AJ129="Fail","Fail",IF(E129="PL4",IF(AND(T129&gt;STD_01122025!$D$3,U129&lt;STD_01122025!$D$4,OR(AF129="ND",AF129&lt;STD_01122025!$D$7),AH129="ND"),"Pass","Fail"),IF(E129="PL12",IF(AND(S129&lt;STD_01122025!$F$2,T129&gt;STD_01122025!$F$3,U129&lt;STD_01122025!$F$4,V129&gt;STD_01122025!$F$5,X129&gt;STD_01122025!$F$6,OR(AF129="ND",AF129&lt;STD_01122025!$F$7),AH129="ND"),"Pass","Fail"),IF(E129="SuperPL",IF(AND(T129&gt;STD_01122025!$H$3,U129&lt;STD_01122025!$H$4,V129&gt;STD_01122025!$H$5,X129&gt;STD_01122025!$H$6,OR(AF129="ND",AF129&lt;STD_01122025!$H$7),AH129="ND"),"Pass","Fail"),IF(E129="Flight",IF(AND(T129&gt;STD_01122025!$J$3,U129&lt;STD_01122025!$J$4,X129&gt;STD_01122025!$J$6,OR(AF129="ND",AF129&lt;STD_01122025!$J$7),AH129="ND"),"Pass","Fail"),""))))))</f>
        <v>Pass</v>
      </c>
      <c r="AM129" s="62">
        <f>IF(ISBLANK(B129),"",IFERROR(IF(VLOOKUP(B129,'Np PL4 Stock'!$A:$J,10,FALSE)="Np4",D129-VLOOKUP(B129,'Np PL4 Stock'!$A:$E,5,FALSE),D129-VLOOKUP(B129,'Np PL4 Stock'!$A:$E,5,FALSE)-1),""))</f>
        <v>13</v>
      </c>
      <c r="AN129" s="68">
        <v>8.03</v>
      </c>
      <c r="AO129" s="68">
        <v>7.1</v>
      </c>
      <c r="AP129" s="69">
        <v>96</v>
      </c>
      <c r="AQ129" s="64">
        <v>319</v>
      </c>
      <c r="AR129" s="64">
        <v>97</v>
      </c>
      <c r="AS129" s="59">
        <v>100</v>
      </c>
      <c r="AT129" s="73">
        <v>39500</v>
      </c>
      <c r="AU129" s="73">
        <v>12000</v>
      </c>
      <c r="AV129" s="73" t="s">
        <v>38</v>
      </c>
      <c r="AW129" s="73" t="s">
        <v>38</v>
      </c>
      <c r="AX129" s="73" t="s">
        <v>32</v>
      </c>
      <c r="AY129" s="59">
        <v>0</v>
      </c>
      <c r="AZ129" s="59">
        <v>0</v>
      </c>
      <c r="BA129" s="59">
        <v>0</v>
      </c>
      <c r="BB129" s="59">
        <v>0</v>
      </c>
      <c r="BC129" s="59">
        <v>0</v>
      </c>
      <c r="BD129" s="59">
        <v>0</v>
      </c>
      <c r="BE129" s="84" t="s">
        <v>38</v>
      </c>
      <c r="BF129" s="84" t="s">
        <v>38</v>
      </c>
      <c r="BG129" s="84" t="s">
        <v>38</v>
      </c>
      <c r="BH129" s="84" t="s">
        <v>38</v>
      </c>
      <c r="BI129" s="85" t="s">
        <v>544</v>
      </c>
      <c r="BJ129" s="86" t="s">
        <v>240</v>
      </c>
      <c r="BK129" s="64" t="s">
        <v>483</v>
      </c>
      <c r="BL129" s="86" t="s">
        <v>155</v>
      </c>
      <c r="BM129" s="86" t="s">
        <v>178</v>
      </c>
      <c r="BN129" s="86"/>
      <c r="BO129" s="59">
        <v>10</v>
      </c>
      <c r="BP129" s="69">
        <v>246104305100190</v>
      </c>
      <c r="BQ129" s="92">
        <v>0.6</v>
      </c>
      <c r="BR129" s="93">
        <v>0.06</v>
      </c>
      <c r="BS129" s="94">
        <f t="shared" si="18"/>
        <v>0.66</v>
      </c>
      <c r="BT129" s="95">
        <v>0.2104</v>
      </c>
      <c r="BU129" s="101">
        <f t="shared" si="19"/>
        <v>0.8704</v>
      </c>
      <c r="BV129" s="102">
        <f t="shared" si="16"/>
        <v>3.13479623824451</v>
      </c>
      <c r="BW129" s="103">
        <v>660</v>
      </c>
      <c r="BX129" s="104">
        <f t="shared" si="17"/>
        <v>0.00272852664576802</v>
      </c>
      <c r="BY129" s="105">
        <v>1000</v>
      </c>
      <c r="BZ129" s="103" t="s">
        <v>32</v>
      </c>
      <c r="CA129" s="106" t="s">
        <v>189</v>
      </c>
      <c r="CB129" s="107" t="s">
        <v>148</v>
      </c>
      <c r="CC129" s="112" t="s">
        <v>149</v>
      </c>
      <c r="CD129" s="106"/>
      <c r="CE129" s="103" t="s">
        <v>192</v>
      </c>
      <c r="CF129" s="113"/>
      <c r="CG129" s="115">
        <v>2000019296</v>
      </c>
    </row>
    <row r="130" spans="1:85">
      <c r="A130" s="53" t="str">
        <f t="shared" si="21"/>
        <v>A1-05-02-45731</v>
      </c>
      <c r="B130" s="47" t="str">
        <f t="shared" si="20"/>
        <v>A1-05-02</v>
      </c>
      <c r="C130" s="48" t="s">
        <v>43</v>
      </c>
      <c r="D130" s="49">
        <v>45731</v>
      </c>
      <c r="E130" s="50" t="s">
        <v>14</v>
      </c>
      <c r="F130" s="51" t="s">
        <v>15</v>
      </c>
      <c r="G130" s="59">
        <v>2</v>
      </c>
      <c r="H130" s="51" t="s">
        <v>144</v>
      </c>
      <c r="I130" s="59">
        <v>5</v>
      </c>
      <c r="J130" s="60">
        <f>IF(ISBLANK(H130),"",IFERROR(VLOOKUP(B130,'Np PL4 Stock'!$A:$D,4,FALSE),""))</f>
        <v>45716</v>
      </c>
      <c r="K130" s="61">
        <f>IF(ISBLANK(H130),"",SUMIF('Np PL4 Stock'!$A:$A,B130,'Np PL4 Stock'!$N:$N))</f>
        <v>2</v>
      </c>
      <c r="L130" s="62">
        <f>IF(ISBLANK(H130),"",VLOOKUP(LEFT(B130,5),Unit!A:B,2,FALSE))</f>
        <v>16</v>
      </c>
      <c r="M130" s="63" t="str">
        <f>IF(ISBLANK(H130),"",IFERROR(VLOOKUP(B130,'Np PL4 Stock'!$A:$T,20,FALSE),""))</f>
        <v>V1-MB1</v>
      </c>
      <c r="N130" s="63" t="str">
        <f>IF(ISBLANK(H130),"",IFERROR(VLOOKUP(B130,'Np PL4 Stock'!$A:$U,21,FALSE),""))</f>
        <v>SIS</v>
      </c>
      <c r="O130" s="62">
        <f t="shared" ref="O130:O193" si="22">IFERROR((K130*10^6)/(L130*10^3),"")</f>
        <v>125</v>
      </c>
      <c r="P130" s="62">
        <f t="shared" ref="P130:P193" si="23">IFERROR((SUMIFS(BS:BS,A:A,A130))/(L130*10^3),"")</f>
        <v>8.59375e-5</v>
      </c>
      <c r="Q130" s="67">
        <f t="shared" ref="Q130:Q193" si="24">IFERROR(SUM(SUMIF(B:B,B130,BQ:BQ),SUMIF(B:B,B130,BR:BR))/(K130*10^6),"")</f>
        <v>6.875e-7</v>
      </c>
      <c r="R130" s="67">
        <f t="shared" ref="R130:R193" si="25">IFERROR(SUM(SUMIF(B:B,B130,BS:BS),SUMIF(B:B,B130,BT:BT))/(K130*10^6),"")</f>
        <v>9.0955e-7</v>
      </c>
      <c r="S130" s="64">
        <v>13</v>
      </c>
      <c r="T130" s="68">
        <v>7.503</v>
      </c>
      <c r="U130" s="68">
        <v>6.335</v>
      </c>
      <c r="V130" s="69">
        <v>89</v>
      </c>
      <c r="W130" s="59">
        <v>407</v>
      </c>
      <c r="X130" s="71">
        <v>93</v>
      </c>
      <c r="Y130" s="59">
        <v>100</v>
      </c>
      <c r="Z130" s="71">
        <v>84</v>
      </c>
      <c r="AA130" s="59">
        <v>0</v>
      </c>
      <c r="AB130" s="59">
        <v>0</v>
      </c>
      <c r="AC130" s="59">
        <v>0</v>
      </c>
      <c r="AD130" s="59">
        <v>0</v>
      </c>
      <c r="AE130" s="59">
        <v>100</v>
      </c>
      <c r="AF130" s="73" t="s">
        <v>38</v>
      </c>
      <c r="AG130" s="73">
        <v>51500</v>
      </c>
      <c r="AH130" s="73" t="s">
        <v>38</v>
      </c>
      <c r="AI130" s="73" t="s">
        <v>38</v>
      </c>
      <c r="AJ130" s="73" t="s">
        <v>38</v>
      </c>
      <c r="AK130" s="73" t="s">
        <v>32</v>
      </c>
      <c r="AL130" s="77" t="str">
        <f>IF(ISBLANK(S130),"",IF(AJ130="Fail","Fail",IF(E130="PL4",IF(AND(T130&gt;STD_01122025!$D$3,U130&lt;STD_01122025!$D$4,OR(AF130="ND",AF130&lt;STD_01122025!$D$7),AH130="ND"),"Pass","Fail"),IF(E130="PL12",IF(AND(S130&lt;STD_01122025!$F$2,T130&gt;STD_01122025!$F$3,U130&lt;STD_01122025!$F$4,V130&gt;STD_01122025!$F$5,X130&gt;STD_01122025!$F$6,OR(AF130="ND",AF130&lt;STD_01122025!$F$7),AH130="ND"),"Pass","Fail"),IF(E130="SuperPL",IF(AND(T130&gt;STD_01122025!$H$3,U130&lt;STD_01122025!$H$4,V130&gt;STD_01122025!$H$5,X130&gt;STD_01122025!$H$6,OR(AF130="ND",AF130&lt;STD_01122025!$H$7),AH130="ND"),"Pass","Fail"),IF(E130="Flight",IF(AND(T130&gt;STD_01122025!$J$3,U130&lt;STD_01122025!$J$4,X130&gt;STD_01122025!$J$6,OR(AF130="ND",AF130&lt;STD_01122025!$J$7),AH130="ND"),"Pass","Fail"),""))))))</f>
        <v>Pass</v>
      </c>
      <c r="AM130" s="62">
        <f>IF(ISBLANK(B130),"",IFERROR(IF(VLOOKUP(B130,'Np PL4 Stock'!$A:$J,10,FALSE)="Np4",D130-VLOOKUP(B130,'Np PL4 Stock'!$A:$E,5,FALSE),D130-VLOOKUP(B130,'Np PL4 Stock'!$A:$E,5,FALSE)-1),""))</f>
        <v>15</v>
      </c>
      <c r="AN130" s="68">
        <v>8.011</v>
      </c>
      <c r="AO130" s="68">
        <v>6.018</v>
      </c>
      <c r="AP130" s="69">
        <v>98.63</v>
      </c>
      <c r="AQ130" s="64">
        <v>325</v>
      </c>
      <c r="AR130" s="64">
        <v>93</v>
      </c>
      <c r="AS130" s="59">
        <v>100</v>
      </c>
      <c r="AT130" s="73" t="s">
        <v>38</v>
      </c>
      <c r="AU130" s="73">
        <v>69500</v>
      </c>
      <c r="AV130" s="73" t="s">
        <v>38</v>
      </c>
      <c r="AW130" s="73" t="s">
        <v>38</v>
      </c>
      <c r="AX130" s="73" t="s">
        <v>32</v>
      </c>
      <c r="AY130" s="59">
        <v>0</v>
      </c>
      <c r="AZ130" s="59">
        <v>0</v>
      </c>
      <c r="BA130" s="59">
        <v>0</v>
      </c>
      <c r="BB130" s="59">
        <v>0</v>
      </c>
      <c r="BC130" s="59">
        <v>0</v>
      </c>
      <c r="BD130" s="59">
        <v>0</v>
      </c>
      <c r="BE130" s="84" t="s">
        <v>38</v>
      </c>
      <c r="BF130" s="84" t="s">
        <v>38</v>
      </c>
      <c r="BG130" s="84" t="s">
        <v>38</v>
      </c>
      <c r="BH130" s="84" t="s">
        <v>38</v>
      </c>
      <c r="BI130" s="85" t="s">
        <v>515</v>
      </c>
      <c r="BJ130" s="86" t="s">
        <v>261</v>
      </c>
      <c r="BK130" s="64" t="s">
        <v>495</v>
      </c>
      <c r="BL130" s="86" t="s">
        <v>155</v>
      </c>
      <c r="BM130" s="86" t="s">
        <v>178</v>
      </c>
      <c r="BN130" s="86"/>
      <c r="BO130" s="64">
        <v>8</v>
      </c>
      <c r="BP130" s="69">
        <v>246104305100200</v>
      </c>
      <c r="BQ130" s="92">
        <v>0.65</v>
      </c>
      <c r="BR130" s="93">
        <v>0.065</v>
      </c>
      <c r="BS130" s="94">
        <f t="shared" si="18"/>
        <v>0.715</v>
      </c>
      <c r="BT130" s="95">
        <v>0.2405</v>
      </c>
      <c r="BU130" s="101">
        <f t="shared" si="19"/>
        <v>0.9555</v>
      </c>
      <c r="BV130" s="102">
        <f t="shared" ref="BV130:BV193" si="26">IF(ISNUMBER(AQ130),(1/AQ130)*10^3,"-")</f>
        <v>3.07692307692308</v>
      </c>
      <c r="BW130" s="103">
        <v>715</v>
      </c>
      <c r="BX130" s="104">
        <f t="shared" ref="BX130:BX193" si="27">IFERROR((BU130*BV130)/10^3,"-")</f>
        <v>0.00294</v>
      </c>
      <c r="BY130" s="105">
        <v>1000</v>
      </c>
      <c r="BZ130" s="103" t="s">
        <v>32</v>
      </c>
      <c r="CA130" s="106" t="s">
        <v>189</v>
      </c>
      <c r="CB130" s="107" t="s">
        <v>148</v>
      </c>
      <c r="CC130" s="112" t="s">
        <v>149</v>
      </c>
      <c r="CD130" s="106"/>
      <c r="CE130" s="103" t="s">
        <v>192</v>
      </c>
      <c r="CF130" s="113"/>
      <c r="CG130" s="115">
        <v>2000026895</v>
      </c>
    </row>
    <row r="131" spans="1:85">
      <c r="A131" s="53" t="str">
        <f t="shared" si="21"/>
        <v>A1-13-02-45731</v>
      </c>
      <c r="B131" s="47" t="str">
        <f t="shared" si="20"/>
        <v>A1-13-02</v>
      </c>
      <c r="C131" s="48" t="s">
        <v>43</v>
      </c>
      <c r="D131" s="49">
        <v>45731</v>
      </c>
      <c r="E131" s="50" t="s">
        <v>14</v>
      </c>
      <c r="F131" s="51" t="s">
        <v>15</v>
      </c>
      <c r="G131" s="59">
        <v>2</v>
      </c>
      <c r="H131" s="51" t="s">
        <v>144</v>
      </c>
      <c r="I131" s="59">
        <v>13</v>
      </c>
      <c r="J131" s="60">
        <f>IF(ISBLANK(H131),"",IFERROR(VLOOKUP(B131,'Np PL4 Stock'!$A:$D,4,FALSE),""))</f>
        <v>45717</v>
      </c>
      <c r="K131" s="61">
        <f>IF(ISBLANK(H131),"",SUMIF('Np PL4 Stock'!$A:$A,B131,'Np PL4 Stock'!$N:$N))</f>
        <v>0.9</v>
      </c>
      <c r="L131" s="62">
        <f>IF(ISBLANK(H131),"",VLOOKUP(LEFT(B131,5),Unit!A:B,2,FALSE))</f>
        <v>8</v>
      </c>
      <c r="M131" s="63" t="str">
        <f>IF(ISBLANK(H131),"",IFERROR(VLOOKUP(B131,'Np PL4 Stock'!$A:$T,20,FALSE),""))</f>
        <v>V1-MB1</v>
      </c>
      <c r="N131" s="63" t="str">
        <f>IF(ISBLANK(H131),"",IFERROR(VLOOKUP(B131,'Np PL4 Stock'!$A:$U,21,FALSE),""))</f>
        <v>SIS</v>
      </c>
      <c r="O131" s="62">
        <f t="shared" si="22"/>
        <v>112.5</v>
      </c>
      <c r="P131" s="62">
        <f t="shared" si="23"/>
        <v>6.875e-5</v>
      </c>
      <c r="Q131" s="67">
        <f t="shared" si="24"/>
        <v>1.01911111111111e-6</v>
      </c>
      <c r="R131" s="67">
        <f t="shared" si="25"/>
        <v>1.32517777777778e-6</v>
      </c>
      <c r="S131" s="64">
        <v>12</v>
      </c>
      <c r="T131" s="68">
        <v>7.511</v>
      </c>
      <c r="U131" s="68">
        <v>5.908</v>
      </c>
      <c r="V131" s="69">
        <v>91</v>
      </c>
      <c r="W131" s="59">
        <v>418</v>
      </c>
      <c r="X131" s="71">
        <v>96</v>
      </c>
      <c r="Y131" s="59">
        <v>100</v>
      </c>
      <c r="Z131" s="71">
        <v>80</v>
      </c>
      <c r="AA131" s="59">
        <v>0</v>
      </c>
      <c r="AB131" s="59">
        <v>0</v>
      </c>
      <c r="AC131" s="59">
        <v>0</v>
      </c>
      <c r="AD131" s="59">
        <v>0</v>
      </c>
      <c r="AE131" s="59">
        <v>100</v>
      </c>
      <c r="AF131" s="73" t="s">
        <v>38</v>
      </c>
      <c r="AG131" s="73">
        <v>147000</v>
      </c>
      <c r="AH131" s="73" t="s">
        <v>38</v>
      </c>
      <c r="AI131" s="73" t="s">
        <v>38</v>
      </c>
      <c r="AJ131" s="73" t="s">
        <v>38</v>
      </c>
      <c r="AK131" s="73" t="s">
        <v>32</v>
      </c>
      <c r="AL131" s="77" t="str">
        <f>IF(ISBLANK(S131),"",IF(AJ131="Fail","Fail",IF(E131="PL4",IF(AND(T131&gt;STD_01122025!$D$3,U131&lt;STD_01122025!$D$4,OR(AF131="ND",AF131&lt;STD_01122025!$D$7),AH131="ND"),"Pass","Fail"),IF(E131="PL12",IF(AND(S131&lt;STD_01122025!$F$2,T131&gt;STD_01122025!$F$3,U131&lt;STD_01122025!$F$4,V131&gt;STD_01122025!$F$5,X131&gt;STD_01122025!$F$6,OR(AF131="ND",AF131&lt;STD_01122025!$F$7),AH131="ND"),"Pass","Fail"),IF(E131="SuperPL",IF(AND(T131&gt;STD_01122025!$H$3,U131&lt;STD_01122025!$H$4,V131&gt;STD_01122025!$H$5,X131&gt;STD_01122025!$H$6,OR(AF131="ND",AF131&lt;STD_01122025!$H$7),AH131="ND"),"Pass","Fail"),IF(E131="Flight",IF(AND(T131&gt;STD_01122025!$J$3,U131&lt;STD_01122025!$J$4,X131&gt;STD_01122025!$J$6,OR(AF131="ND",AF131&lt;STD_01122025!$J$7),AH131="ND"),"Pass","Fail"),""))))))</f>
        <v>Pass</v>
      </c>
      <c r="AM131" s="62">
        <f>IF(ISBLANK(B131),"",IFERROR(IF(VLOOKUP(B131,'Np PL4 Stock'!$A:$J,10,FALSE)="Np4",D131-VLOOKUP(B131,'Np PL4 Stock'!$A:$E,5,FALSE),D131-VLOOKUP(B131,'Np PL4 Stock'!$A:$E,5,FALSE)-1),""))</f>
        <v>14</v>
      </c>
      <c r="AN131" s="68">
        <v>8.302</v>
      </c>
      <c r="AO131" s="68">
        <v>7.7</v>
      </c>
      <c r="AP131" s="69">
        <v>100</v>
      </c>
      <c r="AQ131" s="64">
        <v>286</v>
      </c>
      <c r="AR131" s="64">
        <v>96</v>
      </c>
      <c r="AS131" s="59">
        <v>100</v>
      </c>
      <c r="AT131" s="73" t="s">
        <v>38</v>
      </c>
      <c r="AU131" s="73">
        <v>77500</v>
      </c>
      <c r="AV131" s="73" t="s">
        <v>38</v>
      </c>
      <c r="AW131" s="73" t="s">
        <v>38</v>
      </c>
      <c r="AX131" s="73" t="s">
        <v>32</v>
      </c>
      <c r="AY131" s="59">
        <v>0</v>
      </c>
      <c r="AZ131" s="59">
        <v>0</v>
      </c>
      <c r="BA131" s="59">
        <v>0</v>
      </c>
      <c r="BB131" s="59">
        <v>0</v>
      </c>
      <c r="BC131" s="59">
        <v>0</v>
      </c>
      <c r="BD131" s="59">
        <v>0</v>
      </c>
      <c r="BE131" s="84" t="s">
        <v>38</v>
      </c>
      <c r="BF131" s="84" t="s">
        <v>38</v>
      </c>
      <c r="BG131" s="84" t="s">
        <v>38</v>
      </c>
      <c r="BH131" s="84" t="s">
        <v>38</v>
      </c>
      <c r="BI131" s="85" t="s">
        <v>550</v>
      </c>
      <c r="BJ131" s="86" t="s">
        <v>262</v>
      </c>
      <c r="BK131" s="64" t="s">
        <v>523</v>
      </c>
      <c r="BL131" s="86" t="s">
        <v>155</v>
      </c>
      <c r="BM131" s="86" t="s">
        <v>178</v>
      </c>
      <c r="BN131" s="86"/>
      <c r="BO131" s="64">
        <v>15</v>
      </c>
      <c r="BP131" s="69">
        <v>246104305100202</v>
      </c>
      <c r="BQ131" s="92">
        <v>0.5</v>
      </c>
      <c r="BR131" s="93">
        <v>0.05</v>
      </c>
      <c r="BS131" s="94">
        <f t="shared" ref="BS131:BS194" si="28">IF(ISBLANK(D131),"",SUM(BQ131:BR131))</f>
        <v>0.55</v>
      </c>
      <c r="BT131" s="95">
        <v>0.1393</v>
      </c>
      <c r="BU131" s="101">
        <f t="shared" ref="BU131:BU194" si="29">IF(ISBLANK(D131),"",SUM(BS131:BT131))</f>
        <v>0.6893</v>
      </c>
      <c r="BV131" s="102">
        <f t="shared" si="26"/>
        <v>3.4965034965035</v>
      </c>
      <c r="BW131" s="103">
        <v>550</v>
      </c>
      <c r="BX131" s="104">
        <f t="shared" si="27"/>
        <v>0.00241013986013986</v>
      </c>
      <c r="BY131" s="105">
        <v>1000</v>
      </c>
      <c r="BZ131" s="103" t="s">
        <v>32</v>
      </c>
      <c r="CA131" s="106" t="s">
        <v>189</v>
      </c>
      <c r="CB131" s="107" t="s">
        <v>148</v>
      </c>
      <c r="CC131" s="112" t="s">
        <v>149</v>
      </c>
      <c r="CD131" s="106"/>
      <c r="CE131" s="103" t="s">
        <v>192</v>
      </c>
      <c r="CF131" s="113"/>
      <c r="CG131" s="114">
        <v>2000028738</v>
      </c>
    </row>
    <row r="132" spans="1:85">
      <c r="A132" s="53" t="str">
        <f t="shared" si="21"/>
        <v>A1-14-02-45731</v>
      </c>
      <c r="B132" s="47" t="str">
        <f t="shared" si="20"/>
        <v>A1-14-02</v>
      </c>
      <c r="C132" s="48" t="s">
        <v>43</v>
      </c>
      <c r="D132" s="49">
        <v>45731</v>
      </c>
      <c r="E132" s="50" t="s">
        <v>14</v>
      </c>
      <c r="F132" s="51" t="s">
        <v>15</v>
      </c>
      <c r="G132" s="59">
        <v>2</v>
      </c>
      <c r="H132" s="51" t="s">
        <v>144</v>
      </c>
      <c r="I132" s="59">
        <v>14</v>
      </c>
      <c r="J132" s="60">
        <f>IF(ISBLANK(H132),"",IFERROR(VLOOKUP(B132,'Np PL4 Stock'!$A:$D,4,FALSE),""))</f>
        <v>45717</v>
      </c>
      <c r="K132" s="61">
        <f>IF(ISBLANK(H132),"",SUMIF('Np PL4 Stock'!$A:$A,B132,'Np PL4 Stock'!$N:$N))</f>
        <v>0.9</v>
      </c>
      <c r="L132" s="62">
        <f>IF(ISBLANK(H132),"",VLOOKUP(LEFT(B132,5),Unit!A:B,2,FALSE))</f>
        <v>8</v>
      </c>
      <c r="M132" s="63" t="str">
        <f>IF(ISBLANK(H132),"",IFERROR(VLOOKUP(B132,'Np PL4 Stock'!$A:$T,20,FALSE),""))</f>
        <v>V1-MB1</v>
      </c>
      <c r="N132" s="63" t="str">
        <f>IF(ISBLANK(H132),"",IFERROR(VLOOKUP(B132,'Np PL4 Stock'!$A:$U,21,FALSE),""))</f>
        <v>SIS</v>
      </c>
      <c r="O132" s="62">
        <f t="shared" si="22"/>
        <v>112.5</v>
      </c>
      <c r="P132" s="62">
        <f t="shared" si="23"/>
        <v>0.0001375</v>
      </c>
      <c r="Q132" s="67">
        <f t="shared" si="24"/>
        <v>1.22222222222222e-6</v>
      </c>
      <c r="R132" s="67">
        <f t="shared" si="25"/>
        <v>1.53855555555556e-6</v>
      </c>
      <c r="S132" s="64">
        <v>12</v>
      </c>
      <c r="T132" s="68">
        <v>7.549</v>
      </c>
      <c r="U132" s="68">
        <v>5.616</v>
      </c>
      <c r="V132" s="69">
        <v>91</v>
      </c>
      <c r="W132" s="59">
        <v>410</v>
      </c>
      <c r="X132" s="71">
        <v>95</v>
      </c>
      <c r="Y132" s="59">
        <v>100</v>
      </c>
      <c r="Z132" s="71">
        <v>88</v>
      </c>
      <c r="AA132" s="59">
        <v>0</v>
      </c>
      <c r="AB132" s="59">
        <v>0</v>
      </c>
      <c r="AC132" s="59">
        <v>0</v>
      </c>
      <c r="AD132" s="59">
        <v>0</v>
      </c>
      <c r="AE132" s="59">
        <v>100</v>
      </c>
      <c r="AF132" s="73" t="s">
        <v>38</v>
      </c>
      <c r="AG132" s="73">
        <v>145000</v>
      </c>
      <c r="AH132" s="73" t="s">
        <v>38</v>
      </c>
      <c r="AI132" s="73" t="s">
        <v>38</v>
      </c>
      <c r="AJ132" s="73" t="s">
        <v>38</v>
      </c>
      <c r="AK132" s="73" t="s">
        <v>32</v>
      </c>
      <c r="AL132" s="77" t="str">
        <f>IF(ISBLANK(S132),"",IF(AJ132="Fail","Fail",IF(E132="PL4",IF(AND(T132&gt;STD_01122025!$D$3,U132&lt;STD_01122025!$D$4,OR(AF132="ND",AF132&lt;STD_01122025!$D$7),AH132="ND"),"Pass","Fail"),IF(E132="PL12",IF(AND(S132&lt;STD_01122025!$F$2,T132&gt;STD_01122025!$F$3,U132&lt;STD_01122025!$F$4,V132&gt;STD_01122025!$F$5,X132&gt;STD_01122025!$F$6,OR(AF132="ND",AF132&lt;STD_01122025!$F$7),AH132="ND"),"Pass","Fail"),IF(E132="SuperPL",IF(AND(T132&gt;STD_01122025!$H$3,U132&lt;STD_01122025!$H$4,V132&gt;STD_01122025!$H$5,X132&gt;STD_01122025!$H$6,OR(AF132="ND",AF132&lt;STD_01122025!$H$7),AH132="ND"),"Pass","Fail"),IF(E132="Flight",IF(AND(T132&gt;STD_01122025!$J$3,U132&lt;STD_01122025!$J$4,X132&gt;STD_01122025!$J$6,OR(AF132="ND",AF132&lt;STD_01122025!$J$7),AH132="ND"),"Pass","Fail"),""))))))</f>
        <v>Pass</v>
      </c>
      <c r="AM132" s="62">
        <f>IF(ISBLANK(B132),"",IFERROR(IF(VLOOKUP(B132,'Np PL4 Stock'!$A:$J,10,FALSE)="Np4",D132-VLOOKUP(B132,'Np PL4 Stock'!$A:$E,5,FALSE),D132-VLOOKUP(B132,'Np PL4 Stock'!$A:$E,5,FALSE)-1),""))</f>
        <v>14</v>
      </c>
      <c r="AN132" s="68">
        <v>8.279</v>
      </c>
      <c r="AO132" s="68">
        <v>8.184</v>
      </c>
      <c r="AP132" s="69">
        <v>100</v>
      </c>
      <c r="AQ132" s="64">
        <v>289</v>
      </c>
      <c r="AR132" s="64">
        <v>95</v>
      </c>
      <c r="AS132" s="59">
        <v>100</v>
      </c>
      <c r="AT132" s="73" t="s">
        <v>38</v>
      </c>
      <c r="AU132" s="73">
        <v>66000</v>
      </c>
      <c r="AV132" s="73" t="s">
        <v>38</v>
      </c>
      <c r="AW132" s="73" t="s">
        <v>38</v>
      </c>
      <c r="AX132" s="73" t="s">
        <v>32</v>
      </c>
      <c r="AY132" s="59">
        <v>0</v>
      </c>
      <c r="AZ132" s="59">
        <v>0</v>
      </c>
      <c r="BA132" s="59">
        <v>0</v>
      </c>
      <c r="BB132" s="59">
        <v>0</v>
      </c>
      <c r="BC132" s="59">
        <v>0</v>
      </c>
      <c r="BD132" s="59">
        <v>0</v>
      </c>
      <c r="BE132" s="84" t="s">
        <v>38</v>
      </c>
      <c r="BF132" s="84" t="s">
        <v>38</v>
      </c>
      <c r="BG132" s="84" t="s">
        <v>38</v>
      </c>
      <c r="BH132" s="84" t="s">
        <v>38</v>
      </c>
      <c r="BI132" s="85" t="s">
        <v>550</v>
      </c>
      <c r="BJ132" s="86" t="s">
        <v>262</v>
      </c>
      <c r="BK132" s="64" t="s">
        <v>523</v>
      </c>
      <c r="BL132" s="86" t="s">
        <v>155</v>
      </c>
      <c r="BM132" s="86" t="s">
        <v>178</v>
      </c>
      <c r="BN132" s="86"/>
      <c r="BO132" s="59">
        <v>15</v>
      </c>
      <c r="BP132" s="69">
        <v>246104305100202</v>
      </c>
      <c r="BQ132" s="92">
        <v>1</v>
      </c>
      <c r="BR132" s="93">
        <v>0.1</v>
      </c>
      <c r="BS132" s="94">
        <f t="shared" si="28"/>
        <v>1.1</v>
      </c>
      <c r="BT132" s="95">
        <v>0.2847</v>
      </c>
      <c r="BU132" s="101">
        <f t="shared" si="29"/>
        <v>1.3847</v>
      </c>
      <c r="BV132" s="102">
        <f t="shared" si="26"/>
        <v>3.46020761245675</v>
      </c>
      <c r="BW132" s="103">
        <v>1100</v>
      </c>
      <c r="BX132" s="104">
        <f t="shared" si="27"/>
        <v>0.00479134948096886</v>
      </c>
      <c r="BY132" s="105">
        <v>1000</v>
      </c>
      <c r="BZ132" s="103" t="s">
        <v>32</v>
      </c>
      <c r="CA132" s="106" t="s">
        <v>189</v>
      </c>
      <c r="CB132" s="107" t="s">
        <v>148</v>
      </c>
      <c r="CC132" s="112" t="s">
        <v>149</v>
      </c>
      <c r="CD132" s="106"/>
      <c r="CE132" s="103" t="s">
        <v>192</v>
      </c>
      <c r="CF132" s="113"/>
      <c r="CG132" s="114">
        <v>2000028738</v>
      </c>
    </row>
    <row r="133" spans="1:85">
      <c r="A133" s="53" t="str">
        <f t="shared" si="21"/>
        <v>A1-07-02-45731</v>
      </c>
      <c r="B133" s="47" t="str">
        <f t="shared" si="20"/>
        <v>A1-07-02</v>
      </c>
      <c r="C133" s="48" t="s">
        <v>43</v>
      </c>
      <c r="D133" s="49">
        <v>45731</v>
      </c>
      <c r="E133" s="50" t="s">
        <v>14</v>
      </c>
      <c r="F133" s="51" t="s">
        <v>15</v>
      </c>
      <c r="G133" s="59">
        <v>2</v>
      </c>
      <c r="H133" s="51" t="s">
        <v>144</v>
      </c>
      <c r="I133" s="59">
        <v>7</v>
      </c>
      <c r="J133" s="60">
        <f>IF(ISBLANK(H133),"",IFERROR(VLOOKUP(B133,'Np PL4 Stock'!$A:$D,4,FALSE),""))</f>
        <v>45716</v>
      </c>
      <c r="K133" s="61">
        <f>IF(ISBLANK(H133),"",SUMIF('Np PL4 Stock'!$A:$A,B133,'Np PL4 Stock'!$N:$N))</f>
        <v>2</v>
      </c>
      <c r="L133" s="62">
        <f>IF(ISBLANK(H133),"",VLOOKUP(LEFT(B133,5),Unit!A:B,2,FALSE))</f>
        <v>16</v>
      </c>
      <c r="M133" s="63" t="str">
        <f>IF(ISBLANK(H133),"",IFERROR(VLOOKUP(B133,'Np PL4 Stock'!$A:$T,20,FALSE),""))</f>
        <v>V1-MB1</v>
      </c>
      <c r="N133" s="63" t="str">
        <f>IF(ISBLANK(H133),"",IFERROR(VLOOKUP(B133,'Np PL4 Stock'!$A:$U,21,FALSE),""))</f>
        <v>SIS</v>
      </c>
      <c r="O133" s="62">
        <f t="shared" si="22"/>
        <v>125</v>
      </c>
      <c r="P133" s="62">
        <f t="shared" si="23"/>
        <v>9.625e-5</v>
      </c>
      <c r="Q133" s="67">
        <f t="shared" si="24"/>
        <v>7.7e-7</v>
      </c>
      <c r="R133" s="67">
        <f t="shared" si="25"/>
        <v>1.02538888888889e-6</v>
      </c>
      <c r="S133" s="64">
        <v>13</v>
      </c>
      <c r="T133" s="68">
        <v>7.536</v>
      </c>
      <c r="U133" s="68">
        <v>6.071</v>
      </c>
      <c r="V133" s="69">
        <v>87.629</v>
      </c>
      <c r="W133" s="59">
        <v>407</v>
      </c>
      <c r="X133" s="71">
        <v>94</v>
      </c>
      <c r="Y133" s="59">
        <v>100</v>
      </c>
      <c r="Z133" s="71">
        <v>88</v>
      </c>
      <c r="AA133" s="59">
        <v>0</v>
      </c>
      <c r="AB133" s="59">
        <v>0</v>
      </c>
      <c r="AC133" s="59">
        <v>0</v>
      </c>
      <c r="AD133" s="59">
        <v>0</v>
      </c>
      <c r="AE133" s="59">
        <v>100</v>
      </c>
      <c r="AF133" s="73" t="s">
        <v>38</v>
      </c>
      <c r="AG133" s="73">
        <v>46500</v>
      </c>
      <c r="AH133" s="73" t="s">
        <v>38</v>
      </c>
      <c r="AI133" s="73" t="s">
        <v>38</v>
      </c>
      <c r="AJ133" s="73" t="s">
        <v>38</v>
      </c>
      <c r="AK133" s="73" t="s">
        <v>32</v>
      </c>
      <c r="AL133" s="77" t="str">
        <f>IF(ISBLANK(S133),"",IF(AJ133="Fail","Fail",IF(E133="PL4",IF(AND(T133&gt;STD_01122025!$D$3,U133&lt;STD_01122025!$D$4,OR(AF133="ND",AF133&lt;STD_01122025!$D$7),AH133="ND"),"Pass","Fail"),IF(E133="PL12",IF(AND(S133&lt;STD_01122025!$F$2,T133&gt;STD_01122025!$F$3,U133&lt;STD_01122025!$F$4,V133&gt;STD_01122025!$F$5,X133&gt;STD_01122025!$F$6,OR(AF133="ND",AF133&lt;STD_01122025!$F$7),AH133="ND"),"Pass","Fail"),IF(E133="SuperPL",IF(AND(T133&gt;STD_01122025!$H$3,U133&lt;STD_01122025!$H$4,V133&gt;STD_01122025!$H$5,X133&gt;STD_01122025!$H$6,OR(AF133="ND",AF133&lt;STD_01122025!$H$7),AH133="ND"),"Pass","Fail"),IF(E133="Flight",IF(AND(T133&gt;STD_01122025!$J$3,U133&lt;STD_01122025!$J$4,X133&gt;STD_01122025!$J$6,OR(AF133="ND",AF133&lt;STD_01122025!$J$7),AH133="ND"),"Pass","Fail"),""))))))</f>
        <v>Pass</v>
      </c>
      <c r="AM133" s="62">
        <f>IF(ISBLANK(B133),"",IFERROR(IF(VLOOKUP(B133,'Np PL4 Stock'!$A:$J,10,FALSE)="Np4",D133-VLOOKUP(B133,'Np PL4 Stock'!$A:$E,5,FALSE),D133-VLOOKUP(B133,'Np PL4 Stock'!$A:$E,5,FALSE)-1),""))</f>
        <v>15</v>
      </c>
      <c r="AN133" s="68">
        <v>8.212</v>
      </c>
      <c r="AO133" s="68">
        <v>7.204</v>
      </c>
      <c r="AP133" s="69">
        <v>96.629</v>
      </c>
      <c r="AQ133" s="64">
        <v>283</v>
      </c>
      <c r="AR133" s="64">
        <v>94</v>
      </c>
      <c r="AS133" s="59">
        <v>100</v>
      </c>
      <c r="AT133" s="73" t="s">
        <v>38</v>
      </c>
      <c r="AU133" s="73">
        <v>62500</v>
      </c>
      <c r="AV133" s="73" t="s">
        <v>38</v>
      </c>
      <c r="AW133" s="73" t="s">
        <v>38</v>
      </c>
      <c r="AX133" s="73" t="s">
        <v>32</v>
      </c>
      <c r="AY133" s="59">
        <v>0</v>
      </c>
      <c r="AZ133" s="59">
        <v>0</v>
      </c>
      <c r="BA133" s="59">
        <v>0</v>
      </c>
      <c r="BB133" s="59">
        <v>0</v>
      </c>
      <c r="BC133" s="59">
        <v>0</v>
      </c>
      <c r="BD133" s="59">
        <v>0</v>
      </c>
      <c r="BE133" s="84" t="s">
        <v>38</v>
      </c>
      <c r="BF133" s="84" t="s">
        <v>38</v>
      </c>
      <c r="BG133" s="84" t="s">
        <v>38</v>
      </c>
      <c r="BH133" s="84" t="s">
        <v>38</v>
      </c>
      <c r="BI133" s="85" t="s">
        <v>484</v>
      </c>
      <c r="BJ133" s="86" t="s">
        <v>260</v>
      </c>
      <c r="BK133" s="64" t="s">
        <v>485</v>
      </c>
      <c r="BL133" s="86" t="s">
        <v>155</v>
      </c>
      <c r="BM133" s="86" t="s">
        <v>178</v>
      </c>
      <c r="BN133" s="86"/>
      <c r="BO133" s="64">
        <v>10</v>
      </c>
      <c r="BP133" s="69">
        <v>246104305100199</v>
      </c>
      <c r="BQ133" s="92">
        <v>0.8</v>
      </c>
      <c r="BR133" s="93">
        <v>0.08</v>
      </c>
      <c r="BS133" s="94">
        <f t="shared" si="28"/>
        <v>0.88</v>
      </c>
      <c r="BT133" s="95">
        <v>0.273777777777778</v>
      </c>
      <c r="BU133" s="101">
        <f t="shared" si="29"/>
        <v>1.15377777777778</v>
      </c>
      <c r="BV133" s="102">
        <f t="shared" si="26"/>
        <v>3.53356890459364</v>
      </c>
      <c r="BW133" s="103">
        <v>977.777777777778</v>
      </c>
      <c r="BX133" s="104">
        <f t="shared" si="27"/>
        <v>0.00407695327836671</v>
      </c>
      <c r="BY133" s="105">
        <v>900</v>
      </c>
      <c r="BZ133" s="103" t="s">
        <v>32</v>
      </c>
      <c r="CA133" s="106" t="s">
        <v>189</v>
      </c>
      <c r="CB133" s="107" t="s">
        <v>148</v>
      </c>
      <c r="CC133" s="112" t="s">
        <v>149</v>
      </c>
      <c r="CD133" s="106"/>
      <c r="CE133" s="103" t="s">
        <v>192</v>
      </c>
      <c r="CF133" s="113"/>
      <c r="CG133" s="115">
        <v>2000011319</v>
      </c>
    </row>
    <row r="134" spans="1:85">
      <c r="A134" s="53" t="str">
        <f t="shared" si="21"/>
        <v>A1-16-02-45731</v>
      </c>
      <c r="B134" s="47" t="str">
        <f t="shared" si="20"/>
        <v>A1-16-02</v>
      </c>
      <c r="C134" s="48" t="s">
        <v>43</v>
      </c>
      <c r="D134" s="49">
        <v>45731</v>
      </c>
      <c r="E134" s="50" t="s">
        <v>14</v>
      </c>
      <c r="F134" s="51" t="s">
        <v>15</v>
      </c>
      <c r="G134" s="59">
        <v>2</v>
      </c>
      <c r="H134" s="51" t="s">
        <v>144</v>
      </c>
      <c r="I134" s="59">
        <v>16</v>
      </c>
      <c r="J134" s="60">
        <f>IF(ISBLANK(H134),"",IFERROR(VLOOKUP(B134,'Np PL4 Stock'!$A:$D,4,FALSE),""))</f>
        <v>45717</v>
      </c>
      <c r="K134" s="61">
        <f>IF(ISBLANK(H134),"",SUMIF('Np PL4 Stock'!$A:$A,B134,'Np PL4 Stock'!$N:$N))</f>
        <v>0.9</v>
      </c>
      <c r="L134" s="62">
        <f>IF(ISBLANK(H134),"",VLOOKUP(LEFT(B134,5),Unit!A:B,2,FALSE))</f>
        <v>8</v>
      </c>
      <c r="M134" s="63" t="str">
        <f>IF(ISBLANK(H134),"",IFERROR(VLOOKUP(B134,'Np PL4 Stock'!$A:$T,20,FALSE),""))</f>
        <v>V1-MB1</v>
      </c>
      <c r="N134" s="63" t="str">
        <f>IF(ISBLANK(H134),"",IFERROR(VLOOKUP(B134,'Np PL4 Stock'!$A:$U,21,FALSE),""))</f>
        <v>SIS</v>
      </c>
      <c r="O134" s="62">
        <f t="shared" si="22"/>
        <v>112.5</v>
      </c>
      <c r="P134" s="62">
        <f t="shared" si="23"/>
        <v>0.000149875</v>
      </c>
      <c r="Q134" s="67">
        <f t="shared" si="24"/>
        <v>1.33222222222222e-6</v>
      </c>
      <c r="R134" s="67">
        <f t="shared" si="25"/>
        <v>1.63437777777778e-6</v>
      </c>
      <c r="S134" s="64">
        <v>12</v>
      </c>
      <c r="T134" s="68">
        <v>7.616</v>
      </c>
      <c r="U134" s="68">
        <v>7.92</v>
      </c>
      <c r="V134" s="69">
        <v>90.11</v>
      </c>
      <c r="W134" s="59">
        <v>412</v>
      </c>
      <c r="X134" s="64">
        <v>96</v>
      </c>
      <c r="Y134" s="59">
        <v>100</v>
      </c>
      <c r="Z134" s="64">
        <v>92</v>
      </c>
      <c r="AA134" s="59">
        <v>0</v>
      </c>
      <c r="AB134" s="59">
        <v>0</v>
      </c>
      <c r="AC134" s="59">
        <v>0</v>
      </c>
      <c r="AD134" s="59">
        <v>0</v>
      </c>
      <c r="AE134" s="59">
        <v>100</v>
      </c>
      <c r="AF134" s="73" t="s">
        <v>38</v>
      </c>
      <c r="AG134" s="73">
        <v>135000</v>
      </c>
      <c r="AH134" s="73" t="s">
        <v>38</v>
      </c>
      <c r="AI134" s="73" t="s">
        <v>38</v>
      </c>
      <c r="AJ134" s="73" t="s">
        <v>38</v>
      </c>
      <c r="AK134" s="73" t="s">
        <v>32</v>
      </c>
      <c r="AL134" s="77" t="str">
        <f>IF(ISBLANK(S134),"",IF(AJ134="Fail","Fail",IF(E134="PL4",IF(AND(T134&gt;STD_01122025!$D$3,U134&lt;STD_01122025!$D$4,OR(AF134="ND",AF134&lt;STD_01122025!$D$7),AH134="ND"),"Pass","Fail"),IF(E134="PL12",IF(AND(S134&lt;STD_01122025!$F$2,T134&gt;STD_01122025!$F$3,U134&lt;STD_01122025!$F$4,V134&gt;STD_01122025!$F$5,X134&gt;STD_01122025!$F$6,OR(AF134="ND",AF134&lt;STD_01122025!$F$7),AH134="ND"),"Pass","Fail"),IF(E134="SuperPL",IF(AND(T134&gt;STD_01122025!$H$3,U134&lt;STD_01122025!$H$4,V134&gt;STD_01122025!$H$5,X134&gt;STD_01122025!$H$6,OR(AF134="ND",AF134&lt;STD_01122025!$H$7),AH134="ND"),"Pass","Fail"),IF(E134="Flight",IF(AND(T134&gt;STD_01122025!$J$3,U134&lt;STD_01122025!$J$4,X134&gt;STD_01122025!$J$6,OR(AF134="ND",AF134&lt;STD_01122025!$J$7),AH134="ND"),"Pass","Fail"),""))))))</f>
        <v>Pass</v>
      </c>
      <c r="AM134" s="62">
        <f>IF(ISBLANK(B134),"",IFERROR(IF(VLOOKUP(B134,'Np PL4 Stock'!$A:$J,10,FALSE)="Np4",D134-VLOOKUP(B134,'Np PL4 Stock'!$A:$E,5,FALSE),D134-VLOOKUP(B134,'Np PL4 Stock'!$A:$E,5,FALSE)-1),""))</f>
        <v>14</v>
      </c>
      <c r="AN134" s="68">
        <v>8.253</v>
      </c>
      <c r="AO134" s="68">
        <v>7.831</v>
      </c>
      <c r="AP134" s="69">
        <v>100</v>
      </c>
      <c r="AQ134" s="64">
        <v>280</v>
      </c>
      <c r="AR134" s="64">
        <v>96</v>
      </c>
      <c r="AS134" s="59">
        <v>100</v>
      </c>
      <c r="AT134" s="73" t="s">
        <v>38</v>
      </c>
      <c r="AU134" s="73">
        <v>84500</v>
      </c>
      <c r="AV134" s="73" t="s">
        <v>38</v>
      </c>
      <c r="AW134" s="73" t="s">
        <v>38</v>
      </c>
      <c r="AX134" s="73" t="s">
        <v>32</v>
      </c>
      <c r="AY134" s="59">
        <v>0</v>
      </c>
      <c r="AZ134" s="59">
        <v>0</v>
      </c>
      <c r="BA134" s="59">
        <v>0</v>
      </c>
      <c r="BB134" s="59">
        <v>0</v>
      </c>
      <c r="BC134" s="59">
        <v>0</v>
      </c>
      <c r="BD134" s="59">
        <v>0</v>
      </c>
      <c r="BE134" s="84" t="s">
        <v>38</v>
      </c>
      <c r="BF134" s="84" t="s">
        <v>38</v>
      </c>
      <c r="BG134" s="84" t="s">
        <v>38</v>
      </c>
      <c r="BH134" s="84" t="s">
        <v>38</v>
      </c>
      <c r="BI134" s="85" t="s">
        <v>484</v>
      </c>
      <c r="BJ134" s="86" t="s">
        <v>260</v>
      </c>
      <c r="BK134" s="64" t="s">
        <v>485</v>
      </c>
      <c r="BL134" s="86" t="s">
        <v>155</v>
      </c>
      <c r="BM134" s="86" t="s">
        <v>178</v>
      </c>
      <c r="BN134" s="86"/>
      <c r="BO134" s="64">
        <v>14</v>
      </c>
      <c r="BP134" s="69">
        <v>246104305100199</v>
      </c>
      <c r="BQ134" s="92">
        <v>0.45</v>
      </c>
      <c r="BR134" s="93">
        <v>0.045</v>
      </c>
      <c r="BS134" s="94">
        <f t="shared" si="28"/>
        <v>0.495</v>
      </c>
      <c r="BT134" s="95">
        <v>0.154</v>
      </c>
      <c r="BU134" s="101">
        <f t="shared" si="29"/>
        <v>0.649</v>
      </c>
      <c r="BV134" s="102">
        <f t="shared" si="26"/>
        <v>3.57142857142857</v>
      </c>
      <c r="BW134" s="103">
        <v>550</v>
      </c>
      <c r="BX134" s="104">
        <f t="shared" si="27"/>
        <v>0.00231785714285714</v>
      </c>
      <c r="BY134" s="105">
        <v>900</v>
      </c>
      <c r="BZ134" s="103" t="s">
        <v>32</v>
      </c>
      <c r="CA134" s="106" t="s">
        <v>189</v>
      </c>
      <c r="CB134" s="107" t="s">
        <v>148</v>
      </c>
      <c r="CC134" s="112" t="s">
        <v>149</v>
      </c>
      <c r="CD134" s="106"/>
      <c r="CE134" s="103" t="s">
        <v>192</v>
      </c>
      <c r="CF134" s="113"/>
      <c r="CG134" s="115">
        <v>2000011319</v>
      </c>
    </row>
    <row r="135" spans="1:85">
      <c r="A135" s="53" t="str">
        <f t="shared" si="21"/>
        <v>A1-07-02-45731</v>
      </c>
      <c r="B135" s="47" t="str">
        <f t="shared" si="20"/>
        <v>A1-07-02</v>
      </c>
      <c r="C135" s="48" t="s">
        <v>43</v>
      </c>
      <c r="D135" s="49">
        <v>45731</v>
      </c>
      <c r="E135" s="50" t="s">
        <v>14</v>
      </c>
      <c r="F135" s="51" t="s">
        <v>15</v>
      </c>
      <c r="G135" s="59">
        <v>2</v>
      </c>
      <c r="H135" s="51" t="s">
        <v>144</v>
      </c>
      <c r="I135" s="59">
        <v>7</v>
      </c>
      <c r="J135" s="60">
        <f>IF(ISBLANK(H135),"",IFERROR(VLOOKUP(B135,'Np PL4 Stock'!$A:$D,4,FALSE),""))</f>
        <v>45716</v>
      </c>
      <c r="K135" s="61">
        <f>IF(ISBLANK(H135),"",SUMIF('Np PL4 Stock'!$A:$A,B135,'Np PL4 Stock'!$N:$N))</f>
        <v>2</v>
      </c>
      <c r="L135" s="62">
        <f>IF(ISBLANK(H135),"",VLOOKUP(LEFT(B135,5),Unit!A:B,2,FALSE))</f>
        <v>16</v>
      </c>
      <c r="M135" s="63" t="str">
        <f>IF(ISBLANK(H135),"",IFERROR(VLOOKUP(B135,'Np PL4 Stock'!$A:$T,20,FALSE),""))</f>
        <v>V1-MB1</v>
      </c>
      <c r="N135" s="63" t="str">
        <f>IF(ISBLANK(H135),"",IFERROR(VLOOKUP(B135,'Np PL4 Stock'!$A:$U,21,FALSE),""))</f>
        <v>SIS</v>
      </c>
      <c r="O135" s="62">
        <f t="shared" si="22"/>
        <v>125</v>
      </c>
      <c r="P135" s="62">
        <f t="shared" si="23"/>
        <v>9.625e-5</v>
      </c>
      <c r="Q135" s="67">
        <f t="shared" si="24"/>
        <v>7.7e-7</v>
      </c>
      <c r="R135" s="67">
        <f t="shared" si="25"/>
        <v>1.02538888888889e-6</v>
      </c>
      <c r="S135" s="64">
        <v>13</v>
      </c>
      <c r="T135" s="68">
        <v>7.536</v>
      </c>
      <c r="U135" s="68">
        <v>6.071</v>
      </c>
      <c r="V135" s="69">
        <v>87.629</v>
      </c>
      <c r="W135" s="59">
        <v>407</v>
      </c>
      <c r="X135" s="71">
        <v>94</v>
      </c>
      <c r="Y135" s="59">
        <v>100</v>
      </c>
      <c r="Z135" s="71">
        <v>88</v>
      </c>
      <c r="AA135" s="59">
        <v>0</v>
      </c>
      <c r="AB135" s="59">
        <v>0</v>
      </c>
      <c r="AC135" s="59">
        <v>0</v>
      </c>
      <c r="AD135" s="59">
        <v>0</v>
      </c>
      <c r="AE135" s="59">
        <v>100</v>
      </c>
      <c r="AF135" s="73" t="s">
        <v>38</v>
      </c>
      <c r="AG135" s="73">
        <v>46500</v>
      </c>
      <c r="AH135" s="73" t="s">
        <v>38</v>
      </c>
      <c r="AI135" s="73" t="s">
        <v>38</v>
      </c>
      <c r="AJ135" s="73" t="s">
        <v>38</v>
      </c>
      <c r="AK135" s="73" t="s">
        <v>32</v>
      </c>
      <c r="AL135" s="77" t="str">
        <f>IF(ISBLANK(S135),"",IF(AJ135="Fail","Fail",IF(E135="PL4",IF(AND(T135&gt;STD_01122025!$D$3,U135&lt;STD_01122025!$D$4,OR(AF135="ND",AF135&lt;STD_01122025!$D$7),AH135="ND"),"Pass","Fail"),IF(E135="PL12",IF(AND(S135&lt;STD_01122025!$F$2,T135&gt;STD_01122025!$F$3,U135&lt;STD_01122025!$F$4,V135&gt;STD_01122025!$F$5,X135&gt;STD_01122025!$F$6,OR(AF135="ND",AF135&lt;STD_01122025!$F$7),AH135="ND"),"Pass","Fail"),IF(E135="SuperPL",IF(AND(T135&gt;STD_01122025!$H$3,U135&lt;STD_01122025!$H$4,V135&gt;STD_01122025!$H$5,X135&gt;STD_01122025!$H$6,OR(AF135="ND",AF135&lt;STD_01122025!$H$7),AH135="ND"),"Pass","Fail"),IF(E135="Flight",IF(AND(T135&gt;STD_01122025!$J$3,U135&lt;STD_01122025!$J$4,X135&gt;STD_01122025!$J$6,OR(AF135="ND",AF135&lt;STD_01122025!$J$7),AH135="ND"),"Pass","Fail"),""))))))</f>
        <v>Pass</v>
      </c>
      <c r="AM135" s="62">
        <f>IF(ISBLANK(B135),"",IFERROR(IF(VLOOKUP(B135,'Np PL4 Stock'!$A:$J,10,FALSE)="Np4",D135-VLOOKUP(B135,'Np PL4 Stock'!$A:$E,5,FALSE),D135-VLOOKUP(B135,'Np PL4 Stock'!$A:$E,5,FALSE)-1),""))</f>
        <v>15</v>
      </c>
      <c r="AN135" s="68">
        <v>8.212</v>
      </c>
      <c r="AO135" s="68">
        <v>7.204</v>
      </c>
      <c r="AP135" s="69">
        <v>96.629</v>
      </c>
      <c r="AQ135" s="64">
        <v>283</v>
      </c>
      <c r="AR135" s="64">
        <v>94</v>
      </c>
      <c r="AS135" s="59">
        <v>100</v>
      </c>
      <c r="AT135" s="73" t="s">
        <v>38</v>
      </c>
      <c r="AU135" s="73">
        <v>62500</v>
      </c>
      <c r="AV135" s="73" t="s">
        <v>38</v>
      </c>
      <c r="AW135" s="73" t="s">
        <v>38</v>
      </c>
      <c r="AX135" s="73" t="s">
        <v>32</v>
      </c>
      <c r="AY135" s="59">
        <v>0</v>
      </c>
      <c r="AZ135" s="59">
        <v>0</v>
      </c>
      <c r="BA135" s="59">
        <v>0</v>
      </c>
      <c r="BB135" s="59">
        <v>0</v>
      </c>
      <c r="BC135" s="59">
        <v>0</v>
      </c>
      <c r="BD135" s="59">
        <v>0</v>
      </c>
      <c r="BE135" s="84" t="s">
        <v>38</v>
      </c>
      <c r="BF135" s="84" t="s">
        <v>38</v>
      </c>
      <c r="BG135" s="84" t="s">
        <v>38</v>
      </c>
      <c r="BH135" s="84" t="s">
        <v>38</v>
      </c>
      <c r="BI135" s="85" t="s">
        <v>551</v>
      </c>
      <c r="BJ135" s="86" t="s">
        <v>258</v>
      </c>
      <c r="BK135" s="64" t="s">
        <v>488</v>
      </c>
      <c r="BL135" s="86" t="s">
        <v>155</v>
      </c>
      <c r="BM135" s="86" t="s">
        <v>178</v>
      </c>
      <c r="BN135" s="86"/>
      <c r="BO135" s="64">
        <v>10</v>
      </c>
      <c r="BP135" s="69">
        <v>246104305100198</v>
      </c>
      <c r="BQ135" s="92">
        <v>0.55</v>
      </c>
      <c r="BR135" s="93">
        <v>0.11</v>
      </c>
      <c r="BS135" s="94">
        <f t="shared" si="28"/>
        <v>0.66</v>
      </c>
      <c r="BT135" s="95">
        <v>0.237</v>
      </c>
      <c r="BU135" s="101">
        <f t="shared" si="29"/>
        <v>0.897</v>
      </c>
      <c r="BV135" s="102">
        <f t="shared" si="26"/>
        <v>3.53356890459364</v>
      </c>
      <c r="BW135" s="103">
        <v>660</v>
      </c>
      <c r="BX135" s="104">
        <f t="shared" si="27"/>
        <v>0.00316961130742049</v>
      </c>
      <c r="BY135" s="105">
        <v>1000</v>
      </c>
      <c r="BZ135" s="103" t="s">
        <v>32</v>
      </c>
      <c r="CA135" s="106" t="s">
        <v>189</v>
      </c>
      <c r="CB135" s="107" t="s">
        <v>148</v>
      </c>
      <c r="CC135" s="112" t="s">
        <v>149</v>
      </c>
      <c r="CD135" s="106"/>
      <c r="CE135" s="103" t="s">
        <v>192</v>
      </c>
      <c r="CF135" s="113"/>
      <c r="CG135" s="115">
        <v>2000011468</v>
      </c>
    </row>
    <row r="136" spans="1:85">
      <c r="A136" s="53" t="str">
        <f t="shared" si="21"/>
        <v>A1-11-02-45731</v>
      </c>
      <c r="B136" s="47" t="str">
        <f t="shared" si="20"/>
        <v>A1-11-02</v>
      </c>
      <c r="C136" s="48" t="s">
        <v>43</v>
      </c>
      <c r="D136" s="49">
        <v>45731</v>
      </c>
      <c r="E136" s="50" t="s">
        <v>9</v>
      </c>
      <c r="F136" s="51" t="s">
        <v>10</v>
      </c>
      <c r="G136" s="59">
        <v>2</v>
      </c>
      <c r="H136" s="51" t="s">
        <v>144</v>
      </c>
      <c r="I136" s="59">
        <v>11</v>
      </c>
      <c r="J136" s="60">
        <f>IF(ISBLANK(H136),"",IFERROR(VLOOKUP(B136,'Np PL4 Stock'!$A:$D,4,FALSE),""))</f>
        <v>45717</v>
      </c>
      <c r="K136" s="61">
        <f>IF(ISBLANK(H136),"",SUMIF('Np PL4 Stock'!$A:$A,B136,'Np PL4 Stock'!$N:$N))</f>
        <v>0.9</v>
      </c>
      <c r="L136" s="62">
        <f>IF(ISBLANK(H136),"",VLOOKUP(LEFT(B136,5),Unit!A:B,2,FALSE))</f>
        <v>8</v>
      </c>
      <c r="M136" s="63" t="str">
        <f>IF(ISBLANK(H136),"",IFERROR(VLOOKUP(B136,'Np PL4 Stock'!$A:$T,20,FALSE),""))</f>
        <v>V1-MB1</v>
      </c>
      <c r="N136" s="63" t="str">
        <f>IF(ISBLANK(H136),"",IFERROR(VLOOKUP(B136,'Np PL4 Stock'!$A:$U,21,FALSE),""))</f>
        <v>SIS</v>
      </c>
      <c r="O136" s="62">
        <f t="shared" si="22"/>
        <v>112.5</v>
      </c>
      <c r="P136" s="62">
        <f t="shared" si="23"/>
        <v>8.125e-5</v>
      </c>
      <c r="Q136" s="67">
        <f t="shared" si="24"/>
        <v>7.22222222222222e-7</v>
      </c>
      <c r="R136" s="67">
        <f t="shared" si="25"/>
        <v>9.27609977324263e-7</v>
      </c>
      <c r="S136" s="64">
        <v>13</v>
      </c>
      <c r="T136" s="68">
        <v>7.62</v>
      </c>
      <c r="U136" s="68">
        <v>6.54</v>
      </c>
      <c r="V136" s="69">
        <v>90.476</v>
      </c>
      <c r="W136" s="64">
        <v>411</v>
      </c>
      <c r="X136" s="71">
        <v>95</v>
      </c>
      <c r="Y136" s="59">
        <v>100</v>
      </c>
      <c r="Z136" s="71">
        <v>84</v>
      </c>
      <c r="AA136" s="59">
        <v>0</v>
      </c>
      <c r="AB136" s="59">
        <v>0</v>
      </c>
      <c r="AC136" s="59">
        <v>0</v>
      </c>
      <c r="AD136" s="59">
        <v>0</v>
      </c>
      <c r="AE136" s="59">
        <v>100</v>
      </c>
      <c r="AF136" s="73" t="s">
        <v>38</v>
      </c>
      <c r="AG136" s="73">
        <v>135000</v>
      </c>
      <c r="AH136" s="73" t="s">
        <v>38</v>
      </c>
      <c r="AI136" s="73" t="s">
        <v>38</v>
      </c>
      <c r="AJ136" s="73" t="s">
        <v>38</v>
      </c>
      <c r="AK136" s="73" t="s">
        <v>32</v>
      </c>
      <c r="AL136" s="77" t="str">
        <f>IF(ISBLANK(S136),"",IF(AJ136="Fail","Fail",IF(E136="PL4",IF(AND(T136&gt;STD_01122025!$D$3,U136&lt;STD_01122025!$D$4,OR(AF136="ND",AF136&lt;STD_01122025!$D$7),AH136="ND"),"Pass","Fail"),IF(E136="PL12",IF(AND(S136&lt;STD_01122025!$F$2,T136&gt;STD_01122025!$F$3,U136&lt;STD_01122025!$F$4,V136&gt;STD_01122025!$F$5,X136&gt;STD_01122025!$F$6,OR(AF136="ND",AF136&lt;STD_01122025!$F$7),AH136="ND"),"Pass","Fail"),IF(E136="SuperPL",IF(AND(T136&gt;STD_01122025!$H$3,U136&lt;STD_01122025!$H$4,V136&gt;STD_01122025!$H$5,X136&gt;STD_01122025!$H$6,OR(AF136="ND",AF136&lt;STD_01122025!$H$7),AH136="ND"),"Pass","Fail"),IF(E136="Flight",IF(AND(T136&gt;STD_01122025!$J$3,U136&lt;STD_01122025!$J$4,X136&gt;STD_01122025!$J$6,OR(AF136="ND",AF136&lt;STD_01122025!$J$7),AH136="ND"),"Pass","Fail"),""))))))</f>
        <v>Pass</v>
      </c>
      <c r="AM136" s="62">
        <f>IF(ISBLANK(B136),"",IFERROR(IF(VLOOKUP(B136,'Np PL4 Stock'!$A:$J,10,FALSE)="Np4",D136-VLOOKUP(B136,'Np PL4 Stock'!$A:$E,5,FALSE),D136-VLOOKUP(B136,'Np PL4 Stock'!$A:$E,5,FALSE)-1),""))</f>
        <v>14</v>
      </c>
      <c r="AN136" s="68">
        <v>7.841</v>
      </c>
      <c r="AO136" s="68">
        <v>7.158</v>
      </c>
      <c r="AP136" s="69">
        <v>90.625</v>
      </c>
      <c r="AQ136" s="64">
        <v>366</v>
      </c>
      <c r="AR136" s="64">
        <v>95</v>
      </c>
      <c r="AS136" s="59">
        <v>100</v>
      </c>
      <c r="AT136" s="73" t="s">
        <v>38</v>
      </c>
      <c r="AU136" s="73">
        <v>81000</v>
      </c>
      <c r="AV136" s="73" t="s">
        <v>38</v>
      </c>
      <c r="AW136" s="73" t="s">
        <v>38</v>
      </c>
      <c r="AX136" s="73" t="s">
        <v>32</v>
      </c>
      <c r="AY136" s="59">
        <v>0</v>
      </c>
      <c r="AZ136" s="59">
        <v>0</v>
      </c>
      <c r="BA136" s="59">
        <v>0</v>
      </c>
      <c r="BB136" s="59">
        <v>0</v>
      </c>
      <c r="BC136" s="59">
        <v>0</v>
      </c>
      <c r="BD136" s="59">
        <v>0</v>
      </c>
      <c r="BE136" s="84" t="s">
        <v>38</v>
      </c>
      <c r="BF136" s="84" t="s">
        <v>38</v>
      </c>
      <c r="BG136" s="84" t="s">
        <v>38</v>
      </c>
      <c r="BH136" s="84" t="s">
        <v>38</v>
      </c>
      <c r="BI136" s="85" t="s">
        <v>552</v>
      </c>
      <c r="BJ136" s="86" t="s">
        <v>263</v>
      </c>
      <c r="BK136" s="64" t="s">
        <v>553</v>
      </c>
      <c r="BL136" s="86" t="s">
        <v>212</v>
      </c>
      <c r="BM136" s="86" t="s">
        <v>9</v>
      </c>
      <c r="BN136" s="86"/>
      <c r="BO136" s="64">
        <v>25</v>
      </c>
      <c r="BP136" s="69">
        <v>246104305100196</v>
      </c>
      <c r="BQ136" s="92">
        <v>0.5</v>
      </c>
      <c r="BR136" s="93">
        <v>0.15</v>
      </c>
      <c r="BS136" s="94">
        <f t="shared" si="28"/>
        <v>0.65</v>
      </c>
      <c r="BT136" s="95">
        <v>0.184848979591837</v>
      </c>
      <c r="BU136" s="101">
        <f t="shared" si="29"/>
        <v>0.834848979591837</v>
      </c>
      <c r="BV136" s="102">
        <f t="shared" si="26"/>
        <v>2.73224043715847</v>
      </c>
      <c r="BW136" s="103">
        <v>265.30612244898</v>
      </c>
      <c r="BX136" s="104">
        <f t="shared" si="27"/>
        <v>0.0022810081409613</v>
      </c>
      <c r="BY136" s="105">
        <v>2450</v>
      </c>
      <c r="BZ136" s="103" t="s">
        <v>32</v>
      </c>
      <c r="CA136" s="106" t="s">
        <v>189</v>
      </c>
      <c r="CB136" s="107" t="s">
        <v>148</v>
      </c>
      <c r="CC136" s="112" t="s">
        <v>149</v>
      </c>
      <c r="CD136" s="106"/>
      <c r="CE136" s="103" t="s">
        <v>192</v>
      </c>
      <c r="CF136" s="123"/>
      <c r="CG136" s="116">
        <v>2000021545</v>
      </c>
    </row>
    <row r="137" spans="1:85">
      <c r="A137" s="53" t="str">
        <f t="shared" si="21"/>
        <v>A1-16-02-45731</v>
      </c>
      <c r="B137" s="47" t="str">
        <f t="shared" si="20"/>
        <v>A1-16-02</v>
      </c>
      <c r="C137" s="48" t="s">
        <v>43</v>
      </c>
      <c r="D137" s="49">
        <v>45731</v>
      </c>
      <c r="E137" s="50" t="s">
        <v>14</v>
      </c>
      <c r="F137" s="51" t="s">
        <v>15</v>
      </c>
      <c r="G137" s="59">
        <v>2</v>
      </c>
      <c r="H137" s="51" t="s">
        <v>144</v>
      </c>
      <c r="I137" s="59">
        <v>16</v>
      </c>
      <c r="J137" s="60">
        <f>IF(ISBLANK(H137),"",IFERROR(VLOOKUP(B137,'Np PL4 Stock'!$A:$D,4,FALSE),""))</f>
        <v>45717</v>
      </c>
      <c r="K137" s="61">
        <f>IF(ISBLANK(H137),"",SUMIF('Np PL4 Stock'!$A:$A,B137,'Np PL4 Stock'!$N:$N))</f>
        <v>0.9</v>
      </c>
      <c r="L137" s="62">
        <f>IF(ISBLANK(H137),"",VLOOKUP(LEFT(B137,5),Unit!A:B,2,FALSE))</f>
        <v>8</v>
      </c>
      <c r="M137" s="63" t="str">
        <f>IF(ISBLANK(H137),"",IFERROR(VLOOKUP(B137,'Np PL4 Stock'!$A:$T,20,FALSE),""))</f>
        <v>V1-MB1</v>
      </c>
      <c r="N137" s="63" t="str">
        <f>IF(ISBLANK(H137),"",IFERROR(VLOOKUP(B137,'Np PL4 Stock'!$A:$U,21,FALSE),""))</f>
        <v>SIS</v>
      </c>
      <c r="O137" s="62">
        <f t="shared" si="22"/>
        <v>112.5</v>
      </c>
      <c r="P137" s="62">
        <f t="shared" si="23"/>
        <v>0.000149875</v>
      </c>
      <c r="Q137" s="67">
        <f t="shared" si="24"/>
        <v>1.33222222222222e-6</v>
      </c>
      <c r="R137" s="67">
        <f t="shared" si="25"/>
        <v>1.63437777777778e-6</v>
      </c>
      <c r="S137" s="64">
        <v>12</v>
      </c>
      <c r="T137" s="68">
        <v>7.616</v>
      </c>
      <c r="U137" s="68">
        <v>7.92</v>
      </c>
      <c r="V137" s="69">
        <v>90.11</v>
      </c>
      <c r="W137" s="59">
        <v>412</v>
      </c>
      <c r="X137" s="71">
        <v>96</v>
      </c>
      <c r="Y137" s="59">
        <v>100</v>
      </c>
      <c r="Z137" s="71">
        <v>92</v>
      </c>
      <c r="AA137" s="59">
        <v>0</v>
      </c>
      <c r="AB137" s="59">
        <v>0</v>
      </c>
      <c r="AC137" s="59">
        <v>0</v>
      </c>
      <c r="AD137" s="59">
        <v>0</v>
      </c>
      <c r="AE137" s="59">
        <v>100</v>
      </c>
      <c r="AF137" s="73" t="s">
        <v>38</v>
      </c>
      <c r="AG137" s="73">
        <v>135000</v>
      </c>
      <c r="AH137" s="73" t="s">
        <v>38</v>
      </c>
      <c r="AI137" s="73" t="s">
        <v>38</v>
      </c>
      <c r="AJ137" s="73" t="s">
        <v>38</v>
      </c>
      <c r="AK137" s="73" t="s">
        <v>32</v>
      </c>
      <c r="AL137" s="77" t="str">
        <f>IF(ISBLANK(S137),"",IF(AJ137="Fail","Fail",IF(E137="PL4",IF(AND(T137&gt;STD_01122025!$D$3,U137&lt;STD_01122025!$D$4,OR(AF137="ND",AF137&lt;STD_01122025!$D$7),AH137="ND"),"Pass","Fail"),IF(E137="PL12",IF(AND(S137&lt;STD_01122025!$F$2,T137&gt;STD_01122025!$F$3,U137&lt;STD_01122025!$F$4,V137&gt;STD_01122025!$F$5,X137&gt;STD_01122025!$F$6,OR(AF137="ND",AF137&lt;STD_01122025!$F$7),AH137="ND"),"Pass","Fail"),IF(E137="SuperPL",IF(AND(T137&gt;STD_01122025!$H$3,U137&lt;STD_01122025!$H$4,V137&gt;STD_01122025!$H$5,X137&gt;STD_01122025!$H$6,OR(AF137="ND",AF137&lt;STD_01122025!$H$7),AH137="ND"),"Pass","Fail"),IF(E137="Flight",IF(AND(T137&gt;STD_01122025!$J$3,U137&lt;STD_01122025!$J$4,X137&gt;STD_01122025!$J$6,OR(AF137="ND",AF137&lt;STD_01122025!$J$7),AH137="ND"),"Pass","Fail"),""))))))</f>
        <v>Pass</v>
      </c>
      <c r="AM137" s="62">
        <f>IF(ISBLANK(B137),"",IFERROR(IF(VLOOKUP(B137,'Np PL4 Stock'!$A:$J,10,FALSE)="Np4",D137-VLOOKUP(B137,'Np PL4 Stock'!$A:$E,5,FALSE),D137-VLOOKUP(B137,'Np PL4 Stock'!$A:$E,5,FALSE)-1),""))</f>
        <v>14</v>
      </c>
      <c r="AN137" s="68">
        <v>8.253</v>
      </c>
      <c r="AO137" s="68">
        <v>7.831</v>
      </c>
      <c r="AP137" s="69">
        <v>100</v>
      </c>
      <c r="AQ137" s="64">
        <v>280</v>
      </c>
      <c r="AR137" s="64">
        <v>96</v>
      </c>
      <c r="AS137" s="59">
        <v>100</v>
      </c>
      <c r="AT137" s="73" t="s">
        <v>38</v>
      </c>
      <c r="AU137" s="73">
        <v>84500</v>
      </c>
      <c r="AV137" s="73" t="s">
        <v>38</v>
      </c>
      <c r="AW137" s="73" t="s">
        <v>38</v>
      </c>
      <c r="AX137" s="73" t="s">
        <v>32</v>
      </c>
      <c r="AY137" s="59">
        <v>0</v>
      </c>
      <c r="AZ137" s="59">
        <v>0</v>
      </c>
      <c r="BA137" s="59">
        <v>0</v>
      </c>
      <c r="BB137" s="59">
        <v>0</v>
      </c>
      <c r="BC137" s="59">
        <v>0</v>
      </c>
      <c r="BD137" s="59">
        <v>0</v>
      </c>
      <c r="BE137" s="84" t="s">
        <v>38</v>
      </c>
      <c r="BF137" s="84" t="s">
        <v>38</v>
      </c>
      <c r="BG137" s="84" t="s">
        <v>38</v>
      </c>
      <c r="BH137" s="84" t="s">
        <v>38</v>
      </c>
      <c r="BI137" s="85" t="s">
        <v>522</v>
      </c>
      <c r="BJ137" s="86" t="s">
        <v>262</v>
      </c>
      <c r="BK137" s="64" t="s">
        <v>523</v>
      </c>
      <c r="BL137" s="86" t="s">
        <v>155</v>
      </c>
      <c r="BM137" s="86" t="s">
        <v>178</v>
      </c>
      <c r="BN137" s="86"/>
      <c r="BO137" s="59">
        <v>15</v>
      </c>
      <c r="BP137" s="69">
        <v>246104305100201</v>
      </c>
      <c r="BQ137" s="92">
        <v>0.64</v>
      </c>
      <c r="BR137" s="93">
        <v>0.064</v>
      </c>
      <c r="BS137" s="94">
        <f t="shared" si="28"/>
        <v>0.704</v>
      </c>
      <c r="BT137" s="95">
        <v>0.11794</v>
      </c>
      <c r="BU137" s="101">
        <f t="shared" si="29"/>
        <v>0.82194</v>
      </c>
      <c r="BV137" s="102">
        <f t="shared" si="26"/>
        <v>3.57142857142857</v>
      </c>
      <c r="BW137" s="103">
        <v>704</v>
      </c>
      <c r="BX137" s="104">
        <f t="shared" si="27"/>
        <v>0.0029355</v>
      </c>
      <c r="BY137" s="105">
        <v>1000</v>
      </c>
      <c r="BZ137" s="103" t="s">
        <v>32</v>
      </c>
      <c r="CA137" s="106" t="s">
        <v>189</v>
      </c>
      <c r="CB137" s="107" t="s">
        <v>148</v>
      </c>
      <c r="CC137" s="112" t="s">
        <v>149</v>
      </c>
      <c r="CD137" s="106"/>
      <c r="CE137" s="103" t="s">
        <v>192</v>
      </c>
      <c r="CF137" s="113"/>
      <c r="CG137" s="114">
        <v>2000028739</v>
      </c>
    </row>
    <row r="138" spans="1:85">
      <c r="A138" s="53" t="str">
        <f t="shared" si="21"/>
        <v>A1-05-02-45731</v>
      </c>
      <c r="B138" s="47" t="str">
        <f t="shared" si="20"/>
        <v>A1-05-02</v>
      </c>
      <c r="C138" s="48" t="s">
        <v>43</v>
      </c>
      <c r="D138" s="49">
        <v>45731</v>
      </c>
      <c r="E138" s="50" t="s">
        <v>14</v>
      </c>
      <c r="F138" s="51" t="s">
        <v>15</v>
      </c>
      <c r="G138" s="59">
        <v>2</v>
      </c>
      <c r="H138" s="51" t="s">
        <v>144</v>
      </c>
      <c r="I138" s="59">
        <v>5</v>
      </c>
      <c r="J138" s="60">
        <f>IF(ISBLANK(H138),"",IFERROR(VLOOKUP(B138,'Np PL4 Stock'!$A:$D,4,FALSE),""))</f>
        <v>45716</v>
      </c>
      <c r="K138" s="61">
        <f>IF(ISBLANK(H138),"",SUMIF('Np PL4 Stock'!$A:$A,B138,'Np PL4 Stock'!$N:$N))</f>
        <v>2</v>
      </c>
      <c r="L138" s="62">
        <f>IF(ISBLANK(H138),"",VLOOKUP(LEFT(B138,5),Unit!A:B,2,FALSE))</f>
        <v>16</v>
      </c>
      <c r="M138" s="63" t="str">
        <f>IF(ISBLANK(H138),"",IFERROR(VLOOKUP(B138,'Np PL4 Stock'!$A:$T,20,FALSE),""))</f>
        <v>V1-MB1</v>
      </c>
      <c r="N138" s="63" t="str">
        <f>IF(ISBLANK(H138),"",IFERROR(VLOOKUP(B138,'Np PL4 Stock'!$A:$U,21,FALSE),""))</f>
        <v>SIS</v>
      </c>
      <c r="O138" s="62">
        <f t="shared" si="22"/>
        <v>125</v>
      </c>
      <c r="P138" s="62">
        <f t="shared" si="23"/>
        <v>8.59375e-5</v>
      </c>
      <c r="Q138" s="67">
        <f t="shared" si="24"/>
        <v>6.875e-7</v>
      </c>
      <c r="R138" s="67">
        <f t="shared" si="25"/>
        <v>9.0955e-7</v>
      </c>
      <c r="S138" s="64">
        <v>13</v>
      </c>
      <c r="T138" s="68">
        <v>7.503</v>
      </c>
      <c r="U138" s="68">
        <v>6.335</v>
      </c>
      <c r="V138" s="69">
        <v>89</v>
      </c>
      <c r="W138" s="59">
        <v>422</v>
      </c>
      <c r="X138" s="71">
        <v>93</v>
      </c>
      <c r="Y138" s="59">
        <v>100</v>
      </c>
      <c r="Z138" s="71">
        <v>84</v>
      </c>
      <c r="AA138" s="59">
        <v>0</v>
      </c>
      <c r="AB138" s="59">
        <v>0</v>
      </c>
      <c r="AC138" s="59">
        <v>0</v>
      </c>
      <c r="AD138" s="59">
        <v>0</v>
      </c>
      <c r="AE138" s="59">
        <v>100</v>
      </c>
      <c r="AF138" s="73" t="s">
        <v>38</v>
      </c>
      <c r="AG138" s="73">
        <v>51500</v>
      </c>
      <c r="AH138" s="73" t="s">
        <v>38</v>
      </c>
      <c r="AI138" s="73" t="s">
        <v>38</v>
      </c>
      <c r="AJ138" s="73" t="s">
        <v>38</v>
      </c>
      <c r="AK138" s="73" t="s">
        <v>32</v>
      </c>
      <c r="AL138" s="77" t="str">
        <f>IF(ISBLANK(S138),"",IF(AJ138="Fail","Fail",IF(E138="PL4",IF(AND(T138&gt;STD_01122025!$D$3,U138&lt;STD_01122025!$D$4,OR(AF138="ND",AF138&lt;STD_01122025!$D$7),AH138="ND"),"Pass","Fail"),IF(E138="PL12",IF(AND(S138&lt;STD_01122025!$F$2,T138&gt;STD_01122025!$F$3,U138&lt;STD_01122025!$F$4,V138&gt;STD_01122025!$F$5,X138&gt;STD_01122025!$F$6,OR(AF138="ND",AF138&lt;STD_01122025!$F$7),AH138="ND"),"Pass","Fail"),IF(E138="SuperPL",IF(AND(T138&gt;STD_01122025!$H$3,U138&lt;STD_01122025!$H$4,V138&gt;STD_01122025!$H$5,X138&gt;STD_01122025!$H$6,OR(AF138="ND",AF138&lt;STD_01122025!$H$7),AH138="ND"),"Pass","Fail"),IF(E138="Flight",IF(AND(T138&gt;STD_01122025!$J$3,U138&lt;STD_01122025!$J$4,X138&gt;STD_01122025!$J$6,OR(AF138="ND",AF138&lt;STD_01122025!$J$7),AH138="ND"),"Pass","Fail"),""))))))</f>
        <v>Pass</v>
      </c>
      <c r="AM138" s="62">
        <f>IF(ISBLANK(B138),"",IFERROR(IF(VLOOKUP(B138,'Np PL4 Stock'!$A:$J,10,FALSE)="Np4",D138-VLOOKUP(B138,'Np PL4 Stock'!$A:$E,5,FALSE),D138-VLOOKUP(B138,'Np PL4 Stock'!$A:$E,5,FALSE)-1),""))</f>
        <v>15</v>
      </c>
      <c r="AN138" s="68">
        <v>8.011</v>
      </c>
      <c r="AO138" s="68">
        <v>6.018</v>
      </c>
      <c r="AP138" s="69">
        <v>98.63</v>
      </c>
      <c r="AQ138" s="64">
        <v>325</v>
      </c>
      <c r="AR138" s="64">
        <v>93</v>
      </c>
      <c r="AS138" s="59">
        <v>100</v>
      </c>
      <c r="AT138" s="73" t="s">
        <v>38</v>
      </c>
      <c r="AU138" s="73">
        <v>69500</v>
      </c>
      <c r="AV138" s="73" t="s">
        <v>38</v>
      </c>
      <c r="AW138" s="73" t="s">
        <v>38</v>
      </c>
      <c r="AX138" s="73" t="s">
        <v>32</v>
      </c>
      <c r="AY138" s="59">
        <v>0</v>
      </c>
      <c r="AZ138" s="59">
        <v>0</v>
      </c>
      <c r="BA138" s="59">
        <v>0</v>
      </c>
      <c r="BB138" s="59">
        <v>0</v>
      </c>
      <c r="BC138" s="59">
        <v>0</v>
      </c>
      <c r="BD138" s="59">
        <v>0</v>
      </c>
      <c r="BE138" s="84" t="s">
        <v>38</v>
      </c>
      <c r="BF138" s="84" t="s">
        <v>38</v>
      </c>
      <c r="BG138" s="84" t="s">
        <v>38</v>
      </c>
      <c r="BH138" s="84" t="s">
        <v>38</v>
      </c>
      <c r="BI138" s="85" t="s">
        <v>554</v>
      </c>
      <c r="BJ138" s="86" t="s">
        <v>240</v>
      </c>
      <c r="BK138" s="64" t="s">
        <v>483</v>
      </c>
      <c r="BL138" s="86" t="s">
        <v>155</v>
      </c>
      <c r="BM138" s="86" t="s">
        <v>178</v>
      </c>
      <c r="BN138" s="86"/>
      <c r="BO138" s="64">
        <v>7</v>
      </c>
      <c r="BP138" s="69">
        <v>246104305100197</v>
      </c>
      <c r="BQ138" s="92">
        <v>0.6</v>
      </c>
      <c r="BR138" s="93">
        <v>0.06</v>
      </c>
      <c r="BS138" s="94">
        <f t="shared" si="28"/>
        <v>0.66</v>
      </c>
      <c r="BT138" s="95">
        <v>0.2036</v>
      </c>
      <c r="BU138" s="101">
        <f t="shared" si="29"/>
        <v>0.8636</v>
      </c>
      <c r="BV138" s="102">
        <f t="shared" si="26"/>
        <v>3.07692307692308</v>
      </c>
      <c r="BW138" s="103">
        <v>660</v>
      </c>
      <c r="BX138" s="104">
        <f t="shared" si="27"/>
        <v>0.00265723076923077</v>
      </c>
      <c r="BY138" s="105">
        <v>1000</v>
      </c>
      <c r="BZ138" s="103" t="s">
        <v>32</v>
      </c>
      <c r="CA138" s="106" t="s">
        <v>189</v>
      </c>
      <c r="CB138" s="107" t="s">
        <v>148</v>
      </c>
      <c r="CC138" s="112" t="s">
        <v>149</v>
      </c>
      <c r="CD138" s="106"/>
      <c r="CE138" s="103" t="s">
        <v>192</v>
      </c>
      <c r="CF138" s="113"/>
      <c r="CG138" s="116">
        <v>2000026382</v>
      </c>
    </row>
    <row r="139" spans="1:85">
      <c r="A139" s="53" t="str">
        <f t="shared" si="21"/>
        <v>E1-07-02-45732</v>
      </c>
      <c r="B139" s="47" t="str">
        <f t="shared" si="20"/>
        <v>E1-07-02</v>
      </c>
      <c r="C139" s="48" t="s">
        <v>43</v>
      </c>
      <c r="D139" s="49">
        <v>45732</v>
      </c>
      <c r="E139" s="50" t="s">
        <v>3</v>
      </c>
      <c r="F139" s="51" t="s">
        <v>6</v>
      </c>
      <c r="G139" s="59">
        <v>2</v>
      </c>
      <c r="H139" s="51" t="s">
        <v>215</v>
      </c>
      <c r="I139" s="59">
        <v>7</v>
      </c>
      <c r="J139" s="60">
        <f>IF(ISBLANK(H139),"",IFERROR(VLOOKUP(B139,'Np PL4 Stock'!$A:$D,4,FALSE),""))</f>
        <v>45722</v>
      </c>
      <c r="K139" s="61">
        <f>IF(ISBLANK(H139),"",SUMIF('Np PL4 Stock'!$A:$A,B139,'Np PL4 Stock'!$N:$N))</f>
        <v>0.928</v>
      </c>
      <c r="L139" s="62">
        <f>IF(ISBLANK(H139),"",VLOOKUP(LEFT(B139,5),Unit!A:B,2,FALSE))</f>
        <v>10</v>
      </c>
      <c r="M139" s="63" t="str">
        <f>IF(ISBLANK(H139),"",IFERROR(VLOOKUP(B139,'Np PL4 Stock'!$A:$T,20,FALSE),""))</f>
        <v>V1-MB1</v>
      </c>
      <c r="N139" s="63" t="str">
        <f>IF(ISBLANK(H139),"",IFERROR(VLOOKUP(B139,'Np PL4 Stock'!$A:$U,21,FALSE),""))</f>
        <v>SIS</v>
      </c>
      <c r="O139" s="62">
        <f t="shared" si="22"/>
        <v>92.8</v>
      </c>
      <c r="P139" s="62">
        <f t="shared" si="23"/>
        <v>6.5e-5</v>
      </c>
      <c r="Q139" s="67">
        <f t="shared" si="24"/>
        <v>7.00431034482759e-7</v>
      </c>
      <c r="R139" s="67">
        <f t="shared" si="25"/>
        <v>8.73868534482759e-7</v>
      </c>
      <c r="S139" s="64">
        <v>9</v>
      </c>
      <c r="T139" s="68">
        <v>6.373</v>
      </c>
      <c r="U139" s="68">
        <v>6.431</v>
      </c>
      <c r="V139" s="69" t="s">
        <v>32</v>
      </c>
      <c r="W139" s="64" t="s">
        <v>32</v>
      </c>
      <c r="X139" s="71">
        <v>83</v>
      </c>
      <c r="Y139" s="59" t="s">
        <v>32</v>
      </c>
      <c r="Z139" s="71" t="s">
        <v>32</v>
      </c>
      <c r="AA139" s="59" t="s">
        <v>32</v>
      </c>
      <c r="AB139" s="59" t="s">
        <v>32</v>
      </c>
      <c r="AC139" s="59">
        <v>0</v>
      </c>
      <c r="AD139" s="59">
        <v>0</v>
      </c>
      <c r="AE139" s="59" t="s">
        <v>32</v>
      </c>
      <c r="AF139" s="73" t="s">
        <v>38</v>
      </c>
      <c r="AG139" s="73">
        <v>63000</v>
      </c>
      <c r="AH139" s="73" t="s">
        <v>38</v>
      </c>
      <c r="AI139" s="73" t="s">
        <v>38</v>
      </c>
      <c r="AJ139" s="73" t="s">
        <v>38</v>
      </c>
      <c r="AK139" s="73" t="s">
        <v>32</v>
      </c>
      <c r="AL139" s="77" t="str">
        <f>IF(ISBLANK(S139),"",IF(AJ139="Fail","Fail",IF(E139="PL4",IF(AND(T139&gt;STD_01122025!$D$3,U139&lt;STD_01122025!$D$4,OR(AF139="ND",AF139&lt;STD_01122025!$D$7),AH139="ND"),"Pass","Fail"),IF(E139="PL12",IF(AND(S139&lt;STD_01122025!$F$2,T139&gt;STD_01122025!$F$3,U139&lt;STD_01122025!$F$4,V139&gt;STD_01122025!$F$5,X139&gt;STD_01122025!$F$6,OR(AF139="ND",AF139&lt;STD_01122025!$F$7),AH139="ND"),"Pass","Fail"),IF(E139="SuperPL",IF(AND(T139&gt;STD_01122025!$H$3,U139&lt;STD_01122025!$H$4,V139&gt;STD_01122025!$H$5,X139&gt;STD_01122025!$H$6,OR(AF139="ND",AF139&lt;STD_01122025!$H$7),AH139="ND"),"Pass","Fail"),IF(E139="Flight",IF(AND(T139&gt;STD_01122025!$J$3,U139&lt;STD_01122025!$J$4,X139&gt;STD_01122025!$J$6,OR(AF139="ND",AF139&lt;STD_01122025!$J$7),AH139="ND"),"Pass","Fail"),""))))))</f>
        <v>Pass</v>
      </c>
      <c r="AM139" s="62">
        <f>IF(ISBLANK(B139),"",IFERROR(IF(VLOOKUP(B139,'Np PL4 Stock'!$A:$J,10,FALSE)="Np4",D139-VLOOKUP(B139,'Np PL4 Stock'!$A:$E,5,FALSE),D139-VLOOKUP(B139,'Np PL4 Stock'!$A:$E,5,FALSE)-1),""))</f>
        <v>10</v>
      </c>
      <c r="AN139" s="68">
        <v>6.61</v>
      </c>
      <c r="AO139" s="68">
        <v>5.878</v>
      </c>
      <c r="AP139" s="69" t="s">
        <v>32</v>
      </c>
      <c r="AQ139" s="64">
        <v>622</v>
      </c>
      <c r="AR139" s="64">
        <v>85</v>
      </c>
      <c r="AS139" s="59" t="s">
        <v>32</v>
      </c>
      <c r="AT139" s="73" t="s">
        <v>38</v>
      </c>
      <c r="AU139" s="73">
        <v>13200</v>
      </c>
      <c r="AV139" s="73" t="s">
        <v>38</v>
      </c>
      <c r="AW139" s="73" t="s">
        <v>38</v>
      </c>
      <c r="AX139" s="73" t="s">
        <v>32</v>
      </c>
      <c r="AY139" s="59">
        <v>0</v>
      </c>
      <c r="AZ139" s="59">
        <v>0</v>
      </c>
      <c r="BA139" s="59">
        <v>0</v>
      </c>
      <c r="BB139" s="59">
        <v>0</v>
      </c>
      <c r="BC139" s="59">
        <v>0</v>
      </c>
      <c r="BD139" s="59">
        <v>0</v>
      </c>
      <c r="BE139" s="84" t="s">
        <v>38</v>
      </c>
      <c r="BF139" s="84" t="s">
        <v>38</v>
      </c>
      <c r="BG139" s="84" t="s">
        <v>38</v>
      </c>
      <c r="BH139" s="84" t="s">
        <v>38</v>
      </c>
      <c r="BI139" s="85" t="s">
        <v>480</v>
      </c>
      <c r="BJ139" s="86" t="s">
        <v>246</v>
      </c>
      <c r="BK139" s="64" t="s">
        <v>481</v>
      </c>
      <c r="BL139" s="86" t="s">
        <v>155</v>
      </c>
      <c r="BM139" s="86" t="s">
        <v>178</v>
      </c>
      <c r="BN139" s="86"/>
      <c r="BO139" s="59">
        <v>15</v>
      </c>
      <c r="BP139" s="69">
        <v>246104305100203</v>
      </c>
      <c r="BQ139" s="92">
        <v>0.5</v>
      </c>
      <c r="BR139" s="93">
        <v>0.15</v>
      </c>
      <c r="BS139" s="94">
        <f t="shared" si="28"/>
        <v>0.65</v>
      </c>
      <c r="BT139" s="95">
        <v>0.16095</v>
      </c>
      <c r="BU139" s="101">
        <f t="shared" si="29"/>
        <v>0.81095</v>
      </c>
      <c r="BV139" s="102">
        <f t="shared" si="26"/>
        <v>1.60771704180064</v>
      </c>
      <c r="BW139" s="103">
        <v>325</v>
      </c>
      <c r="BX139" s="104">
        <f t="shared" si="27"/>
        <v>0.00130377813504823</v>
      </c>
      <c r="BY139" s="105">
        <v>2000</v>
      </c>
      <c r="BZ139" s="103" t="s">
        <v>32</v>
      </c>
      <c r="CA139" s="106" t="s">
        <v>189</v>
      </c>
      <c r="CB139" s="107" t="s">
        <v>148</v>
      </c>
      <c r="CC139" s="112" t="s">
        <v>149</v>
      </c>
      <c r="CD139" s="130"/>
      <c r="CE139" s="103" t="s">
        <v>192</v>
      </c>
      <c r="CF139" s="131"/>
      <c r="CG139" s="114">
        <v>2000004627</v>
      </c>
    </row>
    <row r="140" spans="1:85">
      <c r="A140" s="53" t="str">
        <f t="shared" si="21"/>
        <v>E1-08-02-45732</v>
      </c>
      <c r="B140" s="47" t="str">
        <f t="shared" si="20"/>
        <v>E1-08-02</v>
      </c>
      <c r="C140" s="48" t="s">
        <v>43</v>
      </c>
      <c r="D140" s="49">
        <v>45732</v>
      </c>
      <c r="E140" s="50" t="s">
        <v>3</v>
      </c>
      <c r="F140" s="51" t="s">
        <v>6</v>
      </c>
      <c r="G140" s="59">
        <v>2</v>
      </c>
      <c r="H140" s="51" t="s">
        <v>215</v>
      </c>
      <c r="I140" s="59">
        <v>8</v>
      </c>
      <c r="J140" s="60">
        <f>IF(ISBLANK(H140),"",IFERROR(VLOOKUP(B140,'Np PL4 Stock'!$A:$D,4,FALSE),""))</f>
        <v>45722</v>
      </c>
      <c r="K140" s="61">
        <f>IF(ISBLANK(H140),"",SUMIF('Np PL4 Stock'!$A:$A,B140,'Np PL4 Stock'!$N:$N))</f>
        <v>0.875</v>
      </c>
      <c r="L140" s="62">
        <f>IF(ISBLANK(H140),"",VLOOKUP(LEFT(B140,5),Unit!A:B,2,FALSE))</f>
        <v>10</v>
      </c>
      <c r="M140" s="63" t="str">
        <f>IF(ISBLANK(H140),"",IFERROR(VLOOKUP(B140,'Np PL4 Stock'!$A:$T,20,FALSE),""))</f>
        <v>V1-MD1</v>
      </c>
      <c r="N140" s="63" t="str">
        <f>IF(ISBLANK(H140),"",IFERROR(VLOOKUP(B140,'Np PL4 Stock'!$A:$U,21,FALSE),""))</f>
        <v>Konabay</v>
      </c>
      <c r="O140" s="62">
        <f t="shared" si="22"/>
        <v>87.5</v>
      </c>
      <c r="P140" s="62">
        <f t="shared" si="23"/>
        <v>6.5e-5</v>
      </c>
      <c r="Q140" s="67">
        <f t="shared" si="24"/>
        <v>7.42857142857143e-7</v>
      </c>
      <c r="R140" s="67">
        <f t="shared" si="25"/>
        <v>9.268e-7</v>
      </c>
      <c r="S140" s="64">
        <v>9</v>
      </c>
      <c r="T140" s="68">
        <v>6.581</v>
      </c>
      <c r="U140" s="68">
        <v>6.399</v>
      </c>
      <c r="V140" s="69" t="s">
        <v>32</v>
      </c>
      <c r="W140" s="64" t="s">
        <v>32</v>
      </c>
      <c r="X140" s="71">
        <v>85</v>
      </c>
      <c r="Y140" s="59" t="s">
        <v>32</v>
      </c>
      <c r="Z140" s="71" t="s">
        <v>32</v>
      </c>
      <c r="AA140" s="59" t="s">
        <v>32</v>
      </c>
      <c r="AB140" s="59" t="s">
        <v>32</v>
      </c>
      <c r="AC140" s="59">
        <v>0</v>
      </c>
      <c r="AD140" s="59">
        <v>0</v>
      </c>
      <c r="AE140" s="59" t="s">
        <v>32</v>
      </c>
      <c r="AF140" s="73" t="s">
        <v>38</v>
      </c>
      <c r="AG140" s="73">
        <v>59500</v>
      </c>
      <c r="AH140" s="73" t="s">
        <v>38</v>
      </c>
      <c r="AI140" s="73" t="s">
        <v>38</v>
      </c>
      <c r="AJ140" s="73" t="s">
        <v>38</v>
      </c>
      <c r="AK140" s="73" t="s">
        <v>32</v>
      </c>
      <c r="AL140" s="77" t="str">
        <f>IF(ISBLANK(S140),"",IF(AJ140="Fail","Fail",IF(E140="PL4",IF(AND(T140&gt;STD_01122025!$D$3,U140&lt;STD_01122025!$D$4,OR(AF140="ND",AF140&lt;STD_01122025!$D$7),AH140="ND"),"Pass","Fail"),IF(E140="PL12",IF(AND(S140&lt;STD_01122025!$F$2,T140&gt;STD_01122025!$F$3,U140&lt;STD_01122025!$F$4,V140&gt;STD_01122025!$F$5,X140&gt;STD_01122025!$F$6,OR(AF140="ND",AF140&lt;STD_01122025!$F$7),AH140="ND"),"Pass","Fail"),IF(E140="SuperPL",IF(AND(T140&gt;STD_01122025!$H$3,U140&lt;STD_01122025!$H$4,V140&gt;STD_01122025!$H$5,X140&gt;STD_01122025!$H$6,OR(AF140="ND",AF140&lt;STD_01122025!$H$7),AH140="ND"),"Pass","Fail"),IF(E140="Flight",IF(AND(T140&gt;STD_01122025!$J$3,U140&lt;STD_01122025!$J$4,X140&gt;STD_01122025!$J$6,OR(AF140="ND",AF140&lt;STD_01122025!$J$7),AH140="ND"),"Pass","Fail"),""))))))</f>
        <v>Pass</v>
      </c>
      <c r="AM140" s="62">
        <f>IF(ISBLANK(B140),"",IFERROR(IF(VLOOKUP(B140,'Np PL4 Stock'!$A:$J,10,FALSE)="Np4",D140-VLOOKUP(B140,'Np PL4 Stock'!$A:$E,5,FALSE),D140-VLOOKUP(B140,'Np PL4 Stock'!$A:$E,5,FALSE)-1),""))</f>
        <v>10</v>
      </c>
      <c r="AN140" s="68">
        <v>6.99</v>
      </c>
      <c r="AO140" s="68">
        <v>5.621</v>
      </c>
      <c r="AP140" s="69" t="s">
        <v>32</v>
      </c>
      <c r="AQ140" s="64">
        <v>563</v>
      </c>
      <c r="AR140" s="64">
        <v>88</v>
      </c>
      <c r="AS140" s="59" t="s">
        <v>32</v>
      </c>
      <c r="AT140" s="73" t="s">
        <v>38</v>
      </c>
      <c r="AU140" s="73">
        <v>70500</v>
      </c>
      <c r="AV140" s="73" t="s">
        <v>38</v>
      </c>
      <c r="AW140" s="73" t="s">
        <v>38</v>
      </c>
      <c r="AX140" s="73" t="s">
        <v>32</v>
      </c>
      <c r="AY140" s="59">
        <v>0</v>
      </c>
      <c r="AZ140" s="59">
        <v>0</v>
      </c>
      <c r="BA140" s="59">
        <v>0</v>
      </c>
      <c r="BB140" s="59">
        <v>0</v>
      </c>
      <c r="BC140" s="59">
        <v>0</v>
      </c>
      <c r="BD140" s="59">
        <v>0</v>
      </c>
      <c r="BE140" s="84" t="s">
        <v>38</v>
      </c>
      <c r="BF140" s="84" t="s">
        <v>38</v>
      </c>
      <c r="BG140" s="84" t="s">
        <v>38</v>
      </c>
      <c r="BH140" s="84" t="s">
        <v>38</v>
      </c>
      <c r="BI140" s="85" t="s">
        <v>480</v>
      </c>
      <c r="BJ140" s="86" t="s">
        <v>246</v>
      </c>
      <c r="BK140" s="64" t="s">
        <v>481</v>
      </c>
      <c r="BL140" s="86" t="s">
        <v>155</v>
      </c>
      <c r="BM140" s="86" t="s">
        <v>178</v>
      </c>
      <c r="BN140" s="86"/>
      <c r="BO140" s="59">
        <v>15</v>
      </c>
      <c r="BP140" s="69">
        <v>246104305100203</v>
      </c>
      <c r="BQ140" s="92">
        <v>0.5</v>
      </c>
      <c r="BR140" s="93">
        <v>0.15</v>
      </c>
      <c r="BS140" s="94">
        <f t="shared" si="28"/>
        <v>0.65</v>
      </c>
      <c r="BT140" s="95">
        <v>0.16095</v>
      </c>
      <c r="BU140" s="101">
        <f t="shared" si="29"/>
        <v>0.81095</v>
      </c>
      <c r="BV140" s="102">
        <f t="shared" si="26"/>
        <v>1.77619893428064</v>
      </c>
      <c r="BW140" s="103">
        <v>325</v>
      </c>
      <c r="BX140" s="104">
        <f t="shared" si="27"/>
        <v>0.00144040852575488</v>
      </c>
      <c r="BY140" s="105">
        <v>2000</v>
      </c>
      <c r="BZ140" s="103" t="s">
        <v>32</v>
      </c>
      <c r="CA140" s="106" t="s">
        <v>189</v>
      </c>
      <c r="CB140" s="107" t="s">
        <v>148</v>
      </c>
      <c r="CC140" s="112" t="s">
        <v>149</v>
      </c>
      <c r="CD140" s="106"/>
      <c r="CE140" s="103" t="s">
        <v>192</v>
      </c>
      <c r="CF140" s="132"/>
      <c r="CG140" s="114">
        <v>2000004627</v>
      </c>
    </row>
    <row r="141" spans="1:85">
      <c r="A141" s="53" t="str">
        <f t="shared" si="21"/>
        <v>E1-09-02-45732</v>
      </c>
      <c r="B141" s="47" t="str">
        <f t="shared" si="20"/>
        <v>E1-09-02</v>
      </c>
      <c r="C141" s="48" t="s">
        <v>43</v>
      </c>
      <c r="D141" s="49">
        <v>45732</v>
      </c>
      <c r="E141" s="50" t="s">
        <v>3</v>
      </c>
      <c r="F141" s="51" t="s">
        <v>6</v>
      </c>
      <c r="G141" s="59">
        <v>2</v>
      </c>
      <c r="H141" s="51" t="s">
        <v>215</v>
      </c>
      <c r="I141" s="59">
        <v>9</v>
      </c>
      <c r="J141" s="60">
        <f>IF(ISBLANK(H141),"",IFERROR(VLOOKUP(B141,'Np PL4 Stock'!$A:$D,4,FALSE),""))</f>
        <v>45722</v>
      </c>
      <c r="K141" s="61">
        <f>IF(ISBLANK(H141),"",SUMIF('Np PL4 Stock'!$A:$A,B141,'Np PL4 Stock'!$N:$N))</f>
        <v>0.875</v>
      </c>
      <c r="L141" s="62">
        <f>IF(ISBLANK(H141),"",VLOOKUP(LEFT(B141,5),Unit!A:B,2,FALSE))</f>
        <v>10</v>
      </c>
      <c r="M141" s="63" t="str">
        <f>IF(ISBLANK(H141),"",IFERROR(VLOOKUP(B141,'Np PL4 Stock'!$A:$T,20,FALSE),""))</f>
        <v>V1-MD1</v>
      </c>
      <c r="N141" s="63" t="str">
        <f>IF(ISBLANK(H141),"",IFERROR(VLOOKUP(B141,'Np PL4 Stock'!$A:$U,21,FALSE),""))</f>
        <v>Konabay</v>
      </c>
      <c r="O141" s="62">
        <f t="shared" si="22"/>
        <v>87.5</v>
      </c>
      <c r="P141" s="62">
        <f t="shared" si="23"/>
        <v>6.5e-5</v>
      </c>
      <c r="Q141" s="67">
        <f t="shared" si="24"/>
        <v>7.42857142857143e-7</v>
      </c>
      <c r="R141" s="67">
        <f t="shared" si="25"/>
        <v>9.268e-7</v>
      </c>
      <c r="S141" s="64">
        <v>9</v>
      </c>
      <c r="T141" s="68">
        <v>6.639</v>
      </c>
      <c r="U141" s="68">
        <v>5.503</v>
      </c>
      <c r="V141" s="69" t="s">
        <v>32</v>
      </c>
      <c r="W141" s="64" t="s">
        <v>32</v>
      </c>
      <c r="X141" s="71">
        <v>84</v>
      </c>
      <c r="Y141" s="59" t="s">
        <v>32</v>
      </c>
      <c r="Z141" s="71" t="s">
        <v>32</v>
      </c>
      <c r="AA141" s="59" t="s">
        <v>32</v>
      </c>
      <c r="AB141" s="59" t="s">
        <v>32</v>
      </c>
      <c r="AC141" s="59">
        <v>0</v>
      </c>
      <c r="AD141" s="59">
        <v>0</v>
      </c>
      <c r="AE141" s="59" t="s">
        <v>32</v>
      </c>
      <c r="AF141" s="73" t="s">
        <v>38</v>
      </c>
      <c r="AG141" s="73">
        <v>50500</v>
      </c>
      <c r="AH141" s="73" t="s">
        <v>38</v>
      </c>
      <c r="AI141" s="73" t="s">
        <v>38</v>
      </c>
      <c r="AJ141" s="73" t="s">
        <v>38</v>
      </c>
      <c r="AK141" s="73" t="s">
        <v>32</v>
      </c>
      <c r="AL141" s="77" t="str">
        <f>IF(ISBLANK(S141),"",IF(AJ141="Fail","Fail",IF(E141="PL4",IF(AND(T141&gt;STD_01122025!$D$3,U141&lt;STD_01122025!$D$4,OR(AF141="ND",AF141&lt;STD_01122025!$D$7),AH141="ND"),"Pass","Fail"),IF(E141="PL12",IF(AND(S141&lt;STD_01122025!$F$2,T141&gt;STD_01122025!$F$3,U141&lt;STD_01122025!$F$4,V141&gt;STD_01122025!$F$5,X141&gt;STD_01122025!$F$6,OR(AF141="ND",AF141&lt;STD_01122025!$F$7),AH141="ND"),"Pass","Fail"),IF(E141="SuperPL",IF(AND(T141&gt;STD_01122025!$H$3,U141&lt;STD_01122025!$H$4,V141&gt;STD_01122025!$H$5,X141&gt;STD_01122025!$H$6,OR(AF141="ND",AF141&lt;STD_01122025!$H$7),AH141="ND"),"Pass","Fail"),IF(E141="Flight",IF(AND(T141&gt;STD_01122025!$J$3,U141&lt;STD_01122025!$J$4,X141&gt;STD_01122025!$J$6,OR(AF141="ND",AF141&lt;STD_01122025!$J$7),AH141="ND"),"Pass","Fail"),""))))))</f>
        <v>Pass</v>
      </c>
      <c r="AM141" s="62">
        <f>IF(ISBLANK(B141),"",IFERROR(IF(VLOOKUP(B141,'Np PL4 Stock'!$A:$J,10,FALSE)="Np4",D141-VLOOKUP(B141,'Np PL4 Stock'!$A:$E,5,FALSE),D141-VLOOKUP(B141,'Np PL4 Stock'!$A:$E,5,FALSE)-1),""))</f>
        <v>10</v>
      </c>
      <c r="AN141" s="68">
        <v>6.7</v>
      </c>
      <c r="AO141" s="68">
        <v>6.642</v>
      </c>
      <c r="AP141" s="69" t="s">
        <v>32</v>
      </c>
      <c r="AQ141" s="64">
        <v>607</v>
      </c>
      <c r="AR141" s="64">
        <v>86</v>
      </c>
      <c r="AS141" s="59" t="s">
        <v>32</v>
      </c>
      <c r="AT141" s="73" t="s">
        <v>38</v>
      </c>
      <c r="AU141" s="73">
        <v>60500</v>
      </c>
      <c r="AV141" s="73" t="s">
        <v>38</v>
      </c>
      <c r="AW141" s="73" t="s">
        <v>38</v>
      </c>
      <c r="AX141" s="73" t="s">
        <v>32</v>
      </c>
      <c r="AY141" s="59">
        <v>0</v>
      </c>
      <c r="AZ141" s="59">
        <v>0</v>
      </c>
      <c r="BA141" s="59">
        <v>0</v>
      </c>
      <c r="BB141" s="59">
        <v>0</v>
      </c>
      <c r="BC141" s="59">
        <v>0</v>
      </c>
      <c r="BD141" s="59">
        <v>0</v>
      </c>
      <c r="BE141" s="84" t="s">
        <v>38</v>
      </c>
      <c r="BF141" s="84" t="s">
        <v>38</v>
      </c>
      <c r="BG141" s="84" t="s">
        <v>38</v>
      </c>
      <c r="BH141" s="84" t="s">
        <v>38</v>
      </c>
      <c r="BI141" s="85" t="s">
        <v>480</v>
      </c>
      <c r="BJ141" s="86" t="s">
        <v>246</v>
      </c>
      <c r="BK141" s="64" t="s">
        <v>481</v>
      </c>
      <c r="BL141" s="86" t="s">
        <v>155</v>
      </c>
      <c r="BM141" s="86" t="s">
        <v>178</v>
      </c>
      <c r="BN141" s="86"/>
      <c r="BO141" s="59">
        <v>15</v>
      </c>
      <c r="BP141" s="69">
        <v>246104305100203</v>
      </c>
      <c r="BQ141" s="92">
        <v>0.5</v>
      </c>
      <c r="BR141" s="93">
        <v>0.15</v>
      </c>
      <c r="BS141" s="94">
        <f t="shared" si="28"/>
        <v>0.65</v>
      </c>
      <c r="BT141" s="95">
        <v>0.16095</v>
      </c>
      <c r="BU141" s="101">
        <f t="shared" si="29"/>
        <v>0.81095</v>
      </c>
      <c r="BV141" s="102">
        <f t="shared" si="26"/>
        <v>1.64744645799012</v>
      </c>
      <c r="BW141" s="103">
        <v>325</v>
      </c>
      <c r="BX141" s="104">
        <f t="shared" si="27"/>
        <v>0.00133599670510708</v>
      </c>
      <c r="BY141" s="105">
        <v>2000</v>
      </c>
      <c r="BZ141" s="103" t="s">
        <v>32</v>
      </c>
      <c r="CA141" s="106" t="s">
        <v>189</v>
      </c>
      <c r="CB141" s="107" t="s">
        <v>148</v>
      </c>
      <c r="CC141" s="112" t="s">
        <v>149</v>
      </c>
      <c r="CD141" s="130"/>
      <c r="CE141" s="103" t="s">
        <v>192</v>
      </c>
      <c r="CF141" s="131"/>
      <c r="CG141" s="115">
        <v>2000004627</v>
      </c>
    </row>
    <row r="142" spans="1:85">
      <c r="A142" s="53" t="str">
        <f t="shared" si="21"/>
        <v>E1-10-02-45732</v>
      </c>
      <c r="B142" s="47" t="str">
        <f t="shared" si="20"/>
        <v>E1-10-02</v>
      </c>
      <c r="C142" s="48" t="s">
        <v>43</v>
      </c>
      <c r="D142" s="49">
        <v>45732</v>
      </c>
      <c r="E142" s="50" t="s">
        <v>3</v>
      </c>
      <c r="F142" s="51" t="s">
        <v>6</v>
      </c>
      <c r="G142" s="59">
        <v>2</v>
      </c>
      <c r="H142" s="51" t="s">
        <v>215</v>
      </c>
      <c r="I142" s="59">
        <v>10</v>
      </c>
      <c r="J142" s="60">
        <f>IF(ISBLANK(H142),"",IFERROR(VLOOKUP(B142,'Np PL4 Stock'!$A:$D,4,FALSE),""))</f>
        <v>45722</v>
      </c>
      <c r="K142" s="61">
        <f>IF(ISBLANK(H142),"",SUMIF('Np PL4 Stock'!$A:$A,B142,'Np PL4 Stock'!$N:$N))</f>
        <v>0.875</v>
      </c>
      <c r="L142" s="62">
        <f>IF(ISBLANK(H142),"",VLOOKUP(LEFT(B142,5),Unit!A:B,2,FALSE))</f>
        <v>10</v>
      </c>
      <c r="M142" s="63" t="str">
        <f>IF(ISBLANK(H142),"",IFERROR(VLOOKUP(B142,'Np PL4 Stock'!$A:$T,20,FALSE),""))</f>
        <v>V1-MD1</v>
      </c>
      <c r="N142" s="63" t="str">
        <f>IF(ISBLANK(H142),"",IFERROR(VLOOKUP(B142,'Np PL4 Stock'!$A:$U,21,FALSE),""))</f>
        <v>Konabay</v>
      </c>
      <c r="O142" s="62">
        <f t="shared" si="22"/>
        <v>87.5</v>
      </c>
      <c r="P142" s="62">
        <f t="shared" si="23"/>
        <v>6.5e-5</v>
      </c>
      <c r="Q142" s="67">
        <f t="shared" si="24"/>
        <v>7.42857142857143e-7</v>
      </c>
      <c r="R142" s="67">
        <f t="shared" si="25"/>
        <v>9.268e-7</v>
      </c>
      <c r="S142" s="64">
        <v>9</v>
      </c>
      <c r="T142" s="68">
        <v>6.51</v>
      </c>
      <c r="U142" s="68">
        <v>6.677</v>
      </c>
      <c r="V142" s="69" t="s">
        <v>32</v>
      </c>
      <c r="W142" s="64" t="s">
        <v>32</v>
      </c>
      <c r="X142" s="71">
        <v>86</v>
      </c>
      <c r="Y142" s="59" t="s">
        <v>32</v>
      </c>
      <c r="Z142" s="71" t="s">
        <v>32</v>
      </c>
      <c r="AA142" s="59" t="s">
        <v>32</v>
      </c>
      <c r="AB142" s="59" t="s">
        <v>32</v>
      </c>
      <c r="AC142" s="59">
        <v>0</v>
      </c>
      <c r="AD142" s="59">
        <v>0</v>
      </c>
      <c r="AE142" s="59" t="s">
        <v>32</v>
      </c>
      <c r="AF142" s="73" t="s">
        <v>38</v>
      </c>
      <c r="AG142" s="73">
        <v>71000</v>
      </c>
      <c r="AH142" s="73" t="s">
        <v>38</v>
      </c>
      <c r="AI142" s="73" t="s">
        <v>38</v>
      </c>
      <c r="AJ142" s="73" t="s">
        <v>38</v>
      </c>
      <c r="AK142" s="73" t="s">
        <v>32</v>
      </c>
      <c r="AL142" s="77" t="str">
        <f>IF(ISBLANK(S142),"",IF(AJ142="Fail","Fail",IF(E142="PL4",IF(AND(T142&gt;STD_01122025!$D$3,U142&lt;STD_01122025!$D$4,OR(AF142="ND",AF142&lt;STD_01122025!$D$7),AH142="ND"),"Pass","Fail"),IF(E142="PL12",IF(AND(S142&lt;STD_01122025!$F$2,T142&gt;STD_01122025!$F$3,U142&lt;STD_01122025!$F$4,V142&gt;STD_01122025!$F$5,X142&gt;STD_01122025!$F$6,OR(AF142="ND",AF142&lt;STD_01122025!$F$7),AH142="ND"),"Pass","Fail"),IF(E142="SuperPL",IF(AND(T142&gt;STD_01122025!$H$3,U142&lt;STD_01122025!$H$4,V142&gt;STD_01122025!$H$5,X142&gt;STD_01122025!$H$6,OR(AF142="ND",AF142&lt;STD_01122025!$H$7),AH142="ND"),"Pass","Fail"),IF(E142="Flight",IF(AND(T142&gt;STD_01122025!$J$3,U142&lt;STD_01122025!$J$4,X142&gt;STD_01122025!$J$6,OR(AF142="ND",AF142&lt;STD_01122025!$J$7),AH142="ND"),"Pass","Fail"),""))))))</f>
        <v>Pass</v>
      </c>
      <c r="AM142" s="62">
        <f>IF(ISBLANK(B142),"",IFERROR(IF(VLOOKUP(B142,'Np PL4 Stock'!$A:$J,10,FALSE)="Np4",D142-VLOOKUP(B142,'Np PL4 Stock'!$A:$E,5,FALSE),D142-VLOOKUP(B142,'Np PL4 Stock'!$A:$E,5,FALSE)-1),""))</f>
        <v>10</v>
      </c>
      <c r="AN142" s="68">
        <v>6.87</v>
      </c>
      <c r="AO142" s="68">
        <v>5.993</v>
      </c>
      <c r="AP142" s="69" t="s">
        <v>32</v>
      </c>
      <c r="AQ142" s="64">
        <v>584</v>
      </c>
      <c r="AR142" s="64">
        <v>88</v>
      </c>
      <c r="AS142" s="59" t="s">
        <v>32</v>
      </c>
      <c r="AT142" s="73" t="s">
        <v>38</v>
      </c>
      <c r="AU142" s="73">
        <v>58500</v>
      </c>
      <c r="AV142" s="73" t="s">
        <v>38</v>
      </c>
      <c r="AW142" s="73" t="s">
        <v>38</v>
      </c>
      <c r="AX142" s="73" t="s">
        <v>32</v>
      </c>
      <c r="AY142" s="59">
        <v>0</v>
      </c>
      <c r="AZ142" s="59">
        <v>0</v>
      </c>
      <c r="BA142" s="59">
        <v>0</v>
      </c>
      <c r="BB142" s="59">
        <v>0</v>
      </c>
      <c r="BC142" s="59">
        <v>0</v>
      </c>
      <c r="BD142" s="59">
        <v>0</v>
      </c>
      <c r="BE142" s="84" t="s">
        <v>38</v>
      </c>
      <c r="BF142" s="84" t="s">
        <v>38</v>
      </c>
      <c r="BG142" s="84" t="s">
        <v>38</v>
      </c>
      <c r="BH142" s="84" t="s">
        <v>38</v>
      </c>
      <c r="BI142" s="85" t="s">
        <v>480</v>
      </c>
      <c r="BJ142" s="86" t="s">
        <v>246</v>
      </c>
      <c r="BK142" s="64" t="s">
        <v>481</v>
      </c>
      <c r="BL142" s="86" t="s">
        <v>155</v>
      </c>
      <c r="BM142" s="86" t="s">
        <v>178</v>
      </c>
      <c r="BN142" s="86"/>
      <c r="BO142" s="59">
        <v>15</v>
      </c>
      <c r="BP142" s="69">
        <v>246104305100203</v>
      </c>
      <c r="BQ142" s="92">
        <v>0.5</v>
      </c>
      <c r="BR142" s="93">
        <v>0.15</v>
      </c>
      <c r="BS142" s="94">
        <f t="shared" si="28"/>
        <v>0.65</v>
      </c>
      <c r="BT142" s="95">
        <v>0.16095</v>
      </c>
      <c r="BU142" s="101">
        <f t="shared" si="29"/>
        <v>0.81095</v>
      </c>
      <c r="BV142" s="102">
        <f t="shared" si="26"/>
        <v>1.71232876712329</v>
      </c>
      <c r="BW142" s="103">
        <v>325</v>
      </c>
      <c r="BX142" s="104">
        <f t="shared" si="27"/>
        <v>0.00138861301369863</v>
      </c>
      <c r="BY142" s="105">
        <v>2000</v>
      </c>
      <c r="BZ142" s="103" t="s">
        <v>32</v>
      </c>
      <c r="CA142" s="106" t="s">
        <v>189</v>
      </c>
      <c r="CB142" s="107" t="s">
        <v>148</v>
      </c>
      <c r="CC142" s="112" t="s">
        <v>149</v>
      </c>
      <c r="CD142" s="130"/>
      <c r="CE142" s="103" t="s">
        <v>192</v>
      </c>
      <c r="CF142" s="131"/>
      <c r="CG142" s="115">
        <v>2000004627</v>
      </c>
    </row>
    <row r="143" spans="1:85">
      <c r="A143" s="53" t="str">
        <f t="shared" si="21"/>
        <v>E1-11-02-45732</v>
      </c>
      <c r="B143" s="47" t="str">
        <f t="shared" si="20"/>
        <v>E1-11-02</v>
      </c>
      <c r="C143" s="48" t="s">
        <v>43</v>
      </c>
      <c r="D143" s="49">
        <v>45732</v>
      </c>
      <c r="E143" s="50" t="s">
        <v>3</v>
      </c>
      <c r="F143" s="51" t="s">
        <v>6</v>
      </c>
      <c r="G143" s="59">
        <v>2</v>
      </c>
      <c r="H143" s="51" t="s">
        <v>215</v>
      </c>
      <c r="I143" s="59">
        <v>11</v>
      </c>
      <c r="J143" s="60">
        <f>IF(ISBLANK(H143),"",IFERROR(VLOOKUP(B143,'Np PL4 Stock'!$A:$D,4,FALSE),""))</f>
        <v>45722</v>
      </c>
      <c r="K143" s="61">
        <f>IF(ISBLANK(H143),"",SUMIF('Np PL4 Stock'!$A:$A,B143,'Np PL4 Stock'!$N:$N))</f>
        <v>0.875</v>
      </c>
      <c r="L143" s="62">
        <f>IF(ISBLANK(H143),"",VLOOKUP(LEFT(B143,5),Unit!A:B,2,FALSE))</f>
        <v>10</v>
      </c>
      <c r="M143" s="63" t="str">
        <f>IF(ISBLANK(H143),"",IFERROR(VLOOKUP(B143,'Np PL4 Stock'!$A:$T,20,FALSE),""))</f>
        <v>V1-MD1</v>
      </c>
      <c r="N143" s="63" t="str">
        <f>IF(ISBLANK(H143),"",IFERROR(VLOOKUP(B143,'Np PL4 Stock'!$A:$U,21,FALSE),""))</f>
        <v>Konabay</v>
      </c>
      <c r="O143" s="62">
        <f t="shared" si="22"/>
        <v>87.5</v>
      </c>
      <c r="P143" s="62">
        <f t="shared" si="23"/>
        <v>6.5e-5</v>
      </c>
      <c r="Q143" s="67">
        <f t="shared" si="24"/>
        <v>7.42857142857143e-7</v>
      </c>
      <c r="R143" s="67">
        <f t="shared" si="25"/>
        <v>9.268e-7</v>
      </c>
      <c r="S143" s="64">
        <v>9</v>
      </c>
      <c r="T143" s="68">
        <v>6.712</v>
      </c>
      <c r="U143" s="68">
        <v>6.559</v>
      </c>
      <c r="V143" s="69" t="s">
        <v>32</v>
      </c>
      <c r="W143" s="64" t="s">
        <v>32</v>
      </c>
      <c r="X143" s="71">
        <v>88</v>
      </c>
      <c r="Y143" s="59" t="s">
        <v>32</v>
      </c>
      <c r="Z143" s="71" t="s">
        <v>32</v>
      </c>
      <c r="AA143" s="59" t="s">
        <v>32</v>
      </c>
      <c r="AB143" s="59" t="s">
        <v>32</v>
      </c>
      <c r="AC143" s="59">
        <v>0</v>
      </c>
      <c r="AD143" s="59">
        <v>0</v>
      </c>
      <c r="AE143" s="59" t="s">
        <v>32</v>
      </c>
      <c r="AF143" s="73" t="s">
        <v>38</v>
      </c>
      <c r="AG143" s="73">
        <v>64500</v>
      </c>
      <c r="AH143" s="73" t="s">
        <v>38</v>
      </c>
      <c r="AI143" s="73" t="s">
        <v>38</v>
      </c>
      <c r="AJ143" s="73" t="s">
        <v>38</v>
      </c>
      <c r="AK143" s="73" t="s">
        <v>32</v>
      </c>
      <c r="AL143" s="77" t="str">
        <f>IF(ISBLANK(S143),"",IF(AJ143="Fail","Fail",IF(E143="PL4",IF(AND(T143&gt;STD_01122025!$D$3,U143&lt;STD_01122025!$D$4,OR(AF143="ND",AF143&lt;STD_01122025!$D$7),AH143="ND"),"Pass","Fail"),IF(E143="PL12",IF(AND(S143&lt;STD_01122025!$F$2,T143&gt;STD_01122025!$F$3,U143&lt;STD_01122025!$F$4,V143&gt;STD_01122025!$F$5,X143&gt;STD_01122025!$F$6,OR(AF143="ND",AF143&lt;STD_01122025!$F$7),AH143="ND"),"Pass","Fail"),IF(E143="SuperPL",IF(AND(T143&gt;STD_01122025!$H$3,U143&lt;STD_01122025!$H$4,V143&gt;STD_01122025!$H$5,X143&gt;STD_01122025!$H$6,OR(AF143="ND",AF143&lt;STD_01122025!$H$7),AH143="ND"),"Pass","Fail"),IF(E143="Flight",IF(AND(T143&gt;STD_01122025!$J$3,U143&lt;STD_01122025!$J$4,X143&gt;STD_01122025!$J$6,OR(AF143="ND",AF143&lt;STD_01122025!$J$7),AH143="ND"),"Pass","Fail"),""))))))</f>
        <v>Pass</v>
      </c>
      <c r="AM143" s="62">
        <f>IF(ISBLANK(B143),"",IFERROR(IF(VLOOKUP(B143,'Np PL4 Stock'!$A:$J,10,FALSE)="Np4",D143-VLOOKUP(B143,'Np PL4 Stock'!$A:$E,5,FALSE),D143-VLOOKUP(B143,'Np PL4 Stock'!$A:$E,5,FALSE)-1),""))</f>
        <v>10</v>
      </c>
      <c r="AN143" s="68">
        <v>7.16</v>
      </c>
      <c r="AO143" s="68">
        <v>5.238</v>
      </c>
      <c r="AP143" s="69" t="s">
        <v>32</v>
      </c>
      <c r="AQ143" s="64">
        <v>520</v>
      </c>
      <c r="AR143" s="64">
        <v>90</v>
      </c>
      <c r="AS143" s="59" t="s">
        <v>32</v>
      </c>
      <c r="AT143" s="73" t="s">
        <v>38</v>
      </c>
      <c r="AU143" s="73">
        <v>61500</v>
      </c>
      <c r="AV143" s="73" t="s">
        <v>38</v>
      </c>
      <c r="AW143" s="73" t="s">
        <v>38</v>
      </c>
      <c r="AX143" s="73" t="s">
        <v>32</v>
      </c>
      <c r="AY143" s="59">
        <v>0</v>
      </c>
      <c r="AZ143" s="59">
        <v>0</v>
      </c>
      <c r="BA143" s="59">
        <v>0</v>
      </c>
      <c r="BB143" s="59">
        <v>0</v>
      </c>
      <c r="BC143" s="59">
        <v>0</v>
      </c>
      <c r="BD143" s="59">
        <v>0</v>
      </c>
      <c r="BE143" s="84" t="s">
        <v>38</v>
      </c>
      <c r="BF143" s="84" t="s">
        <v>38</v>
      </c>
      <c r="BG143" s="84" t="s">
        <v>38</v>
      </c>
      <c r="BH143" s="84" t="s">
        <v>38</v>
      </c>
      <c r="BI143" s="85" t="s">
        <v>480</v>
      </c>
      <c r="BJ143" s="86" t="s">
        <v>246</v>
      </c>
      <c r="BK143" s="64" t="s">
        <v>481</v>
      </c>
      <c r="BL143" s="86" t="s">
        <v>155</v>
      </c>
      <c r="BM143" s="86" t="s">
        <v>178</v>
      </c>
      <c r="BN143" s="86"/>
      <c r="BO143" s="59">
        <v>15</v>
      </c>
      <c r="BP143" s="69">
        <v>246104305100203</v>
      </c>
      <c r="BQ143" s="92">
        <v>0.5</v>
      </c>
      <c r="BR143" s="93">
        <v>0.15</v>
      </c>
      <c r="BS143" s="94">
        <f t="shared" si="28"/>
        <v>0.65</v>
      </c>
      <c r="BT143" s="95">
        <v>0.16095</v>
      </c>
      <c r="BU143" s="101">
        <f t="shared" si="29"/>
        <v>0.81095</v>
      </c>
      <c r="BV143" s="102">
        <f t="shared" si="26"/>
        <v>1.92307692307692</v>
      </c>
      <c r="BW143" s="103">
        <v>325</v>
      </c>
      <c r="BX143" s="104">
        <f t="shared" si="27"/>
        <v>0.00155951923076923</v>
      </c>
      <c r="BY143" s="105">
        <v>2000</v>
      </c>
      <c r="BZ143" s="103" t="s">
        <v>32</v>
      </c>
      <c r="CA143" s="106" t="s">
        <v>189</v>
      </c>
      <c r="CB143" s="107" t="s">
        <v>148</v>
      </c>
      <c r="CC143" s="112" t="s">
        <v>149</v>
      </c>
      <c r="CD143" s="130"/>
      <c r="CE143" s="103" t="s">
        <v>192</v>
      </c>
      <c r="CF143" s="131"/>
      <c r="CG143" s="115">
        <v>2000004627</v>
      </c>
    </row>
    <row r="144" spans="1:85">
      <c r="A144" s="53" t="str">
        <f t="shared" si="21"/>
        <v>A1-13-02-45732</v>
      </c>
      <c r="B144" s="47" t="str">
        <f t="shared" si="20"/>
        <v>A1-13-02</v>
      </c>
      <c r="C144" s="48" t="s">
        <v>43</v>
      </c>
      <c r="D144" s="49">
        <v>45732</v>
      </c>
      <c r="E144" s="50" t="s">
        <v>14</v>
      </c>
      <c r="F144" s="51" t="s">
        <v>15</v>
      </c>
      <c r="G144" s="59">
        <v>2</v>
      </c>
      <c r="H144" s="51" t="s">
        <v>144</v>
      </c>
      <c r="I144" s="59">
        <v>13</v>
      </c>
      <c r="J144" s="60">
        <f>IF(ISBLANK(H144),"",IFERROR(VLOOKUP(B144,'Np PL4 Stock'!$A:$D,4,FALSE),""))</f>
        <v>45717</v>
      </c>
      <c r="K144" s="61">
        <f>IF(ISBLANK(H144),"",SUMIF('Np PL4 Stock'!$A:$A,B144,'Np PL4 Stock'!$N:$N))</f>
        <v>0.9</v>
      </c>
      <c r="L144" s="62">
        <f>IF(ISBLANK(H144),"",VLOOKUP(LEFT(B144,5),Unit!A:B,2,FALSE))</f>
        <v>8</v>
      </c>
      <c r="M144" s="63" t="str">
        <f>IF(ISBLANK(H144),"",IFERROR(VLOOKUP(B144,'Np PL4 Stock'!$A:$T,20,FALSE),""))</f>
        <v>V1-MB1</v>
      </c>
      <c r="N144" s="63" t="str">
        <f>IF(ISBLANK(H144),"",IFERROR(VLOOKUP(B144,'Np PL4 Stock'!$A:$U,21,FALSE),""))</f>
        <v>SIS</v>
      </c>
      <c r="O144" s="62">
        <f t="shared" si="22"/>
        <v>112.5</v>
      </c>
      <c r="P144" s="62">
        <f t="shared" si="23"/>
        <v>4.59e-5</v>
      </c>
      <c r="Q144" s="67">
        <f t="shared" si="24"/>
        <v>1.01911111111111e-6</v>
      </c>
      <c r="R144" s="67">
        <f t="shared" si="25"/>
        <v>1.32517777777778e-6</v>
      </c>
      <c r="S144" s="64">
        <v>12</v>
      </c>
      <c r="T144" s="68">
        <v>7.511</v>
      </c>
      <c r="U144" s="68">
        <v>5.908</v>
      </c>
      <c r="V144" s="69">
        <v>91</v>
      </c>
      <c r="W144" s="59">
        <v>422</v>
      </c>
      <c r="X144" s="71">
        <v>96</v>
      </c>
      <c r="Y144" s="59">
        <v>100</v>
      </c>
      <c r="Z144" s="71">
        <v>80</v>
      </c>
      <c r="AA144" s="59">
        <v>0</v>
      </c>
      <c r="AB144" s="59">
        <v>0</v>
      </c>
      <c r="AC144" s="59">
        <v>0</v>
      </c>
      <c r="AD144" s="59">
        <v>0</v>
      </c>
      <c r="AE144" s="59">
        <v>100</v>
      </c>
      <c r="AF144" s="73" t="s">
        <v>38</v>
      </c>
      <c r="AG144" s="73">
        <v>147000</v>
      </c>
      <c r="AH144" s="73" t="s">
        <v>38</v>
      </c>
      <c r="AI144" s="73" t="s">
        <v>38</v>
      </c>
      <c r="AJ144" s="73" t="s">
        <v>38</v>
      </c>
      <c r="AK144" s="73" t="s">
        <v>32</v>
      </c>
      <c r="AL144" s="77" t="str">
        <f>IF(ISBLANK(S144),"",IF(AJ144="Fail","Fail",IF(E144="PL4",IF(AND(T144&gt;STD_01122025!$D$3,U144&lt;STD_01122025!$D$4,OR(AF144="ND",AF144&lt;STD_01122025!$D$7),AH144="ND"),"Pass","Fail"),IF(E144="PL12",IF(AND(S144&lt;STD_01122025!$F$2,T144&gt;STD_01122025!$F$3,U144&lt;STD_01122025!$F$4,V144&gt;STD_01122025!$F$5,X144&gt;STD_01122025!$F$6,OR(AF144="ND",AF144&lt;STD_01122025!$F$7),AH144="ND"),"Pass","Fail"),IF(E144="SuperPL",IF(AND(T144&gt;STD_01122025!$H$3,U144&lt;STD_01122025!$H$4,V144&gt;STD_01122025!$H$5,X144&gt;STD_01122025!$H$6,OR(AF144="ND",AF144&lt;STD_01122025!$H$7),AH144="ND"),"Pass","Fail"),IF(E144="Flight",IF(AND(T144&gt;STD_01122025!$J$3,U144&lt;STD_01122025!$J$4,X144&gt;STD_01122025!$J$6,OR(AF144="ND",AF144&lt;STD_01122025!$J$7),AH144="ND"),"Pass","Fail"),""))))))</f>
        <v>Pass</v>
      </c>
      <c r="AM144" s="62">
        <f>IF(ISBLANK(B144),"",IFERROR(IF(VLOOKUP(B144,'Np PL4 Stock'!$A:$J,10,FALSE)="Np4",D144-VLOOKUP(B144,'Np PL4 Stock'!$A:$E,5,FALSE),D144-VLOOKUP(B144,'Np PL4 Stock'!$A:$E,5,FALSE)-1),""))</f>
        <v>15</v>
      </c>
      <c r="AN144" s="68">
        <v>8.61</v>
      </c>
      <c r="AO144" s="68">
        <v>7.8</v>
      </c>
      <c r="AP144" s="69">
        <v>100</v>
      </c>
      <c r="AQ144" s="64">
        <v>237</v>
      </c>
      <c r="AR144" s="64">
        <v>100</v>
      </c>
      <c r="AS144" s="59">
        <v>100</v>
      </c>
      <c r="AT144" s="73" t="s">
        <v>38</v>
      </c>
      <c r="AU144" s="73">
        <v>39000</v>
      </c>
      <c r="AV144" s="73" t="s">
        <v>38</v>
      </c>
      <c r="AW144" s="73" t="s">
        <v>38</v>
      </c>
      <c r="AX144" s="73" t="s">
        <v>32</v>
      </c>
      <c r="AY144" s="59">
        <v>0</v>
      </c>
      <c r="AZ144" s="59">
        <v>0</v>
      </c>
      <c r="BA144" s="59">
        <v>0</v>
      </c>
      <c r="BB144" s="59">
        <v>0</v>
      </c>
      <c r="BC144" s="59">
        <v>0</v>
      </c>
      <c r="BD144" s="59">
        <v>0</v>
      </c>
      <c r="BE144" s="84" t="s">
        <v>38</v>
      </c>
      <c r="BF144" s="84" t="s">
        <v>38</v>
      </c>
      <c r="BG144" s="84" t="s">
        <v>38</v>
      </c>
      <c r="BH144" s="84" t="s">
        <v>38</v>
      </c>
      <c r="BI144" s="85" t="s">
        <v>555</v>
      </c>
      <c r="BJ144" s="86" t="s">
        <v>226</v>
      </c>
      <c r="BK144" s="64" t="s">
        <v>556</v>
      </c>
      <c r="BL144" s="86" t="s">
        <v>177</v>
      </c>
      <c r="BM144" s="86" t="s">
        <v>178</v>
      </c>
      <c r="BN144" s="86"/>
      <c r="BO144" s="64">
        <v>5</v>
      </c>
      <c r="BP144" s="69">
        <v>246104305100207</v>
      </c>
      <c r="BQ144" s="92">
        <v>0.306</v>
      </c>
      <c r="BR144" s="93">
        <v>0.0612</v>
      </c>
      <c r="BS144" s="94">
        <f t="shared" si="28"/>
        <v>0.3672</v>
      </c>
      <c r="BT144" s="95">
        <v>0.13616</v>
      </c>
      <c r="BU144" s="101">
        <f t="shared" si="29"/>
        <v>0.50336</v>
      </c>
      <c r="BV144" s="102">
        <f t="shared" si="26"/>
        <v>4.21940928270042</v>
      </c>
      <c r="BW144" s="103">
        <v>367.2</v>
      </c>
      <c r="BX144" s="104">
        <f t="shared" si="27"/>
        <v>0.00212388185654008</v>
      </c>
      <c r="BY144" s="105">
        <v>1000</v>
      </c>
      <c r="BZ144" s="103" t="s">
        <v>32</v>
      </c>
      <c r="CA144" s="106" t="s">
        <v>189</v>
      </c>
      <c r="CB144" s="107" t="s">
        <v>148</v>
      </c>
      <c r="CC144" s="112" t="s">
        <v>149</v>
      </c>
      <c r="CD144" s="106"/>
      <c r="CE144" s="103" t="s">
        <v>192</v>
      </c>
      <c r="CF144" s="113"/>
      <c r="CG144" s="115">
        <v>2000028421</v>
      </c>
    </row>
    <row r="145" spans="1:85">
      <c r="A145" s="53" t="str">
        <f t="shared" si="21"/>
        <v>A1-18-02-45732</v>
      </c>
      <c r="B145" s="47" t="str">
        <f t="shared" si="20"/>
        <v>A1-18-02</v>
      </c>
      <c r="C145" s="48" t="s">
        <v>43</v>
      </c>
      <c r="D145" s="49">
        <v>45732</v>
      </c>
      <c r="E145" s="50" t="s">
        <v>14</v>
      </c>
      <c r="F145" s="51" t="s">
        <v>15</v>
      </c>
      <c r="G145" s="59">
        <v>2</v>
      </c>
      <c r="H145" s="51" t="s">
        <v>144</v>
      </c>
      <c r="I145" s="59">
        <v>18</v>
      </c>
      <c r="J145" s="60">
        <f>IF(ISBLANK(H145),"",IFERROR(VLOOKUP(B145,'Np PL4 Stock'!$A:$D,4,FALSE),""))</f>
        <v>45718</v>
      </c>
      <c r="K145" s="61">
        <f>IF(ISBLANK(H145),"",SUMIF('Np PL4 Stock'!$A:$A,B145,'Np PL4 Stock'!$N:$N))</f>
        <v>0.9</v>
      </c>
      <c r="L145" s="62">
        <f>IF(ISBLANK(H145),"",VLOOKUP(LEFT(B145,5),Unit!A:B,2,FALSE))</f>
        <v>8</v>
      </c>
      <c r="M145" s="63" t="str">
        <f>IF(ISBLANK(H145),"",IFERROR(VLOOKUP(B145,'Np PL4 Stock'!$A:$T,20,FALSE),""))</f>
        <v>V1-MD1</v>
      </c>
      <c r="N145" s="63" t="str">
        <f>IF(ISBLANK(H145),"",IFERROR(VLOOKUP(B145,'Np PL4 Stock'!$A:$U,21,FALSE),""))</f>
        <v>Konabay</v>
      </c>
      <c r="O145" s="62">
        <f t="shared" si="22"/>
        <v>112.5</v>
      </c>
      <c r="P145" s="62">
        <f t="shared" si="23"/>
        <v>0.000116875</v>
      </c>
      <c r="Q145" s="67">
        <f t="shared" si="24"/>
        <v>1.03888888888889e-6</v>
      </c>
      <c r="R145" s="67">
        <f t="shared" si="25"/>
        <v>1.38666666666667e-6</v>
      </c>
      <c r="S145" s="64">
        <v>12</v>
      </c>
      <c r="T145" s="68">
        <v>7.566</v>
      </c>
      <c r="U145" s="68">
        <v>5.702</v>
      </c>
      <c r="V145" s="69">
        <v>91</v>
      </c>
      <c r="W145" s="59">
        <v>416</v>
      </c>
      <c r="X145" s="71">
        <v>96</v>
      </c>
      <c r="Y145" s="59">
        <v>100</v>
      </c>
      <c r="Z145" s="71">
        <v>84</v>
      </c>
      <c r="AA145" s="59">
        <v>0</v>
      </c>
      <c r="AB145" s="59">
        <v>0</v>
      </c>
      <c r="AC145" s="59">
        <v>0</v>
      </c>
      <c r="AD145" s="59">
        <v>0</v>
      </c>
      <c r="AE145" s="59">
        <v>100</v>
      </c>
      <c r="AF145" s="73" t="s">
        <v>38</v>
      </c>
      <c r="AG145" s="73">
        <v>39500</v>
      </c>
      <c r="AH145" s="73" t="s">
        <v>38</v>
      </c>
      <c r="AI145" s="73" t="s">
        <v>38</v>
      </c>
      <c r="AJ145" s="73" t="s">
        <v>38</v>
      </c>
      <c r="AK145" s="73" t="s">
        <v>32</v>
      </c>
      <c r="AL145" s="77" t="str">
        <f>IF(ISBLANK(S145),"",IF(AJ145="Fail","Fail",IF(E145="PL4",IF(AND(T145&gt;STD_01122025!$D$3,U145&lt;STD_01122025!$D$4,OR(AF145="ND",AF145&lt;STD_01122025!$D$7),AH145="ND"),"Pass","Fail"),IF(E145="PL12",IF(AND(S145&lt;STD_01122025!$F$2,T145&gt;STD_01122025!$F$3,U145&lt;STD_01122025!$F$4,V145&gt;STD_01122025!$F$5,X145&gt;STD_01122025!$F$6,OR(AF145="ND",AF145&lt;STD_01122025!$F$7),AH145="ND"),"Pass","Fail"),IF(E145="SuperPL",IF(AND(T145&gt;STD_01122025!$H$3,U145&lt;STD_01122025!$H$4,V145&gt;STD_01122025!$H$5,X145&gt;STD_01122025!$H$6,OR(AF145="ND",AF145&lt;STD_01122025!$H$7),AH145="ND"),"Pass","Fail"),IF(E145="Flight",IF(AND(T145&gt;STD_01122025!$J$3,U145&lt;STD_01122025!$J$4,X145&gt;STD_01122025!$J$6,OR(AF145="ND",AF145&lt;STD_01122025!$J$7),AH145="ND"),"Pass","Fail"),""))))))</f>
        <v>Pass</v>
      </c>
      <c r="AM145" s="62">
        <f>IF(ISBLANK(B145),"",IFERROR(IF(VLOOKUP(B145,'Np PL4 Stock'!$A:$J,10,FALSE)="Np4",D145-VLOOKUP(B145,'Np PL4 Stock'!$A:$E,5,FALSE),D145-VLOOKUP(B145,'Np PL4 Stock'!$A:$E,5,FALSE)-1),""))</f>
        <v>14</v>
      </c>
      <c r="AN145" s="68">
        <v>8.361</v>
      </c>
      <c r="AO145" s="68">
        <v>7.755</v>
      </c>
      <c r="AP145" s="69">
        <v>99</v>
      </c>
      <c r="AQ145" s="64">
        <v>270</v>
      </c>
      <c r="AR145" s="64">
        <v>97</v>
      </c>
      <c r="AS145" s="59">
        <v>100</v>
      </c>
      <c r="AT145" s="73" t="s">
        <v>38</v>
      </c>
      <c r="AU145" s="73">
        <v>57000</v>
      </c>
      <c r="AV145" s="73" t="s">
        <v>38</v>
      </c>
      <c r="AW145" s="73" t="s">
        <v>38</v>
      </c>
      <c r="AX145" s="73" t="s">
        <v>32</v>
      </c>
      <c r="AY145" s="59">
        <v>0</v>
      </c>
      <c r="AZ145" s="59">
        <v>0</v>
      </c>
      <c r="BA145" s="59">
        <v>0</v>
      </c>
      <c r="BB145" s="59">
        <v>0</v>
      </c>
      <c r="BC145" s="59">
        <v>0</v>
      </c>
      <c r="BD145" s="59">
        <v>0</v>
      </c>
      <c r="BE145" s="84" t="s">
        <v>38</v>
      </c>
      <c r="BF145" s="84" t="s">
        <v>38</v>
      </c>
      <c r="BG145" s="84" t="s">
        <v>38</v>
      </c>
      <c r="BH145" s="84" t="s">
        <v>38</v>
      </c>
      <c r="BI145" s="85" t="s">
        <v>557</v>
      </c>
      <c r="BJ145" s="86" t="s">
        <v>273</v>
      </c>
      <c r="BK145" s="64" t="s">
        <v>542</v>
      </c>
      <c r="BL145" s="86" t="s">
        <v>196</v>
      </c>
      <c r="BM145" s="86" t="s">
        <v>178</v>
      </c>
      <c r="BN145" s="86"/>
      <c r="BO145" s="59">
        <v>8</v>
      </c>
      <c r="BP145" s="69">
        <v>246104305100204</v>
      </c>
      <c r="BQ145" s="92">
        <v>0.85</v>
      </c>
      <c r="BR145" s="93">
        <v>0.085</v>
      </c>
      <c r="BS145" s="94">
        <f t="shared" si="28"/>
        <v>0.935</v>
      </c>
      <c r="BT145" s="95">
        <v>0.313</v>
      </c>
      <c r="BU145" s="101">
        <f t="shared" si="29"/>
        <v>1.248</v>
      </c>
      <c r="BV145" s="102">
        <f t="shared" si="26"/>
        <v>3.7037037037037</v>
      </c>
      <c r="BW145" s="103">
        <v>935</v>
      </c>
      <c r="BX145" s="104">
        <f t="shared" si="27"/>
        <v>0.00462222222222222</v>
      </c>
      <c r="BY145" s="105">
        <v>1000</v>
      </c>
      <c r="BZ145" s="103" t="s">
        <v>32</v>
      </c>
      <c r="CA145" s="106" t="s">
        <v>189</v>
      </c>
      <c r="CB145" s="107" t="s">
        <v>148</v>
      </c>
      <c r="CC145" s="112" t="s">
        <v>149</v>
      </c>
      <c r="CD145" s="106"/>
      <c r="CE145" s="103" t="s">
        <v>192</v>
      </c>
      <c r="CF145" s="113"/>
      <c r="CG145" s="115">
        <v>2000012512</v>
      </c>
    </row>
    <row r="146" spans="1:85">
      <c r="A146" s="53" t="str">
        <f t="shared" si="21"/>
        <v>A1-19-02-45732</v>
      </c>
      <c r="B146" s="47" t="str">
        <f t="shared" si="20"/>
        <v>A1-19-02</v>
      </c>
      <c r="C146" s="48" t="s">
        <v>43</v>
      </c>
      <c r="D146" s="49">
        <v>45732</v>
      </c>
      <c r="E146" s="50" t="s">
        <v>14</v>
      </c>
      <c r="F146" s="51" t="s">
        <v>15</v>
      </c>
      <c r="G146" s="59">
        <v>2</v>
      </c>
      <c r="H146" s="51" t="s">
        <v>144</v>
      </c>
      <c r="I146" s="59">
        <v>19</v>
      </c>
      <c r="J146" s="60">
        <f>IF(ISBLANK(H146),"",IFERROR(VLOOKUP(B146,'Np PL4 Stock'!$A:$D,4,FALSE),""))</f>
        <v>45718</v>
      </c>
      <c r="K146" s="61">
        <f>IF(ISBLANK(H146),"",SUMIF('Np PL4 Stock'!$A:$A,B146,'Np PL4 Stock'!$N:$N))</f>
        <v>0.9</v>
      </c>
      <c r="L146" s="62">
        <f>IF(ISBLANK(H146),"",VLOOKUP(LEFT(B146,5),Unit!A:B,2,FALSE))</f>
        <v>8</v>
      </c>
      <c r="M146" s="63" t="str">
        <f>IF(ISBLANK(H146),"",IFERROR(VLOOKUP(B146,'Np PL4 Stock'!$A:$T,20,FALSE),""))</f>
        <v>V1-MD1</v>
      </c>
      <c r="N146" s="63" t="str">
        <f>IF(ISBLANK(H146),"",IFERROR(VLOOKUP(B146,'Np PL4 Stock'!$A:$U,21,FALSE),""))</f>
        <v>Konabay</v>
      </c>
      <c r="O146" s="62">
        <f t="shared" si="22"/>
        <v>112.5</v>
      </c>
      <c r="P146" s="62">
        <f t="shared" si="23"/>
        <v>0.000116875</v>
      </c>
      <c r="Q146" s="67">
        <f t="shared" si="24"/>
        <v>1.03888888888889e-6</v>
      </c>
      <c r="R146" s="67">
        <f t="shared" si="25"/>
        <v>1.38666666666667e-6</v>
      </c>
      <c r="S146" s="64">
        <v>12</v>
      </c>
      <c r="T146" s="68">
        <v>7.549</v>
      </c>
      <c r="U146" s="68">
        <v>7.014</v>
      </c>
      <c r="V146" s="69">
        <v>85.87</v>
      </c>
      <c r="W146" s="59">
        <v>412</v>
      </c>
      <c r="X146" s="71">
        <v>96</v>
      </c>
      <c r="Y146" s="59">
        <v>100</v>
      </c>
      <c r="Z146" s="71">
        <v>80</v>
      </c>
      <c r="AA146" s="59">
        <v>0</v>
      </c>
      <c r="AB146" s="59">
        <v>0</v>
      </c>
      <c r="AC146" s="59">
        <v>0</v>
      </c>
      <c r="AD146" s="59">
        <v>0</v>
      </c>
      <c r="AE146" s="59">
        <v>100</v>
      </c>
      <c r="AF146" s="73" t="s">
        <v>38</v>
      </c>
      <c r="AG146" s="73">
        <v>46000</v>
      </c>
      <c r="AH146" s="73" t="s">
        <v>38</v>
      </c>
      <c r="AI146" s="73" t="s">
        <v>38</v>
      </c>
      <c r="AJ146" s="73" t="s">
        <v>38</v>
      </c>
      <c r="AK146" s="73" t="s">
        <v>32</v>
      </c>
      <c r="AL146" s="77" t="str">
        <f>IF(ISBLANK(S146),"",IF(AJ146="Fail","Fail",IF(E146="PL4",IF(AND(T146&gt;STD_01122025!$D$3,U146&lt;STD_01122025!$D$4,OR(AF146="ND",AF146&lt;STD_01122025!$D$7),AH146="ND"),"Pass","Fail"),IF(E146="PL12",IF(AND(S146&lt;STD_01122025!$F$2,T146&gt;STD_01122025!$F$3,U146&lt;STD_01122025!$F$4,V146&gt;STD_01122025!$F$5,X146&gt;STD_01122025!$F$6,OR(AF146="ND",AF146&lt;STD_01122025!$F$7),AH146="ND"),"Pass","Fail"),IF(E146="SuperPL",IF(AND(T146&gt;STD_01122025!$H$3,U146&lt;STD_01122025!$H$4,V146&gt;STD_01122025!$H$5,X146&gt;STD_01122025!$H$6,OR(AF146="ND",AF146&lt;STD_01122025!$H$7),AH146="ND"),"Pass","Fail"),IF(E146="Flight",IF(AND(T146&gt;STD_01122025!$J$3,U146&lt;STD_01122025!$J$4,X146&gt;STD_01122025!$J$6,OR(AF146="ND",AF146&lt;STD_01122025!$J$7),AH146="ND"),"Pass","Fail"),""))))))</f>
        <v>Pass</v>
      </c>
      <c r="AM146" s="62">
        <f>IF(ISBLANK(B146),"",IFERROR(IF(VLOOKUP(B146,'Np PL4 Stock'!$A:$J,10,FALSE)="Np4",D146-VLOOKUP(B146,'Np PL4 Stock'!$A:$E,5,FALSE),D146-VLOOKUP(B146,'Np PL4 Stock'!$A:$E,5,FALSE)-1),""))</f>
        <v>14</v>
      </c>
      <c r="AN146" s="68">
        <v>8.369</v>
      </c>
      <c r="AO146" s="68">
        <v>8.953</v>
      </c>
      <c r="AP146" s="69">
        <v>100</v>
      </c>
      <c r="AQ146" s="64">
        <v>266</v>
      </c>
      <c r="AR146" s="64">
        <v>99</v>
      </c>
      <c r="AS146" s="59">
        <v>100</v>
      </c>
      <c r="AT146" s="73">
        <v>16500</v>
      </c>
      <c r="AU146" s="73">
        <v>20500</v>
      </c>
      <c r="AV146" s="73" t="s">
        <v>38</v>
      </c>
      <c r="AW146" s="73" t="s">
        <v>38</v>
      </c>
      <c r="AX146" s="73" t="s">
        <v>32</v>
      </c>
      <c r="AY146" s="59">
        <v>0</v>
      </c>
      <c r="AZ146" s="59">
        <v>0</v>
      </c>
      <c r="BA146" s="59">
        <v>0</v>
      </c>
      <c r="BB146" s="59">
        <v>0</v>
      </c>
      <c r="BC146" s="59">
        <v>0</v>
      </c>
      <c r="BD146" s="59">
        <v>0</v>
      </c>
      <c r="BE146" s="84" t="s">
        <v>38</v>
      </c>
      <c r="BF146" s="84" t="s">
        <v>38</v>
      </c>
      <c r="BG146" s="84" t="s">
        <v>38</v>
      </c>
      <c r="BH146" s="84" t="s">
        <v>38</v>
      </c>
      <c r="BI146" s="85" t="s">
        <v>557</v>
      </c>
      <c r="BJ146" s="86" t="s">
        <v>273</v>
      </c>
      <c r="BK146" s="64" t="s">
        <v>542</v>
      </c>
      <c r="BL146" s="86" t="s">
        <v>196</v>
      </c>
      <c r="BM146" s="86" t="s">
        <v>178</v>
      </c>
      <c r="BN146" s="86"/>
      <c r="BO146" s="64">
        <v>8</v>
      </c>
      <c r="BP146" s="69">
        <v>246104305100204</v>
      </c>
      <c r="BQ146" s="92">
        <v>0.85</v>
      </c>
      <c r="BR146" s="93">
        <v>0.085</v>
      </c>
      <c r="BS146" s="94">
        <f t="shared" si="28"/>
        <v>0.935</v>
      </c>
      <c r="BT146" s="95">
        <v>0.313</v>
      </c>
      <c r="BU146" s="101">
        <f t="shared" si="29"/>
        <v>1.248</v>
      </c>
      <c r="BV146" s="102">
        <f t="shared" si="26"/>
        <v>3.7593984962406</v>
      </c>
      <c r="BW146" s="103">
        <v>935</v>
      </c>
      <c r="BX146" s="104">
        <f t="shared" si="27"/>
        <v>0.00469172932330827</v>
      </c>
      <c r="BY146" s="105">
        <v>1000</v>
      </c>
      <c r="BZ146" s="103" t="s">
        <v>32</v>
      </c>
      <c r="CA146" s="106" t="s">
        <v>189</v>
      </c>
      <c r="CB146" s="107" t="s">
        <v>148</v>
      </c>
      <c r="CC146" s="112" t="s">
        <v>149</v>
      </c>
      <c r="CD146" s="106"/>
      <c r="CE146" s="103" t="s">
        <v>192</v>
      </c>
      <c r="CF146" s="113"/>
      <c r="CG146" s="115">
        <v>2000012512</v>
      </c>
    </row>
    <row r="147" spans="1:85">
      <c r="A147" s="53" t="str">
        <f t="shared" si="21"/>
        <v>A1-15-02-45732</v>
      </c>
      <c r="B147" s="47" t="str">
        <f t="shared" si="20"/>
        <v>A1-15-02</v>
      </c>
      <c r="C147" s="48" t="s">
        <v>43</v>
      </c>
      <c r="D147" s="49">
        <v>45732</v>
      </c>
      <c r="E147" s="50" t="s">
        <v>14</v>
      </c>
      <c r="F147" s="51" t="s">
        <v>15</v>
      </c>
      <c r="G147" s="59">
        <v>2</v>
      </c>
      <c r="H147" s="51" t="s">
        <v>144</v>
      </c>
      <c r="I147" s="59">
        <v>15</v>
      </c>
      <c r="J147" s="60">
        <f>IF(ISBLANK(H147),"",IFERROR(VLOOKUP(B147,'Np PL4 Stock'!$A:$D,4,FALSE),""))</f>
        <v>45717</v>
      </c>
      <c r="K147" s="61">
        <f>IF(ISBLANK(H147),"",SUMIF('Np PL4 Stock'!$A:$A,B147,'Np PL4 Stock'!$N:$N))</f>
        <v>0.9</v>
      </c>
      <c r="L147" s="62">
        <f>IF(ISBLANK(H147),"",VLOOKUP(LEFT(B147,5),Unit!A:B,2,FALSE))</f>
        <v>8</v>
      </c>
      <c r="M147" s="63" t="str">
        <f>IF(ISBLANK(H147),"",IFERROR(VLOOKUP(B147,'Np PL4 Stock'!$A:$T,20,FALSE),""))</f>
        <v>V1-MB1</v>
      </c>
      <c r="N147" s="63" t="str">
        <f>IF(ISBLANK(H147),"",IFERROR(VLOOKUP(B147,'Np PL4 Stock'!$A:$U,21,FALSE),""))</f>
        <v>SIS</v>
      </c>
      <c r="O147" s="62">
        <f t="shared" si="22"/>
        <v>112.5</v>
      </c>
      <c r="P147" s="62">
        <f t="shared" si="23"/>
        <v>2.75e-5</v>
      </c>
      <c r="Q147" s="67">
        <f t="shared" si="24"/>
        <v>9.77777777777778e-7</v>
      </c>
      <c r="R147" s="67">
        <f t="shared" si="25"/>
        <v>1.31377777777778e-6</v>
      </c>
      <c r="S147" s="64">
        <v>12</v>
      </c>
      <c r="T147" s="68">
        <v>7.606</v>
      </c>
      <c r="U147" s="68">
        <v>7.617</v>
      </c>
      <c r="V147" s="69">
        <v>86</v>
      </c>
      <c r="W147" s="59">
        <v>385</v>
      </c>
      <c r="X147" s="71">
        <v>97</v>
      </c>
      <c r="Y147" s="59">
        <v>100</v>
      </c>
      <c r="Z147" s="71">
        <v>88</v>
      </c>
      <c r="AA147" s="59">
        <v>0</v>
      </c>
      <c r="AB147" s="59">
        <v>0</v>
      </c>
      <c r="AC147" s="59">
        <v>0</v>
      </c>
      <c r="AD147" s="59">
        <v>0</v>
      </c>
      <c r="AE147" s="59">
        <v>100</v>
      </c>
      <c r="AF147" s="73" t="s">
        <v>38</v>
      </c>
      <c r="AG147" s="73">
        <v>148000</v>
      </c>
      <c r="AH147" s="73" t="s">
        <v>38</v>
      </c>
      <c r="AI147" s="73" t="s">
        <v>38</v>
      </c>
      <c r="AJ147" s="73" t="s">
        <v>38</v>
      </c>
      <c r="AK147" s="73" t="s">
        <v>32</v>
      </c>
      <c r="AL147" s="77" t="str">
        <f>IF(ISBLANK(S147),"",IF(AJ147="Fail","Fail",IF(E147="PL4",IF(AND(T147&gt;STD_01122025!$D$3,U147&lt;STD_01122025!$D$4,OR(AF147="ND",AF147&lt;STD_01122025!$D$7),AH147="ND"),"Pass","Fail"),IF(E147="PL12",IF(AND(S147&lt;STD_01122025!$F$2,T147&gt;STD_01122025!$F$3,U147&lt;STD_01122025!$F$4,V147&gt;STD_01122025!$F$5,X147&gt;STD_01122025!$F$6,OR(AF147="ND",AF147&lt;STD_01122025!$F$7),AH147="ND"),"Pass","Fail"),IF(E147="SuperPL",IF(AND(T147&gt;STD_01122025!$H$3,U147&lt;STD_01122025!$H$4,V147&gt;STD_01122025!$H$5,X147&gt;STD_01122025!$H$6,OR(AF147="ND",AF147&lt;STD_01122025!$H$7),AH147="ND"),"Pass","Fail"),IF(E147="Flight",IF(AND(T147&gt;STD_01122025!$J$3,U147&lt;STD_01122025!$J$4,X147&gt;STD_01122025!$J$6,OR(AF147="ND",AF147&lt;STD_01122025!$J$7),AH147="ND"),"Pass","Fail"),""))))))</f>
        <v>Pass</v>
      </c>
      <c r="AM147" s="62">
        <f>IF(ISBLANK(B147),"",IFERROR(IF(VLOOKUP(B147,'Np PL4 Stock'!$A:$J,10,FALSE)="Np4",D147-VLOOKUP(B147,'Np PL4 Stock'!$A:$E,5,FALSE),D147-VLOOKUP(B147,'Np PL4 Stock'!$A:$E,5,FALSE)-1),""))</f>
        <v>15</v>
      </c>
      <c r="AN147" s="68">
        <v>8.44</v>
      </c>
      <c r="AO147" s="68">
        <v>7.42</v>
      </c>
      <c r="AP147" s="69">
        <v>99</v>
      </c>
      <c r="AQ147" s="64">
        <v>258</v>
      </c>
      <c r="AR147" s="64">
        <v>98</v>
      </c>
      <c r="AS147" s="59">
        <v>100</v>
      </c>
      <c r="AT147" s="73" t="s">
        <v>38</v>
      </c>
      <c r="AU147" s="73">
        <v>51500</v>
      </c>
      <c r="AV147" s="73" t="s">
        <v>38</v>
      </c>
      <c r="AW147" s="73" t="s">
        <v>38</v>
      </c>
      <c r="AX147" s="73" t="s">
        <v>32</v>
      </c>
      <c r="AY147" s="59">
        <v>0</v>
      </c>
      <c r="AZ147" s="59">
        <v>0</v>
      </c>
      <c r="BA147" s="59">
        <v>0</v>
      </c>
      <c r="BB147" s="59">
        <v>0</v>
      </c>
      <c r="BC147" s="59">
        <v>0</v>
      </c>
      <c r="BD147" s="59">
        <v>0</v>
      </c>
      <c r="BE147" s="84" t="s">
        <v>38</v>
      </c>
      <c r="BF147" s="84" t="s">
        <v>38</v>
      </c>
      <c r="BG147" s="84" t="s">
        <v>38</v>
      </c>
      <c r="BH147" s="84" t="s">
        <v>38</v>
      </c>
      <c r="BI147" s="85" t="s">
        <v>558</v>
      </c>
      <c r="BJ147" s="86" t="s">
        <v>286</v>
      </c>
      <c r="BK147" s="64" t="s">
        <v>559</v>
      </c>
      <c r="BL147" s="86" t="s">
        <v>177</v>
      </c>
      <c r="BM147" s="86" t="s">
        <v>178</v>
      </c>
      <c r="BN147" s="86"/>
      <c r="BO147" s="59">
        <v>15</v>
      </c>
      <c r="BP147" s="69">
        <v>246104305100205</v>
      </c>
      <c r="BQ147" s="92">
        <v>0.2</v>
      </c>
      <c r="BR147" s="93">
        <v>0.02</v>
      </c>
      <c r="BS147" s="94">
        <f t="shared" si="28"/>
        <v>0.22</v>
      </c>
      <c r="BT147" s="95">
        <v>0.092</v>
      </c>
      <c r="BU147" s="101">
        <f t="shared" si="29"/>
        <v>0.312</v>
      </c>
      <c r="BV147" s="102">
        <f t="shared" si="26"/>
        <v>3.87596899224806</v>
      </c>
      <c r="BW147" s="103">
        <v>220</v>
      </c>
      <c r="BX147" s="104">
        <f t="shared" si="27"/>
        <v>0.0012093023255814</v>
      </c>
      <c r="BY147" s="105">
        <v>1000</v>
      </c>
      <c r="BZ147" s="103" t="s">
        <v>32</v>
      </c>
      <c r="CA147" s="106" t="s">
        <v>189</v>
      </c>
      <c r="CB147" s="107" t="s">
        <v>148</v>
      </c>
      <c r="CC147" s="112" t="s">
        <v>149</v>
      </c>
      <c r="CD147" s="130"/>
      <c r="CE147" s="103" t="s">
        <v>192</v>
      </c>
      <c r="CF147" s="131"/>
      <c r="CG147" s="115">
        <v>2000013734</v>
      </c>
    </row>
    <row r="148" spans="1:85">
      <c r="A148" s="53" t="str">
        <f t="shared" si="21"/>
        <v>A1-12-02-45732</v>
      </c>
      <c r="B148" s="47" t="str">
        <f t="shared" si="20"/>
        <v>A1-12-02</v>
      </c>
      <c r="C148" s="48" t="s">
        <v>43</v>
      </c>
      <c r="D148" s="49">
        <v>45732</v>
      </c>
      <c r="E148" s="50" t="s">
        <v>14</v>
      </c>
      <c r="F148" s="51" t="s">
        <v>15</v>
      </c>
      <c r="G148" s="59">
        <v>2</v>
      </c>
      <c r="H148" s="51" t="s">
        <v>144</v>
      </c>
      <c r="I148" s="59">
        <v>12</v>
      </c>
      <c r="J148" s="60">
        <f>IF(ISBLANK(H148),"",IFERROR(VLOOKUP(B148,'Np PL4 Stock'!$A:$D,4,FALSE),""))</f>
        <v>45717</v>
      </c>
      <c r="K148" s="61">
        <f>IF(ISBLANK(H148),"",SUMIF('Np PL4 Stock'!$A:$A,B148,'Np PL4 Stock'!$N:$N))</f>
        <v>0.9</v>
      </c>
      <c r="L148" s="62">
        <f>IF(ISBLANK(H148),"",VLOOKUP(LEFT(B148,5),Unit!A:B,2,FALSE))</f>
        <v>8</v>
      </c>
      <c r="M148" s="63" t="str">
        <f>IF(ISBLANK(H148),"",IFERROR(VLOOKUP(B148,'Np PL4 Stock'!$A:$T,20,FALSE),""))</f>
        <v>V1-MB1</v>
      </c>
      <c r="N148" s="63" t="str">
        <f>IF(ISBLANK(H148),"",IFERROR(VLOOKUP(B148,'Np PL4 Stock'!$A:$U,21,FALSE),""))</f>
        <v>SIS</v>
      </c>
      <c r="O148" s="62">
        <f t="shared" si="22"/>
        <v>112.5</v>
      </c>
      <c r="P148" s="62">
        <f t="shared" si="23"/>
        <v>0.000108</v>
      </c>
      <c r="Q148" s="67">
        <f t="shared" si="24"/>
        <v>9.6e-7</v>
      </c>
      <c r="R148" s="67">
        <f t="shared" si="25"/>
        <v>1.27688888888889e-6</v>
      </c>
      <c r="S148" s="64">
        <v>13</v>
      </c>
      <c r="T148" s="68">
        <v>7.868</v>
      </c>
      <c r="U148" s="68">
        <v>7.015</v>
      </c>
      <c r="V148" s="69">
        <v>93.59</v>
      </c>
      <c r="W148" s="59">
        <v>343</v>
      </c>
      <c r="X148" s="71">
        <v>95</v>
      </c>
      <c r="Y148" s="59">
        <v>100</v>
      </c>
      <c r="Z148" s="71">
        <v>88</v>
      </c>
      <c r="AA148" s="59">
        <v>0</v>
      </c>
      <c r="AB148" s="59">
        <v>0</v>
      </c>
      <c r="AC148" s="59">
        <v>0</v>
      </c>
      <c r="AD148" s="59">
        <v>0</v>
      </c>
      <c r="AE148" s="59">
        <v>100</v>
      </c>
      <c r="AF148" s="73" t="s">
        <v>38</v>
      </c>
      <c r="AG148" s="73">
        <v>145000</v>
      </c>
      <c r="AH148" s="73" t="s">
        <v>38</v>
      </c>
      <c r="AI148" s="73" t="s">
        <v>38</v>
      </c>
      <c r="AJ148" s="73" t="s">
        <v>38</v>
      </c>
      <c r="AK148" s="73" t="s">
        <v>32</v>
      </c>
      <c r="AL148" s="77" t="str">
        <f>IF(ISBLANK(S148),"",IF(AJ148="Fail","Fail",IF(E148="PL4",IF(AND(T148&gt;STD_01122025!$D$3,U148&lt;STD_01122025!$D$4,OR(AF148="ND",AF148&lt;STD_01122025!$D$7),AH148="ND"),"Pass","Fail"),IF(E148="PL12",IF(AND(S148&lt;STD_01122025!$F$2,T148&gt;STD_01122025!$F$3,U148&lt;STD_01122025!$F$4,V148&gt;STD_01122025!$F$5,X148&gt;STD_01122025!$F$6,OR(AF148="ND",AF148&lt;STD_01122025!$F$7),AH148="ND"),"Pass","Fail"),IF(E148="SuperPL",IF(AND(T148&gt;STD_01122025!$H$3,U148&lt;STD_01122025!$H$4,V148&gt;STD_01122025!$H$5,X148&gt;STD_01122025!$H$6,OR(AF148="ND",AF148&lt;STD_01122025!$H$7),AH148="ND"),"Pass","Fail"),IF(E148="Flight",IF(AND(T148&gt;STD_01122025!$J$3,U148&lt;STD_01122025!$J$4,X148&gt;STD_01122025!$J$6,OR(AF148="ND",AF148&lt;STD_01122025!$J$7),AH148="ND"),"Pass","Fail"),""))))))</f>
        <v>Pass</v>
      </c>
      <c r="AM148" s="62">
        <f>IF(ISBLANK(B148),"",IFERROR(IF(VLOOKUP(B148,'Np PL4 Stock'!$A:$J,10,FALSE)="Np4",D148-VLOOKUP(B148,'Np PL4 Stock'!$A:$E,5,FALSE),D148-VLOOKUP(B148,'Np PL4 Stock'!$A:$E,5,FALSE)-1),""))</f>
        <v>15</v>
      </c>
      <c r="AN148" s="68">
        <v>8.59</v>
      </c>
      <c r="AO148" s="68">
        <v>8.95</v>
      </c>
      <c r="AP148" s="69">
        <v>98.413</v>
      </c>
      <c r="AQ148" s="64">
        <v>240</v>
      </c>
      <c r="AR148" s="64">
        <v>99</v>
      </c>
      <c r="AS148" s="59">
        <v>100</v>
      </c>
      <c r="AT148" s="73" t="s">
        <v>38</v>
      </c>
      <c r="AU148" s="73">
        <v>46000</v>
      </c>
      <c r="AV148" s="73" t="s">
        <v>38</v>
      </c>
      <c r="AW148" s="73" t="s">
        <v>38</v>
      </c>
      <c r="AX148" s="73" t="s">
        <v>32</v>
      </c>
      <c r="AY148" s="59">
        <v>0</v>
      </c>
      <c r="AZ148" s="59">
        <v>0</v>
      </c>
      <c r="BA148" s="59">
        <v>0</v>
      </c>
      <c r="BB148" s="59">
        <v>0</v>
      </c>
      <c r="BC148" s="59">
        <v>0</v>
      </c>
      <c r="BD148" s="59">
        <v>0</v>
      </c>
      <c r="BE148" s="84" t="s">
        <v>38</v>
      </c>
      <c r="BF148" s="84" t="s">
        <v>38</v>
      </c>
      <c r="BG148" s="84" t="s">
        <v>38</v>
      </c>
      <c r="BH148" s="84" t="s">
        <v>38</v>
      </c>
      <c r="BI148" s="85" t="s">
        <v>560</v>
      </c>
      <c r="BJ148" s="86" t="s">
        <v>167</v>
      </c>
      <c r="BK148" s="64" t="s">
        <v>513</v>
      </c>
      <c r="BL148" s="86" t="s">
        <v>177</v>
      </c>
      <c r="BM148" s="86" t="s">
        <v>178</v>
      </c>
      <c r="BN148" s="86"/>
      <c r="BO148" s="64">
        <v>6</v>
      </c>
      <c r="BP148" s="69">
        <v>246104305100206</v>
      </c>
      <c r="BQ148" s="92">
        <v>0.72</v>
      </c>
      <c r="BR148" s="93">
        <v>0.144</v>
      </c>
      <c r="BS148" s="94">
        <f t="shared" si="28"/>
        <v>0.864</v>
      </c>
      <c r="BT148" s="95">
        <v>0.2852</v>
      </c>
      <c r="BU148" s="101">
        <f t="shared" si="29"/>
        <v>1.1492</v>
      </c>
      <c r="BV148" s="102">
        <f t="shared" si="26"/>
        <v>4.16666666666667</v>
      </c>
      <c r="BW148" s="103">
        <v>864</v>
      </c>
      <c r="BX148" s="104">
        <f t="shared" si="27"/>
        <v>0.00478833333333333</v>
      </c>
      <c r="BY148" s="105">
        <v>1000</v>
      </c>
      <c r="BZ148" s="103" t="s">
        <v>32</v>
      </c>
      <c r="CA148" s="106" t="s">
        <v>189</v>
      </c>
      <c r="CB148" s="107" t="s">
        <v>148</v>
      </c>
      <c r="CC148" s="112" t="s">
        <v>149</v>
      </c>
      <c r="CD148" s="106"/>
      <c r="CE148" s="103" t="s">
        <v>192</v>
      </c>
      <c r="CF148" s="113"/>
      <c r="CG148" s="115">
        <v>2000027162</v>
      </c>
    </row>
    <row r="149" spans="1:85">
      <c r="A149" s="53" t="str">
        <f t="shared" si="21"/>
        <v>A1-17-02-45733</v>
      </c>
      <c r="B149" s="47" t="str">
        <f t="shared" si="20"/>
        <v>A1-17-02</v>
      </c>
      <c r="C149" s="48" t="s">
        <v>43</v>
      </c>
      <c r="D149" s="49">
        <v>45733</v>
      </c>
      <c r="E149" s="50" t="s">
        <v>14</v>
      </c>
      <c r="F149" s="51" t="s">
        <v>15</v>
      </c>
      <c r="G149" s="59">
        <v>2</v>
      </c>
      <c r="H149" s="51" t="s">
        <v>144</v>
      </c>
      <c r="I149" s="59">
        <v>17</v>
      </c>
      <c r="J149" s="60">
        <f>IF(ISBLANK(H149),"",IFERROR(VLOOKUP(B149,'Np PL4 Stock'!$A:$D,4,FALSE),""))</f>
        <v>45718</v>
      </c>
      <c r="K149" s="61">
        <f>IF(ISBLANK(H149),"",SUMIF('Np PL4 Stock'!$A:$A,B149,'Np PL4 Stock'!$N:$N))</f>
        <v>0.9</v>
      </c>
      <c r="L149" s="62">
        <f>IF(ISBLANK(H149),"",VLOOKUP(LEFT(B149,5),Unit!A:B,2,FALSE))</f>
        <v>8</v>
      </c>
      <c r="M149" s="63" t="str">
        <f>IF(ISBLANK(H149),"",IFERROR(VLOOKUP(B149,'Np PL4 Stock'!$A:$T,20,FALSE),""))</f>
        <v>V1-MD1</v>
      </c>
      <c r="N149" s="63" t="str">
        <f>IF(ISBLANK(H149),"",IFERROR(VLOOKUP(B149,'Np PL4 Stock'!$A:$U,21,FALSE),""))</f>
        <v>Konabay</v>
      </c>
      <c r="O149" s="62">
        <f t="shared" si="22"/>
        <v>112.5</v>
      </c>
      <c r="P149" s="62">
        <f t="shared" si="23"/>
        <v>7.08125e-5</v>
      </c>
      <c r="Q149" s="67">
        <f t="shared" si="24"/>
        <v>9.62777777777778e-7</v>
      </c>
      <c r="R149" s="67">
        <f t="shared" si="25"/>
        <v>1.3065987654321e-6</v>
      </c>
      <c r="S149" s="64">
        <v>12</v>
      </c>
      <c r="T149" s="68">
        <v>7.531</v>
      </c>
      <c r="U149" s="68">
        <v>6.65</v>
      </c>
      <c r="V149" s="69">
        <v>88.043</v>
      </c>
      <c r="W149" s="59">
        <v>428</v>
      </c>
      <c r="X149" s="71">
        <v>97</v>
      </c>
      <c r="Y149" s="59">
        <v>100</v>
      </c>
      <c r="Z149" s="71">
        <v>80</v>
      </c>
      <c r="AA149" s="59">
        <v>0</v>
      </c>
      <c r="AB149" s="59">
        <v>0</v>
      </c>
      <c r="AC149" s="59">
        <v>0</v>
      </c>
      <c r="AD149" s="59">
        <v>0</v>
      </c>
      <c r="AE149" s="59">
        <v>100</v>
      </c>
      <c r="AF149" s="73" t="s">
        <v>38</v>
      </c>
      <c r="AG149" s="73">
        <v>44000</v>
      </c>
      <c r="AH149" s="73" t="s">
        <v>38</v>
      </c>
      <c r="AI149" s="73" t="s">
        <v>38</v>
      </c>
      <c r="AJ149" s="73" t="s">
        <v>38</v>
      </c>
      <c r="AK149" s="73" t="s">
        <v>32</v>
      </c>
      <c r="AL149" s="77" t="str">
        <f>IF(ISBLANK(S149),"",IF(AJ149="Fail","Fail",IF(E149="PL4",IF(AND(T149&gt;STD_01122025!$D$3,U149&lt;STD_01122025!$D$4,OR(AF149="ND",AF149&lt;STD_01122025!$D$7),AH149="ND"),"Pass","Fail"),IF(E149="PL12",IF(AND(S149&lt;STD_01122025!$F$2,T149&gt;STD_01122025!$F$3,U149&lt;STD_01122025!$F$4,V149&gt;STD_01122025!$F$5,X149&gt;STD_01122025!$F$6,OR(AF149="ND",AF149&lt;STD_01122025!$F$7),AH149="ND"),"Pass","Fail"),IF(E149="SuperPL",IF(AND(T149&gt;STD_01122025!$H$3,U149&lt;STD_01122025!$H$4,V149&gt;STD_01122025!$H$5,X149&gt;STD_01122025!$H$6,OR(AF149="ND",AF149&lt;STD_01122025!$H$7),AH149="ND"),"Pass","Fail"),IF(E149="Flight",IF(AND(T149&gt;STD_01122025!$J$3,U149&lt;STD_01122025!$J$4,X149&gt;STD_01122025!$J$6,OR(AF149="ND",AF149&lt;STD_01122025!$J$7),AH149="ND"),"Pass","Fail"),""))))))</f>
        <v>Pass</v>
      </c>
      <c r="AM149" s="62">
        <f>IF(ISBLANK(B149),"",IFERROR(IF(VLOOKUP(B149,'Np PL4 Stock'!$A:$J,10,FALSE)="Np4",D149-VLOOKUP(B149,'Np PL4 Stock'!$A:$E,5,FALSE),D149-VLOOKUP(B149,'Np PL4 Stock'!$A:$E,5,FALSE)-1),""))</f>
        <v>15</v>
      </c>
      <c r="AN149" s="68">
        <v>8.641</v>
      </c>
      <c r="AO149" s="68">
        <v>8.255</v>
      </c>
      <c r="AP149" s="69">
        <v>97.531</v>
      </c>
      <c r="AQ149" s="64">
        <v>233</v>
      </c>
      <c r="AR149" s="64">
        <v>99</v>
      </c>
      <c r="AS149" s="59">
        <v>100</v>
      </c>
      <c r="AT149" s="73" t="s">
        <v>38</v>
      </c>
      <c r="AU149" s="73">
        <v>77500</v>
      </c>
      <c r="AV149" s="73" t="s">
        <v>38</v>
      </c>
      <c r="AW149" s="73" t="s">
        <v>38</v>
      </c>
      <c r="AX149" s="73" t="s">
        <v>32</v>
      </c>
      <c r="AY149" s="59">
        <v>0</v>
      </c>
      <c r="AZ149" s="59">
        <v>0</v>
      </c>
      <c r="BA149" s="59">
        <v>0</v>
      </c>
      <c r="BB149" s="59">
        <v>0</v>
      </c>
      <c r="BC149" s="59">
        <v>0</v>
      </c>
      <c r="BD149" s="59">
        <v>0</v>
      </c>
      <c r="BE149" s="84" t="s">
        <v>38</v>
      </c>
      <c r="BF149" s="84" t="s">
        <v>38</v>
      </c>
      <c r="BG149" s="84" t="s">
        <v>38</v>
      </c>
      <c r="BH149" s="84" t="s">
        <v>38</v>
      </c>
      <c r="BI149" s="85" t="s">
        <v>561</v>
      </c>
      <c r="BJ149" s="64" t="s">
        <v>262</v>
      </c>
      <c r="BK149" s="64" t="s">
        <v>523</v>
      </c>
      <c r="BL149" s="86" t="s">
        <v>155</v>
      </c>
      <c r="BM149" s="86" t="s">
        <v>178</v>
      </c>
      <c r="BN149" s="86"/>
      <c r="BO149" s="59">
        <v>9</v>
      </c>
      <c r="BP149" s="69">
        <v>246104305100208</v>
      </c>
      <c r="BQ149" s="92">
        <v>0.43</v>
      </c>
      <c r="BR149" s="93">
        <v>0.043</v>
      </c>
      <c r="BS149" s="94">
        <f t="shared" si="28"/>
        <v>0.473</v>
      </c>
      <c r="BT149" s="95">
        <v>0.179688888888889</v>
      </c>
      <c r="BU149" s="101">
        <f t="shared" si="29"/>
        <v>0.652688888888889</v>
      </c>
      <c r="BV149" s="102">
        <f t="shared" si="26"/>
        <v>4.29184549356223</v>
      </c>
      <c r="BW149" s="103">
        <v>525.555555555556</v>
      </c>
      <c r="BX149" s="104">
        <f t="shared" si="27"/>
        <v>0.00280123986647592</v>
      </c>
      <c r="BY149" s="105">
        <v>900</v>
      </c>
      <c r="BZ149" s="103" t="s">
        <v>32</v>
      </c>
      <c r="CA149" s="106" t="s">
        <v>189</v>
      </c>
      <c r="CB149" s="107" t="s">
        <v>148</v>
      </c>
      <c r="CC149" s="112" t="s">
        <v>149</v>
      </c>
      <c r="CD149" s="130"/>
      <c r="CE149" s="103" t="s">
        <v>192</v>
      </c>
      <c r="CF149" s="131"/>
      <c r="CG149" s="114">
        <v>2000026730</v>
      </c>
    </row>
    <row r="150" spans="1:85">
      <c r="A150" s="53" t="str">
        <f t="shared" si="21"/>
        <v>B1-01-02-45733</v>
      </c>
      <c r="B150" s="47" t="str">
        <f t="shared" si="20"/>
        <v>B1-01-02</v>
      </c>
      <c r="C150" s="48" t="s">
        <v>43</v>
      </c>
      <c r="D150" s="49">
        <v>45733</v>
      </c>
      <c r="E150" s="50" t="s">
        <v>14</v>
      </c>
      <c r="F150" s="51" t="s">
        <v>15</v>
      </c>
      <c r="G150" s="59">
        <v>2</v>
      </c>
      <c r="H150" s="51" t="s">
        <v>165</v>
      </c>
      <c r="I150" s="59">
        <v>1</v>
      </c>
      <c r="J150" s="60">
        <f>IF(ISBLANK(H150),"",IFERROR(VLOOKUP(B150,'Np PL4 Stock'!$A:$D,4,FALSE),""))</f>
        <v>45721</v>
      </c>
      <c r="K150" s="61">
        <f>IF(ISBLANK(H150),"",SUMIF('Np PL4 Stock'!$A:$A,B150,'Np PL4 Stock'!$N:$N))</f>
        <v>1.4</v>
      </c>
      <c r="L150" s="62">
        <f>IF(ISBLANK(H150),"",VLOOKUP(LEFT(B150,5),Unit!A:B,2,FALSE))</f>
        <v>12</v>
      </c>
      <c r="M150" s="63" t="str">
        <f>IF(ISBLANK(H150),"",IFERROR(VLOOKUP(B150,'Np PL4 Stock'!$A:$T,20,FALSE),""))</f>
        <v>V1-MB1</v>
      </c>
      <c r="N150" s="63" t="str">
        <f>IF(ISBLANK(H150),"",IFERROR(VLOOKUP(B150,'Np PL4 Stock'!$A:$U,21,FALSE),""))</f>
        <v>SIS</v>
      </c>
      <c r="O150" s="62">
        <f t="shared" si="22"/>
        <v>116.666666666667</v>
      </c>
      <c r="P150" s="62">
        <f t="shared" si="23"/>
        <v>6.66666666666667e-5</v>
      </c>
      <c r="Q150" s="67">
        <f t="shared" si="24"/>
        <v>5.71428571428571e-7</v>
      </c>
      <c r="R150" s="67">
        <f t="shared" si="25"/>
        <v>7.57714285714286e-7</v>
      </c>
      <c r="S150" s="64">
        <v>12</v>
      </c>
      <c r="T150" s="68">
        <v>7.69</v>
      </c>
      <c r="U150" s="68">
        <v>7.19</v>
      </c>
      <c r="V150" s="69">
        <v>94</v>
      </c>
      <c r="W150" s="59">
        <v>414</v>
      </c>
      <c r="X150" s="71">
        <v>97</v>
      </c>
      <c r="Y150" s="59">
        <v>100</v>
      </c>
      <c r="Z150" s="71">
        <v>84</v>
      </c>
      <c r="AA150" s="59">
        <v>0</v>
      </c>
      <c r="AB150" s="59">
        <v>0</v>
      </c>
      <c r="AC150" s="59">
        <v>0</v>
      </c>
      <c r="AD150" s="59">
        <v>0</v>
      </c>
      <c r="AE150" s="59">
        <v>100</v>
      </c>
      <c r="AF150" s="73" t="s">
        <v>38</v>
      </c>
      <c r="AG150" s="73">
        <v>51500</v>
      </c>
      <c r="AH150" s="73" t="s">
        <v>38</v>
      </c>
      <c r="AI150" s="73" t="s">
        <v>38</v>
      </c>
      <c r="AJ150" s="73" t="s">
        <v>38</v>
      </c>
      <c r="AK150" s="73" t="s">
        <v>32</v>
      </c>
      <c r="AL150" s="77" t="str">
        <f>IF(ISBLANK(S150),"",IF(AJ150="Fail","Fail",IF(E150="PL4",IF(AND(T150&gt;STD_01122025!$D$3,U150&lt;STD_01122025!$D$4,OR(AF150="ND",AF150&lt;STD_01122025!$D$7),AH150="ND"),"Pass","Fail"),IF(E150="PL12",IF(AND(S150&lt;STD_01122025!$F$2,T150&gt;STD_01122025!$F$3,U150&lt;STD_01122025!$F$4,V150&gt;STD_01122025!$F$5,X150&gt;STD_01122025!$F$6,OR(AF150="ND",AF150&lt;STD_01122025!$F$7),AH150="ND"),"Pass","Fail"),IF(E150="SuperPL",IF(AND(T150&gt;STD_01122025!$H$3,U150&lt;STD_01122025!$H$4,V150&gt;STD_01122025!$H$5,X150&gt;STD_01122025!$H$6,OR(AF150="ND",AF150&lt;STD_01122025!$H$7),AH150="ND"),"Pass","Fail"),IF(E150="Flight",IF(AND(T150&gt;STD_01122025!$J$3,U150&lt;STD_01122025!$J$4,X150&gt;STD_01122025!$J$6,OR(AF150="ND",AF150&lt;STD_01122025!$J$7),AH150="ND"),"Pass","Fail"),""))))))</f>
        <v>Pass</v>
      </c>
      <c r="AM150" s="62">
        <f>IF(ISBLANK(B150),"",IFERROR(IF(VLOOKUP(B150,'Np PL4 Stock'!$A:$J,10,FALSE)="Np4",D150-VLOOKUP(B150,'Np PL4 Stock'!$A:$E,5,FALSE),D150-VLOOKUP(B150,'Np PL4 Stock'!$A:$E,5,FALSE)-1),""))</f>
        <v>12</v>
      </c>
      <c r="AN150" s="68">
        <v>7.69</v>
      </c>
      <c r="AO150" s="68">
        <v>7.19</v>
      </c>
      <c r="AP150" s="69">
        <v>93.902</v>
      </c>
      <c r="AQ150" s="64">
        <v>372</v>
      </c>
      <c r="AR150" s="64">
        <v>97</v>
      </c>
      <c r="AS150" s="59">
        <v>100</v>
      </c>
      <c r="AT150" s="73" t="s">
        <v>38</v>
      </c>
      <c r="AU150" s="73">
        <v>96000</v>
      </c>
      <c r="AV150" s="73" t="s">
        <v>38</v>
      </c>
      <c r="AW150" s="73" t="s">
        <v>38</v>
      </c>
      <c r="AX150" s="73" t="s">
        <v>32</v>
      </c>
      <c r="AY150" s="59">
        <v>0</v>
      </c>
      <c r="AZ150" s="59">
        <v>0</v>
      </c>
      <c r="BA150" s="59">
        <v>0</v>
      </c>
      <c r="BB150" s="59">
        <v>0</v>
      </c>
      <c r="BC150" s="59">
        <v>0</v>
      </c>
      <c r="BD150" s="59">
        <v>0</v>
      </c>
      <c r="BE150" s="84" t="s">
        <v>38</v>
      </c>
      <c r="BF150" s="84" t="s">
        <v>38</v>
      </c>
      <c r="BG150" s="84" t="s">
        <v>38</v>
      </c>
      <c r="BH150" s="84" t="s">
        <v>38</v>
      </c>
      <c r="BI150" s="85" t="s">
        <v>545</v>
      </c>
      <c r="BJ150" s="64" t="s">
        <v>167</v>
      </c>
      <c r="BK150" s="64" t="s">
        <v>513</v>
      </c>
      <c r="BL150" s="86" t="s">
        <v>177</v>
      </c>
      <c r="BM150" s="86" t="s">
        <v>178</v>
      </c>
      <c r="BN150" s="86"/>
      <c r="BO150" s="59">
        <v>27</v>
      </c>
      <c r="BP150" s="69">
        <v>246104308100005</v>
      </c>
      <c r="BQ150" s="92">
        <v>0.8</v>
      </c>
      <c r="BR150" s="93">
        <v>0</v>
      </c>
      <c r="BS150" s="94">
        <f t="shared" si="28"/>
        <v>0.8</v>
      </c>
      <c r="BT150" s="95">
        <v>0.2608</v>
      </c>
      <c r="BU150" s="101">
        <f t="shared" si="29"/>
        <v>1.0608</v>
      </c>
      <c r="BV150" s="102">
        <f t="shared" si="26"/>
        <v>2.68817204301075</v>
      </c>
      <c r="BW150" s="103">
        <v>800</v>
      </c>
      <c r="BX150" s="104">
        <f t="shared" si="27"/>
        <v>0.00285161290322581</v>
      </c>
      <c r="BY150" s="105">
        <v>1000</v>
      </c>
      <c r="BZ150" s="103" t="s">
        <v>32</v>
      </c>
      <c r="CA150" s="106" t="s">
        <v>168</v>
      </c>
      <c r="CB150" s="107" t="s">
        <v>148</v>
      </c>
      <c r="CC150" s="112" t="s">
        <v>149</v>
      </c>
      <c r="CD150" s="130"/>
      <c r="CE150" s="103" t="s">
        <v>192</v>
      </c>
      <c r="CF150" s="131"/>
      <c r="CG150" s="115">
        <v>1523300548</v>
      </c>
    </row>
    <row r="151" spans="1:85">
      <c r="A151" s="53" t="str">
        <f t="shared" si="21"/>
        <v>A1-17-02-45733</v>
      </c>
      <c r="B151" s="47" t="str">
        <f t="shared" si="20"/>
        <v>A1-17-02</v>
      </c>
      <c r="C151" s="48" t="s">
        <v>43</v>
      </c>
      <c r="D151" s="49">
        <v>45733</v>
      </c>
      <c r="E151" s="50" t="s">
        <v>14</v>
      </c>
      <c r="F151" s="51" t="s">
        <v>15</v>
      </c>
      <c r="G151" s="59">
        <v>2</v>
      </c>
      <c r="H151" s="51" t="s">
        <v>144</v>
      </c>
      <c r="I151" s="59">
        <v>17</v>
      </c>
      <c r="J151" s="60">
        <f>IF(ISBLANK(H151),"",IFERROR(VLOOKUP(B151,'Np PL4 Stock'!$A:$D,4,FALSE),""))</f>
        <v>45718</v>
      </c>
      <c r="K151" s="61">
        <f>IF(ISBLANK(H151),"",SUMIF('Np PL4 Stock'!$A:$A,B151,'Np PL4 Stock'!$N:$N))</f>
        <v>0.9</v>
      </c>
      <c r="L151" s="62">
        <f>IF(ISBLANK(H151),"",VLOOKUP(LEFT(B151,5),Unit!A:B,2,FALSE))</f>
        <v>8</v>
      </c>
      <c r="M151" s="63" t="str">
        <f>IF(ISBLANK(H151),"",IFERROR(VLOOKUP(B151,'Np PL4 Stock'!$A:$T,20,FALSE),""))</f>
        <v>V1-MD1</v>
      </c>
      <c r="N151" s="63" t="str">
        <f>IF(ISBLANK(H151),"",IFERROR(VLOOKUP(B151,'Np PL4 Stock'!$A:$U,21,FALSE),""))</f>
        <v>Konabay</v>
      </c>
      <c r="O151" s="62">
        <f t="shared" si="22"/>
        <v>112.5</v>
      </c>
      <c r="P151" s="62">
        <f t="shared" si="23"/>
        <v>7.08125e-5</v>
      </c>
      <c r="Q151" s="67">
        <f t="shared" si="24"/>
        <v>9.62777777777778e-7</v>
      </c>
      <c r="R151" s="67">
        <f t="shared" si="25"/>
        <v>1.3065987654321e-6</v>
      </c>
      <c r="S151" s="64">
        <v>12</v>
      </c>
      <c r="T151" s="68">
        <v>7.531</v>
      </c>
      <c r="U151" s="68">
        <v>6.65</v>
      </c>
      <c r="V151" s="69">
        <v>88.043</v>
      </c>
      <c r="W151" s="59">
        <v>428</v>
      </c>
      <c r="X151" s="71">
        <v>97</v>
      </c>
      <c r="Y151" s="59">
        <v>100</v>
      </c>
      <c r="Z151" s="71">
        <v>80</v>
      </c>
      <c r="AA151" s="59">
        <v>0</v>
      </c>
      <c r="AB151" s="59">
        <v>0</v>
      </c>
      <c r="AC151" s="59">
        <v>0</v>
      </c>
      <c r="AD151" s="59">
        <v>0</v>
      </c>
      <c r="AE151" s="59">
        <v>100</v>
      </c>
      <c r="AF151" s="73" t="s">
        <v>38</v>
      </c>
      <c r="AG151" s="73">
        <v>44000</v>
      </c>
      <c r="AH151" s="73" t="s">
        <v>38</v>
      </c>
      <c r="AI151" s="73" t="s">
        <v>38</v>
      </c>
      <c r="AJ151" s="73" t="s">
        <v>38</v>
      </c>
      <c r="AK151" s="73" t="s">
        <v>32</v>
      </c>
      <c r="AL151" s="77" t="str">
        <f>IF(ISBLANK(S151),"",IF(AJ151="Fail","Fail",IF(E151="PL4",IF(AND(T151&gt;STD_01122025!$D$3,U151&lt;STD_01122025!$D$4,OR(AF151="ND",AF151&lt;STD_01122025!$D$7),AH151="ND"),"Pass","Fail"),IF(E151="PL12",IF(AND(S151&lt;STD_01122025!$F$2,T151&gt;STD_01122025!$F$3,U151&lt;STD_01122025!$F$4,V151&gt;STD_01122025!$F$5,X151&gt;STD_01122025!$F$6,OR(AF151="ND",AF151&lt;STD_01122025!$F$7),AH151="ND"),"Pass","Fail"),IF(E151="SuperPL",IF(AND(T151&gt;STD_01122025!$H$3,U151&lt;STD_01122025!$H$4,V151&gt;STD_01122025!$H$5,X151&gt;STD_01122025!$H$6,OR(AF151="ND",AF151&lt;STD_01122025!$H$7),AH151="ND"),"Pass","Fail"),IF(E151="Flight",IF(AND(T151&gt;STD_01122025!$J$3,U151&lt;STD_01122025!$J$4,X151&gt;STD_01122025!$J$6,OR(AF151="ND",AF151&lt;STD_01122025!$J$7),AH151="ND"),"Pass","Fail"),""))))))</f>
        <v>Pass</v>
      </c>
      <c r="AM151" s="62">
        <f>IF(ISBLANK(B151),"",IFERROR(IF(VLOOKUP(B151,'Np PL4 Stock'!$A:$J,10,FALSE)="Np4",D151-VLOOKUP(B151,'Np PL4 Stock'!$A:$E,5,FALSE),D151-VLOOKUP(B151,'Np PL4 Stock'!$A:$E,5,FALSE)-1),""))</f>
        <v>15</v>
      </c>
      <c r="AN151" s="68">
        <v>8.641</v>
      </c>
      <c r="AO151" s="68">
        <v>8.255</v>
      </c>
      <c r="AP151" s="69">
        <v>97.531</v>
      </c>
      <c r="AQ151" s="64">
        <v>233</v>
      </c>
      <c r="AR151" s="64">
        <v>99</v>
      </c>
      <c r="AS151" s="59">
        <v>100</v>
      </c>
      <c r="AT151" s="73" t="s">
        <v>38</v>
      </c>
      <c r="AU151" s="73">
        <v>77500</v>
      </c>
      <c r="AV151" s="73" t="s">
        <v>38</v>
      </c>
      <c r="AW151" s="73" t="s">
        <v>38</v>
      </c>
      <c r="AX151" s="73" t="s">
        <v>32</v>
      </c>
      <c r="AY151" s="59">
        <v>0</v>
      </c>
      <c r="AZ151" s="59">
        <v>0</v>
      </c>
      <c r="BA151" s="59">
        <v>0</v>
      </c>
      <c r="BB151" s="59">
        <v>0</v>
      </c>
      <c r="BC151" s="59">
        <v>0</v>
      </c>
      <c r="BD151" s="59">
        <v>0</v>
      </c>
      <c r="BE151" s="84" t="s">
        <v>38</v>
      </c>
      <c r="BF151" s="84" t="s">
        <v>38</v>
      </c>
      <c r="BG151" s="84" t="s">
        <v>38</v>
      </c>
      <c r="BH151" s="84" t="s">
        <v>38</v>
      </c>
      <c r="BI151" s="85" t="s">
        <v>522</v>
      </c>
      <c r="BJ151" s="64" t="s">
        <v>262</v>
      </c>
      <c r="BK151" s="64" t="s">
        <v>523</v>
      </c>
      <c r="BL151" s="86" t="s">
        <v>155</v>
      </c>
      <c r="BM151" s="86" t="s">
        <v>178</v>
      </c>
      <c r="BN151" s="86"/>
      <c r="BO151" s="59">
        <v>9</v>
      </c>
      <c r="BP151" s="69">
        <v>246104305100209</v>
      </c>
      <c r="BQ151" s="92">
        <v>0.085</v>
      </c>
      <c r="BR151" s="93">
        <v>0.0085</v>
      </c>
      <c r="BS151" s="94">
        <f t="shared" si="28"/>
        <v>0.0935</v>
      </c>
      <c r="BT151" s="95">
        <v>0.03585</v>
      </c>
      <c r="BU151" s="101">
        <f t="shared" si="29"/>
        <v>0.12935</v>
      </c>
      <c r="BV151" s="102">
        <f t="shared" si="26"/>
        <v>4.29184549356223</v>
      </c>
      <c r="BW151" s="103">
        <v>93.5</v>
      </c>
      <c r="BX151" s="104">
        <f t="shared" si="27"/>
        <v>0.000555150214592275</v>
      </c>
      <c r="BY151" s="105">
        <v>1000</v>
      </c>
      <c r="BZ151" s="103" t="s">
        <v>32</v>
      </c>
      <c r="CA151" s="106" t="s">
        <v>189</v>
      </c>
      <c r="CB151" s="107" t="s">
        <v>148</v>
      </c>
      <c r="CC151" s="112" t="s">
        <v>149</v>
      </c>
      <c r="CD151" s="130"/>
      <c r="CE151" s="103" t="s">
        <v>192</v>
      </c>
      <c r="CF151" s="131"/>
      <c r="CG151" s="115">
        <v>2000028739</v>
      </c>
    </row>
    <row r="152" spans="1:85">
      <c r="A152" s="53" t="str">
        <f t="shared" si="21"/>
        <v>B1-02-02-45734</v>
      </c>
      <c r="B152" s="47" t="str">
        <f t="shared" si="20"/>
        <v>B1-02-02</v>
      </c>
      <c r="C152" s="48" t="s">
        <v>43</v>
      </c>
      <c r="D152" s="49">
        <v>45734</v>
      </c>
      <c r="E152" s="50" t="s">
        <v>14</v>
      </c>
      <c r="F152" s="51" t="s">
        <v>15</v>
      </c>
      <c r="G152" s="59">
        <v>2</v>
      </c>
      <c r="H152" s="51" t="s">
        <v>165</v>
      </c>
      <c r="I152" s="59">
        <v>2</v>
      </c>
      <c r="J152" s="60">
        <f>IF(ISBLANK(H152),"",IFERROR(VLOOKUP(B152,'Np PL4 Stock'!$A:$D,4,FALSE),""))</f>
        <v>45721</v>
      </c>
      <c r="K152" s="61">
        <f>IF(ISBLANK(H152),"",SUMIF('Np PL4 Stock'!$A:$A,B152,'Np PL4 Stock'!$N:$N))</f>
        <v>1.4</v>
      </c>
      <c r="L152" s="62">
        <f>IF(ISBLANK(H152),"",VLOOKUP(LEFT(B152,5),Unit!A:B,2,FALSE))</f>
        <v>12</v>
      </c>
      <c r="M152" s="63" t="str">
        <f>IF(ISBLANK(H152),"",IFERROR(VLOOKUP(B152,'Np PL4 Stock'!$A:$T,20,FALSE),""))</f>
        <v>V1-MB1</v>
      </c>
      <c r="N152" s="63" t="str">
        <f>IF(ISBLANK(H152),"",IFERROR(VLOOKUP(B152,'Np PL4 Stock'!$A:$U,21,FALSE),""))</f>
        <v>SIS</v>
      </c>
      <c r="O152" s="62">
        <f t="shared" si="22"/>
        <v>116.666666666667</v>
      </c>
      <c r="P152" s="62">
        <f t="shared" si="23"/>
        <v>0.000128333333333333</v>
      </c>
      <c r="Q152" s="67">
        <f t="shared" si="24"/>
        <v>1.1e-6</v>
      </c>
      <c r="R152" s="67">
        <f t="shared" si="25"/>
        <v>1.46057142857143e-6</v>
      </c>
      <c r="S152" s="64">
        <v>12</v>
      </c>
      <c r="T152" s="68">
        <v>7.674</v>
      </c>
      <c r="U152" s="68">
        <v>6.856</v>
      </c>
      <c r="V152" s="69">
        <v>94.737</v>
      </c>
      <c r="W152" s="59">
        <v>389</v>
      </c>
      <c r="X152" s="71">
        <v>96</v>
      </c>
      <c r="Y152" s="59">
        <v>100</v>
      </c>
      <c r="Z152" s="71">
        <v>88</v>
      </c>
      <c r="AA152" s="59">
        <v>0</v>
      </c>
      <c r="AB152" s="59">
        <v>0</v>
      </c>
      <c r="AC152" s="59">
        <v>0</v>
      </c>
      <c r="AD152" s="59">
        <v>0</v>
      </c>
      <c r="AE152" s="59">
        <v>100</v>
      </c>
      <c r="AF152" s="73" t="s">
        <v>38</v>
      </c>
      <c r="AG152" s="73">
        <v>47500</v>
      </c>
      <c r="AH152" s="73" t="s">
        <v>38</v>
      </c>
      <c r="AI152" s="73" t="s">
        <v>38</v>
      </c>
      <c r="AJ152" s="73" t="s">
        <v>38</v>
      </c>
      <c r="AK152" s="73" t="s">
        <v>32</v>
      </c>
      <c r="AL152" s="77" t="str">
        <f>IF(ISBLANK(S152),"",IF(AJ152="Fail","Fail",IF(E152="PL4",IF(AND(T152&gt;STD_01122025!$D$3,U152&lt;STD_01122025!$D$4,OR(AF152="ND",AF152&lt;STD_01122025!$D$7),AH152="ND"),"Pass","Fail"),IF(E152="PL12",IF(AND(S152&lt;STD_01122025!$F$2,T152&gt;STD_01122025!$F$3,U152&lt;STD_01122025!$F$4,V152&gt;STD_01122025!$F$5,X152&gt;STD_01122025!$F$6,OR(AF152="ND",AF152&lt;STD_01122025!$F$7),AH152="ND"),"Pass","Fail"),IF(E152="SuperPL",IF(AND(T152&gt;STD_01122025!$H$3,U152&lt;STD_01122025!$H$4,V152&gt;STD_01122025!$H$5,X152&gt;STD_01122025!$H$6,OR(AF152="ND",AF152&lt;STD_01122025!$H$7),AH152="ND"),"Pass","Fail"),IF(E152="Flight",IF(AND(T152&gt;STD_01122025!$J$3,U152&lt;STD_01122025!$J$4,X152&gt;STD_01122025!$J$6,OR(AF152="ND",AF152&lt;STD_01122025!$J$7),AH152="ND"),"Pass","Fail"),""))))))</f>
        <v>Pass</v>
      </c>
      <c r="AM152" s="62">
        <f>IF(ISBLANK(B152),"",IFERROR(IF(VLOOKUP(B152,'Np PL4 Stock'!$A:$J,10,FALSE)="Np4",D152-VLOOKUP(B152,'Np PL4 Stock'!$A:$E,5,FALSE),D152-VLOOKUP(B152,'Np PL4 Stock'!$A:$E,5,FALSE)-1),""))</f>
        <v>13</v>
      </c>
      <c r="AN152" s="68">
        <v>8.156</v>
      </c>
      <c r="AO152" s="68">
        <v>7.444</v>
      </c>
      <c r="AP152" s="69">
        <v>96.296</v>
      </c>
      <c r="AQ152" s="64">
        <v>295</v>
      </c>
      <c r="AR152" s="64">
        <v>97</v>
      </c>
      <c r="AS152" s="59">
        <v>100</v>
      </c>
      <c r="AT152" s="73" t="s">
        <v>38</v>
      </c>
      <c r="AU152" s="73">
        <v>48000</v>
      </c>
      <c r="AV152" s="73" t="s">
        <v>38</v>
      </c>
      <c r="AW152" s="73" t="s">
        <v>38</v>
      </c>
      <c r="AX152" s="73" t="s">
        <v>32</v>
      </c>
      <c r="AY152" s="59">
        <v>0</v>
      </c>
      <c r="AZ152" s="59">
        <v>0</v>
      </c>
      <c r="BA152" s="59">
        <v>0</v>
      </c>
      <c r="BB152" s="59">
        <v>0</v>
      </c>
      <c r="BC152" s="59">
        <v>0</v>
      </c>
      <c r="BD152" s="59">
        <v>0</v>
      </c>
      <c r="BE152" s="84" t="s">
        <v>38</v>
      </c>
      <c r="BF152" s="84" t="s">
        <v>38</v>
      </c>
      <c r="BG152" s="84" t="s">
        <v>38</v>
      </c>
      <c r="BH152" s="84" t="s">
        <v>38</v>
      </c>
      <c r="BI152" s="85" t="s">
        <v>532</v>
      </c>
      <c r="BJ152" s="86" t="s">
        <v>240</v>
      </c>
      <c r="BK152" s="64" t="s">
        <v>483</v>
      </c>
      <c r="BL152" s="86" t="s">
        <v>155</v>
      </c>
      <c r="BM152" s="86" t="s">
        <v>178</v>
      </c>
      <c r="BN152" s="86"/>
      <c r="BO152" s="64">
        <v>7</v>
      </c>
      <c r="BP152" s="69">
        <v>246104305100211</v>
      </c>
      <c r="BQ152" s="92">
        <v>0.2</v>
      </c>
      <c r="BR152" s="93">
        <v>0.02</v>
      </c>
      <c r="BS152" s="94">
        <f t="shared" si="28"/>
        <v>0.22</v>
      </c>
      <c r="BT152" s="95">
        <v>0.0698</v>
      </c>
      <c r="BU152" s="101">
        <f t="shared" si="29"/>
        <v>0.2898</v>
      </c>
      <c r="BV152" s="102">
        <f t="shared" si="26"/>
        <v>3.38983050847458</v>
      </c>
      <c r="BW152" s="103">
        <v>220</v>
      </c>
      <c r="BX152" s="104">
        <f t="shared" si="27"/>
        <v>0.000982372881355932</v>
      </c>
      <c r="BY152" s="105">
        <v>1000</v>
      </c>
      <c r="BZ152" s="103" t="s">
        <v>32</v>
      </c>
      <c r="CA152" s="106" t="s">
        <v>189</v>
      </c>
      <c r="CB152" s="107" t="s">
        <v>148</v>
      </c>
      <c r="CC152" s="112" t="s">
        <v>149</v>
      </c>
      <c r="CD152" s="106"/>
      <c r="CE152" s="103" t="s">
        <v>192</v>
      </c>
      <c r="CF152" s="113"/>
      <c r="CG152" s="114">
        <v>2000011770</v>
      </c>
    </row>
    <row r="153" ht="15" spans="1:86">
      <c r="A153" s="53" t="str">
        <f t="shared" si="21"/>
        <v>B1-03-02-45734</v>
      </c>
      <c r="B153" s="47" t="str">
        <f t="shared" si="20"/>
        <v>B1-03-02</v>
      </c>
      <c r="C153" s="48" t="s">
        <v>43</v>
      </c>
      <c r="D153" s="49">
        <v>45734</v>
      </c>
      <c r="E153" s="50" t="s">
        <v>14</v>
      </c>
      <c r="F153" s="51" t="s">
        <v>15</v>
      </c>
      <c r="G153" s="59">
        <v>2</v>
      </c>
      <c r="H153" s="51" t="s">
        <v>165</v>
      </c>
      <c r="I153" s="59">
        <v>3</v>
      </c>
      <c r="J153" s="60">
        <f>IF(ISBLANK(H153),"",IFERROR(VLOOKUP(B153,'Np PL4 Stock'!$A:$D,4,FALSE),""))</f>
        <v>45721</v>
      </c>
      <c r="K153" s="61">
        <f>IF(ISBLANK(H153),"",SUMIF('Np PL4 Stock'!$A:$A,B153,'Np PL4 Stock'!$N:$N))</f>
        <v>1.4</v>
      </c>
      <c r="L153" s="62">
        <f>IF(ISBLANK(H153),"",VLOOKUP(LEFT(B153,5),Unit!A:B,2,FALSE))</f>
        <v>12</v>
      </c>
      <c r="M153" s="63" t="str">
        <f>IF(ISBLANK(H153),"",IFERROR(VLOOKUP(B153,'Np PL4 Stock'!$A:$T,20,FALSE),""))</f>
        <v>V1-MB1</v>
      </c>
      <c r="N153" s="63" t="str">
        <f>IF(ISBLANK(H153),"",IFERROR(VLOOKUP(B153,'Np PL4 Stock'!$A:$U,21,FALSE),""))</f>
        <v>SIS</v>
      </c>
      <c r="O153" s="62">
        <f t="shared" si="22"/>
        <v>116.666666666667</v>
      </c>
      <c r="P153" s="62">
        <f t="shared" si="23"/>
        <v>7.33333333333333e-5</v>
      </c>
      <c r="Q153" s="67">
        <f t="shared" si="24"/>
        <v>9.28571428571428e-7</v>
      </c>
      <c r="R153" s="67">
        <f t="shared" si="25"/>
        <v>1.23192857142857e-6</v>
      </c>
      <c r="S153" s="64">
        <v>12</v>
      </c>
      <c r="T153" s="68">
        <v>7.665</v>
      </c>
      <c r="U153" s="68">
        <v>6.691</v>
      </c>
      <c r="V153" s="69">
        <v>94.643</v>
      </c>
      <c r="W153" s="59">
        <v>385</v>
      </c>
      <c r="X153" s="71">
        <v>95</v>
      </c>
      <c r="Y153" s="59">
        <v>100</v>
      </c>
      <c r="Z153" s="71">
        <v>84</v>
      </c>
      <c r="AA153" s="59">
        <v>0</v>
      </c>
      <c r="AB153" s="59">
        <v>0</v>
      </c>
      <c r="AC153" s="59">
        <v>0</v>
      </c>
      <c r="AD153" s="59">
        <v>0</v>
      </c>
      <c r="AE153" s="59">
        <v>100</v>
      </c>
      <c r="AF153" s="73" t="s">
        <v>38</v>
      </c>
      <c r="AG153" s="73">
        <v>38000</v>
      </c>
      <c r="AH153" s="73" t="s">
        <v>38</v>
      </c>
      <c r="AI153" s="73" t="s">
        <v>38</v>
      </c>
      <c r="AJ153" s="73" t="s">
        <v>38</v>
      </c>
      <c r="AK153" s="73" t="s">
        <v>32</v>
      </c>
      <c r="AL153" s="77" t="str">
        <f>IF(ISBLANK(S153),"",IF(AJ153="Fail","Fail",IF(E153="PL4",IF(AND(T153&gt;STD_01122025!$D$3,U153&lt;STD_01122025!$D$4,OR(AF153="ND",AF153&lt;STD_01122025!$D$7),AH153="ND"),"Pass","Fail"),IF(E153="PL12",IF(AND(S153&lt;STD_01122025!$F$2,T153&gt;STD_01122025!$F$3,U153&lt;STD_01122025!$F$4,V153&gt;STD_01122025!$F$5,X153&gt;STD_01122025!$F$6,OR(AF153="ND",AF153&lt;STD_01122025!$F$7),AH153="ND"),"Pass","Fail"),IF(E153="SuperPL",IF(AND(T153&gt;STD_01122025!$H$3,U153&lt;STD_01122025!$H$4,V153&gt;STD_01122025!$H$5,X153&gt;STD_01122025!$H$6,OR(AF153="ND",AF153&lt;STD_01122025!$H$7),AH153="ND"),"Pass","Fail"),IF(E153="Flight",IF(AND(T153&gt;STD_01122025!$J$3,U153&lt;STD_01122025!$J$4,X153&gt;STD_01122025!$J$6,OR(AF153="ND",AF153&lt;STD_01122025!$J$7),AH153="ND"),"Pass","Fail"),""))))))</f>
        <v>Pass</v>
      </c>
      <c r="AM153" s="62">
        <f>IF(ISBLANK(B153),"",IFERROR(IF(VLOOKUP(B153,'Np PL4 Stock'!$A:$J,10,FALSE)="Np4",D153-VLOOKUP(B153,'Np PL4 Stock'!$A:$E,5,FALSE),D153-VLOOKUP(B153,'Np PL4 Stock'!$A:$E,5,FALSE)-1),""))</f>
        <v>13</v>
      </c>
      <c r="AN153" s="68">
        <v>8.233</v>
      </c>
      <c r="AO153" s="68">
        <v>8.76</v>
      </c>
      <c r="AP153" s="69">
        <v>100</v>
      </c>
      <c r="AQ153" s="64">
        <v>283</v>
      </c>
      <c r="AR153" s="64">
        <v>98</v>
      </c>
      <c r="AS153" s="59">
        <v>100</v>
      </c>
      <c r="AT153" s="73" t="s">
        <v>38</v>
      </c>
      <c r="AU153" s="73">
        <v>52000</v>
      </c>
      <c r="AV153" s="73" t="s">
        <v>38</v>
      </c>
      <c r="AW153" s="73" t="s">
        <v>38</v>
      </c>
      <c r="AX153" s="73" t="s">
        <v>32</v>
      </c>
      <c r="AY153" s="59">
        <v>0</v>
      </c>
      <c r="AZ153" s="59">
        <v>0</v>
      </c>
      <c r="BA153" s="59">
        <v>0</v>
      </c>
      <c r="BB153" s="59">
        <v>0</v>
      </c>
      <c r="BC153" s="59">
        <v>0</v>
      </c>
      <c r="BD153" s="59">
        <v>0</v>
      </c>
      <c r="BE153" s="84" t="s">
        <v>38</v>
      </c>
      <c r="BF153" s="84" t="s">
        <v>38</v>
      </c>
      <c r="BG153" s="84" t="s">
        <v>38</v>
      </c>
      <c r="BH153" s="84" t="s">
        <v>38</v>
      </c>
      <c r="BI153" s="85" t="s">
        <v>532</v>
      </c>
      <c r="BJ153" s="86" t="s">
        <v>240</v>
      </c>
      <c r="BK153" s="64" t="s">
        <v>483</v>
      </c>
      <c r="BL153" s="86" t="s">
        <v>155</v>
      </c>
      <c r="BM153" s="86" t="s">
        <v>178</v>
      </c>
      <c r="BN153" s="86"/>
      <c r="BO153" s="64">
        <v>7</v>
      </c>
      <c r="BP153" s="69">
        <v>246104305100211</v>
      </c>
      <c r="BQ153" s="92">
        <v>0.8</v>
      </c>
      <c r="BR153" s="93">
        <v>0.08</v>
      </c>
      <c r="BS153" s="94">
        <f t="shared" si="28"/>
        <v>0.88</v>
      </c>
      <c r="BT153" s="95">
        <v>0.2792</v>
      </c>
      <c r="BU153" s="101">
        <f t="shared" si="29"/>
        <v>1.1592</v>
      </c>
      <c r="BV153" s="102">
        <f t="shared" si="26"/>
        <v>3.53356890459364</v>
      </c>
      <c r="BW153" s="103">
        <v>880</v>
      </c>
      <c r="BX153" s="104">
        <f t="shared" si="27"/>
        <v>0.00409611307420495</v>
      </c>
      <c r="BY153" s="105">
        <v>1000</v>
      </c>
      <c r="BZ153" s="103" t="s">
        <v>32</v>
      </c>
      <c r="CA153" s="106" t="s">
        <v>189</v>
      </c>
      <c r="CB153" s="107" t="s">
        <v>148</v>
      </c>
      <c r="CC153" s="112" t="s">
        <v>149</v>
      </c>
      <c r="CD153" s="106"/>
      <c r="CE153" s="103" t="s">
        <v>192</v>
      </c>
      <c r="CF153" s="113"/>
      <c r="CG153" s="114">
        <v>2000011770</v>
      </c>
      <c r="CH153" s="117"/>
    </row>
    <row r="154" spans="1:85">
      <c r="A154" s="53" t="str">
        <f t="shared" si="21"/>
        <v>B1-02-02-45734</v>
      </c>
      <c r="B154" s="47" t="str">
        <f t="shared" si="20"/>
        <v>B1-02-02</v>
      </c>
      <c r="C154" s="48" t="s">
        <v>43</v>
      </c>
      <c r="D154" s="49">
        <v>45734</v>
      </c>
      <c r="E154" s="50" t="s">
        <v>14</v>
      </c>
      <c r="F154" s="51" t="s">
        <v>15</v>
      </c>
      <c r="G154" s="59">
        <v>2</v>
      </c>
      <c r="H154" s="51" t="s">
        <v>165</v>
      </c>
      <c r="I154" s="59">
        <v>2</v>
      </c>
      <c r="J154" s="60">
        <f>IF(ISBLANK(H154),"",IFERROR(VLOOKUP(B154,'Np PL4 Stock'!$A:$D,4,FALSE),""))</f>
        <v>45721</v>
      </c>
      <c r="K154" s="61">
        <f>IF(ISBLANK(H154),"",SUMIF('Np PL4 Stock'!$A:$A,B154,'Np PL4 Stock'!$N:$N))</f>
        <v>1.4</v>
      </c>
      <c r="L154" s="62">
        <f>IF(ISBLANK(H154),"",VLOOKUP(LEFT(B154,5),Unit!A:B,2,FALSE))</f>
        <v>12</v>
      </c>
      <c r="M154" s="63" t="str">
        <f>IF(ISBLANK(H154),"",IFERROR(VLOOKUP(B154,'Np PL4 Stock'!$A:$T,20,FALSE),""))</f>
        <v>V1-MB1</v>
      </c>
      <c r="N154" s="63" t="str">
        <f>IF(ISBLANK(H154),"",IFERROR(VLOOKUP(B154,'Np PL4 Stock'!$A:$U,21,FALSE),""))</f>
        <v>SIS</v>
      </c>
      <c r="O154" s="62">
        <f t="shared" si="22"/>
        <v>116.666666666667</v>
      </c>
      <c r="P154" s="62">
        <f t="shared" si="23"/>
        <v>0.000128333333333333</v>
      </c>
      <c r="Q154" s="67">
        <f t="shared" si="24"/>
        <v>1.1e-6</v>
      </c>
      <c r="R154" s="67">
        <f t="shared" si="25"/>
        <v>1.46057142857143e-6</v>
      </c>
      <c r="S154" s="64">
        <v>12</v>
      </c>
      <c r="T154" s="68">
        <v>7.674</v>
      </c>
      <c r="U154" s="68">
        <v>6.856</v>
      </c>
      <c r="V154" s="69">
        <v>94.737</v>
      </c>
      <c r="W154" s="59">
        <v>389</v>
      </c>
      <c r="X154" s="71">
        <v>96</v>
      </c>
      <c r="Y154" s="59">
        <v>100</v>
      </c>
      <c r="Z154" s="71">
        <v>88</v>
      </c>
      <c r="AA154" s="59">
        <v>0</v>
      </c>
      <c r="AB154" s="59">
        <v>0</v>
      </c>
      <c r="AC154" s="59">
        <v>0</v>
      </c>
      <c r="AD154" s="59">
        <v>0</v>
      </c>
      <c r="AE154" s="59">
        <v>100</v>
      </c>
      <c r="AF154" s="73" t="s">
        <v>38</v>
      </c>
      <c r="AG154" s="73">
        <v>47500</v>
      </c>
      <c r="AH154" s="73" t="s">
        <v>38</v>
      </c>
      <c r="AI154" s="73" t="s">
        <v>38</v>
      </c>
      <c r="AJ154" s="73" t="s">
        <v>38</v>
      </c>
      <c r="AK154" s="73" t="s">
        <v>32</v>
      </c>
      <c r="AL154" s="77" t="str">
        <f>IF(ISBLANK(S154),"",IF(AJ154="Fail","Fail",IF(E154="PL4",IF(AND(T154&gt;STD_01122025!$D$3,U154&lt;STD_01122025!$D$4,OR(AF154="ND",AF154&lt;STD_01122025!$D$7),AH154="ND"),"Pass","Fail"),IF(E154="PL12",IF(AND(S154&lt;STD_01122025!$F$2,T154&gt;STD_01122025!$F$3,U154&lt;STD_01122025!$F$4,V154&gt;STD_01122025!$F$5,X154&gt;STD_01122025!$F$6,OR(AF154="ND",AF154&lt;STD_01122025!$F$7),AH154="ND"),"Pass","Fail"),IF(E154="SuperPL",IF(AND(T154&gt;STD_01122025!$H$3,U154&lt;STD_01122025!$H$4,V154&gt;STD_01122025!$H$5,X154&gt;STD_01122025!$H$6,OR(AF154="ND",AF154&lt;STD_01122025!$H$7),AH154="ND"),"Pass","Fail"),IF(E154="Flight",IF(AND(T154&gt;STD_01122025!$J$3,U154&lt;STD_01122025!$J$4,X154&gt;STD_01122025!$J$6,OR(AF154="ND",AF154&lt;STD_01122025!$J$7),AH154="ND"),"Pass","Fail"),""))))))</f>
        <v>Pass</v>
      </c>
      <c r="AM154" s="62">
        <f>IF(ISBLANK(B154),"",IFERROR(IF(VLOOKUP(B154,'Np PL4 Stock'!$A:$J,10,FALSE)="Np4",D154-VLOOKUP(B154,'Np PL4 Stock'!$A:$E,5,FALSE),D154-VLOOKUP(B154,'Np PL4 Stock'!$A:$E,5,FALSE)-1),""))</f>
        <v>13</v>
      </c>
      <c r="AN154" s="68">
        <v>8.156</v>
      </c>
      <c r="AO154" s="68">
        <v>7.444</v>
      </c>
      <c r="AP154" s="69">
        <v>96.296</v>
      </c>
      <c r="AQ154" s="64">
        <v>295</v>
      </c>
      <c r="AR154" s="64">
        <v>97</v>
      </c>
      <c r="AS154" s="59">
        <v>100</v>
      </c>
      <c r="AT154" s="73" t="s">
        <v>38</v>
      </c>
      <c r="AU154" s="73">
        <v>48000</v>
      </c>
      <c r="AV154" s="73" t="s">
        <v>38</v>
      </c>
      <c r="AW154" s="73" t="s">
        <v>38</v>
      </c>
      <c r="AX154" s="73" t="s">
        <v>32</v>
      </c>
      <c r="AY154" s="59">
        <v>0</v>
      </c>
      <c r="AZ154" s="59">
        <v>0</v>
      </c>
      <c r="BA154" s="59">
        <v>0</v>
      </c>
      <c r="BB154" s="59">
        <v>0</v>
      </c>
      <c r="BC154" s="59">
        <v>0</v>
      </c>
      <c r="BD154" s="59">
        <v>0</v>
      </c>
      <c r="BE154" s="84" t="s">
        <v>38</v>
      </c>
      <c r="BF154" s="84" t="s">
        <v>38</v>
      </c>
      <c r="BG154" s="84" t="s">
        <v>38</v>
      </c>
      <c r="BH154" s="84" t="s">
        <v>38</v>
      </c>
      <c r="BI154" s="85" t="s">
        <v>544</v>
      </c>
      <c r="BJ154" s="64" t="s">
        <v>240</v>
      </c>
      <c r="BK154" s="64" t="s">
        <v>483</v>
      </c>
      <c r="BL154" s="86" t="s">
        <v>155</v>
      </c>
      <c r="BM154" s="86" t="s">
        <v>178</v>
      </c>
      <c r="BN154" s="86"/>
      <c r="BO154" s="64">
        <v>7</v>
      </c>
      <c r="BP154" s="69">
        <v>246104305100210</v>
      </c>
      <c r="BQ154" s="92">
        <v>1.2</v>
      </c>
      <c r="BR154" s="93">
        <v>0.12</v>
      </c>
      <c r="BS154" s="94">
        <f t="shared" si="28"/>
        <v>1.32</v>
      </c>
      <c r="BT154" s="95">
        <v>0.435</v>
      </c>
      <c r="BU154" s="101">
        <f t="shared" si="29"/>
        <v>1.755</v>
      </c>
      <c r="BV154" s="102">
        <f t="shared" si="26"/>
        <v>3.38983050847458</v>
      </c>
      <c r="BW154" s="103">
        <v>1320</v>
      </c>
      <c r="BX154" s="104">
        <f t="shared" si="27"/>
        <v>0.00594915254237288</v>
      </c>
      <c r="BY154" s="105">
        <v>1000</v>
      </c>
      <c r="BZ154" s="103" t="s">
        <v>32</v>
      </c>
      <c r="CA154" s="106" t="s">
        <v>189</v>
      </c>
      <c r="CB154" s="107" t="s">
        <v>148</v>
      </c>
      <c r="CC154" s="112" t="s">
        <v>149</v>
      </c>
      <c r="CD154" s="130"/>
      <c r="CE154" s="103" t="s">
        <v>192</v>
      </c>
      <c r="CF154" s="131"/>
      <c r="CG154" s="115">
        <v>2000019296</v>
      </c>
    </row>
    <row r="155" spans="1:85">
      <c r="A155" s="53" t="str">
        <f t="shared" si="21"/>
        <v>A1-09-02-45734</v>
      </c>
      <c r="B155" s="47" t="str">
        <f t="shared" si="20"/>
        <v>A1-09-02</v>
      </c>
      <c r="C155" s="48" t="s">
        <v>43</v>
      </c>
      <c r="D155" s="49">
        <v>45734</v>
      </c>
      <c r="E155" s="50" t="s">
        <v>14</v>
      </c>
      <c r="F155" s="51" t="s">
        <v>15</v>
      </c>
      <c r="G155" s="59">
        <v>2</v>
      </c>
      <c r="H155" s="51" t="s">
        <v>144</v>
      </c>
      <c r="I155" s="59">
        <v>9</v>
      </c>
      <c r="J155" s="60">
        <f>IF(ISBLANK(H155),"",IFERROR(VLOOKUP(B155,'Np PL4 Stock'!$A:$D,4,FALSE),""))</f>
        <v>45717</v>
      </c>
      <c r="K155" s="61">
        <f>IF(ISBLANK(H155),"",SUMIF('Np PL4 Stock'!$A:$A,B155,'Np PL4 Stock'!$N:$N))</f>
        <v>2</v>
      </c>
      <c r="L155" s="62">
        <f>IF(ISBLANK(H155),"",VLOOKUP(LEFT(B155,5),Unit!A:B,2,FALSE))</f>
        <v>16</v>
      </c>
      <c r="M155" s="63" t="str">
        <f>IF(ISBLANK(H155),"",IFERROR(VLOOKUP(B155,'Np PL4 Stock'!$A:$T,20,FALSE),""))</f>
        <v>V1-MD1</v>
      </c>
      <c r="N155" s="63" t="str">
        <f>IF(ISBLANK(H155),"",IFERROR(VLOOKUP(B155,'Np PL4 Stock'!$A:$U,21,FALSE),""))</f>
        <v>Konabay</v>
      </c>
      <c r="O155" s="62">
        <f t="shared" si="22"/>
        <v>125</v>
      </c>
      <c r="P155" s="62">
        <f t="shared" si="23"/>
        <v>5.25e-5</v>
      </c>
      <c r="Q155" s="67">
        <f t="shared" si="24"/>
        <v>9.075e-7</v>
      </c>
      <c r="R155" s="67">
        <f t="shared" si="25"/>
        <v>1.204125e-6</v>
      </c>
      <c r="S155" s="64">
        <v>13</v>
      </c>
      <c r="T155" s="68">
        <v>7.535</v>
      </c>
      <c r="U155" s="68">
        <v>6.924</v>
      </c>
      <c r="V155" s="69">
        <v>84.337</v>
      </c>
      <c r="W155" s="59">
        <v>408</v>
      </c>
      <c r="X155" s="71">
        <v>93</v>
      </c>
      <c r="Y155" s="59">
        <v>100</v>
      </c>
      <c r="Z155" s="71">
        <v>84</v>
      </c>
      <c r="AA155" s="59">
        <v>0</v>
      </c>
      <c r="AB155" s="59">
        <v>0</v>
      </c>
      <c r="AC155" s="59">
        <v>0</v>
      </c>
      <c r="AD155" s="59">
        <v>0</v>
      </c>
      <c r="AE155" s="59">
        <v>100</v>
      </c>
      <c r="AF155" s="73" t="s">
        <v>38</v>
      </c>
      <c r="AG155" s="73">
        <v>100000</v>
      </c>
      <c r="AH155" s="73" t="s">
        <v>38</v>
      </c>
      <c r="AI155" s="73" t="s">
        <v>38</v>
      </c>
      <c r="AJ155" s="73" t="s">
        <v>38</v>
      </c>
      <c r="AK155" s="73" t="s">
        <v>32</v>
      </c>
      <c r="AL155" s="77" t="str">
        <f>IF(ISBLANK(S155),"",IF(AJ155="Fail","Fail",IF(E155="PL4",IF(AND(T155&gt;STD_01122025!$D$3,U155&lt;STD_01122025!$D$4,OR(AF155="ND",AF155&lt;STD_01122025!$D$7),AH155="ND"),"Pass","Fail"),IF(E155="PL12",IF(AND(S155&lt;STD_01122025!$F$2,T155&gt;STD_01122025!$F$3,U155&lt;STD_01122025!$F$4,V155&gt;STD_01122025!$F$5,X155&gt;STD_01122025!$F$6,OR(AF155="ND",AF155&lt;STD_01122025!$F$7),AH155="ND"),"Pass","Fail"),IF(E155="SuperPL",IF(AND(T155&gt;STD_01122025!$H$3,U155&lt;STD_01122025!$H$4,V155&gt;STD_01122025!$H$5,X155&gt;STD_01122025!$H$6,OR(AF155="ND",AF155&lt;STD_01122025!$H$7),AH155="ND"),"Pass","Fail"),IF(E155="Flight",IF(AND(T155&gt;STD_01122025!$J$3,U155&lt;STD_01122025!$J$4,X155&gt;STD_01122025!$J$6,OR(AF155="ND",AF155&lt;STD_01122025!$J$7),AH155="ND"),"Pass","Fail"),""))))))</f>
        <v>Pass</v>
      </c>
      <c r="AM155" s="62">
        <f>IF(ISBLANK(B155),"",IFERROR(IF(VLOOKUP(B155,'Np PL4 Stock'!$A:$J,10,FALSE)="Np4",D155-VLOOKUP(B155,'Np PL4 Stock'!$A:$E,5,FALSE),D155-VLOOKUP(B155,'Np PL4 Stock'!$A:$E,5,FALSE)-1),""))</f>
        <v>17</v>
      </c>
      <c r="AN155" s="68">
        <v>9.14</v>
      </c>
      <c r="AO155" s="68">
        <v>8.476</v>
      </c>
      <c r="AP155" s="69">
        <v>100</v>
      </c>
      <c r="AQ155" s="64">
        <v>201</v>
      </c>
      <c r="AR155" s="64">
        <v>98</v>
      </c>
      <c r="AS155" s="59">
        <v>100</v>
      </c>
      <c r="AT155" s="73" t="s">
        <v>38</v>
      </c>
      <c r="AU155" s="73">
        <v>92500</v>
      </c>
      <c r="AV155" s="73" t="s">
        <v>38</v>
      </c>
      <c r="AW155" s="73" t="s">
        <v>38</v>
      </c>
      <c r="AX155" s="73" t="s">
        <v>32</v>
      </c>
      <c r="AY155" s="59">
        <v>0</v>
      </c>
      <c r="AZ155" s="59">
        <v>0</v>
      </c>
      <c r="BA155" s="59">
        <v>0</v>
      </c>
      <c r="BB155" s="59">
        <v>0</v>
      </c>
      <c r="BC155" s="59">
        <v>0</v>
      </c>
      <c r="BD155" s="59">
        <v>0</v>
      </c>
      <c r="BE155" s="84" t="s">
        <v>38</v>
      </c>
      <c r="BF155" s="84" t="s">
        <v>38</v>
      </c>
      <c r="BG155" s="84" t="s">
        <v>38</v>
      </c>
      <c r="BH155" s="84" t="s">
        <v>38</v>
      </c>
      <c r="BI155" s="85" t="s">
        <v>562</v>
      </c>
      <c r="BJ155" s="64" t="s">
        <v>262</v>
      </c>
      <c r="BK155" s="64" t="s">
        <v>523</v>
      </c>
      <c r="BL155" s="86" t="s">
        <v>155</v>
      </c>
      <c r="BM155" s="86" t="s">
        <v>178</v>
      </c>
      <c r="BN155" s="86"/>
      <c r="BO155" s="64">
        <v>16</v>
      </c>
      <c r="BP155" s="69">
        <v>246104305100212</v>
      </c>
      <c r="BQ155" s="92">
        <v>0.7</v>
      </c>
      <c r="BR155" s="93">
        <v>0.14</v>
      </c>
      <c r="BS155" s="94">
        <f t="shared" si="28"/>
        <v>0.84</v>
      </c>
      <c r="BT155" s="95">
        <v>0.252</v>
      </c>
      <c r="BU155" s="101">
        <f t="shared" si="29"/>
        <v>1.092</v>
      </c>
      <c r="BV155" s="102">
        <f t="shared" si="26"/>
        <v>4.97512437810945</v>
      </c>
      <c r="BW155" s="103">
        <v>840</v>
      </c>
      <c r="BX155" s="104">
        <f t="shared" si="27"/>
        <v>0.00543283582089552</v>
      </c>
      <c r="BY155" s="105">
        <v>1000</v>
      </c>
      <c r="BZ155" s="103" t="s">
        <v>32</v>
      </c>
      <c r="CA155" s="106" t="s">
        <v>189</v>
      </c>
      <c r="CB155" s="107" t="s">
        <v>148</v>
      </c>
      <c r="CC155" s="112" t="s">
        <v>149</v>
      </c>
      <c r="CD155" s="130"/>
      <c r="CE155" s="103" t="s">
        <v>192</v>
      </c>
      <c r="CF155" s="131"/>
      <c r="CG155" s="114">
        <v>2000016766</v>
      </c>
    </row>
    <row r="156" s="24" customFormat="1" spans="1:96">
      <c r="A156" s="53" t="str">
        <f t="shared" si="21"/>
        <v>A1-17-02-45735</v>
      </c>
      <c r="B156" s="47" t="str">
        <f t="shared" si="20"/>
        <v>A1-17-02</v>
      </c>
      <c r="C156" s="48" t="s">
        <v>43</v>
      </c>
      <c r="D156" s="49">
        <v>45735</v>
      </c>
      <c r="E156" s="50" t="s">
        <v>14</v>
      </c>
      <c r="F156" s="51" t="s">
        <v>15</v>
      </c>
      <c r="G156" s="59">
        <v>2</v>
      </c>
      <c r="H156" s="51" t="s">
        <v>144</v>
      </c>
      <c r="I156" s="59">
        <v>17</v>
      </c>
      <c r="J156" s="60">
        <f>IF(ISBLANK(H156),"",IFERROR(VLOOKUP(B156,'Np PL4 Stock'!$A:$D,4,FALSE),""))</f>
        <v>45718</v>
      </c>
      <c r="K156" s="61">
        <f>IF(ISBLANK(H156),"",SUMIF('Np PL4 Stock'!$A:$A,B156,'Np PL4 Stock'!$N:$N))</f>
        <v>0.9</v>
      </c>
      <c r="L156" s="62">
        <f>IF(ISBLANK(H156),"",VLOOKUP(LEFT(B156,5),Unit!A:B,2,FALSE))</f>
        <v>8</v>
      </c>
      <c r="M156" s="63" t="str">
        <f>IF(ISBLANK(H156),"",IFERROR(VLOOKUP(B156,'Np PL4 Stock'!$A:$T,20,FALSE),""))</f>
        <v>V1-MD1</v>
      </c>
      <c r="N156" s="63" t="str">
        <f>IF(ISBLANK(H156),"",IFERROR(VLOOKUP(B156,'Np PL4 Stock'!$A:$U,21,FALSE),""))</f>
        <v>Konabay</v>
      </c>
      <c r="O156" s="62">
        <f t="shared" si="22"/>
        <v>112.5</v>
      </c>
      <c r="P156" s="62">
        <f t="shared" si="23"/>
        <v>3.75e-5</v>
      </c>
      <c r="Q156" s="67">
        <f t="shared" si="24"/>
        <v>9.62777777777778e-7</v>
      </c>
      <c r="R156" s="67">
        <f t="shared" si="25"/>
        <v>1.3065987654321e-6</v>
      </c>
      <c r="S156" s="64">
        <v>12</v>
      </c>
      <c r="T156" s="68">
        <v>7.531</v>
      </c>
      <c r="U156" s="68">
        <v>6.65</v>
      </c>
      <c r="V156" s="69">
        <v>88.043</v>
      </c>
      <c r="W156" s="59">
        <v>428</v>
      </c>
      <c r="X156" s="64">
        <v>97</v>
      </c>
      <c r="Y156" s="59">
        <v>100</v>
      </c>
      <c r="Z156" s="59">
        <v>80</v>
      </c>
      <c r="AA156" s="59">
        <v>0</v>
      </c>
      <c r="AB156" s="59">
        <v>0</v>
      </c>
      <c r="AC156" s="59">
        <v>0</v>
      </c>
      <c r="AD156" s="59">
        <v>0</v>
      </c>
      <c r="AE156" s="59">
        <v>100</v>
      </c>
      <c r="AF156" s="73" t="s">
        <v>38</v>
      </c>
      <c r="AG156" s="73">
        <v>44000</v>
      </c>
      <c r="AH156" s="73" t="s">
        <v>38</v>
      </c>
      <c r="AI156" s="73" t="s">
        <v>38</v>
      </c>
      <c r="AJ156" s="73" t="s">
        <v>38</v>
      </c>
      <c r="AK156" s="73" t="s">
        <v>32</v>
      </c>
      <c r="AL156" s="77" t="str">
        <f>IF(ISBLANK(S156),"",IF(AJ156="Fail","Fail",IF(E156="PL4",IF(AND(T156&gt;STD_01122025!$D$3,U156&lt;STD_01122025!$D$4,OR(AF156="ND",AF156&lt;STD_01122025!$D$7),AH156="ND"),"Pass","Fail"),IF(E156="PL12",IF(AND(S156&lt;STD_01122025!$F$2,T156&gt;STD_01122025!$F$3,U156&lt;STD_01122025!$F$4,V156&gt;STD_01122025!$F$5,X156&gt;STD_01122025!$F$6,OR(AF156="ND",AF156&lt;STD_01122025!$F$7),AH156="ND"),"Pass","Fail"),IF(E156="SuperPL",IF(AND(T156&gt;STD_01122025!$H$3,U156&lt;STD_01122025!$H$4,V156&gt;STD_01122025!$H$5,X156&gt;STD_01122025!$H$6,OR(AF156="ND",AF156&lt;STD_01122025!$H$7),AH156="ND"),"Pass","Fail"),IF(E156="Flight",IF(AND(T156&gt;STD_01122025!$J$3,U156&lt;STD_01122025!$J$4,X156&gt;STD_01122025!$J$6,OR(AF156="ND",AF156&lt;STD_01122025!$J$7),AH156="ND"),"Pass","Fail"),""))))))</f>
        <v>Pass</v>
      </c>
      <c r="AM156" s="62">
        <f>IF(ISBLANK(B156),"",IFERROR(IF(VLOOKUP(B156,'Np PL4 Stock'!$A:$J,10,FALSE)="Np4",D156-VLOOKUP(B156,'Np PL4 Stock'!$A:$E,5,FALSE),D156-VLOOKUP(B156,'Np PL4 Stock'!$A:$E,5,FALSE)-1),""))</f>
        <v>17</v>
      </c>
      <c r="AN156" s="68">
        <v>9.162</v>
      </c>
      <c r="AO156" s="68">
        <v>8.758</v>
      </c>
      <c r="AP156" s="69">
        <v>100</v>
      </c>
      <c r="AQ156" s="64">
        <v>198</v>
      </c>
      <c r="AR156" s="64">
        <v>98</v>
      </c>
      <c r="AS156" s="59">
        <v>100</v>
      </c>
      <c r="AT156" s="73" t="s">
        <v>38</v>
      </c>
      <c r="AU156" s="73">
        <v>45000</v>
      </c>
      <c r="AV156" s="73" t="s">
        <v>38</v>
      </c>
      <c r="AW156" s="73" t="s">
        <v>38</v>
      </c>
      <c r="AX156" s="73" t="s">
        <v>32</v>
      </c>
      <c r="AY156" s="59">
        <v>0</v>
      </c>
      <c r="AZ156" s="59">
        <v>0</v>
      </c>
      <c r="BA156" s="59">
        <v>0</v>
      </c>
      <c r="BB156" s="59">
        <v>0</v>
      </c>
      <c r="BC156" s="59">
        <v>0</v>
      </c>
      <c r="BD156" s="59">
        <v>0</v>
      </c>
      <c r="BE156" s="84" t="s">
        <v>38</v>
      </c>
      <c r="BF156" s="84" t="s">
        <v>38</v>
      </c>
      <c r="BG156" s="84" t="s">
        <v>38</v>
      </c>
      <c r="BH156" s="84" t="s">
        <v>38</v>
      </c>
      <c r="BI156" s="85" t="s">
        <v>515</v>
      </c>
      <c r="BJ156" s="86" t="s">
        <v>261</v>
      </c>
      <c r="BK156" s="64" t="s">
        <v>495</v>
      </c>
      <c r="BL156" s="86" t="s">
        <v>155</v>
      </c>
      <c r="BM156" s="86" t="s">
        <v>178</v>
      </c>
      <c r="BN156" s="86"/>
      <c r="BO156" s="64">
        <v>9</v>
      </c>
      <c r="BP156" s="523" t="s">
        <v>563</v>
      </c>
      <c r="BQ156" s="92">
        <v>0.25</v>
      </c>
      <c r="BR156" s="93">
        <v>0.05</v>
      </c>
      <c r="BS156" s="94">
        <f t="shared" si="28"/>
        <v>0.3</v>
      </c>
      <c r="BT156" s="95">
        <v>0.0939</v>
      </c>
      <c r="BU156" s="101">
        <f t="shared" si="29"/>
        <v>0.3939</v>
      </c>
      <c r="BV156" s="102">
        <f t="shared" si="26"/>
        <v>5.05050505050505</v>
      </c>
      <c r="BW156" s="103">
        <v>300</v>
      </c>
      <c r="BX156" s="104">
        <f t="shared" si="27"/>
        <v>0.00198939393939394</v>
      </c>
      <c r="BY156" s="105">
        <v>1000</v>
      </c>
      <c r="BZ156" s="103" t="s">
        <v>32</v>
      </c>
      <c r="CA156" s="106" t="s">
        <v>189</v>
      </c>
      <c r="CB156" s="107" t="s">
        <v>148</v>
      </c>
      <c r="CC156" s="112" t="s">
        <v>149</v>
      </c>
      <c r="CD156" s="106"/>
      <c r="CE156" s="103" t="s">
        <v>192</v>
      </c>
      <c r="CF156" s="113"/>
      <c r="CG156" s="115">
        <v>2000026895</v>
      </c>
      <c r="CH156" s="133"/>
      <c r="CI156" s="133"/>
      <c r="CJ156" s="133"/>
      <c r="CK156" s="133"/>
      <c r="CL156" s="133"/>
      <c r="CM156" s="133"/>
      <c r="CN156" s="133"/>
      <c r="CO156" s="133"/>
      <c r="CP156" s="133"/>
      <c r="CQ156" s="133"/>
      <c r="CR156" s="133"/>
    </row>
    <row r="157" spans="1:85">
      <c r="A157" s="53" t="str">
        <f t="shared" si="21"/>
        <v>A1-20-02-45735</v>
      </c>
      <c r="B157" s="47" t="str">
        <f t="shared" si="20"/>
        <v>A1-20-02</v>
      </c>
      <c r="C157" s="48" t="s">
        <v>43</v>
      </c>
      <c r="D157" s="49">
        <v>45735</v>
      </c>
      <c r="E157" s="50" t="s">
        <v>14</v>
      </c>
      <c r="F157" s="51" t="s">
        <v>15</v>
      </c>
      <c r="G157" s="59">
        <v>2</v>
      </c>
      <c r="H157" s="51" t="s">
        <v>144</v>
      </c>
      <c r="I157" s="59">
        <v>20</v>
      </c>
      <c r="J157" s="60">
        <f>IF(ISBLANK(H157),"",IFERROR(VLOOKUP(B157,'Np PL4 Stock'!$A:$D,4,FALSE),""))</f>
        <v>45718</v>
      </c>
      <c r="K157" s="61">
        <f>IF(ISBLANK(H157),"",SUMIF('Np PL4 Stock'!$A:$A,B157,'Np PL4 Stock'!$N:$N))</f>
        <v>0.9</v>
      </c>
      <c r="L157" s="62">
        <f>IF(ISBLANK(H157),"",VLOOKUP(LEFT(B157,5),Unit!A:B,2,FALSE))</f>
        <v>8</v>
      </c>
      <c r="M157" s="63" t="str">
        <f>IF(ISBLANK(H157),"",IFERROR(VLOOKUP(B157,'Np PL4 Stock'!$A:$T,20,FALSE),""))</f>
        <v>V1-MD1</v>
      </c>
      <c r="N157" s="63" t="str">
        <f>IF(ISBLANK(H157),"",IFERROR(VLOOKUP(B157,'Np PL4 Stock'!$A:$U,21,FALSE),""))</f>
        <v>Konabay</v>
      </c>
      <c r="O157" s="62">
        <f t="shared" si="22"/>
        <v>112.5</v>
      </c>
      <c r="P157" s="62">
        <f t="shared" si="23"/>
        <v>9.15e-5</v>
      </c>
      <c r="Q157" s="67">
        <f t="shared" si="24"/>
        <v>8.13333333333333e-7</v>
      </c>
      <c r="R157" s="67">
        <f t="shared" si="25"/>
        <v>1.079e-6</v>
      </c>
      <c r="S157" s="64">
        <v>12</v>
      </c>
      <c r="T157" s="68">
        <v>7.67</v>
      </c>
      <c r="U157" s="68">
        <v>6.05</v>
      </c>
      <c r="V157" s="69">
        <v>89.888</v>
      </c>
      <c r="W157" s="59">
        <v>383</v>
      </c>
      <c r="X157" s="64">
        <v>98</v>
      </c>
      <c r="Y157" s="59">
        <v>100</v>
      </c>
      <c r="Z157" s="59">
        <v>88</v>
      </c>
      <c r="AA157" s="59">
        <v>0</v>
      </c>
      <c r="AB157" s="59">
        <v>0</v>
      </c>
      <c r="AC157" s="59">
        <v>0</v>
      </c>
      <c r="AD157" s="59">
        <v>0</v>
      </c>
      <c r="AE157" s="59">
        <v>100</v>
      </c>
      <c r="AF157" s="73" t="s">
        <v>38</v>
      </c>
      <c r="AG157" s="73">
        <v>34500</v>
      </c>
      <c r="AH157" s="73" t="s">
        <v>38</v>
      </c>
      <c r="AI157" s="73" t="s">
        <v>38</v>
      </c>
      <c r="AJ157" s="73" t="s">
        <v>38</v>
      </c>
      <c r="AK157" s="73" t="s">
        <v>32</v>
      </c>
      <c r="AL157" s="77" t="str">
        <f>IF(ISBLANK(S157),"",IF(AJ157="Fail","Fail",IF(E157="PL4",IF(AND(T157&gt;STD_01122025!$D$3,U157&lt;STD_01122025!$D$4,OR(AF157="ND",AF157&lt;STD_01122025!$D$7),AH157="ND"),"Pass","Fail"),IF(E157="PL12",IF(AND(S157&lt;STD_01122025!$F$2,T157&gt;STD_01122025!$F$3,U157&lt;STD_01122025!$F$4,V157&gt;STD_01122025!$F$5,X157&gt;STD_01122025!$F$6,OR(AF157="ND",AF157&lt;STD_01122025!$F$7),AH157="ND"),"Pass","Fail"),IF(E157="SuperPL",IF(AND(T157&gt;STD_01122025!$H$3,U157&lt;STD_01122025!$H$4,V157&gt;STD_01122025!$H$5,X157&gt;STD_01122025!$H$6,OR(AF157="ND",AF157&lt;STD_01122025!$H$7),AH157="ND"),"Pass","Fail"),IF(E157="Flight",IF(AND(T157&gt;STD_01122025!$J$3,U157&lt;STD_01122025!$J$4,X157&gt;STD_01122025!$J$6,OR(AF157="ND",AF157&lt;STD_01122025!$J$7),AH157="ND"),"Pass","Fail"),""))))))</f>
        <v>Pass</v>
      </c>
      <c r="AM157" s="62">
        <f>IF(ISBLANK(B157),"",IFERROR(IF(VLOOKUP(B157,'Np PL4 Stock'!$A:$J,10,FALSE)="Np4",D157-VLOOKUP(B157,'Np PL4 Stock'!$A:$E,5,FALSE),D157-VLOOKUP(B157,'Np PL4 Stock'!$A:$E,5,FALSE)-1),""))</f>
        <v>17</v>
      </c>
      <c r="AN157" s="68">
        <v>9.284</v>
      </c>
      <c r="AO157" s="68">
        <v>8.269</v>
      </c>
      <c r="AP157" s="69">
        <v>100</v>
      </c>
      <c r="AQ157" s="64">
        <v>186</v>
      </c>
      <c r="AR157" s="64">
        <v>97</v>
      </c>
      <c r="AS157" s="59">
        <v>100</v>
      </c>
      <c r="AT157" s="73">
        <v>66000</v>
      </c>
      <c r="AU157" s="73">
        <v>2500</v>
      </c>
      <c r="AV157" s="73" t="s">
        <v>38</v>
      </c>
      <c r="AW157" s="73" t="s">
        <v>38</v>
      </c>
      <c r="AX157" s="73" t="s">
        <v>32</v>
      </c>
      <c r="AY157" s="59">
        <v>0</v>
      </c>
      <c r="AZ157" s="59">
        <v>0</v>
      </c>
      <c r="BA157" s="59">
        <v>0</v>
      </c>
      <c r="BB157" s="59">
        <v>0</v>
      </c>
      <c r="BC157" s="59">
        <v>0</v>
      </c>
      <c r="BD157" s="59">
        <v>0</v>
      </c>
      <c r="BE157" s="84" t="s">
        <v>38</v>
      </c>
      <c r="BF157" s="84" t="s">
        <v>38</v>
      </c>
      <c r="BG157" s="84" t="s">
        <v>38</v>
      </c>
      <c r="BH157" s="84" t="s">
        <v>38</v>
      </c>
      <c r="BI157" s="85" t="s">
        <v>515</v>
      </c>
      <c r="BJ157" s="86" t="s">
        <v>261</v>
      </c>
      <c r="BK157" s="64" t="s">
        <v>495</v>
      </c>
      <c r="BL157" s="86" t="s">
        <v>155</v>
      </c>
      <c r="BM157" s="86" t="s">
        <v>178</v>
      </c>
      <c r="BN157" s="86"/>
      <c r="BO157" s="64">
        <v>9</v>
      </c>
      <c r="BP157" s="523" t="s">
        <v>563</v>
      </c>
      <c r="BQ157" s="92">
        <v>0.61</v>
      </c>
      <c r="BR157" s="93">
        <v>0.122</v>
      </c>
      <c r="BS157" s="94">
        <f t="shared" si="28"/>
        <v>0.732</v>
      </c>
      <c r="BT157" s="95">
        <v>0.2391</v>
      </c>
      <c r="BU157" s="101">
        <f t="shared" si="29"/>
        <v>0.9711</v>
      </c>
      <c r="BV157" s="102">
        <f t="shared" si="26"/>
        <v>5.37634408602151</v>
      </c>
      <c r="BW157" s="103">
        <v>732</v>
      </c>
      <c r="BX157" s="104">
        <f t="shared" si="27"/>
        <v>0.00522096774193548</v>
      </c>
      <c r="BY157" s="105">
        <v>1000</v>
      </c>
      <c r="BZ157" s="103" t="s">
        <v>32</v>
      </c>
      <c r="CA157" s="106" t="s">
        <v>189</v>
      </c>
      <c r="CB157" s="107" t="s">
        <v>148</v>
      </c>
      <c r="CC157" s="112" t="s">
        <v>149</v>
      </c>
      <c r="CD157" s="106"/>
      <c r="CE157" s="103" t="s">
        <v>192</v>
      </c>
      <c r="CF157" s="123"/>
      <c r="CG157" s="115">
        <v>2000026895</v>
      </c>
    </row>
    <row r="158" spans="1:85">
      <c r="A158" s="53" t="str">
        <f t="shared" si="21"/>
        <v>B1-04-02-45735</v>
      </c>
      <c r="B158" s="47" t="str">
        <f t="shared" si="20"/>
        <v>B1-04-02</v>
      </c>
      <c r="C158" s="48" t="s">
        <v>43</v>
      </c>
      <c r="D158" s="49">
        <v>45735</v>
      </c>
      <c r="E158" s="50" t="s">
        <v>14</v>
      </c>
      <c r="F158" s="51" t="s">
        <v>15</v>
      </c>
      <c r="G158" s="59">
        <v>2</v>
      </c>
      <c r="H158" s="51" t="s">
        <v>165</v>
      </c>
      <c r="I158" s="59">
        <v>4</v>
      </c>
      <c r="J158" s="60">
        <f>IF(ISBLANK(H158),"",IFERROR(VLOOKUP(B158,'Np PL4 Stock'!$A:$D,4,FALSE),""))</f>
        <v>45721</v>
      </c>
      <c r="K158" s="61">
        <f>IF(ISBLANK(H158),"",SUMIF('Np PL4 Stock'!$A:$A,B158,'Np PL4 Stock'!$N:$N))</f>
        <v>1.4</v>
      </c>
      <c r="L158" s="62">
        <f>IF(ISBLANK(H158),"",VLOOKUP(LEFT(B158,5),Unit!A:B,2,FALSE))</f>
        <v>12</v>
      </c>
      <c r="M158" s="63" t="str">
        <f>IF(ISBLANK(H158),"",IFERROR(VLOOKUP(B158,'Np PL4 Stock'!$A:$T,20,FALSE),""))</f>
        <v>V1-MB1</v>
      </c>
      <c r="N158" s="63" t="str">
        <f>IF(ISBLANK(H158),"",IFERROR(VLOOKUP(B158,'Np PL4 Stock'!$A:$U,21,FALSE),""))</f>
        <v>SIS</v>
      </c>
      <c r="O158" s="62">
        <f t="shared" si="22"/>
        <v>116.666666666667</v>
      </c>
      <c r="P158" s="62">
        <f t="shared" si="23"/>
        <v>9.16666666666667e-6</v>
      </c>
      <c r="Q158" s="67">
        <f t="shared" si="24"/>
        <v>8.64285714285714e-7</v>
      </c>
      <c r="R158" s="67">
        <f t="shared" si="25"/>
        <v>1.10267857142857e-6</v>
      </c>
      <c r="S158" s="64">
        <v>12</v>
      </c>
      <c r="T158" s="68">
        <v>7.748</v>
      </c>
      <c r="U158" s="68">
        <v>6.485</v>
      </c>
      <c r="V158" s="69">
        <v>95.946</v>
      </c>
      <c r="W158" s="59">
        <v>378</v>
      </c>
      <c r="X158" s="71">
        <v>98</v>
      </c>
      <c r="Y158" s="59">
        <v>100</v>
      </c>
      <c r="Z158" s="71">
        <v>92</v>
      </c>
      <c r="AA158" s="59">
        <v>0</v>
      </c>
      <c r="AB158" s="59">
        <v>0</v>
      </c>
      <c r="AC158" s="59">
        <v>0</v>
      </c>
      <c r="AD158" s="59">
        <v>0</v>
      </c>
      <c r="AE158" s="59">
        <v>100</v>
      </c>
      <c r="AF158" s="73" t="s">
        <v>38</v>
      </c>
      <c r="AG158" s="73">
        <v>57500</v>
      </c>
      <c r="AH158" s="73" t="s">
        <v>38</v>
      </c>
      <c r="AI158" s="73" t="s">
        <v>38</v>
      </c>
      <c r="AJ158" s="73" t="s">
        <v>38</v>
      </c>
      <c r="AK158" s="73" t="s">
        <v>32</v>
      </c>
      <c r="AL158" s="77" t="str">
        <f>IF(ISBLANK(S158),"",IF(AJ158="Fail","Fail",IF(E158="PL4",IF(AND(T158&gt;STD_01122025!$D$3,U158&lt;STD_01122025!$D$4,OR(AF158="ND",AF158&lt;STD_01122025!$D$7),AH158="ND"),"Pass","Fail"),IF(E158="PL12",IF(AND(S158&lt;STD_01122025!$F$2,T158&gt;STD_01122025!$F$3,U158&lt;STD_01122025!$F$4,V158&gt;STD_01122025!$F$5,X158&gt;STD_01122025!$F$6,OR(AF158="ND",AF158&lt;STD_01122025!$F$7),AH158="ND"),"Pass","Fail"),IF(E158="SuperPL",IF(AND(T158&gt;STD_01122025!$H$3,U158&lt;STD_01122025!$H$4,V158&gt;STD_01122025!$H$5,X158&gt;STD_01122025!$H$6,OR(AF158="ND",AF158&lt;STD_01122025!$H$7),AH158="ND"),"Pass","Fail"),IF(E158="Flight",IF(AND(T158&gt;STD_01122025!$J$3,U158&lt;STD_01122025!$J$4,X158&gt;STD_01122025!$J$6,OR(AF158="ND",AF158&lt;STD_01122025!$J$7),AH158="ND"),"Pass","Fail"),""))))))</f>
        <v>Pass</v>
      </c>
      <c r="AM158" s="62">
        <f>IF(ISBLANK(B158),"",IFERROR(IF(VLOOKUP(B158,'Np PL4 Stock'!$A:$J,10,FALSE)="Np4",D158-VLOOKUP(B158,'Np PL4 Stock'!$A:$E,5,FALSE),D158-VLOOKUP(B158,'Np PL4 Stock'!$A:$E,5,FALSE)-1),""))</f>
        <v>14</v>
      </c>
      <c r="AN158" s="68">
        <v>8.116</v>
      </c>
      <c r="AO158" s="68">
        <v>5.488</v>
      </c>
      <c r="AP158" s="69">
        <v>100</v>
      </c>
      <c r="AQ158" s="64">
        <v>307</v>
      </c>
      <c r="AR158" s="64">
        <v>97</v>
      </c>
      <c r="AS158" s="59">
        <v>100</v>
      </c>
      <c r="AT158" s="73">
        <v>2500</v>
      </c>
      <c r="AU158" s="73">
        <v>8000</v>
      </c>
      <c r="AV158" s="73" t="s">
        <v>38</v>
      </c>
      <c r="AW158" s="73" t="s">
        <v>38</v>
      </c>
      <c r="AX158" s="73" t="s">
        <v>32</v>
      </c>
      <c r="AY158" s="59">
        <v>0</v>
      </c>
      <c r="AZ158" s="59">
        <v>0</v>
      </c>
      <c r="BA158" s="59">
        <v>0</v>
      </c>
      <c r="BB158" s="59">
        <v>0</v>
      </c>
      <c r="BC158" s="59">
        <v>0</v>
      </c>
      <c r="BD158" s="59">
        <v>0</v>
      </c>
      <c r="BE158" s="84" t="s">
        <v>38</v>
      </c>
      <c r="BF158" s="84" t="s">
        <v>38</v>
      </c>
      <c r="BG158" s="84" t="s">
        <v>38</v>
      </c>
      <c r="BH158" s="84" t="s">
        <v>38</v>
      </c>
      <c r="BI158" s="85" t="s">
        <v>521</v>
      </c>
      <c r="BJ158" s="86" t="s">
        <v>240</v>
      </c>
      <c r="BK158" s="64" t="s">
        <v>483</v>
      </c>
      <c r="BL158" s="86" t="s">
        <v>155</v>
      </c>
      <c r="BM158" s="86" t="s">
        <v>178</v>
      </c>
      <c r="BN158" s="86"/>
      <c r="BO158" s="64">
        <v>7</v>
      </c>
      <c r="BP158" s="523" t="s">
        <v>564</v>
      </c>
      <c r="BQ158" s="92">
        <v>0.1</v>
      </c>
      <c r="BR158" s="93">
        <v>0.01</v>
      </c>
      <c r="BS158" s="94">
        <f t="shared" si="28"/>
        <v>0.11</v>
      </c>
      <c r="BT158" s="95">
        <v>0.03375</v>
      </c>
      <c r="BU158" s="101">
        <f t="shared" si="29"/>
        <v>0.14375</v>
      </c>
      <c r="BV158" s="102">
        <f t="shared" si="26"/>
        <v>3.25732899022801</v>
      </c>
      <c r="BW158" s="103">
        <v>110</v>
      </c>
      <c r="BX158" s="104">
        <f t="shared" si="27"/>
        <v>0.000468241042345277</v>
      </c>
      <c r="BY158" s="105">
        <v>1000</v>
      </c>
      <c r="BZ158" s="103" t="s">
        <v>32</v>
      </c>
      <c r="CA158" s="106" t="s">
        <v>189</v>
      </c>
      <c r="CB158" s="107" t="s">
        <v>148</v>
      </c>
      <c r="CC158" s="112" t="s">
        <v>149</v>
      </c>
      <c r="CD158" s="106"/>
      <c r="CE158" s="103" t="s">
        <v>192</v>
      </c>
      <c r="CF158" s="113"/>
      <c r="CG158" s="115">
        <v>2000003433</v>
      </c>
    </row>
    <row r="159" ht="15" spans="1:86">
      <c r="A159" s="53" t="str">
        <f t="shared" si="21"/>
        <v>B1-05-02-45735</v>
      </c>
      <c r="B159" s="47" t="str">
        <f t="shared" si="20"/>
        <v>B1-05-02</v>
      </c>
      <c r="C159" s="48" t="s">
        <v>43</v>
      </c>
      <c r="D159" s="49">
        <v>45735</v>
      </c>
      <c r="E159" s="50" t="s">
        <v>14</v>
      </c>
      <c r="F159" s="51" t="s">
        <v>15</v>
      </c>
      <c r="G159" s="59">
        <v>2</v>
      </c>
      <c r="H159" s="51" t="s">
        <v>165</v>
      </c>
      <c r="I159" s="59">
        <v>5</v>
      </c>
      <c r="J159" s="60">
        <f>IF(ISBLANK(H159),"",IFERROR(VLOOKUP(B159,'Np PL4 Stock'!$A:$D,4,FALSE),""))</f>
        <v>45721</v>
      </c>
      <c r="K159" s="61">
        <f>IF(ISBLANK(H159),"",SUMIF('Np PL4 Stock'!$A:$A,B159,'Np PL4 Stock'!$N:$N))</f>
        <v>1.4</v>
      </c>
      <c r="L159" s="62">
        <f>IF(ISBLANK(H159),"",VLOOKUP(LEFT(B159,5),Unit!A:B,2,FALSE))</f>
        <v>12</v>
      </c>
      <c r="M159" s="63" t="str">
        <f>IF(ISBLANK(H159),"",IFERROR(VLOOKUP(B159,'Np PL4 Stock'!$A:$T,20,FALSE),""))</f>
        <v>V1-MB1</v>
      </c>
      <c r="N159" s="63" t="str">
        <f>IF(ISBLANK(H159),"",IFERROR(VLOOKUP(B159,'Np PL4 Stock'!$A:$U,21,FALSE),""))</f>
        <v>SIS</v>
      </c>
      <c r="O159" s="62">
        <f t="shared" si="22"/>
        <v>116.666666666667</v>
      </c>
      <c r="P159" s="62">
        <f t="shared" si="23"/>
        <v>0.000100833333333333</v>
      </c>
      <c r="Q159" s="67">
        <f t="shared" si="24"/>
        <v>8.64285714285714e-7</v>
      </c>
      <c r="R159" s="67">
        <f t="shared" si="25"/>
        <v>1.10267857142857e-6</v>
      </c>
      <c r="S159" s="64">
        <v>12</v>
      </c>
      <c r="T159" s="68">
        <v>7.53</v>
      </c>
      <c r="U159" s="68">
        <v>7.39</v>
      </c>
      <c r="V159" s="69">
        <v>86</v>
      </c>
      <c r="W159" s="59">
        <v>420</v>
      </c>
      <c r="X159" s="59">
        <v>95</v>
      </c>
      <c r="Y159" s="59">
        <v>100</v>
      </c>
      <c r="Z159" s="59">
        <v>80</v>
      </c>
      <c r="AA159" s="59">
        <v>0</v>
      </c>
      <c r="AB159" s="59">
        <v>0</v>
      </c>
      <c r="AC159" s="59">
        <v>0</v>
      </c>
      <c r="AD159" s="59">
        <v>0</v>
      </c>
      <c r="AE159" s="59">
        <v>100</v>
      </c>
      <c r="AF159" s="73" t="s">
        <v>38</v>
      </c>
      <c r="AG159" s="73">
        <v>66000</v>
      </c>
      <c r="AH159" s="73" t="s">
        <v>38</v>
      </c>
      <c r="AI159" s="73" t="s">
        <v>38</v>
      </c>
      <c r="AJ159" s="73" t="s">
        <v>38</v>
      </c>
      <c r="AK159" s="73" t="s">
        <v>32</v>
      </c>
      <c r="AL159" s="77" t="str">
        <f>IF(ISBLANK(S159),"",IF(AJ159="Fail","Fail",IF(E159="PL4",IF(AND(T159&gt;STD_01122025!$D$3,U159&lt;STD_01122025!$D$4,OR(AF159="ND",AF159&lt;STD_01122025!$D$7),AH159="ND"),"Pass","Fail"),IF(E159="PL12",IF(AND(S159&lt;STD_01122025!$F$2,T159&gt;STD_01122025!$F$3,U159&lt;STD_01122025!$F$4,V159&gt;STD_01122025!$F$5,X159&gt;STD_01122025!$F$6,OR(AF159="ND",AF159&lt;STD_01122025!$F$7),AH159="ND"),"Pass","Fail"),IF(E159="SuperPL",IF(AND(T159&gt;STD_01122025!$H$3,U159&lt;STD_01122025!$H$4,V159&gt;STD_01122025!$H$5,X159&gt;STD_01122025!$H$6,OR(AF159="ND",AF159&lt;STD_01122025!$H$7),AH159="ND"),"Pass","Fail"),IF(E159="Flight",IF(AND(T159&gt;STD_01122025!$J$3,U159&lt;STD_01122025!$J$4,X159&gt;STD_01122025!$J$6,OR(AF159="ND",AF159&lt;STD_01122025!$J$7),AH159="ND"),"Pass","Fail"),""))))))</f>
        <v>Pass</v>
      </c>
      <c r="AM159" s="62">
        <f>IF(ISBLANK(B159),"",IFERROR(IF(VLOOKUP(B159,'Np PL4 Stock'!$A:$J,10,FALSE)="Np4",D159-VLOOKUP(B159,'Np PL4 Stock'!$A:$E,5,FALSE),D159-VLOOKUP(B159,'Np PL4 Stock'!$A:$E,5,FALSE)-1),""))</f>
        <v>14</v>
      </c>
      <c r="AN159" s="68">
        <v>8.253</v>
      </c>
      <c r="AO159" s="68">
        <v>6.53</v>
      </c>
      <c r="AP159" s="69">
        <v>100</v>
      </c>
      <c r="AQ159" s="64">
        <v>281</v>
      </c>
      <c r="AR159" s="64">
        <v>98</v>
      </c>
      <c r="AS159" s="59">
        <v>100</v>
      </c>
      <c r="AT159" s="73" t="s">
        <v>38</v>
      </c>
      <c r="AU159" s="73">
        <v>43500</v>
      </c>
      <c r="AV159" s="73" t="s">
        <v>38</v>
      </c>
      <c r="AW159" s="73" t="s">
        <v>38</v>
      </c>
      <c r="AX159" s="73" t="s">
        <v>32</v>
      </c>
      <c r="AY159" s="59">
        <v>0</v>
      </c>
      <c r="AZ159" s="59">
        <v>0</v>
      </c>
      <c r="BA159" s="59">
        <v>0</v>
      </c>
      <c r="BB159" s="59">
        <v>0</v>
      </c>
      <c r="BC159" s="59">
        <v>0</v>
      </c>
      <c r="BD159" s="59">
        <v>0</v>
      </c>
      <c r="BE159" s="84" t="s">
        <v>38</v>
      </c>
      <c r="BF159" s="84" t="s">
        <v>38</v>
      </c>
      <c r="BG159" s="84" t="s">
        <v>38</v>
      </c>
      <c r="BH159" s="84" t="s">
        <v>38</v>
      </c>
      <c r="BI159" s="85" t="s">
        <v>521</v>
      </c>
      <c r="BJ159" s="86" t="s">
        <v>240</v>
      </c>
      <c r="BK159" s="64" t="s">
        <v>483</v>
      </c>
      <c r="BL159" s="86" t="s">
        <v>155</v>
      </c>
      <c r="BM159" s="86" t="s">
        <v>178</v>
      </c>
      <c r="BN159" s="86"/>
      <c r="BO159" s="64">
        <v>7</v>
      </c>
      <c r="BP159" s="523" t="s">
        <v>564</v>
      </c>
      <c r="BQ159" s="92">
        <v>1.1</v>
      </c>
      <c r="BR159" s="93">
        <v>0.11</v>
      </c>
      <c r="BS159" s="94">
        <f t="shared" si="28"/>
        <v>1.21</v>
      </c>
      <c r="BT159" s="95">
        <v>0.33375</v>
      </c>
      <c r="BU159" s="101">
        <f t="shared" si="29"/>
        <v>1.54375</v>
      </c>
      <c r="BV159" s="102">
        <f t="shared" si="26"/>
        <v>3.55871886120996</v>
      </c>
      <c r="BW159" s="103">
        <v>1210</v>
      </c>
      <c r="BX159" s="104">
        <f t="shared" si="27"/>
        <v>0.00549377224199288</v>
      </c>
      <c r="BY159" s="105">
        <v>1000</v>
      </c>
      <c r="BZ159" s="103" t="s">
        <v>32</v>
      </c>
      <c r="CA159" s="106" t="s">
        <v>189</v>
      </c>
      <c r="CB159" s="107" t="s">
        <v>148</v>
      </c>
      <c r="CC159" s="112" t="s">
        <v>149</v>
      </c>
      <c r="CD159" s="106"/>
      <c r="CE159" s="103" t="s">
        <v>192</v>
      </c>
      <c r="CF159" s="113"/>
      <c r="CG159" s="114">
        <v>2000003433</v>
      </c>
      <c r="CH159" s="117"/>
    </row>
    <row r="160" spans="1:85">
      <c r="A160" s="53" t="str">
        <f t="shared" si="21"/>
        <v>B1-03-02-45735</v>
      </c>
      <c r="B160" s="47" t="str">
        <f t="shared" si="20"/>
        <v>B1-03-02</v>
      </c>
      <c r="C160" s="48" t="s">
        <v>43</v>
      </c>
      <c r="D160" s="49">
        <v>45735</v>
      </c>
      <c r="E160" s="50" t="s">
        <v>14</v>
      </c>
      <c r="F160" s="51" t="s">
        <v>15</v>
      </c>
      <c r="G160" s="59">
        <v>2</v>
      </c>
      <c r="H160" s="51" t="s">
        <v>165</v>
      </c>
      <c r="I160" s="59">
        <v>3</v>
      </c>
      <c r="J160" s="60">
        <f>IF(ISBLANK(H160),"",IFERROR(VLOOKUP(B160,'Np PL4 Stock'!$A:$D,4,FALSE),""))</f>
        <v>45721</v>
      </c>
      <c r="K160" s="61">
        <f>IF(ISBLANK(H160),"",SUMIF('Np PL4 Stock'!$A:$A,B160,'Np PL4 Stock'!$N:$N))</f>
        <v>1.4</v>
      </c>
      <c r="L160" s="62">
        <f>IF(ISBLANK(H160),"",VLOOKUP(LEFT(B160,5),Unit!A:B,2,FALSE))</f>
        <v>12</v>
      </c>
      <c r="M160" s="63" t="str">
        <f>IF(ISBLANK(H160),"",IFERROR(VLOOKUP(B160,'Np PL4 Stock'!$A:$T,20,FALSE),""))</f>
        <v>V1-MB1</v>
      </c>
      <c r="N160" s="63" t="str">
        <f>IF(ISBLANK(H160),"",IFERROR(VLOOKUP(B160,'Np PL4 Stock'!$A:$U,21,FALSE),""))</f>
        <v>SIS</v>
      </c>
      <c r="O160" s="62">
        <f t="shared" si="22"/>
        <v>116.666666666667</v>
      </c>
      <c r="P160" s="62">
        <f t="shared" si="23"/>
        <v>3.5e-5</v>
      </c>
      <c r="Q160" s="67">
        <f t="shared" si="24"/>
        <v>9.28571428571428e-7</v>
      </c>
      <c r="R160" s="67">
        <f t="shared" si="25"/>
        <v>1.23192857142857e-6</v>
      </c>
      <c r="S160" s="64">
        <v>12</v>
      </c>
      <c r="T160" s="68">
        <v>7.665</v>
      </c>
      <c r="U160" s="68">
        <v>6.691</v>
      </c>
      <c r="V160" s="69">
        <v>94.643</v>
      </c>
      <c r="W160" s="59">
        <v>385</v>
      </c>
      <c r="X160" s="59">
        <v>95</v>
      </c>
      <c r="Y160" s="59">
        <v>100</v>
      </c>
      <c r="Z160" s="59">
        <v>84</v>
      </c>
      <c r="AA160" s="59">
        <v>0</v>
      </c>
      <c r="AB160" s="59">
        <v>0</v>
      </c>
      <c r="AC160" s="59">
        <v>0</v>
      </c>
      <c r="AD160" s="59">
        <v>0</v>
      </c>
      <c r="AE160" s="59">
        <v>100</v>
      </c>
      <c r="AF160" s="73" t="s">
        <v>38</v>
      </c>
      <c r="AG160" s="73">
        <v>38000</v>
      </c>
      <c r="AH160" s="73" t="s">
        <v>38</v>
      </c>
      <c r="AI160" s="73" t="s">
        <v>38</v>
      </c>
      <c r="AJ160" s="73" t="s">
        <v>38</v>
      </c>
      <c r="AK160" s="73" t="s">
        <v>32</v>
      </c>
      <c r="AL160" s="77" t="str">
        <f>IF(ISBLANK(S160),"",IF(AJ160="Fail","Fail",IF(E160="PL4",IF(AND(T160&gt;STD_01122025!$D$3,U160&lt;STD_01122025!$D$4,OR(AF160="ND",AF160&lt;STD_01122025!$D$7),AH160="ND"),"Pass","Fail"),IF(E160="PL12",IF(AND(S160&lt;STD_01122025!$F$2,T160&gt;STD_01122025!$F$3,U160&lt;STD_01122025!$F$4,V160&gt;STD_01122025!$F$5,X160&gt;STD_01122025!$F$6,OR(AF160="ND",AF160&lt;STD_01122025!$F$7),AH160="ND"),"Pass","Fail"),IF(E160="SuperPL",IF(AND(T160&gt;STD_01122025!$H$3,U160&lt;STD_01122025!$H$4,V160&gt;STD_01122025!$H$5,X160&gt;STD_01122025!$H$6,OR(AF160="ND",AF160&lt;STD_01122025!$H$7),AH160="ND"),"Pass","Fail"),IF(E160="Flight",IF(AND(T160&gt;STD_01122025!$J$3,U160&lt;STD_01122025!$J$4,X160&gt;STD_01122025!$J$6,OR(AF160="ND",AF160&lt;STD_01122025!$J$7),AH160="ND"),"Pass","Fail"),""))))))</f>
        <v>Pass</v>
      </c>
      <c r="AM160" s="62">
        <f>IF(ISBLANK(B160),"",IFERROR(IF(VLOOKUP(B160,'Np PL4 Stock'!$A:$J,10,FALSE)="Np4",D160-VLOOKUP(B160,'Np PL4 Stock'!$A:$E,5,FALSE),D160-VLOOKUP(B160,'Np PL4 Stock'!$A:$E,5,FALSE)-1),""))</f>
        <v>14</v>
      </c>
      <c r="AN160" s="68">
        <v>8.233</v>
      </c>
      <c r="AO160" s="68">
        <v>8.76</v>
      </c>
      <c r="AP160" s="69">
        <v>100</v>
      </c>
      <c r="AQ160" s="64">
        <v>284</v>
      </c>
      <c r="AR160" s="64">
        <v>98</v>
      </c>
      <c r="AS160" s="59">
        <v>100</v>
      </c>
      <c r="AT160" s="73" t="s">
        <v>38</v>
      </c>
      <c r="AU160" s="73">
        <v>53500</v>
      </c>
      <c r="AV160" s="73" t="s">
        <v>38</v>
      </c>
      <c r="AW160" s="73" t="s">
        <v>38</v>
      </c>
      <c r="AX160" s="73" t="s">
        <v>32</v>
      </c>
      <c r="AY160" s="59">
        <v>0</v>
      </c>
      <c r="AZ160" s="59">
        <v>0</v>
      </c>
      <c r="BA160" s="59">
        <v>0</v>
      </c>
      <c r="BB160" s="59">
        <v>0</v>
      </c>
      <c r="BC160" s="59">
        <v>0</v>
      </c>
      <c r="BD160" s="59">
        <v>0</v>
      </c>
      <c r="BE160" s="84" t="s">
        <v>38</v>
      </c>
      <c r="BF160" s="84" t="s">
        <v>38</v>
      </c>
      <c r="BG160" s="84" t="s">
        <v>38</v>
      </c>
      <c r="BH160" s="84" t="s">
        <v>38</v>
      </c>
      <c r="BI160" s="85" t="s">
        <v>484</v>
      </c>
      <c r="BJ160" s="86" t="s">
        <v>260</v>
      </c>
      <c r="BK160" s="64" t="s">
        <v>485</v>
      </c>
      <c r="BL160" s="86" t="s">
        <v>155</v>
      </c>
      <c r="BM160" s="86" t="s">
        <v>178</v>
      </c>
      <c r="BN160" s="86"/>
      <c r="BO160" s="64">
        <v>16</v>
      </c>
      <c r="BP160" s="523" t="s">
        <v>565</v>
      </c>
      <c r="BQ160" s="92">
        <v>0.35</v>
      </c>
      <c r="BR160" s="93">
        <v>0.07</v>
      </c>
      <c r="BS160" s="94">
        <f t="shared" si="28"/>
        <v>0.42</v>
      </c>
      <c r="BT160" s="95">
        <v>0.1455</v>
      </c>
      <c r="BU160" s="101">
        <f t="shared" si="29"/>
        <v>0.5655</v>
      </c>
      <c r="BV160" s="102">
        <f t="shared" si="26"/>
        <v>3.52112676056338</v>
      </c>
      <c r="BW160" s="103">
        <v>420</v>
      </c>
      <c r="BX160" s="104">
        <f t="shared" si="27"/>
        <v>0.00199119718309859</v>
      </c>
      <c r="BY160" s="105">
        <v>1000</v>
      </c>
      <c r="BZ160" s="103" t="s">
        <v>32</v>
      </c>
      <c r="CA160" s="106" t="s">
        <v>189</v>
      </c>
      <c r="CB160" s="107" t="s">
        <v>148</v>
      </c>
      <c r="CC160" s="112" t="s">
        <v>149</v>
      </c>
      <c r="CD160" s="106"/>
      <c r="CE160" s="103" t="s">
        <v>192</v>
      </c>
      <c r="CF160" s="113"/>
      <c r="CG160" s="115">
        <v>2000011319</v>
      </c>
    </row>
    <row r="161" spans="1:85">
      <c r="A161" s="53" t="str">
        <f t="shared" si="21"/>
        <v>B1-06-02-45735</v>
      </c>
      <c r="B161" s="47" t="str">
        <f t="shared" si="20"/>
        <v>B1-06-02</v>
      </c>
      <c r="C161" s="48" t="s">
        <v>43</v>
      </c>
      <c r="D161" s="49">
        <v>45735</v>
      </c>
      <c r="E161" s="50" t="s">
        <v>14</v>
      </c>
      <c r="F161" s="51" t="s">
        <v>15</v>
      </c>
      <c r="G161" s="59">
        <v>2</v>
      </c>
      <c r="H161" s="51" t="s">
        <v>165</v>
      </c>
      <c r="I161" s="59">
        <v>6</v>
      </c>
      <c r="J161" s="60">
        <f>IF(ISBLANK(H161),"",IFERROR(VLOOKUP(B161,'Np PL4 Stock'!$A:$D,4,FALSE),""))</f>
        <v>45721</v>
      </c>
      <c r="K161" s="61">
        <f>IF(ISBLANK(H161),"",SUMIF('Np PL4 Stock'!$A:$A,B161,'Np PL4 Stock'!$N:$N))</f>
        <v>1.4</v>
      </c>
      <c r="L161" s="62">
        <f>IF(ISBLANK(H161),"",VLOOKUP(LEFT(B161,5),Unit!A:B,2,FALSE))</f>
        <v>12</v>
      </c>
      <c r="M161" s="63" t="str">
        <f>IF(ISBLANK(H161),"",IFERROR(VLOOKUP(B161,'Np PL4 Stock'!$A:$T,20,FALSE),""))</f>
        <v>V1-MD1</v>
      </c>
      <c r="N161" s="63" t="str">
        <f>IF(ISBLANK(H161),"",IFERROR(VLOOKUP(B161,'Np PL4 Stock'!$A:$U,21,FALSE),""))</f>
        <v>Konabay</v>
      </c>
      <c r="O161" s="62">
        <f t="shared" si="22"/>
        <v>116.666666666667</v>
      </c>
      <c r="P161" s="62">
        <f t="shared" si="23"/>
        <v>0.0001</v>
      </c>
      <c r="Q161" s="67">
        <f t="shared" si="24"/>
        <v>8.57142857142857e-7</v>
      </c>
      <c r="R161" s="67">
        <f t="shared" si="25"/>
        <v>1.12821428571429e-6</v>
      </c>
      <c r="S161" s="64">
        <v>12</v>
      </c>
      <c r="T161" s="68">
        <v>7.5</v>
      </c>
      <c r="U161" s="68">
        <v>6.87</v>
      </c>
      <c r="V161" s="69">
        <v>88</v>
      </c>
      <c r="W161" s="59">
        <v>424</v>
      </c>
      <c r="X161" s="64">
        <v>96</v>
      </c>
      <c r="Y161" s="59">
        <v>100</v>
      </c>
      <c r="Z161" s="59">
        <v>84</v>
      </c>
      <c r="AA161" s="59">
        <v>0</v>
      </c>
      <c r="AB161" s="59">
        <v>0</v>
      </c>
      <c r="AC161" s="59">
        <v>0</v>
      </c>
      <c r="AD161" s="59">
        <v>0</v>
      </c>
      <c r="AE161" s="59">
        <v>100</v>
      </c>
      <c r="AF161" s="73" t="s">
        <v>38</v>
      </c>
      <c r="AG161" s="73">
        <v>72500</v>
      </c>
      <c r="AH161" s="73" t="s">
        <v>38</v>
      </c>
      <c r="AI161" s="73" t="s">
        <v>38</v>
      </c>
      <c r="AJ161" s="73" t="s">
        <v>38</v>
      </c>
      <c r="AK161" s="73" t="s">
        <v>32</v>
      </c>
      <c r="AL161" s="77" t="str">
        <f>IF(ISBLANK(S161),"",IF(AJ161="Fail","Fail",IF(E161="PL4",IF(AND(T161&gt;STD_01122025!$D$3,U161&lt;STD_01122025!$D$4,OR(AF161="ND",AF161&lt;STD_01122025!$D$7),AH161="ND"),"Pass","Fail"),IF(E161="PL12",IF(AND(S161&lt;STD_01122025!$F$2,T161&gt;STD_01122025!$F$3,U161&lt;STD_01122025!$F$4,V161&gt;STD_01122025!$F$5,X161&gt;STD_01122025!$F$6,OR(AF161="ND",AF161&lt;STD_01122025!$F$7),AH161="ND"),"Pass","Fail"),IF(E161="SuperPL",IF(AND(T161&gt;STD_01122025!$H$3,U161&lt;STD_01122025!$H$4,V161&gt;STD_01122025!$H$5,X161&gt;STD_01122025!$H$6,OR(AF161="ND",AF161&lt;STD_01122025!$H$7),AH161="ND"),"Pass","Fail"),IF(E161="Flight",IF(AND(T161&gt;STD_01122025!$J$3,U161&lt;STD_01122025!$J$4,X161&gt;STD_01122025!$J$6,OR(AF161="ND",AF161&lt;STD_01122025!$J$7),AH161="ND"),"Pass","Fail"),""))))))</f>
        <v>Pass</v>
      </c>
      <c r="AM161" s="62">
        <f>IF(ISBLANK(B161),"",IFERROR(IF(VLOOKUP(B161,'Np PL4 Stock'!$A:$J,10,FALSE)="Np4",D161-VLOOKUP(B161,'Np PL4 Stock'!$A:$E,5,FALSE),D161-VLOOKUP(B161,'Np PL4 Stock'!$A:$E,5,FALSE)-1),""))</f>
        <v>14</v>
      </c>
      <c r="AN161" s="68">
        <v>8.419</v>
      </c>
      <c r="AO161" s="68">
        <v>7.39</v>
      </c>
      <c r="AP161" s="69">
        <v>100</v>
      </c>
      <c r="AQ161" s="64">
        <v>260</v>
      </c>
      <c r="AR161" s="64">
        <v>97</v>
      </c>
      <c r="AS161" s="59">
        <v>100</v>
      </c>
      <c r="AT161" s="73" t="s">
        <v>38</v>
      </c>
      <c r="AU161" s="73">
        <v>49500</v>
      </c>
      <c r="AV161" s="73" t="s">
        <v>38</v>
      </c>
      <c r="AW161" s="73" t="s">
        <v>38</v>
      </c>
      <c r="AX161" s="73" t="s">
        <v>32</v>
      </c>
      <c r="AY161" s="59">
        <v>0</v>
      </c>
      <c r="AZ161" s="59">
        <v>0</v>
      </c>
      <c r="BA161" s="59">
        <v>0</v>
      </c>
      <c r="BB161" s="59">
        <v>0</v>
      </c>
      <c r="BC161" s="59">
        <v>0</v>
      </c>
      <c r="BD161" s="59">
        <v>0</v>
      </c>
      <c r="BE161" s="84" t="s">
        <v>38</v>
      </c>
      <c r="BF161" s="84" t="s">
        <v>38</v>
      </c>
      <c r="BG161" s="84" t="s">
        <v>38</v>
      </c>
      <c r="BH161" s="84" t="s">
        <v>38</v>
      </c>
      <c r="BI161" s="85" t="s">
        <v>484</v>
      </c>
      <c r="BJ161" s="86" t="s">
        <v>260</v>
      </c>
      <c r="BK161" s="64" t="s">
        <v>485</v>
      </c>
      <c r="BL161" s="86" t="s">
        <v>155</v>
      </c>
      <c r="BM161" s="86" t="s">
        <v>178</v>
      </c>
      <c r="BN161" s="86"/>
      <c r="BO161" s="64">
        <v>16</v>
      </c>
      <c r="BP161" s="523" t="s">
        <v>565</v>
      </c>
      <c r="BQ161" s="92">
        <v>1</v>
      </c>
      <c r="BR161" s="93">
        <v>0.2</v>
      </c>
      <c r="BS161" s="94">
        <f t="shared" si="28"/>
        <v>1.2</v>
      </c>
      <c r="BT161" s="95">
        <v>0.3795</v>
      </c>
      <c r="BU161" s="101">
        <f t="shared" si="29"/>
        <v>1.5795</v>
      </c>
      <c r="BV161" s="102">
        <f t="shared" si="26"/>
        <v>3.84615384615385</v>
      </c>
      <c r="BW161" s="103">
        <v>1200</v>
      </c>
      <c r="BX161" s="104">
        <f t="shared" si="27"/>
        <v>0.006075</v>
      </c>
      <c r="BY161" s="105">
        <v>1000</v>
      </c>
      <c r="BZ161" s="103" t="s">
        <v>32</v>
      </c>
      <c r="CA161" s="106" t="s">
        <v>189</v>
      </c>
      <c r="CB161" s="107" t="s">
        <v>148</v>
      </c>
      <c r="CC161" s="112" t="s">
        <v>149</v>
      </c>
      <c r="CD161" s="106"/>
      <c r="CE161" s="103" t="s">
        <v>192</v>
      </c>
      <c r="CF161" s="113"/>
      <c r="CG161" s="115">
        <v>2000011319</v>
      </c>
    </row>
    <row r="162" spans="1:96">
      <c r="A162" s="125" t="s">
        <v>566</v>
      </c>
      <c r="B162" s="126" t="str">
        <f t="shared" si="20"/>
        <v>B1-04-02</v>
      </c>
      <c r="C162" s="48" t="s">
        <v>43</v>
      </c>
      <c r="D162" s="49">
        <v>45735</v>
      </c>
      <c r="E162" s="50" t="s">
        <v>14</v>
      </c>
      <c r="F162" s="51" t="s">
        <v>15</v>
      </c>
      <c r="G162" s="59">
        <v>2</v>
      </c>
      <c r="H162" s="51" t="s">
        <v>165</v>
      </c>
      <c r="I162" s="59">
        <v>4</v>
      </c>
      <c r="J162" s="60">
        <f>IF(ISBLANK(H162),"",IFERROR(VLOOKUP(B162,'Np PL4 Stock'!$A:$D,4,FALSE),""))</f>
        <v>45721</v>
      </c>
      <c r="K162" s="61">
        <f>IF(ISBLANK(H162),"",SUMIF('Np PL4 Stock'!$A:$A,B162,'Np PL4 Stock'!$N:$N))</f>
        <v>1.4</v>
      </c>
      <c r="L162" s="62">
        <f>IF(ISBLANK(H162),"",VLOOKUP(LEFT(B162,5),Unit!A:B,2,FALSE))</f>
        <v>12</v>
      </c>
      <c r="M162" s="63" t="str">
        <f>IF(ISBLANK(H162),"",IFERROR(VLOOKUP(B162,'Np PL4 Stock'!$A:$T,20,FALSE),""))</f>
        <v>V1-MB1</v>
      </c>
      <c r="N162" s="63" t="str">
        <f>IF(ISBLANK(H162),"",IFERROR(VLOOKUP(B162,'Np PL4 Stock'!$A:$U,21,FALSE),""))</f>
        <v>SIS</v>
      </c>
      <c r="O162" s="62">
        <f t="shared" si="22"/>
        <v>116.666666666667</v>
      </c>
      <c r="P162" s="62">
        <f t="shared" si="23"/>
        <v>9.16666666666667e-5</v>
      </c>
      <c r="Q162" s="67">
        <f t="shared" si="24"/>
        <v>8.64285714285714e-7</v>
      </c>
      <c r="R162" s="67">
        <f t="shared" si="25"/>
        <v>1.10267857142857e-6</v>
      </c>
      <c r="S162" s="64">
        <v>12</v>
      </c>
      <c r="T162" s="68">
        <v>7.748</v>
      </c>
      <c r="U162" s="68">
        <v>6.485</v>
      </c>
      <c r="V162" s="69">
        <v>95.946</v>
      </c>
      <c r="W162" s="59">
        <v>378</v>
      </c>
      <c r="X162" s="71">
        <v>98</v>
      </c>
      <c r="Y162" s="59">
        <v>100</v>
      </c>
      <c r="Z162" s="71">
        <v>92</v>
      </c>
      <c r="AA162" s="59">
        <v>0</v>
      </c>
      <c r="AB162" s="59">
        <v>0</v>
      </c>
      <c r="AC162" s="59">
        <v>0</v>
      </c>
      <c r="AD162" s="59">
        <v>0</v>
      </c>
      <c r="AE162" s="59">
        <v>100</v>
      </c>
      <c r="AF162" s="73" t="s">
        <v>38</v>
      </c>
      <c r="AG162" s="73">
        <v>57500</v>
      </c>
      <c r="AH162" s="73" t="s">
        <v>38</v>
      </c>
      <c r="AI162" s="73" t="s">
        <v>38</v>
      </c>
      <c r="AJ162" s="73" t="s">
        <v>38</v>
      </c>
      <c r="AK162" s="73" t="s">
        <v>32</v>
      </c>
      <c r="AL162" s="77" t="str">
        <f>IF(ISBLANK(S162),"",IF(AJ162="Fail","Fail",IF(E162="PL4",IF(AND(T162&gt;STD_01122025!$D$3,U162&lt;STD_01122025!$D$4,OR(AF162="ND",AF162&lt;STD_01122025!$D$7),AH162="ND"),"Pass","Fail"),IF(E162="PL12",IF(AND(S162&lt;STD_01122025!$F$2,T162&gt;STD_01122025!$F$3,U162&lt;STD_01122025!$F$4,V162&gt;STD_01122025!$F$5,X162&gt;STD_01122025!$F$6,OR(AF162="ND",AF162&lt;STD_01122025!$F$7),AH162="ND"),"Pass","Fail"),IF(E162="SuperPL",IF(AND(T162&gt;STD_01122025!$H$3,U162&lt;STD_01122025!$H$4,V162&gt;STD_01122025!$H$5,X162&gt;STD_01122025!$H$6,OR(AF162="ND",AF162&lt;STD_01122025!$H$7),AH162="ND"),"Pass","Fail"),IF(E162="Flight",IF(AND(T162&gt;STD_01122025!$J$3,U162&lt;STD_01122025!$J$4,X162&gt;STD_01122025!$J$6,OR(AF162="ND",AF162&lt;STD_01122025!$J$7),AH162="ND"),"Pass","Fail"),""))))))</f>
        <v>Pass</v>
      </c>
      <c r="AM162" s="62">
        <f>IF(ISBLANK(B162),"",IFERROR(IF(VLOOKUP(B162,'Np PL4 Stock'!$A:$J,10,FALSE)="Np4",D162-VLOOKUP(B162,'Np PL4 Stock'!$A:$E,5,FALSE),D162-VLOOKUP(B162,'Np PL4 Stock'!$A:$E,5,FALSE)-1),""))</f>
        <v>14</v>
      </c>
      <c r="AN162" s="68">
        <v>8.116</v>
      </c>
      <c r="AO162" s="68">
        <v>5.488</v>
      </c>
      <c r="AP162" s="69">
        <v>100</v>
      </c>
      <c r="AQ162" s="64">
        <v>307</v>
      </c>
      <c r="AR162" s="64">
        <v>97</v>
      </c>
      <c r="AS162" s="59">
        <v>100</v>
      </c>
      <c r="AT162" s="73">
        <v>2500</v>
      </c>
      <c r="AU162" s="73">
        <v>8000</v>
      </c>
      <c r="AV162" s="73" t="s">
        <v>38</v>
      </c>
      <c r="AW162" s="73" t="s">
        <v>38</v>
      </c>
      <c r="AX162" s="73" t="s">
        <v>32</v>
      </c>
      <c r="AY162" s="59">
        <v>0</v>
      </c>
      <c r="AZ162" s="59">
        <v>0</v>
      </c>
      <c r="BA162" s="59">
        <v>0</v>
      </c>
      <c r="BB162" s="59">
        <v>0</v>
      </c>
      <c r="BC162" s="59">
        <v>0</v>
      </c>
      <c r="BD162" s="59">
        <v>0</v>
      </c>
      <c r="BE162" s="84" t="s">
        <v>38</v>
      </c>
      <c r="BF162" s="84" t="s">
        <v>38</v>
      </c>
      <c r="BG162" s="84" t="s">
        <v>38</v>
      </c>
      <c r="BH162" s="84" t="s">
        <v>38</v>
      </c>
      <c r="BI162" s="85" t="s">
        <v>532</v>
      </c>
      <c r="BJ162" s="86" t="s">
        <v>240</v>
      </c>
      <c r="BK162" s="64" t="s">
        <v>483</v>
      </c>
      <c r="BL162" s="86" t="s">
        <v>155</v>
      </c>
      <c r="BM162" s="86" t="s">
        <v>178</v>
      </c>
      <c r="BN162" s="86"/>
      <c r="BO162" s="64">
        <v>7</v>
      </c>
      <c r="BP162" s="523" t="s">
        <v>567</v>
      </c>
      <c r="BQ162" s="92">
        <v>1</v>
      </c>
      <c r="BR162" s="93">
        <v>0.1</v>
      </c>
      <c r="BS162" s="94">
        <f t="shared" si="28"/>
        <v>1.1</v>
      </c>
      <c r="BT162" s="95">
        <v>0.3</v>
      </c>
      <c r="BU162" s="101">
        <f t="shared" si="29"/>
        <v>1.4</v>
      </c>
      <c r="BV162" s="102">
        <f t="shared" si="26"/>
        <v>3.25732899022801</v>
      </c>
      <c r="BW162" s="103">
        <v>1100</v>
      </c>
      <c r="BX162" s="129">
        <f t="shared" si="27"/>
        <v>0.00456026058631922</v>
      </c>
      <c r="BY162" s="105">
        <v>1000</v>
      </c>
      <c r="BZ162" s="103" t="s">
        <v>32</v>
      </c>
      <c r="CA162" s="106" t="s">
        <v>189</v>
      </c>
      <c r="CB162" s="107" t="s">
        <v>148</v>
      </c>
      <c r="CC162" s="112" t="s">
        <v>149</v>
      </c>
      <c r="CD162" s="106"/>
      <c r="CE162" s="103" t="s">
        <v>192</v>
      </c>
      <c r="CF162" s="123"/>
      <c r="CG162" s="134">
        <v>2000011770</v>
      </c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</row>
    <row r="163" spans="1:85">
      <c r="A163" s="53" t="str">
        <f t="shared" ref="A163:A226" si="30">IF(ISBLANK(H163),"",H163&amp;"-"&amp;IF(OR(LEN(I163)=1,LEN(I163)=4),"0"&amp;I163,I163))&amp;"-"&amp;IF(LEN(G163)=1,"0"&amp;G163,G163)&amp;"-"&amp;D163</f>
        <v>B1-08-02-45736</v>
      </c>
      <c r="B163" s="47" t="str">
        <f t="shared" si="20"/>
        <v>B1-08-02</v>
      </c>
      <c r="C163" s="48" t="s">
        <v>43</v>
      </c>
      <c r="D163" s="49">
        <v>45736</v>
      </c>
      <c r="E163" s="50" t="s">
        <v>14</v>
      </c>
      <c r="F163" s="51" t="s">
        <v>15</v>
      </c>
      <c r="G163" s="59">
        <v>2</v>
      </c>
      <c r="H163" s="127" t="s">
        <v>165</v>
      </c>
      <c r="I163" s="71">
        <v>8</v>
      </c>
      <c r="J163" s="60">
        <f>IF(ISBLANK(H163),"",IFERROR(VLOOKUP(B163,'Np PL4 Stock'!$A:$D,4,FALSE),""))</f>
        <v>45721</v>
      </c>
      <c r="K163" s="61">
        <f>IF(ISBLANK(H163),"",SUMIF('Np PL4 Stock'!$A:$A,B163,'Np PL4 Stock'!$N:$N))</f>
        <v>1.4</v>
      </c>
      <c r="L163" s="62">
        <f>IF(ISBLANK(H163),"",VLOOKUP(LEFT(B163,5),Unit!A:B,2,FALSE))</f>
        <v>12</v>
      </c>
      <c r="M163" s="63" t="str">
        <f>IF(ISBLANK(H163),"",IFERROR(VLOOKUP(B163,'Np PL4 Stock'!$A:$T,20,FALSE),""))</f>
        <v>V1-MD1</v>
      </c>
      <c r="N163" s="63" t="str">
        <f>IF(ISBLANK(H163),"",IFERROR(VLOOKUP(B163,'Np PL4 Stock'!$A:$U,21,FALSE),""))</f>
        <v>Konabay</v>
      </c>
      <c r="O163" s="62">
        <f t="shared" si="22"/>
        <v>116.666666666667</v>
      </c>
      <c r="P163" s="62">
        <f t="shared" si="23"/>
        <v>0.000131302083333333</v>
      </c>
      <c r="Q163" s="67">
        <f t="shared" si="24"/>
        <v>1.12544642857143e-6</v>
      </c>
      <c r="R163" s="67">
        <f t="shared" si="25"/>
        <v>1.53086607142857e-6</v>
      </c>
      <c r="S163" s="64">
        <v>12</v>
      </c>
      <c r="T163" s="68">
        <v>7.607</v>
      </c>
      <c r="U163" s="68">
        <v>8.341</v>
      </c>
      <c r="V163" s="69">
        <v>87.692</v>
      </c>
      <c r="W163" s="59">
        <v>392</v>
      </c>
      <c r="X163" s="64">
        <v>96</v>
      </c>
      <c r="Y163" s="59">
        <v>100</v>
      </c>
      <c r="Z163" s="59">
        <v>88</v>
      </c>
      <c r="AA163" s="59">
        <v>0</v>
      </c>
      <c r="AB163" s="59">
        <v>0</v>
      </c>
      <c r="AC163" s="59">
        <v>0</v>
      </c>
      <c r="AD163" s="59">
        <v>0</v>
      </c>
      <c r="AE163" s="59">
        <v>100</v>
      </c>
      <c r="AF163" s="73" t="s">
        <v>38</v>
      </c>
      <c r="AG163" s="73">
        <v>48000</v>
      </c>
      <c r="AH163" s="73" t="s">
        <v>38</v>
      </c>
      <c r="AI163" s="73" t="s">
        <v>38</v>
      </c>
      <c r="AJ163" s="73" t="s">
        <v>38</v>
      </c>
      <c r="AK163" s="73" t="s">
        <v>32</v>
      </c>
      <c r="AL163" s="77" t="str">
        <f>IF(ISBLANK(S163),"",IF(AJ163="Fail","Fail",IF(E163="PL4",IF(AND(T163&gt;STD_01122025!$D$3,U163&lt;STD_01122025!$D$4,OR(AF163="ND",AF163&lt;STD_01122025!$D$7),AH163="ND"),"Pass","Fail"),IF(E163="PL12",IF(AND(S163&lt;STD_01122025!$F$2,T163&gt;STD_01122025!$F$3,U163&lt;STD_01122025!$F$4,V163&gt;STD_01122025!$F$5,X163&gt;STD_01122025!$F$6,OR(AF163="ND",AF163&lt;STD_01122025!$F$7),AH163="ND"),"Pass","Fail"),IF(E163="SuperPL",IF(AND(T163&gt;STD_01122025!$H$3,U163&lt;STD_01122025!$H$4,V163&gt;STD_01122025!$H$5,X163&gt;STD_01122025!$H$6,OR(AF163="ND",AF163&lt;STD_01122025!$H$7),AH163="ND"),"Pass","Fail"),IF(E163="Flight",IF(AND(T163&gt;STD_01122025!$J$3,U163&lt;STD_01122025!$J$4,X163&gt;STD_01122025!$J$6,OR(AF163="ND",AF163&lt;STD_01122025!$J$7),AH163="ND"),"Pass","Fail"),""))))))</f>
        <v>Pass</v>
      </c>
      <c r="AM163" s="62">
        <f>IF(ISBLANK(B163),"",IFERROR(IF(VLOOKUP(B163,'Np PL4 Stock'!$A:$J,10,FALSE)="Np4",D163-VLOOKUP(B163,'Np PL4 Stock'!$A:$E,5,FALSE),D163-VLOOKUP(B163,'Np PL4 Stock'!$A:$E,5,FALSE)-1),""))</f>
        <v>15</v>
      </c>
      <c r="AN163" s="68">
        <v>8.458</v>
      </c>
      <c r="AO163" s="68">
        <v>9.411</v>
      </c>
      <c r="AP163" s="69">
        <v>100</v>
      </c>
      <c r="AQ163" s="64">
        <v>256</v>
      </c>
      <c r="AR163" s="64">
        <v>97</v>
      </c>
      <c r="AS163" s="59">
        <v>100</v>
      </c>
      <c r="AT163" s="73" t="s">
        <v>38</v>
      </c>
      <c r="AU163" s="73">
        <v>73000</v>
      </c>
      <c r="AV163" s="73" t="s">
        <v>38</v>
      </c>
      <c r="AW163" s="73" t="s">
        <v>38</v>
      </c>
      <c r="AX163" s="73" t="s">
        <v>32</v>
      </c>
      <c r="AY163" s="59">
        <v>0</v>
      </c>
      <c r="AZ163" s="59">
        <v>0</v>
      </c>
      <c r="BA163" s="59">
        <v>0</v>
      </c>
      <c r="BB163" s="59">
        <v>0</v>
      </c>
      <c r="BC163" s="59">
        <v>0</v>
      </c>
      <c r="BD163" s="59">
        <v>0</v>
      </c>
      <c r="BE163" s="84" t="s">
        <v>38</v>
      </c>
      <c r="BF163" s="84" t="s">
        <v>38</v>
      </c>
      <c r="BG163" s="84" t="s">
        <v>38</v>
      </c>
      <c r="BH163" s="84" t="s">
        <v>38</v>
      </c>
      <c r="BI163" s="85" t="s">
        <v>568</v>
      </c>
      <c r="BJ163" s="86" t="s">
        <v>260</v>
      </c>
      <c r="BK163" s="64" t="s">
        <v>485</v>
      </c>
      <c r="BL163" s="86" t="s">
        <v>155</v>
      </c>
      <c r="BM163" s="86" t="s">
        <v>178</v>
      </c>
      <c r="BN163" s="86"/>
      <c r="BO163" s="64">
        <v>12</v>
      </c>
      <c r="BP163" s="69">
        <v>246104305100220</v>
      </c>
      <c r="BQ163" s="92">
        <v>0.66875</v>
      </c>
      <c r="BR163" s="93">
        <v>0.066875</v>
      </c>
      <c r="BS163" s="94">
        <f t="shared" si="28"/>
        <v>0.735625</v>
      </c>
      <c r="BT163" s="95">
        <v>0.2635875</v>
      </c>
      <c r="BU163" s="101">
        <f t="shared" si="29"/>
        <v>0.9992125</v>
      </c>
      <c r="BV163" s="102">
        <f t="shared" si="26"/>
        <v>3.90625</v>
      </c>
      <c r="BW163" s="103">
        <v>735.625</v>
      </c>
      <c r="BX163" s="104">
        <f t="shared" si="27"/>
        <v>0.003903173828125</v>
      </c>
      <c r="BY163" s="105">
        <v>1000</v>
      </c>
      <c r="BZ163" s="103" t="s">
        <v>32</v>
      </c>
      <c r="CA163" s="106" t="s">
        <v>189</v>
      </c>
      <c r="CB163" s="107" t="s">
        <v>148</v>
      </c>
      <c r="CC163" s="112" t="s">
        <v>149</v>
      </c>
      <c r="CD163" s="106"/>
      <c r="CE163" s="103" t="s">
        <v>192</v>
      </c>
      <c r="CF163" s="123"/>
      <c r="CG163" s="115">
        <v>2000028709</v>
      </c>
    </row>
    <row r="164" spans="1:85">
      <c r="A164" s="53" t="str">
        <f t="shared" si="30"/>
        <v>E1-03-02-45736</v>
      </c>
      <c r="B164" s="47" t="str">
        <f t="shared" si="20"/>
        <v>E1-03-02</v>
      </c>
      <c r="C164" s="48" t="s">
        <v>43</v>
      </c>
      <c r="D164" s="49">
        <v>45736</v>
      </c>
      <c r="E164" s="50" t="s">
        <v>14</v>
      </c>
      <c r="F164" s="51" t="s">
        <v>15</v>
      </c>
      <c r="G164" s="59">
        <v>2</v>
      </c>
      <c r="H164" s="127" t="s">
        <v>215</v>
      </c>
      <c r="I164" s="71">
        <v>3</v>
      </c>
      <c r="J164" s="60">
        <f>IF(ISBLANK(H164),"",IFERROR(VLOOKUP(B164,'Np PL4 Stock'!$A:$D,4,FALSE),""))</f>
        <v>45722</v>
      </c>
      <c r="K164" s="61">
        <f>IF(ISBLANK(H164),"",SUMIF('Np PL4 Stock'!$A:$A,B164,'Np PL4 Stock'!$N:$N))</f>
        <v>0.928</v>
      </c>
      <c r="L164" s="62">
        <f>IF(ISBLANK(H164),"",VLOOKUP(LEFT(B164,5),Unit!A:B,2,FALSE))</f>
        <v>10</v>
      </c>
      <c r="M164" s="63" t="str">
        <f>IF(ISBLANK(H164),"",IFERROR(VLOOKUP(B164,'Np PL4 Stock'!$A:$T,20,FALSE),""))</f>
        <v>V1-MB1</v>
      </c>
      <c r="N164" s="63" t="str">
        <f>IF(ISBLANK(H164),"",IFERROR(VLOOKUP(B164,'Np PL4 Stock'!$A:$U,21,FALSE),""))</f>
        <v>SIS</v>
      </c>
      <c r="O164" s="62">
        <f t="shared" si="22"/>
        <v>92.8</v>
      </c>
      <c r="P164" s="62">
        <f t="shared" si="23"/>
        <v>7.348891e-5</v>
      </c>
      <c r="Q164" s="67">
        <f t="shared" si="24"/>
        <v>9.85871875e-7</v>
      </c>
      <c r="R164" s="67">
        <f t="shared" si="25"/>
        <v>1.28002303340517e-6</v>
      </c>
      <c r="S164" s="64">
        <v>13</v>
      </c>
      <c r="T164" s="68">
        <v>7.741</v>
      </c>
      <c r="U164" s="68">
        <v>7.409</v>
      </c>
      <c r="V164" s="69">
        <v>94.828</v>
      </c>
      <c r="W164" s="59">
        <v>382</v>
      </c>
      <c r="X164" s="64">
        <v>95</v>
      </c>
      <c r="Y164" s="59">
        <v>100</v>
      </c>
      <c r="Z164" s="59">
        <v>92</v>
      </c>
      <c r="AA164" s="59">
        <v>0</v>
      </c>
      <c r="AB164" s="59">
        <v>0</v>
      </c>
      <c r="AC164" s="59">
        <v>0</v>
      </c>
      <c r="AD164" s="59">
        <v>4</v>
      </c>
      <c r="AE164" s="59">
        <v>100</v>
      </c>
      <c r="AF164" s="73" t="s">
        <v>38</v>
      </c>
      <c r="AG164" s="73">
        <v>62000</v>
      </c>
      <c r="AH164" s="73" t="s">
        <v>38</v>
      </c>
      <c r="AI164" s="73" t="s">
        <v>38</v>
      </c>
      <c r="AJ164" s="73" t="s">
        <v>38</v>
      </c>
      <c r="AK164" s="73" t="s">
        <v>32</v>
      </c>
      <c r="AL164" s="77" t="str">
        <f>IF(ISBLANK(S164),"",IF(AJ164="Fail","Fail",IF(E164="PL4",IF(AND(T164&gt;STD_01122025!$D$3,U164&lt;STD_01122025!$D$4,OR(AF164="ND",AF164&lt;STD_01122025!$D$7),AH164="ND"),"Pass","Fail"),IF(E164="PL12",IF(AND(S164&lt;STD_01122025!$F$2,T164&gt;STD_01122025!$F$3,U164&lt;STD_01122025!$F$4,V164&gt;STD_01122025!$F$5,X164&gt;STD_01122025!$F$6,OR(AF164="ND",AF164&lt;STD_01122025!$F$7),AH164="ND"),"Pass","Fail"),IF(E164="SuperPL",IF(AND(T164&gt;STD_01122025!$H$3,U164&lt;STD_01122025!$H$4,V164&gt;STD_01122025!$H$5,X164&gt;STD_01122025!$H$6,OR(AF164="ND",AF164&lt;STD_01122025!$H$7),AH164="ND"),"Pass","Fail"),IF(E164="Flight",IF(AND(T164&gt;STD_01122025!$J$3,U164&lt;STD_01122025!$J$4,X164&gt;STD_01122025!$J$6,OR(AF164="ND",AF164&lt;STD_01122025!$J$7),AH164="ND"),"Pass","Fail"),""))))))</f>
        <v>Pass</v>
      </c>
      <c r="AM164" s="62">
        <f>IF(ISBLANK(B164),"",IFERROR(IF(VLOOKUP(B164,'Np PL4 Stock'!$A:$J,10,FALSE)="Np4",D164-VLOOKUP(B164,'Np PL4 Stock'!$A:$E,5,FALSE),D164-VLOOKUP(B164,'Np PL4 Stock'!$A:$E,5,FALSE)-1),""))</f>
        <v>14</v>
      </c>
      <c r="AN164" s="68">
        <v>8.17</v>
      </c>
      <c r="AO164" s="68">
        <v>7.228</v>
      </c>
      <c r="AP164" s="69">
        <v>100</v>
      </c>
      <c r="AQ164" s="64">
        <v>294</v>
      </c>
      <c r="AR164" s="64">
        <v>97</v>
      </c>
      <c r="AS164" s="59">
        <v>100</v>
      </c>
      <c r="AT164" s="73" t="s">
        <v>38</v>
      </c>
      <c r="AU164" s="73">
        <v>67500</v>
      </c>
      <c r="AV164" s="73" t="s">
        <v>38</v>
      </c>
      <c r="AW164" s="73" t="s">
        <v>38</v>
      </c>
      <c r="AX164" s="73" t="s">
        <v>32</v>
      </c>
      <c r="AY164" s="59">
        <v>0</v>
      </c>
      <c r="AZ164" s="59">
        <v>0</v>
      </c>
      <c r="BA164" s="59">
        <v>0</v>
      </c>
      <c r="BB164" s="59">
        <v>0</v>
      </c>
      <c r="BC164" s="59">
        <v>0</v>
      </c>
      <c r="BD164" s="59">
        <v>0</v>
      </c>
      <c r="BE164" s="84" t="s">
        <v>38</v>
      </c>
      <c r="BF164" s="84" t="s">
        <v>38</v>
      </c>
      <c r="BG164" s="84" t="s">
        <v>38</v>
      </c>
      <c r="BH164" s="84" t="s">
        <v>38</v>
      </c>
      <c r="BI164" s="85" t="s">
        <v>484</v>
      </c>
      <c r="BJ164" s="86" t="s">
        <v>260</v>
      </c>
      <c r="BK164" s="64" t="s">
        <v>485</v>
      </c>
      <c r="BL164" s="86" t="s">
        <v>155</v>
      </c>
      <c r="BM164" s="86" t="s">
        <v>178</v>
      </c>
      <c r="BN164" s="86"/>
      <c r="BO164" s="64">
        <v>10</v>
      </c>
      <c r="BP164" s="69">
        <v>246104305100221</v>
      </c>
      <c r="BQ164" s="92">
        <v>0.668081</v>
      </c>
      <c r="BR164" s="93">
        <v>0.0668081</v>
      </c>
      <c r="BS164" s="94">
        <f t="shared" si="28"/>
        <v>0.7348891</v>
      </c>
      <c r="BT164" s="95">
        <v>0.212972275</v>
      </c>
      <c r="BU164" s="101">
        <f t="shared" si="29"/>
        <v>0.947861375</v>
      </c>
      <c r="BV164" s="102">
        <f t="shared" si="26"/>
        <v>3.40136054421769</v>
      </c>
      <c r="BW164" s="103">
        <v>816.543444444444</v>
      </c>
      <c r="BX164" s="104">
        <f t="shared" si="27"/>
        <v>0.00322401828231293</v>
      </c>
      <c r="BY164" s="105">
        <v>900</v>
      </c>
      <c r="BZ164" s="103" t="s">
        <v>32</v>
      </c>
      <c r="CA164" s="106" t="s">
        <v>189</v>
      </c>
      <c r="CB164" s="107" t="s">
        <v>148</v>
      </c>
      <c r="CC164" s="112" t="s">
        <v>149</v>
      </c>
      <c r="CD164" s="106"/>
      <c r="CE164" s="103" t="s">
        <v>192</v>
      </c>
      <c r="CF164" s="113"/>
      <c r="CG164" s="115">
        <v>2000011319</v>
      </c>
    </row>
    <row r="165" spans="1:85">
      <c r="A165" s="53" t="str">
        <f t="shared" si="30"/>
        <v>E1-02-02-45736</v>
      </c>
      <c r="B165" s="47" t="str">
        <f t="shared" si="20"/>
        <v>E1-02-02</v>
      </c>
      <c r="C165" s="48" t="s">
        <v>43</v>
      </c>
      <c r="D165" s="49">
        <v>45736</v>
      </c>
      <c r="E165" s="54" t="s">
        <v>14</v>
      </c>
      <c r="F165" s="51" t="s">
        <v>15</v>
      </c>
      <c r="G165" s="59">
        <v>2</v>
      </c>
      <c r="H165" s="51" t="s">
        <v>215</v>
      </c>
      <c r="I165" s="59">
        <v>2</v>
      </c>
      <c r="J165" s="60">
        <f>IF(ISBLANK(H165),"",IFERROR(VLOOKUP(B165,'Np PL4 Stock'!$A:$D,4,FALSE),""))</f>
        <v>45722</v>
      </c>
      <c r="K165" s="61">
        <f>IF(ISBLANK(H165),"",SUMIF('Np PL4 Stock'!$A:$A,B165,'Np PL4 Stock'!$N:$N))</f>
        <v>0.928</v>
      </c>
      <c r="L165" s="62">
        <f>IF(ISBLANK(H165),"",VLOOKUP(LEFT(B165,5),Unit!A:B,2,FALSE))</f>
        <v>10</v>
      </c>
      <c r="M165" s="63" t="str">
        <f>IF(ISBLANK(H165),"",IFERROR(VLOOKUP(B165,'Np PL4 Stock'!$A:$T,20,FALSE),""))</f>
        <v>V1-MB1</v>
      </c>
      <c r="N165" s="63" t="str">
        <f>IF(ISBLANK(H165),"",IFERROR(VLOOKUP(B165,'Np PL4 Stock'!$A:$U,21,FALSE),""))</f>
        <v>SIS</v>
      </c>
      <c r="O165" s="62">
        <f t="shared" si="22"/>
        <v>92.8</v>
      </c>
      <c r="P165" s="62">
        <f t="shared" si="23"/>
        <v>6.42e-5</v>
      </c>
      <c r="Q165" s="67">
        <f t="shared" si="24"/>
        <v>6.91810344827586e-7</v>
      </c>
      <c r="R165" s="67">
        <f t="shared" si="25"/>
        <v>9.24568965517241e-7</v>
      </c>
      <c r="S165" s="64">
        <v>12</v>
      </c>
      <c r="T165" s="68">
        <v>7.511</v>
      </c>
      <c r="U165" s="68">
        <v>7.675</v>
      </c>
      <c r="V165" s="69">
        <v>80</v>
      </c>
      <c r="W165" s="59">
        <v>416</v>
      </c>
      <c r="X165" s="64">
        <v>96</v>
      </c>
      <c r="Y165" s="59">
        <v>100</v>
      </c>
      <c r="Z165" s="59">
        <v>80</v>
      </c>
      <c r="AA165" s="59">
        <v>0</v>
      </c>
      <c r="AB165" s="59">
        <v>0</v>
      </c>
      <c r="AC165" s="59">
        <v>0</v>
      </c>
      <c r="AD165" s="59">
        <v>0</v>
      </c>
      <c r="AE165" s="59">
        <v>100</v>
      </c>
      <c r="AF165" s="73" t="s">
        <v>38</v>
      </c>
      <c r="AG165" s="73">
        <v>80500</v>
      </c>
      <c r="AH165" s="73" t="s">
        <v>38</v>
      </c>
      <c r="AI165" s="73" t="s">
        <v>38</v>
      </c>
      <c r="AJ165" s="73" t="s">
        <v>38</v>
      </c>
      <c r="AK165" s="73" t="s">
        <v>32</v>
      </c>
      <c r="AL165" s="77" t="str">
        <f>IF(ISBLANK(S165),"",IF(AJ165="Fail","Fail",IF(E165="PL4",IF(AND(T165&gt;STD_01122025!$D$3,U165&lt;STD_01122025!$D$4,OR(AF165="ND",AF165&lt;STD_01122025!$D$7),AH165="ND"),"Pass","Fail"),IF(E165="PL12",IF(AND(S165&lt;STD_01122025!$F$2,T165&gt;STD_01122025!$F$3,U165&lt;STD_01122025!$F$4,V165&gt;STD_01122025!$F$5,X165&gt;STD_01122025!$F$6,OR(AF165="ND",AF165&lt;STD_01122025!$F$7),AH165="ND"),"Pass","Fail"),IF(E165="SuperPL",IF(AND(T165&gt;STD_01122025!$H$3,U165&lt;STD_01122025!$H$4,V165&gt;STD_01122025!$H$5,X165&gt;STD_01122025!$H$6,OR(AF165="ND",AF165&lt;STD_01122025!$H$7),AH165="ND"),"Pass","Fail"),IF(E165="Flight",IF(AND(T165&gt;STD_01122025!$J$3,U165&lt;STD_01122025!$J$4,X165&gt;STD_01122025!$J$6,OR(AF165="ND",AF165&lt;STD_01122025!$J$7),AH165="ND"),"Pass","Fail"),""))))))</f>
        <v>Pass</v>
      </c>
      <c r="AM165" s="62">
        <f>IF(ISBLANK(B165),"",IFERROR(IF(VLOOKUP(B165,'Np PL4 Stock'!$A:$J,10,FALSE)="Np4",D165-VLOOKUP(B165,'Np PL4 Stock'!$A:$E,5,FALSE),D165-VLOOKUP(B165,'Np PL4 Stock'!$A:$E,5,FALSE)-1),""))</f>
        <v>14</v>
      </c>
      <c r="AN165" s="68">
        <v>8.355</v>
      </c>
      <c r="AO165" s="68">
        <v>6.443</v>
      </c>
      <c r="AP165" s="69">
        <v>100</v>
      </c>
      <c r="AQ165" s="64">
        <v>267</v>
      </c>
      <c r="AR165" s="64">
        <v>98</v>
      </c>
      <c r="AS165" s="59">
        <v>100</v>
      </c>
      <c r="AT165" s="73">
        <v>51500</v>
      </c>
      <c r="AU165" s="73">
        <v>12500</v>
      </c>
      <c r="AV165" s="73" t="s">
        <v>38</v>
      </c>
      <c r="AW165" s="73" t="s">
        <v>38</v>
      </c>
      <c r="AX165" s="73" t="s">
        <v>32</v>
      </c>
      <c r="AY165" s="59">
        <v>0</v>
      </c>
      <c r="AZ165" s="59">
        <v>0</v>
      </c>
      <c r="BA165" s="59">
        <v>0</v>
      </c>
      <c r="BB165" s="59">
        <v>0</v>
      </c>
      <c r="BC165" s="59">
        <v>0</v>
      </c>
      <c r="BD165" s="59">
        <v>0</v>
      </c>
      <c r="BE165" s="84" t="s">
        <v>38</v>
      </c>
      <c r="BF165" s="84" t="s">
        <v>38</v>
      </c>
      <c r="BG165" s="84" t="s">
        <v>38</v>
      </c>
      <c r="BH165" s="84" t="s">
        <v>38</v>
      </c>
      <c r="BI165" s="85" t="s">
        <v>484</v>
      </c>
      <c r="BJ165" s="86" t="s">
        <v>260</v>
      </c>
      <c r="BK165" s="64" t="s">
        <v>485</v>
      </c>
      <c r="BL165" s="86" t="s">
        <v>155</v>
      </c>
      <c r="BM165" s="86" t="s">
        <v>178</v>
      </c>
      <c r="BN165" s="86"/>
      <c r="BO165" s="59">
        <v>8</v>
      </c>
      <c r="BP165" s="69">
        <v>246104305100222</v>
      </c>
      <c r="BQ165" s="92">
        <v>0.535</v>
      </c>
      <c r="BR165" s="93">
        <v>0.107</v>
      </c>
      <c r="BS165" s="94">
        <f t="shared" si="28"/>
        <v>0.642</v>
      </c>
      <c r="BT165" s="95">
        <v>0.216</v>
      </c>
      <c r="BU165" s="101">
        <f t="shared" si="29"/>
        <v>0.858</v>
      </c>
      <c r="BV165" s="102">
        <f t="shared" si="26"/>
        <v>3.74531835205992</v>
      </c>
      <c r="BW165" s="103">
        <v>642</v>
      </c>
      <c r="BX165" s="104">
        <f t="shared" si="27"/>
        <v>0.00321348314606742</v>
      </c>
      <c r="BY165" s="105">
        <v>1000</v>
      </c>
      <c r="BZ165" s="103" t="s">
        <v>32</v>
      </c>
      <c r="CA165" s="106" t="s">
        <v>189</v>
      </c>
      <c r="CB165" s="107" t="s">
        <v>148</v>
      </c>
      <c r="CC165" s="112" t="s">
        <v>149</v>
      </c>
      <c r="CD165" s="106"/>
      <c r="CE165" s="103" t="s">
        <v>192</v>
      </c>
      <c r="CF165" s="113"/>
      <c r="CG165" s="115">
        <v>2000011319</v>
      </c>
    </row>
    <row r="166" ht="15" spans="1:86">
      <c r="A166" s="53" t="str">
        <f t="shared" si="30"/>
        <v>B1-07-02-45736</v>
      </c>
      <c r="B166" s="47" t="str">
        <f t="shared" si="20"/>
        <v>B1-07-02</v>
      </c>
      <c r="C166" s="48" t="s">
        <v>43</v>
      </c>
      <c r="D166" s="49">
        <v>45736</v>
      </c>
      <c r="E166" s="50" t="s">
        <v>14</v>
      </c>
      <c r="F166" s="51" t="s">
        <v>15</v>
      </c>
      <c r="G166" s="59">
        <v>2</v>
      </c>
      <c r="H166" s="51" t="s">
        <v>165</v>
      </c>
      <c r="I166" s="59">
        <v>7</v>
      </c>
      <c r="J166" s="60">
        <f>IF(ISBLANK(H166),"",IFERROR(VLOOKUP(B166,'Np PL4 Stock'!$A:$D,4,FALSE),""))</f>
        <v>45721</v>
      </c>
      <c r="K166" s="61">
        <f>IF(ISBLANK(H166),"",SUMIF('Np PL4 Stock'!$A:$A,B166,'Np PL4 Stock'!$N:$N))</f>
        <v>1.4</v>
      </c>
      <c r="L166" s="62">
        <f>IF(ISBLANK(H166),"",VLOOKUP(LEFT(B166,5),Unit!A:B,2,FALSE))</f>
        <v>12</v>
      </c>
      <c r="M166" s="63" t="str">
        <f>IF(ISBLANK(H166),"",IFERROR(VLOOKUP(B166,'Np PL4 Stock'!$A:$T,20,FALSE),""))</f>
        <v>V1-MD1</v>
      </c>
      <c r="N166" s="63" t="str">
        <f>IF(ISBLANK(H166),"",IFERROR(VLOOKUP(B166,'Np PL4 Stock'!$A:$U,21,FALSE),""))</f>
        <v>Konabay</v>
      </c>
      <c r="O166" s="62">
        <f t="shared" si="22"/>
        <v>116.666666666667</v>
      </c>
      <c r="P166" s="62">
        <f t="shared" si="23"/>
        <v>0.000139375</v>
      </c>
      <c r="Q166" s="67">
        <f t="shared" si="24"/>
        <v>1.19464285714286e-6</v>
      </c>
      <c r="R166" s="67">
        <f t="shared" si="25"/>
        <v>1.53057142857143e-6</v>
      </c>
      <c r="S166" s="64">
        <v>12</v>
      </c>
      <c r="T166" s="68">
        <v>7.682</v>
      </c>
      <c r="U166" s="68">
        <v>6.151</v>
      </c>
      <c r="V166" s="69">
        <v>97.222</v>
      </c>
      <c r="W166" s="59">
        <v>385</v>
      </c>
      <c r="X166" s="64">
        <v>97</v>
      </c>
      <c r="Y166" s="59">
        <v>100</v>
      </c>
      <c r="Z166" s="59">
        <v>92</v>
      </c>
      <c r="AA166" s="59">
        <v>0</v>
      </c>
      <c r="AB166" s="59">
        <v>0</v>
      </c>
      <c r="AC166" s="59">
        <v>0</v>
      </c>
      <c r="AD166" s="59">
        <v>0</v>
      </c>
      <c r="AE166" s="59">
        <v>100</v>
      </c>
      <c r="AF166" s="73" t="s">
        <v>38</v>
      </c>
      <c r="AG166" s="73">
        <v>41000</v>
      </c>
      <c r="AH166" s="73" t="s">
        <v>38</v>
      </c>
      <c r="AI166" s="73" t="s">
        <v>38</v>
      </c>
      <c r="AJ166" s="73" t="s">
        <v>38</v>
      </c>
      <c r="AK166" s="73" t="s">
        <v>32</v>
      </c>
      <c r="AL166" s="77" t="str">
        <f>IF(ISBLANK(S166),"",IF(AJ166="Fail","Fail",IF(E166="PL4",IF(AND(T166&gt;STD_01122025!$D$3,U166&lt;STD_01122025!$D$4,OR(AF166="ND",AF166&lt;STD_01122025!$D$7),AH166="ND"),"Pass","Fail"),IF(E166="PL12",IF(AND(S166&lt;STD_01122025!$F$2,T166&gt;STD_01122025!$F$3,U166&lt;STD_01122025!$F$4,V166&gt;STD_01122025!$F$5,X166&gt;STD_01122025!$F$6,OR(AF166="ND",AF166&lt;STD_01122025!$F$7),AH166="ND"),"Pass","Fail"),IF(E166="SuperPL",IF(AND(T166&gt;STD_01122025!$H$3,U166&lt;STD_01122025!$H$4,V166&gt;STD_01122025!$H$5,X166&gt;STD_01122025!$H$6,OR(AF166="ND",AF166&lt;STD_01122025!$H$7),AH166="ND"),"Pass","Fail"),IF(E166="Flight",IF(AND(T166&gt;STD_01122025!$J$3,U166&lt;STD_01122025!$J$4,X166&gt;STD_01122025!$J$6,OR(AF166="ND",AF166&lt;STD_01122025!$J$7),AH166="ND"),"Pass","Fail"),""))))))</f>
        <v>Pass</v>
      </c>
      <c r="AM166" s="62">
        <f>IF(ISBLANK(B166),"",IFERROR(IF(VLOOKUP(B166,'Np PL4 Stock'!$A:$J,10,FALSE)="Np4",D166-VLOOKUP(B166,'Np PL4 Stock'!$A:$E,5,FALSE),D166-VLOOKUP(B166,'Np PL4 Stock'!$A:$E,5,FALSE)-1),""))</f>
        <v>15</v>
      </c>
      <c r="AN166" s="68">
        <v>8.42</v>
      </c>
      <c r="AO166" s="68">
        <v>6.407</v>
      </c>
      <c r="AP166" s="69">
        <v>100</v>
      </c>
      <c r="AQ166" s="64">
        <v>260</v>
      </c>
      <c r="AR166" s="64">
        <v>98</v>
      </c>
      <c r="AS166" s="59">
        <v>100</v>
      </c>
      <c r="AT166" s="73" t="s">
        <v>38</v>
      </c>
      <c r="AU166" s="73">
        <v>62500</v>
      </c>
      <c r="AV166" s="73" t="s">
        <v>38</v>
      </c>
      <c r="AW166" s="73" t="s">
        <v>38</v>
      </c>
      <c r="AX166" s="73" t="s">
        <v>32</v>
      </c>
      <c r="AY166" s="59">
        <v>0</v>
      </c>
      <c r="AZ166" s="59">
        <v>0</v>
      </c>
      <c r="BA166" s="59">
        <v>0</v>
      </c>
      <c r="BB166" s="59">
        <v>0</v>
      </c>
      <c r="BC166" s="59">
        <v>0</v>
      </c>
      <c r="BD166" s="59">
        <v>0</v>
      </c>
      <c r="BE166" s="84" t="s">
        <v>38</v>
      </c>
      <c r="BF166" s="84" t="s">
        <v>38</v>
      </c>
      <c r="BG166" s="84" t="s">
        <v>38</v>
      </c>
      <c r="BH166" s="84" t="s">
        <v>38</v>
      </c>
      <c r="BI166" s="85" t="s">
        <v>569</v>
      </c>
      <c r="BJ166" s="86" t="s">
        <v>240</v>
      </c>
      <c r="BK166" s="64" t="s">
        <v>483</v>
      </c>
      <c r="BL166" s="86" t="s">
        <v>155</v>
      </c>
      <c r="BM166" s="86" t="s">
        <v>178</v>
      </c>
      <c r="BN166" s="86"/>
      <c r="BO166" s="64">
        <v>7</v>
      </c>
      <c r="BP166" s="69">
        <v>246104305100217</v>
      </c>
      <c r="BQ166" s="92">
        <v>0.6</v>
      </c>
      <c r="BR166" s="93">
        <v>0.06</v>
      </c>
      <c r="BS166" s="94">
        <f t="shared" si="28"/>
        <v>0.66</v>
      </c>
      <c r="BT166" s="95">
        <v>0.1968</v>
      </c>
      <c r="BU166" s="101">
        <f t="shared" si="29"/>
        <v>0.8568</v>
      </c>
      <c r="BV166" s="102">
        <f t="shared" si="26"/>
        <v>3.84615384615385</v>
      </c>
      <c r="BW166" s="103">
        <v>660</v>
      </c>
      <c r="BX166" s="104">
        <f t="shared" si="27"/>
        <v>0.00329538461538461</v>
      </c>
      <c r="BY166" s="105">
        <v>1000</v>
      </c>
      <c r="BZ166" s="103" t="s">
        <v>32</v>
      </c>
      <c r="CA166" s="106" t="s">
        <v>189</v>
      </c>
      <c r="CB166" s="107" t="s">
        <v>148</v>
      </c>
      <c r="CC166" s="112" t="s">
        <v>149</v>
      </c>
      <c r="CD166" s="106"/>
      <c r="CE166" s="103" t="s">
        <v>192</v>
      </c>
      <c r="CF166" s="113"/>
      <c r="CG166" s="115">
        <v>2000019140</v>
      </c>
      <c r="CH166"/>
    </row>
    <row r="167" ht="15" spans="1:86">
      <c r="A167" s="53" t="str">
        <f t="shared" si="30"/>
        <v>B1-08-02-45736</v>
      </c>
      <c r="B167" s="47" t="str">
        <f t="shared" si="20"/>
        <v>B1-08-02</v>
      </c>
      <c r="C167" s="48" t="s">
        <v>43</v>
      </c>
      <c r="D167" s="49">
        <v>45736</v>
      </c>
      <c r="E167" s="50" t="s">
        <v>14</v>
      </c>
      <c r="F167" s="51" t="s">
        <v>15</v>
      </c>
      <c r="G167" s="59">
        <v>2</v>
      </c>
      <c r="H167" s="51" t="s">
        <v>165</v>
      </c>
      <c r="I167" s="59">
        <v>8</v>
      </c>
      <c r="J167" s="60">
        <f>IF(ISBLANK(H167),"",IFERROR(VLOOKUP(B167,'Np PL4 Stock'!$A:$D,4,FALSE),""))</f>
        <v>45721</v>
      </c>
      <c r="K167" s="61">
        <f>IF(ISBLANK(H167),"",SUMIF('Np PL4 Stock'!$A:$A,B167,'Np PL4 Stock'!$N:$N))</f>
        <v>1.4</v>
      </c>
      <c r="L167" s="62">
        <f>IF(ISBLANK(H167),"",VLOOKUP(LEFT(B167,5),Unit!A:B,2,FALSE))</f>
        <v>12</v>
      </c>
      <c r="M167" s="63" t="str">
        <f>IF(ISBLANK(H167),"",IFERROR(VLOOKUP(B167,'Np PL4 Stock'!$A:$T,20,FALSE),""))</f>
        <v>V1-MD1</v>
      </c>
      <c r="N167" s="63" t="str">
        <f>IF(ISBLANK(H167),"",IFERROR(VLOOKUP(B167,'Np PL4 Stock'!$A:$U,21,FALSE),""))</f>
        <v>Konabay</v>
      </c>
      <c r="O167" s="62">
        <f t="shared" si="22"/>
        <v>116.666666666667</v>
      </c>
      <c r="P167" s="62">
        <f t="shared" si="23"/>
        <v>0.000131302083333333</v>
      </c>
      <c r="Q167" s="67">
        <f t="shared" si="24"/>
        <v>1.12544642857143e-6</v>
      </c>
      <c r="R167" s="67">
        <f t="shared" si="25"/>
        <v>1.53086607142857e-6</v>
      </c>
      <c r="S167" s="64">
        <v>12</v>
      </c>
      <c r="T167" s="68">
        <v>7.607</v>
      </c>
      <c r="U167" s="68">
        <v>8.341</v>
      </c>
      <c r="V167" s="69">
        <v>87.692</v>
      </c>
      <c r="W167" s="59">
        <v>392</v>
      </c>
      <c r="X167" s="59">
        <v>96</v>
      </c>
      <c r="Y167" s="59">
        <v>100</v>
      </c>
      <c r="Z167" s="59">
        <v>88</v>
      </c>
      <c r="AA167" s="59">
        <v>0</v>
      </c>
      <c r="AB167" s="59">
        <v>0</v>
      </c>
      <c r="AC167" s="59">
        <v>0</v>
      </c>
      <c r="AD167" s="59">
        <v>0</v>
      </c>
      <c r="AE167" s="59">
        <v>100</v>
      </c>
      <c r="AF167" s="73" t="s">
        <v>38</v>
      </c>
      <c r="AG167" s="73">
        <v>48000</v>
      </c>
      <c r="AH167" s="73" t="s">
        <v>38</v>
      </c>
      <c r="AI167" s="73" t="s">
        <v>38</v>
      </c>
      <c r="AJ167" s="73" t="s">
        <v>38</v>
      </c>
      <c r="AK167" s="73" t="s">
        <v>32</v>
      </c>
      <c r="AL167" s="77" t="str">
        <f>IF(ISBLANK(S167),"",IF(AJ167="Fail","Fail",IF(E167="PL4",IF(AND(T167&gt;STD_01122025!$D$3,U167&lt;STD_01122025!$D$4,OR(AF167="ND",AF167&lt;STD_01122025!$D$7),AH167="ND"),"Pass","Fail"),IF(E167="PL12",IF(AND(S167&lt;STD_01122025!$F$2,T167&gt;STD_01122025!$F$3,U167&lt;STD_01122025!$F$4,V167&gt;STD_01122025!$F$5,X167&gt;STD_01122025!$F$6,OR(AF167="ND",AF167&lt;STD_01122025!$F$7),AH167="ND"),"Pass","Fail"),IF(E167="SuperPL",IF(AND(T167&gt;STD_01122025!$H$3,U167&lt;STD_01122025!$H$4,V167&gt;STD_01122025!$H$5,X167&gt;STD_01122025!$H$6,OR(AF167="ND",AF167&lt;STD_01122025!$H$7),AH167="ND"),"Pass","Fail"),IF(E167="Flight",IF(AND(T167&gt;STD_01122025!$J$3,U167&lt;STD_01122025!$J$4,X167&gt;STD_01122025!$J$6,OR(AF167="ND",AF167&lt;STD_01122025!$J$7),AH167="ND"),"Pass","Fail"),""))))))</f>
        <v>Pass</v>
      </c>
      <c r="AM167" s="62">
        <f>IF(ISBLANK(B167),"",IFERROR(IF(VLOOKUP(B167,'Np PL4 Stock'!$A:$J,10,FALSE)="Np4",D167-VLOOKUP(B167,'Np PL4 Stock'!$A:$E,5,FALSE),D167-VLOOKUP(B167,'Np PL4 Stock'!$A:$E,5,FALSE)-1),""))</f>
        <v>15</v>
      </c>
      <c r="AN167" s="68">
        <v>8.458</v>
      </c>
      <c r="AO167" s="68">
        <v>9.411</v>
      </c>
      <c r="AP167" s="69">
        <v>100</v>
      </c>
      <c r="AQ167" s="64">
        <v>256</v>
      </c>
      <c r="AR167" s="64">
        <v>97</v>
      </c>
      <c r="AS167" s="59">
        <v>100</v>
      </c>
      <c r="AT167" s="73" t="s">
        <v>38</v>
      </c>
      <c r="AU167" s="73">
        <v>73000</v>
      </c>
      <c r="AV167" s="73" t="s">
        <v>38</v>
      </c>
      <c r="AW167" s="73" t="s">
        <v>38</v>
      </c>
      <c r="AX167" s="73" t="s">
        <v>32</v>
      </c>
      <c r="AY167" s="59">
        <v>0</v>
      </c>
      <c r="AZ167" s="59">
        <v>0</v>
      </c>
      <c r="BA167" s="59">
        <v>0</v>
      </c>
      <c r="BB167" s="59">
        <v>0</v>
      </c>
      <c r="BC167" s="59">
        <v>0</v>
      </c>
      <c r="BD167" s="59">
        <v>0</v>
      </c>
      <c r="BE167" s="84" t="s">
        <v>38</v>
      </c>
      <c r="BF167" s="84" t="s">
        <v>38</v>
      </c>
      <c r="BG167" s="84" t="s">
        <v>38</v>
      </c>
      <c r="BH167" s="84" t="s">
        <v>38</v>
      </c>
      <c r="BI167" s="85" t="s">
        <v>570</v>
      </c>
      <c r="BJ167" s="64" t="s">
        <v>262</v>
      </c>
      <c r="BK167" s="64" t="s">
        <v>523</v>
      </c>
      <c r="BL167" s="86" t="s">
        <v>155</v>
      </c>
      <c r="BM167" s="86" t="s">
        <v>178</v>
      </c>
      <c r="BN167" s="86"/>
      <c r="BO167" s="59">
        <v>20</v>
      </c>
      <c r="BP167" s="69">
        <v>246104305100224</v>
      </c>
      <c r="BQ167" s="92">
        <v>0.4</v>
      </c>
      <c r="BR167" s="93">
        <v>0.08</v>
      </c>
      <c r="BS167" s="94">
        <f t="shared" si="28"/>
        <v>0.48</v>
      </c>
      <c r="BT167" s="95">
        <v>0.184</v>
      </c>
      <c r="BU167" s="101">
        <f t="shared" si="29"/>
        <v>0.664</v>
      </c>
      <c r="BV167" s="102">
        <f t="shared" si="26"/>
        <v>3.90625</v>
      </c>
      <c r="BW167" s="103">
        <v>533.333333333333</v>
      </c>
      <c r="BX167" s="104">
        <f t="shared" si="27"/>
        <v>0.00259375</v>
      </c>
      <c r="BY167" s="105">
        <v>900</v>
      </c>
      <c r="BZ167" s="103" t="s">
        <v>32</v>
      </c>
      <c r="CA167" s="106" t="s">
        <v>189</v>
      </c>
      <c r="CB167" s="107" t="s">
        <v>148</v>
      </c>
      <c r="CC167" s="112" t="s">
        <v>149</v>
      </c>
      <c r="CD167" s="106"/>
      <c r="CE167" s="103" t="s">
        <v>192</v>
      </c>
      <c r="CF167" s="113"/>
      <c r="CG167" s="115">
        <v>2000007993</v>
      </c>
      <c r="CH167" s="117"/>
    </row>
    <row r="168" spans="1:85">
      <c r="A168" s="53" t="str">
        <f t="shared" si="30"/>
        <v>B1-07-02-45736</v>
      </c>
      <c r="B168" s="47" t="str">
        <f t="shared" si="20"/>
        <v>B1-07-02</v>
      </c>
      <c r="C168" s="48" t="s">
        <v>43</v>
      </c>
      <c r="D168" s="49">
        <v>45736</v>
      </c>
      <c r="E168" s="54" t="s">
        <v>14</v>
      </c>
      <c r="F168" s="51" t="s">
        <v>15</v>
      </c>
      <c r="G168" s="59">
        <v>2</v>
      </c>
      <c r="H168" s="127" t="s">
        <v>165</v>
      </c>
      <c r="I168" s="71">
        <v>7</v>
      </c>
      <c r="J168" s="60">
        <f>IF(ISBLANK(H168),"",IFERROR(VLOOKUP(B168,'Np PL4 Stock'!$A:$D,4,FALSE),""))</f>
        <v>45721</v>
      </c>
      <c r="K168" s="61">
        <f>IF(ISBLANK(H168),"",SUMIF('Np PL4 Stock'!$A:$A,B168,'Np PL4 Stock'!$N:$N))</f>
        <v>1.4</v>
      </c>
      <c r="L168" s="62">
        <f>IF(ISBLANK(H168),"",VLOOKUP(LEFT(B168,5),Unit!A:B,2,FALSE))</f>
        <v>12</v>
      </c>
      <c r="M168" s="63" t="str">
        <f>IF(ISBLANK(H168),"",IFERROR(VLOOKUP(B168,'Np PL4 Stock'!$A:$T,20,FALSE),""))</f>
        <v>V1-MD1</v>
      </c>
      <c r="N168" s="63" t="str">
        <f>IF(ISBLANK(H168),"",IFERROR(VLOOKUP(B168,'Np PL4 Stock'!$A:$U,21,FALSE),""))</f>
        <v>Konabay</v>
      </c>
      <c r="O168" s="62">
        <f t="shared" si="22"/>
        <v>116.666666666667</v>
      </c>
      <c r="P168" s="62">
        <f t="shared" si="23"/>
        <v>0.000139375</v>
      </c>
      <c r="Q168" s="67">
        <f t="shared" si="24"/>
        <v>1.19464285714286e-6</v>
      </c>
      <c r="R168" s="67">
        <f t="shared" si="25"/>
        <v>1.53057142857143e-6</v>
      </c>
      <c r="S168" s="64">
        <v>12</v>
      </c>
      <c r="T168" s="68">
        <v>7.682</v>
      </c>
      <c r="U168" s="68">
        <v>6.151</v>
      </c>
      <c r="V168" s="69">
        <v>97.222</v>
      </c>
      <c r="W168" s="59">
        <v>385</v>
      </c>
      <c r="X168" s="64">
        <v>97</v>
      </c>
      <c r="Y168" s="59">
        <v>100</v>
      </c>
      <c r="Z168" s="59">
        <v>92</v>
      </c>
      <c r="AA168" s="59">
        <v>0</v>
      </c>
      <c r="AB168" s="59">
        <v>0</v>
      </c>
      <c r="AC168" s="59">
        <v>0</v>
      </c>
      <c r="AD168" s="59">
        <v>0</v>
      </c>
      <c r="AE168" s="59">
        <v>100</v>
      </c>
      <c r="AF168" s="73" t="s">
        <v>38</v>
      </c>
      <c r="AG168" s="73">
        <v>41000</v>
      </c>
      <c r="AH168" s="73" t="s">
        <v>38</v>
      </c>
      <c r="AI168" s="73" t="s">
        <v>38</v>
      </c>
      <c r="AJ168" s="73" t="s">
        <v>38</v>
      </c>
      <c r="AK168" s="73" t="s">
        <v>32</v>
      </c>
      <c r="AL168" s="77" t="e">
        <f>IF(ISBLANK(S168),"",IF(AJ168="Fail","Fail",IF(E168="PL4",IF(AND(T168&gt;STD_01122025!$D$3,U168&lt;STD_01122025!$D$4,OR(AF168="ND",AF168&lt;STD_01122025!$D$7),AH168="ND"),"Pass","Fail"),IF(E168="PL12",IF(AND(S168&lt;STD_01122025!$F$2,T168&gt;STD_01122025!$F$3,U168&lt;STD_01122025!$F$4,V168&gt;STD_01122025!$F$5,#REF!&gt;STD_01122025!$F$6,OR(AF168="ND",AF168&lt;STD_01122025!$F$7),AH168="ND"),"Pass","Fail"),IF(E168="SuperPL",IF(AND(T168&gt;STD_01122025!$H$3,U168&lt;STD_01122025!$H$4,V168&gt;STD_01122025!$H$5,#REF!&gt;STD_01122025!$H$6,OR(AF168="ND",AF168&lt;STD_01122025!$H$7),AH168="ND"),"Pass","Fail"),IF(E168="Flight",IF(AND(T168&gt;STD_01122025!$J$3,U168&lt;STD_01122025!$J$4,#REF!&gt;STD_01122025!$J$6,OR(AF168="ND",AF168&lt;STD_01122025!$J$7),AH168="ND"),"Pass","Fail"),""))))))</f>
        <v>#REF!</v>
      </c>
      <c r="AM168" s="62">
        <f>IF(ISBLANK(B168),"",IFERROR(IF(VLOOKUP(B168,'Np PL4 Stock'!$A:$J,10,FALSE)="Np4",D168-VLOOKUP(B168,'Np PL4 Stock'!$A:$E,5,FALSE),D168-VLOOKUP(B168,'Np PL4 Stock'!$A:$E,5,FALSE)-1),""))</f>
        <v>15</v>
      </c>
      <c r="AN168" s="68">
        <v>8.42</v>
      </c>
      <c r="AO168" s="68">
        <v>6.407</v>
      </c>
      <c r="AP168" s="69">
        <v>100</v>
      </c>
      <c r="AQ168" s="64">
        <v>260</v>
      </c>
      <c r="AR168" s="64">
        <v>98</v>
      </c>
      <c r="AS168" s="59">
        <v>100</v>
      </c>
      <c r="AT168" s="73" t="s">
        <v>38</v>
      </c>
      <c r="AU168" s="73">
        <v>62500</v>
      </c>
      <c r="AV168" s="73" t="s">
        <v>38</v>
      </c>
      <c r="AW168" s="73" t="s">
        <v>38</v>
      </c>
      <c r="AX168" s="73" t="s">
        <v>32</v>
      </c>
      <c r="AY168" s="59">
        <v>0</v>
      </c>
      <c r="AZ168" s="59">
        <v>0</v>
      </c>
      <c r="BA168" s="59">
        <v>0</v>
      </c>
      <c r="BB168" s="59">
        <v>0</v>
      </c>
      <c r="BC168" s="59">
        <v>0</v>
      </c>
      <c r="BD168" s="59">
        <v>0</v>
      </c>
      <c r="BE168" s="84" t="s">
        <v>38</v>
      </c>
      <c r="BF168" s="84" t="s">
        <v>38</v>
      </c>
      <c r="BG168" s="84" t="s">
        <v>38</v>
      </c>
      <c r="BH168" s="84" t="s">
        <v>38</v>
      </c>
      <c r="BI168" s="85" t="s">
        <v>527</v>
      </c>
      <c r="BJ168" s="86" t="s">
        <v>258</v>
      </c>
      <c r="BK168" s="64" t="s">
        <v>488</v>
      </c>
      <c r="BL168" s="86" t="s">
        <v>155</v>
      </c>
      <c r="BM168" s="86" t="s">
        <v>178</v>
      </c>
      <c r="BN168" s="86"/>
      <c r="BO168" s="64">
        <v>5</v>
      </c>
      <c r="BP168" s="69">
        <v>246104305100219</v>
      </c>
      <c r="BQ168" s="92">
        <v>0.29375</v>
      </c>
      <c r="BR168" s="93">
        <v>0.05875</v>
      </c>
      <c r="BS168" s="94">
        <f t="shared" si="28"/>
        <v>0.3525</v>
      </c>
      <c r="BT168" s="95">
        <v>0.1175</v>
      </c>
      <c r="BU168" s="101">
        <f t="shared" si="29"/>
        <v>0.47</v>
      </c>
      <c r="BV168" s="102">
        <f t="shared" si="26"/>
        <v>3.84615384615385</v>
      </c>
      <c r="BW168" s="103">
        <v>391.666666666667</v>
      </c>
      <c r="BX168" s="104">
        <f t="shared" si="27"/>
        <v>0.00180769230769231</v>
      </c>
      <c r="BY168" s="105">
        <v>900</v>
      </c>
      <c r="BZ168" s="103" t="s">
        <v>32</v>
      </c>
      <c r="CA168" s="106" t="s">
        <v>189</v>
      </c>
      <c r="CB168" s="107" t="s">
        <v>148</v>
      </c>
      <c r="CC168" s="112" t="s">
        <v>149</v>
      </c>
      <c r="CD168" s="106"/>
      <c r="CE168" s="103" t="s">
        <v>192</v>
      </c>
      <c r="CF168" s="113"/>
      <c r="CG168" s="115">
        <v>2000019562</v>
      </c>
    </row>
    <row r="169" spans="1:85">
      <c r="A169" s="53" t="str">
        <f t="shared" si="30"/>
        <v>B1-08-02-45736</v>
      </c>
      <c r="B169" s="47" t="str">
        <f t="shared" si="20"/>
        <v>B1-08-02</v>
      </c>
      <c r="C169" s="48" t="s">
        <v>43</v>
      </c>
      <c r="D169" s="49">
        <v>45736</v>
      </c>
      <c r="E169" s="50" t="s">
        <v>14</v>
      </c>
      <c r="F169" s="51" t="s">
        <v>15</v>
      </c>
      <c r="G169" s="59">
        <v>2</v>
      </c>
      <c r="H169" s="127" t="s">
        <v>165</v>
      </c>
      <c r="I169" s="71">
        <v>8</v>
      </c>
      <c r="J169" s="60">
        <f>IF(ISBLANK(H169),"",IFERROR(VLOOKUP(B169,'Np PL4 Stock'!$A:$D,4,FALSE),""))</f>
        <v>45721</v>
      </c>
      <c r="K169" s="61">
        <f>IF(ISBLANK(H169),"",SUMIF('Np PL4 Stock'!$A:$A,B169,'Np PL4 Stock'!$N:$N))</f>
        <v>1.4</v>
      </c>
      <c r="L169" s="62">
        <f>IF(ISBLANK(H169),"",VLOOKUP(LEFT(B169,5),Unit!A:B,2,FALSE))</f>
        <v>12</v>
      </c>
      <c r="M169" s="63" t="str">
        <f>IF(ISBLANK(H169),"",IFERROR(VLOOKUP(B169,'Np PL4 Stock'!$A:$T,20,FALSE),""))</f>
        <v>V1-MD1</v>
      </c>
      <c r="N169" s="63" t="str">
        <f>IF(ISBLANK(H169),"",IFERROR(VLOOKUP(B169,'Np PL4 Stock'!$A:$U,21,FALSE),""))</f>
        <v>Konabay</v>
      </c>
      <c r="O169" s="62">
        <f t="shared" si="22"/>
        <v>116.666666666667</v>
      </c>
      <c r="P169" s="62">
        <f t="shared" si="23"/>
        <v>0.000131302083333333</v>
      </c>
      <c r="Q169" s="67">
        <f t="shared" si="24"/>
        <v>1.12544642857143e-6</v>
      </c>
      <c r="R169" s="67">
        <f t="shared" si="25"/>
        <v>1.53086607142857e-6</v>
      </c>
      <c r="S169" s="64">
        <v>12</v>
      </c>
      <c r="T169" s="68">
        <v>7.607</v>
      </c>
      <c r="U169" s="68">
        <v>8.341</v>
      </c>
      <c r="V169" s="69">
        <v>87.692</v>
      </c>
      <c r="W169" s="59">
        <v>392</v>
      </c>
      <c r="X169" s="59">
        <v>96</v>
      </c>
      <c r="Y169" s="59">
        <v>100</v>
      </c>
      <c r="Z169" s="59">
        <v>88</v>
      </c>
      <c r="AA169" s="59">
        <v>0</v>
      </c>
      <c r="AB169" s="59">
        <v>0</v>
      </c>
      <c r="AC169" s="59">
        <v>0</v>
      </c>
      <c r="AD169" s="59">
        <v>0</v>
      </c>
      <c r="AE169" s="59">
        <v>100</v>
      </c>
      <c r="AF169" s="73" t="s">
        <v>38</v>
      </c>
      <c r="AG169" s="73">
        <v>48000</v>
      </c>
      <c r="AH169" s="73" t="s">
        <v>38</v>
      </c>
      <c r="AI169" s="73" t="s">
        <v>38</v>
      </c>
      <c r="AJ169" s="73" t="s">
        <v>38</v>
      </c>
      <c r="AK169" s="73" t="s">
        <v>32</v>
      </c>
      <c r="AL169" s="77" t="str">
        <f>IF(ISBLANK(S169),"",IF(AJ169="Fail","Fail",IF(E169="PL4",IF(AND(T169&gt;STD_01122025!$D$3,U169&lt;STD_01122025!$D$4,OR(AF169="ND",AF169&lt;STD_01122025!$D$7),AH169="ND"),"Pass","Fail"),IF(E169="PL12",IF(AND(S169&lt;STD_01122025!$F$2,T169&gt;STD_01122025!$F$3,U169&lt;STD_01122025!$F$4,V169&gt;STD_01122025!$F$5,X169&gt;STD_01122025!$F$6,OR(AF169="ND",AF169&lt;STD_01122025!$F$7),AH169="ND"),"Pass","Fail"),IF(E169="SuperPL",IF(AND(T169&gt;STD_01122025!$H$3,U169&lt;STD_01122025!$H$4,V169&gt;STD_01122025!$H$5,X169&gt;STD_01122025!$H$6,OR(AF169="ND",AF169&lt;STD_01122025!$H$7),AH169="ND"),"Pass","Fail"),IF(E169="Flight",IF(AND(T169&gt;STD_01122025!$J$3,U169&lt;STD_01122025!$J$4,X169&gt;STD_01122025!$J$6,OR(AF169="ND",AF169&lt;STD_01122025!$J$7),AH169="ND"),"Pass","Fail"),""))))))</f>
        <v>Pass</v>
      </c>
      <c r="AM169" s="62">
        <f>IF(ISBLANK(B169),"",IFERROR(IF(VLOOKUP(B169,'Np PL4 Stock'!$A:$J,10,FALSE)="Np4",D169-VLOOKUP(B169,'Np PL4 Stock'!$A:$E,5,FALSE),D169-VLOOKUP(B169,'Np PL4 Stock'!$A:$E,5,FALSE)-1),""))</f>
        <v>15</v>
      </c>
      <c r="AN169" s="68">
        <v>8.458</v>
      </c>
      <c r="AO169" s="68">
        <v>9.411</v>
      </c>
      <c r="AP169" s="69">
        <v>100</v>
      </c>
      <c r="AQ169" s="64">
        <v>256</v>
      </c>
      <c r="AR169" s="64">
        <v>97</v>
      </c>
      <c r="AS169" s="59">
        <v>100</v>
      </c>
      <c r="AT169" s="73" t="s">
        <v>38</v>
      </c>
      <c r="AU169" s="73">
        <v>73000</v>
      </c>
      <c r="AV169" s="73" t="s">
        <v>38</v>
      </c>
      <c r="AW169" s="73" t="s">
        <v>38</v>
      </c>
      <c r="AX169" s="73" t="s">
        <v>32</v>
      </c>
      <c r="AY169" s="59">
        <v>0</v>
      </c>
      <c r="AZ169" s="59">
        <v>0</v>
      </c>
      <c r="BA169" s="59">
        <v>0</v>
      </c>
      <c r="BB169" s="59">
        <v>0</v>
      </c>
      <c r="BC169" s="59">
        <v>0</v>
      </c>
      <c r="BD169" s="59">
        <v>0</v>
      </c>
      <c r="BE169" s="84" t="s">
        <v>38</v>
      </c>
      <c r="BF169" s="84" t="s">
        <v>38</v>
      </c>
      <c r="BG169" s="84" t="s">
        <v>38</v>
      </c>
      <c r="BH169" s="84" t="s">
        <v>38</v>
      </c>
      <c r="BI169" s="85" t="s">
        <v>527</v>
      </c>
      <c r="BJ169" s="86" t="s">
        <v>258</v>
      </c>
      <c r="BK169" s="64" t="s">
        <v>488</v>
      </c>
      <c r="BL169" s="86" t="s">
        <v>155</v>
      </c>
      <c r="BM169" s="86" t="s">
        <v>178</v>
      </c>
      <c r="BN169" s="86"/>
      <c r="BO169" s="64">
        <v>15</v>
      </c>
      <c r="BP169" s="69">
        <v>246104305100219</v>
      </c>
      <c r="BQ169" s="92">
        <v>0.3</v>
      </c>
      <c r="BR169" s="93">
        <v>0.06</v>
      </c>
      <c r="BS169" s="94">
        <f t="shared" si="28"/>
        <v>0.36</v>
      </c>
      <c r="BT169" s="95">
        <v>0.12</v>
      </c>
      <c r="BU169" s="101">
        <f t="shared" si="29"/>
        <v>0.48</v>
      </c>
      <c r="BV169" s="102">
        <f t="shared" si="26"/>
        <v>3.90625</v>
      </c>
      <c r="BW169" s="103">
        <v>400</v>
      </c>
      <c r="BX169" s="104">
        <f t="shared" si="27"/>
        <v>0.001875</v>
      </c>
      <c r="BY169" s="105">
        <v>900</v>
      </c>
      <c r="BZ169" s="103" t="s">
        <v>32</v>
      </c>
      <c r="CA169" s="106" t="s">
        <v>189</v>
      </c>
      <c r="CB169" s="107" t="s">
        <v>148</v>
      </c>
      <c r="CC169" s="112" t="s">
        <v>149</v>
      </c>
      <c r="CD169" s="106"/>
      <c r="CE169" s="103" t="s">
        <v>192</v>
      </c>
      <c r="CF169" s="113"/>
      <c r="CG169" s="115">
        <v>2000019562</v>
      </c>
    </row>
    <row r="170" spans="1:85">
      <c r="A170" s="53" t="str">
        <f t="shared" si="30"/>
        <v>B1-07-02-45736</v>
      </c>
      <c r="B170" s="47" t="str">
        <f t="shared" si="20"/>
        <v>B1-07-02</v>
      </c>
      <c r="C170" s="48" t="s">
        <v>43</v>
      </c>
      <c r="D170" s="49">
        <v>45736</v>
      </c>
      <c r="E170" s="54" t="s">
        <v>14</v>
      </c>
      <c r="F170" s="51" t="s">
        <v>15</v>
      </c>
      <c r="G170" s="59">
        <v>2</v>
      </c>
      <c r="H170" s="127" t="s">
        <v>165</v>
      </c>
      <c r="I170" s="71">
        <v>7</v>
      </c>
      <c r="J170" s="60">
        <f>IF(ISBLANK(H170),"",IFERROR(VLOOKUP(B170,'Np PL4 Stock'!$A:$D,4,FALSE),""))</f>
        <v>45721</v>
      </c>
      <c r="K170" s="61">
        <f>IF(ISBLANK(H170),"",SUMIF('Np PL4 Stock'!$A:$A,B170,'Np PL4 Stock'!$N:$N))</f>
        <v>1.4</v>
      </c>
      <c r="L170" s="62">
        <f>IF(ISBLANK(H170),"",VLOOKUP(LEFT(B170,5),Unit!A:B,2,FALSE))</f>
        <v>12</v>
      </c>
      <c r="M170" s="63" t="str">
        <f>IF(ISBLANK(H170),"",IFERROR(VLOOKUP(B170,'Np PL4 Stock'!$A:$T,20,FALSE),""))</f>
        <v>V1-MD1</v>
      </c>
      <c r="N170" s="63" t="str">
        <f>IF(ISBLANK(H170),"",IFERROR(VLOOKUP(B170,'Np PL4 Stock'!$A:$U,21,FALSE),""))</f>
        <v>Konabay</v>
      </c>
      <c r="O170" s="62">
        <f t="shared" si="22"/>
        <v>116.666666666667</v>
      </c>
      <c r="P170" s="62">
        <f t="shared" si="23"/>
        <v>0.000139375</v>
      </c>
      <c r="Q170" s="67">
        <f t="shared" si="24"/>
        <v>1.19464285714286e-6</v>
      </c>
      <c r="R170" s="67">
        <f t="shared" si="25"/>
        <v>1.53057142857143e-6</v>
      </c>
      <c r="S170" s="64">
        <v>12</v>
      </c>
      <c r="T170" s="68">
        <v>7.682</v>
      </c>
      <c r="U170" s="68">
        <v>6.151</v>
      </c>
      <c r="V170" s="69">
        <v>97.222</v>
      </c>
      <c r="W170" s="59">
        <v>385</v>
      </c>
      <c r="X170" s="64">
        <v>97</v>
      </c>
      <c r="Y170" s="59">
        <v>100</v>
      </c>
      <c r="Z170" s="59">
        <v>92</v>
      </c>
      <c r="AA170" s="59">
        <v>0</v>
      </c>
      <c r="AB170" s="59">
        <v>0</v>
      </c>
      <c r="AC170" s="59">
        <v>0</v>
      </c>
      <c r="AD170" s="59">
        <v>0</v>
      </c>
      <c r="AE170" s="59">
        <v>100</v>
      </c>
      <c r="AF170" s="73" t="s">
        <v>38</v>
      </c>
      <c r="AG170" s="73">
        <v>41000</v>
      </c>
      <c r="AH170" s="73" t="s">
        <v>38</v>
      </c>
      <c r="AI170" s="73" t="s">
        <v>38</v>
      </c>
      <c r="AJ170" s="73" t="s">
        <v>38</v>
      </c>
      <c r="AK170" s="73" t="s">
        <v>32</v>
      </c>
      <c r="AL170" s="77" t="str">
        <f>IF(ISBLANK(S170),"",IF(AJ170="Fail","Fail",IF(E170="PL4",IF(AND(T170&gt;STD_01122025!$D$3,U170&lt;STD_01122025!$D$4,OR(AF170="ND",AF170&lt;STD_01122025!$D$7),AH170="ND"),"Pass","Fail"),IF(E170="PL12",IF(AND(S170&lt;STD_01122025!$F$2,T170&gt;STD_01122025!$F$3,U170&lt;STD_01122025!$F$4,V170&gt;STD_01122025!$F$5,X170&gt;STD_01122025!$F$6,OR(AF170="ND",AF170&lt;STD_01122025!$F$7),AH170="ND"),"Pass","Fail"),IF(E170="SuperPL",IF(AND(T170&gt;STD_01122025!$H$3,U170&lt;STD_01122025!$H$4,V170&gt;STD_01122025!$H$5,X170&gt;STD_01122025!$H$6,OR(AF170="ND",AF170&lt;STD_01122025!$H$7),AH170="ND"),"Pass","Fail"),IF(E170="Flight",IF(AND(T170&gt;STD_01122025!$J$3,U170&lt;STD_01122025!$J$4,X170&gt;STD_01122025!$J$6,OR(AF170="ND",AF170&lt;STD_01122025!$J$7),AH170="ND"),"Pass","Fail"),""))))))</f>
        <v>Pass</v>
      </c>
      <c r="AM170" s="62">
        <f>IF(ISBLANK(B170),"",IFERROR(IF(VLOOKUP(B170,'Np PL4 Stock'!$A:$J,10,FALSE)="Np4",D170-VLOOKUP(B170,'Np PL4 Stock'!$A:$E,5,FALSE),D170-VLOOKUP(B170,'Np PL4 Stock'!$A:$E,5,FALSE)-1),""))</f>
        <v>15</v>
      </c>
      <c r="AN170" s="68">
        <v>8.42</v>
      </c>
      <c r="AO170" s="68">
        <v>6.407</v>
      </c>
      <c r="AP170" s="69">
        <v>100</v>
      </c>
      <c r="AQ170" s="64">
        <v>260</v>
      </c>
      <c r="AR170" s="64">
        <v>98</v>
      </c>
      <c r="AS170" s="59">
        <v>100</v>
      </c>
      <c r="AT170" s="73" t="s">
        <v>38</v>
      </c>
      <c r="AU170" s="73">
        <v>62500</v>
      </c>
      <c r="AV170" s="73" t="s">
        <v>38</v>
      </c>
      <c r="AW170" s="73" t="s">
        <v>38</v>
      </c>
      <c r="AX170" s="73" t="s">
        <v>32</v>
      </c>
      <c r="AY170" s="59">
        <v>0</v>
      </c>
      <c r="AZ170" s="59">
        <v>0</v>
      </c>
      <c r="BA170" s="59">
        <v>0</v>
      </c>
      <c r="BB170" s="59">
        <v>0</v>
      </c>
      <c r="BC170" s="59">
        <v>0</v>
      </c>
      <c r="BD170" s="59">
        <v>0</v>
      </c>
      <c r="BE170" s="84" t="s">
        <v>38</v>
      </c>
      <c r="BF170" s="84" t="s">
        <v>38</v>
      </c>
      <c r="BG170" s="84" t="s">
        <v>38</v>
      </c>
      <c r="BH170" s="84" t="s">
        <v>38</v>
      </c>
      <c r="BI170" s="85" t="s">
        <v>554</v>
      </c>
      <c r="BJ170" s="86" t="s">
        <v>240</v>
      </c>
      <c r="BK170" s="64" t="s">
        <v>483</v>
      </c>
      <c r="BL170" s="86" t="s">
        <v>155</v>
      </c>
      <c r="BM170" s="86" t="s">
        <v>178</v>
      </c>
      <c r="BN170" s="86"/>
      <c r="BO170" s="64">
        <v>7</v>
      </c>
      <c r="BP170" s="69">
        <v>246104305100218</v>
      </c>
      <c r="BQ170" s="92">
        <v>0.6</v>
      </c>
      <c r="BR170" s="93">
        <v>0.06</v>
      </c>
      <c r="BS170" s="94">
        <f t="shared" si="28"/>
        <v>0.66</v>
      </c>
      <c r="BT170" s="95">
        <v>0.156</v>
      </c>
      <c r="BU170" s="101">
        <f t="shared" si="29"/>
        <v>0.816</v>
      </c>
      <c r="BV170" s="102">
        <f t="shared" si="26"/>
        <v>3.84615384615385</v>
      </c>
      <c r="BW170" s="103">
        <v>660</v>
      </c>
      <c r="BX170" s="104">
        <f t="shared" si="27"/>
        <v>0.00313846153846154</v>
      </c>
      <c r="BY170" s="105">
        <v>1000</v>
      </c>
      <c r="BZ170" s="103" t="s">
        <v>32</v>
      </c>
      <c r="CA170" s="106" t="s">
        <v>189</v>
      </c>
      <c r="CB170" s="107" t="s">
        <v>148</v>
      </c>
      <c r="CC170" s="112" t="s">
        <v>149</v>
      </c>
      <c r="CD170" s="106"/>
      <c r="CE170" s="103" t="s">
        <v>192</v>
      </c>
      <c r="CF170" s="113"/>
      <c r="CG170" s="115">
        <v>2000026382</v>
      </c>
    </row>
    <row r="171" spans="1:85">
      <c r="A171" s="53" t="str">
        <f t="shared" si="30"/>
        <v>E1-04-02-45736</v>
      </c>
      <c r="B171" s="47" t="str">
        <f t="shared" si="20"/>
        <v>E1-04-02</v>
      </c>
      <c r="C171" s="48" t="s">
        <v>43</v>
      </c>
      <c r="D171" s="49">
        <v>45736</v>
      </c>
      <c r="E171" s="54" t="s">
        <v>14</v>
      </c>
      <c r="F171" s="51" t="s">
        <v>15</v>
      </c>
      <c r="G171" s="59">
        <v>2</v>
      </c>
      <c r="H171" s="51" t="s">
        <v>215</v>
      </c>
      <c r="I171" s="59">
        <v>4</v>
      </c>
      <c r="J171" s="60">
        <f>IF(ISBLANK(H171),"",IFERROR(VLOOKUP(B171,'Np PL4 Stock'!$A:$D,4,FALSE),""))</f>
        <v>45722</v>
      </c>
      <c r="K171" s="61">
        <f>IF(ISBLANK(H171),"",SUMIF('Np PL4 Stock'!$A:$A,B171,'Np PL4 Stock'!$N:$N))</f>
        <v>0.928</v>
      </c>
      <c r="L171" s="62">
        <f>IF(ISBLANK(H171),"",VLOOKUP(LEFT(B171,5),Unit!A:B,2,FALSE))</f>
        <v>10</v>
      </c>
      <c r="M171" s="63" t="str">
        <f>IF(ISBLANK(H171),"",IFERROR(VLOOKUP(B171,'Np PL4 Stock'!$A:$T,20,FALSE),""))</f>
        <v>V1-MB1</v>
      </c>
      <c r="N171" s="63" t="str">
        <f>IF(ISBLANK(H171),"",IFERROR(VLOOKUP(B171,'Np PL4 Stock'!$A:$U,21,FALSE),""))</f>
        <v>SIS</v>
      </c>
      <c r="O171" s="62">
        <f t="shared" si="22"/>
        <v>92.8</v>
      </c>
      <c r="P171" s="62">
        <f t="shared" si="23"/>
        <v>7.7e-5</v>
      </c>
      <c r="Q171" s="67">
        <f t="shared" si="24"/>
        <v>8.29741379310345e-7</v>
      </c>
      <c r="R171" s="67">
        <f t="shared" si="25"/>
        <v>1.14870689655172e-6</v>
      </c>
      <c r="S171" s="64">
        <v>12</v>
      </c>
      <c r="T171" s="68">
        <v>7.687</v>
      </c>
      <c r="U171" s="68">
        <v>6.969</v>
      </c>
      <c r="V171" s="69">
        <v>88.333</v>
      </c>
      <c r="W171" s="59">
        <v>382</v>
      </c>
      <c r="X171" s="59">
        <v>94</v>
      </c>
      <c r="Y171" s="59">
        <v>100</v>
      </c>
      <c r="Z171" s="59">
        <v>84</v>
      </c>
      <c r="AA171" s="59">
        <v>0</v>
      </c>
      <c r="AB171" s="59">
        <v>0</v>
      </c>
      <c r="AC171" s="59">
        <v>0</v>
      </c>
      <c r="AD171" s="59">
        <v>0</v>
      </c>
      <c r="AE171" s="59">
        <v>100</v>
      </c>
      <c r="AF171" s="73" t="s">
        <v>38</v>
      </c>
      <c r="AG171" s="73">
        <v>56000</v>
      </c>
      <c r="AH171" s="73" t="s">
        <v>38</v>
      </c>
      <c r="AI171" s="73" t="s">
        <v>38</v>
      </c>
      <c r="AJ171" s="73" t="s">
        <v>38</v>
      </c>
      <c r="AK171" s="73" t="s">
        <v>32</v>
      </c>
      <c r="AL171" s="77" t="str">
        <f>IF(ISBLANK(S171),"",IF(AJ171="Fail","Fail",IF(E171="PL4",IF(AND(T171&gt;STD_01122025!$D$3,U171&lt;STD_01122025!$D$4,OR(AF171="ND",AF171&lt;STD_01122025!$D$7),AH171="ND"),"Pass","Fail"),IF(E171="PL12",IF(AND(S171&lt;STD_01122025!$F$2,T171&gt;STD_01122025!$F$3,U171&lt;STD_01122025!$F$4,V171&gt;STD_01122025!$F$5,X171&gt;STD_01122025!$F$6,OR(AF171="ND",AF171&lt;STD_01122025!$F$7),AH171="ND"),"Pass","Fail"),IF(E171="SuperPL",IF(AND(T171&gt;STD_01122025!$H$3,U171&lt;STD_01122025!$H$4,V171&gt;STD_01122025!$H$5,X171&gt;STD_01122025!$H$6,OR(AF171="ND",AF171&lt;STD_01122025!$H$7),AH171="ND"),"Pass","Fail"),IF(E171="Flight",IF(AND(T171&gt;STD_01122025!$J$3,U171&lt;STD_01122025!$J$4,X171&gt;STD_01122025!$J$6,OR(AF171="ND",AF171&lt;STD_01122025!$J$7),AH171="ND"),"Pass","Fail"),""))))))</f>
        <v>Pass</v>
      </c>
      <c r="AM171" s="62">
        <f>IF(ISBLANK(B171),"",IFERROR(IF(VLOOKUP(B171,'Np PL4 Stock'!$A:$J,10,FALSE)="Np4",D171-VLOOKUP(B171,'Np PL4 Stock'!$A:$E,5,FALSE),D171-VLOOKUP(B171,'Np PL4 Stock'!$A:$E,5,FALSE)-1),""))</f>
        <v>14</v>
      </c>
      <c r="AN171" s="68">
        <v>8.314</v>
      </c>
      <c r="AO171" s="68">
        <v>8.229</v>
      </c>
      <c r="AP171" s="69">
        <v>95.349</v>
      </c>
      <c r="AQ171" s="64">
        <v>272</v>
      </c>
      <c r="AR171" s="64">
        <v>94</v>
      </c>
      <c r="AS171" s="59">
        <v>100</v>
      </c>
      <c r="AT171" s="73" t="s">
        <v>38</v>
      </c>
      <c r="AU171" s="73">
        <v>71500</v>
      </c>
      <c r="AV171" s="73" t="s">
        <v>38</v>
      </c>
      <c r="AW171" s="73" t="s">
        <v>38</v>
      </c>
      <c r="AX171" s="73" t="s">
        <v>32</v>
      </c>
      <c r="AY171" s="59">
        <v>0</v>
      </c>
      <c r="AZ171" s="59">
        <v>0</v>
      </c>
      <c r="BA171" s="59">
        <v>0</v>
      </c>
      <c r="BB171" s="59">
        <v>0</v>
      </c>
      <c r="BC171" s="59">
        <v>0</v>
      </c>
      <c r="BD171" s="59">
        <v>0</v>
      </c>
      <c r="BE171" s="84" t="s">
        <v>38</v>
      </c>
      <c r="BF171" s="84" t="s">
        <v>38</v>
      </c>
      <c r="BG171" s="84" t="s">
        <v>38</v>
      </c>
      <c r="BH171" s="84" t="s">
        <v>38</v>
      </c>
      <c r="BI171" s="85" t="s">
        <v>571</v>
      </c>
      <c r="BJ171" s="86" t="s">
        <v>258</v>
      </c>
      <c r="BK171" s="64" t="s">
        <v>488</v>
      </c>
      <c r="BL171" s="86" t="s">
        <v>155</v>
      </c>
      <c r="BM171" s="86" t="s">
        <v>178</v>
      </c>
      <c r="BN171" s="86"/>
      <c r="BO171" s="59">
        <v>8</v>
      </c>
      <c r="BP171" s="69">
        <v>246104305100223</v>
      </c>
      <c r="BQ171" s="92">
        <v>0.7</v>
      </c>
      <c r="BR171" s="93">
        <v>0.07</v>
      </c>
      <c r="BS171" s="94">
        <f t="shared" si="28"/>
        <v>0.77</v>
      </c>
      <c r="BT171" s="95">
        <v>0.296</v>
      </c>
      <c r="BU171" s="101">
        <f t="shared" si="29"/>
        <v>1.066</v>
      </c>
      <c r="BV171" s="102">
        <f t="shared" si="26"/>
        <v>3.67647058823529</v>
      </c>
      <c r="BW171" s="103">
        <v>770</v>
      </c>
      <c r="BX171" s="104">
        <f t="shared" si="27"/>
        <v>0.00391911764705882</v>
      </c>
      <c r="BY171" s="105">
        <v>1000</v>
      </c>
      <c r="BZ171" s="103" t="s">
        <v>32</v>
      </c>
      <c r="CA171" s="106" t="s">
        <v>189</v>
      </c>
      <c r="CB171" s="107" t="s">
        <v>148</v>
      </c>
      <c r="CC171" s="112" t="s">
        <v>149</v>
      </c>
      <c r="CD171" s="106"/>
      <c r="CE171" s="103" t="s">
        <v>192</v>
      </c>
      <c r="CF171" s="113"/>
      <c r="CG171" s="115">
        <v>2000009754</v>
      </c>
    </row>
    <row r="172" spans="1:85">
      <c r="A172" s="53" t="str">
        <f t="shared" si="30"/>
        <v>E1-01-02-45736</v>
      </c>
      <c r="B172" s="47" t="str">
        <f t="shared" si="20"/>
        <v>E1-01-02</v>
      </c>
      <c r="C172" s="48" t="s">
        <v>43</v>
      </c>
      <c r="D172" s="49">
        <v>45736</v>
      </c>
      <c r="E172" s="50" t="s">
        <v>14</v>
      </c>
      <c r="F172" s="51" t="s">
        <v>15</v>
      </c>
      <c r="G172" s="59">
        <v>2</v>
      </c>
      <c r="H172" s="51" t="s">
        <v>215</v>
      </c>
      <c r="I172" s="59">
        <v>1</v>
      </c>
      <c r="J172" s="60">
        <f>IF(ISBLANK(H172),"",IFERROR(VLOOKUP(B172,'Np PL4 Stock'!$A:$D,4,FALSE),""))</f>
        <v>45722</v>
      </c>
      <c r="K172" s="61">
        <f>IF(ISBLANK(H172),"",SUMIF('Np PL4 Stock'!$A:$A,B172,'Np PL4 Stock'!$N:$N))</f>
        <v>0.928</v>
      </c>
      <c r="L172" s="62">
        <f>IF(ISBLANK(H172),"",VLOOKUP(LEFT(B172,5),Unit!A:B,2,FALSE))</f>
        <v>10</v>
      </c>
      <c r="M172" s="63" t="str">
        <f>IF(ISBLANK(H172),"",IFERROR(VLOOKUP(B172,'Np PL4 Stock'!$A:$T,20,FALSE),""))</f>
        <v>V1-MB1</v>
      </c>
      <c r="N172" s="63" t="str">
        <f>IF(ISBLANK(H172),"",IFERROR(VLOOKUP(B172,'Np PL4 Stock'!$A:$U,21,FALSE),""))</f>
        <v>SIS</v>
      </c>
      <c r="O172" s="62">
        <f t="shared" si="22"/>
        <v>92.8</v>
      </c>
      <c r="P172" s="62">
        <f t="shared" si="23"/>
        <v>7.7e-5</v>
      </c>
      <c r="Q172" s="67">
        <f t="shared" si="24"/>
        <v>8.29741379310345e-7</v>
      </c>
      <c r="R172" s="67">
        <f t="shared" si="25"/>
        <v>1.14870689655172e-6</v>
      </c>
      <c r="S172" s="64">
        <v>13</v>
      </c>
      <c r="T172" s="68">
        <v>7.829</v>
      </c>
      <c r="U172" s="68">
        <v>6.981</v>
      </c>
      <c r="V172" s="69">
        <v>91.176</v>
      </c>
      <c r="W172" s="59">
        <v>365</v>
      </c>
      <c r="X172" s="64">
        <v>95</v>
      </c>
      <c r="Y172" s="59">
        <v>100</v>
      </c>
      <c r="Z172" s="59">
        <v>92</v>
      </c>
      <c r="AA172" s="59">
        <v>0</v>
      </c>
      <c r="AB172" s="59">
        <v>0</v>
      </c>
      <c r="AC172" s="59">
        <v>0</v>
      </c>
      <c r="AD172" s="59">
        <v>0</v>
      </c>
      <c r="AE172" s="59">
        <v>100</v>
      </c>
      <c r="AF172" s="73" t="s">
        <v>38</v>
      </c>
      <c r="AG172" s="73">
        <v>51500</v>
      </c>
      <c r="AH172" s="73" t="s">
        <v>38</v>
      </c>
      <c r="AI172" s="73" t="s">
        <v>38</v>
      </c>
      <c r="AJ172" s="73" t="s">
        <v>38</v>
      </c>
      <c r="AK172" s="73" t="s">
        <v>32</v>
      </c>
      <c r="AL172" s="77" t="str">
        <f>IF(ISBLANK(S172),"",IF(AJ172="Fail","Fail",IF(E172="PL4",IF(AND(T172&gt;STD_01122025!$D$3,U172&lt;STD_01122025!$D$4,OR(AF172="ND",AF172&lt;STD_01122025!$D$7),AH172="ND"),"Pass","Fail"),IF(E172="PL12",IF(AND(S172&lt;STD_01122025!$F$2,T172&gt;STD_01122025!$F$3,U172&lt;STD_01122025!$F$4,V172&gt;STD_01122025!$F$5,X172&gt;STD_01122025!$F$6,OR(AF172="ND",AF172&lt;STD_01122025!$F$7),AH172="ND"),"Pass","Fail"),IF(E172="SuperPL",IF(AND(T172&gt;STD_01122025!$H$3,U172&lt;STD_01122025!$H$4,V172&gt;STD_01122025!$H$5,X172&gt;STD_01122025!$H$6,OR(AF172="ND",AF172&lt;STD_01122025!$H$7),AH172="ND"),"Pass","Fail"),IF(E172="Flight",IF(AND(T172&gt;STD_01122025!$J$3,U172&lt;STD_01122025!$J$4,X172&gt;STD_01122025!$J$6,OR(AF172="ND",AF172&lt;STD_01122025!$J$7),AH172="ND"),"Pass","Fail"),""))))))</f>
        <v>Pass</v>
      </c>
      <c r="AM172" s="62">
        <f>IF(ISBLANK(B172),"",IFERROR(IF(VLOOKUP(B172,'Np PL4 Stock'!$A:$J,10,FALSE)="Np4",D172-VLOOKUP(B172,'Np PL4 Stock'!$A:$E,5,FALSE),D172-VLOOKUP(B172,'Np PL4 Stock'!$A:$E,5,FALSE)-1),""))</f>
        <v>14</v>
      </c>
      <c r="AN172" s="68">
        <v>8.323</v>
      </c>
      <c r="AO172" s="68">
        <v>6.892</v>
      </c>
      <c r="AP172" s="69">
        <v>100</v>
      </c>
      <c r="AQ172" s="64">
        <v>270</v>
      </c>
      <c r="AR172" s="64">
        <v>98</v>
      </c>
      <c r="AS172" s="59">
        <v>100</v>
      </c>
      <c r="AT172" s="73">
        <v>36500</v>
      </c>
      <c r="AU172" s="73">
        <v>3500</v>
      </c>
      <c r="AV172" s="73" t="s">
        <v>38</v>
      </c>
      <c r="AW172" s="73" t="s">
        <v>38</v>
      </c>
      <c r="AX172" s="73" t="s">
        <v>32</v>
      </c>
      <c r="AY172" s="59">
        <v>0</v>
      </c>
      <c r="AZ172" s="59">
        <v>0</v>
      </c>
      <c r="BA172" s="59">
        <v>0</v>
      </c>
      <c r="BB172" s="59">
        <v>0</v>
      </c>
      <c r="BC172" s="59">
        <v>0</v>
      </c>
      <c r="BD172" s="59">
        <v>0</v>
      </c>
      <c r="BE172" s="84" t="s">
        <v>38</v>
      </c>
      <c r="BF172" s="84" t="s">
        <v>38</v>
      </c>
      <c r="BG172" s="84" t="s">
        <v>38</v>
      </c>
      <c r="BH172" s="84" t="s">
        <v>38</v>
      </c>
      <c r="BI172" s="85" t="s">
        <v>571</v>
      </c>
      <c r="BJ172" s="64" t="s">
        <v>258</v>
      </c>
      <c r="BK172" s="64" t="s">
        <v>488</v>
      </c>
      <c r="BL172" s="86" t="s">
        <v>155</v>
      </c>
      <c r="BM172" s="86" t="s">
        <v>178</v>
      </c>
      <c r="BN172" s="86"/>
      <c r="BO172" s="59">
        <v>6</v>
      </c>
      <c r="BP172" s="69">
        <v>246104305100223</v>
      </c>
      <c r="BQ172" s="92">
        <v>0.7</v>
      </c>
      <c r="BR172" s="93">
        <v>0.07</v>
      </c>
      <c r="BS172" s="94">
        <f t="shared" si="28"/>
        <v>0.77</v>
      </c>
      <c r="BT172" s="95">
        <v>0.296</v>
      </c>
      <c r="BU172" s="101">
        <f t="shared" si="29"/>
        <v>1.066</v>
      </c>
      <c r="BV172" s="102">
        <f t="shared" si="26"/>
        <v>3.7037037037037</v>
      </c>
      <c r="BW172" s="103">
        <v>770</v>
      </c>
      <c r="BX172" s="104">
        <f t="shared" si="27"/>
        <v>0.00394814814814815</v>
      </c>
      <c r="BY172" s="105">
        <v>1000</v>
      </c>
      <c r="BZ172" s="103" t="s">
        <v>32</v>
      </c>
      <c r="CA172" s="106" t="s">
        <v>189</v>
      </c>
      <c r="CB172" s="107" t="s">
        <v>148</v>
      </c>
      <c r="CC172" s="112" t="s">
        <v>149</v>
      </c>
      <c r="CD172" s="106"/>
      <c r="CE172" s="103" t="s">
        <v>192</v>
      </c>
      <c r="CF172" s="123"/>
      <c r="CG172" s="115">
        <v>2000009754</v>
      </c>
    </row>
    <row r="173" ht="15" customHeight="1" spans="1:85">
      <c r="A173" s="53" t="str">
        <f t="shared" si="30"/>
        <v>E1-03-02-45737</v>
      </c>
      <c r="B173" s="47" t="str">
        <f t="shared" si="20"/>
        <v>E1-03-02</v>
      </c>
      <c r="C173" s="48" t="s">
        <v>43</v>
      </c>
      <c r="D173" s="49">
        <v>45737</v>
      </c>
      <c r="E173" s="50" t="s">
        <v>14</v>
      </c>
      <c r="F173" s="51" t="s">
        <v>15</v>
      </c>
      <c r="G173" s="59">
        <v>2</v>
      </c>
      <c r="H173" s="51" t="s">
        <v>215</v>
      </c>
      <c r="I173" s="59">
        <v>3</v>
      </c>
      <c r="J173" s="60">
        <f>IF(ISBLANK(H173),"",IFERROR(VLOOKUP(B173,'Np PL4 Stock'!$A:$D,4,FALSE),""))</f>
        <v>45722</v>
      </c>
      <c r="K173" s="61">
        <f>IF(ISBLANK(H173),"",SUMIF('Np PL4 Stock'!$A:$A,B173,'Np PL4 Stock'!$N:$N))</f>
        <v>0.928</v>
      </c>
      <c r="L173" s="62">
        <f>IF(ISBLANK(H173),"",VLOOKUP(LEFT(B173,5),Unit!A:B,2,FALSE))</f>
        <v>10</v>
      </c>
      <c r="M173" s="63" t="str">
        <f>IF(ISBLANK(H173),"",IFERROR(VLOOKUP(B173,'Np PL4 Stock'!$A:$T,20,FALSE),""))</f>
        <v>V1-MB1</v>
      </c>
      <c r="N173" s="63" t="str">
        <f>IF(ISBLANK(H173),"",IFERROR(VLOOKUP(B173,'Np PL4 Stock'!$A:$U,21,FALSE),""))</f>
        <v>SIS</v>
      </c>
      <c r="O173" s="62">
        <f t="shared" si="22"/>
        <v>92.8</v>
      </c>
      <c r="P173" s="62">
        <f t="shared" si="23"/>
        <v>1.8e-5</v>
      </c>
      <c r="Q173" s="67">
        <f t="shared" si="24"/>
        <v>9.85871875e-7</v>
      </c>
      <c r="R173" s="67">
        <f t="shared" si="25"/>
        <v>1.28002303340517e-6</v>
      </c>
      <c r="S173" s="64">
        <v>13</v>
      </c>
      <c r="T173" s="68">
        <v>7.741</v>
      </c>
      <c r="U173" s="68">
        <v>7.409</v>
      </c>
      <c r="V173" s="69">
        <v>94.828</v>
      </c>
      <c r="W173" s="59">
        <v>382</v>
      </c>
      <c r="X173" s="71">
        <v>95</v>
      </c>
      <c r="Y173" s="59">
        <v>100</v>
      </c>
      <c r="Z173" s="71">
        <v>92</v>
      </c>
      <c r="AA173" s="59">
        <v>0</v>
      </c>
      <c r="AB173" s="59">
        <v>0</v>
      </c>
      <c r="AC173" s="59">
        <v>0</v>
      </c>
      <c r="AD173" s="59">
        <v>4</v>
      </c>
      <c r="AE173" s="59">
        <v>100</v>
      </c>
      <c r="AF173" s="73" t="s">
        <v>38</v>
      </c>
      <c r="AG173" s="73">
        <v>62000</v>
      </c>
      <c r="AH173" s="73" t="s">
        <v>38</v>
      </c>
      <c r="AI173" s="73" t="s">
        <v>38</v>
      </c>
      <c r="AJ173" s="73" t="s">
        <v>38</v>
      </c>
      <c r="AK173" s="73" t="s">
        <v>32</v>
      </c>
      <c r="AL173" s="77" t="str">
        <f>IF(ISBLANK(S173),"",IF(AJ173="Fail","Fail",IF(E173="PL4",IF(AND(T173&gt;STD_01122025!$D$3,U173&lt;STD_01122025!$D$4,OR(AF173="ND",AF173&lt;STD_01122025!$D$7),AH173="ND"),"Pass","Fail"),IF(E173="PL12",IF(AND(S173&lt;STD_01122025!$F$2,T173&gt;STD_01122025!$F$3,U173&lt;STD_01122025!$F$4,V173&gt;STD_01122025!$F$5,X173&gt;STD_01122025!$F$6,OR(AF173="ND",AF173&lt;STD_01122025!$F$7),AH173="ND"),"Pass","Fail"),IF(E173="SuperPL",IF(AND(T173&gt;STD_01122025!$H$3,U173&lt;STD_01122025!$H$4,V173&gt;STD_01122025!$H$5,X173&gt;STD_01122025!$H$6,OR(AF173="ND",AF173&lt;STD_01122025!$H$7),AH173="ND"),"Pass","Fail"),IF(E173="Flight",IF(AND(T173&gt;STD_01122025!$J$3,U173&lt;STD_01122025!$J$4,X173&gt;STD_01122025!$J$6,OR(AF173="ND",AF173&lt;STD_01122025!$J$7),AH173="ND"),"Pass","Fail"),""))))))</f>
        <v>Pass</v>
      </c>
      <c r="AM173" s="62">
        <f>IF(ISBLANK(B173),"",IFERROR(IF(VLOOKUP(B173,'Np PL4 Stock'!$A:$J,10,FALSE)="Np4",D173-VLOOKUP(B173,'Np PL4 Stock'!$A:$E,5,FALSE),D173-VLOOKUP(B173,'Np PL4 Stock'!$A:$E,5,FALSE)-1),""))</f>
        <v>15</v>
      </c>
      <c r="AN173" s="68">
        <v>8.66</v>
      </c>
      <c r="AO173" s="68">
        <v>7.772</v>
      </c>
      <c r="AP173" s="69">
        <v>100</v>
      </c>
      <c r="AQ173" s="64">
        <v>234</v>
      </c>
      <c r="AR173" s="64">
        <v>98</v>
      </c>
      <c r="AS173" s="59">
        <v>100</v>
      </c>
      <c r="AT173" s="73" t="s">
        <v>38</v>
      </c>
      <c r="AU173" s="73">
        <v>51500</v>
      </c>
      <c r="AV173" s="73" t="s">
        <v>38</v>
      </c>
      <c r="AW173" s="73" t="s">
        <v>38</v>
      </c>
      <c r="AX173" s="73" t="s">
        <v>32</v>
      </c>
      <c r="AY173" s="59">
        <v>0</v>
      </c>
      <c r="AZ173" s="59">
        <v>0</v>
      </c>
      <c r="BA173" s="59">
        <v>0</v>
      </c>
      <c r="BB173" s="59">
        <v>0</v>
      </c>
      <c r="BC173" s="59">
        <v>0</v>
      </c>
      <c r="BD173" s="59">
        <v>0</v>
      </c>
      <c r="BE173" s="84" t="s">
        <v>38</v>
      </c>
      <c r="BF173" s="84" t="s">
        <v>38</v>
      </c>
      <c r="BG173" s="84" t="s">
        <v>38</v>
      </c>
      <c r="BH173" s="84" t="s">
        <v>38</v>
      </c>
      <c r="BI173" s="85" t="s">
        <v>515</v>
      </c>
      <c r="BJ173" s="64" t="s">
        <v>261</v>
      </c>
      <c r="BK173" s="64" t="s">
        <v>495</v>
      </c>
      <c r="BL173" s="86" t="s">
        <v>155</v>
      </c>
      <c r="BM173" s="86" t="s">
        <v>178</v>
      </c>
      <c r="BN173" s="86"/>
      <c r="BO173" s="59">
        <v>7</v>
      </c>
      <c r="BP173" s="69">
        <v>246104305100227</v>
      </c>
      <c r="BQ173" s="92">
        <v>0.15</v>
      </c>
      <c r="BR173" s="93">
        <v>0.03</v>
      </c>
      <c r="BS173" s="94">
        <f t="shared" si="28"/>
        <v>0.18</v>
      </c>
      <c r="BT173" s="95">
        <v>0.06</v>
      </c>
      <c r="BU173" s="101">
        <f t="shared" si="29"/>
        <v>0.24</v>
      </c>
      <c r="BV173" s="102">
        <f t="shared" si="26"/>
        <v>4.27350427350427</v>
      </c>
      <c r="BW173" s="103">
        <v>200</v>
      </c>
      <c r="BX173" s="104">
        <f t="shared" si="27"/>
        <v>0.00102564102564103</v>
      </c>
      <c r="BY173" s="105">
        <v>900</v>
      </c>
      <c r="BZ173" s="103" t="s">
        <v>32</v>
      </c>
      <c r="CA173" s="106" t="s">
        <v>189</v>
      </c>
      <c r="CB173" s="107" t="s">
        <v>148</v>
      </c>
      <c r="CC173" s="112" t="s">
        <v>149</v>
      </c>
      <c r="CD173" s="106"/>
      <c r="CE173" s="103" t="s">
        <v>192</v>
      </c>
      <c r="CF173" s="113"/>
      <c r="CG173" s="114">
        <v>2000026895</v>
      </c>
    </row>
    <row r="174" spans="1:85">
      <c r="A174" s="53" t="str">
        <f t="shared" si="30"/>
        <v>E1-05-02-45737</v>
      </c>
      <c r="B174" s="47" t="str">
        <f t="shared" si="20"/>
        <v>E1-05-02</v>
      </c>
      <c r="C174" s="48" t="s">
        <v>43</v>
      </c>
      <c r="D174" s="49">
        <v>45737</v>
      </c>
      <c r="E174" s="50" t="s">
        <v>14</v>
      </c>
      <c r="F174" s="51" t="s">
        <v>15</v>
      </c>
      <c r="G174" s="59">
        <v>2</v>
      </c>
      <c r="H174" s="51" t="s">
        <v>215</v>
      </c>
      <c r="I174" s="59">
        <v>5</v>
      </c>
      <c r="J174" s="60">
        <f>IF(ISBLANK(H174),"",IFERROR(VLOOKUP(B174,'Np PL4 Stock'!$A:$D,4,FALSE),""))</f>
        <v>45722</v>
      </c>
      <c r="K174" s="61">
        <f>IF(ISBLANK(H174),"",SUMIF('Np PL4 Stock'!$A:$A,B174,'Np PL4 Stock'!$N:$N))</f>
        <v>0.928</v>
      </c>
      <c r="L174" s="62">
        <f>IF(ISBLANK(H174),"",VLOOKUP(LEFT(B174,5),Unit!A:B,2,FALSE))</f>
        <v>10</v>
      </c>
      <c r="M174" s="63" t="str">
        <f>IF(ISBLANK(H174),"",IFERROR(VLOOKUP(B174,'Np PL4 Stock'!$A:$T,20,FALSE),""))</f>
        <v>V1-MB1</v>
      </c>
      <c r="N174" s="63" t="str">
        <f>IF(ISBLANK(H174),"",IFERROR(VLOOKUP(B174,'Np PL4 Stock'!$A:$U,21,FALSE),""))</f>
        <v>SIS</v>
      </c>
      <c r="O174" s="62">
        <f t="shared" si="22"/>
        <v>92.8</v>
      </c>
      <c r="P174" s="62">
        <f t="shared" si="23"/>
        <v>0.000108</v>
      </c>
      <c r="Q174" s="67">
        <f t="shared" si="24"/>
        <v>1.16379310344828e-6</v>
      </c>
      <c r="R174" s="67">
        <f t="shared" si="25"/>
        <v>1.5614224137931e-6</v>
      </c>
      <c r="S174" s="64">
        <v>12</v>
      </c>
      <c r="T174" s="68">
        <v>7.731</v>
      </c>
      <c r="U174" s="68">
        <v>7.554</v>
      </c>
      <c r="V174" s="69">
        <v>86.667</v>
      </c>
      <c r="W174" s="59">
        <v>386</v>
      </c>
      <c r="X174" s="71">
        <v>95</v>
      </c>
      <c r="Y174" s="59">
        <v>100</v>
      </c>
      <c r="Z174" s="71">
        <v>84</v>
      </c>
      <c r="AA174" s="59">
        <v>0</v>
      </c>
      <c r="AB174" s="59">
        <v>0</v>
      </c>
      <c r="AC174" s="59">
        <v>0</v>
      </c>
      <c r="AD174" s="59">
        <v>0</v>
      </c>
      <c r="AE174" s="59">
        <v>100</v>
      </c>
      <c r="AF174" s="73" t="s">
        <v>38</v>
      </c>
      <c r="AG174" s="73">
        <v>57500</v>
      </c>
      <c r="AH174" s="73" t="s">
        <v>38</v>
      </c>
      <c r="AI174" s="73" t="s">
        <v>38</v>
      </c>
      <c r="AJ174" s="73" t="s">
        <v>38</v>
      </c>
      <c r="AK174" s="73" t="s">
        <v>32</v>
      </c>
      <c r="AL174" s="77" t="str">
        <f>IF(ISBLANK(S174),"",IF(AJ174="Fail","Fail",IF(E174="PL4",IF(AND(T174&gt;STD_01122025!$D$3,U174&lt;STD_01122025!$D$4,OR(AF174="ND",AF174&lt;STD_01122025!$D$7),AH174="ND"),"Pass","Fail"),IF(E174="PL12",IF(AND(S174&lt;STD_01122025!$F$2,T174&gt;STD_01122025!$F$3,U174&lt;STD_01122025!$F$4,V174&gt;STD_01122025!$F$5,X174&gt;STD_01122025!$F$6,OR(AF174="ND",AF174&lt;STD_01122025!$F$7),AH174="ND"),"Pass","Fail"),IF(E174="SuperPL",IF(AND(T174&gt;STD_01122025!$H$3,U174&lt;STD_01122025!$H$4,V174&gt;STD_01122025!$H$5,X174&gt;STD_01122025!$H$6,OR(AF174="ND",AF174&lt;STD_01122025!$H$7),AH174="ND"),"Pass","Fail"),IF(E174="Flight",IF(AND(T174&gt;STD_01122025!$J$3,U174&lt;STD_01122025!$J$4,X174&gt;STD_01122025!$J$6,OR(AF174="ND",AF174&lt;STD_01122025!$J$7),AH174="ND"),"Pass","Fail"),""))))))</f>
        <v>Pass</v>
      </c>
      <c r="AM174" s="62">
        <f>IF(ISBLANK(B174),"",IFERROR(IF(VLOOKUP(B174,'Np PL4 Stock'!$A:$J,10,FALSE)="Np4",D174-VLOOKUP(B174,'Np PL4 Stock'!$A:$E,5,FALSE),D174-VLOOKUP(B174,'Np PL4 Stock'!$A:$E,5,FALSE)-1),""))</f>
        <v>15</v>
      </c>
      <c r="AN174" s="68">
        <v>8.759</v>
      </c>
      <c r="AO174" s="68">
        <v>7.686</v>
      </c>
      <c r="AP174" s="69">
        <v>100</v>
      </c>
      <c r="AQ174" s="64">
        <v>221</v>
      </c>
      <c r="AR174" s="64">
        <v>97</v>
      </c>
      <c r="AS174" s="59">
        <v>100</v>
      </c>
      <c r="AT174" s="73" t="s">
        <v>38</v>
      </c>
      <c r="AU174" s="73">
        <v>49500</v>
      </c>
      <c r="AV174" s="73" t="s">
        <v>38</v>
      </c>
      <c r="AW174" s="73" t="s">
        <v>38</v>
      </c>
      <c r="AX174" s="73" t="s">
        <v>32</v>
      </c>
      <c r="AY174" s="59">
        <v>0</v>
      </c>
      <c r="AZ174" s="59">
        <v>0</v>
      </c>
      <c r="BA174" s="59">
        <v>0</v>
      </c>
      <c r="BB174" s="59">
        <v>0</v>
      </c>
      <c r="BC174" s="59">
        <v>0</v>
      </c>
      <c r="BD174" s="59">
        <v>0</v>
      </c>
      <c r="BE174" s="84" t="s">
        <v>38</v>
      </c>
      <c r="BF174" s="84" t="s">
        <v>38</v>
      </c>
      <c r="BG174" s="84" t="s">
        <v>38</v>
      </c>
      <c r="BH174" s="84" t="s">
        <v>38</v>
      </c>
      <c r="BI174" s="85" t="s">
        <v>515</v>
      </c>
      <c r="BJ174" s="64" t="s">
        <v>261</v>
      </c>
      <c r="BK174" s="64" t="s">
        <v>495</v>
      </c>
      <c r="BL174" s="86" t="s">
        <v>155</v>
      </c>
      <c r="BM174" s="86" t="s">
        <v>178</v>
      </c>
      <c r="BN174" s="86"/>
      <c r="BO174" s="59">
        <v>12</v>
      </c>
      <c r="BP174" s="69">
        <v>246104305100225</v>
      </c>
      <c r="BQ174" s="92">
        <v>0.9</v>
      </c>
      <c r="BR174" s="93">
        <v>0.18</v>
      </c>
      <c r="BS174" s="94">
        <f t="shared" si="28"/>
        <v>1.08</v>
      </c>
      <c r="BT174" s="95">
        <v>0.369</v>
      </c>
      <c r="BU174" s="101">
        <f t="shared" si="29"/>
        <v>1.449</v>
      </c>
      <c r="BV174" s="102">
        <f t="shared" si="26"/>
        <v>4.52488687782806</v>
      </c>
      <c r="BW174" s="103">
        <v>1200</v>
      </c>
      <c r="BX174" s="104">
        <f t="shared" si="27"/>
        <v>0.00655656108597285</v>
      </c>
      <c r="BY174" s="105">
        <v>900</v>
      </c>
      <c r="BZ174" s="103" t="s">
        <v>32</v>
      </c>
      <c r="CA174" s="106" t="s">
        <v>189</v>
      </c>
      <c r="CB174" s="107" t="s">
        <v>148</v>
      </c>
      <c r="CC174" s="112" t="s">
        <v>149</v>
      </c>
      <c r="CD174" s="106"/>
      <c r="CE174" s="103" t="s">
        <v>192</v>
      </c>
      <c r="CF174" s="113"/>
      <c r="CG174" s="114">
        <v>2000026895</v>
      </c>
    </row>
    <row r="175" spans="1:85">
      <c r="A175" s="53" t="str">
        <f t="shared" si="30"/>
        <v>E1-06-02-45737</v>
      </c>
      <c r="B175" s="47" t="str">
        <f t="shared" si="20"/>
        <v>E1-06-02</v>
      </c>
      <c r="C175" s="48" t="s">
        <v>43</v>
      </c>
      <c r="D175" s="49">
        <v>45737</v>
      </c>
      <c r="E175" s="50" t="s">
        <v>14</v>
      </c>
      <c r="F175" s="51" t="s">
        <v>15</v>
      </c>
      <c r="G175" s="59">
        <v>2</v>
      </c>
      <c r="H175" s="51" t="s">
        <v>215</v>
      </c>
      <c r="I175" s="59">
        <v>6</v>
      </c>
      <c r="J175" s="60">
        <f>IF(ISBLANK(H175),"",IFERROR(VLOOKUP(B175,'Np PL4 Stock'!$A:$D,4,FALSE),""))</f>
        <v>45722</v>
      </c>
      <c r="K175" s="61">
        <f>IF(ISBLANK(H175),"",SUMIF('Np PL4 Stock'!$A:$A,B175,'Np PL4 Stock'!$N:$N))</f>
        <v>0.928</v>
      </c>
      <c r="L175" s="62">
        <f>IF(ISBLANK(H175),"",VLOOKUP(LEFT(B175,5),Unit!A:B,2,FALSE))</f>
        <v>10</v>
      </c>
      <c r="M175" s="63" t="str">
        <f>IF(ISBLANK(H175),"",IFERROR(VLOOKUP(B175,'Np PL4 Stock'!$A:$T,20,FALSE),""))</f>
        <v>V1-MB1</v>
      </c>
      <c r="N175" s="63" t="str">
        <f>IF(ISBLANK(H175),"",IFERROR(VLOOKUP(B175,'Np PL4 Stock'!$A:$U,21,FALSE),""))</f>
        <v>SIS</v>
      </c>
      <c r="O175" s="62">
        <f t="shared" si="22"/>
        <v>92.8</v>
      </c>
      <c r="P175" s="62">
        <f t="shared" si="23"/>
        <v>9.96e-5</v>
      </c>
      <c r="Q175" s="67">
        <f t="shared" si="24"/>
        <v>1.07327586206897e-6</v>
      </c>
      <c r="R175" s="67">
        <f t="shared" si="25"/>
        <v>1.40355603448276e-6</v>
      </c>
      <c r="S175" s="64">
        <v>12</v>
      </c>
      <c r="T175" s="68">
        <v>7.585</v>
      </c>
      <c r="U175" s="68">
        <v>7.229</v>
      </c>
      <c r="V175" s="69">
        <v>83.871</v>
      </c>
      <c r="W175" s="59">
        <v>409</v>
      </c>
      <c r="X175" s="71">
        <v>94</v>
      </c>
      <c r="Y175" s="59">
        <v>100</v>
      </c>
      <c r="Z175" s="71">
        <v>80</v>
      </c>
      <c r="AA175" s="59">
        <v>0</v>
      </c>
      <c r="AB175" s="59">
        <v>0</v>
      </c>
      <c r="AC175" s="59">
        <v>0</v>
      </c>
      <c r="AD175" s="59">
        <v>0</v>
      </c>
      <c r="AE175" s="59">
        <v>100</v>
      </c>
      <c r="AF175" s="73" t="s">
        <v>38</v>
      </c>
      <c r="AG175" s="73">
        <v>51000</v>
      </c>
      <c r="AH175" s="73" t="s">
        <v>38</v>
      </c>
      <c r="AI175" s="73" t="s">
        <v>38</v>
      </c>
      <c r="AJ175" s="73" t="s">
        <v>38</v>
      </c>
      <c r="AK175" s="73" t="s">
        <v>32</v>
      </c>
      <c r="AL175" s="77" t="str">
        <f>IF(ISBLANK(S175),"",IF(AJ175="Fail","Fail",IF(E175="PL4",IF(AND(T175&gt;STD_01122025!$D$3,U175&lt;STD_01122025!$D$4,OR(AF175="ND",AF175&lt;STD_01122025!$D$7),AH175="ND"),"Pass","Fail"),IF(E175="PL12",IF(AND(S175&lt;STD_01122025!$F$2,T175&gt;STD_01122025!$F$3,U175&lt;STD_01122025!$F$4,V175&gt;STD_01122025!$F$5,X175&gt;STD_01122025!$F$6,OR(AF175="ND",AF175&lt;STD_01122025!$F$7),AH175="ND"),"Pass","Fail"),IF(E175="SuperPL",IF(AND(T175&gt;STD_01122025!$H$3,U175&lt;STD_01122025!$H$4,V175&gt;STD_01122025!$H$5,X175&gt;STD_01122025!$H$6,OR(AF175="ND",AF175&lt;STD_01122025!$H$7),AH175="ND"),"Pass","Fail"),IF(E175="Flight",IF(AND(T175&gt;STD_01122025!$J$3,U175&lt;STD_01122025!$J$4,X175&gt;STD_01122025!$J$6,OR(AF175="ND",AF175&lt;STD_01122025!$J$7),AH175="ND"),"Pass","Fail"),""))))))</f>
        <v>Pass</v>
      </c>
      <c r="AM175" s="62">
        <f>IF(ISBLANK(B175),"",IFERROR(IF(VLOOKUP(B175,'Np PL4 Stock'!$A:$J,10,FALSE)="Np4",D175-VLOOKUP(B175,'Np PL4 Stock'!$A:$E,5,FALSE),D175-VLOOKUP(B175,'Np PL4 Stock'!$A:$E,5,FALSE)-1),""))</f>
        <v>15</v>
      </c>
      <c r="AN175" s="68">
        <v>8.506</v>
      </c>
      <c r="AO175" s="68">
        <v>7.221</v>
      </c>
      <c r="AP175" s="69">
        <v>100</v>
      </c>
      <c r="AQ175" s="64">
        <v>250</v>
      </c>
      <c r="AR175" s="64">
        <v>98</v>
      </c>
      <c r="AS175" s="59">
        <v>100</v>
      </c>
      <c r="AT175" s="73">
        <v>1500</v>
      </c>
      <c r="AU175" s="73">
        <v>13500</v>
      </c>
      <c r="AV175" s="73" t="s">
        <v>38</v>
      </c>
      <c r="AW175" s="73" t="s">
        <v>38</v>
      </c>
      <c r="AX175" s="73" t="s">
        <v>32</v>
      </c>
      <c r="AY175" s="59">
        <v>0</v>
      </c>
      <c r="AZ175" s="59">
        <v>0</v>
      </c>
      <c r="BA175" s="59">
        <v>0</v>
      </c>
      <c r="BB175" s="59">
        <v>0</v>
      </c>
      <c r="BC175" s="59">
        <v>0</v>
      </c>
      <c r="BD175" s="59">
        <v>0</v>
      </c>
      <c r="BE175" s="84" t="s">
        <v>38</v>
      </c>
      <c r="BF175" s="84" t="s">
        <v>38</v>
      </c>
      <c r="BG175" s="84" t="s">
        <v>38</v>
      </c>
      <c r="BH175" s="84" t="s">
        <v>38</v>
      </c>
      <c r="BI175" s="85" t="s">
        <v>515</v>
      </c>
      <c r="BJ175" s="86" t="s">
        <v>261</v>
      </c>
      <c r="BK175" s="64" t="s">
        <v>495</v>
      </c>
      <c r="BL175" s="86" t="s">
        <v>155</v>
      </c>
      <c r="BM175" s="86" t="s">
        <v>178</v>
      </c>
      <c r="BN175" s="86"/>
      <c r="BO175" s="59">
        <v>7</v>
      </c>
      <c r="BP175" s="69">
        <v>246104305100225</v>
      </c>
      <c r="BQ175" s="92">
        <v>0.6</v>
      </c>
      <c r="BR175" s="93">
        <v>0.12</v>
      </c>
      <c r="BS175" s="94">
        <f t="shared" si="28"/>
        <v>0.72</v>
      </c>
      <c r="BT175" s="95">
        <v>0.1305</v>
      </c>
      <c r="BU175" s="101">
        <f t="shared" si="29"/>
        <v>0.8505</v>
      </c>
      <c r="BV175" s="102">
        <f t="shared" si="26"/>
        <v>4</v>
      </c>
      <c r="BW175" s="103">
        <v>800</v>
      </c>
      <c r="BX175" s="104">
        <f t="shared" si="27"/>
        <v>0.003402</v>
      </c>
      <c r="BY175" s="105">
        <v>900</v>
      </c>
      <c r="BZ175" s="103" t="s">
        <v>32</v>
      </c>
      <c r="CA175" s="106" t="s">
        <v>189</v>
      </c>
      <c r="CB175" s="107" t="s">
        <v>148</v>
      </c>
      <c r="CC175" s="112" t="s">
        <v>149</v>
      </c>
      <c r="CD175" s="106"/>
      <c r="CE175" s="103" t="s">
        <v>192</v>
      </c>
      <c r="CF175" s="113"/>
      <c r="CG175" s="114">
        <v>2000026895</v>
      </c>
    </row>
    <row r="176" spans="1:85">
      <c r="A176" s="53" t="str">
        <f t="shared" si="30"/>
        <v>E1-06-02-45737</v>
      </c>
      <c r="B176" s="47" t="str">
        <f t="shared" si="20"/>
        <v>E1-06-02</v>
      </c>
      <c r="C176" s="48" t="s">
        <v>43</v>
      </c>
      <c r="D176" s="49">
        <v>45737</v>
      </c>
      <c r="E176" s="50" t="s">
        <v>14</v>
      </c>
      <c r="F176" s="51" t="s">
        <v>15</v>
      </c>
      <c r="G176" s="59">
        <v>2</v>
      </c>
      <c r="H176" s="51" t="s">
        <v>215</v>
      </c>
      <c r="I176" s="59">
        <v>6</v>
      </c>
      <c r="J176" s="60">
        <f>IF(ISBLANK(H176),"",IFERROR(VLOOKUP(B176,'Np PL4 Stock'!$A:$D,4,FALSE),""))</f>
        <v>45722</v>
      </c>
      <c r="K176" s="61">
        <f>IF(ISBLANK(H176),"",SUMIF('Np PL4 Stock'!$A:$A,B176,'Np PL4 Stock'!$N:$N))</f>
        <v>0.928</v>
      </c>
      <c r="L176" s="62">
        <f>IF(ISBLANK(H176),"",VLOOKUP(LEFT(B176,5),Unit!A:B,2,FALSE))</f>
        <v>10</v>
      </c>
      <c r="M176" s="63" t="str">
        <f>IF(ISBLANK(H176),"",IFERROR(VLOOKUP(B176,'Np PL4 Stock'!$A:$T,20,FALSE),""))</f>
        <v>V1-MB1</v>
      </c>
      <c r="N176" s="63" t="str">
        <f>IF(ISBLANK(H176),"",IFERROR(VLOOKUP(B176,'Np PL4 Stock'!$A:$U,21,FALSE),""))</f>
        <v>SIS</v>
      </c>
      <c r="O176" s="62">
        <f t="shared" si="22"/>
        <v>92.8</v>
      </c>
      <c r="P176" s="62">
        <f t="shared" si="23"/>
        <v>9.96e-5</v>
      </c>
      <c r="Q176" s="67">
        <f t="shared" si="24"/>
        <v>1.07327586206897e-6</v>
      </c>
      <c r="R176" s="67">
        <f t="shared" si="25"/>
        <v>1.40355603448276e-6</v>
      </c>
      <c r="S176" s="64">
        <v>12</v>
      </c>
      <c r="T176" s="68">
        <v>7.585</v>
      </c>
      <c r="U176" s="68">
        <v>7.229</v>
      </c>
      <c r="V176" s="69">
        <v>83.871</v>
      </c>
      <c r="W176" s="59">
        <v>409</v>
      </c>
      <c r="X176" s="59">
        <v>94</v>
      </c>
      <c r="Y176" s="59">
        <v>100</v>
      </c>
      <c r="Z176" s="59">
        <v>80</v>
      </c>
      <c r="AA176" s="59">
        <v>0</v>
      </c>
      <c r="AB176" s="59">
        <v>0</v>
      </c>
      <c r="AC176" s="59">
        <v>0</v>
      </c>
      <c r="AD176" s="59">
        <v>0</v>
      </c>
      <c r="AE176" s="59">
        <v>100</v>
      </c>
      <c r="AF176" s="73" t="s">
        <v>38</v>
      </c>
      <c r="AG176" s="73">
        <v>51000</v>
      </c>
      <c r="AH176" s="73" t="s">
        <v>38</v>
      </c>
      <c r="AI176" s="73" t="s">
        <v>38</v>
      </c>
      <c r="AJ176" s="73" t="s">
        <v>38</v>
      </c>
      <c r="AK176" s="73" t="s">
        <v>32</v>
      </c>
      <c r="AL176" s="77" t="str">
        <f>IF(ISBLANK(S176),"",IF(AJ176="Fail","Fail",IF(E176="PL4",IF(AND(T176&gt;STD_01122025!$D$3,U176&lt;STD_01122025!$D$4,OR(AF176="ND",AF176&lt;STD_01122025!$D$7),AH176="ND"),"Pass","Fail"),IF(E176="PL12",IF(AND(S176&lt;STD_01122025!$F$2,T176&gt;STD_01122025!$F$3,U176&lt;STD_01122025!$F$4,V176&gt;STD_01122025!$F$5,X176&gt;STD_01122025!$F$6,OR(AF176="ND",AF176&lt;STD_01122025!$F$7),AH176="ND"),"Pass","Fail"),IF(E176="SuperPL",IF(AND(T176&gt;STD_01122025!$H$3,U176&lt;STD_01122025!$H$4,V176&gt;STD_01122025!$H$5,X176&gt;STD_01122025!$H$6,OR(AF176="ND",AF176&lt;STD_01122025!$H$7),AH176="ND"),"Pass","Fail"),IF(E176="Flight",IF(AND(T176&gt;STD_01122025!$J$3,U176&lt;STD_01122025!$J$4,X176&gt;STD_01122025!$J$6,OR(AF176="ND",AF176&lt;STD_01122025!$J$7),AH176="ND"),"Pass","Fail"),""))))))</f>
        <v>Pass</v>
      </c>
      <c r="AM176" s="62">
        <f>IF(ISBLANK(B176),"",IFERROR(IF(VLOOKUP(B176,'Np PL4 Stock'!$A:$J,10,FALSE)="Np4",D176-VLOOKUP(B176,'Np PL4 Stock'!$A:$E,5,FALSE),D176-VLOOKUP(B176,'Np PL4 Stock'!$A:$E,5,FALSE)-1),""))</f>
        <v>15</v>
      </c>
      <c r="AN176" s="68">
        <v>8.506</v>
      </c>
      <c r="AO176" s="68">
        <v>7.221</v>
      </c>
      <c r="AP176" s="69">
        <v>100</v>
      </c>
      <c r="AQ176" s="64">
        <v>250</v>
      </c>
      <c r="AR176" s="64">
        <v>98</v>
      </c>
      <c r="AS176" s="59">
        <v>100</v>
      </c>
      <c r="AT176" s="73">
        <v>1500</v>
      </c>
      <c r="AU176" s="73">
        <v>13500</v>
      </c>
      <c r="AV176" s="73" t="s">
        <v>38</v>
      </c>
      <c r="AW176" s="73" t="s">
        <v>38</v>
      </c>
      <c r="AX176" s="73" t="s">
        <v>32</v>
      </c>
      <c r="AY176" s="59">
        <v>0</v>
      </c>
      <c r="AZ176" s="59">
        <v>0</v>
      </c>
      <c r="BA176" s="59">
        <v>0</v>
      </c>
      <c r="BB176" s="59">
        <v>0</v>
      </c>
      <c r="BC176" s="59">
        <v>0</v>
      </c>
      <c r="BD176" s="59">
        <v>0</v>
      </c>
      <c r="BE176" s="84" t="s">
        <v>38</v>
      </c>
      <c r="BF176" s="84" t="s">
        <v>38</v>
      </c>
      <c r="BG176" s="84" t="s">
        <v>38</v>
      </c>
      <c r="BH176" s="84" t="s">
        <v>38</v>
      </c>
      <c r="BI176" s="85" t="s">
        <v>511</v>
      </c>
      <c r="BJ176" s="86" t="s">
        <v>261</v>
      </c>
      <c r="BK176" s="64" t="s">
        <v>495</v>
      </c>
      <c r="BL176" s="86" t="s">
        <v>155</v>
      </c>
      <c r="BM176" s="86" t="s">
        <v>178</v>
      </c>
      <c r="BN176" s="86"/>
      <c r="BO176" s="59">
        <v>7</v>
      </c>
      <c r="BP176" s="69">
        <v>246104305100226</v>
      </c>
      <c r="BQ176" s="92">
        <v>0.23</v>
      </c>
      <c r="BR176" s="93">
        <v>0.046</v>
      </c>
      <c r="BS176" s="94">
        <f t="shared" si="28"/>
        <v>0.276</v>
      </c>
      <c r="BT176" s="95">
        <v>0.176</v>
      </c>
      <c r="BU176" s="101">
        <f t="shared" si="29"/>
        <v>0.452</v>
      </c>
      <c r="BV176" s="102">
        <f t="shared" si="26"/>
        <v>4</v>
      </c>
      <c r="BW176" s="103">
        <v>306.666666666667</v>
      </c>
      <c r="BX176" s="104">
        <f t="shared" si="27"/>
        <v>0.001808</v>
      </c>
      <c r="BY176" s="105">
        <v>900</v>
      </c>
      <c r="BZ176" s="103" t="s">
        <v>32</v>
      </c>
      <c r="CA176" s="106" t="s">
        <v>189</v>
      </c>
      <c r="CB176" s="107" t="s">
        <v>148</v>
      </c>
      <c r="CC176" s="112" t="s">
        <v>149</v>
      </c>
      <c r="CD176" s="106"/>
      <c r="CE176" s="103" t="s">
        <v>192</v>
      </c>
      <c r="CF176" s="113"/>
      <c r="CG176" s="114">
        <v>2000023035</v>
      </c>
    </row>
    <row r="177" spans="1:85">
      <c r="A177" s="53" t="str">
        <f t="shared" si="30"/>
        <v>E1-12-02-45738</v>
      </c>
      <c r="B177" s="47" t="str">
        <f t="shared" si="20"/>
        <v>E1-12-02</v>
      </c>
      <c r="C177" s="48" t="s">
        <v>43</v>
      </c>
      <c r="D177" s="49">
        <v>45738</v>
      </c>
      <c r="E177" s="50" t="s">
        <v>14</v>
      </c>
      <c r="F177" s="51" t="s">
        <v>15</v>
      </c>
      <c r="G177" s="59">
        <v>2</v>
      </c>
      <c r="H177" s="51" t="s">
        <v>215</v>
      </c>
      <c r="I177" s="59">
        <v>12</v>
      </c>
      <c r="J177" s="60">
        <f>IF(ISBLANK(H177),"",IFERROR(VLOOKUP(B177,'Np PL4 Stock'!$A:$D,4,FALSE),""))</f>
        <v>45723</v>
      </c>
      <c r="K177" s="61">
        <f>IF(ISBLANK(H177),"",SUMIF('Np PL4 Stock'!$A:$A,B177,'Np PL4 Stock'!$N:$N))</f>
        <v>0.8</v>
      </c>
      <c r="L177" s="62">
        <f>IF(ISBLANK(H177),"",VLOOKUP(LEFT(B177,5),Unit!A:B,2,FALSE))</f>
        <v>10</v>
      </c>
      <c r="M177" s="63" t="str">
        <f>IF(ISBLANK(H177),"",IFERROR(VLOOKUP(B177,'Np PL4 Stock'!$A:$T,20,FALSE),""))</f>
        <v>V1-MB1</v>
      </c>
      <c r="N177" s="63" t="str">
        <f>IF(ISBLANK(H177),"",IFERROR(VLOOKUP(B177,'Np PL4 Stock'!$A:$U,21,FALSE),""))</f>
        <v>SIS</v>
      </c>
      <c r="O177" s="62">
        <f t="shared" si="22"/>
        <v>80</v>
      </c>
      <c r="P177" s="62">
        <f t="shared" si="23"/>
        <v>7.2e-5</v>
      </c>
      <c r="Q177" s="67">
        <f t="shared" si="24"/>
        <v>9e-7</v>
      </c>
      <c r="R177" s="67">
        <f t="shared" si="25"/>
        <v>1.23625e-6</v>
      </c>
      <c r="S177" s="64">
        <v>12</v>
      </c>
      <c r="T177" s="68">
        <v>7.62</v>
      </c>
      <c r="U177" s="68">
        <v>6.04</v>
      </c>
      <c r="V177" s="69">
        <v>96.491</v>
      </c>
      <c r="W177" s="59">
        <v>388</v>
      </c>
      <c r="X177" s="59">
        <v>96</v>
      </c>
      <c r="Y177" s="59">
        <v>100</v>
      </c>
      <c r="Z177" s="59">
        <v>84</v>
      </c>
      <c r="AA177" s="59">
        <v>0</v>
      </c>
      <c r="AB177" s="59">
        <v>0</v>
      </c>
      <c r="AC177" s="59">
        <v>0</v>
      </c>
      <c r="AD177" s="59">
        <v>0</v>
      </c>
      <c r="AE177" s="59">
        <v>100</v>
      </c>
      <c r="AF177" s="73" t="s">
        <v>38</v>
      </c>
      <c r="AG177" s="73">
        <v>70500</v>
      </c>
      <c r="AH177" s="73" t="s">
        <v>38</v>
      </c>
      <c r="AI177" s="73" t="s">
        <v>38</v>
      </c>
      <c r="AJ177" s="73" t="s">
        <v>38</v>
      </c>
      <c r="AK177" s="73" t="s">
        <v>32</v>
      </c>
      <c r="AL177" s="77" t="str">
        <f>IF(ISBLANK(S177),"",IF(AJ177="Fail","Fail",IF(E177="PL4",IF(AND(T177&gt;STD_01122025!$D$3,U177&lt;STD_01122025!$D$4,OR(AF177="ND",AF177&lt;STD_01122025!$D$7),AH177="ND"),"Pass","Fail"),IF(E177="PL12",IF(AND(S177&lt;STD_01122025!$F$2,T177&gt;STD_01122025!$F$3,U177&lt;STD_01122025!$F$4,V177&gt;STD_01122025!$F$5,X177&gt;STD_01122025!$F$6,OR(AF177="ND",AF177&lt;STD_01122025!$F$7),AH177="ND"),"Pass","Fail"),IF(E177="SuperPL",IF(AND(T177&gt;STD_01122025!$H$3,U177&lt;STD_01122025!$H$4,V177&gt;STD_01122025!$H$5,X177&gt;STD_01122025!$H$6,OR(AF177="ND",AF177&lt;STD_01122025!$H$7),AH177="ND"),"Pass","Fail"),IF(E177="Flight",IF(AND(T177&gt;STD_01122025!$J$3,U177&lt;STD_01122025!$J$4,X177&gt;STD_01122025!$J$6,OR(AF177="ND",AF177&lt;STD_01122025!$J$7),AH177="ND"),"Pass","Fail"),""))))))</f>
        <v>Pass</v>
      </c>
      <c r="AM177" s="62">
        <f>IF(ISBLANK(B177),"",IFERROR(IF(VLOOKUP(B177,'Np PL4 Stock'!$A:$J,10,FALSE)="Np4",D177-VLOOKUP(B177,'Np PL4 Stock'!$A:$E,5,FALSE),D177-VLOOKUP(B177,'Np PL4 Stock'!$A:$E,5,FALSE)-1),""))</f>
        <v>15</v>
      </c>
      <c r="AN177" s="68">
        <v>9.138</v>
      </c>
      <c r="AO177" s="68">
        <v>8.915</v>
      </c>
      <c r="AP177" s="69">
        <v>100</v>
      </c>
      <c r="AQ177" s="64">
        <v>196</v>
      </c>
      <c r="AR177" s="64">
        <v>98</v>
      </c>
      <c r="AS177" s="59">
        <v>100</v>
      </c>
      <c r="AT177" s="73" t="s">
        <v>38</v>
      </c>
      <c r="AU177" s="73">
        <v>66500</v>
      </c>
      <c r="AV177" s="73" t="s">
        <v>38</v>
      </c>
      <c r="AW177" s="73" t="s">
        <v>38</v>
      </c>
      <c r="AX177" s="73" t="s">
        <v>32</v>
      </c>
      <c r="AY177" s="59">
        <v>0</v>
      </c>
      <c r="AZ177" s="59">
        <v>0</v>
      </c>
      <c r="BA177" s="59">
        <v>0</v>
      </c>
      <c r="BB177" s="59">
        <v>0</v>
      </c>
      <c r="BC177" s="59">
        <v>0</v>
      </c>
      <c r="BD177" s="59">
        <v>0</v>
      </c>
      <c r="BE177" s="84" t="s">
        <v>38</v>
      </c>
      <c r="BF177" s="84" t="s">
        <v>38</v>
      </c>
      <c r="BG177" s="84" t="s">
        <v>38</v>
      </c>
      <c r="BH177" s="84" t="s">
        <v>38</v>
      </c>
      <c r="BI177" s="85" t="s">
        <v>515</v>
      </c>
      <c r="BJ177" s="86" t="s">
        <v>261</v>
      </c>
      <c r="BK177" s="64" t="s">
        <v>495</v>
      </c>
      <c r="BL177" s="86" t="s">
        <v>155</v>
      </c>
      <c r="BM177" s="86" t="s">
        <v>178</v>
      </c>
      <c r="BN177" s="86"/>
      <c r="BO177" s="59">
        <v>10</v>
      </c>
      <c r="BP177" s="69">
        <v>246104305100228</v>
      </c>
      <c r="BQ177" s="92">
        <v>0.5</v>
      </c>
      <c r="BR177" s="93">
        <v>0.1</v>
      </c>
      <c r="BS177" s="94">
        <f t="shared" si="28"/>
        <v>0.6</v>
      </c>
      <c r="BT177" s="95">
        <v>0.224166666666667</v>
      </c>
      <c r="BU177" s="101">
        <f t="shared" si="29"/>
        <v>0.824166666666667</v>
      </c>
      <c r="BV177" s="102">
        <f t="shared" si="26"/>
        <v>5.10204081632653</v>
      </c>
      <c r="BW177" s="103">
        <v>666.666666666667</v>
      </c>
      <c r="BX177" s="104">
        <f t="shared" si="27"/>
        <v>0.00420493197278912</v>
      </c>
      <c r="BY177" s="105">
        <v>900</v>
      </c>
      <c r="BZ177" s="103" t="s">
        <v>32</v>
      </c>
      <c r="CA177" s="106" t="s">
        <v>189</v>
      </c>
      <c r="CB177" s="107" t="s">
        <v>148</v>
      </c>
      <c r="CC177" s="112" t="s">
        <v>149</v>
      </c>
      <c r="CD177" s="106"/>
      <c r="CE177" s="103" t="s">
        <v>192</v>
      </c>
      <c r="CF177" s="113"/>
      <c r="CG177" s="114">
        <v>2000026895</v>
      </c>
    </row>
    <row r="178" spans="1:85">
      <c r="A178" s="53" t="str">
        <f t="shared" si="30"/>
        <v>E1-12-02-45738</v>
      </c>
      <c r="B178" s="47" t="str">
        <f t="shared" si="20"/>
        <v>E1-12-02</v>
      </c>
      <c r="C178" s="48" t="s">
        <v>43</v>
      </c>
      <c r="D178" s="49">
        <v>45738</v>
      </c>
      <c r="E178" s="50" t="s">
        <v>14</v>
      </c>
      <c r="F178" s="51" t="s">
        <v>15</v>
      </c>
      <c r="G178" s="59">
        <v>2</v>
      </c>
      <c r="H178" s="51" t="s">
        <v>215</v>
      </c>
      <c r="I178" s="59">
        <v>12</v>
      </c>
      <c r="J178" s="60">
        <f>IF(ISBLANK(H178),"",IFERROR(VLOOKUP(B178,'Np PL4 Stock'!$A:$D,4,FALSE),""))</f>
        <v>45723</v>
      </c>
      <c r="K178" s="61">
        <f>IF(ISBLANK(H178),"",SUMIF('Np PL4 Stock'!$A:$A,B178,'Np PL4 Stock'!$N:$N))</f>
        <v>0.8</v>
      </c>
      <c r="L178" s="62">
        <f>IF(ISBLANK(H178),"",VLOOKUP(LEFT(B178,5),Unit!A:B,2,FALSE))</f>
        <v>10</v>
      </c>
      <c r="M178" s="63" t="str">
        <f>IF(ISBLANK(H178),"",IFERROR(VLOOKUP(B178,'Np PL4 Stock'!$A:$T,20,FALSE),""))</f>
        <v>V1-MB1</v>
      </c>
      <c r="N178" s="63" t="str">
        <f>IF(ISBLANK(H178),"",IFERROR(VLOOKUP(B178,'Np PL4 Stock'!$A:$U,21,FALSE),""))</f>
        <v>SIS</v>
      </c>
      <c r="O178" s="62">
        <f t="shared" si="22"/>
        <v>80</v>
      </c>
      <c r="P178" s="62">
        <f t="shared" si="23"/>
        <v>7.2e-5</v>
      </c>
      <c r="Q178" s="67">
        <f t="shared" si="24"/>
        <v>9e-7</v>
      </c>
      <c r="R178" s="67">
        <f t="shared" si="25"/>
        <v>1.23625e-6</v>
      </c>
      <c r="S178" s="64">
        <v>12</v>
      </c>
      <c r="T178" s="68">
        <v>7.62</v>
      </c>
      <c r="U178" s="68">
        <v>6.04</v>
      </c>
      <c r="V178" s="69">
        <v>96.491</v>
      </c>
      <c r="W178" s="59">
        <v>388</v>
      </c>
      <c r="X178" s="71">
        <v>96</v>
      </c>
      <c r="Y178" s="59">
        <v>100</v>
      </c>
      <c r="Z178" s="71">
        <v>84</v>
      </c>
      <c r="AA178" s="59">
        <v>0</v>
      </c>
      <c r="AB178" s="59">
        <v>0</v>
      </c>
      <c r="AC178" s="59">
        <v>0</v>
      </c>
      <c r="AD178" s="59">
        <v>0</v>
      </c>
      <c r="AE178" s="59">
        <v>100</v>
      </c>
      <c r="AF178" s="73" t="s">
        <v>38</v>
      </c>
      <c r="AG178" s="73">
        <v>70500</v>
      </c>
      <c r="AH178" s="73" t="s">
        <v>38</v>
      </c>
      <c r="AI178" s="73" t="s">
        <v>38</v>
      </c>
      <c r="AJ178" s="73" t="s">
        <v>38</v>
      </c>
      <c r="AK178" s="73" t="s">
        <v>32</v>
      </c>
      <c r="AL178" s="77" t="str">
        <f>IF(ISBLANK(S178),"",IF(AJ178="Fail","Fail",IF(E178="PL4",IF(AND(T178&gt;STD_01122025!$D$3,U178&lt;STD_01122025!$D$4,OR(AF178="ND",AF178&lt;STD_01122025!$D$7),AH178="ND"),"Pass","Fail"),IF(E178="PL12",IF(AND(S178&lt;STD_01122025!$F$2,T178&gt;STD_01122025!$F$3,U178&lt;STD_01122025!$F$4,V178&gt;STD_01122025!$F$5,X178&gt;STD_01122025!$F$6,OR(AF178="ND",AF178&lt;STD_01122025!$F$7),AH178="ND"),"Pass","Fail"),IF(E178="SuperPL",IF(AND(T178&gt;STD_01122025!$H$3,U178&lt;STD_01122025!$H$4,V178&gt;STD_01122025!$H$5,X178&gt;STD_01122025!$H$6,OR(AF178="ND",AF178&lt;STD_01122025!$H$7),AH178="ND"),"Pass","Fail"),IF(E178="Flight",IF(AND(T178&gt;STD_01122025!$J$3,U178&lt;STD_01122025!$J$4,X178&gt;STD_01122025!$J$6,OR(AF178="ND",AF178&lt;STD_01122025!$J$7),AH178="ND"),"Pass","Fail"),""))))))</f>
        <v>Pass</v>
      </c>
      <c r="AM178" s="62">
        <f>IF(ISBLANK(B178),"",IFERROR(IF(VLOOKUP(B178,'Np PL4 Stock'!$A:$J,10,FALSE)="Np4",D178-VLOOKUP(B178,'Np PL4 Stock'!$A:$E,5,FALSE),D178-VLOOKUP(B178,'Np PL4 Stock'!$A:$E,5,FALSE)-1),""))</f>
        <v>15</v>
      </c>
      <c r="AN178" s="68">
        <v>9.138</v>
      </c>
      <c r="AO178" s="68">
        <v>8.915</v>
      </c>
      <c r="AP178" s="69">
        <v>100</v>
      </c>
      <c r="AQ178" s="64">
        <v>196</v>
      </c>
      <c r="AR178" s="64">
        <v>98</v>
      </c>
      <c r="AS178" s="59">
        <v>100</v>
      </c>
      <c r="AT178" s="73" t="s">
        <v>38</v>
      </c>
      <c r="AU178" s="73">
        <v>66500</v>
      </c>
      <c r="AV178" s="73" t="s">
        <v>38</v>
      </c>
      <c r="AW178" s="73" t="s">
        <v>38</v>
      </c>
      <c r="AX178" s="73" t="s">
        <v>32</v>
      </c>
      <c r="AY178" s="59">
        <v>0</v>
      </c>
      <c r="AZ178" s="59">
        <v>0</v>
      </c>
      <c r="BA178" s="59">
        <v>0</v>
      </c>
      <c r="BB178" s="59">
        <v>0</v>
      </c>
      <c r="BC178" s="59">
        <v>0</v>
      </c>
      <c r="BD178" s="59">
        <v>0</v>
      </c>
      <c r="BE178" s="84" t="s">
        <v>38</v>
      </c>
      <c r="BF178" s="84" t="s">
        <v>38</v>
      </c>
      <c r="BG178" s="84" t="s">
        <v>38</v>
      </c>
      <c r="BH178" s="84" t="s">
        <v>38</v>
      </c>
      <c r="BI178" s="85" t="s">
        <v>515</v>
      </c>
      <c r="BJ178" s="86" t="s">
        <v>261</v>
      </c>
      <c r="BK178" s="64" t="s">
        <v>495</v>
      </c>
      <c r="BL178" s="86" t="s">
        <v>155</v>
      </c>
      <c r="BM178" s="86" t="s">
        <v>178</v>
      </c>
      <c r="BN178" s="86"/>
      <c r="BO178" s="64">
        <v>15</v>
      </c>
      <c r="BP178" s="69">
        <v>246104305100228</v>
      </c>
      <c r="BQ178" s="92">
        <v>0.1</v>
      </c>
      <c r="BR178" s="93">
        <v>0.02</v>
      </c>
      <c r="BS178" s="94">
        <f t="shared" si="28"/>
        <v>0.12</v>
      </c>
      <c r="BT178" s="95">
        <v>0.0448333333333333</v>
      </c>
      <c r="BU178" s="101">
        <f t="shared" si="29"/>
        <v>0.164833333333333</v>
      </c>
      <c r="BV178" s="102">
        <f t="shared" si="26"/>
        <v>5.10204081632653</v>
      </c>
      <c r="BW178" s="103">
        <v>133.333333333333</v>
      </c>
      <c r="BX178" s="104">
        <f t="shared" si="27"/>
        <v>0.000840986394557823</v>
      </c>
      <c r="BY178" s="105">
        <v>900</v>
      </c>
      <c r="BZ178" s="103" t="s">
        <v>32</v>
      </c>
      <c r="CA178" s="106" t="s">
        <v>189</v>
      </c>
      <c r="CB178" s="107" t="s">
        <v>148</v>
      </c>
      <c r="CC178" s="112" t="s">
        <v>149</v>
      </c>
      <c r="CD178" s="106"/>
      <c r="CE178" s="103" t="s">
        <v>192</v>
      </c>
      <c r="CF178" s="113"/>
      <c r="CG178" s="114">
        <v>2000026895</v>
      </c>
    </row>
    <row r="179" spans="1:85">
      <c r="A179" s="53" t="str">
        <f t="shared" si="30"/>
        <v>C1-03-03-45741</v>
      </c>
      <c r="B179" s="47" t="str">
        <f t="shared" si="20"/>
        <v>C1-03-03</v>
      </c>
      <c r="C179" s="48" t="s">
        <v>43</v>
      </c>
      <c r="D179" s="49">
        <v>45741</v>
      </c>
      <c r="E179" s="50" t="s">
        <v>3</v>
      </c>
      <c r="F179" s="51" t="s">
        <v>6</v>
      </c>
      <c r="G179" s="59">
        <v>3</v>
      </c>
      <c r="H179" s="51" t="s">
        <v>187</v>
      </c>
      <c r="I179" s="59">
        <v>3</v>
      </c>
      <c r="J179" s="60">
        <f>IF(ISBLANK(H179),"",IFERROR(VLOOKUP(B179,'Np PL4 Stock'!$A:$D,4,FALSE),""))</f>
        <v>45730</v>
      </c>
      <c r="K179" s="61">
        <f>IF(ISBLANK(H179),"",SUMIF('Np PL4 Stock'!$A:$A,B179,'Np PL4 Stock'!$N:$N))</f>
        <v>1.6</v>
      </c>
      <c r="L179" s="62">
        <f>IF(ISBLANK(H179),"",VLOOKUP(LEFT(B179,5),Unit!A:B,2,FALSE))</f>
        <v>20</v>
      </c>
      <c r="M179" s="63" t="str">
        <f>IF(ISBLANK(H179),"",IFERROR(VLOOKUP(B179,'Np PL4 Stock'!$A:$T,20,FALSE),""))</f>
        <v>PD-MB1</v>
      </c>
      <c r="N179" s="63" t="str">
        <f>IF(ISBLANK(H179),"",IFERROR(VLOOKUP(B179,'Np PL4 Stock'!$A:$U,21,FALSE),""))</f>
        <v>SyAqua</v>
      </c>
      <c r="O179" s="62">
        <f t="shared" si="22"/>
        <v>80</v>
      </c>
      <c r="P179" s="62">
        <f t="shared" si="23"/>
        <v>6.5e-5</v>
      </c>
      <c r="Q179" s="67">
        <f t="shared" si="24"/>
        <v>8.125e-7</v>
      </c>
      <c r="R179" s="67">
        <f t="shared" si="25"/>
        <v>1.057283125e-6</v>
      </c>
      <c r="S179" s="64">
        <v>10</v>
      </c>
      <c r="T179" s="68">
        <v>6.51</v>
      </c>
      <c r="U179" s="68">
        <v>6.25</v>
      </c>
      <c r="V179" s="69" t="s">
        <v>32</v>
      </c>
      <c r="W179" s="64" t="s">
        <v>32</v>
      </c>
      <c r="X179" s="59">
        <v>83</v>
      </c>
      <c r="Y179" s="59" t="s">
        <v>32</v>
      </c>
      <c r="Z179" s="59" t="s">
        <v>32</v>
      </c>
      <c r="AA179" s="59" t="s">
        <v>32</v>
      </c>
      <c r="AB179" s="59" t="s">
        <v>32</v>
      </c>
      <c r="AC179" s="59">
        <v>0</v>
      </c>
      <c r="AD179" s="59">
        <v>0</v>
      </c>
      <c r="AE179" s="59" t="s">
        <v>32</v>
      </c>
      <c r="AF179" s="73" t="s">
        <v>38</v>
      </c>
      <c r="AG179" s="73">
        <v>71000</v>
      </c>
      <c r="AH179" s="73" t="s">
        <v>38</v>
      </c>
      <c r="AI179" s="73" t="s">
        <v>38</v>
      </c>
      <c r="AJ179" s="73" t="s">
        <v>38</v>
      </c>
      <c r="AK179" s="73" t="s">
        <v>32</v>
      </c>
      <c r="AL179" s="77" t="str">
        <f>IF(ISBLANK(S179),"",IF(AJ179="Fail","Fail",IF(E179="PL4",IF(AND(T179&gt;STD_01122025!$D$3,U179&lt;STD_01122025!$D$4,OR(AF179="ND",AF179&lt;STD_01122025!$D$7),AH179="ND"),"Pass","Fail"),IF(E179="PL12",IF(AND(S179&lt;STD_01122025!$F$2,T179&gt;STD_01122025!$F$3,U179&lt;STD_01122025!$F$4,V179&gt;STD_01122025!$F$5,X179&gt;STD_01122025!$F$6,OR(AF179="ND",AF179&lt;STD_01122025!$F$7),AH179="ND"),"Pass","Fail"),IF(E179="SuperPL",IF(AND(T179&gt;STD_01122025!$H$3,U179&lt;STD_01122025!$H$4,V179&gt;STD_01122025!$H$5,X179&gt;STD_01122025!$H$6,OR(AF179="ND",AF179&lt;STD_01122025!$H$7),AH179="ND"),"Pass","Fail"),IF(E179="Flight",IF(AND(T179&gt;STD_01122025!$J$3,U179&lt;STD_01122025!$J$4,X179&gt;STD_01122025!$J$6,OR(AF179="ND",AF179&lt;STD_01122025!$J$7),AH179="ND"),"Pass","Fail"),""))))))</f>
        <v>Pass</v>
      </c>
      <c r="AM179" s="62">
        <f>IF(ISBLANK(B179),"",IFERROR(IF(VLOOKUP(B179,'Np PL4 Stock'!$A:$J,10,FALSE)="Np4",D179-VLOOKUP(B179,'Np PL4 Stock'!$A:$E,5,FALSE),D179-VLOOKUP(B179,'Np PL4 Stock'!$A:$E,5,FALSE)-1),""))</f>
        <v>11</v>
      </c>
      <c r="AN179" s="68">
        <v>6.64</v>
      </c>
      <c r="AO179" s="68">
        <v>6.567</v>
      </c>
      <c r="AP179" s="69" t="s">
        <v>32</v>
      </c>
      <c r="AQ179" s="64">
        <v>620</v>
      </c>
      <c r="AR179" s="64">
        <v>84</v>
      </c>
      <c r="AS179" s="59" t="s">
        <v>32</v>
      </c>
      <c r="AT179" s="73" t="s">
        <v>38</v>
      </c>
      <c r="AU179" s="73">
        <v>46000</v>
      </c>
      <c r="AV179" s="73" t="s">
        <v>38</v>
      </c>
      <c r="AW179" s="73" t="s">
        <v>38</v>
      </c>
      <c r="AX179" s="73" t="s">
        <v>32</v>
      </c>
      <c r="AY179" s="59">
        <v>0</v>
      </c>
      <c r="AZ179" s="59">
        <v>0</v>
      </c>
      <c r="BA179" s="59">
        <v>0</v>
      </c>
      <c r="BB179" s="59">
        <v>0</v>
      </c>
      <c r="BC179" s="59">
        <v>0</v>
      </c>
      <c r="BD179" s="59">
        <v>0</v>
      </c>
      <c r="BE179" s="84" t="s">
        <v>38</v>
      </c>
      <c r="BF179" s="84" t="s">
        <v>38</v>
      </c>
      <c r="BG179" s="84" t="s">
        <v>38</v>
      </c>
      <c r="BH179" s="84" t="s">
        <v>38</v>
      </c>
      <c r="BI179" s="85" t="s">
        <v>480</v>
      </c>
      <c r="BJ179" s="86" t="s">
        <v>246</v>
      </c>
      <c r="BK179" s="64" t="s">
        <v>481</v>
      </c>
      <c r="BL179" s="86" t="s">
        <v>155</v>
      </c>
      <c r="BM179" s="86" t="s">
        <v>178</v>
      </c>
      <c r="BN179" s="86"/>
      <c r="BO179" s="64">
        <v>15</v>
      </c>
      <c r="BP179" s="69">
        <v>246104305100229</v>
      </c>
      <c r="BQ179" s="92">
        <v>1</v>
      </c>
      <c r="BR179" s="93">
        <v>0.3</v>
      </c>
      <c r="BS179" s="94">
        <f t="shared" si="28"/>
        <v>1.3</v>
      </c>
      <c r="BT179" s="95">
        <v>0.391653</v>
      </c>
      <c r="BU179" s="101">
        <f t="shared" si="29"/>
        <v>1.691653</v>
      </c>
      <c r="BV179" s="102">
        <f t="shared" si="26"/>
        <v>1.61290322580645</v>
      </c>
      <c r="BW179" s="103">
        <v>650</v>
      </c>
      <c r="BX179" s="104">
        <f t="shared" si="27"/>
        <v>0.00272847258064516</v>
      </c>
      <c r="BY179" s="105">
        <v>2000</v>
      </c>
      <c r="BZ179" s="103" t="s">
        <v>32</v>
      </c>
      <c r="CA179" s="106" t="s">
        <v>189</v>
      </c>
      <c r="CB179" s="107" t="s">
        <v>148</v>
      </c>
      <c r="CC179" s="112" t="s">
        <v>149</v>
      </c>
      <c r="CD179" s="106"/>
      <c r="CE179" s="103" t="s">
        <v>192</v>
      </c>
      <c r="CF179" s="113"/>
      <c r="CG179" s="114">
        <v>2000004627</v>
      </c>
    </row>
    <row r="180" spans="1:85">
      <c r="A180" s="53" t="str">
        <f t="shared" si="30"/>
        <v>C1-04-03-45741</v>
      </c>
      <c r="B180" s="47" t="str">
        <f t="shared" si="20"/>
        <v>C1-04-03</v>
      </c>
      <c r="C180" s="48" t="s">
        <v>43</v>
      </c>
      <c r="D180" s="49">
        <v>45741</v>
      </c>
      <c r="E180" s="50" t="s">
        <v>3</v>
      </c>
      <c r="F180" s="51" t="s">
        <v>6</v>
      </c>
      <c r="G180" s="59">
        <v>3</v>
      </c>
      <c r="H180" s="51" t="s">
        <v>187</v>
      </c>
      <c r="I180" s="59">
        <v>4</v>
      </c>
      <c r="J180" s="60">
        <f>IF(ISBLANK(H180),"",IFERROR(VLOOKUP(B180,'Np PL4 Stock'!$A:$D,4,FALSE),""))</f>
        <v>45730</v>
      </c>
      <c r="K180" s="61">
        <f>IF(ISBLANK(H180),"",SUMIF('Np PL4 Stock'!$A:$A,B180,'Np PL4 Stock'!$N:$N))</f>
        <v>1.6</v>
      </c>
      <c r="L180" s="62">
        <f>IF(ISBLANK(H180),"",VLOOKUP(LEFT(B180,5),Unit!A:B,2,FALSE))</f>
        <v>20</v>
      </c>
      <c r="M180" s="63" t="str">
        <f>IF(ISBLANK(H180),"",IFERROR(VLOOKUP(B180,'Np PL4 Stock'!$A:$T,20,FALSE),""))</f>
        <v>PD-MB1</v>
      </c>
      <c r="N180" s="63" t="str">
        <f>IF(ISBLANK(H180),"",IFERROR(VLOOKUP(B180,'Np PL4 Stock'!$A:$U,21,FALSE),""))</f>
        <v>SyAqua</v>
      </c>
      <c r="O180" s="62">
        <f t="shared" si="22"/>
        <v>80</v>
      </c>
      <c r="P180" s="62">
        <f t="shared" si="23"/>
        <v>6.5e-5</v>
      </c>
      <c r="Q180" s="67">
        <f t="shared" si="24"/>
        <v>8.125e-7</v>
      </c>
      <c r="R180" s="67">
        <f t="shared" si="25"/>
        <v>1.05567875e-6</v>
      </c>
      <c r="S180" s="64">
        <v>10</v>
      </c>
      <c r="T180" s="68">
        <v>6.52</v>
      </c>
      <c r="U180" s="68">
        <v>6.45</v>
      </c>
      <c r="V180" s="69" t="s">
        <v>32</v>
      </c>
      <c r="W180" s="64" t="s">
        <v>32</v>
      </c>
      <c r="X180" s="71">
        <v>85</v>
      </c>
      <c r="Y180" s="59" t="s">
        <v>32</v>
      </c>
      <c r="Z180" s="71" t="s">
        <v>32</v>
      </c>
      <c r="AA180" s="59" t="s">
        <v>32</v>
      </c>
      <c r="AB180" s="59" t="s">
        <v>32</v>
      </c>
      <c r="AC180" s="59">
        <v>0</v>
      </c>
      <c r="AD180" s="59">
        <v>0</v>
      </c>
      <c r="AE180" s="59" t="s">
        <v>32</v>
      </c>
      <c r="AF180" s="73" t="s">
        <v>38</v>
      </c>
      <c r="AG180" s="73">
        <v>60500</v>
      </c>
      <c r="AH180" s="73" t="s">
        <v>38</v>
      </c>
      <c r="AI180" s="73" t="s">
        <v>38</v>
      </c>
      <c r="AJ180" s="73" t="s">
        <v>38</v>
      </c>
      <c r="AK180" s="73" t="s">
        <v>32</v>
      </c>
      <c r="AL180" s="77" t="str">
        <f>IF(ISBLANK(S180),"",IF(AJ180="Fail","Fail",IF(E180="PL4",IF(AND(T180&gt;STD_01122025!$D$3,U180&lt;STD_01122025!$D$4,OR(AF180="ND",AF180&lt;STD_01122025!$D$7),AH180="ND"),"Pass","Fail"),IF(E180="PL12",IF(AND(S180&lt;STD_01122025!$F$2,T180&gt;STD_01122025!$F$3,U180&lt;STD_01122025!$F$4,V180&gt;STD_01122025!$F$5,X180&gt;STD_01122025!$F$6,OR(AF180="ND",AF180&lt;STD_01122025!$F$7),AH180="ND"),"Pass","Fail"),IF(E180="SuperPL",IF(AND(T180&gt;STD_01122025!$H$3,U180&lt;STD_01122025!$H$4,V180&gt;STD_01122025!$H$5,X180&gt;STD_01122025!$H$6,OR(AF180="ND",AF180&lt;STD_01122025!$H$7),AH180="ND"),"Pass","Fail"),IF(E180="Flight",IF(AND(T180&gt;STD_01122025!$J$3,U180&lt;STD_01122025!$J$4,X180&gt;STD_01122025!$J$6,OR(AF180="ND",AF180&lt;STD_01122025!$J$7),AH180="ND"),"Pass","Fail"),""))))))</f>
        <v>Pass</v>
      </c>
      <c r="AM180" s="62">
        <f>IF(ISBLANK(B180),"",IFERROR(IF(VLOOKUP(B180,'Np PL4 Stock'!$A:$J,10,FALSE)="Np4",D180-VLOOKUP(B180,'Np PL4 Stock'!$A:$E,5,FALSE),D180-VLOOKUP(B180,'Np PL4 Stock'!$A:$E,5,FALSE)-1),""))</f>
        <v>11</v>
      </c>
      <c r="AN180" s="68">
        <v>7.03</v>
      </c>
      <c r="AO180" s="68">
        <v>6.622</v>
      </c>
      <c r="AP180" s="69" t="s">
        <v>32</v>
      </c>
      <c r="AQ180" s="64">
        <v>540</v>
      </c>
      <c r="AR180" s="64">
        <v>87</v>
      </c>
      <c r="AS180" s="59" t="s">
        <v>32</v>
      </c>
      <c r="AT180" s="73" t="s">
        <v>38</v>
      </c>
      <c r="AU180" s="73">
        <v>51500</v>
      </c>
      <c r="AV180" s="73" t="s">
        <v>38</v>
      </c>
      <c r="AW180" s="73" t="s">
        <v>38</v>
      </c>
      <c r="AX180" s="73" t="s">
        <v>32</v>
      </c>
      <c r="AY180" s="59">
        <v>0</v>
      </c>
      <c r="AZ180" s="59">
        <v>0</v>
      </c>
      <c r="BA180" s="59">
        <v>0</v>
      </c>
      <c r="BB180" s="59">
        <v>0</v>
      </c>
      <c r="BC180" s="59">
        <v>0</v>
      </c>
      <c r="BD180" s="59">
        <v>0</v>
      </c>
      <c r="BE180" s="84" t="s">
        <v>38</v>
      </c>
      <c r="BF180" s="84" t="s">
        <v>38</v>
      </c>
      <c r="BG180" s="84" t="s">
        <v>38</v>
      </c>
      <c r="BH180" s="84" t="s">
        <v>38</v>
      </c>
      <c r="BI180" s="128" t="s">
        <v>480</v>
      </c>
      <c r="BJ180" s="86" t="s">
        <v>246</v>
      </c>
      <c r="BK180" s="64" t="s">
        <v>481</v>
      </c>
      <c r="BL180" s="86" t="s">
        <v>155</v>
      </c>
      <c r="BM180" s="86" t="s">
        <v>178</v>
      </c>
      <c r="BN180" s="86"/>
      <c r="BO180" s="64">
        <v>15</v>
      </c>
      <c r="BP180" s="69">
        <v>246104305100229</v>
      </c>
      <c r="BQ180" s="92">
        <v>1</v>
      </c>
      <c r="BR180" s="93">
        <v>0.3</v>
      </c>
      <c r="BS180" s="94">
        <f t="shared" si="28"/>
        <v>1.3</v>
      </c>
      <c r="BT180" s="95">
        <v>0.389086</v>
      </c>
      <c r="BU180" s="101">
        <f t="shared" si="29"/>
        <v>1.689086</v>
      </c>
      <c r="BV180" s="102">
        <f t="shared" si="26"/>
        <v>1.85185185185185</v>
      </c>
      <c r="BW180" s="103">
        <v>650</v>
      </c>
      <c r="BX180" s="104">
        <f t="shared" si="27"/>
        <v>0.00312793703703704</v>
      </c>
      <c r="BY180" s="105">
        <v>2000</v>
      </c>
      <c r="BZ180" s="103" t="s">
        <v>32</v>
      </c>
      <c r="CA180" s="106" t="s">
        <v>189</v>
      </c>
      <c r="CB180" s="107" t="s">
        <v>148</v>
      </c>
      <c r="CC180" s="112" t="s">
        <v>149</v>
      </c>
      <c r="CD180" s="106"/>
      <c r="CE180" s="103" t="s">
        <v>192</v>
      </c>
      <c r="CF180" s="113"/>
      <c r="CG180" s="116">
        <v>2000004627</v>
      </c>
    </row>
    <row r="181" spans="1:85">
      <c r="A181" s="53" t="str">
        <f t="shared" si="30"/>
        <v>C1-07-03-45741</v>
      </c>
      <c r="B181" s="47" t="str">
        <f t="shared" si="20"/>
        <v>C1-07-03</v>
      </c>
      <c r="C181" s="48" t="s">
        <v>43</v>
      </c>
      <c r="D181" s="49">
        <v>45741</v>
      </c>
      <c r="E181" s="50" t="s">
        <v>3</v>
      </c>
      <c r="F181" s="51" t="s">
        <v>6</v>
      </c>
      <c r="G181" s="59">
        <v>3</v>
      </c>
      <c r="H181" s="51" t="s">
        <v>187</v>
      </c>
      <c r="I181" s="59">
        <v>7</v>
      </c>
      <c r="J181" s="60">
        <f>IF(ISBLANK(H181),"",IFERROR(VLOOKUP(B181,'Np PL4 Stock'!$A:$D,4,FALSE),""))</f>
        <v>45730</v>
      </c>
      <c r="K181" s="61">
        <f>IF(ISBLANK(H181),"",SUMIF('Np PL4 Stock'!$A:$A,B181,'Np PL4 Stock'!$N:$N))</f>
        <v>1.6</v>
      </c>
      <c r="L181" s="62">
        <f>IF(ISBLANK(H181),"",VLOOKUP(LEFT(B181,5),Unit!A:B,2,FALSE))</f>
        <v>20</v>
      </c>
      <c r="M181" s="63" t="str">
        <f>IF(ISBLANK(H181),"",IFERROR(VLOOKUP(B181,'Np PL4 Stock'!$A:$T,20,FALSE),""))</f>
        <v>PD-MB1</v>
      </c>
      <c r="N181" s="63" t="str">
        <f>IF(ISBLANK(H181),"",IFERROR(VLOOKUP(B181,'Np PL4 Stock'!$A:$U,21,FALSE),""))</f>
        <v>SyAqua</v>
      </c>
      <c r="O181" s="62">
        <f t="shared" si="22"/>
        <v>80</v>
      </c>
      <c r="P181" s="62">
        <f t="shared" si="23"/>
        <v>3.25e-5</v>
      </c>
      <c r="Q181" s="67">
        <f t="shared" si="24"/>
        <v>7.0625e-7</v>
      </c>
      <c r="R181" s="67">
        <f t="shared" si="25"/>
        <v>9.66506875e-7</v>
      </c>
      <c r="S181" s="64">
        <v>10</v>
      </c>
      <c r="T181" s="68">
        <v>6.36</v>
      </c>
      <c r="U181" s="68">
        <v>6.44</v>
      </c>
      <c r="V181" s="69" t="s">
        <v>32</v>
      </c>
      <c r="W181" s="64" t="s">
        <v>32</v>
      </c>
      <c r="X181" s="59">
        <v>83</v>
      </c>
      <c r="Y181" s="59" t="s">
        <v>32</v>
      </c>
      <c r="Z181" s="59" t="s">
        <v>32</v>
      </c>
      <c r="AA181" s="59" t="s">
        <v>32</v>
      </c>
      <c r="AB181" s="59" t="s">
        <v>32</v>
      </c>
      <c r="AC181" s="59">
        <v>0</v>
      </c>
      <c r="AD181" s="59">
        <v>0</v>
      </c>
      <c r="AE181" s="59" t="s">
        <v>32</v>
      </c>
      <c r="AF181" s="73" t="s">
        <v>38</v>
      </c>
      <c r="AG181" s="73">
        <v>80500</v>
      </c>
      <c r="AH181" s="73" t="s">
        <v>38</v>
      </c>
      <c r="AI181" s="73" t="s">
        <v>38</v>
      </c>
      <c r="AJ181" s="73" t="s">
        <v>38</v>
      </c>
      <c r="AK181" s="73" t="s">
        <v>32</v>
      </c>
      <c r="AL181" s="77" t="str">
        <f>IF(ISBLANK(S181),"",IF(AJ181="Fail","Fail",IF(E181="PL4",IF(AND(T181&gt;STD_01122025!$D$3,U181&lt;STD_01122025!$D$4,OR(AF181="ND",AF181&lt;STD_01122025!$D$7),AH181="ND"),"Pass","Fail"),IF(E181="PL12",IF(AND(S181&lt;STD_01122025!$F$2,T181&gt;STD_01122025!$F$3,U181&lt;STD_01122025!$F$4,V181&gt;STD_01122025!$F$5,X181&gt;STD_01122025!$F$6,OR(AF181="ND",AF181&lt;STD_01122025!$F$7),AH181="ND"),"Pass","Fail"),IF(E181="SuperPL",IF(AND(T181&gt;STD_01122025!$H$3,U181&lt;STD_01122025!$H$4,V181&gt;STD_01122025!$H$5,X181&gt;STD_01122025!$H$6,OR(AF181="ND",AF181&lt;STD_01122025!$H$7),AH181="ND"),"Pass","Fail"),IF(E181="Flight",IF(AND(T181&gt;STD_01122025!$J$3,U181&lt;STD_01122025!$J$4,X181&gt;STD_01122025!$J$6,OR(AF181="ND",AF181&lt;STD_01122025!$J$7),AH181="ND"),"Pass","Fail"),""))))))</f>
        <v>Pass</v>
      </c>
      <c r="AM181" s="62">
        <f>IF(ISBLANK(B181),"",IFERROR(IF(VLOOKUP(B181,'Np PL4 Stock'!$A:$J,10,FALSE)="Np4",D181-VLOOKUP(B181,'Np PL4 Stock'!$A:$E,5,FALSE),D181-VLOOKUP(B181,'Np PL4 Stock'!$A:$E,5,FALSE)-1),""))</f>
        <v>11</v>
      </c>
      <c r="AN181" s="68">
        <v>6.78</v>
      </c>
      <c r="AO181" s="68">
        <v>6.541</v>
      </c>
      <c r="AP181" s="69" t="s">
        <v>32</v>
      </c>
      <c r="AQ181" s="64">
        <v>592</v>
      </c>
      <c r="AR181" s="64">
        <v>85</v>
      </c>
      <c r="AS181" s="59" t="s">
        <v>32</v>
      </c>
      <c r="AT181" s="73" t="s">
        <v>38</v>
      </c>
      <c r="AU181" s="73">
        <v>56000</v>
      </c>
      <c r="AV181" s="73" t="s">
        <v>38</v>
      </c>
      <c r="AW181" s="73" t="s">
        <v>38</v>
      </c>
      <c r="AX181" s="73" t="s">
        <v>32</v>
      </c>
      <c r="AY181" s="59">
        <v>0</v>
      </c>
      <c r="AZ181" s="59">
        <v>0</v>
      </c>
      <c r="BA181" s="59">
        <v>0</v>
      </c>
      <c r="BB181" s="59">
        <v>0</v>
      </c>
      <c r="BC181" s="59">
        <v>0</v>
      </c>
      <c r="BD181" s="59">
        <v>0</v>
      </c>
      <c r="BE181" s="84" t="s">
        <v>38</v>
      </c>
      <c r="BF181" s="84" t="s">
        <v>38</v>
      </c>
      <c r="BG181" s="84" t="s">
        <v>38</v>
      </c>
      <c r="BH181" s="84" t="s">
        <v>38</v>
      </c>
      <c r="BI181" s="85" t="s">
        <v>480</v>
      </c>
      <c r="BJ181" s="86" t="s">
        <v>246</v>
      </c>
      <c r="BK181" s="64" t="s">
        <v>481</v>
      </c>
      <c r="BL181" s="86" t="s">
        <v>155</v>
      </c>
      <c r="BM181" s="86" t="s">
        <v>178</v>
      </c>
      <c r="BN181" s="86"/>
      <c r="BO181" s="64">
        <v>15</v>
      </c>
      <c r="BP181" s="69">
        <v>246104305100229</v>
      </c>
      <c r="BQ181" s="92">
        <v>0.5</v>
      </c>
      <c r="BR181" s="93">
        <v>0.15</v>
      </c>
      <c r="BS181" s="94">
        <f t="shared" si="28"/>
        <v>0.65</v>
      </c>
      <c r="BT181" s="95">
        <v>0.204811</v>
      </c>
      <c r="BU181" s="101">
        <f t="shared" si="29"/>
        <v>0.854811</v>
      </c>
      <c r="BV181" s="102">
        <f t="shared" si="26"/>
        <v>1.68918918918919</v>
      </c>
      <c r="BW181" s="103">
        <v>325</v>
      </c>
      <c r="BX181" s="104">
        <f t="shared" si="27"/>
        <v>0.0014439375</v>
      </c>
      <c r="BY181" s="105">
        <v>2000</v>
      </c>
      <c r="BZ181" s="103" t="s">
        <v>32</v>
      </c>
      <c r="CA181" s="106" t="s">
        <v>189</v>
      </c>
      <c r="CB181" s="107" t="s">
        <v>148</v>
      </c>
      <c r="CC181" s="112" t="s">
        <v>149</v>
      </c>
      <c r="CD181" s="106"/>
      <c r="CE181" s="103" t="s">
        <v>192</v>
      </c>
      <c r="CF181" s="113"/>
      <c r="CG181" s="114">
        <v>2000004627</v>
      </c>
    </row>
    <row r="182" spans="1:85">
      <c r="A182" s="53" t="str">
        <f t="shared" si="30"/>
        <v>D1-01-03-45742</v>
      </c>
      <c r="B182" s="47" t="str">
        <f t="shared" ref="B182:B245" si="31">IF(ISBLANK(H182),"",H182&amp;"-"&amp;IF(OR(LEN(I182)=1,LEN(I182)=4),"0"&amp;I182,I182))&amp;"-"&amp;IF(LEN(G182)=1,"0"&amp;G182,G182)</f>
        <v>D1-01-03</v>
      </c>
      <c r="C182" s="48" t="s">
        <v>43</v>
      </c>
      <c r="D182" s="49">
        <v>45742</v>
      </c>
      <c r="E182" s="50" t="s">
        <v>3</v>
      </c>
      <c r="F182" s="51" t="s">
        <v>6</v>
      </c>
      <c r="G182" s="59">
        <v>3</v>
      </c>
      <c r="H182" s="51" t="s">
        <v>205</v>
      </c>
      <c r="I182" s="59">
        <v>1</v>
      </c>
      <c r="J182" s="60">
        <f>IF(ISBLANK(H182),"",IFERROR(VLOOKUP(B182,'Np PL4 Stock'!$A:$D,4,FALSE),""))</f>
        <v>45731</v>
      </c>
      <c r="K182" s="61">
        <f>IF(ISBLANK(H182),"",SUMIF('Np PL4 Stock'!$A:$A,B182,'Np PL4 Stock'!$N:$N))</f>
        <v>2</v>
      </c>
      <c r="L182" s="62">
        <f>IF(ISBLANK(H182),"",VLOOKUP(LEFT(B182,5),Unit!A:B,2,FALSE))</f>
        <v>20</v>
      </c>
      <c r="M182" s="63" t="str">
        <f>IF(ISBLANK(H182),"",IFERROR(VLOOKUP(B182,'Np PL4 Stock'!$A:$T,20,FALSE),""))</f>
        <v>V1-MB1</v>
      </c>
      <c r="N182" s="63" t="str">
        <f>IF(ISBLANK(H182),"",IFERROR(VLOOKUP(B182,'Np PL4 Stock'!$A:$U,21,FALSE),""))</f>
        <v>SIS</v>
      </c>
      <c r="O182" s="62">
        <f t="shared" si="22"/>
        <v>100</v>
      </c>
      <c r="P182" s="62">
        <f t="shared" si="23"/>
        <v>6.5e-5</v>
      </c>
      <c r="Q182" s="67">
        <f t="shared" si="24"/>
        <v>6.5e-7</v>
      </c>
      <c r="R182" s="67">
        <f t="shared" si="25"/>
        <v>8.67204e-7</v>
      </c>
      <c r="S182" s="64">
        <v>10</v>
      </c>
      <c r="T182" s="68">
        <v>6.04</v>
      </c>
      <c r="U182" s="68">
        <v>6.96</v>
      </c>
      <c r="V182" s="69" t="s">
        <v>32</v>
      </c>
      <c r="W182" s="64" t="s">
        <v>32</v>
      </c>
      <c r="X182" s="71">
        <v>81</v>
      </c>
      <c r="Y182" s="70" t="s">
        <v>32</v>
      </c>
      <c r="Z182" s="59" t="s">
        <v>32</v>
      </c>
      <c r="AA182" s="59" t="s">
        <v>32</v>
      </c>
      <c r="AB182" s="59" t="s">
        <v>32</v>
      </c>
      <c r="AC182" s="59">
        <v>0</v>
      </c>
      <c r="AD182" s="59">
        <v>0</v>
      </c>
      <c r="AE182" s="59" t="s">
        <v>32</v>
      </c>
      <c r="AF182" s="73" t="s">
        <v>38</v>
      </c>
      <c r="AG182" s="73">
        <v>49000</v>
      </c>
      <c r="AH182" s="73" t="s">
        <v>38</v>
      </c>
      <c r="AI182" s="73" t="s">
        <v>38</v>
      </c>
      <c r="AJ182" s="73" t="s">
        <v>38</v>
      </c>
      <c r="AK182" s="73" t="s">
        <v>32</v>
      </c>
      <c r="AL182" s="77" t="str">
        <f>IF(ISBLANK(S182),"",IF(AJ182="Fail","Fail",IF(E182="PL4",IF(AND(T182&gt;STD_01122025!$D$3,U182&lt;STD_01122025!$D$4,OR(AF182="ND",AF182&lt;STD_01122025!$D$7),AH182="ND"),"Pass","Fail"),IF(E182="PL12",IF(AND(S182&lt;STD_01122025!$F$2,T182&gt;STD_01122025!$F$3,U182&lt;STD_01122025!$F$4,V182&gt;STD_01122025!$F$5,X182&gt;STD_01122025!$F$6,OR(AF182="ND",AF182&lt;STD_01122025!$F$7),AH182="ND"),"Pass","Fail"),IF(E182="SuperPL",IF(AND(T182&gt;STD_01122025!$H$3,U182&lt;STD_01122025!$H$4,V182&gt;STD_01122025!$H$5,X182&gt;STD_01122025!$H$6,OR(AF182="ND",AF182&lt;STD_01122025!$H$7),AH182="ND"),"Pass","Fail"),IF(E182="Flight",IF(AND(T182&gt;STD_01122025!$J$3,U182&lt;STD_01122025!$J$4,X182&gt;STD_01122025!$J$6,OR(AF182="ND",AF182&lt;STD_01122025!$J$7),AH182="ND"),"Pass","Fail"),""))))))</f>
        <v>Pass</v>
      </c>
      <c r="AM182" s="62">
        <f>IF(ISBLANK(B182),"",IFERROR(IF(VLOOKUP(B182,'Np PL4 Stock'!$A:$J,10,FALSE)="Np4",D182-VLOOKUP(B182,'Np PL4 Stock'!$A:$E,5,FALSE),D182-VLOOKUP(B182,'Np PL4 Stock'!$A:$E,5,FALSE)-1),""))</f>
        <v>11</v>
      </c>
      <c r="AN182" s="68">
        <v>6.42</v>
      </c>
      <c r="AO182" s="68">
        <v>6.758</v>
      </c>
      <c r="AP182" s="69" t="s">
        <v>32</v>
      </c>
      <c r="AQ182" s="64">
        <v>647</v>
      </c>
      <c r="AR182" s="64">
        <v>85</v>
      </c>
      <c r="AS182" s="59" t="s">
        <v>32</v>
      </c>
      <c r="AT182" s="73">
        <v>34000</v>
      </c>
      <c r="AU182" s="73">
        <v>18000</v>
      </c>
      <c r="AV182" s="73" t="s">
        <v>38</v>
      </c>
      <c r="AW182" s="73" t="s">
        <v>38</v>
      </c>
      <c r="AX182" s="73" t="s">
        <v>32</v>
      </c>
      <c r="AY182" s="59">
        <v>0</v>
      </c>
      <c r="AZ182" s="59">
        <v>0</v>
      </c>
      <c r="BA182" s="59">
        <v>0</v>
      </c>
      <c r="BB182" s="59">
        <v>0</v>
      </c>
      <c r="BC182" s="59">
        <v>0</v>
      </c>
      <c r="BD182" s="59">
        <v>0</v>
      </c>
      <c r="BE182" s="84" t="s">
        <v>38</v>
      </c>
      <c r="BF182" s="84" t="s">
        <v>38</v>
      </c>
      <c r="BG182" s="84" t="s">
        <v>38</v>
      </c>
      <c r="BH182" s="84" t="s">
        <v>38</v>
      </c>
      <c r="BI182" s="85" t="s">
        <v>504</v>
      </c>
      <c r="BJ182" s="64" t="s">
        <v>246</v>
      </c>
      <c r="BK182" s="64" t="s">
        <v>481</v>
      </c>
      <c r="BL182" s="86" t="s">
        <v>155</v>
      </c>
      <c r="BM182" s="86" t="s">
        <v>178</v>
      </c>
      <c r="BN182" s="86"/>
      <c r="BO182" s="64">
        <v>15</v>
      </c>
      <c r="BP182" s="69">
        <v>246104305100230</v>
      </c>
      <c r="BQ182" s="92">
        <v>1</v>
      </c>
      <c r="BR182" s="93">
        <v>0.3</v>
      </c>
      <c r="BS182" s="94">
        <f t="shared" si="28"/>
        <v>1.3</v>
      </c>
      <c r="BT182" s="95">
        <v>0.434408</v>
      </c>
      <c r="BU182" s="101">
        <f t="shared" si="29"/>
        <v>1.734408</v>
      </c>
      <c r="BV182" s="102">
        <f t="shared" si="26"/>
        <v>1.54559505409583</v>
      </c>
      <c r="BW182" s="103">
        <v>650</v>
      </c>
      <c r="BX182" s="104">
        <f t="shared" si="27"/>
        <v>0.00268069242658424</v>
      </c>
      <c r="BY182" s="105">
        <v>2000</v>
      </c>
      <c r="BZ182" s="103" t="s">
        <v>32</v>
      </c>
      <c r="CA182" s="106" t="s">
        <v>189</v>
      </c>
      <c r="CB182" s="107" t="s">
        <v>148</v>
      </c>
      <c r="CC182" s="112" t="s">
        <v>149</v>
      </c>
      <c r="CD182" s="106"/>
      <c r="CE182" s="103" t="s">
        <v>192</v>
      </c>
      <c r="CF182" s="113"/>
      <c r="CG182" s="114">
        <v>2000021563</v>
      </c>
    </row>
    <row r="183" spans="1:85">
      <c r="A183" s="53" t="str">
        <f t="shared" si="30"/>
        <v>D1-02-03-45742</v>
      </c>
      <c r="B183" s="47" t="str">
        <f t="shared" si="31"/>
        <v>D1-02-03</v>
      </c>
      <c r="C183" s="48" t="s">
        <v>43</v>
      </c>
      <c r="D183" s="49">
        <v>45742</v>
      </c>
      <c r="E183" s="50" t="s">
        <v>3</v>
      </c>
      <c r="F183" s="51" t="s">
        <v>6</v>
      </c>
      <c r="G183" s="59">
        <v>3</v>
      </c>
      <c r="H183" s="51" t="s">
        <v>205</v>
      </c>
      <c r="I183" s="59">
        <v>2</v>
      </c>
      <c r="J183" s="60">
        <f>IF(ISBLANK(H183),"",IFERROR(VLOOKUP(B183,'Np PL4 Stock'!$A:$D,4,FALSE),""))</f>
        <v>45731</v>
      </c>
      <c r="K183" s="61">
        <f>IF(ISBLANK(H183),"",SUMIF('Np PL4 Stock'!$A:$A,B183,'Np PL4 Stock'!$N:$N))</f>
        <v>2</v>
      </c>
      <c r="L183" s="62">
        <f>IF(ISBLANK(H183),"",VLOOKUP(LEFT(B183,5),Unit!A:B,2,FALSE))</f>
        <v>20</v>
      </c>
      <c r="M183" s="63" t="str">
        <f>IF(ISBLANK(H183),"",IFERROR(VLOOKUP(B183,'Np PL4 Stock'!$A:$T,20,FALSE),""))</f>
        <v>V1-MB1</v>
      </c>
      <c r="N183" s="63" t="str">
        <f>IF(ISBLANK(H183),"",IFERROR(VLOOKUP(B183,'Np PL4 Stock'!$A:$U,21,FALSE),""))</f>
        <v>SIS</v>
      </c>
      <c r="O183" s="62">
        <f t="shared" si="22"/>
        <v>100</v>
      </c>
      <c r="P183" s="62">
        <f t="shared" si="23"/>
        <v>6.5e-5</v>
      </c>
      <c r="Q183" s="67">
        <f t="shared" si="24"/>
        <v>6.5e-7</v>
      </c>
      <c r="R183" s="67">
        <f t="shared" si="25"/>
        <v>8.65896e-7</v>
      </c>
      <c r="S183" s="64">
        <v>10</v>
      </c>
      <c r="T183" s="68">
        <v>6.337</v>
      </c>
      <c r="U183" s="68">
        <v>6.29</v>
      </c>
      <c r="V183" s="69" t="s">
        <v>32</v>
      </c>
      <c r="W183" s="64" t="s">
        <v>32</v>
      </c>
      <c r="X183" s="71">
        <v>83</v>
      </c>
      <c r="Y183" s="70" t="s">
        <v>32</v>
      </c>
      <c r="Z183" s="69" t="s">
        <v>32</v>
      </c>
      <c r="AA183" s="59" t="s">
        <v>32</v>
      </c>
      <c r="AB183" s="59" t="s">
        <v>32</v>
      </c>
      <c r="AC183" s="59">
        <v>0</v>
      </c>
      <c r="AD183" s="59">
        <v>0</v>
      </c>
      <c r="AE183" s="59" t="s">
        <v>32</v>
      </c>
      <c r="AF183" s="73" t="s">
        <v>38</v>
      </c>
      <c r="AG183" s="73">
        <v>53000</v>
      </c>
      <c r="AH183" s="73" t="s">
        <v>38</v>
      </c>
      <c r="AI183" s="73" t="s">
        <v>38</v>
      </c>
      <c r="AJ183" s="73" t="s">
        <v>38</v>
      </c>
      <c r="AK183" s="73" t="s">
        <v>32</v>
      </c>
      <c r="AL183" s="77" t="str">
        <f>IF(ISBLANK(S183),"",IF(AJ183="Fail","Fail",IF(E183="PL4",IF(AND(T183&gt;STD_01122025!$D$3,U183&lt;STD_01122025!$D$4,OR(AF183="ND",AF183&lt;STD_01122025!$D$7),AH183="ND"),"Pass","Fail"),IF(E183="PL12",IF(AND(S183&lt;STD_01122025!$F$2,T183&gt;STD_01122025!$F$3,U183&lt;STD_01122025!$F$4,V183&gt;STD_01122025!$F$5,X183&gt;STD_01122025!$F$6,OR(AF183="ND",AF183&lt;STD_01122025!$F$7),AH183="ND"),"Pass","Fail"),IF(E183="SuperPL",IF(AND(T183&gt;STD_01122025!$H$3,U183&lt;STD_01122025!$H$4,V183&gt;STD_01122025!$H$5,X183&gt;STD_01122025!$H$6,OR(AF183="ND",AF183&lt;STD_01122025!$H$7),AH183="ND"),"Pass","Fail"),IF(E183="Flight",IF(AND(T183&gt;STD_01122025!$J$3,U183&lt;STD_01122025!$J$4,X183&gt;STD_01122025!$J$6,OR(AF183="ND",AF183&lt;STD_01122025!$J$7),AH183="ND"),"Pass","Fail"),""))))))</f>
        <v>Pass</v>
      </c>
      <c r="AM183" s="62">
        <f>IF(ISBLANK(B183),"",IFERROR(IF(VLOOKUP(B183,'Np PL4 Stock'!$A:$J,10,FALSE)="Np4",D183-VLOOKUP(B183,'Np PL4 Stock'!$A:$E,5,FALSE),D183-VLOOKUP(B183,'Np PL4 Stock'!$A:$E,5,FALSE)-1),""))</f>
        <v>11</v>
      </c>
      <c r="AN183" s="68">
        <v>6.74</v>
      </c>
      <c r="AO183" s="68">
        <v>6.33</v>
      </c>
      <c r="AP183" s="69" t="s">
        <v>32</v>
      </c>
      <c r="AQ183" s="64">
        <v>601</v>
      </c>
      <c r="AR183" s="64">
        <v>88</v>
      </c>
      <c r="AS183" s="59" t="s">
        <v>32</v>
      </c>
      <c r="AT183" s="73" t="s">
        <v>38</v>
      </c>
      <c r="AU183" s="73">
        <v>70500</v>
      </c>
      <c r="AV183" s="73" t="s">
        <v>38</v>
      </c>
      <c r="AW183" s="73" t="s">
        <v>38</v>
      </c>
      <c r="AX183" s="73" t="s">
        <v>32</v>
      </c>
      <c r="AY183" s="59">
        <v>0</v>
      </c>
      <c r="AZ183" s="59">
        <v>0</v>
      </c>
      <c r="BA183" s="59">
        <v>0</v>
      </c>
      <c r="BB183" s="59">
        <v>0</v>
      </c>
      <c r="BC183" s="59">
        <v>0</v>
      </c>
      <c r="BD183" s="59">
        <v>0</v>
      </c>
      <c r="BE183" s="84" t="s">
        <v>38</v>
      </c>
      <c r="BF183" s="84" t="s">
        <v>38</v>
      </c>
      <c r="BG183" s="84" t="s">
        <v>38</v>
      </c>
      <c r="BH183" s="84" t="s">
        <v>38</v>
      </c>
      <c r="BI183" s="85" t="s">
        <v>504</v>
      </c>
      <c r="BJ183" s="64" t="s">
        <v>246</v>
      </c>
      <c r="BK183" s="64" t="s">
        <v>481</v>
      </c>
      <c r="BL183" s="86" t="s">
        <v>155</v>
      </c>
      <c r="BM183" s="86" t="s">
        <v>178</v>
      </c>
      <c r="BN183" s="86"/>
      <c r="BO183" s="64">
        <v>15</v>
      </c>
      <c r="BP183" s="69">
        <v>246104305100230</v>
      </c>
      <c r="BQ183" s="92">
        <v>1</v>
      </c>
      <c r="BR183" s="93">
        <v>0.3</v>
      </c>
      <c r="BS183" s="94">
        <f t="shared" si="28"/>
        <v>1.3</v>
      </c>
      <c r="BT183" s="95">
        <v>0.431792</v>
      </c>
      <c r="BU183" s="101">
        <f t="shared" si="29"/>
        <v>1.731792</v>
      </c>
      <c r="BV183" s="102">
        <f t="shared" si="26"/>
        <v>1.66389351081531</v>
      </c>
      <c r="BW183" s="103">
        <v>650</v>
      </c>
      <c r="BX183" s="104">
        <f t="shared" si="27"/>
        <v>0.00288151747088186</v>
      </c>
      <c r="BY183" s="105">
        <v>2000</v>
      </c>
      <c r="BZ183" s="103" t="s">
        <v>32</v>
      </c>
      <c r="CA183" s="106" t="s">
        <v>189</v>
      </c>
      <c r="CB183" s="107" t="s">
        <v>148</v>
      </c>
      <c r="CC183" s="112" t="s">
        <v>149</v>
      </c>
      <c r="CD183" s="106"/>
      <c r="CE183" s="103" t="s">
        <v>192</v>
      </c>
      <c r="CF183" s="113"/>
      <c r="CG183" s="114">
        <v>2000021563</v>
      </c>
    </row>
    <row r="184" spans="1:85">
      <c r="A184" s="53" t="str">
        <f t="shared" si="30"/>
        <v>D1-07-03-45743</v>
      </c>
      <c r="B184" s="47" t="str">
        <f t="shared" si="31"/>
        <v>D1-07-03</v>
      </c>
      <c r="C184" s="48" t="s">
        <v>43</v>
      </c>
      <c r="D184" s="49">
        <v>45743</v>
      </c>
      <c r="E184" s="50" t="s">
        <v>3</v>
      </c>
      <c r="F184" s="51" t="s">
        <v>6</v>
      </c>
      <c r="G184" s="59">
        <v>3</v>
      </c>
      <c r="H184" s="51" t="s">
        <v>205</v>
      </c>
      <c r="I184" s="59">
        <v>7</v>
      </c>
      <c r="J184" s="60">
        <f>IF(ISBLANK(H184),"",IFERROR(VLOOKUP(B184,'Np PL4 Stock'!$A:$D,4,FALSE),""))</f>
        <v>45732</v>
      </c>
      <c r="K184" s="61">
        <f>IF(ISBLANK(H184),"",SUMIF('Np PL4 Stock'!$A:$A,B184,'Np PL4 Stock'!$N:$N))</f>
        <v>2</v>
      </c>
      <c r="L184" s="62">
        <f>IF(ISBLANK(H184),"",VLOOKUP(LEFT(B184,5),Unit!A:B,2,FALSE))</f>
        <v>20</v>
      </c>
      <c r="M184" s="63" t="str">
        <f>IF(ISBLANK(H184),"",IFERROR(VLOOKUP(B184,'Np PL4 Stock'!$A:$T,20,FALSE),""))</f>
        <v>V1-MB1</v>
      </c>
      <c r="N184" s="63" t="str">
        <f>IF(ISBLANK(H184),"",IFERROR(VLOOKUP(B184,'Np PL4 Stock'!$A:$U,21,FALSE),""))</f>
        <v>SIS</v>
      </c>
      <c r="O184" s="62">
        <f t="shared" si="22"/>
        <v>100</v>
      </c>
      <c r="P184" s="62">
        <f t="shared" si="23"/>
        <v>4.55e-5</v>
      </c>
      <c r="Q184" s="67">
        <f t="shared" si="24"/>
        <v>5.45e-7</v>
      </c>
      <c r="R184" s="67">
        <f t="shared" si="25"/>
        <v>7.211e-7</v>
      </c>
      <c r="S184" s="64">
        <v>10</v>
      </c>
      <c r="T184" s="68">
        <v>6.258</v>
      </c>
      <c r="U184" s="68">
        <v>5.643</v>
      </c>
      <c r="V184" s="69" t="s">
        <v>32</v>
      </c>
      <c r="W184" s="64" t="s">
        <v>32</v>
      </c>
      <c r="X184" s="71">
        <v>82</v>
      </c>
      <c r="Y184" s="70" t="s">
        <v>32</v>
      </c>
      <c r="Z184" s="71" t="s">
        <v>32</v>
      </c>
      <c r="AA184" s="59" t="s">
        <v>32</v>
      </c>
      <c r="AB184" s="59" t="s">
        <v>32</v>
      </c>
      <c r="AC184" s="59">
        <v>0</v>
      </c>
      <c r="AD184" s="59">
        <v>0</v>
      </c>
      <c r="AE184" s="59" t="s">
        <v>32</v>
      </c>
      <c r="AF184" s="73" t="s">
        <v>38</v>
      </c>
      <c r="AG184" s="73">
        <v>36000</v>
      </c>
      <c r="AH184" s="73" t="s">
        <v>38</v>
      </c>
      <c r="AI184" s="73" t="s">
        <v>38</v>
      </c>
      <c r="AJ184" s="73" t="s">
        <v>38</v>
      </c>
      <c r="AK184" s="73" t="s">
        <v>32</v>
      </c>
      <c r="AL184" s="77" t="str">
        <f>IF(ISBLANK(S184),"",IF(AJ184="Fail","Fail",IF(E184="PL4",IF(AND(T184&gt;STD_01122025!$D$3,U184&lt;STD_01122025!$D$4,OR(AF184="ND",AF184&lt;STD_01122025!$D$7),AH184="ND"),"Pass","Fail"),IF(E184="PL12",IF(AND(S184&lt;STD_01122025!$F$2,T184&gt;STD_01122025!$F$3,U184&lt;STD_01122025!$F$4,V184&gt;STD_01122025!$F$5,X184&gt;STD_01122025!$F$6,OR(AF184="ND",AF184&lt;STD_01122025!$F$7),AH184="ND"),"Pass","Fail"),IF(E184="SuperPL",IF(AND(T184&gt;STD_01122025!$H$3,U184&lt;STD_01122025!$H$4,V184&gt;STD_01122025!$H$5,X184&gt;STD_01122025!$H$6,OR(AF184="ND",AF184&lt;STD_01122025!$H$7),AH184="ND"),"Pass","Fail"),IF(E184="Flight",IF(AND(T184&gt;STD_01122025!$J$3,U184&lt;STD_01122025!$J$4,X184&gt;STD_01122025!$J$6,OR(AF184="ND",AF184&lt;STD_01122025!$J$7),AH184="ND"),"Pass","Fail"),""))))))</f>
        <v>Pass</v>
      </c>
      <c r="AM184" s="62">
        <f>IF(ISBLANK(B184),"",IFERROR(IF(VLOOKUP(B184,'Np PL4 Stock'!$A:$J,10,FALSE)="Np4",D184-VLOOKUP(B184,'Np PL4 Stock'!$A:$E,5,FALSE),D184-VLOOKUP(B184,'Np PL4 Stock'!$A:$E,5,FALSE)-1),""))</f>
        <v>11</v>
      </c>
      <c r="AN184" s="68">
        <v>6.89</v>
      </c>
      <c r="AO184" s="68">
        <v>6.317</v>
      </c>
      <c r="AP184" s="69" t="s">
        <v>32</v>
      </c>
      <c r="AQ184" s="64">
        <v>582</v>
      </c>
      <c r="AR184" s="64">
        <v>87</v>
      </c>
      <c r="AS184" s="59" t="s">
        <v>32</v>
      </c>
      <c r="AT184" s="73" t="s">
        <v>38</v>
      </c>
      <c r="AU184" s="73">
        <v>40000</v>
      </c>
      <c r="AV184" s="73" t="s">
        <v>38</v>
      </c>
      <c r="AW184" s="73" t="s">
        <v>38</v>
      </c>
      <c r="AX184" s="73" t="s">
        <v>32</v>
      </c>
      <c r="AY184" s="59">
        <v>0</v>
      </c>
      <c r="AZ184" s="59">
        <v>0</v>
      </c>
      <c r="BA184" s="59">
        <v>0</v>
      </c>
      <c r="BB184" s="59">
        <v>0</v>
      </c>
      <c r="BC184" s="59">
        <v>0</v>
      </c>
      <c r="BD184" s="59">
        <v>0</v>
      </c>
      <c r="BE184" s="84" t="s">
        <v>38</v>
      </c>
      <c r="BF184" s="84" t="s">
        <v>38</v>
      </c>
      <c r="BG184" s="84" t="s">
        <v>38</v>
      </c>
      <c r="BH184" s="84" t="s">
        <v>38</v>
      </c>
      <c r="BI184" s="85" t="s">
        <v>480</v>
      </c>
      <c r="BJ184" s="64" t="s">
        <v>246</v>
      </c>
      <c r="BK184" s="64" t="s">
        <v>481</v>
      </c>
      <c r="BL184" s="86" t="s">
        <v>155</v>
      </c>
      <c r="BM184" s="86" t="s">
        <v>178</v>
      </c>
      <c r="BN184" s="86"/>
      <c r="BO184" s="64">
        <v>15</v>
      </c>
      <c r="BP184" s="69">
        <v>246104305100231</v>
      </c>
      <c r="BQ184" s="92">
        <v>0.7</v>
      </c>
      <c r="BR184" s="93">
        <v>0.21</v>
      </c>
      <c r="BS184" s="94">
        <f t="shared" si="28"/>
        <v>0.91</v>
      </c>
      <c r="BT184" s="95">
        <v>0.2964</v>
      </c>
      <c r="BU184" s="101">
        <f t="shared" si="29"/>
        <v>1.2064</v>
      </c>
      <c r="BV184" s="102">
        <f t="shared" si="26"/>
        <v>1.71821305841924</v>
      </c>
      <c r="BW184" s="103">
        <v>455</v>
      </c>
      <c r="BX184" s="104">
        <f t="shared" si="27"/>
        <v>0.00207285223367698</v>
      </c>
      <c r="BY184" s="105">
        <v>2000</v>
      </c>
      <c r="BZ184" s="103" t="s">
        <v>32</v>
      </c>
      <c r="CA184" s="106" t="s">
        <v>189</v>
      </c>
      <c r="CB184" s="107" t="s">
        <v>148</v>
      </c>
      <c r="CC184" s="112" t="s">
        <v>149</v>
      </c>
      <c r="CD184" s="106"/>
      <c r="CE184" s="103" t="s">
        <v>192</v>
      </c>
      <c r="CF184" s="113"/>
      <c r="CG184" s="114">
        <v>2000004627</v>
      </c>
    </row>
    <row r="185" spans="1:85">
      <c r="A185" s="53" t="str">
        <f t="shared" si="30"/>
        <v>D1-08-03-45743</v>
      </c>
      <c r="B185" s="47" t="str">
        <f t="shared" si="31"/>
        <v>D1-08-03</v>
      </c>
      <c r="C185" s="48" t="s">
        <v>43</v>
      </c>
      <c r="D185" s="49">
        <v>45743</v>
      </c>
      <c r="E185" s="50" t="s">
        <v>3</v>
      </c>
      <c r="F185" s="51" t="s">
        <v>6</v>
      </c>
      <c r="G185" s="59">
        <v>3</v>
      </c>
      <c r="H185" s="51" t="s">
        <v>205</v>
      </c>
      <c r="I185" s="59">
        <v>8</v>
      </c>
      <c r="J185" s="60">
        <f>IF(ISBLANK(H185),"",IFERROR(VLOOKUP(B185,'Np PL4 Stock'!$A:$D,4,FALSE),""))</f>
        <v>45732</v>
      </c>
      <c r="K185" s="61">
        <f>IF(ISBLANK(H185),"",SUMIF('Np PL4 Stock'!$A:$A,B185,'Np PL4 Stock'!$N:$N))</f>
        <v>2</v>
      </c>
      <c r="L185" s="62">
        <f>IF(ISBLANK(H185),"",VLOOKUP(LEFT(B185,5),Unit!A:B,2,FALSE))</f>
        <v>20</v>
      </c>
      <c r="M185" s="63" t="str">
        <f>IF(ISBLANK(H185),"",IFERROR(VLOOKUP(B185,'Np PL4 Stock'!$A:$T,20,FALSE),""))</f>
        <v>V1-MB1</v>
      </c>
      <c r="N185" s="63" t="str">
        <f>IF(ISBLANK(H185),"",IFERROR(VLOOKUP(B185,'Np PL4 Stock'!$A:$U,21,FALSE),""))</f>
        <v>SIS</v>
      </c>
      <c r="O185" s="62">
        <f t="shared" si="22"/>
        <v>100</v>
      </c>
      <c r="P185" s="62">
        <f t="shared" si="23"/>
        <v>6.5e-5</v>
      </c>
      <c r="Q185" s="67">
        <f t="shared" si="24"/>
        <v>6.5e-7</v>
      </c>
      <c r="R185" s="67">
        <f t="shared" si="25"/>
        <v>7.969e-7</v>
      </c>
      <c r="S185" s="64">
        <v>10</v>
      </c>
      <c r="T185" s="68">
        <v>6.288</v>
      </c>
      <c r="U185" s="68">
        <v>5.82</v>
      </c>
      <c r="V185" s="69" t="s">
        <v>32</v>
      </c>
      <c r="W185" s="64" t="s">
        <v>32</v>
      </c>
      <c r="X185" s="71">
        <v>84</v>
      </c>
      <c r="Y185" s="70" t="s">
        <v>32</v>
      </c>
      <c r="Z185" s="71" t="s">
        <v>32</v>
      </c>
      <c r="AA185" s="59" t="s">
        <v>32</v>
      </c>
      <c r="AB185" s="59" t="s">
        <v>32</v>
      </c>
      <c r="AC185" s="59">
        <v>0</v>
      </c>
      <c r="AD185" s="59">
        <v>0</v>
      </c>
      <c r="AE185" s="59" t="s">
        <v>32</v>
      </c>
      <c r="AF185" s="73" t="s">
        <v>38</v>
      </c>
      <c r="AG185" s="73">
        <v>51500</v>
      </c>
      <c r="AH185" s="73" t="s">
        <v>38</v>
      </c>
      <c r="AI185" s="73" t="s">
        <v>38</v>
      </c>
      <c r="AJ185" s="73" t="s">
        <v>38</v>
      </c>
      <c r="AK185" s="73" t="s">
        <v>32</v>
      </c>
      <c r="AL185" s="77" t="str">
        <f>IF(ISBLANK(S185),"",IF(AJ185="Fail","Fail",IF(E185="PL4",IF(AND(T185&gt;STD_01122025!$D$3,U185&lt;STD_01122025!$D$4,OR(AF185="ND",AF185&lt;STD_01122025!$D$7),AH185="ND"),"Pass","Fail"),IF(E185="PL12",IF(AND(S185&lt;STD_01122025!$F$2,T185&gt;STD_01122025!$F$3,U185&lt;STD_01122025!$F$4,V185&gt;STD_01122025!$F$5,X185&gt;STD_01122025!$F$6,OR(AF185="ND",AF185&lt;STD_01122025!$F$7),AH185="ND"),"Pass","Fail"),IF(E185="SuperPL",IF(AND(T185&gt;STD_01122025!$H$3,U185&lt;STD_01122025!$H$4,V185&gt;STD_01122025!$H$5,X185&gt;STD_01122025!$H$6,OR(AF185="ND",AF185&lt;STD_01122025!$H$7),AH185="ND"),"Pass","Fail"),IF(E185="Flight",IF(AND(T185&gt;STD_01122025!$J$3,U185&lt;STD_01122025!$J$4,X185&gt;STD_01122025!$J$6,OR(AF185="ND",AF185&lt;STD_01122025!$J$7),AH185="ND"),"Pass","Fail"),""))))))</f>
        <v>Pass</v>
      </c>
      <c r="AM185" s="62">
        <f>IF(ISBLANK(B185),"",IFERROR(IF(VLOOKUP(B185,'Np PL4 Stock'!$A:$J,10,FALSE)="Np4",D185-VLOOKUP(B185,'Np PL4 Stock'!$A:$E,5,FALSE),D185-VLOOKUP(B185,'Np PL4 Stock'!$A:$E,5,FALSE)-1),""))</f>
        <v>11</v>
      </c>
      <c r="AN185" s="68">
        <v>6.77</v>
      </c>
      <c r="AO185" s="68">
        <v>6.151</v>
      </c>
      <c r="AP185" s="69" t="s">
        <v>32</v>
      </c>
      <c r="AQ185" s="64">
        <v>591</v>
      </c>
      <c r="AR185" s="64">
        <v>86</v>
      </c>
      <c r="AS185" s="59" t="s">
        <v>32</v>
      </c>
      <c r="AT185" s="73" t="s">
        <v>38</v>
      </c>
      <c r="AU185" s="73">
        <v>95000</v>
      </c>
      <c r="AV185" s="73" t="s">
        <v>38</v>
      </c>
      <c r="AW185" s="73" t="s">
        <v>38</v>
      </c>
      <c r="AX185" s="73" t="s">
        <v>32</v>
      </c>
      <c r="AY185" s="59">
        <v>0</v>
      </c>
      <c r="AZ185" s="59">
        <v>0</v>
      </c>
      <c r="BA185" s="59">
        <v>0</v>
      </c>
      <c r="BB185" s="59">
        <v>0</v>
      </c>
      <c r="BC185" s="59">
        <v>0</v>
      </c>
      <c r="BD185" s="59">
        <v>0</v>
      </c>
      <c r="BE185" s="84" t="s">
        <v>38</v>
      </c>
      <c r="BF185" s="84" t="s">
        <v>38</v>
      </c>
      <c r="BG185" s="84" t="s">
        <v>38</v>
      </c>
      <c r="BH185" s="84" t="s">
        <v>38</v>
      </c>
      <c r="BI185" s="85" t="s">
        <v>480</v>
      </c>
      <c r="BJ185" s="64" t="s">
        <v>246</v>
      </c>
      <c r="BK185" s="64" t="s">
        <v>481</v>
      </c>
      <c r="BL185" s="86" t="s">
        <v>155</v>
      </c>
      <c r="BM185" s="86" t="s">
        <v>178</v>
      </c>
      <c r="BN185" s="86"/>
      <c r="BO185" s="64">
        <v>15</v>
      </c>
      <c r="BP185" s="69">
        <v>246104305100231</v>
      </c>
      <c r="BQ185" s="92">
        <v>1</v>
      </c>
      <c r="BR185" s="93">
        <v>0.3</v>
      </c>
      <c r="BS185" s="94">
        <f t="shared" si="28"/>
        <v>1.3</v>
      </c>
      <c r="BT185" s="95">
        <v>0.2938</v>
      </c>
      <c r="BU185" s="101">
        <f t="shared" si="29"/>
        <v>1.5938</v>
      </c>
      <c r="BV185" s="102">
        <f t="shared" si="26"/>
        <v>1.69204737732657</v>
      </c>
      <c r="BW185" s="103">
        <v>650</v>
      </c>
      <c r="BX185" s="104">
        <f t="shared" si="27"/>
        <v>0.00269678510998308</v>
      </c>
      <c r="BY185" s="105">
        <v>2000</v>
      </c>
      <c r="BZ185" s="103" t="s">
        <v>32</v>
      </c>
      <c r="CA185" s="106" t="s">
        <v>189</v>
      </c>
      <c r="CB185" s="107" t="s">
        <v>148</v>
      </c>
      <c r="CC185" s="112" t="s">
        <v>149</v>
      </c>
      <c r="CD185" s="106"/>
      <c r="CE185" s="103" t="s">
        <v>192</v>
      </c>
      <c r="CF185" s="113"/>
      <c r="CG185" s="115">
        <v>2000004627</v>
      </c>
    </row>
    <row r="186" spans="1:85">
      <c r="A186" s="53" t="str">
        <f t="shared" si="30"/>
        <v>D1-09-03-45743</v>
      </c>
      <c r="B186" s="47" t="str">
        <f t="shared" si="31"/>
        <v>D1-09-03</v>
      </c>
      <c r="C186" s="48" t="s">
        <v>43</v>
      </c>
      <c r="D186" s="49">
        <v>45743</v>
      </c>
      <c r="E186" s="50" t="s">
        <v>3</v>
      </c>
      <c r="F186" s="51" t="s">
        <v>6</v>
      </c>
      <c r="G186" s="59">
        <v>3</v>
      </c>
      <c r="H186" s="51" t="s">
        <v>205</v>
      </c>
      <c r="I186" s="59">
        <v>9</v>
      </c>
      <c r="J186" s="60">
        <f>IF(ISBLANK(H186),"",IFERROR(VLOOKUP(B186,'Np PL4 Stock'!$A:$D,4,FALSE),""))</f>
        <v>45732</v>
      </c>
      <c r="K186" s="61">
        <f>IF(ISBLANK(H186),"",SUMIF('Np PL4 Stock'!$A:$A,B186,'Np PL4 Stock'!$N:$N))</f>
        <v>1.5</v>
      </c>
      <c r="L186" s="62">
        <f>IF(ISBLANK(H186),"",VLOOKUP(LEFT(B186,5),Unit!A:B,2,FALSE))</f>
        <v>20</v>
      </c>
      <c r="M186" s="63" t="str">
        <f>IF(ISBLANK(H186),"",IFERROR(VLOOKUP(B186,'Np PL4 Stock'!$A:$T,20,FALSE),""))</f>
        <v>V1-MD1</v>
      </c>
      <c r="N186" s="63" t="str">
        <f>IF(ISBLANK(H186),"",IFERROR(VLOOKUP(B186,'Np PL4 Stock'!$A:$U,21,FALSE),""))</f>
        <v>Konabay</v>
      </c>
      <c r="O186" s="62">
        <f t="shared" si="22"/>
        <v>75</v>
      </c>
      <c r="P186" s="62">
        <f t="shared" si="23"/>
        <v>5.2e-5</v>
      </c>
      <c r="Q186" s="67">
        <f t="shared" si="24"/>
        <v>6.93333333333333e-7</v>
      </c>
      <c r="R186" s="67">
        <f t="shared" si="25"/>
        <v>8.892e-7</v>
      </c>
      <c r="S186" s="64">
        <v>10</v>
      </c>
      <c r="T186" s="68">
        <v>6.327</v>
      </c>
      <c r="U186" s="68">
        <v>6.267</v>
      </c>
      <c r="V186" s="69" t="s">
        <v>32</v>
      </c>
      <c r="W186" s="64" t="s">
        <v>32</v>
      </c>
      <c r="X186" s="71">
        <v>84</v>
      </c>
      <c r="Y186" s="70" t="s">
        <v>32</v>
      </c>
      <c r="Z186" s="71" t="s">
        <v>32</v>
      </c>
      <c r="AA186" s="59" t="s">
        <v>32</v>
      </c>
      <c r="AB186" s="59" t="s">
        <v>32</v>
      </c>
      <c r="AC186" s="59">
        <v>0</v>
      </c>
      <c r="AD186" s="59">
        <v>0</v>
      </c>
      <c r="AE186" s="59" t="s">
        <v>32</v>
      </c>
      <c r="AF186" s="73" t="s">
        <v>38</v>
      </c>
      <c r="AG186" s="73">
        <v>58500</v>
      </c>
      <c r="AH186" s="73" t="s">
        <v>38</v>
      </c>
      <c r="AI186" s="73" t="s">
        <v>38</v>
      </c>
      <c r="AJ186" s="73" t="s">
        <v>38</v>
      </c>
      <c r="AK186" s="73" t="s">
        <v>32</v>
      </c>
      <c r="AL186" s="77" t="str">
        <f>IF(ISBLANK(S186),"",IF(AJ186="Fail","Fail",IF(E186="PL4",IF(AND(T186&gt;STD_01122025!$D$3,U186&lt;STD_01122025!$D$4,OR(AF186="ND",AF186&lt;STD_01122025!$D$7),AH186="ND"),"Pass","Fail"),IF(E186="PL12",IF(AND(S186&lt;STD_01122025!$F$2,T186&gt;STD_01122025!$F$3,U186&lt;STD_01122025!$F$4,V186&gt;STD_01122025!$F$5,X186&gt;STD_01122025!$F$6,OR(AF186="ND",AF186&lt;STD_01122025!$F$7),AH186="ND"),"Pass","Fail"),IF(E186="SuperPL",IF(AND(T186&gt;STD_01122025!$H$3,U186&lt;STD_01122025!$H$4,V186&gt;STD_01122025!$H$5,X186&gt;STD_01122025!$H$6,OR(AF186="ND",AF186&lt;STD_01122025!$H$7),AH186="ND"),"Pass","Fail"),IF(E186="Flight",IF(AND(T186&gt;STD_01122025!$J$3,U186&lt;STD_01122025!$J$4,X186&gt;STD_01122025!$J$6,OR(AF186="ND",AF186&lt;STD_01122025!$J$7),AH186="ND"),"Pass","Fail"),""))))))</f>
        <v>Pass</v>
      </c>
      <c r="AM186" s="62">
        <f>IF(ISBLANK(B186),"",IFERROR(IF(VLOOKUP(B186,'Np PL4 Stock'!$A:$J,10,FALSE)="Np4",D186-VLOOKUP(B186,'Np PL4 Stock'!$A:$E,5,FALSE),D186-VLOOKUP(B186,'Np PL4 Stock'!$A:$E,5,FALSE)-1),""))</f>
        <v>11</v>
      </c>
      <c r="AN186" s="68">
        <v>6.8</v>
      </c>
      <c r="AO186" s="68">
        <v>6.607</v>
      </c>
      <c r="AP186" s="69" t="s">
        <v>32</v>
      </c>
      <c r="AQ186" s="64">
        <v>585</v>
      </c>
      <c r="AR186" s="64">
        <v>89</v>
      </c>
      <c r="AS186" s="59" t="s">
        <v>32</v>
      </c>
      <c r="AT186" s="73" t="s">
        <v>38</v>
      </c>
      <c r="AU186" s="73">
        <v>32500</v>
      </c>
      <c r="AV186" s="73" t="s">
        <v>38</v>
      </c>
      <c r="AW186" s="73" t="s">
        <v>38</v>
      </c>
      <c r="AX186" s="73" t="s">
        <v>32</v>
      </c>
      <c r="AY186" s="59">
        <v>0</v>
      </c>
      <c r="AZ186" s="59">
        <v>0</v>
      </c>
      <c r="BA186" s="59">
        <v>0</v>
      </c>
      <c r="BB186" s="59">
        <v>0</v>
      </c>
      <c r="BC186" s="59">
        <v>0</v>
      </c>
      <c r="BD186" s="59">
        <v>0</v>
      </c>
      <c r="BE186" s="84" t="s">
        <v>38</v>
      </c>
      <c r="BF186" s="84" t="s">
        <v>38</v>
      </c>
      <c r="BG186" s="84" t="s">
        <v>38</v>
      </c>
      <c r="BH186" s="84" t="s">
        <v>38</v>
      </c>
      <c r="BI186" s="85" t="s">
        <v>480</v>
      </c>
      <c r="BJ186" s="64" t="s">
        <v>246</v>
      </c>
      <c r="BK186" s="64" t="s">
        <v>481</v>
      </c>
      <c r="BL186" s="86" t="s">
        <v>155</v>
      </c>
      <c r="BM186" s="86" t="s">
        <v>178</v>
      </c>
      <c r="BN186" s="86"/>
      <c r="BO186" s="64">
        <v>15</v>
      </c>
      <c r="BP186" s="69">
        <v>246104305100231</v>
      </c>
      <c r="BQ186" s="92">
        <v>0.8</v>
      </c>
      <c r="BR186" s="93">
        <v>0.24</v>
      </c>
      <c r="BS186" s="94">
        <f t="shared" si="28"/>
        <v>1.04</v>
      </c>
      <c r="BT186" s="95">
        <v>0.2938</v>
      </c>
      <c r="BU186" s="101">
        <f t="shared" si="29"/>
        <v>1.3338</v>
      </c>
      <c r="BV186" s="102">
        <f t="shared" si="26"/>
        <v>1.70940170940171</v>
      </c>
      <c r="BW186" s="103">
        <v>520</v>
      </c>
      <c r="BX186" s="104">
        <f t="shared" si="27"/>
        <v>0.00228</v>
      </c>
      <c r="BY186" s="105">
        <v>2000</v>
      </c>
      <c r="BZ186" s="103" t="s">
        <v>32</v>
      </c>
      <c r="CA186" s="106" t="s">
        <v>189</v>
      </c>
      <c r="CB186" s="107" t="s">
        <v>148</v>
      </c>
      <c r="CC186" s="112" t="s">
        <v>149</v>
      </c>
      <c r="CD186" s="106"/>
      <c r="CE186" s="103" t="s">
        <v>192</v>
      </c>
      <c r="CF186" s="113"/>
      <c r="CG186" s="115">
        <v>2000004627</v>
      </c>
    </row>
    <row r="187" spans="1:85">
      <c r="A187" s="53" t="str">
        <f t="shared" si="30"/>
        <v>C1-06-03-45745</v>
      </c>
      <c r="B187" s="47" t="str">
        <f t="shared" si="31"/>
        <v>C1-06-03</v>
      </c>
      <c r="C187" s="48" t="s">
        <v>43</v>
      </c>
      <c r="D187" s="49">
        <v>45745</v>
      </c>
      <c r="E187" s="50" t="s">
        <v>14</v>
      </c>
      <c r="F187" s="51" t="s">
        <v>15</v>
      </c>
      <c r="G187" s="59">
        <v>3</v>
      </c>
      <c r="H187" s="51" t="s">
        <v>187</v>
      </c>
      <c r="I187" s="59">
        <v>6</v>
      </c>
      <c r="J187" s="60">
        <f>IF(ISBLANK(H187),"",IFERROR(VLOOKUP(B187,'Np PL4 Stock'!$A:$D,4,FALSE),""))</f>
        <v>45730</v>
      </c>
      <c r="K187" s="61">
        <f>IF(ISBLANK(H187),"",SUMIF('Np PL4 Stock'!$A:$A,B187,'Np PL4 Stock'!$N:$N))</f>
        <v>1.6</v>
      </c>
      <c r="L187" s="62">
        <f>IF(ISBLANK(H187),"",VLOOKUP(LEFT(B187,5),Unit!A:B,2,FALSE))</f>
        <v>20</v>
      </c>
      <c r="M187" s="63" t="str">
        <f>IF(ISBLANK(H187),"",IFERROR(VLOOKUP(B187,'Np PL4 Stock'!$A:$T,20,FALSE),""))</f>
        <v>PD-MB1</v>
      </c>
      <c r="N187" s="63" t="str">
        <f>IF(ISBLANK(H187),"",IFERROR(VLOOKUP(B187,'Np PL4 Stock'!$A:$U,21,FALSE),""))</f>
        <v>SyAqua</v>
      </c>
      <c r="O187" s="62">
        <f t="shared" si="22"/>
        <v>80</v>
      </c>
      <c r="P187" s="62">
        <f t="shared" si="23"/>
        <v>4.875e-5</v>
      </c>
      <c r="Q187" s="67">
        <f t="shared" si="24"/>
        <v>6.09375e-7</v>
      </c>
      <c r="R187" s="67">
        <f t="shared" si="25"/>
        <v>8.9025e-7</v>
      </c>
      <c r="S187" s="64">
        <v>13</v>
      </c>
      <c r="T187" s="68">
        <v>7.546</v>
      </c>
      <c r="U187" s="68">
        <v>8.88</v>
      </c>
      <c r="V187" s="69">
        <v>74.545</v>
      </c>
      <c r="W187" s="59">
        <v>411</v>
      </c>
      <c r="X187" s="71">
        <v>95</v>
      </c>
      <c r="Y187" s="70">
        <v>100</v>
      </c>
      <c r="Z187" s="69">
        <v>92</v>
      </c>
      <c r="AA187" s="59">
        <v>0</v>
      </c>
      <c r="AB187" s="59">
        <v>0</v>
      </c>
      <c r="AC187" s="59">
        <v>0</v>
      </c>
      <c r="AD187" s="59">
        <v>0</v>
      </c>
      <c r="AE187" s="59">
        <v>100</v>
      </c>
      <c r="AF187" s="73" t="s">
        <v>38</v>
      </c>
      <c r="AG187" s="73">
        <v>76000</v>
      </c>
      <c r="AH187" s="73" t="s">
        <v>38</v>
      </c>
      <c r="AI187" s="73" t="s">
        <v>38</v>
      </c>
      <c r="AJ187" s="73" t="s">
        <v>38</v>
      </c>
      <c r="AK187" s="73" t="s">
        <v>32</v>
      </c>
      <c r="AL187" s="77" t="str">
        <f>IF(ISBLANK(S187),"",IF(AJ187="Fail","Fail",IF(E187="PL4",IF(AND(T187&gt;STD_01122025!$D$3,U187&lt;STD_01122025!$D$4,OR(AF187="ND",AF187&lt;STD_01122025!$D$7),AH187="ND"),"Pass","Fail"),IF(E187="PL12",IF(AND(S187&lt;STD_01122025!$F$2,T187&gt;STD_01122025!$F$3,U187&lt;STD_01122025!$F$4,V187&gt;STD_01122025!$F$5,X187&gt;STD_01122025!$F$6,OR(AF187="ND",AF187&lt;STD_01122025!$F$7),AH187="ND"),"Pass","Fail"),IF(E187="SuperPL",IF(AND(T187&gt;STD_01122025!$H$3,U187&lt;STD_01122025!$H$4,V187&gt;STD_01122025!$H$5,X187&gt;STD_01122025!$H$6,OR(AF187="ND",AF187&lt;STD_01122025!$H$7),AH187="ND"),"Pass","Fail"),IF(E187="Flight",IF(AND(T187&gt;STD_01122025!$J$3,U187&lt;STD_01122025!$J$4,X187&gt;STD_01122025!$J$6,OR(AF187="ND",AF187&lt;STD_01122025!$J$7),AH187="ND"),"Pass","Fail"),""))))))</f>
        <v>Pass</v>
      </c>
      <c r="AM187" s="62">
        <f>IF(ISBLANK(B187),"",IFERROR(IF(VLOOKUP(B187,'Np PL4 Stock'!$A:$J,10,FALSE)="Np4",D187-VLOOKUP(B187,'Np PL4 Stock'!$A:$E,5,FALSE),D187-VLOOKUP(B187,'Np PL4 Stock'!$A:$E,5,FALSE)-1),""))</f>
        <v>15</v>
      </c>
      <c r="AN187" s="68">
        <v>8.251</v>
      </c>
      <c r="AO187" s="68">
        <v>8.995</v>
      </c>
      <c r="AP187" s="69">
        <v>98.649</v>
      </c>
      <c r="AQ187" s="64">
        <v>282</v>
      </c>
      <c r="AR187" s="64">
        <v>98</v>
      </c>
      <c r="AS187" s="59">
        <v>100</v>
      </c>
      <c r="AT187" s="73" t="s">
        <v>38</v>
      </c>
      <c r="AU187" s="73">
        <v>91000</v>
      </c>
      <c r="AV187" s="73" t="s">
        <v>38</v>
      </c>
      <c r="AW187" s="73" t="s">
        <v>38</v>
      </c>
      <c r="AX187" s="73" t="s">
        <v>32</v>
      </c>
      <c r="AY187" s="59">
        <v>0</v>
      </c>
      <c r="AZ187" s="59">
        <v>0</v>
      </c>
      <c r="BA187" s="59">
        <v>0</v>
      </c>
      <c r="BB187" s="59">
        <v>0</v>
      </c>
      <c r="BC187" s="59">
        <v>0</v>
      </c>
      <c r="BD187" s="59">
        <v>0</v>
      </c>
      <c r="BE187" s="84" t="s">
        <v>38</v>
      </c>
      <c r="BF187" s="84" t="s">
        <v>38</v>
      </c>
      <c r="BG187" s="84" t="s">
        <v>38</v>
      </c>
      <c r="BH187" s="84" t="s">
        <v>38</v>
      </c>
      <c r="BI187" s="85" t="s">
        <v>572</v>
      </c>
      <c r="BJ187" s="64" t="s">
        <v>224</v>
      </c>
      <c r="BK187" s="64" t="s">
        <v>573</v>
      </c>
      <c r="BL187" s="86" t="s">
        <v>177</v>
      </c>
      <c r="BM187" s="86" t="s">
        <v>178</v>
      </c>
      <c r="BN187" s="86"/>
      <c r="BO187" s="59">
        <v>13</v>
      </c>
      <c r="BP187" s="69">
        <v>246104305100233</v>
      </c>
      <c r="BQ187" s="92">
        <v>0.75</v>
      </c>
      <c r="BR187" s="93">
        <v>0.225</v>
      </c>
      <c r="BS187" s="94">
        <f t="shared" si="28"/>
        <v>0.975</v>
      </c>
      <c r="BT187" s="95">
        <v>0.4494</v>
      </c>
      <c r="BU187" s="101">
        <f t="shared" si="29"/>
        <v>1.4244</v>
      </c>
      <c r="BV187" s="102">
        <f t="shared" si="26"/>
        <v>3.54609929078014</v>
      </c>
      <c r="BW187" s="103">
        <v>1084</v>
      </c>
      <c r="BX187" s="104">
        <f t="shared" si="27"/>
        <v>0.00505106382978723</v>
      </c>
      <c r="BY187" s="105">
        <v>900</v>
      </c>
      <c r="BZ187" s="103" t="s">
        <v>32</v>
      </c>
      <c r="CA187" s="106" t="s">
        <v>189</v>
      </c>
      <c r="CB187" s="107" t="s">
        <v>148</v>
      </c>
      <c r="CC187" s="112" t="s">
        <v>149</v>
      </c>
      <c r="CD187" s="106"/>
      <c r="CE187" s="103" t="s">
        <v>192</v>
      </c>
      <c r="CF187" s="123"/>
      <c r="CG187" s="114">
        <v>2000005060</v>
      </c>
    </row>
    <row r="188" spans="1:85">
      <c r="A188" s="53" t="str">
        <f t="shared" si="30"/>
        <v>C1-07-03-45745</v>
      </c>
      <c r="B188" s="47" t="str">
        <f t="shared" si="31"/>
        <v>C1-07-03</v>
      </c>
      <c r="C188" s="48" t="s">
        <v>43</v>
      </c>
      <c r="D188" s="49">
        <v>45745</v>
      </c>
      <c r="E188" s="50" t="s">
        <v>14</v>
      </c>
      <c r="F188" s="51" t="s">
        <v>15</v>
      </c>
      <c r="G188" s="59">
        <v>3</v>
      </c>
      <c r="H188" s="51" t="s">
        <v>187</v>
      </c>
      <c r="I188" s="59">
        <v>7</v>
      </c>
      <c r="J188" s="60">
        <f>IF(ISBLANK(H188),"",IFERROR(VLOOKUP(B188,'Np PL4 Stock'!$A:$D,4,FALSE),""))</f>
        <v>45730</v>
      </c>
      <c r="K188" s="61">
        <f>IF(ISBLANK(H188),"",SUMIF('Np PL4 Stock'!$A:$A,B188,'Np PL4 Stock'!$N:$N))</f>
        <v>1.6</v>
      </c>
      <c r="L188" s="62">
        <f>IF(ISBLANK(H188),"",VLOOKUP(LEFT(B188,5),Unit!A:B,2,FALSE))</f>
        <v>20</v>
      </c>
      <c r="M188" s="63" t="str">
        <f>IF(ISBLANK(H188),"",IFERROR(VLOOKUP(B188,'Np PL4 Stock'!$A:$T,20,FALSE),""))</f>
        <v>PD-MB1</v>
      </c>
      <c r="N188" s="63" t="str">
        <f>IF(ISBLANK(H188),"",IFERROR(VLOOKUP(B188,'Np PL4 Stock'!$A:$U,21,FALSE),""))</f>
        <v>SyAqua</v>
      </c>
      <c r="O188" s="62">
        <f t="shared" si="22"/>
        <v>80</v>
      </c>
      <c r="P188" s="62">
        <f t="shared" si="23"/>
        <v>2.4e-5</v>
      </c>
      <c r="Q188" s="67">
        <f t="shared" si="24"/>
        <v>7.0625e-7</v>
      </c>
      <c r="R188" s="67">
        <f t="shared" si="25"/>
        <v>9.66506875e-7</v>
      </c>
      <c r="S188" s="64">
        <v>13</v>
      </c>
      <c r="T188" s="68">
        <v>7.646</v>
      </c>
      <c r="U188" s="68">
        <v>8.86</v>
      </c>
      <c r="V188" s="69">
        <v>87.342</v>
      </c>
      <c r="W188" s="59">
        <v>396</v>
      </c>
      <c r="X188" s="71">
        <v>96</v>
      </c>
      <c r="Y188" s="70">
        <v>100</v>
      </c>
      <c r="Z188" s="59">
        <v>88</v>
      </c>
      <c r="AA188" s="59">
        <v>0</v>
      </c>
      <c r="AB188" s="59">
        <v>0</v>
      </c>
      <c r="AC188" s="59">
        <v>0</v>
      </c>
      <c r="AD188" s="59">
        <v>0</v>
      </c>
      <c r="AE188" s="59">
        <v>100</v>
      </c>
      <c r="AF188" s="73" t="s">
        <v>38</v>
      </c>
      <c r="AG188" s="73">
        <v>80500</v>
      </c>
      <c r="AH188" s="73" t="s">
        <v>38</v>
      </c>
      <c r="AI188" s="73" t="s">
        <v>38</v>
      </c>
      <c r="AJ188" s="73" t="s">
        <v>38</v>
      </c>
      <c r="AK188" s="73" t="s">
        <v>32</v>
      </c>
      <c r="AL188" s="77" t="str">
        <f>IF(ISBLANK(S188),"",IF(AJ188="Fail","Fail",IF(E188="PL4",IF(AND(T188&gt;STD_01122025!$D$3,U188&lt;STD_01122025!$D$4,OR(AF188="ND",AF188&lt;STD_01122025!$D$7),AH188="ND"),"Pass","Fail"),IF(E188="PL12",IF(AND(S188&lt;STD_01122025!$F$2,T188&gt;STD_01122025!$F$3,U188&lt;STD_01122025!$F$4,V188&gt;STD_01122025!$F$5,X188&gt;STD_01122025!$F$6,OR(AF188="ND",AF188&lt;STD_01122025!$F$7),AH188="ND"),"Pass","Fail"),IF(E188="SuperPL",IF(AND(T188&gt;STD_01122025!$H$3,U188&lt;STD_01122025!$H$4,V188&gt;STD_01122025!$H$5,X188&gt;STD_01122025!$H$6,OR(AF188="ND",AF188&lt;STD_01122025!$H$7),AH188="ND"),"Pass","Fail"),IF(E188="Flight",IF(AND(T188&gt;STD_01122025!$J$3,U188&lt;STD_01122025!$J$4,X188&gt;STD_01122025!$J$6,OR(AF188="ND",AF188&lt;STD_01122025!$J$7),AH188="ND"),"Pass","Fail"),""))))))</f>
        <v>Pass</v>
      </c>
      <c r="AM188" s="62">
        <f>IF(ISBLANK(B188),"",IFERROR(IF(VLOOKUP(B188,'Np PL4 Stock'!$A:$J,10,FALSE)="Np4",D188-VLOOKUP(B188,'Np PL4 Stock'!$A:$E,5,FALSE),D188-VLOOKUP(B188,'Np PL4 Stock'!$A:$E,5,FALSE)-1),""))</f>
        <v>15</v>
      </c>
      <c r="AN188" s="68">
        <v>8.602</v>
      </c>
      <c r="AO188" s="68">
        <v>9.729</v>
      </c>
      <c r="AP188" s="69">
        <v>94.505</v>
      </c>
      <c r="AQ188" s="64">
        <v>240</v>
      </c>
      <c r="AR188" s="64">
        <v>99</v>
      </c>
      <c r="AS188" s="59">
        <v>100</v>
      </c>
      <c r="AT188" s="73" t="s">
        <v>38</v>
      </c>
      <c r="AU188" s="73">
        <v>105000</v>
      </c>
      <c r="AV188" s="73" t="s">
        <v>38</v>
      </c>
      <c r="AW188" s="73" t="s">
        <v>38</v>
      </c>
      <c r="AX188" s="73" t="s">
        <v>32</v>
      </c>
      <c r="AY188" s="59">
        <v>0</v>
      </c>
      <c r="AZ188" s="59">
        <v>0</v>
      </c>
      <c r="BA188" s="59">
        <v>0</v>
      </c>
      <c r="BB188" s="59">
        <v>0</v>
      </c>
      <c r="BC188" s="59">
        <v>0</v>
      </c>
      <c r="BD188" s="59">
        <v>0</v>
      </c>
      <c r="BE188" s="84" t="s">
        <v>38</v>
      </c>
      <c r="BF188" s="84" t="s">
        <v>38</v>
      </c>
      <c r="BG188" s="84" t="s">
        <v>38</v>
      </c>
      <c r="BH188" s="84" t="s">
        <v>38</v>
      </c>
      <c r="BI188" s="85" t="s">
        <v>574</v>
      </c>
      <c r="BJ188" s="64" t="s">
        <v>224</v>
      </c>
      <c r="BK188" s="64" t="s">
        <v>575</v>
      </c>
      <c r="BL188" s="86" t="s">
        <v>177</v>
      </c>
      <c r="BM188" s="86" t="s">
        <v>178</v>
      </c>
      <c r="BN188" s="86"/>
      <c r="BO188" s="59">
        <v>5</v>
      </c>
      <c r="BP188" s="69">
        <v>246104305100232</v>
      </c>
      <c r="BQ188" s="92">
        <v>0.4</v>
      </c>
      <c r="BR188" s="93">
        <v>0.08</v>
      </c>
      <c r="BS188" s="94">
        <f t="shared" si="28"/>
        <v>0.48</v>
      </c>
      <c r="BT188" s="95">
        <v>0.2116</v>
      </c>
      <c r="BU188" s="101">
        <f t="shared" si="29"/>
        <v>0.6916</v>
      </c>
      <c r="BV188" s="102">
        <f t="shared" si="26"/>
        <v>4.16666666666667</v>
      </c>
      <c r="BW188" s="103">
        <v>480</v>
      </c>
      <c r="BX188" s="104">
        <f t="shared" si="27"/>
        <v>0.00288166666666667</v>
      </c>
      <c r="BY188" s="105">
        <v>1000</v>
      </c>
      <c r="BZ188" s="103" t="s">
        <v>32</v>
      </c>
      <c r="CA188" s="106" t="s">
        <v>189</v>
      </c>
      <c r="CB188" s="107" t="s">
        <v>148</v>
      </c>
      <c r="CC188" s="112" t="s">
        <v>149</v>
      </c>
      <c r="CD188" s="106"/>
      <c r="CE188" s="103" t="s">
        <v>192</v>
      </c>
      <c r="CF188" s="113"/>
      <c r="CG188" s="115">
        <v>2000028777</v>
      </c>
    </row>
    <row r="189" spans="1:85">
      <c r="A189" s="53" t="str">
        <f t="shared" si="30"/>
        <v>C1-05-03-45746</v>
      </c>
      <c r="B189" s="47" t="str">
        <f t="shared" si="31"/>
        <v>C1-05-03</v>
      </c>
      <c r="C189" s="48" t="s">
        <v>43</v>
      </c>
      <c r="D189" s="49">
        <v>45746</v>
      </c>
      <c r="E189" s="50" t="s">
        <v>14</v>
      </c>
      <c r="F189" s="51" t="s">
        <v>15</v>
      </c>
      <c r="G189" s="59">
        <v>3</v>
      </c>
      <c r="H189" s="51" t="s">
        <v>187</v>
      </c>
      <c r="I189" s="59">
        <v>5</v>
      </c>
      <c r="J189" s="60">
        <f>IF(ISBLANK(H189),"",IFERROR(VLOOKUP(B189,'Np PL4 Stock'!$A:$D,4,FALSE),""))</f>
        <v>45730</v>
      </c>
      <c r="K189" s="61">
        <f>IF(ISBLANK(H189),"",SUMIF('Np PL4 Stock'!$A:$A,B189,'Np PL4 Stock'!$N:$N))</f>
        <v>1.6</v>
      </c>
      <c r="L189" s="62">
        <f>IF(ISBLANK(H189),"",VLOOKUP(LEFT(B189,5),Unit!A:B,2,FALSE))</f>
        <v>20</v>
      </c>
      <c r="M189" s="63" t="str">
        <f>IF(ISBLANK(H189),"",IFERROR(VLOOKUP(B189,'Np PL4 Stock'!$A:$T,20,FALSE),""))</f>
        <v>PD-MB1</v>
      </c>
      <c r="N189" s="63" t="str">
        <f>IF(ISBLANK(H189),"",IFERROR(VLOOKUP(B189,'Np PL4 Stock'!$A:$U,21,FALSE),""))</f>
        <v>SyAqua</v>
      </c>
      <c r="O189" s="62">
        <f t="shared" si="22"/>
        <v>80</v>
      </c>
      <c r="P189" s="62">
        <f t="shared" si="23"/>
        <v>1.65e-5</v>
      </c>
      <c r="Q189" s="67">
        <f t="shared" si="24"/>
        <v>2.6874975e-7</v>
      </c>
      <c r="R189" s="67">
        <f t="shared" si="25"/>
        <v>3.91058666666667e-7</v>
      </c>
      <c r="S189" s="64">
        <v>14</v>
      </c>
      <c r="T189" s="68">
        <v>7.506</v>
      </c>
      <c r="U189" s="68">
        <v>7.585</v>
      </c>
      <c r="V189" s="69">
        <v>74.627</v>
      </c>
      <c r="W189" s="59">
        <v>417</v>
      </c>
      <c r="X189" s="71">
        <v>94</v>
      </c>
      <c r="Y189" s="70">
        <v>100</v>
      </c>
      <c r="Z189" s="59">
        <v>80</v>
      </c>
      <c r="AA189" s="59">
        <v>0</v>
      </c>
      <c r="AB189" s="59">
        <v>0</v>
      </c>
      <c r="AC189" s="59">
        <v>0</v>
      </c>
      <c r="AD189" s="59">
        <v>0</v>
      </c>
      <c r="AE189" s="59">
        <v>100</v>
      </c>
      <c r="AF189" s="73" t="s">
        <v>38</v>
      </c>
      <c r="AG189" s="73">
        <v>72500</v>
      </c>
      <c r="AH189" s="73" t="s">
        <v>38</v>
      </c>
      <c r="AI189" s="73" t="s">
        <v>38</v>
      </c>
      <c r="AJ189" s="73" t="s">
        <v>38</v>
      </c>
      <c r="AK189" s="73" t="s">
        <v>32</v>
      </c>
      <c r="AL189" s="77" t="str">
        <f>IF(ISBLANK(S189),"",IF(AJ189="Fail","Fail",IF(E189="PL4",IF(AND(T189&gt;STD_01122025!$D$3,U189&lt;STD_01122025!$D$4,OR(AF189="ND",AF189&lt;STD_01122025!$D$7),AH189="ND"),"Pass","Fail"),IF(E189="PL12",IF(AND(S189&lt;STD_01122025!$F$2,T189&gt;STD_01122025!$F$3,U189&lt;STD_01122025!$F$4,V189&gt;STD_01122025!$F$5,X189&gt;STD_01122025!$F$6,OR(AF189="ND",AF189&lt;STD_01122025!$F$7),AH189="ND"),"Pass","Fail"),IF(E189="SuperPL",IF(AND(T189&gt;STD_01122025!$H$3,U189&lt;STD_01122025!$H$4,V189&gt;STD_01122025!$H$5,X189&gt;STD_01122025!$H$6,OR(AF189="ND",AF189&lt;STD_01122025!$H$7),AH189="ND"),"Pass","Fail"),IF(E189="Flight",IF(AND(T189&gt;STD_01122025!$J$3,U189&lt;STD_01122025!$J$4,X189&gt;STD_01122025!$J$6,OR(AF189="ND",AF189&lt;STD_01122025!$J$7),AH189="ND"),"Pass","Fail"),""))))))</f>
        <v>Pass</v>
      </c>
      <c r="AM189" s="62">
        <f>IF(ISBLANK(B189),"",IFERROR(IF(VLOOKUP(B189,'Np PL4 Stock'!$A:$J,10,FALSE)="Np4",D189-VLOOKUP(B189,'Np PL4 Stock'!$A:$E,5,FALSE),D189-VLOOKUP(B189,'Np PL4 Stock'!$A:$E,5,FALSE)-1),""))</f>
        <v>16</v>
      </c>
      <c r="AN189" s="68">
        <v>7.828</v>
      </c>
      <c r="AO189" s="68">
        <v>8.696</v>
      </c>
      <c r="AP189" s="69">
        <v>92.308</v>
      </c>
      <c r="AQ189" s="64">
        <v>354</v>
      </c>
      <c r="AR189" s="64">
        <v>96</v>
      </c>
      <c r="AS189" s="59">
        <v>100</v>
      </c>
      <c r="AT189" s="73">
        <v>5000</v>
      </c>
      <c r="AU189" s="73">
        <v>100000</v>
      </c>
      <c r="AV189" s="73" t="s">
        <v>38</v>
      </c>
      <c r="AW189" s="73" t="s">
        <v>38</v>
      </c>
      <c r="AX189" s="73" t="s">
        <v>32</v>
      </c>
      <c r="AY189" s="59">
        <v>0</v>
      </c>
      <c r="AZ189" s="59">
        <v>0</v>
      </c>
      <c r="BA189" s="59">
        <v>0</v>
      </c>
      <c r="BB189" s="59">
        <v>0</v>
      </c>
      <c r="BC189" s="59">
        <v>0</v>
      </c>
      <c r="BD189" s="59">
        <v>0</v>
      </c>
      <c r="BE189" s="84" t="s">
        <v>38</v>
      </c>
      <c r="BF189" s="84" t="s">
        <v>38</v>
      </c>
      <c r="BG189" s="84" t="s">
        <v>38</v>
      </c>
      <c r="BH189" s="84" t="s">
        <v>38</v>
      </c>
      <c r="BI189" s="85" t="s">
        <v>576</v>
      </c>
      <c r="BJ189" s="64" t="s">
        <v>206</v>
      </c>
      <c r="BK189" s="64" t="s">
        <v>577</v>
      </c>
      <c r="BL189" s="86" t="s">
        <v>177</v>
      </c>
      <c r="BM189" s="86" t="s">
        <v>178</v>
      </c>
      <c r="BN189" s="86"/>
      <c r="BO189" s="59">
        <v>10</v>
      </c>
      <c r="BP189" s="69">
        <v>246104305100234</v>
      </c>
      <c r="BQ189" s="92">
        <v>0.3</v>
      </c>
      <c r="BR189" s="93">
        <v>0.03</v>
      </c>
      <c r="BS189" s="94">
        <f t="shared" si="28"/>
        <v>0.33</v>
      </c>
      <c r="BT189" s="95">
        <v>0.15125</v>
      </c>
      <c r="BU189" s="101">
        <f t="shared" si="29"/>
        <v>0.48125</v>
      </c>
      <c r="BV189" s="102">
        <f t="shared" si="26"/>
        <v>2.82485875706215</v>
      </c>
      <c r="BW189" s="103">
        <v>330</v>
      </c>
      <c r="BX189" s="104">
        <f t="shared" si="27"/>
        <v>0.00135946327683616</v>
      </c>
      <c r="BY189" s="105">
        <v>1000</v>
      </c>
      <c r="BZ189" s="103" t="s">
        <v>32</v>
      </c>
      <c r="CA189" s="106" t="s">
        <v>189</v>
      </c>
      <c r="CB189" s="107" t="s">
        <v>148</v>
      </c>
      <c r="CC189" s="112" t="s">
        <v>149</v>
      </c>
      <c r="CD189" s="106"/>
      <c r="CE189" s="103" t="s">
        <v>192</v>
      </c>
      <c r="CF189" s="113"/>
      <c r="CG189" s="115">
        <v>2000028733</v>
      </c>
    </row>
    <row r="190" ht="15" spans="1:86">
      <c r="A190" s="53" t="str">
        <f t="shared" si="30"/>
        <v>C1-01-03-45747</v>
      </c>
      <c r="B190" s="47" t="str">
        <f t="shared" si="31"/>
        <v>C1-01-03</v>
      </c>
      <c r="C190" s="48" t="s">
        <v>43</v>
      </c>
      <c r="D190" s="49">
        <v>45747</v>
      </c>
      <c r="E190" s="50" t="s">
        <v>14</v>
      </c>
      <c r="F190" s="51" t="s">
        <v>15</v>
      </c>
      <c r="G190" s="59">
        <v>3</v>
      </c>
      <c r="H190" s="51" t="s">
        <v>187</v>
      </c>
      <c r="I190" s="59">
        <v>1</v>
      </c>
      <c r="J190" s="60">
        <f>IF(ISBLANK(H190),"",IFERROR(VLOOKUP(B190,'Np PL4 Stock'!$A:$D,4,FALSE),""))</f>
        <v>45730</v>
      </c>
      <c r="K190" s="61">
        <f>IF(ISBLANK(H190),"",SUMIF('Np PL4 Stock'!$A:$A,B190,'Np PL4 Stock'!$N:$N))</f>
        <v>2</v>
      </c>
      <c r="L190" s="62">
        <f>IF(ISBLANK(H190),"",VLOOKUP(LEFT(B190,5),Unit!A:B,2,FALSE))</f>
        <v>20</v>
      </c>
      <c r="M190" s="63" t="str">
        <f>IF(ISBLANK(H190),"",IFERROR(VLOOKUP(B190,'Np PL4 Stock'!$A:$T,20,FALSE),""))</f>
        <v>PD-MA1</v>
      </c>
      <c r="N190" s="63" t="str">
        <f>IF(ISBLANK(H190),"",IFERROR(VLOOKUP(B190,'Np PL4 Stock'!$A:$U,21,FALSE),""))</f>
        <v>Konabay</v>
      </c>
      <c r="O190" s="62">
        <f t="shared" si="22"/>
        <v>100</v>
      </c>
      <c r="P190" s="62">
        <f t="shared" si="23"/>
        <v>2.365e-5</v>
      </c>
      <c r="Q190" s="67">
        <f t="shared" si="24"/>
        <v>3.115e-7</v>
      </c>
      <c r="R190" s="67">
        <f t="shared" si="25"/>
        <v>4.82444444444445e-7</v>
      </c>
      <c r="S190" s="64">
        <v>12</v>
      </c>
      <c r="T190" s="68">
        <v>7.575</v>
      </c>
      <c r="U190" s="68">
        <v>6.13</v>
      </c>
      <c r="V190" s="69">
        <v>89.535</v>
      </c>
      <c r="W190" s="59">
        <v>406</v>
      </c>
      <c r="X190" s="59">
        <v>94</v>
      </c>
      <c r="Y190" s="59">
        <v>100</v>
      </c>
      <c r="Z190" s="59">
        <v>84</v>
      </c>
      <c r="AA190" s="59">
        <v>0</v>
      </c>
      <c r="AB190" s="59">
        <v>0</v>
      </c>
      <c r="AC190" s="59">
        <v>0</v>
      </c>
      <c r="AD190" s="59">
        <v>0</v>
      </c>
      <c r="AE190" s="59">
        <v>100</v>
      </c>
      <c r="AF190" s="73" t="s">
        <v>38</v>
      </c>
      <c r="AG190" s="73">
        <v>66000</v>
      </c>
      <c r="AH190" s="73" t="s">
        <v>38</v>
      </c>
      <c r="AI190" s="73" t="s">
        <v>38</v>
      </c>
      <c r="AJ190" s="73" t="s">
        <v>38</v>
      </c>
      <c r="AK190" s="73" t="s">
        <v>32</v>
      </c>
      <c r="AL190" s="77" t="str">
        <f>IF(ISBLANK(S190),"",IF(AJ190="Fail","Fail",IF(E190="PL4",IF(AND(T190&gt;STD_01122025!$D$3,U190&lt;STD_01122025!$D$4,OR(AF190="ND",AF190&lt;STD_01122025!$D$7),AH190="ND"),"Pass","Fail"),IF(E190="PL12",IF(AND(S190&lt;STD_01122025!$F$2,T190&gt;STD_01122025!$F$3,U190&lt;STD_01122025!$F$4,V190&gt;STD_01122025!$F$5,X190&gt;STD_01122025!$F$6,OR(AF190="ND",AF190&lt;STD_01122025!$F$7),AH190="ND"),"Pass","Fail"),IF(E190="SuperPL",IF(AND(T190&gt;STD_01122025!$H$3,U190&lt;STD_01122025!$H$4,V190&gt;STD_01122025!$H$5,X190&gt;STD_01122025!$H$6,OR(AF190="ND",AF190&lt;STD_01122025!$H$7),AH190="ND"),"Pass","Fail"),IF(E190="Flight",IF(AND(T190&gt;STD_01122025!$J$3,U190&lt;STD_01122025!$J$4,X190&gt;STD_01122025!$J$6,OR(AF190="ND",AF190&lt;STD_01122025!$J$7),AH190="ND"),"Pass","Fail"),""))))))</f>
        <v>Pass</v>
      </c>
      <c r="AM190" s="62">
        <f>IF(ISBLANK(B190),"",IFERROR(IF(VLOOKUP(B190,'Np PL4 Stock'!$A:$J,10,FALSE)="Np4",D190-VLOOKUP(B190,'Np PL4 Stock'!$A:$E,5,FALSE),D190-VLOOKUP(B190,'Np PL4 Stock'!$A:$E,5,FALSE)-1),""))</f>
        <v>17</v>
      </c>
      <c r="AN190" s="68">
        <v>8.78</v>
      </c>
      <c r="AO190" s="68">
        <v>9.83</v>
      </c>
      <c r="AP190" s="69">
        <v>100</v>
      </c>
      <c r="AQ190" s="64">
        <v>223</v>
      </c>
      <c r="AR190" s="64">
        <v>97</v>
      </c>
      <c r="AS190" s="59">
        <v>100</v>
      </c>
      <c r="AT190" s="73">
        <v>3000</v>
      </c>
      <c r="AU190" s="73">
        <v>17500</v>
      </c>
      <c r="AV190" s="73" t="s">
        <v>38</v>
      </c>
      <c r="AW190" s="73" t="s">
        <v>38</v>
      </c>
      <c r="AX190" s="73" t="s">
        <v>32</v>
      </c>
      <c r="AY190" s="59">
        <v>0</v>
      </c>
      <c r="AZ190" s="59">
        <v>0</v>
      </c>
      <c r="BA190" s="59">
        <v>0</v>
      </c>
      <c r="BB190" s="59">
        <v>0</v>
      </c>
      <c r="BC190" s="59">
        <v>0</v>
      </c>
      <c r="BD190" s="59">
        <v>0</v>
      </c>
      <c r="BE190" s="84" t="s">
        <v>38</v>
      </c>
      <c r="BF190" s="84" t="s">
        <v>38</v>
      </c>
      <c r="BG190" s="84" t="s">
        <v>38</v>
      </c>
      <c r="BH190" s="84" t="s">
        <v>38</v>
      </c>
      <c r="BI190" s="85" t="s">
        <v>561</v>
      </c>
      <c r="BJ190" s="86" t="s">
        <v>262</v>
      </c>
      <c r="BK190" s="64" t="s">
        <v>523</v>
      </c>
      <c r="BL190" s="86" t="s">
        <v>155</v>
      </c>
      <c r="BM190" s="86" t="s">
        <v>178</v>
      </c>
      <c r="BN190" s="86"/>
      <c r="BO190" s="59">
        <v>10</v>
      </c>
      <c r="BP190" s="69">
        <v>246104305100235</v>
      </c>
      <c r="BQ190" s="92">
        <v>0.22</v>
      </c>
      <c r="BR190" s="93">
        <v>0.022</v>
      </c>
      <c r="BS190" s="94">
        <f t="shared" si="28"/>
        <v>0.242</v>
      </c>
      <c r="BT190" s="95">
        <v>0.140055555555556</v>
      </c>
      <c r="BU190" s="101">
        <f t="shared" si="29"/>
        <v>0.382055555555556</v>
      </c>
      <c r="BV190" s="102">
        <f t="shared" si="26"/>
        <v>4.48430493273543</v>
      </c>
      <c r="BW190" s="103">
        <v>268.888888888889</v>
      </c>
      <c r="BX190" s="104">
        <f t="shared" si="27"/>
        <v>0.00171325361235675</v>
      </c>
      <c r="BY190" s="105">
        <v>900</v>
      </c>
      <c r="BZ190" s="103" t="s">
        <v>32</v>
      </c>
      <c r="CA190" s="106" t="s">
        <v>189</v>
      </c>
      <c r="CB190" s="107" t="s">
        <v>148</v>
      </c>
      <c r="CC190" s="112" t="s">
        <v>149</v>
      </c>
      <c r="CD190" s="106"/>
      <c r="CE190" s="103" t="s">
        <v>192</v>
      </c>
      <c r="CF190" s="113"/>
      <c r="CG190" s="114">
        <v>2000026730</v>
      </c>
      <c r="CH190" s="117"/>
    </row>
    <row r="191" spans="1:85">
      <c r="A191" s="53" t="str">
        <f t="shared" si="30"/>
        <v>C1-01-03-45747</v>
      </c>
      <c r="B191" s="47" t="str">
        <f t="shared" si="31"/>
        <v>C1-01-03</v>
      </c>
      <c r="C191" s="48" t="s">
        <v>43</v>
      </c>
      <c r="D191" s="49">
        <v>45747</v>
      </c>
      <c r="E191" s="50" t="s">
        <v>14</v>
      </c>
      <c r="F191" s="51" t="s">
        <v>15</v>
      </c>
      <c r="G191" s="59">
        <v>3</v>
      </c>
      <c r="H191" s="51" t="s">
        <v>187</v>
      </c>
      <c r="I191" s="59">
        <v>1</v>
      </c>
      <c r="J191" s="60">
        <f>IF(ISBLANK(H191),"",IFERROR(VLOOKUP(B191,'Np PL4 Stock'!$A:$D,4,FALSE),""))</f>
        <v>45730</v>
      </c>
      <c r="K191" s="61">
        <f>IF(ISBLANK(H191),"",SUMIF('Np PL4 Stock'!$A:$A,B191,'Np PL4 Stock'!$N:$N))</f>
        <v>2</v>
      </c>
      <c r="L191" s="62">
        <f>IF(ISBLANK(H191),"",VLOOKUP(LEFT(B191,5),Unit!A:B,2,FALSE))</f>
        <v>20</v>
      </c>
      <c r="M191" s="63" t="str">
        <f>IF(ISBLANK(H191),"",IFERROR(VLOOKUP(B191,'Np PL4 Stock'!$A:$T,20,FALSE),""))</f>
        <v>PD-MA1</v>
      </c>
      <c r="N191" s="63" t="str">
        <f>IF(ISBLANK(H191),"",IFERROR(VLOOKUP(B191,'Np PL4 Stock'!$A:$U,21,FALSE),""))</f>
        <v>Konabay</v>
      </c>
      <c r="O191" s="62">
        <f t="shared" si="22"/>
        <v>100</v>
      </c>
      <c r="P191" s="62">
        <f t="shared" si="23"/>
        <v>2.365e-5</v>
      </c>
      <c r="Q191" s="67">
        <f t="shared" si="24"/>
        <v>3.115e-7</v>
      </c>
      <c r="R191" s="67">
        <f t="shared" si="25"/>
        <v>4.82444444444445e-7</v>
      </c>
      <c r="S191" s="64">
        <v>12</v>
      </c>
      <c r="T191" s="68">
        <v>7.58</v>
      </c>
      <c r="U191" s="68">
        <v>6.13</v>
      </c>
      <c r="V191" s="69">
        <v>89.535</v>
      </c>
      <c r="W191" s="59">
        <v>406</v>
      </c>
      <c r="X191" s="70">
        <v>94</v>
      </c>
      <c r="Y191" s="70">
        <v>100</v>
      </c>
      <c r="Z191" s="71">
        <v>84</v>
      </c>
      <c r="AA191" s="59">
        <v>0</v>
      </c>
      <c r="AB191" s="59">
        <v>0</v>
      </c>
      <c r="AC191" s="59">
        <v>0</v>
      </c>
      <c r="AD191" s="59">
        <v>0</v>
      </c>
      <c r="AE191" s="59">
        <v>100</v>
      </c>
      <c r="AF191" s="73" t="s">
        <v>38</v>
      </c>
      <c r="AG191" s="73">
        <v>66000</v>
      </c>
      <c r="AH191" s="73" t="s">
        <v>38</v>
      </c>
      <c r="AI191" s="73" t="s">
        <v>38</v>
      </c>
      <c r="AJ191" s="73" t="s">
        <v>38</v>
      </c>
      <c r="AK191" s="73" t="s">
        <v>32</v>
      </c>
      <c r="AL191" s="77" t="str">
        <f>IF(ISBLANK(S191),"",IF(AJ191="Fail","Fail",IF(E191="PL4",IF(AND(T191&gt;STD_01122025!$D$3,U191&lt;STD_01122025!$D$4,OR(AF191="ND",AF191&lt;STD_01122025!$D$7),AH191="ND"),"Pass","Fail"),IF(E191="PL12",IF(AND(S191&lt;STD_01122025!$F$2,T191&gt;STD_01122025!$F$3,U191&lt;STD_01122025!$F$4,V191&gt;STD_01122025!$F$5,X191&gt;STD_01122025!$F$6,OR(AF191="ND",AF191&lt;STD_01122025!$F$7),AH191="ND"),"Pass","Fail"),IF(E191="SuperPL",IF(AND(T191&gt;STD_01122025!$H$3,U191&lt;STD_01122025!$H$4,V191&gt;STD_01122025!$H$5,X191&gt;STD_01122025!$H$6,OR(AF191="ND",AF191&lt;STD_01122025!$H$7),AH191="ND"),"Pass","Fail"),IF(E191="Flight",IF(AND(T191&gt;STD_01122025!$J$3,U191&lt;STD_01122025!$J$4,X191&gt;STD_01122025!$J$6,OR(AF191="ND",AF191&lt;STD_01122025!$J$7),AH191="ND"),"Pass","Fail"),""))))))</f>
        <v>Pass</v>
      </c>
      <c r="AM191" s="62">
        <f>IF(ISBLANK(B191),"",IFERROR(IF(VLOOKUP(B191,'Np PL4 Stock'!$A:$J,10,FALSE)="Np4",D191-VLOOKUP(B191,'Np PL4 Stock'!$A:$E,5,FALSE),D191-VLOOKUP(B191,'Np PL4 Stock'!$A:$E,5,FALSE)-1),""))</f>
        <v>17</v>
      </c>
      <c r="AN191" s="68">
        <v>8.78</v>
      </c>
      <c r="AO191" s="68">
        <v>9.83</v>
      </c>
      <c r="AP191" s="69">
        <v>100</v>
      </c>
      <c r="AQ191" s="64">
        <v>223</v>
      </c>
      <c r="AR191" s="64">
        <v>97</v>
      </c>
      <c r="AS191" s="59">
        <v>100</v>
      </c>
      <c r="AT191" s="73">
        <v>3000</v>
      </c>
      <c r="AU191" s="73">
        <v>17500</v>
      </c>
      <c r="AV191" s="73" t="s">
        <v>38</v>
      </c>
      <c r="AW191" s="73" t="s">
        <v>38</v>
      </c>
      <c r="AX191" s="73" t="s">
        <v>32</v>
      </c>
      <c r="AY191" s="59">
        <v>0</v>
      </c>
      <c r="AZ191" s="59">
        <v>0</v>
      </c>
      <c r="BA191" s="59">
        <v>0</v>
      </c>
      <c r="BB191" s="59">
        <v>0</v>
      </c>
      <c r="BC191" s="59">
        <v>0</v>
      </c>
      <c r="BD191" s="59">
        <v>0</v>
      </c>
      <c r="BE191" s="84" t="s">
        <v>38</v>
      </c>
      <c r="BF191" s="84" t="s">
        <v>38</v>
      </c>
      <c r="BG191" s="84" t="s">
        <v>38</v>
      </c>
      <c r="BH191" s="84" t="s">
        <v>38</v>
      </c>
      <c r="BI191" s="85" t="s">
        <v>578</v>
      </c>
      <c r="BJ191" s="64" t="s">
        <v>261</v>
      </c>
      <c r="BK191" s="64" t="s">
        <v>495</v>
      </c>
      <c r="BL191" s="86" t="s">
        <v>155</v>
      </c>
      <c r="BM191" s="86" t="s">
        <v>178</v>
      </c>
      <c r="BN191" s="86"/>
      <c r="BO191" s="59">
        <v>14</v>
      </c>
      <c r="BP191" s="69">
        <v>246104305100236</v>
      </c>
      <c r="BQ191" s="92">
        <v>0.21</v>
      </c>
      <c r="BR191" s="93">
        <v>0.021</v>
      </c>
      <c r="BS191" s="94">
        <f t="shared" si="28"/>
        <v>0.231</v>
      </c>
      <c r="BT191" s="95">
        <v>0.135166666666667</v>
      </c>
      <c r="BU191" s="101">
        <f t="shared" si="29"/>
        <v>0.366166666666667</v>
      </c>
      <c r="BV191" s="102">
        <f t="shared" si="26"/>
        <v>4.48430493273543</v>
      </c>
      <c r="BW191" s="103">
        <v>256.666666666667</v>
      </c>
      <c r="BX191" s="104">
        <f t="shared" si="27"/>
        <v>0.00164200298953662</v>
      </c>
      <c r="BY191" s="105">
        <v>900</v>
      </c>
      <c r="BZ191" s="103" t="s">
        <v>32</v>
      </c>
      <c r="CA191" s="106" t="s">
        <v>189</v>
      </c>
      <c r="CB191" s="107" t="s">
        <v>148</v>
      </c>
      <c r="CC191" s="112" t="s">
        <v>149</v>
      </c>
      <c r="CD191" s="106"/>
      <c r="CE191" s="103" t="s">
        <v>192</v>
      </c>
      <c r="CF191" s="113"/>
      <c r="CG191" s="115">
        <v>2000028798</v>
      </c>
    </row>
    <row r="192" spans="1:85">
      <c r="A192" s="53" t="str">
        <f t="shared" si="30"/>
        <v>C1-08-03-45750</v>
      </c>
      <c r="B192" s="47" t="str">
        <f t="shared" si="31"/>
        <v>C1-08-03</v>
      </c>
      <c r="C192" s="48" t="s">
        <v>43</v>
      </c>
      <c r="D192" s="49">
        <v>45750</v>
      </c>
      <c r="E192" s="50" t="s">
        <v>14</v>
      </c>
      <c r="F192" s="51" t="s">
        <v>15</v>
      </c>
      <c r="G192" s="59">
        <v>3</v>
      </c>
      <c r="H192" s="51" t="s">
        <v>187</v>
      </c>
      <c r="I192" s="59">
        <v>8</v>
      </c>
      <c r="J192" s="60">
        <f>IF(ISBLANK(H192),"",IFERROR(VLOOKUP(B192,'Np PL4 Stock'!$A:$D,4,FALSE),""))</f>
        <v>45731</v>
      </c>
      <c r="K192" s="61">
        <f>IF(ISBLANK(H192),"",SUMIF('Np PL4 Stock'!$A:$A,B192,'Np PL4 Stock'!$N:$N))</f>
        <v>2</v>
      </c>
      <c r="L192" s="62">
        <f>IF(ISBLANK(H192),"",VLOOKUP(LEFT(B192,5),Unit!A:B,2,FALSE))</f>
        <v>20</v>
      </c>
      <c r="M192" s="63" t="str">
        <f>IF(ISBLANK(H192),"",IFERROR(VLOOKUP(B192,'Np PL4 Stock'!$A:$T,20,FALSE),""))</f>
        <v>V1-MD1</v>
      </c>
      <c r="N192" s="63" t="str">
        <f>IF(ISBLANK(H192),"",IFERROR(VLOOKUP(B192,'Np PL4 Stock'!$A:$U,21,FALSE),""))</f>
        <v>Konabay</v>
      </c>
      <c r="O192" s="62">
        <f t="shared" si="22"/>
        <v>100</v>
      </c>
      <c r="P192" s="62">
        <f t="shared" si="23"/>
        <v>3.6e-5</v>
      </c>
      <c r="Q192" s="67">
        <f t="shared" si="24"/>
        <v>3.6e-7</v>
      </c>
      <c r="R192" s="67">
        <f t="shared" si="25"/>
        <v>5.005e-7</v>
      </c>
      <c r="S192" s="64">
        <v>13</v>
      </c>
      <c r="T192" s="68">
        <v>7.57</v>
      </c>
      <c r="U192" s="68">
        <v>8.75</v>
      </c>
      <c r="V192" s="69">
        <v>84.375</v>
      </c>
      <c r="W192" s="59">
        <v>409</v>
      </c>
      <c r="X192" s="70">
        <v>96</v>
      </c>
      <c r="Y192" s="59">
        <v>100</v>
      </c>
      <c r="Z192" s="71">
        <v>84</v>
      </c>
      <c r="AA192" s="59">
        <v>0</v>
      </c>
      <c r="AB192" s="59">
        <v>0</v>
      </c>
      <c r="AC192" s="59">
        <v>0</v>
      </c>
      <c r="AD192" s="59">
        <v>0</v>
      </c>
      <c r="AE192" s="59">
        <v>100</v>
      </c>
      <c r="AF192" s="73" t="s">
        <v>38</v>
      </c>
      <c r="AG192" s="73">
        <v>43500</v>
      </c>
      <c r="AH192" s="73" t="s">
        <v>38</v>
      </c>
      <c r="AI192" s="73" t="s">
        <v>38</v>
      </c>
      <c r="AJ192" s="73" t="s">
        <v>38</v>
      </c>
      <c r="AK192" s="73" t="s">
        <v>32</v>
      </c>
      <c r="AL192" s="77" t="str">
        <f>IF(ISBLANK(S192),"",IF(AJ192="Fail","Fail",IF(E192="PL4",IF(AND(T192&gt;STD_01122025!$D$3,U192&lt;STD_01122025!$D$4,OR(AF192="ND",AF192&lt;STD_01122025!$D$7),AH192="ND"),"Pass","Fail"),IF(E192="PL12",IF(AND(S192&lt;STD_01122025!$F$2,T192&gt;STD_01122025!$F$3,U192&lt;STD_01122025!$F$4,V192&gt;STD_01122025!$F$5,X192&gt;STD_01122025!$F$6,OR(AF192="ND",AF192&lt;STD_01122025!$F$7),AH192="ND"),"Pass","Fail"),IF(E192="SuperPL",IF(AND(T192&gt;STD_01122025!$H$3,U192&lt;STD_01122025!$H$4,V192&gt;STD_01122025!$H$5,X192&gt;STD_01122025!$H$6,OR(AF192="ND",AF192&lt;STD_01122025!$H$7),AH192="ND"),"Pass","Fail"),IF(E192="Flight",IF(AND(T192&gt;STD_01122025!$J$3,U192&lt;STD_01122025!$J$4,X192&gt;STD_01122025!$J$6,OR(AF192="ND",AF192&lt;STD_01122025!$J$7),AH192="ND"),"Pass","Fail"),""))))))</f>
        <v>Pass</v>
      </c>
      <c r="AM192" s="62">
        <f>IF(ISBLANK(B192),"",IFERROR(IF(VLOOKUP(B192,'Np PL4 Stock'!$A:$J,10,FALSE)="Np4",D192-VLOOKUP(B192,'Np PL4 Stock'!$A:$E,5,FALSE),D192-VLOOKUP(B192,'Np PL4 Stock'!$A:$E,5,FALSE)-1),""))</f>
        <v>19</v>
      </c>
      <c r="AN192" s="68">
        <v>9.43</v>
      </c>
      <c r="AO192" s="68">
        <v>8.963</v>
      </c>
      <c r="AP192" s="69">
        <v>100</v>
      </c>
      <c r="AQ192" s="64">
        <v>180</v>
      </c>
      <c r="AR192" s="64">
        <v>98</v>
      </c>
      <c r="AS192" s="59">
        <v>100</v>
      </c>
      <c r="AT192" s="73" t="s">
        <v>38</v>
      </c>
      <c r="AU192" s="73">
        <v>50000</v>
      </c>
      <c r="AV192" s="73" t="s">
        <v>38</v>
      </c>
      <c r="AW192" s="73" t="s">
        <v>38</v>
      </c>
      <c r="AX192" s="73" t="s">
        <v>32</v>
      </c>
      <c r="AY192" s="59">
        <v>0</v>
      </c>
      <c r="AZ192" s="59">
        <v>0</v>
      </c>
      <c r="BA192" s="59">
        <v>0</v>
      </c>
      <c r="BB192" s="59">
        <v>0</v>
      </c>
      <c r="BC192" s="59">
        <v>0</v>
      </c>
      <c r="BD192" s="59">
        <v>0</v>
      </c>
      <c r="BE192" s="84" t="s">
        <v>38</v>
      </c>
      <c r="BF192" s="84" t="s">
        <v>38</v>
      </c>
      <c r="BG192" s="84" t="s">
        <v>38</v>
      </c>
      <c r="BH192" s="84" t="s">
        <v>38</v>
      </c>
      <c r="BI192" s="85" t="s">
        <v>579</v>
      </c>
      <c r="BJ192" s="64" t="s">
        <v>258</v>
      </c>
      <c r="BK192" s="64" t="s">
        <v>488</v>
      </c>
      <c r="BL192" s="86" t="s">
        <v>155</v>
      </c>
      <c r="BM192" s="86" t="s">
        <v>178</v>
      </c>
      <c r="BN192" s="86"/>
      <c r="BO192" s="59">
        <v>12</v>
      </c>
      <c r="BP192" s="69">
        <v>256104305100001</v>
      </c>
      <c r="BQ192" s="92">
        <v>0.6</v>
      </c>
      <c r="BR192" s="93">
        <v>0.12</v>
      </c>
      <c r="BS192" s="94">
        <f t="shared" si="28"/>
        <v>0.72</v>
      </c>
      <c r="BT192" s="95">
        <v>0.281</v>
      </c>
      <c r="BU192" s="101">
        <f t="shared" si="29"/>
        <v>1.001</v>
      </c>
      <c r="BV192" s="102">
        <f t="shared" si="26"/>
        <v>5.55555555555556</v>
      </c>
      <c r="BW192" s="103">
        <v>720</v>
      </c>
      <c r="BX192" s="104">
        <f t="shared" si="27"/>
        <v>0.00556111111111111</v>
      </c>
      <c r="BY192" s="105">
        <v>1000</v>
      </c>
      <c r="BZ192" s="103" t="s">
        <v>32</v>
      </c>
      <c r="CA192" s="106" t="s">
        <v>189</v>
      </c>
      <c r="CB192" s="107" t="s">
        <v>148</v>
      </c>
      <c r="CC192" s="112" t="s">
        <v>149</v>
      </c>
      <c r="CD192" s="106"/>
      <c r="CE192" s="103" t="s">
        <v>192</v>
      </c>
      <c r="CF192" s="113"/>
      <c r="CG192" s="115">
        <v>2000014539</v>
      </c>
    </row>
    <row r="193" spans="1:85">
      <c r="A193" s="53" t="str">
        <f t="shared" si="30"/>
        <v>C1-05-03-45750</v>
      </c>
      <c r="B193" s="47" t="str">
        <f t="shared" si="31"/>
        <v>C1-05-03</v>
      </c>
      <c r="C193" s="48" t="s">
        <v>43</v>
      </c>
      <c r="D193" s="49">
        <v>45750</v>
      </c>
      <c r="E193" s="50" t="s">
        <v>14</v>
      </c>
      <c r="F193" s="51" t="s">
        <v>15</v>
      </c>
      <c r="G193" s="59">
        <v>3</v>
      </c>
      <c r="H193" s="51" t="s">
        <v>187</v>
      </c>
      <c r="I193" s="59">
        <v>5</v>
      </c>
      <c r="J193" s="60">
        <f>IF(ISBLANK(H193),"",IFERROR(VLOOKUP(B193,'Np PL4 Stock'!$A:$D,4,FALSE),""))</f>
        <v>45730</v>
      </c>
      <c r="K193" s="61">
        <f>IF(ISBLANK(H193),"",SUMIF('Np PL4 Stock'!$A:$A,B193,'Np PL4 Stock'!$N:$N))</f>
        <v>1.6</v>
      </c>
      <c r="L193" s="62">
        <f>IF(ISBLANK(H193),"",VLOOKUP(LEFT(B193,5),Unit!A:B,2,FALSE))</f>
        <v>20</v>
      </c>
      <c r="M193" s="63" t="str">
        <f>IF(ISBLANK(H193),"",IFERROR(VLOOKUP(B193,'Np PL4 Stock'!$A:$T,20,FALSE),""))</f>
        <v>PD-MB1</v>
      </c>
      <c r="N193" s="63" t="str">
        <f>IF(ISBLANK(H193),"",IFERROR(VLOOKUP(B193,'Np PL4 Stock'!$A:$U,21,FALSE),""))</f>
        <v>SyAqua</v>
      </c>
      <c r="O193" s="62">
        <f t="shared" si="22"/>
        <v>80</v>
      </c>
      <c r="P193" s="62">
        <f t="shared" si="23"/>
        <v>4.99998e-6</v>
      </c>
      <c r="Q193" s="67">
        <f t="shared" si="24"/>
        <v>2.6874975e-7</v>
      </c>
      <c r="R193" s="67">
        <f t="shared" si="25"/>
        <v>3.91058666666667e-7</v>
      </c>
      <c r="S193" s="64">
        <v>14</v>
      </c>
      <c r="T193" s="68">
        <v>7.506</v>
      </c>
      <c r="U193" s="68">
        <v>7.585</v>
      </c>
      <c r="V193" s="69">
        <v>74.627</v>
      </c>
      <c r="W193" s="59">
        <v>417</v>
      </c>
      <c r="X193" s="59">
        <v>94</v>
      </c>
      <c r="Y193" s="70">
        <v>100</v>
      </c>
      <c r="Z193" s="59">
        <v>80</v>
      </c>
      <c r="AA193" s="59">
        <v>0</v>
      </c>
      <c r="AB193" s="59">
        <v>0</v>
      </c>
      <c r="AC193" s="59">
        <v>0</v>
      </c>
      <c r="AD193" s="59">
        <v>0</v>
      </c>
      <c r="AE193" s="59">
        <v>100</v>
      </c>
      <c r="AF193" s="73" t="s">
        <v>38</v>
      </c>
      <c r="AG193" s="73">
        <v>72500</v>
      </c>
      <c r="AH193" s="73" t="s">
        <v>38</v>
      </c>
      <c r="AI193" s="73" t="s">
        <v>38</v>
      </c>
      <c r="AJ193" s="73" t="s">
        <v>38</v>
      </c>
      <c r="AK193" s="73" t="s">
        <v>32</v>
      </c>
      <c r="AL193" s="77" t="str">
        <f>IF(ISBLANK(S193),"",IF(AJ193="Fail","Fail",IF(E193="PL4",IF(AND(T193&gt;STD_01122025!$D$3,U193&lt;STD_01122025!$D$4,OR(AF193="ND",AF193&lt;STD_01122025!$D$7),AH193="ND"),"Pass","Fail"),IF(E193="PL12",IF(AND(S193&lt;STD_01122025!$F$2,T193&gt;STD_01122025!$F$3,U193&lt;STD_01122025!$F$4,V193&gt;STD_01122025!$F$5,X193&gt;STD_01122025!$F$6,OR(AF193="ND",AF193&lt;STD_01122025!$F$7),AH193="ND"),"Pass","Fail"),IF(E193="SuperPL",IF(AND(T193&gt;STD_01122025!$H$3,U193&lt;STD_01122025!$H$4,V193&gt;STD_01122025!$H$5,X193&gt;STD_01122025!$H$6,OR(AF193="ND",AF193&lt;STD_01122025!$H$7),AH193="ND"),"Pass","Fail"),IF(E193="Flight",IF(AND(T193&gt;STD_01122025!$J$3,U193&lt;STD_01122025!$J$4,X193&gt;STD_01122025!$J$6,OR(AF193="ND",AF193&lt;STD_01122025!$J$7),AH193="ND"),"Pass","Fail"),""))))))</f>
        <v>Pass</v>
      </c>
      <c r="AM193" s="62">
        <f>IF(ISBLANK(B193),"",IFERROR(IF(VLOOKUP(B193,'Np PL4 Stock'!$A:$J,10,FALSE)="Np4",D193-VLOOKUP(B193,'Np PL4 Stock'!$A:$E,5,FALSE),D193-VLOOKUP(B193,'Np PL4 Stock'!$A:$E,5,FALSE)-1),""))</f>
        <v>20</v>
      </c>
      <c r="AN193" s="68">
        <v>9.227</v>
      </c>
      <c r="AO193" s="68">
        <v>9.062</v>
      </c>
      <c r="AP193" s="69">
        <v>100</v>
      </c>
      <c r="AQ193" s="64">
        <v>194</v>
      </c>
      <c r="AR193" s="64">
        <v>98</v>
      </c>
      <c r="AS193" s="59">
        <v>100</v>
      </c>
      <c r="AT193" s="73" t="s">
        <v>38</v>
      </c>
      <c r="AU193" s="73">
        <v>80000</v>
      </c>
      <c r="AV193" s="73" t="s">
        <v>38</v>
      </c>
      <c r="AW193" s="73" t="s">
        <v>38</v>
      </c>
      <c r="AX193" s="73" t="s">
        <v>32</v>
      </c>
      <c r="AY193" s="59">
        <v>0</v>
      </c>
      <c r="AZ193" s="59">
        <v>0</v>
      </c>
      <c r="BA193" s="59">
        <v>0</v>
      </c>
      <c r="BB193" s="59">
        <v>0</v>
      </c>
      <c r="BC193" s="59">
        <v>0</v>
      </c>
      <c r="BD193" s="59">
        <v>0</v>
      </c>
      <c r="BE193" s="84" t="s">
        <v>38</v>
      </c>
      <c r="BF193" s="84" t="s">
        <v>38</v>
      </c>
      <c r="BG193" s="84" t="s">
        <v>38</v>
      </c>
      <c r="BH193" s="84" t="s">
        <v>38</v>
      </c>
      <c r="BI193" s="85" t="s">
        <v>580</v>
      </c>
      <c r="BJ193" s="86" t="s">
        <v>258</v>
      </c>
      <c r="BK193" s="64" t="s">
        <v>488</v>
      </c>
      <c r="BL193" s="86" t="s">
        <v>155</v>
      </c>
      <c r="BM193" s="86" t="s">
        <v>178</v>
      </c>
      <c r="BN193" s="86"/>
      <c r="BO193" s="59">
        <v>5</v>
      </c>
      <c r="BP193" s="69">
        <v>256104305100002</v>
      </c>
      <c r="BQ193" s="92">
        <v>0.083333</v>
      </c>
      <c r="BR193" s="93">
        <v>0.0166666</v>
      </c>
      <c r="BS193" s="94">
        <f t="shared" si="28"/>
        <v>0.0999996</v>
      </c>
      <c r="BT193" s="95">
        <v>0.0444442666666667</v>
      </c>
      <c r="BU193" s="101">
        <f t="shared" si="29"/>
        <v>0.144443866666667</v>
      </c>
      <c r="BV193" s="102">
        <f t="shared" si="26"/>
        <v>5.15463917525773</v>
      </c>
      <c r="BW193" s="103">
        <v>111.110666666667</v>
      </c>
      <c r="BX193" s="104">
        <f t="shared" si="27"/>
        <v>0.000744556013745705</v>
      </c>
      <c r="BY193" s="105">
        <v>900</v>
      </c>
      <c r="BZ193" s="103" t="s">
        <v>32</v>
      </c>
      <c r="CA193" s="106" t="s">
        <v>189</v>
      </c>
      <c r="CB193" s="107" t="s">
        <v>148</v>
      </c>
      <c r="CC193" s="112" t="s">
        <v>149</v>
      </c>
      <c r="CD193" s="106"/>
      <c r="CE193" s="103" t="s">
        <v>192</v>
      </c>
      <c r="CF193" s="113"/>
      <c r="CG193" s="115">
        <v>2000028804</v>
      </c>
    </row>
    <row r="194" spans="1:85">
      <c r="A194" s="53" t="str">
        <f t="shared" si="30"/>
        <v>C1-01-03-45750</v>
      </c>
      <c r="B194" s="47" t="str">
        <f t="shared" si="31"/>
        <v>C1-01-03</v>
      </c>
      <c r="C194" s="48" t="s">
        <v>43</v>
      </c>
      <c r="D194" s="49">
        <v>45750</v>
      </c>
      <c r="E194" s="50" t="s">
        <v>14</v>
      </c>
      <c r="F194" s="51" t="s">
        <v>15</v>
      </c>
      <c r="G194" s="59">
        <v>3</v>
      </c>
      <c r="H194" s="51" t="s">
        <v>187</v>
      </c>
      <c r="I194" s="59">
        <v>1</v>
      </c>
      <c r="J194" s="60">
        <f>IF(ISBLANK(H194),"",IFERROR(VLOOKUP(B194,'Np PL4 Stock'!$A:$D,4,FALSE),""))</f>
        <v>45730</v>
      </c>
      <c r="K194" s="61">
        <f>IF(ISBLANK(H194),"",SUMIF('Np PL4 Stock'!$A:$A,B194,'Np PL4 Stock'!$N:$N))</f>
        <v>2</v>
      </c>
      <c r="L194" s="62">
        <f>IF(ISBLANK(H194),"",VLOOKUP(LEFT(B194,5),Unit!A:B,2,FALSE))</f>
        <v>20</v>
      </c>
      <c r="M194" s="63" t="str">
        <f>IF(ISBLANK(H194),"",IFERROR(VLOOKUP(B194,'Np PL4 Stock'!$A:$T,20,FALSE),""))</f>
        <v>PD-MA1</v>
      </c>
      <c r="N194" s="63" t="str">
        <f>IF(ISBLANK(H194),"",IFERROR(VLOOKUP(B194,'Np PL4 Stock'!$A:$U,21,FALSE),""))</f>
        <v>Konabay</v>
      </c>
      <c r="O194" s="62">
        <f t="shared" ref="O194:O257" si="32">IFERROR((K194*10^6)/(L194*10^3),"")</f>
        <v>100</v>
      </c>
      <c r="P194" s="62">
        <f t="shared" ref="P194:P257" si="33">IFERROR((SUMIFS(BS:BS,A:A,A194))/(L194*10^3),"")</f>
        <v>7.5e-6</v>
      </c>
      <c r="Q194" s="67">
        <f t="shared" ref="Q194:Q257" si="34">IFERROR(SUM(SUMIF(B:B,B194,BQ:BQ),SUMIF(B:B,B194,BR:BR))/(K194*10^6),"")</f>
        <v>3.115e-7</v>
      </c>
      <c r="R194" s="67">
        <f t="shared" ref="R194:R257" si="35">IFERROR(SUM(SUMIF(B:B,B194,BS:BS),SUMIF(B:B,B194,BT:BT))/(K194*10^6),"")</f>
        <v>4.82444444444445e-7</v>
      </c>
      <c r="S194" s="64">
        <v>12</v>
      </c>
      <c r="T194" s="68">
        <v>7.575</v>
      </c>
      <c r="U194" s="68">
        <v>6.13</v>
      </c>
      <c r="V194" s="69">
        <v>89.535</v>
      </c>
      <c r="W194" s="59">
        <v>406</v>
      </c>
      <c r="X194" s="59">
        <v>94</v>
      </c>
      <c r="Y194" s="59">
        <v>100</v>
      </c>
      <c r="Z194" s="59">
        <v>84</v>
      </c>
      <c r="AA194" s="59">
        <v>0</v>
      </c>
      <c r="AB194" s="59">
        <v>0</v>
      </c>
      <c r="AC194" s="59">
        <v>0</v>
      </c>
      <c r="AD194" s="59">
        <v>0</v>
      </c>
      <c r="AE194" s="59">
        <v>100</v>
      </c>
      <c r="AF194" s="73" t="s">
        <v>38</v>
      </c>
      <c r="AG194" s="73">
        <v>66000</v>
      </c>
      <c r="AH194" s="73" t="s">
        <v>38</v>
      </c>
      <c r="AI194" s="73" t="s">
        <v>38</v>
      </c>
      <c r="AJ194" s="73" t="s">
        <v>38</v>
      </c>
      <c r="AK194" s="73" t="s">
        <v>32</v>
      </c>
      <c r="AL194" s="77" t="str">
        <f>IF(ISBLANK(S194),"",IF(AJ194="Fail","Fail",IF(E194="PL4",IF(AND(T194&gt;STD_01122025!$D$3,U194&lt;STD_01122025!$D$4,OR(AF194="ND",AF194&lt;STD_01122025!$D$7),AH194="ND"),"Pass","Fail"),IF(E194="PL12",IF(AND(S194&lt;STD_01122025!$F$2,T194&gt;STD_01122025!$F$3,U194&lt;STD_01122025!$F$4,V194&gt;STD_01122025!$F$5,X194&gt;STD_01122025!$F$6,OR(AF194="ND",AF194&lt;STD_01122025!$F$7),AH194="ND"),"Pass","Fail"),IF(E194="SuperPL",IF(AND(T194&gt;STD_01122025!$H$3,U194&lt;STD_01122025!$H$4,V194&gt;STD_01122025!$H$5,X194&gt;STD_01122025!$H$6,OR(AF194="ND",AF194&lt;STD_01122025!$H$7),AH194="ND"),"Pass","Fail"),IF(E194="Flight",IF(AND(T194&gt;STD_01122025!$J$3,U194&lt;STD_01122025!$J$4,X194&gt;STD_01122025!$J$6,OR(AF194="ND",AF194&lt;STD_01122025!$J$7),AH194="ND"),"Pass","Fail"),""))))))</f>
        <v>Pass</v>
      </c>
      <c r="AM194" s="62">
        <f>IF(ISBLANK(B194),"",IFERROR(IF(VLOOKUP(B194,'Np PL4 Stock'!$A:$J,10,FALSE)="Np4",D194-VLOOKUP(B194,'Np PL4 Stock'!$A:$E,5,FALSE),D194-VLOOKUP(B194,'Np PL4 Stock'!$A:$E,5,FALSE)-1),""))</f>
        <v>20</v>
      </c>
      <c r="AN194" s="68">
        <v>9.87</v>
      </c>
      <c r="AO194" s="68">
        <v>9.498</v>
      </c>
      <c r="AP194" s="69">
        <v>100</v>
      </c>
      <c r="AQ194" s="64">
        <v>151</v>
      </c>
      <c r="AR194" s="64">
        <v>98</v>
      </c>
      <c r="AS194" s="59">
        <v>100</v>
      </c>
      <c r="AT194" s="73" t="s">
        <v>38</v>
      </c>
      <c r="AU194" s="73">
        <v>95000</v>
      </c>
      <c r="AV194" s="73" t="s">
        <v>38</v>
      </c>
      <c r="AW194" s="73" t="s">
        <v>38</v>
      </c>
      <c r="AX194" s="73" t="s">
        <v>32</v>
      </c>
      <c r="AY194" s="59">
        <v>0</v>
      </c>
      <c r="AZ194" s="59">
        <v>0</v>
      </c>
      <c r="BA194" s="59">
        <v>0</v>
      </c>
      <c r="BB194" s="59">
        <v>0</v>
      </c>
      <c r="BC194" s="59">
        <v>0</v>
      </c>
      <c r="BD194" s="59">
        <v>0</v>
      </c>
      <c r="BE194" s="84" t="s">
        <v>38</v>
      </c>
      <c r="BF194" s="84" t="s">
        <v>38</v>
      </c>
      <c r="BG194" s="84" t="s">
        <v>38</v>
      </c>
      <c r="BH194" s="84" t="s">
        <v>38</v>
      </c>
      <c r="BI194" s="85" t="s">
        <v>580</v>
      </c>
      <c r="BJ194" s="86" t="s">
        <v>258</v>
      </c>
      <c r="BK194" s="64" t="s">
        <v>488</v>
      </c>
      <c r="BL194" s="86" t="s">
        <v>155</v>
      </c>
      <c r="BM194" s="86" t="s">
        <v>178</v>
      </c>
      <c r="BN194" s="86"/>
      <c r="BO194" s="59">
        <v>5</v>
      </c>
      <c r="BP194" s="69">
        <v>256104305100002</v>
      </c>
      <c r="BQ194" s="92">
        <v>0.125</v>
      </c>
      <c r="BR194" s="93">
        <v>0.025</v>
      </c>
      <c r="BS194" s="94">
        <f t="shared" si="28"/>
        <v>0.15</v>
      </c>
      <c r="BT194" s="95">
        <v>0.0666666666666667</v>
      </c>
      <c r="BU194" s="101">
        <f t="shared" si="29"/>
        <v>0.216666666666667</v>
      </c>
      <c r="BV194" s="102">
        <f t="shared" ref="BV194:BV257" si="36">IF(ISNUMBER(AQ194),(1/AQ194)*10^3,"-")</f>
        <v>6.62251655629139</v>
      </c>
      <c r="BW194" s="103">
        <v>166.666666666667</v>
      </c>
      <c r="BX194" s="104">
        <f t="shared" ref="BX194:BX257" si="37">IFERROR((BU194*BV194)/10^3,"-")</f>
        <v>0.00143487858719647</v>
      </c>
      <c r="BY194" s="105">
        <v>900</v>
      </c>
      <c r="BZ194" s="103" t="s">
        <v>32</v>
      </c>
      <c r="CA194" s="106" t="s">
        <v>189</v>
      </c>
      <c r="CB194" s="107" t="s">
        <v>148</v>
      </c>
      <c r="CC194" s="112" t="s">
        <v>149</v>
      </c>
      <c r="CD194" s="106"/>
      <c r="CE194" s="103" t="s">
        <v>192</v>
      </c>
      <c r="CF194" s="113"/>
      <c r="CG194" s="115">
        <v>2000028804</v>
      </c>
    </row>
    <row r="195" spans="1:85">
      <c r="A195" s="53" t="str">
        <f t="shared" si="30"/>
        <v>C1-02-03-45750</v>
      </c>
      <c r="B195" s="47" t="str">
        <f t="shared" si="31"/>
        <v>C1-02-03</v>
      </c>
      <c r="C195" s="48" t="s">
        <v>43</v>
      </c>
      <c r="D195" s="49">
        <v>45750</v>
      </c>
      <c r="E195" s="50" t="s">
        <v>14</v>
      </c>
      <c r="F195" s="51" t="s">
        <v>15</v>
      </c>
      <c r="G195" s="59">
        <v>3</v>
      </c>
      <c r="H195" s="51" t="s">
        <v>187</v>
      </c>
      <c r="I195" s="59">
        <v>2</v>
      </c>
      <c r="J195" s="60">
        <f>IF(ISBLANK(H195),"",IFERROR(VLOOKUP(B195,'Np PL4 Stock'!$A:$D,4,FALSE),""))</f>
        <v>45730</v>
      </c>
      <c r="K195" s="61">
        <f>IF(ISBLANK(H195),"",SUMIF('Np PL4 Stock'!$A:$A,B195,'Np PL4 Stock'!$N:$N))</f>
        <v>2</v>
      </c>
      <c r="L195" s="62">
        <f>IF(ISBLANK(H195),"",VLOOKUP(LEFT(B195,5),Unit!A:B,2,FALSE))</f>
        <v>20</v>
      </c>
      <c r="M195" s="63" t="str">
        <f>IF(ISBLANK(H195),"",IFERROR(VLOOKUP(B195,'Np PL4 Stock'!$A:$T,20,FALSE),""))</f>
        <v>PD-MA1</v>
      </c>
      <c r="N195" s="63" t="str">
        <f>IF(ISBLANK(H195),"",IFERROR(VLOOKUP(B195,'Np PL4 Stock'!$A:$U,21,FALSE),""))</f>
        <v>Konabay</v>
      </c>
      <c r="O195" s="62">
        <f t="shared" si="32"/>
        <v>100</v>
      </c>
      <c r="P195" s="62">
        <f t="shared" si="33"/>
        <v>1.375002e-5</v>
      </c>
      <c r="Q195" s="67">
        <f t="shared" si="34"/>
        <v>1.375002e-7</v>
      </c>
      <c r="R195" s="67">
        <f t="shared" si="35"/>
        <v>2.350114e-7</v>
      </c>
      <c r="S195" s="64">
        <v>12</v>
      </c>
      <c r="T195" s="68">
        <v>7.51</v>
      </c>
      <c r="U195" s="68">
        <v>6.95</v>
      </c>
      <c r="V195" s="69">
        <v>85.526</v>
      </c>
      <c r="W195" s="59">
        <v>420</v>
      </c>
      <c r="X195" s="70">
        <v>96</v>
      </c>
      <c r="Y195" s="70">
        <v>100</v>
      </c>
      <c r="Z195" s="71">
        <v>88</v>
      </c>
      <c r="AA195" s="59">
        <v>0</v>
      </c>
      <c r="AB195" s="59">
        <v>0</v>
      </c>
      <c r="AC195" s="59">
        <v>0</v>
      </c>
      <c r="AD195" s="59">
        <v>0</v>
      </c>
      <c r="AE195" s="59">
        <v>100</v>
      </c>
      <c r="AF195" s="73" t="s">
        <v>38</v>
      </c>
      <c r="AG195" s="73">
        <v>66000</v>
      </c>
      <c r="AH195" s="73" t="s">
        <v>38</v>
      </c>
      <c r="AI195" s="73" t="s">
        <v>38</v>
      </c>
      <c r="AJ195" s="73" t="s">
        <v>38</v>
      </c>
      <c r="AK195" s="73" t="s">
        <v>32</v>
      </c>
      <c r="AL195" s="77" t="str">
        <f>IF(ISBLANK(S195),"",IF(AJ195="Fail","Fail",IF(E195="PL4",IF(AND(T195&gt;STD_01122025!$D$3,U195&lt;STD_01122025!$D$4,OR(AF195="ND",AF195&lt;STD_01122025!$D$7),AH195="ND"),"Pass","Fail"),IF(E195="PL12",IF(AND(S195&lt;STD_01122025!$F$2,T195&gt;STD_01122025!$F$3,U195&lt;STD_01122025!$F$4,V195&gt;STD_01122025!$F$5,X195&gt;STD_01122025!$F$6,OR(AF195="ND",AF195&lt;STD_01122025!$F$7),AH195="ND"),"Pass","Fail"),IF(E195="SuperPL",IF(AND(T195&gt;STD_01122025!$H$3,U195&lt;STD_01122025!$H$4,V195&gt;STD_01122025!$H$5,X195&gt;STD_01122025!$H$6,OR(AF195="ND",AF195&lt;STD_01122025!$H$7),AH195="ND"),"Pass","Fail"),IF(E195="Flight",IF(AND(T195&gt;STD_01122025!$J$3,U195&lt;STD_01122025!$J$4,X195&gt;STD_01122025!$J$6,OR(AF195="ND",AF195&lt;STD_01122025!$J$7),AH195="ND"),"Pass","Fail"),""))))))</f>
        <v>Pass</v>
      </c>
      <c r="AM195" s="62">
        <f>IF(ISBLANK(B195),"",IFERROR(IF(VLOOKUP(B195,'Np PL4 Stock'!$A:$J,10,FALSE)="Np4",D195-VLOOKUP(B195,'Np PL4 Stock'!$A:$E,5,FALSE),D195-VLOOKUP(B195,'Np PL4 Stock'!$A:$E,5,FALSE)-1),""))</f>
        <v>20</v>
      </c>
      <c r="AN195" s="68">
        <v>9.864</v>
      </c>
      <c r="AO195" s="68">
        <v>9.514</v>
      </c>
      <c r="AP195" s="69">
        <v>100</v>
      </c>
      <c r="AQ195" s="64">
        <v>153</v>
      </c>
      <c r="AR195" s="64">
        <v>97</v>
      </c>
      <c r="AS195" s="59">
        <v>100</v>
      </c>
      <c r="AT195" s="73" t="s">
        <v>38</v>
      </c>
      <c r="AU195" s="73">
        <v>95000</v>
      </c>
      <c r="AV195" s="73" t="s">
        <v>38</v>
      </c>
      <c r="AW195" s="73" t="s">
        <v>38</v>
      </c>
      <c r="AX195" s="73" t="s">
        <v>32</v>
      </c>
      <c r="AY195" s="59">
        <v>0</v>
      </c>
      <c r="AZ195" s="59">
        <v>0</v>
      </c>
      <c r="BA195" s="59">
        <v>0</v>
      </c>
      <c r="BB195" s="59">
        <v>0</v>
      </c>
      <c r="BC195" s="59">
        <v>0</v>
      </c>
      <c r="BD195" s="59">
        <v>0</v>
      </c>
      <c r="BE195" s="84" t="s">
        <v>38</v>
      </c>
      <c r="BF195" s="84" t="s">
        <v>38</v>
      </c>
      <c r="BG195" s="84" t="s">
        <v>38</v>
      </c>
      <c r="BH195" s="84" t="s">
        <v>38</v>
      </c>
      <c r="BI195" s="85" t="s">
        <v>580</v>
      </c>
      <c r="BJ195" s="86" t="s">
        <v>258</v>
      </c>
      <c r="BK195" s="64" t="s">
        <v>488</v>
      </c>
      <c r="BL195" s="86" t="s">
        <v>155</v>
      </c>
      <c r="BM195" s="86" t="s">
        <v>178</v>
      </c>
      <c r="BN195" s="86"/>
      <c r="BO195" s="59">
        <v>5</v>
      </c>
      <c r="BP195" s="69">
        <v>256104305100002</v>
      </c>
      <c r="BQ195" s="92">
        <v>0.229167</v>
      </c>
      <c r="BR195" s="93">
        <v>0.0458334</v>
      </c>
      <c r="BS195" s="94">
        <f t="shared" ref="BS195:BS258" si="38">IF(ISBLANK(D195),"",SUM(BQ195:BR195))</f>
        <v>0.2750004</v>
      </c>
      <c r="BT195" s="95">
        <v>0.1950224</v>
      </c>
      <c r="BU195" s="101">
        <f t="shared" ref="BU195:BU258" si="39">IF(ISBLANK(D195),"",SUM(BS195:BT195))</f>
        <v>0.4700228</v>
      </c>
      <c r="BV195" s="102">
        <f t="shared" si="36"/>
        <v>6.5359477124183</v>
      </c>
      <c r="BW195" s="103">
        <v>305.556</v>
      </c>
      <c r="BX195" s="104">
        <f t="shared" si="37"/>
        <v>0.00307204444444444</v>
      </c>
      <c r="BY195" s="105">
        <v>900</v>
      </c>
      <c r="BZ195" s="103" t="s">
        <v>32</v>
      </c>
      <c r="CA195" s="106" t="s">
        <v>189</v>
      </c>
      <c r="CB195" s="107" t="s">
        <v>148</v>
      </c>
      <c r="CC195" s="112" t="s">
        <v>149</v>
      </c>
      <c r="CD195" s="106"/>
      <c r="CE195" s="103" t="s">
        <v>192</v>
      </c>
      <c r="CF195" s="113"/>
      <c r="CG195" s="115">
        <v>2000028804</v>
      </c>
    </row>
    <row r="196" spans="1:85">
      <c r="A196" s="53" t="str">
        <f t="shared" si="30"/>
        <v>A1-04-03-45752</v>
      </c>
      <c r="B196" s="47" t="str">
        <f t="shared" si="31"/>
        <v>A1-04-03</v>
      </c>
      <c r="C196" s="48" t="s">
        <v>43</v>
      </c>
      <c r="D196" s="49">
        <v>45752</v>
      </c>
      <c r="E196" s="50" t="s">
        <v>14</v>
      </c>
      <c r="F196" s="51" t="s">
        <v>15</v>
      </c>
      <c r="G196" s="59">
        <v>3</v>
      </c>
      <c r="H196" s="51" t="s">
        <v>144</v>
      </c>
      <c r="I196" s="59">
        <v>4</v>
      </c>
      <c r="J196" s="60">
        <f>IF(ISBLANK(H196),"",IFERROR(VLOOKUP(B196,'Np PL4 Stock'!$A:$D,4,FALSE),""))</f>
        <v>45738</v>
      </c>
      <c r="K196" s="61">
        <f>IF(ISBLANK(H196),"",SUMIF('Np PL4 Stock'!$A:$A,B196,'Np PL4 Stock'!$N:$N))</f>
        <v>1.5</v>
      </c>
      <c r="L196" s="62">
        <f>IF(ISBLANK(H196),"",VLOOKUP(LEFT(B196,5),Unit!A:B,2,FALSE))</f>
        <v>16</v>
      </c>
      <c r="M196" s="63" t="str">
        <f>IF(ISBLANK(H196),"",IFERROR(VLOOKUP(B196,'Np PL4 Stock'!$A:$T,20,FALSE),""))</f>
        <v>V1-MD1</v>
      </c>
      <c r="N196" s="63" t="str">
        <f>IF(ISBLANK(H196),"",IFERROR(VLOOKUP(B196,'Np PL4 Stock'!$A:$U,21,FALSE),""))</f>
        <v>Konabay</v>
      </c>
      <c r="O196" s="62">
        <f t="shared" si="32"/>
        <v>93.75</v>
      </c>
      <c r="P196" s="62">
        <f t="shared" si="33"/>
        <v>4.425e-5</v>
      </c>
      <c r="Q196" s="67">
        <f t="shared" si="34"/>
        <v>6.32e-7</v>
      </c>
      <c r="R196" s="67">
        <f t="shared" si="35"/>
        <v>8.86888666666667e-7</v>
      </c>
      <c r="S196" s="64">
        <v>12</v>
      </c>
      <c r="T196" s="68">
        <v>7.617</v>
      </c>
      <c r="U196" s="68">
        <v>7.971</v>
      </c>
      <c r="V196" s="69">
        <v>79.762</v>
      </c>
      <c r="W196" s="59">
        <v>391</v>
      </c>
      <c r="X196" s="59">
        <v>96</v>
      </c>
      <c r="Y196" s="59">
        <v>100</v>
      </c>
      <c r="Z196" s="59">
        <v>88</v>
      </c>
      <c r="AA196" s="59">
        <v>0</v>
      </c>
      <c r="AB196" s="59">
        <v>0</v>
      </c>
      <c r="AC196" s="59">
        <v>0</v>
      </c>
      <c r="AD196" s="59">
        <v>0</v>
      </c>
      <c r="AE196" s="59">
        <v>100</v>
      </c>
      <c r="AF196" s="73" t="s">
        <v>38</v>
      </c>
      <c r="AG196" s="73">
        <v>92500</v>
      </c>
      <c r="AH196" s="73" t="s">
        <v>38</v>
      </c>
      <c r="AI196" s="73" t="s">
        <v>38</v>
      </c>
      <c r="AJ196" s="73" t="s">
        <v>38</v>
      </c>
      <c r="AK196" s="73" t="s">
        <v>32</v>
      </c>
      <c r="AL196" s="77" t="str">
        <f>IF(ISBLANK(S196),"",IF(AJ196="Fail","Fail",IF(E196="PL4",IF(AND(T196&gt;STD_01122025!$D$3,U196&lt;STD_01122025!$D$4,OR(AF196="ND",AF196&lt;STD_01122025!$D$7),AH196="ND"),"Pass","Fail"),IF(E196="PL12",IF(AND(S196&lt;STD_01122025!$F$2,T196&gt;STD_01122025!$F$3,U196&lt;STD_01122025!$F$4,V196&gt;STD_01122025!$F$5,X196&gt;STD_01122025!$F$6,OR(AF196="ND",AF196&lt;STD_01122025!$F$7),AH196="ND"),"Pass","Fail"),IF(E196="SuperPL",IF(AND(T196&gt;STD_01122025!$H$3,U196&lt;STD_01122025!$H$4,V196&gt;STD_01122025!$H$5,X196&gt;STD_01122025!$H$6,OR(AF196="ND",AF196&lt;STD_01122025!$H$7),AH196="ND"),"Pass","Fail"),IF(E196="Flight",IF(AND(T196&gt;STD_01122025!$J$3,U196&lt;STD_01122025!$J$4,X196&gt;STD_01122025!$J$6,OR(AF196="ND",AF196&lt;STD_01122025!$J$7),AH196="ND"),"Pass","Fail"),""))))))</f>
        <v>Pass</v>
      </c>
      <c r="AM196" s="62">
        <f>IF(ISBLANK(B196),"",IFERROR(IF(VLOOKUP(B196,'Np PL4 Stock'!$A:$J,10,FALSE)="Np4",D196-VLOOKUP(B196,'Np PL4 Stock'!$A:$E,5,FALSE),D196-VLOOKUP(B196,'Np PL4 Stock'!$A:$E,5,FALSE)-1),""))</f>
        <v>14</v>
      </c>
      <c r="AN196" s="68">
        <v>8.58</v>
      </c>
      <c r="AO196" s="68">
        <v>8.01</v>
      </c>
      <c r="AP196" s="69">
        <v>100</v>
      </c>
      <c r="AQ196" s="64">
        <v>242</v>
      </c>
      <c r="AR196" s="64">
        <v>98</v>
      </c>
      <c r="AS196" s="59">
        <v>100</v>
      </c>
      <c r="AT196" s="73" t="s">
        <v>38</v>
      </c>
      <c r="AU196" s="73">
        <v>105000</v>
      </c>
      <c r="AV196" s="73" t="s">
        <v>38</v>
      </c>
      <c r="AW196" s="73" t="s">
        <v>38</v>
      </c>
      <c r="AX196" s="73" t="s">
        <v>32</v>
      </c>
      <c r="AY196" s="59">
        <v>0</v>
      </c>
      <c r="AZ196" s="59">
        <v>0</v>
      </c>
      <c r="BA196" s="59">
        <v>0</v>
      </c>
      <c r="BB196" s="59">
        <v>0</v>
      </c>
      <c r="BC196" s="59">
        <v>0</v>
      </c>
      <c r="BD196" s="59">
        <v>0</v>
      </c>
      <c r="BE196" s="84" t="s">
        <v>38</v>
      </c>
      <c r="BF196" s="84" t="s">
        <v>38</v>
      </c>
      <c r="BG196" s="84" t="s">
        <v>38</v>
      </c>
      <c r="BH196" s="84" t="s">
        <v>38</v>
      </c>
      <c r="BI196" s="85" t="s">
        <v>581</v>
      </c>
      <c r="BJ196" s="64" t="s">
        <v>258</v>
      </c>
      <c r="BK196" s="64" t="s">
        <v>488</v>
      </c>
      <c r="BL196" s="86" t="s">
        <v>155</v>
      </c>
      <c r="BM196" s="86" t="s">
        <v>178</v>
      </c>
      <c r="BN196" s="86"/>
      <c r="BO196" s="59">
        <v>9</v>
      </c>
      <c r="BP196" s="523" t="s">
        <v>582</v>
      </c>
      <c r="BQ196" s="92">
        <v>0.59</v>
      </c>
      <c r="BR196" s="93">
        <v>0.118</v>
      </c>
      <c r="BS196" s="94">
        <f t="shared" si="38"/>
        <v>0.708</v>
      </c>
      <c r="BT196" s="95">
        <v>0.285085</v>
      </c>
      <c r="BU196" s="101">
        <f t="shared" si="39"/>
        <v>0.993085</v>
      </c>
      <c r="BV196" s="102">
        <f t="shared" si="36"/>
        <v>4.13223140495868</v>
      </c>
      <c r="BW196" s="103">
        <v>708</v>
      </c>
      <c r="BX196" s="104">
        <f t="shared" si="37"/>
        <v>0.00410365702479339</v>
      </c>
      <c r="BY196" s="105">
        <v>1000</v>
      </c>
      <c r="BZ196" s="103" t="s">
        <v>32</v>
      </c>
      <c r="CA196" s="106" t="s">
        <v>189</v>
      </c>
      <c r="CB196" s="107" t="s">
        <v>148</v>
      </c>
      <c r="CC196" s="112" t="s">
        <v>149</v>
      </c>
      <c r="CD196" s="106"/>
      <c r="CE196" s="103" t="s">
        <v>192</v>
      </c>
      <c r="CF196" s="113"/>
      <c r="CG196" s="115">
        <v>2000028216</v>
      </c>
    </row>
    <row r="197" ht="15" spans="1:86">
      <c r="A197" s="53" t="str">
        <f t="shared" si="30"/>
        <v>A1-05-03-45752</v>
      </c>
      <c r="B197" s="47" t="str">
        <f t="shared" si="31"/>
        <v>A1-05-03</v>
      </c>
      <c r="C197" s="48" t="s">
        <v>43</v>
      </c>
      <c r="D197" s="49">
        <v>45752</v>
      </c>
      <c r="E197" s="50" t="s">
        <v>14</v>
      </c>
      <c r="F197" s="51" t="s">
        <v>15</v>
      </c>
      <c r="G197" s="59">
        <v>3</v>
      </c>
      <c r="H197" s="51" t="s">
        <v>144</v>
      </c>
      <c r="I197" s="59">
        <v>5</v>
      </c>
      <c r="J197" s="60">
        <f>IF(ISBLANK(H197),"",IFERROR(VLOOKUP(B197,'Np PL4 Stock'!$A:$D,4,FALSE),""))</f>
        <v>45738</v>
      </c>
      <c r="K197" s="61">
        <f>IF(ISBLANK(H197),"",SUMIF('Np PL4 Stock'!$A:$A,B197,'Np PL4 Stock'!$N:$N))</f>
        <v>1.5</v>
      </c>
      <c r="L197" s="62">
        <f>IF(ISBLANK(H197),"",VLOOKUP(LEFT(B197,5),Unit!A:B,2,FALSE))</f>
        <v>16</v>
      </c>
      <c r="M197" s="63" t="str">
        <f>IF(ISBLANK(H197),"",IFERROR(VLOOKUP(B197,'Np PL4 Stock'!$A:$T,20,FALSE),""))</f>
        <v>V1-MD1</v>
      </c>
      <c r="N197" s="63" t="str">
        <f>IF(ISBLANK(H197),"",IFERROR(VLOOKUP(B197,'Np PL4 Stock'!$A:$U,21,FALSE),""))</f>
        <v>Konabay</v>
      </c>
      <c r="O197" s="62">
        <f t="shared" si="32"/>
        <v>93.75</v>
      </c>
      <c r="P197" s="62">
        <f t="shared" si="33"/>
        <v>3e-5</v>
      </c>
      <c r="Q197" s="67">
        <f t="shared" si="34"/>
        <v>3.2e-7</v>
      </c>
      <c r="R197" s="67">
        <f t="shared" si="35"/>
        <v>4.488e-7</v>
      </c>
      <c r="S197" s="64">
        <v>12</v>
      </c>
      <c r="T197" s="68">
        <v>7.671</v>
      </c>
      <c r="U197" s="68">
        <v>8.783</v>
      </c>
      <c r="V197" s="69">
        <v>92.857</v>
      </c>
      <c r="W197" s="59">
        <v>388</v>
      </c>
      <c r="X197" s="70">
        <v>96</v>
      </c>
      <c r="Y197" s="70">
        <v>100</v>
      </c>
      <c r="Z197" s="71">
        <v>84</v>
      </c>
      <c r="AA197" s="59">
        <v>0</v>
      </c>
      <c r="AB197" s="59">
        <v>0</v>
      </c>
      <c r="AC197" s="59">
        <v>0</v>
      </c>
      <c r="AD197" s="59">
        <v>0</v>
      </c>
      <c r="AE197" s="59">
        <v>100</v>
      </c>
      <c r="AF197" s="73" t="s">
        <v>38</v>
      </c>
      <c r="AG197" s="73">
        <v>75000</v>
      </c>
      <c r="AH197" s="73" t="s">
        <v>38</v>
      </c>
      <c r="AI197" s="73" t="s">
        <v>38</v>
      </c>
      <c r="AJ197" s="73" t="s">
        <v>38</v>
      </c>
      <c r="AK197" s="73" t="s">
        <v>32</v>
      </c>
      <c r="AL197" s="77" t="str">
        <f>IF(ISBLANK(S197),"",IF(AJ197="Fail","Fail",IF(E197="PL4",IF(AND(T197&gt;STD_01122025!$D$3,U197&lt;STD_01122025!$D$4,OR(AF197="ND",AF197&lt;STD_01122025!$D$7),AH197="ND"),"Pass","Fail"),IF(E197="PL12",IF(AND(S197&lt;STD_01122025!$F$2,T197&gt;STD_01122025!$F$3,U197&lt;STD_01122025!$F$4,V197&gt;STD_01122025!$F$5,X197&gt;STD_01122025!$F$6,OR(AF197="ND",AF197&lt;STD_01122025!$F$7),AH197="ND"),"Pass","Fail"),IF(E197="SuperPL",IF(AND(T197&gt;STD_01122025!$H$3,U197&lt;STD_01122025!$H$4,V197&gt;STD_01122025!$H$5,X197&gt;STD_01122025!$H$6,OR(AF197="ND",AF197&lt;STD_01122025!$H$7),AH197="ND"),"Pass","Fail"),IF(E197="Flight",IF(AND(T197&gt;STD_01122025!$J$3,U197&lt;STD_01122025!$J$4,X197&gt;STD_01122025!$J$6,OR(AF197="ND",AF197&lt;STD_01122025!$J$7),AH197="ND"),"Pass","Fail"),""))))))</f>
        <v>Pass</v>
      </c>
      <c r="AM197" s="62">
        <f>IF(ISBLANK(B197),"",IFERROR(IF(VLOOKUP(B197,'Np PL4 Stock'!$A:$J,10,FALSE)="Np4",D197-VLOOKUP(B197,'Np PL4 Stock'!$A:$E,5,FALSE),D197-VLOOKUP(B197,'Np PL4 Stock'!$A:$E,5,FALSE)-1),""))</f>
        <v>14</v>
      </c>
      <c r="AN197" s="68">
        <v>8.7</v>
      </c>
      <c r="AO197" s="68">
        <v>7.43</v>
      </c>
      <c r="AP197" s="69">
        <v>100</v>
      </c>
      <c r="AQ197" s="64">
        <v>228</v>
      </c>
      <c r="AR197" s="64">
        <v>98</v>
      </c>
      <c r="AS197" s="59">
        <v>100</v>
      </c>
      <c r="AT197" s="73" t="s">
        <v>38</v>
      </c>
      <c r="AU197" s="73">
        <v>92500</v>
      </c>
      <c r="AV197" s="73" t="s">
        <v>38</v>
      </c>
      <c r="AW197" s="73" t="s">
        <v>38</v>
      </c>
      <c r="AX197" s="73" t="s">
        <v>32</v>
      </c>
      <c r="AY197" s="59">
        <v>0</v>
      </c>
      <c r="AZ197" s="59">
        <v>0</v>
      </c>
      <c r="BA197" s="59">
        <v>0</v>
      </c>
      <c r="BB197" s="59">
        <v>0</v>
      </c>
      <c r="BC197" s="59">
        <v>0</v>
      </c>
      <c r="BD197" s="59">
        <v>0</v>
      </c>
      <c r="BE197" s="84" t="s">
        <v>38</v>
      </c>
      <c r="BF197" s="84" t="s">
        <v>38</v>
      </c>
      <c r="BG197" s="84" t="s">
        <v>38</v>
      </c>
      <c r="BH197" s="84" t="s">
        <v>38</v>
      </c>
      <c r="BI197" s="85" t="s">
        <v>583</v>
      </c>
      <c r="BJ197" s="64" t="s">
        <v>258</v>
      </c>
      <c r="BK197" s="64" t="s">
        <v>488</v>
      </c>
      <c r="BL197" s="86" t="s">
        <v>155</v>
      </c>
      <c r="BM197" s="86" t="s">
        <v>178</v>
      </c>
      <c r="BN197" s="86"/>
      <c r="BO197" s="59">
        <v>5</v>
      </c>
      <c r="BP197" s="523" t="s">
        <v>584</v>
      </c>
      <c r="BQ197" s="92">
        <v>0.4</v>
      </c>
      <c r="BR197" s="93">
        <v>0.08</v>
      </c>
      <c r="BS197" s="94">
        <f t="shared" si="38"/>
        <v>0.48</v>
      </c>
      <c r="BT197" s="95">
        <v>0.1932</v>
      </c>
      <c r="BU197" s="101">
        <f t="shared" si="39"/>
        <v>0.6732</v>
      </c>
      <c r="BV197" s="102">
        <f t="shared" si="36"/>
        <v>4.3859649122807</v>
      </c>
      <c r="BW197" s="103">
        <v>480</v>
      </c>
      <c r="BX197" s="104">
        <f t="shared" si="37"/>
        <v>0.00295263157894737</v>
      </c>
      <c r="BY197" s="105">
        <v>1000</v>
      </c>
      <c r="BZ197" s="103" t="s">
        <v>32</v>
      </c>
      <c r="CA197" s="106" t="s">
        <v>189</v>
      </c>
      <c r="CB197" s="107" t="s">
        <v>148</v>
      </c>
      <c r="CC197" s="112" t="s">
        <v>149</v>
      </c>
      <c r="CD197" s="106"/>
      <c r="CE197" s="103" t="s">
        <v>192</v>
      </c>
      <c r="CF197" s="113"/>
      <c r="CG197" s="115">
        <v>2000028876</v>
      </c>
      <c r="CH197"/>
    </row>
    <row r="198" spans="1:85">
      <c r="A198" s="53" t="str">
        <f t="shared" si="30"/>
        <v>D1-03-03-45753</v>
      </c>
      <c r="B198" s="47" t="str">
        <f t="shared" si="31"/>
        <v>D1-03-03</v>
      </c>
      <c r="C198" s="48" t="s">
        <v>43</v>
      </c>
      <c r="D198" s="49">
        <v>45753</v>
      </c>
      <c r="E198" s="50" t="s">
        <v>14</v>
      </c>
      <c r="F198" s="51" t="s">
        <v>15</v>
      </c>
      <c r="G198" s="59">
        <v>3</v>
      </c>
      <c r="H198" s="51" t="s">
        <v>205</v>
      </c>
      <c r="I198" s="59">
        <v>3</v>
      </c>
      <c r="J198" s="60">
        <f>IF(ISBLANK(H198),"",IFERROR(VLOOKUP(B198,'Np PL4 Stock'!$A:$D,4,FALSE),""))</f>
        <v>45731</v>
      </c>
      <c r="K198" s="61">
        <f>IF(ISBLANK(H198),"",SUMIF('Np PL4 Stock'!$A:$A,B198,'Np PL4 Stock'!$N:$N))</f>
        <v>2</v>
      </c>
      <c r="L198" s="62">
        <f>IF(ISBLANK(H198),"",VLOOKUP(LEFT(B198,5),Unit!A:B,2,FALSE))</f>
        <v>20</v>
      </c>
      <c r="M198" s="63" t="str">
        <f>IF(ISBLANK(H198),"",IFERROR(VLOOKUP(B198,'Np PL4 Stock'!$A:$T,20,FALSE),""))</f>
        <v>V1-MB1</v>
      </c>
      <c r="N198" s="63" t="str">
        <f>IF(ISBLANK(H198),"",IFERROR(VLOOKUP(B198,'Np PL4 Stock'!$A:$U,21,FALSE),""))</f>
        <v>SIS</v>
      </c>
      <c r="O198" s="62">
        <f t="shared" si="32"/>
        <v>100</v>
      </c>
      <c r="P198" s="62">
        <f t="shared" si="33"/>
        <v>1.2e-5</v>
      </c>
      <c r="Q198" s="67">
        <f t="shared" si="34"/>
        <v>1.2e-7</v>
      </c>
      <c r="R198" s="67">
        <f t="shared" si="35"/>
        <v>1.7145e-7</v>
      </c>
      <c r="S198" s="64">
        <v>13</v>
      </c>
      <c r="T198" s="68">
        <v>7.591</v>
      </c>
      <c r="U198" s="68">
        <v>7.18</v>
      </c>
      <c r="V198" s="69">
        <v>87.5</v>
      </c>
      <c r="W198" s="59">
        <v>407</v>
      </c>
      <c r="X198" s="59">
        <v>97</v>
      </c>
      <c r="Y198" s="59">
        <v>100</v>
      </c>
      <c r="Z198" s="59">
        <v>92</v>
      </c>
      <c r="AA198" s="59">
        <v>0</v>
      </c>
      <c r="AB198" s="59">
        <v>0</v>
      </c>
      <c r="AC198" s="59">
        <v>0</v>
      </c>
      <c r="AD198" s="59">
        <v>0</v>
      </c>
      <c r="AE198" s="59">
        <v>100</v>
      </c>
      <c r="AF198" s="73" t="s">
        <v>38</v>
      </c>
      <c r="AG198" s="73">
        <v>52500</v>
      </c>
      <c r="AH198" s="73" t="s">
        <v>38</v>
      </c>
      <c r="AI198" s="73" t="s">
        <v>38</v>
      </c>
      <c r="AJ198" s="73" t="s">
        <v>38</v>
      </c>
      <c r="AK198" s="73" t="s">
        <v>32</v>
      </c>
      <c r="AL198" s="77" t="str">
        <f>IF(ISBLANK(S198),"",IF(AJ198="Fail","Fail",IF(E198="PL4",IF(AND(T198&gt;STD_01122025!$D$3,U198&lt;STD_01122025!$D$4,OR(AF198="ND",AF198&lt;STD_01122025!$D$7),AH198="ND"),"Pass","Fail"),IF(E198="PL12",IF(AND(S198&lt;STD_01122025!$F$2,T198&gt;STD_01122025!$F$3,U198&lt;STD_01122025!$F$4,V198&gt;STD_01122025!$F$5,X198&gt;STD_01122025!$F$6,OR(AF198="ND",AF198&lt;STD_01122025!$F$7),AH198="ND"),"Pass","Fail"),IF(E198="SuperPL",IF(AND(T198&gt;STD_01122025!$H$3,U198&lt;STD_01122025!$H$4,V198&gt;STD_01122025!$H$5,X198&gt;STD_01122025!$H$6,OR(AF198="ND",AF198&lt;STD_01122025!$H$7),AH198="ND"),"Pass","Fail"),IF(E198="Flight",IF(AND(T198&gt;STD_01122025!$J$3,U198&lt;STD_01122025!$J$4,X198&gt;STD_01122025!$J$6,OR(AF198="ND",AF198&lt;STD_01122025!$J$7),AH198="ND"),"Pass","Fail"),""))))))</f>
        <v>Pass</v>
      </c>
      <c r="AM198" s="62">
        <f>IF(ISBLANK(B198),"",IFERROR(IF(VLOOKUP(B198,'Np PL4 Stock'!$A:$J,10,FALSE)="Np4",D198-VLOOKUP(B198,'Np PL4 Stock'!$A:$E,5,FALSE),D198-VLOOKUP(B198,'Np PL4 Stock'!$A:$E,5,FALSE)-1),""))</f>
        <v>22</v>
      </c>
      <c r="AN198" s="68">
        <v>8.213</v>
      </c>
      <c r="AO198" s="68">
        <v>7.74</v>
      </c>
      <c r="AP198" s="69">
        <v>100</v>
      </c>
      <c r="AQ198" s="64">
        <v>288</v>
      </c>
      <c r="AR198" s="64">
        <v>97</v>
      </c>
      <c r="AS198" s="59">
        <v>100</v>
      </c>
      <c r="AT198" s="73" t="s">
        <v>38</v>
      </c>
      <c r="AU198" s="73">
        <v>97500</v>
      </c>
      <c r="AV198" s="73" t="s">
        <v>38</v>
      </c>
      <c r="AW198" s="73" t="s">
        <v>38</v>
      </c>
      <c r="AX198" s="73" t="s">
        <v>32</v>
      </c>
      <c r="AY198" s="59">
        <v>0</v>
      </c>
      <c r="AZ198" s="59">
        <v>0</v>
      </c>
      <c r="BA198" s="59">
        <v>0</v>
      </c>
      <c r="BB198" s="59">
        <v>0</v>
      </c>
      <c r="BC198" s="59">
        <v>0</v>
      </c>
      <c r="BD198" s="59">
        <v>0</v>
      </c>
      <c r="BE198" s="84" t="s">
        <v>38</v>
      </c>
      <c r="BF198" s="84" t="s">
        <v>38</v>
      </c>
      <c r="BG198" s="84" t="s">
        <v>38</v>
      </c>
      <c r="BH198" s="84" t="s">
        <v>38</v>
      </c>
      <c r="BI198" s="85" t="s">
        <v>502</v>
      </c>
      <c r="BJ198" s="86" t="s">
        <v>258</v>
      </c>
      <c r="BK198" s="64" t="s">
        <v>488</v>
      </c>
      <c r="BL198" s="86" t="s">
        <v>155</v>
      </c>
      <c r="BM198" s="86" t="s">
        <v>178</v>
      </c>
      <c r="BN198" s="86"/>
      <c r="BO198" s="64">
        <v>5</v>
      </c>
      <c r="BP198" s="69">
        <v>256104305100005</v>
      </c>
      <c r="BQ198" s="92">
        <v>0.2</v>
      </c>
      <c r="BR198" s="93">
        <v>0.04</v>
      </c>
      <c r="BS198" s="94">
        <f t="shared" si="38"/>
        <v>0.24</v>
      </c>
      <c r="BT198" s="95">
        <v>0.1029</v>
      </c>
      <c r="BU198" s="101">
        <f t="shared" si="39"/>
        <v>0.3429</v>
      </c>
      <c r="BV198" s="102">
        <f t="shared" si="36"/>
        <v>3.47222222222222</v>
      </c>
      <c r="BW198" s="103">
        <v>240</v>
      </c>
      <c r="BX198" s="104">
        <f t="shared" si="37"/>
        <v>0.001190625</v>
      </c>
      <c r="BY198" s="105">
        <v>1000</v>
      </c>
      <c r="BZ198" s="103" t="s">
        <v>32</v>
      </c>
      <c r="CA198" s="106" t="s">
        <v>189</v>
      </c>
      <c r="CB198" s="107" t="s">
        <v>148</v>
      </c>
      <c r="CC198" s="112" t="s">
        <v>149</v>
      </c>
      <c r="CD198" s="106"/>
      <c r="CE198" s="103" t="s">
        <v>192</v>
      </c>
      <c r="CF198" s="113"/>
      <c r="CG198" s="114">
        <v>2000017941</v>
      </c>
    </row>
    <row r="199" spans="1:85">
      <c r="A199" s="53" t="str">
        <f t="shared" si="30"/>
        <v>D1-04-03-45753</v>
      </c>
      <c r="B199" s="47" t="str">
        <f t="shared" si="31"/>
        <v>D1-04-03</v>
      </c>
      <c r="C199" s="48" t="s">
        <v>43</v>
      </c>
      <c r="D199" s="49">
        <v>45753</v>
      </c>
      <c r="E199" s="50" t="s">
        <v>14</v>
      </c>
      <c r="F199" s="51" t="s">
        <v>15</v>
      </c>
      <c r="G199" s="59">
        <v>3</v>
      </c>
      <c r="H199" s="51" t="s">
        <v>205</v>
      </c>
      <c r="I199" s="59">
        <v>4</v>
      </c>
      <c r="J199" s="60">
        <f>IF(ISBLANK(H199),"",IFERROR(VLOOKUP(B199,'Np PL4 Stock'!$A:$D,4,FALSE),""))</f>
        <v>45731</v>
      </c>
      <c r="K199" s="61">
        <f>IF(ISBLANK(H199),"",SUMIF('Np PL4 Stock'!$A:$A,B199,'Np PL4 Stock'!$N:$N))</f>
        <v>2</v>
      </c>
      <c r="L199" s="62">
        <f>IF(ISBLANK(H199),"",VLOOKUP(LEFT(B199,5),Unit!A:B,2,FALSE))</f>
        <v>20</v>
      </c>
      <c r="M199" s="63" t="str">
        <f>IF(ISBLANK(H199),"",IFERROR(VLOOKUP(B199,'Np PL4 Stock'!$A:$T,20,FALSE),""))</f>
        <v>V1-MB1</v>
      </c>
      <c r="N199" s="63" t="str">
        <f>IF(ISBLANK(H199),"",IFERROR(VLOOKUP(B199,'Np PL4 Stock'!$A:$U,21,FALSE),""))</f>
        <v>SIS</v>
      </c>
      <c r="O199" s="62">
        <f t="shared" si="32"/>
        <v>100</v>
      </c>
      <c r="P199" s="62">
        <f t="shared" si="33"/>
        <v>1.2e-5</v>
      </c>
      <c r="Q199" s="67">
        <f t="shared" si="34"/>
        <v>1.2e-7</v>
      </c>
      <c r="R199" s="67">
        <f t="shared" si="35"/>
        <v>1.70775e-7</v>
      </c>
      <c r="S199" s="64">
        <v>14</v>
      </c>
      <c r="T199" s="68">
        <v>7.53</v>
      </c>
      <c r="U199" s="68">
        <v>8.44</v>
      </c>
      <c r="V199" s="69">
        <v>78.205</v>
      </c>
      <c r="W199" s="59">
        <v>421</v>
      </c>
      <c r="X199" s="59">
        <v>94</v>
      </c>
      <c r="Y199" s="70">
        <v>100</v>
      </c>
      <c r="Z199" s="59">
        <v>88</v>
      </c>
      <c r="AA199" s="59">
        <v>0</v>
      </c>
      <c r="AB199" s="59">
        <v>0</v>
      </c>
      <c r="AC199" s="59">
        <v>0</v>
      </c>
      <c r="AD199" s="59">
        <v>0</v>
      </c>
      <c r="AE199" s="59">
        <v>100</v>
      </c>
      <c r="AF199" s="73" t="s">
        <v>38</v>
      </c>
      <c r="AG199" s="73">
        <v>61500</v>
      </c>
      <c r="AH199" s="73" t="s">
        <v>38</v>
      </c>
      <c r="AI199" s="73" t="s">
        <v>38</v>
      </c>
      <c r="AJ199" s="73" t="s">
        <v>38</v>
      </c>
      <c r="AK199" s="73" t="s">
        <v>32</v>
      </c>
      <c r="AL199" s="77" t="str">
        <f>IF(ISBLANK(S199),"",IF(AJ199="Fail","Fail",IF(E199="PL4",IF(AND(T199&gt;STD_01122025!$D$3,U199&lt;STD_01122025!$D$4,OR(AF199="ND",AF199&lt;STD_01122025!$D$7),AH199="ND"),"Pass","Fail"),IF(E199="PL12",IF(AND(S199&lt;STD_01122025!$F$2,T199&gt;STD_01122025!$F$3,U199&lt;STD_01122025!$F$4,V199&gt;STD_01122025!$F$5,X199&gt;STD_01122025!$F$6,OR(AF199="ND",AF199&lt;STD_01122025!$F$7),AH199="ND"),"Pass","Fail"),IF(E199="SuperPL",IF(AND(T199&gt;STD_01122025!$H$3,U199&lt;STD_01122025!$H$4,V199&gt;STD_01122025!$H$5,X199&gt;STD_01122025!$H$6,OR(AF199="ND",AF199&lt;STD_01122025!$H$7),AH199="ND"),"Pass","Fail"),IF(E199="Flight",IF(AND(T199&gt;STD_01122025!$J$3,U199&lt;STD_01122025!$J$4,X199&gt;STD_01122025!$J$6,OR(AF199="ND",AF199&lt;STD_01122025!$J$7),AH199="ND"),"Pass","Fail"),""))))))</f>
        <v>Pass</v>
      </c>
      <c r="AM199" s="62">
        <f>IF(ISBLANK(B199),"",IFERROR(IF(VLOOKUP(B199,'Np PL4 Stock'!$A:$J,10,FALSE)="Np4",D199-VLOOKUP(B199,'Np PL4 Stock'!$A:$E,5,FALSE),D199-VLOOKUP(B199,'Np PL4 Stock'!$A:$E,5,FALSE)-1),""))</f>
        <v>22</v>
      </c>
      <c r="AN199" s="68">
        <v>8.35</v>
      </c>
      <c r="AO199" s="68">
        <v>7.54</v>
      </c>
      <c r="AP199" s="69">
        <v>100</v>
      </c>
      <c r="AQ199" s="64">
        <v>267</v>
      </c>
      <c r="AR199" s="64">
        <v>98</v>
      </c>
      <c r="AS199" s="59">
        <v>100</v>
      </c>
      <c r="AT199" s="73" t="s">
        <v>38</v>
      </c>
      <c r="AU199" s="73">
        <v>115000</v>
      </c>
      <c r="AV199" s="73" t="s">
        <v>38</v>
      </c>
      <c r="AW199" s="73" t="s">
        <v>38</v>
      </c>
      <c r="AX199" s="73" t="s">
        <v>32</v>
      </c>
      <c r="AY199" s="59">
        <v>0</v>
      </c>
      <c r="AZ199" s="59">
        <v>0</v>
      </c>
      <c r="BA199" s="59">
        <v>0</v>
      </c>
      <c r="BB199" s="59">
        <v>0</v>
      </c>
      <c r="BC199" s="59">
        <v>0</v>
      </c>
      <c r="BD199" s="59">
        <v>0</v>
      </c>
      <c r="BE199" s="84" t="s">
        <v>38</v>
      </c>
      <c r="BF199" s="84" t="s">
        <v>38</v>
      </c>
      <c r="BG199" s="84" t="s">
        <v>38</v>
      </c>
      <c r="BH199" s="84" t="s">
        <v>38</v>
      </c>
      <c r="BI199" s="85" t="s">
        <v>502</v>
      </c>
      <c r="BJ199" s="86" t="s">
        <v>258</v>
      </c>
      <c r="BK199" s="64" t="s">
        <v>488</v>
      </c>
      <c r="BL199" s="86" t="s">
        <v>155</v>
      </c>
      <c r="BM199" s="86" t="s">
        <v>178</v>
      </c>
      <c r="BN199" s="86"/>
      <c r="BO199" s="64">
        <v>5</v>
      </c>
      <c r="BP199" s="69">
        <v>256104305100005</v>
      </c>
      <c r="BQ199" s="92">
        <v>0.2</v>
      </c>
      <c r="BR199" s="93">
        <v>0.04</v>
      </c>
      <c r="BS199" s="94">
        <f t="shared" si="38"/>
        <v>0.24</v>
      </c>
      <c r="BT199" s="95">
        <v>0.10155</v>
      </c>
      <c r="BU199" s="101">
        <f t="shared" si="39"/>
        <v>0.34155</v>
      </c>
      <c r="BV199" s="102">
        <f t="shared" si="36"/>
        <v>3.74531835205992</v>
      </c>
      <c r="BW199" s="103">
        <v>240</v>
      </c>
      <c r="BX199" s="104">
        <f t="shared" si="37"/>
        <v>0.00127921348314607</v>
      </c>
      <c r="BY199" s="105">
        <v>1000</v>
      </c>
      <c r="BZ199" s="103" t="s">
        <v>32</v>
      </c>
      <c r="CA199" s="106" t="s">
        <v>189</v>
      </c>
      <c r="CB199" s="107" t="s">
        <v>148</v>
      </c>
      <c r="CC199" s="112" t="s">
        <v>149</v>
      </c>
      <c r="CD199" s="106"/>
      <c r="CE199" s="103" t="s">
        <v>192</v>
      </c>
      <c r="CF199" s="113"/>
      <c r="CG199" s="115">
        <v>2000017941</v>
      </c>
    </row>
    <row r="200" spans="1:85">
      <c r="A200" s="53" t="str">
        <f t="shared" si="30"/>
        <v>D1-05-03-45753</v>
      </c>
      <c r="B200" s="47" t="str">
        <f t="shared" si="31"/>
        <v>D1-05-03</v>
      </c>
      <c r="C200" s="48" t="s">
        <v>43</v>
      </c>
      <c r="D200" s="49">
        <v>45753</v>
      </c>
      <c r="E200" s="50" t="s">
        <v>14</v>
      </c>
      <c r="F200" s="51" t="s">
        <v>15</v>
      </c>
      <c r="G200" s="59">
        <v>3</v>
      </c>
      <c r="H200" s="51" t="s">
        <v>205</v>
      </c>
      <c r="I200" s="59">
        <v>5</v>
      </c>
      <c r="J200" s="60">
        <f>IF(ISBLANK(H200),"",IFERROR(VLOOKUP(B200,'Np PL4 Stock'!$A:$D,4,FALSE),""))</f>
        <v>45731</v>
      </c>
      <c r="K200" s="61">
        <f>IF(ISBLANK(H200),"",SUMIF('Np PL4 Stock'!$A:$A,B200,'Np PL4 Stock'!$N:$N))</f>
        <v>2</v>
      </c>
      <c r="L200" s="62">
        <f>IF(ISBLANK(H200),"",VLOOKUP(LEFT(B200,5),Unit!A:B,2,FALSE))</f>
        <v>20</v>
      </c>
      <c r="M200" s="63" t="str">
        <f>IF(ISBLANK(H200),"",IFERROR(VLOOKUP(B200,'Np PL4 Stock'!$A:$T,20,FALSE),""))</f>
        <v>V1-MB1</v>
      </c>
      <c r="N200" s="63" t="str">
        <f>IF(ISBLANK(H200),"",IFERROR(VLOOKUP(B200,'Np PL4 Stock'!$A:$U,21,FALSE),""))</f>
        <v>SIS</v>
      </c>
      <c r="O200" s="62">
        <f t="shared" si="32"/>
        <v>100</v>
      </c>
      <c r="P200" s="62">
        <f t="shared" si="33"/>
        <v>1.2e-5</v>
      </c>
      <c r="Q200" s="67">
        <f t="shared" si="34"/>
        <v>1.2e-7</v>
      </c>
      <c r="R200" s="67">
        <f t="shared" si="35"/>
        <v>1.70775e-7</v>
      </c>
      <c r="S200" s="64">
        <v>14</v>
      </c>
      <c r="T200" s="68">
        <v>7.541</v>
      </c>
      <c r="U200" s="68">
        <v>8.96</v>
      </c>
      <c r="V200" s="69">
        <v>80.952</v>
      </c>
      <c r="W200" s="59">
        <v>416</v>
      </c>
      <c r="X200" s="59">
        <v>95</v>
      </c>
      <c r="Y200" s="59">
        <v>100</v>
      </c>
      <c r="Z200" s="59">
        <v>88</v>
      </c>
      <c r="AA200" s="59">
        <v>0</v>
      </c>
      <c r="AB200" s="59">
        <v>0</v>
      </c>
      <c r="AC200" s="59">
        <v>0</v>
      </c>
      <c r="AD200" s="59">
        <v>0</v>
      </c>
      <c r="AE200" s="59">
        <v>100</v>
      </c>
      <c r="AF200" s="73" t="s">
        <v>38</v>
      </c>
      <c r="AG200" s="73">
        <v>67000</v>
      </c>
      <c r="AH200" s="73" t="s">
        <v>38</v>
      </c>
      <c r="AI200" s="73" t="s">
        <v>38</v>
      </c>
      <c r="AJ200" s="73" t="s">
        <v>38</v>
      </c>
      <c r="AK200" s="73" t="s">
        <v>32</v>
      </c>
      <c r="AL200" s="77" t="str">
        <f>IF(ISBLANK(S200),"",IF(AJ200="Fail","Fail",IF(E200="PL4",IF(AND(T200&gt;STD_01122025!$D$3,U200&lt;STD_01122025!$D$4,OR(AF200="ND",AF200&lt;STD_01122025!$D$7),AH200="ND"),"Pass","Fail"),IF(E200="PL12",IF(AND(S200&lt;STD_01122025!$F$2,T200&gt;STD_01122025!$F$3,U200&lt;STD_01122025!$F$4,V200&gt;STD_01122025!$F$5,X200&gt;STD_01122025!$F$6,OR(AF200="ND",AF200&lt;STD_01122025!$F$7),AH200="ND"),"Pass","Fail"),IF(E200="SuperPL",IF(AND(T200&gt;STD_01122025!$H$3,U200&lt;STD_01122025!$H$4,V200&gt;STD_01122025!$H$5,X200&gt;STD_01122025!$H$6,OR(AF200="ND",AF200&lt;STD_01122025!$H$7),AH200="ND"),"Pass","Fail"),IF(E200="Flight",IF(AND(T200&gt;STD_01122025!$J$3,U200&lt;STD_01122025!$J$4,X200&gt;STD_01122025!$J$6,OR(AF200="ND",AF200&lt;STD_01122025!$J$7),AH200="ND"),"Pass","Fail"),""))))))</f>
        <v>Pass</v>
      </c>
      <c r="AM200" s="62">
        <f>IF(ISBLANK(B200),"",IFERROR(IF(VLOOKUP(B200,'Np PL4 Stock'!$A:$J,10,FALSE)="Np4",D200-VLOOKUP(B200,'Np PL4 Stock'!$A:$E,5,FALSE),D200-VLOOKUP(B200,'Np PL4 Stock'!$A:$E,5,FALSE)-1),""))</f>
        <v>22</v>
      </c>
      <c r="AN200" s="68">
        <v>8.36</v>
      </c>
      <c r="AO200" s="68">
        <v>7.95</v>
      </c>
      <c r="AP200" s="69">
        <v>100</v>
      </c>
      <c r="AQ200" s="64">
        <v>264</v>
      </c>
      <c r="AR200" s="64">
        <v>98</v>
      </c>
      <c r="AS200" s="59">
        <v>100</v>
      </c>
      <c r="AT200" s="73" t="s">
        <v>38</v>
      </c>
      <c r="AU200" s="73">
        <v>85000</v>
      </c>
      <c r="AV200" s="73" t="s">
        <v>38</v>
      </c>
      <c r="AW200" s="73" t="s">
        <v>38</v>
      </c>
      <c r="AX200" s="73" t="s">
        <v>32</v>
      </c>
      <c r="AY200" s="59">
        <v>0</v>
      </c>
      <c r="AZ200" s="59">
        <v>0</v>
      </c>
      <c r="BA200" s="59">
        <v>0</v>
      </c>
      <c r="BB200" s="59">
        <v>0</v>
      </c>
      <c r="BC200" s="59">
        <v>0</v>
      </c>
      <c r="BD200" s="59">
        <v>0</v>
      </c>
      <c r="BE200" s="84" t="s">
        <v>38</v>
      </c>
      <c r="BF200" s="84" t="s">
        <v>38</v>
      </c>
      <c r="BG200" s="84" t="s">
        <v>38</v>
      </c>
      <c r="BH200" s="84" t="s">
        <v>38</v>
      </c>
      <c r="BI200" s="85" t="s">
        <v>502</v>
      </c>
      <c r="BJ200" s="86" t="s">
        <v>258</v>
      </c>
      <c r="BK200" s="64" t="s">
        <v>488</v>
      </c>
      <c r="BL200" s="86" t="s">
        <v>155</v>
      </c>
      <c r="BM200" s="86" t="s">
        <v>178</v>
      </c>
      <c r="BN200" s="86"/>
      <c r="BO200" s="64">
        <v>5</v>
      </c>
      <c r="BP200" s="69">
        <v>256104305100005</v>
      </c>
      <c r="BQ200" s="92">
        <v>0.2</v>
      </c>
      <c r="BR200" s="93">
        <v>0.04</v>
      </c>
      <c r="BS200" s="94">
        <f t="shared" si="38"/>
        <v>0.24</v>
      </c>
      <c r="BT200" s="95">
        <v>0.10155</v>
      </c>
      <c r="BU200" s="101">
        <f t="shared" si="39"/>
        <v>0.34155</v>
      </c>
      <c r="BV200" s="102">
        <f t="shared" si="36"/>
        <v>3.78787878787879</v>
      </c>
      <c r="BW200" s="103">
        <v>240</v>
      </c>
      <c r="BX200" s="104">
        <f t="shared" si="37"/>
        <v>0.00129375</v>
      </c>
      <c r="BY200" s="105">
        <v>1000</v>
      </c>
      <c r="BZ200" s="103" t="s">
        <v>32</v>
      </c>
      <c r="CA200" s="106" t="s">
        <v>189</v>
      </c>
      <c r="CB200" s="107" t="s">
        <v>148</v>
      </c>
      <c r="CC200" s="112" t="s">
        <v>149</v>
      </c>
      <c r="CD200" s="106"/>
      <c r="CE200" s="103" t="s">
        <v>192</v>
      </c>
      <c r="CF200" s="113"/>
      <c r="CG200" s="115">
        <v>2000017941</v>
      </c>
    </row>
    <row r="201" spans="1:85">
      <c r="A201" s="53" t="str">
        <f t="shared" si="30"/>
        <v>D1-06-03-45755</v>
      </c>
      <c r="B201" s="47" t="str">
        <f t="shared" si="31"/>
        <v>D1-06-03</v>
      </c>
      <c r="C201" s="48" t="s">
        <v>43</v>
      </c>
      <c r="D201" s="49">
        <v>45755</v>
      </c>
      <c r="E201" s="50" t="s">
        <v>14</v>
      </c>
      <c r="F201" s="51" t="s">
        <v>15</v>
      </c>
      <c r="G201" s="59">
        <v>3</v>
      </c>
      <c r="H201" s="51" t="s">
        <v>205</v>
      </c>
      <c r="I201" s="59">
        <v>6</v>
      </c>
      <c r="J201" s="60">
        <f>IF(ISBLANK(H201),"",IFERROR(VLOOKUP(B201,'Np PL4 Stock'!$A:$D,4,FALSE),""))</f>
        <v>45732</v>
      </c>
      <c r="K201" s="61">
        <f>IF(ISBLANK(H201),"",SUMIF('Np PL4 Stock'!$A:$A,B201,'Np PL4 Stock'!$N:$N))</f>
        <v>2</v>
      </c>
      <c r="L201" s="62">
        <f>IF(ISBLANK(H201),"",VLOOKUP(LEFT(B201,5),Unit!A:B,2,FALSE))</f>
        <v>20</v>
      </c>
      <c r="M201" s="63" t="str">
        <f>IF(ISBLANK(H201),"",IFERROR(VLOOKUP(B201,'Np PL4 Stock'!$A:$T,20,FALSE),""))</f>
        <v>V1-MB1</v>
      </c>
      <c r="N201" s="63" t="str">
        <f>IF(ISBLANK(H201),"",IFERROR(VLOOKUP(B201,'Np PL4 Stock'!$A:$U,21,FALSE),""))</f>
        <v>SIS</v>
      </c>
      <c r="O201" s="62">
        <f t="shared" si="32"/>
        <v>100</v>
      </c>
      <c r="P201" s="62">
        <f t="shared" si="33"/>
        <v>1.2e-5</v>
      </c>
      <c r="Q201" s="67">
        <f t="shared" si="34"/>
        <v>1.2e-7</v>
      </c>
      <c r="R201" s="67">
        <f t="shared" si="35"/>
        <v>1.6375e-7</v>
      </c>
      <c r="S201" s="64">
        <v>13</v>
      </c>
      <c r="T201" s="68">
        <v>7.57</v>
      </c>
      <c r="U201" s="68">
        <v>8.43</v>
      </c>
      <c r="V201" s="69">
        <v>81</v>
      </c>
      <c r="W201" s="59">
        <v>413</v>
      </c>
      <c r="X201" s="59">
        <v>96</v>
      </c>
      <c r="Y201" s="70">
        <v>100</v>
      </c>
      <c r="Z201" s="59">
        <v>92</v>
      </c>
      <c r="AA201" s="59">
        <v>0</v>
      </c>
      <c r="AB201" s="59">
        <v>0</v>
      </c>
      <c r="AC201" s="59">
        <v>0</v>
      </c>
      <c r="AD201" s="59">
        <v>0</v>
      </c>
      <c r="AE201" s="59">
        <v>100</v>
      </c>
      <c r="AF201" s="73" t="s">
        <v>38</v>
      </c>
      <c r="AG201" s="73">
        <v>56000</v>
      </c>
      <c r="AH201" s="73" t="s">
        <v>38</v>
      </c>
      <c r="AI201" s="73" t="s">
        <v>38</v>
      </c>
      <c r="AJ201" s="73" t="s">
        <v>38</v>
      </c>
      <c r="AK201" s="73" t="s">
        <v>32</v>
      </c>
      <c r="AL201" s="77" t="str">
        <f>IF(ISBLANK(S201),"",IF(AJ201="Fail","Fail",IF(E201="PL4",IF(AND(T201&gt;STD_01122025!$D$3,U201&lt;STD_01122025!$D$4,OR(AF201="ND",AF201&lt;STD_01122025!$D$7),AH201="ND"),"Pass","Fail"),IF(E201="PL12",IF(AND(S201&lt;STD_01122025!$F$2,T201&gt;STD_01122025!$F$3,U201&lt;STD_01122025!$F$4,V201&gt;STD_01122025!$F$5,X201&gt;STD_01122025!$F$6,OR(AF201="ND",AF201&lt;STD_01122025!$F$7),AH201="ND"),"Pass","Fail"),IF(E201="SuperPL",IF(AND(T201&gt;STD_01122025!$H$3,U201&lt;STD_01122025!$H$4,V201&gt;STD_01122025!$H$5,X201&gt;STD_01122025!$H$6,OR(AF201="ND",AF201&lt;STD_01122025!$H$7),AH201="ND"),"Pass","Fail"),IF(E201="Flight",IF(AND(T201&gt;STD_01122025!$J$3,U201&lt;STD_01122025!$J$4,X201&gt;STD_01122025!$J$6,OR(AF201="ND",AF201&lt;STD_01122025!$J$7),AH201="ND"),"Pass","Fail"),""))))))</f>
        <v>Pass</v>
      </c>
      <c r="AM201" s="62">
        <f>IF(ISBLANK(B201),"",IFERROR(IF(VLOOKUP(B201,'Np PL4 Stock'!$A:$J,10,FALSE)="Np4",D201-VLOOKUP(B201,'Np PL4 Stock'!$A:$E,5,FALSE),D201-VLOOKUP(B201,'Np PL4 Stock'!$A:$E,5,FALSE)-1),""))</f>
        <v>23</v>
      </c>
      <c r="AN201" s="68">
        <v>8.707</v>
      </c>
      <c r="AO201" s="68">
        <v>8.81</v>
      </c>
      <c r="AP201" s="69">
        <v>100</v>
      </c>
      <c r="AQ201" s="64">
        <v>237</v>
      </c>
      <c r="AR201" s="64">
        <v>98</v>
      </c>
      <c r="AS201" s="59">
        <v>100</v>
      </c>
      <c r="AT201" s="73">
        <v>5000</v>
      </c>
      <c r="AU201" s="73">
        <v>60000</v>
      </c>
      <c r="AV201" s="73" t="s">
        <v>38</v>
      </c>
      <c r="AW201" s="73" t="s">
        <v>38</v>
      </c>
      <c r="AX201" s="73" t="s">
        <v>32</v>
      </c>
      <c r="AY201" s="59">
        <v>0</v>
      </c>
      <c r="AZ201" s="59">
        <v>0</v>
      </c>
      <c r="BA201" s="59">
        <v>0</v>
      </c>
      <c r="BB201" s="59">
        <v>0</v>
      </c>
      <c r="BC201" s="59">
        <v>0</v>
      </c>
      <c r="BD201" s="59">
        <v>0</v>
      </c>
      <c r="BE201" s="84" t="s">
        <v>38</v>
      </c>
      <c r="BF201" s="84" t="s">
        <v>38</v>
      </c>
      <c r="BG201" s="84" t="s">
        <v>38</v>
      </c>
      <c r="BH201" s="84" t="s">
        <v>38</v>
      </c>
      <c r="BI201" s="85" t="s">
        <v>585</v>
      </c>
      <c r="BJ201" s="64" t="s">
        <v>262</v>
      </c>
      <c r="BK201" s="64" t="s">
        <v>523</v>
      </c>
      <c r="BL201" s="86" t="s">
        <v>155</v>
      </c>
      <c r="BM201" s="86" t="s">
        <v>178</v>
      </c>
      <c r="BN201" s="86"/>
      <c r="BO201" s="59">
        <v>16</v>
      </c>
      <c r="BP201" s="69">
        <v>256104305100007</v>
      </c>
      <c r="BQ201" s="92">
        <v>0.2</v>
      </c>
      <c r="BR201" s="93">
        <v>0.04</v>
      </c>
      <c r="BS201" s="94">
        <f t="shared" si="38"/>
        <v>0.24</v>
      </c>
      <c r="BT201" s="95">
        <v>0.0875</v>
      </c>
      <c r="BU201" s="101">
        <f t="shared" si="39"/>
        <v>0.3275</v>
      </c>
      <c r="BV201" s="102">
        <f t="shared" si="36"/>
        <v>4.21940928270042</v>
      </c>
      <c r="BW201" s="103">
        <v>240</v>
      </c>
      <c r="BX201" s="104">
        <f t="shared" si="37"/>
        <v>0.00138185654008439</v>
      </c>
      <c r="BY201" s="105">
        <v>1000</v>
      </c>
      <c r="BZ201" s="103" t="s">
        <v>32</v>
      </c>
      <c r="CA201" s="106" t="s">
        <v>189</v>
      </c>
      <c r="CB201" s="107" t="s">
        <v>148</v>
      </c>
      <c r="CC201" s="112" t="s">
        <v>149</v>
      </c>
      <c r="CD201" s="106"/>
      <c r="CE201" s="103" t="s">
        <v>192</v>
      </c>
      <c r="CF201" s="113"/>
      <c r="CG201" s="114">
        <v>2000026436</v>
      </c>
    </row>
    <row r="202" spans="1:85">
      <c r="A202" s="53" t="str">
        <f t="shared" si="30"/>
        <v>D1-07-03-45755</v>
      </c>
      <c r="B202" s="47" t="str">
        <f t="shared" si="31"/>
        <v>D1-07-03</v>
      </c>
      <c r="C202" s="48" t="s">
        <v>43</v>
      </c>
      <c r="D202" s="49">
        <v>45755</v>
      </c>
      <c r="E202" s="50" t="s">
        <v>14</v>
      </c>
      <c r="F202" s="51" t="s">
        <v>15</v>
      </c>
      <c r="G202" s="59">
        <v>3</v>
      </c>
      <c r="H202" s="51" t="s">
        <v>205</v>
      </c>
      <c r="I202" s="59">
        <v>7</v>
      </c>
      <c r="J202" s="60">
        <f>IF(ISBLANK(H202),"",IFERROR(VLOOKUP(B202,'Np PL4 Stock'!$A:$D,4,FALSE),""))</f>
        <v>45732</v>
      </c>
      <c r="K202" s="61">
        <f>IF(ISBLANK(H202),"",SUMIF('Np PL4 Stock'!$A:$A,B202,'Np PL4 Stock'!$N:$N))</f>
        <v>2</v>
      </c>
      <c r="L202" s="62">
        <f>IF(ISBLANK(H202),"",VLOOKUP(LEFT(B202,5),Unit!A:B,2,FALSE))</f>
        <v>20</v>
      </c>
      <c r="M202" s="63" t="str">
        <f>IF(ISBLANK(H202),"",IFERROR(VLOOKUP(B202,'Np PL4 Stock'!$A:$T,20,FALSE),""))</f>
        <v>V1-MB1</v>
      </c>
      <c r="N202" s="63" t="str">
        <f>IF(ISBLANK(H202),"",IFERROR(VLOOKUP(B202,'Np PL4 Stock'!$A:$U,21,FALSE),""))</f>
        <v>SIS</v>
      </c>
      <c r="O202" s="62">
        <f t="shared" si="32"/>
        <v>100</v>
      </c>
      <c r="P202" s="62">
        <f t="shared" si="33"/>
        <v>9e-6</v>
      </c>
      <c r="Q202" s="67">
        <f t="shared" si="34"/>
        <v>5.45e-7</v>
      </c>
      <c r="R202" s="67">
        <f t="shared" si="35"/>
        <v>7.211e-7</v>
      </c>
      <c r="S202" s="64">
        <v>13</v>
      </c>
      <c r="T202" s="68">
        <v>7.63</v>
      </c>
      <c r="U202" s="68">
        <v>8.53</v>
      </c>
      <c r="V202" s="69">
        <v>78.571</v>
      </c>
      <c r="W202" s="59">
        <v>398</v>
      </c>
      <c r="X202" s="59">
        <v>96</v>
      </c>
      <c r="Y202" s="59">
        <v>100</v>
      </c>
      <c r="Z202" s="59">
        <v>84</v>
      </c>
      <c r="AA202" s="59">
        <v>0</v>
      </c>
      <c r="AB202" s="59">
        <v>0</v>
      </c>
      <c r="AC202" s="59">
        <v>0</v>
      </c>
      <c r="AD202" s="59">
        <v>0</v>
      </c>
      <c r="AE202" s="59">
        <v>100</v>
      </c>
      <c r="AF202" s="73" t="s">
        <v>38</v>
      </c>
      <c r="AG202" s="73">
        <v>58500</v>
      </c>
      <c r="AH202" s="73" t="s">
        <v>38</v>
      </c>
      <c r="AI202" s="73" t="s">
        <v>38</v>
      </c>
      <c r="AJ202" s="73" t="s">
        <v>38</v>
      </c>
      <c r="AK202" s="73" t="s">
        <v>32</v>
      </c>
      <c r="AL202" s="77" t="str">
        <f>IF(ISBLANK(S202),"",IF(AJ202="Fail","Fail",IF(E202="PL4",IF(AND(T202&gt;STD_01122025!$D$3,U202&lt;STD_01122025!$D$4,OR(AF202="ND",AF202&lt;STD_01122025!$D$7),AH202="ND"),"Pass","Fail"),IF(E202="PL12",IF(AND(S202&lt;STD_01122025!$F$2,T202&gt;STD_01122025!$F$3,U202&lt;STD_01122025!$F$4,V202&gt;STD_01122025!$F$5,X202&gt;STD_01122025!$F$6,OR(AF202="ND",AF202&lt;STD_01122025!$F$7),AH202="ND"),"Pass","Fail"),IF(E202="SuperPL",IF(AND(T202&gt;STD_01122025!$H$3,U202&lt;STD_01122025!$H$4,V202&gt;STD_01122025!$H$5,X202&gt;STD_01122025!$H$6,OR(AF202="ND",AF202&lt;STD_01122025!$H$7),AH202="ND"),"Pass","Fail"),IF(E202="Flight",IF(AND(T202&gt;STD_01122025!$J$3,U202&lt;STD_01122025!$J$4,X202&gt;STD_01122025!$J$6,OR(AF202="ND",AF202&lt;STD_01122025!$J$7),AH202="ND"),"Pass","Fail"),""))))))</f>
        <v>Pass</v>
      </c>
      <c r="AM202" s="62">
        <f>IF(ISBLANK(B202),"",IFERROR(IF(VLOOKUP(B202,'Np PL4 Stock'!$A:$J,10,FALSE)="Np4",D202-VLOOKUP(B202,'Np PL4 Stock'!$A:$E,5,FALSE),D202-VLOOKUP(B202,'Np PL4 Stock'!$A:$E,5,FALSE)-1),""))</f>
        <v>23</v>
      </c>
      <c r="AN202" s="68">
        <v>8.94</v>
      </c>
      <c r="AO202" s="68">
        <v>9.78</v>
      </c>
      <c r="AP202" s="69">
        <v>98</v>
      </c>
      <c r="AQ202" s="64">
        <v>223</v>
      </c>
      <c r="AR202" s="64">
        <v>99</v>
      </c>
      <c r="AS202" s="59">
        <v>100</v>
      </c>
      <c r="AT202" s="73">
        <v>7500</v>
      </c>
      <c r="AU202" s="73">
        <v>75000</v>
      </c>
      <c r="AV202" s="73" t="s">
        <v>38</v>
      </c>
      <c r="AW202" s="73" t="s">
        <v>38</v>
      </c>
      <c r="AX202" s="73" t="s">
        <v>32</v>
      </c>
      <c r="AY202" s="59">
        <v>0</v>
      </c>
      <c r="AZ202" s="59">
        <v>0</v>
      </c>
      <c r="BA202" s="59">
        <v>0</v>
      </c>
      <c r="BB202" s="59">
        <v>0</v>
      </c>
      <c r="BC202" s="59">
        <v>0</v>
      </c>
      <c r="BD202" s="59">
        <v>0</v>
      </c>
      <c r="BE202" s="84" t="s">
        <v>38</v>
      </c>
      <c r="BF202" s="84" t="s">
        <v>38</v>
      </c>
      <c r="BG202" s="84" t="s">
        <v>38</v>
      </c>
      <c r="BH202" s="84" t="s">
        <v>38</v>
      </c>
      <c r="BI202" s="85" t="s">
        <v>585</v>
      </c>
      <c r="BJ202" s="86" t="s">
        <v>262</v>
      </c>
      <c r="BK202" s="64" t="s">
        <v>523</v>
      </c>
      <c r="BL202" s="86" t="s">
        <v>155</v>
      </c>
      <c r="BM202" s="86" t="s">
        <v>178</v>
      </c>
      <c r="BN202" s="86"/>
      <c r="BO202" s="59">
        <v>16</v>
      </c>
      <c r="BP202" s="69">
        <v>256104305100007</v>
      </c>
      <c r="BQ202" s="92">
        <v>0.15</v>
      </c>
      <c r="BR202" s="93">
        <v>0.03</v>
      </c>
      <c r="BS202" s="94">
        <f t="shared" si="38"/>
        <v>0.18</v>
      </c>
      <c r="BT202" s="95">
        <v>0.0558</v>
      </c>
      <c r="BU202" s="101">
        <f t="shared" si="39"/>
        <v>0.2358</v>
      </c>
      <c r="BV202" s="102">
        <f t="shared" si="36"/>
        <v>4.48430493273543</v>
      </c>
      <c r="BW202" s="103">
        <v>180</v>
      </c>
      <c r="BX202" s="104">
        <f t="shared" si="37"/>
        <v>0.00105739910313901</v>
      </c>
      <c r="BY202" s="105">
        <v>1000</v>
      </c>
      <c r="BZ202" s="103" t="s">
        <v>32</v>
      </c>
      <c r="CA202" s="106" t="s">
        <v>189</v>
      </c>
      <c r="CB202" s="107" t="s">
        <v>148</v>
      </c>
      <c r="CC202" s="112" t="s">
        <v>149</v>
      </c>
      <c r="CD202" s="106"/>
      <c r="CE202" s="103" t="s">
        <v>192</v>
      </c>
      <c r="CF202" s="113"/>
      <c r="CG202" s="115">
        <v>2000026436</v>
      </c>
    </row>
    <row r="203" spans="1:85">
      <c r="A203" s="53" t="str">
        <f t="shared" si="30"/>
        <v>D1-10-03-45755</v>
      </c>
      <c r="B203" s="47" t="str">
        <f t="shared" si="31"/>
        <v>D1-10-03</v>
      </c>
      <c r="C203" s="48" t="s">
        <v>43</v>
      </c>
      <c r="D203" s="49">
        <v>45755</v>
      </c>
      <c r="E203" s="50" t="s">
        <v>14</v>
      </c>
      <c r="F203" s="51" t="s">
        <v>15</v>
      </c>
      <c r="G203" s="59">
        <v>3</v>
      </c>
      <c r="H203" s="51" t="s">
        <v>205</v>
      </c>
      <c r="I203" s="59">
        <v>10</v>
      </c>
      <c r="J203" s="60">
        <f>IF(ISBLANK(H203),"",IFERROR(VLOOKUP(B203,'Np PL4 Stock'!$A:$D,4,FALSE),""))</f>
        <v>45732</v>
      </c>
      <c r="K203" s="61">
        <f>IF(ISBLANK(H203),"",SUMIF('Np PL4 Stock'!$A:$A,B203,'Np PL4 Stock'!$N:$N))</f>
        <v>1.5</v>
      </c>
      <c r="L203" s="62">
        <f>IF(ISBLANK(H203),"",VLOOKUP(LEFT(B203,5),Unit!A:B,2,FALSE))</f>
        <v>20</v>
      </c>
      <c r="M203" s="63" t="str">
        <f>IF(ISBLANK(H203),"",IFERROR(VLOOKUP(B203,'Np PL4 Stock'!$A:$T,20,FALSE),""))</f>
        <v>V1-MD1</v>
      </c>
      <c r="N203" s="63" t="str">
        <f>IF(ISBLANK(H203),"",IFERROR(VLOOKUP(B203,'Np PL4 Stock'!$A:$U,21,FALSE),""))</f>
        <v>Konabay</v>
      </c>
      <c r="O203" s="62">
        <f t="shared" si="32"/>
        <v>75</v>
      </c>
      <c r="P203" s="62">
        <f t="shared" si="33"/>
        <v>2.26875e-5</v>
      </c>
      <c r="Q203" s="67">
        <f t="shared" si="34"/>
        <v>3.025e-7</v>
      </c>
      <c r="R203" s="67">
        <f t="shared" si="35"/>
        <v>4.27334666666667e-7</v>
      </c>
      <c r="S203" s="64">
        <v>13</v>
      </c>
      <c r="T203" s="68">
        <v>7.57</v>
      </c>
      <c r="U203" s="68">
        <v>8.08</v>
      </c>
      <c r="V203" s="69">
        <v>79.592</v>
      </c>
      <c r="W203" s="59">
        <v>411</v>
      </c>
      <c r="X203" s="64">
        <v>95</v>
      </c>
      <c r="Y203" s="70">
        <v>100</v>
      </c>
      <c r="Z203" s="59">
        <v>80</v>
      </c>
      <c r="AA203" s="59">
        <v>0</v>
      </c>
      <c r="AB203" s="59">
        <v>0</v>
      </c>
      <c r="AC203" s="59">
        <v>0</v>
      </c>
      <c r="AD203" s="59">
        <v>0</v>
      </c>
      <c r="AE203" s="59">
        <v>100</v>
      </c>
      <c r="AF203" s="73" t="s">
        <v>38</v>
      </c>
      <c r="AG203" s="73">
        <v>97500</v>
      </c>
      <c r="AH203" s="73" t="s">
        <v>38</v>
      </c>
      <c r="AI203" s="73" t="s">
        <v>38</v>
      </c>
      <c r="AJ203" s="73" t="s">
        <v>38</v>
      </c>
      <c r="AK203" s="73" t="s">
        <v>32</v>
      </c>
      <c r="AL203" s="77" t="str">
        <f>IF(ISBLANK(S203),"",IF(AJ203="Fail","Fail",IF(E203="PL4",IF(AND(T203&gt;STD_01122025!$D$3,U203&lt;STD_01122025!$D$4,OR(AF203="ND",AF203&lt;STD_01122025!$D$7),AH203="ND"),"Pass","Fail"),IF(E203="PL12",IF(AND(S203&lt;STD_01122025!$F$2,T203&gt;STD_01122025!$F$3,U203&lt;STD_01122025!$F$4,V203&gt;STD_01122025!$F$5,X203&gt;STD_01122025!$F$6,OR(AF203="ND",AF203&lt;STD_01122025!$F$7),AH203="ND"),"Pass","Fail"),IF(E203="SuperPL",IF(AND(T203&gt;STD_01122025!$H$3,U203&lt;STD_01122025!$H$4,V203&gt;STD_01122025!$H$5,X203&gt;STD_01122025!$H$6,OR(AF203="ND",AF203&lt;STD_01122025!$H$7),AH203="ND"),"Pass","Fail"),IF(E203="Flight",IF(AND(T203&gt;STD_01122025!$J$3,U203&lt;STD_01122025!$J$4,X203&gt;STD_01122025!$J$6,OR(AF203="ND",AF203&lt;STD_01122025!$J$7),AH203="ND"),"Pass","Fail"),""))))))</f>
        <v>Pass</v>
      </c>
      <c r="AM203" s="62">
        <f>IF(ISBLANK(B203),"",IFERROR(IF(VLOOKUP(B203,'Np PL4 Stock'!$A:$J,10,FALSE)="Np4",D203-VLOOKUP(B203,'Np PL4 Stock'!$A:$E,5,FALSE),D203-VLOOKUP(B203,'Np PL4 Stock'!$A:$E,5,FALSE)-1),""))</f>
        <v>23</v>
      </c>
      <c r="AN203" s="68">
        <v>9.04</v>
      </c>
      <c r="AO203" s="68">
        <v>9.09</v>
      </c>
      <c r="AP203" s="69">
        <v>100</v>
      </c>
      <c r="AQ203" s="64">
        <v>208</v>
      </c>
      <c r="AR203" s="64">
        <v>98</v>
      </c>
      <c r="AS203" s="59">
        <v>100</v>
      </c>
      <c r="AT203" s="73">
        <v>6000</v>
      </c>
      <c r="AU203" s="73">
        <v>50000</v>
      </c>
      <c r="AV203" s="73" t="s">
        <v>38</v>
      </c>
      <c r="AW203" s="73" t="s">
        <v>38</v>
      </c>
      <c r="AX203" s="73" t="s">
        <v>32</v>
      </c>
      <c r="AY203" s="59">
        <v>0</v>
      </c>
      <c r="AZ203" s="59">
        <v>0</v>
      </c>
      <c r="BA203" s="59">
        <v>0</v>
      </c>
      <c r="BB203" s="59">
        <v>0</v>
      </c>
      <c r="BC203" s="59">
        <v>0</v>
      </c>
      <c r="BD203" s="59">
        <v>0</v>
      </c>
      <c r="BE203" s="84" t="s">
        <v>38</v>
      </c>
      <c r="BF203" s="84" t="s">
        <v>38</v>
      </c>
      <c r="BG203" s="84" t="s">
        <v>38</v>
      </c>
      <c r="BH203" s="84" t="s">
        <v>38</v>
      </c>
      <c r="BI203" s="85" t="s">
        <v>527</v>
      </c>
      <c r="BJ203" s="64" t="s">
        <v>258</v>
      </c>
      <c r="BK203" s="64" t="s">
        <v>488</v>
      </c>
      <c r="BL203" s="86" t="s">
        <v>155</v>
      </c>
      <c r="BM203" s="86" t="s">
        <v>178</v>
      </c>
      <c r="BN203" s="86"/>
      <c r="BO203" s="59">
        <v>5</v>
      </c>
      <c r="BP203" s="69">
        <v>256104305100006</v>
      </c>
      <c r="BQ203" s="92">
        <v>0.378125</v>
      </c>
      <c r="BR203" s="93">
        <v>0.075625</v>
      </c>
      <c r="BS203" s="94">
        <f t="shared" si="38"/>
        <v>0.45375</v>
      </c>
      <c r="BT203" s="95">
        <v>0.187252</v>
      </c>
      <c r="BU203" s="101">
        <f t="shared" si="39"/>
        <v>0.641002</v>
      </c>
      <c r="BV203" s="102">
        <f t="shared" si="36"/>
        <v>4.80769230769231</v>
      </c>
      <c r="BW203" s="103">
        <v>504</v>
      </c>
      <c r="BX203" s="104">
        <f t="shared" si="37"/>
        <v>0.00308174038461538</v>
      </c>
      <c r="BY203" s="105">
        <v>900</v>
      </c>
      <c r="BZ203" s="103" t="s">
        <v>32</v>
      </c>
      <c r="CA203" s="106" t="s">
        <v>189</v>
      </c>
      <c r="CB203" s="107" t="s">
        <v>148</v>
      </c>
      <c r="CC203" s="112" t="s">
        <v>149</v>
      </c>
      <c r="CD203" s="106"/>
      <c r="CE203" s="103" t="s">
        <v>192</v>
      </c>
      <c r="CF203" s="113"/>
      <c r="CG203" s="114">
        <v>2000019562</v>
      </c>
    </row>
    <row r="204" spans="1:85">
      <c r="A204" s="53" t="str">
        <f t="shared" si="30"/>
        <v>A1-04-03-45755</v>
      </c>
      <c r="B204" s="47" t="str">
        <f t="shared" si="31"/>
        <v>A1-04-03</v>
      </c>
      <c r="C204" s="48" t="s">
        <v>43</v>
      </c>
      <c r="D204" s="49">
        <v>45755</v>
      </c>
      <c r="E204" s="50" t="s">
        <v>14</v>
      </c>
      <c r="F204" s="51" t="s">
        <v>15</v>
      </c>
      <c r="G204" s="59">
        <v>3</v>
      </c>
      <c r="H204" s="51" t="s">
        <v>144</v>
      </c>
      <c r="I204" s="64">
        <v>4</v>
      </c>
      <c r="J204" s="60">
        <f>IF(ISBLANK(H204),"",IFERROR(VLOOKUP(B204,'Np PL4 Stock'!$A:$D,4,FALSE),""))</f>
        <v>45738</v>
      </c>
      <c r="K204" s="61">
        <f>IF(ISBLANK(H204),"",SUMIF('Np PL4 Stock'!$A:$A,B204,'Np PL4 Stock'!$N:$N))</f>
        <v>1.5</v>
      </c>
      <c r="L204" s="62">
        <f>IF(ISBLANK(H204),"",VLOOKUP(LEFT(B204,5),Unit!A:B,2,FALSE))</f>
        <v>16</v>
      </c>
      <c r="M204" s="63" t="str">
        <f>IF(ISBLANK(H204),"",IFERROR(VLOOKUP(B204,'Np PL4 Stock'!$A:$T,20,FALSE),""))</f>
        <v>V1-MD1</v>
      </c>
      <c r="N204" s="63" t="str">
        <f>IF(ISBLANK(H204),"",IFERROR(VLOOKUP(B204,'Np PL4 Stock'!$A:$U,21,FALSE),""))</f>
        <v>Konabay</v>
      </c>
      <c r="O204" s="62">
        <f t="shared" si="32"/>
        <v>93.75</v>
      </c>
      <c r="P204" s="62">
        <f t="shared" si="33"/>
        <v>1.5e-5</v>
      </c>
      <c r="Q204" s="67">
        <f t="shared" si="34"/>
        <v>6.32e-7</v>
      </c>
      <c r="R204" s="67">
        <f t="shared" si="35"/>
        <v>8.86888666666667e-7</v>
      </c>
      <c r="S204" s="64">
        <v>12</v>
      </c>
      <c r="T204" s="68">
        <v>7.62</v>
      </c>
      <c r="U204" s="68">
        <v>7.971</v>
      </c>
      <c r="V204" s="69">
        <v>79.762</v>
      </c>
      <c r="W204" s="59">
        <v>391</v>
      </c>
      <c r="X204" s="59">
        <v>96</v>
      </c>
      <c r="Y204" s="59">
        <v>100</v>
      </c>
      <c r="Z204" s="59">
        <v>88</v>
      </c>
      <c r="AA204" s="59">
        <v>0</v>
      </c>
      <c r="AB204" s="59">
        <v>0</v>
      </c>
      <c r="AC204" s="59">
        <v>0</v>
      </c>
      <c r="AD204" s="59">
        <v>0</v>
      </c>
      <c r="AE204" s="59">
        <v>100</v>
      </c>
      <c r="AF204" s="73" t="s">
        <v>38</v>
      </c>
      <c r="AG204" s="73">
        <v>92500</v>
      </c>
      <c r="AH204" s="73" t="s">
        <v>38</v>
      </c>
      <c r="AI204" s="73" t="s">
        <v>38</v>
      </c>
      <c r="AJ204" s="73" t="s">
        <v>38</v>
      </c>
      <c r="AK204" s="73" t="s">
        <v>32</v>
      </c>
      <c r="AL204" s="77" t="str">
        <f>IF(ISBLANK(S204),"",IF(AJ204="Fail","Fail",IF(E204="PL4",IF(AND(T204&gt;STD_01122025!$D$3,U204&lt;STD_01122025!$D$4,OR(AF204="ND",AF204&lt;STD_01122025!$D$7),AH204="ND"),"Pass","Fail"),IF(E204="PL12",IF(AND(S204&lt;STD_01122025!$F$2,T204&gt;STD_01122025!$F$3,U204&lt;STD_01122025!$F$4,V204&gt;STD_01122025!$F$5,X204&gt;STD_01122025!$F$6,OR(AF204="ND",AF204&lt;STD_01122025!$F$7),AH204="ND"),"Pass","Fail"),IF(E204="SuperPL",IF(AND(T204&gt;STD_01122025!$H$3,U204&lt;STD_01122025!$H$4,V204&gt;STD_01122025!$H$5,X204&gt;STD_01122025!$H$6,OR(AF204="ND",AF204&lt;STD_01122025!$H$7),AH204="ND"),"Pass","Fail"),IF(E204="Flight",IF(AND(T204&gt;STD_01122025!$J$3,U204&lt;STD_01122025!$J$4,X204&gt;STD_01122025!$J$6,OR(AF204="ND",AF204&lt;STD_01122025!$J$7),AH204="ND"),"Pass","Fail"),""))))))</f>
        <v>Pass</v>
      </c>
      <c r="AM204" s="62">
        <f>IF(ISBLANK(B204),"",IFERROR(IF(VLOOKUP(B204,'Np PL4 Stock'!$A:$J,10,FALSE)="Np4",D204-VLOOKUP(B204,'Np PL4 Stock'!$A:$E,5,FALSE),D204-VLOOKUP(B204,'Np PL4 Stock'!$A:$E,5,FALSE)-1),""))</f>
        <v>17</v>
      </c>
      <c r="AN204" s="68">
        <v>9.04</v>
      </c>
      <c r="AO204" s="68">
        <v>9.56</v>
      </c>
      <c r="AP204" s="69">
        <v>100</v>
      </c>
      <c r="AQ204" s="64">
        <v>210</v>
      </c>
      <c r="AR204" s="64">
        <v>97</v>
      </c>
      <c r="AS204" s="59">
        <v>100</v>
      </c>
      <c r="AT204" s="73" t="s">
        <v>38</v>
      </c>
      <c r="AU204" s="73">
        <v>30000</v>
      </c>
      <c r="AV204" s="73" t="s">
        <v>38</v>
      </c>
      <c r="AW204" s="73" t="s">
        <v>38</v>
      </c>
      <c r="AX204" s="73" t="s">
        <v>32</v>
      </c>
      <c r="AY204" s="59">
        <v>0</v>
      </c>
      <c r="AZ204" s="59">
        <v>0</v>
      </c>
      <c r="BA204" s="59">
        <v>0</v>
      </c>
      <c r="BB204" s="59">
        <v>0</v>
      </c>
      <c r="BC204" s="59">
        <v>0</v>
      </c>
      <c r="BD204" s="59">
        <v>0</v>
      </c>
      <c r="BE204" s="84" t="s">
        <v>38</v>
      </c>
      <c r="BF204" s="84" t="s">
        <v>38</v>
      </c>
      <c r="BG204" s="84" t="s">
        <v>38</v>
      </c>
      <c r="BH204" s="84" t="s">
        <v>38</v>
      </c>
      <c r="BI204" s="85" t="s">
        <v>527</v>
      </c>
      <c r="BJ204" s="64" t="s">
        <v>258</v>
      </c>
      <c r="BK204" s="64" t="s">
        <v>488</v>
      </c>
      <c r="BL204" s="86" t="s">
        <v>155</v>
      </c>
      <c r="BM204" s="86" t="s">
        <v>178</v>
      </c>
      <c r="BN204" s="86"/>
      <c r="BO204" s="64">
        <v>5</v>
      </c>
      <c r="BP204" s="69">
        <v>256104305100006</v>
      </c>
      <c r="BQ204" s="92">
        <v>0.2</v>
      </c>
      <c r="BR204" s="93">
        <v>0.04</v>
      </c>
      <c r="BS204" s="94">
        <f t="shared" si="38"/>
        <v>0.24</v>
      </c>
      <c r="BT204" s="95">
        <v>0.097248</v>
      </c>
      <c r="BU204" s="101">
        <f t="shared" si="39"/>
        <v>0.337248</v>
      </c>
      <c r="BV204" s="102">
        <f t="shared" si="36"/>
        <v>4.76190476190476</v>
      </c>
      <c r="BW204" s="103">
        <v>267</v>
      </c>
      <c r="BX204" s="104">
        <f t="shared" si="37"/>
        <v>0.00160594285714286</v>
      </c>
      <c r="BY204" s="105">
        <v>900</v>
      </c>
      <c r="BZ204" s="103" t="s">
        <v>32</v>
      </c>
      <c r="CA204" s="106" t="s">
        <v>189</v>
      </c>
      <c r="CB204" s="107" t="s">
        <v>148</v>
      </c>
      <c r="CC204" s="112" t="s">
        <v>149</v>
      </c>
      <c r="CD204" s="106"/>
      <c r="CE204" s="103" t="s">
        <v>192</v>
      </c>
      <c r="CF204" s="113"/>
      <c r="CG204" s="114">
        <v>2000019562</v>
      </c>
    </row>
    <row r="205" spans="1:85">
      <c r="A205" s="53" t="str">
        <f t="shared" si="30"/>
        <v>A1-01-03-45756</v>
      </c>
      <c r="B205" s="47" t="str">
        <f t="shared" si="31"/>
        <v>A1-01-03</v>
      </c>
      <c r="C205" s="48" t="s">
        <v>43</v>
      </c>
      <c r="D205" s="49">
        <v>45756</v>
      </c>
      <c r="E205" s="50" t="s">
        <v>14</v>
      </c>
      <c r="F205" s="51" t="s">
        <v>15</v>
      </c>
      <c r="G205" s="59">
        <v>3</v>
      </c>
      <c r="H205" s="51" t="s">
        <v>144</v>
      </c>
      <c r="I205" s="59">
        <v>1</v>
      </c>
      <c r="J205" s="60">
        <f>IF(ISBLANK(H205),"",IFERROR(VLOOKUP(B205,'Np PL4 Stock'!$A:$D,4,FALSE),""))</f>
        <v>45738</v>
      </c>
      <c r="K205" s="61">
        <f>IF(ISBLANK(H205),"",SUMIF('Np PL4 Stock'!$A:$A,B205,'Np PL4 Stock'!$N:$N))</f>
        <v>2</v>
      </c>
      <c r="L205" s="62">
        <f>IF(ISBLANK(H205),"",VLOOKUP(LEFT(B205,5),Unit!A:B,2,FALSE))</f>
        <v>16</v>
      </c>
      <c r="M205" s="63" t="str">
        <f>IF(ISBLANK(H205),"",IFERROR(VLOOKUP(B205,'Np PL4 Stock'!$A:$T,20,FALSE),""))</f>
        <v>V1-MB1</v>
      </c>
      <c r="N205" s="63" t="str">
        <f>IF(ISBLANK(H205),"",IFERROR(VLOOKUP(B205,'Np PL4 Stock'!$A:$U,21,FALSE),""))</f>
        <v>SIS</v>
      </c>
      <c r="O205" s="62">
        <f t="shared" si="32"/>
        <v>125</v>
      </c>
      <c r="P205" s="62">
        <f t="shared" si="33"/>
        <v>4.4375e-5</v>
      </c>
      <c r="Q205" s="67">
        <f t="shared" si="34"/>
        <v>3.55e-7</v>
      </c>
      <c r="R205" s="67">
        <f t="shared" si="35"/>
        <v>5.0225e-7</v>
      </c>
      <c r="S205" s="64">
        <v>13</v>
      </c>
      <c r="T205" s="68">
        <v>7.662</v>
      </c>
      <c r="U205" s="68">
        <v>6.345</v>
      </c>
      <c r="V205" s="69">
        <v>93.333</v>
      </c>
      <c r="W205" s="59">
        <v>394</v>
      </c>
      <c r="X205" s="70">
        <v>95</v>
      </c>
      <c r="Y205" s="59">
        <v>100</v>
      </c>
      <c r="Z205" s="71">
        <v>84</v>
      </c>
      <c r="AA205" s="59">
        <v>0</v>
      </c>
      <c r="AB205" s="59">
        <v>0</v>
      </c>
      <c r="AC205" s="59">
        <v>0</v>
      </c>
      <c r="AD205" s="59">
        <v>0</v>
      </c>
      <c r="AE205" s="59">
        <v>100</v>
      </c>
      <c r="AF205" s="73" t="s">
        <v>38</v>
      </c>
      <c r="AG205" s="73">
        <v>45000</v>
      </c>
      <c r="AH205" s="73" t="s">
        <v>38</v>
      </c>
      <c r="AI205" s="73" t="s">
        <v>38</v>
      </c>
      <c r="AJ205" s="73" t="s">
        <v>38</v>
      </c>
      <c r="AK205" s="73" t="s">
        <v>32</v>
      </c>
      <c r="AL205" s="77" t="str">
        <f>IF(ISBLANK(S205),"",IF(AJ205="Fail","Fail",IF(E205="PL4",IF(AND(T205&gt;STD_01122025!$D$3,U205&lt;STD_01122025!$D$4,OR(AF205="ND",AF205&lt;STD_01122025!$D$7),AH205="ND"),"Pass","Fail"),IF(E205="PL12",IF(AND(S205&lt;STD_01122025!$F$2,T205&gt;STD_01122025!$F$3,U205&lt;STD_01122025!$F$4,V205&gt;STD_01122025!$F$5,X205&gt;STD_01122025!$F$6,OR(AF205="ND",AF205&lt;STD_01122025!$F$7),AH205="ND"),"Pass","Fail"),IF(E205="SuperPL",IF(AND(T205&gt;STD_01122025!$H$3,U205&lt;STD_01122025!$H$4,V205&gt;STD_01122025!$H$5,X205&gt;STD_01122025!$H$6,OR(AF205="ND",AF205&lt;STD_01122025!$H$7),AH205="ND"),"Pass","Fail"),IF(E205="Flight",IF(AND(T205&gt;STD_01122025!$J$3,U205&lt;STD_01122025!$J$4,X205&gt;STD_01122025!$J$6,OR(AF205="ND",AF205&lt;STD_01122025!$J$7),AH205="ND"),"Pass","Fail"),""))))))</f>
        <v>Pass</v>
      </c>
      <c r="AM205" s="62">
        <f>IF(ISBLANK(B205),"",IFERROR(IF(VLOOKUP(B205,'Np PL4 Stock'!$A:$J,10,FALSE)="Np4",D205-VLOOKUP(B205,'Np PL4 Stock'!$A:$E,5,FALSE),D205-VLOOKUP(B205,'Np PL4 Stock'!$A:$E,5,FALSE)-1),""))</f>
        <v>18</v>
      </c>
      <c r="AN205" s="68">
        <v>8.66</v>
      </c>
      <c r="AO205" s="68">
        <v>8.4</v>
      </c>
      <c r="AP205" s="69">
        <v>100</v>
      </c>
      <c r="AQ205" s="64">
        <v>244</v>
      </c>
      <c r="AR205" s="64">
        <v>95</v>
      </c>
      <c r="AS205" s="59">
        <v>100</v>
      </c>
      <c r="AT205" s="73">
        <v>4000</v>
      </c>
      <c r="AU205" s="73">
        <v>50000</v>
      </c>
      <c r="AV205" s="73" t="s">
        <v>38</v>
      </c>
      <c r="AW205" s="73" t="s">
        <v>38</v>
      </c>
      <c r="AX205" s="73" t="s">
        <v>32</v>
      </c>
      <c r="AY205" s="59">
        <v>0</v>
      </c>
      <c r="AZ205" s="59">
        <v>0</v>
      </c>
      <c r="BA205" s="59">
        <v>0</v>
      </c>
      <c r="BB205" s="59">
        <v>0</v>
      </c>
      <c r="BC205" s="59">
        <v>0</v>
      </c>
      <c r="BD205" s="59">
        <v>0</v>
      </c>
      <c r="BE205" s="84" t="s">
        <v>38</v>
      </c>
      <c r="BF205" s="84" t="s">
        <v>38</v>
      </c>
      <c r="BG205" s="84" t="s">
        <v>38</v>
      </c>
      <c r="BH205" s="84" t="s">
        <v>38</v>
      </c>
      <c r="BI205" s="85" t="s">
        <v>541</v>
      </c>
      <c r="BJ205" s="64" t="s">
        <v>273</v>
      </c>
      <c r="BK205" s="64" t="s">
        <v>542</v>
      </c>
      <c r="BL205" s="86" t="s">
        <v>196</v>
      </c>
      <c r="BM205" s="86" t="s">
        <v>178</v>
      </c>
      <c r="BN205" s="86"/>
      <c r="BO205" s="69">
        <v>7</v>
      </c>
      <c r="BP205" s="523" t="s">
        <v>586</v>
      </c>
      <c r="BQ205" s="92">
        <v>0.5</v>
      </c>
      <c r="BR205" s="93">
        <v>0.15</v>
      </c>
      <c r="BS205" s="94">
        <f t="shared" si="38"/>
        <v>0.65</v>
      </c>
      <c r="BT205" s="95">
        <v>0.26</v>
      </c>
      <c r="BU205" s="101">
        <f t="shared" si="39"/>
        <v>0.91</v>
      </c>
      <c r="BV205" s="102">
        <f t="shared" si="36"/>
        <v>4.09836065573771</v>
      </c>
      <c r="BW205" s="103">
        <v>650</v>
      </c>
      <c r="BX205" s="104">
        <f t="shared" si="37"/>
        <v>0.00372950819672131</v>
      </c>
      <c r="BY205" s="105">
        <v>1000</v>
      </c>
      <c r="BZ205" s="103" t="s">
        <v>32</v>
      </c>
      <c r="CA205" s="106" t="s">
        <v>189</v>
      </c>
      <c r="CB205" s="107" t="s">
        <v>148</v>
      </c>
      <c r="CC205" s="112" t="s">
        <v>149</v>
      </c>
      <c r="CD205" s="106"/>
      <c r="CE205" s="103" t="s">
        <v>192</v>
      </c>
      <c r="CF205" s="113"/>
      <c r="CG205" s="115">
        <v>2000028785</v>
      </c>
    </row>
    <row r="206" spans="1:85">
      <c r="A206" s="53" t="str">
        <f t="shared" si="30"/>
        <v>A1-01-03-45756</v>
      </c>
      <c r="B206" s="47" t="str">
        <f t="shared" si="31"/>
        <v>A1-01-03</v>
      </c>
      <c r="C206" s="48" t="s">
        <v>43</v>
      </c>
      <c r="D206" s="49">
        <v>45756</v>
      </c>
      <c r="E206" s="54" t="s">
        <v>14</v>
      </c>
      <c r="F206" s="51" t="s">
        <v>15</v>
      </c>
      <c r="G206" s="59">
        <v>3</v>
      </c>
      <c r="H206" s="52" t="s">
        <v>144</v>
      </c>
      <c r="I206" s="59">
        <v>1</v>
      </c>
      <c r="J206" s="60">
        <f>IF(ISBLANK(H206),"",IFERROR(VLOOKUP(B206,'Np PL4 Stock'!$A:$D,4,FALSE),""))</f>
        <v>45738</v>
      </c>
      <c r="K206" s="61">
        <f>IF(ISBLANK(H206),"",SUMIF('Np PL4 Stock'!$A:$A,B206,'Np PL4 Stock'!$N:$N))</f>
        <v>2</v>
      </c>
      <c r="L206" s="62">
        <f>IF(ISBLANK(H206),"",VLOOKUP(LEFT(B206,5),Unit!A:B,2,FALSE))</f>
        <v>16</v>
      </c>
      <c r="M206" s="63" t="str">
        <f>IF(ISBLANK(H206),"",IFERROR(VLOOKUP(B206,'Np PL4 Stock'!$A:$T,20,FALSE),""))</f>
        <v>V1-MB1</v>
      </c>
      <c r="N206" s="63" t="str">
        <f>IF(ISBLANK(H206),"",IFERROR(VLOOKUP(B206,'Np PL4 Stock'!$A:$U,21,FALSE),""))</f>
        <v>SIS</v>
      </c>
      <c r="O206" s="62">
        <f t="shared" si="32"/>
        <v>125</v>
      </c>
      <c r="P206" s="62">
        <f t="shared" si="33"/>
        <v>4.4375e-5</v>
      </c>
      <c r="Q206" s="67">
        <f t="shared" si="34"/>
        <v>3.55e-7</v>
      </c>
      <c r="R206" s="67">
        <f t="shared" si="35"/>
        <v>5.0225e-7</v>
      </c>
      <c r="S206" s="64">
        <v>13</v>
      </c>
      <c r="T206" s="68">
        <v>7.66</v>
      </c>
      <c r="U206" s="68">
        <v>6.35</v>
      </c>
      <c r="V206" s="69">
        <v>93.333</v>
      </c>
      <c r="W206" s="59">
        <v>394</v>
      </c>
      <c r="X206" s="64">
        <v>95</v>
      </c>
      <c r="Y206" s="59">
        <v>100</v>
      </c>
      <c r="Z206" s="59">
        <v>84</v>
      </c>
      <c r="AA206" s="59">
        <v>0</v>
      </c>
      <c r="AB206" s="59">
        <v>0</v>
      </c>
      <c r="AC206" s="59">
        <v>0</v>
      </c>
      <c r="AD206" s="59">
        <v>0</v>
      </c>
      <c r="AE206" s="59">
        <v>100</v>
      </c>
      <c r="AF206" s="73" t="s">
        <v>38</v>
      </c>
      <c r="AG206" s="73">
        <v>45000</v>
      </c>
      <c r="AH206" s="73" t="s">
        <v>38</v>
      </c>
      <c r="AI206" s="73" t="s">
        <v>38</v>
      </c>
      <c r="AJ206" s="73" t="s">
        <v>38</v>
      </c>
      <c r="AK206" s="73" t="s">
        <v>32</v>
      </c>
      <c r="AL206" s="77" t="str">
        <f>IF(ISBLANK(S206),"",IF(AJ206="Fail","Fail",IF(E206="PL4",IF(AND(T206&gt;STD_01122025!$D$3,U206&lt;STD_01122025!$D$4,OR(AF206="ND",AF206&lt;STD_01122025!$D$7),AH206="ND"),"Pass","Fail"),IF(E206="PL12",IF(AND(S206&lt;STD_01122025!$F$2,T206&gt;STD_01122025!$F$3,U206&lt;STD_01122025!$F$4,V206&gt;STD_01122025!$F$5,X206&gt;STD_01122025!$F$6,OR(AF206="ND",AF206&lt;STD_01122025!$F$7),AH206="ND"),"Pass","Fail"),IF(E206="SuperPL",IF(AND(T206&gt;STD_01122025!$H$3,U206&lt;STD_01122025!$H$4,V206&gt;STD_01122025!$H$5,X206&gt;STD_01122025!$H$6,OR(AF206="ND",AF206&lt;STD_01122025!$H$7),AH206="ND"),"Pass","Fail"),IF(E206="Flight",IF(AND(T206&gt;STD_01122025!$J$3,U206&lt;STD_01122025!$J$4,X206&gt;STD_01122025!$J$6,OR(AF206="ND",AF206&lt;STD_01122025!$J$7),AH206="ND"),"Pass","Fail"),""))))))</f>
        <v>Pass</v>
      </c>
      <c r="AM206" s="62">
        <f>IF(ISBLANK(B206),"",IFERROR(IF(VLOOKUP(B206,'Np PL4 Stock'!$A:$J,10,FALSE)="Np4",D206-VLOOKUP(B206,'Np PL4 Stock'!$A:$E,5,FALSE),D206-VLOOKUP(B206,'Np PL4 Stock'!$A:$E,5,FALSE)-1),""))</f>
        <v>18</v>
      </c>
      <c r="AN206" s="68">
        <v>8.66</v>
      </c>
      <c r="AO206" s="68">
        <v>8.4</v>
      </c>
      <c r="AP206" s="69">
        <v>100</v>
      </c>
      <c r="AQ206" s="64">
        <v>244</v>
      </c>
      <c r="AR206" s="64">
        <v>95</v>
      </c>
      <c r="AS206" s="59">
        <v>100</v>
      </c>
      <c r="AT206" s="73">
        <v>4000</v>
      </c>
      <c r="AU206" s="73">
        <v>50000</v>
      </c>
      <c r="AV206" s="73" t="s">
        <v>38</v>
      </c>
      <c r="AW206" s="73" t="s">
        <v>38</v>
      </c>
      <c r="AX206" s="73" t="s">
        <v>32</v>
      </c>
      <c r="AY206" s="59">
        <v>0</v>
      </c>
      <c r="AZ206" s="59">
        <v>0</v>
      </c>
      <c r="BA206" s="59">
        <v>0</v>
      </c>
      <c r="BB206" s="59">
        <v>0</v>
      </c>
      <c r="BC206" s="59">
        <v>0</v>
      </c>
      <c r="BD206" s="59">
        <v>0</v>
      </c>
      <c r="BE206" s="84" t="s">
        <v>38</v>
      </c>
      <c r="BF206" s="84" t="s">
        <v>38</v>
      </c>
      <c r="BG206" s="84" t="s">
        <v>38</v>
      </c>
      <c r="BH206" s="84" t="s">
        <v>38</v>
      </c>
      <c r="BI206" s="85" t="s">
        <v>587</v>
      </c>
      <c r="BJ206" s="86" t="s">
        <v>273</v>
      </c>
      <c r="BK206" s="64" t="s">
        <v>542</v>
      </c>
      <c r="BL206" s="86" t="s">
        <v>196</v>
      </c>
      <c r="BM206" s="86" t="s">
        <v>178</v>
      </c>
      <c r="BN206" s="86"/>
      <c r="BO206" s="69">
        <v>5</v>
      </c>
      <c r="BP206" s="522" t="s">
        <v>588</v>
      </c>
      <c r="BQ206" s="92">
        <v>0.05</v>
      </c>
      <c r="BR206" s="93">
        <v>0.01</v>
      </c>
      <c r="BS206" s="94">
        <f t="shared" si="38"/>
        <v>0.06</v>
      </c>
      <c r="BT206" s="95">
        <v>0.0345</v>
      </c>
      <c r="BU206" s="101">
        <f t="shared" si="39"/>
        <v>0.0945</v>
      </c>
      <c r="BV206" s="102">
        <f t="shared" si="36"/>
        <v>4.09836065573771</v>
      </c>
      <c r="BW206" s="103">
        <v>60</v>
      </c>
      <c r="BX206" s="104">
        <f t="shared" si="37"/>
        <v>0.000387295081967213</v>
      </c>
      <c r="BY206" s="105">
        <v>1000</v>
      </c>
      <c r="BZ206" s="103" t="s">
        <v>32</v>
      </c>
      <c r="CA206" s="106" t="s">
        <v>189</v>
      </c>
      <c r="CB206" s="107" t="s">
        <v>148</v>
      </c>
      <c r="CC206" s="112" t="s">
        <v>149</v>
      </c>
      <c r="CD206" s="106"/>
      <c r="CE206" s="103" t="s">
        <v>192</v>
      </c>
      <c r="CF206" s="113"/>
      <c r="CG206" s="115">
        <v>2000020150</v>
      </c>
    </row>
    <row r="207" spans="1:85">
      <c r="A207" s="53" t="str">
        <f t="shared" si="30"/>
        <v>B1-01-03-45756</v>
      </c>
      <c r="B207" s="47" t="str">
        <f t="shared" si="31"/>
        <v>B1-01-03</v>
      </c>
      <c r="C207" s="48" t="s">
        <v>43</v>
      </c>
      <c r="D207" s="49">
        <v>45756</v>
      </c>
      <c r="E207" s="50" t="s">
        <v>3</v>
      </c>
      <c r="F207" s="51" t="s">
        <v>6</v>
      </c>
      <c r="G207" s="59">
        <v>3</v>
      </c>
      <c r="H207" s="51" t="s">
        <v>165</v>
      </c>
      <c r="I207" s="59">
        <v>1</v>
      </c>
      <c r="J207" s="60">
        <f>IF(ISBLANK(H207),"",IFERROR(VLOOKUP(B207,'Np PL4 Stock'!$A:$D,4,FALSE),""))</f>
        <v>45744</v>
      </c>
      <c r="K207" s="61">
        <f>IF(ISBLANK(H207),"",SUMIF('Np PL4 Stock'!$A:$A,B207,'Np PL4 Stock'!$N:$N))</f>
        <v>1</v>
      </c>
      <c r="L207" s="62">
        <f>IF(ISBLANK(H207),"",VLOOKUP(LEFT(B207,5),Unit!A:B,2,FALSE))</f>
        <v>12</v>
      </c>
      <c r="M207" s="63" t="str">
        <f>IF(ISBLANK(H207),"",IFERROR(VLOOKUP(B207,'Np PL4 Stock'!$A:$T,20,FALSE),""))</f>
        <v>V1-MB1</v>
      </c>
      <c r="N207" s="63" t="str">
        <f>IF(ISBLANK(H207),"",IFERROR(VLOOKUP(B207,'Np PL4 Stock'!$A:$U,21,FALSE),""))</f>
        <v>SIS</v>
      </c>
      <c r="O207" s="62">
        <f t="shared" si="32"/>
        <v>83.3333333333333</v>
      </c>
      <c r="P207" s="62">
        <f t="shared" si="33"/>
        <v>8.34166666666667e-5</v>
      </c>
      <c r="Q207" s="67">
        <f t="shared" si="34"/>
        <v>1.001e-6</v>
      </c>
      <c r="R207" s="67">
        <f t="shared" si="35"/>
        <v>1.4462e-6</v>
      </c>
      <c r="S207" s="64">
        <v>10</v>
      </c>
      <c r="T207" s="68">
        <v>6.69</v>
      </c>
      <c r="U207" s="68">
        <v>5.56</v>
      </c>
      <c r="V207" s="69" t="s">
        <v>32</v>
      </c>
      <c r="W207" s="64" t="s">
        <v>32</v>
      </c>
      <c r="X207" s="59">
        <v>88</v>
      </c>
      <c r="Y207" s="70" t="s">
        <v>32</v>
      </c>
      <c r="Z207" s="59" t="s">
        <v>32</v>
      </c>
      <c r="AA207" s="59" t="s">
        <v>32</v>
      </c>
      <c r="AB207" s="59" t="s">
        <v>32</v>
      </c>
      <c r="AC207" s="59">
        <v>0</v>
      </c>
      <c r="AD207" s="59">
        <v>0</v>
      </c>
      <c r="AE207" s="59" t="s">
        <v>32</v>
      </c>
      <c r="AF207" s="73" t="s">
        <v>38</v>
      </c>
      <c r="AG207" s="73">
        <v>105000</v>
      </c>
      <c r="AH207" s="73" t="s">
        <v>38</v>
      </c>
      <c r="AI207" s="73" t="s">
        <v>38</v>
      </c>
      <c r="AJ207" s="73" t="s">
        <v>38</v>
      </c>
      <c r="AK207" s="73" t="s">
        <v>32</v>
      </c>
      <c r="AL207" s="77" t="str">
        <f>IF(ISBLANK(S207),"",IF(AJ207="Fail","Fail",IF(E207="PL4",IF(AND(T207&gt;STD_01122025!$D$3,U207&lt;STD_01122025!$D$4,OR(AF207="ND",AF207&lt;STD_01122025!$D$7),AH207="ND"),"Pass","Fail"),IF(E207="PL12",IF(AND(S207&lt;STD_01122025!$F$2,T207&gt;STD_01122025!$F$3,U207&lt;STD_01122025!$F$4,V207&gt;STD_01122025!$F$5,X207&gt;STD_01122025!$F$6,OR(AF207="ND",AF207&lt;STD_01122025!$F$7),AH207="ND"),"Pass","Fail"),IF(E207="SuperPL",IF(AND(T207&gt;STD_01122025!$H$3,U207&lt;STD_01122025!$H$4,V207&gt;STD_01122025!$H$5,X207&gt;STD_01122025!$H$6,OR(AF207="ND",AF207&lt;STD_01122025!$H$7),AH207="ND"),"Pass","Fail"),IF(E207="Flight",IF(AND(T207&gt;STD_01122025!$J$3,U207&lt;STD_01122025!$J$4,X207&gt;STD_01122025!$J$6,OR(AF207="ND",AF207&lt;STD_01122025!$J$7),AH207="ND"),"Pass","Fail"),""))))))</f>
        <v>Pass</v>
      </c>
      <c r="AM207" s="62">
        <f>IF(ISBLANK(B207),"",IFERROR(IF(VLOOKUP(B207,'Np PL4 Stock'!$A:$J,10,FALSE)="Np4",D207-VLOOKUP(B207,'Np PL4 Stock'!$A:$E,5,FALSE),D207-VLOOKUP(B207,'Np PL4 Stock'!$A:$E,5,FALSE)-1),""))</f>
        <v>12</v>
      </c>
      <c r="AN207" s="68">
        <v>7.26</v>
      </c>
      <c r="AO207" s="68">
        <v>6.43</v>
      </c>
      <c r="AP207" s="69">
        <v>75</v>
      </c>
      <c r="AQ207" s="64">
        <v>496</v>
      </c>
      <c r="AR207" s="64">
        <v>92</v>
      </c>
      <c r="AS207" s="59" t="s">
        <v>32</v>
      </c>
      <c r="AT207" s="73" t="s">
        <v>38</v>
      </c>
      <c r="AU207" s="73">
        <v>140000</v>
      </c>
      <c r="AV207" s="73" t="s">
        <v>38</v>
      </c>
      <c r="AW207" s="73" t="s">
        <v>38</v>
      </c>
      <c r="AX207" s="73" t="s">
        <v>32</v>
      </c>
      <c r="AY207" s="59">
        <v>0</v>
      </c>
      <c r="AZ207" s="59">
        <v>0</v>
      </c>
      <c r="BA207" s="59">
        <v>0</v>
      </c>
      <c r="BB207" s="59">
        <v>0</v>
      </c>
      <c r="BC207" s="59">
        <v>0</v>
      </c>
      <c r="BD207" s="59">
        <v>0</v>
      </c>
      <c r="BE207" s="84" t="s">
        <v>38</v>
      </c>
      <c r="BF207" s="84" t="s">
        <v>38</v>
      </c>
      <c r="BG207" s="84" t="s">
        <v>38</v>
      </c>
      <c r="BH207" s="84" t="s">
        <v>38</v>
      </c>
      <c r="BI207" s="85" t="s">
        <v>504</v>
      </c>
      <c r="BJ207" s="86" t="s">
        <v>246</v>
      </c>
      <c r="BK207" s="64" t="s">
        <v>481</v>
      </c>
      <c r="BL207" s="86" t="s">
        <v>155</v>
      </c>
      <c r="BM207" s="86" t="s">
        <v>178</v>
      </c>
      <c r="BN207" s="86"/>
      <c r="BO207" s="69">
        <v>15</v>
      </c>
      <c r="BP207" s="523" t="s">
        <v>589</v>
      </c>
      <c r="BQ207" s="92">
        <v>0.77</v>
      </c>
      <c r="BR207" s="93">
        <v>0.231</v>
      </c>
      <c r="BS207" s="94">
        <f t="shared" si="38"/>
        <v>1.001</v>
      </c>
      <c r="BT207" s="95">
        <v>0.4452</v>
      </c>
      <c r="BU207" s="101">
        <f t="shared" si="39"/>
        <v>1.4462</v>
      </c>
      <c r="BV207" s="102">
        <f t="shared" si="36"/>
        <v>2.01612903225806</v>
      </c>
      <c r="BW207" s="103">
        <v>501</v>
      </c>
      <c r="BX207" s="104">
        <f t="shared" si="37"/>
        <v>0.00291572580645161</v>
      </c>
      <c r="BY207" s="105">
        <v>2000</v>
      </c>
      <c r="BZ207" s="103" t="s">
        <v>32</v>
      </c>
      <c r="CA207" s="106" t="s">
        <v>189</v>
      </c>
      <c r="CB207" s="107" t="s">
        <v>148</v>
      </c>
      <c r="CC207" s="112" t="s">
        <v>149</v>
      </c>
      <c r="CD207" s="106"/>
      <c r="CE207" s="103" t="s">
        <v>192</v>
      </c>
      <c r="CF207" s="113"/>
      <c r="CG207" s="115">
        <v>2000021563</v>
      </c>
    </row>
    <row r="208" spans="1:85">
      <c r="A208" s="53" t="str">
        <f t="shared" si="30"/>
        <v>B1-02-03-45756</v>
      </c>
      <c r="B208" s="47" t="str">
        <f t="shared" si="31"/>
        <v>B1-02-03</v>
      </c>
      <c r="C208" s="48" t="s">
        <v>43</v>
      </c>
      <c r="D208" s="49">
        <v>45756</v>
      </c>
      <c r="E208" s="50" t="s">
        <v>3</v>
      </c>
      <c r="F208" s="51" t="s">
        <v>6</v>
      </c>
      <c r="G208" s="59">
        <v>3</v>
      </c>
      <c r="H208" s="51" t="s">
        <v>165</v>
      </c>
      <c r="I208" s="64">
        <v>2</v>
      </c>
      <c r="J208" s="60">
        <f>IF(ISBLANK(H208),"",IFERROR(VLOOKUP(B208,'Np PL4 Stock'!$A:$D,4,FALSE),""))</f>
        <v>45744</v>
      </c>
      <c r="K208" s="61">
        <f>IF(ISBLANK(H208),"",SUMIF('Np PL4 Stock'!$A:$A,B208,'Np PL4 Stock'!$N:$N))</f>
        <v>1</v>
      </c>
      <c r="L208" s="62">
        <f>IF(ISBLANK(H208),"",VLOOKUP(LEFT(B208,5),Unit!A:B,2,FALSE))</f>
        <v>12</v>
      </c>
      <c r="M208" s="63" t="str">
        <f>IF(ISBLANK(H208),"",IFERROR(VLOOKUP(B208,'Np PL4 Stock'!$A:$T,20,FALSE),""))</f>
        <v>V1-MB1</v>
      </c>
      <c r="N208" s="63" t="str">
        <f>IF(ISBLANK(H208),"",IFERROR(VLOOKUP(B208,'Np PL4 Stock'!$A:$U,21,FALSE),""))</f>
        <v>SIS</v>
      </c>
      <c r="O208" s="62">
        <f t="shared" si="32"/>
        <v>83.3333333333333</v>
      </c>
      <c r="P208" s="62">
        <f t="shared" si="33"/>
        <v>8.34166666666667e-5</v>
      </c>
      <c r="Q208" s="67">
        <f t="shared" si="34"/>
        <v>1.001e-6</v>
      </c>
      <c r="R208" s="67">
        <f t="shared" si="35"/>
        <v>1.4455e-6</v>
      </c>
      <c r="S208" s="64">
        <v>10</v>
      </c>
      <c r="T208" s="68">
        <v>6.59</v>
      </c>
      <c r="U208" s="68">
        <v>5.48</v>
      </c>
      <c r="V208" s="69" t="s">
        <v>32</v>
      </c>
      <c r="W208" s="64" t="s">
        <v>32</v>
      </c>
      <c r="X208" s="59">
        <v>86</v>
      </c>
      <c r="Y208" s="59" t="s">
        <v>32</v>
      </c>
      <c r="Z208" s="59" t="s">
        <v>32</v>
      </c>
      <c r="AA208" s="59" t="s">
        <v>32</v>
      </c>
      <c r="AB208" s="59" t="s">
        <v>32</v>
      </c>
      <c r="AC208" s="59">
        <v>0</v>
      </c>
      <c r="AD208" s="59">
        <v>0</v>
      </c>
      <c r="AE208" s="59" t="s">
        <v>32</v>
      </c>
      <c r="AF208" s="73" t="s">
        <v>38</v>
      </c>
      <c r="AG208" s="73">
        <v>100000</v>
      </c>
      <c r="AH208" s="73" t="s">
        <v>38</v>
      </c>
      <c r="AI208" s="73" t="s">
        <v>38</v>
      </c>
      <c r="AJ208" s="73" t="s">
        <v>38</v>
      </c>
      <c r="AK208" s="73" t="s">
        <v>32</v>
      </c>
      <c r="AL208" s="77" t="str">
        <f>IF(ISBLANK(S208),"",IF(AJ208="Fail","Fail",IF(E208="PL4",IF(AND(T208&gt;STD_01122025!$D$3,U208&lt;STD_01122025!$D$4,OR(AF208="ND",AF208&lt;STD_01122025!$D$7),AH208="ND"),"Pass","Fail"),IF(E208="PL12",IF(AND(S208&lt;STD_01122025!$F$2,T208&gt;STD_01122025!$F$3,U208&lt;STD_01122025!$F$4,V208&gt;STD_01122025!$F$5,X208&gt;STD_01122025!$F$6,OR(AF208="ND",AF208&lt;STD_01122025!$F$7),AH208="ND"),"Pass","Fail"),IF(E208="SuperPL",IF(AND(T208&gt;STD_01122025!$H$3,U208&lt;STD_01122025!$H$4,V208&gt;STD_01122025!$H$5,X208&gt;STD_01122025!$H$6,OR(AF208="ND",AF208&lt;STD_01122025!$H$7),AH208="ND"),"Pass","Fail"),IF(E208="Flight",IF(AND(T208&gt;STD_01122025!$J$3,U208&lt;STD_01122025!$J$4,X208&gt;STD_01122025!$J$6,OR(AF208="ND",AF208&lt;STD_01122025!$J$7),AH208="ND"),"Pass","Fail"),""))))))</f>
        <v>Pass</v>
      </c>
      <c r="AM208" s="62">
        <f>IF(ISBLANK(B208),"",IFERROR(IF(VLOOKUP(B208,'Np PL4 Stock'!$A:$J,10,FALSE)="Np4",D208-VLOOKUP(B208,'Np PL4 Stock'!$A:$E,5,FALSE),D208-VLOOKUP(B208,'Np PL4 Stock'!$A:$E,5,FALSE)-1),""))</f>
        <v>12</v>
      </c>
      <c r="AN208" s="68">
        <v>7.27</v>
      </c>
      <c r="AO208" s="68">
        <v>6.7</v>
      </c>
      <c r="AP208" s="69">
        <v>74</v>
      </c>
      <c r="AQ208" s="64">
        <v>493</v>
      </c>
      <c r="AR208" s="64">
        <v>92</v>
      </c>
      <c r="AS208" s="59" t="s">
        <v>32</v>
      </c>
      <c r="AT208" s="73" t="s">
        <v>38</v>
      </c>
      <c r="AU208" s="73">
        <v>115000</v>
      </c>
      <c r="AV208" s="73" t="s">
        <v>38</v>
      </c>
      <c r="AW208" s="73" t="s">
        <v>38</v>
      </c>
      <c r="AX208" s="73" t="s">
        <v>32</v>
      </c>
      <c r="AY208" s="59">
        <v>0</v>
      </c>
      <c r="AZ208" s="59">
        <v>0</v>
      </c>
      <c r="BA208" s="59">
        <v>0</v>
      </c>
      <c r="BB208" s="59">
        <v>0</v>
      </c>
      <c r="BC208" s="59">
        <v>0</v>
      </c>
      <c r="BD208" s="59">
        <v>0</v>
      </c>
      <c r="BE208" s="84" t="s">
        <v>38</v>
      </c>
      <c r="BF208" s="84" t="s">
        <v>38</v>
      </c>
      <c r="BG208" s="84" t="s">
        <v>38</v>
      </c>
      <c r="BH208" s="84" t="s">
        <v>38</v>
      </c>
      <c r="BI208" s="85" t="s">
        <v>504</v>
      </c>
      <c r="BJ208" s="86" t="s">
        <v>246</v>
      </c>
      <c r="BK208" s="64" t="s">
        <v>481</v>
      </c>
      <c r="BL208" s="86" t="s">
        <v>155</v>
      </c>
      <c r="BM208" s="86" t="s">
        <v>178</v>
      </c>
      <c r="BN208" s="86"/>
      <c r="BO208" s="69">
        <v>15</v>
      </c>
      <c r="BP208" s="523" t="s">
        <v>589</v>
      </c>
      <c r="BQ208" s="92">
        <v>0.77</v>
      </c>
      <c r="BR208" s="93">
        <v>0.231</v>
      </c>
      <c r="BS208" s="94">
        <f t="shared" si="38"/>
        <v>1.001</v>
      </c>
      <c r="BT208" s="95">
        <v>0.4445</v>
      </c>
      <c r="BU208" s="101">
        <f t="shared" si="39"/>
        <v>1.4455</v>
      </c>
      <c r="BV208" s="102">
        <f t="shared" si="36"/>
        <v>2.02839756592292</v>
      </c>
      <c r="BW208" s="103">
        <v>500</v>
      </c>
      <c r="BX208" s="104">
        <f t="shared" si="37"/>
        <v>0.00293204868154158</v>
      </c>
      <c r="BY208" s="105">
        <v>2000</v>
      </c>
      <c r="BZ208" s="103" t="s">
        <v>32</v>
      </c>
      <c r="CA208" s="106" t="s">
        <v>189</v>
      </c>
      <c r="CB208" s="107" t="s">
        <v>148</v>
      </c>
      <c r="CC208" s="112" t="s">
        <v>149</v>
      </c>
      <c r="CD208" s="106"/>
      <c r="CE208" s="103" t="s">
        <v>192</v>
      </c>
      <c r="CF208" s="113"/>
      <c r="CG208" s="115">
        <v>2000021563</v>
      </c>
    </row>
    <row r="209" spans="1:85">
      <c r="A209" s="53" t="str">
        <f t="shared" si="30"/>
        <v>B1-03-03-45756</v>
      </c>
      <c r="B209" s="47" t="str">
        <f t="shared" si="31"/>
        <v>B1-03-03</v>
      </c>
      <c r="C209" s="48" t="s">
        <v>43</v>
      </c>
      <c r="D209" s="49">
        <v>45756</v>
      </c>
      <c r="E209" s="50" t="s">
        <v>3</v>
      </c>
      <c r="F209" s="51" t="s">
        <v>6</v>
      </c>
      <c r="G209" s="59">
        <v>3</v>
      </c>
      <c r="H209" s="51" t="s">
        <v>165</v>
      </c>
      <c r="I209" s="64">
        <v>3</v>
      </c>
      <c r="J209" s="60">
        <f>IF(ISBLANK(H209),"",IFERROR(VLOOKUP(B209,'Np PL4 Stock'!$A:$D,4,FALSE),""))</f>
        <v>45744</v>
      </c>
      <c r="K209" s="61">
        <f>IF(ISBLANK(H209),"",SUMIF('Np PL4 Stock'!$A:$A,B209,'Np PL4 Stock'!$N:$N))</f>
        <v>1</v>
      </c>
      <c r="L209" s="62">
        <f>IF(ISBLANK(H209),"",VLOOKUP(LEFT(B209,5),Unit!A:B,2,FALSE))</f>
        <v>12</v>
      </c>
      <c r="M209" s="63" t="str">
        <f>IF(ISBLANK(H209),"",IFERROR(VLOOKUP(B209,'Np PL4 Stock'!$A:$T,20,FALSE),""))</f>
        <v>V1-MB1</v>
      </c>
      <c r="N209" s="63" t="str">
        <f>IF(ISBLANK(H209),"",IFERROR(VLOOKUP(B209,'Np PL4 Stock'!$A:$U,21,FALSE),""))</f>
        <v>SIS</v>
      </c>
      <c r="O209" s="62">
        <f t="shared" si="32"/>
        <v>83.3333333333333</v>
      </c>
      <c r="P209" s="62">
        <f t="shared" si="33"/>
        <v>4.98333333333333e-5</v>
      </c>
      <c r="Q209" s="67">
        <f t="shared" si="34"/>
        <v>1.054e-6</v>
      </c>
      <c r="R209" s="67">
        <f t="shared" si="35"/>
        <v>1.3278e-6</v>
      </c>
      <c r="S209" s="64">
        <v>10</v>
      </c>
      <c r="T209" s="68">
        <v>6.6</v>
      </c>
      <c r="U209" s="68">
        <v>6.87</v>
      </c>
      <c r="V209" s="69" t="s">
        <v>32</v>
      </c>
      <c r="W209" s="64" t="s">
        <v>32</v>
      </c>
      <c r="X209" s="59">
        <v>86</v>
      </c>
      <c r="Y209" s="59" t="s">
        <v>32</v>
      </c>
      <c r="Z209" s="59" t="s">
        <v>32</v>
      </c>
      <c r="AA209" s="59" t="s">
        <v>32</v>
      </c>
      <c r="AB209" s="59" t="s">
        <v>32</v>
      </c>
      <c r="AC209" s="59">
        <v>0</v>
      </c>
      <c r="AD209" s="59">
        <v>0</v>
      </c>
      <c r="AE209" s="59" t="s">
        <v>32</v>
      </c>
      <c r="AF209" s="73" t="s">
        <v>38</v>
      </c>
      <c r="AG209" s="73">
        <v>125000</v>
      </c>
      <c r="AH209" s="73" t="s">
        <v>38</v>
      </c>
      <c r="AI209" s="73" t="s">
        <v>38</v>
      </c>
      <c r="AJ209" s="73" t="s">
        <v>38</v>
      </c>
      <c r="AK209" s="73" t="s">
        <v>32</v>
      </c>
      <c r="AL209" s="77" t="str">
        <f>IF(ISBLANK(S209),"",IF(AJ209="Fail","Fail",IF(E209="PL4",IF(AND(T209&gt;STD_01122025!$D$3,U209&lt;STD_01122025!$D$4,OR(AF209="ND",AF209&lt;STD_01122025!$D$7),AH209="ND"),"Pass","Fail"),IF(E209="PL12",IF(AND(S209&lt;STD_01122025!$F$2,T209&gt;STD_01122025!$F$3,U209&lt;STD_01122025!$F$4,V209&gt;STD_01122025!$F$5,X209&gt;STD_01122025!$F$6,OR(AF209="ND",AF209&lt;STD_01122025!$F$7),AH209="ND"),"Pass","Fail"),IF(E209="SuperPL",IF(AND(T209&gt;STD_01122025!$H$3,U209&lt;STD_01122025!$H$4,V209&gt;STD_01122025!$H$5,X209&gt;STD_01122025!$H$6,OR(AF209="ND",AF209&lt;STD_01122025!$H$7),AH209="ND"),"Pass","Fail"),IF(E209="Flight",IF(AND(T209&gt;STD_01122025!$J$3,U209&lt;STD_01122025!$J$4,X209&gt;STD_01122025!$J$6,OR(AF209="ND",AF209&lt;STD_01122025!$J$7),AH209="ND"),"Pass","Fail"),""))))))</f>
        <v>Pass</v>
      </c>
      <c r="AM209" s="62">
        <f>IF(ISBLANK(B209),"",IFERROR(IF(VLOOKUP(B209,'Np PL4 Stock'!$A:$J,10,FALSE)="Np4",D209-VLOOKUP(B209,'Np PL4 Stock'!$A:$E,5,FALSE),D209-VLOOKUP(B209,'Np PL4 Stock'!$A:$E,5,FALSE)-1),""))</f>
        <v>12</v>
      </c>
      <c r="AN209" s="68">
        <v>7.3</v>
      </c>
      <c r="AO209" s="68">
        <v>6.79</v>
      </c>
      <c r="AP209" s="69">
        <v>74</v>
      </c>
      <c r="AQ209" s="64">
        <v>488</v>
      </c>
      <c r="AR209" s="64">
        <v>93</v>
      </c>
      <c r="AS209" s="59" t="s">
        <v>32</v>
      </c>
      <c r="AT209" s="73" t="s">
        <v>38</v>
      </c>
      <c r="AU209" s="73">
        <v>125000</v>
      </c>
      <c r="AV209" s="73" t="s">
        <v>38</v>
      </c>
      <c r="AW209" s="73" t="s">
        <v>38</v>
      </c>
      <c r="AX209" s="73" t="s">
        <v>32</v>
      </c>
      <c r="AY209" s="59">
        <v>0</v>
      </c>
      <c r="AZ209" s="59">
        <v>0</v>
      </c>
      <c r="BA209" s="59">
        <v>0</v>
      </c>
      <c r="BB209" s="59">
        <v>0</v>
      </c>
      <c r="BC209" s="59">
        <v>0</v>
      </c>
      <c r="BD209" s="59">
        <v>0</v>
      </c>
      <c r="BE209" s="84" t="s">
        <v>38</v>
      </c>
      <c r="BF209" s="84" t="s">
        <v>38</v>
      </c>
      <c r="BG209" s="84" t="s">
        <v>38</v>
      </c>
      <c r="BH209" s="84" t="s">
        <v>38</v>
      </c>
      <c r="BI209" s="85" t="s">
        <v>504</v>
      </c>
      <c r="BJ209" s="64" t="s">
        <v>246</v>
      </c>
      <c r="BK209" s="64" t="s">
        <v>481</v>
      </c>
      <c r="BL209" s="86" t="s">
        <v>155</v>
      </c>
      <c r="BM209" s="86" t="s">
        <v>178</v>
      </c>
      <c r="BN209" s="86"/>
      <c r="BO209" s="69">
        <v>15</v>
      </c>
      <c r="BP209" s="523" t="s">
        <v>589</v>
      </c>
      <c r="BQ209" s="92">
        <v>0.46</v>
      </c>
      <c r="BR209" s="93">
        <v>0.138</v>
      </c>
      <c r="BS209" s="94">
        <f t="shared" si="38"/>
        <v>0.598</v>
      </c>
      <c r="BT209" s="95">
        <v>0.2471</v>
      </c>
      <c r="BU209" s="101">
        <f t="shared" si="39"/>
        <v>0.8451</v>
      </c>
      <c r="BV209" s="102">
        <f t="shared" si="36"/>
        <v>2.04918032786885</v>
      </c>
      <c r="BW209" s="103">
        <v>299</v>
      </c>
      <c r="BX209" s="104">
        <f t="shared" si="37"/>
        <v>0.00173176229508197</v>
      </c>
      <c r="BY209" s="105">
        <v>2000</v>
      </c>
      <c r="BZ209" s="103" t="s">
        <v>32</v>
      </c>
      <c r="CA209" s="106" t="s">
        <v>189</v>
      </c>
      <c r="CB209" s="107" t="s">
        <v>148</v>
      </c>
      <c r="CC209" s="112" t="s">
        <v>149</v>
      </c>
      <c r="CD209" s="106"/>
      <c r="CE209" s="103" t="s">
        <v>192</v>
      </c>
      <c r="CF209" s="113"/>
      <c r="CG209" s="115">
        <v>2000021563</v>
      </c>
    </row>
    <row r="210" spans="1:85">
      <c r="A210" s="53" t="str">
        <f t="shared" si="30"/>
        <v>E1-03-03-45758</v>
      </c>
      <c r="B210" s="47" t="str">
        <f t="shared" si="31"/>
        <v>E1-03-03</v>
      </c>
      <c r="C210" s="48" t="s">
        <v>43</v>
      </c>
      <c r="D210" s="49">
        <v>45758</v>
      </c>
      <c r="E210" s="54" t="s">
        <v>9</v>
      </c>
      <c r="F210" s="51" t="s">
        <v>10</v>
      </c>
      <c r="G210" s="59">
        <v>3</v>
      </c>
      <c r="H210" s="52" t="s">
        <v>215</v>
      </c>
      <c r="I210" s="59">
        <v>3</v>
      </c>
      <c r="J210" s="60">
        <f>IF(ISBLANK(H210),"",IFERROR(VLOOKUP(B210,'Np PL4 Stock'!$A:$D,4,FALSE),""))</f>
        <v>45745</v>
      </c>
      <c r="K210" s="61">
        <f>IF(ISBLANK(H210),"",SUMIF('Np PL4 Stock'!$A:$A,B210,'Np PL4 Stock'!$N:$N))</f>
        <v>0.8</v>
      </c>
      <c r="L210" s="62">
        <f>IF(ISBLANK(H210),"",VLOOKUP(LEFT(B210,5),Unit!A:B,2,FALSE))</f>
        <v>10</v>
      </c>
      <c r="M210" s="63" t="str">
        <f>IF(ISBLANK(H210),"",IFERROR(VLOOKUP(B210,'Np PL4 Stock'!$A:$T,20,FALSE),""))</f>
        <v>V1-MB1</v>
      </c>
      <c r="N210" s="63" t="str">
        <f>IF(ISBLANK(H210),"",IFERROR(VLOOKUP(B210,'Np PL4 Stock'!$A:$U,21,FALSE),""))</f>
        <v>SIS</v>
      </c>
      <c r="O210" s="62">
        <f t="shared" si="32"/>
        <v>80</v>
      </c>
      <c r="P210" s="62">
        <f t="shared" si="33"/>
        <v>6.6e-5</v>
      </c>
      <c r="Q210" s="67">
        <f t="shared" si="34"/>
        <v>8.25e-7</v>
      </c>
      <c r="R210" s="67">
        <f t="shared" si="35"/>
        <v>1.11e-6</v>
      </c>
      <c r="S210" s="64">
        <v>13</v>
      </c>
      <c r="T210" s="68">
        <v>7.4</v>
      </c>
      <c r="U210" s="68">
        <v>7.55</v>
      </c>
      <c r="V210" s="69">
        <v>73</v>
      </c>
      <c r="W210" s="64">
        <v>446</v>
      </c>
      <c r="X210" s="64">
        <v>94</v>
      </c>
      <c r="Y210" s="59">
        <v>100</v>
      </c>
      <c r="Z210" s="59">
        <v>84</v>
      </c>
      <c r="AA210" s="59">
        <v>0</v>
      </c>
      <c r="AB210" s="59">
        <v>0</v>
      </c>
      <c r="AC210" s="59">
        <v>0</v>
      </c>
      <c r="AD210" s="59">
        <v>0</v>
      </c>
      <c r="AE210" s="59">
        <v>100</v>
      </c>
      <c r="AF210" s="73" t="s">
        <v>38</v>
      </c>
      <c r="AG210" s="73">
        <v>110000</v>
      </c>
      <c r="AH210" s="73" t="s">
        <v>38</v>
      </c>
      <c r="AI210" s="73" t="s">
        <v>38</v>
      </c>
      <c r="AJ210" s="73" t="s">
        <v>38</v>
      </c>
      <c r="AK210" s="73" t="s">
        <v>32</v>
      </c>
      <c r="AL210" s="77" t="str">
        <f>IF(ISBLANK(S210),"",IF(AJ210="Fail","Fail",IF(E210="PL4",IF(AND(T210&gt;STD_01122025!$D$3,U210&lt;STD_01122025!$D$4,OR(AF210="ND",AF210&lt;STD_01122025!$D$7),AH210="ND"),"Pass","Fail"),IF(E210="PL12",IF(AND(S210&lt;STD_01122025!$F$2,T210&gt;STD_01122025!$F$3,U210&lt;STD_01122025!$F$4,V210&gt;STD_01122025!$F$5,X210&gt;STD_01122025!$F$6,OR(AF210="ND",AF210&lt;STD_01122025!$F$7),AH210="ND"),"Pass","Fail"),IF(E210="SuperPL",IF(AND(T210&gt;STD_01122025!$H$3,U210&lt;STD_01122025!$H$4,V210&gt;STD_01122025!$H$5,X210&gt;STD_01122025!$H$6,OR(AF210="ND",AF210&lt;STD_01122025!$H$7),AH210="ND"),"Pass","Fail"),IF(E210="Flight",IF(AND(T210&gt;STD_01122025!$J$3,U210&lt;STD_01122025!$J$4,X210&gt;STD_01122025!$J$6,OR(AF210="ND",AF210&lt;STD_01122025!$J$7),AH210="ND"),"Pass","Fail"),""))))))</f>
        <v>Pass</v>
      </c>
      <c r="AM210" s="62">
        <f>IF(ISBLANK(B210),"",IFERROR(IF(VLOOKUP(B210,'Np PL4 Stock'!$A:$J,10,FALSE)="Np4",D210-VLOOKUP(B210,'Np PL4 Stock'!$A:$E,5,FALSE),D210-VLOOKUP(B210,'Np PL4 Stock'!$A:$E,5,FALSE)-1),""))</f>
        <v>13</v>
      </c>
      <c r="AN210" s="68">
        <v>7.4</v>
      </c>
      <c r="AO210" s="68">
        <v>7.55</v>
      </c>
      <c r="AP210" s="69">
        <v>73</v>
      </c>
      <c r="AQ210" s="64">
        <v>446</v>
      </c>
      <c r="AR210" s="64">
        <v>94</v>
      </c>
      <c r="AS210" s="59">
        <v>100</v>
      </c>
      <c r="AT210" s="73">
        <v>16500</v>
      </c>
      <c r="AU210" s="73">
        <v>31000</v>
      </c>
      <c r="AV210" s="73" t="s">
        <v>38</v>
      </c>
      <c r="AW210" s="73" t="s">
        <v>38</v>
      </c>
      <c r="AX210" s="73" t="s">
        <v>32</v>
      </c>
      <c r="AY210" s="59">
        <v>0</v>
      </c>
      <c r="AZ210" s="59">
        <v>0</v>
      </c>
      <c r="BA210" s="59">
        <v>0</v>
      </c>
      <c r="BB210" s="59">
        <v>0</v>
      </c>
      <c r="BC210" s="59">
        <v>0</v>
      </c>
      <c r="BD210" s="59">
        <v>0</v>
      </c>
      <c r="BE210" s="84" t="s">
        <v>38</v>
      </c>
      <c r="BF210" s="84" t="s">
        <v>38</v>
      </c>
      <c r="BG210" s="84" t="s">
        <v>38</v>
      </c>
      <c r="BH210" s="84" t="s">
        <v>38</v>
      </c>
      <c r="BI210" s="85" t="s">
        <v>590</v>
      </c>
      <c r="BJ210" s="86" t="s">
        <v>263</v>
      </c>
      <c r="BK210" s="64" t="s">
        <v>553</v>
      </c>
      <c r="BL210" s="86" t="s">
        <v>212</v>
      </c>
      <c r="BM210" s="86" t="s">
        <v>9</v>
      </c>
      <c r="BN210" s="86"/>
      <c r="BO210" s="69">
        <v>30</v>
      </c>
      <c r="BP210" s="522" t="s">
        <v>591</v>
      </c>
      <c r="BQ210" s="92">
        <v>0.6</v>
      </c>
      <c r="BR210" s="93">
        <v>0.06</v>
      </c>
      <c r="BS210" s="94">
        <f t="shared" si="38"/>
        <v>0.66</v>
      </c>
      <c r="BT210" s="95">
        <v>0.228</v>
      </c>
      <c r="BU210" s="101">
        <f t="shared" si="39"/>
        <v>0.888</v>
      </c>
      <c r="BV210" s="102">
        <f t="shared" si="36"/>
        <v>2.24215246636771</v>
      </c>
      <c r="BW210" s="103">
        <v>220</v>
      </c>
      <c r="BX210" s="104">
        <f t="shared" si="37"/>
        <v>0.00199103139013453</v>
      </c>
      <c r="BY210" s="105">
        <v>3000</v>
      </c>
      <c r="BZ210" s="103" t="s">
        <v>32</v>
      </c>
      <c r="CA210" s="106" t="s">
        <v>189</v>
      </c>
      <c r="CB210" s="107" t="s">
        <v>148</v>
      </c>
      <c r="CC210" s="112" t="s">
        <v>149</v>
      </c>
      <c r="CD210" s="106"/>
      <c r="CE210" s="103" t="s">
        <v>192</v>
      </c>
      <c r="CF210" s="113"/>
      <c r="CG210" s="115">
        <v>2000025354</v>
      </c>
    </row>
    <row r="211" spans="1:85">
      <c r="A211" s="53" t="str">
        <f t="shared" si="30"/>
        <v>E1-04-03-45758</v>
      </c>
      <c r="B211" s="47" t="str">
        <f t="shared" si="31"/>
        <v>E1-04-03</v>
      </c>
      <c r="C211" s="48" t="s">
        <v>43</v>
      </c>
      <c r="D211" s="49">
        <v>45758</v>
      </c>
      <c r="E211" s="50" t="s">
        <v>9</v>
      </c>
      <c r="F211" s="51" t="s">
        <v>10</v>
      </c>
      <c r="G211" s="59">
        <v>3</v>
      </c>
      <c r="H211" s="52" t="s">
        <v>215</v>
      </c>
      <c r="I211" s="59">
        <v>4</v>
      </c>
      <c r="J211" s="60">
        <f>IF(ISBLANK(H211),"",IFERROR(VLOOKUP(B211,'Np PL4 Stock'!$A:$D,4,FALSE),""))</f>
        <v>45745</v>
      </c>
      <c r="K211" s="61">
        <f>IF(ISBLANK(H211),"",SUMIF('Np PL4 Stock'!$A:$A,B211,'Np PL4 Stock'!$N:$N))</f>
        <v>0.8</v>
      </c>
      <c r="L211" s="62">
        <f>IF(ISBLANK(H211),"",VLOOKUP(LEFT(B211,5),Unit!A:B,2,FALSE))</f>
        <v>10</v>
      </c>
      <c r="M211" s="63" t="str">
        <f>IF(ISBLANK(H211),"",IFERROR(VLOOKUP(B211,'Np PL4 Stock'!$A:$T,20,FALSE),""))</f>
        <v>V1-MB1</v>
      </c>
      <c r="N211" s="63" t="str">
        <f>IF(ISBLANK(H211),"",IFERROR(VLOOKUP(B211,'Np PL4 Stock'!$A:$U,21,FALSE),""))</f>
        <v>SIS</v>
      </c>
      <c r="O211" s="62">
        <f t="shared" si="32"/>
        <v>80</v>
      </c>
      <c r="P211" s="62">
        <f t="shared" si="33"/>
        <v>6.6e-5</v>
      </c>
      <c r="Q211" s="67">
        <f t="shared" si="34"/>
        <v>8.25e-7</v>
      </c>
      <c r="R211" s="67">
        <f t="shared" si="35"/>
        <v>1.11e-6</v>
      </c>
      <c r="S211" s="64">
        <v>13</v>
      </c>
      <c r="T211" s="68">
        <v>7.45</v>
      </c>
      <c r="U211" s="68">
        <v>7.59</v>
      </c>
      <c r="V211" s="69">
        <v>76</v>
      </c>
      <c r="W211" s="64">
        <v>438</v>
      </c>
      <c r="X211" s="64">
        <v>93</v>
      </c>
      <c r="Y211" s="59">
        <v>100</v>
      </c>
      <c r="Z211" s="64">
        <v>80</v>
      </c>
      <c r="AA211" s="59">
        <v>0</v>
      </c>
      <c r="AB211" s="59">
        <v>0</v>
      </c>
      <c r="AC211" s="59">
        <v>0</v>
      </c>
      <c r="AD211" s="59">
        <v>0</v>
      </c>
      <c r="AE211" s="59">
        <v>100</v>
      </c>
      <c r="AF211" s="73" t="s">
        <v>38</v>
      </c>
      <c r="AG211" s="73">
        <v>125000</v>
      </c>
      <c r="AH211" s="73" t="s">
        <v>38</v>
      </c>
      <c r="AI211" s="73" t="s">
        <v>38</v>
      </c>
      <c r="AJ211" s="73" t="s">
        <v>38</v>
      </c>
      <c r="AK211" s="73" t="s">
        <v>32</v>
      </c>
      <c r="AL211" s="77" t="str">
        <f>IF(ISBLANK(S211),"",IF(AJ211="Fail","Fail",IF(E211="PL4",IF(AND(T211&gt;STD_01122025!$D$3,U211&lt;STD_01122025!$D$4,OR(AF211="ND",AF211&lt;STD_01122025!$D$7),AH211="ND"),"Pass","Fail"),IF(E211="PL12",IF(AND(S211&lt;STD_01122025!$F$2,T211&gt;STD_01122025!$F$3,U211&lt;STD_01122025!$F$4,V211&gt;STD_01122025!$F$5,X211&gt;STD_01122025!$F$6,OR(AF211="ND",AF211&lt;STD_01122025!$F$7),AH211="ND"),"Pass","Fail"),IF(E211="SuperPL",IF(AND(T211&gt;STD_01122025!$H$3,U211&lt;STD_01122025!$H$4,V211&gt;STD_01122025!$H$5,X211&gt;STD_01122025!$H$6,OR(AF211="ND",AF211&lt;STD_01122025!$H$7),AH211="ND"),"Pass","Fail"),IF(E211="Flight",IF(AND(T211&gt;STD_01122025!$J$3,U211&lt;STD_01122025!$J$4,X211&gt;STD_01122025!$J$6,OR(AF211="ND",AF211&lt;STD_01122025!$J$7),AH211="ND"),"Pass","Fail"),""))))))</f>
        <v>Pass</v>
      </c>
      <c r="AM211" s="62">
        <f>IF(ISBLANK(B211),"",IFERROR(IF(VLOOKUP(B211,'Np PL4 Stock'!$A:$J,10,FALSE)="Np4",D211-VLOOKUP(B211,'Np PL4 Stock'!$A:$E,5,FALSE),D211-VLOOKUP(B211,'Np PL4 Stock'!$A:$E,5,FALSE)-1),""))</f>
        <v>13</v>
      </c>
      <c r="AN211" s="68">
        <v>7.45</v>
      </c>
      <c r="AO211" s="68">
        <v>7.59</v>
      </c>
      <c r="AP211" s="69">
        <v>76</v>
      </c>
      <c r="AQ211" s="64">
        <v>438</v>
      </c>
      <c r="AR211" s="64">
        <v>93</v>
      </c>
      <c r="AS211" s="59">
        <v>100</v>
      </c>
      <c r="AT211" s="73" t="s">
        <v>38</v>
      </c>
      <c r="AU211" s="73">
        <v>38000</v>
      </c>
      <c r="AV211" s="73" t="s">
        <v>38</v>
      </c>
      <c r="AW211" s="73" t="s">
        <v>38</v>
      </c>
      <c r="AX211" s="73" t="s">
        <v>32</v>
      </c>
      <c r="AY211" s="59">
        <v>0</v>
      </c>
      <c r="AZ211" s="59">
        <v>0</v>
      </c>
      <c r="BA211" s="59">
        <v>0</v>
      </c>
      <c r="BB211" s="59">
        <v>0</v>
      </c>
      <c r="BC211" s="59">
        <v>0</v>
      </c>
      <c r="BD211" s="59">
        <v>0</v>
      </c>
      <c r="BE211" s="84" t="s">
        <v>38</v>
      </c>
      <c r="BF211" s="84" t="s">
        <v>38</v>
      </c>
      <c r="BG211" s="84" t="s">
        <v>38</v>
      </c>
      <c r="BH211" s="84" t="s">
        <v>38</v>
      </c>
      <c r="BI211" s="85" t="s">
        <v>590</v>
      </c>
      <c r="BJ211" s="86" t="s">
        <v>263</v>
      </c>
      <c r="BK211" s="64" t="s">
        <v>553</v>
      </c>
      <c r="BL211" s="86" t="s">
        <v>212</v>
      </c>
      <c r="BM211" s="86" t="s">
        <v>9</v>
      </c>
      <c r="BN211" s="86"/>
      <c r="BO211" s="69">
        <v>30</v>
      </c>
      <c r="BP211" s="522" t="s">
        <v>591</v>
      </c>
      <c r="BQ211" s="92">
        <v>0.6</v>
      </c>
      <c r="BR211" s="93">
        <v>0.06</v>
      </c>
      <c r="BS211" s="94">
        <f t="shared" si="38"/>
        <v>0.66</v>
      </c>
      <c r="BT211" s="95">
        <v>0.228</v>
      </c>
      <c r="BU211" s="101">
        <f t="shared" si="39"/>
        <v>0.888</v>
      </c>
      <c r="BV211" s="102">
        <f t="shared" si="36"/>
        <v>2.28310502283105</v>
      </c>
      <c r="BW211" s="103">
        <v>220</v>
      </c>
      <c r="BX211" s="104">
        <f t="shared" si="37"/>
        <v>0.00202739726027397</v>
      </c>
      <c r="BY211" s="105">
        <v>3000</v>
      </c>
      <c r="BZ211" s="103" t="s">
        <v>32</v>
      </c>
      <c r="CA211" s="106" t="s">
        <v>189</v>
      </c>
      <c r="CB211" s="107" t="s">
        <v>148</v>
      </c>
      <c r="CC211" s="112" t="s">
        <v>149</v>
      </c>
      <c r="CD211" s="106"/>
      <c r="CE211" s="103" t="s">
        <v>192</v>
      </c>
      <c r="CF211" s="113"/>
      <c r="CG211" s="114">
        <v>2000025354</v>
      </c>
    </row>
    <row r="212" spans="1:85">
      <c r="A212" s="53" t="str">
        <f t="shared" si="30"/>
        <v>A1-20-03-45759</v>
      </c>
      <c r="B212" s="47" t="str">
        <f t="shared" si="31"/>
        <v>A1-20-03</v>
      </c>
      <c r="C212" s="48" t="s">
        <v>43</v>
      </c>
      <c r="D212" s="49">
        <v>45759</v>
      </c>
      <c r="E212" s="50" t="s">
        <v>14</v>
      </c>
      <c r="F212" s="51" t="s">
        <v>15</v>
      </c>
      <c r="G212" s="59">
        <v>3</v>
      </c>
      <c r="H212" s="52" t="s">
        <v>144</v>
      </c>
      <c r="I212" s="64">
        <v>20</v>
      </c>
      <c r="J212" s="60">
        <f>IF(ISBLANK(H212),"",IFERROR(VLOOKUP(B212,'Np PL4 Stock'!$A:$D,4,FALSE),""))</f>
        <v>45740</v>
      </c>
      <c r="K212" s="61">
        <f>IF(ISBLANK(H212),"",SUMIF('Np PL4 Stock'!$A:$A,B212,'Np PL4 Stock'!$N:$N))</f>
        <v>0.75</v>
      </c>
      <c r="L212" s="62">
        <f>IF(ISBLANK(H212),"",VLOOKUP(LEFT(B212,5),Unit!A:B,2,FALSE))</f>
        <v>8</v>
      </c>
      <c r="M212" s="63" t="str">
        <f>IF(ISBLANK(H212),"",IFERROR(VLOOKUP(B212,'Np PL4 Stock'!$A:$T,20,FALSE),""))</f>
        <v>V1-MD1</v>
      </c>
      <c r="N212" s="63" t="str">
        <f>IF(ISBLANK(H212),"",IFERROR(VLOOKUP(B212,'Np PL4 Stock'!$A:$U,21,FALSE),""))</f>
        <v>Konabay</v>
      </c>
      <c r="O212" s="62">
        <f t="shared" si="32"/>
        <v>93.75</v>
      </c>
      <c r="P212" s="62">
        <f t="shared" si="33"/>
        <v>7.4993e-5</v>
      </c>
      <c r="Q212" s="67">
        <f t="shared" si="34"/>
        <v>7.99925333333333e-7</v>
      </c>
      <c r="R212" s="67">
        <f t="shared" si="35"/>
        <v>1.18095941333333e-6</v>
      </c>
      <c r="S212" s="64">
        <v>14</v>
      </c>
      <c r="T212" s="68">
        <v>7.831</v>
      </c>
      <c r="U212" s="68">
        <v>7.122</v>
      </c>
      <c r="V212" s="69">
        <v>98.78</v>
      </c>
      <c r="W212" s="59">
        <v>368</v>
      </c>
      <c r="X212" s="64">
        <v>97</v>
      </c>
      <c r="Y212" s="59">
        <v>100</v>
      </c>
      <c r="Z212" s="64">
        <v>88</v>
      </c>
      <c r="AA212" s="59">
        <v>0</v>
      </c>
      <c r="AB212" s="59">
        <v>0</v>
      </c>
      <c r="AC212" s="59">
        <v>0</v>
      </c>
      <c r="AD212" s="59">
        <v>0</v>
      </c>
      <c r="AE212" s="59">
        <v>100</v>
      </c>
      <c r="AF212" s="73" t="s">
        <v>38</v>
      </c>
      <c r="AG212" s="73">
        <v>70000</v>
      </c>
      <c r="AH212" s="73" t="s">
        <v>38</v>
      </c>
      <c r="AI212" s="73" t="s">
        <v>38</v>
      </c>
      <c r="AJ212" s="73" t="s">
        <v>38</v>
      </c>
      <c r="AK212" s="73" t="s">
        <v>32</v>
      </c>
      <c r="AL212" s="77" t="str">
        <f>IF(ISBLANK(S212),"",IF(AJ212="Fail","Fail",IF(E212="PL4",IF(AND(T212&gt;STD_01122025!$D$3,U212&lt;STD_01122025!$D$4,OR(AF212="ND",AF212&lt;STD_01122025!$D$7),AH212="ND"),"Pass","Fail"),IF(E212="PL12",IF(AND(S212&lt;STD_01122025!$F$2,T212&gt;STD_01122025!$F$3,U212&lt;STD_01122025!$F$4,V212&gt;STD_01122025!$F$5,X212&gt;STD_01122025!$F$6,OR(AF212="ND",AF212&lt;STD_01122025!$F$7),AH212="ND"),"Pass","Fail"),IF(E212="SuperPL",IF(AND(T212&gt;STD_01122025!$H$3,U212&lt;STD_01122025!$H$4,V212&gt;STD_01122025!$H$5,X212&gt;STD_01122025!$H$6,OR(AF212="ND",AF212&lt;STD_01122025!$H$7),AH212="ND"),"Pass","Fail"),IF(E212="Flight",IF(AND(T212&gt;STD_01122025!$J$3,U212&lt;STD_01122025!$J$4,X212&gt;STD_01122025!$J$6,OR(AF212="ND",AF212&lt;STD_01122025!$J$7),AH212="ND"),"Pass","Fail"),""))))))</f>
        <v>Pass</v>
      </c>
      <c r="AM212" s="62">
        <f>IF(ISBLANK(B212),"",IFERROR(IF(VLOOKUP(B212,'Np PL4 Stock'!$A:$J,10,FALSE)="Np4",D212-VLOOKUP(B212,'Np PL4 Stock'!$A:$E,5,FALSE),D212-VLOOKUP(B212,'Np PL4 Stock'!$A:$E,5,FALSE)-1),""))</f>
        <v>19</v>
      </c>
      <c r="AN212" s="68">
        <v>8.908</v>
      </c>
      <c r="AO212" s="68">
        <v>8.198</v>
      </c>
      <c r="AP212" s="69">
        <v>100</v>
      </c>
      <c r="AQ212" s="64">
        <v>227</v>
      </c>
      <c r="AR212" s="64">
        <v>97</v>
      </c>
      <c r="AS212" s="59">
        <v>100</v>
      </c>
      <c r="AT212" s="73" t="s">
        <v>38</v>
      </c>
      <c r="AU212" s="73">
        <v>69500</v>
      </c>
      <c r="AV212" s="73" t="s">
        <v>38</v>
      </c>
      <c r="AW212" s="73" t="s">
        <v>38</v>
      </c>
      <c r="AX212" s="73" t="s">
        <v>32</v>
      </c>
      <c r="AY212" s="59">
        <v>0</v>
      </c>
      <c r="AZ212" s="59">
        <v>0</v>
      </c>
      <c r="BA212" s="59">
        <v>0</v>
      </c>
      <c r="BB212" s="59">
        <v>0</v>
      </c>
      <c r="BC212" s="59">
        <v>0</v>
      </c>
      <c r="BD212" s="59">
        <v>0</v>
      </c>
      <c r="BE212" s="84" t="s">
        <v>38</v>
      </c>
      <c r="BF212" s="84" t="s">
        <v>38</v>
      </c>
      <c r="BG212" s="84" t="s">
        <v>38</v>
      </c>
      <c r="BH212" s="84" t="s">
        <v>38</v>
      </c>
      <c r="BI212" s="85" t="s">
        <v>592</v>
      </c>
      <c r="BJ212" s="86" t="s">
        <v>260</v>
      </c>
      <c r="BK212" s="64" t="s">
        <v>485</v>
      </c>
      <c r="BL212" s="86" t="s">
        <v>155</v>
      </c>
      <c r="BM212" s="86" t="s">
        <v>178</v>
      </c>
      <c r="BN212" s="86"/>
      <c r="BO212" s="69">
        <v>8</v>
      </c>
      <c r="BP212" s="522" t="s">
        <v>593</v>
      </c>
      <c r="BQ212" s="92">
        <v>0.499953</v>
      </c>
      <c r="BR212" s="93">
        <v>0.099991</v>
      </c>
      <c r="BS212" s="94">
        <f t="shared" si="38"/>
        <v>0.599944</v>
      </c>
      <c r="BT212" s="95">
        <v>0.28577556</v>
      </c>
      <c r="BU212" s="101">
        <f t="shared" si="39"/>
        <v>0.88571956</v>
      </c>
      <c r="BV212" s="102">
        <f t="shared" si="36"/>
        <v>4.40528634361234</v>
      </c>
      <c r="BW212" s="103">
        <v>666.604</v>
      </c>
      <c r="BX212" s="104">
        <f t="shared" si="37"/>
        <v>0.00390184828193833</v>
      </c>
      <c r="BY212" s="105">
        <v>900</v>
      </c>
      <c r="BZ212" s="103" t="s">
        <v>32</v>
      </c>
      <c r="CA212" s="106" t="s">
        <v>189</v>
      </c>
      <c r="CB212" s="107" t="s">
        <v>148</v>
      </c>
      <c r="CC212" s="112" t="s">
        <v>149</v>
      </c>
      <c r="CD212" s="106"/>
      <c r="CE212" s="103" t="s">
        <v>192</v>
      </c>
      <c r="CF212" s="123"/>
      <c r="CG212" s="114">
        <v>2000019242</v>
      </c>
    </row>
    <row r="213" spans="1:85">
      <c r="A213" s="53" t="str">
        <f t="shared" si="30"/>
        <v>A1-13-03-45759</v>
      </c>
      <c r="B213" s="47" t="str">
        <f t="shared" si="31"/>
        <v>A1-13-03</v>
      </c>
      <c r="C213" s="48" t="s">
        <v>43</v>
      </c>
      <c r="D213" s="49">
        <v>45759</v>
      </c>
      <c r="E213" s="50" t="s">
        <v>14</v>
      </c>
      <c r="F213" s="51" t="s">
        <v>15</v>
      </c>
      <c r="G213" s="59">
        <v>3</v>
      </c>
      <c r="H213" s="52" t="s">
        <v>144</v>
      </c>
      <c r="I213" s="70">
        <v>13</v>
      </c>
      <c r="J213" s="60">
        <f>IF(ISBLANK(H213),"",IFERROR(VLOOKUP(B213,'Np PL4 Stock'!$A:$D,4,FALSE),""))</f>
        <v>45740</v>
      </c>
      <c r="K213" s="61">
        <f>IF(ISBLANK(H213),"",SUMIF('Np PL4 Stock'!$A:$A,B213,'Np PL4 Stock'!$N:$N))</f>
        <v>1</v>
      </c>
      <c r="L213" s="62">
        <f>IF(ISBLANK(H213),"",VLOOKUP(LEFT(B213,5),Unit!A:B,2,FALSE))</f>
        <v>8</v>
      </c>
      <c r="M213" s="63" t="str">
        <f>IF(ISBLANK(H213),"",IFERROR(VLOOKUP(B213,'Np PL4 Stock'!$A:$T,20,FALSE),""))</f>
        <v>V1-MB1</v>
      </c>
      <c r="N213" s="63" t="str">
        <f>IF(ISBLANK(H213),"",IFERROR(VLOOKUP(B213,'Np PL4 Stock'!$A:$U,21,FALSE),""))</f>
        <v>SIS</v>
      </c>
      <c r="O213" s="62">
        <f t="shared" si="32"/>
        <v>125</v>
      </c>
      <c r="P213" s="62">
        <f t="shared" si="33"/>
        <v>6e-5</v>
      </c>
      <c r="Q213" s="67">
        <f t="shared" si="34"/>
        <v>4.8e-7</v>
      </c>
      <c r="R213" s="67">
        <f t="shared" si="35"/>
        <v>7.267e-7</v>
      </c>
      <c r="S213" s="64">
        <v>14</v>
      </c>
      <c r="T213" s="68">
        <v>7.525</v>
      </c>
      <c r="U213" s="68">
        <v>6.637</v>
      </c>
      <c r="V213" s="69">
        <v>86.207</v>
      </c>
      <c r="W213" s="59">
        <v>419</v>
      </c>
      <c r="X213" s="64">
        <v>96</v>
      </c>
      <c r="Y213" s="59">
        <v>100</v>
      </c>
      <c r="Z213" s="64">
        <v>84</v>
      </c>
      <c r="AA213" s="59">
        <v>0</v>
      </c>
      <c r="AB213" s="59">
        <v>0</v>
      </c>
      <c r="AC213" s="59">
        <v>0</v>
      </c>
      <c r="AD213" s="59">
        <v>0</v>
      </c>
      <c r="AE213" s="59">
        <v>100</v>
      </c>
      <c r="AF213" s="73" t="s">
        <v>38</v>
      </c>
      <c r="AG213" s="73">
        <v>75000</v>
      </c>
      <c r="AH213" s="73" t="s">
        <v>38</v>
      </c>
      <c r="AI213" s="73" t="s">
        <v>38</v>
      </c>
      <c r="AJ213" s="73" t="s">
        <v>38</v>
      </c>
      <c r="AK213" s="73" t="s">
        <v>32</v>
      </c>
      <c r="AL213" s="77" t="str">
        <f>IF(ISBLANK(S213),"",IF(AJ213="Fail","Fail",IF(E213="PL4",IF(AND(T213&gt;STD_01122025!$D$3,U213&lt;STD_01122025!$D$4,OR(AF213="ND",AF213&lt;STD_01122025!$D$7),AH213="ND"),"Pass","Fail"),IF(E213="PL12",IF(AND(S213&lt;STD_01122025!$F$2,T213&gt;STD_01122025!$F$3,U213&lt;STD_01122025!$F$4,V213&gt;STD_01122025!$F$5,X213&gt;STD_01122025!$F$6,OR(AF213="ND",AF213&lt;STD_01122025!$F$7),AH213="ND"),"Pass","Fail"),IF(E213="SuperPL",IF(AND(T213&gt;STD_01122025!$H$3,U213&lt;STD_01122025!$H$4,V213&gt;STD_01122025!$H$5,X213&gt;STD_01122025!$H$6,OR(AF213="ND",AF213&lt;STD_01122025!$H$7),AH213="ND"),"Pass","Fail"),IF(E213="Flight",IF(AND(T213&gt;STD_01122025!$J$3,U213&lt;STD_01122025!$J$4,X213&gt;STD_01122025!$J$6,OR(AF213="ND",AF213&lt;STD_01122025!$J$7),AH213="ND"),"Pass","Fail"),""))))))</f>
        <v>Pass</v>
      </c>
      <c r="AM213" s="62">
        <f>IF(ISBLANK(B213),"",IFERROR(IF(VLOOKUP(B213,'Np PL4 Stock'!$A:$J,10,FALSE)="Np4",D213-VLOOKUP(B213,'Np PL4 Stock'!$A:$E,5,FALSE),D213-VLOOKUP(B213,'Np PL4 Stock'!$A:$E,5,FALSE)-1),""))</f>
        <v>19</v>
      </c>
      <c r="AN213" s="68">
        <v>8.376</v>
      </c>
      <c r="AO213" s="68">
        <v>8.07</v>
      </c>
      <c r="AP213" s="69">
        <v>100</v>
      </c>
      <c r="AQ213" s="64">
        <v>265</v>
      </c>
      <c r="AR213" s="64">
        <v>97</v>
      </c>
      <c r="AS213" s="59">
        <v>100</v>
      </c>
      <c r="AT213" s="73" t="s">
        <v>38</v>
      </c>
      <c r="AU213" s="73">
        <v>66000</v>
      </c>
      <c r="AV213" s="73" t="s">
        <v>38</v>
      </c>
      <c r="AW213" s="73" t="s">
        <v>38</v>
      </c>
      <c r="AX213" s="73" t="s">
        <v>32</v>
      </c>
      <c r="AY213" s="59">
        <v>0</v>
      </c>
      <c r="AZ213" s="59">
        <v>0</v>
      </c>
      <c r="BA213" s="59">
        <v>0</v>
      </c>
      <c r="BB213" s="59">
        <v>0</v>
      </c>
      <c r="BC213" s="59">
        <v>0</v>
      </c>
      <c r="BD213" s="59">
        <v>0</v>
      </c>
      <c r="BE213" s="84" t="s">
        <v>38</v>
      </c>
      <c r="BF213" s="84" t="s">
        <v>38</v>
      </c>
      <c r="BG213" s="84" t="s">
        <v>38</v>
      </c>
      <c r="BH213" s="84" t="s">
        <v>38</v>
      </c>
      <c r="BI213" s="85" t="s">
        <v>570</v>
      </c>
      <c r="BJ213" s="86" t="s">
        <v>262</v>
      </c>
      <c r="BK213" s="64" t="s">
        <v>523</v>
      </c>
      <c r="BL213" s="86" t="s">
        <v>155</v>
      </c>
      <c r="BM213" s="86" t="s">
        <v>178</v>
      </c>
      <c r="BN213" s="86"/>
      <c r="BO213" s="69">
        <v>22</v>
      </c>
      <c r="BP213" s="522" t="s">
        <v>594</v>
      </c>
      <c r="BQ213" s="92">
        <v>0.4</v>
      </c>
      <c r="BR213" s="93">
        <v>0.08</v>
      </c>
      <c r="BS213" s="94">
        <f t="shared" si="38"/>
        <v>0.48</v>
      </c>
      <c r="BT213" s="95">
        <v>0.2467</v>
      </c>
      <c r="BU213" s="101">
        <f t="shared" si="39"/>
        <v>0.7267</v>
      </c>
      <c r="BV213" s="102">
        <f t="shared" si="36"/>
        <v>3.77358490566038</v>
      </c>
      <c r="BW213" s="103">
        <v>533.333333333333</v>
      </c>
      <c r="BX213" s="104">
        <f t="shared" si="37"/>
        <v>0.0027422641509434</v>
      </c>
      <c r="BY213" s="105">
        <v>900</v>
      </c>
      <c r="BZ213" s="103" t="s">
        <v>32</v>
      </c>
      <c r="CA213" s="106" t="s">
        <v>189</v>
      </c>
      <c r="CB213" s="107" t="s">
        <v>148</v>
      </c>
      <c r="CC213" s="112" t="s">
        <v>149</v>
      </c>
      <c r="CD213" s="106"/>
      <c r="CE213" s="103" t="s">
        <v>192</v>
      </c>
      <c r="CF213" s="113"/>
      <c r="CG213" s="114">
        <v>2000007993</v>
      </c>
    </row>
    <row r="214" spans="1:85">
      <c r="A214" s="53" t="str">
        <f t="shared" si="30"/>
        <v>A1-14-03-45759</v>
      </c>
      <c r="B214" s="47" t="str">
        <f t="shared" si="31"/>
        <v>A1-14-03</v>
      </c>
      <c r="C214" s="48" t="s">
        <v>43</v>
      </c>
      <c r="D214" s="49">
        <v>45759</v>
      </c>
      <c r="E214" s="50" t="s">
        <v>14</v>
      </c>
      <c r="F214" s="51" t="s">
        <v>15</v>
      </c>
      <c r="G214" s="59">
        <v>3</v>
      </c>
      <c r="H214" s="52" t="s">
        <v>144</v>
      </c>
      <c r="I214" s="70">
        <v>14</v>
      </c>
      <c r="J214" s="60">
        <f>IF(ISBLANK(H214),"",IFERROR(VLOOKUP(B214,'Np PL4 Stock'!$A:$D,4,FALSE),""))</f>
        <v>45740</v>
      </c>
      <c r="K214" s="61">
        <f>IF(ISBLANK(H214),"",SUMIF('Np PL4 Stock'!$A:$A,B214,'Np PL4 Stock'!$N:$N))</f>
        <v>1</v>
      </c>
      <c r="L214" s="62">
        <f>IF(ISBLANK(H214),"",VLOOKUP(LEFT(B214,5),Unit!A:B,2,FALSE))</f>
        <v>8</v>
      </c>
      <c r="M214" s="63" t="str">
        <f>IF(ISBLANK(H214),"",IFERROR(VLOOKUP(B214,'Np PL4 Stock'!$A:$T,20,FALSE),""))</f>
        <v>V1-MB1</v>
      </c>
      <c r="N214" s="63" t="str">
        <f>IF(ISBLANK(H214),"",IFERROR(VLOOKUP(B214,'Np PL4 Stock'!$A:$U,21,FALSE),""))</f>
        <v>SIS</v>
      </c>
      <c r="O214" s="62">
        <f t="shared" si="32"/>
        <v>125</v>
      </c>
      <c r="P214" s="62">
        <f t="shared" si="33"/>
        <v>6e-5</v>
      </c>
      <c r="Q214" s="67">
        <f t="shared" si="34"/>
        <v>4.8e-7</v>
      </c>
      <c r="R214" s="67">
        <f t="shared" si="35"/>
        <v>7.267e-7</v>
      </c>
      <c r="S214" s="64">
        <v>14</v>
      </c>
      <c r="T214" s="68">
        <v>7.511</v>
      </c>
      <c r="U214" s="68">
        <v>6.812</v>
      </c>
      <c r="V214" s="69">
        <v>87</v>
      </c>
      <c r="W214" s="59">
        <v>424</v>
      </c>
      <c r="X214" s="64">
        <v>96</v>
      </c>
      <c r="Y214" s="59">
        <v>100</v>
      </c>
      <c r="Z214" s="64">
        <v>88</v>
      </c>
      <c r="AA214" s="59">
        <v>0</v>
      </c>
      <c r="AB214" s="59">
        <v>0</v>
      </c>
      <c r="AC214" s="59">
        <v>0</v>
      </c>
      <c r="AD214" s="59">
        <v>0</v>
      </c>
      <c r="AE214" s="59">
        <v>100</v>
      </c>
      <c r="AF214" s="73" t="s">
        <v>38</v>
      </c>
      <c r="AG214" s="73">
        <v>95000</v>
      </c>
      <c r="AH214" s="73" t="s">
        <v>38</v>
      </c>
      <c r="AI214" s="73" t="s">
        <v>38</v>
      </c>
      <c r="AJ214" s="73" t="s">
        <v>38</v>
      </c>
      <c r="AK214" s="73" t="s">
        <v>32</v>
      </c>
      <c r="AL214" s="77" t="str">
        <f>IF(ISBLANK(S214),"",IF(AJ214="Fail","Fail",IF(E214="PL4",IF(AND(T214&gt;STD_01122025!$D$3,U214&lt;STD_01122025!$D$4,OR(AF214="ND",AF214&lt;STD_01122025!$D$7),AH214="ND"),"Pass","Fail"),IF(E214="PL12",IF(AND(S214&lt;STD_01122025!$F$2,T214&gt;STD_01122025!$F$3,U214&lt;STD_01122025!$F$4,V214&gt;STD_01122025!$F$5,X214&gt;STD_01122025!$F$6,OR(AF214="ND",AF214&lt;STD_01122025!$F$7),AH214="ND"),"Pass","Fail"),IF(E214="SuperPL",IF(AND(T214&gt;STD_01122025!$H$3,U214&lt;STD_01122025!$H$4,V214&gt;STD_01122025!$H$5,X214&gt;STD_01122025!$H$6,OR(AF214="ND",AF214&lt;STD_01122025!$H$7),AH214="ND"),"Pass","Fail"),IF(E214="Flight",IF(AND(T214&gt;STD_01122025!$J$3,U214&lt;STD_01122025!$J$4,X214&gt;STD_01122025!$J$6,OR(AF214="ND",AF214&lt;STD_01122025!$J$7),AH214="ND"),"Pass","Fail"),""))))))</f>
        <v>Pass</v>
      </c>
      <c r="AM214" s="62">
        <f>IF(ISBLANK(B214),"",IFERROR(IF(VLOOKUP(B214,'Np PL4 Stock'!$A:$J,10,FALSE)="Np4",D214-VLOOKUP(B214,'Np PL4 Stock'!$A:$E,5,FALSE),D214-VLOOKUP(B214,'Np PL4 Stock'!$A:$E,5,FALSE)-1),""))</f>
        <v>19</v>
      </c>
      <c r="AN214" s="68">
        <v>8.697</v>
      </c>
      <c r="AO214" s="68">
        <v>9.336</v>
      </c>
      <c r="AP214" s="69">
        <v>100</v>
      </c>
      <c r="AQ214" s="64">
        <v>239</v>
      </c>
      <c r="AR214" s="64">
        <v>99</v>
      </c>
      <c r="AS214" s="59">
        <v>100</v>
      </c>
      <c r="AT214" s="73">
        <v>60500</v>
      </c>
      <c r="AU214" s="73">
        <v>4000</v>
      </c>
      <c r="AV214" s="73" t="s">
        <v>38</v>
      </c>
      <c r="AW214" s="73" t="s">
        <v>38</v>
      </c>
      <c r="AX214" s="73" t="s">
        <v>32</v>
      </c>
      <c r="AY214" s="59">
        <v>0</v>
      </c>
      <c r="AZ214" s="59">
        <v>0</v>
      </c>
      <c r="BA214" s="59">
        <v>0</v>
      </c>
      <c r="BB214" s="59">
        <v>0</v>
      </c>
      <c r="BC214" s="59">
        <v>0</v>
      </c>
      <c r="BD214" s="59">
        <v>0</v>
      </c>
      <c r="BE214" s="84" t="s">
        <v>38</v>
      </c>
      <c r="BF214" s="84" t="s">
        <v>38</v>
      </c>
      <c r="BG214" s="84" t="s">
        <v>38</v>
      </c>
      <c r="BH214" s="84" t="s">
        <v>38</v>
      </c>
      <c r="BI214" s="85" t="s">
        <v>570</v>
      </c>
      <c r="BJ214" s="86" t="s">
        <v>262</v>
      </c>
      <c r="BK214" s="64" t="s">
        <v>523</v>
      </c>
      <c r="BL214" s="86" t="s">
        <v>155</v>
      </c>
      <c r="BM214" s="86" t="s">
        <v>178</v>
      </c>
      <c r="BN214" s="86"/>
      <c r="BO214" s="69">
        <v>22</v>
      </c>
      <c r="BP214" s="522" t="s">
        <v>594</v>
      </c>
      <c r="BQ214" s="92">
        <v>0.4</v>
      </c>
      <c r="BR214" s="93">
        <v>0.08</v>
      </c>
      <c r="BS214" s="94">
        <f t="shared" si="38"/>
        <v>0.48</v>
      </c>
      <c r="BT214" s="95">
        <v>0.2467</v>
      </c>
      <c r="BU214" s="101">
        <f t="shared" si="39"/>
        <v>0.7267</v>
      </c>
      <c r="BV214" s="102">
        <f t="shared" si="36"/>
        <v>4.18410041841004</v>
      </c>
      <c r="BW214" s="103">
        <v>533.333333333333</v>
      </c>
      <c r="BX214" s="104">
        <f t="shared" si="37"/>
        <v>0.00304058577405858</v>
      </c>
      <c r="BY214" s="105">
        <v>900</v>
      </c>
      <c r="BZ214" s="103" t="s">
        <v>32</v>
      </c>
      <c r="CA214" s="106" t="s">
        <v>189</v>
      </c>
      <c r="CB214" s="107" t="s">
        <v>148</v>
      </c>
      <c r="CC214" s="112" t="s">
        <v>149</v>
      </c>
      <c r="CD214" s="106"/>
      <c r="CE214" s="103" t="s">
        <v>192</v>
      </c>
      <c r="CF214" s="123"/>
      <c r="CG214" s="114">
        <v>2000007993</v>
      </c>
    </row>
    <row r="215" spans="1:85">
      <c r="A215" s="53" t="str">
        <f t="shared" si="30"/>
        <v>A1-16-03-45759</v>
      </c>
      <c r="B215" s="47" t="str">
        <f t="shared" si="31"/>
        <v>A1-16-03</v>
      </c>
      <c r="C215" s="48" t="s">
        <v>43</v>
      </c>
      <c r="D215" s="49">
        <v>45759</v>
      </c>
      <c r="E215" s="50" t="s">
        <v>14</v>
      </c>
      <c r="F215" s="51" t="s">
        <v>15</v>
      </c>
      <c r="G215" s="59">
        <v>3</v>
      </c>
      <c r="H215" s="51" t="s">
        <v>144</v>
      </c>
      <c r="I215" s="70">
        <v>16</v>
      </c>
      <c r="J215" s="60">
        <f>IF(ISBLANK(H215),"",IFERROR(VLOOKUP(B215,'Np PL4 Stock'!$A:$D,4,FALSE),""))</f>
        <v>45740</v>
      </c>
      <c r="K215" s="61">
        <f>IF(ISBLANK(H215),"",SUMIF('Np PL4 Stock'!$A:$A,B215,'Np PL4 Stock'!$N:$N))</f>
        <v>1</v>
      </c>
      <c r="L215" s="62">
        <f>IF(ISBLANK(H215),"",VLOOKUP(LEFT(B215,5),Unit!A:B,2,FALSE))</f>
        <v>8</v>
      </c>
      <c r="M215" s="63" t="str">
        <f>IF(ISBLANK(H215),"",IFERROR(VLOOKUP(B215,'Np PL4 Stock'!$A:$T,20,FALSE),""))</f>
        <v>V1-MB1</v>
      </c>
      <c r="N215" s="63" t="str">
        <f>IF(ISBLANK(H215),"",IFERROR(VLOOKUP(B215,'Np PL4 Stock'!$A:$U,21,FALSE),""))</f>
        <v>SIS</v>
      </c>
      <c r="O215" s="62">
        <f t="shared" si="32"/>
        <v>125</v>
      </c>
      <c r="P215" s="62">
        <f t="shared" si="33"/>
        <v>6e-5</v>
      </c>
      <c r="Q215" s="67">
        <f t="shared" si="34"/>
        <v>4.8e-7</v>
      </c>
      <c r="R215" s="67">
        <f t="shared" si="35"/>
        <v>7.16666666666667e-7</v>
      </c>
      <c r="S215" s="64">
        <v>14</v>
      </c>
      <c r="T215" s="68">
        <v>7.569</v>
      </c>
      <c r="U215" s="68">
        <v>7.9</v>
      </c>
      <c r="V215" s="69">
        <v>83.333</v>
      </c>
      <c r="W215" s="59">
        <v>412</v>
      </c>
      <c r="X215" s="64">
        <v>95</v>
      </c>
      <c r="Y215" s="59">
        <v>100</v>
      </c>
      <c r="Z215" s="59">
        <v>84</v>
      </c>
      <c r="AA215" s="59">
        <v>0</v>
      </c>
      <c r="AB215" s="59">
        <v>0</v>
      </c>
      <c r="AC215" s="59">
        <v>0</v>
      </c>
      <c r="AD215" s="59">
        <v>0</v>
      </c>
      <c r="AE215" s="59">
        <v>100</v>
      </c>
      <c r="AF215" s="73" t="s">
        <v>38</v>
      </c>
      <c r="AG215" s="73">
        <v>50000</v>
      </c>
      <c r="AH215" s="73" t="s">
        <v>38</v>
      </c>
      <c r="AI215" s="73" t="s">
        <v>38</v>
      </c>
      <c r="AJ215" s="73" t="s">
        <v>38</v>
      </c>
      <c r="AK215" s="73" t="s">
        <v>32</v>
      </c>
      <c r="AL215" s="77" t="str">
        <f>IF(ISBLANK(S215),"",IF(AJ215="Fail","Fail",IF(E215="PL4",IF(AND(T215&gt;STD_01122025!$D$3,U215&lt;STD_01122025!$D$4,OR(AF215="ND",AF215&lt;STD_01122025!$D$7),AH215="ND"),"Pass","Fail"),IF(E215="PL12",IF(AND(S215&lt;STD_01122025!$F$2,T215&gt;STD_01122025!$F$3,U215&lt;STD_01122025!$F$4,V215&gt;STD_01122025!$F$5,X215&gt;STD_01122025!$F$6,OR(AF215="ND",AF215&lt;STD_01122025!$F$7),AH215="ND"),"Pass","Fail"),IF(E215="SuperPL",IF(AND(T215&gt;STD_01122025!$H$3,U215&lt;STD_01122025!$H$4,V215&gt;STD_01122025!$H$5,X215&gt;STD_01122025!$H$6,OR(AF215="ND",AF215&lt;STD_01122025!$H$7),AH215="ND"),"Pass","Fail"),IF(E215="Flight",IF(AND(T215&gt;STD_01122025!$J$3,U215&lt;STD_01122025!$J$4,X215&gt;STD_01122025!$J$6,OR(AF215="ND",AF215&lt;STD_01122025!$J$7),AH215="ND"),"Pass","Fail"),""))))))</f>
        <v>Pass</v>
      </c>
      <c r="AM215" s="62">
        <f>IF(ISBLANK(B215),"",IFERROR(IF(VLOOKUP(B215,'Np PL4 Stock'!$A:$J,10,FALSE)="Np4",D215-VLOOKUP(B215,'Np PL4 Stock'!$A:$E,5,FALSE),D215-VLOOKUP(B215,'Np PL4 Stock'!$A:$E,5,FALSE)-1),""))</f>
        <v>19</v>
      </c>
      <c r="AN215" s="68">
        <v>8.56</v>
      </c>
      <c r="AO215" s="68">
        <v>8.05</v>
      </c>
      <c r="AP215" s="69">
        <v>100</v>
      </c>
      <c r="AQ215" s="64">
        <v>253</v>
      </c>
      <c r="AR215" s="64">
        <v>100</v>
      </c>
      <c r="AS215" s="59">
        <v>100</v>
      </c>
      <c r="AT215" s="73" t="s">
        <v>38</v>
      </c>
      <c r="AU215" s="73">
        <v>70500</v>
      </c>
      <c r="AV215" s="73" t="s">
        <v>38</v>
      </c>
      <c r="AW215" s="73" t="s">
        <v>38</v>
      </c>
      <c r="AX215" s="73" t="s">
        <v>32</v>
      </c>
      <c r="AY215" s="59">
        <v>0</v>
      </c>
      <c r="AZ215" s="59">
        <v>0</v>
      </c>
      <c r="BA215" s="59">
        <v>0</v>
      </c>
      <c r="BB215" s="59">
        <v>0</v>
      </c>
      <c r="BC215" s="59">
        <v>0</v>
      </c>
      <c r="BD215" s="59">
        <v>0</v>
      </c>
      <c r="BE215" s="84" t="s">
        <v>38</v>
      </c>
      <c r="BF215" s="84" t="s">
        <v>38</v>
      </c>
      <c r="BG215" s="84" t="s">
        <v>38</v>
      </c>
      <c r="BH215" s="84" t="s">
        <v>38</v>
      </c>
      <c r="BI215" s="85" t="s">
        <v>570</v>
      </c>
      <c r="BJ215" s="86" t="s">
        <v>262</v>
      </c>
      <c r="BK215" s="64" t="s">
        <v>523</v>
      </c>
      <c r="BL215" s="86" t="s">
        <v>155</v>
      </c>
      <c r="BM215" s="86" t="s">
        <v>178</v>
      </c>
      <c r="BN215" s="86"/>
      <c r="BO215" s="69">
        <v>22</v>
      </c>
      <c r="BP215" s="523" t="s">
        <v>595</v>
      </c>
      <c r="BQ215" s="92">
        <v>0.4</v>
      </c>
      <c r="BR215" s="93">
        <v>0.08</v>
      </c>
      <c r="BS215" s="94">
        <f t="shared" si="38"/>
        <v>0.48</v>
      </c>
      <c r="BT215" s="95">
        <v>0.236666666666667</v>
      </c>
      <c r="BU215" s="101">
        <f t="shared" si="39"/>
        <v>0.716666666666667</v>
      </c>
      <c r="BV215" s="102">
        <f t="shared" si="36"/>
        <v>3.95256916996047</v>
      </c>
      <c r="BW215" s="103">
        <v>533.333333333333</v>
      </c>
      <c r="BX215" s="104">
        <f t="shared" si="37"/>
        <v>0.00283267457180501</v>
      </c>
      <c r="BY215" s="105">
        <v>900</v>
      </c>
      <c r="BZ215" s="103" t="s">
        <v>32</v>
      </c>
      <c r="CA215" s="106" t="s">
        <v>189</v>
      </c>
      <c r="CB215" s="107" t="s">
        <v>148</v>
      </c>
      <c r="CC215" s="112" t="s">
        <v>149</v>
      </c>
      <c r="CD215" s="106"/>
      <c r="CE215" s="103" t="s">
        <v>192</v>
      </c>
      <c r="CF215" s="123"/>
      <c r="CG215" s="114">
        <v>2000007993</v>
      </c>
    </row>
    <row r="216" spans="1:85">
      <c r="A216" s="53" t="str">
        <f t="shared" si="30"/>
        <v>A1-08-03-45760</v>
      </c>
      <c r="B216" s="47" t="str">
        <f t="shared" si="31"/>
        <v>A1-08-03</v>
      </c>
      <c r="C216" s="48" t="s">
        <v>43</v>
      </c>
      <c r="D216" s="49">
        <v>45760</v>
      </c>
      <c r="E216" s="50" t="s">
        <v>14</v>
      </c>
      <c r="F216" s="51" t="s">
        <v>15</v>
      </c>
      <c r="G216" s="59">
        <v>3</v>
      </c>
      <c r="H216" s="51" t="s">
        <v>144</v>
      </c>
      <c r="I216" s="70">
        <v>8</v>
      </c>
      <c r="J216" s="60">
        <f>IF(ISBLANK(H216),"",IFERROR(VLOOKUP(B216,'Np PL4 Stock'!$A:$D,4,FALSE),""))</f>
        <v>45739</v>
      </c>
      <c r="K216" s="61">
        <f>IF(ISBLANK(H216),"",SUMIF('Np PL4 Stock'!$A:$A,B216,'Np PL4 Stock'!$N:$N))</f>
        <v>2</v>
      </c>
      <c r="L216" s="62">
        <f>IF(ISBLANK(H216),"",VLOOKUP(LEFT(B216,5),Unit!A:B,2,FALSE))</f>
        <v>16</v>
      </c>
      <c r="M216" s="63" t="str">
        <f>IF(ISBLANK(H216),"",IFERROR(VLOOKUP(B216,'Np PL4 Stock'!$A:$T,20,FALSE),""))</f>
        <v>V1-MB1</v>
      </c>
      <c r="N216" s="63" t="str">
        <f>IF(ISBLANK(H216),"",IFERROR(VLOOKUP(B216,'Np PL4 Stock'!$A:$U,21,FALSE),""))</f>
        <v>SIS</v>
      </c>
      <c r="O216" s="62">
        <f t="shared" si="32"/>
        <v>125</v>
      </c>
      <c r="P216" s="62">
        <f t="shared" si="33"/>
        <v>5.1e-5</v>
      </c>
      <c r="Q216" s="67">
        <f t="shared" si="34"/>
        <v>4.08e-7</v>
      </c>
      <c r="R216" s="67">
        <f t="shared" si="35"/>
        <v>6.493e-7</v>
      </c>
      <c r="S216" s="64">
        <v>14</v>
      </c>
      <c r="T216" s="68">
        <v>7.511</v>
      </c>
      <c r="U216" s="68">
        <v>7.177</v>
      </c>
      <c r="V216" s="69">
        <v>83.019</v>
      </c>
      <c r="W216" s="59">
        <v>426</v>
      </c>
      <c r="X216" s="64">
        <v>95</v>
      </c>
      <c r="Y216" s="59">
        <v>100</v>
      </c>
      <c r="Z216" s="59">
        <v>84</v>
      </c>
      <c r="AA216" s="59">
        <v>0</v>
      </c>
      <c r="AB216" s="59">
        <v>0</v>
      </c>
      <c r="AC216" s="59">
        <v>0</v>
      </c>
      <c r="AD216" s="59">
        <v>0</v>
      </c>
      <c r="AE216" s="59">
        <v>100</v>
      </c>
      <c r="AF216" s="73" t="s">
        <v>38</v>
      </c>
      <c r="AG216" s="73">
        <v>65000</v>
      </c>
      <c r="AH216" s="73" t="s">
        <v>38</v>
      </c>
      <c r="AI216" s="73" t="s">
        <v>38</v>
      </c>
      <c r="AJ216" s="73" t="s">
        <v>38</v>
      </c>
      <c r="AK216" s="73" t="s">
        <v>32</v>
      </c>
      <c r="AL216" s="77" t="str">
        <f>IF(ISBLANK(S216),"",IF(AJ216="Fail","Fail",IF(E216="PL4",IF(AND(T216&gt;STD_01122025!$D$3,U216&lt;STD_01122025!$D$4,OR(AF216="ND",AF216&lt;STD_01122025!$D$7),AH216="ND"),"Pass","Fail"),IF(E216="PL12",IF(AND(S216&lt;STD_01122025!$F$2,T216&gt;STD_01122025!$F$3,U216&lt;STD_01122025!$F$4,V216&gt;STD_01122025!$F$5,X216&gt;STD_01122025!$F$6,OR(AF216="ND",AF216&lt;STD_01122025!$F$7),AH216="ND"),"Pass","Fail"),IF(E216="SuperPL",IF(AND(T216&gt;STD_01122025!$H$3,U216&lt;STD_01122025!$H$4,V216&gt;STD_01122025!$H$5,X216&gt;STD_01122025!$H$6,OR(AF216="ND",AF216&lt;STD_01122025!$H$7),AH216="ND"),"Pass","Fail"),IF(E216="Flight",IF(AND(T216&gt;STD_01122025!$J$3,U216&lt;STD_01122025!$J$4,X216&gt;STD_01122025!$J$6,OR(AF216="ND",AF216&lt;STD_01122025!$J$7),AH216="ND"),"Pass","Fail"),""))))))</f>
        <v>Pass</v>
      </c>
      <c r="AM216" s="62">
        <f>IF(ISBLANK(B216),"",IFERROR(IF(VLOOKUP(B216,'Np PL4 Stock'!$A:$J,10,FALSE)="Np4",D216-VLOOKUP(B216,'Np PL4 Stock'!$A:$E,5,FALSE),D216-VLOOKUP(B216,'Np PL4 Stock'!$A:$E,5,FALSE)-1),""))</f>
        <v>21</v>
      </c>
      <c r="AN216" s="68">
        <v>9.02</v>
      </c>
      <c r="AO216" s="68">
        <v>8.51</v>
      </c>
      <c r="AP216" s="69">
        <v>100</v>
      </c>
      <c r="AQ216" s="64">
        <v>211</v>
      </c>
      <c r="AR216" s="64">
        <v>98</v>
      </c>
      <c r="AS216" s="59">
        <v>100</v>
      </c>
      <c r="AT216" s="73" t="s">
        <v>38</v>
      </c>
      <c r="AU216" s="73">
        <v>70500</v>
      </c>
      <c r="AV216" s="73" t="s">
        <v>38</v>
      </c>
      <c r="AW216" s="73" t="s">
        <v>38</v>
      </c>
      <c r="AX216" s="73" t="s">
        <v>32</v>
      </c>
      <c r="AY216" s="59">
        <v>0</v>
      </c>
      <c r="AZ216" s="59">
        <v>0</v>
      </c>
      <c r="BA216" s="59">
        <v>0</v>
      </c>
      <c r="BB216" s="59">
        <v>0</v>
      </c>
      <c r="BC216" s="59">
        <v>0</v>
      </c>
      <c r="BD216" s="59">
        <v>0</v>
      </c>
      <c r="BE216" s="84" t="s">
        <v>38</v>
      </c>
      <c r="BF216" s="84" t="s">
        <v>38</v>
      </c>
      <c r="BG216" s="84" t="s">
        <v>38</v>
      </c>
      <c r="BH216" s="84" t="s">
        <v>38</v>
      </c>
      <c r="BI216" s="85" t="s">
        <v>515</v>
      </c>
      <c r="BJ216" s="86" t="s">
        <v>261</v>
      </c>
      <c r="BK216" s="64" t="s">
        <v>495</v>
      </c>
      <c r="BL216" s="86" t="s">
        <v>155</v>
      </c>
      <c r="BM216" s="86" t="s">
        <v>178</v>
      </c>
      <c r="BN216" s="86"/>
      <c r="BO216" s="69">
        <v>9</v>
      </c>
      <c r="BP216" s="523" t="s">
        <v>596</v>
      </c>
      <c r="BQ216" s="92">
        <v>0.68</v>
      </c>
      <c r="BR216" s="93">
        <v>0.136</v>
      </c>
      <c r="BS216" s="94">
        <f t="shared" si="38"/>
        <v>0.816</v>
      </c>
      <c r="BT216" s="95">
        <v>0.4826</v>
      </c>
      <c r="BU216" s="101">
        <f t="shared" si="39"/>
        <v>1.2986</v>
      </c>
      <c r="BV216" s="102">
        <f t="shared" si="36"/>
        <v>4.739336492891</v>
      </c>
      <c r="BW216" s="103">
        <v>906.666666666667</v>
      </c>
      <c r="BX216" s="104">
        <f t="shared" si="37"/>
        <v>0.00615450236966825</v>
      </c>
      <c r="BY216" s="105">
        <v>900</v>
      </c>
      <c r="BZ216" s="103" t="s">
        <v>32</v>
      </c>
      <c r="CA216" s="106" t="s">
        <v>189</v>
      </c>
      <c r="CB216" s="107" t="s">
        <v>148</v>
      </c>
      <c r="CC216" s="112" t="s">
        <v>149</v>
      </c>
      <c r="CD216" s="106"/>
      <c r="CE216" s="103" t="s">
        <v>192</v>
      </c>
      <c r="CF216" s="123"/>
      <c r="CG216" s="114">
        <v>2000026895</v>
      </c>
    </row>
    <row r="217" spans="1:85">
      <c r="A217" s="53" t="str">
        <f t="shared" si="30"/>
        <v>A1-09-03-45760</v>
      </c>
      <c r="B217" s="47" t="str">
        <f t="shared" si="31"/>
        <v>A1-09-03</v>
      </c>
      <c r="C217" s="48" t="s">
        <v>43</v>
      </c>
      <c r="D217" s="49">
        <v>45760</v>
      </c>
      <c r="E217" s="50" t="s">
        <v>14</v>
      </c>
      <c r="F217" s="51" t="s">
        <v>15</v>
      </c>
      <c r="G217" s="59">
        <v>3</v>
      </c>
      <c r="H217" s="51" t="s">
        <v>144</v>
      </c>
      <c r="I217" s="70">
        <v>9</v>
      </c>
      <c r="J217" s="60">
        <f>IF(ISBLANK(H217),"",IFERROR(VLOOKUP(B217,'Np PL4 Stock'!$A:$D,4,FALSE),""))</f>
        <v>45739</v>
      </c>
      <c r="K217" s="61">
        <f>IF(ISBLANK(H217),"",SUMIF('Np PL4 Stock'!$A:$A,B217,'Np PL4 Stock'!$N:$N))</f>
        <v>2</v>
      </c>
      <c r="L217" s="62">
        <f>IF(ISBLANK(H217),"",VLOOKUP(LEFT(B217,5),Unit!A:B,2,FALSE))</f>
        <v>16</v>
      </c>
      <c r="M217" s="63" t="str">
        <f>IF(ISBLANK(H217),"",IFERROR(VLOOKUP(B217,'Np PL4 Stock'!$A:$T,20,FALSE),""))</f>
        <v>V1-MB1</v>
      </c>
      <c r="N217" s="63" t="str">
        <f>IF(ISBLANK(H217),"",IFERROR(VLOOKUP(B217,'Np PL4 Stock'!$A:$U,21,FALSE),""))</f>
        <v>SIS</v>
      </c>
      <c r="O217" s="62">
        <f t="shared" si="32"/>
        <v>125</v>
      </c>
      <c r="P217" s="62">
        <f t="shared" si="33"/>
        <v>4.5e-5</v>
      </c>
      <c r="Q217" s="67">
        <f t="shared" si="34"/>
        <v>3.6e-7</v>
      </c>
      <c r="R217" s="67">
        <f t="shared" si="35"/>
        <v>5.4825e-7</v>
      </c>
      <c r="S217" s="64">
        <v>14</v>
      </c>
      <c r="T217" s="68">
        <v>7.524</v>
      </c>
      <c r="U217" s="68">
        <v>7.071</v>
      </c>
      <c r="V217" s="69">
        <v>85.075</v>
      </c>
      <c r="W217" s="59">
        <v>423</v>
      </c>
      <c r="X217" s="59">
        <v>96</v>
      </c>
      <c r="Y217" s="59">
        <v>100</v>
      </c>
      <c r="Z217" s="59">
        <v>84</v>
      </c>
      <c r="AA217" s="59">
        <v>0</v>
      </c>
      <c r="AB217" s="59">
        <v>0</v>
      </c>
      <c r="AC217" s="59">
        <v>0</v>
      </c>
      <c r="AD217" s="59">
        <v>0</v>
      </c>
      <c r="AE217" s="59">
        <v>100</v>
      </c>
      <c r="AF217" s="73" t="s">
        <v>38</v>
      </c>
      <c r="AG217" s="73">
        <v>97500</v>
      </c>
      <c r="AH217" s="73" t="s">
        <v>38</v>
      </c>
      <c r="AI217" s="73" t="s">
        <v>38</v>
      </c>
      <c r="AJ217" s="73" t="s">
        <v>38</v>
      </c>
      <c r="AK217" s="73" t="s">
        <v>32</v>
      </c>
      <c r="AL217" s="77" t="str">
        <f>IF(ISBLANK(S217),"",IF(AJ217="Fail","Fail",IF(E217="PL4",IF(AND(T217&gt;STD_01122025!$D$3,U217&lt;STD_01122025!$D$4,OR(AF217="ND",AF217&lt;STD_01122025!$D$7),AH217="ND"),"Pass","Fail"),IF(E217="PL12",IF(AND(S217&lt;STD_01122025!$F$2,T217&gt;STD_01122025!$F$3,U217&lt;STD_01122025!$F$4,V217&gt;STD_01122025!$F$5,X217&gt;STD_01122025!$F$6,OR(AF217="ND",AF217&lt;STD_01122025!$F$7),AH217="ND"),"Pass","Fail"),IF(E217="SuperPL",IF(AND(T217&gt;STD_01122025!$H$3,U217&lt;STD_01122025!$H$4,V217&gt;STD_01122025!$H$5,X217&gt;STD_01122025!$H$6,OR(AF217="ND",AF217&lt;STD_01122025!$H$7),AH217="ND"),"Pass","Fail"),IF(E217="Flight",IF(AND(T217&gt;STD_01122025!$J$3,U217&lt;STD_01122025!$J$4,X217&gt;STD_01122025!$J$6,OR(AF217="ND",AF217&lt;STD_01122025!$J$7),AH217="ND"),"Pass","Fail"),""))))))</f>
        <v>Pass</v>
      </c>
      <c r="AM217" s="62">
        <f>IF(ISBLANK(B217),"",IFERROR(IF(VLOOKUP(B217,'Np PL4 Stock'!$A:$J,10,FALSE)="Np4",D217-VLOOKUP(B217,'Np PL4 Stock'!$A:$E,5,FALSE),D217-VLOOKUP(B217,'Np PL4 Stock'!$A:$E,5,FALSE)-1),""))</f>
        <v>21</v>
      </c>
      <c r="AN217" s="68">
        <v>9.01</v>
      </c>
      <c r="AO217" s="68">
        <v>8.767</v>
      </c>
      <c r="AP217" s="69">
        <v>100</v>
      </c>
      <c r="AQ217" s="64">
        <v>213</v>
      </c>
      <c r="AR217" s="64">
        <v>99</v>
      </c>
      <c r="AS217" s="59">
        <v>100</v>
      </c>
      <c r="AT217" s="73" t="s">
        <v>38</v>
      </c>
      <c r="AU217" s="73">
        <v>68000</v>
      </c>
      <c r="AV217" s="73" t="s">
        <v>38</v>
      </c>
      <c r="AW217" s="73" t="s">
        <v>38</v>
      </c>
      <c r="AX217" s="73" t="s">
        <v>32</v>
      </c>
      <c r="AY217" s="59">
        <v>0</v>
      </c>
      <c r="AZ217" s="59">
        <v>0</v>
      </c>
      <c r="BA217" s="59">
        <v>0</v>
      </c>
      <c r="BB217" s="59">
        <v>0</v>
      </c>
      <c r="BC217" s="59">
        <v>0</v>
      </c>
      <c r="BD217" s="59">
        <v>0</v>
      </c>
      <c r="BE217" s="84" t="s">
        <v>38</v>
      </c>
      <c r="BF217" s="84" t="s">
        <v>38</v>
      </c>
      <c r="BG217" s="84" t="s">
        <v>38</v>
      </c>
      <c r="BH217" s="84" t="s">
        <v>38</v>
      </c>
      <c r="BI217" s="85" t="s">
        <v>494</v>
      </c>
      <c r="BJ217" s="86" t="s">
        <v>261</v>
      </c>
      <c r="BK217" s="64" t="s">
        <v>495</v>
      </c>
      <c r="BL217" s="86" t="s">
        <v>155</v>
      </c>
      <c r="BM217" s="86" t="s">
        <v>178</v>
      </c>
      <c r="BN217" s="86"/>
      <c r="BO217" s="69">
        <v>9</v>
      </c>
      <c r="BP217" s="523" t="s">
        <v>597</v>
      </c>
      <c r="BQ217" s="92">
        <v>0.6</v>
      </c>
      <c r="BR217" s="93">
        <v>0.12</v>
      </c>
      <c r="BS217" s="94">
        <f t="shared" si="38"/>
        <v>0.72</v>
      </c>
      <c r="BT217" s="95">
        <v>0.3765</v>
      </c>
      <c r="BU217" s="101">
        <f t="shared" si="39"/>
        <v>1.0965</v>
      </c>
      <c r="BV217" s="102">
        <f t="shared" si="36"/>
        <v>4.69483568075117</v>
      </c>
      <c r="BW217" s="103">
        <v>800</v>
      </c>
      <c r="BX217" s="104">
        <f t="shared" si="37"/>
        <v>0.00514788732394366</v>
      </c>
      <c r="BY217" s="105">
        <v>900</v>
      </c>
      <c r="BZ217" s="103" t="s">
        <v>32</v>
      </c>
      <c r="CA217" s="106" t="s">
        <v>189</v>
      </c>
      <c r="CB217" s="107" t="s">
        <v>148</v>
      </c>
      <c r="CC217" s="112" t="s">
        <v>149</v>
      </c>
      <c r="CD217" s="106"/>
      <c r="CE217" s="103" t="s">
        <v>192</v>
      </c>
      <c r="CF217" s="113"/>
      <c r="CG217" s="115">
        <v>2000015189</v>
      </c>
    </row>
    <row r="218" spans="1:85">
      <c r="A218" s="53" t="str">
        <f t="shared" si="30"/>
        <v>B1-05-03-45761</v>
      </c>
      <c r="B218" s="47" t="str">
        <f t="shared" si="31"/>
        <v>B1-05-03</v>
      </c>
      <c r="C218" s="48" t="s">
        <v>43</v>
      </c>
      <c r="D218" s="49">
        <v>45761</v>
      </c>
      <c r="E218" s="50" t="s">
        <v>14</v>
      </c>
      <c r="F218" s="51" t="s">
        <v>15</v>
      </c>
      <c r="G218" s="59">
        <v>3</v>
      </c>
      <c r="H218" s="51" t="s">
        <v>165</v>
      </c>
      <c r="I218" s="70">
        <v>5</v>
      </c>
      <c r="J218" s="60">
        <f>IF(ISBLANK(H218),"",IFERROR(VLOOKUP(B218,'Np PL4 Stock'!$A:$D,4,FALSE),""))</f>
        <v>45744</v>
      </c>
      <c r="K218" s="61">
        <f>IF(ISBLANK(H218),"",SUMIF('Np PL4 Stock'!$A:$A,B218,'Np PL4 Stock'!$N:$N))</f>
        <v>1</v>
      </c>
      <c r="L218" s="62">
        <f>IF(ISBLANK(H218),"",VLOOKUP(LEFT(B218,5),Unit!A:B,2,FALSE))</f>
        <v>12</v>
      </c>
      <c r="M218" s="63" t="str">
        <f>IF(ISBLANK(H218),"",IFERROR(VLOOKUP(B218,'Np PL4 Stock'!$A:$T,20,FALSE),""))</f>
        <v>V1-MD1</v>
      </c>
      <c r="N218" s="63" t="str">
        <f>IF(ISBLANK(H218),"",IFERROR(VLOOKUP(B218,'Np PL4 Stock'!$A:$U,21,FALSE),""))</f>
        <v>Konabay</v>
      </c>
      <c r="O218" s="62">
        <f t="shared" si="32"/>
        <v>83.3333333333333</v>
      </c>
      <c r="P218" s="62">
        <f t="shared" si="33"/>
        <v>2.7e-5</v>
      </c>
      <c r="Q218" s="67">
        <f t="shared" si="34"/>
        <v>3.24e-7</v>
      </c>
      <c r="R218" s="67">
        <f t="shared" si="35"/>
        <v>3.507e-7</v>
      </c>
      <c r="S218" s="64">
        <v>12</v>
      </c>
      <c r="T218" s="68">
        <v>7.512</v>
      </c>
      <c r="U218" s="68">
        <v>6.634</v>
      </c>
      <c r="V218" s="69">
        <v>85.526</v>
      </c>
      <c r="W218" s="59">
        <v>418</v>
      </c>
      <c r="X218" s="64">
        <v>95</v>
      </c>
      <c r="Y218" s="59">
        <v>100</v>
      </c>
      <c r="Z218" s="59">
        <v>88</v>
      </c>
      <c r="AA218" s="59">
        <v>0</v>
      </c>
      <c r="AB218" s="59">
        <v>0</v>
      </c>
      <c r="AC218" s="59">
        <v>0</v>
      </c>
      <c r="AD218" s="59">
        <v>0</v>
      </c>
      <c r="AE218" s="59">
        <v>100</v>
      </c>
      <c r="AF218" s="73" t="s">
        <v>38</v>
      </c>
      <c r="AG218" s="73">
        <v>135000</v>
      </c>
      <c r="AH218" s="73" t="s">
        <v>38</v>
      </c>
      <c r="AI218" s="73" t="s">
        <v>38</v>
      </c>
      <c r="AJ218" s="73" t="s">
        <v>38</v>
      </c>
      <c r="AK218" s="73" t="s">
        <v>32</v>
      </c>
      <c r="AL218" s="77" t="str">
        <f>IF(ISBLANK(S218),"",IF(AJ218="Fail","Fail",IF(E218="PL4",IF(AND(T218&gt;STD_01122025!$D$3,U218&lt;STD_01122025!$D$4,OR(AF218="ND",AF218&lt;STD_01122025!$D$7),AH218="ND"),"Pass","Fail"),IF(E218="PL12",IF(AND(S218&lt;STD_01122025!$F$2,T218&gt;STD_01122025!$F$3,U218&lt;STD_01122025!$F$4,V218&gt;STD_01122025!$F$5,X218&gt;STD_01122025!$F$6,OR(AF218="ND",AF218&lt;STD_01122025!$F$7),AH218="ND"),"Pass","Fail"),IF(E218="SuperPL",IF(AND(T218&gt;STD_01122025!$H$3,U218&lt;STD_01122025!$H$4,V218&gt;STD_01122025!$H$5,X218&gt;STD_01122025!$H$6,OR(AF218="ND",AF218&lt;STD_01122025!$H$7),AH218="ND"),"Pass","Fail"),IF(E218="Flight",IF(AND(T218&gt;STD_01122025!$J$3,U218&lt;STD_01122025!$J$4,X218&gt;STD_01122025!$J$6,OR(AF218="ND",AF218&lt;STD_01122025!$J$7),AH218="ND"),"Pass","Fail"),""))))))</f>
        <v>Pass</v>
      </c>
      <c r="AM218" s="62">
        <f>IF(ISBLANK(B218),"",IFERROR(IF(VLOOKUP(B218,'Np PL4 Stock'!$A:$J,10,FALSE)="Np4",D218-VLOOKUP(B218,'Np PL4 Stock'!$A:$E,5,FALSE),D218-VLOOKUP(B218,'Np PL4 Stock'!$A:$E,5,FALSE)-1),""))</f>
        <v>17</v>
      </c>
      <c r="AN218" s="68">
        <v>9.398</v>
      </c>
      <c r="AO218" s="68">
        <v>9.562</v>
      </c>
      <c r="AP218" s="69">
        <v>100</v>
      </c>
      <c r="AQ218" s="64">
        <v>179</v>
      </c>
      <c r="AR218" s="64">
        <v>98</v>
      </c>
      <c r="AS218" s="59">
        <v>100</v>
      </c>
      <c r="AT218" s="73" t="s">
        <v>38</v>
      </c>
      <c r="AU218" s="73">
        <v>49500</v>
      </c>
      <c r="AV218" s="73" t="s">
        <v>38</v>
      </c>
      <c r="AW218" s="73" t="s">
        <v>38</v>
      </c>
      <c r="AX218" s="73" t="s">
        <v>32</v>
      </c>
      <c r="AY218" s="59">
        <v>0</v>
      </c>
      <c r="AZ218" s="59">
        <v>0</v>
      </c>
      <c r="BA218" s="59">
        <v>0</v>
      </c>
      <c r="BB218" s="59">
        <v>0</v>
      </c>
      <c r="BC218" s="59">
        <v>0</v>
      </c>
      <c r="BD218" s="59">
        <v>0</v>
      </c>
      <c r="BE218" s="84" t="s">
        <v>38</v>
      </c>
      <c r="BF218" s="84" t="s">
        <v>38</v>
      </c>
      <c r="BG218" s="84" t="s">
        <v>38</v>
      </c>
      <c r="BH218" s="84" t="s">
        <v>38</v>
      </c>
      <c r="BI218" s="85" t="s">
        <v>598</v>
      </c>
      <c r="BJ218" s="86" t="s">
        <v>246</v>
      </c>
      <c r="BK218" s="64" t="s">
        <v>481</v>
      </c>
      <c r="BL218" s="86" t="s">
        <v>155</v>
      </c>
      <c r="BM218" s="86" t="s">
        <v>178</v>
      </c>
      <c r="BN218" s="86"/>
      <c r="BO218" s="59">
        <v>8</v>
      </c>
      <c r="BP218" s="523" t="s">
        <v>599</v>
      </c>
      <c r="BQ218" s="92">
        <v>0.27</v>
      </c>
      <c r="BR218" s="93">
        <v>0.054</v>
      </c>
      <c r="BS218" s="94">
        <f t="shared" si="38"/>
        <v>0.324</v>
      </c>
      <c r="BT218" s="95">
        <v>0.0267</v>
      </c>
      <c r="BU218" s="101">
        <f t="shared" si="39"/>
        <v>0.3507</v>
      </c>
      <c r="BV218" s="102">
        <f t="shared" si="36"/>
        <v>5.58659217877095</v>
      </c>
      <c r="BW218" s="103">
        <v>324</v>
      </c>
      <c r="BX218" s="104">
        <f t="shared" si="37"/>
        <v>0.00195921787709497</v>
      </c>
      <c r="BY218" s="105">
        <v>1000</v>
      </c>
      <c r="BZ218" s="103" t="s">
        <v>32</v>
      </c>
      <c r="CA218" s="106" t="s">
        <v>189</v>
      </c>
      <c r="CB218" s="107" t="s">
        <v>148</v>
      </c>
      <c r="CC218" s="112" t="s">
        <v>149</v>
      </c>
      <c r="CD218" s="106"/>
      <c r="CE218" s="103" t="s">
        <v>192</v>
      </c>
      <c r="CF218" s="123"/>
      <c r="CG218" s="115">
        <v>2000011943</v>
      </c>
    </row>
    <row r="219" spans="1:85">
      <c r="A219" s="53" t="str">
        <f t="shared" si="30"/>
        <v>B1-03-03-45761</v>
      </c>
      <c r="B219" s="47" t="str">
        <f t="shared" si="31"/>
        <v>B1-03-03</v>
      </c>
      <c r="C219" s="48" t="s">
        <v>43</v>
      </c>
      <c r="D219" s="49">
        <v>45761</v>
      </c>
      <c r="E219" s="50" t="s">
        <v>14</v>
      </c>
      <c r="F219" s="51" t="s">
        <v>15</v>
      </c>
      <c r="G219" s="59">
        <v>3</v>
      </c>
      <c r="H219" s="51" t="s">
        <v>165</v>
      </c>
      <c r="I219" s="70">
        <v>3</v>
      </c>
      <c r="J219" s="60">
        <f>IF(ISBLANK(H219),"",IFERROR(VLOOKUP(B219,'Np PL4 Stock'!$A:$D,4,FALSE),""))</f>
        <v>45744</v>
      </c>
      <c r="K219" s="61">
        <f>IF(ISBLANK(H219),"",SUMIF('Np PL4 Stock'!$A:$A,B219,'Np PL4 Stock'!$N:$N))</f>
        <v>1</v>
      </c>
      <c r="L219" s="62">
        <f>IF(ISBLANK(H219),"",VLOOKUP(LEFT(B219,5),Unit!A:B,2,FALSE))</f>
        <v>12</v>
      </c>
      <c r="M219" s="63" t="str">
        <f>IF(ISBLANK(H219),"",IFERROR(VLOOKUP(B219,'Np PL4 Stock'!$A:$T,20,FALSE),""))</f>
        <v>V1-MB1</v>
      </c>
      <c r="N219" s="63" t="str">
        <f>IF(ISBLANK(H219),"",IFERROR(VLOOKUP(B219,'Np PL4 Stock'!$A:$U,21,FALSE),""))</f>
        <v>SIS</v>
      </c>
      <c r="O219" s="62">
        <f t="shared" si="32"/>
        <v>83.3333333333333</v>
      </c>
      <c r="P219" s="62">
        <f t="shared" si="33"/>
        <v>3.8e-5</v>
      </c>
      <c r="Q219" s="67">
        <f t="shared" si="34"/>
        <v>1.054e-6</v>
      </c>
      <c r="R219" s="67">
        <f t="shared" si="35"/>
        <v>1.3278e-6</v>
      </c>
      <c r="S219" s="64">
        <v>13</v>
      </c>
      <c r="T219" s="68">
        <v>7.762</v>
      </c>
      <c r="U219" s="68">
        <v>6.753</v>
      </c>
      <c r="V219" s="69">
        <v>91.667</v>
      </c>
      <c r="W219" s="59">
        <v>373</v>
      </c>
      <c r="X219" s="59">
        <v>93</v>
      </c>
      <c r="Y219" s="59">
        <v>100</v>
      </c>
      <c r="Z219" s="59">
        <v>92</v>
      </c>
      <c r="AA219" s="59">
        <v>0</v>
      </c>
      <c r="AB219" s="59">
        <v>0</v>
      </c>
      <c r="AC219" s="59">
        <v>0</v>
      </c>
      <c r="AD219" s="59">
        <v>0</v>
      </c>
      <c r="AE219" s="59">
        <v>100</v>
      </c>
      <c r="AF219" s="73" t="s">
        <v>38</v>
      </c>
      <c r="AG219" s="73">
        <v>38000</v>
      </c>
      <c r="AH219" s="73" t="s">
        <v>38</v>
      </c>
      <c r="AI219" s="73" t="s">
        <v>38</v>
      </c>
      <c r="AJ219" s="73" t="s">
        <v>38</v>
      </c>
      <c r="AK219" s="73" t="s">
        <v>32</v>
      </c>
      <c r="AL219" s="77" t="str">
        <f>IF(ISBLANK(S219),"",IF(AJ219="Fail","Fail",IF(E219="PL4",IF(AND(T219&gt;STD_01122025!$D$3,U219&lt;STD_01122025!$D$4,OR(AF219="ND",AF219&lt;STD_01122025!$D$7),AH219="ND"),"Pass","Fail"),IF(E219="PL12",IF(AND(S219&lt;STD_01122025!$F$2,T219&gt;STD_01122025!$F$3,U219&lt;STD_01122025!$F$4,V219&gt;STD_01122025!$F$5,X219&gt;STD_01122025!$F$6,OR(AF219="ND",AF219&lt;STD_01122025!$F$7),AH219="ND"),"Pass","Fail"),IF(E219="SuperPL",IF(AND(T219&gt;STD_01122025!$H$3,U219&lt;STD_01122025!$H$4,V219&gt;STD_01122025!$H$5,X219&gt;STD_01122025!$H$6,OR(AF219="ND",AF219&lt;STD_01122025!$H$7),AH219="ND"),"Pass","Fail"),IF(E219="Flight",IF(AND(T219&gt;STD_01122025!$J$3,U219&lt;STD_01122025!$J$4,X219&gt;STD_01122025!$J$6,OR(AF219="ND",AF219&lt;STD_01122025!$J$7),AH219="ND"),"Pass","Fail"),""))))))</f>
        <v>Pass</v>
      </c>
      <c r="AM219" s="62">
        <f>IF(ISBLANK(B219),"",IFERROR(IF(VLOOKUP(B219,'Np PL4 Stock'!$A:$J,10,FALSE)="Np4",D219-VLOOKUP(B219,'Np PL4 Stock'!$A:$E,5,FALSE),D219-VLOOKUP(B219,'Np PL4 Stock'!$A:$E,5,FALSE)-1),""))</f>
        <v>17</v>
      </c>
      <c r="AN219" s="68">
        <v>9.122</v>
      </c>
      <c r="AO219" s="68">
        <v>8.839</v>
      </c>
      <c r="AP219" s="69">
        <v>100</v>
      </c>
      <c r="AQ219" s="64">
        <v>197</v>
      </c>
      <c r="AR219" s="64">
        <v>99</v>
      </c>
      <c r="AS219" s="59">
        <v>100</v>
      </c>
      <c r="AT219" s="73" t="s">
        <v>38</v>
      </c>
      <c r="AU219" s="73">
        <v>66000</v>
      </c>
      <c r="AV219" s="73" t="s">
        <v>38</v>
      </c>
      <c r="AW219" s="73" t="s">
        <v>38</v>
      </c>
      <c r="AX219" s="73" t="s">
        <v>32</v>
      </c>
      <c r="AY219" s="59">
        <v>0</v>
      </c>
      <c r="AZ219" s="59">
        <v>0</v>
      </c>
      <c r="BA219" s="59">
        <v>0</v>
      </c>
      <c r="BB219" s="59">
        <v>0</v>
      </c>
      <c r="BC219" s="59">
        <v>0</v>
      </c>
      <c r="BD219" s="59">
        <v>0</v>
      </c>
      <c r="BE219" s="84" t="s">
        <v>38</v>
      </c>
      <c r="BF219" s="84" t="s">
        <v>38</v>
      </c>
      <c r="BG219" s="84" t="s">
        <v>38</v>
      </c>
      <c r="BH219" s="84" t="s">
        <v>38</v>
      </c>
      <c r="BI219" s="85" t="s">
        <v>600</v>
      </c>
      <c r="BJ219" s="86" t="s">
        <v>240</v>
      </c>
      <c r="BK219" s="64" t="s">
        <v>483</v>
      </c>
      <c r="BL219" s="86" t="s">
        <v>155</v>
      </c>
      <c r="BM219" s="86" t="s">
        <v>178</v>
      </c>
      <c r="BN219" s="86"/>
      <c r="BO219" s="69">
        <v>8</v>
      </c>
      <c r="BP219" s="523" t="s">
        <v>601</v>
      </c>
      <c r="BQ219" s="92">
        <v>0.31</v>
      </c>
      <c r="BR219" s="93">
        <v>0.062</v>
      </c>
      <c r="BS219" s="94">
        <f t="shared" si="38"/>
        <v>0.372</v>
      </c>
      <c r="BT219" s="95">
        <v>0.0135</v>
      </c>
      <c r="BU219" s="101">
        <f t="shared" si="39"/>
        <v>0.3855</v>
      </c>
      <c r="BV219" s="102">
        <f t="shared" si="36"/>
        <v>5.07614213197969</v>
      </c>
      <c r="BW219" s="103">
        <v>372</v>
      </c>
      <c r="BX219" s="104">
        <f t="shared" si="37"/>
        <v>0.00195685279187817</v>
      </c>
      <c r="BY219" s="105">
        <v>1000</v>
      </c>
      <c r="BZ219" s="103" t="s">
        <v>32</v>
      </c>
      <c r="CA219" s="106" t="s">
        <v>189</v>
      </c>
      <c r="CB219" s="107" t="s">
        <v>148</v>
      </c>
      <c r="CC219" s="112" t="s">
        <v>149</v>
      </c>
      <c r="CD219" s="106"/>
      <c r="CE219" s="103" t="s">
        <v>192</v>
      </c>
      <c r="CF219" s="123"/>
      <c r="CG219" s="115">
        <v>2000016762</v>
      </c>
    </row>
    <row r="220" spans="1:85">
      <c r="A220" s="53" t="str">
        <f t="shared" si="30"/>
        <v>B1-03-03-45761</v>
      </c>
      <c r="B220" s="47" t="str">
        <f t="shared" si="31"/>
        <v>B1-03-03</v>
      </c>
      <c r="C220" s="48" t="s">
        <v>43</v>
      </c>
      <c r="D220" s="49">
        <v>45761</v>
      </c>
      <c r="E220" s="50" t="s">
        <v>14</v>
      </c>
      <c r="F220" s="51" t="s">
        <v>15</v>
      </c>
      <c r="G220" s="59">
        <v>3</v>
      </c>
      <c r="H220" s="51" t="s">
        <v>165</v>
      </c>
      <c r="I220" s="70">
        <v>3</v>
      </c>
      <c r="J220" s="60">
        <f>IF(ISBLANK(H220),"",IFERROR(VLOOKUP(B220,'Np PL4 Stock'!$A:$D,4,FALSE),""))</f>
        <v>45744</v>
      </c>
      <c r="K220" s="61">
        <f>IF(ISBLANK(H220),"",SUMIF('Np PL4 Stock'!$A:$A,B220,'Np PL4 Stock'!$N:$N))</f>
        <v>1</v>
      </c>
      <c r="L220" s="62">
        <f>IF(ISBLANK(H220),"",VLOOKUP(LEFT(B220,5),Unit!A:B,2,FALSE))</f>
        <v>12</v>
      </c>
      <c r="M220" s="63" t="str">
        <f>IF(ISBLANK(H220),"",IFERROR(VLOOKUP(B220,'Np PL4 Stock'!$A:$T,20,FALSE),""))</f>
        <v>V1-MB1</v>
      </c>
      <c r="N220" s="63" t="str">
        <f>IF(ISBLANK(H220),"",IFERROR(VLOOKUP(B220,'Np PL4 Stock'!$A:$U,21,FALSE),""))</f>
        <v>SIS</v>
      </c>
      <c r="O220" s="62">
        <f t="shared" si="32"/>
        <v>83.3333333333333</v>
      </c>
      <c r="P220" s="62">
        <f t="shared" si="33"/>
        <v>3.8e-5</v>
      </c>
      <c r="Q220" s="67">
        <f t="shared" si="34"/>
        <v>1.054e-6</v>
      </c>
      <c r="R220" s="67">
        <f t="shared" si="35"/>
        <v>1.3278e-6</v>
      </c>
      <c r="S220" s="64">
        <v>13</v>
      </c>
      <c r="T220" s="68">
        <v>7.762</v>
      </c>
      <c r="U220" s="68">
        <v>6.753</v>
      </c>
      <c r="V220" s="69">
        <v>91.667</v>
      </c>
      <c r="W220" s="59">
        <v>373</v>
      </c>
      <c r="X220" s="59">
        <v>93</v>
      </c>
      <c r="Y220" s="59">
        <v>100</v>
      </c>
      <c r="Z220" s="59">
        <v>92</v>
      </c>
      <c r="AA220" s="59">
        <v>0</v>
      </c>
      <c r="AB220" s="59">
        <v>0</v>
      </c>
      <c r="AC220" s="59">
        <v>0</v>
      </c>
      <c r="AD220" s="59">
        <v>0</v>
      </c>
      <c r="AE220" s="59">
        <v>100</v>
      </c>
      <c r="AF220" s="73" t="s">
        <v>38</v>
      </c>
      <c r="AG220" s="73">
        <v>38000</v>
      </c>
      <c r="AH220" s="73" t="s">
        <v>38</v>
      </c>
      <c r="AI220" s="73" t="s">
        <v>38</v>
      </c>
      <c r="AJ220" s="73" t="s">
        <v>38</v>
      </c>
      <c r="AK220" s="73" t="s">
        <v>32</v>
      </c>
      <c r="AL220" s="77" t="str">
        <f>IF(ISBLANK(S220),"",IF(AJ220="Fail","Fail",IF(E220="PL4",IF(AND(T220&gt;STD_01122025!$D$3,U220&lt;STD_01122025!$D$4,OR(AF220="ND",AF220&lt;STD_01122025!$D$7),AH220="ND"),"Pass","Fail"),IF(E220="PL12",IF(AND(S220&lt;STD_01122025!$F$2,T220&gt;STD_01122025!$F$3,U220&lt;STD_01122025!$F$4,V220&gt;STD_01122025!$F$5,X220&gt;STD_01122025!$F$6,OR(AF220="ND",AF220&lt;STD_01122025!$F$7),AH220="ND"),"Pass","Fail"),IF(E220="SuperPL",IF(AND(T220&gt;STD_01122025!$H$3,U220&lt;STD_01122025!$H$4,V220&gt;STD_01122025!$H$5,X220&gt;STD_01122025!$H$6,OR(AF220="ND",AF220&lt;STD_01122025!$H$7),AH220="ND"),"Pass","Fail"),IF(E220="Flight",IF(AND(T220&gt;STD_01122025!$J$3,U220&lt;STD_01122025!$J$4,X220&gt;STD_01122025!$J$6,OR(AF220="ND",AF220&lt;STD_01122025!$J$7),AH220="ND"),"Pass","Fail"),""))))))</f>
        <v>Pass</v>
      </c>
      <c r="AM220" s="62">
        <f>IF(ISBLANK(B220),"",IFERROR(IF(VLOOKUP(B220,'Np PL4 Stock'!$A:$J,10,FALSE)="Np4",D220-VLOOKUP(B220,'Np PL4 Stock'!$A:$E,5,FALSE),D220-VLOOKUP(B220,'Np PL4 Stock'!$A:$E,5,FALSE)-1),""))</f>
        <v>17</v>
      </c>
      <c r="AN220" s="68">
        <v>9.122</v>
      </c>
      <c r="AO220" s="68">
        <v>8.839</v>
      </c>
      <c r="AP220" s="69">
        <v>100</v>
      </c>
      <c r="AQ220" s="64">
        <v>197</v>
      </c>
      <c r="AR220" s="64">
        <v>99</v>
      </c>
      <c r="AS220" s="59">
        <v>100</v>
      </c>
      <c r="AT220" s="73" t="s">
        <v>38</v>
      </c>
      <c r="AU220" s="73">
        <v>66000</v>
      </c>
      <c r="AV220" s="73" t="s">
        <v>38</v>
      </c>
      <c r="AW220" s="73" t="s">
        <v>38</v>
      </c>
      <c r="AX220" s="73" t="s">
        <v>32</v>
      </c>
      <c r="AY220" s="59">
        <v>0</v>
      </c>
      <c r="AZ220" s="59">
        <v>0</v>
      </c>
      <c r="BA220" s="59">
        <v>0</v>
      </c>
      <c r="BB220" s="59">
        <v>0</v>
      </c>
      <c r="BC220" s="59">
        <v>0</v>
      </c>
      <c r="BD220" s="59">
        <v>0</v>
      </c>
      <c r="BE220" s="84" t="s">
        <v>38</v>
      </c>
      <c r="BF220" s="84" t="s">
        <v>38</v>
      </c>
      <c r="BG220" s="84" t="s">
        <v>38</v>
      </c>
      <c r="BH220" s="84" t="s">
        <v>38</v>
      </c>
      <c r="BI220" s="85" t="s">
        <v>602</v>
      </c>
      <c r="BJ220" s="86" t="s">
        <v>243</v>
      </c>
      <c r="BK220" s="64" t="s">
        <v>483</v>
      </c>
      <c r="BL220" s="86" t="s">
        <v>155</v>
      </c>
      <c r="BM220" s="86" t="s">
        <v>178</v>
      </c>
      <c r="BN220" s="86"/>
      <c r="BO220" s="69">
        <v>12</v>
      </c>
      <c r="BP220" s="523" t="s">
        <v>603</v>
      </c>
      <c r="BQ220" s="92">
        <v>0.07</v>
      </c>
      <c r="BR220" s="93">
        <v>0.014</v>
      </c>
      <c r="BS220" s="94">
        <f t="shared" si="38"/>
        <v>0.084</v>
      </c>
      <c r="BT220" s="95">
        <v>0.0132</v>
      </c>
      <c r="BU220" s="101">
        <f t="shared" si="39"/>
        <v>0.0972</v>
      </c>
      <c r="BV220" s="102">
        <f t="shared" si="36"/>
        <v>5.07614213197969</v>
      </c>
      <c r="BW220" s="103">
        <v>84</v>
      </c>
      <c r="BX220" s="104">
        <f t="shared" si="37"/>
        <v>0.000493401015228426</v>
      </c>
      <c r="BY220" s="105">
        <v>1000</v>
      </c>
      <c r="BZ220" s="103" t="s">
        <v>32</v>
      </c>
      <c r="CA220" s="106" t="s">
        <v>189</v>
      </c>
      <c r="CB220" s="107" t="s">
        <v>148</v>
      </c>
      <c r="CC220" s="112" t="s">
        <v>149</v>
      </c>
      <c r="CD220" s="106"/>
      <c r="CE220" s="103" t="s">
        <v>192</v>
      </c>
      <c r="CF220" s="123"/>
      <c r="CG220" s="115">
        <v>2000009551</v>
      </c>
    </row>
    <row r="221" spans="1:85">
      <c r="A221" s="53" t="str">
        <f t="shared" si="30"/>
        <v>E1-01-03-45762</v>
      </c>
      <c r="B221" s="47" t="str">
        <f t="shared" si="31"/>
        <v>E1-01-03</v>
      </c>
      <c r="C221" s="48" t="s">
        <v>43</v>
      </c>
      <c r="D221" s="49">
        <v>45762</v>
      </c>
      <c r="E221" s="50" t="s">
        <v>14</v>
      </c>
      <c r="F221" s="51" t="s">
        <v>15</v>
      </c>
      <c r="G221" s="59">
        <v>3</v>
      </c>
      <c r="H221" s="51" t="s">
        <v>215</v>
      </c>
      <c r="I221" s="70">
        <v>1</v>
      </c>
      <c r="J221" s="60">
        <f>IF(ISBLANK(H221),"",IFERROR(VLOOKUP(B221,'Np PL4 Stock'!$A:$D,4,FALSE),""))</f>
        <v>45745</v>
      </c>
      <c r="K221" s="61">
        <f>IF(ISBLANK(H221),"",SUMIF('Np PL4 Stock'!$A:$A,B221,'Np PL4 Stock'!$N:$N))</f>
        <v>0.8</v>
      </c>
      <c r="L221" s="62">
        <f>IF(ISBLANK(H221),"",VLOOKUP(LEFT(B221,5),Unit!A:B,2,FALSE))</f>
        <v>10</v>
      </c>
      <c r="M221" s="63" t="str">
        <f>IF(ISBLANK(H221),"",IFERROR(VLOOKUP(B221,'Np PL4 Stock'!$A:$T,20,FALSE),""))</f>
        <v>V1-MB1</v>
      </c>
      <c r="N221" s="63" t="str">
        <f>IF(ISBLANK(H221),"",IFERROR(VLOOKUP(B221,'Np PL4 Stock'!$A:$U,21,FALSE),""))</f>
        <v>SIS</v>
      </c>
      <c r="O221" s="62">
        <f t="shared" si="32"/>
        <v>80</v>
      </c>
      <c r="P221" s="62">
        <f t="shared" si="33"/>
        <v>6.003744e-5</v>
      </c>
      <c r="Q221" s="67">
        <f t="shared" si="34"/>
        <v>7.50468e-7</v>
      </c>
      <c r="R221" s="67">
        <f t="shared" si="35"/>
        <v>1.05463648e-6</v>
      </c>
      <c r="S221" s="64">
        <v>13</v>
      </c>
      <c r="T221" s="68">
        <v>7.569</v>
      </c>
      <c r="U221" s="68">
        <v>8.954</v>
      </c>
      <c r="V221" s="69">
        <v>85</v>
      </c>
      <c r="W221" s="59">
        <v>414</v>
      </c>
      <c r="X221" s="71">
        <v>92</v>
      </c>
      <c r="Y221" s="59">
        <v>100</v>
      </c>
      <c r="Z221" s="59">
        <v>84</v>
      </c>
      <c r="AA221" s="59">
        <v>0</v>
      </c>
      <c r="AB221" s="59">
        <v>0</v>
      </c>
      <c r="AC221" s="59">
        <v>0</v>
      </c>
      <c r="AD221" s="59">
        <v>0</v>
      </c>
      <c r="AE221" s="59">
        <v>100</v>
      </c>
      <c r="AF221" s="73" t="s">
        <v>38</v>
      </c>
      <c r="AG221" s="73">
        <v>125000</v>
      </c>
      <c r="AH221" s="73" t="s">
        <v>38</v>
      </c>
      <c r="AI221" s="73" t="s">
        <v>38</v>
      </c>
      <c r="AJ221" s="73" t="s">
        <v>38</v>
      </c>
      <c r="AK221" s="73" t="s">
        <v>32</v>
      </c>
      <c r="AL221" s="77" t="str">
        <f>IF(ISBLANK(S221),"",IF(AJ221="Fail","Fail",IF(E221="PL4",IF(AND(T221&gt;STD_01122025!$D$3,U221&lt;STD_01122025!$D$4,OR(AF221="ND",AF221&lt;STD_01122025!$D$7),AH221="ND"),"Pass","Fail"),IF(E221="PL12",IF(AND(S221&lt;STD_01122025!$F$2,T221&gt;STD_01122025!$F$3,U221&lt;STD_01122025!$F$4,V221&gt;STD_01122025!$F$5,X221&gt;STD_01122025!$F$6,OR(AF221="ND",AF221&lt;STD_01122025!$F$7),AH221="ND"),"Pass","Fail"),IF(E221="SuperPL",IF(AND(T221&gt;STD_01122025!$H$3,U221&lt;STD_01122025!$H$4,V221&gt;STD_01122025!$H$5,X221&gt;STD_01122025!$H$6,OR(AF221="ND",AF221&lt;STD_01122025!$H$7),AH221="ND"),"Pass","Fail"),IF(E221="Flight",IF(AND(T221&gt;STD_01122025!$J$3,U221&lt;STD_01122025!$J$4,X221&gt;STD_01122025!$J$6,OR(AF221="ND",AF221&lt;STD_01122025!$J$7),AH221="ND"),"Pass","Fail"),""))))))</f>
        <v>Pass</v>
      </c>
      <c r="AM221" s="62">
        <f>IF(ISBLANK(B221),"",IFERROR(IF(VLOOKUP(B221,'Np PL4 Stock'!$A:$J,10,FALSE)="Np4",D221-VLOOKUP(B221,'Np PL4 Stock'!$A:$E,5,FALSE),D221-VLOOKUP(B221,'Np PL4 Stock'!$A:$E,5,FALSE)-1),""))</f>
        <v>17</v>
      </c>
      <c r="AN221" s="68">
        <v>8.838</v>
      </c>
      <c r="AO221" s="68">
        <v>8.584</v>
      </c>
      <c r="AP221" s="69">
        <v>100</v>
      </c>
      <c r="AQ221" s="64">
        <v>211</v>
      </c>
      <c r="AR221" s="64">
        <v>96</v>
      </c>
      <c r="AS221" s="59">
        <v>100</v>
      </c>
      <c r="AT221" s="73">
        <v>69500</v>
      </c>
      <c r="AU221" s="73">
        <v>4000</v>
      </c>
      <c r="AV221" s="73" t="s">
        <v>38</v>
      </c>
      <c r="AW221" s="73" t="s">
        <v>38</v>
      </c>
      <c r="AX221" s="73" t="s">
        <v>32</v>
      </c>
      <c r="AY221" s="59">
        <v>0</v>
      </c>
      <c r="AZ221" s="59">
        <v>0</v>
      </c>
      <c r="BA221" s="59">
        <v>0</v>
      </c>
      <c r="BB221" s="59">
        <v>0</v>
      </c>
      <c r="BC221" s="59">
        <v>0</v>
      </c>
      <c r="BD221" s="59">
        <v>0</v>
      </c>
      <c r="BE221" s="84" t="s">
        <v>38</v>
      </c>
      <c r="BF221" s="84" t="s">
        <v>38</v>
      </c>
      <c r="BG221" s="84" t="s">
        <v>38</v>
      </c>
      <c r="BH221" s="84" t="s">
        <v>38</v>
      </c>
      <c r="BI221" s="85" t="s">
        <v>604</v>
      </c>
      <c r="BJ221" s="86" t="s">
        <v>258</v>
      </c>
      <c r="BK221" s="64" t="s">
        <v>488</v>
      </c>
      <c r="BL221" s="86" t="s">
        <v>155</v>
      </c>
      <c r="BM221" s="86" t="s">
        <v>178</v>
      </c>
      <c r="BN221" s="86"/>
      <c r="BO221" s="59">
        <v>6</v>
      </c>
      <c r="BP221" s="523" t="s">
        <v>605</v>
      </c>
      <c r="BQ221" s="92">
        <v>0.500312</v>
      </c>
      <c r="BR221" s="93">
        <v>0.1000624</v>
      </c>
      <c r="BS221" s="94">
        <f t="shared" si="38"/>
        <v>0.6003744</v>
      </c>
      <c r="BT221" s="95">
        <v>0.243334784</v>
      </c>
      <c r="BU221" s="101">
        <f t="shared" si="39"/>
        <v>0.843709184</v>
      </c>
      <c r="BV221" s="102">
        <f t="shared" si="36"/>
        <v>4.739336492891</v>
      </c>
      <c r="BW221" s="103">
        <v>600.3744</v>
      </c>
      <c r="BX221" s="104">
        <f t="shared" si="37"/>
        <v>0.00399862172511848</v>
      </c>
      <c r="BY221" s="105">
        <v>1000</v>
      </c>
      <c r="BZ221" s="103" t="s">
        <v>32</v>
      </c>
      <c r="CA221" s="106" t="s">
        <v>189</v>
      </c>
      <c r="CB221" s="107" t="s">
        <v>148</v>
      </c>
      <c r="CC221" s="112" t="s">
        <v>149</v>
      </c>
      <c r="CD221" s="106"/>
      <c r="CE221" s="103" t="s">
        <v>192</v>
      </c>
      <c r="CF221" s="123"/>
      <c r="CG221" s="115">
        <v>2000021953</v>
      </c>
    </row>
    <row r="222" spans="1:85">
      <c r="A222" s="53" t="str">
        <f t="shared" si="30"/>
        <v>E1-02-03-45762</v>
      </c>
      <c r="B222" s="47" t="str">
        <f t="shared" si="31"/>
        <v>E1-02-03</v>
      </c>
      <c r="C222" s="48" t="s">
        <v>43</v>
      </c>
      <c r="D222" s="49">
        <v>45762</v>
      </c>
      <c r="E222" s="50" t="s">
        <v>14</v>
      </c>
      <c r="F222" s="51" t="s">
        <v>15</v>
      </c>
      <c r="G222" s="59">
        <v>3</v>
      </c>
      <c r="H222" s="51" t="s">
        <v>215</v>
      </c>
      <c r="I222" s="70">
        <v>2</v>
      </c>
      <c r="J222" s="60">
        <f>IF(ISBLANK(H222),"",IFERROR(VLOOKUP(B222,'Np PL4 Stock'!$A:$D,4,FALSE),""))</f>
        <v>45745</v>
      </c>
      <c r="K222" s="61">
        <f>IF(ISBLANK(H222),"",SUMIF('Np PL4 Stock'!$A:$A,B222,'Np PL4 Stock'!$N:$N))</f>
        <v>0.8</v>
      </c>
      <c r="L222" s="62">
        <f>IF(ISBLANK(H222),"",VLOOKUP(LEFT(B222,5),Unit!A:B,2,FALSE))</f>
        <v>10</v>
      </c>
      <c r="M222" s="63" t="str">
        <f>IF(ISBLANK(H222),"",IFERROR(VLOOKUP(B222,'Np PL4 Stock'!$A:$T,20,FALSE),""))</f>
        <v>V1-MB1</v>
      </c>
      <c r="N222" s="63" t="str">
        <f>IF(ISBLANK(H222),"",IFERROR(VLOOKUP(B222,'Np PL4 Stock'!$A:$U,21,FALSE),""))</f>
        <v>SIS</v>
      </c>
      <c r="O222" s="62">
        <f t="shared" si="32"/>
        <v>80</v>
      </c>
      <c r="P222" s="62">
        <f t="shared" si="33"/>
        <v>2.4e-5</v>
      </c>
      <c r="Q222" s="67">
        <f t="shared" si="34"/>
        <v>1.05e-6</v>
      </c>
      <c r="R222" s="67">
        <f t="shared" si="35"/>
        <v>1.43795e-6</v>
      </c>
      <c r="S222" s="64">
        <v>13</v>
      </c>
      <c r="T222" s="68">
        <v>7.605</v>
      </c>
      <c r="U222" s="68">
        <v>8.286</v>
      </c>
      <c r="V222" s="69">
        <v>81.25</v>
      </c>
      <c r="W222" s="59">
        <v>402</v>
      </c>
      <c r="X222" s="71">
        <v>94</v>
      </c>
      <c r="Y222" s="59">
        <v>100</v>
      </c>
      <c r="Z222" s="59">
        <v>88</v>
      </c>
      <c r="AA222" s="59">
        <v>0</v>
      </c>
      <c r="AB222" s="59">
        <v>0</v>
      </c>
      <c r="AC222" s="59">
        <v>0</v>
      </c>
      <c r="AD222" s="59">
        <v>0</v>
      </c>
      <c r="AE222" s="59">
        <v>100</v>
      </c>
      <c r="AF222" s="73" t="s">
        <v>38</v>
      </c>
      <c r="AG222" s="73">
        <v>135000</v>
      </c>
      <c r="AH222" s="73" t="s">
        <v>38</v>
      </c>
      <c r="AI222" s="73" t="s">
        <v>38</v>
      </c>
      <c r="AJ222" s="73" t="s">
        <v>38</v>
      </c>
      <c r="AK222" s="73" t="s">
        <v>32</v>
      </c>
      <c r="AL222" s="77" t="str">
        <f>IF(ISBLANK(S222),"",IF(AJ222="Fail","Fail",IF(E222="PL4",IF(AND(T222&gt;STD_01122025!$D$3,U222&lt;STD_01122025!$D$4,OR(AF222="ND",AF222&lt;STD_01122025!$D$7),AH222="ND"),"Pass","Fail"),IF(E222="PL12",IF(AND(S222&lt;STD_01122025!$F$2,T222&gt;STD_01122025!$F$3,U222&lt;STD_01122025!$F$4,V222&gt;STD_01122025!$F$5,X222&gt;STD_01122025!$F$6,OR(AF222="ND",AF222&lt;STD_01122025!$F$7),AH222="ND"),"Pass","Fail"),IF(E222="SuperPL",IF(AND(T222&gt;STD_01122025!$H$3,U222&lt;STD_01122025!$H$4,V222&gt;STD_01122025!$H$5,X222&gt;STD_01122025!$H$6,OR(AF222="ND",AF222&lt;STD_01122025!$H$7),AH222="ND"),"Pass","Fail"),IF(E222="Flight",IF(AND(T222&gt;STD_01122025!$J$3,U222&lt;STD_01122025!$J$4,X222&gt;STD_01122025!$J$6,OR(AF222="ND",AF222&lt;STD_01122025!$J$7),AH222="ND"),"Pass","Fail"),""))))))</f>
        <v>Pass</v>
      </c>
      <c r="AM222" s="62">
        <f>IF(ISBLANK(B222),"",IFERROR(IF(VLOOKUP(B222,'Np PL4 Stock'!$A:$J,10,FALSE)="Np4",D222-VLOOKUP(B222,'Np PL4 Stock'!$A:$E,5,FALSE),D222-VLOOKUP(B222,'Np PL4 Stock'!$A:$E,5,FALSE)-1),""))</f>
        <v>17</v>
      </c>
      <c r="AN222" s="68">
        <v>8.839</v>
      </c>
      <c r="AO222" s="68">
        <v>8.783</v>
      </c>
      <c r="AP222" s="69">
        <v>100</v>
      </c>
      <c r="AQ222" s="64">
        <v>209</v>
      </c>
      <c r="AR222" s="64">
        <v>98</v>
      </c>
      <c r="AS222" s="59">
        <v>100</v>
      </c>
      <c r="AT222" s="73" t="s">
        <v>38</v>
      </c>
      <c r="AU222" s="73">
        <v>56000</v>
      </c>
      <c r="AV222" s="73" t="s">
        <v>38</v>
      </c>
      <c r="AW222" s="73" t="s">
        <v>38</v>
      </c>
      <c r="AX222" s="73" t="s">
        <v>32</v>
      </c>
      <c r="AY222" s="59">
        <v>0</v>
      </c>
      <c r="AZ222" s="59">
        <v>0</v>
      </c>
      <c r="BA222" s="59">
        <v>0</v>
      </c>
      <c r="BB222" s="59">
        <v>0</v>
      </c>
      <c r="BC222" s="59">
        <v>0</v>
      </c>
      <c r="BD222" s="59">
        <v>0</v>
      </c>
      <c r="BE222" s="84" t="s">
        <v>38</v>
      </c>
      <c r="BF222" s="84" t="s">
        <v>38</v>
      </c>
      <c r="BG222" s="84" t="s">
        <v>38</v>
      </c>
      <c r="BH222" s="84" t="s">
        <v>38</v>
      </c>
      <c r="BI222" s="85" t="s">
        <v>604</v>
      </c>
      <c r="BJ222" s="86" t="s">
        <v>258</v>
      </c>
      <c r="BK222" s="64" t="s">
        <v>488</v>
      </c>
      <c r="BL222" s="86" t="s">
        <v>155</v>
      </c>
      <c r="BM222" s="86" t="s">
        <v>178</v>
      </c>
      <c r="BN222" s="86"/>
      <c r="BO222" s="59">
        <v>6</v>
      </c>
      <c r="BP222" s="523" t="s">
        <v>605</v>
      </c>
      <c r="BQ222" s="92">
        <v>0.2</v>
      </c>
      <c r="BR222" s="93">
        <v>0.04</v>
      </c>
      <c r="BS222" s="94">
        <f t="shared" si="38"/>
        <v>0.24</v>
      </c>
      <c r="BT222" s="95">
        <v>0.0932</v>
      </c>
      <c r="BU222" s="101">
        <f t="shared" si="39"/>
        <v>0.3332</v>
      </c>
      <c r="BV222" s="102">
        <f t="shared" si="36"/>
        <v>4.78468899521531</v>
      </c>
      <c r="BW222" s="103">
        <v>240</v>
      </c>
      <c r="BX222" s="104">
        <f t="shared" si="37"/>
        <v>0.00159425837320574</v>
      </c>
      <c r="BY222" s="105">
        <v>1000</v>
      </c>
      <c r="BZ222" s="103" t="s">
        <v>32</v>
      </c>
      <c r="CA222" s="106" t="s">
        <v>189</v>
      </c>
      <c r="CB222" s="107" t="s">
        <v>148</v>
      </c>
      <c r="CC222" s="112" t="s">
        <v>149</v>
      </c>
      <c r="CD222" s="106"/>
      <c r="CE222" s="103" t="s">
        <v>192</v>
      </c>
      <c r="CF222" s="123"/>
      <c r="CG222" s="114">
        <v>2000021953</v>
      </c>
    </row>
    <row r="223" spans="1:85">
      <c r="A223" s="53" t="str">
        <f t="shared" si="30"/>
        <v>B1-04-03-45762</v>
      </c>
      <c r="B223" s="47" t="str">
        <f t="shared" si="31"/>
        <v>B1-04-03</v>
      </c>
      <c r="C223" s="48" t="s">
        <v>43</v>
      </c>
      <c r="D223" s="49">
        <v>45762</v>
      </c>
      <c r="E223" s="50" t="s">
        <v>14</v>
      </c>
      <c r="F223" s="51" t="s">
        <v>15</v>
      </c>
      <c r="G223" s="59">
        <v>3</v>
      </c>
      <c r="H223" s="51" t="s">
        <v>165</v>
      </c>
      <c r="I223" s="70">
        <v>4</v>
      </c>
      <c r="J223" s="60">
        <f>IF(ISBLANK(H223),"",IFERROR(VLOOKUP(B223,'Np PL4 Stock'!$A:$D,4,FALSE),""))</f>
        <v>45744</v>
      </c>
      <c r="K223" s="61">
        <f>IF(ISBLANK(H223),"",SUMIF('Np PL4 Stock'!$A:$A,B223,'Np PL4 Stock'!$N:$N))</f>
        <v>1</v>
      </c>
      <c r="L223" s="62">
        <f>IF(ISBLANK(H223),"",VLOOKUP(LEFT(B223,5),Unit!A:B,2,FALSE))</f>
        <v>12</v>
      </c>
      <c r="M223" s="63" t="str">
        <f>IF(ISBLANK(H223),"",IFERROR(VLOOKUP(B223,'Np PL4 Stock'!$A:$T,20,FALSE),""))</f>
        <v>V1-MB1</v>
      </c>
      <c r="N223" s="63" t="str">
        <f>IF(ISBLANK(H223),"",IFERROR(VLOOKUP(B223,'Np PL4 Stock'!$A:$U,21,FALSE),""))</f>
        <v>SIS</v>
      </c>
      <c r="O223" s="62">
        <f t="shared" si="32"/>
        <v>83.3333333333333</v>
      </c>
      <c r="P223" s="62">
        <f t="shared" si="33"/>
        <v>6.25e-5</v>
      </c>
      <c r="Q223" s="67">
        <f t="shared" si="34"/>
        <v>7.5e-7</v>
      </c>
      <c r="R223" s="67">
        <f t="shared" si="35"/>
        <v>1.0318e-6</v>
      </c>
      <c r="S223" s="64">
        <v>13</v>
      </c>
      <c r="T223" s="68">
        <v>7.728</v>
      </c>
      <c r="U223" s="68">
        <v>6.326</v>
      </c>
      <c r="V223" s="69">
        <v>90.625</v>
      </c>
      <c r="W223" s="59">
        <v>377</v>
      </c>
      <c r="X223" s="59">
        <v>93</v>
      </c>
      <c r="Y223" s="59">
        <v>100</v>
      </c>
      <c r="Z223" s="59">
        <v>80</v>
      </c>
      <c r="AA223" s="59">
        <v>0</v>
      </c>
      <c r="AB223" s="59">
        <v>0</v>
      </c>
      <c r="AC223" s="59">
        <v>0</v>
      </c>
      <c r="AD223" s="59">
        <v>0</v>
      </c>
      <c r="AE223" s="59">
        <v>100</v>
      </c>
      <c r="AF223" s="73" t="s">
        <v>38</v>
      </c>
      <c r="AG223" s="73">
        <v>115000</v>
      </c>
      <c r="AH223" s="73" t="s">
        <v>38</v>
      </c>
      <c r="AI223" s="73" t="s">
        <v>38</v>
      </c>
      <c r="AJ223" s="73" t="s">
        <v>38</v>
      </c>
      <c r="AK223" s="73" t="s">
        <v>32</v>
      </c>
      <c r="AL223" s="77" t="str">
        <f>IF(ISBLANK(S223),"",IF(AJ223="Fail","Fail",IF(E223="PL4",IF(AND(T223&gt;STD_01122025!$D$3,U223&lt;STD_01122025!$D$4,OR(AF223="ND",AF223&lt;STD_01122025!$D$7),AH223="ND"),"Pass","Fail"),IF(E223="PL12",IF(AND(S223&lt;STD_01122025!$F$2,T223&gt;STD_01122025!$F$3,U223&lt;STD_01122025!$F$4,V223&gt;STD_01122025!$F$5,X223&gt;STD_01122025!$F$6,OR(AF223="ND",AF223&lt;STD_01122025!$F$7),AH223="ND"),"Pass","Fail"),IF(E223="SuperPL",IF(AND(T223&gt;STD_01122025!$H$3,U223&lt;STD_01122025!$H$4,V223&gt;STD_01122025!$H$5,X223&gt;STD_01122025!$H$6,OR(AF223="ND",AF223&lt;STD_01122025!$H$7),AH223="ND"),"Pass","Fail"),IF(E223="Flight",IF(AND(T223&gt;STD_01122025!$J$3,U223&lt;STD_01122025!$J$4,X223&gt;STD_01122025!$J$6,OR(AF223="ND",AF223&lt;STD_01122025!$J$7),AH223="ND"),"Pass","Fail"),""))))))</f>
        <v>Pass</v>
      </c>
      <c r="AM223" s="62">
        <f>IF(ISBLANK(B223),"",IFERROR(IF(VLOOKUP(B223,'Np PL4 Stock'!$A:$J,10,FALSE)="Np4",D223-VLOOKUP(B223,'Np PL4 Stock'!$A:$E,5,FALSE),D223-VLOOKUP(B223,'Np PL4 Stock'!$A:$E,5,FALSE)-1),""))</f>
        <v>18</v>
      </c>
      <c r="AN223" s="68">
        <v>9.213</v>
      </c>
      <c r="AO223" s="68">
        <v>8.972</v>
      </c>
      <c r="AP223" s="69">
        <v>100</v>
      </c>
      <c r="AQ223" s="64">
        <v>187</v>
      </c>
      <c r="AR223" s="64">
        <v>97</v>
      </c>
      <c r="AS223" s="59">
        <v>100</v>
      </c>
      <c r="AT223" s="73" t="s">
        <v>38</v>
      </c>
      <c r="AU223" s="73">
        <v>71000</v>
      </c>
      <c r="AV223" s="73" t="s">
        <v>38</v>
      </c>
      <c r="AW223" s="73" t="s">
        <v>38</v>
      </c>
      <c r="AX223" s="73" t="s">
        <v>32</v>
      </c>
      <c r="AY223" s="59">
        <v>0</v>
      </c>
      <c r="AZ223" s="59">
        <v>0</v>
      </c>
      <c r="BA223" s="59">
        <v>0</v>
      </c>
      <c r="BB223" s="59">
        <v>0</v>
      </c>
      <c r="BC223" s="59">
        <v>0</v>
      </c>
      <c r="BD223" s="59">
        <v>0</v>
      </c>
      <c r="BE223" s="84" t="s">
        <v>38</v>
      </c>
      <c r="BF223" s="84" t="s">
        <v>38</v>
      </c>
      <c r="BG223" s="84" t="s">
        <v>38</v>
      </c>
      <c r="BH223" s="84" t="s">
        <v>38</v>
      </c>
      <c r="BI223" s="85" t="s">
        <v>606</v>
      </c>
      <c r="BJ223" s="86" t="s">
        <v>226</v>
      </c>
      <c r="BK223" s="64" t="s">
        <v>556</v>
      </c>
      <c r="BL223" s="86" t="s">
        <v>177</v>
      </c>
      <c r="BM223" s="86" t="s">
        <v>178</v>
      </c>
      <c r="BN223" s="86"/>
      <c r="BO223" s="59">
        <v>6</v>
      </c>
      <c r="BP223" s="523" t="s">
        <v>607</v>
      </c>
      <c r="BQ223" s="92">
        <v>0.5</v>
      </c>
      <c r="BR223" s="93">
        <v>0.25</v>
      </c>
      <c r="BS223" s="94">
        <f t="shared" si="38"/>
        <v>0.75</v>
      </c>
      <c r="BT223" s="95">
        <v>0.2818</v>
      </c>
      <c r="BU223" s="101">
        <f t="shared" si="39"/>
        <v>1.0318</v>
      </c>
      <c r="BV223" s="102">
        <f t="shared" si="36"/>
        <v>5.3475935828877</v>
      </c>
      <c r="BW223" s="103">
        <v>750</v>
      </c>
      <c r="BX223" s="104">
        <f t="shared" si="37"/>
        <v>0.00551764705882353</v>
      </c>
      <c r="BY223" s="105">
        <v>1000</v>
      </c>
      <c r="BZ223" s="103" t="s">
        <v>32</v>
      </c>
      <c r="CA223" s="106" t="s">
        <v>189</v>
      </c>
      <c r="CB223" s="107" t="s">
        <v>148</v>
      </c>
      <c r="CC223" s="112" t="s">
        <v>149</v>
      </c>
      <c r="CD223" s="106"/>
      <c r="CE223" s="103" t="s">
        <v>192</v>
      </c>
      <c r="CF223" s="123"/>
      <c r="CG223" s="115">
        <v>2000016297</v>
      </c>
    </row>
    <row r="224" spans="1:85">
      <c r="A224" s="53" t="str">
        <f t="shared" si="30"/>
        <v>C1-01-04-45763</v>
      </c>
      <c r="B224" s="47" t="str">
        <f t="shared" si="31"/>
        <v>C1-01-04</v>
      </c>
      <c r="C224" s="48" t="s">
        <v>43</v>
      </c>
      <c r="D224" s="49">
        <v>45763</v>
      </c>
      <c r="E224" s="50" t="s">
        <v>3</v>
      </c>
      <c r="F224" s="51" t="s">
        <v>6</v>
      </c>
      <c r="G224" s="59">
        <v>4</v>
      </c>
      <c r="H224" s="51" t="s">
        <v>187</v>
      </c>
      <c r="I224" s="70">
        <v>1</v>
      </c>
      <c r="J224" s="60">
        <f>IF(ISBLANK(H224),"",IFERROR(VLOOKUP(B224,'Np PL4 Stock'!$A:$D,4,FALSE),""))</f>
        <v>45752</v>
      </c>
      <c r="K224" s="61">
        <f>IF(ISBLANK(H224),"",SUMIF('Np PL4 Stock'!$A:$A,B224,'Np PL4 Stock'!$N:$N))</f>
        <v>1</v>
      </c>
      <c r="L224" s="62">
        <f>IF(ISBLANK(H224),"",VLOOKUP(LEFT(B224,5),Unit!A:B,2,FALSE))</f>
        <v>20</v>
      </c>
      <c r="M224" s="63" t="str">
        <f>IF(ISBLANK(H224),"",IFERROR(VLOOKUP(B224,'Np PL4 Stock'!$A:$T,20,FALSE),""))</f>
        <v>V1-MB1</v>
      </c>
      <c r="N224" s="63" t="str">
        <f>IF(ISBLANK(H224),"",IFERROR(VLOOKUP(B224,'Np PL4 Stock'!$A:$U,21,FALSE),""))</f>
        <v>SIS</v>
      </c>
      <c r="O224" s="62">
        <f t="shared" si="32"/>
        <v>50</v>
      </c>
      <c r="P224" s="62">
        <f t="shared" si="33"/>
        <v>5.416671e-5</v>
      </c>
      <c r="Q224" s="67">
        <f t="shared" si="34"/>
        <v>1.0833342e-6</v>
      </c>
      <c r="R224" s="67">
        <f t="shared" si="35"/>
        <v>1.4779904964e-6</v>
      </c>
      <c r="S224" s="64">
        <v>10</v>
      </c>
      <c r="T224" s="68">
        <v>7.071</v>
      </c>
      <c r="U224" s="68">
        <v>6.736</v>
      </c>
      <c r="V224" s="69" t="s">
        <v>32</v>
      </c>
      <c r="W224" s="64" t="s">
        <v>32</v>
      </c>
      <c r="X224" s="71">
        <v>87</v>
      </c>
      <c r="Y224" s="59" t="s">
        <v>32</v>
      </c>
      <c r="Z224" s="59" t="s">
        <v>32</v>
      </c>
      <c r="AA224" s="59" t="s">
        <v>32</v>
      </c>
      <c r="AB224" s="59" t="s">
        <v>32</v>
      </c>
      <c r="AC224" s="59">
        <v>0</v>
      </c>
      <c r="AD224" s="59">
        <v>0</v>
      </c>
      <c r="AE224" s="59" t="s">
        <v>32</v>
      </c>
      <c r="AF224" s="73" t="s">
        <v>38</v>
      </c>
      <c r="AG224" s="73">
        <v>31000</v>
      </c>
      <c r="AH224" s="73" t="s">
        <v>38</v>
      </c>
      <c r="AI224" s="73" t="s">
        <v>38</v>
      </c>
      <c r="AJ224" s="73" t="s">
        <v>38</v>
      </c>
      <c r="AK224" s="73" t="s">
        <v>32</v>
      </c>
      <c r="AL224" s="77" t="str">
        <f>IF(ISBLANK(S224),"",IF(AJ224="Fail","Fail",IF(E224="PL4",IF(AND(T224&gt;STD_01122025!$D$3,U224&lt;STD_01122025!$D$4,OR(AF224="ND",AF224&lt;STD_01122025!$D$7),AH224="ND"),"Pass","Fail"),IF(E224="PL12",IF(AND(S224&lt;STD_01122025!$F$2,T224&gt;STD_01122025!$F$3,U224&lt;STD_01122025!$F$4,V224&gt;STD_01122025!$F$5,X224&gt;STD_01122025!$F$6,OR(AF224="ND",AF224&lt;STD_01122025!$F$7),AH224="ND"),"Pass","Fail"),IF(E224="SuperPL",IF(AND(T224&gt;STD_01122025!$H$3,U224&lt;STD_01122025!$H$4,V224&gt;STD_01122025!$H$5,X224&gt;STD_01122025!$H$6,OR(AF224="ND",AF224&lt;STD_01122025!$H$7),AH224="ND"),"Pass","Fail"),IF(E224="Flight",IF(AND(T224&gt;STD_01122025!$J$3,U224&lt;STD_01122025!$J$4,X224&gt;STD_01122025!$J$6,OR(AF224="ND",AF224&lt;STD_01122025!$J$7),AH224="ND"),"Pass","Fail"),""))))))</f>
        <v>Pass</v>
      </c>
      <c r="AM224" s="62">
        <f>IF(ISBLANK(B224),"",IFERROR(IF(VLOOKUP(B224,'Np PL4 Stock'!$A:$J,10,FALSE)="Np4",D224-VLOOKUP(B224,'Np PL4 Stock'!$A:$E,5,FALSE),D224-VLOOKUP(B224,'Np PL4 Stock'!$A:$E,5,FALSE)-1),""))</f>
        <v>11</v>
      </c>
      <c r="AN224" s="68">
        <v>7.36</v>
      </c>
      <c r="AO224" s="68">
        <v>6.673</v>
      </c>
      <c r="AP224" s="69" t="s">
        <v>32</v>
      </c>
      <c r="AQ224" s="64">
        <v>462</v>
      </c>
      <c r="AR224" s="64">
        <v>92</v>
      </c>
      <c r="AS224" s="59" t="s">
        <v>32</v>
      </c>
      <c r="AT224" s="73" t="s">
        <v>38</v>
      </c>
      <c r="AU224" s="73">
        <v>41000</v>
      </c>
      <c r="AV224" s="73" t="s">
        <v>38</v>
      </c>
      <c r="AW224" s="73" t="s">
        <v>38</v>
      </c>
      <c r="AX224" s="73" t="s">
        <v>32</v>
      </c>
      <c r="AY224" s="59">
        <v>0</v>
      </c>
      <c r="AZ224" s="59">
        <v>0</v>
      </c>
      <c r="BA224" s="59">
        <v>0</v>
      </c>
      <c r="BB224" s="59">
        <v>0</v>
      </c>
      <c r="BC224" s="59">
        <v>0</v>
      </c>
      <c r="BD224" s="59">
        <v>0</v>
      </c>
      <c r="BE224" s="84" t="s">
        <v>38</v>
      </c>
      <c r="BF224" s="84" t="s">
        <v>38</v>
      </c>
      <c r="BG224" s="84" t="s">
        <v>38</v>
      </c>
      <c r="BH224" s="84" t="s">
        <v>38</v>
      </c>
      <c r="BI224" s="85" t="s">
        <v>480</v>
      </c>
      <c r="BJ224" s="86" t="s">
        <v>246</v>
      </c>
      <c r="BK224" s="64" t="s">
        <v>481</v>
      </c>
      <c r="BL224" s="86" t="s">
        <v>155</v>
      </c>
      <c r="BM224" s="86" t="s">
        <v>178</v>
      </c>
      <c r="BN224" s="86"/>
      <c r="BO224" s="59">
        <v>15</v>
      </c>
      <c r="BP224" s="523" t="s">
        <v>608</v>
      </c>
      <c r="BQ224" s="92">
        <v>0.833334</v>
      </c>
      <c r="BR224" s="93">
        <v>0.2500002</v>
      </c>
      <c r="BS224" s="94">
        <f t="shared" si="38"/>
        <v>1.0833342</v>
      </c>
      <c r="BT224" s="95">
        <v>0.3946562964</v>
      </c>
      <c r="BU224" s="101">
        <f t="shared" si="39"/>
        <v>1.4779904964</v>
      </c>
      <c r="BV224" s="102">
        <f t="shared" si="36"/>
        <v>2.16450216450216</v>
      </c>
      <c r="BW224" s="103">
        <v>541.6671</v>
      </c>
      <c r="BX224" s="104">
        <f t="shared" si="37"/>
        <v>0.00319911362857143</v>
      </c>
      <c r="BY224" s="105">
        <v>2000</v>
      </c>
      <c r="BZ224" s="103" t="s">
        <v>32</v>
      </c>
      <c r="CA224" s="106" t="s">
        <v>189</v>
      </c>
      <c r="CB224" s="107" t="s">
        <v>148</v>
      </c>
      <c r="CC224" s="112" t="s">
        <v>149</v>
      </c>
      <c r="CD224" s="106"/>
      <c r="CE224" s="103" t="s">
        <v>192</v>
      </c>
      <c r="CF224" s="123"/>
      <c r="CG224" s="115">
        <v>2000004627</v>
      </c>
    </row>
    <row r="225" spans="1:85">
      <c r="A225" s="53" t="str">
        <f t="shared" si="30"/>
        <v>C1-02-04-45763</v>
      </c>
      <c r="B225" s="47" t="str">
        <f t="shared" si="31"/>
        <v>C1-02-04</v>
      </c>
      <c r="C225" s="48" t="s">
        <v>43</v>
      </c>
      <c r="D225" s="49">
        <v>45763</v>
      </c>
      <c r="E225" s="50" t="s">
        <v>3</v>
      </c>
      <c r="F225" s="51" t="s">
        <v>6</v>
      </c>
      <c r="G225" s="59">
        <v>4</v>
      </c>
      <c r="H225" s="51" t="s">
        <v>187</v>
      </c>
      <c r="I225" s="70">
        <v>2</v>
      </c>
      <c r="J225" s="60">
        <f>IF(ISBLANK(H225),"",IFERROR(VLOOKUP(B225,'Np PL4 Stock'!$A:$D,4,FALSE),""))</f>
        <v>45752</v>
      </c>
      <c r="K225" s="61">
        <f>IF(ISBLANK(H225),"",SUMIF('Np PL4 Stock'!$A:$A,B225,'Np PL4 Stock'!$N:$N))</f>
        <v>1</v>
      </c>
      <c r="L225" s="62">
        <f>IF(ISBLANK(H225),"",VLOOKUP(LEFT(B225,5),Unit!A:B,2,FALSE))</f>
        <v>20</v>
      </c>
      <c r="M225" s="63" t="str">
        <f>IF(ISBLANK(H225),"",IFERROR(VLOOKUP(B225,'Np PL4 Stock'!$A:$T,20,FALSE),""))</f>
        <v>V1-MB1</v>
      </c>
      <c r="N225" s="63" t="str">
        <f>IF(ISBLANK(H225),"",IFERROR(VLOOKUP(B225,'Np PL4 Stock'!$A:$U,21,FALSE),""))</f>
        <v>SIS</v>
      </c>
      <c r="O225" s="62">
        <f t="shared" si="32"/>
        <v>50</v>
      </c>
      <c r="P225" s="62">
        <f t="shared" si="33"/>
        <v>5.4166645e-5</v>
      </c>
      <c r="Q225" s="67">
        <f t="shared" si="34"/>
        <v>1.0833329e-6</v>
      </c>
      <c r="R225" s="67">
        <f t="shared" si="35"/>
        <v>1.4779887518e-6</v>
      </c>
      <c r="S225" s="64">
        <v>10</v>
      </c>
      <c r="T225" s="68">
        <v>7.099</v>
      </c>
      <c r="U225" s="68">
        <v>6.645</v>
      </c>
      <c r="V225" s="69" t="s">
        <v>32</v>
      </c>
      <c r="W225" s="64" t="s">
        <v>32</v>
      </c>
      <c r="X225" s="71">
        <v>86</v>
      </c>
      <c r="Y225" s="59" t="s">
        <v>32</v>
      </c>
      <c r="Z225" s="59" t="s">
        <v>32</v>
      </c>
      <c r="AA225" s="59" t="s">
        <v>32</v>
      </c>
      <c r="AB225" s="59" t="s">
        <v>32</v>
      </c>
      <c r="AC225" s="59">
        <v>0</v>
      </c>
      <c r="AD225" s="59">
        <v>0</v>
      </c>
      <c r="AE225" s="59" t="s">
        <v>32</v>
      </c>
      <c r="AF225" s="73" t="s">
        <v>38</v>
      </c>
      <c r="AG225" s="73">
        <v>46000</v>
      </c>
      <c r="AH225" s="73" t="s">
        <v>38</v>
      </c>
      <c r="AI225" s="73" t="s">
        <v>38</v>
      </c>
      <c r="AJ225" s="73" t="s">
        <v>38</v>
      </c>
      <c r="AK225" s="73" t="s">
        <v>32</v>
      </c>
      <c r="AL225" s="77" t="str">
        <f>IF(ISBLANK(S225),"",IF(AJ225="Fail","Fail",IF(E225="PL4",IF(AND(T225&gt;STD_01122025!$D$3,U225&lt;STD_01122025!$D$4,OR(AF225="ND",AF225&lt;STD_01122025!$D$7),AH225="ND"),"Pass","Fail"),IF(E225="PL12",IF(AND(S225&lt;STD_01122025!$F$2,T225&gt;STD_01122025!$F$3,U225&lt;STD_01122025!$F$4,V225&gt;STD_01122025!$F$5,X225&gt;STD_01122025!$F$6,OR(AF225="ND",AF225&lt;STD_01122025!$F$7),AH225="ND"),"Pass","Fail"),IF(E225="SuperPL",IF(AND(T225&gt;STD_01122025!$H$3,U225&lt;STD_01122025!$H$4,V225&gt;STD_01122025!$H$5,X225&gt;STD_01122025!$H$6,OR(AF225="ND",AF225&lt;STD_01122025!$H$7),AH225="ND"),"Pass","Fail"),IF(E225="Flight",IF(AND(T225&gt;STD_01122025!$J$3,U225&lt;STD_01122025!$J$4,X225&gt;STD_01122025!$J$6,OR(AF225="ND",AF225&lt;STD_01122025!$J$7),AH225="ND"),"Pass","Fail"),""))))))</f>
        <v>Pass</v>
      </c>
      <c r="AM225" s="62">
        <f>IF(ISBLANK(B225),"",IFERROR(IF(VLOOKUP(B225,'Np PL4 Stock'!$A:$J,10,FALSE)="Np4",D225-VLOOKUP(B225,'Np PL4 Stock'!$A:$E,5,FALSE),D225-VLOOKUP(B225,'Np PL4 Stock'!$A:$E,5,FALSE)-1),""))</f>
        <v>11</v>
      </c>
      <c r="AN225" s="68">
        <v>7.35</v>
      </c>
      <c r="AO225" s="68">
        <v>6.042</v>
      </c>
      <c r="AP225" s="69" t="s">
        <v>32</v>
      </c>
      <c r="AQ225" s="64">
        <v>469</v>
      </c>
      <c r="AR225" s="64">
        <v>91</v>
      </c>
      <c r="AS225" s="59" t="s">
        <v>32</v>
      </c>
      <c r="AT225" s="73" t="s">
        <v>38</v>
      </c>
      <c r="AU225" s="73">
        <v>47500</v>
      </c>
      <c r="AV225" s="73" t="s">
        <v>38</v>
      </c>
      <c r="AW225" s="73" t="s">
        <v>38</v>
      </c>
      <c r="AX225" s="73" t="s">
        <v>32</v>
      </c>
      <c r="AY225" s="59">
        <v>0</v>
      </c>
      <c r="AZ225" s="59">
        <v>0</v>
      </c>
      <c r="BA225" s="59">
        <v>0</v>
      </c>
      <c r="BB225" s="59">
        <v>0</v>
      </c>
      <c r="BC225" s="59">
        <v>0</v>
      </c>
      <c r="BD225" s="59">
        <v>0</v>
      </c>
      <c r="BE225" s="84" t="s">
        <v>38</v>
      </c>
      <c r="BF225" s="84" t="s">
        <v>38</v>
      </c>
      <c r="BG225" s="84" t="s">
        <v>38</v>
      </c>
      <c r="BH225" s="84" t="s">
        <v>38</v>
      </c>
      <c r="BI225" s="85" t="s">
        <v>480</v>
      </c>
      <c r="BJ225" s="86" t="s">
        <v>246</v>
      </c>
      <c r="BK225" s="64" t="s">
        <v>481</v>
      </c>
      <c r="BL225" s="86" t="s">
        <v>155</v>
      </c>
      <c r="BM225" s="86" t="s">
        <v>178</v>
      </c>
      <c r="BN225" s="86"/>
      <c r="BO225" s="59">
        <v>15</v>
      </c>
      <c r="BP225" s="523" t="s">
        <v>608</v>
      </c>
      <c r="BQ225" s="92">
        <v>0.833333</v>
      </c>
      <c r="BR225" s="93">
        <v>0.2499999</v>
      </c>
      <c r="BS225" s="94">
        <f t="shared" si="38"/>
        <v>1.0833329</v>
      </c>
      <c r="BT225" s="95">
        <v>0.3946558518</v>
      </c>
      <c r="BU225" s="101">
        <f t="shared" si="39"/>
        <v>1.4779887518</v>
      </c>
      <c r="BV225" s="102">
        <f t="shared" si="36"/>
        <v>2.13219616204691</v>
      </c>
      <c r="BW225" s="103">
        <v>541.66645</v>
      </c>
      <c r="BX225" s="104">
        <f t="shared" si="37"/>
        <v>0.00315136194413646</v>
      </c>
      <c r="BY225" s="105">
        <v>2000</v>
      </c>
      <c r="BZ225" s="103" t="s">
        <v>32</v>
      </c>
      <c r="CA225" s="106" t="s">
        <v>189</v>
      </c>
      <c r="CB225" s="107" t="s">
        <v>148</v>
      </c>
      <c r="CC225" s="112" t="s">
        <v>149</v>
      </c>
      <c r="CD225" s="106"/>
      <c r="CE225" s="103" t="s">
        <v>192</v>
      </c>
      <c r="CF225" s="123"/>
      <c r="CG225" s="115">
        <v>2000004627</v>
      </c>
    </row>
    <row r="226" spans="1:85">
      <c r="A226" s="53" t="str">
        <f t="shared" si="30"/>
        <v>C1-03-04-45763</v>
      </c>
      <c r="B226" s="47" t="str">
        <f t="shared" si="31"/>
        <v>C1-03-04</v>
      </c>
      <c r="C226" s="48" t="s">
        <v>43</v>
      </c>
      <c r="D226" s="49">
        <v>45763</v>
      </c>
      <c r="E226" s="50" t="s">
        <v>3</v>
      </c>
      <c r="F226" s="51" t="s">
        <v>6</v>
      </c>
      <c r="G226" s="59">
        <v>4</v>
      </c>
      <c r="H226" s="51" t="s">
        <v>187</v>
      </c>
      <c r="I226" s="70">
        <v>3</v>
      </c>
      <c r="J226" s="60">
        <f>IF(ISBLANK(H226),"",IFERROR(VLOOKUP(B226,'Np PL4 Stock'!$A:$D,4,FALSE),""))</f>
        <v>45752</v>
      </c>
      <c r="K226" s="61">
        <f>IF(ISBLANK(H226),"",SUMIF('Np PL4 Stock'!$A:$A,B226,'Np PL4 Stock'!$N:$N))</f>
        <v>1</v>
      </c>
      <c r="L226" s="62">
        <f>IF(ISBLANK(H226),"",VLOOKUP(LEFT(B226,5),Unit!A:B,2,FALSE))</f>
        <v>20</v>
      </c>
      <c r="M226" s="63" t="str">
        <f>IF(ISBLANK(H226),"",IFERROR(VLOOKUP(B226,'Np PL4 Stock'!$A:$T,20,FALSE),""))</f>
        <v>V1-MB1</v>
      </c>
      <c r="N226" s="63" t="str">
        <f>IF(ISBLANK(H226),"",IFERROR(VLOOKUP(B226,'Np PL4 Stock'!$A:$U,21,FALSE),""))</f>
        <v>SIS</v>
      </c>
      <c r="O226" s="62">
        <f t="shared" si="32"/>
        <v>50</v>
      </c>
      <c r="P226" s="62">
        <f t="shared" si="33"/>
        <v>5.4166645e-5</v>
      </c>
      <c r="Q226" s="67">
        <f t="shared" si="34"/>
        <v>1.0833329e-6</v>
      </c>
      <c r="R226" s="67">
        <f t="shared" si="35"/>
        <v>1.4726207518e-6</v>
      </c>
      <c r="S226" s="64">
        <v>10</v>
      </c>
      <c r="T226" s="68">
        <v>6.904</v>
      </c>
      <c r="U226" s="68">
        <v>6.793</v>
      </c>
      <c r="V226" s="69" t="s">
        <v>32</v>
      </c>
      <c r="W226" s="64" t="s">
        <v>32</v>
      </c>
      <c r="X226" s="59">
        <v>87</v>
      </c>
      <c r="Y226" s="59" t="s">
        <v>32</v>
      </c>
      <c r="Z226" s="59" t="s">
        <v>32</v>
      </c>
      <c r="AA226" s="59" t="s">
        <v>32</v>
      </c>
      <c r="AB226" s="59" t="s">
        <v>32</v>
      </c>
      <c r="AC226" s="59">
        <v>0</v>
      </c>
      <c r="AD226" s="59">
        <v>0</v>
      </c>
      <c r="AE226" s="59" t="s">
        <v>32</v>
      </c>
      <c r="AF226" s="73" t="s">
        <v>38</v>
      </c>
      <c r="AG226" s="73">
        <v>42500</v>
      </c>
      <c r="AH226" s="73" t="s">
        <v>38</v>
      </c>
      <c r="AI226" s="73" t="s">
        <v>38</v>
      </c>
      <c r="AJ226" s="73" t="s">
        <v>38</v>
      </c>
      <c r="AK226" s="73" t="s">
        <v>32</v>
      </c>
      <c r="AL226" s="77" t="str">
        <f>IF(ISBLANK(S226),"",IF(AJ226="Fail","Fail",IF(E226="PL4",IF(AND(T226&gt;STD_01122025!$D$3,U226&lt;STD_01122025!$D$4,OR(AF226="ND",AF226&lt;STD_01122025!$D$7),AH226="ND"),"Pass","Fail"),IF(E226="PL12",IF(AND(S226&lt;STD_01122025!$F$2,T226&gt;STD_01122025!$F$3,U226&lt;STD_01122025!$F$4,V226&gt;STD_01122025!$F$5,X226&gt;STD_01122025!$F$6,OR(AF226="ND",AF226&lt;STD_01122025!$F$7),AH226="ND"),"Pass","Fail"),IF(E226="SuperPL",IF(AND(T226&gt;STD_01122025!$H$3,U226&lt;STD_01122025!$H$4,V226&gt;STD_01122025!$H$5,X226&gt;STD_01122025!$H$6,OR(AF226="ND",AF226&lt;STD_01122025!$H$7),AH226="ND"),"Pass","Fail"),IF(E226="Flight",IF(AND(T226&gt;STD_01122025!$J$3,U226&lt;STD_01122025!$J$4,X226&gt;STD_01122025!$J$6,OR(AF226="ND",AF226&lt;STD_01122025!$J$7),AH226="ND"),"Pass","Fail"),""))))))</f>
        <v>Pass</v>
      </c>
      <c r="AM226" s="62">
        <f>IF(ISBLANK(B226),"",IFERROR(IF(VLOOKUP(B226,'Np PL4 Stock'!$A:$J,10,FALSE)="Np4",D226-VLOOKUP(B226,'Np PL4 Stock'!$A:$E,5,FALSE),D226-VLOOKUP(B226,'Np PL4 Stock'!$A:$E,5,FALSE)-1),""))</f>
        <v>11</v>
      </c>
      <c r="AN226" s="68">
        <v>7.29</v>
      </c>
      <c r="AO226" s="68">
        <v>6.246</v>
      </c>
      <c r="AP226" s="69" t="s">
        <v>32</v>
      </c>
      <c r="AQ226" s="64">
        <v>475</v>
      </c>
      <c r="AR226" s="64">
        <v>92</v>
      </c>
      <c r="AS226" s="59" t="s">
        <v>32</v>
      </c>
      <c r="AT226" s="73" t="s">
        <v>38</v>
      </c>
      <c r="AU226" s="73">
        <v>51500</v>
      </c>
      <c r="AV226" s="73" t="s">
        <v>38</v>
      </c>
      <c r="AW226" s="73" t="s">
        <v>38</v>
      </c>
      <c r="AX226" s="73" t="s">
        <v>32</v>
      </c>
      <c r="AY226" s="59">
        <v>0</v>
      </c>
      <c r="AZ226" s="59">
        <v>0</v>
      </c>
      <c r="BA226" s="59">
        <v>0</v>
      </c>
      <c r="BB226" s="59">
        <v>0</v>
      </c>
      <c r="BC226" s="59">
        <v>0</v>
      </c>
      <c r="BD226" s="59">
        <v>0</v>
      </c>
      <c r="BE226" s="84" t="s">
        <v>38</v>
      </c>
      <c r="BF226" s="84" t="s">
        <v>38</v>
      </c>
      <c r="BG226" s="84" t="s">
        <v>38</v>
      </c>
      <c r="BH226" s="84" t="s">
        <v>38</v>
      </c>
      <c r="BI226" s="128" t="s">
        <v>480</v>
      </c>
      <c r="BJ226" s="86" t="s">
        <v>246</v>
      </c>
      <c r="BK226" s="64" t="s">
        <v>481</v>
      </c>
      <c r="BL226" s="86" t="s">
        <v>155</v>
      </c>
      <c r="BM226" s="86" t="s">
        <v>178</v>
      </c>
      <c r="BN226" s="86"/>
      <c r="BO226" s="59">
        <v>15</v>
      </c>
      <c r="BP226" s="523" t="s">
        <v>608</v>
      </c>
      <c r="BQ226" s="92">
        <v>0.833333</v>
      </c>
      <c r="BR226" s="93">
        <v>0.2499999</v>
      </c>
      <c r="BS226" s="94">
        <f t="shared" si="38"/>
        <v>1.0833329</v>
      </c>
      <c r="BT226" s="95">
        <v>0.3892878518</v>
      </c>
      <c r="BU226" s="101">
        <f t="shared" si="39"/>
        <v>1.4726207518</v>
      </c>
      <c r="BV226" s="102">
        <f t="shared" si="36"/>
        <v>2.10526315789474</v>
      </c>
      <c r="BW226" s="103">
        <v>541.66645</v>
      </c>
      <c r="BX226" s="104">
        <f t="shared" si="37"/>
        <v>0.00310025421431579</v>
      </c>
      <c r="BY226" s="105">
        <v>2000</v>
      </c>
      <c r="BZ226" s="103" t="s">
        <v>32</v>
      </c>
      <c r="CA226" s="106" t="s">
        <v>189</v>
      </c>
      <c r="CB226" s="107" t="s">
        <v>148</v>
      </c>
      <c r="CC226" s="112" t="s">
        <v>149</v>
      </c>
      <c r="CD226" s="106"/>
      <c r="CE226" s="103" t="s">
        <v>192</v>
      </c>
      <c r="CF226" s="123"/>
      <c r="CG226" s="114">
        <v>2000004627</v>
      </c>
    </row>
    <row r="227" spans="1:85">
      <c r="A227" s="53" t="str">
        <f t="shared" ref="A227:A234" si="40">IF(ISBLANK(H227),"",H227&amp;"-"&amp;IF(OR(LEN(I227)=1,LEN(I227)=4),"0"&amp;I227,I227))&amp;"-"&amp;IF(LEN(G227)=1,"0"&amp;G227,G227)&amp;"-"&amp;D227</f>
        <v>E1-12-03-45764</v>
      </c>
      <c r="B227" s="47" t="str">
        <f t="shared" si="31"/>
        <v>E1-12-03</v>
      </c>
      <c r="C227" s="48" t="s">
        <v>43</v>
      </c>
      <c r="D227" s="49">
        <v>45764</v>
      </c>
      <c r="E227" s="50" t="s">
        <v>14</v>
      </c>
      <c r="F227" s="51" t="s">
        <v>15</v>
      </c>
      <c r="G227" s="59">
        <v>3</v>
      </c>
      <c r="H227" s="51" t="s">
        <v>215</v>
      </c>
      <c r="I227" s="70">
        <v>12</v>
      </c>
      <c r="J227" s="60">
        <f>IF(ISBLANK(H227),"",IFERROR(VLOOKUP(B227,'Np PL4 Stock'!$A:$D,4,FALSE),""))</f>
        <v>45746</v>
      </c>
      <c r="K227" s="61">
        <f>IF(ISBLANK(H227),"",SUMIF('Np PL4 Stock'!$A:$A,B227,'Np PL4 Stock'!$N:$N))</f>
        <v>0.6</v>
      </c>
      <c r="L227" s="62">
        <f>IF(ISBLANK(H227),"",VLOOKUP(LEFT(B227,5),Unit!A:B,2,FALSE))</f>
        <v>10</v>
      </c>
      <c r="M227" s="63" t="str">
        <f>IF(ISBLANK(H227),"",IFERROR(VLOOKUP(B227,'Np PL4 Stock'!$A:$T,20,FALSE),""))</f>
        <v>V1-MD1</v>
      </c>
      <c r="N227" s="63" t="str">
        <f>IF(ISBLANK(H227),"",IFERROR(VLOOKUP(B227,'Np PL4 Stock'!$A:$U,21,FALSE),""))</f>
        <v>Konabay</v>
      </c>
      <c r="O227" s="62">
        <f t="shared" si="32"/>
        <v>60</v>
      </c>
      <c r="P227" s="62">
        <f t="shared" si="33"/>
        <v>6.24e-5</v>
      </c>
      <c r="Q227" s="67">
        <f t="shared" si="34"/>
        <v>1.04e-6</v>
      </c>
      <c r="R227" s="67">
        <f t="shared" si="35"/>
        <v>1.50901666666667e-6</v>
      </c>
      <c r="S227" s="64">
        <v>12</v>
      </c>
      <c r="T227" s="68">
        <v>7.613</v>
      </c>
      <c r="U227" s="68">
        <v>7.172</v>
      </c>
      <c r="V227" s="69">
        <v>89.041</v>
      </c>
      <c r="W227" s="59">
        <v>418</v>
      </c>
      <c r="X227" s="64">
        <v>96</v>
      </c>
      <c r="Y227" s="59">
        <v>100</v>
      </c>
      <c r="Z227" s="59">
        <v>84</v>
      </c>
      <c r="AA227" s="59">
        <v>0</v>
      </c>
      <c r="AB227" s="59">
        <v>0</v>
      </c>
      <c r="AC227" s="59">
        <v>0</v>
      </c>
      <c r="AD227" s="59">
        <v>0</v>
      </c>
      <c r="AE227" s="59">
        <v>100</v>
      </c>
      <c r="AF227" s="73" t="s">
        <v>38</v>
      </c>
      <c r="AG227" s="73">
        <v>100000</v>
      </c>
      <c r="AH227" s="73" t="s">
        <v>38</v>
      </c>
      <c r="AI227" s="73" t="s">
        <v>38</v>
      </c>
      <c r="AJ227" s="73" t="s">
        <v>38</v>
      </c>
      <c r="AK227" s="73" t="s">
        <v>32</v>
      </c>
      <c r="AL227" s="77" t="str">
        <f>IF(ISBLANK(S227),"",IF(AJ227="Fail","Fail",IF(E227="PL4",IF(AND(T227&gt;STD_01122025!$D$3,U227&lt;STD_01122025!$D$4,OR(AF227="ND",AF227&lt;STD_01122025!$D$7),AH227="ND"),"Pass","Fail"),IF(E227="PL12",IF(AND(S227&lt;STD_01122025!$F$2,T227&gt;STD_01122025!$F$3,U227&lt;STD_01122025!$F$4,V227&gt;STD_01122025!$F$5,X227&gt;STD_01122025!$F$6,OR(AF227="ND",AF227&lt;STD_01122025!$F$7),AH227="ND"),"Pass","Fail"),IF(E227="SuperPL",IF(AND(T227&gt;STD_01122025!$H$3,U227&lt;STD_01122025!$H$4,V227&gt;STD_01122025!$H$5,X227&gt;STD_01122025!$H$6,OR(AF227="ND",AF227&lt;STD_01122025!$H$7),AH227="ND"),"Pass","Fail"),IF(E227="Flight",IF(AND(T227&gt;STD_01122025!$J$3,U227&lt;STD_01122025!$J$4,X227&gt;STD_01122025!$J$6,OR(AF227="ND",AF227&lt;STD_01122025!$J$7),AH227="ND"),"Pass","Fail"),""))))))</f>
        <v>Pass</v>
      </c>
      <c r="AM227" s="62">
        <f>IF(ISBLANK(B227),"",IFERROR(IF(VLOOKUP(B227,'Np PL4 Stock'!$A:$J,10,FALSE)="Np4",D227-VLOOKUP(B227,'Np PL4 Stock'!$A:$E,5,FALSE),D227-VLOOKUP(B227,'Np PL4 Stock'!$A:$E,5,FALSE)-1),""))</f>
        <v>18</v>
      </c>
      <c r="AN227" s="68">
        <v>8.979</v>
      </c>
      <c r="AO227" s="68">
        <v>9.082</v>
      </c>
      <c r="AP227" s="69">
        <v>100</v>
      </c>
      <c r="AQ227" s="64">
        <v>224</v>
      </c>
      <c r="AR227" s="64">
        <v>97</v>
      </c>
      <c r="AS227" s="59">
        <v>100</v>
      </c>
      <c r="AT227" s="73" t="s">
        <v>38</v>
      </c>
      <c r="AU227" s="73">
        <v>62000</v>
      </c>
      <c r="AV227" s="73" t="s">
        <v>38</v>
      </c>
      <c r="AW227" s="73" t="s">
        <v>38</v>
      </c>
      <c r="AX227" s="73" t="s">
        <v>32</v>
      </c>
      <c r="AY227" s="59">
        <v>0</v>
      </c>
      <c r="AZ227" s="59">
        <v>0</v>
      </c>
      <c r="BA227" s="59">
        <v>0</v>
      </c>
      <c r="BB227" s="59">
        <v>0</v>
      </c>
      <c r="BC227" s="59">
        <v>0</v>
      </c>
      <c r="BD227" s="59">
        <v>0</v>
      </c>
      <c r="BE227" s="84" t="s">
        <v>38</v>
      </c>
      <c r="BF227" s="84" t="s">
        <v>38</v>
      </c>
      <c r="BG227" s="84" t="s">
        <v>38</v>
      </c>
      <c r="BH227" s="84" t="s">
        <v>38</v>
      </c>
      <c r="BI227" s="85" t="s">
        <v>609</v>
      </c>
      <c r="BJ227" s="86" t="s">
        <v>258</v>
      </c>
      <c r="BK227" s="64" t="s">
        <v>488</v>
      </c>
      <c r="BL227" s="86" t="s">
        <v>155</v>
      </c>
      <c r="BM227" s="86" t="s">
        <v>178</v>
      </c>
      <c r="BN227" s="86"/>
      <c r="BO227" s="64">
        <v>14</v>
      </c>
      <c r="BP227" s="523" t="s">
        <v>610</v>
      </c>
      <c r="BQ227" s="92">
        <v>0.35</v>
      </c>
      <c r="BR227" s="93">
        <v>0.07</v>
      </c>
      <c r="BS227" s="94">
        <f t="shared" si="38"/>
        <v>0.42</v>
      </c>
      <c r="BT227" s="95">
        <v>0.18525</v>
      </c>
      <c r="BU227" s="101">
        <f t="shared" si="39"/>
        <v>0.60525</v>
      </c>
      <c r="BV227" s="102">
        <f t="shared" si="36"/>
        <v>4.46428571428571</v>
      </c>
      <c r="BW227" s="103">
        <v>420</v>
      </c>
      <c r="BX227" s="104">
        <f t="shared" si="37"/>
        <v>0.00270200892857143</v>
      </c>
      <c r="BY227" s="105">
        <v>1000</v>
      </c>
      <c r="BZ227" s="103" t="s">
        <v>32</v>
      </c>
      <c r="CA227" s="106" t="s">
        <v>189</v>
      </c>
      <c r="CB227" s="107" t="s">
        <v>148</v>
      </c>
      <c r="CC227" s="112" t="s">
        <v>149</v>
      </c>
      <c r="CD227" s="106"/>
      <c r="CE227" s="103" t="s">
        <v>192</v>
      </c>
      <c r="CF227" s="123"/>
      <c r="CG227" s="115">
        <v>2000028216</v>
      </c>
    </row>
    <row r="228" spans="1:85">
      <c r="A228" s="53" t="str">
        <f t="shared" si="40"/>
        <v>B1-07-03-45764</v>
      </c>
      <c r="B228" s="47" t="str">
        <f t="shared" si="31"/>
        <v>B1-07-03</v>
      </c>
      <c r="C228" s="48" t="s">
        <v>43</v>
      </c>
      <c r="D228" s="49">
        <v>45764</v>
      </c>
      <c r="E228" s="50" t="s">
        <v>14</v>
      </c>
      <c r="F228" s="51" t="s">
        <v>15</v>
      </c>
      <c r="G228" s="59">
        <v>3</v>
      </c>
      <c r="H228" s="51" t="s">
        <v>165</v>
      </c>
      <c r="I228" s="59">
        <v>7</v>
      </c>
      <c r="J228" s="60">
        <f>IF(ISBLANK(H228),"",IFERROR(VLOOKUP(B228,'Np PL4 Stock'!$A:$D,4,FALSE),""))</f>
        <v>45745</v>
      </c>
      <c r="K228" s="61">
        <f>IF(ISBLANK(H228),"",SUMIF('Np PL4 Stock'!$A:$A,B228,'Np PL4 Stock'!$N:$N))</f>
        <v>1</v>
      </c>
      <c r="L228" s="62">
        <f>IF(ISBLANK(H228),"",VLOOKUP(LEFT(B228,5),Unit!A:B,2,FALSE))</f>
        <v>12</v>
      </c>
      <c r="M228" s="63" t="str">
        <f>IF(ISBLANK(H228),"",IFERROR(VLOOKUP(B228,'Np PL4 Stock'!$A:$T,20,FALSE),""))</f>
        <v>V1-MD1</v>
      </c>
      <c r="N228" s="63" t="str">
        <f>IF(ISBLANK(H228),"",IFERROR(VLOOKUP(B228,'Np PL4 Stock'!$A:$U,21,FALSE),""))</f>
        <v>Konabay</v>
      </c>
      <c r="O228" s="62">
        <f t="shared" si="32"/>
        <v>83.3333333333333</v>
      </c>
      <c r="P228" s="62">
        <f t="shared" si="33"/>
        <v>9.7e-5</v>
      </c>
      <c r="Q228" s="67">
        <f t="shared" si="34"/>
        <v>1.164e-6</v>
      </c>
      <c r="R228" s="67">
        <f t="shared" si="35"/>
        <v>1.617728e-6</v>
      </c>
      <c r="S228" s="64">
        <v>12</v>
      </c>
      <c r="T228" s="68">
        <v>7.734</v>
      </c>
      <c r="U228" s="68">
        <v>6.994</v>
      </c>
      <c r="V228" s="69">
        <v>90.789</v>
      </c>
      <c r="W228" s="59">
        <v>384</v>
      </c>
      <c r="X228" s="64">
        <v>94</v>
      </c>
      <c r="Y228" s="59">
        <v>100</v>
      </c>
      <c r="Z228" s="59">
        <v>88</v>
      </c>
      <c r="AA228" s="59">
        <v>0</v>
      </c>
      <c r="AB228" s="59">
        <v>0</v>
      </c>
      <c r="AC228" s="59">
        <v>0</v>
      </c>
      <c r="AD228" s="59">
        <v>0</v>
      </c>
      <c r="AE228" s="59">
        <v>100</v>
      </c>
      <c r="AF228" s="73" t="s">
        <v>38</v>
      </c>
      <c r="AG228" s="73">
        <v>85002</v>
      </c>
      <c r="AH228" s="73" t="s">
        <v>38</v>
      </c>
      <c r="AI228" s="73" t="s">
        <v>38</v>
      </c>
      <c r="AJ228" s="73" t="s">
        <v>38</v>
      </c>
      <c r="AK228" s="73" t="s">
        <v>32</v>
      </c>
      <c r="AL228" s="77" t="str">
        <f>IF(ISBLANK(S228),"",IF(AJ228="Fail","Fail",IF(E228="PL4",IF(AND(T228&gt;STD_01122025!$D$3,U228&lt;STD_01122025!$D$4,OR(AF228="ND",AF228&lt;STD_01122025!$D$7),AH228="ND"),"Pass","Fail"),IF(E228="PL12",IF(AND(S228&lt;STD_01122025!$F$2,T228&gt;STD_01122025!$F$3,U228&lt;STD_01122025!$F$4,V228&gt;STD_01122025!$F$5,X228&gt;STD_01122025!$F$6,OR(AF228="ND",AF228&lt;STD_01122025!$F$7),AH228="ND"),"Pass","Fail"),IF(E228="SuperPL",IF(AND(T228&gt;STD_01122025!$H$3,U228&lt;STD_01122025!$H$4,V228&gt;STD_01122025!$H$5,X228&gt;STD_01122025!$H$6,OR(AF228="ND",AF228&lt;STD_01122025!$H$7),AH228="ND"),"Pass","Fail"),IF(E228="Flight",IF(AND(T228&gt;STD_01122025!$J$3,U228&lt;STD_01122025!$J$4,X228&gt;STD_01122025!$J$6,OR(AF228="ND",AF228&lt;STD_01122025!$J$7),AH228="ND"),"Pass","Fail"),""))))))</f>
        <v>Pass</v>
      </c>
      <c r="AM228" s="62">
        <f>IF(ISBLANK(B228),"",IFERROR(IF(VLOOKUP(B228,'Np PL4 Stock'!$A:$J,10,FALSE)="Np4",D228-VLOOKUP(B228,'Np PL4 Stock'!$A:$E,5,FALSE),D228-VLOOKUP(B228,'Np PL4 Stock'!$A:$E,5,FALSE)-1),""))</f>
        <v>19</v>
      </c>
      <c r="AN228" s="68">
        <v>9.143</v>
      </c>
      <c r="AO228" s="68">
        <v>9.42</v>
      </c>
      <c r="AP228" s="69">
        <v>100</v>
      </c>
      <c r="AQ228" s="64">
        <v>205</v>
      </c>
      <c r="AR228" s="64">
        <v>97</v>
      </c>
      <c r="AS228" s="59">
        <v>100</v>
      </c>
      <c r="AT228" s="73" t="s">
        <v>38</v>
      </c>
      <c r="AU228" s="73">
        <v>48000</v>
      </c>
      <c r="AV228" s="73" t="s">
        <v>38</v>
      </c>
      <c r="AW228" s="73" t="s">
        <v>38</v>
      </c>
      <c r="AX228" s="73" t="s">
        <v>32</v>
      </c>
      <c r="AY228" s="59">
        <v>0</v>
      </c>
      <c r="AZ228" s="59">
        <v>0</v>
      </c>
      <c r="BA228" s="59">
        <v>0</v>
      </c>
      <c r="BB228" s="59">
        <v>0</v>
      </c>
      <c r="BC228" s="59">
        <v>0</v>
      </c>
      <c r="BD228" s="59">
        <v>0</v>
      </c>
      <c r="BE228" s="84" t="s">
        <v>38</v>
      </c>
      <c r="BF228" s="84" t="s">
        <v>38</v>
      </c>
      <c r="BG228" s="84" t="s">
        <v>38</v>
      </c>
      <c r="BH228" s="84" t="s">
        <v>38</v>
      </c>
      <c r="BI228" s="85" t="s">
        <v>570</v>
      </c>
      <c r="BJ228" s="86" t="s">
        <v>262</v>
      </c>
      <c r="BK228" s="64" t="s">
        <v>523</v>
      </c>
      <c r="BL228" s="86" t="s">
        <v>155</v>
      </c>
      <c r="BM228" s="86" t="s">
        <v>178</v>
      </c>
      <c r="BN228" s="86"/>
      <c r="BO228" s="64">
        <v>20</v>
      </c>
      <c r="BP228" s="523" t="s">
        <v>611</v>
      </c>
      <c r="BQ228" s="92">
        <v>0.5</v>
      </c>
      <c r="BR228" s="93">
        <v>0.1</v>
      </c>
      <c r="BS228" s="94">
        <f t="shared" si="38"/>
        <v>0.6</v>
      </c>
      <c r="BT228" s="95">
        <v>0.2246</v>
      </c>
      <c r="BU228" s="101">
        <f t="shared" si="39"/>
        <v>0.8246</v>
      </c>
      <c r="BV228" s="102">
        <f t="shared" si="36"/>
        <v>4.8780487804878</v>
      </c>
      <c r="BW228" s="103">
        <v>600</v>
      </c>
      <c r="BX228" s="104">
        <f t="shared" si="37"/>
        <v>0.00402243902439024</v>
      </c>
      <c r="BY228" s="105">
        <v>1000</v>
      </c>
      <c r="BZ228" s="103" t="s">
        <v>32</v>
      </c>
      <c r="CA228" s="106" t="s">
        <v>189</v>
      </c>
      <c r="CB228" s="107" t="s">
        <v>148</v>
      </c>
      <c r="CC228" s="112" t="s">
        <v>149</v>
      </c>
      <c r="CD228" s="106"/>
      <c r="CE228" s="103" t="s">
        <v>192</v>
      </c>
      <c r="CF228" s="113"/>
      <c r="CG228" s="115">
        <v>2000007993</v>
      </c>
    </row>
    <row r="229" spans="1:85">
      <c r="A229" s="53" t="str">
        <f t="shared" si="40"/>
        <v>B1-06-03-45764</v>
      </c>
      <c r="B229" s="47" t="str">
        <f t="shared" si="31"/>
        <v>B1-06-03</v>
      </c>
      <c r="C229" s="48" t="s">
        <v>43</v>
      </c>
      <c r="D229" s="49">
        <v>45764</v>
      </c>
      <c r="E229" s="50" t="s">
        <v>14</v>
      </c>
      <c r="F229" s="51" t="s">
        <v>15</v>
      </c>
      <c r="G229" s="59">
        <v>3</v>
      </c>
      <c r="H229" s="51" t="s">
        <v>165</v>
      </c>
      <c r="I229" s="59">
        <v>6</v>
      </c>
      <c r="J229" s="60">
        <f>IF(ISBLANK(H229),"",IFERROR(VLOOKUP(B229,'Np PL4 Stock'!$A:$D,4,FALSE),""))</f>
        <v>45744</v>
      </c>
      <c r="K229" s="61">
        <f>IF(ISBLANK(H229),"",SUMIF('Np PL4 Stock'!$A:$A,B229,'Np PL4 Stock'!$N:$N))</f>
        <v>1</v>
      </c>
      <c r="L229" s="62">
        <f>IF(ISBLANK(H229),"",VLOOKUP(LEFT(B229,5),Unit!A:B,2,FALSE))</f>
        <v>12</v>
      </c>
      <c r="M229" s="63" t="str">
        <f>IF(ISBLANK(H229),"",IFERROR(VLOOKUP(B229,'Np PL4 Stock'!$A:$T,20,FALSE),""))</f>
        <v>V1-MD1</v>
      </c>
      <c r="N229" s="63" t="str">
        <f>IF(ISBLANK(H229),"",IFERROR(VLOOKUP(B229,'Np PL4 Stock'!$A:$U,21,FALSE),""))</f>
        <v>Konabay</v>
      </c>
      <c r="O229" s="62">
        <f t="shared" si="32"/>
        <v>83.3333333333333</v>
      </c>
      <c r="P229" s="62">
        <f t="shared" si="33"/>
        <v>4e-5</v>
      </c>
      <c r="Q229" s="67">
        <f t="shared" si="34"/>
        <v>4.8e-7</v>
      </c>
      <c r="R229" s="67">
        <f t="shared" si="35"/>
        <v>6.6e-7</v>
      </c>
      <c r="S229" s="64">
        <v>12</v>
      </c>
      <c r="T229" s="68">
        <v>7.501</v>
      </c>
      <c r="U229" s="68">
        <v>7.657</v>
      </c>
      <c r="V229" s="69">
        <v>84.375</v>
      </c>
      <c r="W229" s="59">
        <v>426</v>
      </c>
      <c r="X229" s="64">
        <v>95</v>
      </c>
      <c r="Y229" s="59">
        <v>100</v>
      </c>
      <c r="Z229" s="59">
        <v>84</v>
      </c>
      <c r="AA229" s="59">
        <v>0</v>
      </c>
      <c r="AB229" s="59">
        <v>0</v>
      </c>
      <c r="AC229" s="59">
        <v>0</v>
      </c>
      <c r="AD229" s="59">
        <v>0</v>
      </c>
      <c r="AE229" s="59">
        <v>100</v>
      </c>
      <c r="AF229" s="73" t="s">
        <v>38</v>
      </c>
      <c r="AG229" s="73">
        <v>100000</v>
      </c>
      <c r="AH229" s="73" t="s">
        <v>38</v>
      </c>
      <c r="AI229" s="73" t="s">
        <v>38</v>
      </c>
      <c r="AJ229" s="73" t="s">
        <v>38</v>
      </c>
      <c r="AK229" s="73" t="s">
        <v>32</v>
      </c>
      <c r="AL229" s="77" t="str">
        <f>IF(ISBLANK(S229),"",IF(AJ229="Fail","Fail",IF(E229="PL4",IF(AND(T229&gt;STD_01122025!$D$3,U229&lt;STD_01122025!$D$4,OR(AF229="ND",AF229&lt;STD_01122025!$D$7),AH229="ND"),"Pass","Fail"),IF(E229="PL12",IF(AND(S229&lt;STD_01122025!$F$2,T229&gt;STD_01122025!$F$3,U229&lt;STD_01122025!$F$4,V229&gt;STD_01122025!$F$5,X229&gt;STD_01122025!$F$6,OR(AF229="ND",AF229&lt;STD_01122025!$F$7),AH229="ND"),"Pass","Fail"),IF(E229="SuperPL",IF(AND(T229&gt;STD_01122025!$H$3,U229&lt;STD_01122025!$H$4,V229&gt;STD_01122025!$H$5,X229&gt;STD_01122025!$H$6,OR(AF229="ND",AF229&lt;STD_01122025!$H$7),AH229="ND"),"Pass","Fail"),IF(E229="Flight",IF(AND(T229&gt;STD_01122025!$J$3,U229&lt;STD_01122025!$J$4,X229&gt;STD_01122025!$J$6,OR(AF229="ND",AF229&lt;STD_01122025!$J$7),AH229="ND"),"Pass","Fail"),""))))))</f>
        <v>Pass</v>
      </c>
      <c r="AM229" s="62">
        <f>IF(ISBLANK(B229),"",IFERROR(IF(VLOOKUP(B229,'Np PL4 Stock'!$A:$J,10,FALSE)="Np4",D229-VLOOKUP(B229,'Np PL4 Stock'!$A:$E,5,FALSE),D229-VLOOKUP(B229,'Np PL4 Stock'!$A:$E,5,FALSE)-1),""))</f>
        <v>20</v>
      </c>
      <c r="AN229" s="68">
        <v>9.24</v>
      </c>
      <c r="AO229" s="68">
        <v>9.32</v>
      </c>
      <c r="AP229" s="69">
        <v>100</v>
      </c>
      <c r="AQ229" s="64">
        <v>191</v>
      </c>
      <c r="AR229" s="64">
        <v>98</v>
      </c>
      <c r="AS229" s="59">
        <v>100</v>
      </c>
      <c r="AT229" s="73" t="s">
        <v>38</v>
      </c>
      <c r="AU229" s="73">
        <v>56000</v>
      </c>
      <c r="AV229" s="73" t="s">
        <v>38</v>
      </c>
      <c r="AW229" s="73" t="s">
        <v>38</v>
      </c>
      <c r="AX229" s="73" t="s">
        <v>32</v>
      </c>
      <c r="AY229" s="59">
        <v>0</v>
      </c>
      <c r="AZ229" s="59">
        <v>0</v>
      </c>
      <c r="BA229" s="59">
        <v>0</v>
      </c>
      <c r="BB229" s="59">
        <v>0</v>
      </c>
      <c r="BC229" s="59">
        <v>0</v>
      </c>
      <c r="BD229" s="59">
        <v>0</v>
      </c>
      <c r="BE229" s="84" t="s">
        <v>38</v>
      </c>
      <c r="BF229" s="84" t="s">
        <v>38</v>
      </c>
      <c r="BG229" s="84" t="s">
        <v>38</v>
      </c>
      <c r="BH229" s="84" t="s">
        <v>38</v>
      </c>
      <c r="BI229" s="85" t="s">
        <v>570</v>
      </c>
      <c r="BJ229" s="86" t="s">
        <v>262</v>
      </c>
      <c r="BK229" s="64" t="s">
        <v>523</v>
      </c>
      <c r="BL229" s="86" t="s">
        <v>155</v>
      </c>
      <c r="BM229" s="86" t="s">
        <v>178</v>
      </c>
      <c r="BN229" s="86"/>
      <c r="BO229" s="64">
        <v>8</v>
      </c>
      <c r="BP229" s="523" t="s">
        <v>611</v>
      </c>
      <c r="BQ229" s="92">
        <v>0.4</v>
      </c>
      <c r="BR229" s="93">
        <v>0.08</v>
      </c>
      <c r="BS229" s="94">
        <f t="shared" si="38"/>
        <v>0.48</v>
      </c>
      <c r="BT229" s="95">
        <v>0.18</v>
      </c>
      <c r="BU229" s="101">
        <f t="shared" si="39"/>
        <v>0.66</v>
      </c>
      <c r="BV229" s="102">
        <f t="shared" si="36"/>
        <v>5.23560209424084</v>
      </c>
      <c r="BW229" s="103">
        <v>480</v>
      </c>
      <c r="BX229" s="104">
        <f t="shared" si="37"/>
        <v>0.00345549738219895</v>
      </c>
      <c r="BY229" s="105">
        <v>1000</v>
      </c>
      <c r="BZ229" s="103" t="s">
        <v>32</v>
      </c>
      <c r="CA229" s="106" t="s">
        <v>189</v>
      </c>
      <c r="CB229" s="107" t="s">
        <v>148</v>
      </c>
      <c r="CC229" s="112" t="s">
        <v>149</v>
      </c>
      <c r="CD229" s="106"/>
      <c r="CE229" s="103" t="s">
        <v>192</v>
      </c>
      <c r="CF229" s="113"/>
      <c r="CG229" s="116">
        <v>2000007993</v>
      </c>
    </row>
    <row r="230" spans="1:85">
      <c r="A230" s="53" t="str">
        <f t="shared" si="40"/>
        <v>B1-07-03-45764</v>
      </c>
      <c r="B230" s="47" t="str">
        <f t="shared" si="31"/>
        <v>B1-07-03</v>
      </c>
      <c r="C230" s="48" t="s">
        <v>43</v>
      </c>
      <c r="D230" s="49">
        <v>45764</v>
      </c>
      <c r="E230" s="50" t="s">
        <v>14</v>
      </c>
      <c r="F230" s="51" t="s">
        <v>15</v>
      </c>
      <c r="G230" s="59">
        <v>3</v>
      </c>
      <c r="H230" s="51" t="s">
        <v>165</v>
      </c>
      <c r="I230" s="59">
        <v>7</v>
      </c>
      <c r="J230" s="60">
        <f>IF(ISBLANK(H230),"",IFERROR(VLOOKUP(B230,'Np PL4 Stock'!$A:$D,4,FALSE),""))</f>
        <v>45745</v>
      </c>
      <c r="K230" s="61">
        <f>IF(ISBLANK(H230),"",SUMIF('Np PL4 Stock'!$A:$A,B230,'Np PL4 Stock'!$N:$N))</f>
        <v>1</v>
      </c>
      <c r="L230" s="62">
        <f>IF(ISBLANK(H230),"",VLOOKUP(LEFT(B230,5),Unit!A:B,2,FALSE))</f>
        <v>12</v>
      </c>
      <c r="M230" s="63" t="str">
        <f>IF(ISBLANK(H230),"",IFERROR(VLOOKUP(B230,'Np PL4 Stock'!$A:$T,20,FALSE),""))</f>
        <v>V1-MD1</v>
      </c>
      <c r="N230" s="63" t="str">
        <f>IF(ISBLANK(H230),"",IFERROR(VLOOKUP(B230,'Np PL4 Stock'!$A:$U,21,FALSE),""))</f>
        <v>Konabay</v>
      </c>
      <c r="O230" s="62">
        <f t="shared" si="32"/>
        <v>83.3333333333333</v>
      </c>
      <c r="P230" s="62">
        <f t="shared" si="33"/>
        <v>9.7e-5</v>
      </c>
      <c r="Q230" s="67">
        <f t="shared" si="34"/>
        <v>1.164e-6</v>
      </c>
      <c r="R230" s="67">
        <f t="shared" si="35"/>
        <v>1.617728e-6</v>
      </c>
      <c r="S230" s="64">
        <v>12</v>
      </c>
      <c r="T230" s="68">
        <v>7.734</v>
      </c>
      <c r="U230" s="68">
        <v>6.994</v>
      </c>
      <c r="V230" s="69">
        <v>90.789</v>
      </c>
      <c r="W230" s="59">
        <v>384</v>
      </c>
      <c r="X230" s="64">
        <v>94</v>
      </c>
      <c r="Y230" s="59">
        <v>100</v>
      </c>
      <c r="Z230" s="59">
        <v>88</v>
      </c>
      <c r="AA230" s="59">
        <v>0</v>
      </c>
      <c r="AB230" s="59">
        <v>0</v>
      </c>
      <c r="AC230" s="59">
        <v>0</v>
      </c>
      <c r="AD230" s="59">
        <v>0</v>
      </c>
      <c r="AE230" s="59">
        <v>100</v>
      </c>
      <c r="AF230" s="73" t="s">
        <v>38</v>
      </c>
      <c r="AG230" s="73">
        <v>85000</v>
      </c>
      <c r="AH230" s="73" t="s">
        <v>38</v>
      </c>
      <c r="AI230" s="73" t="s">
        <v>38</v>
      </c>
      <c r="AJ230" s="73" t="s">
        <v>38</v>
      </c>
      <c r="AK230" s="73" t="s">
        <v>32</v>
      </c>
      <c r="AL230" s="77" t="e">
        <f>IF(ISBLANK(S230),"",IF(AJ230="Fail","Fail",IF(E230="PL4",IF(AND(T230&gt;STD_01122025!$D$3,U230&lt;STD_01122025!$D$4,OR(AF230="ND",AF230&lt;STD_01122025!$D$7),AH230="ND"),"Pass","Fail"),IF(E230="PL12",IF(AND(S230&lt;STD_01122025!$F$2,T230&gt;STD_01122025!$F$3,U230&lt;STD_01122025!$F$4,W230&gt;STD_01122025!$F$5,#REF!&gt;STD_01122025!$F$6,OR(AF230="ND",AF230&lt;STD_01122025!$F$7),AH230="ND"),"Pass","Fail"),IF(E230="SuperPL",IF(AND(T230&gt;STD_01122025!$H$3,U230&lt;STD_01122025!$H$4,W230&gt;STD_01122025!$H$5,#REF!&gt;STD_01122025!$H$6,OR(AF230="ND",AF230&lt;STD_01122025!$H$7),AH230="ND"),"Pass","Fail"),IF(E230="Flight",IF(AND(T230&gt;STD_01122025!$J$3,U230&lt;STD_01122025!$J$4,#REF!&gt;STD_01122025!$J$6,OR(AF230="ND",AF230&lt;STD_01122025!$J$7),AH230="ND"),"Pass","Fail"),""))))))</f>
        <v>#REF!</v>
      </c>
      <c r="AM230" s="62">
        <f>IF(ISBLANK(B230),"",IFERROR(IF(VLOOKUP(B230,'Np PL4 Stock'!$A:$J,10,FALSE)="Np4",D230-VLOOKUP(B230,'Np PL4 Stock'!$A:$E,5,FALSE),D230-VLOOKUP(B230,'Np PL4 Stock'!$A:$E,5,FALSE)-1),""))</f>
        <v>19</v>
      </c>
      <c r="AN230" s="68">
        <v>9.143</v>
      </c>
      <c r="AO230" s="68">
        <v>9.42</v>
      </c>
      <c r="AP230" s="69">
        <v>100</v>
      </c>
      <c r="AQ230" s="64">
        <v>205</v>
      </c>
      <c r="AR230" s="64">
        <v>97</v>
      </c>
      <c r="AS230" s="59">
        <v>100</v>
      </c>
      <c r="AT230" s="73" t="s">
        <v>38</v>
      </c>
      <c r="AU230" s="73">
        <v>56000</v>
      </c>
      <c r="AV230" s="73" t="s">
        <v>38</v>
      </c>
      <c r="AW230" s="73" t="s">
        <v>38</v>
      </c>
      <c r="AX230" s="73" t="s">
        <v>32</v>
      </c>
      <c r="AY230" s="59">
        <v>0</v>
      </c>
      <c r="AZ230" s="59">
        <v>0</v>
      </c>
      <c r="BA230" s="59">
        <v>0</v>
      </c>
      <c r="BB230" s="59">
        <v>0</v>
      </c>
      <c r="BC230" s="59">
        <v>0</v>
      </c>
      <c r="BD230" s="59">
        <v>0</v>
      </c>
      <c r="BE230" s="84" t="s">
        <v>38</v>
      </c>
      <c r="BF230" s="84" t="s">
        <v>38</v>
      </c>
      <c r="BG230" s="84" t="s">
        <v>38</v>
      </c>
      <c r="BH230" s="84" t="s">
        <v>38</v>
      </c>
      <c r="BI230" s="85" t="s">
        <v>522</v>
      </c>
      <c r="BJ230" s="86" t="s">
        <v>262</v>
      </c>
      <c r="BK230" s="64" t="s">
        <v>523</v>
      </c>
      <c r="BL230" s="86" t="s">
        <v>155</v>
      </c>
      <c r="BM230" s="86" t="s">
        <v>178</v>
      </c>
      <c r="BN230" s="86"/>
      <c r="BO230" s="69">
        <v>20</v>
      </c>
      <c r="BP230" s="523" t="s">
        <v>612</v>
      </c>
      <c r="BQ230" s="92">
        <v>0.055</v>
      </c>
      <c r="BR230" s="93">
        <v>0.011</v>
      </c>
      <c r="BS230" s="94">
        <f t="shared" si="38"/>
        <v>0.066</v>
      </c>
      <c r="BT230" s="95">
        <v>0.03508</v>
      </c>
      <c r="BU230" s="101">
        <f t="shared" si="39"/>
        <v>0.10108</v>
      </c>
      <c r="BV230" s="102">
        <f t="shared" si="36"/>
        <v>4.8780487804878</v>
      </c>
      <c r="BW230" s="103">
        <v>66</v>
      </c>
      <c r="BX230" s="104">
        <f t="shared" si="37"/>
        <v>0.000493073170731707</v>
      </c>
      <c r="BY230" s="105">
        <v>1000</v>
      </c>
      <c r="BZ230" s="103" t="s">
        <v>32</v>
      </c>
      <c r="CA230" s="106" t="s">
        <v>189</v>
      </c>
      <c r="CB230" s="107" t="s">
        <v>148</v>
      </c>
      <c r="CC230" s="112" t="s">
        <v>149</v>
      </c>
      <c r="CD230" s="106"/>
      <c r="CE230" s="103" t="s">
        <v>192</v>
      </c>
      <c r="CF230" s="113"/>
      <c r="CG230" s="116">
        <v>2000028739</v>
      </c>
    </row>
    <row r="231" spans="1:85">
      <c r="A231" s="53" t="str">
        <f t="shared" si="40"/>
        <v>E1-02-03-45764</v>
      </c>
      <c r="B231" s="47" t="str">
        <f t="shared" si="31"/>
        <v>E1-02-03</v>
      </c>
      <c r="C231" s="48" t="s">
        <v>43</v>
      </c>
      <c r="D231" s="49">
        <v>45764</v>
      </c>
      <c r="E231" s="50" t="s">
        <v>14</v>
      </c>
      <c r="F231" s="51" t="s">
        <v>15</v>
      </c>
      <c r="G231" s="59">
        <v>3</v>
      </c>
      <c r="H231" s="51" t="s">
        <v>215</v>
      </c>
      <c r="I231" s="59">
        <v>2</v>
      </c>
      <c r="J231" s="60">
        <f>IF(ISBLANK(H231),"",IFERROR(VLOOKUP(B231,'Np PL4 Stock'!$A:$D,4,FALSE),""))</f>
        <v>45745</v>
      </c>
      <c r="K231" s="61">
        <f>IF(ISBLANK(H231),"",SUMIF('Np PL4 Stock'!$A:$A,B231,'Np PL4 Stock'!$N:$N))</f>
        <v>0.8</v>
      </c>
      <c r="L231" s="62">
        <f>IF(ISBLANK(H231),"",VLOOKUP(LEFT(B231,5),Unit!A:B,2,FALSE))</f>
        <v>10</v>
      </c>
      <c r="M231" s="63" t="str">
        <f>IF(ISBLANK(H231),"",IFERROR(VLOOKUP(B231,'Np PL4 Stock'!$A:$T,20,FALSE),""))</f>
        <v>V1-MB1</v>
      </c>
      <c r="N231" s="63" t="str">
        <f>IF(ISBLANK(H231),"",IFERROR(VLOOKUP(B231,'Np PL4 Stock'!$A:$U,21,FALSE),""))</f>
        <v>SIS</v>
      </c>
      <c r="O231" s="62">
        <f t="shared" si="32"/>
        <v>80</v>
      </c>
      <c r="P231" s="62">
        <f t="shared" si="33"/>
        <v>6e-5</v>
      </c>
      <c r="Q231" s="67">
        <f t="shared" si="34"/>
        <v>1.05e-6</v>
      </c>
      <c r="R231" s="67">
        <f t="shared" si="35"/>
        <v>1.43795e-6</v>
      </c>
      <c r="S231" s="64">
        <v>13</v>
      </c>
      <c r="T231" s="68">
        <v>7.605</v>
      </c>
      <c r="U231" s="68">
        <v>8.286</v>
      </c>
      <c r="V231" s="69">
        <v>81.25</v>
      </c>
      <c r="W231" s="59">
        <v>402</v>
      </c>
      <c r="X231" s="71">
        <v>94</v>
      </c>
      <c r="Y231" s="59">
        <v>100</v>
      </c>
      <c r="Z231" s="59">
        <v>88</v>
      </c>
      <c r="AA231" s="59">
        <v>0</v>
      </c>
      <c r="AB231" s="59">
        <v>0</v>
      </c>
      <c r="AC231" s="59">
        <v>0</v>
      </c>
      <c r="AD231" s="59">
        <v>0</v>
      </c>
      <c r="AE231" s="59">
        <v>100</v>
      </c>
      <c r="AF231" s="73" t="s">
        <v>38</v>
      </c>
      <c r="AG231" s="73">
        <v>135000</v>
      </c>
      <c r="AH231" s="73" t="s">
        <v>38</v>
      </c>
      <c r="AI231" s="73" t="s">
        <v>38</v>
      </c>
      <c r="AJ231" s="73" t="s">
        <v>38</v>
      </c>
      <c r="AK231" s="73" t="s">
        <v>32</v>
      </c>
      <c r="AL231" s="77" t="str">
        <f>IF(ISBLANK(S231),"",IF(AJ231="Fail","Fail",IF(E231="PL4",IF(AND(T231&gt;STD_01122025!$D$3,U231&lt;STD_01122025!$D$4,OR(AF231="ND",AF231&lt;STD_01122025!$D$7),AH231="ND"),"Pass","Fail"),IF(E231="PL12",IF(AND(S231&lt;STD_01122025!$F$2,T231&gt;STD_01122025!$F$3,U231&lt;STD_01122025!$F$4,V231&gt;STD_01122025!$F$5,X231&gt;STD_01122025!$F$6,OR(AF231="ND",AF231&lt;STD_01122025!$F$7),AH231="ND"),"Pass","Fail"),IF(E231="SuperPL",IF(AND(T231&gt;STD_01122025!$H$3,U231&lt;STD_01122025!$H$4,V231&gt;STD_01122025!$H$5,X231&gt;STD_01122025!$H$6,OR(AF231="ND",AF231&lt;STD_01122025!$H$7),AH231="ND"),"Pass","Fail"),IF(E231="Flight",IF(AND(T231&gt;STD_01122025!$J$3,U231&lt;STD_01122025!$J$4,X231&gt;STD_01122025!$J$6,OR(AF231="ND",AF231&lt;STD_01122025!$J$7),AH231="ND"),"Pass","Fail"),""))))))</f>
        <v>Pass</v>
      </c>
      <c r="AM231" s="62">
        <f>IF(ISBLANK(B231),"",IFERROR(IF(VLOOKUP(B231,'Np PL4 Stock'!$A:$J,10,FALSE)="Np4",D231-VLOOKUP(B231,'Np PL4 Stock'!$A:$E,5,FALSE),D231-VLOOKUP(B231,'Np PL4 Stock'!$A:$E,5,FALSE)-1),""))</f>
        <v>19</v>
      </c>
      <c r="AN231" s="68">
        <v>9.18</v>
      </c>
      <c r="AO231" s="68">
        <v>8.953</v>
      </c>
      <c r="AP231" s="69">
        <v>100</v>
      </c>
      <c r="AQ231" s="64">
        <v>199</v>
      </c>
      <c r="AR231" s="64">
        <v>98</v>
      </c>
      <c r="AS231" s="59">
        <v>100</v>
      </c>
      <c r="AT231" s="73" t="s">
        <v>38</v>
      </c>
      <c r="AU231" s="73">
        <v>54000</v>
      </c>
      <c r="AV231" s="73" t="s">
        <v>38</v>
      </c>
      <c r="AW231" s="73" t="s">
        <v>38</v>
      </c>
      <c r="AX231" s="73" t="s">
        <v>32</v>
      </c>
      <c r="AY231" s="59">
        <v>0</v>
      </c>
      <c r="AZ231" s="59">
        <v>0</v>
      </c>
      <c r="BA231" s="59">
        <v>0</v>
      </c>
      <c r="BB231" s="59">
        <v>0</v>
      </c>
      <c r="BC231" s="59">
        <v>0</v>
      </c>
      <c r="BD231" s="59">
        <v>0</v>
      </c>
      <c r="BE231" s="84" t="s">
        <v>38</v>
      </c>
      <c r="BF231" s="84" t="s">
        <v>38</v>
      </c>
      <c r="BG231" s="84" t="s">
        <v>38</v>
      </c>
      <c r="BH231" s="84" t="s">
        <v>38</v>
      </c>
      <c r="BI231" s="85" t="s">
        <v>613</v>
      </c>
      <c r="BJ231" s="86" t="s">
        <v>258</v>
      </c>
      <c r="BK231" s="64" t="s">
        <v>488</v>
      </c>
      <c r="BL231" s="86" t="s">
        <v>155</v>
      </c>
      <c r="BM231" s="86" t="s">
        <v>178</v>
      </c>
      <c r="BN231" s="86"/>
      <c r="BO231" s="64">
        <v>6</v>
      </c>
      <c r="BP231" s="523" t="s">
        <v>614</v>
      </c>
      <c r="BQ231" s="92">
        <v>0.5</v>
      </c>
      <c r="BR231" s="93">
        <v>0.1</v>
      </c>
      <c r="BS231" s="94">
        <f t="shared" si="38"/>
        <v>0.6</v>
      </c>
      <c r="BT231" s="95">
        <v>0.21716</v>
      </c>
      <c r="BU231" s="101">
        <f t="shared" si="39"/>
        <v>0.81716</v>
      </c>
      <c r="BV231" s="102">
        <f t="shared" si="36"/>
        <v>5.0251256281407</v>
      </c>
      <c r="BW231" s="103">
        <v>600</v>
      </c>
      <c r="BX231" s="104">
        <f t="shared" si="37"/>
        <v>0.00410633165829146</v>
      </c>
      <c r="BY231" s="105">
        <v>1000</v>
      </c>
      <c r="BZ231" s="103" t="s">
        <v>32</v>
      </c>
      <c r="CA231" s="106" t="s">
        <v>189</v>
      </c>
      <c r="CB231" s="107" t="s">
        <v>148</v>
      </c>
      <c r="CC231" s="112" t="s">
        <v>149</v>
      </c>
      <c r="CD231" s="106"/>
      <c r="CE231" s="103" t="s">
        <v>192</v>
      </c>
      <c r="CF231" s="113"/>
      <c r="CG231" s="114">
        <v>2000009645</v>
      </c>
    </row>
    <row r="232" ht="15" spans="1:96">
      <c r="A232" s="53" t="str">
        <f t="shared" si="40"/>
        <v>B1-07-03-45764</v>
      </c>
      <c r="B232" s="47" t="str">
        <f t="shared" si="31"/>
        <v>B1-07-03</v>
      </c>
      <c r="C232" s="48" t="s">
        <v>43</v>
      </c>
      <c r="D232" s="49">
        <v>45764</v>
      </c>
      <c r="E232" s="50" t="s">
        <v>14</v>
      </c>
      <c r="F232" s="51" t="s">
        <v>15</v>
      </c>
      <c r="G232" s="59">
        <v>3</v>
      </c>
      <c r="H232" s="51" t="s">
        <v>165</v>
      </c>
      <c r="I232" s="59">
        <v>7</v>
      </c>
      <c r="J232" s="60">
        <f>IF(ISBLANK(H232),"",IFERROR(VLOOKUP(B232,'Np PL4 Stock'!$A:$D,4,FALSE),""))</f>
        <v>45745</v>
      </c>
      <c r="K232" s="61">
        <f>IF(ISBLANK(H232),"",SUMIF('Np PL4 Stock'!$A:$A,B232,'Np PL4 Stock'!$N:$N))</f>
        <v>1</v>
      </c>
      <c r="L232" s="62">
        <f>IF(ISBLANK(H232),"",VLOOKUP(LEFT(B232,5),Unit!A:B,2,FALSE))</f>
        <v>12</v>
      </c>
      <c r="M232" s="63" t="str">
        <f>IF(ISBLANK(H232),"",IFERROR(VLOOKUP(B232,'Np PL4 Stock'!$A:$T,20,FALSE),""))</f>
        <v>V1-MD1</v>
      </c>
      <c r="N232" s="63" t="str">
        <f>IF(ISBLANK(H232),"",IFERROR(VLOOKUP(B232,'Np PL4 Stock'!$A:$U,21,FALSE),""))</f>
        <v>Konabay</v>
      </c>
      <c r="O232" s="62">
        <f t="shared" si="32"/>
        <v>83.3333333333333</v>
      </c>
      <c r="P232" s="62">
        <f t="shared" si="33"/>
        <v>9.7e-5</v>
      </c>
      <c r="Q232" s="67">
        <f t="shared" si="34"/>
        <v>1.164e-6</v>
      </c>
      <c r="R232" s="67">
        <f t="shared" si="35"/>
        <v>1.617728e-6</v>
      </c>
      <c r="S232" s="64">
        <v>12</v>
      </c>
      <c r="T232" s="68">
        <v>7.734</v>
      </c>
      <c r="U232" s="68">
        <v>6.994</v>
      </c>
      <c r="V232" s="69">
        <v>90.789</v>
      </c>
      <c r="W232" s="59">
        <v>381</v>
      </c>
      <c r="X232" s="64">
        <v>94</v>
      </c>
      <c r="Y232" s="59">
        <v>100</v>
      </c>
      <c r="Z232" s="59">
        <v>88</v>
      </c>
      <c r="AA232" s="59">
        <v>0</v>
      </c>
      <c r="AB232" s="59">
        <v>0</v>
      </c>
      <c r="AC232" s="59">
        <v>0</v>
      </c>
      <c r="AD232" s="59">
        <v>0</v>
      </c>
      <c r="AE232" s="59">
        <v>100</v>
      </c>
      <c r="AF232" s="73" t="s">
        <v>38</v>
      </c>
      <c r="AG232" s="73">
        <v>85000</v>
      </c>
      <c r="AH232" s="73" t="s">
        <v>38</v>
      </c>
      <c r="AI232" s="73" t="s">
        <v>38</v>
      </c>
      <c r="AJ232" s="73" t="s">
        <v>38</v>
      </c>
      <c r="AK232" s="73" t="s">
        <v>32</v>
      </c>
      <c r="AL232" s="77" t="str">
        <f>IF(ISBLANK(S232),"",IF(AJ232="Fail","Fail",IF(E232="PL4",IF(AND(T232&gt;STD_01122025!$D$3,U232&lt;STD_01122025!$D$4,OR(AF232="ND",AF232&lt;STD_01122025!$D$7),AH232="ND"),"Pass","Fail"),IF(E232="PL12",IF(AND(S232&lt;STD_01122025!$F$2,T232&gt;STD_01122025!$F$3,U232&lt;STD_01122025!$F$4,V232&gt;STD_01122025!$F$5,X232&gt;STD_01122025!$F$6,OR(AF232="ND",AF232&lt;STD_01122025!$F$7),AH232="ND"),"Pass","Fail"),IF(E232="SuperPL",IF(AND(T232&gt;STD_01122025!$H$3,U232&lt;STD_01122025!$H$4,V232&gt;STD_01122025!$H$5,X232&gt;STD_01122025!$H$6,OR(AF232="ND",AF232&lt;STD_01122025!$H$7),AH232="ND"),"Pass","Fail"),IF(E232="Flight",IF(AND(T232&gt;STD_01122025!$J$3,U232&lt;STD_01122025!$J$4,X232&gt;STD_01122025!$J$6,OR(AF232="ND",AF232&lt;STD_01122025!$J$7),AH232="ND"),"Pass","Fail"),""))))))</f>
        <v>Pass</v>
      </c>
      <c r="AM232" s="62">
        <f>IF(ISBLANK(B232),"",IFERROR(IF(VLOOKUP(B232,'Np PL4 Stock'!$A:$J,10,FALSE)="Np4",D232-VLOOKUP(B232,'Np PL4 Stock'!$A:$E,5,FALSE),D232-VLOOKUP(B232,'Np PL4 Stock'!$A:$E,5,FALSE)-1),""))</f>
        <v>19</v>
      </c>
      <c r="AN232" s="68">
        <v>9.143</v>
      </c>
      <c r="AO232" s="68">
        <v>9.42</v>
      </c>
      <c r="AP232" s="69">
        <v>100</v>
      </c>
      <c r="AQ232" s="64">
        <v>205</v>
      </c>
      <c r="AR232" s="64">
        <v>97</v>
      </c>
      <c r="AS232" s="59">
        <v>100</v>
      </c>
      <c r="AT232" s="73" t="s">
        <v>38</v>
      </c>
      <c r="AU232" s="73">
        <v>48000</v>
      </c>
      <c r="AV232" s="73" t="s">
        <v>38</v>
      </c>
      <c r="AW232" s="73" t="s">
        <v>38</v>
      </c>
      <c r="AX232" s="73" t="s">
        <v>32</v>
      </c>
      <c r="AY232" s="59">
        <v>0</v>
      </c>
      <c r="AZ232" s="59">
        <v>0</v>
      </c>
      <c r="BA232" s="59">
        <v>0</v>
      </c>
      <c r="BB232" s="59">
        <v>0</v>
      </c>
      <c r="BC232" s="59">
        <v>0</v>
      </c>
      <c r="BD232" s="59">
        <v>0</v>
      </c>
      <c r="BE232" s="84" t="s">
        <v>38</v>
      </c>
      <c r="BF232" s="84" t="s">
        <v>38</v>
      </c>
      <c r="BG232" s="84" t="s">
        <v>38</v>
      </c>
      <c r="BH232" s="84" t="s">
        <v>38</v>
      </c>
      <c r="BI232" s="85" t="s">
        <v>578</v>
      </c>
      <c r="BJ232" s="86" t="s">
        <v>262</v>
      </c>
      <c r="BK232" s="64" t="s">
        <v>523</v>
      </c>
      <c r="BL232" s="86" t="s">
        <v>155</v>
      </c>
      <c r="BM232" s="86" t="s">
        <v>178</v>
      </c>
      <c r="BN232" s="86"/>
      <c r="BO232" s="64">
        <v>17</v>
      </c>
      <c r="BP232" s="523" t="s">
        <v>615</v>
      </c>
      <c r="BQ232" s="92">
        <v>0.415</v>
      </c>
      <c r="BR232" s="93">
        <v>0.083</v>
      </c>
      <c r="BS232" s="94">
        <f t="shared" si="38"/>
        <v>0.498</v>
      </c>
      <c r="BT232" s="95">
        <v>0.194048</v>
      </c>
      <c r="BU232" s="101">
        <f t="shared" si="39"/>
        <v>0.692048</v>
      </c>
      <c r="BV232" s="102">
        <f t="shared" si="36"/>
        <v>4.8780487804878</v>
      </c>
      <c r="BW232" s="103">
        <v>498</v>
      </c>
      <c r="BX232" s="104">
        <f t="shared" si="37"/>
        <v>0.00337584390243902</v>
      </c>
      <c r="BY232" s="105">
        <v>1000</v>
      </c>
      <c r="BZ232" s="103" t="s">
        <v>32</v>
      </c>
      <c r="CA232" s="106" t="s">
        <v>189</v>
      </c>
      <c r="CB232" s="107" t="s">
        <v>148</v>
      </c>
      <c r="CC232" s="112" t="s">
        <v>149</v>
      </c>
      <c r="CD232" s="106"/>
      <c r="CE232" s="103" t="s">
        <v>192</v>
      </c>
      <c r="CF232" s="113"/>
      <c r="CG232" s="115">
        <v>2000028798</v>
      </c>
      <c r="CH232"/>
      <c r="CI232"/>
      <c r="CJ232"/>
      <c r="CK232"/>
      <c r="CL232"/>
      <c r="CM232"/>
      <c r="CN232"/>
      <c r="CO232"/>
      <c r="CP232"/>
      <c r="CQ232"/>
      <c r="CR232"/>
    </row>
    <row r="233" spans="1:85">
      <c r="A233" s="53" t="str">
        <f t="shared" si="40"/>
        <v>B1-08-03-45764</v>
      </c>
      <c r="B233" s="47" t="str">
        <f t="shared" si="31"/>
        <v>B1-08-03</v>
      </c>
      <c r="C233" s="48" t="s">
        <v>43</v>
      </c>
      <c r="D233" s="49">
        <v>45764</v>
      </c>
      <c r="E233" s="50" t="s">
        <v>14</v>
      </c>
      <c r="F233" s="51" t="s">
        <v>15</v>
      </c>
      <c r="G233" s="59">
        <v>3</v>
      </c>
      <c r="H233" s="51" t="s">
        <v>165</v>
      </c>
      <c r="I233" s="59">
        <v>8</v>
      </c>
      <c r="J233" s="60">
        <f>IF(ISBLANK(H233),"",IFERROR(VLOOKUP(B233,'Np PL4 Stock'!$A:$D,4,FALSE),""))</f>
        <v>45745</v>
      </c>
      <c r="K233" s="61">
        <f>IF(ISBLANK(H233),"",SUMIF('Np PL4 Stock'!$A:$A,B233,'Np PL4 Stock'!$N:$N))</f>
        <v>1</v>
      </c>
      <c r="L233" s="62">
        <f>IF(ISBLANK(H233),"",VLOOKUP(LEFT(B233,5),Unit!A:B,2,FALSE))</f>
        <v>12</v>
      </c>
      <c r="M233" s="63" t="str">
        <f>IF(ISBLANK(H233),"",IFERROR(VLOOKUP(B233,'Np PL4 Stock'!$A:$T,20,FALSE),""))</f>
        <v>V1-MD1</v>
      </c>
      <c r="N233" s="63" t="str">
        <f>IF(ISBLANK(H233),"",IFERROR(VLOOKUP(B233,'Np PL4 Stock'!$A:$U,21,FALSE),""))</f>
        <v>Konabay</v>
      </c>
      <c r="O233" s="62">
        <f t="shared" si="32"/>
        <v>83.3333333333333</v>
      </c>
      <c r="P233" s="62">
        <f t="shared" si="33"/>
        <v>2e-5</v>
      </c>
      <c r="Q233" s="67">
        <f t="shared" si="34"/>
        <v>2.4e-7</v>
      </c>
      <c r="R233" s="67">
        <f t="shared" si="35"/>
        <v>3.432e-7</v>
      </c>
      <c r="S233" s="64">
        <v>12</v>
      </c>
      <c r="T233" s="68">
        <v>7.669</v>
      </c>
      <c r="U233" s="68">
        <v>6.566</v>
      </c>
      <c r="V233" s="69">
        <v>89.474</v>
      </c>
      <c r="W233" s="59">
        <v>395</v>
      </c>
      <c r="X233" s="64">
        <v>96</v>
      </c>
      <c r="Y233" s="59">
        <v>100</v>
      </c>
      <c r="Z233" s="59">
        <v>92</v>
      </c>
      <c r="AA233" s="59">
        <v>0</v>
      </c>
      <c r="AB233" s="59">
        <v>0</v>
      </c>
      <c r="AC233" s="59">
        <v>0</v>
      </c>
      <c r="AD233" s="59">
        <v>0</v>
      </c>
      <c r="AE233" s="59">
        <v>100</v>
      </c>
      <c r="AF233" s="73" t="s">
        <v>38</v>
      </c>
      <c r="AG233" s="73">
        <v>150000</v>
      </c>
      <c r="AH233" s="73" t="s">
        <v>38</v>
      </c>
      <c r="AI233" s="73" t="s">
        <v>38</v>
      </c>
      <c r="AJ233" s="73" t="s">
        <v>38</v>
      </c>
      <c r="AK233" s="73" t="s">
        <v>32</v>
      </c>
      <c r="AL233" s="77" t="str">
        <f>IF(ISBLANK(S233),"",IF(AJ233="Fail","Fail",IF(E233="PL4",IF(AND(T233&gt;STD_01122025!$D$3,U233&lt;STD_01122025!$D$4,OR(AF233="ND",AF233&lt;STD_01122025!$D$7),AH233="ND"),"Pass","Fail"),IF(E233="PL12",IF(AND(S233&lt;STD_01122025!$F$2,T233&gt;STD_01122025!$F$3,U233&lt;STD_01122025!$F$4,V233&gt;STD_01122025!$F$5,X233&gt;STD_01122025!$F$6,OR(AF233="ND",AF233&lt;STD_01122025!$F$7),AH233="ND"),"Pass","Fail"),IF(E233="SuperPL",IF(AND(T233&gt;STD_01122025!$H$3,U233&lt;STD_01122025!$H$4,V233&gt;STD_01122025!$H$5,X233&gt;STD_01122025!$H$6,OR(AF233="ND",AF233&lt;STD_01122025!$H$7),AH233="ND"),"Pass","Fail"),IF(E233="Flight",IF(AND(T233&gt;STD_01122025!$J$3,U233&lt;STD_01122025!$J$4,X233&gt;STD_01122025!$J$6,OR(AF233="ND",AF233&lt;STD_01122025!$J$7),AH233="ND"),"Pass","Fail"),""))))))</f>
        <v>Pass</v>
      </c>
      <c r="AM233" s="62">
        <f>IF(ISBLANK(B233),"",IFERROR(IF(VLOOKUP(B233,'Np PL4 Stock'!$A:$J,10,FALSE)="Np4",D233-VLOOKUP(B233,'Np PL4 Stock'!$A:$E,5,FALSE),D233-VLOOKUP(B233,'Np PL4 Stock'!$A:$E,5,FALSE)-1),""))</f>
        <v>19</v>
      </c>
      <c r="AN233" s="68">
        <v>9.261</v>
      </c>
      <c r="AO233" s="68">
        <v>9.46</v>
      </c>
      <c r="AP233" s="69">
        <v>100</v>
      </c>
      <c r="AQ233" s="64">
        <v>189</v>
      </c>
      <c r="AR233" s="64">
        <v>98</v>
      </c>
      <c r="AS233" s="59">
        <v>100</v>
      </c>
      <c r="AT233" s="73" t="s">
        <v>38</v>
      </c>
      <c r="AU233" s="73">
        <v>51500</v>
      </c>
      <c r="AV233" s="73" t="s">
        <v>38</v>
      </c>
      <c r="AW233" s="73" t="s">
        <v>38</v>
      </c>
      <c r="AX233" s="73" t="s">
        <v>32</v>
      </c>
      <c r="AY233" s="59">
        <v>0</v>
      </c>
      <c r="AZ233" s="59">
        <v>0</v>
      </c>
      <c r="BA233" s="59">
        <v>0</v>
      </c>
      <c r="BB233" s="59">
        <v>0</v>
      </c>
      <c r="BC233" s="59">
        <v>0</v>
      </c>
      <c r="BD233" s="59">
        <v>0</v>
      </c>
      <c r="BE233" s="84" t="s">
        <v>38</v>
      </c>
      <c r="BF233" s="84" t="s">
        <v>38</v>
      </c>
      <c r="BG233" s="84" t="s">
        <v>38</v>
      </c>
      <c r="BH233" s="84" t="s">
        <v>38</v>
      </c>
      <c r="BI233" s="85" t="s">
        <v>578</v>
      </c>
      <c r="BJ233" s="86" t="s">
        <v>262</v>
      </c>
      <c r="BK233" s="64" t="s">
        <v>523</v>
      </c>
      <c r="BL233" s="86" t="s">
        <v>155</v>
      </c>
      <c r="BM233" s="86" t="s">
        <v>178</v>
      </c>
      <c r="BN233" s="86"/>
      <c r="BO233" s="64">
        <v>22</v>
      </c>
      <c r="BP233" s="523" t="s">
        <v>615</v>
      </c>
      <c r="BQ233" s="92">
        <v>0.2</v>
      </c>
      <c r="BR233" s="93">
        <v>0.04</v>
      </c>
      <c r="BS233" s="94">
        <f t="shared" si="38"/>
        <v>0.24</v>
      </c>
      <c r="BT233" s="95">
        <v>0.1032</v>
      </c>
      <c r="BU233" s="101">
        <f t="shared" si="39"/>
        <v>0.3432</v>
      </c>
      <c r="BV233" s="102">
        <f t="shared" si="36"/>
        <v>5.29100529100529</v>
      </c>
      <c r="BW233" s="103">
        <v>240</v>
      </c>
      <c r="BX233" s="104">
        <f t="shared" si="37"/>
        <v>0.00181587301587302</v>
      </c>
      <c r="BY233" s="105">
        <v>1000</v>
      </c>
      <c r="BZ233" s="103" t="s">
        <v>32</v>
      </c>
      <c r="CA233" s="106" t="s">
        <v>189</v>
      </c>
      <c r="CB233" s="107" t="s">
        <v>148</v>
      </c>
      <c r="CC233" s="112" t="s">
        <v>149</v>
      </c>
      <c r="CD233" s="106"/>
      <c r="CE233" s="103" t="s">
        <v>192</v>
      </c>
      <c r="CF233" s="123"/>
      <c r="CG233" s="115">
        <v>2000028798</v>
      </c>
    </row>
    <row r="234" spans="1:85">
      <c r="A234" s="53" t="str">
        <f t="shared" si="40"/>
        <v>E1-12-03-45764</v>
      </c>
      <c r="B234" s="47" t="str">
        <f t="shared" si="31"/>
        <v>E1-12-03</v>
      </c>
      <c r="C234" s="48" t="s">
        <v>43</v>
      </c>
      <c r="D234" s="49">
        <v>45764</v>
      </c>
      <c r="E234" s="50" t="s">
        <v>14</v>
      </c>
      <c r="F234" s="51" t="s">
        <v>15</v>
      </c>
      <c r="G234" s="59">
        <v>3</v>
      </c>
      <c r="H234" s="51" t="s">
        <v>215</v>
      </c>
      <c r="I234" s="59">
        <v>12</v>
      </c>
      <c r="J234" s="60">
        <f>IF(ISBLANK(H234),"",IFERROR(VLOOKUP(B234,'Np PL4 Stock'!$A:$D,4,FALSE),""))</f>
        <v>45746</v>
      </c>
      <c r="K234" s="61">
        <f>IF(ISBLANK(H234),"",SUMIF('Np PL4 Stock'!$A:$A,B234,'Np PL4 Stock'!$N:$N))</f>
        <v>0.6</v>
      </c>
      <c r="L234" s="62">
        <f>IF(ISBLANK(H234),"",VLOOKUP(LEFT(B234,5),Unit!A:B,2,FALSE))</f>
        <v>10</v>
      </c>
      <c r="M234" s="63" t="str">
        <f>IF(ISBLANK(H234),"",IFERROR(VLOOKUP(B234,'Np PL4 Stock'!$A:$T,20,FALSE),""))</f>
        <v>V1-MD1</v>
      </c>
      <c r="N234" s="63" t="str">
        <f>IF(ISBLANK(H234),"",IFERROR(VLOOKUP(B234,'Np PL4 Stock'!$A:$U,21,FALSE),""))</f>
        <v>Konabay</v>
      </c>
      <c r="O234" s="62">
        <f t="shared" si="32"/>
        <v>60</v>
      </c>
      <c r="P234" s="62">
        <f t="shared" si="33"/>
        <v>6.24e-5</v>
      </c>
      <c r="Q234" s="67">
        <f t="shared" si="34"/>
        <v>1.04e-6</v>
      </c>
      <c r="R234" s="67">
        <f t="shared" si="35"/>
        <v>1.50901666666667e-6</v>
      </c>
      <c r="S234" s="64">
        <v>12</v>
      </c>
      <c r="T234" s="68">
        <v>7.613</v>
      </c>
      <c r="U234" s="68">
        <v>7.172</v>
      </c>
      <c r="V234" s="69">
        <v>89.041</v>
      </c>
      <c r="W234" s="59">
        <v>418</v>
      </c>
      <c r="X234" s="71">
        <v>96</v>
      </c>
      <c r="Y234" s="59">
        <v>100</v>
      </c>
      <c r="Z234" s="59">
        <v>84</v>
      </c>
      <c r="AA234" s="59">
        <v>0</v>
      </c>
      <c r="AB234" s="59">
        <v>0</v>
      </c>
      <c r="AC234" s="59">
        <v>0</v>
      </c>
      <c r="AD234" s="59">
        <v>0</v>
      </c>
      <c r="AE234" s="59">
        <v>100</v>
      </c>
      <c r="AF234" s="73" t="s">
        <v>38</v>
      </c>
      <c r="AG234" s="73">
        <v>100000</v>
      </c>
      <c r="AH234" s="73" t="s">
        <v>38</v>
      </c>
      <c r="AI234" s="73" t="s">
        <v>38</v>
      </c>
      <c r="AJ234" s="73" t="s">
        <v>38</v>
      </c>
      <c r="AK234" s="73" t="s">
        <v>32</v>
      </c>
      <c r="AL234" s="77" t="str">
        <f>IF(ISBLANK(S234),"",IF(AJ234="Fail","Fail",IF(E234="PL4",IF(AND(T234&gt;STD_01122025!$D$3,U234&lt;STD_01122025!$D$4,OR(AF234="ND",AF234&lt;STD_01122025!$D$7),AH234="ND"),"Pass","Fail"),IF(E234="PL12",IF(AND(S234&lt;STD_01122025!$F$2,T234&gt;STD_01122025!$F$3,U234&lt;STD_01122025!$F$4,V234&gt;STD_01122025!$F$5,X234&gt;STD_01122025!$F$6,OR(AF234="ND",AF234&lt;STD_01122025!$F$7),AH234="ND"),"Pass","Fail"),IF(E234="SuperPL",IF(AND(T234&gt;STD_01122025!$H$3,U234&lt;STD_01122025!$H$4,V234&gt;STD_01122025!$H$5,X234&gt;STD_01122025!$H$6,OR(AF234="ND",AF234&lt;STD_01122025!$H$7),AH234="ND"),"Pass","Fail"),IF(E234="Flight",IF(AND(T234&gt;STD_01122025!$J$3,U234&lt;STD_01122025!$J$4,X234&gt;STD_01122025!$J$6,OR(AF234="ND",AF234&lt;STD_01122025!$J$7),AH234="ND"),"Pass","Fail"),""))))))</f>
        <v>Pass</v>
      </c>
      <c r="AM234" s="62">
        <f>IF(ISBLANK(B234),"",IFERROR(IF(VLOOKUP(B234,'Np PL4 Stock'!$A:$J,10,FALSE)="Np4",D234-VLOOKUP(B234,'Np PL4 Stock'!$A:$E,5,FALSE),D234-VLOOKUP(B234,'Np PL4 Stock'!$A:$E,5,FALSE)-1),""))</f>
        <v>18</v>
      </c>
      <c r="AN234" s="68">
        <v>8.979</v>
      </c>
      <c r="AO234" s="68">
        <v>9.082</v>
      </c>
      <c r="AP234" s="69">
        <v>100</v>
      </c>
      <c r="AQ234" s="64">
        <v>224</v>
      </c>
      <c r="AR234" s="64">
        <v>97</v>
      </c>
      <c r="AS234" s="59">
        <v>100</v>
      </c>
      <c r="AT234" s="73" t="s">
        <v>38</v>
      </c>
      <c r="AU234" s="73">
        <v>62000</v>
      </c>
      <c r="AV234" s="73" t="s">
        <v>38</v>
      </c>
      <c r="AW234" s="73" t="s">
        <v>38</v>
      </c>
      <c r="AX234" s="73" t="s">
        <v>32</v>
      </c>
      <c r="AY234" s="59">
        <v>0</v>
      </c>
      <c r="AZ234" s="59">
        <v>0</v>
      </c>
      <c r="BA234" s="59">
        <v>0</v>
      </c>
      <c r="BB234" s="59">
        <v>0</v>
      </c>
      <c r="BC234" s="59">
        <v>0</v>
      </c>
      <c r="BD234" s="59">
        <v>0</v>
      </c>
      <c r="BE234" s="84" t="s">
        <v>38</v>
      </c>
      <c r="BF234" s="84" t="s">
        <v>38</v>
      </c>
      <c r="BG234" s="84" t="s">
        <v>38</v>
      </c>
      <c r="BH234" s="84" t="s">
        <v>38</v>
      </c>
      <c r="BI234" s="85" t="s">
        <v>616</v>
      </c>
      <c r="BJ234" s="86" t="s">
        <v>258</v>
      </c>
      <c r="BK234" s="64" t="s">
        <v>488</v>
      </c>
      <c r="BL234" s="86" t="s">
        <v>155</v>
      </c>
      <c r="BM234" s="86" t="s">
        <v>178</v>
      </c>
      <c r="BN234" s="86"/>
      <c r="BO234" s="64">
        <v>10</v>
      </c>
      <c r="BP234" s="523" t="s">
        <v>617</v>
      </c>
      <c r="BQ234" s="92">
        <v>0.17</v>
      </c>
      <c r="BR234" s="93">
        <v>0.034</v>
      </c>
      <c r="BS234" s="94">
        <f t="shared" si="38"/>
        <v>0.204</v>
      </c>
      <c r="BT234" s="95">
        <v>0.09616</v>
      </c>
      <c r="BU234" s="101">
        <f t="shared" si="39"/>
        <v>0.30016</v>
      </c>
      <c r="BV234" s="102">
        <f t="shared" si="36"/>
        <v>4.46428571428571</v>
      </c>
      <c r="BW234" s="103">
        <v>204</v>
      </c>
      <c r="BX234" s="104">
        <f t="shared" si="37"/>
        <v>0.00134</v>
      </c>
      <c r="BY234" s="105">
        <v>1000</v>
      </c>
      <c r="BZ234" s="103" t="s">
        <v>32</v>
      </c>
      <c r="CA234" s="106" t="s">
        <v>189</v>
      </c>
      <c r="CB234" s="107" t="s">
        <v>148</v>
      </c>
      <c r="CC234" s="112" t="s">
        <v>149</v>
      </c>
      <c r="CD234" s="106"/>
      <c r="CE234" s="103" t="s">
        <v>192</v>
      </c>
      <c r="CF234" s="123"/>
      <c r="CG234" s="115">
        <v>2000028758</v>
      </c>
    </row>
    <row r="235" spans="1:85">
      <c r="A235" s="53">
        <v>4</v>
      </c>
      <c r="B235" s="47" t="str">
        <f t="shared" si="31"/>
        <v>E1-07-03</v>
      </c>
      <c r="C235" s="48" t="s">
        <v>43</v>
      </c>
      <c r="D235" s="49">
        <v>45767</v>
      </c>
      <c r="E235" s="50" t="s">
        <v>14</v>
      </c>
      <c r="F235" s="51" t="s">
        <v>15</v>
      </c>
      <c r="G235" s="59">
        <v>3</v>
      </c>
      <c r="H235" s="51" t="s">
        <v>215</v>
      </c>
      <c r="I235" s="59">
        <v>7</v>
      </c>
      <c r="J235" s="60">
        <f>IF(ISBLANK(H235),"",IFERROR(VLOOKUP(B235,'Np PL4 Stock'!$A:$D,4,FALSE),""))</f>
        <v>45746</v>
      </c>
      <c r="K235" s="61">
        <f>IF(ISBLANK(H235),"",SUMIF('Np PL4 Stock'!$A:$A,B235,'Np PL4 Stock'!$N:$N))</f>
        <v>1</v>
      </c>
      <c r="L235" s="62">
        <f>IF(ISBLANK(H235),"",VLOOKUP(LEFT(B235,5),Unit!A:B,2,FALSE))</f>
        <v>10</v>
      </c>
      <c r="M235" s="63" t="str">
        <f>IF(ISBLANK(H235),"",IFERROR(VLOOKUP(B235,'Np PL4 Stock'!$A:$T,20,FALSE),""))</f>
        <v>V1-MB1</v>
      </c>
      <c r="N235" s="63" t="str">
        <f>IF(ISBLANK(H235),"",IFERROR(VLOOKUP(B235,'Np PL4 Stock'!$A:$U,21,FALSE),""))</f>
        <v>SIS</v>
      </c>
      <c r="O235" s="62">
        <f t="shared" si="32"/>
        <v>100</v>
      </c>
      <c r="P235" s="62">
        <f t="shared" si="33"/>
        <v>6.5e-5</v>
      </c>
      <c r="Q235" s="67">
        <f t="shared" si="34"/>
        <v>9.62e-7</v>
      </c>
      <c r="R235" s="67">
        <f t="shared" si="35"/>
        <v>1.32602e-6</v>
      </c>
      <c r="S235" s="64">
        <v>13</v>
      </c>
      <c r="T235" s="68">
        <v>7.521</v>
      </c>
      <c r="U235" s="68">
        <v>8.229</v>
      </c>
      <c r="V235" s="69">
        <v>76.25</v>
      </c>
      <c r="W235" s="59">
        <v>428</v>
      </c>
      <c r="X235" s="64">
        <v>96</v>
      </c>
      <c r="Y235" s="59">
        <v>100</v>
      </c>
      <c r="Z235" s="59">
        <v>92</v>
      </c>
      <c r="AA235" s="59">
        <v>0</v>
      </c>
      <c r="AB235" s="59">
        <v>0</v>
      </c>
      <c r="AC235" s="59">
        <v>0</v>
      </c>
      <c r="AD235" s="59">
        <v>0</v>
      </c>
      <c r="AE235" s="59">
        <v>100</v>
      </c>
      <c r="AF235" s="73" t="s">
        <v>38</v>
      </c>
      <c r="AG235" s="73">
        <v>100000</v>
      </c>
      <c r="AH235" s="73" t="s">
        <v>38</v>
      </c>
      <c r="AI235" s="73" t="s">
        <v>38</v>
      </c>
      <c r="AJ235" s="73" t="s">
        <v>38</v>
      </c>
      <c r="AK235" s="73" t="s">
        <v>32</v>
      </c>
      <c r="AL235" s="77" t="str">
        <f>IF(ISBLANK(S235),"",IF(AJ235="Fail","Fail",IF(E235="PL4",IF(AND(T235&gt;STD_01122025!$D$3,U235&lt;STD_01122025!$D$4,OR(AF235="ND",AF235&lt;STD_01122025!$D$7),AH235="ND"),"Pass","Fail"),IF(E235="PL12",IF(AND(S235&lt;STD_01122025!$F$2,T235&gt;STD_01122025!$F$3,U235&lt;STD_01122025!$F$4,V235&gt;STD_01122025!$F$5,X235&gt;STD_01122025!$F$6,OR(AF235="ND",AF235&lt;STD_01122025!$F$7),AH235="ND"),"Pass","Fail"),IF(E235="SuperPL",IF(AND(T235&gt;STD_01122025!$H$3,U235&lt;STD_01122025!$H$4,V235&gt;STD_01122025!$H$5,X235&gt;STD_01122025!$H$6,OR(AF235="ND",AF235&lt;STD_01122025!$H$7),AH235="ND"),"Pass","Fail"),IF(E235="Flight",IF(AND(T235&gt;STD_01122025!$J$3,U235&lt;STD_01122025!$J$4,X235&gt;STD_01122025!$J$6,OR(AF235="ND",AF235&lt;STD_01122025!$J$7),AH235="ND"),"Pass","Fail"),""))))))</f>
        <v>Pass</v>
      </c>
      <c r="AM235" s="62">
        <f>IF(ISBLANK(B235),"",IFERROR(IF(VLOOKUP(B235,'Np PL4 Stock'!$A:$J,10,FALSE)="Np4",D235-VLOOKUP(B235,'Np PL4 Stock'!$A:$E,5,FALSE),D235-VLOOKUP(B235,'Np PL4 Stock'!$A:$E,5,FALSE)-1),""))</f>
        <v>21</v>
      </c>
      <c r="AN235" s="68">
        <v>9.281</v>
      </c>
      <c r="AO235" s="68">
        <v>9.864</v>
      </c>
      <c r="AP235" s="69">
        <v>100</v>
      </c>
      <c r="AQ235" s="64">
        <v>189</v>
      </c>
      <c r="AR235" s="64">
        <v>99</v>
      </c>
      <c r="AS235" s="59">
        <v>100</v>
      </c>
      <c r="AT235" s="73" t="s">
        <v>38</v>
      </c>
      <c r="AU235" s="73">
        <v>66000</v>
      </c>
      <c r="AV235" s="73" t="s">
        <v>38</v>
      </c>
      <c r="AW235" s="73" t="s">
        <v>38</v>
      </c>
      <c r="AX235" s="73" t="s">
        <v>32</v>
      </c>
      <c r="AY235" s="59">
        <v>0</v>
      </c>
      <c r="AZ235" s="59">
        <v>0</v>
      </c>
      <c r="BA235" s="59">
        <v>0</v>
      </c>
      <c r="BB235" s="59">
        <v>0</v>
      </c>
      <c r="BC235" s="59">
        <v>0</v>
      </c>
      <c r="BD235" s="59">
        <v>0</v>
      </c>
      <c r="BE235" s="84" t="s">
        <v>38</v>
      </c>
      <c r="BF235" s="84" t="s">
        <v>38</v>
      </c>
      <c r="BG235" s="84" t="s">
        <v>38</v>
      </c>
      <c r="BH235" s="84" t="s">
        <v>38</v>
      </c>
      <c r="BI235" s="85" t="s">
        <v>545</v>
      </c>
      <c r="BJ235" s="86" t="s">
        <v>167</v>
      </c>
      <c r="BK235" s="64" t="s">
        <v>546</v>
      </c>
      <c r="BL235" s="86" t="s">
        <v>177</v>
      </c>
      <c r="BM235" s="86" t="s">
        <v>178</v>
      </c>
      <c r="BN235" s="86"/>
      <c r="BO235" s="59">
        <v>29</v>
      </c>
      <c r="BP235" s="522" t="s">
        <v>618</v>
      </c>
      <c r="BQ235" s="92">
        <v>0.65</v>
      </c>
      <c r="BR235" s="93">
        <v>0</v>
      </c>
      <c r="BS235" s="94">
        <f t="shared" si="38"/>
        <v>0.65</v>
      </c>
      <c r="BT235" s="95">
        <v>0.2411</v>
      </c>
      <c r="BU235" s="101">
        <f t="shared" si="39"/>
        <v>0.8911</v>
      </c>
      <c r="BV235" s="102">
        <f t="shared" si="36"/>
        <v>5.29100529100529</v>
      </c>
      <c r="BW235" s="103">
        <v>650</v>
      </c>
      <c r="BX235" s="104">
        <f t="shared" si="37"/>
        <v>0.00471481481481481</v>
      </c>
      <c r="BY235" s="105">
        <v>1000</v>
      </c>
      <c r="BZ235" s="103" t="s">
        <v>32</v>
      </c>
      <c r="CA235" s="106" t="s">
        <v>168</v>
      </c>
      <c r="CB235" s="107" t="s">
        <v>148</v>
      </c>
      <c r="CC235" s="112" t="s">
        <v>149</v>
      </c>
      <c r="CD235" s="106"/>
      <c r="CE235" s="103" t="s">
        <v>192</v>
      </c>
      <c r="CF235" s="123"/>
      <c r="CG235" s="115">
        <v>1523300548</v>
      </c>
    </row>
    <row r="236" spans="1:85">
      <c r="A236" s="53" t="str">
        <f t="shared" ref="A236:A299" si="41">IF(ISBLANK(H236),"",H236&amp;"-"&amp;IF(OR(LEN(I236)=1,LEN(I236)=4),"0"&amp;I236,I236))&amp;"-"&amp;IF(LEN(G236)=1,"0"&amp;G236,G236)&amp;"-"&amp;D236</f>
        <v>E1-05-03-45767</v>
      </c>
      <c r="B236" s="47" t="str">
        <f t="shared" si="31"/>
        <v>E1-05-03</v>
      </c>
      <c r="C236" s="48" t="s">
        <v>43</v>
      </c>
      <c r="D236" s="49">
        <v>45767</v>
      </c>
      <c r="E236" s="50" t="s">
        <v>14</v>
      </c>
      <c r="F236" s="51" t="s">
        <v>15</v>
      </c>
      <c r="G236" s="59">
        <v>3</v>
      </c>
      <c r="H236" s="51" t="s">
        <v>215</v>
      </c>
      <c r="I236" s="59">
        <v>5</v>
      </c>
      <c r="J236" s="60">
        <f>IF(ISBLANK(H236),"",IFERROR(VLOOKUP(B236,'Np PL4 Stock'!$A:$D,4,FALSE),""))</f>
        <v>45745</v>
      </c>
      <c r="K236" s="61">
        <f>IF(ISBLANK(H236),"",SUMIF('Np PL4 Stock'!$A:$A,B236,'Np PL4 Stock'!$N:$N))</f>
        <v>0.8</v>
      </c>
      <c r="L236" s="62">
        <f>IF(ISBLANK(H236),"",VLOOKUP(LEFT(B236,5),Unit!A:B,2,FALSE))</f>
        <v>10</v>
      </c>
      <c r="M236" s="63" t="str">
        <f>IF(ISBLANK(H236),"",IFERROR(VLOOKUP(B236,'Np PL4 Stock'!$A:$T,20,FALSE),""))</f>
        <v>V1-MB1</v>
      </c>
      <c r="N236" s="63" t="str">
        <f>IF(ISBLANK(H236),"",IFERROR(VLOOKUP(B236,'Np PL4 Stock'!$A:$U,21,FALSE),""))</f>
        <v>SIS</v>
      </c>
      <c r="O236" s="62">
        <f t="shared" si="32"/>
        <v>80</v>
      </c>
      <c r="P236" s="62">
        <f t="shared" si="33"/>
        <v>6.996e-5</v>
      </c>
      <c r="Q236" s="67">
        <f t="shared" si="34"/>
        <v>8.745e-7</v>
      </c>
      <c r="R236" s="67">
        <f t="shared" si="35"/>
        <v>1.2063475e-6</v>
      </c>
      <c r="S236" s="64">
        <v>14</v>
      </c>
      <c r="T236" s="68">
        <v>7.585</v>
      </c>
      <c r="U236" s="68">
        <v>6.307</v>
      </c>
      <c r="V236" s="69">
        <v>88.462</v>
      </c>
      <c r="W236" s="59">
        <v>410</v>
      </c>
      <c r="X236" s="64">
        <v>93</v>
      </c>
      <c r="Y236" s="59">
        <v>100</v>
      </c>
      <c r="Z236" s="59">
        <v>80</v>
      </c>
      <c r="AA236" s="59">
        <v>0</v>
      </c>
      <c r="AB236" s="59">
        <v>0</v>
      </c>
      <c r="AC236" s="59">
        <v>0</v>
      </c>
      <c r="AD236" s="59">
        <v>0</v>
      </c>
      <c r="AE236" s="59">
        <v>100</v>
      </c>
      <c r="AF236" s="73" t="s">
        <v>38</v>
      </c>
      <c r="AG236" s="73">
        <v>100000</v>
      </c>
      <c r="AH236" s="73" t="s">
        <v>38</v>
      </c>
      <c r="AI236" s="73" t="s">
        <v>38</v>
      </c>
      <c r="AJ236" s="73" t="s">
        <v>38</v>
      </c>
      <c r="AK236" s="73" t="s">
        <v>32</v>
      </c>
      <c r="AL236" s="77" t="e">
        <f>IF(ISBLANK(S236),"",IF(AJ236="Fail","Fail",IF(E236="PL4",IF(AND(T236&gt;STD_01122025!$D$3,U236&lt;STD_01122025!$D$4,OR(AF236="ND",AF236&lt;STD_01122025!$D$7),AH236="ND"),"Pass","Fail"),IF(E236="PL12",IF(AND(S236&lt;STD_01122025!$F$2,T236&gt;STD_01122025!$F$3,U236&lt;STD_01122025!$F$4,W236&gt;STD_01122025!$F$5,#REF!&gt;STD_01122025!$F$6,OR(AF236="ND",AF236&lt;STD_01122025!$F$7),AH236="ND"),"Pass","Fail"),IF(E236="SuperPL",IF(AND(T236&gt;STD_01122025!$H$3,U236&lt;STD_01122025!$H$4,W236&gt;STD_01122025!$H$5,#REF!&gt;STD_01122025!$H$6,OR(AF236="ND",AF236&lt;STD_01122025!$H$7),AH236="ND"),"Pass","Fail"),IF(E236="Flight",IF(AND(T236&gt;STD_01122025!$J$3,U236&lt;STD_01122025!$J$4,#REF!&gt;STD_01122025!$J$6,OR(AF236="ND",AF236&lt;STD_01122025!$J$7),AH236="ND"),"Pass","Fail"),""))))))</f>
        <v>#REF!</v>
      </c>
      <c r="AM236" s="62">
        <f>IF(ISBLANK(B236),"",IFERROR(IF(VLOOKUP(B236,'Np PL4 Stock'!$A:$J,10,FALSE)="Np4",D236-VLOOKUP(B236,'Np PL4 Stock'!$A:$E,5,FALSE),D236-VLOOKUP(B236,'Np PL4 Stock'!$A:$E,5,FALSE)-1),""))</f>
        <v>22</v>
      </c>
      <c r="AN236" s="68">
        <v>9.103</v>
      </c>
      <c r="AO236" s="68">
        <v>9.482</v>
      </c>
      <c r="AP236" s="69">
        <v>100</v>
      </c>
      <c r="AQ236" s="64">
        <v>208</v>
      </c>
      <c r="AR236" s="64">
        <v>97</v>
      </c>
      <c r="AS236" s="59">
        <v>100</v>
      </c>
      <c r="AT236" s="73">
        <v>61500</v>
      </c>
      <c r="AU236" s="73">
        <v>2000</v>
      </c>
      <c r="AV236" s="73" t="s">
        <v>38</v>
      </c>
      <c r="AW236" s="73" t="s">
        <v>38</v>
      </c>
      <c r="AX236" s="73" t="s">
        <v>32</v>
      </c>
      <c r="AY236" s="59">
        <v>0</v>
      </c>
      <c r="AZ236" s="59">
        <v>0</v>
      </c>
      <c r="BA236" s="59">
        <v>0</v>
      </c>
      <c r="BB236" s="59">
        <v>0</v>
      </c>
      <c r="BC236" s="59">
        <v>0</v>
      </c>
      <c r="BD236" s="59">
        <v>0</v>
      </c>
      <c r="BE236" s="84" t="s">
        <v>38</v>
      </c>
      <c r="BF236" s="84" t="s">
        <v>38</v>
      </c>
      <c r="BG236" s="84" t="s">
        <v>38</v>
      </c>
      <c r="BH236" s="84" t="s">
        <v>38</v>
      </c>
      <c r="BI236" s="85" t="s">
        <v>520</v>
      </c>
      <c r="BJ236" s="86" t="s">
        <v>243</v>
      </c>
      <c r="BK236" s="64" t="s">
        <v>483</v>
      </c>
      <c r="BL236" s="86" t="s">
        <v>155</v>
      </c>
      <c r="BM236" s="86" t="s">
        <v>178</v>
      </c>
      <c r="BN236" s="86"/>
      <c r="BO236" s="59">
        <v>6</v>
      </c>
      <c r="BP236" s="523" t="s">
        <v>619</v>
      </c>
      <c r="BQ236" s="92">
        <v>0.55</v>
      </c>
      <c r="BR236" s="93">
        <v>0.11</v>
      </c>
      <c r="BS236" s="94">
        <f t="shared" si="38"/>
        <v>0.66</v>
      </c>
      <c r="BT236" s="95">
        <v>0.24576</v>
      </c>
      <c r="BU236" s="101">
        <f t="shared" si="39"/>
        <v>0.90576</v>
      </c>
      <c r="BV236" s="102">
        <f t="shared" si="36"/>
        <v>4.80769230769231</v>
      </c>
      <c r="BW236" s="103">
        <v>660</v>
      </c>
      <c r="BX236" s="104">
        <f t="shared" si="37"/>
        <v>0.00435461538461539</v>
      </c>
      <c r="BY236" s="105">
        <v>1000</v>
      </c>
      <c r="BZ236" s="103" t="s">
        <v>32</v>
      </c>
      <c r="CA236" s="106" t="s">
        <v>189</v>
      </c>
      <c r="CB236" s="107" t="s">
        <v>148</v>
      </c>
      <c r="CC236" s="112" t="s">
        <v>149</v>
      </c>
      <c r="CD236" s="106"/>
      <c r="CE236" s="103" t="s">
        <v>192</v>
      </c>
      <c r="CF236" s="113"/>
      <c r="CG236" s="116">
        <v>2000017103</v>
      </c>
    </row>
    <row r="237" spans="1:85">
      <c r="A237" s="53" t="str">
        <f t="shared" si="41"/>
        <v>E1-05-03-45767</v>
      </c>
      <c r="B237" s="47" t="str">
        <f t="shared" si="31"/>
        <v>E1-05-03</v>
      </c>
      <c r="C237" s="48" t="s">
        <v>43</v>
      </c>
      <c r="D237" s="49">
        <v>45767</v>
      </c>
      <c r="E237" s="50" t="s">
        <v>14</v>
      </c>
      <c r="F237" s="51" t="s">
        <v>15</v>
      </c>
      <c r="G237" s="59">
        <v>3</v>
      </c>
      <c r="H237" s="51" t="s">
        <v>215</v>
      </c>
      <c r="I237" s="59">
        <v>5</v>
      </c>
      <c r="J237" s="60">
        <f>IF(ISBLANK(H237),"",IFERROR(VLOOKUP(B237,'Np PL4 Stock'!$A:$D,4,FALSE),""))</f>
        <v>45745</v>
      </c>
      <c r="K237" s="61">
        <f>IF(ISBLANK(H237),"",SUMIF('Np PL4 Stock'!$A:$A,B237,'Np PL4 Stock'!$N:$N))</f>
        <v>0.8</v>
      </c>
      <c r="L237" s="62">
        <f>IF(ISBLANK(H237),"",VLOOKUP(LEFT(B237,5),Unit!A:B,2,FALSE))</f>
        <v>10</v>
      </c>
      <c r="M237" s="63" t="str">
        <f>IF(ISBLANK(H237),"",IFERROR(VLOOKUP(B237,'Np PL4 Stock'!$A:$T,20,FALSE),""))</f>
        <v>V1-MB1</v>
      </c>
      <c r="N237" s="63" t="str">
        <f>IF(ISBLANK(H237),"",IFERROR(VLOOKUP(B237,'Np PL4 Stock'!$A:$U,21,FALSE),""))</f>
        <v>SIS</v>
      </c>
      <c r="O237" s="62">
        <f t="shared" si="32"/>
        <v>80</v>
      </c>
      <c r="P237" s="62">
        <f t="shared" si="33"/>
        <v>6.996e-5</v>
      </c>
      <c r="Q237" s="67">
        <f t="shared" si="34"/>
        <v>8.745e-7</v>
      </c>
      <c r="R237" s="67">
        <f t="shared" si="35"/>
        <v>1.2063475e-6</v>
      </c>
      <c r="S237" s="64">
        <v>14</v>
      </c>
      <c r="T237" s="68">
        <v>7.585</v>
      </c>
      <c r="U237" s="68">
        <v>6.307</v>
      </c>
      <c r="V237" s="69">
        <v>88.462</v>
      </c>
      <c r="W237" s="59">
        <v>410</v>
      </c>
      <c r="X237" s="71">
        <v>93</v>
      </c>
      <c r="Y237" s="59">
        <v>100</v>
      </c>
      <c r="Z237" s="59">
        <v>80</v>
      </c>
      <c r="AA237" s="59">
        <v>0</v>
      </c>
      <c r="AB237" s="59">
        <v>0</v>
      </c>
      <c r="AC237" s="59">
        <v>0</v>
      </c>
      <c r="AD237" s="59">
        <v>0</v>
      </c>
      <c r="AE237" s="59">
        <v>100</v>
      </c>
      <c r="AF237" s="73" t="s">
        <v>38</v>
      </c>
      <c r="AG237" s="73">
        <v>100000</v>
      </c>
      <c r="AH237" s="73" t="s">
        <v>38</v>
      </c>
      <c r="AI237" s="73" t="s">
        <v>38</v>
      </c>
      <c r="AJ237" s="73" t="s">
        <v>38</v>
      </c>
      <c r="AK237" s="73" t="s">
        <v>32</v>
      </c>
      <c r="AL237" s="77" t="e">
        <f>IF(ISBLANK(S237),"",IF(AJ237="Fail","Fail",IF(E237="PL4",IF(AND(T237&gt;STD_01122025!$D$3,U237&lt;STD_01122025!$D$4,OR(AF237="ND",AF237&lt;STD_01122025!$D$7),AH237="ND"),"Pass","Fail"),IF(E237="PL12",IF(AND(S237&lt;STD_01122025!$F$2,T237&gt;STD_01122025!$F$3,U237&lt;STD_01122025!$F$4,W237&gt;STD_01122025!$F$5,#REF!&gt;STD_01122025!$F$6,OR(AF237="ND",AF237&lt;STD_01122025!$F$7),AH237="ND"),"Pass","Fail"),IF(E237="SuperPL",IF(AND(T237&gt;STD_01122025!$H$3,U237&lt;STD_01122025!$H$4,W237&gt;STD_01122025!$H$5,#REF!&gt;STD_01122025!$H$6,OR(AF237="ND",AF237&lt;STD_01122025!$H$7),AH237="ND"),"Pass","Fail"),IF(E237="Flight",IF(AND(T237&gt;STD_01122025!$J$3,U237&lt;STD_01122025!$J$4,#REF!&gt;STD_01122025!$J$6,OR(AF237="ND",AF237&lt;STD_01122025!$J$7),AH237="ND"),"Pass","Fail"),""))))))</f>
        <v>#REF!</v>
      </c>
      <c r="AM237" s="62">
        <f>IF(ISBLANK(B237),"",IFERROR(IF(VLOOKUP(B237,'Np PL4 Stock'!$A:$J,10,FALSE)="Np4",D237-VLOOKUP(B237,'Np PL4 Stock'!$A:$E,5,FALSE),D237-VLOOKUP(B237,'Np PL4 Stock'!$A:$E,5,FALSE)-1),""))</f>
        <v>22</v>
      </c>
      <c r="AN237" s="68">
        <v>9.103</v>
      </c>
      <c r="AO237" s="68">
        <v>9.482</v>
      </c>
      <c r="AP237" s="69">
        <v>100</v>
      </c>
      <c r="AQ237" s="64">
        <v>208</v>
      </c>
      <c r="AR237" s="64">
        <v>97</v>
      </c>
      <c r="AS237" s="59">
        <v>100</v>
      </c>
      <c r="AT237" s="73">
        <v>61500</v>
      </c>
      <c r="AU237" s="73">
        <v>2000</v>
      </c>
      <c r="AV237" s="73" t="s">
        <v>38</v>
      </c>
      <c r="AW237" s="73" t="s">
        <v>38</v>
      </c>
      <c r="AX237" s="73" t="s">
        <v>32</v>
      </c>
      <c r="AY237" s="59">
        <v>0</v>
      </c>
      <c r="AZ237" s="59">
        <v>0</v>
      </c>
      <c r="BA237" s="59">
        <v>0</v>
      </c>
      <c r="BB237" s="59">
        <v>0</v>
      </c>
      <c r="BC237" s="59">
        <v>0</v>
      </c>
      <c r="BD237" s="59">
        <v>0</v>
      </c>
      <c r="BE237" s="84" t="s">
        <v>38</v>
      </c>
      <c r="BF237" s="84" t="s">
        <v>38</v>
      </c>
      <c r="BG237" s="84" t="s">
        <v>38</v>
      </c>
      <c r="BH237" s="84" t="s">
        <v>38</v>
      </c>
      <c r="BI237" s="85" t="s">
        <v>620</v>
      </c>
      <c r="BJ237" s="86" t="s">
        <v>258</v>
      </c>
      <c r="BK237" s="64" t="s">
        <v>488</v>
      </c>
      <c r="BL237" s="86" t="s">
        <v>155</v>
      </c>
      <c r="BM237" s="86" t="s">
        <v>178</v>
      </c>
      <c r="BN237" s="86"/>
      <c r="BO237" s="59">
        <v>5</v>
      </c>
      <c r="BP237" s="522" t="s">
        <v>621</v>
      </c>
      <c r="BQ237" s="92">
        <v>0.033</v>
      </c>
      <c r="BR237" s="93">
        <v>0.0066</v>
      </c>
      <c r="BS237" s="94">
        <f t="shared" si="38"/>
        <v>0.0396</v>
      </c>
      <c r="BT237" s="95">
        <v>0.019718</v>
      </c>
      <c r="BU237" s="101">
        <f t="shared" si="39"/>
        <v>0.059318</v>
      </c>
      <c r="BV237" s="102">
        <f t="shared" si="36"/>
        <v>4.80769230769231</v>
      </c>
      <c r="BW237" s="103">
        <v>39.6</v>
      </c>
      <c r="BX237" s="104">
        <f t="shared" si="37"/>
        <v>0.000285182692307692</v>
      </c>
      <c r="BY237" s="105">
        <v>1000</v>
      </c>
      <c r="BZ237" s="103" t="s">
        <v>32</v>
      </c>
      <c r="CA237" s="106" t="s">
        <v>189</v>
      </c>
      <c r="CB237" s="107" t="s">
        <v>148</v>
      </c>
      <c r="CC237" s="112" t="s">
        <v>149</v>
      </c>
      <c r="CD237" s="106"/>
      <c r="CE237" s="103" t="s">
        <v>192</v>
      </c>
      <c r="CF237" s="123"/>
      <c r="CG237" s="114">
        <v>2000028746</v>
      </c>
    </row>
    <row r="238" spans="1:85">
      <c r="A238" s="53" t="str">
        <f t="shared" si="41"/>
        <v>E1-06-03-45767</v>
      </c>
      <c r="B238" s="47" t="str">
        <f t="shared" si="31"/>
        <v>E1-06-03</v>
      </c>
      <c r="C238" s="48" t="s">
        <v>43</v>
      </c>
      <c r="D238" s="49">
        <v>45767</v>
      </c>
      <c r="E238" s="50" t="s">
        <v>14</v>
      </c>
      <c r="F238" s="51" t="s">
        <v>15</v>
      </c>
      <c r="G238" s="59">
        <v>3</v>
      </c>
      <c r="H238" s="51" t="s">
        <v>215</v>
      </c>
      <c r="I238" s="59">
        <v>6</v>
      </c>
      <c r="J238" s="60">
        <f>IF(ISBLANK(H238),"",IFERROR(VLOOKUP(B238,'Np PL4 Stock'!$A:$D,4,FALSE),""))</f>
        <v>45746</v>
      </c>
      <c r="K238" s="61">
        <f>IF(ISBLANK(H238),"",SUMIF('Np PL4 Stock'!$A:$A,B238,'Np PL4 Stock'!$N:$N))</f>
        <v>1</v>
      </c>
      <c r="L238" s="62">
        <f>IF(ISBLANK(H238),"",VLOOKUP(LEFT(B238,5),Unit!A:B,2,FALSE))</f>
        <v>10</v>
      </c>
      <c r="M238" s="63" t="str">
        <f>IF(ISBLANK(H238),"",IFERROR(VLOOKUP(B238,'Np PL4 Stock'!$A:$T,20,FALSE),""))</f>
        <v>V1-MB1</v>
      </c>
      <c r="N238" s="63" t="str">
        <f>IF(ISBLANK(H238),"",IFERROR(VLOOKUP(B238,'Np PL4 Stock'!$A:$U,21,FALSE),""))</f>
        <v>SIS</v>
      </c>
      <c r="O238" s="62">
        <f t="shared" si="32"/>
        <v>100</v>
      </c>
      <c r="P238" s="62">
        <f t="shared" si="33"/>
        <v>0.000107565</v>
      </c>
      <c r="Q238" s="67">
        <f t="shared" si="34"/>
        <v>1.07565e-6</v>
      </c>
      <c r="R238" s="67">
        <f t="shared" si="35"/>
        <v>1.4771645e-6</v>
      </c>
      <c r="S238" s="64">
        <v>14</v>
      </c>
      <c r="T238" s="68">
        <v>7.502</v>
      </c>
      <c r="U238" s="68">
        <v>6.701</v>
      </c>
      <c r="V238" s="69">
        <v>89.286</v>
      </c>
      <c r="W238" s="59">
        <v>430</v>
      </c>
      <c r="X238" s="64">
        <v>94</v>
      </c>
      <c r="Y238" s="59">
        <v>100</v>
      </c>
      <c r="Z238" s="59">
        <v>84</v>
      </c>
      <c r="AA238" s="59">
        <v>0</v>
      </c>
      <c r="AB238" s="59">
        <v>0</v>
      </c>
      <c r="AC238" s="59">
        <v>0</v>
      </c>
      <c r="AD238" s="59">
        <v>0</v>
      </c>
      <c r="AE238" s="59">
        <v>100</v>
      </c>
      <c r="AF238" s="73" t="s">
        <v>38</v>
      </c>
      <c r="AG238" s="73">
        <v>85000</v>
      </c>
      <c r="AH238" s="73" t="s">
        <v>38</v>
      </c>
      <c r="AI238" s="73" t="s">
        <v>38</v>
      </c>
      <c r="AJ238" s="73" t="s">
        <v>38</v>
      </c>
      <c r="AK238" s="73" t="s">
        <v>32</v>
      </c>
      <c r="AL238" s="77" t="e">
        <f>IF(ISBLANK(S238),"",IF(AJ238="Fail","Fail",IF(E238="PL4",IF(AND(T238&gt;STD_01122025!$D$3,U238&lt;STD_01122025!$D$4,OR(AF238="ND",AF238&lt;STD_01122025!$D$7),AH238="ND"),"Pass","Fail"),IF(E238="PL12",IF(AND(S238&lt;STD_01122025!$F$2,T238&gt;STD_01122025!$F$3,U238&lt;STD_01122025!$F$4,W238&gt;STD_01122025!$F$5,#REF!&gt;STD_01122025!$F$6,OR(AF238="ND",AF238&lt;STD_01122025!$F$7),AH238="ND"),"Pass","Fail"),IF(E238="SuperPL",IF(AND(T238&gt;STD_01122025!$H$3,U238&lt;STD_01122025!$H$4,W238&gt;STD_01122025!$H$5,#REF!&gt;STD_01122025!$H$6,OR(AF238="ND",AF238&lt;STD_01122025!$H$7),AH238="ND"),"Pass","Fail"),IF(E238="Flight",IF(AND(T238&gt;STD_01122025!$J$3,U238&lt;STD_01122025!$J$4,#REF!&gt;STD_01122025!$J$6,OR(AF238="ND",AF238&lt;STD_01122025!$J$7),AH238="ND"),"Pass","Fail"),""))))))</f>
        <v>#REF!</v>
      </c>
      <c r="AM238" s="62">
        <f>IF(ISBLANK(B238),"",IFERROR(IF(VLOOKUP(B238,'Np PL4 Stock'!$A:$J,10,FALSE)="Np4",D238-VLOOKUP(B238,'Np PL4 Stock'!$A:$E,5,FALSE),D238-VLOOKUP(B238,'Np PL4 Stock'!$A:$E,5,FALSE)-1),""))</f>
        <v>21</v>
      </c>
      <c r="AN238" s="68">
        <v>9.188</v>
      </c>
      <c r="AO238" s="68">
        <v>8.388</v>
      </c>
      <c r="AP238" s="69">
        <v>100</v>
      </c>
      <c r="AQ238" s="64">
        <v>197</v>
      </c>
      <c r="AR238" s="64">
        <v>98</v>
      </c>
      <c r="AS238" s="59">
        <v>100</v>
      </c>
      <c r="AT238" s="73">
        <v>48000</v>
      </c>
      <c r="AU238" s="73">
        <v>9000</v>
      </c>
      <c r="AV238" s="73" t="s">
        <v>38</v>
      </c>
      <c r="AW238" s="73" t="s">
        <v>38</v>
      </c>
      <c r="AX238" s="73" t="s">
        <v>32</v>
      </c>
      <c r="AY238" s="59">
        <v>0</v>
      </c>
      <c r="AZ238" s="59">
        <v>0</v>
      </c>
      <c r="BA238" s="59">
        <v>0</v>
      </c>
      <c r="BB238" s="59">
        <v>0</v>
      </c>
      <c r="BC238" s="59">
        <v>0</v>
      </c>
      <c r="BD238" s="59">
        <v>0</v>
      </c>
      <c r="BE238" s="84" t="s">
        <v>38</v>
      </c>
      <c r="BF238" s="84" t="s">
        <v>38</v>
      </c>
      <c r="BG238" s="84" t="s">
        <v>38</v>
      </c>
      <c r="BH238" s="84" t="s">
        <v>38</v>
      </c>
      <c r="BI238" s="85" t="s">
        <v>620</v>
      </c>
      <c r="BJ238" s="86" t="s">
        <v>258</v>
      </c>
      <c r="BK238" s="64" t="s">
        <v>488</v>
      </c>
      <c r="BL238" s="86" t="s">
        <v>155</v>
      </c>
      <c r="BM238" s="86" t="s">
        <v>178</v>
      </c>
      <c r="BN238" s="86"/>
      <c r="BO238" s="59">
        <v>10</v>
      </c>
      <c r="BP238" s="522" t="s">
        <v>621</v>
      </c>
      <c r="BQ238" s="92">
        <v>0.547</v>
      </c>
      <c r="BR238" s="93">
        <v>0.1094</v>
      </c>
      <c r="BS238" s="94">
        <f t="shared" si="38"/>
        <v>0.6564</v>
      </c>
      <c r="BT238" s="95">
        <v>0.236562</v>
      </c>
      <c r="BU238" s="101">
        <f t="shared" si="39"/>
        <v>0.892962</v>
      </c>
      <c r="BV238" s="102">
        <f t="shared" si="36"/>
        <v>5.07614213197969</v>
      </c>
      <c r="BW238" s="103">
        <v>656.4</v>
      </c>
      <c r="BX238" s="104">
        <f t="shared" si="37"/>
        <v>0.00453280203045685</v>
      </c>
      <c r="BY238" s="105">
        <v>1000</v>
      </c>
      <c r="BZ238" s="103" t="s">
        <v>32</v>
      </c>
      <c r="CA238" s="106" t="s">
        <v>189</v>
      </c>
      <c r="CB238" s="107" t="s">
        <v>148</v>
      </c>
      <c r="CC238" s="112" t="s">
        <v>149</v>
      </c>
      <c r="CD238" s="106"/>
      <c r="CE238" s="103" t="s">
        <v>192</v>
      </c>
      <c r="CF238" s="123"/>
      <c r="CG238" s="114">
        <v>2000028746</v>
      </c>
    </row>
    <row r="239" spans="1:85">
      <c r="A239" s="53" t="str">
        <f t="shared" si="41"/>
        <v>E1-08-03-45767</v>
      </c>
      <c r="B239" s="47" t="str">
        <f t="shared" si="31"/>
        <v>E1-08-03</v>
      </c>
      <c r="C239" s="48" t="s">
        <v>43</v>
      </c>
      <c r="D239" s="49">
        <v>45767</v>
      </c>
      <c r="E239" s="50" t="s">
        <v>14</v>
      </c>
      <c r="F239" s="51" t="s">
        <v>15</v>
      </c>
      <c r="G239" s="59">
        <v>3</v>
      </c>
      <c r="H239" s="51" t="s">
        <v>215</v>
      </c>
      <c r="I239" s="59">
        <v>8</v>
      </c>
      <c r="J239" s="60">
        <f>IF(ISBLANK(H239),"",IFERROR(VLOOKUP(B239,'Np PL4 Stock'!$A:$D,4,FALSE),""))</f>
        <v>45746</v>
      </c>
      <c r="K239" s="61">
        <f>IF(ISBLANK(H239),"",SUMIF('Np PL4 Stock'!$A:$A,B239,'Np PL4 Stock'!$N:$N))</f>
        <v>1</v>
      </c>
      <c r="L239" s="62">
        <f>IF(ISBLANK(H239),"",VLOOKUP(LEFT(B239,5),Unit!A:B,2,FALSE))</f>
        <v>10</v>
      </c>
      <c r="M239" s="63" t="str">
        <f>IF(ISBLANK(H239),"",IFERROR(VLOOKUP(B239,'Np PL4 Stock'!$A:$T,20,FALSE),""))</f>
        <v>V1-MB1</v>
      </c>
      <c r="N239" s="63" t="str">
        <f>IF(ISBLANK(H239),"",IFERROR(VLOOKUP(B239,'Np PL4 Stock'!$A:$U,21,FALSE),""))</f>
        <v>SIS</v>
      </c>
      <c r="O239" s="62">
        <f t="shared" si="32"/>
        <v>100</v>
      </c>
      <c r="P239" s="62">
        <f t="shared" si="33"/>
        <v>4.8e-5</v>
      </c>
      <c r="Q239" s="67">
        <f t="shared" si="34"/>
        <v>4.8e-7</v>
      </c>
      <c r="R239" s="67">
        <f t="shared" si="35"/>
        <v>6.97753333333333e-7</v>
      </c>
      <c r="S239" s="64">
        <v>13</v>
      </c>
      <c r="T239" s="68">
        <v>7.594</v>
      </c>
      <c r="U239" s="68">
        <v>9.594</v>
      </c>
      <c r="V239" s="69">
        <v>78.571</v>
      </c>
      <c r="W239" s="59">
        <v>410</v>
      </c>
      <c r="X239" s="59">
        <v>97</v>
      </c>
      <c r="Y239" s="59">
        <v>100</v>
      </c>
      <c r="Z239" s="59">
        <v>84</v>
      </c>
      <c r="AA239" s="59">
        <v>0</v>
      </c>
      <c r="AB239" s="59">
        <v>0</v>
      </c>
      <c r="AC239" s="59">
        <v>0</v>
      </c>
      <c r="AD239" s="59">
        <v>0</v>
      </c>
      <c r="AE239" s="59">
        <v>100</v>
      </c>
      <c r="AF239" s="73" t="s">
        <v>38</v>
      </c>
      <c r="AG239" s="73">
        <v>115000</v>
      </c>
      <c r="AH239" s="73" t="s">
        <v>38</v>
      </c>
      <c r="AI239" s="73" t="s">
        <v>38</v>
      </c>
      <c r="AJ239" s="73" t="s">
        <v>38</v>
      </c>
      <c r="AK239" s="73" t="s">
        <v>32</v>
      </c>
      <c r="AL239" s="77" t="str">
        <f>IF(ISBLANK(S239),"",IF(AJ239="Fail","Fail",IF(E239="PL4",IF(AND(T239&gt;STD_01122025!$D$3,U239&lt;STD_01122025!$D$4,OR(AF239="ND",AF239&lt;STD_01122025!$D$7),AH239="ND"),"Pass","Fail"),IF(E239="PL12",IF(AND(S239&lt;STD_01122025!$F$2,T239&gt;STD_01122025!$F$3,U239&lt;STD_01122025!$F$4,V239&gt;STD_01122025!$F$5,X239&gt;STD_01122025!$F$6,OR(AF239="ND",AF239&lt;STD_01122025!$F$7),AH239="ND"),"Pass","Fail"),IF(E239="SuperPL",IF(AND(T239&gt;STD_01122025!$H$3,U239&lt;STD_01122025!$H$4,V239&gt;STD_01122025!$H$5,X239&gt;STD_01122025!$H$6,OR(AF239="ND",AF239&lt;STD_01122025!$H$7),AH239="ND"),"Pass","Fail"),IF(E239="Flight",IF(AND(T239&gt;STD_01122025!$J$3,U239&lt;STD_01122025!$J$4,X239&gt;STD_01122025!$J$6,OR(AF239="ND",AF239&lt;STD_01122025!$J$7),AH239="ND"),"Pass","Fail"),""))))))</f>
        <v>Pass</v>
      </c>
      <c r="AM239" s="62">
        <f>IF(ISBLANK(B239),"",IFERROR(IF(VLOOKUP(B239,'Np PL4 Stock'!$A:$J,10,FALSE)="Np4",D239-VLOOKUP(B239,'Np PL4 Stock'!$A:$E,5,FALSE),D239-VLOOKUP(B239,'Np PL4 Stock'!$A:$E,5,FALSE)-1),""))</f>
        <v>21</v>
      </c>
      <c r="AN239" s="68">
        <v>9.581</v>
      </c>
      <c r="AO239" s="68">
        <v>9.814</v>
      </c>
      <c r="AP239" s="69">
        <v>100</v>
      </c>
      <c r="AQ239" s="64">
        <v>163</v>
      </c>
      <c r="AR239" s="64">
        <v>98</v>
      </c>
      <c r="AS239" s="59">
        <v>100</v>
      </c>
      <c r="AT239" s="73" t="s">
        <v>38</v>
      </c>
      <c r="AU239" s="73">
        <v>72500</v>
      </c>
      <c r="AV239" s="73" t="s">
        <v>38</v>
      </c>
      <c r="AW239" s="73" t="s">
        <v>38</v>
      </c>
      <c r="AX239" s="73" t="s">
        <v>32</v>
      </c>
      <c r="AY239" s="59">
        <v>0</v>
      </c>
      <c r="AZ239" s="59">
        <v>0</v>
      </c>
      <c r="BA239" s="59">
        <v>0</v>
      </c>
      <c r="BB239" s="59">
        <v>0</v>
      </c>
      <c r="BC239" s="59">
        <v>0</v>
      </c>
      <c r="BD239" s="59">
        <v>0</v>
      </c>
      <c r="BE239" s="84" t="s">
        <v>38</v>
      </c>
      <c r="BF239" s="84" t="s">
        <v>38</v>
      </c>
      <c r="BG239" s="84" t="s">
        <v>38</v>
      </c>
      <c r="BH239" s="84" t="s">
        <v>38</v>
      </c>
      <c r="BI239" s="85" t="s">
        <v>622</v>
      </c>
      <c r="BJ239" s="86" t="s">
        <v>286</v>
      </c>
      <c r="BK239" s="64" t="s">
        <v>501</v>
      </c>
      <c r="BL239" s="86" t="s">
        <v>177</v>
      </c>
      <c r="BM239" s="86" t="s">
        <v>178</v>
      </c>
      <c r="BN239" s="86"/>
      <c r="BO239" s="59">
        <v>16</v>
      </c>
      <c r="BP239" s="522" t="s">
        <v>623</v>
      </c>
      <c r="BQ239" s="92">
        <v>0.4</v>
      </c>
      <c r="BR239" s="93">
        <v>0.08</v>
      </c>
      <c r="BS239" s="94">
        <f t="shared" si="38"/>
        <v>0.48</v>
      </c>
      <c r="BT239" s="95">
        <v>0.217753333333333</v>
      </c>
      <c r="BU239" s="101">
        <f t="shared" si="39"/>
        <v>0.697753333333333</v>
      </c>
      <c r="BV239" s="102">
        <f t="shared" si="36"/>
        <v>6.13496932515337</v>
      </c>
      <c r="BW239" s="103">
        <v>533.333333333333</v>
      </c>
      <c r="BX239" s="104">
        <f t="shared" si="37"/>
        <v>0.00428069529652352</v>
      </c>
      <c r="BY239" s="105">
        <v>900</v>
      </c>
      <c r="BZ239" s="103" t="s">
        <v>32</v>
      </c>
      <c r="CA239" s="106" t="s">
        <v>189</v>
      </c>
      <c r="CB239" s="107" t="s">
        <v>148</v>
      </c>
      <c r="CC239" s="112" t="s">
        <v>149</v>
      </c>
      <c r="CD239" s="106"/>
      <c r="CE239" s="103" t="s">
        <v>192</v>
      </c>
      <c r="CF239" s="123"/>
      <c r="CG239" s="115">
        <v>2000019954</v>
      </c>
    </row>
    <row r="240" spans="1:85">
      <c r="A240" s="53" t="str">
        <f t="shared" si="41"/>
        <v>E1-06-03-45767</v>
      </c>
      <c r="B240" s="47" t="str">
        <f t="shared" si="31"/>
        <v>E1-06-03</v>
      </c>
      <c r="C240" s="48" t="s">
        <v>43</v>
      </c>
      <c r="D240" s="49">
        <v>45767</v>
      </c>
      <c r="E240" s="50" t="s">
        <v>14</v>
      </c>
      <c r="F240" s="51" t="s">
        <v>15</v>
      </c>
      <c r="G240" s="59">
        <v>3</v>
      </c>
      <c r="H240" s="51" t="s">
        <v>215</v>
      </c>
      <c r="I240" s="59">
        <v>6</v>
      </c>
      <c r="J240" s="60">
        <f>IF(ISBLANK(H240),"",IFERROR(VLOOKUP(B240,'Np PL4 Stock'!$A:$D,4,FALSE),""))</f>
        <v>45746</v>
      </c>
      <c r="K240" s="61">
        <f>IF(ISBLANK(H240),"",SUMIF('Np PL4 Stock'!$A:$A,B240,'Np PL4 Stock'!$N:$N))</f>
        <v>1</v>
      </c>
      <c r="L240" s="62">
        <f>IF(ISBLANK(H240),"",VLOOKUP(LEFT(B240,5),Unit!A:B,2,FALSE))</f>
        <v>10</v>
      </c>
      <c r="M240" s="63" t="str">
        <f>IF(ISBLANK(H240),"",IFERROR(VLOOKUP(B240,'Np PL4 Stock'!$A:$T,20,FALSE),""))</f>
        <v>V1-MB1</v>
      </c>
      <c r="N240" s="63" t="str">
        <f>IF(ISBLANK(H240),"",IFERROR(VLOOKUP(B240,'Np PL4 Stock'!$A:$U,21,FALSE),""))</f>
        <v>SIS</v>
      </c>
      <c r="O240" s="62">
        <f t="shared" si="32"/>
        <v>100</v>
      </c>
      <c r="P240" s="62">
        <f t="shared" si="33"/>
        <v>0.000107565</v>
      </c>
      <c r="Q240" s="67">
        <f t="shared" si="34"/>
        <v>1.07565e-6</v>
      </c>
      <c r="R240" s="67">
        <f t="shared" si="35"/>
        <v>1.4771645e-6</v>
      </c>
      <c r="S240" s="64">
        <v>14</v>
      </c>
      <c r="T240" s="68">
        <v>7.502</v>
      </c>
      <c r="U240" s="68">
        <v>6.701</v>
      </c>
      <c r="V240" s="69">
        <v>89.286</v>
      </c>
      <c r="W240" s="59">
        <v>430</v>
      </c>
      <c r="X240" s="64">
        <v>94</v>
      </c>
      <c r="Y240" s="59">
        <v>100</v>
      </c>
      <c r="Z240" s="59">
        <v>84</v>
      </c>
      <c r="AA240" s="59">
        <v>0</v>
      </c>
      <c r="AB240" s="59">
        <v>0</v>
      </c>
      <c r="AC240" s="59">
        <v>0</v>
      </c>
      <c r="AD240" s="59">
        <v>0</v>
      </c>
      <c r="AE240" s="59">
        <v>100</v>
      </c>
      <c r="AF240" s="73" t="s">
        <v>38</v>
      </c>
      <c r="AG240" s="73">
        <v>85000</v>
      </c>
      <c r="AH240" s="73" t="s">
        <v>38</v>
      </c>
      <c r="AI240" s="73" t="s">
        <v>38</v>
      </c>
      <c r="AJ240" s="73" t="s">
        <v>38</v>
      </c>
      <c r="AK240" s="73" t="s">
        <v>32</v>
      </c>
      <c r="AL240" s="77" t="str">
        <f>IF(ISBLANK(S240),"",IF(AJ240="Fail","Fail",IF(E240="PL4",IF(AND(T240&gt;STD_01122025!$D$3,U240&lt;STD_01122025!$D$4,OR(AF240="ND",AF240&lt;STD_01122025!$D$7),AH240="ND"),"Pass","Fail"),IF(E240="PL12",IF(AND(S240&lt;STD_01122025!$F$2,T240&gt;STD_01122025!$F$3,U240&lt;STD_01122025!$F$4,V240&gt;STD_01122025!$F$5,X240&gt;STD_01122025!$F$6,OR(AF240="ND",AF240&lt;STD_01122025!$F$7),AH240="ND"),"Pass","Fail"),IF(E240="SuperPL",IF(AND(T240&gt;STD_01122025!$H$3,U240&lt;STD_01122025!$H$4,V240&gt;STD_01122025!$H$5,X240&gt;STD_01122025!$H$6,OR(AF240="ND",AF240&lt;STD_01122025!$H$7),AH240="ND"),"Pass","Fail"),IF(E240="Flight",IF(AND(T240&gt;STD_01122025!$J$3,U240&lt;STD_01122025!$J$4,X240&gt;STD_01122025!$J$6,OR(AF240="ND",AF240&lt;STD_01122025!$J$7),AH240="ND"),"Pass","Fail"),""))))))</f>
        <v>Pass</v>
      </c>
      <c r="AM240" s="62">
        <f>IF(ISBLANK(B240),"",IFERROR(IF(VLOOKUP(B240,'Np PL4 Stock'!$A:$J,10,FALSE)="Np4",D240-VLOOKUP(B240,'Np PL4 Stock'!$A:$E,5,FALSE),D240-VLOOKUP(B240,'Np PL4 Stock'!$A:$E,5,FALSE)-1),""))</f>
        <v>21</v>
      </c>
      <c r="AN240" s="68">
        <v>9.188</v>
      </c>
      <c r="AO240" s="68">
        <v>8.388</v>
      </c>
      <c r="AP240" s="69">
        <v>100</v>
      </c>
      <c r="AQ240" s="64">
        <v>197</v>
      </c>
      <c r="AR240" s="64">
        <v>98</v>
      </c>
      <c r="AS240" s="59">
        <v>100</v>
      </c>
      <c r="AT240" s="73">
        <v>48000</v>
      </c>
      <c r="AU240" s="73">
        <v>9000</v>
      </c>
      <c r="AV240" s="73" t="s">
        <v>38</v>
      </c>
      <c r="AW240" s="73" t="s">
        <v>38</v>
      </c>
      <c r="AX240" s="73" t="s">
        <v>32</v>
      </c>
      <c r="AY240" s="59">
        <v>0</v>
      </c>
      <c r="AZ240" s="59">
        <v>0</v>
      </c>
      <c r="BA240" s="59">
        <v>0</v>
      </c>
      <c r="BB240" s="59">
        <v>0</v>
      </c>
      <c r="BC240" s="59">
        <v>0</v>
      </c>
      <c r="BD240" s="59">
        <v>0</v>
      </c>
      <c r="BE240" s="84" t="s">
        <v>38</v>
      </c>
      <c r="BF240" s="84" t="s">
        <v>38</v>
      </c>
      <c r="BG240" s="84" t="s">
        <v>38</v>
      </c>
      <c r="BH240" s="84" t="s">
        <v>38</v>
      </c>
      <c r="BI240" s="85" t="s">
        <v>522</v>
      </c>
      <c r="BJ240" s="86" t="s">
        <v>262</v>
      </c>
      <c r="BK240" s="64" t="s">
        <v>523</v>
      </c>
      <c r="BL240" s="86" t="s">
        <v>155</v>
      </c>
      <c r="BM240" s="86" t="s">
        <v>178</v>
      </c>
      <c r="BN240" s="86"/>
      <c r="BO240" s="59">
        <v>10</v>
      </c>
      <c r="BP240" s="522" t="s">
        <v>624</v>
      </c>
      <c r="BQ240" s="92">
        <v>0.349375</v>
      </c>
      <c r="BR240" s="93">
        <v>0.069875</v>
      </c>
      <c r="BS240" s="94">
        <f t="shared" si="38"/>
        <v>0.41925</v>
      </c>
      <c r="BT240" s="95">
        <v>0.1649525</v>
      </c>
      <c r="BU240" s="101">
        <f t="shared" si="39"/>
        <v>0.5842025</v>
      </c>
      <c r="BV240" s="102">
        <f t="shared" si="36"/>
        <v>5.07614213197969</v>
      </c>
      <c r="BW240" s="103">
        <v>419.25</v>
      </c>
      <c r="BX240" s="104">
        <f t="shared" si="37"/>
        <v>0.00296549492385787</v>
      </c>
      <c r="BY240" s="105">
        <v>1000</v>
      </c>
      <c r="BZ240" s="103" t="s">
        <v>32</v>
      </c>
      <c r="CA240" s="106" t="s">
        <v>189</v>
      </c>
      <c r="CB240" s="107" t="s">
        <v>148</v>
      </c>
      <c r="CC240" s="112" t="s">
        <v>149</v>
      </c>
      <c r="CD240" s="106"/>
      <c r="CE240" s="103" t="s">
        <v>192</v>
      </c>
      <c r="CF240" s="123"/>
      <c r="CG240" s="114">
        <v>2000028739</v>
      </c>
    </row>
    <row r="241" spans="1:85">
      <c r="A241" s="53" t="str">
        <f t="shared" si="41"/>
        <v>E1-07-03-45767</v>
      </c>
      <c r="B241" s="47" t="str">
        <f t="shared" si="31"/>
        <v>E1-07-03</v>
      </c>
      <c r="C241" s="48" t="s">
        <v>43</v>
      </c>
      <c r="D241" s="49">
        <v>45767</v>
      </c>
      <c r="E241" s="50" t="s">
        <v>14</v>
      </c>
      <c r="F241" s="51" t="s">
        <v>15</v>
      </c>
      <c r="G241" s="59">
        <v>3</v>
      </c>
      <c r="H241" s="51" t="s">
        <v>215</v>
      </c>
      <c r="I241" s="59">
        <v>7</v>
      </c>
      <c r="J241" s="60">
        <f>IF(ISBLANK(H241),"",IFERROR(VLOOKUP(B241,'Np PL4 Stock'!$A:$D,4,FALSE),""))</f>
        <v>45746</v>
      </c>
      <c r="K241" s="61">
        <f>IF(ISBLANK(H241),"",SUMIF('Np PL4 Stock'!$A:$A,B241,'Np PL4 Stock'!$N:$N))</f>
        <v>1</v>
      </c>
      <c r="L241" s="62">
        <f>IF(ISBLANK(H241),"",VLOOKUP(LEFT(B241,5),Unit!A:B,2,FALSE))</f>
        <v>10</v>
      </c>
      <c r="M241" s="63" t="str">
        <f>IF(ISBLANK(H241),"",IFERROR(VLOOKUP(B241,'Np PL4 Stock'!$A:$T,20,FALSE),""))</f>
        <v>V1-MB1</v>
      </c>
      <c r="N241" s="63" t="str">
        <f>IF(ISBLANK(H241),"",IFERROR(VLOOKUP(B241,'Np PL4 Stock'!$A:$U,21,FALSE),""))</f>
        <v>SIS</v>
      </c>
      <c r="O241" s="62">
        <f t="shared" si="32"/>
        <v>100</v>
      </c>
      <c r="P241" s="62">
        <f t="shared" si="33"/>
        <v>3.12e-5</v>
      </c>
      <c r="Q241" s="67">
        <f t="shared" si="34"/>
        <v>9.62e-7</v>
      </c>
      <c r="R241" s="67">
        <f t="shared" si="35"/>
        <v>1.32602e-6</v>
      </c>
      <c r="S241" s="64">
        <v>13</v>
      </c>
      <c r="T241" s="68">
        <v>7.521</v>
      </c>
      <c r="U241" s="68">
        <v>8.229</v>
      </c>
      <c r="V241" s="69">
        <v>76.25</v>
      </c>
      <c r="W241" s="59">
        <v>428</v>
      </c>
      <c r="X241" s="64">
        <v>96</v>
      </c>
      <c r="Y241" s="59">
        <v>100</v>
      </c>
      <c r="Z241" s="59">
        <v>92</v>
      </c>
      <c r="AA241" s="59">
        <v>0</v>
      </c>
      <c r="AB241" s="59">
        <v>0</v>
      </c>
      <c r="AC241" s="59">
        <v>0</v>
      </c>
      <c r="AD241" s="59">
        <v>0</v>
      </c>
      <c r="AE241" s="59">
        <v>100</v>
      </c>
      <c r="AF241" s="73" t="s">
        <v>38</v>
      </c>
      <c r="AG241" s="73">
        <v>100000</v>
      </c>
      <c r="AH241" s="73" t="s">
        <v>38</v>
      </c>
      <c r="AI241" s="73" t="s">
        <v>38</v>
      </c>
      <c r="AJ241" s="73" t="s">
        <v>38</v>
      </c>
      <c r="AK241" s="73" t="s">
        <v>32</v>
      </c>
      <c r="AL241" s="77" t="str">
        <f>IF(ISBLANK(S241),"",IF(AJ241="Fail","Fail",IF(E241="PL4",IF(AND(T241&gt;STD_01122025!$D$3,U241&lt;STD_01122025!$D$4,OR(AF241="ND",AF241&lt;STD_01122025!$D$7),AH241="ND"),"Pass","Fail"),IF(E241="PL12",IF(AND(S241&lt;STD_01122025!$F$2,T241&gt;STD_01122025!$F$3,U241&lt;STD_01122025!$F$4,V241&gt;STD_01122025!$F$5,X241&gt;STD_01122025!$F$6,OR(AF241="ND",AF241&lt;STD_01122025!$F$7),AH241="ND"),"Pass","Fail"),IF(E241="SuperPL",IF(AND(T241&gt;STD_01122025!$H$3,U241&lt;STD_01122025!$H$4,V241&gt;STD_01122025!$H$5,X241&gt;STD_01122025!$H$6,OR(AF241="ND",AF241&lt;STD_01122025!$H$7),AH241="ND"),"Pass","Fail"),IF(E241="Flight",IF(AND(T241&gt;STD_01122025!$J$3,U241&lt;STD_01122025!$J$4,X241&gt;STD_01122025!$J$6,OR(AF241="ND",AF241&lt;STD_01122025!$J$7),AH241="ND"),"Pass","Fail"),""))))))</f>
        <v>Pass</v>
      </c>
      <c r="AM241" s="62">
        <f>IF(ISBLANK(B241),"",IFERROR(IF(VLOOKUP(B241,'Np PL4 Stock'!$A:$J,10,FALSE)="Np4",D241-VLOOKUP(B241,'Np PL4 Stock'!$A:$E,5,FALSE),D241-VLOOKUP(B241,'Np PL4 Stock'!$A:$E,5,FALSE)-1),""))</f>
        <v>21</v>
      </c>
      <c r="AN241" s="68">
        <v>9.332</v>
      </c>
      <c r="AO241" s="68">
        <v>9.41</v>
      </c>
      <c r="AP241" s="69">
        <v>100</v>
      </c>
      <c r="AQ241" s="64">
        <v>184</v>
      </c>
      <c r="AR241" s="64">
        <v>99</v>
      </c>
      <c r="AS241" s="59">
        <v>100</v>
      </c>
      <c r="AT241" s="73" t="s">
        <v>38</v>
      </c>
      <c r="AU241" s="73">
        <v>66000</v>
      </c>
      <c r="AV241" s="73" t="s">
        <v>38</v>
      </c>
      <c r="AW241" s="73" t="s">
        <v>38</v>
      </c>
      <c r="AX241" s="73" t="s">
        <v>32</v>
      </c>
      <c r="AY241" s="59">
        <v>0</v>
      </c>
      <c r="AZ241" s="59">
        <v>0</v>
      </c>
      <c r="BA241" s="59">
        <v>0</v>
      </c>
      <c r="BB241" s="59">
        <v>0</v>
      </c>
      <c r="BC241" s="59">
        <v>0</v>
      </c>
      <c r="BD241" s="59">
        <v>0</v>
      </c>
      <c r="BE241" s="84" t="s">
        <v>38</v>
      </c>
      <c r="BF241" s="84" t="s">
        <v>38</v>
      </c>
      <c r="BG241" s="84" t="s">
        <v>38</v>
      </c>
      <c r="BH241" s="84" t="s">
        <v>38</v>
      </c>
      <c r="BI241" s="85" t="s">
        <v>522</v>
      </c>
      <c r="BJ241" s="86" t="s">
        <v>262</v>
      </c>
      <c r="BK241" s="64" t="s">
        <v>523</v>
      </c>
      <c r="BL241" s="86" t="s">
        <v>155</v>
      </c>
      <c r="BM241" s="86" t="s">
        <v>178</v>
      </c>
      <c r="BN241" s="86"/>
      <c r="BO241" s="59">
        <v>20</v>
      </c>
      <c r="BP241" s="522" t="s">
        <v>624</v>
      </c>
      <c r="BQ241" s="92">
        <v>0.26</v>
      </c>
      <c r="BR241" s="93">
        <v>0.052</v>
      </c>
      <c r="BS241" s="94">
        <f t="shared" si="38"/>
        <v>0.312</v>
      </c>
      <c r="BT241" s="95">
        <v>0.12292</v>
      </c>
      <c r="BU241" s="101">
        <f t="shared" si="39"/>
        <v>0.43492</v>
      </c>
      <c r="BV241" s="102">
        <f t="shared" si="36"/>
        <v>5.43478260869565</v>
      </c>
      <c r="BW241" s="103">
        <v>312</v>
      </c>
      <c r="BX241" s="104">
        <f t="shared" si="37"/>
        <v>0.00236369565217391</v>
      </c>
      <c r="BY241" s="105">
        <v>1000</v>
      </c>
      <c r="BZ241" s="103" t="s">
        <v>32</v>
      </c>
      <c r="CA241" s="106" t="s">
        <v>189</v>
      </c>
      <c r="CB241" s="107" t="s">
        <v>148</v>
      </c>
      <c r="CC241" s="112" t="s">
        <v>149</v>
      </c>
      <c r="CD241" s="106"/>
      <c r="CE241" s="103" t="s">
        <v>192</v>
      </c>
      <c r="CF241" s="123"/>
      <c r="CG241" s="114">
        <v>2000028739</v>
      </c>
    </row>
    <row r="242" spans="1:85">
      <c r="A242" s="53" t="str">
        <f t="shared" si="41"/>
        <v>E1-11-03-45767</v>
      </c>
      <c r="B242" s="47" t="str">
        <f t="shared" si="31"/>
        <v>E1-11-03</v>
      </c>
      <c r="C242" s="48" t="s">
        <v>43</v>
      </c>
      <c r="D242" s="49">
        <v>45767</v>
      </c>
      <c r="E242" s="50" t="s">
        <v>14</v>
      </c>
      <c r="F242" s="51" t="s">
        <v>15</v>
      </c>
      <c r="G242" s="59">
        <v>3</v>
      </c>
      <c r="H242" s="51" t="s">
        <v>215</v>
      </c>
      <c r="I242" s="59">
        <v>11</v>
      </c>
      <c r="J242" s="60">
        <f>IF(ISBLANK(H242),"",IFERROR(VLOOKUP(B242,'Np PL4 Stock'!$A:$D,4,FALSE),""))</f>
        <v>45746</v>
      </c>
      <c r="K242" s="61">
        <f>IF(ISBLANK(H242),"",SUMIF('Np PL4 Stock'!$A:$A,B242,'Np PL4 Stock'!$N:$N))</f>
        <v>0.7</v>
      </c>
      <c r="L242" s="62">
        <f>IF(ISBLANK(H242),"",VLOOKUP(LEFT(B242,5),Unit!A:B,2,FALSE))</f>
        <v>10</v>
      </c>
      <c r="M242" s="63" t="str">
        <f>IF(ISBLANK(H242),"",IFERROR(VLOOKUP(B242,'Np PL4 Stock'!$A:$T,20,FALSE),""))</f>
        <v>V1-MD1</v>
      </c>
      <c r="N242" s="63" t="str">
        <f>IF(ISBLANK(H242),"",IFERROR(VLOOKUP(B242,'Np PL4 Stock'!$A:$U,21,FALSE),""))</f>
        <v>Konabay</v>
      </c>
      <c r="O242" s="62">
        <f t="shared" si="32"/>
        <v>70</v>
      </c>
      <c r="P242" s="62">
        <f t="shared" si="33"/>
        <v>6e-5</v>
      </c>
      <c r="Q242" s="67">
        <f t="shared" si="34"/>
        <v>8.57142857142857e-7</v>
      </c>
      <c r="R242" s="67">
        <f t="shared" si="35"/>
        <v>1.16737142857143e-6</v>
      </c>
      <c r="S242" s="64">
        <v>12</v>
      </c>
      <c r="T242" s="68">
        <v>7.513</v>
      </c>
      <c r="U242" s="68">
        <v>7.626</v>
      </c>
      <c r="V242" s="69">
        <v>81.69</v>
      </c>
      <c r="W242" s="59">
        <v>427</v>
      </c>
      <c r="X242" s="59">
        <v>97</v>
      </c>
      <c r="Y242" s="59">
        <v>100</v>
      </c>
      <c r="Z242" s="59">
        <v>88</v>
      </c>
      <c r="AA242" s="59">
        <v>0</v>
      </c>
      <c r="AB242" s="59">
        <v>0</v>
      </c>
      <c r="AC242" s="59">
        <v>0</v>
      </c>
      <c r="AD242" s="59">
        <v>0</v>
      </c>
      <c r="AE242" s="59">
        <v>100</v>
      </c>
      <c r="AF242" s="73" t="s">
        <v>38</v>
      </c>
      <c r="AG242" s="73">
        <v>120000</v>
      </c>
      <c r="AH242" s="73" t="s">
        <v>38</v>
      </c>
      <c r="AI242" s="73" t="s">
        <v>38</v>
      </c>
      <c r="AJ242" s="73" t="s">
        <v>38</v>
      </c>
      <c r="AK242" s="73" t="s">
        <v>32</v>
      </c>
      <c r="AL242" s="77" t="str">
        <f>IF(ISBLANK(S242),"",IF(AJ242="Fail","Fail",IF(E242="PL4",IF(AND(T242&gt;STD_01122025!$D$3,U242&lt;STD_01122025!$D$4,OR(AF242="ND",AF242&lt;STD_01122025!$D$7),AH242="ND"),"Pass","Fail"),IF(E242="PL12",IF(AND(S242&lt;STD_01122025!$F$2,T242&gt;STD_01122025!$F$3,U242&lt;STD_01122025!$F$4,V242&gt;STD_01122025!$F$5,X242&gt;STD_01122025!$F$6,OR(AF242="ND",AF242&lt;STD_01122025!$F$7),AH242="ND"),"Pass","Fail"),IF(E242="SuperPL",IF(AND(T242&gt;STD_01122025!$H$3,U242&lt;STD_01122025!$H$4,V242&gt;STD_01122025!$H$5,X242&gt;STD_01122025!$H$6,OR(AF242="ND",AF242&lt;STD_01122025!$H$7),AH242="ND"),"Pass","Fail"),IF(E242="Flight",IF(AND(T242&gt;STD_01122025!$J$3,U242&lt;STD_01122025!$J$4,X242&gt;STD_01122025!$J$6,OR(AF242="ND",AF242&lt;STD_01122025!$J$7),AH242="ND"),"Pass","Fail"),""))))))</f>
        <v>Pass</v>
      </c>
      <c r="AM242" s="62">
        <f>IF(ISBLANK(B242),"",IFERROR(IF(VLOOKUP(B242,'Np PL4 Stock'!$A:$J,10,FALSE)="Np4",D242-VLOOKUP(B242,'Np PL4 Stock'!$A:$E,5,FALSE),D242-VLOOKUP(B242,'Np PL4 Stock'!$A:$E,5,FALSE)-1),""))</f>
        <v>21</v>
      </c>
      <c r="AN242" s="68">
        <v>9.398</v>
      </c>
      <c r="AO242" s="68">
        <v>9.646</v>
      </c>
      <c r="AP242" s="69">
        <v>100</v>
      </c>
      <c r="AQ242" s="64">
        <v>178</v>
      </c>
      <c r="AR242" s="64">
        <v>98</v>
      </c>
      <c r="AS242" s="59">
        <v>100</v>
      </c>
      <c r="AT242" s="73" t="s">
        <v>38</v>
      </c>
      <c r="AU242" s="73">
        <v>59500</v>
      </c>
      <c r="AV242" s="73" t="s">
        <v>38</v>
      </c>
      <c r="AW242" s="73" t="s">
        <v>38</v>
      </c>
      <c r="AX242" s="73" t="s">
        <v>32</v>
      </c>
      <c r="AY242" s="59">
        <v>0</v>
      </c>
      <c r="AZ242" s="59">
        <v>0</v>
      </c>
      <c r="BA242" s="59">
        <v>0</v>
      </c>
      <c r="BB242" s="59">
        <v>0</v>
      </c>
      <c r="BC242" s="59">
        <v>0</v>
      </c>
      <c r="BD242" s="59">
        <v>0</v>
      </c>
      <c r="BE242" s="84" t="s">
        <v>38</v>
      </c>
      <c r="BF242" s="84" t="s">
        <v>38</v>
      </c>
      <c r="BG242" s="84" t="s">
        <v>38</v>
      </c>
      <c r="BH242" s="84" t="s">
        <v>38</v>
      </c>
      <c r="BI242" s="85" t="s">
        <v>562</v>
      </c>
      <c r="BJ242" s="86" t="s">
        <v>262</v>
      </c>
      <c r="BK242" s="64" t="s">
        <v>523</v>
      </c>
      <c r="BL242" s="86" t="s">
        <v>155</v>
      </c>
      <c r="BM242" s="86" t="s">
        <v>178</v>
      </c>
      <c r="BN242" s="86"/>
      <c r="BO242" s="59">
        <v>14</v>
      </c>
      <c r="BP242" s="522" t="s">
        <v>625</v>
      </c>
      <c r="BQ242" s="92">
        <v>0.5</v>
      </c>
      <c r="BR242" s="93">
        <v>0.1</v>
      </c>
      <c r="BS242" s="94">
        <f t="shared" si="38"/>
        <v>0.6</v>
      </c>
      <c r="BT242" s="95">
        <v>0.21716</v>
      </c>
      <c r="BU242" s="101">
        <f t="shared" si="39"/>
        <v>0.81716</v>
      </c>
      <c r="BV242" s="102">
        <f t="shared" si="36"/>
        <v>5.61797752808989</v>
      </c>
      <c r="BW242" s="103">
        <v>600</v>
      </c>
      <c r="BX242" s="104">
        <f t="shared" si="37"/>
        <v>0.00459078651685393</v>
      </c>
      <c r="BY242" s="105">
        <v>1000</v>
      </c>
      <c r="BZ242" s="103" t="s">
        <v>32</v>
      </c>
      <c r="CA242" s="106" t="s">
        <v>189</v>
      </c>
      <c r="CB242" s="107" t="s">
        <v>148</v>
      </c>
      <c r="CC242" s="112" t="s">
        <v>149</v>
      </c>
      <c r="CD242" s="106"/>
      <c r="CE242" s="103" t="s">
        <v>192</v>
      </c>
      <c r="CF242" s="123"/>
      <c r="CG242" s="114">
        <v>2000016766</v>
      </c>
    </row>
    <row r="243" spans="1:85">
      <c r="A243" s="53" t="str">
        <f t="shared" si="41"/>
        <v>E1-09-03-45769</v>
      </c>
      <c r="B243" s="47" t="str">
        <f t="shared" si="31"/>
        <v>E1-09-03</v>
      </c>
      <c r="C243" s="48" t="s">
        <v>43</v>
      </c>
      <c r="D243" s="49">
        <v>45769</v>
      </c>
      <c r="E243" s="50" t="s">
        <v>14</v>
      </c>
      <c r="F243" s="51" t="s">
        <v>15</v>
      </c>
      <c r="G243" s="59">
        <v>3</v>
      </c>
      <c r="H243" s="51" t="s">
        <v>215</v>
      </c>
      <c r="I243" s="59">
        <v>9</v>
      </c>
      <c r="J243" s="60">
        <f>IF(ISBLANK(H243),"",IFERROR(VLOOKUP(B243,'Np PL4 Stock'!$A:$D,4,FALSE),""))</f>
        <v>45746</v>
      </c>
      <c r="K243" s="61">
        <f>IF(ISBLANK(H243),"",SUMIF('Np PL4 Stock'!$A:$A,B243,'Np PL4 Stock'!$N:$N))</f>
        <v>1</v>
      </c>
      <c r="L243" s="62">
        <f>IF(ISBLANK(H243),"",VLOOKUP(LEFT(B243,5),Unit!A:B,2,FALSE))</f>
        <v>10</v>
      </c>
      <c r="M243" s="63" t="str">
        <f>IF(ISBLANK(H243),"",IFERROR(VLOOKUP(B243,'Np PL4 Stock'!$A:$T,20,FALSE),""))</f>
        <v>V1-MB1</v>
      </c>
      <c r="N243" s="63" t="str">
        <f>IF(ISBLANK(H243),"",IFERROR(VLOOKUP(B243,'Np PL4 Stock'!$A:$U,21,FALSE),""))</f>
        <v>SIS</v>
      </c>
      <c r="O243" s="62">
        <f t="shared" si="32"/>
        <v>100</v>
      </c>
      <c r="P243" s="62">
        <f t="shared" si="33"/>
        <v>0.00012</v>
      </c>
      <c r="Q243" s="67">
        <f t="shared" si="34"/>
        <v>1.2e-6</v>
      </c>
      <c r="R243" s="67">
        <f t="shared" si="35"/>
        <v>1.717626e-6</v>
      </c>
      <c r="S243" s="64">
        <v>13</v>
      </c>
      <c r="T243" s="68">
        <v>7.52</v>
      </c>
      <c r="U243" s="68">
        <v>8.83</v>
      </c>
      <c r="V243" s="69">
        <v>77.273</v>
      </c>
      <c r="W243" s="59">
        <v>426</v>
      </c>
      <c r="X243" s="64">
        <v>95</v>
      </c>
      <c r="Y243" s="59">
        <v>100</v>
      </c>
      <c r="Z243" s="59">
        <v>92</v>
      </c>
      <c r="AA243" s="59">
        <v>0</v>
      </c>
      <c r="AB243" s="59">
        <v>0</v>
      </c>
      <c r="AC243" s="59">
        <v>0</v>
      </c>
      <c r="AD243" s="59">
        <v>0</v>
      </c>
      <c r="AE243" s="59">
        <v>100</v>
      </c>
      <c r="AF243" s="73" t="s">
        <v>38</v>
      </c>
      <c r="AG243" s="73">
        <v>95000</v>
      </c>
      <c r="AH243" s="73" t="s">
        <v>38</v>
      </c>
      <c r="AI243" s="73" t="s">
        <v>38</v>
      </c>
      <c r="AJ243" s="73" t="s">
        <v>38</v>
      </c>
      <c r="AK243" s="73" t="s">
        <v>32</v>
      </c>
      <c r="AL243" s="77" t="str">
        <f>IF(ISBLANK(S243),"",IF(AJ243="Fail","Fail",IF(E243="PL4",IF(AND(T243&gt;STD_01122025!$D$3,U243&lt;STD_01122025!$D$4,OR(AF243="ND",AF243&lt;STD_01122025!$D$7),AH243="ND"),"Pass","Fail"),IF(E243="PL12",IF(AND(S243&lt;STD_01122025!$F$2,T243&gt;STD_01122025!$F$3,U243&lt;STD_01122025!$F$4,V243&gt;STD_01122025!$F$5,X243&gt;STD_01122025!$F$6,OR(AF243="ND",AF243&lt;STD_01122025!$F$7),AH243="ND"),"Pass","Fail"),IF(E243="SuperPL",IF(AND(T243&gt;STD_01122025!$H$3,U243&lt;STD_01122025!$H$4,V243&gt;STD_01122025!$H$5,X243&gt;STD_01122025!$H$6,OR(AF243="ND",AF243&lt;STD_01122025!$H$7),AH243="ND"),"Pass","Fail"),IF(E243="Flight",IF(AND(T243&gt;STD_01122025!$J$3,U243&lt;STD_01122025!$J$4,X243&gt;STD_01122025!$J$6,OR(AF243="ND",AF243&lt;STD_01122025!$J$7),AH243="ND"),"Pass","Fail"),""))))))</f>
        <v>Pass</v>
      </c>
      <c r="AM243" s="62">
        <f>IF(ISBLANK(B243),"",IFERROR(IF(VLOOKUP(B243,'Np PL4 Stock'!$A:$J,10,FALSE)="Np4",D243-VLOOKUP(B243,'Np PL4 Stock'!$A:$E,5,FALSE),D243-VLOOKUP(B243,'Np PL4 Stock'!$A:$E,5,FALSE)-1),""))</f>
        <v>23</v>
      </c>
      <c r="AN243" s="68">
        <v>9.62</v>
      </c>
      <c r="AO243" s="68">
        <v>8.98</v>
      </c>
      <c r="AP243" s="69">
        <v>100</v>
      </c>
      <c r="AQ243" s="64">
        <v>154</v>
      </c>
      <c r="AR243" s="64">
        <v>98</v>
      </c>
      <c r="AS243" s="59">
        <v>100</v>
      </c>
      <c r="AT243" s="73">
        <v>2000</v>
      </c>
      <c r="AU243" s="73">
        <v>19500</v>
      </c>
      <c r="AV243" s="73" t="s">
        <v>38</v>
      </c>
      <c r="AW243" s="73" t="s">
        <v>38</v>
      </c>
      <c r="AX243" s="73" t="s">
        <v>32</v>
      </c>
      <c r="AY243" s="59">
        <v>0</v>
      </c>
      <c r="AZ243" s="59">
        <v>0</v>
      </c>
      <c r="BA243" s="59">
        <v>0</v>
      </c>
      <c r="BB243" s="59">
        <v>0</v>
      </c>
      <c r="BC243" s="59">
        <v>0</v>
      </c>
      <c r="BD243" s="59">
        <v>0</v>
      </c>
      <c r="BE243" s="84" t="s">
        <v>38</v>
      </c>
      <c r="BF243" s="84" t="s">
        <v>38</v>
      </c>
      <c r="BG243" s="84" t="s">
        <v>38</v>
      </c>
      <c r="BH243" s="84" t="s">
        <v>38</v>
      </c>
      <c r="BI243" s="85" t="s">
        <v>529</v>
      </c>
      <c r="BJ243" s="86" t="s">
        <v>261</v>
      </c>
      <c r="BK243" s="64" t="s">
        <v>495</v>
      </c>
      <c r="BL243" s="86" t="s">
        <v>155</v>
      </c>
      <c r="BM243" s="86" t="s">
        <v>178</v>
      </c>
      <c r="BN243" s="86"/>
      <c r="BO243" s="59">
        <v>14</v>
      </c>
      <c r="BP243" s="522" t="s">
        <v>626</v>
      </c>
      <c r="BQ243" s="92">
        <v>1</v>
      </c>
      <c r="BR243" s="93">
        <v>0.2</v>
      </c>
      <c r="BS243" s="94">
        <f t="shared" si="38"/>
        <v>1.2</v>
      </c>
      <c r="BT243" s="95">
        <v>0.517626</v>
      </c>
      <c r="BU243" s="101">
        <f t="shared" si="39"/>
        <v>1.717626</v>
      </c>
      <c r="BV243" s="102">
        <f t="shared" si="36"/>
        <v>6.49350649350649</v>
      </c>
      <c r="BW243" s="103">
        <v>1334</v>
      </c>
      <c r="BX243" s="104">
        <f t="shared" si="37"/>
        <v>0.0111534155844156</v>
      </c>
      <c r="BY243" s="105">
        <v>900</v>
      </c>
      <c r="BZ243" s="103" t="s">
        <v>32</v>
      </c>
      <c r="CA243" s="106" t="s">
        <v>189</v>
      </c>
      <c r="CB243" s="107" t="s">
        <v>148</v>
      </c>
      <c r="CC243" s="112" t="s">
        <v>149</v>
      </c>
      <c r="CD243" s="106"/>
      <c r="CE243" s="103" t="s">
        <v>192</v>
      </c>
      <c r="CF243" s="123"/>
      <c r="CG243" s="115">
        <v>2000026430</v>
      </c>
    </row>
    <row r="244" spans="1:85">
      <c r="A244" s="53" t="str">
        <f t="shared" si="41"/>
        <v>E1-10-03-45769</v>
      </c>
      <c r="B244" s="47" t="str">
        <f t="shared" si="31"/>
        <v>E1-10-03</v>
      </c>
      <c r="C244" s="48" t="s">
        <v>43</v>
      </c>
      <c r="D244" s="49">
        <v>45769</v>
      </c>
      <c r="E244" s="50" t="s">
        <v>14</v>
      </c>
      <c r="F244" s="51" t="s">
        <v>15</v>
      </c>
      <c r="G244" s="59">
        <v>3</v>
      </c>
      <c r="H244" s="51" t="s">
        <v>215</v>
      </c>
      <c r="I244" s="59">
        <v>10</v>
      </c>
      <c r="J244" s="60">
        <f>IF(ISBLANK(H244),"",IFERROR(VLOOKUP(B244,'Np PL4 Stock'!$A:$D,4,FALSE),""))</f>
        <v>45746</v>
      </c>
      <c r="K244" s="61">
        <f>IF(ISBLANK(H244),"",SUMIF('Np PL4 Stock'!$A:$A,B244,'Np PL4 Stock'!$N:$N))</f>
        <v>0.7</v>
      </c>
      <c r="L244" s="62">
        <f>IF(ISBLANK(H244),"",VLOOKUP(LEFT(B244,5),Unit!A:B,2,FALSE))</f>
        <v>10</v>
      </c>
      <c r="M244" s="63" t="str">
        <f>IF(ISBLANK(H244),"",IFERROR(VLOOKUP(B244,'Np PL4 Stock'!$A:$T,20,FALSE),""))</f>
        <v>V1-MD1</v>
      </c>
      <c r="N244" s="63" t="str">
        <f>IF(ISBLANK(H244),"",IFERROR(VLOOKUP(B244,'Np PL4 Stock'!$A:$U,21,FALSE),""))</f>
        <v>Konabay</v>
      </c>
      <c r="O244" s="62">
        <f t="shared" si="32"/>
        <v>70</v>
      </c>
      <c r="P244" s="62">
        <f t="shared" si="33"/>
        <v>6.6e-5</v>
      </c>
      <c r="Q244" s="67">
        <f t="shared" si="34"/>
        <v>9.42857142857143e-7</v>
      </c>
      <c r="R244" s="67">
        <f t="shared" si="35"/>
        <v>1.33861714285714e-6</v>
      </c>
      <c r="S244" s="64">
        <v>13</v>
      </c>
      <c r="T244" s="68">
        <v>7.51</v>
      </c>
      <c r="U244" s="68">
        <v>7.74</v>
      </c>
      <c r="V244" s="69">
        <v>83.333</v>
      </c>
      <c r="W244" s="59">
        <v>430</v>
      </c>
      <c r="X244" s="64">
        <v>95</v>
      </c>
      <c r="Y244" s="59">
        <v>100</v>
      </c>
      <c r="Z244" s="64">
        <v>88</v>
      </c>
      <c r="AA244" s="59">
        <v>0</v>
      </c>
      <c r="AB244" s="59">
        <v>0</v>
      </c>
      <c r="AC244" s="59">
        <v>0</v>
      </c>
      <c r="AD244" s="59">
        <v>0</v>
      </c>
      <c r="AE244" s="59">
        <v>100</v>
      </c>
      <c r="AF244" s="73" t="s">
        <v>38</v>
      </c>
      <c r="AG244" s="73">
        <v>105000</v>
      </c>
      <c r="AH244" s="73" t="s">
        <v>38</v>
      </c>
      <c r="AI244" s="73" t="s">
        <v>38</v>
      </c>
      <c r="AJ244" s="73" t="s">
        <v>38</v>
      </c>
      <c r="AK244" s="73" t="s">
        <v>32</v>
      </c>
      <c r="AL244" s="77" t="str">
        <f>IF(ISBLANK(S244),"",IF(AJ244="Fail","Fail",IF(E244="PL4",IF(AND(T244&gt;STD_01122025!$D$3,U244&lt;STD_01122025!$D$4,OR(AF244="ND",AF244&lt;STD_01122025!$D$7),AH244="ND"),"Pass","Fail"),IF(E244="PL12",IF(AND(S244&lt;STD_01122025!$F$2,T244&gt;STD_01122025!$F$3,U244&lt;STD_01122025!$F$4,V244&gt;STD_01122025!$F$5,X244&gt;STD_01122025!$F$6,OR(AF244="ND",AF244&lt;STD_01122025!$F$7),AH244="ND"),"Pass","Fail"),IF(E244="SuperPL",IF(AND(T244&gt;STD_01122025!$H$3,U244&lt;STD_01122025!$H$4,V244&gt;STD_01122025!$H$5,X244&gt;STD_01122025!$H$6,OR(AF244="ND",AF244&lt;STD_01122025!$H$7),AH244="ND"),"Pass","Fail"),IF(E244="Flight",IF(AND(T244&gt;STD_01122025!$J$3,U244&lt;STD_01122025!$J$4,X244&gt;STD_01122025!$J$6,OR(AF244="ND",AF244&lt;STD_01122025!$J$7),AH244="ND"),"Pass","Fail"),""))))))</f>
        <v>Pass</v>
      </c>
      <c r="AM244" s="62">
        <f>IF(ISBLANK(B244),"",IFERROR(IF(VLOOKUP(B244,'Np PL4 Stock'!$A:$J,10,FALSE)="Np4",D244-VLOOKUP(B244,'Np PL4 Stock'!$A:$E,5,FALSE),D244-VLOOKUP(B244,'Np PL4 Stock'!$A:$E,5,FALSE)-1),""))</f>
        <v>23</v>
      </c>
      <c r="AN244" s="68">
        <v>9.44</v>
      </c>
      <c r="AO244" s="68">
        <v>8.84</v>
      </c>
      <c r="AP244" s="69">
        <v>100</v>
      </c>
      <c r="AQ244" s="64">
        <v>171</v>
      </c>
      <c r="AR244" s="64">
        <v>99</v>
      </c>
      <c r="AS244" s="59">
        <v>100</v>
      </c>
      <c r="AT244" s="73" t="s">
        <v>38</v>
      </c>
      <c r="AU244" s="73">
        <v>41000</v>
      </c>
      <c r="AV244" s="73" t="s">
        <v>38</v>
      </c>
      <c r="AW244" s="73" t="s">
        <v>38</v>
      </c>
      <c r="AX244" s="73" t="s">
        <v>32</v>
      </c>
      <c r="AY244" s="59">
        <v>0</v>
      </c>
      <c r="AZ244" s="59">
        <v>0</v>
      </c>
      <c r="BA244" s="59">
        <v>0</v>
      </c>
      <c r="BB244" s="59">
        <v>0</v>
      </c>
      <c r="BC244" s="59">
        <v>0</v>
      </c>
      <c r="BD244" s="59">
        <v>0</v>
      </c>
      <c r="BE244" s="84" t="s">
        <v>38</v>
      </c>
      <c r="BF244" s="84" t="s">
        <v>38</v>
      </c>
      <c r="BG244" s="84" t="s">
        <v>38</v>
      </c>
      <c r="BH244" s="84" t="s">
        <v>38</v>
      </c>
      <c r="BI244" s="85" t="s">
        <v>529</v>
      </c>
      <c r="BJ244" s="86" t="s">
        <v>261</v>
      </c>
      <c r="BK244" s="64" t="s">
        <v>495</v>
      </c>
      <c r="BL244" s="86" t="s">
        <v>155</v>
      </c>
      <c r="BM244" s="86" t="s">
        <v>178</v>
      </c>
      <c r="BN244" s="86"/>
      <c r="BO244" s="59">
        <v>9</v>
      </c>
      <c r="BP244" s="522" t="s">
        <v>626</v>
      </c>
      <c r="BQ244" s="92">
        <v>0.55</v>
      </c>
      <c r="BR244" s="93">
        <v>0.11</v>
      </c>
      <c r="BS244" s="94">
        <f t="shared" si="38"/>
        <v>0.66</v>
      </c>
      <c r="BT244" s="95">
        <v>0.277032</v>
      </c>
      <c r="BU244" s="101">
        <f t="shared" si="39"/>
        <v>0.937032</v>
      </c>
      <c r="BV244" s="102">
        <f t="shared" si="36"/>
        <v>5.84795321637427</v>
      </c>
      <c r="BW244" s="103">
        <v>733</v>
      </c>
      <c r="BX244" s="104">
        <f t="shared" si="37"/>
        <v>0.00547971929824561</v>
      </c>
      <c r="BY244" s="105">
        <v>900</v>
      </c>
      <c r="BZ244" s="103" t="s">
        <v>32</v>
      </c>
      <c r="CA244" s="106" t="s">
        <v>189</v>
      </c>
      <c r="CB244" s="107" t="s">
        <v>148</v>
      </c>
      <c r="CC244" s="112" t="s">
        <v>149</v>
      </c>
      <c r="CD244" s="106"/>
      <c r="CE244" s="103" t="s">
        <v>192</v>
      </c>
      <c r="CF244" s="123"/>
      <c r="CG244" s="114">
        <v>2000026430</v>
      </c>
    </row>
    <row r="245" spans="1:85">
      <c r="A245" s="53" t="str">
        <f t="shared" si="41"/>
        <v>C1-07-04-45772</v>
      </c>
      <c r="B245" s="47" t="str">
        <f t="shared" si="31"/>
        <v>C1-07-04</v>
      </c>
      <c r="C245" s="48" t="s">
        <v>43</v>
      </c>
      <c r="D245" s="49">
        <v>45772</v>
      </c>
      <c r="E245" s="50" t="s">
        <v>14</v>
      </c>
      <c r="F245" s="51" t="s">
        <v>15</v>
      </c>
      <c r="G245" s="59">
        <v>4</v>
      </c>
      <c r="H245" s="51" t="s">
        <v>187</v>
      </c>
      <c r="I245" s="59">
        <v>7</v>
      </c>
      <c r="J245" s="60">
        <f>IF(ISBLANK(H245),"",IFERROR(VLOOKUP(B245,'Np PL4 Stock'!$A:$D,4,FALSE),""))</f>
        <v>45754</v>
      </c>
      <c r="K245" s="61">
        <f>IF(ISBLANK(H245),"",SUMIF('Np PL4 Stock'!$A:$A,B245,'Np PL4 Stock'!$N:$N))</f>
        <v>1</v>
      </c>
      <c r="L245" s="62">
        <f>IF(ISBLANK(H245),"",VLOOKUP(LEFT(B245,5),Unit!A:B,2,FALSE))</f>
        <v>20</v>
      </c>
      <c r="M245" s="63" t="str">
        <f>IF(ISBLANK(H245),"",IFERROR(VLOOKUP(B245,'Np PL4 Stock'!$A:$T,20,FALSE),""))</f>
        <v>V1-MB1</v>
      </c>
      <c r="N245" s="63" t="str">
        <f>IF(ISBLANK(H245),"",IFERROR(VLOOKUP(B245,'Np PL4 Stock'!$A:$U,21,FALSE),""))</f>
        <v>SIS</v>
      </c>
      <c r="O245" s="62">
        <f t="shared" si="32"/>
        <v>50</v>
      </c>
      <c r="P245" s="62">
        <f t="shared" si="33"/>
        <v>5.625e-5</v>
      </c>
      <c r="Q245" s="67">
        <f t="shared" si="34"/>
        <v>1.125e-6</v>
      </c>
      <c r="R245" s="67">
        <f t="shared" si="35"/>
        <v>1.5484125e-6</v>
      </c>
      <c r="S245" s="64">
        <v>12</v>
      </c>
      <c r="T245" s="68">
        <v>7.58</v>
      </c>
      <c r="U245" s="68">
        <v>6.58</v>
      </c>
      <c r="V245" s="69">
        <v>92</v>
      </c>
      <c r="W245" s="59">
        <v>413</v>
      </c>
      <c r="X245" s="64">
        <v>95</v>
      </c>
      <c r="Y245" s="59">
        <v>100</v>
      </c>
      <c r="Z245" s="64">
        <v>88</v>
      </c>
      <c r="AA245" s="59">
        <v>0</v>
      </c>
      <c r="AB245" s="59">
        <v>0</v>
      </c>
      <c r="AC245" s="59">
        <v>0</v>
      </c>
      <c r="AD245" s="59">
        <v>0</v>
      </c>
      <c r="AE245" s="59">
        <v>100</v>
      </c>
      <c r="AF245" s="73" t="s">
        <v>38</v>
      </c>
      <c r="AG245" s="73">
        <v>81000</v>
      </c>
      <c r="AH245" s="73" t="s">
        <v>38</v>
      </c>
      <c r="AI245" s="73" t="s">
        <v>38</v>
      </c>
      <c r="AJ245" s="73" t="s">
        <v>38</v>
      </c>
      <c r="AK245" s="73" t="s">
        <v>32</v>
      </c>
      <c r="AL245" s="77" t="str">
        <f>IF(ISBLANK(S245),"",IF(AJ245="Fail","Fail",IF(E245="PL4",IF(AND(T245&gt;STD_01122025!$D$3,U245&lt;STD_01122025!$D$4,OR(AF245="ND",AF245&lt;STD_01122025!$D$7),AH245="ND"),"Pass","Fail"),IF(E245="PL12",IF(AND(S245&lt;STD_01122025!$F$2,T245&gt;STD_01122025!$F$3,U245&lt;STD_01122025!$F$4,V245&gt;STD_01122025!$F$5,X245&gt;STD_01122025!$F$6,OR(AF245="ND",AF245&lt;STD_01122025!$F$7),AH245="ND"),"Pass","Fail"),IF(E245="SuperPL",IF(AND(T245&gt;STD_01122025!$H$3,U245&lt;STD_01122025!$H$4,V245&gt;STD_01122025!$H$5,X245&gt;STD_01122025!$H$6,OR(AF245="ND",AF245&lt;STD_01122025!$H$7),AH245="ND"),"Pass","Fail"),IF(E245="Flight",IF(AND(T245&gt;STD_01122025!$J$3,U245&lt;STD_01122025!$J$4,X245&gt;STD_01122025!$J$6,OR(AF245="ND",AF245&lt;STD_01122025!$J$7),AH245="ND"),"Pass","Fail"),""))))))</f>
        <v>Pass</v>
      </c>
      <c r="AM245" s="62">
        <f>IF(ISBLANK(B245),"",IFERROR(IF(VLOOKUP(B245,'Np PL4 Stock'!$A:$J,10,FALSE)="Np4",D245-VLOOKUP(B245,'Np PL4 Stock'!$A:$E,5,FALSE),D245-VLOOKUP(B245,'Np PL4 Stock'!$A:$E,5,FALSE)-1),""))</f>
        <v>18</v>
      </c>
      <c r="AN245" s="68">
        <v>9.114</v>
      </c>
      <c r="AO245" s="68">
        <v>9.69</v>
      </c>
      <c r="AP245" s="69">
        <v>100</v>
      </c>
      <c r="AQ245" s="64">
        <v>210</v>
      </c>
      <c r="AR245" s="64">
        <v>98</v>
      </c>
      <c r="AS245" s="59">
        <v>100</v>
      </c>
      <c r="AT245" s="73" t="s">
        <v>38</v>
      </c>
      <c r="AU245" s="73">
        <v>75500</v>
      </c>
      <c r="AV245" s="73" t="s">
        <v>38</v>
      </c>
      <c r="AW245" s="73" t="s">
        <v>38</v>
      </c>
      <c r="AX245" s="73" t="s">
        <v>32</v>
      </c>
      <c r="AY245" s="59">
        <v>0</v>
      </c>
      <c r="AZ245" s="59">
        <v>0</v>
      </c>
      <c r="BA245" s="59">
        <v>0</v>
      </c>
      <c r="BB245" s="59">
        <v>0</v>
      </c>
      <c r="BC245" s="59">
        <v>0</v>
      </c>
      <c r="BD245" s="59">
        <v>0</v>
      </c>
      <c r="BE245" s="84" t="s">
        <v>38</v>
      </c>
      <c r="BF245" s="84" t="s">
        <v>38</v>
      </c>
      <c r="BG245" s="84" t="s">
        <v>38</v>
      </c>
      <c r="BH245" s="84" t="s">
        <v>38</v>
      </c>
      <c r="BI245" s="85" t="s">
        <v>550</v>
      </c>
      <c r="BJ245" s="86" t="s">
        <v>262</v>
      </c>
      <c r="BK245" s="64" t="s">
        <v>523</v>
      </c>
      <c r="BL245" s="86" t="s">
        <v>155</v>
      </c>
      <c r="BM245" s="86" t="s">
        <v>178</v>
      </c>
      <c r="BN245" s="86"/>
      <c r="BO245" s="59">
        <v>25</v>
      </c>
      <c r="BP245" s="522" t="s">
        <v>627</v>
      </c>
      <c r="BQ245" s="92">
        <v>0.78125</v>
      </c>
      <c r="BR245" s="93">
        <v>0.15625</v>
      </c>
      <c r="BS245" s="94">
        <f t="shared" si="38"/>
        <v>0.9375</v>
      </c>
      <c r="BT245" s="95">
        <v>0.335975</v>
      </c>
      <c r="BU245" s="101">
        <f t="shared" si="39"/>
        <v>1.273475</v>
      </c>
      <c r="BV245" s="102">
        <f t="shared" si="36"/>
        <v>4.76190476190476</v>
      </c>
      <c r="BW245" s="103">
        <v>937.5</v>
      </c>
      <c r="BX245" s="104">
        <f t="shared" si="37"/>
        <v>0.00606416666666667</v>
      </c>
      <c r="BY245" s="105">
        <v>1000</v>
      </c>
      <c r="BZ245" s="103" t="s">
        <v>32</v>
      </c>
      <c r="CA245" s="106" t="s">
        <v>189</v>
      </c>
      <c r="CB245" s="107" t="s">
        <v>148</v>
      </c>
      <c r="CC245" s="112" t="s">
        <v>149</v>
      </c>
      <c r="CD245" s="106"/>
      <c r="CE245" s="103" t="s">
        <v>192</v>
      </c>
      <c r="CF245" s="123"/>
      <c r="CG245" s="114">
        <v>2000028738</v>
      </c>
    </row>
    <row r="246" spans="1:85">
      <c r="A246" s="53" t="str">
        <f t="shared" si="41"/>
        <v>C1-07-04-45772</v>
      </c>
      <c r="B246" s="47" t="str">
        <f t="shared" ref="B246:B309" si="42">IF(ISBLANK(H246),"",H246&amp;"-"&amp;IF(OR(LEN(I246)=1,LEN(I246)=4),"0"&amp;I246,I246))&amp;"-"&amp;IF(LEN(G246)=1,"0"&amp;G246,G246)</f>
        <v>C1-07-04</v>
      </c>
      <c r="C246" s="48" t="s">
        <v>43</v>
      </c>
      <c r="D246" s="49">
        <v>45772</v>
      </c>
      <c r="E246" s="50" t="s">
        <v>14</v>
      </c>
      <c r="F246" s="51" t="s">
        <v>15</v>
      </c>
      <c r="G246" s="59">
        <v>4</v>
      </c>
      <c r="H246" s="51" t="s">
        <v>187</v>
      </c>
      <c r="I246" s="59">
        <v>7</v>
      </c>
      <c r="J246" s="60">
        <f>IF(ISBLANK(H246),"",IFERROR(VLOOKUP(B246,'Np PL4 Stock'!$A:$D,4,FALSE),""))</f>
        <v>45754</v>
      </c>
      <c r="K246" s="61">
        <f>IF(ISBLANK(H246),"",SUMIF('Np PL4 Stock'!$A:$A,B246,'Np PL4 Stock'!$N:$N))</f>
        <v>1</v>
      </c>
      <c r="L246" s="62">
        <f>IF(ISBLANK(H246),"",VLOOKUP(LEFT(B246,5),Unit!A:B,2,FALSE))</f>
        <v>20</v>
      </c>
      <c r="M246" s="63" t="str">
        <f>IF(ISBLANK(H246),"",IFERROR(VLOOKUP(B246,'Np PL4 Stock'!$A:$T,20,FALSE),""))</f>
        <v>V1-MB1</v>
      </c>
      <c r="N246" s="63" t="str">
        <f>IF(ISBLANK(H246),"",IFERROR(VLOOKUP(B246,'Np PL4 Stock'!$A:$U,21,FALSE),""))</f>
        <v>SIS</v>
      </c>
      <c r="O246" s="62">
        <f t="shared" si="32"/>
        <v>50</v>
      </c>
      <c r="P246" s="62">
        <f t="shared" si="33"/>
        <v>5.625e-5</v>
      </c>
      <c r="Q246" s="67">
        <f t="shared" si="34"/>
        <v>1.125e-6</v>
      </c>
      <c r="R246" s="67">
        <f t="shared" si="35"/>
        <v>1.5484125e-6</v>
      </c>
      <c r="S246" s="64">
        <v>12</v>
      </c>
      <c r="T246" s="68">
        <v>7.58</v>
      </c>
      <c r="U246" s="68">
        <v>6.58</v>
      </c>
      <c r="V246" s="69">
        <v>92</v>
      </c>
      <c r="W246" s="59">
        <v>413</v>
      </c>
      <c r="X246" s="64">
        <v>95</v>
      </c>
      <c r="Y246" s="59">
        <v>100</v>
      </c>
      <c r="Z246" s="64">
        <v>88</v>
      </c>
      <c r="AA246" s="59">
        <v>0</v>
      </c>
      <c r="AB246" s="59">
        <v>0</v>
      </c>
      <c r="AC246" s="59">
        <v>0</v>
      </c>
      <c r="AD246" s="59">
        <v>0</v>
      </c>
      <c r="AE246" s="59">
        <v>100</v>
      </c>
      <c r="AF246" s="73" t="s">
        <v>38</v>
      </c>
      <c r="AG246" s="73">
        <v>81000</v>
      </c>
      <c r="AH246" s="73" t="s">
        <v>38</v>
      </c>
      <c r="AI246" s="73" t="s">
        <v>38</v>
      </c>
      <c r="AJ246" s="73" t="s">
        <v>38</v>
      </c>
      <c r="AK246" s="73" t="s">
        <v>32</v>
      </c>
      <c r="AL246" s="77" t="str">
        <f>IF(ISBLANK(S246),"",IF(AJ246="Fail","Fail",IF(E246="PL4",IF(AND(T246&gt;STD_01122025!$D$3,U246&lt;STD_01122025!$D$4,OR(AF246="ND",AF246&lt;STD_01122025!$D$7),AH246="ND"),"Pass","Fail"),IF(E246="PL12",IF(AND(S246&lt;STD_01122025!$F$2,T246&gt;STD_01122025!$F$3,U246&lt;STD_01122025!$F$4,V246&gt;STD_01122025!$F$5,X246&gt;STD_01122025!$F$6,OR(AF246="ND",AF246&lt;STD_01122025!$F$7),AH246="ND"),"Pass","Fail"),IF(E246="SuperPL",IF(AND(T246&gt;STD_01122025!$H$3,U246&lt;STD_01122025!$H$4,V246&gt;STD_01122025!$H$5,X246&gt;STD_01122025!$H$6,OR(AF246="ND",AF246&lt;STD_01122025!$H$7),AH246="ND"),"Pass","Fail"),IF(E246="Flight",IF(AND(T246&gt;STD_01122025!$J$3,U246&lt;STD_01122025!$J$4,X246&gt;STD_01122025!$J$6,OR(AF246="ND",AF246&lt;STD_01122025!$J$7),AH246="ND"),"Pass","Fail"),""))))))</f>
        <v>Pass</v>
      </c>
      <c r="AM246" s="62">
        <f>IF(ISBLANK(B246),"",IFERROR(IF(VLOOKUP(B246,'Np PL4 Stock'!$A:$J,10,FALSE)="Np4",D246-VLOOKUP(B246,'Np PL4 Stock'!$A:$E,5,FALSE),D246-VLOOKUP(B246,'Np PL4 Stock'!$A:$E,5,FALSE)-1),""))</f>
        <v>18</v>
      </c>
      <c r="AN246" s="68">
        <v>9.114</v>
      </c>
      <c r="AO246" s="68">
        <v>9.69</v>
      </c>
      <c r="AP246" s="69">
        <v>100</v>
      </c>
      <c r="AQ246" s="64">
        <v>210</v>
      </c>
      <c r="AR246" s="64">
        <v>98</v>
      </c>
      <c r="AS246" s="59">
        <v>100</v>
      </c>
      <c r="AT246" s="73" t="s">
        <v>38</v>
      </c>
      <c r="AU246" s="73">
        <v>75500</v>
      </c>
      <c r="AV246" s="73" t="s">
        <v>38</v>
      </c>
      <c r="AW246" s="73" t="s">
        <v>38</v>
      </c>
      <c r="AX246" s="73" t="s">
        <v>32</v>
      </c>
      <c r="AY246" s="59">
        <v>0</v>
      </c>
      <c r="AZ246" s="59">
        <v>0</v>
      </c>
      <c r="BA246" s="59">
        <v>0</v>
      </c>
      <c r="BB246" s="59">
        <v>0</v>
      </c>
      <c r="BC246" s="59">
        <v>0</v>
      </c>
      <c r="BD246" s="59">
        <v>0</v>
      </c>
      <c r="BE246" s="84" t="s">
        <v>38</v>
      </c>
      <c r="BF246" s="84" t="s">
        <v>38</v>
      </c>
      <c r="BG246" s="84" t="s">
        <v>38</v>
      </c>
      <c r="BH246" s="84" t="s">
        <v>38</v>
      </c>
      <c r="BI246" s="85" t="s">
        <v>550</v>
      </c>
      <c r="BJ246" s="86" t="s">
        <v>262</v>
      </c>
      <c r="BK246" s="64" t="s">
        <v>523</v>
      </c>
      <c r="BL246" s="86" t="s">
        <v>155</v>
      </c>
      <c r="BM246" s="86" t="s">
        <v>178</v>
      </c>
      <c r="BN246" s="86"/>
      <c r="BO246" s="59">
        <v>25</v>
      </c>
      <c r="BP246" s="522" t="s">
        <v>628</v>
      </c>
      <c r="BQ246" s="92">
        <v>0.15625</v>
      </c>
      <c r="BR246" s="93">
        <v>0.03125</v>
      </c>
      <c r="BS246" s="94">
        <f t="shared" si="38"/>
        <v>0.1875</v>
      </c>
      <c r="BT246" s="95">
        <v>0.0874375</v>
      </c>
      <c r="BU246" s="101">
        <f t="shared" si="39"/>
        <v>0.2749375</v>
      </c>
      <c r="BV246" s="102">
        <f t="shared" si="36"/>
        <v>4.76190476190476</v>
      </c>
      <c r="BW246" s="103">
        <v>187.5</v>
      </c>
      <c r="BX246" s="104">
        <f t="shared" si="37"/>
        <v>0.00130922619047619</v>
      </c>
      <c r="BY246" s="105">
        <v>1000</v>
      </c>
      <c r="BZ246" s="103" t="s">
        <v>32</v>
      </c>
      <c r="CA246" s="106" t="s">
        <v>189</v>
      </c>
      <c r="CB246" s="107" t="s">
        <v>148</v>
      </c>
      <c r="CC246" s="112" t="s">
        <v>149</v>
      </c>
      <c r="CD246" s="106"/>
      <c r="CE246" s="103" t="s">
        <v>192</v>
      </c>
      <c r="CF246" s="123"/>
      <c r="CG246" s="114">
        <v>2000028738</v>
      </c>
    </row>
    <row r="247" spans="1:85">
      <c r="A247" s="53" t="str">
        <f t="shared" si="41"/>
        <v>C1-08-04-45772</v>
      </c>
      <c r="B247" s="47" t="str">
        <f t="shared" si="42"/>
        <v>C1-08-04</v>
      </c>
      <c r="C247" s="48" t="s">
        <v>43</v>
      </c>
      <c r="D247" s="49">
        <v>45772</v>
      </c>
      <c r="E247" s="50" t="s">
        <v>14</v>
      </c>
      <c r="F247" s="51" t="s">
        <v>15</v>
      </c>
      <c r="G247" s="59">
        <v>4</v>
      </c>
      <c r="H247" s="51" t="s">
        <v>187</v>
      </c>
      <c r="I247" s="59">
        <v>8</v>
      </c>
      <c r="J247" s="60">
        <f>IF(ISBLANK(H247),"",IFERROR(VLOOKUP(B247,'Np PL4 Stock'!$A:$D,4,FALSE),""))</f>
        <v>45754</v>
      </c>
      <c r="K247" s="61">
        <f>IF(ISBLANK(H247),"",SUMIF('Np PL4 Stock'!$A:$A,B247,'Np PL4 Stock'!$N:$N))</f>
        <v>1</v>
      </c>
      <c r="L247" s="62">
        <f>IF(ISBLANK(H247),"",VLOOKUP(LEFT(B247,5),Unit!A:B,2,FALSE))</f>
        <v>20</v>
      </c>
      <c r="M247" s="63" t="str">
        <f>IF(ISBLANK(H247),"",IFERROR(VLOOKUP(B247,'Np PL4 Stock'!$A:$T,20,FALSE),""))</f>
        <v>V1-MB1</v>
      </c>
      <c r="N247" s="63" t="str">
        <f>IF(ISBLANK(H247),"",IFERROR(VLOOKUP(B247,'Np PL4 Stock'!$A:$U,21,FALSE),""))</f>
        <v>SIS</v>
      </c>
      <c r="O247" s="62">
        <f t="shared" si="32"/>
        <v>50</v>
      </c>
      <c r="P247" s="62">
        <f t="shared" si="33"/>
        <v>3.29e-5</v>
      </c>
      <c r="Q247" s="67">
        <f t="shared" si="34"/>
        <v>6.58e-7</v>
      </c>
      <c r="R247" s="67">
        <f t="shared" si="35"/>
        <v>9.4301e-7</v>
      </c>
      <c r="S247" s="64">
        <v>12</v>
      </c>
      <c r="T247" s="68">
        <v>7.53</v>
      </c>
      <c r="U247" s="68">
        <v>6.85</v>
      </c>
      <c r="V247" s="69">
        <v>90</v>
      </c>
      <c r="W247" s="59">
        <v>422</v>
      </c>
      <c r="X247" s="64">
        <v>96</v>
      </c>
      <c r="Y247" s="59">
        <v>100</v>
      </c>
      <c r="Z247" s="64">
        <v>84</v>
      </c>
      <c r="AA247" s="59">
        <v>0</v>
      </c>
      <c r="AB247" s="59">
        <v>0</v>
      </c>
      <c r="AC247" s="59">
        <v>0</v>
      </c>
      <c r="AD247" s="59">
        <v>0</v>
      </c>
      <c r="AE247" s="59">
        <v>100</v>
      </c>
      <c r="AF247" s="73" t="s">
        <v>38</v>
      </c>
      <c r="AG247" s="73">
        <v>67500</v>
      </c>
      <c r="AH247" s="73" t="s">
        <v>38</v>
      </c>
      <c r="AI247" s="73" t="s">
        <v>38</v>
      </c>
      <c r="AJ247" s="73" t="s">
        <v>38</v>
      </c>
      <c r="AK247" s="73" t="s">
        <v>32</v>
      </c>
      <c r="AL247" s="77" t="str">
        <f>IF(ISBLANK(S247),"",IF(AJ247="Fail","Fail",IF(E247="PL4",IF(AND(T247&gt;STD_01122025!$D$3,U247&lt;STD_01122025!$D$4,OR(AF247="ND",AF247&lt;STD_01122025!$D$7),AH247="ND"),"Pass","Fail"),IF(E247="PL12",IF(AND(S247&lt;STD_01122025!$F$2,T247&gt;STD_01122025!$F$3,U247&lt;STD_01122025!$F$4,V247&gt;STD_01122025!$F$5,X247&gt;STD_01122025!$F$6,OR(AF247="ND",AF247&lt;STD_01122025!$F$7),AH247="ND"),"Pass","Fail"),IF(E247="SuperPL",IF(AND(T247&gt;STD_01122025!$H$3,U247&lt;STD_01122025!$H$4,V247&gt;STD_01122025!$H$5,X247&gt;STD_01122025!$H$6,OR(AF247="ND",AF247&lt;STD_01122025!$H$7),AH247="ND"),"Pass","Fail"),IF(E247="Flight",IF(AND(T247&gt;STD_01122025!$J$3,U247&lt;STD_01122025!$J$4,X247&gt;STD_01122025!$J$6,OR(AF247="ND",AF247&lt;STD_01122025!$J$7),AH247="ND"),"Pass","Fail"),""))))))</f>
        <v>Pass</v>
      </c>
      <c r="AM247" s="62">
        <f>IF(ISBLANK(B247),"",IFERROR(IF(VLOOKUP(B247,'Np PL4 Stock'!$A:$J,10,FALSE)="Np4",D247-VLOOKUP(B247,'Np PL4 Stock'!$A:$E,5,FALSE),D247-VLOOKUP(B247,'Np PL4 Stock'!$A:$E,5,FALSE)-1),""))</f>
        <v>18</v>
      </c>
      <c r="AN247" s="68">
        <v>8.751</v>
      </c>
      <c r="AO247" s="68">
        <v>9.08</v>
      </c>
      <c r="AP247" s="69">
        <v>100</v>
      </c>
      <c r="AQ247" s="64">
        <v>231</v>
      </c>
      <c r="AR247" s="64">
        <v>98</v>
      </c>
      <c r="AS247" s="59">
        <v>100</v>
      </c>
      <c r="AT247" s="73" t="s">
        <v>38</v>
      </c>
      <c r="AU247" s="73">
        <v>81500</v>
      </c>
      <c r="AV247" s="73" t="s">
        <v>38</v>
      </c>
      <c r="AW247" s="73" t="s">
        <v>38</v>
      </c>
      <c r="AX247" s="73" t="s">
        <v>32</v>
      </c>
      <c r="AY247" s="59">
        <v>0</v>
      </c>
      <c r="AZ247" s="59">
        <v>0</v>
      </c>
      <c r="BA247" s="59">
        <v>0</v>
      </c>
      <c r="BB247" s="59">
        <v>0</v>
      </c>
      <c r="BC247" s="59">
        <v>0</v>
      </c>
      <c r="BD247" s="59">
        <v>0</v>
      </c>
      <c r="BE247" s="84" t="s">
        <v>38</v>
      </c>
      <c r="BF247" s="84" t="s">
        <v>38</v>
      </c>
      <c r="BG247" s="84" t="s">
        <v>38</v>
      </c>
      <c r="BH247" s="84" t="s">
        <v>38</v>
      </c>
      <c r="BI247" s="85" t="s">
        <v>482</v>
      </c>
      <c r="BJ247" s="86" t="s">
        <v>243</v>
      </c>
      <c r="BK247" s="64" t="s">
        <v>483</v>
      </c>
      <c r="BL247" s="86" t="s">
        <v>155</v>
      </c>
      <c r="BM247" s="86" t="s">
        <v>178</v>
      </c>
      <c r="BN247" s="86"/>
      <c r="BO247" s="59">
        <v>8</v>
      </c>
      <c r="BP247" s="522" t="s">
        <v>629</v>
      </c>
      <c r="BQ247" s="92">
        <v>0.34</v>
      </c>
      <c r="BR247" s="93">
        <v>0.102</v>
      </c>
      <c r="BS247" s="94">
        <f t="shared" si="38"/>
        <v>0.442</v>
      </c>
      <c r="BT247" s="95">
        <v>0.17477</v>
      </c>
      <c r="BU247" s="101">
        <f t="shared" si="39"/>
        <v>0.61677</v>
      </c>
      <c r="BV247" s="102">
        <f t="shared" si="36"/>
        <v>4.32900432900433</v>
      </c>
      <c r="BW247" s="103">
        <v>442</v>
      </c>
      <c r="BX247" s="104">
        <f t="shared" si="37"/>
        <v>0.00267</v>
      </c>
      <c r="BY247" s="105">
        <v>1000</v>
      </c>
      <c r="BZ247" s="103" t="s">
        <v>32</v>
      </c>
      <c r="CA247" s="106" t="s">
        <v>189</v>
      </c>
      <c r="CB247" s="107" t="s">
        <v>148</v>
      </c>
      <c r="CC247" s="112" t="s">
        <v>149</v>
      </c>
      <c r="CD247" s="106"/>
      <c r="CE247" s="103" t="s">
        <v>192</v>
      </c>
      <c r="CF247" s="123"/>
      <c r="CG247" s="115">
        <v>2000014196</v>
      </c>
    </row>
    <row r="248" spans="1:85">
      <c r="A248" s="53" t="str">
        <f t="shared" si="41"/>
        <v>C1-08-04-45772</v>
      </c>
      <c r="B248" s="47" t="str">
        <f t="shared" si="42"/>
        <v>C1-08-04</v>
      </c>
      <c r="C248" s="48" t="s">
        <v>43</v>
      </c>
      <c r="D248" s="49">
        <v>45772</v>
      </c>
      <c r="E248" s="50" t="s">
        <v>14</v>
      </c>
      <c r="F248" s="51" t="s">
        <v>15</v>
      </c>
      <c r="G248" s="59">
        <v>4</v>
      </c>
      <c r="H248" s="51" t="s">
        <v>187</v>
      </c>
      <c r="I248" s="59">
        <v>8</v>
      </c>
      <c r="J248" s="60">
        <f>IF(ISBLANK(H248),"",IFERROR(VLOOKUP(B248,'Np PL4 Stock'!$A:$D,4,FALSE),""))</f>
        <v>45754</v>
      </c>
      <c r="K248" s="61">
        <f>IF(ISBLANK(H248),"",SUMIF('Np PL4 Stock'!$A:$A,B248,'Np PL4 Stock'!$N:$N))</f>
        <v>1</v>
      </c>
      <c r="L248" s="62">
        <f>IF(ISBLANK(H248),"",VLOOKUP(LEFT(B248,5),Unit!A:B,2,FALSE))</f>
        <v>20</v>
      </c>
      <c r="M248" s="63" t="str">
        <f>IF(ISBLANK(H248),"",IFERROR(VLOOKUP(B248,'Np PL4 Stock'!$A:$T,20,FALSE),""))</f>
        <v>V1-MB1</v>
      </c>
      <c r="N248" s="63" t="str">
        <f>IF(ISBLANK(H248),"",IFERROR(VLOOKUP(B248,'Np PL4 Stock'!$A:$U,21,FALSE),""))</f>
        <v>SIS</v>
      </c>
      <c r="O248" s="62">
        <f t="shared" si="32"/>
        <v>50</v>
      </c>
      <c r="P248" s="62">
        <f t="shared" si="33"/>
        <v>3.29e-5</v>
      </c>
      <c r="Q248" s="67">
        <f t="shared" si="34"/>
        <v>6.58e-7</v>
      </c>
      <c r="R248" s="67">
        <f t="shared" si="35"/>
        <v>9.4301e-7</v>
      </c>
      <c r="S248" s="64">
        <v>12</v>
      </c>
      <c r="T248" s="68">
        <v>7.53</v>
      </c>
      <c r="U248" s="68">
        <v>6.85</v>
      </c>
      <c r="V248" s="69">
        <v>90</v>
      </c>
      <c r="W248" s="59">
        <v>422</v>
      </c>
      <c r="X248" s="64">
        <v>96</v>
      </c>
      <c r="Y248" s="59">
        <v>100</v>
      </c>
      <c r="Z248" s="64">
        <v>84</v>
      </c>
      <c r="AA248" s="59">
        <v>0</v>
      </c>
      <c r="AB248" s="59">
        <v>0</v>
      </c>
      <c r="AC248" s="59">
        <v>0</v>
      </c>
      <c r="AD248" s="59">
        <v>0</v>
      </c>
      <c r="AE248" s="59">
        <v>100</v>
      </c>
      <c r="AF248" s="73" t="s">
        <v>38</v>
      </c>
      <c r="AG248" s="73">
        <v>67500</v>
      </c>
      <c r="AH248" s="73" t="s">
        <v>38</v>
      </c>
      <c r="AI248" s="73" t="s">
        <v>38</v>
      </c>
      <c r="AJ248" s="73" t="s">
        <v>38</v>
      </c>
      <c r="AK248" s="73" t="s">
        <v>32</v>
      </c>
      <c r="AL248" s="77" t="str">
        <f>IF(ISBLANK(S248),"",IF(AJ248="Fail","Fail",IF(E248="PL4",IF(AND(T248&gt;STD_01122025!$D$3,U248&lt;STD_01122025!$D$4,OR(AF248="ND",AF248&lt;STD_01122025!$D$7),AH248="ND"),"Pass","Fail"),IF(E248="PL12",IF(AND(S248&lt;STD_01122025!$F$2,T248&gt;STD_01122025!$F$3,U248&lt;STD_01122025!$F$4,V248&gt;STD_01122025!$F$5,X248&gt;STD_01122025!$F$6,OR(AF248="ND",AF248&lt;STD_01122025!$F$7),AH248="ND"),"Pass","Fail"),IF(E248="SuperPL",IF(AND(T248&gt;STD_01122025!$H$3,U248&lt;STD_01122025!$H$4,V248&gt;STD_01122025!$H$5,X248&gt;STD_01122025!$H$6,OR(AF248="ND",AF248&lt;STD_01122025!$H$7),AH248="ND"),"Pass","Fail"),IF(E248="Flight",IF(AND(T248&gt;STD_01122025!$J$3,U248&lt;STD_01122025!$J$4,X248&gt;STD_01122025!$J$6,OR(AF248="ND",AF248&lt;STD_01122025!$J$7),AH248="ND"),"Pass","Fail"),""))))))</f>
        <v>Pass</v>
      </c>
      <c r="AM248" s="62">
        <f>IF(ISBLANK(B248),"",IFERROR(IF(VLOOKUP(B248,'Np PL4 Stock'!$A:$J,10,FALSE)="Np4",D248-VLOOKUP(B248,'Np PL4 Stock'!$A:$E,5,FALSE),D248-VLOOKUP(B248,'Np PL4 Stock'!$A:$E,5,FALSE)-1),""))</f>
        <v>18</v>
      </c>
      <c r="AN248" s="68">
        <v>8.751</v>
      </c>
      <c r="AO248" s="68">
        <v>9.08</v>
      </c>
      <c r="AP248" s="69">
        <v>100</v>
      </c>
      <c r="AQ248" s="64">
        <v>231</v>
      </c>
      <c r="AR248" s="64">
        <v>98</v>
      </c>
      <c r="AS248" s="59">
        <v>100</v>
      </c>
      <c r="AT248" s="73" t="s">
        <v>38</v>
      </c>
      <c r="AU248" s="73">
        <v>81500</v>
      </c>
      <c r="AV248" s="73" t="s">
        <v>38</v>
      </c>
      <c r="AW248" s="73" t="s">
        <v>38</v>
      </c>
      <c r="AX248" s="73" t="s">
        <v>32</v>
      </c>
      <c r="AY248" s="59">
        <v>0</v>
      </c>
      <c r="AZ248" s="59">
        <v>0</v>
      </c>
      <c r="BA248" s="59">
        <v>0</v>
      </c>
      <c r="BB248" s="59">
        <v>0</v>
      </c>
      <c r="BC248" s="59">
        <v>0</v>
      </c>
      <c r="BD248" s="59">
        <v>0</v>
      </c>
      <c r="BE248" s="84" t="s">
        <v>38</v>
      </c>
      <c r="BF248" s="84" t="s">
        <v>38</v>
      </c>
      <c r="BG248" s="84" t="s">
        <v>38</v>
      </c>
      <c r="BH248" s="84" t="s">
        <v>38</v>
      </c>
      <c r="BI248" s="85" t="s">
        <v>491</v>
      </c>
      <c r="BJ248" s="86" t="s">
        <v>246</v>
      </c>
      <c r="BK248" s="64" t="s">
        <v>481</v>
      </c>
      <c r="BL248" s="86" t="s">
        <v>155</v>
      </c>
      <c r="BM248" s="86" t="s">
        <v>178</v>
      </c>
      <c r="BN248" s="86"/>
      <c r="BO248" s="59">
        <v>12</v>
      </c>
      <c r="BP248" s="522" t="s">
        <v>630</v>
      </c>
      <c r="BQ248" s="92">
        <v>0.04</v>
      </c>
      <c r="BR248" s="93">
        <v>0.008</v>
      </c>
      <c r="BS248" s="94">
        <f t="shared" si="38"/>
        <v>0.048</v>
      </c>
      <c r="BT248" s="95">
        <v>0.02914</v>
      </c>
      <c r="BU248" s="101">
        <f t="shared" si="39"/>
        <v>0.07714</v>
      </c>
      <c r="BV248" s="102">
        <f t="shared" si="36"/>
        <v>4.32900432900433</v>
      </c>
      <c r="BW248" s="103">
        <v>48</v>
      </c>
      <c r="BX248" s="104">
        <f t="shared" si="37"/>
        <v>0.000333939393939394</v>
      </c>
      <c r="BY248" s="105">
        <v>1000</v>
      </c>
      <c r="BZ248" s="103" t="s">
        <v>32</v>
      </c>
      <c r="CA248" s="106" t="s">
        <v>189</v>
      </c>
      <c r="CB248" s="107" t="s">
        <v>148</v>
      </c>
      <c r="CC248" s="112" t="s">
        <v>149</v>
      </c>
      <c r="CD248" s="106"/>
      <c r="CE248" s="103" t="s">
        <v>192</v>
      </c>
      <c r="CF248" s="123"/>
      <c r="CG248" s="114">
        <v>2000019681</v>
      </c>
    </row>
    <row r="249" spans="1:85">
      <c r="A249" s="53" t="str">
        <f t="shared" si="41"/>
        <v>C1-08-04-45772</v>
      </c>
      <c r="B249" s="47" t="str">
        <f t="shared" si="42"/>
        <v>C1-08-04</v>
      </c>
      <c r="C249" s="48" t="s">
        <v>43</v>
      </c>
      <c r="D249" s="49">
        <v>45772</v>
      </c>
      <c r="E249" s="50" t="s">
        <v>14</v>
      </c>
      <c r="F249" s="51" t="s">
        <v>15</v>
      </c>
      <c r="G249" s="59">
        <v>4</v>
      </c>
      <c r="H249" s="51" t="s">
        <v>187</v>
      </c>
      <c r="I249" s="59">
        <v>8</v>
      </c>
      <c r="J249" s="60">
        <f>IF(ISBLANK(H249),"",IFERROR(VLOOKUP(B249,'Np PL4 Stock'!$A:$D,4,FALSE),""))</f>
        <v>45754</v>
      </c>
      <c r="K249" s="61">
        <f>IF(ISBLANK(H249),"",SUMIF('Np PL4 Stock'!$A:$A,B249,'Np PL4 Stock'!$N:$N))</f>
        <v>1</v>
      </c>
      <c r="L249" s="62">
        <f>IF(ISBLANK(H249),"",VLOOKUP(LEFT(B249,5),Unit!A:B,2,FALSE))</f>
        <v>20</v>
      </c>
      <c r="M249" s="63" t="str">
        <f>IF(ISBLANK(H249),"",IFERROR(VLOOKUP(B249,'Np PL4 Stock'!$A:$T,20,FALSE),""))</f>
        <v>V1-MB1</v>
      </c>
      <c r="N249" s="63" t="str">
        <f>IF(ISBLANK(H249),"",IFERROR(VLOOKUP(B249,'Np PL4 Stock'!$A:$U,21,FALSE),""))</f>
        <v>SIS</v>
      </c>
      <c r="O249" s="62">
        <f t="shared" si="32"/>
        <v>50</v>
      </c>
      <c r="P249" s="62">
        <f t="shared" si="33"/>
        <v>3.29e-5</v>
      </c>
      <c r="Q249" s="67">
        <f t="shared" si="34"/>
        <v>6.58e-7</v>
      </c>
      <c r="R249" s="67">
        <f t="shared" si="35"/>
        <v>9.4301e-7</v>
      </c>
      <c r="S249" s="64">
        <v>12</v>
      </c>
      <c r="T249" s="68">
        <v>7.53</v>
      </c>
      <c r="U249" s="68">
        <v>6.85</v>
      </c>
      <c r="V249" s="69">
        <v>90</v>
      </c>
      <c r="W249" s="59">
        <v>422</v>
      </c>
      <c r="X249" s="64">
        <v>96</v>
      </c>
      <c r="Y249" s="59">
        <v>100</v>
      </c>
      <c r="Z249" s="64">
        <v>84</v>
      </c>
      <c r="AA249" s="59">
        <v>0</v>
      </c>
      <c r="AB249" s="59">
        <v>0</v>
      </c>
      <c r="AC249" s="59">
        <v>0</v>
      </c>
      <c r="AD249" s="59">
        <v>0</v>
      </c>
      <c r="AE249" s="59">
        <v>100</v>
      </c>
      <c r="AF249" s="73" t="s">
        <v>38</v>
      </c>
      <c r="AG249" s="73">
        <v>67500</v>
      </c>
      <c r="AH249" s="73" t="s">
        <v>38</v>
      </c>
      <c r="AI249" s="73" t="s">
        <v>38</v>
      </c>
      <c r="AJ249" s="73" t="s">
        <v>38</v>
      </c>
      <c r="AK249" s="73" t="s">
        <v>32</v>
      </c>
      <c r="AL249" s="77" t="str">
        <f>IF(ISBLANK(S249),"",IF(AJ249="Fail","Fail",IF(E249="PL4",IF(AND(T249&gt;STD_01122025!$D$3,U249&lt;STD_01122025!$D$4,OR(AF249="ND",AF249&lt;STD_01122025!$D$7),AH249="ND"),"Pass","Fail"),IF(E249="PL12",IF(AND(S249&lt;STD_01122025!$F$2,T249&gt;STD_01122025!$F$3,U249&lt;STD_01122025!$F$4,V249&gt;STD_01122025!$F$5,X249&gt;STD_01122025!$F$6,OR(AF249="ND",AF249&lt;STD_01122025!$F$7),AH249="ND"),"Pass","Fail"),IF(E249="SuperPL",IF(AND(T249&gt;STD_01122025!$H$3,U249&lt;STD_01122025!$H$4,V249&gt;STD_01122025!$H$5,X249&gt;STD_01122025!$H$6,OR(AF249="ND",AF249&lt;STD_01122025!$H$7),AH249="ND"),"Pass","Fail"),IF(E249="Flight",IF(AND(T249&gt;STD_01122025!$J$3,U249&lt;STD_01122025!$J$4,X249&gt;STD_01122025!$J$6,OR(AF249="ND",AF249&lt;STD_01122025!$J$7),AH249="ND"),"Pass","Fail"),""))))))</f>
        <v>Pass</v>
      </c>
      <c r="AM249" s="62">
        <f>IF(ISBLANK(B249),"",IFERROR(IF(VLOOKUP(B249,'Np PL4 Stock'!$A:$J,10,FALSE)="Np4",D249-VLOOKUP(B249,'Np PL4 Stock'!$A:$E,5,FALSE),D249-VLOOKUP(B249,'Np PL4 Stock'!$A:$E,5,FALSE)-1),""))</f>
        <v>18</v>
      </c>
      <c r="AN249" s="68">
        <v>8.751</v>
      </c>
      <c r="AO249" s="68">
        <v>9.08</v>
      </c>
      <c r="AP249" s="69">
        <v>100</v>
      </c>
      <c r="AQ249" s="64">
        <v>231</v>
      </c>
      <c r="AR249" s="64">
        <v>98</v>
      </c>
      <c r="AS249" s="59">
        <v>100</v>
      </c>
      <c r="AT249" s="73" t="s">
        <v>38</v>
      </c>
      <c r="AU249" s="73">
        <v>81500</v>
      </c>
      <c r="AV249" s="73" t="s">
        <v>38</v>
      </c>
      <c r="AW249" s="73" t="s">
        <v>38</v>
      </c>
      <c r="AX249" s="73" t="s">
        <v>32</v>
      </c>
      <c r="AY249" s="59">
        <v>0</v>
      </c>
      <c r="AZ249" s="59">
        <v>0</v>
      </c>
      <c r="BA249" s="59">
        <v>0</v>
      </c>
      <c r="BB249" s="59">
        <v>0</v>
      </c>
      <c r="BC249" s="59">
        <v>0</v>
      </c>
      <c r="BD249" s="59">
        <v>0</v>
      </c>
      <c r="BE249" s="84" t="s">
        <v>38</v>
      </c>
      <c r="BF249" s="84" t="s">
        <v>38</v>
      </c>
      <c r="BG249" s="84" t="s">
        <v>38</v>
      </c>
      <c r="BH249" s="84" t="s">
        <v>38</v>
      </c>
      <c r="BI249" s="85" t="s">
        <v>602</v>
      </c>
      <c r="BJ249" s="86" t="s">
        <v>243</v>
      </c>
      <c r="BK249" s="64" t="s">
        <v>483</v>
      </c>
      <c r="BL249" s="86" t="s">
        <v>155</v>
      </c>
      <c r="BM249" s="86" t="s">
        <v>178</v>
      </c>
      <c r="BN249" s="86"/>
      <c r="BO249" s="59">
        <v>12</v>
      </c>
      <c r="BP249" s="522" t="s">
        <v>631</v>
      </c>
      <c r="BQ249" s="92">
        <v>0.14</v>
      </c>
      <c r="BR249" s="93">
        <v>0.028</v>
      </c>
      <c r="BS249" s="94">
        <f t="shared" si="38"/>
        <v>0.168</v>
      </c>
      <c r="BT249" s="95">
        <v>0.0811</v>
      </c>
      <c r="BU249" s="101">
        <f t="shared" si="39"/>
        <v>0.2491</v>
      </c>
      <c r="BV249" s="102">
        <f t="shared" si="36"/>
        <v>4.32900432900433</v>
      </c>
      <c r="BW249" s="103">
        <v>168</v>
      </c>
      <c r="BX249" s="104">
        <f t="shared" si="37"/>
        <v>0.00107835497835498</v>
      </c>
      <c r="BY249" s="105">
        <v>1000</v>
      </c>
      <c r="BZ249" s="103" t="s">
        <v>32</v>
      </c>
      <c r="CA249" s="106" t="s">
        <v>189</v>
      </c>
      <c r="CB249" s="107" t="s">
        <v>148</v>
      </c>
      <c r="CC249" s="112" t="s">
        <v>149</v>
      </c>
      <c r="CD249" s="106"/>
      <c r="CE249" s="103" t="s">
        <v>192</v>
      </c>
      <c r="CF249" s="123"/>
      <c r="CG249" s="114">
        <v>2000009551</v>
      </c>
    </row>
    <row r="250" spans="1:85">
      <c r="A250" s="53" t="str">
        <f t="shared" si="41"/>
        <v>C1-04-04-45773</v>
      </c>
      <c r="B250" s="47" t="str">
        <f t="shared" si="42"/>
        <v>C1-04-04</v>
      </c>
      <c r="C250" s="48" t="s">
        <v>43</v>
      </c>
      <c r="D250" s="49">
        <v>45773</v>
      </c>
      <c r="E250" s="50" t="s">
        <v>14</v>
      </c>
      <c r="F250" s="51" t="s">
        <v>15</v>
      </c>
      <c r="G250" s="59">
        <v>4</v>
      </c>
      <c r="H250" s="51" t="s">
        <v>187</v>
      </c>
      <c r="I250" s="59">
        <v>4</v>
      </c>
      <c r="J250" s="60">
        <f>IF(ISBLANK(H250),"",IFERROR(VLOOKUP(B250,'Np PL4 Stock'!$A:$D,4,FALSE),""))</f>
        <v>45753</v>
      </c>
      <c r="K250" s="61">
        <f>IF(ISBLANK(H250),"",SUMIF('Np PL4 Stock'!$A:$A,B250,'Np PL4 Stock'!$N:$N))</f>
        <v>1</v>
      </c>
      <c r="L250" s="62">
        <f>IF(ISBLANK(H250),"",VLOOKUP(LEFT(B250,5),Unit!A:B,2,FALSE))</f>
        <v>20</v>
      </c>
      <c r="M250" s="63" t="str">
        <f>IF(ISBLANK(H250),"",IFERROR(VLOOKUP(B250,'Np PL4 Stock'!$A:$T,20,FALSE),""))</f>
        <v>V1-MB1</v>
      </c>
      <c r="N250" s="63" t="str">
        <f>IF(ISBLANK(H250),"",IFERROR(VLOOKUP(B250,'Np PL4 Stock'!$A:$U,21,FALSE),""))</f>
        <v>SIS</v>
      </c>
      <c r="O250" s="62">
        <f t="shared" si="32"/>
        <v>50</v>
      </c>
      <c r="P250" s="62">
        <f t="shared" si="33"/>
        <v>6.6e-5</v>
      </c>
      <c r="Q250" s="67">
        <f t="shared" si="34"/>
        <v>1.32e-6</v>
      </c>
      <c r="R250" s="67">
        <f t="shared" si="35"/>
        <v>1.9205e-6</v>
      </c>
      <c r="S250" s="64">
        <v>12</v>
      </c>
      <c r="T250" s="68">
        <v>7.7</v>
      </c>
      <c r="U250" s="68">
        <v>6.98</v>
      </c>
      <c r="V250" s="69">
        <v>90.698</v>
      </c>
      <c r="W250" s="59">
        <v>384</v>
      </c>
      <c r="X250" s="59">
        <v>96</v>
      </c>
      <c r="Y250" s="59">
        <v>100</v>
      </c>
      <c r="Z250" s="59">
        <v>88</v>
      </c>
      <c r="AA250" s="59">
        <v>0</v>
      </c>
      <c r="AB250" s="59">
        <v>0</v>
      </c>
      <c r="AC250" s="59">
        <v>0</v>
      </c>
      <c r="AD250" s="59">
        <v>0</v>
      </c>
      <c r="AE250" s="59">
        <v>100</v>
      </c>
      <c r="AF250" s="73" t="s">
        <v>38</v>
      </c>
      <c r="AG250" s="73">
        <v>49500</v>
      </c>
      <c r="AH250" s="73" t="s">
        <v>38</v>
      </c>
      <c r="AI250" s="73" t="s">
        <v>38</v>
      </c>
      <c r="AJ250" s="73" t="s">
        <v>38</v>
      </c>
      <c r="AK250" s="73" t="s">
        <v>32</v>
      </c>
      <c r="AL250" s="77" t="str">
        <f>IF(ISBLANK(S250),"",IF(AJ250="Fail","Fail",IF(E250="PL4",IF(AND(T250&gt;STD_01122025!$D$3,U250&lt;STD_01122025!$D$4,OR(AF250="ND",AF250&lt;STD_01122025!$D$7),AH250="ND"),"Pass","Fail"),IF(E250="PL12",IF(AND(S250&lt;STD_01122025!$F$2,T250&gt;STD_01122025!$F$3,U250&lt;STD_01122025!$F$4,V250&gt;STD_01122025!$F$5,X250&gt;STD_01122025!$F$6,OR(AF250="ND",AF250&lt;STD_01122025!$F$7),AH250="ND"),"Pass","Fail"),IF(E250="SuperPL",IF(AND(T250&gt;STD_01122025!$H$3,U250&lt;STD_01122025!$H$4,V250&gt;STD_01122025!$H$5,X250&gt;STD_01122025!$H$6,OR(AF250="ND",AF250&lt;STD_01122025!$H$7),AH250="ND"),"Pass","Fail"),IF(E250="Flight",IF(AND(T250&gt;STD_01122025!$J$3,U250&lt;STD_01122025!$J$4,X250&gt;STD_01122025!$J$6,OR(AF250="ND",AF250&lt;STD_01122025!$J$7),AH250="ND"),"Pass","Fail"),""))))))</f>
        <v>Pass</v>
      </c>
      <c r="AM250" s="62">
        <f>IF(ISBLANK(B250),"",IFERROR(IF(VLOOKUP(B250,'Np PL4 Stock'!$A:$J,10,FALSE)="Np4",D250-VLOOKUP(B250,'Np PL4 Stock'!$A:$E,5,FALSE),D250-VLOOKUP(B250,'Np PL4 Stock'!$A:$E,5,FALSE)-1),""))</f>
        <v>20</v>
      </c>
      <c r="AN250" s="68">
        <v>10.09</v>
      </c>
      <c r="AO250" s="68">
        <v>9.31</v>
      </c>
      <c r="AP250" s="69">
        <v>100</v>
      </c>
      <c r="AQ250" s="64">
        <v>131</v>
      </c>
      <c r="AR250" s="64">
        <v>100</v>
      </c>
      <c r="AS250" s="59">
        <v>100</v>
      </c>
      <c r="AT250" s="73" t="s">
        <v>38</v>
      </c>
      <c r="AU250" s="73">
        <v>41000</v>
      </c>
      <c r="AV250" s="73" t="s">
        <v>38</v>
      </c>
      <c r="AW250" s="73" t="s">
        <v>38</v>
      </c>
      <c r="AX250" s="73" t="s">
        <v>32</v>
      </c>
      <c r="AY250" s="59">
        <v>0</v>
      </c>
      <c r="AZ250" s="59">
        <v>0</v>
      </c>
      <c r="BA250" s="59">
        <v>0</v>
      </c>
      <c r="BB250" s="59">
        <v>0</v>
      </c>
      <c r="BC250" s="59">
        <v>0</v>
      </c>
      <c r="BD250" s="59">
        <v>0</v>
      </c>
      <c r="BE250" s="84" t="s">
        <v>38</v>
      </c>
      <c r="BF250" s="84" t="s">
        <v>38</v>
      </c>
      <c r="BG250" s="84" t="s">
        <v>38</v>
      </c>
      <c r="BH250" s="84" t="s">
        <v>38</v>
      </c>
      <c r="BI250" s="85" t="s">
        <v>632</v>
      </c>
      <c r="BJ250" s="86" t="s">
        <v>222</v>
      </c>
      <c r="BK250" s="64" t="s">
        <v>575</v>
      </c>
      <c r="BL250" s="86" t="s">
        <v>177</v>
      </c>
      <c r="BM250" s="86" t="s">
        <v>178</v>
      </c>
      <c r="BN250" s="86"/>
      <c r="BO250" s="69">
        <v>6</v>
      </c>
      <c r="BP250" s="69">
        <v>256104305100043</v>
      </c>
      <c r="BQ250" s="92">
        <v>1.1</v>
      </c>
      <c r="BR250" s="93">
        <v>0.22</v>
      </c>
      <c r="BS250" s="94">
        <f t="shared" si="38"/>
        <v>1.32</v>
      </c>
      <c r="BT250" s="95">
        <v>0.6005</v>
      </c>
      <c r="BU250" s="101">
        <f t="shared" si="39"/>
        <v>1.9205</v>
      </c>
      <c r="BV250" s="102">
        <f t="shared" si="36"/>
        <v>7.63358778625954</v>
      </c>
      <c r="BW250" s="103">
        <v>1650</v>
      </c>
      <c r="BX250" s="104">
        <f t="shared" si="37"/>
        <v>0.0146603053435115</v>
      </c>
      <c r="BY250" s="105">
        <v>800</v>
      </c>
      <c r="BZ250" s="103" t="s">
        <v>32</v>
      </c>
      <c r="CA250" s="106" t="s">
        <v>189</v>
      </c>
      <c r="CB250" s="107" t="s">
        <v>148</v>
      </c>
      <c r="CC250" s="112" t="s">
        <v>149</v>
      </c>
      <c r="CD250" s="106"/>
      <c r="CE250" s="103" t="s">
        <v>192</v>
      </c>
      <c r="CF250" s="123"/>
      <c r="CG250" s="115">
        <v>2000005060</v>
      </c>
    </row>
    <row r="251" spans="1:85">
      <c r="A251" s="53" t="str">
        <f t="shared" si="41"/>
        <v>C1-06-04-45773</v>
      </c>
      <c r="B251" s="47" t="str">
        <f t="shared" si="42"/>
        <v>C1-06-04</v>
      </c>
      <c r="C251" s="48" t="s">
        <v>43</v>
      </c>
      <c r="D251" s="49">
        <v>45773</v>
      </c>
      <c r="E251" s="50" t="s">
        <v>14</v>
      </c>
      <c r="F251" s="51" t="s">
        <v>15</v>
      </c>
      <c r="G251" s="59">
        <v>4</v>
      </c>
      <c r="H251" s="51" t="s">
        <v>187</v>
      </c>
      <c r="I251" s="59">
        <v>6</v>
      </c>
      <c r="J251" s="60">
        <f>IF(ISBLANK(H251),"",IFERROR(VLOOKUP(B251,'Np PL4 Stock'!$A:$D,4,FALSE),""))</f>
        <v>45753</v>
      </c>
      <c r="K251" s="61">
        <f>IF(ISBLANK(H251),"",SUMIF('Np PL4 Stock'!$A:$A,B251,'Np PL4 Stock'!$N:$N))</f>
        <v>1</v>
      </c>
      <c r="L251" s="62">
        <f>IF(ISBLANK(H251),"",VLOOKUP(LEFT(B251,5),Unit!A:B,2,FALSE))</f>
        <v>20</v>
      </c>
      <c r="M251" s="63" t="str">
        <f>IF(ISBLANK(H251),"",IFERROR(VLOOKUP(B251,'Np PL4 Stock'!$A:$T,20,FALSE),""))</f>
        <v>V1-MB1</v>
      </c>
      <c r="N251" s="63" t="str">
        <f>IF(ISBLANK(H251),"",IFERROR(VLOOKUP(B251,'Np PL4 Stock'!$A:$U,21,FALSE),""))</f>
        <v>SIS</v>
      </c>
      <c r="O251" s="62">
        <f t="shared" si="32"/>
        <v>50</v>
      </c>
      <c r="P251" s="62">
        <f t="shared" si="33"/>
        <v>3e-5</v>
      </c>
      <c r="Q251" s="67">
        <f t="shared" si="34"/>
        <v>6e-7</v>
      </c>
      <c r="R251" s="67">
        <f t="shared" si="35"/>
        <v>8.75858333333333e-7</v>
      </c>
      <c r="S251" s="64">
        <v>12</v>
      </c>
      <c r="T251" s="68">
        <v>7.58</v>
      </c>
      <c r="U251" s="68">
        <v>6.58</v>
      </c>
      <c r="V251" s="69">
        <v>92</v>
      </c>
      <c r="W251" s="59">
        <v>415</v>
      </c>
      <c r="X251" s="64">
        <v>95</v>
      </c>
      <c r="Y251" s="59">
        <v>100</v>
      </c>
      <c r="Z251" s="59">
        <v>88</v>
      </c>
      <c r="AA251" s="59">
        <v>0</v>
      </c>
      <c r="AB251" s="59">
        <v>0</v>
      </c>
      <c r="AC251" s="59">
        <v>0</v>
      </c>
      <c r="AD251" s="59">
        <v>0</v>
      </c>
      <c r="AE251" s="59">
        <v>100</v>
      </c>
      <c r="AF251" s="73" t="s">
        <v>38</v>
      </c>
      <c r="AG251" s="73">
        <v>43000</v>
      </c>
      <c r="AH251" s="73" t="s">
        <v>38</v>
      </c>
      <c r="AI251" s="73" t="s">
        <v>38</v>
      </c>
      <c r="AJ251" s="73" t="s">
        <v>38</v>
      </c>
      <c r="AK251" s="73" t="s">
        <v>32</v>
      </c>
      <c r="AL251" s="77" t="str">
        <f>IF(ISBLANK(S251),"",IF(AJ251="Fail","Fail",IF(E251="PL4",IF(AND(T251&gt;STD_01122025!$D$3,U251&lt;STD_01122025!$D$4,OR(AF251="ND",AF251&lt;STD_01122025!$D$7),AH251="ND"),"Pass","Fail"),IF(E251="PL12",IF(AND(S251&lt;STD_01122025!$F$2,T251&gt;STD_01122025!$F$3,U251&lt;STD_01122025!$F$4,V251&gt;STD_01122025!$F$5,X251&gt;STD_01122025!$F$6,OR(AF251="ND",AF251&lt;STD_01122025!$F$7),AH251="ND"),"Pass","Fail"),IF(E251="SuperPL",IF(AND(T251&gt;STD_01122025!$H$3,U251&lt;STD_01122025!$H$4,V251&gt;STD_01122025!$H$5,X251&gt;STD_01122025!$H$6,OR(AF251="ND",AF251&lt;STD_01122025!$H$7),AH251="ND"),"Pass","Fail"),IF(E251="Flight",IF(AND(T251&gt;STD_01122025!$J$3,U251&lt;STD_01122025!$J$4,X251&gt;STD_01122025!$J$6,OR(AF251="ND",AF251&lt;STD_01122025!$J$7),AH251="ND"),"Pass","Fail"),""))))))</f>
        <v>Pass</v>
      </c>
      <c r="AM251" s="62">
        <f>IF(ISBLANK(B251),"",IFERROR(IF(VLOOKUP(B251,'Np PL4 Stock'!$A:$J,10,FALSE)="Np4",D251-VLOOKUP(B251,'Np PL4 Stock'!$A:$E,5,FALSE),D251-VLOOKUP(B251,'Np PL4 Stock'!$A:$E,5,FALSE)-1),""))</f>
        <v>20</v>
      </c>
      <c r="AN251" s="68">
        <v>9.89</v>
      </c>
      <c r="AO251" s="68">
        <v>9.4</v>
      </c>
      <c r="AP251" s="69">
        <v>100</v>
      </c>
      <c r="AQ251" s="64">
        <v>152</v>
      </c>
      <c r="AR251" s="64">
        <v>98</v>
      </c>
      <c r="AS251" s="59">
        <v>100</v>
      </c>
      <c r="AT251" s="73">
        <v>6000</v>
      </c>
      <c r="AU251" s="73">
        <v>24500</v>
      </c>
      <c r="AV251" s="73" t="s">
        <v>38</v>
      </c>
      <c r="AW251" s="73" t="s">
        <v>38</v>
      </c>
      <c r="AX251" s="73" t="s">
        <v>32</v>
      </c>
      <c r="AY251" s="59">
        <v>0</v>
      </c>
      <c r="AZ251" s="59">
        <v>0</v>
      </c>
      <c r="BA251" s="59">
        <v>0</v>
      </c>
      <c r="BB251" s="59">
        <v>0</v>
      </c>
      <c r="BC251" s="59">
        <v>0</v>
      </c>
      <c r="BD251" s="59">
        <v>0</v>
      </c>
      <c r="BE251" s="84" t="s">
        <v>38</v>
      </c>
      <c r="BF251" s="84" t="s">
        <v>38</v>
      </c>
      <c r="BG251" s="84" t="s">
        <v>38</v>
      </c>
      <c r="BH251" s="84" t="s">
        <v>38</v>
      </c>
      <c r="BI251" s="85" t="s">
        <v>632</v>
      </c>
      <c r="BJ251" s="86" t="s">
        <v>222</v>
      </c>
      <c r="BK251" s="64" t="s">
        <v>575</v>
      </c>
      <c r="BL251" s="86" t="s">
        <v>177</v>
      </c>
      <c r="BM251" s="86" t="s">
        <v>178</v>
      </c>
      <c r="BN251" s="86"/>
      <c r="BO251" s="69">
        <v>6</v>
      </c>
      <c r="BP251" s="69">
        <v>256104305100044</v>
      </c>
      <c r="BQ251" s="92">
        <v>0.25</v>
      </c>
      <c r="BR251" s="93">
        <v>0.05</v>
      </c>
      <c r="BS251" s="94">
        <f t="shared" si="38"/>
        <v>0.3</v>
      </c>
      <c r="BT251" s="95">
        <v>0.148325</v>
      </c>
      <c r="BU251" s="101">
        <f t="shared" si="39"/>
        <v>0.448325</v>
      </c>
      <c r="BV251" s="102">
        <f t="shared" si="36"/>
        <v>6.57894736842105</v>
      </c>
      <c r="BW251" s="103">
        <v>375</v>
      </c>
      <c r="BX251" s="104">
        <f t="shared" si="37"/>
        <v>0.00294950657894737</v>
      </c>
      <c r="BY251" s="105">
        <v>800</v>
      </c>
      <c r="BZ251" s="103" t="s">
        <v>32</v>
      </c>
      <c r="CA251" s="106" t="s">
        <v>189</v>
      </c>
      <c r="CB251" s="107" t="s">
        <v>148</v>
      </c>
      <c r="CC251" s="112" t="s">
        <v>149</v>
      </c>
      <c r="CD251" s="106"/>
      <c r="CE251" s="103" t="s">
        <v>192</v>
      </c>
      <c r="CF251" s="123"/>
      <c r="CG251" s="115">
        <v>2000005060</v>
      </c>
    </row>
    <row r="252" spans="1:85">
      <c r="A252" s="53" t="str">
        <f t="shared" si="41"/>
        <v>C1-06-04-45773</v>
      </c>
      <c r="B252" s="47" t="str">
        <f t="shared" si="42"/>
        <v>C1-06-04</v>
      </c>
      <c r="C252" s="48" t="s">
        <v>43</v>
      </c>
      <c r="D252" s="49">
        <v>45773</v>
      </c>
      <c r="E252" s="50" t="s">
        <v>14</v>
      </c>
      <c r="F252" s="51" t="s">
        <v>15</v>
      </c>
      <c r="G252" s="59">
        <v>4</v>
      </c>
      <c r="H252" s="51" t="s">
        <v>187</v>
      </c>
      <c r="I252" s="59">
        <v>6</v>
      </c>
      <c r="J252" s="60">
        <f>IF(ISBLANK(H252),"",IFERROR(VLOOKUP(B252,'Np PL4 Stock'!$A:$D,4,FALSE),""))</f>
        <v>45753</v>
      </c>
      <c r="K252" s="61">
        <f>IF(ISBLANK(H252),"",SUMIF('Np PL4 Stock'!$A:$A,B252,'Np PL4 Stock'!$N:$N))</f>
        <v>1</v>
      </c>
      <c r="L252" s="62">
        <f>IF(ISBLANK(H252),"",VLOOKUP(LEFT(B252,5),Unit!A:B,2,FALSE))</f>
        <v>20</v>
      </c>
      <c r="M252" s="63" t="str">
        <f>IF(ISBLANK(H252),"",IFERROR(VLOOKUP(B252,'Np PL4 Stock'!$A:$T,20,FALSE),""))</f>
        <v>V1-MB1</v>
      </c>
      <c r="N252" s="63" t="str">
        <f>IF(ISBLANK(H252),"",IFERROR(VLOOKUP(B252,'Np PL4 Stock'!$A:$U,21,FALSE),""))</f>
        <v>SIS</v>
      </c>
      <c r="O252" s="62">
        <f t="shared" si="32"/>
        <v>50</v>
      </c>
      <c r="P252" s="62">
        <f t="shared" si="33"/>
        <v>3e-5</v>
      </c>
      <c r="Q252" s="67">
        <f t="shared" si="34"/>
        <v>6e-7</v>
      </c>
      <c r="R252" s="67">
        <f t="shared" si="35"/>
        <v>8.75858333333333e-7</v>
      </c>
      <c r="S252" s="64">
        <v>12</v>
      </c>
      <c r="T252" s="68">
        <v>7.58</v>
      </c>
      <c r="U252" s="68">
        <v>6.58</v>
      </c>
      <c r="V252" s="69">
        <v>92</v>
      </c>
      <c r="W252" s="59">
        <v>411</v>
      </c>
      <c r="X252" s="71">
        <v>95</v>
      </c>
      <c r="Y252" s="59">
        <v>100</v>
      </c>
      <c r="Z252" s="59">
        <v>88</v>
      </c>
      <c r="AA252" s="59">
        <v>0</v>
      </c>
      <c r="AB252" s="59">
        <v>0</v>
      </c>
      <c r="AC252" s="59">
        <v>0</v>
      </c>
      <c r="AD252" s="59">
        <v>0</v>
      </c>
      <c r="AE252" s="59">
        <v>100</v>
      </c>
      <c r="AF252" s="73" t="s">
        <v>38</v>
      </c>
      <c r="AG252" s="73">
        <v>43000</v>
      </c>
      <c r="AH252" s="73" t="s">
        <v>38</v>
      </c>
      <c r="AI252" s="73" t="s">
        <v>38</v>
      </c>
      <c r="AJ252" s="73" t="s">
        <v>38</v>
      </c>
      <c r="AK252" s="73" t="s">
        <v>32</v>
      </c>
      <c r="AL252" s="77" t="str">
        <f>IF(ISBLANK(S252),"",IF(AJ252="Fail","Fail",IF(E252="PL4",IF(AND(T252&gt;STD_01122025!$D$3,U252&lt;STD_01122025!$D$4,OR(AF252="ND",AF252&lt;STD_01122025!$D$7),AH252="ND"),"Pass","Fail"),IF(E252="PL12",IF(AND(S252&lt;STD_01122025!$F$2,T252&gt;STD_01122025!$F$3,U252&lt;STD_01122025!$F$4,V252&gt;STD_01122025!$F$5,X252&gt;STD_01122025!$F$6,OR(AF252="ND",AF252&lt;STD_01122025!$F$7),AH252="ND"),"Pass","Fail"),IF(E252="SuperPL",IF(AND(T252&gt;STD_01122025!$H$3,U252&lt;STD_01122025!$H$4,V252&gt;STD_01122025!$H$5,X252&gt;STD_01122025!$H$6,OR(AF252="ND",AF252&lt;STD_01122025!$H$7),AH252="ND"),"Pass","Fail"),IF(E252="Flight",IF(AND(T252&gt;STD_01122025!$J$3,U252&lt;STD_01122025!$J$4,X252&gt;STD_01122025!$J$6,OR(AF252="ND",AF252&lt;STD_01122025!$J$7),AH252="ND"),"Pass","Fail"),""))))))</f>
        <v>Pass</v>
      </c>
      <c r="AM252" s="62">
        <f>IF(ISBLANK(B252),"",IFERROR(IF(VLOOKUP(B252,'Np PL4 Stock'!$A:$J,10,FALSE)="Np4",D252-VLOOKUP(B252,'Np PL4 Stock'!$A:$E,5,FALSE),D252-VLOOKUP(B252,'Np PL4 Stock'!$A:$E,5,FALSE)-1),""))</f>
        <v>20</v>
      </c>
      <c r="AN252" s="68">
        <v>9.89</v>
      </c>
      <c r="AO252" s="68">
        <v>9.4</v>
      </c>
      <c r="AP252" s="69">
        <v>100</v>
      </c>
      <c r="AQ252" s="64">
        <v>152</v>
      </c>
      <c r="AR252" s="64">
        <v>98</v>
      </c>
      <c r="AS252" s="59">
        <v>100</v>
      </c>
      <c r="AT252" s="73">
        <v>6000</v>
      </c>
      <c r="AU252" s="73">
        <v>24500</v>
      </c>
      <c r="AV252" s="73" t="s">
        <v>38</v>
      </c>
      <c r="AW252" s="73" t="s">
        <v>38</v>
      </c>
      <c r="AX252" s="73" t="s">
        <v>32</v>
      </c>
      <c r="AY252" s="59">
        <v>0</v>
      </c>
      <c r="AZ252" s="59">
        <v>0</v>
      </c>
      <c r="BA252" s="59">
        <v>0</v>
      </c>
      <c r="BB252" s="59">
        <v>0</v>
      </c>
      <c r="BC252" s="59">
        <v>0</v>
      </c>
      <c r="BD252" s="59">
        <v>0</v>
      </c>
      <c r="BE252" s="84" t="s">
        <v>38</v>
      </c>
      <c r="BF252" s="84" t="s">
        <v>38</v>
      </c>
      <c r="BG252" s="84" t="s">
        <v>38</v>
      </c>
      <c r="BH252" s="84" t="s">
        <v>38</v>
      </c>
      <c r="BI252" s="85" t="s">
        <v>633</v>
      </c>
      <c r="BJ252" s="86" t="s">
        <v>283</v>
      </c>
      <c r="BK252" s="64" t="s">
        <v>634</v>
      </c>
      <c r="BL252" s="86" t="s">
        <v>177</v>
      </c>
      <c r="BM252" s="86" t="s">
        <v>178</v>
      </c>
      <c r="BN252" s="86"/>
      <c r="BO252" s="69">
        <v>6</v>
      </c>
      <c r="BP252" s="523" t="s">
        <v>635</v>
      </c>
      <c r="BQ252" s="135">
        <v>0.25</v>
      </c>
      <c r="BR252" s="93">
        <v>0.05</v>
      </c>
      <c r="BS252" s="94">
        <f t="shared" si="38"/>
        <v>0.3</v>
      </c>
      <c r="BT252" s="95">
        <v>0.127533333333333</v>
      </c>
      <c r="BU252" s="101">
        <f t="shared" si="39"/>
        <v>0.427533333333333</v>
      </c>
      <c r="BV252" s="102">
        <f t="shared" si="36"/>
        <v>6.57894736842105</v>
      </c>
      <c r="BW252" s="103">
        <v>333.333333333333</v>
      </c>
      <c r="BX252" s="104">
        <f t="shared" si="37"/>
        <v>0.00281271929824561</v>
      </c>
      <c r="BY252" s="105">
        <v>900</v>
      </c>
      <c r="BZ252" s="103" t="s">
        <v>32</v>
      </c>
      <c r="CA252" s="106" t="s">
        <v>189</v>
      </c>
      <c r="CB252" s="107" t="s">
        <v>148</v>
      </c>
      <c r="CC252" s="112" t="s">
        <v>149</v>
      </c>
      <c r="CD252" s="106"/>
      <c r="CE252" s="103" t="s">
        <v>192</v>
      </c>
      <c r="CF252" s="123"/>
      <c r="CG252" s="115">
        <v>2000020395</v>
      </c>
    </row>
    <row r="253" spans="1:85">
      <c r="A253" s="53" t="str">
        <f t="shared" si="41"/>
        <v>C1-05-04-45773</v>
      </c>
      <c r="B253" s="47" t="str">
        <f t="shared" si="42"/>
        <v>C1-05-04</v>
      </c>
      <c r="C253" s="48" t="s">
        <v>43</v>
      </c>
      <c r="D253" s="49">
        <v>45773</v>
      </c>
      <c r="E253" s="50" t="s">
        <v>14</v>
      </c>
      <c r="F253" s="51" t="s">
        <v>15</v>
      </c>
      <c r="G253" s="59">
        <v>4</v>
      </c>
      <c r="H253" s="51" t="s">
        <v>187</v>
      </c>
      <c r="I253" s="59">
        <v>5</v>
      </c>
      <c r="J253" s="60">
        <f>IF(ISBLANK(H253),"",IFERROR(VLOOKUP(B253,'Np PL4 Stock'!$A:$D,4,FALSE),""))</f>
        <v>45753</v>
      </c>
      <c r="K253" s="61">
        <f>IF(ISBLANK(H253),"",SUMIF('Np PL4 Stock'!$A:$A,B253,'Np PL4 Stock'!$N:$N))</f>
        <v>1</v>
      </c>
      <c r="L253" s="62">
        <f>IF(ISBLANK(H253),"",VLOOKUP(LEFT(B253,5),Unit!A:B,2,FALSE))</f>
        <v>20</v>
      </c>
      <c r="M253" s="63" t="str">
        <f>IF(ISBLANK(H253),"",IFERROR(VLOOKUP(B253,'Np PL4 Stock'!$A:$T,20,FALSE),""))</f>
        <v>V1-MB1</v>
      </c>
      <c r="N253" s="63" t="str">
        <f>IF(ISBLANK(H253),"",IFERROR(VLOOKUP(B253,'Np PL4 Stock'!$A:$U,21,FALSE),""))</f>
        <v>SIS</v>
      </c>
      <c r="O253" s="62">
        <f t="shared" si="32"/>
        <v>50</v>
      </c>
      <c r="P253" s="62">
        <f t="shared" si="33"/>
        <v>2.58375e-5</v>
      </c>
      <c r="Q253" s="67">
        <f t="shared" si="34"/>
        <v>5.1675e-7</v>
      </c>
      <c r="R253" s="67">
        <f t="shared" si="35"/>
        <v>7.3148375e-7</v>
      </c>
      <c r="S253" s="64">
        <v>14</v>
      </c>
      <c r="T253" s="68">
        <v>7.51</v>
      </c>
      <c r="U253" s="68">
        <v>7.59</v>
      </c>
      <c r="V253" s="69">
        <v>74.627</v>
      </c>
      <c r="W253" s="59">
        <v>428</v>
      </c>
      <c r="X253" s="64">
        <v>94</v>
      </c>
      <c r="Y253" s="59">
        <v>100</v>
      </c>
      <c r="Z253" s="64">
        <v>80</v>
      </c>
      <c r="AA253" s="59">
        <v>0</v>
      </c>
      <c r="AB253" s="59">
        <v>0</v>
      </c>
      <c r="AC253" s="59">
        <v>0</v>
      </c>
      <c r="AD253" s="59">
        <v>0</v>
      </c>
      <c r="AE253" s="59">
        <v>100</v>
      </c>
      <c r="AF253" s="73" t="s">
        <v>38</v>
      </c>
      <c r="AG253" s="73">
        <v>56000</v>
      </c>
      <c r="AH253" s="73" t="s">
        <v>38</v>
      </c>
      <c r="AI253" s="73" t="s">
        <v>38</v>
      </c>
      <c r="AJ253" s="73" t="s">
        <v>38</v>
      </c>
      <c r="AK253" s="73" t="s">
        <v>32</v>
      </c>
      <c r="AL253" s="77" t="str">
        <f>IF(ISBLANK(S253),"",IF(AJ253="Fail","Fail",IF(E253="PL4",IF(AND(T253&gt;STD_01122025!$D$3,U253&lt;STD_01122025!$D$4,OR(AF253="ND",AF253&lt;STD_01122025!$D$7),AH253="ND"),"Pass","Fail"),IF(E253="PL12",IF(AND(S253&lt;STD_01122025!$F$2,T253&gt;STD_01122025!$F$3,U253&lt;STD_01122025!$F$4,V253&gt;STD_01122025!$F$5,X253&gt;STD_01122025!$F$6,OR(AF253="ND",AF253&lt;STD_01122025!$F$7),AH253="ND"),"Pass","Fail"),IF(E253="SuperPL",IF(AND(T253&gt;STD_01122025!$H$3,U253&lt;STD_01122025!$H$4,V253&gt;STD_01122025!$H$5,X253&gt;STD_01122025!$H$6,OR(AF253="ND",AF253&lt;STD_01122025!$H$7),AH253="ND"),"Pass","Fail"),IF(E253="Flight",IF(AND(T253&gt;STD_01122025!$J$3,U253&lt;STD_01122025!$J$4,X253&gt;STD_01122025!$J$6,OR(AF253="ND",AF253&lt;STD_01122025!$J$7),AH253="ND"),"Pass","Fail"),""))))))</f>
        <v>Pass</v>
      </c>
      <c r="AM253" s="62">
        <f>IF(ISBLANK(B253),"",IFERROR(IF(VLOOKUP(B253,'Np PL4 Stock'!$A:$J,10,FALSE)="Np4",D253-VLOOKUP(B253,'Np PL4 Stock'!$A:$E,5,FALSE),D253-VLOOKUP(B253,'Np PL4 Stock'!$A:$E,5,FALSE)-1),""))</f>
        <v>20</v>
      </c>
      <c r="AN253" s="68">
        <v>9.34</v>
      </c>
      <c r="AO253" s="68">
        <v>9.44</v>
      </c>
      <c r="AP253" s="69">
        <v>100</v>
      </c>
      <c r="AQ253" s="64">
        <v>186</v>
      </c>
      <c r="AR253" s="64">
        <v>98</v>
      </c>
      <c r="AS253" s="59">
        <v>100</v>
      </c>
      <c r="AT253" s="73">
        <v>71000</v>
      </c>
      <c r="AU253" s="73">
        <v>3000</v>
      </c>
      <c r="AV253" s="73" t="s">
        <v>38</v>
      </c>
      <c r="AW253" s="73" t="s">
        <v>38</v>
      </c>
      <c r="AX253" s="73" t="s">
        <v>32</v>
      </c>
      <c r="AY253" s="59">
        <v>0</v>
      </c>
      <c r="AZ253" s="59">
        <v>0</v>
      </c>
      <c r="BA253" s="59">
        <v>0</v>
      </c>
      <c r="BB253" s="59">
        <v>0</v>
      </c>
      <c r="BC253" s="59">
        <v>0</v>
      </c>
      <c r="BD253" s="59">
        <v>0</v>
      </c>
      <c r="BE253" s="84" t="s">
        <v>38</v>
      </c>
      <c r="BF253" s="84" t="s">
        <v>38</v>
      </c>
      <c r="BG253" s="84" t="s">
        <v>38</v>
      </c>
      <c r="BH253" s="84" t="s">
        <v>38</v>
      </c>
      <c r="BI253" s="85" t="s">
        <v>522</v>
      </c>
      <c r="BJ253" s="86" t="s">
        <v>262</v>
      </c>
      <c r="BK253" s="64" t="s">
        <v>523</v>
      </c>
      <c r="BL253" s="86" t="s">
        <v>155</v>
      </c>
      <c r="BM253" s="86" t="s">
        <v>178</v>
      </c>
      <c r="BN253" s="86"/>
      <c r="BO253" s="59">
        <v>14</v>
      </c>
      <c r="BP253" s="522" t="s">
        <v>636</v>
      </c>
      <c r="BQ253" s="92">
        <v>0.390625</v>
      </c>
      <c r="BR253" s="93">
        <v>0.078125</v>
      </c>
      <c r="BS253" s="94">
        <f t="shared" si="38"/>
        <v>0.46875</v>
      </c>
      <c r="BT253" s="95">
        <v>0.18275375</v>
      </c>
      <c r="BU253" s="101">
        <f t="shared" si="39"/>
        <v>0.65150375</v>
      </c>
      <c r="BV253" s="102">
        <f t="shared" si="36"/>
        <v>5.37634408602151</v>
      </c>
      <c r="BW253" s="103">
        <v>468.75</v>
      </c>
      <c r="BX253" s="104">
        <f t="shared" si="37"/>
        <v>0.00350270833333333</v>
      </c>
      <c r="BY253" s="105">
        <v>1000</v>
      </c>
      <c r="BZ253" s="103" t="s">
        <v>32</v>
      </c>
      <c r="CA253" s="106" t="s">
        <v>189</v>
      </c>
      <c r="CB253" s="107" t="s">
        <v>148</v>
      </c>
      <c r="CC253" s="112" t="s">
        <v>149</v>
      </c>
      <c r="CD253" s="106"/>
      <c r="CE253" s="103" t="s">
        <v>192</v>
      </c>
      <c r="CF253" s="123"/>
      <c r="CG253" s="114">
        <v>2000028739</v>
      </c>
    </row>
    <row r="254" spans="1:85">
      <c r="A254" s="53" t="str">
        <f t="shared" si="41"/>
        <v>C1-05-04-45773</v>
      </c>
      <c r="B254" s="47" t="str">
        <f t="shared" si="42"/>
        <v>C1-05-04</v>
      </c>
      <c r="C254" s="48" t="s">
        <v>43</v>
      </c>
      <c r="D254" s="49">
        <v>45773</v>
      </c>
      <c r="E254" s="50" t="s">
        <v>14</v>
      </c>
      <c r="F254" s="51" t="s">
        <v>15</v>
      </c>
      <c r="G254" s="59">
        <v>4</v>
      </c>
      <c r="H254" s="51" t="s">
        <v>187</v>
      </c>
      <c r="I254" s="59">
        <v>5</v>
      </c>
      <c r="J254" s="60">
        <f>IF(ISBLANK(H254),"",IFERROR(VLOOKUP(B254,'Np PL4 Stock'!$A:$D,4,FALSE),""))</f>
        <v>45753</v>
      </c>
      <c r="K254" s="61">
        <f>IF(ISBLANK(H254),"",SUMIF('Np PL4 Stock'!$A:$A,B254,'Np PL4 Stock'!$N:$N))</f>
        <v>1</v>
      </c>
      <c r="L254" s="62">
        <f>IF(ISBLANK(H254),"",VLOOKUP(LEFT(B254,5),Unit!A:B,2,FALSE))</f>
        <v>20</v>
      </c>
      <c r="M254" s="63" t="str">
        <f>IF(ISBLANK(H254),"",IFERROR(VLOOKUP(B254,'Np PL4 Stock'!$A:$T,20,FALSE),""))</f>
        <v>V1-MB1</v>
      </c>
      <c r="N254" s="63" t="str">
        <f>IF(ISBLANK(H254),"",IFERROR(VLOOKUP(B254,'Np PL4 Stock'!$A:$U,21,FALSE),""))</f>
        <v>SIS</v>
      </c>
      <c r="O254" s="62">
        <f t="shared" si="32"/>
        <v>50</v>
      </c>
      <c r="P254" s="62">
        <f t="shared" si="33"/>
        <v>2.58375e-5</v>
      </c>
      <c r="Q254" s="67">
        <f t="shared" si="34"/>
        <v>5.1675e-7</v>
      </c>
      <c r="R254" s="67">
        <f t="shared" si="35"/>
        <v>7.3148375e-7</v>
      </c>
      <c r="S254" s="64">
        <v>14</v>
      </c>
      <c r="T254" s="68">
        <v>7.51</v>
      </c>
      <c r="U254" s="68">
        <v>7.59</v>
      </c>
      <c r="V254" s="69">
        <v>74.627</v>
      </c>
      <c r="W254" s="59">
        <v>428</v>
      </c>
      <c r="X254" s="64">
        <v>94</v>
      </c>
      <c r="Y254" s="59">
        <v>100</v>
      </c>
      <c r="Z254" s="64">
        <v>80</v>
      </c>
      <c r="AA254" s="59">
        <v>0</v>
      </c>
      <c r="AB254" s="59">
        <v>0</v>
      </c>
      <c r="AC254" s="59">
        <v>0</v>
      </c>
      <c r="AD254" s="59">
        <v>0</v>
      </c>
      <c r="AE254" s="59">
        <v>100</v>
      </c>
      <c r="AF254" s="73" t="s">
        <v>38</v>
      </c>
      <c r="AG254" s="73">
        <v>56000</v>
      </c>
      <c r="AH254" s="73" t="s">
        <v>38</v>
      </c>
      <c r="AI254" s="73" t="s">
        <v>38</v>
      </c>
      <c r="AJ254" s="73" t="s">
        <v>38</v>
      </c>
      <c r="AK254" s="73" t="s">
        <v>32</v>
      </c>
      <c r="AL254" s="77" t="str">
        <f>IF(ISBLANK(S254),"",IF(AJ254="Fail","Fail",IF(E254="PL4",IF(AND(T254&gt;STD_01122025!$D$3,U254&lt;STD_01122025!$D$4,OR(AF254="ND",AF254&lt;STD_01122025!$D$7),AH254="ND"),"Pass","Fail"),IF(E254="PL12",IF(AND(S254&lt;STD_01122025!$F$2,T254&gt;STD_01122025!$F$3,U254&lt;STD_01122025!$F$4,V254&gt;STD_01122025!$F$5,X254&gt;STD_01122025!$F$6,OR(AF254="ND",AF254&lt;STD_01122025!$F$7),AH254="ND"),"Pass","Fail"),IF(E254="SuperPL",IF(AND(T254&gt;STD_01122025!$H$3,U254&lt;STD_01122025!$H$4,V254&gt;STD_01122025!$H$5,X254&gt;STD_01122025!$H$6,OR(AF254="ND",AF254&lt;STD_01122025!$H$7),AH254="ND"),"Pass","Fail"),IF(E254="Flight",IF(AND(T254&gt;STD_01122025!$J$3,U254&lt;STD_01122025!$J$4,X254&gt;STD_01122025!$J$6,OR(AF254="ND",AF254&lt;STD_01122025!$J$7),AH254="ND"),"Pass","Fail"),""))))))</f>
        <v>Pass</v>
      </c>
      <c r="AM254" s="62">
        <f>IF(ISBLANK(B254),"",IFERROR(IF(VLOOKUP(B254,'Np PL4 Stock'!$A:$J,10,FALSE)="Np4",D254-VLOOKUP(B254,'Np PL4 Stock'!$A:$E,5,FALSE),D254-VLOOKUP(B254,'Np PL4 Stock'!$A:$E,5,FALSE)-1),""))</f>
        <v>20</v>
      </c>
      <c r="AN254" s="68">
        <v>9.34</v>
      </c>
      <c r="AO254" s="68">
        <v>9.44</v>
      </c>
      <c r="AP254" s="69">
        <v>100</v>
      </c>
      <c r="AQ254" s="64">
        <v>186</v>
      </c>
      <c r="AR254" s="64">
        <v>98</v>
      </c>
      <c r="AS254" s="59">
        <v>100</v>
      </c>
      <c r="AT254" s="73">
        <v>71000</v>
      </c>
      <c r="AU254" s="73">
        <v>3000</v>
      </c>
      <c r="AV254" s="73" t="s">
        <v>38</v>
      </c>
      <c r="AW254" s="73" t="s">
        <v>38</v>
      </c>
      <c r="AX254" s="73" t="s">
        <v>32</v>
      </c>
      <c r="AY254" s="59">
        <v>0</v>
      </c>
      <c r="AZ254" s="59">
        <v>0</v>
      </c>
      <c r="BA254" s="59">
        <v>0</v>
      </c>
      <c r="BB254" s="59">
        <v>0</v>
      </c>
      <c r="BC254" s="59">
        <v>0</v>
      </c>
      <c r="BD254" s="59">
        <v>0</v>
      </c>
      <c r="BE254" s="84" t="s">
        <v>38</v>
      </c>
      <c r="BF254" s="84" t="s">
        <v>38</v>
      </c>
      <c r="BG254" s="84" t="s">
        <v>38</v>
      </c>
      <c r="BH254" s="84" t="s">
        <v>38</v>
      </c>
      <c r="BI254" s="85" t="s">
        <v>522</v>
      </c>
      <c r="BJ254" s="86" t="s">
        <v>262</v>
      </c>
      <c r="BK254" s="64" t="s">
        <v>523</v>
      </c>
      <c r="BL254" s="86" t="s">
        <v>155</v>
      </c>
      <c r="BM254" s="86" t="s">
        <v>178</v>
      </c>
      <c r="BN254" s="86"/>
      <c r="BO254" s="59">
        <v>14</v>
      </c>
      <c r="BP254" s="522" t="s">
        <v>637</v>
      </c>
      <c r="BQ254" s="92">
        <v>0.04</v>
      </c>
      <c r="BR254" s="93">
        <v>0.008</v>
      </c>
      <c r="BS254" s="94">
        <f t="shared" si="38"/>
        <v>0.048</v>
      </c>
      <c r="BT254" s="95">
        <v>0.03198</v>
      </c>
      <c r="BU254" s="101">
        <f t="shared" si="39"/>
        <v>0.07998</v>
      </c>
      <c r="BV254" s="102">
        <f t="shared" si="36"/>
        <v>5.37634408602151</v>
      </c>
      <c r="BW254" s="103">
        <v>48</v>
      </c>
      <c r="BX254" s="104">
        <f t="shared" si="37"/>
        <v>0.00043</v>
      </c>
      <c r="BY254" s="105">
        <v>1000</v>
      </c>
      <c r="BZ254" s="103" t="s">
        <v>32</v>
      </c>
      <c r="CA254" s="106" t="s">
        <v>189</v>
      </c>
      <c r="CB254" s="107" t="s">
        <v>148</v>
      </c>
      <c r="CC254" s="112" t="s">
        <v>149</v>
      </c>
      <c r="CD254" s="106"/>
      <c r="CE254" s="103" t="s">
        <v>192</v>
      </c>
      <c r="CF254" s="123"/>
      <c r="CG254" s="114">
        <v>2000028739</v>
      </c>
    </row>
    <row r="255" spans="1:85">
      <c r="A255" s="53" t="str">
        <f t="shared" si="41"/>
        <v>D1-01-04-45778</v>
      </c>
      <c r="B255" s="47" t="str">
        <f t="shared" si="42"/>
        <v>D1-01-04</v>
      </c>
      <c r="C255" s="48" t="s">
        <v>43</v>
      </c>
      <c r="D255" s="49">
        <v>45778</v>
      </c>
      <c r="E255" s="50" t="s">
        <v>14</v>
      </c>
      <c r="F255" s="51" t="s">
        <v>15</v>
      </c>
      <c r="G255" s="59">
        <v>4</v>
      </c>
      <c r="H255" s="51" t="s">
        <v>205</v>
      </c>
      <c r="I255" s="59">
        <v>1</v>
      </c>
      <c r="J255" s="60">
        <f>IF(ISBLANK(H255),"",IFERROR(VLOOKUP(B255,'Np PL4 Stock'!$A:$D,4,FALSE),""))</f>
        <v>45764</v>
      </c>
      <c r="K255" s="61">
        <f>IF(ISBLANK(H255),"",SUMIF('Np PL4 Stock'!$A:$A,B255,'Np PL4 Stock'!$N:$N))</f>
        <v>1</v>
      </c>
      <c r="L255" s="62">
        <f>IF(ISBLANK(H255),"",VLOOKUP(LEFT(B255,5),Unit!A:B,2,FALSE))</f>
        <v>20</v>
      </c>
      <c r="M255" s="63" t="str">
        <f>IF(ISBLANK(H255),"",IFERROR(VLOOKUP(B255,'Np PL4 Stock'!$A:$T,20,FALSE),""))</f>
        <v>V1-MB1</v>
      </c>
      <c r="N255" s="63" t="str">
        <f>IF(ISBLANK(H255),"",IFERROR(VLOOKUP(B255,'Np PL4 Stock'!$A:$U,21,FALSE),""))</f>
        <v>SIS</v>
      </c>
      <c r="O255" s="62">
        <f t="shared" si="32"/>
        <v>50</v>
      </c>
      <c r="P255" s="62">
        <f t="shared" si="33"/>
        <v>3.84e-5</v>
      </c>
      <c r="Q255" s="67">
        <f t="shared" si="34"/>
        <v>7.68e-7</v>
      </c>
      <c r="R255" s="67">
        <f t="shared" si="35"/>
        <v>1.12183333333333e-6</v>
      </c>
      <c r="S255" s="64">
        <v>13</v>
      </c>
      <c r="T255" s="68">
        <v>7.78</v>
      </c>
      <c r="U255" s="68">
        <v>6.55</v>
      </c>
      <c r="V255" s="69">
        <v>95</v>
      </c>
      <c r="W255" s="59">
        <v>368</v>
      </c>
      <c r="X255" s="64">
        <v>94</v>
      </c>
      <c r="Y255" s="59">
        <v>100</v>
      </c>
      <c r="Z255" s="59">
        <v>88</v>
      </c>
      <c r="AA255" s="59">
        <v>0</v>
      </c>
      <c r="AB255" s="59">
        <v>0</v>
      </c>
      <c r="AC255" s="59">
        <v>0</v>
      </c>
      <c r="AD255" s="59">
        <v>0</v>
      </c>
      <c r="AE255" s="59">
        <v>100</v>
      </c>
      <c r="AF255" s="73" t="s">
        <v>38</v>
      </c>
      <c r="AG255" s="73">
        <v>69500</v>
      </c>
      <c r="AH255" s="73" t="s">
        <v>38</v>
      </c>
      <c r="AI255" s="73" t="s">
        <v>38</v>
      </c>
      <c r="AJ255" s="73" t="s">
        <v>38</v>
      </c>
      <c r="AK255" s="73" t="s">
        <v>32</v>
      </c>
      <c r="AL255" s="77" t="str">
        <f>IF(ISBLANK(S255),"",IF(AJ255="Fail","Fail",IF(E255="PL4",IF(AND(T255&gt;STD_01122025!$D$3,U255&lt;STD_01122025!$D$4,OR(AF255="ND",AF255&lt;STD_01122025!$D$7),AH255="ND"),"Pass","Fail"),IF(E255="PL12",IF(AND(S255&lt;STD_01122025!$F$2,T255&gt;STD_01122025!$F$3,U255&lt;STD_01122025!$F$4,V255&gt;STD_01122025!$F$5,X255&gt;STD_01122025!$F$6,OR(AF255="ND",AF255&lt;STD_01122025!$F$7),AH255="ND"),"Pass","Fail"),IF(E255="SuperPL",IF(AND(T255&gt;STD_01122025!$H$3,U255&lt;STD_01122025!$H$4,V255&gt;STD_01122025!$H$5,X255&gt;STD_01122025!$H$6,OR(AF255="ND",AF255&lt;STD_01122025!$H$7),AH255="ND"),"Pass","Fail"),IF(E255="Flight",IF(AND(T255&gt;STD_01122025!$J$3,U255&lt;STD_01122025!$J$4,X255&gt;STD_01122025!$J$6,OR(AF255="ND",AF255&lt;STD_01122025!$J$7),AH255="ND"),"Pass","Fail"),""))))))</f>
        <v>Pass</v>
      </c>
      <c r="AM255" s="62">
        <f>IF(ISBLANK(B255),"",IFERROR(IF(VLOOKUP(B255,'Np PL4 Stock'!$A:$J,10,FALSE)="Np4",D255-VLOOKUP(B255,'Np PL4 Stock'!$A:$E,5,FALSE),D255-VLOOKUP(B255,'Np PL4 Stock'!$A:$E,5,FALSE)-1),""))</f>
        <v>14</v>
      </c>
      <c r="AN255" s="68">
        <v>8.13</v>
      </c>
      <c r="AO255" s="68">
        <v>8.48</v>
      </c>
      <c r="AP255" s="69">
        <v>96.053</v>
      </c>
      <c r="AQ255" s="64">
        <v>305</v>
      </c>
      <c r="AR255" s="64">
        <v>98</v>
      </c>
      <c r="AS255" s="59">
        <v>100</v>
      </c>
      <c r="AT255" s="73" t="s">
        <v>38</v>
      </c>
      <c r="AU255" s="73">
        <v>71000</v>
      </c>
      <c r="AV255" s="73" t="s">
        <v>38</v>
      </c>
      <c r="AW255" s="73" t="s">
        <v>38</v>
      </c>
      <c r="AX255" s="73" t="s">
        <v>32</v>
      </c>
      <c r="AY255" s="59">
        <v>0</v>
      </c>
      <c r="AZ255" s="59">
        <v>0</v>
      </c>
      <c r="BA255" s="59">
        <v>0</v>
      </c>
      <c r="BB255" s="59">
        <v>0</v>
      </c>
      <c r="BC255" s="59">
        <v>0</v>
      </c>
      <c r="BD255" s="59">
        <v>0</v>
      </c>
      <c r="BE255" s="84" t="s">
        <v>38</v>
      </c>
      <c r="BF255" s="84" t="s">
        <v>38</v>
      </c>
      <c r="BG255" s="84" t="s">
        <v>38</v>
      </c>
      <c r="BH255" s="84" t="s">
        <v>38</v>
      </c>
      <c r="BI255" s="87" t="s">
        <v>515</v>
      </c>
      <c r="BJ255" s="86" t="s">
        <v>261</v>
      </c>
      <c r="BK255" s="64" t="s">
        <v>495</v>
      </c>
      <c r="BL255" s="86" t="s">
        <v>155</v>
      </c>
      <c r="BM255" s="86" t="s">
        <v>178</v>
      </c>
      <c r="BN255" s="86"/>
      <c r="BO255" s="69">
        <v>10</v>
      </c>
      <c r="BP255" s="69">
        <v>256104305100045</v>
      </c>
      <c r="BQ255" s="92">
        <v>0.64</v>
      </c>
      <c r="BR255" s="93">
        <v>0.128</v>
      </c>
      <c r="BS255" s="94">
        <f t="shared" si="38"/>
        <v>0.768</v>
      </c>
      <c r="BT255" s="95">
        <v>0.353833333333333</v>
      </c>
      <c r="BU255" s="101">
        <f t="shared" si="39"/>
        <v>1.12183333333333</v>
      </c>
      <c r="BV255" s="102">
        <f t="shared" si="36"/>
        <v>3.27868852459016</v>
      </c>
      <c r="BW255" s="103">
        <v>853</v>
      </c>
      <c r="BX255" s="104">
        <f t="shared" si="37"/>
        <v>0.00367814207650273</v>
      </c>
      <c r="BY255" s="105">
        <v>900</v>
      </c>
      <c r="BZ255" s="103" t="s">
        <v>32</v>
      </c>
      <c r="CA255" s="106" t="s">
        <v>189</v>
      </c>
      <c r="CB255" s="107" t="s">
        <v>148</v>
      </c>
      <c r="CC255" s="112" t="s">
        <v>149</v>
      </c>
      <c r="CD255" s="106"/>
      <c r="CE255" s="103" t="s">
        <v>192</v>
      </c>
      <c r="CF255" s="123"/>
      <c r="CG255" s="114">
        <v>2000026895</v>
      </c>
    </row>
    <row r="256" spans="1:85">
      <c r="A256" s="53" t="str">
        <f t="shared" si="41"/>
        <v>D1-02-04-45780</v>
      </c>
      <c r="B256" s="47" t="str">
        <f t="shared" si="42"/>
        <v>D1-02-04</v>
      </c>
      <c r="C256" s="48" t="s">
        <v>43</v>
      </c>
      <c r="D256" s="49">
        <v>45780</v>
      </c>
      <c r="E256" s="50" t="s">
        <v>14</v>
      </c>
      <c r="F256" s="51" t="s">
        <v>15</v>
      </c>
      <c r="G256" s="59">
        <v>4</v>
      </c>
      <c r="H256" s="51" t="s">
        <v>205</v>
      </c>
      <c r="I256" s="59">
        <v>2</v>
      </c>
      <c r="J256" s="60">
        <f>IF(ISBLANK(H256),"",IFERROR(VLOOKUP(B256,'Np PL4 Stock'!$A:$D,4,FALSE),""))</f>
        <v>45764</v>
      </c>
      <c r="K256" s="61">
        <f>IF(ISBLANK(H256),"",SUMIF('Np PL4 Stock'!$A:$A,B256,'Np PL4 Stock'!$N:$N))</f>
        <v>1</v>
      </c>
      <c r="L256" s="62">
        <f>IF(ISBLANK(H256),"",VLOOKUP(LEFT(B256,5),Unit!A:B,2,FALSE))</f>
        <v>20</v>
      </c>
      <c r="M256" s="63" t="str">
        <f>IF(ISBLANK(H256),"",IFERROR(VLOOKUP(B256,'Np PL4 Stock'!$A:$T,20,FALSE),""))</f>
        <v>V1-MB1</v>
      </c>
      <c r="N256" s="63" t="str">
        <f>IF(ISBLANK(H256),"",IFERROR(VLOOKUP(B256,'Np PL4 Stock'!$A:$U,21,FALSE),""))</f>
        <v>SIS</v>
      </c>
      <c r="O256" s="62">
        <f t="shared" si="32"/>
        <v>50</v>
      </c>
      <c r="P256" s="62">
        <f t="shared" si="33"/>
        <v>5.876e-5</v>
      </c>
      <c r="Q256" s="67">
        <f t="shared" si="34"/>
        <v>1.1752e-6</v>
      </c>
      <c r="R256" s="67">
        <f t="shared" si="35"/>
        <v>1.6290576e-6</v>
      </c>
      <c r="S256" s="64">
        <v>13</v>
      </c>
      <c r="T256" s="68">
        <v>7.79</v>
      </c>
      <c r="U256" s="68">
        <v>6.91</v>
      </c>
      <c r="V256" s="69">
        <v>93.103</v>
      </c>
      <c r="W256" s="59">
        <v>365</v>
      </c>
      <c r="X256" s="64">
        <v>95</v>
      </c>
      <c r="Y256" s="59">
        <v>100</v>
      </c>
      <c r="Z256" s="59">
        <v>92</v>
      </c>
      <c r="AA256" s="59">
        <v>0</v>
      </c>
      <c r="AB256" s="59">
        <v>0</v>
      </c>
      <c r="AC256" s="59">
        <v>0</v>
      </c>
      <c r="AD256" s="59">
        <v>0</v>
      </c>
      <c r="AE256" s="59">
        <v>100</v>
      </c>
      <c r="AF256" s="73" t="s">
        <v>38</v>
      </c>
      <c r="AG256" s="73">
        <v>70500</v>
      </c>
      <c r="AH256" s="73" t="s">
        <v>38</v>
      </c>
      <c r="AI256" s="73" t="s">
        <v>38</v>
      </c>
      <c r="AJ256" s="73" t="s">
        <v>38</v>
      </c>
      <c r="AK256" s="73" t="s">
        <v>32</v>
      </c>
      <c r="AL256" s="77" t="str">
        <f>IF(ISBLANK(S256),"",IF(AJ256="Fail","Fail",IF(E256="PL4",IF(AND(T256&gt;STD_01122025!$D$3,U256&lt;STD_01122025!$D$4,OR(AF256="ND",AF256&lt;STD_01122025!$D$7),AH256="ND"),"Pass","Fail"),IF(E256="PL12",IF(AND(S256&lt;STD_01122025!$F$2,T256&gt;STD_01122025!$F$3,U256&lt;STD_01122025!$F$4,V256&gt;STD_01122025!$F$5,X256&gt;STD_01122025!$F$6,OR(AF256="ND",AF256&lt;STD_01122025!$F$7),AH256="ND"),"Pass","Fail"),IF(E256="SuperPL",IF(AND(T256&gt;STD_01122025!$H$3,U256&lt;STD_01122025!$H$4,V256&gt;STD_01122025!$H$5,X256&gt;STD_01122025!$H$6,OR(AF256="ND",AF256&lt;STD_01122025!$H$7),AH256="ND"),"Pass","Fail"),IF(E256="Flight",IF(AND(T256&gt;STD_01122025!$J$3,U256&lt;STD_01122025!$J$4,X256&gt;STD_01122025!$J$6,OR(AF256="ND",AF256&lt;STD_01122025!$J$7),AH256="ND"),"Pass","Fail"),""))))))</f>
        <v>Pass</v>
      </c>
      <c r="AM256" s="62">
        <f>IF(ISBLANK(B256),"",IFERROR(IF(VLOOKUP(B256,'Np PL4 Stock'!$A:$J,10,FALSE)="Np4",D256-VLOOKUP(B256,'Np PL4 Stock'!$A:$E,5,FALSE),D256-VLOOKUP(B256,'Np PL4 Stock'!$A:$E,5,FALSE)-1),""))</f>
        <v>16</v>
      </c>
      <c r="AN256" s="68">
        <v>8.74</v>
      </c>
      <c r="AO256" s="68">
        <v>8.46</v>
      </c>
      <c r="AP256" s="69">
        <v>97.619</v>
      </c>
      <c r="AQ256" s="64">
        <v>225</v>
      </c>
      <c r="AR256" s="64">
        <v>95</v>
      </c>
      <c r="AS256" s="59">
        <v>100</v>
      </c>
      <c r="AT256" s="73">
        <v>56000</v>
      </c>
      <c r="AU256" s="73">
        <v>32000</v>
      </c>
      <c r="AV256" s="73" t="s">
        <v>38</v>
      </c>
      <c r="AW256" s="73" t="s">
        <v>38</v>
      </c>
      <c r="AX256" s="73" t="s">
        <v>32</v>
      </c>
      <c r="AY256" s="59">
        <v>0</v>
      </c>
      <c r="AZ256" s="59">
        <v>0</v>
      </c>
      <c r="BA256" s="59">
        <v>0</v>
      </c>
      <c r="BB256" s="59">
        <v>0</v>
      </c>
      <c r="BC256" s="59">
        <v>0</v>
      </c>
      <c r="BD256" s="59">
        <v>0</v>
      </c>
      <c r="BE256" s="84" t="s">
        <v>38</v>
      </c>
      <c r="BF256" s="84" t="s">
        <v>38</v>
      </c>
      <c r="BG256" s="84" t="s">
        <v>38</v>
      </c>
      <c r="BH256" s="84" t="s">
        <v>38</v>
      </c>
      <c r="BI256" s="85" t="s">
        <v>532</v>
      </c>
      <c r="BJ256" s="86" t="s">
        <v>240</v>
      </c>
      <c r="BK256" s="64" t="s">
        <v>483</v>
      </c>
      <c r="BL256" s="86" t="s">
        <v>155</v>
      </c>
      <c r="BM256" s="86" t="s">
        <v>178</v>
      </c>
      <c r="BN256" s="86"/>
      <c r="BO256" s="59">
        <v>10</v>
      </c>
      <c r="BP256" s="69">
        <v>256104305100046</v>
      </c>
      <c r="BQ256" s="92">
        <v>1.1752</v>
      </c>
      <c r="BR256" s="93">
        <v>0</v>
      </c>
      <c r="BS256" s="94">
        <f t="shared" si="38"/>
        <v>1.1752</v>
      </c>
      <c r="BT256" s="95">
        <v>0.4538576</v>
      </c>
      <c r="BU256" s="101">
        <f t="shared" si="39"/>
        <v>1.6290576</v>
      </c>
      <c r="BV256" s="102">
        <f t="shared" si="36"/>
        <v>4.44444444444444</v>
      </c>
      <c r="BW256" s="103">
        <v>1175.2</v>
      </c>
      <c r="BX256" s="104">
        <f t="shared" si="37"/>
        <v>0.007240256</v>
      </c>
      <c r="BY256" s="105">
        <v>1000</v>
      </c>
      <c r="BZ256" s="103" t="s">
        <v>32</v>
      </c>
      <c r="CA256" s="106" t="s">
        <v>189</v>
      </c>
      <c r="CB256" s="107" t="s">
        <v>148</v>
      </c>
      <c r="CC256" s="112" t="s">
        <v>149</v>
      </c>
      <c r="CD256" s="106"/>
      <c r="CE256" s="103" t="s">
        <v>192</v>
      </c>
      <c r="CF256" s="123"/>
      <c r="CG256" s="114">
        <v>2000011770</v>
      </c>
    </row>
    <row r="257" spans="1:85">
      <c r="A257" s="53" t="str">
        <f t="shared" si="41"/>
        <v>D1-03-04-45780</v>
      </c>
      <c r="B257" s="47" t="str">
        <f t="shared" si="42"/>
        <v>D1-03-04</v>
      </c>
      <c r="C257" s="48" t="s">
        <v>43</v>
      </c>
      <c r="D257" s="49">
        <v>45780</v>
      </c>
      <c r="E257" s="50" t="s">
        <v>14</v>
      </c>
      <c r="F257" s="51" t="s">
        <v>15</v>
      </c>
      <c r="G257" s="59">
        <v>4</v>
      </c>
      <c r="H257" s="51" t="s">
        <v>205</v>
      </c>
      <c r="I257" s="59">
        <v>3</v>
      </c>
      <c r="J257" s="60">
        <f>IF(ISBLANK(H257),"",IFERROR(VLOOKUP(B257,'Np PL4 Stock'!$A:$D,4,FALSE),""))</f>
        <v>45765</v>
      </c>
      <c r="K257" s="61">
        <f>IF(ISBLANK(H257),"",SUMIF('Np PL4 Stock'!$A:$A,B257,'Np PL4 Stock'!$N:$N))</f>
        <v>1</v>
      </c>
      <c r="L257" s="62">
        <f>IF(ISBLANK(H257),"",VLOOKUP(LEFT(B257,5),Unit!A:B,2,FALSE))</f>
        <v>20</v>
      </c>
      <c r="M257" s="63" t="str">
        <f>IF(ISBLANK(H257),"",IFERROR(VLOOKUP(B257,'Np PL4 Stock'!$A:$T,20,FALSE),""))</f>
        <v>V1-MB1</v>
      </c>
      <c r="N257" s="63" t="str">
        <f>IF(ISBLANK(H257),"",IFERROR(VLOOKUP(B257,'Np PL4 Stock'!$A:$U,21,FALSE),""))</f>
        <v>SIS</v>
      </c>
      <c r="O257" s="62">
        <f t="shared" si="32"/>
        <v>50</v>
      </c>
      <c r="P257" s="62">
        <f t="shared" si="33"/>
        <v>5.5e-5</v>
      </c>
      <c r="Q257" s="67">
        <f t="shared" si="34"/>
        <v>1.1e-6</v>
      </c>
      <c r="R257" s="67">
        <f t="shared" si="35"/>
        <v>1.56453e-6</v>
      </c>
      <c r="S257" s="64">
        <v>13</v>
      </c>
      <c r="T257" s="68">
        <v>7.64</v>
      </c>
      <c r="U257" s="68">
        <v>6.54</v>
      </c>
      <c r="V257" s="69">
        <v>91.026</v>
      </c>
      <c r="W257" s="59">
        <v>398</v>
      </c>
      <c r="X257" s="64">
        <v>97</v>
      </c>
      <c r="Y257" s="59">
        <v>100</v>
      </c>
      <c r="Z257" s="59">
        <v>84</v>
      </c>
      <c r="AA257" s="59">
        <v>0</v>
      </c>
      <c r="AB257" s="59">
        <v>0</v>
      </c>
      <c r="AC257" s="59">
        <v>0</v>
      </c>
      <c r="AD257" s="59">
        <v>0</v>
      </c>
      <c r="AE257" s="59">
        <v>100</v>
      </c>
      <c r="AF257" s="73" t="s">
        <v>38</v>
      </c>
      <c r="AG257" s="73">
        <v>66500</v>
      </c>
      <c r="AH257" s="73" t="s">
        <v>38</v>
      </c>
      <c r="AI257" s="73" t="s">
        <v>38</v>
      </c>
      <c r="AJ257" s="73" t="s">
        <v>38</v>
      </c>
      <c r="AK257" s="73" t="s">
        <v>32</v>
      </c>
      <c r="AL257" s="77" t="str">
        <f>IF(ISBLANK(S257),"",IF(AJ257="Fail","Fail",IF(E257="PL4",IF(AND(T257&gt;STD_01122025!$D$3,U257&lt;STD_01122025!$D$4,OR(AF257="ND",AF257&lt;STD_01122025!$D$7),AH257="ND"),"Pass","Fail"),IF(E257="PL12",IF(AND(S257&lt;STD_01122025!$F$2,T257&gt;STD_01122025!$F$3,U257&lt;STD_01122025!$F$4,V257&gt;STD_01122025!$F$5,X257&gt;STD_01122025!$F$6,OR(AF257="ND",AF257&lt;STD_01122025!$F$7),AH257="ND"),"Pass","Fail"),IF(E257="SuperPL",IF(AND(T257&gt;STD_01122025!$H$3,U257&lt;STD_01122025!$H$4,V257&gt;STD_01122025!$H$5,X257&gt;STD_01122025!$H$6,OR(AF257="ND",AF257&lt;STD_01122025!$H$7),AH257="ND"),"Pass","Fail"),IF(E257="Flight",IF(AND(T257&gt;STD_01122025!$J$3,U257&lt;STD_01122025!$J$4,X257&gt;STD_01122025!$J$6,OR(AF257="ND",AF257&lt;STD_01122025!$J$7),AH257="ND"),"Pass","Fail"),""))))))</f>
        <v>Pass</v>
      </c>
      <c r="AM257" s="62">
        <f>IF(ISBLANK(B257),"",IFERROR(IF(VLOOKUP(B257,'Np PL4 Stock'!$A:$J,10,FALSE)="Np4",D257-VLOOKUP(B257,'Np PL4 Stock'!$A:$E,5,FALSE),D257-VLOOKUP(B257,'Np PL4 Stock'!$A:$E,5,FALSE)-1),""))</f>
        <v>15</v>
      </c>
      <c r="AN257" s="68">
        <v>8.54</v>
      </c>
      <c r="AO257" s="68">
        <v>8.22</v>
      </c>
      <c r="AP257" s="69">
        <v>98.413</v>
      </c>
      <c r="AQ257" s="64">
        <v>251</v>
      </c>
      <c r="AR257" s="64">
        <v>97</v>
      </c>
      <c r="AS257" s="59">
        <v>100</v>
      </c>
      <c r="AT257" s="73">
        <v>41500</v>
      </c>
      <c r="AU257" s="73">
        <v>52500</v>
      </c>
      <c r="AV257" s="73" t="s">
        <v>38</v>
      </c>
      <c r="AW257" s="73" t="s">
        <v>38</v>
      </c>
      <c r="AX257" s="73" t="s">
        <v>32</v>
      </c>
      <c r="AY257" s="59">
        <v>0</v>
      </c>
      <c r="AZ257" s="59">
        <v>0</v>
      </c>
      <c r="BA257" s="59">
        <v>0</v>
      </c>
      <c r="BB257" s="59">
        <v>0</v>
      </c>
      <c r="BC257" s="59">
        <v>0</v>
      </c>
      <c r="BD257" s="59">
        <v>0</v>
      </c>
      <c r="BE257" s="84" t="s">
        <v>38</v>
      </c>
      <c r="BF257" s="84" t="s">
        <v>38</v>
      </c>
      <c r="BG257" s="84" t="s">
        <v>38</v>
      </c>
      <c r="BH257" s="84" t="s">
        <v>38</v>
      </c>
      <c r="BI257" s="87" t="s">
        <v>532</v>
      </c>
      <c r="BJ257" s="86" t="s">
        <v>240</v>
      </c>
      <c r="BK257" s="64" t="s">
        <v>483</v>
      </c>
      <c r="BL257" s="86" t="s">
        <v>155</v>
      </c>
      <c r="BM257" s="86" t="s">
        <v>178</v>
      </c>
      <c r="BN257" s="86"/>
      <c r="BO257" s="59">
        <v>10</v>
      </c>
      <c r="BP257" s="69">
        <v>256104305100046</v>
      </c>
      <c r="BQ257" s="92">
        <v>0.5</v>
      </c>
      <c r="BR257" s="93">
        <v>0</v>
      </c>
      <c r="BS257" s="94">
        <f t="shared" si="38"/>
        <v>0.5</v>
      </c>
      <c r="BT257" s="95">
        <v>0.19513</v>
      </c>
      <c r="BU257" s="101">
        <f t="shared" si="39"/>
        <v>0.69513</v>
      </c>
      <c r="BV257" s="102">
        <f t="shared" si="36"/>
        <v>3.98406374501992</v>
      </c>
      <c r="BW257" s="103">
        <v>500</v>
      </c>
      <c r="BX257" s="104">
        <f t="shared" si="37"/>
        <v>0.0027694422310757</v>
      </c>
      <c r="BY257" s="105">
        <v>1000</v>
      </c>
      <c r="BZ257" s="103" t="s">
        <v>32</v>
      </c>
      <c r="CA257" s="106" t="s">
        <v>189</v>
      </c>
      <c r="CB257" s="107" t="s">
        <v>148</v>
      </c>
      <c r="CC257" s="112" t="s">
        <v>149</v>
      </c>
      <c r="CD257" s="106"/>
      <c r="CE257" s="103" t="s">
        <v>192</v>
      </c>
      <c r="CF257" s="123"/>
      <c r="CG257" s="115">
        <v>2000011770</v>
      </c>
    </row>
    <row r="258" spans="1:85">
      <c r="A258" s="53" t="str">
        <f t="shared" si="41"/>
        <v>D1-03-04-45780</v>
      </c>
      <c r="B258" s="47" t="str">
        <f t="shared" si="42"/>
        <v>D1-03-04</v>
      </c>
      <c r="C258" s="48" t="s">
        <v>43</v>
      </c>
      <c r="D258" s="49">
        <v>45780</v>
      </c>
      <c r="E258" s="50" t="s">
        <v>14</v>
      </c>
      <c r="F258" s="51" t="s">
        <v>15</v>
      </c>
      <c r="G258" s="59">
        <v>4</v>
      </c>
      <c r="H258" s="51" t="s">
        <v>205</v>
      </c>
      <c r="I258" s="59">
        <v>3</v>
      </c>
      <c r="J258" s="60">
        <f>IF(ISBLANK(H258),"",IFERROR(VLOOKUP(B258,'Np PL4 Stock'!$A:$D,4,FALSE),""))</f>
        <v>45765</v>
      </c>
      <c r="K258" s="61">
        <f>IF(ISBLANK(H258),"",SUMIF('Np PL4 Stock'!$A:$A,B258,'Np PL4 Stock'!$N:$N))</f>
        <v>1</v>
      </c>
      <c r="L258" s="62">
        <f>IF(ISBLANK(H258),"",VLOOKUP(LEFT(B258,5),Unit!A:B,2,FALSE))</f>
        <v>20</v>
      </c>
      <c r="M258" s="63" t="str">
        <f>IF(ISBLANK(H258),"",IFERROR(VLOOKUP(B258,'Np PL4 Stock'!$A:$T,20,FALSE),""))</f>
        <v>V1-MB1</v>
      </c>
      <c r="N258" s="63" t="str">
        <f>IF(ISBLANK(H258),"",IFERROR(VLOOKUP(B258,'Np PL4 Stock'!$A:$U,21,FALSE),""))</f>
        <v>SIS</v>
      </c>
      <c r="O258" s="62">
        <f t="shared" ref="O258:O321" si="43">IFERROR((K258*10^6)/(L258*10^3),"")</f>
        <v>50</v>
      </c>
      <c r="P258" s="62">
        <f t="shared" ref="P258:P321" si="44">IFERROR((SUMIFS(BS:BS,A:A,A258))/(L258*10^3),"")</f>
        <v>5.5e-5</v>
      </c>
      <c r="Q258" s="67">
        <f t="shared" ref="Q258:Q321" si="45">IFERROR(SUM(SUMIF(B:B,B258,BQ:BQ),SUMIF(B:B,B258,BR:BR))/(K258*10^6),"")</f>
        <v>1.1e-6</v>
      </c>
      <c r="R258" s="67">
        <f t="shared" ref="R258:R321" si="46">IFERROR(SUM(SUMIF(B:B,B258,BS:BS),SUMIF(B:B,B258,BT:BT))/(K258*10^6),"")</f>
        <v>1.56453e-6</v>
      </c>
      <c r="S258" s="64">
        <v>13</v>
      </c>
      <c r="T258" s="68">
        <v>7.64</v>
      </c>
      <c r="U258" s="68">
        <v>6.54</v>
      </c>
      <c r="V258" s="69">
        <v>91.026</v>
      </c>
      <c r="W258" s="59">
        <v>398</v>
      </c>
      <c r="X258" s="71">
        <v>97</v>
      </c>
      <c r="Y258" s="59">
        <v>100</v>
      </c>
      <c r="Z258" s="59">
        <v>84</v>
      </c>
      <c r="AA258" s="59">
        <v>0</v>
      </c>
      <c r="AB258" s="59">
        <v>0</v>
      </c>
      <c r="AC258" s="59">
        <v>0</v>
      </c>
      <c r="AD258" s="59">
        <v>0</v>
      </c>
      <c r="AE258" s="59">
        <v>100</v>
      </c>
      <c r="AF258" s="73" t="s">
        <v>38</v>
      </c>
      <c r="AG258" s="73">
        <v>66500</v>
      </c>
      <c r="AH258" s="73" t="s">
        <v>38</v>
      </c>
      <c r="AI258" s="73" t="s">
        <v>38</v>
      </c>
      <c r="AJ258" s="73" t="s">
        <v>38</v>
      </c>
      <c r="AK258" s="73" t="s">
        <v>32</v>
      </c>
      <c r="AL258" s="77" t="str">
        <f>IF(ISBLANK(S258),"",IF(AJ258="Fail","Fail",IF(E258="PL4",IF(AND(T258&gt;STD_01122025!$D$3,U258&lt;STD_01122025!$D$4,OR(AF258="ND",AF258&lt;STD_01122025!$D$7),AH258="ND"),"Pass","Fail"),IF(E258="PL12",IF(AND(S258&lt;STD_01122025!$F$2,T258&gt;STD_01122025!$F$3,U258&lt;STD_01122025!$F$4,V258&gt;STD_01122025!$F$5,X258&gt;STD_01122025!$F$6,OR(AF258="ND",AF258&lt;STD_01122025!$F$7),AH258="ND"),"Pass","Fail"),IF(E258="SuperPL",IF(AND(T258&gt;STD_01122025!$H$3,U258&lt;STD_01122025!$H$4,V258&gt;STD_01122025!$H$5,X258&gt;STD_01122025!$H$6,OR(AF258="ND",AF258&lt;STD_01122025!$H$7),AH258="ND"),"Pass","Fail"),IF(E258="Flight",IF(AND(T258&gt;STD_01122025!$J$3,U258&lt;STD_01122025!$J$4,X258&gt;STD_01122025!$J$6,OR(AF258="ND",AF258&lt;STD_01122025!$J$7),AH258="ND"),"Pass","Fail"),""))))))</f>
        <v>Pass</v>
      </c>
      <c r="AM258" s="62">
        <f>IF(ISBLANK(B258),"",IFERROR(IF(VLOOKUP(B258,'Np PL4 Stock'!$A:$J,10,FALSE)="Np4",D258-VLOOKUP(B258,'Np PL4 Stock'!$A:$E,5,FALSE),D258-VLOOKUP(B258,'Np PL4 Stock'!$A:$E,5,FALSE)-1),""))</f>
        <v>15</v>
      </c>
      <c r="AN258" s="68">
        <v>8.54</v>
      </c>
      <c r="AO258" s="68">
        <v>8.22</v>
      </c>
      <c r="AP258" s="69">
        <v>98.413</v>
      </c>
      <c r="AQ258" s="64">
        <v>251</v>
      </c>
      <c r="AR258" s="64">
        <v>97</v>
      </c>
      <c r="AS258" s="59">
        <v>100</v>
      </c>
      <c r="AT258" s="73">
        <v>41500</v>
      </c>
      <c r="AU258" s="73">
        <v>52500</v>
      </c>
      <c r="AV258" s="73" t="s">
        <v>38</v>
      </c>
      <c r="AW258" s="73" t="s">
        <v>38</v>
      </c>
      <c r="AX258" s="73" t="s">
        <v>32</v>
      </c>
      <c r="AY258" s="59">
        <v>0</v>
      </c>
      <c r="AZ258" s="59">
        <v>0</v>
      </c>
      <c r="BA258" s="59">
        <v>0</v>
      </c>
      <c r="BB258" s="59">
        <v>0</v>
      </c>
      <c r="BC258" s="59">
        <v>0</v>
      </c>
      <c r="BD258" s="59">
        <v>0</v>
      </c>
      <c r="BE258" s="84" t="s">
        <v>38</v>
      </c>
      <c r="BF258" s="84" t="s">
        <v>38</v>
      </c>
      <c r="BG258" s="84" t="s">
        <v>38</v>
      </c>
      <c r="BH258" s="84" t="s">
        <v>38</v>
      </c>
      <c r="BI258" s="85" t="s">
        <v>532</v>
      </c>
      <c r="BJ258" s="86" t="s">
        <v>240</v>
      </c>
      <c r="BK258" s="64" t="s">
        <v>483</v>
      </c>
      <c r="BL258" s="86" t="s">
        <v>155</v>
      </c>
      <c r="BM258" s="86" t="s">
        <v>178</v>
      </c>
      <c r="BN258" s="86"/>
      <c r="BO258" s="59">
        <v>10</v>
      </c>
      <c r="BP258" s="69">
        <v>256104305100047</v>
      </c>
      <c r="BQ258" s="92">
        <v>0.5</v>
      </c>
      <c r="BR258" s="93">
        <v>0.1</v>
      </c>
      <c r="BS258" s="94">
        <f t="shared" si="38"/>
        <v>0.6</v>
      </c>
      <c r="BT258" s="95">
        <v>0.2694</v>
      </c>
      <c r="BU258" s="101">
        <f t="shared" si="39"/>
        <v>0.8694</v>
      </c>
      <c r="BV258" s="102">
        <f t="shared" ref="BV258:BV321" si="47">IF(ISNUMBER(AQ258),(1/AQ258)*10^3,"-")</f>
        <v>3.98406374501992</v>
      </c>
      <c r="BW258" s="103">
        <v>600</v>
      </c>
      <c r="BX258" s="104">
        <f t="shared" ref="BX258:BX321" si="48">IFERROR((BU258*BV258)/10^3,"-")</f>
        <v>0.00346374501992032</v>
      </c>
      <c r="BY258" s="105">
        <v>1000</v>
      </c>
      <c r="BZ258" s="103" t="s">
        <v>32</v>
      </c>
      <c r="CA258" s="106" t="s">
        <v>189</v>
      </c>
      <c r="CB258" s="107" t="s">
        <v>148</v>
      </c>
      <c r="CC258" s="112" t="s">
        <v>149</v>
      </c>
      <c r="CD258" s="106"/>
      <c r="CE258" s="103" t="s">
        <v>192</v>
      </c>
      <c r="CF258" s="123"/>
      <c r="CG258" s="115">
        <v>2000011770</v>
      </c>
    </row>
    <row r="259" spans="1:85">
      <c r="A259" s="53" t="str">
        <f t="shared" si="41"/>
        <v>D1-04-04-45780</v>
      </c>
      <c r="B259" s="47" t="str">
        <f t="shared" si="42"/>
        <v>D1-04-04</v>
      </c>
      <c r="C259" s="48" t="s">
        <v>43</v>
      </c>
      <c r="D259" s="49">
        <v>45780</v>
      </c>
      <c r="E259" s="50" t="s">
        <v>14</v>
      </c>
      <c r="F259" s="51" t="s">
        <v>15</v>
      </c>
      <c r="G259" s="59">
        <v>4</v>
      </c>
      <c r="H259" s="51" t="s">
        <v>205</v>
      </c>
      <c r="I259" s="59">
        <v>4</v>
      </c>
      <c r="J259" s="60">
        <f>IF(ISBLANK(H259),"",IFERROR(VLOOKUP(B259,'Np PL4 Stock'!$A:$D,4,FALSE),""))</f>
        <v>45765</v>
      </c>
      <c r="K259" s="61">
        <f>IF(ISBLANK(H259),"",SUMIF('Np PL4 Stock'!$A:$A,B259,'Np PL4 Stock'!$N:$N))</f>
        <v>1</v>
      </c>
      <c r="L259" s="62">
        <f>IF(ISBLANK(H259),"",VLOOKUP(LEFT(B259,5),Unit!A:B,2,FALSE))</f>
        <v>20</v>
      </c>
      <c r="M259" s="63" t="str">
        <f>IF(ISBLANK(H259),"",IFERROR(VLOOKUP(B259,'Np PL4 Stock'!$A:$T,20,FALSE),""))</f>
        <v>V1-MB1</v>
      </c>
      <c r="N259" s="63" t="str">
        <f>IF(ISBLANK(H259),"",IFERROR(VLOOKUP(B259,'Np PL4 Stock'!$A:$U,21,FALSE),""))</f>
        <v>SIS</v>
      </c>
      <c r="O259" s="62">
        <f t="shared" si="43"/>
        <v>50</v>
      </c>
      <c r="P259" s="62">
        <f t="shared" si="44"/>
        <v>1.8e-5</v>
      </c>
      <c r="Q259" s="67">
        <f t="shared" si="45"/>
        <v>7.08e-7</v>
      </c>
      <c r="R259" s="67">
        <f t="shared" si="46"/>
        <v>1.07249333333333e-6</v>
      </c>
      <c r="S259" s="64">
        <v>13</v>
      </c>
      <c r="T259" s="68">
        <v>7.68</v>
      </c>
      <c r="U259" s="68">
        <v>7.26</v>
      </c>
      <c r="V259" s="69">
        <v>85.714</v>
      </c>
      <c r="W259" s="59">
        <v>392</v>
      </c>
      <c r="X259" s="64">
        <v>95</v>
      </c>
      <c r="Y259" s="59">
        <v>100</v>
      </c>
      <c r="Z259" s="59">
        <v>88</v>
      </c>
      <c r="AA259" s="59">
        <v>0</v>
      </c>
      <c r="AB259" s="59">
        <v>0</v>
      </c>
      <c r="AC259" s="59">
        <v>0</v>
      </c>
      <c r="AD259" s="59">
        <v>0</v>
      </c>
      <c r="AE259" s="59">
        <v>100</v>
      </c>
      <c r="AF259" s="73" t="s">
        <v>38</v>
      </c>
      <c r="AG259" s="73">
        <v>63000</v>
      </c>
      <c r="AH259" s="73" t="s">
        <v>38</v>
      </c>
      <c r="AI259" s="73" t="s">
        <v>38</v>
      </c>
      <c r="AJ259" s="73" t="s">
        <v>38</v>
      </c>
      <c r="AK259" s="73" t="s">
        <v>32</v>
      </c>
      <c r="AL259" s="77" t="str">
        <f>IF(ISBLANK(S259),"",IF(AJ259="Fail","Fail",IF(E259="PL4",IF(AND(T259&gt;STD_01122025!$D$3,U259&lt;STD_01122025!$D$4,OR(AF259="ND",AF259&lt;STD_01122025!$D$7),AH259="ND"),"Pass","Fail"),IF(E259="PL12",IF(AND(S259&lt;STD_01122025!$F$2,T259&gt;STD_01122025!$F$3,U259&lt;STD_01122025!$F$4,V259&gt;STD_01122025!$F$5,X259&gt;STD_01122025!$F$6,OR(AF259="ND",AF259&lt;STD_01122025!$F$7),AH259="ND"),"Pass","Fail"),IF(E259="SuperPL",IF(AND(T259&gt;STD_01122025!$H$3,U259&lt;STD_01122025!$H$4,V259&gt;STD_01122025!$H$5,X259&gt;STD_01122025!$H$6,OR(AF259="ND",AF259&lt;STD_01122025!$H$7),AH259="ND"),"Pass","Fail"),IF(E259="Flight",IF(AND(T259&gt;STD_01122025!$J$3,U259&lt;STD_01122025!$J$4,X259&gt;STD_01122025!$J$6,OR(AF259="ND",AF259&lt;STD_01122025!$J$7),AH259="ND"),"Pass","Fail"),""))))))</f>
        <v>Pass</v>
      </c>
      <c r="AM259" s="62">
        <f>IF(ISBLANK(B259),"",IFERROR(IF(VLOOKUP(B259,'Np PL4 Stock'!$A:$J,10,FALSE)="Np4",D259-VLOOKUP(B259,'Np PL4 Stock'!$A:$E,5,FALSE),D259-VLOOKUP(B259,'Np PL4 Stock'!$A:$E,5,FALSE)-1),""))</f>
        <v>15</v>
      </c>
      <c r="AN259" s="68">
        <v>8.17</v>
      </c>
      <c r="AO259" s="68">
        <v>7.71</v>
      </c>
      <c r="AP259" s="69">
        <v>100</v>
      </c>
      <c r="AQ259" s="64">
        <v>296</v>
      </c>
      <c r="AR259" s="64">
        <v>95</v>
      </c>
      <c r="AS259" s="59">
        <v>100</v>
      </c>
      <c r="AT259" s="73" t="s">
        <v>38</v>
      </c>
      <c r="AU259" s="73">
        <v>69500</v>
      </c>
      <c r="AV259" s="73" t="s">
        <v>38</v>
      </c>
      <c r="AW259" s="73" t="s">
        <v>38</v>
      </c>
      <c r="AX259" s="73" t="s">
        <v>32</v>
      </c>
      <c r="AY259" s="59">
        <v>0</v>
      </c>
      <c r="AZ259" s="59">
        <v>0</v>
      </c>
      <c r="BA259" s="59">
        <v>0</v>
      </c>
      <c r="BB259" s="59">
        <v>0</v>
      </c>
      <c r="BC259" s="59">
        <v>0</v>
      </c>
      <c r="BD259" s="59">
        <v>0</v>
      </c>
      <c r="BE259" s="84" t="s">
        <v>38</v>
      </c>
      <c r="BF259" s="84" t="s">
        <v>38</v>
      </c>
      <c r="BG259" s="84" t="s">
        <v>38</v>
      </c>
      <c r="BH259" s="84" t="s">
        <v>38</v>
      </c>
      <c r="BI259" s="87" t="s">
        <v>638</v>
      </c>
      <c r="BJ259" s="86" t="s">
        <v>262</v>
      </c>
      <c r="BK259" s="64" t="s">
        <v>523</v>
      </c>
      <c r="BL259" s="86" t="s">
        <v>155</v>
      </c>
      <c r="BM259" s="86" t="s">
        <v>178</v>
      </c>
      <c r="BN259" s="86"/>
      <c r="BO259" s="59">
        <v>16</v>
      </c>
      <c r="BP259" s="69">
        <v>256104305100048</v>
      </c>
      <c r="BQ259" s="92">
        <v>0.3</v>
      </c>
      <c r="BR259" s="93">
        <v>0.06</v>
      </c>
      <c r="BS259" s="94">
        <f t="shared" ref="BS259:BS322" si="49">IF(ISBLANK(D259),"",SUM(BQ259:BR259))</f>
        <v>0.36</v>
      </c>
      <c r="BT259" s="95">
        <v>0.18096</v>
      </c>
      <c r="BU259" s="101">
        <f t="shared" ref="BU259:BU322" si="50">IF(ISBLANK(D259),"",SUM(BS259:BT259))</f>
        <v>0.54096</v>
      </c>
      <c r="BV259" s="102">
        <f t="shared" si="47"/>
        <v>3.37837837837838</v>
      </c>
      <c r="BW259" s="103">
        <v>360</v>
      </c>
      <c r="BX259" s="104">
        <f t="shared" si="48"/>
        <v>0.00182756756756757</v>
      </c>
      <c r="BY259" s="105">
        <v>1000</v>
      </c>
      <c r="BZ259" s="103" t="s">
        <v>32</v>
      </c>
      <c r="CA259" s="106" t="s">
        <v>189</v>
      </c>
      <c r="CB259" s="107" t="s">
        <v>148</v>
      </c>
      <c r="CC259" s="112" t="s">
        <v>149</v>
      </c>
      <c r="CD259" s="106"/>
      <c r="CE259" s="103" t="s">
        <v>192</v>
      </c>
      <c r="CF259" s="123"/>
      <c r="CG259" s="115">
        <v>2000013049</v>
      </c>
    </row>
    <row r="260" spans="1:85">
      <c r="A260" s="53" t="str">
        <f t="shared" si="41"/>
        <v>D1-04-04-45781</v>
      </c>
      <c r="B260" s="47" t="str">
        <f t="shared" si="42"/>
        <v>D1-04-04</v>
      </c>
      <c r="C260" s="48" t="s">
        <v>43</v>
      </c>
      <c r="D260" s="49">
        <v>45781</v>
      </c>
      <c r="E260" s="50" t="s">
        <v>14</v>
      </c>
      <c r="F260" s="51" t="s">
        <v>15</v>
      </c>
      <c r="G260" s="59">
        <v>4</v>
      </c>
      <c r="H260" s="51" t="s">
        <v>205</v>
      </c>
      <c r="I260" s="59">
        <v>4</v>
      </c>
      <c r="J260" s="60">
        <f>IF(ISBLANK(H260),"",IFERROR(VLOOKUP(B260,'Np PL4 Stock'!$A:$D,4,FALSE),""))</f>
        <v>45765</v>
      </c>
      <c r="K260" s="61">
        <f>IF(ISBLANK(H260),"",SUMIF('Np PL4 Stock'!$A:$A,B260,'Np PL4 Stock'!$N:$N))</f>
        <v>1</v>
      </c>
      <c r="L260" s="62">
        <f>IF(ISBLANK(H260),"",VLOOKUP(LEFT(B260,5),Unit!A:B,2,FALSE))</f>
        <v>20</v>
      </c>
      <c r="M260" s="63" t="str">
        <f>IF(ISBLANK(H260),"",IFERROR(VLOOKUP(B260,'Np PL4 Stock'!$A:$T,20,FALSE),""))</f>
        <v>V1-MB1</v>
      </c>
      <c r="N260" s="63" t="str">
        <f>IF(ISBLANK(H260),"",IFERROR(VLOOKUP(B260,'Np PL4 Stock'!$A:$U,21,FALSE),""))</f>
        <v>SIS</v>
      </c>
      <c r="O260" s="62">
        <f t="shared" si="43"/>
        <v>50</v>
      </c>
      <c r="P260" s="62">
        <f t="shared" si="44"/>
        <v>1.74e-5</v>
      </c>
      <c r="Q260" s="67">
        <f t="shared" si="45"/>
        <v>7.08e-7</v>
      </c>
      <c r="R260" s="67">
        <f t="shared" si="46"/>
        <v>1.07249333333333e-6</v>
      </c>
      <c r="S260" s="64">
        <v>13</v>
      </c>
      <c r="T260" s="68">
        <v>7.68</v>
      </c>
      <c r="U260" s="68">
        <v>7.26</v>
      </c>
      <c r="V260" s="69">
        <v>85.714</v>
      </c>
      <c r="W260" s="59">
        <v>392</v>
      </c>
      <c r="X260" s="71">
        <v>95</v>
      </c>
      <c r="Y260" s="59">
        <v>100</v>
      </c>
      <c r="Z260" s="64">
        <v>88</v>
      </c>
      <c r="AA260" s="59">
        <v>0</v>
      </c>
      <c r="AB260" s="59">
        <v>0</v>
      </c>
      <c r="AC260" s="59">
        <v>0</v>
      </c>
      <c r="AD260" s="59">
        <v>0</v>
      </c>
      <c r="AE260" s="59">
        <v>100</v>
      </c>
      <c r="AF260" s="73" t="s">
        <v>38</v>
      </c>
      <c r="AG260" s="73">
        <v>63000</v>
      </c>
      <c r="AH260" s="73" t="s">
        <v>38</v>
      </c>
      <c r="AI260" s="73" t="s">
        <v>38</v>
      </c>
      <c r="AJ260" s="73" t="s">
        <v>38</v>
      </c>
      <c r="AK260" s="73" t="s">
        <v>32</v>
      </c>
      <c r="AL260" s="77" t="str">
        <f>IF(ISBLANK(S260),"",IF(AJ260="Fail","Fail",IF(E260="PL4",IF(AND(T260&gt;STD_01122025!$D$3,U260&lt;STD_01122025!$D$4,OR(AF260="ND",AF260&lt;STD_01122025!$D$7),AH260="ND"),"Pass","Fail"),IF(E260="PL12",IF(AND(S260&lt;STD_01122025!$F$2,T260&gt;STD_01122025!$F$3,U260&lt;STD_01122025!$F$4,V260&gt;STD_01122025!$F$5,X260&gt;STD_01122025!$F$6,OR(AF260="ND",AF260&lt;STD_01122025!$F$7),AH260="ND"),"Pass","Fail"),IF(E260="SuperPL",IF(AND(T260&gt;STD_01122025!$H$3,U260&lt;STD_01122025!$H$4,V260&gt;STD_01122025!$H$5,X260&gt;STD_01122025!$H$6,OR(AF260="ND",AF260&lt;STD_01122025!$H$7),AH260="ND"),"Pass","Fail"),IF(E260="Flight",IF(AND(T260&gt;STD_01122025!$J$3,U260&lt;STD_01122025!$J$4,X260&gt;STD_01122025!$J$6,OR(AF260="ND",AF260&lt;STD_01122025!$J$7),AH260="ND"),"Pass","Fail"),""))))))</f>
        <v>Pass</v>
      </c>
      <c r="AM260" s="62">
        <f>IF(ISBLANK(B260),"",IFERROR(IF(VLOOKUP(B260,'Np PL4 Stock'!$A:$J,10,FALSE)="Np4",D260-VLOOKUP(B260,'Np PL4 Stock'!$A:$E,5,FALSE),D260-VLOOKUP(B260,'Np PL4 Stock'!$A:$E,5,FALSE)-1),""))</f>
        <v>16</v>
      </c>
      <c r="AN260" s="68">
        <v>8.403</v>
      </c>
      <c r="AO260" s="68">
        <v>7.977</v>
      </c>
      <c r="AP260" s="69">
        <v>100</v>
      </c>
      <c r="AQ260" s="64">
        <v>263</v>
      </c>
      <c r="AR260" s="64">
        <v>98</v>
      </c>
      <c r="AS260" s="59">
        <v>100</v>
      </c>
      <c r="AT260" s="73" t="s">
        <v>38</v>
      </c>
      <c r="AU260" s="73">
        <v>68000</v>
      </c>
      <c r="AV260" s="73" t="s">
        <v>38</v>
      </c>
      <c r="AW260" s="73" t="s">
        <v>38</v>
      </c>
      <c r="AX260" s="73" t="s">
        <v>32</v>
      </c>
      <c r="AY260" s="59">
        <v>0</v>
      </c>
      <c r="AZ260" s="59">
        <v>0</v>
      </c>
      <c r="BA260" s="59">
        <v>0</v>
      </c>
      <c r="BB260" s="59">
        <v>0</v>
      </c>
      <c r="BC260" s="59">
        <v>0</v>
      </c>
      <c r="BD260" s="59">
        <v>0</v>
      </c>
      <c r="BE260" s="84" t="s">
        <v>38</v>
      </c>
      <c r="BF260" s="84" t="s">
        <v>38</v>
      </c>
      <c r="BG260" s="84" t="s">
        <v>38</v>
      </c>
      <c r="BH260" s="84" t="s">
        <v>38</v>
      </c>
      <c r="BI260" s="85" t="s">
        <v>515</v>
      </c>
      <c r="BJ260" s="86" t="s">
        <v>261</v>
      </c>
      <c r="BK260" s="64" t="s">
        <v>495</v>
      </c>
      <c r="BL260" s="86" t="s">
        <v>155</v>
      </c>
      <c r="BM260" s="86" t="s">
        <v>178</v>
      </c>
      <c r="BN260" s="86"/>
      <c r="BO260" s="59">
        <v>22</v>
      </c>
      <c r="BP260" s="69">
        <v>256104305100053</v>
      </c>
      <c r="BQ260" s="92">
        <v>0.12</v>
      </c>
      <c r="BR260" s="93">
        <v>0.024</v>
      </c>
      <c r="BS260" s="94">
        <f t="shared" si="49"/>
        <v>0.144</v>
      </c>
      <c r="BT260" s="95">
        <v>0.0792</v>
      </c>
      <c r="BU260" s="101">
        <f t="shared" si="50"/>
        <v>0.2232</v>
      </c>
      <c r="BV260" s="102">
        <f t="shared" si="47"/>
        <v>3.80228136882129</v>
      </c>
      <c r="BW260" s="103">
        <v>160</v>
      </c>
      <c r="BX260" s="104">
        <f t="shared" si="48"/>
        <v>0.000848669201520913</v>
      </c>
      <c r="BY260" s="105">
        <v>900</v>
      </c>
      <c r="BZ260" s="103" t="s">
        <v>32</v>
      </c>
      <c r="CA260" s="106" t="s">
        <v>189</v>
      </c>
      <c r="CB260" s="107" t="s">
        <v>148</v>
      </c>
      <c r="CC260" s="112" t="s">
        <v>149</v>
      </c>
      <c r="CD260" s="106"/>
      <c r="CE260" s="103" t="s">
        <v>192</v>
      </c>
      <c r="CF260" s="113"/>
      <c r="CG260" s="115">
        <v>2000026895</v>
      </c>
    </row>
    <row r="261" spans="1:85">
      <c r="A261" s="53" t="str">
        <f t="shared" si="41"/>
        <v>D1-06-04-45781</v>
      </c>
      <c r="B261" s="47" t="str">
        <f t="shared" si="42"/>
        <v>D1-06-04</v>
      </c>
      <c r="C261" s="48" t="s">
        <v>43</v>
      </c>
      <c r="D261" s="49">
        <v>45781</v>
      </c>
      <c r="E261" s="50" t="s">
        <v>14</v>
      </c>
      <c r="F261" s="51" t="s">
        <v>15</v>
      </c>
      <c r="G261" s="59">
        <v>4</v>
      </c>
      <c r="H261" s="51" t="s">
        <v>205</v>
      </c>
      <c r="I261" s="59">
        <v>6</v>
      </c>
      <c r="J261" s="60">
        <f>IF(ISBLANK(H261),"",IFERROR(VLOOKUP(B261,'Np PL4 Stock'!$A:$D,4,FALSE),""))</f>
        <v>45766</v>
      </c>
      <c r="K261" s="61">
        <f>IF(ISBLANK(H261),"",SUMIF('Np PL4 Stock'!$A:$A,B261,'Np PL4 Stock'!$N:$N))</f>
        <v>1</v>
      </c>
      <c r="L261" s="62">
        <f>IF(ISBLANK(H261),"",VLOOKUP(LEFT(B261,5),Unit!A:B,2,FALSE))</f>
        <v>20</v>
      </c>
      <c r="M261" s="63" t="str">
        <f>IF(ISBLANK(H261),"",IFERROR(VLOOKUP(B261,'Np PL4 Stock'!$A:$T,20,FALSE),""))</f>
        <v>V1-MB1</v>
      </c>
      <c r="N261" s="63" t="str">
        <f>IF(ISBLANK(H261),"",IFERROR(VLOOKUP(B261,'Np PL4 Stock'!$A:$U,21,FALSE),""))</f>
        <v>SIS</v>
      </c>
      <c r="O261" s="62">
        <f t="shared" si="43"/>
        <v>50</v>
      </c>
      <c r="P261" s="62">
        <f t="shared" si="44"/>
        <v>2.58e-5</v>
      </c>
      <c r="Q261" s="67">
        <f t="shared" si="45"/>
        <v>1.236e-6</v>
      </c>
      <c r="R261" s="67">
        <f t="shared" si="46"/>
        <v>1.78248333333333e-6</v>
      </c>
      <c r="S261" s="64">
        <v>13</v>
      </c>
      <c r="T261" s="68">
        <v>7.84</v>
      </c>
      <c r="U261" s="68">
        <v>7.912</v>
      </c>
      <c r="V261" s="69">
        <v>92.754</v>
      </c>
      <c r="W261" s="59">
        <v>365</v>
      </c>
      <c r="X261" s="71">
        <v>94</v>
      </c>
      <c r="Y261" s="59">
        <v>100</v>
      </c>
      <c r="Z261" s="64">
        <v>84</v>
      </c>
      <c r="AA261" s="59">
        <v>0</v>
      </c>
      <c r="AB261" s="59">
        <v>0</v>
      </c>
      <c r="AC261" s="59">
        <v>0</v>
      </c>
      <c r="AD261" s="59">
        <v>0</v>
      </c>
      <c r="AE261" s="59">
        <v>100</v>
      </c>
      <c r="AF261" s="73" t="s">
        <v>38</v>
      </c>
      <c r="AG261" s="73">
        <v>54500</v>
      </c>
      <c r="AH261" s="73" t="s">
        <v>38</v>
      </c>
      <c r="AI261" s="73" t="s">
        <v>38</v>
      </c>
      <c r="AJ261" s="73" t="s">
        <v>38</v>
      </c>
      <c r="AK261" s="73" t="s">
        <v>32</v>
      </c>
      <c r="AL261" s="77" t="str">
        <f>IF(ISBLANK(S261),"",IF(AJ261="Fail","Fail",IF(E261="PL4",IF(AND(T261&gt;STD_01122025!$D$3,U261&lt;STD_01122025!$D$4,OR(AF261="ND",AF261&lt;STD_01122025!$D$7),AH261="ND"),"Pass","Fail"),IF(E261="PL12",IF(AND(S261&lt;STD_01122025!$F$2,T261&gt;STD_01122025!$F$3,U261&lt;STD_01122025!$F$4,V261&gt;STD_01122025!$F$5,X261&gt;STD_01122025!$F$6,OR(AF261="ND",AF261&lt;STD_01122025!$F$7),AH261="ND"),"Pass","Fail"),IF(E261="SuperPL",IF(AND(T261&gt;STD_01122025!$H$3,U261&lt;STD_01122025!$H$4,V261&gt;STD_01122025!$H$5,X261&gt;STD_01122025!$H$6,OR(AF261="ND",AF261&lt;STD_01122025!$H$7),AH261="ND"),"Pass","Fail"),IF(E261="Flight",IF(AND(T261&gt;STD_01122025!$J$3,U261&lt;STD_01122025!$J$4,X261&gt;STD_01122025!$J$6,OR(AF261="ND",AF261&lt;STD_01122025!$J$7),AH261="ND"),"Pass","Fail"),""))))))</f>
        <v>Pass</v>
      </c>
      <c r="AM261" s="62">
        <f>IF(ISBLANK(B261),"",IFERROR(IF(VLOOKUP(B261,'Np PL4 Stock'!$A:$J,10,FALSE)="Np4",D261-VLOOKUP(B261,'Np PL4 Stock'!$A:$E,5,FALSE),D261-VLOOKUP(B261,'Np PL4 Stock'!$A:$E,5,FALSE)-1),""))</f>
        <v>15</v>
      </c>
      <c r="AN261" s="68">
        <v>8.681</v>
      </c>
      <c r="AO261" s="68">
        <v>8.926</v>
      </c>
      <c r="AP261" s="69">
        <v>97.26</v>
      </c>
      <c r="AQ261" s="64">
        <v>240</v>
      </c>
      <c r="AR261" s="64">
        <v>99</v>
      </c>
      <c r="AS261" s="59">
        <v>100</v>
      </c>
      <c r="AT261" s="73" t="s">
        <v>38</v>
      </c>
      <c r="AU261" s="73">
        <v>78000</v>
      </c>
      <c r="AV261" s="73" t="s">
        <v>38</v>
      </c>
      <c r="AW261" s="73" t="s">
        <v>38</v>
      </c>
      <c r="AX261" s="73" t="s">
        <v>32</v>
      </c>
      <c r="AY261" s="59">
        <v>0</v>
      </c>
      <c r="AZ261" s="59">
        <v>0</v>
      </c>
      <c r="BA261" s="59">
        <v>0</v>
      </c>
      <c r="BB261" s="59">
        <v>0</v>
      </c>
      <c r="BC261" s="59">
        <v>0</v>
      </c>
      <c r="BD261" s="59">
        <v>0</v>
      </c>
      <c r="BE261" s="84" t="s">
        <v>38</v>
      </c>
      <c r="BF261" s="84" t="s">
        <v>38</v>
      </c>
      <c r="BG261" s="84" t="s">
        <v>38</v>
      </c>
      <c r="BH261" s="84" t="s">
        <v>38</v>
      </c>
      <c r="BI261" s="85" t="s">
        <v>515</v>
      </c>
      <c r="BJ261" s="86" t="s">
        <v>261</v>
      </c>
      <c r="BK261" s="64" t="s">
        <v>495</v>
      </c>
      <c r="BL261" s="86" t="s">
        <v>155</v>
      </c>
      <c r="BM261" s="86" t="s">
        <v>178</v>
      </c>
      <c r="BN261" s="86"/>
      <c r="BO261" s="64">
        <v>13</v>
      </c>
      <c r="BP261" s="69">
        <v>256104305100053</v>
      </c>
      <c r="BQ261" s="92">
        <v>0.28</v>
      </c>
      <c r="BR261" s="93">
        <v>0.056</v>
      </c>
      <c r="BS261" s="94">
        <f t="shared" si="49"/>
        <v>0.336</v>
      </c>
      <c r="BT261" s="95">
        <v>0.1537</v>
      </c>
      <c r="BU261" s="101">
        <f t="shared" si="50"/>
        <v>0.4897</v>
      </c>
      <c r="BV261" s="102">
        <f t="shared" si="47"/>
        <v>4.16666666666667</v>
      </c>
      <c r="BW261" s="103">
        <v>373.333333333333</v>
      </c>
      <c r="BX261" s="104">
        <f t="shared" si="48"/>
        <v>0.00204041666666667</v>
      </c>
      <c r="BY261" s="105">
        <v>900</v>
      </c>
      <c r="BZ261" s="103" t="s">
        <v>32</v>
      </c>
      <c r="CA261" s="106" t="s">
        <v>189</v>
      </c>
      <c r="CB261" s="107" t="s">
        <v>148</v>
      </c>
      <c r="CC261" s="112" t="s">
        <v>149</v>
      </c>
      <c r="CD261" s="106"/>
      <c r="CE261" s="103" t="s">
        <v>192</v>
      </c>
      <c r="CF261" s="113"/>
      <c r="CG261" s="114">
        <v>2000026895</v>
      </c>
    </row>
    <row r="262" spans="1:85">
      <c r="A262" s="53" t="str">
        <f t="shared" si="41"/>
        <v>D1-06-04-45781</v>
      </c>
      <c r="B262" s="47" t="str">
        <f t="shared" si="42"/>
        <v>D1-06-04</v>
      </c>
      <c r="C262" s="48" t="s">
        <v>43</v>
      </c>
      <c r="D262" s="49">
        <v>45781</v>
      </c>
      <c r="E262" s="50" t="s">
        <v>14</v>
      </c>
      <c r="F262" s="51" t="s">
        <v>15</v>
      </c>
      <c r="G262" s="59">
        <v>4</v>
      </c>
      <c r="H262" s="51" t="s">
        <v>205</v>
      </c>
      <c r="I262" s="59">
        <v>6</v>
      </c>
      <c r="J262" s="60">
        <f>IF(ISBLANK(H262),"",IFERROR(VLOOKUP(B262,'Np PL4 Stock'!$A:$D,4,FALSE),""))</f>
        <v>45766</v>
      </c>
      <c r="K262" s="61">
        <f>IF(ISBLANK(H262),"",SUMIF('Np PL4 Stock'!$A:$A,B262,'Np PL4 Stock'!$N:$N))</f>
        <v>1</v>
      </c>
      <c r="L262" s="62">
        <f>IF(ISBLANK(H262),"",VLOOKUP(LEFT(B262,5),Unit!A:B,2,FALSE))</f>
        <v>20</v>
      </c>
      <c r="M262" s="63" t="str">
        <f>IF(ISBLANK(H262),"",IFERROR(VLOOKUP(B262,'Np PL4 Stock'!$A:$T,20,FALSE),""))</f>
        <v>V1-MB1</v>
      </c>
      <c r="N262" s="63" t="str">
        <f>IF(ISBLANK(H262),"",IFERROR(VLOOKUP(B262,'Np PL4 Stock'!$A:$U,21,FALSE),""))</f>
        <v>SIS</v>
      </c>
      <c r="O262" s="62">
        <f t="shared" si="43"/>
        <v>50</v>
      </c>
      <c r="P262" s="62">
        <f t="shared" si="44"/>
        <v>2.58e-5</v>
      </c>
      <c r="Q262" s="67">
        <f t="shared" si="45"/>
        <v>1.236e-6</v>
      </c>
      <c r="R262" s="67">
        <f t="shared" si="46"/>
        <v>1.78248333333333e-6</v>
      </c>
      <c r="S262" s="64">
        <v>13</v>
      </c>
      <c r="T262" s="68">
        <v>7.84</v>
      </c>
      <c r="U262" s="68">
        <v>7.912</v>
      </c>
      <c r="V262" s="69">
        <v>92.754</v>
      </c>
      <c r="W262" s="59">
        <v>365</v>
      </c>
      <c r="X262" s="71">
        <v>94</v>
      </c>
      <c r="Y262" s="59">
        <v>100</v>
      </c>
      <c r="Z262" s="64">
        <v>84</v>
      </c>
      <c r="AA262" s="59">
        <v>0</v>
      </c>
      <c r="AB262" s="59">
        <v>0</v>
      </c>
      <c r="AC262" s="59">
        <v>0</v>
      </c>
      <c r="AD262" s="59">
        <v>0</v>
      </c>
      <c r="AE262" s="59">
        <v>100</v>
      </c>
      <c r="AF262" s="73" t="s">
        <v>38</v>
      </c>
      <c r="AG262" s="73">
        <v>54500</v>
      </c>
      <c r="AH262" s="73" t="s">
        <v>38</v>
      </c>
      <c r="AI262" s="73" t="s">
        <v>38</v>
      </c>
      <c r="AJ262" s="73" t="s">
        <v>38</v>
      </c>
      <c r="AK262" s="73" t="s">
        <v>32</v>
      </c>
      <c r="AL262" s="77" t="str">
        <f>IF(ISBLANK(S262),"",IF(AJ262="Fail","Fail",IF(E262="PL4",IF(AND(T262&gt;STD_01122025!$D$3,U262&lt;STD_01122025!$D$4,OR(AF262="ND",AF262&lt;STD_01122025!$D$7),AH262="ND"),"Pass","Fail"),IF(E262="PL12",IF(AND(S262&lt;STD_01122025!$F$2,T262&gt;STD_01122025!$F$3,U262&lt;STD_01122025!$F$4,V262&gt;STD_01122025!$F$5,X262&gt;STD_01122025!$F$6,OR(AF262="ND",AF262&lt;STD_01122025!$F$7),AH262="ND"),"Pass","Fail"),IF(E262="SuperPL",IF(AND(T262&gt;STD_01122025!$H$3,U262&lt;STD_01122025!$H$4,V262&gt;STD_01122025!$H$5,X262&gt;STD_01122025!$H$6,OR(AF262="ND",AF262&lt;STD_01122025!$H$7),AH262="ND"),"Pass","Fail"),IF(E262="Flight",IF(AND(T262&gt;STD_01122025!$J$3,U262&lt;STD_01122025!$J$4,X262&gt;STD_01122025!$J$6,OR(AF262="ND",AF262&lt;STD_01122025!$J$7),AH262="ND"),"Pass","Fail"),""))))))</f>
        <v>Pass</v>
      </c>
      <c r="AM262" s="62">
        <f>IF(ISBLANK(B262),"",IFERROR(IF(VLOOKUP(B262,'Np PL4 Stock'!$A:$J,10,FALSE)="Np4",D262-VLOOKUP(B262,'Np PL4 Stock'!$A:$E,5,FALSE),D262-VLOOKUP(B262,'Np PL4 Stock'!$A:$E,5,FALSE)-1),""))</f>
        <v>15</v>
      </c>
      <c r="AN262" s="68">
        <v>8.681</v>
      </c>
      <c r="AO262" s="68">
        <v>8.926</v>
      </c>
      <c r="AP262" s="69">
        <v>97.26</v>
      </c>
      <c r="AQ262" s="64">
        <v>240</v>
      </c>
      <c r="AR262" s="64">
        <v>99</v>
      </c>
      <c r="AS262" s="59">
        <v>100</v>
      </c>
      <c r="AT262" s="73" t="s">
        <v>38</v>
      </c>
      <c r="AU262" s="73">
        <v>78000</v>
      </c>
      <c r="AV262" s="73" t="s">
        <v>38</v>
      </c>
      <c r="AW262" s="73" t="s">
        <v>38</v>
      </c>
      <c r="AX262" s="73" t="s">
        <v>32</v>
      </c>
      <c r="AY262" s="59">
        <v>0</v>
      </c>
      <c r="AZ262" s="59">
        <v>0</v>
      </c>
      <c r="BA262" s="59">
        <v>0</v>
      </c>
      <c r="BB262" s="59">
        <v>0</v>
      </c>
      <c r="BC262" s="59">
        <v>0</v>
      </c>
      <c r="BD262" s="59">
        <v>0</v>
      </c>
      <c r="BE262" s="84" t="s">
        <v>38</v>
      </c>
      <c r="BF262" s="84" t="s">
        <v>38</v>
      </c>
      <c r="BG262" s="84" t="s">
        <v>38</v>
      </c>
      <c r="BH262" s="84" t="s">
        <v>38</v>
      </c>
      <c r="BI262" s="85" t="s">
        <v>515</v>
      </c>
      <c r="BJ262" s="86" t="s">
        <v>261</v>
      </c>
      <c r="BK262" s="64" t="s">
        <v>495</v>
      </c>
      <c r="BL262" s="86" t="s">
        <v>155</v>
      </c>
      <c r="BM262" s="86" t="s">
        <v>178</v>
      </c>
      <c r="BN262" s="86"/>
      <c r="BO262" s="64">
        <v>13</v>
      </c>
      <c r="BP262" s="69">
        <v>256104305100052</v>
      </c>
      <c r="BQ262" s="92">
        <v>0.05</v>
      </c>
      <c r="BR262" s="93">
        <v>0.01</v>
      </c>
      <c r="BS262" s="94">
        <f t="shared" si="49"/>
        <v>0.06</v>
      </c>
      <c r="BT262" s="95">
        <v>0.0350666666666667</v>
      </c>
      <c r="BU262" s="101">
        <f t="shared" si="50"/>
        <v>0.0950666666666667</v>
      </c>
      <c r="BV262" s="102">
        <f t="shared" si="47"/>
        <v>4.16666666666667</v>
      </c>
      <c r="BW262" s="103">
        <v>66.6666666666667</v>
      </c>
      <c r="BX262" s="104">
        <f t="shared" si="48"/>
        <v>0.000396111111111111</v>
      </c>
      <c r="BY262" s="105">
        <v>900</v>
      </c>
      <c r="BZ262" s="103" t="s">
        <v>32</v>
      </c>
      <c r="CA262" s="106" t="s">
        <v>189</v>
      </c>
      <c r="CB262" s="107" t="s">
        <v>148</v>
      </c>
      <c r="CC262" s="112" t="s">
        <v>149</v>
      </c>
      <c r="CD262" s="106"/>
      <c r="CE262" s="103" t="s">
        <v>192</v>
      </c>
      <c r="CF262" s="113"/>
      <c r="CG262" s="115">
        <v>2000026895</v>
      </c>
    </row>
    <row r="263" spans="1:85">
      <c r="A263" s="53" t="str">
        <f t="shared" si="41"/>
        <v>D1-06-04-45781</v>
      </c>
      <c r="B263" s="47" t="str">
        <f t="shared" si="42"/>
        <v>D1-06-04</v>
      </c>
      <c r="C263" s="48" t="s">
        <v>43</v>
      </c>
      <c r="D263" s="49">
        <v>45781</v>
      </c>
      <c r="E263" s="50" t="s">
        <v>14</v>
      </c>
      <c r="F263" s="51" t="s">
        <v>15</v>
      </c>
      <c r="G263" s="59">
        <v>4</v>
      </c>
      <c r="H263" s="51" t="s">
        <v>205</v>
      </c>
      <c r="I263" s="59">
        <v>6</v>
      </c>
      <c r="J263" s="60">
        <f>IF(ISBLANK(H263),"",IFERROR(VLOOKUP(B263,'Np PL4 Stock'!$A:$D,4,FALSE),""))</f>
        <v>45766</v>
      </c>
      <c r="K263" s="61">
        <f>IF(ISBLANK(H263),"",SUMIF('Np PL4 Stock'!$A:$A,B263,'Np PL4 Stock'!$N:$N))</f>
        <v>1</v>
      </c>
      <c r="L263" s="62">
        <f>IF(ISBLANK(H263),"",VLOOKUP(LEFT(B263,5),Unit!A:B,2,FALSE))</f>
        <v>20</v>
      </c>
      <c r="M263" s="63" t="str">
        <f>IF(ISBLANK(H263),"",IFERROR(VLOOKUP(B263,'Np PL4 Stock'!$A:$T,20,FALSE),""))</f>
        <v>V1-MB1</v>
      </c>
      <c r="N263" s="63" t="str">
        <f>IF(ISBLANK(H263),"",IFERROR(VLOOKUP(B263,'Np PL4 Stock'!$A:$U,21,FALSE),""))</f>
        <v>SIS</v>
      </c>
      <c r="O263" s="62">
        <f t="shared" si="43"/>
        <v>50</v>
      </c>
      <c r="P263" s="62">
        <f t="shared" si="44"/>
        <v>2.58e-5</v>
      </c>
      <c r="Q263" s="67">
        <f t="shared" si="45"/>
        <v>1.236e-6</v>
      </c>
      <c r="R263" s="67">
        <f t="shared" si="46"/>
        <v>1.78248333333333e-6</v>
      </c>
      <c r="S263" s="64">
        <v>13</v>
      </c>
      <c r="T263" s="68">
        <v>7.84</v>
      </c>
      <c r="U263" s="68">
        <v>7.912</v>
      </c>
      <c r="V263" s="69">
        <v>92.754</v>
      </c>
      <c r="W263" s="59">
        <v>365</v>
      </c>
      <c r="X263" s="64">
        <v>94</v>
      </c>
      <c r="Y263" s="59">
        <v>100</v>
      </c>
      <c r="Z263" s="59">
        <v>84</v>
      </c>
      <c r="AA263" s="59">
        <v>0</v>
      </c>
      <c r="AB263" s="59">
        <v>0</v>
      </c>
      <c r="AC263" s="59">
        <v>0</v>
      </c>
      <c r="AD263" s="59">
        <v>0</v>
      </c>
      <c r="AE263" s="59">
        <v>100</v>
      </c>
      <c r="AF263" s="73" t="s">
        <v>38</v>
      </c>
      <c r="AG263" s="73">
        <v>54500</v>
      </c>
      <c r="AH263" s="73" t="s">
        <v>38</v>
      </c>
      <c r="AI263" s="73" t="s">
        <v>38</v>
      </c>
      <c r="AJ263" s="73" t="s">
        <v>38</v>
      </c>
      <c r="AK263" s="73" t="s">
        <v>32</v>
      </c>
      <c r="AL263" s="77" t="str">
        <f>IF(ISBLANK(S263),"",IF(AJ263="Fail","Fail",IF(E263="PL4",IF(AND(T263&gt;STD_01122025!$D$3,U263&lt;STD_01122025!$D$4,OR(AF263="ND",AF263&lt;STD_01122025!$D$7),AH263="ND"),"Pass","Fail"),IF(E263="PL12",IF(AND(S263&lt;STD_01122025!$F$2,T263&gt;STD_01122025!$F$3,U263&lt;STD_01122025!$F$4,V263&gt;STD_01122025!$F$5,X263&gt;STD_01122025!$F$6,OR(AF263="ND",AF263&lt;STD_01122025!$F$7),AH263="ND"),"Pass","Fail"),IF(E263="SuperPL",IF(AND(T263&gt;STD_01122025!$H$3,U263&lt;STD_01122025!$H$4,V263&gt;STD_01122025!$H$5,X263&gt;STD_01122025!$H$6,OR(AF263="ND",AF263&lt;STD_01122025!$H$7),AH263="ND"),"Pass","Fail"),IF(E263="Flight",IF(AND(T263&gt;STD_01122025!$J$3,U263&lt;STD_01122025!$J$4,X263&gt;STD_01122025!$J$6,OR(AF263="ND",AF263&lt;STD_01122025!$J$7),AH263="ND"),"Pass","Fail"),""))))))</f>
        <v>Pass</v>
      </c>
      <c r="AM263" s="62">
        <f>IF(ISBLANK(B263),"",IFERROR(IF(VLOOKUP(B263,'Np PL4 Stock'!$A:$J,10,FALSE)="Np4",D263-VLOOKUP(B263,'Np PL4 Stock'!$A:$E,5,FALSE),D263-VLOOKUP(B263,'Np PL4 Stock'!$A:$E,5,FALSE)-1),""))</f>
        <v>15</v>
      </c>
      <c r="AN263" s="68">
        <v>8.681</v>
      </c>
      <c r="AO263" s="68">
        <v>8.926</v>
      </c>
      <c r="AP263" s="69">
        <v>97.26</v>
      </c>
      <c r="AQ263" s="64">
        <v>240</v>
      </c>
      <c r="AR263" s="64">
        <v>99</v>
      </c>
      <c r="AS263" s="59">
        <v>100</v>
      </c>
      <c r="AT263" s="73" t="s">
        <v>38</v>
      </c>
      <c r="AU263" s="73">
        <v>78000</v>
      </c>
      <c r="AV263" s="73" t="s">
        <v>38</v>
      </c>
      <c r="AW263" s="73" t="s">
        <v>38</v>
      </c>
      <c r="AX263" s="73" t="s">
        <v>32</v>
      </c>
      <c r="AY263" s="59">
        <v>0</v>
      </c>
      <c r="AZ263" s="59">
        <v>0</v>
      </c>
      <c r="BA263" s="59">
        <v>0</v>
      </c>
      <c r="BB263" s="59">
        <v>0</v>
      </c>
      <c r="BC263" s="59">
        <v>0</v>
      </c>
      <c r="BD263" s="59">
        <v>0</v>
      </c>
      <c r="BE263" s="84" t="s">
        <v>38</v>
      </c>
      <c r="BF263" s="84" t="s">
        <v>38</v>
      </c>
      <c r="BG263" s="84" t="s">
        <v>38</v>
      </c>
      <c r="BH263" s="84" t="s">
        <v>38</v>
      </c>
      <c r="BI263" s="85" t="s">
        <v>511</v>
      </c>
      <c r="BJ263" s="86" t="s">
        <v>261</v>
      </c>
      <c r="BK263" s="64" t="s">
        <v>495</v>
      </c>
      <c r="BL263" s="86" t="s">
        <v>155</v>
      </c>
      <c r="BM263" s="86" t="s">
        <v>178</v>
      </c>
      <c r="BN263" s="86"/>
      <c r="BO263" s="64">
        <v>10</v>
      </c>
      <c r="BP263" s="522" t="s">
        <v>639</v>
      </c>
      <c r="BQ263" s="92">
        <v>0.1</v>
      </c>
      <c r="BR263" s="93">
        <v>0.02</v>
      </c>
      <c r="BS263" s="94">
        <f t="shared" si="49"/>
        <v>0.12</v>
      </c>
      <c r="BT263" s="95">
        <v>0.0739666666666667</v>
      </c>
      <c r="BU263" s="101">
        <f t="shared" si="50"/>
        <v>0.193966666666667</v>
      </c>
      <c r="BV263" s="102">
        <f t="shared" si="47"/>
        <v>4.16666666666667</v>
      </c>
      <c r="BW263" s="103">
        <v>133.333333333333</v>
      </c>
      <c r="BX263" s="104">
        <f t="shared" si="48"/>
        <v>0.000808194444444445</v>
      </c>
      <c r="BY263" s="105">
        <v>900</v>
      </c>
      <c r="BZ263" s="103" t="s">
        <v>32</v>
      </c>
      <c r="CA263" s="106" t="s">
        <v>189</v>
      </c>
      <c r="CB263" s="107" t="s">
        <v>148</v>
      </c>
      <c r="CC263" s="112" t="s">
        <v>149</v>
      </c>
      <c r="CD263" s="106"/>
      <c r="CE263" s="103" t="s">
        <v>192</v>
      </c>
      <c r="CF263" s="113"/>
      <c r="CG263" s="115">
        <v>2000023035</v>
      </c>
    </row>
    <row r="264" spans="1:85">
      <c r="A264" s="53" t="str">
        <f t="shared" si="41"/>
        <v>D1-05-04-45781</v>
      </c>
      <c r="B264" s="47" t="str">
        <f t="shared" si="42"/>
        <v>D1-05-04</v>
      </c>
      <c r="C264" s="48" t="s">
        <v>43</v>
      </c>
      <c r="D264" s="49">
        <v>45781</v>
      </c>
      <c r="E264" s="50" t="s">
        <v>14</v>
      </c>
      <c r="F264" s="51" t="s">
        <v>15</v>
      </c>
      <c r="G264" s="59">
        <v>4</v>
      </c>
      <c r="H264" s="51" t="s">
        <v>205</v>
      </c>
      <c r="I264" s="59">
        <v>5</v>
      </c>
      <c r="J264" s="60">
        <f>IF(ISBLANK(H264),"",IFERROR(VLOOKUP(B264,'Np PL4 Stock'!$A:$D,4,FALSE),""))</f>
        <v>45766</v>
      </c>
      <c r="K264" s="61">
        <f>IF(ISBLANK(H264),"",SUMIF('Np PL4 Stock'!$A:$A,B264,'Np PL4 Stock'!$N:$N))</f>
        <v>1</v>
      </c>
      <c r="L264" s="62">
        <f>IF(ISBLANK(H264),"",VLOOKUP(LEFT(B264,5),Unit!A:B,2,FALSE))</f>
        <v>20</v>
      </c>
      <c r="M264" s="63" t="str">
        <f>IF(ISBLANK(H264),"",IFERROR(VLOOKUP(B264,'Np PL4 Stock'!$A:$T,20,FALSE),""))</f>
        <v>V1-MB1</v>
      </c>
      <c r="N264" s="63" t="str">
        <f>IF(ISBLANK(H264),"",IFERROR(VLOOKUP(B264,'Np PL4 Stock'!$A:$U,21,FALSE),""))</f>
        <v>SIS</v>
      </c>
      <c r="O264" s="62">
        <f t="shared" si="43"/>
        <v>50</v>
      </c>
      <c r="P264" s="62">
        <f t="shared" si="44"/>
        <v>1.56e-5</v>
      </c>
      <c r="Q264" s="67">
        <f t="shared" si="45"/>
        <v>9.6e-7</v>
      </c>
      <c r="R264" s="67">
        <f t="shared" si="46"/>
        <v>1.39705666666667e-6</v>
      </c>
      <c r="S264" s="64">
        <v>12</v>
      </c>
      <c r="T264" s="68">
        <v>7.66</v>
      </c>
      <c r="U264" s="68">
        <v>7.12</v>
      </c>
      <c r="V264" s="69">
        <v>89.552</v>
      </c>
      <c r="W264" s="59">
        <v>397</v>
      </c>
      <c r="X264" s="71">
        <v>96</v>
      </c>
      <c r="Y264" s="59">
        <v>100</v>
      </c>
      <c r="Z264" s="59">
        <v>88</v>
      </c>
      <c r="AA264" s="59">
        <v>0</v>
      </c>
      <c r="AB264" s="59">
        <v>0</v>
      </c>
      <c r="AC264" s="59">
        <v>0</v>
      </c>
      <c r="AD264" s="59">
        <v>0</v>
      </c>
      <c r="AE264" s="59">
        <v>100</v>
      </c>
      <c r="AF264" s="73" t="s">
        <v>38</v>
      </c>
      <c r="AG264" s="73">
        <v>56000</v>
      </c>
      <c r="AH264" s="73" t="s">
        <v>38</v>
      </c>
      <c r="AI264" s="73" t="s">
        <v>38</v>
      </c>
      <c r="AJ264" s="73" t="s">
        <v>38</v>
      </c>
      <c r="AK264" s="73" t="s">
        <v>32</v>
      </c>
      <c r="AL264" s="77" t="str">
        <f>IF(ISBLANK(S264),"",IF(AJ264="Fail","Fail",IF(E264="PL4",IF(AND(T264&gt;STD_01122025!$D$3,U264&lt;STD_01122025!$D$4,OR(AF264="ND",AF264&lt;STD_01122025!$D$7),AH264="ND"),"Pass","Fail"),IF(E264="PL12",IF(AND(S264&lt;STD_01122025!$F$2,T264&gt;STD_01122025!$F$3,U264&lt;STD_01122025!$F$4,V264&gt;STD_01122025!$F$5,X264&gt;STD_01122025!$F$6,OR(AF264="ND",AF264&lt;STD_01122025!$F$7),AH264="ND"),"Pass","Fail"),IF(E264="SuperPL",IF(AND(T264&gt;STD_01122025!$H$3,U264&lt;STD_01122025!$H$4,V264&gt;STD_01122025!$H$5,X264&gt;STD_01122025!$H$6,OR(AF264="ND",AF264&lt;STD_01122025!$H$7),AH264="ND"),"Pass","Fail"),IF(E264="Flight",IF(AND(T264&gt;STD_01122025!$J$3,U264&lt;STD_01122025!$J$4,X264&gt;STD_01122025!$J$6,OR(AF264="ND",AF264&lt;STD_01122025!$J$7),AH264="ND"),"Pass","Fail"),""))))))</f>
        <v>Pass</v>
      </c>
      <c r="AM264" s="62">
        <f>IF(ISBLANK(B264),"",IFERROR(IF(VLOOKUP(B264,'Np PL4 Stock'!$A:$J,10,FALSE)="Np4",D264-VLOOKUP(B264,'Np PL4 Stock'!$A:$E,5,FALSE),D264-VLOOKUP(B264,'Np PL4 Stock'!$A:$E,5,FALSE)-1),""))</f>
        <v>15</v>
      </c>
      <c r="AN264" s="68">
        <v>9.005</v>
      </c>
      <c r="AO264" s="68">
        <v>8.625</v>
      </c>
      <c r="AP264" s="69">
        <v>98.182</v>
      </c>
      <c r="AQ264" s="64">
        <v>222</v>
      </c>
      <c r="AR264" s="64">
        <v>98</v>
      </c>
      <c r="AS264" s="59">
        <v>100</v>
      </c>
      <c r="AT264" s="73">
        <v>73000</v>
      </c>
      <c r="AU264" s="73">
        <v>41000</v>
      </c>
      <c r="AV264" s="73" t="s">
        <v>38</v>
      </c>
      <c r="AW264" s="73" t="s">
        <v>38</v>
      </c>
      <c r="AX264" s="73" t="s">
        <v>32</v>
      </c>
      <c r="AY264" s="59">
        <v>0</v>
      </c>
      <c r="AZ264" s="59">
        <v>0</v>
      </c>
      <c r="BA264" s="59">
        <v>0</v>
      </c>
      <c r="BB264" s="59">
        <v>0</v>
      </c>
      <c r="BC264" s="59">
        <v>0</v>
      </c>
      <c r="BD264" s="59">
        <v>0</v>
      </c>
      <c r="BE264" s="84" t="s">
        <v>38</v>
      </c>
      <c r="BF264" s="84" t="s">
        <v>38</v>
      </c>
      <c r="BG264" s="84" t="s">
        <v>38</v>
      </c>
      <c r="BH264" s="84" t="s">
        <v>38</v>
      </c>
      <c r="BI264" s="85" t="s">
        <v>526</v>
      </c>
      <c r="BJ264" s="86" t="s">
        <v>258</v>
      </c>
      <c r="BK264" s="64" t="s">
        <v>488</v>
      </c>
      <c r="BL264" s="86" t="s">
        <v>155</v>
      </c>
      <c r="BM264" s="86" t="s">
        <v>178</v>
      </c>
      <c r="BN264" s="86"/>
      <c r="BO264" s="59">
        <v>5</v>
      </c>
      <c r="BP264" s="69">
        <v>256104305100051</v>
      </c>
      <c r="BQ264" s="92">
        <v>0.26</v>
      </c>
      <c r="BR264" s="93">
        <v>0.052</v>
      </c>
      <c r="BS264" s="94">
        <f t="shared" si="49"/>
        <v>0.312</v>
      </c>
      <c r="BT264" s="95">
        <v>0.176536666666667</v>
      </c>
      <c r="BU264" s="101">
        <f t="shared" si="50"/>
        <v>0.488536666666667</v>
      </c>
      <c r="BV264" s="102">
        <f t="shared" si="47"/>
        <v>4.5045045045045</v>
      </c>
      <c r="BW264" s="103">
        <v>346.666666666667</v>
      </c>
      <c r="BX264" s="104">
        <f t="shared" si="48"/>
        <v>0.00220061561561562</v>
      </c>
      <c r="BY264" s="105">
        <v>900</v>
      </c>
      <c r="BZ264" s="103" t="s">
        <v>32</v>
      </c>
      <c r="CA264" s="106" t="s">
        <v>189</v>
      </c>
      <c r="CB264" s="107" t="s">
        <v>148</v>
      </c>
      <c r="CC264" s="112" t="s">
        <v>149</v>
      </c>
      <c r="CD264" s="106"/>
      <c r="CE264" s="103" t="s">
        <v>192</v>
      </c>
      <c r="CF264" s="113"/>
      <c r="CG264" s="115">
        <v>2000024608</v>
      </c>
    </row>
    <row r="265" spans="1:85">
      <c r="A265" s="53" t="str">
        <f t="shared" si="41"/>
        <v>D1-04-04-45781</v>
      </c>
      <c r="B265" s="47" t="str">
        <f t="shared" si="42"/>
        <v>D1-04-04</v>
      </c>
      <c r="C265" s="48" t="s">
        <v>43</v>
      </c>
      <c r="D265" s="49">
        <v>45781</v>
      </c>
      <c r="E265" s="50" t="s">
        <v>14</v>
      </c>
      <c r="F265" s="51" t="s">
        <v>15</v>
      </c>
      <c r="G265" s="59">
        <v>4</v>
      </c>
      <c r="H265" s="51" t="s">
        <v>205</v>
      </c>
      <c r="I265" s="59">
        <v>4</v>
      </c>
      <c r="J265" s="60">
        <f>IF(ISBLANK(H265),"",IFERROR(VLOOKUP(B265,'Np PL4 Stock'!$A:$D,4,FALSE),""))</f>
        <v>45765</v>
      </c>
      <c r="K265" s="61">
        <f>IF(ISBLANK(H265),"",SUMIF('Np PL4 Stock'!$A:$A,B265,'Np PL4 Stock'!$N:$N))</f>
        <v>1</v>
      </c>
      <c r="L265" s="62">
        <f>IF(ISBLANK(H265),"",VLOOKUP(LEFT(B265,5),Unit!A:B,2,FALSE))</f>
        <v>20</v>
      </c>
      <c r="M265" s="63" t="str">
        <f>IF(ISBLANK(H265),"",IFERROR(VLOOKUP(B265,'Np PL4 Stock'!$A:$T,20,FALSE),""))</f>
        <v>V1-MB1</v>
      </c>
      <c r="N265" s="63" t="str">
        <f>IF(ISBLANK(H265),"",IFERROR(VLOOKUP(B265,'Np PL4 Stock'!$A:$U,21,FALSE),""))</f>
        <v>SIS</v>
      </c>
      <c r="O265" s="62">
        <f t="shared" si="43"/>
        <v>50</v>
      </c>
      <c r="P265" s="62">
        <f t="shared" si="44"/>
        <v>1.74e-5</v>
      </c>
      <c r="Q265" s="67">
        <f t="shared" si="45"/>
        <v>7.08e-7</v>
      </c>
      <c r="R265" s="67">
        <f t="shared" si="46"/>
        <v>1.07249333333333e-6</v>
      </c>
      <c r="S265" s="64">
        <v>13</v>
      </c>
      <c r="T265" s="68">
        <v>7.68</v>
      </c>
      <c r="U265" s="68">
        <v>7.26</v>
      </c>
      <c r="V265" s="69">
        <v>85.714</v>
      </c>
      <c r="W265" s="59">
        <v>392</v>
      </c>
      <c r="X265" s="71">
        <v>95</v>
      </c>
      <c r="Y265" s="59">
        <v>100</v>
      </c>
      <c r="Z265" s="59">
        <v>88</v>
      </c>
      <c r="AA265" s="59">
        <v>0</v>
      </c>
      <c r="AB265" s="59">
        <v>0</v>
      </c>
      <c r="AC265" s="59">
        <v>0</v>
      </c>
      <c r="AD265" s="59">
        <v>0</v>
      </c>
      <c r="AE265" s="59">
        <v>100</v>
      </c>
      <c r="AF265" s="73" t="s">
        <v>38</v>
      </c>
      <c r="AG265" s="73">
        <v>63000</v>
      </c>
      <c r="AH265" s="73" t="s">
        <v>38</v>
      </c>
      <c r="AI265" s="73" t="s">
        <v>38</v>
      </c>
      <c r="AJ265" s="73" t="s">
        <v>38</v>
      </c>
      <c r="AK265" s="73" t="s">
        <v>32</v>
      </c>
      <c r="AL265" s="77" t="str">
        <f>IF(ISBLANK(S265),"",IF(AJ265="Fail","Fail",IF(E265="PL4",IF(AND(T265&gt;STD_01122025!$D$3,U265&lt;STD_01122025!$D$4,OR(AF265="ND",AF265&lt;STD_01122025!$D$7),AH265="ND"),"Pass","Fail"),IF(E265="PL12",IF(AND(S265&lt;STD_01122025!$F$2,T265&gt;STD_01122025!$F$3,U265&lt;STD_01122025!$F$4,V265&gt;STD_01122025!$F$5,X265&gt;STD_01122025!$F$6,OR(AF265="ND",AF265&lt;STD_01122025!$F$7),AH265="ND"),"Pass","Fail"),IF(E265="SuperPL",IF(AND(T265&gt;STD_01122025!$H$3,U265&lt;STD_01122025!$H$4,V265&gt;STD_01122025!$H$5,X265&gt;STD_01122025!$H$6,OR(AF265="ND",AF265&lt;STD_01122025!$H$7),AH265="ND"),"Pass","Fail"),IF(E265="Flight",IF(AND(T265&gt;STD_01122025!$J$3,U265&lt;STD_01122025!$J$4,X265&gt;STD_01122025!$J$6,OR(AF265="ND",AF265&lt;STD_01122025!$J$7),AH265="ND"),"Pass","Fail"),""))))))</f>
        <v>Pass</v>
      </c>
      <c r="AM265" s="62">
        <f>IF(ISBLANK(B265),"",IFERROR(IF(VLOOKUP(B265,'Np PL4 Stock'!$A:$J,10,FALSE)="Np4",D265-VLOOKUP(B265,'Np PL4 Stock'!$A:$E,5,FALSE),D265-VLOOKUP(B265,'Np PL4 Stock'!$A:$E,5,FALSE)-1),""))</f>
        <v>16</v>
      </c>
      <c r="AN265" s="68">
        <v>8.403</v>
      </c>
      <c r="AO265" s="68">
        <v>7.977</v>
      </c>
      <c r="AP265" s="69">
        <v>100</v>
      </c>
      <c r="AQ265" s="64">
        <v>263</v>
      </c>
      <c r="AR265" s="64">
        <v>98</v>
      </c>
      <c r="AS265" s="59">
        <v>100</v>
      </c>
      <c r="AT265" s="73" t="s">
        <v>38</v>
      </c>
      <c r="AU265" s="73">
        <v>68000</v>
      </c>
      <c r="AV265" s="73" t="s">
        <v>38</v>
      </c>
      <c r="AW265" s="73" t="s">
        <v>38</v>
      </c>
      <c r="AX265" s="73" t="s">
        <v>32</v>
      </c>
      <c r="AY265" s="59">
        <v>0</v>
      </c>
      <c r="AZ265" s="59">
        <v>0</v>
      </c>
      <c r="BA265" s="59">
        <v>0</v>
      </c>
      <c r="BB265" s="59">
        <v>0</v>
      </c>
      <c r="BC265" s="59">
        <v>0</v>
      </c>
      <c r="BD265" s="59">
        <v>0</v>
      </c>
      <c r="BE265" s="84" t="s">
        <v>38</v>
      </c>
      <c r="BF265" s="84" t="s">
        <v>38</v>
      </c>
      <c r="BG265" s="84" t="s">
        <v>38</v>
      </c>
      <c r="BH265" s="84" t="s">
        <v>38</v>
      </c>
      <c r="BI265" s="85" t="s">
        <v>537</v>
      </c>
      <c r="BJ265" s="86" t="s">
        <v>261</v>
      </c>
      <c r="BK265" s="64" t="s">
        <v>495</v>
      </c>
      <c r="BL265" s="86" t="s">
        <v>155</v>
      </c>
      <c r="BM265" s="86" t="s">
        <v>178</v>
      </c>
      <c r="BN265" s="86"/>
      <c r="BO265" s="64">
        <v>24</v>
      </c>
      <c r="BP265" s="69">
        <v>256104305100049</v>
      </c>
      <c r="BQ265" s="92">
        <v>0.17</v>
      </c>
      <c r="BR265" s="93">
        <v>0.034</v>
      </c>
      <c r="BS265" s="94">
        <f t="shared" si="49"/>
        <v>0.204</v>
      </c>
      <c r="BT265" s="95">
        <v>0.104333333333333</v>
      </c>
      <c r="BU265" s="101">
        <f t="shared" si="50"/>
        <v>0.308333333333333</v>
      </c>
      <c r="BV265" s="102">
        <f t="shared" si="47"/>
        <v>3.80228136882129</v>
      </c>
      <c r="BW265" s="103">
        <v>226.666666666667</v>
      </c>
      <c r="BX265" s="104">
        <f t="shared" si="48"/>
        <v>0.0011723700887199</v>
      </c>
      <c r="BY265" s="105">
        <v>900</v>
      </c>
      <c r="BZ265" s="103" t="s">
        <v>32</v>
      </c>
      <c r="CA265" s="106" t="s">
        <v>189</v>
      </c>
      <c r="CB265" s="107" t="s">
        <v>148</v>
      </c>
      <c r="CC265" s="112" t="s">
        <v>149</v>
      </c>
      <c r="CD265" s="106"/>
      <c r="CE265" s="103" t="s">
        <v>192</v>
      </c>
      <c r="CF265" s="113"/>
      <c r="CG265" s="115">
        <v>2000017568</v>
      </c>
    </row>
    <row r="266" spans="1:85">
      <c r="A266" s="53" t="str">
        <f t="shared" si="41"/>
        <v>D1-05-04-45783</v>
      </c>
      <c r="B266" s="47" t="str">
        <f t="shared" si="42"/>
        <v>D1-05-04</v>
      </c>
      <c r="C266" s="48" t="s">
        <v>43</v>
      </c>
      <c r="D266" s="49">
        <v>45783</v>
      </c>
      <c r="E266" s="50" t="s">
        <v>14</v>
      </c>
      <c r="F266" s="51" t="s">
        <v>15</v>
      </c>
      <c r="G266" s="59">
        <v>4</v>
      </c>
      <c r="H266" s="51" t="s">
        <v>205</v>
      </c>
      <c r="I266" s="59">
        <v>5</v>
      </c>
      <c r="J266" s="60">
        <f>IF(ISBLANK(H266),"",IFERROR(VLOOKUP(B266,'Np PL4 Stock'!$A:$D,4,FALSE),""))</f>
        <v>45766</v>
      </c>
      <c r="K266" s="61">
        <f>IF(ISBLANK(H266),"",SUMIF('Np PL4 Stock'!$A:$A,B266,'Np PL4 Stock'!$N:$N))</f>
        <v>1</v>
      </c>
      <c r="L266" s="62">
        <f>IF(ISBLANK(H266),"",VLOOKUP(LEFT(B266,5),Unit!A:B,2,FALSE))</f>
        <v>20</v>
      </c>
      <c r="M266" s="63" t="str">
        <f>IF(ISBLANK(H266),"",IFERROR(VLOOKUP(B266,'Np PL4 Stock'!$A:$T,20,FALSE),""))</f>
        <v>V1-MB1</v>
      </c>
      <c r="N266" s="63" t="str">
        <f>IF(ISBLANK(H266),"",IFERROR(VLOOKUP(B266,'Np PL4 Stock'!$A:$U,21,FALSE),""))</f>
        <v>SIS</v>
      </c>
      <c r="O266" s="62">
        <f t="shared" si="43"/>
        <v>50</v>
      </c>
      <c r="P266" s="62">
        <f t="shared" si="44"/>
        <v>3.24e-5</v>
      </c>
      <c r="Q266" s="67">
        <f t="shared" si="45"/>
        <v>9.6e-7</v>
      </c>
      <c r="R266" s="67">
        <f t="shared" si="46"/>
        <v>1.39705666666667e-6</v>
      </c>
      <c r="S266" s="64">
        <v>12</v>
      </c>
      <c r="T266" s="68">
        <v>7.66</v>
      </c>
      <c r="U266" s="68">
        <v>7.12</v>
      </c>
      <c r="V266" s="69">
        <v>89.552</v>
      </c>
      <c r="W266" s="59">
        <v>397</v>
      </c>
      <c r="X266" s="64">
        <v>96</v>
      </c>
      <c r="Y266" s="59">
        <v>100</v>
      </c>
      <c r="Z266" s="59">
        <v>88</v>
      </c>
      <c r="AA266" s="59">
        <v>0</v>
      </c>
      <c r="AB266" s="59">
        <v>0</v>
      </c>
      <c r="AC266" s="59">
        <v>0</v>
      </c>
      <c r="AD266" s="59">
        <v>0</v>
      </c>
      <c r="AE266" s="59">
        <v>100</v>
      </c>
      <c r="AF266" s="73" t="s">
        <v>38</v>
      </c>
      <c r="AG266" s="73">
        <v>56000</v>
      </c>
      <c r="AH266" s="73" t="s">
        <v>38</v>
      </c>
      <c r="AI266" s="73" t="s">
        <v>38</v>
      </c>
      <c r="AJ266" s="73" t="s">
        <v>38</v>
      </c>
      <c r="AK266" s="73" t="s">
        <v>32</v>
      </c>
      <c r="AL266" s="77" t="str">
        <f>IF(ISBLANK(S266),"",IF(AJ266="Fail","Fail",IF(E266="PL4",IF(AND(T266&gt;STD_01122025!$D$3,U266&lt;STD_01122025!$D$4,OR(AF266="ND",AF266&lt;STD_01122025!$D$7),AH266="ND"),"Pass","Fail"),IF(E266="PL12",IF(AND(S266&lt;STD_01122025!$F$2,T266&gt;STD_01122025!$F$3,U266&lt;STD_01122025!$F$4,V266&gt;STD_01122025!$F$5,X266&gt;STD_01122025!$F$6,OR(AF266="ND",AF266&lt;STD_01122025!$F$7),AH266="ND"),"Pass","Fail"),IF(E266="SuperPL",IF(AND(T266&gt;STD_01122025!$H$3,U266&lt;STD_01122025!$H$4,V266&gt;STD_01122025!$H$5,X266&gt;STD_01122025!$H$6,OR(AF266="ND",AF266&lt;STD_01122025!$H$7),AH266="ND"),"Pass","Fail"),IF(E266="Flight",IF(AND(T266&gt;STD_01122025!$J$3,U266&lt;STD_01122025!$J$4,X266&gt;STD_01122025!$J$6,OR(AF266="ND",AF266&lt;STD_01122025!$J$7),AH266="ND"),"Pass","Fail"),""))))))</f>
        <v>Pass</v>
      </c>
      <c r="AM266" s="62">
        <f>IF(ISBLANK(B266),"",IFERROR(IF(VLOOKUP(B266,'Np PL4 Stock'!$A:$J,10,FALSE)="Np4",D266-VLOOKUP(B266,'Np PL4 Stock'!$A:$E,5,FALSE),D266-VLOOKUP(B266,'Np PL4 Stock'!$A:$E,5,FALSE)-1),""))</f>
        <v>17</v>
      </c>
      <c r="AN266" s="68">
        <v>9.827</v>
      </c>
      <c r="AO266" s="68">
        <v>9.783</v>
      </c>
      <c r="AP266" s="69">
        <v>100</v>
      </c>
      <c r="AQ266" s="64">
        <v>157</v>
      </c>
      <c r="AR266" s="64">
        <v>98</v>
      </c>
      <c r="AS266" s="59">
        <v>100</v>
      </c>
      <c r="AT266" s="73">
        <v>50500</v>
      </c>
      <c r="AU266" s="73">
        <v>20500</v>
      </c>
      <c r="AV266" s="73" t="s">
        <v>38</v>
      </c>
      <c r="AW266" s="73" t="s">
        <v>38</v>
      </c>
      <c r="AX266" s="73" t="s">
        <v>32</v>
      </c>
      <c r="AY266" s="59">
        <v>0</v>
      </c>
      <c r="AZ266" s="59">
        <v>0</v>
      </c>
      <c r="BA266" s="59">
        <v>0</v>
      </c>
      <c r="BB266" s="59">
        <v>0</v>
      </c>
      <c r="BC266" s="59">
        <v>0</v>
      </c>
      <c r="BD266" s="59">
        <v>0</v>
      </c>
      <c r="BE266" s="84" t="s">
        <v>38</v>
      </c>
      <c r="BF266" s="84" t="s">
        <v>38</v>
      </c>
      <c r="BG266" s="84" t="s">
        <v>38</v>
      </c>
      <c r="BH266" s="84" t="s">
        <v>38</v>
      </c>
      <c r="BI266" s="85" t="s">
        <v>515</v>
      </c>
      <c r="BJ266" s="86" t="s">
        <v>261</v>
      </c>
      <c r="BK266" s="64" t="s">
        <v>495</v>
      </c>
      <c r="BL266" s="86" t="s">
        <v>155</v>
      </c>
      <c r="BM266" s="86" t="s">
        <v>178</v>
      </c>
      <c r="BN266" s="86"/>
      <c r="BO266" s="64">
        <v>5</v>
      </c>
      <c r="BP266" s="522" t="s">
        <v>640</v>
      </c>
      <c r="BQ266" s="92">
        <v>0.54</v>
      </c>
      <c r="BR266" s="93">
        <v>0.108</v>
      </c>
      <c r="BS266" s="94">
        <f t="shared" si="49"/>
        <v>0.648</v>
      </c>
      <c r="BT266" s="95">
        <v>0.26052</v>
      </c>
      <c r="BU266" s="101">
        <f t="shared" si="50"/>
        <v>0.90852</v>
      </c>
      <c r="BV266" s="102">
        <f t="shared" si="47"/>
        <v>6.36942675159236</v>
      </c>
      <c r="BW266" s="103">
        <v>648</v>
      </c>
      <c r="BX266" s="104">
        <f t="shared" si="48"/>
        <v>0.00578675159235669</v>
      </c>
      <c r="BY266" s="105">
        <v>1000</v>
      </c>
      <c r="BZ266" s="103" t="s">
        <v>32</v>
      </c>
      <c r="CA266" s="106" t="s">
        <v>189</v>
      </c>
      <c r="CB266" s="107" t="s">
        <v>148</v>
      </c>
      <c r="CC266" s="112" t="s">
        <v>149</v>
      </c>
      <c r="CD266" s="106"/>
      <c r="CE266" s="103" t="s">
        <v>192</v>
      </c>
      <c r="CF266" s="113"/>
      <c r="CG266" s="115">
        <v>2000026895</v>
      </c>
    </row>
    <row r="267" spans="1:85">
      <c r="A267" s="53" t="str">
        <f t="shared" si="41"/>
        <v>D1-07-04-45783</v>
      </c>
      <c r="B267" s="47" t="str">
        <f t="shared" si="42"/>
        <v>D1-07-04</v>
      </c>
      <c r="C267" s="48" t="s">
        <v>43</v>
      </c>
      <c r="D267" s="49">
        <v>45783</v>
      </c>
      <c r="E267" s="50" t="s">
        <v>14</v>
      </c>
      <c r="F267" s="51" t="s">
        <v>15</v>
      </c>
      <c r="G267" s="59">
        <v>4</v>
      </c>
      <c r="H267" s="51" t="s">
        <v>205</v>
      </c>
      <c r="I267" s="59">
        <v>7</v>
      </c>
      <c r="J267" s="60">
        <f>IF(ISBLANK(H267),"",IFERROR(VLOOKUP(B267,'Np PL4 Stock'!$A:$D,4,FALSE),""))</f>
        <v>45767</v>
      </c>
      <c r="K267" s="61">
        <f>IF(ISBLANK(H267),"",SUMIF('Np PL4 Stock'!$A:$A,B267,'Np PL4 Stock'!$N:$N))</f>
        <v>1</v>
      </c>
      <c r="L267" s="62">
        <f>IF(ISBLANK(H267),"",VLOOKUP(LEFT(B267,5),Unit!A:B,2,FALSE))</f>
        <v>20</v>
      </c>
      <c r="M267" s="63" t="str">
        <f>IF(ISBLANK(H267),"",IFERROR(VLOOKUP(B267,'Np PL4 Stock'!$A:$T,20,FALSE),""))</f>
        <v>V1-MB1</v>
      </c>
      <c r="N267" s="63" t="str">
        <f>IF(ISBLANK(H267),"",IFERROR(VLOOKUP(B267,'Np PL4 Stock'!$A:$U,21,FALSE),""))</f>
        <v>SIS</v>
      </c>
      <c r="O267" s="62">
        <f t="shared" si="43"/>
        <v>50</v>
      </c>
      <c r="P267" s="62">
        <f t="shared" si="44"/>
        <v>6e-5</v>
      </c>
      <c r="Q267" s="67">
        <f t="shared" si="45"/>
        <v>1.2e-6</v>
      </c>
      <c r="R267" s="67">
        <f t="shared" si="46"/>
        <v>1.8012e-6</v>
      </c>
      <c r="S267" s="64">
        <v>14</v>
      </c>
      <c r="T267" s="68">
        <v>7.526</v>
      </c>
      <c r="U267" s="68">
        <v>8.389</v>
      </c>
      <c r="V267" s="69">
        <v>82.192</v>
      </c>
      <c r="W267" s="59">
        <v>421</v>
      </c>
      <c r="X267" s="64">
        <v>95</v>
      </c>
      <c r="Y267" s="59">
        <v>100</v>
      </c>
      <c r="Z267" s="59">
        <v>88</v>
      </c>
      <c r="AA267" s="59">
        <v>0</v>
      </c>
      <c r="AB267" s="59">
        <v>0</v>
      </c>
      <c r="AC267" s="59">
        <v>0</v>
      </c>
      <c r="AD267" s="59">
        <v>0</v>
      </c>
      <c r="AE267" s="59">
        <v>100</v>
      </c>
      <c r="AF267" s="73" t="s">
        <v>38</v>
      </c>
      <c r="AG267" s="73">
        <v>64500</v>
      </c>
      <c r="AH267" s="73" t="s">
        <v>38</v>
      </c>
      <c r="AI267" s="73" t="s">
        <v>38</v>
      </c>
      <c r="AJ267" s="73" t="s">
        <v>38</v>
      </c>
      <c r="AK267" s="73" t="s">
        <v>32</v>
      </c>
      <c r="AL267" s="77" t="str">
        <f>IF(ISBLANK(S267),"",IF(AJ267="Fail","Fail",IF(E267="PL4",IF(AND(T267&gt;STD_01122025!$D$3,U267&lt;STD_01122025!$D$4,OR(AF267="ND",AF267&lt;STD_01122025!$D$7),AH267="ND"),"Pass","Fail"),IF(E267="PL12",IF(AND(S267&lt;STD_01122025!$F$2,T267&gt;STD_01122025!$F$3,U267&lt;STD_01122025!$F$4,V267&gt;STD_01122025!$F$5,X267&gt;STD_01122025!$F$6,OR(AF267="ND",AF267&lt;STD_01122025!$F$7),AH267="ND"),"Pass","Fail"),IF(E267="SuperPL",IF(AND(T267&gt;STD_01122025!$H$3,U267&lt;STD_01122025!$H$4,V267&gt;STD_01122025!$H$5,X267&gt;STD_01122025!$H$6,OR(AF267="ND",AF267&lt;STD_01122025!$H$7),AH267="ND"),"Pass","Fail"),IF(E267="Flight",IF(AND(T267&gt;STD_01122025!$J$3,U267&lt;STD_01122025!$J$4,X267&gt;STD_01122025!$J$6,OR(AF267="ND",AF267&lt;STD_01122025!$J$7),AH267="ND"),"Pass","Fail"),""))))))</f>
        <v>Pass</v>
      </c>
      <c r="AM267" s="62">
        <f>IF(ISBLANK(B267),"",IFERROR(IF(VLOOKUP(B267,'Np PL4 Stock'!$A:$J,10,FALSE)="Np4",D267-VLOOKUP(B267,'Np PL4 Stock'!$A:$E,5,FALSE),D267-VLOOKUP(B267,'Np PL4 Stock'!$A:$E,5,FALSE)-1),""))</f>
        <v>16</v>
      </c>
      <c r="AN267" s="68">
        <v>8.016</v>
      </c>
      <c r="AO267" s="68">
        <v>9.479</v>
      </c>
      <c r="AP267" s="69">
        <v>90.625</v>
      </c>
      <c r="AQ267" s="64">
        <v>323</v>
      </c>
      <c r="AR267" s="64">
        <v>99</v>
      </c>
      <c r="AS267" s="59">
        <v>100</v>
      </c>
      <c r="AT267" s="73" t="s">
        <v>38</v>
      </c>
      <c r="AU267" s="73">
        <v>69500</v>
      </c>
      <c r="AV267" s="73" t="s">
        <v>38</v>
      </c>
      <c r="AW267" s="73" t="s">
        <v>38</v>
      </c>
      <c r="AX267" s="73" t="s">
        <v>32</v>
      </c>
      <c r="AY267" s="59">
        <v>0</v>
      </c>
      <c r="AZ267" s="59">
        <v>0</v>
      </c>
      <c r="BA267" s="59">
        <v>0</v>
      </c>
      <c r="BB267" s="59">
        <v>0</v>
      </c>
      <c r="BC267" s="59">
        <v>0</v>
      </c>
      <c r="BD267" s="59">
        <v>0</v>
      </c>
      <c r="BE267" s="84" t="s">
        <v>38</v>
      </c>
      <c r="BF267" s="84" t="s">
        <v>38</v>
      </c>
      <c r="BG267" s="84" t="s">
        <v>38</v>
      </c>
      <c r="BH267" s="84" t="s">
        <v>38</v>
      </c>
      <c r="BI267" s="85" t="s">
        <v>641</v>
      </c>
      <c r="BJ267" s="86" t="s">
        <v>271</v>
      </c>
      <c r="BK267" s="64" t="s">
        <v>642</v>
      </c>
      <c r="BL267" s="86" t="s">
        <v>196</v>
      </c>
      <c r="BM267" s="86" t="s">
        <v>178</v>
      </c>
      <c r="BN267" s="86"/>
      <c r="BO267" s="64">
        <v>5</v>
      </c>
      <c r="BP267" s="522" t="s">
        <v>643</v>
      </c>
      <c r="BQ267" s="92">
        <v>0.6</v>
      </c>
      <c r="BR267" s="93">
        <v>0.6</v>
      </c>
      <c r="BS267" s="94">
        <f t="shared" si="49"/>
        <v>1.2</v>
      </c>
      <c r="BT267" s="95">
        <v>0.6012</v>
      </c>
      <c r="BU267" s="101">
        <f t="shared" si="50"/>
        <v>1.8012</v>
      </c>
      <c r="BV267" s="102">
        <f t="shared" si="47"/>
        <v>3.09597523219814</v>
      </c>
      <c r="BW267" s="103">
        <v>1500</v>
      </c>
      <c r="BX267" s="104">
        <f t="shared" si="48"/>
        <v>0.00557647058823529</v>
      </c>
      <c r="BY267" s="105">
        <v>800</v>
      </c>
      <c r="BZ267" s="103" t="s">
        <v>32</v>
      </c>
      <c r="CA267" s="106" t="s">
        <v>189</v>
      </c>
      <c r="CB267" s="107" t="s">
        <v>148</v>
      </c>
      <c r="CC267" s="112" t="s">
        <v>149</v>
      </c>
      <c r="CD267" s="106"/>
      <c r="CE267" s="103" t="s">
        <v>192</v>
      </c>
      <c r="CF267" s="113"/>
      <c r="CG267" s="115">
        <v>2000004863</v>
      </c>
    </row>
    <row r="268" spans="1:85">
      <c r="A268" s="53" t="str">
        <f t="shared" si="41"/>
        <v>D1-08-04-45783</v>
      </c>
      <c r="B268" s="47" t="str">
        <f t="shared" si="42"/>
        <v>D1-08-04</v>
      </c>
      <c r="C268" s="48" t="s">
        <v>43</v>
      </c>
      <c r="D268" s="49">
        <v>45783</v>
      </c>
      <c r="E268" s="50" t="s">
        <v>14</v>
      </c>
      <c r="F268" s="51" t="s">
        <v>15</v>
      </c>
      <c r="G268" s="59">
        <v>4</v>
      </c>
      <c r="H268" s="51" t="s">
        <v>205</v>
      </c>
      <c r="I268" s="59">
        <v>8</v>
      </c>
      <c r="J268" s="60">
        <f>IF(ISBLANK(H268),"",IFERROR(VLOOKUP(B268,'Np PL4 Stock'!$A:$D,4,FALSE),""))</f>
        <v>45767</v>
      </c>
      <c r="K268" s="61">
        <f>IF(ISBLANK(H268),"",SUMIF('Np PL4 Stock'!$A:$A,B268,'Np PL4 Stock'!$N:$N))</f>
        <v>1</v>
      </c>
      <c r="L268" s="62">
        <f>IF(ISBLANK(H268),"",VLOOKUP(LEFT(B268,5),Unit!A:B,2,FALSE))</f>
        <v>20</v>
      </c>
      <c r="M268" s="63" t="str">
        <f>IF(ISBLANK(H268),"",IFERROR(VLOOKUP(B268,'Np PL4 Stock'!$A:$T,20,FALSE),""))</f>
        <v>V1-MB1</v>
      </c>
      <c r="N268" s="63" t="str">
        <f>IF(ISBLANK(H268),"",IFERROR(VLOOKUP(B268,'Np PL4 Stock'!$A:$U,21,FALSE),""))</f>
        <v>SIS</v>
      </c>
      <c r="O268" s="62">
        <f t="shared" si="43"/>
        <v>50</v>
      </c>
      <c r="P268" s="62">
        <f t="shared" si="44"/>
        <v>6e-5</v>
      </c>
      <c r="Q268" s="67">
        <f t="shared" si="45"/>
        <v>1.2e-6</v>
      </c>
      <c r="R268" s="67">
        <f t="shared" si="46"/>
        <v>1.74643e-6</v>
      </c>
      <c r="S268" s="64">
        <v>14</v>
      </c>
      <c r="T268" s="68">
        <v>7.618</v>
      </c>
      <c r="U268" s="68">
        <v>8.822</v>
      </c>
      <c r="V268" s="69">
        <v>82.258</v>
      </c>
      <c r="W268" s="59">
        <v>400</v>
      </c>
      <c r="X268" s="64">
        <v>94</v>
      </c>
      <c r="Y268" s="59">
        <v>100</v>
      </c>
      <c r="Z268" s="59">
        <v>92</v>
      </c>
      <c r="AA268" s="59">
        <v>0</v>
      </c>
      <c r="AB268" s="59">
        <v>0</v>
      </c>
      <c r="AC268" s="59">
        <v>0</v>
      </c>
      <c r="AD268" s="59">
        <v>0</v>
      </c>
      <c r="AE268" s="59">
        <v>100</v>
      </c>
      <c r="AF268" s="73" t="s">
        <v>38</v>
      </c>
      <c r="AG268" s="73">
        <v>58000</v>
      </c>
      <c r="AH268" s="73" t="s">
        <v>38</v>
      </c>
      <c r="AI268" s="73" t="s">
        <v>38</v>
      </c>
      <c r="AJ268" s="73" t="s">
        <v>38</v>
      </c>
      <c r="AK268" s="73" t="s">
        <v>32</v>
      </c>
      <c r="AL268" s="77" t="str">
        <f>IF(ISBLANK(S268),"",IF(AJ268="Fail","Fail",IF(E268="PL4",IF(AND(T268&gt;STD_01122025!$D$3,U268&lt;STD_01122025!$D$4,OR(AF268="ND",AF268&lt;STD_01122025!$D$7),AH268="ND"),"Pass","Fail"),IF(E268="PL12",IF(AND(S268&lt;STD_01122025!$F$2,T268&gt;STD_01122025!$F$3,U268&lt;STD_01122025!$F$4,V268&gt;STD_01122025!$F$5,X268&gt;STD_01122025!$F$6,OR(AF268="ND",AF268&lt;STD_01122025!$F$7),AH268="ND"),"Pass","Fail"),IF(E268="SuperPL",IF(AND(T268&gt;STD_01122025!$H$3,U268&lt;STD_01122025!$H$4,V268&gt;STD_01122025!$H$5,X268&gt;STD_01122025!$H$6,OR(AF268="ND",AF268&lt;STD_01122025!$H$7),AH268="ND"),"Pass","Fail"),IF(E268="Flight",IF(AND(T268&gt;STD_01122025!$J$3,U268&lt;STD_01122025!$J$4,X268&gt;STD_01122025!$J$6,OR(AF268="ND",AF268&lt;STD_01122025!$J$7),AH268="ND"),"Pass","Fail"),""))))))</f>
        <v>Pass</v>
      </c>
      <c r="AM268" s="62">
        <f>IF(ISBLANK(B268),"",IFERROR(IF(VLOOKUP(B268,'Np PL4 Stock'!$A:$J,10,FALSE)="Np4",D268-VLOOKUP(B268,'Np PL4 Stock'!$A:$E,5,FALSE),D268-VLOOKUP(B268,'Np PL4 Stock'!$A:$E,5,FALSE)-1),""))</f>
        <v>16</v>
      </c>
      <c r="AN268" s="68">
        <v>8.245</v>
      </c>
      <c r="AO268" s="68">
        <v>8.548</v>
      </c>
      <c r="AP268" s="69">
        <v>98.837</v>
      </c>
      <c r="AQ268" s="64">
        <v>282</v>
      </c>
      <c r="AR268" s="64">
        <v>98</v>
      </c>
      <c r="AS268" s="59">
        <v>100</v>
      </c>
      <c r="AT268" s="73">
        <v>43000</v>
      </c>
      <c r="AU268" s="73">
        <v>36000</v>
      </c>
      <c r="AV268" s="73" t="s">
        <v>38</v>
      </c>
      <c r="AW268" s="73" t="s">
        <v>38</v>
      </c>
      <c r="AX268" s="73" t="s">
        <v>32</v>
      </c>
      <c r="AY268" s="59">
        <v>0</v>
      </c>
      <c r="AZ268" s="59">
        <v>0</v>
      </c>
      <c r="BA268" s="59">
        <v>0</v>
      </c>
      <c r="BB268" s="59">
        <v>0</v>
      </c>
      <c r="BC268" s="59">
        <v>0</v>
      </c>
      <c r="BD268" s="59">
        <v>0</v>
      </c>
      <c r="BE268" s="84" t="s">
        <v>38</v>
      </c>
      <c r="BF268" s="84" t="s">
        <v>38</v>
      </c>
      <c r="BG268" s="84" t="s">
        <v>38</v>
      </c>
      <c r="BH268" s="84" t="s">
        <v>38</v>
      </c>
      <c r="BI268" s="85" t="s">
        <v>641</v>
      </c>
      <c r="BJ268" s="86" t="s">
        <v>271</v>
      </c>
      <c r="BK268" s="64" t="s">
        <v>642</v>
      </c>
      <c r="BL268" s="86" t="s">
        <v>196</v>
      </c>
      <c r="BM268" s="86" t="s">
        <v>178</v>
      </c>
      <c r="BN268" s="86"/>
      <c r="BO268" s="64">
        <v>5</v>
      </c>
      <c r="BP268" s="522" t="s">
        <v>643</v>
      </c>
      <c r="BQ268" s="92">
        <v>0.6</v>
      </c>
      <c r="BR268" s="93">
        <v>0.6</v>
      </c>
      <c r="BS268" s="94">
        <f t="shared" si="49"/>
        <v>1.2</v>
      </c>
      <c r="BT268" s="95">
        <v>0.54643</v>
      </c>
      <c r="BU268" s="101">
        <f t="shared" si="50"/>
        <v>1.74643</v>
      </c>
      <c r="BV268" s="102">
        <f t="shared" si="47"/>
        <v>3.54609929078014</v>
      </c>
      <c r="BW268" s="103">
        <v>1333.33333333333</v>
      </c>
      <c r="BX268" s="104">
        <f t="shared" si="48"/>
        <v>0.00619301418439716</v>
      </c>
      <c r="BY268" s="105">
        <v>900</v>
      </c>
      <c r="BZ268" s="103" t="s">
        <v>32</v>
      </c>
      <c r="CA268" s="106" t="s">
        <v>189</v>
      </c>
      <c r="CB268" s="107" t="s">
        <v>148</v>
      </c>
      <c r="CC268" s="112" t="s">
        <v>149</v>
      </c>
      <c r="CD268" s="106"/>
      <c r="CE268" s="103" t="s">
        <v>192</v>
      </c>
      <c r="CF268" s="113"/>
      <c r="CG268" s="115">
        <v>2000004863</v>
      </c>
    </row>
    <row r="269" spans="1:85">
      <c r="A269" s="53" t="str">
        <f t="shared" si="41"/>
        <v>D1-09-04-45784</v>
      </c>
      <c r="B269" s="47" t="str">
        <f t="shared" si="42"/>
        <v>D1-09-04</v>
      </c>
      <c r="C269" s="48" t="s">
        <v>43</v>
      </c>
      <c r="D269" s="49">
        <v>45784</v>
      </c>
      <c r="E269" s="50" t="s">
        <v>14</v>
      </c>
      <c r="F269" s="51" t="s">
        <v>15</v>
      </c>
      <c r="G269" s="59">
        <v>4</v>
      </c>
      <c r="H269" s="51" t="s">
        <v>205</v>
      </c>
      <c r="I269" s="59">
        <v>9</v>
      </c>
      <c r="J269" s="60">
        <f>IF(ISBLANK(H269),"",IFERROR(VLOOKUP(B269,'Np PL4 Stock'!$A:$D,4,FALSE),""))</f>
        <v>45768</v>
      </c>
      <c r="K269" s="61">
        <f>IF(ISBLANK(H269),"",SUMIF('Np PL4 Stock'!$A:$A,B269,'Np PL4 Stock'!$N:$N))</f>
        <v>1</v>
      </c>
      <c r="L269" s="62">
        <f>IF(ISBLANK(H269),"",VLOOKUP(LEFT(B269,5),Unit!A:B,2,FALSE))</f>
        <v>20</v>
      </c>
      <c r="M269" s="63" t="str">
        <f>IF(ISBLANK(H269),"",IFERROR(VLOOKUP(B269,'Np PL4 Stock'!$A:$T,20,FALSE),""))</f>
        <v>V1-MB1</v>
      </c>
      <c r="N269" s="63" t="str">
        <f>IF(ISBLANK(H269),"",IFERROR(VLOOKUP(B269,'Np PL4 Stock'!$A:$U,21,FALSE),""))</f>
        <v>SIS</v>
      </c>
      <c r="O269" s="62">
        <f t="shared" si="43"/>
        <v>50</v>
      </c>
      <c r="P269" s="62">
        <f t="shared" si="44"/>
        <v>6.3e-5</v>
      </c>
      <c r="Q269" s="67">
        <f t="shared" si="45"/>
        <v>1.26e-6</v>
      </c>
      <c r="R269" s="67">
        <f t="shared" si="46"/>
        <v>1.8172e-6</v>
      </c>
      <c r="S269" s="64">
        <v>12</v>
      </c>
      <c r="T269" s="68">
        <v>7.526</v>
      </c>
      <c r="U269" s="68">
        <v>7.074</v>
      </c>
      <c r="V269" s="69">
        <v>88.889</v>
      </c>
      <c r="W269" s="59">
        <v>419</v>
      </c>
      <c r="X269" s="64">
        <v>96</v>
      </c>
      <c r="Y269" s="59">
        <v>100</v>
      </c>
      <c r="Z269" s="59">
        <v>92</v>
      </c>
      <c r="AA269" s="59">
        <v>0</v>
      </c>
      <c r="AB269" s="59">
        <v>0</v>
      </c>
      <c r="AC269" s="59">
        <v>0</v>
      </c>
      <c r="AD269" s="59">
        <v>0</v>
      </c>
      <c r="AE269" s="59">
        <v>100</v>
      </c>
      <c r="AF269" s="73" t="s">
        <v>38</v>
      </c>
      <c r="AG269" s="73">
        <v>66000</v>
      </c>
      <c r="AH269" s="73" t="s">
        <v>38</v>
      </c>
      <c r="AI269" s="73" t="s">
        <v>38</v>
      </c>
      <c r="AJ269" s="73" t="s">
        <v>38</v>
      </c>
      <c r="AK269" s="73" t="s">
        <v>32</v>
      </c>
      <c r="AL269" s="77" t="str">
        <f>IF(ISBLANK(S269),"",IF(AJ269="Fail","Fail",IF(E269="PL4",IF(AND(T269&gt;STD_01122025!$D$3,U269&lt;STD_01122025!$D$4,OR(AF269="ND",AF269&lt;STD_01122025!$D$7),AH269="ND"),"Pass","Fail"),IF(E269="PL12",IF(AND(S269&lt;STD_01122025!$F$2,T269&gt;STD_01122025!$F$3,U269&lt;STD_01122025!$F$4,V269&gt;STD_01122025!$F$5,X269&gt;STD_01122025!$F$6,OR(AF269="ND",AF269&lt;STD_01122025!$F$7),AH269="ND"),"Pass","Fail"),IF(E269="SuperPL",IF(AND(T269&gt;STD_01122025!$H$3,U269&lt;STD_01122025!$H$4,V269&gt;STD_01122025!$H$5,X269&gt;STD_01122025!$H$6,OR(AF269="ND",AF269&lt;STD_01122025!$H$7),AH269="ND"),"Pass","Fail"),IF(E269="Flight",IF(AND(T269&gt;STD_01122025!$J$3,U269&lt;STD_01122025!$J$4,X269&gt;STD_01122025!$J$6,OR(AF269="ND",AF269&lt;STD_01122025!$J$7),AH269="ND"),"Pass","Fail"),""))))))</f>
        <v>Pass</v>
      </c>
      <c r="AM269" s="62">
        <f>IF(ISBLANK(B269),"",IFERROR(IF(VLOOKUP(B269,'Np PL4 Stock'!$A:$J,10,FALSE)="Np4",D269-VLOOKUP(B269,'Np PL4 Stock'!$A:$E,5,FALSE),D269-VLOOKUP(B269,'Np PL4 Stock'!$A:$E,5,FALSE)-1),""))</f>
        <v>16</v>
      </c>
      <c r="AN269" s="68">
        <v>8.553</v>
      </c>
      <c r="AO269" s="68">
        <v>9.272</v>
      </c>
      <c r="AP269" s="69">
        <v>94.34</v>
      </c>
      <c r="AQ269" s="64">
        <v>254</v>
      </c>
      <c r="AR269" s="64">
        <v>96</v>
      </c>
      <c r="AS269" s="59">
        <v>100</v>
      </c>
      <c r="AT269" s="73">
        <v>43500</v>
      </c>
      <c r="AU269" s="73">
        <v>21000</v>
      </c>
      <c r="AV269" s="73" t="s">
        <v>38</v>
      </c>
      <c r="AW269" s="73" t="s">
        <v>38</v>
      </c>
      <c r="AX269" s="73" t="s">
        <v>32</v>
      </c>
      <c r="AY269" s="59">
        <v>0</v>
      </c>
      <c r="AZ269" s="59">
        <v>0</v>
      </c>
      <c r="BA269" s="59">
        <v>0</v>
      </c>
      <c r="BB269" s="59">
        <v>0</v>
      </c>
      <c r="BC269" s="59">
        <v>0</v>
      </c>
      <c r="BD269" s="59">
        <v>0</v>
      </c>
      <c r="BE269" s="84" t="s">
        <v>38</v>
      </c>
      <c r="BF269" s="84" t="s">
        <v>38</v>
      </c>
      <c r="BG269" s="84" t="s">
        <v>38</v>
      </c>
      <c r="BH269" s="84" t="s">
        <v>38</v>
      </c>
      <c r="BI269" s="85" t="s">
        <v>484</v>
      </c>
      <c r="BJ269" s="86" t="s">
        <v>260</v>
      </c>
      <c r="BK269" s="64" t="s">
        <v>485</v>
      </c>
      <c r="BL269" s="86" t="s">
        <v>155</v>
      </c>
      <c r="BM269" s="86" t="s">
        <v>178</v>
      </c>
      <c r="BN269" s="86"/>
      <c r="BO269" s="59">
        <v>13</v>
      </c>
      <c r="BP269" s="69">
        <v>256104305100058</v>
      </c>
      <c r="BQ269" s="92">
        <v>0.8</v>
      </c>
      <c r="BR269" s="93">
        <v>0.16</v>
      </c>
      <c r="BS269" s="94">
        <f t="shared" si="49"/>
        <v>0.96</v>
      </c>
      <c r="BT269" s="95">
        <v>0.43825</v>
      </c>
      <c r="BU269" s="101">
        <f t="shared" si="50"/>
        <v>1.39825</v>
      </c>
      <c r="BV269" s="102">
        <f t="shared" si="47"/>
        <v>3.93700787401575</v>
      </c>
      <c r="BW269" s="103">
        <v>1066.66666666667</v>
      </c>
      <c r="BX269" s="104">
        <f t="shared" si="48"/>
        <v>0.00550492125984252</v>
      </c>
      <c r="BY269" s="105">
        <v>900</v>
      </c>
      <c r="BZ269" s="103" t="s">
        <v>32</v>
      </c>
      <c r="CA269" s="106" t="s">
        <v>189</v>
      </c>
      <c r="CB269" s="107" t="s">
        <v>148</v>
      </c>
      <c r="CC269" s="112" t="s">
        <v>149</v>
      </c>
      <c r="CD269" s="106"/>
      <c r="CE269" s="103" t="s">
        <v>192</v>
      </c>
      <c r="CF269" s="113"/>
      <c r="CG269" s="115">
        <v>2000011319</v>
      </c>
    </row>
    <row r="270" spans="1:85">
      <c r="A270" s="53" t="str">
        <f t="shared" si="41"/>
        <v>D1-09-04-45784</v>
      </c>
      <c r="B270" s="47" t="str">
        <f t="shared" si="42"/>
        <v>D1-09-04</v>
      </c>
      <c r="C270" s="48" t="s">
        <v>43</v>
      </c>
      <c r="D270" s="49">
        <v>45784</v>
      </c>
      <c r="E270" s="50" t="s">
        <v>14</v>
      </c>
      <c r="F270" s="51" t="s">
        <v>15</v>
      </c>
      <c r="G270" s="59">
        <v>4</v>
      </c>
      <c r="H270" s="51" t="s">
        <v>205</v>
      </c>
      <c r="I270" s="59">
        <v>9</v>
      </c>
      <c r="J270" s="60">
        <f>IF(ISBLANK(H270),"",IFERROR(VLOOKUP(B270,'Np PL4 Stock'!$A:$D,4,FALSE),""))</f>
        <v>45768</v>
      </c>
      <c r="K270" s="61">
        <f>IF(ISBLANK(H270),"",SUMIF('Np PL4 Stock'!$A:$A,B270,'Np PL4 Stock'!$N:$N))</f>
        <v>1</v>
      </c>
      <c r="L270" s="62">
        <f>IF(ISBLANK(H270),"",VLOOKUP(LEFT(B270,5),Unit!A:B,2,FALSE))</f>
        <v>20</v>
      </c>
      <c r="M270" s="63" t="str">
        <f>IF(ISBLANK(H270),"",IFERROR(VLOOKUP(B270,'Np PL4 Stock'!$A:$T,20,FALSE),""))</f>
        <v>V1-MB1</v>
      </c>
      <c r="N270" s="63" t="str">
        <f>IF(ISBLANK(H270),"",IFERROR(VLOOKUP(B270,'Np PL4 Stock'!$A:$U,21,FALSE),""))</f>
        <v>SIS</v>
      </c>
      <c r="O270" s="62">
        <f t="shared" si="43"/>
        <v>50</v>
      </c>
      <c r="P270" s="62">
        <f t="shared" si="44"/>
        <v>6.3e-5</v>
      </c>
      <c r="Q270" s="67">
        <f t="shared" si="45"/>
        <v>1.26e-6</v>
      </c>
      <c r="R270" s="67">
        <f t="shared" si="46"/>
        <v>1.8172e-6</v>
      </c>
      <c r="S270" s="64">
        <v>12</v>
      </c>
      <c r="T270" s="68">
        <v>7.526</v>
      </c>
      <c r="U270" s="68">
        <v>7.074</v>
      </c>
      <c r="V270" s="69">
        <v>88.889</v>
      </c>
      <c r="W270" s="59">
        <v>419</v>
      </c>
      <c r="X270" s="64">
        <v>96</v>
      </c>
      <c r="Y270" s="59">
        <v>100</v>
      </c>
      <c r="Z270" s="59">
        <v>92</v>
      </c>
      <c r="AA270" s="59">
        <v>0</v>
      </c>
      <c r="AB270" s="59">
        <v>0</v>
      </c>
      <c r="AC270" s="59">
        <v>0</v>
      </c>
      <c r="AD270" s="59">
        <v>0</v>
      </c>
      <c r="AE270" s="59">
        <v>100</v>
      </c>
      <c r="AF270" s="73" t="s">
        <v>38</v>
      </c>
      <c r="AG270" s="73">
        <v>66000</v>
      </c>
      <c r="AH270" s="73" t="s">
        <v>38</v>
      </c>
      <c r="AI270" s="73" t="s">
        <v>38</v>
      </c>
      <c r="AJ270" s="73" t="s">
        <v>38</v>
      </c>
      <c r="AK270" s="73" t="s">
        <v>32</v>
      </c>
      <c r="AL270" s="77" t="e">
        <f>IF(ISBLANK(S270),"",IF(AJ270="Fail","Fail",IF(E270="PL4",IF(AND(T270&gt;STD_01122025!$D$3,U270&lt;STD_01122025!$D$4,OR(AF270="ND",AF270&lt;STD_01122025!$D$7),AH270="ND"),"Pass","Fail"),IF(E270="PL12",IF(AND(S270&lt;STD_01122025!$F$2,T270&gt;STD_01122025!$F$3,U270&lt;STD_01122025!$F$4,V270&gt;STD_01122025!$F$5,#REF!&gt;STD_01122025!$F$6,OR(AF270="ND",AF270&lt;STD_01122025!$F$7),AH270="ND"),"Pass","Fail"),IF(E270="SuperPL",IF(AND(T270&gt;STD_01122025!$H$3,U270&lt;STD_01122025!$H$4,V270&gt;STD_01122025!$H$5,#REF!&gt;STD_01122025!$H$6,OR(AF270="ND",AF270&lt;STD_01122025!$H$7),AH270="ND"),"Pass","Fail"),IF(E270="Flight",IF(AND(T270&gt;STD_01122025!$J$3,U270&lt;STD_01122025!$J$4,#REF!&gt;STD_01122025!$J$6,OR(AF270="ND",AF270&lt;STD_01122025!$J$7),AH270="ND"),"Pass","Fail"),""))))))</f>
        <v>#REF!</v>
      </c>
      <c r="AM270" s="62">
        <f>IF(ISBLANK(B270),"",IFERROR(IF(VLOOKUP(B270,'Np PL4 Stock'!$A:$J,10,FALSE)="Np4",D270-VLOOKUP(B270,'Np PL4 Stock'!$A:$E,5,FALSE),D270-VLOOKUP(B270,'Np PL4 Stock'!$A:$E,5,FALSE)-1),""))</f>
        <v>16</v>
      </c>
      <c r="AN270" s="68">
        <v>8.553</v>
      </c>
      <c r="AO270" s="68">
        <v>9.272</v>
      </c>
      <c r="AP270" s="69">
        <v>94.34</v>
      </c>
      <c r="AQ270" s="64">
        <v>254</v>
      </c>
      <c r="AR270" s="64">
        <v>96</v>
      </c>
      <c r="AS270" s="59">
        <v>100</v>
      </c>
      <c r="AT270" s="73">
        <v>43500</v>
      </c>
      <c r="AU270" s="73">
        <v>21000</v>
      </c>
      <c r="AV270" s="73" t="s">
        <v>38</v>
      </c>
      <c r="AW270" s="73" t="s">
        <v>38</v>
      </c>
      <c r="AX270" s="73" t="s">
        <v>32</v>
      </c>
      <c r="AY270" s="59">
        <v>0</v>
      </c>
      <c r="AZ270" s="59">
        <v>0</v>
      </c>
      <c r="BA270" s="59">
        <v>0</v>
      </c>
      <c r="BB270" s="59">
        <v>0</v>
      </c>
      <c r="BC270" s="59">
        <v>0</v>
      </c>
      <c r="BD270" s="59">
        <v>0</v>
      </c>
      <c r="BE270" s="84" t="s">
        <v>38</v>
      </c>
      <c r="BF270" s="84" t="s">
        <v>38</v>
      </c>
      <c r="BG270" s="84" t="s">
        <v>38</v>
      </c>
      <c r="BH270" s="84" t="s">
        <v>38</v>
      </c>
      <c r="BI270" s="85" t="s">
        <v>491</v>
      </c>
      <c r="BJ270" s="86" t="s">
        <v>246</v>
      </c>
      <c r="BK270" s="64" t="s">
        <v>481</v>
      </c>
      <c r="BL270" s="86" t="s">
        <v>155</v>
      </c>
      <c r="BM270" s="86" t="s">
        <v>178</v>
      </c>
      <c r="BN270" s="86"/>
      <c r="BO270" s="59">
        <v>10</v>
      </c>
      <c r="BP270" s="69">
        <v>256104305100056</v>
      </c>
      <c r="BQ270" s="92">
        <v>0.25</v>
      </c>
      <c r="BR270" s="93">
        <v>0.05</v>
      </c>
      <c r="BS270" s="94">
        <f t="shared" si="49"/>
        <v>0.3</v>
      </c>
      <c r="BT270" s="95">
        <v>0.11895</v>
      </c>
      <c r="BU270" s="101">
        <f t="shared" si="50"/>
        <v>0.41895</v>
      </c>
      <c r="BV270" s="102">
        <f t="shared" si="47"/>
        <v>3.93700787401575</v>
      </c>
      <c r="BW270" s="103">
        <v>300</v>
      </c>
      <c r="BX270" s="104">
        <f t="shared" si="48"/>
        <v>0.0016494094488189</v>
      </c>
      <c r="BY270" s="105">
        <v>1000</v>
      </c>
      <c r="BZ270" s="103" t="s">
        <v>32</v>
      </c>
      <c r="CA270" s="106" t="s">
        <v>189</v>
      </c>
      <c r="CB270" s="107" t="s">
        <v>148</v>
      </c>
      <c r="CC270" s="112" t="s">
        <v>149</v>
      </c>
      <c r="CD270" s="106"/>
      <c r="CE270" s="103" t="s">
        <v>192</v>
      </c>
      <c r="CF270" s="113"/>
      <c r="CG270" s="114">
        <v>2000019681</v>
      </c>
    </row>
    <row r="271" spans="1:85">
      <c r="A271" s="53" t="str">
        <f t="shared" si="41"/>
        <v>D1-10-04-45784</v>
      </c>
      <c r="B271" s="47" t="str">
        <f t="shared" si="42"/>
        <v>D1-10-04</v>
      </c>
      <c r="C271" s="48" t="s">
        <v>43</v>
      </c>
      <c r="D271" s="49">
        <v>45784</v>
      </c>
      <c r="E271" s="50" t="s">
        <v>14</v>
      </c>
      <c r="F271" s="51" t="s">
        <v>15</v>
      </c>
      <c r="G271" s="59">
        <v>4</v>
      </c>
      <c r="H271" s="51" t="s">
        <v>205</v>
      </c>
      <c r="I271" s="59">
        <v>10</v>
      </c>
      <c r="J271" s="60">
        <f>IF(ISBLANK(H271),"",IFERROR(VLOOKUP(B271,'Np PL4 Stock'!$A:$D,4,FALSE),""))</f>
        <v>45768</v>
      </c>
      <c r="K271" s="61">
        <f>IF(ISBLANK(H271),"",SUMIF('Np PL4 Stock'!$A:$A,B271,'Np PL4 Stock'!$N:$N))</f>
        <v>1</v>
      </c>
      <c r="L271" s="62">
        <f>IF(ISBLANK(H271),"",VLOOKUP(LEFT(B271,5),Unit!A:B,2,FALSE))</f>
        <v>20</v>
      </c>
      <c r="M271" s="63" t="str">
        <f>IF(ISBLANK(H271),"",IFERROR(VLOOKUP(B271,'Np PL4 Stock'!$A:$T,20,FALSE),""))</f>
        <v>V1-MB1</v>
      </c>
      <c r="N271" s="63" t="str">
        <f>IF(ISBLANK(H271),"",IFERROR(VLOOKUP(B271,'Np PL4 Stock'!$A:$U,21,FALSE),""))</f>
        <v>SIS</v>
      </c>
      <c r="O271" s="62">
        <f t="shared" si="43"/>
        <v>50</v>
      </c>
      <c r="P271" s="62">
        <f t="shared" si="44"/>
        <v>3.69e-5</v>
      </c>
      <c r="Q271" s="67">
        <f t="shared" si="45"/>
        <v>1.098e-6</v>
      </c>
      <c r="R271" s="67">
        <f t="shared" si="46"/>
        <v>1.5755e-6</v>
      </c>
      <c r="S271" s="64">
        <v>13</v>
      </c>
      <c r="T271" s="68">
        <v>7.637</v>
      </c>
      <c r="U271" s="68">
        <v>7.62</v>
      </c>
      <c r="V271" s="69">
        <v>82.418</v>
      </c>
      <c r="W271" s="59">
        <v>396</v>
      </c>
      <c r="X271" s="64">
        <v>94</v>
      </c>
      <c r="Y271" s="59">
        <v>100</v>
      </c>
      <c r="Z271" s="59">
        <v>84</v>
      </c>
      <c r="AA271" s="59">
        <v>0</v>
      </c>
      <c r="AB271" s="59">
        <v>0</v>
      </c>
      <c r="AC271" s="59">
        <v>0</v>
      </c>
      <c r="AD271" s="59">
        <v>0</v>
      </c>
      <c r="AE271" s="59">
        <v>100</v>
      </c>
      <c r="AF271" s="73" t="s">
        <v>38</v>
      </c>
      <c r="AG271" s="73">
        <v>74500</v>
      </c>
      <c r="AH271" s="73" t="s">
        <v>38</v>
      </c>
      <c r="AI271" s="73" t="s">
        <v>38</v>
      </c>
      <c r="AJ271" s="73" t="s">
        <v>38</v>
      </c>
      <c r="AK271" s="73" t="s">
        <v>32</v>
      </c>
      <c r="AL271" s="77" t="str">
        <f>IF(ISBLANK(S271),"",IF(AJ271="Fail","Fail",IF(E271="PL4",IF(AND(T271&gt;STD_01122025!$D$3,U271&lt;STD_01122025!$D$4,OR(AF271="ND",AF271&lt;STD_01122025!$D$7),AH271="ND"),"Pass","Fail"),IF(E271="PL12",IF(AND(S271&lt;STD_01122025!$F$2,T271&gt;STD_01122025!$F$3,U271&lt;STD_01122025!$F$4,V271&gt;STD_01122025!$F$5,X270&gt;STD_01122025!$F$6,OR(AF271="ND",AF271&lt;STD_01122025!$F$7),AH271="ND"),"Pass","Fail"),IF(E271="SuperPL",IF(AND(T271&gt;STD_01122025!$H$3,U271&lt;STD_01122025!$H$4,V271&gt;STD_01122025!$H$5,X270&gt;STD_01122025!$H$6,OR(AF271="ND",AF271&lt;STD_01122025!$H$7),AH271="ND"),"Pass","Fail"),IF(E271="Flight",IF(AND(T271&gt;STD_01122025!$J$3,U271&lt;STD_01122025!$J$4,X270&gt;STD_01122025!$J$6,OR(AF271="ND",AF271&lt;STD_01122025!$J$7),AH271="ND"),"Pass","Fail"),""))))))</f>
        <v>Pass</v>
      </c>
      <c r="AM271" s="62">
        <f>IF(ISBLANK(B271),"",IFERROR(IF(VLOOKUP(B271,'Np PL4 Stock'!$A:$J,10,FALSE)="Np4",D271-VLOOKUP(B271,'Np PL4 Stock'!$A:$E,5,FALSE),D271-VLOOKUP(B271,'Np PL4 Stock'!$A:$E,5,FALSE)-1),""))</f>
        <v>16</v>
      </c>
      <c r="AN271" s="68">
        <v>8.537</v>
      </c>
      <c r="AO271" s="68">
        <v>8.927</v>
      </c>
      <c r="AP271" s="69">
        <v>96.825</v>
      </c>
      <c r="AQ271" s="64">
        <v>251</v>
      </c>
      <c r="AR271" s="64">
        <v>94</v>
      </c>
      <c r="AS271" s="59">
        <v>100</v>
      </c>
      <c r="AT271" s="73" t="s">
        <v>38</v>
      </c>
      <c r="AU271" s="73">
        <v>51500</v>
      </c>
      <c r="AV271" s="73" t="s">
        <v>38</v>
      </c>
      <c r="AW271" s="73" t="s">
        <v>38</v>
      </c>
      <c r="AX271" s="73" t="s">
        <v>32</v>
      </c>
      <c r="AY271" s="59">
        <v>0</v>
      </c>
      <c r="AZ271" s="59">
        <v>0</v>
      </c>
      <c r="BA271" s="59">
        <v>0</v>
      </c>
      <c r="BB271" s="59">
        <v>0</v>
      </c>
      <c r="BC271" s="59">
        <v>0</v>
      </c>
      <c r="BD271" s="59">
        <v>0</v>
      </c>
      <c r="BE271" s="84" t="s">
        <v>38</v>
      </c>
      <c r="BF271" s="84" t="s">
        <v>38</v>
      </c>
      <c r="BG271" s="84" t="s">
        <v>38</v>
      </c>
      <c r="BH271" s="84" t="s">
        <v>38</v>
      </c>
      <c r="BI271" s="85" t="s">
        <v>491</v>
      </c>
      <c r="BJ271" s="86" t="s">
        <v>246</v>
      </c>
      <c r="BK271" s="64" t="s">
        <v>481</v>
      </c>
      <c r="BL271" s="86" t="s">
        <v>155</v>
      </c>
      <c r="BM271" s="86" t="s">
        <v>178</v>
      </c>
      <c r="BN271" s="86"/>
      <c r="BO271" s="59">
        <v>10</v>
      </c>
      <c r="BP271" s="69">
        <v>256104305100056</v>
      </c>
      <c r="BQ271" s="92">
        <v>0.25</v>
      </c>
      <c r="BR271" s="93">
        <v>0.05</v>
      </c>
      <c r="BS271" s="94">
        <f t="shared" si="49"/>
        <v>0.3</v>
      </c>
      <c r="BT271" s="95">
        <v>0.11895</v>
      </c>
      <c r="BU271" s="101">
        <f t="shared" si="50"/>
        <v>0.41895</v>
      </c>
      <c r="BV271" s="102">
        <f t="shared" si="47"/>
        <v>3.98406374501992</v>
      </c>
      <c r="BW271" s="103">
        <v>300</v>
      </c>
      <c r="BX271" s="104">
        <f t="shared" si="48"/>
        <v>0.0016691235059761</v>
      </c>
      <c r="BY271" s="105">
        <v>1000</v>
      </c>
      <c r="BZ271" s="103" t="s">
        <v>32</v>
      </c>
      <c r="CA271" s="106" t="s">
        <v>189</v>
      </c>
      <c r="CB271" s="107" t="s">
        <v>148</v>
      </c>
      <c r="CC271" s="112" t="s">
        <v>149</v>
      </c>
      <c r="CD271" s="106"/>
      <c r="CE271" s="103" t="s">
        <v>192</v>
      </c>
      <c r="CF271" s="113"/>
      <c r="CG271" s="114">
        <v>2000019681</v>
      </c>
    </row>
    <row r="272" spans="1:85">
      <c r="A272" s="53" t="str">
        <f t="shared" si="41"/>
        <v>D1-10-04-45784</v>
      </c>
      <c r="B272" s="47" t="str">
        <f t="shared" si="42"/>
        <v>D1-10-04</v>
      </c>
      <c r="C272" s="48" t="s">
        <v>43</v>
      </c>
      <c r="D272" s="49">
        <v>45784</v>
      </c>
      <c r="E272" s="50" t="s">
        <v>14</v>
      </c>
      <c r="F272" s="51" t="s">
        <v>15</v>
      </c>
      <c r="G272" s="59">
        <v>4</v>
      </c>
      <c r="H272" s="51" t="s">
        <v>205</v>
      </c>
      <c r="I272" s="59">
        <v>10</v>
      </c>
      <c r="J272" s="60">
        <f>IF(ISBLANK(H272),"",IFERROR(VLOOKUP(B272,'Np PL4 Stock'!$A:$D,4,FALSE),""))</f>
        <v>45768</v>
      </c>
      <c r="K272" s="61">
        <f>IF(ISBLANK(H272),"",SUMIF('Np PL4 Stock'!$A:$A,B272,'Np PL4 Stock'!$N:$N))</f>
        <v>1</v>
      </c>
      <c r="L272" s="62">
        <f>IF(ISBLANK(H272),"",VLOOKUP(LEFT(B272,5),Unit!A:B,2,FALSE))</f>
        <v>20</v>
      </c>
      <c r="M272" s="63" t="str">
        <f>IF(ISBLANK(H272),"",IFERROR(VLOOKUP(B272,'Np PL4 Stock'!$A:$T,20,FALSE),""))</f>
        <v>V1-MB1</v>
      </c>
      <c r="N272" s="63" t="str">
        <f>IF(ISBLANK(H272),"",IFERROR(VLOOKUP(B272,'Np PL4 Stock'!$A:$U,21,FALSE),""))</f>
        <v>SIS</v>
      </c>
      <c r="O272" s="62">
        <f t="shared" si="43"/>
        <v>50</v>
      </c>
      <c r="P272" s="62">
        <f t="shared" si="44"/>
        <v>3.69e-5</v>
      </c>
      <c r="Q272" s="67">
        <f t="shared" si="45"/>
        <v>1.098e-6</v>
      </c>
      <c r="R272" s="67">
        <f t="shared" si="46"/>
        <v>1.5755e-6</v>
      </c>
      <c r="S272" s="64">
        <v>13</v>
      </c>
      <c r="T272" s="68">
        <v>7.637</v>
      </c>
      <c r="U272" s="68">
        <v>7.62</v>
      </c>
      <c r="V272" s="69">
        <v>82.418</v>
      </c>
      <c r="W272" s="59">
        <v>396</v>
      </c>
      <c r="X272" s="71">
        <v>94</v>
      </c>
      <c r="Y272" s="59">
        <v>100</v>
      </c>
      <c r="Z272" s="59">
        <v>84</v>
      </c>
      <c r="AA272" s="59">
        <v>0</v>
      </c>
      <c r="AB272" s="59">
        <v>0</v>
      </c>
      <c r="AC272" s="59">
        <v>0</v>
      </c>
      <c r="AD272" s="59">
        <v>0</v>
      </c>
      <c r="AE272" s="59">
        <v>100</v>
      </c>
      <c r="AF272" s="73" t="s">
        <v>38</v>
      </c>
      <c r="AG272" s="73">
        <v>74500</v>
      </c>
      <c r="AH272" s="73" t="s">
        <v>38</v>
      </c>
      <c r="AI272" s="73" t="s">
        <v>38</v>
      </c>
      <c r="AJ272" s="73" t="s">
        <v>38</v>
      </c>
      <c r="AK272" s="73" t="s">
        <v>32</v>
      </c>
      <c r="AL272" s="77" t="str">
        <f>IF(ISBLANK(S272),"",IF(AJ272="Fail","Fail",IF(E272="PL4",IF(AND(T272&gt;STD_01122025!$D$3,U272&lt;STD_01122025!$D$4,OR(AF272="ND",AF272&lt;STD_01122025!$D$7),AH272="ND"),"Pass","Fail"),IF(E272="PL12",IF(AND(S272&lt;STD_01122025!$F$2,T272&gt;STD_01122025!$F$3,U272&lt;STD_01122025!$F$4,V272&gt;STD_01122025!$F$5,X272&gt;STD_01122025!$F$6,OR(AF272="ND",AF272&lt;STD_01122025!$F$7),AH272="ND"),"Pass","Fail"),IF(E272="SuperPL",IF(AND(T272&gt;STD_01122025!$H$3,U272&lt;STD_01122025!$H$4,V272&gt;STD_01122025!$H$5,X272&gt;STD_01122025!$H$6,OR(AF272="ND",AF272&lt;STD_01122025!$H$7),AH272="ND"),"Pass","Fail"),IF(E272="Flight",IF(AND(T272&gt;STD_01122025!$J$3,U272&lt;STD_01122025!$J$4,X272&gt;STD_01122025!$J$6,OR(AF272="ND",AF272&lt;STD_01122025!$J$7),AH272="ND"),"Pass","Fail"),""))))))</f>
        <v>Pass</v>
      </c>
      <c r="AM272" s="62">
        <f>IF(ISBLANK(B272),"",IFERROR(IF(VLOOKUP(B272,'Np PL4 Stock'!$A:$J,10,FALSE)="Np4",D272-VLOOKUP(B272,'Np PL4 Stock'!$A:$E,5,FALSE),D272-VLOOKUP(B272,'Np PL4 Stock'!$A:$E,5,FALSE)-1),""))</f>
        <v>16</v>
      </c>
      <c r="AN272" s="68">
        <v>8.537</v>
      </c>
      <c r="AO272" s="68">
        <v>8.927</v>
      </c>
      <c r="AP272" s="69">
        <v>96.825</v>
      </c>
      <c r="AQ272" s="64">
        <v>251</v>
      </c>
      <c r="AR272" s="64">
        <v>94</v>
      </c>
      <c r="AS272" s="59">
        <v>100</v>
      </c>
      <c r="AT272" s="73" t="s">
        <v>38</v>
      </c>
      <c r="AU272" s="73">
        <v>51500</v>
      </c>
      <c r="AV272" s="73" t="s">
        <v>38</v>
      </c>
      <c r="AW272" s="73" t="s">
        <v>38</v>
      </c>
      <c r="AX272" s="73" t="s">
        <v>32</v>
      </c>
      <c r="AY272" s="59">
        <v>0</v>
      </c>
      <c r="AZ272" s="59">
        <v>0</v>
      </c>
      <c r="BA272" s="59">
        <v>0</v>
      </c>
      <c r="BB272" s="59">
        <v>0</v>
      </c>
      <c r="BC272" s="59">
        <v>0</v>
      </c>
      <c r="BD272" s="59">
        <v>0</v>
      </c>
      <c r="BE272" s="84" t="s">
        <v>38</v>
      </c>
      <c r="BF272" s="84" t="s">
        <v>38</v>
      </c>
      <c r="BG272" s="84" t="s">
        <v>38</v>
      </c>
      <c r="BH272" s="84" t="s">
        <v>38</v>
      </c>
      <c r="BI272" s="85" t="s">
        <v>644</v>
      </c>
      <c r="BJ272" s="86" t="s">
        <v>167</v>
      </c>
      <c r="BK272" s="64" t="s">
        <v>513</v>
      </c>
      <c r="BL272" s="86" t="s">
        <v>177</v>
      </c>
      <c r="BM272" s="86" t="s">
        <v>178</v>
      </c>
      <c r="BN272" s="86"/>
      <c r="BO272" s="59">
        <v>5</v>
      </c>
      <c r="BP272" s="69">
        <v>256104305100059</v>
      </c>
      <c r="BQ272" s="92">
        <v>0.3</v>
      </c>
      <c r="BR272" s="93">
        <v>0.06</v>
      </c>
      <c r="BS272" s="94">
        <f t="shared" si="49"/>
        <v>0.36</v>
      </c>
      <c r="BT272" s="95">
        <v>0.1548</v>
      </c>
      <c r="BU272" s="101">
        <f t="shared" si="50"/>
        <v>0.5148</v>
      </c>
      <c r="BV272" s="102">
        <f t="shared" si="47"/>
        <v>3.98406374501992</v>
      </c>
      <c r="BW272" s="103">
        <v>360</v>
      </c>
      <c r="BX272" s="104">
        <f t="shared" si="48"/>
        <v>0.00205099601593625</v>
      </c>
      <c r="BY272" s="105">
        <v>1000</v>
      </c>
      <c r="BZ272" s="103" t="s">
        <v>32</v>
      </c>
      <c r="CA272" s="106" t="s">
        <v>189</v>
      </c>
      <c r="CB272" s="107" t="s">
        <v>148</v>
      </c>
      <c r="CC272" s="112" t="s">
        <v>149</v>
      </c>
      <c r="CD272" s="106"/>
      <c r="CE272" s="103" t="s">
        <v>192</v>
      </c>
      <c r="CF272" s="113"/>
      <c r="CG272" s="114">
        <v>2000027620</v>
      </c>
    </row>
    <row r="273" spans="1:85">
      <c r="A273" s="53" t="str">
        <f t="shared" si="41"/>
        <v>D1-10-04-45784</v>
      </c>
      <c r="B273" s="47" t="str">
        <f t="shared" si="42"/>
        <v>D1-10-04</v>
      </c>
      <c r="C273" s="48" t="s">
        <v>43</v>
      </c>
      <c r="D273" s="49">
        <v>45784</v>
      </c>
      <c r="E273" s="50" t="s">
        <v>14</v>
      </c>
      <c r="F273" s="51" t="s">
        <v>15</v>
      </c>
      <c r="G273" s="59">
        <v>4</v>
      </c>
      <c r="H273" s="51" t="s">
        <v>205</v>
      </c>
      <c r="I273" s="59">
        <v>10</v>
      </c>
      <c r="J273" s="60">
        <f>IF(ISBLANK(H273),"",IFERROR(VLOOKUP(B273,'Np PL4 Stock'!$A:$D,4,FALSE),""))</f>
        <v>45768</v>
      </c>
      <c r="K273" s="61">
        <f>IF(ISBLANK(H273),"",SUMIF('Np PL4 Stock'!$A:$A,B273,'Np PL4 Stock'!$N:$N))</f>
        <v>1</v>
      </c>
      <c r="L273" s="62">
        <f>IF(ISBLANK(H273),"",VLOOKUP(LEFT(B273,5),Unit!A:B,2,FALSE))</f>
        <v>20</v>
      </c>
      <c r="M273" s="63" t="str">
        <f>IF(ISBLANK(H273),"",IFERROR(VLOOKUP(B273,'Np PL4 Stock'!$A:$T,20,FALSE),""))</f>
        <v>V1-MB1</v>
      </c>
      <c r="N273" s="63" t="str">
        <f>IF(ISBLANK(H273),"",IFERROR(VLOOKUP(B273,'Np PL4 Stock'!$A:$U,21,FALSE),""))</f>
        <v>SIS</v>
      </c>
      <c r="O273" s="62">
        <f t="shared" si="43"/>
        <v>50</v>
      </c>
      <c r="P273" s="62">
        <f t="shared" si="44"/>
        <v>3.69e-5</v>
      </c>
      <c r="Q273" s="67">
        <f t="shared" si="45"/>
        <v>1.098e-6</v>
      </c>
      <c r="R273" s="67">
        <f t="shared" si="46"/>
        <v>1.5755e-6</v>
      </c>
      <c r="S273" s="64">
        <v>13</v>
      </c>
      <c r="T273" s="68">
        <v>7.637</v>
      </c>
      <c r="U273" s="68">
        <v>7.62</v>
      </c>
      <c r="V273" s="69">
        <v>82.418</v>
      </c>
      <c r="W273" s="59">
        <v>396</v>
      </c>
      <c r="X273" s="71">
        <v>94</v>
      </c>
      <c r="Y273" s="59">
        <v>100</v>
      </c>
      <c r="Z273" s="59">
        <v>84</v>
      </c>
      <c r="AA273" s="59">
        <v>0</v>
      </c>
      <c r="AB273" s="59">
        <v>0</v>
      </c>
      <c r="AC273" s="59">
        <v>0</v>
      </c>
      <c r="AD273" s="59">
        <v>0</v>
      </c>
      <c r="AE273" s="59">
        <v>100</v>
      </c>
      <c r="AF273" s="73" t="s">
        <v>38</v>
      </c>
      <c r="AG273" s="73">
        <v>74500</v>
      </c>
      <c r="AH273" s="73" t="s">
        <v>38</v>
      </c>
      <c r="AI273" s="73" t="s">
        <v>38</v>
      </c>
      <c r="AJ273" s="73" t="s">
        <v>38</v>
      </c>
      <c r="AK273" s="73" t="s">
        <v>32</v>
      </c>
      <c r="AL273" s="77" t="str">
        <f>IF(ISBLANK(S273),"",IF(AJ273="Fail","Fail",IF(E273="PL4",IF(AND(T273&gt;STD_01122025!$D$3,U273&lt;STD_01122025!$D$4,OR(AF273="ND",AF273&lt;STD_01122025!$D$7),AH273="ND"),"Pass","Fail"),IF(E273="PL12",IF(AND(S273&lt;STD_01122025!$F$2,T273&gt;STD_01122025!$F$3,U273&lt;STD_01122025!$F$4,V273&gt;STD_01122025!$F$5,X273&gt;STD_01122025!$F$6,OR(AF273="ND",AF273&lt;STD_01122025!$F$7),AH273="ND"),"Pass","Fail"),IF(E273="SuperPL",IF(AND(T273&gt;STD_01122025!$H$3,U273&lt;STD_01122025!$H$4,V273&gt;STD_01122025!$H$5,X273&gt;STD_01122025!$H$6,OR(AF273="ND",AF273&lt;STD_01122025!$H$7),AH273="ND"),"Pass","Fail"),IF(E273="Flight",IF(AND(T273&gt;STD_01122025!$J$3,U273&lt;STD_01122025!$J$4,X273&gt;STD_01122025!$J$6,OR(AF273="ND",AF273&lt;STD_01122025!$J$7),AH273="ND"),"Pass","Fail"),""))))))</f>
        <v>Pass</v>
      </c>
      <c r="AM273" s="62">
        <f>IF(ISBLANK(B273),"",IFERROR(IF(VLOOKUP(B273,'Np PL4 Stock'!$A:$J,10,FALSE)="Np4",D273-VLOOKUP(B273,'Np PL4 Stock'!$A:$E,5,FALSE),D273-VLOOKUP(B273,'Np PL4 Stock'!$A:$E,5,FALSE)-1),""))</f>
        <v>16</v>
      </c>
      <c r="AN273" s="68">
        <v>8.54</v>
      </c>
      <c r="AO273" s="68">
        <v>8.93</v>
      </c>
      <c r="AP273" s="69">
        <v>97</v>
      </c>
      <c r="AQ273" s="64">
        <v>251</v>
      </c>
      <c r="AR273" s="64">
        <v>94</v>
      </c>
      <c r="AS273" s="59">
        <v>100</v>
      </c>
      <c r="AT273" s="73" t="s">
        <v>38</v>
      </c>
      <c r="AU273" s="73">
        <v>51500</v>
      </c>
      <c r="AV273" s="73" t="s">
        <v>38</v>
      </c>
      <c r="AW273" s="73" t="s">
        <v>38</v>
      </c>
      <c r="AX273" s="73" t="s">
        <v>32</v>
      </c>
      <c r="AY273" s="59">
        <v>0</v>
      </c>
      <c r="AZ273" s="59">
        <v>0</v>
      </c>
      <c r="BA273" s="59">
        <v>0</v>
      </c>
      <c r="BB273" s="59">
        <v>0</v>
      </c>
      <c r="BC273" s="59">
        <v>0</v>
      </c>
      <c r="BD273" s="59">
        <v>0</v>
      </c>
      <c r="BE273" s="84" t="s">
        <v>38</v>
      </c>
      <c r="BF273" s="84" t="s">
        <v>38</v>
      </c>
      <c r="BG273" s="84" t="s">
        <v>38</v>
      </c>
      <c r="BH273" s="84" t="s">
        <v>38</v>
      </c>
      <c r="BI273" s="85" t="s">
        <v>531</v>
      </c>
      <c r="BJ273" s="86" t="s">
        <v>243</v>
      </c>
      <c r="BK273" s="64" t="s">
        <v>483</v>
      </c>
      <c r="BL273" s="86" t="s">
        <v>155</v>
      </c>
      <c r="BM273" s="86" t="s">
        <v>178</v>
      </c>
      <c r="BN273" s="86"/>
      <c r="BO273" s="59">
        <v>10</v>
      </c>
      <c r="BP273" s="69">
        <v>256104305100057</v>
      </c>
      <c r="BQ273" s="92">
        <v>0.065</v>
      </c>
      <c r="BR273" s="93">
        <v>0.013</v>
      </c>
      <c r="BS273" s="94">
        <f t="shared" si="49"/>
        <v>0.078</v>
      </c>
      <c r="BT273" s="95">
        <v>0.04125</v>
      </c>
      <c r="BU273" s="101">
        <f t="shared" si="50"/>
        <v>0.11925</v>
      </c>
      <c r="BV273" s="102">
        <f t="shared" si="47"/>
        <v>3.98406374501992</v>
      </c>
      <c r="BW273" s="103">
        <v>78</v>
      </c>
      <c r="BX273" s="104">
        <f t="shared" si="48"/>
        <v>0.000475099601593625</v>
      </c>
      <c r="BY273" s="105">
        <v>1000</v>
      </c>
      <c r="BZ273" s="103" t="s">
        <v>32</v>
      </c>
      <c r="CA273" s="106" t="s">
        <v>189</v>
      </c>
      <c r="CB273" s="107" t="s">
        <v>148</v>
      </c>
      <c r="CC273" s="112" t="s">
        <v>149</v>
      </c>
      <c r="CD273" s="106"/>
      <c r="CE273" s="103" t="s">
        <v>192</v>
      </c>
      <c r="CF273" s="113"/>
      <c r="CG273" s="115">
        <v>2000025185</v>
      </c>
    </row>
    <row r="274" spans="1:85">
      <c r="A274" s="53" t="str">
        <f t="shared" si="41"/>
        <v>D1-06-04-45785</v>
      </c>
      <c r="B274" s="47" t="str">
        <f t="shared" si="42"/>
        <v>D1-06-04</v>
      </c>
      <c r="C274" s="48" t="s">
        <v>43</v>
      </c>
      <c r="D274" s="49">
        <v>45785</v>
      </c>
      <c r="E274" s="50" t="s">
        <v>14</v>
      </c>
      <c r="F274" s="51" t="s">
        <v>15</v>
      </c>
      <c r="G274" s="59">
        <v>4</v>
      </c>
      <c r="H274" s="51" t="s">
        <v>205</v>
      </c>
      <c r="I274" s="59">
        <v>6</v>
      </c>
      <c r="J274" s="60">
        <f>IF(ISBLANK(H274),"",IFERROR(VLOOKUP(B274,'Np PL4 Stock'!$A:$D,4,FALSE),""))</f>
        <v>45766</v>
      </c>
      <c r="K274" s="61">
        <f>IF(ISBLANK(H274),"",SUMIF('Np PL4 Stock'!$A:$A,B274,'Np PL4 Stock'!$N:$N))</f>
        <v>1</v>
      </c>
      <c r="L274" s="62">
        <f>IF(ISBLANK(H274),"",VLOOKUP(LEFT(B274,5),Unit!A:B,2,FALSE))</f>
        <v>20</v>
      </c>
      <c r="M274" s="63" t="str">
        <f>IF(ISBLANK(H274),"",IFERROR(VLOOKUP(B274,'Np PL4 Stock'!$A:$T,20,FALSE),""))</f>
        <v>V1-MB1</v>
      </c>
      <c r="N274" s="63" t="str">
        <f>IF(ISBLANK(H274),"",IFERROR(VLOOKUP(B274,'Np PL4 Stock'!$A:$U,21,FALSE),""))</f>
        <v>SIS</v>
      </c>
      <c r="O274" s="62">
        <f t="shared" si="43"/>
        <v>50</v>
      </c>
      <c r="P274" s="62">
        <f t="shared" si="44"/>
        <v>3.6e-5</v>
      </c>
      <c r="Q274" s="67">
        <f t="shared" si="45"/>
        <v>1.236e-6</v>
      </c>
      <c r="R274" s="67">
        <f t="shared" si="46"/>
        <v>1.78248333333333e-6</v>
      </c>
      <c r="S274" s="64">
        <v>13</v>
      </c>
      <c r="T274" s="68">
        <v>7.84</v>
      </c>
      <c r="U274" s="68">
        <v>7.912</v>
      </c>
      <c r="V274" s="69">
        <v>92.754</v>
      </c>
      <c r="W274" s="59">
        <v>365</v>
      </c>
      <c r="X274" s="64">
        <v>94</v>
      </c>
      <c r="Y274" s="59">
        <v>100</v>
      </c>
      <c r="Z274" s="59">
        <v>84</v>
      </c>
      <c r="AA274" s="59">
        <v>0</v>
      </c>
      <c r="AB274" s="59">
        <v>0</v>
      </c>
      <c r="AC274" s="59">
        <v>0</v>
      </c>
      <c r="AD274" s="59">
        <v>0</v>
      </c>
      <c r="AE274" s="59">
        <v>100</v>
      </c>
      <c r="AF274" s="73" t="s">
        <v>38</v>
      </c>
      <c r="AG274" s="73">
        <v>54500</v>
      </c>
      <c r="AH274" s="73" t="s">
        <v>38</v>
      </c>
      <c r="AI274" s="73" t="s">
        <v>38</v>
      </c>
      <c r="AJ274" s="73" t="s">
        <v>38</v>
      </c>
      <c r="AK274" s="73" t="s">
        <v>32</v>
      </c>
      <c r="AL274" s="77" t="str">
        <f>IF(ISBLANK(S274),"",IF(AJ274="Fail","Fail",IF(E274="PL4",IF(AND(T274&gt;STD_01122025!$D$3,U274&lt;STD_01122025!$D$4,OR(AF274="ND",AF274&lt;STD_01122025!$D$7),AH274="ND"),"Pass","Fail"),IF(E274="PL12",IF(AND(S274&lt;STD_01122025!$F$2,T274&gt;STD_01122025!$F$3,U274&lt;STD_01122025!$F$4,V274&gt;STD_01122025!$F$5,X274&gt;STD_01122025!$F$6,OR(AF274="ND",AF274&lt;STD_01122025!$F$7),AH274="ND"),"Pass","Fail"),IF(E274="SuperPL",IF(AND(T274&gt;STD_01122025!$H$3,U274&lt;STD_01122025!$H$4,V274&gt;STD_01122025!$H$5,X274&gt;STD_01122025!$H$6,OR(AF274="ND",AF274&lt;STD_01122025!$H$7),AH274="ND"),"Pass","Fail"),IF(E274="Flight",IF(AND(T274&gt;STD_01122025!$J$3,U274&lt;STD_01122025!$J$4,X274&gt;STD_01122025!$J$6,OR(AF274="ND",AF274&lt;STD_01122025!$J$7),AH274="ND"),"Pass","Fail"),""))))))</f>
        <v>Pass</v>
      </c>
      <c r="AM274" s="62">
        <f>IF(ISBLANK(B274),"",IFERROR(IF(VLOOKUP(B274,'Np PL4 Stock'!$A:$J,10,FALSE)="Np4",D274-VLOOKUP(B274,'Np PL4 Stock'!$A:$E,5,FALSE),D274-VLOOKUP(B274,'Np PL4 Stock'!$A:$E,5,FALSE)-1),""))</f>
        <v>19</v>
      </c>
      <c r="AN274" s="68">
        <v>10.14</v>
      </c>
      <c r="AO274" s="68">
        <v>9.376</v>
      </c>
      <c r="AP274" s="69">
        <v>100</v>
      </c>
      <c r="AQ274" s="64">
        <v>122</v>
      </c>
      <c r="AR274" s="64">
        <v>98</v>
      </c>
      <c r="AS274" s="59">
        <v>100</v>
      </c>
      <c r="AT274" s="73">
        <v>46000</v>
      </c>
      <c r="AU274" s="73">
        <v>19500</v>
      </c>
      <c r="AV274" s="73" t="s">
        <v>38</v>
      </c>
      <c r="AW274" s="73" t="s">
        <v>38</v>
      </c>
      <c r="AX274" s="73" t="s">
        <v>32</v>
      </c>
      <c r="AY274" s="59">
        <v>0</v>
      </c>
      <c r="AZ274" s="59">
        <v>0</v>
      </c>
      <c r="BA274" s="59">
        <v>0</v>
      </c>
      <c r="BB274" s="59">
        <v>0</v>
      </c>
      <c r="BC274" s="59">
        <v>0</v>
      </c>
      <c r="BD274" s="59">
        <v>0</v>
      </c>
      <c r="BE274" s="84" t="s">
        <v>38</v>
      </c>
      <c r="BF274" s="84" t="s">
        <v>38</v>
      </c>
      <c r="BG274" s="84" t="s">
        <v>38</v>
      </c>
      <c r="BH274" s="84" t="s">
        <v>38</v>
      </c>
      <c r="BI274" s="85" t="s">
        <v>645</v>
      </c>
      <c r="BJ274" s="86" t="s">
        <v>146</v>
      </c>
      <c r="BK274" s="64" t="s">
        <v>646</v>
      </c>
      <c r="BL274" s="86" t="s">
        <v>177</v>
      </c>
      <c r="BM274" s="86" t="s">
        <v>178</v>
      </c>
      <c r="BN274" s="86"/>
      <c r="BO274" s="59">
        <v>27</v>
      </c>
      <c r="BP274" s="69">
        <v>256104305100060</v>
      </c>
      <c r="BQ274" s="92">
        <v>0.6</v>
      </c>
      <c r="BR274" s="93">
        <v>0.12</v>
      </c>
      <c r="BS274" s="94">
        <f t="shared" si="49"/>
        <v>0.72</v>
      </c>
      <c r="BT274" s="95">
        <v>0.28375</v>
      </c>
      <c r="BU274" s="101">
        <f t="shared" si="50"/>
        <v>1.00375</v>
      </c>
      <c r="BV274" s="102">
        <f t="shared" si="47"/>
        <v>8.19672131147541</v>
      </c>
      <c r="BW274" s="103">
        <v>720</v>
      </c>
      <c r="BX274" s="104">
        <f t="shared" si="48"/>
        <v>0.00822745901639344</v>
      </c>
      <c r="BY274" s="105">
        <v>1000</v>
      </c>
      <c r="BZ274" s="103" t="s">
        <v>32</v>
      </c>
      <c r="CA274" s="106" t="s">
        <v>189</v>
      </c>
      <c r="CB274" s="107" t="s">
        <v>148</v>
      </c>
      <c r="CC274" s="112" t="s">
        <v>149</v>
      </c>
      <c r="CD274" s="106"/>
      <c r="CE274" s="103" t="s">
        <v>192</v>
      </c>
      <c r="CF274" s="113"/>
      <c r="CG274" s="115">
        <v>2000011946</v>
      </c>
    </row>
    <row r="275" spans="1:85">
      <c r="A275" s="53" t="str">
        <f t="shared" si="41"/>
        <v>D1-10-04-45785</v>
      </c>
      <c r="B275" s="47" t="str">
        <f t="shared" si="42"/>
        <v>D1-10-04</v>
      </c>
      <c r="C275" s="48" t="s">
        <v>43</v>
      </c>
      <c r="D275" s="49">
        <v>45785</v>
      </c>
      <c r="E275" s="50" t="s">
        <v>14</v>
      </c>
      <c r="F275" s="51" t="s">
        <v>15</v>
      </c>
      <c r="G275" s="59">
        <v>4</v>
      </c>
      <c r="H275" s="51" t="s">
        <v>205</v>
      </c>
      <c r="I275" s="59">
        <v>10</v>
      </c>
      <c r="J275" s="60">
        <f>IF(ISBLANK(H275),"",IFERROR(VLOOKUP(B275,'Np PL4 Stock'!$A:$D,4,FALSE),""))</f>
        <v>45768</v>
      </c>
      <c r="K275" s="61">
        <f>IF(ISBLANK(H275),"",SUMIF('Np PL4 Stock'!$A:$A,B275,'Np PL4 Stock'!$N:$N))</f>
        <v>1</v>
      </c>
      <c r="L275" s="62">
        <f>IF(ISBLANK(H275),"",VLOOKUP(LEFT(B275,5),Unit!A:B,2,FALSE))</f>
        <v>20</v>
      </c>
      <c r="M275" s="63" t="str">
        <f>IF(ISBLANK(H275),"",IFERROR(VLOOKUP(B275,'Np PL4 Stock'!$A:$T,20,FALSE),""))</f>
        <v>V1-MB1</v>
      </c>
      <c r="N275" s="63" t="str">
        <f>IF(ISBLANK(H275),"",IFERROR(VLOOKUP(B275,'Np PL4 Stock'!$A:$U,21,FALSE),""))</f>
        <v>SIS</v>
      </c>
      <c r="O275" s="62">
        <f t="shared" si="43"/>
        <v>50</v>
      </c>
      <c r="P275" s="62">
        <f t="shared" si="44"/>
        <v>1.8e-5</v>
      </c>
      <c r="Q275" s="67">
        <f t="shared" si="45"/>
        <v>1.098e-6</v>
      </c>
      <c r="R275" s="67">
        <f t="shared" si="46"/>
        <v>1.5755e-6</v>
      </c>
      <c r="S275" s="64">
        <v>13</v>
      </c>
      <c r="T275" s="68">
        <v>7.637</v>
      </c>
      <c r="U275" s="68">
        <v>7.62</v>
      </c>
      <c r="V275" s="69">
        <v>82.418</v>
      </c>
      <c r="W275" s="59">
        <v>396</v>
      </c>
      <c r="X275" s="64">
        <v>94</v>
      </c>
      <c r="Y275" s="59">
        <v>100</v>
      </c>
      <c r="Z275" s="59">
        <v>84</v>
      </c>
      <c r="AA275" s="59">
        <v>0</v>
      </c>
      <c r="AB275" s="59">
        <v>0</v>
      </c>
      <c r="AC275" s="59">
        <v>0</v>
      </c>
      <c r="AD275" s="59">
        <v>0</v>
      </c>
      <c r="AE275" s="59">
        <v>100</v>
      </c>
      <c r="AF275" s="73" t="s">
        <v>38</v>
      </c>
      <c r="AG275" s="73">
        <v>74500</v>
      </c>
      <c r="AH275" s="73" t="s">
        <v>38</v>
      </c>
      <c r="AI275" s="73" t="s">
        <v>38</v>
      </c>
      <c r="AJ275" s="73" t="s">
        <v>38</v>
      </c>
      <c r="AK275" s="73" t="s">
        <v>32</v>
      </c>
      <c r="AL275" s="77" t="str">
        <f>IF(ISBLANK(S275),"",IF(AJ275="Fail","Fail",IF(E275="PL4",IF(AND(T275&gt;STD_01122025!$D$3,U275&lt;STD_01122025!$D$4,OR(AF275="ND",AF275&lt;STD_01122025!$D$7),AH275="ND"),"Pass","Fail"),IF(E275="PL12",IF(AND(S275&lt;STD_01122025!$F$2,T275&gt;STD_01122025!$F$3,U275&lt;STD_01122025!$F$4,V275&gt;STD_01122025!$F$5,X275&gt;STD_01122025!$F$6,OR(AF275="ND",AF275&lt;STD_01122025!$F$7),AH275="ND"),"Pass","Fail"),IF(E275="SuperPL",IF(AND(T275&gt;STD_01122025!$H$3,U275&lt;STD_01122025!$H$4,V275&gt;STD_01122025!$H$5,X275&gt;STD_01122025!$H$6,OR(AF275="ND",AF275&lt;STD_01122025!$H$7),AH275="ND"),"Pass","Fail"),IF(E275="Flight",IF(AND(T275&gt;STD_01122025!$J$3,U275&lt;STD_01122025!$J$4,X275&gt;STD_01122025!$J$6,OR(AF275="ND",AF275&lt;STD_01122025!$J$7),AH275="ND"),"Pass","Fail"),""))))))</f>
        <v>Pass</v>
      </c>
      <c r="AM275" s="62">
        <f>IF(ISBLANK(B275),"",IFERROR(IF(VLOOKUP(B275,'Np PL4 Stock'!$A:$J,10,FALSE)="Np4",D275-VLOOKUP(B275,'Np PL4 Stock'!$A:$E,5,FALSE),D275-VLOOKUP(B275,'Np PL4 Stock'!$A:$E,5,FALSE)-1),""))</f>
        <v>17</v>
      </c>
      <c r="AN275" s="68">
        <v>8.891</v>
      </c>
      <c r="AO275" s="68">
        <v>9.453</v>
      </c>
      <c r="AP275" s="69">
        <v>100</v>
      </c>
      <c r="AQ275" s="64">
        <v>230</v>
      </c>
      <c r="AR275" s="64">
        <v>97</v>
      </c>
      <c r="AS275" s="59">
        <v>100</v>
      </c>
      <c r="AT275" s="73">
        <v>31000</v>
      </c>
      <c r="AU275" s="73">
        <v>40500</v>
      </c>
      <c r="AV275" s="73" t="s">
        <v>38</v>
      </c>
      <c r="AW275" s="73" t="s">
        <v>38</v>
      </c>
      <c r="AX275" s="73" t="s">
        <v>32</v>
      </c>
      <c r="AY275" s="59">
        <v>0</v>
      </c>
      <c r="AZ275" s="59">
        <v>0</v>
      </c>
      <c r="BA275" s="59">
        <v>0</v>
      </c>
      <c r="BB275" s="59">
        <v>0</v>
      </c>
      <c r="BC275" s="59">
        <v>0</v>
      </c>
      <c r="BD275" s="59">
        <v>0</v>
      </c>
      <c r="BE275" s="84" t="s">
        <v>38</v>
      </c>
      <c r="BF275" s="84" t="s">
        <v>38</v>
      </c>
      <c r="BG275" s="84" t="s">
        <v>38</v>
      </c>
      <c r="BH275" s="84" t="s">
        <v>38</v>
      </c>
      <c r="BI275" s="85" t="s">
        <v>645</v>
      </c>
      <c r="BJ275" s="86" t="s">
        <v>146</v>
      </c>
      <c r="BK275" s="64" t="s">
        <v>646</v>
      </c>
      <c r="BL275" s="86" t="s">
        <v>177</v>
      </c>
      <c r="BM275" s="86" t="s">
        <v>178</v>
      </c>
      <c r="BN275" s="86"/>
      <c r="BO275" s="59">
        <v>27</v>
      </c>
      <c r="BP275" s="69">
        <v>256104305100060</v>
      </c>
      <c r="BQ275" s="92">
        <v>0.3</v>
      </c>
      <c r="BR275" s="93">
        <v>0.06</v>
      </c>
      <c r="BS275" s="94">
        <f t="shared" si="49"/>
        <v>0.36</v>
      </c>
      <c r="BT275" s="95">
        <v>0.1625</v>
      </c>
      <c r="BU275" s="101">
        <f t="shared" si="50"/>
        <v>0.5225</v>
      </c>
      <c r="BV275" s="102">
        <f t="shared" si="47"/>
        <v>4.34782608695652</v>
      </c>
      <c r="BW275" s="103">
        <v>360</v>
      </c>
      <c r="BX275" s="104">
        <f t="shared" si="48"/>
        <v>0.00227173913043478</v>
      </c>
      <c r="BY275" s="105">
        <v>1000</v>
      </c>
      <c r="BZ275" s="103" t="s">
        <v>32</v>
      </c>
      <c r="CA275" s="106" t="s">
        <v>189</v>
      </c>
      <c r="CB275" s="107" t="s">
        <v>148</v>
      </c>
      <c r="CC275" s="112" t="s">
        <v>149</v>
      </c>
      <c r="CD275" s="106"/>
      <c r="CE275" s="103" t="s">
        <v>192</v>
      </c>
      <c r="CF275" s="113"/>
      <c r="CG275" s="115">
        <v>2000011946</v>
      </c>
    </row>
    <row r="276" spans="1:85">
      <c r="A276" s="53" t="str">
        <f t="shared" si="41"/>
        <v>A1-03-04-45786</v>
      </c>
      <c r="B276" s="47" t="str">
        <f t="shared" si="42"/>
        <v>A1-03-04</v>
      </c>
      <c r="C276" s="48" t="s">
        <v>43</v>
      </c>
      <c r="D276" s="49">
        <v>45786</v>
      </c>
      <c r="E276" s="50" t="s">
        <v>14</v>
      </c>
      <c r="F276" s="51" t="s">
        <v>15</v>
      </c>
      <c r="G276" s="59">
        <v>4</v>
      </c>
      <c r="H276" s="51" t="s">
        <v>144</v>
      </c>
      <c r="I276" s="59">
        <v>3</v>
      </c>
      <c r="J276" s="60">
        <f>IF(ISBLANK(H276),"",IFERROR(VLOOKUP(B276,'Np PL4 Stock'!$A:$D,4,FALSE),""))</f>
        <v>45773</v>
      </c>
      <c r="K276" s="61">
        <f>IF(ISBLANK(H276),"",SUMIF('Np PL4 Stock'!$A:$A,B276,'Np PL4 Stock'!$N:$N))</f>
        <v>1</v>
      </c>
      <c r="L276" s="62">
        <f>IF(ISBLANK(H276),"",VLOOKUP(LEFT(B276,5),Unit!A:B,2,FALSE))</f>
        <v>16</v>
      </c>
      <c r="M276" s="63" t="str">
        <f>IF(ISBLANK(H276),"",IFERROR(VLOOKUP(B276,'Np PL4 Stock'!$A:$T,20,FALSE),""))</f>
        <v>V1-MB1</v>
      </c>
      <c r="N276" s="63" t="str">
        <f>IF(ISBLANK(H276),"",IFERROR(VLOOKUP(B276,'Np PL4 Stock'!$A:$U,21,FALSE),""))</f>
        <v>SIS</v>
      </c>
      <c r="O276" s="62">
        <f t="shared" si="43"/>
        <v>62.5</v>
      </c>
      <c r="P276" s="62">
        <f t="shared" si="44"/>
        <v>8.25e-5</v>
      </c>
      <c r="Q276" s="67">
        <f t="shared" si="45"/>
        <v>1.32e-6</v>
      </c>
      <c r="R276" s="67">
        <f t="shared" si="46"/>
        <v>1.89478e-6</v>
      </c>
      <c r="S276" s="64">
        <v>13</v>
      </c>
      <c r="T276" s="68">
        <v>7.862</v>
      </c>
      <c r="U276" s="68">
        <v>6.771</v>
      </c>
      <c r="V276" s="69">
        <v>95.294</v>
      </c>
      <c r="W276" s="59">
        <v>359</v>
      </c>
      <c r="X276" s="71">
        <v>96</v>
      </c>
      <c r="Y276" s="59">
        <v>100</v>
      </c>
      <c r="Z276" s="59">
        <v>88</v>
      </c>
      <c r="AA276" s="59">
        <v>0</v>
      </c>
      <c r="AB276" s="59">
        <v>0</v>
      </c>
      <c r="AC276" s="59">
        <v>0</v>
      </c>
      <c r="AD276" s="59">
        <v>0</v>
      </c>
      <c r="AE276" s="59">
        <v>100</v>
      </c>
      <c r="AF276" s="73" t="s">
        <v>38</v>
      </c>
      <c r="AG276" s="73">
        <v>60500</v>
      </c>
      <c r="AH276" s="73" t="s">
        <v>38</v>
      </c>
      <c r="AI276" s="73" t="s">
        <v>38</v>
      </c>
      <c r="AJ276" s="73" t="s">
        <v>38</v>
      </c>
      <c r="AK276" s="73" t="s">
        <v>32</v>
      </c>
      <c r="AL276" s="77" t="str">
        <f>IF(ISBLANK(S276),"",IF(AJ276="Fail","Fail",IF(E276="PL4",IF(AND(T276&gt;STD_01122025!$D$3,U276&lt;STD_01122025!$D$4,OR(AF276="ND",AF276&lt;STD_01122025!$D$7),AH276="ND"),"Pass","Fail"),IF(E276="PL12",IF(AND(S276&lt;STD_01122025!$F$2,T276&gt;STD_01122025!$F$3,U276&lt;STD_01122025!$F$4,V276&gt;STD_01122025!$F$5,X276&gt;STD_01122025!$F$6,OR(AF276="ND",AF276&lt;STD_01122025!$F$7),AH276="ND"),"Pass","Fail"),IF(E276="SuperPL",IF(AND(T276&gt;STD_01122025!$H$3,U276&lt;STD_01122025!$H$4,V276&gt;STD_01122025!$H$5,X276&gt;STD_01122025!$H$6,OR(AF276="ND",AF276&lt;STD_01122025!$H$7),AH276="ND"),"Pass","Fail"),IF(E276="Flight",IF(AND(T276&gt;STD_01122025!$J$3,U276&lt;STD_01122025!$J$4,X276&gt;STD_01122025!$J$6,OR(AF276="ND",AF276&lt;STD_01122025!$J$7),AH276="ND"),"Pass","Fail"),""))))))</f>
        <v>Pass</v>
      </c>
      <c r="AM276" s="62">
        <f>IF(ISBLANK(B276),"",IFERROR(IF(VLOOKUP(B276,'Np PL4 Stock'!$A:$J,10,FALSE)="Np4",D276-VLOOKUP(B276,'Np PL4 Stock'!$A:$E,5,FALSE),D276-VLOOKUP(B276,'Np PL4 Stock'!$A:$E,5,FALSE)-1),""))</f>
        <v>13</v>
      </c>
      <c r="AN276" s="68">
        <v>7.862</v>
      </c>
      <c r="AO276" s="68">
        <v>6.771</v>
      </c>
      <c r="AP276" s="69">
        <v>95.294</v>
      </c>
      <c r="AQ276" s="64">
        <v>359</v>
      </c>
      <c r="AR276" s="64">
        <v>96</v>
      </c>
      <c r="AS276" s="59">
        <v>100</v>
      </c>
      <c r="AT276" s="73" t="s">
        <v>38</v>
      </c>
      <c r="AU276" s="73">
        <v>73000</v>
      </c>
      <c r="AV276" s="73" t="s">
        <v>38</v>
      </c>
      <c r="AW276" s="73" t="s">
        <v>38</v>
      </c>
      <c r="AX276" s="73" t="s">
        <v>32</v>
      </c>
      <c r="AY276" s="59">
        <v>0</v>
      </c>
      <c r="AZ276" s="59">
        <v>0</v>
      </c>
      <c r="BA276" s="59">
        <v>0</v>
      </c>
      <c r="BB276" s="59">
        <v>0</v>
      </c>
      <c r="BC276" s="59">
        <v>0</v>
      </c>
      <c r="BD276" s="59">
        <v>0</v>
      </c>
      <c r="BE276" s="84" t="s">
        <v>38</v>
      </c>
      <c r="BF276" s="84" t="s">
        <v>38</v>
      </c>
      <c r="BG276" s="84" t="s">
        <v>38</v>
      </c>
      <c r="BH276" s="84" t="s">
        <v>38</v>
      </c>
      <c r="BI276" s="85" t="s">
        <v>494</v>
      </c>
      <c r="BJ276" s="86" t="s">
        <v>261</v>
      </c>
      <c r="BK276" s="64" t="s">
        <v>495</v>
      </c>
      <c r="BL276" s="86" t="s">
        <v>155</v>
      </c>
      <c r="BM276" s="86" t="s">
        <v>178</v>
      </c>
      <c r="BN276" s="86"/>
      <c r="BO276" s="59">
        <v>9</v>
      </c>
      <c r="BP276" s="522" t="s">
        <v>647</v>
      </c>
      <c r="BQ276" s="92">
        <v>1.1</v>
      </c>
      <c r="BR276" s="93">
        <v>0.22</v>
      </c>
      <c r="BS276" s="94">
        <f t="shared" si="49"/>
        <v>1.32</v>
      </c>
      <c r="BT276" s="95">
        <v>0.57478</v>
      </c>
      <c r="BU276" s="101">
        <f t="shared" si="50"/>
        <v>1.89478</v>
      </c>
      <c r="BV276" s="102">
        <f t="shared" si="47"/>
        <v>2.78551532033426</v>
      </c>
      <c r="BW276" s="103">
        <v>1467</v>
      </c>
      <c r="BX276" s="104">
        <f t="shared" si="48"/>
        <v>0.00527793871866295</v>
      </c>
      <c r="BY276" s="105">
        <v>900</v>
      </c>
      <c r="BZ276" s="103" t="s">
        <v>32</v>
      </c>
      <c r="CA276" s="106" t="s">
        <v>189</v>
      </c>
      <c r="CB276" s="107" t="s">
        <v>148</v>
      </c>
      <c r="CC276" s="112" t="s">
        <v>149</v>
      </c>
      <c r="CD276" s="106"/>
      <c r="CE276" s="103" t="s">
        <v>192</v>
      </c>
      <c r="CF276" s="113"/>
      <c r="CG276" s="114">
        <v>2000015189</v>
      </c>
    </row>
    <row r="277" ht="13.5" customHeight="1" spans="1:85">
      <c r="A277" s="53" t="str">
        <f t="shared" si="41"/>
        <v>A1-01-04-45787</v>
      </c>
      <c r="B277" s="47" t="str">
        <f t="shared" si="42"/>
        <v>A1-01-04</v>
      </c>
      <c r="C277" s="48" t="s">
        <v>43</v>
      </c>
      <c r="D277" s="49">
        <v>45787</v>
      </c>
      <c r="E277" s="50" t="s">
        <v>14</v>
      </c>
      <c r="F277" s="51" t="s">
        <v>15</v>
      </c>
      <c r="G277" s="59">
        <v>4</v>
      </c>
      <c r="H277" s="51" t="s">
        <v>144</v>
      </c>
      <c r="I277" s="59">
        <v>1</v>
      </c>
      <c r="J277" s="60">
        <f>IF(ISBLANK(H277),"",IFERROR(VLOOKUP(B277,'Np PL4 Stock'!$A:$D,4,FALSE),""))</f>
        <v>45772</v>
      </c>
      <c r="K277" s="61">
        <f>IF(ISBLANK(H277),"",SUMIF('Np PL4 Stock'!$A:$A,B277,'Np PL4 Stock'!$N:$N))</f>
        <v>1</v>
      </c>
      <c r="L277" s="62">
        <f>IF(ISBLANK(H277),"",VLOOKUP(LEFT(B277,5),Unit!A:B,2,FALSE))</f>
        <v>16</v>
      </c>
      <c r="M277" s="63" t="str">
        <f>IF(ISBLANK(H277),"",IFERROR(VLOOKUP(B277,'Np PL4 Stock'!$A:$T,20,FALSE),""))</f>
        <v>V1-MB1</v>
      </c>
      <c r="N277" s="63" t="str">
        <f>IF(ISBLANK(H277),"",IFERROR(VLOOKUP(B277,'Np PL4 Stock'!$A:$U,21,FALSE),""))</f>
        <v>SIS</v>
      </c>
      <c r="O277" s="62">
        <f t="shared" si="43"/>
        <v>62.5</v>
      </c>
      <c r="P277" s="62">
        <f t="shared" si="44"/>
        <v>2.4e-5</v>
      </c>
      <c r="Q277" s="67">
        <f t="shared" si="45"/>
        <v>3.84e-7</v>
      </c>
      <c r="R277" s="67">
        <f t="shared" si="46"/>
        <v>1.0471e-6</v>
      </c>
      <c r="S277" s="64">
        <v>14</v>
      </c>
      <c r="T277" s="68">
        <v>7.695</v>
      </c>
      <c r="U277" s="68">
        <v>6.046</v>
      </c>
      <c r="V277" s="69">
        <v>89.744</v>
      </c>
      <c r="W277" s="59">
        <v>385</v>
      </c>
      <c r="X277" s="71">
        <v>93</v>
      </c>
      <c r="Y277" s="59">
        <v>100</v>
      </c>
      <c r="Z277" s="59">
        <v>84</v>
      </c>
      <c r="AA277" s="59">
        <v>0</v>
      </c>
      <c r="AB277" s="59">
        <v>0</v>
      </c>
      <c r="AC277" s="59">
        <v>0</v>
      </c>
      <c r="AD277" s="59">
        <v>0</v>
      </c>
      <c r="AE277" s="59">
        <v>100</v>
      </c>
      <c r="AF277" s="73" t="s">
        <v>38</v>
      </c>
      <c r="AG277" s="73">
        <v>51000</v>
      </c>
      <c r="AH277" s="73" t="s">
        <v>38</v>
      </c>
      <c r="AI277" s="73" t="s">
        <v>38</v>
      </c>
      <c r="AJ277" s="73" t="s">
        <v>38</v>
      </c>
      <c r="AK277" s="73" t="s">
        <v>32</v>
      </c>
      <c r="AL277" s="77" t="str">
        <f>IF(ISBLANK(S277),"",IF(AJ277="Fail","Fail",IF(E277="PL4",IF(AND(T277&gt;STD_01122025!$D$3,U277&lt;STD_01122025!$D$4,OR(AF277="ND",AF277&lt;STD_01122025!$D$7),AH277="ND"),"Pass","Fail"),IF(E277="PL12",IF(AND(S277&lt;STD_01122025!$F$2,T277&gt;STD_01122025!$F$3,U277&lt;STD_01122025!$F$4,V277&gt;STD_01122025!$F$5,X277&gt;STD_01122025!$F$6,OR(AF277="ND",AF277&lt;STD_01122025!$F$7),AH277="ND"),"Pass","Fail"),IF(E277="SuperPL",IF(AND(T277&gt;STD_01122025!$H$3,U277&lt;STD_01122025!$H$4,V277&gt;STD_01122025!$H$5,X277&gt;STD_01122025!$H$6,OR(AF277="ND",AF277&lt;STD_01122025!$H$7),AH277="ND"),"Pass","Fail"),IF(E277="Flight",IF(AND(T277&gt;STD_01122025!$J$3,U277&lt;STD_01122025!$J$4,X277&gt;STD_01122025!$J$6,OR(AF277="ND",AF277&lt;STD_01122025!$J$7),AH277="ND"),"Pass","Fail"),""))))))</f>
        <v>Pass</v>
      </c>
      <c r="AM277" s="62">
        <f>IF(ISBLANK(B277),"",IFERROR(IF(VLOOKUP(B277,'Np PL4 Stock'!$A:$J,10,FALSE)="Np4",D277-VLOOKUP(B277,'Np PL4 Stock'!$A:$E,5,FALSE),D277-VLOOKUP(B277,'Np PL4 Stock'!$A:$E,5,FALSE)-1),""))</f>
        <v>15</v>
      </c>
      <c r="AN277" s="68">
        <v>8.085</v>
      </c>
      <c r="AO277" s="68">
        <v>8.299</v>
      </c>
      <c r="AP277" s="69">
        <v>98.592</v>
      </c>
      <c r="AQ277" s="64">
        <v>312</v>
      </c>
      <c r="AR277" s="64">
        <v>97</v>
      </c>
      <c r="AS277" s="59">
        <v>100</v>
      </c>
      <c r="AT277" s="73" t="s">
        <v>38</v>
      </c>
      <c r="AU277" s="73">
        <v>59000</v>
      </c>
      <c r="AV277" s="73" t="s">
        <v>38</v>
      </c>
      <c r="AW277" s="73" t="s">
        <v>38</v>
      </c>
      <c r="AX277" s="73" t="s">
        <v>32</v>
      </c>
      <c r="AY277" s="59">
        <v>0</v>
      </c>
      <c r="AZ277" s="59">
        <v>0</v>
      </c>
      <c r="BA277" s="59">
        <v>0</v>
      </c>
      <c r="BB277" s="59">
        <v>0</v>
      </c>
      <c r="BC277" s="59">
        <v>0</v>
      </c>
      <c r="BD277" s="59">
        <v>0</v>
      </c>
      <c r="BE277" s="84" t="s">
        <v>38</v>
      </c>
      <c r="BF277" s="84" t="s">
        <v>38</v>
      </c>
      <c r="BG277" s="84" t="s">
        <v>38</v>
      </c>
      <c r="BH277" s="84" t="s">
        <v>38</v>
      </c>
      <c r="BI277" s="85" t="s">
        <v>620</v>
      </c>
      <c r="BJ277" s="86" t="s">
        <v>258</v>
      </c>
      <c r="BK277" s="64" t="s">
        <v>488</v>
      </c>
      <c r="BL277" s="86" t="s">
        <v>155</v>
      </c>
      <c r="BM277" s="86" t="s">
        <v>178</v>
      </c>
      <c r="BN277" s="86"/>
      <c r="BO277" s="59">
        <v>5</v>
      </c>
      <c r="BP277" s="522" t="s">
        <v>648</v>
      </c>
      <c r="BQ277" s="92">
        <v>0.32</v>
      </c>
      <c r="BR277" s="93">
        <v>0.064</v>
      </c>
      <c r="BS277" s="94">
        <f t="shared" si="49"/>
        <v>0.384</v>
      </c>
      <c r="BT277" s="95">
        <v>0.2051</v>
      </c>
      <c r="BU277" s="101">
        <f t="shared" si="50"/>
        <v>0.5891</v>
      </c>
      <c r="BV277" s="102">
        <f t="shared" si="47"/>
        <v>3.2051282051282</v>
      </c>
      <c r="BW277" s="103">
        <v>426.666666666667</v>
      </c>
      <c r="BX277" s="104">
        <f t="shared" si="48"/>
        <v>0.00188814102564103</v>
      </c>
      <c r="BY277" s="105">
        <v>900</v>
      </c>
      <c r="BZ277" s="103" t="s">
        <v>32</v>
      </c>
      <c r="CA277" s="106" t="s">
        <v>189</v>
      </c>
      <c r="CB277" s="107" t="s">
        <v>148</v>
      </c>
      <c r="CC277" s="112" t="s">
        <v>149</v>
      </c>
      <c r="CD277" s="106"/>
      <c r="CE277" s="103" t="s">
        <v>192</v>
      </c>
      <c r="CF277" s="113"/>
      <c r="CG277" s="115">
        <v>2000028746</v>
      </c>
    </row>
    <row r="278" spans="1:85">
      <c r="A278" s="53" t="str">
        <f t="shared" si="41"/>
        <v>A1-02-04-45787</v>
      </c>
      <c r="B278" s="47" t="str">
        <f t="shared" si="42"/>
        <v>A1-02-04</v>
      </c>
      <c r="C278" s="48" t="s">
        <v>43</v>
      </c>
      <c r="D278" s="49">
        <v>45787</v>
      </c>
      <c r="E278" s="50" t="s">
        <v>14</v>
      </c>
      <c r="F278" s="51" t="s">
        <v>15</v>
      </c>
      <c r="G278" s="59">
        <v>4</v>
      </c>
      <c r="H278" s="51" t="s">
        <v>144</v>
      </c>
      <c r="I278" s="59">
        <v>2</v>
      </c>
      <c r="J278" s="60">
        <f>IF(ISBLANK(H278),"",IFERROR(VLOOKUP(B278,'Np PL4 Stock'!$A:$D,4,FALSE),""))</f>
        <v>45772</v>
      </c>
      <c r="K278" s="61">
        <f>IF(ISBLANK(H278),"",SUMIF('Np PL4 Stock'!$A:$A,B278,'Np PL4 Stock'!$N:$N))</f>
        <v>1</v>
      </c>
      <c r="L278" s="62">
        <f>IF(ISBLANK(H278),"",VLOOKUP(LEFT(B278,5),Unit!A:B,2,FALSE))</f>
        <v>16</v>
      </c>
      <c r="M278" s="63" t="str">
        <f>IF(ISBLANK(H278),"",IFERROR(VLOOKUP(B278,'Np PL4 Stock'!$A:$T,20,FALSE),""))</f>
        <v>V1-MB1</v>
      </c>
      <c r="N278" s="63" t="str">
        <f>IF(ISBLANK(H278),"",IFERROR(VLOOKUP(B278,'Np PL4 Stock'!$A:$U,21,FALSE),""))</f>
        <v>SIS</v>
      </c>
      <c r="O278" s="62">
        <f t="shared" si="43"/>
        <v>62.5</v>
      </c>
      <c r="P278" s="62">
        <f t="shared" si="44"/>
        <v>4.275e-5</v>
      </c>
      <c r="Q278" s="67">
        <f t="shared" si="45"/>
        <v>1.104e-6</v>
      </c>
      <c r="R278" s="67">
        <f t="shared" si="46"/>
        <v>1.58833333333333e-6</v>
      </c>
      <c r="S278" s="64">
        <v>14</v>
      </c>
      <c r="T278" s="68">
        <v>7.51</v>
      </c>
      <c r="U278" s="68">
        <v>7.004</v>
      </c>
      <c r="V278" s="69">
        <v>84.536</v>
      </c>
      <c r="W278" s="59">
        <v>422</v>
      </c>
      <c r="X278" s="71">
        <v>92</v>
      </c>
      <c r="Y278" s="59">
        <v>100</v>
      </c>
      <c r="Z278" s="59">
        <v>84</v>
      </c>
      <c r="AA278" s="59">
        <v>0</v>
      </c>
      <c r="AB278" s="59">
        <v>0</v>
      </c>
      <c r="AC278" s="59">
        <v>0</v>
      </c>
      <c r="AD278" s="59">
        <v>0</v>
      </c>
      <c r="AE278" s="59">
        <v>100</v>
      </c>
      <c r="AF278" s="73" t="s">
        <v>38</v>
      </c>
      <c r="AG278" s="73">
        <v>59500</v>
      </c>
      <c r="AH278" s="73" t="s">
        <v>38</v>
      </c>
      <c r="AI278" s="73" t="s">
        <v>38</v>
      </c>
      <c r="AJ278" s="73" t="s">
        <v>38</v>
      </c>
      <c r="AK278" s="73" t="s">
        <v>32</v>
      </c>
      <c r="AL278" s="77" t="str">
        <f>IF(ISBLANK(S278),"",IF(AJ278="Fail","Fail",IF(E278="PL4",IF(AND(T278&gt;STD_01122025!$D$3,U278&lt;STD_01122025!$D$4,OR(AF278="ND",AF278&lt;STD_01122025!$D$7),AH278="ND"),"Pass","Fail"),IF(E278="PL12",IF(AND(S278&lt;STD_01122025!$F$2,T278&gt;STD_01122025!$F$3,U278&lt;STD_01122025!$F$4,V278&gt;STD_01122025!$F$5,X278&gt;STD_01122025!$F$6,OR(AF278="ND",AF278&lt;STD_01122025!$F$7),AH278="ND"),"Pass","Fail"),IF(E278="SuperPL",IF(AND(T278&gt;STD_01122025!$H$3,U278&lt;STD_01122025!$H$4,V278&gt;STD_01122025!$H$5,X278&gt;STD_01122025!$H$6,OR(AF278="ND",AF278&lt;STD_01122025!$H$7),AH278="ND"),"Pass","Fail"),IF(E278="Flight",IF(AND(T278&gt;STD_01122025!$J$3,U278&lt;STD_01122025!$J$4,X278&gt;STD_01122025!$J$6,OR(AF278="ND",AF278&lt;STD_01122025!$J$7),AH278="ND"),"Pass","Fail"),""))))))</f>
        <v>Pass</v>
      </c>
      <c r="AM278" s="62">
        <f>IF(ISBLANK(B278),"",IFERROR(IF(VLOOKUP(B278,'Np PL4 Stock'!$A:$J,10,FALSE)="Np4",D278-VLOOKUP(B278,'Np PL4 Stock'!$A:$E,5,FALSE),D278-VLOOKUP(B278,'Np PL4 Stock'!$A:$E,5,FALSE)-1),""))</f>
        <v>15</v>
      </c>
      <c r="AN278" s="68">
        <v>7.883</v>
      </c>
      <c r="AO278" s="68">
        <v>7.396</v>
      </c>
      <c r="AP278" s="69">
        <v>95.455</v>
      </c>
      <c r="AQ278" s="64">
        <v>353</v>
      </c>
      <c r="AR278" s="64">
        <v>95</v>
      </c>
      <c r="AS278" s="59">
        <v>100</v>
      </c>
      <c r="AT278" s="73" t="s">
        <v>38</v>
      </c>
      <c r="AU278" s="73">
        <v>61500</v>
      </c>
      <c r="AV278" s="73" t="s">
        <v>38</v>
      </c>
      <c r="AW278" s="73" t="s">
        <v>38</v>
      </c>
      <c r="AX278" s="73" t="s">
        <v>32</v>
      </c>
      <c r="AY278" s="59">
        <v>0</v>
      </c>
      <c r="AZ278" s="59">
        <v>0</v>
      </c>
      <c r="BA278" s="59">
        <v>0</v>
      </c>
      <c r="BB278" s="59">
        <v>0</v>
      </c>
      <c r="BC278" s="59">
        <v>0</v>
      </c>
      <c r="BD278" s="59">
        <v>0</v>
      </c>
      <c r="BE278" s="84" t="s">
        <v>38</v>
      </c>
      <c r="BF278" s="84" t="s">
        <v>38</v>
      </c>
      <c r="BG278" s="84" t="s">
        <v>38</v>
      </c>
      <c r="BH278" s="84" t="s">
        <v>38</v>
      </c>
      <c r="BI278" s="85" t="s">
        <v>620</v>
      </c>
      <c r="BJ278" s="86" t="s">
        <v>258</v>
      </c>
      <c r="BK278" s="64" t="s">
        <v>488</v>
      </c>
      <c r="BL278" s="86" t="s">
        <v>155</v>
      </c>
      <c r="BM278" s="86" t="s">
        <v>178</v>
      </c>
      <c r="BN278" s="86"/>
      <c r="BO278" s="59">
        <v>10</v>
      </c>
      <c r="BP278" s="522" t="s">
        <v>648</v>
      </c>
      <c r="BQ278" s="92">
        <v>0.22</v>
      </c>
      <c r="BR278" s="93">
        <v>0.044</v>
      </c>
      <c r="BS278" s="94">
        <f t="shared" si="49"/>
        <v>0.264</v>
      </c>
      <c r="BT278" s="95">
        <v>0.138633333333333</v>
      </c>
      <c r="BU278" s="101">
        <f t="shared" si="50"/>
        <v>0.402633333333333</v>
      </c>
      <c r="BV278" s="102">
        <f t="shared" si="47"/>
        <v>2.8328611898017</v>
      </c>
      <c r="BW278" s="103">
        <v>293.333333333333</v>
      </c>
      <c r="BX278" s="104">
        <f t="shared" si="48"/>
        <v>0.00114060434372049</v>
      </c>
      <c r="BY278" s="105">
        <v>900</v>
      </c>
      <c r="BZ278" s="103" t="s">
        <v>32</v>
      </c>
      <c r="CA278" s="106" t="s">
        <v>189</v>
      </c>
      <c r="CB278" s="107" t="s">
        <v>148</v>
      </c>
      <c r="CC278" s="112" t="s">
        <v>149</v>
      </c>
      <c r="CD278" s="106"/>
      <c r="CE278" s="103" t="s">
        <v>192</v>
      </c>
      <c r="CF278" s="113"/>
      <c r="CG278" s="115">
        <v>2000028746</v>
      </c>
    </row>
    <row r="279" spans="1:85">
      <c r="A279" s="53" t="str">
        <f t="shared" si="41"/>
        <v>A1-02-04-45787</v>
      </c>
      <c r="B279" s="47" t="str">
        <f t="shared" si="42"/>
        <v>A1-02-04</v>
      </c>
      <c r="C279" s="48" t="s">
        <v>43</v>
      </c>
      <c r="D279" s="49">
        <v>45787</v>
      </c>
      <c r="E279" s="50" t="s">
        <v>14</v>
      </c>
      <c r="F279" s="51" t="s">
        <v>15</v>
      </c>
      <c r="G279" s="59">
        <v>4</v>
      </c>
      <c r="H279" s="51" t="s">
        <v>144</v>
      </c>
      <c r="I279" s="59">
        <v>2</v>
      </c>
      <c r="J279" s="60">
        <f>IF(ISBLANK(H279),"",IFERROR(VLOOKUP(B279,'Np PL4 Stock'!$A:$D,4,FALSE),""))</f>
        <v>45772</v>
      </c>
      <c r="K279" s="61">
        <f>IF(ISBLANK(H279),"",SUMIF('Np PL4 Stock'!$A:$A,B279,'Np PL4 Stock'!$N:$N))</f>
        <v>1</v>
      </c>
      <c r="L279" s="62">
        <f>IF(ISBLANK(H279),"",VLOOKUP(LEFT(B279,5),Unit!A:B,2,FALSE))</f>
        <v>16</v>
      </c>
      <c r="M279" s="63" t="str">
        <f>IF(ISBLANK(H279),"",IFERROR(VLOOKUP(B279,'Np PL4 Stock'!$A:$T,20,FALSE),""))</f>
        <v>V1-MB1</v>
      </c>
      <c r="N279" s="63" t="str">
        <f>IF(ISBLANK(H279),"",IFERROR(VLOOKUP(B279,'Np PL4 Stock'!$A:$U,21,FALSE),""))</f>
        <v>SIS</v>
      </c>
      <c r="O279" s="62">
        <f t="shared" si="43"/>
        <v>62.5</v>
      </c>
      <c r="P279" s="62">
        <f t="shared" si="44"/>
        <v>4.275e-5</v>
      </c>
      <c r="Q279" s="67">
        <f t="shared" si="45"/>
        <v>1.104e-6</v>
      </c>
      <c r="R279" s="67">
        <f t="shared" si="46"/>
        <v>1.58833333333333e-6</v>
      </c>
      <c r="S279" s="64">
        <v>14</v>
      </c>
      <c r="T279" s="68">
        <v>7.51</v>
      </c>
      <c r="U279" s="68">
        <v>7.004</v>
      </c>
      <c r="V279" s="69">
        <v>84.536</v>
      </c>
      <c r="W279" s="59">
        <v>422</v>
      </c>
      <c r="X279" s="71">
        <v>92</v>
      </c>
      <c r="Y279" s="59">
        <v>100</v>
      </c>
      <c r="Z279" s="59">
        <v>84</v>
      </c>
      <c r="AA279" s="59">
        <v>0</v>
      </c>
      <c r="AB279" s="59">
        <v>0</v>
      </c>
      <c r="AC279" s="59">
        <v>0</v>
      </c>
      <c r="AD279" s="59">
        <v>0</v>
      </c>
      <c r="AE279" s="59">
        <v>100</v>
      </c>
      <c r="AF279" s="73" t="s">
        <v>38</v>
      </c>
      <c r="AG279" s="73">
        <v>59500</v>
      </c>
      <c r="AH279" s="73" t="s">
        <v>38</v>
      </c>
      <c r="AI279" s="73" t="s">
        <v>38</v>
      </c>
      <c r="AJ279" s="73" t="s">
        <v>38</v>
      </c>
      <c r="AK279" s="73" t="s">
        <v>32</v>
      </c>
      <c r="AL279" s="77" t="str">
        <f>IF(ISBLANK(S279),"",IF(AJ279="Fail","Fail",IF(E279="PL4",IF(AND(T279&gt;STD_01122025!$D$3,U279&lt;STD_01122025!$D$4,OR(AF279="ND",AF279&lt;STD_01122025!$D$7),AH279="ND"),"Pass","Fail"),IF(E279="PL12",IF(AND(S279&lt;STD_01122025!$F$2,T279&gt;STD_01122025!$F$3,U279&lt;STD_01122025!$F$4,V279&gt;STD_01122025!$F$5,X279&gt;STD_01122025!$F$6,OR(AF279="ND",AF279&lt;STD_01122025!$F$7),AH279="ND"),"Pass","Fail"),IF(E279="SuperPL",IF(AND(T279&gt;STD_01122025!$H$3,U279&lt;STD_01122025!$H$4,V279&gt;STD_01122025!$H$5,X279&gt;STD_01122025!$H$6,OR(AF279="ND",AF279&lt;STD_01122025!$H$7),AH279="ND"),"Pass","Fail"),IF(E279="Flight",IF(AND(T279&gt;STD_01122025!$J$3,U279&lt;STD_01122025!$J$4,X279&gt;STD_01122025!$J$6,OR(AF279="ND",AF279&lt;STD_01122025!$J$7),AH279="ND"),"Pass","Fail"),""))))))</f>
        <v>Pass</v>
      </c>
      <c r="AM279" s="62">
        <f>IF(ISBLANK(B279),"",IFERROR(IF(VLOOKUP(B279,'Np PL4 Stock'!$A:$J,10,FALSE)="Np4",D279-VLOOKUP(B279,'Np PL4 Stock'!$A:$E,5,FALSE),D279-VLOOKUP(B279,'Np PL4 Stock'!$A:$E,5,FALSE)-1),""))</f>
        <v>15</v>
      </c>
      <c r="AN279" s="68">
        <v>7.883</v>
      </c>
      <c r="AO279" s="68">
        <v>7.396</v>
      </c>
      <c r="AP279" s="69">
        <v>95.455</v>
      </c>
      <c r="AQ279" s="64">
        <v>353</v>
      </c>
      <c r="AR279" s="64">
        <v>95</v>
      </c>
      <c r="AS279" s="59">
        <v>100</v>
      </c>
      <c r="AT279" s="73" t="s">
        <v>38</v>
      </c>
      <c r="AU279" s="73">
        <v>61500</v>
      </c>
      <c r="AV279" s="73" t="s">
        <v>38</v>
      </c>
      <c r="AW279" s="73" t="s">
        <v>38</v>
      </c>
      <c r="AX279" s="73" t="s">
        <v>32</v>
      </c>
      <c r="AY279" s="59">
        <v>0</v>
      </c>
      <c r="AZ279" s="59">
        <v>0</v>
      </c>
      <c r="BA279" s="59">
        <v>0</v>
      </c>
      <c r="BB279" s="59">
        <v>0</v>
      </c>
      <c r="BC279" s="59">
        <v>0</v>
      </c>
      <c r="BD279" s="59">
        <v>0</v>
      </c>
      <c r="BE279" s="84" t="s">
        <v>38</v>
      </c>
      <c r="BF279" s="84" t="s">
        <v>38</v>
      </c>
      <c r="BG279" s="84" t="s">
        <v>38</v>
      </c>
      <c r="BH279" s="84" t="s">
        <v>38</v>
      </c>
      <c r="BI279" s="85" t="s">
        <v>578</v>
      </c>
      <c r="BJ279" s="86" t="s">
        <v>262</v>
      </c>
      <c r="BK279" s="64" t="s">
        <v>523</v>
      </c>
      <c r="BL279" s="86" t="s">
        <v>155</v>
      </c>
      <c r="BM279" s="86" t="s">
        <v>178</v>
      </c>
      <c r="BN279" s="86"/>
      <c r="BO279" s="59">
        <v>15</v>
      </c>
      <c r="BP279" s="522" t="s">
        <v>649</v>
      </c>
      <c r="BQ279" s="92">
        <v>0.25</v>
      </c>
      <c r="BR279" s="93">
        <v>0.05</v>
      </c>
      <c r="BS279" s="94">
        <f t="shared" si="49"/>
        <v>0.3</v>
      </c>
      <c r="BT279" s="95">
        <v>0.132</v>
      </c>
      <c r="BU279" s="101">
        <f t="shared" si="50"/>
        <v>0.432</v>
      </c>
      <c r="BV279" s="102">
        <f t="shared" si="47"/>
        <v>2.8328611898017</v>
      </c>
      <c r="BW279" s="103">
        <v>300</v>
      </c>
      <c r="BX279" s="104">
        <f t="shared" si="48"/>
        <v>0.00122379603399433</v>
      </c>
      <c r="BY279" s="105">
        <v>1000</v>
      </c>
      <c r="BZ279" s="103" t="s">
        <v>32</v>
      </c>
      <c r="CA279" s="106" t="s">
        <v>189</v>
      </c>
      <c r="CB279" s="107" t="s">
        <v>148</v>
      </c>
      <c r="CC279" s="112" t="s">
        <v>149</v>
      </c>
      <c r="CD279" s="106"/>
      <c r="CE279" s="103" t="s">
        <v>192</v>
      </c>
      <c r="CF279" s="113"/>
      <c r="CG279" s="115">
        <v>2000028798</v>
      </c>
    </row>
    <row r="280" spans="1:85">
      <c r="A280" s="53" t="str">
        <f t="shared" si="41"/>
        <v>A1-02-04-45787</v>
      </c>
      <c r="B280" s="47" t="str">
        <f t="shared" si="42"/>
        <v>A1-02-04</v>
      </c>
      <c r="C280" s="48" t="s">
        <v>43</v>
      </c>
      <c r="D280" s="49">
        <v>45787</v>
      </c>
      <c r="E280" s="50" t="s">
        <v>14</v>
      </c>
      <c r="F280" s="51" t="s">
        <v>15</v>
      </c>
      <c r="G280" s="59">
        <v>4</v>
      </c>
      <c r="H280" s="51" t="s">
        <v>144</v>
      </c>
      <c r="I280" s="59">
        <v>2</v>
      </c>
      <c r="J280" s="60">
        <f>IF(ISBLANK(H280),"",IFERROR(VLOOKUP(B280,'Np PL4 Stock'!$A:$D,4,FALSE),""))</f>
        <v>45772</v>
      </c>
      <c r="K280" s="61">
        <f>IF(ISBLANK(H280),"",SUMIF('Np PL4 Stock'!$A:$A,B280,'Np PL4 Stock'!$N:$N))</f>
        <v>1</v>
      </c>
      <c r="L280" s="62">
        <f>IF(ISBLANK(H280),"",VLOOKUP(LEFT(B280,5),Unit!A:B,2,FALSE))</f>
        <v>16</v>
      </c>
      <c r="M280" s="63" t="str">
        <f>IF(ISBLANK(H280),"",IFERROR(VLOOKUP(B280,'Np PL4 Stock'!$A:$T,20,FALSE),""))</f>
        <v>V1-MB1</v>
      </c>
      <c r="N280" s="63" t="str">
        <f>IF(ISBLANK(H280),"",IFERROR(VLOOKUP(B280,'Np PL4 Stock'!$A:$U,21,FALSE),""))</f>
        <v>SIS</v>
      </c>
      <c r="O280" s="62">
        <f t="shared" si="43"/>
        <v>62.5</v>
      </c>
      <c r="P280" s="62">
        <f t="shared" si="44"/>
        <v>4.275e-5</v>
      </c>
      <c r="Q280" s="67">
        <f t="shared" si="45"/>
        <v>1.104e-6</v>
      </c>
      <c r="R280" s="67">
        <f t="shared" si="46"/>
        <v>1.58833333333333e-6</v>
      </c>
      <c r="S280" s="64">
        <v>14</v>
      </c>
      <c r="T280" s="68">
        <v>7.51</v>
      </c>
      <c r="U280" s="68">
        <v>7.004</v>
      </c>
      <c r="V280" s="69">
        <v>84.536</v>
      </c>
      <c r="W280" s="59">
        <v>422</v>
      </c>
      <c r="X280" s="71">
        <v>92</v>
      </c>
      <c r="Y280" s="59">
        <v>100</v>
      </c>
      <c r="Z280" s="59">
        <v>84</v>
      </c>
      <c r="AA280" s="59">
        <v>0</v>
      </c>
      <c r="AB280" s="59">
        <v>0</v>
      </c>
      <c r="AC280" s="59">
        <v>0</v>
      </c>
      <c r="AD280" s="59">
        <v>0</v>
      </c>
      <c r="AE280" s="59">
        <v>100</v>
      </c>
      <c r="AF280" s="73" t="s">
        <v>38</v>
      </c>
      <c r="AG280" s="73">
        <v>59500</v>
      </c>
      <c r="AH280" s="73" t="s">
        <v>38</v>
      </c>
      <c r="AI280" s="73" t="s">
        <v>38</v>
      </c>
      <c r="AJ280" s="73" t="s">
        <v>38</v>
      </c>
      <c r="AK280" s="73" t="s">
        <v>32</v>
      </c>
      <c r="AL280" s="77" t="str">
        <f>IF(ISBLANK(S280),"",IF(AJ280="Fail","Fail",IF(E280="PL4",IF(AND(T280&gt;STD_01122025!$D$3,U280&lt;STD_01122025!$D$4,OR(AF280="ND",AF280&lt;STD_01122025!$D$7),AH280="ND"),"Pass","Fail"),IF(E280="PL12",IF(AND(S280&lt;STD_01122025!$F$2,T280&gt;STD_01122025!$F$3,U280&lt;STD_01122025!$F$4,V280&gt;STD_01122025!$F$5,X280&gt;STD_01122025!$F$6,OR(AF280="ND",AF280&lt;STD_01122025!$F$7),AH280="ND"),"Pass","Fail"),IF(E280="SuperPL",IF(AND(T280&gt;STD_01122025!$H$3,U280&lt;STD_01122025!$H$4,V280&gt;STD_01122025!$H$5,X280&gt;STD_01122025!$H$6,OR(AF280="ND",AF280&lt;STD_01122025!$H$7),AH280="ND"),"Pass","Fail"),IF(E280="Flight",IF(AND(T280&gt;STD_01122025!$J$3,U280&lt;STD_01122025!$J$4,X280&gt;STD_01122025!$J$6,OR(AF280="ND",AF280&lt;STD_01122025!$J$7),AH280="ND"),"Pass","Fail"),""))))))</f>
        <v>Pass</v>
      </c>
      <c r="AM280" s="62">
        <f>IF(ISBLANK(B280),"",IFERROR(IF(VLOOKUP(B280,'Np PL4 Stock'!$A:$J,10,FALSE)="Np4",D280-VLOOKUP(B280,'Np PL4 Stock'!$A:$E,5,FALSE),D280-VLOOKUP(B280,'Np PL4 Stock'!$A:$E,5,FALSE)-1),""))</f>
        <v>15</v>
      </c>
      <c r="AN280" s="68">
        <v>7.883</v>
      </c>
      <c r="AO280" s="68">
        <v>7.396</v>
      </c>
      <c r="AP280" s="69">
        <v>95.455</v>
      </c>
      <c r="AQ280" s="64">
        <v>353</v>
      </c>
      <c r="AR280" s="64">
        <v>95</v>
      </c>
      <c r="AS280" s="59">
        <v>100</v>
      </c>
      <c r="AT280" s="73" t="s">
        <v>38</v>
      </c>
      <c r="AU280" s="73">
        <v>61500</v>
      </c>
      <c r="AV280" s="73" t="s">
        <v>38</v>
      </c>
      <c r="AW280" s="73" t="s">
        <v>38</v>
      </c>
      <c r="AX280" s="73" t="s">
        <v>32</v>
      </c>
      <c r="AY280" s="59">
        <v>0</v>
      </c>
      <c r="AZ280" s="59">
        <v>0</v>
      </c>
      <c r="BA280" s="59">
        <v>0</v>
      </c>
      <c r="BB280" s="59">
        <v>0</v>
      </c>
      <c r="BC280" s="59">
        <v>0</v>
      </c>
      <c r="BD280" s="59">
        <v>0</v>
      </c>
      <c r="BE280" s="84" t="s">
        <v>38</v>
      </c>
      <c r="BF280" s="84" t="s">
        <v>38</v>
      </c>
      <c r="BG280" s="84" t="s">
        <v>38</v>
      </c>
      <c r="BH280" s="84" t="s">
        <v>38</v>
      </c>
      <c r="BI280" s="85" t="s">
        <v>578</v>
      </c>
      <c r="BJ280" s="86" t="s">
        <v>262</v>
      </c>
      <c r="BK280" s="64" t="s">
        <v>523</v>
      </c>
      <c r="BL280" s="86" t="s">
        <v>155</v>
      </c>
      <c r="BM280" s="86" t="s">
        <v>178</v>
      </c>
      <c r="BN280" s="86"/>
      <c r="BO280" s="59">
        <v>20</v>
      </c>
      <c r="BP280" s="522" t="s">
        <v>649</v>
      </c>
      <c r="BQ280" s="92">
        <v>0.1</v>
      </c>
      <c r="BR280" s="93">
        <v>0.02</v>
      </c>
      <c r="BS280" s="94">
        <f t="shared" si="49"/>
        <v>0.12</v>
      </c>
      <c r="BT280" s="95">
        <v>0.0529</v>
      </c>
      <c r="BU280" s="101">
        <f t="shared" si="50"/>
        <v>0.1729</v>
      </c>
      <c r="BV280" s="102">
        <f t="shared" si="47"/>
        <v>2.8328611898017</v>
      </c>
      <c r="BW280" s="103">
        <v>120</v>
      </c>
      <c r="BX280" s="104">
        <f t="shared" si="48"/>
        <v>0.000489801699716714</v>
      </c>
      <c r="BY280" s="105">
        <v>1000</v>
      </c>
      <c r="BZ280" s="103" t="s">
        <v>32</v>
      </c>
      <c r="CA280" s="106" t="s">
        <v>189</v>
      </c>
      <c r="CB280" s="107" t="s">
        <v>148</v>
      </c>
      <c r="CC280" s="112" t="s">
        <v>149</v>
      </c>
      <c r="CD280" s="106"/>
      <c r="CE280" s="103" t="s">
        <v>192</v>
      </c>
      <c r="CF280" s="113"/>
      <c r="CG280" s="115">
        <v>2000028798</v>
      </c>
    </row>
    <row r="281" spans="1:86">
      <c r="A281" s="53" t="str">
        <f t="shared" si="41"/>
        <v>A1-01-04-45788</v>
      </c>
      <c r="B281" s="47" t="str">
        <f t="shared" si="42"/>
        <v>A1-01-04</v>
      </c>
      <c r="C281" s="48" t="s">
        <v>43</v>
      </c>
      <c r="D281" s="49">
        <v>45788</v>
      </c>
      <c r="E281" s="50" t="s">
        <v>14</v>
      </c>
      <c r="F281" s="51" t="s">
        <v>15</v>
      </c>
      <c r="G281" s="59">
        <v>4</v>
      </c>
      <c r="H281" s="51" t="s">
        <v>144</v>
      </c>
      <c r="I281" s="59">
        <v>1</v>
      </c>
      <c r="J281" s="60">
        <f>IF(ISBLANK(H281),"",IFERROR(VLOOKUP(B281,'Np PL4 Stock'!$A:$D,4,FALSE),""))</f>
        <v>45772</v>
      </c>
      <c r="K281" s="61">
        <f>IF(ISBLANK(H281),"",SUMIF('Np PL4 Stock'!$A:$A,B281,'Np PL4 Stock'!$N:$N))</f>
        <v>1</v>
      </c>
      <c r="L281" s="62">
        <f>IF(ISBLANK(H281),"",VLOOKUP(LEFT(B281,5),Unit!A:B,2,FALSE))</f>
        <v>16</v>
      </c>
      <c r="M281" s="63" t="str">
        <f>IF(ISBLANK(H281),"",IFERROR(VLOOKUP(B281,'Np PL4 Stock'!$A:$T,20,FALSE),""))</f>
        <v>V1-MB1</v>
      </c>
      <c r="N281" s="63" t="str">
        <f>IF(ISBLANK(H281),"",IFERROR(VLOOKUP(B281,'Np PL4 Stock'!$A:$U,21,FALSE),""))</f>
        <v>SIS</v>
      </c>
      <c r="O281" s="62">
        <f t="shared" si="43"/>
        <v>62.5</v>
      </c>
      <c r="P281" s="62">
        <f t="shared" si="44"/>
        <v>0</v>
      </c>
      <c r="Q281" s="67">
        <f t="shared" si="45"/>
        <v>3.84e-7</v>
      </c>
      <c r="R281" s="67">
        <f t="shared" si="46"/>
        <v>1.0471e-6</v>
      </c>
      <c r="S281" s="64">
        <v>14</v>
      </c>
      <c r="T281" s="68">
        <v>7.695</v>
      </c>
      <c r="U281" s="68">
        <v>6.046</v>
      </c>
      <c r="V281" s="69">
        <v>89.744</v>
      </c>
      <c r="W281" s="59">
        <v>385</v>
      </c>
      <c r="X281" s="71">
        <v>93</v>
      </c>
      <c r="Y281" s="59">
        <v>100</v>
      </c>
      <c r="Z281" s="59">
        <v>84</v>
      </c>
      <c r="AA281" s="59">
        <v>0</v>
      </c>
      <c r="AB281" s="59">
        <v>0</v>
      </c>
      <c r="AC281" s="59">
        <v>0</v>
      </c>
      <c r="AD281" s="59">
        <v>0</v>
      </c>
      <c r="AE281" s="59">
        <v>100</v>
      </c>
      <c r="AF281" s="73" t="s">
        <v>38</v>
      </c>
      <c r="AG281" s="73">
        <v>51000</v>
      </c>
      <c r="AH281" s="73" t="s">
        <v>38</v>
      </c>
      <c r="AI281" s="73" t="s">
        <v>38</v>
      </c>
      <c r="AJ281" s="73" t="s">
        <v>38</v>
      </c>
      <c r="AK281" s="73" t="s">
        <v>32</v>
      </c>
      <c r="AL281" s="77" t="str">
        <f>IF(ISBLANK(S281),"",IF(AJ281="Fail","Fail",IF(E281="PL4",IF(AND(T281&gt;STD_01122025!$D$3,U281&lt;STD_01122025!$D$4,OR(AF281="ND",AF281&lt;STD_01122025!$D$7),AH281="ND"),"Pass","Fail"),IF(E281="PL12",IF(AND(S281&lt;STD_01122025!$F$2,T281&gt;STD_01122025!$F$3,U281&lt;STD_01122025!$F$4,V281&gt;STD_01122025!$F$5,X281&gt;STD_01122025!$F$6,OR(AF281="ND",AF281&lt;STD_01122025!$F$7),AH281="ND"),"Pass","Fail"),IF(E281="SuperPL",IF(AND(T281&gt;STD_01122025!$H$3,U281&lt;STD_01122025!$H$4,V281&gt;STD_01122025!$H$5,X281&gt;STD_01122025!$H$6,OR(AF281="ND",AF281&lt;STD_01122025!$H$7),AH281="ND"),"Pass","Fail"),IF(E281="Flight",IF(AND(T281&gt;STD_01122025!$J$3,U281&lt;STD_01122025!$J$4,X281&gt;STD_01122025!$J$6,OR(AF281="ND",AF281&lt;STD_01122025!$J$7),AH281="ND"),"Pass","Fail"),""))))))</f>
        <v>Pass</v>
      </c>
      <c r="AM281" s="62">
        <f>IF(ISBLANK(B281),"",IFERROR(IF(VLOOKUP(B281,'Np PL4 Stock'!$A:$J,10,FALSE)="Np4",D281-VLOOKUP(B281,'Np PL4 Stock'!$A:$E,5,FALSE),D281-VLOOKUP(B281,'Np PL4 Stock'!$A:$E,5,FALSE)-1),""))</f>
        <v>16</v>
      </c>
      <c r="AN281" s="68">
        <v>8.357</v>
      </c>
      <c r="AO281" s="68">
        <v>8.343</v>
      </c>
      <c r="AP281" s="69">
        <v>98.75</v>
      </c>
      <c r="AQ281" s="64">
        <v>267</v>
      </c>
      <c r="AR281" s="64">
        <v>97</v>
      </c>
      <c r="AS281" s="59">
        <v>100</v>
      </c>
      <c r="AT281" s="73" t="s">
        <v>38</v>
      </c>
      <c r="AU281" s="73">
        <v>65000</v>
      </c>
      <c r="AV281" s="73" t="s">
        <v>38</v>
      </c>
      <c r="AW281" s="73" t="s">
        <v>38</v>
      </c>
      <c r="AX281" s="73" t="s">
        <v>32</v>
      </c>
      <c r="AY281" s="59">
        <v>0</v>
      </c>
      <c r="AZ281" s="59">
        <v>0</v>
      </c>
      <c r="BA281" s="59">
        <v>0</v>
      </c>
      <c r="BB281" s="59">
        <v>0</v>
      </c>
      <c r="BC281" s="59">
        <v>0</v>
      </c>
      <c r="BD281" s="59">
        <v>0</v>
      </c>
      <c r="BE281" s="84" t="s">
        <v>38</v>
      </c>
      <c r="BF281" s="84" t="s">
        <v>38</v>
      </c>
      <c r="BG281" s="84" t="s">
        <v>38</v>
      </c>
      <c r="BH281" s="84" t="s">
        <v>38</v>
      </c>
      <c r="BI281" s="85" t="s">
        <v>650</v>
      </c>
      <c r="BJ281" s="86" t="s">
        <v>222</v>
      </c>
      <c r="BK281" s="64" t="s">
        <v>575</v>
      </c>
      <c r="BL281" s="86" t="s">
        <v>177</v>
      </c>
      <c r="BM281" s="86" t="s">
        <v>178</v>
      </c>
      <c r="BN281" s="86"/>
      <c r="BO281" s="59">
        <v>5</v>
      </c>
      <c r="BP281" s="69">
        <v>256104305100064</v>
      </c>
      <c r="BQ281" s="92">
        <v>0</v>
      </c>
      <c r="BR281" s="93">
        <v>0</v>
      </c>
      <c r="BS281" s="94">
        <f t="shared" si="49"/>
        <v>0</v>
      </c>
      <c r="BT281" s="95">
        <v>0.458</v>
      </c>
      <c r="BU281" s="101">
        <f t="shared" si="50"/>
        <v>0.458</v>
      </c>
      <c r="BV281" s="102">
        <f t="shared" si="47"/>
        <v>3.74531835205992</v>
      </c>
      <c r="BW281" s="103">
        <v>1040</v>
      </c>
      <c r="BX281" s="104">
        <f t="shared" si="48"/>
        <v>0.00171535580524345</v>
      </c>
      <c r="BY281" s="105">
        <v>1000</v>
      </c>
      <c r="BZ281" s="103" t="s">
        <v>32</v>
      </c>
      <c r="CA281" s="106" t="s">
        <v>189</v>
      </c>
      <c r="CB281" s="107" t="s">
        <v>169</v>
      </c>
      <c r="CC281" s="112" t="s">
        <v>170</v>
      </c>
      <c r="CD281" s="106" t="s">
        <v>651</v>
      </c>
      <c r="CE281" s="103" t="s">
        <v>192</v>
      </c>
      <c r="CF281" s="524" t="s">
        <v>652</v>
      </c>
      <c r="CG281" s="116">
        <v>2000028959</v>
      </c>
      <c r="CH281" s="128"/>
    </row>
    <row r="282" spans="1:85">
      <c r="A282" s="53" t="str">
        <f t="shared" si="41"/>
        <v>A1-02-04-45788</v>
      </c>
      <c r="B282" s="47" t="str">
        <f t="shared" si="42"/>
        <v>A1-02-04</v>
      </c>
      <c r="C282" s="48" t="s">
        <v>43</v>
      </c>
      <c r="D282" s="49">
        <v>45788</v>
      </c>
      <c r="E282" s="50" t="s">
        <v>14</v>
      </c>
      <c r="F282" s="51" t="s">
        <v>15</v>
      </c>
      <c r="G282" s="59">
        <v>4</v>
      </c>
      <c r="H282" s="51" t="s">
        <v>144</v>
      </c>
      <c r="I282" s="59">
        <v>2</v>
      </c>
      <c r="J282" s="60">
        <f>IF(ISBLANK(H282),"",IFERROR(VLOOKUP(B282,'Np PL4 Stock'!$A:$D,4,FALSE),""))</f>
        <v>45772</v>
      </c>
      <c r="K282" s="61">
        <f>IF(ISBLANK(H282),"",SUMIF('Np PL4 Stock'!$A:$A,B282,'Np PL4 Stock'!$N:$N))</f>
        <v>1</v>
      </c>
      <c r="L282" s="62">
        <f>IF(ISBLANK(H282),"",VLOOKUP(LEFT(B282,5),Unit!A:B,2,FALSE))</f>
        <v>16</v>
      </c>
      <c r="M282" s="63" t="str">
        <f>IF(ISBLANK(H282),"",IFERROR(VLOOKUP(B282,'Np PL4 Stock'!$A:$T,20,FALSE),""))</f>
        <v>V1-MB1</v>
      </c>
      <c r="N282" s="63" t="str">
        <f>IF(ISBLANK(H282),"",IFERROR(VLOOKUP(B282,'Np PL4 Stock'!$A:$U,21,FALSE),""))</f>
        <v>SIS</v>
      </c>
      <c r="O282" s="62">
        <f t="shared" si="43"/>
        <v>62.5</v>
      </c>
      <c r="P282" s="62">
        <f t="shared" si="44"/>
        <v>2.625e-5</v>
      </c>
      <c r="Q282" s="67">
        <f t="shared" si="45"/>
        <v>1.104e-6</v>
      </c>
      <c r="R282" s="67">
        <f t="shared" si="46"/>
        <v>1.58833333333333e-6</v>
      </c>
      <c r="S282" s="64">
        <v>14</v>
      </c>
      <c r="T282" s="68">
        <v>7.51</v>
      </c>
      <c r="U282" s="68">
        <v>7.004</v>
      </c>
      <c r="V282" s="69">
        <v>84.536</v>
      </c>
      <c r="W282" s="59">
        <v>422</v>
      </c>
      <c r="X282" s="71">
        <v>92</v>
      </c>
      <c r="Y282" s="59">
        <v>100</v>
      </c>
      <c r="Z282" s="59">
        <v>84</v>
      </c>
      <c r="AA282" s="59">
        <v>0</v>
      </c>
      <c r="AB282" s="59">
        <v>0</v>
      </c>
      <c r="AC282" s="59">
        <v>0</v>
      </c>
      <c r="AD282" s="59">
        <v>0</v>
      </c>
      <c r="AE282" s="59">
        <v>100</v>
      </c>
      <c r="AF282" s="73" t="s">
        <v>38</v>
      </c>
      <c r="AG282" s="73">
        <v>59500</v>
      </c>
      <c r="AH282" s="73" t="s">
        <v>38</v>
      </c>
      <c r="AI282" s="73" t="s">
        <v>38</v>
      </c>
      <c r="AJ282" s="73" t="s">
        <v>38</v>
      </c>
      <c r="AK282" s="73" t="s">
        <v>32</v>
      </c>
      <c r="AL282" s="77" t="str">
        <f>IF(ISBLANK(S282),"",IF(AJ282="Fail","Fail",IF(E282="PL4",IF(AND(T282&gt;STD_01122025!$D$3,U282&lt;STD_01122025!$D$4,OR(AF282="ND",AF282&lt;STD_01122025!$D$7),AH282="ND"),"Pass","Fail"),IF(E282="PL12",IF(AND(S282&lt;STD_01122025!$F$2,T282&gt;STD_01122025!$F$3,U282&lt;STD_01122025!$F$4,V282&gt;STD_01122025!$F$5,X282&gt;STD_01122025!$F$6,OR(AF282="ND",AF282&lt;STD_01122025!$F$7),AH282="ND"),"Pass","Fail"),IF(E282="SuperPL",IF(AND(T282&gt;STD_01122025!$H$3,U282&lt;STD_01122025!$H$4,V282&gt;STD_01122025!$H$5,X282&gt;STD_01122025!$H$6,OR(AF282="ND",AF282&lt;STD_01122025!$H$7),AH282="ND"),"Pass","Fail"),IF(E282="Flight",IF(AND(T282&gt;STD_01122025!$J$3,U282&lt;STD_01122025!$J$4,X282&gt;STD_01122025!$J$6,OR(AF282="ND",AF282&lt;STD_01122025!$J$7),AH282="ND"),"Pass","Fail"),""))))))</f>
        <v>Pass</v>
      </c>
      <c r="AM282" s="62">
        <f>IF(ISBLANK(B282),"",IFERROR(IF(VLOOKUP(B282,'Np PL4 Stock'!$A:$J,10,FALSE)="Np4",D282-VLOOKUP(B282,'Np PL4 Stock'!$A:$E,5,FALSE),D282-VLOOKUP(B282,'Np PL4 Stock'!$A:$E,5,FALSE)-1),""))</f>
        <v>16</v>
      </c>
      <c r="AN282" s="68">
        <v>8.205</v>
      </c>
      <c r="AO282" s="68">
        <v>8.053</v>
      </c>
      <c r="AP282" s="69">
        <v>94.595</v>
      </c>
      <c r="AQ282" s="64">
        <v>288</v>
      </c>
      <c r="AR282" s="64">
        <v>95</v>
      </c>
      <c r="AS282" s="59">
        <v>100</v>
      </c>
      <c r="AT282" s="73" t="s">
        <v>38</v>
      </c>
      <c r="AU282" s="73">
        <v>62500</v>
      </c>
      <c r="AV282" s="73" t="s">
        <v>38</v>
      </c>
      <c r="AW282" s="73" t="s">
        <v>38</v>
      </c>
      <c r="AX282" s="73" t="s">
        <v>32</v>
      </c>
      <c r="AY282" s="59">
        <v>0</v>
      </c>
      <c r="AZ282" s="59">
        <v>0</v>
      </c>
      <c r="BA282" s="59">
        <v>0</v>
      </c>
      <c r="BB282" s="59">
        <v>0</v>
      </c>
      <c r="BC282" s="59">
        <v>0</v>
      </c>
      <c r="BD282" s="59">
        <v>0</v>
      </c>
      <c r="BE282" s="84" t="s">
        <v>38</v>
      </c>
      <c r="BF282" s="84" t="s">
        <v>38</v>
      </c>
      <c r="BG282" s="84" t="s">
        <v>38</v>
      </c>
      <c r="BH282" s="84" t="s">
        <v>38</v>
      </c>
      <c r="BI282" s="85" t="s">
        <v>653</v>
      </c>
      <c r="BJ282" s="86" t="s">
        <v>271</v>
      </c>
      <c r="BK282" s="64" t="s">
        <v>642</v>
      </c>
      <c r="BL282" s="86" t="s">
        <v>196</v>
      </c>
      <c r="BM282" s="86" t="s">
        <v>178</v>
      </c>
      <c r="BN282" s="86"/>
      <c r="BO282" s="69">
        <v>5</v>
      </c>
      <c r="BP282" s="522" t="s">
        <v>654</v>
      </c>
      <c r="BQ282" s="92">
        <v>0.35</v>
      </c>
      <c r="BR282" s="93">
        <v>0.07</v>
      </c>
      <c r="BS282" s="94">
        <f t="shared" si="49"/>
        <v>0.42</v>
      </c>
      <c r="BT282" s="95">
        <v>0.1608</v>
      </c>
      <c r="BU282" s="101">
        <f t="shared" si="50"/>
        <v>0.5808</v>
      </c>
      <c r="BV282" s="102">
        <f t="shared" si="47"/>
        <v>3.47222222222222</v>
      </c>
      <c r="BW282" s="103">
        <v>420</v>
      </c>
      <c r="BX282" s="104">
        <f t="shared" si="48"/>
        <v>0.00201666666666667</v>
      </c>
      <c r="BY282" s="105">
        <v>1000</v>
      </c>
      <c r="BZ282" s="103" t="s">
        <v>32</v>
      </c>
      <c r="CA282" s="106" t="s">
        <v>189</v>
      </c>
      <c r="CB282" s="107" t="s">
        <v>148</v>
      </c>
      <c r="CC282" s="112" t="s">
        <v>149</v>
      </c>
      <c r="CD282" s="106"/>
      <c r="CE282" s="103" t="s">
        <v>192</v>
      </c>
      <c r="CF282" s="113"/>
      <c r="CG282" s="116">
        <v>2000011456</v>
      </c>
    </row>
    <row r="283" spans="1:85">
      <c r="A283" s="53" t="str">
        <f t="shared" si="41"/>
        <v>A1-04-04-45789</v>
      </c>
      <c r="B283" s="47" t="str">
        <f t="shared" si="42"/>
        <v>A1-04-04</v>
      </c>
      <c r="C283" s="48" t="s">
        <v>43</v>
      </c>
      <c r="D283" s="49">
        <v>45789</v>
      </c>
      <c r="E283" s="50" t="s">
        <v>14</v>
      </c>
      <c r="F283" s="51" t="s">
        <v>15</v>
      </c>
      <c r="G283" s="59">
        <v>4</v>
      </c>
      <c r="H283" s="51" t="s">
        <v>144</v>
      </c>
      <c r="I283" s="59">
        <v>4</v>
      </c>
      <c r="J283" s="60">
        <f>IF(ISBLANK(H283),"",IFERROR(VLOOKUP(B283,'Np PL4 Stock'!$A:$D,4,FALSE),""))</f>
        <v>45773</v>
      </c>
      <c r="K283" s="61">
        <f>IF(ISBLANK(H283),"",SUMIF('Np PL4 Stock'!$A:$A,B283,'Np PL4 Stock'!$N:$N))</f>
        <v>1</v>
      </c>
      <c r="L283" s="62">
        <f>IF(ISBLANK(H283),"",VLOOKUP(LEFT(B283,5),Unit!A:B,2,FALSE))</f>
        <v>16</v>
      </c>
      <c r="M283" s="63" t="str">
        <f>IF(ISBLANK(H283),"",IFERROR(VLOOKUP(B283,'Np PL4 Stock'!$A:$T,20,FALSE),""))</f>
        <v>V1-MB1</v>
      </c>
      <c r="N283" s="63" t="str">
        <f>IF(ISBLANK(H283),"",IFERROR(VLOOKUP(B283,'Np PL4 Stock'!$A:$U,21,FALSE),""))</f>
        <v>SIS</v>
      </c>
      <c r="O283" s="62">
        <f t="shared" si="43"/>
        <v>62.5</v>
      </c>
      <c r="P283" s="62">
        <f t="shared" si="44"/>
        <v>6.046875e-5</v>
      </c>
      <c r="Q283" s="67">
        <f t="shared" si="45"/>
        <v>9.675e-7</v>
      </c>
      <c r="R283" s="67">
        <f t="shared" si="46"/>
        <v>1.4586e-6</v>
      </c>
      <c r="S283" s="64">
        <v>13</v>
      </c>
      <c r="T283" s="68">
        <v>7.506</v>
      </c>
      <c r="U283" s="68">
        <v>6.307</v>
      </c>
      <c r="V283" s="69">
        <v>85.333</v>
      </c>
      <c r="W283" s="59">
        <v>424</v>
      </c>
      <c r="X283" s="71">
        <v>93</v>
      </c>
      <c r="Y283" s="59">
        <v>100</v>
      </c>
      <c r="Z283" s="59">
        <v>80</v>
      </c>
      <c r="AA283" s="59">
        <v>0</v>
      </c>
      <c r="AB283" s="59">
        <v>0</v>
      </c>
      <c r="AC283" s="59">
        <v>0</v>
      </c>
      <c r="AD283" s="59">
        <v>0</v>
      </c>
      <c r="AE283" s="59">
        <v>100</v>
      </c>
      <c r="AF283" s="73" t="s">
        <v>38</v>
      </c>
      <c r="AG283" s="73">
        <v>73000</v>
      </c>
      <c r="AH283" s="73" t="s">
        <v>38</v>
      </c>
      <c r="AI283" s="73" t="s">
        <v>38</v>
      </c>
      <c r="AJ283" s="73" t="s">
        <v>38</v>
      </c>
      <c r="AK283" s="73" t="s">
        <v>32</v>
      </c>
      <c r="AL283" s="77" t="str">
        <f>IF(ISBLANK(S283),"",IF(AJ283="Fail","Fail",IF(E283="PL4",IF(AND(T283&gt;STD_01122025!$D$3,U283&lt;STD_01122025!$D$4,OR(AF283="ND",AF283&lt;STD_01122025!$D$7),AH283="ND"),"Pass","Fail"),IF(E283="PL12",IF(AND(S283&lt;STD_01122025!$F$2,T283&gt;STD_01122025!$F$3,U283&lt;STD_01122025!$F$4,V283&gt;STD_01122025!$F$5,X283&gt;STD_01122025!$F$6,OR(AF283="ND",AF283&lt;STD_01122025!$F$7),AH283="ND"),"Pass","Fail"),IF(E283="SuperPL",IF(AND(T283&gt;STD_01122025!$H$3,U283&lt;STD_01122025!$H$4,V283&gt;STD_01122025!$H$5,X283&gt;STD_01122025!$H$6,OR(AF283="ND",AF283&lt;STD_01122025!$H$7),AH283="ND"),"Pass","Fail"),IF(E283="Flight",IF(AND(T283&gt;STD_01122025!$J$3,U283&lt;STD_01122025!$J$4,X283&gt;STD_01122025!$J$6,OR(AF283="ND",AF283&lt;STD_01122025!$J$7),AH283="ND"),"Pass","Fail"),""))))))</f>
        <v>Pass</v>
      </c>
      <c r="AM283" s="62">
        <f>IF(ISBLANK(B283),"",IFERROR(IF(VLOOKUP(B283,'Np PL4 Stock'!$A:$J,10,FALSE)="Np4",D283-VLOOKUP(B283,'Np PL4 Stock'!$A:$E,5,FALSE),D283-VLOOKUP(B283,'Np PL4 Stock'!$A:$E,5,FALSE)-1),""))</f>
        <v>16</v>
      </c>
      <c r="AN283" s="68">
        <v>8.555</v>
      </c>
      <c r="AO283" s="68">
        <v>7.754</v>
      </c>
      <c r="AP283" s="69">
        <v>100</v>
      </c>
      <c r="AQ283" s="64">
        <v>249</v>
      </c>
      <c r="AR283" s="64">
        <v>98</v>
      </c>
      <c r="AS283" s="59">
        <v>100</v>
      </c>
      <c r="AT283" s="73" t="s">
        <v>38</v>
      </c>
      <c r="AU283" s="73">
        <v>62000</v>
      </c>
      <c r="AV283" s="73" t="s">
        <v>38</v>
      </c>
      <c r="AW283" s="73" t="s">
        <v>38</v>
      </c>
      <c r="AX283" s="73" t="s">
        <v>32</v>
      </c>
      <c r="AY283" s="59">
        <v>0</v>
      </c>
      <c r="AZ283" s="59">
        <v>0</v>
      </c>
      <c r="BA283" s="59">
        <v>0</v>
      </c>
      <c r="BB283" s="59">
        <v>0</v>
      </c>
      <c r="BC283" s="59">
        <v>0</v>
      </c>
      <c r="BD283" s="59">
        <v>0</v>
      </c>
      <c r="BE283" s="84" t="s">
        <v>38</v>
      </c>
      <c r="BF283" s="84" t="s">
        <v>38</v>
      </c>
      <c r="BG283" s="84" t="s">
        <v>38</v>
      </c>
      <c r="BH283" s="84" t="s">
        <v>38</v>
      </c>
      <c r="BI283" s="85" t="s">
        <v>502</v>
      </c>
      <c r="BJ283" s="86" t="s">
        <v>258</v>
      </c>
      <c r="BK283" s="64" t="s">
        <v>488</v>
      </c>
      <c r="BL283" s="86" t="s">
        <v>155</v>
      </c>
      <c r="BM283" s="86" t="s">
        <v>178</v>
      </c>
      <c r="BN283" s="86"/>
      <c r="BO283" s="69">
        <v>6</v>
      </c>
      <c r="BP283" s="522" t="s">
        <v>655</v>
      </c>
      <c r="BQ283" s="92">
        <v>0.80625</v>
      </c>
      <c r="BR283" s="93">
        <v>0.16125</v>
      </c>
      <c r="BS283" s="94">
        <f t="shared" si="49"/>
        <v>0.9675</v>
      </c>
      <c r="BT283" s="95">
        <v>0.4911</v>
      </c>
      <c r="BU283" s="101">
        <f t="shared" si="50"/>
        <v>1.4586</v>
      </c>
      <c r="BV283" s="102">
        <f t="shared" si="47"/>
        <v>4.01606425702811</v>
      </c>
      <c r="BW283" s="103">
        <v>1075</v>
      </c>
      <c r="BX283" s="104">
        <f t="shared" si="48"/>
        <v>0.0058578313253012</v>
      </c>
      <c r="BY283" s="105">
        <v>900</v>
      </c>
      <c r="BZ283" s="103" t="s">
        <v>32</v>
      </c>
      <c r="CA283" s="106" t="s">
        <v>189</v>
      </c>
      <c r="CB283" s="107" t="s">
        <v>148</v>
      </c>
      <c r="CC283" s="112" t="s">
        <v>149</v>
      </c>
      <c r="CD283" s="106"/>
      <c r="CE283" s="103" t="s">
        <v>192</v>
      </c>
      <c r="CF283" s="113"/>
      <c r="CG283" s="115">
        <v>2000017941</v>
      </c>
    </row>
    <row r="284" spans="1:85">
      <c r="A284" s="53" t="str">
        <f t="shared" si="41"/>
        <v>A1-05-04-45789</v>
      </c>
      <c r="B284" s="47" t="str">
        <f t="shared" si="42"/>
        <v>A1-05-04</v>
      </c>
      <c r="C284" s="48" t="s">
        <v>43</v>
      </c>
      <c r="D284" s="49">
        <v>45789</v>
      </c>
      <c r="E284" s="50" t="s">
        <v>14</v>
      </c>
      <c r="F284" s="51" t="s">
        <v>15</v>
      </c>
      <c r="G284" s="59">
        <v>4</v>
      </c>
      <c r="H284" s="51" t="s">
        <v>144</v>
      </c>
      <c r="I284" s="59">
        <v>5</v>
      </c>
      <c r="J284" s="60">
        <f>IF(ISBLANK(H284),"",IFERROR(VLOOKUP(B284,'Np PL4 Stock'!$A:$D,4,FALSE),""))</f>
        <v>45774</v>
      </c>
      <c r="K284" s="61">
        <f>IF(ISBLANK(H284),"",SUMIF('Np PL4 Stock'!$A:$A,B284,'Np PL4 Stock'!$N:$N))</f>
        <v>1</v>
      </c>
      <c r="L284" s="62">
        <f>IF(ISBLANK(H284),"",VLOOKUP(LEFT(B284,5),Unit!A:B,2,FALSE))</f>
        <v>16</v>
      </c>
      <c r="M284" s="63" t="str">
        <f>IF(ISBLANK(H284),"",IFERROR(VLOOKUP(B284,'Np PL4 Stock'!$A:$T,20,FALSE),""))</f>
        <v>V1-MB1</v>
      </c>
      <c r="N284" s="63" t="str">
        <f>IF(ISBLANK(H284),"",IFERROR(VLOOKUP(B284,'Np PL4 Stock'!$A:$U,21,FALSE),""))</f>
        <v>SIS</v>
      </c>
      <c r="O284" s="62">
        <f t="shared" si="43"/>
        <v>62.5</v>
      </c>
      <c r="P284" s="62">
        <f t="shared" si="44"/>
        <v>4.5e-5</v>
      </c>
      <c r="Q284" s="67">
        <f t="shared" si="45"/>
        <v>1.2200004e-6</v>
      </c>
      <c r="R284" s="67">
        <f t="shared" si="46"/>
        <v>1.757589452e-6</v>
      </c>
      <c r="S284" s="64">
        <v>14</v>
      </c>
      <c r="T284" s="68">
        <v>7.501</v>
      </c>
      <c r="U284" s="68">
        <v>7.48</v>
      </c>
      <c r="V284" s="69">
        <v>81</v>
      </c>
      <c r="W284" s="59">
        <v>431</v>
      </c>
      <c r="X284" s="71">
        <v>94</v>
      </c>
      <c r="Y284" s="59">
        <v>100</v>
      </c>
      <c r="Z284" s="59">
        <v>84</v>
      </c>
      <c r="AA284" s="59">
        <v>0</v>
      </c>
      <c r="AB284" s="59">
        <v>0</v>
      </c>
      <c r="AC284" s="59">
        <v>0</v>
      </c>
      <c r="AD284" s="59">
        <v>0</v>
      </c>
      <c r="AE284" s="59">
        <v>100</v>
      </c>
      <c r="AF284" s="73" t="s">
        <v>38</v>
      </c>
      <c r="AG284" s="73">
        <v>71500</v>
      </c>
      <c r="AH284" s="73" t="s">
        <v>38</v>
      </c>
      <c r="AI284" s="73" t="s">
        <v>38</v>
      </c>
      <c r="AJ284" s="73" t="s">
        <v>38</v>
      </c>
      <c r="AK284" s="73" t="s">
        <v>32</v>
      </c>
      <c r="AL284" s="77" t="str">
        <f>IF(ISBLANK(S284),"",IF(AJ284="Fail","Fail",IF(E284="PL4",IF(AND(T284&gt;STD_01122025!$D$3,U284&lt;STD_01122025!$D$4,OR(AF284="ND",AF284&lt;STD_01122025!$D$7),AH284="ND"),"Pass","Fail"),IF(E284="PL12",IF(AND(S284&lt;STD_01122025!$F$2,T284&gt;STD_01122025!$F$3,U284&lt;STD_01122025!$F$4,V284&gt;STD_01122025!$F$5,X284&gt;STD_01122025!$F$6,OR(AF284="ND",AF284&lt;STD_01122025!$F$7),AH284="ND"),"Pass","Fail"),IF(E284="SuperPL",IF(AND(T284&gt;STD_01122025!$H$3,U284&lt;STD_01122025!$H$4,V284&gt;STD_01122025!$H$5,X284&gt;STD_01122025!$H$6,OR(AF284="ND",AF284&lt;STD_01122025!$H$7),AH284="ND"),"Pass","Fail"),IF(E284="Flight",IF(AND(T284&gt;STD_01122025!$J$3,U284&lt;STD_01122025!$J$4,X284&gt;STD_01122025!$J$6,OR(AF284="ND",AF284&lt;STD_01122025!$J$7),AH284="ND"),"Pass","Fail"),""))))))</f>
        <v>Pass</v>
      </c>
      <c r="AM284" s="62">
        <f>IF(ISBLANK(B284),"",IFERROR(IF(VLOOKUP(B284,'Np PL4 Stock'!$A:$J,10,FALSE)="Np4",D284-VLOOKUP(B284,'Np PL4 Stock'!$A:$E,5,FALSE),D284-VLOOKUP(B284,'Np PL4 Stock'!$A:$E,5,FALSE)-1),""))</f>
        <v>15</v>
      </c>
      <c r="AN284" s="68">
        <v>8.005</v>
      </c>
      <c r="AO284" s="68">
        <v>7.884</v>
      </c>
      <c r="AP284" s="69">
        <v>97.368</v>
      </c>
      <c r="AQ284" s="64">
        <v>323</v>
      </c>
      <c r="AR284" s="64">
        <v>96</v>
      </c>
      <c r="AS284" s="59">
        <v>100</v>
      </c>
      <c r="AT284" s="73" t="s">
        <v>38</v>
      </c>
      <c r="AU284" s="73">
        <v>70000</v>
      </c>
      <c r="AV284" s="73" t="s">
        <v>38</v>
      </c>
      <c r="AW284" s="73" t="s">
        <v>38</v>
      </c>
      <c r="AX284" s="73" t="s">
        <v>32</v>
      </c>
      <c r="AY284" s="59">
        <v>0</v>
      </c>
      <c r="AZ284" s="59">
        <v>0</v>
      </c>
      <c r="BA284" s="59">
        <v>0</v>
      </c>
      <c r="BB284" s="59">
        <v>0</v>
      </c>
      <c r="BC284" s="59">
        <v>0</v>
      </c>
      <c r="BD284" s="59">
        <v>0</v>
      </c>
      <c r="BE284" s="84" t="s">
        <v>38</v>
      </c>
      <c r="BF284" s="84" t="s">
        <v>38</v>
      </c>
      <c r="BG284" s="84" t="s">
        <v>38</v>
      </c>
      <c r="BH284" s="84" t="s">
        <v>38</v>
      </c>
      <c r="BI284" s="85" t="s">
        <v>502</v>
      </c>
      <c r="BJ284" s="86" t="s">
        <v>258</v>
      </c>
      <c r="BK284" s="64" t="s">
        <v>488</v>
      </c>
      <c r="BL284" s="86" t="s">
        <v>155</v>
      </c>
      <c r="BM284" s="86" t="s">
        <v>178</v>
      </c>
      <c r="BN284" s="86"/>
      <c r="BO284" s="69">
        <v>10</v>
      </c>
      <c r="BP284" s="522" t="s">
        <v>655</v>
      </c>
      <c r="BQ284" s="92">
        <v>0.6</v>
      </c>
      <c r="BR284" s="93">
        <v>0.12</v>
      </c>
      <c r="BS284" s="94">
        <f t="shared" si="49"/>
        <v>0.72</v>
      </c>
      <c r="BT284" s="95">
        <v>0.3337</v>
      </c>
      <c r="BU284" s="101">
        <f t="shared" si="50"/>
        <v>1.0537</v>
      </c>
      <c r="BV284" s="102">
        <f t="shared" si="47"/>
        <v>3.09597523219814</v>
      </c>
      <c r="BW284" s="103">
        <v>800</v>
      </c>
      <c r="BX284" s="104">
        <f t="shared" si="48"/>
        <v>0.00326222910216718</v>
      </c>
      <c r="BY284" s="105">
        <v>900</v>
      </c>
      <c r="BZ284" s="103" t="s">
        <v>32</v>
      </c>
      <c r="CA284" s="106" t="s">
        <v>189</v>
      </c>
      <c r="CB284" s="107" t="s">
        <v>148</v>
      </c>
      <c r="CC284" s="112" t="s">
        <v>149</v>
      </c>
      <c r="CD284" s="106"/>
      <c r="CE284" s="103" t="s">
        <v>192</v>
      </c>
      <c r="CF284" s="113"/>
      <c r="CG284" s="116">
        <v>2000017941</v>
      </c>
    </row>
    <row r="285" spans="1:85">
      <c r="A285" s="53" t="str">
        <f t="shared" si="41"/>
        <v>A1-05-04-45790</v>
      </c>
      <c r="B285" s="47" t="str">
        <f t="shared" si="42"/>
        <v>A1-05-04</v>
      </c>
      <c r="C285" s="48" t="s">
        <v>43</v>
      </c>
      <c r="D285" s="49">
        <v>45790</v>
      </c>
      <c r="E285" s="50" t="s">
        <v>14</v>
      </c>
      <c r="F285" s="51" t="s">
        <v>15</v>
      </c>
      <c r="G285" s="59">
        <v>4</v>
      </c>
      <c r="H285" s="51" t="s">
        <v>144</v>
      </c>
      <c r="I285" s="59">
        <v>5</v>
      </c>
      <c r="J285" s="60">
        <f>IF(ISBLANK(H285),"",IFERROR(VLOOKUP(B285,'Np PL4 Stock'!$A:$D,4,FALSE),""))</f>
        <v>45774</v>
      </c>
      <c r="K285" s="61">
        <f>IF(ISBLANK(H285),"",SUMIF('Np PL4 Stock'!$A:$A,B285,'Np PL4 Stock'!$N:$N))</f>
        <v>1</v>
      </c>
      <c r="L285" s="62">
        <f>IF(ISBLANK(H285),"",VLOOKUP(LEFT(B285,5),Unit!A:B,2,FALSE))</f>
        <v>16</v>
      </c>
      <c r="M285" s="63" t="str">
        <f>IF(ISBLANK(H285),"",IFERROR(VLOOKUP(B285,'Np PL4 Stock'!$A:$T,20,FALSE),""))</f>
        <v>V1-MB1</v>
      </c>
      <c r="N285" s="63" t="str">
        <f>IF(ISBLANK(H285),"",IFERROR(VLOOKUP(B285,'Np PL4 Stock'!$A:$U,21,FALSE),""))</f>
        <v>SIS</v>
      </c>
      <c r="O285" s="62">
        <f t="shared" si="43"/>
        <v>62.5</v>
      </c>
      <c r="P285" s="62">
        <f t="shared" si="44"/>
        <v>3.1250025e-5</v>
      </c>
      <c r="Q285" s="67">
        <f t="shared" si="45"/>
        <v>1.2200004e-6</v>
      </c>
      <c r="R285" s="67">
        <f t="shared" si="46"/>
        <v>1.757589452e-6</v>
      </c>
      <c r="S285" s="64">
        <v>14</v>
      </c>
      <c r="T285" s="68">
        <v>7.501</v>
      </c>
      <c r="U285" s="68">
        <v>7.48</v>
      </c>
      <c r="V285" s="69">
        <v>81</v>
      </c>
      <c r="W285" s="59">
        <v>431</v>
      </c>
      <c r="X285" s="71">
        <v>94</v>
      </c>
      <c r="Y285" s="59">
        <v>100</v>
      </c>
      <c r="Z285" s="59">
        <v>84</v>
      </c>
      <c r="AA285" s="59">
        <v>0</v>
      </c>
      <c r="AB285" s="59">
        <v>0</v>
      </c>
      <c r="AC285" s="59">
        <v>0</v>
      </c>
      <c r="AD285" s="59">
        <v>0</v>
      </c>
      <c r="AE285" s="59">
        <v>100</v>
      </c>
      <c r="AF285" s="73" t="s">
        <v>38</v>
      </c>
      <c r="AG285" s="73">
        <v>71500</v>
      </c>
      <c r="AH285" s="73" t="s">
        <v>38</v>
      </c>
      <c r="AI285" s="73" t="s">
        <v>38</v>
      </c>
      <c r="AJ285" s="73" t="s">
        <v>38</v>
      </c>
      <c r="AK285" s="73" t="s">
        <v>32</v>
      </c>
      <c r="AL285" s="77" t="str">
        <f>IF(ISBLANK(S285),"",IF(AJ285="Fail","Fail",IF(E285="PL4",IF(AND(T285&gt;STD_01122025!$D$3,U285&lt;STD_01122025!$D$4,OR(AF285="ND",AF285&lt;STD_01122025!$D$7),AH285="ND"),"Pass","Fail"),IF(E285="PL12",IF(AND(S285&lt;STD_01122025!$F$2,T285&gt;STD_01122025!$F$3,U285&lt;STD_01122025!$F$4,V285&gt;STD_01122025!$F$5,X285&gt;STD_01122025!$F$6,OR(AF285="ND",AF285&lt;STD_01122025!$F$7),AH285="ND"),"Pass","Fail"),IF(E285="SuperPL",IF(AND(T285&gt;STD_01122025!$H$3,U285&lt;STD_01122025!$H$4,V285&gt;STD_01122025!$H$5,X285&gt;STD_01122025!$H$6,OR(AF285="ND",AF285&lt;STD_01122025!$H$7),AH285="ND"),"Pass","Fail"),IF(E285="Flight",IF(AND(T285&gt;STD_01122025!$J$3,U285&lt;STD_01122025!$J$4,X285&gt;STD_01122025!$J$6,OR(AF285="ND",AF285&lt;STD_01122025!$J$7),AH285="ND"),"Pass","Fail"),""))))))</f>
        <v>Pass</v>
      </c>
      <c r="AM285" s="62">
        <f>IF(ISBLANK(B285),"",IFERROR(IF(VLOOKUP(B285,'Np PL4 Stock'!$A:$J,10,FALSE)="Np4",D285-VLOOKUP(B285,'Np PL4 Stock'!$A:$E,5,FALSE),D285-VLOOKUP(B285,'Np PL4 Stock'!$A:$E,5,FALSE)-1),""))</f>
        <v>16</v>
      </c>
      <c r="AN285" s="68">
        <v>8.245</v>
      </c>
      <c r="AO285" s="68">
        <v>7.688</v>
      </c>
      <c r="AP285" s="69">
        <v>96.552</v>
      </c>
      <c r="AQ285" s="64">
        <v>281</v>
      </c>
      <c r="AR285" s="64">
        <v>97</v>
      </c>
      <c r="AS285" s="59">
        <v>100</v>
      </c>
      <c r="AT285" s="73" t="s">
        <v>38</v>
      </c>
      <c r="AU285" s="73">
        <v>56500</v>
      </c>
      <c r="AV285" s="73" t="s">
        <v>38</v>
      </c>
      <c r="AW285" s="73" t="s">
        <v>38</v>
      </c>
      <c r="AX285" s="73" t="s">
        <v>32</v>
      </c>
      <c r="AY285" s="59">
        <v>0</v>
      </c>
      <c r="AZ285" s="59">
        <v>0</v>
      </c>
      <c r="BA285" s="59">
        <v>0</v>
      </c>
      <c r="BB285" s="59">
        <v>0</v>
      </c>
      <c r="BC285" s="59">
        <v>0</v>
      </c>
      <c r="BD285" s="59">
        <v>0</v>
      </c>
      <c r="BE285" s="84" t="s">
        <v>38</v>
      </c>
      <c r="BF285" s="84" t="s">
        <v>38</v>
      </c>
      <c r="BG285" s="84" t="s">
        <v>38</v>
      </c>
      <c r="BH285" s="84" t="s">
        <v>38</v>
      </c>
      <c r="BI285" s="85" t="s">
        <v>540</v>
      </c>
      <c r="BJ285" s="86" t="s">
        <v>261</v>
      </c>
      <c r="BK285" s="64" t="s">
        <v>495</v>
      </c>
      <c r="BL285" s="86" t="s">
        <v>155</v>
      </c>
      <c r="BM285" s="86" t="s">
        <v>178</v>
      </c>
      <c r="BN285" s="86"/>
      <c r="BO285" s="69">
        <v>9</v>
      </c>
      <c r="BP285" s="522" t="s">
        <v>656</v>
      </c>
      <c r="BQ285" s="92">
        <v>0.416667</v>
      </c>
      <c r="BR285" s="93">
        <v>0.0833334</v>
      </c>
      <c r="BS285" s="94">
        <f t="shared" si="49"/>
        <v>0.5000004</v>
      </c>
      <c r="BT285" s="95">
        <v>0.203889052</v>
      </c>
      <c r="BU285" s="101">
        <f t="shared" si="50"/>
        <v>0.703889452</v>
      </c>
      <c r="BV285" s="102">
        <f t="shared" si="47"/>
        <v>3.55871886120996</v>
      </c>
      <c r="BW285" s="103">
        <v>555.556</v>
      </c>
      <c r="BX285" s="104">
        <f t="shared" si="48"/>
        <v>0.00250494466903915</v>
      </c>
      <c r="BY285" s="105">
        <v>900</v>
      </c>
      <c r="BZ285" s="103" t="s">
        <v>32</v>
      </c>
      <c r="CA285" s="106" t="s">
        <v>189</v>
      </c>
      <c r="CB285" s="107" t="s">
        <v>148</v>
      </c>
      <c r="CC285" s="112" t="s">
        <v>149</v>
      </c>
      <c r="CD285" s="106"/>
      <c r="CE285" s="103" t="s">
        <v>192</v>
      </c>
      <c r="CF285" s="113"/>
      <c r="CG285" s="115">
        <v>2000014261</v>
      </c>
    </row>
    <row r="286" spans="1:85">
      <c r="A286" s="53" t="str">
        <f t="shared" si="41"/>
        <v>A1-06-04-45790</v>
      </c>
      <c r="B286" s="47" t="str">
        <f t="shared" si="42"/>
        <v>A1-06-04</v>
      </c>
      <c r="C286" s="48" t="s">
        <v>43</v>
      </c>
      <c r="D286" s="49">
        <v>45790</v>
      </c>
      <c r="E286" s="50" t="s">
        <v>14</v>
      </c>
      <c r="F286" s="51" t="s">
        <v>15</v>
      </c>
      <c r="G286" s="59">
        <v>4</v>
      </c>
      <c r="H286" s="51" t="s">
        <v>144</v>
      </c>
      <c r="I286" s="59">
        <v>6</v>
      </c>
      <c r="J286" s="60">
        <f>IF(ISBLANK(H286),"",IFERROR(VLOOKUP(B286,'Np PL4 Stock'!$A:$D,4,FALSE),""))</f>
        <v>45774</v>
      </c>
      <c r="K286" s="61">
        <f>IF(ISBLANK(H286),"",SUMIF('Np PL4 Stock'!$A:$A,B286,'Np PL4 Stock'!$N:$N))</f>
        <v>1</v>
      </c>
      <c r="L286" s="62">
        <f>IF(ISBLANK(H286),"",VLOOKUP(LEFT(B286,5),Unit!A:B,2,FALSE))</f>
        <v>16</v>
      </c>
      <c r="M286" s="63" t="str">
        <f>IF(ISBLANK(H286),"",IFERROR(VLOOKUP(B286,'Np PL4 Stock'!$A:$T,20,FALSE),""))</f>
        <v>V1-MB1</v>
      </c>
      <c r="N286" s="63" t="str">
        <f>IF(ISBLANK(H286),"",IFERROR(VLOOKUP(B286,'Np PL4 Stock'!$A:$U,21,FALSE),""))</f>
        <v>SIS</v>
      </c>
      <c r="O286" s="62">
        <f t="shared" si="43"/>
        <v>62.5</v>
      </c>
      <c r="P286" s="62">
        <f t="shared" si="44"/>
        <v>6.2499975e-5</v>
      </c>
      <c r="Q286" s="67">
        <f t="shared" si="45"/>
        <v>9.999996e-7</v>
      </c>
      <c r="R286" s="67">
        <f t="shared" si="46"/>
        <v>1.44578721466667e-6</v>
      </c>
      <c r="S286" s="64">
        <v>15</v>
      </c>
      <c r="T286" s="68">
        <v>7.831</v>
      </c>
      <c r="U286" s="68">
        <v>8.107</v>
      </c>
      <c r="V286" s="69">
        <v>89.333</v>
      </c>
      <c r="W286" s="59">
        <v>363</v>
      </c>
      <c r="X286" s="71">
        <v>93</v>
      </c>
      <c r="Y286" s="59">
        <v>100</v>
      </c>
      <c r="Z286" s="59">
        <v>88</v>
      </c>
      <c r="AA286" s="59">
        <v>0</v>
      </c>
      <c r="AB286" s="59">
        <v>0</v>
      </c>
      <c r="AC286" s="59">
        <v>0</v>
      </c>
      <c r="AD286" s="59">
        <v>0</v>
      </c>
      <c r="AE286" s="59">
        <v>100</v>
      </c>
      <c r="AF286" s="73" t="s">
        <v>38</v>
      </c>
      <c r="AG286" s="73">
        <v>41000</v>
      </c>
      <c r="AH286" s="73" t="s">
        <v>38</v>
      </c>
      <c r="AI286" s="73" t="s">
        <v>38</v>
      </c>
      <c r="AJ286" s="73" t="s">
        <v>38</v>
      </c>
      <c r="AK286" s="73" t="s">
        <v>32</v>
      </c>
      <c r="AL286" s="77" t="str">
        <f>IF(ISBLANK(S286),"",IF(AJ286="Fail","Fail",IF(E286="PL4",IF(AND(T286&gt;STD_01122025!$D$3,U286&lt;STD_01122025!$D$4,OR(AF286="ND",AF286&lt;STD_01122025!$D$7),AH286="ND"),"Pass","Fail"),IF(E286="PL12",IF(AND(S286&lt;STD_01122025!$F$2,T286&gt;STD_01122025!$F$3,U286&lt;STD_01122025!$F$4,V286&gt;STD_01122025!$F$5,X286&gt;STD_01122025!$F$6,OR(AF286="ND",AF286&lt;STD_01122025!$F$7),AH286="ND"),"Pass","Fail"),IF(E286="SuperPL",IF(AND(T286&gt;STD_01122025!$H$3,U286&lt;STD_01122025!$H$4,V286&gt;STD_01122025!$H$5,X286&gt;STD_01122025!$H$6,OR(AF286="ND",AF286&lt;STD_01122025!$H$7),AH286="ND"),"Pass","Fail"),IF(E286="Flight",IF(AND(T286&gt;STD_01122025!$J$3,U286&lt;STD_01122025!$J$4,X286&gt;STD_01122025!$J$6,OR(AF286="ND",AF286&lt;STD_01122025!$J$7),AH286="ND"),"Pass","Fail"),""))))))</f>
        <v>Pass</v>
      </c>
      <c r="AM286" s="62">
        <f>IF(ISBLANK(B286),"",IFERROR(IF(VLOOKUP(B286,'Np PL4 Stock'!$A:$J,10,FALSE)="Np4",D286-VLOOKUP(B286,'Np PL4 Stock'!$A:$E,5,FALSE),D286-VLOOKUP(B286,'Np PL4 Stock'!$A:$E,5,FALSE)-1),""))</f>
        <v>16</v>
      </c>
      <c r="AN286" s="68">
        <v>8.206</v>
      </c>
      <c r="AO286" s="68">
        <v>8.468</v>
      </c>
      <c r="AP286" s="69">
        <v>96.552</v>
      </c>
      <c r="AQ286" s="64">
        <v>290</v>
      </c>
      <c r="AR286" s="64">
        <v>97</v>
      </c>
      <c r="AS286" s="59">
        <v>100</v>
      </c>
      <c r="AT286" s="73">
        <v>7000</v>
      </c>
      <c r="AU286" s="73">
        <v>19500</v>
      </c>
      <c r="AV286" s="73" t="s">
        <v>38</v>
      </c>
      <c r="AW286" s="73" t="s">
        <v>38</v>
      </c>
      <c r="AX286" s="73" t="s">
        <v>32</v>
      </c>
      <c r="AY286" s="59">
        <v>0</v>
      </c>
      <c r="AZ286" s="59">
        <v>0</v>
      </c>
      <c r="BA286" s="59">
        <v>0</v>
      </c>
      <c r="BB286" s="59">
        <v>0</v>
      </c>
      <c r="BC286" s="59">
        <v>0</v>
      </c>
      <c r="BD286" s="59">
        <v>0</v>
      </c>
      <c r="BE286" s="84" t="s">
        <v>38</v>
      </c>
      <c r="BF286" s="84" t="s">
        <v>38</v>
      </c>
      <c r="BG286" s="84" t="s">
        <v>38</v>
      </c>
      <c r="BH286" s="84" t="s">
        <v>38</v>
      </c>
      <c r="BI286" s="85" t="s">
        <v>540</v>
      </c>
      <c r="BJ286" s="86" t="s">
        <v>261</v>
      </c>
      <c r="BK286" s="64" t="s">
        <v>495</v>
      </c>
      <c r="BL286" s="86" t="s">
        <v>155</v>
      </c>
      <c r="BM286" s="86" t="s">
        <v>178</v>
      </c>
      <c r="BN286" s="86"/>
      <c r="BO286" s="59">
        <v>9</v>
      </c>
      <c r="BP286" s="522" t="s">
        <v>656</v>
      </c>
      <c r="BQ286" s="92">
        <v>0.833333</v>
      </c>
      <c r="BR286" s="93">
        <v>0.1666666</v>
      </c>
      <c r="BS286" s="94">
        <f t="shared" si="49"/>
        <v>0.9999996</v>
      </c>
      <c r="BT286" s="95">
        <v>0.445787614666667</v>
      </c>
      <c r="BU286" s="101">
        <f t="shared" si="50"/>
        <v>1.44578721466667</v>
      </c>
      <c r="BV286" s="102">
        <f t="shared" si="47"/>
        <v>3.44827586206897</v>
      </c>
      <c r="BW286" s="103">
        <v>1111.11066666667</v>
      </c>
      <c r="BX286" s="104">
        <f t="shared" si="48"/>
        <v>0.00498547315402299</v>
      </c>
      <c r="BY286" s="105">
        <v>900</v>
      </c>
      <c r="BZ286" s="103" t="s">
        <v>32</v>
      </c>
      <c r="CA286" s="106" t="s">
        <v>189</v>
      </c>
      <c r="CB286" s="107" t="s">
        <v>148</v>
      </c>
      <c r="CC286" s="112" t="s">
        <v>149</v>
      </c>
      <c r="CD286" s="106"/>
      <c r="CE286" s="103" t="s">
        <v>192</v>
      </c>
      <c r="CF286" s="113"/>
      <c r="CG286" s="115">
        <v>2000014261</v>
      </c>
    </row>
    <row r="287" spans="1:85">
      <c r="A287" s="53" t="str">
        <f t="shared" si="41"/>
        <v>A1-07-04-45790</v>
      </c>
      <c r="B287" s="47" t="str">
        <f t="shared" si="42"/>
        <v>A1-07-04</v>
      </c>
      <c r="C287" s="48" t="s">
        <v>43</v>
      </c>
      <c r="D287" s="49">
        <v>45790</v>
      </c>
      <c r="E287" s="50" t="s">
        <v>14</v>
      </c>
      <c r="F287" s="51" t="s">
        <v>15</v>
      </c>
      <c r="G287" s="59">
        <v>4</v>
      </c>
      <c r="H287" s="51" t="s">
        <v>144</v>
      </c>
      <c r="I287" s="59">
        <v>7</v>
      </c>
      <c r="J287" s="60">
        <f>IF(ISBLANK(H287),"",IFERROR(VLOOKUP(B287,'Np PL4 Stock'!$A:$D,4,FALSE),""))</f>
        <v>45775</v>
      </c>
      <c r="K287" s="61">
        <f>IF(ISBLANK(H287),"",SUMIF('Np PL4 Stock'!$A:$A,B287,'Np PL4 Stock'!$N:$N))</f>
        <v>1</v>
      </c>
      <c r="L287" s="62">
        <f>IF(ISBLANK(H287),"",VLOOKUP(LEFT(B287,5),Unit!A:B,2,FALSE))</f>
        <v>16</v>
      </c>
      <c r="M287" s="63" t="str">
        <f>IF(ISBLANK(H287),"",IFERROR(VLOOKUP(B287,'Np PL4 Stock'!$A:$T,20,FALSE),""))</f>
        <v>V1-MB1</v>
      </c>
      <c r="N287" s="63" t="str">
        <f>IF(ISBLANK(H287),"",IFERROR(VLOOKUP(B287,'Np PL4 Stock'!$A:$U,21,FALSE),""))</f>
        <v>SIS</v>
      </c>
      <c r="O287" s="62">
        <f t="shared" si="43"/>
        <v>62.5</v>
      </c>
      <c r="P287" s="62">
        <f t="shared" si="44"/>
        <v>3.75e-5</v>
      </c>
      <c r="Q287" s="67">
        <f t="shared" si="45"/>
        <v>1.146e-6</v>
      </c>
      <c r="R287" s="67">
        <f t="shared" si="46"/>
        <v>1.70567966666667e-6</v>
      </c>
      <c r="S287" s="64">
        <v>14</v>
      </c>
      <c r="T287" s="68">
        <v>7.784</v>
      </c>
      <c r="U287" s="68">
        <v>7.487</v>
      </c>
      <c r="V287" s="69">
        <v>84.783</v>
      </c>
      <c r="W287" s="59">
        <v>369</v>
      </c>
      <c r="X287" s="71">
        <v>92</v>
      </c>
      <c r="Y287" s="59">
        <v>100</v>
      </c>
      <c r="Z287" s="59">
        <v>84</v>
      </c>
      <c r="AA287" s="59">
        <v>0</v>
      </c>
      <c r="AB287" s="59">
        <v>0</v>
      </c>
      <c r="AC287" s="59">
        <v>0</v>
      </c>
      <c r="AD287" s="59">
        <v>0</v>
      </c>
      <c r="AE287" s="59">
        <v>100</v>
      </c>
      <c r="AF287" s="73" t="s">
        <v>38</v>
      </c>
      <c r="AG287" s="73">
        <v>48000</v>
      </c>
      <c r="AH287" s="73" t="s">
        <v>38</v>
      </c>
      <c r="AI287" s="73" t="s">
        <v>38</v>
      </c>
      <c r="AJ287" s="73" t="s">
        <v>38</v>
      </c>
      <c r="AK287" s="73" t="s">
        <v>32</v>
      </c>
      <c r="AL287" s="77" t="str">
        <f>IF(ISBLANK(S287),"",IF(AJ287="Fail","Fail",IF(E287="PL4",IF(AND(T287&gt;STD_01122025!$D$3,U287&lt;STD_01122025!$D$4,OR(AF287="ND",AF287&lt;STD_01122025!$D$7),AH287="ND"),"Pass","Fail"),IF(E287="PL12",IF(AND(S287&lt;STD_01122025!$F$2,T287&gt;STD_01122025!$F$3,U287&lt;STD_01122025!$F$4,V287&gt;STD_01122025!$F$5,X287&gt;STD_01122025!$F$6,OR(AF287="ND",AF287&lt;STD_01122025!$F$7),AH287="ND"),"Pass","Fail"),IF(E287="SuperPL",IF(AND(T287&gt;STD_01122025!$H$3,U287&lt;STD_01122025!$H$4,V287&gt;STD_01122025!$H$5,X287&gt;STD_01122025!$H$6,OR(AF287="ND",AF287&lt;STD_01122025!$H$7),AH287="ND"),"Pass","Fail"),IF(E287="Flight",IF(AND(T287&gt;STD_01122025!$J$3,U287&lt;STD_01122025!$J$4,X287&gt;STD_01122025!$J$6,OR(AF287="ND",AF287&lt;STD_01122025!$J$7),AH287="ND"),"Pass","Fail"),""))))))</f>
        <v>Pass</v>
      </c>
      <c r="AM287" s="62">
        <f>IF(ISBLANK(B287),"",IFERROR(IF(VLOOKUP(B287,'Np PL4 Stock'!$A:$J,10,FALSE)="Np4",D287-VLOOKUP(B287,'Np PL4 Stock'!$A:$E,5,FALSE),D287-VLOOKUP(B287,'Np PL4 Stock'!$A:$E,5,FALSE)-1),""))</f>
        <v>15</v>
      </c>
      <c r="AN287" s="68">
        <v>8.417</v>
      </c>
      <c r="AO287" s="68">
        <v>7.555</v>
      </c>
      <c r="AP287" s="69">
        <v>100</v>
      </c>
      <c r="AQ287" s="64">
        <v>260</v>
      </c>
      <c r="AR287" s="64">
        <v>98</v>
      </c>
      <c r="AS287" s="59">
        <v>100</v>
      </c>
      <c r="AT287" s="73" t="s">
        <v>38</v>
      </c>
      <c r="AU287" s="73">
        <v>52500</v>
      </c>
      <c r="AV287" s="73" t="s">
        <v>38</v>
      </c>
      <c r="AW287" s="73" t="s">
        <v>38</v>
      </c>
      <c r="AX287" s="73" t="s">
        <v>32</v>
      </c>
      <c r="AY287" s="59">
        <v>0</v>
      </c>
      <c r="AZ287" s="59">
        <v>0</v>
      </c>
      <c r="BA287" s="59">
        <v>0</v>
      </c>
      <c r="BB287" s="59">
        <v>0</v>
      </c>
      <c r="BC287" s="59">
        <v>0</v>
      </c>
      <c r="BD287" s="59">
        <v>0</v>
      </c>
      <c r="BE287" s="84" t="s">
        <v>38</v>
      </c>
      <c r="BF287" s="84" t="s">
        <v>38</v>
      </c>
      <c r="BG287" s="84" t="s">
        <v>38</v>
      </c>
      <c r="BH287" s="84" t="s">
        <v>38</v>
      </c>
      <c r="BI287" s="87" t="s">
        <v>657</v>
      </c>
      <c r="BJ287" s="86" t="s">
        <v>262</v>
      </c>
      <c r="BK287" s="64" t="s">
        <v>658</v>
      </c>
      <c r="BL287" s="86" t="s">
        <v>155</v>
      </c>
      <c r="BM287" s="86" t="s">
        <v>178</v>
      </c>
      <c r="BN287" s="86"/>
      <c r="BO287" s="59">
        <v>13</v>
      </c>
      <c r="BP287" s="522" t="s">
        <v>659</v>
      </c>
      <c r="BQ287" s="92">
        <v>0.5</v>
      </c>
      <c r="BR287" s="93">
        <v>0.1</v>
      </c>
      <c r="BS287" s="94">
        <f t="shared" si="49"/>
        <v>0.6</v>
      </c>
      <c r="BT287" s="95">
        <v>0.2858</v>
      </c>
      <c r="BU287" s="101">
        <f t="shared" si="50"/>
        <v>0.8858</v>
      </c>
      <c r="BV287" s="102">
        <f t="shared" si="47"/>
        <v>3.84615384615385</v>
      </c>
      <c r="BW287" s="103">
        <v>666.666666666667</v>
      </c>
      <c r="BX287" s="104">
        <f t="shared" si="48"/>
        <v>0.00340692307692308</v>
      </c>
      <c r="BY287" s="105">
        <v>900</v>
      </c>
      <c r="BZ287" s="103" t="s">
        <v>32</v>
      </c>
      <c r="CA287" s="106" t="s">
        <v>189</v>
      </c>
      <c r="CB287" s="107" t="s">
        <v>148</v>
      </c>
      <c r="CC287" s="112" t="s">
        <v>149</v>
      </c>
      <c r="CD287" s="106"/>
      <c r="CE287" s="103" t="s">
        <v>192</v>
      </c>
      <c r="CF287" s="113"/>
      <c r="CG287" s="114">
        <v>2000027624</v>
      </c>
    </row>
    <row r="288" spans="1:85">
      <c r="A288" s="53" t="str">
        <f t="shared" si="41"/>
        <v>A1-07-04-45791</v>
      </c>
      <c r="B288" s="47" t="str">
        <f t="shared" si="42"/>
        <v>A1-07-04</v>
      </c>
      <c r="C288" s="48" t="s">
        <v>43</v>
      </c>
      <c r="D288" s="49">
        <v>45791</v>
      </c>
      <c r="E288" s="50" t="s">
        <v>14</v>
      </c>
      <c r="F288" s="51" t="s">
        <v>15</v>
      </c>
      <c r="G288" s="59">
        <v>4</v>
      </c>
      <c r="H288" s="51" t="s">
        <v>144</v>
      </c>
      <c r="I288" s="59">
        <v>7</v>
      </c>
      <c r="J288" s="60">
        <f>IF(ISBLANK(H288),"",IFERROR(VLOOKUP(B288,'Np PL4 Stock'!$A:$D,4,FALSE),""))</f>
        <v>45775</v>
      </c>
      <c r="K288" s="61">
        <f>IF(ISBLANK(H288),"",SUMIF('Np PL4 Stock'!$A:$A,B288,'Np PL4 Stock'!$N:$N))</f>
        <v>1</v>
      </c>
      <c r="L288" s="62">
        <f>IF(ISBLANK(H288),"",VLOOKUP(LEFT(B288,5),Unit!A:B,2,FALSE))</f>
        <v>16</v>
      </c>
      <c r="M288" s="63" t="str">
        <f>IF(ISBLANK(H288),"",IFERROR(VLOOKUP(B288,'Np PL4 Stock'!$A:$T,20,FALSE),""))</f>
        <v>V1-MB1</v>
      </c>
      <c r="N288" s="63" t="str">
        <f>IF(ISBLANK(H288),"",IFERROR(VLOOKUP(B288,'Np PL4 Stock'!$A:$U,21,FALSE),""))</f>
        <v>SIS</v>
      </c>
      <c r="O288" s="62">
        <f t="shared" si="43"/>
        <v>62.5</v>
      </c>
      <c r="P288" s="62">
        <f t="shared" si="44"/>
        <v>3.4125e-5</v>
      </c>
      <c r="Q288" s="67">
        <f t="shared" si="45"/>
        <v>1.146e-6</v>
      </c>
      <c r="R288" s="67">
        <f t="shared" si="46"/>
        <v>1.70567966666667e-6</v>
      </c>
      <c r="S288" s="64">
        <v>14</v>
      </c>
      <c r="T288" s="68">
        <v>7.784</v>
      </c>
      <c r="U288" s="68">
        <v>7.487</v>
      </c>
      <c r="V288" s="69">
        <v>84.783</v>
      </c>
      <c r="W288" s="59">
        <v>369</v>
      </c>
      <c r="X288" s="64">
        <v>92</v>
      </c>
      <c r="Y288" s="59">
        <v>100</v>
      </c>
      <c r="Z288" s="59">
        <v>84</v>
      </c>
      <c r="AA288" s="59">
        <v>0</v>
      </c>
      <c r="AB288" s="59">
        <v>0</v>
      </c>
      <c r="AC288" s="59">
        <v>0</v>
      </c>
      <c r="AD288" s="59">
        <v>0</v>
      </c>
      <c r="AE288" s="59">
        <v>100</v>
      </c>
      <c r="AF288" s="73" t="s">
        <v>38</v>
      </c>
      <c r="AG288" s="73">
        <v>48000</v>
      </c>
      <c r="AH288" s="73" t="s">
        <v>38</v>
      </c>
      <c r="AI288" s="73" t="s">
        <v>38</v>
      </c>
      <c r="AJ288" s="73" t="s">
        <v>38</v>
      </c>
      <c r="AK288" s="73" t="s">
        <v>32</v>
      </c>
      <c r="AL288" s="77" t="str">
        <f>IF(ISBLANK(S288),"",IF(AJ288="Fail","Fail",IF(E288="PL4",IF(AND(T288&gt;STD_01122025!$D$3,U288&lt;STD_01122025!$D$4,OR(AF288="ND",AF288&lt;STD_01122025!$D$7),AH288="ND"),"Pass","Fail"),IF(E288="PL12",IF(AND(S288&lt;STD_01122025!$F$2,T288&gt;STD_01122025!$F$3,U288&lt;STD_01122025!$F$4,V288&gt;STD_01122025!$F$5,X288&gt;STD_01122025!$F$6,OR(AF288="ND",AF288&lt;STD_01122025!$F$7),AH288="ND"),"Pass","Fail"),IF(E288="SuperPL",IF(AND(T288&gt;STD_01122025!$H$3,U288&lt;STD_01122025!$H$4,V288&gt;STD_01122025!$H$5,X288&gt;STD_01122025!$H$6,OR(AF288="ND",AF288&lt;STD_01122025!$H$7),AH288="ND"),"Pass","Fail"),IF(E288="Flight",IF(AND(T288&gt;STD_01122025!$J$3,U288&lt;STD_01122025!$J$4,X288&gt;STD_01122025!$J$6,OR(AF288="ND",AF288&lt;STD_01122025!$J$7),AH288="ND"),"Pass","Fail"),""))))))</f>
        <v>Pass</v>
      </c>
      <c r="AM288" s="62">
        <f>IF(ISBLANK(B288),"",IFERROR(IF(VLOOKUP(B288,'Np PL4 Stock'!$A:$J,10,FALSE)="Np4",D288-VLOOKUP(B288,'Np PL4 Stock'!$A:$E,5,FALSE),D288-VLOOKUP(B288,'Np PL4 Stock'!$A:$E,5,FALSE)-1),""))</f>
        <v>16</v>
      </c>
      <c r="AN288" s="68">
        <v>8.76</v>
      </c>
      <c r="AO288" s="68">
        <v>8.761</v>
      </c>
      <c r="AP288" s="69">
        <v>100</v>
      </c>
      <c r="AQ288" s="64">
        <v>223</v>
      </c>
      <c r="AR288" s="64">
        <v>97</v>
      </c>
      <c r="AS288" s="59">
        <v>100</v>
      </c>
      <c r="AT288" s="73" t="s">
        <v>38</v>
      </c>
      <c r="AU288" s="73">
        <v>65000</v>
      </c>
      <c r="AV288" s="73" t="s">
        <v>38</v>
      </c>
      <c r="AW288" s="73" t="s">
        <v>38</v>
      </c>
      <c r="AX288" s="73" t="s">
        <v>32</v>
      </c>
      <c r="AY288" s="59">
        <v>0</v>
      </c>
      <c r="AZ288" s="59">
        <v>0</v>
      </c>
      <c r="BA288" s="59">
        <v>0</v>
      </c>
      <c r="BB288" s="59">
        <v>0</v>
      </c>
      <c r="BC288" s="59">
        <v>0</v>
      </c>
      <c r="BD288" s="59">
        <v>0</v>
      </c>
      <c r="BE288" s="84" t="s">
        <v>38</v>
      </c>
      <c r="BF288" s="84" t="s">
        <v>38</v>
      </c>
      <c r="BG288" s="84" t="s">
        <v>38</v>
      </c>
      <c r="BH288" s="84" t="s">
        <v>38</v>
      </c>
      <c r="BI288" s="85" t="s">
        <v>660</v>
      </c>
      <c r="BJ288" s="86" t="s">
        <v>188</v>
      </c>
      <c r="BK288" s="64" t="s">
        <v>519</v>
      </c>
      <c r="BL288" s="86" t="s">
        <v>177</v>
      </c>
      <c r="BM288" s="86" t="s">
        <v>178</v>
      </c>
      <c r="BN288" s="86"/>
      <c r="BO288" s="64">
        <v>5</v>
      </c>
      <c r="BP288" s="69">
        <v>256104305100071</v>
      </c>
      <c r="BQ288" s="92">
        <v>0.2</v>
      </c>
      <c r="BR288" s="93">
        <v>0.04</v>
      </c>
      <c r="BS288" s="94">
        <f t="shared" si="49"/>
        <v>0.24</v>
      </c>
      <c r="BT288" s="95">
        <v>0.118333</v>
      </c>
      <c r="BU288" s="101">
        <f t="shared" si="50"/>
        <v>0.358333</v>
      </c>
      <c r="BV288" s="102">
        <f t="shared" si="47"/>
        <v>4.48430493273543</v>
      </c>
      <c r="BW288" s="103">
        <v>267</v>
      </c>
      <c r="BX288" s="104">
        <f t="shared" si="48"/>
        <v>0.00160687443946188</v>
      </c>
      <c r="BY288" s="105">
        <v>900</v>
      </c>
      <c r="BZ288" s="103" t="s">
        <v>32</v>
      </c>
      <c r="CA288" s="106" t="s">
        <v>189</v>
      </c>
      <c r="CB288" s="107" t="s">
        <v>148</v>
      </c>
      <c r="CC288" s="112" t="s">
        <v>149</v>
      </c>
      <c r="CD288" s="106"/>
      <c r="CE288" s="103" t="s">
        <v>192</v>
      </c>
      <c r="CF288" s="113"/>
      <c r="CG288" s="115">
        <v>2000028603</v>
      </c>
    </row>
    <row r="289" spans="1:85">
      <c r="A289" s="53" t="str">
        <f t="shared" si="41"/>
        <v>A1-08-04-45791</v>
      </c>
      <c r="B289" s="47" t="str">
        <f t="shared" si="42"/>
        <v>A1-08-04</v>
      </c>
      <c r="C289" s="48" t="s">
        <v>43</v>
      </c>
      <c r="D289" s="49">
        <v>45791</v>
      </c>
      <c r="E289" s="50" t="s">
        <v>14</v>
      </c>
      <c r="F289" s="51" t="s">
        <v>15</v>
      </c>
      <c r="G289" s="59">
        <v>4</v>
      </c>
      <c r="H289" s="51" t="s">
        <v>144</v>
      </c>
      <c r="I289" s="59">
        <v>8</v>
      </c>
      <c r="J289" s="60">
        <f>IF(ISBLANK(H289),"",IFERROR(VLOOKUP(B289,'Np PL4 Stock'!$A:$D,4,FALSE),""))</f>
        <v>45775</v>
      </c>
      <c r="K289" s="61">
        <f>IF(ISBLANK(H289),"",SUMIF('Np PL4 Stock'!$A:$A,B289,'Np PL4 Stock'!$N:$N))</f>
        <v>1</v>
      </c>
      <c r="L289" s="62">
        <f>IF(ISBLANK(H289),"",VLOOKUP(LEFT(B289,5),Unit!A:B,2,FALSE))</f>
        <v>16</v>
      </c>
      <c r="M289" s="63" t="str">
        <f>IF(ISBLANK(H289),"",IFERROR(VLOOKUP(B289,'Np PL4 Stock'!$A:$T,20,FALSE),""))</f>
        <v>V1-MB1</v>
      </c>
      <c r="N289" s="63" t="str">
        <f>IF(ISBLANK(H289),"",IFERROR(VLOOKUP(B289,'Np PL4 Stock'!$A:$U,21,FALSE),""))</f>
        <v>SIS</v>
      </c>
      <c r="O289" s="62">
        <f t="shared" si="43"/>
        <v>62.5</v>
      </c>
      <c r="P289" s="62">
        <f t="shared" si="44"/>
        <v>4.321875e-5</v>
      </c>
      <c r="Q289" s="67">
        <f t="shared" si="45"/>
        <v>8.115e-7</v>
      </c>
      <c r="R289" s="67">
        <f t="shared" si="46"/>
        <v>1.20017833333333e-6</v>
      </c>
      <c r="S289" s="64">
        <v>14</v>
      </c>
      <c r="T289" s="68">
        <v>7.633</v>
      </c>
      <c r="U289" s="68">
        <v>7.338</v>
      </c>
      <c r="V289" s="69">
        <v>88.889</v>
      </c>
      <c r="W289" s="59">
        <v>398</v>
      </c>
      <c r="X289" s="59">
        <v>94</v>
      </c>
      <c r="Y289" s="59">
        <v>100</v>
      </c>
      <c r="Z289" s="59">
        <v>80</v>
      </c>
      <c r="AA289" s="59">
        <v>0</v>
      </c>
      <c r="AB289" s="59">
        <v>0</v>
      </c>
      <c r="AC289" s="59">
        <v>0</v>
      </c>
      <c r="AD289" s="59">
        <v>0</v>
      </c>
      <c r="AE289" s="59">
        <v>100</v>
      </c>
      <c r="AF289" s="73" t="s">
        <v>38</v>
      </c>
      <c r="AG289" s="73">
        <v>51500</v>
      </c>
      <c r="AH289" s="73" t="s">
        <v>38</v>
      </c>
      <c r="AI289" s="73" t="s">
        <v>38</v>
      </c>
      <c r="AJ289" s="73" t="s">
        <v>38</v>
      </c>
      <c r="AK289" s="73" t="s">
        <v>32</v>
      </c>
      <c r="AL289" s="77" t="str">
        <f>IF(ISBLANK(S289),"",IF(AJ289="Fail","Fail",IF(E289="PL4",IF(AND(T289&gt;STD_01122025!$D$3,U289&lt;STD_01122025!$D$4,OR(AF289="ND",AF289&lt;STD_01122025!$D$7),AH289="ND"),"Pass","Fail"),IF(E289="PL12",IF(AND(S289&lt;STD_01122025!$F$2,T289&gt;STD_01122025!$F$3,U289&lt;STD_01122025!$F$4,V289&gt;STD_01122025!$F$5,X289&gt;STD_01122025!$F$6,OR(AF289="ND",AF289&lt;STD_01122025!$F$7),AH289="ND"),"Pass","Fail"),IF(E289="SuperPL",IF(AND(T289&gt;STD_01122025!$H$3,U289&lt;STD_01122025!$H$4,V289&gt;STD_01122025!$H$5,X289&gt;STD_01122025!$H$6,OR(AF289="ND",AF289&lt;STD_01122025!$H$7),AH289="ND"),"Pass","Fail"),IF(E289="Flight",IF(AND(T289&gt;STD_01122025!$J$3,U289&lt;STD_01122025!$J$4,X289&gt;STD_01122025!$J$6,OR(AF289="ND",AF289&lt;STD_01122025!$J$7),AH289="ND"),"Pass","Fail"),""))))))</f>
        <v>Pass</v>
      </c>
      <c r="AM289" s="62">
        <f>IF(ISBLANK(B289),"",IFERROR(IF(VLOOKUP(B289,'Np PL4 Stock'!$A:$J,10,FALSE)="Np4",D289-VLOOKUP(B289,'Np PL4 Stock'!$A:$E,5,FALSE),D289-VLOOKUP(B289,'Np PL4 Stock'!$A:$E,5,FALSE)-1),""))</f>
        <v>16</v>
      </c>
      <c r="AN289" s="68">
        <v>8.565</v>
      </c>
      <c r="AO289" s="68">
        <v>8.883</v>
      </c>
      <c r="AP289" s="69">
        <v>98.592</v>
      </c>
      <c r="AQ289" s="64">
        <v>250</v>
      </c>
      <c r="AR289" s="64">
        <v>98</v>
      </c>
      <c r="AS289" s="59">
        <v>100</v>
      </c>
      <c r="AT289" s="73" t="s">
        <v>38</v>
      </c>
      <c r="AU289" s="73">
        <v>73500</v>
      </c>
      <c r="AV289" s="73" t="s">
        <v>38</v>
      </c>
      <c r="AW289" s="73" t="s">
        <v>38</v>
      </c>
      <c r="AX289" s="73" t="s">
        <v>32</v>
      </c>
      <c r="AY289" s="59">
        <v>0</v>
      </c>
      <c r="AZ289" s="59">
        <v>0</v>
      </c>
      <c r="BA289" s="59">
        <v>0</v>
      </c>
      <c r="BB289" s="59">
        <v>0</v>
      </c>
      <c r="BC289" s="59">
        <v>0</v>
      </c>
      <c r="BD289" s="59">
        <v>0</v>
      </c>
      <c r="BE289" s="84" t="s">
        <v>38</v>
      </c>
      <c r="BF289" s="84" t="s">
        <v>38</v>
      </c>
      <c r="BG289" s="84" t="s">
        <v>38</v>
      </c>
      <c r="BH289" s="84" t="s">
        <v>38</v>
      </c>
      <c r="BI289" s="85" t="s">
        <v>527</v>
      </c>
      <c r="BJ289" s="86" t="s">
        <v>258</v>
      </c>
      <c r="BK289" s="64" t="s">
        <v>488</v>
      </c>
      <c r="BL289" s="86" t="s">
        <v>155</v>
      </c>
      <c r="BM289" s="86" t="s">
        <v>178</v>
      </c>
      <c r="BN289" s="86"/>
      <c r="BO289" s="59">
        <v>15</v>
      </c>
      <c r="BP289" s="522" t="s">
        <v>661</v>
      </c>
      <c r="BQ289" s="92">
        <v>0.24625</v>
      </c>
      <c r="BR289" s="93">
        <v>0.04925</v>
      </c>
      <c r="BS289" s="94">
        <f t="shared" si="49"/>
        <v>0.2955</v>
      </c>
      <c r="BT289" s="95">
        <v>0.151411666666667</v>
      </c>
      <c r="BU289" s="101">
        <f t="shared" si="50"/>
        <v>0.446911666666667</v>
      </c>
      <c r="BV289" s="102">
        <f t="shared" si="47"/>
        <v>4</v>
      </c>
      <c r="BW289" s="103">
        <v>328.333333333333</v>
      </c>
      <c r="BX289" s="104">
        <f t="shared" si="48"/>
        <v>0.00178764666666667</v>
      </c>
      <c r="BY289" s="138">
        <v>900</v>
      </c>
      <c r="BZ289" s="103" t="s">
        <v>32</v>
      </c>
      <c r="CA289" s="106" t="s">
        <v>189</v>
      </c>
      <c r="CB289" s="107" t="s">
        <v>148</v>
      </c>
      <c r="CC289" s="112" t="s">
        <v>149</v>
      </c>
      <c r="CD289" s="106"/>
      <c r="CE289" s="103" t="s">
        <v>192</v>
      </c>
      <c r="CF289" s="113"/>
      <c r="CG289" s="114">
        <v>2000019562</v>
      </c>
    </row>
    <row r="290" spans="1:85">
      <c r="A290" s="53" t="str">
        <f t="shared" si="41"/>
        <v>A1-07-04-45791</v>
      </c>
      <c r="B290" s="47" t="str">
        <f t="shared" si="42"/>
        <v>A1-07-04</v>
      </c>
      <c r="C290" s="48" t="s">
        <v>43</v>
      </c>
      <c r="D290" s="49">
        <v>45791</v>
      </c>
      <c r="E290" s="50" t="s">
        <v>14</v>
      </c>
      <c r="F290" s="51" t="s">
        <v>15</v>
      </c>
      <c r="G290" s="59">
        <v>4</v>
      </c>
      <c r="H290" s="51" t="s">
        <v>144</v>
      </c>
      <c r="I290" s="59">
        <v>7</v>
      </c>
      <c r="J290" s="60">
        <f>IF(ISBLANK(H290),"",IFERROR(VLOOKUP(B290,'Np PL4 Stock'!$A:$D,4,FALSE),""))</f>
        <v>45775</v>
      </c>
      <c r="K290" s="61">
        <f>IF(ISBLANK(H290),"",SUMIF('Np PL4 Stock'!$A:$A,B290,'Np PL4 Stock'!$N:$N))</f>
        <v>1</v>
      </c>
      <c r="L290" s="62">
        <f>IF(ISBLANK(H290),"",VLOOKUP(LEFT(B290,5),Unit!A:B,2,FALSE))</f>
        <v>16</v>
      </c>
      <c r="M290" s="63" t="str">
        <f>IF(ISBLANK(H290),"",IFERROR(VLOOKUP(B290,'Np PL4 Stock'!$A:$T,20,FALSE),""))</f>
        <v>V1-MB1</v>
      </c>
      <c r="N290" s="63" t="str">
        <f>IF(ISBLANK(H290),"",IFERROR(VLOOKUP(B290,'Np PL4 Stock'!$A:$U,21,FALSE),""))</f>
        <v>SIS</v>
      </c>
      <c r="O290" s="62">
        <f t="shared" si="43"/>
        <v>62.5</v>
      </c>
      <c r="P290" s="62">
        <f t="shared" si="44"/>
        <v>3.4125e-5</v>
      </c>
      <c r="Q290" s="67">
        <f t="shared" si="45"/>
        <v>1.146e-6</v>
      </c>
      <c r="R290" s="67">
        <f t="shared" si="46"/>
        <v>1.70567966666667e-6</v>
      </c>
      <c r="S290" s="64">
        <v>14</v>
      </c>
      <c r="T290" s="68">
        <v>7.784</v>
      </c>
      <c r="U290" s="68">
        <v>7.487</v>
      </c>
      <c r="V290" s="69">
        <v>84.783</v>
      </c>
      <c r="W290" s="59">
        <v>369</v>
      </c>
      <c r="X290" s="64">
        <v>92</v>
      </c>
      <c r="Y290" s="59">
        <v>100</v>
      </c>
      <c r="Z290" s="59">
        <v>84</v>
      </c>
      <c r="AA290" s="59">
        <v>0</v>
      </c>
      <c r="AB290" s="59">
        <v>0</v>
      </c>
      <c r="AC290" s="59">
        <v>0</v>
      </c>
      <c r="AD290" s="59">
        <v>0</v>
      </c>
      <c r="AE290" s="59">
        <v>100</v>
      </c>
      <c r="AF290" s="73" t="s">
        <v>38</v>
      </c>
      <c r="AG290" s="73">
        <v>48000</v>
      </c>
      <c r="AH290" s="73" t="s">
        <v>38</v>
      </c>
      <c r="AI290" s="73" t="s">
        <v>38</v>
      </c>
      <c r="AJ290" s="73" t="s">
        <v>38</v>
      </c>
      <c r="AK290" s="73" t="s">
        <v>32</v>
      </c>
      <c r="AL290" s="77" t="str">
        <f>IF(ISBLANK(S290),"",IF(AJ290="Fail","Fail",IF(E290="PL4",IF(AND(T290&gt;STD_01122025!$D$3,U290&lt;STD_01122025!$D$4,OR(AF290="ND",AF290&lt;STD_01122025!$D$7),AH290="ND"),"Pass","Fail"),IF(E290="PL12",IF(AND(S290&lt;STD_01122025!$F$2,T290&gt;STD_01122025!$F$3,U290&lt;STD_01122025!$F$4,V290&gt;STD_01122025!$F$5,X290&gt;STD_01122025!$F$6,OR(AF290="ND",AF290&lt;STD_01122025!$F$7),AH290="ND"),"Pass","Fail"),IF(E290="SuperPL",IF(AND(T290&gt;STD_01122025!$H$3,U290&lt;STD_01122025!$H$4,V290&gt;STD_01122025!$H$5,X290&gt;STD_01122025!$H$6,OR(AF290="ND",AF290&lt;STD_01122025!$H$7),AH290="ND"),"Pass","Fail"),IF(E290="Flight",IF(AND(T290&gt;STD_01122025!$J$3,U290&lt;STD_01122025!$J$4,X290&gt;STD_01122025!$J$6,OR(AF290="ND",AF290&lt;STD_01122025!$J$7),AH290="ND"),"Pass","Fail"),""))))))</f>
        <v>Pass</v>
      </c>
      <c r="AM290" s="62">
        <f>IF(ISBLANK(B290),"",IFERROR(IF(VLOOKUP(B290,'Np PL4 Stock'!$A:$J,10,FALSE)="Np4",D290-VLOOKUP(B290,'Np PL4 Stock'!$A:$E,5,FALSE),D290-VLOOKUP(B290,'Np PL4 Stock'!$A:$E,5,FALSE)-1),""))</f>
        <v>16</v>
      </c>
      <c r="AN290" s="68">
        <v>8.76</v>
      </c>
      <c r="AO290" s="68">
        <v>8.761</v>
      </c>
      <c r="AP290" s="69">
        <v>100</v>
      </c>
      <c r="AQ290" s="64">
        <v>223</v>
      </c>
      <c r="AR290" s="64">
        <v>97</v>
      </c>
      <c r="AS290" s="59">
        <v>100</v>
      </c>
      <c r="AT290" s="73" t="s">
        <v>38</v>
      </c>
      <c r="AU290" s="73">
        <v>65000</v>
      </c>
      <c r="AV290" s="73" t="s">
        <v>38</v>
      </c>
      <c r="AW290" s="73" t="s">
        <v>38</v>
      </c>
      <c r="AX290" s="73" t="s">
        <v>32</v>
      </c>
      <c r="AY290" s="59">
        <v>0</v>
      </c>
      <c r="AZ290" s="59">
        <v>0</v>
      </c>
      <c r="BA290" s="59">
        <v>0</v>
      </c>
      <c r="BB290" s="59">
        <v>0</v>
      </c>
      <c r="BC290" s="59">
        <v>0</v>
      </c>
      <c r="BD290" s="59">
        <v>0</v>
      </c>
      <c r="BE290" s="84" t="s">
        <v>38</v>
      </c>
      <c r="BF290" s="84" t="s">
        <v>38</v>
      </c>
      <c r="BG290" s="84" t="s">
        <v>38</v>
      </c>
      <c r="BH290" s="84" t="s">
        <v>38</v>
      </c>
      <c r="BI290" s="85" t="s">
        <v>527</v>
      </c>
      <c r="BJ290" s="86" t="s">
        <v>258</v>
      </c>
      <c r="BK290" s="64" t="s">
        <v>488</v>
      </c>
      <c r="BL290" s="86" t="s">
        <v>155</v>
      </c>
      <c r="BM290" s="86" t="s">
        <v>178</v>
      </c>
      <c r="BN290" s="86"/>
      <c r="BO290" s="59">
        <v>7</v>
      </c>
      <c r="BP290" s="522" t="s">
        <v>661</v>
      </c>
      <c r="BQ290" s="92">
        <v>0.16</v>
      </c>
      <c r="BR290" s="93">
        <v>0.032</v>
      </c>
      <c r="BS290" s="94">
        <f t="shared" si="49"/>
        <v>0.192</v>
      </c>
      <c r="BT290" s="95">
        <v>0.0996666666666667</v>
      </c>
      <c r="BU290" s="101">
        <f t="shared" si="50"/>
        <v>0.291666666666667</v>
      </c>
      <c r="BV290" s="102">
        <f t="shared" si="47"/>
        <v>4.48430493273543</v>
      </c>
      <c r="BW290" s="103">
        <v>213.333333333333</v>
      </c>
      <c r="BX290" s="104">
        <f t="shared" si="48"/>
        <v>0.00130792227204783</v>
      </c>
      <c r="BY290" s="138">
        <v>900</v>
      </c>
      <c r="BZ290" s="103" t="s">
        <v>32</v>
      </c>
      <c r="CA290" s="106" t="s">
        <v>189</v>
      </c>
      <c r="CB290" s="107" t="s">
        <v>148</v>
      </c>
      <c r="CC290" s="112" t="s">
        <v>149</v>
      </c>
      <c r="CD290" s="106"/>
      <c r="CE290" s="103" t="s">
        <v>192</v>
      </c>
      <c r="CF290" s="113"/>
      <c r="CG290" s="114">
        <v>2000019562</v>
      </c>
    </row>
    <row r="291" spans="1:85">
      <c r="A291" s="53" t="str">
        <f t="shared" si="41"/>
        <v>A1-12-04-45791</v>
      </c>
      <c r="B291" s="47" t="str">
        <f t="shared" si="42"/>
        <v>A1-12-04</v>
      </c>
      <c r="C291" s="48" t="s">
        <v>43</v>
      </c>
      <c r="D291" s="49">
        <v>45791</v>
      </c>
      <c r="E291" s="50" t="s">
        <v>14</v>
      </c>
      <c r="F291" s="51" t="s">
        <v>15</v>
      </c>
      <c r="G291" s="59">
        <v>4</v>
      </c>
      <c r="H291" s="51" t="s">
        <v>144</v>
      </c>
      <c r="I291" s="59">
        <v>12</v>
      </c>
      <c r="J291" s="60">
        <f>IF(ISBLANK(H291),"",IFERROR(VLOOKUP(B291,'Np PL4 Stock'!$A:$D,4,FALSE),""))</f>
        <v>45776</v>
      </c>
      <c r="K291" s="61">
        <f>IF(ISBLANK(H291),"",SUMIF('Np PL4 Stock'!$A:$A,B291,'Np PL4 Stock'!$N:$N))</f>
        <v>0.67</v>
      </c>
      <c r="L291" s="62">
        <f>IF(ISBLANK(H291),"",VLOOKUP(LEFT(B291,5),Unit!A:B,2,FALSE))</f>
        <v>8</v>
      </c>
      <c r="M291" s="63" t="str">
        <f>IF(ISBLANK(H291),"",IFERROR(VLOOKUP(B291,'Np PL4 Stock'!$A:$T,20,FALSE),""))</f>
        <v>V1-MB1</v>
      </c>
      <c r="N291" s="63" t="str">
        <f>IF(ISBLANK(H291),"",IFERROR(VLOOKUP(B291,'Np PL4 Stock'!$A:$U,21,FALSE),""))</f>
        <v>SIS</v>
      </c>
      <c r="O291" s="62">
        <f t="shared" si="43"/>
        <v>83.75</v>
      </c>
      <c r="P291" s="62">
        <f t="shared" si="44"/>
        <v>3.825e-5</v>
      </c>
      <c r="Q291" s="67">
        <f t="shared" si="45"/>
        <v>1.17313432835821e-6</v>
      </c>
      <c r="R291" s="67">
        <f t="shared" si="46"/>
        <v>1.68433830845771e-6</v>
      </c>
      <c r="S291" s="64">
        <v>13</v>
      </c>
      <c r="T291" s="68">
        <v>7.566</v>
      </c>
      <c r="U291" s="68">
        <v>6.832</v>
      </c>
      <c r="V291" s="69">
        <v>92</v>
      </c>
      <c r="W291" s="59">
        <v>414</v>
      </c>
      <c r="X291" s="64">
        <v>94</v>
      </c>
      <c r="Y291" s="59">
        <v>100</v>
      </c>
      <c r="Z291" s="59">
        <v>84</v>
      </c>
      <c r="AA291" s="59">
        <v>0</v>
      </c>
      <c r="AB291" s="59">
        <v>0</v>
      </c>
      <c r="AC291" s="59">
        <v>0</v>
      </c>
      <c r="AD291" s="59">
        <v>0</v>
      </c>
      <c r="AE291" s="59">
        <v>100</v>
      </c>
      <c r="AF291" s="73" t="s">
        <v>38</v>
      </c>
      <c r="AG291" s="73">
        <v>62000</v>
      </c>
      <c r="AH291" s="73" t="s">
        <v>38</v>
      </c>
      <c r="AI291" s="73" t="s">
        <v>38</v>
      </c>
      <c r="AJ291" s="73" t="s">
        <v>38</v>
      </c>
      <c r="AK291" s="73" t="s">
        <v>32</v>
      </c>
      <c r="AL291" s="77" t="str">
        <f>IF(ISBLANK(S291),"",IF(AJ291="Fail","Fail",IF(E291="PL4",IF(AND(T291&gt;STD_01122025!$D$3,U291&lt;STD_01122025!$D$4,OR(AF291="ND",AF291&lt;STD_01122025!$D$7),AH291="ND"),"Pass","Fail"),IF(E291="PL12",IF(AND(S291&lt;STD_01122025!$F$2,T291&gt;STD_01122025!$F$3,U291&lt;STD_01122025!$F$4,V291&gt;STD_01122025!$F$5,X291&gt;STD_01122025!$F$6,OR(AF291="ND",AF291&lt;STD_01122025!$F$7),AH291="ND"),"Pass","Fail"),IF(E291="SuperPL",IF(AND(T291&gt;STD_01122025!$H$3,U291&lt;STD_01122025!$H$4,V291&gt;STD_01122025!$H$5,X291&gt;STD_01122025!$H$6,OR(AF291="ND",AF291&lt;STD_01122025!$H$7),AH291="ND"),"Pass","Fail"),IF(E291="Flight",IF(AND(T291&gt;STD_01122025!$J$3,U291&lt;STD_01122025!$J$4,X291&gt;STD_01122025!$J$6,OR(AF291="ND",AF291&lt;STD_01122025!$J$7),AH291="ND"),"Pass","Fail"),""))))))</f>
        <v>Pass</v>
      </c>
      <c r="AM291" s="62">
        <f>IF(ISBLANK(B291),"",IFERROR(IF(VLOOKUP(B291,'Np PL4 Stock'!$A:$J,10,FALSE)="Np4",D291-VLOOKUP(B291,'Np PL4 Stock'!$A:$E,5,FALSE),D291-VLOOKUP(B291,'Np PL4 Stock'!$A:$E,5,FALSE)-1),""))</f>
        <v>15</v>
      </c>
      <c r="AN291" s="68">
        <v>8.308</v>
      </c>
      <c r="AO291" s="68">
        <v>8.702</v>
      </c>
      <c r="AP291" s="69">
        <v>96.053</v>
      </c>
      <c r="AQ291" s="64">
        <v>270</v>
      </c>
      <c r="AR291" s="64">
        <v>97</v>
      </c>
      <c r="AS291" s="59">
        <v>100</v>
      </c>
      <c r="AT291" s="73" t="s">
        <v>38</v>
      </c>
      <c r="AU291" s="73">
        <v>84500</v>
      </c>
      <c r="AV291" s="73" t="s">
        <v>38</v>
      </c>
      <c r="AW291" s="73" t="s">
        <v>38</v>
      </c>
      <c r="AX291" s="73" t="s">
        <v>32</v>
      </c>
      <c r="AY291" s="59">
        <v>0</v>
      </c>
      <c r="AZ291" s="59">
        <v>0</v>
      </c>
      <c r="BA291" s="59">
        <v>0</v>
      </c>
      <c r="BB291" s="59">
        <v>0</v>
      </c>
      <c r="BC291" s="59">
        <v>0</v>
      </c>
      <c r="BD291" s="59">
        <v>0</v>
      </c>
      <c r="BE291" s="84" t="s">
        <v>38</v>
      </c>
      <c r="BF291" s="84" t="s">
        <v>38</v>
      </c>
      <c r="BG291" s="84" t="s">
        <v>38</v>
      </c>
      <c r="BH291" s="84" t="s">
        <v>38</v>
      </c>
      <c r="BI291" s="85" t="s">
        <v>662</v>
      </c>
      <c r="BJ291" s="64" t="s">
        <v>260</v>
      </c>
      <c r="BK291" s="64" t="s">
        <v>485</v>
      </c>
      <c r="BL291" s="86" t="s">
        <v>155</v>
      </c>
      <c r="BM291" s="86" t="s">
        <v>178</v>
      </c>
      <c r="BN291" s="86"/>
      <c r="BO291" s="59">
        <v>27</v>
      </c>
      <c r="BP291" s="522" t="s">
        <v>663</v>
      </c>
      <c r="BQ291" s="92">
        <v>0.255</v>
      </c>
      <c r="BR291" s="93">
        <v>0.051</v>
      </c>
      <c r="BS291" s="94">
        <f t="shared" si="49"/>
        <v>0.306</v>
      </c>
      <c r="BT291" s="95">
        <v>0.13084</v>
      </c>
      <c r="BU291" s="101">
        <f t="shared" si="50"/>
        <v>0.43684</v>
      </c>
      <c r="BV291" s="102">
        <f t="shared" si="47"/>
        <v>3.7037037037037</v>
      </c>
      <c r="BW291" s="103">
        <v>306</v>
      </c>
      <c r="BX291" s="104">
        <f t="shared" si="48"/>
        <v>0.00161792592592593</v>
      </c>
      <c r="BY291" s="138">
        <v>1000</v>
      </c>
      <c r="BZ291" s="103" t="s">
        <v>32</v>
      </c>
      <c r="CA291" s="106" t="s">
        <v>189</v>
      </c>
      <c r="CB291" s="107" t="s">
        <v>148</v>
      </c>
      <c r="CC291" s="112" t="s">
        <v>149</v>
      </c>
      <c r="CD291" s="106"/>
      <c r="CE291" s="103" t="s">
        <v>192</v>
      </c>
      <c r="CF291" s="113"/>
      <c r="CG291" s="114">
        <v>2000028786</v>
      </c>
    </row>
    <row r="292" ht="15" spans="1:86">
      <c r="A292" s="53" t="str">
        <f t="shared" si="41"/>
        <v>A1-08-04-45791</v>
      </c>
      <c r="B292" s="47" t="str">
        <f t="shared" si="42"/>
        <v>A1-08-04</v>
      </c>
      <c r="C292" s="48" t="s">
        <v>43</v>
      </c>
      <c r="D292" s="49">
        <v>45791</v>
      </c>
      <c r="E292" s="50" t="s">
        <v>14</v>
      </c>
      <c r="F292" s="51" t="s">
        <v>15</v>
      </c>
      <c r="G292" s="59">
        <v>4</v>
      </c>
      <c r="H292" s="51" t="s">
        <v>144</v>
      </c>
      <c r="I292" s="59">
        <v>8</v>
      </c>
      <c r="J292" s="60">
        <f>IF(ISBLANK(H292),"",IFERROR(VLOOKUP(B292,'Np PL4 Stock'!$A:$D,4,FALSE),""))</f>
        <v>45775</v>
      </c>
      <c r="K292" s="61">
        <f>IF(ISBLANK(H292),"",SUMIF('Np PL4 Stock'!$A:$A,B292,'Np PL4 Stock'!$N:$N))</f>
        <v>1</v>
      </c>
      <c r="L292" s="62">
        <f>IF(ISBLANK(H292),"",VLOOKUP(LEFT(B292,5),Unit!A:B,2,FALSE))</f>
        <v>16</v>
      </c>
      <c r="M292" s="63" t="str">
        <f>IF(ISBLANK(H292),"",IFERROR(VLOOKUP(B292,'Np PL4 Stock'!$A:$T,20,FALSE),""))</f>
        <v>V1-MB1</v>
      </c>
      <c r="N292" s="63" t="str">
        <f>IF(ISBLANK(H292),"",IFERROR(VLOOKUP(B292,'Np PL4 Stock'!$A:$U,21,FALSE),""))</f>
        <v>SIS</v>
      </c>
      <c r="O292" s="62">
        <f t="shared" si="43"/>
        <v>62.5</v>
      </c>
      <c r="P292" s="62">
        <f t="shared" si="44"/>
        <v>4.321875e-5</v>
      </c>
      <c r="Q292" s="67">
        <f t="shared" si="45"/>
        <v>8.115e-7</v>
      </c>
      <c r="R292" s="67">
        <f t="shared" si="46"/>
        <v>1.20017833333333e-6</v>
      </c>
      <c r="S292" s="64">
        <v>14</v>
      </c>
      <c r="T292" s="68">
        <v>7.633</v>
      </c>
      <c r="U292" s="68">
        <v>7.338</v>
      </c>
      <c r="V292" s="69">
        <v>88.889</v>
      </c>
      <c r="W292" s="59">
        <v>398</v>
      </c>
      <c r="X292" s="59">
        <v>94</v>
      </c>
      <c r="Y292" s="59">
        <v>100</v>
      </c>
      <c r="Z292" s="59">
        <v>80</v>
      </c>
      <c r="AA292" s="59">
        <v>0</v>
      </c>
      <c r="AB292" s="59">
        <v>0</v>
      </c>
      <c r="AC292" s="59">
        <v>0</v>
      </c>
      <c r="AD292" s="59">
        <v>0</v>
      </c>
      <c r="AE292" s="59">
        <v>100</v>
      </c>
      <c r="AF292" s="73" t="s">
        <v>38</v>
      </c>
      <c r="AG292" s="73">
        <v>51500</v>
      </c>
      <c r="AH292" s="73" t="s">
        <v>38</v>
      </c>
      <c r="AI292" s="73" t="s">
        <v>38</v>
      </c>
      <c r="AJ292" s="73" t="s">
        <v>38</v>
      </c>
      <c r="AK292" s="73" t="s">
        <v>32</v>
      </c>
      <c r="AL292" s="77" t="str">
        <f>IF(ISBLANK(S292),"",IF(AJ292="Fail","Fail",IF(E292="PL4",IF(AND(T292&gt;STD_01122025!$D$3,U292&lt;STD_01122025!$D$4,OR(AF292="ND",AF292&lt;STD_01122025!$D$7),AH292="ND"),"Pass","Fail"),IF(E292="PL12",IF(AND(S292&lt;STD_01122025!$F$2,T292&gt;STD_01122025!$F$3,U292&lt;STD_01122025!$F$4,V292&gt;STD_01122025!$F$5,X292&gt;STD_01122025!$F$6,OR(AF292="ND",AF292&lt;STD_01122025!$F$7),AH292="ND"),"Pass","Fail"),IF(E292="SuperPL",IF(AND(T292&gt;STD_01122025!$H$3,U292&lt;STD_01122025!$H$4,V292&gt;STD_01122025!$H$5,X292&gt;STD_01122025!$H$6,OR(AF292="ND",AF292&lt;STD_01122025!$H$7),AH292="ND"),"Pass","Fail"),IF(E292="Flight",IF(AND(T292&gt;STD_01122025!$J$3,U292&lt;STD_01122025!$J$4,X292&gt;STD_01122025!$J$6,OR(AF292="ND",AF292&lt;STD_01122025!$J$7),AH292="ND"),"Pass","Fail"),""))))))</f>
        <v>Pass</v>
      </c>
      <c r="AM292" s="62">
        <f>IF(ISBLANK(B292),"",IFERROR(IF(VLOOKUP(B292,'Np PL4 Stock'!$A:$J,10,FALSE)="Np4",D292-VLOOKUP(B292,'Np PL4 Stock'!$A:$E,5,FALSE),D292-VLOOKUP(B292,'Np PL4 Stock'!$A:$E,5,FALSE)-1),""))</f>
        <v>16</v>
      </c>
      <c r="AN292" s="68">
        <v>8.565</v>
      </c>
      <c r="AO292" s="68">
        <v>8.883</v>
      </c>
      <c r="AP292" s="69">
        <v>98.592</v>
      </c>
      <c r="AQ292" s="64">
        <v>250</v>
      </c>
      <c r="AR292" s="64">
        <v>98</v>
      </c>
      <c r="AS292" s="59">
        <v>100</v>
      </c>
      <c r="AT292" s="73" t="s">
        <v>38</v>
      </c>
      <c r="AU292" s="73">
        <v>73500</v>
      </c>
      <c r="AV292" s="73" t="s">
        <v>38</v>
      </c>
      <c r="AW292" s="73" t="s">
        <v>38</v>
      </c>
      <c r="AX292" s="73" t="s">
        <v>32</v>
      </c>
      <c r="AY292" s="59">
        <v>0</v>
      </c>
      <c r="AZ292" s="59">
        <v>0</v>
      </c>
      <c r="BA292" s="59">
        <v>0</v>
      </c>
      <c r="BB292" s="59">
        <v>0</v>
      </c>
      <c r="BC292" s="59">
        <v>0</v>
      </c>
      <c r="BD292" s="59">
        <v>0</v>
      </c>
      <c r="BE292" s="84" t="s">
        <v>38</v>
      </c>
      <c r="BF292" s="84" t="s">
        <v>38</v>
      </c>
      <c r="BG292" s="84" t="s">
        <v>38</v>
      </c>
      <c r="BH292" s="84" t="s">
        <v>38</v>
      </c>
      <c r="BI292" s="85" t="s">
        <v>662</v>
      </c>
      <c r="BJ292" s="86" t="s">
        <v>260</v>
      </c>
      <c r="BK292" s="64" t="s">
        <v>485</v>
      </c>
      <c r="BL292" s="86" t="s">
        <v>155</v>
      </c>
      <c r="BM292" s="86" t="s">
        <v>178</v>
      </c>
      <c r="BN292" s="86"/>
      <c r="BO292" s="59">
        <v>15</v>
      </c>
      <c r="BP292" s="522" t="s">
        <v>663</v>
      </c>
      <c r="BQ292" s="92">
        <v>0.33</v>
      </c>
      <c r="BR292" s="93">
        <v>0.066</v>
      </c>
      <c r="BS292" s="94">
        <f t="shared" si="49"/>
        <v>0.396</v>
      </c>
      <c r="BT292" s="95">
        <v>0.1656</v>
      </c>
      <c r="BU292" s="101">
        <f t="shared" si="50"/>
        <v>0.5616</v>
      </c>
      <c r="BV292" s="102">
        <f t="shared" si="47"/>
        <v>4</v>
      </c>
      <c r="BW292" s="103">
        <v>396</v>
      </c>
      <c r="BX292" s="104">
        <f t="shared" si="48"/>
        <v>0.0022464</v>
      </c>
      <c r="BY292" s="138">
        <v>1000</v>
      </c>
      <c r="BZ292" s="103" t="s">
        <v>32</v>
      </c>
      <c r="CA292" s="106" t="s">
        <v>189</v>
      </c>
      <c r="CB292" s="107" t="s">
        <v>148</v>
      </c>
      <c r="CC292" s="112" t="s">
        <v>149</v>
      </c>
      <c r="CD292" s="106"/>
      <c r="CE292" s="103" t="s">
        <v>192</v>
      </c>
      <c r="CF292" s="113"/>
      <c r="CG292" s="114">
        <v>2000028786</v>
      </c>
      <c r="CH292"/>
    </row>
    <row r="293" spans="1:85">
      <c r="A293" s="53" t="str">
        <f t="shared" si="41"/>
        <v>A1-07-04-45791</v>
      </c>
      <c r="B293" s="47" t="str">
        <f t="shared" si="42"/>
        <v>A1-07-04</v>
      </c>
      <c r="C293" s="48" t="s">
        <v>43</v>
      </c>
      <c r="D293" s="49">
        <v>45791</v>
      </c>
      <c r="E293" s="50" t="s">
        <v>14</v>
      </c>
      <c r="F293" s="51" t="s">
        <v>15</v>
      </c>
      <c r="G293" s="59">
        <v>4</v>
      </c>
      <c r="H293" s="51" t="s">
        <v>144</v>
      </c>
      <c r="I293" s="59">
        <v>7</v>
      </c>
      <c r="J293" s="60">
        <f>IF(ISBLANK(H293),"",IFERROR(VLOOKUP(B293,'Np PL4 Stock'!$A:$D,4,FALSE),""))</f>
        <v>45775</v>
      </c>
      <c r="K293" s="61">
        <f>IF(ISBLANK(H293),"",SUMIF('Np PL4 Stock'!$A:$A,B293,'Np PL4 Stock'!$N:$N))</f>
        <v>1</v>
      </c>
      <c r="L293" s="62">
        <f>IF(ISBLANK(H293),"",VLOOKUP(LEFT(B293,5),Unit!A:B,2,FALSE))</f>
        <v>16</v>
      </c>
      <c r="M293" s="63" t="str">
        <f>IF(ISBLANK(H293),"",IFERROR(VLOOKUP(B293,'Np PL4 Stock'!$A:$T,20,FALSE),""))</f>
        <v>V1-MB1</v>
      </c>
      <c r="N293" s="63" t="str">
        <f>IF(ISBLANK(H293),"",IFERROR(VLOOKUP(B293,'Np PL4 Stock'!$A:$U,21,FALSE),""))</f>
        <v>SIS</v>
      </c>
      <c r="O293" s="62">
        <f t="shared" si="43"/>
        <v>62.5</v>
      </c>
      <c r="P293" s="62">
        <f t="shared" si="44"/>
        <v>3.4125e-5</v>
      </c>
      <c r="Q293" s="67">
        <f t="shared" si="45"/>
        <v>1.146e-6</v>
      </c>
      <c r="R293" s="67">
        <f t="shared" si="46"/>
        <v>1.70567966666667e-6</v>
      </c>
      <c r="S293" s="64">
        <v>14</v>
      </c>
      <c r="T293" s="68">
        <v>7.784</v>
      </c>
      <c r="U293" s="68">
        <v>7.487</v>
      </c>
      <c r="V293" s="69">
        <v>84.783</v>
      </c>
      <c r="W293" s="59">
        <v>369</v>
      </c>
      <c r="X293" s="59">
        <v>92</v>
      </c>
      <c r="Y293" s="59">
        <v>100</v>
      </c>
      <c r="Z293" s="59">
        <v>84</v>
      </c>
      <c r="AA293" s="59">
        <v>0</v>
      </c>
      <c r="AB293" s="59">
        <v>0</v>
      </c>
      <c r="AC293" s="59">
        <v>0</v>
      </c>
      <c r="AD293" s="59">
        <v>0</v>
      </c>
      <c r="AE293" s="59">
        <v>100</v>
      </c>
      <c r="AF293" s="73" t="s">
        <v>38</v>
      </c>
      <c r="AG293" s="73">
        <v>48000</v>
      </c>
      <c r="AH293" s="73" t="s">
        <v>38</v>
      </c>
      <c r="AI293" s="73" t="s">
        <v>38</v>
      </c>
      <c r="AJ293" s="73" t="s">
        <v>38</v>
      </c>
      <c r="AK293" s="73" t="s">
        <v>32</v>
      </c>
      <c r="AL293" s="77" t="str">
        <f>IF(ISBLANK(S293),"",IF(AJ293="Fail","Fail",IF(E293="PL4",IF(AND(T293&gt;STD_01122025!$D$3,U293&lt;STD_01122025!$D$4,OR(AF293="ND",AF293&lt;STD_01122025!$D$7),AH293="ND"),"Pass","Fail"),IF(E293="PL12",IF(AND(S293&lt;STD_01122025!$F$2,T293&gt;STD_01122025!$F$3,U293&lt;STD_01122025!$F$4,V293&gt;STD_01122025!$F$5,X293&gt;STD_01122025!$F$6,OR(AF293="ND",AF293&lt;STD_01122025!$F$7),AH293="ND"),"Pass","Fail"),IF(E293="SuperPL",IF(AND(T293&gt;STD_01122025!$H$3,U293&lt;STD_01122025!$H$4,V293&gt;STD_01122025!$H$5,X293&gt;STD_01122025!$H$6,OR(AF293="ND",AF293&lt;STD_01122025!$H$7),AH293="ND"),"Pass","Fail"),IF(E293="Flight",IF(AND(T293&gt;STD_01122025!$J$3,U293&lt;STD_01122025!$J$4,X293&gt;STD_01122025!$J$6,OR(AF293="ND",AF293&lt;STD_01122025!$J$7),AH293="ND"),"Pass","Fail"),""))))))</f>
        <v>Pass</v>
      </c>
      <c r="AM293" s="62">
        <f>IF(ISBLANK(B293),"",IFERROR(IF(VLOOKUP(B293,'Np PL4 Stock'!$A:$J,10,FALSE)="Np4",D293-VLOOKUP(B293,'Np PL4 Stock'!$A:$E,5,FALSE),D293-VLOOKUP(B293,'Np PL4 Stock'!$A:$E,5,FALSE)-1),""))</f>
        <v>16</v>
      </c>
      <c r="AN293" s="68">
        <v>8.76</v>
      </c>
      <c r="AO293" s="68">
        <v>8.761</v>
      </c>
      <c r="AP293" s="69">
        <v>100</v>
      </c>
      <c r="AQ293" s="64">
        <v>223</v>
      </c>
      <c r="AR293" s="64">
        <v>97</v>
      </c>
      <c r="AS293" s="59">
        <v>100</v>
      </c>
      <c r="AT293" s="73" t="s">
        <v>38</v>
      </c>
      <c r="AU293" s="73">
        <v>65000</v>
      </c>
      <c r="AV293" s="73" t="s">
        <v>38</v>
      </c>
      <c r="AW293" s="73" t="s">
        <v>38</v>
      </c>
      <c r="AX293" s="73" t="s">
        <v>32</v>
      </c>
      <c r="AY293" s="59">
        <v>0</v>
      </c>
      <c r="AZ293" s="59">
        <v>0</v>
      </c>
      <c r="BA293" s="59">
        <v>0</v>
      </c>
      <c r="BB293" s="59">
        <v>0</v>
      </c>
      <c r="BC293" s="59">
        <v>0</v>
      </c>
      <c r="BD293" s="59">
        <v>0</v>
      </c>
      <c r="BE293" s="84" t="s">
        <v>38</v>
      </c>
      <c r="BF293" s="84" t="s">
        <v>38</v>
      </c>
      <c r="BG293" s="84" t="s">
        <v>38</v>
      </c>
      <c r="BH293" s="84" t="s">
        <v>38</v>
      </c>
      <c r="BI293" s="85" t="s">
        <v>662</v>
      </c>
      <c r="BJ293" s="86" t="s">
        <v>260</v>
      </c>
      <c r="BK293" s="64" t="s">
        <v>485</v>
      </c>
      <c r="BL293" s="86" t="s">
        <v>155</v>
      </c>
      <c r="BM293" s="86" t="s">
        <v>178</v>
      </c>
      <c r="BN293" s="86"/>
      <c r="BO293" s="64">
        <v>10</v>
      </c>
      <c r="BP293" s="69">
        <v>256104305100070</v>
      </c>
      <c r="BQ293" s="92">
        <v>0.095</v>
      </c>
      <c r="BR293" s="93">
        <v>0.019</v>
      </c>
      <c r="BS293" s="94">
        <f t="shared" si="49"/>
        <v>0.114</v>
      </c>
      <c r="BT293" s="95">
        <v>0.05588</v>
      </c>
      <c r="BU293" s="101">
        <f t="shared" si="50"/>
        <v>0.16988</v>
      </c>
      <c r="BV293" s="102">
        <f t="shared" si="47"/>
        <v>4.48430493273543</v>
      </c>
      <c r="BW293" s="103">
        <v>114</v>
      </c>
      <c r="BX293" s="104">
        <f t="shared" si="48"/>
        <v>0.000761793721973094</v>
      </c>
      <c r="BY293" s="138">
        <v>1000</v>
      </c>
      <c r="BZ293" s="103" t="s">
        <v>32</v>
      </c>
      <c r="CA293" s="106" t="s">
        <v>189</v>
      </c>
      <c r="CB293" s="107" t="s">
        <v>148</v>
      </c>
      <c r="CC293" s="112" t="s">
        <v>149</v>
      </c>
      <c r="CD293" s="106"/>
      <c r="CE293" s="103" t="s">
        <v>192</v>
      </c>
      <c r="CF293" s="113"/>
      <c r="CG293" s="115">
        <v>2000028786</v>
      </c>
    </row>
    <row r="294" spans="1:85">
      <c r="A294" s="53" t="str">
        <f t="shared" si="41"/>
        <v>A1-11-04-45792</v>
      </c>
      <c r="B294" s="47" t="str">
        <f t="shared" si="42"/>
        <v>A1-11-04</v>
      </c>
      <c r="C294" s="48" t="s">
        <v>43</v>
      </c>
      <c r="D294" s="49">
        <v>45792</v>
      </c>
      <c r="E294" s="50" t="s">
        <v>14</v>
      </c>
      <c r="F294" s="51" t="s">
        <v>15</v>
      </c>
      <c r="G294" s="59">
        <v>4</v>
      </c>
      <c r="H294" s="51" t="s">
        <v>144</v>
      </c>
      <c r="I294" s="59">
        <v>11</v>
      </c>
      <c r="J294" s="60">
        <f>IF(ISBLANK(H294),"",IFERROR(VLOOKUP(B294,'Np PL4 Stock'!$A:$D,4,FALSE),""))</f>
        <v>45776</v>
      </c>
      <c r="K294" s="61">
        <f>IF(ISBLANK(H294),"",SUMIF('Np PL4 Stock'!$A:$A,B294,'Np PL4 Stock'!$N:$N))</f>
        <v>0.67</v>
      </c>
      <c r="L294" s="62">
        <f>IF(ISBLANK(H294),"",VLOOKUP(LEFT(B294,5),Unit!A:B,2,FALSE))</f>
        <v>8</v>
      </c>
      <c r="M294" s="63" t="str">
        <f>IF(ISBLANK(H294),"",IFERROR(VLOOKUP(B294,'Np PL4 Stock'!$A:$T,20,FALSE),""))</f>
        <v>V1-MB1</v>
      </c>
      <c r="N294" s="63" t="str">
        <f>IF(ISBLANK(H294),"",IFERROR(VLOOKUP(B294,'Np PL4 Stock'!$A:$U,21,FALSE),""))</f>
        <v>SIS</v>
      </c>
      <c r="O294" s="62">
        <f t="shared" si="43"/>
        <v>83.75</v>
      </c>
      <c r="P294" s="62">
        <f t="shared" si="44"/>
        <v>9.9e-5</v>
      </c>
      <c r="Q294" s="67">
        <f t="shared" si="45"/>
        <v>1.18208955223881e-6</v>
      </c>
      <c r="R294" s="67">
        <f t="shared" si="46"/>
        <v>1.70455223880597e-6</v>
      </c>
      <c r="S294" s="64">
        <v>14</v>
      </c>
      <c r="T294" s="68">
        <v>7.526</v>
      </c>
      <c r="U294" s="68">
        <v>8.515</v>
      </c>
      <c r="V294" s="69">
        <v>73.77</v>
      </c>
      <c r="W294" s="59">
        <v>418</v>
      </c>
      <c r="X294" s="71">
        <v>91</v>
      </c>
      <c r="Y294" s="59">
        <v>100</v>
      </c>
      <c r="Z294" s="59">
        <v>84</v>
      </c>
      <c r="AA294" s="59">
        <v>0</v>
      </c>
      <c r="AB294" s="59">
        <v>0</v>
      </c>
      <c r="AC294" s="59">
        <v>0</v>
      </c>
      <c r="AD294" s="59">
        <v>0</v>
      </c>
      <c r="AE294" s="59">
        <v>100</v>
      </c>
      <c r="AF294" s="73" t="s">
        <v>38</v>
      </c>
      <c r="AG294" s="73">
        <v>65000</v>
      </c>
      <c r="AH294" s="73" t="s">
        <v>38</v>
      </c>
      <c r="AI294" s="73" t="s">
        <v>38</v>
      </c>
      <c r="AJ294" s="73" t="s">
        <v>38</v>
      </c>
      <c r="AK294" s="73" t="s">
        <v>32</v>
      </c>
      <c r="AL294" s="77" t="str">
        <f>IF(ISBLANK(S294),"",IF(AJ294="Fail","Fail",IF(E294="PL4",IF(AND(T294&gt;STD_01122025!$D$3,U294&lt;STD_01122025!$D$4,OR(AF294="ND",AF294&lt;STD_01122025!$D$7),AH294="ND"),"Pass","Fail"),IF(E294="PL12",IF(AND(S294&lt;STD_01122025!$F$2,T294&gt;STD_01122025!$F$3,U294&lt;STD_01122025!$F$4,V294&gt;STD_01122025!$F$5,X294&gt;STD_01122025!$F$6,OR(AF294="ND",AF294&lt;STD_01122025!$F$7),AH294="ND"),"Pass","Fail"),IF(E294="SuperPL",IF(AND(T294&gt;STD_01122025!$H$3,U294&lt;STD_01122025!$H$4,V294&gt;STD_01122025!$H$5,X294&gt;STD_01122025!$H$6,OR(AF294="ND",AF294&lt;STD_01122025!$H$7),AH294="ND"),"Pass","Fail"),IF(E294="Flight",IF(AND(T294&gt;STD_01122025!$J$3,U294&lt;STD_01122025!$J$4,X294&gt;STD_01122025!$J$6,OR(AF294="ND",AF294&lt;STD_01122025!$J$7),AH294="ND"),"Pass","Fail"),""))))))</f>
        <v>Pass</v>
      </c>
      <c r="AM294" s="62">
        <f>IF(ISBLANK(B294),"",IFERROR(IF(VLOOKUP(B294,'Np PL4 Stock'!$A:$J,10,FALSE)="Np4",D294-VLOOKUP(B294,'Np PL4 Stock'!$A:$E,5,FALSE),D294-VLOOKUP(B294,'Np PL4 Stock'!$A:$E,5,FALSE)-1),""))</f>
        <v>16</v>
      </c>
      <c r="AN294" s="68">
        <v>8.352</v>
      </c>
      <c r="AO294" s="68">
        <v>8.9</v>
      </c>
      <c r="AP294" s="69">
        <v>96.429</v>
      </c>
      <c r="AQ294" s="64">
        <v>269</v>
      </c>
      <c r="AR294" s="64">
        <v>96</v>
      </c>
      <c r="AS294" s="59">
        <v>100</v>
      </c>
      <c r="AT294" s="73">
        <v>26000</v>
      </c>
      <c r="AU294" s="73">
        <v>30500</v>
      </c>
      <c r="AV294" s="73" t="s">
        <v>38</v>
      </c>
      <c r="AW294" s="73" t="s">
        <v>38</v>
      </c>
      <c r="AX294" s="73" t="s">
        <v>32</v>
      </c>
      <c r="AY294" s="59">
        <v>0</v>
      </c>
      <c r="AZ294" s="59">
        <v>0</v>
      </c>
      <c r="BA294" s="59">
        <v>0</v>
      </c>
      <c r="BB294" s="59">
        <v>0</v>
      </c>
      <c r="BC294" s="59">
        <v>0</v>
      </c>
      <c r="BD294" s="59">
        <v>0</v>
      </c>
      <c r="BE294" s="84" t="s">
        <v>38</v>
      </c>
      <c r="BF294" s="84" t="s">
        <v>38</v>
      </c>
      <c r="BG294" s="84" t="s">
        <v>38</v>
      </c>
      <c r="BH294" s="84" t="s">
        <v>38</v>
      </c>
      <c r="BI294" s="85" t="s">
        <v>515</v>
      </c>
      <c r="BJ294" s="86" t="s">
        <v>261</v>
      </c>
      <c r="BK294" s="64" t="s">
        <v>495</v>
      </c>
      <c r="BL294" s="86" t="s">
        <v>155</v>
      </c>
      <c r="BM294" s="86" t="s">
        <v>178</v>
      </c>
      <c r="BN294" s="86"/>
      <c r="BO294" s="64">
        <v>10</v>
      </c>
      <c r="BP294" s="69">
        <v>256104305100072</v>
      </c>
      <c r="BQ294" s="92">
        <v>0.66</v>
      </c>
      <c r="BR294" s="93">
        <v>0.132</v>
      </c>
      <c r="BS294" s="94">
        <f t="shared" si="49"/>
        <v>0.792</v>
      </c>
      <c r="BT294" s="95">
        <v>0.35005</v>
      </c>
      <c r="BU294" s="101">
        <f t="shared" si="50"/>
        <v>1.14205</v>
      </c>
      <c r="BV294" s="102">
        <f t="shared" si="47"/>
        <v>3.71747211895911</v>
      </c>
      <c r="BW294" s="103">
        <v>880</v>
      </c>
      <c r="BX294" s="104">
        <f t="shared" si="48"/>
        <v>0.00424553903345725</v>
      </c>
      <c r="BY294" s="138">
        <v>900</v>
      </c>
      <c r="BZ294" s="103" t="s">
        <v>32</v>
      </c>
      <c r="CA294" s="106" t="s">
        <v>189</v>
      </c>
      <c r="CB294" s="107" t="s">
        <v>148</v>
      </c>
      <c r="CC294" s="112" t="s">
        <v>149</v>
      </c>
      <c r="CD294" s="106"/>
      <c r="CE294" s="103" t="s">
        <v>192</v>
      </c>
      <c r="CF294" s="113"/>
      <c r="CG294" s="115">
        <v>2000026895</v>
      </c>
    </row>
    <row r="295" spans="1:85">
      <c r="A295" s="53" t="str">
        <f t="shared" si="41"/>
        <v>A1-13-04-45792</v>
      </c>
      <c r="B295" s="47" t="str">
        <f t="shared" si="42"/>
        <v>A1-13-04</v>
      </c>
      <c r="C295" s="48" t="s">
        <v>43</v>
      </c>
      <c r="D295" s="49">
        <v>45792</v>
      </c>
      <c r="E295" s="50" t="s">
        <v>14</v>
      </c>
      <c r="F295" s="51" t="s">
        <v>15</v>
      </c>
      <c r="G295" s="59">
        <v>4</v>
      </c>
      <c r="H295" s="51" t="s">
        <v>144</v>
      </c>
      <c r="I295" s="59">
        <v>13</v>
      </c>
      <c r="J295" s="60">
        <f>IF(ISBLANK(H295),"",IFERROR(VLOOKUP(B295,'Np PL4 Stock'!$A:$D,4,FALSE),""))</f>
        <v>45776</v>
      </c>
      <c r="K295" s="61">
        <f>IF(ISBLANK(H295),"",SUMIF('Np PL4 Stock'!$A:$A,B295,'Np PL4 Stock'!$N:$N))</f>
        <v>0.66</v>
      </c>
      <c r="L295" s="62">
        <f>IF(ISBLANK(H295),"",VLOOKUP(LEFT(B295,5),Unit!A:B,2,FALSE))</f>
        <v>8</v>
      </c>
      <c r="M295" s="63" t="str">
        <f>IF(ISBLANK(H295),"",IFERROR(VLOOKUP(B295,'Np PL4 Stock'!$A:$T,20,FALSE),""))</f>
        <v>V1-MB1</v>
      </c>
      <c r="N295" s="63" t="str">
        <f>IF(ISBLANK(H295),"",IFERROR(VLOOKUP(B295,'Np PL4 Stock'!$A:$U,21,FALSE),""))</f>
        <v>SIS</v>
      </c>
      <c r="O295" s="62">
        <f t="shared" si="43"/>
        <v>82.5</v>
      </c>
      <c r="P295" s="62">
        <f t="shared" si="44"/>
        <v>4.95e-5</v>
      </c>
      <c r="Q295" s="67">
        <f t="shared" si="45"/>
        <v>1.14545454545455e-6</v>
      </c>
      <c r="R295" s="67">
        <f t="shared" si="46"/>
        <v>1.61990909090909e-6</v>
      </c>
      <c r="S295" s="64">
        <v>14</v>
      </c>
      <c r="T295" s="68">
        <v>7.656</v>
      </c>
      <c r="U295" s="68">
        <v>8.49</v>
      </c>
      <c r="V295" s="69">
        <v>80.282</v>
      </c>
      <c r="W295" s="59">
        <v>394</v>
      </c>
      <c r="X295" s="71">
        <v>93</v>
      </c>
      <c r="Y295" s="59">
        <v>100</v>
      </c>
      <c r="Z295" s="59">
        <v>80</v>
      </c>
      <c r="AA295" s="59">
        <v>0</v>
      </c>
      <c r="AB295" s="59">
        <v>0</v>
      </c>
      <c r="AC295" s="59">
        <v>0</v>
      </c>
      <c r="AD295" s="59">
        <v>0</v>
      </c>
      <c r="AE295" s="59">
        <v>100</v>
      </c>
      <c r="AF295" s="73" t="s">
        <v>38</v>
      </c>
      <c r="AG295" s="73">
        <v>59500</v>
      </c>
      <c r="AH295" s="73" t="s">
        <v>38</v>
      </c>
      <c r="AI295" s="73" t="s">
        <v>38</v>
      </c>
      <c r="AJ295" s="73" t="s">
        <v>38</v>
      </c>
      <c r="AK295" s="73" t="s">
        <v>32</v>
      </c>
      <c r="AL295" s="77" t="str">
        <f>IF(ISBLANK(S295),"",IF(AJ295="Fail","Fail",IF(E295="PL4",IF(AND(T295&gt;STD_01122025!$D$3,U295&lt;STD_01122025!$D$4,OR(AF295="ND",AF295&lt;STD_01122025!$D$7),AH295="ND"),"Pass","Fail"),IF(E295="PL12",IF(AND(S295&lt;STD_01122025!$F$2,T295&gt;STD_01122025!$F$3,U295&lt;STD_01122025!$F$4,V295&gt;STD_01122025!$F$5,X295&gt;STD_01122025!$F$6,OR(AF295="ND",AF295&lt;STD_01122025!$F$7),AH295="ND"),"Pass","Fail"),IF(E295="SuperPL",IF(AND(T295&gt;STD_01122025!$H$3,U295&lt;STD_01122025!$H$4,V295&gt;STD_01122025!$H$5,X295&gt;STD_01122025!$H$6,OR(AF295="ND",AF295&lt;STD_01122025!$H$7),AH295="ND"),"Pass","Fail"),IF(E295="Flight",IF(AND(T295&gt;STD_01122025!$J$3,U295&lt;STD_01122025!$J$4,X295&gt;STD_01122025!$J$6,OR(AF295="ND",AF295&lt;STD_01122025!$J$7),AH295="ND"),"Pass","Fail"),""))))))</f>
        <v>Pass</v>
      </c>
      <c r="AM295" s="62">
        <f>IF(ISBLANK(B295),"",IFERROR(IF(VLOOKUP(B295,'Np PL4 Stock'!$A:$J,10,FALSE)="Np4",D295-VLOOKUP(B295,'Np PL4 Stock'!$A:$E,5,FALSE),D295-VLOOKUP(B295,'Np PL4 Stock'!$A:$E,5,FALSE)-1),""))</f>
        <v>16</v>
      </c>
      <c r="AN295" s="68">
        <v>8.688</v>
      </c>
      <c r="AO295" s="68">
        <v>8.664</v>
      </c>
      <c r="AP295" s="69">
        <v>100</v>
      </c>
      <c r="AQ295" s="64">
        <v>238</v>
      </c>
      <c r="AR295" s="64">
        <v>97</v>
      </c>
      <c r="AS295" s="59">
        <v>100</v>
      </c>
      <c r="AT295" s="73" t="s">
        <v>38</v>
      </c>
      <c r="AU295" s="73">
        <v>71000</v>
      </c>
      <c r="AV295" s="73" t="s">
        <v>38</v>
      </c>
      <c r="AW295" s="73" t="s">
        <v>38</v>
      </c>
      <c r="AX295" s="73" t="s">
        <v>32</v>
      </c>
      <c r="AY295" s="59">
        <v>0</v>
      </c>
      <c r="AZ295" s="59">
        <v>0</v>
      </c>
      <c r="BA295" s="59">
        <v>0</v>
      </c>
      <c r="BB295" s="59">
        <v>0</v>
      </c>
      <c r="BC295" s="59">
        <v>0</v>
      </c>
      <c r="BD295" s="59">
        <v>0</v>
      </c>
      <c r="BE295" s="84" t="s">
        <v>38</v>
      </c>
      <c r="BF295" s="84" t="s">
        <v>38</v>
      </c>
      <c r="BG295" s="84" t="s">
        <v>38</v>
      </c>
      <c r="BH295" s="84" t="s">
        <v>38</v>
      </c>
      <c r="BI295" s="85" t="s">
        <v>515</v>
      </c>
      <c r="BJ295" s="86" t="s">
        <v>261</v>
      </c>
      <c r="BK295" s="64" t="s">
        <v>495</v>
      </c>
      <c r="BL295" s="86" t="s">
        <v>155</v>
      </c>
      <c r="BM295" s="86" t="s">
        <v>178</v>
      </c>
      <c r="BN295" s="86"/>
      <c r="BO295" s="64">
        <v>5</v>
      </c>
      <c r="BP295" s="69">
        <v>256104305100072</v>
      </c>
      <c r="BQ295" s="92">
        <v>0.33</v>
      </c>
      <c r="BR295" s="93">
        <v>0.066</v>
      </c>
      <c r="BS295" s="94">
        <f t="shared" si="49"/>
        <v>0.396</v>
      </c>
      <c r="BT295" s="95">
        <v>0.1836</v>
      </c>
      <c r="BU295" s="101">
        <f t="shared" si="50"/>
        <v>0.5796</v>
      </c>
      <c r="BV295" s="102">
        <f t="shared" si="47"/>
        <v>4.20168067226891</v>
      </c>
      <c r="BW295" s="103">
        <v>440</v>
      </c>
      <c r="BX295" s="104">
        <f t="shared" si="48"/>
        <v>0.00243529411764706</v>
      </c>
      <c r="BY295" s="138">
        <v>900</v>
      </c>
      <c r="BZ295" s="103" t="s">
        <v>32</v>
      </c>
      <c r="CA295" s="106" t="s">
        <v>189</v>
      </c>
      <c r="CB295" s="107" t="s">
        <v>148</v>
      </c>
      <c r="CC295" s="112" t="s">
        <v>149</v>
      </c>
      <c r="CD295" s="106"/>
      <c r="CE295" s="103" t="s">
        <v>192</v>
      </c>
      <c r="CF295" s="113"/>
      <c r="CG295" s="115">
        <v>2000026895</v>
      </c>
    </row>
    <row r="296" spans="1:85">
      <c r="A296" s="53" t="str">
        <f t="shared" si="41"/>
        <v>A1-12-04-45792</v>
      </c>
      <c r="B296" s="47" t="str">
        <f t="shared" si="42"/>
        <v>A1-12-04</v>
      </c>
      <c r="C296" s="48" t="s">
        <v>43</v>
      </c>
      <c r="D296" s="49">
        <v>45792</v>
      </c>
      <c r="E296" s="50" t="s">
        <v>14</v>
      </c>
      <c r="F296" s="51" t="s">
        <v>15</v>
      </c>
      <c r="G296" s="59">
        <v>4</v>
      </c>
      <c r="H296" s="51" t="s">
        <v>144</v>
      </c>
      <c r="I296" s="59">
        <v>12</v>
      </c>
      <c r="J296" s="60">
        <f>IF(ISBLANK(H296),"",IFERROR(VLOOKUP(B296,'Np PL4 Stock'!$A:$D,4,FALSE),""))</f>
        <v>45776</v>
      </c>
      <c r="K296" s="61">
        <f>IF(ISBLANK(H296),"",SUMIF('Np PL4 Stock'!$A:$A,B296,'Np PL4 Stock'!$N:$N))</f>
        <v>0.67</v>
      </c>
      <c r="L296" s="62">
        <f>IF(ISBLANK(H296),"",VLOOKUP(LEFT(B296,5),Unit!A:B,2,FALSE))</f>
        <v>8</v>
      </c>
      <c r="M296" s="63" t="str">
        <f>IF(ISBLANK(H296),"",IFERROR(VLOOKUP(B296,'Np PL4 Stock'!$A:$T,20,FALSE),""))</f>
        <v>V1-MB1</v>
      </c>
      <c r="N296" s="63" t="str">
        <f>IF(ISBLANK(H296),"",IFERROR(VLOOKUP(B296,'Np PL4 Stock'!$A:$U,21,FALSE),""))</f>
        <v>SIS</v>
      </c>
      <c r="O296" s="62">
        <f t="shared" si="43"/>
        <v>83.75</v>
      </c>
      <c r="P296" s="62">
        <f t="shared" si="44"/>
        <v>6e-5</v>
      </c>
      <c r="Q296" s="67">
        <f t="shared" si="45"/>
        <v>1.17313432835821e-6</v>
      </c>
      <c r="R296" s="67">
        <f t="shared" si="46"/>
        <v>1.68433830845771e-6</v>
      </c>
      <c r="S296" s="64">
        <v>13</v>
      </c>
      <c r="T296" s="68">
        <v>7.566</v>
      </c>
      <c r="U296" s="68">
        <v>6.832</v>
      </c>
      <c r="V296" s="69">
        <v>92</v>
      </c>
      <c r="W296" s="59">
        <v>414</v>
      </c>
      <c r="X296" s="64">
        <v>94</v>
      </c>
      <c r="Y296" s="59">
        <v>100</v>
      </c>
      <c r="Z296" s="59">
        <v>84</v>
      </c>
      <c r="AA296" s="59">
        <v>0</v>
      </c>
      <c r="AB296" s="59">
        <v>0</v>
      </c>
      <c r="AC296" s="59">
        <v>0</v>
      </c>
      <c r="AD296" s="59">
        <v>0</v>
      </c>
      <c r="AE296" s="59">
        <v>100</v>
      </c>
      <c r="AF296" s="73" t="s">
        <v>38</v>
      </c>
      <c r="AG296" s="73">
        <v>62000</v>
      </c>
      <c r="AH296" s="73" t="s">
        <v>38</v>
      </c>
      <c r="AI296" s="73" t="s">
        <v>38</v>
      </c>
      <c r="AJ296" s="73" t="s">
        <v>38</v>
      </c>
      <c r="AK296" s="73" t="s">
        <v>32</v>
      </c>
      <c r="AL296" s="77" t="str">
        <f>IF(ISBLANK(S296),"",IF(AJ296="Fail","Fail",IF(E296="PL4",IF(AND(T296&gt;STD_01122025!$D$3,U296&lt;STD_01122025!$D$4,OR(AF296="ND",AF296&lt;STD_01122025!$D$7),AH296="ND"),"Pass","Fail"),IF(E296="PL12",IF(AND(S296&lt;STD_01122025!$F$2,T296&gt;STD_01122025!$F$3,U296&lt;STD_01122025!$F$4,V296&gt;STD_01122025!$F$5,X296&gt;STD_01122025!$F$6,OR(AF296="ND",AF296&lt;STD_01122025!$F$7),AH296="ND"),"Pass","Fail"),IF(E296="SuperPL",IF(AND(T296&gt;STD_01122025!$H$3,U296&lt;STD_01122025!$H$4,V296&gt;STD_01122025!$H$5,X296&gt;STD_01122025!$H$6,OR(AF296="ND",AF296&lt;STD_01122025!$H$7),AH296="ND"),"Pass","Fail"),IF(E296="Flight",IF(AND(T296&gt;STD_01122025!$J$3,U296&lt;STD_01122025!$J$4,X296&gt;STD_01122025!$J$6,OR(AF296="ND",AF296&lt;STD_01122025!$J$7),AH296="ND"),"Pass","Fail"),""))))))</f>
        <v>Pass</v>
      </c>
      <c r="AM296" s="62">
        <f>IF(ISBLANK(B296),"",IFERROR(IF(VLOOKUP(B296,'Np PL4 Stock'!$A:$J,10,FALSE)="Np4",D296-VLOOKUP(B296,'Np PL4 Stock'!$A:$E,5,FALSE),D296-VLOOKUP(B296,'Np PL4 Stock'!$A:$E,5,FALSE)-1),""))</f>
        <v>16</v>
      </c>
      <c r="AN296" s="68">
        <v>8.63</v>
      </c>
      <c r="AO296" s="68">
        <v>8.929</v>
      </c>
      <c r="AP296" s="69">
        <v>100</v>
      </c>
      <c r="AQ296" s="64">
        <v>242</v>
      </c>
      <c r="AR296" s="64">
        <v>98</v>
      </c>
      <c r="AS296" s="59">
        <v>100</v>
      </c>
      <c r="AT296" s="73">
        <v>19500</v>
      </c>
      <c r="AU296" s="73">
        <v>27500</v>
      </c>
      <c r="AV296" s="73" t="s">
        <v>38</v>
      </c>
      <c r="AW296" s="73" t="s">
        <v>38</v>
      </c>
      <c r="AX296" s="73" t="s">
        <v>32</v>
      </c>
      <c r="AY296" s="59">
        <v>0</v>
      </c>
      <c r="AZ296" s="59">
        <v>0</v>
      </c>
      <c r="BA296" s="59">
        <v>0</v>
      </c>
      <c r="BB296" s="59">
        <v>0</v>
      </c>
      <c r="BC296" s="59">
        <v>0</v>
      </c>
      <c r="BD296" s="59">
        <v>0</v>
      </c>
      <c r="BE296" s="84" t="s">
        <v>38</v>
      </c>
      <c r="BF296" s="84" t="s">
        <v>38</v>
      </c>
      <c r="BG296" s="84" t="s">
        <v>38</v>
      </c>
      <c r="BH296" s="84" t="s">
        <v>38</v>
      </c>
      <c r="BI296" s="85" t="s">
        <v>664</v>
      </c>
      <c r="BJ296" s="86" t="s">
        <v>262</v>
      </c>
      <c r="BK296" s="64" t="s">
        <v>523</v>
      </c>
      <c r="BL296" s="86" t="s">
        <v>155</v>
      </c>
      <c r="BM296" s="86" t="s">
        <v>178</v>
      </c>
      <c r="BN296" s="86"/>
      <c r="BO296" s="64">
        <v>20</v>
      </c>
      <c r="BP296" s="69">
        <v>256104305100073</v>
      </c>
      <c r="BQ296" s="92">
        <v>0.4</v>
      </c>
      <c r="BR296" s="93">
        <v>0.08</v>
      </c>
      <c r="BS296" s="94">
        <f t="shared" si="49"/>
        <v>0.48</v>
      </c>
      <c r="BT296" s="95">
        <v>0.211666666666667</v>
      </c>
      <c r="BU296" s="101">
        <f t="shared" si="50"/>
        <v>0.691666666666667</v>
      </c>
      <c r="BV296" s="102">
        <f t="shared" si="47"/>
        <v>4.13223140495868</v>
      </c>
      <c r="BW296" s="103">
        <v>533.333333333333</v>
      </c>
      <c r="BX296" s="104">
        <f t="shared" si="48"/>
        <v>0.00285812672176309</v>
      </c>
      <c r="BY296" s="105">
        <v>900</v>
      </c>
      <c r="BZ296" s="103" t="s">
        <v>32</v>
      </c>
      <c r="CA296" s="106" t="s">
        <v>189</v>
      </c>
      <c r="CB296" s="107" t="s">
        <v>148</v>
      </c>
      <c r="CC296" s="112" t="s">
        <v>149</v>
      </c>
      <c r="CD296" s="106"/>
      <c r="CE296" s="103" t="s">
        <v>192</v>
      </c>
      <c r="CF296" s="113"/>
      <c r="CG296" s="115">
        <v>2000021625</v>
      </c>
    </row>
    <row r="297" spans="1:85">
      <c r="A297" s="53" t="str">
        <f t="shared" si="41"/>
        <v>A1-08-04-45792</v>
      </c>
      <c r="B297" s="47" t="str">
        <f t="shared" si="42"/>
        <v>A1-08-04</v>
      </c>
      <c r="C297" s="48" t="s">
        <v>43</v>
      </c>
      <c r="D297" s="49">
        <v>45792</v>
      </c>
      <c r="E297" s="50" t="s">
        <v>14</v>
      </c>
      <c r="F297" s="51" t="s">
        <v>15</v>
      </c>
      <c r="G297" s="59">
        <v>4</v>
      </c>
      <c r="H297" s="51" t="s">
        <v>144</v>
      </c>
      <c r="I297" s="59">
        <v>8</v>
      </c>
      <c r="J297" s="60">
        <f>IF(ISBLANK(H297),"",IFERROR(VLOOKUP(B297,'Np PL4 Stock'!$A:$D,4,FALSE),""))</f>
        <v>45775</v>
      </c>
      <c r="K297" s="61">
        <f>IF(ISBLANK(H297),"",SUMIF('Np PL4 Stock'!$A:$A,B297,'Np PL4 Stock'!$N:$N))</f>
        <v>1</v>
      </c>
      <c r="L297" s="62">
        <f>IF(ISBLANK(H297),"",VLOOKUP(LEFT(B297,5),Unit!A:B,2,FALSE))</f>
        <v>16</v>
      </c>
      <c r="M297" s="63" t="str">
        <f>IF(ISBLANK(H297),"",IFERROR(VLOOKUP(B297,'Np PL4 Stock'!$A:$T,20,FALSE),""))</f>
        <v>V1-MB1</v>
      </c>
      <c r="N297" s="63" t="str">
        <f>IF(ISBLANK(H297),"",IFERROR(VLOOKUP(B297,'Np PL4 Stock'!$A:$U,21,FALSE),""))</f>
        <v>SIS</v>
      </c>
      <c r="O297" s="62">
        <f t="shared" si="43"/>
        <v>62.5</v>
      </c>
      <c r="P297" s="62">
        <f t="shared" si="44"/>
        <v>7.5e-6</v>
      </c>
      <c r="Q297" s="67">
        <f t="shared" si="45"/>
        <v>8.115e-7</v>
      </c>
      <c r="R297" s="67">
        <f t="shared" si="46"/>
        <v>1.20017833333333e-6</v>
      </c>
      <c r="S297" s="64">
        <v>14</v>
      </c>
      <c r="T297" s="68">
        <v>7.633</v>
      </c>
      <c r="U297" s="68">
        <v>7.338</v>
      </c>
      <c r="V297" s="69">
        <v>88.889</v>
      </c>
      <c r="W297" s="59">
        <v>398</v>
      </c>
      <c r="X297" s="71">
        <v>94</v>
      </c>
      <c r="Y297" s="59">
        <v>100</v>
      </c>
      <c r="Z297" s="59">
        <v>80</v>
      </c>
      <c r="AA297" s="59">
        <v>0</v>
      </c>
      <c r="AB297" s="59">
        <v>0</v>
      </c>
      <c r="AC297" s="59">
        <v>0</v>
      </c>
      <c r="AD297" s="59">
        <v>0</v>
      </c>
      <c r="AE297" s="59">
        <v>100</v>
      </c>
      <c r="AF297" s="73" t="s">
        <v>38</v>
      </c>
      <c r="AG297" s="73">
        <v>51500</v>
      </c>
      <c r="AH297" s="73" t="s">
        <v>38</v>
      </c>
      <c r="AI297" s="73" t="s">
        <v>38</v>
      </c>
      <c r="AJ297" s="73" t="s">
        <v>38</v>
      </c>
      <c r="AK297" s="73" t="s">
        <v>32</v>
      </c>
      <c r="AL297" s="77" t="str">
        <f>IF(ISBLANK(S297),"",IF(AJ297="Fail","Fail",IF(E297="PL4",IF(AND(T297&gt;STD_01122025!$D$3,U297&lt;STD_01122025!$D$4,OR(AF297="ND",AF297&lt;STD_01122025!$D$7),AH297="ND"),"Pass","Fail"),IF(E297="PL12",IF(AND(S297&lt;STD_01122025!$F$2,T297&gt;STD_01122025!$F$3,U297&lt;STD_01122025!$F$4,V297&gt;STD_01122025!$F$5,X297&gt;STD_01122025!$F$6,OR(AF297="ND",AF297&lt;STD_01122025!$F$7),AH297="ND"),"Pass","Fail"),IF(E297="SuperPL",IF(AND(T297&gt;STD_01122025!$H$3,U297&lt;STD_01122025!$H$4,V297&gt;STD_01122025!$H$5,X297&gt;STD_01122025!$H$6,OR(AF297="ND",AF297&lt;STD_01122025!$H$7),AH297="ND"),"Pass","Fail"),IF(E297="Flight",IF(AND(T297&gt;STD_01122025!$J$3,U297&lt;STD_01122025!$J$4,X297&gt;STD_01122025!$J$6,OR(AF297="ND",AF297&lt;STD_01122025!$J$7),AH297="ND"),"Pass","Fail"),""))))))</f>
        <v>Pass</v>
      </c>
      <c r="AM297" s="62">
        <f>IF(ISBLANK(B297),"",IFERROR(IF(VLOOKUP(B297,'Np PL4 Stock'!$A:$J,10,FALSE)="Np4",D297-VLOOKUP(B297,'Np PL4 Stock'!$A:$E,5,FALSE),D297-VLOOKUP(B297,'Np PL4 Stock'!$A:$E,5,FALSE)-1),""))</f>
        <v>17</v>
      </c>
      <c r="AN297" s="68">
        <v>8.803</v>
      </c>
      <c r="AO297" s="68">
        <v>8.426</v>
      </c>
      <c r="AP297" s="69">
        <v>100</v>
      </c>
      <c r="AQ297" s="64">
        <v>221</v>
      </c>
      <c r="AR297" s="64">
        <v>97</v>
      </c>
      <c r="AS297" s="59">
        <v>100</v>
      </c>
      <c r="AT297" s="73">
        <v>23000</v>
      </c>
      <c r="AU297" s="73">
        <v>21500</v>
      </c>
      <c r="AV297" s="73" t="s">
        <v>38</v>
      </c>
      <c r="AW297" s="73" t="s">
        <v>38</v>
      </c>
      <c r="AX297" s="73" t="s">
        <v>32</v>
      </c>
      <c r="AY297" s="59">
        <v>0</v>
      </c>
      <c r="AZ297" s="59">
        <v>0</v>
      </c>
      <c r="BA297" s="59">
        <v>0</v>
      </c>
      <c r="BB297" s="59">
        <v>0</v>
      </c>
      <c r="BC297" s="59">
        <v>0</v>
      </c>
      <c r="BD297" s="59">
        <v>0</v>
      </c>
      <c r="BE297" s="84" t="s">
        <v>38</v>
      </c>
      <c r="BF297" s="84" t="s">
        <v>38</v>
      </c>
      <c r="BG297" s="84" t="s">
        <v>38</v>
      </c>
      <c r="BH297" s="84" t="s">
        <v>38</v>
      </c>
      <c r="BI297" s="85" t="s">
        <v>664</v>
      </c>
      <c r="BJ297" s="86" t="s">
        <v>262</v>
      </c>
      <c r="BK297" s="64" t="s">
        <v>523</v>
      </c>
      <c r="BL297" s="86" t="s">
        <v>155</v>
      </c>
      <c r="BM297" s="86" t="s">
        <v>178</v>
      </c>
      <c r="BN297" s="86"/>
      <c r="BO297" s="59">
        <v>10</v>
      </c>
      <c r="BP297" s="69">
        <v>256104305100073</v>
      </c>
      <c r="BQ297" s="92">
        <v>0.1</v>
      </c>
      <c r="BR297" s="93">
        <v>0.02</v>
      </c>
      <c r="BS297" s="94">
        <f t="shared" si="49"/>
        <v>0.12</v>
      </c>
      <c r="BT297" s="95">
        <v>0.0716666666666667</v>
      </c>
      <c r="BU297" s="101">
        <f t="shared" si="50"/>
        <v>0.191666666666667</v>
      </c>
      <c r="BV297" s="102">
        <f t="shared" si="47"/>
        <v>4.52488687782806</v>
      </c>
      <c r="BW297" s="103">
        <v>133.333333333333</v>
      </c>
      <c r="BX297" s="104">
        <f t="shared" si="48"/>
        <v>0.000867269984917044</v>
      </c>
      <c r="BY297" s="105">
        <v>900</v>
      </c>
      <c r="BZ297" s="103" t="s">
        <v>32</v>
      </c>
      <c r="CA297" s="106" t="s">
        <v>189</v>
      </c>
      <c r="CB297" s="107" t="s">
        <v>148</v>
      </c>
      <c r="CC297" s="112" t="s">
        <v>149</v>
      </c>
      <c r="CD297" s="106"/>
      <c r="CE297" s="103" t="s">
        <v>192</v>
      </c>
      <c r="CF297" s="113"/>
      <c r="CG297" s="114">
        <v>2000021625</v>
      </c>
    </row>
    <row r="298" spans="1:85">
      <c r="A298" s="53" t="str">
        <f t="shared" si="41"/>
        <v>B1-03-04-45794</v>
      </c>
      <c r="B298" s="47" t="str">
        <f t="shared" si="42"/>
        <v>B1-03-04</v>
      </c>
      <c r="C298" s="48" t="s">
        <v>43</v>
      </c>
      <c r="D298" s="49">
        <v>45794</v>
      </c>
      <c r="E298" s="50" t="s">
        <v>3</v>
      </c>
      <c r="F298" s="51" t="s">
        <v>6</v>
      </c>
      <c r="G298" s="59">
        <v>4</v>
      </c>
      <c r="H298" s="51" t="s">
        <v>165</v>
      </c>
      <c r="I298" s="59">
        <v>3</v>
      </c>
      <c r="J298" s="60">
        <f>IF(ISBLANK(H298),"",IFERROR(VLOOKUP(B298,'Np PL4 Stock'!$A:$D,4,FALSE),""))</f>
        <v>45783</v>
      </c>
      <c r="K298" s="61">
        <f>IF(ISBLANK(H298),"",SUMIF('Np PL4 Stock'!$A:$A,B298,'Np PL4 Stock'!$N:$N))</f>
        <v>1.2</v>
      </c>
      <c r="L298" s="62">
        <f>IF(ISBLANK(H298),"",VLOOKUP(LEFT(B298,5),Unit!A:B,2,FALSE))</f>
        <v>12</v>
      </c>
      <c r="M298" s="63" t="str">
        <f>IF(ISBLANK(H298),"",IFERROR(VLOOKUP(B298,'Np PL4 Stock'!$A:$T,20,FALSE),""))</f>
        <v>V1-MA1</v>
      </c>
      <c r="N298" s="63" t="str">
        <f>IF(ISBLANK(H298),"",IFERROR(VLOOKUP(B298,'Np PL4 Stock'!$A:$U,21,FALSE),""))</f>
        <v>SIS</v>
      </c>
      <c r="O298" s="62">
        <f t="shared" si="43"/>
        <v>100</v>
      </c>
      <c r="P298" s="62">
        <f t="shared" si="44"/>
        <v>8.125e-5</v>
      </c>
      <c r="Q298" s="67">
        <f t="shared" si="45"/>
        <v>8.125e-7</v>
      </c>
      <c r="R298" s="67">
        <f t="shared" si="46"/>
        <v>1.07791666666667e-6</v>
      </c>
      <c r="S298" s="64">
        <v>10</v>
      </c>
      <c r="T298" s="68">
        <v>6.348</v>
      </c>
      <c r="U298" s="68">
        <v>6.461</v>
      </c>
      <c r="V298" s="69" t="s">
        <v>32</v>
      </c>
      <c r="W298" s="64" t="s">
        <v>32</v>
      </c>
      <c r="X298" s="64">
        <v>88</v>
      </c>
      <c r="Y298" s="59" t="s">
        <v>32</v>
      </c>
      <c r="Z298" s="59" t="s">
        <v>32</v>
      </c>
      <c r="AA298" s="59" t="s">
        <v>32</v>
      </c>
      <c r="AB298" s="59" t="s">
        <v>32</v>
      </c>
      <c r="AC298" s="59">
        <v>0</v>
      </c>
      <c r="AD298" s="59">
        <v>0</v>
      </c>
      <c r="AE298" s="59" t="s">
        <v>32</v>
      </c>
      <c r="AF298" s="73" t="s">
        <v>38</v>
      </c>
      <c r="AG298" s="73">
        <v>43500</v>
      </c>
      <c r="AH298" s="73" t="s">
        <v>38</v>
      </c>
      <c r="AI298" s="73" t="s">
        <v>38</v>
      </c>
      <c r="AJ298" s="73" t="s">
        <v>38</v>
      </c>
      <c r="AK298" s="73" t="s">
        <v>32</v>
      </c>
      <c r="AL298" s="77" t="str">
        <f>IF(ISBLANK(S298),"",IF(AJ298="Fail","Fail",IF(E298="PL4",IF(AND(T298&gt;STD_01122025!$D$3,U298&lt;STD_01122025!$D$4,OR(AF298="ND",AF298&lt;STD_01122025!$D$7),AH298="ND"),"Pass","Fail"),IF(E298="PL12",IF(AND(S298&lt;STD_01122025!$F$2,T298&gt;STD_01122025!$F$3,U298&lt;STD_01122025!$F$4,V298&gt;STD_01122025!$F$5,X298&gt;STD_01122025!$F$6,OR(AF298="ND",AF298&lt;STD_01122025!$F$7),AH298="ND"),"Pass","Fail"),IF(E298="SuperPL",IF(AND(T298&gt;STD_01122025!$H$3,U298&lt;STD_01122025!$H$4,V298&gt;STD_01122025!$H$5,X298&gt;STD_01122025!$H$6,OR(AF298="ND",AF298&lt;STD_01122025!$H$7),AH298="ND"),"Pass","Fail"),IF(E298="Flight",IF(AND(T298&gt;STD_01122025!$J$3,U298&lt;STD_01122025!$J$4,X298&gt;STD_01122025!$J$6,OR(AF298="ND",AF298&lt;STD_01122025!$J$7),AH298="ND"),"Pass","Fail"),""))))))</f>
        <v>Pass</v>
      </c>
      <c r="AM298" s="62">
        <f>IF(ISBLANK(B298),"",IFERROR(IF(VLOOKUP(B298,'Np PL4 Stock'!$A:$J,10,FALSE)="Np4",D298-VLOOKUP(B298,'Np PL4 Stock'!$A:$E,5,FALSE),D298-VLOOKUP(B298,'Np PL4 Stock'!$A:$E,5,FALSE)-1),""))</f>
        <v>11</v>
      </c>
      <c r="AN298" s="68">
        <v>7.079</v>
      </c>
      <c r="AO298" s="68">
        <v>6.741</v>
      </c>
      <c r="AP298" s="69" t="s">
        <v>32</v>
      </c>
      <c r="AQ298" s="64">
        <v>526</v>
      </c>
      <c r="AR298" s="64">
        <v>93</v>
      </c>
      <c r="AS298" s="59" t="s">
        <v>32</v>
      </c>
      <c r="AT298" s="73" t="s">
        <v>38</v>
      </c>
      <c r="AU298" s="73">
        <v>64000</v>
      </c>
      <c r="AV298" s="73" t="s">
        <v>38</v>
      </c>
      <c r="AW298" s="73" t="s">
        <v>38</v>
      </c>
      <c r="AX298" s="73" t="s">
        <v>32</v>
      </c>
      <c r="AY298" s="59">
        <v>0</v>
      </c>
      <c r="AZ298" s="59">
        <v>0</v>
      </c>
      <c r="BA298" s="59">
        <v>0</v>
      </c>
      <c r="BB298" s="59">
        <v>0</v>
      </c>
      <c r="BC298" s="59">
        <v>0</v>
      </c>
      <c r="BD298" s="59">
        <v>0</v>
      </c>
      <c r="BE298" s="84" t="s">
        <v>38</v>
      </c>
      <c r="BF298" s="84" t="s">
        <v>38</v>
      </c>
      <c r="BG298" s="84" t="s">
        <v>38</v>
      </c>
      <c r="BH298" s="84" t="s">
        <v>38</v>
      </c>
      <c r="BI298" s="85" t="s">
        <v>480</v>
      </c>
      <c r="BJ298" s="86" t="s">
        <v>246</v>
      </c>
      <c r="BK298" s="64" t="s">
        <v>481</v>
      </c>
      <c r="BL298" s="86" t="s">
        <v>155</v>
      </c>
      <c r="BM298" s="86" t="s">
        <v>178</v>
      </c>
      <c r="BN298" s="86"/>
      <c r="BO298" s="64">
        <v>15</v>
      </c>
      <c r="BP298" s="522" t="s">
        <v>665</v>
      </c>
      <c r="BQ298" s="92">
        <v>0.75</v>
      </c>
      <c r="BR298" s="93">
        <v>0.225</v>
      </c>
      <c r="BS298" s="94">
        <f t="shared" si="49"/>
        <v>0.975</v>
      </c>
      <c r="BT298" s="95">
        <v>0.3185</v>
      </c>
      <c r="BU298" s="101">
        <f t="shared" si="50"/>
        <v>1.2935</v>
      </c>
      <c r="BV298" s="102">
        <f t="shared" si="47"/>
        <v>1.90114068441065</v>
      </c>
      <c r="BW298" s="103">
        <v>487.5</v>
      </c>
      <c r="BX298" s="104">
        <f t="shared" si="48"/>
        <v>0.00245912547528517</v>
      </c>
      <c r="BY298" s="138">
        <v>2000</v>
      </c>
      <c r="BZ298" s="103" t="s">
        <v>32</v>
      </c>
      <c r="CA298" s="106" t="s">
        <v>189</v>
      </c>
      <c r="CB298" s="107" t="s">
        <v>148</v>
      </c>
      <c r="CC298" s="112" t="s">
        <v>149</v>
      </c>
      <c r="CD298" s="106"/>
      <c r="CE298" s="103" t="s">
        <v>192</v>
      </c>
      <c r="CF298" s="113"/>
      <c r="CG298" s="115">
        <v>2000004627</v>
      </c>
    </row>
    <row r="299" spans="1:85">
      <c r="A299" s="53" t="str">
        <f t="shared" si="41"/>
        <v>B1-04-04-45794</v>
      </c>
      <c r="B299" s="47" t="str">
        <f t="shared" si="42"/>
        <v>B1-04-04</v>
      </c>
      <c r="C299" s="48" t="s">
        <v>43</v>
      </c>
      <c r="D299" s="49">
        <v>45794</v>
      </c>
      <c r="E299" s="50" t="s">
        <v>3</v>
      </c>
      <c r="F299" s="51" t="s">
        <v>6</v>
      </c>
      <c r="G299" s="59">
        <v>4</v>
      </c>
      <c r="H299" s="51" t="s">
        <v>165</v>
      </c>
      <c r="I299" s="64">
        <v>4</v>
      </c>
      <c r="J299" s="60">
        <f>IF(ISBLANK(H299),"",IFERROR(VLOOKUP(B299,'Np PL4 Stock'!$A:$D,4,FALSE),""))</f>
        <v>45783</v>
      </c>
      <c r="K299" s="61">
        <f>IF(ISBLANK(H299),"",SUMIF('Np PL4 Stock'!$A:$A,B299,'Np PL4 Stock'!$N:$N))</f>
        <v>1.2</v>
      </c>
      <c r="L299" s="62">
        <f>IF(ISBLANK(H299),"",VLOOKUP(LEFT(B299,5),Unit!A:B,2,FALSE))</f>
        <v>12</v>
      </c>
      <c r="M299" s="63" t="str">
        <f>IF(ISBLANK(H299),"",IFERROR(VLOOKUP(B299,'Np PL4 Stock'!$A:$T,20,FALSE),""))</f>
        <v>V1-MA1</v>
      </c>
      <c r="N299" s="63" t="str">
        <f>IF(ISBLANK(H299),"",IFERROR(VLOOKUP(B299,'Np PL4 Stock'!$A:$U,21,FALSE),""))</f>
        <v>SIS</v>
      </c>
      <c r="O299" s="62">
        <f t="shared" si="43"/>
        <v>100</v>
      </c>
      <c r="P299" s="62">
        <f t="shared" si="44"/>
        <v>7.9375e-5</v>
      </c>
      <c r="Q299" s="67">
        <f t="shared" si="45"/>
        <v>7.9375e-7</v>
      </c>
      <c r="R299" s="67">
        <f t="shared" si="46"/>
        <v>1.06526041666667e-6</v>
      </c>
      <c r="S299" s="64">
        <v>10</v>
      </c>
      <c r="T299" s="68">
        <v>6.212</v>
      </c>
      <c r="U299" s="68">
        <v>6.068</v>
      </c>
      <c r="V299" s="69" t="s">
        <v>32</v>
      </c>
      <c r="W299" s="64" t="s">
        <v>32</v>
      </c>
      <c r="X299" s="64">
        <v>87</v>
      </c>
      <c r="Y299" s="59" t="s">
        <v>32</v>
      </c>
      <c r="Z299" s="59" t="s">
        <v>32</v>
      </c>
      <c r="AA299" s="59" t="s">
        <v>32</v>
      </c>
      <c r="AB299" s="59" t="s">
        <v>32</v>
      </c>
      <c r="AC299" s="59">
        <v>0</v>
      </c>
      <c r="AD299" s="59">
        <v>0</v>
      </c>
      <c r="AE299" s="59" t="s">
        <v>32</v>
      </c>
      <c r="AF299" s="73" t="s">
        <v>38</v>
      </c>
      <c r="AG299" s="73">
        <v>51500</v>
      </c>
      <c r="AH299" s="73" t="s">
        <v>38</v>
      </c>
      <c r="AI299" s="73" t="s">
        <v>38</v>
      </c>
      <c r="AJ299" s="73" t="s">
        <v>38</v>
      </c>
      <c r="AK299" s="73" t="s">
        <v>32</v>
      </c>
      <c r="AL299" s="77" t="str">
        <f>IF(ISBLANK(S299),"",IF(AJ299="Fail","Fail",IF(E299="PL4",IF(AND(T299&gt;STD_01122025!$D$3,U299&lt;STD_01122025!$D$4,OR(AF299="ND",AF299&lt;STD_01122025!$D$7),AH299="ND"),"Pass","Fail"),IF(E299="PL12",IF(AND(S299&lt;STD_01122025!$F$2,T299&gt;STD_01122025!$F$3,U299&lt;STD_01122025!$F$4,V299&gt;STD_01122025!$F$5,X299&gt;STD_01122025!$F$6,OR(AF299="ND",AF299&lt;STD_01122025!$F$7),AH299="ND"),"Pass","Fail"),IF(E299="SuperPL",IF(AND(T299&gt;STD_01122025!$H$3,U299&lt;STD_01122025!$H$4,V299&gt;STD_01122025!$H$5,X299&gt;STD_01122025!$H$6,OR(AF299="ND",AF299&lt;STD_01122025!$H$7),AH299="ND"),"Pass","Fail"),IF(E299="Flight",IF(AND(T299&gt;STD_01122025!$J$3,U299&lt;STD_01122025!$J$4,X299&gt;STD_01122025!$J$6,OR(AF299="ND",AF299&lt;STD_01122025!$J$7),AH299="ND"),"Pass","Fail"),""))))))</f>
        <v>Pass</v>
      </c>
      <c r="AM299" s="62">
        <f>IF(ISBLANK(B299),"",IFERROR(IF(VLOOKUP(B299,'Np PL4 Stock'!$A:$J,10,FALSE)="Np4",D299-VLOOKUP(B299,'Np PL4 Stock'!$A:$E,5,FALSE),D299-VLOOKUP(B299,'Np PL4 Stock'!$A:$E,5,FALSE)-1),""))</f>
        <v>11</v>
      </c>
      <c r="AN299" s="68">
        <v>6.933</v>
      </c>
      <c r="AO299" s="68">
        <v>6.707</v>
      </c>
      <c r="AP299" s="69" t="s">
        <v>32</v>
      </c>
      <c r="AQ299" s="64">
        <v>542</v>
      </c>
      <c r="AR299" s="64">
        <v>92</v>
      </c>
      <c r="AS299" s="59" t="s">
        <v>32</v>
      </c>
      <c r="AT299" s="73" t="s">
        <v>38</v>
      </c>
      <c r="AU299" s="73">
        <v>65000</v>
      </c>
      <c r="AV299" s="73" t="s">
        <v>38</v>
      </c>
      <c r="AW299" s="73" t="s">
        <v>38</v>
      </c>
      <c r="AX299" s="73" t="s">
        <v>32</v>
      </c>
      <c r="AY299" s="59">
        <v>0</v>
      </c>
      <c r="AZ299" s="59">
        <v>0</v>
      </c>
      <c r="BA299" s="59">
        <v>0</v>
      </c>
      <c r="BB299" s="59">
        <v>0</v>
      </c>
      <c r="BC299" s="59">
        <v>0</v>
      </c>
      <c r="BD299" s="59">
        <v>0</v>
      </c>
      <c r="BE299" s="84" t="s">
        <v>38</v>
      </c>
      <c r="BF299" s="84" t="s">
        <v>38</v>
      </c>
      <c r="BG299" s="84" t="s">
        <v>38</v>
      </c>
      <c r="BH299" s="84" t="s">
        <v>38</v>
      </c>
      <c r="BI299" s="85" t="s">
        <v>480</v>
      </c>
      <c r="BJ299" s="86" t="s">
        <v>246</v>
      </c>
      <c r="BK299" s="64" t="s">
        <v>481</v>
      </c>
      <c r="BL299" s="86" t="s">
        <v>155</v>
      </c>
      <c r="BM299" s="86" t="s">
        <v>178</v>
      </c>
      <c r="BN299" s="86"/>
      <c r="BO299" s="64">
        <v>15</v>
      </c>
      <c r="BP299" s="522" t="s">
        <v>665</v>
      </c>
      <c r="BQ299" s="92">
        <v>0.3</v>
      </c>
      <c r="BR299" s="93">
        <v>0.09</v>
      </c>
      <c r="BS299" s="94">
        <f t="shared" si="49"/>
        <v>0.39</v>
      </c>
      <c r="BT299" s="95">
        <v>0.143</v>
      </c>
      <c r="BU299" s="101">
        <f t="shared" si="50"/>
        <v>0.533</v>
      </c>
      <c r="BV299" s="102">
        <f t="shared" si="47"/>
        <v>1.8450184501845</v>
      </c>
      <c r="BW299" s="59">
        <v>195</v>
      </c>
      <c r="BX299" s="104">
        <f t="shared" si="48"/>
        <v>0.000983394833948339</v>
      </c>
      <c r="BY299" s="138">
        <v>2000</v>
      </c>
      <c r="BZ299" s="103" t="s">
        <v>32</v>
      </c>
      <c r="CA299" s="106" t="s">
        <v>189</v>
      </c>
      <c r="CB299" s="107" t="s">
        <v>148</v>
      </c>
      <c r="CC299" s="112" t="s">
        <v>149</v>
      </c>
      <c r="CD299" s="106"/>
      <c r="CE299" s="103" t="s">
        <v>192</v>
      </c>
      <c r="CF299" s="113"/>
      <c r="CG299" s="114">
        <v>2000004627</v>
      </c>
    </row>
    <row r="300" ht="15" spans="1:86">
      <c r="A300" s="53" t="str">
        <f t="shared" ref="A300:A325" si="51">IF(ISBLANK(H300),"",H300&amp;"-"&amp;IF(OR(LEN(I300)=1,LEN(I300)=4),"0"&amp;I300,I300))&amp;"-"&amp;IF(LEN(G300)=1,"0"&amp;G300,G300)&amp;"-"&amp;D300</f>
        <v>B1-04-04-45794</v>
      </c>
      <c r="B300" s="47" t="str">
        <f t="shared" si="42"/>
        <v>B1-04-04</v>
      </c>
      <c r="C300" s="48" t="s">
        <v>43</v>
      </c>
      <c r="D300" s="49">
        <v>45794</v>
      </c>
      <c r="E300" s="50" t="s">
        <v>3</v>
      </c>
      <c r="F300" s="51" t="s">
        <v>6</v>
      </c>
      <c r="G300" s="59">
        <v>4</v>
      </c>
      <c r="H300" s="51" t="s">
        <v>165</v>
      </c>
      <c r="I300" s="64">
        <v>4</v>
      </c>
      <c r="J300" s="60">
        <f>IF(ISBLANK(H300),"",IFERROR(VLOOKUP(B300,'Np PL4 Stock'!$A:$D,4,FALSE),""))</f>
        <v>45783</v>
      </c>
      <c r="K300" s="61">
        <f>IF(ISBLANK(H300),"",SUMIF('Np PL4 Stock'!$A:$A,B300,'Np PL4 Stock'!$N:$N))</f>
        <v>1.2</v>
      </c>
      <c r="L300" s="62">
        <f>IF(ISBLANK(H300),"",VLOOKUP(LEFT(B300,5),Unit!A:B,2,FALSE))</f>
        <v>12</v>
      </c>
      <c r="M300" s="63" t="str">
        <f>IF(ISBLANK(H300),"",IFERROR(VLOOKUP(B300,'Np PL4 Stock'!$A:$T,20,FALSE),""))</f>
        <v>V1-MA1</v>
      </c>
      <c r="N300" s="63" t="str">
        <f>IF(ISBLANK(H300),"",IFERROR(VLOOKUP(B300,'Np PL4 Stock'!$A:$U,21,FALSE),""))</f>
        <v>SIS</v>
      </c>
      <c r="O300" s="62">
        <f t="shared" si="43"/>
        <v>100</v>
      </c>
      <c r="P300" s="62">
        <f t="shared" si="44"/>
        <v>7.9375e-5</v>
      </c>
      <c r="Q300" s="67">
        <f t="shared" si="45"/>
        <v>7.9375e-7</v>
      </c>
      <c r="R300" s="67">
        <f t="shared" si="46"/>
        <v>1.06526041666667e-6</v>
      </c>
      <c r="S300" s="64">
        <v>10</v>
      </c>
      <c r="T300" s="68">
        <v>6.212</v>
      </c>
      <c r="U300" s="68">
        <v>6.068</v>
      </c>
      <c r="V300" s="69" t="s">
        <v>32</v>
      </c>
      <c r="W300" s="64" t="s">
        <v>32</v>
      </c>
      <c r="X300" s="64">
        <v>87</v>
      </c>
      <c r="Y300" s="59" t="s">
        <v>32</v>
      </c>
      <c r="Z300" s="59" t="s">
        <v>32</v>
      </c>
      <c r="AA300" s="59" t="s">
        <v>32</v>
      </c>
      <c r="AB300" s="59" t="s">
        <v>32</v>
      </c>
      <c r="AC300" s="59">
        <v>0</v>
      </c>
      <c r="AD300" s="59">
        <v>0</v>
      </c>
      <c r="AE300" s="59" t="s">
        <v>32</v>
      </c>
      <c r="AF300" s="73" t="s">
        <v>38</v>
      </c>
      <c r="AG300" s="73">
        <v>51500</v>
      </c>
      <c r="AH300" s="73" t="s">
        <v>38</v>
      </c>
      <c r="AI300" s="73" t="s">
        <v>38</v>
      </c>
      <c r="AJ300" s="73" t="s">
        <v>38</v>
      </c>
      <c r="AK300" s="73" t="s">
        <v>32</v>
      </c>
      <c r="AL300" s="77" t="str">
        <f>IF(ISBLANK(S300),"",IF(AJ300="Fail","Fail",IF(E300="PL4",IF(AND(T300&gt;STD_01122025!$D$3,U300&lt;STD_01122025!$D$4,OR(AF300="ND",AF300&lt;STD_01122025!$D$7),AH300="ND"),"Pass","Fail"),IF(E300="PL12",IF(AND(S300&lt;STD_01122025!$F$2,T300&gt;STD_01122025!$F$3,U300&lt;STD_01122025!$F$4,V300&gt;STD_01122025!$F$5,X300&gt;STD_01122025!$F$6,OR(AF300="ND",AF300&lt;STD_01122025!$F$7),AH300="ND"),"Pass","Fail"),IF(E300="SuperPL",IF(AND(T300&gt;STD_01122025!$H$3,U300&lt;STD_01122025!$H$4,V300&gt;STD_01122025!$H$5,X300&gt;STD_01122025!$H$6,OR(AF300="ND",AF300&lt;STD_01122025!$H$7),AH300="ND"),"Pass","Fail"),IF(E300="Flight",IF(AND(T300&gt;STD_01122025!$J$3,U300&lt;STD_01122025!$J$4,X300&gt;STD_01122025!$J$6,OR(AF300="ND",AF300&lt;STD_01122025!$J$7),AH300="ND"),"Pass","Fail"),""))))))</f>
        <v>Pass</v>
      </c>
      <c r="AM300" s="62">
        <f>IF(ISBLANK(B300),"",IFERROR(IF(VLOOKUP(B300,'Np PL4 Stock'!$A:$J,10,FALSE)="Np4",D300-VLOOKUP(B300,'Np PL4 Stock'!$A:$E,5,FALSE),D300-VLOOKUP(B300,'Np PL4 Stock'!$A:$E,5,FALSE)-1),""))</f>
        <v>11</v>
      </c>
      <c r="AN300" s="68">
        <v>6.933</v>
      </c>
      <c r="AO300" s="68">
        <v>6.707</v>
      </c>
      <c r="AP300" s="69" t="s">
        <v>32</v>
      </c>
      <c r="AQ300" s="64">
        <v>542</v>
      </c>
      <c r="AR300" s="64">
        <v>92</v>
      </c>
      <c r="AS300" s="59" t="s">
        <v>32</v>
      </c>
      <c r="AT300" s="73" t="s">
        <v>38</v>
      </c>
      <c r="AU300" s="73">
        <v>65000</v>
      </c>
      <c r="AV300" s="73" t="s">
        <v>38</v>
      </c>
      <c r="AW300" s="73" t="s">
        <v>38</v>
      </c>
      <c r="AX300" s="73" t="s">
        <v>32</v>
      </c>
      <c r="AY300" s="59">
        <v>0</v>
      </c>
      <c r="AZ300" s="59">
        <v>0</v>
      </c>
      <c r="BA300" s="59">
        <v>0</v>
      </c>
      <c r="BB300" s="59">
        <v>0</v>
      </c>
      <c r="BC300" s="59">
        <v>0</v>
      </c>
      <c r="BD300" s="59">
        <v>0</v>
      </c>
      <c r="BE300" s="84" t="s">
        <v>38</v>
      </c>
      <c r="BF300" s="84" t="s">
        <v>38</v>
      </c>
      <c r="BG300" s="84" t="s">
        <v>38</v>
      </c>
      <c r="BH300" s="84" t="s">
        <v>38</v>
      </c>
      <c r="BI300" s="85" t="s">
        <v>480</v>
      </c>
      <c r="BJ300" s="86" t="s">
        <v>246</v>
      </c>
      <c r="BK300" s="64" t="s">
        <v>481</v>
      </c>
      <c r="BL300" s="86" t="s">
        <v>155</v>
      </c>
      <c r="BM300" s="86" t="s">
        <v>178</v>
      </c>
      <c r="BN300" s="86"/>
      <c r="BO300" s="64">
        <v>15</v>
      </c>
      <c r="BP300" s="522" t="s">
        <v>666</v>
      </c>
      <c r="BQ300" s="92">
        <v>0.5625</v>
      </c>
      <c r="BR300" s="93">
        <v>0</v>
      </c>
      <c r="BS300" s="94">
        <f t="shared" si="49"/>
        <v>0.5625</v>
      </c>
      <c r="BT300" s="95">
        <v>0.1828125</v>
      </c>
      <c r="BU300" s="101">
        <f t="shared" si="50"/>
        <v>0.7453125</v>
      </c>
      <c r="BV300" s="102">
        <f t="shared" si="47"/>
        <v>1.8450184501845</v>
      </c>
      <c r="BW300" s="59">
        <v>281.25</v>
      </c>
      <c r="BX300" s="104">
        <f t="shared" si="48"/>
        <v>0.00137511531365314</v>
      </c>
      <c r="BY300" s="138">
        <v>2000</v>
      </c>
      <c r="BZ300" s="103" t="s">
        <v>32</v>
      </c>
      <c r="CA300" s="106" t="s">
        <v>189</v>
      </c>
      <c r="CB300" s="107" t="s">
        <v>148</v>
      </c>
      <c r="CC300" s="112" t="s">
        <v>149</v>
      </c>
      <c r="CD300" s="106"/>
      <c r="CE300" s="103" t="s">
        <v>192</v>
      </c>
      <c r="CF300" s="113"/>
      <c r="CG300" s="114">
        <v>2000004627</v>
      </c>
      <c r="CH300" s="117"/>
    </row>
    <row r="301" spans="1:85">
      <c r="A301" s="53" t="str">
        <f t="shared" si="51"/>
        <v>A1-13-04-45794</v>
      </c>
      <c r="B301" s="47" t="str">
        <f t="shared" si="42"/>
        <v>A1-13-04</v>
      </c>
      <c r="C301" s="48" t="s">
        <v>43</v>
      </c>
      <c r="D301" s="49">
        <v>45794</v>
      </c>
      <c r="E301" s="50" t="s">
        <v>14</v>
      </c>
      <c r="F301" s="51" t="s">
        <v>15</v>
      </c>
      <c r="G301" s="59">
        <v>4</v>
      </c>
      <c r="H301" s="51" t="s">
        <v>144</v>
      </c>
      <c r="I301" s="59">
        <v>13</v>
      </c>
      <c r="J301" s="60">
        <f>IF(ISBLANK(H301),"",IFERROR(VLOOKUP(B301,'Np PL4 Stock'!$A:$D,4,FALSE),""))</f>
        <v>45776</v>
      </c>
      <c r="K301" s="61">
        <f>IF(ISBLANK(H301),"",SUMIF('Np PL4 Stock'!$A:$A,B301,'Np PL4 Stock'!$N:$N))</f>
        <v>0.66</v>
      </c>
      <c r="L301" s="62">
        <f>IF(ISBLANK(H301),"",VLOOKUP(LEFT(B301,5),Unit!A:B,2,FALSE))</f>
        <v>8</v>
      </c>
      <c r="M301" s="63" t="str">
        <f>IF(ISBLANK(H301),"",IFERROR(VLOOKUP(B301,'Np PL4 Stock'!$A:$T,20,FALSE),""))</f>
        <v>V1-MB1</v>
      </c>
      <c r="N301" s="63" t="str">
        <f>IF(ISBLANK(H301),"",IFERROR(VLOOKUP(B301,'Np PL4 Stock'!$A:$U,21,FALSE),""))</f>
        <v>SIS</v>
      </c>
      <c r="O301" s="62">
        <f t="shared" si="43"/>
        <v>82.5</v>
      </c>
      <c r="P301" s="62">
        <f t="shared" si="44"/>
        <v>4.5e-5</v>
      </c>
      <c r="Q301" s="67">
        <f t="shared" si="45"/>
        <v>1.14545454545455e-6</v>
      </c>
      <c r="R301" s="67">
        <f t="shared" si="46"/>
        <v>1.61990909090909e-6</v>
      </c>
      <c r="S301" s="64">
        <v>14</v>
      </c>
      <c r="T301" s="68">
        <v>7.656</v>
      </c>
      <c r="U301" s="68">
        <v>8.49</v>
      </c>
      <c r="V301" s="69">
        <v>80.282</v>
      </c>
      <c r="W301" s="59">
        <v>394</v>
      </c>
      <c r="X301" s="71">
        <v>93</v>
      </c>
      <c r="Y301" s="59">
        <v>100</v>
      </c>
      <c r="Z301" s="59">
        <v>80</v>
      </c>
      <c r="AA301" s="59">
        <v>0</v>
      </c>
      <c r="AB301" s="59">
        <v>0</v>
      </c>
      <c r="AC301" s="59">
        <v>0</v>
      </c>
      <c r="AD301" s="59">
        <v>0</v>
      </c>
      <c r="AE301" s="59">
        <v>100</v>
      </c>
      <c r="AF301" s="73" t="s">
        <v>38</v>
      </c>
      <c r="AG301" s="73">
        <v>59500</v>
      </c>
      <c r="AH301" s="73" t="s">
        <v>38</v>
      </c>
      <c r="AI301" s="73" t="s">
        <v>38</v>
      </c>
      <c r="AJ301" s="73" t="s">
        <v>38</v>
      </c>
      <c r="AK301" s="73" t="s">
        <v>32</v>
      </c>
      <c r="AL301" s="77" t="str">
        <f>IF(ISBLANK(S301),"",IF(AJ301="Fail","Fail",IF(E301="PL4",IF(AND(T301&gt;STD_01122025!$D$3,U301&lt;STD_01122025!$D$4,OR(AF301="ND",AF301&lt;STD_01122025!$D$7),AH301="ND"),"Pass","Fail"),IF(E301="PL12",IF(AND(S301&lt;STD_01122025!$F$2,T301&gt;STD_01122025!$F$3,U301&lt;STD_01122025!$F$4,V301&gt;STD_01122025!$F$5,X301&gt;STD_01122025!$F$6,OR(AF301="ND",AF301&lt;STD_01122025!$F$7),AH301="ND"),"Pass","Fail"),IF(E301="SuperPL",IF(AND(T301&gt;STD_01122025!$H$3,U301&lt;STD_01122025!$H$4,V301&gt;STD_01122025!$H$5,X301&gt;STD_01122025!$H$6,OR(AF301="ND",AF301&lt;STD_01122025!$H$7),AH301="ND"),"Pass","Fail"),IF(E301="Flight",IF(AND(T301&gt;STD_01122025!$J$3,U301&lt;STD_01122025!$J$4,X301&gt;STD_01122025!$J$6,OR(AF301="ND",AF301&lt;STD_01122025!$J$7),AH301="ND"),"Pass","Fail"),""))))))</f>
        <v>Pass</v>
      </c>
      <c r="AM301" s="62">
        <f>IF(ISBLANK(B301),"",IFERROR(IF(VLOOKUP(B301,'Np PL4 Stock'!$A:$J,10,FALSE)="Np4",D301-VLOOKUP(B301,'Np PL4 Stock'!$A:$E,5,FALSE),D301-VLOOKUP(B301,'Np PL4 Stock'!$A:$E,5,FALSE)-1),""))</f>
        <v>18</v>
      </c>
      <c r="AN301" s="68">
        <v>9.416</v>
      </c>
      <c r="AO301" s="68">
        <v>9.54</v>
      </c>
      <c r="AP301" s="69">
        <v>100</v>
      </c>
      <c r="AQ301" s="64">
        <v>180</v>
      </c>
      <c r="AR301" s="64">
        <v>98</v>
      </c>
      <c r="AS301" s="59">
        <v>100</v>
      </c>
      <c r="AT301" s="73">
        <v>8500</v>
      </c>
      <c r="AU301" s="73">
        <v>47500</v>
      </c>
      <c r="AV301" s="73" t="s">
        <v>38</v>
      </c>
      <c r="AW301" s="73" t="s">
        <v>38</v>
      </c>
      <c r="AX301" s="73" t="s">
        <v>32</v>
      </c>
      <c r="AY301" s="59">
        <v>0</v>
      </c>
      <c r="AZ301" s="59">
        <v>0</v>
      </c>
      <c r="BA301" s="59">
        <v>0</v>
      </c>
      <c r="BB301" s="59">
        <v>0</v>
      </c>
      <c r="BC301" s="59">
        <v>0</v>
      </c>
      <c r="BD301" s="59">
        <v>0</v>
      </c>
      <c r="BE301" s="84" t="s">
        <v>38</v>
      </c>
      <c r="BF301" s="84" t="s">
        <v>38</v>
      </c>
      <c r="BG301" s="84" t="s">
        <v>38</v>
      </c>
      <c r="BH301" s="84" t="s">
        <v>38</v>
      </c>
      <c r="BI301" s="85" t="s">
        <v>515</v>
      </c>
      <c r="BJ301" s="86" t="s">
        <v>261</v>
      </c>
      <c r="BK301" s="64" t="s">
        <v>495</v>
      </c>
      <c r="BL301" s="86" t="s">
        <v>155</v>
      </c>
      <c r="BM301" s="86" t="s">
        <v>178</v>
      </c>
      <c r="BN301" s="86"/>
      <c r="BO301" s="64">
        <v>7</v>
      </c>
      <c r="BP301" s="69">
        <v>256104305100078</v>
      </c>
      <c r="BQ301" s="92">
        <v>0.3</v>
      </c>
      <c r="BR301" s="93">
        <v>0.06</v>
      </c>
      <c r="BS301" s="94">
        <f t="shared" si="49"/>
        <v>0.36</v>
      </c>
      <c r="BT301" s="95">
        <v>0.12954</v>
      </c>
      <c r="BU301" s="101">
        <f t="shared" si="50"/>
        <v>0.48954</v>
      </c>
      <c r="BV301" s="102">
        <f t="shared" si="47"/>
        <v>5.55555555555556</v>
      </c>
      <c r="BW301" s="103">
        <v>400</v>
      </c>
      <c r="BX301" s="104">
        <f t="shared" si="48"/>
        <v>0.00271966666666667</v>
      </c>
      <c r="BY301" s="138">
        <v>900</v>
      </c>
      <c r="BZ301" s="103" t="s">
        <v>32</v>
      </c>
      <c r="CA301" s="106" t="s">
        <v>189</v>
      </c>
      <c r="CB301" s="107" t="s">
        <v>148</v>
      </c>
      <c r="CC301" s="112" t="s">
        <v>149</v>
      </c>
      <c r="CD301" s="106"/>
      <c r="CE301" s="103" t="s">
        <v>192</v>
      </c>
      <c r="CF301" s="113"/>
      <c r="CG301" s="115">
        <v>2000026895</v>
      </c>
    </row>
    <row r="302" spans="1:85">
      <c r="A302" s="53" t="str">
        <f t="shared" si="51"/>
        <v>A1-14-04-45794</v>
      </c>
      <c r="B302" s="47" t="str">
        <f t="shared" si="42"/>
        <v>A1-14-04</v>
      </c>
      <c r="C302" s="48" t="s">
        <v>43</v>
      </c>
      <c r="D302" s="49">
        <v>45794</v>
      </c>
      <c r="E302" s="50" t="s">
        <v>14</v>
      </c>
      <c r="F302" s="51" t="s">
        <v>15</v>
      </c>
      <c r="G302" s="59">
        <v>4</v>
      </c>
      <c r="H302" s="51" t="s">
        <v>144</v>
      </c>
      <c r="I302" s="59">
        <v>14</v>
      </c>
      <c r="J302" s="60">
        <f>IF(ISBLANK(H302),"",IFERROR(VLOOKUP(B302,'Np PL4 Stock'!$A:$D,4,FALSE),""))</f>
        <v>45777</v>
      </c>
      <c r="K302" s="61">
        <f>IF(ISBLANK(H302),"",SUMIF('Np PL4 Stock'!$A:$A,B302,'Np PL4 Stock'!$N:$N))</f>
        <v>0.67</v>
      </c>
      <c r="L302" s="62">
        <f>IF(ISBLANK(H302),"",VLOOKUP(LEFT(B302,5),Unit!A:B,2,FALSE))</f>
        <v>8</v>
      </c>
      <c r="M302" s="63" t="str">
        <f>IF(ISBLANK(H302),"",IFERROR(VLOOKUP(B302,'Np PL4 Stock'!$A:$T,20,FALSE),""))</f>
        <v>V1-MB1</v>
      </c>
      <c r="N302" s="63" t="str">
        <f>IF(ISBLANK(H302),"",IFERROR(VLOOKUP(B302,'Np PL4 Stock'!$A:$U,21,FALSE),""))</f>
        <v>SIS</v>
      </c>
      <c r="O302" s="62">
        <f t="shared" si="43"/>
        <v>83.75</v>
      </c>
      <c r="P302" s="62">
        <f t="shared" si="44"/>
        <v>8.475e-5</v>
      </c>
      <c r="Q302" s="67">
        <f t="shared" si="45"/>
        <v>1.01194029850746e-6</v>
      </c>
      <c r="R302" s="67">
        <f t="shared" si="46"/>
        <v>1.43513432835821e-6</v>
      </c>
      <c r="S302" s="64">
        <v>14</v>
      </c>
      <c r="T302" s="68">
        <v>7.515</v>
      </c>
      <c r="U302" s="68">
        <v>8.576</v>
      </c>
      <c r="V302" s="69">
        <v>78.082</v>
      </c>
      <c r="W302" s="59">
        <v>420</v>
      </c>
      <c r="X302" s="64">
        <v>95</v>
      </c>
      <c r="Y302" s="59">
        <v>100</v>
      </c>
      <c r="Z302" s="59">
        <v>84</v>
      </c>
      <c r="AA302" s="59">
        <v>0</v>
      </c>
      <c r="AB302" s="59">
        <v>0</v>
      </c>
      <c r="AC302" s="59">
        <v>0</v>
      </c>
      <c r="AD302" s="59">
        <v>0</v>
      </c>
      <c r="AE302" s="59">
        <v>100</v>
      </c>
      <c r="AF302" s="73" t="s">
        <v>38</v>
      </c>
      <c r="AG302" s="73">
        <v>54500</v>
      </c>
      <c r="AH302" s="73" t="s">
        <v>38</v>
      </c>
      <c r="AI302" s="73" t="s">
        <v>38</v>
      </c>
      <c r="AJ302" s="73" t="s">
        <v>38</v>
      </c>
      <c r="AK302" s="73" t="s">
        <v>32</v>
      </c>
      <c r="AL302" s="77" t="str">
        <f>IF(ISBLANK(S302),"",IF(AJ302="Fail","Fail",IF(E302="PL4",IF(AND(T302&gt;STD_01122025!$D$3,U302&lt;STD_01122025!$D$4,OR(AF302="ND",AF302&lt;STD_01122025!$D$7),AH302="ND"),"Pass","Fail"),IF(E302="PL12",IF(AND(S302&lt;STD_01122025!$F$2,T302&gt;STD_01122025!$F$3,U302&lt;STD_01122025!$F$4,V302&gt;STD_01122025!$F$5,X302&gt;STD_01122025!$F$6,OR(AF302="ND",AF302&lt;STD_01122025!$F$7),AH302="ND"),"Pass","Fail"),IF(E302="SuperPL",IF(AND(T302&gt;STD_01122025!$H$3,U302&lt;STD_01122025!$H$4,V302&gt;STD_01122025!$H$5,X302&gt;STD_01122025!$H$6,OR(AF302="ND",AF302&lt;STD_01122025!$H$7),AH302="ND"),"Pass","Fail"),IF(E302="Flight",IF(AND(T302&gt;STD_01122025!$J$3,U302&lt;STD_01122025!$J$4,X302&gt;STD_01122025!$J$6,OR(AF302="ND",AF302&lt;STD_01122025!$J$7),AH302="ND"),"Pass","Fail"),""))))))</f>
        <v>Pass</v>
      </c>
      <c r="AM302" s="62">
        <f>IF(ISBLANK(B302),"",IFERROR(IF(VLOOKUP(B302,'Np PL4 Stock'!$A:$J,10,FALSE)="Np4",D302-VLOOKUP(B302,'Np PL4 Stock'!$A:$E,5,FALSE),D302-VLOOKUP(B302,'Np PL4 Stock'!$A:$E,5,FALSE)-1),""))</f>
        <v>17</v>
      </c>
      <c r="AN302" s="68">
        <v>8.717</v>
      </c>
      <c r="AO302" s="68">
        <v>8.824</v>
      </c>
      <c r="AP302" s="69">
        <v>100</v>
      </c>
      <c r="AQ302" s="64">
        <v>227</v>
      </c>
      <c r="AR302" s="64">
        <v>96</v>
      </c>
      <c r="AS302" s="59">
        <v>100</v>
      </c>
      <c r="AT302" s="73" t="s">
        <v>38</v>
      </c>
      <c r="AU302" s="73">
        <v>69500</v>
      </c>
      <c r="AV302" s="73" t="s">
        <v>38</v>
      </c>
      <c r="AW302" s="73" t="s">
        <v>38</v>
      </c>
      <c r="AX302" s="73" t="s">
        <v>32</v>
      </c>
      <c r="AY302" s="59">
        <v>0</v>
      </c>
      <c r="AZ302" s="59">
        <v>0</v>
      </c>
      <c r="BA302" s="59">
        <v>0</v>
      </c>
      <c r="BB302" s="59">
        <v>0</v>
      </c>
      <c r="BC302" s="59">
        <v>0</v>
      </c>
      <c r="BD302" s="59">
        <v>0</v>
      </c>
      <c r="BE302" s="84" t="s">
        <v>38</v>
      </c>
      <c r="BF302" s="84" t="s">
        <v>38</v>
      </c>
      <c r="BG302" s="84" t="s">
        <v>38</v>
      </c>
      <c r="BH302" s="84" t="s">
        <v>38</v>
      </c>
      <c r="BI302" s="85" t="s">
        <v>515</v>
      </c>
      <c r="BJ302" s="86" t="s">
        <v>261</v>
      </c>
      <c r="BK302" s="64" t="s">
        <v>495</v>
      </c>
      <c r="BL302" s="86" t="s">
        <v>155</v>
      </c>
      <c r="BM302" s="86" t="s">
        <v>178</v>
      </c>
      <c r="BN302" s="86"/>
      <c r="BO302" s="64">
        <v>7</v>
      </c>
      <c r="BP302" s="69">
        <v>256104305100078</v>
      </c>
      <c r="BQ302" s="92">
        <v>0.35</v>
      </c>
      <c r="BR302" s="93">
        <v>0.07</v>
      </c>
      <c r="BS302" s="94">
        <f t="shared" si="49"/>
        <v>0.42</v>
      </c>
      <c r="BT302" s="95">
        <v>0.14914</v>
      </c>
      <c r="BU302" s="101">
        <f t="shared" si="50"/>
        <v>0.56914</v>
      </c>
      <c r="BV302" s="102">
        <f t="shared" si="47"/>
        <v>4.40528634361234</v>
      </c>
      <c r="BW302" s="103">
        <v>466.666666666667</v>
      </c>
      <c r="BX302" s="104">
        <f t="shared" si="48"/>
        <v>0.00250722466960352</v>
      </c>
      <c r="BY302" s="138">
        <v>900</v>
      </c>
      <c r="BZ302" s="103" t="s">
        <v>32</v>
      </c>
      <c r="CA302" s="106" t="s">
        <v>189</v>
      </c>
      <c r="CB302" s="107" t="s">
        <v>148</v>
      </c>
      <c r="CC302" s="112" t="s">
        <v>149</v>
      </c>
      <c r="CD302" s="106"/>
      <c r="CE302" s="103" t="s">
        <v>192</v>
      </c>
      <c r="CF302" s="113"/>
      <c r="CG302" s="115">
        <v>2000026895</v>
      </c>
    </row>
    <row r="303" spans="1:86">
      <c r="A303" s="53" t="str">
        <f t="shared" si="51"/>
        <v>A1-16-04-45794</v>
      </c>
      <c r="B303" s="47" t="str">
        <f t="shared" si="42"/>
        <v>A1-16-04</v>
      </c>
      <c r="C303" s="48" t="s">
        <v>43</v>
      </c>
      <c r="D303" s="49">
        <v>45794</v>
      </c>
      <c r="E303" s="50" t="s">
        <v>14</v>
      </c>
      <c r="F303" s="51" t="s">
        <v>15</v>
      </c>
      <c r="G303" s="59">
        <v>4</v>
      </c>
      <c r="H303" s="51" t="s">
        <v>144</v>
      </c>
      <c r="I303" s="59">
        <v>16</v>
      </c>
      <c r="J303" s="60">
        <f>IF(ISBLANK(H303),"",IFERROR(VLOOKUP(B303,'Np PL4 Stock'!$A:$D,4,FALSE),""))</f>
        <v>45777</v>
      </c>
      <c r="K303" s="61">
        <f>IF(ISBLANK(H303),"",SUMIF('Np PL4 Stock'!$A:$A,B303,'Np PL4 Stock'!$N:$N))</f>
        <v>0.66</v>
      </c>
      <c r="L303" s="62">
        <f>IF(ISBLANK(H303),"",VLOOKUP(LEFT(B303,5),Unit!A:B,2,FALSE))</f>
        <v>8</v>
      </c>
      <c r="M303" s="63" t="str">
        <f>IF(ISBLANK(H303),"",IFERROR(VLOOKUP(B303,'Np PL4 Stock'!$A:$T,20,FALSE),""))</f>
        <v>V1-MB1</v>
      </c>
      <c r="N303" s="63" t="str">
        <f>IF(ISBLANK(H303),"",IFERROR(VLOOKUP(B303,'Np PL4 Stock'!$A:$U,21,FALSE),""))</f>
        <v>SIS</v>
      </c>
      <c r="O303" s="62">
        <f t="shared" si="43"/>
        <v>82.5</v>
      </c>
      <c r="P303" s="62">
        <f t="shared" si="44"/>
        <v>6.525e-5</v>
      </c>
      <c r="Q303" s="67">
        <f t="shared" si="45"/>
        <v>7.90909090909091e-7</v>
      </c>
      <c r="R303" s="67">
        <f t="shared" si="46"/>
        <v>1.13030303030303e-6</v>
      </c>
      <c r="S303" s="64">
        <v>15</v>
      </c>
      <c r="T303" s="68">
        <v>7.585</v>
      </c>
      <c r="U303" s="68">
        <v>7.651</v>
      </c>
      <c r="V303" s="69">
        <v>81.481</v>
      </c>
      <c r="W303" s="59">
        <v>408</v>
      </c>
      <c r="X303" s="71">
        <v>93</v>
      </c>
      <c r="Y303" s="59">
        <v>100</v>
      </c>
      <c r="Z303" s="59">
        <v>88</v>
      </c>
      <c r="AA303" s="59">
        <v>0</v>
      </c>
      <c r="AB303" s="59">
        <v>0</v>
      </c>
      <c r="AC303" s="59">
        <v>0</v>
      </c>
      <c r="AD303" s="59">
        <v>0</v>
      </c>
      <c r="AE303" s="59">
        <v>100</v>
      </c>
      <c r="AF303" s="73" t="s">
        <v>38</v>
      </c>
      <c r="AG303" s="73">
        <v>76000</v>
      </c>
      <c r="AH303" s="73" t="s">
        <v>38</v>
      </c>
      <c r="AI303" s="73" t="s">
        <v>38</v>
      </c>
      <c r="AJ303" s="73" t="s">
        <v>38</v>
      </c>
      <c r="AK303" s="73" t="s">
        <v>32</v>
      </c>
      <c r="AL303" s="77" t="str">
        <f>IF(ISBLANK(S303),"",IF(AJ303="Fail","Fail",IF(E303="PL4",IF(AND(T303&gt;STD_01122025!$D$3,U303&lt;STD_01122025!$D$4,OR(AF303="ND",AF303&lt;STD_01122025!$D$7),AH303="ND"),"Pass","Fail"),IF(E303="PL12",IF(AND(S303&lt;STD_01122025!$F$2,T303&gt;STD_01122025!$F$3,U303&lt;STD_01122025!$F$4,V303&gt;STD_01122025!$F$5,X303&gt;STD_01122025!$F$6,OR(AF303="ND",AF303&lt;STD_01122025!$F$7),AH303="ND"),"Pass","Fail"),IF(E303="SuperPL",IF(AND(T303&gt;STD_01122025!$H$3,U303&lt;STD_01122025!$H$4,V303&gt;STD_01122025!$H$5,X303&gt;STD_01122025!$H$6,OR(AF303="ND",AF303&lt;STD_01122025!$H$7),AH303="ND"),"Pass","Fail"),IF(E303="Flight",IF(AND(T303&gt;STD_01122025!$J$3,U303&lt;STD_01122025!$J$4,X303&gt;STD_01122025!$J$6,OR(AF303="ND",AF303&lt;STD_01122025!$J$7),AH303="ND"),"Pass","Fail"),""))))))</f>
        <v>Pass</v>
      </c>
      <c r="AM303" s="62">
        <f>IF(ISBLANK(B303),"",IFERROR(IF(VLOOKUP(B303,'Np PL4 Stock'!$A:$J,10,FALSE)="Np4",D303-VLOOKUP(B303,'Np PL4 Stock'!$A:$E,5,FALSE),D303-VLOOKUP(B303,'Np PL4 Stock'!$A:$E,5,FALSE)-1),""))</f>
        <v>17</v>
      </c>
      <c r="AN303" s="68">
        <v>8.393</v>
      </c>
      <c r="AO303" s="68">
        <v>8.577</v>
      </c>
      <c r="AP303" s="69">
        <v>98.837</v>
      </c>
      <c r="AQ303" s="64">
        <v>263</v>
      </c>
      <c r="AR303" s="64">
        <v>97</v>
      </c>
      <c r="AS303" s="59">
        <v>100</v>
      </c>
      <c r="AT303" s="73" t="s">
        <v>38</v>
      </c>
      <c r="AU303" s="73">
        <v>64500</v>
      </c>
      <c r="AV303" s="73" t="s">
        <v>38</v>
      </c>
      <c r="AW303" s="73" t="s">
        <v>38</v>
      </c>
      <c r="AX303" s="73" t="s">
        <v>32</v>
      </c>
      <c r="AY303" s="59">
        <v>0</v>
      </c>
      <c r="AZ303" s="59">
        <v>0</v>
      </c>
      <c r="BA303" s="59">
        <v>0</v>
      </c>
      <c r="BB303" s="59">
        <v>0</v>
      </c>
      <c r="BC303" s="59">
        <v>0</v>
      </c>
      <c r="BD303" s="59">
        <v>0</v>
      </c>
      <c r="BE303" s="84" t="s">
        <v>38</v>
      </c>
      <c r="BF303" s="84" t="s">
        <v>38</v>
      </c>
      <c r="BG303" s="84" t="s">
        <v>38</v>
      </c>
      <c r="BH303" s="84" t="s">
        <v>38</v>
      </c>
      <c r="BI303" s="85" t="s">
        <v>667</v>
      </c>
      <c r="BJ303" s="86" t="s">
        <v>258</v>
      </c>
      <c r="BK303" s="64" t="s">
        <v>488</v>
      </c>
      <c r="BL303" s="86" t="s">
        <v>155</v>
      </c>
      <c r="BM303" s="86" t="s">
        <v>178</v>
      </c>
      <c r="BN303" s="86"/>
      <c r="BO303" s="64">
        <v>16</v>
      </c>
      <c r="BP303" s="69">
        <v>256104305100074</v>
      </c>
      <c r="BQ303" s="92">
        <v>0.412</v>
      </c>
      <c r="BR303" s="93">
        <v>0.11</v>
      </c>
      <c r="BS303" s="94">
        <f t="shared" si="49"/>
        <v>0.522</v>
      </c>
      <c r="BT303" s="95">
        <v>0.224</v>
      </c>
      <c r="BU303" s="101">
        <f t="shared" si="50"/>
        <v>0.746</v>
      </c>
      <c r="BV303" s="102">
        <f t="shared" si="47"/>
        <v>3.80228136882129</v>
      </c>
      <c r="BW303" s="103">
        <v>660</v>
      </c>
      <c r="BX303" s="104">
        <f t="shared" si="48"/>
        <v>0.00283650190114068</v>
      </c>
      <c r="BY303" s="138">
        <v>1000</v>
      </c>
      <c r="BZ303" s="103" t="s">
        <v>32</v>
      </c>
      <c r="CA303" s="106" t="s">
        <v>189</v>
      </c>
      <c r="CB303" s="107" t="s">
        <v>169</v>
      </c>
      <c r="CC303" s="112" t="s">
        <v>170</v>
      </c>
      <c r="CD303" s="106" t="s">
        <v>668</v>
      </c>
      <c r="CE303" s="103" t="s">
        <v>192</v>
      </c>
      <c r="CF303" s="524" t="s">
        <v>669</v>
      </c>
      <c r="CG303" s="115">
        <v>2000009986</v>
      </c>
      <c r="CH303" s="128"/>
    </row>
    <row r="304" spans="1:85">
      <c r="A304" s="53" t="str">
        <f t="shared" si="51"/>
        <v>A1-14-04-45794</v>
      </c>
      <c r="B304" s="47" t="str">
        <f t="shared" si="42"/>
        <v>A1-14-04</v>
      </c>
      <c r="C304" s="48" t="s">
        <v>43</v>
      </c>
      <c r="D304" s="49">
        <v>45794</v>
      </c>
      <c r="E304" s="50" t="s">
        <v>14</v>
      </c>
      <c r="F304" s="51" t="s">
        <v>15</v>
      </c>
      <c r="G304" s="59">
        <v>4</v>
      </c>
      <c r="H304" s="51" t="s">
        <v>144</v>
      </c>
      <c r="I304" s="59">
        <v>14</v>
      </c>
      <c r="J304" s="60">
        <f>IF(ISBLANK(H304),"",IFERROR(VLOOKUP(B304,'Np PL4 Stock'!$A:$D,4,FALSE),""))</f>
        <v>45777</v>
      </c>
      <c r="K304" s="61">
        <f>IF(ISBLANK(H304),"",SUMIF('Np PL4 Stock'!$A:$A,B304,'Np PL4 Stock'!$N:$N))</f>
        <v>0.67</v>
      </c>
      <c r="L304" s="62">
        <f>IF(ISBLANK(H304),"",VLOOKUP(LEFT(B304,5),Unit!A:B,2,FALSE))</f>
        <v>8</v>
      </c>
      <c r="M304" s="63" t="str">
        <f>IF(ISBLANK(H304),"",IFERROR(VLOOKUP(B304,'Np PL4 Stock'!$A:$T,20,FALSE),""))</f>
        <v>V1-MB1</v>
      </c>
      <c r="N304" s="63" t="str">
        <f>IF(ISBLANK(H304),"",IFERROR(VLOOKUP(B304,'Np PL4 Stock'!$A:$U,21,FALSE),""))</f>
        <v>SIS</v>
      </c>
      <c r="O304" s="62">
        <f t="shared" si="43"/>
        <v>83.75</v>
      </c>
      <c r="P304" s="62">
        <f t="shared" si="44"/>
        <v>8.475e-5</v>
      </c>
      <c r="Q304" s="67">
        <f t="shared" si="45"/>
        <v>1.01194029850746e-6</v>
      </c>
      <c r="R304" s="67">
        <f t="shared" si="46"/>
        <v>1.43513432835821e-6</v>
      </c>
      <c r="S304" s="64">
        <v>14</v>
      </c>
      <c r="T304" s="68">
        <v>7.515</v>
      </c>
      <c r="U304" s="68">
        <v>8.576</v>
      </c>
      <c r="V304" s="69">
        <v>78.082</v>
      </c>
      <c r="W304" s="59">
        <v>420</v>
      </c>
      <c r="X304" s="71">
        <v>95</v>
      </c>
      <c r="Y304" s="59">
        <v>100</v>
      </c>
      <c r="Z304" s="59">
        <v>84</v>
      </c>
      <c r="AA304" s="59">
        <v>0</v>
      </c>
      <c r="AB304" s="59">
        <v>0</v>
      </c>
      <c r="AC304" s="59">
        <v>0</v>
      </c>
      <c r="AD304" s="59">
        <v>0</v>
      </c>
      <c r="AE304" s="59">
        <v>100</v>
      </c>
      <c r="AF304" s="73" t="s">
        <v>38</v>
      </c>
      <c r="AG304" s="73">
        <v>54500</v>
      </c>
      <c r="AH304" s="73" t="s">
        <v>38</v>
      </c>
      <c r="AI304" s="73" t="s">
        <v>38</v>
      </c>
      <c r="AJ304" s="73" t="s">
        <v>38</v>
      </c>
      <c r="AK304" s="73" t="s">
        <v>32</v>
      </c>
      <c r="AL304" s="77" t="str">
        <f>IF(ISBLANK(S304),"",IF(AJ304="Fail","Fail",IF(E304="PL4",IF(AND(T304&gt;STD_01122025!$D$3,U304&lt;STD_01122025!$D$4,OR(AF304="ND",AF304&lt;STD_01122025!$D$7),AH304="ND"),"Pass","Fail"),IF(E304="PL12",IF(AND(S304&lt;STD_01122025!$F$2,T304&gt;STD_01122025!$F$3,U304&lt;STD_01122025!$F$4,V304&gt;STD_01122025!$F$5,X304&gt;STD_01122025!$F$6,OR(AF304="ND",AF304&lt;STD_01122025!$F$7),AH304="ND"),"Pass","Fail"),IF(E304="SuperPL",IF(AND(T304&gt;STD_01122025!$H$3,U304&lt;STD_01122025!$H$4,V304&gt;STD_01122025!$H$5,X304&gt;STD_01122025!$H$6,OR(AF304="ND",AF304&lt;STD_01122025!$H$7),AH304="ND"),"Pass","Fail"),IF(E304="Flight",IF(AND(T304&gt;STD_01122025!$J$3,U304&lt;STD_01122025!$J$4,X304&gt;STD_01122025!$J$6,OR(AF304="ND",AF304&lt;STD_01122025!$J$7),AH304="ND"),"Pass","Fail"),""))))))</f>
        <v>Pass</v>
      </c>
      <c r="AM304" s="62">
        <f>IF(ISBLANK(B304),"",IFERROR(IF(VLOOKUP(B304,'Np PL4 Stock'!$A:$J,10,FALSE)="Np4",D304-VLOOKUP(B304,'Np PL4 Stock'!$A:$E,5,FALSE),D304-VLOOKUP(B304,'Np PL4 Stock'!$A:$E,5,FALSE)-1),""))</f>
        <v>17</v>
      </c>
      <c r="AN304" s="68">
        <v>8.717</v>
      </c>
      <c r="AO304" s="68">
        <v>8.824</v>
      </c>
      <c r="AP304" s="69">
        <v>100</v>
      </c>
      <c r="AQ304" s="64">
        <v>227</v>
      </c>
      <c r="AR304" s="64">
        <v>96</v>
      </c>
      <c r="AS304" s="59">
        <v>100</v>
      </c>
      <c r="AT304" s="73" t="s">
        <v>38</v>
      </c>
      <c r="AU304" s="73">
        <v>69500</v>
      </c>
      <c r="AV304" s="73" t="s">
        <v>38</v>
      </c>
      <c r="AW304" s="73" t="s">
        <v>38</v>
      </c>
      <c r="AX304" s="73" t="s">
        <v>32</v>
      </c>
      <c r="AY304" s="59">
        <v>0</v>
      </c>
      <c r="AZ304" s="59">
        <v>0</v>
      </c>
      <c r="BA304" s="59">
        <v>0</v>
      </c>
      <c r="BB304" s="59">
        <v>0</v>
      </c>
      <c r="BC304" s="59">
        <v>0</v>
      </c>
      <c r="BD304" s="59">
        <v>0</v>
      </c>
      <c r="BE304" s="84" t="s">
        <v>38</v>
      </c>
      <c r="BF304" s="84" t="s">
        <v>38</v>
      </c>
      <c r="BG304" s="84" t="s">
        <v>38</v>
      </c>
      <c r="BH304" s="84" t="s">
        <v>38</v>
      </c>
      <c r="BI304" s="85" t="s">
        <v>667</v>
      </c>
      <c r="BJ304" s="86" t="s">
        <v>258</v>
      </c>
      <c r="BK304" s="64" t="s">
        <v>488</v>
      </c>
      <c r="BL304" s="86" t="s">
        <v>155</v>
      </c>
      <c r="BM304" s="86" t="s">
        <v>178</v>
      </c>
      <c r="BN304" s="86"/>
      <c r="BO304" s="64">
        <v>8</v>
      </c>
      <c r="BP304" s="69">
        <v>256104305100074</v>
      </c>
      <c r="BQ304" s="92">
        <v>0.05</v>
      </c>
      <c r="BR304" s="93">
        <v>0.01</v>
      </c>
      <c r="BS304" s="94">
        <f t="shared" si="49"/>
        <v>0.06</v>
      </c>
      <c r="BT304" s="95">
        <v>0.0324</v>
      </c>
      <c r="BU304" s="101">
        <f t="shared" si="50"/>
        <v>0.0924</v>
      </c>
      <c r="BV304" s="102">
        <f t="shared" si="47"/>
        <v>4.40528634361234</v>
      </c>
      <c r="BW304" s="103">
        <v>60</v>
      </c>
      <c r="BX304" s="104">
        <f t="shared" si="48"/>
        <v>0.00040704845814978</v>
      </c>
      <c r="BY304" s="138">
        <v>1000</v>
      </c>
      <c r="BZ304" s="103" t="s">
        <v>32</v>
      </c>
      <c r="CA304" s="106" t="s">
        <v>189</v>
      </c>
      <c r="CB304" s="107" t="s">
        <v>148</v>
      </c>
      <c r="CC304" s="112" t="s">
        <v>149</v>
      </c>
      <c r="CD304" s="106"/>
      <c r="CE304" s="103" t="s">
        <v>192</v>
      </c>
      <c r="CF304" s="113"/>
      <c r="CG304" s="115">
        <v>2000009986</v>
      </c>
    </row>
    <row r="305" spans="1:85">
      <c r="A305" s="53" t="str">
        <f t="shared" si="51"/>
        <v>A1-14-04-45794</v>
      </c>
      <c r="B305" s="47" t="str">
        <f t="shared" si="42"/>
        <v>A1-14-04</v>
      </c>
      <c r="C305" s="48" t="s">
        <v>43</v>
      </c>
      <c r="D305" s="49">
        <v>45794</v>
      </c>
      <c r="E305" s="50" t="s">
        <v>14</v>
      </c>
      <c r="F305" s="51" t="s">
        <v>15</v>
      </c>
      <c r="G305" s="59">
        <v>4</v>
      </c>
      <c r="H305" s="51" t="s">
        <v>144</v>
      </c>
      <c r="I305" s="59">
        <v>14</v>
      </c>
      <c r="J305" s="60">
        <f>IF(ISBLANK(H305),"",IFERROR(VLOOKUP(B305,'Np PL4 Stock'!$A:$D,4,FALSE),""))</f>
        <v>45777</v>
      </c>
      <c r="K305" s="61">
        <f>IF(ISBLANK(H305),"",SUMIF('Np PL4 Stock'!$A:$A,B305,'Np PL4 Stock'!$N:$N))</f>
        <v>0.67</v>
      </c>
      <c r="L305" s="62">
        <f>IF(ISBLANK(H305),"",VLOOKUP(LEFT(B305,5),Unit!A:B,2,FALSE))</f>
        <v>8</v>
      </c>
      <c r="M305" s="63" t="str">
        <f>IF(ISBLANK(H305),"",IFERROR(VLOOKUP(B305,'Np PL4 Stock'!$A:$T,20,FALSE),""))</f>
        <v>V1-MB1</v>
      </c>
      <c r="N305" s="63" t="str">
        <f>IF(ISBLANK(H305),"",IFERROR(VLOOKUP(B305,'Np PL4 Stock'!$A:$U,21,FALSE),""))</f>
        <v>SIS</v>
      </c>
      <c r="O305" s="62">
        <f t="shared" si="43"/>
        <v>83.75</v>
      </c>
      <c r="P305" s="62">
        <f t="shared" si="44"/>
        <v>8.475e-5</v>
      </c>
      <c r="Q305" s="67">
        <f t="shared" si="45"/>
        <v>1.01194029850746e-6</v>
      </c>
      <c r="R305" s="67">
        <f t="shared" si="46"/>
        <v>1.43513432835821e-6</v>
      </c>
      <c r="S305" s="64">
        <v>14</v>
      </c>
      <c r="T305" s="68">
        <v>7.515</v>
      </c>
      <c r="U305" s="68">
        <v>8.576</v>
      </c>
      <c r="V305" s="69">
        <v>78.082</v>
      </c>
      <c r="W305" s="59">
        <v>420</v>
      </c>
      <c r="X305" s="64">
        <v>95</v>
      </c>
      <c r="Y305" s="59">
        <v>100</v>
      </c>
      <c r="Z305" s="59">
        <v>84</v>
      </c>
      <c r="AA305" s="59">
        <v>0</v>
      </c>
      <c r="AB305" s="59">
        <v>0</v>
      </c>
      <c r="AC305" s="59">
        <v>0</v>
      </c>
      <c r="AD305" s="59">
        <v>0</v>
      </c>
      <c r="AE305" s="59">
        <v>100</v>
      </c>
      <c r="AF305" s="73" t="s">
        <v>38</v>
      </c>
      <c r="AG305" s="73">
        <v>54500</v>
      </c>
      <c r="AH305" s="73" t="s">
        <v>38</v>
      </c>
      <c r="AI305" s="73" t="s">
        <v>38</v>
      </c>
      <c r="AJ305" s="73" t="s">
        <v>38</v>
      </c>
      <c r="AK305" s="73" t="s">
        <v>32</v>
      </c>
      <c r="AL305" s="77" t="str">
        <f>IF(ISBLANK(S305),"",IF(AJ305="Fail","Fail",IF(E305="PL4",IF(AND(T305&gt;STD_01122025!$D$3,U305&lt;STD_01122025!$D$4,OR(AF305="ND",AF305&lt;STD_01122025!$D$7),AH305="ND"),"Pass","Fail"),IF(E305="PL12",IF(AND(S305&lt;STD_01122025!$F$2,T305&gt;STD_01122025!$F$3,U305&lt;STD_01122025!$F$4,V305&gt;STD_01122025!$F$5,X305&gt;STD_01122025!$F$6,OR(AF305="ND",AF305&lt;STD_01122025!$F$7),AH305="ND"),"Pass","Fail"),IF(E305="SuperPL",IF(AND(T305&gt;STD_01122025!$H$3,U305&lt;STD_01122025!$H$4,V305&gt;STD_01122025!$H$5,X305&gt;STD_01122025!$H$6,OR(AF305="ND",AF305&lt;STD_01122025!$H$7),AH305="ND"),"Pass","Fail"),IF(E305="Flight",IF(AND(T305&gt;STD_01122025!$J$3,U305&lt;STD_01122025!$J$4,X305&gt;STD_01122025!$J$6,OR(AF305="ND",AF305&lt;STD_01122025!$J$7),AH305="ND"),"Pass","Fail"),""))))))</f>
        <v>Pass</v>
      </c>
      <c r="AM305" s="62">
        <f>IF(ISBLANK(B305),"",IFERROR(IF(VLOOKUP(B305,'Np PL4 Stock'!$A:$J,10,FALSE)="Np4",D305-VLOOKUP(B305,'Np PL4 Stock'!$A:$E,5,FALSE),D305-VLOOKUP(B305,'Np PL4 Stock'!$A:$E,5,FALSE)-1),""))</f>
        <v>17</v>
      </c>
      <c r="AN305" s="68">
        <v>8.717</v>
      </c>
      <c r="AO305" s="68">
        <v>8.824</v>
      </c>
      <c r="AP305" s="69">
        <v>100</v>
      </c>
      <c r="AQ305" s="64">
        <v>227</v>
      </c>
      <c r="AR305" s="64">
        <v>96</v>
      </c>
      <c r="AS305" s="59">
        <v>100</v>
      </c>
      <c r="AT305" s="73" t="s">
        <v>38</v>
      </c>
      <c r="AU305" s="73">
        <v>69500</v>
      </c>
      <c r="AV305" s="73" t="s">
        <v>38</v>
      </c>
      <c r="AW305" s="73" t="s">
        <v>38</v>
      </c>
      <c r="AX305" s="73" t="s">
        <v>32</v>
      </c>
      <c r="AY305" s="59">
        <v>0</v>
      </c>
      <c r="AZ305" s="59">
        <v>0</v>
      </c>
      <c r="BA305" s="59">
        <v>0</v>
      </c>
      <c r="BB305" s="59">
        <v>0</v>
      </c>
      <c r="BC305" s="59">
        <v>0</v>
      </c>
      <c r="BD305" s="59">
        <v>0</v>
      </c>
      <c r="BE305" s="84" t="s">
        <v>38</v>
      </c>
      <c r="BF305" s="84" t="s">
        <v>38</v>
      </c>
      <c r="BG305" s="84" t="s">
        <v>38</v>
      </c>
      <c r="BH305" s="84" t="s">
        <v>38</v>
      </c>
      <c r="BI305" s="85" t="s">
        <v>620</v>
      </c>
      <c r="BJ305" s="86" t="s">
        <v>258</v>
      </c>
      <c r="BK305" s="64" t="s">
        <v>488</v>
      </c>
      <c r="BL305" s="86" t="s">
        <v>155</v>
      </c>
      <c r="BM305" s="86" t="s">
        <v>178</v>
      </c>
      <c r="BN305" s="86"/>
      <c r="BO305" s="64">
        <v>6</v>
      </c>
      <c r="BP305" s="69">
        <v>256104305100075</v>
      </c>
      <c r="BQ305" s="92">
        <v>0.165</v>
      </c>
      <c r="BR305" s="93">
        <v>0.033</v>
      </c>
      <c r="BS305" s="94">
        <f t="shared" si="49"/>
        <v>0.198</v>
      </c>
      <c r="BT305" s="95">
        <v>0.102</v>
      </c>
      <c r="BU305" s="101">
        <f t="shared" si="50"/>
        <v>0.3</v>
      </c>
      <c r="BV305" s="102">
        <f t="shared" si="47"/>
        <v>4.40528634361234</v>
      </c>
      <c r="BW305" s="103">
        <v>220</v>
      </c>
      <c r="BX305" s="104">
        <f t="shared" si="48"/>
        <v>0.0013215859030837</v>
      </c>
      <c r="BY305" s="138">
        <v>900</v>
      </c>
      <c r="BZ305" s="103" t="s">
        <v>32</v>
      </c>
      <c r="CA305" s="106" t="s">
        <v>189</v>
      </c>
      <c r="CB305" s="107" t="s">
        <v>148</v>
      </c>
      <c r="CC305" s="112" t="s">
        <v>149</v>
      </c>
      <c r="CD305" s="106"/>
      <c r="CE305" s="103" t="s">
        <v>192</v>
      </c>
      <c r="CF305" s="113"/>
      <c r="CG305" s="115">
        <v>2000028746</v>
      </c>
    </row>
    <row r="306" spans="1:85">
      <c r="A306" s="53" t="str">
        <f t="shared" si="51"/>
        <v>A1-15-04-45794</v>
      </c>
      <c r="B306" s="47" t="str">
        <f t="shared" si="42"/>
        <v>A1-15-04</v>
      </c>
      <c r="C306" s="48" t="s">
        <v>43</v>
      </c>
      <c r="D306" s="49">
        <v>45794</v>
      </c>
      <c r="E306" s="50" t="s">
        <v>14</v>
      </c>
      <c r="F306" s="51" t="s">
        <v>15</v>
      </c>
      <c r="G306" s="59">
        <v>4</v>
      </c>
      <c r="H306" s="51" t="s">
        <v>144</v>
      </c>
      <c r="I306" s="59">
        <v>15</v>
      </c>
      <c r="J306" s="60">
        <f>IF(ISBLANK(H306),"",IFERROR(VLOOKUP(B306,'Np PL4 Stock'!$A:$D,4,FALSE),""))</f>
        <v>45777</v>
      </c>
      <c r="K306" s="61">
        <f>IF(ISBLANK(H306),"",SUMIF('Np PL4 Stock'!$A:$A,B306,'Np PL4 Stock'!$N:$N))</f>
        <v>0.67</v>
      </c>
      <c r="L306" s="62">
        <f>IF(ISBLANK(H306),"",VLOOKUP(LEFT(B306,5),Unit!A:B,2,FALSE))</f>
        <v>8</v>
      </c>
      <c r="M306" s="63" t="str">
        <f>IF(ISBLANK(H306),"",IFERROR(VLOOKUP(B306,'Np PL4 Stock'!$A:$T,20,FALSE),""))</f>
        <v>V1-MB1</v>
      </c>
      <c r="N306" s="63" t="str">
        <f>IF(ISBLANK(H306),"",IFERROR(VLOOKUP(B306,'Np PL4 Stock'!$A:$U,21,FALSE),""))</f>
        <v>SIS</v>
      </c>
      <c r="O306" s="62">
        <f t="shared" si="43"/>
        <v>83.75</v>
      </c>
      <c r="P306" s="62">
        <f t="shared" si="44"/>
        <v>4.275e-5</v>
      </c>
      <c r="Q306" s="67">
        <f t="shared" si="45"/>
        <v>5.1044776119403e-7</v>
      </c>
      <c r="R306" s="67">
        <f t="shared" si="46"/>
        <v>8.08955223880597e-7</v>
      </c>
      <c r="S306" s="64">
        <v>15</v>
      </c>
      <c r="T306" s="68">
        <v>7.727</v>
      </c>
      <c r="U306" s="68">
        <v>7.904</v>
      </c>
      <c r="V306" s="69">
        <v>87.302</v>
      </c>
      <c r="W306" s="59">
        <v>374</v>
      </c>
      <c r="X306" s="64">
        <v>93</v>
      </c>
      <c r="Y306" s="59">
        <v>100</v>
      </c>
      <c r="Z306" s="59">
        <v>88</v>
      </c>
      <c r="AA306" s="59">
        <v>0</v>
      </c>
      <c r="AB306" s="59">
        <v>0</v>
      </c>
      <c r="AC306" s="59">
        <v>0</v>
      </c>
      <c r="AD306" s="59">
        <v>0</v>
      </c>
      <c r="AE306" s="59">
        <v>100</v>
      </c>
      <c r="AF306" s="73" t="s">
        <v>38</v>
      </c>
      <c r="AG306" s="73">
        <v>67000</v>
      </c>
      <c r="AH306" s="73" t="s">
        <v>38</v>
      </c>
      <c r="AI306" s="73" t="s">
        <v>38</v>
      </c>
      <c r="AJ306" s="73" t="s">
        <v>38</v>
      </c>
      <c r="AK306" s="73" t="s">
        <v>32</v>
      </c>
      <c r="AL306" s="77" t="str">
        <f>IF(ISBLANK(S306),"",IF(AJ306="Fail","Fail",IF(E306="PL4",IF(AND(T306&gt;STD_01122025!$D$3,U306&lt;STD_01122025!$D$4,OR(AF306="ND",AF306&lt;STD_01122025!$D$7),AH306="ND"),"Pass","Fail"),IF(E306="PL12",IF(AND(S306&lt;STD_01122025!$F$2,T306&gt;STD_01122025!$F$3,U306&lt;STD_01122025!$F$4,V306&gt;STD_01122025!$F$5,X306&gt;STD_01122025!$F$6,OR(AF306="ND",AF306&lt;STD_01122025!$F$7),AH306="ND"),"Pass","Fail"),IF(E306="SuperPL",IF(AND(T306&gt;STD_01122025!$H$3,U306&lt;STD_01122025!$H$4,V306&gt;STD_01122025!$H$5,X306&gt;STD_01122025!$H$6,OR(AF306="ND",AF306&lt;STD_01122025!$H$7),AH306="ND"),"Pass","Fail"),IF(E306="Flight",IF(AND(T306&gt;STD_01122025!$J$3,U306&lt;STD_01122025!$J$4,X306&gt;STD_01122025!$J$6,OR(AF306="ND",AF306&lt;STD_01122025!$J$7),AH306="ND"),"Pass","Fail"),""))))))</f>
        <v>Pass</v>
      </c>
      <c r="AM306" s="62">
        <f>IF(ISBLANK(B306),"",IFERROR(IF(VLOOKUP(B306,'Np PL4 Stock'!$A:$J,10,FALSE)="Np4",D306-VLOOKUP(B306,'Np PL4 Stock'!$A:$E,5,FALSE),D306-VLOOKUP(B306,'Np PL4 Stock'!$A:$E,5,FALSE)-1),""))</f>
        <v>17</v>
      </c>
      <c r="AN306" s="68">
        <v>8.408</v>
      </c>
      <c r="AO306" s="68">
        <v>8.851</v>
      </c>
      <c r="AP306" s="69">
        <v>99</v>
      </c>
      <c r="AQ306" s="64">
        <v>258</v>
      </c>
      <c r="AR306" s="64">
        <v>96</v>
      </c>
      <c r="AS306" s="59">
        <v>100</v>
      </c>
      <c r="AT306" s="73" t="s">
        <v>38</v>
      </c>
      <c r="AU306" s="73">
        <v>70500</v>
      </c>
      <c r="AV306" s="73" t="s">
        <v>38</v>
      </c>
      <c r="AW306" s="73" t="s">
        <v>38</v>
      </c>
      <c r="AX306" s="73" t="s">
        <v>32</v>
      </c>
      <c r="AY306" s="59">
        <v>0</v>
      </c>
      <c r="AZ306" s="59">
        <v>0</v>
      </c>
      <c r="BA306" s="59">
        <v>0</v>
      </c>
      <c r="BB306" s="59">
        <v>0</v>
      </c>
      <c r="BC306" s="59">
        <v>0</v>
      </c>
      <c r="BD306" s="59">
        <v>0</v>
      </c>
      <c r="BE306" s="84" t="s">
        <v>38</v>
      </c>
      <c r="BF306" s="84" t="s">
        <v>38</v>
      </c>
      <c r="BG306" s="84" t="s">
        <v>38</v>
      </c>
      <c r="BH306" s="84" t="s">
        <v>38</v>
      </c>
      <c r="BI306" s="85" t="s">
        <v>620</v>
      </c>
      <c r="BJ306" s="86" t="s">
        <v>258</v>
      </c>
      <c r="BK306" s="64" t="s">
        <v>488</v>
      </c>
      <c r="BL306" s="86" t="s">
        <v>155</v>
      </c>
      <c r="BM306" s="86" t="s">
        <v>178</v>
      </c>
      <c r="BN306" s="86"/>
      <c r="BO306" s="64">
        <v>10</v>
      </c>
      <c r="BP306" s="69">
        <v>256104305100075</v>
      </c>
      <c r="BQ306" s="92">
        <v>0.267</v>
      </c>
      <c r="BR306" s="93">
        <v>0.075</v>
      </c>
      <c r="BS306" s="94">
        <f t="shared" si="49"/>
        <v>0.342</v>
      </c>
      <c r="BT306" s="95">
        <v>0.2</v>
      </c>
      <c r="BU306" s="101">
        <f t="shared" si="50"/>
        <v>0.542</v>
      </c>
      <c r="BV306" s="102">
        <f t="shared" si="47"/>
        <v>3.87596899224806</v>
      </c>
      <c r="BW306" s="103">
        <v>500</v>
      </c>
      <c r="BX306" s="104">
        <f t="shared" si="48"/>
        <v>0.00210077519379845</v>
      </c>
      <c r="BY306" s="138">
        <v>900</v>
      </c>
      <c r="BZ306" s="103" t="s">
        <v>32</v>
      </c>
      <c r="CA306" s="106" t="s">
        <v>189</v>
      </c>
      <c r="CB306" s="107" t="s">
        <v>169</v>
      </c>
      <c r="CC306" s="112" t="s">
        <v>170</v>
      </c>
      <c r="CD306" s="106" t="s">
        <v>670</v>
      </c>
      <c r="CE306" s="103" t="s">
        <v>192</v>
      </c>
      <c r="CF306" s="524" t="s">
        <v>671</v>
      </c>
      <c r="CG306" s="115">
        <v>2000028746</v>
      </c>
    </row>
    <row r="307" spans="1:85">
      <c r="A307" s="53" t="str">
        <f t="shared" si="51"/>
        <v>A1-17-04-45795</v>
      </c>
      <c r="B307" s="47" t="str">
        <f t="shared" si="42"/>
        <v>A1-17-04</v>
      </c>
      <c r="C307" s="48" t="s">
        <v>43</v>
      </c>
      <c r="D307" s="49">
        <v>45795</v>
      </c>
      <c r="E307" s="50" t="s">
        <v>14</v>
      </c>
      <c r="F307" s="51" t="s">
        <v>15</v>
      </c>
      <c r="G307" s="59">
        <v>4</v>
      </c>
      <c r="H307" s="51" t="s">
        <v>144</v>
      </c>
      <c r="I307" s="64">
        <v>17</v>
      </c>
      <c r="J307" s="60">
        <f>IF(ISBLANK(H307),"",IFERROR(VLOOKUP(B307,'Np PL4 Stock'!$A:$D,4,FALSE),""))</f>
        <v>45778</v>
      </c>
      <c r="K307" s="61">
        <f>IF(ISBLANK(H307),"",SUMIF('Np PL4 Stock'!$A:$A,B307,'Np PL4 Stock'!$N:$N))</f>
        <v>0.67</v>
      </c>
      <c r="L307" s="62">
        <f>IF(ISBLANK(H307),"",VLOOKUP(LEFT(B307,5),Unit!A:B,2,FALSE))</f>
        <v>8</v>
      </c>
      <c r="M307" s="63" t="str">
        <f>IF(ISBLANK(H307),"",IFERROR(VLOOKUP(B307,'Np PL4 Stock'!$A:$T,20,FALSE),""))</f>
        <v>V1-MB1</v>
      </c>
      <c r="N307" s="63" t="str">
        <f>IF(ISBLANK(H307),"",IFERROR(VLOOKUP(B307,'Np PL4 Stock'!$A:$U,21,FALSE),""))</f>
        <v>SIS</v>
      </c>
      <c r="O307" s="62">
        <f t="shared" si="43"/>
        <v>83.75</v>
      </c>
      <c r="P307" s="62">
        <f t="shared" si="44"/>
        <v>5.750025e-5</v>
      </c>
      <c r="Q307" s="67">
        <f t="shared" si="45"/>
        <v>6.86570149253731e-7</v>
      </c>
      <c r="R307" s="67">
        <f t="shared" si="46"/>
        <v>1.03833776119403e-6</v>
      </c>
      <c r="S307" s="64">
        <v>14</v>
      </c>
      <c r="T307" s="68">
        <v>7.951</v>
      </c>
      <c r="U307" s="68">
        <v>8.555</v>
      </c>
      <c r="V307" s="69">
        <v>94.444</v>
      </c>
      <c r="W307" s="59">
        <v>350</v>
      </c>
      <c r="X307" s="64">
        <v>94</v>
      </c>
      <c r="Y307" s="59">
        <v>100</v>
      </c>
      <c r="Z307" s="59">
        <v>92</v>
      </c>
      <c r="AA307" s="59">
        <v>0</v>
      </c>
      <c r="AB307" s="59">
        <v>0</v>
      </c>
      <c r="AC307" s="59">
        <v>0</v>
      </c>
      <c r="AD307" s="59">
        <v>0</v>
      </c>
      <c r="AE307" s="59">
        <v>100</v>
      </c>
      <c r="AF307" s="73" t="s">
        <v>38</v>
      </c>
      <c r="AG307" s="73">
        <v>74000</v>
      </c>
      <c r="AH307" s="73" t="s">
        <v>38</v>
      </c>
      <c r="AI307" s="73" t="s">
        <v>38</v>
      </c>
      <c r="AJ307" s="73" t="s">
        <v>38</v>
      </c>
      <c r="AK307" s="73" t="s">
        <v>32</v>
      </c>
      <c r="AL307" s="77" t="str">
        <f>IF(ISBLANK(S307),"",IF(AJ307="Fail","Fail",IF(E307="PL4",IF(AND(T307&gt;STD_01122025!$D$3,U307&lt;STD_01122025!$D$4,OR(AF307="ND",AF307&lt;STD_01122025!$D$7),AH307="ND"),"Pass","Fail"),IF(E307="PL12",IF(AND(S307&lt;STD_01122025!$F$2,T307&gt;STD_01122025!$F$3,U307&lt;STD_01122025!$F$4,V307&gt;STD_01122025!$F$5,X307&gt;STD_01122025!$F$6,OR(AF307="ND",AF307&lt;STD_01122025!$F$7),AH307="ND"),"Pass","Fail"),IF(E307="SuperPL",IF(AND(T307&gt;STD_01122025!$H$3,U307&lt;STD_01122025!$H$4,V307&gt;STD_01122025!$H$5,X307&gt;STD_01122025!$H$6,OR(AF307="ND",AF307&lt;STD_01122025!$H$7),AH307="ND"),"Pass","Fail"),IF(E307="Flight",IF(AND(T307&gt;STD_01122025!$J$3,U307&lt;STD_01122025!$J$4,X307&gt;STD_01122025!$J$6,OR(AF307="ND",AF307&lt;STD_01122025!$J$7),AH307="ND"),"Pass","Fail"),""))))))</f>
        <v>Pass</v>
      </c>
      <c r="AM307" s="62">
        <f>IF(ISBLANK(B307),"",IFERROR(IF(VLOOKUP(B307,'Np PL4 Stock'!$A:$J,10,FALSE)="Np4",D307-VLOOKUP(B307,'Np PL4 Stock'!$A:$E,5,FALSE),D307-VLOOKUP(B307,'Np PL4 Stock'!$A:$E,5,FALSE)-1),""))</f>
        <v>17</v>
      </c>
      <c r="AN307" s="68">
        <v>9.276</v>
      </c>
      <c r="AO307" s="68">
        <v>9.411</v>
      </c>
      <c r="AP307" s="69">
        <v>100</v>
      </c>
      <c r="AQ307" s="64">
        <v>190</v>
      </c>
      <c r="AR307" s="64">
        <v>98</v>
      </c>
      <c r="AS307" s="59">
        <v>100</v>
      </c>
      <c r="AT307" s="73">
        <v>86000</v>
      </c>
      <c r="AU307" s="73">
        <v>29500</v>
      </c>
      <c r="AV307" s="73" t="s">
        <v>38</v>
      </c>
      <c r="AW307" s="73" t="s">
        <v>38</v>
      </c>
      <c r="AX307" s="73" t="s">
        <v>32</v>
      </c>
      <c r="AY307" s="59">
        <v>0</v>
      </c>
      <c r="AZ307" s="59">
        <v>0</v>
      </c>
      <c r="BA307" s="59">
        <v>0</v>
      </c>
      <c r="BB307" s="59">
        <v>0</v>
      </c>
      <c r="BC307" s="59">
        <v>0</v>
      </c>
      <c r="BD307" s="59">
        <v>0</v>
      </c>
      <c r="BE307" s="84" t="s">
        <v>38</v>
      </c>
      <c r="BF307" s="84" t="s">
        <v>38</v>
      </c>
      <c r="BG307" s="84" t="s">
        <v>38</v>
      </c>
      <c r="BH307" s="84" t="s">
        <v>38</v>
      </c>
      <c r="BI307" s="85" t="s">
        <v>529</v>
      </c>
      <c r="BJ307" s="86" t="s">
        <v>261</v>
      </c>
      <c r="BK307" s="64" t="s">
        <v>495</v>
      </c>
      <c r="BL307" s="86" t="s">
        <v>155</v>
      </c>
      <c r="BM307" s="86" t="s">
        <v>178</v>
      </c>
      <c r="BN307" s="86"/>
      <c r="BO307" s="64">
        <v>13</v>
      </c>
      <c r="BP307" s="522" t="s">
        <v>672</v>
      </c>
      <c r="BQ307" s="92">
        <v>0.383334</v>
      </c>
      <c r="BR307" s="93">
        <v>0.076668</v>
      </c>
      <c r="BS307" s="94">
        <f t="shared" si="49"/>
        <v>0.460002</v>
      </c>
      <c r="BT307" s="95">
        <v>0.2356843</v>
      </c>
      <c r="BU307" s="101">
        <f t="shared" si="50"/>
        <v>0.6956863</v>
      </c>
      <c r="BV307" s="102">
        <f t="shared" si="47"/>
        <v>5.26315789473684</v>
      </c>
      <c r="BW307" s="59">
        <v>511.113333333333</v>
      </c>
      <c r="BX307" s="104">
        <f t="shared" si="48"/>
        <v>0.00366150684210526</v>
      </c>
      <c r="BY307" s="138">
        <v>900</v>
      </c>
      <c r="BZ307" s="103" t="s">
        <v>32</v>
      </c>
      <c r="CA307" s="106" t="s">
        <v>189</v>
      </c>
      <c r="CB307" s="107" t="s">
        <v>148</v>
      </c>
      <c r="CC307" s="112" t="s">
        <v>149</v>
      </c>
      <c r="CD307" s="106"/>
      <c r="CE307" s="103" t="s">
        <v>192</v>
      </c>
      <c r="CF307" s="113"/>
      <c r="CG307" s="115">
        <v>2000026430</v>
      </c>
    </row>
    <row r="308" spans="1:85">
      <c r="A308" s="53" t="str">
        <f t="shared" si="51"/>
        <v>A1-18-04-45795</v>
      </c>
      <c r="B308" s="47" t="str">
        <f t="shared" si="42"/>
        <v>A1-18-04</v>
      </c>
      <c r="C308" s="48" t="s">
        <v>43</v>
      </c>
      <c r="D308" s="49">
        <v>45795</v>
      </c>
      <c r="E308" s="50" t="s">
        <v>14</v>
      </c>
      <c r="F308" s="51" t="s">
        <v>15</v>
      </c>
      <c r="G308" s="59">
        <v>4</v>
      </c>
      <c r="H308" s="51" t="s">
        <v>144</v>
      </c>
      <c r="I308" s="64">
        <v>18</v>
      </c>
      <c r="J308" s="60">
        <f>IF(ISBLANK(H308),"",IFERROR(VLOOKUP(B308,'Np PL4 Stock'!$A:$D,4,FALSE),""))</f>
        <v>45778</v>
      </c>
      <c r="K308" s="61">
        <f>IF(ISBLANK(H308),"",SUMIF('Np PL4 Stock'!$A:$A,B308,'Np PL4 Stock'!$N:$N))</f>
        <v>0.67</v>
      </c>
      <c r="L308" s="62">
        <f>IF(ISBLANK(H308),"",VLOOKUP(LEFT(B308,5),Unit!A:B,2,FALSE))</f>
        <v>8</v>
      </c>
      <c r="M308" s="63" t="str">
        <f>IF(ISBLANK(H308),"",IFERROR(VLOOKUP(B308,'Np PL4 Stock'!$A:$T,20,FALSE),""))</f>
        <v>V1-MB1</v>
      </c>
      <c r="N308" s="63" t="str">
        <f>IF(ISBLANK(H308),"",IFERROR(VLOOKUP(B308,'Np PL4 Stock'!$A:$U,21,FALSE),""))</f>
        <v>SIS</v>
      </c>
      <c r="O308" s="62">
        <f t="shared" si="43"/>
        <v>83.75</v>
      </c>
      <c r="P308" s="62">
        <f t="shared" si="44"/>
        <v>5.7499875e-5</v>
      </c>
      <c r="Q308" s="67">
        <f t="shared" si="45"/>
        <v>6.86565671641791e-7</v>
      </c>
      <c r="R308" s="67">
        <f t="shared" si="46"/>
        <v>1.03833111940299e-6</v>
      </c>
      <c r="S308" s="64">
        <v>14</v>
      </c>
      <c r="T308" s="68">
        <v>7.713</v>
      </c>
      <c r="U308" s="68">
        <v>7.226</v>
      </c>
      <c r="V308" s="69">
        <v>90.789</v>
      </c>
      <c r="W308" s="59">
        <v>378</v>
      </c>
      <c r="X308" s="64">
        <v>95</v>
      </c>
      <c r="Y308" s="59">
        <v>100</v>
      </c>
      <c r="Z308" s="59">
        <v>84</v>
      </c>
      <c r="AA308" s="59">
        <v>0</v>
      </c>
      <c r="AB308" s="59">
        <v>0</v>
      </c>
      <c r="AC308" s="59">
        <v>0</v>
      </c>
      <c r="AD308" s="59">
        <v>0</v>
      </c>
      <c r="AE308" s="59">
        <v>100</v>
      </c>
      <c r="AF308" s="73" t="s">
        <v>38</v>
      </c>
      <c r="AG308" s="73">
        <v>60000</v>
      </c>
      <c r="AH308" s="73" t="s">
        <v>38</v>
      </c>
      <c r="AI308" s="73" t="s">
        <v>38</v>
      </c>
      <c r="AJ308" s="73" t="s">
        <v>38</v>
      </c>
      <c r="AK308" s="73" t="s">
        <v>32</v>
      </c>
      <c r="AL308" s="77" t="str">
        <f>IF(ISBLANK(S308),"",IF(AJ308="Fail","Fail",IF(E308="PL4",IF(AND(T308&gt;STD_01122025!$D$3,U308&lt;STD_01122025!$D$4,OR(AF308="ND",AF308&lt;STD_01122025!$D$7),AH308="ND"),"Pass","Fail"),IF(E308="PL12",IF(AND(S308&lt;STD_01122025!$F$2,T308&gt;STD_01122025!$F$3,U308&lt;STD_01122025!$F$4,V308&gt;STD_01122025!$F$5,X308&gt;STD_01122025!$F$6,OR(AF308="ND",AF308&lt;STD_01122025!$F$7),AH308="ND"),"Pass","Fail"),IF(E308="SuperPL",IF(AND(T308&gt;STD_01122025!$H$3,U308&lt;STD_01122025!$H$4,V308&gt;STD_01122025!$H$5,X308&gt;STD_01122025!$H$6,OR(AF308="ND",AF308&lt;STD_01122025!$H$7),AH308="ND"),"Pass","Fail"),IF(E308="Flight",IF(AND(T308&gt;STD_01122025!$J$3,U308&lt;STD_01122025!$J$4,X308&gt;STD_01122025!$J$6,OR(AF308="ND",AF308&lt;STD_01122025!$J$7),AH308="ND"),"Pass","Fail"),""))))))</f>
        <v>Pass</v>
      </c>
      <c r="AM308" s="62">
        <f>IF(ISBLANK(B308),"",IFERROR(IF(VLOOKUP(B308,'Np PL4 Stock'!$A:$J,10,FALSE)="Np4",D308-VLOOKUP(B308,'Np PL4 Stock'!$A:$E,5,FALSE),D308-VLOOKUP(B308,'Np PL4 Stock'!$A:$E,5,FALSE)-1),""))</f>
        <v>17</v>
      </c>
      <c r="AN308" s="68">
        <v>9.027</v>
      </c>
      <c r="AO308" s="68">
        <v>9.103</v>
      </c>
      <c r="AP308" s="69">
        <v>100</v>
      </c>
      <c r="AQ308" s="64">
        <v>218</v>
      </c>
      <c r="AR308" s="64">
        <v>96</v>
      </c>
      <c r="AS308" s="59">
        <v>100</v>
      </c>
      <c r="AT308" s="73">
        <v>44000</v>
      </c>
      <c r="AU308" s="73">
        <v>21000</v>
      </c>
      <c r="AV308" s="73" t="s">
        <v>38</v>
      </c>
      <c r="AW308" s="73" t="s">
        <v>38</v>
      </c>
      <c r="AX308" s="73" t="s">
        <v>32</v>
      </c>
      <c r="AY308" s="59">
        <v>0</v>
      </c>
      <c r="AZ308" s="59">
        <v>0</v>
      </c>
      <c r="BA308" s="59">
        <v>0</v>
      </c>
      <c r="BB308" s="59">
        <v>0</v>
      </c>
      <c r="BC308" s="59">
        <v>0</v>
      </c>
      <c r="BD308" s="59">
        <v>0</v>
      </c>
      <c r="BE308" s="84" t="s">
        <v>38</v>
      </c>
      <c r="BF308" s="84" t="s">
        <v>38</v>
      </c>
      <c r="BG308" s="84" t="s">
        <v>38</v>
      </c>
      <c r="BH308" s="84" t="s">
        <v>38</v>
      </c>
      <c r="BI308" s="85" t="s">
        <v>529</v>
      </c>
      <c r="BJ308" s="86" t="s">
        <v>261</v>
      </c>
      <c r="BK308" s="64" t="s">
        <v>495</v>
      </c>
      <c r="BL308" s="86" t="s">
        <v>155</v>
      </c>
      <c r="BM308" s="86" t="s">
        <v>178</v>
      </c>
      <c r="BN308" s="86"/>
      <c r="BO308" s="64">
        <v>13</v>
      </c>
      <c r="BP308" s="522" t="s">
        <v>672</v>
      </c>
      <c r="BQ308" s="92">
        <v>0.383333</v>
      </c>
      <c r="BR308" s="93">
        <v>0.076666</v>
      </c>
      <c r="BS308" s="94">
        <f t="shared" si="49"/>
        <v>0.459999</v>
      </c>
      <c r="BT308" s="95">
        <v>0.23568285</v>
      </c>
      <c r="BU308" s="101">
        <f t="shared" si="50"/>
        <v>0.69568185</v>
      </c>
      <c r="BV308" s="102">
        <f t="shared" si="47"/>
        <v>4.58715596330275</v>
      </c>
      <c r="BW308" s="59">
        <v>511.11</v>
      </c>
      <c r="BX308" s="104">
        <f t="shared" si="48"/>
        <v>0.00319120114678899</v>
      </c>
      <c r="BY308" s="138">
        <v>900</v>
      </c>
      <c r="BZ308" s="103" t="s">
        <v>32</v>
      </c>
      <c r="CA308" s="106" t="s">
        <v>189</v>
      </c>
      <c r="CB308" s="107" t="s">
        <v>148</v>
      </c>
      <c r="CC308" s="112" t="s">
        <v>149</v>
      </c>
      <c r="CD308" s="106"/>
      <c r="CE308" s="103" t="s">
        <v>192</v>
      </c>
      <c r="CF308" s="113"/>
      <c r="CG308" s="115">
        <v>2000026430</v>
      </c>
    </row>
    <row r="309" spans="1:85">
      <c r="A309" s="53" t="str">
        <f t="shared" si="51"/>
        <v>A1-19-04-45795</v>
      </c>
      <c r="B309" s="47" t="str">
        <f t="shared" si="42"/>
        <v>A1-19-04</v>
      </c>
      <c r="C309" s="48" t="s">
        <v>43</v>
      </c>
      <c r="D309" s="49">
        <v>45795</v>
      </c>
      <c r="E309" s="50" t="s">
        <v>14</v>
      </c>
      <c r="F309" s="51" t="s">
        <v>15</v>
      </c>
      <c r="G309" s="59">
        <v>4</v>
      </c>
      <c r="H309" s="51" t="s">
        <v>144</v>
      </c>
      <c r="I309" s="64">
        <v>19</v>
      </c>
      <c r="J309" s="60">
        <f>IF(ISBLANK(H309),"",IFERROR(VLOOKUP(B309,'Np PL4 Stock'!$A:$D,4,FALSE),""))</f>
        <v>45778</v>
      </c>
      <c r="K309" s="61">
        <f>IF(ISBLANK(H309),"",SUMIF('Np PL4 Stock'!$A:$A,B309,'Np PL4 Stock'!$N:$N))</f>
        <v>0.66</v>
      </c>
      <c r="L309" s="62">
        <f>IF(ISBLANK(H309),"",VLOOKUP(LEFT(B309,5),Unit!A:B,2,FALSE))</f>
        <v>8</v>
      </c>
      <c r="M309" s="63" t="str">
        <f>IF(ISBLANK(H309),"",IFERROR(VLOOKUP(B309,'Np PL4 Stock'!$A:$T,20,FALSE),""))</f>
        <v>V1-MB1</v>
      </c>
      <c r="N309" s="63" t="str">
        <f>IF(ISBLANK(H309),"",IFERROR(VLOOKUP(B309,'Np PL4 Stock'!$A:$U,21,FALSE),""))</f>
        <v>SIS</v>
      </c>
      <c r="O309" s="62">
        <f t="shared" si="43"/>
        <v>82.5</v>
      </c>
      <c r="P309" s="62">
        <f t="shared" si="44"/>
        <v>5.7499875e-5</v>
      </c>
      <c r="Q309" s="67">
        <f t="shared" si="45"/>
        <v>6.96968181818182e-7</v>
      </c>
      <c r="R309" s="67">
        <f t="shared" si="46"/>
        <v>1.07026712121212e-6</v>
      </c>
      <c r="S309" s="64">
        <v>14</v>
      </c>
      <c r="T309" s="68">
        <v>7.702</v>
      </c>
      <c r="U309" s="68">
        <v>7.936</v>
      </c>
      <c r="V309" s="69">
        <v>88</v>
      </c>
      <c r="W309" s="59">
        <v>380</v>
      </c>
      <c r="X309" s="64">
        <v>94</v>
      </c>
      <c r="Y309" s="59">
        <v>100</v>
      </c>
      <c r="Z309" s="59">
        <v>92</v>
      </c>
      <c r="AA309" s="59">
        <v>0</v>
      </c>
      <c r="AB309" s="59">
        <v>0</v>
      </c>
      <c r="AC309" s="59">
        <v>0</v>
      </c>
      <c r="AD309" s="59">
        <v>0</v>
      </c>
      <c r="AE309" s="59">
        <v>100</v>
      </c>
      <c r="AF309" s="73" t="s">
        <v>38</v>
      </c>
      <c r="AG309" s="73">
        <v>56500</v>
      </c>
      <c r="AH309" s="73" t="s">
        <v>38</v>
      </c>
      <c r="AI309" s="73" t="s">
        <v>38</v>
      </c>
      <c r="AJ309" s="73" t="s">
        <v>38</v>
      </c>
      <c r="AK309" s="73" t="s">
        <v>32</v>
      </c>
      <c r="AL309" s="77" t="str">
        <f>IF(ISBLANK(S309),"",IF(AJ309="Fail","Fail",IF(E309="PL4",IF(AND(T309&gt;STD_01122025!$D$3,U309&lt;STD_01122025!$D$4,OR(AF309="ND",AF309&lt;STD_01122025!$D$7),AH309="ND"),"Pass","Fail"),IF(E309="PL12",IF(AND(S309&lt;STD_01122025!$F$2,T309&gt;STD_01122025!$F$3,U309&lt;STD_01122025!$F$4,V309&gt;STD_01122025!$F$5,X309&gt;STD_01122025!$F$6,OR(AF309="ND",AF309&lt;STD_01122025!$F$7),AH309="ND"),"Pass","Fail"),IF(E309="SuperPL",IF(AND(T309&gt;STD_01122025!$H$3,U309&lt;STD_01122025!$H$4,V309&gt;STD_01122025!$H$5,X309&gt;STD_01122025!$H$6,OR(AF309="ND",AF309&lt;STD_01122025!$H$7),AH309="ND"),"Pass","Fail"),IF(E309="Flight",IF(AND(T309&gt;STD_01122025!$J$3,U309&lt;STD_01122025!$J$4,X309&gt;STD_01122025!$J$6,OR(AF309="ND",AF309&lt;STD_01122025!$J$7),AH309="ND"),"Pass","Fail"),""))))))</f>
        <v>Pass</v>
      </c>
      <c r="AM309" s="62">
        <f>IF(ISBLANK(B309),"",IFERROR(IF(VLOOKUP(B309,'Np PL4 Stock'!$A:$J,10,FALSE)="Np4",D309-VLOOKUP(B309,'Np PL4 Stock'!$A:$E,5,FALSE),D309-VLOOKUP(B309,'Np PL4 Stock'!$A:$E,5,FALSE)-1),""))</f>
        <v>17</v>
      </c>
      <c r="AN309" s="68">
        <v>9.024</v>
      </c>
      <c r="AO309" s="68">
        <v>8.988</v>
      </c>
      <c r="AP309" s="69">
        <v>100</v>
      </c>
      <c r="AQ309" s="64">
        <v>220</v>
      </c>
      <c r="AR309" s="64">
        <v>97</v>
      </c>
      <c r="AS309" s="59">
        <v>100</v>
      </c>
      <c r="AT309" s="73">
        <v>10000</v>
      </c>
      <c r="AU309" s="73">
        <v>83000</v>
      </c>
      <c r="AV309" s="73" t="s">
        <v>38</v>
      </c>
      <c r="AW309" s="73" t="s">
        <v>38</v>
      </c>
      <c r="AX309" s="73" t="s">
        <v>32</v>
      </c>
      <c r="AY309" s="59">
        <v>0</v>
      </c>
      <c r="AZ309" s="59">
        <v>0</v>
      </c>
      <c r="BA309" s="59">
        <v>0</v>
      </c>
      <c r="BB309" s="59">
        <v>0</v>
      </c>
      <c r="BC309" s="59">
        <v>0</v>
      </c>
      <c r="BD309" s="59">
        <v>0</v>
      </c>
      <c r="BE309" s="84" t="s">
        <v>38</v>
      </c>
      <c r="BF309" s="84" t="s">
        <v>38</v>
      </c>
      <c r="BG309" s="84" t="s">
        <v>38</v>
      </c>
      <c r="BH309" s="84" t="s">
        <v>38</v>
      </c>
      <c r="BI309" s="85" t="s">
        <v>529</v>
      </c>
      <c r="BJ309" s="86" t="s">
        <v>261</v>
      </c>
      <c r="BK309" s="64" t="s">
        <v>495</v>
      </c>
      <c r="BL309" s="86" t="s">
        <v>155</v>
      </c>
      <c r="BM309" s="86" t="s">
        <v>178</v>
      </c>
      <c r="BN309" s="86"/>
      <c r="BO309" s="64">
        <v>10</v>
      </c>
      <c r="BP309" s="522" t="s">
        <v>672</v>
      </c>
      <c r="BQ309" s="92">
        <v>0.383333</v>
      </c>
      <c r="BR309" s="93">
        <v>0.076666</v>
      </c>
      <c r="BS309" s="94">
        <f t="shared" si="49"/>
        <v>0.459999</v>
      </c>
      <c r="BT309" s="95">
        <v>0.2463773</v>
      </c>
      <c r="BU309" s="101">
        <f t="shared" si="50"/>
        <v>0.7063763</v>
      </c>
      <c r="BV309" s="102">
        <f t="shared" si="47"/>
        <v>4.54545454545454</v>
      </c>
      <c r="BW309" s="59">
        <v>511.11</v>
      </c>
      <c r="BX309" s="104">
        <f t="shared" si="48"/>
        <v>0.00321080136363636</v>
      </c>
      <c r="BY309" s="138">
        <v>900</v>
      </c>
      <c r="BZ309" s="103" t="s">
        <v>32</v>
      </c>
      <c r="CA309" s="106" t="s">
        <v>189</v>
      </c>
      <c r="CB309" s="107" t="s">
        <v>148</v>
      </c>
      <c r="CC309" s="112" t="s">
        <v>149</v>
      </c>
      <c r="CD309" s="106"/>
      <c r="CE309" s="103" t="s">
        <v>192</v>
      </c>
      <c r="CF309" s="113"/>
      <c r="CG309" s="115">
        <v>2000026430</v>
      </c>
    </row>
    <row r="310" spans="1:85">
      <c r="A310" s="53" t="str">
        <f t="shared" si="51"/>
        <v>B1-01-04-45795</v>
      </c>
      <c r="B310" s="47" t="str">
        <f t="shared" ref="B310:B373" si="52">IF(ISBLANK(H310),"",H310&amp;"-"&amp;IF(OR(LEN(I310)=1,LEN(I310)=4),"0"&amp;I310,I310))&amp;"-"&amp;IF(LEN(G310)=1,"0"&amp;G310,G310)</f>
        <v>B1-01-04</v>
      </c>
      <c r="C310" s="48" t="s">
        <v>43</v>
      </c>
      <c r="D310" s="49">
        <v>45795</v>
      </c>
      <c r="E310" s="50" t="s">
        <v>14</v>
      </c>
      <c r="F310" s="51" t="s">
        <v>15</v>
      </c>
      <c r="G310" s="59">
        <v>4</v>
      </c>
      <c r="H310" s="51" t="s">
        <v>165</v>
      </c>
      <c r="I310" s="64">
        <v>1</v>
      </c>
      <c r="J310" s="60">
        <f>IF(ISBLANK(H310),"",IFERROR(VLOOKUP(B310,'Np PL4 Stock'!$A:$D,4,FALSE),""))</f>
        <v>45782</v>
      </c>
      <c r="K310" s="61">
        <f>IF(ISBLANK(H310),"",SUMIF('Np PL4 Stock'!$A:$A,B310,'Np PL4 Stock'!$N:$N))</f>
        <v>1.2</v>
      </c>
      <c r="L310" s="62">
        <f>IF(ISBLANK(H310),"",VLOOKUP(LEFT(B310,5),Unit!A:B,2,FALSE))</f>
        <v>12</v>
      </c>
      <c r="M310" s="63" t="str">
        <f>IF(ISBLANK(H310),"",IFERROR(VLOOKUP(B310,'Np PL4 Stock'!$A:$T,20,FALSE),""))</f>
        <v>V1-MA1</v>
      </c>
      <c r="N310" s="63" t="str">
        <f>IF(ISBLANK(H310),"",IFERROR(VLOOKUP(B310,'Np PL4 Stock'!$A:$U,21,FALSE),""))</f>
        <v>SIS</v>
      </c>
      <c r="O310" s="62">
        <f t="shared" si="43"/>
        <v>100</v>
      </c>
      <c r="P310" s="62">
        <f t="shared" si="44"/>
        <v>5e-5</v>
      </c>
      <c r="Q310" s="67">
        <f t="shared" si="45"/>
        <v>8.46875e-7</v>
      </c>
      <c r="R310" s="67">
        <f t="shared" si="46"/>
        <v>1.19411354166667e-6</v>
      </c>
      <c r="S310" s="64">
        <v>12</v>
      </c>
      <c r="T310" s="68">
        <v>7.512</v>
      </c>
      <c r="U310" s="68">
        <v>6.91</v>
      </c>
      <c r="V310" s="69">
        <v>83</v>
      </c>
      <c r="W310" s="59">
        <v>423</v>
      </c>
      <c r="X310" s="64">
        <v>94</v>
      </c>
      <c r="Y310" s="59">
        <v>100</v>
      </c>
      <c r="Z310" s="59">
        <v>80</v>
      </c>
      <c r="AA310" s="59">
        <v>0</v>
      </c>
      <c r="AB310" s="59">
        <v>0</v>
      </c>
      <c r="AC310" s="59">
        <v>0</v>
      </c>
      <c r="AD310" s="59">
        <v>0</v>
      </c>
      <c r="AE310" s="59">
        <v>100</v>
      </c>
      <c r="AF310" s="73" t="s">
        <v>38</v>
      </c>
      <c r="AG310" s="73">
        <v>66000</v>
      </c>
      <c r="AH310" s="73" t="s">
        <v>38</v>
      </c>
      <c r="AI310" s="73" t="s">
        <v>38</v>
      </c>
      <c r="AJ310" s="73" t="s">
        <v>38</v>
      </c>
      <c r="AK310" s="73" t="s">
        <v>32</v>
      </c>
      <c r="AL310" s="77" t="str">
        <f>IF(ISBLANK(S310),"",IF(AJ310="Fail","Fail",IF(E310="PL4",IF(AND(T310&gt;STD_01122025!$D$3,U310&lt;STD_01122025!$D$4,OR(AF310="ND",AF310&lt;STD_01122025!$D$7),AH310="ND"),"Pass","Fail"),IF(E310="PL12",IF(AND(S310&lt;STD_01122025!$F$2,T310&gt;STD_01122025!$F$3,U310&lt;STD_01122025!$F$4,V310&gt;STD_01122025!$F$5,X310&gt;STD_01122025!$F$6,OR(AF310="ND",AF310&lt;STD_01122025!$F$7),AH310="ND"),"Pass","Fail"),IF(E310="SuperPL",IF(AND(T310&gt;STD_01122025!$H$3,U310&lt;STD_01122025!$H$4,V310&gt;STD_01122025!$H$5,X310&gt;STD_01122025!$H$6,OR(AF310="ND",AF310&lt;STD_01122025!$H$7),AH310="ND"),"Pass","Fail"),IF(E310="Flight",IF(AND(T310&gt;STD_01122025!$J$3,U310&lt;STD_01122025!$J$4,X310&gt;STD_01122025!$J$6,OR(AF310="ND",AF310&lt;STD_01122025!$J$7),AH310="ND"),"Pass","Fail"),""))))))</f>
        <v>Pass</v>
      </c>
      <c r="AM310" s="62">
        <f>IF(ISBLANK(B310),"",IFERROR(IF(VLOOKUP(B310,'Np PL4 Stock'!$A:$J,10,FALSE)="Np4",D310-VLOOKUP(B310,'Np PL4 Stock'!$A:$E,5,FALSE),D310-VLOOKUP(B310,'Np PL4 Stock'!$A:$E,5,FALSE)-1),""))</f>
        <v>13</v>
      </c>
      <c r="AN310" s="68">
        <v>7.703</v>
      </c>
      <c r="AO310" s="68">
        <v>8.082</v>
      </c>
      <c r="AP310" s="69">
        <v>87</v>
      </c>
      <c r="AQ310" s="64">
        <v>381</v>
      </c>
      <c r="AR310" s="64">
        <v>96</v>
      </c>
      <c r="AS310" s="59">
        <v>100</v>
      </c>
      <c r="AT310" s="73" t="s">
        <v>38</v>
      </c>
      <c r="AU310" s="73">
        <v>46000</v>
      </c>
      <c r="AV310" s="73" t="s">
        <v>38</v>
      </c>
      <c r="AW310" s="73" t="s">
        <v>38</v>
      </c>
      <c r="AX310" s="73" t="s">
        <v>32</v>
      </c>
      <c r="AY310" s="59">
        <v>0</v>
      </c>
      <c r="AZ310" s="59">
        <v>0</v>
      </c>
      <c r="BA310" s="59">
        <v>0</v>
      </c>
      <c r="BB310" s="59">
        <v>0</v>
      </c>
      <c r="BC310" s="59">
        <v>0</v>
      </c>
      <c r="BD310" s="59">
        <v>0</v>
      </c>
      <c r="BE310" s="84" t="s">
        <v>38</v>
      </c>
      <c r="BF310" s="84" t="s">
        <v>38</v>
      </c>
      <c r="BG310" s="84" t="s">
        <v>38</v>
      </c>
      <c r="BH310" s="84" t="s">
        <v>38</v>
      </c>
      <c r="BI310" s="85" t="s">
        <v>673</v>
      </c>
      <c r="BJ310" s="86" t="s">
        <v>260</v>
      </c>
      <c r="BK310" s="64" t="s">
        <v>485</v>
      </c>
      <c r="BL310" s="86" t="s">
        <v>155</v>
      </c>
      <c r="BM310" s="86" t="s">
        <v>178</v>
      </c>
      <c r="BN310" s="86"/>
      <c r="BO310" s="64">
        <v>15</v>
      </c>
      <c r="BP310" s="522" t="s">
        <v>674</v>
      </c>
      <c r="BQ310" s="92">
        <v>0.5</v>
      </c>
      <c r="BR310" s="93">
        <v>0.1</v>
      </c>
      <c r="BS310" s="94">
        <f t="shared" si="49"/>
        <v>0.6</v>
      </c>
      <c r="BT310" s="95">
        <v>0.24258</v>
      </c>
      <c r="BU310" s="101">
        <f t="shared" si="50"/>
        <v>0.84258</v>
      </c>
      <c r="BV310" s="102">
        <f t="shared" si="47"/>
        <v>2.6246719160105</v>
      </c>
      <c r="BW310" s="59">
        <v>600</v>
      </c>
      <c r="BX310" s="104">
        <f t="shared" si="48"/>
        <v>0.00221149606299213</v>
      </c>
      <c r="BY310" s="138">
        <v>1000</v>
      </c>
      <c r="BZ310" s="103" t="s">
        <v>32</v>
      </c>
      <c r="CA310" s="106" t="s">
        <v>189</v>
      </c>
      <c r="CB310" s="107" t="s">
        <v>148</v>
      </c>
      <c r="CC310" s="112" t="s">
        <v>149</v>
      </c>
      <c r="CD310" s="106"/>
      <c r="CE310" s="103" t="s">
        <v>192</v>
      </c>
      <c r="CF310" s="113"/>
      <c r="CG310" s="115">
        <v>2000019745</v>
      </c>
    </row>
    <row r="311" spans="1:85">
      <c r="A311" s="53" t="str">
        <f t="shared" si="51"/>
        <v>B1-01-04-45796</v>
      </c>
      <c r="B311" s="47" t="str">
        <f t="shared" si="52"/>
        <v>B1-01-04</v>
      </c>
      <c r="C311" s="48" t="s">
        <v>43</v>
      </c>
      <c r="D311" s="49">
        <v>45796</v>
      </c>
      <c r="E311" s="50" t="s">
        <v>14</v>
      </c>
      <c r="F311" s="51" t="s">
        <v>15</v>
      </c>
      <c r="G311" s="59">
        <v>4</v>
      </c>
      <c r="H311" s="51" t="s">
        <v>165</v>
      </c>
      <c r="I311" s="64">
        <v>1</v>
      </c>
      <c r="J311" s="60">
        <f>IF(ISBLANK(H311),"",IFERROR(VLOOKUP(B311,'Np PL4 Stock'!$A:$D,4,FALSE),""))</f>
        <v>45782</v>
      </c>
      <c r="K311" s="61">
        <f>IF(ISBLANK(H311),"",SUMIF('Np PL4 Stock'!$A:$A,B311,'Np PL4 Stock'!$N:$N))</f>
        <v>1.2</v>
      </c>
      <c r="L311" s="62">
        <f>IF(ISBLANK(H311),"",VLOOKUP(LEFT(B311,5),Unit!A:B,2,FALSE))</f>
        <v>12</v>
      </c>
      <c r="M311" s="63" t="str">
        <f>IF(ISBLANK(H311),"",IFERROR(VLOOKUP(B311,'Np PL4 Stock'!$A:$T,20,FALSE),""))</f>
        <v>V1-MA1</v>
      </c>
      <c r="N311" s="63" t="str">
        <f>IF(ISBLANK(H311),"",IFERROR(VLOOKUP(B311,'Np PL4 Stock'!$A:$U,21,FALSE),""))</f>
        <v>SIS</v>
      </c>
      <c r="O311" s="62">
        <f t="shared" si="43"/>
        <v>100</v>
      </c>
      <c r="P311" s="62">
        <f t="shared" si="44"/>
        <v>3.46875e-5</v>
      </c>
      <c r="Q311" s="67">
        <f t="shared" si="45"/>
        <v>8.46875e-7</v>
      </c>
      <c r="R311" s="67">
        <f t="shared" si="46"/>
        <v>1.19411354166667e-6</v>
      </c>
      <c r="S311" s="64">
        <v>12</v>
      </c>
      <c r="T311" s="68">
        <v>7.512</v>
      </c>
      <c r="U311" s="68">
        <v>6.91</v>
      </c>
      <c r="V311" s="69">
        <v>83</v>
      </c>
      <c r="W311" s="59">
        <v>423</v>
      </c>
      <c r="X311" s="64">
        <v>94</v>
      </c>
      <c r="Y311" s="59">
        <v>100</v>
      </c>
      <c r="Z311" s="59">
        <v>80</v>
      </c>
      <c r="AA311" s="59">
        <v>0</v>
      </c>
      <c r="AB311" s="59">
        <v>0</v>
      </c>
      <c r="AC311" s="59">
        <v>0</v>
      </c>
      <c r="AD311" s="59">
        <v>0</v>
      </c>
      <c r="AE311" s="59">
        <v>100</v>
      </c>
      <c r="AF311" s="73" t="s">
        <v>38</v>
      </c>
      <c r="AG311" s="73">
        <v>66000</v>
      </c>
      <c r="AH311" s="73" t="s">
        <v>38</v>
      </c>
      <c r="AI311" s="73" t="s">
        <v>38</v>
      </c>
      <c r="AJ311" s="73" t="s">
        <v>38</v>
      </c>
      <c r="AK311" s="73" t="s">
        <v>32</v>
      </c>
      <c r="AL311" s="77" t="str">
        <f>IF(ISBLANK(S311),"",IF(AJ311="Fail","Fail",IF(E311="PL4",IF(AND(T311&gt;STD_01122025!$D$3,U311&lt;STD_01122025!$D$4,OR(AF311="ND",AF311&lt;STD_01122025!$D$7),AH311="ND"),"Pass","Fail"),IF(E311="PL12",IF(AND(S311&lt;STD_01122025!$F$2,T311&gt;STD_01122025!$F$3,U311&lt;STD_01122025!$F$4,V311&gt;STD_01122025!$F$5,X311&gt;STD_01122025!$F$6,OR(AF311="ND",AF311&lt;STD_01122025!$F$7),AH311="ND"),"Pass","Fail"),IF(E311="SuperPL",IF(AND(T311&gt;STD_01122025!$H$3,U311&lt;STD_01122025!$H$4,V311&gt;STD_01122025!$H$5,X311&gt;STD_01122025!$H$6,OR(AF311="ND",AF311&lt;STD_01122025!$H$7),AH311="ND"),"Pass","Fail"),IF(E311="Flight",IF(AND(T311&gt;STD_01122025!$J$3,U311&lt;STD_01122025!$J$4,X311&gt;STD_01122025!$J$6,OR(AF311="ND",AF311&lt;STD_01122025!$J$7),AH311="ND"),"Pass","Fail"),""))))))</f>
        <v>Pass</v>
      </c>
      <c r="AM311" s="62">
        <f>IF(ISBLANK(B311),"",IFERROR(IF(VLOOKUP(B311,'Np PL4 Stock'!$A:$J,10,FALSE)="Np4",D311-VLOOKUP(B311,'Np PL4 Stock'!$A:$E,5,FALSE),D311-VLOOKUP(B311,'Np PL4 Stock'!$A:$E,5,FALSE)-1),""))</f>
        <v>14</v>
      </c>
      <c r="AN311" s="68">
        <v>8.365</v>
      </c>
      <c r="AO311" s="68">
        <v>8.771</v>
      </c>
      <c r="AP311" s="69">
        <v>98.78</v>
      </c>
      <c r="AQ311" s="64">
        <v>266</v>
      </c>
      <c r="AR311" s="64">
        <v>97</v>
      </c>
      <c r="AS311" s="59">
        <v>100</v>
      </c>
      <c r="AT311" s="73" t="s">
        <v>38</v>
      </c>
      <c r="AU311" s="73">
        <v>69500</v>
      </c>
      <c r="AV311" s="73" t="s">
        <v>38</v>
      </c>
      <c r="AW311" s="73" t="s">
        <v>38</v>
      </c>
      <c r="AX311" s="73" t="s">
        <v>32</v>
      </c>
      <c r="AY311" s="59">
        <v>0</v>
      </c>
      <c r="AZ311" s="59">
        <v>0</v>
      </c>
      <c r="BA311" s="59">
        <v>0</v>
      </c>
      <c r="BB311" s="59">
        <v>0</v>
      </c>
      <c r="BC311" s="59">
        <v>0</v>
      </c>
      <c r="BD311" s="59">
        <v>0</v>
      </c>
      <c r="BE311" s="84" t="s">
        <v>38</v>
      </c>
      <c r="BF311" s="84" t="s">
        <v>38</v>
      </c>
      <c r="BG311" s="84" t="s">
        <v>38</v>
      </c>
      <c r="BH311" s="84" t="s">
        <v>38</v>
      </c>
      <c r="BI311" s="85" t="s">
        <v>487</v>
      </c>
      <c r="BJ311" s="86" t="s">
        <v>258</v>
      </c>
      <c r="BK311" s="64" t="s">
        <v>488</v>
      </c>
      <c r="BL311" s="86" t="s">
        <v>155</v>
      </c>
      <c r="BM311" s="86" t="s">
        <v>178</v>
      </c>
      <c r="BN311" s="86"/>
      <c r="BO311" s="64">
        <v>10</v>
      </c>
      <c r="BP311" s="522" t="s">
        <v>675</v>
      </c>
      <c r="BQ311" s="92">
        <v>0.346875</v>
      </c>
      <c r="BR311" s="93">
        <v>0.069375</v>
      </c>
      <c r="BS311" s="94">
        <f t="shared" si="49"/>
        <v>0.41625</v>
      </c>
      <c r="BT311" s="95">
        <v>0.17410625</v>
      </c>
      <c r="BU311" s="101">
        <f t="shared" si="50"/>
        <v>0.59035625</v>
      </c>
      <c r="BV311" s="102">
        <f t="shared" si="47"/>
        <v>3.7593984962406</v>
      </c>
      <c r="BW311" s="59">
        <v>416.25</v>
      </c>
      <c r="BX311" s="104">
        <f t="shared" si="48"/>
        <v>0.00221938439849624</v>
      </c>
      <c r="BY311" s="138">
        <v>1000</v>
      </c>
      <c r="BZ311" s="103" t="s">
        <v>32</v>
      </c>
      <c r="CA311" s="106" t="s">
        <v>189</v>
      </c>
      <c r="CB311" s="107" t="s">
        <v>148</v>
      </c>
      <c r="CC311" s="112" t="s">
        <v>149</v>
      </c>
      <c r="CD311" s="106"/>
      <c r="CE311" s="103" t="s">
        <v>192</v>
      </c>
      <c r="CF311" s="113"/>
      <c r="CG311" s="115">
        <v>2000025448</v>
      </c>
    </row>
    <row r="312" spans="1:85">
      <c r="A312" s="53" t="str">
        <f t="shared" si="51"/>
        <v>B1-02-04-45796</v>
      </c>
      <c r="B312" s="47" t="str">
        <f t="shared" si="52"/>
        <v>B1-02-04</v>
      </c>
      <c r="C312" s="48" t="s">
        <v>43</v>
      </c>
      <c r="D312" s="49">
        <v>45796</v>
      </c>
      <c r="E312" s="50" t="s">
        <v>14</v>
      </c>
      <c r="F312" s="51" t="s">
        <v>15</v>
      </c>
      <c r="G312" s="59">
        <v>4</v>
      </c>
      <c r="H312" s="51" t="s">
        <v>165</v>
      </c>
      <c r="I312" s="59">
        <v>2</v>
      </c>
      <c r="J312" s="60">
        <f>IF(ISBLANK(H312),"",IFERROR(VLOOKUP(B312,'Np PL4 Stock'!$A:$D,4,FALSE),""))</f>
        <v>45782</v>
      </c>
      <c r="K312" s="61">
        <f>IF(ISBLANK(H312),"",SUMIF('Np PL4 Stock'!$A:$A,B312,'Np PL4 Stock'!$N:$N))</f>
        <v>1.2</v>
      </c>
      <c r="L312" s="62">
        <f>IF(ISBLANK(H312),"",VLOOKUP(LEFT(B312,5),Unit!A:B,2,FALSE))</f>
        <v>12</v>
      </c>
      <c r="M312" s="63" t="str">
        <f>IF(ISBLANK(H312),"",IFERROR(VLOOKUP(B312,'Np PL4 Stock'!$A:$T,20,FALSE),""))</f>
        <v>V1-MA1</v>
      </c>
      <c r="N312" s="63" t="str">
        <f>IF(ISBLANK(H312),"",IFERROR(VLOOKUP(B312,'Np PL4 Stock'!$A:$U,21,FALSE),""))</f>
        <v>SIS</v>
      </c>
      <c r="O312" s="62">
        <f t="shared" si="43"/>
        <v>100</v>
      </c>
      <c r="P312" s="62">
        <f t="shared" si="44"/>
        <v>2e-5</v>
      </c>
      <c r="Q312" s="67">
        <f t="shared" si="45"/>
        <v>1.16686166666667e-6</v>
      </c>
      <c r="R312" s="67">
        <f t="shared" si="46"/>
        <v>1.68431479e-6</v>
      </c>
      <c r="S312" s="64">
        <v>12</v>
      </c>
      <c r="T312" s="68">
        <v>7.534</v>
      </c>
      <c r="U312" s="68">
        <v>6.247</v>
      </c>
      <c r="V312" s="69">
        <v>90.816</v>
      </c>
      <c r="W312" s="59">
        <v>419</v>
      </c>
      <c r="X312" s="64">
        <v>93</v>
      </c>
      <c r="Y312" s="59">
        <v>100</v>
      </c>
      <c r="Z312" s="59">
        <v>84</v>
      </c>
      <c r="AA312" s="59">
        <v>0</v>
      </c>
      <c r="AB312" s="59">
        <v>0</v>
      </c>
      <c r="AC312" s="59">
        <v>0</v>
      </c>
      <c r="AD312" s="59">
        <v>0</v>
      </c>
      <c r="AE312" s="59">
        <v>100</v>
      </c>
      <c r="AF312" s="73" t="s">
        <v>38</v>
      </c>
      <c r="AG312" s="73">
        <v>75500</v>
      </c>
      <c r="AH312" s="73" t="s">
        <v>38</v>
      </c>
      <c r="AI312" s="73" t="s">
        <v>38</v>
      </c>
      <c r="AJ312" s="73" t="s">
        <v>38</v>
      </c>
      <c r="AK312" s="73" t="s">
        <v>32</v>
      </c>
      <c r="AL312" s="77" t="str">
        <f>IF(ISBLANK(S312),"",IF(AJ312="Fail","Fail",IF(E312="PL4",IF(AND(T312&gt;STD_01122025!$D$3,U312&lt;STD_01122025!$D$4,OR(AF312="ND",AF312&lt;STD_01122025!$D$7),AH312="ND"),"Pass","Fail"),IF(E312="PL12",IF(AND(S312&lt;STD_01122025!$F$2,T312&gt;STD_01122025!$F$3,U312&lt;STD_01122025!$F$4,V312&gt;STD_01122025!$F$5,X312&gt;STD_01122025!$F$6,OR(AF312="ND",AF312&lt;STD_01122025!$F$7),AH312="ND"),"Pass","Fail"),IF(E312="SuperPL",IF(AND(T312&gt;STD_01122025!$H$3,U312&lt;STD_01122025!$H$4,V312&gt;STD_01122025!$H$5,X312&gt;STD_01122025!$H$6,OR(AF312="ND",AF312&lt;STD_01122025!$H$7),AH312="ND"),"Pass","Fail"),IF(E312="Flight",IF(AND(T312&gt;STD_01122025!$J$3,U312&lt;STD_01122025!$J$4,X312&gt;STD_01122025!$J$6,OR(AF312="ND",AF312&lt;STD_01122025!$J$7),AH312="ND"),"Pass","Fail"),""))))))</f>
        <v>Pass</v>
      </c>
      <c r="AM312" s="62">
        <f>IF(ISBLANK(B312),"",IFERROR(IF(VLOOKUP(B312,'Np PL4 Stock'!$A:$J,10,FALSE)="Np4",D312-VLOOKUP(B312,'Np PL4 Stock'!$A:$E,5,FALSE),D312-VLOOKUP(B312,'Np PL4 Stock'!$A:$E,5,FALSE)-1),""))</f>
        <v>14</v>
      </c>
      <c r="AN312" s="68">
        <v>8.353</v>
      </c>
      <c r="AO312" s="68">
        <v>7.513</v>
      </c>
      <c r="AP312" s="69">
        <v>100</v>
      </c>
      <c r="AQ312" s="64">
        <v>270</v>
      </c>
      <c r="AR312" s="64">
        <v>95</v>
      </c>
      <c r="AS312" s="59">
        <v>100</v>
      </c>
      <c r="AT312" s="73" t="s">
        <v>38</v>
      </c>
      <c r="AU312" s="73">
        <v>73000</v>
      </c>
      <c r="AV312" s="73" t="s">
        <v>38</v>
      </c>
      <c r="AW312" s="73" t="s">
        <v>38</v>
      </c>
      <c r="AX312" s="73" t="s">
        <v>32</v>
      </c>
      <c r="AY312" s="59">
        <v>0</v>
      </c>
      <c r="AZ312" s="59">
        <v>0</v>
      </c>
      <c r="BA312" s="59">
        <v>0</v>
      </c>
      <c r="BB312" s="59">
        <v>0</v>
      </c>
      <c r="BC312" s="59">
        <v>0</v>
      </c>
      <c r="BD312" s="59">
        <v>0</v>
      </c>
      <c r="BE312" s="84" t="s">
        <v>38</v>
      </c>
      <c r="BF312" s="84" t="s">
        <v>38</v>
      </c>
      <c r="BG312" s="84" t="s">
        <v>38</v>
      </c>
      <c r="BH312" s="84" t="s">
        <v>38</v>
      </c>
      <c r="BI312" s="85" t="s">
        <v>487</v>
      </c>
      <c r="BJ312" s="86" t="s">
        <v>258</v>
      </c>
      <c r="BK312" s="64" t="s">
        <v>488</v>
      </c>
      <c r="BL312" s="86" t="s">
        <v>155</v>
      </c>
      <c r="BM312" s="86" t="s">
        <v>178</v>
      </c>
      <c r="BN312" s="86"/>
      <c r="BO312" s="69">
        <v>10</v>
      </c>
      <c r="BP312" s="522" t="s">
        <v>675</v>
      </c>
      <c r="BQ312" s="92">
        <v>0.2</v>
      </c>
      <c r="BR312" s="93">
        <v>0.04</v>
      </c>
      <c r="BS312" s="94">
        <f t="shared" si="49"/>
        <v>0.24</v>
      </c>
      <c r="BT312" s="95">
        <v>0.10625</v>
      </c>
      <c r="BU312" s="101">
        <f t="shared" si="50"/>
        <v>0.34625</v>
      </c>
      <c r="BV312" s="102">
        <f t="shared" si="47"/>
        <v>3.7037037037037</v>
      </c>
      <c r="BW312" s="103">
        <v>240</v>
      </c>
      <c r="BX312" s="104">
        <f t="shared" si="48"/>
        <v>0.00128240740740741</v>
      </c>
      <c r="BY312" s="138">
        <v>1000</v>
      </c>
      <c r="BZ312" s="103" t="s">
        <v>32</v>
      </c>
      <c r="CA312" s="106" t="s">
        <v>189</v>
      </c>
      <c r="CB312" s="107" t="s">
        <v>148</v>
      </c>
      <c r="CC312" s="112" t="s">
        <v>149</v>
      </c>
      <c r="CD312" s="106"/>
      <c r="CE312" s="103" t="s">
        <v>192</v>
      </c>
      <c r="CF312" s="113"/>
      <c r="CG312" s="114">
        <v>2000025448</v>
      </c>
    </row>
    <row r="313" spans="1:85">
      <c r="A313" s="53" t="str">
        <f t="shared" si="51"/>
        <v>B1-02-04-45797</v>
      </c>
      <c r="B313" s="47" t="str">
        <f t="shared" si="52"/>
        <v>B1-02-04</v>
      </c>
      <c r="C313" s="48" t="s">
        <v>43</v>
      </c>
      <c r="D313" s="49">
        <v>45797</v>
      </c>
      <c r="E313" s="50" t="s">
        <v>14</v>
      </c>
      <c r="F313" s="51" t="s">
        <v>15</v>
      </c>
      <c r="G313" s="59">
        <v>4</v>
      </c>
      <c r="H313" s="51" t="s">
        <v>165</v>
      </c>
      <c r="I313" s="59">
        <v>2</v>
      </c>
      <c r="J313" s="60">
        <f>IF(ISBLANK(H313),"",IFERROR(VLOOKUP(B313,'Np PL4 Stock'!$A:$D,4,FALSE),""))</f>
        <v>45782</v>
      </c>
      <c r="K313" s="61">
        <f>IF(ISBLANK(H313),"",SUMIF('Np PL4 Stock'!$A:$A,B313,'Np PL4 Stock'!$N:$N))</f>
        <v>1.2</v>
      </c>
      <c r="L313" s="62">
        <f>IF(ISBLANK(H313),"",VLOOKUP(LEFT(B313,5),Unit!A:B,2,FALSE))</f>
        <v>12</v>
      </c>
      <c r="M313" s="63" t="str">
        <f>IF(ISBLANK(H313),"",IFERROR(VLOOKUP(B313,'Np PL4 Stock'!$A:$T,20,FALSE),""))</f>
        <v>V1-MA1</v>
      </c>
      <c r="N313" s="63" t="str">
        <f>IF(ISBLANK(H313),"",IFERROR(VLOOKUP(B313,'Np PL4 Stock'!$A:$U,21,FALSE),""))</f>
        <v>SIS</v>
      </c>
      <c r="O313" s="62">
        <f t="shared" si="43"/>
        <v>100</v>
      </c>
      <c r="P313" s="62">
        <f t="shared" si="44"/>
        <v>4.1875e-5</v>
      </c>
      <c r="Q313" s="67">
        <f t="shared" si="45"/>
        <v>1.16686166666667e-6</v>
      </c>
      <c r="R313" s="67">
        <f t="shared" si="46"/>
        <v>1.68431479e-6</v>
      </c>
      <c r="S313" s="64">
        <v>12</v>
      </c>
      <c r="T313" s="68">
        <v>7.534</v>
      </c>
      <c r="U313" s="68">
        <v>6.247</v>
      </c>
      <c r="V313" s="69">
        <v>90.816</v>
      </c>
      <c r="W313" s="59">
        <v>419</v>
      </c>
      <c r="X313" s="64">
        <v>93</v>
      </c>
      <c r="Y313" s="59">
        <v>100</v>
      </c>
      <c r="Z313" s="59">
        <v>84</v>
      </c>
      <c r="AA313" s="59">
        <v>0</v>
      </c>
      <c r="AB313" s="59">
        <v>0</v>
      </c>
      <c r="AC313" s="59">
        <v>0</v>
      </c>
      <c r="AD313" s="59">
        <v>0</v>
      </c>
      <c r="AE313" s="59">
        <v>100</v>
      </c>
      <c r="AF313" s="73" t="s">
        <v>38</v>
      </c>
      <c r="AG313" s="73">
        <v>75500</v>
      </c>
      <c r="AH313" s="73" t="s">
        <v>38</v>
      </c>
      <c r="AI313" s="73" t="s">
        <v>38</v>
      </c>
      <c r="AJ313" s="73" t="s">
        <v>38</v>
      </c>
      <c r="AK313" s="73" t="s">
        <v>32</v>
      </c>
      <c r="AL313" s="77" t="str">
        <f>IF(ISBLANK(S313),"",IF(AJ313="Fail","Fail",IF(E313="PL4",IF(AND(T313&gt;STD_01122025!$D$3,U313&lt;STD_01122025!$D$4,OR(AF313="ND",AF313&lt;STD_01122025!$D$7),AH313="ND"),"Pass","Fail"),IF(E313="PL12",IF(AND(S313&lt;STD_01122025!$F$2,T313&gt;STD_01122025!$F$3,U313&lt;STD_01122025!$F$4,V313&gt;STD_01122025!$F$5,X313&gt;STD_01122025!$F$6,OR(AF313="ND",AF313&lt;STD_01122025!$F$7),AH313="ND"),"Pass","Fail"),IF(E313="SuperPL",IF(AND(T313&gt;STD_01122025!$H$3,U313&lt;STD_01122025!$H$4,V313&gt;STD_01122025!$H$5,X313&gt;STD_01122025!$H$6,OR(AF313="ND",AF313&lt;STD_01122025!$H$7),AH313="ND"),"Pass","Fail"),IF(E313="Flight",IF(AND(T313&gt;STD_01122025!$J$3,U313&lt;STD_01122025!$J$4,X313&gt;STD_01122025!$J$6,OR(AF313="ND",AF313&lt;STD_01122025!$J$7),AH313="ND"),"Pass","Fail"),""))))))</f>
        <v>Pass</v>
      </c>
      <c r="AM313" s="62">
        <f>IF(ISBLANK(B313),"",IFERROR(IF(VLOOKUP(B313,'Np PL4 Stock'!$A:$J,10,FALSE)="Np4",D313-VLOOKUP(B313,'Np PL4 Stock'!$A:$E,5,FALSE),D313-VLOOKUP(B313,'Np PL4 Stock'!$A:$E,5,FALSE)-1),""))</f>
        <v>15</v>
      </c>
      <c r="AN313" s="68">
        <v>8.841</v>
      </c>
      <c r="AO313" s="68">
        <v>9.845</v>
      </c>
      <c r="AP313" s="69">
        <v>97.917</v>
      </c>
      <c r="AQ313" s="64">
        <v>223</v>
      </c>
      <c r="AR313" s="64">
        <v>97</v>
      </c>
      <c r="AS313" s="59">
        <v>100</v>
      </c>
      <c r="AT313" s="73" t="s">
        <v>38</v>
      </c>
      <c r="AU313" s="73">
        <v>83000</v>
      </c>
      <c r="AV313" s="73" t="s">
        <v>38</v>
      </c>
      <c r="AW313" s="73" t="s">
        <v>38</v>
      </c>
      <c r="AX313" s="73" t="s">
        <v>32</v>
      </c>
      <c r="AY313" s="59">
        <v>0</v>
      </c>
      <c r="AZ313" s="59">
        <v>0</v>
      </c>
      <c r="BA313" s="59">
        <v>0</v>
      </c>
      <c r="BB313" s="59">
        <v>0</v>
      </c>
      <c r="BC313" s="59">
        <v>0</v>
      </c>
      <c r="BD313" s="59">
        <v>0</v>
      </c>
      <c r="BE313" s="84" t="s">
        <v>38</v>
      </c>
      <c r="BF313" s="84" t="s">
        <v>38</v>
      </c>
      <c r="BG313" s="84" t="s">
        <v>38</v>
      </c>
      <c r="BH313" s="84" t="s">
        <v>38</v>
      </c>
      <c r="BI313" s="85" t="s">
        <v>676</v>
      </c>
      <c r="BJ313" s="86" t="s">
        <v>258</v>
      </c>
      <c r="BK313" s="64" t="s">
        <v>488</v>
      </c>
      <c r="BL313" s="86" t="s">
        <v>155</v>
      </c>
      <c r="BM313" s="86" t="s">
        <v>178</v>
      </c>
      <c r="BN313" s="86"/>
      <c r="BO313" s="69">
        <v>10</v>
      </c>
      <c r="BP313" s="522" t="s">
        <v>677</v>
      </c>
      <c r="BQ313" s="92">
        <v>0.41875</v>
      </c>
      <c r="BR313" s="93">
        <v>0.08375</v>
      </c>
      <c r="BS313" s="94">
        <f t="shared" si="49"/>
        <v>0.5025</v>
      </c>
      <c r="BT313" s="95">
        <v>0.18736</v>
      </c>
      <c r="BU313" s="101">
        <f t="shared" si="50"/>
        <v>0.68986</v>
      </c>
      <c r="BV313" s="102">
        <f t="shared" si="47"/>
        <v>4.48430493273543</v>
      </c>
      <c r="BW313" s="103">
        <v>503</v>
      </c>
      <c r="BX313" s="104">
        <f t="shared" si="48"/>
        <v>0.00309354260089686</v>
      </c>
      <c r="BY313" s="138">
        <v>1000</v>
      </c>
      <c r="BZ313" s="103" t="s">
        <v>32</v>
      </c>
      <c r="CA313" s="106" t="s">
        <v>189</v>
      </c>
      <c r="CB313" s="107" t="s">
        <v>148</v>
      </c>
      <c r="CC313" s="112" t="s">
        <v>149</v>
      </c>
      <c r="CD313" s="106"/>
      <c r="CE313" s="103" t="s">
        <v>192</v>
      </c>
      <c r="CF313" s="113"/>
      <c r="CG313" s="114">
        <v>2000008183</v>
      </c>
    </row>
    <row r="314" spans="1:85">
      <c r="A314" s="53" t="str">
        <f t="shared" si="51"/>
        <v>B1-02-04-45798</v>
      </c>
      <c r="B314" s="47" t="str">
        <f t="shared" si="52"/>
        <v>B1-02-04</v>
      </c>
      <c r="C314" s="48" t="s">
        <v>43</v>
      </c>
      <c r="D314" s="49">
        <v>45798</v>
      </c>
      <c r="E314" s="50" t="s">
        <v>14</v>
      </c>
      <c r="F314" s="51" t="s">
        <v>15</v>
      </c>
      <c r="G314" s="59">
        <v>4</v>
      </c>
      <c r="H314" s="51" t="s">
        <v>165</v>
      </c>
      <c r="I314" s="64">
        <v>2</v>
      </c>
      <c r="J314" s="60">
        <f>IF(ISBLANK(H314),"",IFERROR(VLOOKUP(B314,'Np PL4 Stock'!$A:$D,4,FALSE),""))</f>
        <v>45782</v>
      </c>
      <c r="K314" s="61">
        <f>IF(ISBLANK(H314),"",SUMIF('Np PL4 Stock'!$A:$A,B314,'Np PL4 Stock'!$N:$N))</f>
        <v>1.2</v>
      </c>
      <c r="L314" s="62">
        <f>IF(ISBLANK(H314),"",VLOOKUP(LEFT(B314,5),Unit!A:B,2,FALSE))</f>
        <v>12</v>
      </c>
      <c r="M314" s="63" t="str">
        <f>IF(ISBLANK(H314),"",IFERROR(VLOOKUP(B314,'Np PL4 Stock'!$A:$T,20,FALSE),""))</f>
        <v>V1-MA1</v>
      </c>
      <c r="N314" s="63" t="str">
        <f>IF(ISBLANK(H314),"",IFERROR(VLOOKUP(B314,'Np PL4 Stock'!$A:$U,21,FALSE),""))</f>
        <v>SIS</v>
      </c>
      <c r="O314" s="62">
        <f t="shared" si="43"/>
        <v>100</v>
      </c>
      <c r="P314" s="62">
        <f t="shared" si="44"/>
        <v>5.48111666666667e-5</v>
      </c>
      <c r="Q314" s="67">
        <f t="shared" si="45"/>
        <v>1.16686166666667e-6</v>
      </c>
      <c r="R314" s="67">
        <f t="shared" si="46"/>
        <v>1.68431479e-6</v>
      </c>
      <c r="S314" s="64">
        <v>12</v>
      </c>
      <c r="T314" s="68">
        <v>7.534</v>
      </c>
      <c r="U314" s="68">
        <v>6.247</v>
      </c>
      <c r="V314" s="69">
        <v>90.816</v>
      </c>
      <c r="W314" s="59">
        <v>419</v>
      </c>
      <c r="X314" s="64">
        <v>93</v>
      </c>
      <c r="Y314" s="59">
        <v>100</v>
      </c>
      <c r="Z314" s="59">
        <v>84</v>
      </c>
      <c r="AA314" s="59">
        <v>0</v>
      </c>
      <c r="AB314" s="59">
        <v>0</v>
      </c>
      <c r="AC314" s="59">
        <v>0</v>
      </c>
      <c r="AD314" s="59">
        <v>0</v>
      </c>
      <c r="AE314" s="59">
        <v>100</v>
      </c>
      <c r="AF314" s="73" t="s">
        <v>38</v>
      </c>
      <c r="AG314" s="73">
        <v>75500</v>
      </c>
      <c r="AH314" s="73" t="s">
        <v>38</v>
      </c>
      <c r="AI314" s="73" t="s">
        <v>38</v>
      </c>
      <c r="AJ314" s="73" t="s">
        <v>38</v>
      </c>
      <c r="AK314" s="73" t="s">
        <v>32</v>
      </c>
      <c r="AL314" s="77" t="str">
        <f>IF(ISBLANK(S314),"",IF(AJ314="Fail","Fail",IF(E314="PL4",IF(AND(T314&gt;STD_01122025!$D$3,U314&lt;STD_01122025!$D$4,OR(AF314="ND",AF314&lt;STD_01122025!$D$7),AH314="ND"),"Pass","Fail"),IF(E314="PL12",IF(AND(S314&lt;STD_01122025!$F$2,T314&gt;STD_01122025!$F$3,U314&lt;STD_01122025!$F$4,V314&gt;STD_01122025!$F$5,X314&gt;STD_01122025!$F$6,OR(AF314="ND",AF314&lt;STD_01122025!$F$7),AH314="ND"),"Pass","Fail"),IF(E314="SuperPL",IF(AND(T314&gt;STD_01122025!$H$3,U314&lt;STD_01122025!$H$4,V314&gt;STD_01122025!$H$5,X314&gt;STD_01122025!$H$6,OR(AF314="ND",AF314&lt;STD_01122025!$H$7),AH314="ND"),"Pass","Fail"),IF(E314="Flight",IF(AND(T314&gt;STD_01122025!$J$3,U314&lt;STD_01122025!$J$4,X314&gt;STD_01122025!$J$6,OR(AF314="ND",AF314&lt;STD_01122025!$J$7),AH314="ND"),"Pass","Fail"),""))))))</f>
        <v>Pass</v>
      </c>
      <c r="AM314" s="62">
        <f>IF(ISBLANK(B314),"",IFERROR(IF(VLOOKUP(B314,'Np PL4 Stock'!$A:$J,10,FALSE)="Np4",D314-VLOOKUP(B314,'Np PL4 Stock'!$A:$E,5,FALSE),D314-VLOOKUP(B314,'Np PL4 Stock'!$A:$E,5,FALSE)-1),""))</f>
        <v>16</v>
      </c>
      <c r="AN314" s="68">
        <v>9.277</v>
      </c>
      <c r="AO314" s="68">
        <v>9.383</v>
      </c>
      <c r="AP314" s="69">
        <v>100</v>
      </c>
      <c r="AQ314" s="64">
        <v>188</v>
      </c>
      <c r="AR314" s="64">
        <v>98</v>
      </c>
      <c r="AS314" s="59">
        <v>100</v>
      </c>
      <c r="AT314" s="73">
        <v>250</v>
      </c>
      <c r="AU314" s="73">
        <v>5100</v>
      </c>
      <c r="AV314" s="73" t="s">
        <v>38</v>
      </c>
      <c r="AW314" s="73" t="s">
        <v>38</v>
      </c>
      <c r="AX314" s="73" t="s">
        <v>32</v>
      </c>
      <c r="AY314" s="59">
        <v>0</v>
      </c>
      <c r="AZ314" s="59">
        <v>0</v>
      </c>
      <c r="BA314" s="59">
        <v>0</v>
      </c>
      <c r="BB314" s="59">
        <v>0</v>
      </c>
      <c r="BC314" s="59">
        <v>0</v>
      </c>
      <c r="BD314" s="59">
        <v>0</v>
      </c>
      <c r="BE314" s="84" t="s">
        <v>38</v>
      </c>
      <c r="BF314" s="84" t="s">
        <v>38</v>
      </c>
      <c r="BG314" s="84" t="s">
        <v>38</v>
      </c>
      <c r="BH314" s="84" t="s">
        <v>38</v>
      </c>
      <c r="BI314" s="85" t="s">
        <v>678</v>
      </c>
      <c r="BJ314" s="86" t="s">
        <v>206</v>
      </c>
      <c r="BK314" s="64" t="s">
        <v>577</v>
      </c>
      <c r="BL314" s="86" t="s">
        <v>177</v>
      </c>
      <c r="BM314" s="86" t="s">
        <v>178</v>
      </c>
      <c r="BN314" s="86"/>
      <c r="BO314" s="64">
        <v>6</v>
      </c>
      <c r="BP314" s="522" t="s">
        <v>679</v>
      </c>
      <c r="BQ314" s="92">
        <v>0.548112</v>
      </c>
      <c r="BR314" s="93">
        <v>0.109622</v>
      </c>
      <c r="BS314" s="94">
        <f t="shared" si="49"/>
        <v>0.657734</v>
      </c>
      <c r="BT314" s="95">
        <v>0.327333748</v>
      </c>
      <c r="BU314" s="101">
        <f t="shared" si="50"/>
        <v>0.985067748</v>
      </c>
      <c r="BV314" s="102">
        <f t="shared" si="47"/>
        <v>5.31914893617021</v>
      </c>
      <c r="BW314" s="103">
        <v>658</v>
      </c>
      <c r="BX314" s="104">
        <f t="shared" si="48"/>
        <v>0.00523972206382979</v>
      </c>
      <c r="BY314" s="138">
        <v>1000</v>
      </c>
      <c r="BZ314" s="103" t="s">
        <v>32</v>
      </c>
      <c r="CA314" s="106" t="s">
        <v>189</v>
      </c>
      <c r="CB314" s="107" t="s">
        <v>148</v>
      </c>
      <c r="CC314" s="112" t="s">
        <v>149</v>
      </c>
      <c r="CD314" s="106"/>
      <c r="CE314" s="103" t="s">
        <v>192</v>
      </c>
      <c r="CF314" s="113"/>
      <c r="CG314" s="115">
        <v>2000015166</v>
      </c>
    </row>
    <row r="315" s="25" customFormat="1" spans="1:96">
      <c r="A315" s="136" t="str">
        <f t="shared" si="51"/>
        <v>B1-05-04-45798</v>
      </c>
      <c r="B315" s="137" t="str">
        <f t="shared" si="52"/>
        <v>B1-05-04</v>
      </c>
      <c r="C315" s="48" t="s">
        <v>43</v>
      </c>
      <c r="D315" s="49">
        <v>45798</v>
      </c>
      <c r="E315" s="50" t="s">
        <v>14</v>
      </c>
      <c r="F315" s="51" t="s">
        <v>15</v>
      </c>
      <c r="G315" s="59">
        <v>4</v>
      </c>
      <c r="H315" s="51" t="s">
        <v>165</v>
      </c>
      <c r="I315" s="64">
        <v>5</v>
      </c>
      <c r="J315" s="60">
        <f>IF(ISBLANK(H315),"",IFERROR(VLOOKUP(B315,'Np PL4 Stock'!$A:$D,4,FALSE),""))</f>
        <v>45784</v>
      </c>
      <c r="K315" s="61">
        <f>IF(ISBLANK(H315),"",SUMIF('Np PL4 Stock'!$A:$A,B315,'Np PL4 Stock'!$N:$N))</f>
        <v>1.2</v>
      </c>
      <c r="L315" s="62">
        <f>IF(ISBLANK(H315),"",VLOOKUP(LEFT(B315,5),Unit!A:B,2,FALSE))</f>
        <v>12</v>
      </c>
      <c r="M315" s="63" t="str">
        <f>IF(ISBLANK(H315),"",IFERROR(VLOOKUP(B315,'Np PL4 Stock'!$A:$T,20,FALSE),""))</f>
        <v>V1-MA1</v>
      </c>
      <c r="N315" s="63" t="str">
        <f>IF(ISBLANK(H315),"",IFERROR(VLOOKUP(B315,'Np PL4 Stock'!$A:$U,21,FALSE),""))</f>
        <v>SIS</v>
      </c>
      <c r="O315" s="62">
        <f t="shared" si="43"/>
        <v>100</v>
      </c>
      <c r="P315" s="62">
        <f t="shared" si="44"/>
        <v>8.5e-5</v>
      </c>
      <c r="Q315" s="67">
        <f t="shared" si="45"/>
        <v>8.5e-7</v>
      </c>
      <c r="R315" s="67">
        <f t="shared" si="46"/>
        <v>1.17173333333333e-6</v>
      </c>
      <c r="S315" s="64">
        <v>12</v>
      </c>
      <c r="T315" s="68">
        <v>7.531</v>
      </c>
      <c r="U315" s="68">
        <v>7.803</v>
      </c>
      <c r="V315" s="69">
        <v>86.957</v>
      </c>
      <c r="W315" s="59">
        <v>418</v>
      </c>
      <c r="X315" s="64">
        <v>93</v>
      </c>
      <c r="Y315" s="59">
        <v>100</v>
      </c>
      <c r="Z315" s="59">
        <v>80</v>
      </c>
      <c r="AA315" s="59">
        <v>0</v>
      </c>
      <c r="AB315" s="59">
        <v>0</v>
      </c>
      <c r="AC315" s="59">
        <v>0</v>
      </c>
      <c r="AD315" s="59">
        <v>0</v>
      </c>
      <c r="AE315" s="59">
        <v>100</v>
      </c>
      <c r="AF315" s="73" t="s">
        <v>38</v>
      </c>
      <c r="AG315" s="73">
        <v>70500</v>
      </c>
      <c r="AH315" s="73" t="s">
        <v>38</v>
      </c>
      <c r="AI315" s="73" t="s">
        <v>38</v>
      </c>
      <c r="AJ315" s="73" t="s">
        <v>38</v>
      </c>
      <c r="AK315" s="73" t="s">
        <v>32</v>
      </c>
      <c r="AL315" s="77" t="str">
        <f>IF(ISBLANK(S315),"",IF(AJ315="Fail","Fail",IF(E315="PL4",IF(AND(T315&gt;STD_01122025!$D$3,U315&lt;STD_01122025!$D$4,OR(AF315="ND",AF315&lt;STD_01122025!$D$7),AH315="ND"),"Pass","Fail"),IF(E315="PL12",IF(AND(S315&lt;STD_01122025!$F$2,T315&gt;STD_01122025!$F$3,U315&lt;STD_01122025!$F$4,V315&gt;STD_01122025!$F$5,X315&gt;STD_01122025!$F$6,OR(AF315="ND",AF315&lt;STD_01122025!$F$7),AH315="ND"),"Pass","Fail"),IF(E315="SuperPL",IF(AND(T315&gt;STD_01122025!$H$3,U315&lt;STD_01122025!$H$4,V315&gt;STD_01122025!$H$5,X315&gt;STD_01122025!$H$6,OR(AF315="ND",AF315&lt;STD_01122025!$H$7),AH315="ND"),"Pass","Fail"),IF(E315="Flight",IF(AND(T315&gt;STD_01122025!$J$3,U315&lt;STD_01122025!$J$4,X315&gt;STD_01122025!$J$6,OR(AF315="ND",AF315&lt;STD_01122025!$J$7),AH315="ND"),"Pass","Fail"),""))))))</f>
        <v>Pass</v>
      </c>
      <c r="AM315" s="62">
        <f>IF(ISBLANK(B315),"",IFERROR(IF(VLOOKUP(B315,'Np PL4 Stock'!$A:$J,10,FALSE)="Np4",D315-VLOOKUP(B315,'Np PL4 Stock'!$A:$E,5,FALSE),D315-VLOOKUP(B315,'Np PL4 Stock'!$A:$E,5,FALSE)-1),""))</f>
        <v>14</v>
      </c>
      <c r="AN315" s="68">
        <v>8.208</v>
      </c>
      <c r="AO315" s="68">
        <v>8.044</v>
      </c>
      <c r="AP315" s="69">
        <v>100</v>
      </c>
      <c r="AQ315" s="64">
        <v>285</v>
      </c>
      <c r="AR315" s="64">
        <v>99</v>
      </c>
      <c r="AS315" s="59">
        <v>100</v>
      </c>
      <c r="AT315" s="73" t="s">
        <v>38</v>
      </c>
      <c r="AU315" s="73">
        <v>6100</v>
      </c>
      <c r="AV315" s="73" t="s">
        <v>38</v>
      </c>
      <c r="AW315" s="73" t="s">
        <v>38</v>
      </c>
      <c r="AX315" s="73" t="s">
        <v>32</v>
      </c>
      <c r="AY315" s="59">
        <v>0</v>
      </c>
      <c r="AZ315" s="59">
        <v>0</v>
      </c>
      <c r="BA315" s="59">
        <v>0</v>
      </c>
      <c r="BB315" s="59">
        <v>0</v>
      </c>
      <c r="BC315" s="59">
        <v>0</v>
      </c>
      <c r="BD315" s="59">
        <v>0</v>
      </c>
      <c r="BE315" s="84" t="s">
        <v>38</v>
      </c>
      <c r="BF315" s="84" t="s">
        <v>38</v>
      </c>
      <c r="BG315" s="84" t="s">
        <v>38</v>
      </c>
      <c r="BH315" s="84" t="s">
        <v>38</v>
      </c>
      <c r="BI315" s="85" t="s">
        <v>532</v>
      </c>
      <c r="BJ315" s="86" t="s">
        <v>240</v>
      </c>
      <c r="BK315" s="64" t="s">
        <v>483</v>
      </c>
      <c r="BL315" s="86" t="s">
        <v>155</v>
      </c>
      <c r="BM315" s="86" t="s">
        <v>178</v>
      </c>
      <c r="BN315" s="86"/>
      <c r="BO315" s="64">
        <v>10</v>
      </c>
      <c r="BP315" s="522" t="s">
        <v>680</v>
      </c>
      <c r="BQ315" s="92">
        <v>0.85</v>
      </c>
      <c r="BR315" s="93">
        <v>0.17</v>
      </c>
      <c r="BS315" s="94">
        <f t="shared" si="49"/>
        <v>1.02</v>
      </c>
      <c r="BT315" s="95">
        <v>0.38608</v>
      </c>
      <c r="BU315" s="101">
        <f t="shared" si="50"/>
        <v>1.40608</v>
      </c>
      <c r="BV315" s="102">
        <f t="shared" si="47"/>
        <v>3.50877192982456</v>
      </c>
      <c r="BW315" s="103">
        <v>1020</v>
      </c>
      <c r="BX315" s="104">
        <f t="shared" si="48"/>
        <v>0.00493361403508772</v>
      </c>
      <c r="BY315" s="138">
        <v>1000</v>
      </c>
      <c r="BZ315" s="103" t="s">
        <v>32</v>
      </c>
      <c r="CA315" s="106" t="s">
        <v>189</v>
      </c>
      <c r="CB315" s="107" t="s">
        <v>148</v>
      </c>
      <c r="CC315" s="112" t="s">
        <v>149</v>
      </c>
      <c r="CD315" s="106"/>
      <c r="CE315" s="103" t="s">
        <v>192</v>
      </c>
      <c r="CF315" s="113"/>
      <c r="CG315" s="115">
        <v>2000011770</v>
      </c>
      <c r="CH315" s="133"/>
      <c r="CI315" s="133"/>
      <c r="CJ315" s="133"/>
      <c r="CK315" s="133"/>
      <c r="CL315" s="133"/>
      <c r="CM315" s="133"/>
      <c r="CN315" s="133"/>
      <c r="CO315" s="133"/>
      <c r="CP315" s="133"/>
      <c r="CQ315" s="133"/>
      <c r="CR315" s="133"/>
    </row>
    <row r="316" spans="1:85">
      <c r="A316" s="53" t="str">
        <f t="shared" si="51"/>
        <v>B1-06-04-45798</v>
      </c>
      <c r="B316" s="47" t="str">
        <f t="shared" si="52"/>
        <v>B1-06-04</v>
      </c>
      <c r="C316" s="48" t="s">
        <v>43</v>
      </c>
      <c r="D316" s="49">
        <v>45798</v>
      </c>
      <c r="E316" s="50" t="s">
        <v>14</v>
      </c>
      <c r="F316" s="51" t="s">
        <v>15</v>
      </c>
      <c r="G316" s="59">
        <v>4</v>
      </c>
      <c r="H316" s="51" t="s">
        <v>165</v>
      </c>
      <c r="I316" s="64">
        <v>6</v>
      </c>
      <c r="J316" s="60">
        <f>IF(ISBLANK(H316),"",IFERROR(VLOOKUP(B316,'Np PL4 Stock'!$A:$D,4,FALSE),""))</f>
        <v>45784</v>
      </c>
      <c r="K316" s="61">
        <f>IF(ISBLANK(H316),"",SUMIF('Np PL4 Stock'!$A:$A,B316,'Np PL4 Stock'!$N:$N))</f>
        <v>1.2</v>
      </c>
      <c r="L316" s="62">
        <f>IF(ISBLANK(H316),"",VLOOKUP(LEFT(B316,5),Unit!A:B,2,FALSE))</f>
        <v>12</v>
      </c>
      <c r="M316" s="63" t="str">
        <f>IF(ISBLANK(H316),"",IFERROR(VLOOKUP(B316,'Np PL4 Stock'!$A:$T,20,FALSE),""))</f>
        <v>V1-MA1</v>
      </c>
      <c r="N316" s="63" t="str">
        <f>IF(ISBLANK(H316),"",IFERROR(VLOOKUP(B316,'Np PL4 Stock'!$A:$U,21,FALSE),""))</f>
        <v>SIS</v>
      </c>
      <c r="O316" s="62">
        <f t="shared" si="43"/>
        <v>100</v>
      </c>
      <c r="P316" s="62">
        <f t="shared" si="44"/>
        <v>1.5e-5</v>
      </c>
      <c r="Q316" s="67">
        <f t="shared" si="45"/>
        <v>9.7875e-7</v>
      </c>
      <c r="R316" s="67">
        <f t="shared" si="46"/>
        <v>1.45572958333333e-6</v>
      </c>
      <c r="S316" s="64">
        <v>12</v>
      </c>
      <c r="T316" s="68">
        <v>7.511</v>
      </c>
      <c r="U316" s="68">
        <v>7.761</v>
      </c>
      <c r="V316" s="69">
        <v>82.5</v>
      </c>
      <c r="W316" s="59">
        <v>424</v>
      </c>
      <c r="X316" s="64">
        <v>92</v>
      </c>
      <c r="Y316" s="59">
        <v>100</v>
      </c>
      <c r="Z316" s="59">
        <v>84</v>
      </c>
      <c r="AA316" s="59">
        <v>0</v>
      </c>
      <c r="AB316" s="59">
        <v>0</v>
      </c>
      <c r="AC316" s="59">
        <v>0</v>
      </c>
      <c r="AD316" s="59">
        <v>0</v>
      </c>
      <c r="AE316" s="59">
        <v>100</v>
      </c>
      <c r="AF316" s="73" t="s">
        <v>38</v>
      </c>
      <c r="AG316" s="73">
        <v>61000</v>
      </c>
      <c r="AH316" s="73" t="s">
        <v>38</v>
      </c>
      <c r="AI316" s="73" t="s">
        <v>38</v>
      </c>
      <c r="AJ316" s="73" t="s">
        <v>38</v>
      </c>
      <c r="AK316" s="73" t="s">
        <v>32</v>
      </c>
      <c r="AL316" s="77" t="str">
        <f>IF(ISBLANK(S316),"",IF(AJ316="Fail","Fail",IF(E316="PL4",IF(AND(T316&gt;STD_01122025!$D$3,U316&lt;STD_01122025!$D$4,OR(AF316="ND",AF316&lt;STD_01122025!$D$7),AH316="ND"),"Pass","Fail"),IF(E316="PL12",IF(AND(S316&lt;STD_01122025!$F$2,T316&gt;STD_01122025!$F$3,U316&lt;STD_01122025!$F$4,V316&gt;STD_01122025!$F$5,X316&gt;STD_01122025!$F$6,OR(AF316="ND",AF316&lt;STD_01122025!$F$7),AH316="ND"),"Pass","Fail"),IF(E316="SuperPL",IF(AND(T316&gt;STD_01122025!$H$3,U316&lt;STD_01122025!$H$4,V316&gt;STD_01122025!$H$5,X316&gt;STD_01122025!$H$6,OR(AF316="ND",AF316&lt;STD_01122025!$H$7),AH316="ND"),"Pass","Fail"),IF(E316="Flight",IF(AND(T316&gt;STD_01122025!$J$3,U316&lt;STD_01122025!$J$4,X316&gt;STD_01122025!$J$6,OR(AF316="ND",AF316&lt;STD_01122025!$J$7),AH316="ND"),"Pass","Fail"),""))))))</f>
        <v>Pass</v>
      </c>
      <c r="AM316" s="62">
        <f>IF(ISBLANK(B316),"",IFERROR(IF(VLOOKUP(B316,'Np PL4 Stock'!$A:$J,10,FALSE)="Np4",D316-VLOOKUP(B316,'Np PL4 Stock'!$A:$E,5,FALSE),D316-VLOOKUP(B316,'Np PL4 Stock'!$A:$E,5,FALSE)-1),""))</f>
        <v>14</v>
      </c>
      <c r="AN316" s="68">
        <v>8.291</v>
      </c>
      <c r="AO316" s="68">
        <v>7.567</v>
      </c>
      <c r="AP316" s="69">
        <v>98.507</v>
      </c>
      <c r="AQ316" s="64">
        <v>273</v>
      </c>
      <c r="AR316" s="64">
        <v>98</v>
      </c>
      <c r="AS316" s="59">
        <v>100</v>
      </c>
      <c r="AT316" s="73">
        <v>700</v>
      </c>
      <c r="AU316" s="73">
        <v>5500</v>
      </c>
      <c r="AV316" s="73" t="s">
        <v>38</v>
      </c>
      <c r="AW316" s="73" t="s">
        <v>38</v>
      </c>
      <c r="AX316" s="73" t="s">
        <v>32</v>
      </c>
      <c r="AY316" s="59">
        <v>0</v>
      </c>
      <c r="AZ316" s="59">
        <v>0</v>
      </c>
      <c r="BA316" s="59">
        <v>0</v>
      </c>
      <c r="BB316" s="59">
        <v>0</v>
      </c>
      <c r="BC316" s="59">
        <v>0</v>
      </c>
      <c r="BD316" s="59">
        <v>0</v>
      </c>
      <c r="BE316" s="84" t="s">
        <v>38</v>
      </c>
      <c r="BF316" s="84" t="s">
        <v>38</v>
      </c>
      <c r="BG316" s="84" t="s">
        <v>38</v>
      </c>
      <c r="BH316" s="84" t="s">
        <v>38</v>
      </c>
      <c r="BI316" s="85" t="s">
        <v>532</v>
      </c>
      <c r="BJ316" s="86" t="s">
        <v>240</v>
      </c>
      <c r="BK316" s="64" t="s">
        <v>483</v>
      </c>
      <c r="BL316" s="86" t="s">
        <v>155</v>
      </c>
      <c r="BM316" s="86" t="s">
        <v>178</v>
      </c>
      <c r="BN316" s="86"/>
      <c r="BO316" s="64">
        <v>10</v>
      </c>
      <c r="BP316" s="522" t="s">
        <v>680</v>
      </c>
      <c r="BQ316" s="92">
        <v>0.15</v>
      </c>
      <c r="BR316" s="93">
        <v>0.03</v>
      </c>
      <c r="BS316" s="94">
        <f t="shared" si="49"/>
        <v>0.18</v>
      </c>
      <c r="BT316" s="95">
        <v>0.07688</v>
      </c>
      <c r="BU316" s="101">
        <f t="shared" si="50"/>
        <v>0.25688</v>
      </c>
      <c r="BV316" s="102">
        <f t="shared" si="47"/>
        <v>3.66300366300366</v>
      </c>
      <c r="BW316" s="103">
        <v>180</v>
      </c>
      <c r="BX316" s="104">
        <f t="shared" si="48"/>
        <v>0.000940952380952381</v>
      </c>
      <c r="BY316" s="138">
        <v>1000</v>
      </c>
      <c r="BZ316" s="103" t="s">
        <v>32</v>
      </c>
      <c r="CA316" s="106" t="s">
        <v>189</v>
      </c>
      <c r="CB316" s="107" t="s">
        <v>148</v>
      </c>
      <c r="CC316" s="112" t="s">
        <v>149</v>
      </c>
      <c r="CD316" s="106"/>
      <c r="CE316" s="103" t="s">
        <v>192</v>
      </c>
      <c r="CF316" s="113"/>
      <c r="CG316" s="115">
        <v>2000011770</v>
      </c>
    </row>
    <row r="317" spans="1:85">
      <c r="A317" s="53" t="str">
        <f t="shared" si="51"/>
        <v>B1-06-04-45799</v>
      </c>
      <c r="B317" s="47" t="str">
        <f t="shared" si="52"/>
        <v>B1-06-04</v>
      </c>
      <c r="C317" s="48" t="s">
        <v>43</v>
      </c>
      <c r="D317" s="49">
        <v>45799</v>
      </c>
      <c r="E317" s="50" t="s">
        <v>14</v>
      </c>
      <c r="F317" s="51" t="s">
        <v>15</v>
      </c>
      <c r="G317" s="59">
        <v>4</v>
      </c>
      <c r="H317" s="51" t="s">
        <v>165</v>
      </c>
      <c r="I317" s="64">
        <v>6</v>
      </c>
      <c r="J317" s="60">
        <f>IF(ISBLANK(H317),"",IFERROR(VLOOKUP(B317,'Np PL4 Stock'!$A:$D,4,FALSE),""))</f>
        <v>45784</v>
      </c>
      <c r="K317" s="61">
        <f>IF(ISBLANK(H317),"",SUMIF('Np PL4 Stock'!$A:$A,B317,'Np PL4 Stock'!$N:$N))</f>
        <v>1.2</v>
      </c>
      <c r="L317" s="62">
        <f>IF(ISBLANK(H317),"",VLOOKUP(LEFT(B317,5),Unit!A:B,2,FALSE))</f>
        <v>12</v>
      </c>
      <c r="M317" s="63" t="str">
        <f>IF(ISBLANK(H317),"",IFERROR(VLOOKUP(B317,'Np PL4 Stock'!$A:$T,20,FALSE),""))</f>
        <v>V1-MA1</v>
      </c>
      <c r="N317" s="63" t="str">
        <f>IF(ISBLANK(H317),"",IFERROR(VLOOKUP(B317,'Np PL4 Stock'!$A:$U,21,FALSE),""))</f>
        <v>SIS</v>
      </c>
      <c r="O317" s="62">
        <f t="shared" si="43"/>
        <v>100</v>
      </c>
      <c r="P317" s="62">
        <f t="shared" si="44"/>
        <v>8.2875e-5</v>
      </c>
      <c r="Q317" s="67">
        <f t="shared" si="45"/>
        <v>9.7875e-7</v>
      </c>
      <c r="R317" s="67">
        <f t="shared" si="46"/>
        <v>1.45572958333333e-6</v>
      </c>
      <c r="S317" s="64">
        <v>12</v>
      </c>
      <c r="T317" s="68">
        <v>7.511</v>
      </c>
      <c r="U317" s="68">
        <v>7.761</v>
      </c>
      <c r="V317" s="69">
        <v>82.5</v>
      </c>
      <c r="W317" s="59">
        <v>424</v>
      </c>
      <c r="X317" s="64">
        <v>92</v>
      </c>
      <c r="Y317" s="59">
        <v>100</v>
      </c>
      <c r="Z317" s="59">
        <v>84</v>
      </c>
      <c r="AA317" s="59">
        <v>0</v>
      </c>
      <c r="AB317" s="59">
        <v>0</v>
      </c>
      <c r="AC317" s="59">
        <v>0</v>
      </c>
      <c r="AD317" s="59">
        <v>0</v>
      </c>
      <c r="AE317" s="59">
        <v>100</v>
      </c>
      <c r="AF317" s="73" t="s">
        <v>38</v>
      </c>
      <c r="AG317" s="73">
        <v>61000</v>
      </c>
      <c r="AH317" s="73" t="s">
        <v>38</v>
      </c>
      <c r="AI317" s="73" t="s">
        <v>38</v>
      </c>
      <c r="AJ317" s="73" t="s">
        <v>38</v>
      </c>
      <c r="AK317" s="73" t="s">
        <v>32</v>
      </c>
      <c r="AL317" s="77" t="str">
        <f>IF(ISBLANK(S317),"",IF(AJ317="Fail","Fail",IF(E317="PL4",IF(AND(T317&gt;STD_01122025!$D$3,U317&lt;STD_01122025!$D$4,OR(AF317="ND",AF317&lt;STD_01122025!$D$7),AH317="ND"),"Pass","Fail"),IF(E317="PL12",IF(AND(S317&lt;STD_01122025!$F$2,T317&gt;STD_01122025!$F$3,U317&lt;STD_01122025!$F$4,V317&gt;STD_01122025!$F$5,X317&gt;STD_01122025!$F$6,OR(AF317="ND",AF317&lt;STD_01122025!$F$7),AH317="ND"),"Pass","Fail"),IF(E317="SuperPL",IF(AND(T317&gt;STD_01122025!$H$3,U317&lt;STD_01122025!$H$4,V317&gt;STD_01122025!$H$5,X317&gt;STD_01122025!$H$6,OR(AF317="ND",AF317&lt;STD_01122025!$H$7),AH317="ND"),"Pass","Fail"),IF(E317="Flight",IF(AND(T317&gt;STD_01122025!$J$3,U317&lt;STD_01122025!$J$4,X317&gt;STD_01122025!$J$6,OR(AF317="ND",AF317&lt;STD_01122025!$J$7),AH317="ND"),"Pass","Fail"),""))))))</f>
        <v>Pass</v>
      </c>
      <c r="AM317" s="62">
        <f>IF(ISBLANK(B317),"",IFERROR(IF(VLOOKUP(B317,'Np PL4 Stock'!$A:$J,10,FALSE)="Np4",D317-VLOOKUP(B317,'Np PL4 Stock'!$A:$E,5,FALSE),D317-VLOOKUP(B317,'Np PL4 Stock'!$A:$E,5,FALSE)-1),""))</f>
        <v>15</v>
      </c>
      <c r="AN317" s="68">
        <v>8.438</v>
      </c>
      <c r="AO317" s="68">
        <v>8.108</v>
      </c>
      <c r="AP317" s="69">
        <v>98.889</v>
      </c>
      <c r="AQ317" s="64">
        <v>250</v>
      </c>
      <c r="AR317" s="64">
        <v>98</v>
      </c>
      <c r="AS317" s="59">
        <v>100</v>
      </c>
      <c r="AT317" s="73">
        <v>2000</v>
      </c>
      <c r="AU317" s="73">
        <v>11500</v>
      </c>
      <c r="AV317" s="73" t="s">
        <v>38</v>
      </c>
      <c r="AW317" s="73" t="s">
        <v>38</v>
      </c>
      <c r="AX317" s="73" t="s">
        <v>32</v>
      </c>
      <c r="AY317" s="59">
        <v>0</v>
      </c>
      <c r="AZ317" s="59">
        <v>0</v>
      </c>
      <c r="BA317" s="59">
        <v>0</v>
      </c>
      <c r="BB317" s="59">
        <v>0</v>
      </c>
      <c r="BC317" s="59">
        <v>0</v>
      </c>
      <c r="BD317" s="59">
        <v>0</v>
      </c>
      <c r="BE317" s="84" t="s">
        <v>38</v>
      </c>
      <c r="BF317" s="84" t="s">
        <v>38</v>
      </c>
      <c r="BG317" s="84" t="s">
        <v>38</v>
      </c>
      <c r="BH317" s="84" t="s">
        <v>38</v>
      </c>
      <c r="BI317" s="85" t="s">
        <v>681</v>
      </c>
      <c r="BJ317" s="86" t="s">
        <v>260</v>
      </c>
      <c r="BK317" s="64" t="s">
        <v>485</v>
      </c>
      <c r="BL317" s="86" t="s">
        <v>155</v>
      </c>
      <c r="BM317" s="86" t="s">
        <v>178</v>
      </c>
      <c r="BN317" s="86"/>
      <c r="BO317" s="64">
        <v>19</v>
      </c>
      <c r="BP317" s="522" t="s">
        <v>682</v>
      </c>
      <c r="BQ317" s="92">
        <v>0.52375</v>
      </c>
      <c r="BR317" s="93">
        <v>0.10475</v>
      </c>
      <c r="BS317" s="94">
        <f t="shared" si="49"/>
        <v>0.6285</v>
      </c>
      <c r="BT317" s="95">
        <v>0.2813455</v>
      </c>
      <c r="BU317" s="101">
        <f t="shared" si="50"/>
        <v>0.9098455</v>
      </c>
      <c r="BV317" s="102">
        <f t="shared" si="47"/>
        <v>4</v>
      </c>
      <c r="BW317" s="103">
        <v>628.5</v>
      </c>
      <c r="BX317" s="104">
        <f t="shared" si="48"/>
        <v>0.003639382</v>
      </c>
      <c r="BY317" s="138">
        <v>1000</v>
      </c>
      <c r="BZ317" s="103" t="s">
        <v>32</v>
      </c>
      <c r="CA317" s="106" t="s">
        <v>189</v>
      </c>
      <c r="CB317" s="107" t="s">
        <v>148</v>
      </c>
      <c r="CC317" s="112" t="s">
        <v>149</v>
      </c>
      <c r="CD317" s="106"/>
      <c r="CE317" s="103" t="s">
        <v>192</v>
      </c>
      <c r="CF317" s="113"/>
      <c r="CG317" s="115">
        <v>2000021531</v>
      </c>
    </row>
    <row r="318" spans="1:85">
      <c r="A318" s="53" t="str">
        <f t="shared" si="51"/>
        <v>B1-07-04-45799</v>
      </c>
      <c r="B318" s="47" t="str">
        <f t="shared" si="52"/>
        <v>B1-07-04</v>
      </c>
      <c r="C318" s="48" t="s">
        <v>43</v>
      </c>
      <c r="D318" s="49">
        <v>45799</v>
      </c>
      <c r="E318" s="50" t="s">
        <v>14</v>
      </c>
      <c r="F318" s="51" t="s">
        <v>15</v>
      </c>
      <c r="G318" s="59">
        <v>4</v>
      </c>
      <c r="H318" s="51" t="s">
        <v>165</v>
      </c>
      <c r="I318" s="64">
        <v>7</v>
      </c>
      <c r="J318" s="60">
        <f>IF(ISBLANK(H318),"",IFERROR(VLOOKUP(B318,'Np PL4 Stock'!$A:$D,4,FALSE),""))</f>
        <v>45785</v>
      </c>
      <c r="K318" s="61">
        <f>IF(ISBLANK(H318),"",SUMIF('Np PL4 Stock'!$A:$A,B318,'Np PL4 Stock'!$N:$N))</f>
        <v>1.2</v>
      </c>
      <c r="L318" s="62">
        <f>IF(ISBLANK(H318),"",VLOOKUP(LEFT(B318,5),Unit!A:B,2,FALSE))</f>
        <v>12</v>
      </c>
      <c r="M318" s="63" t="str">
        <f>IF(ISBLANK(H318),"",IFERROR(VLOOKUP(B318,'Np PL4 Stock'!$A:$T,20,FALSE),""))</f>
        <v>V1-MA1</v>
      </c>
      <c r="N318" s="63" t="str">
        <f>IF(ISBLANK(H318),"",IFERROR(VLOOKUP(B318,'Np PL4 Stock'!$A:$U,21,FALSE),""))</f>
        <v>SIS</v>
      </c>
      <c r="O318" s="62">
        <f t="shared" si="43"/>
        <v>100</v>
      </c>
      <c r="P318" s="62">
        <f t="shared" si="44"/>
        <v>6.7e-5</v>
      </c>
      <c r="Q318" s="67">
        <f t="shared" si="45"/>
        <v>6.7e-7</v>
      </c>
      <c r="R318" s="67">
        <f t="shared" si="46"/>
        <v>1.04457583333333e-6</v>
      </c>
      <c r="S318" s="64">
        <v>13</v>
      </c>
      <c r="T318" s="68">
        <v>7.514</v>
      </c>
      <c r="U318" s="68">
        <v>7.875</v>
      </c>
      <c r="V318" s="69">
        <v>81.395</v>
      </c>
      <c r="W318" s="59">
        <v>423</v>
      </c>
      <c r="X318" s="64">
        <v>93</v>
      </c>
      <c r="Y318" s="59">
        <v>100</v>
      </c>
      <c r="Z318" s="59">
        <v>80</v>
      </c>
      <c r="AA318" s="59">
        <v>0</v>
      </c>
      <c r="AB318" s="59">
        <v>0</v>
      </c>
      <c r="AC318" s="59">
        <v>0</v>
      </c>
      <c r="AD318" s="59">
        <v>0</v>
      </c>
      <c r="AE318" s="59">
        <v>100</v>
      </c>
      <c r="AF318" s="73" t="s">
        <v>38</v>
      </c>
      <c r="AG318" s="73">
        <v>63500</v>
      </c>
      <c r="AH318" s="73" t="s">
        <v>38</v>
      </c>
      <c r="AI318" s="73" t="s">
        <v>38</v>
      </c>
      <c r="AJ318" s="73" t="s">
        <v>38</v>
      </c>
      <c r="AK318" s="73" t="s">
        <v>32</v>
      </c>
      <c r="AL318" s="77" t="str">
        <f>IF(ISBLANK(S318),"",IF(AJ318="Fail","Fail",IF(E318="PL4",IF(AND(T318&gt;STD_01122025!$D$3,U318&lt;STD_01122025!$D$4,OR(AF318="ND",AF318&lt;STD_01122025!$D$7),AH318="ND"),"Pass","Fail"),IF(E318="PL12",IF(AND(S318&lt;STD_01122025!$F$2,T318&gt;STD_01122025!$F$3,U318&lt;STD_01122025!$F$4,V318&gt;STD_01122025!$F$5,X318&gt;STD_01122025!$F$6,OR(AF318="ND",AF318&lt;STD_01122025!$F$7),AH318="ND"),"Pass","Fail"),IF(E318="SuperPL",IF(AND(T318&gt;STD_01122025!$H$3,U318&lt;STD_01122025!$H$4,V318&gt;STD_01122025!$H$5,X318&gt;STD_01122025!$H$6,OR(AF318="ND",AF318&lt;STD_01122025!$H$7),AH318="ND"),"Pass","Fail"),IF(E318="Flight",IF(AND(T318&gt;STD_01122025!$J$3,U318&lt;STD_01122025!$J$4,X318&gt;STD_01122025!$J$6,OR(AF318="ND",AF318&lt;STD_01122025!$J$7),AH318="ND"),"Pass","Fail"),""))))))</f>
        <v>Pass</v>
      </c>
      <c r="AM318" s="62">
        <f>IF(ISBLANK(B318),"",IFERROR(IF(VLOOKUP(B318,'Np PL4 Stock'!$A:$J,10,FALSE)="Np4",D318-VLOOKUP(B318,'Np PL4 Stock'!$A:$E,5,FALSE),D318-VLOOKUP(B318,'Np PL4 Stock'!$A:$E,5,FALSE)-1),""))</f>
        <v>14</v>
      </c>
      <c r="AN318" s="68">
        <v>8.04</v>
      </c>
      <c r="AO318" s="68">
        <v>8.56</v>
      </c>
      <c r="AP318" s="69">
        <v>91.398</v>
      </c>
      <c r="AQ318" s="64">
        <v>315</v>
      </c>
      <c r="AR318" s="64">
        <v>97</v>
      </c>
      <c r="AS318" s="59">
        <v>100</v>
      </c>
      <c r="AT318" s="73" t="s">
        <v>38</v>
      </c>
      <c r="AU318" s="73">
        <v>36500</v>
      </c>
      <c r="AV318" s="73" t="s">
        <v>38</v>
      </c>
      <c r="AW318" s="73" t="s">
        <v>38</v>
      </c>
      <c r="AX318" s="73" t="s">
        <v>32</v>
      </c>
      <c r="AY318" s="59">
        <v>0</v>
      </c>
      <c r="AZ318" s="59">
        <v>0</v>
      </c>
      <c r="BA318" s="59">
        <v>0</v>
      </c>
      <c r="BB318" s="59">
        <v>0</v>
      </c>
      <c r="BC318" s="59">
        <v>0</v>
      </c>
      <c r="BD318" s="59">
        <v>0</v>
      </c>
      <c r="BE318" s="84" t="s">
        <v>38</v>
      </c>
      <c r="BF318" s="84" t="s">
        <v>38</v>
      </c>
      <c r="BG318" s="84" t="s">
        <v>38</v>
      </c>
      <c r="BH318" s="84" t="s">
        <v>38</v>
      </c>
      <c r="BI318" s="85" t="s">
        <v>681</v>
      </c>
      <c r="BJ318" s="86" t="s">
        <v>260</v>
      </c>
      <c r="BK318" s="64" t="s">
        <v>485</v>
      </c>
      <c r="BL318" s="86" t="s">
        <v>155</v>
      </c>
      <c r="BM318" s="86" t="s">
        <v>178</v>
      </c>
      <c r="BN318" s="86"/>
      <c r="BO318" s="64">
        <v>6</v>
      </c>
      <c r="BP318" s="522" t="s">
        <v>682</v>
      </c>
      <c r="BQ318" s="92">
        <v>0.07</v>
      </c>
      <c r="BR318" s="93">
        <v>0.014</v>
      </c>
      <c r="BS318" s="94">
        <f t="shared" si="49"/>
        <v>0.084</v>
      </c>
      <c r="BT318" s="95">
        <v>0.071733</v>
      </c>
      <c r="BU318" s="101">
        <f t="shared" si="50"/>
        <v>0.155733</v>
      </c>
      <c r="BV318" s="102">
        <f t="shared" si="47"/>
        <v>3.17460317460317</v>
      </c>
      <c r="BW318" s="103">
        <v>84</v>
      </c>
      <c r="BX318" s="104">
        <f t="shared" si="48"/>
        <v>0.000494390476190476</v>
      </c>
      <c r="BY318" s="138">
        <v>1000</v>
      </c>
      <c r="BZ318" s="103" t="s">
        <v>32</v>
      </c>
      <c r="CA318" s="106" t="s">
        <v>189</v>
      </c>
      <c r="CB318" s="107" t="s">
        <v>148</v>
      </c>
      <c r="CC318" s="112" t="s">
        <v>149</v>
      </c>
      <c r="CD318" s="106"/>
      <c r="CE318" s="103" t="s">
        <v>192</v>
      </c>
      <c r="CF318" s="113"/>
      <c r="CG318" s="115">
        <v>2000021531</v>
      </c>
    </row>
    <row r="319" ht="15" spans="1:86">
      <c r="A319" s="53" t="str">
        <f t="shared" si="51"/>
        <v>B1-06-04-45799</v>
      </c>
      <c r="B319" s="47" t="str">
        <f t="shared" si="52"/>
        <v>B1-06-04</v>
      </c>
      <c r="C319" s="48" t="s">
        <v>43</v>
      </c>
      <c r="D319" s="49">
        <v>45799</v>
      </c>
      <c r="E319" s="50" t="s">
        <v>14</v>
      </c>
      <c r="F319" s="51" t="s">
        <v>15</v>
      </c>
      <c r="G319" s="59">
        <v>4</v>
      </c>
      <c r="H319" s="51" t="s">
        <v>165</v>
      </c>
      <c r="I319" s="64">
        <v>6</v>
      </c>
      <c r="J319" s="60">
        <f>IF(ISBLANK(H319),"",IFERROR(VLOOKUP(B319,'Np PL4 Stock'!$A:$D,4,FALSE),""))</f>
        <v>45784</v>
      </c>
      <c r="K319" s="61">
        <f>IF(ISBLANK(H319),"",SUMIF('Np PL4 Stock'!$A:$A,B319,'Np PL4 Stock'!$N:$N))</f>
        <v>1.2</v>
      </c>
      <c r="L319" s="62">
        <f>IF(ISBLANK(H319),"",VLOOKUP(LEFT(B319,5),Unit!A:B,2,FALSE))</f>
        <v>12</v>
      </c>
      <c r="M319" s="63" t="str">
        <f>IF(ISBLANK(H319),"",IFERROR(VLOOKUP(B319,'Np PL4 Stock'!$A:$T,20,FALSE),""))</f>
        <v>V1-MA1</v>
      </c>
      <c r="N319" s="63" t="str">
        <f>IF(ISBLANK(H319),"",IFERROR(VLOOKUP(B319,'Np PL4 Stock'!$A:$U,21,FALSE),""))</f>
        <v>SIS</v>
      </c>
      <c r="O319" s="62">
        <f t="shared" si="43"/>
        <v>100</v>
      </c>
      <c r="P319" s="62">
        <f t="shared" si="44"/>
        <v>8.2875e-5</v>
      </c>
      <c r="Q319" s="67">
        <f t="shared" si="45"/>
        <v>9.7875e-7</v>
      </c>
      <c r="R319" s="67">
        <f t="shared" si="46"/>
        <v>1.45572958333333e-6</v>
      </c>
      <c r="S319" s="64">
        <v>12</v>
      </c>
      <c r="T319" s="68">
        <v>7.511</v>
      </c>
      <c r="U319" s="68">
        <v>7.761</v>
      </c>
      <c r="V319" s="69">
        <v>82.5</v>
      </c>
      <c r="W319" s="59">
        <v>424</v>
      </c>
      <c r="X319" s="64">
        <v>92</v>
      </c>
      <c r="Y319" s="59">
        <v>100</v>
      </c>
      <c r="Z319" s="59">
        <v>84</v>
      </c>
      <c r="AA319" s="59">
        <v>0</v>
      </c>
      <c r="AB319" s="59">
        <v>0</v>
      </c>
      <c r="AC319" s="59">
        <v>0</v>
      </c>
      <c r="AD319" s="59">
        <v>0</v>
      </c>
      <c r="AE319" s="59">
        <v>100</v>
      </c>
      <c r="AF319" s="73" t="s">
        <v>38</v>
      </c>
      <c r="AG319" s="73">
        <v>61000</v>
      </c>
      <c r="AH319" s="73" t="s">
        <v>38</v>
      </c>
      <c r="AI319" s="73" t="s">
        <v>38</v>
      </c>
      <c r="AJ319" s="73" t="s">
        <v>38</v>
      </c>
      <c r="AK319" s="73" t="s">
        <v>32</v>
      </c>
      <c r="AL319" s="77" t="str">
        <f>IF(ISBLANK(S319),"",IF(AJ319="Fail","Fail",IF(E319="PL4",IF(AND(T319&gt;STD_01122025!$D$3,U319&lt;STD_01122025!$D$4,OR(AF319="ND",AF319&lt;STD_01122025!$D$7),AH319="ND"),"Pass","Fail"),IF(E319="PL12",IF(AND(S319&lt;STD_01122025!$F$2,T319&gt;STD_01122025!$F$3,U319&lt;STD_01122025!$F$4,V319&gt;STD_01122025!$F$5,X319&gt;STD_01122025!$F$6,OR(AF319="ND",AF319&lt;STD_01122025!$F$7),AH319="ND"),"Pass","Fail"),IF(E319="SuperPL",IF(AND(T319&gt;STD_01122025!$H$3,U319&lt;STD_01122025!$H$4,V319&gt;STD_01122025!$H$5,X319&gt;STD_01122025!$H$6,OR(AF319="ND",AF319&lt;STD_01122025!$H$7),AH319="ND"),"Pass","Fail"),IF(E319="Flight",IF(AND(T319&gt;STD_01122025!$J$3,U319&lt;STD_01122025!$J$4,X319&gt;STD_01122025!$J$6,OR(AF319="ND",AF319&lt;STD_01122025!$J$7),AH319="ND"),"Pass","Fail"),""))))))</f>
        <v>Pass</v>
      </c>
      <c r="AM319" s="62">
        <f>IF(ISBLANK(B319),"",IFERROR(IF(VLOOKUP(B319,'Np PL4 Stock'!$A:$J,10,FALSE)="Np4",D319-VLOOKUP(B319,'Np PL4 Stock'!$A:$E,5,FALSE),D319-VLOOKUP(B319,'Np PL4 Stock'!$A:$E,5,FALSE)-1),""))</f>
        <v>15</v>
      </c>
      <c r="AN319" s="68">
        <v>8.438</v>
      </c>
      <c r="AO319" s="68">
        <v>8.108</v>
      </c>
      <c r="AP319" s="69">
        <v>98.889</v>
      </c>
      <c r="AQ319" s="64">
        <v>250</v>
      </c>
      <c r="AR319" s="64">
        <v>98</v>
      </c>
      <c r="AS319" s="59">
        <v>100</v>
      </c>
      <c r="AT319" s="73">
        <v>2000</v>
      </c>
      <c r="AU319" s="73">
        <v>11500</v>
      </c>
      <c r="AV319" s="73" t="s">
        <v>38</v>
      </c>
      <c r="AW319" s="73" t="s">
        <v>38</v>
      </c>
      <c r="AX319" s="73" t="s">
        <v>32</v>
      </c>
      <c r="AY319" s="59">
        <v>0</v>
      </c>
      <c r="AZ319" s="59">
        <v>0</v>
      </c>
      <c r="BA319" s="59">
        <v>0</v>
      </c>
      <c r="BB319" s="59">
        <v>0</v>
      </c>
      <c r="BC319" s="59">
        <v>0</v>
      </c>
      <c r="BD319" s="59">
        <v>0</v>
      </c>
      <c r="BE319" s="84" t="s">
        <v>38</v>
      </c>
      <c r="BF319" s="84" t="s">
        <v>38</v>
      </c>
      <c r="BG319" s="84" t="s">
        <v>38</v>
      </c>
      <c r="BH319" s="84" t="s">
        <v>38</v>
      </c>
      <c r="BI319" s="85" t="s">
        <v>491</v>
      </c>
      <c r="BJ319" s="86" t="s">
        <v>246</v>
      </c>
      <c r="BK319" s="64" t="s">
        <v>481</v>
      </c>
      <c r="BL319" s="86" t="s">
        <v>155</v>
      </c>
      <c r="BM319" s="86" t="s">
        <v>178</v>
      </c>
      <c r="BN319" s="86"/>
      <c r="BO319" s="64">
        <v>15</v>
      </c>
      <c r="BP319" s="522" t="s">
        <v>683</v>
      </c>
      <c r="BQ319" s="92">
        <v>0.225</v>
      </c>
      <c r="BR319" s="93">
        <v>0.045</v>
      </c>
      <c r="BS319" s="94">
        <f t="shared" si="49"/>
        <v>0.27</v>
      </c>
      <c r="BT319" s="95">
        <v>0.1545</v>
      </c>
      <c r="BU319" s="101">
        <f t="shared" si="50"/>
        <v>0.4245</v>
      </c>
      <c r="BV319" s="102">
        <f t="shared" si="47"/>
        <v>4</v>
      </c>
      <c r="BW319" s="103">
        <v>270</v>
      </c>
      <c r="BX319" s="104">
        <f t="shared" si="48"/>
        <v>0.001698</v>
      </c>
      <c r="BY319" s="138">
        <v>1000</v>
      </c>
      <c r="BZ319" s="103" t="s">
        <v>32</v>
      </c>
      <c r="CA319" s="106" t="s">
        <v>189</v>
      </c>
      <c r="CB319" s="107" t="s">
        <v>148</v>
      </c>
      <c r="CC319" s="112" t="s">
        <v>149</v>
      </c>
      <c r="CD319" s="106"/>
      <c r="CE319" s="103" t="s">
        <v>192</v>
      </c>
      <c r="CF319" s="113"/>
      <c r="CG319" s="115">
        <v>2000019681</v>
      </c>
      <c r="CH319"/>
    </row>
    <row r="320" spans="1:85">
      <c r="A320" s="53" t="str">
        <f t="shared" si="51"/>
        <v>B1-07-04-45799</v>
      </c>
      <c r="B320" s="47" t="str">
        <f t="shared" si="52"/>
        <v>B1-07-04</v>
      </c>
      <c r="C320" s="48" t="s">
        <v>43</v>
      </c>
      <c r="D320" s="49">
        <v>45799</v>
      </c>
      <c r="E320" s="50" t="s">
        <v>14</v>
      </c>
      <c r="F320" s="51" t="s">
        <v>15</v>
      </c>
      <c r="G320" s="59">
        <v>4</v>
      </c>
      <c r="H320" s="51" t="s">
        <v>165</v>
      </c>
      <c r="I320" s="64">
        <v>7</v>
      </c>
      <c r="J320" s="60">
        <f>IF(ISBLANK(H320),"",IFERROR(VLOOKUP(B320,'Np PL4 Stock'!$A:$D,4,FALSE),""))</f>
        <v>45785</v>
      </c>
      <c r="K320" s="61">
        <f>IF(ISBLANK(H320),"",SUMIF('Np PL4 Stock'!$A:$A,B320,'Np PL4 Stock'!$N:$N))</f>
        <v>1.2</v>
      </c>
      <c r="L320" s="62">
        <f>IF(ISBLANK(H320),"",VLOOKUP(LEFT(B320,5),Unit!A:B,2,FALSE))</f>
        <v>12</v>
      </c>
      <c r="M320" s="63" t="str">
        <f>IF(ISBLANK(H320),"",IFERROR(VLOOKUP(B320,'Np PL4 Stock'!$A:$T,20,FALSE),""))</f>
        <v>V1-MA1</v>
      </c>
      <c r="N320" s="63" t="str">
        <f>IF(ISBLANK(H320),"",IFERROR(VLOOKUP(B320,'Np PL4 Stock'!$A:$U,21,FALSE),""))</f>
        <v>SIS</v>
      </c>
      <c r="O320" s="62">
        <f t="shared" si="43"/>
        <v>100</v>
      </c>
      <c r="P320" s="62">
        <f t="shared" si="44"/>
        <v>6.7e-5</v>
      </c>
      <c r="Q320" s="67">
        <f t="shared" si="45"/>
        <v>6.7e-7</v>
      </c>
      <c r="R320" s="67">
        <f t="shared" si="46"/>
        <v>1.04457583333333e-6</v>
      </c>
      <c r="S320" s="64">
        <v>13</v>
      </c>
      <c r="T320" s="68">
        <v>7.514</v>
      </c>
      <c r="U320" s="68">
        <v>7.875</v>
      </c>
      <c r="V320" s="69">
        <v>81.395</v>
      </c>
      <c r="W320" s="59">
        <v>423</v>
      </c>
      <c r="X320" s="64">
        <v>93</v>
      </c>
      <c r="Y320" s="59">
        <v>100</v>
      </c>
      <c r="Z320" s="59">
        <v>80</v>
      </c>
      <c r="AA320" s="59">
        <v>0</v>
      </c>
      <c r="AB320" s="59">
        <v>0</v>
      </c>
      <c r="AC320" s="59">
        <v>0</v>
      </c>
      <c r="AD320" s="59">
        <v>0</v>
      </c>
      <c r="AE320" s="59">
        <v>100</v>
      </c>
      <c r="AF320" s="73" t="s">
        <v>38</v>
      </c>
      <c r="AG320" s="73">
        <v>63500</v>
      </c>
      <c r="AH320" s="73" t="s">
        <v>38</v>
      </c>
      <c r="AI320" s="73" t="s">
        <v>38</v>
      </c>
      <c r="AJ320" s="73" t="s">
        <v>38</v>
      </c>
      <c r="AK320" s="73" t="s">
        <v>32</v>
      </c>
      <c r="AL320" s="77" t="str">
        <f>IF(ISBLANK(S320),"",IF(AJ320="Fail","Fail",IF(E320="PL4",IF(AND(T320&gt;STD_01122025!$D$3,U320&lt;STD_01122025!$D$4,OR(AF320="ND",AF320&lt;STD_01122025!$D$7),AH320="ND"),"Pass","Fail"),IF(E320="PL12",IF(AND(S320&lt;STD_01122025!$F$2,T320&gt;STD_01122025!$F$3,U320&lt;STD_01122025!$F$4,V320&gt;STD_01122025!$F$5,X320&gt;STD_01122025!$F$6,OR(AF320="ND",AF320&lt;STD_01122025!$F$7),AH320="ND"),"Pass","Fail"),IF(E320="SuperPL",IF(AND(T320&gt;STD_01122025!$H$3,U320&lt;STD_01122025!$H$4,V320&gt;STD_01122025!$H$5,X320&gt;STD_01122025!$H$6,OR(AF320="ND",AF320&lt;STD_01122025!$H$7),AH320="ND"),"Pass","Fail"),IF(E320="Flight",IF(AND(T320&gt;STD_01122025!$J$3,U320&lt;STD_01122025!$J$4,X320&gt;STD_01122025!$J$6,OR(AF320="ND",AF320&lt;STD_01122025!$J$7),AH320="ND"),"Pass","Fail"),""))))))</f>
        <v>Pass</v>
      </c>
      <c r="AM320" s="62">
        <f>IF(ISBLANK(B320),"",IFERROR(IF(VLOOKUP(B320,'Np PL4 Stock'!$A:$J,10,FALSE)="Np4",D320-VLOOKUP(B320,'Np PL4 Stock'!$A:$E,5,FALSE),D320-VLOOKUP(B320,'Np PL4 Stock'!$A:$E,5,FALSE)-1),""))</f>
        <v>14</v>
      </c>
      <c r="AN320" s="68">
        <v>8.04</v>
      </c>
      <c r="AO320" s="68">
        <v>8.56</v>
      </c>
      <c r="AP320" s="69">
        <v>91.398</v>
      </c>
      <c r="AQ320" s="64">
        <v>315</v>
      </c>
      <c r="AR320" s="64">
        <v>97</v>
      </c>
      <c r="AS320" s="59">
        <v>100</v>
      </c>
      <c r="AT320" s="73" t="s">
        <v>38</v>
      </c>
      <c r="AU320" s="73">
        <v>36500</v>
      </c>
      <c r="AV320" s="73" t="s">
        <v>38</v>
      </c>
      <c r="AW320" s="73" t="s">
        <v>38</v>
      </c>
      <c r="AX320" s="73" t="s">
        <v>32</v>
      </c>
      <c r="AY320" s="59">
        <v>0</v>
      </c>
      <c r="AZ320" s="59">
        <v>0</v>
      </c>
      <c r="BA320" s="59">
        <v>0</v>
      </c>
      <c r="BB320" s="59">
        <v>0</v>
      </c>
      <c r="BC320" s="59">
        <v>0</v>
      </c>
      <c r="BD320" s="59">
        <v>0</v>
      </c>
      <c r="BE320" s="84" t="s">
        <v>38</v>
      </c>
      <c r="BF320" s="84" t="s">
        <v>38</v>
      </c>
      <c r="BG320" s="84" t="s">
        <v>38</v>
      </c>
      <c r="BH320" s="84" t="s">
        <v>38</v>
      </c>
      <c r="BI320" s="85" t="s">
        <v>512</v>
      </c>
      <c r="BJ320" s="86" t="s">
        <v>167</v>
      </c>
      <c r="BK320" s="64" t="s">
        <v>513</v>
      </c>
      <c r="BL320" s="86" t="s">
        <v>177</v>
      </c>
      <c r="BM320" s="86" t="s">
        <v>178</v>
      </c>
      <c r="BN320" s="86"/>
      <c r="BO320" s="59">
        <v>7</v>
      </c>
      <c r="BP320" s="522" t="s">
        <v>684</v>
      </c>
      <c r="BQ320" s="92">
        <v>0.6</v>
      </c>
      <c r="BR320" s="93">
        <v>0.12</v>
      </c>
      <c r="BS320" s="94">
        <f t="shared" si="49"/>
        <v>0.72</v>
      </c>
      <c r="BT320" s="95">
        <v>0.377758</v>
      </c>
      <c r="BU320" s="101">
        <f t="shared" si="50"/>
        <v>1.097758</v>
      </c>
      <c r="BV320" s="102">
        <f t="shared" si="47"/>
        <v>3.17460317460317</v>
      </c>
      <c r="BW320" s="103">
        <v>720</v>
      </c>
      <c r="BX320" s="104">
        <f t="shared" si="48"/>
        <v>0.00348494603174603</v>
      </c>
      <c r="BY320" s="138">
        <v>1000</v>
      </c>
      <c r="BZ320" s="103" t="s">
        <v>32</v>
      </c>
      <c r="CA320" s="106" t="s">
        <v>189</v>
      </c>
      <c r="CB320" s="107" t="s">
        <v>148</v>
      </c>
      <c r="CC320" s="112" t="s">
        <v>149</v>
      </c>
      <c r="CD320" s="106"/>
      <c r="CE320" s="103" t="s">
        <v>192</v>
      </c>
      <c r="CF320" s="113"/>
      <c r="CG320" s="115">
        <v>2000019210</v>
      </c>
    </row>
    <row r="321" spans="1:85">
      <c r="A321" s="53" t="str">
        <f t="shared" si="51"/>
        <v>B1-08-04-45799</v>
      </c>
      <c r="B321" s="47" t="str">
        <f t="shared" si="52"/>
        <v>B1-08-04</v>
      </c>
      <c r="C321" s="48" t="s">
        <v>43</v>
      </c>
      <c r="D321" s="49">
        <v>45799</v>
      </c>
      <c r="E321" s="50" t="s">
        <v>14</v>
      </c>
      <c r="F321" s="51" t="s">
        <v>15</v>
      </c>
      <c r="G321" s="59">
        <v>4</v>
      </c>
      <c r="H321" s="51" t="s">
        <v>165</v>
      </c>
      <c r="I321" s="59">
        <v>8</v>
      </c>
      <c r="J321" s="60">
        <f>IF(ISBLANK(H321),"",IFERROR(VLOOKUP(B321,'Np PL4 Stock'!$A:$D,4,FALSE),""))</f>
        <v>45785</v>
      </c>
      <c r="K321" s="61">
        <f>IF(ISBLANK(H321),"",SUMIF('Np PL4 Stock'!$A:$A,B321,'Np PL4 Stock'!$N:$N))</f>
        <v>1.2</v>
      </c>
      <c r="L321" s="62">
        <f>IF(ISBLANK(H321),"",VLOOKUP(LEFT(B321,5),Unit!A:B,2,FALSE))</f>
        <v>12</v>
      </c>
      <c r="M321" s="63" t="str">
        <f>IF(ISBLANK(H321),"",IFERROR(VLOOKUP(B321,'Np PL4 Stock'!$A:$T,20,FALSE),""))</f>
        <v>V1-MA1</v>
      </c>
      <c r="N321" s="63" t="str">
        <f>IF(ISBLANK(H321),"",IFERROR(VLOOKUP(B321,'Np PL4 Stock'!$A:$U,21,FALSE),""))</f>
        <v>SIS</v>
      </c>
      <c r="O321" s="62">
        <f t="shared" si="43"/>
        <v>100</v>
      </c>
      <c r="P321" s="62">
        <f t="shared" si="44"/>
        <v>7e-5</v>
      </c>
      <c r="Q321" s="67">
        <f t="shared" si="45"/>
        <v>7e-7</v>
      </c>
      <c r="R321" s="67">
        <f t="shared" si="46"/>
        <v>1.05825e-6</v>
      </c>
      <c r="S321" s="64">
        <v>13</v>
      </c>
      <c r="T321" s="68">
        <v>7.505</v>
      </c>
      <c r="U321" s="68">
        <v>7.488</v>
      </c>
      <c r="V321" s="69">
        <v>79.487</v>
      </c>
      <c r="W321" s="59">
        <v>425</v>
      </c>
      <c r="X321" s="64">
        <v>94</v>
      </c>
      <c r="Y321" s="59">
        <v>100</v>
      </c>
      <c r="Z321" s="59">
        <v>88</v>
      </c>
      <c r="AA321" s="59">
        <v>0</v>
      </c>
      <c r="AB321" s="59">
        <v>0</v>
      </c>
      <c r="AC321" s="59">
        <v>0</v>
      </c>
      <c r="AD321" s="59">
        <v>0</v>
      </c>
      <c r="AE321" s="59">
        <v>100</v>
      </c>
      <c r="AF321" s="73" t="s">
        <v>38</v>
      </c>
      <c r="AG321" s="73">
        <v>51500</v>
      </c>
      <c r="AH321" s="73" t="s">
        <v>38</v>
      </c>
      <c r="AI321" s="73" t="s">
        <v>38</v>
      </c>
      <c r="AJ321" s="73" t="s">
        <v>38</v>
      </c>
      <c r="AK321" s="73" t="s">
        <v>32</v>
      </c>
      <c r="AL321" s="77" t="str">
        <f>IF(ISBLANK(S321),"",IF(AJ321="Fail","Fail",IF(E321="PL4",IF(AND(T321&gt;STD_01122025!$D$3,U321&lt;STD_01122025!$D$4,OR(AF321="ND",AF321&lt;STD_01122025!$D$7),AH321="ND"),"Pass","Fail"),IF(E321="PL12",IF(AND(S321&lt;STD_01122025!$F$2,T321&gt;STD_01122025!$F$3,U321&lt;STD_01122025!$F$4,V321&gt;STD_01122025!$F$5,X321&gt;STD_01122025!$F$6,OR(AF321="ND",AF321&lt;STD_01122025!$F$7),AH321="ND"),"Pass","Fail"),IF(E321="SuperPL",IF(AND(T321&gt;STD_01122025!$H$3,U321&lt;STD_01122025!$H$4,V321&gt;STD_01122025!$H$5,X321&gt;STD_01122025!$H$6,OR(AF321="ND",AF321&lt;STD_01122025!$H$7),AH321="ND"),"Pass","Fail"),IF(E321="Flight",IF(AND(T321&gt;STD_01122025!$J$3,U321&lt;STD_01122025!$J$4,X321&gt;STD_01122025!$J$6,OR(AF321="ND",AF321&lt;STD_01122025!$J$7),AH321="ND"),"Pass","Fail"),""))))))</f>
        <v>Pass</v>
      </c>
      <c r="AM321" s="62">
        <f>IF(ISBLANK(B321),"",IFERROR(IF(VLOOKUP(B321,'Np PL4 Stock'!$A:$J,10,FALSE)="Np4",D321-VLOOKUP(B321,'Np PL4 Stock'!$A:$E,5,FALSE),D321-VLOOKUP(B321,'Np PL4 Stock'!$A:$E,5,FALSE)-1),""))</f>
        <v>14</v>
      </c>
      <c r="AN321" s="68">
        <v>8.006</v>
      </c>
      <c r="AO321" s="68">
        <v>7.612</v>
      </c>
      <c r="AP321" s="69">
        <v>98.507</v>
      </c>
      <c r="AQ321" s="64">
        <v>322</v>
      </c>
      <c r="AR321" s="64">
        <v>95</v>
      </c>
      <c r="AS321" s="59">
        <v>100</v>
      </c>
      <c r="AT321" s="73">
        <v>3500</v>
      </c>
      <c r="AU321" s="73">
        <v>19500</v>
      </c>
      <c r="AV321" s="73" t="s">
        <v>38</v>
      </c>
      <c r="AW321" s="73" t="s">
        <v>38</v>
      </c>
      <c r="AX321" s="73" t="s">
        <v>32</v>
      </c>
      <c r="AY321" s="59">
        <v>0</v>
      </c>
      <c r="AZ321" s="59">
        <v>0</v>
      </c>
      <c r="BA321" s="59">
        <v>0</v>
      </c>
      <c r="BB321" s="59">
        <v>0</v>
      </c>
      <c r="BC321" s="59">
        <v>0</v>
      </c>
      <c r="BD321" s="59">
        <v>0</v>
      </c>
      <c r="BE321" s="84" t="s">
        <v>38</v>
      </c>
      <c r="BF321" s="84" t="s">
        <v>38</v>
      </c>
      <c r="BG321" s="84" t="s">
        <v>38</v>
      </c>
      <c r="BH321" s="84" t="s">
        <v>38</v>
      </c>
      <c r="BI321" s="85" t="s">
        <v>512</v>
      </c>
      <c r="BJ321" s="86" t="s">
        <v>167</v>
      </c>
      <c r="BK321" s="64" t="s">
        <v>513</v>
      </c>
      <c r="BL321" s="86" t="s">
        <v>177</v>
      </c>
      <c r="BM321" s="86" t="s">
        <v>178</v>
      </c>
      <c r="BN321" s="86"/>
      <c r="BO321" s="59">
        <v>7</v>
      </c>
      <c r="BP321" s="522" t="s">
        <v>684</v>
      </c>
      <c r="BQ321" s="92">
        <v>0.7</v>
      </c>
      <c r="BR321" s="93">
        <v>0.14</v>
      </c>
      <c r="BS321" s="94">
        <f t="shared" si="49"/>
        <v>0.84</v>
      </c>
      <c r="BT321" s="95">
        <v>0.4299</v>
      </c>
      <c r="BU321" s="101">
        <f t="shared" si="50"/>
        <v>1.2699</v>
      </c>
      <c r="BV321" s="102">
        <f t="shared" si="47"/>
        <v>3.1055900621118</v>
      </c>
      <c r="BW321" s="103">
        <v>840</v>
      </c>
      <c r="BX321" s="104">
        <f t="shared" si="48"/>
        <v>0.00394378881987578</v>
      </c>
      <c r="BY321" s="138">
        <v>1000</v>
      </c>
      <c r="BZ321" s="103" t="s">
        <v>32</v>
      </c>
      <c r="CA321" s="106" t="s">
        <v>189</v>
      </c>
      <c r="CB321" s="107" t="s">
        <v>148</v>
      </c>
      <c r="CC321" s="112" t="s">
        <v>149</v>
      </c>
      <c r="CD321" s="106"/>
      <c r="CE321" s="103" t="s">
        <v>192</v>
      </c>
      <c r="CF321" s="113"/>
      <c r="CG321" s="115">
        <v>2000019210</v>
      </c>
    </row>
    <row r="322" spans="1:85">
      <c r="A322" s="53" t="str">
        <f t="shared" si="51"/>
        <v>B1-06-04-45799</v>
      </c>
      <c r="B322" s="47" t="str">
        <f t="shared" si="52"/>
        <v>B1-06-04</v>
      </c>
      <c r="C322" s="48" t="s">
        <v>43</v>
      </c>
      <c r="D322" s="49">
        <v>45799</v>
      </c>
      <c r="E322" s="50" t="s">
        <v>14</v>
      </c>
      <c r="F322" s="51" t="s">
        <v>15</v>
      </c>
      <c r="G322" s="59">
        <v>4</v>
      </c>
      <c r="H322" s="51" t="s">
        <v>165</v>
      </c>
      <c r="I322" s="64">
        <v>6</v>
      </c>
      <c r="J322" s="60">
        <f>IF(ISBLANK(H322),"",IFERROR(VLOOKUP(B322,'Np PL4 Stock'!$A:$D,4,FALSE),""))</f>
        <v>45784</v>
      </c>
      <c r="K322" s="61">
        <f>IF(ISBLANK(H322),"",SUMIF('Np PL4 Stock'!$A:$A,B322,'Np PL4 Stock'!$N:$N))</f>
        <v>1.2</v>
      </c>
      <c r="L322" s="62">
        <f>IF(ISBLANK(H322),"",VLOOKUP(LEFT(B322,5),Unit!A:B,2,FALSE))</f>
        <v>12</v>
      </c>
      <c r="M322" s="63" t="str">
        <f>IF(ISBLANK(H322),"",IFERROR(VLOOKUP(B322,'Np PL4 Stock'!$A:$T,20,FALSE),""))</f>
        <v>V1-MA1</v>
      </c>
      <c r="N322" s="63" t="str">
        <f>IF(ISBLANK(H322),"",IFERROR(VLOOKUP(B322,'Np PL4 Stock'!$A:$U,21,FALSE),""))</f>
        <v>SIS</v>
      </c>
      <c r="O322" s="62">
        <f t="shared" ref="O322:O385" si="53">IFERROR((K322*10^6)/(L322*10^3),"")</f>
        <v>100</v>
      </c>
      <c r="P322" s="62">
        <f t="shared" ref="P322:P385" si="54">IFERROR((SUMIFS(BS:BS,A:A,A322))/(L322*10^3),"")</f>
        <v>8.2875e-5</v>
      </c>
      <c r="Q322" s="67">
        <f t="shared" ref="Q322:Q385" si="55">IFERROR(SUM(SUMIF(B:B,B322,BQ:BQ),SUMIF(B:B,B322,BR:BR))/(K322*10^6),"")</f>
        <v>9.7875e-7</v>
      </c>
      <c r="R322" s="67">
        <f t="shared" ref="R322:R385" si="56">IFERROR(SUM(SUMIF(B:B,B322,BS:BS),SUMIF(B:B,B322,BT:BT))/(K322*10^6),"")</f>
        <v>1.45572958333333e-6</v>
      </c>
      <c r="S322" s="64">
        <v>12</v>
      </c>
      <c r="T322" s="68">
        <v>7.511</v>
      </c>
      <c r="U322" s="68">
        <v>7.761</v>
      </c>
      <c r="V322" s="69">
        <v>82.5</v>
      </c>
      <c r="W322" s="59">
        <v>424</v>
      </c>
      <c r="X322" s="69">
        <v>92</v>
      </c>
      <c r="Y322" s="59">
        <v>100</v>
      </c>
      <c r="Z322" s="59">
        <v>84</v>
      </c>
      <c r="AA322" s="59">
        <v>0</v>
      </c>
      <c r="AB322" s="59">
        <v>0</v>
      </c>
      <c r="AC322" s="59">
        <v>0</v>
      </c>
      <c r="AD322" s="59">
        <v>0</v>
      </c>
      <c r="AE322" s="59">
        <v>100</v>
      </c>
      <c r="AF322" s="73" t="s">
        <v>38</v>
      </c>
      <c r="AG322" s="73">
        <v>61000</v>
      </c>
      <c r="AH322" s="73" t="s">
        <v>38</v>
      </c>
      <c r="AI322" s="73" t="s">
        <v>38</v>
      </c>
      <c r="AJ322" s="73" t="s">
        <v>38</v>
      </c>
      <c r="AK322" s="73" t="s">
        <v>32</v>
      </c>
      <c r="AL322" s="77" t="str">
        <f>IF(ISBLANK(S322),"",IF(AJ322="Fail","Fail",IF(E322="PL4",IF(AND(T322&gt;STD_01122025!$D$3,U322&lt;STD_01122025!$D$4,OR(AF322="ND",AF322&lt;STD_01122025!$D$7),AH322="ND"),"Pass","Fail"),IF(E322="PL12",IF(AND(S322&lt;STD_01122025!$F$2,T322&gt;STD_01122025!$F$3,U322&lt;STD_01122025!$F$4,V322&gt;STD_01122025!$F$5,X322&gt;STD_01122025!$F$6,OR(AF322="ND",AF322&lt;STD_01122025!$F$7),AH322="ND"),"Pass","Fail"),IF(E322="SuperPL",IF(AND(T322&gt;STD_01122025!$H$3,U322&lt;STD_01122025!$H$4,V322&gt;STD_01122025!$H$5,X322&gt;STD_01122025!$H$6,OR(AF322="ND",AF322&lt;STD_01122025!$H$7),AH322="ND"),"Pass","Fail"),IF(E322="Flight",IF(AND(T322&gt;STD_01122025!$J$3,U322&lt;STD_01122025!$J$4,X322&gt;STD_01122025!$J$6,OR(AF322="ND",AF322&lt;STD_01122025!$J$7),AH322="ND"),"Pass","Fail"),""))))))</f>
        <v>Pass</v>
      </c>
      <c r="AM322" s="62">
        <f>IF(ISBLANK(B322),"",IFERROR(IF(VLOOKUP(B322,'Np PL4 Stock'!$A:$J,10,FALSE)="Np4",D322-VLOOKUP(B322,'Np PL4 Stock'!$A:$E,5,FALSE),D322-VLOOKUP(B322,'Np PL4 Stock'!$A:$E,5,FALSE)-1),""))</f>
        <v>15</v>
      </c>
      <c r="AN322" s="68">
        <v>8.438</v>
      </c>
      <c r="AO322" s="68">
        <v>8.108</v>
      </c>
      <c r="AP322" s="69">
        <v>98.889</v>
      </c>
      <c r="AQ322" s="64">
        <v>250</v>
      </c>
      <c r="AR322" s="64">
        <v>98</v>
      </c>
      <c r="AS322" s="59">
        <v>100</v>
      </c>
      <c r="AT322" s="73">
        <v>2000</v>
      </c>
      <c r="AU322" s="73">
        <v>11500</v>
      </c>
      <c r="AV322" s="73" t="s">
        <v>38</v>
      </c>
      <c r="AW322" s="73" t="s">
        <v>38</v>
      </c>
      <c r="AX322" s="73" t="s">
        <v>32</v>
      </c>
      <c r="AY322" s="59">
        <v>0</v>
      </c>
      <c r="AZ322" s="59">
        <v>0</v>
      </c>
      <c r="BA322" s="59">
        <v>0</v>
      </c>
      <c r="BB322" s="59">
        <v>0</v>
      </c>
      <c r="BC322" s="59">
        <v>0</v>
      </c>
      <c r="BD322" s="59">
        <v>0</v>
      </c>
      <c r="BE322" s="84" t="s">
        <v>38</v>
      </c>
      <c r="BF322" s="84" t="s">
        <v>38</v>
      </c>
      <c r="BG322" s="84" t="s">
        <v>38</v>
      </c>
      <c r="BH322" s="84" t="s">
        <v>38</v>
      </c>
      <c r="BI322" s="85" t="s">
        <v>685</v>
      </c>
      <c r="BJ322" s="86" t="s">
        <v>246</v>
      </c>
      <c r="BK322" s="64" t="s">
        <v>481</v>
      </c>
      <c r="BL322" s="86" t="s">
        <v>155</v>
      </c>
      <c r="BM322" s="86" t="s">
        <v>178</v>
      </c>
      <c r="BN322" s="86"/>
      <c r="BO322" s="64">
        <v>15</v>
      </c>
      <c r="BP322" s="522" t="s">
        <v>686</v>
      </c>
      <c r="BQ322" s="92">
        <v>0.08</v>
      </c>
      <c r="BR322" s="93">
        <v>0.016</v>
      </c>
      <c r="BS322" s="94">
        <f t="shared" si="49"/>
        <v>0.096</v>
      </c>
      <c r="BT322" s="95">
        <v>0.05965</v>
      </c>
      <c r="BU322" s="101">
        <f t="shared" si="50"/>
        <v>0.15565</v>
      </c>
      <c r="BV322" s="102">
        <f t="shared" ref="BV322:BV385" si="57">IF(ISNUMBER(AQ322),(1/AQ322)*10^3,"-")</f>
        <v>4</v>
      </c>
      <c r="BW322" s="103">
        <v>96</v>
      </c>
      <c r="BX322" s="104">
        <f t="shared" ref="BX322:BX385" si="58">IFERROR((BU322*BV322)/10^3,"-")</f>
        <v>0.0006226</v>
      </c>
      <c r="BY322" s="138">
        <v>1000</v>
      </c>
      <c r="BZ322" s="103" t="s">
        <v>32</v>
      </c>
      <c r="CA322" s="106" t="s">
        <v>189</v>
      </c>
      <c r="CB322" s="107" t="s">
        <v>148</v>
      </c>
      <c r="CC322" s="112" t="s">
        <v>149</v>
      </c>
      <c r="CD322" s="106"/>
      <c r="CE322" s="103" t="s">
        <v>192</v>
      </c>
      <c r="CF322" s="113"/>
      <c r="CG322" s="115">
        <v>2000011429</v>
      </c>
    </row>
    <row r="323" spans="1:85">
      <c r="A323" s="53" t="str">
        <f t="shared" si="51"/>
        <v>C1-02-05-45802</v>
      </c>
      <c r="B323" s="47" t="str">
        <f t="shared" si="52"/>
        <v>C1-02-05</v>
      </c>
      <c r="C323" s="48" t="s">
        <v>43</v>
      </c>
      <c r="D323" s="49">
        <v>45802</v>
      </c>
      <c r="E323" s="50" t="s">
        <v>14</v>
      </c>
      <c r="F323" s="51" t="s">
        <v>15</v>
      </c>
      <c r="G323" s="59">
        <v>5</v>
      </c>
      <c r="H323" s="51" t="s">
        <v>187</v>
      </c>
      <c r="I323" s="59">
        <v>2</v>
      </c>
      <c r="J323" s="60">
        <f>IF(ISBLANK(H323),"",IFERROR(VLOOKUP(B323,'Np PL4 Stock'!$A:$D,4,FALSE),""))</f>
        <v>45788</v>
      </c>
      <c r="K323" s="61">
        <f>IF(ISBLANK(H323),"",SUMIF('Np PL4 Stock'!$A:$A,B323,'Np PL4 Stock'!$N:$N))</f>
        <v>1.5</v>
      </c>
      <c r="L323" s="62">
        <f>IF(ISBLANK(H323),"",VLOOKUP(LEFT(B323,5),Unit!A:B,2,FALSE))</f>
        <v>20</v>
      </c>
      <c r="M323" s="63" t="str">
        <f>IF(ISBLANK(H323),"",IFERROR(VLOOKUP(B323,'Np PL4 Stock'!$A:$T,20,FALSE),""))</f>
        <v>V1-MA1</v>
      </c>
      <c r="N323" s="63" t="str">
        <f>IF(ISBLANK(H323),"",IFERROR(VLOOKUP(B323,'Np PL4 Stock'!$A:$U,21,FALSE),""))</f>
        <v>SIS</v>
      </c>
      <c r="O323" s="62">
        <f t="shared" si="53"/>
        <v>75</v>
      </c>
      <c r="P323" s="62">
        <f t="shared" si="54"/>
        <v>6.6e-5</v>
      </c>
      <c r="Q323" s="67">
        <f t="shared" si="55"/>
        <v>1.26945866666667e-6</v>
      </c>
      <c r="R323" s="67">
        <f t="shared" si="56"/>
        <v>1.749603816e-6</v>
      </c>
      <c r="S323" s="64">
        <v>14</v>
      </c>
      <c r="T323" s="68">
        <v>8.027</v>
      </c>
      <c r="U323" s="68">
        <v>8.325</v>
      </c>
      <c r="V323" s="69">
        <v>98.592</v>
      </c>
      <c r="W323" s="59">
        <v>320</v>
      </c>
      <c r="X323" s="64">
        <v>97</v>
      </c>
      <c r="Y323" s="59">
        <v>100</v>
      </c>
      <c r="Z323" s="59">
        <v>84</v>
      </c>
      <c r="AA323" s="59">
        <v>0</v>
      </c>
      <c r="AB323" s="59">
        <v>0</v>
      </c>
      <c r="AC323" s="59">
        <v>0</v>
      </c>
      <c r="AD323" s="59">
        <v>0</v>
      </c>
      <c r="AE323" s="59">
        <v>100</v>
      </c>
      <c r="AF323" s="73" t="s">
        <v>38</v>
      </c>
      <c r="AG323" s="73">
        <v>75500</v>
      </c>
      <c r="AH323" s="73" t="s">
        <v>38</v>
      </c>
      <c r="AI323" s="73" t="s">
        <v>38</v>
      </c>
      <c r="AJ323" s="73" t="s">
        <v>38</v>
      </c>
      <c r="AK323" s="73" t="s">
        <v>32</v>
      </c>
      <c r="AL323" s="77" t="str">
        <f>IF(ISBLANK(S323),"",IF(AJ323="Fail","Fail",IF(E323="PL4",IF(AND(T323&gt;STD_01122025!$D$3,U323&lt;STD_01122025!$D$4,OR(AF323="ND",AF323&lt;STD_01122025!$D$7),AH323="ND"),"Pass","Fail"),IF(E323="PL12",IF(AND(S323&lt;STD_01122025!$F$2,T323&gt;STD_01122025!$F$3,U323&lt;STD_01122025!$F$4,V323&gt;STD_01122025!$F$5,X323&gt;STD_01122025!$F$6,OR(AF323="ND",AF323&lt;STD_01122025!$F$7),AH323="ND"),"Pass","Fail"),IF(E323="SuperPL",IF(AND(T323&gt;STD_01122025!$H$3,U323&lt;STD_01122025!$H$4,V323&gt;STD_01122025!$H$5,X323&gt;STD_01122025!$H$6,OR(AF323="ND",AF323&lt;STD_01122025!$H$7),AH323="ND"),"Pass","Fail"),IF(E323="Flight",IF(AND(T323&gt;STD_01122025!$J$3,U323&lt;STD_01122025!$J$4,X323&gt;STD_01122025!$J$6,OR(AF323="ND",AF323&lt;STD_01122025!$J$7),AH323="ND"),"Pass","Fail"),""))))))</f>
        <v>Pass</v>
      </c>
      <c r="AM323" s="62">
        <f>IF(ISBLANK(B323),"",IFERROR(IF(VLOOKUP(B323,'Np PL4 Stock'!$A:$J,10,FALSE)="Np4",D323-VLOOKUP(B323,'Np PL4 Stock'!$A:$E,5,FALSE),D323-VLOOKUP(B323,'Np PL4 Stock'!$A:$E,5,FALSE)-1),""))</f>
        <v>14</v>
      </c>
      <c r="AN323" s="68">
        <v>8.027</v>
      </c>
      <c r="AO323" s="68">
        <v>8.325</v>
      </c>
      <c r="AP323" s="69">
        <v>98.592</v>
      </c>
      <c r="AQ323" s="64">
        <v>320</v>
      </c>
      <c r="AR323" s="64">
        <v>97</v>
      </c>
      <c r="AS323" s="59">
        <v>100</v>
      </c>
      <c r="AT323" s="73" t="s">
        <v>38</v>
      </c>
      <c r="AU323" s="73">
        <v>74500</v>
      </c>
      <c r="AV323" s="73" t="s">
        <v>38</v>
      </c>
      <c r="AW323" s="73" t="s">
        <v>38</v>
      </c>
      <c r="AX323" s="73" t="s">
        <v>32</v>
      </c>
      <c r="AY323" s="59">
        <v>0</v>
      </c>
      <c r="AZ323" s="59">
        <v>0</v>
      </c>
      <c r="BA323" s="59">
        <v>0</v>
      </c>
      <c r="BB323" s="59">
        <v>0</v>
      </c>
      <c r="BC323" s="59">
        <v>0</v>
      </c>
      <c r="BD323" s="59">
        <v>0</v>
      </c>
      <c r="BE323" s="84" t="s">
        <v>38</v>
      </c>
      <c r="BF323" s="84" t="s">
        <v>38</v>
      </c>
      <c r="BG323" s="84" t="s">
        <v>38</v>
      </c>
      <c r="BH323" s="84" t="s">
        <v>38</v>
      </c>
      <c r="BI323" s="85" t="s">
        <v>532</v>
      </c>
      <c r="BJ323" s="86" t="s">
        <v>240</v>
      </c>
      <c r="BK323" s="64" t="s">
        <v>483</v>
      </c>
      <c r="BL323" s="86" t="s">
        <v>155</v>
      </c>
      <c r="BM323" s="86" t="s">
        <v>178</v>
      </c>
      <c r="BN323" s="86"/>
      <c r="BO323" s="59">
        <v>10</v>
      </c>
      <c r="BP323" s="522" t="s">
        <v>687</v>
      </c>
      <c r="BQ323" s="92">
        <v>1.1</v>
      </c>
      <c r="BR323" s="93">
        <v>0.22</v>
      </c>
      <c r="BS323" s="94">
        <f t="shared" ref="BS323:BS386" si="59">IF(ISBLANK(D323),"",SUM(BQ323:BR323))</f>
        <v>1.32</v>
      </c>
      <c r="BT323" s="95">
        <v>0.4323</v>
      </c>
      <c r="BU323" s="101">
        <f t="shared" ref="BU323:BU386" si="60">IF(ISBLANK(D323),"",SUM(BS323:BT323))</f>
        <v>1.7523</v>
      </c>
      <c r="BV323" s="102">
        <f t="shared" si="57"/>
        <v>3.125</v>
      </c>
      <c r="BW323" s="103">
        <v>1320</v>
      </c>
      <c r="BX323" s="104">
        <f t="shared" si="58"/>
        <v>0.0054759375</v>
      </c>
      <c r="BY323" s="138">
        <v>1000</v>
      </c>
      <c r="BZ323" s="103" t="s">
        <v>32</v>
      </c>
      <c r="CA323" s="106" t="s">
        <v>189</v>
      </c>
      <c r="CB323" s="107" t="s">
        <v>148</v>
      </c>
      <c r="CC323" s="112" t="s">
        <v>149</v>
      </c>
      <c r="CD323" s="106"/>
      <c r="CE323" s="103" t="s">
        <v>192</v>
      </c>
      <c r="CF323" s="113"/>
      <c r="CG323" s="115">
        <v>2000011770</v>
      </c>
    </row>
    <row r="324" spans="1:85">
      <c r="A324" s="53" t="str">
        <f t="shared" si="51"/>
        <v>C1-02-05-45803</v>
      </c>
      <c r="B324" s="47" t="str">
        <f t="shared" si="52"/>
        <v>C1-02-05</v>
      </c>
      <c r="C324" s="48" t="s">
        <v>43</v>
      </c>
      <c r="D324" s="49">
        <v>45803</v>
      </c>
      <c r="E324" s="50" t="s">
        <v>14</v>
      </c>
      <c r="F324" s="51" t="s">
        <v>15</v>
      </c>
      <c r="G324" s="59">
        <v>5</v>
      </c>
      <c r="H324" s="51" t="s">
        <v>187</v>
      </c>
      <c r="I324" s="59">
        <v>2</v>
      </c>
      <c r="J324" s="60">
        <f>IF(ISBLANK(H324),"",IFERROR(VLOOKUP(B324,'Np PL4 Stock'!$A:$D,4,FALSE),""))</f>
        <v>45788</v>
      </c>
      <c r="K324" s="61">
        <f>IF(ISBLANK(H324),"",SUMIF('Np PL4 Stock'!$A:$A,B324,'Np PL4 Stock'!$N:$N))</f>
        <v>1.5</v>
      </c>
      <c r="L324" s="62">
        <f>IF(ISBLANK(H324),"",VLOOKUP(LEFT(B324,5),Unit!A:B,2,FALSE))</f>
        <v>20</v>
      </c>
      <c r="M324" s="63" t="str">
        <f>IF(ISBLANK(H324),"",IFERROR(VLOOKUP(B324,'Np PL4 Stock'!$A:$T,20,FALSE),""))</f>
        <v>V1-MA1</v>
      </c>
      <c r="N324" s="63" t="str">
        <f>IF(ISBLANK(H324),"",IFERROR(VLOOKUP(B324,'Np PL4 Stock'!$A:$U,21,FALSE),""))</f>
        <v>SIS</v>
      </c>
      <c r="O324" s="62">
        <f t="shared" si="53"/>
        <v>75</v>
      </c>
      <c r="P324" s="62">
        <f t="shared" si="54"/>
        <v>2.92094e-5</v>
      </c>
      <c r="Q324" s="67">
        <f t="shared" si="55"/>
        <v>1.26945866666667e-6</v>
      </c>
      <c r="R324" s="67">
        <f t="shared" si="56"/>
        <v>1.749603816e-6</v>
      </c>
      <c r="S324" s="64">
        <v>14</v>
      </c>
      <c r="T324" s="68">
        <v>8.027</v>
      </c>
      <c r="U324" s="68">
        <v>8.325</v>
      </c>
      <c r="V324" s="69">
        <v>98.592</v>
      </c>
      <c r="W324" s="59">
        <v>320</v>
      </c>
      <c r="X324" s="69">
        <v>97</v>
      </c>
      <c r="Y324" s="59">
        <v>100</v>
      </c>
      <c r="Z324" s="59">
        <v>84</v>
      </c>
      <c r="AA324" s="59">
        <v>0</v>
      </c>
      <c r="AB324" s="59">
        <v>0</v>
      </c>
      <c r="AC324" s="59">
        <v>0</v>
      </c>
      <c r="AD324" s="59">
        <v>0</v>
      </c>
      <c r="AE324" s="59">
        <v>100</v>
      </c>
      <c r="AF324" s="73" t="s">
        <v>38</v>
      </c>
      <c r="AG324" s="73">
        <v>75500</v>
      </c>
      <c r="AH324" s="73" t="s">
        <v>38</v>
      </c>
      <c r="AI324" s="73" t="s">
        <v>38</v>
      </c>
      <c r="AJ324" s="73" t="s">
        <v>38</v>
      </c>
      <c r="AK324" s="73" t="s">
        <v>32</v>
      </c>
      <c r="AL324" s="77" t="str">
        <f>IF(ISBLANK(S324),"",IF(AJ324="Fail","Fail",IF(E324="PL4",IF(AND(T324&gt;STD_01122025!$D$3,U324&lt;STD_01122025!$D$4,OR(AF324="ND",AF324&lt;STD_01122025!$D$7),AH324="ND"),"Pass","Fail"),IF(E324="PL12",IF(AND(S324&lt;STD_01122025!$F$2,T324&gt;STD_01122025!$F$3,U324&lt;STD_01122025!$F$4,V324&gt;STD_01122025!$F$5,X324&gt;STD_01122025!$F$6,OR(AF324="ND",AF324&lt;STD_01122025!$F$7),AH324="ND"),"Pass","Fail"),IF(E324="SuperPL",IF(AND(T324&gt;STD_01122025!$H$3,U324&lt;STD_01122025!$H$4,V324&gt;STD_01122025!$H$5,X324&gt;STD_01122025!$H$6,OR(AF324="ND",AF324&lt;STD_01122025!$H$7),AH324="ND"),"Pass","Fail"),IF(E324="Flight",IF(AND(T324&gt;STD_01122025!$J$3,U324&lt;STD_01122025!$J$4,X324&gt;STD_01122025!$J$6,OR(AF324="ND",AF324&lt;STD_01122025!$J$7),AH324="ND"),"Pass","Fail"),""))))))</f>
        <v>Pass</v>
      </c>
      <c r="AM324" s="62">
        <f>IF(ISBLANK(B324),"",IFERROR(IF(VLOOKUP(B324,'Np PL4 Stock'!$A:$J,10,FALSE)="Np4",D324-VLOOKUP(B324,'Np PL4 Stock'!$A:$E,5,FALSE),D324-VLOOKUP(B324,'Np PL4 Stock'!$A:$E,5,FALSE)-1),""))</f>
        <v>15</v>
      </c>
      <c r="AN324" s="68">
        <v>8.514</v>
      </c>
      <c r="AO324" s="68">
        <v>8.822</v>
      </c>
      <c r="AP324" s="69">
        <v>100</v>
      </c>
      <c r="AQ324" s="64">
        <v>252</v>
      </c>
      <c r="AR324" s="64">
        <v>98</v>
      </c>
      <c r="AS324" s="59">
        <v>100</v>
      </c>
      <c r="AT324" s="73" t="s">
        <v>38</v>
      </c>
      <c r="AU324" s="73">
        <v>71500</v>
      </c>
      <c r="AV324" s="73" t="s">
        <v>38</v>
      </c>
      <c r="AW324" s="73" t="s">
        <v>38</v>
      </c>
      <c r="AX324" s="73" t="s">
        <v>32</v>
      </c>
      <c r="AY324" s="59">
        <v>0</v>
      </c>
      <c r="AZ324" s="59">
        <v>0</v>
      </c>
      <c r="BA324" s="59">
        <v>0</v>
      </c>
      <c r="BB324" s="59">
        <v>0</v>
      </c>
      <c r="BC324" s="59">
        <v>0</v>
      </c>
      <c r="BD324" s="59">
        <v>0</v>
      </c>
      <c r="BE324" s="84" t="s">
        <v>38</v>
      </c>
      <c r="BF324" s="84" t="s">
        <v>38</v>
      </c>
      <c r="BG324" s="84" t="s">
        <v>38</v>
      </c>
      <c r="BH324" s="84" t="s">
        <v>38</v>
      </c>
      <c r="BI324" s="85" t="s">
        <v>688</v>
      </c>
      <c r="BJ324" s="86" t="s">
        <v>229</v>
      </c>
      <c r="BK324" s="64" t="s">
        <v>689</v>
      </c>
      <c r="BL324" s="86" t="s">
        <v>177</v>
      </c>
      <c r="BM324" s="86" t="s">
        <v>178</v>
      </c>
      <c r="BN324" s="86"/>
      <c r="BO324" s="59">
        <v>5</v>
      </c>
      <c r="BP324" s="522" t="s">
        <v>690</v>
      </c>
      <c r="BQ324" s="92">
        <v>0.18</v>
      </c>
      <c r="BR324" s="93">
        <v>0.036</v>
      </c>
      <c r="BS324" s="94">
        <f t="shared" si="59"/>
        <v>0.216</v>
      </c>
      <c r="BT324" s="95">
        <v>0.129303</v>
      </c>
      <c r="BU324" s="101">
        <f t="shared" si="60"/>
        <v>0.345303</v>
      </c>
      <c r="BV324" s="102">
        <f t="shared" si="57"/>
        <v>3.96825396825397</v>
      </c>
      <c r="BW324" s="103">
        <v>216</v>
      </c>
      <c r="BX324" s="104">
        <f t="shared" si="58"/>
        <v>0.00137025</v>
      </c>
      <c r="BY324" s="105">
        <v>1000</v>
      </c>
      <c r="BZ324" s="103" t="s">
        <v>32</v>
      </c>
      <c r="CA324" s="106" t="s">
        <v>189</v>
      </c>
      <c r="CB324" s="107" t="s">
        <v>148</v>
      </c>
      <c r="CC324" s="112" t="s">
        <v>149</v>
      </c>
      <c r="CD324" s="106"/>
      <c r="CE324" s="103" t="s">
        <v>192</v>
      </c>
      <c r="CF324" s="113"/>
      <c r="CG324" s="115">
        <v>2000002499</v>
      </c>
    </row>
    <row r="325" spans="1:85">
      <c r="A325" s="53" t="str">
        <f t="shared" si="51"/>
        <v>C1-02-05-45803</v>
      </c>
      <c r="B325" s="47" t="str">
        <f t="shared" si="52"/>
        <v>C1-02-05</v>
      </c>
      <c r="C325" s="48" t="s">
        <v>43</v>
      </c>
      <c r="D325" s="49">
        <v>45803</v>
      </c>
      <c r="E325" s="50" t="s">
        <v>14</v>
      </c>
      <c r="F325" s="51" t="s">
        <v>15</v>
      </c>
      <c r="G325" s="59">
        <v>5</v>
      </c>
      <c r="H325" s="51" t="s">
        <v>187</v>
      </c>
      <c r="I325" s="59">
        <v>2</v>
      </c>
      <c r="J325" s="60">
        <f>IF(ISBLANK(H325),"",IFERROR(VLOOKUP(B325,'Np PL4 Stock'!$A:$D,4,FALSE),""))</f>
        <v>45788</v>
      </c>
      <c r="K325" s="61">
        <f>IF(ISBLANK(H325),"",SUMIF('Np PL4 Stock'!$A:$A,B325,'Np PL4 Stock'!$N:$N))</f>
        <v>1.5</v>
      </c>
      <c r="L325" s="62">
        <f>IF(ISBLANK(H325),"",VLOOKUP(LEFT(B325,5),Unit!A:B,2,FALSE))</f>
        <v>20</v>
      </c>
      <c r="M325" s="63" t="str">
        <f>IF(ISBLANK(H325),"",IFERROR(VLOOKUP(B325,'Np PL4 Stock'!$A:$T,20,FALSE),""))</f>
        <v>V1-MA1</v>
      </c>
      <c r="N325" s="63" t="str">
        <f>IF(ISBLANK(H325),"",IFERROR(VLOOKUP(B325,'Np PL4 Stock'!$A:$U,21,FALSE),""))</f>
        <v>SIS</v>
      </c>
      <c r="O325" s="62">
        <f t="shared" si="53"/>
        <v>75</v>
      </c>
      <c r="P325" s="62">
        <f t="shared" si="54"/>
        <v>2.92094e-5</v>
      </c>
      <c r="Q325" s="67">
        <f t="shared" si="55"/>
        <v>1.26945866666667e-6</v>
      </c>
      <c r="R325" s="67">
        <f t="shared" si="56"/>
        <v>1.749603816e-6</v>
      </c>
      <c r="S325" s="64">
        <v>14</v>
      </c>
      <c r="T325" s="68">
        <v>8.027</v>
      </c>
      <c r="U325" s="68">
        <v>8.325</v>
      </c>
      <c r="V325" s="69">
        <v>98.592</v>
      </c>
      <c r="W325" s="59">
        <v>320</v>
      </c>
      <c r="X325" s="69">
        <v>97</v>
      </c>
      <c r="Y325" s="59">
        <v>100</v>
      </c>
      <c r="Z325" s="59">
        <v>84</v>
      </c>
      <c r="AA325" s="59">
        <v>0</v>
      </c>
      <c r="AB325" s="59">
        <v>0</v>
      </c>
      <c r="AC325" s="59">
        <v>0</v>
      </c>
      <c r="AD325" s="59">
        <v>0</v>
      </c>
      <c r="AE325" s="59">
        <v>100</v>
      </c>
      <c r="AF325" s="73" t="s">
        <v>38</v>
      </c>
      <c r="AG325" s="73">
        <v>75500</v>
      </c>
      <c r="AH325" s="73" t="s">
        <v>38</v>
      </c>
      <c r="AI325" s="73" t="s">
        <v>38</v>
      </c>
      <c r="AJ325" s="73" t="s">
        <v>38</v>
      </c>
      <c r="AK325" s="73" t="s">
        <v>32</v>
      </c>
      <c r="AL325" s="77" t="str">
        <f>IF(ISBLANK(S325),"",IF(AJ325="Fail","Fail",IF(E325="PL4",IF(AND(T325&gt;STD_01122025!$D$3,U325&lt;STD_01122025!$D$4,OR(AF325="ND",AF325&lt;STD_01122025!$D$7),AH325="ND"),"Pass","Fail"),IF(E325="PL12",IF(AND(S325&lt;STD_01122025!$F$2,T325&gt;STD_01122025!$F$3,U325&lt;STD_01122025!$F$4,V325&gt;STD_01122025!$F$5,X325&gt;STD_01122025!$F$6,OR(AF325="ND",AF325&lt;STD_01122025!$F$7),AH325="ND"),"Pass","Fail"),IF(E325="SuperPL",IF(AND(T325&gt;STD_01122025!$H$3,U325&lt;STD_01122025!$H$4,V325&gt;STD_01122025!$H$5,X325&gt;STD_01122025!$H$6,OR(AF325="ND",AF325&lt;STD_01122025!$H$7),AH325="ND"),"Pass","Fail"),IF(E325="Flight",IF(AND(T325&gt;STD_01122025!$J$3,U325&lt;STD_01122025!$J$4,X325&gt;STD_01122025!$J$6,OR(AF325="ND",AF325&lt;STD_01122025!$J$7),AH325="ND"),"Pass","Fail"),""))))))</f>
        <v>Pass</v>
      </c>
      <c r="AM325" s="62">
        <f>IF(ISBLANK(B325),"",IFERROR(IF(VLOOKUP(B325,'Np PL4 Stock'!$A:$J,10,FALSE)="Np4",D325-VLOOKUP(B325,'Np PL4 Stock'!$A:$E,5,FALSE),D325-VLOOKUP(B325,'Np PL4 Stock'!$A:$E,5,FALSE)-1),""))</f>
        <v>15</v>
      </c>
      <c r="AN325" s="68">
        <v>8.514</v>
      </c>
      <c r="AO325" s="68">
        <v>8.822</v>
      </c>
      <c r="AP325" s="69">
        <v>100</v>
      </c>
      <c r="AQ325" s="64">
        <v>252</v>
      </c>
      <c r="AR325" s="64">
        <v>98</v>
      </c>
      <c r="AS325" s="59">
        <v>100</v>
      </c>
      <c r="AT325" s="73" t="s">
        <v>38</v>
      </c>
      <c r="AU325" s="73">
        <v>71500</v>
      </c>
      <c r="AV325" s="73" t="s">
        <v>38</v>
      </c>
      <c r="AW325" s="73" t="s">
        <v>38</v>
      </c>
      <c r="AX325" s="73" t="s">
        <v>32</v>
      </c>
      <c r="AY325" s="59">
        <v>0</v>
      </c>
      <c r="AZ325" s="59">
        <v>0</v>
      </c>
      <c r="BA325" s="59">
        <v>0</v>
      </c>
      <c r="BB325" s="59">
        <v>0</v>
      </c>
      <c r="BC325" s="59">
        <v>0</v>
      </c>
      <c r="BD325" s="59">
        <v>0</v>
      </c>
      <c r="BE325" s="84" t="s">
        <v>38</v>
      </c>
      <c r="BF325" s="84" t="s">
        <v>38</v>
      </c>
      <c r="BG325" s="84" t="s">
        <v>38</v>
      </c>
      <c r="BH325" s="84" t="s">
        <v>38</v>
      </c>
      <c r="BI325" s="139" t="s">
        <v>691</v>
      </c>
      <c r="BJ325" s="86" t="s">
        <v>274</v>
      </c>
      <c r="BK325" s="64" t="s">
        <v>536</v>
      </c>
      <c r="BL325" s="86" t="s">
        <v>196</v>
      </c>
      <c r="BM325" s="86" t="s">
        <v>178</v>
      </c>
      <c r="BN325" s="86"/>
      <c r="BO325" s="59">
        <v>5</v>
      </c>
      <c r="BP325" s="522" t="s">
        <v>692</v>
      </c>
      <c r="BQ325" s="92">
        <v>0.08</v>
      </c>
      <c r="BR325" s="93">
        <v>0.016</v>
      </c>
      <c r="BS325" s="94">
        <f t="shared" si="59"/>
        <v>0.096</v>
      </c>
      <c r="BT325" s="95">
        <v>0.050853</v>
      </c>
      <c r="BU325" s="101">
        <f t="shared" si="60"/>
        <v>0.146853</v>
      </c>
      <c r="BV325" s="102">
        <f t="shared" si="57"/>
        <v>3.96825396825397</v>
      </c>
      <c r="BW325" s="103">
        <v>96</v>
      </c>
      <c r="BX325" s="104">
        <f t="shared" si="58"/>
        <v>0.00058275</v>
      </c>
      <c r="BY325" s="105">
        <v>1000</v>
      </c>
      <c r="BZ325" s="103" t="s">
        <v>32</v>
      </c>
      <c r="CA325" s="106" t="s">
        <v>189</v>
      </c>
      <c r="CB325" s="107" t="s">
        <v>148</v>
      </c>
      <c r="CC325" s="112" t="s">
        <v>149</v>
      </c>
      <c r="CD325" s="106"/>
      <c r="CE325" s="103" t="s">
        <v>192</v>
      </c>
      <c r="CF325" s="113"/>
      <c r="CG325" s="114">
        <v>2000028973</v>
      </c>
    </row>
    <row r="326" spans="1:85">
      <c r="A326" s="53" t="s">
        <v>693</v>
      </c>
      <c r="B326" s="47" t="str">
        <f t="shared" si="52"/>
        <v>C1-01-05</v>
      </c>
      <c r="C326" s="48" t="s">
        <v>43</v>
      </c>
      <c r="D326" s="49">
        <v>45803</v>
      </c>
      <c r="E326" s="50" t="s">
        <v>14</v>
      </c>
      <c r="F326" s="51" t="s">
        <v>15</v>
      </c>
      <c r="G326" s="59">
        <v>5</v>
      </c>
      <c r="H326" s="51" t="s">
        <v>187</v>
      </c>
      <c r="I326" s="59">
        <v>1</v>
      </c>
      <c r="J326" s="60">
        <f>IF(ISBLANK(H326),"",IFERROR(VLOOKUP(B326,'Np PL4 Stock'!$A:$D,4,FALSE),""))</f>
        <v>45788</v>
      </c>
      <c r="K326" s="61">
        <f>IF(ISBLANK(H326),"",SUMIF('Np PL4 Stock'!$A:$A,B326,'Np PL4 Stock'!$N:$N))</f>
        <v>1.5</v>
      </c>
      <c r="L326" s="62">
        <f>IF(ISBLANK(H326),"",VLOOKUP(LEFT(B326,5),Unit!A:B,2,FALSE))</f>
        <v>20</v>
      </c>
      <c r="M326" s="63" t="str">
        <f>IF(ISBLANK(H326),"",IFERROR(VLOOKUP(B326,'Np PL4 Stock'!$A:$T,20,FALSE),""))</f>
        <v>V1-MA1</v>
      </c>
      <c r="N326" s="63" t="str">
        <f>IF(ISBLANK(H326),"",IFERROR(VLOOKUP(B326,'Np PL4 Stock'!$A:$U,21,FALSE),""))</f>
        <v>SIS</v>
      </c>
      <c r="O326" s="62">
        <f t="shared" si="53"/>
        <v>75</v>
      </c>
      <c r="P326" s="62">
        <f t="shared" si="54"/>
        <v>5.4e-5</v>
      </c>
      <c r="Q326" s="67">
        <f t="shared" si="55"/>
        <v>8.06666666666667e-7</v>
      </c>
      <c r="R326" s="67">
        <f t="shared" si="56"/>
        <v>1.09354e-6</v>
      </c>
      <c r="S326" s="64">
        <v>14</v>
      </c>
      <c r="T326" s="68">
        <v>7.602</v>
      </c>
      <c r="U326" s="68">
        <v>8.035</v>
      </c>
      <c r="V326" s="69">
        <v>88.75</v>
      </c>
      <c r="W326" s="59">
        <v>413</v>
      </c>
      <c r="X326" s="69">
        <v>91</v>
      </c>
      <c r="Y326" s="59">
        <v>100</v>
      </c>
      <c r="Z326" s="59">
        <v>80</v>
      </c>
      <c r="AA326" s="59">
        <v>0</v>
      </c>
      <c r="AB326" s="59">
        <v>0</v>
      </c>
      <c r="AC326" s="59">
        <v>0</v>
      </c>
      <c r="AD326" s="59">
        <v>0</v>
      </c>
      <c r="AE326" s="59">
        <v>100</v>
      </c>
      <c r="AF326" s="73" t="s">
        <v>38</v>
      </c>
      <c r="AG326" s="73">
        <v>71000</v>
      </c>
      <c r="AH326" s="73" t="s">
        <v>38</v>
      </c>
      <c r="AI326" s="73" t="s">
        <v>38</v>
      </c>
      <c r="AJ326" s="73" t="s">
        <v>38</v>
      </c>
      <c r="AK326" s="73" t="s">
        <v>32</v>
      </c>
      <c r="AL326" s="77" t="str">
        <f>IF(ISBLANK(S326),"",IF(AJ326="Fail","Fail",IF(E326="PL4",IF(AND(T326&gt;STD_01122025!$D$3,U326&lt;STD_01122025!$D$4,OR(AF326="ND",AF326&lt;STD_01122025!$D$7),AH326="ND"),"Pass","Fail"),IF(E326="PL12",IF(AND(S326&lt;STD_01122025!$F$2,T326&gt;STD_01122025!$F$3,U326&lt;STD_01122025!$F$4,V326&gt;STD_01122025!$F$5,X326&gt;STD_01122025!$F$6,OR(AF326="ND",AF326&lt;STD_01122025!$F$7),AH326="ND"),"Pass","Fail"),IF(E326="SuperPL",IF(AND(T326&gt;STD_01122025!$H$3,U326&lt;STD_01122025!$H$4,V326&gt;STD_01122025!$H$5,X326&gt;STD_01122025!$H$6,OR(AF326="ND",AF326&lt;STD_01122025!$H$7),AH326="ND"),"Pass","Fail"),IF(E326="Flight",IF(AND(T326&gt;STD_01122025!$J$3,U326&lt;STD_01122025!$J$4,X326&gt;STD_01122025!$J$6,OR(AF326="ND",AF326&lt;STD_01122025!$J$7),AH326="ND"),"Pass","Fail"),""))))))</f>
        <v>Pass</v>
      </c>
      <c r="AM326" s="62">
        <f>IF(ISBLANK(B326),"",IFERROR(IF(VLOOKUP(B326,'Np PL4 Stock'!$A:$J,10,FALSE)="Np4",D326-VLOOKUP(B326,'Np PL4 Stock'!$A:$E,5,FALSE),D326-VLOOKUP(B326,'Np PL4 Stock'!$A:$E,5,FALSE)-1),""))</f>
        <v>15</v>
      </c>
      <c r="AN326" s="68">
        <v>8.088</v>
      </c>
      <c r="AO326" s="68">
        <v>8.56</v>
      </c>
      <c r="AP326" s="69">
        <v>93.671</v>
      </c>
      <c r="AQ326" s="64">
        <v>318</v>
      </c>
      <c r="AR326" s="64">
        <v>96</v>
      </c>
      <c r="AS326" s="59">
        <v>100</v>
      </c>
      <c r="AT326" s="73" t="s">
        <v>38</v>
      </c>
      <c r="AU326" s="73">
        <v>69500</v>
      </c>
      <c r="AV326" s="73" t="s">
        <v>38</v>
      </c>
      <c r="AW326" s="73" t="s">
        <v>38</v>
      </c>
      <c r="AX326" s="73" t="s">
        <v>32</v>
      </c>
      <c r="AY326" s="59">
        <v>0</v>
      </c>
      <c r="AZ326" s="59">
        <v>0</v>
      </c>
      <c r="BA326" s="59">
        <v>0</v>
      </c>
      <c r="BB326" s="59">
        <v>0</v>
      </c>
      <c r="BC326" s="59">
        <v>0</v>
      </c>
      <c r="BD326" s="59">
        <v>0</v>
      </c>
      <c r="BE326" s="84" t="s">
        <v>38</v>
      </c>
      <c r="BF326" s="84" t="s">
        <v>38</v>
      </c>
      <c r="BG326" s="84" t="s">
        <v>38</v>
      </c>
      <c r="BH326" s="84" t="s">
        <v>38</v>
      </c>
      <c r="BI326" s="85" t="s">
        <v>532</v>
      </c>
      <c r="BJ326" s="86" t="s">
        <v>240</v>
      </c>
      <c r="BK326" s="64" t="s">
        <v>483</v>
      </c>
      <c r="BL326" s="86" t="s">
        <v>155</v>
      </c>
      <c r="BM326" s="86" t="s">
        <v>178</v>
      </c>
      <c r="BN326" s="86"/>
      <c r="BO326" s="64">
        <v>10</v>
      </c>
      <c r="BP326" s="522" t="s">
        <v>694</v>
      </c>
      <c r="BQ326" s="92">
        <v>0.9</v>
      </c>
      <c r="BR326" s="93">
        <v>0.18</v>
      </c>
      <c r="BS326" s="94">
        <f t="shared" si="59"/>
        <v>1.08</v>
      </c>
      <c r="BT326" s="95">
        <v>0.38832</v>
      </c>
      <c r="BU326" s="101">
        <f t="shared" si="60"/>
        <v>1.46832</v>
      </c>
      <c r="BV326" s="102">
        <f t="shared" si="57"/>
        <v>3.14465408805031</v>
      </c>
      <c r="BW326" s="103">
        <v>1080</v>
      </c>
      <c r="BX326" s="104">
        <f t="shared" si="58"/>
        <v>0.00461735849056604</v>
      </c>
      <c r="BY326" s="138">
        <v>1000</v>
      </c>
      <c r="BZ326" s="103" t="s">
        <v>32</v>
      </c>
      <c r="CA326" s="106" t="s">
        <v>189</v>
      </c>
      <c r="CB326" s="107" t="s">
        <v>148</v>
      </c>
      <c r="CC326" s="112" t="s">
        <v>149</v>
      </c>
      <c r="CD326" s="106"/>
      <c r="CE326" s="103" t="s">
        <v>192</v>
      </c>
      <c r="CF326" s="113"/>
      <c r="CG326" s="115">
        <v>2000011770</v>
      </c>
    </row>
    <row r="327" spans="1:85">
      <c r="A327" s="53" t="str">
        <f t="shared" ref="A327:A390" si="61">IF(ISBLANK(H327),"",H327&amp;"-"&amp;IF(OR(LEN(I327)=1,LEN(I327)=4),"0"&amp;I327,I327))&amp;"-"&amp;IF(LEN(G327)=1,"0"&amp;G327,G327)&amp;"-"&amp;D327</f>
        <v>C1-01-05-45803</v>
      </c>
      <c r="B327" s="47" t="str">
        <f t="shared" si="52"/>
        <v>C1-01-05</v>
      </c>
      <c r="C327" s="48" t="s">
        <v>43</v>
      </c>
      <c r="D327" s="49">
        <v>45803</v>
      </c>
      <c r="E327" s="50" t="s">
        <v>14</v>
      </c>
      <c r="F327" s="51" t="s">
        <v>15</v>
      </c>
      <c r="G327" s="59">
        <v>5</v>
      </c>
      <c r="H327" s="51" t="s">
        <v>187</v>
      </c>
      <c r="I327" s="59">
        <v>1</v>
      </c>
      <c r="J327" s="60">
        <f>IF(ISBLANK(H327),"",IFERROR(VLOOKUP(B327,'Np PL4 Stock'!$A:$D,4,FALSE),""))</f>
        <v>45788</v>
      </c>
      <c r="K327" s="61">
        <f>IF(ISBLANK(H327),"",SUMIF('Np PL4 Stock'!$A:$A,B327,'Np PL4 Stock'!$N:$N))</f>
        <v>1.5</v>
      </c>
      <c r="L327" s="62">
        <f>IF(ISBLANK(H327),"",VLOOKUP(LEFT(B327,5),Unit!A:B,2,FALSE))</f>
        <v>20</v>
      </c>
      <c r="M327" s="63" t="str">
        <f>IF(ISBLANK(H327),"",IFERROR(VLOOKUP(B327,'Np PL4 Stock'!$A:$T,20,FALSE),""))</f>
        <v>V1-MA1</v>
      </c>
      <c r="N327" s="63" t="str">
        <f>IF(ISBLANK(H327),"",IFERROR(VLOOKUP(B327,'Np PL4 Stock'!$A:$U,21,FALSE),""))</f>
        <v>SIS</v>
      </c>
      <c r="O327" s="62">
        <f t="shared" si="53"/>
        <v>75</v>
      </c>
      <c r="P327" s="62">
        <f t="shared" si="54"/>
        <v>6.5e-6</v>
      </c>
      <c r="Q327" s="67">
        <f t="shared" si="55"/>
        <v>8.06666666666667e-7</v>
      </c>
      <c r="R327" s="67">
        <f t="shared" si="56"/>
        <v>1.09354e-6</v>
      </c>
      <c r="S327" s="64">
        <v>14</v>
      </c>
      <c r="T327" s="68">
        <v>7.602</v>
      </c>
      <c r="U327" s="68">
        <v>8.035</v>
      </c>
      <c r="V327" s="69">
        <v>88.75</v>
      </c>
      <c r="W327" s="59">
        <v>413</v>
      </c>
      <c r="X327" s="69">
        <v>91</v>
      </c>
      <c r="Y327" s="59">
        <v>100</v>
      </c>
      <c r="Z327" s="59">
        <v>80</v>
      </c>
      <c r="AA327" s="59">
        <v>0</v>
      </c>
      <c r="AB327" s="59">
        <v>0</v>
      </c>
      <c r="AC327" s="59">
        <v>0</v>
      </c>
      <c r="AD327" s="59">
        <v>0</v>
      </c>
      <c r="AE327" s="59">
        <v>100</v>
      </c>
      <c r="AF327" s="73" t="s">
        <v>38</v>
      </c>
      <c r="AG327" s="73">
        <v>71000</v>
      </c>
      <c r="AH327" s="73" t="s">
        <v>38</v>
      </c>
      <c r="AI327" s="73" t="s">
        <v>38</v>
      </c>
      <c r="AJ327" s="73" t="s">
        <v>38</v>
      </c>
      <c r="AK327" s="73" t="s">
        <v>32</v>
      </c>
      <c r="AL327" s="77" t="str">
        <f>IF(ISBLANK(S327),"",IF(AJ327="Fail","Fail",IF(E327="PL4",IF(AND(T327&gt;STD_01122025!$D$3,U327&lt;STD_01122025!$D$4,OR(AF327="ND",AF327&lt;STD_01122025!$D$7),AH327="ND"),"Pass","Fail"),IF(E327="PL12",IF(AND(S327&lt;STD_01122025!$F$2,T327&gt;STD_01122025!$F$3,U327&lt;STD_01122025!$F$4,V327&gt;STD_01122025!$F$5,X327&gt;STD_01122025!$F$6,OR(AF327="ND",AF327&lt;STD_01122025!$F$7),AH327="ND"),"Pass","Fail"),IF(E327="SuperPL",IF(AND(T327&gt;STD_01122025!$H$3,U327&lt;STD_01122025!$H$4,V327&gt;STD_01122025!$H$5,X327&gt;STD_01122025!$H$6,OR(AF327="ND",AF327&lt;STD_01122025!$H$7),AH327="ND"),"Pass","Fail"),IF(E327="Flight",IF(AND(T327&gt;STD_01122025!$J$3,U327&lt;STD_01122025!$J$4,X327&gt;STD_01122025!$J$6,OR(AF327="ND",AF327&lt;STD_01122025!$J$7),AH327="ND"),"Pass","Fail"),""))))))</f>
        <v>Pass</v>
      </c>
      <c r="AM327" s="62">
        <f>IF(ISBLANK(B327),"",IFERROR(IF(VLOOKUP(B327,'Np PL4 Stock'!$A:$J,10,FALSE)="Np4",D327-VLOOKUP(B327,'Np PL4 Stock'!$A:$E,5,FALSE),D327-VLOOKUP(B327,'Np PL4 Stock'!$A:$E,5,FALSE)-1),""))</f>
        <v>15</v>
      </c>
      <c r="AN327" s="68">
        <v>8.088</v>
      </c>
      <c r="AO327" s="68">
        <v>8.56</v>
      </c>
      <c r="AP327" s="69">
        <v>93.671</v>
      </c>
      <c r="AQ327" s="64">
        <v>318</v>
      </c>
      <c r="AR327" s="64">
        <v>96</v>
      </c>
      <c r="AS327" s="59">
        <v>100</v>
      </c>
      <c r="AT327" s="73" t="s">
        <v>38</v>
      </c>
      <c r="AU327" s="73">
        <v>69500</v>
      </c>
      <c r="AV327" s="73" t="s">
        <v>38</v>
      </c>
      <c r="AW327" s="73" t="s">
        <v>38</v>
      </c>
      <c r="AX327" s="73" t="s">
        <v>32</v>
      </c>
      <c r="AY327" s="59">
        <v>0</v>
      </c>
      <c r="AZ327" s="59">
        <v>0</v>
      </c>
      <c r="BA327" s="59">
        <v>0</v>
      </c>
      <c r="BB327" s="59">
        <v>0</v>
      </c>
      <c r="BC327" s="59">
        <v>0</v>
      </c>
      <c r="BD327" s="59">
        <v>0</v>
      </c>
      <c r="BE327" s="84" t="s">
        <v>38</v>
      </c>
      <c r="BF327" s="84" t="s">
        <v>38</v>
      </c>
      <c r="BG327" s="84" t="s">
        <v>38</v>
      </c>
      <c r="BH327" s="84" t="s">
        <v>38</v>
      </c>
      <c r="BI327" s="140" t="s">
        <v>535</v>
      </c>
      <c r="BJ327" s="86" t="s">
        <v>274</v>
      </c>
      <c r="BK327" s="64" t="s">
        <v>536</v>
      </c>
      <c r="BL327" s="86" t="s">
        <v>196</v>
      </c>
      <c r="BM327" s="86" t="s">
        <v>178</v>
      </c>
      <c r="BN327" s="86"/>
      <c r="BO327" s="64">
        <v>8</v>
      </c>
      <c r="BP327" s="522" t="s">
        <v>695</v>
      </c>
      <c r="BQ327" s="92">
        <v>0.1</v>
      </c>
      <c r="BR327" s="93">
        <v>0.03</v>
      </c>
      <c r="BS327" s="94">
        <f t="shared" si="59"/>
        <v>0.13</v>
      </c>
      <c r="BT327" s="95">
        <v>0.04199</v>
      </c>
      <c r="BU327" s="101">
        <f t="shared" si="60"/>
        <v>0.17199</v>
      </c>
      <c r="BV327" s="102">
        <f t="shared" si="57"/>
        <v>3.14465408805031</v>
      </c>
      <c r="BW327" s="103">
        <v>130</v>
      </c>
      <c r="BX327" s="104">
        <f t="shared" si="58"/>
        <v>0.000540849056603774</v>
      </c>
      <c r="BY327" s="138">
        <v>1000</v>
      </c>
      <c r="BZ327" s="103" t="s">
        <v>32</v>
      </c>
      <c r="CA327" s="106" t="s">
        <v>189</v>
      </c>
      <c r="CB327" s="107" t="s">
        <v>148</v>
      </c>
      <c r="CC327" s="112" t="s">
        <v>149</v>
      </c>
      <c r="CD327" s="106"/>
      <c r="CE327" s="103" t="s">
        <v>192</v>
      </c>
      <c r="CF327" s="113"/>
      <c r="CG327" s="115">
        <v>2000028315</v>
      </c>
    </row>
    <row r="328" spans="1:85">
      <c r="A328" s="53" t="str">
        <f t="shared" si="61"/>
        <v>C1-02-05-45803</v>
      </c>
      <c r="B328" s="47" t="str">
        <f t="shared" si="52"/>
        <v>C1-02-05</v>
      </c>
      <c r="C328" s="48" t="s">
        <v>43</v>
      </c>
      <c r="D328" s="49">
        <v>45803</v>
      </c>
      <c r="E328" s="50" t="s">
        <v>14</v>
      </c>
      <c r="F328" s="51" t="s">
        <v>15</v>
      </c>
      <c r="G328" s="59">
        <v>5</v>
      </c>
      <c r="H328" s="51" t="s">
        <v>187</v>
      </c>
      <c r="I328" s="59">
        <v>2</v>
      </c>
      <c r="J328" s="60">
        <f>IF(ISBLANK(H328),"",IFERROR(VLOOKUP(B328,'Np PL4 Stock'!$A:$D,4,FALSE),""))</f>
        <v>45788</v>
      </c>
      <c r="K328" s="61">
        <f>IF(ISBLANK(H328),"",SUMIF('Np PL4 Stock'!$A:$A,B328,'Np PL4 Stock'!$N:$N))</f>
        <v>1.5</v>
      </c>
      <c r="L328" s="62">
        <f>IF(ISBLANK(H328),"",VLOOKUP(LEFT(B328,5),Unit!A:B,2,FALSE))</f>
        <v>20</v>
      </c>
      <c r="M328" s="63" t="str">
        <f>IF(ISBLANK(H328),"",IFERROR(VLOOKUP(B328,'Np PL4 Stock'!$A:$T,20,FALSE),""))</f>
        <v>V1-MA1</v>
      </c>
      <c r="N328" s="63" t="str">
        <f>IF(ISBLANK(H328),"",IFERROR(VLOOKUP(B328,'Np PL4 Stock'!$A:$U,21,FALSE),""))</f>
        <v>SIS</v>
      </c>
      <c r="O328" s="62">
        <f t="shared" si="53"/>
        <v>75</v>
      </c>
      <c r="P328" s="62">
        <f t="shared" si="54"/>
        <v>2.92094e-5</v>
      </c>
      <c r="Q328" s="67">
        <f t="shared" si="55"/>
        <v>1.26945866666667e-6</v>
      </c>
      <c r="R328" s="67">
        <f t="shared" si="56"/>
        <v>1.749603816e-6</v>
      </c>
      <c r="S328" s="64">
        <v>14</v>
      </c>
      <c r="T328" s="68">
        <v>8.027</v>
      </c>
      <c r="U328" s="68">
        <v>8.325</v>
      </c>
      <c r="V328" s="69">
        <v>98.592</v>
      </c>
      <c r="W328" s="59">
        <v>320</v>
      </c>
      <c r="X328" s="69">
        <v>97</v>
      </c>
      <c r="Y328" s="59">
        <v>100</v>
      </c>
      <c r="Z328" s="59">
        <v>84</v>
      </c>
      <c r="AA328" s="59">
        <v>0</v>
      </c>
      <c r="AB328" s="59">
        <v>0</v>
      </c>
      <c r="AC328" s="59">
        <v>0</v>
      </c>
      <c r="AD328" s="59">
        <v>0</v>
      </c>
      <c r="AE328" s="59">
        <v>100</v>
      </c>
      <c r="AF328" s="73" t="s">
        <v>38</v>
      </c>
      <c r="AG328" s="73">
        <v>75500</v>
      </c>
      <c r="AH328" s="73" t="s">
        <v>38</v>
      </c>
      <c r="AI328" s="73" t="s">
        <v>38</v>
      </c>
      <c r="AJ328" s="73" t="s">
        <v>38</v>
      </c>
      <c r="AK328" s="73" t="s">
        <v>32</v>
      </c>
      <c r="AL328" s="77" t="str">
        <f>IF(ISBLANK(S328),"",IF(AJ328="Fail","Fail",IF(E328="PL4",IF(AND(T328&gt;STD_01122025!$D$3,U328&lt;STD_01122025!$D$4,OR(AF328="ND",AF328&lt;STD_01122025!$D$7),AH328="ND"),"Pass","Fail"),IF(E328="PL12",IF(AND(S328&lt;STD_01122025!$F$2,T328&gt;STD_01122025!$F$3,U328&lt;STD_01122025!$F$4,V328&gt;STD_01122025!$F$5,X328&gt;STD_01122025!$F$6,OR(AF328="ND",AF328&lt;STD_01122025!$F$7),AH328="ND"),"Pass","Fail"),IF(E328="SuperPL",IF(AND(T328&gt;STD_01122025!$H$3,U328&lt;STD_01122025!$H$4,V328&gt;STD_01122025!$H$5,X328&gt;STD_01122025!$H$6,OR(AF328="ND",AF328&lt;STD_01122025!$H$7),AH328="ND"),"Pass","Fail"),IF(E328="Flight",IF(AND(T328&gt;STD_01122025!$J$3,U328&lt;STD_01122025!$J$4,X328&gt;STD_01122025!$J$6,OR(AF328="ND",AF328&lt;STD_01122025!$J$7),AH328="ND"),"Pass","Fail"),""))))))</f>
        <v>Pass</v>
      </c>
      <c r="AM328" s="62">
        <f>IF(ISBLANK(B328),"",IFERROR(IF(VLOOKUP(B328,'Np PL4 Stock'!$A:$J,10,FALSE)="Np4",D328-VLOOKUP(B328,'Np PL4 Stock'!$A:$E,5,FALSE),D328-VLOOKUP(B328,'Np PL4 Stock'!$A:$E,5,FALSE)-1),""))</f>
        <v>15</v>
      </c>
      <c r="AN328" s="68">
        <v>8.514</v>
      </c>
      <c r="AO328" s="68">
        <v>8.822</v>
      </c>
      <c r="AP328" s="69">
        <v>100</v>
      </c>
      <c r="AQ328" s="64">
        <v>252</v>
      </c>
      <c r="AR328" s="64">
        <v>98</v>
      </c>
      <c r="AS328" s="59">
        <v>100</v>
      </c>
      <c r="AT328" s="73" t="s">
        <v>38</v>
      </c>
      <c r="AU328" s="73">
        <v>71500</v>
      </c>
      <c r="AV328" s="73" t="s">
        <v>38</v>
      </c>
      <c r="AW328" s="73" t="s">
        <v>38</v>
      </c>
      <c r="AX328" s="73" t="s">
        <v>32</v>
      </c>
      <c r="AY328" s="59">
        <v>0</v>
      </c>
      <c r="AZ328" s="59">
        <v>0</v>
      </c>
      <c r="BA328" s="59">
        <v>0</v>
      </c>
      <c r="BB328" s="59">
        <v>0</v>
      </c>
      <c r="BC328" s="59">
        <v>0</v>
      </c>
      <c r="BD328" s="59">
        <v>0</v>
      </c>
      <c r="BE328" s="84" t="s">
        <v>38</v>
      </c>
      <c r="BF328" s="84" t="s">
        <v>38</v>
      </c>
      <c r="BG328" s="84" t="s">
        <v>38</v>
      </c>
      <c r="BH328" s="84" t="s">
        <v>38</v>
      </c>
      <c r="BI328" s="85" t="s">
        <v>535</v>
      </c>
      <c r="BJ328" s="86" t="s">
        <v>274</v>
      </c>
      <c r="BK328" s="64" t="s">
        <v>536</v>
      </c>
      <c r="BL328" s="86" t="s">
        <v>196</v>
      </c>
      <c r="BM328" s="86" t="s">
        <v>178</v>
      </c>
      <c r="BN328" s="86"/>
      <c r="BO328" s="64">
        <v>5</v>
      </c>
      <c r="BP328" s="522" t="s">
        <v>695</v>
      </c>
      <c r="BQ328" s="92">
        <v>0.209375</v>
      </c>
      <c r="BR328" s="93">
        <v>0.062813</v>
      </c>
      <c r="BS328" s="94">
        <f t="shared" si="59"/>
        <v>0.272188</v>
      </c>
      <c r="BT328" s="95">
        <v>0.107761724</v>
      </c>
      <c r="BU328" s="101">
        <f t="shared" si="60"/>
        <v>0.379949724</v>
      </c>
      <c r="BV328" s="102">
        <f t="shared" si="57"/>
        <v>3.96825396825397</v>
      </c>
      <c r="BW328" s="103">
        <v>272.188</v>
      </c>
      <c r="BX328" s="104">
        <f t="shared" si="58"/>
        <v>0.001507737</v>
      </c>
      <c r="BY328" s="138">
        <v>1000</v>
      </c>
      <c r="BZ328" s="103" t="s">
        <v>32</v>
      </c>
      <c r="CA328" s="106" t="s">
        <v>189</v>
      </c>
      <c r="CB328" s="107" t="s">
        <v>148</v>
      </c>
      <c r="CC328" s="112" t="s">
        <v>149</v>
      </c>
      <c r="CD328" s="106"/>
      <c r="CE328" s="103" t="s">
        <v>192</v>
      </c>
      <c r="CF328" s="113"/>
      <c r="CG328" s="115">
        <v>2000028315</v>
      </c>
    </row>
    <row r="329" spans="1:85">
      <c r="A329" s="53" t="str">
        <f t="shared" si="61"/>
        <v>C1-03-05-45804</v>
      </c>
      <c r="B329" s="47" t="str">
        <f t="shared" si="52"/>
        <v>C1-03-05</v>
      </c>
      <c r="C329" s="48" t="s">
        <v>43</v>
      </c>
      <c r="D329" s="49">
        <v>45804</v>
      </c>
      <c r="E329" s="50" t="s">
        <v>14</v>
      </c>
      <c r="F329" s="51" t="s">
        <v>15</v>
      </c>
      <c r="G329" s="59">
        <v>5</v>
      </c>
      <c r="H329" s="51" t="s">
        <v>187</v>
      </c>
      <c r="I329" s="59">
        <v>3</v>
      </c>
      <c r="J329" s="60">
        <f>IF(ISBLANK(H329),"",IFERROR(VLOOKUP(B329,'Np PL4 Stock'!$A:$D,4,FALSE),""))</f>
        <v>45789</v>
      </c>
      <c r="K329" s="61">
        <f>IF(ISBLANK(H329),"",SUMIF('Np PL4 Stock'!$A:$A,B329,'Np PL4 Stock'!$N:$N))</f>
        <v>1.5</v>
      </c>
      <c r="L329" s="62">
        <f>IF(ISBLANK(H329),"",VLOOKUP(LEFT(B329,5),Unit!A:B,2,FALSE))</f>
        <v>20</v>
      </c>
      <c r="M329" s="63" t="str">
        <f>IF(ISBLANK(H329),"",IFERROR(VLOOKUP(B329,'Np PL4 Stock'!$A:$T,20,FALSE),""))</f>
        <v>V1-MA1</v>
      </c>
      <c r="N329" s="63" t="str">
        <f>IF(ISBLANK(H329),"",IFERROR(VLOOKUP(B329,'Np PL4 Stock'!$A:$U,21,FALSE),""))</f>
        <v>SIS</v>
      </c>
      <c r="O329" s="62">
        <f t="shared" si="53"/>
        <v>75</v>
      </c>
      <c r="P329" s="62">
        <f t="shared" si="54"/>
        <v>6e-5</v>
      </c>
      <c r="Q329" s="67">
        <f t="shared" si="55"/>
        <v>8e-7</v>
      </c>
      <c r="R329" s="67">
        <f t="shared" si="56"/>
        <v>1.19518666666667e-6</v>
      </c>
      <c r="S329" s="64">
        <v>14</v>
      </c>
      <c r="T329" s="68">
        <v>7.54</v>
      </c>
      <c r="U329" s="68">
        <v>7.864</v>
      </c>
      <c r="V329" s="69">
        <v>92</v>
      </c>
      <c r="W329" s="59">
        <v>424</v>
      </c>
      <c r="X329" s="59">
        <v>92</v>
      </c>
      <c r="Y329" s="59">
        <v>100</v>
      </c>
      <c r="Z329" s="59">
        <v>84</v>
      </c>
      <c r="AA329" s="59">
        <v>0</v>
      </c>
      <c r="AB329" s="59">
        <v>0</v>
      </c>
      <c r="AC329" s="59">
        <v>0</v>
      </c>
      <c r="AD329" s="59">
        <v>0</v>
      </c>
      <c r="AE329" s="59">
        <v>100</v>
      </c>
      <c r="AF329" s="73" t="s">
        <v>38</v>
      </c>
      <c r="AG329" s="73">
        <v>60500</v>
      </c>
      <c r="AH329" s="73" t="s">
        <v>38</v>
      </c>
      <c r="AI329" s="73" t="s">
        <v>38</v>
      </c>
      <c r="AJ329" s="73" t="s">
        <v>38</v>
      </c>
      <c r="AK329" s="73" t="s">
        <v>32</v>
      </c>
      <c r="AL329" s="77" t="str">
        <f>IF(ISBLANK(S329),"",IF(AJ329="Fail","Fail",IF(E329="PL4",IF(AND(T329&gt;STD_01122025!$D$3,U329&lt;STD_01122025!$D$4,OR(AF329="ND",AF329&lt;STD_01122025!$D$7),AH329="ND"),"Pass","Fail"),IF(E329="PL12",IF(AND(S329&lt;STD_01122025!$F$2,T329&gt;STD_01122025!$F$3,U329&lt;STD_01122025!$F$4,V329&gt;STD_01122025!$F$5,X329&gt;STD_01122025!$F$6,OR(AF329="ND",AF329&lt;STD_01122025!$F$7),AH329="ND"),"Pass","Fail"),IF(E329="SuperPL",IF(AND(T329&gt;STD_01122025!$H$3,U329&lt;STD_01122025!$H$4,V329&gt;STD_01122025!$H$5,X329&gt;STD_01122025!$H$6,OR(AF329="ND",AF329&lt;STD_01122025!$H$7),AH329="ND"),"Pass","Fail"),IF(E329="Flight",IF(AND(T329&gt;STD_01122025!$J$3,U329&lt;STD_01122025!$J$4,X329&gt;STD_01122025!$J$6,OR(AF329="ND",AF329&lt;STD_01122025!$J$7),AH329="ND"),"Pass","Fail"),""))))))</f>
        <v>Pass</v>
      </c>
      <c r="AM329" s="62">
        <f>IF(ISBLANK(B329),"",IFERROR(IF(VLOOKUP(B329,'Np PL4 Stock'!$A:$J,10,FALSE)="Np4",D329-VLOOKUP(B329,'Np PL4 Stock'!$A:$E,5,FALSE),D329-VLOOKUP(B329,'Np PL4 Stock'!$A:$E,5,FALSE)-1),""))</f>
        <v>15</v>
      </c>
      <c r="AN329" s="68">
        <v>8.078</v>
      </c>
      <c r="AO329" s="68">
        <v>8.724</v>
      </c>
      <c r="AP329" s="69">
        <v>98.936</v>
      </c>
      <c r="AQ329" s="64">
        <v>315</v>
      </c>
      <c r="AR329" s="64">
        <v>98</v>
      </c>
      <c r="AS329" s="59">
        <v>100</v>
      </c>
      <c r="AT329" s="73" t="s">
        <v>38</v>
      </c>
      <c r="AU329" s="73">
        <v>88000</v>
      </c>
      <c r="AV329" s="73" t="s">
        <v>38</v>
      </c>
      <c r="AW329" s="73" t="s">
        <v>38</v>
      </c>
      <c r="AX329" s="73" t="s">
        <v>32</v>
      </c>
      <c r="AY329" s="59">
        <v>0</v>
      </c>
      <c r="AZ329" s="59">
        <v>0</v>
      </c>
      <c r="BA329" s="59">
        <v>0</v>
      </c>
      <c r="BB329" s="59">
        <v>0</v>
      </c>
      <c r="BC329" s="59">
        <v>0</v>
      </c>
      <c r="BD329" s="59">
        <v>0</v>
      </c>
      <c r="BE329" s="84" t="s">
        <v>38</v>
      </c>
      <c r="BF329" s="84" t="s">
        <v>38</v>
      </c>
      <c r="BG329" s="84" t="s">
        <v>38</v>
      </c>
      <c r="BH329" s="84" t="s">
        <v>38</v>
      </c>
      <c r="BI329" s="85" t="s">
        <v>633</v>
      </c>
      <c r="BJ329" s="86" t="s">
        <v>283</v>
      </c>
      <c r="BK329" s="64" t="s">
        <v>634</v>
      </c>
      <c r="BL329" s="86" t="s">
        <v>177</v>
      </c>
      <c r="BM329" s="86" t="s">
        <v>178</v>
      </c>
      <c r="BN329" s="86"/>
      <c r="BO329" s="59">
        <v>5</v>
      </c>
      <c r="BP329" s="522" t="s">
        <v>696</v>
      </c>
      <c r="BQ329" s="92">
        <v>1</v>
      </c>
      <c r="BR329" s="93">
        <v>0.2</v>
      </c>
      <c r="BS329" s="94">
        <f t="shared" si="59"/>
        <v>1.2</v>
      </c>
      <c r="BT329" s="95">
        <v>0.59278</v>
      </c>
      <c r="BU329" s="101">
        <f t="shared" si="60"/>
        <v>1.79278</v>
      </c>
      <c r="BV329" s="102">
        <f t="shared" si="57"/>
        <v>3.17460317460317</v>
      </c>
      <c r="BW329" s="103">
        <v>1200</v>
      </c>
      <c r="BX329" s="104">
        <f t="shared" si="58"/>
        <v>0.00569136507936508</v>
      </c>
      <c r="BY329" s="105">
        <v>1000</v>
      </c>
      <c r="BZ329" s="103" t="s">
        <v>32</v>
      </c>
      <c r="CA329" s="106" t="s">
        <v>189</v>
      </c>
      <c r="CB329" s="107" t="s">
        <v>148</v>
      </c>
      <c r="CC329" s="112" t="s">
        <v>149</v>
      </c>
      <c r="CD329" s="106"/>
      <c r="CE329" s="103" t="s">
        <v>192</v>
      </c>
      <c r="CF329" s="113"/>
      <c r="CG329" s="115">
        <v>2000020395</v>
      </c>
    </row>
    <row r="330" spans="1:85">
      <c r="A330" s="53" t="str">
        <f t="shared" si="61"/>
        <v>C1-04-05-45804</v>
      </c>
      <c r="B330" s="47" t="str">
        <f t="shared" si="52"/>
        <v>C1-04-05</v>
      </c>
      <c r="C330" s="48" t="s">
        <v>43</v>
      </c>
      <c r="D330" s="49">
        <v>45804</v>
      </c>
      <c r="E330" s="50" t="s">
        <v>14</v>
      </c>
      <c r="F330" s="51" t="s">
        <v>15</v>
      </c>
      <c r="G330" s="59">
        <v>5</v>
      </c>
      <c r="H330" s="51" t="s">
        <v>187</v>
      </c>
      <c r="I330" s="59">
        <v>4</v>
      </c>
      <c r="J330" s="60">
        <f>IF(ISBLANK(H330),"",IFERROR(VLOOKUP(B330,'Np PL4 Stock'!$A:$D,4,FALSE),""))</f>
        <v>45789</v>
      </c>
      <c r="K330" s="61">
        <f>IF(ISBLANK(H330),"",SUMIF('Np PL4 Stock'!$A:$A,B330,'Np PL4 Stock'!$N:$N))</f>
        <v>1.5</v>
      </c>
      <c r="L330" s="62">
        <f>IF(ISBLANK(H330),"",VLOOKUP(LEFT(B330,5),Unit!A:B,2,FALSE))</f>
        <v>20</v>
      </c>
      <c r="M330" s="63" t="str">
        <f>IF(ISBLANK(H330),"",IFERROR(VLOOKUP(B330,'Np PL4 Stock'!$A:$T,20,FALSE),""))</f>
        <v>V1-MA1</v>
      </c>
      <c r="N330" s="63" t="str">
        <f>IF(ISBLANK(H330),"",IFERROR(VLOOKUP(B330,'Np PL4 Stock'!$A:$U,21,FALSE),""))</f>
        <v>SIS</v>
      </c>
      <c r="O330" s="62">
        <f t="shared" si="53"/>
        <v>75</v>
      </c>
      <c r="P330" s="62">
        <f t="shared" si="54"/>
        <v>6e-5</v>
      </c>
      <c r="Q330" s="67">
        <f t="shared" si="55"/>
        <v>8e-7</v>
      </c>
      <c r="R330" s="67">
        <f t="shared" si="56"/>
        <v>1.19518666666667e-6</v>
      </c>
      <c r="S330" s="64">
        <v>14</v>
      </c>
      <c r="T330" s="68">
        <v>7.593</v>
      </c>
      <c r="U330" s="68">
        <v>8.067</v>
      </c>
      <c r="V330" s="69">
        <v>84.27</v>
      </c>
      <c r="W330" s="59">
        <v>415</v>
      </c>
      <c r="X330" s="59">
        <v>93</v>
      </c>
      <c r="Y330" s="59">
        <v>100</v>
      </c>
      <c r="Z330" s="59">
        <v>80</v>
      </c>
      <c r="AA330" s="59">
        <v>0</v>
      </c>
      <c r="AB330" s="59">
        <v>0</v>
      </c>
      <c r="AC330" s="59">
        <v>0</v>
      </c>
      <c r="AD330" s="59">
        <v>0</v>
      </c>
      <c r="AE330" s="59">
        <v>100</v>
      </c>
      <c r="AF330" s="73" t="s">
        <v>38</v>
      </c>
      <c r="AG330" s="73">
        <v>73000</v>
      </c>
      <c r="AH330" s="73" t="s">
        <v>38</v>
      </c>
      <c r="AI330" s="73" t="s">
        <v>38</v>
      </c>
      <c r="AJ330" s="73" t="s">
        <v>38</v>
      </c>
      <c r="AK330" s="73" t="s">
        <v>32</v>
      </c>
      <c r="AL330" s="77" t="str">
        <f>IF(ISBLANK(S330),"",IF(AJ330="Fail","Fail",IF(E330="PL4",IF(AND(T330&gt;STD_01122025!$D$3,U330&lt;STD_01122025!$D$4,OR(AF330="ND",AF330&lt;STD_01122025!$D$7),AH330="ND"),"Pass","Fail"),IF(E330="PL12",IF(AND(S330&lt;STD_01122025!$F$2,T330&gt;STD_01122025!$F$3,U330&lt;STD_01122025!$F$4,V330&gt;STD_01122025!$F$5,X330&gt;STD_01122025!$F$6,OR(AF330="ND",AF330&lt;STD_01122025!$F$7),AH330="ND"),"Pass","Fail"),IF(E330="SuperPL",IF(AND(T330&gt;STD_01122025!$H$3,U330&lt;STD_01122025!$H$4,V330&gt;STD_01122025!$H$5,X330&gt;STD_01122025!$H$6,OR(AF330="ND",AF330&lt;STD_01122025!$H$7),AH330="ND"),"Pass","Fail"),IF(E330="Flight",IF(AND(T330&gt;STD_01122025!$J$3,U330&lt;STD_01122025!$J$4,X330&gt;STD_01122025!$J$6,OR(AF330="ND",AF330&lt;STD_01122025!$J$7),AH330="ND"),"Pass","Fail"),""))))))</f>
        <v>Pass</v>
      </c>
      <c r="AM330" s="62">
        <f>IF(ISBLANK(B330),"",IFERROR(IF(VLOOKUP(B330,'Np PL4 Stock'!$A:$J,10,FALSE)="Np4",D330-VLOOKUP(B330,'Np PL4 Stock'!$A:$E,5,FALSE),D330-VLOOKUP(B330,'Np PL4 Stock'!$A:$E,5,FALSE)-1),""))</f>
        <v>15</v>
      </c>
      <c r="AN330" s="68">
        <v>8.152</v>
      </c>
      <c r="AO330" s="68">
        <v>8.75</v>
      </c>
      <c r="AP330" s="69">
        <v>99</v>
      </c>
      <c r="AQ330" s="64">
        <v>305</v>
      </c>
      <c r="AR330" s="64">
        <v>97</v>
      </c>
      <c r="AS330" s="59">
        <v>100</v>
      </c>
      <c r="AT330" s="73">
        <v>28500</v>
      </c>
      <c r="AU330" s="73">
        <v>42000</v>
      </c>
      <c r="AV330" s="73" t="s">
        <v>38</v>
      </c>
      <c r="AW330" s="73" t="s">
        <v>38</v>
      </c>
      <c r="AX330" s="73" t="s">
        <v>32</v>
      </c>
      <c r="AY330" s="59">
        <v>0</v>
      </c>
      <c r="AZ330" s="59">
        <v>0</v>
      </c>
      <c r="BA330" s="59">
        <v>0</v>
      </c>
      <c r="BB330" s="59">
        <v>0</v>
      </c>
      <c r="BC330" s="59">
        <v>0</v>
      </c>
      <c r="BD330" s="59">
        <v>0</v>
      </c>
      <c r="BE330" s="84" t="s">
        <v>38</v>
      </c>
      <c r="BF330" s="84" t="s">
        <v>38</v>
      </c>
      <c r="BG330" s="84" t="s">
        <v>38</v>
      </c>
      <c r="BH330" s="84" t="s">
        <v>38</v>
      </c>
      <c r="BI330" s="85" t="s">
        <v>633</v>
      </c>
      <c r="BJ330" s="86" t="s">
        <v>283</v>
      </c>
      <c r="BK330" s="64" t="s">
        <v>634</v>
      </c>
      <c r="BL330" s="86" t="s">
        <v>177</v>
      </c>
      <c r="BM330" s="86" t="s">
        <v>178</v>
      </c>
      <c r="BN330" s="86"/>
      <c r="BO330" s="59">
        <v>5</v>
      </c>
      <c r="BP330" s="522" t="s">
        <v>696</v>
      </c>
      <c r="BQ330" s="92">
        <v>1</v>
      </c>
      <c r="BR330" s="93">
        <v>0.2</v>
      </c>
      <c r="BS330" s="94">
        <f t="shared" si="59"/>
        <v>1.2</v>
      </c>
      <c r="BT330" s="95">
        <v>0.59278</v>
      </c>
      <c r="BU330" s="101">
        <f t="shared" si="60"/>
        <v>1.79278</v>
      </c>
      <c r="BV330" s="102">
        <f t="shared" si="57"/>
        <v>3.27868852459016</v>
      </c>
      <c r="BW330" s="103">
        <v>1200</v>
      </c>
      <c r="BX330" s="104">
        <f t="shared" si="58"/>
        <v>0.00587796721311475</v>
      </c>
      <c r="BY330" s="105">
        <v>1000</v>
      </c>
      <c r="BZ330" s="103" t="s">
        <v>32</v>
      </c>
      <c r="CA330" s="106" t="s">
        <v>189</v>
      </c>
      <c r="CB330" s="107" t="s">
        <v>148</v>
      </c>
      <c r="CC330" s="112" t="s">
        <v>149</v>
      </c>
      <c r="CD330" s="106"/>
      <c r="CE330" s="103" t="s">
        <v>192</v>
      </c>
      <c r="CF330" s="113"/>
      <c r="CG330" s="115">
        <v>2000020395</v>
      </c>
    </row>
    <row r="331" spans="1:85">
      <c r="A331" s="53" t="str">
        <f t="shared" si="61"/>
        <v>C1-06-05-45804</v>
      </c>
      <c r="B331" s="47" t="str">
        <f t="shared" si="52"/>
        <v>C1-06-05</v>
      </c>
      <c r="C331" s="48" t="s">
        <v>43</v>
      </c>
      <c r="D331" s="49">
        <v>45804</v>
      </c>
      <c r="E331" s="50" t="s">
        <v>14</v>
      </c>
      <c r="F331" s="51" t="s">
        <v>15</v>
      </c>
      <c r="G331" s="59">
        <v>5</v>
      </c>
      <c r="H331" s="51" t="s">
        <v>187</v>
      </c>
      <c r="I331" s="59">
        <v>6</v>
      </c>
      <c r="J331" s="60">
        <f>IF(ISBLANK(H331),"",IFERROR(VLOOKUP(B331,'Np PL4 Stock'!$A:$D,4,FALSE),""))</f>
        <v>45790</v>
      </c>
      <c r="K331" s="61">
        <f>IF(ISBLANK(H331),"",SUMIF('Np PL4 Stock'!$A:$A,B331,'Np PL4 Stock'!$N:$N))</f>
        <v>1.5</v>
      </c>
      <c r="L331" s="62">
        <f>IF(ISBLANK(H331),"",VLOOKUP(LEFT(B331,5),Unit!A:B,2,FALSE))</f>
        <v>20</v>
      </c>
      <c r="M331" s="63" t="str">
        <f>IF(ISBLANK(H331),"",IFERROR(VLOOKUP(B331,'Np PL4 Stock'!$A:$T,20,FALSE),""))</f>
        <v>V1-MA1</v>
      </c>
      <c r="N331" s="63" t="str">
        <f>IF(ISBLANK(H331),"",IFERROR(VLOOKUP(B331,'Np PL4 Stock'!$A:$U,21,FALSE),""))</f>
        <v>SIS</v>
      </c>
      <c r="O331" s="62">
        <f t="shared" si="53"/>
        <v>75</v>
      </c>
      <c r="P331" s="62">
        <f t="shared" si="54"/>
        <v>5.28e-5</v>
      </c>
      <c r="Q331" s="67">
        <f t="shared" si="55"/>
        <v>1.104e-6</v>
      </c>
      <c r="R331" s="67">
        <f t="shared" si="56"/>
        <v>1.56953333333333e-6</v>
      </c>
      <c r="S331" s="64">
        <v>13</v>
      </c>
      <c r="T331" s="68">
        <v>7.564</v>
      </c>
      <c r="U331" s="68">
        <v>7.927</v>
      </c>
      <c r="V331" s="69">
        <v>90.541</v>
      </c>
      <c r="W331" s="59">
        <v>417</v>
      </c>
      <c r="X331" s="64">
        <v>94</v>
      </c>
      <c r="Y331" s="59">
        <v>100</v>
      </c>
      <c r="Z331" s="59">
        <v>80</v>
      </c>
      <c r="AA331" s="59">
        <v>0</v>
      </c>
      <c r="AB331" s="59">
        <v>0</v>
      </c>
      <c r="AC331" s="59">
        <v>0</v>
      </c>
      <c r="AD331" s="59">
        <v>0</v>
      </c>
      <c r="AE331" s="59">
        <v>100</v>
      </c>
      <c r="AF331" s="73" t="s">
        <v>38</v>
      </c>
      <c r="AG331" s="73">
        <v>78000</v>
      </c>
      <c r="AH331" s="73" t="s">
        <v>38</v>
      </c>
      <c r="AI331" s="73" t="s">
        <v>38</v>
      </c>
      <c r="AJ331" s="73" t="s">
        <v>38</v>
      </c>
      <c r="AK331" s="73" t="s">
        <v>32</v>
      </c>
      <c r="AL331" s="77" t="str">
        <f>IF(ISBLANK(S331),"",IF(AJ331="Fail","Fail",IF(E331="PL4",IF(AND(T331&gt;STD_01122025!$D$3,U331&lt;STD_01122025!$D$4,OR(AF331="ND",AF331&lt;STD_01122025!$D$7),AH331="ND"),"Pass","Fail"),IF(E331="PL12",IF(AND(S331&lt;STD_01122025!$F$2,T331&gt;STD_01122025!$F$3,U331&lt;STD_01122025!$F$4,V331&gt;STD_01122025!$F$5,X331&gt;STD_01122025!$F$6,OR(AF331="ND",AF331&lt;STD_01122025!$F$7),AH331="ND"),"Pass","Fail"),IF(E331="SuperPL",IF(AND(T331&gt;STD_01122025!$H$3,U331&lt;STD_01122025!$H$4,V331&gt;STD_01122025!$H$5,X331&gt;STD_01122025!$H$6,OR(AF331="ND",AF331&lt;STD_01122025!$H$7),AH331="ND"),"Pass","Fail"),IF(E331="Flight",IF(AND(T331&gt;STD_01122025!$J$3,U331&lt;STD_01122025!$J$4,X331&gt;STD_01122025!$J$6,OR(AF331="ND",AF331&lt;STD_01122025!$J$7),AH331="ND"),"Pass","Fail"),""))))))</f>
        <v>Pass</v>
      </c>
      <c r="AM331" s="62">
        <f>IF(ISBLANK(B331),"",IFERROR(IF(VLOOKUP(B331,'Np PL4 Stock'!$A:$J,10,FALSE)="Np4",D331-VLOOKUP(B331,'Np PL4 Stock'!$A:$E,5,FALSE),D331-VLOOKUP(B331,'Np PL4 Stock'!$A:$E,5,FALSE)-1),""))</f>
        <v>14</v>
      </c>
      <c r="AN331" s="68">
        <v>8.045</v>
      </c>
      <c r="AO331" s="68">
        <v>8.425</v>
      </c>
      <c r="AP331" s="69">
        <v>94.444</v>
      </c>
      <c r="AQ331" s="64">
        <v>312</v>
      </c>
      <c r="AR331" s="64">
        <v>96</v>
      </c>
      <c r="AS331" s="59">
        <v>100</v>
      </c>
      <c r="AT331" s="73" t="s">
        <v>38</v>
      </c>
      <c r="AU331" s="73">
        <v>69500</v>
      </c>
      <c r="AV331" s="73" t="s">
        <v>38</v>
      </c>
      <c r="AW331" s="73" t="s">
        <v>38</v>
      </c>
      <c r="AX331" s="73" t="s">
        <v>32</v>
      </c>
      <c r="AY331" s="59">
        <v>0</v>
      </c>
      <c r="AZ331" s="59">
        <v>0</v>
      </c>
      <c r="BA331" s="59">
        <v>0</v>
      </c>
      <c r="BB331" s="59">
        <v>0</v>
      </c>
      <c r="BC331" s="59">
        <v>0</v>
      </c>
      <c r="BD331" s="59">
        <v>0</v>
      </c>
      <c r="BE331" s="84" t="s">
        <v>38</v>
      </c>
      <c r="BF331" s="84" t="s">
        <v>38</v>
      </c>
      <c r="BG331" s="84" t="s">
        <v>38</v>
      </c>
      <c r="BH331" s="84" t="s">
        <v>38</v>
      </c>
      <c r="BI331" s="85" t="s">
        <v>529</v>
      </c>
      <c r="BJ331" s="86" t="s">
        <v>261</v>
      </c>
      <c r="BK331" s="64" t="s">
        <v>495</v>
      </c>
      <c r="BL331" s="86" t="s">
        <v>155</v>
      </c>
      <c r="BM331" s="86" t="s">
        <v>178</v>
      </c>
      <c r="BN331" s="86"/>
      <c r="BO331" s="59">
        <v>11</v>
      </c>
      <c r="BP331" s="522" t="s">
        <v>697</v>
      </c>
      <c r="BQ331" s="92">
        <v>0.88</v>
      </c>
      <c r="BR331" s="93">
        <v>0.176</v>
      </c>
      <c r="BS331" s="94">
        <f t="shared" si="59"/>
        <v>1.056</v>
      </c>
      <c r="BT331" s="95">
        <v>0.40833</v>
      </c>
      <c r="BU331" s="101">
        <f t="shared" si="60"/>
        <v>1.46433</v>
      </c>
      <c r="BV331" s="102">
        <f t="shared" si="57"/>
        <v>3.2051282051282</v>
      </c>
      <c r="BW331" s="103">
        <v>1056</v>
      </c>
      <c r="BX331" s="104">
        <f t="shared" si="58"/>
        <v>0.00469336538461539</v>
      </c>
      <c r="BY331" s="105">
        <v>1000</v>
      </c>
      <c r="BZ331" s="103" t="s">
        <v>32</v>
      </c>
      <c r="CA331" s="106" t="s">
        <v>189</v>
      </c>
      <c r="CB331" s="107" t="s">
        <v>148</v>
      </c>
      <c r="CC331" s="112" t="s">
        <v>149</v>
      </c>
      <c r="CD331" s="106"/>
      <c r="CE331" s="103" t="s">
        <v>192</v>
      </c>
      <c r="CF331" s="113"/>
      <c r="CG331" s="115">
        <v>2000026430</v>
      </c>
    </row>
    <row r="332" spans="1:85">
      <c r="A332" s="53" t="str">
        <f t="shared" si="61"/>
        <v>C1-05-05-45805</v>
      </c>
      <c r="B332" s="47" t="str">
        <f t="shared" si="52"/>
        <v>C1-05-05</v>
      </c>
      <c r="C332" s="48" t="s">
        <v>43</v>
      </c>
      <c r="D332" s="49">
        <v>45805</v>
      </c>
      <c r="E332" s="50" t="s">
        <v>14</v>
      </c>
      <c r="F332" s="51" t="s">
        <v>15</v>
      </c>
      <c r="G332" s="59">
        <v>5</v>
      </c>
      <c r="H332" s="51" t="s">
        <v>187</v>
      </c>
      <c r="I332" s="59">
        <v>5</v>
      </c>
      <c r="J332" s="60">
        <f>IF(ISBLANK(H332),"",IFERROR(VLOOKUP(B332,'Np PL4 Stock'!$A:$D,4,FALSE),""))</f>
        <v>45790</v>
      </c>
      <c r="K332" s="61">
        <f>IF(ISBLANK(H332),"",SUMIF('Np PL4 Stock'!$A:$A,B332,'Np PL4 Stock'!$N:$N))</f>
        <v>1.5</v>
      </c>
      <c r="L332" s="62">
        <f>IF(ISBLANK(H332),"",VLOOKUP(LEFT(B332,5),Unit!A:B,2,FALSE))</f>
        <v>20</v>
      </c>
      <c r="M332" s="63" t="str">
        <f>IF(ISBLANK(H332),"",IFERROR(VLOOKUP(B332,'Np PL4 Stock'!$A:$T,20,FALSE),""))</f>
        <v>V1-MA1</v>
      </c>
      <c r="N332" s="63" t="str">
        <f>IF(ISBLANK(H332),"",IFERROR(VLOOKUP(B332,'Np PL4 Stock'!$A:$U,21,FALSE),""))</f>
        <v>SIS</v>
      </c>
      <c r="O332" s="62">
        <f t="shared" si="53"/>
        <v>75</v>
      </c>
      <c r="P332" s="62">
        <f t="shared" si="54"/>
        <v>3.18e-5</v>
      </c>
      <c r="Q332" s="67">
        <f t="shared" si="55"/>
        <v>1.096e-6</v>
      </c>
      <c r="R332" s="67">
        <f t="shared" si="56"/>
        <v>1.62376711111111e-6</v>
      </c>
      <c r="S332" s="64">
        <v>14</v>
      </c>
      <c r="T332" s="68">
        <v>7.514</v>
      </c>
      <c r="U332" s="68">
        <v>8.966</v>
      </c>
      <c r="V332" s="69">
        <v>74.419</v>
      </c>
      <c r="W332" s="59">
        <v>426</v>
      </c>
      <c r="X332" s="64">
        <v>95</v>
      </c>
      <c r="Y332" s="59">
        <v>100</v>
      </c>
      <c r="Z332" s="59">
        <v>80</v>
      </c>
      <c r="AA332" s="59">
        <v>0</v>
      </c>
      <c r="AB332" s="59">
        <v>0</v>
      </c>
      <c r="AC332" s="59">
        <v>0</v>
      </c>
      <c r="AD332" s="59">
        <v>0</v>
      </c>
      <c r="AE332" s="59">
        <v>100</v>
      </c>
      <c r="AF332" s="73" t="s">
        <v>38</v>
      </c>
      <c r="AG332" s="73">
        <v>69500</v>
      </c>
      <c r="AH332" s="73" t="s">
        <v>38</v>
      </c>
      <c r="AI332" s="73" t="s">
        <v>38</v>
      </c>
      <c r="AJ332" s="73" t="s">
        <v>38</v>
      </c>
      <c r="AK332" s="73" t="s">
        <v>32</v>
      </c>
      <c r="AL332" s="77" t="str">
        <f>IF(ISBLANK(S332),"",IF(AJ332="Fail","Fail",IF(E332="PL4",IF(AND(T332&gt;STD_01122025!$D$3,U332&lt;STD_01122025!$D$4,OR(AF332="ND",AF332&lt;STD_01122025!$D$7),AH332="ND"),"Pass","Fail"),IF(E332="PL12",IF(AND(S332&lt;STD_01122025!$F$2,T332&gt;STD_01122025!$F$3,U332&lt;STD_01122025!$F$4,V332&gt;STD_01122025!$F$5,X332&gt;STD_01122025!$F$6,OR(AF332="ND",AF332&lt;STD_01122025!$F$7),AH332="ND"),"Pass","Fail"),IF(E332="SuperPL",IF(AND(T332&gt;STD_01122025!$H$3,U332&lt;STD_01122025!$H$4,V332&gt;STD_01122025!$H$5,X332&gt;STD_01122025!$H$6,OR(AF332="ND",AF332&lt;STD_01122025!$H$7),AH332="ND"),"Pass","Fail"),IF(E332="Flight",IF(AND(T332&gt;STD_01122025!$J$3,U332&lt;STD_01122025!$J$4,X332&gt;STD_01122025!$J$6,OR(AF332="ND",AF332&lt;STD_01122025!$J$7),AH332="ND"),"Pass","Fail"),""))))))</f>
        <v>Pass</v>
      </c>
      <c r="AM332" s="62">
        <f>IF(ISBLANK(B332),"",IFERROR(IF(VLOOKUP(B332,'Np PL4 Stock'!$A:$J,10,FALSE)="Np4",D332-VLOOKUP(B332,'Np PL4 Stock'!$A:$E,5,FALSE),D332-VLOOKUP(B332,'Np PL4 Stock'!$A:$E,5,FALSE)-1),""))</f>
        <v>15</v>
      </c>
      <c r="AN332" s="68">
        <v>7.827</v>
      </c>
      <c r="AO332" s="68">
        <v>8.582</v>
      </c>
      <c r="AP332" s="69">
        <v>88.462</v>
      </c>
      <c r="AQ332" s="64">
        <v>362</v>
      </c>
      <c r="AR332" s="64">
        <v>98</v>
      </c>
      <c r="AS332" s="59">
        <v>100</v>
      </c>
      <c r="AT332" s="73" t="s">
        <v>38</v>
      </c>
      <c r="AU332" s="73">
        <v>52500</v>
      </c>
      <c r="AV332" s="73" t="s">
        <v>38</v>
      </c>
      <c r="AW332" s="73" t="s">
        <v>38</v>
      </c>
      <c r="AX332" s="73" t="s">
        <v>32</v>
      </c>
      <c r="AY332" s="59">
        <v>0</v>
      </c>
      <c r="AZ332" s="59">
        <v>0</v>
      </c>
      <c r="BA332" s="59">
        <v>0</v>
      </c>
      <c r="BB332" s="59">
        <v>0</v>
      </c>
      <c r="BC332" s="59">
        <v>0</v>
      </c>
      <c r="BD332" s="59">
        <v>0</v>
      </c>
      <c r="BE332" s="84" t="s">
        <v>38</v>
      </c>
      <c r="BF332" s="84" t="s">
        <v>38</v>
      </c>
      <c r="BG332" s="84" t="s">
        <v>38</v>
      </c>
      <c r="BH332" s="84" t="s">
        <v>38</v>
      </c>
      <c r="BI332" s="87" t="s">
        <v>499</v>
      </c>
      <c r="BJ332" s="86" t="s">
        <v>258</v>
      </c>
      <c r="BK332" s="64" t="s">
        <v>488</v>
      </c>
      <c r="BL332" s="86" t="s">
        <v>155</v>
      </c>
      <c r="BM332" s="86" t="s">
        <v>178</v>
      </c>
      <c r="BN332" s="86"/>
      <c r="BO332" s="59">
        <v>10</v>
      </c>
      <c r="BP332" s="522" t="s">
        <v>698</v>
      </c>
      <c r="BQ332" s="92">
        <v>0.53</v>
      </c>
      <c r="BR332" s="93">
        <v>0.106</v>
      </c>
      <c r="BS332" s="94">
        <f t="shared" si="59"/>
        <v>0.636</v>
      </c>
      <c r="BT332" s="95">
        <v>0.277808</v>
      </c>
      <c r="BU332" s="101">
        <f t="shared" si="60"/>
        <v>0.913808</v>
      </c>
      <c r="BV332" s="102">
        <f t="shared" si="57"/>
        <v>2.76243093922652</v>
      </c>
      <c r="BW332" s="103">
        <v>636</v>
      </c>
      <c r="BX332" s="104">
        <f t="shared" si="58"/>
        <v>0.00252433149171271</v>
      </c>
      <c r="BY332" s="105">
        <v>1000</v>
      </c>
      <c r="BZ332" s="103" t="s">
        <v>32</v>
      </c>
      <c r="CA332" s="106" t="s">
        <v>189</v>
      </c>
      <c r="CB332" s="107" t="s">
        <v>148</v>
      </c>
      <c r="CC332" s="112" t="s">
        <v>149</v>
      </c>
      <c r="CD332" s="106"/>
      <c r="CE332" s="103" t="s">
        <v>192</v>
      </c>
      <c r="CF332" s="113"/>
      <c r="CG332" s="114">
        <v>2000027595</v>
      </c>
    </row>
    <row r="333" spans="1:85">
      <c r="A333" s="53" t="str">
        <f t="shared" si="61"/>
        <v>C1-06-05-45805</v>
      </c>
      <c r="B333" s="47" t="str">
        <f t="shared" si="52"/>
        <v>C1-06-05</v>
      </c>
      <c r="C333" s="48" t="s">
        <v>43</v>
      </c>
      <c r="D333" s="49">
        <v>45805</v>
      </c>
      <c r="E333" s="50" t="s">
        <v>14</v>
      </c>
      <c r="F333" s="51" t="s">
        <v>15</v>
      </c>
      <c r="G333" s="59">
        <v>5</v>
      </c>
      <c r="H333" s="51" t="s">
        <v>187</v>
      </c>
      <c r="I333" s="59">
        <v>6</v>
      </c>
      <c r="J333" s="60">
        <f>IF(ISBLANK(H333),"",IFERROR(VLOOKUP(B333,'Np PL4 Stock'!$A:$D,4,FALSE),""))</f>
        <v>45790</v>
      </c>
      <c r="K333" s="61">
        <f>IF(ISBLANK(H333),"",SUMIF('Np PL4 Stock'!$A:$A,B333,'Np PL4 Stock'!$N:$N))</f>
        <v>1.5</v>
      </c>
      <c r="L333" s="62">
        <f>IF(ISBLANK(H333),"",VLOOKUP(LEFT(B333,5),Unit!A:B,2,FALSE))</f>
        <v>20</v>
      </c>
      <c r="M333" s="63" t="str">
        <f>IF(ISBLANK(H333),"",IFERROR(VLOOKUP(B333,'Np PL4 Stock'!$A:$T,20,FALSE),""))</f>
        <v>V1-MA1</v>
      </c>
      <c r="N333" s="63" t="str">
        <f>IF(ISBLANK(H333),"",IFERROR(VLOOKUP(B333,'Np PL4 Stock'!$A:$U,21,FALSE),""))</f>
        <v>SIS</v>
      </c>
      <c r="O333" s="62">
        <f t="shared" si="53"/>
        <v>75</v>
      </c>
      <c r="P333" s="62">
        <f t="shared" si="54"/>
        <v>3e-5</v>
      </c>
      <c r="Q333" s="67">
        <f t="shared" si="55"/>
        <v>1.104e-6</v>
      </c>
      <c r="R333" s="67">
        <f t="shared" si="56"/>
        <v>1.56953333333333e-6</v>
      </c>
      <c r="S333" s="64">
        <v>13</v>
      </c>
      <c r="T333" s="68">
        <v>7.564</v>
      </c>
      <c r="U333" s="68">
        <v>7.927</v>
      </c>
      <c r="V333" s="69">
        <v>90.541</v>
      </c>
      <c r="W333" s="59">
        <v>417</v>
      </c>
      <c r="X333" s="64">
        <v>94</v>
      </c>
      <c r="Y333" s="59">
        <v>100</v>
      </c>
      <c r="Z333" s="59">
        <v>80</v>
      </c>
      <c r="AA333" s="59">
        <v>0</v>
      </c>
      <c r="AB333" s="59">
        <v>0</v>
      </c>
      <c r="AC333" s="59">
        <v>0</v>
      </c>
      <c r="AD333" s="59">
        <v>0</v>
      </c>
      <c r="AE333" s="59">
        <v>100</v>
      </c>
      <c r="AF333" s="73" t="s">
        <v>38</v>
      </c>
      <c r="AG333" s="73">
        <v>78000</v>
      </c>
      <c r="AH333" s="73" t="s">
        <v>38</v>
      </c>
      <c r="AI333" s="73" t="s">
        <v>38</v>
      </c>
      <c r="AJ333" s="73" t="s">
        <v>38</v>
      </c>
      <c r="AK333" s="73" t="s">
        <v>32</v>
      </c>
      <c r="AL333" s="77" t="str">
        <f>IF(ISBLANK(S333),"",IF(AJ333="Fail","Fail",IF(E333="PL4",IF(AND(T333&gt;STD_01122025!$D$3,U333&lt;STD_01122025!$D$4,OR(AF333="ND",AF333&lt;STD_01122025!$D$7),AH333="ND"),"Pass","Fail"),IF(E333="PL12",IF(AND(S333&lt;STD_01122025!$F$2,T333&gt;STD_01122025!$F$3,U333&lt;STD_01122025!$F$4,V333&gt;STD_01122025!$F$5,X333&gt;STD_01122025!$F$6,OR(AF333="ND",AF333&lt;STD_01122025!$F$7),AH333="ND"),"Pass","Fail"),IF(E333="SuperPL",IF(AND(T333&gt;STD_01122025!$H$3,U333&lt;STD_01122025!$H$4,V333&gt;STD_01122025!$H$5,X333&gt;STD_01122025!$H$6,OR(AF333="ND",AF333&lt;STD_01122025!$H$7),AH333="ND"),"Pass","Fail"),IF(E333="Flight",IF(AND(T333&gt;STD_01122025!$J$3,U333&lt;STD_01122025!$J$4,X333&gt;STD_01122025!$J$6,OR(AF333="ND",AF333&lt;STD_01122025!$J$7),AH333="ND"),"Pass","Fail"),""))))))</f>
        <v>Pass</v>
      </c>
      <c r="AM333" s="62">
        <f>IF(ISBLANK(B333),"",IFERROR(IF(VLOOKUP(B333,'Np PL4 Stock'!$A:$J,10,FALSE)="Np4",D333-VLOOKUP(B333,'Np PL4 Stock'!$A:$E,5,FALSE),D333-VLOOKUP(B333,'Np PL4 Stock'!$A:$E,5,FALSE)-1),""))</f>
        <v>15</v>
      </c>
      <c r="AN333" s="68">
        <v>8.514</v>
      </c>
      <c r="AO333" s="68">
        <v>8.645</v>
      </c>
      <c r="AP333" s="69">
        <v>100</v>
      </c>
      <c r="AQ333" s="64">
        <v>255</v>
      </c>
      <c r="AR333" s="64">
        <v>99</v>
      </c>
      <c r="AS333" s="59">
        <v>100</v>
      </c>
      <c r="AT333" s="73" t="s">
        <v>38</v>
      </c>
      <c r="AU333" s="73">
        <v>62000</v>
      </c>
      <c r="AV333" s="73" t="s">
        <v>38</v>
      </c>
      <c r="AW333" s="73" t="s">
        <v>38</v>
      </c>
      <c r="AX333" s="73" t="s">
        <v>32</v>
      </c>
      <c r="AY333" s="59">
        <v>0</v>
      </c>
      <c r="AZ333" s="59">
        <v>0</v>
      </c>
      <c r="BA333" s="59">
        <v>0</v>
      </c>
      <c r="BB333" s="59">
        <v>0</v>
      </c>
      <c r="BC333" s="59">
        <v>0</v>
      </c>
      <c r="BD333" s="59">
        <v>0</v>
      </c>
      <c r="BE333" s="84" t="s">
        <v>38</v>
      </c>
      <c r="BF333" s="84" t="s">
        <v>38</v>
      </c>
      <c r="BG333" s="84" t="s">
        <v>38</v>
      </c>
      <c r="BH333" s="84" t="s">
        <v>38</v>
      </c>
      <c r="BI333" s="87" t="s">
        <v>598</v>
      </c>
      <c r="BJ333" s="86" t="s">
        <v>246</v>
      </c>
      <c r="BK333" s="64" t="s">
        <v>481</v>
      </c>
      <c r="BL333" s="86" t="s">
        <v>155</v>
      </c>
      <c r="BM333" s="86" t="s">
        <v>178</v>
      </c>
      <c r="BN333" s="86"/>
      <c r="BO333" s="59">
        <v>6</v>
      </c>
      <c r="BP333" s="522" t="s">
        <v>699</v>
      </c>
      <c r="BQ333" s="92">
        <v>0.15</v>
      </c>
      <c r="BR333" s="93">
        <v>0.03</v>
      </c>
      <c r="BS333" s="94">
        <f t="shared" si="59"/>
        <v>0.18</v>
      </c>
      <c r="BT333" s="95">
        <v>0.09265</v>
      </c>
      <c r="BU333" s="101">
        <f t="shared" si="60"/>
        <v>0.27265</v>
      </c>
      <c r="BV333" s="102">
        <f t="shared" si="57"/>
        <v>3.92156862745098</v>
      </c>
      <c r="BW333" s="103">
        <v>180</v>
      </c>
      <c r="BX333" s="104">
        <f t="shared" si="58"/>
        <v>0.00106921568627451</v>
      </c>
      <c r="BY333" s="105">
        <v>1000</v>
      </c>
      <c r="BZ333" s="103" t="s">
        <v>32</v>
      </c>
      <c r="CA333" s="106" t="s">
        <v>189</v>
      </c>
      <c r="CB333" s="107" t="s">
        <v>148</v>
      </c>
      <c r="CC333" s="112" t="s">
        <v>149</v>
      </c>
      <c r="CD333" s="106"/>
      <c r="CE333" s="103" t="s">
        <v>192</v>
      </c>
      <c r="CF333" s="113"/>
      <c r="CG333" s="114">
        <v>2000011943</v>
      </c>
    </row>
    <row r="334" spans="1:85">
      <c r="A334" s="53" t="str">
        <f t="shared" si="61"/>
        <v>C1-06-05-45805</v>
      </c>
      <c r="B334" s="47" t="str">
        <f t="shared" si="52"/>
        <v>C1-06-05</v>
      </c>
      <c r="C334" s="48" t="s">
        <v>43</v>
      </c>
      <c r="D334" s="49">
        <v>45805</v>
      </c>
      <c r="E334" s="50" t="s">
        <v>14</v>
      </c>
      <c r="F334" s="51" t="s">
        <v>15</v>
      </c>
      <c r="G334" s="59">
        <v>5</v>
      </c>
      <c r="H334" s="51" t="s">
        <v>187</v>
      </c>
      <c r="I334" s="59">
        <v>6</v>
      </c>
      <c r="J334" s="60">
        <f>IF(ISBLANK(H334),"",IFERROR(VLOOKUP(B334,'Np PL4 Stock'!$A:$D,4,FALSE),""))</f>
        <v>45790</v>
      </c>
      <c r="K334" s="61">
        <f>IF(ISBLANK(H334),"",SUMIF('Np PL4 Stock'!$A:$A,B334,'Np PL4 Stock'!$N:$N))</f>
        <v>1.5</v>
      </c>
      <c r="L334" s="62">
        <f>IF(ISBLANK(H334),"",VLOOKUP(LEFT(B334,5),Unit!A:B,2,FALSE))</f>
        <v>20</v>
      </c>
      <c r="M334" s="63" t="str">
        <f>IF(ISBLANK(H334),"",IFERROR(VLOOKUP(B334,'Np PL4 Stock'!$A:$T,20,FALSE),""))</f>
        <v>V1-MA1</v>
      </c>
      <c r="N334" s="63" t="str">
        <f>IF(ISBLANK(H334),"",IFERROR(VLOOKUP(B334,'Np PL4 Stock'!$A:$U,21,FALSE),""))</f>
        <v>SIS</v>
      </c>
      <c r="O334" s="62">
        <f t="shared" si="53"/>
        <v>75</v>
      </c>
      <c r="P334" s="62">
        <f t="shared" si="54"/>
        <v>3e-5</v>
      </c>
      <c r="Q334" s="67">
        <f t="shared" si="55"/>
        <v>1.104e-6</v>
      </c>
      <c r="R334" s="67">
        <f t="shared" si="56"/>
        <v>1.56953333333333e-6</v>
      </c>
      <c r="S334" s="64">
        <v>13</v>
      </c>
      <c r="T334" s="68">
        <v>7.564</v>
      </c>
      <c r="U334" s="68">
        <v>7.927</v>
      </c>
      <c r="V334" s="69">
        <v>90.541</v>
      </c>
      <c r="W334" s="59">
        <v>417</v>
      </c>
      <c r="X334" s="64">
        <v>94</v>
      </c>
      <c r="Y334" s="59">
        <v>100</v>
      </c>
      <c r="Z334" s="59">
        <v>80</v>
      </c>
      <c r="AA334" s="59">
        <v>0</v>
      </c>
      <c r="AB334" s="59">
        <v>0</v>
      </c>
      <c r="AC334" s="59">
        <v>0</v>
      </c>
      <c r="AD334" s="59">
        <v>0</v>
      </c>
      <c r="AE334" s="59">
        <v>100</v>
      </c>
      <c r="AF334" s="73" t="s">
        <v>38</v>
      </c>
      <c r="AG334" s="73">
        <v>78000</v>
      </c>
      <c r="AH334" s="73" t="s">
        <v>38</v>
      </c>
      <c r="AI334" s="73" t="s">
        <v>38</v>
      </c>
      <c r="AJ334" s="73" t="s">
        <v>38</v>
      </c>
      <c r="AK334" s="73" t="s">
        <v>32</v>
      </c>
      <c r="AL334" s="77" t="str">
        <f>IF(ISBLANK(S334),"",IF(AJ334="Fail","Fail",IF(E334="PL4",IF(AND(T334&gt;STD_01122025!$D$3,U334&lt;STD_01122025!$D$4,OR(AF334="ND",AF334&lt;STD_01122025!$D$7),AH334="ND"),"Pass","Fail"),IF(E334="PL12",IF(AND(S334&lt;STD_01122025!$F$2,T334&gt;STD_01122025!$F$3,U334&lt;STD_01122025!$F$4,V334&gt;STD_01122025!$F$5,X334&gt;STD_01122025!$F$6,OR(AF334="ND",AF334&lt;STD_01122025!$F$7),AH334="ND"),"Pass","Fail"),IF(E334="SuperPL",IF(AND(T334&gt;STD_01122025!$H$3,U334&lt;STD_01122025!$H$4,V334&gt;STD_01122025!$H$5,X334&gt;STD_01122025!$H$6,OR(AF334="ND",AF334&lt;STD_01122025!$H$7),AH334="ND"),"Pass","Fail"),IF(E334="Flight",IF(AND(T334&gt;STD_01122025!$J$3,U334&lt;STD_01122025!$J$4,X334&gt;STD_01122025!$J$6,OR(AF334="ND",AF334&lt;STD_01122025!$J$7),AH334="ND"),"Pass","Fail"),""))))))</f>
        <v>Pass</v>
      </c>
      <c r="AM334" s="62">
        <f>IF(ISBLANK(B334),"",IFERROR(IF(VLOOKUP(B334,'Np PL4 Stock'!$A:$J,10,FALSE)="Np4",D334-VLOOKUP(B334,'Np PL4 Stock'!$A:$E,5,FALSE),D334-VLOOKUP(B334,'Np PL4 Stock'!$A:$E,5,FALSE)-1),""))</f>
        <v>15</v>
      </c>
      <c r="AN334" s="68">
        <v>8.514</v>
      </c>
      <c r="AO334" s="68">
        <v>8.645</v>
      </c>
      <c r="AP334" s="69">
        <v>100</v>
      </c>
      <c r="AQ334" s="64">
        <v>255</v>
      </c>
      <c r="AR334" s="64">
        <v>99</v>
      </c>
      <c r="AS334" s="59">
        <v>100</v>
      </c>
      <c r="AT334" s="73" t="s">
        <v>38</v>
      </c>
      <c r="AU334" s="73">
        <v>62000</v>
      </c>
      <c r="AV334" s="73" t="s">
        <v>38</v>
      </c>
      <c r="AW334" s="73" t="s">
        <v>38</v>
      </c>
      <c r="AX334" s="73" t="s">
        <v>32</v>
      </c>
      <c r="AY334" s="59">
        <v>0</v>
      </c>
      <c r="AZ334" s="59">
        <v>0</v>
      </c>
      <c r="BA334" s="59">
        <v>0</v>
      </c>
      <c r="BB334" s="59">
        <v>0</v>
      </c>
      <c r="BC334" s="59">
        <v>0</v>
      </c>
      <c r="BD334" s="59">
        <v>0</v>
      </c>
      <c r="BE334" s="84" t="s">
        <v>38</v>
      </c>
      <c r="BF334" s="84" t="s">
        <v>38</v>
      </c>
      <c r="BG334" s="84" t="s">
        <v>38</v>
      </c>
      <c r="BH334" s="84" t="s">
        <v>38</v>
      </c>
      <c r="BI334" s="85" t="s">
        <v>482</v>
      </c>
      <c r="BJ334" s="86" t="s">
        <v>243</v>
      </c>
      <c r="BK334" s="64" t="s">
        <v>483</v>
      </c>
      <c r="BL334" s="86" t="s">
        <v>155</v>
      </c>
      <c r="BM334" s="86" t="s">
        <v>178</v>
      </c>
      <c r="BN334" s="86"/>
      <c r="BO334" s="59">
        <v>6</v>
      </c>
      <c r="BP334" s="522" t="s">
        <v>700</v>
      </c>
      <c r="BQ334" s="92">
        <v>0.35</v>
      </c>
      <c r="BR334" s="93">
        <v>0.07</v>
      </c>
      <c r="BS334" s="94">
        <f t="shared" si="59"/>
        <v>0.42</v>
      </c>
      <c r="BT334" s="95">
        <v>0.19732</v>
      </c>
      <c r="BU334" s="101">
        <f t="shared" si="60"/>
        <v>0.61732</v>
      </c>
      <c r="BV334" s="102">
        <f t="shared" si="57"/>
        <v>3.92156862745098</v>
      </c>
      <c r="BW334" s="103">
        <v>420</v>
      </c>
      <c r="BX334" s="104">
        <f t="shared" si="58"/>
        <v>0.00242086274509804</v>
      </c>
      <c r="BY334" s="105">
        <v>1000</v>
      </c>
      <c r="BZ334" s="103" t="s">
        <v>32</v>
      </c>
      <c r="CA334" s="106" t="s">
        <v>189</v>
      </c>
      <c r="CB334" s="107" t="s">
        <v>148</v>
      </c>
      <c r="CC334" s="112" t="s">
        <v>149</v>
      </c>
      <c r="CD334" s="106"/>
      <c r="CE334" s="103" t="s">
        <v>192</v>
      </c>
      <c r="CF334" s="113"/>
      <c r="CG334" s="115">
        <v>2000014196</v>
      </c>
    </row>
    <row r="335" spans="1:85">
      <c r="A335" s="53" t="str">
        <f t="shared" si="61"/>
        <v>C1-05-05-45806</v>
      </c>
      <c r="B335" s="47" t="str">
        <f t="shared" si="52"/>
        <v>C1-05-05</v>
      </c>
      <c r="C335" s="48" t="s">
        <v>43</v>
      </c>
      <c r="D335" s="49">
        <v>45806</v>
      </c>
      <c r="E335" s="50" t="s">
        <v>14</v>
      </c>
      <c r="F335" s="51" t="s">
        <v>15</v>
      </c>
      <c r="G335" s="59">
        <v>5</v>
      </c>
      <c r="H335" s="51" t="s">
        <v>187</v>
      </c>
      <c r="I335" s="59">
        <v>5</v>
      </c>
      <c r="J335" s="60">
        <f>IF(ISBLANK(H335),"",IFERROR(VLOOKUP(B335,'Np PL4 Stock'!$A:$D,4,FALSE),""))</f>
        <v>45790</v>
      </c>
      <c r="K335" s="61">
        <f>IF(ISBLANK(H335),"",SUMIF('Np PL4 Stock'!$A:$A,B335,'Np PL4 Stock'!$N:$N))</f>
        <v>1.5</v>
      </c>
      <c r="L335" s="62">
        <f>IF(ISBLANK(H335),"",VLOOKUP(LEFT(B335,5),Unit!A:B,2,FALSE))</f>
        <v>20</v>
      </c>
      <c r="M335" s="63" t="str">
        <f>IF(ISBLANK(H335),"",IFERROR(VLOOKUP(B335,'Np PL4 Stock'!$A:$T,20,FALSE),""))</f>
        <v>V1-MA1</v>
      </c>
      <c r="N335" s="63" t="str">
        <f>IF(ISBLANK(H335),"",IFERROR(VLOOKUP(B335,'Np PL4 Stock'!$A:$U,21,FALSE),""))</f>
        <v>SIS</v>
      </c>
      <c r="O335" s="62">
        <f t="shared" si="53"/>
        <v>75</v>
      </c>
      <c r="P335" s="62">
        <f t="shared" si="54"/>
        <v>5.04e-5</v>
      </c>
      <c r="Q335" s="67">
        <f t="shared" si="55"/>
        <v>1.096e-6</v>
      </c>
      <c r="R335" s="67">
        <f t="shared" si="56"/>
        <v>1.62376711111111e-6</v>
      </c>
      <c r="S335" s="64">
        <v>14</v>
      </c>
      <c r="T335" s="68">
        <v>7.514</v>
      </c>
      <c r="U335" s="68">
        <v>8.966</v>
      </c>
      <c r="V335" s="69">
        <v>74.419</v>
      </c>
      <c r="W335" s="59">
        <v>426</v>
      </c>
      <c r="X335" s="64">
        <v>95</v>
      </c>
      <c r="Y335" s="59">
        <v>100</v>
      </c>
      <c r="Z335" s="59">
        <v>80</v>
      </c>
      <c r="AA335" s="59">
        <v>0</v>
      </c>
      <c r="AB335" s="59">
        <v>0</v>
      </c>
      <c r="AC335" s="59">
        <v>0</v>
      </c>
      <c r="AD335" s="59">
        <v>0</v>
      </c>
      <c r="AE335" s="59">
        <v>100</v>
      </c>
      <c r="AF335" s="73" t="s">
        <v>38</v>
      </c>
      <c r="AG335" s="73">
        <v>69500</v>
      </c>
      <c r="AH335" s="73" t="s">
        <v>38</v>
      </c>
      <c r="AI335" s="73" t="s">
        <v>38</v>
      </c>
      <c r="AJ335" s="73" t="s">
        <v>38</v>
      </c>
      <c r="AK335" s="73" t="s">
        <v>32</v>
      </c>
      <c r="AL335" s="77" t="str">
        <f>IF(ISBLANK(S335),"",IF(AJ335="Fail","Fail",IF(E335="PL4",IF(AND(T335&gt;STD_01122025!$D$3,U335&lt;STD_01122025!$D$4,OR(AF335="ND",AF335&lt;STD_01122025!$D$7),AH335="ND"),"Pass","Fail"),IF(E335="PL12",IF(AND(S335&lt;STD_01122025!$F$2,T335&gt;STD_01122025!$F$3,U335&lt;STD_01122025!$F$4,V335&gt;STD_01122025!$F$5,X335&gt;STD_01122025!$F$6,OR(AF335="ND",AF335&lt;STD_01122025!$F$7),AH335="ND"),"Pass","Fail"),IF(E335="SuperPL",IF(AND(T335&gt;STD_01122025!$H$3,U335&lt;STD_01122025!$H$4,V335&gt;STD_01122025!$H$5,X335&gt;STD_01122025!$H$6,OR(AF335="ND",AF335&lt;STD_01122025!$H$7),AH335="ND"),"Pass","Fail"),IF(E335="Flight",IF(AND(T335&gt;STD_01122025!$J$3,U335&lt;STD_01122025!$J$4,X335&gt;STD_01122025!$J$6,OR(AF335="ND",AF335&lt;STD_01122025!$J$7),AH335="ND"),"Pass","Fail"),""))))))</f>
        <v>Pass</v>
      </c>
      <c r="AM335" s="62">
        <f>IF(ISBLANK(B335),"",IFERROR(IF(VLOOKUP(B335,'Np PL4 Stock'!$A:$J,10,FALSE)="Np4",D335-VLOOKUP(B335,'Np PL4 Stock'!$A:$E,5,FALSE),D335-VLOOKUP(B335,'Np PL4 Stock'!$A:$E,5,FALSE)-1),""))</f>
        <v>16</v>
      </c>
      <c r="AN335" s="68">
        <v>8.381</v>
      </c>
      <c r="AO335" s="68">
        <v>9.51</v>
      </c>
      <c r="AP335" s="69">
        <v>97.59</v>
      </c>
      <c r="AQ335" s="64">
        <v>262</v>
      </c>
      <c r="AR335" s="64">
        <v>99</v>
      </c>
      <c r="AS335" s="59">
        <v>100</v>
      </c>
      <c r="AT335" s="73" t="s">
        <v>38</v>
      </c>
      <c r="AU335" s="73">
        <v>9000</v>
      </c>
      <c r="AV335" s="73" t="s">
        <v>38</v>
      </c>
      <c r="AW335" s="73" t="s">
        <v>38</v>
      </c>
      <c r="AX335" s="73" t="s">
        <v>32</v>
      </c>
      <c r="AY335" s="59">
        <v>0</v>
      </c>
      <c r="AZ335" s="59">
        <v>0</v>
      </c>
      <c r="BA335" s="59">
        <v>0</v>
      </c>
      <c r="BB335" s="59">
        <v>0</v>
      </c>
      <c r="BC335" s="59">
        <v>0</v>
      </c>
      <c r="BD335" s="59">
        <v>0</v>
      </c>
      <c r="BE335" s="84" t="s">
        <v>38</v>
      </c>
      <c r="BF335" s="84" t="s">
        <v>38</v>
      </c>
      <c r="BG335" s="84" t="s">
        <v>38</v>
      </c>
      <c r="BH335" s="84" t="s">
        <v>38</v>
      </c>
      <c r="BI335" s="85" t="s">
        <v>701</v>
      </c>
      <c r="BJ335" s="86" t="s">
        <v>261</v>
      </c>
      <c r="BK335" s="64" t="s">
        <v>495</v>
      </c>
      <c r="BL335" s="86" t="s">
        <v>155</v>
      </c>
      <c r="BM335" s="86" t="s">
        <v>178</v>
      </c>
      <c r="BN335" s="86"/>
      <c r="BO335" s="59">
        <v>8</v>
      </c>
      <c r="BP335" s="522" t="s">
        <v>702</v>
      </c>
      <c r="BQ335" s="92">
        <v>0.28</v>
      </c>
      <c r="BR335" s="93">
        <v>0.056</v>
      </c>
      <c r="BS335" s="94">
        <f t="shared" si="59"/>
        <v>0.336</v>
      </c>
      <c r="BT335" s="95">
        <v>0.1714</v>
      </c>
      <c r="BU335" s="101">
        <f t="shared" si="60"/>
        <v>0.5074</v>
      </c>
      <c r="BV335" s="102">
        <f t="shared" si="57"/>
        <v>3.81679389312977</v>
      </c>
      <c r="BW335" s="103">
        <v>373.333333333333</v>
      </c>
      <c r="BX335" s="104">
        <f t="shared" si="58"/>
        <v>0.00193664122137405</v>
      </c>
      <c r="BY335" s="105">
        <v>900</v>
      </c>
      <c r="BZ335" s="103" t="s">
        <v>32</v>
      </c>
      <c r="CA335" s="106" t="s">
        <v>189</v>
      </c>
      <c r="CB335" s="107" t="s">
        <v>148</v>
      </c>
      <c r="CC335" s="112" t="s">
        <v>149</v>
      </c>
      <c r="CD335" s="106"/>
      <c r="CE335" s="103" t="s">
        <v>192</v>
      </c>
      <c r="CF335" s="113"/>
      <c r="CG335" s="116">
        <v>2000012056</v>
      </c>
    </row>
    <row r="336" spans="1:85">
      <c r="A336" s="53" t="str">
        <f t="shared" si="61"/>
        <v>C1-05-05-45806</v>
      </c>
      <c r="B336" s="47" t="str">
        <f t="shared" si="52"/>
        <v>C1-05-05</v>
      </c>
      <c r="C336" s="48" t="s">
        <v>43</v>
      </c>
      <c r="D336" s="49">
        <v>45806</v>
      </c>
      <c r="E336" s="50" t="s">
        <v>14</v>
      </c>
      <c r="F336" s="51" t="s">
        <v>15</v>
      </c>
      <c r="G336" s="59">
        <v>5</v>
      </c>
      <c r="H336" s="51" t="s">
        <v>187</v>
      </c>
      <c r="I336" s="59">
        <v>5</v>
      </c>
      <c r="J336" s="60">
        <f>IF(ISBLANK(H336),"",IFERROR(VLOOKUP(B336,'Np PL4 Stock'!$A:$D,4,FALSE),""))</f>
        <v>45790</v>
      </c>
      <c r="K336" s="61">
        <f>IF(ISBLANK(H336),"",SUMIF('Np PL4 Stock'!$A:$A,B336,'Np PL4 Stock'!$N:$N))</f>
        <v>1.5</v>
      </c>
      <c r="L336" s="62">
        <f>IF(ISBLANK(H336),"",VLOOKUP(LEFT(B336,5),Unit!A:B,2,FALSE))</f>
        <v>20</v>
      </c>
      <c r="M336" s="63" t="str">
        <f>IF(ISBLANK(H336),"",IFERROR(VLOOKUP(B336,'Np PL4 Stock'!$A:$T,20,FALSE),""))</f>
        <v>V1-MA1</v>
      </c>
      <c r="N336" s="63" t="str">
        <f>IF(ISBLANK(H336),"",IFERROR(VLOOKUP(B336,'Np PL4 Stock'!$A:$U,21,FALSE),""))</f>
        <v>SIS</v>
      </c>
      <c r="O336" s="62">
        <f t="shared" si="53"/>
        <v>75</v>
      </c>
      <c r="P336" s="62">
        <f t="shared" si="54"/>
        <v>5.04e-5</v>
      </c>
      <c r="Q336" s="67">
        <f t="shared" si="55"/>
        <v>1.096e-6</v>
      </c>
      <c r="R336" s="67">
        <f t="shared" si="56"/>
        <v>1.62376711111111e-6</v>
      </c>
      <c r="S336" s="64">
        <v>14</v>
      </c>
      <c r="T336" s="68">
        <v>7.514</v>
      </c>
      <c r="U336" s="68">
        <v>8.966</v>
      </c>
      <c r="V336" s="69">
        <v>74.419</v>
      </c>
      <c r="W336" s="59">
        <v>426</v>
      </c>
      <c r="X336" s="71">
        <v>95</v>
      </c>
      <c r="Y336" s="59">
        <v>100</v>
      </c>
      <c r="Z336" s="71">
        <v>80</v>
      </c>
      <c r="AA336" s="59">
        <v>0</v>
      </c>
      <c r="AB336" s="59">
        <v>0</v>
      </c>
      <c r="AC336" s="59">
        <v>0</v>
      </c>
      <c r="AD336" s="59">
        <v>0</v>
      </c>
      <c r="AE336" s="59">
        <v>100</v>
      </c>
      <c r="AF336" s="73" t="s">
        <v>38</v>
      </c>
      <c r="AG336" s="73">
        <v>69500</v>
      </c>
      <c r="AH336" s="73" t="s">
        <v>38</v>
      </c>
      <c r="AI336" s="73" t="s">
        <v>38</v>
      </c>
      <c r="AJ336" s="73" t="s">
        <v>38</v>
      </c>
      <c r="AK336" s="73" t="s">
        <v>32</v>
      </c>
      <c r="AL336" s="77" t="str">
        <f>IF(ISBLANK(S336),"",IF(AJ336="Fail","Fail",IF(E336="PL4",IF(AND(T336&gt;STD_01122025!$D$3,U336&lt;STD_01122025!$D$4,OR(AF336="ND",AF336&lt;STD_01122025!$D$7),AH336="ND"),"Pass","Fail"),IF(E336="PL12",IF(AND(S336&lt;STD_01122025!$F$2,T336&gt;STD_01122025!$F$3,U336&lt;STD_01122025!$F$4,V336&gt;STD_01122025!$F$5,X336&gt;STD_01122025!$F$6,OR(AF336="ND",AF336&lt;STD_01122025!$F$7),AH336="ND"),"Pass","Fail"),IF(E336="SuperPL",IF(AND(T336&gt;STD_01122025!$H$3,U336&lt;STD_01122025!$H$4,V336&gt;STD_01122025!$H$5,X336&gt;STD_01122025!$H$6,OR(AF336="ND",AF336&lt;STD_01122025!$H$7),AH336="ND"),"Pass","Fail"),IF(E336="Flight",IF(AND(T336&gt;STD_01122025!$J$3,U336&lt;STD_01122025!$J$4,X336&gt;STD_01122025!$J$6,OR(AF336="ND",AF336&lt;STD_01122025!$J$7),AH336="ND"),"Pass","Fail"),""))))))</f>
        <v>Pass</v>
      </c>
      <c r="AM336" s="62">
        <f>IF(ISBLANK(B336),"",IFERROR(IF(VLOOKUP(B336,'Np PL4 Stock'!$A:$J,10,FALSE)="Np4",D336-VLOOKUP(B336,'Np PL4 Stock'!$A:$E,5,FALSE),D336-VLOOKUP(B336,'Np PL4 Stock'!$A:$E,5,FALSE)-1),""))</f>
        <v>16</v>
      </c>
      <c r="AN336" s="68">
        <v>8.381</v>
      </c>
      <c r="AO336" s="68">
        <v>9.51</v>
      </c>
      <c r="AP336" s="69">
        <v>97.59</v>
      </c>
      <c r="AQ336" s="64">
        <v>262</v>
      </c>
      <c r="AR336" s="64">
        <v>99</v>
      </c>
      <c r="AS336" s="59">
        <v>100</v>
      </c>
      <c r="AT336" s="73" t="s">
        <v>38</v>
      </c>
      <c r="AU336" s="73">
        <v>9000</v>
      </c>
      <c r="AV336" s="73" t="s">
        <v>38</v>
      </c>
      <c r="AW336" s="73" t="s">
        <v>38</v>
      </c>
      <c r="AX336" s="73" t="s">
        <v>32</v>
      </c>
      <c r="AY336" s="59">
        <v>0</v>
      </c>
      <c r="AZ336" s="59">
        <v>0</v>
      </c>
      <c r="BA336" s="59">
        <v>0</v>
      </c>
      <c r="BB336" s="59">
        <v>0</v>
      </c>
      <c r="BC336" s="59">
        <v>0</v>
      </c>
      <c r="BD336" s="59">
        <v>0</v>
      </c>
      <c r="BE336" s="84" t="s">
        <v>38</v>
      </c>
      <c r="BF336" s="84" t="s">
        <v>38</v>
      </c>
      <c r="BG336" s="84" t="s">
        <v>38</v>
      </c>
      <c r="BH336" s="84" t="s">
        <v>38</v>
      </c>
      <c r="BI336" s="85" t="s">
        <v>703</v>
      </c>
      <c r="BJ336" s="86" t="s">
        <v>258</v>
      </c>
      <c r="BK336" s="64" t="s">
        <v>488</v>
      </c>
      <c r="BL336" s="86" t="s">
        <v>155</v>
      </c>
      <c r="BM336" s="86" t="s">
        <v>178</v>
      </c>
      <c r="BN336" s="86"/>
      <c r="BO336" s="59">
        <v>8</v>
      </c>
      <c r="BP336" s="522" t="s">
        <v>704</v>
      </c>
      <c r="BQ336" s="92">
        <v>0.12</v>
      </c>
      <c r="BR336" s="93">
        <v>0.024</v>
      </c>
      <c r="BS336" s="94">
        <f t="shared" si="59"/>
        <v>0.144</v>
      </c>
      <c r="BT336" s="95">
        <v>0.07986</v>
      </c>
      <c r="BU336" s="101">
        <f t="shared" si="60"/>
        <v>0.22386</v>
      </c>
      <c r="BV336" s="102">
        <f t="shared" si="57"/>
        <v>3.81679389312977</v>
      </c>
      <c r="BW336" s="103">
        <v>144</v>
      </c>
      <c r="BX336" s="104">
        <f t="shared" si="58"/>
        <v>0.00085442748091603</v>
      </c>
      <c r="BY336" s="105">
        <v>1000</v>
      </c>
      <c r="BZ336" s="103" t="s">
        <v>32</v>
      </c>
      <c r="CA336" s="106" t="s">
        <v>189</v>
      </c>
      <c r="CB336" s="107" t="s">
        <v>148</v>
      </c>
      <c r="CC336" s="112" t="s">
        <v>149</v>
      </c>
      <c r="CD336" s="106"/>
      <c r="CE336" s="103" t="s">
        <v>192</v>
      </c>
      <c r="CF336" s="113"/>
      <c r="CG336" s="115">
        <v>2000026330</v>
      </c>
    </row>
    <row r="337" spans="1:85">
      <c r="A337" s="53" t="str">
        <f t="shared" si="61"/>
        <v>C1-05-05-45806</v>
      </c>
      <c r="B337" s="47" t="str">
        <f t="shared" si="52"/>
        <v>C1-05-05</v>
      </c>
      <c r="C337" s="48" t="s">
        <v>43</v>
      </c>
      <c r="D337" s="49">
        <v>45806</v>
      </c>
      <c r="E337" s="50" t="s">
        <v>14</v>
      </c>
      <c r="F337" s="51" t="s">
        <v>15</v>
      </c>
      <c r="G337" s="59">
        <v>5</v>
      </c>
      <c r="H337" s="51" t="s">
        <v>187</v>
      </c>
      <c r="I337" s="59">
        <v>5</v>
      </c>
      <c r="J337" s="60">
        <f>IF(ISBLANK(H337),"",IFERROR(VLOOKUP(B337,'Np PL4 Stock'!$A:$D,4,FALSE),""))</f>
        <v>45790</v>
      </c>
      <c r="K337" s="61">
        <f>IF(ISBLANK(H337),"",SUMIF('Np PL4 Stock'!$A:$A,B337,'Np PL4 Stock'!$N:$N))</f>
        <v>1.5</v>
      </c>
      <c r="L337" s="62">
        <f>IF(ISBLANK(H337),"",VLOOKUP(LEFT(B337,5),Unit!A:B,2,FALSE))</f>
        <v>20</v>
      </c>
      <c r="M337" s="63" t="str">
        <f>IF(ISBLANK(H337),"",IFERROR(VLOOKUP(B337,'Np PL4 Stock'!$A:$T,20,FALSE),""))</f>
        <v>V1-MA1</v>
      </c>
      <c r="N337" s="63" t="str">
        <f>IF(ISBLANK(H337),"",IFERROR(VLOOKUP(B337,'Np PL4 Stock'!$A:$U,21,FALSE),""))</f>
        <v>SIS</v>
      </c>
      <c r="O337" s="62">
        <f t="shared" si="53"/>
        <v>75</v>
      </c>
      <c r="P337" s="62">
        <f t="shared" si="54"/>
        <v>5.04e-5</v>
      </c>
      <c r="Q337" s="67">
        <f t="shared" si="55"/>
        <v>1.096e-6</v>
      </c>
      <c r="R337" s="67">
        <f t="shared" si="56"/>
        <v>1.62376711111111e-6</v>
      </c>
      <c r="S337" s="64">
        <v>14</v>
      </c>
      <c r="T337" s="68">
        <v>7.514</v>
      </c>
      <c r="U337" s="68">
        <v>8.966</v>
      </c>
      <c r="V337" s="69">
        <v>74.419</v>
      </c>
      <c r="W337" s="59">
        <v>426</v>
      </c>
      <c r="X337" s="71">
        <v>95</v>
      </c>
      <c r="Y337" s="59">
        <v>100</v>
      </c>
      <c r="Z337" s="71">
        <v>80</v>
      </c>
      <c r="AA337" s="59">
        <v>0</v>
      </c>
      <c r="AB337" s="59">
        <v>0</v>
      </c>
      <c r="AC337" s="59">
        <v>0</v>
      </c>
      <c r="AD337" s="59">
        <v>0</v>
      </c>
      <c r="AE337" s="59">
        <v>100</v>
      </c>
      <c r="AF337" s="73" t="s">
        <v>38</v>
      </c>
      <c r="AG337" s="73">
        <v>69500</v>
      </c>
      <c r="AH337" s="73" t="s">
        <v>38</v>
      </c>
      <c r="AI337" s="73" t="s">
        <v>38</v>
      </c>
      <c r="AJ337" s="73" t="s">
        <v>38</v>
      </c>
      <c r="AK337" s="73" t="s">
        <v>32</v>
      </c>
      <c r="AL337" s="77" t="str">
        <f>IF(ISBLANK(S337),"",IF(AJ337="Fail","Fail",IF(E337="PL4",IF(AND(T337&gt;STD_01122025!$D$3,U337&lt;STD_01122025!$D$4,OR(AF337="ND",AF337&lt;STD_01122025!$D$7),AH337="ND"),"Pass","Fail"),IF(E337="PL12",IF(AND(S337&lt;STD_01122025!$F$2,T337&gt;STD_01122025!$F$3,U337&lt;STD_01122025!$F$4,V337&gt;STD_01122025!$F$5,X337&gt;STD_01122025!$F$6,OR(AF337="ND",AF337&lt;STD_01122025!$F$7),AH337="ND"),"Pass","Fail"),IF(E337="SuperPL",IF(AND(T337&gt;STD_01122025!$H$3,U337&lt;STD_01122025!$H$4,V337&gt;STD_01122025!$H$5,X337&gt;STD_01122025!$H$6,OR(AF337="ND",AF337&lt;STD_01122025!$H$7),AH337="ND"),"Pass","Fail"),IF(E337="Flight",IF(AND(T337&gt;STD_01122025!$J$3,U337&lt;STD_01122025!$J$4,X337&gt;STD_01122025!$J$6,OR(AF337="ND",AF337&lt;STD_01122025!$J$7),AH337="ND"),"Pass","Fail"),""))))))</f>
        <v>Pass</v>
      </c>
      <c r="AM337" s="62">
        <f>IF(ISBLANK(B337),"",IFERROR(IF(VLOOKUP(B337,'Np PL4 Stock'!$A:$J,10,FALSE)="Np4",D337-VLOOKUP(B337,'Np PL4 Stock'!$A:$E,5,FALSE),D337-VLOOKUP(B337,'Np PL4 Stock'!$A:$E,5,FALSE)-1),""))</f>
        <v>16</v>
      </c>
      <c r="AN337" s="68">
        <v>8.381</v>
      </c>
      <c r="AO337" s="68">
        <v>9.51</v>
      </c>
      <c r="AP337" s="69">
        <v>97.59</v>
      </c>
      <c r="AQ337" s="64">
        <v>262</v>
      </c>
      <c r="AR337" s="64">
        <v>99</v>
      </c>
      <c r="AS337" s="59">
        <v>100</v>
      </c>
      <c r="AT337" s="73" t="s">
        <v>38</v>
      </c>
      <c r="AU337" s="73">
        <v>9000</v>
      </c>
      <c r="AV337" s="73" t="s">
        <v>38</v>
      </c>
      <c r="AW337" s="73" t="s">
        <v>38</v>
      </c>
      <c r="AX337" s="73" t="s">
        <v>32</v>
      </c>
      <c r="AY337" s="59">
        <v>0</v>
      </c>
      <c r="AZ337" s="59">
        <v>0</v>
      </c>
      <c r="BA337" s="59">
        <v>0</v>
      </c>
      <c r="BB337" s="59">
        <v>0</v>
      </c>
      <c r="BC337" s="59">
        <v>0</v>
      </c>
      <c r="BD337" s="59">
        <v>0</v>
      </c>
      <c r="BE337" s="84" t="s">
        <v>38</v>
      </c>
      <c r="BF337" s="84" t="s">
        <v>38</v>
      </c>
      <c r="BG337" s="84" t="s">
        <v>38</v>
      </c>
      <c r="BH337" s="84" t="s">
        <v>38</v>
      </c>
      <c r="BI337" s="85" t="s">
        <v>703</v>
      </c>
      <c r="BJ337" s="86" t="s">
        <v>258</v>
      </c>
      <c r="BK337" s="64" t="s">
        <v>488</v>
      </c>
      <c r="BL337" s="86" t="s">
        <v>155</v>
      </c>
      <c r="BM337" s="86" t="s">
        <v>178</v>
      </c>
      <c r="BN337" s="86"/>
      <c r="BO337" s="59">
        <v>6</v>
      </c>
      <c r="BP337" s="522" t="s">
        <v>705</v>
      </c>
      <c r="BQ337" s="92">
        <v>0.3</v>
      </c>
      <c r="BR337" s="93">
        <v>0.06</v>
      </c>
      <c r="BS337" s="94">
        <f t="shared" si="59"/>
        <v>0.36</v>
      </c>
      <c r="BT337" s="95">
        <v>0.16896</v>
      </c>
      <c r="BU337" s="101">
        <f t="shared" si="60"/>
        <v>0.52896</v>
      </c>
      <c r="BV337" s="102">
        <f t="shared" si="57"/>
        <v>3.81679389312977</v>
      </c>
      <c r="BW337" s="103">
        <v>360</v>
      </c>
      <c r="BX337" s="104">
        <f t="shared" si="58"/>
        <v>0.00201893129770992</v>
      </c>
      <c r="BY337" s="105">
        <v>1000</v>
      </c>
      <c r="BZ337" s="103" t="s">
        <v>32</v>
      </c>
      <c r="CA337" s="106" t="s">
        <v>189</v>
      </c>
      <c r="CB337" s="107" t="s">
        <v>148</v>
      </c>
      <c r="CC337" s="112" t="s">
        <v>149</v>
      </c>
      <c r="CD337" s="106"/>
      <c r="CE337" s="103" t="s">
        <v>192</v>
      </c>
      <c r="CF337" s="113"/>
      <c r="CG337" s="115">
        <v>2000026330</v>
      </c>
    </row>
    <row r="338" spans="1:85">
      <c r="A338" s="53" t="str">
        <f t="shared" si="61"/>
        <v>C1-05-05-45806</v>
      </c>
      <c r="B338" s="47" t="str">
        <f t="shared" si="52"/>
        <v>C1-05-05</v>
      </c>
      <c r="C338" s="48" t="s">
        <v>43</v>
      </c>
      <c r="D338" s="49">
        <v>45806</v>
      </c>
      <c r="E338" s="50" t="s">
        <v>14</v>
      </c>
      <c r="F338" s="51" t="s">
        <v>15</v>
      </c>
      <c r="G338" s="59">
        <v>5</v>
      </c>
      <c r="H338" s="51" t="s">
        <v>187</v>
      </c>
      <c r="I338" s="59">
        <v>5</v>
      </c>
      <c r="J338" s="60">
        <f>IF(ISBLANK(H338),"",IFERROR(VLOOKUP(B338,'Np PL4 Stock'!$A:$D,4,FALSE),""))</f>
        <v>45790</v>
      </c>
      <c r="K338" s="61">
        <f>IF(ISBLANK(H338),"",SUMIF('Np PL4 Stock'!$A:$A,B338,'Np PL4 Stock'!$N:$N))</f>
        <v>1.5</v>
      </c>
      <c r="L338" s="62">
        <f>IF(ISBLANK(H338),"",VLOOKUP(LEFT(B338,5),Unit!A:B,2,FALSE))</f>
        <v>20</v>
      </c>
      <c r="M338" s="63" t="str">
        <f>IF(ISBLANK(H338),"",IFERROR(VLOOKUP(B338,'Np PL4 Stock'!$A:$T,20,FALSE),""))</f>
        <v>V1-MA1</v>
      </c>
      <c r="N338" s="63" t="str">
        <f>IF(ISBLANK(H338),"",IFERROR(VLOOKUP(B338,'Np PL4 Stock'!$A:$U,21,FALSE),""))</f>
        <v>SIS</v>
      </c>
      <c r="O338" s="62">
        <f t="shared" si="53"/>
        <v>75</v>
      </c>
      <c r="P338" s="62">
        <f t="shared" si="54"/>
        <v>5.04e-5</v>
      </c>
      <c r="Q338" s="67">
        <f t="shared" si="55"/>
        <v>1.096e-6</v>
      </c>
      <c r="R338" s="67">
        <f t="shared" si="56"/>
        <v>1.62376711111111e-6</v>
      </c>
      <c r="S338" s="64">
        <v>14</v>
      </c>
      <c r="T338" s="68">
        <v>7.514</v>
      </c>
      <c r="U338" s="68">
        <v>8.966</v>
      </c>
      <c r="V338" s="69">
        <v>74.419</v>
      </c>
      <c r="W338" s="59">
        <v>426</v>
      </c>
      <c r="X338" s="71">
        <v>95</v>
      </c>
      <c r="Y338" s="59">
        <v>100</v>
      </c>
      <c r="Z338" s="71">
        <v>80</v>
      </c>
      <c r="AA338" s="59">
        <v>0</v>
      </c>
      <c r="AB338" s="59">
        <v>0</v>
      </c>
      <c r="AC338" s="59">
        <v>0</v>
      </c>
      <c r="AD338" s="59">
        <v>0</v>
      </c>
      <c r="AE338" s="59">
        <v>100</v>
      </c>
      <c r="AF338" s="73" t="s">
        <v>38</v>
      </c>
      <c r="AG338" s="73">
        <v>69500</v>
      </c>
      <c r="AH338" s="73" t="s">
        <v>38</v>
      </c>
      <c r="AI338" s="73" t="s">
        <v>38</v>
      </c>
      <c r="AJ338" s="73" t="s">
        <v>38</v>
      </c>
      <c r="AK338" s="73" t="s">
        <v>32</v>
      </c>
      <c r="AL338" s="77" t="str">
        <f>IF(ISBLANK(S338),"",IF(AJ338="Fail","Fail",IF(E338="PL4",IF(AND(T338&gt;STD_01122025!$D$3,U338&lt;STD_01122025!$D$4,OR(AF338="ND",AF338&lt;STD_01122025!$D$7),AH338="ND"),"Pass","Fail"),IF(E338="PL12",IF(AND(S338&lt;STD_01122025!$F$2,T338&gt;STD_01122025!$F$3,U338&lt;STD_01122025!$F$4,V338&gt;STD_01122025!$F$5,X338&gt;STD_01122025!$F$6,OR(AF338="ND",AF338&lt;STD_01122025!$F$7),AH338="ND"),"Pass","Fail"),IF(E338="SuperPL",IF(AND(T338&gt;STD_01122025!$H$3,U338&lt;STD_01122025!$H$4,V338&gt;STD_01122025!$H$5,X338&gt;STD_01122025!$H$6,OR(AF338="ND",AF338&lt;STD_01122025!$H$7),AH338="ND"),"Pass","Fail"),IF(E338="Flight",IF(AND(T338&gt;STD_01122025!$J$3,U338&lt;STD_01122025!$J$4,X338&gt;STD_01122025!$J$6,OR(AF338="ND",AF338&lt;STD_01122025!$J$7),AH338="ND"),"Pass","Fail"),""))))))</f>
        <v>Pass</v>
      </c>
      <c r="AM338" s="62">
        <f>IF(ISBLANK(B338),"",IFERROR(IF(VLOOKUP(B338,'Np PL4 Stock'!$A:$J,10,FALSE)="Np4",D338-VLOOKUP(B338,'Np PL4 Stock'!$A:$E,5,FALSE),D338-VLOOKUP(B338,'Np PL4 Stock'!$A:$E,5,FALSE)-1),""))</f>
        <v>16</v>
      </c>
      <c r="AN338" s="68">
        <v>8.381</v>
      </c>
      <c r="AO338" s="68">
        <v>9.51</v>
      </c>
      <c r="AP338" s="69">
        <v>97.59</v>
      </c>
      <c r="AQ338" s="64">
        <v>262</v>
      </c>
      <c r="AR338" s="64">
        <v>99</v>
      </c>
      <c r="AS338" s="59">
        <v>100</v>
      </c>
      <c r="AT338" s="73" t="s">
        <v>38</v>
      </c>
      <c r="AU338" s="73">
        <v>9000</v>
      </c>
      <c r="AV338" s="73" t="s">
        <v>38</v>
      </c>
      <c r="AW338" s="73" t="s">
        <v>38</v>
      </c>
      <c r="AX338" s="73" t="s">
        <v>32</v>
      </c>
      <c r="AY338" s="59">
        <v>0</v>
      </c>
      <c r="AZ338" s="59">
        <v>0</v>
      </c>
      <c r="BA338" s="59">
        <v>0</v>
      </c>
      <c r="BB338" s="59">
        <v>0</v>
      </c>
      <c r="BC338" s="59">
        <v>0</v>
      </c>
      <c r="BD338" s="59">
        <v>0</v>
      </c>
      <c r="BE338" s="84" t="s">
        <v>38</v>
      </c>
      <c r="BF338" s="84" t="s">
        <v>38</v>
      </c>
      <c r="BG338" s="84" t="s">
        <v>38</v>
      </c>
      <c r="BH338" s="84" t="s">
        <v>38</v>
      </c>
      <c r="BI338" s="85" t="s">
        <v>620</v>
      </c>
      <c r="BJ338" s="86" t="s">
        <v>258</v>
      </c>
      <c r="BK338" s="64" t="s">
        <v>488</v>
      </c>
      <c r="BL338" s="86" t="s">
        <v>155</v>
      </c>
      <c r="BM338" s="86" t="s">
        <v>178</v>
      </c>
      <c r="BN338" s="86"/>
      <c r="BO338" s="59">
        <v>8</v>
      </c>
      <c r="BP338" s="522" t="s">
        <v>706</v>
      </c>
      <c r="BQ338" s="92">
        <v>0.108</v>
      </c>
      <c r="BR338" s="93">
        <v>0</v>
      </c>
      <c r="BS338" s="94">
        <f t="shared" si="59"/>
        <v>0.108</v>
      </c>
      <c r="BT338" s="95">
        <v>0.056256</v>
      </c>
      <c r="BU338" s="101">
        <f t="shared" si="60"/>
        <v>0.164256</v>
      </c>
      <c r="BV338" s="102">
        <f t="shared" si="57"/>
        <v>3.81679389312977</v>
      </c>
      <c r="BW338" s="103">
        <v>108</v>
      </c>
      <c r="BX338" s="104">
        <f t="shared" si="58"/>
        <v>0.000626931297709924</v>
      </c>
      <c r="BY338" s="105">
        <v>1000</v>
      </c>
      <c r="BZ338" s="103" t="s">
        <v>32</v>
      </c>
      <c r="CA338" s="106" t="s">
        <v>189</v>
      </c>
      <c r="CB338" s="107" t="s">
        <v>148</v>
      </c>
      <c r="CC338" s="112" t="s">
        <v>149</v>
      </c>
      <c r="CD338" s="106"/>
      <c r="CE338" s="103" t="s">
        <v>192</v>
      </c>
      <c r="CF338" s="113"/>
      <c r="CG338" s="115">
        <v>2000028746</v>
      </c>
    </row>
    <row r="339" spans="1:85">
      <c r="A339" s="53" t="str">
        <f t="shared" si="61"/>
        <v>C1-07-05-45806</v>
      </c>
      <c r="B339" s="47" t="str">
        <f t="shared" si="52"/>
        <v>C1-07-05</v>
      </c>
      <c r="C339" s="48" t="s">
        <v>43</v>
      </c>
      <c r="D339" s="49">
        <v>45806</v>
      </c>
      <c r="E339" s="50" t="s">
        <v>14</v>
      </c>
      <c r="F339" s="51" t="s">
        <v>15</v>
      </c>
      <c r="G339" s="59">
        <v>5</v>
      </c>
      <c r="H339" s="51" t="s">
        <v>187</v>
      </c>
      <c r="I339" s="59">
        <v>7</v>
      </c>
      <c r="J339" s="60">
        <f>IF(ISBLANK(H339),"",IFERROR(VLOOKUP(B339,'Np PL4 Stock'!$A:$D,4,FALSE),""))</f>
        <v>45791</v>
      </c>
      <c r="K339" s="61">
        <f>IF(ISBLANK(H339),"",SUMIF('Np PL4 Stock'!$A:$A,B339,'Np PL4 Stock'!$N:$N))</f>
        <v>2</v>
      </c>
      <c r="L339" s="62">
        <f>IF(ISBLANK(H339),"",VLOOKUP(LEFT(B339,5),Unit!A:B,2,FALSE))</f>
        <v>20</v>
      </c>
      <c r="M339" s="63" t="str">
        <f>IF(ISBLANK(H339),"",IFERROR(VLOOKUP(B339,'Np PL4 Stock'!$A:$T,20,FALSE),""))</f>
        <v>V1-MA1</v>
      </c>
      <c r="N339" s="63" t="str">
        <f>IF(ISBLANK(H339),"",IFERROR(VLOOKUP(B339,'Np PL4 Stock'!$A:$U,21,FALSE),""))</f>
        <v>SIS</v>
      </c>
      <c r="O339" s="62">
        <f t="shared" si="53"/>
        <v>100</v>
      </c>
      <c r="P339" s="62">
        <f t="shared" si="54"/>
        <v>5.375e-5</v>
      </c>
      <c r="Q339" s="67">
        <f t="shared" si="55"/>
        <v>8.975e-7</v>
      </c>
      <c r="R339" s="67">
        <f t="shared" si="56"/>
        <v>1.26937222222222e-6</v>
      </c>
      <c r="S339" s="64">
        <v>14</v>
      </c>
      <c r="T339" s="68">
        <v>7.541</v>
      </c>
      <c r="U339" s="68">
        <v>8.837</v>
      </c>
      <c r="V339" s="69">
        <v>77.049</v>
      </c>
      <c r="W339" s="59">
        <v>429</v>
      </c>
      <c r="X339" s="64">
        <v>96</v>
      </c>
      <c r="Y339" s="59">
        <v>100</v>
      </c>
      <c r="Z339" s="59">
        <v>84</v>
      </c>
      <c r="AA339" s="59">
        <v>0</v>
      </c>
      <c r="AB339" s="59">
        <v>0</v>
      </c>
      <c r="AC339" s="59">
        <v>0</v>
      </c>
      <c r="AD339" s="59">
        <v>0</v>
      </c>
      <c r="AE339" s="59">
        <v>100</v>
      </c>
      <c r="AF339" s="73" t="s">
        <v>38</v>
      </c>
      <c r="AG339" s="73">
        <v>71500</v>
      </c>
      <c r="AH339" s="73" t="s">
        <v>38</v>
      </c>
      <c r="AI339" s="73" t="s">
        <v>38</v>
      </c>
      <c r="AJ339" s="73" t="s">
        <v>38</v>
      </c>
      <c r="AK339" s="73" t="s">
        <v>32</v>
      </c>
      <c r="AL339" s="77" t="str">
        <f>IF(ISBLANK(S339),"",IF(AJ339="Fail","Fail",IF(E339="PL4",IF(AND(T339&gt;STD_01122025!$D$3,U339&lt;STD_01122025!$D$4,OR(AF339="ND",AF339&lt;STD_01122025!$D$7),AH339="ND"),"Pass","Fail"),IF(E339="PL12",IF(AND(S339&lt;STD_01122025!$F$2,T339&gt;STD_01122025!$F$3,U339&lt;STD_01122025!$F$4,V339&gt;STD_01122025!$F$5,X339&gt;STD_01122025!$F$6,OR(AF339="ND",AF339&lt;STD_01122025!$F$7),AH339="ND"),"Pass","Fail"),IF(E339="SuperPL",IF(AND(T339&gt;STD_01122025!$H$3,U339&lt;STD_01122025!$H$4,V339&gt;STD_01122025!$H$5,X339&gt;STD_01122025!$H$6,OR(AF339="ND",AF339&lt;STD_01122025!$H$7),AH339="ND"),"Pass","Fail"),IF(E339="Flight",IF(AND(T339&gt;STD_01122025!$J$3,U339&lt;STD_01122025!$J$4,X339&gt;STD_01122025!$J$6,OR(AF339="ND",AF339&lt;STD_01122025!$J$7),AH339="ND"),"Pass","Fail"),""))))))</f>
        <v>Pass</v>
      </c>
      <c r="AM339" s="62">
        <f>IF(ISBLANK(B339),"",IFERROR(IF(VLOOKUP(B339,'Np PL4 Stock'!$A:$J,10,FALSE)="Np4",D339-VLOOKUP(B339,'Np PL4 Stock'!$A:$E,5,FALSE),D339-VLOOKUP(B339,'Np PL4 Stock'!$A:$E,5,FALSE)-1),""))</f>
        <v>15</v>
      </c>
      <c r="AN339" s="68">
        <v>8.021</v>
      </c>
      <c r="AO339" s="68">
        <v>8.85</v>
      </c>
      <c r="AP339" s="69">
        <v>94.286</v>
      </c>
      <c r="AQ339" s="64">
        <v>316</v>
      </c>
      <c r="AR339" s="64">
        <v>98</v>
      </c>
      <c r="AS339" s="59">
        <v>100</v>
      </c>
      <c r="AT339" s="73" t="s">
        <v>38</v>
      </c>
      <c r="AU339" s="73">
        <v>32000</v>
      </c>
      <c r="AV339" s="73" t="s">
        <v>38</v>
      </c>
      <c r="AW339" s="73" t="s">
        <v>38</v>
      </c>
      <c r="AX339" s="73" t="s">
        <v>32</v>
      </c>
      <c r="AY339" s="59">
        <v>0</v>
      </c>
      <c r="AZ339" s="59">
        <v>0</v>
      </c>
      <c r="BA339" s="59">
        <v>0</v>
      </c>
      <c r="BB339" s="59">
        <v>0</v>
      </c>
      <c r="BC339" s="59">
        <v>0</v>
      </c>
      <c r="BD339" s="59">
        <v>0</v>
      </c>
      <c r="BE339" s="84" t="s">
        <v>38</v>
      </c>
      <c r="BF339" s="84" t="s">
        <v>38</v>
      </c>
      <c r="BG339" s="84" t="s">
        <v>38</v>
      </c>
      <c r="BH339" s="84" t="s">
        <v>38</v>
      </c>
      <c r="BI339" s="85" t="s">
        <v>707</v>
      </c>
      <c r="BJ339" s="86" t="s">
        <v>286</v>
      </c>
      <c r="BK339" s="64" t="s">
        <v>501</v>
      </c>
      <c r="BL339" s="86" t="s">
        <v>177</v>
      </c>
      <c r="BM339" s="86" t="s">
        <v>178</v>
      </c>
      <c r="BN339" s="86"/>
      <c r="BO339" s="59">
        <v>16</v>
      </c>
      <c r="BP339" s="522" t="s">
        <v>708</v>
      </c>
      <c r="BQ339" s="92">
        <v>0.3</v>
      </c>
      <c r="BR339" s="93">
        <v>0.06</v>
      </c>
      <c r="BS339" s="94">
        <f t="shared" si="59"/>
        <v>0.36</v>
      </c>
      <c r="BT339" s="95">
        <v>0.15156</v>
      </c>
      <c r="BU339" s="101">
        <f t="shared" si="60"/>
        <v>0.51156</v>
      </c>
      <c r="BV339" s="102">
        <f t="shared" si="57"/>
        <v>3.16455696202532</v>
      </c>
      <c r="BW339" s="103">
        <v>400</v>
      </c>
      <c r="BX339" s="104">
        <f t="shared" si="58"/>
        <v>0.00161886075949367</v>
      </c>
      <c r="BY339" s="105">
        <v>900</v>
      </c>
      <c r="BZ339" s="103" t="s">
        <v>32</v>
      </c>
      <c r="CA339" s="106" t="s">
        <v>189</v>
      </c>
      <c r="CB339" s="107" t="s">
        <v>148</v>
      </c>
      <c r="CC339" s="112" t="s">
        <v>149</v>
      </c>
      <c r="CD339" s="106"/>
      <c r="CE339" s="103" t="s">
        <v>192</v>
      </c>
      <c r="CF339" s="113"/>
      <c r="CG339" s="115">
        <v>2000023490</v>
      </c>
    </row>
    <row r="340" spans="1:85">
      <c r="A340" s="53" t="str">
        <f t="shared" si="61"/>
        <v>C1-07-05-45806</v>
      </c>
      <c r="B340" s="47" t="str">
        <f t="shared" si="52"/>
        <v>C1-07-05</v>
      </c>
      <c r="C340" s="48" t="s">
        <v>43</v>
      </c>
      <c r="D340" s="49">
        <v>45806</v>
      </c>
      <c r="E340" s="50" t="s">
        <v>14</v>
      </c>
      <c r="F340" s="51" t="s">
        <v>15</v>
      </c>
      <c r="G340" s="59">
        <v>5</v>
      </c>
      <c r="H340" s="51" t="s">
        <v>187</v>
      </c>
      <c r="I340" s="59">
        <v>7</v>
      </c>
      <c r="J340" s="60">
        <f>IF(ISBLANK(H340),"",IFERROR(VLOOKUP(B340,'Np PL4 Stock'!$A:$D,4,FALSE),""))</f>
        <v>45791</v>
      </c>
      <c r="K340" s="61">
        <f>IF(ISBLANK(H340),"",SUMIF('Np PL4 Stock'!$A:$A,B340,'Np PL4 Stock'!$N:$N))</f>
        <v>2</v>
      </c>
      <c r="L340" s="62">
        <f>IF(ISBLANK(H340),"",VLOOKUP(LEFT(B340,5),Unit!A:B,2,FALSE))</f>
        <v>20</v>
      </c>
      <c r="M340" s="63" t="str">
        <f>IF(ISBLANK(H340),"",IFERROR(VLOOKUP(B340,'Np PL4 Stock'!$A:$T,20,FALSE),""))</f>
        <v>V1-MA1</v>
      </c>
      <c r="N340" s="63" t="str">
        <f>IF(ISBLANK(H340),"",IFERROR(VLOOKUP(B340,'Np PL4 Stock'!$A:$U,21,FALSE),""))</f>
        <v>SIS</v>
      </c>
      <c r="O340" s="62">
        <f t="shared" si="53"/>
        <v>100</v>
      </c>
      <c r="P340" s="62">
        <f t="shared" si="54"/>
        <v>5.375e-5</v>
      </c>
      <c r="Q340" s="67">
        <f t="shared" si="55"/>
        <v>8.975e-7</v>
      </c>
      <c r="R340" s="67">
        <f t="shared" si="56"/>
        <v>1.26937222222222e-6</v>
      </c>
      <c r="S340" s="64">
        <v>14</v>
      </c>
      <c r="T340" s="68">
        <v>7.541</v>
      </c>
      <c r="U340" s="68">
        <v>8.837</v>
      </c>
      <c r="V340" s="69">
        <v>77.049</v>
      </c>
      <c r="W340" s="59">
        <v>429</v>
      </c>
      <c r="X340" s="64">
        <v>96</v>
      </c>
      <c r="Y340" s="59">
        <v>100</v>
      </c>
      <c r="Z340" s="59">
        <v>84</v>
      </c>
      <c r="AA340" s="59">
        <v>0</v>
      </c>
      <c r="AB340" s="59">
        <v>0</v>
      </c>
      <c r="AC340" s="59">
        <v>0</v>
      </c>
      <c r="AD340" s="59">
        <v>0</v>
      </c>
      <c r="AE340" s="59">
        <v>100</v>
      </c>
      <c r="AF340" s="73" t="s">
        <v>38</v>
      </c>
      <c r="AG340" s="73">
        <v>71500</v>
      </c>
      <c r="AH340" s="73" t="s">
        <v>38</v>
      </c>
      <c r="AI340" s="73" t="s">
        <v>38</v>
      </c>
      <c r="AJ340" s="73" t="s">
        <v>38</v>
      </c>
      <c r="AK340" s="73" t="s">
        <v>32</v>
      </c>
      <c r="AL340" s="77" t="str">
        <f>IF(ISBLANK(S340),"",IF(AJ340="Fail","Fail",IF(E340="PL4",IF(AND(T340&gt;STD_01122025!$D$3,U340&lt;STD_01122025!$D$4,OR(AF340="ND",AF340&lt;STD_01122025!$D$7),AH340="ND"),"Pass","Fail"),IF(E340="PL12",IF(AND(S340&lt;STD_01122025!$F$2,T340&gt;STD_01122025!$F$3,U340&lt;STD_01122025!$F$4,V340&gt;STD_01122025!$F$5,X340&gt;STD_01122025!$F$6,OR(AF340="ND",AF340&lt;STD_01122025!$F$7),AH340="ND"),"Pass","Fail"),IF(E340="SuperPL",IF(AND(T340&gt;STD_01122025!$H$3,U340&lt;STD_01122025!$H$4,V340&gt;STD_01122025!$H$5,X340&gt;STD_01122025!$H$6,OR(AF340="ND",AF340&lt;STD_01122025!$H$7),AH340="ND"),"Pass","Fail"),IF(E340="Flight",IF(AND(T340&gt;STD_01122025!$J$3,U340&lt;STD_01122025!$J$4,X340&gt;STD_01122025!$J$6,OR(AF340="ND",AF340&lt;STD_01122025!$J$7),AH340="ND"),"Pass","Fail"),""))))))</f>
        <v>Pass</v>
      </c>
      <c r="AM340" s="62">
        <f>IF(ISBLANK(B340),"",IFERROR(IF(VLOOKUP(B340,'Np PL4 Stock'!$A:$J,10,FALSE)="Np4",D340-VLOOKUP(B340,'Np PL4 Stock'!$A:$E,5,FALSE),D340-VLOOKUP(B340,'Np PL4 Stock'!$A:$E,5,FALSE)-1),""))</f>
        <v>15</v>
      </c>
      <c r="AN340" s="68">
        <v>8.021</v>
      </c>
      <c r="AO340" s="68">
        <v>8.85</v>
      </c>
      <c r="AP340" s="69">
        <v>94.286</v>
      </c>
      <c r="AQ340" s="64">
        <v>316</v>
      </c>
      <c r="AR340" s="64">
        <v>98</v>
      </c>
      <c r="AS340" s="59">
        <v>100</v>
      </c>
      <c r="AT340" s="73" t="s">
        <v>38</v>
      </c>
      <c r="AU340" s="73">
        <v>32000</v>
      </c>
      <c r="AV340" s="73" t="s">
        <v>38</v>
      </c>
      <c r="AW340" s="73" t="s">
        <v>38</v>
      </c>
      <c r="AX340" s="73" t="s">
        <v>32</v>
      </c>
      <c r="AY340" s="59">
        <v>0</v>
      </c>
      <c r="AZ340" s="59">
        <v>0</v>
      </c>
      <c r="BA340" s="59">
        <v>0</v>
      </c>
      <c r="BB340" s="59">
        <v>0</v>
      </c>
      <c r="BC340" s="59">
        <v>0</v>
      </c>
      <c r="BD340" s="59">
        <v>0</v>
      </c>
      <c r="BE340" s="84" t="s">
        <v>38</v>
      </c>
      <c r="BF340" s="84" t="s">
        <v>38</v>
      </c>
      <c r="BG340" s="84" t="s">
        <v>38</v>
      </c>
      <c r="BH340" s="84" t="s">
        <v>38</v>
      </c>
      <c r="BI340" s="85" t="s">
        <v>709</v>
      </c>
      <c r="BJ340" s="86" t="s">
        <v>273</v>
      </c>
      <c r="BK340" s="64" t="s">
        <v>542</v>
      </c>
      <c r="BL340" s="86" t="s">
        <v>196</v>
      </c>
      <c r="BM340" s="86" t="s">
        <v>178</v>
      </c>
      <c r="BN340" s="86"/>
      <c r="BO340" s="59">
        <v>8</v>
      </c>
      <c r="BP340" s="522" t="s">
        <v>710</v>
      </c>
      <c r="BQ340" s="92">
        <v>0.55</v>
      </c>
      <c r="BR340" s="93">
        <v>0.165</v>
      </c>
      <c r="BS340" s="94">
        <f t="shared" si="59"/>
        <v>0.715</v>
      </c>
      <c r="BT340" s="95">
        <v>0.299684444444444</v>
      </c>
      <c r="BU340" s="101">
        <f t="shared" si="60"/>
        <v>1.01468444444444</v>
      </c>
      <c r="BV340" s="102">
        <f t="shared" si="57"/>
        <v>3.16455696202532</v>
      </c>
      <c r="BW340" s="103">
        <v>794.444444444444</v>
      </c>
      <c r="BX340" s="104">
        <f t="shared" si="58"/>
        <v>0.00321102672292546</v>
      </c>
      <c r="BY340" s="105">
        <v>900</v>
      </c>
      <c r="BZ340" s="103" t="s">
        <v>32</v>
      </c>
      <c r="CA340" s="106" t="s">
        <v>189</v>
      </c>
      <c r="CB340" s="107" t="s">
        <v>148</v>
      </c>
      <c r="CC340" s="112" t="s">
        <v>149</v>
      </c>
      <c r="CD340" s="106"/>
      <c r="CE340" s="103" t="s">
        <v>192</v>
      </c>
      <c r="CF340" s="113"/>
      <c r="CG340" s="115">
        <v>2000013616</v>
      </c>
    </row>
    <row r="341" spans="1:85">
      <c r="A341" s="53" t="str">
        <f t="shared" si="61"/>
        <v>C1-05-05-45806</v>
      </c>
      <c r="B341" s="47" t="str">
        <f t="shared" si="52"/>
        <v>C1-05-05</v>
      </c>
      <c r="C341" s="48" t="s">
        <v>43</v>
      </c>
      <c r="D341" s="49">
        <v>45806</v>
      </c>
      <c r="E341" s="50" t="s">
        <v>14</v>
      </c>
      <c r="F341" s="51" t="s">
        <v>15</v>
      </c>
      <c r="G341" s="59">
        <v>5</v>
      </c>
      <c r="H341" s="51" t="s">
        <v>187</v>
      </c>
      <c r="I341" s="59">
        <v>5</v>
      </c>
      <c r="J341" s="60">
        <f>IF(ISBLANK(H341),"",IFERROR(VLOOKUP(B341,'Np PL4 Stock'!$A:$D,4,FALSE),""))</f>
        <v>45790</v>
      </c>
      <c r="K341" s="61">
        <f>IF(ISBLANK(H341),"",SUMIF('Np PL4 Stock'!$A:$A,B341,'Np PL4 Stock'!$N:$N))</f>
        <v>1.5</v>
      </c>
      <c r="L341" s="62">
        <f>IF(ISBLANK(H341),"",VLOOKUP(LEFT(B341,5),Unit!A:B,2,FALSE))</f>
        <v>20</v>
      </c>
      <c r="M341" s="63" t="str">
        <f>IF(ISBLANK(H341),"",IFERROR(VLOOKUP(B341,'Np PL4 Stock'!$A:$T,20,FALSE),""))</f>
        <v>V1-MA1</v>
      </c>
      <c r="N341" s="63" t="str">
        <f>IF(ISBLANK(H341),"",IFERROR(VLOOKUP(B341,'Np PL4 Stock'!$A:$U,21,FALSE),""))</f>
        <v>SIS</v>
      </c>
      <c r="O341" s="62">
        <f t="shared" si="53"/>
        <v>75</v>
      </c>
      <c r="P341" s="62">
        <f t="shared" si="54"/>
        <v>5.04e-5</v>
      </c>
      <c r="Q341" s="67">
        <f t="shared" si="55"/>
        <v>1.096e-6</v>
      </c>
      <c r="R341" s="67">
        <f t="shared" si="56"/>
        <v>1.62376711111111e-6</v>
      </c>
      <c r="S341" s="64">
        <v>14</v>
      </c>
      <c r="T341" s="68">
        <v>7.514</v>
      </c>
      <c r="U341" s="68">
        <v>8.966</v>
      </c>
      <c r="V341" s="69">
        <v>74.419</v>
      </c>
      <c r="W341" s="59">
        <v>426</v>
      </c>
      <c r="X341" s="64">
        <v>95</v>
      </c>
      <c r="Y341" s="59">
        <v>100</v>
      </c>
      <c r="Z341" s="59">
        <v>80</v>
      </c>
      <c r="AA341" s="59">
        <v>0</v>
      </c>
      <c r="AB341" s="59">
        <v>0</v>
      </c>
      <c r="AC341" s="59">
        <v>0</v>
      </c>
      <c r="AD341" s="59">
        <v>0</v>
      </c>
      <c r="AE341" s="59">
        <v>100</v>
      </c>
      <c r="AF341" s="73" t="s">
        <v>38</v>
      </c>
      <c r="AG341" s="73">
        <v>69500</v>
      </c>
      <c r="AH341" s="73" t="s">
        <v>38</v>
      </c>
      <c r="AI341" s="73" t="s">
        <v>38</v>
      </c>
      <c r="AJ341" s="73" t="s">
        <v>38</v>
      </c>
      <c r="AK341" s="73" t="s">
        <v>32</v>
      </c>
      <c r="AL341" s="77" t="str">
        <f>IF(ISBLANK(S341),"",IF(AJ341="Fail","Fail",IF(E341="PL4",IF(AND(T341&gt;STD_01122025!$D$3,U341&lt;STD_01122025!$D$4,OR(AF341="ND",AF341&lt;STD_01122025!$D$7),AH341="ND"),"Pass","Fail"),IF(E341="PL12",IF(AND(S341&lt;STD_01122025!$F$2,T341&gt;STD_01122025!$F$3,U341&lt;STD_01122025!$F$4,V341&gt;STD_01122025!$F$5,X341&gt;STD_01122025!$F$6,OR(AF341="ND",AF341&lt;STD_01122025!$F$7),AH341="ND"),"Pass","Fail"),IF(E341="SuperPL",IF(AND(T341&gt;STD_01122025!$H$3,U341&lt;STD_01122025!$H$4,V341&gt;STD_01122025!$H$5,X341&gt;STD_01122025!$H$6,OR(AF341="ND",AF341&lt;STD_01122025!$H$7),AH341="ND"),"Pass","Fail"),IF(E341="Flight",IF(AND(T341&gt;STD_01122025!$J$3,U341&lt;STD_01122025!$J$4,X341&gt;STD_01122025!$J$6,OR(AF341="ND",AF341&lt;STD_01122025!$J$7),AH341="ND"),"Pass","Fail"),""))))))</f>
        <v>Pass</v>
      </c>
      <c r="AM341" s="62">
        <f>IF(ISBLANK(B341),"",IFERROR(IF(VLOOKUP(B341,'Np PL4 Stock'!$A:$J,10,FALSE)="Np4",D341-VLOOKUP(B341,'Np PL4 Stock'!$A:$E,5,FALSE),D341-VLOOKUP(B341,'Np PL4 Stock'!$A:$E,5,FALSE)-1),""))</f>
        <v>16</v>
      </c>
      <c r="AN341" s="68">
        <v>8.381</v>
      </c>
      <c r="AO341" s="68">
        <v>9.51</v>
      </c>
      <c r="AP341" s="69">
        <v>97.59</v>
      </c>
      <c r="AQ341" s="64">
        <v>262</v>
      </c>
      <c r="AR341" s="64">
        <v>99</v>
      </c>
      <c r="AS341" s="59">
        <v>100</v>
      </c>
      <c r="AT341" s="73" t="s">
        <v>38</v>
      </c>
      <c r="AU341" s="73">
        <v>9000</v>
      </c>
      <c r="AV341" s="73" t="s">
        <v>38</v>
      </c>
      <c r="AW341" s="73" t="s">
        <v>38</v>
      </c>
      <c r="AX341" s="73" t="s">
        <v>32</v>
      </c>
      <c r="AY341" s="59">
        <v>0</v>
      </c>
      <c r="AZ341" s="59">
        <v>0</v>
      </c>
      <c r="BA341" s="59">
        <v>0</v>
      </c>
      <c r="BB341" s="59">
        <v>0</v>
      </c>
      <c r="BC341" s="59">
        <v>0</v>
      </c>
      <c r="BD341" s="59">
        <v>0</v>
      </c>
      <c r="BE341" s="84" t="s">
        <v>38</v>
      </c>
      <c r="BF341" s="84" t="s">
        <v>38</v>
      </c>
      <c r="BG341" s="84" t="s">
        <v>38</v>
      </c>
      <c r="BH341" s="84" t="s">
        <v>38</v>
      </c>
      <c r="BI341" s="85" t="s">
        <v>711</v>
      </c>
      <c r="BJ341" s="86" t="s">
        <v>261</v>
      </c>
      <c r="BK341" s="64" t="s">
        <v>495</v>
      </c>
      <c r="BL341" s="86" t="s">
        <v>155</v>
      </c>
      <c r="BM341" s="86" t="s">
        <v>178</v>
      </c>
      <c r="BN341" s="86"/>
      <c r="BO341" s="59">
        <v>8</v>
      </c>
      <c r="BP341" s="522" t="s">
        <v>712</v>
      </c>
      <c r="BQ341" s="92">
        <v>0.05</v>
      </c>
      <c r="BR341" s="93">
        <v>0.01</v>
      </c>
      <c r="BS341" s="94">
        <f t="shared" si="59"/>
        <v>0.06</v>
      </c>
      <c r="BT341" s="95">
        <v>0.0373666666666667</v>
      </c>
      <c r="BU341" s="101">
        <f t="shared" si="60"/>
        <v>0.0973666666666667</v>
      </c>
      <c r="BV341" s="102">
        <f t="shared" si="57"/>
        <v>3.81679389312977</v>
      </c>
      <c r="BW341" s="103">
        <v>66.6666666666667</v>
      </c>
      <c r="BX341" s="104">
        <f t="shared" si="58"/>
        <v>0.000371628498727736</v>
      </c>
      <c r="BY341" s="105">
        <v>900</v>
      </c>
      <c r="BZ341" s="103" t="s">
        <v>32</v>
      </c>
      <c r="CA341" s="106" t="s">
        <v>189</v>
      </c>
      <c r="CB341" s="107" t="s">
        <v>148</v>
      </c>
      <c r="CC341" s="112" t="s">
        <v>149</v>
      </c>
      <c r="CD341" s="106"/>
      <c r="CE341" s="103" t="s">
        <v>192</v>
      </c>
      <c r="CF341" s="113"/>
      <c r="CG341" s="115">
        <v>2000017568</v>
      </c>
    </row>
    <row r="342" spans="1:85">
      <c r="A342" s="53" t="str">
        <f t="shared" si="61"/>
        <v>C1-08-05-45807</v>
      </c>
      <c r="B342" s="47" t="str">
        <f t="shared" si="52"/>
        <v>C1-08-05</v>
      </c>
      <c r="C342" s="48" t="s">
        <v>43</v>
      </c>
      <c r="D342" s="49">
        <v>45807</v>
      </c>
      <c r="E342" s="50" t="s">
        <v>14</v>
      </c>
      <c r="F342" s="51" t="s">
        <v>15</v>
      </c>
      <c r="G342" s="59">
        <v>5</v>
      </c>
      <c r="H342" s="51" t="s">
        <v>187</v>
      </c>
      <c r="I342" s="59">
        <v>8</v>
      </c>
      <c r="J342" s="60">
        <f>IF(ISBLANK(H342),"",IFERROR(VLOOKUP(B342,'Np PL4 Stock'!$A:$D,4,FALSE),""))</f>
        <v>45791</v>
      </c>
      <c r="K342" s="61">
        <f>IF(ISBLANK(H342),"",SUMIF('Np PL4 Stock'!$A:$A,B342,'Np PL4 Stock'!$N:$N))</f>
        <v>2</v>
      </c>
      <c r="L342" s="62">
        <f>IF(ISBLANK(H342),"",VLOOKUP(LEFT(B342,5),Unit!A:B,2,FALSE))</f>
        <v>20</v>
      </c>
      <c r="M342" s="63" t="str">
        <f>IF(ISBLANK(H342),"",IFERROR(VLOOKUP(B342,'Np PL4 Stock'!$A:$T,20,FALSE),""))</f>
        <v>V1-MA1</v>
      </c>
      <c r="N342" s="63" t="str">
        <f>IF(ISBLANK(H342),"",IFERROR(VLOOKUP(B342,'Np PL4 Stock'!$A:$U,21,FALSE),""))</f>
        <v>SIS</v>
      </c>
      <c r="O342" s="62">
        <f t="shared" si="53"/>
        <v>100</v>
      </c>
      <c r="P342" s="62">
        <f t="shared" si="54"/>
        <v>9.3e-5</v>
      </c>
      <c r="Q342" s="67">
        <f t="shared" si="55"/>
        <v>9.3e-7</v>
      </c>
      <c r="R342" s="67">
        <f t="shared" si="56"/>
        <v>1.24841e-6</v>
      </c>
      <c r="S342" s="64">
        <v>14</v>
      </c>
      <c r="T342" s="68">
        <v>7.69</v>
      </c>
      <c r="U342" s="68">
        <v>8.97</v>
      </c>
      <c r="V342" s="69">
        <v>82</v>
      </c>
      <c r="W342" s="59">
        <v>390</v>
      </c>
      <c r="X342" s="64">
        <v>97</v>
      </c>
      <c r="Y342" s="59">
        <v>100</v>
      </c>
      <c r="Z342" s="59">
        <v>80</v>
      </c>
      <c r="AA342" s="59">
        <v>0</v>
      </c>
      <c r="AB342" s="59">
        <v>0</v>
      </c>
      <c r="AC342" s="59">
        <v>0</v>
      </c>
      <c r="AD342" s="59">
        <v>0</v>
      </c>
      <c r="AE342" s="59">
        <v>100</v>
      </c>
      <c r="AF342" s="73" t="s">
        <v>38</v>
      </c>
      <c r="AG342" s="73">
        <v>78000</v>
      </c>
      <c r="AH342" s="73" t="s">
        <v>38</v>
      </c>
      <c r="AI342" s="73" t="s">
        <v>38</v>
      </c>
      <c r="AJ342" s="73" t="s">
        <v>38</v>
      </c>
      <c r="AK342" s="73" t="s">
        <v>32</v>
      </c>
      <c r="AL342" s="77" t="str">
        <f>IF(ISBLANK(S342),"",IF(AJ342="Fail","Fail",IF(E342="PL4",IF(AND(T342&gt;STD_01122025!$D$3,U342&lt;STD_01122025!$D$4,OR(AF342="ND",AF342&lt;STD_01122025!$D$7),AH342="ND"),"Pass","Fail"),IF(E342="PL12",IF(AND(S342&lt;STD_01122025!$F$2,T342&gt;STD_01122025!$F$3,U342&lt;STD_01122025!$F$4,V342&gt;STD_01122025!$F$5,X342&gt;STD_01122025!$F$6,OR(AF342="ND",AF342&lt;STD_01122025!$F$7),AH342="ND"),"Pass","Fail"),IF(E342="SuperPL",IF(AND(T342&gt;STD_01122025!$H$3,U342&lt;STD_01122025!$H$4,V342&gt;STD_01122025!$H$5,X342&gt;STD_01122025!$H$6,OR(AF342="ND",AF342&lt;STD_01122025!$H$7),AH342="ND"),"Pass","Fail"),IF(E342="Flight",IF(AND(T342&gt;STD_01122025!$J$3,U342&lt;STD_01122025!$J$4,X342&gt;STD_01122025!$J$6,OR(AF342="ND",AF342&lt;STD_01122025!$J$7),AH342="ND"),"Pass","Fail"),""))))))</f>
        <v>Pass</v>
      </c>
      <c r="AM342" s="62">
        <f>IF(ISBLANK(B342),"",IFERROR(IF(VLOOKUP(B342,'Np PL4 Stock'!$A:$J,10,FALSE)="Np4",D342-VLOOKUP(B342,'Np PL4 Stock'!$A:$E,5,FALSE),D342-VLOOKUP(B342,'Np PL4 Stock'!$A:$E,5,FALSE)-1),""))</f>
        <v>16</v>
      </c>
      <c r="AN342" s="68">
        <v>8.576</v>
      </c>
      <c r="AO342" s="68">
        <v>9.435</v>
      </c>
      <c r="AP342" s="69">
        <v>100</v>
      </c>
      <c r="AQ342" s="64">
        <v>249</v>
      </c>
      <c r="AR342" s="64">
        <v>98</v>
      </c>
      <c r="AS342" s="59">
        <v>100</v>
      </c>
      <c r="AT342" s="73" t="s">
        <v>38</v>
      </c>
      <c r="AU342" s="73">
        <v>26000</v>
      </c>
      <c r="AV342" s="73" t="s">
        <v>38</v>
      </c>
      <c r="AW342" s="73" t="s">
        <v>38</v>
      </c>
      <c r="AX342" s="73" t="s">
        <v>32</v>
      </c>
      <c r="AY342" s="59">
        <v>0</v>
      </c>
      <c r="AZ342" s="59">
        <v>0</v>
      </c>
      <c r="BA342" s="59">
        <v>0</v>
      </c>
      <c r="BB342" s="59">
        <v>0</v>
      </c>
      <c r="BC342" s="59">
        <v>0</v>
      </c>
      <c r="BD342" s="59">
        <v>0</v>
      </c>
      <c r="BE342" s="84" t="s">
        <v>38</v>
      </c>
      <c r="BF342" s="84" t="s">
        <v>38</v>
      </c>
      <c r="BG342" s="84" t="s">
        <v>38</v>
      </c>
      <c r="BH342" s="84" t="s">
        <v>38</v>
      </c>
      <c r="BI342" s="85" t="s">
        <v>502</v>
      </c>
      <c r="BJ342" s="86" t="s">
        <v>258</v>
      </c>
      <c r="BK342" s="64" t="s">
        <v>488</v>
      </c>
      <c r="BL342" s="86" t="s">
        <v>155</v>
      </c>
      <c r="BM342" s="86" t="s">
        <v>178</v>
      </c>
      <c r="BN342" s="86"/>
      <c r="BO342" s="59">
        <v>6</v>
      </c>
      <c r="BP342" s="522" t="s">
        <v>713</v>
      </c>
      <c r="BQ342" s="92">
        <v>0.7</v>
      </c>
      <c r="BR342" s="93">
        <v>0.14</v>
      </c>
      <c r="BS342" s="94">
        <f t="shared" si="59"/>
        <v>0.84</v>
      </c>
      <c r="BT342" s="95">
        <v>0.28402</v>
      </c>
      <c r="BU342" s="101">
        <f t="shared" si="60"/>
        <v>1.12402</v>
      </c>
      <c r="BV342" s="102">
        <f t="shared" si="57"/>
        <v>4.01606425702811</v>
      </c>
      <c r="BW342" s="103">
        <v>840</v>
      </c>
      <c r="BX342" s="104">
        <f t="shared" si="58"/>
        <v>0.00451413654618474</v>
      </c>
      <c r="BY342" s="105">
        <v>1000</v>
      </c>
      <c r="BZ342" s="103" t="s">
        <v>32</v>
      </c>
      <c r="CA342" s="106" t="s">
        <v>189</v>
      </c>
      <c r="CB342" s="107" t="s">
        <v>148</v>
      </c>
      <c r="CC342" s="112" t="s">
        <v>149</v>
      </c>
      <c r="CD342" s="106"/>
      <c r="CE342" s="103" t="s">
        <v>192</v>
      </c>
      <c r="CF342" s="113"/>
      <c r="CG342" s="114">
        <v>2000017941</v>
      </c>
    </row>
    <row r="343" spans="1:85">
      <c r="A343" s="53" t="str">
        <f t="shared" si="61"/>
        <v>C1-08-05-45807</v>
      </c>
      <c r="B343" s="47" t="str">
        <f t="shared" si="52"/>
        <v>C1-08-05</v>
      </c>
      <c r="C343" s="48" t="s">
        <v>43</v>
      </c>
      <c r="D343" s="49">
        <v>45807</v>
      </c>
      <c r="E343" s="50" t="s">
        <v>14</v>
      </c>
      <c r="F343" s="51" t="s">
        <v>15</v>
      </c>
      <c r="G343" s="59">
        <v>5</v>
      </c>
      <c r="H343" s="51" t="s">
        <v>187</v>
      </c>
      <c r="I343" s="59">
        <v>8</v>
      </c>
      <c r="J343" s="60">
        <f>IF(ISBLANK(H343),"",IFERROR(VLOOKUP(B343,'Np PL4 Stock'!$A:$D,4,FALSE),""))</f>
        <v>45791</v>
      </c>
      <c r="K343" s="61">
        <f>IF(ISBLANK(H343),"",SUMIF('Np PL4 Stock'!$A:$A,B343,'Np PL4 Stock'!$N:$N))</f>
        <v>2</v>
      </c>
      <c r="L343" s="62">
        <f>IF(ISBLANK(H343),"",VLOOKUP(LEFT(B343,5),Unit!A:B,2,FALSE))</f>
        <v>20</v>
      </c>
      <c r="M343" s="63" t="str">
        <f>IF(ISBLANK(H343),"",IFERROR(VLOOKUP(B343,'Np PL4 Stock'!$A:$T,20,FALSE),""))</f>
        <v>V1-MA1</v>
      </c>
      <c r="N343" s="63" t="str">
        <f>IF(ISBLANK(H343),"",IFERROR(VLOOKUP(B343,'Np PL4 Stock'!$A:$U,21,FALSE),""))</f>
        <v>SIS</v>
      </c>
      <c r="O343" s="62">
        <f t="shared" si="53"/>
        <v>100</v>
      </c>
      <c r="P343" s="62">
        <f t="shared" si="54"/>
        <v>9.3e-5</v>
      </c>
      <c r="Q343" s="67">
        <f t="shared" si="55"/>
        <v>9.3e-7</v>
      </c>
      <c r="R343" s="67">
        <f t="shared" si="56"/>
        <v>1.24841e-6</v>
      </c>
      <c r="S343" s="64">
        <v>14</v>
      </c>
      <c r="T343" s="68">
        <v>7.69</v>
      </c>
      <c r="U343" s="68">
        <v>8.97</v>
      </c>
      <c r="V343" s="69">
        <v>82</v>
      </c>
      <c r="W343" s="59">
        <v>390</v>
      </c>
      <c r="X343" s="64">
        <v>97</v>
      </c>
      <c r="Y343" s="59">
        <v>100</v>
      </c>
      <c r="Z343" s="59">
        <v>80</v>
      </c>
      <c r="AA343" s="59">
        <v>0</v>
      </c>
      <c r="AB343" s="59">
        <v>0</v>
      </c>
      <c r="AC343" s="59">
        <v>0</v>
      </c>
      <c r="AD343" s="59">
        <v>0</v>
      </c>
      <c r="AE343" s="59">
        <v>100</v>
      </c>
      <c r="AF343" s="73" t="s">
        <v>38</v>
      </c>
      <c r="AG343" s="73">
        <v>78000</v>
      </c>
      <c r="AH343" s="73" t="s">
        <v>38</v>
      </c>
      <c r="AI343" s="73" t="s">
        <v>38</v>
      </c>
      <c r="AJ343" s="73" t="s">
        <v>38</v>
      </c>
      <c r="AK343" s="73" t="s">
        <v>32</v>
      </c>
      <c r="AL343" s="77" t="str">
        <f>IF(ISBLANK(S343),"",IF(AJ343="Fail","Fail",IF(E343="PL4",IF(AND(T343&gt;STD_01122025!$D$3,U343&lt;STD_01122025!$D$4,OR(AF343="ND",AF343&lt;STD_01122025!$D$7),AH343="ND"),"Pass","Fail"),IF(E343="PL12",IF(AND(S343&lt;STD_01122025!$F$2,T343&gt;STD_01122025!$F$3,U343&lt;STD_01122025!$F$4,V343&gt;STD_01122025!$F$5,X343&gt;STD_01122025!$F$6,OR(AF343="ND",AF343&lt;STD_01122025!$F$7),AH343="ND"),"Pass","Fail"),IF(E343="SuperPL",IF(AND(T343&gt;STD_01122025!$H$3,U343&lt;STD_01122025!$H$4,V343&gt;STD_01122025!$H$5,X343&gt;STD_01122025!$H$6,OR(AF343="ND",AF343&lt;STD_01122025!$H$7),AH343="ND"),"Pass","Fail"),IF(E343="Flight",IF(AND(T343&gt;STD_01122025!$J$3,U343&lt;STD_01122025!$J$4,X343&gt;STD_01122025!$J$6,OR(AF343="ND",AF343&lt;STD_01122025!$J$7),AH343="ND"),"Pass","Fail"),""))))))</f>
        <v>Pass</v>
      </c>
      <c r="AM343" s="62">
        <f>IF(ISBLANK(B343),"",IFERROR(IF(VLOOKUP(B343,'Np PL4 Stock'!$A:$J,10,FALSE)="Np4",D343-VLOOKUP(B343,'Np PL4 Stock'!$A:$E,5,FALSE),D343-VLOOKUP(B343,'Np PL4 Stock'!$A:$E,5,FALSE)-1),""))</f>
        <v>16</v>
      </c>
      <c r="AN343" s="68">
        <v>8.576</v>
      </c>
      <c r="AO343" s="68">
        <v>9.435</v>
      </c>
      <c r="AP343" s="69">
        <v>100</v>
      </c>
      <c r="AQ343" s="64">
        <v>249</v>
      </c>
      <c r="AR343" s="64">
        <v>98</v>
      </c>
      <c r="AS343" s="59">
        <v>100</v>
      </c>
      <c r="AT343" s="73" t="s">
        <v>38</v>
      </c>
      <c r="AU343" s="73">
        <v>26000</v>
      </c>
      <c r="AV343" s="73" t="s">
        <v>38</v>
      </c>
      <c r="AW343" s="73" t="s">
        <v>38</v>
      </c>
      <c r="AX343" s="73" t="s">
        <v>32</v>
      </c>
      <c r="AY343" s="59">
        <v>0</v>
      </c>
      <c r="AZ343" s="59">
        <v>0</v>
      </c>
      <c r="BA343" s="59">
        <v>0</v>
      </c>
      <c r="BB343" s="59">
        <v>0</v>
      </c>
      <c r="BC343" s="59">
        <v>0</v>
      </c>
      <c r="BD343" s="59">
        <v>0</v>
      </c>
      <c r="BE343" s="84" t="s">
        <v>38</v>
      </c>
      <c r="BF343" s="84" t="s">
        <v>38</v>
      </c>
      <c r="BG343" s="84" t="s">
        <v>38</v>
      </c>
      <c r="BH343" s="84" t="s">
        <v>38</v>
      </c>
      <c r="BI343" s="85" t="s">
        <v>502</v>
      </c>
      <c r="BJ343" s="86" t="s">
        <v>258</v>
      </c>
      <c r="BK343" s="64" t="s">
        <v>488</v>
      </c>
      <c r="BL343" s="86" t="s">
        <v>155</v>
      </c>
      <c r="BM343" s="86" t="s">
        <v>178</v>
      </c>
      <c r="BN343" s="86"/>
      <c r="BO343" s="59">
        <v>10</v>
      </c>
      <c r="BP343" s="522" t="s">
        <v>713</v>
      </c>
      <c r="BQ343" s="92">
        <v>0.85</v>
      </c>
      <c r="BR343" s="93">
        <v>0.17</v>
      </c>
      <c r="BS343" s="94">
        <f t="shared" si="59"/>
        <v>1.02</v>
      </c>
      <c r="BT343" s="95">
        <v>0.3528</v>
      </c>
      <c r="BU343" s="101">
        <f t="shared" si="60"/>
        <v>1.3728</v>
      </c>
      <c r="BV343" s="102">
        <f t="shared" si="57"/>
        <v>4.01606425702811</v>
      </c>
      <c r="BW343" s="103">
        <v>1020</v>
      </c>
      <c r="BX343" s="104">
        <f t="shared" si="58"/>
        <v>0.00551325301204819</v>
      </c>
      <c r="BY343" s="105">
        <v>1000</v>
      </c>
      <c r="BZ343" s="103" t="s">
        <v>32</v>
      </c>
      <c r="CA343" s="106" t="s">
        <v>189</v>
      </c>
      <c r="CB343" s="107" t="s">
        <v>148</v>
      </c>
      <c r="CC343" s="112" t="s">
        <v>149</v>
      </c>
      <c r="CD343" s="106"/>
      <c r="CE343" s="103" t="s">
        <v>192</v>
      </c>
      <c r="CF343" s="113"/>
      <c r="CG343" s="115">
        <v>2000017941</v>
      </c>
    </row>
    <row r="344" spans="1:85">
      <c r="A344" s="53" t="str">
        <f t="shared" si="61"/>
        <v>C1-07-05-45807</v>
      </c>
      <c r="B344" s="47" t="str">
        <f t="shared" si="52"/>
        <v>C1-07-05</v>
      </c>
      <c r="C344" s="48" t="s">
        <v>43</v>
      </c>
      <c r="D344" s="49">
        <v>45807</v>
      </c>
      <c r="E344" s="50" t="s">
        <v>14</v>
      </c>
      <c r="F344" s="51" t="s">
        <v>15</v>
      </c>
      <c r="G344" s="59">
        <v>5</v>
      </c>
      <c r="H344" s="51" t="s">
        <v>187</v>
      </c>
      <c r="I344" s="59">
        <v>7</v>
      </c>
      <c r="J344" s="60">
        <f>IF(ISBLANK(H344),"",IFERROR(VLOOKUP(B344,'Np PL4 Stock'!$A:$D,4,FALSE),""))</f>
        <v>45791</v>
      </c>
      <c r="K344" s="61">
        <f>IF(ISBLANK(H344),"",SUMIF('Np PL4 Stock'!$A:$A,B344,'Np PL4 Stock'!$N:$N))</f>
        <v>2</v>
      </c>
      <c r="L344" s="62">
        <f>IF(ISBLANK(H344),"",VLOOKUP(LEFT(B344,5),Unit!A:B,2,FALSE))</f>
        <v>20</v>
      </c>
      <c r="M344" s="63" t="str">
        <f>IF(ISBLANK(H344),"",IFERROR(VLOOKUP(B344,'Np PL4 Stock'!$A:$T,20,FALSE),""))</f>
        <v>V1-MA1</v>
      </c>
      <c r="N344" s="63" t="str">
        <f>IF(ISBLANK(H344),"",IFERROR(VLOOKUP(B344,'Np PL4 Stock'!$A:$U,21,FALSE),""))</f>
        <v>SIS</v>
      </c>
      <c r="O344" s="62">
        <f t="shared" si="53"/>
        <v>100</v>
      </c>
      <c r="P344" s="62">
        <f t="shared" si="54"/>
        <v>3.6e-5</v>
      </c>
      <c r="Q344" s="67">
        <f t="shared" si="55"/>
        <v>8.975e-7</v>
      </c>
      <c r="R344" s="67">
        <f t="shared" si="56"/>
        <v>1.26937222222222e-6</v>
      </c>
      <c r="S344" s="64">
        <v>14</v>
      </c>
      <c r="T344" s="68">
        <v>7.541</v>
      </c>
      <c r="U344" s="68">
        <v>8.837</v>
      </c>
      <c r="V344" s="69">
        <v>77.049</v>
      </c>
      <c r="W344" s="59">
        <v>429</v>
      </c>
      <c r="X344" s="59">
        <v>96</v>
      </c>
      <c r="Y344" s="59">
        <v>100</v>
      </c>
      <c r="Z344" s="59">
        <v>84</v>
      </c>
      <c r="AA344" s="59">
        <v>0</v>
      </c>
      <c r="AB344" s="59">
        <v>0</v>
      </c>
      <c r="AC344" s="59">
        <v>0</v>
      </c>
      <c r="AD344" s="59">
        <v>0</v>
      </c>
      <c r="AE344" s="59">
        <v>100</v>
      </c>
      <c r="AF344" s="73" t="s">
        <v>38</v>
      </c>
      <c r="AG344" s="73">
        <v>71500</v>
      </c>
      <c r="AH344" s="73" t="s">
        <v>38</v>
      </c>
      <c r="AI344" s="73" t="s">
        <v>38</v>
      </c>
      <c r="AJ344" s="73" t="s">
        <v>38</v>
      </c>
      <c r="AK344" s="73" t="s">
        <v>32</v>
      </c>
      <c r="AL344" s="77" t="str">
        <f>IF(ISBLANK(S344),"",IF(AJ344="Fail","Fail",IF(E344="PL4",IF(AND(T344&gt;STD_01122025!$D$3,U344&lt;STD_01122025!$D$4,OR(AF344="ND",AF344&lt;STD_01122025!$D$7),AH344="ND"),"Pass","Fail"),IF(E344="PL12",IF(AND(S344&lt;STD_01122025!$F$2,T344&gt;STD_01122025!$F$3,U344&lt;STD_01122025!$F$4,V344&gt;STD_01122025!$F$5,X344&gt;STD_01122025!$F$6,OR(AF344="ND",AF344&lt;STD_01122025!$F$7),AH344="ND"),"Pass","Fail"),IF(E344="SuperPL",IF(AND(T344&gt;STD_01122025!$H$3,U344&lt;STD_01122025!$H$4,V344&gt;STD_01122025!$H$5,X344&gt;STD_01122025!$H$6,OR(AF344="ND",AF344&lt;STD_01122025!$H$7),AH344="ND"),"Pass","Fail"),IF(E344="Flight",IF(AND(T344&gt;STD_01122025!$J$3,U344&lt;STD_01122025!$J$4,X344&gt;STD_01122025!$J$6,OR(AF344="ND",AF344&lt;STD_01122025!$J$7),AH344="ND"),"Pass","Fail"),""))))))</f>
        <v>Pass</v>
      </c>
      <c r="AM344" s="62">
        <f>IF(ISBLANK(B344),"",IFERROR(IF(VLOOKUP(B344,'Np PL4 Stock'!$A:$J,10,FALSE)="Np4",D344-VLOOKUP(B344,'Np PL4 Stock'!$A:$E,5,FALSE),D344-VLOOKUP(B344,'Np PL4 Stock'!$A:$E,5,FALSE)-1),""))</f>
        <v>16</v>
      </c>
      <c r="AN344" s="68">
        <v>8.32</v>
      </c>
      <c r="AO344" s="68">
        <v>9.254</v>
      </c>
      <c r="AP344" s="69">
        <v>96.629</v>
      </c>
      <c r="AQ344" s="64">
        <v>265</v>
      </c>
      <c r="AR344" s="64">
        <v>99</v>
      </c>
      <c r="AS344" s="59">
        <v>100</v>
      </c>
      <c r="AT344" s="73" t="s">
        <v>38</v>
      </c>
      <c r="AU344" s="73">
        <v>21500</v>
      </c>
      <c r="AV344" s="73" t="s">
        <v>38</v>
      </c>
      <c r="AW344" s="73" t="s">
        <v>38</v>
      </c>
      <c r="AX344" s="73" t="s">
        <v>32</v>
      </c>
      <c r="AY344" s="59">
        <v>0</v>
      </c>
      <c r="AZ344" s="59">
        <v>0</v>
      </c>
      <c r="BA344" s="59">
        <v>0</v>
      </c>
      <c r="BB344" s="59">
        <v>0</v>
      </c>
      <c r="BC344" s="59">
        <v>0</v>
      </c>
      <c r="BD344" s="59">
        <v>0</v>
      </c>
      <c r="BE344" s="84" t="s">
        <v>38</v>
      </c>
      <c r="BF344" s="84" t="s">
        <v>38</v>
      </c>
      <c r="BG344" s="84" t="s">
        <v>38</v>
      </c>
      <c r="BH344" s="84" t="s">
        <v>38</v>
      </c>
      <c r="BI344" s="85" t="s">
        <v>578</v>
      </c>
      <c r="BJ344" s="86" t="s">
        <v>262</v>
      </c>
      <c r="BK344" s="64" t="s">
        <v>523</v>
      </c>
      <c r="BL344" s="86" t="s">
        <v>155</v>
      </c>
      <c r="BM344" s="86" t="s">
        <v>178</v>
      </c>
      <c r="BN344" s="86"/>
      <c r="BO344" s="59">
        <v>20</v>
      </c>
      <c r="BP344" s="522" t="s">
        <v>714</v>
      </c>
      <c r="BQ344" s="92">
        <v>0.555</v>
      </c>
      <c r="BR344" s="93">
        <v>0.111</v>
      </c>
      <c r="BS344" s="94">
        <f t="shared" si="59"/>
        <v>0.666</v>
      </c>
      <c r="BT344" s="95">
        <v>0.2601</v>
      </c>
      <c r="BU344" s="101">
        <f t="shared" si="60"/>
        <v>0.9261</v>
      </c>
      <c r="BV344" s="102">
        <f t="shared" si="57"/>
        <v>3.77358490566038</v>
      </c>
      <c r="BW344" s="103">
        <v>666</v>
      </c>
      <c r="BX344" s="104">
        <f t="shared" si="58"/>
        <v>0.00349471698113208</v>
      </c>
      <c r="BY344" s="105">
        <v>1000</v>
      </c>
      <c r="BZ344" s="103" t="s">
        <v>32</v>
      </c>
      <c r="CA344" s="106" t="s">
        <v>189</v>
      </c>
      <c r="CB344" s="107" t="s">
        <v>148</v>
      </c>
      <c r="CC344" s="112" t="s">
        <v>149</v>
      </c>
      <c r="CD344" s="106"/>
      <c r="CE344" s="103" t="s">
        <v>192</v>
      </c>
      <c r="CF344" s="113"/>
      <c r="CG344" s="114">
        <v>2000028798</v>
      </c>
    </row>
    <row r="345" spans="1:85">
      <c r="A345" s="53" t="str">
        <f t="shared" si="61"/>
        <v>C1-07-05-45807</v>
      </c>
      <c r="B345" s="47" t="str">
        <f t="shared" si="52"/>
        <v>C1-07-05</v>
      </c>
      <c r="C345" s="48" t="s">
        <v>43</v>
      </c>
      <c r="D345" s="49">
        <v>45807</v>
      </c>
      <c r="E345" s="50" t="s">
        <v>14</v>
      </c>
      <c r="F345" s="51" t="s">
        <v>15</v>
      </c>
      <c r="G345" s="59">
        <v>5</v>
      </c>
      <c r="H345" s="51" t="s">
        <v>187</v>
      </c>
      <c r="I345" s="59">
        <v>7</v>
      </c>
      <c r="J345" s="60">
        <f>IF(ISBLANK(H345),"",IFERROR(VLOOKUP(B345,'Np PL4 Stock'!$A:$D,4,FALSE),""))</f>
        <v>45791</v>
      </c>
      <c r="K345" s="61">
        <f>IF(ISBLANK(H345),"",SUMIF('Np PL4 Stock'!$A:$A,B345,'Np PL4 Stock'!$N:$N))</f>
        <v>2</v>
      </c>
      <c r="L345" s="62">
        <f>IF(ISBLANK(H345),"",VLOOKUP(LEFT(B345,5),Unit!A:B,2,FALSE))</f>
        <v>20</v>
      </c>
      <c r="M345" s="63" t="str">
        <f>IF(ISBLANK(H345),"",IFERROR(VLOOKUP(B345,'Np PL4 Stock'!$A:$T,20,FALSE),""))</f>
        <v>V1-MA1</v>
      </c>
      <c r="N345" s="63" t="str">
        <f>IF(ISBLANK(H345),"",IFERROR(VLOOKUP(B345,'Np PL4 Stock'!$A:$U,21,FALSE),""))</f>
        <v>SIS</v>
      </c>
      <c r="O345" s="62">
        <f t="shared" si="53"/>
        <v>100</v>
      </c>
      <c r="P345" s="62">
        <f t="shared" si="54"/>
        <v>3.6e-5</v>
      </c>
      <c r="Q345" s="67">
        <f t="shared" si="55"/>
        <v>8.975e-7</v>
      </c>
      <c r="R345" s="67">
        <f t="shared" si="56"/>
        <v>1.26937222222222e-6</v>
      </c>
      <c r="S345" s="64">
        <v>14</v>
      </c>
      <c r="T345" s="68">
        <v>7.541</v>
      </c>
      <c r="U345" s="68">
        <v>8.837</v>
      </c>
      <c r="V345" s="69">
        <v>77.049</v>
      </c>
      <c r="W345" s="59">
        <v>429</v>
      </c>
      <c r="X345" s="59">
        <v>96</v>
      </c>
      <c r="Y345" s="59">
        <v>100</v>
      </c>
      <c r="Z345" s="59">
        <v>84</v>
      </c>
      <c r="AA345" s="59">
        <v>0</v>
      </c>
      <c r="AB345" s="59">
        <v>0</v>
      </c>
      <c r="AC345" s="59">
        <v>0</v>
      </c>
      <c r="AD345" s="59">
        <v>0</v>
      </c>
      <c r="AE345" s="59">
        <v>100</v>
      </c>
      <c r="AF345" s="73" t="s">
        <v>38</v>
      </c>
      <c r="AG345" s="73">
        <v>71500</v>
      </c>
      <c r="AH345" s="73" t="s">
        <v>38</v>
      </c>
      <c r="AI345" s="73" t="s">
        <v>38</v>
      </c>
      <c r="AJ345" s="73" t="s">
        <v>38</v>
      </c>
      <c r="AK345" s="73" t="s">
        <v>32</v>
      </c>
      <c r="AL345" s="77" t="str">
        <f>IF(ISBLANK(S345),"",IF(AJ345="Fail","Fail",IF(E345="PL4",IF(AND(T345&gt;STD_01122025!$D$3,U345&lt;STD_01122025!$D$4,OR(AF345="ND",AF345&lt;STD_01122025!$D$7),AH345="ND"),"Pass","Fail"),IF(E345="PL12",IF(AND(S345&lt;STD_01122025!$F$2,T345&gt;STD_01122025!$F$3,U345&lt;STD_01122025!$F$4,V345&gt;STD_01122025!$F$5,X345&gt;STD_01122025!$F$6,OR(AF345="ND",AF345&lt;STD_01122025!$F$7),AH345="ND"),"Pass","Fail"),IF(E345="SuperPL",IF(AND(T345&gt;STD_01122025!$H$3,U345&lt;STD_01122025!$H$4,V345&gt;STD_01122025!$H$5,X345&gt;STD_01122025!$H$6,OR(AF345="ND",AF345&lt;STD_01122025!$H$7),AH345="ND"),"Pass","Fail"),IF(E345="Flight",IF(AND(T345&gt;STD_01122025!$J$3,U345&lt;STD_01122025!$J$4,X345&gt;STD_01122025!$J$6,OR(AF345="ND",AF345&lt;STD_01122025!$J$7),AH345="ND"),"Pass","Fail"),""))))))</f>
        <v>Pass</v>
      </c>
      <c r="AM345" s="62">
        <f>IF(ISBLANK(B345),"",IFERROR(IF(VLOOKUP(B345,'Np PL4 Stock'!$A:$J,10,FALSE)="Np4",D345-VLOOKUP(B345,'Np PL4 Stock'!$A:$E,5,FALSE),D345-VLOOKUP(B345,'Np PL4 Stock'!$A:$E,5,FALSE)-1),""))</f>
        <v>16</v>
      </c>
      <c r="AN345" s="68">
        <v>8.32</v>
      </c>
      <c r="AO345" s="68">
        <v>9.254</v>
      </c>
      <c r="AP345" s="69">
        <v>96.629</v>
      </c>
      <c r="AQ345" s="64">
        <v>265</v>
      </c>
      <c r="AR345" s="64">
        <v>99</v>
      </c>
      <c r="AS345" s="59">
        <v>100</v>
      </c>
      <c r="AT345" s="73" t="s">
        <v>38</v>
      </c>
      <c r="AU345" s="73">
        <v>21500</v>
      </c>
      <c r="AV345" s="73" t="s">
        <v>38</v>
      </c>
      <c r="AW345" s="73" t="s">
        <v>38</v>
      </c>
      <c r="AX345" s="73" t="s">
        <v>32</v>
      </c>
      <c r="AY345" s="59">
        <v>0</v>
      </c>
      <c r="AZ345" s="59">
        <v>0</v>
      </c>
      <c r="BA345" s="59">
        <v>0</v>
      </c>
      <c r="BB345" s="59">
        <v>0</v>
      </c>
      <c r="BC345" s="59">
        <v>0</v>
      </c>
      <c r="BD345" s="59">
        <v>0</v>
      </c>
      <c r="BE345" s="84" t="s">
        <v>38</v>
      </c>
      <c r="BF345" s="84" t="s">
        <v>38</v>
      </c>
      <c r="BG345" s="84" t="s">
        <v>38</v>
      </c>
      <c r="BH345" s="84" t="s">
        <v>38</v>
      </c>
      <c r="BI345" s="85" t="s">
        <v>578</v>
      </c>
      <c r="BJ345" s="86" t="s">
        <v>262</v>
      </c>
      <c r="BK345" s="64" t="s">
        <v>523</v>
      </c>
      <c r="BL345" s="86" t="s">
        <v>155</v>
      </c>
      <c r="BM345" s="86" t="s">
        <v>178</v>
      </c>
      <c r="BN345" s="86"/>
      <c r="BO345" s="59">
        <v>13</v>
      </c>
      <c r="BP345" s="522" t="s">
        <v>714</v>
      </c>
      <c r="BQ345" s="92">
        <v>0.045</v>
      </c>
      <c r="BR345" s="93">
        <v>0.009</v>
      </c>
      <c r="BS345" s="94">
        <f t="shared" si="59"/>
        <v>0.054</v>
      </c>
      <c r="BT345" s="95">
        <v>0.0324</v>
      </c>
      <c r="BU345" s="101">
        <f t="shared" si="60"/>
        <v>0.0864</v>
      </c>
      <c r="BV345" s="102">
        <f t="shared" si="57"/>
        <v>3.77358490566038</v>
      </c>
      <c r="BW345" s="103">
        <v>54</v>
      </c>
      <c r="BX345" s="104">
        <f t="shared" si="58"/>
        <v>0.000326037735849057</v>
      </c>
      <c r="BY345" s="105">
        <v>1000</v>
      </c>
      <c r="BZ345" s="103" t="s">
        <v>32</v>
      </c>
      <c r="CA345" s="106" t="s">
        <v>189</v>
      </c>
      <c r="CB345" s="107" t="s">
        <v>148</v>
      </c>
      <c r="CC345" s="112" t="s">
        <v>149</v>
      </c>
      <c r="CD345" s="106"/>
      <c r="CE345" s="103" t="s">
        <v>192</v>
      </c>
      <c r="CF345" s="113"/>
      <c r="CG345" s="114">
        <v>2000028798</v>
      </c>
    </row>
    <row r="346" spans="1:86">
      <c r="A346" s="53" t="str">
        <f t="shared" si="61"/>
        <v>A1-09-05-45842</v>
      </c>
      <c r="B346" s="47" t="str">
        <f t="shared" si="52"/>
        <v>A1-09-05</v>
      </c>
      <c r="C346" s="48" t="s">
        <v>43</v>
      </c>
      <c r="D346" s="49">
        <v>45842</v>
      </c>
      <c r="E346" s="50" t="s">
        <v>3</v>
      </c>
      <c r="F346" s="51" t="s">
        <v>6</v>
      </c>
      <c r="G346" s="59">
        <v>5</v>
      </c>
      <c r="H346" s="51" t="s">
        <v>144</v>
      </c>
      <c r="I346" s="59">
        <v>9</v>
      </c>
      <c r="J346" s="60">
        <f>IF(ISBLANK(H346),"",IFERROR(VLOOKUP(B346,'Np PL4 Stock'!$A:$D,4,FALSE),""))</f>
        <v>45831</v>
      </c>
      <c r="K346" s="61">
        <f>IF(ISBLANK(H346),"",SUMIF('Np PL4 Stock'!$A:$A,B346,'Np PL4 Stock'!$N:$N))</f>
        <v>1.66</v>
      </c>
      <c r="L346" s="62">
        <f>IF(ISBLANK(H346),"",VLOOKUP(LEFT(B346,5),Unit!A:B,2,FALSE))</f>
        <v>16</v>
      </c>
      <c r="M346" s="63" t="str">
        <f>IF(ISBLANK(#REF!),"",IFERROR(VLOOKUP(B346,'Np PL4 Stock'!$A:$T,20,FALSE),""))</f>
        <v>V1-MA1</v>
      </c>
      <c r="N346" s="63" t="str">
        <f>IF(ISBLANK(#REF!),"",IFERROR(VLOOKUP(B346,'Np PL4 Stock'!$A:$U,21,FALSE),""))</f>
        <v>SIS</v>
      </c>
      <c r="O346" s="62">
        <f t="shared" si="53"/>
        <v>103.75</v>
      </c>
      <c r="P346" s="62">
        <f t="shared" si="54"/>
        <v>7.8125e-5</v>
      </c>
      <c r="Q346" s="67">
        <f t="shared" si="55"/>
        <v>7.53012048192771e-7</v>
      </c>
      <c r="R346" s="67">
        <f t="shared" si="56"/>
        <v>9.86518072289157e-7</v>
      </c>
      <c r="S346" s="64">
        <v>10</v>
      </c>
      <c r="T346" s="68">
        <v>6.909</v>
      </c>
      <c r="U346" s="68">
        <v>6.047</v>
      </c>
      <c r="V346" s="69" t="s">
        <v>32</v>
      </c>
      <c r="W346" s="64" t="s">
        <v>32</v>
      </c>
      <c r="X346" s="59">
        <v>88</v>
      </c>
      <c r="Y346" s="59" t="s">
        <v>32</v>
      </c>
      <c r="Z346" s="59" t="s">
        <v>32</v>
      </c>
      <c r="AA346" s="59" t="s">
        <v>32</v>
      </c>
      <c r="AB346" s="59" t="s">
        <v>32</v>
      </c>
      <c r="AC346" s="59">
        <v>0</v>
      </c>
      <c r="AD346" s="59">
        <v>0</v>
      </c>
      <c r="AE346" s="59" t="s">
        <v>32</v>
      </c>
      <c r="AF346" s="73" t="s">
        <v>38</v>
      </c>
      <c r="AG346" s="73">
        <v>43000</v>
      </c>
      <c r="AH346" s="73" t="s">
        <v>38</v>
      </c>
      <c r="AI346" s="73" t="s">
        <v>38</v>
      </c>
      <c r="AJ346" s="73" t="s">
        <v>38</v>
      </c>
      <c r="AK346" s="73" t="s">
        <v>32</v>
      </c>
      <c r="AL346" s="77" t="str">
        <f>IF(ISBLANK(S346),"",IF(AJ346="Fail","Fail",IF(E346="PL4",IF(AND(T346&gt;STD_01122025!$D$3,U346&lt;STD_01122025!$D$4,OR(AF346="ND",AF346&lt;STD_01122025!$D$7),AH346="ND"),"Pass","Fail"),IF(E346="PL12",IF(AND(S346&lt;STD_01122025!$F$2,T346&gt;STD_01122025!$F$3,U346&lt;STD_01122025!$F$4,V346&gt;STD_01122025!$F$5,X346&gt;STD_01122025!$F$6,OR(AF346="ND",AF346&lt;STD_01122025!$F$7),AH346="ND"),"Pass","Fail"),IF(E346="SuperPL",IF(AND(T346&gt;STD_01122025!$H$3,U346&lt;STD_01122025!$H$4,V346&gt;STD_01122025!$H$5,X346&gt;STD_01122025!$H$6,OR(AF346="ND",AF346&lt;STD_01122025!$H$7),AH346="ND"),"Pass","Fail"),IF(E346="Flight",IF(AND(T346&gt;STD_01122025!$J$3,U346&lt;STD_01122025!$J$4,X346&gt;STD_01122025!$J$6,OR(AF346="ND",AF346&lt;STD_01122025!$J$7),AH346="ND"),"Pass","Fail"),""))))))</f>
        <v>Pass</v>
      </c>
      <c r="AM346" s="62">
        <f>IF(ISBLANK(B346),"",IFERROR(IF(VLOOKUP(B346,'Np PL4 Stock'!$A:$J,10,FALSE)="Np4",D346-VLOOKUP(B346,'Np PL4 Stock'!$A:$E,5,FALSE),D346-VLOOKUP(B346,'Np PL4 Stock'!$A:$E,5,FALSE)-1),""))</f>
        <v>11</v>
      </c>
      <c r="AN346" s="68">
        <v>7.358</v>
      </c>
      <c r="AO346" s="68">
        <v>6.38</v>
      </c>
      <c r="AP346" s="69" t="s">
        <v>32</v>
      </c>
      <c r="AQ346" s="64">
        <v>473</v>
      </c>
      <c r="AR346" s="64">
        <v>91</v>
      </c>
      <c r="AS346" s="59" t="s">
        <v>32</v>
      </c>
      <c r="AT346" s="73" t="s">
        <v>38</v>
      </c>
      <c r="AU346" s="73">
        <v>55000</v>
      </c>
      <c r="AV346" s="73" t="s">
        <v>38</v>
      </c>
      <c r="AW346" s="73" t="s">
        <v>38</v>
      </c>
      <c r="AX346" s="73" t="s">
        <v>32</v>
      </c>
      <c r="AY346" s="59">
        <v>0</v>
      </c>
      <c r="AZ346" s="59">
        <v>0</v>
      </c>
      <c r="BA346" s="59">
        <v>0</v>
      </c>
      <c r="BB346" s="59">
        <v>0</v>
      </c>
      <c r="BC346" s="59">
        <v>0</v>
      </c>
      <c r="BD346" s="59">
        <v>0</v>
      </c>
      <c r="BE346" s="84" t="s">
        <v>38</v>
      </c>
      <c r="BF346" s="84" t="s">
        <v>38</v>
      </c>
      <c r="BG346" s="84" t="s">
        <v>38</v>
      </c>
      <c r="BH346" s="84" t="s">
        <v>38</v>
      </c>
      <c r="BI346" s="85" t="s">
        <v>480</v>
      </c>
      <c r="BJ346" s="86" t="s">
        <v>246</v>
      </c>
      <c r="BK346" s="64" t="s">
        <v>481</v>
      </c>
      <c r="BL346" s="86" t="s">
        <v>155</v>
      </c>
      <c r="BM346" s="86" t="s">
        <v>178</v>
      </c>
      <c r="BN346" s="86"/>
      <c r="BO346" s="59">
        <v>15</v>
      </c>
      <c r="BP346" s="69">
        <v>256104305100108</v>
      </c>
      <c r="BQ346" s="92">
        <v>0.95</v>
      </c>
      <c r="BR346" s="93">
        <v>0.3</v>
      </c>
      <c r="BS346" s="94">
        <f t="shared" si="59"/>
        <v>1.25</v>
      </c>
      <c r="BT346" s="95">
        <v>0.38762</v>
      </c>
      <c r="BU346" s="101">
        <f t="shared" si="60"/>
        <v>1.63762</v>
      </c>
      <c r="BV346" s="102">
        <f t="shared" si="57"/>
        <v>2.11416490486258</v>
      </c>
      <c r="BW346" s="103">
        <v>650</v>
      </c>
      <c r="BX346" s="104">
        <f t="shared" si="58"/>
        <v>0.00346219873150106</v>
      </c>
      <c r="BY346" s="105">
        <v>2000</v>
      </c>
      <c r="BZ346" s="103" t="s">
        <v>32</v>
      </c>
      <c r="CA346" s="106" t="s">
        <v>189</v>
      </c>
      <c r="CB346" s="107" t="s">
        <v>148</v>
      </c>
      <c r="CC346" s="112" t="s">
        <v>208</v>
      </c>
      <c r="CD346" s="106" t="s">
        <v>715</v>
      </c>
      <c r="CE346" s="103" t="s">
        <v>192</v>
      </c>
      <c r="CF346" s="524" t="s">
        <v>716</v>
      </c>
      <c r="CG346" s="115">
        <v>2000004627</v>
      </c>
      <c r="CH346" s="128"/>
    </row>
    <row r="347" spans="1:85">
      <c r="A347" s="53" t="str">
        <f t="shared" si="61"/>
        <v>A1-10-05-45842</v>
      </c>
      <c r="B347" s="47" t="str">
        <f t="shared" si="52"/>
        <v>A1-10-05</v>
      </c>
      <c r="C347" s="48" t="s">
        <v>43</v>
      </c>
      <c r="D347" s="49">
        <v>45842</v>
      </c>
      <c r="E347" s="50" t="s">
        <v>3</v>
      </c>
      <c r="F347" s="51" t="s">
        <v>6</v>
      </c>
      <c r="G347" s="59">
        <v>5</v>
      </c>
      <c r="H347" s="51" t="s">
        <v>144</v>
      </c>
      <c r="I347" s="59">
        <v>10</v>
      </c>
      <c r="J347" s="60">
        <f>IF(ISBLANK(H347),"",IFERROR(VLOOKUP(B347,'Np PL4 Stock'!$A:$D,4,FALSE),""))</f>
        <v>45831</v>
      </c>
      <c r="K347" s="61">
        <f>IF(ISBLANK(H347),"",SUMIF('Np PL4 Stock'!$A:$A,B347,'Np PL4 Stock'!$N:$N))</f>
        <v>2</v>
      </c>
      <c r="L347" s="62">
        <f>IF(ISBLANK(H347),"",VLOOKUP(LEFT(B347,5),Unit!A:B,2,FALSE))</f>
        <v>16</v>
      </c>
      <c r="M347" s="63" t="str">
        <f>IF(ISBLANK(H346),"",IFERROR(VLOOKUP(B347,'Np PL4 Stock'!$A:$T,20,FALSE),""))</f>
        <v>V1-MB1</v>
      </c>
      <c r="N347" s="63" t="str">
        <f>IF(ISBLANK(H346),"",IFERROR(VLOOKUP(B347,'Np PL4 Stock'!$A:$U,21,FALSE),""))</f>
        <v>SIS</v>
      </c>
      <c r="O347" s="62">
        <f t="shared" si="53"/>
        <v>125</v>
      </c>
      <c r="P347" s="62">
        <f t="shared" si="54"/>
        <v>8.125e-5</v>
      </c>
      <c r="Q347" s="67">
        <f t="shared" si="55"/>
        <v>6.5e-7</v>
      </c>
      <c r="R347" s="67">
        <f t="shared" si="56"/>
        <v>8.4381e-7</v>
      </c>
      <c r="S347" s="64">
        <v>10</v>
      </c>
      <c r="T347" s="68">
        <v>6.735</v>
      </c>
      <c r="U347" s="68">
        <v>6.2</v>
      </c>
      <c r="V347" s="69" t="s">
        <v>32</v>
      </c>
      <c r="W347" s="64" t="s">
        <v>32</v>
      </c>
      <c r="X347" s="59">
        <v>88</v>
      </c>
      <c r="Y347" s="59" t="s">
        <v>32</v>
      </c>
      <c r="Z347" s="59" t="s">
        <v>32</v>
      </c>
      <c r="AA347" s="59" t="s">
        <v>32</v>
      </c>
      <c r="AB347" s="59" t="s">
        <v>32</v>
      </c>
      <c r="AC347" s="59">
        <v>0</v>
      </c>
      <c r="AD347" s="59">
        <v>0</v>
      </c>
      <c r="AE347" s="59" t="s">
        <v>32</v>
      </c>
      <c r="AF347" s="73" t="s">
        <v>38</v>
      </c>
      <c r="AG347" s="73">
        <v>52000</v>
      </c>
      <c r="AH347" s="73" t="s">
        <v>38</v>
      </c>
      <c r="AI347" s="73" t="s">
        <v>38</v>
      </c>
      <c r="AJ347" s="73" t="s">
        <v>38</v>
      </c>
      <c r="AK347" s="73" t="s">
        <v>32</v>
      </c>
      <c r="AL347" s="77" t="str">
        <f>IF(ISBLANK(S347),"",IF(AJ347="Fail","Fail",IF(E347="PL4",IF(AND(T347&gt;STD_01122025!$D$3,U347&lt;STD_01122025!$D$4,OR(AF347="ND",AF347&lt;STD_01122025!$D$7),AH347="ND"),"Pass","Fail"),IF(E347="PL12",IF(AND(S347&lt;STD_01122025!$F$2,T347&gt;STD_01122025!$F$3,U347&lt;STD_01122025!$F$4,V347&gt;STD_01122025!$F$5,X347&gt;STD_01122025!$F$6,OR(AF347="ND",AF347&lt;STD_01122025!$F$7),AH347="ND"),"Pass","Fail"),IF(E347="SuperPL",IF(AND(T347&gt;STD_01122025!$H$3,U347&lt;STD_01122025!$H$4,V347&gt;STD_01122025!$H$5,X347&gt;STD_01122025!$H$6,OR(AF347="ND",AF347&lt;STD_01122025!$H$7),AH347="ND"),"Pass","Fail"),IF(E347="Flight",IF(AND(T347&gt;STD_01122025!$J$3,U347&lt;STD_01122025!$J$4,X347&gt;STD_01122025!$J$6,OR(AF347="ND",AF347&lt;STD_01122025!$J$7),AH347="ND"),"Pass","Fail"),""))))))</f>
        <v>Pass</v>
      </c>
      <c r="AM347" s="62">
        <f>IF(ISBLANK(B347),"",IFERROR(IF(VLOOKUP(B347,'Np PL4 Stock'!$A:$J,10,FALSE)="Np4",D347-VLOOKUP(B347,'Np PL4 Stock'!$A:$E,5,FALSE),D347-VLOOKUP(B347,'Np PL4 Stock'!$A:$E,5,FALSE)-1),""))</f>
        <v>11</v>
      </c>
      <c r="AN347" s="68">
        <v>7.325</v>
      </c>
      <c r="AO347" s="68">
        <v>6.71</v>
      </c>
      <c r="AP347" s="69" t="s">
        <v>32</v>
      </c>
      <c r="AQ347" s="64">
        <v>480</v>
      </c>
      <c r="AR347" s="64">
        <v>92</v>
      </c>
      <c r="AS347" s="59" t="s">
        <v>32</v>
      </c>
      <c r="AT347" s="73" t="s">
        <v>38</v>
      </c>
      <c r="AU347" s="73">
        <v>75000</v>
      </c>
      <c r="AV347" s="73" t="s">
        <v>38</v>
      </c>
      <c r="AW347" s="73" t="s">
        <v>38</v>
      </c>
      <c r="AX347" s="73" t="s">
        <v>32</v>
      </c>
      <c r="AY347" s="59">
        <v>0</v>
      </c>
      <c r="AZ347" s="59">
        <v>0</v>
      </c>
      <c r="BA347" s="59">
        <v>0</v>
      </c>
      <c r="BB347" s="59">
        <v>0</v>
      </c>
      <c r="BC347" s="59">
        <v>0</v>
      </c>
      <c r="BD347" s="59">
        <v>0</v>
      </c>
      <c r="BE347" s="84" t="s">
        <v>38</v>
      </c>
      <c r="BF347" s="84" t="s">
        <v>38</v>
      </c>
      <c r="BG347" s="84" t="s">
        <v>38</v>
      </c>
      <c r="BH347" s="84" t="s">
        <v>38</v>
      </c>
      <c r="BI347" s="85" t="s">
        <v>480</v>
      </c>
      <c r="BJ347" s="86" t="s">
        <v>246</v>
      </c>
      <c r="BK347" s="64" t="s">
        <v>481</v>
      </c>
      <c r="BL347" s="86" t="s">
        <v>155</v>
      </c>
      <c r="BM347" s="86" t="s">
        <v>178</v>
      </c>
      <c r="BN347" s="86"/>
      <c r="BO347" s="59">
        <v>15</v>
      </c>
      <c r="BP347" s="522" t="s">
        <v>717</v>
      </c>
      <c r="BQ347" s="92">
        <v>1</v>
      </c>
      <c r="BR347" s="93">
        <v>0.3</v>
      </c>
      <c r="BS347" s="94">
        <f t="shared" si="59"/>
        <v>1.3</v>
      </c>
      <c r="BT347" s="95">
        <v>0.38762</v>
      </c>
      <c r="BU347" s="101">
        <f t="shared" si="60"/>
        <v>1.68762</v>
      </c>
      <c r="BV347" s="102">
        <f t="shared" si="57"/>
        <v>2.08333333333333</v>
      </c>
      <c r="BW347" s="103">
        <v>650</v>
      </c>
      <c r="BX347" s="104">
        <f t="shared" si="58"/>
        <v>0.003515875</v>
      </c>
      <c r="BY347" s="105">
        <v>2000</v>
      </c>
      <c r="BZ347" s="103" t="s">
        <v>32</v>
      </c>
      <c r="CA347" s="106" t="s">
        <v>189</v>
      </c>
      <c r="CB347" s="107" t="s">
        <v>148</v>
      </c>
      <c r="CC347" s="112" t="s">
        <v>149</v>
      </c>
      <c r="CD347" s="106"/>
      <c r="CE347" s="103" t="s">
        <v>192</v>
      </c>
      <c r="CF347" s="113"/>
      <c r="CG347" s="115">
        <v>2000004627</v>
      </c>
    </row>
    <row r="348" spans="1:85">
      <c r="A348" s="53" t="str">
        <f t="shared" si="61"/>
        <v>A1-03-05-45843</v>
      </c>
      <c r="B348" s="47" t="str">
        <f t="shared" si="52"/>
        <v>A1-03-05</v>
      </c>
      <c r="C348" s="48" t="s">
        <v>43</v>
      </c>
      <c r="D348" s="49">
        <v>45843</v>
      </c>
      <c r="E348" s="50" t="s">
        <v>14</v>
      </c>
      <c r="F348" s="51" t="s">
        <v>15</v>
      </c>
      <c r="G348" s="59">
        <v>5</v>
      </c>
      <c r="H348" s="51" t="s">
        <v>144</v>
      </c>
      <c r="I348" s="59">
        <v>3</v>
      </c>
      <c r="J348" s="60">
        <f>IF(ISBLANK(H348),"",IFERROR(VLOOKUP(B348,'Np PL4 Stock'!$A:$D,4,FALSE),""))</f>
        <v>45830</v>
      </c>
      <c r="K348" s="61">
        <f>IF(ISBLANK(H348),"",SUMIF('Np PL4 Stock'!$A:$A,B348,'Np PL4 Stock'!$N:$N))</f>
        <v>1.5</v>
      </c>
      <c r="L348" s="62">
        <f>IF(ISBLANK(H348),"",VLOOKUP(LEFT(B348,5),Unit!A:B,2,FALSE))</f>
        <v>16</v>
      </c>
      <c r="M348" s="63" t="str">
        <f>IF(ISBLANK(H348),"",IFERROR(VLOOKUP(B348,'Np PL4 Stock'!$A:$T,20,FALSE),""))</f>
        <v>V1-MC1</v>
      </c>
      <c r="N348" s="63" t="str">
        <f>IF(ISBLANK(H348),"",IFERROR(VLOOKUP(B348,'Np PL4 Stock'!$A:$U,21,FALSE),""))</f>
        <v>SyAqua</v>
      </c>
      <c r="O348" s="62">
        <f t="shared" si="53"/>
        <v>93.75</v>
      </c>
      <c r="P348" s="62">
        <f t="shared" si="54"/>
        <v>3.12171875e-5</v>
      </c>
      <c r="Q348" s="67">
        <f t="shared" si="55"/>
        <v>9.1965e-7</v>
      </c>
      <c r="R348" s="67">
        <f t="shared" si="56"/>
        <v>1.20093213333333e-6</v>
      </c>
      <c r="S348" s="64">
        <v>12</v>
      </c>
      <c r="T348" s="68">
        <v>7.91</v>
      </c>
      <c r="U348" s="68">
        <v>6.848</v>
      </c>
      <c r="V348" s="69">
        <v>97.5</v>
      </c>
      <c r="W348" s="59">
        <v>357</v>
      </c>
      <c r="X348" s="59">
        <v>96</v>
      </c>
      <c r="Y348" s="59">
        <v>100</v>
      </c>
      <c r="Z348" s="59">
        <v>84</v>
      </c>
      <c r="AA348" s="59">
        <v>0</v>
      </c>
      <c r="AB348" s="59">
        <v>0</v>
      </c>
      <c r="AC348" s="59">
        <v>0</v>
      </c>
      <c r="AD348" s="59">
        <v>0</v>
      </c>
      <c r="AE348" s="59">
        <v>100</v>
      </c>
      <c r="AF348" s="73" t="s">
        <v>38</v>
      </c>
      <c r="AG348" s="73">
        <v>46000</v>
      </c>
      <c r="AH348" s="73" t="s">
        <v>38</v>
      </c>
      <c r="AI348" s="73" t="s">
        <v>38</v>
      </c>
      <c r="AJ348" s="73" t="s">
        <v>38</v>
      </c>
      <c r="AK348" s="73" t="s">
        <v>32</v>
      </c>
      <c r="AL348" s="77" t="str">
        <f>IF(ISBLANK(S348),"",IF(AJ348="Fail","Fail",IF(E348="PL4",IF(AND(T348&gt;STD_01122025!$D$3,U348&lt;STD_01122025!$D$4,OR(AF348="ND",AF348&lt;STD_01122025!$D$7),AH348="ND"),"Pass","Fail"),IF(E348="PL12",IF(AND(S348&lt;STD_01122025!$F$2,T348&gt;STD_01122025!$F$3,U348&lt;STD_01122025!$F$4,V348&gt;STD_01122025!$F$5,X348&gt;STD_01122025!$F$6,OR(AF348="ND",AF348&lt;STD_01122025!$F$7),AH348="ND"),"Pass","Fail"),IF(E348="SuperPL",IF(AND(T348&gt;STD_01122025!$H$3,U348&lt;STD_01122025!$H$4,V348&gt;STD_01122025!$H$5,X348&gt;STD_01122025!$H$6,OR(AF348="ND",AF348&lt;STD_01122025!$H$7),AH348="ND"),"Pass","Fail"),IF(E348="Flight",IF(AND(T348&gt;STD_01122025!$J$3,U348&lt;STD_01122025!$J$4,X348&gt;STD_01122025!$J$6,OR(AF348="ND",AF348&lt;STD_01122025!$J$7),AH348="ND"),"Pass","Fail"),""))))))</f>
        <v>Pass</v>
      </c>
      <c r="AM348" s="62">
        <f>IF(ISBLANK(B348),"",IFERROR(IF(VLOOKUP(B348,'Np PL4 Stock'!$A:$J,10,FALSE)="Np4",D348-VLOOKUP(B348,'Np PL4 Stock'!$A:$E,5,FALSE),D348-VLOOKUP(B348,'Np PL4 Stock'!$A:$E,5,FALSE)-1),""))</f>
        <v>13</v>
      </c>
      <c r="AN348" s="68">
        <v>8.484</v>
      </c>
      <c r="AO348" s="68">
        <v>7.58</v>
      </c>
      <c r="AP348" s="69">
        <v>100</v>
      </c>
      <c r="AQ348" s="64">
        <v>260</v>
      </c>
      <c r="AR348" s="64">
        <v>98</v>
      </c>
      <c r="AS348" s="59">
        <v>100</v>
      </c>
      <c r="AT348" s="73" t="s">
        <v>38</v>
      </c>
      <c r="AU348" s="73">
        <v>85000</v>
      </c>
      <c r="AV348" s="73" t="s">
        <v>38</v>
      </c>
      <c r="AW348" s="73" t="s">
        <v>38</v>
      </c>
      <c r="AX348" s="73" t="s">
        <v>32</v>
      </c>
      <c r="AY348" s="59">
        <v>0</v>
      </c>
      <c r="AZ348" s="59">
        <v>0</v>
      </c>
      <c r="BA348" s="59">
        <v>0</v>
      </c>
      <c r="BB348" s="59">
        <v>0</v>
      </c>
      <c r="BC348" s="59">
        <v>0</v>
      </c>
      <c r="BD348" s="59">
        <v>0</v>
      </c>
      <c r="BE348" s="84" t="s">
        <v>38</v>
      </c>
      <c r="BF348" s="84" t="s">
        <v>38</v>
      </c>
      <c r="BG348" s="84" t="s">
        <v>38</v>
      </c>
      <c r="BH348" s="84" t="s">
        <v>38</v>
      </c>
      <c r="BI348" s="85" t="s">
        <v>718</v>
      </c>
      <c r="BJ348" s="86" t="s">
        <v>229</v>
      </c>
      <c r="BK348" s="64" t="s">
        <v>689</v>
      </c>
      <c r="BL348" s="86" t="s">
        <v>177</v>
      </c>
      <c r="BM348" s="86" t="s">
        <v>178</v>
      </c>
      <c r="BN348" s="86"/>
      <c r="BO348" s="59">
        <v>6</v>
      </c>
      <c r="BP348" s="522" t="s">
        <v>719</v>
      </c>
      <c r="BQ348" s="92">
        <v>0.15625</v>
      </c>
      <c r="BR348" s="93">
        <v>0.015625</v>
      </c>
      <c r="BS348" s="94">
        <f t="shared" si="59"/>
        <v>0.171875</v>
      </c>
      <c r="BT348" s="95">
        <v>0.06688</v>
      </c>
      <c r="BU348" s="101">
        <f t="shared" si="60"/>
        <v>0.238755</v>
      </c>
      <c r="BV348" s="102">
        <f t="shared" si="57"/>
        <v>3.84615384615385</v>
      </c>
      <c r="BW348" s="103">
        <v>190.972222222222</v>
      </c>
      <c r="BX348" s="104">
        <f t="shared" si="58"/>
        <v>0.000918288461538462</v>
      </c>
      <c r="BY348" s="105">
        <v>900</v>
      </c>
      <c r="BZ348" s="103" t="s">
        <v>32</v>
      </c>
      <c r="CA348" s="106" t="s">
        <v>189</v>
      </c>
      <c r="CB348" s="107" t="s">
        <v>148</v>
      </c>
      <c r="CC348" s="112" t="s">
        <v>149</v>
      </c>
      <c r="CD348" s="106"/>
      <c r="CE348" s="103" t="s">
        <v>192</v>
      </c>
      <c r="CF348" s="113"/>
      <c r="CG348" s="115">
        <v>2000029043</v>
      </c>
    </row>
    <row r="349" spans="1:85">
      <c r="A349" s="53" t="str">
        <f t="shared" si="61"/>
        <v>A1-04-05-45843</v>
      </c>
      <c r="B349" s="47" t="str">
        <f t="shared" si="52"/>
        <v>A1-04-05</v>
      </c>
      <c r="C349" s="48" t="s">
        <v>43</v>
      </c>
      <c r="D349" s="49">
        <v>45843</v>
      </c>
      <c r="E349" s="50" t="s">
        <v>14</v>
      </c>
      <c r="F349" s="51" t="s">
        <v>15</v>
      </c>
      <c r="G349" s="59">
        <v>5</v>
      </c>
      <c r="H349" s="51" t="s">
        <v>144</v>
      </c>
      <c r="I349" s="59">
        <v>4</v>
      </c>
      <c r="J349" s="60">
        <f>IF(ISBLANK(H349),"",IFERROR(VLOOKUP(B349,'Np PL4 Stock'!$A:$D,4,FALSE),""))</f>
        <v>45830</v>
      </c>
      <c r="K349" s="61">
        <f>IF(ISBLANK(H349),"",SUMIF('Np PL4 Stock'!$A:$A,B349,'Np PL4 Stock'!$N:$N))</f>
        <v>1.5</v>
      </c>
      <c r="L349" s="62">
        <f>IF(ISBLANK(H349),"",VLOOKUP(LEFT(B349,5),Unit!A:B,2,FALSE))</f>
        <v>16</v>
      </c>
      <c r="M349" s="63" t="str">
        <f>IF(ISBLANK(H349),"",IFERROR(VLOOKUP(B349,'Np PL4 Stock'!$A:$T,20,FALSE),""))</f>
        <v>V1-MC1</v>
      </c>
      <c r="N349" s="63" t="str">
        <f>IF(ISBLANK(H349),"",IFERROR(VLOOKUP(B349,'Np PL4 Stock'!$A:$U,21,FALSE),""))</f>
        <v>SyAqua</v>
      </c>
      <c r="O349" s="62">
        <f t="shared" si="53"/>
        <v>93.75</v>
      </c>
      <c r="P349" s="62">
        <f t="shared" si="54"/>
        <v>6.2025e-5</v>
      </c>
      <c r="Q349" s="67">
        <f t="shared" si="55"/>
        <v>6.616e-7</v>
      </c>
      <c r="R349" s="67">
        <f t="shared" si="56"/>
        <v>8.46693866666667e-7</v>
      </c>
      <c r="S349" s="64">
        <v>12</v>
      </c>
      <c r="T349" s="68">
        <v>8.03</v>
      </c>
      <c r="U349" s="68">
        <v>6.938</v>
      </c>
      <c r="V349" s="69">
        <v>98.901</v>
      </c>
      <c r="W349" s="59">
        <v>330</v>
      </c>
      <c r="X349" s="59">
        <v>97</v>
      </c>
      <c r="Y349" s="59">
        <v>100</v>
      </c>
      <c r="Z349" s="59">
        <v>88</v>
      </c>
      <c r="AA349" s="59">
        <v>0</v>
      </c>
      <c r="AB349" s="59">
        <v>0</v>
      </c>
      <c r="AC349" s="59">
        <v>0</v>
      </c>
      <c r="AD349" s="59">
        <v>0</v>
      </c>
      <c r="AE349" s="59">
        <v>100</v>
      </c>
      <c r="AF349" s="73" t="s">
        <v>38</v>
      </c>
      <c r="AG349" s="73">
        <v>57500</v>
      </c>
      <c r="AH349" s="73" t="s">
        <v>38</v>
      </c>
      <c r="AI349" s="73" t="s">
        <v>38</v>
      </c>
      <c r="AJ349" s="73" t="s">
        <v>38</v>
      </c>
      <c r="AK349" s="73" t="s">
        <v>32</v>
      </c>
      <c r="AL349" s="77" t="str">
        <f>IF(ISBLANK(S349),"",IF(AJ349="Fail","Fail",IF(E349="PL4",IF(AND(T349&gt;STD_01122025!$D$3,U349&lt;STD_01122025!$D$4,OR(AF349="ND",AF349&lt;STD_01122025!$D$7),AH349="ND"),"Pass","Fail"),IF(E349="PL12",IF(AND(S349&lt;STD_01122025!$F$2,T349&gt;STD_01122025!$F$3,U349&lt;STD_01122025!$F$4,V349&gt;STD_01122025!$F$5,X349&gt;STD_01122025!$F$6,OR(AF349="ND",AF349&lt;STD_01122025!$F$7),AH349="ND"),"Pass","Fail"),IF(E349="SuperPL",IF(AND(T349&gt;STD_01122025!$H$3,U349&lt;STD_01122025!$H$4,V349&gt;STD_01122025!$H$5,X349&gt;STD_01122025!$H$6,OR(AF349="ND",AF349&lt;STD_01122025!$H$7),AH349="ND"),"Pass","Fail"),IF(E349="Flight",IF(AND(T349&gt;STD_01122025!$J$3,U349&lt;STD_01122025!$J$4,X349&gt;STD_01122025!$J$6,OR(AF349="ND",AF349&lt;STD_01122025!$J$7),AH349="ND"),"Pass","Fail"),""))))))</f>
        <v>Pass</v>
      </c>
      <c r="AM349" s="62">
        <f>IF(ISBLANK(B349),"",IFERROR(IF(VLOOKUP(B349,'Np PL4 Stock'!$A:$J,10,FALSE)="Np4",D349-VLOOKUP(B349,'Np PL4 Stock'!$A:$E,5,FALSE),D349-VLOOKUP(B349,'Np PL4 Stock'!$A:$E,5,FALSE)-1),""))</f>
        <v>13</v>
      </c>
      <c r="AN349" s="68">
        <v>8.405</v>
      </c>
      <c r="AO349" s="68">
        <v>7.591</v>
      </c>
      <c r="AP349" s="69">
        <v>100</v>
      </c>
      <c r="AQ349" s="64">
        <v>267</v>
      </c>
      <c r="AR349" s="64">
        <v>99</v>
      </c>
      <c r="AS349" s="59">
        <v>100</v>
      </c>
      <c r="AT349" s="73" t="s">
        <v>38</v>
      </c>
      <c r="AU349" s="73">
        <v>95000</v>
      </c>
      <c r="AV349" s="73" t="s">
        <v>38</v>
      </c>
      <c r="AW349" s="73" t="s">
        <v>38</v>
      </c>
      <c r="AX349" s="73" t="s">
        <v>32</v>
      </c>
      <c r="AY349" s="59">
        <v>0</v>
      </c>
      <c r="AZ349" s="59">
        <v>0</v>
      </c>
      <c r="BA349" s="59">
        <v>0</v>
      </c>
      <c r="BB349" s="59">
        <v>0</v>
      </c>
      <c r="BC349" s="59">
        <v>0</v>
      </c>
      <c r="BD349" s="59">
        <v>0</v>
      </c>
      <c r="BE349" s="84" t="s">
        <v>38</v>
      </c>
      <c r="BF349" s="84" t="s">
        <v>38</v>
      </c>
      <c r="BG349" s="84" t="s">
        <v>38</v>
      </c>
      <c r="BH349" s="84" t="s">
        <v>38</v>
      </c>
      <c r="BI349" s="85" t="s">
        <v>522</v>
      </c>
      <c r="BJ349" s="86" t="s">
        <v>262</v>
      </c>
      <c r="BK349" s="64" t="s">
        <v>523</v>
      </c>
      <c r="BL349" s="86" t="s">
        <v>155</v>
      </c>
      <c r="BM349" s="86" t="s">
        <v>178</v>
      </c>
      <c r="BN349" s="86"/>
      <c r="BO349" s="59">
        <v>15</v>
      </c>
      <c r="BP349" s="522" t="s">
        <v>720</v>
      </c>
      <c r="BQ349" s="92">
        <v>0.827</v>
      </c>
      <c r="BR349" s="93">
        <v>0.1654</v>
      </c>
      <c r="BS349" s="94">
        <f t="shared" si="59"/>
        <v>0.9924</v>
      </c>
      <c r="BT349" s="95">
        <v>0.2776408</v>
      </c>
      <c r="BU349" s="101">
        <f t="shared" si="60"/>
        <v>1.2700408</v>
      </c>
      <c r="BV349" s="102">
        <f t="shared" si="57"/>
        <v>3.74531835205992</v>
      </c>
      <c r="BW349" s="103">
        <v>992.4</v>
      </c>
      <c r="BX349" s="104">
        <f t="shared" si="58"/>
        <v>0.00475670711610487</v>
      </c>
      <c r="BY349" s="105">
        <v>1000</v>
      </c>
      <c r="BZ349" s="103" t="s">
        <v>32</v>
      </c>
      <c r="CA349" s="106" t="s">
        <v>189</v>
      </c>
      <c r="CB349" s="107" t="s">
        <v>148</v>
      </c>
      <c r="CC349" s="112" t="s">
        <v>149</v>
      </c>
      <c r="CD349" s="106"/>
      <c r="CE349" s="103" t="s">
        <v>192</v>
      </c>
      <c r="CF349" s="113"/>
      <c r="CG349" s="115">
        <v>2000028739</v>
      </c>
    </row>
    <row r="350" spans="1:85">
      <c r="A350" s="53" t="str">
        <f t="shared" si="61"/>
        <v>A1-03-05-45843</v>
      </c>
      <c r="B350" s="47" t="str">
        <f t="shared" si="52"/>
        <v>A1-03-05</v>
      </c>
      <c r="C350" s="48" t="s">
        <v>43</v>
      </c>
      <c r="D350" s="49">
        <v>45843</v>
      </c>
      <c r="E350" s="50" t="s">
        <v>14</v>
      </c>
      <c r="F350" s="51" t="s">
        <v>15</v>
      </c>
      <c r="G350" s="59">
        <v>5</v>
      </c>
      <c r="H350" s="51" t="s">
        <v>144</v>
      </c>
      <c r="I350" s="59">
        <v>3</v>
      </c>
      <c r="J350" s="60">
        <f>IF(ISBLANK(H350),"",IFERROR(VLOOKUP(B350,'Np PL4 Stock'!$A:$D,4,FALSE),""))</f>
        <v>45830</v>
      </c>
      <c r="K350" s="61">
        <f>IF(ISBLANK(H350),"",SUMIF('Np PL4 Stock'!$A:$A,B350,'Np PL4 Stock'!$N:$N))</f>
        <v>1.5</v>
      </c>
      <c r="L350" s="62">
        <f>IF(ISBLANK(H350),"",VLOOKUP(LEFT(B350,5),Unit!A:B,2,FALSE))</f>
        <v>16</v>
      </c>
      <c r="M350" s="63" t="str">
        <f>IF(ISBLANK(H350),"",IFERROR(VLOOKUP(B350,'Np PL4 Stock'!$A:$T,20,FALSE),""))</f>
        <v>V1-MC1</v>
      </c>
      <c r="N350" s="63" t="str">
        <f>IF(ISBLANK(H350),"",IFERROR(VLOOKUP(B350,'Np PL4 Stock'!$A:$U,21,FALSE),""))</f>
        <v>SyAqua</v>
      </c>
      <c r="O350" s="62">
        <f t="shared" si="53"/>
        <v>93.75</v>
      </c>
      <c r="P350" s="62">
        <f t="shared" si="54"/>
        <v>3.12171875e-5</v>
      </c>
      <c r="Q350" s="67">
        <f t="shared" si="55"/>
        <v>9.1965e-7</v>
      </c>
      <c r="R350" s="67">
        <f t="shared" si="56"/>
        <v>1.20093213333333e-6</v>
      </c>
      <c r="S350" s="64">
        <v>12</v>
      </c>
      <c r="T350" s="68">
        <v>7.91</v>
      </c>
      <c r="U350" s="68">
        <v>6.848</v>
      </c>
      <c r="V350" s="69">
        <v>97.5</v>
      </c>
      <c r="W350" s="59">
        <v>357</v>
      </c>
      <c r="X350" s="59">
        <v>96</v>
      </c>
      <c r="Y350" s="59">
        <v>100</v>
      </c>
      <c r="Z350" s="59">
        <v>84</v>
      </c>
      <c r="AA350" s="59">
        <v>0</v>
      </c>
      <c r="AB350" s="59">
        <v>0</v>
      </c>
      <c r="AC350" s="59">
        <v>0</v>
      </c>
      <c r="AD350" s="59">
        <v>0</v>
      </c>
      <c r="AE350" s="59">
        <v>100</v>
      </c>
      <c r="AF350" s="73" t="s">
        <v>38</v>
      </c>
      <c r="AG350" s="73">
        <v>46000</v>
      </c>
      <c r="AH350" s="73" t="s">
        <v>38</v>
      </c>
      <c r="AI350" s="73" t="s">
        <v>38</v>
      </c>
      <c r="AJ350" s="73" t="s">
        <v>38</v>
      </c>
      <c r="AK350" s="73" t="s">
        <v>32</v>
      </c>
      <c r="AL350" s="77" t="str">
        <f>IF(ISBLANK(S350),"",IF(AJ350="Fail","Fail",IF(E350="PL4",IF(AND(T350&gt;STD_01122025!$D$3,U350&lt;STD_01122025!$D$4,OR(AF350="ND",AF350&lt;STD_01122025!$D$7),AH350="ND"),"Pass","Fail"),IF(E350="PL12",IF(AND(S350&lt;STD_01122025!$F$2,T350&gt;STD_01122025!$F$3,U350&lt;STD_01122025!$F$4,V350&gt;STD_01122025!$F$5,X350&gt;STD_01122025!$F$6,OR(AF350="ND",AF350&lt;STD_01122025!$F$7),AH350="ND"),"Pass","Fail"),IF(E350="SuperPL",IF(AND(T350&gt;STD_01122025!$H$3,U350&lt;STD_01122025!$H$4,V350&gt;STD_01122025!$H$5,X350&gt;STD_01122025!$H$6,OR(AF350="ND",AF350&lt;STD_01122025!$H$7),AH350="ND"),"Pass","Fail"),IF(E350="Flight",IF(AND(T350&gt;STD_01122025!$J$3,U350&lt;STD_01122025!$J$4,X350&gt;STD_01122025!$J$6,OR(AF350="ND",AF350&lt;STD_01122025!$J$7),AH350="ND"),"Pass","Fail"),""))))))</f>
        <v>Pass</v>
      </c>
      <c r="AM350" s="62">
        <f>IF(ISBLANK(B350),"",IFERROR(IF(VLOOKUP(B350,'Np PL4 Stock'!$A:$J,10,FALSE)="Np4",D350-VLOOKUP(B350,'Np PL4 Stock'!$A:$E,5,FALSE),D350-VLOOKUP(B350,'Np PL4 Stock'!$A:$E,5,FALSE)-1),""))</f>
        <v>13</v>
      </c>
      <c r="AN350" s="68">
        <v>8.484</v>
      </c>
      <c r="AO350" s="68">
        <v>7.58</v>
      </c>
      <c r="AP350" s="69">
        <v>100</v>
      </c>
      <c r="AQ350" s="64">
        <v>260</v>
      </c>
      <c r="AR350" s="64">
        <v>98</v>
      </c>
      <c r="AS350" s="59">
        <v>100</v>
      </c>
      <c r="AT350" s="73" t="s">
        <v>38</v>
      </c>
      <c r="AU350" s="73">
        <v>85000</v>
      </c>
      <c r="AV350" s="73" t="s">
        <v>38</v>
      </c>
      <c r="AW350" s="73" t="s">
        <v>38</v>
      </c>
      <c r="AX350" s="73" t="s">
        <v>32</v>
      </c>
      <c r="AY350" s="59">
        <v>0</v>
      </c>
      <c r="AZ350" s="59">
        <v>0</v>
      </c>
      <c r="BA350" s="59">
        <v>0</v>
      </c>
      <c r="BB350" s="59">
        <v>0</v>
      </c>
      <c r="BC350" s="59">
        <v>0</v>
      </c>
      <c r="BD350" s="59">
        <v>0</v>
      </c>
      <c r="BE350" s="84" t="s">
        <v>38</v>
      </c>
      <c r="BF350" s="84" t="s">
        <v>38</v>
      </c>
      <c r="BG350" s="84" t="s">
        <v>38</v>
      </c>
      <c r="BH350" s="84" t="s">
        <v>38</v>
      </c>
      <c r="BI350" s="85" t="s">
        <v>522</v>
      </c>
      <c r="BJ350" s="86" t="s">
        <v>262</v>
      </c>
      <c r="BK350" s="64" t="s">
        <v>523</v>
      </c>
      <c r="BL350" s="86" t="s">
        <v>155</v>
      </c>
      <c r="BM350" s="86" t="s">
        <v>178</v>
      </c>
      <c r="BN350" s="86"/>
      <c r="BO350" s="59">
        <v>8</v>
      </c>
      <c r="BP350" s="522" t="s">
        <v>720</v>
      </c>
      <c r="BQ350" s="92">
        <v>0.273</v>
      </c>
      <c r="BR350" s="93">
        <v>0.0546</v>
      </c>
      <c r="BS350" s="94">
        <f t="shared" si="59"/>
        <v>0.3276</v>
      </c>
      <c r="BT350" s="95">
        <v>0.1154232</v>
      </c>
      <c r="BU350" s="101">
        <f t="shared" si="60"/>
        <v>0.4430232</v>
      </c>
      <c r="BV350" s="102">
        <f t="shared" si="57"/>
        <v>3.84615384615385</v>
      </c>
      <c r="BW350" s="103">
        <v>327.6</v>
      </c>
      <c r="BX350" s="104">
        <f t="shared" si="58"/>
        <v>0.00170393538461538</v>
      </c>
      <c r="BY350" s="105">
        <v>1000</v>
      </c>
      <c r="BZ350" s="103" t="s">
        <v>32</v>
      </c>
      <c r="CA350" s="106" t="s">
        <v>189</v>
      </c>
      <c r="CB350" s="107" t="s">
        <v>148</v>
      </c>
      <c r="CC350" s="112" t="s">
        <v>149</v>
      </c>
      <c r="CD350" s="106"/>
      <c r="CE350" s="103" t="s">
        <v>192</v>
      </c>
      <c r="CF350" s="113"/>
      <c r="CG350" s="115">
        <v>2000028739</v>
      </c>
    </row>
    <row r="351" spans="1:85">
      <c r="A351" s="53" t="str">
        <f t="shared" si="61"/>
        <v>A1-03-05-45844</v>
      </c>
      <c r="B351" s="47" t="str">
        <f t="shared" si="52"/>
        <v>A1-03-05</v>
      </c>
      <c r="C351" s="48" t="s">
        <v>43</v>
      </c>
      <c r="D351" s="49">
        <v>45844</v>
      </c>
      <c r="E351" s="50" t="s">
        <v>14</v>
      </c>
      <c r="F351" s="51" t="s">
        <v>15</v>
      </c>
      <c r="G351" s="59">
        <v>5</v>
      </c>
      <c r="H351" s="51" t="s">
        <v>144</v>
      </c>
      <c r="I351" s="59">
        <v>3</v>
      </c>
      <c r="J351" s="60">
        <f>IF(ISBLANK(H351),"",IFERROR(VLOOKUP(B351,'Np PL4 Stock'!$A:$D,4,FALSE),""))</f>
        <v>45830</v>
      </c>
      <c r="K351" s="61">
        <f>IF(ISBLANK(H351),"",SUMIF('Np PL4 Stock'!$A:$A,B351,'Np PL4 Stock'!$N:$N))</f>
        <v>1.5</v>
      </c>
      <c r="L351" s="62">
        <f>IF(ISBLANK(H351),"",VLOOKUP(LEFT(B351,5),Unit!A:B,2,FALSE))</f>
        <v>16</v>
      </c>
      <c r="M351" s="63" t="str">
        <f>IF(ISBLANK(H351),"",IFERROR(VLOOKUP(B351,'Np PL4 Stock'!$A:$T,20,FALSE),""))</f>
        <v>V1-MC1</v>
      </c>
      <c r="N351" s="63" t="str">
        <f>IF(ISBLANK(H351),"",IFERROR(VLOOKUP(B351,'Np PL4 Stock'!$A:$U,21,FALSE),""))</f>
        <v>SyAqua</v>
      </c>
      <c r="O351" s="62">
        <f t="shared" si="53"/>
        <v>93.75</v>
      </c>
      <c r="P351" s="62">
        <f t="shared" si="54"/>
        <v>5.5e-5</v>
      </c>
      <c r="Q351" s="67">
        <f t="shared" si="55"/>
        <v>9.1965e-7</v>
      </c>
      <c r="R351" s="67">
        <f t="shared" si="56"/>
        <v>1.20093213333333e-6</v>
      </c>
      <c r="S351" s="64">
        <v>12</v>
      </c>
      <c r="T351" s="68">
        <v>7.91</v>
      </c>
      <c r="U351" s="68">
        <v>6.848</v>
      </c>
      <c r="V351" s="69">
        <v>97.5</v>
      </c>
      <c r="W351" s="59">
        <v>357</v>
      </c>
      <c r="X351" s="64">
        <v>96</v>
      </c>
      <c r="Y351" s="59">
        <v>100</v>
      </c>
      <c r="Z351" s="59">
        <v>84</v>
      </c>
      <c r="AA351" s="59">
        <v>0</v>
      </c>
      <c r="AB351" s="59">
        <v>0</v>
      </c>
      <c r="AC351" s="59">
        <v>0</v>
      </c>
      <c r="AD351" s="59">
        <v>0</v>
      </c>
      <c r="AE351" s="59">
        <v>100</v>
      </c>
      <c r="AF351" s="73" t="s">
        <v>38</v>
      </c>
      <c r="AG351" s="73">
        <v>46000</v>
      </c>
      <c r="AH351" s="73" t="s">
        <v>38</v>
      </c>
      <c r="AI351" s="73" t="s">
        <v>38</v>
      </c>
      <c r="AJ351" s="73" t="s">
        <v>38</v>
      </c>
      <c r="AK351" s="73" t="s">
        <v>32</v>
      </c>
      <c r="AL351" s="77" t="str">
        <f>IF(ISBLANK(S351),"",IF(AJ351="Fail","Fail",IF(E351="PL4",IF(AND(T351&gt;STD_01122025!$D$3,U351&lt;STD_01122025!$D$4,OR(AF351="ND",AF351&lt;STD_01122025!$D$7),AH351="ND"),"Pass","Fail"),IF(E351="PL12",IF(AND(S351&lt;STD_01122025!$F$2,T351&gt;STD_01122025!$F$3,U351&lt;STD_01122025!$F$4,V351&gt;STD_01122025!$F$5,X351&gt;STD_01122025!$F$6,OR(AF351="ND",AF351&lt;STD_01122025!$F$7),AH351="ND"),"Pass","Fail"),IF(E351="SuperPL",IF(AND(T351&gt;STD_01122025!$H$3,U351&lt;STD_01122025!$H$4,V351&gt;STD_01122025!$H$5,X351&gt;STD_01122025!$H$6,OR(AF351="ND",AF351&lt;STD_01122025!$H$7),AH351="ND"),"Pass","Fail"),IF(E351="Flight",IF(AND(T351&gt;STD_01122025!$J$3,U351&lt;STD_01122025!$J$4,X351&gt;STD_01122025!$J$6,OR(AF351="ND",AF351&lt;STD_01122025!$J$7),AH351="ND"),"Pass","Fail"),""))))))</f>
        <v>Pass</v>
      </c>
      <c r="AM351" s="62">
        <f>IF(ISBLANK(B351),"",IFERROR(IF(VLOOKUP(B351,'Np PL4 Stock'!$A:$J,10,FALSE)="Np4",D351-VLOOKUP(B351,'Np PL4 Stock'!$A:$E,5,FALSE),D351-VLOOKUP(B351,'Np PL4 Stock'!$A:$E,5,FALSE)-1),""))</f>
        <v>14</v>
      </c>
      <c r="AN351" s="68">
        <v>8.69</v>
      </c>
      <c r="AO351" s="68">
        <v>7.752</v>
      </c>
      <c r="AP351" s="69">
        <v>97.849</v>
      </c>
      <c r="AQ351" s="64">
        <v>247</v>
      </c>
      <c r="AR351" s="64">
        <v>98</v>
      </c>
      <c r="AS351" s="59">
        <v>100</v>
      </c>
      <c r="AT351" s="73" t="s">
        <v>38</v>
      </c>
      <c r="AU351" s="73">
        <v>95000</v>
      </c>
      <c r="AV351" s="73" t="s">
        <v>38</v>
      </c>
      <c r="AW351" s="73" t="s">
        <v>38</v>
      </c>
      <c r="AX351" s="73" t="s">
        <v>32</v>
      </c>
      <c r="AY351" s="59">
        <v>0</v>
      </c>
      <c r="AZ351" s="59">
        <v>0</v>
      </c>
      <c r="BA351" s="59">
        <v>0</v>
      </c>
      <c r="BB351" s="59">
        <v>0</v>
      </c>
      <c r="BC351" s="59">
        <v>0</v>
      </c>
      <c r="BD351" s="59">
        <v>0</v>
      </c>
      <c r="BE351" s="84" t="s">
        <v>38</v>
      </c>
      <c r="BF351" s="84" t="s">
        <v>38</v>
      </c>
      <c r="BG351" s="84" t="s">
        <v>38</v>
      </c>
      <c r="BH351" s="84" t="s">
        <v>38</v>
      </c>
      <c r="BI351" s="85" t="s">
        <v>515</v>
      </c>
      <c r="BJ351" s="86" t="s">
        <v>261</v>
      </c>
      <c r="BK351" s="64" t="s">
        <v>495</v>
      </c>
      <c r="BL351" s="86" t="s">
        <v>155</v>
      </c>
      <c r="BM351" s="86" t="s">
        <v>178</v>
      </c>
      <c r="BN351" s="86"/>
      <c r="BO351" s="59">
        <v>7</v>
      </c>
      <c r="BP351" s="141">
        <v>256104305100113</v>
      </c>
      <c r="BQ351" s="92">
        <v>0.8</v>
      </c>
      <c r="BR351" s="93">
        <v>0.08</v>
      </c>
      <c r="BS351" s="94">
        <f t="shared" si="59"/>
        <v>0.88</v>
      </c>
      <c r="BT351" s="95">
        <v>0.23962</v>
      </c>
      <c r="BU351" s="101">
        <f t="shared" si="60"/>
        <v>1.11962</v>
      </c>
      <c r="BV351" s="102">
        <f t="shared" si="57"/>
        <v>4.04858299595142</v>
      </c>
      <c r="BW351" s="103">
        <v>880</v>
      </c>
      <c r="BX351" s="104">
        <f t="shared" si="58"/>
        <v>0.00453287449392713</v>
      </c>
      <c r="BY351" s="105">
        <v>1000</v>
      </c>
      <c r="BZ351" s="103" t="s">
        <v>32</v>
      </c>
      <c r="CA351" s="106" t="s">
        <v>189</v>
      </c>
      <c r="CB351" s="107" t="s">
        <v>148</v>
      </c>
      <c r="CC351" s="112" t="s">
        <v>149</v>
      </c>
      <c r="CD351" s="106"/>
      <c r="CE351" s="103" t="s">
        <v>192</v>
      </c>
      <c r="CF351" s="113"/>
      <c r="CG351" s="114">
        <v>2000026895</v>
      </c>
    </row>
    <row r="352" spans="1:85">
      <c r="A352" s="53" t="str">
        <f t="shared" si="61"/>
        <v>A1-06-05-45844</v>
      </c>
      <c r="B352" s="47" t="str">
        <f t="shared" si="52"/>
        <v>A1-06-05</v>
      </c>
      <c r="C352" s="48" t="s">
        <v>43</v>
      </c>
      <c r="D352" s="49">
        <v>45844</v>
      </c>
      <c r="E352" s="50" t="s">
        <v>14</v>
      </c>
      <c r="F352" s="51" t="s">
        <v>15</v>
      </c>
      <c r="G352" s="59">
        <v>5</v>
      </c>
      <c r="H352" s="51" t="s">
        <v>144</v>
      </c>
      <c r="I352" s="59">
        <v>6</v>
      </c>
      <c r="J352" s="60">
        <f>IF(ISBLANK(H352),"",IFERROR(VLOOKUP(B352,'Np PL4 Stock'!$A:$D,4,FALSE),""))</f>
        <v>45831</v>
      </c>
      <c r="K352" s="61">
        <f>IF(ISBLANK(H352),"",SUMIF('Np PL4 Stock'!$A:$A,B352,'Np PL4 Stock'!$N:$N))</f>
        <v>1.5</v>
      </c>
      <c r="L352" s="62">
        <f>IF(ISBLANK(H352),"",VLOOKUP(LEFT(B352,5),Unit!A:B,2,FALSE))</f>
        <v>16</v>
      </c>
      <c r="M352" s="63" t="str">
        <f>IF(ISBLANK(H352),"",IFERROR(VLOOKUP(B352,'Np PL4 Stock'!$A:$T,20,FALSE),""))</f>
        <v>V1-MC1</v>
      </c>
      <c r="N352" s="63" t="str">
        <f>IF(ISBLANK(H352),"",IFERROR(VLOOKUP(B352,'Np PL4 Stock'!$A:$U,21,FALSE),""))</f>
        <v>SyAqua</v>
      </c>
      <c r="O352" s="62">
        <f t="shared" si="53"/>
        <v>93.75</v>
      </c>
      <c r="P352" s="62">
        <f t="shared" si="54"/>
        <v>2.75e-5</v>
      </c>
      <c r="Q352" s="67">
        <f t="shared" si="55"/>
        <v>7.33333333333333e-7</v>
      </c>
      <c r="R352" s="67">
        <f t="shared" si="56"/>
        <v>9.5994e-7</v>
      </c>
      <c r="S352" s="64">
        <v>12</v>
      </c>
      <c r="T352" s="68">
        <v>7.641</v>
      </c>
      <c r="U352" s="68">
        <v>7.804</v>
      </c>
      <c r="V352" s="69">
        <v>93.617</v>
      </c>
      <c r="W352" s="59">
        <v>385</v>
      </c>
      <c r="X352" s="64">
        <v>97</v>
      </c>
      <c r="Y352" s="59">
        <v>100</v>
      </c>
      <c r="Z352" s="59">
        <v>84</v>
      </c>
      <c r="AA352" s="59">
        <v>0</v>
      </c>
      <c r="AB352" s="59">
        <v>0</v>
      </c>
      <c r="AC352" s="59">
        <v>0</v>
      </c>
      <c r="AD352" s="59">
        <v>0</v>
      </c>
      <c r="AE352" s="59">
        <v>100</v>
      </c>
      <c r="AF352" s="73" t="s">
        <v>38</v>
      </c>
      <c r="AG352" s="73">
        <v>55500</v>
      </c>
      <c r="AH352" s="73" t="s">
        <v>38</v>
      </c>
      <c r="AI352" s="73" t="s">
        <v>38</v>
      </c>
      <c r="AJ352" s="73" t="s">
        <v>38</v>
      </c>
      <c r="AK352" s="73" t="s">
        <v>32</v>
      </c>
      <c r="AL352" s="77" t="str">
        <f>IF(ISBLANK(S352),"",IF(AJ352="Fail","Fail",IF(E352="PL4",IF(AND(T352&gt;STD_01122025!$D$3,U352&lt;STD_01122025!$D$4,OR(AF352="ND",AF352&lt;STD_01122025!$D$7),AH352="ND"),"Pass","Fail"),IF(E352="PL12",IF(AND(S352&lt;STD_01122025!$F$2,T352&gt;STD_01122025!$F$3,U352&lt;STD_01122025!$F$4,V352&gt;STD_01122025!$F$5,X352&gt;STD_01122025!$F$6,OR(AF352="ND",AF352&lt;STD_01122025!$F$7),AH352="ND"),"Pass","Fail"),IF(E352="SuperPL",IF(AND(T352&gt;STD_01122025!$H$3,U352&lt;STD_01122025!$H$4,V352&gt;STD_01122025!$H$5,X352&gt;STD_01122025!$H$6,OR(AF352="ND",AF352&lt;STD_01122025!$H$7),AH352="ND"),"Pass","Fail"),IF(E352="Flight",IF(AND(T352&gt;STD_01122025!$J$3,U352&lt;STD_01122025!$J$4,X352&gt;STD_01122025!$J$6,OR(AF352="ND",AF352&lt;STD_01122025!$J$7),AH352="ND"),"Pass","Fail"),""))))))</f>
        <v>Pass</v>
      </c>
      <c r="AM352" s="62">
        <f>IF(ISBLANK(B352),"",IFERROR(IF(VLOOKUP(B352,'Np PL4 Stock'!$A:$J,10,FALSE)="Np4",D352-VLOOKUP(B352,'Np PL4 Stock'!$A:$E,5,FALSE),D352-VLOOKUP(B352,'Np PL4 Stock'!$A:$E,5,FALSE)-1),""))</f>
        <v>13</v>
      </c>
      <c r="AN352" s="68">
        <v>8.23</v>
      </c>
      <c r="AO352" s="68">
        <v>6.566</v>
      </c>
      <c r="AP352" s="69">
        <v>100</v>
      </c>
      <c r="AQ352" s="64">
        <v>277</v>
      </c>
      <c r="AR352" s="64">
        <v>98</v>
      </c>
      <c r="AS352" s="59">
        <v>100</v>
      </c>
      <c r="AT352" s="73" t="s">
        <v>38</v>
      </c>
      <c r="AU352" s="73">
        <v>75000</v>
      </c>
      <c r="AV352" s="73" t="s">
        <v>38</v>
      </c>
      <c r="AW352" s="73" t="s">
        <v>38</v>
      </c>
      <c r="AX352" s="73" t="s">
        <v>32</v>
      </c>
      <c r="AY352" s="59">
        <v>0</v>
      </c>
      <c r="AZ352" s="59">
        <v>0</v>
      </c>
      <c r="BA352" s="59">
        <v>0</v>
      </c>
      <c r="BB352" s="59">
        <v>0</v>
      </c>
      <c r="BC352" s="59">
        <v>0</v>
      </c>
      <c r="BD352" s="59">
        <v>0</v>
      </c>
      <c r="BE352" s="84" t="s">
        <v>38</v>
      </c>
      <c r="BF352" s="84" t="s">
        <v>38</v>
      </c>
      <c r="BG352" s="84" t="s">
        <v>38</v>
      </c>
      <c r="BH352" s="84" t="s">
        <v>38</v>
      </c>
      <c r="BI352" s="85" t="s">
        <v>515</v>
      </c>
      <c r="BJ352" s="86" t="s">
        <v>261</v>
      </c>
      <c r="BK352" s="64" t="s">
        <v>495</v>
      </c>
      <c r="BL352" s="86" t="s">
        <v>155</v>
      </c>
      <c r="BM352" s="86" t="s">
        <v>178</v>
      </c>
      <c r="BN352" s="86"/>
      <c r="BO352" s="59">
        <v>7</v>
      </c>
      <c r="BP352" s="141">
        <v>256104305100113</v>
      </c>
      <c r="BQ352" s="92">
        <v>0.4</v>
      </c>
      <c r="BR352" s="93">
        <v>0.04</v>
      </c>
      <c r="BS352" s="94">
        <f t="shared" si="59"/>
        <v>0.44</v>
      </c>
      <c r="BT352" s="95">
        <v>0.1261</v>
      </c>
      <c r="BU352" s="101">
        <f t="shared" si="60"/>
        <v>0.5661</v>
      </c>
      <c r="BV352" s="102">
        <f t="shared" si="57"/>
        <v>3.6101083032491</v>
      </c>
      <c r="BW352" s="103">
        <v>440</v>
      </c>
      <c r="BX352" s="104">
        <f t="shared" si="58"/>
        <v>0.00204368231046931</v>
      </c>
      <c r="BY352" s="105">
        <v>1000</v>
      </c>
      <c r="BZ352" s="103" t="s">
        <v>32</v>
      </c>
      <c r="CA352" s="106" t="s">
        <v>189</v>
      </c>
      <c r="CB352" s="107" t="s">
        <v>148</v>
      </c>
      <c r="CC352" s="112" t="s">
        <v>149</v>
      </c>
      <c r="CD352" s="106"/>
      <c r="CE352" s="103" t="s">
        <v>192</v>
      </c>
      <c r="CF352" s="113"/>
      <c r="CG352" s="115">
        <v>2000026895</v>
      </c>
    </row>
    <row r="353" spans="1:85">
      <c r="A353" s="53" t="str">
        <f t="shared" si="61"/>
        <v>A1-02-05-45844</v>
      </c>
      <c r="B353" s="47" t="str">
        <f t="shared" si="52"/>
        <v>A1-02-05</v>
      </c>
      <c r="C353" s="48" t="s">
        <v>43</v>
      </c>
      <c r="D353" s="49">
        <v>45844</v>
      </c>
      <c r="E353" s="50" t="s">
        <v>14</v>
      </c>
      <c r="F353" s="51" t="s">
        <v>15</v>
      </c>
      <c r="G353" s="59">
        <v>5</v>
      </c>
      <c r="H353" s="51" t="s">
        <v>144</v>
      </c>
      <c r="I353" s="59">
        <v>2</v>
      </c>
      <c r="J353" s="60">
        <f>IF(ISBLANK(H353),"",IFERROR(VLOOKUP(B353,'Np PL4 Stock'!$A:$D,4,FALSE),""))</f>
        <v>45830</v>
      </c>
      <c r="K353" s="61">
        <f>IF(ISBLANK(H353),"",SUMIF('Np PL4 Stock'!$A:$A,B353,'Np PL4 Stock'!$N:$N))</f>
        <v>2.5</v>
      </c>
      <c r="L353" s="62">
        <f>IF(ISBLANK(H353),"",VLOOKUP(LEFT(B353,5),Unit!A:B,2,FALSE))</f>
        <v>16</v>
      </c>
      <c r="M353" s="63" t="str">
        <f>IF(ISBLANK(H353),"",IFERROR(VLOOKUP(B353,'Np PL4 Stock'!$A:$T,20,FALSE),""))</f>
        <v>V1-MA1</v>
      </c>
      <c r="N353" s="63" t="str">
        <f>IF(ISBLANK(H353),"",IFERROR(VLOOKUP(B353,'Np PL4 Stock'!$A:$U,21,FALSE),""))</f>
        <v>SIS</v>
      </c>
      <c r="O353" s="62">
        <f t="shared" si="53"/>
        <v>156.25</v>
      </c>
      <c r="P353" s="62">
        <f t="shared" si="54"/>
        <v>5.2e-5</v>
      </c>
      <c r="Q353" s="67">
        <f t="shared" si="55"/>
        <v>3.328e-7</v>
      </c>
      <c r="R353" s="67">
        <f t="shared" si="56"/>
        <v>4.26888e-7</v>
      </c>
      <c r="S353" s="64">
        <v>12</v>
      </c>
      <c r="T353" s="68">
        <v>7.753</v>
      </c>
      <c r="U353" s="68">
        <v>6.236</v>
      </c>
      <c r="V353" s="69">
        <v>95.714</v>
      </c>
      <c r="W353" s="59">
        <v>376</v>
      </c>
      <c r="X353" s="59">
        <v>95</v>
      </c>
      <c r="Y353" s="59">
        <v>100</v>
      </c>
      <c r="Z353" s="59">
        <v>80</v>
      </c>
      <c r="AA353" s="59">
        <v>0</v>
      </c>
      <c r="AB353" s="59">
        <v>0</v>
      </c>
      <c r="AC353" s="59">
        <v>0</v>
      </c>
      <c r="AD353" s="59">
        <v>0</v>
      </c>
      <c r="AE353" s="59">
        <v>100</v>
      </c>
      <c r="AF353" s="73" t="s">
        <v>38</v>
      </c>
      <c r="AG353" s="73">
        <v>54000</v>
      </c>
      <c r="AH353" s="73" t="s">
        <v>38</v>
      </c>
      <c r="AI353" s="73" t="s">
        <v>38</v>
      </c>
      <c r="AJ353" s="73" t="s">
        <v>38</v>
      </c>
      <c r="AK353" s="73" t="s">
        <v>32</v>
      </c>
      <c r="AL353" s="77" t="str">
        <f>IF(ISBLANK(S353),"",IF(AJ353="Fail","Fail",IF(E353="PL4",IF(AND(T353&gt;STD_01122025!$D$3,U353&lt;STD_01122025!$D$4,OR(AF353="ND",AF353&lt;STD_01122025!$D$7),AH353="ND"),"Pass","Fail"),IF(E353="PL12",IF(AND(S353&lt;STD_01122025!$F$2,T353&gt;STD_01122025!$F$3,U353&lt;STD_01122025!$F$4,V353&gt;STD_01122025!$F$5,X353&gt;STD_01122025!$F$6,OR(AF353="ND",AF353&lt;STD_01122025!$F$7),AH353="ND"),"Pass","Fail"),IF(E353="SuperPL",IF(AND(T353&gt;STD_01122025!$H$3,U353&lt;STD_01122025!$H$4,V353&gt;STD_01122025!$H$5,X353&gt;STD_01122025!$H$6,OR(AF353="ND",AF353&lt;STD_01122025!$H$7),AH353="ND"),"Pass","Fail"),IF(E353="Flight",IF(AND(T353&gt;STD_01122025!$J$3,U353&lt;STD_01122025!$J$4,X353&gt;STD_01122025!$J$6,OR(AF353="ND",AF353&lt;STD_01122025!$J$7),AH353="ND"),"Pass","Fail"),""))))))</f>
        <v>Pass</v>
      </c>
      <c r="AM353" s="62">
        <f>IF(ISBLANK(B353),"",IFERROR(IF(VLOOKUP(B353,'Np PL4 Stock'!$A:$J,10,FALSE)="Np4",D353-VLOOKUP(B353,'Np PL4 Stock'!$A:$E,5,FALSE),D353-VLOOKUP(B353,'Np PL4 Stock'!$A:$E,5,FALSE)-1),""))</f>
        <v>14</v>
      </c>
      <c r="AN353" s="68">
        <v>8.429</v>
      </c>
      <c r="AO353" s="68">
        <v>7.225</v>
      </c>
      <c r="AP353" s="69">
        <v>100</v>
      </c>
      <c r="AQ353" s="64">
        <v>266</v>
      </c>
      <c r="AR353" s="64">
        <v>99</v>
      </c>
      <c r="AS353" s="59">
        <v>100</v>
      </c>
      <c r="AT353" s="73" t="s">
        <v>38</v>
      </c>
      <c r="AU353" s="73">
        <v>55000</v>
      </c>
      <c r="AV353" s="73" t="s">
        <v>38</v>
      </c>
      <c r="AW353" s="73" t="s">
        <v>38</v>
      </c>
      <c r="AX353" s="73" t="s">
        <v>32</v>
      </c>
      <c r="AY353" s="59">
        <v>0</v>
      </c>
      <c r="AZ353" s="59">
        <v>0</v>
      </c>
      <c r="BA353" s="59">
        <v>0</v>
      </c>
      <c r="BB353" s="59">
        <v>0</v>
      </c>
      <c r="BC353" s="59">
        <v>0</v>
      </c>
      <c r="BD353" s="59">
        <v>0</v>
      </c>
      <c r="BE353" s="84" t="s">
        <v>38</v>
      </c>
      <c r="BF353" s="84" t="s">
        <v>38</v>
      </c>
      <c r="BG353" s="84" t="s">
        <v>38</v>
      </c>
      <c r="BH353" s="84" t="s">
        <v>38</v>
      </c>
      <c r="BI353" s="85" t="s">
        <v>721</v>
      </c>
      <c r="BJ353" s="86" t="s">
        <v>258</v>
      </c>
      <c r="BK353" s="64" t="s">
        <v>488</v>
      </c>
      <c r="BL353" s="86" t="s">
        <v>155</v>
      </c>
      <c r="BM353" s="86" t="s">
        <v>178</v>
      </c>
      <c r="BN353" s="86"/>
      <c r="BO353" s="59">
        <v>10</v>
      </c>
      <c r="BP353" s="141">
        <v>256104305100111</v>
      </c>
      <c r="BQ353" s="92">
        <v>0.64</v>
      </c>
      <c r="BR353" s="93">
        <v>0.192</v>
      </c>
      <c r="BS353" s="94">
        <f t="shared" si="59"/>
        <v>0.832</v>
      </c>
      <c r="BT353" s="95">
        <v>0.23522</v>
      </c>
      <c r="BU353" s="101">
        <f t="shared" si="60"/>
        <v>1.06722</v>
      </c>
      <c r="BV353" s="102">
        <f t="shared" si="57"/>
        <v>3.7593984962406</v>
      </c>
      <c r="BW353" s="103">
        <v>832</v>
      </c>
      <c r="BX353" s="104">
        <f t="shared" si="58"/>
        <v>0.00401210526315789</v>
      </c>
      <c r="BY353" s="105">
        <v>1000</v>
      </c>
      <c r="BZ353" s="103" t="s">
        <v>32</v>
      </c>
      <c r="CA353" s="106" t="s">
        <v>189</v>
      </c>
      <c r="CB353" s="107" t="s">
        <v>148</v>
      </c>
      <c r="CC353" s="112" t="s">
        <v>149</v>
      </c>
      <c r="CD353" s="106"/>
      <c r="CE353" s="103" t="s">
        <v>192</v>
      </c>
      <c r="CF353" s="113"/>
      <c r="CG353" s="115">
        <v>2000017240</v>
      </c>
    </row>
    <row r="354" spans="1:85">
      <c r="A354" s="53" t="str">
        <f t="shared" si="61"/>
        <v>A1-08-05-45844</v>
      </c>
      <c r="B354" s="47" t="str">
        <f t="shared" si="52"/>
        <v>A1-08-05</v>
      </c>
      <c r="C354" s="48" t="s">
        <v>43</v>
      </c>
      <c r="D354" s="49">
        <v>45844</v>
      </c>
      <c r="E354" s="50" t="s">
        <v>14</v>
      </c>
      <c r="F354" s="51" t="s">
        <v>15</v>
      </c>
      <c r="G354" s="59">
        <v>5</v>
      </c>
      <c r="H354" s="51" t="s">
        <v>144</v>
      </c>
      <c r="I354" s="59">
        <v>8</v>
      </c>
      <c r="J354" s="60">
        <f>IF(ISBLANK(H354),"",IFERROR(VLOOKUP(B354,'Np PL4 Stock'!$A:$D,4,FALSE),""))</f>
        <v>45831</v>
      </c>
      <c r="K354" s="61">
        <f>IF(ISBLANK(H354),"",SUMIF('Np PL4 Stock'!$A:$A,B354,'Np PL4 Stock'!$N:$N))</f>
        <v>1.67</v>
      </c>
      <c r="L354" s="62">
        <f>IF(ISBLANK(H354),"",VLOOKUP(LEFT(B354,5),Unit!A:B,2,FALSE))</f>
        <v>16</v>
      </c>
      <c r="M354" s="63" t="str">
        <f>IF(ISBLANK(H354),"",IFERROR(VLOOKUP(B354,'Np PL4 Stock'!$A:$T,20,FALSE),""))</f>
        <v>V1-MA1</v>
      </c>
      <c r="N354" s="63" t="str">
        <f>IF(ISBLANK(H354),"",IFERROR(VLOOKUP(B354,'Np PL4 Stock'!$A:$U,21,FALSE),""))</f>
        <v>SIS</v>
      </c>
      <c r="O354" s="62">
        <f t="shared" si="53"/>
        <v>104.375</v>
      </c>
      <c r="P354" s="62">
        <f t="shared" si="54"/>
        <v>5.3625e-5</v>
      </c>
      <c r="Q354" s="67">
        <f t="shared" si="55"/>
        <v>5.1377245508982e-7</v>
      </c>
      <c r="R354" s="67">
        <f t="shared" si="56"/>
        <v>6.50155688622755e-7</v>
      </c>
      <c r="S354" s="64">
        <v>12</v>
      </c>
      <c r="T354" s="68">
        <v>7.645</v>
      </c>
      <c r="U354" s="68">
        <v>6.722</v>
      </c>
      <c r="V354" s="69">
        <v>93</v>
      </c>
      <c r="W354" s="59">
        <v>381</v>
      </c>
      <c r="X354" s="59">
        <v>97</v>
      </c>
      <c r="Y354" s="59">
        <v>100</v>
      </c>
      <c r="Z354" s="59">
        <v>88</v>
      </c>
      <c r="AA354" s="59">
        <v>0</v>
      </c>
      <c r="AB354" s="59">
        <v>0</v>
      </c>
      <c r="AC354" s="59">
        <v>0</v>
      </c>
      <c r="AD354" s="59">
        <v>0</v>
      </c>
      <c r="AE354" s="59">
        <v>100</v>
      </c>
      <c r="AF354" s="73" t="s">
        <v>38</v>
      </c>
      <c r="AG354" s="73">
        <v>67500</v>
      </c>
      <c r="AH354" s="73" t="s">
        <v>38</v>
      </c>
      <c r="AI354" s="73" t="s">
        <v>38</v>
      </c>
      <c r="AJ354" s="73" t="s">
        <v>38</v>
      </c>
      <c r="AK354" s="73" t="s">
        <v>32</v>
      </c>
      <c r="AL354" s="77" t="str">
        <f>IF(ISBLANK(S354),"",IF(AJ354="Fail","Fail",IF(E354="PL4",IF(AND(T354&gt;STD_01122025!$D$3,U354&lt;STD_01122025!$D$4,OR(AF354="ND",AF354&lt;STD_01122025!$D$7),AH354="ND"),"Pass","Fail"),IF(E354="PL12",IF(AND(S354&lt;STD_01122025!$F$2,T354&gt;STD_01122025!$F$3,U354&lt;STD_01122025!$F$4,V354&gt;STD_01122025!$F$5,X354&gt;STD_01122025!$F$6,OR(AF354="ND",AF354&lt;STD_01122025!$F$7),AH354="ND"),"Pass","Fail"),IF(E354="SuperPL",IF(AND(T354&gt;STD_01122025!$H$3,U354&lt;STD_01122025!$H$4,V354&gt;STD_01122025!$H$5,X354&gt;STD_01122025!$H$6,OR(AF354="ND",AF354&lt;STD_01122025!$H$7),AH354="ND"),"Pass","Fail"),IF(E354="Flight",IF(AND(T354&gt;STD_01122025!$J$3,U354&lt;STD_01122025!$J$4,X354&gt;STD_01122025!$J$6,OR(AF354="ND",AF354&lt;STD_01122025!$J$7),AH354="ND"),"Pass","Fail"),""))))))</f>
        <v>Pass</v>
      </c>
      <c r="AM354" s="62">
        <f>IF(ISBLANK(B354),"",IFERROR(IF(VLOOKUP(B354,'Np PL4 Stock'!$A:$J,10,FALSE)="Np4",D354-VLOOKUP(B354,'Np PL4 Stock'!$A:$E,5,FALSE),D354-VLOOKUP(B354,'Np PL4 Stock'!$A:$E,5,FALSE)-1),""))</f>
        <v>13</v>
      </c>
      <c r="AN354" s="68">
        <v>8.252</v>
      </c>
      <c r="AO354" s="68">
        <v>6.399</v>
      </c>
      <c r="AP354" s="69">
        <v>100</v>
      </c>
      <c r="AQ354" s="64">
        <v>279</v>
      </c>
      <c r="AR354" s="64">
        <v>97</v>
      </c>
      <c r="AS354" s="59">
        <v>100</v>
      </c>
      <c r="AT354" s="73" t="s">
        <v>38</v>
      </c>
      <c r="AU354" s="73">
        <v>50000</v>
      </c>
      <c r="AV354" s="73" t="s">
        <v>38</v>
      </c>
      <c r="AW354" s="73" t="s">
        <v>38</v>
      </c>
      <c r="AX354" s="73" t="s">
        <v>32</v>
      </c>
      <c r="AY354" s="59">
        <v>0</v>
      </c>
      <c r="AZ354" s="59">
        <v>0</v>
      </c>
      <c r="BA354" s="59">
        <v>0</v>
      </c>
      <c r="BB354" s="59">
        <v>0</v>
      </c>
      <c r="BC354" s="59">
        <v>0</v>
      </c>
      <c r="BD354" s="59">
        <v>0</v>
      </c>
      <c r="BE354" s="84" t="s">
        <v>38</v>
      </c>
      <c r="BF354" s="84" t="s">
        <v>38</v>
      </c>
      <c r="BG354" s="84" t="s">
        <v>38</v>
      </c>
      <c r="BH354" s="84" t="s">
        <v>38</v>
      </c>
      <c r="BI354" s="85" t="s">
        <v>721</v>
      </c>
      <c r="BJ354" s="86" t="s">
        <v>258</v>
      </c>
      <c r="BK354" s="64" t="s">
        <v>488</v>
      </c>
      <c r="BL354" s="86" t="s">
        <v>155</v>
      </c>
      <c r="BM354" s="86" t="s">
        <v>178</v>
      </c>
      <c r="BN354" s="86"/>
      <c r="BO354" s="59">
        <v>15</v>
      </c>
      <c r="BP354" s="141">
        <v>256104305100111</v>
      </c>
      <c r="BQ354" s="92">
        <v>0.66</v>
      </c>
      <c r="BR354" s="93">
        <v>0.198</v>
      </c>
      <c r="BS354" s="94">
        <f t="shared" si="59"/>
        <v>0.858</v>
      </c>
      <c r="BT354" s="95">
        <v>0.22776</v>
      </c>
      <c r="BU354" s="101">
        <f t="shared" si="60"/>
        <v>1.08576</v>
      </c>
      <c r="BV354" s="102">
        <f t="shared" si="57"/>
        <v>3.584229390681</v>
      </c>
      <c r="BW354" s="103">
        <v>858</v>
      </c>
      <c r="BX354" s="104">
        <f t="shared" si="58"/>
        <v>0.00389161290322581</v>
      </c>
      <c r="BY354" s="105">
        <v>1000</v>
      </c>
      <c r="BZ354" s="103" t="s">
        <v>32</v>
      </c>
      <c r="CA354" s="106" t="s">
        <v>189</v>
      </c>
      <c r="CB354" s="107" t="s">
        <v>148</v>
      </c>
      <c r="CC354" s="112" t="s">
        <v>149</v>
      </c>
      <c r="CD354" s="106"/>
      <c r="CE354" s="103" t="s">
        <v>192</v>
      </c>
      <c r="CF354" s="113"/>
      <c r="CG354" s="115">
        <v>2000017240</v>
      </c>
    </row>
    <row r="355" spans="1:85">
      <c r="A355" s="53" t="str">
        <f t="shared" si="61"/>
        <v>A1-05-05-45844</v>
      </c>
      <c r="B355" s="47" t="str">
        <f t="shared" si="52"/>
        <v>A1-05-05</v>
      </c>
      <c r="C355" s="48" t="s">
        <v>43</v>
      </c>
      <c r="D355" s="49">
        <v>45844</v>
      </c>
      <c r="E355" s="50" t="s">
        <v>14</v>
      </c>
      <c r="F355" s="51" t="s">
        <v>15</v>
      </c>
      <c r="G355" s="59">
        <v>5</v>
      </c>
      <c r="H355" s="51" t="s">
        <v>144</v>
      </c>
      <c r="I355" s="59">
        <v>5</v>
      </c>
      <c r="J355" s="60">
        <f>IF(ISBLANK(H355),"",IFERROR(VLOOKUP(B355,'Np PL4 Stock'!$A:$D,4,FALSE),""))</f>
        <v>45831</v>
      </c>
      <c r="K355" s="61">
        <f>IF(ISBLANK(H355),"",SUMIF('Np PL4 Stock'!$A:$A,B355,'Np PL4 Stock'!$N:$N))</f>
        <v>1.5</v>
      </c>
      <c r="L355" s="62">
        <f>IF(ISBLANK(H355),"",VLOOKUP(LEFT(B355,5),Unit!A:B,2,FALSE))</f>
        <v>16</v>
      </c>
      <c r="M355" s="63" t="str">
        <f>IF(ISBLANK(H355),"",IFERROR(VLOOKUP(B355,'Np PL4 Stock'!$A:$T,20,FALSE),""))</f>
        <v>V1-MC1</v>
      </c>
      <c r="N355" s="63" t="str">
        <f>IF(ISBLANK(H355),"",IFERROR(VLOOKUP(B355,'Np PL4 Stock'!$A:$U,21,FALSE),""))</f>
        <v>SyAqua</v>
      </c>
      <c r="O355" s="62">
        <f t="shared" si="53"/>
        <v>93.75</v>
      </c>
      <c r="P355" s="62">
        <f t="shared" si="54"/>
        <v>5.953125e-5</v>
      </c>
      <c r="Q355" s="67">
        <f t="shared" si="55"/>
        <v>6.35e-7</v>
      </c>
      <c r="R355" s="67">
        <f t="shared" si="56"/>
        <v>8.10416666666667e-7</v>
      </c>
      <c r="S355" s="64">
        <v>12</v>
      </c>
      <c r="T355" s="68">
        <v>7.625</v>
      </c>
      <c r="U355" s="68">
        <v>5.972</v>
      </c>
      <c r="V355" s="69">
        <v>92</v>
      </c>
      <c r="W355" s="59">
        <v>392</v>
      </c>
      <c r="X355" s="59">
        <v>96</v>
      </c>
      <c r="Y355" s="59">
        <v>100</v>
      </c>
      <c r="Z355" s="59">
        <v>84</v>
      </c>
      <c r="AA355" s="59">
        <v>0</v>
      </c>
      <c r="AB355" s="59">
        <v>0</v>
      </c>
      <c r="AC355" s="59">
        <v>0</v>
      </c>
      <c r="AD355" s="59">
        <v>0</v>
      </c>
      <c r="AE355" s="59">
        <v>100</v>
      </c>
      <c r="AF355" s="73" t="s">
        <v>38</v>
      </c>
      <c r="AG355" s="73">
        <v>41000</v>
      </c>
      <c r="AH355" s="73" t="s">
        <v>38</v>
      </c>
      <c r="AI355" s="73" t="s">
        <v>38</v>
      </c>
      <c r="AJ355" s="73" t="s">
        <v>38</v>
      </c>
      <c r="AK355" s="73" t="s">
        <v>32</v>
      </c>
      <c r="AL355" s="77" t="str">
        <f>IF(ISBLANK(S355),"",IF(AJ355="Fail","Fail",IF(E355="PL4",IF(AND(T355&gt;STD_01122025!$D$3,U355&lt;STD_01122025!$D$4,OR(AF355="ND",AF355&lt;STD_01122025!$D$7),AH355="ND"),"Pass","Fail"),IF(E355="PL12",IF(AND(S355&lt;STD_01122025!$F$2,T355&gt;STD_01122025!$F$3,U355&lt;STD_01122025!$F$4,V355&gt;STD_01122025!$F$5,X355&gt;STD_01122025!$F$6,OR(AF355="ND",AF355&lt;STD_01122025!$F$7),AH355="ND"),"Pass","Fail"),IF(E355="SuperPL",IF(AND(T355&gt;STD_01122025!$H$3,U355&lt;STD_01122025!$H$4,V355&gt;STD_01122025!$H$5,X355&gt;STD_01122025!$H$6,OR(AF355="ND",AF355&lt;STD_01122025!$H$7),AH355="ND"),"Pass","Fail"),IF(E355="Flight",IF(AND(T355&gt;STD_01122025!$J$3,U355&lt;STD_01122025!$J$4,X355&gt;STD_01122025!$J$6,OR(AF355="ND",AF355&lt;STD_01122025!$J$7),AH355="ND"),"Pass","Fail"),""))))))</f>
        <v>Pass</v>
      </c>
      <c r="AM355" s="62">
        <f>IF(ISBLANK(B355),"",IFERROR(IF(VLOOKUP(B355,'Np PL4 Stock'!$A:$J,10,FALSE)="Np4",D355-VLOOKUP(B355,'Np PL4 Stock'!$A:$E,5,FALSE),D355-VLOOKUP(B355,'Np PL4 Stock'!$A:$E,5,FALSE)-1),""))</f>
        <v>13</v>
      </c>
      <c r="AN355" s="68">
        <v>8.239</v>
      </c>
      <c r="AO355" s="68">
        <v>7.168</v>
      </c>
      <c r="AP355" s="69">
        <v>100</v>
      </c>
      <c r="AQ355" s="64">
        <v>282</v>
      </c>
      <c r="AR355" s="64">
        <v>97</v>
      </c>
      <c r="AS355" s="59">
        <v>100</v>
      </c>
      <c r="AT355" s="73" t="s">
        <v>38</v>
      </c>
      <c r="AU355" s="73">
        <v>65000</v>
      </c>
      <c r="AV355" s="73" t="s">
        <v>38</v>
      </c>
      <c r="AW355" s="73" t="s">
        <v>38</v>
      </c>
      <c r="AX355" s="73" t="s">
        <v>32</v>
      </c>
      <c r="AY355" s="59">
        <v>0</v>
      </c>
      <c r="AZ355" s="59">
        <v>0</v>
      </c>
      <c r="BA355" s="59">
        <v>0</v>
      </c>
      <c r="BB355" s="59">
        <v>0</v>
      </c>
      <c r="BC355" s="59">
        <v>0</v>
      </c>
      <c r="BD355" s="59">
        <v>0</v>
      </c>
      <c r="BE355" s="84" t="s">
        <v>38</v>
      </c>
      <c r="BF355" s="84" t="s">
        <v>38</v>
      </c>
      <c r="BG355" s="84" t="s">
        <v>38</v>
      </c>
      <c r="BH355" s="84" t="s">
        <v>38</v>
      </c>
      <c r="BI355" s="85" t="s">
        <v>722</v>
      </c>
      <c r="BJ355" s="86" t="s">
        <v>146</v>
      </c>
      <c r="BK355" s="64" t="s">
        <v>497</v>
      </c>
      <c r="BL355" s="86" t="s">
        <v>177</v>
      </c>
      <c r="BM355" s="86" t="s">
        <v>178</v>
      </c>
      <c r="BN355" s="86"/>
      <c r="BO355" s="59">
        <v>30</v>
      </c>
      <c r="BP355" s="141">
        <v>256104305100112</v>
      </c>
      <c r="BQ355" s="92">
        <v>0.79375</v>
      </c>
      <c r="BR355" s="93">
        <v>0.15875</v>
      </c>
      <c r="BS355" s="94">
        <f t="shared" si="59"/>
        <v>0.9525</v>
      </c>
      <c r="BT355" s="95">
        <v>0.263125</v>
      </c>
      <c r="BU355" s="101">
        <f t="shared" si="60"/>
        <v>1.215625</v>
      </c>
      <c r="BV355" s="102">
        <f t="shared" si="57"/>
        <v>3.54609929078014</v>
      </c>
      <c r="BW355" s="103">
        <v>952.5</v>
      </c>
      <c r="BX355" s="104">
        <f t="shared" si="58"/>
        <v>0.00431072695035461</v>
      </c>
      <c r="BY355" s="105">
        <v>1000</v>
      </c>
      <c r="BZ355" s="103" t="s">
        <v>32</v>
      </c>
      <c r="CA355" s="106" t="s">
        <v>189</v>
      </c>
      <c r="CB355" s="107" t="s">
        <v>148</v>
      </c>
      <c r="CC355" s="112" t="s">
        <v>149</v>
      </c>
      <c r="CD355" s="106"/>
      <c r="CE355" s="103" t="s">
        <v>192</v>
      </c>
      <c r="CF355" s="113"/>
      <c r="CG355" s="115">
        <v>2000023893</v>
      </c>
    </row>
    <row r="356" spans="1:85">
      <c r="A356" s="53" t="str">
        <f t="shared" si="61"/>
        <v>A1-01-05-45844</v>
      </c>
      <c r="B356" s="47" t="str">
        <f t="shared" si="52"/>
        <v>A1-01-05</v>
      </c>
      <c r="C356" s="48" t="s">
        <v>43</v>
      </c>
      <c r="D356" s="49">
        <v>45844</v>
      </c>
      <c r="E356" s="50" t="s">
        <v>14</v>
      </c>
      <c r="F356" s="51" t="s">
        <v>15</v>
      </c>
      <c r="G356" s="59">
        <v>5</v>
      </c>
      <c r="H356" s="51" t="s">
        <v>144</v>
      </c>
      <c r="I356" s="59">
        <v>1</v>
      </c>
      <c r="J356" s="60">
        <f>IF(ISBLANK(H356),"",IFERROR(VLOOKUP(B356,'Np PL4 Stock'!$A:$D,4,FALSE),""))</f>
        <v>45830</v>
      </c>
      <c r="K356" s="61">
        <f>IF(ISBLANK(H356),"",SUMIF('Np PL4 Stock'!$A:$A,B356,'Np PL4 Stock'!$N:$N))</f>
        <v>2.5</v>
      </c>
      <c r="L356" s="62">
        <f>IF(ISBLANK(H356),"",VLOOKUP(LEFT(B356,5),Unit!A:B,2,FALSE))</f>
        <v>16</v>
      </c>
      <c r="M356" s="63" t="str">
        <f>IF(ISBLANK(H356),"",IFERROR(VLOOKUP(B356,'Np PL4 Stock'!$A:$T,20,FALSE),""))</f>
        <v>V1-MA1</v>
      </c>
      <c r="N356" s="63" t="str">
        <f>IF(ISBLANK(H356),"",IFERROR(VLOOKUP(B356,'Np PL4 Stock'!$A:$U,21,FALSE),""))</f>
        <v>SIS</v>
      </c>
      <c r="O356" s="62">
        <f t="shared" si="53"/>
        <v>156.25</v>
      </c>
      <c r="P356" s="62">
        <f t="shared" si="54"/>
        <v>8.125e-5</v>
      </c>
      <c r="Q356" s="67">
        <f t="shared" si="55"/>
        <v>5.2e-7</v>
      </c>
      <c r="R356" s="67">
        <f t="shared" si="56"/>
        <v>6.99072e-7</v>
      </c>
      <c r="S356" s="64">
        <v>12</v>
      </c>
      <c r="T356" s="68">
        <v>7.746</v>
      </c>
      <c r="U356" s="68">
        <v>6.292</v>
      </c>
      <c r="V356" s="69">
        <v>95.588</v>
      </c>
      <c r="W356" s="59">
        <v>378</v>
      </c>
      <c r="X356" s="59">
        <v>96</v>
      </c>
      <c r="Y356" s="59">
        <v>100</v>
      </c>
      <c r="Z356" s="59">
        <v>80</v>
      </c>
      <c r="AA356" s="59">
        <v>0</v>
      </c>
      <c r="AB356" s="59">
        <v>0</v>
      </c>
      <c r="AC356" s="59">
        <v>0</v>
      </c>
      <c r="AD356" s="59">
        <v>0</v>
      </c>
      <c r="AE356" s="59">
        <v>100</v>
      </c>
      <c r="AF356" s="73" t="s">
        <v>38</v>
      </c>
      <c r="AG356" s="73">
        <v>56000</v>
      </c>
      <c r="AH356" s="73" t="s">
        <v>38</v>
      </c>
      <c r="AI356" s="73" t="s">
        <v>38</v>
      </c>
      <c r="AJ356" s="73" t="s">
        <v>38</v>
      </c>
      <c r="AK356" s="73" t="s">
        <v>32</v>
      </c>
      <c r="AL356" s="77" t="str">
        <f>IF(ISBLANK(S356),"",IF(AJ356="Fail","Fail",IF(E356="PL4",IF(AND(T356&gt;STD_01122025!$D$3,U356&lt;STD_01122025!$D$4,OR(AF356="ND",AF356&lt;STD_01122025!$D$7),AH356="ND"),"Pass","Fail"),IF(E356="PL12",IF(AND(S356&lt;STD_01122025!$F$2,T356&gt;STD_01122025!$F$3,U356&lt;STD_01122025!$F$4,V356&gt;STD_01122025!$F$5,X356&gt;STD_01122025!$F$6,OR(AF356="ND",AF356&lt;STD_01122025!$F$7),AH356="ND"),"Pass","Fail"),IF(E356="SuperPL",IF(AND(T356&gt;STD_01122025!$H$3,U356&lt;STD_01122025!$H$4,V356&gt;STD_01122025!$H$5,X356&gt;STD_01122025!$H$6,OR(AF356="ND",AF356&lt;STD_01122025!$H$7),AH356="ND"),"Pass","Fail"),IF(E356="Flight",IF(AND(T356&gt;STD_01122025!$J$3,U356&lt;STD_01122025!$J$4,X356&gt;STD_01122025!$J$6,OR(AF356="ND",AF356&lt;STD_01122025!$J$7),AH356="ND"),"Pass","Fail"),""))))))</f>
        <v>Pass</v>
      </c>
      <c r="AM356" s="62">
        <f>IF(ISBLANK(B356),"",IFERROR(IF(VLOOKUP(B356,'Np PL4 Stock'!$A:$J,10,FALSE)="Np4",D356-VLOOKUP(B356,'Np PL4 Stock'!$A:$E,5,FALSE),D356-VLOOKUP(B356,'Np PL4 Stock'!$A:$E,5,FALSE)-1),""))</f>
        <v>14</v>
      </c>
      <c r="AN356" s="68">
        <v>8.351</v>
      </c>
      <c r="AO356" s="68">
        <v>7.799</v>
      </c>
      <c r="AP356" s="69">
        <v>100</v>
      </c>
      <c r="AQ356" s="64">
        <v>266</v>
      </c>
      <c r="AR356" s="64">
        <v>98</v>
      </c>
      <c r="AS356" s="59">
        <v>100</v>
      </c>
      <c r="AT356" s="73" t="s">
        <v>38</v>
      </c>
      <c r="AU356" s="73">
        <v>85000</v>
      </c>
      <c r="AV356" s="73" t="s">
        <v>38</v>
      </c>
      <c r="AW356" s="73" t="s">
        <v>38</v>
      </c>
      <c r="AX356" s="73" t="s">
        <v>32</v>
      </c>
      <c r="AY356" s="59">
        <v>0</v>
      </c>
      <c r="AZ356" s="59">
        <v>0</v>
      </c>
      <c r="BA356" s="59">
        <v>0</v>
      </c>
      <c r="BB356" s="59">
        <v>0</v>
      </c>
      <c r="BC356" s="59">
        <v>0</v>
      </c>
      <c r="BD356" s="59">
        <v>0</v>
      </c>
      <c r="BE356" s="84" t="s">
        <v>38</v>
      </c>
      <c r="BF356" s="84" t="s">
        <v>38</v>
      </c>
      <c r="BG356" s="84" t="s">
        <v>38</v>
      </c>
      <c r="BH356" s="84" t="s">
        <v>38</v>
      </c>
      <c r="BI356" s="85" t="s">
        <v>723</v>
      </c>
      <c r="BJ356" s="86" t="s">
        <v>273</v>
      </c>
      <c r="BK356" s="64" t="s">
        <v>542</v>
      </c>
      <c r="BL356" s="86" t="s">
        <v>196</v>
      </c>
      <c r="BM356" s="86" t="s">
        <v>178</v>
      </c>
      <c r="BN356" s="86"/>
      <c r="BO356" s="59">
        <v>20</v>
      </c>
      <c r="BP356" s="141">
        <v>256104305100114</v>
      </c>
      <c r="BQ356" s="92">
        <v>1</v>
      </c>
      <c r="BR356" s="93">
        <v>0.3</v>
      </c>
      <c r="BS356" s="94">
        <f t="shared" si="59"/>
        <v>1.3</v>
      </c>
      <c r="BT356" s="95">
        <v>0.44768</v>
      </c>
      <c r="BU356" s="101">
        <f t="shared" si="60"/>
        <v>1.74768</v>
      </c>
      <c r="BV356" s="102">
        <f t="shared" si="57"/>
        <v>3.7593984962406</v>
      </c>
      <c r="BW356" s="103">
        <v>1300</v>
      </c>
      <c r="BX356" s="104">
        <f t="shared" si="58"/>
        <v>0.00657022556390977</v>
      </c>
      <c r="BY356" s="105">
        <v>1000</v>
      </c>
      <c r="BZ356" s="103" t="s">
        <v>32</v>
      </c>
      <c r="CA356" s="106" t="s">
        <v>189</v>
      </c>
      <c r="CB356" s="107" t="s">
        <v>148</v>
      </c>
      <c r="CC356" s="112" t="s">
        <v>149</v>
      </c>
      <c r="CD356" s="106"/>
      <c r="CE356" s="103" t="s">
        <v>192</v>
      </c>
      <c r="CF356" s="113"/>
      <c r="CG356" s="114">
        <v>2000014200</v>
      </c>
    </row>
    <row r="357" spans="1:85">
      <c r="A357" s="53" t="str">
        <f t="shared" si="61"/>
        <v>A1-06-05-45845</v>
      </c>
      <c r="B357" s="47" t="str">
        <f t="shared" si="52"/>
        <v>A1-06-05</v>
      </c>
      <c r="C357" s="48" t="s">
        <v>43</v>
      </c>
      <c r="D357" s="49">
        <v>45845</v>
      </c>
      <c r="E357" s="50" t="s">
        <v>14</v>
      </c>
      <c r="F357" s="51" t="s">
        <v>15</v>
      </c>
      <c r="G357" s="59">
        <v>5</v>
      </c>
      <c r="H357" s="51" t="s">
        <v>144</v>
      </c>
      <c r="I357" s="59">
        <v>6</v>
      </c>
      <c r="J357" s="60">
        <f>IF(ISBLANK(H357),"",IFERROR(VLOOKUP(B357,'Np PL4 Stock'!$A:$D,4,FALSE),""))</f>
        <v>45831</v>
      </c>
      <c r="K357" s="61">
        <f>IF(ISBLANK(H357),"",SUMIF('Np PL4 Stock'!$A:$A,B357,'Np PL4 Stock'!$N:$N))</f>
        <v>1.5</v>
      </c>
      <c r="L357" s="62">
        <f>IF(ISBLANK(H357),"",VLOOKUP(LEFT(B357,5),Unit!A:B,2,FALSE))</f>
        <v>16</v>
      </c>
      <c r="M357" s="63" t="str">
        <f>IF(ISBLANK(H357),"",IFERROR(VLOOKUP(B357,'Np PL4 Stock'!$A:$T,20,FALSE),""))</f>
        <v>V1-MC1</v>
      </c>
      <c r="N357" s="63" t="str">
        <f>IF(ISBLANK(H357),"",IFERROR(VLOOKUP(B357,'Np PL4 Stock'!$A:$U,21,FALSE),""))</f>
        <v>SyAqua</v>
      </c>
      <c r="O357" s="62">
        <f t="shared" si="53"/>
        <v>93.75</v>
      </c>
      <c r="P357" s="62">
        <f t="shared" si="54"/>
        <v>4.125e-5</v>
      </c>
      <c r="Q357" s="67">
        <f t="shared" si="55"/>
        <v>7.33333333333333e-7</v>
      </c>
      <c r="R357" s="67">
        <f t="shared" si="56"/>
        <v>9.5994e-7</v>
      </c>
      <c r="S357" s="64">
        <v>12</v>
      </c>
      <c r="T357" s="68">
        <v>7.641</v>
      </c>
      <c r="U357" s="68">
        <v>7.804</v>
      </c>
      <c r="V357" s="69">
        <v>93.617</v>
      </c>
      <c r="W357" s="59">
        <v>385</v>
      </c>
      <c r="X357" s="59">
        <v>97</v>
      </c>
      <c r="Y357" s="59">
        <v>100</v>
      </c>
      <c r="Z357" s="59">
        <v>84</v>
      </c>
      <c r="AA357" s="59">
        <v>0</v>
      </c>
      <c r="AB357" s="59">
        <v>0</v>
      </c>
      <c r="AC357" s="59">
        <v>0</v>
      </c>
      <c r="AD357" s="59">
        <v>0</v>
      </c>
      <c r="AE357" s="59">
        <v>100</v>
      </c>
      <c r="AF357" s="73" t="s">
        <v>38</v>
      </c>
      <c r="AG357" s="73">
        <v>55500</v>
      </c>
      <c r="AH357" s="73" t="s">
        <v>38</v>
      </c>
      <c r="AI357" s="73" t="s">
        <v>38</v>
      </c>
      <c r="AJ357" s="73" t="s">
        <v>38</v>
      </c>
      <c r="AK357" s="73" t="s">
        <v>32</v>
      </c>
      <c r="AL357" s="77" t="str">
        <f>IF(ISBLANK(S357),"",IF(AJ357="Fail","Fail",IF(E357="PL4",IF(AND(T357&gt;STD_01122025!$D$3,U357&lt;STD_01122025!$D$4,OR(AF357="ND",AF357&lt;STD_01122025!$D$7),AH357="ND"),"Pass","Fail"),IF(E357="PL12",IF(AND(S357&lt;STD_01122025!$F$2,T357&gt;STD_01122025!$F$3,U357&lt;STD_01122025!$F$4,V357&gt;STD_01122025!$F$5,X357&gt;STD_01122025!$F$6,OR(AF357="ND",AF357&lt;STD_01122025!$F$7),AH357="ND"),"Pass","Fail"),IF(E357="SuperPL",IF(AND(T357&gt;STD_01122025!$H$3,U357&lt;STD_01122025!$H$4,V357&gt;STD_01122025!$H$5,X357&gt;STD_01122025!$H$6,OR(AF357="ND",AF357&lt;STD_01122025!$H$7),AH357="ND"),"Pass","Fail"),IF(E357="Flight",IF(AND(T357&gt;STD_01122025!$J$3,U357&lt;STD_01122025!$J$4,X357&gt;STD_01122025!$J$6,OR(AF357="ND",AF357&lt;STD_01122025!$J$7),AH357="ND"),"Pass","Fail"),""))))))</f>
        <v>Pass</v>
      </c>
      <c r="AM357" s="62">
        <f>IF(ISBLANK(B357),"",IFERROR(IF(VLOOKUP(B357,'Np PL4 Stock'!$A:$J,10,FALSE)="Np4",D357-VLOOKUP(B357,'Np PL4 Stock'!$A:$E,5,FALSE),D357-VLOOKUP(B357,'Np PL4 Stock'!$A:$E,5,FALSE)-1),""))</f>
        <v>14</v>
      </c>
      <c r="AN357" s="68">
        <v>8.366</v>
      </c>
      <c r="AO357" s="68">
        <v>8.294</v>
      </c>
      <c r="AP357" s="69">
        <v>100</v>
      </c>
      <c r="AQ357" s="64">
        <v>274</v>
      </c>
      <c r="AR357" s="64">
        <v>98</v>
      </c>
      <c r="AS357" s="59">
        <v>100</v>
      </c>
      <c r="AT357" s="73" t="s">
        <v>38</v>
      </c>
      <c r="AU357" s="73">
        <v>45000</v>
      </c>
      <c r="AV357" s="73" t="s">
        <v>38</v>
      </c>
      <c r="AW357" s="73" t="s">
        <v>38</v>
      </c>
      <c r="AX357" s="73" t="s">
        <v>32</v>
      </c>
      <c r="AY357" s="59">
        <v>0</v>
      </c>
      <c r="AZ357" s="59">
        <v>0</v>
      </c>
      <c r="BA357" s="59">
        <v>0</v>
      </c>
      <c r="BB357" s="59">
        <v>0</v>
      </c>
      <c r="BC357" s="59">
        <v>0</v>
      </c>
      <c r="BD357" s="59">
        <v>0</v>
      </c>
      <c r="BE357" s="84" t="s">
        <v>38</v>
      </c>
      <c r="BF357" s="84" t="s">
        <v>38</v>
      </c>
      <c r="BG357" s="84" t="s">
        <v>38</v>
      </c>
      <c r="BH357" s="84" t="s">
        <v>38</v>
      </c>
      <c r="BI357" s="85" t="s">
        <v>515</v>
      </c>
      <c r="BJ357" s="86" t="s">
        <v>261</v>
      </c>
      <c r="BK357" s="64" t="s">
        <v>495</v>
      </c>
      <c r="BL357" s="86" t="s">
        <v>155</v>
      </c>
      <c r="BM357" s="86" t="s">
        <v>178</v>
      </c>
      <c r="BN357" s="86"/>
      <c r="BO357" s="59">
        <v>6</v>
      </c>
      <c r="BP357" s="141">
        <v>256104305100119</v>
      </c>
      <c r="BQ357" s="92">
        <v>0.6</v>
      </c>
      <c r="BR357" s="93">
        <v>0.06</v>
      </c>
      <c r="BS357" s="94">
        <f t="shared" si="59"/>
        <v>0.66</v>
      </c>
      <c r="BT357" s="95">
        <v>0.21381</v>
      </c>
      <c r="BU357" s="101">
        <f t="shared" si="60"/>
        <v>0.87381</v>
      </c>
      <c r="BV357" s="102">
        <f t="shared" si="57"/>
        <v>3.64963503649635</v>
      </c>
      <c r="BW357" s="103">
        <v>660</v>
      </c>
      <c r="BX357" s="104">
        <f t="shared" si="58"/>
        <v>0.00318908759124088</v>
      </c>
      <c r="BY357" s="105">
        <v>1000</v>
      </c>
      <c r="BZ357" s="103" t="s">
        <v>32</v>
      </c>
      <c r="CA357" s="106" t="s">
        <v>189</v>
      </c>
      <c r="CB357" s="107" t="s">
        <v>148</v>
      </c>
      <c r="CC357" s="112" t="s">
        <v>149</v>
      </c>
      <c r="CD357" s="106"/>
      <c r="CE357" s="103" t="s">
        <v>192</v>
      </c>
      <c r="CF357" s="113"/>
      <c r="CG357" s="115">
        <v>2000026895</v>
      </c>
    </row>
    <row r="358" spans="1:85">
      <c r="A358" s="53" t="str">
        <f t="shared" si="61"/>
        <v>A1-17-05-45845</v>
      </c>
      <c r="B358" s="47" t="str">
        <f t="shared" si="52"/>
        <v>A1-17-05</v>
      </c>
      <c r="C358" s="48" t="s">
        <v>43</v>
      </c>
      <c r="D358" s="49">
        <v>45845</v>
      </c>
      <c r="E358" s="50" t="s">
        <v>14</v>
      </c>
      <c r="F358" s="51" t="s">
        <v>15</v>
      </c>
      <c r="G358" s="59">
        <v>5</v>
      </c>
      <c r="H358" s="51" t="s">
        <v>144</v>
      </c>
      <c r="I358" s="59">
        <v>17</v>
      </c>
      <c r="J358" s="60">
        <f>IF(ISBLANK(H358),"",IFERROR(VLOOKUP(B358,'Np PL4 Stock'!$A:$D,4,FALSE),""))</f>
        <v>45832</v>
      </c>
      <c r="K358" s="61">
        <f>IF(ISBLANK(H358),"",SUMIF('Np PL4 Stock'!$A:$A,B358,'Np PL4 Stock'!$N:$N))</f>
        <v>1</v>
      </c>
      <c r="L358" s="62">
        <f>IF(ISBLANK(H358),"",VLOOKUP(LEFT(B358,5),Unit!A:B,2,FALSE))</f>
        <v>8</v>
      </c>
      <c r="M358" s="63" t="str">
        <f>IF(ISBLANK(H358),"",IFERROR(VLOOKUP(B358,'Np PL4 Stock'!$A:$T,20,FALSE),""))</f>
        <v>V1-MC1</v>
      </c>
      <c r="N358" s="63" t="str">
        <f>IF(ISBLANK(H358),"",IFERROR(VLOOKUP(B358,'Np PL4 Stock'!$A:$U,21,FALSE),""))</f>
        <v>SyAqua</v>
      </c>
      <c r="O358" s="62">
        <f t="shared" si="53"/>
        <v>125</v>
      </c>
      <c r="P358" s="62">
        <f t="shared" si="54"/>
        <v>2.75e-5</v>
      </c>
      <c r="Q358" s="67">
        <f t="shared" si="55"/>
        <v>6.53125e-7</v>
      </c>
      <c r="R358" s="67">
        <f t="shared" si="56"/>
        <v>8.63945277777778e-7</v>
      </c>
      <c r="S358" s="64">
        <v>12</v>
      </c>
      <c r="T358" s="68">
        <v>7.887</v>
      </c>
      <c r="U358" s="68">
        <v>6.946</v>
      </c>
      <c r="V358" s="69">
        <v>95.455</v>
      </c>
      <c r="W358" s="59">
        <v>356</v>
      </c>
      <c r="X358" s="64">
        <v>98</v>
      </c>
      <c r="Y358" s="59">
        <v>100</v>
      </c>
      <c r="Z358" s="59">
        <v>88</v>
      </c>
      <c r="AA358" s="59">
        <v>0</v>
      </c>
      <c r="AB358" s="59">
        <v>0</v>
      </c>
      <c r="AC358" s="59">
        <v>0</v>
      </c>
      <c r="AD358" s="59">
        <v>0</v>
      </c>
      <c r="AE358" s="59">
        <v>100</v>
      </c>
      <c r="AF358" s="73" t="s">
        <v>38</v>
      </c>
      <c r="AG358" s="73">
        <v>80000</v>
      </c>
      <c r="AH358" s="73" t="s">
        <v>38</v>
      </c>
      <c r="AI358" s="73" t="s">
        <v>38</v>
      </c>
      <c r="AJ358" s="73" t="s">
        <v>38</v>
      </c>
      <c r="AK358" s="73" t="s">
        <v>32</v>
      </c>
      <c r="AL358" s="77" t="str">
        <f>IF(ISBLANK(S358),"",IF(AJ358="Fail","Fail",IF(E358="PL4",IF(AND(T358&gt;STD_01122025!$D$3,U358&lt;STD_01122025!$D$4,OR(AF358="ND",AF358&lt;STD_01122025!$D$7),AH358="ND"),"Pass","Fail"),IF(E358="PL12",IF(AND(S358&lt;STD_01122025!$F$2,T358&gt;STD_01122025!$F$3,U358&lt;STD_01122025!$F$4,V358&gt;STD_01122025!$F$5,X358&gt;STD_01122025!$F$6,OR(AF358="ND",AF358&lt;STD_01122025!$F$7),AH358="ND"),"Pass","Fail"),IF(E358="SuperPL",IF(AND(T358&gt;STD_01122025!$H$3,U358&lt;STD_01122025!$H$4,V358&gt;STD_01122025!$H$5,X358&gt;STD_01122025!$H$6,OR(AF358="ND",AF358&lt;STD_01122025!$H$7),AH358="ND"),"Pass","Fail"),IF(E358="Flight",IF(AND(T358&gt;STD_01122025!$J$3,U358&lt;STD_01122025!$J$4,X358&gt;STD_01122025!$J$6,OR(AF358="ND",AF358&lt;STD_01122025!$J$7),AH358="ND"),"Pass","Fail"),""))))))</f>
        <v>Pass</v>
      </c>
      <c r="AM358" s="62">
        <f>IF(ISBLANK(B358),"",IFERROR(IF(VLOOKUP(B358,'Np PL4 Stock'!$A:$J,10,FALSE)="Np4",D358-VLOOKUP(B358,'Np PL4 Stock'!$A:$E,5,FALSE),D358-VLOOKUP(B358,'Np PL4 Stock'!$A:$E,5,FALSE)-1),""))</f>
        <v>13</v>
      </c>
      <c r="AN358" s="68">
        <v>8.206</v>
      </c>
      <c r="AO358" s="68">
        <v>6.464</v>
      </c>
      <c r="AP358" s="69">
        <v>99</v>
      </c>
      <c r="AQ358" s="64">
        <v>283</v>
      </c>
      <c r="AR358" s="64">
        <v>98</v>
      </c>
      <c r="AS358" s="59">
        <v>100</v>
      </c>
      <c r="AT358" s="73" t="s">
        <v>38</v>
      </c>
      <c r="AU358" s="73">
        <v>95000</v>
      </c>
      <c r="AV358" s="73" t="s">
        <v>38</v>
      </c>
      <c r="AW358" s="73" t="s">
        <v>38</v>
      </c>
      <c r="AX358" s="73" t="s">
        <v>32</v>
      </c>
      <c r="AY358" s="59">
        <v>0</v>
      </c>
      <c r="AZ358" s="59">
        <v>0</v>
      </c>
      <c r="BA358" s="59">
        <v>0</v>
      </c>
      <c r="BB358" s="59">
        <v>0</v>
      </c>
      <c r="BC358" s="59">
        <v>0</v>
      </c>
      <c r="BD358" s="59">
        <v>0</v>
      </c>
      <c r="BE358" s="84" t="s">
        <v>38</v>
      </c>
      <c r="BF358" s="84" t="s">
        <v>38</v>
      </c>
      <c r="BG358" s="84" t="s">
        <v>38</v>
      </c>
      <c r="BH358" s="84" t="s">
        <v>38</v>
      </c>
      <c r="BI358" s="85" t="s">
        <v>515</v>
      </c>
      <c r="BJ358" s="86" t="s">
        <v>261</v>
      </c>
      <c r="BK358" s="64" t="s">
        <v>495</v>
      </c>
      <c r="BL358" s="86" t="s">
        <v>155</v>
      </c>
      <c r="BM358" s="86" t="s">
        <v>178</v>
      </c>
      <c r="BN358" s="86"/>
      <c r="BO358" s="59">
        <v>6</v>
      </c>
      <c r="BP358" s="141">
        <v>256104305100119</v>
      </c>
      <c r="BQ358" s="92">
        <v>0.2</v>
      </c>
      <c r="BR358" s="93">
        <v>0.02</v>
      </c>
      <c r="BS358" s="94">
        <f t="shared" si="59"/>
        <v>0.22</v>
      </c>
      <c r="BT358" s="95">
        <v>0.07565</v>
      </c>
      <c r="BU358" s="101">
        <f t="shared" si="60"/>
        <v>0.29565</v>
      </c>
      <c r="BV358" s="102">
        <f t="shared" si="57"/>
        <v>3.53356890459364</v>
      </c>
      <c r="BW358" s="142">
        <v>220</v>
      </c>
      <c r="BX358" s="104">
        <f t="shared" si="58"/>
        <v>0.00104469964664311</v>
      </c>
      <c r="BY358" s="105">
        <v>1000</v>
      </c>
      <c r="BZ358" s="103" t="s">
        <v>32</v>
      </c>
      <c r="CA358" s="106" t="s">
        <v>189</v>
      </c>
      <c r="CB358" s="107" t="s">
        <v>148</v>
      </c>
      <c r="CC358" s="112" t="s">
        <v>149</v>
      </c>
      <c r="CD358" s="106"/>
      <c r="CE358" s="103" t="s">
        <v>192</v>
      </c>
      <c r="CF358" s="113"/>
      <c r="CG358" s="114">
        <v>2000026895</v>
      </c>
    </row>
    <row r="359" spans="1:85">
      <c r="A359" s="53" t="str">
        <f t="shared" si="61"/>
        <v>A1-18-05-45845</v>
      </c>
      <c r="B359" s="47" t="str">
        <f t="shared" si="52"/>
        <v>A1-18-05</v>
      </c>
      <c r="C359" s="48" t="s">
        <v>43</v>
      </c>
      <c r="D359" s="49">
        <v>45845</v>
      </c>
      <c r="E359" s="50" t="s">
        <v>14</v>
      </c>
      <c r="F359" s="51" t="s">
        <v>15</v>
      </c>
      <c r="G359" s="59">
        <v>5</v>
      </c>
      <c r="H359" s="51" t="s">
        <v>144</v>
      </c>
      <c r="I359" s="59">
        <v>18</v>
      </c>
      <c r="J359" s="60">
        <f>IF(ISBLANK(H359),"",IFERROR(VLOOKUP(B359,'Np PL4 Stock'!$A:$D,4,FALSE),""))</f>
        <v>45832</v>
      </c>
      <c r="K359" s="61">
        <f>IF(ISBLANK(H359),"",SUMIF('Np PL4 Stock'!$A:$A,B359,'Np PL4 Stock'!$N:$N))</f>
        <v>1</v>
      </c>
      <c r="L359" s="62">
        <f>IF(ISBLANK(H359),"",VLOOKUP(LEFT(B359,5),Unit!A:B,2,FALSE))</f>
        <v>8</v>
      </c>
      <c r="M359" s="63" t="str">
        <f>IF(ISBLANK(H359),"",IFERROR(VLOOKUP(B359,'Np PL4 Stock'!$A:$T,20,FALSE),""))</f>
        <v>V1-MC1</v>
      </c>
      <c r="N359" s="63" t="str">
        <f>IF(ISBLANK(H359),"",IFERROR(VLOOKUP(B359,'Np PL4 Stock'!$A:$U,21,FALSE),""))</f>
        <v>SyAqua</v>
      </c>
      <c r="O359" s="62">
        <f t="shared" si="53"/>
        <v>125</v>
      </c>
      <c r="P359" s="62">
        <f t="shared" si="54"/>
        <v>9e-5</v>
      </c>
      <c r="Q359" s="67">
        <f t="shared" si="55"/>
        <v>7.2e-7</v>
      </c>
      <c r="R359" s="67">
        <f t="shared" si="56"/>
        <v>9.6287e-7</v>
      </c>
      <c r="S359" s="64">
        <v>11</v>
      </c>
      <c r="T359" s="68">
        <v>7.547</v>
      </c>
      <c r="U359" s="68">
        <v>7.094</v>
      </c>
      <c r="V359" s="69">
        <v>85.366</v>
      </c>
      <c r="W359" s="59">
        <v>426</v>
      </c>
      <c r="X359" s="59">
        <v>96</v>
      </c>
      <c r="Y359" s="59">
        <v>100</v>
      </c>
      <c r="Z359" s="59">
        <v>84</v>
      </c>
      <c r="AA359" s="59">
        <v>0</v>
      </c>
      <c r="AB359" s="59">
        <v>0</v>
      </c>
      <c r="AC359" s="59">
        <v>0</v>
      </c>
      <c r="AD359" s="59">
        <v>0</v>
      </c>
      <c r="AE359" s="59">
        <v>100</v>
      </c>
      <c r="AF359" s="73" t="s">
        <v>38</v>
      </c>
      <c r="AG359" s="73">
        <v>95000</v>
      </c>
      <c r="AH359" s="73" t="s">
        <v>38</v>
      </c>
      <c r="AI359" s="73" t="s">
        <v>38</v>
      </c>
      <c r="AJ359" s="73" t="s">
        <v>38</v>
      </c>
      <c r="AK359" s="73" t="s">
        <v>32</v>
      </c>
      <c r="AL359" s="77" t="str">
        <f>IF(ISBLANK(S359),"",IF(AJ359="Fail","Fail",IF(E359="PL4",IF(AND(T359&gt;STD_01122025!$D$3,U359&lt;STD_01122025!$D$4,OR(AF359="ND",AF359&lt;STD_01122025!$D$7),AH359="ND"),"Pass","Fail"),IF(E359="PL12",IF(AND(S359&lt;STD_01122025!$F$2,T359&gt;STD_01122025!$F$3,U359&lt;STD_01122025!$F$4,V359&gt;STD_01122025!$F$5,X359&gt;STD_01122025!$F$6,OR(AF359="ND",AF359&lt;STD_01122025!$F$7),AH359="ND"),"Pass","Fail"),IF(E359="SuperPL",IF(AND(T359&gt;STD_01122025!$H$3,U359&lt;STD_01122025!$H$4,V359&gt;STD_01122025!$H$5,X359&gt;STD_01122025!$H$6,OR(AF359="ND",AF359&lt;STD_01122025!$H$7),AH359="ND"),"Pass","Fail"),IF(E359="Flight",IF(AND(T359&gt;STD_01122025!$J$3,U359&lt;STD_01122025!$J$4,X359&gt;STD_01122025!$J$6,OR(AF359="ND",AF359&lt;STD_01122025!$J$7),AH359="ND"),"Pass","Fail"),""))))))</f>
        <v>Pass</v>
      </c>
      <c r="AM359" s="62">
        <f>IF(ISBLANK(B359),"",IFERROR(IF(VLOOKUP(B359,'Np PL4 Stock'!$A:$J,10,FALSE)="Np4",D359-VLOOKUP(B359,'Np PL4 Stock'!$A:$E,5,FALSE),D359-VLOOKUP(B359,'Np PL4 Stock'!$A:$E,5,FALSE)-1),""))</f>
        <v>13</v>
      </c>
      <c r="AN359" s="68">
        <v>8.273</v>
      </c>
      <c r="AO359" s="68">
        <v>6.847</v>
      </c>
      <c r="AP359" s="69">
        <v>100</v>
      </c>
      <c r="AQ359" s="64">
        <v>279</v>
      </c>
      <c r="AR359" s="64">
        <v>96</v>
      </c>
      <c r="AS359" s="59">
        <v>100</v>
      </c>
      <c r="AT359" s="73" t="s">
        <v>38</v>
      </c>
      <c r="AU359" s="73">
        <v>85000</v>
      </c>
      <c r="AV359" s="73" t="s">
        <v>38</v>
      </c>
      <c r="AW359" s="73" t="s">
        <v>38</v>
      </c>
      <c r="AX359" s="73" t="s">
        <v>32</v>
      </c>
      <c r="AY359" s="59">
        <v>0</v>
      </c>
      <c r="AZ359" s="59">
        <v>0</v>
      </c>
      <c r="BA359" s="59">
        <v>0</v>
      </c>
      <c r="BB359" s="59">
        <v>0</v>
      </c>
      <c r="BC359" s="59">
        <v>0</v>
      </c>
      <c r="BD359" s="59">
        <v>0</v>
      </c>
      <c r="BE359" s="84" t="s">
        <v>38</v>
      </c>
      <c r="BF359" s="84" t="s">
        <v>38</v>
      </c>
      <c r="BG359" s="84" t="s">
        <v>38</v>
      </c>
      <c r="BH359" s="84" t="s">
        <v>38</v>
      </c>
      <c r="BI359" s="85" t="s">
        <v>724</v>
      </c>
      <c r="BJ359" s="64" t="s">
        <v>283</v>
      </c>
      <c r="BK359" s="64" t="s">
        <v>634</v>
      </c>
      <c r="BL359" s="86" t="s">
        <v>177</v>
      </c>
      <c r="BM359" s="86" t="s">
        <v>178</v>
      </c>
      <c r="BN359" s="86"/>
      <c r="BO359" s="64">
        <v>5</v>
      </c>
      <c r="BP359" s="141">
        <v>256104305100120</v>
      </c>
      <c r="BQ359" s="92">
        <v>0.6</v>
      </c>
      <c r="BR359" s="93">
        <v>0.12</v>
      </c>
      <c r="BS359" s="94">
        <f t="shared" si="59"/>
        <v>0.72</v>
      </c>
      <c r="BT359" s="95">
        <v>0.24287</v>
      </c>
      <c r="BU359" s="101">
        <f t="shared" si="60"/>
        <v>0.96287</v>
      </c>
      <c r="BV359" s="102">
        <f t="shared" si="57"/>
        <v>3.584229390681</v>
      </c>
      <c r="BW359" s="103">
        <v>720</v>
      </c>
      <c r="BX359" s="104">
        <f t="shared" si="58"/>
        <v>0.00345114695340502</v>
      </c>
      <c r="BY359" s="105">
        <v>1000</v>
      </c>
      <c r="BZ359" s="103" t="s">
        <v>32</v>
      </c>
      <c r="CA359" s="106" t="s">
        <v>189</v>
      </c>
      <c r="CB359" s="107" t="s">
        <v>148</v>
      </c>
      <c r="CC359" s="112" t="s">
        <v>149</v>
      </c>
      <c r="CD359" s="106"/>
      <c r="CE359" s="103" t="s">
        <v>192</v>
      </c>
      <c r="CF359" s="113"/>
      <c r="CG359" s="114">
        <v>2000022348</v>
      </c>
    </row>
    <row r="360" spans="1:85">
      <c r="A360" s="53" t="str">
        <f t="shared" si="61"/>
        <v>A1-19-05-45845</v>
      </c>
      <c r="B360" s="47" t="str">
        <f t="shared" si="52"/>
        <v>A1-19-05</v>
      </c>
      <c r="C360" s="48" t="s">
        <v>43</v>
      </c>
      <c r="D360" s="49">
        <v>45845</v>
      </c>
      <c r="E360" s="50" t="s">
        <v>14</v>
      </c>
      <c r="F360" s="51" t="s">
        <v>15</v>
      </c>
      <c r="G360" s="59">
        <v>5</v>
      </c>
      <c r="H360" s="51" t="s">
        <v>144</v>
      </c>
      <c r="I360" s="59">
        <v>19</v>
      </c>
      <c r="J360" s="60">
        <f>IF(ISBLANK(H360),"",IFERROR(VLOOKUP(B360,'Np PL4 Stock'!$A:$D,4,FALSE),""))</f>
        <v>45832</v>
      </c>
      <c r="K360" s="61">
        <f>IF(ISBLANK(H360),"",SUMIF('Np PL4 Stock'!$A:$A,B360,'Np PL4 Stock'!$N:$N))</f>
        <v>1</v>
      </c>
      <c r="L360" s="62">
        <f>IF(ISBLANK(H360),"",VLOOKUP(LEFT(B360,5),Unit!A:B,2,FALSE))</f>
        <v>8</v>
      </c>
      <c r="M360" s="63" t="str">
        <f>IF(ISBLANK(H360),"",IFERROR(VLOOKUP(B360,'Np PL4 Stock'!$A:$T,20,FALSE),""))</f>
        <v>V1-MC1</v>
      </c>
      <c r="N360" s="63" t="str">
        <f>IF(ISBLANK(H360),"",IFERROR(VLOOKUP(B360,'Np PL4 Stock'!$A:$U,21,FALSE),""))</f>
        <v>SyAqua</v>
      </c>
      <c r="O360" s="62">
        <f t="shared" si="53"/>
        <v>125</v>
      </c>
      <c r="P360" s="62">
        <f t="shared" si="54"/>
        <v>9e-5</v>
      </c>
      <c r="Q360" s="67">
        <f t="shared" si="55"/>
        <v>7.2e-7</v>
      </c>
      <c r="R360" s="67">
        <f t="shared" si="56"/>
        <v>9.709e-7</v>
      </c>
      <c r="S360" s="64">
        <v>12</v>
      </c>
      <c r="T360" s="68">
        <v>7.678</v>
      </c>
      <c r="U360" s="68">
        <v>6.369</v>
      </c>
      <c r="V360" s="69">
        <v>97.872</v>
      </c>
      <c r="W360" s="59">
        <v>379</v>
      </c>
      <c r="X360" s="59">
        <v>95</v>
      </c>
      <c r="Y360" s="59">
        <v>100</v>
      </c>
      <c r="Z360" s="59">
        <v>80</v>
      </c>
      <c r="AA360" s="59">
        <v>0</v>
      </c>
      <c r="AB360" s="59">
        <v>0</v>
      </c>
      <c r="AC360" s="59">
        <v>0</v>
      </c>
      <c r="AD360" s="59">
        <v>0</v>
      </c>
      <c r="AE360" s="59">
        <v>100</v>
      </c>
      <c r="AF360" s="73" t="s">
        <v>38</v>
      </c>
      <c r="AG360" s="73">
        <v>70000</v>
      </c>
      <c r="AH360" s="73" t="s">
        <v>38</v>
      </c>
      <c r="AI360" s="73" t="s">
        <v>38</v>
      </c>
      <c r="AJ360" s="73" t="s">
        <v>38</v>
      </c>
      <c r="AK360" s="73" t="s">
        <v>32</v>
      </c>
      <c r="AL360" s="77" t="str">
        <f>IF(ISBLANK(S360),"",IF(AJ360="Fail","Fail",IF(E360="PL4",IF(AND(T360&gt;STD_01122025!$D$3,U360&lt;STD_01122025!$D$4,OR(AF360="ND",AF360&lt;STD_01122025!$D$7),AH360="ND"),"Pass","Fail"),IF(E360="PL12",IF(AND(S360&lt;STD_01122025!$F$2,T360&gt;STD_01122025!$F$3,U360&lt;STD_01122025!$F$4,V360&gt;STD_01122025!$F$5,X360&gt;STD_01122025!$F$6,OR(AF360="ND",AF360&lt;STD_01122025!$F$7),AH360="ND"),"Pass","Fail"),IF(E360="SuperPL",IF(AND(T360&gt;STD_01122025!$H$3,U360&lt;STD_01122025!$H$4,V360&gt;STD_01122025!$H$5,X360&gt;STD_01122025!$H$6,OR(AF360="ND",AF360&lt;STD_01122025!$H$7),AH360="ND"),"Pass","Fail"),IF(E360="Flight",IF(AND(T360&gt;STD_01122025!$J$3,U360&lt;STD_01122025!$J$4,X360&gt;STD_01122025!$J$6,OR(AF360="ND",AF360&lt;STD_01122025!$J$7),AH360="ND"),"Pass","Fail"),""))))))</f>
        <v>Pass</v>
      </c>
      <c r="AM360" s="62">
        <f>IF(ISBLANK(B360),"",IFERROR(IF(VLOOKUP(B360,'Np PL4 Stock'!$A:$J,10,FALSE)="Np4",D360-VLOOKUP(B360,'Np PL4 Stock'!$A:$E,5,FALSE),D360-VLOOKUP(B360,'Np PL4 Stock'!$A:$E,5,FALSE)-1),""))</f>
        <v>13</v>
      </c>
      <c r="AN360" s="68">
        <v>8.108</v>
      </c>
      <c r="AO360" s="68">
        <v>7.921</v>
      </c>
      <c r="AP360" s="69">
        <v>96</v>
      </c>
      <c r="AQ360" s="64">
        <v>319</v>
      </c>
      <c r="AR360" s="64">
        <v>95</v>
      </c>
      <c r="AS360" s="59">
        <v>100</v>
      </c>
      <c r="AT360" s="73" t="s">
        <v>38</v>
      </c>
      <c r="AU360" s="73">
        <v>60000</v>
      </c>
      <c r="AV360" s="73" t="s">
        <v>38</v>
      </c>
      <c r="AW360" s="73" t="s">
        <v>38</v>
      </c>
      <c r="AX360" s="73" t="s">
        <v>32</v>
      </c>
      <c r="AY360" s="59">
        <v>0</v>
      </c>
      <c r="AZ360" s="59">
        <v>0</v>
      </c>
      <c r="BA360" s="59">
        <v>0</v>
      </c>
      <c r="BB360" s="59">
        <v>0</v>
      </c>
      <c r="BC360" s="59">
        <v>0</v>
      </c>
      <c r="BD360" s="59">
        <v>0</v>
      </c>
      <c r="BE360" s="84" t="s">
        <v>38</v>
      </c>
      <c r="BF360" s="84" t="s">
        <v>38</v>
      </c>
      <c r="BG360" s="84" t="s">
        <v>38</v>
      </c>
      <c r="BH360" s="84" t="s">
        <v>38</v>
      </c>
      <c r="BI360" s="85" t="s">
        <v>725</v>
      </c>
      <c r="BJ360" s="86" t="s">
        <v>283</v>
      </c>
      <c r="BK360" s="64" t="s">
        <v>634</v>
      </c>
      <c r="BL360" s="86" t="s">
        <v>177</v>
      </c>
      <c r="BM360" s="86" t="s">
        <v>178</v>
      </c>
      <c r="BN360" s="86"/>
      <c r="BO360" s="64">
        <v>5</v>
      </c>
      <c r="BP360" s="141">
        <v>256104305100116</v>
      </c>
      <c r="BQ360" s="92">
        <v>0.6</v>
      </c>
      <c r="BR360" s="93">
        <v>0.12</v>
      </c>
      <c r="BS360" s="94">
        <f t="shared" si="59"/>
        <v>0.72</v>
      </c>
      <c r="BT360" s="95">
        <v>0.2509</v>
      </c>
      <c r="BU360" s="101">
        <f t="shared" si="60"/>
        <v>0.9709</v>
      </c>
      <c r="BV360" s="102">
        <f t="shared" si="57"/>
        <v>3.13479623824451</v>
      </c>
      <c r="BW360" s="103">
        <v>720</v>
      </c>
      <c r="BX360" s="104">
        <f t="shared" si="58"/>
        <v>0.0030435736677116</v>
      </c>
      <c r="BY360" s="105">
        <v>1000</v>
      </c>
      <c r="BZ360" s="103" t="s">
        <v>32</v>
      </c>
      <c r="CA360" s="106" t="s">
        <v>189</v>
      </c>
      <c r="CB360" s="107" t="s">
        <v>148</v>
      </c>
      <c r="CC360" s="112" t="s">
        <v>149</v>
      </c>
      <c r="CD360" s="106"/>
      <c r="CE360" s="103" t="s">
        <v>192</v>
      </c>
      <c r="CF360" s="113"/>
      <c r="CG360" s="114">
        <v>2000024503</v>
      </c>
    </row>
    <row r="361" ht="15" spans="1:86">
      <c r="A361" s="53" t="str">
        <f t="shared" si="61"/>
        <v>A1-07-05-45845</v>
      </c>
      <c r="B361" s="47" t="str">
        <f t="shared" si="52"/>
        <v>A1-07-05</v>
      </c>
      <c r="C361" s="48" t="s">
        <v>43</v>
      </c>
      <c r="D361" s="49">
        <v>45845</v>
      </c>
      <c r="E361" s="50" t="s">
        <v>14</v>
      </c>
      <c r="F361" s="51" t="s">
        <v>15</v>
      </c>
      <c r="G361" s="59">
        <v>5</v>
      </c>
      <c r="H361" s="51" t="s">
        <v>144</v>
      </c>
      <c r="I361" s="59">
        <v>7</v>
      </c>
      <c r="J361" s="60">
        <f>IF(ISBLANK(H361),"",IFERROR(VLOOKUP(B361,'Np PL4 Stock'!$A:$D,4,FALSE),""))</f>
        <v>45831</v>
      </c>
      <c r="K361" s="61">
        <f>IF(ISBLANK(H361),"",SUMIF('Np PL4 Stock'!$A:$A,B361,'Np PL4 Stock'!$N:$N))</f>
        <v>1.666</v>
      </c>
      <c r="L361" s="62">
        <f>IF(ISBLANK(H361),"",VLOOKUP(LEFT(B361,5),Unit!A:B,2,FALSE))</f>
        <v>16</v>
      </c>
      <c r="M361" s="63" t="str">
        <f>IF(ISBLANK(H361),"",IFERROR(VLOOKUP(B361,'Np PL4 Stock'!$A:$T,20,FALSE),""))</f>
        <v>V1-MA1</v>
      </c>
      <c r="N361" s="63" t="str">
        <f>IF(ISBLANK(H361),"",IFERROR(VLOOKUP(B361,'Np PL4 Stock'!$A:$U,21,FALSE),""))</f>
        <v>SIS</v>
      </c>
      <c r="O361" s="62">
        <f t="shared" si="53"/>
        <v>104.125</v>
      </c>
      <c r="P361" s="62">
        <f t="shared" si="54"/>
        <v>6.1875e-5</v>
      </c>
      <c r="Q361" s="67">
        <f t="shared" si="55"/>
        <v>5.94237695078031e-7</v>
      </c>
      <c r="R361" s="67">
        <f t="shared" si="56"/>
        <v>7.99294717887155e-7</v>
      </c>
      <c r="S361" s="64">
        <v>12</v>
      </c>
      <c r="T361" s="68">
        <v>7.59</v>
      </c>
      <c r="U361" s="68">
        <v>6.603</v>
      </c>
      <c r="V361" s="69">
        <v>86</v>
      </c>
      <c r="W361" s="59">
        <v>417</v>
      </c>
      <c r="X361" s="59">
        <v>96</v>
      </c>
      <c r="Y361" s="59">
        <v>100</v>
      </c>
      <c r="Z361" s="59">
        <v>88</v>
      </c>
      <c r="AA361" s="59">
        <v>0</v>
      </c>
      <c r="AB361" s="59">
        <v>0</v>
      </c>
      <c r="AC361" s="59">
        <v>0</v>
      </c>
      <c r="AD361" s="59">
        <v>0</v>
      </c>
      <c r="AE361" s="59">
        <v>100</v>
      </c>
      <c r="AF361" s="73" t="s">
        <v>38</v>
      </c>
      <c r="AG361" s="73">
        <v>61500</v>
      </c>
      <c r="AH361" s="73" t="s">
        <v>38</v>
      </c>
      <c r="AI361" s="73" t="s">
        <v>38</v>
      </c>
      <c r="AJ361" s="73" t="s">
        <v>38</v>
      </c>
      <c r="AK361" s="73" t="s">
        <v>32</v>
      </c>
      <c r="AL361" s="77" t="str">
        <f>IF(ISBLANK(S361),"",IF(AJ361="Fail","Fail",IF(E361="PL4",IF(AND(T361&gt;STD_01122025!$D$3,U361&lt;STD_01122025!$D$4,OR(AF361="ND",AF361&lt;STD_01122025!$D$7),AH361="ND"),"Pass","Fail"),IF(E361="PL12",IF(AND(S361&lt;STD_01122025!$F$2,T361&gt;STD_01122025!$F$3,U361&lt;STD_01122025!$F$4,V361&gt;STD_01122025!$F$5,X361&gt;STD_01122025!$F$6,OR(AF361="ND",AF361&lt;STD_01122025!$F$7),AH361="ND"),"Pass","Fail"),IF(E361="SuperPL",IF(AND(T361&gt;STD_01122025!$H$3,U361&lt;STD_01122025!$H$4,V361&gt;STD_01122025!$H$5,X361&gt;STD_01122025!$H$6,OR(AF361="ND",AF361&lt;STD_01122025!$H$7),AH361="ND"),"Pass","Fail"),IF(E361="Flight",IF(AND(T361&gt;STD_01122025!$J$3,U361&lt;STD_01122025!$J$4,X361&gt;STD_01122025!$J$6,OR(AF361="ND",AF361&lt;STD_01122025!$J$7),AH361="ND"),"Pass","Fail"),""))))))</f>
        <v>Pass</v>
      </c>
      <c r="AM361" s="62">
        <f>IF(ISBLANK(B361),"",IFERROR(IF(VLOOKUP(B361,'Np PL4 Stock'!$A:$J,10,FALSE)="Np4",D361-VLOOKUP(B361,'Np PL4 Stock'!$A:$E,5,FALSE),D361-VLOOKUP(B361,'Np PL4 Stock'!$A:$E,5,FALSE)-1),""))</f>
        <v>14</v>
      </c>
      <c r="AN361" s="68">
        <v>8.348</v>
      </c>
      <c r="AO361" s="68">
        <v>8.571</v>
      </c>
      <c r="AP361" s="69">
        <v>98</v>
      </c>
      <c r="AQ361" s="64">
        <v>276</v>
      </c>
      <c r="AR361" s="64">
        <v>96</v>
      </c>
      <c r="AS361" s="59">
        <v>100</v>
      </c>
      <c r="AT361" s="73" t="s">
        <v>38</v>
      </c>
      <c r="AU361" s="73">
        <v>65000</v>
      </c>
      <c r="AV361" s="73" t="s">
        <v>38</v>
      </c>
      <c r="AW361" s="73" t="s">
        <v>38</v>
      </c>
      <c r="AX361" s="73" t="s">
        <v>32</v>
      </c>
      <c r="AY361" s="59">
        <v>0</v>
      </c>
      <c r="AZ361" s="59">
        <v>0</v>
      </c>
      <c r="BA361" s="59">
        <v>0</v>
      </c>
      <c r="BB361" s="59">
        <v>0</v>
      </c>
      <c r="BC361" s="59">
        <v>0</v>
      </c>
      <c r="BD361" s="59">
        <v>0</v>
      </c>
      <c r="BE361" s="84" t="s">
        <v>38</v>
      </c>
      <c r="BF361" s="84" t="s">
        <v>38</v>
      </c>
      <c r="BG361" s="84" t="s">
        <v>38</v>
      </c>
      <c r="BH361" s="84" t="s">
        <v>38</v>
      </c>
      <c r="BI361" s="85" t="s">
        <v>532</v>
      </c>
      <c r="BJ361" s="86" t="s">
        <v>240</v>
      </c>
      <c r="BK361" s="64" t="s">
        <v>483</v>
      </c>
      <c r="BL361" s="86" t="s">
        <v>155</v>
      </c>
      <c r="BM361" s="86" t="s">
        <v>178</v>
      </c>
      <c r="BN361" s="86"/>
      <c r="BO361" s="59">
        <v>8</v>
      </c>
      <c r="BP361" s="141">
        <v>256104305100117</v>
      </c>
      <c r="BQ361" s="92">
        <v>0.8</v>
      </c>
      <c r="BR361" s="93">
        <v>0.08</v>
      </c>
      <c r="BS361" s="94">
        <f t="shared" si="59"/>
        <v>0.88</v>
      </c>
      <c r="BT361" s="95">
        <v>0.29925</v>
      </c>
      <c r="BU361" s="101">
        <f t="shared" si="60"/>
        <v>1.17925</v>
      </c>
      <c r="BV361" s="102">
        <f t="shared" si="57"/>
        <v>3.6231884057971</v>
      </c>
      <c r="BW361" s="103">
        <v>880</v>
      </c>
      <c r="BX361" s="104">
        <f t="shared" si="58"/>
        <v>0.00427264492753623</v>
      </c>
      <c r="BY361" s="105">
        <v>1000</v>
      </c>
      <c r="BZ361" s="103" t="s">
        <v>32</v>
      </c>
      <c r="CA361" s="106" t="s">
        <v>189</v>
      </c>
      <c r="CB361" s="107" t="s">
        <v>148</v>
      </c>
      <c r="CC361" s="112" t="s">
        <v>149</v>
      </c>
      <c r="CD361" s="106"/>
      <c r="CE361" s="103" t="s">
        <v>192</v>
      </c>
      <c r="CF361" s="113"/>
      <c r="CG361" s="115">
        <v>2000011770</v>
      </c>
      <c r="CH361"/>
    </row>
    <row r="362" spans="1:85">
      <c r="A362" s="53" t="str">
        <f t="shared" si="61"/>
        <v>A1-07-05-45845</v>
      </c>
      <c r="B362" s="47" t="str">
        <f t="shared" si="52"/>
        <v>A1-07-05</v>
      </c>
      <c r="C362" s="48" t="s">
        <v>43</v>
      </c>
      <c r="D362" s="49">
        <v>45845</v>
      </c>
      <c r="E362" s="50" t="s">
        <v>14</v>
      </c>
      <c r="F362" s="51" t="s">
        <v>15</v>
      </c>
      <c r="G362" s="59">
        <v>5</v>
      </c>
      <c r="H362" s="51" t="s">
        <v>144</v>
      </c>
      <c r="I362" s="59">
        <v>7</v>
      </c>
      <c r="J362" s="60">
        <f>IF(ISBLANK(H362),"",IFERROR(VLOOKUP(B362,'Np PL4 Stock'!$A:$D,4,FALSE),""))</f>
        <v>45831</v>
      </c>
      <c r="K362" s="61">
        <f>IF(ISBLANK(H362),"",SUMIF('Np PL4 Stock'!$A:$A,B362,'Np PL4 Stock'!$N:$N))</f>
        <v>1.666</v>
      </c>
      <c r="L362" s="62">
        <f>IF(ISBLANK(H362),"",VLOOKUP(LEFT(B362,5),Unit!A:B,2,FALSE))</f>
        <v>16</v>
      </c>
      <c r="M362" s="63" t="str">
        <f>IF(ISBLANK(H362),"",IFERROR(VLOOKUP(B362,'Np PL4 Stock'!$A:$T,20,FALSE),""))</f>
        <v>V1-MA1</v>
      </c>
      <c r="N362" s="63" t="str">
        <f>IF(ISBLANK(H362),"",IFERROR(VLOOKUP(B362,'Np PL4 Stock'!$A:$U,21,FALSE),""))</f>
        <v>SIS</v>
      </c>
      <c r="O362" s="62">
        <f t="shared" si="53"/>
        <v>104.125</v>
      </c>
      <c r="P362" s="62">
        <f t="shared" si="54"/>
        <v>6.1875e-5</v>
      </c>
      <c r="Q362" s="67">
        <f t="shared" si="55"/>
        <v>5.94237695078031e-7</v>
      </c>
      <c r="R362" s="67">
        <f t="shared" si="56"/>
        <v>7.99294717887155e-7</v>
      </c>
      <c r="S362" s="64">
        <v>12</v>
      </c>
      <c r="T362" s="68">
        <v>7.59</v>
      </c>
      <c r="U362" s="68">
        <v>6.603</v>
      </c>
      <c r="V362" s="69">
        <v>86</v>
      </c>
      <c r="W362" s="59">
        <v>417</v>
      </c>
      <c r="X362" s="59">
        <v>96</v>
      </c>
      <c r="Y362" s="59">
        <v>100</v>
      </c>
      <c r="Z362" s="59">
        <v>88</v>
      </c>
      <c r="AA362" s="59">
        <v>0</v>
      </c>
      <c r="AB362" s="59">
        <v>0</v>
      </c>
      <c r="AC362" s="59">
        <v>0</v>
      </c>
      <c r="AD362" s="59">
        <v>0</v>
      </c>
      <c r="AE362" s="59">
        <v>100</v>
      </c>
      <c r="AF362" s="73" t="s">
        <v>38</v>
      </c>
      <c r="AG362" s="73">
        <v>61500</v>
      </c>
      <c r="AH362" s="73" t="s">
        <v>38</v>
      </c>
      <c r="AI362" s="73" t="s">
        <v>38</v>
      </c>
      <c r="AJ362" s="73" t="s">
        <v>38</v>
      </c>
      <c r="AK362" s="73" t="s">
        <v>32</v>
      </c>
      <c r="AL362" s="77" t="str">
        <f>IF(ISBLANK(S362),"",IF(AJ362="Fail","Fail",IF(E362="PL4",IF(AND(T362&gt;STD_01122025!$D$3,U362&lt;STD_01122025!$D$4,OR(AF362="ND",AF362&lt;STD_01122025!$D$7),AH362="ND"),"Pass","Fail"),IF(E362="PL12",IF(AND(S362&lt;STD_01122025!$F$2,T362&gt;STD_01122025!$F$3,U362&lt;STD_01122025!$F$4,V362&gt;STD_01122025!$F$5,X362&gt;STD_01122025!$F$6,OR(AF362="ND",AF362&lt;STD_01122025!$F$7),AH362="ND"),"Pass","Fail"),IF(E362="SuperPL",IF(AND(T362&gt;STD_01122025!$H$3,U362&lt;STD_01122025!$H$4,V362&gt;STD_01122025!$H$5,X362&gt;STD_01122025!$H$6,OR(AF362="ND",AF362&lt;STD_01122025!$H$7),AH362="ND"),"Pass","Fail"),IF(E362="Flight",IF(AND(T362&gt;STD_01122025!$J$3,U362&lt;STD_01122025!$J$4,X362&gt;STD_01122025!$J$6,OR(AF362="ND",AF362&lt;STD_01122025!$J$7),AH362="ND"),"Pass","Fail"),""))))))</f>
        <v>Pass</v>
      </c>
      <c r="AM362" s="62">
        <f>IF(ISBLANK(B362),"",IFERROR(IF(VLOOKUP(B362,'Np PL4 Stock'!$A:$J,10,FALSE)="Np4",D362-VLOOKUP(B362,'Np PL4 Stock'!$A:$E,5,FALSE),D362-VLOOKUP(B362,'Np PL4 Stock'!$A:$E,5,FALSE)-1),""))</f>
        <v>14</v>
      </c>
      <c r="AN362" s="68">
        <v>8.348</v>
      </c>
      <c r="AO362" s="68">
        <v>8.571</v>
      </c>
      <c r="AP362" s="69">
        <v>98</v>
      </c>
      <c r="AQ362" s="64">
        <v>276</v>
      </c>
      <c r="AR362" s="64">
        <v>96</v>
      </c>
      <c r="AS362" s="59">
        <v>100</v>
      </c>
      <c r="AT362" s="73" t="s">
        <v>38</v>
      </c>
      <c r="AU362" s="73">
        <v>65000</v>
      </c>
      <c r="AV362" s="73" t="s">
        <v>38</v>
      </c>
      <c r="AW362" s="73" t="s">
        <v>38</v>
      </c>
      <c r="AX362" s="73" t="s">
        <v>32</v>
      </c>
      <c r="AY362" s="59">
        <v>0</v>
      </c>
      <c r="AZ362" s="59">
        <v>0</v>
      </c>
      <c r="BA362" s="59">
        <v>0</v>
      </c>
      <c r="BB362" s="59">
        <v>0</v>
      </c>
      <c r="BC362" s="59">
        <v>0</v>
      </c>
      <c r="BD362" s="59">
        <v>0</v>
      </c>
      <c r="BE362" s="84" t="s">
        <v>38</v>
      </c>
      <c r="BF362" s="84" t="s">
        <v>38</v>
      </c>
      <c r="BG362" s="84" t="s">
        <v>38</v>
      </c>
      <c r="BH362" s="84" t="s">
        <v>38</v>
      </c>
      <c r="BI362" s="85" t="s">
        <v>532</v>
      </c>
      <c r="BJ362" s="86" t="s">
        <v>240</v>
      </c>
      <c r="BK362" s="64" t="s">
        <v>483</v>
      </c>
      <c r="BL362" s="86" t="s">
        <v>155</v>
      </c>
      <c r="BM362" s="86" t="s">
        <v>178</v>
      </c>
      <c r="BN362" s="86"/>
      <c r="BO362" s="59">
        <v>8</v>
      </c>
      <c r="BP362" s="141">
        <v>256104305100118</v>
      </c>
      <c r="BQ362" s="92">
        <v>0.1</v>
      </c>
      <c r="BR362" s="93">
        <v>0.01</v>
      </c>
      <c r="BS362" s="94">
        <f t="shared" si="59"/>
        <v>0.11</v>
      </c>
      <c r="BT362" s="95">
        <v>0.042375</v>
      </c>
      <c r="BU362" s="101">
        <f t="shared" si="60"/>
        <v>0.152375</v>
      </c>
      <c r="BV362" s="102">
        <f t="shared" si="57"/>
        <v>3.6231884057971</v>
      </c>
      <c r="BW362" s="103">
        <v>110</v>
      </c>
      <c r="BX362" s="104">
        <f t="shared" si="58"/>
        <v>0.000552083333333333</v>
      </c>
      <c r="BY362" s="105">
        <v>1000</v>
      </c>
      <c r="BZ362" s="103" t="s">
        <v>32</v>
      </c>
      <c r="CA362" s="106" t="s">
        <v>189</v>
      </c>
      <c r="CB362" s="107" t="s">
        <v>148</v>
      </c>
      <c r="CC362" s="112" t="s">
        <v>149</v>
      </c>
      <c r="CD362" s="106"/>
      <c r="CE362" s="103" t="s">
        <v>192</v>
      </c>
      <c r="CF362" s="113"/>
      <c r="CG362" s="115">
        <v>2000011770</v>
      </c>
    </row>
    <row r="363" spans="1:85">
      <c r="A363" s="53" t="str">
        <f t="shared" si="61"/>
        <v>A1-16-05-45845</v>
      </c>
      <c r="B363" s="47" t="str">
        <f t="shared" si="52"/>
        <v>A1-16-05</v>
      </c>
      <c r="C363" s="48" t="s">
        <v>43</v>
      </c>
      <c r="D363" s="49">
        <v>45845</v>
      </c>
      <c r="E363" s="50" t="s">
        <v>14</v>
      </c>
      <c r="F363" s="51" t="s">
        <v>15</v>
      </c>
      <c r="G363" s="59">
        <v>5</v>
      </c>
      <c r="H363" s="51" t="s">
        <v>144</v>
      </c>
      <c r="I363" s="59">
        <v>16</v>
      </c>
      <c r="J363" s="60">
        <f>IF(ISBLANK(H363),"",IFERROR(VLOOKUP(B363,'Np PL4 Stock'!$A:$D,4,FALSE),""))</f>
        <v>45832</v>
      </c>
      <c r="K363" s="61">
        <f>IF(ISBLANK(H363),"",SUMIF('Np PL4 Stock'!$A:$A,B363,'Np PL4 Stock'!$N:$N))</f>
        <v>0.85</v>
      </c>
      <c r="L363" s="62">
        <f>IF(ISBLANK(H363),"",VLOOKUP(LEFT(B363,5),Unit!A:B,2,FALSE))</f>
        <v>8</v>
      </c>
      <c r="M363" s="63" t="str">
        <f>IF(ISBLANK(H363),"",IFERROR(VLOOKUP(B363,'Np PL4 Stock'!$A:$T,20,FALSE),""))</f>
        <v>V1-MA1</v>
      </c>
      <c r="N363" s="63" t="str">
        <f>IF(ISBLANK(H363),"",IFERROR(VLOOKUP(B363,'Np PL4 Stock'!$A:$U,21,FALSE),""))</f>
        <v>SIS</v>
      </c>
      <c r="O363" s="62">
        <f t="shared" si="53"/>
        <v>106.25</v>
      </c>
      <c r="P363" s="62">
        <f t="shared" si="54"/>
        <v>6.875e-5</v>
      </c>
      <c r="Q363" s="67">
        <f t="shared" si="55"/>
        <v>6.47058823529412e-7</v>
      </c>
      <c r="R363" s="67">
        <f t="shared" si="56"/>
        <v>8.06569411764706e-7</v>
      </c>
      <c r="S363" s="64">
        <v>12</v>
      </c>
      <c r="T363" s="68">
        <v>7.925</v>
      </c>
      <c r="U363" s="68">
        <v>8.102</v>
      </c>
      <c r="V363" s="69">
        <v>96</v>
      </c>
      <c r="W363" s="59">
        <v>350</v>
      </c>
      <c r="X363" s="59">
        <v>98</v>
      </c>
      <c r="Y363" s="59">
        <v>100</v>
      </c>
      <c r="Z363" s="59">
        <v>84</v>
      </c>
      <c r="AA363" s="59">
        <v>0</v>
      </c>
      <c r="AB363" s="59">
        <v>0</v>
      </c>
      <c r="AC363" s="59">
        <v>0</v>
      </c>
      <c r="AD363" s="59">
        <v>0</v>
      </c>
      <c r="AE363" s="59">
        <v>100</v>
      </c>
      <c r="AF363" s="73" t="s">
        <v>38</v>
      </c>
      <c r="AG363" s="73">
        <v>55000</v>
      </c>
      <c r="AH363" s="73" t="s">
        <v>38</v>
      </c>
      <c r="AI363" s="73" t="s">
        <v>38</v>
      </c>
      <c r="AJ363" s="73" t="s">
        <v>38</v>
      </c>
      <c r="AK363" s="73" t="s">
        <v>32</v>
      </c>
      <c r="AL363" s="77" t="str">
        <f>IF(ISBLANK(S363),"",IF(AJ363="Fail","Fail",IF(E363="PL4",IF(AND(T363&gt;STD_01122025!$D$3,U363&lt;STD_01122025!$D$4,OR(AF363="ND",AF363&lt;STD_01122025!$D$7),AH363="ND"),"Pass","Fail"),IF(E363="PL12",IF(AND(S363&lt;STD_01122025!$F$2,T363&gt;STD_01122025!$F$3,U363&lt;STD_01122025!$F$4,V363&gt;STD_01122025!$F$5,X363&gt;STD_01122025!$F$6,OR(AF363="ND",AF363&lt;STD_01122025!$F$7),AH363="ND"),"Pass","Fail"),IF(E363="SuperPL",IF(AND(T363&gt;STD_01122025!$H$3,U363&lt;STD_01122025!$H$4,V363&gt;STD_01122025!$H$5,X363&gt;STD_01122025!$H$6,OR(AF363="ND",AF363&lt;STD_01122025!$H$7),AH363="ND"),"Pass","Fail"),IF(E363="Flight",IF(AND(T363&gt;STD_01122025!$J$3,U363&lt;STD_01122025!$J$4,X363&gt;STD_01122025!$J$6,OR(AF363="ND",AF363&lt;STD_01122025!$J$7),AH363="ND"),"Pass","Fail"),""))))))</f>
        <v>Pass</v>
      </c>
      <c r="AM363" s="62">
        <f>IF(ISBLANK(B363),"",IFERROR(IF(VLOOKUP(B363,'Np PL4 Stock'!$A:$J,10,FALSE)="Np4",D363-VLOOKUP(B363,'Np PL4 Stock'!$A:$E,5,FALSE),D363-VLOOKUP(B363,'Np PL4 Stock'!$A:$E,5,FALSE)-1),""))</f>
        <v>13</v>
      </c>
      <c r="AN363" s="68">
        <v>8.214</v>
      </c>
      <c r="AO363" s="68">
        <v>6.453</v>
      </c>
      <c r="AP363" s="69">
        <v>98</v>
      </c>
      <c r="AQ363" s="64">
        <v>281</v>
      </c>
      <c r="AR363" s="64">
        <v>98</v>
      </c>
      <c r="AS363" s="59">
        <v>100</v>
      </c>
      <c r="AT363" s="73" t="s">
        <v>38</v>
      </c>
      <c r="AU363" s="73">
        <v>55000</v>
      </c>
      <c r="AV363" s="73" t="s">
        <v>38</v>
      </c>
      <c r="AW363" s="73" t="s">
        <v>38</v>
      </c>
      <c r="AX363" s="73" t="s">
        <v>32</v>
      </c>
      <c r="AY363" s="59">
        <v>0</v>
      </c>
      <c r="AZ363" s="59">
        <v>0</v>
      </c>
      <c r="BA363" s="59">
        <v>0</v>
      </c>
      <c r="BB363" s="59">
        <v>0</v>
      </c>
      <c r="BC363" s="59">
        <v>0</v>
      </c>
      <c r="BD363" s="59">
        <v>0</v>
      </c>
      <c r="BE363" s="84" t="s">
        <v>38</v>
      </c>
      <c r="BF363" s="84" t="s">
        <v>38</v>
      </c>
      <c r="BG363" s="84" t="s">
        <v>38</v>
      </c>
      <c r="BH363" s="84" t="s">
        <v>38</v>
      </c>
      <c r="BI363" s="85" t="s">
        <v>544</v>
      </c>
      <c r="BJ363" s="86" t="s">
        <v>240</v>
      </c>
      <c r="BK363" s="64" t="s">
        <v>483</v>
      </c>
      <c r="BL363" s="86" t="s">
        <v>155</v>
      </c>
      <c r="BM363" s="86" t="s">
        <v>178</v>
      </c>
      <c r="BN363" s="86"/>
      <c r="BO363" s="59">
        <v>7</v>
      </c>
      <c r="BP363" s="141">
        <v>256104305100115</v>
      </c>
      <c r="BQ363" s="92">
        <v>0.5</v>
      </c>
      <c r="BR363" s="93">
        <v>0.05</v>
      </c>
      <c r="BS363" s="94">
        <f t="shared" si="59"/>
        <v>0.55</v>
      </c>
      <c r="BT363" s="95">
        <v>0.135584</v>
      </c>
      <c r="BU363" s="101">
        <f t="shared" si="60"/>
        <v>0.685584</v>
      </c>
      <c r="BV363" s="102">
        <f t="shared" si="57"/>
        <v>3.55871886120996</v>
      </c>
      <c r="BW363" s="103">
        <v>550</v>
      </c>
      <c r="BX363" s="104">
        <f t="shared" si="58"/>
        <v>0.00243980071174377</v>
      </c>
      <c r="BY363" s="105">
        <v>1000</v>
      </c>
      <c r="BZ363" s="103" t="s">
        <v>32</v>
      </c>
      <c r="CA363" s="106" t="s">
        <v>189</v>
      </c>
      <c r="CB363" s="107" t="s">
        <v>148</v>
      </c>
      <c r="CC363" s="112" t="s">
        <v>149</v>
      </c>
      <c r="CD363" s="106"/>
      <c r="CE363" s="103" t="s">
        <v>192</v>
      </c>
      <c r="CF363" s="113"/>
      <c r="CG363" s="114">
        <v>2000019296</v>
      </c>
    </row>
    <row r="364" spans="1:85">
      <c r="A364" s="53" t="str">
        <f t="shared" si="61"/>
        <v>A1-17-05-45846</v>
      </c>
      <c r="B364" s="47" t="str">
        <f t="shared" si="52"/>
        <v>A1-17-05</v>
      </c>
      <c r="C364" s="48" t="s">
        <v>43</v>
      </c>
      <c r="D364" s="49">
        <v>45846</v>
      </c>
      <c r="E364" s="50" t="s">
        <v>14</v>
      </c>
      <c r="F364" s="51" t="s">
        <v>15</v>
      </c>
      <c r="G364" s="59">
        <v>5</v>
      </c>
      <c r="H364" s="51" t="s">
        <v>144</v>
      </c>
      <c r="I364" s="59">
        <v>17</v>
      </c>
      <c r="J364" s="60">
        <f>IF(ISBLANK(H364),"",IFERROR(VLOOKUP(B364,'Np PL4 Stock'!$A:$D,4,FALSE),""))</f>
        <v>45832</v>
      </c>
      <c r="K364" s="61">
        <f>IF(ISBLANK(H364),"",SUMIF('Np PL4 Stock'!$A:$A,B364,'Np PL4 Stock'!$N:$N))</f>
        <v>1</v>
      </c>
      <c r="L364" s="62">
        <f>IF(ISBLANK(H364),"",VLOOKUP(LEFT(B364,5),Unit!A:B,2,FALSE))</f>
        <v>8</v>
      </c>
      <c r="M364" s="63" t="str">
        <f>IF(ISBLANK(H364),"",IFERROR(VLOOKUP(B364,'Np PL4 Stock'!$A:$T,20,FALSE),""))</f>
        <v>V1-MC1</v>
      </c>
      <c r="N364" s="63" t="str">
        <f>IF(ISBLANK(H364),"",IFERROR(VLOOKUP(B364,'Np PL4 Stock'!$A:$U,21,FALSE),""))</f>
        <v>SyAqua</v>
      </c>
      <c r="O364" s="62">
        <f t="shared" si="53"/>
        <v>125</v>
      </c>
      <c r="P364" s="62">
        <f t="shared" si="54"/>
        <v>5.4140625e-5</v>
      </c>
      <c r="Q364" s="67">
        <f t="shared" si="55"/>
        <v>6.53125e-7</v>
      </c>
      <c r="R364" s="67">
        <f t="shared" si="56"/>
        <v>8.63945277777778e-7</v>
      </c>
      <c r="S364" s="64">
        <v>12</v>
      </c>
      <c r="T364" s="68">
        <v>7.887</v>
      </c>
      <c r="U364" s="68">
        <v>6.946</v>
      </c>
      <c r="V364" s="69">
        <v>95.455</v>
      </c>
      <c r="W364" s="59">
        <v>356</v>
      </c>
      <c r="X364" s="59">
        <v>98</v>
      </c>
      <c r="Y364" s="59">
        <v>100</v>
      </c>
      <c r="Z364" s="59">
        <v>88</v>
      </c>
      <c r="AA364" s="59">
        <v>0</v>
      </c>
      <c r="AB364" s="59">
        <v>0</v>
      </c>
      <c r="AC364" s="59">
        <v>0</v>
      </c>
      <c r="AD364" s="59">
        <v>0</v>
      </c>
      <c r="AE364" s="59">
        <v>100</v>
      </c>
      <c r="AF364" s="73" t="s">
        <v>38</v>
      </c>
      <c r="AG364" s="73">
        <v>80000</v>
      </c>
      <c r="AH364" s="73" t="s">
        <v>38</v>
      </c>
      <c r="AI364" s="73" t="s">
        <v>38</v>
      </c>
      <c r="AJ364" s="73" t="s">
        <v>38</v>
      </c>
      <c r="AK364" s="73" t="s">
        <v>32</v>
      </c>
      <c r="AL364" s="77" t="str">
        <f>IF(ISBLANK(S364),"",IF(AJ364="Fail","Fail",IF(E364="PL4",IF(AND(T364&gt;STD_01122025!$D$3,U364&lt;STD_01122025!$D$4,OR(AF364="ND",AF364&lt;STD_01122025!$D$7),AH364="ND"),"Pass","Fail"),IF(E364="PL12",IF(AND(S364&lt;STD_01122025!$F$2,T364&gt;STD_01122025!$F$3,U364&lt;STD_01122025!$F$4,V364&gt;STD_01122025!$F$5,X364&gt;STD_01122025!$F$6,OR(AF364="ND",AF364&lt;STD_01122025!$F$7),AH364="ND"),"Pass","Fail"),IF(E364="SuperPL",IF(AND(T364&gt;STD_01122025!$H$3,U364&lt;STD_01122025!$H$4,V364&gt;STD_01122025!$H$5,X364&gt;STD_01122025!$H$6,OR(AF364="ND",AF364&lt;STD_01122025!$H$7),AH364="ND"),"Pass","Fail"),IF(E364="Flight",IF(AND(T364&gt;STD_01122025!$J$3,U364&lt;STD_01122025!$J$4,X364&gt;STD_01122025!$J$6,OR(AF364="ND",AF364&lt;STD_01122025!$J$7),AH364="ND"),"Pass","Fail"),""))))))</f>
        <v>Pass</v>
      </c>
      <c r="AM364" s="62">
        <f>IF(ISBLANK(B364),"",IFERROR(IF(VLOOKUP(B364,'Np PL4 Stock'!$A:$J,10,FALSE)="Np4",D364-VLOOKUP(B364,'Np PL4 Stock'!$A:$E,5,FALSE),D364-VLOOKUP(B364,'Np PL4 Stock'!$A:$E,5,FALSE)-1),""))</f>
        <v>14</v>
      </c>
      <c r="AN364" s="68">
        <v>8.522</v>
      </c>
      <c r="AO364" s="68">
        <v>7.251</v>
      </c>
      <c r="AP364" s="69">
        <v>100</v>
      </c>
      <c r="AQ364" s="64">
        <v>250</v>
      </c>
      <c r="AR364" s="64">
        <v>99</v>
      </c>
      <c r="AS364" s="59">
        <v>100</v>
      </c>
      <c r="AT364" s="73" t="s">
        <v>38</v>
      </c>
      <c r="AU364" s="73">
        <v>37500</v>
      </c>
      <c r="AV364" s="73" t="s">
        <v>38</v>
      </c>
      <c r="AW364" s="73" t="s">
        <v>38</v>
      </c>
      <c r="AX364" s="73" t="s">
        <v>32</v>
      </c>
      <c r="AY364" s="59">
        <v>0</v>
      </c>
      <c r="AZ364" s="59">
        <v>0</v>
      </c>
      <c r="BA364" s="59">
        <v>0</v>
      </c>
      <c r="BB364" s="59">
        <v>0</v>
      </c>
      <c r="BC364" s="59">
        <v>0</v>
      </c>
      <c r="BD364" s="59">
        <v>0</v>
      </c>
      <c r="BE364" s="84" t="s">
        <v>38</v>
      </c>
      <c r="BF364" s="84" t="s">
        <v>38</v>
      </c>
      <c r="BG364" s="84" t="s">
        <v>38</v>
      </c>
      <c r="BH364" s="84" t="s">
        <v>38</v>
      </c>
      <c r="BI364" s="85" t="s">
        <v>726</v>
      </c>
      <c r="BJ364" s="64" t="s">
        <v>258</v>
      </c>
      <c r="BK364" s="64" t="s">
        <v>488</v>
      </c>
      <c r="BL364" s="86" t="s">
        <v>155</v>
      </c>
      <c r="BM364" s="86" t="s">
        <v>178</v>
      </c>
      <c r="BN364" s="86"/>
      <c r="BO364" s="59">
        <v>5</v>
      </c>
      <c r="BP364" s="141">
        <v>256104305100122</v>
      </c>
      <c r="BQ364" s="92">
        <v>0.25</v>
      </c>
      <c r="BR364" s="93">
        <v>0.025</v>
      </c>
      <c r="BS364" s="94">
        <f t="shared" si="59"/>
        <v>0.275</v>
      </c>
      <c r="BT364" s="95">
        <v>0.0869422222222222</v>
      </c>
      <c r="BU364" s="101">
        <f t="shared" si="60"/>
        <v>0.361942222222222</v>
      </c>
      <c r="BV364" s="102">
        <f t="shared" si="57"/>
        <v>4</v>
      </c>
      <c r="BW364" s="103">
        <v>305.555555555556</v>
      </c>
      <c r="BX364" s="104">
        <f t="shared" si="58"/>
        <v>0.00144776888888889</v>
      </c>
      <c r="BY364" s="105">
        <v>900</v>
      </c>
      <c r="BZ364" s="103" t="s">
        <v>32</v>
      </c>
      <c r="CA364" s="106" t="s">
        <v>189</v>
      </c>
      <c r="CB364" s="107" t="s">
        <v>148</v>
      </c>
      <c r="CC364" s="112" t="s">
        <v>149</v>
      </c>
      <c r="CD364" s="106"/>
      <c r="CE364" s="103" t="s">
        <v>192</v>
      </c>
      <c r="CF364" s="113"/>
      <c r="CG364" s="114">
        <v>2000027766</v>
      </c>
    </row>
    <row r="365" spans="1:85">
      <c r="A365" s="53" t="str">
        <f t="shared" si="61"/>
        <v>A1-17-05-45846</v>
      </c>
      <c r="B365" s="47" t="str">
        <f t="shared" si="52"/>
        <v>A1-17-05</v>
      </c>
      <c r="C365" s="48" t="s">
        <v>43</v>
      </c>
      <c r="D365" s="49">
        <v>45846</v>
      </c>
      <c r="E365" s="50" t="s">
        <v>14</v>
      </c>
      <c r="F365" s="51" t="s">
        <v>15</v>
      </c>
      <c r="G365" s="59">
        <v>5</v>
      </c>
      <c r="H365" s="51" t="s">
        <v>144</v>
      </c>
      <c r="I365" s="59">
        <v>17</v>
      </c>
      <c r="J365" s="60">
        <f>IF(ISBLANK(H365),"",IFERROR(VLOOKUP(B365,'Np PL4 Stock'!$A:$D,4,FALSE),""))</f>
        <v>45832</v>
      </c>
      <c r="K365" s="61">
        <f>IF(ISBLANK(H365),"",SUMIF('Np PL4 Stock'!$A:$A,B365,'Np PL4 Stock'!$N:$N))</f>
        <v>1</v>
      </c>
      <c r="L365" s="62">
        <f>IF(ISBLANK(H365),"",VLOOKUP(LEFT(B365,5),Unit!A:B,2,FALSE))</f>
        <v>8</v>
      </c>
      <c r="M365" s="63" t="str">
        <f>IF(ISBLANK(H365),"",IFERROR(VLOOKUP(B365,'Np PL4 Stock'!$A:$T,20,FALSE),""))</f>
        <v>V1-MC1</v>
      </c>
      <c r="N365" s="63" t="str">
        <f>IF(ISBLANK(H365),"",IFERROR(VLOOKUP(B365,'Np PL4 Stock'!$A:$U,21,FALSE),""))</f>
        <v>SyAqua</v>
      </c>
      <c r="O365" s="62">
        <f t="shared" si="53"/>
        <v>125</v>
      </c>
      <c r="P365" s="62">
        <f t="shared" si="54"/>
        <v>5.4140625e-5</v>
      </c>
      <c r="Q365" s="67">
        <f t="shared" si="55"/>
        <v>6.53125e-7</v>
      </c>
      <c r="R365" s="67">
        <f t="shared" si="56"/>
        <v>8.63945277777778e-7</v>
      </c>
      <c r="S365" s="64">
        <v>12</v>
      </c>
      <c r="T365" s="68">
        <v>7.887</v>
      </c>
      <c r="U365" s="68">
        <v>6.946</v>
      </c>
      <c r="V365" s="69">
        <v>95.455</v>
      </c>
      <c r="W365" s="59">
        <v>356</v>
      </c>
      <c r="X365" s="59">
        <v>98</v>
      </c>
      <c r="Y365" s="59">
        <v>100</v>
      </c>
      <c r="Z365" s="59">
        <v>88</v>
      </c>
      <c r="AA365" s="59">
        <v>0</v>
      </c>
      <c r="AB365" s="59">
        <v>0</v>
      </c>
      <c r="AC365" s="59">
        <v>0</v>
      </c>
      <c r="AD365" s="59">
        <v>0</v>
      </c>
      <c r="AE365" s="59">
        <v>100</v>
      </c>
      <c r="AF365" s="73" t="s">
        <v>38</v>
      </c>
      <c r="AG365" s="73">
        <v>80000</v>
      </c>
      <c r="AH365" s="73" t="s">
        <v>38</v>
      </c>
      <c r="AI365" s="73" t="s">
        <v>38</v>
      </c>
      <c r="AJ365" s="73" t="s">
        <v>38</v>
      </c>
      <c r="AK365" s="73" t="s">
        <v>32</v>
      </c>
      <c r="AL365" s="77" t="str">
        <f>IF(ISBLANK(S365),"",IF(AJ365="Fail","Fail",IF(E365="PL4",IF(AND(T365&gt;STD_01122025!$D$3,U365&lt;STD_01122025!$D$4,OR(AF365="ND",AF365&lt;STD_01122025!$D$7),AH365="ND"),"Pass","Fail"),IF(E365="PL12",IF(AND(S365&lt;STD_01122025!$F$2,T365&gt;STD_01122025!$F$3,U365&lt;STD_01122025!$F$4,V365&gt;STD_01122025!$F$5,X365&gt;STD_01122025!$F$6,OR(AF365="ND",AF365&lt;STD_01122025!$F$7),AH365="ND"),"Pass","Fail"),IF(E365="SuperPL",IF(AND(T365&gt;STD_01122025!$H$3,U365&lt;STD_01122025!$H$4,V365&gt;STD_01122025!$H$5,X365&gt;STD_01122025!$H$6,OR(AF365="ND",AF365&lt;STD_01122025!$H$7),AH365="ND"),"Pass","Fail"),IF(E365="Flight",IF(AND(T365&gt;STD_01122025!$J$3,U365&lt;STD_01122025!$J$4,X365&gt;STD_01122025!$J$6,OR(AF365="ND",AF365&lt;STD_01122025!$J$7),AH365="ND"),"Pass","Fail"),""))))))</f>
        <v>Pass</v>
      </c>
      <c r="AM365" s="62">
        <f>IF(ISBLANK(B365),"",IFERROR(IF(VLOOKUP(B365,'Np PL4 Stock'!$A:$J,10,FALSE)="Np4",D365-VLOOKUP(B365,'Np PL4 Stock'!$A:$E,5,FALSE),D365-VLOOKUP(B365,'Np PL4 Stock'!$A:$E,5,FALSE)-1),""))</f>
        <v>14</v>
      </c>
      <c r="AN365" s="68">
        <v>8.522</v>
      </c>
      <c r="AO365" s="68">
        <v>7.251</v>
      </c>
      <c r="AP365" s="69">
        <v>100</v>
      </c>
      <c r="AQ365" s="64">
        <v>250</v>
      </c>
      <c r="AR365" s="64">
        <v>99</v>
      </c>
      <c r="AS365" s="59">
        <v>100</v>
      </c>
      <c r="AT365" s="73" t="s">
        <v>38</v>
      </c>
      <c r="AU365" s="73">
        <v>37500</v>
      </c>
      <c r="AV365" s="73" t="s">
        <v>38</v>
      </c>
      <c r="AW365" s="73" t="s">
        <v>38</v>
      </c>
      <c r="AX365" s="73" t="s">
        <v>32</v>
      </c>
      <c r="AY365" s="59">
        <v>0</v>
      </c>
      <c r="AZ365" s="59">
        <v>0</v>
      </c>
      <c r="BA365" s="59">
        <v>0</v>
      </c>
      <c r="BB365" s="59">
        <v>0</v>
      </c>
      <c r="BC365" s="59">
        <v>0</v>
      </c>
      <c r="BD365" s="59">
        <v>0</v>
      </c>
      <c r="BE365" s="84" t="s">
        <v>38</v>
      </c>
      <c r="BF365" s="84" t="s">
        <v>38</v>
      </c>
      <c r="BG365" s="84" t="s">
        <v>38</v>
      </c>
      <c r="BH365" s="84" t="s">
        <v>38</v>
      </c>
      <c r="BI365" s="85" t="s">
        <v>527</v>
      </c>
      <c r="BJ365" s="64" t="s">
        <v>258</v>
      </c>
      <c r="BK365" s="64" t="s">
        <v>488</v>
      </c>
      <c r="BL365" s="86" t="s">
        <v>155</v>
      </c>
      <c r="BM365" s="86" t="s">
        <v>178</v>
      </c>
      <c r="BN365" s="86"/>
      <c r="BO365" s="64">
        <v>5</v>
      </c>
      <c r="BP365" s="141">
        <v>256104305100121</v>
      </c>
      <c r="BQ365" s="92">
        <v>0.14375</v>
      </c>
      <c r="BR365" s="93">
        <v>0.014375</v>
      </c>
      <c r="BS365" s="94">
        <f t="shared" si="59"/>
        <v>0.158125</v>
      </c>
      <c r="BT365" s="95">
        <v>0.0482280555555556</v>
      </c>
      <c r="BU365" s="101">
        <f t="shared" si="60"/>
        <v>0.206353055555556</v>
      </c>
      <c r="BV365" s="102">
        <f t="shared" si="57"/>
        <v>4</v>
      </c>
      <c r="BW365" s="103">
        <v>175.694444444444</v>
      </c>
      <c r="BX365" s="104">
        <f t="shared" si="58"/>
        <v>0.000825412222222222</v>
      </c>
      <c r="BY365" s="105">
        <v>900</v>
      </c>
      <c r="BZ365" s="103" t="s">
        <v>32</v>
      </c>
      <c r="CA365" s="106" t="s">
        <v>189</v>
      </c>
      <c r="CB365" s="107" t="s">
        <v>148</v>
      </c>
      <c r="CC365" s="112" t="s">
        <v>149</v>
      </c>
      <c r="CD365" s="106"/>
      <c r="CE365" s="103" t="s">
        <v>192</v>
      </c>
      <c r="CF365" s="113"/>
      <c r="CG365" s="114">
        <v>2000019562</v>
      </c>
    </row>
    <row r="366" spans="1:85">
      <c r="A366" s="53" t="str">
        <f t="shared" si="61"/>
        <v>B1-07-05-45848</v>
      </c>
      <c r="B366" s="47" t="str">
        <f t="shared" si="52"/>
        <v>B1-07-05</v>
      </c>
      <c r="C366" s="48" t="s">
        <v>43</v>
      </c>
      <c r="D366" s="49">
        <v>45848</v>
      </c>
      <c r="E366" s="50" t="s">
        <v>3</v>
      </c>
      <c r="F366" s="51" t="s">
        <v>6</v>
      </c>
      <c r="G366" s="59">
        <v>5</v>
      </c>
      <c r="H366" s="51" t="s">
        <v>165</v>
      </c>
      <c r="I366" s="59">
        <v>7</v>
      </c>
      <c r="J366" s="60">
        <f>IF(ISBLANK(H366),"",IFERROR(VLOOKUP(B366,'Np PL4 Stock'!$A:$D,4,FALSE),""))</f>
        <v>45838</v>
      </c>
      <c r="K366" s="61">
        <f>IF(ISBLANK(H366),"",SUMIF('Np PL4 Stock'!$A:$A,B366,'Np PL4 Stock'!$N:$N))</f>
        <v>1.5</v>
      </c>
      <c r="L366" s="62">
        <f>IF(ISBLANK(H366),"",VLOOKUP(LEFT(B366,5),Unit!A:B,2,FALSE))</f>
        <v>12</v>
      </c>
      <c r="M366" s="63" t="str">
        <f>IF(ISBLANK(H366),"",IFERROR(VLOOKUP(B366,'Np PL4 Stock'!$A:$T,20,FALSE),""))</f>
        <v>V1-MB1</v>
      </c>
      <c r="N366" s="63" t="str">
        <f>IF(ISBLANK(H366),"",IFERROR(VLOOKUP(B366,'Np PL4 Stock'!$A:$U,21,FALSE),""))</f>
        <v>SIS</v>
      </c>
      <c r="O366" s="62">
        <f t="shared" si="53"/>
        <v>125</v>
      </c>
      <c r="P366" s="62">
        <f t="shared" si="54"/>
        <v>9.75e-5</v>
      </c>
      <c r="Q366" s="67">
        <f t="shared" si="55"/>
        <v>7.8e-7</v>
      </c>
      <c r="R366" s="67">
        <f t="shared" si="56"/>
        <v>1.03467666666667e-6</v>
      </c>
      <c r="S366" s="64">
        <v>9</v>
      </c>
      <c r="T366" s="68">
        <v>6.162</v>
      </c>
      <c r="U366" s="68">
        <v>6.798</v>
      </c>
      <c r="V366" s="69" t="s">
        <v>32</v>
      </c>
      <c r="W366" s="64" t="s">
        <v>32</v>
      </c>
      <c r="X366" s="59">
        <v>83</v>
      </c>
      <c r="Y366" s="59" t="s">
        <v>32</v>
      </c>
      <c r="Z366" s="59" t="s">
        <v>32</v>
      </c>
      <c r="AA366" s="59" t="s">
        <v>32</v>
      </c>
      <c r="AB366" s="59" t="s">
        <v>32</v>
      </c>
      <c r="AC366" s="59">
        <v>0</v>
      </c>
      <c r="AD366" s="59">
        <v>0</v>
      </c>
      <c r="AE366" s="59" t="s">
        <v>32</v>
      </c>
      <c r="AF366" s="73" t="s">
        <v>38</v>
      </c>
      <c r="AG366" s="73">
        <v>70000</v>
      </c>
      <c r="AH366" s="73" t="s">
        <v>38</v>
      </c>
      <c r="AI366" s="73" t="s">
        <v>38</v>
      </c>
      <c r="AJ366" s="73" t="s">
        <v>38</v>
      </c>
      <c r="AK366" s="73" t="s">
        <v>32</v>
      </c>
      <c r="AL366" s="77" t="str">
        <f>IF(ISBLANK(S366),"",IF(AJ366="Fail","Fail",IF(E366="PL4",IF(AND(T366&gt;STD_01122025!$D$3,U366&lt;STD_01122025!$D$4,OR(AF366="ND",AF366&lt;STD_01122025!$D$7),AH366="ND"),"Pass","Fail"),IF(E366="PL12",IF(AND(S366&lt;STD_01122025!$F$2,T366&gt;STD_01122025!$F$3,U366&lt;STD_01122025!$F$4,V366&gt;STD_01122025!$F$5,X366&gt;STD_01122025!$F$6,OR(AF366="ND",AF366&lt;STD_01122025!$F$7),AH366="ND"),"Pass","Fail"),IF(E366="SuperPL",IF(AND(T366&gt;STD_01122025!$H$3,U366&lt;STD_01122025!$H$4,V366&gt;STD_01122025!$H$5,X366&gt;STD_01122025!$H$6,OR(AF366="ND",AF366&lt;STD_01122025!$H$7),AH366="ND"),"Pass","Fail"),IF(E366="Flight",IF(AND(T366&gt;STD_01122025!$J$3,U366&lt;STD_01122025!$J$4,X366&gt;STD_01122025!$J$6,OR(AF366="ND",AF366&lt;STD_01122025!$J$7),AH366="ND"),"Pass","Fail"),""))))))</f>
        <v>Pass</v>
      </c>
      <c r="AM366" s="62">
        <f>IF(ISBLANK(B366),"",IFERROR(IF(VLOOKUP(B366,'Np PL4 Stock'!$A:$J,10,FALSE)="Np4",D366-VLOOKUP(B366,'Np PL4 Stock'!$A:$E,5,FALSE),D366-VLOOKUP(B366,'Np PL4 Stock'!$A:$E,5,FALSE)-1),""))</f>
        <v>10</v>
      </c>
      <c r="AN366" s="68">
        <v>6.607</v>
      </c>
      <c r="AO366" s="68">
        <v>6.859</v>
      </c>
      <c r="AP366" s="69" t="s">
        <v>32</v>
      </c>
      <c r="AQ366" s="64">
        <v>592</v>
      </c>
      <c r="AR366" s="64">
        <v>87</v>
      </c>
      <c r="AS366" s="59" t="s">
        <v>32</v>
      </c>
      <c r="AT366" s="73" t="s">
        <v>38</v>
      </c>
      <c r="AU366" s="73">
        <v>65000</v>
      </c>
      <c r="AV366" s="73" t="s">
        <v>38</v>
      </c>
      <c r="AW366" s="73" t="s">
        <v>38</v>
      </c>
      <c r="AX366" s="73" t="s">
        <v>32</v>
      </c>
      <c r="AY366" s="59">
        <v>0</v>
      </c>
      <c r="AZ366" s="59">
        <v>0</v>
      </c>
      <c r="BA366" s="59">
        <v>0</v>
      </c>
      <c r="BB366" s="59">
        <v>0</v>
      </c>
      <c r="BC366" s="59">
        <v>0</v>
      </c>
      <c r="BD366" s="59">
        <v>0</v>
      </c>
      <c r="BE366" s="84" t="s">
        <v>38</v>
      </c>
      <c r="BF366" s="84" t="s">
        <v>38</v>
      </c>
      <c r="BG366" s="84" t="s">
        <v>38</v>
      </c>
      <c r="BH366" s="84" t="s">
        <v>38</v>
      </c>
      <c r="BI366" s="85" t="s">
        <v>480</v>
      </c>
      <c r="BJ366" s="86" t="s">
        <v>246</v>
      </c>
      <c r="BK366" s="64" t="s">
        <v>481</v>
      </c>
      <c r="BL366" s="86" t="s">
        <v>155</v>
      </c>
      <c r="BM366" s="86" t="s">
        <v>178</v>
      </c>
      <c r="BN366" s="86"/>
      <c r="BO366" s="59">
        <v>15</v>
      </c>
      <c r="BP366" s="141">
        <v>256104305100126</v>
      </c>
      <c r="BQ366" s="92">
        <v>0.9</v>
      </c>
      <c r="BR366" s="93">
        <v>0.27</v>
      </c>
      <c r="BS366" s="94">
        <f t="shared" si="59"/>
        <v>1.17</v>
      </c>
      <c r="BT366" s="95">
        <v>0.382015</v>
      </c>
      <c r="BU366" s="101">
        <f t="shared" si="60"/>
        <v>1.552015</v>
      </c>
      <c r="BV366" s="102">
        <f t="shared" si="57"/>
        <v>1.68918918918919</v>
      </c>
      <c r="BW366" s="103">
        <v>585</v>
      </c>
      <c r="BX366" s="104">
        <f t="shared" si="58"/>
        <v>0.00262164695945946</v>
      </c>
      <c r="BY366" s="105">
        <v>2000</v>
      </c>
      <c r="BZ366" s="103" t="s">
        <v>32</v>
      </c>
      <c r="CA366" s="106" t="s">
        <v>189</v>
      </c>
      <c r="CB366" s="107" t="s">
        <v>148</v>
      </c>
      <c r="CC366" s="112" t="s">
        <v>149</v>
      </c>
      <c r="CD366" s="106"/>
      <c r="CE366" s="103" t="s">
        <v>192</v>
      </c>
      <c r="CF366" s="113"/>
      <c r="CG366" s="115">
        <v>2000004627</v>
      </c>
    </row>
    <row r="367" spans="1:85">
      <c r="A367" s="53" t="str">
        <f t="shared" si="61"/>
        <v>B1-08-05-45848</v>
      </c>
      <c r="B367" s="47" t="str">
        <f t="shared" si="52"/>
        <v>B1-08-05</v>
      </c>
      <c r="C367" s="48" t="s">
        <v>43</v>
      </c>
      <c r="D367" s="49">
        <v>45848</v>
      </c>
      <c r="E367" s="50" t="s">
        <v>3</v>
      </c>
      <c r="F367" s="51" t="s">
        <v>6</v>
      </c>
      <c r="G367" s="59">
        <v>5</v>
      </c>
      <c r="H367" s="51" t="s">
        <v>165</v>
      </c>
      <c r="I367" s="59">
        <v>8</v>
      </c>
      <c r="J367" s="60">
        <f>IF(ISBLANK(H367),"",IFERROR(VLOOKUP(B367,'Np PL4 Stock'!$A:$D,4,FALSE),""))</f>
        <v>45838</v>
      </c>
      <c r="K367" s="61">
        <f>IF(ISBLANK(H367),"",SUMIF('Np PL4 Stock'!$A:$A,B367,'Np PL4 Stock'!$N:$N))</f>
        <v>1.5</v>
      </c>
      <c r="L367" s="62">
        <f>IF(ISBLANK(H367),"",VLOOKUP(LEFT(B367,5),Unit!A:B,2,FALSE))</f>
        <v>12</v>
      </c>
      <c r="M367" s="63" t="str">
        <f>IF(ISBLANK(H367),"",IFERROR(VLOOKUP(B367,'Np PL4 Stock'!$A:$T,20,FALSE),""))</f>
        <v>V1-MC1</v>
      </c>
      <c r="N367" s="63" t="str">
        <f>IF(ISBLANK(H367),"",IFERROR(VLOOKUP(B367,'Np PL4 Stock'!$A:$U,21,FALSE),""))</f>
        <v>SyAqua</v>
      </c>
      <c r="O367" s="62">
        <f t="shared" si="53"/>
        <v>125</v>
      </c>
      <c r="P367" s="62">
        <f t="shared" si="54"/>
        <v>9.75e-5</v>
      </c>
      <c r="Q367" s="67">
        <f t="shared" si="55"/>
        <v>7.8e-7</v>
      </c>
      <c r="R367" s="67">
        <f t="shared" si="56"/>
        <v>1.03467666666667e-6</v>
      </c>
      <c r="S367" s="64">
        <v>9</v>
      </c>
      <c r="T367" s="68">
        <v>6.281</v>
      </c>
      <c r="U367" s="68">
        <v>6.686</v>
      </c>
      <c r="V367" s="69" t="s">
        <v>32</v>
      </c>
      <c r="W367" s="64" t="s">
        <v>32</v>
      </c>
      <c r="X367" s="59">
        <v>84</v>
      </c>
      <c r="Y367" s="59" t="s">
        <v>32</v>
      </c>
      <c r="Z367" s="59" t="s">
        <v>32</v>
      </c>
      <c r="AA367" s="59" t="s">
        <v>32</v>
      </c>
      <c r="AB367" s="59" t="s">
        <v>32</v>
      </c>
      <c r="AC367" s="59">
        <v>0</v>
      </c>
      <c r="AD367" s="59">
        <v>0</v>
      </c>
      <c r="AE367" s="59" t="s">
        <v>32</v>
      </c>
      <c r="AF367" s="73" t="s">
        <v>38</v>
      </c>
      <c r="AG367" s="73">
        <v>55000</v>
      </c>
      <c r="AH367" s="73" t="s">
        <v>38</v>
      </c>
      <c r="AI367" s="73" t="s">
        <v>38</v>
      </c>
      <c r="AJ367" s="73" t="s">
        <v>38</v>
      </c>
      <c r="AK367" s="73" t="s">
        <v>32</v>
      </c>
      <c r="AL367" s="77" t="str">
        <f>IF(ISBLANK(S367),"",IF(AJ367="Fail","Fail",IF(E367="PL4",IF(AND(T367&gt;STD_01122025!$D$3,U367&lt;STD_01122025!$D$4,OR(AF367="ND",AF367&lt;STD_01122025!$D$7),AH367="ND"),"Pass","Fail"),IF(E367="PL12",IF(AND(S367&lt;STD_01122025!$F$2,T367&gt;STD_01122025!$F$3,U367&lt;STD_01122025!$F$4,V367&gt;STD_01122025!$F$5,X367&gt;STD_01122025!$F$6,OR(AF367="ND",AF367&lt;STD_01122025!$F$7),AH367="ND"),"Pass","Fail"),IF(E367="SuperPL",IF(AND(T367&gt;STD_01122025!$H$3,U367&lt;STD_01122025!$H$4,V367&gt;STD_01122025!$H$5,X367&gt;STD_01122025!$H$6,OR(AF367="ND",AF367&lt;STD_01122025!$H$7),AH367="ND"),"Pass","Fail"),IF(E367="Flight",IF(AND(T367&gt;STD_01122025!$J$3,U367&lt;STD_01122025!$J$4,X367&gt;STD_01122025!$J$6,OR(AF367="ND",AF367&lt;STD_01122025!$J$7),AH367="ND"),"Pass","Fail"),""))))))</f>
        <v>Pass</v>
      </c>
      <c r="AM367" s="62">
        <f>IF(ISBLANK(B367),"",IFERROR(IF(VLOOKUP(B367,'Np PL4 Stock'!$A:$J,10,FALSE)="Np4",D367-VLOOKUP(B367,'Np PL4 Stock'!$A:$E,5,FALSE),D367-VLOOKUP(B367,'Np PL4 Stock'!$A:$E,5,FALSE)-1),""))</f>
        <v>10</v>
      </c>
      <c r="AN367" s="68">
        <v>6.816</v>
      </c>
      <c r="AO367" s="68">
        <v>6.407</v>
      </c>
      <c r="AP367" s="69" t="s">
        <v>32</v>
      </c>
      <c r="AQ367" s="64">
        <v>568</v>
      </c>
      <c r="AR367" s="64">
        <v>89</v>
      </c>
      <c r="AS367" s="59" t="s">
        <v>32</v>
      </c>
      <c r="AT367" s="73" t="s">
        <v>38</v>
      </c>
      <c r="AU367" s="73">
        <v>85000</v>
      </c>
      <c r="AV367" s="73" t="s">
        <v>38</v>
      </c>
      <c r="AW367" s="73" t="s">
        <v>38</v>
      </c>
      <c r="AX367" s="73" t="s">
        <v>32</v>
      </c>
      <c r="AY367" s="59">
        <v>0</v>
      </c>
      <c r="AZ367" s="59">
        <v>0</v>
      </c>
      <c r="BA367" s="59">
        <v>0</v>
      </c>
      <c r="BB367" s="59">
        <v>0</v>
      </c>
      <c r="BC367" s="59">
        <v>0</v>
      </c>
      <c r="BD367" s="59">
        <v>0</v>
      </c>
      <c r="BE367" s="84" t="s">
        <v>38</v>
      </c>
      <c r="BF367" s="84" t="s">
        <v>38</v>
      </c>
      <c r="BG367" s="84" t="s">
        <v>38</v>
      </c>
      <c r="BH367" s="84" t="s">
        <v>38</v>
      </c>
      <c r="BI367" s="85" t="s">
        <v>480</v>
      </c>
      <c r="BJ367" s="86" t="s">
        <v>246</v>
      </c>
      <c r="BK367" s="64" t="s">
        <v>481</v>
      </c>
      <c r="BL367" s="86" t="s">
        <v>155</v>
      </c>
      <c r="BM367" s="86" t="s">
        <v>178</v>
      </c>
      <c r="BN367" s="86"/>
      <c r="BO367" s="64">
        <v>15</v>
      </c>
      <c r="BP367" s="141">
        <v>256104305100126</v>
      </c>
      <c r="BQ367" s="92">
        <v>0.9</v>
      </c>
      <c r="BR367" s="93">
        <v>0.27</v>
      </c>
      <c r="BS367" s="94">
        <f t="shared" si="59"/>
        <v>1.17</v>
      </c>
      <c r="BT367" s="95">
        <v>0.382015</v>
      </c>
      <c r="BU367" s="101">
        <f t="shared" si="60"/>
        <v>1.552015</v>
      </c>
      <c r="BV367" s="102">
        <f t="shared" si="57"/>
        <v>1.76056338028169</v>
      </c>
      <c r="BW367" s="103">
        <v>585</v>
      </c>
      <c r="BX367" s="104">
        <f t="shared" si="58"/>
        <v>0.00273242077464789</v>
      </c>
      <c r="BY367" s="105">
        <v>2000</v>
      </c>
      <c r="BZ367" s="103" t="s">
        <v>32</v>
      </c>
      <c r="CA367" s="106" t="s">
        <v>189</v>
      </c>
      <c r="CB367" s="107" t="s">
        <v>148</v>
      </c>
      <c r="CC367" s="112" t="s">
        <v>149</v>
      </c>
      <c r="CD367" s="106"/>
      <c r="CE367" s="103" t="s">
        <v>192</v>
      </c>
      <c r="CF367" s="113"/>
      <c r="CG367" s="115">
        <v>2000004627</v>
      </c>
    </row>
    <row r="368" spans="1:85">
      <c r="A368" s="53" t="str">
        <f t="shared" si="61"/>
        <v>E1-01-04-45848</v>
      </c>
      <c r="B368" s="47" t="str">
        <f t="shared" si="52"/>
        <v>E1-01-04</v>
      </c>
      <c r="C368" s="48" t="s">
        <v>43</v>
      </c>
      <c r="D368" s="49">
        <v>45848</v>
      </c>
      <c r="E368" s="50" t="s">
        <v>3</v>
      </c>
      <c r="F368" s="51" t="s">
        <v>6</v>
      </c>
      <c r="G368" s="59">
        <v>4</v>
      </c>
      <c r="H368" s="51" t="s">
        <v>215</v>
      </c>
      <c r="I368" s="59">
        <v>1</v>
      </c>
      <c r="J368" s="60">
        <f>IF(ISBLANK(H368),"",IFERROR(VLOOKUP(B368,'Np PL4 Stock'!$A:$D,4,FALSE),""))</f>
        <v>45838</v>
      </c>
      <c r="K368" s="61">
        <f>IF(ISBLANK(H368),"",SUMIF('Np PL4 Stock'!$A:$A,B368,'Np PL4 Stock'!$N:$N))</f>
        <v>1</v>
      </c>
      <c r="L368" s="62">
        <f>IF(ISBLANK(H368),"",VLOOKUP(LEFT(B368,5),Unit!A:B,2,FALSE))</f>
        <v>10</v>
      </c>
      <c r="M368" s="63" t="str">
        <f>IF(ISBLANK(H368),"",IFERROR(VLOOKUP(B368,'Np PL4 Stock'!$A:$T,20,FALSE),""))</f>
        <v>V1-MA1</v>
      </c>
      <c r="N368" s="63" t="str">
        <f>IF(ISBLANK(H368),"",IFERROR(VLOOKUP(B368,'Np PL4 Stock'!$A:$U,21,FALSE),""))</f>
        <v>SIS</v>
      </c>
      <c r="O368" s="62">
        <f t="shared" si="53"/>
        <v>100</v>
      </c>
      <c r="P368" s="62">
        <f t="shared" si="54"/>
        <v>9.1e-5</v>
      </c>
      <c r="Q368" s="67">
        <f t="shared" si="55"/>
        <v>9.1e-7</v>
      </c>
      <c r="R368" s="67">
        <f t="shared" si="56"/>
        <v>1.204195e-6</v>
      </c>
      <c r="S368" s="64">
        <v>9</v>
      </c>
      <c r="T368" s="68">
        <v>6.551</v>
      </c>
      <c r="U368" s="68">
        <v>6.73</v>
      </c>
      <c r="V368" s="69" t="s">
        <v>32</v>
      </c>
      <c r="W368" s="64" t="s">
        <v>32</v>
      </c>
      <c r="X368" s="59">
        <v>84</v>
      </c>
      <c r="Y368" s="59" t="s">
        <v>32</v>
      </c>
      <c r="Z368" s="59" t="s">
        <v>32</v>
      </c>
      <c r="AA368" s="59" t="s">
        <v>32</v>
      </c>
      <c r="AB368" s="59" t="s">
        <v>32</v>
      </c>
      <c r="AC368" s="59">
        <v>0</v>
      </c>
      <c r="AD368" s="59">
        <v>0</v>
      </c>
      <c r="AE368" s="59" t="s">
        <v>32</v>
      </c>
      <c r="AF368" s="73" t="s">
        <v>38</v>
      </c>
      <c r="AG368" s="73">
        <v>30000</v>
      </c>
      <c r="AH368" s="73" t="s">
        <v>38</v>
      </c>
      <c r="AI368" s="73" t="s">
        <v>38</v>
      </c>
      <c r="AJ368" s="73" t="s">
        <v>38</v>
      </c>
      <c r="AK368" s="73" t="s">
        <v>32</v>
      </c>
      <c r="AL368" s="77" t="str">
        <f>IF(ISBLANK(S368),"",IF(AJ368="Fail","Fail",IF(E368="PL4",IF(AND(T368&gt;STD_01122025!$D$3,U368&lt;STD_01122025!$D$4,OR(AF368="ND",AF368&lt;STD_01122025!$D$7),AH368="ND"),"Pass","Fail"),IF(E368="PL12",IF(AND(S368&lt;STD_01122025!$F$2,T368&gt;STD_01122025!$F$3,U368&lt;STD_01122025!$F$4,V368&gt;STD_01122025!$F$5,X368&gt;STD_01122025!$F$6,OR(AF368="ND",AF368&lt;STD_01122025!$F$7),AH368="ND"),"Pass","Fail"),IF(E368="SuperPL",IF(AND(T368&gt;STD_01122025!$H$3,U368&lt;STD_01122025!$H$4,V368&gt;STD_01122025!$H$5,X368&gt;STD_01122025!$H$6,OR(AF368="ND",AF368&lt;STD_01122025!$H$7),AH368="ND"),"Pass","Fail"),IF(E368="Flight",IF(AND(T368&gt;STD_01122025!$J$3,U368&lt;STD_01122025!$J$4,X368&gt;STD_01122025!$J$6,OR(AF368="ND",AF368&lt;STD_01122025!$J$7),AH368="ND"),"Pass","Fail"),""))))))</f>
        <v>Pass</v>
      </c>
      <c r="AM368" s="62">
        <f>IF(ISBLANK(B368),"",IFERROR(IF(VLOOKUP(B368,'Np PL4 Stock'!$A:$J,10,FALSE)="Np4",D368-VLOOKUP(B368,'Np PL4 Stock'!$A:$E,5,FALSE),D368-VLOOKUP(B368,'Np PL4 Stock'!$A:$E,5,FALSE)-1),""))</f>
        <v>10</v>
      </c>
      <c r="AN368" s="68">
        <v>6.979</v>
      </c>
      <c r="AO368" s="68">
        <v>5.35</v>
      </c>
      <c r="AP368" s="69" t="s">
        <v>32</v>
      </c>
      <c r="AQ368" s="64">
        <v>553</v>
      </c>
      <c r="AR368" s="64">
        <v>90</v>
      </c>
      <c r="AS368" s="59" t="s">
        <v>32</v>
      </c>
      <c r="AT368" s="73" t="s">
        <v>38</v>
      </c>
      <c r="AU368" s="73">
        <v>95000</v>
      </c>
      <c r="AV368" s="73" t="s">
        <v>38</v>
      </c>
      <c r="AW368" s="73" t="s">
        <v>38</v>
      </c>
      <c r="AX368" s="73" t="s">
        <v>32</v>
      </c>
      <c r="AY368" s="59">
        <v>0</v>
      </c>
      <c r="AZ368" s="59">
        <v>0</v>
      </c>
      <c r="BA368" s="59">
        <v>0</v>
      </c>
      <c r="BB368" s="59">
        <v>0</v>
      </c>
      <c r="BC368" s="59">
        <v>0</v>
      </c>
      <c r="BD368" s="59">
        <v>0</v>
      </c>
      <c r="BE368" s="84" t="s">
        <v>38</v>
      </c>
      <c r="BF368" s="84" t="s">
        <v>38</v>
      </c>
      <c r="BG368" s="84" t="s">
        <v>38</v>
      </c>
      <c r="BH368" s="84" t="s">
        <v>38</v>
      </c>
      <c r="BI368" s="85" t="s">
        <v>480</v>
      </c>
      <c r="BJ368" s="86" t="s">
        <v>246</v>
      </c>
      <c r="BK368" s="64" t="s">
        <v>481</v>
      </c>
      <c r="BL368" s="86" t="s">
        <v>155</v>
      </c>
      <c r="BM368" s="86" t="s">
        <v>178</v>
      </c>
      <c r="BN368" s="86"/>
      <c r="BO368" s="64">
        <v>15</v>
      </c>
      <c r="BP368" s="141">
        <v>256104305100126</v>
      </c>
      <c r="BQ368" s="92">
        <v>0.7</v>
      </c>
      <c r="BR368" s="93">
        <v>0.21</v>
      </c>
      <c r="BS368" s="94">
        <f t="shared" si="59"/>
        <v>0.91</v>
      </c>
      <c r="BT368" s="95">
        <v>0.294195</v>
      </c>
      <c r="BU368" s="101">
        <f t="shared" si="60"/>
        <v>1.204195</v>
      </c>
      <c r="BV368" s="102">
        <f t="shared" si="57"/>
        <v>1.80831826401447</v>
      </c>
      <c r="BW368" s="103">
        <v>455</v>
      </c>
      <c r="BX368" s="104">
        <f t="shared" si="58"/>
        <v>0.0021775678119349</v>
      </c>
      <c r="BY368" s="105">
        <v>2000</v>
      </c>
      <c r="BZ368" s="103" t="s">
        <v>32</v>
      </c>
      <c r="CA368" s="106" t="s">
        <v>189</v>
      </c>
      <c r="CB368" s="107" t="s">
        <v>148</v>
      </c>
      <c r="CC368" s="112" t="s">
        <v>149</v>
      </c>
      <c r="CD368" s="106"/>
      <c r="CE368" s="103" t="s">
        <v>192</v>
      </c>
      <c r="CF368" s="113"/>
      <c r="CG368" s="115">
        <v>2000004627</v>
      </c>
    </row>
    <row r="369" spans="1:85">
      <c r="A369" s="53" t="str">
        <f t="shared" si="61"/>
        <v>A1-11-05-45848</v>
      </c>
      <c r="B369" s="47" t="str">
        <f t="shared" si="52"/>
        <v>A1-11-05</v>
      </c>
      <c r="C369" s="48" t="s">
        <v>43</v>
      </c>
      <c r="D369" s="49">
        <v>45848</v>
      </c>
      <c r="E369" s="50" t="s">
        <v>14</v>
      </c>
      <c r="F369" s="51" t="s">
        <v>15</v>
      </c>
      <c r="G369" s="59">
        <v>5</v>
      </c>
      <c r="H369" s="51" t="s">
        <v>144</v>
      </c>
      <c r="I369" s="59">
        <v>11</v>
      </c>
      <c r="J369" s="60">
        <f>IF(ISBLANK(H369),"",IFERROR(VLOOKUP(B369,'Np PL4 Stock'!$A:$D,4,FALSE),""))</f>
        <v>45832</v>
      </c>
      <c r="K369" s="61">
        <f>IF(ISBLANK(H369),"",SUMIF('Np PL4 Stock'!$A:$A,B369,'Np PL4 Stock'!$N:$N))</f>
        <v>0.85</v>
      </c>
      <c r="L369" s="62">
        <f>IF(ISBLANK(H369),"",VLOOKUP(LEFT(B369,5),Unit!A:B,2,FALSE))</f>
        <v>8</v>
      </c>
      <c r="M369" s="63" t="str">
        <f>IF(ISBLANK(H369),"",IFERROR(VLOOKUP(B369,'Np PL4 Stock'!$A:$T,20,FALSE),""))</f>
        <v>V1-MA1</v>
      </c>
      <c r="N369" s="63" t="str">
        <f>IF(ISBLANK(H369),"",IFERROR(VLOOKUP(B369,'Np PL4 Stock'!$A:$U,21,FALSE),""))</f>
        <v>SIS</v>
      </c>
      <c r="O369" s="62">
        <f t="shared" si="53"/>
        <v>106.25</v>
      </c>
      <c r="P369" s="62">
        <f t="shared" si="54"/>
        <v>8.9375e-5</v>
      </c>
      <c r="Q369" s="67">
        <f t="shared" si="55"/>
        <v>8.41176470588235e-7</v>
      </c>
      <c r="R369" s="67">
        <f t="shared" si="56"/>
        <v>1.05374117647059e-6</v>
      </c>
      <c r="S369" s="64">
        <v>12</v>
      </c>
      <c r="T369" s="68">
        <v>7.51</v>
      </c>
      <c r="U369" s="68">
        <v>6.253</v>
      </c>
      <c r="V369" s="69">
        <v>89</v>
      </c>
      <c r="W369" s="59">
        <v>422</v>
      </c>
      <c r="X369" s="59">
        <v>95</v>
      </c>
      <c r="Y369" s="59">
        <v>100</v>
      </c>
      <c r="Z369" s="59">
        <v>84</v>
      </c>
      <c r="AA369" s="59">
        <v>0</v>
      </c>
      <c r="AB369" s="59">
        <v>0</v>
      </c>
      <c r="AC369" s="59">
        <v>0</v>
      </c>
      <c r="AD369" s="59">
        <v>0</v>
      </c>
      <c r="AE369" s="59">
        <v>100</v>
      </c>
      <c r="AF369" s="73" t="s">
        <v>38</v>
      </c>
      <c r="AG369" s="73">
        <v>105000</v>
      </c>
      <c r="AH369" s="73" t="s">
        <v>38</v>
      </c>
      <c r="AI369" s="73" t="s">
        <v>38</v>
      </c>
      <c r="AJ369" s="73" t="s">
        <v>38</v>
      </c>
      <c r="AK369" s="73" t="s">
        <v>32</v>
      </c>
      <c r="AL369" s="77" t="str">
        <f>IF(ISBLANK(S369),"",IF(AJ369="Fail","Fail",IF(E369="PL4",IF(AND(T369&gt;STD_01122025!$D$3,U369&lt;STD_01122025!$D$4,OR(AF369="ND",AF369&lt;STD_01122025!$D$7),AH369="ND"),"Pass","Fail"),IF(E369="PL12",IF(AND(S369&lt;STD_01122025!$F$2,T369&gt;STD_01122025!$F$3,U369&lt;STD_01122025!$F$4,V369&gt;STD_01122025!$F$5,X369&gt;STD_01122025!$F$6,OR(AF369="ND",AF369&lt;STD_01122025!$F$7),AH369="ND"),"Pass","Fail"),IF(E369="SuperPL",IF(AND(T369&gt;STD_01122025!$H$3,U369&lt;STD_01122025!$H$4,V369&gt;STD_01122025!$H$5,X369&gt;STD_01122025!$H$6,OR(AF369="ND",AF369&lt;STD_01122025!$H$7),AH369="ND"),"Pass","Fail"),IF(E369="Flight",IF(AND(T369&gt;STD_01122025!$J$3,U369&lt;STD_01122025!$J$4,X369&gt;STD_01122025!$J$6,OR(AF369="ND",AF369&lt;STD_01122025!$J$7),AH369="ND"),"Pass","Fail"),""))))))</f>
        <v>Pass</v>
      </c>
      <c r="AM369" s="62">
        <f>IF(ISBLANK(B369),"",IFERROR(IF(VLOOKUP(B369,'Np PL4 Stock'!$A:$J,10,FALSE)="Np4",D369-VLOOKUP(B369,'Np PL4 Stock'!$A:$E,5,FALSE),D369-VLOOKUP(B369,'Np PL4 Stock'!$A:$E,5,FALSE)-1),""))</f>
        <v>16</v>
      </c>
      <c r="AN369" s="68">
        <v>8.895</v>
      </c>
      <c r="AO369" s="68">
        <v>7.745</v>
      </c>
      <c r="AP369" s="69">
        <v>99</v>
      </c>
      <c r="AQ369" s="64">
        <v>220</v>
      </c>
      <c r="AR369" s="64">
        <v>96</v>
      </c>
      <c r="AS369" s="59">
        <v>100</v>
      </c>
      <c r="AT369" s="73" t="s">
        <v>38</v>
      </c>
      <c r="AU369" s="73">
        <v>100000</v>
      </c>
      <c r="AV369" s="73" t="s">
        <v>38</v>
      </c>
      <c r="AW369" s="73" t="s">
        <v>38</v>
      </c>
      <c r="AX369" s="73" t="s">
        <v>32</v>
      </c>
      <c r="AY369" s="59">
        <v>0</v>
      </c>
      <c r="AZ369" s="59">
        <v>0</v>
      </c>
      <c r="BA369" s="59">
        <v>0</v>
      </c>
      <c r="BB369" s="59">
        <v>0</v>
      </c>
      <c r="BC369" s="59">
        <v>0</v>
      </c>
      <c r="BD369" s="59">
        <v>0</v>
      </c>
      <c r="BE369" s="84" t="s">
        <v>38</v>
      </c>
      <c r="BF369" s="84" t="s">
        <v>38</v>
      </c>
      <c r="BG369" s="84" t="s">
        <v>38</v>
      </c>
      <c r="BH369" s="84" t="s">
        <v>38</v>
      </c>
      <c r="BI369" s="85" t="s">
        <v>727</v>
      </c>
      <c r="BJ369" s="64" t="s">
        <v>258</v>
      </c>
      <c r="BK369" s="64" t="s">
        <v>488</v>
      </c>
      <c r="BL369" s="86" t="s">
        <v>155</v>
      </c>
      <c r="BM369" s="86" t="s">
        <v>178</v>
      </c>
      <c r="BN369" s="86"/>
      <c r="BO369" s="59">
        <v>8</v>
      </c>
      <c r="BP369" s="141">
        <v>256104305100124</v>
      </c>
      <c r="BQ369" s="92">
        <v>0.55</v>
      </c>
      <c r="BR369" s="93">
        <v>0.165</v>
      </c>
      <c r="BS369" s="94">
        <f t="shared" si="59"/>
        <v>0.715</v>
      </c>
      <c r="BT369" s="95">
        <v>0.18068</v>
      </c>
      <c r="BU369" s="101">
        <f t="shared" si="60"/>
        <v>0.89568</v>
      </c>
      <c r="BV369" s="102">
        <f t="shared" si="57"/>
        <v>4.54545454545454</v>
      </c>
      <c r="BW369" s="103">
        <v>715</v>
      </c>
      <c r="BX369" s="104">
        <f t="shared" si="58"/>
        <v>0.00407127272727273</v>
      </c>
      <c r="BY369" s="105">
        <v>1000</v>
      </c>
      <c r="BZ369" s="103" t="s">
        <v>32</v>
      </c>
      <c r="CA369" s="106" t="s">
        <v>189</v>
      </c>
      <c r="CB369" s="107" t="s">
        <v>148</v>
      </c>
      <c r="CC369" s="112" t="s">
        <v>149</v>
      </c>
      <c r="CD369" s="106"/>
      <c r="CE369" s="103" t="s">
        <v>192</v>
      </c>
      <c r="CF369" s="113"/>
      <c r="CG369" s="114">
        <v>2000011472</v>
      </c>
    </row>
    <row r="370" spans="1:85">
      <c r="A370" s="53" t="str">
        <f t="shared" si="61"/>
        <v>A1-12-05-45848</v>
      </c>
      <c r="B370" s="47" t="str">
        <f t="shared" si="52"/>
        <v>A1-12-05</v>
      </c>
      <c r="C370" s="48" t="s">
        <v>43</v>
      </c>
      <c r="D370" s="49">
        <v>45848</v>
      </c>
      <c r="E370" s="50" t="s">
        <v>14</v>
      </c>
      <c r="F370" s="51" t="s">
        <v>15</v>
      </c>
      <c r="G370" s="59">
        <v>5</v>
      </c>
      <c r="H370" s="51" t="s">
        <v>144</v>
      </c>
      <c r="I370" s="59">
        <v>12</v>
      </c>
      <c r="J370" s="60">
        <f>IF(ISBLANK(H370),"",IFERROR(VLOOKUP(B370,'Np PL4 Stock'!$A:$D,4,FALSE),""))</f>
        <v>45832</v>
      </c>
      <c r="K370" s="61">
        <f>IF(ISBLANK(H370),"",SUMIF('Np PL4 Stock'!$A:$A,B370,'Np PL4 Stock'!$N:$N))</f>
        <v>0.85</v>
      </c>
      <c r="L370" s="62">
        <f>IF(ISBLANK(H370),"",VLOOKUP(LEFT(B370,5),Unit!A:B,2,FALSE))</f>
        <v>8</v>
      </c>
      <c r="M370" s="63" t="str">
        <f>IF(ISBLANK(H370),"",IFERROR(VLOOKUP(B370,'Np PL4 Stock'!$A:$T,20,FALSE),""))</f>
        <v>V1-MA1</v>
      </c>
      <c r="N370" s="63" t="str">
        <f>IF(ISBLANK(H370),"",IFERROR(VLOOKUP(B370,'Np PL4 Stock'!$A:$U,21,FALSE),""))</f>
        <v>SIS</v>
      </c>
      <c r="O370" s="62">
        <f t="shared" si="53"/>
        <v>106.25</v>
      </c>
      <c r="P370" s="62">
        <f t="shared" si="54"/>
        <v>8.9375e-5</v>
      </c>
      <c r="Q370" s="67">
        <f t="shared" si="55"/>
        <v>8.41176470588235e-7</v>
      </c>
      <c r="R370" s="67">
        <f t="shared" si="56"/>
        <v>1.05374117647059e-6</v>
      </c>
      <c r="S370" s="64">
        <v>12</v>
      </c>
      <c r="T370" s="68">
        <v>7.648</v>
      </c>
      <c r="U370" s="68">
        <v>6.924</v>
      </c>
      <c r="V370" s="69">
        <v>93.407</v>
      </c>
      <c r="W370" s="59">
        <v>386</v>
      </c>
      <c r="X370" s="59">
        <v>96</v>
      </c>
      <c r="Y370" s="59">
        <v>100</v>
      </c>
      <c r="Z370" s="59">
        <v>88</v>
      </c>
      <c r="AA370" s="59">
        <v>0</v>
      </c>
      <c r="AB370" s="59">
        <v>0</v>
      </c>
      <c r="AC370" s="59">
        <v>0</v>
      </c>
      <c r="AD370" s="59">
        <v>0</v>
      </c>
      <c r="AE370" s="59">
        <v>100</v>
      </c>
      <c r="AF370" s="73" t="s">
        <v>38</v>
      </c>
      <c r="AG370" s="73">
        <v>85000</v>
      </c>
      <c r="AH370" s="73" t="s">
        <v>38</v>
      </c>
      <c r="AI370" s="73" t="s">
        <v>38</v>
      </c>
      <c r="AJ370" s="73" t="s">
        <v>38</v>
      </c>
      <c r="AK370" s="73" t="s">
        <v>32</v>
      </c>
      <c r="AL370" s="77" t="str">
        <f>IF(ISBLANK(S370),"",IF(AJ370="Fail","Fail",IF(E370="PL4",IF(AND(T370&gt;STD_01122025!$D$3,U370&lt;STD_01122025!$D$4,OR(AF370="ND",AF370&lt;STD_01122025!$D$7),AH370="ND"),"Pass","Fail"),IF(E370="PL12",IF(AND(S370&lt;STD_01122025!$F$2,T370&gt;STD_01122025!$F$3,U370&lt;STD_01122025!$F$4,V370&gt;STD_01122025!$F$5,X370&gt;STD_01122025!$F$6,OR(AF370="ND",AF370&lt;STD_01122025!$F$7),AH370="ND"),"Pass","Fail"),IF(E370="SuperPL",IF(AND(T370&gt;STD_01122025!$H$3,U370&lt;STD_01122025!$H$4,V370&gt;STD_01122025!$H$5,X370&gt;STD_01122025!$H$6,OR(AF370="ND",AF370&lt;STD_01122025!$H$7),AH370="ND"),"Pass","Fail"),IF(E370="Flight",IF(AND(T370&gt;STD_01122025!$J$3,U370&lt;STD_01122025!$J$4,X370&gt;STD_01122025!$J$6,OR(AF370="ND",AF370&lt;STD_01122025!$J$7),AH370="ND"),"Pass","Fail"),""))))))</f>
        <v>Pass</v>
      </c>
      <c r="AM370" s="62">
        <f>IF(ISBLANK(B370),"",IFERROR(IF(VLOOKUP(B370,'Np PL4 Stock'!$A:$J,10,FALSE)="Np4",D370-VLOOKUP(B370,'Np PL4 Stock'!$A:$E,5,FALSE),D370-VLOOKUP(B370,'Np PL4 Stock'!$A:$E,5,FALSE)-1),""))</f>
        <v>16</v>
      </c>
      <c r="AN370" s="68">
        <v>9.371</v>
      </c>
      <c r="AO370" s="68">
        <v>9.602</v>
      </c>
      <c r="AP370" s="69">
        <v>100</v>
      </c>
      <c r="AQ370" s="64">
        <v>178</v>
      </c>
      <c r="AR370" s="64">
        <v>98</v>
      </c>
      <c r="AS370" s="59">
        <v>100</v>
      </c>
      <c r="AT370" s="73" t="s">
        <v>38</v>
      </c>
      <c r="AU370" s="73">
        <v>85000</v>
      </c>
      <c r="AV370" s="73" t="s">
        <v>38</v>
      </c>
      <c r="AW370" s="73" t="s">
        <v>38</v>
      </c>
      <c r="AX370" s="73" t="s">
        <v>32</v>
      </c>
      <c r="AY370" s="59">
        <v>0</v>
      </c>
      <c r="AZ370" s="59">
        <v>0</v>
      </c>
      <c r="BA370" s="59">
        <v>0</v>
      </c>
      <c r="BB370" s="59">
        <v>0</v>
      </c>
      <c r="BC370" s="59">
        <v>0</v>
      </c>
      <c r="BD370" s="59">
        <v>0</v>
      </c>
      <c r="BE370" s="84" t="s">
        <v>38</v>
      </c>
      <c r="BF370" s="84" t="s">
        <v>38</v>
      </c>
      <c r="BG370" s="84" t="s">
        <v>38</v>
      </c>
      <c r="BH370" s="84" t="s">
        <v>38</v>
      </c>
      <c r="BI370" s="85" t="s">
        <v>727</v>
      </c>
      <c r="BJ370" s="86" t="s">
        <v>258</v>
      </c>
      <c r="BK370" s="64" t="s">
        <v>488</v>
      </c>
      <c r="BL370" s="86" t="s">
        <v>155</v>
      </c>
      <c r="BM370" s="86" t="s">
        <v>178</v>
      </c>
      <c r="BN370" s="86"/>
      <c r="BO370" s="59">
        <v>8</v>
      </c>
      <c r="BP370" s="141">
        <v>256104305100124</v>
      </c>
      <c r="BQ370" s="92">
        <v>0.55</v>
      </c>
      <c r="BR370" s="93">
        <v>0.165</v>
      </c>
      <c r="BS370" s="94">
        <f t="shared" si="59"/>
        <v>0.715</v>
      </c>
      <c r="BT370" s="95">
        <v>0.18068</v>
      </c>
      <c r="BU370" s="101">
        <f t="shared" si="60"/>
        <v>0.89568</v>
      </c>
      <c r="BV370" s="102">
        <f t="shared" si="57"/>
        <v>5.61797752808989</v>
      </c>
      <c r="BW370" s="103">
        <v>715</v>
      </c>
      <c r="BX370" s="104">
        <f t="shared" si="58"/>
        <v>0.00503191011235955</v>
      </c>
      <c r="BY370" s="105">
        <v>1000</v>
      </c>
      <c r="BZ370" s="103" t="s">
        <v>32</v>
      </c>
      <c r="CA370" s="106" t="s">
        <v>189</v>
      </c>
      <c r="CB370" s="107" t="s">
        <v>148</v>
      </c>
      <c r="CC370" s="112" t="s">
        <v>149</v>
      </c>
      <c r="CD370" s="106"/>
      <c r="CE370" s="103" t="s">
        <v>192</v>
      </c>
      <c r="CF370" s="113"/>
      <c r="CG370" s="115">
        <v>2000011472</v>
      </c>
    </row>
    <row r="371" spans="1:85">
      <c r="A371" s="53" t="str">
        <f t="shared" si="61"/>
        <v>A1-13-05-45848</v>
      </c>
      <c r="B371" s="47" t="str">
        <f t="shared" si="52"/>
        <v>A1-13-05</v>
      </c>
      <c r="C371" s="48" t="s">
        <v>43</v>
      </c>
      <c r="D371" s="49">
        <v>45848</v>
      </c>
      <c r="E371" s="50" t="s">
        <v>14</v>
      </c>
      <c r="F371" s="51" t="s">
        <v>15</v>
      </c>
      <c r="G371" s="59">
        <v>5</v>
      </c>
      <c r="H371" s="51" t="s">
        <v>144</v>
      </c>
      <c r="I371" s="59">
        <v>13</v>
      </c>
      <c r="J371" s="60">
        <f>IF(ISBLANK(H371),"",IFERROR(VLOOKUP(B371,'Np PL4 Stock'!$A:$D,4,FALSE),""))</f>
        <v>45832</v>
      </c>
      <c r="K371" s="61">
        <f>IF(ISBLANK(H371),"",SUMIF('Np PL4 Stock'!$A:$A,B371,'Np PL4 Stock'!$N:$N))</f>
        <v>0.85</v>
      </c>
      <c r="L371" s="62">
        <f>IF(ISBLANK(H371),"",VLOOKUP(LEFT(B371,5),Unit!A:B,2,FALSE))</f>
        <v>8</v>
      </c>
      <c r="M371" s="63" t="str">
        <f>IF(ISBLANK(H371),"",IFERROR(VLOOKUP(B371,'Np PL4 Stock'!$A:$T,20,FALSE),""))</f>
        <v>V1-MA1</v>
      </c>
      <c r="N371" s="63" t="str">
        <f>IF(ISBLANK(H371),"",IFERROR(VLOOKUP(B371,'Np PL4 Stock'!$A:$U,21,FALSE),""))</f>
        <v>SIS</v>
      </c>
      <c r="O371" s="62">
        <f t="shared" si="53"/>
        <v>106.25</v>
      </c>
      <c r="P371" s="62">
        <f t="shared" si="54"/>
        <v>8.125e-5</v>
      </c>
      <c r="Q371" s="67">
        <f t="shared" si="55"/>
        <v>7.64705882352941e-7</v>
      </c>
      <c r="R371" s="67">
        <f t="shared" si="56"/>
        <v>9.52447058823529e-7</v>
      </c>
      <c r="S371" s="64">
        <v>12</v>
      </c>
      <c r="T371" s="68">
        <v>7.627</v>
      </c>
      <c r="U371" s="68">
        <v>6.33</v>
      </c>
      <c r="V371" s="69">
        <v>90.789</v>
      </c>
      <c r="W371" s="59">
        <v>390</v>
      </c>
      <c r="X371" s="59">
        <v>95</v>
      </c>
      <c r="Y371" s="59">
        <v>100</v>
      </c>
      <c r="Z371" s="59">
        <v>84</v>
      </c>
      <c r="AA371" s="59">
        <v>0</v>
      </c>
      <c r="AB371" s="59">
        <v>0</v>
      </c>
      <c r="AC371" s="59">
        <v>0</v>
      </c>
      <c r="AD371" s="59">
        <v>0</v>
      </c>
      <c r="AE371" s="59">
        <v>100</v>
      </c>
      <c r="AF371" s="73" t="s">
        <v>38</v>
      </c>
      <c r="AG371" s="73">
        <v>65000</v>
      </c>
      <c r="AH371" s="73" t="s">
        <v>38</v>
      </c>
      <c r="AI371" s="73" t="s">
        <v>38</v>
      </c>
      <c r="AJ371" s="73" t="s">
        <v>38</v>
      </c>
      <c r="AK371" s="73" t="s">
        <v>32</v>
      </c>
      <c r="AL371" s="77" t="str">
        <f>IF(ISBLANK(S371),"",IF(AJ371="Fail","Fail",IF(E371="PL4",IF(AND(T371&gt;STD_01122025!$D$3,U371&lt;STD_01122025!$D$4,OR(AF371="ND",AF371&lt;STD_01122025!$D$7),AH371="ND"),"Pass","Fail"),IF(E371="PL12",IF(AND(S371&lt;STD_01122025!$F$2,T371&gt;STD_01122025!$F$3,U371&lt;STD_01122025!$F$4,V371&gt;STD_01122025!$F$5,X371&gt;STD_01122025!$F$6,OR(AF371="ND",AF371&lt;STD_01122025!$F$7),AH371="ND"),"Pass","Fail"),IF(E371="SuperPL",IF(AND(T371&gt;STD_01122025!$H$3,U371&lt;STD_01122025!$H$4,V371&gt;STD_01122025!$H$5,X371&gt;STD_01122025!$H$6,OR(AF371="ND",AF371&lt;STD_01122025!$H$7),AH371="ND"),"Pass","Fail"),IF(E371="Flight",IF(AND(T371&gt;STD_01122025!$J$3,U371&lt;STD_01122025!$J$4,X371&gt;STD_01122025!$J$6,OR(AF371="ND",AF371&lt;STD_01122025!$J$7),AH371="ND"),"Pass","Fail"),""))))))</f>
        <v>Pass</v>
      </c>
      <c r="AM371" s="62">
        <f>IF(ISBLANK(B371),"",IFERROR(IF(VLOOKUP(B371,'Np PL4 Stock'!$A:$J,10,FALSE)="Np4",D371-VLOOKUP(B371,'Np PL4 Stock'!$A:$E,5,FALSE),D371-VLOOKUP(B371,'Np PL4 Stock'!$A:$E,5,FALSE)-1),""))</f>
        <v>16</v>
      </c>
      <c r="AN371" s="68">
        <v>9.218</v>
      </c>
      <c r="AO371" s="68">
        <v>9.105</v>
      </c>
      <c r="AP371" s="69">
        <v>100</v>
      </c>
      <c r="AQ371" s="64">
        <v>185</v>
      </c>
      <c r="AR371" s="64">
        <v>99</v>
      </c>
      <c r="AS371" s="59">
        <v>100</v>
      </c>
      <c r="AT371" s="73" t="s">
        <v>38</v>
      </c>
      <c r="AU371" s="73">
        <v>95000</v>
      </c>
      <c r="AV371" s="73" t="s">
        <v>38</v>
      </c>
      <c r="AW371" s="73" t="s">
        <v>38</v>
      </c>
      <c r="AX371" s="73" t="s">
        <v>32</v>
      </c>
      <c r="AY371" s="59">
        <v>0</v>
      </c>
      <c r="AZ371" s="59">
        <v>0</v>
      </c>
      <c r="BA371" s="59">
        <v>0</v>
      </c>
      <c r="BB371" s="59">
        <v>0</v>
      </c>
      <c r="BC371" s="59">
        <v>0</v>
      </c>
      <c r="BD371" s="59">
        <v>0</v>
      </c>
      <c r="BE371" s="84" t="s">
        <v>38</v>
      </c>
      <c r="BF371" s="84" t="s">
        <v>38</v>
      </c>
      <c r="BG371" s="84" t="s">
        <v>38</v>
      </c>
      <c r="BH371" s="84" t="s">
        <v>38</v>
      </c>
      <c r="BI371" s="85" t="s">
        <v>551</v>
      </c>
      <c r="BJ371" s="86" t="s">
        <v>258</v>
      </c>
      <c r="BK371" s="64" t="s">
        <v>488</v>
      </c>
      <c r="BL371" s="86" t="s">
        <v>155</v>
      </c>
      <c r="BM371" s="86" t="s">
        <v>178</v>
      </c>
      <c r="BN371" s="86"/>
      <c r="BO371" s="59">
        <v>8</v>
      </c>
      <c r="BP371" s="141">
        <v>256104305100123</v>
      </c>
      <c r="BQ371" s="92">
        <v>0.5</v>
      </c>
      <c r="BR371" s="93">
        <v>0.15</v>
      </c>
      <c r="BS371" s="94">
        <f t="shared" si="59"/>
        <v>0.65</v>
      </c>
      <c r="BT371" s="95">
        <v>0.15958</v>
      </c>
      <c r="BU371" s="101">
        <f t="shared" si="60"/>
        <v>0.80958</v>
      </c>
      <c r="BV371" s="102">
        <f t="shared" si="57"/>
        <v>5.40540540540541</v>
      </c>
      <c r="BW371" s="103">
        <v>650</v>
      </c>
      <c r="BX371" s="104">
        <f t="shared" si="58"/>
        <v>0.00437610810810811</v>
      </c>
      <c r="BY371" s="105">
        <v>1000</v>
      </c>
      <c r="BZ371" s="103" t="s">
        <v>32</v>
      </c>
      <c r="CA371" s="106" t="s">
        <v>189</v>
      </c>
      <c r="CB371" s="107" t="s">
        <v>148</v>
      </c>
      <c r="CC371" s="112" t="s">
        <v>149</v>
      </c>
      <c r="CD371" s="106"/>
      <c r="CE371" s="103" t="s">
        <v>192</v>
      </c>
      <c r="CF371" s="113"/>
      <c r="CG371" s="115">
        <v>2000011468</v>
      </c>
    </row>
    <row r="372" spans="1:85">
      <c r="A372" s="53" t="str">
        <f t="shared" si="61"/>
        <v>A1-15-05-45848</v>
      </c>
      <c r="B372" s="47" t="str">
        <f t="shared" si="52"/>
        <v>A1-15-05</v>
      </c>
      <c r="C372" s="48" t="s">
        <v>43</v>
      </c>
      <c r="D372" s="49">
        <v>45848</v>
      </c>
      <c r="E372" s="50" t="s">
        <v>14</v>
      </c>
      <c r="F372" s="51" t="s">
        <v>15</v>
      </c>
      <c r="G372" s="59">
        <v>5</v>
      </c>
      <c r="H372" s="51" t="s">
        <v>144</v>
      </c>
      <c r="I372" s="59">
        <v>15</v>
      </c>
      <c r="J372" s="60">
        <f>IF(ISBLANK(H372),"",IFERROR(VLOOKUP(B372,'Np PL4 Stock'!$A:$D,4,FALSE),""))</f>
        <v>45832</v>
      </c>
      <c r="K372" s="61">
        <f>IF(ISBLANK(H372),"",SUMIF('Np PL4 Stock'!$A:$A,B372,'Np PL4 Stock'!$N:$N))</f>
        <v>0.85</v>
      </c>
      <c r="L372" s="62">
        <f>IF(ISBLANK(H372),"",VLOOKUP(LEFT(B372,5),Unit!A:B,2,FALSE))</f>
        <v>8</v>
      </c>
      <c r="M372" s="63" t="str">
        <f>IF(ISBLANK(H372),"",IFERROR(VLOOKUP(B372,'Np PL4 Stock'!$A:$T,20,FALSE),""))</f>
        <v>V1-MA1</v>
      </c>
      <c r="N372" s="63" t="str">
        <f>IF(ISBLANK(H372),"",IFERROR(VLOOKUP(B372,'Np PL4 Stock'!$A:$U,21,FALSE),""))</f>
        <v>SIS</v>
      </c>
      <c r="O372" s="62">
        <f t="shared" si="53"/>
        <v>106.25</v>
      </c>
      <c r="P372" s="62">
        <f t="shared" si="54"/>
        <v>8.125e-5</v>
      </c>
      <c r="Q372" s="67">
        <f t="shared" si="55"/>
        <v>7.64705882352941e-7</v>
      </c>
      <c r="R372" s="67">
        <f t="shared" si="56"/>
        <v>9.52447058823529e-7</v>
      </c>
      <c r="S372" s="64">
        <v>12</v>
      </c>
      <c r="T372" s="68">
        <v>7.77</v>
      </c>
      <c r="U372" s="68">
        <v>7.924</v>
      </c>
      <c r="V372" s="69">
        <v>88</v>
      </c>
      <c r="W372" s="59">
        <v>374</v>
      </c>
      <c r="X372" s="59">
        <v>96</v>
      </c>
      <c r="Y372" s="59">
        <v>100</v>
      </c>
      <c r="Z372" s="59">
        <v>88</v>
      </c>
      <c r="AA372" s="59">
        <v>0</v>
      </c>
      <c r="AB372" s="59">
        <v>0</v>
      </c>
      <c r="AC372" s="59">
        <v>0</v>
      </c>
      <c r="AD372" s="59">
        <v>0</v>
      </c>
      <c r="AE372" s="59">
        <v>100</v>
      </c>
      <c r="AF372" s="73" t="s">
        <v>38</v>
      </c>
      <c r="AG372" s="73">
        <v>75000</v>
      </c>
      <c r="AH372" s="73" t="s">
        <v>38</v>
      </c>
      <c r="AI372" s="73" t="s">
        <v>38</v>
      </c>
      <c r="AJ372" s="73" t="s">
        <v>38</v>
      </c>
      <c r="AK372" s="73" t="s">
        <v>32</v>
      </c>
      <c r="AL372" s="77" t="str">
        <f>IF(ISBLANK(S372),"",IF(AJ372="Fail","Fail",IF(E372="PL4",IF(AND(T372&gt;STD_01122025!$D$3,U372&lt;STD_01122025!$D$4,OR(AF372="ND",AF372&lt;STD_01122025!$D$7),AH372="ND"),"Pass","Fail"),IF(E372="PL12",IF(AND(S372&lt;STD_01122025!$F$2,T372&gt;STD_01122025!$F$3,U372&lt;STD_01122025!$F$4,V372&gt;STD_01122025!$F$5,X372&gt;STD_01122025!$F$6,OR(AF372="ND",AF372&lt;STD_01122025!$F$7),AH372="ND"),"Pass","Fail"),IF(E372="SuperPL",IF(AND(T372&gt;STD_01122025!$H$3,U372&lt;STD_01122025!$H$4,V372&gt;STD_01122025!$H$5,X372&gt;STD_01122025!$H$6,OR(AF372="ND",AF372&lt;STD_01122025!$H$7),AH372="ND"),"Pass","Fail"),IF(E372="Flight",IF(AND(T372&gt;STD_01122025!$J$3,U372&lt;STD_01122025!$J$4,X372&gt;STD_01122025!$J$6,OR(AF372="ND",AF372&lt;STD_01122025!$J$7),AH372="ND"),"Pass","Fail"),""))))))</f>
        <v>Pass</v>
      </c>
      <c r="AM372" s="62">
        <f>IF(ISBLANK(B372),"",IFERROR(IF(VLOOKUP(B372,'Np PL4 Stock'!$A:$J,10,FALSE)="Np4",D372-VLOOKUP(B372,'Np PL4 Stock'!$A:$E,5,FALSE),D372-VLOOKUP(B372,'Np PL4 Stock'!$A:$E,5,FALSE)-1),""))</f>
        <v>16</v>
      </c>
      <c r="AN372" s="68">
        <v>9.356</v>
      </c>
      <c r="AO372" s="68">
        <v>8.588</v>
      </c>
      <c r="AP372" s="69">
        <v>100</v>
      </c>
      <c r="AQ372" s="64">
        <v>180</v>
      </c>
      <c r="AR372" s="64">
        <v>98</v>
      </c>
      <c r="AS372" s="59">
        <v>100</v>
      </c>
      <c r="AT372" s="73" t="s">
        <v>38</v>
      </c>
      <c r="AU372" s="73">
        <v>65000</v>
      </c>
      <c r="AV372" s="73" t="s">
        <v>38</v>
      </c>
      <c r="AW372" s="73" t="s">
        <v>38</v>
      </c>
      <c r="AX372" s="73" t="s">
        <v>32</v>
      </c>
      <c r="AY372" s="59">
        <v>0</v>
      </c>
      <c r="AZ372" s="59">
        <v>0</v>
      </c>
      <c r="BA372" s="59">
        <v>0</v>
      </c>
      <c r="BB372" s="59">
        <v>0</v>
      </c>
      <c r="BC372" s="59">
        <v>0</v>
      </c>
      <c r="BD372" s="59">
        <v>0</v>
      </c>
      <c r="BE372" s="84" t="s">
        <v>38</v>
      </c>
      <c r="BF372" s="84" t="s">
        <v>38</v>
      </c>
      <c r="BG372" s="84" t="s">
        <v>38</v>
      </c>
      <c r="BH372" s="84" t="s">
        <v>38</v>
      </c>
      <c r="BI372" s="85" t="s">
        <v>551</v>
      </c>
      <c r="BJ372" s="86" t="s">
        <v>258</v>
      </c>
      <c r="BK372" s="64" t="s">
        <v>488</v>
      </c>
      <c r="BL372" s="86" t="s">
        <v>155</v>
      </c>
      <c r="BM372" s="86" t="s">
        <v>178</v>
      </c>
      <c r="BN372" s="86"/>
      <c r="BO372" s="59">
        <v>8</v>
      </c>
      <c r="BP372" s="141">
        <v>256104305100123</v>
      </c>
      <c r="BQ372" s="92">
        <v>0.5</v>
      </c>
      <c r="BR372" s="93">
        <v>0.15</v>
      </c>
      <c r="BS372" s="94">
        <f t="shared" si="59"/>
        <v>0.65</v>
      </c>
      <c r="BT372" s="95">
        <v>0.15958</v>
      </c>
      <c r="BU372" s="101">
        <f t="shared" si="60"/>
        <v>0.80958</v>
      </c>
      <c r="BV372" s="102">
        <f t="shared" si="57"/>
        <v>5.55555555555556</v>
      </c>
      <c r="BW372" s="103">
        <v>650</v>
      </c>
      <c r="BX372" s="104">
        <f t="shared" si="58"/>
        <v>0.00449766666666667</v>
      </c>
      <c r="BY372" s="105">
        <v>1000</v>
      </c>
      <c r="BZ372" s="103" t="s">
        <v>32</v>
      </c>
      <c r="CA372" s="106" t="s">
        <v>189</v>
      </c>
      <c r="CB372" s="107" t="s">
        <v>148</v>
      </c>
      <c r="CC372" s="112" t="s">
        <v>149</v>
      </c>
      <c r="CD372" s="106"/>
      <c r="CE372" s="103" t="s">
        <v>192</v>
      </c>
      <c r="CF372" s="113"/>
      <c r="CG372" s="115">
        <v>2000011468</v>
      </c>
    </row>
    <row r="373" spans="1:85">
      <c r="A373" s="53" t="str">
        <f t="shared" si="61"/>
        <v>A1-14-05-45848</v>
      </c>
      <c r="B373" s="47" t="str">
        <f t="shared" si="52"/>
        <v>A1-14-05</v>
      </c>
      <c r="C373" s="48" t="s">
        <v>43</v>
      </c>
      <c r="D373" s="49">
        <v>45848</v>
      </c>
      <c r="E373" s="50" t="s">
        <v>14</v>
      </c>
      <c r="F373" s="51" t="s">
        <v>15</v>
      </c>
      <c r="G373" s="59">
        <v>5</v>
      </c>
      <c r="H373" s="51" t="s">
        <v>144</v>
      </c>
      <c r="I373" s="59">
        <v>14</v>
      </c>
      <c r="J373" s="60">
        <f>IF(ISBLANK(H373),"",IFERROR(VLOOKUP(B373,'Np PL4 Stock'!$A:$D,4,FALSE),""))</f>
        <v>45832</v>
      </c>
      <c r="K373" s="61">
        <f>IF(ISBLANK(H373),"",SUMIF('Np PL4 Stock'!$A:$A,B373,'Np PL4 Stock'!$N:$N))</f>
        <v>0.85</v>
      </c>
      <c r="L373" s="62">
        <f>IF(ISBLANK(H373),"",VLOOKUP(LEFT(B373,5),Unit!A:B,2,FALSE))</f>
        <v>8</v>
      </c>
      <c r="M373" s="63" t="str">
        <f>IF(ISBLANK(H373),"",IFERROR(VLOOKUP(B373,'Np PL4 Stock'!$A:$T,20,FALSE),""))</f>
        <v>V1-MA1</v>
      </c>
      <c r="N373" s="63" t="str">
        <f>IF(ISBLANK(H373),"",IFERROR(VLOOKUP(B373,'Np PL4 Stock'!$A:$U,21,FALSE),""))</f>
        <v>SIS</v>
      </c>
      <c r="O373" s="62">
        <f t="shared" si="53"/>
        <v>106.25</v>
      </c>
      <c r="P373" s="62">
        <f t="shared" si="54"/>
        <v>1.375e-5</v>
      </c>
      <c r="Q373" s="67">
        <f t="shared" si="55"/>
        <v>7.76470588235294e-7</v>
      </c>
      <c r="R373" s="67">
        <f t="shared" si="56"/>
        <v>9.88494117647059e-7</v>
      </c>
      <c r="S373" s="64">
        <v>12</v>
      </c>
      <c r="T373" s="68">
        <v>7.665</v>
      </c>
      <c r="U373" s="68">
        <v>6.959</v>
      </c>
      <c r="V373" s="69">
        <v>91</v>
      </c>
      <c r="W373" s="59">
        <v>380</v>
      </c>
      <c r="X373" s="59">
        <v>95</v>
      </c>
      <c r="Y373" s="59">
        <v>100</v>
      </c>
      <c r="Z373" s="59">
        <v>88</v>
      </c>
      <c r="AA373" s="59">
        <v>0</v>
      </c>
      <c r="AB373" s="59">
        <v>0</v>
      </c>
      <c r="AC373" s="59">
        <v>0</v>
      </c>
      <c r="AD373" s="59">
        <v>0</v>
      </c>
      <c r="AE373" s="59">
        <v>100</v>
      </c>
      <c r="AF373" s="73" t="s">
        <v>38</v>
      </c>
      <c r="AG373" s="73">
        <v>95000</v>
      </c>
      <c r="AH373" s="73" t="s">
        <v>38</v>
      </c>
      <c r="AI373" s="73" t="s">
        <v>38</v>
      </c>
      <c r="AJ373" s="73" t="s">
        <v>38</v>
      </c>
      <c r="AK373" s="73" t="s">
        <v>32</v>
      </c>
      <c r="AL373" s="77" t="str">
        <f>IF(ISBLANK(S373),"",IF(AJ373="Fail","Fail",IF(E373="PL4",IF(AND(T373&gt;STD_01122025!$D$3,U373&lt;STD_01122025!$D$4,OR(AF373="ND",AF373&lt;STD_01122025!$D$7),AH373="ND"),"Pass","Fail"),IF(E373="PL12",IF(AND(S373&lt;STD_01122025!$F$2,T373&gt;STD_01122025!$F$3,U373&lt;STD_01122025!$F$4,V373&gt;STD_01122025!$F$5,X373&gt;STD_01122025!$F$6,OR(AF373="ND",AF373&lt;STD_01122025!$F$7),AH373="ND"),"Pass","Fail"),IF(E373="SuperPL",IF(AND(T373&gt;STD_01122025!$H$3,U373&lt;STD_01122025!$H$4,V373&gt;STD_01122025!$H$5,X373&gt;STD_01122025!$H$6,OR(AF373="ND",AF373&lt;STD_01122025!$H$7),AH373="ND"),"Pass","Fail"),IF(E373="Flight",IF(AND(T373&gt;STD_01122025!$J$3,U373&lt;STD_01122025!$J$4,X373&gt;STD_01122025!$J$6,OR(AF373="ND",AF373&lt;STD_01122025!$J$7),AH373="ND"),"Pass","Fail"),""))))))</f>
        <v>Pass</v>
      </c>
      <c r="AM373" s="62">
        <f>IF(ISBLANK(B373),"",IFERROR(IF(VLOOKUP(B373,'Np PL4 Stock'!$A:$J,10,FALSE)="Np4",D373-VLOOKUP(B373,'Np PL4 Stock'!$A:$E,5,FALSE),D373-VLOOKUP(B373,'Np PL4 Stock'!$A:$E,5,FALSE)-1),""))</f>
        <v>16</v>
      </c>
      <c r="AN373" s="68">
        <v>9.136</v>
      </c>
      <c r="AO373" s="68">
        <v>8.861</v>
      </c>
      <c r="AP373" s="69">
        <v>99</v>
      </c>
      <c r="AQ373" s="64">
        <v>192</v>
      </c>
      <c r="AR373" s="64">
        <v>98</v>
      </c>
      <c r="AS373" s="59">
        <v>100</v>
      </c>
      <c r="AT373" s="73" t="s">
        <v>38</v>
      </c>
      <c r="AU373" s="73">
        <v>75000</v>
      </c>
      <c r="AV373" s="73" t="s">
        <v>38</v>
      </c>
      <c r="AW373" s="73" t="s">
        <v>38</v>
      </c>
      <c r="AX373" s="73" t="s">
        <v>32</v>
      </c>
      <c r="AY373" s="59">
        <v>0</v>
      </c>
      <c r="AZ373" s="59">
        <v>0</v>
      </c>
      <c r="BA373" s="59">
        <v>0</v>
      </c>
      <c r="BB373" s="59">
        <v>0</v>
      </c>
      <c r="BC373" s="59">
        <v>0</v>
      </c>
      <c r="BD373" s="59">
        <v>0</v>
      </c>
      <c r="BE373" s="84" t="s">
        <v>38</v>
      </c>
      <c r="BF373" s="84" t="s">
        <v>38</v>
      </c>
      <c r="BG373" s="84" t="s">
        <v>38</v>
      </c>
      <c r="BH373" s="84" t="s">
        <v>38</v>
      </c>
      <c r="BI373" s="85" t="s">
        <v>551</v>
      </c>
      <c r="BJ373" s="86" t="s">
        <v>258</v>
      </c>
      <c r="BK373" s="64" t="s">
        <v>488</v>
      </c>
      <c r="BL373" s="86" t="s">
        <v>155</v>
      </c>
      <c r="BM373" s="86" t="s">
        <v>178</v>
      </c>
      <c r="BN373" s="86"/>
      <c r="BO373" s="59">
        <v>10</v>
      </c>
      <c r="BP373" s="141">
        <v>256104305100125</v>
      </c>
      <c r="BQ373" s="92">
        <v>0.1</v>
      </c>
      <c r="BR373" s="93">
        <v>0.01</v>
      </c>
      <c r="BS373" s="94">
        <f t="shared" si="59"/>
        <v>0.11</v>
      </c>
      <c r="BT373" s="95">
        <v>0.02717</v>
      </c>
      <c r="BU373" s="101">
        <f t="shared" si="60"/>
        <v>0.13717</v>
      </c>
      <c r="BV373" s="102">
        <f t="shared" si="57"/>
        <v>5.20833333333333</v>
      </c>
      <c r="BW373" s="103">
        <v>110</v>
      </c>
      <c r="BX373" s="104">
        <f t="shared" si="58"/>
        <v>0.000714427083333333</v>
      </c>
      <c r="BY373" s="105">
        <v>1000</v>
      </c>
      <c r="BZ373" s="103" t="s">
        <v>32</v>
      </c>
      <c r="CA373" s="106" t="s">
        <v>189</v>
      </c>
      <c r="CB373" s="107" t="s">
        <v>148</v>
      </c>
      <c r="CC373" s="112" t="s">
        <v>149</v>
      </c>
      <c r="CD373" s="106"/>
      <c r="CE373" s="103" t="s">
        <v>192</v>
      </c>
      <c r="CF373" s="113"/>
      <c r="CG373" s="115">
        <v>2000011468</v>
      </c>
    </row>
    <row r="374" spans="1:85">
      <c r="A374" s="53" t="str">
        <f t="shared" si="61"/>
        <v>A1-14-05-45849</v>
      </c>
      <c r="B374" s="47" t="str">
        <f t="shared" ref="B374:B437" si="62">IF(ISBLANK(H374),"",H374&amp;"-"&amp;IF(OR(LEN(I374)=1,LEN(I374)=4),"0"&amp;I374,I374))&amp;"-"&amp;IF(LEN(G374)=1,"0"&amp;G374,G374)</f>
        <v>A1-14-05</v>
      </c>
      <c r="C374" s="48" t="s">
        <v>43</v>
      </c>
      <c r="D374" s="49">
        <v>45849</v>
      </c>
      <c r="E374" s="50" t="s">
        <v>14</v>
      </c>
      <c r="F374" s="51" t="s">
        <v>15</v>
      </c>
      <c r="G374" s="59">
        <v>5</v>
      </c>
      <c r="H374" s="51" t="s">
        <v>144</v>
      </c>
      <c r="I374" s="59">
        <v>14</v>
      </c>
      <c r="J374" s="60">
        <f>IF(ISBLANK(H374),"",IFERROR(VLOOKUP(B374,'Np PL4 Stock'!$A:$D,4,FALSE),""))</f>
        <v>45832</v>
      </c>
      <c r="K374" s="61">
        <f>IF(ISBLANK(H374),"",SUMIF('Np PL4 Stock'!$A:$A,B374,'Np PL4 Stock'!$N:$N))</f>
        <v>0.85</v>
      </c>
      <c r="L374" s="62">
        <f>IF(ISBLANK(H374),"",VLOOKUP(LEFT(B374,5),Unit!A:B,2,FALSE))</f>
        <v>8</v>
      </c>
      <c r="M374" s="63" t="str">
        <f>IF(ISBLANK(H374),"",IFERROR(VLOOKUP(B374,'Np PL4 Stock'!$A:$T,20,FALSE),""))</f>
        <v>V1-MA1</v>
      </c>
      <c r="N374" s="63" t="str">
        <f>IF(ISBLANK(H374),"",IFERROR(VLOOKUP(B374,'Np PL4 Stock'!$A:$U,21,FALSE),""))</f>
        <v>SIS</v>
      </c>
      <c r="O374" s="62">
        <f t="shared" si="53"/>
        <v>106.25</v>
      </c>
      <c r="P374" s="62">
        <f t="shared" si="54"/>
        <v>6.875e-5</v>
      </c>
      <c r="Q374" s="67">
        <f t="shared" si="55"/>
        <v>7.76470588235294e-7</v>
      </c>
      <c r="R374" s="67">
        <f t="shared" si="56"/>
        <v>9.88494117647059e-7</v>
      </c>
      <c r="S374" s="64">
        <v>12</v>
      </c>
      <c r="T374" s="68">
        <v>7.665</v>
      </c>
      <c r="U374" s="68">
        <v>6.959</v>
      </c>
      <c r="V374" s="69">
        <v>91</v>
      </c>
      <c r="W374" s="59">
        <v>380</v>
      </c>
      <c r="X374" s="64">
        <v>95</v>
      </c>
      <c r="Y374" s="59">
        <v>100</v>
      </c>
      <c r="Z374" s="59">
        <v>88</v>
      </c>
      <c r="AA374" s="59">
        <v>0</v>
      </c>
      <c r="AB374" s="59">
        <v>0</v>
      </c>
      <c r="AC374" s="59">
        <v>0</v>
      </c>
      <c r="AD374" s="59">
        <v>0</v>
      </c>
      <c r="AE374" s="59">
        <v>100</v>
      </c>
      <c r="AF374" s="73" t="s">
        <v>38</v>
      </c>
      <c r="AG374" s="73">
        <v>95000</v>
      </c>
      <c r="AH374" s="73" t="s">
        <v>38</v>
      </c>
      <c r="AI374" s="73" t="s">
        <v>38</v>
      </c>
      <c r="AJ374" s="73" t="s">
        <v>38</v>
      </c>
      <c r="AK374" s="73" t="s">
        <v>32</v>
      </c>
      <c r="AL374" s="77" t="str">
        <f>IF(ISBLANK(S374),"",IF(AJ374="Fail","Fail",IF(E374="PL4",IF(AND(T374&gt;STD_01122025!$D$3,U374&lt;STD_01122025!$D$4,OR(AF374="ND",AF374&lt;STD_01122025!$D$7),AH374="ND"),"Pass","Fail"),IF(E374="PL12",IF(AND(S374&lt;STD_01122025!$F$2,T374&gt;STD_01122025!$F$3,U374&lt;STD_01122025!$F$4,V374&gt;STD_01122025!$F$5,X374&gt;STD_01122025!$F$6,OR(AF374="ND",AF374&lt;STD_01122025!$F$7),AH374="ND"),"Pass","Fail"),IF(E374="SuperPL",IF(AND(T374&gt;STD_01122025!$H$3,U374&lt;STD_01122025!$H$4,V374&gt;STD_01122025!$H$5,X374&gt;STD_01122025!$H$6,OR(AF374="ND",AF374&lt;STD_01122025!$H$7),AH374="ND"),"Pass","Fail"),IF(E374="Flight",IF(AND(T374&gt;STD_01122025!$J$3,U374&lt;STD_01122025!$J$4,X374&gt;STD_01122025!$J$6,OR(AF374="ND",AF374&lt;STD_01122025!$J$7),AH374="ND"),"Pass","Fail"),""))))))</f>
        <v>Pass</v>
      </c>
      <c r="AM374" s="62">
        <f>IF(ISBLANK(B374),"",IFERROR(IF(VLOOKUP(B374,'Np PL4 Stock'!$A:$J,10,FALSE)="Np4",D374-VLOOKUP(B374,'Np PL4 Stock'!$A:$E,5,FALSE),D374-VLOOKUP(B374,'Np PL4 Stock'!$A:$E,5,FALSE)-1),""))</f>
        <v>17</v>
      </c>
      <c r="AN374" s="68">
        <v>8.31</v>
      </c>
      <c r="AO374" s="68">
        <v>7.68</v>
      </c>
      <c r="AP374" s="69">
        <v>98</v>
      </c>
      <c r="AQ374" s="64">
        <v>265</v>
      </c>
      <c r="AR374" s="64">
        <v>98</v>
      </c>
      <c r="AS374" s="59">
        <v>100</v>
      </c>
      <c r="AT374" s="73" t="s">
        <v>38</v>
      </c>
      <c r="AU374" s="73">
        <v>37500</v>
      </c>
      <c r="AV374" s="73" t="s">
        <v>38</v>
      </c>
      <c r="AW374" s="73" t="s">
        <v>38</v>
      </c>
      <c r="AX374" s="73" t="s">
        <v>32</v>
      </c>
      <c r="AY374" s="59">
        <v>0</v>
      </c>
      <c r="AZ374" s="59">
        <v>0</v>
      </c>
      <c r="BA374" s="59">
        <v>0</v>
      </c>
      <c r="BB374" s="59">
        <v>0</v>
      </c>
      <c r="BC374" s="59">
        <v>0</v>
      </c>
      <c r="BD374" s="59">
        <v>0</v>
      </c>
      <c r="BE374" s="84" t="s">
        <v>38</v>
      </c>
      <c r="BF374" s="84" t="s">
        <v>38</v>
      </c>
      <c r="BG374" s="84" t="s">
        <v>38</v>
      </c>
      <c r="BH374" s="84" t="s">
        <v>38</v>
      </c>
      <c r="BI374" s="85" t="s">
        <v>728</v>
      </c>
      <c r="BJ374" s="86" t="s">
        <v>260</v>
      </c>
      <c r="BK374" s="64" t="s">
        <v>485</v>
      </c>
      <c r="BL374" s="86" t="s">
        <v>155</v>
      </c>
      <c r="BM374" s="86" t="s">
        <v>178</v>
      </c>
      <c r="BN374" s="86"/>
      <c r="BO374" s="59">
        <v>10</v>
      </c>
      <c r="BP374" s="141">
        <v>256104305100127</v>
      </c>
      <c r="BQ374" s="92">
        <v>0.35</v>
      </c>
      <c r="BR374" s="93">
        <v>0.035</v>
      </c>
      <c r="BS374" s="94">
        <f t="shared" si="59"/>
        <v>0.385</v>
      </c>
      <c r="BT374" s="95">
        <v>0.1064</v>
      </c>
      <c r="BU374" s="101">
        <f t="shared" si="60"/>
        <v>0.4914</v>
      </c>
      <c r="BV374" s="102">
        <f t="shared" si="57"/>
        <v>3.77358490566038</v>
      </c>
      <c r="BW374" s="103">
        <v>385</v>
      </c>
      <c r="BX374" s="104">
        <f t="shared" si="58"/>
        <v>0.00185433962264151</v>
      </c>
      <c r="BY374" s="105">
        <v>1000</v>
      </c>
      <c r="BZ374" s="103" t="s">
        <v>32</v>
      </c>
      <c r="CA374" s="106" t="s">
        <v>189</v>
      </c>
      <c r="CB374" s="107" t="s">
        <v>148</v>
      </c>
      <c r="CC374" s="112" t="s">
        <v>149</v>
      </c>
      <c r="CD374" s="106"/>
      <c r="CE374" s="103" t="s">
        <v>192</v>
      </c>
      <c r="CF374" s="113"/>
      <c r="CG374" s="114">
        <v>2000028667</v>
      </c>
    </row>
    <row r="375" spans="1:85">
      <c r="A375" s="53" t="str">
        <f t="shared" si="61"/>
        <v>A1-14-05-45849</v>
      </c>
      <c r="B375" s="47" t="str">
        <f t="shared" si="62"/>
        <v>A1-14-05</v>
      </c>
      <c r="C375" s="48" t="s">
        <v>43</v>
      </c>
      <c r="D375" s="49">
        <v>45849</v>
      </c>
      <c r="E375" s="50" t="s">
        <v>14</v>
      </c>
      <c r="F375" s="51" t="s">
        <v>15</v>
      </c>
      <c r="G375" s="59">
        <v>5</v>
      </c>
      <c r="H375" s="51" t="s">
        <v>144</v>
      </c>
      <c r="I375" s="59">
        <v>14</v>
      </c>
      <c r="J375" s="60">
        <f>IF(ISBLANK(H375),"",IFERROR(VLOOKUP(B375,'Np PL4 Stock'!$A:$D,4,FALSE),""))</f>
        <v>45832</v>
      </c>
      <c r="K375" s="61">
        <f>IF(ISBLANK(H375),"",SUMIF('Np PL4 Stock'!$A:$A,B375,'Np PL4 Stock'!$N:$N))</f>
        <v>0.85</v>
      </c>
      <c r="L375" s="62">
        <f>IF(ISBLANK(H375),"",VLOOKUP(LEFT(B375,5),Unit!A:B,2,FALSE))</f>
        <v>8</v>
      </c>
      <c r="M375" s="63" t="str">
        <f>IF(ISBLANK(H375),"",IFERROR(VLOOKUP(B375,'Np PL4 Stock'!$A:$T,20,FALSE),""))</f>
        <v>V1-MA1</v>
      </c>
      <c r="N375" s="63" t="str">
        <f>IF(ISBLANK(H375),"",IFERROR(VLOOKUP(B375,'Np PL4 Stock'!$A:$U,21,FALSE),""))</f>
        <v>SIS</v>
      </c>
      <c r="O375" s="62">
        <f t="shared" si="53"/>
        <v>106.25</v>
      </c>
      <c r="P375" s="62">
        <f t="shared" si="54"/>
        <v>6.875e-5</v>
      </c>
      <c r="Q375" s="67">
        <f t="shared" si="55"/>
        <v>7.76470588235294e-7</v>
      </c>
      <c r="R375" s="67">
        <f t="shared" si="56"/>
        <v>9.88494117647059e-7</v>
      </c>
      <c r="S375" s="64">
        <v>12</v>
      </c>
      <c r="T375" s="68">
        <v>7.665</v>
      </c>
      <c r="U375" s="68">
        <v>6.959</v>
      </c>
      <c r="V375" s="69">
        <v>91</v>
      </c>
      <c r="W375" s="59">
        <v>380</v>
      </c>
      <c r="X375" s="64">
        <v>95</v>
      </c>
      <c r="Y375" s="59">
        <v>100</v>
      </c>
      <c r="Z375" s="59">
        <v>88</v>
      </c>
      <c r="AA375" s="59">
        <v>0</v>
      </c>
      <c r="AB375" s="59">
        <v>0</v>
      </c>
      <c r="AC375" s="59">
        <v>0</v>
      </c>
      <c r="AD375" s="59">
        <v>0</v>
      </c>
      <c r="AE375" s="59">
        <v>100</v>
      </c>
      <c r="AF375" s="73" t="s">
        <v>38</v>
      </c>
      <c r="AG375" s="73">
        <v>95000</v>
      </c>
      <c r="AH375" s="73" t="s">
        <v>38</v>
      </c>
      <c r="AI375" s="73" t="s">
        <v>38</v>
      </c>
      <c r="AJ375" s="73" t="s">
        <v>38</v>
      </c>
      <c r="AK375" s="73" t="s">
        <v>32</v>
      </c>
      <c r="AL375" s="77" t="str">
        <f>IF(ISBLANK(S375),"",IF(AJ375="Fail","Fail",IF(E375="PL4",IF(AND(T375&gt;STD_01122025!$D$3,U375&lt;STD_01122025!$D$4,OR(AF375="ND",AF375&lt;STD_01122025!$D$7),AH375="ND"),"Pass","Fail"),IF(E375="PL12",IF(AND(S375&lt;STD_01122025!$F$2,T375&gt;STD_01122025!$F$3,U375&lt;STD_01122025!$F$4,V375&gt;STD_01122025!$F$5,X375&gt;STD_01122025!$F$6,OR(AF375="ND",AF375&lt;STD_01122025!$F$7),AH375="ND"),"Pass","Fail"),IF(E375="SuperPL",IF(AND(T375&gt;STD_01122025!$H$3,U375&lt;STD_01122025!$H$4,V375&gt;STD_01122025!$H$5,X375&gt;STD_01122025!$H$6,OR(AF375="ND",AF375&lt;STD_01122025!$H$7),AH375="ND"),"Pass","Fail"),IF(E375="Flight",IF(AND(T375&gt;STD_01122025!$J$3,U375&lt;STD_01122025!$J$4,X375&gt;STD_01122025!$J$6,OR(AF375="ND",AF375&lt;STD_01122025!$J$7),AH375="ND"),"Pass","Fail"),""))))))</f>
        <v>Pass</v>
      </c>
      <c r="AM375" s="62">
        <f>IF(ISBLANK(B375),"",IFERROR(IF(VLOOKUP(B375,'Np PL4 Stock'!$A:$J,10,FALSE)="Np4",D375-VLOOKUP(B375,'Np PL4 Stock'!$A:$E,5,FALSE),D375-VLOOKUP(B375,'Np PL4 Stock'!$A:$E,5,FALSE)-1),""))</f>
        <v>17</v>
      </c>
      <c r="AN375" s="68">
        <v>8.31</v>
      </c>
      <c r="AO375" s="68">
        <v>7.68</v>
      </c>
      <c r="AP375" s="69">
        <v>98</v>
      </c>
      <c r="AQ375" s="64">
        <v>265</v>
      </c>
      <c r="AR375" s="64">
        <v>98</v>
      </c>
      <c r="AS375" s="59">
        <v>100</v>
      </c>
      <c r="AT375" s="73" t="s">
        <v>38</v>
      </c>
      <c r="AU375" s="73">
        <v>37500</v>
      </c>
      <c r="AV375" s="73" t="s">
        <v>38</v>
      </c>
      <c r="AW375" s="73" t="s">
        <v>38</v>
      </c>
      <c r="AX375" s="73" t="s">
        <v>32</v>
      </c>
      <c r="AY375" s="59">
        <v>0</v>
      </c>
      <c r="AZ375" s="59">
        <v>0</v>
      </c>
      <c r="BA375" s="59">
        <v>0</v>
      </c>
      <c r="BB375" s="59">
        <v>0</v>
      </c>
      <c r="BC375" s="59">
        <v>0</v>
      </c>
      <c r="BD375" s="59">
        <v>0</v>
      </c>
      <c r="BE375" s="84" t="s">
        <v>38</v>
      </c>
      <c r="BF375" s="84" t="s">
        <v>38</v>
      </c>
      <c r="BG375" s="84" t="s">
        <v>38</v>
      </c>
      <c r="BH375" s="84" t="s">
        <v>38</v>
      </c>
      <c r="BI375" s="85" t="s">
        <v>728</v>
      </c>
      <c r="BJ375" s="86" t="s">
        <v>260</v>
      </c>
      <c r="BK375" s="64" t="s">
        <v>485</v>
      </c>
      <c r="BL375" s="86" t="s">
        <v>155</v>
      </c>
      <c r="BM375" s="86" t="s">
        <v>178</v>
      </c>
      <c r="BN375" s="86"/>
      <c r="BO375" s="59">
        <v>7</v>
      </c>
      <c r="BP375" s="141">
        <v>256104305100127</v>
      </c>
      <c r="BQ375" s="92">
        <v>0.15</v>
      </c>
      <c r="BR375" s="93">
        <v>0.015</v>
      </c>
      <c r="BS375" s="94">
        <f t="shared" si="59"/>
        <v>0.165</v>
      </c>
      <c r="BT375" s="95">
        <v>0.04665</v>
      </c>
      <c r="BU375" s="101">
        <f t="shared" si="60"/>
        <v>0.21165</v>
      </c>
      <c r="BV375" s="102">
        <f t="shared" si="57"/>
        <v>3.77358490566038</v>
      </c>
      <c r="BW375" s="103">
        <v>165</v>
      </c>
      <c r="BX375" s="104">
        <f t="shared" si="58"/>
        <v>0.000798679245283019</v>
      </c>
      <c r="BY375" s="105">
        <v>1000</v>
      </c>
      <c r="BZ375" s="103" t="s">
        <v>32</v>
      </c>
      <c r="CA375" s="106" t="s">
        <v>189</v>
      </c>
      <c r="CB375" s="107" t="s">
        <v>148</v>
      </c>
      <c r="CC375" s="112" t="s">
        <v>149</v>
      </c>
      <c r="CD375" s="106"/>
      <c r="CE375" s="103" t="s">
        <v>192</v>
      </c>
      <c r="CF375" s="113"/>
      <c r="CG375" s="114">
        <v>2000028667</v>
      </c>
    </row>
    <row r="376" spans="1:85">
      <c r="A376" s="53" t="str">
        <f t="shared" si="61"/>
        <v>B1-01-05-45850</v>
      </c>
      <c r="B376" s="47" t="str">
        <f t="shared" si="62"/>
        <v>B1-01-05</v>
      </c>
      <c r="C376" s="48" t="s">
        <v>43</v>
      </c>
      <c r="D376" s="49">
        <v>45850</v>
      </c>
      <c r="E376" s="50" t="s">
        <v>14</v>
      </c>
      <c r="F376" s="51" t="s">
        <v>15</v>
      </c>
      <c r="G376" s="59">
        <v>5</v>
      </c>
      <c r="H376" s="51" t="s">
        <v>165</v>
      </c>
      <c r="I376" s="59">
        <v>1</v>
      </c>
      <c r="J376" s="60">
        <f>IF(ISBLANK(H376),"",IFERROR(VLOOKUP(B376,'Np PL4 Stock'!$A:$D,4,FALSE),""))</f>
        <v>45837</v>
      </c>
      <c r="K376" s="61">
        <f>IF(ISBLANK(H376),"",SUMIF('Np PL4 Stock'!$A:$A,B376,'Np PL4 Stock'!$N:$N))</f>
        <v>1.5</v>
      </c>
      <c r="L376" s="62">
        <f>IF(ISBLANK(H376),"",VLOOKUP(LEFT(B376,5),Unit!A:B,2,FALSE))</f>
        <v>12</v>
      </c>
      <c r="M376" s="63" t="str">
        <f>IF(ISBLANK(H376),"",IFERROR(VLOOKUP(B376,'Np PL4 Stock'!$A:$T,20,FALSE),""))</f>
        <v>V1-MB1</v>
      </c>
      <c r="N376" s="63" t="str">
        <f>IF(ISBLANK(H376),"",IFERROR(VLOOKUP(B376,'Np PL4 Stock'!$A:$U,21,FALSE),""))</f>
        <v>SIS</v>
      </c>
      <c r="O376" s="62">
        <f t="shared" si="53"/>
        <v>125</v>
      </c>
      <c r="P376" s="62">
        <f t="shared" si="54"/>
        <v>0.000133666666666667</v>
      </c>
      <c r="Q376" s="67">
        <f t="shared" si="55"/>
        <v>1.06933333333333e-6</v>
      </c>
      <c r="R376" s="67">
        <f t="shared" si="56"/>
        <v>1.35294133333333e-6</v>
      </c>
      <c r="S376" s="64">
        <v>12</v>
      </c>
      <c r="T376" s="68">
        <v>8.08</v>
      </c>
      <c r="U376" s="68">
        <v>6.23</v>
      </c>
      <c r="V376" s="69">
        <v>100</v>
      </c>
      <c r="W376" s="59">
        <v>316</v>
      </c>
      <c r="X376" s="59">
        <v>94</v>
      </c>
      <c r="Y376" s="59">
        <v>100</v>
      </c>
      <c r="Z376" s="59">
        <v>84</v>
      </c>
      <c r="AA376" s="59">
        <v>0</v>
      </c>
      <c r="AB376" s="59">
        <v>0</v>
      </c>
      <c r="AC376" s="59">
        <v>0</v>
      </c>
      <c r="AD376" s="59">
        <v>0</v>
      </c>
      <c r="AE376" s="59">
        <v>100</v>
      </c>
      <c r="AF376" s="73" t="s">
        <v>38</v>
      </c>
      <c r="AG376" s="73">
        <v>55000</v>
      </c>
      <c r="AH376" s="73" t="s">
        <v>38</v>
      </c>
      <c r="AI376" s="73" t="s">
        <v>38</v>
      </c>
      <c r="AJ376" s="73" t="s">
        <v>38</v>
      </c>
      <c r="AK376" s="73" t="s">
        <v>32</v>
      </c>
      <c r="AL376" s="77" t="str">
        <f>IF(ISBLANK(S376),"",IF(AJ376="Fail","Fail",IF(E376="PL4",IF(AND(T376&gt;STD_01122025!$D$3,U376&lt;STD_01122025!$D$4,OR(AF376="ND",AF376&lt;STD_01122025!$D$7),AH376="ND"),"Pass","Fail"),IF(E376="PL12",IF(AND(S376&lt;STD_01122025!$F$2,T376&gt;STD_01122025!$F$3,U376&lt;STD_01122025!$F$4,V376&gt;STD_01122025!$F$5,X376&gt;STD_01122025!$F$6,OR(AF376="ND",AF376&lt;STD_01122025!$F$7),AH376="ND"),"Pass","Fail"),IF(E376="SuperPL",IF(AND(T376&gt;STD_01122025!$H$3,U376&lt;STD_01122025!$H$4,V376&gt;STD_01122025!$H$5,X376&gt;STD_01122025!$H$6,OR(AF376="ND",AF376&lt;STD_01122025!$H$7),AH376="ND"),"Pass","Fail"),IF(E376="Flight",IF(AND(T376&gt;STD_01122025!$J$3,U376&lt;STD_01122025!$J$4,X376&gt;STD_01122025!$J$6,OR(AF376="ND",AF376&lt;STD_01122025!$J$7),AH376="ND"),"Pass","Fail"),""))))))</f>
        <v>Pass</v>
      </c>
      <c r="AM376" s="62">
        <f>IF(ISBLANK(B376),"",IFERROR(IF(VLOOKUP(B376,'Np PL4 Stock'!$A:$J,10,FALSE)="Np4",D376-VLOOKUP(B376,'Np PL4 Stock'!$A:$E,5,FALSE),D376-VLOOKUP(B376,'Np PL4 Stock'!$A:$E,5,FALSE)-1),""))</f>
        <v>13</v>
      </c>
      <c r="AN376" s="68">
        <v>8.285</v>
      </c>
      <c r="AO376" s="68">
        <v>6.73</v>
      </c>
      <c r="AP376" s="69">
        <v>99</v>
      </c>
      <c r="AQ376" s="64">
        <v>271</v>
      </c>
      <c r="AR376" s="64">
        <v>99</v>
      </c>
      <c r="AS376" s="59">
        <v>100</v>
      </c>
      <c r="AT376" s="73" t="s">
        <v>38</v>
      </c>
      <c r="AU376" s="73">
        <v>35000</v>
      </c>
      <c r="AV376" s="73" t="s">
        <v>38</v>
      </c>
      <c r="AW376" s="73" t="s">
        <v>38</v>
      </c>
      <c r="AX376" s="73" t="s">
        <v>32</v>
      </c>
      <c r="AY376" s="59">
        <v>0</v>
      </c>
      <c r="AZ376" s="59">
        <v>0</v>
      </c>
      <c r="BA376" s="59">
        <v>0</v>
      </c>
      <c r="BB376" s="59">
        <v>0</v>
      </c>
      <c r="BC376" s="59">
        <v>0</v>
      </c>
      <c r="BD376" s="59">
        <v>0</v>
      </c>
      <c r="BE376" s="84" t="s">
        <v>38</v>
      </c>
      <c r="BF376" s="84" t="s">
        <v>38</v>
      </c>
      <c r="BG376" s="84" t="s">
        <v>38</v>
      </c>
      <c r="BH376" s="84" t="s">
        <v>38</v>
      </c>
      <c r="BI376" s="85" t="s">
        <v>502</v>
      </c>
      <c r="BJ376" s="86" t="s">
        <v>258</v>
      </c>
      <c r="BK376" s="64" t="s">
        <v>488</v>
      </c>
      <c r="BL376" s="86" t="s">
        <v>155</v>
      </c>
      <c r="BM376" s="86" t="s">
        <v>178</v>
      </c>
      <c r="BN376" s="86"/>
      <c r="BO376" s="59">
        <v>5</v>
      </c>
      <c r="BP376" s="141">
        <v>256104305100128</v>
      </c>
      <c r="BQ376" s="92">
        <v>0.64</v>
      </c>
      <c r="BR376" s="93">
        <v>0.064</v>
      </c>
      <c r="BS376" s="94">
        <f t="shared" si="59"/>
        <v>0.704</v>
      </c>
      <c r="BT376" s="95">
        <v>0.190642</v>
      </c>
      <c r="BU376" s="101">
        <f t="shared" si="60"/>
        <v>0.894642</v>
      </c>
      <c r="BV376" s="102">
        <f t="shared" si="57"/>
        <v>3.690036900369</v>
      </c>
      <c r="BW376" s="103">
        <v>704</v>
      </c>
      <c r="BX376" s="104">
        <f t="shared" si="58"/>
        <v>0.00330126199261993</v>
      </c>
      <c r="BY376" s="105">
        <v>1000</v>
      </c>
      <c r="BZ376" s="103" t="s">
        <v>32</v>
      </c>
      <c r="CA376" s="106" t="s">
        <v>189</v>
      </c>
      <c r="CB376" s="107" t="s">
        <v>148</v>
      </c>
      <c r="CC376" s="112" t="s">
        <v>149</v>
      </c>
      <c r="CD376" s="106"/>
      <c r="CE376" s="103" t="s">
        <v>192</v>
      </c>
      <c r="CF376" s="113"/>
      <c r="CG376" s="114">
        <v>2000017941</v>
      </c>
    </row>
    <row r="377" spans="1:85">
      <c r="A377" s="53" t="str">
        <f t="shared" si="61"/>
        <v>B1-04-05-45850</v>
      </c>
      <c r="B377" s="47" t="str">
        <f t="shared" si="62"/>
        <v>B1-04-05</v>
      </c>
      <c r="C377" s="48" t="s">
        <v>43</v>
      </c>
      <c r="D377" s="49">
        <v>45850</v>
      </c>
      <c r="E377" s="50" t="s">
        <v>14</v>
      </c>
      <c r="F377" s="51" t="s">
        <v>15</v>
      </c>
      <c r="G377" s="59">
        <v>5</v>
      </c>
      <c r="H377" s="51" t="s">
        <v>165</v>
      </c>
      <c r="I377" s="59">
        <v>4</v>
      </c>
      <c r="J377" s="60">
        <f>IF(ISBLANK(H377),"",IFERROR(VLOOKUP(B377,'Np PL4 Stock'!$A:$D,4,FALSE),""))</f>
        <v>45837</v>
      </c>
      <c r="K377" s="61">
        <f>IF(ISBLANK(H377),"",SUMIF('Np PL4 Stock'!$A:$A,B377,'Np PL4 Stock'!$N:$N))</f>
        <v>1.1</v>
      </c>
      <c r="L377" s="62">
        <f>IF(ISBLANK(H377),"",VLOOKUP(LEFT(B377,5),Unit!A:B,2,FALSE))</f>
        <v>12</v>
      </c>
      <c r="M377" s="63" t="str">
        <f>IF(ISBLANK(H377),"",IFERROR(VLOOKUP(B377,'Np PL4 Stock'!$A:$T,20,FALSE),""))</f>
        <v>V1-MA1</v>
      </c>
      <c r="N377" s="63" t="str">
        <f>IF(ISBLANK(H377),"",IFERROR(VLOOKUP(B377,'Np PL4 Stock'!$A:$U,21,FALSE),""))</f>
        <v>SIS</v>
      </c>
      <c r="O377" s="62">
        <f t="shared" si="53"/>
        <v>91.6666666666667</v>
      </c>
      <c r="P377" s="62">
        <f t="shared" si="54"/>
        <v>8.61666666666667e-5</v>
      </c>
      <c r="Q377" s="67">
        <f t="shared" si="55"/>
        <v>9.4e-7</v>
      </c>
      <c r="R377" s="67">
        <f t="shared" si="56"/>
        <v>1.17497454545455e-6</v>
      </c>
      <c r="S377" s="64">
        <v>11</v>
      </c>
      <c r="T377" s="68">
        <v>7.55</v>
      </c>
      <c r="U377" s="68">
        <v>6.27</v>
      </c>
      <c r="V377" s="69">
        <v>89</v>
      </c>
      <c r="W377" s="59">
        <v>411</v>
      </c>
      <c r="X377" s="71">
        <v>97</v>
      </c>
      <c r="Y377" s="59">
        <v>100</v>
      </c>
      <c r="Z377" s="59">
        <v>84</v>
      </c>
      <c r="AA377" s="59">
        <v>0</v>
      </c>
      <c r="AB377" s="59">
        <v>0</v>
      </c>
      <c r="AC377" s="59">
        <v>0</v>
      </c>
      <c r="AD377" s="59">
        <v>0</v>
      </c>
      <c r="AE377" s="59">
        <v>100</v>
      </c>
      <c r="AF377" s="73" t="s">
        <v>38</v>
      </c>
      <c r="AG377" s="73">
        <v>65000</v>
      </c>
      <c r="AH377" s="73" t="s">
        <v>38</v>
      </c>
      <c r="AI377" s="73" t="s">
        <v>38</v>
      </c>
      <c r="AJ377" s="73" t="s">
        <v>38</v>
      </c>
      <c r="AK377" s="73" t="s">
        <v>32</v>
      </c>
      <c r="AL377" s="77" t="str">
        <f>IF(ISBLANK(S377),"",IF(AJ377="Fail","Fail",IF(E377="PL4",IF(AND(T377&gt;STD_01122025!$D$3,U377&lt;STD_01122025!$D$4,OR(AF377="ND",AF377&lt;STD_01122025!$D$7),AH377="ND"),"Pass","Fail"),IF(E377="PL12",IF(AND(S377&lt;STD_01122025!$F$2,T377&gt;STD_01122025!$F$3,U377&lt;STD_01122025!$F$4,V377&gt;STD_01122025!$F$5,X377&gt;STD_01122025!$F$6,OR(AF377="ND",AF377&lt;STD_01122025!$F$7),AH377="ND"),"Pass","Fail"),IF(E377="SuperPL",IF(AND(T377&gt;STD_01122025!$H$3,U377&lt;STD_01122025!$H$4,V377&gt;STD_01122025!$H$5,X377&gt;STD_01122025!$H$6,OR(AF377="ND",AF377&lt;STD_01122025!$H$7),AH377="ND"),"Pass","Fail"),IF(E377="Flight",IF(AND(T377&gt;STD_01122025!$J$3,U377&lt;STD_01122025!$J$4,X377&gt;STD_01122025!$J$6,OR(AF377="ND",AF377&lt;STD_01122025!$J$7),AH377="ND"),"Pass","Fail"),""))))))</f>
        <v>Pass</v>
      </c>
      <c r="AM377" s="62">
        <f>IF(ISBLANK(B377),"",IFERROR(IF(VLOOKUP(B377,'Np PL4 Stock'!$A:$J,10,FALSE)="Np4",D377-VLOOKUP(B377,'Np PL4 Stock'!$A:$E,5,FALSE),D377-VLOOKUP(B377,'Np PL4 Stock'!$A:$E,5,FALSE)-1),""))</f>
        <v>13</v>
      </c>
      <c r="AN377" s="68">
        <v>8.351</v>
      </c>
      <c r="AO377" s="68">
        <v>8.313</v>
      </c>
      <c r="AP377" s="69">
        <v>100</v>
      </c>
      <c r="AQ377" s="64">
        <v>262</v>
      </c>
      <c r="AR377" s="64">
        <v>98</v>
      </c>
      <c r="AS377" s="59">
        <v>100</v>
      </c>
      <c r="AT377" s="73" t="s">
        <v>38</v>
      </c>
      <c r="AU377" s="73">
        <v>75000</v>
      </c>
      <c r="AV377" s="73" t="s">
        <v>38</v>
      </c>
      <c r="AW377" s="73" t="s">
        <v>38</v>
      </c>
      <c r="AX377" s="73" t="s">
        <v>32</v>
      </c>
      <c r="AY377" s="59">
        <v>0</v>
      </c>
      <c r="AZ377" s="59">
        <v>0</v>
      </c>
      <c r="BA377" s="59">
        <v>0</v>
      </c>
      <c r="BB377" s="59">
        <v>0</v>
      </c>
      <c r="BC377" s="59">
        <v>0</v>
      </c>
      <c r="BD377" s="59">
        <v>0</v>
      </c>
      <c r="BE377" s="84" t="s">
        <v>38</v>
      </c>
      <c r="BF377" s="84" t="s">
        <v>38</v>
      </c>
      <c r="BG377" s="84" t="s">
        <v>38</v>
      </c>
      <c r="BH377" s="84" t="s">
        <v>38</v>
      </c>
      <c r="BI377" s="85" t="s">
        <v>502</v>
      </c>
      <c r="BJ377" s="86" t="s">
        <v>258</v>
      </c>
      <c r="BK377" s="64" t="s">
        <v>488</v>
      </c>
      <c r="BL377" s="86" t="s">
        <v>155</v>
      </c>
      <c r="BM377" s="86" t="s">
        <v>178</v>
      </c>
      <c r="BN377" s="86"/>
      <c r="BO377" s="59">
        <v>10</v>
      </c>
      <c r="BP377" s="141">
        <v>256104305100128</v>
      </c>
      <c r="BQ377" s="92">
        <v>0.94</v>
      </c>
      <c r="BR377" s="93">
        <v>0.094</v>
      </c>
      <c r="BS377" s="94">
        <f t="shared" si="59"/>
        <v>1.034</v>
      </c>
      <c r="BT377" s="95">
        <v>0.258472</v>
      </c>
      <c r="BU377" s="101">
        <f t="shared" si="60"/>
        <v>1.292472</v>
      </c>
      <c r="BV377" s="102">
        <f t="shared" si="57"/>
        <v>3.81679389312977</v>
      </c>
      <c r="BW377" s="103">
        <v>1034</v>
      </c>
      <c r="BX377" s="104">
        <f t="shared" si="58"/>
        <v>0.00493309923664122</v>
      </c>
      <c r="BY377" s="105">
        <v>1000</v>
      </c>
      <c r="BZ377" s="103" t="s">
        <v>32</v>
      </c>
      <c r="CA377" s="106" t="s">
        <v>189</v>
      </c>
      <c r="CB377" s="107" t="s">
        <v>148</v>
      </c>
      <c r="CC377" s="112" t="s">
        <v>149</v>
      </c>
      <c r="CD377" s="106"/>
      <c r="CE377" s="103" t="s">
        <v>192</v>
      </c>
      <c r="CF377" s="113"/>
      <c r="CG377" s="115">
        <v>2000017941</v>
      </c>
    </row>
    <row r="378" spans="1:85">
      <c r="A378" s="53" t="str">
        <f t="shared" si="61"/>
        <v>B1-06-05-45850</v>
      </c>
      <c r="B378" s="47" t="str">
        <f t="shared" si="62"/>
        <v>B1-06-05</v>
      </c>
      <c r="C378" s="48" t="s">
        <v>43</v>
      </c>
      <c r="D378" s="49">
        <v>45850</v>
      </c>
      <c r="E378" s="50" t="s">
        <v>14</v>
      </c>
      <c r="F378" s="51" t="s">
        <v>15</v>
      </c>
      <c r="G378" s="59">
        <v>5</v>
      </c>
      <c r="H378" s="51" t="s">
        <v>165</v>
      </c>
      <c r="I378" s="59">
        <v>6</v>
      </c>
      <c r="J378" s="60">
        <f>IF(ISBLANK(H378),"",IFERROR(VLOOKUP(B378,'Np PL4 Stock'!$A:$D,4,FALSE),""))</f>
        <v>45837</v>
      </c>
      <c r="K378" s="61">
        <f>IF(ISBLANK(H378),"",SUMIF('Np PL4 Stock'!$A:$A,B378,'Np PL4 Stock'!$N:$N))</f>
        <v>1.5</v>
      </c>
      <c r="L378" s="62">
        <f>IF(ISBLANK(H378),"",VLOOKUP(LEFT(B378,5),Unit!A:B,2,FALSE))</f>
        <v>12</v>
      </c>
      <c r="M378" s="63" t="str">
        <f>IF(ISBLANK(H378),"",IFERROR(VLOOKUP(B378,'Np PL4 Stock'!$A:$T,20,FALSE),""))</f>
        <v>V1-MC1</v>
      </c>
      <c r="N378" s="63" t="str">
        <f>IF(ISBLANK(H378),"",IFERROR(VLOOKUP(B378,'Np PL4 Stock'!$A:$U,21,FALSE),""))</f>
        <v>SyAqua</v>
      </c>
      <c r="O378" s="62">
        <f t="shared" si="53"/>
        <v>125</v>
      </c>
      <c r="P378" s="62">
        <f t="shared" si="54"/>
        <v>3e-5</v>
      </c>
      <c r="Q378" s="67">
        <f t="shared" si="55"/>
        <v>9.55333333333333e-7</v>
      </c>
      <c r="R378" s="67">
        <f t="shared" si="56"/>
        <v>1.20415777777778e-6</v>
      </c>
      <c r="S378" s="64">
        <v>12</v>
      </c>
      <c r="T378" s="68">
        <v>7.99</v>
      </c>
      <c r="U378" s="68">
        <v>7.54</v>
      </c>
      <c r="V378" s="69">
        <v>98</v>
      </c>
      <c r="W378" s="59">
        <v>332</v>
      </c>
      <c r="X378" s="71">
        <v>95</v>
      </c>
      <c r="Y378" s="59">
        <v>100</v>
      </c>
      <c r="Z378" s="59">
        <v>92</v>
      </c>
      <c r="AA378" s="59">
        <v>0</v>
      </c>
      <c r="AB378" s="59">
        <v>0</v>
      </c>
      <c r="AC378" s="59">
        <v>0</v>
      </c>
      <c r="AD378" s="59">
        <v>0</v>
      </c>
      <c r="AE378" s="59">
        <v>100</v>
      </c>
      <c r="AF378" s="73" t="s">
        <v>38</v>
      </c>
      <c r="AG378" s="73">
        <v>95000</v>
      </c>
      <c r="AH378" s="73" t="s">
        <v>38</v>
      </c>
      <c r="AI378" s="73" t="s">
        <v>38</v>
      </c>
      <c r="AJ378" s="73" t="s">
        <v>38</v>
      </c>
      <c r="AK378" s="73" t="s">
        <v>32</v>
      </c>
      <c r="AL378" s="77" t="str">
        <f>IF(ISBLANK(S378),"",IF(AJ378="Fail","Fail",IF(E378="PL4",IF(AND(T378&gt;STD_01122025!$D$3,U378&lt;STD_01122025!$D$4,OR(AF378="ND",AF378&lt;STD_01122025!$D$7),AH378="ND"),"Pass","Fail"),IF(E378="PL12",IF(AND(S378&lt;STD_01122025!$F$2,T378&gt;STD_01122025!$F$3,U378&lt;STD_01122025!$F$4,V378&gt;STD_01122025!$F$5,X378&gt;STD_01122025!$F$6,OR(AF378="ND",AF378&lt;STD_01122025!$F$7),AH378="ND"),"Pass","Fail"),IF(E378="SuperPL",IF(AND(T378&gt;STD_01122025!$H$3,U378&lt;STD_01122025!$H$4,V378&gt;STD_01122025!$H$5,X378&gt;STD_01122025!$H$6,OR(AF378="ND",AF378&lt;STD_01122025!$H$7),AH378="ND"),"Pass","Fail"),IF(E378="Flight",IF(AND(T378&gt;STD_01122025!$J$3,U378&lt;STD_01122025!$J$4,X378&gt;STD_01122025!$J$6,OR(AF378="ND",AF378&lt;STD_01122025!$J$7),AH378="ND"),"Pass","Fail"),""))))))</f>
        <v>Pass</v>
      </c>
      <c r="AM378" s="62">
        <f>IF(ISBLANK(B378),"",IFERROR(IF(VLOOKUP(B378,'Np PL4 Stock'!$A:$J,10,FALSE)="Np4",D378-VLOOKUP(B378,'Np PL4 Stock'!$A:$E,5,FALSE),D378-VLOOKUP(B378,'Np PL4 Stock'!$A:$E,5,FALSE)-1),""))</f>
        <v>13</v>
      </c>
      <c r="AN378" s="68">
        <v>8.203</v>
      </c>
      <c r="AO378" s="68">
        <v>6.065</v>
      </c>
      <c r="AP378" s="69">
        <v>100</v>
      </c>
      <c r="AQ378" s="64">
        <v>283</v>
      </c>
      <c r="AR378" s="64">
        <v>97</v>
      </c>
      <c r="AS378" s="59">
        <v>100</v>
      </c>
      <c r="AT378" s="73" t="s">
        <v>38</v>
      </c>
      <c r="AU378" s="73">
        <v>60000</v>
      </c>
      <c r="AV378" s="73" t="s">
        <v>38</v>
      </c>
      <c r="AW378" s="73" t="s">
        <v>38</v>
      </c>
      <c r="AX378" s="73" t="s">
        <v>32</v>
      </c>
      <c r="AY378" s="59">
        <v>0</v>
      </c>
      <c r="AZ378" s="59">
        <v>0</v>
      </c>
      <c r="BA378" s="59">
        <v>0</v>
      </c>
      <c r="BB378" s="59">
        <v>0</v>
      </c>
      <c r="BC378" s="59">
        <v>0</v>
      </c>
      <c r="BD378" s="59">
        <v>0</v>
      </c>
      <c r="BE378" s="84" t="s">
        <v>38</v>
      </c>
      <c r="BF378" s="84" t="s">
        <v>38</v>
      </c>
      <c r="BG378" s="84" t="s">
        <v>38</v>
      </c>
      <c r="BH378" s="84" t="s">
        <v>38</v>
      </c>
      <c r="BI378" s="85" t="s">
        <v>729</v>
      </c>
      <c r="BJ378" s="86" t="s">
        <v>273</v>
      </c>
      <c r="BK378" s="64" t="s">
        <v>542</v>
      </c>
      <c r="BL378" s="86" t="s">
        <v>196</v>
      </c>
      <c r="BM378" s="86" t="s">
        <v>178</v>
      </c>
      <c r="BN378" s="86"/>
      <c r="BO378" s="59">
        <v>4</v>
      </c>
      <c r="BP378" s="141">
        <v>256104305100129</v>
      </c>
      <c r="BQ378" s="92">
        <v>0.3</v>
      </c>
      <c r="BR378" s="93">
        <v>0.06</v>
      </c>
      <c r="BS378" s="94">
        <f t="shared" si="59"/>
        <v>0.36</v>
      </c>
      <c r="BT378" s="95">
        <v>0.10282</v>
      </c>
      <c r="BU378" s="101">
        <f t="shared" si="60"/>
        <v>0.46282</v>
      </c>
      <c r="BV378" s="102">
        <f t="shared" si="57"/>
        <v>3.53356890459364</v>
      </c>
      <c r="BW378" s="103">
        <v>360</v>
      </c>
      <c r="BX378" s="104">
        <f t="shared" si="58"/>
        <v>0.00163540636042403</v>
      </c>
      <c r="BY378" s="105">
        <v>1000</v>
      </c>
      <c r="BZ378" s="103" t="s">
        <v>32</v>
      </c>
      <c r="CA378" s="106" t="s">
        <v>189</v>
      </c>
      <c r="CB378" s="107" t="s">
        <v>148</v>
      </c>
      <c r="CC378" s="112" t="s">
        <v>149</v>
      </c>
      <c r="CD378" s="106"/>
      <c r="CE378" s="103" t="s">
        <v>192</v>
      </c>
      <c r="CF378" s="113"/>
      <c r="CG378" s="115">
        <v>2000028617</v>
      </c>
    </row>
    <row r="379" spans="1:85">
      <c r="A379" s="53" t="str">
        <f t="shared" si="61"/>
        <v>B1-01-05-45850</v>
      </c>
      <c r="B379" s="47" t="str">
        <f t="shared" si="62"/>
        <v>B1-01-05</v>
      </c>
      <c r="C379" s="48" t="s">
        <v>43</v>
      </c>
      <c r="D379" s="49">
        <v>45850</v>
      </c>
      <c r="E379" s="50" t="s">
        <v>14</v>
      </c>
      <c r="F379" s="51" t="s">
        <v>15</v>
      </c>
      <c r="G379" s="59">
        <v>5</v>
      </c>
      <c r="H379" s="51" t="s">
        <v>165</v>
      </c>
      <c r="I379" s="59">
        <v>1</v>
      </c>
      <c r="J379" s="60">
        <f>IF(ISBLANK(H379),"",IFERROR(VLOOKUP(B379,'Np PL4 Stock'!$A:$D,4,FALSE),""))</f>
        <v>45837</v>
      </c>
      <c r="K379" s="61">
        <f>IF(ISBLANK(H379),"",SUMIF('Np PL4 Stock'!$A:$A,B379,'Np PL4 Stock'!$N:$N))</f>
        <v>1.5</v>
      </c>
      <c r="L379" s="62">
        <f>IF(ISBLANK(H379),"",VLOOKUP(LEFT(B379,5),Unit!A:B,2,FALSE))</f>
        <v>12</v>
      </c>
      <c r="M379" s="63" t="str">
        <f>IF(ISBLANK(H379),"",IFERROR(VLOOKUP(B379,'Np PL4 Stock'!$A:$T,20,FALSE),""))</f>
        <v>V1-MB1</v>
      </c>
      <c r="N379" s="63" t="str">
        <f>IF(ISBLANK(H379),"",IFERROR(VLOOKUP(B379,'Np PL4 Stock'!$A:$U,21,FALSE),""))</f>
        <v>SIS</v>
      </c>
      <c r="O379" s="62">
        <f t="shared" si="53"/>
        <v>125</v>
      </c>
      <c r="P379" s="62">
        <f t="shared" si="54"/>
        <v>0.000133666666666667</v>
      </c>
      <c r="Q379" s="67">
        <f t="shared" si="55"/>
        <v>1.06933333333333e-6</v>
      </c>
      <c r="R379" s="67">
        <f t="shared" si="56"/>
        <v>1.35294133333333e-6</v>
      </c>
      <c r="S379" s="64">
        <v>12</v>
      </c>
      <c r="T379" s="68">
        <v>8.08</v>
      </c>
      <c r="U379" s="68">
        <v>6.23</v>
      </c>
      <c r="V379" s="69">
        <v>100</v>
      </c>
      <c r="W379" s="59">
        <v>316</v>
      </c>
      <c r="X379" s="71">
        <v>94</v>
      </c>
      <c r="Y379" s="59">
        <v>100</v>
      </c>
      <c r="Z379" s="59">
        <v>84</v>
      </c>
      <c r="AA379" s="59">
        <v>0</v>
      </c>
      <c r="AB379" s="59">
        <v>0</v>
      </c>
      <c r="AC379" s="59">
        <v>0</v>
      </c>
      <c r="AD379" s="59">
        <v>0</v>
      </c>
      <c r="AE379" s="59">
        <v>100</v>
      </c>
      <c r="AF379" s="73" t="s">
        <v>38</v>
      </c>
      <c r="AG379" s="73">
        <v>55000</v>
      </c>
      <c r="AH379" s="73" t="s">
        <v>38</v>
      </c>
      <c r="AI379" s="73" t="s">
        <v>38</v>
      </c>
      <c r="AJ379" s="73" t="s">
        <v>38</v>
      </c>
      <c r="AK379" s="73" t="s">
        <v>32</v>
      </c>
      <c r="AL379" s="77" t="str">
        <f>IF(ISBLANK(S379),"",IF(AJ379="Fail","Fail",IF(E379="PL4",IF(AND(T379&gt;STD_01122025!$D$3,U379&lt;STD_01122025!$D$4,OR(AF379="ND",AF379&lt;STD_01122025!$D$7),AH379="ND"),"Pass","Fail"),IF(E379="PL12",IF(AND(S379&lt;STD_01122025!$F$2,T379&gt;STD_01122025!$F$3,U379&lt;STD_01122025!$F$4,V379&gt;STD_01122025!$F$5,X379&gt;STD_01122025!$F$6,OR(AF379="ND",AF379&lt;STD_01122025!$F$7),AH379="ND"),"Pass","Fail"),IF(E379="SuperPL",IF(AND(T379&gt;STD_01122025!$H$3,U379&lt;STD_01122025!$H$4,V379&gt;STD_01122025!$H$5,X379&gt;STD_01122025!$H$6,OR(AF379="ND",AF379&lt;STD_01122025!$H$7),AH379="ND"),"Pass","Fail"),IF(E379="Flight",IF(AND(T379&gt;STD_01122025!$J$3,U379&lt;STD_01122025!$J$4,X379&gt;STD_01122025!$J$6,OR(AF379="ND",AF379&lt;STD_01122025!$J$7),AH379="ND"),"Pass","Fail"),""))))))</f>
        <v>Pass</v>
      </c>
      <c r="AM379" s="62">
        <f>IF(ISBLANK(B379),"",IFERROR(IF(VLOOKUP(B379,'Np PL4 Stock'!$A:$J,10,FALSE)="Np4",D379-VLOOKUP(B379,'Np PL4 Stock'!$A:$E,5,FALSE),D379-VLOOKUP(B379,'Np PL4 Stock'!$A:$E,5,FALSE)-1),""))</f>
        <v>13</v>
      </c>
      <c r="AN379" s="68">
        <v>8.285</v>
      </c>
      <c r="AO379" s="68">
        <v>6.73</v>
      </c>
      <c r="AP379" s="69">
        <v>99</v>
      </c>
      <c r="AQ379" s="64">
        <v>271</v>
      </c>
      <c r="AR379" s="64">
        <v>99</v>
      </c>
      <c r="AS379" s="59">
        <v>100</v>
      </c>
      <c r="AT379" s="73" t="s">
        <v>38</v>
      </c>
      <c r="AU379" s="73">
        <v>35000</v>
      </c>
      <c r="AV379" s="73" t="s">
        <v>38</v>
      </c>
      <c r="AW379" s="73" t="s">
        <v>38</v>
      </c>
      <c r="AX379" s="73" t="s">
        <v>32</v>
      </c>
      <c r="AY379" s="59">
        <v>0</v>
      </c>
      <c r="AZ379" s="59">
        <v>0</v>
      </c>
      <c r="BA379" s="59">
        <v>0</v>
      </c>
      <c r="BB379" s="59">
        <v>0</v>
      </c>
      <c r="BC379" s="59">
        <v>0</v>
      </c>
      <c r="BD379" s="59">
        <v>0</v>
      </c>
      <c r="BE379" s="84" t="s">
        <v>38</v>
      </c>
      <c r="BF379" s="84" t="s">
        <v>38</v>
      </c>
      <c r="BG379" s="84" t="s">
        <v>38</v>
      </c>
      <c r="BH379" s="84" t="s">
        <v>38</v>
      </c>
      <c r="BI379" s="85" t="s">
        <v>730</v>
      </c>
      <c r="BJ379" s="86" t="s">
        <v>273</v>
      </c>
      <c r="BK379" s="64" t="s">
        <v>542</v>
      </c>
      <c r="BL379" s="86" t="s">
        <v>196</v>
      </c>
      <c r="BM379" s="86" t="s">
        <v>178</v>
      </c>
      <c r="BN379" s="86"/>
      <c r="BO379" s="59">
        <v>9</v>
      </c>
      <c r="BP379" s="141">
        <v>256104305100130</v>
      </c>
      <c r="BQ379" s="92">
        <v>0.75</v>
      </c>
      <c r="BR379" s="93">
        <v>0.15</v>
      </c>
      <c r="BS379" s="94">
        <f t="shared" si="59"/>
        <v>0.9</v>
      </c>
      <c r="BT379" s="95">
        <v>0.23477</v>
      </c>
      <c r="BU379" s="101">
        <f t="shared" si="60"/>
        <v>1.13477</v>
      </c>
      <c r="BV379" s="102">
        <f t="shared" si="57"/>
        <v>3.690036900369</v>
      </c>
      <c r="BW379" s="103">
        <v>900</v>
      </c>
      <c r="BX379" s="104">
        <f t="shared" si="58"/>
        <v>0.00418734317343173</v>
      </c>
      <c r="BY379" s="105">
        <v>1000</v>
      </c>
      <c r="BZ379" s="103" t="s">
        <v>32</v>
      </c>
      <c r="CA379" s="106" t="s">
        <v>189</v>
      </c>
      <c r="CB379" s="107" t="s">
        <v>148</v>
      </c>
      <c r="CC379" s="112" t="s">
        <v>149</v>
      </c>
      <c r="CD379" s="106"/>
      <c r="CE379" s="103" t="s">
        <v>192</v>
      </c>
      <c r="CF379" s="113"/>
      <c r="CG379" s="115">
        <v>2000028767</v>
      </c>
    </row>
    <row r="380" spans="1:85">
      <c r="A380" s="53" t="str">
        <f t="shared" si="61"/>
        <v>E1-04-04-45851</v>
      </c>
      <c r="B380" s="47" t="str">
        <f t="shared" si="62"/>
        <v>E1-04-04</v>
      </c>
      <c r="C380" s="48" t="s">
        <v>43</v>
      </c>
      <c r="D380" s="49">
        <v>45851</v>
      </c>
      <c r="E380" s="50" t="s">
        <v>14</v>
      </c>
      <c r="F380" s="51" t="s">
        <v>15</v>
      </c>
      <c r="G380" s="59">
        <v>4</v>
      </c>
      <c r="H380" s="51" t="s">
        <v>215</v>
      </c>
      <c r="I380" s="64">
        <v>4</v>
      </c>
      <c r="J380" s="60">
        <f>IF(ISBLANK(H380),"",IFERROR(VLOOKUP(B380,'Np PL4 Stock'!$A:$D,4,FALSE),""))</f>
        <v>45838</v>
      </c>
      <c r="K380" s="61">
        <f>IF(ISBLANK(H380),"",SUMIF('Np PL4 Stock'!$A:$A,B380,'Np PL4 Stock'!$N:$N))</f>
        <v>1</v>
      </c>
      <c r="L380" s="62">
        <f>IF(ISBLANK(H380),"",VLOOKUP(LEFT(B380,5),Unit!A:B,2,FALSE))</f>
        <v>10</v>
      </c>
      <c r="M380" s="63" t="str">
        <f>IF(ISBLANK(H380),"",IFERROR(VLOOKUP(B380,'Np PL4 Stock'!$A:$T,20,FALSE),""))</f>
        <v>V1-MC1</v>
      </c>
      <c r="N380" s="63" t="str">
        <f>IF(ISBLANK(H380),"",IFERROR(VLOOKUP(B380,'Np PL4 Stock'!$A:$U,21,FALSE),""))</f>
        <v>SyAqua</v>
      </c>
      <c r="O380" s="62">
        <f t="shared" si="53"/>
        <v>100</v>
      </c>
      <c r="P380" s="62">
        <f t="shared" si="54"/>
        <v>7.15e-5</v>
      </c>
      <c r="Q380" s="67">
        <f t="shared" si="55"/>
        <v>7.15e-7</v>
      </c>
      <c r="R380" s="67">
        <f t="shared" si="56"/>
        <v>9.1495e-7</v>
      </c>
      <c r="S380" s="64">
        <v>11</v>
      </c>
      <c r="T380" s="68">
        <v>7.66</v>
      </c>
      <c r="U380" s="68">
        <v>7.252</v>
      </c>
      <c r="V380" s="69">
        <v>90</v>
      </c>
      <c r="W380" s="59">
        <v>383</v>
      </c>
      <c r="X380" s="64">
        <v>96</v>
      </c>
      <c r="Y380" s="59">
        <v>100</v>
      </c>
      <c r="Z380" s="59">
        <v>88</v>
      </c>
      <c r="AA380" s="59">
        <v>0</v>
      </c>
      <c r="AB380" s="59">
        <v>0</v>
      </c>
      <c r="AC380" s="59">
        <v>0</v>
      </c>
      <c r="AD380" s="59">
        <v>0</v>
      </c>
      <c r="AE380" s="59">
        <v>100</v>
      </c>
      <c r="AF380" s="73" t="s">
        <v>38</v>
      </c>
      <c r="AG380" s="73">
        <v>50000</v>
      </c>
      <c r="AH380" s="73" t="s">
        <v>38</v>
      </c>
      <c r="AI380" s="73" t="s">
        <v>38</v>
      </c>
      <c r="AJ380" s="73" t="s">
        <v>38</v>
      </c>
      <c r="AK380" s="73" t="s">
        <v>32</v>
      </c>
      <c r="AL380" s="77" t="str">
        <f>IF(ISBLANK(S380),"",IF(AJ380="Fail","Fail",IF(E380="PL4",IF(AND(T380&gt;STD_01122025!$D$3,U380&lt;STD_01122025!$D$4,OR(AF380="ND",AF380&lt;STD_01122025!$D$7),AH380="ND"),"Pass","Fail"),IF(E380="PL12",IF(AND(S380&lt;STD_01122025!$F$2,T380&gt;STD_01122025!$F$3,U380&lt;STD_01122025!$F$4,V380&gt;STD_01122025!$F$5,X380&gt;STD_01122025!$F$6,OR(AF380="ND",AF380&lt;STD_01122025!$F$7),AH380="ND"),"Pass","Fail"),IF(E380="SuperPL",IF(AND(T380&gt;STD_01122025!$H$3,U380&lt;STD_01122025!$H$4,V380&gt;STD_01122025!$H$5,X380&gt;STD_01122025!$H$6,OR(AF380="ND",AF380&lt;STD_01122025!$H$7),AH380="ND"),"Pass","Fail"),IF(E380="Flight",IF(AND(T380&gt;STD_01122025!$J$3,U380&lt;STD_01122025!$J$4,X380&gt;STD_01122025!$J$6,OR(AF380="ND",AF380&lt;STD_01122025!$J$7),AH380="ND"),"Pass","Fail"),""))))))</f>
        <v>Pass</v>
      </c>
      <c r="AM380" s="62">
        <f>IF(ISBLANK(B380),"",IFERROR(IF(VLOOKUP(B380,'Np PL4 Stock'!$A:$J,10,FALSE)="Np4",D380-VLOOKUP(B380,'Np PL4 Stock'!$A:$E,5,FALSE),D380-VLOOKUP(B380,'Np PL4 Stock'!$A:$E,5,FALSE)-1),""))</f>
        <v>13</v>
      </c>
      <c r="AN380" s="68">
        <v>8.672</v>
      </c>
      <c r="AO380" s="68">
        <v>9.786</v>
      </c>
      <c r="AP380" s="69">
        <v>98.889</v>
      </c>
      <c r="AQ380" s="64">
        <v>250</v>
      </c>
      <c r="AR380" s="64">
        <v>97</v>
      </c>
      <c r="AS380" s="59">
        <v>100</v>
      </c>
      <c r="AT380" s="73" t="s">
        <v>38</v>
      </c>
      <c r="AU380" s="73">
        <v>90000</v>
      </c>
      <c r="AV380" s="73" t="s">
        <v>38</v>
      </c>
      <c r="AW380" s="73" t="s">
        <v>38</v>
      </c>
      <c r="AX380" s="73" t="s">
        <v>32</v>
      </c>
      <c r="AY380" s="59">
        <v>0</v>
      </c>
      <c r="AZ380" s="59">
        <v>0</v>
      </c>
      <c r="BA380" s="59">
        <v>0</v>
      </c>
      <c r="BB380" s="59">
        <v>0</v>
      </c>
      <c r="BC380" s="59">
        <v>0</v>
      </c>
      <c r="BD380" s="59">
        <v>0</v>
      </c>
      <c r="BE380" s="84" t="s">
        <v>38</v>
      </c>
      <c r="BF380" s="84" t="s">
        <v>38</v>
      </c>
      <c r="BG380" s="84" t="s">
        <v>38</v>
      </c>
      <c r="BH380" s="84" t="s">
        <v>38</v>
      </c>
      <c r="BI380" s="85" t="s">
        <v>515</v>
      </c>
      <c r="BJ380" s="86" t="s">
        <v>261</v>
      </c>
      <c r="BK380" s="64" t="s">
        <v>495</v>
      </c>
      <c r="BL380" s="86" t="s">
        <v>155</v>
      </c>
      <c r="BM380" s="86" t="s">
        <v>178</v>
      </c>
      <c r="BN380" s="86"/>
      <c r="BO380" s="64">
        <v>6</v>
      </c>
      <c r="BP380" s="141">
        <v>256104305100133</v>
      </c>
      <c r="BQ380" s="92">
        <v>0.65</v>
      </c>
      <c r="BR380" s="93">
        <v>0.065</v>
      </c>
      <c r="BS380" s="94">
        <f t="shared" si="59"/>
        <v>0.715</v>
      </c>
      <c r="BT380" s="95">
        <v>0.19995</v>
      </c>
      <c r="BU380" s="101">
        <f t="shared" si="60"/>
        <v>0.91495</v>
      </c>
      <c r="BV380" s="102">
        <f t="shared" si="57"/>
        <v>4</v>
      </c>
      <c r="BW380" s="103">
        <v>715</v>
      </c>
      <c r="BX380" s="104">
        <f t="shared" si="58"/>
        <v>0.0036598</v>
      </c>
      <c r="BY380" s="105">
        <v>1000</v>
      </c>
      <c r="BZ380" s="103" t="s">
        <v>32</v>
      </c>
      <c r="CA380" s="106" t="s">
        <v>189</v>
      </c>
      <c r="CB380" s="107" t="s">
        <v>148</v>
      </c>
      <c r="CC380" s="112" t="s">
        <v>149</v>
      </c>
      <c r="CD380" s="106"/>
      <c r="CE380" s="103" t="s">
        <v>192</v>
      </c>
      <c r="CF380" s="113"/>
      <c r="CG380" s="114">
        <v>2000026895</v>
      </c>
    </row>
    <row r="381" spans="1:85">
      <c r="A381" s="53" t="str">
        <f t="shared" si="61"/>
        <v>B1-05-05-45851</v>
      </c>
      <c r="B381" s="47" t="str">
        <f t="shared" si="62"/>
        <v>B1-05-05</v>
      </c>
      <c r="C381" s="48" t="s">
        <v>43</v>
      </c>
      <c r="D381" s="49">
        <v>45851</v>
      </c>
      <c r="E381" s="50" t="s">
        <v>14</v>
      </c>
      <c r="F381" s="51" t="s">
        <v>15</v>
      </c>
      <c r="G381" s="59">
        <v>5</v>
      </c>
      <c r="H381" s="51" t="s">
        <v>165</v>
      </c>
      <c r="I381" s="64">
        <v>5</v>
      </c>
      <c r="J381" s="60">
        <f>IF(ISBLANK(H381),"",IFERROR(VLOOKUP(B381,'Np PL4 Stock'!$A:$D,4,FALSE),""))</f>
        <v>45837</v>
      </c>
      <c r="K381" s="61">
        <f>IF(ISBLANK(H381),"",SUMIF('Np PL4 Stock'!$A:$A,B381,'Np PL4 Stock'!$N:$N))</f>
        <v>1.5</v>
      </c>
      <c r="L381" s="62">
        <f>IF(ISBLANK(H381),"",VLOOKUP(LEFT(B381,5),Unit!A:B,2,FALSE))</f>
        <v>12</v>
      </c>
      <c r="M381" s="63" t="str">
        <f>IF(ISBLANK(H381),"",IFERROR(VLOOKUP(B381,'Np PL4 Stock'!$A:$T,20,FALSE),""))</f>
        <v>V1-MC1</v>
      </c>
      <c r="N381" s="63" t="str">
        <f>IF(ISBLANK(H381),"",IFERROR(VLOOKUP(B381,'Np PL4 Stock'!$A:$U,21,FALSE),""))</f>
        <v>SyAqua</v>
      </c>
      <c r="O381" s="62">
        <f t="shared" si="53"/>
        <v>125</v>
      </c>
      <c r="P381" s="62">
        <f t="shared" si="54"/>
        <v>0.00011</v>
      </c>
      <c r="Q381" s="67">
        <f t="shared" si="55"/>
        <v>8.8e-7</v>
      </c>
      <c r="R381" s="67">
        <f t="shared" si="56"/>
        <v>1.12638333333333e-6</v>
      </c>
      <c r="S381" s="64">
        <v>11</v>
      </c>
      <c r="T381" s="68">
        <v>7.725</v>
      </c>
      <c r="U381" s="68">
        <v>7.913</v>
      </c>
      <c r="V381" s="69">
        <v>87.234</v>
      </c>
      <c r="W381" s="59">
        <v>378</v>
      </c>
      <c r="X381" s="64">
        <v>94</v>
      </c>
      <c r="Y381" s="59">
        <v>100</v>
      </c>
      <c r="Z381" s="59">
        <v>88</v>
      </c>
      <c r="AA381" s="59">
        <v>0</v>
      </c>
      <c r="AB381" s="59">
        <v>0</v>
      </c>
      <c r="AC381" s="59">
        <v>0</v>
      </c>
      <c r="AD381" s="59">
        <v>0</v>
      </c>
      <c r="AE381" s="59">
        <v>100</v>
      </c>
      <c r="AF381" s="73" t="s">
        <v>38</v>
      </c>
      <c r="AG381" s="73">
        <v>50000</v>
      </c>
      <c r="AH381" s="73" t="s">
        <v>38</v>
      </c>
      <c r="AI381" s="73" t="s">
        <v>38</v>
      </c>
      <c r="AJ381" s="73" t="s">
        <v>38</v>
      </c>
      <c r="AK381" s="73" t="s">
        <v>32</v>
      </c>
      <c r="AL381" s="77" t="str">
        <f>IF(ISBLANK(S381),"",IF(AJ381="Fail","Fail",IF(E381="PL4",IF(AND(T381&gt;STD_01122025!$D$3,U381&lt;STD_01122025!$D$4,OR(AF381="ND",AF381&lt;STD_01122025!$D$7),AH381="ND"),"Pass","Fail"),IF(E381="PL12",IF(AND(S381&lt;STD_01122025!$F$2,T381&gt;STD_01122025!$F$3,U381&lt;STD_01122025!$F$4,V381&gt;STD_01122025!$F$5,X381&gt;STD_01122025!$F$6,OR(AF381="ND",AF381&lt;STD_01122025!$F$7),AH381="ND"),"Pass","Fail"),IF(E381="SuperPL",IF(AND(T381&gt;STD_01122025!$H$3,U381&lt;STD_01122025!$H$4,V381&gt;STD_01122025!$H$5,X381&gt;STD_01122025!$H$6,OR(AF381="ND",AF381&lt;STD_01122025!$H$7),AH381="ND"),"Pass","Fail"),IF(E381="Flight",IF(AND(T381&gt;STD_01122025!$J$3,U381&lt;STD_01122025!$J$4,X381&gt;STD_01122025!$J$6,OR(AF381="ND",AF381&lt;STD_01122025!$J$7),AH381="ND"),"Pass","Fail"),""))))))</f>
        <v>Pass</v>
      </c>
      <c r="AM381" s="62">
        <f>IF(ISBLANK(B381),"",IFERROR(IF(VLOOKUP(B381,'Np PL4 Stock'!$A:$J,10,FALSE)="Np4",D381-VLOOKUP(B381,'Np PL4 Stock'!$A:$E,5,FALSE),D381-VLOOKUP(B381,'Np PL4 Stock'!$A:$E,5,FALSE)-1),""))</f>
        <v>14</v>
      </c>
      <c r="AN381" s="68">
        <v>9.263</v>
      </c>
      <c r="AO381" s="68">
        <v>9.329</v>
      </c>
      <c r="AP381" s="69">
        <v>100</v>
      </c>
      <c r="AQ381" s="64">
        <v>180</v>
      </c>
      <c r="AR381" s="64">
        <v>99</v>
      </c>
      <c r="AS381" s="59">
        <v>100</v>
      </c>
      <c r="AT381" s="73" t="s">
        <v>38</v>
      </c>
      <c r="AU381" s="73">
        <v>75000</v>
      </c>
      <c r="AV381" s="73" t="s">
        <v>38</v>
      </c>
      <c r="AW381" s="73" t="s">
        <v>38</v>
      </c>
      <c r="AX381" s="73" t="s">
        <v>32</v>
      </c>
      <c r="AY381" s="59">
        <v>0</v>
      </c>
      <c r="AZ381" s="59">
        <v>0</v>
      </c>
      <c r="BA381" s="59">
        <v>0</v>
      </c>
      <c r="BB381" s="59">
        <v>0</v>
      </c>
      <c r="BC381" s="59">
        <v>0</v>
      </c>
      <c r="BD381" s="59">
        <v>0</v>
      </c>
      <c r="BE381" s="84" t="s">
        <v>38</v>
      </c>
      <c r="BF381" s="84" t="s">
        <v>38</v>
      </c>
      <c r="BG381" s="84" t="s">
        <v>38</v>
      </c>
      <c r="BH381" s="84" t="s">
        <v>38</v>
      </c>
      <c r="BI381" s="85" t="s">
        <v>529</v>
      </c>
      <c r="BJ381" s="86" t="s">
        <v>261</v>
      </c>
      <c r="BK381" s="64" t="s">
        <v>495</v>
      </c>
      <c r="BL381" s="86" t="s">
        <v>155</v>
      </c>
      <c r="BM381" s="86" t="s">
        <v>178</v>
      </c>
      <c r="BN381" s="86"/>
      <c r="BO381" s="64">
        <v>7</v>
      </c>
      <c r="BP381" s="141">
        <v>256104305100132</v>
      </c>
      <c r="BQ381" s="92">
        <v>0.2</v>
      </c>
      <c r="BR381" s="93">
        <v>0.02</v>
      </c>
      <c r="BS381" s="94">
        <f t="shared" si="59"/>
        <v>0.22</v>
      </c>
      <c r="BT381" s="95">
        <v>0.062375</v>
      </c>
      <c r="BU381" s="101">
        <f t="shared" si="60"/>
        <v>0.282375</v>
      </c>
      <c r="BV381" s="102">
        <f t="shared" si="57"/>
        <v>5.55555555555556</v>
      </c>
      <c r="BW381" s="103">
        <v>220</v>
      </c>
      <c r="BX381" s="104">
        <f t="shared" si="58"/>
        <v>0.00156875</v>
      </c>
      <c r="BY381" s="105">
        <v>1000</v>
      </c>
      <c r="BZ381" s="103" t="s">
        <v>32</v>
      </c>
      <c r="CA381" s="106" t="s">
        <v>189</v>
      </c>
      <c r="CB381" s="107" t="s">
        <v>148</v>
      </c>
      <c r="CC381" s="112" t="s">
        <v>149</v>
      </c>
      <c r="CD381" s="106"/>
      <c r="CE381" s="103" t="s">
        <v>192</v>
      </c>
      <c r="CF381" s="113"/>
      <c r="CG381" s="115">
        <v>2000026430</v>
      </c>
    </row>
    <row r="382" spans="1:85">
      <c r="A382" s="53" t="str">
        <f t="shared" si="61"/>
        <v>B1-05-05-45851</v>
      </c>
      <c r="B382" s="47" t="str">
        <f t="shared" si="62"/>
        <v>B1-05-05</v>
      </c>
      <c r="C382" s="48" t="s">
        <v>43</v>
      </c>
      <c r="D382" s="49">
        <v>45851</v>
      </c>
      <c r="E382" s="50" t="s">
        <v>14</v>
      </c>
      <c r="F382" s="51" t="s">
        <v>15</v>
      </c>
      <c r="G382" s="59">
        <v>5</v>
      </c>
      <c r="H382" s="51" t="s">
        <v>165</v>
      </c>
      <c r="I382" s="64">
        <v>5</v>
      </c>
      <c r="J382" s="60">
        <f>IF(ISBLANK(H382),"",IFERROR(VLOOKUP(B382,'Np PL4 Stock'!$A:$D,4,FALSE),""))</f>
        <v>45837</v>
      </c>
      <c r="K382" s="61">
        <f>IF(ISBLANK(H382),"",SUMIF('Np PL4 Stock'!$A:$A,B382,'Np PL4 Stock'!$N:$N))</f>
        <v>1.5</v>
      </c>
      <c r="L382" s="62">
        <f>IF(ISBLANK(H382),"",VLOOKUP(LEFT(B382,5),Unit!A:B,2,FALSE))</f>
        <v>12</v>
      </c>
      <c r="M382" s="63" t="str">
        <f>IF(ISBLANK(H382),"",IFERROR(VLOOKUP(B382,'Np PL4 Stock'!$A:$T,20,FALSE),""))</f>
        <v>V1-MC1</v>
      </c>
      <c r="N382" s="63" t="str">
        <f>IF(ISBLANK(H382),"",IFERROR(VLOOKUP(B382,'Np PL4 Stock'!$A:$U,21,FALSE),""))</f>
        <v>SyAqua</v>
      </c>
      <c r="O382" s="62">
        <f t="shared" si="53"/>
        <v>125</v>
      </c>
      <c r="P382" s="62">
        <f t="shared" si="54"/>
        <v>0.00011</v>
      </c>
      <c r="Q382" s="67">
        <f t="shared" si="55"/>
        <v>8.8e-7</v>
      </c>
      <c r="R382" s="67">
        <f t="shared" si="56"/>
        <v>1.12638333333333e-6</v>
      </c>
      <c r="S382" s="64">
        <v>11</v>
      </c>
      <c r="T382" s="68">
        <v>7.725</v>
      </c>
      <c r="U382" s="68">
        <v>7.913</v>
      </c>
      <c r="V382" s="69">
        <v>87.234</v>
      </c>
      <c r="W382" s="59">
        <v>378</v>
      </c>
      <c r="X382" s="64">
        <v>94</v>
      </c>
      <c r="Y382" s="59">
        <v>100</v>
      </c>
      <c r="Z382" s="59">
        <v>88</v>
      </c>
      <c r="AA382" s="59">
        <v>0</v>
      </c>
      <c r="AB382" s="59">
        <v>0</v>
      </c>
      <c r="AC382" s="59">
        <v>0</v>
      </c>
      <c r="AD382" s="59">
        <v>0</v>
      </c>
      <c r="AE382" s="59">
        <v>100</v>
      </c>
      <c r="AF382" s="73" t="s">
        <v>38</v>
      </c>
      <c r="AG382" s="73">
        <v>50000</v>
      </c>
      <c r="AH382" s="73" t="s">
        <v>38</v>
      </c>
      <c r="AI382" s="73" t="s">
        <v>38</v>
      </c>
      <c r="AJ382" s="73" t="s">
        <v>38</v>
      </c>
      <c r="AK382" s="73" t="s">
        <v>32</v>
      </c>
      <c r="AL382" s="77" t="str">
        <f>IF(ISBLANK(S382),"",IF(AJ382="Fail","Fail",IF(E382="PL4",IF(AND(T382&gt;STD_01122025!$D$3,U382&lt;STD_01122025!$D$4,OR(AF382="ND",AF382&lt;STD_01122025!$D$7),AH382="ND"),"Pass","Fail"),IF(E382="PL12",IF(AND(S382&lt;STD_01122025!$F$2,T382&gt;STD_01122025!$F$3,U382&lt;STD_01122025!$F$4,V382&gt;STD_01122025!$F$5,X382&gt;STD_01122025!$F$6,OR(AF382="ND",AF382&lt;STD_01122025!$F$7),AH382="ND"),"Pass","Fail"),IF(E382="SuperPL",IF(AND(T382&gt;STD_01122025!$H$3,U382&lt;STD_01122025!$H$4,V382&gt;STD_01122025!$H$5,X382&gt;STD_01122025!$H$6,OR(AF382="ND",AF382&lt;STD_01122025!$H$7),AH382="ND"),"Pass","Fail"),IF(E382="Flight",IF(AND(T382&gt;STD_01122025!$J$3,U382&lt;STD_01122025!$J$4,X382&gt;STD_01122025!$J$6,OR(AF382="ND",AF382&lt;STD_01122025!$J$7),AH382="ND"),"Pass","Fail"),""))))))</f>
        <v>Pass</v>
      </c>
      <c r="AM382" s="62">
        <f>IF(ISBLANK(B382),"",IFERROR(IF(VLOOKUP(B382,'Np PL4 Stock'!$A:$J,10,FALSE)="Np4",D382-VLOOKUP(B382,'Np PL4 Stock'!$A:$E,5,FALSE),D382-VLOOKUP(B382,'Np PL4 Stock'!$A:$E,5,FALSE)-1),""))</f>
        <v>14</v>
      </c>
      <c r="AN382" s="68">
        <v>9.263</v>
      </c>
      <c r="AO382" s="68">
        <v>9.329</v>
      </c>
      <c r="AP382" s="69">
        <v>100</v>
      </c>
      <c r="AQ382" s="64">
        <v>180</v>
      </c>
      <c r="AR382" s="64">
        <v>99</v>
      </c>
      <c r="AS382" s="59">
        <v>100</v>
      </c>
      <c r="AT382" s="73" t="s">
        <v>38</v>
      </c>
      <c r="AU382" s="73">
        <v>75000</v>
      </c>
      <c r="AV382" s="73" t="s">
        <v>38</v>
      </c>
      <c r="AW382" s="73" t="s">
        <v>38</v>
      </c>
      <c r="AX382" s="73" t="s">
        <v>32</v>
      </c>
      <c r="AY382" s="59">
        <v>0</v>
      </c>
      <c r="AZ382" s="59">
        <v>0</v>
      </c>
      <c r="BA382" s="59">
        <v>0</v>
      </c>
      <c r="BB382" s="59">
        <v>0</v>
      </c>
      <c r="BC382" s="59">
        <v>0</v>
      </c>
      <c r="BD382" s="59">
        <v>0</v>
      </c>
      <c r="BE382" s="84" t="s">
        <v>38</v>
      </c>
      <c r="BF382" s="84" t="s">
        <v>38</v>
      </c>
      <c r="BG382" s="84" t="s">
        <v>38</v>
      </c>
      <c r="BH382" s="84" t="s">
        <v>38</v>
      </c>
      <c r="BI382" s="85" t="s">
        <v>529</v>
      </c>
      <c r="BJ382" s="86" t="s">
        <v>261</v>
      </c>
      <c r="BK382" s="64" t="s">
        <v>495</v>
      </c>
      <c r="BL382" s="86" t="s">
        <v>155</v>
      </c>
      <c r="BM382" s="86" t="s">
        <v>178</v>
      </c>
      <c r="BN382" s="86"/>
      <c r="BO382" s="64">
        <v>10</v>
      </c>
      <c r="BP382" s="141">
        <v>256104305100132</v>
      </c>
      <c r="BQ382" s="92">
        <v>0.3</v>
      </c>
      <c r="BR382" s="93">
        <v>0.03</v>
      </c>
      <c r="BS382" s="94">
        <f t="shared" si="59"/>
        <v>0.33</v>
      </c>
      <c r="BT382" s="95">
        <v>0.09908</v>
      </c>
      <c r="BU382" s="101">
        <f t="shared" si="60"/>
        <v>0.42908</v>
      </c>
      <c r="BV382" s="102">
        <f t="shared" si="57"/>
        <v>5.55555555555556</v>
      </c>
      <c r="BW382" s="103">
        <v>330</v>
      </c>
      <c r="BX382" s="104">
        <f t="shared" si="58"/>
        <v>0.00238377777777778</v>
      </c>
      <c r="BY382" s="105">
        <v>1000</v>
      </c>
      <c r="BZ382" s="103" t="s">
        <v>32</v>
      </c>
      <c r="CA382" s="106" t="s">
        <v>189</v>
      </c>
      <c r="CB382" s="107" t="s">
        <v>148</v>
      </c>
      <c r="CC382" s="112" t="s">
        <v>149</v>
      </c>
      <c r="CD382" s="106"/>
      <c r="CE382" s="103" t="s">
        <v>192</v>
      </c>
      <c r="CF382" s="113"/>
      <c r="CG382" s="115">
        <v>2000026430</v>
      </c>
    </row>
    <row r="383" spans="1:85">
      <c r="A383" s="53" t="str">
        <f t="shared" si="61"/>
        <v>B1-03-05-45851</v>
      </c>
      <c r="B383" s="47" t="str">
        <f t="shared" si="62"/>
        <v>B1-03-05</v>
      </c>
      <c r="C383" s="48" t="s">
        <v>43</v>
      </c>
      <c r="D383" s="49">
        <v>45851</v>
      </c>
      <c r="E383" s="50" t="s">
        <v>14</v>
      </c>
      <c r="F383" s="51" t="s">
        <v>15</v>
      </c>
      <c r="G383" s="59">
        <v>5</v>
      </c>
      <c r="H383" s="51" t="s">
        <v>165</v>
      </c>
      <c r="I383" s="59">
        <v>3</v>
      </c>
      <c r="J383" s="60">
        <f>IF(ISBLANK(H383),"",IFERROR(VLOOKUP(B383,'Np PL4 Stock'!$A:$D,4,FALSE),""))</f>
        <v>45837</v>
      </c>
      <c r="K383" s="61">
        <f>IF(ISBLANK(H383),"",SUMIF('Np PL4 Stock'!$A:$A,B383,'Np PL4 Stock'!$N:$N))</f>
        <v>1.2</v>
      </c>
      <c r="L383" s="62">
        <f>IF(ISBLANK(H383),"",VLOOKUP(LEFT(B383,5),Unit!A:B,2,FALSE))</f>
        <v>12</v>
      </c>
      <c r="M383" s="63" t="str">
        <f>IF(ISBLANK(H383),"",IFERROR(VLOOKUP(B383,'Np PL4 Stock'!$A:$T,20,FALSE),""))</f>
        <v>V1-MA1</v>
      </c>
      <c r="N383" s="63" t="str">
        <f>IF(ISBLANK(H383),"",IFERROR(VLOOKUP(B383,'Np PL4 Stock'!$A:$U,21,FALSE),""))</f>
        <v>SIS</v>
      </c>
      <c r="O383" s="62">
        <f t="shared" si="53"/>
        <v>100</v>
      </c>
      <c r="P383" s="62">
        <f t="shared" si="54"/>
        <v>4.58333333333333e-5</v>
      </c>
      <c r="Q383" s="67">
        <f t="shared" si="55"/>
        <v>1.05416666666667e-6</v>
      </c>
      <c r="R383" s="67">
        <f t="shared" si="56"/>
        <v>1.33717083333333e-6</v>
      </c>
      <c r="S383" s="64">
        <v>11</v>
      </c>
      <c r="T383" s="68">
        <v>7.526</v>
      </c>
      <c r="U383" s="68">
        <v>6.584</v>
      </c>
      <c r="V383" s="69">
        <v>84</v>
      </c>
      <c r="W383" s="59">
        <v>417</v>
      </c>
      <c r="X383" s="64">
        <v>97</v>
      </c>
      <c r="Y383" s="59">
        <v>100</v>
      </c>
      <c r="Z383" s="59">
        <v>92</v>
      </c>
      <c r="AA383" s="59">
        <v>0</v>
      </c>
      <c r="AB383" s="59">
        <v>0</v>
      </c>
      <c r="AC383" s="59">
        <v>0</v>
      </c>
      <c r="AD383" s="59">
        <v>0</v>
      </c>
      <c r="AE383" s="59">
        <v>100</v>
      </c>
      <c r="AF383" s="73" t="s">
        <v>38</v>
      </c>
      <c r="AG383" s="73">
        <v>80000</v>
      </c>
      <c r="AH383" s="73" t="s">
        <v>38</v>
      </c>
      <c r="AI383" s="73" t="s">
        <v>38</v>
      </c>
      <c r="AJ383" s="73" t="s">
        <v>38</v>
      </c>
      <c r="AK383" s="73" t="s">
        <v>32</v>
      </c>
      <c r="AL383" s="77" t="str">
        <f>IF(ISBLANK(S383),"",IF(AJ383="Fail","Fail",IF(E383="PL4",IF(AND(T383&gt;STD_01122025!$D$3,U383&lt;STD_01122025!$D$4,OR(AF383="ND",AF383&lt;STD_01122025!$D$7),AH383="ND"),"Pass","Fail"),IF(E383="PL12",IF(AND(S383&lt;STD_01122025!$F$2,T383&gt;STD_01122025!$F$3,U383&lt;STD_01122025!$F$4,V383&gt;STD_01122025!$F$5,X383&gt;STD_01122025!$F$6,OR(AF383="ND",AF383&lt;STD_01122025!$F$7),AH383="ND"),"Pass","Fail"),IF(E383="SuperPL",IF(AND(T383&gt;STD_01122025!$H$3,U383&lt;STD_01122025!$H$4,V383&gt;STD_01122025!$H$5,X383&gt;STD_01122025!$H$6,OR(AF383="ND",AF383&lt;STD_01122025!$H$7),AH383="ND"),"Pass","Fail"),IF(E383="Flight",IF(AND(T383&gt;STD_01122025!$J$3,U383&lt;STD_01122025!$J$4,X383&gt;STD_01122025!$J$6,OR(AF383="ND",AF383&lt;STD_01122025!$J$7),AH383="ND"),"Pass","Fail"),""))))))</f>
        <v>Pass</v>
      </c>
      <c r="AM383" s="62">
        <f>IF(ISBLANK(B383),"",IFERROR(IF(VLOOKUP(B383,'Np PL4 Stock'!$A:$J,10,FALSE)="Np4",D383-VLOOKUP(B383,'Np PL4 Stock'!$A:$E,5,FALSE),D383-VLOOKUP(B383,'Np PL4 Stock'!$A:$E,5,FALSE)-1),""))</f>
        <v>14</v>
      </c>
      <c r="AN383" s="68">
        <v>8.956</v>
      </c>
      <c r="AO383" s="68">
        <v>7.892</v>
      </c>
      <c r="AP383" s="69">
        <v>100</v>
      </c>
      <c r="AQ383" s="64">
        <v>231</v>
      </c>
      <c r="AR383" s="64">
        <v>98</v>
      </c>
      <c r="AS383" s="59">
        <v>100</v>
      </c>
      <c r="AT383" s="73" t="s">
        <v>38</v>
      </c>
      <c r="AU383" s="73">
        <v>42500</v>
      </c>
      <c r="AV383" s="73" t="s">
        <v>38</v>
      </c>
      <c r="AW383" s="73" t="s">
        <v>38</v>
      </c>
      <c r="AX383" s="73" t="s">
        <v>32</v>
      </c>
      <c r="AY383" s="59">
        <v>0</v>
      </c>
      <c r="AZ383" s="59">
        <v>0</v>
      </c>
      <c r="BA383" s="59">
        <v>0</v>
      </c>
      <c r="BB383" s="59">
        <v>0</v>
      </c>
      <c r="BC383" s="59">
        <v>0</v>
      </c>
      <c r="BD383" s="59">
        <v>0</v>
      </c>
      <c r="BE383" s="84" t="s">
        <v>38</v>
      </c>
      <c r="BF383" s="84" t="s">
        <v>38</v>
      </c>
      <c r="BG383" s="84" t="s">
        <v>38</v>
      </c>
      <c r="BH383" s="84" t="s">
        <v>38</v>
      </c>
      <c r="BI383" s="85" t="s">
        <v>731</v>
      </c>
      <c r="BJ383" s="86" t="s">
        <v>273</v>
      </c>
      <c r="BK383" s="64" t="s">
        <v>542</v>
      </c>
      <c r="BL383" s="86" t="s">
        <v>196</v>
      </c>
      <c r="BM383" s="86" t="s">
        <v>178</v>
      </c>
      <c r="BN383" s="86"/>
      <c r="BO383" s="59">
        <v>9</v>
      </c>
      <c r="BP383" s="141">
        <v>256104305100135</v>
      </c>
      <c r="BQ383" s="92">
        <v>0.5</v>
      </c>
      <c r="BR383" s="93">
        <v>0.05</v>
      </c>
      <c r="BS383" s="94">
        <f t="shared" si="59"/>
        <v>0.55</v>
      </c>
      <c r="BT383" s="95">
        <v>0.15728</v>
      </c>
      <c r="BU383" s="101">
        <f t="shared" si="60"/>
        <v>0.70728</v>
      </c>
      <c r="BV383" s="102">
        <f t="shared" si="57"/>
        <v>4.32900432900433</v>
      </c>
      <c r="BW383" s="103">
        <v>550</v>
      </c>
      <c r="BX383" s="104">
        <f t="shared" si="58"/>
        <v>0.00306181818181818</v>
      </c>
      <c r="BY383" s="105">
        <v>1000</v>
      </c>
      <c r="BZ383" s="103" t="s">
        <v>32</v>
      </c>
      <c r="CA383" s="106" t="s">
        <v>189</v>
      </c>
      <c r="CB383" s="107" t="s">
        <v>148</v>
      </c>
      <c r="CC383" s="112" t="s">
        <v>149</v>
      </c>
      <c r="CD383" s="106"/>
      <c r="CE383" s="103" t="s">
        <v>192</v>
      </c>
      <c r="CF383" s="113"/>
      <c r="CG383" s="114">
        <v>2000027177</v>
      </c>
    </row>
    <row r="384" spans="1:85">
      <c r="A384" s="53" t="str">
        <f t="shared" si="61"/>
        <v>B1-02-05-45851</v>
      </c>
      <c r="B384" s="47" t="str">
        <f t="shared" si="62"/>
        <v>B1-02-05</v>
      </c>
      <c r="C384" s="48" t="s">
        <v>43</v>
      </c>
      <c r="D384" s="49">
        <v>45851</v>
      </c>
      <c r="E384" s="50" t="s">
        <v>14</v>
      </c>
      <c r="F384" s="51" t="s">
        <v>15</v>
      </c>
      <c r="G384" s="59">
        <v>5</v>
      </c>
      <c r="H384" s="51" t="s">
        <v>165</v>
      </c>
      <c r="I384" s="59">
        <v>2</v>
      </c>
      <c r="J384" s="60">
        <f>IF(ISBLANK(H384),"",IFERROR(VLOOKUP(B384,'Np PL4 Stock'!$A:$D,4,FALSE),""))</f>
        <v>45837</v>
      </c>
      <c r="K384" s="61">
        <f>IF(ISBLANK(H384),"",SUMIF('Np PL4 Stock'!$A:$A,B384,'Np PL4 Stock'!$N:$N))</f>
        <v>1.2</v>
      </c>
      <c r="L384" s="62">
        <f>IF(ISBLANK(H384),"",VLOOKUP(LEFT(B384,5),Unit!A:B,2,FALSE))</f>
        <v>12</v>
      </c>
      <c r="M384" s="63" t="str">
        <f>IF(ISBLANK(H384),"",IFERROR(VLOOKUP(B384,'Np PL4 Stock'!$A:$T,20,FALSE),""))</f>
        <v>V1-MA1</v>
      </c>
      <c r="N384" s="63" t="str">
        <f>IF(ISBLANK(H384),"",IFERROR(VLOOKUP(B384,'Np PL4 Stock'!$A:$U,21,FALSE),""))</f>
        <v>SIS</v>
      </c>
      <c r="O384" s="62">
        <f t="shared" si="53"/>
        <v>100</v>
      </c>
      <c r="P384" s="62">
        <f t="shared" si="54"/>
        <v>0.00013096875</v>
      </c>
      <c r="Q384" s="67">
        <f t="shared" si="55"/>
        <v>1.3096875e-6</v>
      </c>
      <c r="R384" s="67">
        <f t="shared" si="56"/>
        <v>1.71621041666667e-6</v>
      </c>
      <c r="S384" s="64">
        <v>12</v>
      </c>
      <c r="T384" s="68">
        <v>7.952</v>
      </c>
      <c r="U384" s="68">
        <v>7.71</v>
      </c>
      <c r="V384" s="69">
        <v>94</v>
      </c>
      <c r="W384" s="59">
        <v>349</v>
      </c>
      <c r="X384" s="64">
        <v>96</v>
      </c>
      <c r="Y384" s="59">
        <v>100</v>
      </c>
      <c r="Z384" s="59">
        <v>88</v>
      </c>
      <c r="AA384" s="59">
        <v>0</v>
      </c>
      <c r="AB384" s="59">
        <v>0</v>
      </c>
      <c r="AC384" s="59">
        <v>0</v>
      </c>
      <c r="AD384" s="59">
        <v>0</v>
      </c>
      <c r="AE384" s="59">
        <v>100</v>
      </c>
      <c r="AF384" s="73" t="s">
        <v>38</v>
      </c>
      <c r="AG384" s="73">
        <v>45000</v>
      </c>
      <c r="AH384" s="73" t="s">
        <v>38</v>
      </c>
      <c r="AI384" s="73" t="s">
        <v>38</v>
      </c>
      <c r="AJ384" s="73" t="s">
        <v>38</v>
      </c>
      <c r="AK384" s="73" t="s">
        <v>32</v>
      </c>
      <c r="AL384" s="77" t="str">
        <f>IF(ISBLANK(S384),"",IF(AJ384="Fail","Fail",IF(E384="PL4",IF(AND(T384&gt;STD_01122025!$D$3,U384&lt;STD_01122025!$D$4,OR(AF384="ND",AF384&lt;STD_01122025!$D$7),AH384="ND"),"Pass","Fail"),IF(E384="PL12",IF(AND(S384&lt;STD_01122025!$F$2,T384&gt;STD_01122025!$F$3,U384&lt;STD_01122025!$F$4,V384&gt;STD_01122025!$F$5,X384&gt;STD_01122025!$F$6,OR(AF384="ND",AF384&lt;STD_01122025!$F$7),AH384="ND"),"Pass","Fail"),IF(E384="SuperPL",IF(AND(T384&gt;STD_01122025!$H$3,U384&lt;STD_01122025!$H$4,V384&gt;STD_01122025!$H$5,X384&gt;STD_01122025!$H$6,OR(AF384="ND",AF384&lt;STD_01122025!$H$7),AH384="ND"),"Pass","Fail"),IF(E384="Flight",IF(AND(T384&gt;STD_01122025!$J$3,U384&lt;STD_01122025!$J$4,X384&gt;STD_01122025!$J$6,OR(AF384="ND",AF384&lt;STD_01122025!$J$7),AH384="ND"),"Pass","Fail"),""))))))</f>
        <v>Pass</v>
      </c>
      <c r="AM384" s="62">
        <f>IF(ISBLANK(B384),"",IFERROR(IF(VLOOKUP(B384,'Np PL4 Stock'!$A:$J,10,FALSE)="Np4",D384-VLOOKUP(B384,'Np PL4 Stock'!$A:$E,5,FALSE),D384-VLOOKUP(B384,'Np PL4 Stock'!$A:$E,5,FALSE)-1),""))</f>
        <v>14</v>
      </c>
      <c r="AN384" s="68">
        <v>8.84</v>
      </c>
      <c r="AO384" s="68">
        <v>7.266</v>
      </c>
      <c r="AP384" s="69">
        <v>100</v>
      </c>
      <c r="AQ384" s="64">
        <v>240</v>
      </c>
      <c r="AR384" s="64">
        <v>99</v>
      </c>
      <c r="AS384" s="59">
        <v>100</v>
      </c>
      <c r="AT384" s="73" t="s">
        <v>38</v>
      </c>
      <c r="AU384" s="73">
        <v>60000</v>
      </c>
      <c r="AV384" s="73" t="s">
        <v>38</v>
      </c>
      <c r="AW384" s="73" t="s">
        <v>38</v>
      </c>
      <c r="AX384" s="73" t="s">
        <v>32</v>
      </c>
      <c r="AY384" s="59">
        <v>0</v>
      </c>
      <c r="AZ384" s="59">
        <v>0</v>
      </c>
      <c r="BA384" s="59">
        <v>0</v>
      </c>
      <c r="BB384" s="59">
        <v>0</v>
      </c>
      <c r="BC384" s="59">
        <v>0</v>
      </c>
      <c r="BD384" s="59">
        <v>0</v>
      </c>
      <c r="BE384" s="84" t="s">
        <v>38</v>
      </c>
      <c r="BF384" s="84" t="s">
        <v>38</v>
      </c>
      <c r="BG384" s="84" t="s">
        <v>38</v>
      </c>
      <c r="BH384" s="84" t="s">
        <v>38</v>
      </c>
      <c r="BI384" s="85" t="s">
        <v>718</v>
      </c>
      <c r="BJ384" s="86" t="s">
        <v>229</v>
      </c>
      <c r="BK384" s="64" t="s">
        <v>689</v>
      </c>
      <c r="BL384" s="86" t="s">
        <v>177</v>
      </c>
      <c r="BM384" s="86" t="s">
        <v>178</v>
      </c>
      <c r="BN384" s="86"/>
      <c r="BO384" s="59">
        <v>3</v>
      </c>
      <c r="BP384" s="141">
        <v>256104305100137</v>
      </c>
      <c r="BQ384" s="92">
        <v>1.11625</v>
      </c>
      <c r="BR384" s="93">
        <v>0.111625</v>
      </c>
      <c r="BS384" s="94">
        <f t="shared" si="59"/>
        <v>1.227875</v>
      </c>
      <c r="BT384" s="95">
        <v>0.377313888888889</v>
      </c>
      <c r="BU384" s="101">
        <f t="shared" si="60"/>
        <v>1.60518888888889</v>
      </c>
      <c r="BV384" s="102">
        <f t="shared" si="57"/>
        <v>4.16666666666667</v>
      </c>
      <c r="BW384" s="103">
        <v>1364.30555555556</v>
      </c>
      <c r="BX384" s="104">
        <f t="shared" si="58"/>
        <v>0.00668828703703704</v>
      </c>
      <c r="BY384" s="105">
        <v>900</v>
      </c>
      <c r="BZ384" s="103" t="s">
        <v>32</v>
      </c>
      <c r="CA384" s="106" t="s">
        <v>189</v>
      </c>
      <c r="CB384" s="107" t="s">
        <v>148</v>
      </c>
      <c r="CC384" s="112" t="s">
        <v>149</v>
      </c>
      <c r="CD384" s="130"/>
      <c r="CE384" s="103" t="s">
        <v>192</v>
      </c>
      <c r="CF384" s="131"/>
      <c r="CG384" s="115">
        <v>2000029043</v>
      </c>
    </row>
    <row r="385" spans="1:85">
      <c r="A385" s="53" t="str">
        <f t="shared" si="61"/>
        <v>B1-02-05-45851</v>
      </c>
      <c r="B385" s="47" t="str">
        <f t="shared" si="62"/>
        <v>B1-02-05</v>
      </c>
      <c r="C385" s="48" t="s">
        <v>43</v>
      </c>
      <c r="D385" s="49">
        <v>45851</v>
      </c>
      <c r="E385" s="50" t="s">
        <v>14</v>
      </c>
      <c r="F385" s="51" t="s">
        <v>15</v>
      </c>
      <c r="G385" s="59">
        <v>5</v>
      </c>
      <c r="H385" s="51" t="s">
        <v>165</v>
      </c>
      <c r="I385" s="59">
        <v>2</v>
      </c>
      <c r="J385" s="60">
        <f>IF(ISBLANK(H385),"",IFERROR(VLOOKUP(B385,'Np PL4 Stock'!$A:$D,4,FALSE),""))</f>
        <v>45837</v>
      </c>
      <c r="K385" s="61">
        <f>IF(ISBLANK(H385),"",SUMIF('Np PL4 Stock'!$A:$A,B385,'Np PL4 Stock'!$N:$N))</f>
        <v>1.2</v>
      </c>
      <c r="L385" s="62">
        <f>IF(ISBLANK(H385),"",VLOOKUP(LEFT(B385,5),Unit!A:B,2,FALSE))</f>
        <v>12</v>
      </c>
      <c r="M385" s="63" t="str">
        <f>IF(ISBLANK(H385),"",IFERROR(VLOOKUP(B385,'Np PL4 Stock'!$A:$T,20,FALSE),""))</f>
        <v>V1-MA1</v>
      </c>
      <c r="N385" s="63" t="str">
        <f>IF(ISBLANK(H385),"",IFERROR(VLOOKUP(B385,'Np PL4 Stock'!$A:$U,21,FALSE),""))</f>
        <v>SIS</v>
      </c>
      <c r="O385" s="62">
        <f t="shared" si="53"/>
        <v>100</v>
      </c>
      <c r="P385" s="62">
        <f t="shared" si="54"/>
        <v>0.00013096875</v>
      </c>
      <c r="Q385" s="67">
        <f t="shared" si="55"/>
        <v>1.3096875e-6</v>
      </c>
      <c r="R385" s="67">
        <f t="shared" si="56"/>
        <v>1.71621041666667e-6</v>
      </c>
      <c r="S385" s="64">
        <v>12</v>
      </c>
      <c r="T385" s="68">
        <v>7.952</v>
      </c>
      <c r="U385" s="68">
        <v>7.71</v>
      </c>
      <c r="V385" s="69">
        <v>94</v>
      </c>
      <c r="W385" s="59">
        <v>349</v>
      </c>
      <c r="X385" s="64">
        <v>96</v>
      </c>
      <c r="Y385" s="59">
        <v>100</v>
      </c>
      <c r="Z385" s="59">
        <v>88</v>
      </c>
      <c r="AA385" s="59">
        <v>0</v>
      </c>
      <c r="AB385" s="59">
        <v>0</v>
      </c>
      <c r="AC385" s="59">
        <v>0</v>
      </c>
      <c r="AD385" s="59">
        <v>0</v>
      </c>
      <c r="AE385" s="59">
        <v>100</v>
      </c>
      <c r="AF385" s="73" t="s">
        <v>38</v>
      </c>
      <c r="AG385" s="73">
        <v>45000</v>
      </c>
      <c r="AH385" s="73" t="s">
        <v>38</v>
      </c>
      <c r="AI385" s="73" t="s">
        <v>38</v>
      </c>
      <c r="AJ385" s="73" t="s">
        <v>38</v>
      </c>
      <c r="AK385" s="73" t="s">
        <v>32</v>
      </c>
      <c r="AL385" s="77" t="str">
        <f>IF(ISBLANK(S385),"",IF(AJ385="Fail","Fail",IF(E385="PL4",IF(AND(T385&gt;STD_01122025!$D$3,U385&lt;STD_01122025!$D$4,OR(AF385="ND",AF385&lt;STD_01122025!$D$7),AH385="ND"),"Pass","Fail"),IF(E385="PL12",IF(AND(S385&lt;STD_01122025!$F$2,T385&gt;STD_01122025!$F$3,U385&lt;STD_01122025!$F$4,V385&gt;STD_01122025!$F$5,X385&gt;STD_01122025!$F$6,OR(AF385="ND",AF385&lt;STD_01122025!$F$7),AH385="ND"),"Pass","Fail"),IF(E385="SuperPL",IF(AND(T385&gt;STD_01122025!$H$3,U385&lt;STD_01122025!$H$4,V385&gt;STD_01122025!$H$5,X385&gt;STD_01122025!$H$6,OR(AF385="ND",AF385&lt;STD_01122025!$H$7),AH385="ND"),"Pass","Fail"),IF(E385="Flight",IF(AND(T385&gt;STD_01122025!$J$3,U385&lt;STD_01122025!$J$4,X385&gt;STD_01122025!$J$6,OR(AF385="ND",AF385&lt;STD_01122025!$J$7),AH385="ND"),"Pass","Fail"),""))))))</f>
        <v>Pass</v>
      </c>
      <c r="AM385" s="62">
        <f>IF(ISBLANK(B385),"",IFERROR(IF(VLOOKUP(B385,'Np PL4 Stock'!$A:$J,10,FALSE)="Np4",D385-VLOOKUP(B385,'Np PL4 Stock'!$A:$E,5,FALSE),D385-VLOOKUP(B385,'Np PL4 Stock'!$A:$E,5,FALSE)-1),""))</f>
        <v>14</v>
      </c>
      <c r="AN385" s="68">
        <v>8.84</v>
      </c>
      <c r="AO385" s="68">
        <v>7.266</v>
      </c>
      <c r="AP385" s="69">
        <v>100</v>
      </c>
      <c r="AQ385" s="64">
        <v>240</v>
      </c>
      <c r="AR385" s="64">
        <v>99</v>
      </c>
      <c r="AS385" s="59">
        <v>100</v>
      </c>
      <c r="AT385" s="73" t="s">
        <v>38</v>
      </c>
      <c r="AU385" s="73">
        <v>60000</v>
      </c>
      <c r="AV385" s="73" t="s">
        <v>38</v>
      </c>
      <c r="AW385" s="73" t="s">
        <v>38</v>
      </c>
      <c r="AX385" s="73" t="s">
        <v>32</v>
      </c>
      <c r="AY385" s="59">
        <v>0</v>
      </c>
      <c r="AZ385" s="59">
        <v>0</v>
      </c>
      <c r="BA385" s="59">
        <v>0</v>
      </c>
      <c r="BB385" s="59">
        <v>0</v>
      </c>
      <c r="BC385" s="59">
        <v>0</v>
      </c>
      <c r="BD385" s="59">
        <v>0</v>
      </c>
      <c r="BE385" s="84" t="s">
        <v>38</v>
      </c>
      <c r="BF385" s="84" t="s">
        <v>38</v>
      </c>
      <c r="BG385" s="84" t="s">
        <v>38</v>
      </c>
      <c r="BH385" s="84" t="s">
        <v>38</v>
      </c>
      <c r="BI385" s="85" t="s">
        <v>732</v>
      </c>
      <c r="BJ385" s="86" t="s">
        <v>229</v>
      </c>
      <c r="BK385" s="64" t="s">
        <v>689</v>
      </c>
      <c r="BL385" s="86" t="s">
        <v>177</v>
      </c>
      <c r="BM385" s="86" t="s">
        <v>178</v>
      </c>
      <c r="BN385" s="86"/>
      <c r="BO385" s="59">
        <v>3</v>
      </c>
      <c r="BP385" s="141">
        <v>256104305100136</v>
      </c>
      <c r="BQ385" s="92">
        <v>0.3125</v>
      </c>
      <c r="BR385" s="93">
        <v>0.03125</v>
      </c>
      <c r="BS385" s="94">
        <f t="shared" si="59"/>
        <v>0.34375</v>
      </c>
      <c r="BT385" s="95">
        <v>0.110513611111111</v>
      </c>
      <c r="BU385" s="101">
        <f t="shared" si="60"/>
        <v>0.454263611111111</v>
      </c>
      <c r="BV385" s="102">
        <f t="shared" si="57"/>
        <v>4.16666666666667</v>
      </c>
      <c r="BW385" s="103">
        <v>381.944444444444</v>
      </c>
      <c r="BX385" s="104">
        <f t="shared" si="58"/>
        <v>0.0018927650462963</v>
      </c>
      <c r="BY385" s="105">
        <v>900</v>
      </c>
      <c r="BZ385" s="103" t="s">
        <v>32</v>
      </c>
      <c r="CA385" s="106" t="s">
        <v>189</v>
      </c>
      <c r="CB385" s="107" t="s">
        <v>148</v>
      </c>
      <c r="CC385" s="112" t="s">
        <v>149</v>
      </c>
      <c r="CD385" s="130"/>
      <c r="CE385" s="103" t="s">
        <v>192</v>
      </c>
      <c r="CF385" s="131"/>
      <c r="CG385" s="115">
        <v>2000029134</v>
      </c>
    </row>
    <row r="386" spans="1:85">
      <c r="A386" s="53" t="str">
        <f t="shared" si="61"/>
        <v>E1-05-04-45851</v>
      </c>
      <c r="B386" s="47" t="str">
        <f t="shared" si="62"/>
        <v>E1-05-04</v>
      </c>
      <c r="C386" s="48" t="s">
        <v>43</v>
      </c>
      <c r="D386" s="49">
        <v>45851</v>
      </c>
      <c r="E386" s="50" t="s">
        <v>14</v>
      </c>
      <c r="F386" s="51" t="s">
        <v>15</v>
      </c>
      <c r="G386" s="59">
        <v>4</v>
      </c>
      <c r="H386" s="51" t="s">
        <v>215</v>
      </c>
      <c r="I386" s="64">
        <v>5</v>
      </c>
      <c r="J386" s="60">
        <f>IF(ISBLANK(H386),"",IFERROR(VLOOKUP(B386,'Np PL4 Stock'!$A:$D,4,FALSE),""))</f>
        <v>45838</v>
      </c>
      <c r="K386" s="61">
        <f>IF(ISBLANK(H386),"",SUMIF('Np PL4 Stock'!$A:$A,B386,'Np PL4 Stock'!$N:$N))</f>
        <v>1</v>
      </c>
      <c r="L386" s="62">
        <f>IF(ISBLANK(H386),"",VLOOKUP(LEFT(B386,5),Unit!A:B,2,FALSE))</f>
        <v>10</v>
      </c>
      <c r="M386" s="63" t="str">
        <f>IF(ISBLANK(H386),"",IFERROR(VLOOKUP(B386,'Np PL4 Stock'!$A:$T,20,FALSE),""))</f>
        <v>V1-MC1</v>
      </c>
      <c r="N386" s="63" t="str">
        <f>IF(ISBLANK(H386),"",IFERROR(VLOOKUP(B386,'Np PL4 Stock'!$A:$U,21,FALSE),""))</f>
        <v>SyAqua</v>
      </c>
      <c r="O386" s="62">
        <f t="shared" ref="O386:O449" si="63">IFERROR((K386*10^6)/(L386*10^3),"")</f>
        <v>100</v>
      </c>
      <c r="P386" s="62">
        <f t="shared" ref="P386:P449" si="64">IFERROR((SUMIFS(BS:BS,A:A,A386))/(L386*10^3),"")</f>
        <v>8.8e-5</v>
      </c>
      <c r="Q386" s="67">
        <f t="shared" ref="Q386:Q449" si="65">IFERROR(SUM(SUMIF(B:B,B386,BQ:BQ),SUMIF(B:B,B386,BR:BR))/(K386*10^6),"")</f>
        <v>8.8e-7</v>
      </c>
      <c r="R386" s="67">
        <f t="shared" ref="R386:R449" si="66">IFERROR(SUM(SUMIF(B:B,B386,BS:BS),SUMIF(B:B,B386,BT:BT))/(K386*10^6),"")</f>
        <v>1.10716e-6</v>
      </c>
      <c r="S386" s="64">
        <v>11</v>
      </c>
      <c r="T386" s="68">
        <v>7.684</v>
      </c>
      <c r="U386" s="68">
        <v>5.415</v>
      </c>
      <c r="V386" s="69">
        <v>96</v>
      </c>
      <c r="W386" s="59">
        <v>380</v>
      </c>
      <c r="X386" s="64">
        <v>96</v>
      </c>
      <c r="Y386" s="59">
        <v>100</v>
      </c>
      <c r="Z386" s="59">
        <v>92</v>
      </c>
      <c r="AA386" s="59">
        <v>0</v>
      </c>
      <c r="AB386" s="59">
        <v>0</v>
      </c>
      <c r="AC386" s="59">
        <v>0</v>
      </c>
      <c r="AD386" s="59">
        <v>0</v>
      </c>
      <c r="AE386" s="59">
        <v>100</v>
      </c>
      <c r="AF386" s="73" t="s">
        <v>38</v>
      </c>
      <c r="AG386" s="73">
        <v>75000</v>
      </c>
      <c r="AH386" s="73" t="s">
        <v>38</v>
      </c>
      <c r="AI386" s="73" t="s">
        <v>38</v>
      </c>
      <c r="AJ386" s="73" t="s">
        <v>38</v>
      </c>
      <c r="AK386" s="73" t="s">
        <v>32</v>
      </c>
      <c r="AL386" s="77" t="str">
        <f>IF(ISBLANK(S386),"",IF(AJ386="Fail","Fail",IF(E386="PL4",IF(AND(T386&gt;STD_01122025!$D$3,U386&lt;STD_01122025!$D$4,OR(AF386="ND",AF386&lt;STD_01122025!$D$7),AH386="ND"),"Pass","Fail"),IF(E386="PL12",IF(AND(S386&lt;STD_01122025!$F$2,T386&gt;STD_01122025!$F$3,U386&lt;STD_01122025!$F$4,V386&gt;STD_01122025!$F$5,X386&gt;STD_01122025!$F$6,OR(AF386="ND",AF386&lt;STD_01122025!$F$7),AH386="ND"),"Pass","Fail"),IF(E386="SuperPL",IF(AND(T386&gt;STD_01122025!$H$3,U386&lt;STD_01122025!$H$4,V386&gt;STD_01122025!$H$5,X386&gt;STD_01122025!$H$6,OR(AF386="ND",AF386&lt;STD_01122025!$H$7),AH386="ND"),"Pass","Fail"),IF(E386="Flight",IF(AND(T386&gt;STD_01122025!$J$3,U386&lt;STD_01122025!$J$4,X386&gt;STD_01122025!$J$6,OR(AF386="ND",AF386&lt;STD_01122025!$J$7),AH386="ND"),"Pass","Fail"),""))))))</f>
        <v>Pass</v>
      </c>
      <c r="AM386" s="62">
        <f>IF(ISBLANK(B386),"",IFERROR(IF(VLOOKUP(B386,'Np PL4 Stock'!$A:$J,10,FALSE)="Np4",D386-VLOOKUP(B386,'Np PL4 Stock'!$A:$E,5,FALSE),D386-VLOOKUP(B386,'Np PL4 Stock'!$A:$E,5,FALSE)-1),""))</f>
        <v>13</v>
      </c>
      <c r="AN386" s="68">
        <v>9.06</v>
      </c>
      <c r="AO386" s="68">
        <v>8.386</v>
      </c>
      <c r="AP386" s="69">
        <v>100</v>
      </c>
      <c r="AQ386" s="64">
        <v>220</v>
      </c>
      <c r="AR386" s="64">
        <v>98</v>
      </c>
      <c r="AS386" s="59">
        <v>100</v>
      </c>
      <c r="AT386" s="73" t="s">
        <v>38</v>
      </c>
      <c r="AU386" s="73">
        <v>60000</v>
      </c>
      <c r="AV386" s="73" t="s">
        <v>38</v>
      </c>
      <c r="AW386" s="73" t="s">
        <v>38</v>
      </c>
      <c r="AX386" s="73" t="s">
        <v>32</v>
      </c>
      <c r="AY386" s="59">
        <v>0</v>
      </c>
      <c r="AZ386" s="59">
        <v>0</v>
      </c>
      <c r="BA386" s="59">
        <v>0</v>
      </c>
      <c r="BB386" s="59">
        <v>0</v>
      </c>
      <c r="BC386" s="59">
        <v>0</v>
      </c>
      <c r="BD386" s="59">
        <v>0</v>
      </c>
      <c r="BE386" s="84" t="s">
        <v>38</v>
      </c>
      <c r="BF386" s="84" t="s">
        <v>38</v>
      </c>
      <c r="BG386" s="84" t="s">
        <v>38</v>
      </c>
      <c r="BH386" s="84" t="s">
        <v>38</v>
      </c>
      <c r="BI386" s="85" t="s">
        <v>494</v>
      </c>
      <c r="BJ386" s="86" t="s">
        <v>261</v>
      </c>
      <c r="BK386" s="64" t="s">
        <v>495</v>
      </c>
      <c r="BL386" s="86" t="s">
        <v>155</v>
      </c>
      <c r="BM386" s="86" t="s">
        <v>178</v>
      </c>
      <c r="BN386" s="86"/>
      <c r="BO386" s="64">
        <v>6</v>
      </c>
      <c r="BP386" s="141">
        <v>256104305100134</v>
      </c>
      <c r="BQ386" s="92">
        <v>0.8</v>
      </c>
      <c r="BR386" s="93">
        <v>0.08</v>
      </c>
      <c r="BS386" s="94">
        <f t="shared" si="59"/>
        <v>0.88</v>
      </c>
      <c r="BT386" s="95">
        <v>0.22716</v>
      </c>
      <c r="BU386" s="101">
        <f t="shared" si="60"/>
        <v>1.10716</v>
      </c>
      <c r="BV386" s="102">
        <f t="shared" ref="BV386:BV449" si="67">IF(ISNUMBER(AQ386),(1/AQ386)*10^3,"-")</f>
        <v>4.54545454545454</v>
      </c>
      <c r="BW386" s="103">
        <v>880</v>
      </c>
      <c r="BX386" s="104">
        <f t="shared" ref="BX386:BX449" si="68">IFERROR((BU386*BV386)/10^3,"-")</f>
        <v>0.00503254545454545</v>
      </c>
      <c r="BY386" s="105">
        <v>1000</v>
      </c>
      <c r="BZ386" s="103" t="s">
        <v>32</v>
      </c>
      <c r="CA386" s="106" t="s">
        <v>189</v>
      </c>
      <c r="CB386" s="107" t="s">
        <v>148</v>
      </c>
      <c r="CC386" s="112" t="s">
        <v>149</v>
      </c>
      <c r="CD386" s="106"/>
      <c r="CE386" s="103" t="s">
        <v>192</v>
      </c>
      <c r="CF386" s="113"/>
      <c r="CG386" s="114">
        <v>2000015189</v>
      </c>
    </row>
    <row r="387" spans="1:85">
      <c r="A387" s="53" t="str">
        <f t="shared" si="61"/>
        <v>B1-05-05-45851</v>
      </c>
      <c r="B387" s="47" t="str">
        <f t="shared" si="62"/>
        <v>B1-05-05</v>
      </c>
      <c r="C387" s="48" t="s">
        <v>43</v>
      </c>
      <c r="D387" s="49">
        <v>45851</v>
      </c>
      <c r="E387" s="50" t="s">
        <v>14</v>
      </c>
      <c r="F387" s="51" t="s">
        <v>15</v>
      </c>
      <c r="G387" s="59">
        <v>5</v>
      </c>
      <c r="H387" s="51" t="s">
        <v>165</v>
      </c>
      <c r="I387" s="59">
        <v>5</v>
      </c>
      <c r="J387" s="60">
        <f>IF(ISBLANK(H387),"",IFERROR(VLOOKUP(B387,'Np PL4 Stock'!$A:$D,4,FALSE),""))</f>
        <v>45837</v>
      </c>
      <c r="K387" s="61">
        <f>IF(ISBLANK(H387),"",SUMIF('Np PL4 Stock'!$A:$A,B387,'Np PL4 Stock'!$N:$N))</f>
        <v>1.5</v>
      </c>
      <c r="L387" s="62">
        <f>IF(ISBLANK(H387),"",VLOOKUP(LEFT(B387,5),Unit!A:B,2,FALSE))</f>
        <v>12</v>
      </c>
      <c r="M387" s="63" t="str">
        <f>IF(ISBLANK(H387),"",IFERROR(VLOOKUP(B387,'Np PL4 Stock'!$A:$T,20,FALSE),""))</f>
        <v>V1-MC1</v>
      </c>
      <c r="N387" s="63" t="str">
        <f>IF(ISBLANK(H387),"",IFERROR(VLOOKUP(B387,'Np PL4 Stock'!$A:$U,21,FALSE),""))</f>
        <v>SyAqua</v>
      </c>
      <c r="O387" s="62">
        <f t="shared" si="63"/>
        <v>125</v>
      </c>
      <c r="P387" s="62">
        <f t="shared" si="64"/>
        <v>0.00011</v>
      </c>
      <c r="Q387" s="67">
        <f t="shared" si="65"/>
        <v>8.8e-7</v>
      </c>
      <c r="R387" s="67">
        <f t="shared" si="66"/>
        <v>1.12638333333333e-6</v>
      </c>
      <c r="S387" s="64">
        <v>11</v>
      </c>
      <c r="T387" s="68">
        <v>7.725</v>
      </c>
      <c r="U387" s="68">
        <v>7.913</v>
      </c>
      <c r="V387" s="69">
        <v>87.234</v>
      </c>
      <c r="W387" s="59">
        <v>378</v>
      </c>
      <c r="X387" s="64">
        <v>94</v>
      </c>
      <c r="Y387" s="59">
        <v>100</v>
      </c>
      <c r="Z387" s="59">
        <v>88</v>
      </c>
      <c r="AA387" s="59">
        <v>0</v>
      </c>
      <c r="AB387" s="59">
        <v>0</v>
      </c>
      <c r="AC387" s="59">
        <v>0</v>
      </c>
      <c r="AD387" s="59">
        <v>0</v>
      </c>
      <c r="AE387" s="59">
        <v>100</v>
      </c>
      <c r="AF387" s="73" t="s">
        <v>38</v>
      </c>
      <c r="AG387" s="73">
        <v>50000</v>
      </c>
      <c r="AH387" s="73" t="s">
        <v>38</v>
      </c>
      <c r="AI387" s="73" t="s">
        <v>38</v>
      </c>
      <c r="AJ387" s="73" t="s">
        <v>38</v>
      </c>
      <c r="AK387" s="73" t="s">
        <v>32</v>
      </c>
      <c r="AL387" s="77" t="str">
        <f>IF(ISBLANK(S387),"",IF(AJ387="Fail","Fail",IF(E387="PL4",IF(AND(T387&gt;STD_01122025!$D$3,U387&lt;STD_01122025!$D$4,OR(AF387="ND",AF387&lt;STD_01122025!$D$7),AH387="ND"),"Pass","Fail"),IF(E387="PL12",IF(AND(S387&lt;STD_01122025!$F$2,T387&gt;STD_01122025!$F$3,U387&lt;STD_01122025!$F$4,V387&gt;STD_01122025!$F$5,X387&gt;STD_01122025!$F$6,OR(AF387="ND",AF387&lt;STD_01122025!$F$7),AH387="ND"),"Pass","Fail"),IF(E387="SuperPL",IF(AND(T387&gt;STD_01122025!$H$3,U387&lt;STD_01122025!$H$4,V387&gt;STD_01122025!$H$5,X387&gt;STD_01122025!$H$6,OR(AF387="ND",AF387&lt;STD_01122025!$H$7),AH387="ND"),"Pass","Fail"),IF(E387="Flight",IF(AND(T387&gt;STD_01122025!$J$3,U387&lt;STD_01122025!$J$4,X387&gt;STD_01122025!$J$6,OR(AF387="ND",AF387&lt;STD_01122025!$J$7),AH387="ND"),"Pass","Fail"),""))))))</f>
        <v>Pass</v>
      </c>
      <c r="AM387" s="62">
        <f>IF(ISBLANK(B387),"",IFERROR(IF(VLOOKUP(B387,'Np PL4 Stock'!$A:$J,10,FALSE)="Np4",D387-VLOOKUP(B387,'Np PL4 Stock'!$A:$E,5,FALSE),D387-VLOOKUP(B387,'Np PL4 Stock'!$A:$E,5,FALSE)-1),""))</f>
        <v>14</v>
      </c>
      <c r="AN387" s="68">
        <v>9.263</v>
      </c>
      <c r="AO387" s="68">
        <v>9.329</v>
      </c>
      <c r="AP387" s="69">
        <v>100</v>
      </c>
      <c r="AQ387" s="64">
        <v>180</v>
      </c>
      <c r="AR387" s="64">
        <v>99</v>
      </c>
      <c r="AS387" s="59">
        <v>100</v>
      </c>
      <c r="AT387" s="73" t="s">
        <v>38</v>
      </c>
      <c r="AU387" s="73">
        <v>75000</v>
      </c>
      <c r="AV387" s="73" t="s">
        <v>38</v>
      </c>
      <c r="AW387" s="73" t="s">
        <v>38</v>
      </c>
      <c r="AX387" s="73" t="s">
        <v>32</v>
      </c>
      <c r="AY387" s="59">
        <v>0</v>
      </c>
      <c r="AZ387" s="59">
        <v>0</v>
      </c>
      <c r="BA387" s="59">
        <v>0</v>
      </c>
      <c r="BB387" s="59">
        <v>0</v>
      </c>
      <c r="BC387" s="59">
        <v>0</v>
      </c>
      <c r="BD387" s="59">
        <v>0</v>
      </c>
      <c r="BE387" s="84" t="s">
        <v>38</v>
      </c>
      <c r="BF387" s="84" t="s">
        <v>38</v>
      </c>
      <c r="BG387" s="84" t="s">
        <v>38</v>
      </c>
      <c r="BH387" s="84" t="s">
        <v>38</v>
      </c>
      <c r="BI387" s="85" t="s">
        <v>613</v>
      </c>
      <c r="BJ387" s="86" t="s">
        <v>258</v>
      </c>
      <c r="BK387" s="64" t="s">
        <v>488</v>
      </c>
      <c r="BL387" s="86" t="s">
        <v>155</v>
      </c>
      <c r="BM387" s="86" t="s">
        <v>178</v>
      </c>
      <c r="BN387" s="86"/>
      <c r="BO387" s="59">
        <v>7</v>
      </c>
      <c r="BP387" s="141">
        <v>256104305100131</v>
      </c>
      <c r="BQ387" s="92">
        <v>0.7</v>
      </c>
      <c r="BR387" s="93">
        <v>0.07</v>
      </c>
      <c r="BS387" s="94">
        <f t="shared" ref="BS387:BS450" si="69">IF(ISBLANK(D387),"",SUM(BQ387:BR387))</f>
        <v>0.77</v>
      </c>
      <c r="BT387" s="95">
        <v>0.20812</v>
      </c>
      <c r="BU387" s="101">
        <f t="shared" ref="BU387:BU450" si="70">IF(ISBLANK(D387),"",SUM(BS387:BT387))</f>
        <v>0.97812</v>
      </c>
      <c r="BV387" s="102">
        <f t="shared" si="67"/>
        <v>5.55555555555556</v>
      </c>
      <c r="BW387" s="103">
        <v>770</v>
      </c>
      <c r="BX387" s="104">
        <f t="shared" si="68"/>
        <v>0.005434</v>
      </c>
      <c r="BY387" s="105">
        <v>1000</v>
      </c>
      <c r="BZ387" s="103" t="s">
        <v>32</v>
      </c>
      <c r="CA387" s="106" t="s">
        <v>189</v>
      </c>
      <c r="CB387" s="107" t="s">
        <v>148</v>
      </c>
      <c r="CC387" s="112" t="s">
        <v>149</v>
      </c>
      <c r="CD387" s="106"/>
      <c r="CE387" s="103" t="s">
        <v>192</v>
      </c>
      <c r="CF387" s="113"/>
      <c r="CG387" s="115">
        <v>2000009645</v>
      </c>
    </row>
    <row r="388" spans="1:85">
      <c r="A388" s="53" t="str">
        <f t="shared" si="61"/>
        <v>E1-02-04-45852</v>
      </c>
      <c r="B388" s="47" t="str">
        <f t="shared" si="62"/>
        <v>E1-02-04</v>
      </c>
      <c r="C388" s="48" t="s">
        <v>43</v>
      </c>
      <c r="D388" s="49">
        <v>45852</v>
      </c>
      <c r="E388" s="50" t="s">
        <v>14</v>
      </c>
      <c r="F388" s="51" t="s">
        <v>15</v>
      </c>
      <c r="G388" s="59">
        <v>4</v>
      </c>
      <c r="H388" s="51" t="s">
        <v>215</v>
      </c>
      <c r="I388" s="59">
        <v>2</v>
      </c>
      <c r="J388" s="60">
        <f>IF(ISBLANK(H388),"",IFERROR(VLOOKUP(B388,'Np PL4 Stock'!$A:$D,4,FALSE),""))</f>
        <v>45838</v>
      </c>
      <c r="K388" s="61">
        <f>IF(ISBLANK(H388),"",SUMIF('Np PL4 Stock'!$A:$A,B388,'Np PL4 Stock'!$N:$N))</f>
        <v>1</v>
      </c>
      <c r="L388" s="62">
        <f>IF(ISBLANK(H388),"",VLOOKUP(LEFT(B388,5),Unit!A:B,2,FALSE))</f>
        <v>10</v>
      </c>
      <c r="M388" s="63" t="str">
        <f>IF(ISBLANK(H388),"",IFERROR(VLOOKUP(B388,'Np PL4 Stock'!$A:$T,20,FALSE),""))</f>
        <v>V1-MA1</v>
      </c>
      <c r="N388" s="63" t="str">
        <f>IF(ISBLANK(H388),"",IFERROR(VLOOKUP(B388,'Np PL4 Stock'!$A:$U,21,FALSE),""))</f>
        <v>SIS</v>
      </c>
      <c r="O388" s="62">
        <f t="shared" si="63"/>
        <v>100</v>
      </c>
      <c r="P388" s="62">
        <f t="shared" si="64"/>
        <v>3.9e-5</v>
      </c>
      <c r="Q388" s="67">
        <f t="shared" si="65"/>
        <v>8.7e-7</v>
      </c>
      <c r="R388" s="67">
        <f t="shared" si="66"/>
        <v>1.11526e-6</v>
      </c>
      <c r="S388" s="64">
        <v>12</v>
      </c>
      <c r="T388" s="68">
        <v>8.078</v>
      </c>
      <c r="U388" s="68">
        <v>7.742</v>
      </c>
      <c r="V388" s="69">
        <v>96</v>
      </c>
      <c r="W388" s="59">
        <v>313</v>
      </c>
      <c r="X388" s="71">
        <v>93</v>
      </c>
      <c r="Y388" s="59">
        <v>100</v>
      </c>
      <c r="Z388" s="59">
        <v>84</v>
      </c>
      <c r="AA388" s="59">
        <v>0</v>
      </c>
      <c r="AB388" s="59">
        <v>0</v>
      </c>
      <c r="AC388" s="59">
        <v>0</v>
      </c>
      <c r="AD388" s="59">
        <v>0</v>
      </c>
      <c r="AE388" s="59">
        <v>100</v>
      </c>
      <c r="AF388" s="73" t="s">
        <v>38</v>
      </c>
      <c r="AG388" s="73">
        <v>45000</v>
      </c>
      <c r="AH388" s="73" t="s">
        <v>38</v>
      </c>
      <c r="AI388" s="73" t="s">
        <v>38</v>
      </c>
      <c r="AJ388" s="73" t="s">
        <v>38</v>
      </c>
      <c r="AK388" s="73" t="s">
        <v>32</v>
      </c>
      <c r="AL388" s="77" t="str">
        <f>IF(ISBLANK(S388),"",IF(AJ388="Fail","Fail",IF(E388="PL4",IF(AND(T388&gt;STD_01122025!$D$3,U388&lt;STD_01122025!$D$4,OR(AF388="ND",AF388&lt;STD_01122025!$D$7),AH388="ND"),"Pass","Fail"),IF(E388="PL12",IF(AND(S388&lt;STD_01122025!$F$2,T388&gt;STD_01122025!$F$3,U388&lt;STD_01122025!$F$4,V388&gt;STD_01122025!$F$5,X388&gt;STD_01122025!$F$6,OR(AF388="ND",AF388&lt;STD_01122025!$F$7),AH388="ND"),"Pass","Fail"),IF(E388="SuperPL",IF(AND(T388&gt;STD_01122025!$H$3,U388&lt;STD_01122025!$H$4,V388&gt;STD_01122025!$H$5,X388&gt;STD_01122025!$H$6,OR(AF388="ND",AF388&lt;STD_01122025!$H$7),AH388="ND"),"Pass","Fail"),IF(E388="Flight",IF(AND(T388&gt;STD_01122025!$J$3,U388&lt;STD_01122025!$J$4,X388&gt;STD_01122025!$J$6,OR(AF388="ND",AF388&lt;STD_01122025!$J$7),AH388="ND"),"Pass","Fail"),""))))))</f>
        <v>Pass</v>
      </c>
      <c r="AM388" s="62">
        <f>IF(ISBLANK(B388),"",IFERROR(IF(VLOOKUP(B388,'Np PL4 Stock'!$A:$J,10,FALSE)="Np4",D388-VLOOKUP(B388,'Np PL4 Stock'!$A:$E,5,FALSE),D388-VLOOKUP(B388,'Np PL4 Stock'!$A:$E,5,FALSE)-1),""))</f>
        <v>14</v>
      </c>
      <c r="AN388" s="68">
        <v>8.677</v>
      </c>
      <c r="AO388" s="68">
        <v>8.765</v>
      </c>
      <c r="AP388" s="69">
        <v>99</v>
      </c>
      <c r="AQ388" s="64">
        <v>252</v>
      </c>
      <c r="AR388" s="64">
        <v>98</v>
      </c>
      <c r="AS388" s="59">
        <v>100</v>
      </c>
      <c r="AT388" s="73" t="s">
        <v>38</v>
      </c>
      <c r="AU388" s="73">
        <v>65000</v>
      </c>
      <c r="AV388" s="73" t="s">
        <v>38</v>
      </c>
      <c r="AW388" s="73" t="s">
        <v>38</v>
      </c>
      <c r="AX388" s="73" t="s">
        <v>32</v>
      </c>
      <c r="AY388" s="59">
        <v>0</v>
      </c>
      <c r="AZ388" s="59">
        <v>0</v>
      </c>
      <c r="BA388" s="59">
        <v>0</v>
      </c>
      <c r="BB388" s="59">
        <v>0</v>
      </c>
      <c r="BC388" s="59">
        <v>0</v>
      </c>
      <c r="BD388" s="59">
        <v>0</v>
      </c>
      <c r="BE388" s="84" t="s">
        <v>38</v>
      </c>
      <c r="BF388" s="84" t="s">
        <v>38</v>
      </c>
      <c r="BG388" s="84" t="s">
        <v>38</v>
      </c>
      <c r="BH388" s="84" t="s">
        <v>38</v>
      </c>
      <c r="BI388" s="85" t="s">
        <v>600</v>
      </c>
      <c r="BJ388" s="86" t="s">
        <v>240</v>
      </c>
      <c r="BK388" s="64" t="s">
        <v>483</v>
      </c>
      <c r="BL388" s="86" t="s">
        <v>155</v>
      </c>
      <c r="BM388" s="86" t="s">
        <v>178</v>
      </c>
      <c r="BN388" s="86"/>
      <c r="BO388" s="59">
        <v>7</v>
      </c>
      <c r="BP388" s="141">
        <v>256104305100138</v>
      </c>
      <c r="BQ388" s="135">
        <v>0.3</v>
      </c>
      <c r="BR388" s="93">
        <v>0.09</v>
      </c>
      <c r="BS388" s="94">
        <f t="shared" si="69"/>
        <v>0.39</v>
      </c>
      <c r="BT388" s="95">
        <v>0.11086</v>
      </c>
      <c r="BU388" s="101">
        <f t="shared" si="70"/>
        <v>0.50086</v>
      </c>
      <c r="BV388" s="102">
        <f t="shared" si="67"/>
        <v>3.96825396825397</v>
      </c>
      <c r="BW388" s="103">
        <v>390</v>
      </c>
      <c r="BX388" s="104">
        <f t="shared" si="68"/>
        <v>0.00198753968253968</v>
      </c>
      <c r="BY388" s="105">
        <v>1000</v>
      </c>
      <c r="BZ388" s="103" t="s">
        <v>32</v>
      </c>
      <c r="CA388" s="106" t="s">
        <v>189</v>
      </c>
      <c r="CB388" s="107" t="s">
        <v>148</v>
      </c>
      <c r="CC388" s="112" t="s">
        <v>149</v>
      </c>
      <c r="CD388" s="106"/>
      <c r="CE388" s="103" t="s">
        <v>192</v>
      </c>
      <c r="CF388" s="113"/>
      <c r="CG388" s="114">
        <v>2000016762</v>
      </c>
    </row>
    <row r="389" spans="1:85">
      <c r="A389" s="53" t="str">
        <f t="shared" si="61"/>
        <v>E1-03-04-45852</v>
      </c>
      <c r="B389" s="47" t="str">
        <f t="shared" si="62"/>
        <v>E1-03-04</v>
      </c>
      <c r="C389" s="48" t="s">
        <v>43</v>
      </c>
      <c r="D389" s="49">
        <v>45852</v>
      </c>
      <c r="E389" s="50" t="s">
        <v>14</v>
      </c>
      <c r="F389" s="51" t="s">
        <v>15</v>
      </c>
      <c r="G389" s="59">
        <v>4</v>
      </c>
      <c r="H389" s="51" t="s">
        <v>215</v>
      </c>
      <c r="I389" s="59">
        <v>3</v>
      </c>
      <c r="J389" s="60">
        <f>IF(ISBLANK(H389),"",IFERROR(VLOOKUP(B389,'Np PL4 Stock'!$A:$D,4,FALSE),""))</f>
        <v>45838</v>
      </c>
      <c r="K389" s="61">
        <f>IF(ISBLANK(H389),"",SUMIF('Np PL4 Stock'!$A:$A,B389,'Np PL4 Stock'!$N:$N))</f>
        <v>1</v>
      </c>
      <c r="L389" s="62">
        <f>IF(ISBLANK(H389),"",VLOOKUP(LEFT(B389,5),Unit!A:B,2,FALSE))</f>
        <v>10</v>
      </c>
      <c r="M389" s="63" t="str">
        <f>IF(ISBLANK(H389),"",IFERROR(VLOOKUP(B389,'Np PL4 Stock'!$A:$T,20,FALSE),""))</f>
        <v>V1-MA1</v>
      </c>
      <c r="N389" s="63" t="str">
        <f>IF(ISBLANK(H389),"",IFERROR(VLOOKUP(B389,'Np PL4 Stock'!$A:$U,21,FALSE),""))</f>
        <v>SIS</v>
      </c>
      <c r="O389" s="62">
        <f t="shared" si="63"/>
        <v>100</v>
      </c>
      <c r="P389" s="62">
        <f t="shared" si="64"/>
        <v>9.2e-5</v>
      </c>
      <c r="Q389" s="67">
        <f t="shared" si="65"/>
        <v>9.2e-7</v>
      </c>
      <c r="R389" s="67">
        <f t="shared" si="66"/>
        <v>1.1896e-6</v>
      </c>
      <c r="S389" s="64">
        <v>11</v>
      </c>
      <c r="T389" s="68">
        <v>7.782</v>
      </c>
      <c r="U389" s="68">
        <v>5.523</v>
      </c>
      <c r="V389" s="69">
        <v>95</v>
      </c>
      <c r="W389" s="59">
        <v>378</v>
      </c>
      <c r="X389" s="71">
        <v>97</v>
      </c>
      <c r="Y389" s="59">
        <v>100</v>
      </c>
      <c r="Z389" s="59">
        <v>96</v>
      </c>
      <c r="AA389" s="59">
        <v>0</v>
      </c>
      <c r="AB389" s="59">
        <v>0</v>
      </c>
      <c r="AC389" s="59">
        <v>0</v>
      </c>
      <c r="AD389" s="59">
        <v>0</v>
      </c>
      <c r="AE389" s="59">
        <v>100</v>
      </c>
      <c r="AF389" s="73" t="s">
        <v>38</v>
      </c>
      <c r="AG389" s="73">
        <v>60000</v>
      </c>
      <c r="AH389" s="73" t="s">
        <v>38</v>
      </c>
      <c r="AI389" s="73" t="s">
        <v>38</v>
      </c>
      <c r="AJ389" s="73" t="s">
        <v>38</v>
      </c>
      <c r="AK389" s="73" t="s">
        <v>32</v>
      </c>
      <c r="AL389" s="77" t="str">
        <f>IF(ISBLANK(S389),"",IF(AJ389="Fail","Fail",IF(E389="PL4",IF(AND(T389&gt;STD_01122025!$D$3,U389&lt;STD_01122025!$D$4,OR(AF389="ND",AF389&lt;STD_01122025!$D$7),AH389="ND"),"Pass","Fail"),IF(E389="PL12",IF(AND(S389&lt;STD_01122025!$F$2,T389&gt;STD_01122025!$F$3,U389&lt;STD_01122025!$F$4,V389&gt;STD_01122025!$F$5,X389&gt;STD_01122025!$F$6,OR(AF389="ND",AF389&lt;STD_01122025!$F$7),AH389="ND"),"Pass","Fail"),IF(E389="SuperPL",IF(AND(T389&gt;STD_01122025!$H$3,U389&lt;STD_01122025!$H$4,V389&gt;STD_01122025!$H$5,X389&gt;STD_01122025!$H$6,OR(AF389="ND",AF389&lt;STD_01122025!$H$7),AH389="ND"),"Pass","Fail"),IF(E389="Flight",IF(AND(T389&gt;STD_01122025!$J$3,U389&lt;STD_01122025!$J$4,X389&gt;STD_01122025!$J$6,OR(AF389="ND",AF389&lt;STD_01122025!$J$7),AH389="ND"),"Pass","Fail"),""))))))</f>
        <v>Pass</v>
      </c>
      <c r="AM389" s="62">
        <f>IF(ISBLANK(B389),"",IFERROR(IF(VLOOKUP(B389,'Np PL4 Stock'!$A:$J,10,FALSE)="Np4",D389-VLOOKUP(B389,'Np PL4 Stock'!$A:$E,5,FALSE),D389-VLOOKUP(B389,'Np PL4 Stock'!$A:$E,5,FALSE)-1),""))</f>
        <v>14</v>
      </c>
      <c r="AN389" s="68">
        <v>8.867</v>
      </c>
      <c r="AO389" s="68">
        <v>8.385</v>
      </c>
      <c r="AP389" s="69">
        <v>100</v>
      </c>
      <c r="AQ389" s="64">
        <v>244</v>
      </c>
      <c r="AR389" s="64">
        <v>99</v>
      </c>
      <c r="AS389" s="59">
        <v>100</v>
      </c>
      <c r="AT389" s="73" t="s">
        <v>38</v>
      </c>
      <c r="AU389" s="73">
        <v>45000</v>
      </c>
      <c r="AV389" s="73" t="s">
        <v>38</v>
      </c>
      <c r="AW389" s="73" t="s">
        <v>38</v>
      </c>
      <c r="AX389" s="73" t="s">
        <v>32</v>
      </c>
      <c r="AY389" s="59">
        <v>0</v>
      </c>
      <c r="AZ389" s="59">
        <v>0</v>
      </c>
      <c r="BA389" s="59">
        <v>0</v>
      </c>
      <c r="BB389" s="59">
        <v>0</v>
      </c>
      <c r="BC389" s="59">
        <v>0</v>
      </c>
      <c r="BD389" s="59">
        <v>0</v>
      </c>
      <c r="BE389" s="84" t="s">
        <v>38</v>
      </c>
      <c r="BF389" s="84" t="s">
        <v>38</v>
      </c>
      <c r="BG389" s="84" t="s">
        <v>38</v>
      </c>
      <c r="BH389" s="84" t="s">
        <v>38</v>
      </c>
      <c r="BI389" s="85" t="s">
        <v>600</v>
      </c>
      <c r="BJ389" s="86" t="s">
        <v>240</v>
      </c>
      <c r="BK389" s="64" t="s">
        <v>483</v>
      </c>
      <c r="BL389" s="86" t="s">
        <v>155</v>
      </c>
      <c r="BM389" s="86" t="s">
        <v>178</v>
      </c>
      <c r="BN389" s="86"/>
      <c r="BO389" s="59">
        <v>7</v>
      </c>
      <c r="BP389" s="141">
        <v>256104305100138</v>
      </c>
      <c r="BQ389" s="92">
        <v>0.2</v>
      </c>
      <c r="BR389" s="93">
        <v>0.06</v>
      </c>
      <c r="BS389" s="94">
        <f t="shared" si="69"/>
        <v>0.26</v>
      </c>
      <c r="BT389" s="95">
        <v>0.07602</v>
      </c>
      <c r="BU389" s="101">
        <f t="shared" si="70"/>
        <v>0.33602</v>
      </c>
      <c r="BV389" s="102">
        <f t="shared" si="67"/>
        <v>4.09836065573771</v>
      </c>
      <c r="BW389" s="103">
        <v>260</v>
      </c>
      <c r="BX389" s="104">
        <f t="shared" si="68"/>
        <v>0.00137713114754098</v>
      </c>
      <c r="BY389" s="105">
        <v>1000</v>
      </c>
      <c r="BZ389" s="103" t="s">
        <v>32</v>
      </c>
      <c r="CA389" s="106" t="s">
        <v>189</v>
      </c>
      <c r="CB389" s="107" t="s">
        <v>148</v>
      </c>
      <c r="CC389" s="112" t="s">
        <v>149</v>
      </c>
      <c r="CD389" s="106"/>
      <c r="CE389" s="103" t="s">
        <v>192</v>
      </c>
      <c r="CF389" s="113"/>
      <c r="CG389" s="115">
        <v>2000016762</v>
      </c>
    </row>
    <row r="390" spans="1:85">
      <c r="A390" s="53" t="str">
        <f t="shared" si="61"/>
        <v>E1-03-04-45852</v>
      </c>
      <c r="B390" s="47" t="str">
        <f t="shared" si="62"/>
        <v>E1-03-04</v>
      </c>
      <c r="C390" s="48" t="s">
        <v>43</v>
      </c>
      <c r="D390" s="49">
        <v>45852</v>
      </c>
      <c r="E390" s="50" t="s">
        <v>14</v>
      </c>
      <c r="F390" s="51" t="s">
        <v>15</v>
      </c>
      <c r="G390" s="59">
        <v>4</v>
      </c>
      <c r="H390" s="51" t="s">
        <v>215</v>
      </c>
      <c r="I390" s="59">
        <v>3</v>
      </c>
      <c r="J390" s="60">
        <f>IF(ISBLANK(H390),"",IFERROR(VLOOKUP(B390,'Np PL4 Stock'!$A:$D,4,FALSE),""))</f>
        <v>45838</v>
      </c>
      <c r="K390" s="61">
        <f>IF(ISBLANK(H390),"",SUMIF('Np PL4 Stock'!$A:$A,B390,'Np PL4 Stock'!$N:$N))</f>
        <v>1</v>
      </c>
      <c r="L390" s="62">
        <f>IF(ISBLANK(H390),"",VLOOKUP(LEFT(B390,5),Unit!A:B,2,FALSE))</f>
        <v>10</v>
      </c>
      <c r="M390" s="63" t="str">
        <f>IF(ISBLANK(H390),"",IFERROR(VLOOKUP(B390,'Np PL4 Stock'!$A:$T,20,FALSE),""))</f>
        <v>V1-MA1</v>
      </c>
      <c r="N390" s="63" t="str">
        <f>IF(ISBLANK(H390),"",IFERROR(VLOOKUP(B390,'Np PL4 Stock'!$A:$U,21,FALSE),""))</f>
        <v>SIS</v>
      </c>
      <c r="O390" s="62">
        <f t="shared" si="63"/>
        <v>100</v>
      </c>
      <c r="P390" s="62">
        <f t="shared" si="64"/>
        <v>9.2e-5</v>
      </c>
      <c r="Q390" s="67">
        <f t="shared" si="65"/>
        <v>9.2e-7</v>
      </c>
      <c r="R390" s="67">
        <f t="shared" si="66"/>
        <v>1.1896e-6</v>
      </c>
      <c r="S390" s="64">
        <v>11</v>
      </c>
      <c r="T390" s="68">
        <v>7.782</v>
      </c>
      <c r="U390" s="68">
        <v>5.523</v>
      </c>
      <c r="V390" s="69">
        <v>95</v>
      </c>
      <c r="W390" s="59">
        <v>378</v>
      </c>
      <c r="X390" s="71">
        <v>97</v>
      </c>
      <c r="Y390" s="59">
        <v>100</v>
      </c>
      <c r="Z390" s="59">
        <v>96</v>
      </c>
      <c r="AA390" s="59">
        <v>0</v>
      </c>
      <c r="AB390" s="59">
        <v>0</v>
      </c>
      <c r="AC390" s="59">
        <v>0</v>
      </c>
      <c r="AD390" s="59">
        <v>0</v>
      </c>
      <c r="AE390" s="59">
        <v>100</v>
      </c>
      <c r="AF390" s="73" t="s">
        <v>38</v>
      </c>
      <c r="AG390" s="73">
        <v>60000</v>
      </c>
      <c r="AH390" s="73" t="s">
        <v>38</v>
      </c>
      <c r="AI390" s="73" t="s">
        <v>38</v>
      </c>
      <c r="AJ390" s="73" t="s">
        <v>38</v>
      </c>
      <c r="AK390" s="73" t="s">
        <v>32</v>
      </c>
      <c r="AL390" s="77" t="str">
        <f>IF(ISBLANK(S390),"",IF(AJ390="Fail","Fail",IF(E390="PL4",IF(AND(T390&gt;STD_01122025!$D$3,U390&lt;STD_01122025!$D$4,OR(AF390="ND",AF390&lt;STD_01122025!$D$7),AH390="ND"),"Pass","Fail"),IF(E390="PL12",IF(AND(S390&lt;STD_01122025!$F$2,T390&gt;STD_01122025!$F$3,U390&lt;STD_01122025!$F$4,V390&gt;STD_01122025!$F$5,X390&gt;STD_01122025!$F$6,OR(AF390="ND",AF390&lt;STD_01122025!$F$7),AH390="ND"),"Pass","Fail"),IF(E390="SuperPL",IF(AND(T390&gt;STD_01122025!$H$3,U390&lt;STD_01122025!$H$4,V390&gt;STD_01122025!$H$5,X390&gt;STD_01122025!$H$6,OR(AF390="ND",AF390&lt;STD_01122025!$H$7),AH390="ND"),"Pass","Fail"),IF(E390="Flight",IF(AND(T390&gt;STD_01122025!$J$3,U390&lt;STD_01122025!$J$4,X390&gt;STD_01122025!$J$6,OR(AF390="ND",AF390&lt;STD_01122025!$J$7),AH390="ND"),"Pass","Fail"),""))))))</f>
        <v>Pass</v>
      </c>
      <c r="AM390" s="62">
        <f>IF(ISBLANK(B390),"",IFERROR(IF(VLOOKUP(B390,'Np PL4 Stock'!$A:$J,10,FALSE)="Np4",D390-VLOOKUP(B390,'Np PL4 Stock'!$A:$E,5,FALSE),D390-VLOOKUP(B390,'Np PL4 Stock'!$A:$E,5,FALSE)-1),""))</f>
        <v>14</v>
      </c>
      <c r="AN390" s="68">
        <v>8.867</v>
      </c>
      <c r="AO390" s="68">
        <v>8.385</v>
      </c>
      <c r="AP390" s="69">
        <v>100</v>
      </c>
      <c r="AQ390" s="64">
        <v>244</v>
      </c>
      <c r="AR390" s="64">
        <v>99</v>
      </c>
      <c r="AS390" s="59">
        <v>100</v>
      </c>
      <c r="AT390" s="73" t="s">
        <v>38</v>
      </c>
      <c r="AU390" s="73">
        <v>45000</v>
      </c>
      <c r="AV390" s="73" t="s">
        <v>38</v>
      </c>
      <c r="AW390" s="73" t="s">
        <v>38</v>
      </c>
      <c r="AX390" s="73" t="s">
        <v>32</v>
      </c>
      <c r="AY390" s="59">
        <v>0</v>
      </c>
      <c r="AZ390" s="59">
        <v>0</v>
      </c>
      <c r="BA390" s="59">
        <v>0</v>
      </c>
      <c r="BB390" s="59">
        <v>0</v>
      </c>
      <c r="BC390" s="59">
        <v>0</v>
      </c>
      <c r="BD390" s="59">
        <v>0</v>
      </c>
      <c r="BE390" s="84" t="s">
        <v>38</v>
      </c>
      <c r="BF390" s="84" t="s">
        <v>38</v>
      </c>
      <c r="BG390" s="84" t="s">
        <v>38</v>
      </c>
      <c r="BH390" s="84" t="s">
        <v>38</v>
      </c>
      <c r="BI390" s="85" t="s">
        <v>554</v>
      </c>
      <c r="BJ390" s="86" t="s">
        <v>240</v>
      </c>
      <c r="BK390" s="64" t="s">
        <v>483</v>
      </c>
      <c r="BL390" s="86" t="s">
        <v>155</v>
      </c>
      <c r="BM390" s="86" t="s">
        <v>178</v>
      </c>
      <c r="BN390" s="86"/>
      <c r="BO390" s="59">
        <v>7</v>
      </c>
      <c r="BP390" s="141">
        <v>256104305100139</v>
      </c>
      <c r="BQ390" s="92">
        <v>0.6</v>
      </c>
      <c r="BR390" s="93">
        <v>0.06</v>
      </c>
      <c r="BS390" s="94">
        <f t="shared" si="69"/>
        <v>0.66</v>
      </c>
      <c r="BT390" s="95">
        <v>0.19358</v>
      </c>
      <c r="BU390" s="101">
        <f t="shared" si="70"/>
        <v>0.85358</v>
      </c>
      <c r="BV390" s="102">
        <f t="shared" si="67"/>
        <v>4.09836065573771</v>
      </c>
      <c r="BW390" s="103">
        <v>660</v>
      </c>
      <c r="BX390" s="104">
        <f t="shared" si="68"/>
        <v>0.00349827868852459</v>
      </c>
      <c r="BY390" s="105">
        <v>1000</v>
      </c>
      <c r="BZ390" s="103" t="s">
        <v>32</v>
      </c>
      <c r="CA390" s="106" t="s">
        <v>189</v>
      </c>
      <c r="CB390" s="107" t="s">
        <v>148</v>
      </c>
      <c r="CC390" s="112" t="s">
        <v>149</v>
      </c>
      <c r="CD390" s="106"/>
      <c r="CE390" s="103" t="s">
        <v>192</v>
      </c>
      <c r="CF390" s="113"/>
      <c r="CG390" s="114">
        <v>2000026382</v>
      </c>
    </row>
    <row r="391" spans="1:85">
      <c r="A391" s="53" t="str">
        <f t="shared" ref="A391:A454" si="71">IF(ISBLANK(H391),"",H391&amp;"-"&amp;IF(OR(LEN(I391)=1,LEN(I391)=4),"0"&amp;I391,I391))&amp;"-"&amp;IF(LEN(G391)=1,"0"&amp;G391,G391)&amp;"-"&amp;D391</f>
        <v>B1-03-05-45853</v>
      </c>
      <c r="B391" s="47" t="str">
        <f t="shared" si="62"/>
        <v>B1-03-05</v>
      </c>
      <c r="C391" s="48" t="s">
        <v>43</v>
      </c>
      <c r="D391" s="49">
        <v>45853</v>
      </c>
      <c r="E391" s="50" t="s">
        <v>14</v>
      </c>
      <c r="F391" s="51" t="s">
        <v>15</v>
      </c>
      <c r="G391" s="59">
        <v>5</v>
      </c>
      <c r="H391" s="51" t="s">
        <v>165</v>
      </c>
      <c r="I391" s="59">
        <v>3</v>
      </c>
      <c r="J391" s="60">
        <f>IF(ISBLANK(H391),"",IFERROR(VLOOKUP(B391,'Np PL4 Stock'!$A:$D,4,FALSE),""))</f>
        <v>45837</v>
      </c>
      <c r="K391" s="61">
        <f>IF(ISBLANK(H391),"",SUMIF('Np PL4 Stock'!$A:$A,B391,'Np PL4 Stock'!$N:$N))</f>
        <v>1.2</v>
      </c>
      <c r="L391" s="62">
        <f>IF(ISBLANK(H391),"",VLOOKUP(LEFT(B391,5),Unit!A:B,2,FALSE))</f>
        <v>12</v>
      </c>
      <c r="M391" s="63" t="str">
        <f>IF(ISBLANK(H391),"",IFERROR(VLOOKUP(B391,'Np PL4 Stock'!$A:$T,20,FALSE),""))</f>
        <v>V1-MA1</v>
      </c>
      <c r="N391" s="63" t="str">
        <f>IF(ISBLANK(H391),"",IFERROR(VLOOKUP(B391,'Np PL4 Stock'!$A:$U,21,FALSE),""))</f>
        <v>SIS</v>
      </c>
      <c r="O391" s="62">
        <f t="shared" si="63"/>
        <v>100</v>
      </c>
      <c r="P391" s="62">
        <f t="shared" si="64"/>
        <v>5.95833333333333e-5</v>
      </c>
      <c r="Q391" s="67">
        <f t="shared" si="65"/>
        <v>1.05416666666667e-6</v>
      </c>
      <c r="R391" s="67">
        <f t="shared" si="66"/>
        <v>1.33717083333333e-6</v>
      </c>
      <c r="S391" s="64">
        <v>11</v>
      </c>
      <c r="T391" s="68">
        <v>7.526</v>
      </c>
      <c r="U391" s="68">
        <v>6.584</v>
      </c>
      <c r="V391" s="69">
        <v>84</v>
      </c>
      <c r="W391" s="59">
        <v>417</v>
      </c>
      <c r="X391" s="59">
        <v>97</v>
      </c>
      <c r="Y391" s="59">
        <v>100</v>
      </c>
      <c r="Z391" s="59">
        <v>92</v>
      </c>
      <c r="AA391" s="59">
        <v>0</v>
      </c>
      <c r="AB391" s="59">
        <v>0</v>
      </c>
      <c r="AC391" s="59">
        <v>0</v>
      </c>
      <c r="AD391" s="59">
        <v>0</v>
      </c>
      <c r="AE391" s="59">
        <v>100</v>
      </c>
      <c r="AF391" s="73" t="s">
        <v>38</v>
      </c>
      <c r="AG391" s="73">
        <v>80000</v>
      </c>
      <c r="AH391" s="73" t="s">
        <v>38</v>
      </c>
      <c r="AI391" s="73" t="s">
        <v>38</v>
      </c>
      <c r="AJ391" s="73" t="s">
        <v>38</v>
      </c>
      <c r="AK391" s="73" t="s">
        <v>32</v>
      </c>
      <c r="AL391" s="77" t="str">
        <f>IF(ISBLANK(S391),"",IF(AJ391="Fail","Fail",IF(E391="PL4",IF(AND(T391&gt;STD_01122025!$D$3,U391&lt;STD_01122025!$D$4,OR(AF391="ND",AF391&lt;STD_01122025!$D$7),AH391="ND"),"Pass","Fail"),IF(E391="PL12",IF(AND(S391&lt;STD_01122025!$F$2,T391&gt;STD_01122025!$F$3,U391&lt;STD_01122025!$F$4,V391&gt;STD_01122025!$F$5,X391&gt;STD_01122025!$F$6,OR(AF391="ND",AF391&lt;STD_01122025!$F$7),AH391="ND"),"Pass","Fail"),IF(E391="SuperPL",IF(AND(T391&gt;STD_01122025!$H$3,U391&lt;STD_01122025!$H$4,V391&gt;STD_01122025!$H$5,X391&gt;STD_01122025!$H$6,OR(AF391="ND",AF391&lt;STD_01122025!$H$7),AH391="ND"),"Pass","Fail"),IF(E391="Flight",IF(AND(T391&gt;STD_01122025!$J$3,U391&lt;STD_01122025!$J$4,X391&gt;STD_01122025!$J$6,OR(AF391="ND",AF391&lt;STD_01122025!$J$7),AH391="ND"),"Pass","Fail"),""))))))</f>
        <v>Pass</v>
      </c>
      <c r="AM391" s="62">
        <f>IF(ISBLANK(B391),"",IFERROR(IF(VLOOKUP(B391,'Np PL4 Stock'!$A:$J,10,FALSE)="Np4",D391-VLOOKUP(B391,'Np PL4 Stock'!$A:$E,5,FALSE),D391-VLOOKUP(B391,'Np PL4 Stock'!$A:$E,5,FALSE)-1),""))</f>
        <v>16</v>
      </c>
      <c r="AN391" s="68">
        <v>9.432</v>
      </c>
      <c r="AO391" s="68">
        <v>7.911</v>
      </c>
      <c r="AP391" s="69">
        <v>100</v>
      </c>
      <c r="AQ391" s="64">
        <v>172</v>
      </c>
      <c r="AR391" s="64">
        <v>98</v>
      </c>
      <c r="AS391" s="59">
        <v>100</v>
      </c>
      <c r="AT391" s="73" t="s">
        <v>38</v>
      </c>
      <c r="AU391" s="73">
        <v>80000</v>
      </c>
      <c r="AV391" s="73" t="s">
        <v>38</v>
      </c>
      <c r="AW391" s="73" t="s">
        <v>38</v>
      </c>
      <c r="AX391" s="73" t="s">
        <v>32</v>
      </c>
      <c r="AY391" s="59">
        <v>0</v>
      </c>
      <c r="AZ391" s="59">
        <v>0</v>
      </c>
      <c r="BA391" s="59">
        <v>0</v>
      </c>
      <c r="BB391" s="59">
        <v>0</v>
      </c>
      <c r="BC391" s="59">
        <v>0</v>
      </c>
      <c r="BD391" s="59">
        <v>0</v>
      </c>
      <c r="BE391" s="84" t="s">
        <v>38</v>
      </c>
      <c r="BF391" s="84" t="s">
        <v>38</v>
      </c>
      <c r="BG391" s="84" t="s">
        <v>38</v>
      </c>
      <c r="BH391" s="84" t="s">
        <v>38</v>
      </c>
      <c r="BI391" s="85" t="s">
        <v>515</v>
      </c>
      <c r="BJ391" s="86" t="s">
        <v>261</v>
      </c>
      <c r="BK391" s="64" t="s">
        <v>495</v>
      </c>
      <c r="BL391" s="86" t="s">
        <v>155</v>
      </c>
      <c r="BM391" s="86" t="s">
        <v>178</v>
      </c>
      <c r="BN391" s="86"/>
      <c r="BO391" s="59">
        <v>6</v>
      </c>
      <c r="BP391" s="141">
        <v>256104305100143</v>
      </c>
      <c r="BQ391" s="92">
        <v>0.65</v>
      </c>
      <c r="BR391" s="93">
        <v>0.065</v>
      </c>
      <c r="BS391" s="94">
        <f t="shared" si="69"/>
        <v>0.715</v>
      </c>
      <c r="BT391" s="95">
        <v>0.182325</v>
      </c>
      <c r="BU391" s="101">
        <f t="shared" si="70"/>
        <v>0.897325</v>
      </c>
      <c r="BV391" s="102">
        <f t="shared" si="67"/>
        <v>5.81395348837209</v>
      </c>
      <c r="BW391" s="103">
        <v>715</v>
      </c>
      <c r="BX391" s="104">
        <f t="shared" si="68"/>
        <v>0.00521700581395349</v>
      </c>
      <c r="BY391" s="105">
        <v>1000</v>
      </c>
      <c r="BZ391" s="103" t="s">
        <v>32</v>
      </c>
      <c r="CA391" s="106" t="s">
        <v>189</v>
      </c>
      <c r="CB391" s="107" t="s">
        <v>148</v>
      </c>
      <c r="CC391" s="112" t="s">
        <v>149</v>
      </c>
      <c r="CD391" s="106"/>
      <c r="CE391" s="103" t="s">
        <v>192</v>
      </c>
      <c r="CF391" s="123"/>
      <c r="CG391" s="114">
        <v>2000026895</v>
      </c>
    </row>
    <row r="392" spans="1:85">
      <c r="A392" s="53" t="str">
        <f t="shared" si="71"/>
        <v>B1-06-05-45853</v>
      </c>
      <c r="B392" s="47" t="str">
        <f t="shared" si="62"/>
        <v>B1-06-05</v>
      </c>
      <c r="C392" s="48" t="s">
        <v>43</v>
      </c>
      <c r="D392" s="49">
        <v>45853</v>
      </c>
      <c r="E392" s="50" t="s">
        <v>14</v>
      </c>
      <c r="F392" s="51" t="s">
        <v>15</v>
      </c>
      <c r="G392" s="59">
        <v>5</v>
      </c>
      <c r="H392" s="51" t="s">
        <v>165</v>
      </c>
      <c r="I392" s="59">
        <v>6</v>
      </c>
      <c r="J392" s="60">
        <f>IF(ISBLANK(H392),"",IFERROR(VLOOKUP(B392,'Np PL4 Stock'!$A:$D,4,FALSE),""))</f>
        <v>45837</v>
      </c>
      <c r="K392" s="61">
        <f>IF(ISBLANK(H392),"",SUMIF('Np PL4 Stock'!$A:$A,B392,'Np PL4 Stock'!$N:$N))</f>
        <v>1.5</v>
      </c>
      <c r="L392" s="62">
        <f>IF(ISBLANK(H392),"",VLOOKUP(LEFT(B392,5),Unit!A:B,2,FALSE))</f>
        <v>12</v>
      </c>
      <c r="M392" s="63" t="str">
        <f>IF(ISBLANK(H392),"",IFERROR(VLOOKUP(B392,'Np PL4 Stock'!$A:$T,20,FALSE),""))</f>
        <v>V1-MC1</v>
      </c>
      <c r="N392" s="63" t="str">
        <f>IF(ISBLANK(H392),"",IFERROR(VLOOKUP(B392,'Np PL4 Stock'!$A:$U,21,FALSE),""))</f>
        <v>SyAqua</v>
      </c>
      <c r="O392" s="62">
        <f t="shared" si="63"/>
        <v>125</v>
      </c>
      <c r="P392" s="62">
        <f t="shared" si="64"/>
        <v>7.79166666666667e-5</v>
      </c>
      <c r="Q392" s="67">
        <f t="shared" si="65"/>
        <v>9.55333333333333e-7</v>
      </c>
      <c r="R392" s="67">
        <f t="shared" si="66"/>
        <v>1.20415777777778e-6</v>
      </c>
      <c r="S392" s="64">
        <v>12</v>
      </c>
      <c r="T392" s="68">
        <v>7.99</v>
      </c>
      <c r="U392" s="68">
        <v>7.54</v>
      </c>
      <c r="V392" s="69">
        <v>98</v>
      </c>
      <c r="W392" s="59">
        <v>332</v>
      </c>
      <c r="X392" s="64">
        <v>95</v>
      </c>
      <c r="Y392" s="59">
        <v>100</v>
      </c>
      <c r="Z392" s="59">
        <v>92</v>
      </c>
      <c r="AA392" s="59">
        <v>0</v>
      </c>
      <c r="AB392" s="59">
        <v>0</v>
      </c>
      <c r="AC392" s="59">
        <v>0</v>
      </c>
      <c r="AD392" s="59">
        <v>0</v>
      </c>
      <c r="AE392" s="59">
        <v>100</v>
      </c>
      <c r="AF392" s="73" t="s">
        <v>38</v>
      </c>
      <c r="AG392" s="73">
        <v>95000</v>
      </c>
      <c r="AH392" s="73" t="s">
        <v>38</v>
      </c>
      <c r="AI392" s="73" t="s">
        <v>38</v>
      </c>
      <c r="AJ392" s="73" t="s">
        <v>38</v>
      </c>
      <c r="AK392" s="73" t="s">
        <v>32</v>
      </c>
      <c r="AL392" s="77" t="str">
        <f>IF(ISBLANK(S392),"",IF(AJ392="Fail","Fail",IF(E392="PL4",IF(AND(T392&gt;STD_01122025!$D$3,U392&lt;STD_01122025!$D$4,OR(AF392="ND",AF392&lt;STD_01122025!$D$7),AH392="ND"),"Pass","Fail"),IF(E392="PL12",IF(AND(S392&lt;STD_01122025!$F$2,T392&gt;STD_01122025!$F$3,U392&lt;STD_01122025!$F$4,V392&gt;STD_01122025!$F$5,X392&gt;STD_01122025!$F$6,OR(AF392="ND",AF392&lt;STD_01122025!$F$7),AH392="ND"),"Pass","Fail"),IF(E392="SuperPL",IF(AND(T392&gt;STD_01122025!$H$3,U392&lt;STD_01122025!$H$4,V392&gt;STD_01122025!$H$5,X392&gt;STD_01122025!$H$6,OR(AF392="ND",AF392&lt;STD_01122025!$H$7),AH392="ND"),"Pass","Fail"),IF(E392="Flight",IF(AND(T392&gt;STD_01122025!$J$3,U392&lt;STD_01122025!$J$4,X392&gt;STD_01122025!$J$6,OR(AF392="ND",AF392&lt;STD_01122025!$J$7),AH392="ND"),"Pass","Fail"),""))))))</f>
        <v>Pass</v>
      </c>
      <c r="AM392" s="62">
        <f>IF(ISBLANK(B392),"",IFERROR(IF(VLOOKUP(B392,'Np PL4 Stock'!$A:$J,10,FALSE)="Np4",D392-VLOOKUP(B392,'Np PL4 Stock'!$A:$E,5,FALSE),D392-VLOOKUP(B392,'Np PL4 Stock'!$A:$E,5,FALSE)-1),""))</f>
        <v>16</v>
      </c>
      <c r="AN392" s="68">
        <v>9.491</v>
      </c>
      <c r="AO392" s="68">
        <v>9.032</v>
      </c>
      <c r="AP392" s="69">
        <v>100</v>
      </c>
      <c r="AQ392" s="64">
        <v>169</v>
      </c>
      <c r="AR392" s="64">
        <v>99</v>
      </c>
      <c r="AS392" s="59">
        <v>100</v>
      </c>
      <c r="AT392" s="73" t="s">
        <v>38</v>
      </c>
      <c r="AU392" s="73">
        <v>95000</v>
      </c>
      <c r="AV392" s="73" t="s">
        <v>38</v>
      </c>
      <c r="AW392" s="73" t="s">
        <v>38</v>
      </c>
      <c r="AX392" s="73" t="s">
        <v>32</v>
      </c>
      <c r="AY392" s="59">
        <v>0</v>
      </c>
      <c r="AZ392" s="59">
        <v>0</v>
      </c>
      <c r="BA392" s="59">
        <v>0</v>
      </c>
      <c r="BB392" s="59">
        <v>0</v>
      </c>
      <c r="BC392" s="59">
        <v>0</v>
      </c>
      <c r="BD392" s="59">
        <v>0</v>
      </c>
      <c r="BE392" s="84" t="s">
        <v>38</v>
      </c>
      <c r="BF392" s="84" t="s">
        <v>38</v>
      </c>
      <c r="BG392" s="84" t="s">
        <v>38</v>
      </c>
      <c r="BH392" s="84" t="s">
        <v>38</v>
      </c>
      <c r="BI392" s="85" t="s">
        <v>515</v>
      </c>
      <c r="BJ392" s="86" t="s">
        <v>261</v>
      </c>
      <c r="BK392" s="64" t="s">
        <v>495</v>
      </c>
      <c r="BL392" s="86" t="s">
        <v>155</v>
      </c>
      <c r="BM392" s="86" t="s">
        <v>178</v>
      </c>
      <c r="BN392" s="86"/>
      <c r="BO392" s="59">
        <v>6</v>
      </c>
      <c r="BP392" s="141">
        <v>256104305100143</v>
      </c>
      <c r="BQ392" s="92">
        <v>0.6</v>
      </c>
      <c r="BR392" s="93">
        <v>0.06</v>
      </c>
      <c r="BS392" s="94">
        <f t="shared" si="69"/>
        <v>0.66</v>
      </c>
      <c r="BT392" s="95">
        <v>0.1683</v>
      </c>
      <c r="BU392" s="101">
        <f t="shared" si="70"/>
        <v>0.8283</v>
      </c>
      <c r="BV392" s="102">
        <f t="shared" si="67"/>
        <v>5.91715976331361</v>
      </c>
      <c r="BW392" s="103">
        <v>660</v>
      </c>
      <c r="BX392" s="104">
        <f t="shared" si="68"/>
        <v>0.00490118343195266</v>
      </c>
      <c r="BY392" s="105">
        <v>1000</v>
      </c>
      <c r="BZ392" s="103" t="s">
        <v>32</v>
      </c>
      <c r="CA392" s="106" t="s">
        <v>189</v>
      </c>
      <c r="CB392" s="107" t="s">
        <v>148</v>
      </c>
      <c r="CC392" s="112" t="s">
        <v>149</v>
      </c>
      <c r="CD392" s="106"/>
      <c r="CE392" s="103" t="s">
        <v>192</v>
      </c>
      <c r="CF392" s="123"/>
      <c r="CG392" s="115">
        <v>2000026895</v>
      </c>
    </row>
    <row r="393" spans="1:85">
      <c r="A393" s="53" t="str">
        <f t="shared" si="71"/>
        <v>E1-07-04-45853</v>
      </c>
      <c r="B393" s="47" t="str">
        <f t="shared" si="62"/>
        <v>E1-07-04</v>
      </c>
      <c r="C393" s="48" t="s">
        <v>43</v>
      </c>
      <c r="D393" s="49">
        <v>45853</v>
      </c>
      <c r="E393" s="50" t="s">
        <v>14</v>
      </c>
      <c r="F393" s="51" t="s">
        <v>15</v>
      </c>
      <c r="G393" s="59">
        <v>4</v>
      </c>
      <c r="H393" s="51" t="s">
        <v>215</v>
      </c>
      <c r="I393" s="59">
        <v>7</v>
      </c>
      <c r="J393" s="60">
        <f>IF(ISBLANK(H393),"",IFERROR(VLOOKUP(B393,'Np PL4 Stock'!$A:$D,4,FALSE),""))</f>
        <v>45839</v>
      </c>
      <c r="K393" s="61">
        <f>IF(ISBLANK(H393),"",SUMIF('Np PL4 Stock'!$A:$A,B393,'Np PL4 Stock'!$N:$N))</f>
        <v>1</v>
      </c>
      <c r="L393" s="62">
        <f>IF(ISBLANK(H393),"",VLOOKUP(LEFT(B393,5),Unit!A:B,2,FALSE))</f>
        <v>10</v>
      </c>
      <c r="M393" s="63" t="str">
        <f>IF(ISBLANK(H393),"",IFERROR(VLOOKUP(B393,'Np PL4 Stock'!$A:$T,20,FALSE),""))</f>
        <v>V1-MA1</v>
      </c>
      <c r="N393" s="63" t="str">
        <f>IF(ISBLANK(H393),"",IFERROR(VLOOKUP(B393,'Np PL4 Stock'!$A:$U,21,FALSE),""))</f>
        <v>SIS</v>
      </c>
      <c r="O393" s="62">
        <f t="shared" si="63"/>
        <v>100</v>
      </c>
      <c r="P393" s="62">
        <f t="shared" si="64"/>
        <v>6.44e-5</v>
      </c>
      <c r="Q393" s="67">
        <f t="shared" si="65"/>
        <v>6.44e-7</v>
      </c>
      <c r="R393" s="67">
        <f t="shared" si="66"/>
        <v>8.13133333333333e-7</v>
      </c>
      <c r="S393" s="64">
        <v>11</v>
      </c>
      <c r="T393" s="68">
        <v>7.655</v>
      </c>
      <c r="U393" s="68">
        <v>6.362</v>
      </c>
      <c r="V393" s="69">
        <v>92</v>
      </c>
      <c r="W393" s="59">
        <v>384</v>
      </c>
      <c r="X393" s="64">
        <v>97</v>
      </c>
      <c r="Y393" s="59">
        <v>100</v>
      </c>
      <c r="Z393" s="59">
        <v>92</v>
      </c>
      <c r="AA393" s="59">
        <v>0</v>
      </c>
      <c r="AB393" s="59">
        <v>0</v>
      </c>
      <c r="AC393" s="59">
        <v>0</v>
      </c>
      <c r="AD393" s="59">
        <v>0</v>
      </c>
      <c r="AE393" s="59">
        <v>100</v>
      </c>
      <c r="AF393" s="73" t="s">
        <v>38</v>
      </c>
      <c r="AG393" s="73">
        <v>60000</v>
      </c>
      <c r="AH393" s="73" t="s">
        <v>38</v>
      </c>
      <c r="AI393" s="73" t="s">
        <v>38</v>
      </c>
      <c r="AJ393" s="73" t="s">
        <v>38</v>
      </c>
      <c r="AK393" s="73" t="s">
        <v>32</v>
      </c>
      <c r="AL393" s="77" t="str">
        <f>IF(ISBLANK(S393),"",IF(AJ393="Fail","Fail",IF(E393="PL4",IF(AND(T393&gt;STD_01122025!$D$3,U393&lt;STD_01122025!$D$4,OR(AF393="ND",AF393&lt;STD_01122025!$D$7),AH393="ND"),"Pass","Fail"),IF(E393="PL12",IF(AND(S393&lt;STD_01122025!$F$2,T393&gt;STD_01122025!$F$3,U393&lt;STD_01122025!$F$4,V393&gt;STD_01122025!$F$5,X393&gt;STD_01122025!$F$6,OR(AF393="ND",AF393&lt;STD_01122025!$F$7),AH393="ND"),"Pass","Fail"),IF(E393="SuperPL",IF(AND(T393&gt;STD_01122025!$H$3,U393&lt;STD_01122025!$H$4,V393&gt;STD_01122025!$H$5,X393&gt;STD_01122025!$H$6,OR(AF393="ND",AF393&lt;STD_01122025!$H$7),AH393="ND"),"Pass","Fail"),IF(E393="Flight",IF(AND(T393&gt;STD_01122025!$J$3,U393&lt;STD_01122025!$J$4,X393&gt;STD_01122025!$J$6,OR(AF393="ND",AF393&lt;STD_01122025!$J$7),AH393="ND"),"Pass","Fail"),""))))))</f>
        <v>Pass</v>
      </c>
      <c r="AM393" s="62">
        <f>IF(ISBLANK(B393),"",IFERROR(IF(VLOOKUP(B393,'Np PL4 Stock'!$A:$J,10,FALSE)="Np4",D393-VLOOKUP(B393,'Np PL4 Stock'!$A:$E,5,FALSE),D393-VLOOKUP(B393,'Np PL4 Stock'!$A:$E,5,FALSE)-1),""))</f>
        <v>14</v>
      </c>
      <c r="AN393" s="68">
        <v>8.409</v>
      </c>
      <c r="AO393" s="68">
        <v>7.834</v>
      </c>
      <c r="AP393" s="69">
        <v>100</v>
      </c>
      <c r="AQ393" s="64">
        <v>263</v>
      </c>
      <c r="AR393" s="64">
        <v>97</v>
      </c>
      <c r="AS393" s="59">
        <v>100</v>
      </c>
      <c r="AT393" s="73" t="s">
        <v>38</v>
      </c>
      <c r="AU393" s="73">
        <v>50000</v>
      </c>
      <c r="AV393" s="73" t="s">
        <v>38</v>
      </c>
      <c r="AW393" s="73" t="s">
        <v>38</v>
      </c>
      <c r="AX393" s="73" t="s">
        <v>32</v>
      </c>
      <c r="AY393" s="59">
        <v>0</v>
      </c>
      <c r="AZ393" s="59">
        <v>0</v>
      </c>
      <c r="BA393" s="59">
        <v>0</v>
      </c>
      <c r="BB393" s="59">
        <v>0</v>
      </c>
      <c r="BC393" s="59">
        <v>0</v>
      </c>
      <c r="BD393" s="59">
        <v>0</v>
      </c>
      <c r="BE393" s="84" t="s">
        <v>38</v>
      </c>
      <c r="BF393" s="84" t="s">
        <v>38</v>
      </c>
      <c r="BG393" s="84" t="s">
        <v>38</v>
      </c>
      <c r="BH393" s="84" t="s">
        <v>38</v>
      </c>
      <c r="BI393" s="85" t="s">
        <v>515</v>
      </c>
      <c r="BJ393" s="86" t="s">
        <v>261</v>
      </c>
      <c r="BK393" s="64" t="s">
        <v>495</v>
      </c>
      <c r="BL393" s="86" t="s">
        <v>155</v>
      </c>
      <c r="BM393" s="86" t="s">
        <v>178</v>
      </c>
      <c r="BN393" s="86"/>
      <c r="BO393" s="59">
        <v>6</v>
      </c>
      <c r="BP393" s="141">
        <v>256104305100143</v>
      </c>
      <c r="BQ393" s="92">
        <v>0.4</v>
      </c>
      <c r="BR393" s="93">
        <v>0.04</v>
      </c>
      <c r="BS393" s="94">
        <f t="shared" si="69"/>
        <v>0.44</v>
      </c>
      <c r="BT393" s="95">
        <v>0.1122</v>
      </c>
      <c r="BU393" s="101">
        <f t="shared" si="70"/>
        <v>0.5522</v>
      </c>
      <c r="BV393" s="102">
        <f t="shared" si="67"/>
        <v>3.80228136882129</v>
      </c>
      <c r="BW393" s="103">
        <v>440</v>
      </c>
      <c r="BX393" s="104">
        <f t="shared" si="68"/>
        <v>0.00209961977186312</v>
      </c>
      <c r="BY393" s="105">
        <v>1000</v>
      </c>
      <c r="BZ393" s="103" t="s">
        <v>32</v>
      </c>
      <c r="CA393" s="106" t="s">
        <v>189</v>
      </c>
      <c r="CB393" s="107" t="s">
        <v>148</v>
      </c>
      <c r="CC393" s="112" t="s">
        <v>149</v>
      </c>
      <c r="CD393" s="106"/>
      <c r="CE393" s="103" t="s">
        <v>192</v>
      </c>
      <c r="CF393" s="123"/>
      <c r="CG393" s="115">
        <v>2000026895</v>
      </c>
    </row>
    <row r="394" spans="1:85">
      <c r="A394" s="53" t="str">
        <f t="shared" si="71"/>
        <v>E1-02-04-45853</v>
      </c>
      <c r="B394" s="47" t="str">
        <f t="shared" si="62"/>
        <v>E1-02-04</v>
      </c>
      <c r="C394" s="48" t="s">
        <v>43</v>
      </c>
      <c r="D394" s="49">
        <v>45853</v>
      </c>
      <c r="E394" s="50" t="s">
        <v>14</v>
      </c>
      <c r="F394" s="51" t="s">
        <v>15</v>
      </c>
      <c r="G394" s="59">
        <v>4</v>
      </c>
      <c r="H394" s="51" t="s">
        <v>215</v>
      </c>
      <c r="I394" s="59">
        <v>2</v>
      </c>
      <c r="J394" s="60">
        <f>IF(ISBLANK(H394),"",IFERROR(VLOOKUP(B394,'Np PL4 Stock'!$A:$D,4,FALSE),""))</f>
        <v>45838</v>
      </c>
      <c r="K394" s="61">
        <f>IF(ISBLANK(H394),"",SUMIF('Np PL4 Stock'!$A:$A,B394,'Np PL4 Stock'!$N:$N))</f>
        <v>1</v>
      </c>
      <c r="L394" s="62">
        <f>IF(ISBLANK(H394),"",VLOOKUP(LEFT(B394,5),Unit!A:B,2,FALSE))</f>
        <v>10</v>
      </c>
      <c r="M394" s="63" t="str">
        <f>IF(ISBLANK(H394),"",IFERROR(VLOOKUP(B394,'Np PL4 Stock'!$A:$T,20,FALSE),""))</f>
        <v>V1-MA1</v>
      </c>
      <c r="N394" s="63" t="str">
        <f>IF(ISBLANK(H394),"",IFERROR(VLOOKUP(B394,'Np PL4 Stock'!$A:$U,21,FALSE),""))</f>
        <v>SIS</v>
      </c>
      <c r="O394" s="62">
        <f t="shared" si="63"/>
        <v>100</v>
      </c>
      <c r="P394" s="62">
        <f t="shared" si="64"/>
        <v>4.8e-5</v>
      </c>
      <c r="Q394" s="67">
        <f t="shared" si="65"/>
        <v>8.7e-7</v>
      </c>
      <c r="R394" s="67">
        <f t="shared" si="66"/>
        <v>1.11526e-6</v>
      </c>
      <c r="S394" s="64">
        <v>12</v>
      </c>
      <c r="T394" s="68">
        <v>8.078</v>
      </c>
      <c r="U394" s="68">
        <v>7.742</v>
      </c>
      <c r="V394" s="69">
        <v>96</v>
      </c>
      <c r="W394" s="59">
        <v>313</v>
      </c>
      <c r="X394" s="59">
        <v>93</v>
      </c>
      <c r="Y394" s="59">
        <v>100</v>
      </c>
      <c r="Z394" s="59">
        <v>84</v>
      </c>
      <c r="AA394" s="59">
        <v>0</v>
      </c>
      <c r="AB394" s="59">
        <v>0</v>
      </c>
      <c r="AC394" s="59">
        <v>0</v>
      </c>
      <c r="AD394" s="59">
        <v>0</v>
      </c>
      <c r="AE394" s="59">
        <v>100</v>
      </c>
      <c r="AF394" s="73" t="s">
        <v>38</v>
      </c>
      <c r="AG394" s="73">
        <v>45000</v>
      </c>
      <c r="AH394" s="73" t="s">
        <v>38</v>
      </c>
      <c r="AI394" s="73" t="s">
        <v>38</v>
      </c>
      <c r="AJ394" s="73" t="s">
        <v>38</v>
      </c>
      <c r="AK394" s="73" t="s">
        <v>32</v>
      </c>
      <c r="AL394" s="77" t="str">
        <f>IF(ISBLANK(S394),"",IF(AJ394="Fail","Fail",IF(E394="PL4",IF(AND(T394&gt;STD_01122025!$D$3,U394&lt;STD_01122025!$D$4,OR(AF394="ND",AF394&lt;STD_01122025!$D$7),AH394="ND"),"Pass","Fail"),IF(E394="PL12",IF(AND(S394&lt;STD_01122025!$F$2,T394&gt;STD_01122025!$F$3,U394&lt;STD_01122025!$F$4,V394&gt;STD_01122025!$F$5,X394&gt;STD_01122025!$F$6,OR(AF394="ND",AF394&lt;STD_01122025!$F$7),AH394="ND"),"Pass","Fail"),IF(E394="SuperPL",IF(AND(T394&gt;STD_01122025!$H$3,U394&lt;STD_01122025!$H$4,V394&gt;STD_01122025!$H$5,X394&gt;STD_01122025!$H$6,OR(AF394="ND",AF394&lt;STD_01122025!$H$7),AH394="ND"),"Pass","Fail"),IF(E394="Flight",IF(AND(T394&gt;STD_01122025!$J$3,U394&lt;STD_01122025!$J$4,X394&gt;STD_01122025!$J$6,OR(AF394="ND",AF394&lt;STD_01122025!$J$7),AH394="ND"),"Pass","Fail"),""))))))</f>
        <v>Pass</v>
      </c>
      <c r="AM394" s="62">
        <f>IF(ISBLANK(B394),"",IFERROR(IF(VLOOKUP(B394,'Np PL4 Stock'!$A:$J,10,FALSE)="Np4",D394-VLOOKUP(B394,'Np PL4 Stock'!$A:$E,5,FALSE),D394-VLOOKUP(B394,'Np PL4 Stock'!$A:$E,5,FALSE)-1),""))</f>
        <v>15</v>
      </c>
      <c r="AN394" s="68">
        <v>8.857</v>
      </c>
      <c r="AO394" s="68">
        <v>9.237</v>
      </c>
      <c r="AP394" s="69">
        <v>100</v>
      </c>
      <c r="AQ394" s="64">
        <v>242</v>
      </c>
      <c r="AR394" s="64">
        <v>99</v>
      </c>
      <c r="AS394" s="59">
        <v>100</v>
      </c>
      <c r="AT394" s="73" t="s">
        <v>38</v>
      </c>
      <c r="AU394" s="73">
        <v>45000</v>
      </c>
      <c r="AV394" s="73" t="s">
        <v>38</v>
      </c>
      <c r="AW394" s="73" t="s">
        <v>38</v>
      </c>
      <c r="AX394" s="73" t="s">
        <v>32</v>
      </c>
      <c r="AY394" s="59">
        <v>0</v>
      </c>
      <c r="AZ394" s="59">
        <v>0</v>
      </c>
      <c r="BA394" s="59">
        <v>0</v>
      </c>
      <c r="BB394" s="59">
        <v>0</v>
      </c>
      <c r="BC394" s="59">
        <v>0</v>
      </c>
      <c r="BD394" s="59">
        <v>0</v>
      </c>
      <c r="BE394" s="84" t="s">
        <v>38</v>
      </c>
      <c r="BF394" s="84" t="s">
        <v>38</v>
      </c>
      <c r="BG394" s="84" t="s">
        <v>38</v>
      </c>
      <c r="BH394" s="84" t="s">
        <v>38</v>
      </c>
      <c r="BI394" s="85" t="s">
        <v>733</v>
      </c>
      <c r="BJ394" s="86" t="s">
        <v>260</v>
      </c>
      <c r="BK394" s="64" t="s">
        <v>485</v>
      </c>
      <c r="BL394" s="86" t="s">
        <v>155</v>
      </c>
      <c r="BM394" s="86" t="s">
        <v>178</v>
      </c>
      <c r="BN394" s="86"/>
      <c r="BO394" s="59">
        <v>8</v>
      </c>
      <c r="BP394" s="141">
        <v>256104305100140</v>
      </c>
      <c r="BQ394" s="92">
        <v>0.4</v>
      </c>
      <c r="BR394" s="93">
        <v>0.08</v>
      </c>
      <c r="BS394" s="94">
        <f t="shared" si="69"/>
        <v>0.48</v>
      </c>
      <c r="BT394" s="95">
        <v>0.1344</v>
      </c>
      <c r="BU394" s="101">
        <f t="shared" si="70"/>
        <v>0.6144</v>
      </c>
      <c r="BV394" s="102">
        <f t="shared" si="67"/>
        <v>4.13223140495868</v>
      </c>
      <c r="BW394" s="103">
        <v>533.333333333333</v>
      </c>
      <c r="BX394" s="104">
        <f t="shared" si="68"/>
        <v>0.00253884297520661</v>
      </c>
      <c r="BY394" s="105">
        <v>900</v>
      </c>
      <c r="BZ394" s="103" t="s">
        <v>32</v>
      </c>
      <c r="CA394" s="106" t="s">
        <v>189</v>
      </c>
      <c r="CB394" s="107" t="s">
        <v>148</v>
      </c>
      <c r="CC394" s="112" t="s">
        <v>149</v>
      </c>
      <c r="CD394" s="106"/>
      <c r="CE394" s="103" t="s">
        <v>192</v>
      </c>
      <c r="CF394" s="113"/>
      <c r="CG394" s="114">
        <v>2000013951</v>
      </c>
    </row>
    <row r="395" ht="15" customHeight="1" spans="1:85">
      <c r="A395" s="53" t="str">
        <f t="shared" si="71"/>
        <v>E1-06-04-45853</v>
      </c>
      <c r="B395" s="47" t="str">
        <f t="shared" si="62"/>
        <v>E1-06-04</v>
      </c>
      <c r="C395" s="48" t="s">
        <v>43</v>
      </c>
      <c r="D395" s="49">
        <v>45853</v>
      </c>
      <c r="E395" s="50" t="s">
        <v>14</v>
      </c>
      <c r="F395" s="51" t="s">
        <v>15</v>
      </c>
      <c r="G395" s="59">
        <v>4</v>
      </c>
      <c r="H395" s="51" t="s">
        <v>215</v>
      </c>
      <c r="I395" s="59">
        <v>6</v>
      </c>
      <c r="J395" s="60">
        <f>IF(ISBLANK(H395),"",IFERROR(VLOOKUP(B395,'Np PL4 Stock'!$A:$D,4,FALSE),""))</f>
        <v>45839</v>
      </c>
      <c r="K395" s="61">
        <f>IF(ISBLANK(H395),"",SUMIF('Np PL4 Stock'!$A:$A,B395,'Np PL4 Stock'!$N:$N))</f>
        <v>1</v>
      </c>
      <c r="L395" s="62">
        <f>IF(ISBLANK(H395),"",VLOOKUP(LEFT(B395,5),Unit!A:B,2,FALSE))</f>
        <v>10</v>
      </c>
      <c r="M395" s="63" t="str">
        <f>IF(ISBLANK(H395),"",IFERROR(VLOOKUP(B395,'Np PL4 Stock'!$A:$T,20,FALSE),""))</f>
        <v>V1-MA1</v>
      </c>
      <c r="N395" s="63" t="str">
        <f>IF(ISBLANK(H395),"",IFERROR(VLOOKUP(B395,'Np PL4 Stock'!$A:$U,21,FALSE),""))</f>
        <v>SIS</v>
      </c>
      <c r="O395" s="62">
        <f t="shared" si="63"/>
        <v>100</v>
      </c>
      <c r="P395" s="62">
        <f t="shared" si="64"/>
        <v>9e-5</v>
      </c>
      <c r="Q395" s="67">
        <f t="shared" si="65"/>
        <v>9e-7</v>
      </c>
      <c r="R395" s="67">
        <f t="shared" si="66"/>
        <v>1.152e-6</v>
      </c>
      <c r="S395" s="64">
        <v>11</v>
      </c>
      <c r="T395" s="68">
        <v>7.663</v>
      </c>
      <c r="U395" s="68">
        <v>6.137</v>
      </c>
      <c r="V395" s="69">
        <v>96</v>
      </c>
      <c r="W395" s="59">
        <v>381</v>
      </c>
      <c r="X395" s="59">
        <v>95</v>
      </c>
      <c r="Y395" s="59">
        <v>100</v>
      </c>
      <c r="Z395" s="59">
        <v>96</v>
      </c>
      <c r="AA395" s="59">
        <v>0</v>
      </c>
      <c r="AB395" s="59">
        <v>0</v>
      </c>
      <c r="AC395" s="59">
        <v>0</v>
      </c>
      <c r="AD395" s="59">
        <v>0</v>
      </c>
      <c r="AE395" s="59">
        <v>100</v>
      </c>
      <c r="AF395" s="73" t="s">
        <v>38</v>
      </c>
      <c r="AG395" s="73">
        <v>60000</v>
      </c>
      <c r="AH395" s="73" t="s">
        <v>38</v>
      </c>
      <c r="AI395" s="73" t="s">
        <v>38</v>
      </c>
      <c r="AJ395" s="73" t="s">
        <v>38</v>
      </c>
      <c r="AK395" s="73" t="s">
        <v>32</v>
      </c>
      <c r="AL395" s="77" t="str">
        <f>IF(ISBLANK(S395),"",IF(AJ395="Fail","Fail",IF(E395="PL4",IF(AND(T395&gt;STD_01122025!$D$3,U395&lt;STD_01122025!$D$4,OR(AF395="ND",AF395&lt;STD_01122025!$D$7),AH395="ND"),"Pass","Fail"),IF(E395="PL12",IF(AND(S395&lt;STD_01122025!$F$2,T395&gt;STD_01122025!$F$3,U395&lt;STD_01122025!$F$4,V395&gt;STD_01122025!$F$5,X395&gt;STD_01122025!$F$6,OR(AF395="ND",AF395&lt;STD_01122025!$F$7),AH395="ND"),"Pass","Fail"),IF(E395="SuperPL",IF(AND(T395&gt;STD_01122025!$H$3,U395&lt;STD_01122025!$H$4,V395&gt;STD_01122025!$H$5,X395&gt;STD_01122025!$H$6,OR(AF395="ND",AF395&lt;STD_01122025!$H$7),AH395="ND"),"Pass","Fail"),IF(E395="Flight",IF(AND(T395&gt;STD_01122025!$J$3,U395&lt;STD_01122025!$J$4,X395&gt;STD_01122025!$J$6,OR(AF395="ND",AF395&lt;STD_01122025!$J$7),AH395="ND"),"Pass","Fail"),""))))))</f>
        <v>Pass</v>
      </c>
      <c r="AM395" s="62">
        <f>IF(ISBLANK(B395),"",IFERROR(IF(VLOOKUP(B395,'Np PL4 Stock'!$A:$J,10,FALSE)="Np4",D395-VLOOKUP(B395,'Np PL4 Stock'!$A:$E,5,FALSE),D395-VLOOKUP(B395,'Np PL4 Stock'!$A:$E,5,FALSE)-1),""))</f>
        <v>14</v>
      </c>
      <c r="AN395" s="68">
        <v>8.683</v>
      </c>
      <c r="AO395" s="68">
        <v>8.913</v>
      </c>
      <c r="AP395" s="69">
        <v>100</v>
      </c>
      <c r="AQ395" s="64">
        <v>254</v>
      </c>
      <c r="AR395" s="64">
        <v>98</v>
      </c>
      <c r="AS395" s="59">
        <v>100</v>
      </c>
      <c r="AT395" s="73" t="s">
        <v>38</v>
      </c>
      <c r="AU395" s="73">
        <v>65000</v>
      </c>
      <c r="AV395" s="73" t="s">
        <v>38</v>
      </c>
      <c r="AW395" s="73" t="s">
        <v>38</v>
      </c>
      <c r="AX395" s="73" t="s">
        <v>32</v>
      </c>
      <c r="AY395" s="59">
        <v>0</v>
      </c>
      <c r="AZ395" s="59">
        <v>0</v>
      </c>
      <c r="BA395" s="59">
        <v>0</v>
      </c>
      <c r="BB395" s="59">
        <v>0</v>
      </c>
      <c r="BC395" s="59">
        <v>0</v>
      </c>
      <c r="BD395" s="59">
        <v>0</v>
      </c>
      <c r="BE395" s="84" t="s">
        <v>38</v>
      </c>
      <c r="BF395" s="84" t="s">
        <v>38</v>
      </c>
      <c r="BG395" s="84" t="s">
        <v>38</v>
      </c>
      <c r="BH395" s="84" t="s">
        <v>38</v>
      </c>
      <c r="BI395" s="85" t="s">
        <v>733</v>
      </c>
      <c r="BJ395" s="86" t="s">
        <v>260</v>
      </c>
      <c r="BK395" s="64" t="s">
        <v>485</v>
      </c>
      <c r="BL395" s="86" t="s">
        <v>155</v>
      </c>
      <c r="BM395" s="86" t="s">
        <v>178</v>
      </c>
      <c r="BN395" s="86"/>
      <c r="BO395" s="59">
        <v>8</v>
      </c>
      <c r="BP395" s="141">
        <v>256104305100140</v>
      </c>
      <c r="BQ395" s="92">
        <v>0.75</v>
      </c>
      <c r="BR395" s="93">
        <v>0.15</v>
      </c>
      <c r="BS395" s="94">
        <f t="shared" si="69"/>
        <v>0.9</v>
      </c>
      <c r="BT395" s="95">
        <v>0.252</v>
      </c>
      <c r="BU395" s="101">
        <f t="shared" si="70"/>
        <v>1.152</v>
      </c>
      <c r="BV395" s="102">
        <f t="shared" si="67"/>
        <v>3.93700787401575</v>
      </c>
      <c r="BW395" s="103">
        <v>1000</v>
      </c>
      <c r="BX395" s="104">
        <f t="shared" si="68"/>
        <v>0.00453543307086614</v>
      </c>
      <c r="BY395" s="105">
        <v>900</v>
      </c>
      <c r="BZ395" s="103" t="s">
        <v>32</v>
      </c>
      <c r="CA395" s="106" t="s">
        <v>189</v>
      </c>
      <c r="CB395" s="107" t="s">
        <v>148</v>
      </c>
      <c r="CC395" s="112" t="s">
        <v>149</v>
      </c>
      <c r="CD395" s="106"/>
      <c r="CE395" s="103" t="s">
        <v>192</v>
      </c>
      <c r="CF395" s="123"/>
      <c r="CG395" s="115">
        <v>2000013951</v>
      </c>
    </row>
    <row r="396" spans="1:85">
      <c r="A396" s="53" t="str">
        <f t="shared" si="71"/>
        <v>E1-07-04-45853</v>
      </c>
      <c r="B396" s="47" t="str">
        <f t="shared" si="62"/>
        <v>E1-07-04</v>
      </c>
      <c r="C396" s="48" t="s">
        <v>43</v>
      </c>
      <c r="D396" s="49">
        <v>45853</v>
      </c>
      <c r="E396" s="50" t="s">
        <v>14</v>
      </c>
      <c r="F396" s="51" t="s">
        <v>15</v>
      </c>
      <c r="G396" s="59">
        <v>4</v>
      </c>
      <c r="H396" s="51" t="s">
        <v>215</v>
      </c>
      <c r="I396" s="59">
        <v>7</v>
      </c>
      <c r="J396" s="60">
        <f>IF(ISBLANK(H396),"",IFERROR(VLOOKUP(B396,'Np PL4 Stock'!$A:$D,4,FALSE),""))</f>
        <v>45839</v>
      </c>
      <c r="K396" s="61">
        <f>IF(ISBLANK(H396),"",SUMIF('Np PL4 Stock'!$A:$A,B396,'Np PL4 Stock'!$N:$N))</f>
        <v>1</v>
      </c>
      <c r="L396" s="62">
        <f>IF(ISBLANK(H396),"",VLOOKUP(LEFT(B396,5),Unit!A:B,2,FALSE))</f>
        <v>10</v>
      </c>
      <c r="M396" s="63" t="str">
        <f>IF(ISBLANK(H396),"",IFERROR(VLOOKUP(B396,'Np PL4 Stock'!$A:$T,20,FALSE),""))</f>
        <v>V1-MA1</v>
      </c>
      <c r="N396" s="63" t="str">
        <f>IF(ISBLANK(H396),"",IFERROR(VLOOKUP(B396,'Np PL4 Stock'!$A:$U,21,FALSE),""))</f>
        <v>SIS</v>
      </c>
      <c r="O396" s="62">
        <f t="shared" si="63"/>
        <v>100</v>
      </c>
      <c r="P396" s="62">
        <f t="shared" si="64"/>
        <v>6.44e-5</v>
      </c>
      <c r="Q396" s="67">
        <f t="shared" si="65"/>
        <v>6.44e-7</v>
      </c>
      <c r="R396" s="67">
        <f t="shared" si="66"/>
        <v>8.13133333333333e-7</v>
      </c>
      <c r="S396" s="64">
        <v>11</v>
      </c>
      <c r="T396" s="68">
        <v>7.655</v>
      </c>
      <c r="U396" s="68">
        <v>6.362</v>
      </c>
      <c r="V396" s="69">
        <v>92</v>
      </c>
      <c r="W396" s="59">
        <v>384</v>
      </c>
      <c r="X396" s="59">
        <v>97</v>
      </c>
      <c r="Y396" s="59">
        <v>100</v>
      </c>
      <c r="Z396" s="59">
        <v>92</v>
      </c>
      <c r="AA396" s="59">
        <v>0</v>
      </c>
      <c r="AB396" s="59">
        <v>0</v>
      </c>
      <c r="AC396" s="59">
        <v>0</v>
      </c>
      <c r="AD396" s="59">
        <v>0</v>
      </c>
      <c r="AE396" s="59">
        <v>100</v>
      </c>
      <c r="AF396" s="73" t="s">
        <v>38</v>
      </c>
      <c r="AG396" s="73">
        <v>60000</v>
      </c>
      <c r="AH396" s="73" t="s">
        <v>38</v>
      </c>
      <c r="AI396" s="73" t="s">
        <v>38</v>
      </c>
      <c r="AJ396" s="73" t="s">
        <v>38</v>
      </c>
      <c r="AK396" s="73" t="s">
        <v>32</v>
      </c>
      <c r="AL396" s="77" t="str">
        <f>IF(ISBLANK(S396),"",IF(AJ396="Fail","Fail",IF(E396="PL4",IF(AND(T396&gt;STD_01122025!$D$3,U396&lt;STD_01122025!$D$4,OR(AF396="ND",AF396&lt;STD_01122025!$D$7),AH396="ND"),"Pass","Fail"),IF(E396="PL12",IF(AND(S396&lt;STD_01122025!$F$2,T396&gt;STD_01122025!$F$3,U396&lt;STD_01122025!$F$4,V396&gt;STD_01122025!$F$5,X396&gt;STD_01122025!$F$6,OR(AF396="ND",AF396&lt;STD_01122025!$F$7),AH396="ND"),"Pass","Fail"),IF(E396="SuperPL",IF(AND(T396&gt;STD_01122025!$H$3,U396&lt;STD_01122025!$H$4,V396&gt;STD_01122025!$H$5,X396&gt;STD_01122025!$H$6,OR(AF396="ND",AF396&lt;STD_01122025!$H$7),AH396="ND"),"Pass","Fail"),IF(E396="Flight",IF(AND(T396&gt;STD_01122025!$J$3,U396&lt;STD_01122025!$J$4,X396&gt;STD_01122025!$J$6,OR(AF396="ND",AF396&lt;STD_01122025!$J$7),AH396="ND"),"Pass","Fail"),""))))))</f>
        <v>Pass</v>
      </c>
      <c r="AM396" s="62">
        <f>IF(ISBLANK(B396),"",IFERROR(IF(VLOOKUP(B396,'Np PL4 Stock'!$A:$J,10,FALSE)="Np4",D396-VLOOKUP(B396,'Np PL4 Stock'!$A:$E,5,FALSE),D396-VLOOKUP(B396,'Np PL4 Stock'!$A:$E,5,FALSE)-1),""))</f>
        <v>14</v>
      </c>
      <c r="AN396" s="68">
        <v>8.409</v>
      </c>
      <c r="AO396" s="68">
        <v>7.834</v>
      </c>
      <c r="AP396" s="69">
        <v>100</v>
      </c>
      <c r="AQ396" s="64">
        <v>263</v>
      </c>
      <c r="AR396" s="64">
        <v>97</v>
      </c>
      <c r="AS396" s="59">
        <v>100</v>
      </c>
      <c r="AT396" s="73" t="s">
        <v>38</v>
      </c>
      <c r="AU396" s="73">
        <v>50000</v>
      </c>
      <c r="AV396" s="73" t="s">
        <v>38</v>
      </c>
      <c r="AW396" s="73" t="s">
        <v>38</v>
      </c>
      <c r="AX396" s="73" t="s">
        <v>32</v>
      </c>
      <c r="AY396" s="59">
        <v>0</v>
      </c>
      <c r="AZ396" s="59">
        <v>0</v>
      </c>
      <c r="BA396" s="59">
        <v>0</v>
      </c>
      <c r="BB396" s="59">
        <v>0</v>
      </c>
      <c r="BC396" s="59">
        <v>0</v>
      </c>
      <c r="BD396" s="59">
        <v>0</v>
      </c>
      <c r="BE396" s="84" t="s">
        <v>38</v>
      </c>
      <c r="BF396" s="84" t="s">
        <v>38</v>
      </c>
      <c r="BG396" s="84" t="s">
        <v>38</v>
      </c>
      <c r="BH396" s="84" t="s">
        <v>38</v>
      </c>
      <c r="BI396" s="85" t="s">
        <v>733</v>
      </c>
      <c r="BJ396" s="86" t="s">
        <v>260</v>
      </c>
      <c r="BK396" s="64" t="s">
        <v>485</v>
      </c>
      <c r="BL396" s="86" t="s">
        <v>155</v>
      </c>
      <c r="BM396" s="86" t="s">
        <v>178</v>
      </c>
      <c r="BN396" s="86"/>
      <c r="BO396" s="59">
        <v>8</v>
      </c>
      <c r="BP396" s="141">
        <v>256104305100140</v>
      </c>
      <c r="BQ396" s="92">
        <v>0.1</v>
      </c>
      <c r="BR396" s="93">
        <v>0.02</v>
      </c>
      <c r="BS396" s="94">
        <f t="shared" si="69"/>
        <v>0.12</v>
      </c>
      <c r="BT396" s="95">
        <v>0.0336</v>
      </c>
      <c r="BU396" s="101">
        <f t="shared" si="70"/>
        <v>0.1536</v>
      </c>
      <c r="BV396" s="102">
        <f t="shared" si="67"/>
        <v>3.80228136882129</v>
      </c>
      <c r="BW396" s="103">
        <v>133.333333333333</v>
      </c>
      <c r="BX396" s="104">
        <f t="shared" si="68"/>
        <v>0.000584030418250951</v>
      </c>
      <c r="BY396" s="105">
        <v>900</v>
      </c>
      <c r="BZ396" s="103" t="s">
        <v>32</v>
      </c>
      <c r="CA396" s="106" t="s">
        <v>189</v>
      </c>
      <c r="CB396" s="107" t="s">
        <v>148</v>
      </c>
      <c r="CC396" s="112" t="s">
        <v>149</v>
      </c>
      <c r="CD396" s="106"/>
      <c r="CE396" s="103" t="s">
        <v>192</v>
      </c>
      <c r="CF396" s="123"/>
      <c r="CG396" s="115">
        <v>2000013951</v>
      </c>
    </row>
    <row r="397" spans="1:85">
      <c r="A397" s="53" t="str">
        <f t="shared" si="71"/>
        <v>E1-07-04-45853</v>
      </c>
      <c r="B397" s="47" t="str">
        <f t="shared" si="62"/>
        <v>E1-07-04</v>
      </c>
      <c r="C397" s="48" t="s">
        <v>43</v>
      </c>
      <c r="D397" s="49">
        <v>45853</v>
      </c>
      <c r="E397" s="50" t="s">
        <v>14</v>
      </c>
      <c r="F397" s="51" t="s">
        <v>15</v>
      </c>
      <c r="G397" s="59">
        <v>4</v>
      </c>
      <c r="H397" s="51" t="s">
        <v>215</v>
      </c>
      <c r="I397" s="59">
        <v>7</v>
      </c>
      <c r="J397" s="60">
        <f>IF(ISBLANK(H397),"",IFERROR(VLOOKUP(B397,'Np PL4 Stock'!$A:$D,4,FALSE),""))</f>
        <v>45839</v>
      </c>
      <c r="K397" s="61">
        <f>IF(ISBLANK(H397),"",SUMIF('Np PL4 Stock'!$A:$A,B397,'Np PL4 Stock'!$N:$N))</f>
        <v>1</v>
      </c>
      <c r="L397" s="62">
        <f>IF(ISBLANK(H397),"",VLOOKUP(LEFT(B397,5),Unit!A:B,2,FALSE))</f>
        <v>10</v>
      </c>
      <c r="M397" s="63" t="str">
        <f>IF(ISBLANK(H397),"",IFERROR(VLOOKUP(B397,'Np PL4 Stock'!$A:$T,20,FALSE),""))</f>
        <v>V1-MA1</v>
      </c>
      <c r="N397" s="63" t="str">
        <f>IF(ISBLANK(H397),"",IFERROR(VLOOKUP(B397,'Np PL4 Stock'!$A:$U,21,FALSE),""))</f>
        <v>SIS</v>
      </c>
      <c r="O397" s="62">
        <f t="shared" si="63"/>
        <v>100</v>
      </c>
      <c r="P397" s="62">
        <f t="shared" si="64"/>
        <v>6.44e-5</v>
      </c>
      <c r="Q397" s="67">
        <f t="shared" si="65"/>
        <v>6.44e-7</v>
      </c>
      <c r="R397" s="67">
        <f t="shared" si="66"/>
        <v>8.13133333333333e-7</v>
      </c>
      <c r="S397" s="64">
        <v>11</v>
      </c>
      <c r="T397" s="68">
        <v>7.655</v>
      </c>
      <c r="U397" s="68">
        <v>6.362</v>
      </c>
      <c r="V397" s="69">
        <v>92</v>
      </c>
      <c r="W397" s="59">
        <v>384</v>
      </c>
      <c r="X397" s="64">
        <v>97</v>
      </c>
      <c r="Y397" s="59">
        <v>100</v>
      </c>
      <c r="Z397" s="59">
        <v>92</v>
      </c>
      <c r="AA397" s="59">
        <v>0</v>
      </c>
      <c r="AB397" s="59">
        <v>0</v>
      </c>
      <c r="AC397" s="59">
        <v>0</v>
      </c>
      <c r="AD397" s="59">
        <v>0</v>
      </c>
      <c r="AE397" s="59">
        <v>100</v>
      </c>
      <c r="AF397" s="73" t="s">
        <v>38</v>
      </c>
      <c r="AG397" s="73">
        <v>60000</v>
      </c>
      <c r="AH397" s="73" t="s">
        <v>38</v>
      </c>
      <c r="AI397" s="73" t="s">
        <v>38</v>
      </c>
      <c r="AJ397" s="73" t="s">
        <v>38</v>
      </c>
      <c r="AK397" s="73" t="s">
        <v>32</v>
      </c>
      <c r="AL397" s="77" t="str">
        <f>IF(ISBLANK(S397),"",IF(AJ397="Fail","Fail",IF(E397="PL4",IF(AND(T397&gt;STD_01122025!$D$3,U397&lt;STD_01122025!$D$4,OR(AF397="ND",AF397&lt;STD_01122025!$D$7),AH397="ND"),"Pass","Fail"),IF(E397="PL12",IF(AND(S397&lt;STD_01122025!$F$2,T397&gt;STD_01122025!$F$3,U397&lt;STD_01122025!$F$4,V397&gt;STD_01122025!$F$5,X397&gt;STD_01122025!$F$6,OR(AF397="ND",AF397&lt;STD_01122025!$F$7),AH397="ND"),"Pass","Fail"),IF(E397="SuperPL",IF(AND(T397&gt;STD_01122025!$H$3,U397&lt;STD_01122025!$H$4,V397&gt;STD_01122025!$H$5,X397&gt;STD_01122025!$H$6,OR(AF397="ND",AF397&lt;STD_01122025!$H$7),AH397="ND"),"Pass","Fail"),IF(E397="Flight",IF(AND(T397&gt;STD_01122025!$J$3,U397&lt;STD_01122025!$J$4,X397&gt;STD_01122025!$J$6,OR(AF397="ND",AF397&lt;STD_01122025!$J$7),AH397="ND"),"Pass","Fail"),""))))))</f>
        <v>Pass</v>
      </c>
      <c r="AM397" s="62">
        <f>IF(ISBLANK(B397),"",IFERROR(IF(VLOOKUP(B397,'Np PL4 Stock'!$A:$J,10,FALSE)="Np4",D397-VLOOKUP(B397,'Np PL4 Stock'!$A:$E,5,FALSE),D397-VLOOKUP(B397,'Np PL4 Stock'!$A:$E,5,FALSE)-1),""))</f>
        <v>14</v>
      </c>
      <c r="AN397" s="68">
        <v>8.409</v>
      </c>
      <c r="AO397" s="68">
        <v>7.834</v>
      </c>
      <c r="AP397" s="69">
        <v>100</v>
      </c>
      <c r="AQ397" s="64">
        <v>263</v>
      </c>
      <c r="AR397" s="64">
        <v>97</v>
      </c>
      <c r="AS397" s="59">
        <v>100</v>
      </c>
      <c r="AT397" s="73" t="s">
        <v>38</v>
      </c>
      <c r="AU397" s="73">
        <v>50000</v>
      </c>
      <c r="AV397" s="73" t="s">
        <v>38</v>
      </c>
      <c r="AW397" s="73" t="s">
        <v>38</v>
      </c>
      <c r="AX397" s="73" t="s">
        <v>32</v>
      </c>
      <c r="AY397" s="59">
        <v>0</v>
      </c>
      <c r="AZ397" s="59">
        <v>0</v>
      </c>
      <c r="BA397" s="59">
        <v>0</v>
      </c>
      <c r="BB397" s="59">
        <v>0</v>
      </c>
      <c r="BC397" s="59">
        <v>0</v>
      </c>
      <c r="BD397" s="59">
        <v>0</v>
      </c>
      <c r="BE397" s="84" t="s">
        <v>38</v>
      </c>
      <c r="BF397" s="84" t="s">
        <v>38</v>
      </c>
      <c r="BG397" s="84" t="s">
        <v>38</v>
      </c>
      <c r="BH397" s="84" t="s">
        <v>38</v>
      </c>
      <c r="BI397" s="85" t="s">
        <v>733</v>
      </c>
      <c r="BJ397" s="86" t="s">
        <v>260</v>
      </c>
      <c r="BK397" s="64" t="s">
        <v>485</v>
      </c>
      <c r="BL397" s="86" t="s">
        <v>155</v>
      </c>
      <c r="BM397" s="86" t="s">
        <v>178</v>
      </c>
      <c r="BN397" s="86"/>
      <c r="BO397" s="59">
        <v>8</v>
      </c>
      <c r="BP397" s="141">
        <v>256104305100141</v>
      </c>
      <c r="BQ397" s="92">
        <v>0.07</v>
      </c>
      <c r="BR397" s="93">
        <v>0.014</v>
      </c>
      <c r="BS397" s="94">
        <f t="shared" si="69"/>
        <v>0.084</v>
      </c>
      <c r="BT397" s="95">
        <v>0.0233333333333333</v>
      </c>
      <c r="BU397" s="101">
        <f t="shared" si="70"/>
        <v>0.107333333333333</v>
      </c>
      <c r="BV397" s="102">
        <f t="shared" si="67"/>
        <v>3.80228136882129</v>
      </c>
      <c r="BW397" s="103">
        <v>93.3333333333333</v>
      </c>
      <c r="BX397" s="104">
        <f t="shared" si="68"/>
        <v>0.000408111533586819</v>
      </c>
      <c r="BY397" s="105">
        <v>900</v>
      </c>
      <c r="BZ397" s="103" t="s">
        <v>32</v>
      </c>
      <c r="CA397" s="106" t="s">
        <v>189</v>
      </c>
      <c r="CB397" s="107" t="s">
        <v>148</v>
      </c>
      <c r="CC397" s="112" t="s">
        <v>149</v>
      </c>
      <c r="CD397" s="106"/>
      <c r="CE397" s="103" t="s">
        <v>192</v>
      </c>
      <c r="CF397" s="123"/>
      <c r="CG397" s="115">
        <v>2000013951</v>
      </c>
    </row>
    <row r="398" spans="1:85">
      <c r="A398" s="53" t="str">
        <f t="shared" si="71"/>
        <v>E1-09-04-45853</v>
      </c>
      <c r="B398" s="47" t="str">
        <f t="shared" si="62"/>
        <v>E1-09-04</v>
      </c>
      <c r="C398" s="48" t="s">
        <v>43</v>
      </c>
      <c r="D398" s="49">
        <v>45853</v>
      </c>
      <c r="E398" s="50" t="s">
        <v>14</v>
      </c>
      <c r="F398" s="51" t="s">
        <v>15</v>
      </c>
      <c r="G398" s="59">
        <v>4</v>
      </c>
      <c r="H398" s="51" t="s">
        <v>215</v>
      </c>
      <c r="I398" s="59">
        <v>9</v>
      </c>
      <c r="J398" s="60">
        <f>IF(ISBLANK(H398),"",IFERROR(VLOOKUP(B398,'Np PL4 Stock'!$A:$D,4,FALSE),""))</f>
        <v>45839</v>
      </c>
      <c r="K398" s="61">
        <f>IF(ISBLANK(H398),"",SUMIF('Np PL4 Stock'!$A:$A,B398,'Np PL4 Stock'!$N:$N))</f>
        <v>1</v>
      </c>
      <c r="L398" s="62">
        <f>IF(ISBLANK(H398),"",VLOOKUP(LEFT(B398,5),Unit!A:B,2,FALSE))</f>
        <v>10</v>
      </c>
      <c r="M398" s="63" t="str">
        <f>IF(ISBLANK(H398),"",IFERROR(VLOOKUP(B398,'Np PL4 Stock'!$A:$T,20,FALSE),""))</f>
        <v>V1-MC1</v>
      </c>
      <c r="N398" s="63" t="str">
        <f>IF(ISBLANK(H398),"",IFERROR(VLOOKUP(B398,'Np PL4 Stock'!$A:$U,21,FALSE),""))</f>
        <v>SyAqua</v>
      </c>
      <c r="O398" s="62">
        <f t="shared" si="63"/>
        <v>100</v>
      </c>
      <c r="P398" s="62">
        <f t="shared" si="64"/>
        <v>4.8e-5</v>
      </c>
      <c r="Q398" s="67">
        <f t="shared" si="65"/>
        <v>9.2e-7</v>
      </c>
      <c r="R398" s="67">
        <f t="shared" si="66"/>
        <v>1.15417777777778e-6</v>
      </c>
      <c r="S398" s="64">
        <v>11</v>
      </c>
      <c r="T398" s="68">
        <v>8.017</v>
      </c>
      <c r="U398" s="68">
        <v>7.431</v>
      </c>
      <c r="V398" s="69">
        <v>96</v>
      </c>
      <c r="W398" s="59">
        <v>331</v>
      </c>
      <c r="X398" s="59">
        <v>98</v>
      </c>
      <c r="Y398" s="59">
        <v>100</v>
      </c>
      <c r="Z398" s="59">
        <v>96</v>
      </c>
      <c r="AA398" s="59">
        <v>0</v>
      </c>
      <c r="AB398" s="59">
        <v>0</v>
      </c>
      <c r="AC398" s="59">
        <v>0</v>
      </c>
      <c r="AD398" s="59">
        <v>0</v>
      </c>
      <c r="AE398" s="59">
        <v>100</v>
      </c>
      <c r="AF398" s="73" t="s">
        <v>38</v>
      </c>
      <c r="AG398" s="73">
        <v>60000</v>
      </c>
      <c r="AH398" s="73" t="s">
        <v>38</v>
      </c>
      <c r="AI398" s="73" t="s">
        <v>38</v>
      </c>
      <c r="AJ398" s="73" t="s">
        <v>38</v>
      </c>
      <c r="AK398" s="73" t="s">
        <v>32</v>
      </c>
      <c r="AL398" s="77" t="str">
        <f>IF(ISBLANK(S398),"",IF(AJ398="Fail","Fail",IF(E398="PL4",IF(AND(T398&gt;STD_01122025!$D$3,U398&lt;STD_01122025!$D$4,OR(AF398="ND",AF398&lt;STD_01122025!$D$7),AH398="ND"),"Pass","Fail"),IF(E398="PL12",IF(AND(S398&lt;STD_01122025!$F$2,T398&gt;STD_01122025!$F$3,U398&lt;STD_01122025!$F$4,V398&gt;STD_01122025!$F$5,X398&gt;STD_01122025!$F$6,OR(AF398="ND",AF398&lt;STD_01122025!$F$7),AH398="ND"),"Pass","Fail"),IF(E398="SuperPL",IF(AND(T398&gt;STD_01122025!$H$3,U398&lt;STD_01122025!$H$4,V398&gt;STD_01122025!$H$5,X398&gt;STD_01122025!$H$6,OR(AF398="ND",AF398&lt;STD_01122025!$H$7),AH398="ND"),"Pass","Fail"),IF(E398="Flight",IF(AND(T398&gt;STD_01122025!$J$3,U398&lt;STD_01122025!$J$4,X398&gt;STD_01122025!$J$6,OR(AF398="ND",AF398&lt;STD_01122025!$J$7),AH398="ND"),"Pass","Fail"),""))))))</f>
        <v>Pass</v>
      </c>
      <c r="AM398" s="62">
        <f>IF(ISBLANK(B398),"",IFERROR(IF(VLOOKUP(B398,'Np PL4 Stock'!$A:$J,10,FALSE)="Np4",D398-VLOOKUP(B398,'Np PL4 Stock'!$A:$E,5,FALSE),D398-VLOOKUP(B398,'Np PL4 Stock'!$A:$E,5,FALSE)-1),""))</f>
        <v>14</v>
      </c>
      <c r="AN398" s="68">
        <v>9.347</v>
      </c>
      <c r="AO398" s="68">
        <v>7.888</v>
      </c>
      <c r="AP398" s="69">
        <v>100</v>
      </c>
      <c r="AQ398" s="64">
        <v>177</v>
      </c>
      <c r="AR398" s="64">
        <v>99</v>
      </c>
      <c r="AS398" s="59">
        <v>100</v>
      </c>
      <c r="AT398" s="73" t="s">
        <v>38</v>
      </c>
      <c r="AU398" s="73">
        <v>95000</v>
      </c>
      <c r="AV398" s="73" t="s">
        <v>38</v>
      </c>
      <c r="AW398" s="73" t="s">
        <v>38</v>
      </c>
      <c r="AX398" s="73" t="s">
        <v>32</v>
      </c>
      <c r="AY398" s="59">
        <v>0</v>
      </c>
      <c r="AZ398" s="59">
        <v>0</v>
      </c>
      <c r="BA398" s="59">
        <v>0</v>
      </c>
      <c r="BB398" s="59">
        <v>0</v>
      </c>
      <c r="BC398" s="59">
        <v>0</v>
      </c>
      <c r="BD398" s="59">
        <v>0</v>
      </c>
      <c r="BE398" s="84" t="s">
        <v>38</v>
      </c>
      <c r="BF398" s="84" t="s">
        <v>38</v>
      </c>
      <c r="BG398" s="84" t="s">
        <v>38</v>
      </c>
      <c r="BH398" s="84" t="s">
        <v>38</v>
      </c>
      <c r="BI398" s="85" t="s">
        <v>734</v>
      </c>
      <c r="BJ398" s="86" t="s">
        <v>224</v>
      </c>
      <c r="BK398" s="64" t="s">
        <v>573</v>
      </c>
      <c r="BL398" s="86" t="s">
        <v>177</v>
      </c>
      <c r="BM398" s="86" t="s">
        <v>178</v>
      </c>
      <c r="BN398" s="86"/>
      <c r="BO398" s="59">
        <v>5</v>
      </c>
      <c r="BP398" s="141">
        <v>256104305100146</v>
      </c>
      <c r="BQ398" s="92">
        <v>0.4</v>
      </c>
      <c r="BR398" s="93">
        <v>0.08</v>
      </c>
      <c r="BS398" s="94">
        <f t="shared" si="69"/>
        <v>0.48</v>
      </c>
      <c r="BT398" s="95">
        <v>0.1056</v>
      </c>
      <c r="BU398" s="101">
        <f t="shared" si="70"/>
        <v>0.5856</v>
      </c>
      <c r="BV398" s="102">
        <f t="shared" si="67"/>
        <v>5.64971751412429</v>
      </c>
      <c r="BW398" s="103">
        <v>480</v>
      </c>
      <c r="BX398" s="104">
        <f t="shared" si="68"/>
        <v>0.00330847457627119</v>
      </c>
      <c r="BY398" s="105">
        <v>1000</v>
      </c>
      <c r="BZ398" s="103" t="s">
        <v>32</v>
      </c>
      <c r="CA398" s="106" t="s">
        <v>189</v>
      </c>
      <c r="CB398" s="107" t="s">
        <v>148</v>
      </c>
      <c r="CC398" s="112" t="s">
        <v>149</v>
      </c>
      <c r="CD398" s="106"/>
      <c r="CE398" s="103" t="s">
        <v>192</v>
      </c>
      <c r="CF398" s="123"/>
      <c r="CG398" s="114">
        <v>2000016304</v>
      </c>
    </row>
    <row r="399" spans="1:85">
      <c r="A399" s="53" t="str">
        <f t="shared" si="71"/>
        <v>E1-10-04-45853</v>
      </c>
      <c r="B399" s="47" t="str">
        <f t="shared" si="62"/>
        <v>E1-10-04</v>
      </c>
      <c r="C399" s="48" t="s">
        <v>43</v>
      </c>
      <c r="D399" s="49">
        <v>45853</v>
      </c>
      <c r="E399" s="50" t="s">
        <v>14</v>
      </c>
      <c r="F399" s="51" t="s">
        <v>15</v>
      </c>
      <c r="G399" s="59">
        <v>4</v>
      </c>
      <c r="H399" s="51" t="s">
        <v>215</v>
      </c>
      <c r="I399" s="59">
        <v>10</v>
      </c>
      <c r="J399" s="60">
        <f>IF(ISBLANK(H399),"",IFERROR(VLOOKUP(B399,'Np PL4 Stock'!$A:$D,4,FALSE),""))</f>
        <v>45839</v>
      </c>
      <c r="K399" s="61">
        <f>IF(ISBLANK(H399),"",SUMIF('Np PL4 Stock'!$A:$A,B399,'Np PL4 Stock'!$N:$N))</f>
        <v>1</v>
      </c>
      <c r="L399" s="62">
        <f>IF(ISBLANK(H399),"",VLOOKUP(LEFT(B399,5),Unit!A:B,2,FALSE))</f>
        <v>10</v>
      </c>
      <c r="M399" s="63" t="str">
        <f>IF(ISBLANK(H399),"",IFERROR(VLOOKUP(B399,'Np PL4 Stock'!$A:$T,20,FALSE),""))</f>
        <v>V1-MC1</v>
      </c>
      <c r="N399" s="63" t="str">
        <f>IF(ISBLANK(H399),"",IFERROR(VLOOKUP(B399,'Np PL4 Stock'!$A:$U,21,FALSE),""))</f>
        <v>SyAqua</v>
      </c>
      <c r="O399" s="62">
        <f t="shared" si="63"/>
        <v>100</v>
      </c>
      <c r="P399" s="62">
        <f t="shared" si="64"/>
        <v>0.00012</v>
      </c>
      <c r="Q399" s="67">
        <f t="shared" si="65"/>
        <v>1.2e-6</v>
      </c>
      <c r="R399" s="67">
        <f t="shared" si="66"/>
        <v>1.464e-6</v>
      </c>
      <c r="S399" s="64">
        <v>11</v>
      </c>
      <c r="T399" s="68">
        <v>7.822</v>
      </c>
      <c r="U399" s="68">
        <v>7.977</v>
      </c>
      <c r="V399" s="69">
        <v>96</v>
      </c>
      <c r="W399" s="59">
        <v>373</v>
      </c>
      <c r="X399" s="59">
        <v>97</v>
      </c>
      <c r="Y399" s="59">
        <v>100</v>
      </c>
      <c r="Z399" s="59">
        <v>88</v>
      </c>
      <c r="AA399" s="59">
        <v>0</v>
      </c>
      <c r="AB399" s="59">
        <v>0</v>
      </c>
      <c r="AC399" s="59">
        <v>0</v>
      </c>
      <c r="AD399" s="59">
        <v>0</v>
      </c>
      <c r="AE399" s="59">
        <v>100</v>
      </c>
      <c r="AF399" s="73" t="s">
        <v>38</v>
      </c>
      <c r="AG399" s="73">
        <v>60000</v>
      </c>
      <c r="AH399" s="73" t="s">
        <v>38</v>
      </c>
      <c r="AI399" s="73" t="s">
        <v>38</v>
      </c>
      <c r="AJ399" s="73" t="s">
        <v>38</v>
      </c>
      <c r="AK399" s="73" t="s">
        <v>32</v>
      </c>
      <c r="AL399" s="77" t="str">
        <f>IF(ISBLANK(S399),"",IF(AJ399="Fail","Fail",IF(E399="PL4",IF(AND(T399&gt;STD_01122025!$D$3,U399&lt;STD_01122025!$D$4,OR(AF399="ND",AF399&lt;STD_01122025!$D$7),AH399="ND"),"Pass","Fail"),IF(E399="PL12",IF(AND(S399&lt;STD_01122025!$F$2,T399&gt;STD_01122025!$F$3,U399&lt;STD_01122025!$F$4,V399&gt;STD_01122025!$F$5,X399&gt;STD_01122025!$F$6,OR(AF399="ND",AF399&lt;STD_01122025!$F$7),AH399="ND"),"Pass","Fail"),IF(E399="SuperPL",IF(AND(T399&gt;STD_01122025!$H$3,U399&lt;STD_01122025!$H$4,V399&gt;STD_01122025!$H$5,X399&gt;STD_01122025!$H$6,OR(AF399="ND",AF399&lt;STD_01122025!$H$7),AH399="ND"),"Pass","Fail"),IF(E399="Flight",IF(AND(T399&gt;STD_01122025!$J$3,U399&lt;STD_01122025!$J$4,X399&gt;STD_01122025!$J$6,OR(AF399="ND",AF399&lt;STD_01122025!$J$7),AH399="ND"),"Pass","Fail"),""))))))</f>
        <v>Pass</v>
      </c>
      <c r="AM399" s="62">
        <f>IF(ISBLANK(B399),"",IFERROR(IF(VLOOKUP(B399,'Np PL4 Stock'!$A:$J,10,FALSE)="Np4",D399-VLOOKUP(B399,'Np PL4 Stock'!$A:$E,5,FALSE),D399-VLOOKUP(B399,'Np PL4 Stock'!$A:$E,5,FALSE)-1),""))</f>
        <v>14</v>
      </c>
      <c r="AN399" s="68">
        <v>9.287</v>
      </c>
      <c r="AO399" s="68">
        <v>7.941</v>
      </c>
      <c r="AP399" s="69">
        <v>100</v>
      </c>
      <c r="AQ399" s="64">
        <v>182</v>
      </c>
      <c r="AR399" s="64">
        <v>100</v>
      </c>
      <c r="AS399" s="59">
        <v>100</v>
      </c>
      <c r="AT399" s="73" t="s">
        <v>38</v>
      </c>
      <c r="AU399" s="73">
        <v>55000</v>
      </c>
      <c r="AV399" s="73" t="s">
        <v>38</v>
      </c>
      <c r="AW399" s="73" t="s">
        <v>38</v>
      </c>
      <c r="AX399" s="73" t="s">
        <v>32</v>
      </c>
      <c r="AY399" s="59">
        <v>0</v>
      </c>
      <c r="AZ399" s="59">
        <v>0</v>
      </c>
      <c r="BA399" s="59">
        <v>0</v>
      </c>
      <c r="BB399" s="59">
        <v>0</v>
      </c>
      <c r="BC399" s="59">
        <v>0</v>
      </c>
      <c r="BD399" s="59">
        <v>0</v>
      </c>
      <c r="BE399" s="84" t="s">
        <v>38</v>
      </c>
      <c r="BF399" s="84" t="s">
        <v>38</v>
      </c>
      <c r="BG399" s="84" t="s">
        <v>38</v>
      </c>
      <c r="BH399" s="84" t="s">
        <v>38</v>
      </c>
      <c r="BI399" s="85" t="s">
        <v>734</v>
      </c>
      <c r="BJ399" s="86" t="s">
        <v>224</v>
      </c>
      <c r="BK399" s="64" t="s">
        <v>573</v>
      </c>
      <c r="BL399" s="86" t="s">
        <v>177</v>
      </c>
      <c r="BM399" s="86" t="s">
        <v>178</v>
      </c>
      <c r="BN399" s="86"/>
      <c r="BO399" s="59">
        <v>5</v>
      </c>
      <c r="BP399" s="141">
        <v>256104305100146</v>
      </c>
      <c r="BQ399" s="92">
        <v>1</v>
      </c>
      <c r="BR399" s="93">
        <v>0.2</v>
      </c>
      <c r="BS399" s="94">
        <f t="shared" si="69"/>
        <v>1.2</v>
      </c>
      <c r="BT399" s="95">
        <v>0.264</v>
      </c>
      <c r="BU399" s="101">
        <f t="shared" si="70"/>
        <v>1.464</v>
      </c>
      <c r="BV399" s="102">
        <f t="shared" si="67"/>
        <v>5.49450549450549</v>
      </c>
      <c r="BW399" s="103">
        <v>1200</v>
      </c>
      <c r="BX399" s="104">
        <f t="shared" si="68"/>
        <v>0.00804395604395604</v>
      </c>
      <c r="BY399" s="105">
        <v>1000</v>
      </c>
      <c r="BZ399" s="103" t="s">
        <v>32</v>
      </c>
      <c r="CA399" s="106" t="s">
        <v>189</v>
      </c>
      <c r="CB399" s="107" t="s">
        <v>148</v>
      </c>
      <c r="CC399" s="112" t="s">
        <v>149</v>
      </c>
      <c r="CD399" s="106"/>
      <c r="CE399" s="103" t="s">
        <v>192</v>
      </c>
      <c r="CF399" s="123"/>
      <c r="CG399" s="115">
        <v>2000016304</v>
      </c>
    </row>
    <row r="400" spans="1:85">
      <c r="A400" s="53" t="str">
        <f t="shared" si="71"/>
        <v>B1-06-05-45853</v>
      </c>
      <c r="B400" s="47" t="str">
        <f t="shared" si="62"/>
        <v>B1-06-05</v>
      </c>
      <c r="C400" s="48" t="s">
        <v>43</v>
      </c>
      <c r="D400" s="49">
        <v>45853</v>
      </c>
      <c r="E400" s="50" t="s">
        <v>14</v>
      </c>
      <c r="F400" s="51" t="s">
        <v>15</v>
      </c>
      <c r="G400" s="59">
        <v>5</v>
      </c>
      <c r="H400" s="51" t="s">
        <v>165</v>
      </c>
      <c r="I400" s="59">
        <v>6</v>
      </c>
      <c r="J400" s="60">
        <f>IF(ISBLANK(H400),"",IFERROR(VLOOKUP(B400,'Np PL4 Stock'!$A:$D,4,FALSE),""))</f>
        <v>45837</v>
      </c>
      <c r="K400" s="61">
        <f>IF(ISBLANK(H400),"",SUMIF('Np PL4 Stock'!$A:$A,B400,'Np PL4 Stock'!$N:$N))</f>
        <v>1.5</v>
      </c>
      <c r="L400" s="62">
        <f>IF(ISBLANK(H400),"",VLOOKUP(LEFT(B400,5),Unit!A:B,2,FALSE))</f>
        <v>12</v>
      </c>
      <c r="M400" s="63" t="str">
        <f>IF(ISBLANK(H400),"",IFERROR(VLOOKUP(B400,'Np PL4 Stock'!$A:$T,20,FALSE),""))</f>
        <v>V1-MC1</v>
      </c>
      <c r="N400" s="63" t="str">
        <f>IF(ISBLANK(H400),"",IFERROR(VLOOKUP(B400,'Np PL4 Stock'!$A:$U,21,FALSE),""))</f>
        <v>SyAqua</v>
      </c>
      <c r="O400" s="62">
        <f t="shared" si="63"/>
        <v>125</v>
      </c>
      <c r="P400" s="62">
        <f t="shared" si="64"/>
        <v>7.79166666666667e-5</v>
      </c>
      <c r="Q400" s="67">
        <f t="shared" si="65"/>
        <v>9.55333333333333e-7</v>
      </c>
      <c r="R400" s="67">
        <f t="shared" si="66"/>
        <v>1.20415777777778e-6</v>
      </c>
      <c r="S400" s="64">
        <v>12</v>
      </c>
      <c r="T400" s="68">
        <v>7.99</v>
      </c>
      <c r="U400" s="68">
        <v>7.54</v>
      </c>
      <c r="V400" s="69">
        <v>98</v>
      </c>
      <c r="W400" s="59">
        <v>332</v>
      </c>
      <c r="X400" s="64">
        <v>95</v>
      </c>
      <c r="Y400" s="59">
        <v>100</v>
      </c>
      <c r="Z400" s="59">
        <v>92</v>
      </c>
      <c r="AA400" s="59">
        <v>0</v>
      </c>
      <c r="AB400" s="59">
        <v>0</v>
      </c>
      <c r="AC400" s="59">
        <v>0</v>
      </c>
      <c r="AD400" s="59">
        <v>0</v>
      </c>
      <c r="AE400" s="59">
        <v>100</v>
      </c>
      <c r="AF400" s="73" t="s">
        <v>38</v>
      </c>
      <c r="AG400" s="73">
        <v>95000</v>
      </c>
      <c r="AH400" s="73" t="s">
        <v>38</v>
      </c>
      <c r="AI400" s="73" t="s">
        <v>38</v>
      </c>
      <c r="AJ400" s="73" t="s">
        <v>38</v>
      </c>
      <c r="AK400" s="73" t="s">
        <v>32</v>
      </c>
      <c r="AL400" s="77" t="str">
        <f>IF(ISBLANK(S400),"",IF(AJ400="Fail","Fail",IF(E400="PL4",IF(AND(T400&gt;STD_01122025!$D$3,U400&lt;STD_01122025!$D$4,OR(AF400="ND",AF400&lt;STD_01122025!$D$7),AH400="ND"),"Pass","Fail"),IF(E400="PL12",IF(AND(S400&lt;STD_01122025!$F$2,T400&gt;STD_01122025!$F$3,U400&lt;STD_01122025!$F$4,V400&gt;STD_01122025!$F$5,X400&gt;STD_01122025!$F$6,OR(AF400="ND",AF400&lt;STD_01122025!$F$7),AH400="ND"),"Pass","Fail"),IF(E400="SuperPL",IF(AND(T400&gt;STD_01122025!$H$3,U400&lt;STD_01122025!$H$4,V400&gt;STD_01122025!$H$5,X400&gt;STD_01122025!$H$6,OR(AF400="ND",AF400&lt;STD_01122025!$H$7),AH400="ND"),"Pass","Fail"),IF(E400="Flight",IF(AND(T400&gt;STD_01122025!$J$3,U400&lt;STD_01122025!$J$4,X400&gt;STD_01122025!$J$6,OR(AF400="ND",AF400&lt;STD_01122025!$J$7),AH400="ND"),"Pass","Fail"),""))))))</f>
        <v>Pass</v>
      </c>
      <c r="AM400" s="62">
        <f>IF(ISBLANK(B400),"",IFERROR(IF(VLOOKUP(B400,'Np PL4 Stock'!$A:$J,10,FALSE)="Np4",D400-VLOOKUP(B400,'Np PL4 Stock'!$A:$E,5,FALSE),D400-VLOOKUP(B400,'Np PL4 Stock'!$A:$E,5,FALSE)-1),""))</f>
        <v>16</v>
      </c>
      <c r="AN400" s="68">
        <v>9.491</v>
      </c>
      <c r="AO400" s="68">
        <v>9.032</v>
      </c>
      <c r="AP400" s="69">
        <v>100</v>
      </c>
      <c r="AQ400" s="64">
        <v>169</v>
      </c>
      <c r="AR400" s="64">
        <v>99</v>
      </c>
      <c r="AS400" s="59">
        <v>100</v>
      </c>
      <c r="AT400" s="73" t="s">
        <v>38</v>
      </c>
      <c r="AU400" s="73">
        <v>95000</v>
      </c>
      <c r="AV400" s="73" t="s">
        <v>38</v>
      </c>
      <c r="AW400" s="73" t="s">
        <v>38</v>
      </c>
      <c r="AX400" s="73" t="s">
        <v>32</v>
      </c>
      <c r="AY400" s="59">
        <v>0</v>
      </c>
      <c r="AZ400" s="59">
        <v>0</v>
      </c>
      <c r="BA400" s="59">
        <v>0</v>
      </c>
      <c r="BB400" s="59">
        <v>0</v>
      </c>
      <c r="BC400" s="59">
        <v>0</v>
      </c>
      <c r="BD400" s="59">
        <v>0</v>
      </c>
      <c r="BE400" s="84" t="s">
        <v>38</v>
      </c>
      <c r="BF400" s="84" t="s">
        <v>38</v>
      </c>
      <c r="BG400" s="84" t="s">
        <v>38</v>
      </c>
      <c r="BH400" s="84" t="s">
        <v>38</v>
      </c>
      <c r="BI400" s="85" t="s">
        <v>734</v>
      </c>
      <c r="BJ400" s="86" t="s">
        <v>224</v>
      </c>
      <c r="BK400" s="64" t="s">
        <v>573</v>
      </c>
      <c r="BL400" s="86" t="s">
        <v>177</v>
      </c>
      <c r="BM400" s="86" t="s">
        <v>178</v>
      </c>
      <c r="BN400" s="86"/>
      <c r="BO400" s="59">
        <v>5</v>
      </c>
      <c r="BP400" s="141">
        <v>256104305100144</v>
      </c>
      <c r="BQ400" s="92">
        <v>0.25</v>
      </c>
      <c r="BR400" s="93">
        <v>0.025</v>
      </c>
      <c r="BS400" s="94">
        <f t="shared" si="69"/>
        <v>0.275</v>
      </c>
      <c r="BT400" s="95">
        <v>0.05995</v>
      </c>
      <c r="BU400" s="101">
        <f t="shared" si="70"/>
        <v>0.33495</v>
      </c>
      <c r="BV400" s="102">
        <f t="shared" si="67"/>
        <v>5.91715976331361</v>
      </c>
      <c r="BW400" s="103">
        <v>275</v>
      </c>
      <c r="BX400" s="104">
        <f t="shared" si="68"/>
        <v>0.00198195266272189</v>
      </c>
      <c r="BY400" s="105">
        <v>1000</v>
      </c>
      <c r="BZ400" s="103" t="s">
        <v>32</v>
      </c>
      <c r="CA400" s="106" t="s">
        <v>189</v>
      </c>
      <c r="CB400" s="107" t="s">
        <v>148</v>
      </c>
      <c r="CC400" s="112" t="s">
        <v>149</v>
      </c>
      <c r="CD400" s="106"/>
      <c r="CE400" s="103" t="s">
        <v>192</v>
      </c>
      <c r="CF400" s="123"/>
      <c r="CG400" s="114">
        <v>2000016304</v>
      </c>
    </row>
    <row r="401" spans="1:85">
      <c r="A401" s="53" t="str">
        <f t="shared" si="71"/>
        <v>E1-08-04-45853</v>
      </c>
      <c r="B401" s="47" t="str">
        <f t="shared" si="62"/>
        <v>E1-08-04</v>
      </c>
      <c r="C401" s="48" t="s">
        <v>43</v>
      </c>
      <c r="D401" s="49">
        <v>45853</v>
      </c>
      <c r="E401" s="50" t="s">
        <v>14</v>
      </c>
      <c r="F401" s="51" t="s">
        <v>15</v>
      </c>
      <c r="G401" s="59">
        <v>4</v>
      </c>
      <c r="H401" s="51" t="s">
        <v>215</v>
      </c>
      <c r="I401" s="59">
        <v>8</v>
      </c>
      <c r="J401" s="60">
        <f>IF(ISBLANK(H401),"",IFERROR(VLOOKUP(B401,'Np PL4 Stock'!$A:$D,4,FALSE),""))</f>
        <v>45839</v>
      </c>
      <c r="K401" s="61">
        <f>IF(ISBLANK(H401),"",SUMIF('Np PL4 Stock'!$A:$A,B401,'Np PL4 Stock'!$N:$N))</f>
        <v>1</v>
      </c>
      <c r="L401" s="62">
        <f>IF(ISBLANK(H401),"",VLOOKUP(LEFT(B401,5),Unit!A:B,2,FALSE))</f>
        <v>10</v>
      </c>
      <c r="M401" s="63" t="str">
        <f>IF(ISBLANK(H401),"",IFERROR(VLOOKUP(B401,'Np PL4 Stock'!$A:$T,20,FALSE),""))</f>
        <v>V1-MA1</v>
      </c>
      <c r="N401" s="63" t="str">
        <f>IF(ISBLANK(H401),"",IFERROR(VLOOKUP(B401,'Np PL4 Stock'!$A:$U,21,FALSE),""))</f>
        <v>SIS</v>
      </c>
      <c r="O401" s="62">
        <f t="shared" si="63"/>
        <v>100</v>
      </c>
      <c r="P401" s="62">
        <f t="shared" si="64"/>
        <v>9.71e-5</v>
      </c>
      <c r="Q401" s="67">
        <f t="shared" si="65"/>
        <v>9.71e-7</v>
      </c>
      <c r="R401" s="67">
        <f t="shared" si="66"/>
        <v>1.216058e-6</v>
      </c>
      <c r="S401" s="64">
        <v>11</v>
      </c>
      <c r="T401" s="68">
        <v>7.575</v>
      </c>
      <c r="U401" s="68">
        <v>7.012</v>
      </c>
      <c r="V401" s="69">
        <v>87</v>
      </c>
      <c r="W401" s="59">
        <v>409</v>
      </c>
      <c r="X401" s="64">
        <v>94</v>
      </c>
      <c r="Y401" s="59">
        <v>100</v>
      </c>
      <c r="Z401" s="59">
        <v>88</v>
      </c>
      <c r="AA401" s="59">
        <v>0</v>
      </c>
      <c r="AB401" s="59">
        <v>0</v>
      </c>
      <c r="AC401" s="59">
        <v>0</v>
      </c>
      <c r="AD401" s="59">
        <v>0</v>
      </c>
      <c r="AE401" s="59">
        <v>100</v>
      </c>
      <c r="AF401" s="73" t="s">
        <v>38</v>
      </c>
      <c r="AG401" s="73">
        <v>60000</v>
      </c>
      <c r="AH401" s="73" t="s">
        <v>38</v>
      </c>
      <c r="AI401" s="73" t="s">
        <v>38</v>
      </c>
      <c r="AJ401" s="73" t="s">
        <v>38</v>
      </c>
      <c r="AK401" s="73" t="s">
        <v>32</v>
      </c>
      <c r="AL401" s="77" t="str">
        <f>IF(ISBLANK(S401),"",IF(AJ401="Fail","Fail",IF(E401="PL4",IF(AND(T401&gt;STD_01122025!$D$3,U401&lt;STD_01122025!$D$4,OR(AF401="ND",AF401&lt;STD_01122025!$D$7),AH401="ND"),"Pass","Fail"),IF(E401="PL12",IF(AND(S401&lt;STD_01122025!$F$2,T401&gt;STD_01122025!$F$3,U401&lt;STD_01122025!$F$4,V401&gt;STD_01122025!$F$5,X401&gt;STD_01122025!$F$6,OR(AF401="ND",AF401&lt;STD_01122025!$F$7),AH401="ND"),"Pass","Fail"),IF(E401="SuperPL",IF(AND(T401&gt;STD_01122025!$H$3,U401&lt;STD_01122025!$H$4,V401&gt;STD_01122025!$H$5,X401&gt;STD_01122025!$H$6,OR(AF401="ND",AF401&lt;STD_01122025!$H$7),AH401="ND"),"Pass","Fail"),IF(E401="Flight",IF(AND(T401&gt;STD_01122025!$J$3,U401&lt;STD_01122025!$J$4,X401&gt;STD_01122025!$J$6,OR(AF401="ND",AF401&lt;STD_01122025!$J$7),AH401="ND"),"Pass","Fail"),""))))))</f>
        <v>Pass</v>
      </c>
      <c r="AM401" s="62">
        <f>IF(ISBLANK(B401),"",IFERROR(IF(VLOOKUP(B401,'Np PL4 Stock'!$A:$J,10,FALSE)="Np4",D401-VLOOKUP(B401,'Np PL4 Stock'!$A:$E,5,FALSE),D401-VLOOKUP(B401,'Np PL4 Stock'!$A:$E,5,FALSE)-1),""))</f>
        <v>14</v>
      </c>
      <c r="AN401" s="68">
        <v>8.363</v>
      </c>
      <c r="AO401" s="68">
        <v>7.626</v>
      </c>
      <c r="AP401" s="69">
        <v>100</v>
      </c>
      <c r="AQ401" s="64">
        <v>267</v>
      </c>
      <c r="AR401" s="64">
        <v>98</v>
      </c>
      <c r="AS401" s="59">
        <v>100</v>
      </c>
      <c r="AT401" s="73" t="s">
        <v>38</v>
      </c>
      <c r="AU401" s="73">
        <v>80000</v>
      </c>
      <c r="AV401" s="73" t="s">
        <v>38</v>
      </c>
      <c r="AW401" s="73" t="s">
        <v>38</v>
      </c>
      <c r="AX401" s="73" t="s">
        <v>32</v>
      </c>
      <c r="AY401" s="59">
        <v>0</v>
      </c>
      <c r="AZ401" s="59">
        <v>0</v>
      </c>
      <c r="BA401" s="59">
        <v>0</v>
      </c>
      <c r="BB401" s="59">
        <v>0</v>
      </c>
      <c r="BC401" s="59">
        <v>0</v>
      </c>
      <c r="BD401" s="59">
        <v>0</v>
      </c>
      <c r="BE401" s="84" t="s">
        <v>38</v>
      </c>
      <c r="BF401" s="84" t="s">
        <v>38</v>
      </c>
      <c r="BG401" s="84" t="s">
        <v>38</v>
      </c>
      <c r="BH401" s="84" t="s">
        <v>38</v>
      </c>
      <c r="BI401" s="85" t="s">
        <v>735</v>
      </c>
      <c r="BJ401" s="86" t="s">
        <v>283</v>
      </c>
      <c r="BK401" s="64" t="s">
        <v>634</v>
      </c>
      <c r="BL401" s="86" t="s">
        <v>177</v>
      </c>
      <c r="BM401" s="86" t="s">
        <v>178</v>
      </c>
      <c r="BN401" s="86"/>
      <c r="BO401" s="59">
        <v>5</v>
      </c>
      <c r="BP401" s="141">
        <v>256104305100145</v>
      </c>
      <c r="BQ401" s="92">
        <v>0.305</v>
      </c>
      <c r="BR401" s="93">
        <v>0.061</v>
      </c>
      <c r="BS401" s="94">
        <f t="shared" si="69"/>
        <v>0.366</v>
      </c>
      <c r="BT401" s="95">
        <v>0.092598</v>
      </c>
      <c r="BU401" s="101">
        <f t="shared" si="70"/>
        <v>0.458598</v>
      </c>
      <c r="BV401" s="102">
        <f t="shared" si="67"/>
        <v>3.74531835205992</v>
      </c>
      <c r="BW401" s="103">
        <v>366</v>
      </c>
      <c r="BX401" s="104">
        <f t="shared" si="68"/>
        <v>0.00171759550561798</v>
      </c>
      <c r="BY401" s="105">
        <v>1000</v>
      </c>
      <c r="BZ401" s="103" t="s">
        <v>32</v>
      </c>
      <c r="CA401" s="106" t="s">
        <v>189</v>
      </c>
      <c r="CB401" s="107" t="s">
        <v>148</v>
      </c>
      <c r="CC401" s="112" t="s">
        <v>149</v>
      </c>
      <c r="CD401" s="106"/>
      <c r="CE401" s="103" t="s">
        <v>192</v>
      </c>
      <c r="CF401" s="123"/>
      <c r="CG401" s="115">
        <v>2000018145</v>
      </c>
    </row>
    <row r="402" spans="1:85">
      <c r="A402" s="53" t="str">
        <f t="shared" si="71"/>
        <v>E1-08-04-45853</v>
      </c>
      <c r="B402" s="47" t="str">
        <f t="shared" si="62"/>
        <v>E1-08-04</v>
      </c>
      <c r="C402" s="48" t="s">
        <v>43</v>
      </c>
      <c r="D402" s="49">
        <v>45853</v>
      </c>
      <c r="E402" s="50" t="s">
        <v>14</v>
      </c>
      <c r="F402" s="51" t="s">
        <v>15</v>
      </c>
      <c r="G402" s="59">
        <v>4</v>
      </c>
      <c r="H402" s="51" t="s">
        <v>215</v>
      </c>
      <c r="I402" s="59">
        <v>8</v>
      </c>
      <c r="J402" s="60">
        <f>IF(ISBLANK(H402),"",IFERROR(VLOOKUP(B402,'Np PL4 Stock'!$A:$D,4,FALSE),""))</f>
        <v>45839</v>
      </c>
      <c r="K402" s="61">
        <f>IF(ISBLANK(H402),"",SUMIF('Np PL4 Stock'!$A:$A,B402,'Np PL4 Stock'!$N:$N))</f>
        <v>1</v>
      </c>
      <c r="L402" s="62">
        <f>IF(ISBLANK(H402),"",VLOOKUP(LEFT(B402,5),Unit!A:B,2,FALSE))</f>
        <v>10</v>
      </c>
      <c r="M402" s="63" t="str">
        <f>IF(ISBLANK(H402),"",IFERROR(VLOOKUP(B402,'Np PL4 Stock'!$A:$T,20,FALSE),""))</f>
        <v>V1-MA1</v>
      </c>
      <c r="N402" s="63" t="str">
        <f>IF(ISBLANK(H402),"",IFERROR(VLOOKUP(B402,'Np PL4 Stock'!$A:$U,21,FALSE),""))</f>
        <v>SIS</v>
      </c>
      <c r="O402" s="62">
        <f t="shared" si="63"/>
        <v>100</v>
      </c>
      <c r="P402" s="62">
        <f t="shared" si="64"/>
        <v>9.71e-5</v>
      </c>
      <c r="Q402" s="67">
        <f t="shared" si="65"/>
        <v>9.71e-7</v>
      </c>
      <c r="R402" s="67">
        <f t="shared" si="66"/>
        <v>1.216058e-6</v>
      </c>
      <c r="S402" s="64">
        <v>11</v>
      </c>
      <c r="T402" s="68">
        <v>7.575</v>
      </c>
      <c r="U402" s="68">
        <v>7.012</v>
      </c>
      <c r="V402" s="69">
        <v>87</v>
      </c>
      <c r="W402" s="59">
        <v>409</v>
      </c>
      <c r="X402" s="59">
        <v>94</v>
      </c>
      <c r="Y402" s="59">
        <v>100</v>
      </c>
      <c r="Z402" s="59">
        <v>88</v>
      </c>
      <c r="AA402" s="59">
        <v>0</v>
      </c>
      <c r="AB402" s="59">
        <v>0</v>
      </c>
      <c r="AC402" s="59">
        <v>0</v>
      </c>
      <c r="AD402" s="59">
        <v>0</v>
      </c>
      <c r="AE402" s="59">
        <v>100</v>
      </c>
      <c r="AF402" s="73" t="s">
        <v>38</v>
      </c>
      <c r="AG402" s="73">
        <v>60000</v>
      </c>
      <c r="AH402" s="73" t="s">
        <v>38</v>
      </c>
      <c r="AI402" s="73" t="s">
        <v>38</v>
      </c>
      <c r="AJ402" s="73" t="s">
        <v>38</v>
      </c>
      <c r="AK402" s="73" t="s">
        <v>32</v>
      </c>
      <c r="AL402" s="77" t="str">
        <f>IF(ISBLANK(S402),"",IF(AJ402="Fail","Fail",IF(E402="PL4",IF(AND(T402&gt;STD_01122025!$D$3,U402&lt;STD_01122025!$D$4,OR(AF402="ND",AF402&lt;STD_01122025!$D$7),AH402="ND"),"Pass","Fail"),IF(E402="PL12",IF(AND(S402&lt;STD_01122025!$F$2,T402&gt;STD_01122025!$F$3,U402&lt;STD_01122025!$F$4,V402&gt;STD_01122025!$F$5,X402&gt;STD_01122025!$F$6,OR(AF402="ND",AF402&lt;STD_01122025!$F$7),AH402="ND"),"Pass","Fail"),IF(E402="SuperPL",IF(AND(T402&gt;STD_01122025!$H$3,U402&lt;STD_01122025!$H$4,V402&gt;STD_01122025!$H$5,X402&gt;STD_01122025!$H$6,OR(AF402="ND",AF402&lt;STD_01122025!$H$7),AH402="ND"),"Pass","Fail"),IF(E402="Flight",IF(AND(T402&gt;STD_01122025!$J$3,U402&lt;STD_01122025!$J$4,X402&gt;STD_01122025!$J$6,OR(AF402="ND",AF402&lt;STD_01122025!$J$7),AH402="ND"),"Pass","Fail"),""))))))</f>
        <v>Pass</v>
      </c>
      <c r="AM402" s="62">
        <f>IF(ISBLANK(B402),"",IFERROR(IF(VLOOKUP(B402,'Np PL4 Stock'!$A:$J,10,FALSE)="Np4",D402-VLOOKUP(B402,'Np PL4 Stock'!$A:$E,5,FALSE),D402-VLOOKUP(B402,'Np PL4 Stock'!$A:$E,5,FALSE)-1),""))</f>
        <v>14</v>
      </c>
      <c r="AN402" s="68">
        <v>8.363</v>
      </c>
      <c r="AO402" s="68">
        <v>7.626</v>
      </c>
      <c r="AP402" s="69">
        <v>100</v>
      </c>
      <c r="AQ402" s="64">
        <v>267</v>
      </c>
      <c r="AR402" s="64">
        <v>98</v>
      </c>
      <c r="AS402" s="59">
        <v>100</v>
      </c>
      <c r="AT402" s="73" t="s">
        <v>38</v>
      </c>
      <c r="AU402" s="73">
        <v>80000</v>
      </c>
      <c r="AV402" s="73" t="s">
        <v>38</v>
      </c>
      <c r="AW402" s="73" t="s">
        <v>38</v>
      </c>
      <c r="AX402" s="73" t="s">
        <v>32</v>
      </c>
      <c r="AY402" s="59">
        <v>0</v>
      </c>
      <c r="AZ402" s="59">
        <v>0</v>
      </c>
      <c r="BA402" s="59">
        <v>0</v>
      </c>
      <c r="BB402" s="59">
        <v>0</v>
      </c>
      <c r="BC402" s="59">
        <v>0</v>
      </c>
      <c r="BD402" s="59">
        <v>0</v>
      </c>
      <c r="BE402" s="84" t="s">
        <v>38</v>
      </c>
      <c r="BF402" s="84" t="s">
        <v>38</v>
      </c>
      <c r="BG402" s="84" t="s">
        <v>38</v>
      </c>
      <c r="BH402" s="84" t="s">
        <v>38</v>
      </c>
      <c r="BI402" s="85" t="s">
        <v>508</v>
      </c>
      <c r="BJ402" s="86" t="s">
        <v>258</v>
      </c>
      <c r="BK402" s="64" t="s">
        <v>488</v>
      </c>
      <c r="BL402" s="86" t="s">
        <v>155</v>
      </c>
      <c r="BM402" s="86" t="s">
        <v>178</v>
      </c>
      <c r="BN402" s="86"/>
      <c r="BO402" s="59">
        <v>10</v>
      </c>
      <c r="BP402" s="141">
        <v>256104305100142</v>
      </c>
      <c r="BQ402" s="92">
        <v>0.55</v>
      </c>
      <c r="BR402" s="93">
        <v>0.055</v>
      </c>
      <c r="BS402" s="94">
        <f t="shared" si="69"/>
        <v>0.605</v>
      </c>
      <c r="BT402" s="95">
        <v>0.15246</v>
      </c>
      <c r="BU402" s="101">
        <f t="shared" si="70"/>
        <v>0.75746</v>
      </c>
      <c r="BV402" s="102">
        <f t="shared" si="67"/>
        <v>3.74531835205992</v>
      </c>
      <c r="BW402" s="103">
        <v>605</v>
      </c>
      <c r="BX402" s="104">
        <f t="shared" si="68"/>
        <v>0.00283692883895131</v>
      </c>
      <c r="BY402" s="105">
        <v>1000</v>
      </c>
      <c r="BZ402" s="103" t="s">
        <v>32</v>
      </c>
      <c r="CA402" s="106" t="s">
        <v>189</v>
      </c>
      <c r="CB402" s="107" t="s">
        <v>148</v>
      </c>
      <c r="CC402" s="112" t="s">
        <v>149</v>
      </c>
      <c r="CD402" s="106"/>
      <c r="CE402" s="103" t="s">
        <v>192</v>
      </c>
      <c r="CF402" s="123"/>
      <c r="CG402" s="114">
        <v>2000006681</v>
      </c>
    </row>
    <row r="403" spans="1:85">
      <c r="A403" s="53" t="str">
        <f t="shared" si="71"/>
        <v>E1-09-04-45854</v>
      </c>
      <c r="B403" s="47" t="str">
        <f t="shared" si="62"/>
        <v>E1-09-04</v>
      </c>
      <c r="C403" s="48" t="s">
        <v>43</v>
      </c>
      <c r="D403" s="49">
        <v>45854</v>
      </c>
      <c r="E403" s="50" t="s">
        <v>14</v>
      </c>
      <c r="F403" s="51" t="s">
        <v>15</v>
      </c>
      <c r="G403" s="59">
        <v>4</v>
      </c>
      <c r="H403" s="51" t="s">
        <v>215</v>
      </c>
      <c r="I403" s="59">
        <v>9</v>
      </c>
      <c r="J403" s="60">
        <f>IF(ISBLANK(H403),"",IFERROR(VLOOKUP(B403,'Np PL4 Stock'!$A:$D,4,FALSE),""))</f>
        <v>45839</v>
      </c>
      <c r="K403" s="61">
        <f>IF(ISBLANK(H403),"",SUMIF('Np PL4 Stock'!$A:$A,B403,'Np PL4 Stock'!$N:$N))</f>
        <v>1</v>
      </c>
      <c r="L403" s="62">
        <f>IF(ISBLANK(H403),"",VLOOKUP(LEFT(B403,5),Unit!A:B,2,FALSE))</f>
        <v>10</v>
      </c>
      <c r="M403" s="63" t="str">
        <f>IF(ISBLANK(H403),"",IFERROR(VLOOKUP(B403,'Np PL4 Stock'!$A:$T,20,FALSE),""))</f>
        <v>V1-MC1</v>
      </c>
      <c r="N403" s="63" t="str">
        <f>IF(ISBLANK(H403),"",IFERROR(VLOOKUP(B403,'Np PL4 Stock'!$A:$U,21,FALSE),""))</f>
        <v>SyAqua</v>
      </c>
      <c r="O403" s="62">
        <f t="shared" si="63"/>
        <v>100</v>
      </c>
      <c r="P403" s="62">
        <f t="shared" si="64"/>
        <v>4.4e-5</v>
      </c>
      <c r="Q403" s="67">
        <f t="shared" si="65"/>
        <v>9.2e-7</v>
      </c>
      <c r="R403" s="67">
        <f t="shared" si="66"/>
        <v>1.15417777777778e-6</v>
      </c>
      <c r="S403" s="64">
        <v>11</v>
      </c>
      <c r="T403" s="68">
        <v>8.017</v>
      </c>
      <c r="U403" s="68">
        <v>7.431</v>
      </c>
      <c r="V403" s="69">
        <v>96</v>
      </c>
      <c r="W403" s="59">
        <v>331</v>
      </c>
      <c r="X403" s="64">
        <v>98</v>
      </c>
      <c r="Y403" s="59">
        <v>100</v>
      </c>
      <c r="Z403" s="59">
        <v>96</v>
      </c>
      <c r="AA403" s="59">
        <v>0</v>
      </c>
      <c r="AB403" s="59">
        <v>0</v>
      </c>
      <c r="AC403" s="59">
        <v>0</v>
      </c>
      <c r="AD403" s="59">
        <v>0</v>
      </c>
      <c r="AE403" s="59">
        <v>100</v>
      </c>
      <c r="AF403" s="73" t="s">
        <v>38</v>
      </c>
      <c r="AG403" s="73">
        <v>60000</v>
      </c>
      <c r="AH403" s="73" t="s">
        <v>38</v>
      </c>
      <c r="AI403" s="73" t="s">
        <v>38</v>
      </c>
      <c r="AJ403" s="73" t="s">
        <v>38</v>
      </c>
      <c r="AK403" s="73" t="s">
        <v>32</v>
      </c>
      <c r="AL403" s="77" t="str">
        <f>IF(ISBLANK(S403),"",IF(AJ403="Fail","Fail",IF(E403="PL4",IF(AND(T403&gt;STD_01122025!$D$3,U403&lt;STD_01122025!$D$4,OR(AF403="ND",AF403&lt;STD_01122025!$D$7),AH403="ND"),"Pass","Fail"),IF(E403="PL12",IF(AND(S403&lt;STD_01122025!$F$2,T403&gt;STD_01122025!$F$3,U403&lt;STD_01122025!$F$4,V403&gt;STD_01122025!$F$5,X403&gt;STD_01122025!$F$6,OR(AF403="ND",AF403&lt;STD_01122025!$F$7),AH403="ND"),"Pass","Fail"),IF(E403="SuperPL",IF(AND(T403&gt;STD_01122025!$H$3,U403&lt;STD_01122025!$H$4,V403&gt;STD_01122025!$H$5,X403&gt;STD_01122025!$H$6,OR(AF403="ND",AF403&lt;STD_01122025!$H$7),AH403="ND"),"Pass","Fail"),IF(E403="Flight",IF(AND(T403&gt;STD_01122025!$J$3,U403&lt;STD_01122025!$J$4,X403&gt;STD_01122025!$J$6,OR(AF403="ND",AF403&lt;STD_01122025!$J$7),AH403="ND"),"Pass","Fail"),""))))))</f>
        <v>Pass</v>
      </c>
      <c r="AM403" s="62">
        <f>IF(ISBLANK(B403),"",IFERROR(IF(VLOOKUP(B403,'Np PL4 Stock'!$A:$J,10,FALSE)="Np4",D403-VLOOKUP(B403,'Np PL4 Stock'!$A:$E,5,FALSE),D403-VLOOKUP(B403,'Np PL4 Stock'!$A:$E,5,FALSE)-1),""))</f>
        <v>15</v>
      </c>
      <c r="AN403" s="68">
        <v>9.529</v>
      </c>
      <c r="AO403" s="68">
        <v>9.316</v>
      </c>
      <c r="AP403" s="69">
        <v>100</v>
      </c>
      <c r="AQ403" s="64">
        <v>165</v>
      </c>
      <c r="AR403" s="64">
        <v>99</v>
      </c>
      <c r="AS403" s="59">
        <v>100</v>
      </c>
      <c r="AT403" s="73" t="s">
        <v>38</v>
      </c>
      <c r="AU403" s="73">
        <v>65000</v>
      </c>
      <c r="AV403" s="73" t="s">
        <v>38</v>
      </c>
      <c r="AW403" s="73" t="s">
        <v>38</v>
      </c>
      <c r="AX403" s="73" t="s">
        <v>32</v>
      </c>
      <c r="AY403" s="59">
        <v>0</v>
      </c>
      <c r="AZ403" s="59">
        <v>0</v>
      </c>
      <c r="BA403" s="59">
        <v>0</v>
      </c>
      <c r="BB403" s="59">
        <v>0</v>
      </c>
      <c r="BC403" s="59">
        <v>0</v>
      </c>
      <c r="BD403" s="59">
        <v>0</v>
      </c>
      <c r="BE403" s="84" t="s">
        <v>38</v>
      </c>
      <c r="BF403" s="84" t="s">
        <v>38</v>
      </c>
      <c r="BG403" s="84" t="s">
        <v>38</v>
      </c>
      <c r="BH403" s="84" t="s">
        <v>38</v>
      </c>
      <c r="BI403" s="85" t="s">
        <v>701</v>
      </c>
      <c r="BJ403" s="86" t="s">
        <v>261</v>
      </c>
      <c r="BK403" s="64" t="s">
        <v>495</v>
      </c>
      <c r="BL403" s="86" t="s">
        <v>155</v>
      </c>
      <c r="BM403" s="86" t="s">
        <v>178</v>
      </c>
      <c r="BN403" s="86"/>
      <c r="BO403" s="59">
        <v>7</v>
      </c>
      <c r="BP403" s="141">
        <v>256104305100147</v>
      </c>
      <c r="BQ403" s="92">
        <v>0.4</v>
      </c>
      <c r="BR403" s="93">
        <v>0.04</v>
      </c>
      <c r="BS403" s="94">
        <f t="shared" si="69"/>
        <v>0.44</v>
      </c>
      <c r="BT403" s="95">
        <v>0.128577777777778</v>
      </c>
      <c r="BU403" s="101">
        <f t="shared" si="70"/>
        <v>0.568577777777778</v>
      </c>
      <c r="BV403" s="102">
        <f t="shared" si="67"/>
        <v>6.06060606060606</v>
      </c>
      <c r="BW403" s="103">
        <v>488.888888888889</v>
      </c>
      <c r="BX403" s="104">
        <f t="shared" si="68"/>
        <v>0.00344592592592593</v>
      </c>
      <c r="BY403" s="105">
        <v>900</v>
      </c>
      <c r="BZ403" s="103" t="s">
        <v>32</v>
      </c>
      <c r="CA403" s="106" t="s">
        <v>189</v>
      </c>
      <c r="CB403" s="107" t="s">
        <v>148</v>
      </c>
      <c r="CC403" s="112" t="s">
        <v>149</v>
      </c>
      <c r="CD403" s="106"/>
      <c r="CE403" s="103" t="s">
        <v>192</v>
      </c>
      <c r="CF403" s="123"/>
      <c r="CG403" s="115">
        <v>2000012056</v>
      </c>
    </row>
    <row r="404" spans="1:85">
      <c r="A404" s="53" t="str">
        <f t="shared" si="71"/>
        <v>E1-11-04-45854</v>
      </c>
      <c r="B404" s="47" t="str">
        <f t="shared" si="62"/>
        <v>E1-11-04</v>
      </c>
      <c r="C404" s="48" t="s">
        <v>43</v>
      </c>
      <c r="D404" s="49">
        <v>45854</v>
      </c>
      <c r="E404" s="50" t="s">
        <v>14</v>
      </c>
      <c r="F404" s="51" t="s">
        <v>15</v>
      </c>
      <c r="G404" s="59">
        <v>4</v>
      </c>
      <c r="H404" s="51" t="s">
        <v>215</v>
      </c>
      <c r="I404" s="59">
        <v>11</v>
      </c>
      <c r="J404" s="60">
        <f>IF(ISBLANK(H404),"",IFERROR(VLOOKUP(B404,'Np PL4 Stock'!$A:$D,4,FALSE),""))</f>
        <v>45839</v>
      </c>
      <c r="K404" s="61">
        <f>IF(ISBLANK(H404),"",SUMIF('Np PL4 Stock'!$A:$A,B404,'Np PL4 Stock'!$N:$N))</f>
        <v>1</v>
      </c>
      <c r="L404" s="62">
        <f>IF(ISBLANK(H404),"",VLOOKUP(LEFT(B404,5),Unit!A:B,2,FALSE))</f>
        <v>10</v>
      </c>
      <c r="M404" s="63" t="str">
        <f>IF(ISBLANK(H404),"",IFERROR(VLOOKUP(B404,'Np PL4 Stock'!$A:$T,20,FALSE),""))</f>
        <v>V1-MC1</v>
      </c>
      <c r="N404" s="63" t="str">
        <f>IF(ISBLANK(H404),"",IFERROR(VLOOKUP(B404,'Np PL4 Stock'!$A:$U,21,FALSE),""))</f>
        <v>SyAqua</v>
      </c>
      <c r="O404" s="62">
        <f t="shared" si="63"/>
        <v>100</v>
      </c>
      <c r="P404" s="62">
        <f t="shared" si="64"/>
        <v>8.8e-5</v>
      </c>
      <c r="Q404" s="67">
        <f t="shared" si="65"/>
        <v>8.8e-7</v>
      </c>
      <c r="R404" s="67">
        <f t="shared" si="66"/>
        <v>1.13715555555556e-6</v>
      </c>
      <c r="S404" s="64">
        <v>11</v>
      </c>
      <c r="T404" s="68">
        <v>7.786</v>
      </c>
      <c r="U404" s="68">
        <v>7.206</v>
      </c>
      <c r="V404" s="69">
        <v>93.182</v>
      </c>
      <c r="W404" s="59">
        <v>378</v>
      </c>
      <c r="X404" s="59">
        <v>96</v>
      </c>
      <c r="Y404" s="59">
        <v>100</v>
      </c>
      <c r="Z404" s="59">
        <v>84</v>
      </c>
      <c r="AA404" s="59">
        <v>0</v>
      </c>
      <c r="AB404" s="59">
        <v>0</v>
      </c>
      <c r="AC404" s="59">
        <v>0</v>
      </c>
      <c r="AD404" s="59">
        <v>0</v>
      </c>
      <c r="AE404" s="59">
        <v>100</v>
      </c>
      <c r="AF404" s="73" t="s">
        <v>38</v>
      </c>
      <c r="AG404" s="73">
        <v>70000</v>
      </c>
      <c r="AH404" s="73" t="s">
        <v>38</v>
      </c>
      <c r="AI404" s="73" t="s">
        <v>38</v>
      </c>
      <c r="AJ404" s="73" t="s">
        <v>38</v>
      </c>
      <c r="AK404" s="73" t="s">
        <v>32</v>
      </c>
      <c r="AL404" s="77" t="str">
        <f>IF(ISBLANK(S404),"",IF(AJ404="Fail","Fail",IF(E404="PL4",IF(AND(T404&gt;STD_01122025!$D$3,U404&lt;STD_01122025!$D$4,OR(AF404="ND",AF404&lt;STD_01122025!$D$7),AH404="ND"),"Pass","Fail"),IF(E404="PL12",IF(AND(S404&lt;STD_01122025!$F$2,T404&gt;STD_01122025!$F$3,U404&lt;STD_01122025!$F$4,V404&gt;STD_01122025!$F$5,X404&gt;STD_01122025!$F$6,OR(AF404="ND",AF404&lt;STD_01122025!$F$7),AH404="ND"),"Pass","Fail"),IF(E404="SuperPL",IF(AND(T404&gt;STD_01122025!$H$3,U404&lt;STD_01122025!$H$4,V404&gt;STD_01122025!$H$5,X404&gt;STD_01122025!$H$6,OR(AF404="ND",AF404&lt;STD_01122025!$H$7),AH404="ND"),"Pass","Fail"),IF(E404="Flight",IF(AND(T404&gt;STD_01122025!$J$3,U404&lt;STD_01122025!$J$4,X404&gt;STD_01122025!$J$6,OR(AF404="ND",AF404&lt;STD_01122025!$J$7),AH404="ND"),"Pass","Fail"),""))))))</f>
        <v>Pass</v>
      </c>
      <c r="AM404" s="62">
        <f>IF(ISBLANK(B404),"",IFERROR(IF(VLOOKUP(B404,'Np PL4 Stock'!$A:$J,10,FALSE)="Np4",D404-VLOOKUP(B404,'Np PL4 Stock'!$A:$E,5,FALSE),D404-VLOOKUP(B404,'Np PL4 Stock'!$A:$E,5,FALSE)-1),""))</f>
        <v>15</v>
      </c>
      <c r="AN404" s="68">
        <v>9.503</v>
      </c>
      <c r="AO404" s="68">
        <v>8.771</v>
      </c>
      <c r="AP404" s="69">
        <v>100</v>
      </c>
      <c r="AQ404" s="64">
        <v>170</v>
      </c>
      <c r="AR404" s="64">
        <v>98</v>
      </c>
      <c r="AS404" s="59">
        <v>100</v>
      </c>
      <c r="AT404" s="73" t="s">
        <v>38</v>
      </c>
      <c r="AU404" s="73">
        <v>45000</v>
      </c>
      <c r="AV404" s="73" t="s">
        <v>38</v>
      </c>
      <c r="AW404" s="73" t="s">
        <v>38</v>
      </c>
      <c r="AX404" s="73" t="s">
        <v>32</v>
      </c>
      <c r="AY404" s="59">
        <v>0</v>
      </c>
      <c r="AZ404" s="59">
        <v>0</v>
      </c>
      <c r="BA404" s="59">
        <v>0</v>
      </c>
      <c r="BB404" s="59">
        <v>0</v>
      </c>
      <c r="BC404" s="59">
        <v>0</v>
      </c>
      <c r="BD404" s="59">
        <v>0</v>
      </c>
      <c r="BE404" s="84" t="s">
        <v>38</v>
      </c>
      <c r="BF404" s="84" t="s">
        <v>38</v>
      </c>
      <c r="BG404" s="84" t="s">
        <v>38</v>
      </c>
      <c r="BH404" s="84" t="s">
        <v>38</v>
      </c>
      <c r="BI404" s="85" t="s">
        <v>701</v>
      </c>
      <c r="BJ404" s="86" t="s">
        <v>261</v>
      </c>
      <c r="BK404" s="64" t="s">
        <v>495</v>
      </c>
      <c r="BL404" s="86" t="s">
        <v>155</v>
      </c>
      <c r="BM404" s="86" t="s">
        <v>178</v>
      </c>
      <c r="BN404" s="86"/>
      <c r="BO404" s="59">
        <v>7</v>
      </c>
      <c r="BP404" s="141">
        <v>256104305100147</v>
      </c>
      <c r="BQ404" s="92">
        <v>0.8</v>
      </c>
      <c r="BR404" s="93">
        <v>0.08</v>
      </c>
      <c r="BS404" s="94">
        <f t="shared" si="69"/>
        <v>0.88</v>
      </c>
      <c r="BT404" s="95">
        <v>0.257155555555556</v>
      </c>
      <c r="BU404" s="101">
        <f t="shared" si="70"/>
        <v>1.13715555555556</v>
      </c>
      <c r="BV404" s="102">
        <f t="shared" si="67"/>
        <v>5.88235294117647</v>
      </c>
      <c r="BW404" s="103">
        <v>977.777777777778</v>
      </c>
      <c r="BX404" s="104">
        <f t="shared" si="68"/>
        <v>0.00668915032679739</v>
      </c>
      <c r="BY404" s="105">
        <v>900</v>
      </c>
      <c r="BZ404" s="103" t="s">
        <v>32</v>
      </c>
      <c r="CA404" s="106" t="s">
        <v>189</v>
      </c>
      <c r="CB404" s="107" t="s">
        <v>148</v>
      </c>
      <c r="CC404" s="112" t="s">
        <v>149</v>
      </c>
      <c r="CD404" s="106"/>
      <c r="CE404" s="103" t="s">
        <v>192</v>
      </c>
      <c r="CF404" s="123"/>
      <c r="CG404" s="115">
        <v>2000012056</v>
      </c>
    </row>
    <row r="405" ht="15" spans="1:86">
      <c r="A405" s="53" t="str">
        <f t="shared" si="71"/>
        <v>E1-12-04-45854</v>
      </c>
      <c r="B405" s="47" t="str">
        <f t="shared" si="62"/>
        <v>E1-12-04</v>
      </c>
      <c r="C405" s="48" t="s">
        <v>43</v>
      </c>
      <c r="D405" s="49">
        <v>45854</v>
      </c>
      <c r="E405" s="50" t="s">
        <v>14</v>
      </c>
      <c r="F405" s="51" t="s">
        <v>15</v>
      </c>
      <c r="G405" s="59">
        <v>4</v>
      </c>
      <c r="H405" s="51" t="s">
        <v>215</v>
      </c>
      <c r="I405" s="59">
        <v>12</v>
      </c>
      <c r="J405" s="60">
        <f>IF(ISBLANK(H405),"",IFERROR(VLOOKUP(B405,'Np PL4 Stock'!$A:$D,4,FALSE),""))</f>
        <v>45839</v>
      </c>
      <c r="K405" s="61">
        <f>IF(ISBLANK(H405),"",SUMIF('Np PL4 Stock'!$A:$A,B405,'Np PL4 Stock'!$N:$N))</f>
        <v>1</v>
      </c>
      <c r="L405" s="62">
        <f>IF(ISBLANK(H405),"",VLOOKUP(LEFT(B405,5),Unit!A:B,2,FALSE))</f>
        <v>10</v>
      </c>
      <c r="M405" s="63" t="str">
        <f>IF(ISBLANK(H405),"",IFERROR(VLOOKUP(B405,'Np PL4 Stock'!$A:$T,20,FALSE),""))</f>
        <v>V1-MB1</v>
      </c>
      <c r="N405" s="63" t="str">
        <f>IF(ISBLANK(H405),"",IFERROR(VLOOKUP(B405,'Np PL4 Stock'!$A:$U,21,FALSE),""))</f>
        <v>SIS</v>
      </c>
      <c r="O405" s="62">
        <f t="shared" si="63"/>
        <v>100</v>
      </c>
      <c r="P405" s="62">
        <f t="shared" si="64"/>
        <v>6.72e-5</v>
      </c>
      <c r="Q405" s="67">
        <f t="shared" si="65"/>
        <v>6.72e-7</v>
      </c>
      <c r="R405" s="67">
        <f t="shared" si="66"/>
        <v>8.72853333333333e-7</v>
      </c>
      <c r="S405" s="64">
        <v>11</v>
      </c>
      <c r="T405" s="68">
        <v>7.654</v>
      </c>
      <c r="U405" s="68">
        <v>6.411</v>
      </c>
      <c r="V405" s="69">
        <v>93</v>
      </c>
      <c r="W405" s="59">
        <v>387</v>
      </c>
      <c r="X405" s="64">
        <v>96</v>
      </c>
      <c r="Y405" s="59">
        <v>100</v>
      </c>
      <c r="Z405" s="59">
        <v>88</v>
      </c>
      <c r="AA405" s="59">
        <v>0</v>
      </c>
      <c r="AB405" s="59">
        <v>0</v>
      </c>
      <c r="AC405" s="59">
        <v>0</v>
      </c>
      <c r="AD405" s="59">
        <v>0</v>
      </c>
      <c r="AE405" s="59">
        <v>100</v>
      </c>
      <c r="AF405" s="73" t="s">
        <v>38</v>
      </c>
      <c r="AG405" s="73">
        <v>50000</v>
      </c>
      <c r="AH405" s="73" t="s">
        <v>38</v>
      </c>
      <c r="AI405" s="73" t="s">
        <v>38</v>
      </c>
      <c r="AJ405" s="73" t="s">
        <v>38</v>
      </c>
      <c r="AK405" s="73" t="s">
        <v>32</v>
      </c>
      <c r="AL405" s="77" t="str">
        <f>IF(ISBLANK(S405),"",IF(AJ405="Fail","Fail",IF(E405="PL4",IF(AND(T405&gt;STD_01122025!$D$3,U405&lt;STD_01122025!$D$4,OR(AF405="ND",AF405&lt;STD_01122025!$D$7),AH405="ND"),"Pass","Fail"),IF(E405="PL12",IF(AND(S405&lt;STD_01122025!$F$2,T405&gt;STD_01122025!$F$3,U405&lt;STD_01122025!$F$4,V405&gt;STD_01122025!$F$5,X405&gt;STD_01122025!$F$6,OR(AF405="ND",AF405&lt;STD_01122025!$F$7),AH405="ND"),"Pass","Fail"),IF(E405="SuperPL",IF(AND(T405&gt;STD_01122025!$H$3,U405&lt;STD_01122025!$H$4,V405&gt;STD_01122025!$H$5,X405&gt;STD_01122025!$H$6,OR(AF405="ND",AF405&lt;STD_01122025!$H$7),AH405="ND"),"Pass","Fail"),IF(E405="Flight",IF(AND(T405&gt;STD_01122025!$J$3,U405&lt;STD_01122025!$J$4,X405&gt;STD_01122025!$J$6,OR(AF405="ND",AF405&lt;STD_01122025!$J$7),AH405="ND"),"Pass","Fail"),""))))))</f>
        <v>Pass</v>
      </c>
      <c r="AM405" s="62">
        <f>IF(ISBLANK(B405),"",IFERROR(IF(VLOOKUP(B405,'Np PL4 Stock'!$A:$J,10,FALSE)="Np4",D405-VLOOKUP(B405,'Np PL4 Stock'!$A:$E,5,FALSE),D405-VLOOKUP(B405,'Np PL4 Stock'!$A:$E,5,FALSE)-1),""))</f>
        <v>15</v>
      </c>
      <c r="AN405" s="68">
        <v>9.139</v>
      </c>
      <c r="AO405" s="68">
        <v>9.577</v>
      </c>
      <c r="AP405" s="69">
        <v>97.872</v>
      </c>
      <c r="AQ405" s="64">
        <v>199</v>
      </c>
      <c r="AR405" s="64">
        <v>98</v>
      </c>
      <c r="AS405" s="59">
        <v>100</v>
      </c>
      <c r="AT405" s="73" t="s">
        <v>38</v>
      </c>
      <c r="AU405" s="73">
        <v>85000</v>
      </c>
      <c r="AV405" s="73" t="s">
        <v>38</v>
      </c>
      <c r="AW405" s="73" t="s">
        <v>38</v>
      </c>
      <c r="AX405" s="73" t="s">
        <v>32</v>
      </c>
      <c r="AY405" s="59">
        <v>0</v>
      </c>
      <c r="AZ405" s="59">
        <v>0</v>
      </c>
      <c r="BA405" s="59">
        <v>0</v>
      </c>
      <c r="BB405" s="59">
        <v>0</v>
      </c>
      <c r="BC405" s="59">
        <v>0</v>
      </c>
      <c r="BD405" s="59">
        <v>0</v>
      </c>
      <c r="BE405" s="84" t="s">
        <v>38</v>
      </c>
      <c r="BF405" s="84" t="s">
        <v>38</v>
      </c>
      <c r="BG405" s="84" t="s">
        <v>38</v>
      </c>
      <c r="BH405" s="84" t="s">
        <v>38</v>
      </c>
      <c r="BI405" s="85" t="s">
        <v>511</v>
      </c>
      <c r="BJ405" s="86" t="s">
        <v>261</v>
      </c>
      <c r="BK405" s="64" t="s">
        <v>495</v>
      </c>
      <c r="BL405" s="86" t="s">
        <v>155</v>
      </c>
      <c r="BM405" s="86" t="s">
        <v>178</v>
      </c>
      <c r="BN405" s="86"/>
      <c r="BO405" s="59">
        <v>8</v>
      </c>
      <c r="BP405" s="141">
        <v>256104305100149</v>
      </c>
      <c r="BQ405" s="92">
        <v>0.56</v>
      </c>
      <c r="BR405" s="93">
        <v>0.112</v>
      </c>
      <c r="BS405" s="94">
        <f t="shared" si="69"/>
        <v>0.672</v>
      </c>
      <c r="BT405" s="95">
        <v>0.200853333333333</v>
      </c>
      <c r="BU405" s="101">
        <f t="shared" si="70"/>
        <v>0.872853333333333</v>
      </c>
      <c r="BV405" s="102">
        <f t="shared" si="67"/>
        <v>5.0251256281407</v>
      </c>
      <c r="BW405" s="103">
        <v>746.666666666667</v>
      </c>
      <c r="BX405" s="104">
        <f t="shared" si="68"/>
        <v>0.00438619765494137</v>
      </c>
      <c r="BY405" s="105">
        <v>900</v>
      </c>
      <c r="BZ405" s="103" t="s">
        <v>32</v>
      </c>
      <c r="CA405" s="106" t="s">
        <v>189</v>
      </c>
      <c r="CB405" s="107" t="s">
        <v>148</v>
      </c>
      <c r="CC405" s="112" t="s">
        <v>149</v>
      </c>
      <c r="CD405" s="106"/>
      <c r="CE405" s="103" t="s">
        <v>192</v>
      </c>
      <c r="CF405" s="123"/>
      <c r="CG405" s="114">
        <v>2000023035</v>
      </c>
      <c r="CH405" s="117"/>
    </row>
    <row r="406" spans="1:85">
      <c r="A406" s="53" t="str">
        <f t="shared" si="71"/>
        <v>B1-06-05-45854</v>
      </c>
      <c r="B406" s="47" t="str">
        <f t="shared" si="62"/>
        <v>B1-06-05</v>
      </c>
      <c r="C406" s="48" t="s">
        <v>43</v>
      </c>
      <c r="D406" s="49">
        <v>45854</v>
      </c>
      <c r="E406" s="50" t="s">
        <v>14</v>
      </c>
      <c r="F406" s="51" t="s">
        <v>15</v>
      </c>
      <c r="G406" s="59">
        <v>5</v>
      </c>
      <c r="H406" s="51" t="s">
        <v>165</v>
      </c>
      <c r="I406" s="59">
        <v>6</v>
      </c>
      <c r="J406" s="60">
        <f>IF(ISBLANK(H406),"",IFERROR(VLOOKUP(B406,'Np PL4 Stock'!$A:$D,4,FALSE),""))</f>
        <v>45837</v>
      </c>
      <c r="K406" s="61">
        <f>IF(ISBLANK(H406),"",SUMIF('Np PL4 Stock'!$A:$A,B406,'Np PL4 Stock'!$N:$N))</f>
        <v>1.5</v>
      </c>
      <c r="L406" s="62">
        <f>IF(ISBLANK(H406),"",VLOOKUP(LEFT(B406,5),Unit!A:B,2,FALSE))</f>
        <v>12</v>
      </c>
      <c r="M406" s="63" t="str">
        <f>IF(ISBLANK(H406),"",IFERROR(VLOOKUP(B406,'Np PL4 Stock'!$A:$T,20,FALSE),""))</f>
        <v>V1-MC1</v>
      </c>
      <c r="N406" s="63" t="str">
        <f>IF(ISBLANK(H406),"",IFERROR(VLOOKUP(B406,'Np PL4 Stock'!$A:$U,21,FALSE),""))</f>
        <v>SyAqua</v>
      </c>
      <c r="O406" s="62">
        <f t="shared" si="63"/>
        <v>125</v>
      </c>
      <c r="P406" s="62">
        <f t="shared" si="64"/>
        <v>1.15e-5</v>
      </c>
      <c r="Q406" s="67">
        <f t="shared" si="65"/>
        <v>9.55333333333333e-7</v>
      </c>
      <c r="R406" s="67">
        <f t="shared" si="66"/>
        <v>1.20415777777778e-6</v>
      </c>
      <c r="S406" s="64">
        <v>12</v>
      </c>
      <c r="T406" s="68">
        <v>7.99</v>
      </c>
      <c r="U406" s="68">
        <v>7.54</v>
      </c>
      <c r="V406" s="69">
        <v>98</v>
      </c>
      <c r="W406" s="59">
        <v>332</v>
      </c>
      <c r="X406" s="64">
        <v>95</v>
      </c>
      <c r="Y406" s="59">
        <v>100</v>
      </c>
      <c r="Z406" s="59">
        <v>92</v>
      </c>
      <c r="AA406" s="59">
        <v>0</v>
      </c>
      <c r="AB406" s="59">
        <v>0</v>
      </c>
      <c r="AC406" s="59">
        <v>0</v>
      </c>
      <c r="AD406" s="59">
        <v>0</v>
      </c>
      <c r="AE406" s="59">
        <v>100</v>
      </c>
      <c r="AF406" s="73" t="s">
        <v>38</v>
      </c>
      <c r="AG406" s="73">
        <v>95000</v>
      </c>
      <c r="AH406" s="73" t="s">
        <v>38</v>
      </c>
      <c r="AI406" s="73" t="s">
        <v>38</v>
      </c>
      <c r="AJ406" s="73" t="s">
        <v>38</v>
      </c>
      <c r="AK406" s="73" t="s">
        <v>32</v>
      </c>
      <c r="AL406" s="77" t="str">
        <f>IF(ISBLANK(S406),"",IF(AJ406="Fail","Fail",IF(E406="PL4",IF(AND(T406&gt;STD_01122025!$D$3,U406&lt;STD_01122025!$D$4,OR(AF406="ND",AF406&lt;STD_01122025!$D$7),AH406="ND"),"Pass","Fail"),IF(E406="PL12",IF(AND(S406&lt;STD_01122025!$F$2,T406&gt;STD_01122025!$F$3,U406&lt;STD_01122025!$F$4,V406&gt;STD_01122025!$F$5,X406&gt;STD_01122025!$F$6,OR(AF406="ND",AF406&lt;STD_01122025!$F$7),AH406="ND"),"Pass","Fail"),IF(E406="SuperPL",IF(AND(T406&gt;STD_01122025!$H$3,U406&lt;STD_01122025!$H$4,V406&gt;STD_01122025!$H$5,X406&gt;STD_01122025!$H$6,OR(AF406="ND",AF406&lt;STD_01122025!$H$7),AH406="ND"),"Pass","Fail"),IF(E406="Flight",IF(AND(T406&gt;STD_01122025!$J$3,U406&lt;STD_01122025!$J$4,X406&gt;STD_01122025!$J$6,OR(AF406="ND",AF406&lt;STD_01122025!$J$7),AH406="ND"),"Pass","Fail"),""))))))</f>
        <v>Pass</v>
      </c>
      <c r="AM406" s="62">
        <f>IF(ISBLANK(B406),"",IFERROR(IF(VLOOKUP(B406,'Np PL4 Stock'!$A:$J,10,FALSE)="Np4",D406-VLOOKUP(B406,'Np PL4 Stock'!$A:$E,5,FALSE),D406-VLOOKUP(B406,'Np PL4 Stock'!$A:$E,5,FALSE)-1),""))</f>
        <v>17</v>
      </c>
      <c r="AN406" s="68">
        <v>10.123</v>
      </c>
      <c r="AO406" s="68">
        <v>9.903</v>
      </c>
      <c r="AP406" s="69">
        <v>100</v>
      </c>
      <c r="AQ406" s="64">
        <v>127</v>
      </c>
      <c r="AR406" s="64">
        <v>100</v>
      </c>
      <c r="AS406" s="59">
        <v>100</v>
      </c>
      <c r="AT406" s="73" t="s">
        <v>38</v>
      </c>
      <c r="AU406" s="73">
        <v>55000</v>
      </c>
      <c r="AV406" s="73" t="s">
        <v>38</v>
      </c>
      <c r="AW406" s="73" t="s">
        <v>38</v>
      </c>
      <c r="AX406" s="73" t="s">
        <v>32</v>
      </c>
      <c r="AY406" s="59">
        <v>0</v>
      </c>
      <c r="AZ406" s="59">
        <v>0</v>
      </c>
      <c r="BA406" s="59">
        <v>0</v>
      </c>
      <c r="BB406" s="59">
        <v>0</v>
      </c>
      <c r="BC406" s="59">
        <v>0</v>
      </c>
      <c r="BD406" s="59">
        <v>0</v>
      </c>
      <c r="BE406" s="84" t="s">
        <v>38</v>
      </c>
      <c r="BF406" s="84" t="s">
        <v>38</v>
      </c>
      <c r="BG406" s="84" t="s">
        <v>38</v>
      </c>
      <c r="BH406" s="84" t="s">
        <v>38</v>
      </c>
      <c r="BI406" s="85" t="s">
        <v>511</v>
      </c>
      <c r="BJ406" s="86" t="s">
        <v>261</v>
      </c>
      <c r="BK406" s="64" t="s">
        <v>495</v>
      </c>
      <c r="BL406" s="86" t="s">
        <v>155</v>
      </c>
      <c r="BM406" s="86" t="s">
        <v>178</v>
      </c>
      <c r="BN406" s="86"/>
      <c r="BO406" s="59">
        <v>8</v>
      </c>
      <c r="BP406" s="141">
        <v>256104305100150</v>
      </c>
      <c r="BQ406" s="92">
        <v>0.06</v>
      </c>
      <c r="BR406" s="93">
        <v>0.012</v>
      </c>
      <c r="BS406" s="94">
        <f t="shared" si="69"/>
        <v>0.072</v>
      </c>
      <c r="BT406" s="95">
        <v>0.022</v>
      </c>
      <c r="BU406" s="101">
        <f t="shared" si="70"/>
        <v>0.094</v>
      </c>
      <c r="BV406" s="102">
        <f t="shared" si="67"/>
        <v>7.8740157480315</v>
      </c>
      <c r="BW406" s="103">
        <v>80</v>
      </c>
      <c r="BX406" s="104">
        <f t="shared" si="68"/>
        <v>0.000740157480314961</v>
      </c>
      <c r="BY406" s="105">
        <v>900</v>
      </c>
      <c r="BZ406" s="103" t="s">
        <v>32</v>
      </c>
      <c r="CA406" s="106" t="s">
        <v>189</v>
      </c>
      <c r="CB406" s="107" t="s">
        <v>148</v>
      </c>
      <c r="CC406" s="112" t="s">
        <v>149</v>
      </c>
      <c r="CD406" s="106"/>
      <c r="CE406" s="103" t="s">
        <v>192</v>
      </c>
      <c r="CF406" s="123"/>
      <c r="CG406" s="115">
        <v>2000023035</v>
      </c>
    </row>
    <row r="407" spans="1:85">
      <c r="A407" s="53" t="str">
        <f t="shared" si="71"/>
        <v>B1-06-05-45854</v>
      </c>
      <c r="B407" s="47" t="str">
        <f t="shared" si="62"/>
        <v>B1-06-05</v>
      </c>
      <c r="C407" s="48" t="s">
        <v>43</v>
      </c>
      <c r="D407" s="49">
        <v>45854</v>
      </c>
      <c r="E407" s="50" t="s">
        <v>14</v>
      </c>
      <c r="F407" s="51" t="s">
        <v>15</v>
      </c>
      <c r="G407" s="59">
        <v>5</v>
      </c>
      <c r="H407" s="51" t="s">
        <v>165</v>
      </c>
      <c r="I407" s="59">
        <v>6</v>
      </c>
      <c r="J407" s="60">
        <f>IF(ISBLANK(H407),"",IFERROR(VLOOKUP(B407,'Np PL4 Stock'!$A:$D,4,FALSE),""))</f>
        <v>45837</v>
      </c>
      <c r="K407" s="61">
        <f>IF(ISBLANK(H407),"",SUMIF('Np PL4 Stock'!$A:$A,B407,'Np PL4 Stock'!$N:$N))</f>
        <v>1.5</v>
      </c>
      <c r="L407" s="62">
        <f>IF(ISBLANK(H407),"",VLOOKUP(LEFT(B407,5),Unit!A:B,2,FALSE))</f>
        <v>12</v>
      </c>
      <c r="M407" s="63" t="str">
        <f>IF(ISBLANK(H407),"",IFERROR(VLOOKUP(B407,'Np PL4 Stock'!$A:$T,20,FALSE),""))</f>
        <v>V1-MC1</v>
      </c>
      <c r="N407" s="63" t="str">
        <f>IF(ISBLANK(H407),"",IFERROR(VLOOKUP(B407,'Np PL4 Stock'!$A:$U,21,FALSE),""))</f>
        <v>SyAqua</v>
      </c>
      <c r="O407" s="62">
        <f t="shared" si="63"/>
        <v>125</v>
      </c>
      <c r="P407" s="62">
        <f t="shared" si="64"/>
        <v>1.15e-5</v>
      </c>
      <c r="Q407" s="67">
        <f t="shared" si="65"/>
        <v>9.55333333333333e-7</v>
      </c>
      <c r="R407" s="67">
        <f t="shared" si="66"/>
        <v>1.20415777777778e-6</v>
      </c>
      <c r="S407" s="64">
        <v>12</v>
      </c>
      <c r="T407" s="68">
        <v>7.99</v>
      </c>
      <c r="U407" s="68">
        <v>7.54</v>
      </c>
      <c r="V407" s="69">
        <v>98</v>
      </c>
      <c r="W407" s="59">
        <v>332</v>
      </c>
      <c r="X407" s="64">
        <v>95</v>
      </c>
      <c r="Y407" s="59">
        <v>100</v>
      </c>
      <c r="Z407" s="59">
        <v>92</v>
      </c>
      <c r="AA407" s="59">
        <v>0</v>
      </c>
      <c r="AB407" s="59">
        <v>0</v>
      </c>
      <c r="AC407" s="59">
        <v>0</v>
      </c>
      <c r="AD407" s="59">
        <v>0</v>
      </c>
      <c r="AE407" s="59">
        <v>100</v>
      </c>
      <c r="AF407" s="73" t="s">
        <v>38</v>
      </c>
      <c r="AG407" s="73">
        <v>95000</v>
      </c>
      <c r="AH407" s="73" t="s">
        <v>38</v>
      </c>
      <c r="AI407" s="73" t="s">
        <v>38</v>
      </c>
      <c r="AJ407" s="73" t="s">
        <v>38</v>
      </c>
      <c r="AK407" s="73" t="s">
        <v>32</v>
      </c>
      <c r="AL407" s="77" t="str">
        <f>IF(ISBLANK(S407),"",IF(AJ407="Fail","Fail",IF(E407="PL4",IF(AND(T407&gt;STD_01122025!$D$3,U407&lt;STD_01122025!$D$4,OR(AF407="ND",AF407&lt;STD_01122025!$D$7),AH407="ND"),"Pass","Fail"),IF(E407="PL12",IF(AND(S407&lt;STD_01122025!$F$2,T407&gt;STD_01122025!$F$3,U407&lt;STD_01122025!$F$4,V407&gt;STD_01122025!$F$5,X407&gt;STD_01122025!$F$6,OR(AF407="ND",AF407&lt;STD_01122025!$F$7),AH407="ND"),"Pass","Fail"),IF(E407="SuperPL",IF(AND(T407&gt;STD_01122025!$H$3,U407&lt;STD_01122025!$H$4,V407&gt;STD_01122025!$H$5,X407&gt;STD_01122025!$H$6,OR(AF407="ND",AF407&lt;STD_01122025!$H$7),AH407="ND"),"Pass","Fail"),IF(E407="Flight",IF(AND(T407&gt;STD_01122025!$J$3,U407&lt;STD_01122025!$J$4,X407&gt;STD_01122025!$J$6,OR(AF407="ND",AF407&lt;STD_01122025!$J$7),AH407="ND"),"Pass","Fail"),""))))))</f>
        <v>Pass</v>
      </c>
      <c r="AM407" s="62">
        <f>IF(ISBLANK(B407),"",IFERROR(IF(VLOOKUP(B407,'Np PL4 Stock'!$A:$J,10,FALSE)="Np4",D407-VLOOKUP(B407,'Np PL4 Stock'!$A:$E,5,FALSE),D407-VLOOKUP(B407,'Np PL4 Stock'!$A:$E,5,FALSE)-1),""))</f>
        <v>17</v>
      </c>
      <c r="AN407" s="68">
        <v>10.123</v>
      </c>
      <c r="AO407" s="68">
        <v>9.903</v>
      </c>
      <c r="AP407" s="69">
        <v>100</v>
      </c>
      <c r="AQ407" s="64">
        <v>127</v>
      </c>
      <c r="AR407" s="64">
        <v>100</v>
      </c>
      <c r="AS407" s="59">
        <v>100</v>
      </c>
      <c r="AT407" s="73" t="s">
        <v>38</v>
      </c>
      <c r="AU407" s="73">
        <v>55000</v>
      </c>
      <c r="AV407" s="73" t="s">
        <v>38</v>
      </c>
      <c r="AW407" s="73" t="s">
        <v>38</v>
      </c>
      <c r="AX407" s="73" t="s">
        <v>32</v>
      </c>
      <c r="AY407" s="59">
        <v>0</v>
      </c>
      <c r="AZ407" s="59">
        <v>0</v>
      </c>
      <c r="BA407" s="59">
        <v>0</v>
      </c>
      <c r="BB407" s="59">
        <v>0</v>
      </c>
      <c r="BC407" s="59">
        <v>0</v>
      </c>
      <c r="BD407" s="59">
        <v>0</v>
      </c>
      <c r="BE407" s="84" t="s">
        <v>38</v>
      </c>
      <c r="BF407" s="84" t="s">
        <v>38</v>
      </c>
      <c r="BG407" s="84" t="s">
        <v>38</v>
      </c>
      <c r="BH407" s="84" t="s">
        <v>38</v>
      </c>
      <c r="BI407" s="85" t="s">
        <v>529</v>
      </c>
      <c r="BJ407" s="86" t="s">
        <v>261</v>
      </c>
      <c r="BK407" s="64" t="s">
        <v>495</v>
      </c>
      <c r="BL407" s="86" t="s">
        <v>155</v>
      </c>
      <c r="BM407" s="86" t="s">
        <v>178</v>
      </c>
      <c r="BN407" s="86"/>
      <c r="BO407" s="59">
        <v>8</v>
      </c>
      <c r="BP407" s="141">
        <v>256104305100148</v>
      </c>
      <c r="BQ407" s="92">
        <v>0.06</v>
      </c>
      <c r="BR407" s="93">
        <v>0.006</v>
      </c>
      <c r="BS407" s="94">
        <f t="shared" si="69"/>
        <v>0.066</v>
      </c>
      <c r="BT407" s="95">
        <v>0.0201666666666667</v>
      </c>
      <c r="BU407" s="101">
        <f t="shared" si="70"/>
        <v>0.0861666666666667</v>
      </c>
      <c r="BV407" s="102">
        <f t="shared" si="67"/>
        <v>7.8740157480315</v>
      </c>
      <c r="BW407" s="103">
        <v>73.3333333333333</v>
      </c>
      <c r="BX407" s="104">
        <f t="shared" si="68"/>
        <v>0.000678477690288714</v>
      </c>
      <c r="BY407" s="105">
        <v>900</v>
      </c>
      <c r="BZ407" s="103" t="s">
        <v>32</v>
      </c>
      <c r="CA407" s="106" t="s">
        <v>189</v>
      </c>
      <c r="CB407" s="107" t="s">
        <v>148</v>
      </c>
      <c r="CC407" s="112" t="s">
        <v>149</v>
      </c>
      <c r="CD407" s="106"/>
      <c r="CE407" s="103" t="s">
        <v>192</v>
      </c>
      <c r="CF407" s="123"/>
      <c r="CG407" s="114">
        <v>2000026430</v>
      </c>
    </row>
    <row r="408" spans="1:85">
      <c r="A408" s="53" t="str">
        <f t="shared" si="71"/>
        <v>D1-01-05-45856</v>
      </c>
      <c r="B408" s="47" t="str">
        <f t="shared" si="62"/>
        <v>D1-01-05</v>
      </c>
      <c r="C408" s="48" t="s">
        <v>43</v>
      </c>
      <c r="D408" s="49">
        <v>45856</v>
      </c>
      <c r="E408" s="50" t="s">
        <v>14</v>
      </c>
      <c r="F408" s="51" t="s">
        <v>15</v>
      </c>
      <c r="G408" s="59">
        <v>5</v>
      </c>
      <c r="H408" s="51" t="s">
        <v>205</v>
      </c>
      <c r="I408" s="59">
        <v>1</v>
      </c>
      <c r="J408" s="60">
        <f>IF(ISBLANK(H408),"",IFERROR(VLOOKUP(B408,'Np PL4 Stock'!$A:$D,4,FALSE),""))</f>
        <v>45844</v>
      </c>
      <c r="K408" s="61">
        <f>IF(ISBLANK(H408),"",SUMIF('Np PL4 Stock'!$A:$A,B408,'Np PL4 Stock'!$N:$N))</f>
        <v>2</v>
      </c>
      <c r="L408" s="62">
        <f>IF(ISBLANK(H408),"",VLOOKUP(LEFT(B408,5),Unit!A:B,2,FALSE))</f>
        <v>20</v>
      </c>
      <c r="M408" s="63" t="str">
        <f>IF(ISBLANK(H408),"",IFERROR(VLOOKUP(B408,'Np PL4 Stock'!$A:$T,20,FALSE),""))</f>
        <v>V1-MA1</v>
      </c>
      <c r="N408" s="63" t="str">
        <f>IF(ISBLANK(H408),"",IFERROR(VLOOKUP(B408,'Np PL4 Stock'!$A:$U,21,FALSE),""))</f>
        <v>SIS</v>
      </c>
      <c r="O408" s="62">
        <f t="shared" si="63"/>
        <v>100</v>
      </c>
      <c r="P408" s="62">
        <f t="shared" si="64"/>
        <v>4.5821875e-5</v>
      </c>
      <c r="Q408" s="67">
        <f t="shared" si="65"/>
        <v>6.7821875e-7</v>
      </c>
      <c r="R408" s="67">
        <f t="shared" si="66"/>
        <v>8.56649826388889e-7</v>
      </c>
      <c r="S408" s="64">
        <v>11</v>
      </c>
      <c r="T408" s="68">
        <v>7.916</v>
      </c>
      <c r="U408" s="68">
        <v>8.886</v>
      </c>
      <c r="V408" s="69">
        <v>92.308</v>
      </c>
      <c r="W408" s="59">
        <v>343</v>
      </c>
      <c r="X408" s="59">
        <v>96</v>
      </c>
      <c r="Y408" s="59">
        <v>100</v>
      </c>
      <c r="Z408" s="59">
        <v>92</v>
      </c>
      <c r="AA408" s="59">
        <v>0</v>
      </c>
      <c r="AB408" s="59">
        <v>0</v>
      </c>
      <c r="AC408" s="59">
        <v>0</v>
      </c>
      <c r="AD408" s="59">
        <v>0</v>
      </c>
      <c r="AE408" s="59">
        <v>100</v>
      </c>
      <c r="AF408" s="73" t="s">
        <v>38</v>
      </c>
      <c r="AG408" s="73">
        <v>45000</v>
      </c>
      <c r="AH408" s="73" t="s">
        <v>38</v>
      </c>
      <c r="AI408" s="73" t="s">
        <v>38</v>
      </c>
      <c r="AJ408" s="73" t="s">
        <v>38</v>
      </c>
      <c r="AK408" s="73" t="s">
        <v>32</v>
      </c>
      <c r="AL408" s="77" t="str">
        <f>IF(ISBLANK(S408),"",IF(AJ408="Fail","Fail",IF(E408="PL4",IF(AND(T408&gt;STD_01122025!$D$3,U408&lt;STD_01122025!$D$4,OR(AF408="ND",AF408&lt;STD_01122025!$D$7),AH408="ND"),"Pass","Fail"),IF(E408="PL12",IF(AND(S408&lt;STD_01122025!$F$2,T408&gt;STD_01122025!$F$3,U408&lt;STD_01122025!$F$4,V408&gt;STD_01122025!$F$5,X408&gt;STD_01122025!$F$6,OR(AF408="ND",AF408&lt;STD_01122025!$F$7),AH408="ND"),"Pass","Fail"),IF(E408="SuperPL",IF(AND(T408&gt;STD_01122025!$H$3,U408&lt;STD_01122025!$H$4,V408&gt;STD_01122025!$H$5,X408&gt;STD_01122025!$H$6,OR(AF408="ND",AF408&lt;STD_01122025!$H$7),AH408="ND"),"Pass","Fail"),IF(E408="Flight",IF(AND(T408&gt;STD_01122025!$J$3,U408&lt;STD_01122025!$J$4,X408&gt;STD_01122025!$J$6,OR(AF408="ND",AF408&lt;STD_01122025!$J$7),AH408="ND"),"Pass","Fail"),""))))))</f>
        <v>Pass</v>
      </c>
      <c r="AM408" s="62">
        <f>IF(ISBLANK(B408),"",IFERROR(IF(VLOOKUP(B408,'Np PL4 Stock'!$A:$J,10,FALSE)="Np4",D408-VLOOKUP(B408,'Np PL4 Stock'!$A:$E,5,FALSE),D408-VLOOKUP(B408,'Np PL4 Stock'!$A:$E,5,FALSE)-1),""))</f>
        <v>12</v>
      </c>
      <c r="AN408" s="68">
        <v>8.488</v>
      </c>
      <c r="AO408" s="68">
        <v>8.592</v>
      </c>
      <c r="AP408" s="69">
        <v>97</v>
      </c>
      <c r="AQ408" s="64">
        <v>256</v>
      </c>
      <c r="AR408" s="64">
        <v>96</v>
      </c>
      <c r="AS408" s="59">
        <v>100</v>
      </c>
      <c r="AT408" s="73" t="s">
        <v>38</v>
      </c>
      <c r="AU408" s="73">
        <v>66000</v>
      </c>
      <c r="AV408" s="73" t="s">
        <v>38</v>
      </c>
      <c r="AW408" s="73" t="s">
        <v>38</v>
      </c>
      <c r="AX408" s="73" t="s">
        <v>32</v>
      </c>
      <c r="AY408" s="59">
        <v>0</v>
      </c>
      <c r="AZ408" s="59">
        <v>0</v>
      </c>
      <c r="BA408" s="59">
        <v>0</v>
      </c>
      <c r="BB408" s="59">
        <v>0</v>
      </c>
      <c r="BC408" s="59">
        <v>0</v>
      </c>
      <c r="BD408" s="59">
        <v>0</v>
      </c>
      <c r="BE408" s="84" t="s">
        <v>38</v>
      </c>
      <c r="BF408" s="84" t="s">
        <v>38</v>
      </c>
      <c r="BG408" s="84" t="s">
        <v>38</v>
      </c>
      <c r="BH408" s="84" t="s">
        <v>38</v>
      </c>
      <c r="BI408" s="85" t="s">
        <v>489</v>
      </c>
      <c r="BJ408" s="86" t="s">
        <v>260</v>
      </c>
      <c r="BK408" s="64" t="s">
        <v>485</v>
      </c>
      <c r="BL408" s="86" t="s">
        <v>155</v>
      </c>
      <c r="BM408" s="86" t="s">
        <v>178</v>
      </c>
      <c r="BN408" s="86"/>
      <c r="BO408" s="59">
        <v>8</v>
      </c>
      <c r="BP408" s="141">
        <v>256104305100151</v>
      </c>
      <c r="BQ408" s="92">
        <v>0.8</v>
      </c>
      <c r="BR408" s="93">
        <v>0.08</v>
      </c>
      <c r="BS408" s="94">
        <f t="shared" si="69"/>
        <v>0.88</v>
      </c>
      <c r="BT408" s="95">
        <v>0.257155555555556</v>
      </c>
      <c r="BU408" s="101">
        <f t="shared" si="70"/>
        <v>1.13715555555556</v>
      </c>
      <c r="BV408" s="102">
        <f t="shared" si="67"/>
        <v>3.90625</v>
      </c>
      <c r="BW408" s="103">
        <v>977.777777777778</v>
      </c>
      <c r="BX408" s="104">
        <f t="shared" si="68"/>
        <v>0.00444201388888889</v>
      </c>
      <c r="BY408" s="105">
        <v>900</v>
      </c>
      <c r="BZ408" s="103" t="s">
        <v>32</v>
      </c>
      <c r="CA408" s="106" t="s">
        <v>189</v>
      </c>
      <c r="CB408" s="107" t="s">
        <v>148</v>
      </c>
      <c r="CC408" s="112" t="s">
        <v>149</v>
      </c>
      <c r="CD408" s="106"/>
      <c r="CE408" s="103" t="s">
        <v>192</v>
      </c>
      <c r="CF408" s="123"/>
      <c r="CG408" s="115">
        <v>2000017767</v>
      </c>
    </row>
    <row r="409" spans="1:85">
      <c r="A409" s="53" t="str">
        <f t="shared" si="71"/>
        <v>D1-01-05-45856</v>
      </c>
      <c r="B409" s="47" t="str">
        <f t="shared" si="62"/>
        <v>D1-01-05</v>
      </c>
      <c r="C409" s="48" t="s">
        <v>43</v>
      </c>
      <c r="D409" s="49">
        <v>45856</v>
      </c>
      <c r="E409" s="50" t="s">
        <v>14</v>
      </c>
      <c r="F409" s="51" t="s">
        <v>15</v>
      </c>
      <c r="G409" s="59">
        <v>5</v>
      </c>
      <c r="H409" s="51" t="s">
        <v>205</v>
      </c>
      <c r="I409" s="59">
        <v>1</v>
      </c>
      <c r="J409" s="60">
        <f>IF(ISBLANK(H409),"",IFERROR(VLOOKUP(B409,'Np PL4 Stock'!$A:$D,4,FALSE),""))</f>
        <v>45844</v>
      </c>
      <c r="K409" s="61">
        <f>IF(ISBLANK(H409),"",SUMIF('Np PL4 Stock'!$A:$A,B409,'Np PL4 Stock'!$N:$N))</f>
        <v>2</v>
      </c>
      <c r="L409" s="62">
        <f>IF(ISBLANK(H409),"",VLOOKUP(LEFT(B409,5),Unit!A:B,2,FALSE))</f>
        <v>20</v>
      </c>
      <c r="M409" s="63" t="str">
        <f>IF(ISBLANK(H409),"",IFERROR(VLOOKUP(B409,'Np PL4 Stock'!$A:$T,20,FALSE),""))</f>
        <v>V1-MA1</v>
      </c>
      <c r="N409" s="63" t="str">
        <f>IF(ISBLANK(H409),"",IFERROR(VLOOKUP(B409,'Np PL4 Stock'!$A:$U,21,FALSE),""))</f>
        <v>SIS</v>
      </c>
      <c r="O409" s="62">
        <f t="shared" si="63"/>
        <v>100</v>
      </c>
      <c r="P409" s="62">
        <f t="shared" si="64"/>
        <v>4.5821875e-5</v>
      </c>
      <c r="Q409" s="67">
        <f t="shared" si="65"/>
        <v>6.7821875e-7</v>
      </c>
      <c r="R409" s="67">
        <f t="shared" si="66"/>
        <v>8.56649826388889e-7</v>
      </c>
      <c r="S409" s="64">
        <v>11</v>
      </c>
      <c r="T409" s="68">
        <v>7.916</v>
      </c>
      <c r="U409" s="68">
        <v>8.886</v>
      </c>
      <c r="V409" s="69">
        <v>92.308</v>
      </c>
      <c r="W409" s="59">
        <v>343</v>
      </c>
      <c r="X409" s="59">
        <v>96</v>
      </c>
      <c r="Y409" s="59">
        <v>100</v>
      </c>
      <c r="Z409" s="59">
        <v>92</v>
      </c>
      <c r="AA409" s="59">
        <v>0</v>
      </c>
      <c r="AB409" s="59">
        <v>0</v>
      </c>
      <c r="AC409" s="59">
        <v>0</v>
      </c>
      <c r="AD409" s="59">
        <v>0</v>
      </c>
      <c r="AE409" s="59">
        <v>100</v>
      </c>
      <c r="AF409" s="73" t="s">
        <v>38</v>
      </c>
      <c r="AG409" s="73">
        <v>45000</v>
      </c>
      <c r="AH409" s="73" t="s">
        <v>38</v>
      </c>
      <c r="AI409" s="73" t="s">
        <v>38</v>
      </c>
      <c r="AJ409" s="73" t="s">
        <v>38</v>
      </c>
      <c r="AK409" s="73" t="s">
        <v>32</v>
      </c>
      <c r="AL409" s="77" t="str">
        <f>IF(ISBLANK(S409),"",IF(AJ409="Fail","Fail",IF(E409="PL4",IF(AND(T409&gt;STD_01122025!$D$3,U409&lt;STD_01122025!$D$4,OR(AF409="ND",AF409&lt;STD_01122025!$D$7),AH409="ND"),"Pass","Fail"),IF(E409="PL12",IF(AND(S409&lt;STD_01122025!$F$2,T409&gt;STD_01122025!$F$3,U409&lt;STD_01122025!$F$4,V409&gt;STD_01122025!$F$5,X409&gt;STD_01122025!$F$6,OR(AF409="ND",AF409&lt;STD_01122025!$F$7),AH409="ND"),"Pass","Fail"),IF(E409="SuperPL",IF(AND(T409&gt;STD_01122025!$H$3,U409&lt;STD_01122025!$H$4,V409&gt;STD_01122025!$H$5,X409&gt;STD_01122025!$H$6,OR(AF409="ND",AF409&lt;STD_01122025!$H$7),AH409="ND"),"Pass","Fail"),IF(E409="Flight",IF(AND(T409&gt;STD_01122025!$J$3,U409&lt;STD_01122025!$J$4,X409&gt;STD_01122025!$J$6,OR(AF409="ND",AF409&lt;STD_01122025!$J$7),AH409="ND"),"Pass","Fail"),""))))))</f>
        <v>Pass</v>
      </c>
      <c r="AM409" s="62">
        <f>IF(ISBLANK(B409),"",IFERROR(IF(VLOOKUP(B409,'Np PL4 Stock'!$A:$J,10,FALSE)="Np4",D409-VLOOKUP(B409,'Np PL4 Stock'!$A:$E,5,FALSE),D409-VLOOKUP(B409,'Np PL4 Stock'!$A:$E,5,FALSE)-1),""))</f>
        <v>12</v>
      </c>
      <c r="AN409" s="68">
        <v>8.488</v>
      </c>
      <c r="AO409" s="68">
        <v>8.592</v>
      </c>
      <c r="AP409" s="69">
        <v>97</v>
      </c>
      <c r="AQ409" s="64">
        <v>256</v>
      </c>
      <c r="AR409" s="64">
        <v>96</v>
      </c>
      <c r="AS409" s="59">
        <v>100</v>
      </c>
      <c r="AT409" s="73" t="s">
        <v>38</v>
      </c>
      <c r="AU409" s="73">
        <v>66000</v>
      </c>
      <c r="AV409" s="73" t="s">
        <v>38</v>
      </c>
      <c r="AW409" s="73" t="s">
        <v>38</v>
      </c>
      <c r="AX409" s="73" t="s">
        <v>32</v>
      </c>
      <c r="AY409" s="59">
        <v>0</v>
      </c>
      <c r="AZ409" s="59">
        <v>0</v>
      </c>
      <c r="BA409" s="59">
        <v>0</v>
      </c>
      <c r="BB409" s="59">
        <v>0</v>
      </c>
      <c r="BC409" s="59">
        <v>0</v>
      </c>
      <c r="BD409" s="59">
        <v>0</v>
      </c>
      <c r="BE409" s="84" t="s">
        <v>38</v>
      </c>
      <c r="BF409" s="84" t="s">
        <v>38</v>
      </c>
      <c r="BG409" s="84" t="s">
        <v>38</v>
      </c>
      <c r="BH409" s="84" t="s">
        <v>38</v>
      </c>
      <c r="BI409" s="85" t="s">
        <v>728</v>
      </c>
      <c r="BJ409" s="86" t="s">
        <v>260</v>
      </c>
      <c r="BK409" s="64" t="s">
        <v>485</v>
      </c>
      <c r="BL409" s="86" t="s">
        <v>155</v>
      </c>
      <c r="BM409" s="86" t="s">
        <v>178</v>
      </c>
      <c r="BN409" s="86"/>
      <c r="BO409" s="59">
        <v>15</v>
      </c>
      <c r="BP409" s="141">
        <v>256104305100152</v>
      </c>
      <c r="BQ409" s="92">
        <v>0.033125</v>
      </c>
      <c r="BR409" s="93">
        <v>0.0033125</v>
      </c>
      <c r="BS409" s="94">
        <f t="shared" si="69"/>
        <v>0.0364375</v>
      </c>
      <c r="BT409" s="95">
        <v>0.0107288194444444</v>
      </c>
      <c r="BU409" s="101">
        <f t="shared" si="70"/>
        <v>0.0471663194444444</v>
      </c>
      <c r="BV409" s="102">
        <f t="shared" si="67"/>
        <v>3.90625</v>
      </c>
      <c r="BW409" s="103">
        <v>40.4861111111111</v>
      </c>
      <c r="BX409" s="104">
        <f t="shared" si="68"/>
        <v>0.000184243435329861</v>
      </c>
      <c r="BY409" s="105">
        <v>900</v>
      </c>
      <c r="BZ409" s="103" t="s">
        <v>32</v>
      </c>
      <c r="CA409" s="106" t="s">
        <v>189</v>
      </c>
      <c r="CB409" s="107" t="s">
        <v>148</v>
      </c>
      <c r="CC409" s="112" t="s">
        <v>149</v>
      </c>
      <c r="CD409" s="106"/>
      <c r="CE409" s="103" t="s">
        <v>192</v>
      </c>
      <c r="CF409" s="123"/>
      <c r="CG409" s="115">
        <v>2000028667</v>
      </c>
    </row>
    <row r="410" spans="1:85">
      <c r="A410" s="53" t="str">
        <f t="shared" si="71"/>
        <v>C1-06-06-45857</v>
      </c>
      <c r="B410" s="47" t="str">
        <f t="shared" si="62"/>
        <v>C1-06-06</v>
      </c>
      <c r="C410" s="48" t="s">
        <v>43</v>
      </c>
      <c r="D410" s="49">
        <v>45857</v>
      </c>
      <c r="E410" s="50" t="s">
        <v>3</v>
      </c>
      <c r="F410" s="51" t="s">
        <v>6</v>
      </c>
      <c r="G410" s="59">
        <v>6</v>
      </c>
      <c r="H410" s="51" t="s">
        <v>187</v>
      </c>
      <c r="I410" s="59">
        <v>6</v>
      </c>
      <c r="J410" s="60">
        <f>IF(ISBLANK(H410),"",IFERROR(VLOOKUP(B410,'Np PL4 Stock'!$A:$D,4,FALSE),""))</f>
        <v>45847</v>
      </c>
      <c r="K410" s="61">
        <f>IF(ISBLANK(H410),"",SUMIF('Np PL4 Stock'!$A:$A,B410,'Np PL4 Stock'!$N:$N))</f>
        <v>1.75</v>
      </c>
      <c r="L410" s="62">
        <f>IF(ISBLANK(H410),"",VLOOKUP(LEFT(B410,5),Unit!A:B,2,FALSE))</f>
        <v>20</v>
      </c>
      <c r="M410" s="63" t="str">
        <f>IF(ISBLANK(H410),"",IFERROR(VLOOKUP(B410,'Np PL4 Stock'!$A:$T,20,FALSE),""))</f>
        <v>V1-MC1</v>
      </c>
      <c r="N410" s="63" t="str">
        <f>IF(ISBLANK(H410),"",IFERROR(VLOOKUP(B410,'Np PL4 Stock'!$A:$U,21,FALSE),""))</f>
        <v>SyAqua</v>
      </c>
      <c r="O410" s="62">
        <f t="shared" si="63"/>
        <v>87.5</v>
      </c>
      <c r="P410" s="62">
        <f t="shared" si="64"/>
        <v>5.308335e-5</v>
      </c>
      <c r="Q410" s="67">
        <f t="shared" si="65"/>
        <v>6.06666857142857e-7</v>
      </c>
      <c r="R410" s="67">
        <f t="shared" si="66"/>
        <v>7.94733582857143e-7</v>
      </c>
      <c r="S410" s="64">
        <v>9</v>
      </c>
      <c r="T410" s="68">
        <v>6.424</v>
      </c>
      <c r="U410" s="68">
        <v>6.845</v>
      </c>
      <c r="V410" s="69" t="s">
        <v>32</v>
      </c>
      <c r="W410" s="64" t="s">
        <v>32</v>
      </c>
      <c r="X410" s="59">
        <v>83</v>
      </c>
      <c r="Y410" s="59" t="s">
        <v>32</v>
      </c>
      <c r="Z410" s="59" t="s">
        <v>32</v>
      </c>
      <c r="AA410" s="59" t="s">
        <v>32</v>
      </c>
      <c r="AB410" s="59" t="s">
        <v>32</v>
      </c>
      <c r="AC410" s="59">
        <v>0</v>
      </c>
      <c r="AD410" s="59">
        <v>0</v>
      </c>
      <c r="AE410" s="59" t="s">
        <v>32</v>
      </c>
      <c r="AF410" s="73" t="s">
        <v>38</v>
      </c>
      <c r="AG410" s="73">
        <v>56500</v>
      </c>
      <c r="AH410" s="73" t="s">
        <v>38</v>
      </c>
      <c r="AI410" s="73" t="s">
        <v>38</v>
      </c>
      <c r="AJ410" s="73" t="s">
        <v>38</v>
      </c>
      <c r="AK410" s="73" t="s">
        <v>32</v>
      </c>
      <c r="AL410" s="77" t="str">
        <f>IF(ISBLANK(S410),"",IF(AJ410="Fail","Fail",IF(E410="PL4",IF(AND(T410&gt;STD_01122025!$D$3,U410&lt;STD_01122025!$D$4,OR(AF410="ND",AF410&lt;STD_01122025!$D$7),AH410="ND"),"Pass","Fail"),IF(E410="PL12",IF(AND(S410&lt;STD_01122025!$F$2,T410&gt;STD_01122025!$F$3,U410&lt;STD_01122025!$F$4,V410&gt;STD_01122025!$F$5,X410&gt;STD_01122025!$F$6,OR(AF410="ND",AF410&lt;STD_01122025!$F$7),AH410="ND"),"Pass","Fail"),IF(E410="SuperPL",IF(AND(T410&gt;STD_01122025!$H$3,U410&lt;STD_01122025!$H$4,V410&gt;STD_01122025!$H$5,X410&gt;STD_01122025!$H$6,OR(AF410="ND",AF410&lt;STD_01122025!$H$7),AH410="ND"),"Pass","Fail"),IF(E410="Flight",IF(AND(T410&gt;STD_01122025!$J$3,U410&lt;STD_01122025!$J$4,X410&gt;STD_01122025!$J$6,OR(AF410="ND",AF410&lt;STD_01122025!$J$7),AH410="ND"),"Pass","Fail"),""))))))</f>
        <v>Pass</v>
      </c>
      <c r="AM410" s="62">
        <f>IF(ISBLANK(B410),"",IFERROR(IF(VLOOKUP(B410,'Np PL4 Stock'!$A:$J,10,FALSE)="Np4",D410-VLOOKUP(B410,'Np PL4 Stock'!$A:$E,5,FALSE),D410-VLOOKUP(B410,'Np PL4 Stock'!$A:$E,5,FALSE)-1),""))</f>
        <v>10</v>
      </c>
      <c r="AN410" s="68">
        <v>6.814</v>
      </c>
      <c r="AO410" s="68">
        <v>6.87</v>
      </c>
      <c r="AP410" s="69" t="s">
        <v>32</v>
      </c>
      <c r="AQ410" s="64">
        <v>570</v>
      </c>
      <c r="AR410" s="64">
        <v>88</v>
      </c>
      <c r="AS410" s="59" t="s">
        <v>32</v>
      </c>
      <c r="AT410" s="73" t="s">
        <v>38</v>
      </c>
      <c r="AU410" s="73">
        <v>59500</v>
      </c>
      <c r="AV410" s="73" t="s">
        <v>38</v>
      </c>
      <c r="AW410" s="73" t="s">
        <v>38</v>
      </c>
      <c r="AX410" s="73" t="s">
        <v>32</v>
      </c>
      <c r="AY410" s="59">
        <v>0</v>
      </c>
      <c r="AZ410" s="59">
        <v>0</v>
      </c>
      <c r="BA410" s="59">
        <v>0</v>
      </c>
      <c r="BB410" s="59">
        <v>0</v>
      </c>
      <c r="BC410" s="59">
        <v>0</v>
      </c>
      <c r="BD410" s="59">
        <v>0</v>
      </c>
      <c r="BE410" s="84" t="s">
        <v>38</v>
      </c>
      <c r="BF410" s="84" t="s">
        <v>38</v>
      </c>
      <c r="BG410" s="84" t="s">
        <v>38</v>
      </c>
      <c r="BH410" s="84" t="s">
        <v>38</v>
      </c>
      <c r="BI410" s="85" t="s">
        <v>480</v>
      </c>
      <c r="BJ410" s="86" t="s">
        <v>246</v>
      </c>
      <c r="BK410" s="64" t="s">
        <v>481</v>
      </c>
      <c r="BL410" s="86" t="s">
        <v>155</v>
      </c>
      <c r="BM410" s="86" t="s">
        <v>178</v>
      </c>
      <c r="BN410" s="86"/>
      <c r="BO410" s="59">
        <v>15</v>
      </c>
      <c r="BP410" s="141">
        <v>256104305100153</v>
      </c>
      <c r="BQ410" s="92">
        <v>0.816667</v>
      </c>
      <c r="BR410" s="93">
        <v>0.245</v>
      </c>
      <c r="BS410" s="94">
        <f t="shared" si="69"/>
        <v>1.061667</v>
      </c>
      <c r="BT410" s="95">
        <v>0.32911677</v>
      </c>
      <c r="BU410" s="101">
        <f t="shared" si="70"/>
        <v>1.39078377</v>
      </c>
      <c r="BV410" s="102">
        <f t="shared" si="67"/>
        <v>1.75438596491228</v>
      </c>
      <c r="BW410" s="103">
        <v>530.8335</v>
      </c>
      <c r="BX410" s="104">
        <f t="shared" si="68"/>
        <v>0.00243997152631579</v>
      </c>
      <c r="BY410" s="105">
        <v>2000</v>
      </c>
      <c r="BZ410" s="103" t="s">
        <v>32</v>
      </c>
      <c r="CA410" s="106" t="s">
        <v>189</v>
      </c>
      <c r="CB410" s="107" t="s">
        <v>148</v>
      </c>
      <c r="CC410" s="112" t="s">
        <v>149</v>
      </c>
      <c r="CD410" s="106"/>
      <c r="CE410" s="103" t="s">
        <v>192</v>
      </c>
      <c r="CF410" s="123"/>
      <c r="CG410" s="115">
        <v>2000004627</v>
      </c>
    </row>
    <row r="411" spans="1:85">
      <c r="A411" s="53" t="str">
        <f t="shared" si="71"/>
        <v>C1-07-06-45857</v>
      </c>
      <c r="B411" s="47" t="str">
        <f t="shared" si="62"/>
        <v>C1-07-06</v>
      </c>
      <c r="C411" s="48" t="s">
        <v>43</v>
      </c>
      <c r="D411" s="49">
        <v>45857</v>
      </c>
      <c r="E411" s="50" t="s">
        <v>3</v>
      </c>
      <c r="F411" s="51" t="s">
        <v>6</v>
      </c>
      <c r="G411" s="59">
        <v>6</v>
      </c>
      <c r="H411" s="51" t="s">
        <v>187</v>
      </c>
      <c r="I411" s="59">
        <v>7</v>
      </c>
      <c r="J411" s="60">
        <f>IF(ISBLANK(H411),"",IFERROR(VLOOKUP(B411,'Np PL4 Stock'!$A:$D,4,FALSE),""))</f>
        <v>45847</v>
      </c>
      <c r="K411" s="61">
        <f>IF(ISBLANK(H411),"",SUMIF('Np PL4 Stock'!$A:$A,B411,'Np PL4 Stock'!$N:$N))</f>
        <v>1.75</v>
      </c>
      <c r="L411" s="62">
        <f>IF(ISBLANK(H411),"",VLOOKUP(LEFT(B411,5),Unit!A:B,2,FALSE))</f>
        <v>20</v>
      </c>
      <c r="M411" s="63" t="str">
        <f>IF(ISBLANK(H411),"",IFERROR(VLOOKUP(B411,'Np PL4 Stock'!$A:$T,20,FALSE),""))</f>
        <v>V1-MA1</v>
      </c>
      <c r="N411" s="63" t="str">
        <f>IF(ISBLANK(H411),"",IFERROR(VLOOKUP(B411,'Np PL4 Stock'!$A:$U,21,FALSE),""))</f>
        <v>SIS</v>
      </c>
      <c r="O411" s="62">
        <f t="shared" si="63"/>
        <v>87.5</v>
      </c>
      <c r="P411" s="62">
        <f t="shared" si="64"/>
        <v>5.308335e-5</v>
      </c>
      <c r="Q411" s="67">
        <f t="shared" si="65"/>
        <v>6.06666857142857e-7</v>
      </c>
      <c r="R411" s="67">
        <f t="shared" si="66"/>
        <v>7.94733582857143e-7</v>
      </c>
      <c r="S411" s="64">
        <v>9</v>
      </c>
      <c r="T411" s="68">
        <v>6.409</v>
      </c>
      <c r="U411" s="68">
        <v>6.734</v>
      </c>
      <c r="V411" s="69" t="s">
        <v>32</v>
      </c>
      <c r="W411" s="64" t="s">
        <v>32</v>
      </c>
      <c r="X411" s="59">
        <v>82</v>
      </c>
      <c r="Y411" s="59" t="s">
        <v>32</v>
      </c>
      <c r="Z411" s="59" t="s">
        <v>32</v>
      </c>
      <c r="AA411" s="59" t="s">
        <v>32</v>
      </c>
      <c r="AB411" s="59" t="s">
        <v>32</v>
      </c>
      <c r="AC411" s="59">
        <v>0</v>
      </c>
      <c r="AD411" s="59">
        <v>0</v>
      </c>
      <c r="AE411" s="59" t="s">
        <v>32</v>
      </c>
      <c r="AF411" s="73" t="s">
        <v>38</v>
      </c>
      <c r="AG411" s="73">
        <v>52500</v>
      </c>
      <c r="AH411" s="73" t="s">
        <v>38</v>
      </c>
      <c r="AI411" s="73" t="s">
        <v>38</v>
      </c>
      <c r="AJ411" s="73" t="s">
        <v>38</v>
      </c>
      <c r="AK411" s="73" t="s">
        <v>32</v>
      </c>
      <c r="AL411" s="77" t="str">
        <f>IF(ISBLANK(S411),"",IF(AJ411="Fail","Fail",IF(E411="PL4",IF(AND(T411&gt;STD_01122025!$D$3,U411&lt;STD_01122025!$D$4,OR(AF411="ND",AF411&lt;STD_01122025!$D$7),AH411="ND"),"Pass","Fail"),IF(E411="PL12",IF(AND(S411&lt;STD_01122025!$F$2,T411&gt;STD_01122025!$F$3,U411&lt;STD_01122025!$F$4,V411&gt;STD_01122025!$F$5,X411&gt;STD_01122025!$F$6,OR(AF411="ND",AF411&lt;STD_01122025!$F$7),AH411="ND"),"Pass","Fail"),IF(E411="SuperPL",IF(AND(T411&gt;STD_01122025!$H$3,U411&lt;STD_01122025!$H$4,V411&gt;STD_01122025!$H$5,X411&gt;STD_01122025!$H$6,OR(AF411="ND",AF411&lt;STD_01122025!$H$7),AH411="ND"),"Pass","Fail"),IF(E411="Flight",IF(AND(T411&gt;STD_01122025!$J$3,U411&lt;STD_01122025!$J$4,X411&gt;STD_01122025!$J$6,OR(AF411="ND",AF411&lt;STD_01122025!$J$7),AH411="ND"),"Pass","Fail"),""))))))</f>
        <v>Pass</v>
      </c>
      <c r="AM411" s="62">
        <f>IF(ISBLANK(B411),"",IFERROR(IF(VLOOKUP(B411,'Np PL4 Stock'!$A:$J,10,FALSE)="Np4",D411-VLOOKUP(B411,'Np PL4 Stock'!$A:$E,5,FALSE),D411-VLOOKUP(B411,'Np PL4 Stock'!$A:$E,5,FALSE)-1),""))</f>
        <v>10</v>
      </c>
      <c r="AN411" s="68">
        <v>6.681</v>
      </c>
      <c r="AO411" s="68">
        <v>6.897</v>
      </c>
      <c r="AP411" s="69" t="s">
        <v>32</v>
      </c>
      <c r="AQ411" s="64">
        <v>596</v>
      </c>
      <c r="AR411" s="64">
        <v>87</v>
      </c>
      <c r="AS411" s="59" t="s">
        <v>32</v>
      </c>
      <c r="AT411" s="73" t="s">
        <v>38</v>
      </c>
      <c r="AU411" s="73">
        <v>52500</v>
      </c>
      <c r="AV411" s="73" t="s">
        <v>38</v>
      </c>
      <c r="AW411" s="73" t="s">
        <v>38</v>
      </c>
      <c r="AX411" s="73" t="s">
        <v>32</v>
      </c>
      <c r="AY411" s="59">
        <v>0</v>
      </c>
      <c r="AZ411" s="59">
        <v>0</v>
      </c>
      <c r="BA411" s="59">
        <v>0</v>
      </c>
      <c r="BB411" s="59">
        <v>0</v>
      </c>
      <c r="BC411" s="59">
        <v>0</v>
      </c>
      <c r="BD411" s="59">
        <v>0</v>
      </c>
      <c r="BE411" s="84" t="s">
        <v>38</v>
      </c>
      <c r="BF411" s="84" t="s">
        <v>38</v>
      </c>
      <c r="BG411" s="84" t="s">
        <v>38</v>
      </c>
      <c r="BH411" s="84" t="s">
        <v>38</v>
      </c>
      <c r="BI411" s="85" t="s">
        <v>480</v>
      </c>
      <c r="BJ411" s="86" t="s">
        <v>246</v>
      </c>
      <c r="BK411" s="64" t="s">
        <v>481</v>
      </c>
      <c r="BL411" s="86" t="s">
        <v>155</v>
      </c>
      <c r="BM411" s="86" t="s">
        <v>178</v>
      </c>
      <c r="BN411" s="86"/>
      <c r="BO411" s="59">
        <v>15</v>
      </c>
      <c r="BP411" s="141">
        <v>256104305100153</v>
      </c>
      <c r="BQ411" s="92">
        <v>0.816667</v>
      </c>
      <c r="BR411" s="93">
        <v>0.245</v>
      </c>
      <c r="BS411" s="94">
        <f t="shared" si="69"/>
        <v>1.061667</v>
      </c>
      <c r="BT411" s="95">
        <v>0.32911677</v>
      </c>
      <c r="BU411" s="101">
        <f t="shared" si="70"/>
        <v>1.39078377</v>
      </c>
      <c r="BV411" s="102">
        <f t="shared" si="67"/>
        <v>1.67785234899329</v>
      </c>
      <c r="BW411" s="103">
        <v>530.8335</v>
      </c>
      <c r="BX411" s="104">
        <f t="shared" si="68"/>
        <v>0.00233352981543624</v>
      </c>
      <c r="BY411" s="105">
        <v>2000</v>
      </c>
      <c r="BZ411" s="103" t="s">
        <v>32</v>
      </c>
      <c r="CA411" s="106" t="s">
        <v>189</v>
      </c>
      <c r="CB411" s="107" t="s">
        <v>148</v>
      </c>
      <c r="CC411" s="112" t="s">
        <v>149</v>
      </c>
      <c r="CD411" s="106"/>
      <c r="CE411" s="103" t="s">
        <v>192</v>
      </c>
      <c r="CF411" s="123"/>
      <c r="CG411" s="114">
        <v>2000004627</v>
      </c>
    </row>
    <row r="412" spans="1:85">
      <c r="A412" s="53" t="str">
        <f t="shared" si="71"/>
        <v>C1-08-06-45857</v>
      </c>
      <c r="B412" s="47" t="str">
        <f t="shared" si="62"/>
        <v>C1-08-06</v>
      </c>
      <c r="C412" s="48" t="s">
        <v>43</v>
      </c>
      <c r="D412" s="49">
        <v>45857</v>
      </c>
      <c r="E412" s="50" t="s">
        <v>3</v>
      </c>
      <c r="F412" s="51" t="s">
        <v>6</v>
      </c>
      <c r="G412" s="59">
        <v>6</v>
      </c>
      <c r="H412" s="51" t="s">
        <v>187</v>
      </c>
      <c r="I412" s="64">
        <v>8</v>
      </c>
      <c r="J412" s="60">
        <f>IF(ISBLANK(H412),"",IFERROR(VLOOKUP(B412,'Np PL4 Stock'!$A:$D,4,FALSE),""))</f>
        <v>45847</v>
      </c>
      <c r="K412" s="61">
        <f>IF(ISBLANK(H412),"",SUMIF('Np PL4 Stock'!$A:$A,B412,'Np PL4 Stock'!$N:$N))</f>
        <v>1.75</v>
      </c>
      <c r="L412" s="62">
        <f>IF(ISBLANK(H412),"",VLOOKUP(LEFT(B412,5),Unit!A:B,2,FALSE))</f>
        <v>20</v>
      </c>
      <c r="M412" s="63" t="str">
        <f>IF(ISBLANK(H412),"",IFERROR(VLOOKUP(B412,'Np PL4 Stock'!$A:$T,20,FALSE),""))</f>
        <v>V1-MA1</v>
      </c>
      <c r="N412" s="63" t="str">
        <f>IF(ISBLANK(H412),"",IFERROR(VLOOKUP(B412,'Np PL4 Stock'!$A:$U,21,FALSE),""))</f>
        <v>SIS</v>
      </c>
      <c r="O412" s="62">
        <f t="shared" si="63"/>
        <v>87.5</v>
      </c>
      <c r="P412" s="62">
        <f t="shared" si="64"/>
        <v>5.55833e-5</v>
      </c>
      <c r="Q412" s="67">
        <f t="shared" si="65"/>
        <v>6.35237714285714e-7</v>
      </c>
      <c r="R412" s="67">
        <f t="shared" si="66"/>
        <v>8.32161405714286e-7</v>
      </c>
      <c r="S412" s="64">
        <v>9</v>
      </c>
      <c r="T412" s="68">
        <v>6.453</v>
      </c>
      <c r="U412" s="68">
        <v>6.446</v>
      </c>
      <c r="V412" s="69" t="s">
        <v>32</v>
      </c>
      <c r="W412" s="64" t="s">
        <v>32</v>
      </c>
      <c r="X412" s="64">
        <v>82</v>
      </c>
      <c r="Y412" s="59" t="s">
        <v>32</v>
      </c>
      <c r="Z412" s="59" t="s">
        <v>32</v>
      </c>
      <c r="AA412" s="59" t="s">
        <v>32</v>
      </c>
      <c r="AB412" s="59" t="s">
        <v>32</v>
      </c>
      <c r="AC412" s="59">
        <v>0</v>
      </c>
      <c r="AD412" s="59">
        <v>0</v>
      </c>
      <c r="AE412" s="59" t="s">
        <v>32</v>
      </c>
      <c r="AF412" s="73" t="s">
        <v>38</v>
      </c>
      <c r="AG412" s="73">
        <v>67000</v>
      </c>
      <c r="AH412" s="73" t="s">
        <v>38</v>
      </c>
      <c r="AI412" s="73" t="s">
        <v>38</v>
      </c>
      <c r="AJ412" s="73" t="s">
        <v>38</v>
      </c>
      <c r="AK412" s="73" t="s">
        <v>32</v>
      </c>
      <c r="AL412" s="77" t="str">
        <f>IF(ISBLANK(S412),"",IF(AJ412="Fail","Fail",IF(E412="PL4",IF(AND(T412&gt;STD_01122025!$D$3,U412&lt;STD_01122025!$D$4,OR(AF412="ND",AF412&lt;STD_01122025!$D$7),AH412="ND"),"Pass","Fail"),IF(E412="PL12",IF(AND(S412&lt;STD_01122025!$F$2,T412&gt;STD_01122025!$F$3,U412&lt;STD_01122025!$F$4,V412&gt;STD_01122025!$F$5,X412&gt;STD_01122025!$F$6,OR(AF412="ND",AF412&lt;STD_01122025!$F$7),AH412="ND"),"Pass","Fail"),IF(E412="SuperPL",IF(AND(T412&gt;STD_01122025!$H$3,U412&lt;STD_01122025!$H$4,V412&gt;STD_01122025!$H$5,X412&gt;STD_01122025!$H$6,OR(AF412="ND",AF412&lt;STD_01122025!$H$7),AH412="ND"),"Pass","Fail"),IF(E412="Flight",IF(AND(T412&gt;STD_01122025!$J$3,U412&lt;STD_01122025!$J$4,X412&gt;STD_01122025!$J$6,OR(AF412="ND",AF412&lt;STD_01122025!$J$7),AH412="ND"),"Pass","Fail"),""))))))</f>
        <v>Pass</v>
      </c>
      <c r="AM412" s="62">
        <f>IF(ISBLANK(B412),"",IFERROR(IF(VLOOKUP(B412,'Np PL4 Stock'!$A:$J,10,FALSE)="Np4",D412-VLOOKUP(B412,'Np PL4 Stock'!$A:$E,5,FALSE),D412-VLOOKUP(B412,'Np PL4 Stock'!$A:$E,5,FALSE)-1),""))</f>
        <v>10</v>
      </c>
      <c r="AN412" s="68">
        <v>6.873</v>
      </c>
      <c r="AO412" s="68">
        <v>6.937</v>
      </c>
      <c r="AP412" s="69" t="s">
        <v>32</v>
      </c>
      <c r="AQ412" s="64">
        <v>561</v>
      </c>
      <c r="AR412" s="64">
        <v>88</v>
      </c>
      <c r="AS412" s="59" t="s">
        <v>32</v>
      </c>
      <c r="AT412" s="73" t="s">
        <v>38</v>
      </c>
      <c r="AU412" s="73">
        <v>68000</v>
      </c>
      <c r="AV412" s="73" t="s">
        <v>38</v>
      </c>
      <c r="AW412" s="73" t="s">
        <v>38</v>
      </c>
      <c r="AX412" s="73" t="s">
        <v>32</v>
      </c>
      <c r="AY412" s="59">
        <v>0</v>
      </c>
      <c r="AZ412" s="59">
        <v>0</v>
      </c>
      <c r="BA412" s="59">
        <v>0</v>
      </c>
      <c r="BB412" s="59">
        <v>0</v>
      </c>
      <c r="BC412" s="59">
        <v>0</v>
      </c>
      <c r="BD412" s="59">
        <v>0</v>
      </c>
      <c r="BE412" s="84" t="s">
        <v>38</v>
      </c>
      <c r="BF412" s="84" t="s">
        <v>38</v>
      </c>
      <c r="BG412" s="84" t="s">
        <v>38</v>
      </c>
      <c r="BH412" s="84" t="s">
        <v>38</v>
      </c>
      <c r="BI412" s="85" t="s">
        <v>480</v>
      </c>
      <c r="BJ412" s="86" t="s">
        <v>246</v>
      </c>
      <c r="BK412" s="86" t="s">
        <v>481</v>
      </c>
      <c r="BL412" s="86" t="s">
        <v>155</v>
      </c>
      <c r="BM412" s="86" t="s">
        <v>178</v>
      </c>
      <c r="BN412" s="86"/>
      <c r="BO412" s="59">
        <v>15</v>
      </c>
      <c r="BP412" s="141">
        <v>256104305100153</v>
      </c>
      <c r="BQ412" s="92">
        <v>0.816666</v>
      </c>
      <c r="BR412" s="93">
        <v>0.245</v>
      </c>
      <c r="BS412" s="94">
        <f t="shared" si="69"/>
        <v>1.061666</v>
      </c>
      <c r="BT412" s="95">
        <v>0.32911646</v>
      </c>
      <c r="BU412" s="101">
        <f t="shared" si="70"/>
        <v>1.39078246</v>
      </c>
      <c r="BV412" s="102">
        <f t="shared" si="67"/>
        <v>1.7825311942959</v>
      </c>
      <c r="BW412" s="103">
        <v>530.833</v>
      </c>
      <c r="BX412" s="104">
        <f t="shared" si="68"/>
        <v>0.00247911311942959</v>
      </c>
      <c r="BY412" s="105">
        <v>2000</v>
      </c>
      <c r="BZ412" s="103" t="s">
        <v>32</v>
      </c>
      <c r="CA412" s="106" t="s">
        <v>189</v>
      </c>
      <c r="CB412" s="107" t="s">
        <v>148</v>
      </c>
      <c r="CC412" s="112" t="s">
        <v>149</v>
      </c>
      <c r="CD412" s="106"/>
      <c r="CE412" s="103" t="s">
        <v>192</v>
      </c>
      <c r="CF412" s="123"/>
      <c r="CG412" s="114">
        <v>2000004627</v>
      </c>
    </row>
    <row r="413" spans="1:85">
      <c r="A413" s="53" t="str">
        <f t="shared" si="71"/>
        <v>C1-08-06-45857</v>
      </c>
      <c r="B413" s="47" t="str">
        <f t="shared" si="62"/>
        <v>C1-08-06</v>
      </c>
      <c r="C413" s="48" t="s">
        <v>43</v>
      </c>
      <c r="D413" s="49">
        <v>45857</v>
      </c>
      <c r="E413" s="50" t="s">
        <v>3</v>
      </c>
      <c r="F413" s="51" t="s">
        <v>6</v>
      </c>
      <c r="G413" s="59">
        <v>6</v>
      </c>
      <c r="H413" s="51" t="s">
        <v>187</v>
      </c>
      <c r="I413" s="64">
        <v>8</v>
      </c>
      <c r="J413" s="60">
        <f>IF(ISBLANK(H413),"",IFERROR(VLOOKUP(B413,'Np PL4 Stock'!$A:$D,4,FALSE),""))</f>
        <v>45847</v>
      </c>
      <c r="K413" s="61">
        <f>IF(ISBLANK(H413),"",SUMIF('Np PL4 Stock'!$A:$A,B413,'Np PL4 Stock'!$N:$N))</f>
        <v>1.75</v>
      </c>
      <c r="L413" s="62">
        <f>IF(ISBLANK(H413),"",VLOOKUP(LEFT(B413,5),Unit!A:B,2,FALSE))</f>
        <v>20</v>
      </c>
      <c r="M413" s="63" t="str">
        <f>IF(ISBLANK(H413),"",IFERROR(VLOOKUP(B413,'Np PL4 Stock'!$A:$T,20,FALSE),""))</f>
        <v>V1-MA1</v>
      </c>
      <c r="N413" s="63" t="str">
        <f>IF(ISBLANK(H413),"",IFERROR(VLOOKUP(B413,'Np PL4 Stock'!$A:$U,21,FALSE),""))</f>
        <v>SIS</v>
      </c>
      <c r="O413" s="62">
        <f t="shared" si="63"/>
        <v>87.5</v>
      </c>
      <c r="P413" s="62">
        <f t="shared" si="64"/>
        <v>5.55833e-5</v>
      </c>
      <c r="Q413" s="67">
        <f t="shared" si="65"/>
        <v>6.35237714285714e-7</v>
      </c>
      <c r="R413" s="67">
        <f t="shared" si="66"/>
        <v>8.32161405714286e-7</v>
      </c>
      <c r="S413" s="64">
        <v>9</v>
      </c>
      <c r="T413" s="68">
        <v>6.453</v>
      </c>
      <c r="U413" s="68">
        <v>6.446</v>
      </c>
      <c r="V413" s="69" t="s">
        <v>32</v>
      </c>
      <c r="W413" s="64" t="s">
        <v>32</v>
      </c>
      <c r="X413" s="64">
        <v>82</v>
      </c>
      <c r="Y413" s="59" t="s">
        <v>32</v>
      </c>
      <c r="Z413" s="59" t="s">
        <v>32</v>
      </c>
      <c r="AA413" s="59" t="s">
        <v>32</v>
      </c>
      <c r="AB413" s="59" t="s">
        <v>32</v>
      </c>
      <c r="AC413" s="59">
        <v>0</v>
      </c>
      <c r="AD413" s="59">
        <v>0</v>
      </c>
      <c r="AE413" s="59" t="s">
        <v>32</v>
      </c>
      <c r="AF413" s="73" t="s">
        <v>38</v>
      </c>
      <c r="AG413" s="73">
        <v>67000</v>
      </c>
      <c r="AH413" s="73" t="s">
        <v>38</v>
      </c>
      <c r="AI413" s="73" t="s">
        <v>38</v>
      </c>
      <c r="AJ413" s="73" t="s">
        <v>38</v>
      </c>
      <c r="AK413" s="73" t="s">
        <v>32</v>
      </c>
      <c r="AL413" s="77" t="str">
        <f>IF(ISBLANK(S413),"",IF(AJ413="Fail","Fail",IF(E413="PL4",IF(AND(T413&gt;STD_01122025!$D$3,U413&lt;STD_01122025!$D$4,OR(AF413="ND",AF413&lt;STD_01122025!$D$7),AH413="ND"),"Pass","Fail"),IF(E413="PL12",IF(AND(S413&lt;STD_01122025!$F$2,T413&gt;STD_01122025!$F$3,U413&lt;STD_01122025!$F$4,V413&gt;STD_01122025!$F$5,X413&gt;STD_01122025!$F$6,OR(AF413="ND",AF413&lt;STD_01122025!$F$7),AH413="ND"),"Pass","Fail"),IF(E413="SuperPL",IF(AND(T413&gt;STD_01122025!$H$3,U413&lt;STD_01122025!$H$4,V413&gt;STD_01122025!$H$5,X413&gt;STD_01122025!$H$6,OR(AF413="ND",AF413&lt;STD_01122025!$H$7),AH413="ND"),"Pass","Fail"),IF(E413="Flight",IF(AND(T413&gt;STD_01122025!$J$3,U413&lt;STD_01122025!$J$4,X413&gt;STD_01122025!$J$6,OR(AF413="ND",AF413&lt;STD_01122025!$J$7),AH413="ND"),"Pass","Fail"),""))))))</f>
        <v>Pass</v>
      </c>
      <c r="AM413" s="62">
        <f>IF(ISBLANK(B413),"",IFERROR(IF(VLOOKUP(B413,'Np PL4 Stock'!$A:$J,10,FALSE)="Np4",D413-VLOOKUP(B413,'Np PL4 Stock'!$A:$E,5,FALSE),D413-VLOOKUP(B413,'Np PL4 Stock'!$A:$E,5,FALSE)-1),""))</f>
        <v>10</v>
      </c>
      <c r="AN413" s="68">
        <v>6.873</v>
      </c>
      <c r="AO413" s="68">
        <v>6.937</v>
      </c>
      <c r="AP413" s="69" t="s">
        <v>32</v>
      </c>
      <c r="AQ413" s="64">
        <v>561</v>
      </c>
      <c r="AR413" s="64">
        <v>88</v>
      </c>
      <c r="AS413" s="59" t="s">
        <v>32</v>
      </c>
      <c r="AT413" s="73" t="s">
        <v>38</v>
      </c>
      <c r="AU413" s="73">
        <v>68000</v>
      </c>
      <c r="AV413" s="73" t="s">
        <v>38</v>
      </c>
      <c r="AW413" s="73" t="s">
        <v>38</v>
      </c>
      <c r="AX413" s="73" t="s">
        <v>32</v>
      </c>
      <c r="AY413" s="59">
        <v>0</v>
      </c>
      <c r="AZ413" s="59">
        <v>0</v>
      </c>
      <c r="BA413" s="59">
        <v>0</v>
      </c>
      <c r="BB413" s="59">
        <v>0</v>
      </c>
      <c r="BC413" s="59">
        <v>0</v>
      </c>
      <c r="BD413" s="59">
        <v>0</v>
      </c>
      <c r="BE413" s="84" t="s">
        <v>38</v>
      </c>
      <c r="BF413" s="84" t="s">
        <v>38</v>
      </c>
      <c r="BG413" s="84" t="s">
        <v>38</v>
      </c>
      <c r="BH413" s="84" t="s">
        <v>38</v>
      </c>
      <c r="BI413" s="85" t="s">
        <v>480</v>
      </c>
      <c r="BJ413" s="86" t="s">
        <v>246</v>
      </c>
      <c r="BK413" s="64" t="s">
        <v>481</v>
      </c>
      <c r="BL413" s="86" t="s">
        <v>155</v>
      </c>
      <c r="BM413" s="86" t="s">
        <v>178</v>
      </c>
      <c r="BN413" s="86"/>
      <c r="BO413" s="59">
        <v>15</v>
      </c>
      <c r="BP413" s="141">
        <v>256104305100154</v>
      </c>
      <c r="BQ413" s="92">
        <v>0.05</v>
      </c>
      <c r="BR413" s="93">
        <v>0</v>
      </c>
      <c r="BS413" s="94">
        <f t="shared" si="69"/>
        <v>0.05</v>
      </c>
      <c r="BT413" s="95">
        <v>0.0155</v>
      </c>
      <c r="BU413" s="101">
        <f t="shared" si="70"/>
        <v>0.0655</v>
      </c>
      <c r="BV413" s="102">
        <f t="shared" si="67"/>
        <v>1.7825311942959</v>
      </c>
      <c r="BW413" s="103">
        <v>25</v>
      </c>
      <c r="BX413" s="104">
        <f t="shared" si="68"/>
        <v>0.000116755793226381</v>
      </c>
      <c r="BY413" s="105">
        <v>2000</v>
      </c>
      <c r="BZ413" s="103" t="s">
        <v>32</v>
      </c>
      <c r="CA413" s="106" t="s">
        <v>189</v>
      </c>
      <c r="CB413" s="107" t="s">
        <v>169</v>
      </c>
      <c r="CC413" s="112" t="s">
        <v>149</v>
      </c>
      <c r="CD413" s="106"/>
      <c r="CE413" s="103" t="s">
        <v>192</v>
      </c>
      <c r="CF413" s="123"/>
      <c r="CG413" s="115">
        <v>2000004627</v>
      </c>
    </row>
    <row r="414" spans="1:85">
      <c r="A414" s="53" t="str">
        <f t="shared" si="71"/>
        <v>D1-01-05-45857</v>
      </c>
      <c r="B414" s="47" t="str">
        <f t="shared" si="62"/>
        <v>D1-01-05</v>
      </c>
      <c r="C414" s="48" t="s">
        <v>43</v>
      </c>
      <c r="D414" s="49">
        <v>45857</v>
      </c>
      <c r="E414" s="50" t="s">
        <v>14</v>
      </c>
      <c r="F414" s="51" t="s">
        <v>15</v>
      </c>
      <c r="G414" s="59">
        <v>5</v>
      </c>
      <c r="H414" s="51" t="s">
        <v>205</v>
      </c>
      <c r="I414" s="64">
        <v>1</v>
      </c>
      <c r="J414" s="60">
        <f>IF(ISBLANK(H414),"",IFERROR(VLOOKUP(B414,'Np PL4 Stock'!$A:$D,4,FALSE),""))</f>
        <v>45844</v>
      </c>
      <c r="K414" s="61">
        <f>IF(ISBLANK(H414),"",SUMIF('Np PL4 Stock'!$A:$A,B414,'Np PL4 Stock'!$N:$N))</f>
        <v>2</v>
      </c>
      <c r="L414" s="62">
        <f>IF(ISBLANK(H414),"",VLOOKUP(LEFT(B414,5),Unit!A:B,2,FALSE))</f>
        <v>20</v>
      </c>
      <c r="M414" s="63" t="str">
        <f>IF(ISBLANK(H414),"",IFERROR(VLOOKUP(B414,'Np PL4 Stock'!$A:$T,20,FALSE),""))</f>
        <v>V1-MA1</v>
      </c>
      <c r="N414" s="63" t="str">
        <f>IF(ISBLANK(H414),"",IFERROR(VLOOKUP(B414,'Np PL4 Stock'!$A:$U,21,FALSE),""))</f>
        <v>SIS</v>
      </c>
      <c r="O414" s="62">
        <f t="shared" si="63"/>
        <v>100</v>
      </c>
      <c r="P414" s="62">
        <f t="shared" si="64"/>
        <v>2.2e-5</v>
      </c>
      <c r="Q414" s="67">
        <f t="shared" si="65"/>
        <v>6.7821875e-7</v>
      </c>
      <c r="R414" s="67">
        <f t="shared" si="66"/>
        <v>8.56649826388889e-7</v>
      </c>
      <c r="S414" s="64">
        <v>11</v>
      </c>
      <c r="T414" s="68">
        <v>7.916</v>
      </c>
      <c r="U414" s="68">
        <v>8.886</v>
      </c>
      <c r="V414" s="69">
        <v>92.308</v>
      </c>
      <c r="W414" s="59">
        <v>343</v>
      </c>
      <c r="X414" s="59">
        <v>96</v>
      </c>
      <c r="Y414" s="59">
        <v>100</v>
      </c>
      <c r="Z414" s="59">
        <v>92</v>
      </c>
      <c r="AA414" s="59">
        <v>0</v>
      </c>
      <c r="AB414" s="59">
        <v>0</v>
      </c>
      <c r="AC414" s="59">
        <v>0</v>
      </c>
      <c r="AD414" s="59">
        <v>0</v>
      </c>
      <c r="AE414" s="59">
        <v>100</v>
      </c>
      <c r="AF414" s="73" t="s">
        <v>38</v>
      </c>
      <c r="AG414" s="73">
        <v>45000</v>
      </c>
      <c r="AH414" s="73" t="s">
        <v>38</v>
      </c>
      <c r="AI414" s="73" t="s">
        <v>38</v>
      </c>
      <c r="AJ414" s="73" t="s">
        <v>38</v>
      </c>
      <c r="AK414" s="73" t="s">
        <v>32</v>
      </c>
      <c r="AL414" s="77" t="str">
        <f>IF(ISBLANK(S414),"",IF(AJ414="Fail","Fail",IF(E414="PL4",IF(AND(T414&gt;STD_01122025!$D$3,U414&lt;STD_01122025!$D$4,OR(AF414="ND",AF414&lt;STD_01122025!$D$7),AH414="ND"),"Pass","Fail"),IF(E414="PL12",IF(AND(S414&lt;STD_01122025!$F$2,T414&gt;STD_01122025!$F$3,U414&lt;STD_01122025!$F$4,V414&gt;STD_01122025!$F$5,X414&gt;STD_01122025!$F$6,OR(AF414="ND",AF414&lt;STD_01122025!$F$7),AH414="ND"),"Pass","Fail"),IF(E414="SuperPL",IF(AND(T414&gt;STD_01122025!$H$3,U414&lt;STD_01122025!$H$4,V414&gt;STD_01122025!$H$5,X414&gt;STD_01122025!$H$6,OR(AF414="ND",AF414&lt;STD_01122025!$H$7),AH414="ND"),"Pass","Fail"),IF(E414="Flight",IF(AND(T414&gt;STD_01122025!$J$3,U414&lt;STD_01122025!$J$4,X414&gt;STD_01122025!$J$6,OR(AF414="ND",AF414&lt;STD_01122025!$J$7),AH414="ND"),"Pass","Fail"),""))))))</f>
        <v>Pass</v>
      </c>
      <c r="AM414" s="62">
        <f>IF(ISBLANK(B414),"",IFERROR(IF(VLOOKUP(B414,'Np PL4 Stock'!$A:$J,10,FALSE)="Np4",D414-VLOOKUP(B414,'Np PL4 Stock'!$A:$E,5,FALSE),D414-VLOOKUP(B414,'Np PL4 Stock'!$A:$E,5,FALSE)-1),""))</f>
        <v>13</v>
      </c>
      <c r="AN414" s="68">
        <v>8.66</v>
      </c>
      <c r="AO414" s="68">
        <v>9.502</v>
      </c>
      <c r="AP414" s="69">
        <v>98.98</v>
      </c>
      <c r="AQ414" s="64">
        <v>255</v>
      </c>
      <c r="AR414" s="64">
        <v>99</v>
      </c>
      <c r="AS414" s="59">
        <v>100</v>
      </c>
      <c r="AT414" s="73" t="s">
        <v>38</v>
      </c>
      <c r="AU414" s="73">
        <v>46000</v>
      </c>
      <c r="AV414" s="73" t="s">
        <v>38</v>
      </c>
      <c r="AW414" s="73" t="s">
        <v>38</v>
      </c>
      <c r="AX414" s="73" t="s">
        <v>32</v>
      </c>
      <c r="AY414" s="59">
        <v>0</v>
      </c>
      <c r="AZ414" s="59">
        <v>0</v>
      </c>
      <c r="BA414" s="59">
        <v>0</v>
      </c>
      <c r="BB414" s="59">
        <v>0</v>
      </c>
      <c r="BC414" s="59">
        <v>0</v>
      </c>
      <c r="BD414" s="59">
        <v>0</v>
      </c>
      <c r="BE414" s="84" t="s">
        <v>38</v>
      </c>
      <c r="BF414" s="84" t="s">
        <v>38</v>
      </c>
      <c r="BG414" s="84" t="s">
        <v>38</v>
      </c>
      <c r="BH414" s="84" t="s">
        <v>38</v>
      </c>
      <c r="BI414" s="85" t="s">
        <v>515</v>
      </c>
      <c r="BJ414" s="86" t="s">
        <v>261</v>
      </c>
      <c r="BK414" s="64" t="s">
        <v>495</v>
      </c>
      <c r="BL414" s="86" t="s">
        <v>155</v>
      </c>
      <c r="BM414" s="86" t="s">
        <v>178</v>
      </c>
      <c r="BN414" s="86"/>
      <c r="BO414" s="59">
        <v>5</v>
      </c>
      <c r="BP414" s="141">
        <v>256104305100155</v>
      </c>
      <c r="BQ414" s="92">
        <v>0.4</v>
      </c>
      <c r="BR414" s="93">
        <v>0.04</v>
      </c>
      <c r="BS414" s="94">
        <f t="shared" si="69"/>
        <v>0.44</v>
      </c>
      <c r="BT414" s="95">
        <v>0.0889777777777778</v>
      </c>
      <c r="BU414" s="101">
        <f t="shared" si="70"/>
        <v>0.528977777777778</v>
      </c>
      <c r="BV414" s="102">
        <f t="shared" si="67"/>
        <v>3.92156862745098</v>
      </c>
      <c r="BW414" s="103">
        <v>488.888888888889</v>
      </c>
      <c r="BX414" s="104">
        <f t="shared" si="68"/>
        <v>0.00207442265795207</v>
      </c>
      <c r="BY414" s="105">
        <v>900</v>
      </c>
      <c r="BZ414" s="103" t="s">
        <v>32</v>
      </c>
      <c r="CA414" s="106" t="s">
        <v>189</v>
      </c>
      <c r="CB414" s="107" t="s">
        <v>148</v>
      </c>
      <c r="CC414" s="112" t="s">
        <v>149</v>
      </c>
      <c r="CD414" s="106"/>
      <c r="CE414" s="103" t="s">
        <v>192</v>
      </c>
      <c r="CF414" s="123"/>
      <c r="CG414" s="115">
        <v>2000026895</v>
      </c>
    </row>
    <row r="415" spans="1:85">
      <c r="A415" s="53" t="str">
        <f t="shared" si="71"/>
        <v>D1-03-05-45857</v>
      </c>
      <c r="B415" s="47" t="str">
        <f t="shared" si="62"/>
        <v>D1-03-05</v>
      </c>
      <c r="C415" s="48" t="s">
        <v>43</v>
      </c>
      <c r="D415" s="49">
        <v>45857</v>
      </c>
      <c r="E415" s="50" t="s">
        <v>14</v>
      </c>
      <c r="F415" s="51" t="s">
        <v>15</v>
      </c>
      <c r="G415" s="59">
        <v>5</v>
      </c>
      <c r="H415" s="51" t="s">
        <v>205</v>
      </c>
      <c r="I415" s="59">
        <v>3</v>
      </c>
      <c r="J415" s="60">
        <f>IF(ISBLANK(H415),"",IFERROR(VLOOKUP(B415,'Np PL4 Stock'!$A:$D,4,FALSE),""))</f>
        <v>45844</v>
      </c>
      <c r="K415" s="61">
        <f>IF(ISBLANK(H415),"",SUMIF('Np PL4 Stock'!$A:$A,B415,'Np PL4 Stock'!$N:$N))</f>
        <v>2</v>
      </c>
      <c r="L415" s="62">
        <f>IF(ISBLANK(H415),"",VLOOKUP(LEFT(B415,5),Unit!A:B,2,FALSE))</f>
        <v>20</v>
      </c>
      <c r="M415" s="63" t="str">
        <f>IF(ISBLANK(H415),"",IFERROR(VLOOKUP(B415,'Np PL4 Stock'!$A:$T,20,FALSE),""))</f>
        <v>V1-MA1</v>
      </c>
      <c r="N415" s="63" t="str">
        <f>IF(ISBLANK(H415),"",IFERROR(VLOOKUP(B415,'Np PL4 Stock'!$A:$U,21,FALSE),""))</f>
        <v>SIS</v>
      </c>
      <c r="O415" s="62">
        <f t="shared" si="63"/>
        <v>100</v>
      </c>
      <c r="P415" s="62">
        <f t="shared" si="64"/>
        <v>6.75e-5</v>
      </c>
      <c r="Q415" s="67">
        <f t="shared" si="65"/>
        <v>6.75e-7</v>
      </c>
      <c r="R415" s="67">
        <f t="shared" si="66"/>
        <v>8.54858888888889e-7</v>
      </c>
      <c r="S415" s="64">
        <v>12</v>
      </c>
      <c r="T415" s="68">
        <v>8.134</v>
      </c>
      <c r="U415" s="68">
        <v>8.953</v>
      </c>
      <c r="V415" s="69">
        <v>92</v>
      </c>
      <c r="W415" s="59">
        <v>310</v>
      </c>
      <c r="X415" s="71">
        <v>95</v>
      </c>
      <c r="Y415" s="59">
        <v>100</v>
      </c>
      <c r="Z415" s="59">
        <v>88</v>
      </c>
      <c r="AA415" s="59">
        <v>0</v>
      </c>
      <c r="AB415" s="59">
        <v>0</v>
      </c>
      <c r="AC415" s="59">
        <v>0</v>
      </c>
      <c r="AD415" s="59">
        <v>0</v>
      </c>
      <c r="AE415" s="59">
        <v>100</v>
      </c>
      <c r="AF415" s="73" t="s">
        <v>38</v>
      </c>
      <c r="AG415" s="73">
        <v>60000</v>
      </c>
      <c r="AH415" s="73" t="s">
        <v>38</v>
      </c>
      <c r="AI415" s="73" t="s">
        <v>38</v>
      </c>
      <c r="AJ415" s="73" t="s">
        <v>38</v>
      </c>
      <c r="AK415" s="73" t="s">
        <v>32</v>
      </c>
      <c r="AL415" s="77" t="str">
        <f>IF(ISBLANK(S415),"",IF(AJ415="Fail","Fail",IF(E415="PL4",IF(AND(T415&gt;STD_01122025!$D$3,U415&lt;STD_01122025!$D$4,OR(AF415="ND",AF415&lt;STD_01122025!$D$7),AH415="ND"),"Pass","Fail"),IF(E415="PL12",IF(AND(S415&lt;STD_01122025!$F$2,T415&gt;STD_01122025!$F$3,U415&lt;STD_01122025!$F$4,V415&gt;STD_01122025!$F$5,X415&gt;STD_01122025!$F$6,OR(AF415="ND",AF415&lt;STD_01122025!$F$7),AH415="ND"),"Pass","Fail"),IF(E415="SuperPL",IF(AND(T415&gt;STD_01122025!$H$3,U415&lt;STD_01122025!$H$4,V415&gt;STD_01122025!$H$5,X415&gt;STD_01122025!$H$6,OR(AF415="ND",AF415&lt;STD_01122025!$H$7),AH415="ND"),"Pass","Fail"),IF(E415="Flight",IF(AND(T415&gt;STD_01122025!$J$3,U415&lt;STD_01122025!$J$4,X415&gt;STD_01122025!$J$6,OR(AF415="ND",AF415&lt;STD_01122025!$J$7),AH415="ND"),"Pass","Fail"),""))))))</f>
        <v>Pass</v>
      </c>
      <c r="AM415" s="62">
        <f>IF(ISBLANK(B415),"",IFERROR(IF(VLOOKUP(B415,'Np PL4 Stock'!$A:$J,10,FALSE)="Np4",D415-VLOOKUP(B415,'Np PL4 Stock'!$A:$E,5,FALSE),D415-VLOOKUP(B415,'Np PL4 Stock'!$A:$E,5,FALSE)-1),""))</f>
        <v>13</v>
      </c>
      <c r="AN415" s="68">
        <v>8.692</v>
      </c>
      <c r="AO415" s="68">
        <v>8.947</v>
      </c>
      <c r="AP415" s="69">
        <v>99</v>
      </c>
      <c r="AQ415" s="64">
        <v>249</v>
      </c>
      <c r="AR415" s="64">
        <v>98</v>
      </c>
      <c r="AS415" s="59">
        <v>100</v>
      </c>
      <c r="AT415" s="73" t="s">
        <v>38</v>
      </c>
      <c r="AU415" s="73">
        <v>58000</v>
      </c>
      <c r="AV415" s="73" t="s">
        <v>38</v>
      </c>
      <c r="AW415" s="73" t="s">
        <v>38</v>
      </c>
      <c r="AX415" s="73" t="s">
        <v>32</v>
      </c>
      <c r="AY415" s="59">
        <v>0</v>
      </c>
      <c r="AZ415" s="59">
        <v>0</v>
      </c>
      <c r="BA415" s="59">
        <v>0</v>
      </c>
      <c r="BB415" s="59">
        <v>0</v>
      </c>
      <c r="BC415" s="59">
        <v>0</v>
      </c>
      <c r="BD415" s="59">
        <v>0</v>
      </c>
      <c r="BE415" s="84" t="s">
        <v>38</v>
      </c>
      <c r="BF415" s="84" t="s">
        <v>38</v>
      </c>
      <c r="BG415" s="84" t="s">
        <v>38</v>
      </c>
      <c r="BH415" s="84" t="s">
        <v>38</v>
      </c>
      <c r="BI415" s="85" t="s">
        <v>736</v>
      </c>
      <c r="BJ415" s="86" t="s">
        <v>229</v>
      </c>
      <c r="BK415" s="64" t="s">
        <v>689</v>
      </c>
      <c r="BL415" s="86" t="s">
        <v>177</v>
      </c>
      <c r="BM415" s="86" t="s">
        <v>178</v>
      </c>
      <c r="BN415" s="86"/>
      <c r="BO415" s="59">
        <v>13</v>
      </c>
      <c r="BP415" s="141">
        <v>256104305100158</v>
      </c>
      <c r="BQ415" s="92">
        <v>0.4</v>
      </c>
      <c r="BR415" s="93">
        <v>0.04</v>
      </c>
      <c r="BS415" s="94">
        <f t="shared" si="69"/>
        <v>0.44</v>
      </c>
      <c r="BT415" s="95">
        <v>0.128577777777778</v>
      </c>
      <c r="BU415" s="101">
        <f t="shared" si="70"/>
        <v>0.568577777777778</v>
      </c>
      <c r="BV415" s="102">
        <f t="shared" si="67"/>
        <v>4.01606425702811</v>
      </c>
      <c r="BW415" s="103">
        <v>488.888888888889</v>
      </c>
      <c r="BX415" s="104">
        <f t="shared" si="68"/>
        <v>0.00228344489067381</v>
      </c>
      <c r="BY415" s="105">
        <v>900</v>
      </c>
      <c r="BZ415" s="103" t="s">
        <v>32</v>
      </c>
      <c r="CA415" s="106" t="s">
        <v>189</v>
      </c>
      <c r="CB415" s="107" t="s">
        <v>148</v>
      </c>
      <c r="CC415" s="112" t="s">
        <v>149</v>
      </c>
      <c r="CD415" s="106"/>
      <c r="CE415" s="103" t="s">
        <v>192</v>
      </c>
      <c r="CF415" s="123"/>
      <c r="CG415" s="114">
        <v>2000028924</v>
      </c>
    </row>
    <row r="416" spans="1:85">
      <c r="A416" s="53" t="str">
        <f t="shared" si="71"/>
        <v>D1-02-05-45857</v>
      </c>
      <c r="B416" s="47" t="str">
        <f t="shared" si="62"/>
        <v>D1-02-05</v>
      </c>
      <c r="C416" s="48" t="s">
        <v>43</v>
      </c>
      <c r="D416" s="49">
        <v>45857</v>
      </c>
      <c r="E416" s="50" t="s">
        <v>14</v>
      </c>
      <c r="F416" s="51" t="s">
        <v>15</v>
      </c>
      <c r="G416" s="59">
        <v>5</v>
      </c>
      <c r="H416" s="51" t="s">
        <v>205</v>
      </c>
      <c r="I416" s="59">
        <v>2</v>
      </c>
      <c r="J416" s="60">
        <f>IF(ISBLANK(H416),"",IFERROR(VLOOKUP(B416,'Np PL4 Stock'!$A:$D,4,FALSE),""))</f>
        <v>45844</v>
      </c>
      <c r="K416" s="61">
        <f>IF(ISBLANK(H416),"",SUMIF('Np PL4 Stock'!$A:$A,B416,'Np PL4 Stock'!$N:$N))</f>
        <v>2</v>
      </c>
      <c r="L416" s="62">
        <f>IF(ISBLANK(H416),"",VLOOKUP(LEFT(B416,5),Unit!A:B,2,FALSE))</f>
        <v>20</v>
      </c>
      <c r="M416" s="63" t="str">
        <f>IF(ISBLANK(H416),"",IFERROR(VLOOKUP(B416,'Np PL4 Stock'!$A:$T,20,FALSE),""))</f>
        <v>V1-MA1</v>
      </c>
      <c r="N416" s="63" t="str">
        <f>IF(ISBLANK(H416),"",IFERROR(VLOOKUP(B416,'Np PL4 Stock'!$A:$U,21,FALSE),""))</f>
        <v>SIS</v>
      </c>
      <c r="O416" s="62">
        <f t="shared" si="63"/>
        <v>100</v>
      </c>
      <c r="P416" s="62">
        <f t="shared" si="64"/>
        <v>7.15e-5</v>
      </c>
      <c r="Q416" s="67">
        <f t="shared" si="65"/>
        <v>7.15e-7</v>
      </c>
      <c r="R416" s="67">
        <f t="shared" si="66"/>
        <v>8.9661e-7</v>
      </c>
      <c r="S416" s="64">
        <v>11</v>
      </c>
      <c r="T416" s="68">
        <v>7.841</v>
      </c>
      <c r="U416" s="68">
        <v>7.373</v>
      </c>
      <c r="V416" s="69">
        <v>95.455</v>
      </c>
      <c r="W416" s="59">
        <v>370</v>
      </c>
      <c r="X416" s="64">
        <v>95</v>
      </c>
      <c r="Y416" s="59">
        <v>100</v>
      </c>
      <c r="Z416" s="59">
        <v>88</v>
      </c>
      <c r="AA416" s="59">
        <v>0</v>
      </c>
      <c r="AB416" s="59">
        <v>0</v>
      </c>
      <c r="AC416" s="59">
        <v>0</v>
      </c>
      <c r="AD416" s="59">
        <v>0</v>
      </c>
      <c r="AE416" s="59">
        <v>100</v>
      </c>
      <c r="AF416" s="73" t="s">
        <v>38</v>
      </c>
      <c r="AG416" s="73">
        <v>35000</v>
      </c>
      <c r="AH416" s="73" t="s">
        <v>38</v>
      </c>
      <c r="AI416" s="73" t="s">
        <v>38</v>
      </c>
      <c r="AJ416" s="73" t="s">
        <v>38</v>
      </c>
      <c r="AK416" s="73" t="s">
        <v>32</v>
      </c>
      <c r="AL416" s="77" t="str">
        <f>IF(ISBLANK(S416),"",IF(AJ416="Fail","Fail",IF(E416="PL4",IF(AND(T416&gt;STD_01122025!$D$3,U416&lt;STD_01122025!$D$4,OR(AF416="ND",AF416&lt;STD_01122025!$D$7),AH416="ND"),"Pass","Fail"),IF(E416="PL12",IF(AND(S416&lt;STD_01122025!$F$2,T416&gt;STD_01122025!$F$3,U416&lt;STD_01122025!$F$4,V416&gt;STD_01122025!$F$5,X416&gt;STD_01122025!$F$6,OR(AF416="ND",AF416&lt;STD_01122025!$F$7),AH416="ND"),"Pass","Fail"),IF(E416="SuperPL",IF(AND(T416&gt;STD_01122025!$H$3,U416&lt;STD_01122025!$H$4,V416&gt;STD_01122025!$H$5,X416&gt;STD_01122025!$H$6,OR(AF416="ND",AF416&lt;STD_01122025!$H$7),AH416="ND"),"Pass","Fail"),IF(E416="Flight",IF(AND(T416&gt;STD_01122025!$J$3,U416&lt;STD_01122025!$J$4,X416&gt;STD_01122025!$J$6,OR(AF416="ND",AF416&lt;STD_01122025!$J$7),AH416="ND"),"Pass","Fail"),""))))))</f>
        <v>Pass</v>
      </c>
      <c r="AM416" s="62">
        <f>IF(ISBLANK(B416),"",IFERROR(IF(VLOOKUP(B416,'Np PL4 Stock'!$A:$J,10,FALSE)="Np4",D416-VLOOKUP(B416,'Np PL4 Stock'!$A:$E,5,FALSE),D416-VLOOKUP(B416,'Np PL4 Stock'!$A:$E,5,FALSE)-1),""))</f>
        <v>13</v>
      </c>
      <c r="AN416" s="68">
        <v>8.724</v>
      </c>
      <c r="AO416" s="68">
        <v>9.522</v>
      </c>
      <c r="AP416" s="69">
        <v>98.718</v>
      </c>
      <c r="AQ416" s="64">
        <v>244</v>
      </c>
      <c r="AR416" s="64">
        <v>98</v>
      </c>
      <c r="AS416" s="59">
        <v>100</v>
      </c>
      <c r="AT416" s="73" t="s">
        <v>38</v>
      </c>
      <c r="AU416" s="73">
        <v>51500</v>
      </c>
      <c r="AV416" s="73" t="s">
        <v>38</v>
      </c>
      <c r="AW416" s="73" t="s">
        <v>38</v>
      </c>
      <c r="AX416" s="73" t="s">
        <v>32</v>
      </c>
      <c r="AY416" s="59">
        <v>0</v>
      </c>
      <c r="AZ416" s="59">
        <v>0</v>
      </c>
      <c r="BA416" s="59">
        <v>0</v>
      </c>
      <c r="BB416" s="59">
        <v>0</v>
      </c>
      <c r="BC416" s="59">
        <v>0</v>
      </c>
      <c r="BD416" s="59">
        <v>0</v>
      </c>
      <c r="BE416" s="84" t="s">
        <v>38</v>
      </c>
      <c r="BF416" s="84" t="s">
        <v>38</v>
      </c>
      <c r="BG416" s="84" t="s">
        <v>38</v>
      </c>
      <c r="BH416" s="84" t="s">
        <v>38</v>
      </c>
      <c r="BI416" s="85" t="s">
        <v>737</v>
      </c>
      <c r="BJ416" s="86" t="s">
        <v>271</v>
      </c>
      <c r="BK416" s="64" t="s">
        <v>642</v>
      </c>
      <c r="BL416" s="86" t="s">
        <v>196</v>
      </c>
      <c r="BM416" s="86" t="s">
        <v>178</v>
      </c>
      <c r="BN416" s="86"/>
      <c r="BO416" s="59">
        <v>7</v>
      </c>
      <c r="BP416" s="141">
        <v>256104305100157</v>
      </c>
      <c r="BQ416" s="92">
        <v>1.1</v>
      </c>
      <c r="BR416" s="93">
        <v>0.33</v>
      </c>
      <c r="BS416" s="94">
        <f t="shared" si="69"/>
        <v>1.43</v>
      </c>
      <c r="BT416" s="95">
        <v>0.36322</v>
      </c>
      <c r="BU416" s="101">
        <f t="shared" si="70"/>
        <v>1.79322</v>
      </c>
      <c r="BV416" s="102">
        <f t="shared" si="67"/>
        <v>4.09836065573771</v>
      </c>
      <c r="BW416" s="103">
        <v>1430</v>
      </c>
      <c r="BX416" s="104">
        <f t="shared" si="68"/>
        <v>0.00734926229508197</v>
      </c>
      <c r="BY416" s="105">
        <v>1000</v>
      </c>
      <c r="BZ416" s="103" t="s">
        <v>32</v>
      </c>
      <c r="CA416" s="106" t="s">
        <v>189</v>
      </c>
      <c r="CB416" s="107" t="s">
        <v>148</v>
      </c>
      <c r="CC416" s="112" t="s">
        <v>149</v>
      </c>
      <c r="CD416" s="106"/>
      <c r="CE416" s="103" t="s">
        <v>192</v>
      </c>
      <c r="CF416" s="123"/>
      <c r="CG416" s="115">
        <v>2000026704</v>
      </c>
    </row>
    <row r="417" spans="1:85">
      <c r="A417" s="53" t="str">
        <f t="shared" si="71"/>
        <v>D1-03-05-45857</v>
      </c>
      <c r="B417" s="47" t="str">
        <f t="shared" si="62"/>
        <v>D1-03-05</v>
      </c>
      <c r="C417" s="48" t="s">
        <v>43</v>
      </c>
      <c r="D417" s="49">
        <v>45857</v>
      </c>
      <c r="E417" s="50" t="s">
        <v>14</v>
      </c>
      <c r="F417" s="51" t="s">
        <v>15</v>
      </c>
      <c r="G417" s="59">
        <v>5</v>
      </c>
      <c r="H417" s="51" t="s">
        <v>205</v>
      </c>
      <c r="I417" s="59">
        <v>3</v>
      </c>
      <c r="J417" s="60">
        <f>IF(ISBLANK(H417),"",IFERROR(VLOOKUP(B417,'Np PL4 Stock'!$A:$D,4,FALSE),""))</f>
        <v>45844</v>
      </c>
      <c r="K417" s="61">
        <f>IF(ISBLANK(H417),"",SUMIF('Np PL4 Stock'!$A:$A,B417,'Np PL4 Stock'!$N:$N))</f>
        <v>2</v>
      </c>
      <c r="L417" s="62">
        <f>IF(ISBLANK(H417),"",VLOOKUP(LEFT(B417,5),Unit!A:B,2,FALSE))</f>
        <v>20</v>
      </c>
      <c r="M417" s="63" t="str">
        <f>IF(ISBLANK(H417),"",IFERROR(VLOOKUP(B417,'Np PL4 Stock'!$A:$T,20,FALSE),""))</f>
        <v>V1-MA1</v>
      </c>
      <c r="N417" s="63" t="str">
        <f>IF(ISBLANK(H417),"",IFERROR(VLOOKUP(B417,'Np PL4 Stock'!$A:$U,21,FALSE),""))</f>
        <v>SIS</v>
      </c>
      <c r="O417" s="62">
        <f t="shared" si="63"/>
        <v>100</v>
      </c>
      <c r="P417" s="62">
        <f t="shared" si="64"/>
        <v>6.75e-5</v>
      </c>
      <c r="Q417" s="67">
        <f t="shared" si="65"/>
        <v>6.75e-7</v>
      </c>
      <c r="R417" s="67">
        <f t="shared" si="66"/>
        <v>8.54858888888889e-7</v>
      </c>
      <c r="S417" s="64">
        <v>12</v>
      </c>
      <c r="T417" s="68">
        <v>8.134</v>
      </c>
      <c r="U417" s="68">
        <v>8.953</v>
      </c>
      <c r="V417" s="69">
        <v>92</v>
      </c>
      <c r="W417" s="59">
        <v>310</v>
      </c>
      <c r="X417" s="64">
        <v>95</v>
      </c>
      <c r="Y417" s="59">
        <v>100</v>
      </c>
      <c r="Z417" s="59">
        <v>88</v>
      </c>
      <c r="AA417" s="59">
        <v>0</v>
      </c>
      <c r="AB417" s="59">
        <v>0</v>
      </c>
      <c r="AC417" s="59">
        <v>0</v>
      </c>
      <c r="AD417" s="59">
        <v>0</v>
      </c>
      <c r="AE417" s="59">
        <v>100</v>
      </c>
      <c r="AF417" s="73" t="s">
        <v>38</v>
      </c>
      <c r="AG417" s="73">
        <v>60000</v>
      </c>
      <c r="AH417" s="73" t="s">
        <v>38</v>
      </c>
      <c r="AI417" s="73" t="s">
        <v>38</v>
      </c>
      <c r="AJ417" s="73" t="s">
        <v>38</v>
      </c>
      <c r="AK417" s="73" t="s">
        <v>32</v>
      </c>
      <c r="AL417" s="77" t="str">
        <f>IF(ISBLANK(S417),"",IF(AJ417="Fail","Fail",IF(E417="PL4",IF(AND(T417&gt;STD_01122025!$D$3,U417&lt;STD_01122025!$D$4,OR(AF417="ND",AF417&lt;STD_01122025!$D$7),AH417="ND"),"Pass","Fail"),IF(E417="PL12",IF(AND(S417&lt;STD_01122025!$F$2,T417&gt;STD_01122025!$F$3,U417&lt;STD_01122025!$F$4,V417&gt;STD_01122025!$F$5,X417&gt;STD_01122025!$F$6,OR(AF417="ND",AF417&lt;STD_01122025!$F$7),AH417="ND"),"Pass","Fail"),IF(E417="SuperPL",IF(AND(T417&gt;STD_01122025!$H$3,U417&lt;STD_01122025!$H$4,V417&gt;STD_01122025!$H$5,X417&gt;STD_01122025!$H$6,OR(AF417="ND",AF417&lt;STD_01122025!$H$7),AH417="ND"),"Pass","Fail"),IF(E417="Flight",IF(AND(T417&gt;STD_01122025!$J$3,U417&lt;STD_01122025!$J$4,X417&gt;STD_01122025!$J$6,OR(AF417="ND",AF417&lt;STD_01122025!$J$7),AH417="ND"),"Pass","Fail"),""))))))</f>
        <v>Pass</v>
      </c>
      <c r="AM417" s="62">
        <f>IF(ISBLANK(B417),"",IFERROR(IF(VLOOKUP(B417,'Np PL4 Stock'!$A:$J,10,FALSE)="Np4",D417-VLOOKUP(B417,'Np PL4 Stock'!$A:$E,5,FALSE),D417-VLOOKUP(B417,'Np PL4 Stock'!$A:$E,5,FALSE)-1),""))</f>
        <v>13</v>
      </c>
      <c r="AN417" s="68">
        <v>8.692</v>
      </c>
      <c r="AO417" s="68">
        <v>8.947</v>
      </c>
      <c r="AP417" s="69">
        <v>99</v>
      </c>
      <c r="AQ417" s="64">
        <v>249</v>
      </c>
      <c r="AR417" s="64">
        <v>98</v>
      </c>
      <c r="AS417" s="59">
        <v>100</v>
      </c>
      <c r="AT417" s="73" t="s">
        <v>38</v>
      </c>
      <c r="AU417" s="73">
        <v>58000</v>
      </c>
      <c r="AV417" s="73" t="s">
        <v>38</v>
      </c>
      <c r="AW417" s="73" t="s">
        <v>38</v>
      </c>
      <c r="AX417" s="73" t="s">
        <v>32</v>
      </c>
      <c r="AY417" s="59">
        <v>0</v>
      </c>
      <c r="AZ417" s="59">
        <v>0</v>
      </c>
      <c r="BA417" s="59">
        <v>0</v>
      </c>
      <c r="BB417" s="59">
        <v>0</v>
      </c>
      <c r="BC417" s="59">
        <v>0</v>
      </c>
      <c r="BD417" s="59">
        <v>0</v>
      </c>
      <c r="BE417" s="84" t="s">
        <v>38</v>
      </c>
      <c r="BF417" s="84" t="s">
        <v>38</v>
      </c>
      <c r="BG417" s="84" t="s">
        <v>38</v>
      </c>
      <c r="BH417" s="84" t="s">
        <v>38</v>
      </c>
      <c r="BI417" s="128" t="s">
        <v>737</v>
      </c>
      <c r="BJ417" s="86" t="s">
        <v>271</v>
      </c>
      <c r="BK417" s="64" t="s">
        <v>642</v>
      </c>
      <c r="BL417" s="86" t="s">
        <v>196</v>
      </c>
      <c r="BM417" s="86" t="s">
        <v>178</v>
      </c>
      <c r="BN417" s="86"/>
      <c r="BO417" s="59">
        <v>7</v>
      </c>
      <c r="BP417" s="141">
        <v>256104305100157</v>
      </c>
      <c r="BQ417" s="92">
        <v>0.7</v>
      </c>
      <c r="BR417" s="93">
        <v>0.21</v>
      </c>
      <c r="BS417" s="94">
        <f t="shared" si="69"/>
        <v>0.91</v>
      </c>
      <c r="BT417" s="95">
        <v>0.23114</v>
      </c>
      <c r="BU417" s="101">
        <f t="shared" si="70"/>
        <v>1.14114</v>
      </c>
      <c r="BV417" s="102">
        <f t="shared" si="67"/>
        <v>4.01606425702811</v>
      </c>
      <c r="BW417" s="103">
        <v>910</v>
      </c>
      <c r="BX417" s="104">
        <f t="shared" si="68"/>
        <v>0.00458289156626506</v>
      </c>
      <c r="BY417" s="105">
        <v>1000</v>
      </c>
      <c r="BZ417" s="103" t="s">
        <v>32</v>
      </c>
      <c r="CA417" s="106" t="s">
        <v>189</v>
      </c>
      <c r="CB417" s="107" t="s">
        <v>148</v>
      </c>
      <c r="CC417" s="112" t="s">
        <v>149</v>
      </c>
      <c r="CD417" s="106"/>
      <c r="CE417" s="103" t="s">
        <v>192</v>
      </c>
      <c r="CF417" s="123"/>
      <c r="CG417" s="114">
        <v>2000026704</v>
      </c>
    </row>
    <row r="418" spans="1:85">
      <c r="A418" s="53" t="str">
        <f t="shared" si="71"/>
        <v>D1-04-05-45857</v>
      </c>
      <c r="B418" s="47" t="str">
        <f t="shared" si="62"/>
        <v>D1-04-05</v>
      </c>
      <c r="C418" s="48" t="s">
        <v>43</v>
      </c>
      <c r="D418" s="49">
        <v>45857</v>
      </c>
      <c r="E418" s="50" t="s">
        <v>14</v>
      </c>
      <c r="F418" s="51" t="s">
        <v>15</v>
      </c>
      <c r="G418" s="59">
        <v>5</v>
      </c>
      <c r="H418" s="51" t="s">
        <v>205</v>
      </c>
      <c r="I418" s="64">
        <v>4</v>
      </c>
      <c r="J418" s="60">
        <f>IF(ISBLANK(H418),"",IFERROR(VLOOKUP(B418,'Np PL4 Stock'!$A:$D,4,FALSE),""))</f>
        <v>45844</v>
      </c>
      <c r="K418" s="61">
        <f>IF(ISBLANK(H418),"",SUMIF('Np PL4 Stock'!$A:$A,B418,'Np PL4 Stock'!$N:$N))</f>
        <v>1.5</v>
      </c>
      <c r="L418" s="62">
        <f>IF(ISBLANK(H418),"",VLOOKUP(LEFT(B418,5),Unit!A:B,2,FALSE))</f>
        <v>20</v>
      </c>
      <c r="M418" s="63" t="str">
        <f>IF(ISBLANK(H418),"",IFERROR(VLOOKUP(B418,'Np PL4 Stock'!$A:$T,20,FALSE),""))</f>
        <v>V1-MC1</v>
      </c>
      <c r="N418" s="63" t="str">
        <f>IF(ISBLANK(H418),"",IFERROR(VLOOKUP(B418,'Np PL4 Stock'!$A:$U,21,FALSE),""))</f>
        <v>SyAqua</v>
      </c>
      <c r="O418" s="62">
        <f t="shared" si="63"/>
        <v>75</v>
      </c>
      <c r="P418" s="62">
        <f t="shared" si="64"/>
        <v>3e-5</v>
      </c>
      <c r="Q418" s="67">
        <f t="shared" si="65"/>
        <v>7.2e-7</v>
      </c>
      <c r="R418" s="67">
        <f t="shared" si="66"/>
        <v>8.9952e-7</v>
      </c>
      <c r="S418" s="64">
        <v>11</v>
      </c>
      <c r="T418" s="68">
        <v>7.643</v>
      </c>
      <c r="U418" s="68">
        <v>7.426</v>
      </c>
      <c r="V418" s="69">
        <v>91.304</v>
      </c>
      <c r="W418" s="59">
        <v>389</v>
      </c>
      <c r="X418" s="64">
        <v>96</v>
      </c>
      <c r="Y418" s="59">
        <v>100</v>
      </c>
      <c r="Z418" s="59">
        <v>88</v>
      </c>
      <c r="AA418" s="59">
        <v>0</v>
      </c>
      <c r="AB418" s="59">
        <v>0</v>
      </c>
      <c r="AC418" s="59">
        <v>0</v>
      </c>
      <c r="AD418" s="59">
        <v>0</v>
      </c>
      <c r="AE418" s="59">
        <v>100</v>
      </c>
      <c r="AF418" s="73" t="s">
        <v>38</v>
      </c>
      <c r="AG418" s="73">
        <v>25000</v>
      </c>
      <c r="AH418" s="73" t="s">
        <v>38</v>
      </c>
      <c r="AI418" s="73" t="s">
        <v>38</v>
      </c>
      <c r="AJ418" s="73" t="s">
        <v>38</v>
      </c>
      <c r="AK418" s="73" t="s">
        <v>32</v>
      </c>
      <c r="AL418" s="77" t="str">
        <f>IF(ISBLANK(S418),"",IF(AJ418="Fail","Fail",IF(E418="PL4",IF(AND(T418&gt;STD_01122025!$D$3,U418&lt;STD_01122025!$D$4,OR(AF418="ND",AF418&lt;STD_01122025!$D$7),AH418="ND"),"Pass","Fail"),IF(E418="PL12",IF(AND(S418&lt;STD_01122025!$F$2,T418&gt;STD_01122025!$F$3,U418&lt;STD_01122025!$F$4,V418&gt;STD_01122025!$F$5,X418&gt;STD_01122025!$F$6,OR(AF418="ND",AF418&lt;STD_01122025!$F$7),AH418="ND"),"Pass","Fail"),IF(E418="SuperPL",IF(AND(T418&gt;STD_01122025!$H$3,U418&lt;STD_01122025!$H$4,V418&gt;STD_01122025!$H$5,X418&gt;STD_01122025!$H$6,OR(AF418="ND",AF418&lt;STD_01122025!$H$7),AH418="ND"),"Pass","Fail"),IF(E418="Flight",IF(AND(T418&gt;STD_01122025!$J$3,U418&lt;STD_01122025!$J$4,X418&gt;STD_01122025!$J$6,OR(AF418="ND",AF418&lt;STD_01122025!$J$7),AH418="ND"),"Pass","Fail"),""))))))</f>
        <v>Pass</v>
      </c>
      <c r="AM418" s="62">
        <f>IF(ISBLANK(B418),"",IFERROR(IF(VLOOKUP(B418,'Np PL4 Stock'!$A:$J,10,FALSE)="Np4",D418-VLOOKUP(B418,'Np PL4 Stock'!$A:$E,5,FALSE),D418-VLOOKUP(B418,'Np PL4 Stock'!$A:$E,5,FALSE)-1),""))</f>
        <v>13</v>
      </c>
      <c r="AN418" s="68">
        <v>8.694</v>
      </c>
      <c r="AO418" s="68">
        <v>9.459</v>
      </c>
      <c r="AP418" s="69">
        <v>98</v>
      </c>
      <c r="AQ418" s="64">
        <v>252</v>
      </c>
      <c r="AR418" s="64">
        <v>97</v>
      </c>
      <c r="AS418" s="59">
        <v>100</v>
      </c>
      <c r="AT418" s="73" t="s">
        <v>38</v>
      </c>
      <c r="AU418" s="73">
        <v>42500</v>
      </c>
      <c r="AV418" s="73" t="s">
        <v>38</v>
      </c>
      <c r="AW418" s="73" t="s">
        <v>38</v>
      </c>
      <c r="AX418" s="73" t="s">
        <v>32</v>
      </c>
      <c r="AY418" s="59">
        <v>0</v>
      </c>
      <c r="AZ418" s="59">
        <v>0</v>
      </c>
      <c r="BA418" s="59">
        <v>0</v>
      </c>
      <c r="BB418" s="59">
        <v>0</v>
      </c>
      <c r="BC418" s="59">
        <v>0</v>
      </c>
      <c r="BD418" s="59">
        <v>0</v>
      </c>
      <c r="BE418" s="84" t="s">
        <v>38</v>
      </c>
      <c r="BF418" s="84" t="s">
        <v>38</v>
      </c>
      <c r="BG418" s="84" t="s">
        <v>38</v>
      </c>
      <c r="BH418" s="84" t="s">
        <v>38</v>
      </c>
      <c r="BI418" s="85" t="s">
        <v>522</v>
      </c>
      <c r="BJ418" s="86" t="s">
        <v>262</v>
      </c>
      <c r="BK418" s="64" t="s">
        <v>523</v>
      </c>
      <c r="BL418" s="86" t="s">
        <v>155</v>
      </c>
      <c r="BM418" s="86" t="s">
        <v>178</v>
      </c>
      <c r="BN418" s="86"/>
      <c r="BO418" s="59">
        <v>5</v>
      </c>
      <c r="BP418" s="141">
        <v>256104305100156</v>
      </c>
      <c r="BQ418" s="92">
        <v>0.5</v>
      </c>
      <c r="BR418" s="93">
        <v>0.1</v>
      </c>
      <c r="BS418" s="94">
        <f t="shared" si="69"/>
        <v>0.6</v>
      </c>
      <c r="BT418" s="95">
        <v>0.1464</v>
      </c>
      <c r="BU418" s="101">
        <f t="shared" si="70"/>
        <v>0.7464</v>
      </c>
      <c r="BV418" s="102">
        <f t="shared" si="67"/>
        <v>3.96825396825397</v>
      </c>
      <c r="BW418" s="103">
        <v>600</v>
      </c>
      <c r="BX418" s="104">
        <f t="shared" si="68"/>
        <v>0.00296190476190476</v>
      </c>
      <c r="BY418" s="105">
        <v>1000</v>
      </c>
      <c r="BZ418" s="103" t="s">
        <v>32</v>
      </c>
      <c r="CA418" s="106" t="s">
        <v>189</v>
      </c>
      <c r="CB418" s="107" t="s">
        <v>148</v>
      </c>
      <c r="CC418" s="112" t="s">
        <v>149</v>
      </c>
      <c r="CD418" s="106"/>
      <c r="CE418" s="103" t="s">
        <v>192</v>
      </c>
      <c r="CF418" s="123"/>
      <c r="CG418" s="115">
        <v>2000028739</v>
      </c>
    </row>
    <row r="419" spans="1:85">
      <c r="A419" s="53" t="str">
        <f t="shared" si="71"/>
        <v>D1-06-05-45858</v>
      </c>
      <c r="B419" s="47" t="str">
        <f t="shared" si="62"/>
        <v>D1-06-05</v>
      </c>
      <c r="C419" s="48" t="s">
        <v>43</v>
      </c>
      <c r="D419" s="49">
        <v>45858</v>
      </c>
      <c r="E419" s="50" t="s">
        <v>14</v>
      </c>
      <c r="F419" s="51" t="s">
        <v>15</v>
      </c>
      <c r="G419" s="59">
        <v>5</v>
      </c>
      <c r="H419" s="51" t="s">
        <v>205</v>
      </c>
      <c r="I419" s="59">
        <v>6</v>
      </c>
      <c r="J419" s="60">
        <f>IF(ISBLANK(H419),"",IFERROR(VLOOKUP(B419,'Np PL4 Stock'!$A:$D,4,FALSE),""))</f>
        <v>45845</v>
      </c>
      <c r="K419" s="61">
        <f>IF(ISBLANK(H419),"",SUMIF('Np PL4 Stock'!$A:$A,B419,'Np PL4 Stock'!$N:$N))</f>
        <v>1.5</v>
      </c>
      <c r="L419" s="62">
        <f>IF(ISBLANK(H419),"",VLOOKUP(LEFT(B419,5),Unit!A:B,2,FALSE))</f>
        <v>20</v>
      </c>
      <c r="M419" s="63" t="str">
        <f>IF(ISBLANK(H419),"",IFERROR(VLOOKUP(B419,'Np PL4 Stock'!$A:$T,20,FALSE),""))</f>
        <v>V1-MC1</v>
      </c>
      <c r="N419" s="63" t="str">
        <f>IF(ISBLANK(H419),"",IFERROR(VLOOKUP(B419,'Np PL4 Stock'!$A:$U,21,FALSE),""))</f>
        <v>SyAqua</v>
      </c>
      <c r="O419" s="62">
        <f t="shared" si="63"/>
        <v>75</v>
      </c>
      <c r="P419" s="62">
        <f t="shared" si="64"/>
        <v>2.2e-5</v>
      </c>
      <c r="Q419" s="67">
        <f t="shared" si="65"/>
        <v>1.06915e-6</v>
      </c>
      <c r="R419" s="67">
        <f t="shared" si="66"/>
        <v>1.343249e-6</v>
      </c>
      <c r="S419" s="64">
        <v>11</v>
      </c>
      <c r="T419" s="68">
        <v>7.63</v>
      </c>
      <c r="U419" s="68">
        <v>7.769</v>
      </c>
      <c r="V419" s="69">
        <v>86</v>
      </c>
      <c r="W419" s="59">
        <v>390</v>
      </c>
      <c r="X419" s="71">
        <v>95</v>
      </c>
      <c r="Y419" s="59">
        <v>100</v>
      </c>
      <c r="Z419" s="71">
        <v>88</v>
      </c>
      <c r="AA419" s="59">
        <v>0</v>
      </c>
      <c r="AB419" s="59">
        <v>0</v>
      </c>
      <c r="AC419" s="59">
        <v>0</v>
      </c>
      <c r="AD419" s="59">
        <v>0</v>
      </c>
      <c r="AE419" s="59">
        <v>100</v>
      </c>
      <c r="AF419" s="73" t="s">
        <v>38</v>
      </c>
      <c r="AG419" s="73">
        <v>70500</v>
      </c>
      <c r="AH419" s="73" t="s">
        <v>38</v>
      </c>
      <c r="AI419" s="73" t="s">
        <v>38</v>
      </c>
      <c r="AJ419" s="73" t="s">
        <v>38</v>
      </c>
      <c r="AK419" s="73" t="s">
        <v>32</v>
      </c>
      <c r="AL419" s="77" t="str">
        <f>IF(ISBLANK(S419),"",IF(AJ419="Fail","Fail",IF(E419="PL4",IF(AND(T419&gt;STD_01122025!$D$3,U419&lt;STD_01122025!$D$4,OR(AF419="ND",AF419&lt;STD_01122025!$D$7),AH419="ND"),"Pass","Fail"),IF(E419="PL12",IF(AND(S419&lt;STD_01122025!$F$2,T419&gt;STD_01122025!$F$3,U419&lt;STD_01122025!$F$4,V419&gt;STD_01122025!$F$5,X419&gt;STD_01122025!$F$6,OR(AF419="ND",AF419&lt;STD_01122025!$F$7),AH419="ND"),"Pass","Fail"),IF(E419="SuperPL",IF(AND(T419&gt;STD_01122025!$H$3,U419&lt;STD_01122025!$H$4,V419&gt;STD_01122025!$H$5,X419&gt;STD_01122025!$H$6,OR(AF419="ND",AF419&lt;STD_01122025!$H$7),AH419="ND"),"Pass","Fail"),IF(E419="Flight",IF(AND(T419&gt;STD_01122025!$J$3,U419&lt;STD_01122025!$J$4,X419&gt;STD_01122025!$J$6,OR(AF419="ND",AF419&lt;STD_01122025!$J$7),AH419="ND"),"Pass","Fail"),""))))))</f>
        <v>Pass</v>
      </c>
      <c r="AM419" s="62">
        <f>IF(ISBLANK(B419),"",IFERROR(IF(VLOOKUP(B419,'Np PL4 Stock'!$A:$J,10,FALSE)="Np4",D419-VLOOKUP(B419,'Np PL4 Stock'!$A:$E,5,FALSE),D419-VLOOKUP(B419,'Np PL4 Stock'!$A:$E,5,FALSE)-1),""))</f>
        <v>13</v>
      </c>
      <c r="AN419" s="68">
        <v>8.422</v>
      </c>
      <c r="AO419" s="68">
        <v>8.046</v>
      </c>
      <c r="AP419" s="69">
        <v>97.826</v>
      </c>
      <c r="AQ419" s="64">
        <v>261</v>
      </c>
      <c r="AR419" s="64">
        <v>98</v>
      </c>
      <c r="AS419" s="59">
        <v>100</v>
      </c>
      <c r="AT419" s="73" t="s">
        <v>38</v>
      </c>
      <c r="AU419" s="73">
        <v>60500</v>
      </c>
      <c r="AV419" s="73" t="s">
        <v>38</v>
      </c>
      <c r="AW419" s="73" t="s">
        <v>38</v>
      </c>
      <c r="AX419" s="73" t="s">
        <v>32</v>
      </c>
      <c r="AY419" s="59">
        <v>0</v>
      </c>
      <c r="AZ419" s="59">
        <v>0</v>
      </c>
      <c r="BA419" s="59">
        <v>0</v>
      </c>
      <c r="BB419" s="59">
        <v>0</v>
      </c>
      <c r="BC419" s="59">
        <v>0</v>
      </c>
      <c r="BD419" s="59">
        <v>0</v>
      </c>
      <c r="BE419" s="84" t="s">
        <v>38</v>
      </c>
      <c r="BF419" s="84" t="s">
        <v>38</v>
      </c>
      <c r="BG419" s="84" t="s">
        <v>38</v>
      </c>
      <c r="BH419" s="84" t="s">
        <v>38</v>
      </c>
      <c r="BI419" s="85" t="s">
        <v>688</v>
      </c>
      <c r="BJ419" s="86" t="s">
        <v>229</v>
      </c>
      <c r="BK419" s="64" t="s">
        <v>689</v>
      </c>
      <c r="BL419" s="86" t="s">
        <v>177</v>
      </c>
      <c r="BM419" s="86" t="s">
        <v>178</v>
      </c>
      <c r="BN419" s="86"/>
      <c r="BO419" s="59">
        <v>4</v>
      </c>
      <c r="BP419" s="141">
        <v>256104305100160</v>
      </c>
      <c r="BQ419" s="92">
        <v>0.4</v>
      </c>
      <c r="BR419" s="93">
        <v>0.04</v>
      </c>
      <c r="BS419" s="94">
        <f t="shared" si="69"/>
        <v>0.44</v>
      </c>
      <c r="BT419" s="95">
        <v>0.10208</v>
      </c>
      <c r="BU419" s="101">
        <f t="shared" si="70"/>
        <v>0.54208</v>
      </c>
      <c r="BV419" s="102">
        <f t="shared" si="67"/>
        <v>3.83141762452107</v>
      </c>
      <c r="BW419" s="103">
        <v>440</v>
      </c>
      <c r="BX419" s="104">
        <f t="shared" si="68"/>
        <v>0.00207693486590038</v>
      </c>
      <c r="BY419" s="105">
        <v>1000</v>
      </c>
      <c r="BZ419" s="103" t="s">
        <v>32</v>
      </c>
      <c r="CA419" s="106" t="s">
        <v>189</v>
      </c>
      <c r="CB419" s="107" t="s">
        <v>148</v>
      </c>
      <c r="CC419" s="112" t="s">
        <v>149</v>
      </c>
      <c r="CD419" s="106"/>
      <c r="CE419" s="103" t="s">
        <v>192</v>
      </c>
      <c r="CF419" s="123"/>
      <c r="CG419" s="114">
        <v>2000002499</v>
      </c>
    </row>
    <row r="420" spans="1:85">
      <c r="A420" s="53" t="str">
        <f t="shared" si="71"/>
        <v>D1-04-05-45858</v>
      </c>
      <c r="B420" s="47" t="str">
        <f t="shared" si="62"/>
        <v>D1-04-05</v>
      </c>
      <c r="C420" s="48" t="s">
        <v>43</v>
      </c>
      <c r="D420" s="49">
        <v>45858</v>
      </c>
      <c r="E420" s="50" t="s">
        <v>14</v>
      </c>
      <c r="F420" s="51" t="s">
        <v>15</v>
      </c>
      <c r="G420" s="59">
        <v>5</v>
      </c>
      <c r="H420" s="51" t="s">
        <v>205</v>
      </c>
      <c r="I420" s="59">
        <v>4</v>
      </c>
      <c r="J420" s="60">
        <f>IF(ISBLANK(H420),"",IFERROR(VLOOKUP(B420,'Np PL4 Stock'!$A:$D,4,FALSE),""))</f>
        <v>45844</v>
      </c>
      <c r="K420" s="61">
        <f>IF(ISBLANK(H420),"",SUMIF('Np PL4 Stock'!$A:$A,B420,'Np PL4 Stock'!$N:$N))</f>
        <v>1.5</v>
      </c>
      <c r="L420" s="62">
        <f>IF(ISBLANK(H420),"",VLOOKUP(LEFT(B420,5),Unit!A:B,2,FALSE))</f>
        <v>20</v>
      </c>
      <c r="M420" s="63" t="str">
        <f>IF(ISBLANK(H420),"",IFERROR(VLOOKUP(B420,'Np PL4 Stock'!$A:$T,20,FALSE),""))</f>
        <v>V1-MC1</v>
      </c>
      <c r="N420" s="63" t="str">
        <f>IF(ISBLANK(H420),"",IFERROR(VLOOKUP(B420,'Np PL4 Stock'!$A:$U,21,FALSE),""))</f>
        <v>SyAqua</v>
      </c>
      <c r="O420" s="62">
        <f t="shared" si="63"/>
        <v>75</v>
      </c>
      <c r="P420" s="62">
        <f t="shared" si="64"/>
        <v>2.4e-5</v>
      </c>
      <c r="Q420" s="67">
        <f t="shared" si="65"/>
        <v>7.2e-7</v>
      </c>
      <c r="R420" s="67">
        <f t="shared" si="66"/>
        <v>8.9952e-7</v>
      </c>
      <c r="S420" s="64">
        <v>11</v>
      </c>
      <c r="T420" s="68">
        <v>7.643</v>
      </c>
      <c r="U420" s="68">
        <v>7.426</v>
      </c>
      <c r="V420" s="69">
        <v>91.304</v>
      </c>
      <c r="W420" s="59">
        <v>389</v>
      </c>
      <c r="X420" s="64">
        <v>96</v>
      </c>
      <c r="Y420" s="59">
        <v>100</v>
      </c>
      <c r="Z420" s="59">
        <v>88</v>
      </c>
      <c r="AA420" s="59">
        <v>0</v>
      </c>
      <c r="AB420" s="59">
        <v>0</v>
      </c>
      <c r="AC420" s="59">
        <v>0</v>
      </c>
      <c r="AD420" s="59">
        <v>0</v>
      </c>
      <c r="AE420" s="59">
        <v>100</v>
      </c>
      <c r="AF420" s="73" t="s">
        <v>38</v>
      </c>
      <c r="AG420" s="73">
        <v>25000</v>
      </c>
      <c r="AH420" s="73" t="s">
        <v>38</v>
      </c>
      <c r="AI420" s="73" t="s">
        <v>38</v>
      </c>
      <c r="AJ420" s="73" t="s">
        <v>38</v>
      </c>
      <c r="AK420" s="73" t="s">
        <v>32</v>
      </c>
      <c r="AL420" s="77" t="str">
        <f>IF(ISBLANK(S420),"",IF(AJ420="Fail","Fail",IF(E420="PL4",IF(AND(T420&gt;STD_01122025!$D$3,U420&lt;STD_01122025!$D$4,OR(AF420="ND",AF420&lt;STD_01122025!$D$7),AH420="ND"),"Pass","Fail"),IF(E420="PL12",IF(AND(S420&lt;STD_01122025!$F$2,T420&gt;STD_01122025!$F$3,U420&lt;STD_01122025!$F$4,V420&gt;STD_01122025!$F$5,X420&gt;STD_01122025!$F$6,OR(AF420="ND",AF420&lt;STD_01122025!$F$7),AH420="ND"),"Pass","Fail"),IF(E420="SuperPL",IF(AND(T420&gt;STD_01122025!$H$3,U420&lt;STD_01122025!$H$4,V420&gt;STD_01122025!$H$5,X420&gt;STD_01122025!$H$6,OR(AF420="ND",AF420&lt;STD_01122025!$H$7),AH420="ND"),"Pass","Fail"),IF(E420="Flight",IF(AND(T420&gt;STD_01122025!$J$3,U420&lt;STD_01122025!$J$4,X420&gt;STD_01122025!$J$6,OR(AF420="ND",AF420&lt;STD_01122025!$J$7),AH420="ND"),"Pass","Fail"),""))))))</f>
        <v>Pass</v>
      </c>
      <c r="AM420" s="62">
        <f>IF(ISBLANK(B420),"",IFERROR(IF(VLOOKUP(B420,'Np PL4 Stock'!$A:$J,10,FALSE)="Np4",D420-VLOOKUP(B420,'Np PL4 Stock'!$A:$E,5,FALSE),D420-VLOOKUP(B420,'Np PL4 Stock'!$A:$E,5,FALSE)-1),""))</f>
        <v>14</v>
      </c>
      <c r="AN420" s="68">
        <v>8.971</v>
      </c>
      <c r="AO420" s="68">
        <v>9.629</v>
      </c>
      <c r="AP420" s="69">
        <v>100</v>
      </c>
      <c r="AQ420" s="64">
        <v>228</v>
      </c>
      <c r="AR420" s="64">
        <v>99</v>
      </c>
      <c r="AS420" s="59">
        <v>100</v>
      </c>
      <c r="AT420" s="73" t="s">
        <v>38</v>
      </c>
      <c r="AU420" s="73">
        <v>54000</v>
      </c>
      <c r="AV420" s="73" t="s">
        <v>38</v>
      </c>
      <c r="AW420" s="73" t="s">
        <v>38</v>
      </c>
      <c r="AX420" s="73" t="s">
        <v>32</v>
      </c>
      <c r="AY420" s="59">
        <v>0</v>
      </c>
      <c r="AZ420" s="59">
        <v>0</v>
      </c>
      <c r="BA420" s="59">
        <v>0</v>
      </c>
      <c r="BB420" s="59">
        <v>0</v>
      </c>
      <c r="BC420" s="59">
        <v>0</v>
      </c>
      <c r="BD420" s="59">
        <v>0</v>
      </c>
      <c r="BE420" s="84" t="s">
        <v>38</v>
      </c>
      <c r="BF420" s="84" t="s">
        <v>38</v>
      </c>
      <c r="BG420" s="84" t="s">
        <v>38</v>
      </c>
      <c r="BH420" s="84" t="s">
        <v>38</v>
      </c>
      <c r="BI420" s="85" t="s">
        <v>738</v>
      </c>
      <c r="BJ420" s="86" t="s">
        <v>146</v>
      </c>
      <c r="BK420" s="64" t="s">
        <v>497</v>
      </c>
      <c r="BL420" s="86" t="s">
        <v>177</v>
      </c>
      <c r="BM420" s="86" t="s">
        <v>178</v>
      </c>
      <c r="BN420" s="86"/>
      <c r="BO420" s="59">
        <v>6</v>
      </c>
      <c r="BP420" s="141">
        <v>256104305100159</v>
      </c>
      <c r="BQ420" s="92">
        <v>0.4</v>
      </c>
      <c r="BR420" s="93">
        <v>0.08</v>
      </c>
      <c r="BS420" s="94">
        <f t="shared" si="69"/>
        <v>0.48</v>
      </c>
      <c r="BT420" s="95">
        <v>0.12288</v>
      </c>
      <c r="BU420" s="101">
        <f t="shared" si="70"/>
        <v>0.60288</v>
      </c>
      <c r="BV420" s="102">
        <f t="shared" si="67"/>
        <v>4.3859649122807</v>
      </c>
      <c r="BW420" s="103">
        <v>480</v>
      </c>
      <c r="BX420" s="104">
        <f t="shared" si="68"/>
        <v>0.00264421052631579</v>
      </c>
      <c r="BY420" s="105">
        <v>1000</v>
      </c>
      <c r="BZ420" s="103" t="s">
        <v>32</v>
      </c>
      <c r="CA420" s="106" t="s">
        <v>189</v>
      </c>
      <c r="CB420" s="107" t="s">
        <v>148</v>
      </c>
      <c r="CC420" s="112" t="s">
        <v>149</v>
      </c>
      <c r="CD420" s="106"/>
      <c r="CE420" s="103" t="s">
        <v>192</v>
      </c>
      <c r="CF420" s="123"/>
      <c r="CG420" s="114">
        <v>2000028168</v>
      </c>
    </row>
    <row r="421" spans="1:85">
      <c r="A421" s="53" t="str">
        <f t="shared" si="71"/>
        <v>D1-05-05-45858</v>
      </c>
      <c r="B421" s="47" t="str">
        <f t="shared" si="62"/>
        <v>D1-05-05</v>
      </c>
      <c r="C421" s="48" t="s">
        <v>43</v>
      </c>
      <c r="D421" s="49">
        <v>45858</v>
      </c>
      <c r="E421" s="50" t="s">
        <v>14</v>
      </c>
      <c r="F421" s="51" t="s">
        <v>15</v>
      </c>
      <c r="G421" s="59">
        <v>5</v>
      </c>
      <c r="H421" s="51" t="s">
        <v>205</v>
      </c>
      <c r="I421" s="59">
        <v>5</v>
      </c>
      <c r="J421" s="60">
        <f>IF(ISBLANK(H421),"",IFERROR(VLOOKUP(B421,'Np PL4 Stock'!$A:$D,4,FALSE),""))</f>
        <v>45844</v>
      </c>
      <c r="K421" s="61">
        <f>IF(ISBLANK(H421),"",SUMIF('Np PL4 Stock'!$A:$A,B421,'Np PL4 Stock'!$N:$N))</f>
        <v>1.5</v>
      </c>
      <c r="L421" s="62">
        <f>IF(ISBLANK(H421),"",VLOOKUP(LEFT(B421,5),Unit!A:B,2,FALSE))</f>
        <v>20</v>
      </c>
      <c r="M421" s="63" t="str">
        <f>IF(ISBLANK(H421),"",IFERROR(VLOOKUP(B421,'Np PL4 Stock'!$A:$T,20,FALSE),""))</f>
        <v>V1-MC1</v>
      </c>
      <c r="N421" s="63" t="str">
        <f>IF(ISBLANK(H421),"",IFERROR(VLOOKUP(B421,'Np PL4 Stock'!$A:$U,21,FALSE),""))</f>
        <v>SyAqua</v>
      </c>
      <c r="O421" s="62">
        <f t="shared" si="63"/>
        <v>75</v>
      </c>
      <c r="P421" s="62">
        <f t="shared" si="64"/>
        <v>4.8e-5</v>
      </c>
      <c r="Q421" s="67">
        <f t="shared" si="65"/>
        <v>6.4e-7</v>
      </c>
      <c r="R421" s="67">
        <f t="shared" si="66"/>
        <v>8.0384e-7</v>
      </c>
      <c r="S421" s="64">
        <v>11</v>
      </c>
      <c r="T421" s="68">
        <v>7.849</v>
      </c>
      <c r="U421" s="68">
        <v>7.531</v>
      </c>
      <c r="V421" s="69">
        <v>91.579</v>
      </c>
      <c r="W421" s="59">
        <v>370</v>
      </c>
      <c r="X421" s="71">
        <v>97</v>
      </c>
      <c r="Y421" s="59">
        <v>100</v>
      </c>
      <c r="Z421" s="71">
        <v>88</v>
      </c>
      <c r="AA421" s="59">
        <v>0</v>
      </c>
      <c r="AB421" s="59">
        <v>0</v>
      </c>
      <c r="AC421" s="59">
        <v>0</v>
      </c>
      <c r="AD421" s="59">
        <v>0</v>
      </c>
      <c r="AE421" s="59">
        <v>100</v>
      </c>
      <c r="AF421" s="73" t="s">
        <v>38</v>
      </c>
      <c r="AG421" s="73">
        <v>40000</v>
      </c>
      <c r="AH421" s="73" t="s">
        <v>38</v>
      </c>
      <c r="AI421" s="73" t="s">
        <v>38</v>
      </c>
      <c r="AJ421" s="73" t="s">
        <v>38</v>
      </c>
      <c r="AK421" s="73" t="s">
        <v>32</v>
      </c>
      <c r="AL421" s="77" t="str">
        <f>IF(ISBLANK(S421),"",IF(AJ421="Fail","Fail",IF(E421="PL4",IF(AND(T421&gt;STD_01122025!$D$3,U421&lt;STD_01122025!$D$4,OR(AF421="ND",AF421&lt;STD_01122025!$D$7),AH421="ND"),"Pass","Fail"),IF(E421="PL12",IF(AND(S421&lt;STD_01122025!$F$2,T421&gt;STD_01122025!$F$3,U421&lt;STD_01122025!$F$4,V421&gt;STD_01122025!$F$5,X421&gt;STD_01122025!$F$6,OR(AF421="ND",AF421&lt;STD_01122025!$F$7),AH421="ND"),"Pass","Fail"),IF(E421="SuperPL",IF(AND(T421&gt;STD_01122025!$H$3,U421&lt;STD_01122025!$H$4,V421&gt;STD_01122025!$H$5,X421&gt;STD_01122025!$H$6,OR(AF421="ND",AF421&lt;STD_01122025!$H$7),AH421="ND"),"Pass","Fail"),IF(E421="Flight",IF(AND(T421&gt;STD_01122025!$J$3,U421&lt;STD_01122025!$J$4,X421&gt;STD_01122025!$J$6,OR(AF421="ND",AF421&lt;STD_01122025!$J$7),AH421="ND"),"Pass","Fail"),""))))))</f>
        <v>Pass</v>
      </c>
      <c r="AM421" s="62">
        <f>IF(ISBLANK(B421),"",IFERROR(IF(VLOOKUP(B421,'Np PL4 Stock'!$A:$J,10,FALSE)="Np4",D421-VLOOKUP(B421,'Np PL4 Stock'!$A:$E,5,FALSE),D421-VLOOKUP(B421,'Np PL4 Stock'!$A:$E,5,FALSE)-1),""))</f>
        <v>14</v>
      </c>
      <c r="AN421" s="68">
        <v>9.033</v>
      </c>
      <c r="AO421" s="68">
        <v>9.26</v>
      </c>
      <c r="AP421" s="69">
        <v>100</v>
      </c>
      <c r="AQ421" s="64">
        <v>225</v>
      </c>
      <c r="AR421" s="64">
        <v>100</v>
      </c>
      <c r="AS421" s="59">
        <v>100</v>
      </c>
      <c r="AT421" s="73" t="s">
        <v>38</v>
      </c>
      <c r="AU421" s="73">
        <v>57500</v>
      </c>
      <c r="AV421" s="73" t="s">
        <v>38</v>
      </c>
      <c r="AW421" s="73" t="s">
        <v>38</v>
      </c>
      <c r="AX421" s="73" t="s">
        <v>32</v>
      </c>
      <c r="AY421" s="59">
        <v>0</v>
      </c>
      <c r="AZ421" s="59">
        <v>0</v>
      </c>
      <c r="BA421" s="59">
        <v>0</v>
      </c>
      <c r="BB421" s="59">
        <v>0</v>
      </c>
      <c r="BC421" s="59">
        <v>0</v>
      </c>
      <c r="BD421" s="59">
        <v>0</v>
      </c>
      <c r="BE421" s="84" t="s">
        <v>38</v>
      </c>
      <c r="BF421" s="84" t="s">
        <v>38</v>
      </c>
      <c r="BG421" s="84" t="s">
        <v>38</v>
      </c>
      <c r="BH421" s="84" t="s">
        <v>38</v>
      </c>
      <c r="BI421" s="85" t="s">
        <v>738</v>
      </c>
      <c r="BJ421" s="86" t="s">
        <v>146</v>
      </c>
      <c r="BK421" s="64" t="s">
        <v>497</v>
      </c>
      <c r="BL421" s="86" t="s">
        <v>177</v>
      </c>
      <c r="BM421" s="86" t="s">
        <v>178</v>
      </c>
      <c r="BN421" s="86"/>
      <c r="BO421" s="59">
        <v>6</v>
      </c>
      <c r="BP421" s="141">
        <v>256104305100159</v>
      </c>
      <c r="BQ421" s="92">
        <v>0.8</v>
      </c>
      <c r="BR421" s="93">
        <v>0.16</v>
      </c>
      <c r="BS421" s="94">
        <f t="shared" si="69"/>
        <v>0.96</v>
      </c>
      <c r="BT421" s="95">
        <v>0.24576</v>
      </c>
      <c r="BU421" s="101">
        <f t="shared" si="70"/>
        <v>1.20576</v>
      </c>
      <c r="BV421" s="102">
        <f t="shared" si="67"/>
        <v>4.44444444444444</v>
      </c>
      <c r="BW421" s="103">
        <v>960</v>
      </c>
      <c r="BX421" s="104">
        <f t="shared" si="68"/>
        <v>0.00535893333333333</v>
      </c>
      <c r="BY421" s="105">
        <v>1000</v>
      </c>
      <c r="BZ421" s="103" t="s">
        <v>32</v>
      </c>
      <c r="CA421" s="106" t="s">
        <v>189</v>
      </c>
      <c r="CB421" s="107" t="s">
        <v>148</v>
      </c>
      <c r="CC421" s="112" t="s">
        <v>149</v>
      </c>
      <c r="CD421" s="106"/>
      <c r="CE421" s="103" t="s">
        <v>192</v>
      </c>
      <c r="CF421" s="123"/>
      <c r="CG421" s="115">
        <v>2000028168</v>
      </c>
    </row>
    <row r="422" spans="1:85">
      <c r="A422" s="53" t="str">
        <f t="shared" si="71"/>
        <v>D1-08-05-45858</v>
      </c>
      <c r="B422" s="47" t="str">
        <f t="shared" si="62"/>
        <v>D1-08-05</v>
      </c>
      <c r="C422" s="48" t="s">
        <v>43</v>
      </c>
      <c r="D422" s="49">
        <v>45858</v>
      </c>
      <c r="E422" s="50" t="s">
        <v>14</v>
      </c>
      <c r="F422" s="51" t="s">
        <v>15</v>
      </c>
      <c r="G422" s="59">
        <v>5</v>
      </c>
      <c r="H422" s="51" t="s">
        <v>205</v>
      </c>
      <c r="I422" s="59">
        <v>8</v>
      </c>
      <c r="J422" s="60">
        <f>IF(ISBLANK(H422),"",IFERROR(VLOOKUP(B422,'Np PL4 Stock'!$A:$D,4,FALSE),""))</f>
        <v>45845</v>
      </c>
      <c r="K422" s="61">
        <f>IF(ISBLANK(H422),"",SUMIF('Np PL4 Stock'!$A:$A,B422,'Np PL4 Stock'!$N:$N))</f>
        <v>2</v>
      </c>
      <c r="L422" s="62">
        <f>IF(ISBLANK(H422),"",VLOOKUP(LEFT(B422,5),Unit!A:B,2,FALSE))</f>
        <v>20</v>
      </c>
      <c r="M422" s="63" t="str">
        <f>IF(ISBLANK(H422),"",IFERROR(VLOOKUP(B422,'Np PL4 Stock'!$A:$T,20,FALSE),""))</f>
        <v>V1-MA1</v>
      </c>
      <c r="N422" s="63" t="str">
        <f>IF(ISBLANK(H422),"",IFERROR(VLOOKUP(B422,'Np PL4 Stock'!$A:$U,21,FALSE),""))</f>
        <v>SIS</v>
      </c>
      <c r="O422" s="62">
        <f t="shared" si="63"/>
        <v>100</v>
      </c>
      <c r="P422" s="62">
        <f t="shared" si="64"/>
        <v>7.2e-5</v>
      </c>
      <c r="Q422" s="67">
        <f t="shared" si="65"/>
        <v>7.2e-7</v>
      </c>
      <c r="R422" s="67">
        <f t="shared" si="66"/>
        <v>9.144e-7</v>
      </c>
      <c r="S422" s="64">
        <v>11</v>
      </c>
      <c r="T422" s="68">
        <v>7.749</v>
      </c>
      <c r="U422" s="68">
        <v>7.41</v>
      </c>
      <c r="V422" s="69">
        <v>88.889</v>
      </c>
      <c r="W422" s="59">
        <v>381</v>
      </c>
      <c r="X422" s="71">
        <v>96</v>
      </c>
      <c r="Y422" s="59">
        <v>100</v>
      </c>
      <c r="Z422" s="71">
        <v>92</v>
      </c>
      <c r="AA422" s="59">
        <v>0</v>
      </c>
      <c r="AB422" s="59">
        <v>0</v>
      </c>
      <c r="AC422" s="59">
        <v>0</v>
      </c>
      <c r="AD422" s="59">
        <v>0</v>
      </c>
      <c r="AE422" s="59">
        <v>100</v>
      </c>
      <c r="AF422" s="73" t="s">
        <v>38</v>
      </c>
      <c r="AG422" s="73">
        <v>63000</v>
      </c>
      <c r="AH422" s="73" t="s">
        <v>38</v>
      </c>
      <c r="AI422" s="73" t="s">
        <v>38</v>
      </c>
      <c r="AJ422" s="73" t="s">
        <v>38</v>
      </c>
      <c r="AK422" s="73" t="s">
        <v>32</v>
      </c>
      <c r="AL422" s="77" t="str">
        <f>IF(ISBLANK(S422),"",IF(AJ422="Fail","Fail",IF(E422="PL4",IF(AND(T422&gt;STD_01122025!$D$3,U422&lt;STD_01122025!$D$4,OR(AF422="ND",AF422&lt;STD_01122025!$D$7),AH422="ND"),"Pass","Fail"),IF(E422="PL12",IF(AND(S422&lt;STD_01122025!$F$2,T422&gt;STD_01122025!$F$3,U422&lt;STD_01122025!$F$4,V422&gt;STD_01122025!$F$5,X422&gt;STD_01122025!$F$6,OR(AF422="ND",AF422&lt;STD_01122025!$F$7),AH422="ND"),"Pass","Fail"),IF(E422="SuperPL",IF(AND(T422&gt;STD_01122025!$H$3,U422&lt;STD_01122025!$H$4,V422&gt;STD_01122025!$H$5,X422&gt;STD_01122025!$H$6,OR(AF422="ND",AF422&lt;STD_01122025!$H$7),AH422="ND"),"Pass","Fail"),IF(E422="Flight",IF(AND(T422&gt;STD_01122025!$J$3,U422&lt;STD_01122025!$J$4,X422&gt;STD_01122025!$J$6,OR(AF422="ND",AF422&lt;STD_01122025!$J$7),AH422="ND"),"Pass","Fail"),""))))))</f>
        <v>Pass</v>
      </c>
      <c r="AM422" s="62">
        <f>IF(ISBLANK(B422),"",IFERROR(IF(VLOOKUP(B422,'Np PL4 Stock'!$A:$J,10,FALSE)="Np4",D422-VLOOKUP(B422,'Np PL4 Stock'!$A:$E,5,FALSE),D422-VLOOKUP(B422,'Np PL4 Stock'!$A:$E,5,FALSE)-1),""))</f>
        <v>13</v>
      </c>
      <c r="AN422" s="68">
        <v>8.27</v>
      </c>
      <c r="AO422" s="68">
        <v>8.507</v>
      </c>
      <c r="AP422" s="69">
        <v>98.246</v>
      </c>
      <c r="AQ422" s="64">
        <v>273</v>
      </c>
      <c r="AR422" s="64">
        <v>99</v>
      </c>
      <c r="AS422" s="59">
        <v>100</v>
      </c>
      <c r="AT422" s="73" t="s">
        <v>38</v>
      </c>
      <c r="AU422" s="73">
        <v>66500</v>
      </c>
      <c r="AV422" s="73" t="s">
        <v>38</v>
      </c>
      <c r="AW422" s="73" t="s">
        <v>38</v>
      </c>
      <c r="AX422" s="73" t="s">
        <v>32</v>
      </c>
      <c r="AY422" s="59">
        <v>0</v>
      </c>
      <c r="AZ422" s="59">
        <v>0</v>
      </c>
      <c r="BA422" s="59">
        <v>0</v>
      </c>
      <c r="BB422" s="59">
        <v>0</v>
      </c>
      <c r="BC422" s="59">
        <v>0</v>
      </c>
      <c r="BD422" s="59">
        <v>0</v>
      </c>
      <c r="BE422" s="84" t="s">
        <v>38</v>
      </c>
      <c r="BF422" s="84" t="s">
        <v>38</v>
      </c>
      <c r="BG422" s="84" t="s">
        <v>38</v>
      </c>
      <c r="BH422" s="84" t="s">
        <v>38</v>
      </c>
      <c r="BI422" s="85" t="s">
        <v>739</v>
      </c>
      <c r="BJ422" s="86" t="s">
        <v>226</v>
      </c>
      <c r="BK422" s="64" t="s">
        <v>556</v>
      </c>
      <c r="BL422" s="86" t="s">
        <v>177</v>
      </c>
      <c r="BM422" s="86" t="s">
        <v>178</v>
      </c>
      <c r="BN422" s="86"/>
      <c r="BO422" s="59">
        <v>4</v>
      </c>
      <c r="BP422" s="141">
        <v>256104305100161</v>
      </c>
      <c r="BQ422" s="92">
        <v>1.2</v>
      </c>
      <c r="BR422" s="93">
        <v>0.24</v>
      </c>
      <c r="BS422" s="94">
        <f t="shared" si="69"/>
        <v>1.44</v>
      </c>
      <c r="BT422" s="95">
        <v>0.3888</v>
      </c>
      <c r="BU422" s="101">
        <f t="shared" si="70"/>
        <v>1.8288</v>
      </c>
      <c r="BV422" s="102">
        <f t="shared" si="67"/>
        <v>3.66300366300366</v>
      </c>
      <c r="BW422" s="103">
        <v>1440</v>
      </c>
      <c r="BX422" s="104">
        <f t="shared" si="68"/>
        <v>0.0066989010989011</v>
      </c>
      <c r="BY422" s="105">
        <v>1000</v>
      </c>
      <c r="BZ422" s="103" t="s">
        <v>32</v>
      </c>
      <c r="CA422" s="106" t="s">
        <v>189</v>
      </c>
      <c r="CB422" s="107" t="s">
        <v>148</v>
      </c>
      <c r="CC422" s="112" t="s">
        <v>149</v>
      </c>
      <c r="CD422" s="106"/>
      <c r="CE422" s="103" t="s">
        <v>192</v>
      </c>
      <c r="CF422" s="123"/>
      <c r="CG422" s="114">
        <v>2000020356</v>
      </c>
    </row>
    <row r="423" spans="1:85">
      <c r="A423" s="53" t="str">
        <f t="shared" si="71"/>
        <v>D1-09-05-45858</v>
      </c>
      <c r="B423" s="47" t="str">
        <f t="shared" si="62"/>
        <v>D1-09-05</v>
      </c>
      <c r="C423" s="48" t="s">
        <v>43</v>
      </c>
      <c r="D423" s="49">
        <v>45858</v>
      </c>
      <c r="E423" s="50" t="s">
        <v>14</v>
      </c>
      <c r="F423" s="51" t="s">
        <v>15</v>
      </c>
      <c r="G423" s="59">
        <v>5</v>
      </c>
      <c r="H423" s="51" t="s">
        <v>205</v>
      </c>
      <c r="I423" s="59">
        <v>9</v>
      </c>
      <c r="J423" s="60">
        <f>IF(ISBLANK(H423),"",IFERROR(VLOOKUP(B423,'Np PL4 Stock'!$A:$D,4,FALSE),""))</f>
        <v>45845</v>
      </c>
      <c r="K423" s="61">
        <f>IF(ISBLANK(H423),"",SUMIF('Np PL4 Stock'!$A:$A,B423,'Np PL4 Stock'!$N:$N))</f>
        <v>2</v>
      </c>
      <c r="L423" s="62">
        <f>IF(ISBLANK(H423),"",VLOOKUP(LEFT(B423,5),Unit!A:B,2,FALSE))</f>
        <v>20</v>
      </c>
      <c r="M423" s="63" t="str">
        <f>IF(ISBLANK(H423),"",IFERROR(VLOOKUP(B423,'Np PL4 Stock'!$A:$T,20,FALSE),""))</f>
        <v>V1-MA1</v>
      </c>
      <c r="N423" s="63" t="str">
        <f>IF(ISBLANK(H423),"",IFERROR(VLOOKUP(B423,'Np PL4 Stock'!$A:$U,21,FALSE),""))</f>
        <v>SIS</v>
      </c>
      <c r="O423" s="62">
        <f t="shared" si="63"/>
        <v>100</v>
      </c>
      <c r="P423" s="62">
        <f t="shared" si="64"/>
        <v>1.8e-5</v>
      </c>
      <c r="Q423" s="67">
        <f t="shared" si="65"/>
        <v>2.9e-7</v>
      </c>
      <c r="R423" s="67">
        <f t="shared" si="66"/>
        <v>3.71355555555556e-7</v>
      </c>
      <c r="S423" s="64">
        <v>12</v>
      </c>
      <c r="T423" s="68">
        <v>7.843</v>
      </c>
      <c r="U423" s="68">
        <v>8.279</v>
      </c>
      <c r="V423" s="69">
        <v>92</v>
      </c>
      <c r="W423" s="59">
        <v>372</v>
      </c>
      <c r="X423" s="71">
        <v>94</v>
      </c>
      <c r="Y423" s="59">
        <v>100</v>
      </c>
      <c r="Z423" s="71">
        <v>88</v>
      </c>
      <c r="AA423" s="59">
        <v>0</v>
      </c>
      <c r="AB423" s="59">
        <v>0</v>
      </c>
      <c r="AC423" s="59">
        <v>0</v>
      </c>
      <c r="AD423" s="59">
        <v>0</v>
      </c>
      <c r="AE423" s="59">
        <v>100</v>
      </c>
      <c r="AF423" s="73" t="s">
        <v>38</v>
      </c>
      <c r="AG423" s="73">
        <v>54500</v>
      </c>
      <c r="AH423" s="73" t="s">
        <v>38</v>
      </c>
      <c r="AI423" s="73" t="s">
        <v>38</v>
      </c>
      <c r="AJ423" s="73" t="s">
        <v>38</v>
      </c>
      <c r="AK423" s="73" t="s">
        <v>32</v>
      </c>
      <c r="AL423" s="77" t="str">
        <f>IF(ISBLANK(S423),"",IF(AJ423="Fail","Fail",IF(E423="PL4",IF(AND(T423&gt;STD_01122025!$D$3,U423&lt;STD_01122025!$D$4,OR(AF423="ND",AF423&lt;STD_01122025!$D$7),AH423="ND"),"Pass","Fail"),IF(E423="PL12",IF(AND(S423&lt;STD_01122025!$F$2,T423&gt;STD_01122025!$F$3,U423&lt;STD_01122025!$F$4,V423&gt;STD_01122025!$F$5,X423&gt;STD_01122025!$F$6,OR(AF423="ND",AF423&lt;STD_01122025!$F$7),AH423="ND"),"Pass","Fail"),IF(E423="SuperPL",IF(AND(T423&gt;STD_01122025!$H$3,U423&lt;STD_01122025!$H$4,V423&gt;STD_01122025!$H$5,X423&gt;STD_01122025!$H$6,OR(AF423="ND",AF423&lt;STD_01122025!$H$7),AH423="ND"),"Pass","Fail"),IF(E423="Flight",IF(AND(T423&gt;STD_01122025!$J$3,U423&lt;STD_01122025!$J$4,X423&gt;STD_01122025!$J$6,OR(AF423="ND",AF423&lt;STD_01122025!$J$7),AH423="ND"),"Pass","Fail"),""))))))</f>
        <v>Pass</v>
      </c>
      <c r="AM423" s="62">
        <f>IF(ISBLANK(B423),"",IFERROR(IF(VLOOKUP(B423,'Np PL4 Stock'!$A:$J,10,FALSE)="Np4",D423-VLOOKUP(B423,'Np PL4 Stock'!$A:$E,5,FALSE),D423-VLOOKUP(B423,'Np PL4 Stock'!$A:$E,5,FALSE)-1),""))</f>
        <v>13</v>
      </c>
      <c r="AN423" s="68">
        <v>8.002</v>
      </c>
      <c r="AO423" s="68">
        <v>8.492</v>
      </c>
      <c r="AP423" s="69">
        <v>94.03</v>
      </c>
      <c r="AQ423" s="64">
        <v>332</v>
      </c>
      <c r="AR423" s="64">
        <v>97</v>
      </c>
      <c r="AS423" s="59">
        <v>100</v>
      </c>
      <c r="AT423" s="73" t="s">
        <v>38</v>
      </c>
      <c r="AU423" s="73">
        <v>51000</v>
      </c>
      <c r="AV423" s="73" t="s">
        <v>38</v>
      </c>
      <c r="AW423" s="73" t="s">
        <v>38</v>
      </c>
      <c r="AX423" s="73" t="s">
        <v>32</v>
      </c>
      <c r="AY423" s="59">
        <v>0</v>
      </c>
      <c r="AZ423" s="59">
        <v>0</v>
      </c>
      <c r="BA423" s="59">
        <v>0</v>
      </c>
      <c r="BB423" s="59">
        <v>0</v>
      </c>
      <c r="BC423" s="59">
        <v>0</v>
      </c>
      <c r="BD423" s="59">
        <v>0</v>
      </c>
      <c r="BE423" s="84" t="s">
        <v>38</v>
      </c>
      <c r="BF423" s="84" t="s">
        <v>38</v>
      </c>
      <c r="BG423" s="84" t="s">
        <v>38</v>
      </c>
      <c r="BH423" s="84" t="s">
        <v>38</v>
      </c>
      <c r="BI423" s="85" t="s">
        <v>739</v>
      </c>
      <c r="BJ423" s="86" t="s">
        <v>226</v>
      </c>
      <c r="BK423" s="64" t="s">
        <v>556</v>
      </c>
      <c r="BL423" s="86" t="s">
        <v>177</v>
      </c>
      <c r="BM423" s="86" t="s">
        <v>178</v>
      </c>
      <c r="BN423" s="86"/>
      <c r="BO423" s="59">
        <v>4</v>
      </c>
      <c r="BP423" s="141">
        <v>256104305100161</v>
      </c>
      <c r="BQ423" s="92">
        <v>0.3</v>
      </c>
      <c r="BR423" s="93">
        <v>0.06</v>
      </c>
      <c r="BS423" s="94">
        <f t="shared" si="69"/>
        <v>0.36</v>
      </c>
      <c r="BT423" s="95">
        <v>0.0972</v>
      </c>
      <c r="BU423" s="101">
        <f t="shared" si="70"/>
        <v>0.4572</v>
      </c>
      <c r="BV423" s="102">
        <f t="shared" si="67"/>
        <v>3.01204819277108</v>
      </c>
      <c r="BW423" s="103">
        <v>360</v>
      </c>
      <c r="BX423" s="104">
        <f t="shared" si="68"/>
        <v>0.00137710843373494</v>
      </c>
      <c r="BY423" s="105">
        <v>1000</v>
      </c>
      <c r="BZ423" s="103" t="s">
        <v>32</v>
      </c>
      <c r="CA423" s="106" t="s">
        <v>189</v>
      </c>
      <c r="CB423" s="107" t="s">
        <v>148</v>
      </c>
      <c r="CC423" s="112" t="s">
        <v>149</v>
      </c>
      <c r="CD423" s="106"/>
      <c r="CE423" s="103" t="s">
        <v>192</v>
      </c>
      <c r="CF423" s="123"/>
      <c r="CG423" s="114">
        <v>2000020356</v>
      </c>
    </row>
    <row r="424" ht="15" spans="1:96">
      <c r="A424" s="53" t="str">
        <f t="shared" si="71"/>
        <v>D1-06-05-45859</v>
      </c>
      <c r="B424" s="47" t="str">
        <f t="shared" si="62"/>
        <v>D1-06-05</v>
      </c>
      <c r="C424" s="48" t="s">
        <v>43</v>
      </c>
      <c r="D424" s="49">
        <v>45859</v>
      </c>
      <c r="E424" s="50" t="s">
        <v>14</v>
      </c>
      <c r="F424" s="51" t="s">
        <v>15</v>
      </c>
      <c r="G424" s="59">
        <v>5</v>
      </c>
      <c r="H424" s="51" t="s">
        <v>205</v>
      </c>
      <c r="I424" s="59">
        <v>6</v>
      </c>
      <c r="J424" s="60">
        <f>IF(ISBLANK(H424),"",IFERROR(VLOOKUP(B424,'Np PL4 Stock'!$A:$D,4,FALSE),""))</f>
        <v>45845</v>
      </c>
      <c r="K424" s="61">
        <f>IF(ISBLANK(H424),"",SUMIF('Np PL4 Stock'!$A:$A,B424,'Np PL4 Stock'!$N:$N))</f>
        <v>1.5</v>
      </c>
      <c r="L424" s="62">
        <f>IF(ISBLANK(H424),"",VLOOKUP(LEFT(B424,5),Unit!A:B,2,FALSE))</f>
        <v>20</v>
      </c>
      <c r="M424" s="63" t="str">
        <f>IF(ISBLANK(H424),"",IFERROR(VLOOKUP(B424,'Np PL4 Stock'!$A:$T,20,FALSE),""))</f>
        <v>V1-MC1</v>
      </c>
      <c r="N424" s="63" t="str">
        <f>IF(ISBLANK(H424),"",IFERROR(VLOOKUP(B424,'Np PL4 Stock'!$A:$U,21,FALSE),""))</f>
        <v>SyAqua</v>
      </c>
      <c r="O424" s="62">
        <f t="shared" si="63"/>
        <v>75</v>
      </c>
      <c r="P424" s="62">
        <f t="shared" si="64"/>
        <v>2.573625e-5</v>
      </c>
      <c r="Q424" s="67">
        <f t="shared" si="65"/>
        <v>1.06915e-6</v>
      </c>
      <c r="R424" s="67">
        <f t="shared" si="66"/>
        <v>1.343249e-6</v>
      </c>
      <c r="S424" s="64">
        <v>11</v>
      </c>
      <c r="T424" s="68">
        <v>7.63</v>
      </c>
      <c r="U424" s="68">
        <v>7.769</v>
      </c>
      <c r="V424" s="69">
        <v>86</v>
      </c>
      <c r="W424" s="59">
        <v>385</v>
      </c>
      <c r="X424" s="64">
        <v>95</v>
      </c>
      <c r="Y424" s="59">
        <v>100</v>
      </c>
      <c r="Z424" s="59">
        <v>88</v>
      </c>
      <c r="AA424" s="59">
        <v>0</v>
      </c>
      <c r="AB424" s="59">
        <v>0</v>
      </c>
      <c r="AC424" s="59">
        <v>0</v>
      </c>
      <c r="AD424" s="59">
        <v>0</v>
      </c>
      <c r="AE424" s="59">
        <v>100</v>
      </c>
      <c r="AF424" s="73" t="s">
        <v>38</v>
      </c>
      <c r="AG424" s="73">
        <v>705000</v>
      </c>
      <c r="AH424" s="73" t="s">
        <v>38</v>
      </c>
      <c r="AI424" s="73" t="s">
        <v>38</v>
      </c>
      <c r="AJ424" s="73" t="s">
        <v>38</v>
      </c>
      <c r="AK424" s="73" t="s">
        <v>32</v>
      </c>
      <c r="AL424" s="77" t="str">
        <f>IF(ISBLANK(S424),"",IF(AJ424="Fail","Fail",IF(E424="PL4",IF(AND(T424&gt;STD_01122025!$D$3,U424&lt;STD_01122025!$D$4,OR(AF424="ND",AF424&lt;STD_01122025!$D$7),AH424="ND"),"Pass","Fail"),IF(E424="PL12",IF(AND(S424&lt;STD_01122025!$F$2,T424&gt;STD_01122025!$F$3,U424&lt;STD_01122025!$F$4,V424&gt;STD_01122025!$F$5,X424&gt;STD_01122025!$F$6,OR(AF424="ND",AF424&lt;STD_01122025!$F$7),AH424="ND"),"Pass","Fail"),IF(E424="SuperPL",IF(AND(T424&gt;STD_01122025!$H$3,U424&lt;STD_01122025!$H$4,V424&gt;STD_01122025!$H$5,X424&gt;STD_01122025!$H$6,OR(AF424="ND",AF424&lt;STD_01122025!$H$7),AH424="ND"),"Pass","Fail"),IF(E424="Flight",IF(AND(T424&gt;STD_01122025!$J$3,U424&lt;STD_01122025!$J$4,X424&gt;STD_01122025!$J$6,OR(AF424="ND",AF424&lt;STD_01122025!$J$7),AH424="ND"),"Pass","Fail"),""))))))</f>
        <v>Pass</v>
      </c>
      <c r="AM424" s="62">
        <f>IF(ISBLANK(B424),"",IFERROR(IF(VLOOKUP(B424,'Np PL4 Stock'!$A:$J,10,FALSE)="Np4",D424-VLOOKUP(B424,'Np PL4 Stock'!$A:$E,5,FALSE),D424-VLOOKUP(B424,'Np PL4 Stock'!$A:$E,5,FALSE)-1),""))</f>
        <v>14</v>
      </c>
      <c r="AN424" s="68">
        <v>8.567</v>
      </c>
      <c r="AO424" s="68">
        <v>8.024</v>
      </c>
      <c r="AP424" s="69">
        <v>100</v>
      </c>
      <c r="AQ424" s="64">
        <v>249</v>
      </c>
      <c r="AR424" s="64">
        <v>98</v>
      </c>
      <c r="AS424" s="59">
        <v>100</v>
      </c>
      <c r="AT424" s="73" t="s">
        <v>38</v>
      </c>
      <c r="AU424" s="73">
        <v>56000</v>
      </c>
      <c r="AV424" s="73" t="s">
        <v>38</v>
      </c>
      <c r="AW424" s="73" t="s">
        <v>38</v>
      </c>
      <c r="AX424" s="73" t="s">
        <v>32</v>
      </c>
      <c r="AY424" s="59">
        <v>0</v>
      </c>
      <c r="AZ424" s="59">
        <v>0</v>
      </c>
      <c r="BA424" s="59">
        <v>0</v>
      </c>
      <c r="BB424" s="59">
        <v>0</v>
      </c>
      <c r="BC424" s="59">
        <v>0</v>
      </c>
      <c r="BD424" s="59">
        <v>0</v>
      </c>
      <c r="BE424" s="84" t="s">
        <v>38</v>
      </c>
      <c r="BF424" s="84" t="s">
        <v>38</v>
      </c>
      <c r="BG424" s="84" t="s">
        <v>38</v>
      </c>
      <c r="BH424" s="84" t="s">
        <v>38</v>
      </c>
      <c r="BI424" s="85" t="s">
        <v>740</v>
      </c>
      <c r="BJ424" s="86" t="s">
        <v>286</v>
      </c>
      <c r="BK424" s="64" t="s">
        <v>501</v>
      </c>
      <c r="BL424" s="86" t="s">
        <v>177</v>
      </c>
      <c r="BM424" s="86" t="s">
        <v>178</v>
      </c>
      <c r="BN424" s="86"/>
      <c r="BO424" s="59">
        <v>8</v>
      </c>
      <c r="BP424" s="141">
        <v>256104305100163</v>
      </c>
      <c r="BQ424" s="92">
        <v>0.2</v>
      </c>
      <c r="BR424" s="93">
        <v>0.04</v>
      </c>
      <c r="BS424" s="94">
        <f t="shared" si="69"/>
        <v>0.24</v>
      </c>
      <c r="BT424" s="95">
        <v>0.0612</v>
      </c>
      <c r="BU424" s="101">
        <f t="shared" si="70"/>
        <v>0.3012</v>
      </c>
      <c r="BV424" s="102">
        <f t="shared" si="67"/>
        <v>4.01606425702811</v>
      </c>
      <c r="BW424" s="103">
        <v>240</v>
      </c>
      <c r="BX424" s="104">
        <f t="shared" si="68"/>
        <v>0.00120963855421687</v>
      </c>
      <c r="BY424" s="105">
        <v>1000</v>
      </c>
      <c r="BZ424" s="103" t="s">
        <v>32</v>
      </c>
      <c r="CA424" s="106" t="s">
        <v>189</v>
      </c>
      <c r="CB424" s="107" t="s">
        <v>148</v>
      </c>
      <c r="CC424" s="112" t="s">
        <v>149</v>
      </c>
      <c r="CD424" s="106"/>
      <c r="CE424" s="103" t="s">
        <v>192</v>
      </c>
      <c r="CF424" s="123"/>
      <c r="CG424" s="114">
        <v>2000027672</v>
      </c>
      <c r="CH424" s="117"/>
      <c r="CI424" s="117"/>
      <c r="CJ424" s="117"/>
      <c r="CK424" s="117"/>
      <c r="CL424" s="117"/>
      <c r="CM424" s="117"/>
      <c r="CN424" s="117"/>
      <c r="CO424" s="117"/>
      <c r="CP424" s="117"/>
      <c r="CQ424" s="117"/>
      <c r="CR424" s="117"/>
    </row>
    <row r="425" spans="1:85">
      <c r="A425" s="53" t="str">
        <f t="shared" si="71"/>
        <v>D1-06-05-45859</v>
      </c>
      <c r="B425" s="47" t="str">
        <f t="shared" si="62"/>
        <v>D1-06-05</v>
      </c>
      <c r="C425" s="48" t="s">
        <v>43</v>
      </c>
      <c r="D425" s="49">
        <v>45859</v>
      </c>
      <c r="E425" s="50" t="s">
        <v>14</v>
      </c>
      <c r="F425" s="51" t="s">
        <v>15</v>
      </c>
      <c r="G425" s="59">
        <v>5</v>
      </c>
      <c r="H425" s="51" t="s">
        <v>205</v>
      </c>
      <c r="I425" s="59">
        <v>6</v>
      </c>
      <c r="J425" s="60">
        <f>IF(ISBLANK(H425),"",IFERROR(VLOOKUP(B425,'Np PL4 Stock'!$A:$D,4,FALSE),""))</f>
        <v>45845</v>
      </c>
      <c r="K425" s="61">
        <f>IF(ISBLANK(H425),"",SUMIF('Np PL4 Stock'!$A:$A,B425,'Np PL4 Stock'!$N:$N))</f>
        <v>1.5</v>
      </c>
      <c r="L425" s="62">
        <f>IF(ISBLANK(H425),"",VLOOKUP(LEFT(B425,5),Unit!A:B,2,FALSE))</f>
        <v>20</v>
      </c>
      <c r="M425" s="63" t="str">
        <f>IF(ISBLANK(H425),"",IFERROR(VLOOKUP(B425,'Np PL4 Stock'!$A:$T,20,FALSE),""))</f>
        <v>V1-MC1</v>
      </c>
      <c r="N425" s="63" t="str">
        <f>IF(ISBLANK(H425),"",IFERROR(VLOOKUP(B425,'Np PL4 Stock'!$A:$U,21,FALSE),""))</f>
        <v>SyAqua</v>
      </c>
      <c r="O425" s="62">
        <f t="shared" si="63"/>
        <v>75</v>
      </c>
      <c r="P425" s="62">
        <f t="shared" si="64"/>
        <v>2.573625e-5</v>
      </c>
      <c r="Q425" s="67">
        <f t="shared" si="65"/>
        <v>1.06915e-6</v>
      </c>
      <c r="R425" s="67">
        <f t="shared" si="66"/>
        <v>1.343249e-6</v>
      </c>
      <c r="S425" s="64">
        <v>11</v>
      </c>
      <c r="T425" s="68">
        <v>7.63</v>
      </c>
      <c r="U425" s="68">
        <v>7.769</v>
      </c>
      <c r="V425" s="69">
        <v>86</v>
      </c>
      <c r="W425" s="59">
        <v>385</v>
      </c>
      <c r="X425" s="71">
        <v>95</v>
      </c>
      <c r="Y425" s="59">
        <v>100</v>
      </c>
      <c r="Z425" s="71">
        <v>88</v>
      </c>
      <c r="AA425" s="59">
        <v>0</v>
      </c>
      <c r="AB425" s="59">
        <v>0</v>
      </c>
      <c r="AC425" s="59">
        <v>0</v>
      </c>
      <c r="AD425" s="59">
        <v>0</v>
      </c>
      <c r="AE425" s="59">
        <v>100</v>
      </c>
      <c r="AF425" s="73" t="s">
        <v>38</v>
      </c>
      <c r="AG425" s="73">
        <v>70500</v>
      </c>
      <c r="AH425" s="73" t="s">
        <v>38</v>
      </c>
      <c r="AI425" s="73" t="s">
        <v>38</v>
      </c>
      <c r="AJ425" s="73" t="s">
        <v>38</v>
      </c>
      <c r="AK425" s="73" t="s">
        <v>32</v>
      </c>
      <c r="AL425" s="77" t="str">
        <f>IF(ISBLANK(S425),"",IF(AJ425="Fail","Fail",IF(E425="PL4",IF(AND(T425&gt;STD_01122025!$D$3,U425&lt;STD_01122025!$D$4,OR(AF425="ND",AF425&lt;STD_01122025!$D$7),AH425="ND"),"Pass","Fail"),IF(E425="PL12",IF(AND(S425&lt;STD_01122025!$F$2,T425&gt;STD_01122025!$F$3,U425&lt;STD_01122025!$F$4,V425&gt;STD_01122025!$F$5,X425&gt;STD_01122025!$F$6,OR(AF425="ND",AF425&lt;STD_01122025!$F$7),AH425="ND"),"Pass","Fail"),IF(E425="SuperPL",IF(AND(T425&gt;STD_01122025!$H$3,U425&lt;STD_01122025!$H$4,V425&gt;STD_01122025!$H$5,X425&gt;STD_01122025!$H$6,OR(AF425="ND",AF425&lt;STD_01122025!$H$7),AH425="ND"),"Pass","Fail"),IF(E425="Flight",IF(AND(T425&gt;STD_01122025!$J$3,U425&lt;STD_01122025!$J$4,X425&gt;STD_01122025!$J$6,OR(AF425="ND",AF425&lt;STD_01122025!$J$7),AH425="ND"),"Pass","Fail"),""))))))</f>
        <v>Pass</v>
      </c>
      <c r="AM425" s="62">
        <f>IF(ISBLANK(B425),"",IFERROR(IF(VLOOKUP(B425,'Np PL4 Stock'!$A:$J,10,FALSE)="Np4",D425-VLOOKUP(B425,'Np PL4 Stock'!$A:$E,5,FALSE),D425-VLOOKUP(B425,'Np PL4 Stock'!$A:$E,5,FALSE)-1),""))</f>
        <v>14</v>
      </c>
      <c r="AN425" s="68">
        <v>8.567</v>
      </c>
      <c r="AO425" s="68">
        <v>8.024</v>
      </c>
      <c r="AP425" s="69">
        <v>100</v>
      </c>
      <c r="AQ425" s="64">
        <v>249</v>
      </c>
      <c r="AR425" s="64">
        <v>98</v>
      </c>
      <c r="AS425" s="59">
        <v>100</v>
      </c>
      <c r="AT425" s="73" t="s">
        <v>38</v>
      </c>
      <c r="AU425" s="73">
        <v>56000</v>
      </c>
      <c r="AV425" s="73" t="s">
        <v>38</v>
      </c>
      <c r="AW425" s="73" t="s">
        <v>38</v>
      </c>
      <c r="AX425" s="73" t="s">
        <v>32</v>
      </c>
      <c r="AY425" s="59">
        <v>0</v>
      </c>
      <c r="AZ425" s="59">
        <v>0</v>
      </c>
      <c r="BA425" s="59">
        <v>0</v>
      </c>
      <c r="BB425" s="59">
        <v>0</v>
      </c>
      <c r="BC425" s="59">
        <v>0</v>
      </c>
      <c r="BD425" s="59">
        <v>0</v>
      </c>
      <c r="BE425" s="84" t="s">
        <v>38</v>
      </c>
      <c r="BF425" s="84" t="s">
        <v>38</v>
      </c>
      <c r="BG425" s="84" t="s">
        <v>38</v>
      </c>
      <c r="BH425" s="84" t="s">
        <v>38</v>
      </c>
      <c r="BI425" s="85" t="s">
        <v>484</v>
      </c>
      <c r="BJ425" s="86" t="s">
        <v>260</v>
      </c>
      <c r="BK425" s="64" t="s">
        <v>485</v>
      </c>
      <c r="BL425" s="86" t="s">
        <v>155</v>
      </c>
      <c r="BM425" s="86" t="s">
        <v>178</v>
      </c>
      <c r="BN425" s="86"/>
      <c r="BO425" s="59">
        <v>8</v>
      </c>
      <c r="BP425" s="141">
        <v>256104305100162</v>
      </c>
      <c r="BQ425" s="92">
        <v>0.24975</v>
      </c>
      <c r="BR425" s="93">
        <v>0.024975</v>
      </c>
      <c r="BS425" s="94">
        <f t="shared" si="69"/>
        <v>0.274725</v>
      </c>
      <c r="BT425" s="95">
        <v>0.0775335</v>
      </c>
      <c r="BU425" s="101">
        <f t="shared" si="70"/>
        <v>0.3522585</v>
      </c>
      <c r="BV425" s="102">
        <f t="shared" si="67"/>
        <v>4.01606425702811</v>
      </c>
      <c r="BW425" s="103">
        <v>305.25</v>
      </c>
      <c r="BX425" s="104">
        <f t="shared" si="68"/>
        <v>0.00141469277108434</v>
      </c>
      <c r="BY425" s="105">
        <v>900</v>
      </c>
      <c r="BZ425" s="103" t="s">
        <v>32</v>
      </c>
      <c r="CA425" s="106" t="s">
        <v>189</v>
      </c>
      <c r="CB425" s="107" t="s">
        <v>148</v>
      </c>
      <c r="CC425" s="112" t="s">
        <v>149</v>
      </c>
      <c r="CD425" s="106"/>
      <c r="CE425" s="103" t="s">
        <v>192</v>
      </c>
      <c r="CF425" s="123"/>
      <c r="CG425" s="114">
        <v>2000011319</v>
      </c>
    </row>
    <row r="426" spans="1:85">
      <c r="A426" s="53" t="str">
        <f t="shared" si="71"/>
        <v>D1-09-05-45859</v>
      </c>
      <c r="B426" s="47" t="str">
        <f t="shared" si="62"/>
        <v>D1-09-05</v>
      </c>
      <c r="C426" s="48" t="s">
        <v>43</v>
      </c>
      <c r="D426" s="49">
        <v>45859</v>
      </c>
      <c r="E426" s="50" t="s">
        <v>14</v>
      </c>
      <c r="F426" s="51" t="s">
        <v>15</v>
      </c>
      <c r="G426" s="59">
        <v>5</v>
      </c>
      <c r="H426" s="51" t="s">
        <v>205</v>
      </c>
      <c r="I426" s="59">
        <v>9</v>
      </c>
      <c r="J426" s="60">
        <f>IF(ISBLANK(H426),"",IFERROR(VLOOKUP(B426,'Np PL4 Stock'!$A:$D,4,FALSE),""))</f>
        <v>45845</v>
      </c>
      <c r="K426" s="61">
        <f>IF(ISBLANK(H426),"",SUMIF('Np PL4 Stock'!$A:$A,B426,'Np PL4 Stock'!$N:$N))</f>
        <v>2</v>
      </c>
      <c r="L426" s="62">
        <f>IF(ISBLANK(H426),"",VLOOKUP(LEFT(B426,5),Unit!A:B,2,FALSE))</f>
        <v>20</v>
      </c>
      <c r="M426" s="63" t="str">
        <f>IF(ISBLANK(H426),"",IFERROR(VLOOKUP(B426,'Np PL4 Stock'!$A:$T,20,FALSE),""))</f>
        <v>V1-MA1</v>
      </c>
      <c r="N426" s="63" t="str">
        <f>IF(ISBLANK(H426),"",IFERROR(VLOOKUP(B426,'Np PL4 Stock'!$A:$U,21,FALSE),""))</f>
        <v>SIS</v>
      </c>
      <c r="O426" s="62">
        <f t="shared" si="63"/>
        <v>100</v>
      </c>
      <c r="P426" s="62">
        <f t="shared" si="64"/>
        <v>1.1e-5</v>
      </c>
      <c r="Q426" s="67">
        <f t="shared" si="65"/>
        <v>2.9e-7</v>
      </c>
      <c r="R426" s="67">
        <f t="shared" si="66"/>
        <v>3.71355555555556e-7</v>
      </c>
      <c r="S426" s="64">
        <v>12</v>
      </c>
      <c r="T426" s="68">
        <v>7.843</v>
      </c>
      <c r="U426" s="68">
        <v>8.279</v>
      </c>
      <c r="V426" s="69">
        <v>92</v>
      </c>
      <c r="W426" s="59">
        <v>372</v>
      </c>
      <c r="X426" s="71">
        <v>94</v>
      </c>
      <c r="Y426" s="59">
        <v>100</v>
      </c>
      <c r="Z426" s="71">
        <v>88</v>
      </c>
      <c r="AA426" s="59">
        <v>0</v>
      </c>
      <c r="AB426" s="59">
        <v>0</v>
      </c>
      <c r="AC426" s="59">
        <v>0</v>
      </c>
      <c r="AD426" s="59">
        <v>0</v>
      </c>
      <c r="AE426" s="59">
        <v>100</v>
      </c>
      <c r="AF426" s="73" t="s">
        <v>38</v>
      </c>
      <c r="AG426" s="73">
        <v>54500</v>
      </c>
      <c r="AH426" s="73" t="s">
        <v>38</v>
      </c>
      <c r="AI426" s="73" t="s">
        <v>38</v>
      </c>
      <c r="AJ426" s="73" t="s">
        <v>38</v>
      </c>
      <c r="AK426" s="73" t="s">
        <v>32</v>
      </c>
      <c r="AL426" s="77" t="str">
        <f>IF(ISBLANK(S426),"",IF(AJ426="Fail","Fail",IF(E426="PL4",IF(AND(T426&gt;STD_01122025!$D$3,U426&lt;STD_01122025!$D$4,OR(AF426="ND",AF426&lt;STD_01122025!$D$7),AH426="ND"),"Pass","Fail"),IF(E426="PL12",IF(AND(S426&lt;STD_01122025!$F$2,T426&gt;STD_01122025!$F$3,U426&lt;STD_01122025!$F$4,V426&gt;STD_01122025!$F$5,X426&gt;STD_01122025!$F$6,OR(AF426="ND",AF426&lt;STD_01122025!$F$7),AH426="ND"),"Pass","Fail"),IF(E426="SuperPL",IF(AND(T426&gt;STD_01122025!$H$3,U426&lt;STD_01122025!$H$4,V426&gt;STD_01122025!$H$5,X426&gt;STD_01122025!$H$6,OR(AF426="ND",AF426&lt;STD_01122025!$H$7),AH426="ND"),"Pass","Fail"),IF(E426="Flight",IF(AND(T426&gt;STD_01122025!$J$3,U426&lt;STD_01122025!$J$4,X426&gt;STD_01122025!$J$6,OR(AF426="ND",AF426&lt;STD_01122025!$J$7),AH426="ND"),"Pass","Fail"),""))))))</f>
        <v>Pass</v>
      </c>
      <c r="AM426" s="62">
        <f>IF(ISBLANK(B426),"",IFERROR(IF(VLOOKUP(B426,'Np PL4 Stock'!$A:$J,10,FALSE)="Np4",D426-VLOOKUP(B426,'Np PL4 Stock'!$A:$E,5,FALSE),D426-VLOOKUP(B426,'Np PL4 Stock'!$A:$E,5,FALSE)-1),""))</f>
        <v>14</v>
      </c>
      <c r="AN426" s="68">
        <v>8.24</v>
      </c>
      <c r="AO426" s="68">
        <v>8.677</v>
      </c>
      <c r="AP426" s="69">
        <v>98.63</v>
      </c>
      <c r="AQ426" s="64">
        <v>278</v>
      </c>
      <c r="AR426" s="64">
        <v>98</v>
      </c>
      <c r="AS426" s="59">
        <v>100</v>
      </c>
      <c r="AT426" s="73" t="s">
        <v>38</v>
      </c>
      <c r="AU426" s="73">
        <v>67000</v>
      </c>
      <c r="AV426" s="73" t="s">
        <v>38</v>
      </c>
      <c r="AW426" s="73" t="s">
        <v>38</v>
      </c>
      <c r="AX426" s="73" t="s">
        <v>32</v>
      </c>
      <c r="AY426" s="59">
        <v>0</v>
      </c>
      <c r="AZ426" s="59">
        <v>0</v>
      </c>
      <c r="BA426" s="59">
        <v>0</v>
      </c>
      <c r="BB426" s="59">
        <v>0</v>
      </c>
      <c r="BC426" s="59">
        <v>0</v>
      </c>
      <c r="BD426" s="59">
        <v>0</v>
      </c>
      <c r="BE426" s="84" t="s">
        <v>38</v>
      </c>
      <c r="BF426" s="84" t="s">
        <v>38</v>
      </c>
      <c r="BG426" s="84" t="s">
        <v>38</v>
      </c>
      <c r="BH426" s="84" t="s">
        <v>38</v>
      </c>
      <c r="BI426" s="85" t="s">
        <v>741</v>
      </c>
      <c r="BJ426" s="86" t="s">
        <v>273</v>
      </c>
      <c r="BK426" s="64" t="s">
        <v>542</v>
      </c>
      <c r="BL426" s="86" t="s">
        <v>196</v>
      </c>
      <c r="BM426" s="86" t="s">
        <v>178</v>
      </c>
      <c r="BN426" s="86"/>
      <c r="BO426" s="59">
        <v>25</v>
      </c>
      <c r="BP426" s="141">
        <v>256104305100164</v>
      </c>
      <c r="BQ426" s="92">
        <v>0.2</v>
      </c>
      <c r="BR426" s="93">
        <v>0.02</v>
      </c>
      <c r="BS426" s="94">
        <f t="shared" si="69"/>
        <v>0.22</v>
      </c>
      <c r="BT426" s="95">
        <v>0.0655111111111111</v>
      </c>
      <c r="BU426" s="101">
        <f t="shared" si="70"/>
        <v>0.285511111111111</v>
      </c>
      <c r="BV426" s="102">
        <f t="shared" si="67"/>
        <v>3.59712230215827</v>
      </c>
      <c r="BW426" s="103">
        <v>244.444444444444</v>
      </c>
      <c r="BX426" s="104">
        <f t="shared" si="68"/>
        <v>0.00102701838529177</v>
      </c>
      <c r="BY426" s="105">
        <v>900</v>
      </c>
      <c r="BZ426" s="103" t="s">
        <v>32</v>
      </c>
      <c r="CA426" s="106" t="s">
        <v>189</v>
      </c>
      <c r="CB426" s="107" t="s">
        <v>148</v>
      </c>
      <c r="CC426" s="112" t="s">
        <v>149</v>
      </c>
      <c r="CD426" s="106"/>
      <c r="CE426" s="103" t="s">
        <v>192</v>
      </c>
      <c r="CF426" s="123"/>
      <c r="CG426" s="114">
        <v>2000029147</v>
      </c>
    </row>
    <row r="427" spans="1:85">
      <c r="A427" s="53" t="str">
        <f t="shared" si="71"/>
        <v>D1-07-05-45860</v>
      </c>
      <c r="B427" s="47" t="str">
        <f t="shared" si="62"/>
        <v>D1-07-05</v>
      </c>
      <c r="C427" s="48" t="s">
        <v>43</v>
      </c>
      <c r="D427" s="49">
        <v>45860</v>
      </c>
      <c r="E427" s="50" t="s">
        <v>14</v>
      </c>
      <c r="F427" s="51" t="s">
        <v>15</v>
      </c>
      <c r="G427" s="59">
        <v>5</v>
      </c>
      <c r="H427" s="51" t="s">
        <v>205</v>
      </c>
      <c r="I427" s="59">
        <v>7</v>
      </c>
      <c r="J427" s="60">
        <f>IF(ISBLANK(H427),"",IFERROR(VLOOKUP(B427,'Np PL4 Stock'!$A:$D,4,FALSE),""))</f>
        <v>45845</v>
      </c>
      <c r="K427" s="61">
        <f>IF(ISBLANK(H427),"",SUMIF('Np PL4 Stock'!$A:$A,B427,'Np PL4 Stock'!$N:$N))</f>
        <v>1.5</v>
      </c>
      <c r="L427" s="62">
        <f>IF(ISBLANK(H427),"",VLOOKUP(LEFT(B427,5),Unit!A:B,2,FALSE))</f>
        <v>20</v>
      </c>
      <c r="M427" s="63" t="str">
        <f>IF(ISBLANK(H427),"",IFERROR(VLOOKUP(B427,'Np PL4 Stock'!$A:$T,20,FALSE),""))</f>
        <v>V1-MC1</v>
      </c>
      <c r="N427" s="63" t="str">
        <f>IF(ISBLANK(H427),"",IFERROR(VLOOKUP(B427,'Np PL4 Stock'!$A:$U,21,FALSE),""))</f>
        <v>SyAqua</v>
      </c>
      <c r="O427" s="62">
        <f t="shared" si="63"/>
        <v>75</v>
      </c>
      <c r="P427" s="62">
        <f t="shared" si="64"/>
        <v>6.93e-5</v>
      </c>
      <c r="Q427" s="67">
        <f t="shared" si="65"/>
        <v>9.24e-7</v>
      </c>
      <c r="R427" s="67">
        <f t="shared" si="66"/>
        <v>1.145716e-6</v>
      </c>
      <c r="S427" s="64">
        <v>12</v>
      </c>
      <c r="T427" s="68">
        <v>7.773</v>
      </c>
      <c r="U427" s="68">
        <v>7.976</v>
      </c>
      <c r="V427" s="69">
        <v>89</v>
      </c>
      <c r="W427" s="59">
        <v>379</v>
      </c>
      <c r="X427" s="64">
        <v>93</v>
      </c>
      <c r="Y427" s="59">
        <v>100</v>
      </c>
      <c r="Z427" s="59">
        <v>88</v>
      </c>
      <c r="AA427" s="59">
        <v>0</v>
      </c>
      <c r="AB427" s="59">
        <v>0</v>
      </c>
      <c r="AC427" s="59">
        <v>0</v>
      </c>
      <c r="AD427" s="59">
        <v>0</v>
      </c>
      <c r="AE427" s="59">
        <v>100</v>
      </c>
      <c r="AF427" s="73" t="s">
        <v>38</v>
      </c>
      <c r="AG427" s="73">
        <v>69500</v>
      </c>
      <c r="AH427" s="73" t="s">
        <v>38</v>
      </c>
      <c r="AI427" s="73" t="s">
        <v>38</v>
      </c>
      <c r="AJ427" s="73" t="s">
        <v>38</v>
      </c>
      <c r="AK427" s="73" t="s">
        <v>32</v>
      </c>
      <c r="AL427" s="77" t="str">
        <f>IF(ISBLANK(S427),"",IF(AJ427="Fail","Fail",IF(E427="PL4",IF(AND(T427&gt;STD_01122025!$D$3,U427&lt;STD_01122025!$D$4,OR(AF427="ND",AF427&lt;STD_01122025!$D$7),AH427="ND"),"Pass","Fail"),IF(E427="PL12",IF(AND(S427&lt;STD_01122025!$F$2,T427&gt;STD_01122025!$F$3,U427&lt;STD_01122025!$F$4,V427&gt;STD_01122025!$F$5,X427&gt;STD_01122025!$F$6,OR(AF427="ND",AF427&lt;STD_01122025!$F$7),AH427="ND"),"Pass","Fail"),IF(E427="SuperPL",IF(AND(T427&gt;STD_01122025!$H$3,U427&lt;STD_01122025!$H$4,V427&gt;STD_01122025!$H$5,X427&gt;STD_01122025!$H$6,OR(AF427="ND",AF427&lt;STD_01122025!$H$7),AH427="ND"),"Pass","Fail"),IF(E427="Flight",IF(AND(T427&gt;STD_01122025!$J$3,U427&lt;STD_01122025!$J$4,X427&gt;STD_01122025!$J$6,OR(AF427="ND",AF427&lt;STD_01122025!$J$7),AH427="ND"),"Pass","Fail"),""))))))</f>
        <v>Pass</v>
      </c>
      <c r="AM427" s="62">
        <f>IF(ISBLANK(B427),"",IFERROR(IF(VLOOKUP(B427,'Np PL4 Stock'!$A:$J,10,FALSE)="Np4",D427-VLOOKUP(B427,'Np PL4 Stock'!$A:$E,5,FALSE),D427-VLOOKUP(B427,'Np PL4 Stock'!$A:$E,5,FALSE)-1),""))</f>
        <v>15</v>
      </c>
      <c r="AN427" s="68">
        <v>9.332</v>
      </c>
      <c r="AO427" s="68">
        <v>8.316</v>
      </c>
      <c r="AP427" s="69">
        <v>100</v>
      </c>
      <c r="AQ427" s="64">
        <v>179</v>
      </c>
      <c r="AR427" s="64">
        <v>99</v>
      </c>
      <c r="AS427" s="59">
        <v>100</v>
      </c>
      <c r="AT427" s="73" t="s">
        <v>38</v>
      </c>
      <c r="AU427" s="73">
        <v>52500</v>
      </c>
      <c r="AV427" s="73" t="s">
        <v>38</v>
      </c>
      <c r="AW427" s="73" t="s">
        <v>38</v>
      </c>
      <c r="AX427" s="73" t="s">
        <v>32</v>
      </c>
      <c r="AY427" s="59">
        <v>0</v>
      </c>
      <c r="AZ427" s="59">
        <v>0</v>
      </c>
      <c r="BA427" s="59">
        <v>0</v>
      </c>
      <c r="BB427" s="59">
        <v>0</v>
      </c>
      <c r="BC427" s="59">
        <v>0</v>
      </c>
      <c r="BD427" s="59">
        <v>0</v>
      </c>
      <c r="BE427" s="84" t="s">
        <v>38</v>
      </c>
      <c r="BF427" s="84" t="s">
        <v>38</v>
      </c>
      <c r="BG427" s="84" t="s">
        <v>38</v>
      </c>
      <c r="BH427" s="84" t="s">
        <v>38</v>
      </c>
      <c r="BI427" s="85" t="s">
        <v>504</v>
      </c>
      <c r="BJ427" s="86" t="s">
        <v>246</v>
      </c>
      <c r="BK427" s="64" t="s">
        <v>481</v>
      </c>
      <c r="BL427" s="86" t="s">
        <v>155</v>
      </c>
      <c r="BM427" s="86" t="s">
        <v>178</v>
      </c>
      <c r="BN427" s="86"/>
      <c r="BO427" s="59">
        <v>7</v>
      </c>
      <c r="BP427" s="141">
        <v>256104305100166</v>
      </c>
      <c r="BQ427" s="92">
        <v>0.66</v>
      </c>
      <c r="BR427" s="93">
        <v>0.066</v>
      </c>
      <c r="BS427" s="94">
        <f t="shared" si="69"/>
        <v>0.726</v>
      </c>
      <c r="BT427" s="95">
        <v>0.166254</v>
      </c>
      <c r="BU427" s="101">
        <f t="shared" si="70"/>
        <v>0.892254</v>
      </c>
      <c r="BV427" s="102">
        <f t="shared" si="67"/>
        <v>5.58659217877095</v>
      </c>
      <c r="BW427" s="103">
        <v>726</v>
      </c>
      <c r="BX427" s="104">
        <f t="shared" si="68"/>
        <v>0.00498465921787709</v>
      </c>
      <c r="BY427" s="105">
        <v>1000</v>
      </c>
      <c r="BZ427" s="103" t="s">
        <v>32</v>
      </c>
      <c r="CA427" s="106" t="s">
        <v>189</v>
      </c>
      <c r="CB427" s="107" t="s">
        <v>148</v>
      </c>
      <c r="CC427" s="112" t="s">
        <v>149</v>
      </c>
      <c r="CD427" s="106"/>
      <c r="CE427" s="103" t="s">
        <v>192</v>
      </c>
      <c r="CF427" s="123"/>
      <c r="CG427" s="114">
        <v>2000021563</v>
      </c>
    </row>
    <row r="428" ht="15" spans="1:96">
      <c r="A428" s="53" t="str">
        <f t="shared" si="71"/>
        <v>D1-06-05-45860</v>
      </c>
      <c r="B428" s="47" t="str">
        <f t="shared" si="62"/>
        <v>D1-06-05</v>
      </c>
      <c r="C428" s="48" t="s">
        <v>43</v>
      </c>
      <c r="D428" s="49">
        <v>45860</v>
      </c>
      <c r="E428" s="50" t="s">
        <v>14</v>
      </c>
      <c r="F428" s="51" t="s">
        <v>15</v>
      </c>
      <c r="G428" s="59">
        <v>5</v>
      </c>
      <c r="H428" s="51" t="s">
        <v>205</v>
      </c>
      <c r="I428" s="59">
        <v>6</v>
      </c>
      <c r="J428" s="60">
        <f>IF(ISBLANK(H428),"",IFERROR(VLOOKUP(B428,'Np PL4 Stock'!$A:$D,4,FALSE),""))</f>
        <v>45845</v>
      </c>
      <c r="K428" s="61">
        <f>IF(ISBLANK(H428),"",SUMIF('Np PL4 Stock'!$A:$A,B428,'Np PL4 Stock'!$N:$N))</f>
        <v>1.5</v>
      </c>
      <c r="L428" s="62">
        <f>IF(ISBLANK(H428),"",VLOOKUP(LEFT(B428,5),Unit!A:B,2,FALSE))</f>
        <v>20</v>
      </c>
      <c r="M428" s="63" t="str">
        <f>IF(ISBLANK(H428),"",IFERROR(VLOOKUP(B428,'Np PL4 Stock'!$A:$T,20,FALSE),""))</f>
        <v>V1-MC1</v>
      </c>
      <c r="N428" s="63" t="str">
        <f>IF(ISBLANK(H428),"",IFERROR(VLOOKUP(B428,'Np PL4 Stock'!$A:$U,21,FALSE),""))</f>
        <v>SyAqua</v>
      </c>
      <c r="O428" s="62">
        <f t="shared" si="63"/>
        <v>75</v>
      </c>
      <c r="P428" s="62">
        <f t="shared" si="64"/>
        <v>3.245e-5</v>
      </c>
      <c r="Q428" s="67">
        <f t="shared" si="65"/>
        <v>1.06915e-6</v>
      </c>
      <c r="R428" s="67">
        <f t="shared" si="66"/>
        <v>1.343249e-6</v>
      </c>
      <c r="S428" s="64">
        <v>11</v>
      </c>
      <c r="T428" s="68">
        <v>7.63</v>
      </c>
      <c r="U428" s="68">
        <v>7.769</v>
      </c>
      <c r="V428" s="69">
        <v>86</v>
      </c>
      <c r="W428" s="59">
        <v>385</v>
      </c>
      <c r="X428" s="64">
        <v>95</v>
      </c>
      <c r="Y428" s="59">
        <v>100</v>
      </c>
      <c r="Z428" s="59">
        <v>88</v>
      </c>
      <c r="AA428" s="59">
        <v>0</v>
      </c>
      <c r="AB428" s="59">
        <v>0</v>
      </c>
      <c r="AC428" s="59">
        <v>0</v>
      </c>
      <c r="AD428" s="59">
        <v>0</v>
      </c>
      <c r="AE428" s="59">
        <v>100</v>
      </c>
      <c r="AF428" s="73" t="s">
        <v>38</v>
      </c>
      <c r="AG428" s="73">
        <v>705000</v>
      </c>
      <c r="AH428" s="73" t="s">
        <v>38</v>
      </c>
      <c r="AI428" s="73" t="s">
        <v>38</v>
      </c>
      <c r="AJ428" s="73" t="s">
        <v>38</v>
      </c>
      <c r="AK428" s="73" t="s">
        <v>32</v>
      </c>
      <c r="AL428" s="77" t="str">
        <f>IF(ISBLANK(S428),"",IF(AJ428="Fail","Fail",IF(E428="PL4",IF(AND(T428&gt;STD_01122025!$D$3,U428&lt;STD_01122025!$D$4,OR(AF428="ND",AF428&lt;STD_01122025!$D$7),AH428="ND"),"Pass","Fail"),IF(E428="PL12",IF(AND(S428&lt;STD_01122025!$F$2,T428&gt;STD_01122025!$F$3,U428&lt;STD_01122025!$F$4,V428&gt;STD_01122025!$F$5,X428&gt;STD_01122025!$F$6,OR(AF428="ND",AF428&lt;STD_01122025!$F$7),AH428="ND"),"Pass","Fail"),IF(E428="SuperPL",IF(AND(T428&gt;STD_01122025!$H$3,U428&lt;STD_01122025!$H$4,V428&gt;STD_01122025!$H$5,X428&gt;STD_01122025!$H$6,OR(AF428="ND",AF428&lt;STD_01122025!$H$7),AH428="ND"),"Pass","Fail"),IF(E428="Flight",IF(AND(T428&gt;STD_01122025!$J$3,U428&lt;STD_01122025!$J$4,X428&gt;STD_01122025!$J$6,OR(AF428="ND",AF428&lt;STD_01122025!$J$7),AH428="ND"),"Pass","Fail"),""))))))</f>
        <v>Pass</v>
      </c>
      <c r="AM428" s="62">
        <f>IF(ISBLANK(B428),"",IFERROR(IF(VLOOKUP(B428,'Np PL4 Stock'!$A:$J,10,FALSE)="Np4",D428-VLOOKUP(B428,'Np PL4 Stock'!$A:$E,5,FALSE),D428-VLOOKUP(B428,'Np PL4 Stock'!$A:$E,5,FALSE)-1),""))</f>
        <v>15</v>
      </c>
      <c r="AN428" s="68">
        <v>8.851</v>
      </c>
      <c r="AO428" s="68">
        <v>8.619</v>
      </c>
      <c r="AP428" s="69">
        <v>100</v>
      </c>
      <c r="AQ428" s="64">
        <v>238</v>
      </c>
      <c r="AR428" s="64">
        <v>98</v>
      </c>
      <c r="AS428" s="59">
        <v>100</v>
      </c>
      <c r="AT428" s="73" t="s">
        <v>38</v>
      </c>
      <c r="AU428" s="73">
        <v>41000</v>
      </c>
      <c r="AV428" s="73" t="s">
        <v>38</v>
      </c>
      <c r="AW428" s="73" t="s">
        <v>38</v>
      </c>
      <c r="AX428" s="73" t="s">
        <v>32</v>
      </c>
      <c r="AY428" s="59">
        <v>0</v>
      </c>
      <c r="AZ428" s="59">
        <v>0</v>
      </c>
      <c r="BA428" s="59">
        <v>0</v>
      </c>
      <c r="BB428" s="59">
        <v>0</v>
      </c>
      <c r="BC428" s="59">
        <v>0</v>
      </c>
      <c r="BD428" s="59">
        <v>0</v>
      </c>
      <c r="BE428" s="84" t="s">
        <v>38</v>
      </c>
      <c r="BF428" s="84" t="s">
        <v>38</v>
      </c>
      <c r="BG428" s="84" t="s">
        <v>38</v>
      </c>
      <c r="BH428" s="84" t="s">
        <v>38</v>
      </c>
      <c r="BI428" s="85" t="s">
        <v>531</v>
      </c>
      <c r="BJ428" s="86" t="s">
        <v>243</v>
      </c>
      <c r="BK428" s="64" t="s">
        <v>483</v>
      </c>
      <c r="BL428" s="86" t="s">
        <v>155</v>
      </c>
      <c r="BM428" s="86" t="s">
        <v>178</v>
      </c>
      <c r="BN428" s="86"/>
      <c r="BO428" s="59">
        <v>9</v>
      </c>
      <c r="BP428" s="141">
        <v>256104305100169</v>
      </c>
      <c r="BQ428" s="92">
        <v>0.09</v>
      </c>
      <c r="BR428" s="93">
        <v>0.009</v>
      </c>
      <c r="BS428" s="94">
        <f t="shared" si="69"/>
        <v>0.099</v>
      </c>
      <c r="BT428" s="95">
        <v>0.024255</v>
      </c>
      <c r="BU428" s="101">
        <f t="shared" si="70"/>
        <v>0.123255</v>
      </c>
      <c r="BV428" s="102">
        <f t="shared" si="67"/>
        <v>4.20168067226891</v>
      </c>
      <c r="BW428" s="103">
        <v>99</v>
      </c>
      <c r="BX428" s="104">
        <f t="shared" si="68"/>
        <v>0.000517878151260504</v>
      </c>
      <c r="BY428" s="105">
        <v>1000</v>
      </c>
      <c r="BZ428" s="103" t="s">
        <v>32</v>
      </c>
      <c r="CA428" s="106" t="s">
        <v>189</v>
      </c>
      <c r="CB428" s="107" t="s">
        <v>148</v>
      </c>
      <c r="CC428" s="112" t="s">
        <v>149</v>
      </c>
      <c r="CD428" s="106"/>
      <c r="CE428" s="103" t="s">
        <v>192</v>
      </c>
      <c r="CF428" s="123"/>
      <c r="CG428" s="114">
        <v>2000025185</v>
      </c>
      <c r="CH428" s="117"/>
      <c r="CI428" s="117"/>
      <c r="CJ428" s="117"/>
      <c r="CK428" s="117"/>
      <c r="CL428" s="117"/>
      <c r="CM428" s="117"/>
      <c r="CN428" s="117"/>
      <c r="CO428" s="117"/>
      <c r="CP428" s="117"/>
      <c r="CQ428" s="117"/>
      <c r="CR428" s="117"/>
    </row>
    <row r="429" spans="1:85">
      <c r="A429" s="53" t="str">
        <f t="shared" si="71"/>
        <v>D1-10-05-45860</v>
      </c>
      <c r="B429" s="47" t="str">
        <f t="shared" si="62"/>
        <v>D1-10-05</v>
      </c>
      <c r="C429" s="48" t="s">
        <v>43</v>
      </c>
      <c r="D429" s="49">
        <v>45860</v>
      </c>
      <c r="E429" s="50" t="s">
        <v>14</v>
      </c>
      <c r="F429" s="51" t="s">
        <v>15</v>
      </c>
      <c r="G429" s="59">
        <v>5</v>
      </c>
      <c r="H429" s="51" t="s">
        <v>205</v>
      </c>
      <c r="I429" s="59">
        <v>10</v>
      </c>
      <c r="J429" s="60">
        <f>IF(ISBLANK(H429),"",IFERROR(VLOOKUP(B429,'Np PL4 Stock'!$A:$D,4,FALSE),""))</f>
        <v>45845</v>
      </c>
      <c r="K429" s="61">
        <f>IF(ISBLANK(H429),"",SUMIF('Np PL4 Stock'!$A:$A,B429,'Np PL4 Stock'!$N:$N))</f>
        <v>2</v>
      </c>
      <c r="L429" s="62">
        <f>IF(ISBLANK(H429),"",VLOOKUP(LEFT(B429,5),Unit!A:B,2,FALSE))</f>
        <v>20</v>
      </c>
      <c r="M429" s="63" t="str">
        <f>IF(ISBLANK(H429),"",IFERROR(VLOOKUP(B429,'Np PL4 Stock'!$A:$T,20,FALSE),""))</f>
        <v>V1-MA1</v>
      </c>
      <c r="N429" s="63" t="str">
        <f>IF(ISBLANK(H429),"",IFERROR(VLOOKUP(B429,'Np PL4 Stock'!$A:$U,21,FALSE),""))</f>
        <v>SIS</v>
      </c>
      <c r="O429" s="62">
        <f t="shared" si="63"/>
        <v>100</v>
      </c>
      <c r="P429" s="62">
        <f t="shared" si="64"/>
        <v>4.827e-5</v>
      </c>
      <c r="Q429" s="67">
        <f t="shared" si="65"/>
        <v>1.0877e-6</v>
      </c>
      <c r="R429" s="67">
        <f t="shared" si="66"/>
        <v>1.41130166666667e-6</v>
      </c>
      <c r="S429" s="64">
        <v>12</v>
      </c>
      <c r="T429" s="68">
        <v>7.773</v>
      </c>
      <c r="U429" s="68">
        <v>7.976</v>
      </c>
      <c r="V429" s="69">
        <v>89</v>
      </c>
      <c r="W429" s="59">
        <v>377</v>
      </c>
      <c r="X429" s="64">
        <v>93</v>
      </c>
      <c r="Y429" s="59">
        <v>100</v>
      </c>
      <c r="Z429" s="59">
        <v>88</v>
      </c>
      <c r="AA429" s="59">
        <v>0</v>
      </c>
      <c r="AB429" s="59">
        <v>0</v>
      </c>
      <c r="AC429" s="59">
        <v>0</v>
      </c>
      <c r="AD429" s="59">
        <v>0</v>
      </c>
      <c r="AE429" s="59">
        <v>100</v>
      </c>
      <c r="AF429" s="73" t="s">
        <v>38</v>
      </c>
      <c r="AG429" s="73">
        <v>57500</v>
      </c>
      <c r="AH429" s="73" t="s">
        <v>38</v>
      </c>
      <c r="AI429" s="73" t="s">
        <v>38</v>
      </c>
      <c r="AJ429" s="73" t="s">
        <v>38</v>
      </c>
      <c r="AK429" s="73" t="s">
        <v>32</v>
      </c>
      <c r="AL429" s="77" t="str">
        <f>IF(ISBLANK(S429),"",IF(AJ429="Fail","Fail",IF(E429="PL4",IF(AND(T429&gt;STD_01122025!$D$3,U429&lt;STD_01122025!$D$4,OR(AF429="ND",AF429&lt;STD_01122025!$D$7),AH429="ND"),"Pass","Fail"),IF(E429="PL12",IF(AND(S429&lt;STD_01122025!$F$2,T429&gt;STD_01122025!$F$3,U429&lt;STD_01122025!$F$4,V429&gt;STD_01122025!$F$5,X429&gt;STD_01122025!$F$6,OR(AF429="ND",AF429&lt;STD_01122025!$F$7),AH429="ND"),"Pass","Fail"),IF(E429="SuperPL",IF(AND(T429&gt;STD_01122025!$H$3,U429&lt;STD_01122025!$H$4,V429&gt;STD_01122025!$H$5,X429&gt;STD_01122025!$H$6,OR(AF429="ND",AF429&lt;STD_01122025!$H$7),AH429="ND"),"Pass","Fail"),IF(E429="Flight",IF(AND(T429&gt;STD_01122025!$J$3,U429&lt;STD_01122025!$J$4,X429&gt;STD_01122025!$J$6,OR(AF429="ND",AF429&lt;STD_01122025!$J$7),AH429="ND"),"Pass","Fail"),""))))))</f>
        <v>Pass</v>
      </c>
      <c r="AM429" s="62">
        <f>IF(ISBLANK(B429),"",IFERROR(IF(VLOOKUP(B429,'Np PL4 Stock'!$A:$J,10,FALSE)="Np4",D429-VLOOKUP(B429,'Np PL4 Stock'!$A:$E,5,FALSE),D429-VLOOKUP(B429,'Np PL4 Stock'!$A:$E,5,FALSE)-1),""))</f>
        <v>15</v>
      </c>
      <c r="AN429" s="68">
        <v>8.502</v>
      </c>
      <c r="AO429" s="68">
        <v>8.58</v>
      </c>
      <c r="AP429" s="69">
        <v>100</v>
      </c>
      <c r="AQ429" s="64">
        <v>252</v>
      </c>
      <c r="AR429" s="64">
        <v>99</v>
      </c>
      <c r="AS429" s="59">
        <v>100</v>
      </c>
      <c r="AT429" s="73" t="s">
        <v>38</v>
      </c>
      <c r="AU429" s="73">
        <v>49500</v>
      </c>
      <c r="AV429" s="73" t="s">
        <v>38</v>
      </c>
      <c r="AW429" s="73" t="s">
        <v>38</v>
      </c>
      <c r="AX429" s="73" t="s">
        <v>32</v>
      </c>
      <c r="AY429" s="59">
        <v>0</v>
      </c>
      <c r="AZ429" s="59">
        <v>0</v>
      </c>
      <c r="BA429" s="59">
        <v>0</v>
      </c>
      <c r="BB429" s="59">
        <v>0</v>
      </c>
      <c r="BC429" s="59">
        <v>0</v>
      </c>
      <c r="BD429" s="59">
        <v>0</v>
      </c>
      <c r="BE429" s="84" t="s">
        <v>38</v>
      </c>
      <c r="BF429" s="84" t="s">
        <v>38</v>
      </c>
      <c r="BG429" s="84" t="s">
        <v>38</v>
      </c>
      <c r="BH429" s="84" t="s">
        <v>38</v>
      </c>
      <c r="BI429" s="85" t="s">
        <v>718</v>
      </c>
      <c r="BJ429" s="86" t="s">
        <v>229</v>
      </c>
      <c r="BK429" s="64" t="s">
        <v>689</v>
      </c>
      <c r="BL429" s="86" t="s">
        <v>177</v>
      </c>
      <c r="BM429" s="86" t="s">
        <v>178</v>
      </c>
      <c r="BN429" s="86">
        <v>3</v>
      </c>
      <c r="BO429" s="59">
        <v>3</v>
      </c>
      <c r="BP429" s="69">
        <v>256104305100170</v>
      </c>
      <c r="BQ429" s="92">
        <v>0.8554</v>
      </c>
      <c r="BR429" s="93">
        <v>0.11</v>
      </c>
      <c r="BS429" s="94">
        <f t="shared" si="69"/>
        <v>0.9654</v>
      </c>
      <c r="BT429" s="95">
        <v>0.354933333333333</v>
      </c>
      <c r="BU429" s="101">
        <f t="shared" si="70"/>
        <v>1.32033333333333</v>
      </c>
      <c r="BV429" s="102">
        <f t="shared" si="67"/>
        <v>3.96825396825397</v>
      </c>
      <c r="BW429" s="103">
        <v>1344.44444444444</v>
      </c>
      <c r="BX429" s="104">
        <f t="shared" si="68"/>
        <v>0.00523941798941799</v>
      </c>
      <c r="BY429" s="105">
        <v>900</v>
      </c>
      <c r="BZ429" s="103" t="s">
        <v>32</v>
      </c>
      <c r="CA429" s="106" t="s">
        <v>189</v>
      </c>
      <c r="CB429" s="107" t="s">
        <v>148</v>
      </c>
      <c r="CC429" s="112" t="s">
        <v>170</v>
      </c>
      <c r="CD429" s="106" t="s">
        <v>742</v>
      </c>
      <c r="CE429" s="103" t="s">
        <v>192</v>
      </c>
      <c r="CF429" s="524" t="s">
        <v>743</v>
      </c>
      <c r="CG429" s="115">
        <v>2000029043</v>
      </c>
    </row>
    <row r="430" spans="1:85">
      <c r="A430" s="53" t="str">
        <f t="shared" si="71"/>
        <v>D1-06-05-45860</v>
      </c>
      <c r="B430" s="47" t="str">
        <f t="shared" si="62"/>
        <v>D1-06-05</v>
      </c>
      <c r="C430" s="48" t="s">
        <v>43</v>
      </c>
      <c r="D430" s="49">
        <v>45860</v>
      </c>
      <c r="E430" s="50" t="s">
        <v>14</v>
      </c>
      <c r="F430" s="51" t="s">
        <v>15</v>
      </c>
      <c r="G430" s="59">
        <v>5</v>
      </c>
      <c r="H430" s="51" t="s">
        <v>205</v>
      </c>
      <c r="I430" s="59">
        <v>6</v>
      </c>
      <c r="J430" s="60">
        <f>IF(ISBLANK(H430),"",IFERROR(VLOOKUP(B430,'Np PL4 Stock'!$A:$D,4,FALSE),""))</f>
        <v>45845</v>
      </c>
      <c r="K430" s="61">
        <f>IF(ISBLANK(H430),"",SUMIF('Np PL4 Stock'!$A:$A,B430,'Np PL4 Stock'!$N:$N))</f>
        <v>1.5</v>
      </c>
      <c r="L430" s="62">
        <f>IF(ISBLANK(H430),"",VLOOKUP(LEFT(B430,5),Unit!A:B,2,FALSE))</f>
        <v>20</v>
      </c>
      <c r="M430" s="63" t="str">
        <f>IF(ISBLANK(H430),"",IFERROR(VLOOKUP(B430,'Np PL4 Stock'!$A:$T,20,FALSE),""))</f>
        <v>V1-MC1</v>
      </c>
      <c r="N430" s="63" t="str">
        <f>IF(ISBLANK(H430),"",IFERROR(VLOOKUP(B430,'Np PL4 Stock'!$A:$U,21,FALSE),""))</f>
        <v>SyAqua</v>
      </c>
      <c r="O430" s="62">
        <f t="shared" si="63"/>
        <v>75</v>
      </c>
      <c r="P430" s="62">
        <f t="shared" si="64"/>
        <v>3.245e-5</v>
      </c>
      <c r="Q430" s="67">
        <f t="shared" si="65"/>
        <v>1.06915e-6</v>
      </c>
      <c r="R430" s="67">
        <f t="shared" si="66"/>
        <v>1.343249e-6</v>
      </c>
      <c r="S430" s="64">
        <v>11</v>
      </c>
      <c r="T430" s="68">
        <v>7.63</v>
      </c>
      <c r="U430" s="68">
        <v>7.769</v>
      </c>
      <c r="V430" s="69">
        <v>86</v>
      </c>
      <c r="W430" s="59">
        <v>385</v>
      </c>
      <c r="X430" s="64">
        <v>95</v>
      </c>
      <c r="Y430" s="59">
        <v>100</v>
      </c>
      <c r="Z430" s="59">
        <v>88</v>
      </c>
      <c r="AA430" s="59">
        <v>0</v>
      </c>
      <c r="AB430" s="59">
        <v>0</v>
      </c>
      <c r="AC430" s="59">
        <v>0</v>
      </c>
      <c r="AD430" s="59">
        <v>0</v>
      </c>
      <c r="AE430" s="59">
        <v>100</v>
      </c>
      <c r="AF430" s="73" t="s">
        <v>38</v>
      </c>
      <c r="AG430" s="73">
        <v>705000</v>
      </c>
      <c r="AH430" s="73" t="s">
        <v>38</v>
      </c>
      <c r="AI430" s="73" t="s">
        <v>38</v>
      </c>
      <c r="AJ430" s="73" t="s">
        <v>38</v>
      </c>
      <c r="AK430" s="73" t="s">
        <v>32</v>
      </c>
      <c r="AL430" s="77" t="str">
        <f>IF(ISBLANK(S430),"",IF(AJ430="Fail","Fail",IF(E430="PL4",IF(AND(T430&gt;STD_01122025!$D$3,U430&lt;STD_01122025!$D$4,OR(AF430="ND",AF430&lt;STD_01122025!$D$7),AH430="ND"),"Pass","Fail"),IF(E430="PL12",IF(AND(S430&lt;STD_01122025!$F$2,T430&gt;STD_01122025!$F$3,U430&lt;STD_01122025!$F$4,V430&gt;STD_01122025!$F$5,X430&gt;STD_01122025!$F$6,OR(AF430="ND",AF430&lt;STD_01122025!$F$7),AH430="ND"),"Pass","Fail"),IF(E430="SuperPL",IF(AND(T430&gt;STD_01122025!$H$3,U430&lt;STD_01122025!$H$4,V430&gt;STD_01122025!$H$5,X430&gt;STD_01122025!$H$6,OR(AF430="ND",AF430&lt;STD_01122025!$H$7),AH430="ND"),"Pass","Fail"),IF(E430="Flight",IF(AND(T430&gt;STD_01122025!$J$3,U430&lt;STD_01122025!$J$4,X430&gt;STD_01122025!$J$6,OR(AF430="ND",AF430&lt;STD_01122025!$J$7),AH430="ND"),"Pass","Fail"),""))))))</f>
        <v>Pass</v>
      </c>
      <c r="AM430" s="62">
        <f>IF(ISBLANK(B430),"",IFERROR(IF(VLOOKUP(B430,'Np PL4 Stock'!$A:$J,10,FALSE)="Np4",D430-VLOOKUP(B430,'Np PL4 Stock'!$A:$E,5,FALSE),D430-VLOOKUP(B430,'Np PL4 Stock'!$A:$E,5,FALSE)-1),""))</f>
        <v>15</v>
      </c>
      <c r="AN430" s="68">
        <v>8.851</v>
      </c>
      <c r="AO430" s="68">
        <v>8.619</v>
      </c>
      <c r="AP430" s="69">
        <v>100</v>
      </c>
      <c r="AQ430" s="64">
        <v>238</v>
      </c>
      <c r="AR430" s="64">
        <v>98</v>
      </c>
      <c r="AS430" s="59">
        <v>100</v>
      </c>
      <c r="AT430" s="73" t="s">
        <v>38</v>
      </c>
      <c r="AU430" s="73">
        <v>41000</v>
      </c>
      <c r="AV430" s="73" t="s">
        <v>38</v>
      </c>
      <c r="AW430" s="73" t="s">
        <v>38</v>
      </c>
      <c r="AX430" s="73" t="s">
        <v>32</v>
      </c>
      <c r="AY430" s="59">
        <v>0</v>
      </c>
      <c r="AZ430" s="59">
        <v>0</v>
      </c>
      <c r="BA430" s="59">
        <v>0</v>
      </c>
      <c r="BB430" s="59">
        <v>0</v>
      </c>
      <c r="BC430" s="59">
        <v>0</v>
      </c>
      <c r="BD430" s="59">
        <v>0</v>
      </c>
      <c r="BE430" s="84" t="s">
        <v>38</v>
      </c>
      <c r="BF430" s="84" t="s">
        <v>38</v>
      </c>
      <c r="BG430" s="84" t="s">
        <v>38</v>
      </c>
      <c r="BH430" s="84" t="s">
        <v>38</v>
      </c>
      <c r="BI430" s="85" t="s">
        <v>532</v>
      </c>
      <c r="BJ430" s="86" t="s">
        <v>240</v>
      </c>
      <c r="BK430" s="64" t="s">
        <v>483</v>
      </c>
      <c r="BL430" s="86" t="s">
        <v>155</v>
      </c>
      <c r="BM430" s="86" t="s">
        <v>178</v>
      </c>
      <c r="BN430" s="86"/>
      <c r="BO430" s="59">
        <v>9</v>
      </c>
      <c r="BP430" s="141">
        <v>256104305100167</v>
      </c>
      <c r="BQ430" s="92">
        <v>0.3</v>
      </c>
      <c r="BR430" s="93">
        <v>0.03</v>
      </c>
      <c r="BS430" s="94">
        <f t="shared" si="69"/>
        <v>0.33</v>
      </c>
      <c r="BT430" s="95">
        <v>0.07194</v>
      </c>
      <c r="BU430" s="101">
        <f t="shared" si="70"/>
        <v>0.40194</v>
      </c>
      <c r="BV430" s="102">
        <f t="shared" si="67"/>
        <v>4.20168067226891</v>
      </c>
      <c r="BW430" s="103">
        <v>330</v>
      </c>
      <c r="BX430" s="104">
        <f t="shared" si="68"/>
        <v>0.00168882352941176</v>
      </c>
      <c r="BY430" s="105">
        <v>1000</v>
      </c>
      <c r="BZ430" s="103" t="s">
        <v>32</v>
      </c>
      <c r="CA430" s="106" t="s">
        <v>189</v>
      </c>
      <c r="CB430" s="107" t="s">
        <v>148</v>
      </c>
      <c r="CC430" s="112" t="s">
        <v>149</v>
      </c>
      <c r="CD430" s="106"/>
      <c r="CE430" s="103" t="s">
        <v>192</v>
      </c>
      <c r="CF430" s="123"/>
      <c r="CG430" s="114">
        <v>2000011770</v>
      </c>
    </row>
    <row r="431" spans="1:85">
      <c r="A431" s="53" t="str">
        <f t="shared" si="71"/>
        <v>D1-06-05-45860</v>
      </c>
      <c r="B431" s="47" t="str">
        <f t="shared" si="62"/>
        <v>D1-06-05</v>
      </c>
      <c r="C431" s="48" t="s">
        <v>43</v>
      </c>
      <c r="D431" s="49">
        <v>45860</v>
      </c>
      <c r="E431" s="50" t="s">
        <v>14</v>
      </c>
      <c r="F431" s="51" t="s">
        <v>15</v>
      </c>
      <c r="G431" s="59">
        <v>5</v>
      </c>
      <c r="H431" s="51" t="s">
        <v>205</v>
      </c>
      <c r="I431" s="59">
        <v>6</v>
      </c>
      <c r="J431" s="60">
        <f>IF(ISBLANK(H431),"",IFERROR(VLOOKUP(B431,'Np PL4 Stock'!$A:$D,4,FALSE),""))</f>
        <v>45845</v>
      </c>
      <c r="K431" s="61">
        <f>IF(ISBLANK(H431),"",SUMIF('Np PL4 Stock'!$A:$A,B431,'Np PL4 Stock'!$N:$N))</f>
        <v>1.5</v>
      </c>
      <c r="L431" s="62">
        <f>IF(ISBLANK(H431),"",VLOOKUP(LEFT(B431,5),Unit!A:B,2,FALSE))</f>
        <v>20</v>
      </c>
      <c r="M431" s="63" t="str">
        <f>IF(ISBLANK(H431),"",IFERROR(VLOOKUP(B431,'Np PL4 Stock'!$A:$T,20,FALSE),""))</f>
        <v>V1-MC1</v>
      </c>
      <c r="N431" s="63" t="str">
        <f>IF(ISBLANK(H431),"",IFERROR(VLOOKUP(B431,'Np PL4 Stock'!$A:$U,21,FALSE),""))</f>
        <v>SyAqua</v>
      </c>
      <c r="O431" s="62">
        <f t="shared" si="63"/>
        <v>75</v>
      </c>
      <c r="P431" s="62">
        <f t="shared" si="64"/>
        <v>3.245e-5</v>
      </c>
      <c r="Q431" s="67">
        <f t="shared" si="65"/>
        <v>1.06915e-6</v>
      </c>
      <c r="R431" s="67">
        <f t="shared" si="66"/>
        <v>1.343249e-6</v>
      </c>
      <c r="S431" s="64">
        <v>11</v>
      </c>
      <c r="T431" s="68">
        <v>7.63</v>
      </c>
      <c r="U431" s="68">
        <v>7.769</v>
      </c>
      <c r="V431" s="69">
        <v>86</v>
      </c>
      <c r="W431" s="59">
        <v>385</v>
      </c>
      <c r="X431" s="64">
        <v>95</v>
      </c>
      <c r="Y431" s="59">
        <v>100</v>
      </c>
      <c r="Z431" s="59">
        <v>88</v>
      </c>
      <c r="AA431" s="59">
        <v>0</v>
      </c>
      <c r="AB431" s="59">
        <v>0</v>
      </c>
      <c r="AC431" s="59">
        <v>0</v>
      </c>
      <c r="AD431" s="59">
        <v>0</v>
      </c>
      <c r="AE431" s="59">
        <v>100</v>
      </c>
      <c r="AF431" s="73" t="s">
        <v>38</v>
      </c>
      <c r="AG431" s="73">
        <v>705000</v>
      </c>
      <c r="AH431" s="73" t="s">
        <v>38</v>
      </c>
      <c r="AI431" s="73" t="s">
        <v>38</v>
      </c>
      <c r="AJ431" s="73" t="s">
        <v>38</v>
      </c>
      <c r="AK431" s="73" t="s">
        <v>32</v>
      </c>
      <c r="AL431" s="77" t="str">
        <f>IF(ISBLANK(S431),"",IF(AJ431="Fail","Fail",IF(E431="PL4",IF(AND(T431&gt;STD_01122025!$D$3,U431&lt;STD_01122025!$D$4,OR(AF431="ND",AF431&lt;STD_01122025!$D$7),AH431="ND"),"Pass","Fail"),IF(E431="PL12",IF(AND(S431&lt;STD_01122025!$F$2,T431&gt;STD_01122025!$F$3,U431&lt;STD_01122025!$F$4,V431&gt;STD_01122025!$F$5,X431&gt;STD_01122025!$F$6,OR(AF431="ND",AF431&lt;STD_01122025!$F$7),AH431="ND"),"Pass","Fail"),IF(E431="SuperPL",IF(AND(T431&gt;STD_01122025!$H$3,U431&lt;STD_01122025!$H$4,V431&gt;STD_01122025!$H$5,X431&gt;STD_01122025!$H$6,OR(AF431="ND",AF431&lt;STD_01122025!$H$7),AH431="ND"),"Pass","Fail"),IF(E431="Flight",IF(AND(T431&gt;STD_01122025!$J$3,U431&lt;STD_01122025!$J$4,X431&gt;STD_01122025!$J$6,OR(AF431="ND",AF431&lt;STD_01122025!$J$7),AH431="ND"),"Pass","Fail"),""))))))</f>
        <v>Pass</v>
      </c>
      <c r="AM431" s="62">
        <f>IF(ISBLANK(B431),"",IFERROR(IF(VLOOKUP(B431,'Np PL4 Stock'!$A:$J,10,FALSE)="Np4",D431-VLOOKUP(B431,'Np PL4 Stock'!$A:$E,5,FALSE),D431-VLOOKUP(B431,'Np PL4 Stock'!$A:$E,5,FALSE)-1),""))</f>
        <v>15</v>
      </c>
      <c r="AN431" s="68">
        <v>8.851</v>
      </c>
      <c r="AO431" s="68">
        <v>8.619</v>
      </c>
      <c r="AP431" s="69">
        <v>100</v>
      </c>
      <c r="AQ431" s="64">
        <v>238</v>
      </c>
      <c r="AR431" s="64">
        <v>98</v>
      </c>
      <c r="AS431" s="59">
        <v>100</v>
      </c>
      <c r="AT431" s="73" t="s">
        <v>38</v>
      </c>
      <c r="AU431" s="73">
        <v>41000</v>
      </c>
      <c r="AV431" s="73" t="s">
        <v>38</v>
      </c>
      <c r="AW431" s="73" t="s">
        <v>38</v>
      </c>
      <c r="AX431" s="73" t="s">
        <v>32</v>
      </c>
      <c r="AY431" s="59">
        <v>0</v>
      </c>
      <c r="AZ431" s="59">
        <v>0</v>
      </c>
      <c r="BA431" s="59">
        <v>0</v>
      </c>
      <c r="BB431" s="59">
        <v>0</v>
      </c>
      <c r="BC431" s="59">
        <v>0</v>
      </c>
      <c r="BD431" s="59">
        <v>0</v>
      </c>
      <c r="BE431" s="84" t="s">
        <v>38</v>
      </c>
      <c r="BF431" s="84" t="s">
        <v>38</v>
      </c>
      <c r="BG431" s="84" t="s">
        <v>38</v>
      </c>
      <c r="BH431" s="84" t="s">
        <v>38</v>
      </c>
      <c r="BI431" s="85" t="s">
        <v>534</v>
      </c>
      <c r="BJ431" s="86" t="s">
        <v>243</v>
      </c>
      <c r="BK431" s="64" t="s">
        <v>483</v>
      </c>
      <c r="BL431" s="86" t="s">
        <v>155</v>
      </c>
      <c r="BM431" s="86" t="s">
        <v>178</v>
      </c>
      <c r="BN431" s="86"/>
      <c r="BO431" s="59">
        <v>9</v>
      </c>
      <c r="BP431" s="141">
        <v>256104305100168</v>
      </c>
      <c r="BQ431" s="92">
        <v>0.2</v>
      </c>
      <c r="BR431" s="93">
        <v>0.02</v>
      </c>
      <c r="BS431" s="94">
        <f t="shared" si="69"/>
        <v>0.22</v>
      </c>
      <c r="BT431" s="95">
        <v>0.07414</v>
      </c>
      <c r="BU431" s="101">
        <f t="shared" si="70"/>
        <v>0.29414</v>
      </c>
      <c r="BV431" s="102">
        <f t="shared" si="67"/>
        <v>4.20168067226891</v>
      </c>
      <c r="BW431" s="103">
        <v>220</v>
      </c>
      <c r="BX431" s="104">
        <f t="shared" si="68"/>
        <v>0.00123588235294118</v>
      </c>
      <c r="BY431" s="105">
        <v>1000</v>
      </c>
      <c r="BZ431" s="103" t="s">
        <v>32</v>
      </c>
      <c r="CA431" s="106" t="s">
        <v>189</v>
      </c>
      <c r="CB431" s="107" t="s">
        <v>148</v>
      </c>
      <c r="CC431" s="112" t="s">
        <v>149</v>
      </c>
      <c r="CD431" s="106"/>
      <c r="CE431" s="103" t="s">
        <v>192</v>
      </c>
      <c r="CF431" s="123"/>
      <c r="CG431" s="114">
        <v>2000017239</v>
      </c>
    </row>
    <row r="432" ht="15" spans="1:86">
      <c r="A432" s="53" t="str">
        <f t="shared" si="71"/>
        <v>D1-07-05-45860</v>
      </c>
      <c r="B432" s="47" t="str">
        <f t="shared" si="62"/>
        <v>D1-07-05</v>
      </c>
      <c r="C432" s="48" t="s">
        <v>43</v>
      </c>
      <c r="D432" s="49">
        <v>45860</v>
      </c>
      <c r="E432" s="50" t="s">
        <v>14</v>
      </c>
      <c r="F432" s="51" t="s">
        <v>15</v>
      </c>
      <c r="G432" s="59">
        <v>5</v>
      </c>
      <c r="H432" s="51" t="s">
        <v>205</v>
      </c>
      <c r="I432" s="59">
        <v>7</v>
      </c>
      <c r="J432" s="60">
        <f>IF(ISBLANK(H432),"",IFERROR(VLOOKUP(B432,'Np PL4 Stock'!$A:$D,4,FALSE),""))</f>
        <v>45845</v>
      </c>
      <c r="K432" s="61">
        <f>IF(ISBLANK(H432),"",SUMIF('Np PL4 Stock'!$A:$A,B432,'Np PL4 Stock'!$N:$N))</f>
        <v>1.5</v>
      </c>
      <c r="L432" s="62">
        <f>IF(ISBLANK(H432),"",VLOOKUP(LEFT(B432,5),Unit!A:B,2,FALSE))</f>
        <v>20</v>
      </c>
      <c r="M432" s="63" t="str">
        <f>IF(ISBLANK(H432),"",IFERROR(VLOOKUP(B432,'Np PL4 Stock'!$A:$T,20,FALSE),""))</f>
        <v>V1-MC1</v>
      </c>
      <c r="N432" s="63" t="str">
        <f>IF(ISBLANK(H432),"",IFERROR(VLOOKUP(B432,'Np PL4 Stock'!$A:$U,21,FALSE),""))</f>
        <v>SyAqua</v>
      </c>
      <c r="O432" s="62">
        <f t="shared" si="63"/>
        <v>75</v>
      </c>
      <c r="P432" s="62">
        <f t="shared" si="64"/>
        <v>6.93e-5</v>
      </c>
      <c r="Q432" s="67">
        <f t="shared" si="65"/>
        <v>9.24e-7</v>
      </c>
      <c r="R432" s="67">
        <f t="shared" si="66"/>
        <v>1.145716e-6</v>
      </c>
      <c r="S432" s="64">
        <v>12</v>
      </c>
      <c r="T432" s="68">
        <v>7.773</v>
      </c>
      <c r="U432" s="68">
        <v>7.976</v>
      </c>
      <c r="V432" s="69">
        <v>89</v>
      </c>
      <c r="W432" s="59">
        <v>379</v>
      </c>
      <c r="X432" s="64">
        <v>93</v>
      </c>
      <c r="Y432" s="59">
        <v>100</v>
      </c>
      <c r="Z432" s="59">
        <v>88</v>
      </c>
      <c r="AA432" s="59">
        <v>0</v>
      </c>
      <c r="AB432" s="59">
        <v>0</v>
      </c>
      <c r="AC432" s="59">
        <v>0</v>
      </c>
      <c r="AD432" s="59">
        <v>0</v>
      </c>
      <c r="AE432" s="59">
        <v>100</v>
      </c>
      <c r="AF432" s="73" t="s">
        <v>38</v>
      </c>
      <c r="AG432" s="73">
        <v>69500</v>
      </c>
      <c r="AH432" s="73" t="s">
        <v>38</v>
      </c>
      <c r="AI432" s="73" t="s">
        <v>38</v>
      </c>
      <c r="AJ432" s="73" t="s">
        <v>38</v>
      </c>
      <c r="AK432" s="73" t="s">
        <v>32</v>
      </c>
      <c r="AL432" s="77" t="str">
        <f>IF(ISBLANK(S432),"",IF(AJ432="Fail","Fail",IF(E432="PL4",IF(AND(T432&gt;STD_01122025!$D$3,U432&lt;STD_01122025!$D$4,OR(AF432="ND",AF432&lt;STD_01122025!$D$7),AH432="ND"),"Pass","Fail"),IF(E432="PL12",IF(AND(S432&lt;STD_01122025!$F$2,T432&gt;STD_01122025!$F$3,U432&lt;STD_01122025!$F$4,V432&gt;STD_01122025!$F$5,X432&gt;STD_01122025!$F$6,OR(AF432="ND",AF432&lt;STD_01122025!$F$7),AH432="ND"),"Pass","Fail"),IF(E432="SuperPL",IF(AND(T432&gt;STD_01122025!$H$3,U432&lt;STD_01122025!$H$4,V432&gt;STD_01122025!$H$5,X432&gt;STD_01122025!$H$6,OR(AF432="ND",AF432&lt;STD_01122025!$H$7),AH432="ND"),"Pass","Fail"),IF(E432="Flight",IF(AND(T432&gt;STD_01122025!$J$3,U432&lt;STD_01122025!$J$4,X432&gt;STD_01122025!$J$6,OR(AF432="ND",AF432&lt;STD_01122025!$J$7),AH432="ND"),"Pass","Fail"),""))))))</f>
        <v>Pass</v>
      </c>
      <c r="AM432" s="62">
        <f>IF(ISBLANK(B432),"",IFERROR(IF(VLOOKUP(B432,'Np PL4 Stock'!$A:$J,10,FALSE)="Np4",D432-VLOOKUP(B432,'Np PL4 Stock'!$A:$E,5,FALSE),D432-VLOOKUP(B432,'Np PL4 Stock'!$A:$E,5,FALSE)-1),""))</f>
        <v>15</v>
      </c>
      <c r="AN432" s="68">
        <v>9.332</v>
      </c>
      <c r="AO432" s="68">
        <v>8.316</v>
      </c>
      <c r="AP432" s="69">
        <v>100</v>
      </c>
      <c r="AQ432" s="64">
        <v>179</v>
      </c>
      <c r="AR432" s="64">
        <v>99</v>
      </c>
      <c r="AS432" s="59">
        <v>100</v>
      </c>
      <c r="AT432" s="73" t="s">
        <v>38</v>
      </c>
      <c r="AU432" s="73">
        <v>52500</v>
      </c>
      <c r="AV432" s="73" t="s">
        <v>38</v>
      </c>
      <c r="AW432" s="73" t="s">
        <v>38</v>
      </c>
      <c r="AX432" s="73" t="s">
        <v>32</v>
      </c>
      <c r="AY432" s="59">
        <v>0</v>
      </c>
      <c r="AZ432" s="59">
        <v>0</v>
      </c>
      <c r="BA432" s="59">
        <v>0</v>
      </c>
      <c r="BB432" s="59">
        <v>0</v>
      </c>
      <c r="BC432" s="59">
        <v>0</v>
      </c>
      <c r="BD432" s="59">
        <v>0</v>
      </c>
      <c r="BE432" s="84" t="s">
        <v>38</v>
      </c>
      <c r="BF432" s="84" t="s">
        <v>38</v>
      </c>
      <c r="BG432" s="84" t="s">
        <v>38</v>
      </c>
      <c r="BH432" s="84" t="s">
        <v>38</v>
      </c>
      <c r="BI432" s="85" t="s">
        <v>544</v>
      </c>
      <c r="BJ432" s="86" t="s">
        <v>240</v>
      </c>
      <c r="BK432" s="64" t="s">
        <v>483</v>
      </c>
      <c r="BL432" s="86" t="s">
        <v>155</v>
      </c>
      <c r="BM432" s="86" t="s">
        <v>178</v>
      </c>
      <c r="BN432" s="86"/>
      <c r="BO432" s="59">
        <v>7</v>
      </c>
      <c r="BP432" s="141">
        <v>256104305100165</v>
      </c>
      <c r="BQ432" s="92">
        <v>0.6</v>
      </c>
      <c r="BR432" s="93">
        <v>0.06</v>
      </c>
      <c r="BS432" s="94">
        <f t="shared" si="69"/>
        <v>0.66</v>
      </c>
      <c r="BT432" s="95">
        <v>0.16632</v>
      </c>
      <c r="BU432" s="101">
        <f t="shared" si="70"/>
        <v>0.82632</v>
      </c>
      <c r="BV432" s="102">
        <f t="shared" si="67"/>
        <v>5.58659217877095</v>
      </c>
      <c r="BW432" s="103">
        <v>726</v>
      </c>
      <c r="BX432" s="104">
        <f t="shared" si="68"/>
        <v>0.00461631284916201</v>
      </c>
      <c r="BY432" s="105">
        <v>1000</v>
      </c>
      <c r="BZ432" s="103" t="s">
        <v>32</v>
      </c>
      <c r="CA432" s="106" t="s">
        <v>189</v>
      </c>
      <c r="CB432" s="107" t="s">
        <v>148</v>
      </c>
      <c r="CC432" s="112" t="s">
        <v>149</v>
      </c>
      <c r="CD432" s="106"/>
      <c r="CE432" s="103" t="s">
        <v>192</v>
      </c>
      <c r="CF432" s="123"/>
      <c r="CG432" s="114">
        <v>2000019296</v>
      </c>
      <c r="CH432" s="117"/>
    </row>
    <row r="433" spans="1:85">
      <c r="A433" s="53" t="str">
        <f t="shared" si="71"/>
        <v>C1-04-06-45861</v>
      </c>
      <c r="B433" s="47" t="str">
        <f t="shared" si="62"/>
        <v>C1-04-06</v>
      </c>
      <c r="C433" s="48" t="s">
        <v>43</v>
      </c>
      <c r="D433" s="49">
        <v>45861</v>
      </c>
      <c r="E433" s="50" t="s">
        <v>14</v>
      </c>
      <c r="F433" s="51" t="s">
        <v>15</v>
      </c>
      <c r="G433" s="59">
        <v>6</v>
      </c>
      <c r="H433" s="51" t="s">
        <v>187</v>
      </c>
      <c r="I433" s="59">
        <v>4</v>
      </c>
      <c r="J433" s="60">
        <f>IF(ISBLANK(H433),"",IFERROR(VLOOKUP(B433,'Np PL4 Stock'!$A:$D,4,FALSE),""))</f>
        <v>45846</v>
      </c>
      <c r="K433" s="61">
        <f>IF(ISBLANK(H433),"",SUMIF('Np PL4 Stock'!$A:$A,B433,'Np PL4 Stock'!$N:$N))</f>
        <v>1.75</v>
      </c>
      <c r="L433" s="62">
        <f>IF(ISBLANK(H433),"",VLOOKUP(LEFT(B433,5),Unit!A:B,2,FALSE))</f>
        <v>20</v>
      </c>
      <c r="M433" s="63" t="str">
        <f>IF(ISBLANK(H433),"",IFERROR(VLOOKUP(B433,'Np PL4 Stock'!$A:$T,20,FALSE),""))</f>
        <v>V1-MC1</v>
      </c>
      <c r="N433" s="63" t="str">
        <f>IF(ISBLANK(H433),"",IFERROR(VLOOKUP(B433,'Np PL4 Stock'!$A:$U,21,FALSE),""))</f>
        <v>SyAqua</v>
      </c>
      <c r="O433" s="62">
        <f t="shared" si="63"/>
        <v>87.5</v>
      </c>
      <c r="P433" s="62">
        <f t="shared" si="64"/>
        <v>8.05e-5</v>
      </c>
      <c r="Q433" s="67">
        <f t="shared" si="65"/>
        <v>9.2e-7</v>
      </c>
      <c r="R433" s="67">
        <f t="shared" si="66"/>
        <v>1.17589333333333e-6</v>
      </c>
      <c r="S433" s="64">
        <v>12</v>
      </c>
      <c r="T433" s="68">
        <v>7.739</v>
      </c>
      <c r="U433" s="68">
        <v>7.122</v>
      </c>
      <c r="V433" s="69">
        <v>95.652</v>
      </c>
      <c r="W433" s="59">
        <v>375</v>
      </c>
      <c r="X433" s="64">
        <v>93</v>
      </c>
      <c r="Y433" s="59">
        <v>100</v>
      </c>
      <c r="Z433" s="59">
        <v>84</v>
      </c>
      <c r="AA433" s="59">
        <v>0</v>
      </c>
      <c r="AB433" s="59">
        <v>0</v>
      </c>
      <c r="AC433" s="59">
        <v>0</v>
      </c>
      <c r="AD433" s="59">
        <v>0</v>
      </c>
      <c r="AE433" s="59">
        <v>100</v>
      </c>
      <c r="AF433" s="73" t="s">
        <v>38</v>
      </c>
      <c r="AG433" s="73">
        <v>58500</v>
      </c>
      <c r="AH433" s="73" t="s">
        <v>38</v>
      </c>
      <c r="AI433" s="73" t="s">
        <v>38</v>
      </c>
      <c r="AJ433" s="73" t="s">
        <v>38</v>
      </c>
      <c r="AK433" s="73" t="s">
        <v>32</v>
      </c>
      <c r="AL433" s="77" t="str">
        <f>IF(ISBLANK(S433),"",IF(AJ433="Fail","Fail",IF(E433="PL4",IF(AND(T433&gt;STD_01122025!$D$3,U433&lt;STD_01122025!$D$4,OR(AF433="ND",AF433&lt;STD_01122025!$D$7),AH433="ND"),"Pass","Fail"),IF(E433="PL12",IF(AND(S433&lt;STD_01122025!$F$2,T433&gt;STD_01122025!$F$3,U433&lt;STD_01122025!$F$4,V433&gt;STD_01122025!$F$5,X433&gt;STD_01122025!$F$6,OR(AF433="ND",AF433&lt;STD_01122025!$F$7),AH433="ND"),"Pass","Fail"),IF(E433="SuperPL",IF(AND(T433&gt;STD_01122025!$H$3,U433&lt;STD_01122025!$H$4,V433&gt;STD_01122025!$H$5,X433&gt;STD_01122025!$H$6,OR(AF433="ND",AF433&lt;STD_01122025!$H$7),AH433="ND"),"Pass","Fail"),IF(E433="Flight",IF(AND(T433&gt;STD_01122025!$J$3,U433&lt;STD_01122025!$J$4,X433&gt;STD_01122025!$J$6,OR(AF433="ND",AF433&lt;STD_01122025!$J$7),AH433="ND"),"Pass","Fail"),""))))))</f>
        <v>Pass</v>
      </c>
      <c r="AM433" s="62">
        <f>IF(ISBLANK(B433),"",IFERROR(IF(VLOOKUP(B433,'Np PL4 Stock'!$A:$J,10,FALSE)="Np4",D433-VLOOKUP(B433,'Np PL4 Stock'!$A:$E,5,FALSE),D433-VLOOKUP(B433,'Np PL4 Stock'!$A:$E,5,FALSE)-1),""))</f>
        <v>15</v>
      </c>
      <c r="AN433" s="68">
        <v>9.237</v>
      </c>
      <c r="AO433" s="68">
        <v>9.085</v>
      </c>
      <c r="AP433" s="69">
        <v>100</v>
      </c>
      <c r="AQ433" s="64">
        <v>185</v>
      </c>
      <c r="AR433" s="64">
        <v>98</v>
      </c>
      <c r="AS433" s="59">
        <v>100</v>
      </c>
      <c r="AT433" s="73" t="s">
        <v>38</v>
      </c>
      <c r="AU433" s="73">
        <v>64500</v>
      </c>
      <c r="AV433" s="73" t="s">
        <v>38</v>
      </c>
      <c r="AW433" s="73" t="s">
        <v>38</v>
      </c>
      <c r="AX433" s="73" t="s">
        <v>32</v>
      </c>
      <c r="AY433" s="59">
        <v>0</v>
      </c>
      <c r="AZ433" s="59">
        <v>0</v>
      </c>
      <c r="BA433" s="59">
        <v>0</v>
      </c>
      <c r="BB433" s="59">
        <v>0</v>
      </c>
      <c r="BC433" s="59">
        <v>0</v>
      </c>
      <c r="BD433" s="59">
        <v>0</v>
      </c>
      <c r="BE433" s="84" t="s">
        <v>38</v>
      </c>
      <c r="BF433" s="84" t="s">
        <v>38</v>
      </c>
      <c r="BG433" s="84" t="s">
        <v>38</v>
      </c>
      <c r="BH433" s="84" t="s">
        <v>38</v>
      </c>
      <c r="BI433" s="85" t="s">
        <v>744</v>
      </c>
      <c r="BJ433" s="86" t="s">
        <v>229</v>
      </c>
      <c r="BK433" s="64" t="s">
        <v>689</v>
      </c>
      <c r="BL433" s="86" t="s">
        <v>177</v>
      </c>
      <c r="BM433" s="86" t="s">
        <v>178</v>
      </c>
      <c r="BN433" s="86"/>
      <c r="BO433" s="59">
        <v>5</v>
      </c>
      <c r="BP433" s="141">
        <v>256104305100175</v>
      </c>
      <c r="BQ433" s="92">
        <v>0.7</v>
      </c>
      <c r="BR433" s="93">
        <v>0.07</v>
      </c>
      <c r="BS433" s="94">
        <f t="shared" si="69"/>
        <v>0.77</v>
      </c>
      <c r="BT433" s="95">
        <v>0.236133333333333</v>
      </c>
      <c r="BU433" s="101">
        <f t="shared" si="70"/>
        <v>1.00613333333333</v>
      </c>
      <c r="BV433" s="102">
        <f t="shared" si="67"/>
        <v>5.40540540540541</v>
      </c>
      <c r="BW433" s="103">
        <v>855.555555555556</v>
      </c>
      <c r="BX433" s="104">
        <f t="shared" si="68"/>
        <v>0.00543855855855856</v>
      </c>
      <c r="BY433" s="105">
        <v>900</v>
      </c>
      <c r="BZ433" s="103" t="s">
        <v>32</v>
      </c>
      <c r="CA433" s="106" t="s">
        <v>189</v>
      </c>
      <c r="CB433" s="107" t="s">
        <v>148</v>
      </c>
      <c r="CC433" s="112" t="s">
        <v>149</v>
      </c>
      <c r="CD433" s="106"/>
      <c r="CE433" s="103" t="s">
        <v>192</v>
      </c>
      <c r="CF433" s="123"/>
      <c r="CG433" s="114">
        <v>2000026897</v>
      </c>
    </row>
    <row r="434" spans="1:85">
      <c r="A434" s="53" t="str">
        <f t="shared" si="71"/>
        <v>C1-02-06-45861</v>
      </c>
      <c r="B434" s="47" t="str">
        <f t="shared" si="62"/>
        <v>C1-02-06</v>
      </c>
      <c r="C434" s="48" t="s">
        <v>43</v>
      </c>
      <c r="D434" s="49">
        <v>45861</v>
      </c>
      <c r="E434" s="50" t="s">
        <v>14</v>
      </c>
      <c r="F434" s="51" t="s">
        <v>15</v>
      </c>
      <c r="G434" s="59">
        <v>6</v>
      </c>
      <c r="H434" s="51" t="s">
        <v>187</v>
      </c>
      <c r="I434" s="59">
        <v>2</v>
      </c>
      <c r="J434" s="60">
        <f>IF(ISBLANK(H434),"",IFERROR(VLOOKUP(B434,'Np PL4 Stock'!$A:$D,4,FALSE),""))</f>
        <v>45846</v>
      </c>
      <c r="K434" s="61">
        <f>IF(ISBLANK(H434),"",SUMIF('Np PL4 Stock'!$A:$A,B434,'Np PL4 Stock'!$N:$N))</f>
        <v>1.75</v>
      </c>
      <c r="L434" s="62">
        <f>IF(ISBLANK(H434),"",VLOOKUP(LEFT(B434,5),Unit!A:B,2,FALSE))</f>
        <v>20</v>
      </c>
      <c r="M434" s="63" t="str">
        <f>IF(ISBLANK(H434),"",IFERROR(VLOOKUP(B434,'Np PL4 Stock'!$A:$T,20,FALSE),""))</f>
        <v>V1-MA1</v>
      </c>
      <c r="N434" s="63" t="str">
        <f>IF(ISBLANK(H434),"",IFERROR(VLOOKUP(B434,'Np PL4 Stock'!$A:$U,21,FALSE),""))</f>
        <v>SIS</v>
      </c>
      <c r="O434" s="62">
        <f t="shared" si="63"/>
        <v>87.5</v>
      </c>
      <c r="P434" s="62">
        <f t="shared" si="64"/>
        <v>4.2e-5</v>
      </c>
      <c r="Q434" s="67">
        <f t="shared" si="65"/>
        <v>7.54285714285714e-7</v>
      </c>
      <c r="R434" s="67">
        <f t="shared" si="66"/>
        <v>9.17485714285714e-7</v>
      </c>
      <c r="S434" s="64">
        <v>12</v>
      </c>
      <c r="T434" s="68">
        <v>7.845</v>
      </c>
      <c r="U434" s="68">
        <v>6.822</v>
      </c>
      <c r="V434" s="69">
        <v>96.203</v>
      </c>
      <c r="W434" s="59">
        <v>368</v>
      </c>
      <c r="X434" s="64">
        <v>94</v>
      </c>
      <c r="Y434" s="59">
        <v>100</v>
      </c>
      <c r="Z434" s="59">
        <v>88</v>
      </c>
      <c r="AA434" s="59">
        <v>0</v>
      </c>
      <c r="AB434" s="59">
        <v>0</v>
      </c>
      <c r="AC434" s="59">
        <v>0</v>
      </c>
      <c r="AD434" s="59">
        <v>0</v>
      </c>
      <c r="AE434" s="59">
        <v>100</v>
      </c>
      <c r="AF434" s="73" t="s">
        <v>38</v>
      </c>
      <c r="AG434" s="73">
        <v>54500</v>
      </c>
      <c r="AH434" s="73" t="s">
        <v>38</v>
      </c>
      <c r="AI434" s="73" t="s">
        <v>38</v>
      </c>
      <c r="AJ434" s="73" t="s">
        <v>38</v>
      </c>
      <c r="AK434" s="73" t="s">
        <v>32</v>
      </c>
      <c r="AL434" s="77" t="str">
        <f>IF(ISBLANK(S434),"",IF(AJ434="Fail","Fail",IF(E434="PL4",IF(AND(T434&gt;STD_01122025!$D$3,U434&lt;STD_01122025!$D$4,OR(AF434="ND",AF434&lt;STD_01122025!$D$7),AH434="ND"),"Pass","Fail"),IF(E434="PL12",IF(AND(S434&lt;STD_01122025!$F$2,T434&gt;STD_01122025!$F$3,U434&lt;STD_01122025!$F$4,V434&gt;STD_01122025!$F$5,X434&gt;STD_01122025!$F$6,OR(AF434="ND",AF434&lt;STD_01122025!$F$7),AH434="ND"),"Pass","Fail"),IF(E434="SuperPL",IF(AND(T434&gt;STD_01122025!$H$3,U434&lt;STD_01122025!$H$4,V434&gt;STD_01122025!$H$5,X434&gt;STD_01122025!$H$6,OR(AF434="ND",AF434&lt;STD_01122025!$H$7),AH434="ND"),"Pass","Fail"),IF(E434="Flight",IF(AND(T434&gt;STD_01122025!$J$3,U434&lt;STD_01122025!$J$4,X434&gt;STD_01122025!$J$6,OR(AF434="ND",AF434&lt;STD_01122025!$J$7),AH434="ND"),"Pass","Fail"),""))))))</f>
        <v>Pass</v>
      </c>
      <c r="AM434" s="62">
        <f>IF(ISBLANK(B434),"",IFERROR(IF(VLOOKUP(B434,'Np PL4 Stock'!$A:$J,10,FALSE)="Np4",D434-VLOOKUP(B434,'Np PL4 Stock'!$A:$E,5,FALSE),D434-VLOOKUP(B434,'Np PL4 Stock'!$A:$E,5,FALSE)-1),""))</f>
        <v>15</v>
      </c>
      <c r="AN434" s="68">
        <v>8.921</v>
      </c>
      <c r="AO434" s="68">
        <v>9.026</v>
      </c>
      <c r="AP434" s="69">
        <v>100</v>
      </c>
      <c r="AQ434" s="64">
        <v>229</v>
      </c>
      <c r="AR434" s="64">
        <v>99</v>
      </c>
      <c r="AS434" s="59">
        <v>100</v>
      </c>
      <c r="AT434" s="73" t="s">
        <v>38</v>
      </c>
      <c r="AU434" s="73">
        <v>54000</v>
      </c>
      <c r="AV434" s="73" t="s">
        <v>38</v>
      </c>
      <c r="AW434" s="73" t="s">
        <v>38</v>
      </c>
      <c r="AX434" s="73" t="s">
        <v>32</v>
      </c>
      <c r="AY434" s="59">
        <v>0</v>
      </c>
      <c r="AZ434" s="59">
        <v>0</v>
      </c>
      <c r="BA434" s="59">
        <v>0</v>
      </c>
      <c r="BB434" s="59">
        <v>0</v>
      </c>
      <c r="BC434" s="59">
        <v>0</v>
      </c>
      <c r="BD434" s="59">
        <v>0</v>
      </c>
      <c r="BE434" s="84" t="s">
        <v>38</v>
      </c>
      <c r="BF434" s="84" t="s">
        <v>38</v>
      </c>
      <c r="BG434" s="84" t="s">
        <v>38</v>
      </c>
      <c r="BH434" s="84" t="s">
        <v>38</v>
      </c>
      <c r="BI434" s="85" t="s">
        <v>745</v>
      </c>
      <c r="BJ434" s="86" t="s">
        <v>262</v>
      </c>
      <c r="BK434" s="64" t="s">
        <v>746</v>
      </c>
      <c r="BL434" s="86" t="s">
        <v>155</v>
      </c>
      <c r="BM434" s="86" t="s">
        <v>178</v>
      </c>
      <c r="BN434" s="86"/>
      <c r="BO434" s="59">
        <v>15</v>
      </c>
      <c r="BP434" s="141">
        <v>256104305100176</v>
      </c>
      <c r="BQ434" s="92">
        <v>0.7</v>
      </c>
      <c r="BR434" s="93">
        <v>0.14</v>
      </c>
      <c r="BS434" s="94">
        <f t="shared" si="69"/>
        <v>0.84</v>
      </c>
      <c r="BT434" s="95">
        <v>0.158666666666667</v>
      </c>
      <c r="BU434" s="101">
        <f t="shared" si="70"/>
        <v>0.998666666666667</v>
      </c>
      <c r="BV434" s="102">
        <f t="shared" si="67"/>
        <v>4.36681222707424</v>
      </c>
      <c r="BW434" s="103">
        <v>933.333333333333</v>
      </c>
      <c r="BX434" s="104">
        <f t="shared" si="68"/>
        <v>0.00436098981077147</v>
      </c>
      <c r="BY434" s="105">
        <v>900</v>
      </c>
      <c r="BZ434" s="103" t="s">
        <v>32</v>
      </c>
      <c r="CA434" s="106" t="s">
        <v>189</v>
      </c>
      <c r="CB434" s="107" t="s">
        <v>148</v>
      </c>
      <c r="CC434" s="112" t="s">
        <v>149</v>
      </c>
      <c r="CD434" s="106"/>
      <c r="CE434" s="103" t="s">
        <v>192</v>
      </c>
      <c r="CF434" s="123"/>
      <c r="CG434" s="114">
        <v>2000026619</v>
      </c>
    </row>
    <row r="435" spans="1:85">
      <c r="A435" s="53" t="str">
        <f t="shared" si="71"/>
        <v>D1-10-05-45861</v>
      </c>
      <c r="B435" s="47" t="str">
        <f t="shared" si="62"/>
        <v>D1-10-05</v>
      </c>
      <c r="C435" s="48" t="s">
        <v>43</v>
      </c>
      <c r="D435" s="49">
        <v>45861</v>
      </c>
      <c r="E435" s="50" t="s">
        <v>14</v>
      </c>
      <c r="F435" s="51" t="s">
        <v>15</v>
      </c>
      <c r="G435" s="59">
        <v>5</v>
      </c>
      <c r="H435" s="51" t="s">
        <v>205</v>
      </c>
      <c r="I435" s="59">
        <v>10</v>
      </c>
      <c r="J435" s="60">
        <f>IF(ISBLANK(H435),"",IFERROR(VLOOKUP(B435,'Np PL4 Stock'!$A:$D,4,FALSE),""))</f>
        <v>45845</v>
      </c>
      <c r="K435" s="61">
        <f>IF(ISBLANK(H435),"",SUMIF('Np PL4 Stock'!$A:$A,B435,'Np PL4 Stock'!$N:$N))</f>
        <v>2</v>
      </c>
      <c r="L435" s="62">
        <f>IF(ISBLANK(H435),"",VLOOKUP(LEFT(B435,5),Unit!A:B,2,FALSE))</f>
        <v>20</v>
      </c>
      <c r="M435" s="63" t="str">
        <f>IF(ISBLANK(H435),"",IFERROR(VLOOKUP(B435,'Np PL4 Stock'!$A:$T,20,FALSE),""))</f>
        <v>V1-MA1</v>
      </c>
      <c r="N435" s="63" t="str">
        <f>IF(ISBLANK(H435),"",IFERROR(VLOOKUP(B435,'Np PL4 Stock'!$A:$U,21,FALSE),""))</f>
        <v>SIS</v>
      </c>
      <c r="O435" s="62">
        <f t="shared" si="63"/>
        <v>100</v>
      </c>
      <c r="P435" s="62">
        <f t="shared" si="64"/>
        <v>6.05e-5</v>
      </c>
      <c r="Q435" s="67">
        <f t="shared" si="65"/>
        <v>1.0877e-6</v>
      </c>
      <c r="R435" s="67">
        <f t="shared" si="66"/>
        <v>1.41130166666667e-6</v>
      </c>
      <c r="S435" s="64">
        <v>12</v>
      </c>
      <c r="T435" s="68">
        <v>7.773</v>
      </c>
      <c r="U435" s="68">
        <v>7.976</v>
      </c>
      <c r="V435" s="69">
        <v>89</v>
      </c>
      <c r="W435" s="59">
        <v>377</v>
      </c>
      <c r="X435" s="64">
        <v>93</v>
      </c>
      <c r="Y435" s="59">
        <v>100</v>
      </c>
      <c r="Z435" s="59">
        <v>88</v>
      </c>
      <c r="AA435" s="59">
        <v>0</v>
      </c>
      <c r="AB435" s="59">
        <v>0</v>
      </c>
      <c r="AC435" s="59">
        <v>0</v>
      </c>
      <c r="AD435" s="59">
        <v>0</v>
      </c>
      <c r="AE435" s="59">
        <v>100</v>
      </c>
      <c r="AF435" s="73" t="s">
        <v>38</v>
      </c>
      <c r="AG435" s="73">
        <v>57500</v>
      </c>
      <c r="AH435" s="73" t="s">
        <v>38</v>
      </c>
      <c r="AI435" s="73" t="s">
        <v>38</v>
      </c>
      <c r="AJ435" s="73" t="s">
        <v>38</v>
      </c>
      <c r="AK435" s="73" t="s">
        <v>32</v>
      </c>
      <c r="AL435" s="77" t="str">
        <f>IF(ISBLANK(S435),"",IF(AJ435="Fail","Fail",IF(E435="PL4",IF(AND(T435&gt;STD_01122025!$D$3,U435&lt;STD_01122025!$D$4,OR(AF435="ND",AF435&lt;STD_01122025!$D$7),AH435="ND"),"Pass","Fail"),IF(E435="PL12",IF(AND(S435&lt;STD_01122025!$F$2,T435&gt;STD_01122025!$F$3,U435&lt;STD_01122025!$F$4,V435&gt;STD_01122025!$F$5,X435&gt;STD_01122025!$F$6,OR(AF435="ND",AF435&lt;STD_01122025!$F$7),AH435="ND"),"Pass","Fail"),IF(E435="SuperPL",IF(AND(T435&gt;STD_01122025!$H$3,U435&lt;STD_01122025!$H$4,V435&gt;STD_01122025!$H$5,X435&gt;STD_01122025!$H$6,OR(AF435="ND",AF435&lt;STD_01122025!$H$7),AH435="ND"),"Pass","Fail"),IF(E435="Flight",IF(AND(T435&gt;STD_01122025!$J$3,U435&lt;STD_01122025!$J$4,X435&gt;STD_01122025!$J$6,OR(AF435="ND",AF435&lt;STD_01122025!$J$7),AH435="ND"),"Pass","Fail"),""))))))</f>
        <v>Pass</v>
      </c>
      <c r="AM435" s="62">
        <f>IF(ISBLANK(B435),"",IFERROR(IF(VLOOKUP(B435,'Np PL4 Stock'!$A:$J,10,FALSE)="Np4",D435-VLOOKUP(B435,'Np PL4 Stock'!$A:$E,5,FALSE),D435-VLOOKUP(B435,'Np PL4 Stock'!$A:$E,5,FALSE)-1),""))</f>
        <v>16</v>
      </c>
      <c r="AN435" s="68">
        <v>9.069</v>
      </c>
      <c r="AO435" s="68">
        <v>9.31</v>
      </c>
      <c r="AP435" s="69">
        <v>100</v>
      </c>
      <c r="AQ435" s="64">
        <v>212</v>
      </c>
      <c r="AR435" s="64">
        <v>99</v>
      </c>
      <c r="AS435" s="59">
        <v>100</v>
      </c>
      <c r="AT435" s="73" t="s">
        <v>38</v>
      </c>
      <c r="AU435" s="73">
        <v>64500</v>
      </c>
      <c r="AV435" s="73" t="s">
        <v>38</v>
      </c>
      <c r="AW435" s="73" t="s">
        <v>38</v>
      </c>
      <c r="AX435" s="73" t="s">
        <v>32</v>
      </c>
      <c r="AY435" s="59">
        <v>0</v>
      </c>
      <c r="AZ435" s="59">
        <v>0</v>
      </c>
      <c r="BA435" s="59">
        <v>0</v>
      </c>
      <c r="BB435" s="59">
        <v>0</v>
      </c>
      <c r="BC435" s="59">
        <v>0</v>
      </c>
      <c r="BD435" s="59">
        <v>0</v>
      </c>
      <c r="BE435" s="84" t="s">
        <v>38</v>
      </c>
      <c r="BF435" s="84" t="s">
        <v>38</v>
      </c>
      <c r="BG435" s="84" t="s">
        <v>38</v>
      </c>
      <c r="BH435" s="84" t="s">
        <v>38</v>
      </c>
      <c r="BI435" s="85" t="s">
        <v>600</v>
      </c>
      <c r="BJ435" s="86" t="s">
        <v>240</v>
      </c>
      <c r="BK435" s="64" t="s">
        <v>483</v>
      </c>
      <c r="BL435" s="86" t="s">
        <v>155</v>
      </c>
      <c r="BM435" s="86" t="s">
        <v>178</v>
      </c>
      <c r="BN435" s="86"/>
      <c r="BO435" s="59">
        <v>7</v>
      </c>
      <c r="BP435" s="141">
        <v>256104305100174</v>
      </c>
      <c r="BQ435" s="92">
        <v>0.5</v>
      </c>
      <c r="BR435" s="93">
        <v>0.05</v>
      </c>
      <c r="BS435" s="94">
        <f t="shared" si="69"/>
        <v>0.55</v>
      </c>
      <c r="BT435" s="95">
        <v>0.12595</v>
      </c>
      <c r="BU435" s="101">
        <f t="shared" si="70"/>
        <v>0.67595</v>
      </c>
      <c r="BV435" s="102">
        <f t="shared" si="67"/>
        <v>4.71698113207547</v>
      </c>
      <c r="BW435" s="103">
        <v>550</v>
      </c>
      <c r="BX435" s="104">
        <f t="shared" si="68"/>
        <v>0.00318844339622641</v>
      </c>
      <c r="BY435" s="105">
        <v>1000</v>
      </c>
      <c r="BZ435" s="103" t="s">
        <v>32</v>
      </c>
      <c r="CA435" s="106" t="s">
        <v>189</v>
      </c>
      <c r="CB435" s="107" t="s">
        <v>148</v>
      </c>
      <c r="CC435" s="112" t="s">
        <v>149</v>
      </c>
      <c r="CD435" s="106"/>
      <c r="CE435" s="103" t="s">
        <v>192</v>
      </c>
      <c r="CF435" s="123"/>
      <c r="CG435" s="116">
        <v>2000016762</v>
      </c>
    </row>
    <row r="436" spans="1:85">
      <c r="A436" s="53" t="str">
        <f t="shared" si="71"/>
        <v>C1-01-06-45861</v>
      </c>
      <c r="B436" s="47" t="str">
        <f t="shared" si="62"/>
        <v>C1-01-06</v>
      </c>
      <c r="C436" s="48" t="s">
        <v>43</v>
      </c>
      <c r="D436" s="49">
        <v>45861</v>
      </c>
      <c r="E436" s="50" t="s">
        <v>14</v>
      </c>
      <c r="F436" s="51" t="s">
        <v>15</v>
      </c>
      <c r="G436" s="59">
        <v>6</v>
      </c>
      <c r="H436" s="51" t="s">
        <v>187</v>
      </c>
      <c r="I436" s="59">
        <v>1</v>
      </c>
      <c r="J436" s="60">
        <f>IF(ISBLANK(H436),"",IFERROR(VLOOKUP(B436,'Np PL4 Stock'!$A:$D,4,FALSE),""))</f>
        <v>45846</v>
      </c>
      <c r="K436" s="61">
        <f>IF(ISBLANK(H436),"",SUMIF('Np PL4 Stock'!$A:$A,B436,'Np PL4 Stock'!$N:$N))</f>
        <v>1.75</v>
      </c>
      <c r="L436" s="62">
        <f>IF(ISBLANK(H436),"",VLOOKUP(LEFT(B436,5),Unit!A:B,2,FALSE))</f>
        <v>20</v>
      </c>
      <c r="M436" s="63" t="str">
        <f>IF(ISBLANK(H436),"",IFERROR(VLOOKUP(B436,'Np PL4 Stock'!$A:$T,20,FALSE),""))</f>
        <v>V1-MA1</v>
      </c>
      <c r="N436" s="63" t="str">
        <f>IF(ISBLANK(H436),"",IFERROR(VLOOKUP(B436,'Np PL4 Stock'!$A:$U,21,FALSE),""))</f>
        <v>SIS</v>
      </c>
      <c r="O436" s="62">
        <f t="shared" si="63"/>
        <v>87.5</v>
      </c>
      <c r="P436" s="62">
        <f t="shared" si="64"/>
        <v>5.5e-6</v>
      </c>
      <c r="Q436" s="67">
        <f t="shared" si="65"/>
        <v>7.48571428571429e-7</v>
      </c>
      <c r="R436" s="67">
        <f t="shared" si="66"/>
        <v>9.44299047619048e-7</v>
      </c>
      <c r="S436" s="64">
        <v>11</v>
      </c>
      <c r="T436" s="68">
        <v>7.526</v>
      </c>
      <c r="U436" s="68">
        <v>7.422</v>
      </c>
      <c r="V436" s="69">
        <v>82</v>
      </c>
      <c r="W436" s="59">
        <v>418</v>
      </c>
      <c r="X436" s="64">
        <v>95</v>
      </c>
      <c r="Y436" s="59">
        <v>100</v>
      </c>
      <c r="Z436" s="59">
        <v>84</v>
      </c>
      <c r="AA436" s="59">
        <v>0</v>
      </c>
      <c r="AB436" s="59">
        <v>0</v>
      </c>
      <c r="AC436" s="59">
        <v>0</v>
      </c>
      <c r="AD436" s="59">
        <v>0</v>
      </c>
      <c r="AE436" s="59">
        <v>100</v>
      </c>
      <c r="AF436" s="73" t="s">
        <v>38</v>
      </c>
      <c r="AG436" s="73">
        <v>51500</v>
      </c>
      <c r="AH436" s="73" t="s">
        <v>38</v>
      </c>
      <c r="AI436" s="73" t="s">
        <v>38</v>
      </c>
      <c r="AJ436" s="73" t="s">
        <v>38</v>
      </c>
      <c r="AK436" s="73" t="s">
        <v>32</v>
      </c>
      <c r="AL436" s="77" t="str">
        <f>IF(ISBLANK(S436),"",IF(AJ436="Fail","Fail",IF(E436="PL4",IF(AND(T436&gt;STD_01122025!$D$3,U436&lt;STD_01122025!$D$4,OR(AF436="ND",AF436&lt;STD_01122025!$D$7),AH436="ND"),"Pass","Fail"),IF(E436="PL12",IF(AND(S436&lt;STD_01122025!$F$2,T436&gt;STD_01122025!$F$3,U436&lt;STD_01122025!$F$4,V436&gt;STD_01122025!$F$5,X436&gt;STD_01122025!$F$6,OR(AF436="ND",AF436&lt;STD_01122025!$F$7),AH436="ND"),"Pass","Fail"),IF(E436="SuperPL",IF(AND(T436&gt;STD_01122025!$H$3,U436&lt;STD_01122025!$H$4,V436&gt;STD_01122025!$H$5,X436&gt;STD_01122025!$H$6,OR(AF436="ND",AF436&lt;STD_01122025!$H$7),AH436="ND"),"Pass","Fail"),IF(E436="Flight",IF(AND(T436&gt;STD_01122025!$J$3,U436&lt;STD_01122025!$J$4,X436&gt;STD_01122025!$J$6,OR(AF436="ND",AF436&lt;STD_01122025!$J$7),AH436="ND"),"Pass","Fail"),""))))))</f>
        <v>Pass</v>
      </c>
      <c r="AM436" s="62">
        <f>IF(ISBLANK(B436),"",IFERROR(IF(VLOOKUP(B436,'Np PL4 Stock'!$A:$J,10,FALSE)="Np4",D436-VLOOKUP(B436,'Np PL4 Stock'!$A:$E,5,FALSE),D436-VLOOKUP(B436,'Np PL4 Stock'!$A:$E,5,FALSE)-1),""))</f>
        <v>15</v>
      </c>
      <c r="AN436" s="68">
        <v>9.082</v>
      </c>
      <c r="AO436" s="68">
        <v>9.164</v>
      </c>
      <c r="AP436" s="69">
        <v>100</v>
      </c>
      <c r="AQ436" s="64">
        <v>218</v>
      </c>
      <c r="AR436" s="64">
        <v>98</v>
      </c>
      <c r="AS436" s="59">
        <v>100</v>
      </c>
      <c r="AT436" s="73" t="s">
        <v>38</v>
      </c>
      <c r="AU436" s="73">
        <v>62003</v>
      </c>
      <c r="AV436" s="73" t="s">
        <v>38</v>
      </c>
      <c r="AW436" s="73" t="s">
        <v>38</v>
      </c>
      <c r="AX436" s="73" t="s">
        <v>32</v>
      </c>
      <c r="AY436" s="59">
        <v>0</v>
      </c>
      <c r="AZ436" s="59">
        <v>0</v>
      </c>
      <c r="BA436" s="59">
        <v>0</v>
      </c>
      <c r="BB436" s="59">
        <v>0</v>
      </c>
      <c r="BC436" s="59">
        <v>0</v>
      </c>
      <c r="BD436" s="59">
        <v>0</v>
      </c>
      <c r="BE436" s="84" t="s">
        <v>38</v>
      </c>
      <c r="BF436" s="84" t="s">
        <v>38</v>
      </c>
      <c r="BG436" s="84" t="s">
        <v>38</v>
      </c>
      <c r="BH436" s="84" t="s">
        <v>38</v>
      </c>
      <c r="BI436" s="85" t="s">
        <v>600</v>
      </c>
      <c r="BJ436" s="86" t="s">
        <v>240</v>
      </c>
      <c r="BK436" s="64" t="s">
        <v>483</v>
      </c>
      <c r="BL436" s="86" t="s">
        <v>155</v>
      </c>
      <c r="BM436" s="86" t="s">
        <v>178</v>
      </c>
      <c r="BN436" s="86"/>
      <c r="BO436" s="59">
        <v>7</v>
      </c>
      <c r="BP436" s="141">
        <v>256104305100174</v>
      </c>
      <c r="BQ436" s="92">
        <v>0.1</v>
      </c>
      <c r="BR436" s="93">
        <v>0.01</v>
      </c>
      <c r="BS436" s="94">
        <f t="shared" si="69"/>
        <v>0.11</v>
      </c>
      <c r="BT436" s="95">
        <v>0.02519</v>
      </c>
      <c r="BU436" s="101">
        <f t="shared" si="70"/>
        <v>0.13519</v>
      </c>
      <c r="BV436" s="102">
        <f t="shared" si="67"/>
        <v>4.58715596330275</v>
      </c>
      <c r="BW436" s="103">
        <v>110</v>
      </c>
      <c r="BX436" s="104">
        <f t="shared" si="68"/>
        <v>0.000620137614678899</v>
      </c>
      <c r="BY436" s="105">
        <v>1000</v>
      </c>
      <c r="BZ436" s="103" t="s">
        <v>32</v>
      </c>
      <c r="CA436" s="106" t="s">
        <v>189</v>
      </c>
      <c r="CB436" s="107" t="s">
        <v>148</v>
      </c>
      <c r="CC436" s="112" t="s">
        <v>149</v>
      </c>
      <c r="CD436" s="106"/>
      <c r="CE436" s="103" t="s">
        <v>192</v>
      </c>
      <c r="CF436" s="123"/>
      <c r="CG436" s="114">
        <v>2000016762</v>
      </c>
    </row>
    <row r="437" spans="1:85">
      <c r="A437" s="53" t="str">
        <f t="shared" si="71"/>
        <v>C1-04-06-45861</v>
      </c>
      <c r="B437" s="47" t="str">
        <f t="shared" si="62"/>
        <v>C1-04-06</v>
      </c>
      <c r="C437" s="48" t="s">
        <v>43</v>
      </c>
      <c r="D437" s="49">
        <v>45861</v>
      </c>
      <c r="E437" s="50" t="s">
        <v>14</v>
      </c>
      <c r="F437" s="51" t="s">
        <v>15</v>
      </c>
      <c r="G437" s="59">
        <v>6</v>
      </c>
      <c r="H437" s="51" t="s">
        <v>187</v>
      </c>
      <c r="I437" s="59">
        <v>4</v>
      </c>
      <c r="J437" s="60">
        <f>IF(ISBLANK(H437),"",IFERROR(VLOOKUP(B437,'Np PL4 Stock'!$A:$D,4,FALSE),""))</f>
        <v>45846</v>
      </c>
      <c r="K437" s="61">
        <f>IF(ISBLANK(H437),"",SUMIF('Np PL4 Stock'!$A:$A,B437,'Np PL4 Stock'!$N:$N))</f>
        <v>1.75</v>
      </c>
      <c r="L437" s="62">
        <f>IF(ISBLANK(H437),"",VLOOKUP(LEFT(B437,5),Unit!A:B,2,FALSE))</f>
        <v>20</v>
      </c>
      <c r="M437" s="63" t="str">
        <f>IF(ISBLANK(H437),"",IFERROR(VLOOKUP(B437,'Np PL4 Stock'!$A:$T,20,FALSE),""))</f>
        <v>V1-MC1</v>
      </c>
      <c r="N437" s="63" t="str">
        <f>IF(ISBLANK(H437),"",IFERROR(VLOOKUP(B437,'Np PL4 Stock'!$A:$U,21,FALSE),""))</f>
        <v>SyAqua</v>
      </c>
      <c r="O437" s="62">
        <f t="shared" si="63"/>
        <v>87.5</v>
      </c>
      <c r="P437" s="62">
        <f t="shared" si="64"/>
        <v>8.05e-5</v>
      </c>
      <c r="Q437" s="67">
        <f t="shared" si="65"/>
        <v>9.2e-7</v>
      </c>
      <c r="R437" s="67">
        <f t="shared" si="66"/>
        <v>1.17589333333333e-6</v>
      </c>
      <c r="S437" s="64">
        <v>12</v>
      </c>
      <c r="T437" s="68">
        <v>7.739</v>
      </c>
      <c r="U437" s="68">
        <v>7.122</v>
      </c>
      <c r="V437" s="69">
        <v>95.652</v>
      </c>
      <c r="W437" s="59">
        <v>379</v>
      </c>
      <c r="X437" s="59">
        <v>93</v>
      </c>
      <c r="Y437" s="59">
        <v>100</v>
      </c>
      <c r="Z437" s="59">
        <v>84</v>
      </c>
      <c r="AA437" s="59">
        <v>0</v>
      </c>
      <c r="AB437" s="59">
        <v>0</v>
      </c>
      <c r="AC437" s="59">
        <v>0</v>
      </c>
      <c r="AD437" s="59">
        <v>0</v>
      </c>
      <c r="AE437" s="59">
        <v>100</v>
      </c>
      <c r="AF437" s="73" t="s">
        <v>38</v>
      </c>
      <c r="AG437" s="73">
        <v>58500</v>
      </c>
      <c r="AH437" s="73" t="s">
        <v>38</v>
      </c>
      <c r="AI437" s="73" t="s">
        <v>38</v>
      </c>
      <c r="AJ437" s="73" t="s">
        <v>38</v>
      </c>
      <c r="AK437" s="73" t="s">
        <v>32</v>
      </c>
      <c r="AL437" s="77" t="str">
        <f>IF(ISBLANK(S437),"",IF(AJ437="Fail","Fail",IF(E437="PL4",IF(AND(T437&gt;STD_01122025!$D$3,U437&lt;STD_01122025!$D$4,OR(AF437="ND",AF437&lt;STD_01122025!$D$7),AH437="ND"),"Pass","Fail"),IF(E437="PL12",IF(AND(S437&lt;STD_01122025!$F$2,T437&gt;STD_01122025!$F$3,U437&lt;STD_01122025!$F$4,V437&gt;STD_01122025!$F$5,X437&gt;STD_01122025!$F$6,OR(AF437="ND",AF437&lt;STD_01122025!$F$7),AH437="ND"),"Pass","Fail"),IF(E437="SuperPL",IF(AND(T437&gt;STD_01122025!$H$3,U437&lt;STD_01122025!$H$4,V437&gt;STD_01122025!$H$5,X437&gt;STD_01122025!$H$6,OR(AF437="ND",AF437&lt;STD_01122025!$H$7),AH437="ND"),"Pass","Fail"),IF(E437="Flight",IF(AND(T437&gt;STD_01122025!$J$3,U437&lt;STD_01122025!$J$4,X437&gt;STD_01122025!$J$6,OR(AF437="ND",AF437&lt;STD_01122025!$J$7),AH437="ND"),"Pass","Fail"),""))))))</f>
        <v>Pass</v>
      </c>
      <c r="AM437" s="62">
        <f>IF(ISBLANK(B437),"",IFERROR(IF(VLOOKUP(B437,'Np PL4 Stock'!$A:$J,10,FALSE)="Np4",D437-VLOOKUP(B437,'Np PL4 Stock'!$A:$E,5,FALSE),D437-VLOOKUP(B437,'Np PL4 Stock'!$A:$E,5,FALSE)-1),""))</f>
        <v>15</v>
      </c>
      <c r="AN437" s="68">
        <v>9.237</v>
      </c>
      <c r="AO437" s="68">
        <v>9.085</v>
      </c>
      <c r="AP437" s="69">
        <v>100</v>
      </c>
      <c r="AQ437" s="64">
        <v>185</v>
      </c>
      <c r="AR437" s="64">
        <v>98</v>
      </c>
      <c r="AS437" s="59">
        <v>100</v>
      </c>
      <c r="AT437" s="73" t="s">
        <v>38</v>
      </c>
      <c r="AU437" s="73">
        <v>645000</v>
      </c>
      <c r="AV437" s="73" t="s">
        <v>38</v>
      </c>
      <c r="AW437" s="73" t="s">
        <v>38</v>
      </c>
      <c r="AX437" s="73" t="s">
        <v>32</v>
      </c>
      <c r="AY437" s="59">
        <v>0</v>
      </c>
      <c r="AZ437" s="59">
        <v>0</v>
      </c>
      <c r="BA437" s="59">
        <v>0</v>
      </c>
      <c r="BB437" s="59">
        <v>0</v>
      </c>
      <c r="BC437" s="59">
        <v>0</v>
      </c>
      <c r="BD437" s="59">
        <v>0</v>
      </c>
      <c r="BE437" s="84" t="s">
        <v>38</v>
      </c>
      <c r="BF437" s="84" t="s">
        <v>38</v>
      </c>
      <c r="BG437" s="84" t="s">
        <v>38</v>
      </c>
      <c r="BH437" s="84" t="s">
        <v>38</v>
      </c>
      <c r="BI437" s="85" t="s">
        <v>747</v>
      </c>
      <c r="BJ437" s="86" t="s">
        <v>258</v>
      </c>
      <c r="BK437" s="64" t="s">
        <v>488</v>
      </c>
      <c r="BL437" s="86" t="s">
        <v>155</v>
      </c>
      <c r="BM437" s="86" t="s">
        <v>178</v>
      </c>
      <c r="BN437" s="86"/>
      <c r="BO437" s="59">
        <v>6</v>
      </c>
      <c r="BP437" s="141">
        <v>256104305100171</v>
      </c>
      <c r="BQ437" s="92">
        <v>0.7</v>
      </c>
      <c r="BR437" s="93">
        <v>0.14</v>
      </c>
      <c r="BS437" s="94">
        <f t="shared" si="69"/>
        <v>0.84</v>
      </c>
      <c r="BT437" s="95">
        <v>0.21168</v>
      </c>
      <c r="BU437" s="101">
        <f t="shared" si="70"/>
        <v>1.05168</v>
      </c>
      <c r="BV437" s="102">
        <f t="shared" si="67"/>
        <v>5.40540540540541</v>
      </c>
      <c r="BW437" s="103">
        <v>840</v>
      </c>
      <c r="BX437" s="104">
        <f t="shared" si="68"/>
        <v>0.00568475675675676</v>
      </c>
      <c r="BY437" s="105">
        <v>1000</v>
      </c>
      <c r="BZ437" s="103" t="s">
        <v>32</v>
      </c>
      <c r="CA437" s="106" t="s">
        <v>189</v>
      </c>
      <c r="CB437" s="107" t="s">
        <v>148</v>
      </c>
      <c r="CC437" s="112" t="s">
        <v>149</v>
      </c>
      <c r="CD437" s="130"/>
      <c r="CE437" s="103" t="s">
        <v>192</v>
      </c>
      <c r="CF437" s="131"/>
      <c r="CG437" s="115">
        <v>2000022372</v>
      </c>
    </row>
    <row r="438" spans="1:85">
      <c r="A438" s="53" t="str">
        <f t="shared" si="71"/>
        <v>C1-03-06-45861</v>
      </c>
      <c r="B438" s="47" t="str">
        <f t="shared" ref="B438:B501" si="72">IF(ISBLANK(H438),"",H438&amp;"-"&amp;IF(OR(LEN(I438)=1,LEN(I438)=4),"0"&amp;I438,I438))&amp;"-"&amp;IF(LEN(G438)=1,"0"&amp;G438,G438)</f>
        <v>C1-03-06</v>
      </c>
      <c r="C438" s="48" t="s">
        <v>43</v>
      </c>
      <c r="D438" s="49">
        <v>45861</v>
      </c>
      <c r="E438" s="50" t="s">
        <v>14</v>
      </c>
      <c r="F438" s="51" t="s">
        <v>15</v>
      </c>
      <c r="G438" s="59">
        <v>6</v>
      </c>
      <c r="H438" s="51" t="s">
        <v>187</v>
      </c>
      <c r="I438" s="59">
        <v>3</v>
      </c>
      <c r="J438" s="60">
        <f>IF(ISBLANK(H438),"",IFERROR(VLOOKUP(B438,'Np PL4 Stock'!$A:$D,4,FALSE),""))</f>
        <v>45846</v>
      </c>
      <c r="K438" s="61">
        <f>IF(ISBLANK(H438),"",SUMIF('Np PL4 Stock'!$A:$A,B438,'Np PL4 Stock'!$N:$N))</f>
        <v>1.75</v>
      </c>
      <c r="L438" s="62">
        <f>IF(ISBLANK(H438),"",VLOOKUP(LEFT(B438,5),Unit!A:B,2,FALSE))</f>
        <v>20</v>
      </c>
      <c r="M438" s="63" t="str">
        <f>IF(ISBLANK(H438),"",IFERROR(VLOOKUP(B438,'Np PL4 Stock'!$A:$T,20,FALSE),""))</f>
        <v>V1-MC1</v>
      </c>
      <c r="N438" s="63" t="str">
        <f>IF(ISBLANK(H438),"",IFERROR(VLOOKUP(B438,'Np PL4 Stock'!$A:$U,21,FALSE),""))</f>
        <v>SyAqua</v>
      </c>
      <c r="O438" s="62">
        <f t="shared" si="63"/>
        <v>87.5</v>
      </c>
      <c r="P438" s="62">
        <f t="shared" si="64"/>
        <v>8.21565e-6</v>
      </c>
      <c r="Q438" s="67">
        <f t="shared" si="65"/>
        <v>7.99821714285714e-7</v>
      </c>
      <c r="R438" s="67">
        <f t="shared" si="66"/>
        <v>1.06260546571429e-6</v>
      </c>
      <c r="S438" s="64">
        <v>11</v>
      </c>
      <c r="T438" s="68">
        <v>7.526</v>
      </c>
      <c r="U438" s="68">
        <v>7.247</v>
      </c>
      <c r="V438" s="69">
        <v>85.714</v>
      </c>
      <c r="W438" s="59">
        <v>413</v>
      </c>
      <c r="X438" s="59">
        <v>96</v>
      </c>
      <c r="Y438" s="59">
        <v>100</v>
      </c>
      <c r="Z438" s="59">
        <v>92</v>
      </c>
      <c r="AA438" s="59">
        <v>0</v>
      </c>
      <c r="AB438" s="59">
        <v>0</v>
      </c>
      <c r="AC438" s="59">
        <v>0</v>
      </c>
      <c r="AD438" s="59">
        <v>0</v>
      </c>
      <c r="AE438" s="59">
        <v>100</v>
      </c>
      <c r="AF438" s="73" t="s">
        <v>38</v>
      </c>
      <c r="AG438" s="73">
        <v>6300</v>
      </c>
      <c r="AH438" s="73" t="s">
        <v>38</v>
      </c>
      <c r="AI438" s="73" t="s">
        <v>38</v>
      </c>
      <c r="AJ438" s="73" t="s">
        <v>38</v>
      </c>
      <c r="AK438" s="73" t="s">
        <v>32</v>
      </c>
      <c r="AL438" s="77" t="str">
        <f>IF(ISBLANK(S438),"",IF(AJ438="Fail","Fail",IF(E438="PL4",IF(AND(T438&gt;STD_01122025!$D$3,U438&lt;STD_01122025!$D$4,OR(AF438="ND",AF438&lt;STD_01122025!$D$7),AH438="ND"),"Pass","Fail"),IF(E438="PL12",IF(AND(S438&lt;STD_01122025!$F$2,T438&gt;STD_01122025!$F$3,U438&lt;STD_01122025!$F$4,V438&gt;STD_01122025!$F$5,X438&gt;STD_01122025!$F$6,OR(AF438="ND",AF438&lt;STD_01122025!$F$7),AH438="ND"),"Pass","Fail"),IF(E438="SuperPL",IF(AND(T438&gt;STD_01122025!$H$3,U438&lt;STD_01122025!$H$4,V438&gt;STD_01122025!$H$5,X438&gt;STD_01122025!$H$6,OR(AF438="ND",AF438&lt;STD_01122025!$H$7),AH438="ND"),"Pass","Fail"),IF(E438="Flight",IF(AND(T438&gt;STD_01122025!$J$3,U438&lt;STD_01122025!$J$4,X438&gt;STD_01122025!$J$6,OR(AF438="ND",AF438&lt;STD_01122025!$J$7),AH438="ND"),"Pass","Fail"),""))))))</f>
        <v>Pass</v>
      </c>
      <c r="AM438" s="62">
        <f>IF(ISBLANK(B438),"",IFERROR(IF(VLOOKUP(B438,'Np PL4 Stock'!$A:$J,10,FALSE)="Np4",D438-VLOOKUP(B438,'Np PL4 Stock'!$A:$E,5,FALSE),D438-VLOOKUP(B438,'Np PL4 Stock'!$A:$E,5,FALSE)-1),""))</f>
        <v>15</v>
      </c>
      <c r="AN438" s="68">
        <v>9.188</v>
      </c>
      <c r="AO438" s="68">
        <v>9.18</v>
      </c>
      <c r="AP438" s="69">
        <v>99</v>
      </c>
      <c r="AQ438" s="64">
        <v>193</v>
      </c>
      <c r="AR438" s="64">
        <v>98</v>
      </c>
      <c r="AS438" s="59">
        <v>100</v>
      </c>
      <c r="AT438" s="73" t="s">
        <v>38</v>
      </c>
      <c r="AU438" s="73">
        <v>57500</v>
      </c>
      <c r="AV438" s="73" t="s">
        <v>38</v>
      </c>
      <c r="AW438" s="73" t="s">
        <v>38</v>
      </c>
      <c r="AX438" s="73" t="s">
        <v>32</v>
      </c>
      <c r="AY438" s="59">
        <v>0</v>
      </c>
      <c r="AZ438" s="59">
        <v>0</v>
      </c>
      <c r="BA438" s="59">
        <v>0</v>
      </c>
      <c r="BB438" s="59">
        <v>0</v>
      </c>
      <c r="BC438" s="59">
        <v>0</v>
      </c>
      <c r="BD438" s="59">
        <v>0</v>
      </c>
      <c r="BE438" s="84" t="s">
        <v>38</v>
      </c>
      <c r="BF438" s="84" t="s">
        <v>38</v>
      </c>
      <c r="BG438" s="84" t="s">
        <v>38</v>
      </c>
      <c r="BH438" s="84" t="s">
        <v>38</v>
      </c>
      <c r="BI438" s="85" t="s">
        <v>747</v>
      </c>
      <c r="BJ438" s="86" t="s">
        <v>258</v>
      </c>
      <c r="BK438" s="64" t="s">
        <v>488</v>
      </c>
      <c r="BL438" s="86" t="s">
        <v>155</v>
      </c>
      <c r="BM438" s="86" t="s">
        <v>178</v>
      </c>
      <c r="BN438" s="86"/>
      <c r="BO438" s="59">
        <v>6</v>
      </c>
      <c r="BP438" s="141">
        <v>256104305100172</v>
      </c>
      <c r="BQ438" s="92">
        <v>0.149375</v>
      </c>
      <c r="BR438" s="93">
        <v>0.014938</v>
      </c>
      <c r="BS438" s="94">
        <f t="shared" si="69"/>
        <v>0.164313</v>
      </c>
      <c r="BT438" s="95">
        <v>0.041899815</v>
      </c>
      <c r="BU438" s="101">
        <f t="shared" si="70"/>
        <v>0.206212815</v>
      </c>
      <c r="BV438" s="102">
        <f t="shared" si="67"/>
        <v>5.18134715025907</v>
      </c>
      <c r="BW438" s="103">
        <v>164.313</v>
      </c>
      <c r="BX438" s="104">
        <f t="shared" si="68"/>
        <v>0.00106846018134715</v>
      </c>
      <c r="BY438" s="105">
        <v>1000</v>
      </c>
      <c r="BZ438" s="103" t="s">
        <v>32</v>
      </c>
      <c r="CA438" s="106" t="s">
        <v>189</v>
      </c>
      <c r="CB438" s="107" t="s">
        <v>148</v>
      </c>
      <c r="CC438" s="112" t="s">
        <v>149</v>
      </c>
      <c r="CD438" s="106"/>
      <c r="CE438" s="103" t="s">
        <v>192</v>
      </c>
      <c r="CF438" s="123"/>
      <c r="CG438" s="115">
        <v>2000022372</v>
      </c>
    </row>
    <row r="439" spans="1:85">
      <c r="A439" s="53" t="str">
        <f t="shared" si="71"/>
        <v>D1-10-05-45861</v>
      </c>
      <c r="B439" s="47" t="str">
        <f t="shared" si="72"/>
        <v>D1-10-05</v>
      </c>
      <c r="C439" s="48" t="s">
        <v>43</v>
      </c>
      <c r="D439" s="49">
        <v>45861</v>
      </c>
      <c r="E439" s="50" t="s">
        <v>14</v>
      </c>
      <c r="F439" s="51" t="s">
        <v>15</v>
      </c>
      <c r="G439" s="59">
        <v>5</v>
      </c>
      <c r="H439" s="51" t="s">
        <v>205</v>
      </c>
      <c r="I439" s="59">
        <v>10</v>
      </c>
      <c r="J439" s="60">
        <f>IF(ISBLANK(H439),"",IFERROR(VLOOKUP(B439,'Np PL4 Stock'!$A:$D,4,FALSE),""))</f>
        <v>45845</v>
      </c>
      <c r="K439" s="61">
        <f>IF(ISBLANK(H439),"",SUMIF('Np PL4 Stock'!$A:$A,B439,'Np PL4 Stock'!$N:$N))</f>
        <v>2</v>
      </c>
      <c r="L439" s="62">
        <f>IF(ISBLANK(H439),"",VLOOKUP(LEFT(B439,5),Unit!A:B,2,FALSE))</f>
        <v>20</v>
      </c>
      <c r="M439" s="63" t="str">
        <f>IF(ISBLANK(H439),"",IFERROR(VLOOKUP(B439,'Np PL4 Stock'!$A:$T,20,FALSE),""))</f>
        <v>V1-MA1</v>
      </c>
      <c r="N439" s="63" t="str">
        <f>IF(ISBLANK(H439),"",IFERROR(VLOOKUP(B439,'Np PL4 Stock'!$A:$U,21,FALSE),""))</f>
        <v>SIS</v>
      </c>
      <c r="O439" s="62">
        <f t="shared" si="63"/>
        <v>100</v>
      </c>
      <c r="P439" s="62">
        <f t="shared" si="64"/>
        <v>6.05e-5</v>
      </c>
      <c r="Q439" s="67">
        <f t="shared" si="65"/>
        <v>1.0877e-6</v>
      </c>
      <c r="R439" s="67">
        <f t="shared" si="66"/>
        <v>1.41130166666667e-6</v>
      </c>
      <c r="S439" s="64">
        <v>12</v>
      </c>
      <c r="T439" s="68">
        <v>7.773</v>
      </c>
      <c r="U439" s="68">
        <v>7.976</v>
      </c>
      <c r="V439" s="69">
        <v>89</v>
      </c>
      <c r="W439" s="59">
        <v>377</v>
      </c>
      <c r="X439" s="64">
        <v>93</v>
      </c>
      <c r="Y439" s="59">
        <v>100</v>
      </c>
      <c r="Z439" s="59">
        <v>88</v>
      </c>
      <c r="AA439" s="59">
        <v>0</v>
      </c>
      <c r="AB439" s="59">
        <v>0</v>
      </c>
      <c r="AC439" s="59">
        <v>0</v>
      </c>
      <c r="AD439" s="59">
        <v>0</v>
      </c>
      <c r="AE439" s="59">
        <v>100</v>
      </c>
      <c r="AF439" s="73" t="s">
        <v>38</v>
      </c>
      <c r="AG439" s="73">
        <v>57500</v>
      </c>
      <c r="AH439" s="73" t="s">
        <v>38</v>
      </c>
      <c r="AI439" s="73" t="s">
        <v>38</v>
      </c>
      <c r="AJ439" s="73" t="s">
        <v>38</v>
      </c>
      <c r="AK439" s="73" t="s">
        <v>32</v>
      </c>
      <c r="AL439" s="77" t="str">
        <f>IF(ISBLANK(S439),"",IF(AJ439="Fail","Fail",IF(E439="PL4",IF(AND(T439&gt;STD_01122025!$D$3,U439&lt;STD_01122025!$D$4,OR(AF439="ND",AF439&lt;STD_01122025!$D$7),AH439="ND"),"Pass","Fail"),IF(E439="PL12",IF(AND(S439&lt;STD_01122025!$F$2,T439&gt;STD_01122025!$F$3,U439&lt;STD_01122025!$F$4,V439&gt;STD_01122025!$F$5,X439&gt;STD_01122025!$F$6,OR(AF439="ND",AF439&lt;STD_01122025!$F$7),AH439="ND"),"Pass","Fail"),IF(E439="SuperPL",IF(AND(T439&gt;STD_01122025!$H$3,U439&lt;STD_01122025!$H$4,V439&gt;STD_01122025!$H$5,X439&gt;STD_01122025!$H$6,OR(AF439="ND",AF439&lt;STD_01122025!$H$7),AH439="ND"),"Pass","Fail"),IF(E439="Flight",IF(AND(T439&gt;STD_01122025!$J$3,U439&lt;STD_01122025!$J$4,X439&gt;STD_01122025!$J$6,OR(AF439="ND",AF439&lt;STD_01122025!$J$7),AH439="ND"),"Pass","Fail"),""))))))</f>
        <v>Pass</v>
      </c>
      <c r="AM439" s="62">
        <f>IF(ISBLANK(B439),"",IFERROR(IF(VLOOKUP(B439,'Np PL4 Stock'!$A:$J,10,FALSE)="Np4",D439-VLOOKUP(B439,'Np PL4 Stock'!$A:$E,5,FALSE),D439-VLOOKUP(B439,'Np PL4 Stock'!$A:$E,5,FALSE)-1),""))</f>
        <v>16</v>
      </c>
      <c r="AN439" s="68">
        <v>9.069</v>
      </c>
      <c r="AO439" s="68">
        <v>9.31</v>
      </c>
      <c r="AP439" s="69">
        <v>100</v>
      </c>
      <c r="AQ439" s="64">
        <v>212</v>
      </c>
      <c r="AR439" s="64">
        <v>99</v>
      </c>
      <c r="AS439" s="59">
        <v>100</v>
      </c>
      <c r="AT439" s="73" t="s">
        <v>38</v>
      </c>
      <c r="AU439" s="73">
        <v>64500</v>
      </c>
      <c r="AV439" s="73" t="s">
        <v>38</v>
      </c>
      <c r="AW439" s="73" t="s">
        <v>38</v>
      </c>
      <c r="AX439" s="73" t="s">
        <v>32</v>
      </c>
      <c r="AY439" s="59">
        <v>0</v>
      </c>
      <c r="AZ439" s="59">
        <v>0</v>
      </c>
      <c r="BA439" s="59">
        <v>0</v>
      </c>
      <c r="BB439" s="59">
        <v>0</v>
      </c>
      <c r="BC439" s="59">
        <v>0</v>
      </c>
      <c r="BD439" s="59">
        <v>0</v>
      </c>
      <c r="BE439" s="84" t="s">
        <v>38</v>
      </c>
      <c r="BF439" s="84" t="s">
        <v>38</v>
      </c>
      <c r="BG439" s="84" t="s">
        <v>38</v>
      </c>
      <c r="BH439" s="84" t="s">
        <v>38</v>
      </c>
      <c r="BI439" s="85" t="s">
        <v>544</v>
      </c>
      <c r="BJ439" s="86" t="s">
        <v>240</v>
      </c>
      <c r="BK439" s="64" t="s">
        <v>483</v>
      </c>
      <c r="BL439" s="86" t="s">
        <v>155</v>
      </c>
      <c r="BM439" s="86" t="s">
        <v>178</v>
      </c>
      <c r="BN439" s="86"/>
      <c r="BO439" s="59">
        <v>7</v>
      </c>
      <c r="BP439" s="141">
        <v>256104305100173</v>
      </c>
      <c r="BQ439" s="92">
        <v>0.6</v>
      </c>
      <c r="BR439" s="93">
        <v>0.06</v>
      </c>
      <c r="BS439" s="94">
        <f t="shared" si="69"/>
        <v>0.66</v>
      </c>
      <c r="BT439" s="95">
        <v>0.16632</v>
      </c>
      <c r="BU439" s="101">
        <f t="shared" si="70"/>
        <v>0.82632</v>
      </c>
      <c r="BV439" s="102">
        <f t="shared" si="67"/>
        <v>4.71698113207547</v>
      </c>
      <c r="BW439" s="103">
        <v>660</v>
      </c>
      <c r="BX439" s="104">
        <f t="shared" si="68"/>
        <v>0.0038977358490566</v>
      </c>
      <c r="BY439" s="105">
        <v>1000</v>
      </c>
      <c r="BZ439" s="103" t="s">
        <v>32</v>
      </c>
      <c r="CA439" s="106" t="s">
        <v>189</v>
      </c>
      <c r="CB439" s="107" t="s">
        <v>148</v>
      </c>
      <c r="CC439" s="112" t="s">
        <v>149</v>
      </c>
      <c r="CD439" s="106"/>
      <c r="CE439" s="103" t="s">
        <v>192</v>
      </c>
      <c r="CF439" s="123"/>
      <c r="CG439" s="114">
        <v>2000019296</v>
      </c>
    </row>
    <row r="440" spans="1:85">
      <c r="A440" s="53" t="str">
        <f t="shared" si="71"/>
        <v>C1-01-06-45862</v>
      </c>
      <c r="B440" s="47" t="str">
        <f t="shared" si="72"/>
        <v>C1-01-06</v>
      </c>
      <c r="C440" s="48" t="s">
        <v>43</v>
      </c>
      <c r="D440" s="49">
        <v>45862</v>
      </c>
      <c r="E440" s="50" t="s">
        <v>14</v>
      </c>
      <c r="F440" s="51" t="s">
        <v>15</v>
      </c>
      <c r="G440" s="59">
        <v>6</v>
      </c>
      <c r="H440" s="51" t="s">
        <v>187</v>
      </c>
      <c r="I440" s="59">
        <v>1</v>
      </c>
      <c r="J440" s="60">
        <f>IF(ISBLANK(H440),"",IFERROR(VLOOKUP(B440,'Np PL4 Stock'!$A:$D,4,FALSE),""))</f>
        <v>45846</v>
      </c>
      <c r="K440" s="61">
        <f>IF(ISBLANK(H440),"",SUMIF('Np PL4 Stock'!$A:$A,B440,'Np PL4 Stock'!$N:$N))</f>
        <v>1.75</v>
      </c>
      <c r="L440" s="62">
        <f>IF(ISBLANK(H440),"",VLOOKUP(LEFT(B440,5),Unit!A:B,2,FALSE))</f>
        <v>20</v>
      </c>
      <c r="M440" s="63" t="str">
        <f>IF(ISBLANK(H440),"",IFERROR(VLOOKUP(B440,'Np PL4 Stock'!$A:$T,20,FALSE),""))</f>
        <v>V1-MA1</v>
      </c>
      <c r="N440" s="63" t="str">
        <f>IF(ISBLANK(H440),"",IFERROR(VLOOKUP(B440,'Np PL4 Stock'!$A:$U,21,FALSE),""))</f>
        <v>SIS</v>
      </c>
      <c r="O440" s="62">
        <f t="shared" si="63"/>
        <v>87.5</v>
      </c>
      <c r="P440" s="62">
        <f t="shared" si="64"/>
        <v>6e-5</v>
      </c>
      <c r="Q440" s="67">
        <f t="shared" si="65"/>
        <v>7.48571428571429e-7</v>
      </c>
      <c r="R440" s="67">
        <f t="shared" si="66"/>
        <v>9.44299047619048e-7</v>
      </c>
      <c r="S440" s="64">
        <v>11</v>
      </c>
      <c r="T440" s="68">
        <v>7.526</v>
      </c>
      <c r="U440" s="68">
        <v>7.422</v>
      </c>
      <c r="V440" s="69">
        <v>82</v>
      </c>
      <c r="W440" s="59">
        <v>418</v>
      </c>
      <c r="X440" s="59">
        <v>95</v>
      </c>
      <c r="Y440" s="59">
        <v>100</v>
      </c>
      <c r="Z440" s="59">
        <v>84</v>
      </c>
      <c r="AA440" s="59">
        <v>0</v>
      </c>
      <c r="AB440" s="59">
        <v>0</v>
      </c>
      <c r="AC440" s="59">
        <v>0</v>
      </c>
      <c r="AD440" s="59">
        <v>0</v>
      </c>
      <c r="AE440" s="59">
        <v>100</v>
      </c>
      <c r="AF440" s="73" t="s">
        <v>38</v>
      </c>
      <c r="AG440" s="73">
        <v>51500</v>
      </c>
      <c r="AH440" s="73" t="s">
        <v>38</v>
      </c>
      <c r="AI440" s="73" t="s">
        <v>38</v>
      </c>
      <c r="AJ440" s="73" t="s">
        <v>38</v>
      </c>
      <c r="AK440" s="73" t="s">
        <v>32</v>
      </c>
      <c r="AL440" s="77" t="str">
        <f>IF(ISBLANK(S440),"",IF(AJ440="Fail","Fail",IF(E440="PL4",IF(AND(T440&gt;STD_01122025!$D$3,U440&lt;STD_01122025!$D$4,OR(AF440="ND",AF440&lt;STD_01122025!$D$7),AH440="ND"),"Pass","Fail"),IF(E440="PL12",IF(AND(S440&lt;STD_01122025!$F$2,T440&gt;STD_01122025!$F$3,U440&lt;STD_01122025!$F$4,V440&gt;STD_01122025!$F$5,X440&gt;STD_01122025!$F$6,OR(AF440="ND",AF440&lt;STD_01122025!$F$7),AH440="ND"),"Pass","Fail"),IF(E440="SuperPL",IF(AND(T440&gt;STD_01122025!$H$3,U440&lt;STD_01122025!$H$4,V440&gt;STD_01122025!$H$5,X440&gt;STD_01122025!$H$6,OR(AF440="ND",AF440&lt;STD_01122025!$H$7),AH440="ND"),"Pass","Fail"),IF(E440="Flight",IF(AND(T440&gt;STD_01122025!$J$3,U440&lt;STD_01122025!$J$4,X440&gt;STD_01122025!$J$6,OR(AF440="ND",AF440&lt;STD_01122025!$J$7),AH440="ND"),"Pass","Fail"),""))))))</f>
        <v>Pass</v>
      </c>
      <c r="AM440" s="62">
        <f>IF(ISBLANK(B440),"",IFERROR(IF(VLOOKUP(B440,'Np PL4 Stock'!$A:$J,10,FALSE)="Np4",D440-VLOOKUP(B440,'Np PL4 Stock'!$A:$E,5,FALSE),D440-VLOOKUP(B440,'Np PL4 Stock'!$A:$E,5,FALSE)-1),""))</f>
        <v>16</v>
      </c>
      <c r="AN440" s="68">
        <v>9.339</v>
      </c>
      <c r="AO440" s="68">
        <v>9.587</v>
      </c>
      <c r="AP440" s="69">
        <v>100</v>
      </c>
      <c r="AQ440" s="64">
        <v>175</v>
      </c>
      <c r="AR440" s="64">
        <v>99</v>
      </c>
      <c r="AS440" s="59">
        <v>100</v>
      </c>
      <c r="AT440" s="73" t="s">
        <v>38</v>
      </c>
      <c r="AU440" s="73">
        <v>56000</v>
      </c>
      <c r="AV440" s="73" t="s">
        <v>38</v>
      </c>
      <c r="AW440" s="73" t="s">
        <v>38</v>
      </c>
      <c r="AX440" s="73" t="s">
        <v>32</v>
      </c>
      <c r="AY440" s="59">
        <v>0</v>
      </c>
      <c r="AZ440" s="59">
        <v>0</v>
      </c>
      <c r="BA440" s="59">
        <v>0</v>
      </c>
      <c r="BB440" s="59">
        <v>0</v>
      </c>
      <c r="BC440" s="59">
        <v>0</v>
      </c>
      <c r="BD440" s="59">
        <v>0</v>
      </c>
      <c r="BE440" s="84" t="s">
        <v>38</v>
      </c>
      <c r="BF440" s="84" t="s">
        <v>38</v>
      </c>
      <c r="BG440" s="84" t="s">
        <v>38</v>
      </c>
      <c r="BH440" s="84" t="s">
        <v>38</v>
      </c>
      <c r="BI440" s="85" t="s">
        <v>570</v>
      </c>
      <c r="BJ440" s="86" t="s">
        <v>262</v>
      </c>
      <c r="BK440" s="64" t="s">
        <v>523</v>
      </c>
      <c r="BL440" s="86" t="s">
        <v>155</v>
      </c>
      <c r="BM440" s="86" t="s">
        <v>178</v>
      </c>
      <c r="BN440" s="86"/>
      <c r="BO440" s="59">
        <v>10</v>
      </c>
      <c r="BP440" s="141">
        <v>256104305100179</v>
      </c>
      <c r="BQ440" s="92">
        <v>1</v>
      </c>
      <c r="BR440" s="93">
        <v>0.2</v>
      </c>
      <c r="BS440" s="94">
        <f t="shared" si="69"/>
        <v>1.2</v>
      </c>
      <c r="BT440" s="95">
        <v>0.317333333333333</v>
      </c>
      <c r="BU440" s="101">
        <f t="shared" si="70"/>
        <v>1.51733333333333</v>
      </c>
      <c r="BV440" s="102">
        <f t="shared" si="67"/>
        <v>5.71428571428571</v>
      </c>
      <c r="BW440" s="103">
        <v>1333.33333333333</v>
      </c>
      <c r="BX440" s="104">
        <f t="shared" si="68"/>
        <v>0.00867047619047619</v>
      </c>
      <c r="BY440" s="105">
        <v>900</v>
      </c>
      <c r="BZ440" s="103" t="s">
        <v>32</v>
      </c>
      <c r="CA440" s="106" t="s">
        <v>189</v>
      </c>
      <c r="CB440" s="107" t="s">
        <v>148</v>
      </c>
      <c r="CC440" s="112" t="s">
        <v>149</v>
      </c>
      <c r="CD440" s="106"/>
      <c r="CE440" s="103" t="s">
        <v>192</v>
      </c>
      <c r="CF440" s="123"/>
      <c r="CG440" s="115">
        <v>2000007993</v>
      </c>
    </row>
    <row r="441" spans="1:85">
      <c r="A441" s="53" t="str">
        <f t="shared" si="71"/>
        <v>C1-02-06-45862</v>
      </c>
      <c r="B441" s="47" t="str">
        <f t="shared" si="72"/>
        <v>C1-02-06</v>
      </c>
      <c r="C441" s="48" t="s">
        <v>43</v>
      </c>
      <c r="D441" s="49">
        <v>45862</v>
      </c>
      <c r="E441" s="50" t="s">
        <v>14</v>
      </c>
      <c r="F441" s="51" t="s">
        <v>15</v>
      </c>
      <c r="G441" s="59">
        <v>6</v>
      </c>
      <c r="H441" s="51" t="s">
        <v>187</v>
      </c>
      <c r="I441" s="59">
        <v>2</v>
      </c>
      <c r="J441" s="60">
        <f>IF(ISBLANK(H441),"",IFERROR(VLOOKUP(B441,'Np PL4 Stock'!$A:$D,4,FALSE),""))</f>
        <v>45846</v>
      </c>
      <c r="K441" s="61">
        <f>IF(ISBLANK(H441),"",SUMIF('Np PL4 Stock'!$A:$A,B441,'Np PL4 Stock'!$N:$N))</f>
        <v>1.75</v>
      </c>
      <c r="L441" s="62">
        <f>IF(ISBLANK(H441),"",VLOOKUP(LEFT(B441,5),Unit!A:B,2,FALSE))</f>
        <v>20</v>
      </c>
      <c r="M441" s="63" t="str">
        <f>IF(ISBLANK(H441),"",IFERROR(VLOOKUP(B441,'Np PL4 Stock'!$A:$T,20,FALSE),""))</f>
        <v>V1-MA1</v>
      </c>
      <c r="N441" s="63" t="str">
        <f>IF(ISBLANK(H441),"",IFERROR(VLOOKUP(B441,'Np PL4 Stock'!$A:$U,21,FALSE),""))</f>
        <v>SIS</v>
      </c>
      <c r="O441" s="62">
        <f t="shared" si="63"/>
        <v>87.5</v>
      </c>
      <c r="P441" s="62">
        <f t="shared" si="64"/>
        <v>2.4e-5</v>
      </c>
      <c r="Q441" s="67">
        <f t="shared" si="65"/>
        <v>7.54285714285714e-7</v>
      </c>
      <c r="R441" s="67">
        <f t="shared" si="66"/>
        <v>9.17485714285714e-7</v>
      </c>
      <c r="S441" s="64">
        <v>12</v>
      </c>
      <c r="T441" s="68">
        <v>7.845</v>
      </c>
      <c r="U441" s="68">
        <v>6.822</v>
      </c>
      <c r="V441" s="69">
        <v>96.203</v>
      </c>
      <c r="W441" s="59">
        <v>368</v>
      </c>
      <c r="X441" s="59">
        <v>94</v>
      </c>
      <c r="Y441" s="59">
        <v>100</v>
      </c>
      <c r="Z441" s="59">
        <v>88</v>
      </c>
      <c r="AA441" s="59">
        <v>0</v>
      </c>
      <c r="AB441" s="59">
        <v>0</v>
      </c>
      <c r="AC441" s="59">
        <v>0</v>
      </c>
      <c r="AD441" s="59">
        <v>0</v>
      </c>
      <c r="AE441" s="59">
        <v>100</v>
      </c>
      <c r="AF441" s="73" t="s">
        <v>38</v>
      </c>
      <c r="AG441" s="73">
        <v>54500</v>
      </c>
      <c r="AH441" s="73" t="s">
        <v>38</v>
      </c>
      <c r="AI441" s="73" t="s">
        <v>38</v>
      </c>
      <c r="AJ441" s="73" t="s">
        <v>38</v>
      </c>
      <c r="AK441" s="73" t="s">
        <v>32</v>
      </c>
      <c r="AL441" s="77" t="str">
        <f>IF(ISBLANK(S441),"",IF(AJ441="Fail","Fail",IF(E441="PL4",IF(AND(T441&gt;STD_01122025!$D$3,U441&lt;STD_01122025!$D$4,OR(AF441="ND",AF441&lt;STD_01122025!$D$7),AH441="ND"),"Pass","Fail"),IF(E441="PL12",IF(AND(S441&lt;STD_01122025!$F$2,T441&gt;STD_01122025!$F$3,U441&lt;STD_01122025!$F$4,V441&gt;STD_01122025!$F$5,X441&gt;STD_01122025!$F$6,OR(AF441="ND",AF441&lt;STD_01122025!$F$7),AH441="ND"),"Pass","Fail"),IF(E441="SuperPL",IF(AND(T441&gt;STD_01122025!$H$3,U441&lt;STD_01122025!$H$4,V441&gt;STD_01122025!$H$5,X441&gt;STD_01122025!$H$6,OR(AF441="ND",AF441&lt;STD_01122025!$H$7),AH441="ND"),"Pass","Fail"),IF(E441="Flight",IF(AND(T441&gt;STD_01122025!$J$3,U441&lt;STD_01122025!$J$4,X441&gt;STD_01122025!$J$6,OR(AF441="ND",AF441&lt;STD_01122025!$J$7),AH441="ND"),"Pass","Fail"),""))))))</f>
        <v>Pass</v>
      </c>
      <c r="AM441" s="62">
        <f>IF(ISBLANK(B441),"",IFERROR(IF(VLOOKUP(B441,'Np PL4 Stock'!$A:$J,10,FALSE)="Np4",D441-VLOOKUP(B441,'Np PL4 Stock'!$A:$E,5,FALSE),D441-VLOOKUP(B441,'Np PL4 Stock'!$A:$E,5,FALSE)-1),""))</f>
        <v>16</v>
      </c>
      <c r="AN441" s="68">
        <v>9.127</v>
      </c>
      <c r="AO441" s="68">
        <v>9.38</v>
      </c>
      <c r="AP441" s="69">
        <v>100</v>
      </c>
      <c r="AQ441" s="64">
        <v>207</v>
      </c>
      <c r="AR441" s="64">
        <v>100</v>
      </c>
      <c r="AS441" s="59">
        <v>100</v>
      </c>
      <c r="AT441" s="73" t="s">
        <v>38</v>
      </c>
      <c r="AU441" s="73">
        <v>42500</v>
      </c>
      <c r="AV441" s="73" t="s">
        <v>38</v>
      </c>
      <c r="AW441" s="73" t="s">
        <v>38</v>
      </c>
      <c r="AX441" s="73" t="s">
        <v>32</v>
      </c>
      <c r="AY441" s="59">
        <v>0</v>
      </c>
      <c r="AZ441" s="59">
        <v>0</v>
      </c>
      <c r="BA441" s="59">
        <v>0</v>
      </c>
      <c r="BB441" s="59">
        <v>0</v>
      </c>
      <c r="BC441" s="59">
        <v>0</v>
      </c>
      <c r="BD441" s="59">
        <v>0</v>
      </c>
      <c r="BE441" s="84" t="s">
        <v>38</v>
      </c>
      <c r="BF441" s="84" t="s">
        <v>38</v>
      </c>
      <c r="BG441" s="84" t="s">
        <v>38</v>
      </c>
      <c r="BH441" s="84" t="s">
        <v>38</v>
      </c>
      <c r="BI441" s="85" t="s">
        <v>570</v>
      </c>
      <c r="BJ441" s="86" t="s">
        <v>262</v>
      </c>
      <c r="BK441" s="64" t="s">
        <v>523</v>
      </c>
      <c r="BL441" s="86" t="s">
        <v>155</v>
      </c>
      <c r="BM441" s="86" t="s">
        <v>178</v>
      </c>
      <c r="BN441" s="86"/>
      <c r="BO441" s="59">
        <v>10</v>
      </c>
      <c r="BP441" s="141">
        <v>256104305100179</v>
      </c>
      <c r="BQ441" s="92">
        <v>0.4</v>
      </c>
      <c r="BR441" s="93">
        <v>0.08</v>
      </c>
      <c r="BS441" s="94">
        <f t="shared" si="69"/>
        <v>0.48</v>
      </c>
      <c r="BT441" s="95">
        <v>0.126933333333333</v>
      </c>
      <c r="BU441" s="101">
        <f t="shared" si="70"/>
        <v>0.606933333333333</v>
      </c>
      <c r="BV441" s="102">
        <f t="shared" si="67"/>
        <v>4.83091787439614</v>
      </c>
      <c r="BW441" s="103">
        <v>533.333333333333</v>
      </c>
      <c r="BX441" s="104">
        <f t="shared" si="68"/>
        <v>0.00293204508856683</v>
      </c>
      <c r="BY441" s="105">
        <v>900</v>
      </c>
      <c r="BZ441" s="103" t="s">
        <v>32</v>
      </c>
      <c r="CA441" s="106" t="s">
        <v>189</v>
      </c>
      <c r="CB441" s="107" t="s">
        <v>148</v>
      </c>
      <c r="CC441" s="112" t="s">
        <v>149</v>
      </c>
      <c r="CD441" s="106"/>
      <c r="CE441" s="103" t="s">
        <v>192</v>
      </c>
      <c r="CF441" s="123"/>
      <c r="CG441" s="115">
        <v>2000007993</v>
      </c>
    </row>
    <row r="442" spans="1:85">
      <c r="A442" s="53" t="str">
        <f t="shared" si="71"/>
        <v>C1-03-06-45862</v>
      </c>
      <c r="B442" s="47" t="str">
        <f t="shared" si="72"/>
        <v>C1-03-06</v>
      </c>
      <c r="C442" s="48" t="s">
        <v>43</v>
      </c>
      <c r="D442" s="49">
        <v>45862</v>
      </c>
      <c r="E442" s="50" t="s">
        <v>14</v>
      </c>
      <c r="F442" s="51" t="s">
        <v>15</v>
      </c>
      <c r="G442" s="59">
        <v>6</v>
      </c>
      <c r="H442" s="51" t="s">
        <v>187</v>
      </c>
      <c r="I442" s="59">
        <v>3</v>
      </c>
      <c r="J442" s="60">
        <f>IF(ISBLANK(H442),"",IFERROR(VLOOKUP(B442,'Np PL4 Stock'!$A:$D,4,FALSE),""))</f>
        <v>45846</v>
      </c>
      <c r="K442" s="61">
        <f>IF(ISBLANK(H442),"",SUMIF('Np PL4 Stock'!$A:$A,B442,'Np PL4 Stock'!$N:$N))</f>
        <v>1.75</v>
      </c>
      <c r="L442" s="62">
        <f>IF(ISBLANK(H442),"",VLOOKUP(LEFT(B442,5),Unit!A:B,2,FALSE))</f>
        <v>20</v>
      </c>
      <c r="M442" s="63" t="str">
        <f>IF(ISBLANK(H442),"",IFERROR(VLOOKUP(B442,'Np PL4 Stock'!$A:$T,20,FALSE),""))</f>
        <v>V1-MC1</v>
      </c>
      <c r="N442" s="63" t="str">
        <f>IF(ISBLANK(H442),"",IFERROR(VLOOKUP(B442,'Np PL4 Stock'!$A:$U,21,FALSE),""))</f>
        <v>SyAqua</v>
      </c>
      <c r="O442" s="62">
        <f t="shared" si="63"/>
        <v>87.5</v>
      </c>
      <c r="P442" s="62">
        <f t="shared" si="64"/>
        <v>3.176875e-5</v>
      </c>
      <c r="Q442" s="67">
        <f t="shared" si="65"/>
        <v>7.99821714285714e-7</v>
      </c>
      <c r="R442" s="67">
        <f t="shared" si="66"/>
        <v>1.06260546571429e-6</v>
      </c>
      <c r="S442" s="64">
        <v>11</v>
      </c>
      <c r="T442" s="68">
        <v>7.526</v>
      </c>
      <c r="U442" s="68">
        <v>7.247</v>
      </c>
      <c r="V442" s="69">
        <v>85.714</v>
      </c>
      <c r="W442" s="59">
        <v>412</v>
      </c>
      <c r="X442" s="59">
        <v>96</v>
      </c>
      <c r="Y442" s="59">
        <v>100</v>
      </c>
      <c r="Z442" s="59">
        <v>92</v>
      </c>
      <c r="AA442" s="59">
        <v>0</v>
      </c>
      <c r="AB442" s="59">
        <v>0</v>
      </c>
      <c r="AC442" s="59">
        <v>0</v>
      </c>
      <c r="AD442" s="59">
        <v>0</v>
      </c>
      <c r="AE442" s="59">
        <v>100</v>
      </c>
      <c r="AF442" s="73" t="s">
        <v>38</v>
      </c>
      <c r="AG442" s="73">
        <v>63003</v>
      </c>
      <c r="AH442" s="73" t="s">
        <v>38</v>
      </c>
      <c r="AI442" s="73" t="s">
        <v>38</v>
      </c>
      <c r="AJ442" s="73" t="s">
        <v>38</v>
      </c>
      <c r="AK442" s="73" t="s">
        <v>32</v>
      </c>
      <c r="AL442" s="77" t="str">
        <f>IF(ISBLANK(S442),"",IF(AJ442="Fail","Fail",IF(E442="PL4",IF(AND(T442&gt;STD_01122025!$D$3,U442&lt;STD_01122025!$D$4,OR(AF442="ND",AF442&lt;STD_01122025!$D$7),AH442="ND"),"Pass","Fail"),IF(E442="PL12",IF(AND(S442&lt;STD_01122025!$F$2,T442&gt;STD_01122025!$F$3,U442&lt;STD_01122025!$F$4,V442&gt;STD_01122025!$F$5,X442&gt;STD_01122025!$F$6,OR(AF442="ND",AF442&lt;STD_01122025!$F$7),AH442="ND"),"Pass","Fail"),IF(E442="SuperPL",IF(AND(T442&gt;STD_01122025!$H$3,U442&lt;STD_01122025!$H$4,V442&gt;STD_01122025!$H$5,X442&gt;STD_01122025!$H$6,OR(AF442="ND",AF442&lt;STD_01122025!$H$7),AH442="ND"),"Pass","Fail"),IF(E442="Flight",IF(AND(T442&gt;STD_01122025!$J$3,U442&lt;STD_01122025!$J$4,X442&gt;STD_01122025!$J$6,OR(AF442="ND",AF442&lt;STD_01122025!$J$7),AH442="ND"),"Pass","Fail"),""))))))</f>
        <v>Pass</v>
      </c>
      <c r="AM442" s="62">
        <f>IF(ISBLANK(B442),"",IFERROR(IF(VLOOKUP(B442,'Np PL4 Stock'!$A:$J,10,FALSE)="Np4",D442-VLOOKUP(B442,'Np PL4 Stock'!$A:$E,5,FALSE),D442-VLOOKUP(B442,'Np PL4 Stock'!$A:$E,5,FALSE)-1),""))</f>
        <v>16</v>
      </c>
      <c r="AN442" s="68">
        <v>9.41</v>
      </c>
      <c r="AO442" s="68">
        <v>9.569</v>
      </c>
      <c r="AP442" s="69">
        <v>100</v>
      </c>
      <c r="AQ442" s="64">
        <v>159</v>
      </c>
      <c r="AR442" s="64">
        <v>99</v>
      </c>
      <c r="AS442" s="59">
        <v>100</v>
      </c>
      <c r="AT442" s="73" t="s">
        <v>38</v>
      </c>
      <c r="AU442" s="73">
        <v>36500</v>
      </c>
      <c r="AV442" s="73" t="s">
        <v>38</v>
      </c>
      <c r="AW442" s="73" t="s">
        <v>38</v>
      </c>
      <c r="AX442" s="73" t="s">
        <v>32</v>
      </c>
      <c r="AY442" s="59">
        <v>0</v>
      </c>
      <c r="AZ442" s="59">
        <v>0</v>
      </c>
      <c r="BA442" s="59">
        <v>0</v>
      </c>
      <c r="BB442" s="59">
        <v>0</v>
      </c>
      <c r="BC442" s="59">
        <v>0</v>
      </c>
      <c r="BD442" s="59">
        <v>0</v>
      </c>
      <c r="BE442" s="84" t="s">
        <v>38</v>
      </c>
      <c r="BF442" s="84" t="s">
        <v>38</v>
      </c>
      <c r="BG442" s="84" t="s">
        <v>38</v>
      </c>
      <c r="BH442" s="84" t="s">
        <v>38</v>
      </c>
      <c r="BI442" s="85" t="s">
        <v>748</v>
      </c>
      <c r="BJ442" s="86" t="s">
        <v>146</v>
      </c>
      <c r="BK442" s="64" t="s">
        <v>497</v>
      </c>
      <c r="BL442" s="86" t="s">
        <v>177</v>
      </c>
      <c r="BM442" s="86" t="s">
        <v>178</v>
      </c>
      <c r="BN442" s="86"/>
      <c r="BO442" s="59">
        <v>31</v>
      </c>
      <c r="BP442" s="141">
        <v>256104305100177</v>
      </c>
      <c r="BQ442" s="92">
        <v>0.02125</v>
      </c>
      <c r="BR442" s="93">
        <v>0.002125</v>
      </c>
      <c r="BS442" s="94">
        <f t="shared" si="69"/>
        <v>0.023375</v>
      </c>
      <c r="BT442" s="95">
        <v>0.00584375</v>
      </c>
      <c r="BU442" s="101">
        <f t="shared" si="70"/>
        <v>0.02921875</v>
      </c>
      <c r="BV442" s="102">
        <f t="shared" si="67"/>
        <v>6.28930817610063</v>
      </c>
      <c r="BW442" s="103">
        <v>23.375</v>
      </c>
      <c r="BX442" s="104">
        <f t="shared" si="68"/>
        <v>0.00018376572327044</v>
      </c>
      <c r="BY442" s="105">
        <v>1000</v>
      </c>
      <c r="BZ442" s="103" t="s">
        <v>32</v>
      </c>
      <c r="CA442" s="106" t="s">
        <v>189</v>
      </c>
      <c r="CB442" s="107" t="s">
        <v>148</v>
      </c>
      <c r="CC442" s="112" t="s">
        <v>149</v>
      </c>
      <c r="CD442" s="106"/>
      <c r="CE442" s="103" t="s">
        <v>192</v>
      </c>
      <c r="CF442" s="123"/>
      <c r="CG442" s="114">
        <v>2000029166</v>
      </c>
    </row>
    <row r="443" spans="1:85">
      <c r="A443" s="53" t="str">
        <f t="shared" si="71"/>
        <v>C1-03-06-45862</v>
      </c>
      <c r="B443" s="47" t="str">
        <f t="shared" si="72"/>
        <v>C1-03-06</v>
      </c>
      <c r="C443" s="48" t="s">
        <v>43</v>
      </c>
      <c r="D443" s="49">
        <v>45862</v>
      </c>
      <c r="E443" s="50" t="s">
        <v>14</v>
      </c>
      <c r="F443" s="51" t="s">
        <v>15</v>
      </c>
      <c r="G443" s="59">
        <v>6</v>
      </c>
      <c r="H443" s="51" t="s">
        <v>187</v>
      </c>
      <c r="I443" s="59">
        <v>3</v>
      </c>
      <c r="J443" s="60">
        <f>IF(ISBLANK(H443),"",IFERROR(VLOOKUP(B443,'Np PL4 Stock'!$A:$D,4,FALSE),""))</f>
        <v>45846</v>
      </c>
      <c r="K443" s="61">
        <f>IF(ISBLANK(H443),"",SUMIF('Np PL4 Stock'!$A:$A,B443,'Np PL4 Stock'!$N:$N))</f>
        <v>1.75</v>
      </c>
      <c r="L443" s="62">
        <f>IF(ISBLANK(H443),"",VLOOKUP(LEFT(B443,5),Unit!A:B,2,FALSE))</f>
        <v>20</v>
      </c>
      <c r="M443" s="63" t="str">
        <f>IF(ISBLANK(H443),"",IFERROR(VLOOKUP(B443,'Np PL4 Stock'!$A:$T,20,FALSE),""))</f>
        <v>V1-MC1</v>
      </c>
      <c r="N443" s="63" t="str">
        <f>IF(ISBLANK(H443),"",IFERROR(VLOOKUP(B443,'Np PL4 Stock'!$A:$U,21,FALSE),""))</f>
        <v>SyAqua</v>
      </c>
      <c r="O443" s="62">
        <f t="shared" si="63"/>
        <v>87.5</v>
      </c>
      <c r="P443" s="62">
        <f t="shared" si="64"/>
        <v>3.176875e-5</v>
      </c>
      <c r="Q443" s="67">
        <f t="shared" si="65"/>
        <v>7.99821714285714e-7</v>
      </c>
      <c r="R443" s="67">
        <f t="shared" si="66"/>
        <v>1.06260546571429e-6</v>
      </c>
      <c r="S443" s="64">
        <v>11</v>
      </c>
      <c r="T443" s="68">
        <v>7.526</v>
      </c>
      <c r="U443" s="68">
        <v>7.247</v>
      </c>
      <c r="V443" s="69">
        <v>85.714</v>
      </c>
      <c r="W443" s="59">
        <v>412</v>
      </c>
      <c r="X443" s="59">
        <v>96</v>
      </c>
      <c r="Y443" s="59">
        <v>100</v>
      </c>
      <c r="Z443" s="59">
        <v>92</v>
      </c>
      <c r="AA443" s="59">
        <v>0</v>
      </c>
      <c r="AB443" s="59">
        <v>0</v>
      </c>
      <c r="AC443" s="59">
        <v>0</v>
      </c>
      <c r="AD443" s="59">
        <v>0</v>
      </c>
      <c r="AE443" s="59">
        <v>100</v>
      </c>
      <c r="AF443" s="73" t="s">
        <v>38</v>
      </c>
      <c r="AG443" s="73">
        <v>63000</v>
      </c>
      <c r="AH443" s="73" t="s">
        <v>38</v>
      </c>
      <c r="AI443" s="73" t="s">
        <v>38</v>
      </c>
      <c r="AJ443" s="73" t="s">
        <v>38</v>
      </c>
      <c r="AK443" s="73" t="s">
        <v>32</v>
      </c>
      <c r="AL443" s="77" t="str">
        <f>IF(ISBLANK(S443),"",IF(AJ443="Fail","Fail",IF(E443="PL4",IF(AND(T443&gt;STD_01122025!$D$3,U443&lt;STD_01122025!$D$4,OR(AF443="ND",AF443&lt;STD_01122025!$D$7),AH443="ND"),"Pass","Fail"),IF(E443="PL12",IF(AND(S443&lt;STD_01122025!$F$2,T443&gt;STD_01122025!$F$3,U443&lt;STD_01122025!$F$4,V443&gt;STD_01122025!$F$5,X443&gt;STD_01122025!$F$6,OR(AF443="ND",AF443&lt;STD_01122025!$F$7),AH443="ND"),"Pass","Fail"),IF(E443="SuperPL",IF(AND(T443&gt;STD_01122025!$H$3,U443&lt;STD_01122025!$H$4,V443&gt;STD_01122025!$H$5,X443&gt;STD_01122025!$H$6,OR(AF443="ND",AF443&lt;STD_01122025!$H$7),AH443="ND"),"Pass","Fail"),IF(E443="Flight",IF(AND(T443&gt;STD_01122025!$J$3,U443&lt;STD_01122025!$J$4,X443&gt;STD_01122025!$J$6,OR(AF443="ND",AF443&lt;STD_01122025!$J$7),AH443="ND"),"Pass","Fail"),""))))))</f>
        <v>Pass</v>
      </c>
      <c r="AM443" s="62">
        <f>IF(ISBLANK(B443),"",IFERROR(IF(VLOOKUP(B443,'Np PL4 Stock'!$A:$J,10,FALSE)="Np4",D443-VLOOKUP(B443,'Np PL4 Stock'!$A:$E,5,FALSE),D443-VLOOKUP(B443,'Np PL4 Stock'!$A:$E,5,FALSE)-1),""))</f>
        <v>16</v>
      </c>
      <c r="AN443" s="68">
        <v>9.41</v>
      </c>
      <c r="AO443" s="68">
        <v>9.569</v>
      </c>
      <c r="AP443" s="69">
        <v>100</v>
      </c>
      <c r="AQ443" s="64">
        <v>159</v>
      </c>
      <c r="AR443" s="64">
        <v>99</v>
      </c>
      <c r="AS443" s="59">
        <v>100</v>
      </c>
      <c r="AT443" s="73" t="s">
        <v>38</v>
      </c>
      <c r="AU443" s="73">
        <v>36500</v>
      </c>
      <c r="AV443" s="73" t="s">
        <v>38</v>
      </c>
      <c r="AW443" s="73" t="s">
        <v>38</v>
      </c>
      <c r="AX443" s="73" t="s">
        <v>32</v>
      </c>
      <c r="AY443" s="59">
        <v>0</v>
      </c>
      <c r="AZ443" s="59">
        <v>0</v>
      </c>
      <c r="BA443" s="59">
        <v>0</v>
      </c>
      <c r="BB443" s="59">
        <v>0</v>
      </c>
      <c r="BC443" s="59">
        <v>0</v>
      </c>
      <c r="BD443" s="59">
        <v>0</v>
      </c>
      <c r="BE443" s="84" t="s">
        <v>38</v>
      </c>
      <c r="BF443" s="84" t="s">
        <v>38</v>
      </c>
      <c r="BG443" s="84" t="s">
        <v>38</v>
      </c>
      <c r="BH443" s="84" t="s">
        <v>38</v>
      </c>
      <c r="BI443" s="85" t="s">
        <v>748</v>
      </c>
      <c r="BJ443" s="86" t="s">
        <v>146</v>
      </c>
      <c r="BK443" s="64" t="s">
        <v>497</v>
      </c>
      <c r="BL443" s="86" t="s">
        <v>177</v>
      </c>
      <c r="BM443" s="86" t="s">
        <v>178</v>
      </c>
      <c r="BN443" s="86"/>
      <c r="BO443" s="59">
        <v>31</v>
      </c>
      <c r="BP443" s="141">
        <v>256104305100178</v>
      </c>
      <c r="BQ443" s="92">
        <v>0.51</v>
      </c>
      <c r="BR443" s="93">
        <v>0.102</v>
      </c>
      <c r="BS443" s="94">
        <f t="shared" si="69"/>
        <v>0.612</v>
      </c>
      <c r="BT443" s="95">
        <v>0.164628</v>
      </c>
      <c r="BU443" s="101">
        <f t="shared" si="70"/>
        <v>0.776628</v>
      </c>
      <c r="BV443" s="102">
        <f t="shared" si="67"/>
        <v>6.28930817610063</v>
      </c>
      <c r="BW443" s="103">
        <v>612</v>
      </c>
      <c r="BX443" s="104">
        <f t="shared" si="68"/>
        <v>0.00488445283018868</v>
      </c>
      <c r="BY443" s="105">
        <v>1000</v>
      </c>
      <c r="BZ443" s="103" t="s">
        <v>32</v>
      </c>
      <c r="CA443" s="106" t="s">
        <v>189</v>
      </c>
      <c r="CB443" s="107" t="s">
        <v>148</v>
      </c>
      <c r="CC443" s="112" t="s">
        <v>149</v>
      </c>
      <c r="CD443" s="106"/>
      <c r="CE443" s="103" t="s">
        <v>192</v>
      </c>
      <c r="CF443" s="123"/>
      <c r="CG443" s="114">
        <v>2000029166</v>
      </c>
    </row>
    <row r="444" spans="1:85">
      <c r="A444" s="53" t="str">
        <f t="shared" si="71"/>
        <v>C1-05-06-45863</v>
      </c>
      <c r="B444" s="47" t="str">
        <f t="shared" si="72"/>
        <v>C1-05-06</v>
      </c>
      <c r="C444" s="48" t="s">
        <v>43</v>
      </c>
      <c r="D444" s="49">
        <v>45863</v>
      </c>
      <c r="E444" s="50" t="s">
        <v>14</v>
      </c>
      <c r="F444" s="51" t="s">
        <v>15</v>
      </c>
      <c r="G444" s="59">
        <v>6</v>
      </c>
      <c r="H444" s="51" t="s">
        <v>187</v>
      </c>
      <c r="I444" s="59">
        <v>5</v>
      </c>
      <c r="J444" s="60">
        <f>IF(ISBLANK(H444),"",IFERROR(VLOOKUP(B444,'Np PL4 Stock'!$A:$D,4,FALSE),""))</f>
        <v>45847</v>
      </c>
      <c r="K444" s="61">
        <f>IF(ISBLANK(H444),"",SUMIF('Np PL4 Stock'!$A:$A,B444,'Np PL4 Stock'!$N:$N))</f>
        <v>1.75</v>
      </c>
      <c r="L444" s="62">
        <f>IF(ISBLANK(H444),"",VLOOKUP(LEFT(B444,5),Unit!A:B,2,FALSE))</f>
        <v>20</v>
      </c>
      <c r="M444" s="63" t="str">
        <f>IF(ISBLANK(H444),"",IFERROR(VLOOKUP(B444,'Np PL4 Stock'!$A:$T,20,FALSE),""))</f>
        <v>V1-MC1</v>
      </c>
      <c r="N444" s="63" t="str">
        <f>IF(ISBLANK(H444),"",IFERROR(VLOOKUP(B444,'Np PL4 Stock'!$A:$U,21,FALSE),""))</f>
        <v>SyAqua</v>
      </c>
      <c r="O444" s="62">
        <f t="shared" si="63"/>
        <v>87.5</v>
      </c>
      <c r="P444" s="62">
        <f t="shared" si="64"/>
        <v>3.3e-5</v>
      </c>
      <c r="Q444" s="67">
        <f t="shared" si="65"/>
        <v>6.17142857142857e-7</v>
      </c>
      <c r="R444" s="67">
        <f t="shared" si="66"/>
        <v>8.14209523809524e-7</v>
      </c>
      <c r="S444" s="64">
        <v>12</v>
      </c>
      <c r="T444" s="68">
        <v>7.66</v>
      </c>
      <c r="U444" s="68">
        <v>6.422</v>
      </c>
      <c r="V444" s="69">
        <v>91</v>
      </c>
      <c r="W444" s="59">
        <v>385</v>
      </c>
      <c r="X444" s="59">
        <v>97</v>
      </c>
      <c r="Y444" s="59">
        <v>100</v>
      </c>
      <c r="Z444" s="59">
        <v>80</v>
      </c>
      <c r="AA444" s="59">
        <v>0</v>
      </c>
      <c r="AB444" s="59">
        <v>0</v>
      </c>
      <c r="AC444" s="59">
        <v>0</v>
      </c>
      <c r="AD444" s="59">
        <v>0</v>
      </c>
      <c r="AE444" s="59">
        <v>100</v>
      </c>
      <c r="AF444" s="73" t="s">
        <v>38</v>
      </c>
      <c r="AG444" s="73">
        <v>60500</v>
      </c>
      <c r="AH444" s="73" t="s">
        <v>38</v>
      </c>
      <c r="AI444" s="73" t="s">
        <v>38</v>
      </c>
      <c r="AJ444" s="73" t="s">
        <v>38</v>
      </c>
      <c r="AK444" s="73" t="s">
        <v>32</v>
      </c>
      <c r="AL444" s="77" t="str">
        <f>IF(ISBLANK(S444),"",IF(AJ444="Fail","Fail",IF(E444="PL4",IF(AND(T444&gt;STD_01122025!$D$3,U444&lt;STD_01122025!$D$4,OR(AF444="ND",AF444&lt;STD_01122025!$D$7),AH444="ND"),"Pass","Fail"),IF(E444="PL12",IF(AND(S444&lt;STD_01122025!$F$2,T444&gt;STD_01122025!$F$3,U444&lt;STD_01122025!$F$4,V444&gt;STD_01122025!$F$5,X444&gt;STD_01122025!$F$6,OR(AF444="ND",AF444&lt;STD_01122025!$F$7),AH444="ND"),"Pass","Fail"),IF(E444="SuperPL",IF(AND(T444&gt;STD_01122025!$H$3,U444&lt;STD_01122025!$H$4,V444&gt;STD_01122025!$H$5,X444&gt;STD_01122025!$H$6,OR(AF444="ND",AF444&lt;STD_01122025!$H$7),AH444="ND"),"Pass","Fail"),IF(E444="Flight",IF(AND(T444&gt;STD_01122025!$J$3,U444&lt;STD_01122025!$J$4,X444&gt;STD_01122025!$J$6,OR(AF444="ND",AF444&lt;STD_01122025!$J$7),AH444="ND"),"Pass","Fail"),""))))))</f>
        <v>Pass</v>
      </c>
      <c r="AM444" s="62">
        <f>IF(ISBLANK(B444),"",IFERROR(IF(VLOOKUP(B444,'Np PL4 Stock'!$A:$J,10,FALSE)="Np4",D444-VLOOKUP(B444,'Np PL4 Stock'!$A:$E,5,FALSE),D444-VLOOKUP(B444,'Np PL4 Stock'!$A:$E,5,FALSE)-1),""))</f>
        <v>16</v>
      </c>
      <c r="AN444" s="68">
        <v>8.711</v>
      </c>
      <c r="AO444" s="68">
        <v>9.664</v>
      </c>
      <c r="AP444" s="69">
        <v>96.296</v>
      </c>
      <c r="AQ444" s="64">
        <v>246</v>
      </c>
      <c r="AR444" s="64">
        <v>97</v>
      </c>
      <c r="AS444" s="59">
        <v>100</v>
      </c>
      <c r="AT444" s="73" t="s">
        <v>38</v>
      </c>
      <c r="AU444" s="73">
        <v>69500</v>
      </c>
      <c r="AV444" s="73" t="s">
        <v>38</v>
      </c>
      <c r="AW444" s="73" t="s">
        <v>38</v>
      </c>
      <c r="AX444" s="73" t="s">
        <v>32</v>
      </c>
      <c r="AY444" s="59">
        <v>0</v>
      </c>
      <c r="AZ444" s="59">
        <v>0</v>
      </c>
      <c r="BA444" s="59">
        <v>0</v>
      </c>
      <c r="BB444" s="59">
        <v>0</v>
      </c>
      <c r="BC444" s="59">
        <v>0</v>
      </c>
      <c r="BD444" s="59">
        <v>0</v>
      </c>
      <c r="BE444" s="84" t="s">
        <v>38</v>
      </c>
      <c r="BF444" s="84" t="s">
        <v>38</v>
      </c>
      <c r="BG444" s="84" t="s">
        <v>38</v>
      </c>
      <c r="BH444" s="84" t="s">
        <v>38</v>
      </c>
      <c r="BI444" s="85" t="s">
        <v>734</v>
      </c>
      <c r="BJ444" s="86" t="s">
        <v>224</v>
      </c>
      <c r="BK444" s="64" t="s">
        <v>573</v>
      </c>
      <c r="BL444" s="86" t="s">
        <v>177</v>
      </c>
      <c r="BM444" s="86" t="s">
        <v>178</v>
      </c>
      <c r="BN444" s="86">
        <v>5</v>
      </c>
      <c r="BO444" s="59">
        <v>5</v>
      </c>
      <c r="BP444" s="141">
        <v>256104305100180</v>
      </c>
      <c r="BQ444" s="92">
        <v>0.6</v>
      </c>
      <c r="BR444" s="93">
        <v>0.06</v>
      </c>
      <c r="BS444" s="94">
        <f t="shared" si="69"/>
        <v>0.66</v>
      </c>
      <c r="BT444" s="95">
        <v>0.210466666666667</v>
      </c>
      <c r="BU444" s="101">
        <f t="shared" si="70"/>
        <v>0.870466666666667</v>
      </c>
      <c r="BV444" s="102">
        <f t="shared" si="67"/>
        <v>4.0650406504065</v>
      </c>
      <c r="BW444" s="103">
        <v>733</v>
      </c>
      <c r="BX444" s="104">
        <f t="shared" si="68"/>
        <v>0.00353848238482385</v>
      </c>
      <c r="BY444" s="105">
        <v>900</v>
      </c>
      <c r="BZ444" s="103" t="s">
        <v>32</v>
      </c>
      <c r="CA444" s="106" t="s">
        <v>189</v>
      </c>
      <c r="CB444" s="107" t="s">
        <v>148</v>
      </c>
      <c r="CC444" s="112" t="s">
        <v>149</v>
      </c>
      <c r="CD444" s="106"/>
      <c r="CE444" s="103" t="s">
        <v>192</v>
      </c>
      <c r="CF444" s="123"/>
      <c r="CG444" s="114">
        <v>2000016304</v>
      </c>
    </row>
    <row r="445" spans="1:85">
      <c r="A445" s="53" t="str">
        <f t="shared" si="71"/>
        <v>C1-05-06-45864</v>
      </c>
      <c r="B445" s="47" t="str">
        <f t="shared" si="72"/>
        <v>C1-05-06</v>
      </c>
      <c r="C445" s="48" t="s">
        <v>43</v>
      </c>
      <c r="D445" s="49">
        <v>45864</v>
      </c>
      <c r="E445" s="50" t="s">
        <v>14</v>
      </c>
      <c r="F445" s="51" t="s">
        <v>15</v>
      </c>
      <c r="G445" s="59">
        <v>6</v>
      </c>
      <c r="H445" s="51" t="s">
        <v>187</v>
      </c>
      <c r="I445" s="59">
        <v>5</v>
      </c>
      <c r="J445" s="60">
        <f>IF(ISBLANK(H445),"",IFERROR(VLOOKUP(B445,'Np PL4 Stock'!$A:$D,4,FALSE),""))</f>
        <v>45847</v>
      </c>
      <c r="K445" s="61">
        <f>IF(ISBLANK(H445),"",SUMIF('Np PL4 Stock'!$A:$A,B445,'Np PL4 Stock'!$N:$N))</f>
        <v>1.75</v>
      </c>
      <c r="L445" s="62">
        <f>IF(ISBLANK(H445),"",VLOOKUP(LEFT(B445,5),Unit!A:B,2,FALSE))</f>
        <v>20</v>
      </c>
      <c r="M445" s="63" t="str">
        <f>IF(ISBLANK(H445),"",IFERROR(VLOOKUP(B445,'Np PL4 Stock'!$A:$T,20,FALSE),""))</f>
        <v>V1-MC1</v>
      </c>
      <c r="N445" s="63" t="str">
        <f>IF(ISBLANK(H445),"",IFERROR(VLOOKUP(B445,'Np PL4 Stock'!$A:$U,21,FALSE),""))</f>
        <v>SyAqua</v>
      </c>
      <c r="O445" s="62">
        <f t="shared" si="63"/>
        <v>87.5</v>
      </c>
      <c r="P445" s="62">
        <f t="shared" si="64"/>
        <v>2.1e-5</v>
      </c>
      <c r="Q445" s="67">
        <f t="shared" si="65"/>
        <v>6.17142857142857e-7</v>
      </c>
      <c r="R445" s="67">
        <f t="shared" si="66"/>
        <v>8.14209523809524e-7</v>
      </c>
      <c r="S445" s="64">
        <v>12</v>
      </c>
      <c r="T445" s="68">
        <v>7.66</v>
      </c>
      <c r="U445" s="68">
        <v>6.422</v>
      </c>
      <c r="V445" s="69">
        <v>91</v>
      </c>
      <c r="W445" s="59">
        <v>385</v>
      </c>
      <c r="X445" s="59">
        <v>97</v>
      </c>
      <c r="Y445" s="59">
        <v>100</v>
      </c>
      <c r="Z445" s="59">
        <v>80</v>
      </c>
      <c r="AA445" s="59">
        <v>0</v>
      </c>
      <c r="AB445" s="59">
        <v>0</v>
      </c>
      <c r="AC445" s="59">
        <v>0</v>
      </c>
      <c r="AD445" s="59">
        <v>0</v>
      </c>
      <c r="AE445" s="59">
        <v>100</v>
      </c>
      <c r="AF445" s="73" t="s">
        <v>38</v>
      </c>
      <c r="AG445" s="73">
        <v>60500</v>
      </c>
      <c r="AH445" s="73" t="s">
        <v>38</v>
      </c>
      <c r="AI445" s="73" t="s">
        <v>38</v>
      </c>
      <c r="AJ445" s="73" t="s">
        <v>38</v>
      </c>
      <c r="AK445" s="73" t="s">
        <v>32</v>
      </c>
      <c r="AL445" s="77" t="str">
        <f>IF(ISBLANK(S445),"",IF(AJ445="Fail","Fail",IF(E445="PL4",IF(AND(T445&gt;STD_01122025!$D$3,U445&lt;STD_01122025!$D$4,OR(AF445="ND",AF445&lt;STD_01122025!$D$7),AH445="ND"),"Pass","Fail"),IF(E445="PL12",IF(AND(S445&lt;STD_01122025!$F$2,T445&gt;STD_01122025!$F$3,U445&lt;STD_01122025!$F$4,V445&gt;STD_01122025!$F$5,X445&gt;STD_01122025!$F$6,OR(AF445="ND",AF445&lt;STD_01122025!$F$7),AH445="ND"),"Pass","Fail"),IF(E445="SuperPL",IF(AND(T445&gt;STD_01122025!$H$3,U445&lt;STD_01122025!$H$4,V445&gt;STD_01122025!$H$5,X445&gt;STD_01122025!$H$6,OR(AF445="ND",AF445&lt;STD_01122025!$H$7),AH445="ND"),"Pass","Fail"),IF(E445="Flight",IF(AND(T445&gt;STD_01122025!$J$3,U445&lt;STD_01122025!$J$4,X445&gt;STD_01122025!$J$6,OR(AF445="ND",AF445&lt;STD_01122025!$J$7),AH445="ND"),"Pass","Fail"),""))))))</f>
        <v>Pass</v>
      </c>
      <c r="AM445" s="62">
        <f>IF(ISBLANK(B445),"",IFERROR(IF(VLOOKUP(B445,'Np PL4 Stock'!$A:$J,10,FALSE)="Np4",D445-VLOOKUP(B445,'Np PL4 Stock'!$A:$E,5,FALSE),D445-VLOOKUP(B445,'Np PL4 Stock'!$A:$E,5,FALSE)-1),""))</f>
        <v>17</v>
      </c>
      <c r="AN445" s="68">
        <v>9.781</v>
      </c>
      <c r="AO445" s="68">
        <v>9.185</v>
      </c>
      <c r="AP445" s="69">
        <v>100</v>
      </c>
      <c r="AQ445" s="64">
        <v>157</v>
      </c>
      <c r="AR445" s="64">
        <v>99</v>
      </c>
      <c r="AS445" s="59">
        <v>100</v>
      </c>
      <c r="AT445" s="73">
        <v>12500</v>
      </c>
      <c r="AU445" s="73">
        <v>20500</v>
      </c>
      <c r="AV445" s="73" t="s">
        <v>38</v>
      </c>
      <c r="AW445" s="73" t="s">
        <v>38</v>
      </c>
      <c r="AX445" s="73" t="s">
        <v>32</v>
      </c>
      <c r="AY445" s="59">
        <v>0</v>
      </c>
      <c r="AZ445" s="59">
        <v>0</v>
      </c>
      <c r="BA445" s="59">
        <v>0</v>
      </c>
      <c r="BB445" s="59">
        <v>0</v>
      </c>
      <c r="BC445" s="59">
        <v>0</v>
      </c>
      <c r="BD445" s="59">
        <v>0</v>
      </c>
      <c r="BE445" s="84" t="s">
        <v>38</v>
      </c>
      <c r="BF445" s="84" t="s">
        <v>38</v>
      </c>
      <c r="BG445" s="84" t="s">
        <v>38</v>
      </c>
      <c r="BH445" s="84" t="s">
        <v>38</v>
      </c>
      <c r="BI445" s="85" t="s">
        <v>511</v>
      </c>
      <c r="BJ445" s="86" t="s">
        <v>261</v>
      </c>
      <c r="BK445" s="86" t="s">
        <v>495</v>
      </c>
      <c r="BL445" s="86" t="s">
        <v>155</v>
      </c>
      <c r="BM445" s="86" t="s">
        <v>178</v>
      </c>
      <c r="BN445" s="86"/>
      <c r="BO445" s="59">
        <v>7</v>
      </c>
      <c r="BP445" s="141">
        <v>256104305100181</v>
      </c>
      <c r="BQ445" s="92">
        <v>0.35</v>
      </c>
      <c r="BR445" s="93">
        <v>0.07</v>
      </c>
      <c r="BS445" s="94">
        <f t="shared" si="69"/>
        <v>0.42</v>
      </c>
      <c r="BT445" s="95">
        <v>0.1344</v>
      </c>
      <c r="BU445" s="101">
        <f t="shared" si="70"/>
        <v>0.5544</v>
      </c>
      <c r="BV445" s="102">
        <f t="shared" si="67"/>
        <v>6.36942675159236</v>
      </c>
      <c r="BW445" s="103">
        <v>466.666666666667</v>
      </c>
      <c r="BX445" s="104">
        <f t="shared" si="68"/>
        <v>0.0035312101910828</v>
      </c>
      <c r="BY445" s="105">
        <v>900</v>
      </c>
      <c r="BZ445" s="103" t="s">
        <v>32</v>
      </c>
      <c r="CA445" s="106" t="s">
        <v>189</v>
      </c>
      <c r="CB445" s="107" t="s">
        <v>148</v>
      </c>
      <c r="CC445" s="112" t="s">
        <v>149</v>
      </c>
      <c r="CD445" s="106"/>
      <c r="CE445" s="103" t="s">
        <v>192</v>
      </c>
      <c r="CF445" s="123"/>
      <c r="CG445" s="114">
        <v>2000023035</v>
      </c>
    </row>
    <row r="446" spans="1:85">
      <c r="A446" s="53" t="str">
        <f t="shared" si="71"/>
        <v>C1-03-06-45864</v>
      </c>
      <c r="B446" s="47" t="str">
        <f t="shared" si="72"/>
        <v>C1-03-06</v>
      </c>
      <c r="C446" s="48" t="s">
        <v>43</v>
      </c>
      <c r="D446" s="49">
        <v>45864</v>
      </c>
      <c r="E446" s="50" t="s">
        <v>14</v>
      </c>
      <c r="F446" s="51" t="s">
        <v>15</v>
      </c>
      <c r="G446" s="59">
        <v>6</v>
      </c>
      <c r="H446" s="51" t="s">
        <v>187</v>
      </c>
      <c r="I446" s="59">
        <v>3</v>
      </c>
      <c r="J446" s="60">
        <f>IF(ISBLANK(H446),"",IFERROR(VLOOKUP(B446,'Np PL4 Stock'!$A:$D,4,FALSE),""))</f>
        <v>45846</v>
      </c>
      <c r="K446" s="61">
        <f>IF(ISBLANK(H446),"",SUMIF('Np PL4 Stock'!$A:$A,B446,'Np PL4 Stock'!$N:$N))</f>
        <v>1.75</v>
      </c>
      <c r="L446" s="62">
        <f>IF(ISBLANK(H446),"",VLOOKUP(LEFT(B446,5),Unit!A:B,2,FALSE))</f>
        <v>20</v>
      </c>
      <c r="M446" s="63" t="str">
        <f>IF(ISBLANK(H446),"",IFERROR(VLOOKUP(B446,'Np PL4 Stock'!$A:$T,20,FALSE),""))</f>
        <v>V1-MC1</v>
      </c>
      <c r="N446" s="63" t="str">
        <f>IF(ISBLANK(H446),"",IFERROR(VLOOKUP(B446,'Np PL4 Stock'!$A:$U,21,FALSE),""))</f>
        <v>SyAqua</v>
      </c>
      <c r="O446" s="62">
        <f t="shared" si="63"/>
        <v>87.5</v>
      </c>
      <c r="P446" s="62">
        <f t="shared" si="64"/>
        <v>3e-5</v>
      </c>
      <c r="Q446" s="67">
        <f t="shared" si="65"/>
        <v>7.99821714285714e-7</v>
      </c>
      <c r="R446" s="67">
        <f t="shared" si="66"/>
        <v>1.06260546571429e-6</v>
      </c>
      <c r="S446" s="64">
        <v>11</v>
      </c>
      <c r="T446" s="68">
        <v>7.526</v>
      </c>
      <c r="U446" s="68">
        <v>7.247</v>
      </c>
      <c r="V446" s="69">
        <v>85.714</v>
      </c>
      <c r="W446" s="59">
        <v>412</v>
      </c>
      <c r="X446" s="59">
        <v>96</v>
      </c>
      <c r="Y446" s="59">
        <v>100</v>
      </c>
      <c r="Z446" s="59">
        <v>92</v>
      </c>
      <c r="AA446" s="59">
        <v>0</v>
      </c>
      <c r="AB446" s="59">
        <v>0</v>
      </c>
      <c r="AC446" s="59">
        <v>0</v>
      </c>
      <c r="AD446" s="59">
        <v>0</v>
      </c>
      <c r="AE446" s="59">
        <v>100</v>
      </c>
      <c r="AF446" s="73" t="s">
        <v>38</v>
      </c>
      <c r="AG446" s="73">
        <v>63000</v>
      </c>
      <c r="AH446" s="73" t="s">
        <v>38</v>
      </c>
      <c r="AI446" s="73" t="s">
        <v>38</v>
      </c>
      <c r="AJ446" s="73" t="s">
        <v>38</v>
      </c>
      <c r="AK446" s="73" t="s">
        <v>32</v>
      </c>
      <c r="AL446" s="77" t="str">
        <f>IF(ISBLANK(S446),"",IF(AJ446="Fail","Fail",IF(E446="PL4",IF(AND(T446&gt;STD_01122025!$D$3,U446&lt;STD_01122025!$D$4,OR(AF446="ND",AF446&lt;STD_01122025!$D$7),AH446="ND"),"Pass","Fail"),IF(E446="PL12",IF(AND(S446&lt;STD_01122025!$F$2,T446&gt;STD_01122025!$F$3,U446&lt;STD_01122025!$F$4,V446&gt;STD_01122025!$F$5,X446&gt;STD_01122025!$F$6,OR(AF446="ND",AF446&lt;STD_01122025!$F$7),AH446="ND"),"Pass","Fail"),IF(E446="SuperPL",IF(AND(T446&gt;STD_01122025!$H$3,U446&lt;STD_01122025!$H$4,V446&gt;STD_01122025!$H$5,X446&gt;STD_01122025!$H$6,OR(AF446="ND",AF446&lt;STD_01122025!$H$7),AH446="ND"),"Pass","Fail"),IF(E446="Flight",IF(AND(T446&gt;STD_01122025!$J$3,U446&lt;STD_01122025!$J$4,X446&gt;STD_01122025!$J$6,OR(AF446="ND",AF446&lt;STD_01122025!$J$7),AH446="ND"),"Pass","Fail"),""))))))</f>
        <v>Pass</v>
      </c>
      <c r="AM446" s="62">
        <f>IF(ISBLANK(B446),"",IFERROR(IF(VLOOKUP(B446,'Np PL4 Stock'!$A:$J,10,FALSE)="Np4",D446-VLOOKUP(B446,'Np PL4 Stock'!$A:$E,5,FALSE),D446-VLOOKUP(B446,'Np PL4 Stock'!$A:$E,5,FALSE)-1),""))</f>
        <v>18</v>
      </c>
      <c r="AN446" s="68">
        <v>10.328</v>
      </c>
      <c r="AO446" s="68">
        <v>9.85</v>
      </c>
      <c r="AP446" s="69">
        <v>100</v>
      </c>
      <c r="AQ446" s="64">
        <v>108</v>
      </c>
      <c r="AR446" s="64">
        <v>98</v>
      </c>
      <c r="AS446" s="59">
        <v>100</v>
      </c>
      <c r="AT446" s="73">
        <v>30500</v>
      </c>
      <c r="AU446" s="73">
        <v>26500</v>
      </c>
      <c r="AV446" s="73" t="s">
        <v>38</v>
      </c>
      <c r="AW446" s="73" t="s">
        <v>38</v>
      </c>
      <c r="AX446" s="73" t="s">
        <v>32</v>
      </c>
      <c r="AY446" s="59">
        <v>0</v>
      </c>
      <c r="AZ446" s="59">
        <v>0</v>
      </c>
      <c r="BA446" s="59">
        <v>0</v>
      </c>
      <c r="BB446" s="59">
        <v>0</v>
      </c>
      <c r="BC446" s="59">
        <v>0</v>
      </c>
      <c r="BD446" s="59">
        <v>0</v>
      </c>
      <c r="BE446" s="84" t="s">
        <v>38</v>
      </c>
      <c r="BF446" s="84" t="s">
        <v>38</v>
      </c>
      <c r="BG446" s="84" t="s">
        <v>38</v>
      </c>
      <c r="BH446" s="84" t="s">
        <v>38</v>
      </c>
      <c r="BI446" s="85" t="s">
        <v>749</v>
      </c>
      <c r="BJ446" s="86" t="s">
        <v>206</v>
      </c>
      <c r="BK446" s="64" t="s">
        <v>577</v>
      </c>
      <c r="BL446" s="86" t="s">
        <v>177</v>
      </c>
      <c r="BM446" s="86" t="s">
        <v>178</v>
      </c>
      <c r="BN446" s="86"/>
      <c r="BO446" s="59">
        <v>11</v>
      </c>
      <c r="BP446" s="141">
        <v>256104305100182</v>
      </c>
      <c r="BQ446" s="92">
        <v>0.5</v>
      </c>
      <c r="BR446" s="93">
        <v>0.1</v>
      </c>
      <c r="BS446" s="94">
        <f t="shared" si="69"/>
        <v>0.6</v>
      </c>
      <c r="BT446" s="95">
        <v>0.2475</v>
      </c>
      <c r="BU446" s="101">
        <f t="shared" si="70"/>
        <v>0.8475</v>
      </c>
      <c r="BV446" s="102">
        <f t="shared" si="67"/>
        <v>9.25925925925926</v>
      </c>
      <c r="BW446" s="103">
        <v>750</v>
      </c>
      <c r="BX446" s="104">
        <f t="shared" si="68"/>
        <v>0.00784722222222222</v>
      </c>
      <c r="BY446" s="105">
        <v>800</v>
      </c>
      <c r="BZ446" s="103" t="s">
        <v>32</v>
      </c>
      <c r="CA446" s="106" t="s">
        <v>189</v>
      </c>
      <c r="CB446" s="107" t="s">
        <v>148</v>
      </c>
      <c r="CC446" s="112" t="s">
        <v>149</v>
      </c>
      <c r="CD446" s="106"/>
      <c r="CE446" s="103" t="s">
        <v>192</v>
      </c>
      <c r="CF446" s="123"/>
      <c r="CG446" s="114">
        <v>2000012424</v>
      </c>
    </row>
    <row r="447" spans="1:85">
      <c r="A447" s="53" t="str">
        <f t="shared" si="71"/>
        <v>A1-14-06-45866</v>
      </c>
      <c r="B447" s="47" t="str">
        <f t="shared" si="72"/>
        <v>A1-14-06</v>
      </c>
      <c r="C447" s="48" t="s">
        <v>43</v>
      </c>
      <c r="D447" s="49">
        <v>45866</v>
      </c>
      <c r="E447" s="50" t="s">
        <v>3</v>
      </c>
      <c r="F447" s="51" t="s">
        <v>6</v>
      </c>
      <c r="G447" s="59">
        <v>6</v>
      </c>
      <c r="H447" s="51" t="s">
        <v>144</v>
      </c>
      <c r="I447" s="59">
        <v>14</v>
      </c>
      <c r="J447" s="60">
        <f>IF(ISBLANK(H447),"",IFERROR(VLOOKUP(B447,'Np PL4 Stock'!$A:$D,4,FALSE),""))</f>
        <v>45856</v>
      </c>
      <c r="K447" s="61">
        <f>IF(ISBLANK(H447),"",SUMIF('Np PL4 Stock'!$A:$A,B447,'Np PL4 Stock'!$N:$N))</f>
        <v>1</v>
      </c>
      <c r="L447" s="62">
        <f>IF(ISBLANK(H447),"",VLOOKUP(LEFT(B447,5),Unit!A:B,2,FALSE))</f>
        <v>8</v>
      </c>
      <c r="M447" s="63" t="str">
        <f>IF(ISBLANK(H447),"",IFERROR(VLOOKUP(B447,'Np PL4 Stock'!$A:$T,20,FALSE),""))</f>
        <v>V1-MC1</v>
      </c>
      <c r="N447" s="63" t="str">
        <f>IF(ISBLANK(H447),"",IFERROR(VLOOKUP(B447,'Np PL4 Stock'!$A:$U,21,FALSE),""))</f>
        <v>SyAqua</v>
      </c>
      <c r="O447" s="62">
        <f t="shared" si="63"/>
        <v>125</v>
      </c>
      <c r="P447" s="62">
        <f t="shared" si="64"/>
        <v>9.75e-5</v>
      </c>
      <c r="Q447" s="67">
        <f t="shared" si="65"/>
        <v>7.8e-7</v>
      </c>
      <c r="R447" s="67">
        <f t="shared" si="66"/>
        <v>1.00659e-6</v>
      </c>
      <c r="S447" s="64">
        <v>10</v>
      </c>
      <c r="T447" s="68">
        <v>6.952</v>
      </c>
      <c r="U447" s="68">
        <v>6.89</v>
      </c>
      <c r="V447" s="69" t="s">
        <v>32</v>
      </c>
      <c r="W447" s="64">
        <v>548</v>
      </c>
      <c r="X447" s="59">
        <v>88</v>
      </c>
      <c r="Y447" s="59" t="s">
        <v>32</v>
      </c>
      <c r="Z447" s="59" t="s">
        <v>32</v>
      </c>
      <c r="AA447" s="59" t="s">
        <v>32</v>
      </c>
      <c r="AB447" s="59" t="s">
        <v>32</v>
      </c>
      <c r="AC447" s="59">
        <v>0</v>
      </c>
      <c r="AD447" s="59">
        <v>0</v>
      </c>
      <c r="AE447" s="59" t="s">
        <v>32</v>
      </c>
      <c r="AF447" s="73" t="s">
        <v>38</v>
      </c>
      <c r="AG447" s="73">
        <v>65000</v>
      </c>
      <c r="AH447" s="73" t="s">
        <v>38</v>
      </c>
      <c r="AI447" s="73" t="s">
        <v>38</v>
      </c>
      <c r="AJ447" s="73" t="s">
        <v>38</v>
      </c>
      <c r="AK447" s="73" t="s">
        <v>32</v>
      </c>
      <c r="AL447" s="77" t="str">
        <f>IF(ISBLANK(S447),"",IF(AJ447="Fail","Fail",IF(E447="PL4",IF(AND(T447&gt;STD_01122025!$D$3,U447&lt;STD_01122025!$D$4,OR(AF447="ND",AF447&lt;STD_01122025!$D$7),AH447="ND"),"Pass","Fail"),IF(E447="PL12",IF(AND(S447&lt;STD_01122025!$F$2,T447&gt;STD_01122025!$F$3,U447&lt;STD_01122025!$F$4,V447&gt;STD_01122025!$F$5,X447&gt;STD_01122025!$F$6,OR(AF447="ND",AF447&lt;STD_01122025!$F$7),AH447="ND"),"Pass","Fail"),IF(E447="SuperPL",IF(AND(T447&gt;STD_01122025!$H$3,U447&lt;STD_01122025!$H$4,V447&gt;STD_01122025!$H$5,X447&gt;STD_01122025!$H$6,OR(AF447="ND",AF447&lt;STD_01122025!$H$7),AH447="ND"),"Pass","Fail"),IF(E447="Flight",IF(AND(T447&gt;STD_01122025!$J$3,U447&lt;STD_01122025!$J$4,X447&gt;STD_01122025!$J$6,OR(AF447="ND",AF447&lt;STD_01122025!$J$7),AH447="ND"),"Pass","Fail"),""))))))</f>
        <v>Pass</v>
      </c>
      <c r="AM447" s="62">
        <f>IF(ISBLANK(B447),"",IFERROR(IF(VLOOKUP(B447,'Np PL4 Stock'!$A:$J,10,FALSE)="Np4",D447-VLOOKUP(B447,'Np PL4 Stock'!$A:$E,5,FALSE),D447-VLOOKUP(B447,'Np PL4 Stock'!$A:$E,5,FALSE)-1),""))</f>
        <v>10</v>
      </c>
      <c r="AN447" s="68">
        <v>6.952</v>
      </c>
      <c r="AO447" s="68">
        <v>6.89</v>
      </c>
      <c r="AP447" s="69" t="s">
        <v>32</v>
      </c>
      <c r="AQ447" s="64">
        <v>548</v>
      </c>
      <c r="AR447" s="64">
        <v>88</v>
      </c>
      <c r="AS447" s="59" t="s">
        <v>32</v>
      </c>
      <c r="AT447" s="73" t="s">
        <v>38</v>
      </c>
      <c r="AU447" s="73">
        <v>48500</v>
      </c>
      <c r="AV447" s="73" t="s">
        <v>38</v>
      </c>
      <c r="AW447" s="73" t="s">
        <v>38</v>
      </c>
      <c r="AX447" s="73" t="s">
        <v>32</v>
      </c>
      <c r="AY447" s="59">
        <v>0</v>
      </c>
      <c r="AZ447" s="59">
        <v>0</v>
      </c>
      <c r="BA447" s="59">
        <v>0</v>
      </c>
      <c r="BB447" s="59">
        <v>0</v>
      </c>
      <c r="BC447" s="59">
        <v>0</v>
      </c>
      <c r="BD447" s="59">
        <v>0</v>
      </c>
      <c r="BE447" s="84" t="s">
        <v>38</v>
      </c>
      <c r="BF447" s="84" t="s">
        <v>38</v>
      </c>
      <c r="BG447" s="84" t="s">
        <v>38</v>
      </c>
      <c r="BH447" s="84" t="s">
        <v>38</v>
      </c>
      <c r="BI447" s="85" t="s">
        <v>480</v>
      </c>
      <c r="BJ447" s="86" t="s">
        <v>246</v>
      </c>
      <c r="BK447" s="86" t="s">
        <v>481</v>
      </c>
      <c r="BL447" s="86" t="s">
        <v>155</v>
      </c>
      <c r="BM447" s="86" t="s">
        <v>178</v>
      </c>
      <c r="BN447" s="86"/>
      <c r="BO447" s="59">
        <v>15</v>
      </c>
      <c r="BP447" s="141">
        <v>256104305100183</v>
      </c>
      <c r="BQ447" s="92">
        <v>0.6</v>
      </c>
      <c r="BR447" s="93">
        <v>0.18</v>
      </c>
      <c r="BS447" s="94">
        <f t="shared" si="69"/>
        <v>0.78</v>
      </c>
      <c r="BT447" s="95">
        <v>0.22659</v>
      </c>
      <c r="BU447" s="101">
        <f t="shared" si="70"/>
        <v>1.00659</v>
      </c>
      <c r="BV447" s="102">
        <f t="shared" si="67"/>
        <v>1.82481751824818</v>
      </c>
      <c r="BW447" s="103">
        <v>390</v>
      </c>
      <c r="BX447" s="104">
        <f t="shared" si="68"/>
        <v>0.00183684306569343</v>
      </c>
      <c r="BY447" s="105">
        <v>2000</v>
      </c>
      <c r="BZ447" s="103" t="s">
        <v>32</v>
      </c>
      <c r="CA447" s="106" t="s">
        <v>189</v>
      </c>
      <c r="CB447" s="107" t="s">
        <v>148</v>
      </c>
      <c r="CC447" s="112" t="s">
        <v>149</v>
      </c>
      <c r="CD447" s="106"/>
      <c r="CE447" s="103" t="s">
        <v>192</v>
      </c>
      <c r="CF447" s="123"/>
      <c r="CG447" s="114">
        <v>2000004627</v>
      </c>
    </row>
    <row r="448" spans="1:85">
      <c r="A448" s="53" t="str">
        <f t="shared" si="71"/>
        <v>A1-15-06-45866</v>
      </c>
      <c r="B448" s="47" t="str">
        <f t="shared" si="72"/>
        <v>A1-15-06</v>
      </c>
      <c r="C448" s="48" t="s">
        <v>43</v>
      </c>
      <c r="D448" s="49">
        <v>45866</v>
      </c>
      <c r="E448" s="50" t="s">
        <v>3</v>
      </c>
      <c r="F448" s="51" t="s">
        <v>6</v>
      </c>
      <c r="G448" s="59">
        <v>6</v>
      </c>
      <c r="H448" s="51" t="s">
        <v>144</v>
      </c>
      <c r="I448" s="59">
        <v>15</v>
      </c>
      <c r="J448" s="60">
        <f>IF(ISBLANK(H448),"",IFERROR(VLOOKUP(B448,'Np PL4 Stock'!$A:$D,4,FALSE),""))</f>
        <v>45856</v>
      </c>
      <c r="K448" s="61">
        <f>IF(ISBLANK(H448),"",SUMIF('Np PL4 Stock'!$A:$A,B448,'Np PL4 Stock'!$N:$N))</f>
        <v>1</v>
      </c>
      <c r="L448" s="62">
        <f>IF(ISBLANK(H448),"",VLOOKUP(LEFT(B448,5),Unit!A:B,2,FALSE))</f>
        <v>8</v>
      </c>
      <c r="M448" s="63" t="str">
        <f>IF(ISBLANK(H448),"",IFERROR(VLOOKUP(B448,'Np PL4 Stock'!$A:$T,20,FALSE),""))</f>
        <v>V1-MC1</v>
      </c>
      <c r="N448" s="63" t="str">
        <f>IF(ISBLANK(H448),"",IFERROR(VLOOKUP(B448,'Np PL4 Stock'!$A:$U,21,FALSE),""))</f>
        <v>SyAqua</v>
      </c>
      <c r="O448" s="62">
        <f t="shared" si="63"/>
        <v>125</v>
      </c>
      <c r="P448" s="62">
        <f t="shared" si="64"/>
        <v>9.75e-5</v>
      </c>
      <c r="Q448" s="67">
        <f t="shared" si="65"/>
        <v>7.8e-7</v>
      </c>
      <c r="R448" s="67">
        <f t="shared" si="66"/>
        <v>1.00659e-6</v>
      </c>
      <c r="S448" s="64">
        <v>10</v>
      </c>
      <c r="T448" s="68">
        <v>7.013</v>
      </c>
      <c r="U448" s="68">
        <v>6.527</v>
      </c>
      <c r="V448" s="69" t="s">
        <v>32</v>
      </c>
      <c r="W448" s="64">
        <v>536</v>
      </c>
      <c r="X448" s="59">
        <v>91</v>
      </c>
      <c r="Y448" s="59" t="s">
        <v>32</v>
      </c>
      <c r="Z448" s="59" t="s">
        <v>32</v>
      </c>
      <c r="AA448" s="59" t="s">
        <v>32</v>
      </c>
      <c r="AB448" s="59" t="s">
        <v>32</v>
      </c>
      <c r="AC448" s="59">
        <v>0</v>
      </c>
      <c r="AD448" s="59">
        <v>0</v>
      </c>
      <c r="AE448" s="59" t="s">
        <v>32</v>
      </c>
      <c r="AF448" s="73" t="s">
        <v>38</v>
      </c>
      <c r="AG448" s="73">
        <v>60500</v>
      </c>
      <c r="AH448" s="73" t="s">
        <v>38</v>
      </c>
      <c r="AI448" s="73" t="s">
        <v>38</v>
      </c>
      <c r="AJ448" s="73" t="s">
        <v>38</v>
      </c>
      <c r="AK448" s="73" t="s">
        <v>32</v>
      </c>
      <c r="AL448" s="77" t="str">
        <f>IF(ISBLANK(S448),"",IF(AJ448="Fail","Fail",IF(E448="PL4",IF(AND(T448&gt;STD_01122025!$D$3,U448&lt;STD_01122025!$D$4,OR(AF448="ND",AF448&lt;STD_01122025!$D$7),AH448="ND"),"Pass","Fail"),IF(E448="PL12",IF(AND(S448&lt;STD_01122025!$F$2,T448&gt;STD_01122025!$F$3,U448&lt;STD_01122025!$F$4,V448&gt;STD_01122025!$F$5,X448&gt;STD_01122025!$F$6,OR(AF448="ND",AF448&lt;STD_01122025!$F$7),AH448="ND"),"Pass","Fail"),IF(E448="SuperPL",IF(AND(T448&gt;STD_01122025!$H$3,U448&lt;STD_01122025!$H$4,V448&gt;STD_01122025!$H$5,X448&gt;STD_01122025!$H$6,OR(AF448="ND",AF448&lt;STD_01122025!$H$7),AH448="ND"),"Pass","Fail"),IF(E448="Flight",IF(AND(T448&gt;STD_01122025!$J$3,U448&lt;STD_01122025!$J$4,X448&gt;STD_01122025!$J$6,OR(AF448="ND",AF448&lt;STD_01122025!$J$7),AH448="ND"),"Pass","Fail"),""))))))</f>
        <v>Pass</v>
      </c>
      <c r="AM448" s="62">
        <f>IF(ISBLANK(B448),"",IFERROR(IF(VLOOKUP(B448,'Np PL4 Stock'!$A:$J,10,FALSE)="Np4",D448-VLOOKUP(B448,'Np PL4 Stock'!$A:$E,5,FALSE),D448-VLOOKUP(B448,'Np PL4 Stock'!$A:$E,5,FALSE)-1),""))</f>
        <v>10</v>
      </c>
      <c r="AN448" s="68">
        <v>7.013</v>
      </c>
      <c r="AO448" s="68">
        <v>6.527</v>
      </c>
      <c r="AP448" s="69" t="s">
        <v>32</v>
      </c>
      <c r="AQ448" s="64">
        <v>536</v>
      </c>
      <c r="AR448" s="64">
        <v>91</v>
      </c>
      <c r="AS448" s="59" t="s">
        <v>32</v>
      </c>
      <c r="AT448" s="73" t="s">
        <v>38</v>
      </c>
      <c r="AU448" s="73">
        <v>52500</v>
      </c>
      <c r="AV448" s="73" t="s">
        <v>38</v>
      </c>
      <c r="AW448" s="73" t="s">
        <v>38</v>
      </c>
      <c r="AX448" s="73" t="s">
        <v>32</v>
      </c>
      <c r="AY448" s="59">
        <v>0</v>
      </c>
      <c r="AZ448" s="59">
        <v>0</v>
      </c>
      <c r="BA448" s="59">
        <v>0</v>
      </c>
      <c r="BB448" s="59">
        <v>0</v>
      </c>
      <c r="BC448" s="59">
        <v>0</v>
      </c>
      <c r="BD448" s="59">
        <v>0</v>
      </c>
      <c r="BE448" s="84" t="s">
        <v>38</v>
      </c>
      <c r="BF448" s="84" t="s">
        <v>38</v>
      </c>
      <c r="BG448" s="84" t="s">
        <v>38</v>
      </c>
      <c r="BH448" s="84" t="s">
        <v>38</v>
      </c>
      <c r="BI448" s="85" t="s">
        <v>480</v>
      </c>
      <c r="BJ448" s="86" t="s">
        <v>246</v>
      </c>
      <c r="BK448" s="86" t="s">
        <v>481</v>
      </c>
      <c r="BL448" s="86" t="s">
        <v>155</v>
      </c>
      <c r="BM448" s="86" t="s">
        <v>178</v>
      </c>
      <c r="BN448" s="86"/>
      <c r="BO448" s="59">
        <v>15</v>
      </c>
      <c r="BP448" s="141">
        <v>256104305100183</v>
      </c>
      <c r="BQ448" s="92">
        <v>0.6</v>
      </c>
      <c r="BR448" s="93">
        <v>0.18</v>
      </c>
      <c r="BS448" s="94">
        <f t="shared" si="69"/>
        <v>0.78</v>
      </c>
      <c r="BT448" s="95">
        <v>0.22659</v>
      </c>
      <c r="BU448" s="101">
        <f t="shared" si="70"/>
        <v>1.00659</v>
      </c>
      <c r="BV448" s="102">
        <f t="shared" si="67"/>
        <v>1.86567164179104</v>
      </c>
      <c r="BW448" s="103">
        <v>390</v>
      </c>
      <c r="BX448" s="104">
        <f t="shared" si="68"/>
        <v>0.00187796641791045</v>
      </c>
      <c r="BY448" s="105">
        <v>2000</v>
      </c>
      <c r="BZ448" s="103" t="s">
        <v>32</v>
      </c>
      <c r="CA448" s="106" t="s">
        <v>189</v>
      </c>
      <c r="CB448" s="107" t="s">
        <v>148</v>
      </c>
      <c r="CC448" s="112" t="s">
        <v>149</v>
      </c>
      <c r="CD448" s="106"/>
      <c r="CE448" s="103" t="s">
        <v>192</v>
      </c>
      <c r="CF448" s="123"/>
      <c r="CG448" s="114">
        <v>2000004627</v>
      </c>
    </row>
    <row r="449" spans="1:85">
      <c r="A449" s="53" t="str">
        <f t="shared" si="71"/>
        <v>A1-16-06-45866</v>
      </c>
      <c r="B449" s="47" t="str">
        <f t="shared" si="72"/>
        <v>A1-16-06</v>
      </c>
      <c r="C449" s="48" t="s">
        <v>43</v>
      </c>
      <c r="D449" s="49">
        <v>45866</v>
      </c>
      <c r="E449" s="50" t="s">
        <v>3</v>
      </c>
      <c r="F449" s="51" t="s">
        <v>6</v>
      </c>
      <c r="G449" s="59">
        <v>6</v>
      </c>
      <c r="H449" s="51" t="s">
        <v>144</v>
      </c>
      <c r="I449" s="59">
        <v>16</v>
      </c>
      <c r="J449" s="60">
        <f>IF(ISBLANK(H449),"",IFERROR(VLOOKUP(B449,'Np PL4 Stock'!$A:$D,4,FALSE),""))</f>
        <v>45856</v>
      </c>
      <c r="K449" s="61">
        <f>IF(ISBLANK(H449),"",SUMIF('Np PL4 Stock'!$A:$A,B449,'Np PL4 Stock'!$N:$N))</f>
        <v>1</v>
      </c>
      <c r="L449" s="62">
        <f>IF(ISBLANK(H449),"",VLOOKUP(LEFT(B449,5),Unit!A:B,2,FALSE))</f>
        <v>8</v>
      </c>
      <c r="M449" s="63" t="str">
        <f>IF(ISBLANK(H449),"",IFERROR(VLOOKUP(B449,'Np PL4 Stock'!$A:$T,20,FALSE),""))</f>
        <v>V1-MC1</v>
      </c>
      <c r="N449" s="63" t="str">
        <f>IF(ISBLANK(H449),"",IFERROR(VLOOKUP(B449,'Np PL4 Stock'!$A:$U,21,FALSE),""))</f>
        <v>SyAqua</v>
      </c>
      <c r="O449" s="62">
        <f t="shared" si="63"/>
        <v>125</v>
      </c>
      <c r="P449" s="62">
        <f t="shared" si="64"/>
        <v>9.75e-5</v>
      </c>
      <c r="Q449" s="67">
        <f t="shared" si="65"/>
        <v>7.8e-7</v>
      </c>
      <c r="R449" s="67">
        <f t="shared" si="66"/>
        <v>1.00659e-6</v>
      </c>
      <c r="S449" s="64">
        <v>10</v>
      </c>
      <c r="T449" s="68">
        <v>7.14</v>
      </c>
      <c r="U449" s="68">
        <v>6.944</v>
      </c>
      <c r="V449" s="69" t="s">
        <v>32</v>
      </c>
      <c r="W449" s="64">
        <v>510</v>
      </c>
      <c r="X449" s="59">
        <v>90</v>
      </c>
      <c r="Y449" s="59" t="s">
        <v>32</v>
      </c>
      <c r="Z449" s="59" t="s">
        <v>32</v>
      </c>
      <c r="AA449" s="59" t="s">
        <v>32</v>
      </c>
      <c r="AB449" s="59" t="s">
        <v>32</v>
      </c>
      <c r="AC449" s="59">
        <v>0</v>
      </c>
      <c r="AD449" s="59">
        <v>0</v>
      </c>
      <c r="AE449" s="59" t="s">
        <v>32</v>
      </c>
      <c r="AF449" s="73" t="s">
        <v>38</v>
      </c>
      <c r="AG449" s="73">
        <v>56000</v>
      </c>
      <c r="AH449" s="73" t="s">
        <v>38</v>
      </c>
      <c r="AI449" s="73" t="s">
        <v>38</v>
      </c>
      <c r="AJ449" s="73" t="s">
        <v>38</v>
      </c>
      <c r="AK449" s="73" t="s">
        <v>32</v>
      </c>
      <c r="AL449" s="77" t="str">
        <f>IF(ISBLANK(S449),"",IF(AJ449="Fail","Fail",IF(E449="PL4",IF(AND(T449&gt;STD_01122025!$D$3,U449&lt;STD_01122025!$D$4,OR(AF449="ND",AF449&lt;STD_01122025!$D$7),AH449="ND"),"Pass","Fail"),IF(E449="PL12",IF(AND(S449&lt;STD_01122025!$F$2,T449&gt;STD_01122025!$F$3,U449&lt;STD_01122025!$F$4,V449&gt;STD_01122025!$F$5,X449&gt;STD_01122025!$F$6,OR(AF449="ND",AF449&lt;STD_01122025!$F$7),AH449="ND"),"Pass","Fail"),IF(E449="SuperPL",IF(AND(T449&gt;STD_01122025!$H$3,U449&lt;STD_01122025!$H$4,V449&gt;STD_01122025!$H$5,X449&gt;STD_01122025!$H$6,OR(AF449="ND",AF449&lt;STD_01122025!$H$7),AH449="ND"),"Pass","Fail"),IF(E449="Flight",IF(AND(T449&gt;STD_01122025!$J$3,U449&lt;STD_01122025!$J$4,X449&gt;STD_01122025!$J$6,OR(AF449="ND",AF449&lt;STD_01122025!$J$7),AH449="ND"),"Pass","Fail"),""))))))</f>
        <v>Pass</v>
      </c>
      <c r="AM449" s="62">
        <f>IF(ISBLANK(B449),"",IFERROR(IF(VLOOKUP(B449,'Np PL4 Stock'!$A:$J,10,FALSE)="Np4",D449-VLOOKUP(B449,'Np PL4 Stock'!$A:$E,5,FALSE),D449-VLOOKUP(B449,'Np PL4 Stock'!$A:$E,5,FALSE)-1),""))</f>
        <v>10</v>
      </c>
      <c r="AN449" s="68">
        <v>7.14</v>
      </c>
      <c r="AO449" s="68">
        <v>6.944</v>
      </c>
      <c r="AP449" s="69" t="s">
        <v>32</v>
      </c>
      <c r="AQ449" s="64">
        <v>510</v>
      </c>
      <c r="AR449" s="64">
        <v>90</v>
      </c>
      <c r="AS449" s="59" t="s">
        <v>32</v>
      </c>
      <c r="AT449" s="73" t="s">
        <v>38</v>
      </c>
      <c r="AU449" s="73">
        <v>59000</v>
      </c>
      <c r="AV449" s="73" t="s">
        <v>38</v>
      </c>
      <c r="AW449" s="73" t="s">
        <v>38</v>
      </c>
      <c r="AX449" s="73" t="s">
        <v>32</v>
      </c>
      <c r="AY449" s="59">
        <v>0</v>
      </c>
      <c r="AZ449" s="59">
        <v>0</v>
      </c>
      <c r="BA449" s="59">
        <v>0</v>
      </c>
      <c r="BB449" s="59">
        <v>0</v>
      </c>
      <c r="BC449" s="59">
        <v>0</v>
      </c>
      <c r="BD449" s="59">
        <v>0</v>
      </c>
      <c r="BE449" s="84" t="s">
        <v>38</v>
      </c>
      <c r="BF449" s="84" t="s">
        <v>38</v>
      </c>
      <c r="BG449" s="84" t="s">
        <v>38</v>
      </c>
      <c r="BH449" s="84" t="s">
        <v>38</v>
      </c>
      <c r="BI449" s="85" t="s">
        <v>480</v>
      </c>
      <c r="BJ449" s="86" t="s">
        <v>246</v>
      </c>
      <c r="BK449" s="86" t="s">
        <v>481</v>
      </c>
      <c r="BL449" s="86" t="s">
        <v>155</v>
      </c>
      <c r="BM449" s="86" t="s">
        <v>178</v>
      </c>
      <c r="BN449" s="86"/>
      <c r="BO449" s="59">
        <v>15</v>
      </c>
      <c r="BP449" s="141">
        <v>256104305100183</v>
      </c>
      <c r="BQ449" s="92">
        <v>0.6</v>
      </c>
      <c r="BR449" s="93">
        <v>0.18</v>
      </c>
      <c r="BS449" s="94">
        <f t="shared" si="69"/>
        <v>0.78</v>
      </c>
      <c r="BT449" s="95">
        <v>0.22659</v>
      </c>
      <c r="BU449" s="101">
        <f t="shared" si="70"/>
        <v>1.00659</v>
      </c>
      <c r="BV449" s="102">
        <f t="shared" si="67"/>
        <v>1.96078431372549</v>
      </c>
      <c r="BW449" s="103">
        <v>390</v>
      </c>
      <c r="BX449" s="104">
        <f t="shared" si="68"/>
        <v>0.00197370588235294</v>
      </c>
      <c r="BY449" s="105">
        <v>2000</v>
      </c>
      <c r="BZ449" s="103" t="s">
        <v>32</v>
      </c>
      <c r="CA449" s="106" t="s">
        <v>189</v>
      </c>
      <c r="CB449" s="107" t="s">
        <v>148</v>
      </c>
      <c r="CC449" s="112" t="s">
        <v>149</v>
      </c>
      <c r="CD449" s="106"/>
      <c r="CE449" s="103" t="s">
        <v>192</v>
      </c>
      <c r="CF449" s="123"/>
      <c r="CG449" s="114">
        <v>2000004627</v>
      </c>
    </row>
    <row r="450" spans="1:85">
      <c r="A450" s="53" t="str">
        <f t="shared" si="71"/>
        <v>A1-13-06-45866</v>
      </c>
      <c r="B450" s="47" t="str">
        <f t="shared" si="72"/>
        <v>A1-13-06</v>
      </c>
      <c r="C450" s="48" t="s">
        <v>43</v>
      </c>
      <c r="D450" s="49">
        <v>45866</v>
      </c>
      <c r="E450" s="50" t="s">
        <v>3</v>
      </c>
      <c r="F450" s="51" t="s">
        <v>6</v>
      </c>
      <c r="G450" s="59">
        <v>6</v>
      </c>
      <c r="H450" s="51" t="s">
        <v>144</v>
      </c>
      <c r="I450" s="59">
        <v>13</v>
      </c>
      <c r="J450" s="60">
        <f>IF(ISBLANK(H450),"",IFERROR(VLOOKUP(B450,'Np PL4 Stock'!$A:$D,4,FALSE),""))</f>
        <v>45855</v>
      </c>
      <c r="K450" s="61">
        <f>IF(ISBLANK(H450),"",SUMIF('Np PL4 Stock'!$A:$A,B450,'Np PL4 Stock'!$N:$N))</f>
        <v>1.14</v>
      </c>
      <c r="L450" s="62">
        <f>IF(ISBLANK(H450),"",VLOOKUP(LEFT(B450,5),Unit!A:B,2,FALSE))</f>
        <v>8</v>
      </c>
      <c r="M450" s="63" t="str">
        <f>IF(ISBLANK(H450),"",IFERROR(VLOOKUP(B450,'Np PL4 Stock'!$A:$T,20,FALSE),""))</f>
        <v>V1-MC1</v>
      </c>
      <c r="N450" s="63" t="str">
        <f>IF(ISBLANK(H450),"",IFERROR(VLOOKUP(B450,'Np PL4 Stock'!$A:$U,21,FALSE),""))</f>
        <v>SyAqua</v>
      </c>
      <c r="O450" s="62">
        <f t="shared" ref="O450:O513" si="73">IFERROR((K450*10^6)/(L450*10^3),"")</f>
        <v>142.5</v>
      </c>
      <c r="P450" s="62">
        <f t="shared" ref="P450:P513" si="74">IFERROR((SUMIFS(BS:BS,A:A,A450))/(L450*10^3),"")</f>
        <v>3.25e-5</v>
      </c>
      <c r="Q450" s="67">
        <f t="shared" ref="Q450:Q513" si="75">IFERROR(SUM(SUMIF(B:B,B450,BQ:BQ),SUMIF(B:B,B450,BR:BR))/(K450*10^6),"")</f>
        <v>8.59649122807018e-7</v>
      </c>
      <c r="R450" s="67">
        <f t="shared" ref="R450:R513" si="76">IFERROR(SUM(SUMIF(B:B,B450,BS:BS),SUMIF(B:B,B450,BT:BT))/(K450*10^6),"")</f>
        <v>1.16220350877193e-6</v>
      </c>
      <c r="S450" s="64">
        <v>10</v>
      </c>
      <c r="T450" s="68">
        <v>7.411</v>
      </c>
      <c r="U450" s="68">
        <v>5.64</v>
      </c>
      <c r="V450" s="69" t="s">
        <v>32</v>
      </c>
      <c r="W450" s="64">
        <v>442</v>
      </c>
      <c r="X450" s="59">
        <v>92</v>
      </c>
      <c r="Y450" s="59" t="s">
        <v>32</v>
      </c>
      <c r="Z450" s="59" t="s">
        <v>32</v>
      </c>
      <c r="AA450" s="59" t="s">
        <v>32</v>
      </c>
      <c r="AB450" s="59" t="s">
        <v>32</v>
      </c>
      <c r="AC450" s="59">
        <v>0</v>
      </c>
      <c r="AD450" s="59">
        <v>0</v>
      </c>
      <c r="AE450" s="59" t="s">
        <v>32</v>
      </c>
      <c r="AF450" s="73" t="s">
        <v>38</v>
      </c>
      <c r="AG450" s="73">
        <v>52500</v>
      </c>
      <c r="AH450" s="73" t="s">
        <v>38</v>
      </c>
      <c r="AI450" s="73" t="s">
        <v>38</v>
      </c>
      <c r="AJ450" s="73" t="s">
        <v>38</v>
      </c>
      <c r="AK450" s="73" t="s">
        <v>32</v>
      </c>
      <c r="AL450" s="77" t="str">
        <f>IF(ISBLANK(S450),"",IF(AJ450="Fail","Fail",IF(E450="PL4",IF(AND(T450&gt;STD_01122025!$D$3,U451&lt;STD_01122025!$D$4,OR(AF450="ND",AF450&lt;STD_01122025!$D$7),AH450="ND"),"Pass","Fail"),IF(E450="PL12",IF(AND(S450&lt;STD_01122025!$F$2,T450&gt;STD_01122025!$F$3,U451&lt;STD_01122025!$F$4,V450&gt;STD_01122025!$F$5,X450&gt;STD_01122025!$F$6,OR(AF450="ND",AF450&lt;STD_01122025!$F$7),AH450="ND"),"Pass","Fail"),IF(E450="SuperPL",IF(AND(T450&gt;STD_01122025!$H$3,U451&lt;STD_01122025!$H$4,V450&gt;STD_01122025!$H$5,X450&gt;STD_01122025!$H$6,OR(AF450="ND",AF450&lt;STD_01122025!$H$7),AH450="ND"),"Pass","Fail"),IF(E450="Flight",IF(AND(T450&gt;STD_01122025!$J$3,U451&lt;STD_01122025!$J$4,X450&gt;STD_01122025!$J$6,OR(AF450="ND",AF450&lt;STD_01122025!$J$7),AH450="ND"),"Pass","Fail"),""))))))</f>
        <v>Fail</v>
      </c>
      <c r="AM450" s="62">
        <f>IF(ISBLANK(B450),"",IFERROR(IF(VLOOKUP(B450,'Np PL4 Stock'!$A:$J,10,FALSE)="Np4",D450-VLOOKUP(B450,'Np PL4 Stock'!$A:$E,5,FALSE),D450-VLOOKUP(B450,'Np PL4 Stock'!$A:$E,5,FALSE)-1),""))</f>
        <v>11</v>
      </c>
      <c r="AN450" s="68">
        <v>7.651</v>
      </c>
      <c r="AO450" s="68">
        <v>6.749</v>
      </c>
      <c r="AP450" s="69" t="s">
        <v>32</v>
      </c>
      <c r="AQ450" s="64">
        <v>398</v>
      </c>
      <c r="AR450" s="64">
        <v>96</v>
      </c>
      <c r="AS450" s="59" t="s">
        <v>32</v>
      </c>
      <c r="AT450" s="73" t="s">
        <v>38</v>
      </c>
      <c r="AU450" s="73">
        <v>41000</v>
      </c>
      <c r="AV450" s="73" t="s">
        <v>38</v>
      </c>
      <c r="AW450" s="73" t="s">
        <v>38</v>
      </c>
      <c r="AX450" s="73" t="s">
        <v>32</v>
      </c>
      <c r="AY450" s="59">
        <v>0</v>
      </c>
      <c r="AZ450" s="59">
        <v>0</v>
      </c>
      <c r="BA450" s="59">
        <v>0</v>
      </c>
      <c r="BB450" s="59">
        <v>0</v>
      </c>
      <c r="BC450" s="59">
        <v>0</v>
      </c>
      <c r="BD450" s="59">
        <v>0</v>
      </c>
      <c r="BE450" s="84" t="s">
        <v>38</v>
      </c>
      <c r="BF450" s="84" t="s">
        <v>38</v>
      </c>
      <c r="BG450" s="84" t="s">
        <v>38</v>
      </c>
      <c r="BH450" s="84" t="s">
        <v>38</v>
      </c>
      <c r="BI450" s="85" t="s">
        <v>480</v>
      </c>
      <c r="BJ450" s="86" t="s">
        <v>246</v>
      </c>
      <c r="BK450" s="86" t="s">
        <v>481</v>
      </c>
      <c r="BL450" s="86" t="s">
        <v>155</v>
      </c>
      <c r="BM450" s="86" t="s">
        <v>178</v>
      </c>
      <c r="BN450" s="86"/>
      <c r="BO450" s="59">
        <v>15</v>
      </c>
      <c r="BP450" s="141">
        <v>256104305100183</v>
      </c>
      <c r="BQ450" s="92">
        <v>0.2</v>
      </c>
      <c r="BR450" s="93">
        <v>0.06</v>
      </c>
      <c r="BS450" s="94">
        <f t="shared" si="69"/>
        <v>0.26</v>
      </c>
      <c r="BT450" s="95">
        <v>0.07553</v>
      </c>
      <c r="BU450" s="101">
        <f t="shared" si="70"/>
        <v>0.33553</v>
      </c>
      <c r="BV450" s="102">
        <f t="shared" ref="BV450:BV513" si="77">IF(ISNUMBER(AQ450),(1/AQ450)*10^3,"-")</f>
        <v>2.51256281407035</v>
      </c>
      <c r="BW450" s="103">
        <v>130</v>
      </c>
      <c r="BX450" s="104">
        <f t="shared" ref="BX450:BX513" si="78">IFERROR((BU450*BV450)/10^3,"-")</f>
        <v>0.000843040201005025</v>
      </c>
      <c r="BY450" s="105">
        <v>2000</v>
      </c>
      <c r="BZ450" s="103" t="s">
        <v>32</v>
      </c>
      <c r="CA450" s="106" t="s">
        <v>189</v>
      </c>
      <c r="CB450" s="107" t="s">
        <v>148</v>
      </c>
      <c r="CC450" s="112" t="s">
        <v>149</v>
      </c>
      <c r="CD450" s="106"/>
      <c r="CE450" s="103" t="s">
        <v>192</v>
      </c>
      <c r="CF450" s="123"/>
      <c r="CG450" s="114">
        <v>2000004627</v>
      </c>
    </row>
    <row r="451" spans="1:85">
      <c r="A451" s="53" t="str">
        <f t="shared" si="71"/>
        <v>A1-06-06-45867</v>
      </c>
      <c r="B451" s="47" t="str">
        <f t="shared" si="72"/>
        <v>A1-06-06</v>
      </c>
      <c r="C451" s="48" t="s">
        <v>43</v>
      </c>
      <c r="D451" s="49">
        <v>45867</v>
      </c>
      <c r="E451" s="50" t="s">
        <v>14</v>
      </c>
      <c r="F451" s="51" t="s">
        <v>15</v>
      </c>
      <c r="G451" s="59">
        <v>6</v>
      </c>
      <c r="H451" s="51" t="s">
        <v>144</v>
      </c>
      <c r="I451" s="59">
        <v>6</v>
      </c>
      <c r="J451" s="60">
        <f>IF(ISBLANK(H451),"",IFERROR(VLOOKUP(B451,'Np PL4 Stock'!$A:$D,4,FALSE),""))</f>
        <v>45854</v>
      </c>
      <c r="K451" s="61">
        <f>IF(ISBLANK(H451),"",SUMIF('Np PL4 Stock'!$A:$A,B451,'Np PL4 Stock'!$N:$N))</f>
        <v>2</v>
      </c>
      <c r="L451" s="62">
        <f>IF(ISBLANK(H451),"",VLOOKUP(LEFT(B451,5),Unit!A:B,2,FALSE))</f>
        <v>16</v>
      </c>
      <c r="M451" s="63" t="str">
        <f>IF(ISBLANK(H451),"",IFERROR(VLOOKUP(B451,'Np PL4 Stock'!$A:$T,20,FALSE),""))</f>
        <v>V1-MC1</v>
      </c>
      <c r="N451" s="63" t="str">
        <f>IF(ISBLANK(H451),"",IFERROR(VLOOKUP(B451,'Np PL4 Stock'!$A:$U,21,FALSE),""))</f>
        <v>SyAqua</v>
      </c>
      <c r="O451" s="62">
        <f t="shared" si="73"/>
        <v>125</v>
      </c>
      <c r="P451" s="62">
        <f t="shared" si="74"/>
        <v>6.4875e-5</v>
      </c>
      <c r="Q451" s="67">
        <f t="shared" si="75"/>
        <v>5.19e-7</v>
      </c>
      <c r="R451" s="67">
        <f t="shared" si="76"/>
        <v>7.0065e-7</v>
      </c>
      <c r="S451" s="64">
        <v>11</v>
      </c>
      <c r="T451" s="68">
        <v>7.776</v>
      </c>
      <c r="U451" s="68">
        <v>7.101</v>
      </c>
      <c r="V451" s="69">
        <v>94</v>
      </c>
      <c r="W451" s="59">
        <v>374</v>
      </c>
      <c r="X451" s="59">
        <v>94</v>
      </c>
      <c r="Y451" s="59">
        <v>100</v>
      </c>
      <c r="Z451" s="59">
        <v>88</v>
      </c>
      <c r="AA451" s="59">
        <v>0</v>
      </c>
      <c r="AB451" s="59">
        <v>0</v>
      </c>
      <c r="AC451" s="59">
        <v>0</v>
      </c>
      <c r="AD451" s="59">
        <v>0</v>
      </c>
      <c r="AE451" s="59">
        <v>100</v>
      </c>
      <c r="AF451" s="73" t="s">
        <v>38</v>
      </c>
      <c r="AG451" s="73">
        <v>62000</v>
      </c>
      <c r="AH451" s="73" t="s">
        <v>38</v>
      </c>
      <c r="AI451" s="73" t="s">
        <v>38</v>
      </c>
      <c r="AJ451" s="73" t="s">
        <v>38</v>
      </c>
      <c r="AK451" s="73" t="s">
        <v>32</v>
      </c>
      <c r="AL451" s="77" t="e">
        <f>IF(ISBLANK(S451),"",IF(AJ451="Fail","Fail",IF(E451="PL4",IF(AND(T451&gt;STD_01122025!$D$3,#REF!&lt;STD_01122025!$D$4,OR(AF451="ND",AF451&lt;STD_01122025!$D$7),AH451="ND"),"Pass","Fail"),IF(E451="PL12",IF(AND(S451&lt;STD_01122025!$F$2,T451&gt;STD_01122025!$F$3,#REF!&lt;STD_01122025!$F$4,V451&gt;STD_01122025!$F$5,X451&gt;STD_01122025!$F$6,OR(AF451="ND",AF451&lt;STD_01122025!$F$7),AH451="ND"),"Pass","Fail"),IF(E451="SuperPL",IF(AND(T451&gt;STD_01122025!$H$3,#REF!&lt;STD_01122025!$H$4,V451&gt;STD_01122025!$H$5,X451&gt;STD_01122025!$H$6,OR(AF451="ND",AF451&lt;STD_01122025!$H$7),AH451="ND"),"Pass","Fail"),IF(E451="Flight",IF(AND(T451&gt;STD_01122025!$J$3,#REF!&lt;STD_01122025!$J$4,X451&gt;STD_01122025!$J$6,OR(AF451="ND",AF451&lt;STD_01122025!$J$7),AH451="ND"),"Pass","Fail"),""))))))</f>
        <v>#REF!</v>
      </c>
      <c r="AM451" s="62">
        <f>IF(ISBLANK(B451),"",IFERROR(IF(VLOOKUP(B451,'Np PL4 Stock'!$A:$J,10,FALSE)="Np4",D451-VLOOKUP(B451,'Np PL4 Stock'!$A:$E,5,FALSE),D451-VLOOKUP(B451,'Np PL4 Stock'!$A:$E,5,FALSE)-1),""))</f>
        <v>13</v>
      </c>
      <c r="AN451" s="68">
        <v>9.272</v>
      </c>
      <c r="AO451" s="68">
        <v>8.197</v>
      </c>
      <c r="AP451" s="69">
        <v>100</v>
      </c>
      <c r="AQ451" s="64">
        <v>181</v>
      </c>
      <c r="AR451" s="64">
        <v>97</v>
      </c>
      <c r="AS451" s="59">
        <v>100</v>
      </c>
      <c r="AT451" s="73" t="s">
        <v>38</v>
      </c>
      <c r="AU451" s="73">
        <v>65500</v>
      </c>
      <c r="AV451" s="73" t="s">
        <v>38</v>
      </c>
      <c r="AW451" s="73" t="s">
        <v>38</v>
      </c>
      <c r="AX451" s="73" t="s">
        <v>32</v>
      </c>
      <c r="AY451" s="59">
        <v>0</v>
      </c>
      <c r="AZ451" s="59">
        <v>0</v>
      </c>
      <c r="BA451" s="59">
        <v>0</v>
      </c>
      <c r="BB451" s="59">
        <v>0</v>
      </c>
      <c r="BC451" s="59">
        <v>0</v>
      </c>
      <c r="BD451" s="59">
        <v>0</v>
      </c>
      <c r="BE451" s="84" t="s">
        <v>38</v>
      </c>
      <c r="BF451" s="84" t="s">
        <v>38</v>
      </c>
      <c r="BG451" s="84" t="s">
        <v>38</v>
      </c>
      <c r="BH451" s="84" t="s">
        <v>38</v>
      </c>
      <c r="BI451" s="85" t="s">
        <v>503</v>
      </c>
      <c r="BJ451" s="86" t="s">
        <v>261</v>
      </c>
      <c r="BK451" s="86" t="s">
        <v>495</v>
      </c>
      <c r="BL451" s="86" t="s">
        <v>155</v>
      </c>
      <c r="BM451" s="86" t="s">
        <v>178</v>
      </c>
      <c r="BN451" s="86"/>
      <c r="BO451" s="59">
        <v>8</v>
      </c>
      <c r="BP451" s="141">
        <v>256104305100184</v>
      </c>
      <c r="BQ451" s="92">
        <v>0.865</v>
      </c>
      <c r="BR451" s="93">
        <v>0.173</v>
      </c>
      <c r="BS451" s="94">
        <f t="shared" ref="BS451:BS514" si="79">IF(ISBLANK(D451),"",SUM(BQ451:BR451))</f>
        <v>1.038</v>
      </c>
      <c r="BT451" s="95">
        <v>0.3633</v>
      </c>
      <c r="BU451" s="101">
        <f t="shared" ref="BU451:BU514" si="80">IF(ISBLANK(D451),"",SUM(BS451:BT451))</f>
        <v>1.4013</v>
      </c>
      <c r="BV451" s="102">
        <f t="shared" si="77"/>
        <v>5.52486187845304</v>
      </c>
      <c r="BW451" s="103">
        <v>1153.33333333333</v>
      </c>
      <c r="BX451" s="104">
        <f t="shared" si="78"/>
        <v>0.00774198895027624</v>
      </c>
      <c r="BY451" s="105">
        <v>900</v>
      </c>
      <c r="BZ451" s="103" t="s">
        <v>32</v>
      </c>
      <c r="CA451" s="106" t="s">
        <v>189</v>
      </c>
      <c r="CB451" s="107" t="s">
        <v>148</v>
      </c>
      <c r="CC451" s="112" t="s">
        <v>149</v>
      </c>
      <c r="CD451" s="106"/>
      <c r="CE451" s="103" t="s">
        <v>192</v>
      </c>
      <c r="CF451" s="123"/>
      <c r="CG451" s="114">
        <v>2000003046</v>
      </c>
    </row>
    <row r="452" spans="1:85">
      <c r="A452" s="53" t="str">
        <f t="shared" si="71"/>
        <v>A1-07-06-45867</v>
      </c>
      <c r="B452" s="47" t="str">
        <f t="shared" si="72"/>
        <v>A1-07-06</v>
      </c>
      <c r="C452" s="48" t="s">
        <v>43</v>
      </c>
      <c r="D452" s="49">
        <v>45867</v>
      </c>
      <c r="E452" s="50" t="s">
        <v>14</v>
      </c>
      <c r="F452" s="51" t="s">
        <v>15</v>
      </c>
      <c r="G452" s="59">
        <v>6</v>
      </c>
      <c r="H452" s="51" t="s">
        <v>144</v>
      </c>
      <c r="I452" s="59">
        <v>7</v>
      </c>
      <c r="J452" s="60">
        <f>IF(ISBLANK(H452),"",IFERROR(VLOOKUP(B452,'Np PL4 Stock'!$A:$D,4,FALSE),""))</f>
        <v>45854</v>
      </c>
      <c r="K452" s="61">
        <f>IF(ISBLANK(H452),"",SUMIF('Np PL4 Stock'!$A:$A,B452,'Np PL4 Stock'!$N:$N))</f>
        <v>2</v>
      </c>
      <c r="L452" s="62">
        <f>IF(ISBLANK(H452),"",VLOOKUP(LEFT(B452,5),Unit!A:B,2,FALSE))</f>
        <v>16</v>
      </c>
      <c r="M452" s="63" t="str">
        <f>IF(ISBLANK(H452),"",IFERROR(VLOOKUP(B452,'Np PL4 Stock'!$A:$T,20,FALSE),""))</f>
        <v>V1-MC1</v>
      </c>
      <c r="N452" s="63" t="str">
        <f>IF(ISBLANK(H452),"",IFERROR(VLOOKUP(B452,'Np PL4 Stock'!$A:$U,21,FALSE),""))</f>
        <v>SyAqua</v>
      </c>
      <c r="O452" s="62">
        <f t="shared" si="73"/>
        <v>125</v>
      </c>
      <c r="P452" s="62">
        <f t="shared" si="74"/>
        <v>2.5125e-5</v>
      </c>
      <c r="Q452" s="67">
        <f t="shared" si="75"/>
        <v>4.21e-7</v>
      </c>
      <c r="R452" s="67">
        <f t="shared" si="76"/>
        <v>5.524475e-7</v>
      </c>
      <c r="S452" s="64">
        <v>11</v>
      </c>
      <c r="T452" s="68">
        <v>8.122</v>
      </c>
      <c r="U452" s="68">
        <v>7.352</v>
      </c>
      <c r="V452" s="69">
        <v>96.61</v>
      </c>
      <c r="W452" s="59">
        <v>312</v>
      </c>
      <c r="X452" s="59">
        <v>97</v>
      </c>
      <c r="Y452" s="59">
        <v>100</v>
      </c>
      <c r="Z452" s="59">
        <v>92</v>
      </c>
      <c r="AA452" s="59">
        <v>0</v>
      </c>
      <c r="AB452" s="59">
        <v>0</v>
      </c>
      <c r="AC452" s="59">
        <v>0</v>
      </c>
      <c r="AD452" s="59">
        <v>0</v>
      </c>
      <c r="AE452" s="59">
        <v>100</v>
      </c>
      <c r="AF452" s="73" t="s">
        <v>38</v>
      </c>
      <c r="AG452" s="73">
        <v>64000</v>
      </c>
      <c r="AH452" s="73" t="s">
        <v>38</v>
      </c>
      <c r="AI452" s="73" t="s">
        <v>38</v>
      </c>
      <c r="AJ452" s="73" t="s">
        <v>38</v>
      </c>
      <c r="AK452" s="73" t="s">
        <v>32</v>
      </c>
      <c r="AL452" s="73" t="s">
        <v>32</v>
      </c>
      <c r="AM452" s="62">
        <f>IF(ISBLANK(B452),"",IFERROR(IF(VLOOKUP(B452,'Np PL4 Stock'!$A:$J,10,FALSE)="Np4",D452-VLOOKUP(B452,'Np PL4 Stock'!$A:$E,5,FALSE),D452-VLOOKUP(B452,'Np PL4 Stock'!$A:$E,5,FALSE)-1),""))</f>
        <v>13</v>
      </c>
      <c r="AN452" s="68">
        <v>9.194</v>
      </c>
      <c r="AO452" s="68">
        <v>8.346</v>
      </c>
      <c r="AP452" s="69">
        <v>100</v>
      </c>
      <c r="AQ452" s="64">
        <v>192</v>
      </c>
      <c r="AR452" s="64">
        <v>99</v>
      </c>
      <c r="AS452" s="59">
        <v>100</v>
      </c>
      <c r="AT452" s="73" t="s">
        <v>38</v>
      </c>
      <c r="AU452" s="73">
        <v>63000</v>
      </c>
      <c r="AV452" s="73" t="s">
        <v>38</v>
      </c>
      <c r="AW452" s="73" t="s">
        <v>38</v>
      </c>
      <c r="AX452" s="73" t="s">
        <v>32</v>
      </c>
      <c r="AY452" s="59">
        <v>0</v>
      </c>
      <c r="AZ452" s="59">
        <v>0</v>
      </c>
      <c r="BA452" s="59">
        <v>0</v>
      </c>
      <c r="BB452" s="59">
        <v>0</v>
      </c>
      <c r="BC452" s="59">
        <v>0</v>
      </c>
      <c r="BD452" s="59">
        <v>0</v>
      </c>
      <c r="BE452" s="84" t="s">
        <v>38</v>
      </c>
      <c r="BF452" s="84" t="s">
        <v>38</v>
      </c>
      <c r="BG452" s="84" t="s">
        <v>38</v>
      </c>
      <c r="BH452" s="84" t="s">
        <v>38</v>
      </c>
      <c r="BI452" s="85" t="s">
        <v>503</v>
      </c>
      <c r="BJ452" s="86" t="s">
        <v>261</v>
      </c>
      <c r="BK452" s="86" t="s">
        <v>495</v>
      </c>
      <c r="BL452" s="86" t="s">
        <v>155</v>
      </c>
      <c r="BM452" s="86" t="s">
        <v>178</v>
      </c>
      <c r="BN452" s="86"/>
      <c r="BO452" s="59">
        <v>8</v>
      </c>
      <c r="BP452" s="141">
        <v>256104305100184</v>
      </c>
      <c r="BQ452" s="92">
        <v>0.335</v>
      </c>
      <c r="BR452" s="93">
        <v>0.067</v>
      </c>
      <c r="BS452" s="94">
        <f t="shared" si="79"/>
        <v>0.402</v>
      </c>
      <c r="BT452" s="95">
        <v>0.1407</v>
      </c>
      <c r="BU452" s="101">
        <f t="shared" si="80"/>
        <v>0.5427</v>
      </c>
      <c r="BV452" s="102">
        <f t="shared" si="77"/>
        <v>5.20833333333333</v>
      </c>
      <c r="BW452" s="103">
        <v>446.666666666667</v>
      </c>
      <c r="BX452" s="104">
        <f t="shared" si="78"/>
        <v>0.0028265625</v>
      </c>
      <c r="BY452" s="105">
        <v>900</v>
      </c>
      <c r="BZ452" s="103" t="s">
        <v>32</v>
      </c>
      <c r="CA452" s="106" t="s">
        <v>189</v>
      </c>
      <c r="CB452" s="107" t="s">
        <v>148</v>
      </c>
      <c r="CC452" s="112" t="s">
        <v>149</v>
      </c>
      <c r="CD452" s="106"/>
      <c r="CE452" s="103" t="s">
        <v>192</v>
      </c>
      <c r="CF452" s="123"/>
      <c r="CG452" s="114">
        <v>2000003046</v>
      </c>
    </row>
    <row r="453" spans="1:85">
      <c r="A453" s="53" t="str">
        <f t="shared" si="71"/>
        <v>A1-04-06-45868</v>
      </c>
      <c r="B453" s="47" t="str">
        <f t="shared" si="72"/>
        <v>A1-04-06</v>
      </c>
      <c r="C453" s="48" t="s">
        <v>43</v>
      </c>
      <c r="D453" s="49">
        <v>45868</v>
      </c>
      <c r="E453" s="50" t="s">
        <v>14</v>
      </c>
      <c r="F453" s="51" t="s">
        <v>15</v>
      </c>
      <c r="G453" s="59">
        <v>6</v>
      </c>
      <c r="H453" s="51" t="s">
        <v>144</v>
      </c>
      <c r="I453" s="59">
        <v>4</v>
      </c>
      <c r="J453" s="60">
        <f>IF(ISBLANK(H453),"",IFERROR(VLOOKUP(B453,'Np PL4 Stock'!$A:$D,4,FALSE),""))</f>
        <v>45854</v>
      </c>
      <c r="K453" s="61">
        <f>IF(ISBLANK(H453),"",SUMIF('Np PL4 Stock'!$A:$A,B453,'Np PL4 Stock'!$N:$N))</f>
        <v>1.67</v>
      </c>
      <c r="L453" s="62">
        <f>IF(ISBLANK(H453),"",VLOOKUP(LEFT(B453,5),Unit!A:B,2,FALSE))</f>
        <v>16</v>
      </c>
      <c r="M453" s="63" t="str">
        <f>IF(ISBLANK(H453),"",IFERROR(VLOOKUP(B453,'Np PL4 Stock'!$A:$T,20,FALSE),""))</f>
        <v>V1-MA1</v>
      </c>
      <c r="N453" s="63" t="str">
        <f>IF(ISBLANK(H453),"",IFERROR(VLOOKUP(B453,'Np PL4 Stock'!$A:$U,21,FALSE),""))</f>
        <v>SIS</v>
      </c>
      <c r="O453" s="62">
        <f t="shared" si="73"/>
        <v>104.375</v>
      </c>
      <c r="P453" s="62">
        <f t="shared" si="74"/>
        <v>7.88125e-5</v>
      </c>
      <c r="Q453" s="67">
        <f t="shared" si="75"/>
        <v>7.55089820359282e-7</v>
      </c>
      <c r="R453" s="67">
        <f t="shared" si="76"/>
        <v>9.91604191616766e-7</v>
      </c>
      <c r="S453" s="64">
        <v>11</v>
      </c>
      <c r="T453" s="68">
        <v>7.539</v>
      </c>
      <c r="U453" s="68">
        <v>7.595</v>
      </c>
      <c r="V453" s="69">
        <v>86</v>
      </c>
      <c r="W453" s="59">
        <v>426</v>
      </c>
      <c r="X453" s="71">
        <v>95</v>
      </c>
      <c r="Y453" s="59">
        <v>100</v>
      </c>
      <c r="Z453" s="59">
        <v>88</v>
      </c>
      <c r="AA453" s="59">
        <v>0</v>
      </c>
      <c r="AB453" s="59">
        <v>0</v>
      </c>
      <c r="AC453" s="59">
        <v>0</v>
      </c>
      <c r="AD453" s="59">
        <v>0</v>
      </c>
      <c r="AE453" s="59">
        <v>100</v>
      </c>
      <c r="AF453" s="73" t="s">
        <v>38</v>
      </c>
      <c r="AG453" s="73">
        <v>66000</v>
      </c>
      <c r="AH453" s="73" t="s">
        <v>38</v>
      </c>
      <c r="AI453" s="73" t="s">
        <v>38</v>
      </c>
      <c r="AJ453" s="73" t="s">
        <v>38</v>
      </c>
      <c r="AK453" s="73" t="s">
        <v>32</v>
      </c>
      <c r="AL453" s="77" t="str">
        <f>IF(ISBLANK(S453),"",IF(AJ453="Fail","Fail",IF(E453="PL4",IF(AND(T453&gt;STD_01122025!$D$3,U453&lt;STD_01122025!$D$4,OR(AF453="ND",AF453&lt;STD_01122025!$D$7),AH453="ND"),"Pass","Fail"),IF(E453="PL12",IF(AND(S453&lt;STD_01122025!$F$2,T453&gt;STD_01122025!$F$3,U453&lt;STD_01122025!$F$4,V453&gt;STD_01122025!$F$5,X453&gt;STD_01122025!$F$6,OR(AF453="ND",AF453&lt;STD_01122025!$F$7),AH453="ND"),"Pass","Fail"),IF(E453="SuperPL",IF(AND(T453&gt;STD_01122025!$H$3,U453&lt;STD_01122025!$H$4,V453&gt;STD_01122025!$H$5,X453&gt;STD_01122025!$H$6,OR(AF453="ND",AF453&lt;STD_01122025!$H$7),AH453="ND"),"Pass","Fail"),IF(E453="Flight",IF(AND(T453&gt;STD_01122025!$J$3,U453&lt;STD_01122025!$J$4,X453&gt;STD_01122025!$J$6,OR(AF453="ND",AF453&lt;STD_01122025!$J$7),AH453="ND"),"Pass","Fail"),""))))))</f>
        <v>Pass</v>
      </c>
      <c r="AM453" s="62">
        <f>IF(ISBLANK(B453),"",IFERROR(IF(VLOOKUP(B453,'Np PL4 Stock'!$A:$J,10,FALSE)="Np4",D453-VLOOKUP(B453,'Np PL4 Stock'!$A:$E,5,FALSE),D453-VLOOKUP(B453,'Np PL4 Stock'!$A:$E,5,FALSE)-1),""))</f>
        <v>14</v>
      </c>
      <c r="AN453" s="68">
        <v>9.204</v>
      </c>
      <c r="AO453" s="68">
        <v>5.916</v>
      </c>
      <c r="AP453" s="69">
        <v>100</v>
      </c>
      <c r="AQ453" s="64">
        <v>190</v>
      </c>
      <c r="AR453" s="64">
        <v>99</v>
      </c>
      <c r="AS453" s="59">
        <v>100</v>
      </c>
      <c r="AT453" s="73" t="s">
        <v>38</v>
      </c>
      <c r="AU453" s="73">
        <v>54000</v>
      </c>
      <c r="AV453" s="73" t="s">
        <v>38</v>
      </c>
      <c r="AW453" s="73" t="s">
        <v>38</v>
      </c>
      <c r="AX453" s="73" t="s">
        <v>32</v>
      </c>
      <c r="AY453" s="59">
        <v>0</v>
      </c>
      <c r="AZ453" s="59">
        <v>0</v>
      </c>
      <c r="BA453" s="59">
        <v>0</v>
      </c>
      <c r="BB453" s="59">
        <v>0</v>
      </c>
      <c r="BC453" s="59">
        <v>0</v>
      </c>
      <c r="BD453" s="59">
        <v>0</v>
      </c>
      <c r="BE453" s="84" t="s">
        <v>38</v>
      </c>
      <c r="BF453" s="84" t="s">
        <v>38</v>
      </c>
      <c r="BG453" s="84" t="s">
        <v>38</v>
      </c>
      <c r="BH453" s="84" t="s">
        <v>38</v>
      </c>
      <c r="BI453" s="85" t="s">
        <v>750</v>
      </c>
      <c r="BJ453" s="86" t="s">
        <v>222</v>
      </c>
      <c r="BK453" s="64" t="s">
        <v>575</v>
      </c>
      <c r="BL453" s="86" t="s">
        <v>177</v>
      </c>
      <c r="BM453" s="86" t="s">
        <v>178</v>
      </c>
      <c r="BN453" s="86"/>
      <c r="BO453" s="59">
        <v>5</v>
      </c>
      <c r="BP453" s="69">
        <v>256104305100189</v>
      </c>
      <c r="BQ453" s="92">
        <v>0.4</v>
      </c>
      <c r="BR453" s="93">
        <v>0.08</v>
      </c>
      <c r="BS453" s="94">
        <f t="shared" si="79"/>
        <v>0.48</v>
      </c>
      <c r="BT453" s="95">
        <v>0.1608</v>
      </c>
      <c r="BU453" s="101">
        <f t="shared" si="80"/>
        <v>0.6408</v>
      </c>
      <c r="BV453" s="102">
        <f t="shared" si="77"/>
        <v>5.26315789473684</v>
      </c>
      <c r="BW453" s="103">
        <v>480</v>
      </c>
      <c r="BX453" s="104">
        <f t="shared" si="78"/>
        <v>0.00337263157894737</v>
      </c>
      <c r="BY453" s="105">
        <v>1000</v>
      </c>
      <c r="BZ453" s="103" t="s">
        <v>32</v>
      </c>
      <c r="CA453" s="106" t="s">
        <v>189</v>
      </c>
      <c r="CB453" s="107" t="s">
        <v>148</v>
      </c>
      <c r="CC453" s="112" t="s">
        <v>149</v>
      </c>
      <c r="CD453" s="106"/>
      <c r="CE453" s="103" t="s">
        <v>192</v>
      </c>
      <c r="CF453" s="113"/>
      <c r="CG453" s="114">
        <v>2000015496</v>
      </c>
    </row>
    <row r="454" spans="1:85">
      <c r="A454" s="53" t="str">
        <f t="shared" si="71"/>
        <v>A1-05-06-45868</v>
      </c>
      <c r="B454" s="47" t="str">
        <f t="shared" si="72"/>
        <v>A1-05-06</v>
      </c>
      <c r="C454" s="48" t="s">
        <v>43</v>
      </c>
      <c r="D454" s="49">
        <v>45868</v>
      </c>
      <c r="E454" s="50" t="s">
        <v>14</v>
      </c>
      <c r="F454" s="51" t="s">
        <v>15</v>
      </c>
      <c r="G454" s="59">
        <v>6</v>
      </c>
      <c r="H454" s="51" t="s">
        <v>144</v>
      </c>
      <c r="I454" s="59">
        <v>5</v>
      </c>
      <c r="J454" s="60">
        <f>IF(ISBLANK(H454),"",IFERROR(VLOOKUP(B454,'Np PL4 Stock'!$A:$D,4,FALSE),""))</f>
        <v>45854</v>
      </c>
      <c r="K454" s="61">
        <f>IF(ISBLANK(H454),"",SUMIF('Np PL4 Stock'!$A:$A,B454,'Np PL4 Stock'!$N:$N))</f>
        <v>1.66</v>
      </c>
      <c r="L454" s="62">
        <f>IF(ISBLANK(H454),"",VLOOKUP(LEFT(B454,5),Unit!A:B,2,FALSE))</f>
        <v>16</v>
      </c>
      <c r="M454" s="63" t="str">
        <f>IF(ISBLANK(H454),"",IFERROR(VLOOKUP(B454,'Np PL4 Stock'!$A:$T,20,FALSE),""))</f>
        <v>V1-MA1</v>
      </c>
      <c r="N454" s="63" t="str">
        <f>IF(ISBLANK(H454),"",IFERROR(VLOOKUP(B454,'Np PL4 Stock'!$A:$U,21,FALSE),""))</f>
        <v>SIS</v>
      </c>
      <c r="O454" s="62">
        <f t="shared" si="73"/>
        <v>103.75</v>
      </c>
      <c r="P454" s="62">
        <f t="shared" si="74"/>
        <v>8.25e-5</v>
      </c>
      <c r="Q454" s="67">
        <f t="shared" si="75"/>
        <v>7.95180722891566e-7</v>
      </c>
      <c r="R454" s="67">
        <f t="shared" si="76"/>
        <v>1.05361445783133e-6</v>
      </c>
      <c r="S454" s="64">
        <v>11</v>
      </c>
      <c r="T454" s="68">
        <v>7.824</v>
      </c>
      <c r="U454" s="68">
        <v>6.954</v>
      </c>
      <c r="V454" s="69">
        <v>95.122</v>
      </c>
      <c r="W454" s="59">
        <v>371</v>
      </c>
      <c r="X454" s="71">
        <v>96</v>
      </c>
      <c r="Y454" s="59">
        <v>100</v>
      </c>
      <c r="Z454" s="59">
        <v>92</v>
      </c>
      <c r="AA454" s="59">
        <v>0</v>
      </c>
      <c r="AB454" s="59">
        <v>0</v>
      </c>
      <c r="AC454" s="59">
        <v>0</v>
      </c>
      <c r="AD454" s="59">
        <v>0</v>
      </c>
      <c r="AE454" s="59">
        <v>100</v>
      </c>
      <c r="AF454" s="73" t="s">
        <v>38</v>
      </c>
      <c r="AG454" s="73">
        <v>59000</v>
      </c>
      <c r="AH454" s="73" t="s">
        <v>38</v>
      </c>
      <c r="AI454" s="73" t="s">
        <v>38</v>
      </c>
      <c r="AJ454" s="73" t="s">
        <v>38</v>
      </c>
      <c r="AK454" s="73" t="s">
        <v>32</v>
      </c>
      <c r="AL454" s="77" t="str">
        <f>IF(ISBLANK(S454),"",IF(AJ454="Fail","Fail",IF(E454="PL4",IF(AND(T454&gt;STD_01122025!$D$3,U454&lt;STD_01122025!$D$4,OR(AF454="ND",AF454&lt;STD_01122025!$D$7),AH454="ND"),"Pass","Fail"),IF(E454="PL12",IF(AND(S454&lt;STD_01122025!$F$2,T454&gt;STD_01122025!$F$3,U454&lt;STD_01122025!$F$4,V454&gt;STD_01122025!$F$5,X454&gt;STD_01122025!$F$6,OR(AF454="ND",AF454&lt;STD_01122025!$F$7),AH454="ND"),"Pass","Fail"),IF(E454="SuperPL",IF(AND(T454&gt;STD_01122025!$H$3,U454&lt;STD_01122025!$H$4,V454&gt;STD_01122025!$H$5,X454&gt;STD_01122025!$H$6,OR(AF454="ND",AF454&lt;STD_01122025!$H$7),AH454="ND"),"Pass","Fail"),IF(E454="Flight",IF(AND(T454&gt;STD_01122025!$J$3,U454&lt;STD_01122025!$J$4,X454&gt;STD_01122025!$J$6,OR(AF454="ND",AF454&lt;STD_01122025!$J$7),AH454="ND"),"Pass","Fail"),""))))))</f>
        <v>Pass</v>
      </c>
      <c r="AM454" s="62">
        <f>IF(ISBLANK(B454),"",IFERROR(IF(VLOOKUP(B454,'Np PL4 Stock'!$A:$J,10,FALSE)="Np4",D454-VLOOKUP(B454,'Np PL4 Stock'!$A:$E,5,FALSE),D454-VLOOKUP(B454,'Np PL4 Stock'!$A:$E,5,FALSE)-1),""))</f>
        <v>14</v>
      </c>
      <c r="AN454" s="68">
        <v>9.349</v>
      </c>
      <c r="AO454" s="68">
        <v>9.073</v>
      </c>
      <c r="AP454" s="69">
        <v>100</v>
      </c>
      <c r="AQ454" s="64">
        <v>177</v>
      </c>
      <c r="AR454" s="64">
        <v>98</v>
      </c>
      <c r="AS454" s="59">
        <v>100</v>
      </c>
      <c r="AT454" s="73" t="s">
        <v>38</v>
      </c>
      <c r="AU454" s="73">
        <v>62000</v>
      </c>
      <c r="AV454" s="73" t="s">
        <v>38</v>
      </c>
      <c r="AW454" s="73" t="s">
        <v>38</v>
      </c>
      <c r="AX454" s="73" t="s">
        <v>32</v>
      </c>
      <c r="AY454" s="59">
        <v>0</v>
      </c>
      <c r="AZ454" s="59">
        <v>0</v>
      </c>
      <c r="BA454" s="59">
        <v>0</v>
      </c>
      <c r="BB454" s="59">
        <v>0</v>
      </c>
      <c r="BC454" s="59">
        <v>0</v>
      </c>
      <c r="BD454" s="59">
        <v>0</v>
      </c>
      <c r="BE454" s="84" t="s">
        <v>38</v>
      </c>
      <c r="BF454" s="84" t="s">
        <v>38</v>
      </c>
      <c r="BG454" s="84" t="s">
        <v>38</v>
      </c>
      <c r="BH454" s="84" t="s">
        <v>38</v>
      </c>
      <c r="BI454" s="85" t="s">
        <v>569</v>
      </c>
      <c r="BJ454" s="86" t="s">
        <v>240</v>
      </c>
      <c r="BK454" s="64" t="s">
        <v>483</v>
      </c>
      <c r="BL454" s="86" t="s">
        <v>155</v>
      </c>
      <c r="BM454" s="86" t="s">
        <v>178</v>
      </c>
      <c r="BN454" s="86"/>
      <c r="BO454" s="59">
        <v>7</v>
      </c>
      <c r="BP454" s="69">
        <v>256104305100188</v>
      </c>
      <c r="BQ454" s="92">
        <v>1.2</v>
      </c>
      <c r="BR454" s="93">
        <v>0.12</v>
      </c>
      <c r="BS454" s="94">
        <f t="shared" si="79"/>
        <v>1.32</v>
      </c>
      <c r="BT454" s="95">
        <v>0.429</v>
      </c>
      <c r="BU454" s="101">
        <f t="shared" si="80"/>
        <v>1.749</v>
      </c>
      <c r="BV454" s="102">
        <f t="shared" si="77"/>
        <v>5.64971751412429</v>
      </c>
      <c r="BW454" s="103">
        <v>1320</v>
      </c>
      <c r="BX454" s="104">
        <f t="shared" si="78"/>
        <v>0.00988135593220339</v>
      </c>
      <c r="BY454" s="105">
        <v>1000</v>
      </c>
      <c r="BZ454" s="103" t="s">
        <v>32</v>
      </c>
      <c r="CA454" s="106" t="s">
        <v>189</v>
      </c>
      <c r="CB454" s="107" t="s">
        <v>148</v>
      </c>
      <c r="CC454" s="112" t="s">
        <v>149</v>
      </c>
      <c r="CD454" s="106"/>
      <c r="CE454" s="103" t="s">
        <v>192</v>
      </c>
      <c r="CF454" s="113"/>
      <c r="CG454" s="114">
        <v>2000019140</v>
      </c>
    </row>
    <row r="455" spans="1:85">
      <c r="A455" s="53" t="str">
        <f t="shared" ref="A455:A518" si="81">IF(ISBLANK(H455),"",H455&amp;"-"&amp;IF(OR(LEN(I455)=1,LEN(I455)=4),"0"&amp;I455,I455))&amp;"-"&amp;IF(LEN(G455)=1,"0"&amp;G455,G455)&amp;"-"&amp;D455</f>
        <v>A1-02-06-45868</v>
      </c>
      <c r="B455" s="47" t="str">
        <f t="shared" si="72"/>
        <v>A1-02-06</v>
      </c>
      <c r="C455" s="48" t="s">
        <v>43</v>
      </c>
      <c r="D455" s="49">
        <v>45868</v>
      </c>
      <c r="E455" s="50" t="s">
        <v>14</v>
      </c>
      <c r="F455" s="51" t="s">
        <v>15</v>
      </c>
      <c r="G455" s="59">
        <v>6</v>
      </c>
      <c r="H455" s="51" t="s">
        <v>144</v>
      </c>
      <c r="I455" s="59">
        <v>2</v>
      </c>
      <c r="J455" s="60">
        <f>IF(ISBLANK(H455),"",IFERROR(VLOOKUP(B455,'Np PL4 Stock'!$A:$D,4,FALSE),""))</f>
        <v>45853</v>
      </c>
      <c r="K455" s="61">
        <f>IF(ISBLANK(H455),"",SUMIF('Np PL4 Stock'!$A:$A,B455,'Np PL4 Stock'!$N:$N))</f>
        <v>1.5</v>
      </c>
      <c r="L455" s="62">
        <f>IF(ISBLANK(H455),"",VLOOKUP(LEFT(B455,5),Unit!A:B,2,FALSE))</f>
        <v>16</v>
      </c>
      <c r="M455" s="63" t="str">
        <f>IF(ISBLANK(H455),"",IFERROR(VLOOKUP(B455,'Np PL4 Stock'!$A:$T,20,FALSE),""))</f>
        <v>V1-MA1</v>
      </c>
      <c r="N455" s="63" t="str">
        <f>IF(ISBLANK(H455),"",IFERROR(VLOOKUP(B455,'Np PL4 Stock'!$A:$U,21,FALSE),""))</f>
        <v>SIS</v>
      </c>
      <c r="O455" s="62">
        <f t="shared" si="73"/>
        <v>93.75</v>
      </c>
      <c r="P455" s="62">
        <f t="shared" si="74"/>
        <v>3.796875e-5</v>
      </c>
      <c r="Q455" s="67">
        <f t="shared" si="75"/>
        <v>5.68066666666667e-7</v>
      </c>
      <c r="R455" s="67">
        <f t="shared" si="76"/>
        <v>7.85728857142858e-7</v>
      </c>
      <c r="S455" s="64">
        <v>10</v>
      </c>
      <c r="T455" s="68">
        <v>7.565</v>
      </c>
      <c r="U455" s="68">
        <v>6.269</v>
      </c>
      <c r="V455" s="69">
        <v>87.952</v>
      </c>
      <c r="W455" s="59">
        <v>422</v>
      </c>
      <c r="X455" s="59">
        <v>94</v>
      </c>
      <c r="Y455" s="59">
        <v>100</v>
      </c>
      <c r="Z455" s="59">
        <v>84</v>
      </c>
      <c r="AA455" s="59">
        <v>0</v>
      </c>
      <c r="AB455" s="59">
        <v>0</v>
      </c>
      <c r="AC455" s="59">
        <v>0</v>
      </c>
      <c r="AD455" s="59">
        <v>0</v>
      </c>
      <c r="AE455" s="59">
        <v>100</v>
      </c>
      <c r="AF455" s="73" t="s">
        <v>38</v>
      </c>
      <c r="AG455" s="73">
        <v>46000</v>
      </c>
      <c r="AH455" s="73" t="s">
        <v>38</v>
      </c>
      <c r="AI455" s="73" t="s">
        <v>38</v>
      </c>
      <c r="AJ455" s="73" t="s">
        <v>38</v>
      </c>
      <c r="AK455" s="73" t="s">
        <v>32</v>
      </c>
      <c r="AL455" s="77" t="str">
        <f>IF(ISBLANK(S455),"",IF(AJ455="Fail","Fail",IF(E455="PL4",IF(AND(T455&gt;STD_01122025!$D$3,U455&lt;STD_01122025!$D$4,OR(AF455="ND",AF455&lt;STD_01122025!$D$7),AH455="ND"),"Pass","Fail"),IF(E455="PL12",IF(AND(S455&lt;STD_01122025!$F$2,T455&gt;STD_01122025!$F$3,U455&lt;STD_01122025!$F$4,V455&gt;STD_01122025!$F$5,X455&gt;STD_01122025!$F$6,OR(AF455="ND",AF455&lt;STD_01122025!$F$7),AH455="ND"),"Pass","Fail"),IF(E455="SuperPL",IF(AND(T455&gt;STD_01122025!$H$3,U455&lt;STD_01122025!$H$4,V455&gt;STD_01122025!$H$5,X455&gt;STD_01122025!$H$6,OR(AF455="ND",AF455&lt;STD_01122025!$H$7),AH455="ND"),"Pass","Fail"),IF(E455="Flight",IF(AND(T455&gt;STD_01122025!$J$3,U455&lt;STD_01122025!$J$4,X455&gt;STD_01122025!$J$6,OR(AF455="ND",AF455&lt;STD_01122025!$J$7),AH455="ND"),"Pass","Fail"),""))))))</f>
        <v>Pass</v>
      </c>
      <c r="AM455" s="62">
        <f>IF(ISBLANK(B455),"",IFERROR(IF(VLOOKUP(B455,'Np PL4 Stock'!$A:$J,10,FALSE)="Np4",D455-VLOOKUP(B455,'Np PL4 Stock'!$A:$E,5,FALSE),D455-VLOOKUP(B455,'Np PL4 Stock'!$A:$E,5,FALSE)-1),""))</f>
        <v>15</v>
      </c>
      <c r="AN455" s="68">
        <v>10.03</v>
      </c>
      <c r="AO455" s="68">
        <v>8.875</v>
      </c>
      <c r="AP455" s="69">
        <v>100</v>
      </c>
      <c r="AQ455" s="64">
        <v>138</v>
      </c>
      <c r="AR455" s="64">
        <v>97</v>
      </c>
      <c r="AS455" s="59">
        <v>100</v>
      </c>
      <c r="AT455" s="73" t="s">
        <v>38</v>
      </c>
      <c r="AU455" s="73">
        <v>56000</v>
      </c>
      <c r="AV455" s="73" t="s">
        <v>38</v>
      </c>
      <c r="AW455" s="73" t="s">
        <v>38</v>
      </c>
      <c r="AX455" s="73" t="s">
        <v>32</v>
      </c>
      <c r="AY455" s="59">
        <v>0</v>
      </c>
      <c r="AZ455" s="59">
        <v>0</v>
      </c>
      <c r="BA455" s="59">
        <v>0</v>
      </c>
      <c r="BB455" s="59">
        <v>0</v>
      </c>
      <c r="BC455" s="59">
        <v>0</v>
      </c>
      <c r="BD455" s="59">
        <v>0</v>
      </c>
      <c r="BE455" s="84" t="s">
        <v>38</v>
      </c>
      <c r="BF455" s="84" t="s">
        <v>38</v>
      </c>
      <c r="BG455" s="84" t="s">
        <v>38</v>
      </c>
      <c r="BH455" s="84" t="s">
        <v>38</v>
      </c>
      <c r="BI455" s="85" t="s">
        <v>751</v>
      </c>
      <c r="BJ455" s="86" t="s">
        <v>222</v>
      </c>
      <c r="BK455" s="64" t="s">
        <v>575</v>
      </c>
      <c r="BL455" s="86" t="s">
        <v>177</v>
      </c>
      <c r="BM455" s="86" t="s">
        <v>178</v>
      </c>
      <c r="BN455" s="86"/>
      <c r="BO455" s="59">
        <v>5</v>
      </c>
      <c r="BP455" s="69">
        <v>256104305100190</v>
      </c>
      <c r="BQ455" s="92">
        <v>0.5</v>
      </c>
      <c r="BR455" s="93">
        <v>0.1</v>
      </c>
      <c r="BS455" s="94">
        <f t="shared" si="79"/>
        <v>0.6</v>
      </c>
      <c r="BT455" s="95">
        <v>0.212666666666667</v>
      </c>
      <c r="BU455" s="101">
        <f t="shared" si="80"/>
        <v>0.812666666666667</v>
      </c>
      <c r="BV455" s="102">
        <f t="shared" si="77"/>
        <v>7.2463768115942</v>
      </c>
      <c r="BW455" s="103">
        <v>666.666666666667</v>
      </c>
      <c r="BX455" s="104">
        <f t="shared" si="78"/>
        <v>0.00588888888888889</v>
      </c>
      <c r="BY455" s="105">
        <v>900</v>
      </c>
      <c r="BZ455" s="103" t="s">
        <v>32</v>
      </c>
      <c r="CA455" s="106" t="s">
        <v>189</v>
      </c>
      <c r="CB455" s="107" t="s">
        <v>148</v>
      </c>
      <c r="CC455" s="112" t="s">
        <v>149</v>
      </c>
      <c r="CD455" s="106"/>
      <c r="CE455" s="103" t="s">
        <v>192</v>
      </c>
      <c r="CF455" s="113"/>
      <c r="CG455" s="114">
        <v>2000013130</v>
      </c>
    </row>
    <row r="456" spans="1:85">
      <c r="A456" s="53" t="str">
        <f t="shared" si="81"/>
        <v>A1-02-06-45868</v>
      </c>
      <c r="B456" s="47" t="str">
        <f t="shared" si="72"/>
        <v>A1-02-06</v>
      </c>
      <c r="C456" s="48" t="s">
        <v>43</v>
      </c>
      <c r="D456" s="49">
        <v>45868</v>
      </c>
      <c r="E456" s="50" t="s">
        <v>14</v>
      </c>
      <c r="F456" s="51" t="s">
        <v>15</v>
      </c>
      <c r="G456" s="59">
        <v>6</v>
      </c>
      <c r="H456" s="51" t="s">
        <v>144</v>
      </c>
      <c r="I456" s="59">
        <v>2</v>
      </c>
      <c r="J456" s="60">
        <f>IF(ISBLANK(H456),"",IFERROR(VLOOKUP(B456,'Np PL4 Stock'!$A:$D,4,FALSE),""))</f>
        <v>45853</v>
      </c>
      <c r="K456" s="61">
        <f>IF(ISBLANK(H456),"",SUMIF('Np PL4 Stock'!$A:$A,B456,'Np PL4 Stock'!$N:$N))</f>
        <v>1.5</v>
      </c>
      <c r="L456" s="62">
        <f>IF(ISBLANK(H456),"",VLOOKUP(LEFT(B456,5),Unit!A:B,2,FALSE))</f>
        <v>16</v>
      </c>
      <c r="M456" s="63" t="str">
        <f>IF(ISBLANK(H456),"",IFERROR(VLOOKUP(B456,'Np PL4 Stock'!$A:$T,20,FALSE),""))</f>
        <v>V1-MA1</v>
      </c>
      <c r="N456" s="63" t="str">
        <f>IF(ISBLANK(H456),"",IFERROR(VLOOKUP(B456,'Np PL4 Stock'!$A:$U,21,FALSE),""))</f>
        <v>SIS</v>
      </c>
      <c r="O456" s="62">
        <f t="shared" si="73"/>
        <v>93.75</v>
      </c>
      <c r="P456" s="62">
        <f t="shared" si="74"/>
        <v>3.796875e-5</v>
      </c>
      <c r="Q456" s="67">
        <f t="shared" si="75"/>
        <v>5.68066666666667e-7</v>
      </c>
      <c r="R456" s="67">
        <f t="shared" si="76"/>
        <v>7.85728857142858e-7</v>
      </c>
      <c r="S456" s="64">
        <v>10</v>
      </c>
      <c r="T456" s="68">
        <v>7.565</v>
      </c>
      <c r="U456" s="68">
        <v>6.269</v>
      </c>
      <c r="V456" s="69">
        <v>87.952</v>
      </c>
      <c r="W456" s="59">
        <v>422</v>
      </c>
      <c r="X456" s="59">
        <v>94</v>
      </c>
      <c r="Y456" s="59">
        <v>100</v>
      </c>
      <c r="Z456" s="59">
        <v>84</v>
      </c>
      <c r="AA456" s="59">
        <v>0</v>
      </c>
      <c r="AB456" s="59">
        <v>0</v>
      </c>
      <c r="AC456" s="59">
        <v>0</v>
      </c>
      <c r="AD456" s="59">
        <v>0</v>
      </c>
      <c r="AE456" s="59">
        <v>100</v>
      </c>
      <c r="AF456" s="73" t="s">
        <v>38</v>
      </c>
      <c r="AG456" s="73">
        <v>46000</v>
      </c>
      <c r="AH456" s="73" t="s">
        <v>38</v>
      </c>
      <c r="AI456" s="73" t="s">
        <v>38</v>
      </c>
      <c r="AJ456" s="73" t="s">
        <v>38</v>
      </c>
      <c r="AK456" s="73" t="s">
        <v>32</v>
      </c>
      <c r="AL456" s="77" t="str">
        <f>IF(ISBLANK(S456),"",IF(AJ456="Fail","Fail",IF(E456="PL4",IF(AND(T456&gt;STD_01122025!$D$3,U456&lt;STD_01122025!$D$4,OR(AF456="ND",AF456&lt;STD_01122025!$D$7),AH456="ND"),"Pass","Fail"),IF(E456="PL12",IF(AND(S456&lt;STD_01122025!$F$2,T456&gt;STD_01122025!$F$3,U456&lt;STD_01122025!$F$4,V456&gt;STD_01122025!$F$5,X456&gt;STD_01122025!$F$6,OR(AF456="ND",AF456&lt;STD_01122025!$F$7),AH456="ND"),"Pass","Fail"),IF(E456="SuperPL",IF(AND(T456&gt;STD_01122025!$H$3,U456&lt;STD_01122025!$H$4,V456&gt;STD_01122025!$H$5,X456&gt;STD_01122025!$H$6,OR(AF456="ND",AF456&lt;STD_01122025!$H$7),AH456="ND"),"Pass","Fail"),IF(E456="Flight",IF(AND(T456&gt;STD_01122025!$J$3,U456&lt;STD_01122025!$J$4,X456&gt;STD_01122025!$J$6,OR(AF456="ND",AF456&lt;STD_01122025!$J$7),AH456="ND"),"Pass","Fail"),""))))))</f>
        <v>Pass</v>
      </c>
      <c r="AM456" s="62">
        <f>IF(ISBLANK(B456),"",IFERROR(IF(VLOOKUP(B456,'Np PL4 Stock'!$A:$J,10,FALSE)="Np4",D456-VLOOKUP(B456,'Np PL4 Stock'!$A:$E,5,FALSE),D456-VLOOKUP(B456,'Np PL4 Stock'!$A:$E,5,FALSE)-1),""))</f>
        <v>15</v>
      </c>
      <c r="AN456" s="68">
        <v>10.03</v>
      </c>
      <c r="AO456" s="68">
        <v>8.875</v>
      </c>
      <c r="AP456" s="69">
        <v>100</v>
      </c>
      <c r="AQ456" s="64">
        <v>138</v>
      </c>
      <c r="AR456" s="64">
        <v>97</v>
      </c>
      <c r="AS456" s="59">
        <v>100</v>
      </c>
      <c r="AT456" s="73" t="s">
        <v>38</v>
      </c>
      <c r="AU456" s="73">
        <v>56000</v>
      </c>
      <c r="AV456" s="73" t="s">
        <v>38</v>
      </c>
      <c r="AW456" s="73" t="s">
        <v>38</v>
      </c>
      <c r="AX456" s="73" t="s">
        <v>32</v>
      </c>
      <c r="AY456" s="59">
        <v>0</v>
      </c>
      <c r="AZ456" s="59">
        <v>0</v>
      </c>
      <c r="BA456" s="59">
        <v>0</v>
      </c>
      <c r="BB456" s="59">
        <v>0</v>
      </c>
      <c r="BC456" s="59">
        <v>0</v>
      </c>
      <c r="BD456" s="59">
        <v>0</v>
      </c>
      <c r="BE456" s="84" t="s">
        <v>38</v>
      </c>
      <c r="BF456" s="84" t="s">
        <v>38</v>
      </c>
      <c r="BG456" s="84" t="s">
        <v>38</v>
      </c>
      <c r="BH456" s="84" t="s">
        <v>38</v>
      </c>
      <c r="BI456" s="85" t="s">
        <v>751</v>
      </c>
      <c r="BJ456" s="86" t="s">
        <v>222</v>
      </c>
      <c r="BK456" s="86" t="s">
        <v>575</v>
      </c>
      <c r="BL456" s="86" t="s">
        <v>177</v>
      </c>
      <c r="BM456" s="86" t="s">
        <v>178</v>
      </c>
      <c r="BN456" s="86"/>
      <c r="BO456" s="59">
        <v>5</v>
      </c>
      <c r="BP456" s="69">
        <v>256104305100191</v>
      </c>
      <c r="BQ456" s="92">
        <v>0.00625</v>
      </c>
      <c r="BR456" s="93">
        <v>0.00125</v>
      </c>
      <c r="BS456" s="94">
        <f t="shared" si="79"/>
        <v>0.0075</v>
      </c>
      <c r="BT456" s="95">
        <v>0.00270833333333333</v>
      </c>
      <c r="BU456" s="101">
        <f t="shared" si="80"/>
        <v>0.0102083333333333</v>
      </c>
      <c r="BV456" s="102">
        <f t="shared" si="77"/>
        <v>7.2463768115942</v>
      </c>
      <c r="BW456" s="103">
        <v>8.33333333333333</v>
      </c>
      <c r="BX456" s="104">
        <f t="shared" si="78"/>
        <v>7.39734299516908e-5</v>
      </c>
      <c r="BY456" s="105">
        <v>900</v>
      </c>
      <c r="BZ456" s="103" t="s">
        <v>32</v>
      </c>
      <c r="CA456" s="106" t="s">
        <v>189</v>
      </c>
      <c r="CB456" s="107" t="s">
        <v>148</v>
      </c>
      <c r="CC456" s="112" t="s">
        <v>149</v>
      </c>
      <c r="CD456" s="106"/>
      <c r="CE456" s="103" t="s">
        <v>192</v>
      </c>
      <c r="CF456" s="113"/>
      <c r="CG456" s="114">
        <v>2000013130</v>
      </c>
    </row>
    <row r="457" spans="1:85">
      <c r="A457" s="53" t="str">
        <f t="shared" si="81"/>
        <v>A1-04-06-45868</v>
      </c>
      <c r="B457" s="47" t="str">
        <f t="shared" si="72"/>
        <v>A1-04-06</v>
      </c>
      <c r="C457" s="48" t="s">
        <v>43</v>
      </c>
      <c r="D457" s="49">
        <v>45868</v>
      </c>
      <c r="E457" s="50" t="s">
        <v>14</v>
      </c>
      <c r="F457" s="51" t="s">
        <v>15</v>
      </c>
      <c r="G457" s="59">
        <v>6</v>
      </c>
      <c r="H457" s="51" t="s">
        <v>144</v>
      </c>
      <c r="I457" s="59">
        <v>4</v>
      </c>
      <c r="J457" s="60">
        <f>IF(ISBLANK(H457),"",IFERROR(VLOOKUP(B457,'Np PL4 Stock'!$A:$D,4,FALSE),""))</f>
        <v>45854</v>
      </c>
      <c r="K457" s="61">
        <f>IF(ISBLANK(H457),"",SUMIF('Np PL4 Stock'!$A:$A,B457,'Np PL4 Stock'!$N:$N))</f>
        <v>1.67</v>
      </c>
      <c r="L457" s="62">
        <f>IF(ISBLANK(H457),"",VLOOKUP(LEFT(B457,5),Unit!A:B,2,FALSE))</f>
        <v>16</v>
      </c>
      <c r="M457" s="63" t="str">
        <f>IF(ISBLANK(H457),"",IFERROR(VLOOKUP(B457,'Np PL4 Stock'!$A:$T,20,FALSE),""))</f>
        <v>V1-MA1</v>
      </c>
      <c r="N457" s="63" t="str">
        <f>IF(ISBLANK(H457),"",IFERROR(VLOOKUP(B457,'Np PL4 Stock'!$A:$U,21,FALSE),""))</f>
        <v>SIS</v>
      </c>
      <c r="O457" s="62">
        <f t="shared" si="73"/>
        <v>104.375</v>
      </c>
      <c r="P457" s="62">
        <f t="shared" si="74"/>
        <v>7.88125e-5</v>
      </c>
      <c r="Q457" s="67">
        <f t="shared" si="75"/>
        <v>7.55089820359282e-7</v>
      </c>
      <c r="R457" s="67">
        <f t="shared" si="76"/>
        <v>9.91604191616766e-7</v>
      </c>
      <c r="S457" s="64">
        <v>11</v>
      </c>
      <c r="T457" s="68">
        <v>7.539</v>
      </c>
      <c r="U457" s="68">
        <v>7.595</v>
      </c>
      <c r="V457" s="69">
        <v>86</v>
      </c>
      <c r="W457" s="59">
        <v>426</v>
      </c>
      <c r="X457" s="59">
        <v>95</v>
      </c>
      <c r="Y457" s="59">
        <v>100</v>
      </c>
      <c r="Z457" s="59">
        <v>88</v>
      </c>
      <c r="AA457" s="59">
        <v>0</v>
      </c>
      <c r="AB457" s="59">
        <v>0</v>
      </c>
      <c r="AC457" s="59">
        <v>0</v>
      </c>
      <c r="AD457" s="59">
        <v>0</v>
      </c>
      <c r="AE457" s="59">
        <v>100</v>
      </c>
      <c r="AF457" s="73" t="s">
        <v>38</v>
      </c>
      <c r="AG457" s="73">
        <v>66000</v>
      </c>
      <c r="AH457" s="73" t="s">
        <v>38</v>
      </c>
      <c r="AI457" s="73" t="s">
        <v>38</v>
      </c>
      <c r="AJ457" s="73" t="s">
        <v>38</v>
      </c>
      <c r="AK457" s="73" t="s">
        <v>32</v>
      </c>
      <c r="AL457" s="77" t="str">
        <f>IF(ISBLANK(S457),"",IF(AJ457="Fail","Fail",IF(E457="PL4",IF(AND(T457&gt;STD_01122025!$D$3,U457&lt;STD_01122025!$D$4,OR(AF457="ND",AF457&lt;STD_01122025!$D$7),AH457="ND"),"Pass","Fail"),IF(E457="PL12",IF(AND(S457&lt;STD_01122025!$F$2,T457&gt;STD_01122025!$F$3,U457&lt;STD_01122025!$F$4,V457&gt;STD_01122025!$F$5,X457&gt;STD_01122025!$F$6,OR(AF457="ND",AF457&lt;STD_01122025!$F$7),AH457="ND"),"Pass","Fail"),IF(E457="SuperPL",IF(AND(T457&gt;STD_01122025!$H$3,U457&lt;STD_01122025!$H$4,V457&gt;STD_01122025!$H$5,X457&gt;STD_01122025!$H$6,OR(AF457="ND",AF457&lt;STD_01122025!$H$7),AH457="ND"),"Pass","Fail"),IF(E457="Flight",IF(AND(T457&gt;STD_01122025!$J$3,U457&lt;STD_01122025!$J$4,X457&gt;STD_01122025!$J$6,OR(AF457="ND",AF457&lt;STD_01122025!$J$7),AH457="ND"),"Pass","Fail"),""))))))</f>
        <v>Pass</v>
      </c>
      <c r="AM457" s="62">
        <f>IF(ISBLANK(B457),"",IFERROR(IF(VLOOKUP(B457,'Np PL4 Stock'!$A:$J,10,FALSE)="Np4",D457-VLOOKUP(B457,'Np PL4 Stock'!$A:$E,5,FALSE),D457-VLOOKUP(B457,'Np PL4 Stock'!$A:$E,5,FALSE)-1),""))</f>
        <v>14</v>
      </c>
      <c r="AN457" s="68">
        <v>9.204</v>
      </c>
      <c r="AO457" s="68">
        <v>5.916</v>
      </c>
      <c r="AP457" s="69">
        <v>100</v>
      </c>
      <c r="AQ457" s="64">
        <v>190</v>
      </c>
      <c r="AR457" s="64">
        <v>99</v>
      </c>
      <c r="AS457" s="59">
        <v>100</v>
      </c>
      <c r="AT457" s="73" t="s">
        <v>38</v>
      </c>
      <c r="AU457" s="73">
        <v>54000</v>
      </c>
      <c r="AV457" s="73" t="s">
        <v>38</v>
      </c>
      <c r="AW457" s="73" t="s">
        <v>38</v>
      </c>
      <c r="AX457" s="73" t="s">
        <v>32</v>
      </c>
      <c r="AY457" s="59">
        <v>0</v>
      </c>
      <c r="AZ457" s="59">
        <v>0</v>
      </c>
      <c r="BA457" s="59">
        <v>0</v>
      </c>
      <c r="BB457" s="59">
        <v>0</v>
      </c>
      <c r="BC457" s="59">
        <v>0</v>
      </c>
      <c r="BD457" s="59">
        <v>0</v>
      </c>
      <c r="BE457" s="84" t="s">
        <v>38</v>
      </c>
      <c r="BF457" s="84" t="s">
        <v>38</v>
      </c>
      <c r="BG457" s="84" t="s">
        <v>38</v>
      </c>
      <c r="BH457" s="84" t="s">
        <v>38</v>
      </c>
      <c r="BI457" s="85" t="s">
        <v>491</v>
      </c>
      <c r="BJ457" s="86" t="s">
        <v>246</v>
      </c>
      <c r="BK457" s="86" t="s">
        <v>481</v>
      </c>
      <c r="BL457" s="86" t="s">
        <v>155</v>
      </c>
      <c r="BM457" s="86" t="s">
        <v>178</v>
      </c>
      <c r="BN457" s="86"/>
      <c r="BO457" s="59">
        <v>10</v>
      </c>
      <c r="BP457" s="141">
        <v>256104305100185</v>
      </c>
      <c r="BQ457" s="92">
        <v>0.33</v>
      </c>
      <c r="BR457" s="93">
        <v>0.033</v>
      </c>
      <c r="BS457" s="94">
        <f t="shared" si="79"/>
        <v>0.363</v>
      </c>
      <c r="BT457" s="95">
        <v>0.113619</v>
      </c>
      <c r="BU457" s="101">
        <f t="shared" si="80"/>
        <v>0.476619</v>
      </c>
      <c r="BV457" s="102">
        <f t="shared" si="77"/>
        <v>5.26315789473684</v>
      </c>
      <c r="BW457" s="103">
        <v>363</v>
      </c>
      <c r="BX457" s="104">
        <f t="shared" si="78"/>
        <v>0.00250852105263158</v>
      </c>
      <c r="BY457" s="105">
        <v>1000</v>
      </c>
      <c r="BZ457" s="103" t="s">
        <v>32</v>
      </c>
      <c r="CA457" s="106" t="s">
        <v>189</v>
      </c>
      <c r="CB457" s="107" t="s">
        <v>148</v>
      </c>
      <c r="CC457" s="112" t="s">
        <v>149</v>
      </c>
      <c r="CD457" s="106"/>
      <c r="CE457" s="103" t="s">
        <v>192</v>
      </c>
      <c r="CF457" s="123"/>
      <c r="CG457" s="114">
        <v>2000019681</v>
      </c>
    </row>
    <row r="458" spans="1:85">
      <c r="A458" s="53" t="str">
        <f t="shared" si="81"/>
        <v>A1-04-06-45868</v>
      </c>
      <c r="B458" s="47" t="str">
        <f t="shared" si="72"/>
        <v>A1-04-06</v>
      </c>
      <c r="C458" s="48" t="s">
        <v>43</v>
      </c>
      <c r="D458" s="49">
        <v>45868</v>
      </c>
      <c r="E458" s="50" t="s">
        <v>14</v>
      </c>
      <c r="F458" s="51" t="s">
        <v>15</v>
      </c>
      <c r="G458" s="59">
        <v>6</v>
      </c>
      <c r="H458" s="51" t="s">
        <v>144</v>
      </c>
      <c r="I458" s="59">
        <v>4</v>
      </c>
      <c r="J458" s="60">
        <f>IF(ISBLANK(H458),"",IFERROR(VLOOKUP(B458,'Np PL4 Stock'!$A:$D,4,FALSE),""))</f>
        <v>45854</v>
      </c>
      <c r="K458" s="61">
        <f>IF(ISBLANK(H458),"",SUMIF('Np PL4 Stock'!$A:$A,B458,'Np PL4 Stock'!$N:$N))</f>
        <v>1.67</v>
      </c>
      <c r="L458" s="62">
        <f>IF(ISBLANK(H458),"",VLOOKUP(LEFT(B458,5),Unit!A:B,2,FALSE))</f>
        <v>16</v>
      </c>
      <c r="M458" s="63" t="str">
        <f>IF(ISBLANK(H458),"",IFERROR(VLOOKUP(B458,'Np PL4 Stock'!$A:$T,20,FALSE),""))</f>
        <v>V1-MA1</v>
      </c>
      <c r="N458" s="63" t="str">
        <f>IF(ISBLANK(H458),"",IFERROR(VLOOKUP(B458,'Np PL4 Stock'!$A:$U,21,FALSE),""))</f>
        <v>SIS</v>
      </c>
      <c r="O458" s="62">
        <f t="shared" si="73"/>
        <v>104.375</v>
      </c>
      <c r="P458" s="62">
        <f t="shared" si="74"/>
        <v>7.88125e-5</v>
      </c>
      <c r="Q458" s="67">
        <f t="shared" si="75"/>
        <v>7.55089820359282e-7</v>
      </c>
      <c r="R458" s="67">
        <f t="shared" si="76"/>
        <v>9.91604191616766e-7</v>
      </c>
      <c r="S458" s="64">
        <v>11</v>
      </c>
      <c r="T458" s="68">
        <v>7.539</v>
      </c>
      <c r="U458" s="68">
        <v>7.595</v>
      </c>
      <c r="V458" s="69">
        <v>86</v>
      </c>
      <c r="W458" s="59">
        <v>426</v>
      </c>
      <c r="X458" s="59">
        <v>95</v>
      </c>
      <c r="Y458" s="59">
        <v>100</v>
      </c>
      <c r="Z458" s="59">
        <v>88</v>
      </c>
      <c r="AA458" s="59">
        <v>0</v>
      </c>
      <c r="AB458" s="59">
        <v>0</v>
      </c>
      <c r="AC458" s="59">
        <v>0</v>
      </c>
      <c r="AD458" s="59">
        <v>0</v>
      </c>
      <c r="AE458" s="59">
        <v>100</v>
      </c>
      <c r="AF458" s="73" t="s">
        <v>38</v>
      </c>
      <c r="AG458" s="73">
        <v>66000</v>
      </c>
      <c r="AH458" s="73" t="s">
        <v>38</v>
      </c>
      <c r="AI458" s="73" t="s">
        <v>38</v>
      </c>
      <c r="AJ458" s="73" t="s">
        <v>38</v>
      </c>
      <c r="AK458" s="73" t="s">
        <v>32</v>
      </c>
      <c r="AL458" s="77" t="str">
        <f>IF(ISBLANK(S458),"",IF(AJ458="Fail","Fail",IF(E458="PL4",IF(AND(T458&gt;STD_01122025!$D$3,U458&lt;STD_01122025!$D$4,OR(AF458="ND",AF458&lt;STD_01122025!$D$7),AH458="ND"),"Pass","Fail"),IF(E458="PL12",IF(AND(S458&lt;STD_01122025!$F$2,T458&gt;STD_01122025!$F$3,U458&lt;STD_01122025!$F$4,V458&gt;STD_01122025!$F$5,X458&gt;STD_01122025!$F$6,OR(AF458="ND",AF458&lt;STD_01122025!$F$7),AH458="ND"),"Pass","Fail"),IF(E458="SuperPL",IF(AND(T458&gt;STD_01122025!$H$3,U458&lt;STD_01122025!$H$4,V458&gt;STD_01122025!$H$5,X458&gt;STD_01122025!$H$6,OR(AF458="ND",AF458&lt;STD_01122025!$H$7),AH458="ND"),"Pass","Fail"),IF(E458="Flight",IF(AND(T458&gt;STD_01122025!$J$3,U458&lt;STD_01122025!$J$4,X458&gt;STD_01122025!$J$6,OR(AF458="ND",AF458&lt;STD_01122025!$J$7),AH458="ND"),"Pass","Fail"),""))))))</f>
        <v>Pass</v>
      </c>
      <c r="AM458" s="62">
        <f>IF(ISBLANK(B458),"",IFERROR(IF(VLOOKUP(B458,'Np PL4 Stock'!$A:$J,10,FALSE)="Np4",D458-VLOOKUP(B458,'Np PL4 Stock'!$A:$E,5,FALSE),D458-VLOOKUP(B458,'Np PL4 Stock'!$A:$E,5,FALSE)-1),""))</f>
        <v>14</v>
      </c>
      <c r="AN458" s="68">
        <v>9.204</v>
      </c>
      <c r="AO458" s="68">
        <v>5.916</v>
      </c>
      <c r="AP458" s="69">
        <v>100</v>
      </c>
      <c r="AQ458" s="64">
        <v>190</v>
      </c>
      <c r="AR458" s="64">
        <v>99</v>
      </c>
      <c r="AS458" s="59">
        <v>100</v>
      </c>
      <c r="AT458" s="73" t="s">
        <v>38</v>
      </c>
      <c r="AU458" s="73">
        <v>54000</v>
      </c>
      <c r="AV458" s="73" t="s">
        <v>38</v>
      </c>
      <c r="AW458" s="73" t="s">
        <v>38</v>
      </c>
      <c r="AX458" s="73" t="s">
        <v>32</v>
      </c>
      <c r="AY458" s="59">
        <v>0</v>
      </c>
      <c r="AZ458" s="59">
        <v>0</v>
      </c>
      <c r="BA458" s="59">
        <v>0</v>
      </c>
      <c r="BB458" s="59">
        <v>0</v>
      </c>
      <c r="BC458" s="59">
        <v>0</v>
      </c>
      <c r="BD458" s="59">
        <v>0</v>
      </c>
      <c r="BE458" s="84" t="s">
        <v>38</v>
      </c>
      <c r="BF458" s="84" t="s">
        <v>38</v>
      </c>
      <c r="BG458" s="84" t="s">
        <v>38</v>
      </c>
      <c r="BH458" s="84" t="s">
        <v>38</v>
      </c>
      <c r="BI458" s="85" t="s">
        <v>507</v>
      </c>
      <c r="BJ458" s="86" t="s">
        <v>246</v>
      </c>
      <c r="BK458" s="64" t="s">
        <v>481</v>
      </c>
      <c r="BL458" s="86" t="s">
        <v>155</v>
      </c>
      <c r="BM458" s="86" t="s">
        <v>178</v>
      </c>
      <c r="BN458" s="86"/>
      <c r="BO458" s="59">
        <v>10</v>
      </c>
      <c r="BP458" s="69">
        <v>256104305100186</v>
      </c>
      <c r="BQ458" s="92">
        <v>0.3</v>
      </c>
      <c r="BR458" s="93">
        <v>0.03</v>
      </c>
      <c r="BS458" s="94">
        <f t="shared" si="79"/>
        <v>0.33</v>
      </c>
      <c r="BT458" s="95">
        <v>0.0924</v>
      </c>
      <c r="BU458" s="101">
        <f t="shared" si="80"/>
        <v>0.4224</v>
      </c>
      <c r="BV458" s="102">
        <f t="shared" si="77"/>
        <v>5.26315789473684</v>
      </c>
      <c r="BW458" s="103">
        <v>330</v>
      </c>
      <c r="BX458" s="104">
        <f t="shared" si="78"/>
        <v>0.00222315789473684</v>
      </c>
      <c r="BY458" s="105">
        <v>1000</v>
      </c>
      <c r="BZ458" s="103" t="s">
        <v>32</v>
      </c>
      <c r="CA458" s="106" t="s">
        <v>189</v>
      </c>
      <c r="CB458" s="107" t="s">
        <v>148</v>
      </c>
      <c r="CC458" s="112" t="s">
        <v>149</v>
      </c>
      <c r="CD458" s="106"/>
      <c r="CE458" s="103" t="s">
        <v>192</v>
      </c>
      <c r="CF458" s="123"/>
      <c r="CG458" s="114">
        <v>2000011654</v>
      </c>
    </row>
    <row r="459" spans="1:85">
      <c r="A459" s="53" t="str">
        <f t="shared" si="81"/>
        <v>A1-04-06-45868</v>
      </c>
      <c r="B459" s="47" t="str">
        <f t="shared" si="72"/>
        <v>A1-04-06</v>
      </c>
      <c r="C459" s="48" t="s">
        <v>43</v>
      </c>
      <c r="D459" s="49">
        <v>45868</v>
      </c>
      <c r="E459" s="50" t="s">
        <v>14</v>
      </c>
      <c r="F459" s="51" t="s">
        <v>15</v>
      </c>
      <c r="G459" s="59">
        <v>6</v>
      </c>
      <c r="H459" s="51" t="s">
        <v>144</v>
      </c>
      <c r="I459" s="59">
        <v>4</v>
      </c>
      <c r="J459" s="60">
        <f>IF(ISBLANK(H459),"",IFERROR(VLOOKUP(B459,'Np PL4 Stock'!$A:$D,4,FALSE),""))</f>
        <v>45854</v>
      </c>
      <c r="K459" s="61">
        <f>IF(ISBLANK(H459),"",SUMIF('Np PL4 Stock'!$A:$A,B459,'Np PL4 Stock'!$N:$N))</f>
        <v>1.67</v>
      </c>
      <c r="L459" s="62">
        <f>IF(ISBLANK(H459),"",VLOOKUP(LEFT(B459,5),Unit!A:B,2,FALSE))</f>
        <v>16</v>
      </c>
      <c r="M459" s="63" t="str">
        <f>IF(ISBLANK(H459),"",IFERROR(VLOOKUP(B459,'Np PL4 Stock'!$A:$T,20,FALSE),""))</f>
        <v>V1-MA1</v>
      </c>
      <c r="N459" s="63" t="str">
        <f>IF(ISBLANK(H459),"",IFERROR(VLOOKUP(B459,'Np PL4 Stock'!$A:$U,21,FALSE),""))</f>
        <v>SIS</v>
      </c>
      <c r="O459" s="62">
        <f t="shared" si="73"/>
        <v>104.375</v>
      </c>
      <c r="P459" s="62">
        <f t="shared" si="74"/>
        <v>7.88125e-5</v>
      </c>
      <c r="Q459" s="67">
        <f t="shared" si="75"/>
        <v>7.55089820359282e-7</v>
      </c>
      <c r="R459" s="67">
        <f t="shared" si="76"/>
        <v>9.91604191616766e-7</v>
      </c>
      <c r="S459" s="64">
        <v>11</v>
      </c>
      <c r="T459" s="68">
        <v>7.539</v>
      </c>
      <c r="U459" s="68">
        <v>7.595</v>
      </c>
      <c r="V459" s="69">
        <v>86</v>
      </c>
      <c r="W459" s="59">
        <v>426</v>
      </c>
      <c r="X459" s="59">
        <v>95</v>
      </c>
      <c r="Y459" s="59">
        <v>100</v>
      </c>
      <c r="Z459" s="59">
        <v>88</v>
      </c>
      <c r="AA459" s="59">
        <v>0</v>
      </c>
      <c r="AB459" s="59">
        <v>0</v>
      </c>
      <c r="AC459" s="59">
        <v>0</v>
      </c>
      <c r="AD459" s="59">
        <v>0</v>
      </c>
      <c r="AE459" s="59">
        <v>100</v>
      </c>
      <c r="AF459" s="73" t="s">
        <v>38</v>
      </c>
      <c r="AG459" s="73">
        <v>66000</v>
      </c>
      <c r="AH459" s="73" t="s">
        <v>38</v>
      </c>
      <c r="AI459" s="73" t="s">
        <v>38</v>
      </c>
      <c r="AJ459" s="73" t="s">
        <v>38</v>
      </c>
      <c r="AK459" s="73" t="s">
        <v>32</v>
      </c>
      <c r="AL459" s="77" t="str">
        <f>IF(ISBLANK(S459),"",IF(AJ459="Fail","Fail",IF(E459="PL4",IF(AND(T459&gt;STD_01122025!$D$3,U459&lt;STD_01122025!$D$4,OR(AF459="ND",AF459&lt;STD_01122025!$D$7),AH459="ND"),"Pass","Fail"),IF(E459="PL12",IF(AND(S459&lt;STD_01122025!$F$2,T459&gt;STD_01122025!$F$3,U459&lt;STD_01122025!$F$4,V459&gt;STD_01122025!$F$5,X459&gt;STD_01122025!$F$6,OR(AF459="ND",AF459&lt;STD_01122025!$F$7),AH459="ND"),"Pass","Fail"),IF(E459="SuperPL",IF(AND(T459&gt;STD_01122025!$H$3,U459&lt;STD_01122025!$H$4,V459&gt;STD_01122025!$H$5,X459&gt;STD_01122025!$H$6,OR(AF459="ND",AF459&lt;STD_01122025!$H$7),AH459="ND"),"Pass","Fail"),IF(E459="Flight",IF(AND(T459&gt;STD_01122025!$J$3,U459&lt;STD_01122025!$J$4,X459&gt;STD_01122025!$J$6,OR(AF459="ND",AF459&lt;STD_01122025!$J$7),AH459="ND"),"Pass","Fail"),""))))))</f>
        <v>Pass</v>
      </c>
      <c r="AM459" s="62">
        <f>IF(ISBLANK(B459),"",IFERROR(IF(VLOOKUP(B459,'Np PL4 Stock'!$A:$J,10,FALSE)="Np4",D459-VLOOKUP(B459,'Np PL4 Stock'!$A:$E,5,FALSE),D459-VLOOKUP(B459,'Np PL4 Stock'!$A:$E,5,FALSE)-1),""))</f>
        <v>14</v>
      </c>
      <c r="AN459" s="68">
        <v>9.204</v>
      </c>
      <c r="AO459" s="68">
        <v>5.916</v>
      </c>
      <c r="AP459" s="69">
        <v>100</v>
      </c>
      <c r="AQ459" s="64">
        <v>190</v>
      </c>
      <c r="AR459" s="64">
        <v>99</v>
      </c>
      <c r="AS459" s="59">
        <v>100</v>
      </c>
      <c r="AT459" s="73" t="s">
        <v>38</v>
      </c>
      <c r="AU459" s="73">
        <v>54000</v>
      </c>
      <c r="AV459" s="73" t="s">
        <v>38</v>
      </c>
      <c r="AW459" s="73" t="s">
        <v>38</v>
      </c>
      <c r="AX459" s="73" t="s">
        <v>32</v>
      </c>
      <c r="AY459" s="59">
        <v>0</v>
      </c>
      <c r="AZ459" s="59">
        <v>0</v>
      </c>
      <c r="BA459" s="59">
        <v>0</v>
      </c>
      <c r="BB459" s="59">
        <v>0</v>
      </c>
      <c r="BC459" s="59">
        <v>0</v>
      </c>
      <c r="BD459" s="59">
        <v>0</v>
      </c>
      <c r="BE459" s="84" t="s">
        <v>38</v>
      </c>
      <c r="BF459" s="84" t="s">
        <v>38</v>
      </c>
      <c r="BG459" s="84" t="s">
        <v>38</v>
      </c>
      <c r="BH459" s="84" t="s">
        <v>38</v>
      </c>
      <c r="BI459" s="85" t="s">
        <v>685</v>
      </c>
      <c r="BJ459" s="86" t="s">
        <v>246</v>
      </c>
      <c r="BK459" s="64" t="s">
        <v>481</v>
      </c>
      <c r="BL459" s="86" t="s">
        <v>155</v>
      </c>
      <c r="BM459" s="86" t="s">
        <v>178</v>
      </c>
      <c r="BN459" s="86"/>
      <c r="BO459" s="59">
        <v>10</v>
      </c>
      <c r="BP459" s="69">
        <v>256104305100187</v>
      </c>
      <c r="BQ459" s="92">
        <v>0.08</v>
      </c>
      <c r="BR459" s="93">
        <v>0.008</v>
      </c>
      <c r="BS459" s="94">
        <f t="shared" si="79"/>
        <v>0.088</v>
      </c>
      <c r="BT459" s="95">
        <v>0.02816</v>
      </c>
      <c r="BU459" s="101">
        <f t="shared" si="80"/>
        <v>0.11616</v>
      </c>
      <c r="BV459" s="102">
        <f t="shared" si="77"/>
        <v>5.26315789473684</v>
      </c>
      <c r="BW459" s="103">
        <v>88</v>
      </c>
      <c r="BX459" s="104">
        <f t="shared" si="78"/>
        <v>0.000611368421052632</v>
      </c>
      <c r="BY459" s="105">
        <v>1000</v>
      </c>
      <c r="BZ459" s="103" t="s">
        <v>32</v>
      </c>
      <c r="CA459" s="106" t="s">
        <v>189</v>
      </c>
      <c r="CB459" s="107" t="s">
        <v>148</v>
      </c>
      <c r="CC459" s="112" t="s">
        <v>149</v>
      </c>
      <c r="CD459" s="145"/>
      <c r="CE459" s="103" t="s">
        <v>192</v>
      </c>
      <c r="CF459" s="113"/>
      <c r="CG459" s="114">
        <v>2000011429</v>
      </c>
    </row>
    <row r="460" spans="1:85">
      <c r="A460" s="53" t="str">
        <f t="shared" si="81"/>
        <v>A1-03-06-45869</v>
      </c>
      <c r="B460" s="47" t="str">
        <f t="shared" si="72"/>
        <v>A1-03-06</v>
      </c>
      <c r="C460" s="48" t="s">
        <v>43</v>
      </c>
      <c r="D460" s="49">
        <v>45869</v>
      </c>
      <c r="E460" s="50" t="s">
        <v>14</v>
      </c>
      <c r="F460" s="51" t="s">
        <v>15</v>
      </c>
      <c r="G460" s="59">
        <v>6</v>
      </c>
      <c r="H460" s="51" t="s">
        <v>144</v>
      </c>
      <c r="I460" s="59">
        <v>3</v>
      </c>
      <c r="J460" s="60">
        <f>IF(ISBLANK(H460),"",IFERROR(VLOOKUP(B460,'Np PL4 Stock'!$A:$D,4,FALSE),""))</f>
        <v>45854</v>
      </c>
      <c r="K460" s="61">
        <f>IF(ISBLANK(H460),"",SUMIF('Np PL4 Stock'!$A:$A,B460,'Np PL4 Stock'!$N:$N))</f>
        <v>1.67</v>
      </c>
      <c r="L460" s="62">
        <f>IF(ISBLANK(H460),"",VLOOKUP(LEFT(B460,5),Unit!A:B,2,FALSE))</f>
        <v>16</v>
      </c>
      <c r="M460" s="63" t="str">
        <f>IF(ISBLANK(H460),"",IFERROR(VLOOKUP(B460,'Np PL4 Stock'!$A:$T,20,FALSE),""))</f>
        <v>V1-MA1</v>
      </c>
      <c r="N460" s="63" t="str">
        <f>IF(ISBLANK(H460),"",IFERROR(VLOOKUP(B460,'Np PL4 Stock'!$A:$U,21,FALSE),""))</f>
        <v>SIS</v>
      </c>
      <c r="O460" s="62">
        <f t="shared" si="73"/>
        <v>104.375</v>
      </c>
      <c r="P460" s="62">
        <f t="shared" si="74"/>
        <v>8.1875e-5</v>
      </c>
      <c r="Q460" s="67">
        <f t="shared" si="75"/>
        <v>7.84431137724551e-7</v>
      </c>
      <c r="R460" s="67">
        <f t="shared" si="76"/>
        <v>1.06237724550898e-6</v>
      </c>
      <c r="S460" s="64">
        <v>11</v>
      </c>
      <c r="T460" s="68">
        <v>7.515</v>
      </c>
      <c r="U460" s="68">
        <v>6.833</v>
      </c>
      <c r="V460" s="69">
        <v>83</v>
      </c>
      <c r="W460" s="59">
        <v>428</v>
      </c>
      <c r="X460" s="59">
        <v>95</v>
      </c>
      <c r="Y460" s="59">
        <v>100</v>
      </c>
      <c r="Z460" s="59">
        <v>84</v>
      </c>
      <c r="AA460" s="59">
        <v>0</v>
      </c>
      <c r="AB460" s="59">
        <v>0</v>
      </c>
      <c r="AC460" s="59">
        <v>0</v>
      </c>
      <c r="AD460" s="59">
        <v>0</v>
      </c>
      <c r="AE460" s="59">
        <v>100</v>
      </c>
      <c r="AF460" s="73" t="s">
        <v>38</v>
      </c>
      <c r="AG460" s="73">
        <v>57500</v>
      </c>
      <c r="AH460" s="73" t="s">
        <v>38</v>
      </c>
      <c r="AI460" s="73" t="s">
        <v>38</v>
      </c>
      <c r="AJ460" s="73" t="s">
        <v>38</v>
      </c>
      <c r="AK460" s="73" t="s">
        <v>32</v>
      </c>
      <c r="AL460" s="77" t="str">
        <f>IF(ISBLANK(S460),"",IF(AJ460="Fail","Fail",IF(E460="PL4",IF(AND(T460&gt;STD_01122025!$D$3,U460&lt;STD_01122025!$D$4,OR(AF460="ND",AF460&lt;STD_01122025!$D$7),AH460="ND"),"Pass","Fail"),IF(E460="PL12",IF(AND(S460&lt;STD_01122025!$F$2,T460&gt;STD_01122025!$F$3,U460&lt;STD_01122025!$F$4,V460&gt;STD_01122025!$F$5,X460&gt;STD_01122025!$F$6,OR(AF460="ND",AF460&lt;STD_01122025!$F$7),AH460="ND"),"Pass","Fail"),IF(E460="SuperPL",IF(AND(T460&gt;STD_01122025!$H$3,U460&lt;STD_01122025!$H$4,V460&gt;STD_01122025!$H$5,X460&gt;STD_01122025!$H$6,OR(AF460="ND",AF460&lt;STD_01122025!$H$7),AH460="ND"),"Pass","Fail"),IF(E460="Flight",IF(AND(T460&gt;STD_01122025!$J$3,U460&lt;STD_01122025!$J$4,X460&gt;STD_01122025!$J$6,OR(AF460="ND",AF460&lt;STD_01122025!$J$7),AH460="ND"),"Pass","Fail"),""))))))</f>
        <v>Pass</v>
      </c>
      <c r="AM460" s="62">
        <f>IF(ISBLANK(B460),"",IFERROR(IF(VLOOKUP(B460,'Np PL4 Stock'!$A:$J,10,FALSE)="Np4",D460-VLOOKUP(B460,'Np PL4 Stock'!$A:$E,5,FALSE),D460-VLOOKUP(B460,'Np PL4 Stock'!$A:$E,5,FALSE)-1),""))</f>
        <v>15</v>
      </c>
      <c r="AN460" s="68">
        <v>9.174</v>
      </c>
      <c r="AO460" s="68">
        <v>8.325</v>
      </c>
      <c r="AP460" s="69">
        <v>100</v>
      </c>
      <c r="AQ460" s="64">
        <v>195</v>
      </c>
      <c r="AR460" s="64">
        <v>95</v>
      </c>
      <c r="AS460" s="59">
        <v>100</v>
      </c>
      <c r="AT460" s="73" t="s">
        <v>38</v>
      </c>
      <c r="AU460" s="73">
        <v>60500</v>
      </c>
      <c r="AV460" s="73" t="s">
        <v>38</v>
      </c>
      <c r="AW460" s="73" t="s">
        <v>38</v>
      </c>
      <c r="AX460" s="73" t="s">
        <v>32</v>
      </c>
      <c r="AY460" s="59">
        <v>0</v>
      </c>
      <c r="AZ460" s="59">
        <v>0</v>
      </c>
      <c r="BA460" s="59">
        <v>0</v>
      </c>
      <c r="BB460" s="59">
        <v>0</v>
      </c>
      <c r="BC460" s="59">
        <v>0</v>
      </c>
      <c r="BD460" s="59">
        <v>0</v>
      </c>
      <c r="BE460" s="84" t="s">
        <v>38</v>
      </c>
      <c r="BF460" s="84" t="s">
        <v>38</v>
      </c>
      <c r="BG460" s="84" t="s">
        <v>38</v>
      </c>
      <c r="BH460" s="84" t="s">
        <v>38</v>
      </c>
      <c r="BI460" s="85" t="s">
        <v>752</v>
      </c>
      <c r="BJ460" s="86" t="s">
        <v>243</v>
      </c>
      <c r="BK460" s="86" t="s">
        <v>483</v>
      </c>
      <c r="BL460" s="86" t="s">
        <v>155</v>
      </c>
      <c r="BM460" s="140" t="s">
        <v>178</v>
      </c>
      <c r="BN460" s="86"/>
      <c r="BO460" s="59">
        <v>7</v>
      </c>
      <c r="BP460" s="69">
        <v>256104305100194</v>
      </c>
      <c r="BQ460" s="92">
        <v>0.5</v>
      </c>
      <c r="BR460" s="93">
        <v>0.15</v>
      </c>
      <c r="BS460" s="94">
        <f t="shared" si="79"/>
        <v>0.65</v>
      </c>
      <c r="BT460" s="95">
        <v>0.23374</v>
      </c>
      <c r="BU460" s="101">
        <f t="shared" si="80"/>
        <v>0.88374</v>
      </c>
      <c r="BV460" s="102">
        <f t="shared" si="77"/>
        <v>5.12820512820513</v>
      </c>
      <c r="BW460" s="103">
        <v>650</v>
      </c>
      <c r="BX460" s="104">
        <f t="shared" si="78"/>
        <v>0.004532</v>
      </c>
      <c r="BY460" s="105">
        <v>1000</v>
      </c>
      <c r="BZ460" s="103" t="s">
        <v>32</v>
      </c>
      <c r="CA460" s="106" t="s">
        <v>189</v>
      </c>
      <c r="CB460" s="107" t="s">
        <v>148</v>
      </c>
      <c r="CC460" s="112" t="s">
        <v>149</v>
      </c>
      <c r="CD460" s="106"/>
      <c r="CE460" s="103" t="s">
        <v>192</v>
      </c>
      <c r="CF460" s="113"/>
      <c r="CG460" s="114">
        <v>2000008591</v>
      </c>
    </row>
    <row r="461" spans="1:85">
      <c r="A461" s="53" t="str">
        <f t="shared" si="81"/>
        <v>A1-02-06-45869</v>
      </c>
      <c r="B461" s="47" t="str">
        <f t="shared" si="72"/>
        <v>A1-02-06</v>
      </c>
      <c r="C461" s="48" t="s">
        <v>43</v>
      </c>
      <c r="D461" s="49">
        <v>45869</v>
      </c>
      <c r="E461" s="50" t="s">
        <v>14</v>
      </c>
      <c r="F461" s="51" t="s">
        <v>15</v>
      </c>
      <c r="G461" s="59">
        <v>6</v>
      </c>
      <c r="H461" s="51" t="s">
        <v>144</v>
      </c>
      <c r="I461" s="59">
        <v>2</v>
      </c>
      <c r="J461" s="60">
        <f>IF(ISBLANK(H461),"",IFERROR(VLOOKUP(B461,'Np PL4 Stock'!$A:$D,4,FALSE),""))</f>
        <v>45853</v>
      </c>
      <c r="K461" s="61">
        <f>IF(ISBLANK(H461),"",SUMIF('Np PL4 Stock'!$A:$A,B461,'Np PL4 Stock'!$N:$N))</f>
        <v>1.5</v>
      </c>
      <c r="L461" s="62">
        <f>IF(ISBLANK(H461),"",VLOOKUP(LEFT(B461,5),Unit!A:B,2,FALSE))</f>
        <v>16</v>
      </c>
      <c r="M461" s="63" t="str">
        <f>IF(ISBLANK(H461),"",IFERROR(VLOOKUP(B461,'Np PL4 Stock'!$A:$T,20,FALSE),""))</f>
        <v>V1-MA1</v>
      </c>
      <c r="N461" s="63" t="str">
        <f>IF(ISBLANK(H461),"",IFERROR(VLOOKUP(B461,'Np PL4 Stock'!$A:$U,21,FALSE),""))</f>
        <v>SIS</v>
      </c>
      <c r="O461" s="62">
        <f t="shared" si="73"/>
        <v>93.75</v>
      </c>
      <c r="P461" s="62">
        <f t="shared" si="74"/>
        <v>1.52875e-5</v>
      </c>
      <c r="Q461" s="67">
        <f t="shared" si="75"/>
        <v>5.68066666666667e-7</v>
      </c>
      <c r="R461" s="67">
        <f t="shared" si="76"/>
        <v>7.85728857142858e-7</v>
      </c>
      <c r="S461" s="64">
        <v>10</v>
      </c>
      <c r="T461" s="68">
        <v>7.565</v>
      </c>
      <c r="U461" s="68">
        <v>6.269</v>
      </c>
      <c r="V461" s="69">
        <v>87.952</v>
      </c>
      <c r="W461" s="59">
        <v>422</v>
      </c>
      <c r="X461" s="59">
        <v>94</v>
      </c>
      <c r="Y461" s="59">
        <v>100</v>
      </c>
      <c r="Z461" s="59">
        <v>84</v>
      </c>
      <c r="AA461" s="59">
        <v>0</v>
      </c>
      <c r="AB461" s="59">
        <v>0</v>
      </c>
      <c r="AC461" s="59">
        <v>0</v>
      </c>
      <c r="AD461" s="59">
        <v>0</v>
      </c>
      <c r="AE461" s="59">
        <v>100</v>
      </c>
      <c r="AF461" s="73" t="s">
        <v>38</v>
      </c>
      <c r="AG461" s="73">
        <v>46000</v>
      </c>
      <c r="AH461" s="73" t="s">
        <v>38</v>
      </c>
      <c r="AI461" s="73" t="s">
        <v>38</v>
      </c>
      <c r="AJ461" s="73" t="s">
        <v>38</v>
      </c>
      <c r="AK461" s="73" t="s">
        <v>32</v>
      </c>
      <c r="AL461" s="77" t="str">
        <f>IF(ISBLANK(S461),"",IF(AJ461="Fail","Fail",IF(E461="PL4",IF(AND(T461&gt;STD_01122025!$D$3,U461&lt;STD_01122025!$D$4,OR(AF461="ND",AF461&lt;STD_01122025!$D$7),AH461="ND"),"Pass","Fail"),IF(E461="PL12",IF(AND(S461&lt;STD_01122025!$F$2,T461&gt;STD_01122025!$F$3,U461&lt;STD_01122025!$F$4,V461&gt;STD_01122025!$F$5,X461&gt;STD_01122025!$F$6,OR(AF461="ND",AF461&lt;STD_01122025!$F$7),AH461="ND"),"Pass","Fail"),IF(E461="SuperPL",IF(AND(T461&gt;STD_01122025!$H$3,U461&lt;STD_01122025!$H$4,V461&gt;STD_01122025!$H$5,X461&gt;STD_01122025!$H$6,OR(AF461="ND",AF461&lt;STD_01122025!$H$7),AH461="ND"),"Pass","Fail"),IF(E461="Flight",IF(AND(T461&gt;STD_01122025!$J$3,U461&lt;STD_01122025!$J$4,X461&gt;STD_01122025!$J$6,OR(AF461="ND",AF461&lt;STD_01122025!$J$7),AH461="ND"),"Pass","Fail"),""))))))</f>
        <v>Pass</v>
      </c>
      <c r="AM461" s="62">
        <f>IF(ISBLANK(B461),"",IFERROR(IF(VLOOKUP(B461,'Np PL4 Stock'!$A:$J,10,FALSE)="Np4",D461-VLOOKUP(B461,'Np PL4 Stock'!$A:$E,5,FALSE),D461-VLOOKUP(B461,'Np PL4 Stock'!$A:$E,5,FALSE)-1),""))</f>
        <v>16</v>
      </c>
      <c r="AN461" s="68">
        <v>10.263</v>
      </c>
      <c r="AO461" s="68">
        <v>9.751</v>
      </c>
      <c r="AP461" s="69">
        <v>100</v>
      </c>
      <c r="AQ461" s="64">
        <v>116</v>
      </c>
      <c r="AR461" s="64">
        <v>97</v>
      </c>
      <c r="AS461" s="59">
        <v>100</v>
      </c>
      <c r="AT461" s="73" t="s">
        <v>38</v>
      </c>
      <c r="AU461" s="73">
        <v>72500</v>
      </c>
      <c r="AV461" s="73" t="s">
        <v>38</v>
      </c>
      <c r="AW461" s="73" t="s">
        <v>38</v>
      </c>
      <c r="AX461" s="73" t="s">
        <v>32</v>
      </c>
      <c r="AY461" s="59">
        <v>0</v>
      </c>
      <c r="AZ461" s="59">
        <v>0</v>
      </c>
      <c r="BA461" s="59">
        <v>0</v>
      </c>
      <c r="BB461" s="59">
        <v>0</v>
      </c>
      <c r="BC461" s="59">
        <v>0</v>
      </c>
      <c r="BD461" s="59">
        <v>0</v>
      </c>
      <c r="BE461" s="84" t="s">
        <v>38</v>
      </c>
      <c r="BF461" s="84" t="s">
        <v>38</v>
      </c>
      <c r="BG461" s="84" t="s">
        <v>38</v>
      </c>
      <c r="BH461" s="84" t="s">
        <v>38</v>
      </c>
      <c r="BI461" s="85" t="s">
        <v>718</v>
      </c>
      <c r="BJ461" s="86" t="s">
        <v>229</v>
      </c>
      <c r="BK461" s="64" t="s">
        <v>689</v>
      </c>
      <c r="BL461" s="86" t="s">
        <v>177</v>
      </c>
      <c r="BM461" s="86" t="s">
        <v>178</v>
      </c>
      <c r="BN461" s="86"/>
      <c r="BO461" s="59">
        <v>5</v>
      </c>
      <c r="BP461" s="69">
        <v>256104305100192</v>
      </c>
      <c r="BQ461" s="92">
        <v>0.2446</v>
      </c>
      <c r="BR461" s="93">
        <v>0</v>
      </c>
      <c r="BS461" s="94">
        <f t="shared" si="79"/>
        <v>0.2446</v>
      </c>
      <c r="BT461" s="95">
        <v>0.111118285714286</v>
      </c>
      <c r="BU461" s="101">
        <f t="shared" si="80"/>
        <v>0.355718285714286</v>
      </c>
      <c r="BV461" s="102">
        <f t="shared" si="77"/>
        <v>8.62068965517241</v>
      </c>
      <c r="BW461" s="103">
        <v>349.428571428571</v>
      </c>
      <c r="BX461" s="104">
        <f t="shared" si="78"/>
        <v>0.00306653694581281</v>
      </c>
      <c r="BY461" s="105">
        <v>700</v>
      </c>
      <c r="BZ461" s="103" t="s">
        <v>32</v>
      </c>
      <c r="CA461" s="106" t="s">
        <v>189</v>
      </c>
      <c r="CB461" s="107" t="s">
        <v>169</v>
      </c>
      <c r="CC461" s="112" t="s">
        <v>149</v>
      </c>
      <c r="CD461" s="106"/>
      <c r="CE461" s="103" t="s">
        <v>192</v>
      </c>
      <c r="CF461" s="113"/>
      <c r="CG461" s="114">
        <v>2000029043</v>
      </c>
    </row>
    <row r="462" spans="1:85">
      <c r="A462" s="53" t="str">
        <f t="shared" si="81"/>
        <v>A1-03-06-45869</v>
      </c>
      <c r="B462" s="47" t="str">
        <f t="shared" si="72"/>
        <v>A1-03-06</v>
      </c>
      <c r="C462" s="48" t="s">
        <v>43</v>
      </c>
      <c r="D462" s="49">
        <v>45869</v>
      </c>
      <c r="E462" s="50" t="s">
        <v>14</v>
      </c>
      <c r="F462" s="51" t="s">
        <v>15</v>
      </c>
      <c r="G462" s="59">
        <v>6</v>
      </c>
      <c r="H462" s="51" t="s">
        <v>144</v>
      </c>
      <c r="I462" s="59">
        <v>3</v>
      </c>
      <c r="J462" s="60">
        <f>IF(ISBLANK(H462),"",IFERROR(VLOOKUP(B462,'Np PL4 Stock'!$A:$D,4,FALSE),""))</f>
        <v>45854</v>
      </c>
      <c r="K462" s="61">
        <f>IF(ISBLANK(H462),"",SUMIF('Np PL4 Stock'!$A:$A,B462,'Np PL4 Stock'!$N:$N))</f>
        <v>1.67</v>
      </c>
      <c r="L462" s="62">
        <f>IF(ISBLANK(H462),"",VLOOKUP(LEFT(B462,5),Unit!A:B,2,FALSE))</f>
        <v>16</v>
      </c>
      <c r="M462" s="63" t="str">
        <f>IF(ISBLANK(H462),"",IFERROR(VLOOKUP(B462,'Np PL4 Stock'!$A:$T,20,FALSE),""))</f>
        <v>V1-MA1</v>
      </c>
      <c r="N462" s="63" t="str">
        <f>IF(ISBLANK(H462),"",IFERROR(VLOOKUP(B462,'Np PL4 Stock'!$A:$U,21,FALSE),""))</f>
        <v>SIS</v>
      </c>
      <c r="O462" s="62">
        <f t="shared" si="73"/>
        <v>104.375</v>
      </c>
      <c r="P462" s="62">
        <f t="shared" si="74"/>
        <v>8.1875e-5</v>
      </c>
      <c r="Q462" s="67">
        <f t="shared" si="75"/>
        <v>7.84431137724551e-7</v>
      </c>
      <c r="R462" s="67">
        <f t="shared" si="76"/>
        <v>1.06237724550898e-6</v>
      </c>
      <c r="S462" s="64">
        <v>11</v>
      </c>
      <c r="T462" s="68">
        <v>7.515</v>
      </c>
      <c r="U462" s="68">
        <v>6.833</v>
      </c>
      <c r="V462" s="69">
        <v>83</v>
      </c>
      <c r="W462" s="59">
        <v>428</v>
      </c>
      <c r="X462" s="59">
        <v>95</v>
      </c>
      <c r="Y462" s="59">
        <v>100</v>
      </c>
      <c r="Z462" s="59">
        <v>84</v>
      </c>
      <c r="AA462" s="59">
        <v>0</v>
      </c>
      <c r="AB462" s="59">
        <v>0</v>
      </c>
      <c r="AC462" s="59">
        <v>0</v>
      </c>
      <c r="AD462" s="59">
        <v>0</v>
      </c>
      <c r="AE462" s="59">
        <v>100</v>
      </c>
      <c r="AF462" s="73" t="s">
        <v>38</v>
      </c>
      <c r="AG462" s="73">
        <v>57500</v>
      </c>
      <c r="AH462" s="73" t="s">
        <v>38</v>
      </c>
      <c r="AI462" s="73" t="s">
        <v>38</v>
      </c>
      <c r="AJ462" s="73" t="s">
        <v>38</v>
      </c>
      <c r="AK462" s="73" t="s">
        <v>32</v>
      </c>
      <c r="AL462" s="77" t="str">
        <f>IF(ISBLANK(S462),"",IF(AJ462="Fail","Fail",IF(E462="PL4",IF(AND(T462&gt;STD_01122025!$D$3,U462&lt;STD_01122025!$D$4,OR(AF462="ND",AF462&lt;STD_01122025!$D$7),AH462="ND"),"Pass","Fail"),IF(E462="PL12",IF(AND(S462&lt;STD_01122025!$F$2,T462&gt;STD_01122025!$F$3,U462&lt;STD_01122025!$F$4,V462&gt;STD_01122025!$F$5,X462&gt;STD_01122025!$F$6,OR(AF462="ND",AF462&lt;STD_01122025!$F$7),AH462="ND"),"Pass","Fail"),IF(E462="SuperPL",IF(AND(T462&gt;STD_01122025!$H$3,U462&lt;STD_01122025!$H$4,V462&gt;STD_01122025!$H$5,X462&gt;STD_01122025!$H$6,OR(AF462="ND",AF462&lt;STD_01122025!$H$7),AH462="ND"),"Pass","Fail"),IF(E462="Flight",IF(AND(T462&gt;STD_01122025!$J$3,U462&lt;STD_01122025!$J$4,X462&gt;STD_01122025!$J$6,OR(AF462="ND",AF462&lt;STD_01122025!$J$7),AH462="ND"),"Pass","Fail"),""))))))</f>
        <v>Pass</v>
      </c>
      <c r="AM462" s="62">
        <f>IF(ISBLANK(B462),"",IFERROR(IF(VLOOKUP(B462,'Np PL4 Stock'!$A:$J,10,FALSE)="Np4",D462-VLOOKUP(B462,'Np PL4 Stock'!$A:$E,5,FALSE),D462-VLOOKUP(B462,'Np PL4 Stock'!$A:$E,5,FALSE)-1),""))</f>
        <v>15</v>
      </c>
      <c r="AN462" s="68">
        <v>9.174</v>
      </c>
      <c r="AO462" s="68">
        <v>8.325</v>
      </c>
      <c r="AP462" s="69">
        <v>100</v>
      </c>
      <c r="AQ462" s="64">
        <v>195</v>
      </c>
      <c r="AR462" s="64">
        <v>95</v>
      </c>
      <c r="AS462" s="59">
        <v>100</v>
      </c>
      <c r="AT462" s="73" t="s">
        <v>38</v>
      </c>
      <c r="AU462" s="73">
        <v>60500</v>
      </c>
      <c r="AV462" s="73" t="s">
        <v>38</v>
      </c>
      <c r="AW462" s="73" t="s">
        <v>38</v>
      </c>
      <c r="AX462" s="73" t="s">
        <v>32</v>
      </c>
      <c r="AY462" s="59">
        <v>0</v>
      </c>
      <c r="AZ462" s="59">
        <v>0</v>
      </c>
      <c r="BA462" s="59">
        <v>0</v>
      </c>
      <c r="BB462" s="59">
        <v>0</v>
      </c>
      <c r="BC462" s="59">
        <v>0</v>
      </c>
      <c r="BD462" s="59">
        <v>0</v>
      </c>
      <c r="BE462" s="84" t="s">
        <v>38</v>
      </c>
      <c r="BF462" s="84" t="s">
        <v>38</v>
      </c>
      <c r="BG462" s="84" t="s">
        <v>38</v>
      </c>
      <c r="BH462" s="84" t="s">
        <v>38</v>
      </c>
      <c r="BI462" s="85" t="s">
        <v>544</v>
      </c>
      <c r="BJ462" s="86" t="s">
        <v>240</v>
      </c>
      <c r="BK462" s="64" t="s">
        <v>483</v>
      </c>
      <c r="BL462" s="86" t="s">
        <v>155</v>
      </c>
      <c r="BM462" s="119" t="s">
        <v>178</v>
      </c>
      <c r="BN462" s="86"/>
      <c r="BO462" s="59">
        <v>7</v>
      </c>
      <c r="BP462" s="69">
        <v>256104305100193</v>
      </c>
      <c r="BQ462" s="92">
        <v>0.6</v>
      </c>
      <c r="BR462" s="93">
        <v>0.06</v>
      </c>
      <c r="BS462" s="94">
        <f t="shared" si="79"/>
        <v>0.66</v>
      </c>
      <c r="BT462" s="95">
        <v>0.23043</v>
      </c>
      <c r="BU462" s="101">
        <f t="shared" si="80"/>
        <v>0.89043</v>
      </c>
      <c r="BV462" s="102">
        <f t="shared" si="77"/>
        <v>5.12820512820513</v>
      </c>
      <c r="BW462" s="103">
        <v>660</v>
      </c>
      <c r="BX462" s="104">
        <f t="shared" si="78"/>
        <v>0.00456630769230769</v>
      </c>
      <c r="BY462" s="105">
        <v>1000</v>
      </c>
      <c r="BZ462" s="103" t="s">
        <v>32</v>
      </c>
      <c r="CA462" s="106" t="s">
        <v>189</v>
      </c>
      <c r="CB462" s="107" t="s">
        <v>148</v>
      </c>
      <c r="CC462" s="112" t="s">
        <v>149</v>
      </c>
      <c r="CD462" s="106"/>
      <c r="CE462" s="103" t="s">
        <v>192</v>
      </c>
      <c r="CF462" s="113"/>
      <c r="CG462" s="114">
        <v>2000019296</v>
      </c>
    </row>
    <row r="463" spans="1:85">
      <c r="A463" s="53" t="str">
        <f t="shared" si="81"/>
        <v>A1-01-06-45869</v>
      </c>
      <c r="B463" s="47" t="str">
        <f t="shared" si="72"/>
        <v>A1-01-06</v>
      </c>
      <c r="C463" s="48" t="s">
        <v>43</v>
      </c>
      <c r="D463" s="49">
        <v>45869</v>
      </c>
      <c r="E463" s="50" t="s">
        <v>14</v>
      </c>
      <c r="F463" s="51" t="s">
        <v>15</v>
      </c>
      <c r="G463" s="59">
        <v>6</v>
      </c>
      <c r="H463" s="51" t="s">
        <v>144</v>
      </c>
      <c r="I463" s="59">
        <v>1</v>
      </c>
      <c r="J463" s="60">
        <f>IF(ISBLANK(H463),"",IFERROR(VLOOKUP(B463,'Np PL4 Stock'!$A:$D,4,FALSE),""))</f>
        <v>45853</v>
      </c>
      <c r="K463" s="61">
        <f>IF(ISBLANK(H463),"",SUMIF('Np PL4 Stock'!$A:$A,B463,'Np PL4 Stock'!$N:$N))</f>
        <v>1.5</v>
      </c>
      <c r="L463" s="62">
        <f>IF(ISBLANK(H463),"",VLOOKUP(LEFT(B463,5),Unit!A:B,2,FALSE))</f>
        <v>16</v>
      </c>
      <c r="M463" s="63" t="str">
        <f>IF(ISBLANK(H463),"",IFERROR(VLOOKUP(B463,'Np PL4 Stock'!$A:$T,20,FALSE),""))</f>
        <v>V1-MC1</v>
      </c>
      <c r="N463" s="63" t="str">
        <f>IF(ISBLANK(H463),"",IFERROR(VLOOKUP(B463,'Np PL4 Stock'!$A:$U,21,FALSE),""))</f>
        <v>SyAqua</v>
      </c>
      <c r="O463" s="62">
        <f t="shared" si="73"/>
        <v>93.75</v>
      </c>
      <c r="P463" s="62">
        <f t="shared" si="74"/>
        <v>3.39453125e-5</v>
      </c>
      <c r="Q463" s="67">
        <f t="shared" si="75"/>
        <v>3.62083333333333e-7</v>
      </c>
      <c r="R463" s="67">
        <f t="shared" si="76"/>
        <v>3.98291666666667e-7</v>
      </c>
      <c r="S463" s="64">
        <v>10</v>
      </c>
      <c r="T463" s="68">
        <v>7.514</v>
      </c>
      <c r="U463" s="68">
        <v>6.394</v>
      </c>
      <c r="V463" s="69">
        <v>84</v>
      </c>
      <c r="W463" s="59">
        <v>428</v>
      </c>
      <c r="X463" s="59">
        <v>93</v>
      </c>
      <c r="Y463" s="59">
        <v>100</v>
      </c>
      <c r="Z463" s="59">
        <v>80</v>
      </c>
      <c r="AA463" s="59">
        <v>0</v>
      </c>
      <c r="AB463" s="59">
        <v>0</v>
      </c>
      <c r="AC463" s="59">
        <v>0</v>
      </c>
      <c r="AD463" s="59">
        <v>0</v>
      </c>
      <c r="AE463" s="59">
        <v>100</v>
      </c>
      <c r="AF463" s="73" t="s">
        <v>38</v>
      </c>
      <c r="AG463" s="73">
        <v>54000</v>
      </c>
      <c r="AH463" s="73" t="s">
        <v>38</v>
      </c>
      <c r="AI463" s="73" t="s">
        <v>38</v>
      </c>
      <c r="AJ463" s="73" t="s">
        <v>38</v>
      </c>
      <c r="AK463" s="73" t="s">
        <v>32</v>
      </c>
      <c r="AL463" s="77" t="str">
        <f>IF(ISBLANK(S463),"",IF(AJ463="Fail","Fail",IF(E463="PL4",IF(AND(T463&gt;STD_01122025!$D$3,U463&lt;STD_01122025!$D$4,OR(AF463="ND",AF463&lt;STD_01122025!$D$7),AH463="ND"),"Pass","Fail"),IF(E463="PL12",IF(AND(S463&lt;STD_01122025!$F$2,T463&gt;STD_01122025!$F$3,U463&lt;STD_01122025!$F$4,V463&gt;STD_01122025!$F$5,X463&gt;STD_01122025!$F$6,OR(AF463="ND",AF463&lt;STD_01122025!$F$7),AH463="ND"),"Pass","Fail"),IF(E463="SuperPL",IF(AND(T463&gt;STD_01122025!$H$3,U463&lt;STD_01122025!$H$4,V463&gt;STD_01122025!$H$5,X463&gt;STD_01122025!$H$6,OR(AF463="ND",AF463&lt;STD_01122025!$H$7),AH463="ND"),"Pass","Fail"),IF(E463="Flight",IF(AND(T463&gt;STD_01122025!$J$3,U463&lt;STD_01122025!$J$4,X463&gt;STD_01122025!$J$6,OR(AF463="ND",AF463&lt;STD_01122025!$J$7),AH463="ND"),"Pass","Fail"),""))))))</f>
        <v>Pass</v>
      </c>
      <c r="AM463" s="62">
        <f>IF(ISBLANK(B463),"",IFERROR(IF(VLOOKUP(B463,'Np PL4 Stock'!$A:$J,10,FALSE)="Np4",D463-VLOOKUP(B463,'Np PL4 Stock'!$A:$E,5,FALSE),D463-VLOOKUP(B463,'Np PL4 Stock'!$A:$E,5,FALSE)-1),""))</f>
        <v>16</v>
      </c>
      <c r="AN463" s="68">
        <v>10.211</v>
      </c>
      <c r="AO463" s="68">
        <v>10.74</v>
      </c>
      <c r="AP463" s="69">
        <v>100</v>
      </c>
      <c r="AQ463" s="64">
        <v>120</v>
      </c>
      <c r="AR463" s="64">
        <v>93</v>
      </c>
      <c r="AS463" s="59">
        <v>100</v>
      </c>
      <c r="AT463" s="73" t="s">
        <v>38</v>
      </c>
      <c r="AU463" s="73">
        <v>66000</v>
      </c>
      <c r="AV463" s="73" t="s">
        <v>38</v>
      </c>
      <c r="AW463" s="73" t="s">
        <v>38</v>
      </c>
      <c r="AX463" s="84" t="s">
        <v>32</v>
      </c>
      <c r="AY463" s="59">
        <v>0</v>
      </c>
      <c r="AZ463" s="59">
        <v>0</v>
      </c>
      <c r="BA463" s="59">
        <v>0</v>
      </c>
      <c r="BB463" s="59">
        <v>0</v>
      </c>
      <c r="BC463" s="59">
        <v>0</v>
      </c>
      <c r="BD463" s="59">
        <v>0</v>
      </c>
      <c r="BE463" s="84" t="s">
        <v>38</v>
      </c>
      <c r="BF463" s="84" t="s">
        <v>38</v>
      </c>
      <c r="BG463" s="84" t="s">
        <v>38</v>
      </c>
      <c r="BH463" s="84" t="s">
        <v>38</v>
      </c>
      <c r="BI463" s="85" t="s">
        <v>753</v>
      </c>
      <c r="BJ463" s="86" t="s">
        <v>224</v>
      </c>
      <c r="BK463" s="86" t="s">
        <v>575</v>
      </c>
      <c r="BL463" s="86" t="s">
        <v>177</v>
      </c>
      <c r="BM463" s="86" t="s">
        <v>178</v>
      </c>
      <c r="BN463" s="86"/>
      <c r="BO463" s="59">
        <v>5</v>
      </c>
      <c r="BP463" s="69">
        <v>256104305100198</v>
      </c>
      <c r="BQ463" s="92">
        <v>0.49375</v>
      </c>
      <c r="BR463" s="93">
        <v>0.049375</v>
      </c>
      <c r="BS463" s="94">
        <f t="shared" si="79"/>
        <v>0.543125</v>
      </c>
      <c r="BT463" s="95">
        <v>0.0543125</v>
      </c>
      <c r="BU463" s="101">
        <f t="shared" si="80"/>
        <v>0.5974375</v>
      </c>
      <c r="BV463" s="102">
        <f t="shared" si="77"/>
        <v>8.33333333333333</v>
      </c>
      <c r="BW463" s="103">
        <v>271.5625</v>
      </c>
      <c r="BX463" s="104">
        <f t="shared" si="78"/>
        <v>0.00497864583333333</v>
      </c>
      <c r="BY463" s="105">
        <v>2000</v>
      </c>
      <c r="BZ463" s="103" t="s">
        <v>32</v>
      </c>
      <c r="CA463" s="106" t="s">
        <v>189</v>
      </c>
      <c r="CB463" s="107" t="s">
        <v>148</v>
      </c>
      <c r="CC463" s="112" t="s">
        <v>149</v>
      </c>
      <c r="CD463" s="106"/>
      <c r="CE463" s="103" t="s">
        <v>150</v>
      </c>
      <c r="CF463" s="113"/>
      <c r="CG463" s="114">
        <v>2000014366</v>
      </c>
    </row>
    <row r="464" spans="1:85">
      <c r="A464" s="53" t="str">
        <f t="shared" si="81"/>
        <v>A1-07-06-45869</v>
      </c>
      <c r="B464" s="47" t="str">
        <f t="shared" si="72"/>
        <v>A1-07-06</v>
      </c>
      <c r="C464" s="48" t="s">
        <v>43</v>
      </c>
      <c r="D464" s="49">
        <v>45869</v>
      </c>
      <c r="E464" s="50" t="s">
        <v>14</v>
      </c>
      <c r="F464" s="51" t="s">
        <v>15</v>
      </c>
      <c r="G464" s="59">
        <v>6</v>
      </c>
      <c r="H464" s="51" t="s">
        <v>144</v>
      </c>
      <c r="I464" s="59">
        <v>7</v>
      </c>
      <c r="J464" s="60">
        <f>IF(ISBLANK(H464),"",IFERROR(VLOOKUP(B464,'Np PL4 Stock'!$A:$D,4,FALSE),""))</f>
        <v>45854</v>
      </c>
      <c r="K464" s="61">
        <f>IF(ISBLANK(H464),"",SUMIF('Np PL4 Stock'!$A:$A,B464,'Np PL4 Stock'!$N:$N))</f>
        <v>2</v>
      </c>
      <c r="L464" s="62">
        <f>IF(ISBLANK(H464),"",VLOOKUP(LEFT(B464,5),Unit!A:B,2,FALSE))</f>
        <v>16</v>
      </c>
      <c r="M464" s="63" t="str">
        <f>IF(ISBLANK(H464),"",IFERROR(VLOOKUP(B464,'Np PL4 Stock'!$A:$T,20,FALSE),""))</f>
        <v>V1-MC1</v>
      </c>
      <c r="N464" s="63" t="str">
        <f>IF(ISBLANK(H464),"",IFERROR(VLOOKUP(B464,'Np PL4 Stock'!$A:$U,21,FALSE),""))</f>
        <v>SyAqua</v>
      </c>
      <c r="O464" s="62">
        <f t="shared" si="73"/>
        <v>125</v>
      </c>
      <c r="P464" s="62">
        <f t="shared" si="74"/>
        <v>2.75e-5</v>
      </c>
      <c r="Q464" s="67">
        <f t="shared" si="75"/>
        <v>4.21e-7</v>
      </c>
      <c r="R464" s="67">
        <f t="shared" si="76"/>
        <v>5.524475e-7</v>
      </c>
      <c r="S464" s="64">
        <v>11</v>
      </c>
      <c r="T464" s="68">
        <v>8.122</v>
      </c>
      <c r="U464" s="68">
        <v>7.352</v>
      </c>
      <c r="V464" s="69">
        <v>96.61</v>
      </c>
      <c r="W464" s="59">
        <v>310</v>
      </c>
      <c r="X464" s="59">
        <v>97</v>
      </c>
      <c r="Y464" s="59">
        <v>100</v>
      </c>
      <c r="Z464" s="59">
        <v>92</v>
      </c>
      <c r="AA464" s="59">
        <v>0</v>
      </c>
      <c r="AB464" s="59">
        <v>0</v>
      </c>
      <c r="AC464" s="59">
        <v>0</v>
      </c>
      <c r="AD464" s="59">
        <v>0</v>
      </c>
      <c r="AE464" s="59">
        <v>100</v>
      </c>
      <c r="AF464" s="73" t="s">
        <v>38</v>
      </c>
      <c r="AG464" s="73">
        <v>64000</v>
      </c>
      <c r="AH464" s="73" t="s">
        <v>38</v>
      </c>
      <c r="AI464" s="73" t="s">
        <v>38</v>
      </c>
      <c r="AJ464" s="73" t="s">
        <v>38</v>
      </c>
      <c r="AK464" s="73" t="s">
        <v>32</v>
      </c>
      <c r="AL464" s="77" t="str">
        <f>IF(ISBLANK(S464),"",IF(AJ464="Fail","Fail",IF(E464="PL4",IF(AND(T464&gt;STD_01122025!$D$3,U464&lt;STD_01122025!$D$4,OR(AF464="ND",AF464&lt;STD_01122025!$D$7),AH464="ND"),"Pass","Fail"),IF(E464="PL12",IF(AND(S464&lt;STD_01122025!$F$2,T464&gt;STD_01122025!$F$3,U464&lt;STD_01122025!$F$4,V464&gt;STD_01122025!$F$5,X464&gt;STD_01122025!$F$6,OR(AF464="ND",AF464&lt;STD_01122025!$F$7),AH464="ND"),"Pass","Fail"),IF(E464="SuperPL",IF(AND(T464&gt;STD_01122025!$H$3,U464&lt;STD_01122025!$H$4,V464&gt;STD_01122025!$H$5,X464&gt;STD_01122025!$H$6,OR(AF464="ND",AF464&lt;STD_01122025!$H$7),AH464="ND"),"Pass","Fail"),IF(E464="Flight",IF(AND(T464&gt;STD_01122025!$J$3,U464&lt;STD_01122025!$J$4,X464&gt;STD_01122025!$J$6,OR(AF464="ND",AF464&lt;STD_01122025!$J$7),AH464="ND"),"Pass","Fail"),""))))))</f>
        <v>Pass</v>
      </c>
      <c r="AM464" s="62">
        <f>IF(ISBLANK(B464),"",IFERROR(IF(VLOOKUP(B464,'Np PL4 Stock'!$A:$J,10,FALSE)="Np4",D464-VLOOKUP(B464,'Np PL4 Stock'!$A:$E,5,FALSE),D464-VLOOKUP(B464,'Np PL4 Stock'!$A:$E,5,FALSE)-1),""))</f>
        <v>15</v>
      </c>
      <c r="AN464" s="68">
        <v>9.948</v>
      </c>
      <c r="AO464" s="68">
        <v>8.677</v>
      </c>
      <c r="AP464" s="69">
        <v>100</v>
      </c>
      <c r="AQ464" s="64">
        <v>143</v>
      </c>
      <c r="AR464" s="64">
        <v>99</v>
      </c>
      <c r="AS464" s="59">
        <v>100</v>
      </c>
      <c r="AT464" s="73" t="s">
        <v>38</v>
      </c>
      <c r="AU464" s="73">
        <v>54000</v>
      </c>
      <c r="AV464" s="73" t="s">
        <v>38</v>
      </c>
      <c r="AW464" s="73" t="s">
        <v>38</v>
      </c>
      <c r="AX464" s="84" t="s">
        <v>32</v>
      </c>
      <c r="AY464" s="59">
        <v>0</v>
      </c>
      <c r="AZ464" s="59">
        <v>0</v>
      </c>
      <c r="BA464" s="59">
        <v>0</v>
      </c>
      <c r="BB464" s="59">
        <v>0</v>
      </c>
      <c r="BC464" s="59">
        <v>0</v>
      </c>
      <c r="BD464" s="59">
        <v>0</v>
      </c>
      <c r="BE464" s="84" t="s">
        <v>38</v>
      </c>
      <c r="BF464" s="84" t="s">
        <v>38</v>
      </c>
      <c r="BG464" s="84" t="s">
        <v>38</v>
      </c>
      <c r="BH464" s="84" t="s">
        <v>38</v>
      </c>
      <c r="BI464" s="85" t="s">
        <v>753</v>
      </c>
      <c r="BJ464" s="86" t="s">
        <v>224</v>
      </c>
      <c r="BK464" s="86" t="s">
        <v>575</v>
      </c>
      <c r="BL464" s="86" t="s">
        <v>177</v>
      </c>
      <c r="BM464" s="86" t="s">
        <v>178</v>
      </c>
      <c r="BN464" s="86"/>
      <c r="BO464" s="59">
        <v>5</v>
      </c>
      <c r="BP464" s="69">
        <v>256104305100198</v>
      </c>
      <c r="BQ464" s="92">
        <v>0.1</v>
      </c>
      <c r="BR464" s="93">
        <v>0.01</v>
      </c>
      <c r="BS464" s="94">
        <f t="shared" si="79"/>
        <v>0.11</v>
      </c>
      <c r="BT464" s="95">
        <v>0.011</v>
      </c>
      <c r="BU464" s="101">
        <f t="shared" si="80"/>
        <v>0.121</v>
      </c>
      <c r="BV464" s="102">
        <f t="shared" si="77"/>
        <v>6.99300699300699</v>
      </c>
      <c r="BW464" s="103">
        <v>55</v>
      </c>
      <c r="BX464" s="104">
        <f t="shared" si="78"/>
        <v>0.000846153846153846</v>
      </c>
      <c r="BY464" s="105">
        <v>2000</v>
      </c>
      <c r="BZ464" s="103" t="s">
        <v>32</v>
      </c>
      <c r="CA464" s="106" t="s">
        <v>189</v>
      </c>
      <c r="CB464" s="107" t="s">
        <v>148</v>
      </c>
      <c r="CC464" s="112" t="s">
        <v>149</v>
      </c>
      <c r="CD464" s="106"/>
      <c r="CE464" s="103" t="s">
        <v>150</v>
      </c>
      <c r="CF464" s="113"/>
      <c r="CG464" s="114">
        <v>2000014366</v>
      </c>
    </row>
    <row r="465" spans="1:85">
      <c r="A465" s="53" t="str">
        <f t="shared" si="81"/>
        <v>A1-07-06-45869</v>
      </c>
      <c r="B465" s="47" t="str">
        <f t="shared" si="72"/>
        <v>A1-07-06</v>
      </c>
      <c r="C465" s="48" t="s">
        <v>43</v>
      </c>
      <c r="D465" s="49">
        <v>45869</v>
      </c>
      <c r="E465" s="50" t="s">
        <v>14</v>
      </c>
      <c r="F465" s="51" t="s">
        <v>15</v>
      </c>
      <c r="G465" s="59">
        <v>6</v>
      </c>
      <c r="H465" s="51" t="s">
        <v>144</v>
      </c>
      <c r="I465" s="59">
        <v>7</v>
      </c>
      <c r="J465" s="60">
        <f>IF(ISBLANK(H465),"",IFERROR(VLOOKUP(B465,'Np PL4 Stock'!$A:$D,4,FALSE),""))</f>
        <v>45854</v>
      </c>
      <c r="K465" s="61">
        <f>IF(ISBLANK(H465),"",SUMIF('Np PL4 Stock'!$A:$A,B465,'Np PL4 Stock'!$N:$N))</f>
        <v>2</v>
      </c>
      <c r="L465" s="62">
        <f>IF(ISBLANK(H465),"",VLOOKUP(LEFT(B465,5),Unit!A:B,2,FALSE))</f>
        <v>16</v>
      </c>
      <c r="M465" s="63" t="str">
        <f>IF(ISBLANK(H465),"",IFERROR(VLOOKUP(B465,'Np PL4 Stock'!$A:$T,20,FALSE),""))</f>
        <v>V1-MC1</v>
      </c>
      <c r="N465" s="63" t="str">
        <f>IF(ISBLANK(H465),"",IFERROR(VLOOKUP(B465,'Np PL4 Stock'!$A:$U,21,FALSE),""))</f>
        <v>SyAqua</v>
      </c>
      <c r="O465" s="62">
        <f t="shared" si="73"/>
        <v>125</v>
      </c>
      <c r="P465" s="62">
        <f t="shared" si="74"/>
        <v>2.75e-5</v>
      </c>
      <c r="Q465" s="67">
        <f t="shared" si="75"/>
        <v>4.21e-7</v>
      </c>
      <c r="R465" s="67">
        <f t="shared" si="76"/>
        <v>5.524475e-7</v>
      </c>
      <c r="S465" s="64">
        <v>11</v>
      </c>
      <c r="T465" s="68">
        <v>8.122</v>
      </c>
      <c r="U465" s="68">
        <v>7.352</v>
      </c>
      <c r="V465" s="69">
        <v>96.61</v>
      </c>
      <c r="W465" s="59">
        <v>310</v>
      </c>
      <c r="X465" s="59">
        <v>97</v>
      </c>
      <c r="Y465" s="59">
        <v>100</v>
      </c>
      <c r="Z465" s="59">
        <v>92</v>
      </c>
      <c r="AA465" s="59">
        <v>0</v>
      </c>
      <c r="AB465" s="59">
        <v>0</v>
      </c>
      <c r="AC465" s="59">
        <v>0</v>
      </c>
      <c r="AD465" s="59">
        <v>0</v>
      </c>
      <c r="AE465" s="59">
        <v>100</v>
      </c>
      <c r="AF465" s="73" t="s">
        <v>38</v>
      </c>
      <c r="AG465" s="73">
        <v>64000</v>
      </c>
      <c r="AH465" s="73" t="s">
        <v>38</v>
      </c>
      <c r="AI465" s="73" t="s">
        <v>38</v>
      </c>
      <c r="AJ465" s="73" t="s">
        <v>38</v>
      </c>
      <c r="AK465" s="73" t="s">
        <v>32</v>
      </c>
      <c r="AL465" s="77" t="str">
        <f>IF(ISBLANK(S465),"",IF(AJ465="Fail","Fail",IF(E465="PL4",IF(AND(T465&gt;STD_01122025!$D$3,U465&lt;STD_01122025!$D$4,OR(AF465="ND",AF465&lt;STD_01122025!$D$7),AH465="ND"),"Pass","Fail"),IF(E465="PL12",IF(AND(S465&lt;STD_01122025!$F$2,T465&gt;STD_01122025!$F$3,U465&lt;STD_01122025!$F$4,V465&gt;STD_01122025!$F$5,X465&gt;STD_01122025!$F$6,OR(AF465="ND",AF465&lt;STD_01122025!$F$7),AH465="ND"),"Pass","Fail"),IF(E465="SuperPL",IF(AND(T465&gt;STD_01122025!$H$3,U465&lt;STD_01122025!$H$4,V465&gt;STD_01122025!$H$5,X465&gt;STD_01122025!$H$6,OR(AF465="ND",AF465&lt;STD_01122025!$H$7),AH465="ND"),"Pass","Fail"),IF(E465="Flight",IF(AND(T465&gt;STD_01122025!$J$3,U465&lt;STD_01122025!$J$4,X465&gt;STD_01122025!$J$6,OR(AF465="ND",AF465&lt;STD_01122025!$J$7),AH465="ND"),"Pass","Fail"),""))))))</f>
        <v>Pass</v>
      </c>
      <c r="AM465" s="62">
        <f>IF(ISBLANK(B465),"",IFERROR(IF(VLOOKUP(B465,'Np PL4 Stock'!$A:$J,10,FALSE)="Np4",D465-VLOOKUP(B465,'Np PL4 Stock'!$A:$E,5,FALSE),D465-VLOOKUP(B465,'Np PL4 Stock'!$A:$E,5,FALSE)-1),""))</f>
        <v>15</v>
      </c>
      <c r="AN465" s="68">
        <v>9.948</v>
      </c>
      <c r="AO465" s="68">
        <v>8.677</v>
      </c>
      <c r="AP465" s="69">
        <v>100</v>
      </c>
      <c r="AQ465" s="64">
        <v>143</v>
      </c>
      <c r="AR465" s="64">
        <v>99</v>
      </c>
      <c r="AS465" s="59">
        <v>100</v>
      </c>
      <c r="AT465" s="73" t="s">
        <v>38</v>
      </c>
      <c r="AU465" s="73">
        <v>54000</v>
      </c>
      <c r="AV465" s="73" t="s">
        <v>38</v>
      </c>
      <c r="AW465" s="73" t="s">
        <v>38</v>
      </c>
      <c r="AX465" s="73" t="s">
        <v>32</v>
      </c>
      <c r="AY465" s="59">
        <v>0</v>
      </c>
      <c r="AZ465" s="59">
        <v>0</v>
      </c>
      <c r="BA465" s="59">
        <v>0</v>
      </c>
      <c r="BB465" s="59">
        <v>0</v>
      </c>
      <c r="BC465" s="59">
        <v>0</v>
      </c>
      <c r="BD465" s="59">
        <v>0</v>
      </c>
      <c r="BE465" s="84" t="s">
        <v>38</v>
      </c>
      <c r="BF465" s="84" t="s">
        <v>38</v>
      </c>
      <c r="BG465" s="84" t="s">
        <v>38</v>
      </c>
      <c r="BH465" s="84" t="s">
        <v>38</v>
      </c>
      <c r="BI465" s="85" t="s">
        <v>754</v>
      </c>
      <c r="BJ465" s="86" t="s">
        <v>262</v>
      </c>
      <c r="BK465" s="64" t="s">
        <v>523</v>
      </c>
      <c r="BL465" s="86" t="s">
        <v>155</v>
      </c>
      <c r="BM465" s="86" t="s">
        <v>178</v>
      </c>
      <c r="BN465" s="86"/>
      <c r="BO465" s="59">
        <v>6</v>
      </c>
      <c r="BP465" s="69">
        <v>256104305100197</v>
      </c>
      <c r="BQ465" s="92">
        <v>0.275</v>
      </c>
      <c r="BR465" s="93">
        <v>0.055</v>
      </c>
      <c r="BS465" s="94">
        <f t="shared" si="79"/>
        <v>0.33</v>
      </c>
      <c r="BT465" s="95">
        <v>0.111195</v>
      </c>
      <c r="BU465" s="101">
        <f t="shared" si="80"/>
        <v>0.441195</v>
      </c>
      <c r="BV465" s="102">
        <f t="shared" si="77"/>
        <v>6.99300699300699</v>
      </c>
      <c r="BW465" s="103">
        <v>330</v>
      </c>
      <c r="BX465" s="104">
        <f t="shared" si="78"/>
        <v>0.00308527972027972</v>
      </c>
      <c r="BY465" s="105">
        <v>1000</v>
      </c>
      <c r="BZ465" s="103" t="s">
        <v>32</v>
      </c>
      <c r="CA465" s="106" t="s">
        <v>189</v>
      </c>
      <c r="CB465" s="107" t="s">
        <v>148</v>
      </c>
      <c r="CC465" s="112" t="s">
        <v>149</v>
      </c>
      <c r="CD465" s="106"/>
      <c r="CE465" s="103" t="s">
        <v>192</v>
      </c>
      <c r="CF465" s="113"/>
      <c r="CG465" s="114">
        <v>2000028798</v>
      </c>
    </row>
    <row r="466" spans="1:85">
      <c r="A466" s="53" t="str">
        <f t="shared" si="81"/>
        <v>A1-08-06-45869</v>
      </c>
      <c r="B466" s="47" t="str">
        <f t="shared" si="72"/>
        <v>A1-08-06</v>
      </c>
      <c r="C466" s="48" t="s">
        <v>43</v>
      </c>
      <c r="D466" s="49">
        <v>45869</v>
      </c>
      <c r="E466" s="50" t="s">
        <v>14</v>
      </c>
      <c r="F466" s="51" t="s">
        <v>15</v>
      </c>
      <c r="G466" s="59">
        <v>6</v>
      </c>
      <c r="H466" s="51" t="s">
        <v>144</v>
      </c>
      <c r="I466" s="59">
        <v>8</v>
      </c>
      <c r="J466" s="60">
        <f>IF(ISBLANK(H466),"",IFERROR(VLOOKUP(B466,'Np PL4 Stock'!$A:$D,4,FALSE),""))</f>
        <v>45855</v>
      </c>
      <c r="K466" s="61">
        <f>IF(ISBLANK(H466),"",SUMIF('Np PL4 Stock'!$A:$A,B466,'Np PL4 Stock'!$N:$N))</f>
        <v>1.67</v>
      </c>
      <c r="L466" s="62">
        <f>IF(ISBLANK(H466),"",VLOOKUP(LEFT(B466,5),Unit!A:B,2,FALSE))</f>
        <v>16</v>
      </c>
      <c r="M466" s="63" t="str">
        <f>IF(ISBLANK(H466),"",IFERROR(VLOOKUP(B466,'Np PL4 Stock'!$A:$T,20,FALSE),""))</f>
        <v>V1-MA1</v>
      </c>
      <c r="N466" s="63" t="str">
        <f>IF(ISBLANK(H466),"",IFERROR(VLOOKUP(B466,'Np PL4 Stock'!$A:$U,21,FALSE),""))</f>
        <v>SIS</v>
      </c>
      <c r="O466" s="62">
        <f t="shared" si="73"/>
        <v>104.375</v>
      </c>
      <c r="P466" s="62">
        <f t="shared" si="74"/>
        <v>2.475e-5</v>
      </c>
      <c r="Q466" s="67">
        <f t="shared" si="75"/>
        <v>6.55389221556886e-7</v>
      </c>
      <c r="R466" s="67">
        <f t="shared" si="76"/>
        <v>8.80155808383234e-7</v>
      </c>
      <c r="S466" s="64">
        <v>11</v>
      </c>
      <c r="T466" s="68">
        <v>7.809</v>
      </c>
      <c r="U466" s="68">
        <v>7.837</v>
      </c>
      <c r="V466" s="69">
        <v>90</v>
      </c>
      <c r="W466" s="59">
        <v>368</v>
      </c>
      <c r="X466" s="59">
        <v>96</v>
      </c>
      <c r="Y466" s="59">
        <v>100</v>
      </c>
      <c r="Z466" s="59">
        <v>88</v>
      </c>
      <c r="AA466" s="59">
        <v>0</v>
      </c>
      <c r="AB466" s="59">
        <v>0</v>
      </c>
      <c r="AC466" s="59">
        <v>0</v>
      </c>
      <c r="AD466" s="59">
        <v>0</v>
      </c>
      <c r="AE466" s="59">
        <v>100</v>
      </c>
      <c r="AF466" s="73" t="s">
        <v>38</v>
      </c>
      <c r="AG466" s="73">
        <v>65500</v>
      </c>
      <c r="AH466" s="73" t="s">
        <v>38</v>
      </c>
      <c r="AI466" s="73" t="s">
        <v>38</v>
      </c>
      <c r="AJ466" s="73" t="s">
        <v>38</v>
      </c>
      <c r="AK466" s="73" t="s">
        <v>32</v>
      </c>
      <c r="AL466" s="77" t="str">
        <f>IF(ISBLANK(S466),"",IF(AJ466="Fail","Fail",IF(E466="PL4",IF(AND(T466&gt;STD_01122025!$D$3,U466&lt;STD_01122025!$D$4,OR(AF466="ND",AF466&lt;STD_01122025!$D$7),AH466="ND"),"Pass","Fail"),IF(E466="PL12",IF(AND(S466&lt;STD_01122025!$F$2,T466&gt;STD_01122025!$F$3,U466&lt;STD_01122025!$F$4,V466&gt;STD_01122025!$F$5,X466&gt;STD_01122025!$F$6,OR(AF466="ND",AF466&lt;STD_01122025!$F$7),AH466="ND"),"Pass","Fail"),IF(E466="SuperPL",IF(AND(T466&gt;STD_01122025!$H$3,U466&lt;STD_01122025!$H$4,V466&gt;STD_01122025!$H$5,X466&gt;STD_01122025!$H$6,OR(AF466="ND",AF466&lt;STD_01122025!$H$7),AH466="ND"),"Pass","Fail"),IF(E466="Flight",IF(AND(T466&gt;STD_01122025!$J$3,U466&lt;STD_01122025!$J$4,X466&gt;STD_01122025!$J$6,OR(AF466="ND",AF466&lt;STD_01122025!$J$7),AH466="ND"),"Pass","Fail"),""))))))</f>
        <v>Pass</v>
      </c>
      <c r="AM466" s="62">
        <f>IF(ISBLANK(B466),"",IFERROR(IF(VLOOKUP(B466,'Np PL4 Stock'!$A:$J,10,FALSE)="Np4",D466-VLOOKUP(B466,'Np PL4 Stock'!$A:$E,5,FALSE),D466-VLOOKUP(B466,'Np PL4 Stock'!$A:$E,5,FALSE)-1),""))</f>
        <v>14</v>
      </c>
      <c r="AN466" s="68">
        <v>9.197</v>
      </c>
      <c r="AO466" s="68">
        <v>8.532</v>
      </c>
      <c r="AP466" s="69">
        <v>100</v>
      </c>
      <c r="AQ466" s="64">
        <v>190</v>
      </c>
      <c r="AR466" s="64">
        <v>96</v>
      </c>
      <c r="AS466" s="59">
        <v>100</v>
      </c>
      <c r="AT466" s="73" t="s">
        <v>38</v>
      </c>
      <c r="AU466" s="73">
        <v>21500</v>
      </c>
      <c r="AV466" s="73" t="s">
        <v>38</v>
      </c>
      <c r="AW466" s="73" t="s">
        <v>38</v>
      </c>
      <c r="AX466" s="73" t="s">
        <v>32</v>
      </c>
      <c r="AY466" s="59">
        <v>0</v>
      </c>
      <c r="AZ466" s="59">
        <v>0</v>
      </c>
      <c r="BA466" s="59">
        <v>0</v>
      </c>
      <c r="BB466" s="59">
        <v>0</v>
      </c>
      <c r="BC466" s="59">
        <v>0</v>
      </c>
      <c r="BD466" s="59">
        <v>0</v>
      </c>
      <c r="BE466" s="84" t="s">
        <v>38</v>
      </c>
      <c r="BF466" s="84" t="s">
        <v>38</v>
      </c>
      <c r="BG466" s="84" t="s">
        <v>38</v>
      </c>
      <c r="BH466" s="84" t="s">
        <v>38</v>
      </c>
      <c r="BI466" s="85" t="s">
        <v>754</v>
      </c>
      <c r="BJ466" s="86" t="s">
        <v>262</v>
      </c>
      <c r="BK466" s="64" t="s">
        <v>523</v>
      </c>
      <c r="BL466" s="86" t="s">
        <v>155</v>
      </c>
      <c r="BM466" s="86" t="s">
        <v>178</v>
      </c>
      <c r="BN466" s="86"/>
      <c r="BO466" s="59">
        <v>10</v>
      </c>
      <c r="BP466" s="69">
        <v>256104305100197</v>
      </c>
      <c r="BQ466" s="92">
        <v>0.193</v>
      </c>
      <c r="BR466" s="93">
        <v>0.0386</v>
      </c>
      <c r="BS466" s="94">
        <f t="shared" si="79"/>
        <v>0.2316</v>
      </c>
      <c r="BT466" s="95">
        <v>0.0810412</v>
      </c>
      <c r="BU466" s="101">
        <f t="shared" si="80"/>
        <v>0.3126412</v>
      </c>
      <c r="BV466" s="102">
        <f t="shared" si="77"/>
        <v>5.26315789473684</v>
      </c>
      <c r="BW466" s="103">
        <v>231.6</v>
      </c>
      <c r="BX466" s="104">
        <f t="shared" si="78"/>
        <v>0.00164548</v>
      </c>
      <c r="BY466" s="105">
        <v>1000</v>
      </c>
      <c r="BZ466" s="103" t="s">
        <v>32</v>
      </c>
      <c r="CA466" s="106" t="s">
        <v>189</v>
      </c>
      <c r="CB466" s="107" t="s">
        <v>148</v>
      </c>
      <c r="CC466" s="112" t="s">
        <v>149</v>
      </c>
      <c r="CD466" s="106"/>
      <c r="CE466" s="103" t="s">
        <v>192</v>
      </c>
      <c r="CF466" s="113"/>
      <c r="CG466" s="114">
        <v>2000028798</v>
      </c>
    </row>
    <row r="467" spans="1:85">
      <c r="A467" s="53" t="str">
        <f t="shared" si="81"/>
        <v>A1-08-06-45869</v>
      </c>
      <c r="B467" s="47" t="str">
        <f t="shared" si="72"/>
        <v>A1-08-06</v>
      </c>
      <c r="C467" s="48" t="s">
        <v>43</v>
      </c>
      <c r="D467" s="49">
        <v>45869</v>
      </c>
      <c r="E467" s="50" t="s">
        <v>14</v>
      </c>
      <c r="F467" s="51" t="s">
        <v>15</v>
      </c>
      <c r="G467" s="59">
        <v>6</v>
      </c>
      <c r="H467" s="51" t="s">
        <v>144</v>
      </c>
      <c r="I467" s="59">
        <v>8</v>
      </c>
      <c r="J467" s="60">
        <f>IF(ISBLANK(H467),"",IFERROR(VLOOKUP(B467,'Np PL4 Stock'!$A:$D,4,FALSE),""))</f>
        <v>45855</v>
      </c>
      <c r="K467" s="61">
        <f>IF(ISBLANK(H467),"",SUMIF('Np PL4 Stock'!$A:$A,B467,'Np PL4 Stock'!$N:$N))</f>
        <v>1.67</v>
      </c>
      <c r="L467" s="62">
        <f>IF(ISBLANK(H467),"",VLOOKUP(LEFT(B467,5),Unit!A:B,2,FALSE))</f>
        <v>16</v>
      </c>
      <c r="M467" s="63" t="str">
        <f>IF(ISBLANK(H467),"",IFERROR(VLOOKUP(B467,'Np PL4 Stock'!$A:$T,20,FALSE),""))</f>
        <v>V1-MA1</v>
      </c>
      <c r="N467" s="63" t="str">
        <f>IF(ISBLANK(H467),"",IFERROR(VLOOKUP(B467,'Np PL4 Stock'!$A:$U,21,FALSE),""))</f>
        <v>SIS</v>
      </c>
      <c r="O467" s="62">
        <f t="shared" si="73"/>
        <v>104.375</v>
      </c>
      <c r="P467" s="62">
        <f t="shared" si="74"/>
        <v>2.475e-5</v>
      </c>
      <c r="Q467" s="67">
        <f t="shared" si="75"/>
        <v>6.55389221556886e-7</v>
      </c>
      <c r="R467" s="67">
        <f t="shared" si="76"/>
        <v>8.80155808383234e-7</v>
      </c>
      <c r="S467" s="64">
        <v>11</v>
      </c>
      <c r="T467" s="68">
        <v>7.809</v>
      </c>
      <c r="U467" s="68">
        <v>7.837</v>
      </c>
      <c r="V467" s="69">
        <v>90</v>
      </c>
      <c r="W467" s="59">
        <v>368</v>
      </c>
      <c r="X467" s="59">
        <v>96</v>
      </c>
      <c r="Y467" s="59">
        <v>100</v>
      </c>
      <c r="Z467" s="59">
        <v>88</v>
      </c>
      <c r="AA467" s="59">
        <v>0</v>
      </c>
      <c r="AB467" s="59">
        <v>0</v>
      </c>
      <c r="AC467" s="59">
        <v>0</v>
      </c>
      <c r="AD467" s="59">
        <v>0</v>
      </c>
      <c r="AE467" s="59">
        <v>100</v>
      </c>
      <c r="AF467" s="73" t="s">
        <v>38</v>
      </c>
      <c r="AG467" s="73">
        <v>65500</v>
      </c>
      <c r="AH467" s="73" t="s">
        <v>38</v>
      </c>
      <c r="AI467" s="73" t="s">
        <v>38</v>
      </c>
      <c r="AJ467" s="73" t="s">
        <v>38</v>
      </c>
      <c r="AK467" s="73" t="s">
        <v>32</v>
      </c>
      <c r="AL467" s="77" t="str">
        <f>IF(ISBLANK(S467),"",IF(AJ467="Fail","Fail",IF(E467="PL4",IF(AND(T467&gt;STD_01122025!$D$3,U467&lt;STD_01122025!$D$4,OR(AF467="ND",AF467&lt;STD_01122025!$D$7),AH467="ND"),"Pass","Fail"),IF(E467="PL12",IF(AND(S467&lt;STD_01122025!$F$2,T467&gt;STD_01122025!$F$3,U467&lt;STD_01122025!$F$4,V467&gt;STD_01122025!$F$5,X467&gt;STD_01122025!$F$6,OR(AF467="ND",AF467&lt;STD_01122025!$F$7),AH467="ND"),"Pass","Fail"),IF(E467="SuperPL",IF(AND(T467&gt;STD_01122025!$H$3,U467&lt;STD_01122025!$H$4,V467&gt;STD_01122025!$H$5,X467&gt;STD_01122025!$H$6,OR(AF467="ND",AF467&lt;STD_01122025!$H$7),AH467="ND"),"Pass","Fail"),IF(E467="Flight",IF(AND(T467&gt;STD_01122025!$J$3,U467&lt;STD_01122025!$J$4,X467&gt;STD_01122025!$J$6,OR(AF467="ND",AF467&lt;STD_01122025!$J$7),AH467="ND"),"Pass","Fail"),""))))))</f>
        <v>Pass</v>
      </c>
      <c r="AM467" s="62">
        <f>IF(ISBLANK(B467),"",IFERROR(IF(VLOOKUP(B467,'Np PL4 Stock'!$A:$J,10,FALSE)="Np4",D467-VLOOKUP(B467,'Np PL4 Stock'!$A:$E,5,FALSE),D467-VLOOKUP(B467,'Np PL4 Stock'!$A:$E,5,FALSE)-1),""))</f>
        <v>14</v>
      </c>
      <c r="AN467" s="68">
        <v>9.197</v>
      </c>
      <c r="AO467" s="68">
        <v>8.532</v>
      </c>
      <c r="AP467" s="69">
        <v>100</v>
      </c>
      <c r="AQ467" s="64">
        <v>190</v>
      </c>
      <c r="AR467" s="64">
        <v>96</v>
      </c>
      <c r="AS467" s="59">
        <v>100</v>
      </c>
      <c r="AT467" s="73" t="s">
        <v>38</v>
      </c>
      <c r="AU467" s="73">
        <v>21500</v>
      </c>
      <c r="AV467" s="73" t="s">
        <v>38</v>
      </c>
      <c r="AW467" s="73" t="s">
        <v>38</v>
      </c>
      <c r="AX467" s="73" t="s">
        <v>32</v>
      </c>
      <c r="AY467" s="59">
        <v>0</v>
      </c>
      <c r="AZ467" s="59">
        <v>0</v>
      </c>
      <c r="BA467" s="59">
        <v>0</v>
      </c>
      <c r="BB467" s="59">
        <v>0</v>
      </c>
      <c r="BC467" s="59">
        <v>0</v>
      </c>
      <c r="BD467" s="59">
        <v>0</v>
      </c>
      <c r="BE467" s="84" t="s">
        <v>38</v>
      </c>
      <c r="BF467" s="84" t="s">
        <v>38</v>
      </c>
      <c r="BG467" s="84" t="s">
        <v>38</v>
      </c>
      <c r="BH467" s="84" t="s">
        <v>38</v>
      </c>
      <c r="BI467" s="85" t="s">
        <v>754</v>
      </c>
      <c r="BJ467" s="86" t="s">
        <v>262</v>
      </c>
      <c r="BK467" s="64" t="s">
        <v>523</v>
      </c>
      <c r="BL467" s="86" t="s">
        <v>155</v>
      </c>
      <c r="BM467" s="86" t="s">
        <v>178</v>
      </c>
      <c r="BN467" s="86"/>
      <c r="BO467" s="59">
        <v>15</v>
      </c>
      <c r="BP467" s="69">
        <v>256104305100197</v>
      </c>
      <c r="BQ467" s="92">
        <v>0.137</v>
      </c>
      <c r="BR467" s="93">
        <v>0.0274</v>
      </c>
      <c r="BS467" s="94">
        <f t="shared" si="79"/>
        <v>0.1644</v>
      </c>
      <c r="BT467" s="95">
        <v>0.05608</v>
      </c>
      <c r="BU467" s="101">
        <f t="shared" si="80"/>
        <v>0.22048</v>
      </c>
      <c r="BV467" s="102">
        <f t="shared" si="77"/>
        <v>5.26315789473684</v>
      </c>
      <c r="BW467" s="103">
        <v>164.4</v>
      </c>
      <c r="BX467" s="104">
        <f t="shared" si="78"/>
        <v>0.00116042105263158</v>
      </c>
      <c r="BY467" s="105">
        <v>1000</v>
      </c>
      <c r="BZ467" s="103" t="s">
        <v>32</v>
      </c>
      <c r="CA467" s="106" t="s">
        <v>189</v>
      </c>
      <c r="CB467" s="107" t="s">
        <v>148</v>
      </c>
      <c r="CC467" s="112" t="s">
        <v>149</v>
      </c>
      <c r="CD467" s="106"/>
      <c r="CE467" s="103" t="s">
        <v>192</v>
      </c>
      <c r="CF467" s="113"/>
      <c r="CG467" s="114">
        <v>2000028798</v>
      </c>
    </row>
    <row r="468" spans="1:85">
      <c r="A468" s="53" t="str">
        <f t="shared" si="81"/>
        <v>A1-11-06-45869</v>
      </c>
      <c r="B468" s="47" t="str">
        <f t="shared" si="72"/>
        <v>A1-11-06</v>
      </c>
      <c r="C468" s="48" t="s">
        <v>43</v>
      </c>
      <c r="D468" s="49">
        <v>45869</v>
      </c>
      <c r="E468" s="50" t="s">
        <v>14</v>
      </c>
      <c r="F468" s="51" t="s">
        <v>15</v>
      </c>
      <c r="G468" s="59">
        <v>6</v>
      </c>
      <c r="H468" s="51" t="s">
        <v>144</v>
      </c>
      <c r="I468" s="59">
        <v>11</v>
      </c>
      <c r="J468" s="60">
        <f>IF(ISBLANK(H468),"",IFERROR(VLOOKUP(B468,'Np PL4 Stock'!$A:$D,4,FALSE),""))</f>
        <v>45855</v>
      </c>
      <c r="K468" s="61">
        <f>IF(ISBLANK(H468),"",SUMIF('Np PL4 Stock'!$A:$A,B468,'Np PL4 Stock'!$N:$N))</f>
        <v>1.13</v>
      </c>
      <c r="L468" s="62">
        <f>IF(ISBLANK(H468),"",VLOOKUP(LEFT(B468,5),Unit!A:B,2,FALSE))</f>
        <v>8</v>
      </c>
      <c r="M468" s="63" t="str">
        <f>IF(ISBLANK(H468),"",IFERROR(VLOOKUP(B468,'Np PL4 Stock'!$A:$T,20,FALSE),""))</f>
        <v>V1-MC1</v>
      </c>
      <c r="N468" s="63" t="str">
        <f>IF(ISBLANK(H468),"",IFERROR(VLOOKUP(B468,'Np PL4 Stock'!$A:$U,21,FALSE),""))</f>
        <v>SyAqua</v>
      </c>
      <c r="O468" s="62">
        <f t="shared" si="73"/>
        <v>141.25</v>
      </c>
      <c r="P468" s="62">
        <f t="shared" si="74"/>
        <v>9e-5</v>
      </c>
      <c r="Q468" s="67">
        <f t="shared" si="75"/>
        <v>8.60176991150442e-7</v>
      </c>
      <c r="R468" s="67">
        <f t="shared" si="76"/>
        <v>1.19396725663717e-6</v>
      </c>
      <c r="S468" s="64">
        <v>11</v>
      </c>
      <c r="T468" s="68">
        <v>7.5</v>
      </c>
      <c r="U468" s="68">
        <v>7.066</v>
      </c>
      <c r="V468" s="69">
        <v>86</v>
      </c>
      <c r="W468" s="59">
        <v>430</v>
      </c>
      <c r="X468" s="59">
        <v>95</v>
      </c>
      <c r="Y468" s="59">
        <v>100</v>
      </c>
      <c r="Z468" s="59">
        <v>84</v>
      </c>
      <c r="AA468" s="59">
        <v>0</v>
      </c>
      <c r="AB468" s="59">
        <v>0</v>
      </c>
      <c r="AC468" s="59">
        <v>0</v>
      </c>
      <c r="AD468" s="59">
        <v>0</v>
      </c>
      <c r="AE468" s="59">
        <v>100</v>
      </c>
      <c r="AF468" s="73" t="s">
        <v>38</v>
      </c>
      <c r="AG468" s="73">
        <v>57000</v>
      </c>
      <c r="AH468" s="73" t="s">
        <v>38</v>
      </c>
      <c r="AI468" s="73" t="s">
        <v>38</v>
      </c>
      <c r="AJ468" s="73" t="s">
        <v>38</v>
      </c>
      <c r="AK468" s="73" t="s">
        <v>32</v>
      </c>
      <c r="AL468" s="77" t="str">
        <f>IF(ISBLANK(S468),"",IF(AJ468="Fail","Fail",IF(E468="PL4",IF(AND(T468&gt;STD_01122025!$D$3,U468&lt;STD_01122025!$D$4,OR(AF468="ND",AF468&lt;STD_01122025!$D$7),AH468="ND"),"Pass","Fail"),IF(E468="PL12",IF(AND(S468&lt;STD_01122025!$F$2,T468&gt;STD_01122025!$F$3,U468&lt;STD_01122025!$F$4,V468&gt;STD_01122025!$F$5,X468&gt;STD_01122025!$F$6,OR(AF468="ND",AF468&lt;STD_01122025!$F$7),AH468="ND"),"Pass","Fail"),IF(E468="SuperPL",IF(AND(T468&gt;STD_01122025!$H$3,U468&lt;STD_01122025!$H$4,V468&gt;STD_01122025!$H$5,X468&gt;STD_01122025!$H$6,OR(AF468="ND",AF468&lt;STD_01122025!$H$7),AH468="ND"),"Pass","Fail"),IF(E468="Flight",IF(AND(T468&gt;STD_01122025!$J$3,U468&lt;STD_01122025!$J$4,X468&gt;STD_01122025!$J$6,OR(AF468="ND",AF468&lt;STD_01122025!$J$7),AH468="ND"),"Pass","Fail"),""))))))</f>
        <v>Pass</v>
      </c>
      <c r="AM468" s="62">
        <f>IF(ISBLANK(B468),"",IFERROR(IF(VLOOKUP(B468,'Np PL4 Stock'!$A:$J,10,FALSE)="Np4",D468-VLOOKUP(B468,'Np PL4 Stock'!$A:$E,5,FALSE),D468-VLOOKUP(B468,'Np PL4 Stock'!$A:$E,5,FALSE)-1),""))</f>
        <v>14</v>
      </c>
      <c r="AN468" s="68">
        <v>9.019</v>
      </c>
      <c r="AO468" s="68">
        <v>8.513</v>
      </c>
      <c r="AP468" s="69">
        <v>100</v>
      </c>
      <c r="AQ468" s="64">
        <v>215</v>
      </c>
      <c r="AR468" s="64">
        <v>95</v>
      </c>
      <c r="AS468" s="59">
        <v>100</v>
      </c>
      <c r="AT468" s="73">
        <v>17500</v>
      </c>
      <c r="AU468" s="73">
        <v>56000</v>
      </c>
      <c r="AV468" s="73" t="s">
        <v>38</v>
      </c>
      <c r="AW468" s="73" t="s">
        <v>38</v>
      </c>
      <c r="AX468" s="73" t="s">
        <v>32</v>
      </c>
      <c r="AY468" s="59">
        <v>0</v>
      </c>
      <c r="AZ468" s="59">
        <v>0</v>
      </c>
      <c r="BA468" s="59">
        <v>0</v>
      </c>
      <c r="BB468" s="59">
        <v>0</v>
      </c>
      <c r="BC468" s="59">
        <v>0</v>
      </c>
      <c r="BD468" s="59">
        <v>0</v>
      </c>
      <c r="BE468" s="84" t="s">
        <v>38</v>
      </c>
      <c r="BF468" s="84" t="s">
        <v>38</v>
      </c>
      <c r="BG468" s="84" t="s">
        <v>38</v>
      </c>
      <c r="BH468" s="84" t="s">
        <v>38</v>
      </c>
      <c r="BI468" s="85" t="s">
        <v>530</v>
      </c>
      <c r="BJ468" s="86" t="s">
        <v>261</v>
      </c>
      <c r="BK468" s="86" t="s">
        <v>495</v>
      </c>
      <c r="BL468" s="86" t="s">
        <v>155</v>
      </c>
      <c r="BM468" s="86" t="s">
        <v>178</v>
      </c>
      <c r="BN468" s="86"/>
      <c r="BO468" s="59">
        <v>6</v>
      </c>
      <c r="BP468" s="69">
        <v>256104305100195</v>
      </c>
      <c r="BQ468" s="92">
        <v>0.6</v>
      </c>
      <c r="BR468" s="93">
        <v>0.12</v>
      </c>
      <c r="BS468" s="94">
        <f t="shared" si="79"/>
        <v>0.72</v>
      </c>
      <c r="BT468" s="95">
        <v>0.282225</v>
      </c>
      <c r="BU468" s="101">
        <f t="shared" si="80"/>
        <v>1.002225</v>
      </c>
      <c r="BV468" s="102">
        <f t="shared" si="77"/>
        <v>4.65116279069767</v>
      </c>
      <c r="BW468" s="103">
        <v>800</v>
      </c>
      <c r="BX468" s="104">
        <f t="shared" si="78"/>
        <v>0.00466151162790698</v>
      </c>
      <c r="BY468" s="105">
        <v>900</v>
      </c>
      <c r="BZ468" s="103" t="s">
        <v>32</v>
      </c>
      <c r="CA468" s="106" t="s">
        <v>189</v>
      </c>
      <c r="CB468" s="107" t="s">
        <v>148</v>
      </c>
      <c r="CC468" s="112" t="s">
        <v>149</v>
      </c>
      <c r="CD468" s="106"/>
      <c r="CE468" s="103" t="s">
        <v>192</v>
      </c>
      <c r="CF468" s="113"/>
      <c r="CG468" s="114">
        <v>2000008064</v>
      </c>
    </row>
    <row r="469" spans="1:85">
      <c r="A469" s="53" t="str">
        <f t="shared" si="81"/>
        <v>A1-12-06-45869</v>
      </c>
      <c r="B469" s="47" t="str">
        <f t="shared" si="72"/>
        <v>A1-12-06</v>
      </c>
      <c r="C469" s="48" t="s">
        <v>43</v>
      </c>
      <c r="D469" s="49">
        <v>45869</v>
      </c>
      <c r="E469" s="50" t="s">
        <v>14</v>
      </c>
      <c r="F469" s="51" t="s">
        <v>15</v>
      </c>
      <c r="G469" s="59">
        <v>6</v>
      </c>
      <c r="H469" s="51" t="s">
        <v>144</v>
      </c>
      <c r="I469" s="59">
        <v>12</v>
      </c>
      <c r="J469" s="60">
        <f>IF(ISBLANK(H469),"",IFERROR(VLOOKUP(B469,'Np PL4 Stock'!$A:$D,4,FALSE),""))</f>
        <v>45855</v>
      </c>
      <c r="K469" s="61">
        <f>IF(ISBLANK(H469),"",SUMIF('Np PL4 Stock'!$A:$A,B469,'Np PL4 Stock'!$N:$N))</f>
        <v>1.13</v>
      </c>
      <c r="L469" s="62">
        <f>IF(ISBLANK(H469),"",VLOOKUP(LEFT(B469,5),Unit!A:B,2,FALSE))</f>
        <v>8</v>
      </c>
      <c r="M469" s="63" t="str">
        <f>IF(ISBLANK(H469),"",IFERROR(VLOOKUP(B469,'Np PL4 Stock'!$A:$T,20,FALSE),""))</f>
        <v>V1-MC1</v>
      </c>
      <c r="N469" s="63" t="str">
        <f>IF(ISBLANK(H469),"",IFERROR(VLOOKUP(B469,'Np PL4 Stock'!$A:$U,21,FALSE),""))</f>
        <v>SyAqua</v>
      </c>
      <c r="O469" s="62">
        <f t="shared" si="73"/>
        <v>141.25</v>
      </c>
      <c r="P469" s="62">
        <f t="shared" si="74"/>
        <v>9.6875e-5</v>
      </c>
      <c r="Q469" s="67">
        <f t="shared" si="75"/>
        <v>6.85840707964602e-7</v>
      </c>
      <c r="R469" s="67">
        <f t="shared" si="76"/>
        <v>9.56737954768928e-7</v>
      </c>
      <c r="S469" s="64">
        <v>12</v>
      </c>
      <c r="T469" s="68">
        <v>7.905</v>
      </c>
      <c r="U469" s="68">
        <v>6.52</v>
      </c>
      <c r="V469" s="69">
        <v>94.118</v>
      </c>
      <c r="W469" s="59">
        <v>358</v>
      </c>
      <c r="X469" s="59">
        <v>94</v>
      </c>
      <c r="Y469" s="59">
        <v>100</v>
      </c>
      <c r="Z469" s="59">
        <v>84</v>
      </c>
      <c r="AA469" s="59">
        <v>0</v>
      </c>
      <c r="AB469" s="59">
        <v>0</v>
      </c>
      <c r="AC469" s="59">
        <v>0</v>
      </c>
      <c r="AD469" s="59">
        <v>0</v>
      </c>
      <c r="AE469" s="59">
        <v>100</v>
      </c>
      <c r="AF469" s="73" t="s">
        <v>38</v>
      </c>
      <c r="AG469" s="73">
        <v>46000</v>
      </c>
      <c r="AH469" s="73" t="s">
        <v>38</v>
      </c>
      <c r="AI469" s="73" t="s">
        <v>38</v>
      </c>
      <c r="AJ469" s="73" t="s">
        <v>38</v>
      </c>
      <c r="AK469" s="73" t="s">
        <v>32</v>
      </c>
      <c r="AL469" s="77" t="str">
        <f>IF(ISBLANK(S469),"",IF(AJ469="Fail","Fail",IF(E469="PL4",IF(AND(T469&gt;STD_01122025!$D$3,U469&lt;STD_01122025!$D$4,OR(AF469="ND",AF469&lt;STD_01122025!$D$7),AH469="ND"),"Pass","Fail"),IF(E469="PL12",IF(AND(S469&lt;STD_01122025!$F$2,T469&gt;STD_01122025!$F$3,U469&lt;STD_01122025!$F$4,V469&gt;STD_01122025!$F$5,X469&gt;STD_01122025!$F$6,OR(AF469="ND",AF469&lt;STD_01122025!$F$7),AH469="ND"),"Pass","Fail"),IF(E469="SuperPL",IF(AND(T469&gt;STD_01122025!$H$3,U469&lt;STD_01122025!$H$4,V469&gt;STD_01122025!$H$5,X469&gt;STD_01122025!$H$6,OR(AF469="ND",AF469&lt;STD_01122025!$H$7),AH469="ND"),"Pass","Fail"),IF(E469="Flight",IF(AND(T469&gt;STD_01122025!$J$3,U469&lt;STD_01122025!$J$4,X469&gt;STD_01122025!$J$6,OR(AF469="ND",AF469&lt;STD_01122025!$J$7),AH469="ND"),"Pass","Fail"),""))))))</f>
        <v>Pass</v>
      </c>
      <c r="AM469" s="62">
        <f>IF(ISBLANK(B469),"",IFERROR(IF(VLOOKUP(B469,'Np PL4 Stock'!$A:$J,10,FALSE)="Np4",D469-VLOOKUP(B469,'Np PL4 Stock'!$A:$E,5,FALSE),D469-VLOOKUP(B469,'Np PL4 Stock'!$A:$E,5,FALSE)-1),""))</f>
        <v>14</v>
      </c>
      <c r="AN469" s="68">
        <v>9.005</v>
      </c>
      <c r="AO469" s="68">
        <v>8.501</v>
      </c>
      <c r="AP469" s="69">
        <v>100</v>
      </c>
      <c r="AQ469" s="64">
        <v>217</v>
      </c>
      <c r="AR469" s="64">
        <v>94</v>
      </c>
      <c r="AS469" s="59">
        <v>100</v>
      </c>
      <c r="AT469" s="73" t="s">
        <v>38</v>
      </c>
      <c r="AU469" s="73">
        <v>59500</v>
      </c>
      <c r="AV469" s="73" t="s">
        <v>38</v>
      </c>
      <c r="AW469" s="73" t="s">
        <v>38</v>
      </c>
      <c r="AX469" s="73" t="s">
        <v>32</v>
      </c>
      <c r="AY469" s="59">
        <v>0</v>
      </c>
      <c r="AZ469" s="59">
        <v>0</v>
      </c>
      <c r="BA469" s="59">
        <v>0</v>
      </c>
      <c r="BB469" s="59">
        <v>0</v>
      </c>
      <c r="BC469" s="59">
        <v>0</v>
      </c>
      <c r="BD469" s="59">
        <v>0</v>
      </c>
      <c r="BE469" s="84" t="s">
        <v>38</v>
      </c>
      <c r="BF469" s="84" t="s">
        <v>38</v>
      </c>
      <c r="BG469" s="84" t="s">
        <v>38</v>
      </c>
      <c r="BH469" s="84" t="s">
        <v>38</v>
      </c>
      <c r="BI469" s="85" t="s">
        <v>530</v>
      </c>
      <c r="BJ469" s="86" t="s">
        <v>261</v>
      </c>
      <c r="BK469" s="86" t="s">
        <v>495</v>
      </c>
      <c r="BL469" s="86" t="s">
        <v>155</v>
      </c>
      <c r="BM469" s="144" t="s">
        <v>178</v>
      </c>
      <c r="BN469" s="86"/>
      <c r="BO469" s="59">
        <v>6</v>
      </c>
      <c r="BP469" s="69">
        <v>256104305100195</v>
      </c>
      <c r="BQ469" s="92">
        <v>0.6</v>
      </c>
      <c r="BR469" s="93">
        <v>0.12</v>
      </c>
      <c r="BS469" s="94">
        <f t="shared" si="79"/>
        <v>0.72</v>
      </c>
      <c r="BT469" s="95">
        <v>0.282225</v>
      </c>
      <c r="BU469" s="101">
        <f t="shared" si="80"/>
        <v>1.002225</v>
      </c>
      <c r="BV469" s="102">
        <f t="shared" si="77"/>
        <v>4.60829493087558</v>
      </c>
      <c r="BW469" s="103">
        <v>800</v>
      </c>
      <c r="BX469" s="104">
        <f t="shared" si="78"/>
        <v>0.00461854838709677</v>
      </c>
      <c r="BY469" s="105">
        <v>900</v>
      </c>
      <c r="BZ469" s="103" t="s">
        <v>32</v>
      </c>
      <c r="CA469" s="106" t="s">
        <v>189</v>
      </c>
      <c r="CB469" s="107" t="s">
        <v>148</v>
      </c>
      <c r="CC469" s="112" t="s">
        <v>149</v>
      </c>
      <c r="CD469" s="106"/>
      <c r="CE469" s="103" t="s">
        <v>192</v>
      </c>
      <c r="CF469" s="113"/>
      <c r="CG469" s="114">
        <v>2000008064</v>
      </c>
    </row>
    <row r="470" spans="1:85">
      <c r="A470" s="53" t="str">
        <f t="shared" si="81"/>
        <v>A1-12-06-45869</v>
      </c>
      <c r="B470" s="47" t="str">
        <f t="shared" si="72"/>
        <v>A1-12-06</v>
      </c>
      <c r="C470" s="48" t="s">
        <v>43</v>
      </c>
      <c r="D470" s="49">
        <v>45869</v>
      </c>
      <c r="E470" s="50" t="s">
        <v>14</v>
      </c>
      <c r="F470" s="51" t="s">
        <v>15</v>
      </c>
      <c r="G470" s="59">
        <v>6</v>
      </c>
      <c r="H470" s="51" t="s">
        <v>144</v>
      </c>
      <c r="I470" s="59">
        <v>12</v>
      </c>
      <c r="J470" s="60">
        <f>IF(ISBLANK(H470),"",IFERROR(VLOOKUP(B470,'Np PL4 Stock'!$A:$D,4,FALSE),""))</f>
        <v>45855</v>
      </c>
      <c r="K470" s="61">
        <f>IF(ISBLANK(H470),"",SUMIF('Np PL4 Stock'!$A:$A,B470,'Np PL4 Stock'!$N:$N))</f>
        <v>1.13</v>
      </c>
      <c r="L470" s="62">
        <f>IF(ISBLANK(H470),"",VLOOKUP(LEFT(B470,5),Unit!A:B,2,FALSE))</f>
        <v>8</v>
      </c>
      <c r="M470" s="63" t="str">
        <f>IF(ISBLANK(H470),"",IFERROR(VLOOKUP(B470,'Np PL4 Stock'!$A:$T,20,FALSE),""))</f>
        <v>V1-MC1</v>
      </c>
      <c r="N470" s="63" t="str">
        <f>IF(ISBLANK(H470),"",IFERROR(VLOOKUP(B470,'Np PL4 Stock'!$A:$U,21,FALSE),""))</f>
        <v>SyAqua</v>
      </c>
      <c r="O470" s="62">
        <f t="shared" si="73"/>
        <v>141.25</v>
      </c>
      <c r="P470" s="62">
        <f t="shared" si="74"/>
        <v>9.6875e-5</v>
      </c>
      <c r="Q470" s="67">
        <f t="shared" si="75"/>
        <v>6.85840707964602e-7</v>
      </c>
      <c r="R470" s="67">
        <f t="shared" si="76"/>
        <v>9.56737954768928e-7</v>
      </c>
      <c r="S470" s="64">
        <v>12</v>
      </c>
      <c r="T470" s="68">
        <v>7.905</v>
      </c>
      <c r="U470" s="68">
        <v>6.52</v>
      </c>
      <c r="V470" s="69">
        <v>94.118</v>
      </c>
      <c r="W470" s="59">
        <v>358</v>
      </c>
      <c r="X470" s="59">
        <v>94</v>
      </c>
      <c r="Y470" s="59">
        <v>100</v>
      </c>
      <c r="Z470" s="59">
        <v>84</v>
      </c>
      <c r="AA470" s="59">
        <v>0</v>
      </c>
      <c r="AB470" s="59">
        <v>0</v>
      </c>
      <c r="AC470" s="59">
        <v>0</v>
      </c>
      <c r="AD470" s="59">
        <v>0</v>
      </c>
      <c r="AE470" s="59">
        <v>100</v>
      </c>
      <c r="AF470" s="73" t="s">
        <v>38</v>
      </c>
      <c r="AG470" s="73">
        <v>46000</v>
      </c>
      <c r="AH470" s="73" t="s">
        <v>38</v>
      </c>
      <c r="AI470" s="73" t="s">
        <v>38</v>
      </c>
      <c r="AJ470" s="73" t="s">
        <v>38</v>
      </c>
      <c r="AK470" s="73" t="s">
        <v>32</v>
      </c>
      <c r="AL470" s="77" t="str">
        <f>IF(ISBLANK(S470),"",IF(AJ470="Fail","Fail",IF(E470="PL4",IF(AND(T470&gt;STD_01122025!$D$3,U470&lt;STD_01122025!$D$4,OR(AF470="ND",AF470&lt;STD_01122025!$D$7),AH470="ND"),"Pass","Fail"),IF(E470="PL12",IF(AND(S470&lt;STD_01122025!$F$2,T470&gt;STD_01122025!$F$3,U470&lt;STD_01122025!$F$4,V470&gt;STD_01122025!$F$5,X470&gt;STD_01122025!$F$6,OR(AF470="ND",AF470&lt;STD_01122025!$F$7),AH470="ND"),"Pass","Fail"),IF(E470="SuperPL",IF(AND(T470&gt;STD_01122025!$H$3,U470&lt;STD_01122025!$H$4,V470&gt;STD_01122025!$H$5,X470&gt;STD_01122025!$H$6,OR(AF470="ND",AF470&lt;STD_01122025!$H$7),AH470="ND"),"Pass","Fail"),IF(E470="Flight",IF(AND(T470&gt;STD_01122025!$J$3,U470&lt;STD_01122025!$J$4,X470&gt;STD_01122025!$J$6,OR(AF470="ND",AF470&lt;STD_01122025!$J$7),AH470="ND"),"Pass","Fail"),""))))))</f>
        <v>Pass</v>
      </c>
      <c r="AM470" s="62">
        <f>IF(ISBLANK(B470),"",IFERROR(IF(VLOOKUP(B470,'Np PL4 Stock'!$A:$J,10,FALSE)="Np4",D470-VLOOKUP(B470,'Np PL4 Stock'!$A:$E,5,FALSE),D470-VLOOKUP(B470,'Np PL4 Stock'!$A:$E,5,FALSE)-1),""))</f>
        <v>14</v>
      </c>
      <c r="AN470" s="68">
        <v>9.005</v>
      </c>
      <c r="AO470" s="68">
        <v>8.501</v>
      </c>
      <c r="AP470" s="69">
        <v>100</v>
      </c>
      <c r="AQ470" s="64">
        <v>217</v>
      </c>
      <c r="AR470" s="64">
        <v>94</v>
      </c>
      <c r="AS470" s="59">
        <v>100</v>
      </c>
      <c r="AT470" s="73" t="s">
        <v>38</v>
      </c>
      <c r="AU470" s="73">
        <v>59500</v>
      </c>
      <c r="AV470" s="73" t="s">
        <v>38</v>
      </c>
      <c r="AW470" s="73" t="s">
        <v>38</v>
      </c>
      <c r="AX470" s="73" t="s">
        <v>32</v>
      </c>
      <c r="AY470" s="59">
        <v>0</v>
      </c>
      <c r="AZ470" s="59">
        <v>0</v>
      </c>
      <c r="BA470" s="59">
        <v>0</v>
      </c>
      <c r="BB470" s="59">
        <v>0</v>
      </c>
      <c r="BC470" s="59">
        <v>0</v>
      </c>
      <c r="BD470" s="59">
        <v>0</v>
      </c>
      <c r="BE470" s="84" t="s">
        <v>38</v>
      </c>
      <c r="BF470" s="84" t="s">
        <v>38</v>
      </c>
      <c r="BG470" s="84" t="s">
        <v>38</v>
      </c>
      <c r="BH470" s="84" t="s">
        <v>38</v>
      </c>
      <c r="BI470" s="85" t="s">
        <v>530</v>
      </c>
      <c r="BJ470" s="86" t="s">
        <v>261</v>
      </c>
      <c r="BK470" s="64" t="s">
        <v>495</v>
      </c>
      <c r="BL470" s="86" t="s">
        <v>155</v>
      </c>
      <c r="BM470" s="86" t="s">
        <v>178</v>
      </c>
      <c r="BN470" s="86"/>
      <c r="BO470" s="59">
        <v>6</v>
      </c>
      <c r="BP470" s="69">
        <v>256104305100196</v>
      </c>
      <c r="BQ470" s="92">
        <v>0.05</v>
      </c>
      <c r="BR470" s="93">
        <v>0.005</v>
      </c>
      <c r="BS470" s="94">
        <f t="shared" si="79"/>
        <v>0.055</v>
      </c>
      <c r="BT470" s="95">
        <v>0.0238888888888889</v>
      </c>
      <c r="BU470" s="101">
        <f t="shared" si="80"/>
        <v>0.0788888888888889</v>
      </c>
      <c r="BV470" s="102">
        <f t="shared" si="77"/>
        <v>4.60829493087558</v>
      </c>
      <c r="BW470" s="103">
        <v>61.1111111111111</v>
      </c>
      <c r="BX470" s="104">
        <f t="shared" si="78"/>
        <v>0.000363543266769073</v>
      </c>
      <c r="BY470" s="105">
        <v>900</v>
      </c>
      <c r="BZ470" s="103" t="s">
        <v>32</v>
      </c>
      <c r="CA470" s="106" t="s">
        <v>189</v>
      </c>
      <c r="CB470" s="107" t="s">
        <v>148</v>
      </c>
      <c r="CC470" s="112" t="s">
        <v>149</v>
      </c>
      <c r="CD470" s="106"/>
      <c r="CE470" s="103" t="s">
        <v>192</v>
      </c>
      <c r="CF470" s="113"/>
      <c r="CG470" s="114">
        <v>2000008064</v>
      </c>
    </row>
    <row r="471" spans="1:85">
      <c r="A471" s="53" t="str">
        <f t="shared" si="81"/>
        <v>A1-08-06-45870</v>
      </c>
      <c r="B471" s="47" t="str">
        <f t="shared" si="72"/>
        <v>A1-08-06</v>
      </c>
      <c r="C471" s="48" t="s">
        <v>43</v>
      </c>
      <c r="D471" s="49">
        <v>45870</v>
      </c>
      <c r="E471" s="50" t="s">
        <v>14</v>
      </c>
      <c r="F471" s="51" t="s">
        <v>15</v>
      </c>
      <c r="G471" s="59">
        <v>6</v>
      </c>
      <c r="H471" s="51" t="s">
        <v>144</v>
      </c>
      <c r="I471" s="59">
        <v>8</v>
      </c>
      <c r="J471" s="60">
        <f>IF(ISBLANK(H471),"",IFERROR(VLOOKUP(B471,'Np PL4 Stock'!$A:$D,4,FALSE),""))</f>
        <v>45855</v>
      </c>
      <c r="K471" s="61">
        <f>IF(ISBLANK(H471),"",SUMIF('Np PL4 Stock'!$A:$A,B471,'Np PL4 Stock'!$N:$N))</f>
        <v>1.67</v>
      </c>
      <c r="L471" s="62">
        <f>IF(ISBLANK(H471),"",VLOOKUP(LEFT(B471,5),Unit!A:B,2,FALSE))</f>
        <v>16</v>
      </c>
      <c r="M471" s="63" t="str">
        <f>IF(ISBLANK(H471),"",IFERROR(VLOOKUP(B471,'Np PL4 Stock'!$A:$T,20,FALSE),""))</f>
        <v>V1-MA1</v>
      </c>
      <c r="N471" s="63" t="str">
        <f>IF(ISBLANK(H471),"",IFERROR(VLOOKUP(B471,'Np PL4 Stock'!$A:$U,21,FALSE),""))</f>
        <v>SIS</v>
      </c>
      <c r="O471" s="62">
        <f t="shared" si="73"/>
        <v>104.375</v>
      </c>
      <c r="P471" s="62">
        <f t="shared" si="74"/>
        <v>4.365625e-5</v>
      </c>
      <c r="Q471" s="67">
        <f t="shared" si="75"/>
        <v>6.55389221556886e-7</v>
      </c>
      <c r="R471" s="67">
        <f t="shared" si="76"/>
        <v>8.80155808383234e-7</v>
      </c>
      <c r="S471" s="64">
        <v>11</v>
      </c>
      <c r="T471" s="68">
        <v>7.809</v>
      </c>
      <c r="U471" s="68">
        <v>7.837</v>
      </c>
      <c r="V471" s="69">
        <v>90</v>
      </c>
      <c r="W471" s="59">
        <v>368</v>
      </c>
      <c r="X471" s="59">
        <v>96</v>
      </c>
      <c r="Y471" s="59">
        <v>100</v>
      </c>
      <c r="Z471" s="59">
        <v>88</v>
      </c>
      <c r="AA471" s="59">
        <v>0</v>
      </c>
      <c r="AB471" s="59">
        <v>0</v>
      </c>
      <c r="AC471" s="59">
        <v>0</v>
      </c>
      <c r="AD471" s="59">
        <v>0</v>
      </c>
      <c r="AE471" s="59">
        <v>100</v>
      </c>
      <c r="AF471" s="73" t="s">
        <v>38</v>
      </c>
      <c r="AG471" s="73">
        <v>65500</v>
      </c>
      <c r="AH471" s="73" t="s">
        <v>38</v>
      </c>
      <c r="AI471" s="73" t="s">
        <v>38</v>
      </c>
      <c r="AJ471" s="73" t="s">
        <v>38</v>
      </c>
      <c r="AK471" s="73" t="s">
        <v>32</v>
      </c>
      <c r="AL471" s="77" t="str">
        <f>IF(ISBLANK(S471),"",IF(AJ471="Fail","Fail",IF(E471="PL4",IF(AND(T471&gt;STD_01122025!$D$3,U471&lt;STD_01122025!$D$4,OR(AF471="ND",AF471&lt;STD_01122025!$D$7),AH471="ND"),"Pass","Fail"),IF(E471="PL12",IF(AND(S471&lt;STD_01122025!$F$2,T471&gt;STD_01122025!$F$3,U471&lt;STD_01122025!$F$4,V471&gt;STD_01122025!$F$5,X471&gt;STD_01122025!$F$6,OR(AF471="ND",AF471&lt;STD_01122025!$F$7),AH471="ND"),"Pass","Fail"),IF(E471="SuperPL",IF(AND(T471&gt;STD_01122025!$H$3,U471&lt;STD_01122025!$H$4,V471&gt;STD_01122025!$H$5,X471&gt;STD_01122025!$H$6,OR(AF471="ND",AF471&lt;STD_01122025!$H$7),AH471="ND"),"Pass","Fail"),IF(E471="Flight",IF(AND(T471&gt;STD_01122025!$J$3,U471&lt;STD_01122025!$J$4,X471&gt;STD_01122025!$J$6,OR(AF471="ND",AF471&lt;STD_01122025!$J$7),AH471="ND"),"Pass","Fail"),""))))))</f>
        <v>Pass</v>
      </c>
      <c r="AM471" s="62">
        <f>IF(ISBLANK(B471),"",IFERROR(IF(VLOOKUP(B471,'Np PL4 Stock'!$A:$J,10,FALSE)="Np4",D471-VLOOKUP(B471,'Np PL4 Stock'!$A:$E,5,FALSE),D471-VLOOKUP(B471,'Np PL4 Stock'!$A:$E,5,FALSE)-1),""))</f>
        <v>15</v>
      </c>
      <c r="AN471" s="68">
        <v>9.561</v>
      </c>
      <c r="AO471" s="68">
        <v>8.716</v>
      </c>
      <c r="AP471" s="69">
        <v>100</v>
      </c>
      <c r="AQ471" s="64">
        <v>161</v>
      </c>
      <c r="AR471" s="64">
        <v>98</v>
      </c>
      <c r="AS471" s="59">
        <v>100</v>
      </c>
      <c r="AT471" s="73" t="s">
        <v>38</v>
      </c>
      <c r="AU471" s="73">
        <v>42500</v>
      </c>
      <c r="AV471" s="73" t="s">
        <v>38</v>
      </c>
      <c r="AW471" s="73" t="s">
        <v>38</v>
      </c>
      <c r="AX471" s="84" t="s">
        <v>32</v>
      </c>
      <c r="AY471" s="59">
        <v>0</v>
      </c>
      <c r="AZ471" s="59">
        <v>0</v>
      </c>
      <c r="BA471" s="59">
        <v>0</v>
      </c>
      <c r="BB471" s="59">
        <v>0</v>
      </c>
      <c r="BC471" s="59">
        <v>0</v>
      </c>
      <c r="BD471" s="59">
        <v>0</v>
      </c>
      <c r="BE471" s="84" t="s">
        <v>38</v>
      </c>
      <c r="BF471" s="84" t="s">
        <v>38</v>
      </c>
      <c r="BG471" s="84" t="s">
        <v>38</v>
      </c>
      <c r="BH471" s="84" t="s">
        <v>38</v>
      </c>
      <c r="BI471" s="85" t="s">
        <v>600</v>
      </c>
      <c r="BJ471" s="86" t="s">
        <v>240</v>
      </c>
      <c r="BK471" s="86" t="s">
        <v>483</v>
      </c>
      <c r="BL471" s="86" t="s">
        <v>155</v>
      </c>
      <c r="BM471" s="86" t="s">
        <v>178</v>
      </c>
      <c r="BN471" s="86"/>
      <c r="BO471" s="59">
        <v>8</v>
      </c>
      <c r="BP471" s="69">
        <v>256104305100202</v>
      </c>
      <c r="BQ471" s="92">
        <v>0.18</v>
      </c>
      <c r="BR471" s="93">
        <v>0.018</v>
      </c>
      <c r="BS471" s="94">
        <f t="shared" si="79"/>
        <v>0.198</v>
      </c>
      <c r="BT471" s="95">
        <v>0.067923</v>
      </c>
      <c r="BU471" s="101">
        <f t="shared" si="80"/>
        <v>0.265923</v>
      </c>
      <c r="BV471" s="102">
        <f t="shared" si="77"/>
        <v>6.2111801242236</v>
      </c>
      <c r="BW471" s="103">
        <v>198</v>
      </c>
      <c r="BX471" s="104">
        <f t="shared" si="78"/>
        <v>0.00165169565217391</v>
      </c>
      <c r="BY471" s="105">
        <v>1000</v>
      </c>
      <c r="BZ471" s="103" t="s">
        <v>32</v>
      </c>
      <c r="CA471" s="106" t="s">
        <v>189</v>
      </c>
      <c r="CB471" s="107" t="s">
        <v>148</v>
      </c>
      <c r="CC471" s="112" t="s">
        <v>149</v>
      </c>
      <c r="CD471" s="106"/>
      <c r="CE471" s="103" t="s">
        <v>192</v>
      </c>
      <c r="CF471" s="113"/>
      <c r="CG471" s="114">
        <v>2000016762</v>
      </c>
    </row>
    <row r="472" spans="1:85">
      <c r="A472" s="53" t="str">
        <f t="shared" si="81"/>
        <v>A1-09-06-45870</v>
      </c>
      <c r="B472" s="47" t="str">
        <f t="shared" si="72"/>
        <v>A1-09-06</v>
      </c>
      <c r="C472" s="48" t="s">
        <v>43</v>
      </c>
      <c r="D472" s="49">
        <v>45870</v>
      </c>
      <c r="E472" s="50" t="s">
        <v>14</v>
      </c>
      <c r="F472" s="51" t="s">
        <v>15</v>
      </c>
      <c r="G472" s="59">
        <v>6</v>
      </c>
      <c r="H472" s="51" t="s">
        <v>144</v>
      </c>
      <c r="I472" s="59">
        <v>9</v>
      </c>
      <c r="J472" s="60">
        <f>IF(ISBLANK(H472),"",IFERROR(VLOOKUP(B472,'Np PL4 Stock'!$A:$D,4,FALSE),""))</f>
        <v>45855</v>
      </c>
      <c r="K472" s="61">
        <f>IF(ISBLANK(H472),"",SUMIF('Np PL4 Stock'!$A:$A,B472,'Np PL4 Stock'!$N:$N))</f>
        <v>1.67</v>
      </c>
      <c r="L472" s="62">
        <f>IF(ISBLANK(H472),"",VLOOKUP(LEFT(B472,5),Unit!A:B,2,FALSE))</f>
        <v>16</v>
      </c>
      <c r="M472" s="63" t="str">
        <f>IF(ISBLANK(H472),"",IFERROR(VLOOKUP(B472,'Np PL4 Stock'!$A:$T,20,FALSE),""))</f>
        <v>V1-MA1</v>
      </c>
      <c r="N472" s="63" t="str">
        <f>IF(ISBLANK(H472),"",IFERROR(VLOOKUP(B472,'Np PL4 Stock'!$A:$U,21,FALSE),""))</f>
        <v>SIS</v>
      </c>
      <c r="O472" s="62">
        <f t="shared" si="73"/>
        <v>104.375</v>
      </c>
      <c r="P472" s="62">
        <f t="shared" si="74"/>
        <v>8.43125e-5</v>
      </c>
      <c r="Q472" s="67">
        <f t="shared" si="75"/>
        <v>8.07784431137725e-7</v>
      </c>
      <c r="R472" s="67">
        <f t="shared" si="76"/>
        <v>1.05151796407186e-6</v>
      </c>
      <c r="S472" s="64">
        <v>11</v>
      </c>
      <c r="T472" s="68">
        <v>8</v>
      </c>
      <c r="U472" s="68">
        <v>7.703</v>
      </c>
      <c r="V472" s="69">
        <v>94</v>
      </c>
      <c r="W472" s="59">
        <v>330</v>
      </c>
      <c r="X472" s="59">
        <v>98</v>
      </c>
      <c r="Y472" s="59">
        <v>100</v>
      </c>
      <c r="Z472" s="59">
        <v>96</v>
      </c>
      <c r="AA472" s="59">
        <v>0</v>
      </c>
      <c r="AB472" s="59">
        <v>0</v>
      </c>
      <c r="AC472" s="59">
        <v>0</v>
      </c>
      <c r="AD472" s="59">
        <v>0</v>
      </c>
      <c r="AE472" s="59">
        <v>100</v>
      </c>
      <c r="AF472" s="73" t="s">
        <v>38</v>
      </c>
      <c r="AG472" s="73">
        <v>62000</v>
      </c>
      <c r="AH472" s="73" t="s">
        <v>38</v>
      </c>
      <c r="AI472" s="73" t="s">
        <v>38</v>
      </c>
      <c r="AJ472" s="73" t="s">
        <v>38</v>
      </c>
      <c r="AK472" s="73" t="s">
        <v>32</v>
      </c>
      <c r="AL472" s="77" t="str">
        <f>IF(ISBLANK(S472),"",IF(AJ472="Fail","Fail",IF(E472="PL4",IF(AND(T472&gt;STD_01122025!$D$3,U472&lt;STD_01122025!$D$4,OR(AF472="ND",AF472&lt;STD_01122025!$D$7),AH472="ND"),"Pass","Fail"),IF(E472="PL12",IF(AND(S472&lt;STD_01122025!$F$2,T472&gt;STD_01122025!$F$3,U472&lt;STD_01122025!$F$4,V472&gt;STD_01122025!$F$5,X472&gt;STD_01122025!$F$6,OR(AF472="ND",AF472&lt;STD_01122025!$F$7),AH472="ND"),"Pass","Fail"),IF(E472="SuperPL",IF(AND(T472&gt;STD_01122025!$H$3,U472&lt;STD_01122025!$H$4,V472&gt;STD_01122025!$H$5,X472&gt;STD_01122025!$H$6,OR(AF472="ND",AF472&lt;STD_01122025!$H$7),AH472="ND"),"Pass","Fail"),IF(E472="Flight",IF(AND(T472&gt;STD_01122025!$J$3,U472&lt;STD_01122025!$J$4,X472&gt;STD_01122025!$J$6,OR(AF472="ND",AF472&lt;STD_01122025!$J$7),AH472="ND"),"Pass","Fail"),""))))))</f>
        <v>Pass</v>
      </c>
      <c r="AM472" s="62">
        <f>IF(ISBLANK(B472),"",IFERROR(IF(VLOOKUP(B472,'Np PL4 Stock'!$A:$J,10,FALSE)="Np4",D472-VLOOKUP(B472,'Np PL4 Stock'!$A:$E,5,FALSE),D472-VLOOKUP(B472,'Np PL4 Stock'!$A:$E,5,FALSE)-1),""))</f>
        <v>15</v>
      </c>
      <c r="AN472" s="68">
        <v>9.439</v>
      </c>
      <c r="AO472" s="68">
        <v>9.054</v>
      </c>
      <c r="AP472" s="69">
        <v>100</v>
      </c>
      <c r="AQ472" s="64">
        <v>170</v>
      </c>
      <c r="AR472" s="64">
        <v>97</v>
      </c>
      <c r="AS472" s="59">
        <v>100</v>
      </c>
      <c r="AT472" s="73" t="s">
        <v>38</v>
      </c>
      <c r="AU472" s="73">
        <v>52500</v>
      </c>
      <c r="AV472" s="73" t="s">
        <v>38</v>
      </c>
      <c r="AW472" s="73" t="s">
        <v>38</v>
      </c>
      <c r="AX472" s="84" t="s">
        <v>32</v>
      </c>
      <c r="AY472" s="59">
        <v>0</v>
      </c>
      <c r="AZ472" s="59">
        <v>0</v>
      </c>
      <c r="BA472" s="59">
        <v>0</v>
      </c>
      <c r="BB472" s="59">
        <v>0</v>
      </c>
      <c r="BC472" s="59">
        <v>0</v>
      </c>
      <c r="BD472" s="59">
        <v>0</v>
      </c>
      <c r="BE472" s="84" t="s">
        <v>38</v>
      </c>
      <c r="BF472" s="84" t="s">
        <v>38</v>
      </c>
      <c r="BG472" s="84" t="s">
        <v>38</v>
      </c>
      <c r="BH472" s="84" t="s">
        <v>38</v>
      </c>
      <c r="BI472" s="85" t="s">
        <v>516</v>
      </c>
      <c r="BJ472" s="86" t="s">
        <v>243</v>
      </c>
      <c r="BK472" s="86" t="s">
        <v>483</v>
      </c>
      <c r="BL472" s="86" t="s">
        <v>155</v>
      </c>
      <c r="BM472" s="86" t="s">
        <v>178</v>
      </c>
      <c r="BN472" s="86"/>
      <c r="BO472" s="59">
        <v>7</v>
      </c>
      <c r="BP472" s="69">
        <v>256104305100199</v>
      </c>
      <c r="BQ472" s="92">
        <v>0.6</v>
      </c>
      <c r="BR472" s="93">
        <v>0.06</v>
      </c>
      <c r="BS472" s="94">
        <f t="shared" si="79"/>
        <v>0.66</v>
      </c>
      <c r="BT472" s="95">
        <v>0.198996</v>
      </c>
      <c r="BU472" s="101">
        <f t="shared" si="80"/>
        <v>0.858996</v>
      </c>
      <c r="BV472" s="102">
        <f t="shared" si="77"/>
        <v>5.88235294117647</v>
      </c>
      <c r="BW472" s="103">
        <v>660</v>
      </c>
      <c r="BX472" s="104">
        <f t="shared" si="78"/>
        <v>0.00505291764705882</v>
      </c>
      <c r="BY472" s="105">
        <v>1000</v>
      </c>
      <c r="BZ472" s="103" t="s">
        <v>32</v>
      </c>
      <c r="CA472" s="106" t="s">
        <v>189</v>
      </c>
      <c r="CB472" s="107" t="s">
        <v>148</v>
      </c>
      <c r="CC472" s="112" t="s">
        <v>149</v>
      </c>
      <c r="CD472" s="106"/>
      <c r="CE472" s="103" t="s">
        <v>192</v>
      </c>
      <c r="CF472" s="113"/>
      <c r="CG472" s="114">
        <v>2000027731</v>
      </c>
    </row>
    <row r="473" spans="1:85">
      <c r="A473" s="53" t="str">
        <f t="shared" si="81"/>
        <v>A1-08-06-45870</v>
      </c>
      <c r="B473" s="47" t="str">
        <f t="shared" si="72"/>
        <v>A1-08-06</v>
      </c>
      <c r="C473" s="48" t="s">
        <v>43</v>
      </c>
      <c r="D473" s="49">
        <v>45870</v>
      </c>
      <c r="E473" s="50" t="s">
        <v>14</v>
      </c>
      <c r="F473" s="51" t="s">
        <v>15</v>
      </c>
      <c r="G473" s="59">
        <v>6</v>
      </c>
      <c r="H473" s="51" t="s">
        <v>144</v>
      </c>
      <c r="I473" s="59">
        <v>8</v>
      </c>
      <c r="J473" s="60">
        <f>IF(ISBLANK(H473),"",IFERROR(VLOOKUP(B473,'Np PL4 Stock'!$A:$D,4,FALSE),""))</f>
        <v>45855</v>
      </c>
      <c r="K473" s="61">
        <f>IF(ISBLANK(H473),"",SUMIF('Np PL4 Stock'!$A:$A,B473,'Np PL4 Stock'!$N:$N))</f>
        <v>1.67</v>
      </c>
      <c r="L473" s="62">
        <f>IF(ISBLANK(H473),"",VLOOKUP(LEFT(B473,5),Unit!A:B,2,FALSE))</f>
        <v>16</v>
      </c>
      <c r="M473" s="63" t="str">
        <f>IF(ISBLANK(H473),"",IFERROR(VLOOKUP(B473,'Np PL4 Stock'!$A:$T,20,FALSE),""))</f>
        <v>V1-MA1</v>
      </c>
      <c r="N473" s="63" t="str">
        <f>IF(ISBLANK(H473),"",IFERROR(VLOOKUP(B473,'Np PL4 Stock'!$A:$U,21,FALSE),""))</f>
        <v>SIS</v>
      </c>
      <c r="O473" s="62">
        <f t="shared" si="73"/>
        <v>104.375</v>
      </c>
      <c r="P473" s="62">
        <f t="shared" si="74"/>
        <v>4.365625e-5</v>
      </c>
      <c r="Q473" s="67">
        <f t="shared" si="75"/>
        <v>6.55389221556886e-7</v>
      </c>
      <c r="R473" s="67">
        <f t="shared" si="76"/>
        <v>8.80155808383234e-7</v>
      </c>
      <c r="S473" s="64">
        <v>11</v>
      </c>
      <c r="T473" s="68">
        <v>7.809</v>
      </c>
      <c r="U473" s="68">
        <v>7.837</v>
      </c>
      <c r="V473" s="69">
        <v>90</v>
      </c>
      <c r="W473" s="59">
        <v>368</v>
      </c>
      <c r="X473" s="59">
        <v>96</v>
      </c>
      <c r="Y473" s="59">
        <v>100</v>
      </c>
      <c r="Z473" s="59">
        <v>88</v>
      </c>
      <c r="AA473" s="59">
        <v>0</v>
      </c>
      <c r="AB473" s="59">
        <v>0</v>
      </c>
      <c r="AC473" s="59">
        <v>0</v>
      </c>
      <c r="AD473" s="59">
        <v>0</v>
      </c>
      <c r="AE473" s="59">
        <v>100</v>
      </c>
      <c r="AF473" s="73" t="s">
        <v>38</v>
      </c>
      <c r="AG473" s="73">
        <v>65500</v>
      </c>
      <c r="AH473" s="73" t="s">
        <v>38</v>
      </c>
      <c r="AI473" s="73" t="s">
        <v>38</v>
      </c>
      <c r="AJ473" s="73" t="s">
        <v>38</v>
      </c>
      <c r="AK473" s="73" t="s">
        <v>32</v>
      </c>
      <c r="AL473" s="77" t="str">
        <f>IF(ISBLANK(S473),"",IF(AJ473="Fail","Fail",IF(E473="PL4",IF(AND(T473&gt;STD_01122025!$D$3,U473&lt;STD_01122025!$D$4,OR(AF473="ND",AF473&lt;STD_01122025!$D$7),AH473="ND"),"Pass","Fail"),IF(E473="PL12",IF(AND(S473&lt;STD_01122025!$F$2,T473&gt;STD_01122025!$F$3,U473&lt;STD_01122025!$F$4,V473&gt;STD_01122025!$F$5,X473&gt;STD_01122025!$F$6,OR(AF473="ND",AF473&lt;STD_01122025!$F$7),AH473="ND"),"Pass","Fail"),IF(E473="SuperPL",IF(AND(T473&gt;STD_01122025!$H$3,U473&lt;STD_01122025!$H$4,V473&gt;STD_01122025!$H$5,X473&gt;STD_01122025!$H$6,OR(AF473="ND",AF473&lt;STD_01122025!$H$7),AH473="ND"),"Pass","Fail"),IF(E473="Flight",IF(AND(T473&gt;STD_01122025!$J$3,U473&lt;STD_01122025!$J$4,X473&gt;STD_01122025!$J$6,OR(AF473="ND",AF473&lt;STD_01122025!$J$7),AH473="ND"),"Pass","Fail"),""))))))</f>
        <v>Pass</v>
      </c>
      <c r="AM473" s="62">
        <f>IF(ISBLANK(B473),"",IFERROR(IF(VLOOKUP(B473,'Np PL4 Stock'!$A:$J,10,FALSE)="Np4",D473-VLOOKUP(B473,'Np PL4 Stock'!$A:$E,5,FALSE),D473-VLOOKUP(B473,'Np PL4 Stock'!$A:$E,5,FALSE)-1),""))</f>
        <v>15</v>
      </c>
      <c r="AN473" s="68">
        <v>9.561</v>
      </c>
      <c r="AO473" s="68">
        <v>8.716</v>
      </c>
      <c r="AP473" s="69">
        <v>100</v>
      </c>
      <c r="AQ473" s="64">
        <v>161</v>
      </c>
      <c r="AR473" s="64">
        <v>98</v>
      </c>
      <c r="AS473" s="59">
        <v>100</v>
      </c>
      <c r="AT473" s="73" t="s">
        <v>38</v>
      </c>
      <c r="AU473" s="73">
        <v>42500</v>
      </c>
      <c r="AV473" s="73" t="s">
        <v>38</v>
      </c>
      <c r="AW473" s="73" t="s">
        <v>38</v>
      </c>
      <c r="AX473" s="84" t="s">
        <v>32</v>
      </c>
      <c r="AY473" s="59">
        <v>0</v>
      </c>
      <c r="AZ473" s="59">
        <v>0</v>
      </c>
      <c r="BA473" s="59">
        <v>0</v>
      </c>
      <c r="BB473" s="59">
        <v>0</v>
      </c>
      <c r="BC473" s="59">
        <v>0</v>
      </c>
      <c r="BD473" s="59">
        <v>0</v>
      </c>
      <c r="BE473" s="84" t="s">
        <v>38</v>
      </c>
      <c r="BF473" s="84" t="s">
        <v>38</v>
      </c>
      <c r="BG473" s="84" t="s">
        <v>38</v>
      </c>
      <c r="BH473" s="84" t="s">
        <v>38</v>
      </c>
      <c r="BI473" s="85" t="s">
        <v>531</v>
      </c>
      <c r="BJ473" s="86" t="s">
        <v>243</v>
      </c>
      <c r="BK473" s="86" t="s">
        <v>483</v>
      </c>
      <c r="BL473" s="86" t="s">
        <v>155</v>
      </c>
      <c r="BM473" s="86" t="s">
        <v>178</v>
      </c>
      <c r="BN473" s="86"/>
      <c r="BO473" s="59">
        <v>8</v>
      </c>
      <c r="BP473" s="69">
        <v>256104305100201</v>
      </c>
      <c r="BQ473" s="92">
        <v>0.3</v>
      </c>
      <c r="BR473" s="93">
        <v>0.03</v>
      </c>
      <c r="BS473" s="94">
        <f t="shared" si="79"/>
        <v>0.33</v>
      </c>
      <c r="BT473" s="95">
        <v>0.113184</v>
      </c>
      <c r="BU473" s="101">
        <f t="shared" si="80"/>
        <v>0.443184</v>
      </c>
      <c r="BV473" s="102">
        <f t="shared" si="77"/>
        <v>6.2111801242236</v>
      </c>
      <c r="BW473" s="103">
        <v>330</v>
      </c>
      <c r="BX473" s="104">
        <f t="shared" si="78"/>
        <v>0.00275269565217391</v>
      </c>
      <c r="BY473" s="105">
        <v>1000</v>
      </c>
      <c r="BZ473" s="103" t="s">
        <v>32</v>
      </c>
      <c r="CA473" s="106" t="s">
        <v>189</v>
      </c>
      <c r="CB473" s="107" t="s">
        <v>148</v>
      </c>
      <c r="CC473" s="112" t="s">
        <v>149</v>
      </c>
      <c r="CD473" s="106"/>
      <c r="CE473" s="103" t="s">
        <v>192</v>
      </c>
      <c r="CF473" s="113"/>
      <c r="CG473" s="114">
        <v>2000025185</v>
      </c>
    </row>
    <row r="474" spans="1:85">
      <c r="A474" s="53" t="str">
        <f t="shared" si="81"/>
        <v>A1-08-06-45870</v>
      </c>
      <c r="B474" s="47" t="str">
        <f t="shared" si="72"/>
        <v>A1-08-06</v>
      </c>
      <c r="C474" s="48" t="s">
        <v>43</v>
      </c>
      <c r="D474" s="49">
        <v>45870</v>
      </c>
      <c r="E474" s="50" t="s">
        <v>14</v>
      </c>
      <c r="F474" s="51" t="s">
        <v>15</v>
      </c>
      <c r="G474" s="59">
        <v>6</v>
      </c>
      <c r="H474" s="51" t="s">
        <v>144</v>
      </c>
      <c r="I474" s="59">
        <v>8</v>
      </c>
      <c r="J474" s="60">
        <f>IF(ISBLANK(H474),"",IFERROR(VLOOKUP(B474,'Np PL4 Stock'!$A:$D,4,FALSE),""))</f>
        <v>45855</v>
      </c>
      <c r="K474" s="61">
        <f>IF(ISBLANK(H474),"",SUMIF('Np PL4 Stock'!$A:$A,B474,'Np PL4 Stock'!$N:$N))</f>
        <v>1.67</v>
      </c>
      <c r="L474" s="62">
        <f>IF(ISBLANK(H474),"",VLOOKUP(LEFT(B474,5),Unit!A:B,2,FALSE))</f>
        <v>16</v>
      </c>
      <c r="M474" s="63" t="str">
        <f>IF(ISBLANK(H474),"",IFERROR(VLOOKUP(B474,'Np PL4 Stock'!$A:$T,20,FALSE),""))</f>
        <v>V1-MA1</v>
      </c>
      <c r="N474" s="63" t="str">
        <f>IF(ISBLANK(H474),"",IFERROR(VLOOKUP(B474,'Np PL4 Stock'!$A:$U,21,FALSE),""))</f>
        <v>SIS</v>
      </c>
      <c r="O474" s="62">
        <f t="shared" si="73"/>
        <v>104.375</v>
      </c>
      <c r="P474" s="62">
        <f t="shared" si="74"/>
        <v>4.365625e-5</v>
      </c>
      <c r="Q474" s="67">
        <f t="shared" si="75"/>
        <v>6.55389221556886e-7</v>
      </c>
      <c r="R474" s="67">
        <f t="shared" si="76"/>
        <v>8.80155808383234e-7</v>
      </c>
      <c r="S474" s="64">
        <v>11</v>
      </c>
      <c r="T474" s="68">
        <v>7.809</v>
      </c>
      <c r="U474" s="68">
        <v>7.837</v>
      </c>
      <c r="V474" s="69">
        <v>90</v>
      </c>
      <c r="W474" s="59">
        <v>368</v>
      </c>
      <c r="X474" s="59">
        <v>96</v>
      </c>
      <c r="Y474" s="59">
        <v>100</v>
      </c>
      <c r="Z474" s="59">
        <v>88</v>
      </c>
      <c r="AA474" s="59">
        <v>0</v>
      </c>
      <c r="AB474" s="59">
        <v>0</v>
      </c>
      <c r="AC474" s="59">
        <v>0</v>
      </c>
      <c r="AD474" s="59">
        <v>0</v>
      </c>
      <c r="AE474" s="59">
        <v>100</v>
      </c>
      <c r="AF474" s="73" t="s">
        <v>38</v>
      </c>
      <c r="AG474" s="73">
        <v>65500</v>
      </c>
      <c r="AH474" s="73" t="s">
        <v>38</v>
      </c>
      <c r="AI474" s="73" t="s">
        <v>38</v>
      </c>
      <c r="AJ474" s="73" t="s">
        <v>38</v>
      </c>
      <c r="AK474" s="73" t="s">
        <v>32</v>
      </c>
      <c r="AL474" s="77" t="str">
        <f>IF(ISBLANK(S474),"",IF(AJ474="Fail","Fail",IF(E474="PL4",IF(AND(T474&gt;STD_01122025!$D$3,U474&lt;STD_01122025!$D$4,OR(AF474="ND",AF474&lt;STD_01122025!$D$7),AH474="ND"),"Pass","Fail"),IF(E474="PL12",IF(AND(S474&lt;STD_01122025!$F$2,T474&gt;STD_01122025!$F$3,U474&lt;STD_01122025!$F$4,V474&gt;STD_01122025!$F$5,X474&gt;STD_01122025!$F$6,OR(AF474="ND",AF474&lt;STD_01122025!$F$7),AH474="ND"),"Pass","Fail"),IF(E474="SuperPL",IF(AND(T474&gt;STD_01122025!$H$3,U474&lt;STD_01122025!$H$4,V474&gt;STD_01122025!$H$5,X474&gt;STD_01122025!$H$6,OR(AF474="ND",AF474&lt;STD_01122025!$H$7),AH474="ND"),"Pass","Fail"),IF(E474="Flight",IF(AND(T474&gt;STD_01122025!$J$3,U474&lt;STD_01122025!$J$4,X474&gt;STD_01122025!$J$6,OR(AF474="ND",AF474&lt;STD_01122025!$J$7),AH474="ND"),"Pass","Fail"),""))))))</f>
        <v>Pass</v>
      </c>
      <c r="AM474" s="62">
        <f>IF(ISBLANK(B474),"",IFERROR(IF(VLOOKUP(B474,'Np PL4 Stock'!$A:$J,10,FALSE)="Np4",D474-VLOOKUP(B474,'Np PL4 Stock'!$A:$E,5,FALSE),D474-VLOOKUP(B474,'Np PL4 Stock'!$A:$E,5,FALSE)-1),""))</f>
        <v>15</v>
      </c>
      <c r="AN474" s="68">
        <v>9.561</v>
      </c>
      <c r="AO474" s="68">
        <v>8.716</v>
      </c>
      <c r="AP474" s="69">
        <v>100</v>
      </c>
      <c r="AQ474" s="64">
        <v>161</v>
      </c>
      <c r="AR474" s="64">
        <v>98</v>
      </c>
      <c r="AS474" s="59">
        <v>100</v>
      </c>
      <c r="AT474" s="73" t="s">
        <v>38</v>
      </c>
      <c r="AU474" s="73">
        <v>42500</v>
      </c>
      <c r="AV474" s="73" t="s">
        <v>38</v>
      </c>
      <c r="AW474" s="73" t="s">
        <v>38</v>
      </c>
      <c r="AX474" s="84" t="s">
        <v>32</v>
      </c>
      <c r="AY474" s="59">
        <v>0</v>
      </c>
      <c r="AZ474" s="59">
        <v>0</v>
      </c>
      <c r="BA474" s="59">
        <v>0</v>
      </c>
      <c r="BB474" s="59">
        <v>0</v>
      </c>
      <c r="BC474" s="59">
        <v>0</v>
      </c>
      <c r="BD474" s="59">
        <v>0</v>
      </c>
      <c r="BE474" s="84" t="s">
        <v>38</v>
      </c>
      <c r="BF474" s="84" t="s">
        <v>38</v>
      </c>
      <c r="BG474" s="84" t="s">
        <v>38</v>
      </c>
      <c r="BH474" s="84" t="s">
        <v>38</v>
      </c>
      <c r="BI474" s="85" t="s">
        <v>532</v>
      </c>
      <c r="BJ474" s="86" t="s">
        <v>240</v>
      </c>
      <c r="BK474" s="86" t="s">
        <v>483</v>
      </c>
      <c r="BL474" s="86" t="s">
        <v>155</v>
      </c>
      <c r="BM474" s="86" t="s">
        <v>178</v>
      </c>
      <c r="BN474" s="86"/>
      <c r="BO474" s="59">
        <v>8</v>
      </c>
      <c r="BP474" s="69">
        <v>256104305100203</v>
      </c>
      <c r="BQ474" s="92">
        <v>0.155</v>
      </c>
      <c r="BR474" s="93">
        <v>0.0155</v>
      </c>
      <c r="BS474" s="94">
        <f t="shared" si="79"/>
        <v>0.1705</v>
      </c>
      <c r="BT474" s="95">
        <v>0.057132</v>
      </c>
      <c r="BU474" s="101">
        <f t="shared" si="80"/>
        <v>0.227632</v>
      </c>
      <c r="BV474" s="102">
        <f t="shared" si="77"/>
        <v>6.2111801242236</v>
      </c>
      <c r="BW474" s="103">
        <v>170.5</v>
      </c>
      <c r="BX474" s="104">
        <f t="shared" si="78"/>
        <v>0.00141386335403727</v>
      </c>
      <c r="BY474" s="105">
        <v>1000</v>
      </c>
      <c r="BZ474" s="103" t="s">
        <v>32</v>
      </c>
      <c r="CA474" s="106" t="s">
        <v>189</v>
      </c>
      <c r="CB474" s="107" t="s">
        <v>148</v>
      </c>
      <c r="CC474" s="112" t="s">
        <v>149</v>
      </c>
      <c r="CD474" s="106"/>
      <c r="CE474" s="103" t="s">
        <v>192</v>
      </c>
      <c r="CF474" s="113"/>
      <c r="CG474" s="114">
        <v>2000011770</v>
      </c>
    </row>
    <row r="475" spans="1:85">
      <c r="A475" s="53" t="str">
        <f t="shared" si="81"/>
        <v>A1-09-06-45870</v>
      </c>
      <c r="B475" s="47" t="str">
        <f t="shared" si="72"/>
        <v>A1-09-06</v>
      </c>
      <c r="C475" s="48" t="s">
        <v>43</v>
      </c>
      <c r="D475" s="49">
        <v>45870</v>
      </c>
      <c r="E475" s="50" t="s">
        <v>14</v>
      </c>
      <c r="F475" s="51" t="s">
        <v>15</v>
      </c>
      <c r="G475" s="59">
        <v>6</v>
      </c>
      <c r="H475" s="51" t="s">
        <v>144</v>
      </c>
      <c r="I475" s="59">
        <v>9</v>
      </c>
      <c r="J475" s="60">
        <f>IF(ISBLANK(H475),"",IFERROR(VLOOKUP(B475,'Np PL4 Stock'!$A:$D,4,FALSE),""))</f>
        <v>45855</v>
      </c>
      <c r="K475" s="61">
        <f>IF(ISBLANK(H475),"",SUMIF('Np PL4 Stock'!$A:$A,B475,'Np PL4 Stock'!$N:$N))</f>
        <v>1.67</v>
      </c>
      <c r="L475" s="62">
        <f>IF(ISBLANK(H475),"",VLOOKUP(LEFT(B475,5),Unit!A:B,2,FALSE))</f>
        <v>16</v>
      </c>
      <c r="M475" s="63" t="str">
        <f>IF(ISBLANK(H475),"",IFERROR(VLOOKUP(B475,'Np PL4 Stock'!$A:$T,20,FALSE),""))</f>
        <v>V1-MA1</v>
      </c>
      <c r="N475" s="63" t="str">
        <f>IF(ISBLANK(H475),"",IFERROR(VLOOKUP(B475,'Np PL4 Stock'!$A:$U,21,FALSE),""))</f>
        <v>SIS</v>
      </c>
      <c r="O475" s="62">
        <f t="shared" si="73"/>
        <v>104.375</v>
      </c>
      <c r="P475" s="62">
        <f t="shared" si="74"/>
        <v>8.43125e-5</v>
      </c>
      <c r="Q475" s="67">
        <f t="shared" si="75"/>
        <v>8.07784431137725e-7</v>
      </c>
      <c r="R475" s="67">
        <f t="shared" si="76"/>
        <v>1.05151796407186e-6</v>
      </c>
      <c r="S475" s="64">
        <v>11</v>
      </c>
      <c r="T475" s="68">
        <v>8</v>
      </c>
      <c r="U475" s="68">
        <v>7.703</v>
      </c>
      <c r="V475" s="69">
        <v>94</v>
      </c>
      <c r="W475" s="59">
        <v>330</v>
      </c>
      <c r="X475" s="59">
        <v>98</v>
      </c>
      <c r="Y475" s="59">
        <v>100</v>
      </c>
      <c r="Z475" s="59">
        <v>96</v>
      </c>
      <c r="AA475" s="59">
        <v>0</v>
      </c>
      <c r="AB475" s="59">
        <v>0</v>
      </c>
      <c r="AC475" s="59">
        <v>0</v>
      </c>
      <c r="AD475" s="59">
        <v>0</v>
      </c>
      <c r="AE475" s="59">
        <v>100</v>
      </c>
      <c r="AF475" s="73" t="s">
        <v>38</v>
      </c>
      <c r="AG475" s="73">
        <v>62000</v>
      </c>
      <c r="AH475" s="73" t="s">
        <v>38</v>
      </c>
      <c r="AI475" s="73" t="s">
        <v>38</v>
      </c>
      <c r="AJ475" s="73" t="s">
        <v>38</v>
      </c>
      <c r="AK475" s="73" t="s">
        <v>32</v>
      </c>
      <c r="AL475" s="77" t="str">
        <f>IF(ISBLANK(S475),"",IF(AJ475="Fail","Fail",IF(E475="PL4",IF(AND(T475&gt;STD_01122025!$D$3,U475&lt;STD_01122025!$D$4,OR(AF475="ND",AF475&lt;STD_01122025!$D$7),AH475="ND"),"Pass","Fail"),IF(E475="PL12",IF(AND(S475&lt;STD_01122025!$F$2,T475&gt;STD_01122025!$F$3,U475&lt;STD_01122025!$F$4,V475&gt;STD_01122025!$F$5,X475&gt;STD_01122025!$F$6,OR(AF475="ND",AF475&lt;STD_01122025!$F$7),AH475="ND"),"Pass","Fail"),IF(E475="SuperPL",IF(AND(T475&gt;STD_01122025!$H$3,U475&lt;STD_01122025!$H$4,V475&gt;STD_01122025!$H$5,X475&gt;STD_01122025!$H$6,OR(AF475="ND",AF475&lt;STD_01122025!$H$7),AH475="ND"),"Pass","Fail"),IF(E475="Flight",IF(AND(T475&gt;STD_01122025!$J$3,U475&lt;STD_01122025!$J$4,X475&gt;STD_01122025!$J$6,OR(AF475="ND",AF475&lt;STD_01122025!$J$7),AH475="ND"),"Pass","Fail"),""))))))</f>
        <v>Pass</v>
      </c>
      <c r="AM475" s="62">
        <f>IF(ISBLANK(B475),"",IFERROR(IF(VLOOKUP(B475,'Np PL4 Stock'!$A:$J,10,FALSE)="Np4",D475-VLOOKUP(B475,'Np PL4 Stock'!$A:$E,5,FALSE),D475-VLOOKUP(B475,'Np PL4 Stock'!$A:$E,5,FALSE)-1),""))</f>
        <v>15</v>
      </c>
      <c r="AN475" s="68">
        <v>9.439</v>
      </c>
      <c r="AO475" s="68">
        <v>9.054</v>
      </c>
      <c r="AP475" s="69">
        <v>100</v>
      </c>
      <c r="AQ475" s="64">
        <v>170</v>
      </c>
      <c r="AR475" s="64">
        <v>97</v>
      </c>
      <c r="AS475" s="59">
        <v>100</v>
      </c>
      <c r="AT475" s="73" t="s">
        <v>38</v>
      </c>
      <c r="AU475" s="73">
        <v>52500</v>
      </c>
      <c r="AV475" s="73" t="s">
        <v>38</v>
      </c>
      <c r="AW475" s="73" t="s">
        <v>38</v>
      </c>
      <c r="AX475" s="84" t="s">
        <v>32</v>
      </c>
      <c r="AY475" s="59">
        <v>0</v>
      </c>
      <c r="AZ475" s="59">
        <v>0</v>
      </c>
      <c r="BA475" s="59">
        <v>0</v>
      </c>
      <c r="BB475" s="59">
        <v>0</v>
      </c>
      <c r="BC475" s="59">
        <v>0</v>
      </c>
      <c r="BD475" s="59">
        <v>0</v>
      </c>
      <c r="BE475" s="84" t="s">
        <v>38</v>
      </c>
      <c r="BF475" s="84" t="s">
        <v>38</v>
      </c>
      <c r="BG475" s="84" t="s">
        <v>38</v>
      </c>
      <c r="BH475" s="84" t="s">
        <v>38</v>
      </c>
      <c r="BI475" s="85" t="s">
        <v>554</v>
      </c>
      <c r="BJ475" s="86" t="s">
        <v>240</v>
      </c>
      <c r="BK475" s="86" t="s">
        <v>483</v>
      </c>
      <c r="BL475" s="86" t="s">
        <v>155</v>
      </c>
      <c r="BM475" s="86" t="s">
        <v>178</v>
      </c>
      <c r="BN475" s="86"/>
      <c r="BO475" s="59">
        <v>7</v>
      </c>
      <c r="BP475" s="69">
        <v>256104305100200</v>
      </c>
      <c r="BQ475" s="92">
        <v>0.53</v>
      </c>
      <c r="BR475" s="93">
        <v>0.159</v>
      </c>
      <c r="BS475" s="94">
        <f t="shared" si="79"/>
        <v>0.689</v>
      </c>
      <c r="BT475" s="95">
        <v>0.208039</v>
      </c>
      <c r="BU475" s="101">
        <f t="shared" si="80"/>
        <v>0.897039</v>
      </c>
      <c r="BV475" s="102">
        <f t="shared" si="77"/>
        <v>5.88235294117647</v>
      </c>
      <c r="BW475" s="103">
        <v>689</v>
      </c>
      <c r="BX475" s="104">
        <f t="shared" si="78"/>
        <v>0.0052767</v>
      </c>
      <c r="BY475" s="105">
        <v>1000</v>
      </c>
      <c r="BZ475" s="103" t="s">
        <v>32</v>
      </c>
      <c r="CA475" s="106" t="s">
        <v>189</v>
      </c>
      <c r="CB475" s="107" t="s">
        <v>148</v>
      </c>
      <c r="CC475" s="112" t="s">
        <v>149</v>
      </c>
      <c r="CD475" s="106"/>
      <c r="CE475" s="103" t="s">
        <v>192</v>
      </c>
      <c r="CF475" s="113"/>
      <c r="CG475" s="114">
        <v>2000026382</v>
      </c>
    </row>
    <row r="476" spans="1:85">
      <c r="A476" s="53" t="str">
        <f t="shared" si="81"/>
        <v>A1-17-06-45871</v>
      </c>
      <c r="B476" s="47" t="str">
        <f t="shared" si="72"/>
        <v>A1-17-06</v>
      </c>
      <c r="C476" s="48" t="s">
        <v>43</v>
      </c>
      <c r="D476" s="49">
        <v>45871</v>
      </c>
      <c r="E476" s="50" t="s">
        <v>14</v>
      </c>
      <c r="F476" s="51" t="s">
        <v>15</v>
      </c>
      <c r="G476" s="59">
        <v>6</v>
      </c>
      <c r="H476" s="51" t="s">
        <v>144</v>
      </c>
      <c r="I476" s="59">
        <v>17</v>
      </c>
      <c r="J476" s="60">
        <f>IF(ISBLANK(H476),"",IFERROR(VLOOKUP(B476,'Np PL4 Stock'!$A:$D,4,FALSE),""))</f>
        <v>45857</v>
      </c>
      <c r="K476" s="61">
        <f>IF(ISBLANK(H476),"",SUMIF('Np PL4 Stock'!$A:$A,B476,'Np PL4 Stock'!$N:$N))</f>
        <v>1</v>
      </c>
      <c r="L476" s="62">
        <f>IF(ISBLANK(H476),"",VLOOKUP(LEFT(B476,5),Unit!A:B,2,FALSE))</f>
        <v>8</v>
      </c>
      <c r="M476" s="63" t="str">
        <f>IF(ISBLANK(H476),"",IFERROR(VLOOKUP(B476,'Np PL4 Stock'!$A:$T,20,FALSE),""))</f>
        <v>V1-MC1</v>
      </c>
      <c r="N476" s="63" t="str">
        <f>IF(ISBLANK(H476),"",IFERROR(VLOOKUP(B476,'Np PL4 Stock'!$A:$U,21,FALSE),""))</f>
        <v>SyAqua</v>
      </c>
      <c r="O476" s="62">
        <f t="shared" si="73"/>
        <v>125</v>
      </c>
      <c r="P476" s="62">
        <f t="shared" si="74"/>
        <v>0.00011</v>
      </c>
      <c r="Q476" s="67">
        <f t="shared" si="75"/>
        <v>8.8e-7</v>
      </c>
      <c r="R476" s="67">
        <f t="shared" si="76"/>
        <v>1.200317e-6</v>
      </c>
      <c r="S476" s="64">
        <v>12</v>
      </c>
      <c r="T476" s="68">
        <v>8.087</v>
      </c>
      <c r="U476" s="68">
        <v>8.246</v>
      </c>
      <c r="V476" s="69">
        <v>95</v>
      </c>
      <c r="W476" s="59">
        <v>313</v>
      </c>
      <c r="X476" s="59">
        <v>96</v>
      </c>
      <c r="Y476" s="59">
        <v>100</v>
      </c>
      <c r="Z476" s="59">
        <v>84</v>
      </c>
      <c r="AA476" s="59">
        <v>0</v>
      </c>
      <c r="AB476" s="59">
        <v>0</v>
      </c>
      <c r="AC476" s="59">
        <v>0</v>
      </c>
      <c r="AD476" s="59">
        <v>0</v>
      </c>
      <c r="AE476" s="59">
        <v>100</v>
      </c>
      <c r="AF476" s="73" t="s">
        <v>38</v>
      </c>
      <c r="AG476" s="73">
        <v>51000</v>
      </c>
      <c r="AH476" s="73" t="s">
        <v>38</v>
      </c>
      <c r="AI476" s="73" t="s">
        <v>38</v>
      </c>
      <c r="AJ476" s="73" t="s">
        <v>38</v>
      </c>
      <c r="AK476" s="73" t="s">
        <v>32</v>
      </c>
      <c r="AL476" s="77" t="str">
        <f>IF(ISBLANK(S476),"",IF(AJ476="Fail","Fail",IF(E476="PL4",IF(AND(T476&gt;STD_01122025!$D$3,U476&lt;STD_01122025!$D$4,OR(AF476="ND",AF476&lt;STD_01122025!$D$7),AH476="ND"),"Pass","Fail"),IF(E476="PL12",IF(AND(S476&lt;STD_01122025!$F$2,T476&gt;STD_01122025!$F$3,U476&lt;STD_01122025!$F$4,V476&gt;STD_01122025!$F$5,X476&gt;STD_01122025!$F$6,OR(AF476="ND",AF476&lt;STD_01122025!$F$7),AH476="ND"),"Pass","Fail"),IF(E476="SuperPL",IF(AND(T476&gt;STD_01122025!$H$3,U476&lt;STD_01122025!$H$4,V476&gt;STD_01122025!$H$5,X476&gt;STD_01122025!$H$6,OR(AF476="ND",AF476&lt;STD_01122025!$H$7),AH476="ND"),"Pass","Fail"),IF(E476="Flight",IF(AND(T476&gt;STD_01122025!$J$3,U476&lt;STD_01122025!$J$4,X476&gt;STD_01122025!$J$6,OR(AF476="ND",AF476&lt;STD_01122025!$J$7),AH476="ND"),"Pass","Fail"),""))))))</f>
        <v>Pass</v>
      </c>
      <c r="AM476" s="62">
        <f>IF(ISBLANK(B476),"",IFERROR(IF(VLOOKUP(B476,'Np PL4 Stock'!$A:$J,10,FALSE)="Np4",D476-VLOOKUP(B476,'Np PL4 Stock'!$A:$E,5,FALSE),D476-VLOOKUP(B476,'Np PL4 Stock'!$A:$E,5,FALSE)-1),""))</f>
        <v>14</v>
      </c>
      <c r="AN476" s="68">
        <v>8.777</v>
      </c>
      <c r="AO476" s="68">
        <v>9.628</v>
      </c>
      <c r="AP476" s="69">
        <v>100</v>
      </c>
      <c r="AQ476" s="64">
        <v>248</v>
      </c>
      <c r="AR476" s="64">
        <v>99</v>
      </c>
      <c r="AS476" s="59">
        <v>100</v>
      </c>
      <c r="AT476" s="73">
        <v>3500</v>
      </c>
      <c r="AU476" s="73">
        <v>2500</v>
      </c>
      <c r="AV476" s="73" t="s">
        <v>38</v>
      </c>
      <c r="AW476" s="73" t="s">
        <v>38</v>
      </c>
      <c r="AX476" s="84" t="s">
        <v>32</v>
      </c>
      <c r="AY476" s="59">
        <v>0</v>
      </c>
      <c r="AZ476" s="59">
        <v>0</v>
      </c>
      <c r="BA476" s="59">
        <v>0</v>
      </c>
      <c r="BB476" s="59">
        <v>0</v>
      </c>
      <c r="BC476" s="59">
        <v>0</v>
      </c>
      <c r="BD476" s="59">
        <v>0</v>
      </c>
      <c r="BE476" s="84" t="s">
        <v>38</v>
      </c>
      <c r="BF476" s="84" t="s">
        <v>38</v>
      </c>
      <c r="BG476" s="84" t="s">
        <v>38</v>
      </c>
      <c r="BH476" s="84" t="s">
        <v>38</v>
      </c>
      <c r="BI476" s="85" t="s">
        <v>569</v>
      </c>
      <c r="BJ476" s="86" t="s">
        <v>240</v>
      </c>
      <c r="BK476" s="86" t="s">
        <v>483</v>
      </c>
      <c r="BL476" s="86" t="s">
        <v>155</v>
      </c>
      <c r="BM476" s="86" t="s">
        <v>178</v>
      </c>
      <c r="BN476" s="86"/>
      <c r="BO476" s="59">
        <v>7</v>
      </c>
      <c r="BP476" s="69">
        <v>256104305100205</v>
      </c>
      <c r="BQ476" s="92">
        <v>0.6</v>
      </c>
      <c r="BR476" s="93">
        <v>0.06</v>
      </c>
      <c r="BS476" s="94">
        <f t="shared" si="79"/>
        <v>0.66</v>
      </c>
      <c r="BT476" s="95">
        <v>0.246389</v>
      </c>
      <c r="BU476" s="101">
        <f t="shared" si="80"/>
        <v>0.906389</v>
      </c>
      <c r="BV476" s="102">
        <f t="shared" si="77"/>
        <v>4.03225806451613</v>
      </c>
      <c r="BW476" s="103">
        <v>733.333333333333</v>
      </c>
      <c r="BX476" s="104">
        <f t="shared" si="78"/>
        <v>0.00365479435483871</v>
      </c>
      <c r="BY476" s="105">
        <v>900</v>
      </c>
      <c r="BZ476" s="103" t="s">
        <v>32</v>
      </c>
      <c r="CA476" s="106" t="s">
        <v>189</v>
      </c>
      <c r="CB476" s="107" t="s">
        <v>148</v>
      </c>
      <c r="CC476" s="112" t="s">
        <v>149</v>
      </c>
      <c r="CD476" s="106"/>
      <c r="CE476" s="103" t="s">
        <v>192</v>
      </c>
      <c r="CF476" s="113"/>
      <c r="CG476" s="114">
        <v>2000019140</v>
      </c>
    </row>
    <row r="477" spans="1:85">
      <c r="A477" s="53" t="str">
        <f t="shared" si="81"/>
        <v>A1-11-06-45871</v>
      </c>
      <c r="B477" s="47" t="str">
        <f t="shared" si="72"/>
        <v>A1-11-06</v>
      </c>
      <c r="C477" s="48" t="s">
        <v>43</v>
      </c>
      <c r="D477" s="49">
        <v>45871</v>
      </c>
      <c r="E477" s="50" t="s">
        <v>14</v>
      </c>
      <c r="F477" s="51" t="s">
        <v>15</v>
      </c>
      <c r="G477" s="59">
        <v>6</v>
      </c>
      <c r="H477" s="51" t="s">
        <v>144</v>
      </c>
      <c r="I477" s="59">
        <v>11</v>
      </c>
      <c r="J477" s="60">
        <f>IF(ISBLANK(H477),"",IFERROR(VLOOKUP(B477,'Np PL4 Stock'!$A:$D,4,FALSE),""))</f>
        <v>45855</v>
      </c>
      <c r="K477" s="61">
        <f>IF(ISBLANK(H477),"",SUMIF('Np PL4 Stock'!$A:$A,B477,'Np PL4 Stock'!$N:$N))</f>
        <v>1.13</v>
      </c>
      <c r="L477" s="62">
        <f>IF(ISBLANK(H477),"",VLOOKUP(LEFT(B477,5),Unit!A:B,2,FALSE))</f>
        <v>8</v>
      </c>
      <c r="M477" s="63" t="str">
        <f>IF(ISBLANK(H477),"",IFERROR(VLOOKUP(B477,'Np PL4 Stock'!$A:$T,20,FALSE),""))</f>
        <v>V1-MC1</v>
      </c>
      <c r="N477" s="63" t="str">
        <f>IF(ISBLANK(H477),"",IFERROR(VLOOKUP(B477,'Np PL4 Stock'!$A:$U,21,FALSE),""))</f>
        <v>SyAqua</v>
      </c>
      <c r="O477" s="62">
        <f t="shared" si="73"/>
        <v>141.25</v>
      </c>
      <c r="P477" s="62">
        <f t="shared" si="74"/>
        <v>3.15e-5</v>
      </c>
      <c r="Q477" s="67">
        <f t="shared" si="75"/>
        <v>8.60176991150442e-7</v>
      </c>
      <c r="R477" s="67">
        <f t="shared" si="76"/>
        <v>1.19396725663717e-6</v>
      </c>
      <c r="S477" s="64">
        <v>11</v>
      </c>
      <c r="T477" s="68">
        <v>7.5</v>
      </c>
      <c r="U477" s="68">
        <v>7.066</v>
      </c>
      <c r="V477" s="69">
        <v>86</v>
      </c>
      <c r="W477" s="59">
        <v>430</v>
      </c>
      <c r="X477" s="59">
        <v>95</v>
      </c>
      <c r="Y477" s="59">
        <v>100</v>
      </c>
      <c r="Z477" s="59">
        <v>84</v>
      </c>
      <c r="AA477" s="59">
        <v>0</v>
      </c>
      <c r="AB477" s="59">
        <v>0</v>
      </c>
      <c r="AC477" s="59">
        <v>0</v>
      </c>
      <c r="AD477" s="59">
        <v>0</v>
      </c>
      <c r="AE477" s="59">
        <v>100</v>
      </c>
      <c r="AF477" s="73" t="s">
        <v>38</v>
      </c>
      <c r="AG477" s="73">
        <v>57000</v>
      </c>
      <c r="AH477" s="73" t="s">
        <v>38</v>
      </c>
      <c r="AI477" s="73" t="s">
        <v>38</v>
      </c>
      <c r="AJ477" s="73" t="s">
        <v>38</v>
      </c>
      <c r="AK477" s="73" t="s">
        <v>32</v>
      </c>
      <c r="AL477" s="77" t="str">
        <f>IF(ISBLANK(S477),"",IF(AJ477="Fail","Fail",IF(E477="PL4",IF(AND(T477&gt;STD_01122025!$D$3,U477&lt;STD_01122025!$D$4,OR(AF477="ND",AF477&lt;STD_01122025!$D$7),AH477="ND"),"Pass","Fail"),IF(E477="PL12",IF(AND(S477&lt;STD_01122025!$F$2,T477&gt;STD_01122025!$F$3,U477&lt;STD_01122025!$F$4,V477&gt;STD_01122025!$F$5,X477&gt;STD_01122025!$F$6,OR(AF477="ND",AF477&lt;STD_01122025!$F$7),AH477="ND"),"Pass","Fail"),IF(E477="SuperPL",IF(AND(T477&gt;STD_01122025!$H$3,U477&lt;STD_01122025!$H$4,V477&gt;STD_01122025!$H$5,X477&gt;STD_01122025!$H$6,OR(AF477="ND",AF477&lt;STD_01122025!$H$7),AH477="ND"),"Pass","Fail"),IF(E477="Flight",IF(AND(T477&gt;STD_01122025!$J$3,U477&lt;STD_01122025!$J$4,X477&gt;STD_01122025!$J$6,OR(AF477="ND",AF477&lt;STD_01122025!$J$7),AH477="ND"),"Pass","Fail"),""))))))</f>
        <v>Pass</v>
      </c>
      <c r="AM477" s="62">
        <f>IF(ISBLANK(B477),"",IFERROR(IF(VLOOKUP(B477,'Np PL4 Stock'!$A:$J,10,FALSE)="Np4",D477-VLOOKUP(B477,'Np PL4 Stock'!$A:$E,5,FALSE),D477-VLOOKUP(B477,'Np PL4 Stock'!$A:$E,5,FALSE)-1),""))</f>
        <v>16</v>
      </c>
      <c r="AN477" s="68">
        <v>10.09</v>
      </c>
      <c r="AO477" s="68">
        <v>9.988</v>
      </c>
      <c r="AP477" s="69">
        <v>100</v>
      </c>
      <c r="AQ477" s="64">
        <v>130</v>
      </c>
      <c r="AR477" s="64">
        <v>98</v>
      </c>
      <c r="AS477" s="59">
        <v>100</v>
      </c>
      <c r="AT477" s="73" t="s">
        <v>38</v>
      </c>
      <c r="AU477" s="73">
        <v>54000</v>
      </c>
      <c r="AV477" s="73" t="s">
        <v>38</v>
      </c>
      <c r="AW477" s="73" t="s">
        <v>38</v>
      </c>
      <c r="AX477" s="84" t="s">
        <v>32</v>
      </c>
      <c r="AY477" s="59">
        <v>0</v>
      </c>
      <c r="AZ477" s="59">
        <v>0</v>
      </c>
      <c r="BA477" s="59">
        <v>0</v>
      </c>
      <c r="BB477" s="59">
        <v>0</v>
      </c>
      <c r="BC477" s="59">
        <v>0</v>
      </c>
      <c r="BD477" s="59">
        <v>0</v>
      </c>
      <c r="BE477" s="84" t="s">
        <v>38</v>
      </c>
      <c r="BF477" s="84" t="s">
        <v>38</v>
      </c>
      <c r="BG477" s="84" t="s">
        <v>38</v>
      </c>
      <c r="BH477" s="84" t="s">
        <v>38</v>
      </c>
      <c r="BI477" s="85" t="s">
        <v>755</v>
      </c>
      <c r="BJ477" s="86" t="s">
        <v>146</v>
      </c>
      <c r="BK477" s="86" t="s">
        <v>497</v>
      </c>
      <c r="BL477" s="86" t="s">
        <v>177</v>
      </c>
      <c r="BM477" s="86" t="s">
        <v>178</v>
      </c>
      <c r="BN477" s="86"/>
      <c r="BO477" s="59">
        <v>25</v>
      </c>
      <c r="BP477" s="69">
        <v>256104305100206</v>
      </c>
      <c r="BQ477" s="92">
        <v>0.21</v>
      </c>
      <c r="BR477" s="93">
        <v>0.042</v>
      </c>
      <c r="BS477" s="94">
        <f t="shared" si="79"/>
        <v>0.252</v>
      </c>
      <c r="BT477" s="95">
        <v>0.094958</v>
      </c>
      <c r="BU477" s="101">
        <f t="shared" si="80"/>
        <v>0.346958</v>
      </c>
      <c r="BV477" s="102">
        <f t="shared" si="77"/>
        <v>7.69230769230769</v>
      </c>
      <c r="BW477" s="103">
        <v>280</v>
      </c>
      <c r="BX477" s="104">
        <f t="shared" si="78"/>
        <v>0.00266890769230769</v>
      </c>
      <c r="BY477" s="105">
        <v>900</v>
      </c>
      <c r="BZ477" s="103" t="s">
        <v>32</v>
      </c>
      <c r="CA477" s="106" t="s">
        <v>189</v>
      </c>
      <c r="CB477" s="107" t="s">
        <v>148</v>
      </c>
      <c r="CC477" s="112" t="s">
        <v>149</v>
      </c>
      <c r="CD477" s="106"/>
      <c r="CE477" s="103" t="s">
        <v>192</v>
      </c>
      <c r="CF477" s="113"/>
      <c r="CG477" s="114">
        <v>2000025494</v>
      </c>
    </row>
    <row r="478" spans="1:85">
      <c r="A478" s="53" t="str">
        <f t="shared" si="81"/>
        <v>A1-13-06-45871</v>
      </c>
      <c r="B478" s="47" t="str">
        <f t="shared" si="72"/>
        <v>A1-13-06</v>
      </c>
      <c r="C478" s="48" t="s">
        <v>43</v>
      </c>
      <c r="D478" s="49">
        <v>45871</v>
      </c>
      <c r="E478" s="50" t="s">
        <v>14</v>
      </c>
      <c r="F478" s="51" t="s">
        <v>15</v>
      </c>
      <c r="G478" s="59">
        <v>6</v>
      </c>
      <c r="H478" s="51" t="s">
        <v>144</v>
      </c>
      <c r="I478" s="59">
        <v>13</v>
      </c>
      <c r="J478" s="60">
        <f>IF(ISBLANK(H478),"",IFERROR(VLOOKUP(B478,'Np PL4 Stock'!$A:$D,4,FALSE),""))</f>
        <v>45855</v>
      </c>
      <c r="K478" s="61">
        <f>IF(ISBLANK(H478),"",SUMIF('Np PL4 Stock'!$A:$A,B478,'Np PL4 Stock'!$N:$N))</f>
        <v>1.14</v>
      </c>
      <c r="L478" s="62">
        <f>IF(ISBLANK(H478),"",VLOOKUP(LEFT(B478,5),Unit!A:B,2,FALSE))</f>
        <v>8</v>
      </c>
      <c r="M478" s="63" t="str">
        <f>IF(ISBLANK(H478),"",IFERROR(VLOOKUP(B478,'Np PL4 Stock'!$A:$T,20,FALSE),""))</f>
        <v>V1-MC1</v>
      </c>
      <c r="N478" s="63" t="str">
        <f>IF(ISBLANK(H478),"",IFERROR(VLOOKUP(B478,'Np PL4 Stock'!$A:$U,21,FALSE),""))</f>
        <v>SyAqua</v>
      </c>
      <c r="O478" s="62">
        <f t="shared" si="73"/>
        <v>142.5</v>
      </c>
      <c r="P478" s="62">
        <f t="shared" si="74"/>
        <v>9e-5</v>
      </c>
      <c r="Q478" s="67">
        <f t="shared" si="75"/>
        <v>8.59649122807018e-7</v>
      </c>
      <c r="R478" s="67">
        <f t="shared" si="76"/>
        <v>1.16220350877193e-6</v>
      </c>
      <c r="S478" s="64">
        <v>11</v>
      </c>
      <c r="T478" s="68">
        <v>7.651</v>
      </c>
      <c r="U478" s="68">
        <v>6.749</v>
      </c>
      <c r="V478" s="69">
        <v>92.424</v>
      </c>
      <c r="W478" s="59">
        <v>385</v>
      </c>
      <c r="X478" s="59">
        <v>96</v>
      </c>
      <c r="Y478" s="59">
        <v>100</v>
      </c>
      <c r="Z478" s="59">
        <v>84</v>
      </c>
      <c r="AA478" s="59">
        <v>0</v>
      </c>
      <c r="AB478" s="59">
        <v>0</v>
      </c>
      <c r="AC478" s="59">
        <v>0</v>
      </c>
      <c r="AD478" s="59">
        <v>0</v>
      </c>
      <c r="AE478" s="59">
        <v>100</v>
      </c>
      <c r="AF478" s="73" t="s">
        <v>38</v>
      </c>
      <c r="AG478" s="73">
        <v>41000</v>
      </c>
      <c r="AH478" s="73" t="s">
        <v>38</v>
      </c>
      <c r="AI478" s="73" t="s">
        <v>38</v>
      </c>
      <c r="AJ478" s="73" t="s">
        <v>38</v>
      </c>
      <c r="AK478" s="73" t="s">
        <v>32</v>
      </c>
      <c r="AL478" s="77" t="str">
        <f>IF(ISBLANK(S478),"",IF(AJ478="Fail","Fail",IF(E478="PL4",IF(AND(T478&gt;STD_01122025!$D$3,U478&lt;STD_01122025!$D$4,OR(AF478="ND",AF478&lt;STD_01122025!$D$7),AH478="ND"),"Pass","Fail"),IF(E478="PL12",IF(AND(S478&lt;STD_01122025!$F$2,T478&gt;STD_01122025!$F$3,U478&lt;STD_01122025!$F$4,V478&gt;STD_01122025!$F$5,X478&gt;STD_01122025!$F$6,OR(AF478="ND",AF478&lt;STD_01122025!$F$7),AH478="ND"),"Pass","Fail"),IF(E478="SuperPL",IF(AND(T478&gt;STD_01122025!$H$3,U478&lt;STD_01122025!$H$4,V478&gt;STD_01122025!$H$5,X478&gt;STD_01122025!$H$6,OR(AF478="ND",AF478&lt;STD_01122025!$H$7),AH478="ND"),"Pass","Fail"),IF(E478="Flight",IF(AND(T478&gt;STD_01122025!$J$3,U478&lt;STD_01122025!$J$4,X478&gt;STD_01122025!$J$6,OR(AF478="ND",AF478&lt;STD_01122025!$J$7),AH478="ND"),"Pass","Fail"),""))))))</f>
        <v>Pass</v>
      </c>
      <c r="AM478" s="62">
        <f>IF(ISBLANK(B478),"",IFERROR(IF(VLOOKUP(B478,'Np PL4 Stock'!$A:$J,10,FALSE)="Np4",D478-VLOOKUP(B478,'Np PL4 Stock'!$A:$E,5,FALSE),D478-VLOOKUP(B478,'Np PL4 Stock'!$A:$E,5,FALSE)-1),""))</f>
        <v>16</v>
      </c>
      <c r="AN478" s="68">
        <v>10.365</v>
      </c>
      <c r="AO478" s="68">
        <v>10.681</v>
      </c>
      <c r="AP478" s="69">
        <v>100</v>
      </c>
      <c r="AQ478" s="64">
        <v>119</v>
      </c>
      <c r="AR478" s="64">
        <v>98</v>
      </c>
      <c r="AS478" s="59">
        <v>100</v>
      </c>
      <c r="AT478" s="73" t="s">
        <v>38</v>
      </c>
      <c r="AU478" s="73">
        <v>57500</v>
      </c>
      <c r="AV478" s="73" t="s">
        <v>38</v>
      </c>
      <c r="AW478" s="73" t="s">
        <v>38</v>
      </c>
      <c r="AX478" s="84" t="s">
        <v>32</v>
      </c>
      <c r="AY478" s="59">
        <v>0</v>
      </c>
      <c r="AZ478" s="59">
        <v>0</v>
      </c>
      <c r="BA478" s="59">
        <v>0</v>
      </c>
      <c r="BB478" s="59">
        <v>0</v>
      </c>
      <c r="BC478" s="59">
        <v>0</v>
      </c>
      <c r="BD478" s="59">
        <v>0</v>
      </c>
      <c r="BE478" s="84" t="s">
        <v>38</v>
      </c>
      <c r="BF478" s="84" t="s">
        <v>38</v>
      </c>
      <c r="BG478" s="84" t="s">
        <v>38</v>
      </c>
      <c r="BH478" s="84" t="s">
        <v>38</v>
      </c>
      <c r="BI478" s="85" t="s">
        <v>755</v>
      </c>
      <c r="BJ478" s="86" t="s">
        <v>146</v>
      </c>
      <c r="BK478" s="86" t="s">
        <v>497</v>
      </c>
      <c r="BL478" s="86" t="s">
        <v>177</v>
      </c>
      <c r="BM478" s="86" t="s">
        <v>178</v>
      </c>
      <c r="BN478" s="86"/>
      <c r="BO478" s="59">
        <v>25</v>
      </c>
      <c r="BP478" s="69">
        <v>256104305100206</v>
      </c>
      <c r="BQ478" s="92">
        <v>0.6</v>
      </c>
      <c r="BR478" s="93">
        <v>0.12</v>
      </c>
      <c r="BS478" s="94">
        <f t="shared" si="79"/>
        <v>0.72</v>
      </c>
      <c r="BT478" s="95">
        <v>0.269382</v>
      </c>
      <c r="BU478" s="101">
        <f t="shared" si="80"/>
        <v>0.989382</v>
      </c>
      <c r="BV478" s="102">
        <f t="shared" si="77"/>
        <v>8.40336134453782</v>
      </c>
      <c r="BW478" s="103">
        <v>800</v>
      </c>
      <c r="BX478" s="104">
        <f t="shared" si="78"/>
        <v>0.00831413445378151</v>
      </c>
      <c r="BY478" s="105">
        <v>900</v>
      </c>
      <c r="BZ478" s="103" t="s">
        <v>32</v>
      </c>
      <c r="CA478" s="106" t="s">
        <v>189</v>
      </c>
      <c r="CB478" s="107" t="s">
        <v>148</v>
      </c>
      <c r="CC478" s="112" t="s">
        <v>149</v>
      </c>
      <c r="CD478" s="106"/>
      <c r="CE478" s="103" t="s">
        <v>192</v>
      </c>
      <c r="CF478" s="113"/>
      <c r="CG478" s="114">
        <v>2000025494</v>
      </c>
    </row>
    <row r="479" spans="1:85">
      <c r="A479" s="53" t="str">
        <f t="shared" si="81"/>
        <v>A1-17-06-45871</v>
      </c>
      <c r="B479" s="47" t="str">
        <f t="shared" si="72"/>
        <v>A1-17-06</v>
      </c>
      <c r="C479" s="48" t="s">
        <v>43</v>
      </c>
      <c r="D479" s="49">
        <v>45871</v>
      </c>
      <c r="E479" s="50" t="s">
        <v>14</v>
      </c>
      <c r="F479" s="51" t="s">
        <v>15</v>
      </c>
      <c r="G479" s="59">
        <v>6</v>
      </c>
      <c r="H479" s="51" t="s">
        <v>144</v>
      </c>
      <c r="I479" s="59">
        <v>17</v>
      </c>
      <c r="J479" s="60">
        <f>IF(ISBLANK(H479),"",IFERROR(VLOOKUP(B479,'Np PL4 Stock'!$A:$D,4,FALSE),""))</f>
        <v>45857</v>
      </c>
      <c r="K479" s="61">
        <f>IF(ISBLANK(H479),"",SUMIF('Np PL4 Stock'!$A:$A,B479,'Np PL4 Stock'!$N:$N))</f>
        <v>1</v>
      </c>
      <c r="L479" s="62">
        <f>IF(ISBLANK(H479),"",VLOOKUP(LEFT(B479,5),Unit!A:B,2,FALSE))</f>
        <v>8</v>
      </c>
      <c r="M479" s="63" t="str">
        <f>IF(ISBLANK(H479),"",IFERROR(VLOOKUP(B479,'Np PL4 Stock'!$A:$T,20,FALSE),""))</f>
        <v>V1-MC1</v>
      </c>
      <c r="N479" s="63" t="str">
        <f>IF(ISBLANK(H479),"",IFERROR(VLOOKUP(B479,'Np PL4 Stock'!$A:$U,21,FALSE),""))</f>
        <v>SyAqua</v>
      </c>
      <c r="O479" s="62">
        <f t="shared" si="73"/>
        <v>125</v>
      </c>
      <c r="P479" s="62">
        <f t="shared" si="74"/>
        <v>0.00011</v>
      </c>
      <c r="Q479" s="67">
        <f t="shared" si="75"/>
        <v>8.8e-7</v>
      </c>
      <c r="R479" s="67">
        <f t="shared" si="76"/>
        <v>1.200317e-6</v>
      </c>
      <c r="S479" s="64">
        <v>12</v>
      </c>
      <c r="T479" s="68">
        <v>8.087</v>
      </c>
      <c r="U479" s="68">
        <v>8.246</v>
      </c>
      <c r="V479" s="69">
        <v>95</v>
      </c>
      <c r="W479" s="59">
        <v>311</v>
      </c>
      <c r="X479" s="59">
        <v>96</v>
      </c>
      <c r="Y479" s="59">
        <v>100</v>
      </c>
      <c r="Z479" s="59">
        <v>84</v>
      </c>
      <c r="AA479" s="59">
        <v>0</v>
      </c>
      <c r="AB479" s="59">
        <v>0</v>
      </c>
      <c r="AC479" s="59">
        <v>0</v>
      </c>
      <c r="AD479" s="59">
        <v>0</v>
      </c>
      <c r="AE479" s="59">
        <v>100</v>
      </c>
      <c r="AF479" s="73" t="s">
        <v>38</v>
      </c>
      <c r="AG479" s="73">
        <v>51000</v>
      </c>
      <c r="AH479" s="73" t="s">
        <v>38</v>
      </c>
      <c r="AI479" s="73" t="s">
        <v>38</v>
      </c>
      <c r="AJ479" s="73" t="s">
        <v>38</v>
      </c>
      <c r="AK479" s="73" t="s">
        <v>32</v>
      </c>
      <c r="AL479" s="77" t="str">
        <f>IF(ISBLANK(S479),"",IF(AJ479="Fail","Fail",IF(E479="PL4",IF(AND(T479&gt;STD_01122025!$D$3,U479&lt;STD_01122025!$D$4,OR(AF479="ND",AF479&lt;STD_01122025!$D$7),AH479="ND"),"Pass","Fail"),IF(E479="PL12",IF(AND(S479&lt;STD_01122025!$F$2,T479&gt;STD_01122025!$F$3,U479&lt;STD_01122025!$F$4,V479&gt;STD_01122025!$F$5,X479&gt;STD_01122025!$F$6,OR(AF479="ND",AF479&lt;STD_01122025!$F$7),AH479="ND"),"Pass","Fail"),IF(E479="SuperPL",IF(AND(T479&gt;STD_01122025!$H$3,U479&lt;STD_01122025!$H$4,V479&gt;STD_01122025!$H$5,X479&gt;STD_01122025!$H$6,OR(AF479="ND",AF479&lt;STD_01122025!$H$7),AH479="ND"),"Pass","Fail"),IF(E479="Flight",IF(AND(T479&gt;STD_01122025!$J$3,U479&lt;STD_01122025!$J$4,X479&gt;STD_01122025!$J$6,OR(AF479="ND",AF479&lt;STD_01122025!$J$7),AH479="ND"),"Pass","Fail"),""))))))</f>
        <v>Pass</v>
      </c>
      <c r="AM479" s="62">
        <f>IF(ISBLANK(B479),"",IFERROR(IF(VLOOKUP(B479,'Np PL4 Stock'!$A:$J,10,FALSE)="Np4",D479-VLOOKUP(B479,'Np PL4 Stock'!$A:$E,5,FALSE),D479-VLOOKUP(B479,'Np PL4 Stock'!$A:$E,5,FALSE)-1),""))</f>
        <v>14</v>
      </c>
      <c r="AN479" s="68">
        <v>8.777</v>
      </c>
      <c r="AO479" s="68">
        <v>9.628</v>
      </c>
      <c r="AP479" s="69">
        <v>100</v>
      </c>
      <c r="AQ479" s="64">
        <v>240</v>
      </c>
      <c r="AR479" s="64">
        <v>99</v>
      </c>
      <c r="AS479" s="59">
        <v>100</v>
      </c>
      <c r="AT479" s="73">
        <v>3500</v>
      </c>
      <c r="AU479" s="73">
        <v>2500</v>
      </c>
      <c r="AV479" s="73" t="s">
        <v>38</v>
      </c>
      <c r="AW479" s="73" t="s">
        <v>38</v>
      </c>
      <c r="AX479" s="84" t="s">
        <v>32</v>
      </c>
      <c r="AY479" s="59">
        <v>0</v>
      </c>
      <c r="AZ479" s="59">
        <v>0</v>
      </c>
      <c r="BA479" s="59">
        <v>0</v>
      </c>
      <c r="BB479" s="59">
        <v>0</v>
      </c>
      <c r="BC479" s="59">
        <v>0</v>
      </c>
      <c r="BD479" s="59">
        <v>0</v>
      </c>
      <c r="BE479" s="84" t="s">
        <v>38</v>
      </c>
      <c r="BF479" s="84" t="s">
        <v>38</v>
      </c>
      <c r="BG479" s="84" t="s">
        <v>38</v>
      </c>
      <c r="BH479" s="84" t="s">
        <v>38</v>
      </c>
      <c r="BI479" s="85" t="s">
        <v>756</v>
      </c>
      <c r="BJ479" s="86" t="s">
        <v>229</v>
      </c>
      <c r="BK479" s="86" t="s">
        <v>689</v>
      </c>
      <c r="BL479" s="86" t="s">
        <v>177</v>
      </c>
      <c r="BM479" s="86" t="s">
        <v>178</v>
      </c>
      <c r="BN479" s="86"/>
      <c r="BO479" s="59">
        <v>5</v>
      </c>
      <c r="BP479" s="69">
        <v>256104305100207</v>
      </c>
      <c r="BQ479" s="92">
        <v>0.2</v>
      </c>
      <c r="BR479" s="93">
        <v>0.02</v>
      </c>
      <c r="BS479" s="94">
        <f t="shared" si="79"/>
        <v>0.22</v>
      </c>
      <c r="BT479" s="95">
        <v>0.073928</v>
      </c>
      <c r="BU479" s="101">
        <f t="shared" si="80"/>
        <v>0.293928</v>
      </c>
      <c r="BV479" s="102">
        <f t="shared" si="77"/>
        <v>4.16666666666667</v>
      </c>
      <c r="BW479" s="103">
        <v>220</v>
      </c>
      <c r="BX479" s="104">
        <f t="shared" si="78"/>
        <v>0.0012247</v>
      </c>
      <c r="BY479" s="105">
        <v>1000</v>
      </c>
      <c r="BZ479" s="103" t="s">
        <v>32</v>
      </c>
      <c r="CA479" s="106" t="s">
        <v>189</v>
      </c>
      <c r="CB479" s="107" t="s">
        <v>148</v>
      </c>
      <c r="CC479" s="112" t="s">
        <v>149</v>
      </c>
      <c r="CD479" s="106"/>
      <c r="CE479" s="103" t="s">
        <v>192</v>
      </c>
      <c r="CF479" s="113"/>
      <c r="CG479" s="114">
        <v>2000029170</v>
      </c>
    </row>
    <row r="480" spans="1:85">
      <c r="A480" s="53" t="str">
        <f t="shared" si="81"/>
        <v>A1-19-06-45871</v>
      </c>
      <c r="B480" s="47" t="str">
        <f t="shared" si="72"/>
        <v>A1-19-06</v>
      </c>
      <c r="C480" s="48" t="s">
        <v>43</v>
      </c>
      <c r="D480" s="49">
        <v>45871</v>
      </c>
      <c r="E480" s="50" t="s">
        <v>14</v>
      </c>
      <c r="F480" s="51" t="s">
        <v>15</v>
      </c>
      <c r="G480" s="59">
        <v>6</v>
      </c>
      <c r="H480" s="51" t="s">
        <v>144</v>
      </c>
      <c r="I480" s="59">
        <v>19</v>
      </c>
      <c r="J480" s="60">
        <f>IF(ISBLANK(H480),"",IFERROR(VLOOKUP(B480,'Np PL4 Stock'!$A:$D,4,FALSE),""))</f>
        <v>45857</v>
      </c>
      <c r="K480" s="61">
        <f>IF(ISBLANK(H480),"",SUMIF('Np PL4 Stock'!$A:$A,B480,'Np PL4 Stock'!$N:$N))</f>
        <v>1</v>
      </c>
      <c r="L480" s="62">
        <f>IF(ISBLANK(H480),"",VLOOKUP(LEFT(B480,5),Unit!A:B,2,FALSE))</f>
        <v>8</v>
      </c>
      <c r="M480" s="63" t="str">
        <f>IF(ISBLANK(H480),"",IFERROR(VLOOKUP(B480,'Np PL4 Stock'!$A:$T,20,FALSE),""))</f>
        <v>V1-MC1</v>
      </c>
      <c r="N480" s="63" t="str">
        <f>IF(ISBLANK(H480),"",IFERROR(VLOOKUP(B480,'Np PL4 Stock'!$A:$U,21,FALSE),""))</f>
        <v>SyAqua</v>
      </c>
      <c r="O480" s="62">
        <f t="shared" si="73"/>
        <v>125</v>
      </c>
      <c r="P480" s="62">
        <f t="shared" si="74"/>
        <v>0.00011</v>
      </c>
      <c r="Q480" s="67">
        <f t="shared" si="75"/>
        <v>8.8e-7</v>
      </c>
      <c r="R480" s="67">
        <f t="shared" si="76"/>
        <v>1.175712e-6</v>
      </c>
      <c r="S480" s="64">
        <v>12</v>
      </c>
      <c r="T480" s="68">
        <v>8.275</v>
      </c>
      <c r="U480" s="68">
        <v>7.779</v>
      </c>
      <c r="V480" s="69">
        <v>97.701</v>
      </c>
      <c r="W480" s="59">
        <v>274</v>
      </c>
      <c r="X480" s="59">
        <v>95</v>
      </c>
      <c r="Y480" s="59">
        <v>100</v>
      </c>
      <c r="Z480" s="59">
        <v>80</v>
      </c>
      <c r="AA480" s="59">
        <v>0</v>
      </c>
      <c r="AB480" s="59">
        <v>0</v>
      </c>
      <c r="AC480" s="59">
        <v>0</v>
      </c>
      <c r="AD480" s="59">
        <v>0</v>
      </c>
      <c r="AE480" s="59">
        <v>100</v>
      </c>
      <c r="AF480" s="73" t="s">
        <v>38</v>
      </c>
      <c r="AG480" s="73">
        <v>67500</v>
      </c>
      <c r="AH480" s="73" t="s">
        <v>38</v>
      </c>
      <c r="AI480" s="73" t="s">
        <v>38</v>
      </c>
      <c r="AJ480" s="73" t="s">
        <v>38</v>
      </c>
      <c r="AK480" s="73" t="s">
        <v>32</v>
      </c>
      <c r="AL480" s="77" t="str">
        <f>IF(ISBLANK(S480),"",IF(AJ480="Fail","Fail",IF(E480="PL4",IF(AND(T480&gt;STD_01122025!$D$3,U480&lt;STD_01122025!$D$4,OR(AF480="ND",AF480&lt;STD_01122025!$D$7),AH480="ND"),"Pass","Fail"),IF(E480="PL12",IF(AND(S480&lt;STD_01122025!$F$2,T480&gt;STD_01122025!$F$3,U480&lt;STD_01122025!$F$4,V480&gt;STD_01122025!$F$5,X480&gt;STD_01122025!$F$6,OR(AF480="ND",AF480&lt;STD_01122025!$F$7),AH480="ND"),"Pass","Fail"),IF(E480="SuperPL",IF(AND(T480&gt;STD_01122025!$H$3,U480&lt;STD_01122025!$H$4,V480&gt;STD_01122025!$H$5,X480&gt;STD_01122025!$H$6,OR(AF480="ND",AF480&lt;STD_01122025!$H$7),AH480="ND"),"Pass","Fail"),IF(E480="Flight",IF(AND(T480&gt;STD_01122025!$J$3,U480&lt;STD_01122025!$J$4,X480&gt;STD_01122025!$J$6,OR(AF480="ND",AF480&lt;STD_01122025!$J$7),AH480="ND"),"Pass","Fail"),""))))))</f>
        <v>Pass</v>
      </c>
      <c r="AM480" s="62">
        <f>IF(ISBLANK(B480),"",IFERROR(IF(VLOOKUP(B480,'Np PL4 Stock'!$A:$J,10,FALSE)="Np4",D480-VLOOKUP(B480,'Np PL4 Stock'!$A:$E,5,FALSE),D480-VLOOKUP(B480,'Np PL4 Stock'!$A:$E,5,FALSE)-1),""))</f>
        <v>14</v>
      </c>
      <c r="AN480" s="68">
        <v>9.351</v>
      </c>
      <c r="AO480" s="68">
        <v>8.616</v>
      </c>
      <c r="AP480" s="69">
        <v>100</v>
      </c>
      <c r="AQ480" s="64">
        <v>175</v>
      </c>
      <c r="AR480" s="64">
        <v>100</v>
      </c>
      <c r="AS480" s="59">
        <v>100</v>
      </c>
      <c r="AT480" s="73" t="s">
        <v>38</v>
      </c>
      <c r="AU480" s="73">
        <v>61500</v>
      </c>
      <c r="AV480" s="73" t="s">
        <v>38</v>
      </c>
      <c r="AW480" s="73" t="s">
        <v>38</v>
      </c>
      <c r="AX480" s="84" t="s">
        <v>32</v>
      </c>
      <c r="AY480" s="59">
        <v>0</v>
      </c>
      <c r="AZ480" s="59">
        <v>0</v>
      </c>
      <c r="BA480" s="59">
        <v>0</v>
      </c>
      <c r="BB480" s="59">
        <v>0</v>
      </c>
      <c r="BC480" s="59">
        <v>0</v>
      </c>
      <c r="BD480" s="59">
        <v>0</v>
      </c>
      <c r="BE480" s="84" t="s">
        <v>38</v>
      </c>
      <c r="BF480" s="84" t="s">
        <v>38</v>
      </c>
      <c r="BG480" s="84" t="s">
        <v>38</v>
      </c>
      <c r="BH480" s="84" t="s">
        <v>38</v>
      </c>
      <c r="BI480" s="85" t="s">
        <v>756</v>
      </c>
      <c r="BJ480" s="86" t="s">
        <v>229</v>
      </c>
      <c r="BK480" s="86" t="s">
        <v>689</v>
      </c>
      <c r="BL480" s="86" t="s">
        <v>177</v>
      </c>
      <c r="BM480" s="86" t="s">
        <v>178</v>
      </c>
      <c r="BN480" s="86"/>
      <c r="BO480" s="59">
        <v>5</v>
      </c>
      <c r="BP480" s="69">
        <v>256104305100207</v>
      </c>
      <c r="BQ480" s="92">
        <v>0.8</v>
      </c>
      <c r="BR480" s="93">
        <v>0.08</v>
      </c>
      <c r="BS480" s="94">
        <f t="shared" si="79"/>
        <v>0.88</v>
      </c>
      <c r="BT480" s="95">
        <v>0.295712</v>
      </c>
      <c r="BU480" s="101">
        <f t="shared" si="80"/>
        <v>1.175712</v>
      </c>
      <c r="BV480" s="102">
        <f t="shared" si="77"/>
        <v>5.71428571428571</v>
      </c>
      <c r="BW480" s="103">
        <v>880</v>
      </c>
      <c r="BX480" s="104">
        <f t="shared" si="78"/>
        <v>0.00671835428571428</v>
      </c>
      <c r="BY480" s="105">
        <v>1000</v>
      </c>
      <c r="BZ480" s="103" t="s">
        <v>32</v>
      </c>
      <c r="CA480" s="106" t="s">
        <v>189</v>
      </c>
      <c r="CB480" s="107" t="s">
        <v>148</v>
      </c>
      <c r="CC480" s="112" t="s">
        <v>149</v>
      </c>
      <c r="CD480" s="106"/>
      <c r="CE480" s="103" t="s">
        <v>192</v>
      </c>
      <c r="CF480" s="113"/>
      <c r="CG480" s="114">
        <v>2000029170</v>
      </c>
    </row>
    <row r="481" spans="1:85">
      <c r="A481" s="53" t="str">
        <f t="shared" si="81"/>
        <v>A1-10-06-45871</v>
      </c>
      <c r="B481" s="47" t="str">
        <f t="shared" si="72"/>
        <v>A1-10-06</v>
      </c>
      <c r="C481" s="48" t="s">
        <v>43</v>
      </c>
      <c r="D481" s="49">
        <v>45871</v>
      </c>
      <c r="E481" s="50" t="s">
        <v>14</v>
      </c>
      <c r="F481" s="51" t="s">
        <v>15</v>
      </c>
      <c r="G481" s="59">
        <v>6</v>
      </c>
      <c r="H481" s="51" t="s">
        <v>144</v>
      </c>
      <c r="I481" s="59">
        <v>10</v>
      </c>
      <c r="J481" s="60">
        <f>IF(ISBLANK(H481),"",IFERROR(VLOOKUP(B481,'Np PL4 Stock'!$A:$D,4,FALSE),""))</f>
        <v>45855</v>
      </c>
      <c r="K481" s="61">
        <f>IF(ISBLANK(H481),"",SUMIF('Np PL4 Stock'!$A:$A,B481,'Np PL4 Stock'!$N:$N))</f>
        <v>1.66</v>
      </c>
      <c r="L481" s="62">
        <f>IF(ISBLANK(H481),"",VLOOKUP(LEFT(B481,5),Unit!A:B,2,FALSE))</f>
        <v>16</v>
      </c>
      <c r="M481" s="63" t="str">
        <f>IF(ISBLANK(H481),"",IFERROR(VLOOKUP(B481,'Np PL4 Stock'!$A:$T,20,FALSE),""))</f>
        <v>V1-MA1</v>
      </c>
      <c r="N481" s="63" t="str">
        <f>IF(ISBLANK(H481),"",IFERROR(VLOOKUP(B481,'Np PL4 Stock'!$A:$U,21,FALSE),""))</f>
        <v>SIS</v>
      </c>
      <c r="O481" s="62">
        <f t="shared" si="73"/>
        <v>103.75</v>
      </c>
      <c r="P481" s="62">
        <f t="shared" si="74"/>
        <v>4.125e-5</v>
      </c>
      <c r="Q481" s="67">
        <f t="shared" si="75"/>
        <v>3.97590361445783e-7</v>
      </c>
      <c r="R481" s="67">
        <f t="shared" si="76"/>
        <v>5.68824096385542e-7</v>
      </c>
      <c r="S481" s="64">
        <v>11</v>
      </c>
      <c r="T481" s="68">
        <v>7.759</v>
      </c>
      <c r="U481" s="68">
        <v>7.716</v>
      </c>
      <c r="V481" s="69">
        <v>93</v>
      </c>
      <c r="W481" s="59">
        <v>372</v>
      </c>
      <c r="X481" s="59">
        <v>95</v>
      </c>
      <c r="Y481" s="59">
        <v>100</v>
      </c>
      <c r="Z481" s="59">
        <v>84</v>
      </c>
      <c r="AA481" s="59">
        <v>0</v>
      </c>
      <c r="AB481" s="59">
        <v>0</v>
      </c>
      <c r="AC481" s="59">
        <v>0</v>
      </c>
      <c r="AD481" s="59">
        <v>0</v>
      </c>
      <c r="AE481" s="59">
        <v>100</v>
      </c>
      <c r="AF481" s="73" t="s">
        <v>38</v>
      </c>
      <c r="AG481" s="73">
        <v>54000</v>
      </c>
      <c r="AH481" s="73" t="s">
        <v>38</v>
      </c>
      <c r="AI481" s="73" t="s">
        <v>38</v>
      </c>
      <c r="AJ481" s="73" t="s">
        <v>38</v>
      </c>
      <c r="AK481" s="73" t="s">
        <v>32</v>
      </c>
      <c r="AL481" s="77" t="str">
        <f>IF(ISBLANK(S481),"",IF(AJ481="Fail","Fail",IF(E481="PL4",IF(AND(T481&gt;STD_01122025!$D$3,U481&lt;STD_01122025!$D$4,OR(AF481="ND",AF481&lt;STD_01122025!$D$7),AH481="ND"),"Pass","Fail"),IF(E481="PL12",IF(AND(S481&lt;STD_01122025!$F$2,T481&gt;STD_01122025!$F$3,U481&lt;STD_01122025!$F$4,V481&gt;STD_01122025!$F$5,X481&gt;STD_01122025!$F$6,OR(AF481="ND",AF481&lt;STD_01122025!$F$7),AH481="ND"),"Pass","Fail"),IF(E481="SuperPL",IF(AND(T481&gt;STD_01122025!$H$3,U481&lt;STD_01122025!$H$4,V481&gt;STD_01122025!$H$5,X481&gt;STD_01122025!$H$6,OR(AF481="ND",AF481&lt;STD_01122025!$H$7),AH481="ND"),"Pass","Fail"),IF(E481="Flight",IF(AND(T481&gt;STD_01122025!$J$3,U481&lt;STD_01122025!$J$4,X481&gt;STD_01122025!$J$6,OR(AF481="ND",AF481&lt;STD_01122025!$J$7),AH481="ND"),"Pass","Fail"),""))))))</f>
        <v>Pass</v>
      </c>
      <c r="AM481" s="62">
        <f>IF(ISBLANK(B481),"",IFERROR(IF(VLOOKUP(B481,'Np PL4 Stock'!$A:$J,10,FALSE)="Np4",D481-VLOOKUP(B481,'Np PL4 Stock'!$A:$E,5,FALSE),D481-VLOOKUP(B481,'Np PL4 Stock'!$A:$E,5,FALSE)-1),""))</f>
        <v>16</v>
      </c>
      <c r="AN481" s="68">
        <v>10.195</v>
      </c>
      <c r="AO481" s="68">
        <v>10.206</v>
      </c>
      <c r="AP481" s="69">
        <v>100</v>
      </c>
      <c r="AQ481" s="64">
        <v>122</v>
      </c>
      <c r="AR481" s="64">
        <v>97</v>
      </c>
      <c r="AS481" s="59">
        <v>100</v>
      </c>
      <c r="AT481" s="73" t="s">
        <v>38</v>
      </c>
      <c r="AU481" s="73">
        <v>60500</v>
      </c>
      <c r="AV481" s="73" t="s">
        <v>38</v>
      </c>
      <c r="AW481" s="73" t="s">
        <v>38</v>
      </c>
      <c r="AX481" s="84" t="s">
        <v>32</v>
      </c>
      <c r="AY481" s="59">
        <v>0</v>
      </c>
      <c r="AZ481" s="59">
        <v>0</v>
      </c>
      <c r="BA481" s="59">
        <v>0</v>
      </c>
      <c r="BB481" s="59">
        <v>0</v>
      </c>
      <c r="BC481" s="59">
        <v>0</v>
      </c>
      <c r="BD481" s="59">
        <v>0</v>
      </c>
      <c r="BE481" s="84" t="s">
        <v>38</v>
      </c>
      <c r="BF481" s="84" t="s">
        <v>38</v>
      </c>
      <c r="BG481" s="84" t="s">
        <v>38</v>
      </c>
      <c r="BH481" s="84" t="s">
        <v>38</v>
      </c>
      <c r="BI481" s="85" t="s">
        <v>757</v>
      </c>
      <c r="BJ481" s="86" t="s">
        <v>240</v>
      </c>
      <c r="BK481" s="86" t="s">
        <v>483</v>
      </c>
      <c r="BL481" s="86" t="s">
        <v>155</v>
      </c>
      <c r="BM481" s="86" t="s">
        <v>178</v>
      </c>
      <c r="BN481" s="86"/>
      <c r="BO481" s="59">
        <v>7</v>
      </c>
      <c r="BP481" s="69">
        <v>256104305100204</v>
      </c>
      <c r="BQ481" s="92">
        <v>0.6</v>
      </c>
      <c r="BR481" s="93">
        <v>0.06</v>
      </c>
      <c r="BS481" s="94">
        <f t="shared" si="79"/>
        <v>0.66</v>
      </c>
      <c r="BT481" s="95">
        <v>0.284248</v>
      </c>
      <c r="BU481" s="101">
        <f t="shared" si="80"/>
        <v>0.944248</v>
      </c>
      <c r="BV481" s="102">
        <f t="shared" si="77"/>
        <v>8.19672131147541</v>
      </c>
      <c r="BW481" s="103">
        <v>733.333333333333</v>
      </c>
      <c r="BX481" s="104">
        <f t="shared" si="78"/>
        <v>0.00773973770491803</v>
      </c>
      <c r="BY481" s="105">
        <v>900</v>
      </c>
      <c r="BZ481" s="103" t="s">
        <v>32</v>
      </c>
      <c r="CA481" s="106" t="s">
        <v>189</v>
      </c>
      <c r="CB481" s="107" t="s">
        <v>148</v>
      </c>
      <c r="CC481" s="112" t="s">
        <v>149</v>
      </c>
      <c r="CD481" s="106"/>
      <c r="CE481" s="103" t="s">
        <v>192</v>
      </c>
      <c r="CF481" s="113"/>
      <c r="CG481" s="114">
        <v>2000015123</v>
      </c>
    </row>
    <row r="482" spans="1:85">
      <c r="A482" s="53" t="str">
        <f t="shared" si="81"/>
        <v>A1-18-06-45872</v>
      </c>
      <c r="B482" s="47" t="str">
        <f t="shared" si="72"/>
        <v>A1-18-06</v>
      </c>
      <c r="C482" s="48" t="s">
        <v>43</v>
      </c>
      <c r="D482" s="49">
        <v>45872</v>
      </c>
      <c r="E482" s="50" t="s">
        <v>14</v>
      </c>
      <c r="F482" s="51" t="s">
        <v>15</v>
      </c>
      <c r="G482" s="59">
        <v>6</v>
      </c>
      <c r="H482" s="51" t="s">
        <v>144</v>
      </c>
      <c r="I482" s="59">
        <v>18</v>
      </c>
      <c r="J482" s="60">
        <f>IF(ISBLANK(H482),"",IFERROR(VLOOKUP(B482,'Np PL4 Stock'!$A:$D,4,FALSE),""))</f>
        <v>45857</v>
      </c>
      <c r="K482" s="61">
        <f>IF(ISBLANK(H482),"",SUMIF('Np PL4 Stock'!$A:$A,B482,'Np PL4 Stock'!$N:$N))</f>
        <v>1</v>
      </c>
      <c r="L482" s="62">
        <f>IF(ISBLANK(H482),"",VLOOKUP(LEFT(B482,5),Unit!A:B,2,FALSE))</f>
        <v>8</v>
      </c>
      <c r="M482" s="63" t="str">
        <f>IF(ISBLANK(H482),"",IFERROR(VLOOKUP(B482,'Np PL4 Stock'!$A:$T,20,FALSE),""))</f>
        <v>V1-MC1</v>
      </c>
      <c r="N482" s="63" t="str">
        <f>IF(ISBLANK(H482),"",IFERROR(VLOOKUP(B482,'Np PL4 Stock'!$A:$U,21,FALSE),""))</f>
        <v>SyAqua</v>
      </c>
      <c r="O482" s="62">
        <f t="shared" si="73"/>
        <v>125</v>
      </c>
      <c r="P482" s="62">
        <f t="shared" si="74"/>
        <v>0.000125625</v>
      </c>
      <c r="Q482" s="67">
        <f t="shared" si="75"/>
        <v>1.005e-6</v>
      </c>
      <c r="R482" s="67">
        <f t="shared" si="76"/>
        <v>1.277817e-6</v>
      </c>
      <c r="S482" s="64">
        <v>12</v>
      </c>
      <c r="T482" s="68">
        <v>7.851</v>
      </c>
      <c r="U482" s="68">
        <v>7.503</v>
      </c>
      <c r="V482" s="69">
        <v>88.406</v>
      </c>
      <c r="W482" s="59">
        <v>362</v>
      </c>
      <c r="X482" s="59">
        <v>97</v>
      </c>
      <c r="Y482" s="59">
        <v>100</v>
      </c>
      <c r="Z482" s="59">
        <v>80</v>
      </c>
      <c r="AA482" s="59">
        <v>0</v>
      </c>
      <c r="AB482" s="59">
        <v>0</v>
      </c>
      <c r="AC482" s="59">
        <v>0</v>
      </c>
      <c r="AD482" s="59">
        <v>0</v>
      </c>
      <c r="AE482" s="59">
        <v>100</v>
      </c>
      <c r="AF482" s="73" t="s">
        <v>38</v>
      </c>
      <c r="AG482" s="73">
        <v>61000</v>
      </c>
      <c r="AH482" s="73" t="s">
        <v>38</v>
      </c>
      <c r="AI482" s="73" t="s">
        <v>38</v>
      </c>
      <c r="AJ482" s="73" t="s">
        <v>38</v>
      </c>
      <c r="AK482" s="73" t="s">
        <v>32</v>
      </c>
      <c r="AL482" s="77" t="str">
        <f>IF(ISBLANK(S482),"",IF(AJ482="Fail","Fail",IF(E482="PL4",IF(AND(T482&gt;STD_01122025!$D$3,U482&lt;STD_01122025!$D$4,OR(AF482="ND",AF482&lt;STD_01122025!$D$7),AH482="ND"),"Pass","Fail"),IF(E482="PL12",IF(AND(S482&lt;STD_01122025!$F$2,T482&gt;STD_01122025!$F$3,U482&lt;STD_01122025!$F$4,V482&gt;STD_01122025!$F$5,X482&gt;STD_01122025!$F$6,OR(AF482="ND",AF482&lt;STD_01122025!$F$7),AH482="ND"),"Pass","Fail"),IF(E482="SuperPL",IF(AND(T482&gt;STD_01122025!$H$3,U482&lt;STD_01122025!$H$4,V482&gt;STD_01122025!$H$5,X482&gt;STD_01122025!$H$6,OR(AF482="ND",AF482&lt;STD_01122025!$H$7),AH482="ND"),"Pass","Fail"),IF(E482="Flight",IF(AND(T482&gt;STD_01122025!$J$3,U482&lt;STD_01122025!$J$4,X482&gt;STD_01122025!$J$6,OR(AF482="ND",AF482&lt;STD_01122025!$J$7),AH482="ND"),"Pass","Fail"),""))))))</f>
        <v>Pass</v>
      </c>
      <c r="AM482" s="62">
        <f>IF(ISBLANK(B482),"",IFERROR(IF(VLOOKUP(B482,'Np PL4 Stock'!$A:$J,10,FALSE)="Np4",D482-VLOOKUP(B482,'Np PL4 Stock'!$A:$E,5,FALSE),D482-VLOOKUP(B482,'Np PL4 Stock'!$A:$E,5,FALSE)-1),""))</f>
        <v>15</v>
      </c>
      <c r="AN482" s="68">
        <v>9.131</v>
      </c>
      <c r="AO482" s="68">
        <v>9.073</v>
      </c>
      <c r="AP482" s="69">
        <v>100</v>
      </c>
      <c r="AQ482" s="64">
        <v>204</v>
      </c>
      <c r="AR482" s="64">
        <v>99</v>
      </c>
      <c r="AS482" s="59">
        <v>100</v>
      </c>
      <c r="AT482" s="73" t="s">
        <v>38</v>
      </c>
      <c r="AU482" s="73">
        <v>69500</v>
      </c>
      <c r="AV482" s="73" t="s">
        <v>38</v>
      </c>
      <c r="AW482" s="73" t="s">
        <v>38</v>
      </c>
      <c r="AX482" s="84" t="s">
        <v>32</v>
      </c>
      <c r="AY482" s="59">
        <v>0</v>
      </c>
      <c r="AZ482" s="59">
        <v>0</v>
      </c>
      <c r="BA482" s="59">
        <v>0</v>
      </c>
      <c r="BB482" s="59">
        <v>0</v>
      </c>
      <c r="BC482" s="59">
        <v>0</v>
      </c>
      <c r="BD482" s="59">
        <v>0</v>
      </c>
      <c r="BE482" s="84" t="s">
        <v>38</v>
      </c>
      <c r="BF482" s="84" t="s">
        <v>38</v>
      </c>
      <c r="BG482" s="84" t="s">
        <v>38</v>
      </c>
      <c r="BH482" s="84" t="s">
        <v>38</v>
      </c>
      <c r="BI482" s="85" t="s">
        <v>515</v>
      </c>
      <c r="BJ482" s="86" t="s">
        <v>261</v>
      </c>
      <c r="BK482" s="64" t="s">
        <v>495</v>
      </c>
      <c r="BL482" s="86" t="s">
        <v>155</v>
      </c>
      <c r="BM482" s="86" t="s">
        <v>178</v>
      </c>
      <c r="BN482" s="86"/>
      <c r="BO482" s="59">
        <v>6</v>
      </c>
      <c r="BP482" s="69">
        <v>256104305100208</v>
      </c>
      <c r="BQ482" s="92">
        <v>0.7</v>
      </c>
      <c r="BR482" s="93">
        <v>0.14</v>
      </c>
      <c r="BS482" s="94">
        <f t="shared" si="79"/>
        <v>0.84</v>
      </c>
      <c r="BT482" s="95">
        <v>0.227278333333333</v>
      </c>
      <c r="BU482" s="101">
        <f t="shared" si="80"/>
        <v>1.06727833333333</v>
      </c>
      <c r="BV482" s="102">
        <f t="shared" si="77"/>
        <v>4.90196078431373</v>
      </c>
      <c r="BW482" s="103">
        <v>933.333333333333</v>
      </c>
      <c r="BX482" s="104">
        <f t="shared" si="78"/>
        <v>0.00523175653594771</v>
      </c>
      <c r="BY482" s="105">
        <v>900</v>
      </c>
      <c r="BZ482" s="103" t="s">
        <v>32</v>
      </c>
      <c r="CA482" s="106" t="s">
        <v>189</v>
      </c>
      <c r="CB482" s="107" t="s">
        <v>148</v>
      </c>
      <c r="CC482" s="112" t="s">
        <v>149</v>
      </c>
      <c r="CD482" s="106"/>
      <c r="CE482" s="103" t="s">
        <v>192</v>
      </c>
      <c r="CF482" s="113"/>
      <c r="CG482" s="114">
        <v>2000026895</v>
      </c>
    </row>
    <row r="483" spans="1:85">
      <c r="A483" s="53" t="str">
        <f t="shared" si="81"/>
        <v>A1-18-06-45872</v>
      </c>
      <c r="B483" s="47" t="str">
        <f t="shared" si="72"/>
        <v>A1-18-06</v>
      </c>
      <c r="C483" s="48" t="s">
        <v>43</v>
      </c>
      <c r="D483" s="49">
        <v>45872</v>
      </c>
      <c r="E483" s="50" t="s">
        <v>14</v>
      </c>
      <c r="F483" s="51" t="s">
        <v>15</v>
      </c>
      <c r="G483" s="59">
        <v>6</v>
      </c>
      <c r="H483" s="51" t="s">
        <v>144</v>
      </c>
      <c r="I483" s="59">
        <v>18</v>
      </c>
      <c r="J483" s="60">
        <f>IF(ISBLANK(H483),"",IFERROR(VLOOKUP(B483,'Np PL4 Stock'!$A:$D,4,FALSE),""))</f>
        <v>45857</v>
      </c>
      <c r="K483" s="61">
        <f>IF(ISBLANK(H483),"",SUMIF('Np PL4 Stock'!$A:$A,B483,'Np PL4 Stock'!$N:$N))</f>
        <v>1</v>
      </c>
      <c r="L483" s="62">
        <f>IF(ISBLANK(H483),"",VLOOKUP(LEFT(B483,5),Unit!A:B,2,FALSE))</f>
        <v>8</v>
      </c>
      <c r="M483" s="63" t="str">
        <f>IF(ISBLANK(H483),"",IFERROR(VLOOKUP(B483,'Np PL4 Stock'!$A:$T,20,FALSE),""))</f>
        <v>V1-MC1</v>
      </c>
      <c r="N483" s="63" t="str">
        <f>IF(ISBLANK(H483),"",IFERROR(VLOOKUP(B483,'Np PL4 Stock'!$A:$U,21,FALSE),""))</f>
        <v>SyAqua</v>
      </c>
      <c r="O483" s="62">
        <f t="shared" si="73"/>
        <v>125</v>
      </c>
      <c r="P483" s="62">
        <f t="shared" si="74"/>
        <v>0.000125625</v>
      </c>
      <c r="Q483" s="67">
        <f t="shared" si="75"/>
        <v>1.005e-6</v>
      </c>
      <c r="R483" s="67">
        <f t="shared" si="76"/>
        <v>1.277817e-6</v>
      </c>
      <c r="S483" s="64">
        <v>12</v>
      </c>
      <c r="T483" s="68">
        <v>7.851</v>
      </c>
      <c r="U483" s="68">
        <v>7.503</v>
      </c>
      <c r="V483" s="69">
        <v>88.406</v>
      </c>
      <c r="W483" s="59">
        <v>362</v>
      </c>
      <c r="X483" s="59">
        <v>97</v>
      </c>
      <c r="Y483" s="59">
        <v>100</v>
      </c>
      <c r="Z483" s="59">
        <v>80</v>
      </c>
      <c r="AA483" s="59">
        <v>0</v>
      </c>
      <c r="AB483" s="59">
        <v>0</v>
      </c>
      <c r="AC483" s="59">
        <v>0</v>
      </c>
      <c r="AD483" s="59">
        <v>0</v>
      </c>
      <c r="AE483" s="59">
        <v>100</v>
      </c>
      <c r="AF483" s="73" t="s">
        <v>38</v>
      </c>
      <c r="AG483" s="73">
        <v>61000</v>
      </c>
      <c r="AH483" s="73" t="s">
        <v>38</v>
      </c>
      <c r="AI483" s="73" t="s">
        <v>38</v>
      </c>
      <c r="AJ483" s="73" t="s">
        <v>38</v>
      </c>
      <c r="AK483" s="73" t="s">
        <v>32</v>
      </c>
      <c r="AL483" s="77" t="str">
        <f>IF(ISBLANK(S483),"",IF(AJ483="Fail","Fail",IF(E483="PL4",IF(AND(T483&gt;STD_01122025!$D$3,U483&lt;STD_01122025!$D$4,OR(AF483="ND",AF483&lt;STD_01122025!$D$7),AH483="ND"),"Pass","Fail"),IF(E483="PL12",IF(AND(S483&lt;STD_01122025!$F$2,T483&gt;STD_01122025!$F$3,U483&lt;STD_01122025!$F$4,V483&gt;STD_01122025!$F$5,X483&gt;STD_01122025!$F$6,OR(AF483="ND",AF483&lt;STD_01122025!$F$7),AH483="ND"),"Pass","Fail"),IF(E483="SuperPL",IF(AND(T483&gt;STD_01122025!$H$3,U483&lt;STD_01122025!$H$4,V483&gt;STD_01122025!$H$5,X483&gt;STD_01122025!$H$6,OR(AF483="ND",AF483&lt;STD_01122025!$H$7),AH483="ND"),"Pass","Fail"),IF(E483="Flight",IF(AND(T483&gt;STD_01122025!$J$3,U483&lt;STD_01122025!$J$4,X483&gt;STD_01122025!$J$6,OR(AF483="ND",AF483&lt;STD_01122025!$J$7),AH483="ND"),"Pass","Fail"),""))))))</f>
        <v>Pass</v>
      </c>
      <c r="AM483" s="62">
        <f>IF(ISBLANK(B483),"",IFERROR(IF(VLOOKUP(B483,'Np PL4 Stock'!$A:$J,10,FALSE)="Np4",D483-VLOOKUP(B483,'Np PL4 Stock'!$A:$E,5,FALSE),D483-VLOOKUP(B483,'Np PL4 Stock'!$A:$E,5,FALSE)-1),""))</f>
        <v>15</v>
      </c>
      <c r="AN483" s="68">
        <v>9.131</v>
      </c>
      <c r="AO483" s="68">
        <v>9.073</v>
      </c>
      <c r="AP483" s="69">
        <v>100</v>
      </c>
      <c r="AQ483" s="64">
        <v>204</v>
      </c>
      <c r="AR483" s="64">
        <v>99</v>
      </c>
      <c r="AS483" s="59">
        <v>100</v>
      </c>
      <c r="AT483" s="73" t="s">
        <v>38</v>
      </c>
      <c r="AU483" s="73">
        <v>69500</v>
      </c>
      <c r="AV483" s="73" t="s">
        <v>38</v>
      </c>
      <c r="AW483" s="73" t="s">
        <v>38</v>
      </c>
      <c r="AX483" s="84" t="s">
        <v>32</v>
      </c>
      <c r="AY483" s="59">
        <v>0</v>
      </c>
      <c r="AZ483" s="59">
        <v>0</v>
      </c>
      <c r="BA483" s="59">
        <v>0</v>
      </c>
      <c r="BB483" s="59">
        <v>0</v>
      </c>
      <c r="BC483" s="59">
        <v>0</v>
      </c>
      <c r="BD483" s="59">
        <v>0</v>
      </c>
      <c r="BE483" s="84" t="s">
        <v>38</v>
      </c>
      <c r="BF483" s="84" t="s">
        <v>38</v>
      </c>
      <c r="BG483" s="84" t="s">
        <v>38</v>
      </c>
      <c r="BH483" s="84" t="s">
        <v>38</v>
      </c>
      <c r="BI483" s="85" t="s">
        <v>758</v>
      </c>
      <c r="BJ483" s="86" t="s">
        <v>261</v>
      </c>
      <c r="BK483" s="86" t="s">
        <v>495</v>
      </c>
      <c r="BL483" s="86" t="s">
        <v>155</v>
      </c>
      <c r="BM483" s="86" t="s">
        <v>178</v>
      </c>
      <c r="BN483" s="86"/>
      <c r="BO483" s="59">
        <v>6</v>
      </c>
      <c r="BP483" s="69">
        <v>256104305100209</v>
      </c>
      <c r="BQ483" s="92">
        <v>0.15</v>
      </c>
      <c r="BR483" s="93">
        <v>0.015</v>
      </c>
      <c r="BS483" s="94">
        <f t="shared" si="79"/>
        <v>0.165</v>
      </c>
      <c r="BT483" s="95">
        <v>0.0455386666666667</v>
      </c>
      <c r="BU483" s="101">
        <f t="shared" si="80"/>
        <v>0.210538666666667</v>
      </c>
      <c r="BV483" s="102">
        <f t="shared" si="77"/>
        <v>4.90196078431373</v>
      </c>
      <c r="BW483" s="103">
        <v>183.333333333333</v>
      </c>
      <c r="BX483" s="104">
        <f t="shared" si="78"/>
        <v>0.0010320522875817</v>
      </c>
      <c r="BY483" s="105">
        <v>900</v>
      </c>
      <c r="BZ483" s="103" t="s">
        <v>32</v>
      </c>
      <c r="CA483" s="106" t="s">
        <v>189</v>
      </c>
      <c r="CB483" s="107" t="s">
        <v>148</v>
      </c>
      <c r="CC483" s="112" t="s">
        <v>149</v>
      </c>
      <c r="CD483" s="106"/>
      <c r="CE483" s="103" t="s">
        <v>192</v>
      </c>
      <c r="CF483" s="113"/>
      <c r="CG483" s="114">
        <v>2000023477</v>
      </c>
    </row>
    <row r="484" spans="1:86">
      <c r="A484" s="53" t="str">
        <f t="shared" si="81"/>
        <v>A1-20-06-45872</v>
      </c>
      <c r="B484" s="47" t="str">
        <f t="shared" si="72"/>
        <v>A1-20-06</v>
      </c>
      <c r="C484" s="48" t="s">
        <v>43</v>
      </c>
      <c r="D484" s="49">
        <v>45872</v>
      </c>
      <c r="E484" s="50" t="s">
        <v>14</v>
      </c>
      <c r="F484" s="51" t="s">
        <v>15</v>
      </c>
      <c r="G484" s="59">
        <v>6</v>
      </c>
      <c r="H484" s="51" t="s">
        <v>144</v>
      </c>
      <c r="I484" s="59">
        <v>20</v>
      </c>
      <c r="J484" s="60">
        <f>IF(ISBLANK(H484),"",IFERROR(VLOOKUP(B484,'Np PL4 Stock'!$A:$D,4,FALSE),""))</f>
        <v>45857</v>
      </c>
      <c r="K484" s="61">
        <f>IF(ISBLANK(H484),"",SUMIF('Np PL4 Stock'!$A:$A,B484,'Np PL4 Stock'!$N:$N))</f>
        <v>1</v>
      </c>
      <c r="L484" s="62">
        <f>IF(ISBLANK(H484),"",VLOOKUP(LEFT(B484,5),Unit!A:B,2,FALSE))</f>
        <v>8</v>
      </c>
      <c r="M484" s="63" t="str">
        <f>IF(ISBLANK(H484),"",IFERROR(VLOOKUP(B484,'Np PL4 Stock'!$A:$T,20,FALSE),""))</f>
        <v>V1-MC1</v>
      </c>
      <c r="N484" s="63" t="str">
        <f>IF(ISBLANK(H484),"",IFERROR(VLOOKUP(B484,'Np PL4 Stock'!$A:$U,21,FALSE),""))</f>
        <v>SyAqua</v>
      </c>
      <c r="O484" s="62">
        <f t="shared" si="73"/>
        <v>125</v>
      </c>
      <c r="P484" s="62">
        <f t="shared" si="74"/>
        <v>9.6875e-5</v>
      </c>
      <c r="Q484" s="67">
        <f t="shared" si="75"/>
        <v>7.75e-7</v>
      </c>
      <c r="R484" s="67">
        <f t="shared" si="76"/>
        <v>1.02926577777778e-6</v>
      </c>
      <c r="S484" s="64">
        <v>13</v>
      </c>
      <c r="T484" s="68">
        <v>7.879</v>
      </c>
      <c r="U484" s="68">
        <v>7.856</v>
      </c>
      <c r="V484" s="69">
        <v>89.474</v>
      </c>
      <c r="W484" s="59">
        <v>360</v>
      </c>
      <c r="X484" s="59">
        <v>97</v>
      </c>
      <c r="Y484" s="59">
        <v>100</v>
      </c>
      <c r="Z484" s="59">
        <v>88</v>
      </c>
      <c r="AA484" s="59">
        <v>0</v>
      </c>
      <c r="AB484" s="59">
        <v>0</v>
      </c>
      <c r="AC484" s="59">
        <v>0</v>
      </c>
      <c r="AD484" s="59">
        <v>0</v>
      </c>
      <c r="AE484" s="59">
        <v>100</v>
      </c>
      <c r="AF484" s="73" t="s">
        <v>38</v>
      </c>
      <c r="AG484" s="73">
        <v>60000</v>
      </c>
      <c r="AH484" s="73" t="s">
        <v>38</v>
      </c>
      <c r="AI484" s="73" t="s">
        <v>38</v>
      </c>
      <c r="AJ484" s="73" t="s">
        <v>38</v>
      </c>
      <c r="AK484" s="73" t="s">
        <v>32</v>
      </c>
      <c r="AL484" s="77" t="str">
        <f>IF(ISBLANK(S484),"",IF(AJ484="Fail","Fail",IF(E484="PL4",IF(AND(T484&gt;STD_01122025!$D$3,U484&lt;STD_01122025!$D$4,OR(AF484="ND",AF484&lt;STD_01122025!$D$7),AH484="ND"),"Pass","Fail"),IF(E484="PL12",IF(AND(S484&lt;STD_01122025!$F$2,T484&gt;STD_01122025!$F$3,U484&lt;STD_01122025!$F$4,V484&gt;STD_01122025!$F$5,X484&gt;STD_01122025!$F$6,OR(AF484="ND",AF484&lt;STD_01122025!$F$7),AH484="ND"),"Pass","Fail"),IF(E484="SuperPL",IF(AND(T484&gt;STD_01122025!$H$3,U484&lt;STD_01122025!$H$4,V484&gt;STD_01122025!$H$5,X484&gt;STD_01122025!$H$6,OR(AF484="ND",AF484&lt;STD_01122025!$H$7),AH484="ND"),"Pass","Fail"),IF(E484="Flight",IF(AND(T484&gt;STD_01122025!$J$3,U484&lt;STD_01122025!$J$4,X484&gt;STD_01122025!$J$6,OR(AF484="ND",AF484&lt;STD_01122025!$J$7),AH484="ND"),"Pass","Fail"),""))))))</f>
        <v>Pass</v>
      </c>
      <c r="AM484" s="62">
        <f>IF(ISBLANK(B484),"",IFERROR(IF(VLOOKUP(B484,'Np PL4 Stock'!$A:$J,10,FALSE)="Np4",D484-VLOOKUP(B484,'Np PL4 Stock'!$A:$E,5,FALSE),D484-VLOOKUP(B484,'Np PL4 Stock'!$A:$E,5,FALSE)-1),""))</f>
        <v>15</v>
      </c>
      <c r="AN484" s="68">
        <v>8.464</v>
      </c>
      <c r="AO484" s="68">
        <v>7.91</v>
      </c>
      <c r="AP484" s="69">
        <v>100</v>
      </c>
      <c r="AQ484" s="64">
        <v>255</v>
      </c>
      <c r="AR484" s="64">
        <v>98</v>
      </c>
      <c r="AS484" s="59">
        <v>100</v>
      </c>
      <c r="AT484" s="73">
        <v>7000</v>
      </c>
      <c r="AU484" s="73">
        <v>36000</v>
      </c>
      <c r="AV484" s="73" t="s">
        <v>38</v>
      </c>
      <c r="AW484" s="73" t="s">
        <v>38</v>
      </c>
      <c r="AX484" s="84" t="s">
        <v>32</v>
      </c>
      <c r="AY484" s="59">
        <v>0</v>
      </c>
      <c r="AZ484" s="59">
        <v>0</v>
      </c>
      <c r="BA484" s="59">
        <v>0</v>
      </c>
      <c r="BB484" s="59">
        <v>0</v>
      </c>
      <c r="BC484" s="59">
        <v>0</v>
      </c>
      <c r="BD484" s="59">
        <v>0</v>
      </c>
      <c r="BE484" s="84" t="s">
        <v>38</v>
      </c>
      <c r="BF484" s="84" t="s">
        <v>38</v>
      </c>
      <c r="BG484" s="84" t="s">
        <v>38</v>
      </c>
      <c r="BH484" s="84" t="s">
        <v>38</v>
      </c>
      <c r="BI484" s="85" t="s">
        <v>758</v>
      </c>
      <c r="BJ484" s="86" t="s">
        <v>261</v>
      </c>
      <c r="BK484" s="64" t="s">
        <v>495</v>
      </c>
      <c r="BL484" s="86" t="s">
        <v>155</v>
      </c>
      <c r="BM484" s="86" t="s">
        <v>178</v>
      </c>
      <c r="BN484" s="86"/>
      <c r="BO484" s="59">
        <v>6</v>
      </c>
      <c r="BP484" s="69">
        <v>256104305100209</v>
      </c>
      <c r="BQ484" s="92">
        <v>0.69</v>
      </c>
      <c r="BR484" s="93">
        <v>0.085</v>
      </c>
      <c r="BS484" s="94">
        <f t="shared" si="79"/>
        <v>0.775</v>
      </c>
      <c r="BT484" s="95">
        <v>0.254265777777778</v>
      </c>
      <c r="BU484" s="101">
        <f t="shared" si="80"/>
        <v>1.02926577777778</v>
      </c>
      <c r="BV484" s="102">
        <f t="shared" si="77"/>
        <v>3.92156862745098</v>
      </c>
      <c r="BW484" s="103">
        <v>1038.88888888889</v>
      </c>
      <c r="BX484" s="104">
        <f t="shared" si="78"/>
        <v>0.00403633638344227</v>
      </c>
      <c r="BY484" s="105">
        <v>900</v>
      </c>
      <c r="BZ484" s="103" t="s">
        <v>32</v>
      </c>
      <c r="CA484" s="106" t="s">
        <v>189</v>
      </c>
      <c r="CB484" s="107" t="s">
        <v>148</v>
      </c>
      <c r="CC484" s="112" t="s">
        <v>208</v>
      </c>
      <c r="CD484" s="106" t="s">
        <v>759</v>
      </c>
      <c r="CE484" s="103" t="s">
        <v>192</v>
      </c>
      <c r="CF484" s="524" t="s">
        <v>760</v>
      </c>
      <c r="CG484" s="114">
        <v>2000023477</v>
      </c>
      <c r="CH484" s="128"/>
    </row>
    <row r="485" spans="1:85">
      <c r="A485" s="53" t="str">
        <f t="shared" si="81"/>
        <v>E1-07-05-45877</v>
      </c>
      <c r="B485" s="47" t="str">
        <f t="shared" si="72"/>
        <v>E1-07-05</v>
      </c>
      <c r="C485" s="48" t="s">
        <v>43</v>
      </c>
      <c r="D485" s="49">
        <v>45877</v>
      </c>
      <c r="E485" s="50" t="s">
        <v>3</v>
      </c>
      <c r="F485" s="51" t="s">
        <v>6</v>
      </c>
      <c r="G485" s="59">
        <v>5</v>
      </c>
      <c r="H485" s="51" t="s">
        <v>215</v>
      </c>
      <c r="I485" s="59">
        <v>7</v>
      </c>
      <c r="J485" s="60">
        <f>IF(ISBLANK(H485),"",IFERROR(VLOOKUP(B485,'Np PL4 Stock'!$A:$D,4,FALSE),""))</f>
        <v>45867</v>
      </c>
      <c r="K485" s="61">
        <f>IF(ISBLANK(H485),"",SUMIF('Np PL4 Stock'!$A:$A,B485,'Np PL4 Stock'!$N:$N))</f>
        <v>1</v>
      </c>
      <c r="L485" s="62">
        <f>IF(ISBLANK(H485),"",VLOOKUP(LEFT(B485,5),Unit!A:B,2,FALSE))</f>
        <v>10</v>
      </c>
      <c r="M485" s="63" t="str">
        <f>IF(ISBLANK(H485),"",IFERROR(VLOOKUP(B485,'Np PL4 Stock'!$A:$T,20,FALSE),""))</f>
        <v>V1-MC1</v>
      </c>
      <c r="N485" s="63" t="str">
        <f>IF(ISBLANK(H485),"",IFERROR(VLOOKUP(B485,'Np PL4 Stock'!$A:$U,21,FALSE),""))</f>
        <v>SyAqua</v>
      </c>
      <c r="O485" s="62">
        <f t="shared" si="73"/>
        <v>100</v>
      </c>
      <c r="P485" s="62">
        <f t="shared" si="74"/>
        <v>4.875e-5</v>
      </c>
      <c r="Q485" s="67">
        <f t="shared" si="75"/>
        <v>4.875e-7</v>
      </c>
      <c r="R485" s="67">
        <f t="shared" si="76"/>
        <v>6.44759e-7</v>
      </c>
      <c r="S485" s="64">
        <v>10</v>
      </c>
      <c r="T485" s="68">
        <v>7.321</v>
      </c>
      <c r="U485" s="68">
        <v>6.978</v>
      </c>
      <c r="V485" s="69" t="s">
        <v>32</v>
      </c>
      <c r="W485" s="64" t="s">
        <v>32</v>
      </c>
      <c r="X485" s="59">
        <v>94</v>
      </c>
      <c r="Y485" s="59" t="s">
        <v>32</v>
      </c>
      <c r="Z485" s="59" t="s">
        <v>32</v>
      </c>
      <c r="AA485" s="59" t="s">
        <v>32</v>
      </c>
      <c r="AB485" s="59" t="s">
        <v>32</v>
      </c>
      <c r="AC485" s="59">
        <v>0</v>
      </c>
      <c r="AD485" s="59">
        <v>0</v>
      </c>
      <c r="AE485" s="59" t="s">
        <v>32</v>
      </c>
      <c r="AF485" s="73" t="s">
        <v>38</v>
      </c>
      <c r="AG485" s="73">
        <v>68000</v>
      </c>
      <c r="AH485" s="73" t="s">
        <v>38</v>
      </c>
      <c r="AI485" s="73" t="s">
        <v>38</v>
      </c>
      <c r="AJ485" s="73" t="s">
        <v>38</v>
      </c>
      <c r="AK485" s="73" t="s">
        <v>32</v>
      </c>
      <c r="AL485" s="77" t="str">
        <f>IF(ISBLANK(S485),"",IF(AJ485="Fail","Fail",IF(E485="PL4",IF(AND(T485&gt;STD_01122025!$D$3,U485&lt;STD_01122025!$D$4,OR(AF485="ND",AF485&lt;STD_01122025!$D$7),AH485="ND"),"Pass","Fail"),IF(E485="PL12",IF(AND(S485&lt;STD_01122025!$F$2,T485&gt;STD_01122025!$F$3,U485&lt;STD_01122025!$F$4,V485&gt;STD_01122025!$F$5,X485&gt;STD_01122025!$F$6,OR(AF485="ND",AF485&lt;STD_01122025!$F$7),AH485="ND"),"Pass","Fail"),IF(E485="SuperPL",IF(AND(T485&gt;STD_01122025!$H$3,U485&lt;STD_01122025!$H$4,V485&gt;STD_01122025!$H$5,X485&gt;STD_01122025!$H$6,OR(AF485="ND",AF485&lt;STD_01122025!$H$7),AH485="ND"),"Pass","Fail"),IF(E485="Flight",IF(AND(T485&gt;STD_01122025!$J$3,U485&lt;STD_01122025!$J$4,X485&gt;STD_01122025!$J$6,OR(AF485="ND",AF485&lt;STD_01122025!$J$7),AH485="ND"),"Pass","Fail"),""))))))</f>
        <v>Pass</v>
      </c>
      <c r="AM485" s="62">
        <f>IF(ISBLANK(B485),"",IFERROR(IF(VLOOKUP(B485,'Np PL4 Stock'!$A:$J,10,FALSE)="Np4",D485-VLOOKUP(B485,'Np PL4 Stock'!$A:$E,5,FALSE),D485-VLOOKUP(B485,'Np PL4 Stock'!$A:$E,5,FALSE)-1),""))</f>
        <v>10</v>
      </c>
      <c r="AN485" s="68">
        <v>7.321</v>
      </c>
      <c r="AO485" s="68">
        <v>6.978</v>
      </c>
      <c r="AP485" s="69" t="s">
        <v>32</v>
      </c>
      <c r="AQ485" s="64">
        <v>490</v>
      </c>
      <c r="AR485" s="64">
        <v>94</v>
      </c>
      <c r="AS485" s="59" t="s">
        <v>32</v>
      </c>
      <c r="AT485" s="73" t="s">
        <v>38</v>
      </c>
      <c r="AU485" s="73">
        <v>50000</v>
      </c>
      <c r="AV485" s="73" t="s">
        <v>38</v>
      </c>
      <c r="AW485" s="73" t="s">
        <v>38</v>
      </c>
      <c r="AX485" s="84" t="s">
        <v>32</v>
      </c>
      <c r="AY485" s="59">
        <v>0</v>
      </c>
      <c r="AZ485" s="59">
        <v>0</v>
      </c>
      <c r="BA485" s="59">
        <v>0</v>
      </c>
      <c r="BB485" s="59">
        <v>0</v>
      </c>
      <c r="BC485" s="59">
        <v>0</v>
      </c>
      <c r="BD485" s="59">
        <v>0</v>
      </c>
      <c r="BE485" s="84" t="s">
        <v>38</v>
      </c>
      <c r="BF485" s="84" t="s">
        <v>38</v>
      </c>
      <c r="BG485" s="84" t="s">
        <v>38</v>
      </c>
      <c r="BH485" s="84" t="s">
        <v>38</v>
      </c>
      <c r="BI485" s="85" t="s">
        <v>480</v>
      </c>
      <c r="BJ485" s="86" t="s">
        <v>246</v>
      </c>
      <c r="BK485" s="86" t="s">
        <v>481</v>
      </c>
      <c r="BL485" s="86" t="s">
        <v>155</v>
      </c>
      <c r="BM485" s="86" t="s">
        <v>178</v>
      </c>
      <c r="BN485" s="86"/>
      <c r="BO485" s="59">
        <v>15</v>
      </c>
      <c r="BP485" s="69">
        <v>256104305100210</v>
      </c>
      <c r="BQ485" s="92">
        <v>0.375</v>
      </c>
      <c r="BR485" s="93">
        <v>0.1125</v>
      </c>
      <c r="BS485" s="94">
        <f t="shared" si="79"/>
        <v>0.4875</v>
      </c>
      <c r="BT485" s="95">
        <v>0.157259</v>
      </c>
      <c r="BU485" s="101">
        <f t="shared" si="80"/>
        <v>0.644759</v>
      </c>
      <c r="BV485" s="102">
        <f t="shared" si="77"/>
        <v>2.04081632653061</v>
      </c>
      <c r="BW485" s="103">
        <v>270.833333333333</v>
      </c>
      <c r="BX485" s="104">
        <f t="shared" si="78"/>
        <v>0.00131583469387755</v>
      </c>
      <c r="BY485" s="105">
        <v>1800</v>
      </c>
      <c r="BZ485" s="103" t="s">
        <v>32</v>
      </c>
      <c r="CA485" s="106" t="s">
        <v>189</v>
      </c>
      <c r="CB485" s="107" t="s">
        <v>148</v>
      </c>
      <c r="CC485" s="112" t="s">
        <v>149</v>
      </c>
      <c r="CD485" s="106"/>
      <c r="CE485" s="103" t="s">
        <v>192</v>
      </c>
      <c r="CF485" s="113"/>
      <c r="CG485" s="114">
        <v>2000004627</v>
      </c>
    </row>
    <row r="486" spans="1:85">
      <c r="A486" s="53" t="str">
        <f t="shared" si="81"/>
        <v>E1-08-05-45877</v>
      </c>
      <c r="B486" s="47" t="str">
        <f t="shared" si="72"/>
        <v>E1-08-05</v>
      </c>
      <c r="C486" s="48" t="s">
        <v>43</v>
      </c>
      <c r="D486" s="49">
        <v>45877</v>
      </c>
      <c r="E486" s="50" t="s">
        <v>3</v>
      </c>
      <c r="F486" s="51" t="s">
        <v>6</v>
      </c>
      <c r="G486" s="59">
        <v>5</v>
      </c>
      <c r="H486" s="51" t="s">
        <v>215</v>
      </c>
      <c r="I486" s="59">
        <v>8</v>
      </c>
      <c r="J486" s="60">
        <f>IF(ISBLANK(H486),"",IFERROR(VLOOKUP(B486,'Np PL4 Stock'!$A:$D,4,FALSE),""))</f>
        <v>45867</v>
      </c>
      <c r="K486" s="61">
        <f>IF(ISBLANK(H486),"",SUMIF('Np PL4 Stock'!$A:$A,B486,'Np PL4 Stock'!$N:$N))</f>
        <v>1</v>
      </c>
      <c r="L486" s="62">
        <f>IF(ISBLANK(H486),"",VLOOKUP(LEFT(B486,5),Unit!A:B,2,FALSE))</f>
        <v>10</v>
      </c>
      <c r="M486" s="63" t="str">
        <f>IF(ISBLANK(H486),"",IFERROR(VLOOKUP(B486,'Np PL4 Stock'!$A:$T,20,FALSE),""))</f>
        <v>V1-MC1</v>
      </c>
      <c r="N486" s="63" t="str">
        <f>IF(ISBLANK(H486),"",IFERROR(VLOOKUP(B486,'Np PL4 Stock'!$A:$U,21,FALSE),""))</f>
        <v>SyAqua</v>
      </c>
      <c r="O486" s="62">
        <f t="shared" si="73"/>
        <v>100</v>
      </c>
      <c r="P486" s="62">
        <f t="shared" si="74"/>
        <v>4.875e-5</v>
      </c>
      <c r="Q486" s="67">
        <f t="shared" si="75"/>
        <v>4.875e-7</v>
      </c>
      <c r="R486" s="67">
        <f t="shared" si="76"/>
        <v>6.44759e-7</v>
      </c>
      <c r="S486" s="64">
        <v>9</v>
      </c>
      <c r="T486" s="68">
        <v>6.87</v>
      </c>
      <c r="U486" s="68">
        <v>5.833</v>
      </c>
      <c r="V486" s="69" t="s">
        <v>32</v>
      </c>
      <c r="W486" s="64" t="s">
        <v>32</v>
      </c>
      <c r="X486" s="59">
        <v>84</v>
      </c>
      <c r="Y486" s="59" t="s">
        <v>32</v>
      </c>
      <c r="Z486" s="59" t="s">
        <v>32</v>
      </c>
      <c r="AA486" s="59" t="s">
        <v>32</v>
      </c>
      <c r="AB486" s="59" t="s">
        <v>32</v>
      </c>
      <c r="AC486" s="59">
        <v>0</v>
      </c>
      <c r="AD486" s="59">
        <v>0</v>
      </c>
      <c r="AE486" s="59" t="s">
        <v>32</v>
      </c>
      <c r="AF486" s="73" t="s">
        <v>38</v>
      </c>
      <c r="AG486" s="73">
        <v>64500</v>
      </c>
      <c r="AH486" s="73" t="s">
        <v>38</v>
      </c>
      <c r="AI486" s="73" t="s">
        <v>38</v>
      </c>
      <c r="AJ486" s="73" t="s">
        <v>38</v>
      </c>
      <c r="AK486" s="73" t="s">
        <v>32</v>
      </c>
      <c r="AL486" s="77" t="str">
        <f>IF(ISBLANK(S486),"",IF(AJ486="Fail","Fail",IF(E486="PL4",IF(AND(T486&gt;STD_01122025!$D$3,U486&lt;STD_01122025!$D$4,OR(AF486="ND",AF486&lt;STD_01122025!$D$7),AH486="ND"),"Pass","Fail"),IF(E486="PL12",IF(AND(S486&lt;STD_01122025!$F$2,T486&gt;STD_01122025!$F$3,U486&lt;STD_01122025!$F$4,V486&gt;STD_01122025!$F$5,X486&gt;STD_01122025!$F$6,OR(AF486="ND",AF486&lt;STD_01122025!$F$7),AH486="ND"),"Pass","Fail"),IF(E486="SuperPL",IF(AND(T486&gt;STD_01122025!$H$3,U486&lt;STD_01122025!$H$4,V486&gt;STD_01122025!$H$5,X486&gt;STD_01122025!$H$6,OR(AF486="ND",AF486&lt;STD_01122025!$H$7),AH486="ND"),"Pass","Fail"),IF(E486="Flight",IF(AND(T486&gt;STD_01122025!$J$3,U486&lt;STD_01122025!$J$4,X486&gt;STD_01122025!$J$6,OR(AF486="ND",AF486&lt;STD_01122025!$J$7),AH486="ND"),"Pass","Fail"),""))))))</f>
        <v>Pass</v>
      </c>
      <c r="AM486" s="62">
        <f>IF(ISBLANK(B486),"",IFERROR(IF(VLOOKUP(B486,'Np PL4 Stock'!$A:$J,10,FALSE)="Np4",D486-VLOOKUP(B486,'Np PL4 Stock'!$A:$E,5,FALSE),D486-VLOOKUP(B486,'Np PL4 Stock'!$A:$E,5,FALSE)-1),""))</f>
        <v>10</v>
      </c>
      <c r="AN486" s="68">
        <v>7.372</v>
      </c>
      <c r="AO486" s="68">
        <v>6.198</v>
      </c>
      <c r="AP486" s="69" t="s">
        <v>32</v>
      </c>
      <c r="AQ486" s="64">
        <v>485</v>
      </c>
      <c r="AR486" s="64">
        <v>93</v>
      </c>
      <c r="AS486" s="59" t="s">
        <v>32</v>
      </c>
      <c r="AT486" s="73" t="s">
        <v>38</v>
      </c>
      <c r="AU486" s="73">
        <v>97500</v>
      </c>
      <c r="AV486" s="73" t="s">
        <v>38</v>
      </c>
      <c r="AW486" s="73" t="s">
        <v>38</v>
      </c>
      <c r="AX486" s="84" t="s">
        <v>32</v>
      </c>
      <c r="AY486" s="59">
        <v>0</v>
      </c>
      <c r="AZ486" s="59">
        <v>0</v>
      </c>
      <c r="BA486" s="59">
        <v>0</v>
      </c>
      <c r="BB486" s="59">
        <v>0</v>
      </c>
      <c r="BC486" s="59">
        <v>0</v>
      </c>
      <c r="BD486" s="59">
        <v>0</v>
      </c>
      <c r="BE486" s="84" t="s">
        <v>38</v>
      </c>
      <c r="BF486" s="84" t="s">
        <v>38</v>
      </c>
      <c r="BG486" s="84" t="s">
        <v>38</v>
      </c>
      <c r="BH486" s="84" t="s">
        <v>38</v>
      </c>
      <c r="BI486" s="85" t="s">
        <v>480</v>
      </c>
      <c r="BJ486" s="86" t="s">
        <v>246</v>
      </c>
      <c r="BK486" s="64" t="s">
        <v>481</v>
      </c>
      <c r="BL486" s="86" t="s">
        <v>155</v>
      </c>
      <c r="BM486" s="86" t="s">
        <v>178</v>
      </c>
      <c r="BN486" s="86"/>
      <c r="BO486" s="59">
        <v>15</v>
      </c>
      <c r="BP486" s="69">
        <v>256104305100210</v>
      </c>
      <c r="BQ486" s="92">
        <v>0.375</v>
      </c>
      <c r="BR486" s="93">
        <v>0.1125</v>
      </c>
      <c r="BS486" s="94">
        <f t="shared" si="79"/>
        <v>0.4875</v>
      </c>
      <c r="BT486" s="95">
        <v>0.157259</v>
      </c>
      <c r="BU486" s="101">
        <f t="shared" si="80"/>
        <v>0.644759</v>
      </c>
      <c r="BV486" s="102">
        <f t="shared" si="77"/>
        <v>2.06185567010309</v>
      </c>
      <c r="BW486" s="103">
        <v>270.833333333333</v>
      </c>
      <c r="BX486" s="104">
        <f t="shared" si="78"/>
        <v>0.0013294</v>
      </c>
      <c r="BY486" s="105">
        <v>1800</v>
      </c>
      <c r="BZ486" s="103" t="s">
        <v>32</v>
      </c>
      <c r="CA486" s="106" t="s">
        <v>189</v>
      </c>
      <c r="CB486" s="107" t="s">
        <v>148</v>
      </c>
      <c r="CC486" s="112" t="s">
        <v>149</v>
      </c>
      <c r="CD486" s="106"/>
      <c r="CE486" s="103" t="s">
        <v>192</v>
      </c>
      <c r="CF486" s="113"/>
      <c r="CG486" s="114">
        <v>2000004627</v>
      </c>
    </row>
    <row r="487" spans="1:85">
      <c r="A487" s="53" t="str">
        <f t="shared" si="81"/>
        <v>E1-09-05-45877</v>
      </c>
      <c r="B487" s="47" t="str">
        <f t="shared" si="72"/>
        <v>E1-09-05</v>
      </c>
      <c r="C487" s="48" t="s">
        <v>43</v>
      </c>
      <c r="D487" s="49">
        <v>45877</v>
      </c>
      <c r="E487" s="50" t="s">
        <v>3</v>
      </c>
      <c r="F487" s="51" t="s">
        <v>6</v>
      </c>
      <c r="G487" s="59">
        <v>5</v>
      </c>
      <c r="H487" s="51" t="s">
        <v>215</v>
      </c>
      <c r="I487" s="59">
        <v>9</v>
      </c>
      <c r="J487" s="60">
        <f>IF(ISBLANK(H487),"",IFERROR(VLOOKUP(B487,'Np PL4 Stock'!$A:$D,4,FALSE),""))</f>
        <v>45867</v>
      </c>
      <c r="K487" s="61">
        <f>IF(ISBLANK(H487),"",SUMIF('Np PL4 Stock'!$A:$A,B487,'Np PL4 Stock'!$N:$N))</f>
        <v>1</v>
      </c>
      <c r="L487" s="62">
        <f>IF(ISBLANK(H487),"",VLOOKUP(LEFT(B487,5),Unit!A:B,2,FALSE))</f>
        <v>10</v>
      </c>
      <c r="M487" s="63" t="str">
        <f>IF(ISBLANK(H487),"",IFERROR(VLOOKUP(B487,'Np PL4 Stock'!$A:$T,20,FALSE),""))</f>
        <v>V1-MC1</v>
      </c>
      <c r="N487" s="63" t="str">
        <f>IF(ISBLANK(H487),"",IFERROR(VLOOKUP(B487,'Np PL4 Stock'!$A:$U,21,FALSE),""))</f>
        <v>SyAqua</v>
      </c>
      <c r="O487" s="62">
        <f t="shared" si="73"/>
        <v>100</v>
      </c>
      <c r="P487" s="62">
        <f t="shared" si="74"/>
        <v>4.875e-5</v>
      </c>
      <c r="Q487" s="67">
        <f t="shared" si="75"/>
        <v>4.875e-7</v>
      </c>
      <c r="R487" s="67">
        <f t="shared" si="76"/>
        <v>6.44759e-7</v>
      </c>
      <c r="S487" s="64">
        <v>9</v>
      </c>
      <c r="T487" s="68">
        <v>6.9</v>
      </c>
      <c r="U487" s="68">
        <v>6.237</v>
      </c>
      <c r="V487" s="69" t="s">
        <v>32</v>
      </c>
      <c r="W487" s="64" t="s">
        <v>32</v>
      </c>
      <c r="X487" s="59">
        <v>86</v>
      </c>
      <c r="Y487" s="59" t="s">
        <v>32</v>
      </c>
      <c r="Z487" s="59" t="s">
        <v>32</v>
      </c>
      <c r="AA487" s="59" t="s">
        <v>32</v>
      </c>
      <c r="AB487" s="59" t="s">
        <v>32</v>
      </c>
      <c r="AC487" s="59">
        <v>0</v>
      </c>
      <c r="AD487" s="59">
        <v>0</v>
      </c>
      <c r="AE487" s="59" t="s">
        <v>32</v>
      </c>
      <c r="AF487" s="73" t="s">
        <v>38</v>
      </c>
      <c r="AG487" s="73">
        <v>51500</v>
      </c>
      <c r="AH487" s="73" t="s">
        <v>38</v>
      </c>
      <c r="AI487" s="73" t="s">
        <v>38</v>
      </c>
      <c r="AJ487" s="73" t="s">
        <v>38</v>
      </c>
      <c r="AK487" s="73" t="s">
        <v>32</v>
      </c>
      <c r="AL487" s="77" t="str">
        <f>IF(ISBLANK(S487),"",IF(AJ487="Fail","Fail",IF(E487="PL4",IF(AND(T487&gt;STD_01122025!$D$3,U487&lt;STD_01122025!$D$4,OR(AF487="ND",AF487&lt;STD_01122025!$D$7),AH487="ND"),"Pass","Fail"),IF(E487="PL12",IF(AND(S487&lt;STD_01122025!$F$2,T487&gt;STD_01122025!$F$3,U487&lt;STD_01122025!$F$4,V487&gt;STD_01122025!$F$5,X487&gt;STD_01122025!$F$6,OR(AF487="ND",AF487&lt;STD_01122025!$F$7),AH487="ND"),"Pass","Fail"),IF(E487="SuperPL",IF(AND(T487&gt;STD_01122025!$H$3,U487&lt;STD_01122025!$H$4,V487&gt;STD_01122025!$H$5,X487&gt;STD_01122025!$H$6,OR(AF487="ND",AF487&lt;STD_01122025!$H$7),AH487="ND"),"Pass","Fail"),IF(E487="Flight",IF(AND(T487&gt;STD_01122025!$J$3,U487&lt;STD_01122025!$J$4,X487&gt;STD_01122025!$J$6,OR(AF487="ND",AF487&lt;STD_01122025!$J$7),AH487="ND"),"Pass","Fail"),""))))))</f>
        <v>Pass</v>
      </c>
      <c r="AM487" s="62">
        <f>IF(ISBLANK(B487),"",IFERROR(IF(VLOOKUP(B487,'Np PL4 Stock'!$A:$J,10,FALSE)="Np4",D487-VLOOKUP(B487,'Np PL4 Stock'!$A:$E,5,FALSE),D487-VLOOKUP(B487,'Np PL4 Stock'!$A:$E,5,FALSE)-1),""))</f>
        <v>10</v>
      </c>
      <c r="AN487" s="68">
        <v>7.38</v>
      </c>
      <c r="AO487" s="68">
        <v>6.572</v>
      </c>
      <c r="AP487" s="69" t="s">
        <v>32</v>
      </c>
      <c r="AQ487" s="64">
        <v>481</v>
      </c>
      <c r="AR487" s="64">
        <v>94</v>
      </c>
      <c r="AS487" s="59" t="s">
        <v>32</v>
      </c>
      <c r="AT487" s="73" t="s">
        <v>38</v>
      </c>
      <c r="AU487" s="73">
        <v>60000</v>
      </c>
      <c r="AV487" s="73" t="s">
        <v>38</v>
      </c>
      <c r="AW487" s="73" t="s">
        <v>38</v>
      </c>
      <c r="AX487" s="84" t="s">
        <v>32</v>
      </c>
      <c r="AY487" s="59">
        <v>0</v>
      </c>
      <c r="AZ487" s="59">
        <v>0</v>
      </c>
      <c r="BA487" s="59">
        <v>0</v>
      </c>
      <c r="BB487" s="59">
        <v>0</v>
      </c>
      <c r="BC487" s="59">
        <v>0</v>
      </c>
      <c r="BD487" s="59">
        <v>0</v>
      </c>
      <c r="BE487" s="84" t="s">
        <v>38</v>
      </c>
      <c r="BF487" s="84" t="s">
        <v>38</v>
      </c>
      <c r="BG487" s="84" t="s">
        <v>38</v>
      </c>
      <c r="BH487" s="84" t="s">
        <v>38</v>
      </c>
      <c r="BI487" s="85" t="s">
        <v>480</v>
      </c>
      <c r="BJ487" s="86" t="s">
        <v>246</v>
      </c>
      <c r="BK487" s="64" t="s">
        <v>481</v>
      </c>
      <c r="BL487" s="86" t="s">
        <v>155</v>
      </c>
      <c r="BM487" s="86" t="s">
        <v>178</v>
      </c>
      <c r="BN487" s="86"/>
      <c r="BO487" s="59">
        <v>15</v>
      </c>
      <c r="BP487" s="69">
        <v>256104305100210</v>
      </c>
      <c r="BQ487" s="92">
        <v>0.375</v>
      </c>
      <c r="BR487" s="93">
        <v>0.1125</v>
      </c>
      <c r="BS487" s="94">
        <f t="shared" si="79"/>
        <v>0.4875</v>
      </c>
      <c r="BT487" s="95">
        <v>0.157259</v>
      </c>
      <c r="BU487" s="101">
        <f t="shared" si="80"/>
        <v>0.644759</v>
      </c>
      <c r="BV487" s="102">
        <f t="shared" si="77"/>
        <v>2.07900207900208</v>
      </c>
      <c r="BW487" s="103">
        <v>270.833333333333</v>
      </c>
      <c r="BX487" s="104">
        <f t="shared" si="78"/>
        <v>0.0013404553014553</v>
      </c>
      <c r="BY487" s="105">
        <v>1800</v>
      </c>
      <c r="BZ487" s="103" t="s">
        <v>32</v>
      </c>
      <c r="CA487" s="106" t="s">
        <v>189</v>
      </c>
      <c r="CB487" s="107" t="s">
        <v>148</v>
      </c>
      <c r="CC487" s="112" t="s">
        <v>149</v>
      </c>
      <c r="CD487" s="106"/>
      <c r="CE487" s="103" t="s">
        <v>192</v>
      </c>
      <c r="CF487" s="113"/>
      <c r="CG487" s="114">
        <v>2000004627</v>
      </c>
    </row>
    <row r="488" spans="1:85">
      <c r="A488" s="53" t="str">
        <f t="shared" si="81"/>
        <v>E1-10-05-45877</v>
      </c>
      <c r="B488" s="47" t="str">
        <f t="shared" si="72"/>
        <v>E1-10-05</v>
      </c>
      <c r="C488" s="48" t="s">
        <v>43</v>
      </c>
      <c r="D488" s="49">
        <v>45877</v>
      </c>
      <c r="E488" s="50" t="s">
        <v>3</v>
      </c>
      <c r="F488" s="51" t="s">
        <v>6</v>
      </c>
      <c r="G488" s="59">
        <v>5</v>
      </c>
      <c r="H488" s="51" t="s">
        <v>215</v>
      </c>
      <c r="I488" s="59">
        <v>10</v>
      </c>
      <c r="J488" s="60">
        <f>IF(ISBLANK(H488),"",IFERROR(VLOOKUP(B488,'Np PL4 Stock'!$A:$D,4,FALSE),""))</f>
        <v>45867</v>
      </c>
      <c r="K488" s="61">
        <f>IF(ISBLANK(H488),"",SUMIF('Np PL4 Stock'!$A:$A,B488,'Np PL4 Stock'!$N:$N))</f>
        <v>1</v>
      </c>
      <c r="L488" s="62">
        <f>IF(ISBLANK(H488),"",VLOOKUP(LEFT(B488,5),Unit!A:B,2,FALSE))</f>
        <v>10</v>
      </c>
      <c r="M488" s="63" t="str">
        <f>IF(ISBLANK(H488),"",IFERROR(VLOOKUP(B488,'Np PL4 Stock'!$A:$T,20,FALSE),""))</f>
        <v>V1-MC1</v>
      </c>
      <c r="N488" s="63" t="str">
        <f>IF(ISBLANK(H488),"",IFERROR(VLOOKUP(B488,'Np PL4 Stock'!$A:$U,21,FALSE),""))</f>
        <v>SyAqua</v>
      </c>
      <c r="O488" s="62">
        <f t="shared" si="73"/>
        <v>100</v>
      </c>
      <c r="P488" s="62">
        <f t="shared" si="74"/>
        <v>4.875e-5</v>
      </c>
      <c r="Q488" s="67">
        <f t="shared" si="75"/>
        <v>4.875e-7</v>
      </c>
      <c r="R488" s="67">
        <f t="shared" si="76"/>
        <v>6.42413e-7</v>
      </c>
      <c r="S488" s="64">
        <v>9</v>
      </c>
      <c r="T488" s="68">
        <v>6.715</v>
      </c>
      <c r="U488" s="68">
        <v>6.17</v>
      </c>
      <c r="V488" s="69" t="s">
        <v>32</v>
      </c>
      <c r="W488" s="64" t="s">
        <v>32</v>
      </c>
      <c r="X488" s="59">
        <v>84</v>
      </c>
      <c r="Y488" s="59" t="s">
        <v>32</v>
      </c>
      <c r="Z488" s="59" t="s">
        <v>32</v>
      </c>
      <c r="AA488" s="59" t="s">
        <v>32</v>
      </c>
      <c r="AB488" s="59" t="s">
        <v>32</v>
      </c>
      <c r="AC488" s="59">
        <v>0</v>
      </c>
      <c r="AD488" s="59">
        <v>0</v>
      </c>
      <c r="AE488" s="59" t="s">
        <v>32</v>
      </c>
      <c r="AF488" s="73" t="s">
        <v>38</v>
      </c>
      <c r="AG488" s="73">
        <v>49500</v>
      </c>
      <c r="AH488" s="73" t="s">
        <v>38</v>
      </c>
      <c r="AI488" s="73" t="s">
        <v>38</v>
      </c>
      <c r="AJ488" s="73" t="s">
        <v>38</v>
      </c>
      <c r="AK488" s="73" t="s">
        <v>32</v>
      </c>
      <c r="AL488" s="77" t="str">
        <f>IF(ISBLANK(S488),"",IF(AJ488="Fail","Fail",IF(E488="PL4",IF(AND(T488&gt;STD_01122025!$D$3,U488&lt;STD_01122025!$D$4,OR(AF488="ND",AF488&lt;STD_01122025!$D$7),AH488="ND"),"Pass","Fail"),IF(E488="PL12",IF(AND(S488&lt;STD_01122025!$F$2,T488&gt;STD_01122025!$F$3,U488&lt;STD_01122025!$F$4,V488&gt;STD_01122025!$F$5,X488&gt;STD_01122025!$F$6,OR(AF488="ND",AF488&lt;STD_01122025!$F$7),AH488="ND"),"Pass","Fail"),IF(E488="SuperPL",IF(AND(T488&gt;STD_01122025!$H$3,U488&lt;STD_01122025!$H$4,V488&gt;STD_01122025!$H$5,X488&gt;STD_01122025!$H$6,OR(AF488="ND",AF488&lt;STD_01122025!$H$7),AH488="ND"),"Pass","Fail"),IF(E488="Flight",IF(AND(T488&gt;STD_01122025!$J$3,U488&lt;STD_01122025!$J$4,X488&gt;STD_01122025!$J$6,OR(AF488="ND",AF488&lt;STD_01122025!$J$7),AH488="ND"),"Pass","Fail"),""))))))</f>
        <v>Pass</v>
      </c>
      <c r="AM488" s="62">
        <f>IF(ISBLANK(B488),"",IFERROR(IF(VLOOKUP(B488,'Np PL4 Stock'!$A:$J,10,FALSE)="Np4",D488-VLOOKUP(B488,'Np PL4 Stock'!$A:$E,5,FALSE),D488-VLOOKUP(B488,'Np PL4 Stock'!$A:$E,5,FALSE)-1),""))</f>
        <v>10</v>
      </c>
      <c r="AN488" s="68">
        <v>7.367</v>
      </c>
      <c r="AO488" s="68">
        <v>6.399</v>
      </c>
      <c r="AP488" s="69" t="s">
        <v>32</v>
      </c>
      <c r="AQ488" s="64">
        <v>483</v>
      </c>
      <c r="AR488" s="64">
        <v>93</v>
      </c>
      <c r="AS488" s="59" t="s">
        <v>32</v>
      </c>
      <c r="AT488" s="73" t="s">
        <v>38</v>
      </c>
      <c r="AU488" s="73">
        <v>75000</v>
      </c>
      <c r="AV488" s="73" t="s">
        <v>38</v>
      </c>
      <c r="AW488" s="73" t="s">
        <v>38</v>
      </c>
      <c r="AX488" s="84" t="s">
        <v>32</v>
      </c>
      <c r="AY488" s="59">
        <v>0</v>
      </c>
      <c r="AZ488" s="59">
        <v>0</v>
      </c>
      <c r="BA488" s="59">
        <v>0</v>
      </c>
      <c r="BB488" s="59">
        <v>0</v>
      </c>
      <c r="BC488" s="59">
        <v>0</v>
      </c>
      <c r="BD488" s="59">
        <v>0</v>
      </c>
      <c r="BE488" s="84" t="s">
        <v>38</v>
      </c>
      <c r="BF488" s="84" t="s">
        <v>38</v>
      </c>
      <c r="BG488" s="84" t="s">
        <v>38</v>
      </c>
      <c r="BH488" s="84" t="s">
        <v>38</v>
      </c>
      <c r="BI488" s="85" t="s">
        <v>480</v>
      </c>
      <c r="BJ488" s="86" t="s">
        <v>246</v>
      </c>
      <c r="BK488" s="64" t="s">
        <v>481</v>
      </c>
      <c r="BL488" s="86" t="s">
        <v>155</v>
      </c>
      <c r="BM488" s="86" t="s">
        <v>178</v>
      </c>
      <c r="BN488" s="86"/>
      <c r="BO488" s="59">
        <v>15</v>
      </c>
      <c r="BP488" s="69">
        <v>256104305100210</v>
      </c>
      <c r="BQ488" s="92">
        <v>0.375</v>
      </c>
      <c r="BR488" s="93">
        <v>0.1125</v>
      </c>
      <c r="BS488" s="94">
        <f t="shared" si="79"/>
        <v>0.4875</v>
      </c>
      <c r="BT488" s="95">
        <v>0.154913</v>
      </c>
      <c r="BU488" s="101">
        <f t="shared" si="80"/>
        <v>0.642413</v>
      </c>
      <c r="BV488" s="102">
        <f t="shared" si="77"/>
        <v>2.0703933747412</v>
      </c>
      <c r="BW488" s="103">
        <v>270.833333333333</v>
      </c>
      <c r="BX488" s="104">
        <f t="shared" si="78"/>
        <v>0.00133004761904762</v>
      </c>
      <c r="BY488" s="105">
        <v>1800</v>
      </c>
      <c r="BZ488" s="103" t="s">
        <v>32</v>
      </c>
      <c r="CA488" s="106" t="s">
        <v>189</v>
      </c>
      <c r="CB488" s="107" t="s">
        <v>148</v>
      </c>
      <c r="CC488" s="112" t="s">
        <v>149</v>
      </c>
      <c r="CD488" s="106"/>
      <c r="CE488" s="103" t="s">
        <v>192</v>
      </c>
      <c r="CF488" s="113"/>
      <c r="CG488" s="114">
        <v>2000004627</v>
      </c>
    </row>
    <row r="489" spans="1:85">
      <c r="A489" s="53" t="str">
        <f t="shared" si="81"/>
        <v>B1-05-06-45878</v>
      </c>
      <c r="B489" s="47" t="str">
        <f t="shared" si="72"/>
        <v>B1-05-06</v>
      </c>
      <c r="C489" s="48" t="s">
        <v>43</v>
      </c>
      <c r="D489" s="49">
        <v>45878</v>
      </c>
      <c r="E489" s="50" t="s">
        <v>14</v>
      </c>
      <c r="F489" s="51" t="s">
        <v>15</v>
      </c>
      <c r="G489" s="59">
        <v>6</v>
      </c>
      <c r="H489" s="51" t="s">
        <v>165</v>
      </c>
      <c r="I489" s="59">
        <v>5</v>
      </c>
      <c r="J489" s="60">
        <f>IF(ISBLANK(H489),"",IFERROR(VLOOKUP(B489,'Np PL4 Stock'!$A:$D,4,FALSE),""))</f>
        <v>45865</v>
      </c>
      <c r="K489" s="61">
        <f>IF(ISBLANK(H489),"",SUMIF('Np PL4 Stock'!$A:$A,B489,'Np PL4 Stock'!$N:$N))</f>
        <v>1.3</v>
      </c>
      <c r="L489" s="62">
        <f>IF(ISBLANK(H489),"",VLOOKUP(LEFT(B489,5),Unit!A:B,2,FALSE))</f>
        <v>12</v>
      </c>
      <c r="M489" s="63" t="str">
        <f>IF(ISBLANK(H489),"",IFERROR(VLOOKUP(B489,'Np PL4 Stock'!$A:$T,20,FALSE),""))</f>
        <v>V1-MA1</v>
      </c>
      <c r="N489" s="63" t="str">
        <f>IF(ISBLANK(H489),"",IFERROR(VLOOKUP(B489,'Np PL4 Stock'!$A:$U,21,FALSE),""))</f>
        <v>SIS</v>
      </c>
      <c r="O489" s="62">
        <f t="shared" si="73"/>
        <v>108.333333333333</v>
      </c>
      <c r="P489" s="62">
        <f t="shared" si="74"/>
        <v>0.00012525</v>
      </c>
      <c r="Q489" s="67">
        <f t="shared" si="75"/>
        <v>1.15615384615385e-6</v>
      </c>
      <c r="R489" s="67">
        <f t="shared" si="76"/>
        <v>1.55613692307692e-6</v>
      </c>
      <c r="S489" s="64">
        <v>11</v>
      </c>
      <c r="T489" s="68">
        <v>7.675</v>
      </c>
      <c r="U489" s="68">
        <v>6.785</v>
      </c>
      <c r="V489" s="69">
        <v>97.872</v>
      </c>
      <c r="W489" s="59">
        <v>383</v>
      </c>
      <c r="X489" s="59">
        <v>96</v>
      </c>
      <c r="Y489" s="59">
        <v>100</v>
      </c>
      <c r="Z489" s="59">
        <v>80</v>
      </c>
      <c r="AA489" s="59">
        <v>0</v>
      </c>
      <c r="AB489" s="59">
        <v>0</v>
      </c>
      <c r="AC489" s="59">
        <v>0</v>
      </c>
      <c r="AD489" s="59">
        <v>0</v>
      </c>
      <c r="AE489" s="59">
        <v>100</v>
      </c>
      <c r="AF489" s="73" t="s">
        <v>38</v>
      </c>
      <c r="AG489" s="73">
        <v>70500</v>
      </c>
      <c r="AH489" s="73" t="s">
        <v>38</v>
      </c>
      <c r="AI489" s="73" t="s">
        <v>38</v>
      </c>
      <c r="AJ489" s="73" t="s">
        <v>38</v>
      </c>
      <c r="AK489" s="73" t="s">
        <v>32</v>
      </c>
      <c r="AL489" s="77" t="str">
        <f>IF(ISBLANK(S489),"",IF(AJ489="Fail","Fail",IF(E489="PL4",IF(AND(T489&gt;STD_01122025!$D$3,U489&lt;STD_01122025!$D$4,OR(AF489="ND",AF489&lt;STD_01122025!$D$7),AH489="ND"),"Pass","Fail"),IF(E489="PL12",IF(AND(S489&lt;STD_01122025!$F$2,T489&gt;STD_01122025!$F$3,U489&lt;STD_01122025!$F$4,V489&gt;STD_01122025!$F$5,X489&gt;STD_01122025!$F$6,OR(AF489="ND",AF489&lt;STD_01122025!$F$7),AH489="ND"),"Pass","Fail"),IF(E489="SuperPL",IF(AND(T489&gt;STD_01122025!$H$3,U489&lt;STD_01122025!$H$4,V489&gt;STD_01122025!$H$5,X489&gt;STD_01122025!$H$6,OR(AF489="ND",AF489&lt;STD_01122025!$H$7),AH489="ND"),"Pass","Fail"),IF(E489="Flight",IF(AND(T489&gt;STD_01122025!$J$3,U489&lt;STD_01122025!$J$4,X489&gt;STD_01122025!$J$6,OR(AF489="ND",AF489&lt;STD_01122025!$J$7),AH489="ND"),"Pass","Fail"),""))))))</f>
        <v>Pass</v>
      </c>
      <c r="AM489" s="62">
        <f>IF(ISBLANK(B489),"",IFERROR(IF(VLOOKUP(B489,'Np PL4 Stock'!$A:$J,10,FALSE)="Np4",D489-VLOOKUP(B489,'Np PL4 Stock'!$A:$E,5,FALSE),D489-VLOOKUP(B489,'Np PL4 Stock'!$A:$E,5,FALSE)-1),""))</f>
        <v>13</v>
      </c>
      <c r="AN489" s="68">
        <v>8.748</v>
      </c>
      <c r="AO489" s="68">
        <v>7.71</v>
      </c>
      <c r="AP489" s="69">
        <v>100</v>
      </c>
      <c r="AQ489" s="64">
        <v>245</v>
      </c>
      <c r="AR489" s="64">
        <v>99</v>
      </c>
      <c r="AS489" s="59">
        <v>100</v>
      </c>
      <c r="AT489" s="73">
        <v>3500</v>
      </c>
      <c r="AU489" s="73">
        <v>4100</v>
      </c>
      <c r="AV489" s="73" t="s">
        <v>38</v>
      </c>
      <c r="AW489" s="73" t="s">
        <v>38</v>
      </c>
      <c r="AX489" s="84" t="s">
        <v>32</v>
      </c>
      <c r="AY489" s="59">
        <v>0</v>
      </c>
      <c r="AZ489" s="59">
        <v>0</v>
      </c>
      <c r="BA489" s="59">
        <v>0</v>
      </c>
      <c r="BB489" s="59">
        <v>0</v>
      </c>
      <c r="BC489" s="59">
        <v>0</v>
      </c>
      <c r="BD489" s="59">
        <v>0</v>
      </c>
      <c r="BE489" s="84" t="s">
        <v>38</v>
      </c>
      <c r="BF489" s="84" t="s">
        <v>38</v>
      </c>
      <c r="BG489" s="84" t="s">
        <v>38</v>
      </c>
      <c r="BH489" s="84" t="s">
        <v>38</v>
      </c>
      <c r="BI489" s="85" t="s">
        <v>515</v>
      </c>
      <c r="BJ489" s="86" t="s">
        <v>261</v>
      </c>
      <c r="BK489" s="86" t="s">
        <v>495</v>
      </c>
      <c r="BL489" s="86" t="s">
        <v>155</v>
      </c>
      <c r="BM489" s="86" t="s">
        <v>178</v>
      </c>
      <c r="BN489" s="86"/>
      <c r="BO489" s="59">
        <v>6</v>
      </c>
      <c r="BP489" s="69">
        <v>256104305100213</v>
      </c>
      <c r="BQ489" s="92">
        <v>0.4</v>
      </c>
      <c r="BR489" s="93">
        <v>0.08</v>
      </c>
      <c r="BS489" s="94">
        <f t="shared" si="79"/>
        <v>0.48</v>
      </c>
      <c r="BT489" s="95">
        <v>0.17124</v>
      </c>
      <c r="BU489" s="101">
        <f t="shared" si="80"/>
        <v>0.65124</v>
      </c>
      <c r="BV489" s="102">
        <f t="shared" si="77"/>
        <v>4.08163265306122</v>
      </c>
      <c r="BW489" s="103">
        <v>480</v>
      </c>
      <c r="BX489" s="104">
        <f t="shared" si="78"/>
        <v>0.00265812244897959</v>
      </c>
      <c r="BY489" s="105">
        <v>1000</v>
      </c>
      <c r="BZ489" s="103" t="s">
        <v>32</v>
      </c>
      <c r="CA489" s="106" t="s">
        <v>189</v>
      </c>
      <c r="CB489" s="107" t="s">
        <v>148</v>
      </c>
      <c r="CC489" s="112" t="s">
        <v>149</v>
      </c>
      <c r="CD489" s="106"/>
      <c r="CE489" s="103" t="s">
        <v>192</v>
      </c>
      <c r="CF489" s="113"/>
      <c r="CG489" s="114">
        <v>2000026895</v>
      </c>
    </row>
    <row r="490" spans="1:85">
      <c r="A490" s="53" t="str">
        <f t="shared" si="81"/>
        <v>B1-06-06-45878</v>
      </c>
      <c r="B490" s="47" t="str">
        <f t="shared" si="72"/>
        <v>B1-06-06</v>
      </c>
      <c r="C490" s="48" t="s">
        <v>43</v>
      </c>
      <c r="D490" s="49">
        <v>45878</v>
      </c>
      <c r="E490" s="50" t="s">
        <v>14</v>
      </c>
      <c r="F490" s="51" t="s">
        <v>15</v>
      </c>
      <c r="G490" s="59">
        <v>6</v>
      </c>
      <c r="H490" s="51" t="s">
        <v>165</v>
      </c>
      <c r="I490" s="59">
        <v>6</v>
      </c>
      <c r="J490" s="60">
        <f>IF(ISBLANK(H490),"",IFERROR(VLOOKUP(B490,'Np PL4 Stock'!$A:$D,4,FALSE),""))</f>
        <v>45866</v>
      </c>
      <c r="K490" s="61">
        <f>IF(ISBLANK(H490),"",SUMIF('Np PL4 Stock'!$A:$A,B490,'Np PL4 Stock'!$N:$N))</f>
        <v>1.3</v>
      </c>
      <c r="L490" s="62">
        <f>IF(ISBLANK(H490),"",VLOOKUP(LEFT(B490,5),Unit!A:B,2,FALSE))</f>
        <v>12</v>
      </c>
      <c r="M490" s="63" t="str">
        <f>IF(ISBLANK(H490),"",IFERROR(VLOOKUP(B490,'Np PL4 Stock'!$A:$T,20,FALSE),""))</f>
        <v>V1-MA1</v>
      </c>
      <c r="N490" s="63" t="str">
        <f>IF(ISBLANK(H490),"",IFERROR(VLOOKUP(B490,'Np PL4 Stock'!$A:$U,21,FALSE),""))</f>
        <v>SIS</v>
      </c>
      <c r="O490" s="62">
        <f t="shared" si="73"/>
        <v>108.333333333333</v>
      </c>
      <c r="P490" s="62">
        <f t="shared" si="74"/>
        <v>3e-5</v>
      </c>
      <c r="Q490" s="67">
        <f t="shared" si="75"/>
        <v>8.39423076923077e-7</v>
      </c>
      <c r="R490" s="67">
        <f t="shared" si="76"/>
        <v>1.13184519230769e-6</v>
      </c>
      <c r="S490" s="64">
        <v>11</v>
      </c>
      <c r="T490" s="68">
        <v>7.587</v>
      </c>
      <c r="U490" s="68">
        <v>6.921</v>
      </c>
      <c r="V490" s="69">
        <v>85</v>
      </c>
      <c r="W490" s="59">
        <v>395</v>
      </c>
      <c r="X490" s="59">
        <v>94</v>
      </c>
      <c r="Y490" s="59">
        <v>100</v>
      </c>
      <c r="Z490" s="59">
        <v>84</v>
      </c>
      <c r="AA490" s="59">
        <v>0</v>
      </c>
      <c r="AB490" s="59">
        <v>0</v>
      </c>
      <c r="AC490" s="59">
        <v>0</v>
      </c>
      <c r="AD490" s="59">
        <v>0</v>
      </c>
      <c r="AE490" s="59">
        <v>100</v>
      </c>
      <c r="AF490" s="73" t="s">
        <v>38</v>
      </c>
      <c r="AG490" s="73">
        <v>63000</v>
      </c>
      <c r="AH490" s="73" t="s">
        <v>38</v>
      </c>
      <c r="AI490" s="73" t="s">
        <v>38</v>
      </c>
      <c r="AJ490" s="73" t="s">
        <v>38</v>
      </c>
      <c r="AK490" s="73" t="s">
        <v>32</v>
      </c>
      <c r="AL490" s="77" t="str">
        <f>IF(ISBLANK(S490),"",IF(AJ490="Fail","Fail",IF(E490="PL4",IF(AND(T490&gt;STD_01122025!$D$3,U490&lt;STD_01122025!$D$4,OR(AF490="ND",AF490&lt;STD_01122025!$D$7),AH490="ND"),"Pass","Fail"),IF(E490="PL12",IF(AND(S490&lt;STD_01122025!$F$2,T490&gt;STD_01122025!$F$3,U490&lt;STD_01122025!$F$4,V490&gt;STD_01122025!$F$5,X490&gt;STD_01122025!$F$6,OR(AF490="ND",AF490&lt;STD_01122025!$F$7),AH490="ND"),"Pass","Fail"),IF(E490="SuperPL",IF(AND(T490&gt;STD_01122025!$H$3,U490&lt;STD_01122025!$H$4,V490&gt;STD_01122025!$H$5,X490&gt;STD_01122025!$H$6,OR(AF490="ND",AF490&lt;STD_01122025!$H$7),AH490="ND"),"Pass","Fail"),IF(E490="Flight",IF(AND(T490&gt;STD_01122025!$J$3,U490&lt;STD_01122025!$J$4,X490&gt;STD_01122025!$J$6,OR(AF490="ND",AF490&lt;STD_01122025!$J$7),AH490="ND"),"Pass","Fail"),""))))))</f>
        <v>Pass</v>
      </c>
      <c r="AM490" s="62">
        <f>IF(ISBLANK(B490),"",IFERROR(IF(VLOOKUP(B490,'Np PL4 Stock'!$A:$J,10,FALSE)="Np4",D490-VLOOKUP(B490,'Np PL4 Stock'!$A:$E,5,FALSE),D490-VLOOKUP(B490,'Np PL4 Stock'!$A:$E,5,FALSE)-1),""))</f>
        <v>12</v>
      </c>
      <c r="AN490" s="68">
        <v>8.078</v>
      </c>
      <c r="AO490" s="68">
        <v>7.93</v>
      </c>
      <c r="AP490" s="69">
        <v>98.851</v>
      </c>
      <c r="AQ490" s="64">
        <v>340</v>
      </c>
      <c r="AR490" s="64">
        <v>98</v>
      </c>
      <c r="AS490" s="59">
        <v>100</v>
      </c>
      <c r="AT490" s="73" t="s">
        <v>38</v>
      </c>
      <c r="AU490" s="73">
        <v>71000</v>
      </c>
      <c r="AV490" s="73" t="s">
        <v>38</v>
      </c>
      <c r="AW490" s="73" t="s">
        <v>38</v>
      </c>
      <c r="AX490" s="84" t="s">
        <v>32</v>
      </c>
      <c r="AY490" s="59">
        <v>0</v>
      </c>
      <c r="AZ490" s="59">
        <v>0</v>
      </c>
      <c r="BA490" s="59">
        <v>0</v>
      </c>
      <c r="BB490" s="59">
        <v>0</v>
      </c>
      <c r="BC490" s="59">
        <v>0</v>
      </c>
      <c r="BD490" s="59">
        <v>0</v>
      </c>
      <c r="BE490" s="84" t="s">
        <v>38</v>
      </c>
      <c r="BF490" s="84" t="s">
        <v>38</v>
      </c>
      <c r="BG490" s="84" t="s">
        <v>38</v>
      </c>
      <c r="BH490" s="84" t="s">
        <v>38</v>
      </c>
      <c r="BI490" s="85" t="s">
        <v>515</v>
      </c>
      <c r="BJ490" s="86" t="s">
        <v>261</v>
      </c>
      <c r="BK490" s="86" t="s">
        <v>495</v>
      </c>
      <c r="BL490" s="86" t="s">
        <v>155</v>
      </c>
      <c r="BM490" s="86" t="s">
        <v>178</v>
      </c>
      <c r="BN490" s="86"/>
      <c r="BO490" s="59">
        <v>6</v>
      </c>
      <c r="BP490" s="69">
        <v>256104305100213</v>
      </c>
      <c r="BQ490" s="92">
        <v>0.3</v>
      </c>
      <c r="BR490" s="93">
        <v>0.06</v>
      </c>
      <c r="BS490" s="94">
        <f t="shared" si="79"/>
        <v>0.36</v>
      </c>
      <c r="BT490" s="95">
        <v>0.12776</v>
      </c>
      <c r="BU490" s="101">
        <f t="shared" si="80"/>
        <v>0.48776</v>
      </c>
      <c r="BV490" s="102">
        <f t="shared" si="77"/>
        <v>2.94117647058823</v>
      </c>
      <c r="BW490" s="103">
        <v>360</v>
      </c>
      <c r="BX490" s="104">
        <f t="shared" si="78"/>
        <v>0.00143458823529412</v>
      </c>
      <c r="BY490" s="105">
        <v>1000</v>
      </c>
      <c r="BZ490" s="103" t="s">
        <v>32</v>
      </c>
      <c r="CA490" s="106" t="s">
        <v>189</v>
      </c>
      <c r="CB490" s="107" t="s">
        <v>148</v>
      </c>
      <c r="CC490" s="112" t="s">
        <v>149</v>
      </c>
      <c r="CD490" s="106"/>
      <c r="CE490" s="103" t="s">
        <v>192</v>
      </c>
      <c r="CF490" s="113"/>
      <c r="CG490" s="114">
        <v>2000026895</v>
      </c>
    </row>
    <row r="491" spans="1:85">
      <c r="A491" s="53" t="str">
        <f t="shared" si="81"/>
        <v>B1-04-06-45878</v>
      </c>
      <c r="B491" s="47" t="str">
        <f t="shared" si="72"/>
        <v>B1-04-06</v>
      </c>
      <c r="C491" s="48" t="s">
        <v>43</v>
      </c>
      <c r="D491" s="49">
        <v>45878</v>
      </c>
      <c r="E491" s="50" t="s">
        <v>14</v>
      </c>
      <c r="F491" s="51" t="s">
        <v>15</v>
      </c>
      <c r="G491" s="59">
        <v>6</v>
      </c>
      <c r="H491" s="51" t="s">
        <v>165</v>
      </c>
      <c r="I491" s="59">
        <v>4</v>
      </c>
      <c r="J491" s="60">
        <f>IF(ISBLANK(H491),"",IFERROR(VLOOKUP(B491,'Np PL4 Stock'!$A:$D,4,FALSE),""))</f>
        <v>45865</v>
      </c>
      <c r="K491" s="61">
        <f>IF(ISBLANK(H491),"",SUMIF('Np PL4 Stock'!$A:$A,B491,'Np PL4 Stock'!$N:$N))</f>
        <v>1.3</v>
      </c>
      <c r="L491" s="62">
        <f>IF(ISBLANK(H491),"",VLOOKUP(LEFT(B491,5),Unit!A:B,2,FALSE))</f>
        <v>12</v>
      </c>
      <c r="M491" s="63" t="str">
        <f>IF(ISBLANK(H491),"",IFERROR(VLOOKUP(B491,'Np PL4 Stock'!$A:$T,20,FALSE),""))</f>
        <v>V1-MA1</v>
      </c>
      <c r="N491" s="63" t="str">
        <f>IF(ISBLANK(H491),"",IFERROR(VLOOKUP(B491,'Np PL4 Stock'!$A:$U,21,FALSE),""))</f>
        <v>SIS</v>
      </c>
      <c r="O491" s="62">
        <f t="shared" si="73"/>
        <v>108.333333333333</v>
      </c>
      <c r="P491" s="62">
        <f t="shared" si="74"/>
        <v>9.16666666666667e-5</v>
      </c>
      <c r="Q491" s="67">
        <f t="shared" si="75"/>
        <v>8.46153846153846e-7</v>
      </c>
      <c r="R491" s="67">
        <f t="shared" si="76"/>
        <v>1.14497846153846e-6</v>
      </c>
      <c r="S491" s="64">
        <v>11</v>
      </c>
      <c r="T491" s="68">
        <v>7.66</v>
      </c>
      <c r="U491" s="68">
        <v>6.853</v>
      </c>
      <c r="V491" s="69">
        <v>90</v>
      </c>
      <c r="W491" s="59">
        <v>387</v>
      </c>
      <c r="X491" s="59">
        <v>95</v>
      </c>
      <c r="Y491" s="59">
        <v>100</v>
      </c>
      <c r="Z491" s="59">
        <v>84</v>
      </c>
      <c r="AA491" s="59">
        <v>0</v>
      </c>
      <c r="AB491" s="59">
        <v>0</v>
      </c>
      <c r="AC491" s="59">
        <v>0</v>
      </c>
      <c r="AD491" s="59">
        <v>0</v>
      </c>
      <c r="AE491" s="59">
        <v>100</v>
      </c>
      <c r="AF491" s="73" t="s">
        <v>38</v>
      </c>
      <c r="AG491" s="73">
        <v>66000</v>
      </c>
      <c r="AH491" s="73" t="s">
        <v>38</v>
      </c>
      <c r="AI491" s="73" t="s">
        <v>38</v>
      </c>
      <c r="AJ491" s="73" t="s">
        <v>38</v>
      </c>
      <c r="AK491" s="73" t="s">
        <v>32</v>
      </c>
      <c r="AL491" s="77" t="str">
        <f>IF(ISBLANK(S491),"",IF(AJ491="Fail","Fail",IF(E491="PL4",IF(AND(T491&gt;STD_01122025!$D$3,U491&lt;STD_01122025!$D$4,OR(AF491="ND",AF491&lt;STD_01122025!$D$7),AH491="ND"),"Pass","Fail"),IF(E491="PL12",IF(AND(S491&lt;STD_01122025!$F$2,T491&gt;STD_01122025!$F$3,U491&lt;STD_01122025!$F$4,V491&gt;STD_01122025!$F$5,X491&gt;STD_01122025!$F$6,OR(AF491="ND",AF491&lt;STD_01122025!$F$7),AH491="ND"),"Pass","Fail"),IF(E491="SuperPL",IF(AND(T491&gt;STD_01122025!$H$3,U491&lt;STD_01122025!$H$4,V491&gt;STD_01122025!$H$5,X491&gt;STD_01122025!$H$6,OR(AF491="ND",AF491&lt;STD_01122025!$H$7),AH491="ND"),"Pass","Fail"),IF(E491="Flight",IF(AND(T491&gt;STD_01122025!$J$3,U491&lt;STD_01122025!$J$4,X491&gt;STD_01122025!$J$6,OR(AF491="ND",AF491&lt;STD_01122025!$J$7),AH491="ND"),"Pass","Fail"),""))))))</f>
        <v>Pass</v>
      </c>
      <c r="AM491" s="62">
        <f>IF(ISBLANK(B491),"",IFERROR(IF(VLOOKUP(B491,'Np PL4 Stock'!$A:$J,10,FALSE)="Np4",D491-VLOOKUP(B491,'Np PL4 Stock'!$A:$E,5,FALSE),D491-VLOOKUP(B491,'Np PL4 Stock'!$A:$E,5,FALSE)-1),""))</f>
        <v>13</v>
      </c>
      <c r="AN491" s="68">
        <v>8.783</v>
      </c>
      <c r="AO491" s="68">
        <v>7.99</v>
      </c>
      <c r="AP491" s="69">
        <v>100</v>
      </c>
      <c r="AQ491" s="64">
        <v>243</v>
      </c>
      <c r="AR491" s="64">
        <v>98</v>
      </c>
      <c r="AS491" s="59">
        <v>100</v>
      </c>
      <c r="AT491" s="73" t="s">
        <v>38</v>
      </c>
      <c r="AU491" s="73">
        <v>80500</v>
      </c>
      <c r="AV491" s="73" t="s">
        <v>38</v>
      </c>
      <c r="AW491" s="73" t="s">
        <v>38</v>
      </c>
      <c r="AX491" s="84" t="s">
        <v>32</v>
      </c>
      <c r="AY491" s="59">
        <v>0</v>
      </c>
      <c r="AZ491" s="59">
        <v>0</v>
      </c>
      <c r="BA491" s="59">
        <v>0</v>
      </c>
      <c r="BB491" s="59">
        <v>0</v>
      </c>
      <c r="BC491" s="59">
        <v>0</v>
      </c>
      <c r="BD491" s="59">
        <v>0</v>
      </c>
      <c r="BE491" s="84" t="s">
        <v>38</v>
      </c>
      <c r="BF491" s="84" t="s">
        <v>38</v>
      </c>
      <c r="BG491" s="84" t="s">
        <v>38</v>
      </c>
      <c r="BH491" s="84" t="s">
        <v>38</v>
      </c>
      <c r="BI491" s="85" t="s">
        <v>733</v>
      </c>
      <c r="BJ491" s="86" t="s">
        <v>260</v>
      </c>
      <c r="BK491" s="86" t="s">
        <v>485</v>
      </c>
      <c r="BL491" s="86" t="s">
        <v>155</v>
      </c>
      <c r="BM491" s="86" t="s">
        <v>178</v>
      </c>
      <c r="BN491" s="86"/>
      <c r="BO491" s="59">
        <v>6</v>
      </c>
      <c r="BP491" s="69">
        <v>256104305100212</v>
      </c>
      <c r="BQ491" s="92">
        <v>1</v>
      </c>
      <c r="BR491" s="93">
        <v>0.1</v>
      </c>
      <c r="BS491" s="94">
        <f t="shared" si="79"/>
        <v>1.1</v>
      </c>
      <c r="BT491" s="95">
        <v>0.388472</v>
      </c>
      <c r="BU491" s="101">
        <f t="shared" si="80"/>
        <v>1.488472</v>
      </c>
      <c r="BV491" s="102">
        <f t="shared" si="77"/>
        <v>4.11522633744856</v>
      </c>
      <c r="BW491" s="103">
        <v>1222.22222222222</v>
      </c>
      <c r="BX491" s="104">
        <f t="shared" si="78"/>
        <v>0.00612539917695473</v>
      </c>
      <c r="BY491" s="105">
        <v>900</v>
      </c>
      <c r="BZ491" s="103" t="s">
        <v>32</v>
      </c>
      <c r="CA491" s="106" t="s">
        <v>189</v>
      </c>
      <c r="CB491" s="107" t="s">
        <v>148</v>
      </c>
      <c r="CC491" s="112" t="s">
        <v>149</v>
      </c>
      <c r="CD491" s="106"/>
      <c r="CE491" s="103" t="s">
        <v>192</v>
      </c>
      <c r="CF491" s="113"/>
      <c r="CG491" s="114">
        <v>2000013951</v>
      </c>
    </row>
    <row r="492" spans="1:85">
      <c r="A492" s="53" t="str">
        <f t="shared" si="81"/>
        <v>B1-05-06-45878</v>
      </c>
      <c r="B492" s="47" t="str">
        <f t="shared" si="72"/>
        <v>B1-05-06</v>
      </c>
      <c r="C492" s="48" t="s">
        <v>43</v>
      </c>
      <c r="D492" s="49">
        <v>45878</v>
      </c>
      <c r="E492" s="50" t="s">
        <v>14</v>
      </c>
      <c r="F492" s="51" t="s">
        <v>15</v>
      </c>
      <c r="G492" s="59">
        <v>6</v>
      </c>
      <c r="H492" s="51" t="s">
        <v>165</v>
      </c>
      <c r="I492" s="59">
        <v>5</v>
      </c>
      <c r="J492" s="60">
        <f>IF(ISBLANK(H492),"",IFERROR(VLOOKUP(B492,'Np PL4 Stock'!$A:$D,4,FALSE),""))</f>
        <v>45865</v>
      </c>
      <c r="K492" s="61">
        <f>IF(ISBLANK(H492),"",SUMIF('Np PL4 Stock'!$A:$A,B492,'Np PL4 Stock'!$N:$N))</f>
        <v>1.3</v>
      </c>
      <c r="L492" s="62">
        <f>IF(ISBLANK(H492),"",VLOOKUP(LEFT(B492,5),Unit!A:B,2,FALSE))</f>
        <v>12</v>
      </c>
      <c r="M492" s="63" t="str">
        <f>IF(ISBLANK(H492),"",IFERROR(VLOOKUP(B492,'Np PL4 Stock'!$A:$T,20,FALSE),""))</f>
        <v>V1-MA1</v>
      </c>
      <c r="N492" s="63" t="str">
        <f>IF(ISBLANK(H492),"",IFERROR(VLOOKUP(B492,'Np PL4 Stock'!$A:$U,21,FALSE),""))</f>
        <v>SIS</v>
      </c>
      <c r="O492" s="62">
        <f t="shared" si="73"/>
        <v>108.333333333333</v>
      </c>
      <c r="P492" s="62">
        <f t="shared" si="74"/>
        <v>0.00012525</v>
      </c>
      <c r="Q492" s="67">
        <f t="shared" si="75"/>
        <v>1.15615384615385e-6</v>
      </c>
      <c r="R492" s="67">
        <f t="shared" si="76"/>
        <v>1.55613692307692e-6</v>
      </c>
      <c r="S492" s="64">
        <v>11</v>
      </c>
      <c r="T492" s="68">
        <v>7.675</v>
      </c>
      <c r="U492" s="68">
        <v>6.785</v>
      </c>
      <c r="V492" s="69">
        <v>97.872</v>
      </c>
      <c r="W492" s="59">
        <v>383</v>
      </c>
      <c r="X492" s="59">
        <v>96</v>
      </c>
      <c r="Y492" s="59">
        <v>100</v>
      </c>
      <c r="Z492" s="59">
        <v>80</v>
      </c>
      <c r="AA492" s="59">
        <v>0</v>
      </c>
      <c r="AB492" s="59">
        <v>0</v>
      </c>
      <c r="AC492" s="59">
        <v>0</v>
      </c>
      <c r="AD492" s="59">
        <v>0</v>
      </c>
      <c r="AE492" s="59">
        <v>100</v>
      </c>
      <c r="AF492" s="73" t="s">
        <v>38</v>
      </c>
      <c r="AG492" s="73">
        <v>70500</v>
      </c>
      <c r="AH492" s="73" t="s">
        <v>38</v>
      </c>
      <c r="AI492" s="73" t="s">
        <v>38</v>
      </c>
      <c r="AJ492" s="73" t="s">
        <v>38</v>
      </c>
      <c r="AK492" s="73" t="s">
        <v>32</v>
      </c>
      <c r="AL492" s="77" t="str">
        <f>IF(ISBLANK(S492),"",IF(AJ492="Fail","Fail",IF(E492="PL4",IF(AND(T492&gt;STD_01122025!$D$3,U492&lt;STD_01122025!$D$4,OR(AF492="ND",AF492&lt;STD_01122025!$D$7),AH492="ND"),"Pass","Fail"),IF(E492="PL12",IF(AND(S492&lt;STD_01122025!$F$2,T492&gt;STD_01122025!$F$3,U492&lt;STD_01122025!$F$4,V492&gt;STD_01122025!$F$5,X492&gt;STD_01122025!$F$6,OR(AF492="ND",AF492&lt;STD_01122025!$F$7),AH492="ND"),"Pass","Fail"),IF(E492="SuperPL",IF(AND(T492&gt;STD_01122025!$H$3,U492&lt;STD_01122025!$H$4,V492&gt;STD_01122025!$H$5,X492&gt;STD_01122025!$H$6,OR(AF492="ND",AF492&lt;STD_01122025!$H$7),AH492="ND"),"Pass","Fail"),IF(E492="Flight",IF(AND(T492&gt;STD_01122025!$J$3,U492&lt;STD_01122025!$J$4,X492&gt;STD_01122025!$J$6,OR(AF492="ND",AF492&lt;STD_01122025!$J$7),AH492="ND"),"Pass","Fail"),""))))))</f>
        <v>Pass</v>
      </c>
      <c r="AM492" s="62">
        <f>IF(ISBLANK(B492),"",IFERROR(IF(VLOOKUP(B492,'Np PL4 Stock'!$A:$J,10,FALSE)="Np4",D492-VLOOKUP(B492,'Np PL4 Stock'!$A:$E,5,FALSE),D492-VLOOKUP(B492,'Np PL4 Stock'!$A:$E,5,FALSE)-1),""))</f>
        <v>13</v>
      </c>
      <c r="AN492" s="68">
        <v>8.748</v>
      </c>
      <c r="AO492" s="68">
        <v>7.71</v>
      </c>
      <c r="AP492" s="69">
        <v>100</v>
      </c>
      <c r="AQ492" s="64">
        <v>245</v>
      </c>
      <c r="AR492" s="64">
        <v>99</v>
      </c>
      <c r="AS492" s="59">
        <v>100</v>
      </c>
      <c r="AT492" s="73">
        <v>3500</v>
      </c>
      <c r="AU492" s="73">
        <v>4100</v>
      </c>
      <c r="AV492" s="73" t="s">
        <v>38</v>
      </c>
      <c r="AW492" s="73" t="s">
        <v>38</v>
      </c>
      <c r="AX492" s="84" t="s">
        <v>32</v>
      </c>
      <c r="AY492" s="59">
        <v>0</v>
      </c>
      <c r="AZ492" s="59">
        <v>0</v>
      </c>
      <c r="BA492" s="59">
        <v>0</v>
      </c>
      <c r="BB492" s="59">
        <v>0</v>
      </c>
      <c r="BC492" s="59">
        <v>0</v>
      </c>
      <c r="BD492" s="59">
        <v>0</v>
      </c>
      <c r="BE492" s="84" t="s">
        <v>38</v>
      </c>
      <c r="BF492" s="84" t="s">
        <v>38</v>
      </c>
      <c r="BG492" s="84" t="s">
        <v>38</v>
      </c>
      <c r="BH492" s="84" t="s">
        <v>38</v>
      </c>
      <c r="BI492" s="85" t="s">
        <v>733</v>
      </c>
      <c r="BJ492" s="86" t="s">
        <v>260</v>
      </c>
      <c r="BK492" s="86" t="s">
        <v>485</v>
      </c>
      <c r="BL492" s="86" t="s">
        <v>155</v>
      </c>
      <c r="BM492" s="86" t="s">
        <v>178</v>
      </c>
      <c r="BN492" s="86"/>
      <c r="BO492" s="59">
        <v>6</v>
      </c>
      <c r="BP492" s="69">
        <v>256104305100212</v>
      </c>
      <c r="BQ492" s="92">
        <v>0.25</v>
      </c>
      <c r="BR492" s="93">
        <v>0.025</v>
      </c>
      <c r="BS492" s="94">
        <f t="shared" si="79"/>
        <v>0.275</v>
      </c>
      <c r="BT492" s="95">
        <v>0.097118</v>
      </c>
      <c r="BU492" s="101">
        <f t="shared" si="80"/>
        <v>0.372118</v>
      </c>
      <c r="BV492" s="102">
        <f t="shared" si="77"/>
        <v>4.08163265306122</v>
      </c>
      <c r="BW492" s="103">
        <v>305.555555555556</v>
      </c>
      <c r="BX492" s="104">
        <f t="shared" si="78"/>
        <v>0.00151884897959184</v>
      </c>
      <c r="BY492" s="105">
        <v>900</v>
      </c>
      <c r="BZ492" s="103" t="s">
        <v>32</v>
      </c>
      <c r="CA492" s="106" t="s">
        <v>189</v>
      </c>
      <c r="CB492" s="107" t="s">
        <v>148</v>
      </c>
      <c r="CC492" s="112" t="s">
        <v>149</v>
      </c>
      <c r="CD492" s="106"/>
      <c r="CE492" s="103" t="s">
        <v>192</v>
      </c>
      <c r="CF492" s="113"/>
      <c r="CG492" s="114">
        <v>2000013951</v>
      </c>
    </row>
    <row r="493" spans="1:85">
      <c r="A493" s="53" t="str">
        <f t="shared" si="81"/>
        <v>B1-05-06-45878</v>
      </c>
      <c r="B493" s="47" t="str">
        <f t="shared" si="72"/>
        <v>B1-05-06</v>
      </c>
      <c r="C493" s="48" t="s">
        <v>43</v>
      </c>
      <c r="D493" s="49">
        <v>45878</v>
      </c>
      <c r="E493" s="50" t="s">
        <v>14</v>
      </c>
      <c r="F493" s="51" t="s">
        <v>15</v>
      </c>
      <c r="G493" s="59">
        <v>6</v>
      </c>
      <c r="H493" s="51" t="s">
        <v>165</v>
      </c>
      <c r="I493" s="59">
        <v>5</v>
      </c>
      <c r="J493" s="60">
        <f>IF(ISBLANK(H493),"",IFERROR(VLOOKUP(B493,'Np PL4 Stock'!$A:$D,4,FALSE),""))</f>
        <v>45865</v>
      </c>
      <c r="K493" s="61">
        <f>IF(ISBLANK(H493),"",SUMIF('Np PL4 Stock'!$A:$A,B493,'Np PL4 Stock'!$N:$N))</f>
        <v>1.3</v>
      </c>
      <c r="L493" s="62">
        <f>IF(ISBLANK(H493),"",VLOOKUP(LEFT(B493,5),Unit!A:B,2,FALSE))</f>
        <v>12</v>
      </c>
      <c r="M493" s="63" t="str">
        <f>IF(ISBLANK(H493),"",IFERROR(VLOOKUP(B493,'Np PL4 Stock'!$A:$T,20,FALSE),""))</f>
        <v>V1-MA1</v>
      </c>
      <c r="N493" s="63" t="str">
        <f>IF(ISBLANK(H493),"",IFERROR(VLOOKUP(B493,'Np PL4 Stock'!$A:$U,21,FALSE),""))</f>
        <v>SIS</v>
      </c>
      <c r="O493" s="62">
        <f t="shared" si="73"/>
        <v>108.333333333333</v>
      </c>
      <c r="P493" s="62">
        <f t="shared" si="74"/>
        <v>0.00012525</v>
      </c>
      <c r="Q493" s="67">
        <f t="shared" si="75"/>
        <v>1.15615384615385e-6</v>
      </c>
      <c r="R493" s="67">
        <f t="shared" si="76"/>
        <v>1.55613692307692e-6</v>
      </c>
      <c r="S493" s="64">
        <v>11</v>
      </c>
      <c r="T493" s="68">
        <v>7.675</v>
      </c>
      <c r="U493" s="68">
        <v>6.785</v>
      </c>
      <c r="V493" s="69">
        <v>97.872</v>
      </c>
      <c r="W493" s="59">
        <v>383</v>
      </c>
      <c r="X493" s="59">
        <v>96</v>
      </c>
      <c r="Y493" s="59">
        <v>100</v>
      </c>
      <c r="Z493" s="59">
        <v>80</v>
      </c>
      <c r="AA493" s="59">
        <v>0</v>
      </c>
      <c r="AB493" s="59">
        <v>0</v>
      </c>
      <c r="AC493" s="59">
        <v>0</v>
      </c>
      <c r="AD493" s="59">
        <v>0</v>
      </c>
      <c r="AE493" s="59">
        <v>100</v>
      </c>
      <c r="AF493" s="73" t="s">
        <v>38</v>
      </c>
      <c r="AG493" s="73">
        <v>70500</v>
      </c>
      <c r="AH493" s="73" t="s">
        <v>38</v>
      </c>
      <c r="AI493" s="73" t="s">
        <v>38</v>
      </c>
      <c r="AJ493" s="73" t="s">
        <v>38</v>
      </c>
      <c r="AK493" s="73" t="s">
        <v>32</v>
      </c>
      <c r="AL493" s="77" t="str">
        <f>IF(ISBLANK(S493),"",IF(AJ493="Fail","Fail",IF(E493="PL4",IF(AND(T493&gt;STD_01122025!$D$3,U493&lt;STD_01122025!$D$4,OR(AF493="ND",AF493&lt;STD_01122025!$D$7),AH493="ND"),"Pass","Fail"),IF(E493="PL12",IF(AND(S493&lt;STD_01122025!$F$2,T493&gt;STD_01122025!$F$3,U493&lt;STD_01122025!$F$4,V493&gt;STD_01122025!$F$5,X493&gt;STD_01122025!$F$6,OR(AF493="ND",AF493&lt;STD_01122025!$F$7),AH493="ND"),"Pass","Fail"),IF(E493="SuperPL",IF(AND(T493&gt;STD_01122025!$H$3,U493&lt;STD_01122025!$H$4,V493&gt;STD_01122025!$H$5,X493&gt;STD_01122025!$H$6,OR(AF493="ND",AF493&lt;STD_01122025!$H$7),AH493="ND"),"Pass","Fail"),IF(E493="Flight",IF(AND(T493&gt;STD_01122025!$J$3,U493&lt;STD_01122025!$J$4,X493&gt;STD_01122025!$J$6,OR(AF493="ND",AF493&lt;STD_01122025!$J$7),AH493="ND"),"Pass","Fail"),""))))))</f>
        <v>Pass</v>
      </c>
      <c r="AM493" s="62">
        <f>IF(ISBLANK(B493),"",IFERROR(IF(VLOOKUP(B493,'Np PL4 Stock'!$A:$J,10,FALSE)="Np4",D493-VLOOKUP(B493,'Np PL4 Stock'!$A:$E,5,FALSE),D493-VLOOKUP(B493,'Np PL4 Stock'!$A:$E,5,FALSE)-1),""))</f>
        <v>13</v>
      </c>
      <c r="AN493" s="68">
        <v>8.748</v>
      </c>
      <c r="AO493" s="68">
        <v>7.71</v>
      </c>
      <c r="AP493" s="69">
        <v>100</v>
      </c>
      <c r="AQ493" s="64">
        <v>245</v>
      </c>
      <c r="AR493" s="64">
        <v>99</v>
      </c>
      <c r="AS493" s="59">
        <v>100</v>
      </c>
      <c r="AT493" s="73">
        <v>3500</v>
      </c>
      <c r="AU493" s="73">
        <v>4100</v>
      </c>
      <c r="AV493" s="73" t="s">
        <v>38</v>
      </c>
      <c r="AW493" s="73" t="s">
        <v>38</v>
      </c>
      <c r="AX493" s="84" t="s">
        <v>32</v>
      </c>
      <c r="AY493" s="59">
        <v>0</v>
      </c>
      <c r="AZ493" s="59">
        <v>0</v>
      </c>
      <c r="BA493" s="59">
        <v>0</v>
      </c>
      <c r="BB493" s="59">
        <v>0</v>
      </c>
      <c r="BC493" s="59">
        <v>0</v>
      </c>
      <c r="BD493" s="59">
        <v>0</v>
      </c>
      <c r="BE493" s="84" t="s">
        <v>38</v>
      </c>
      <c r="BF493" s="84" t="s">
        <v>38</v>
      </c>
      <c r="BG493" s="84" t="s">
        <v>38</v>
      </c>
      <c r="BH493" s="84" t="s">
        <v>38</v>
      </c>
      <c r="BI493" s="85" t="s">
        <v>531</v>
      </c>
      <c r="BJ493" s="86" t="s">
        <v>243</v>
      </c>
      <c r="BK493" s="64" t="s">
        <v>483</v>
      </c>
      <c r="BL493" s="86" t="s">
        <v>155</v>
      </c>
      <c r="BM493" s="86" t="s">
        <v>178</v>
      </c>
      <c r="BN493" s="86"/>
      <c r="BO493" s="59">
        <v>10</v>
      </c>
      <c r="BP493" s="69">
        <v>256104305100211</v>
      </c>
      <c r="BQ493" s="92">
        <v>0.68</v>
      </c>
      <c r="BR493" s="93">
        <v>0.068</v>
      </c>
      <c r="BS493" s="94">
        <f t="shared" si="79"/>
        <v>0.748</v>
      </c>
      <c r="BT493" s="95">
        <v>0.25162</v>
      </c>
      <c r="BU493" s="101">
        <f t="shared" si="80"/>
        <v>0.99962</v>
      </c>
      <c r="BV493" s="102">
        <f t="shared" si="77"/>
        <v>4.08163265306122</v>
      </c>
      <c r="BW493" s="103">
        <v>748</v>
      </c>
      <c r="BX493" s="104">
        <f t="shared" si="78"/>
        <v>0.00408008163265306</v>
      </c>
      <c r="BY493" s="105">
        <v>1000</v>
      </c>
      <c r="BZ493" s="103" t="s">
        <v>32</v>
      </c>
      <c r="CA493" s="106" t="s">
        <v>189</v>
      </c>
      <c r="CB493" s="107" t="s">
        <v>148</v>
      </c>
      <c r="CC493" s="112" t="s">
        <v>149</v>
      </c>
      <c r="CD493" s="106"/>
      <c r="CE493" s="103" t="s">
        <v>192</v>
      </c>
      <c r="CF493" s="113"/>
      <c r="CG493" s="114">
        <v>2000025185</v>
      </c>
    </row>
    <row r="494" spans="1:85">
      <c r="A494" s="53" t="str">
        <f t="shared" si="81"/>
        <v>B1-03-06-45878</v>
      </c>
      <c r="B494" s="47" t="str">
        <f t="shared" si="72"/>
        <v>B1-03-06</v>
      </c>
      <c r="C494" s="48" t="s">
        <v>43</v>
      </c>
      <c r="D494" s="49">
        <v>45878</v>
      </c>
      <c r="E494" s="50" t="s">
        <v>14</v>
      </c>
      <c r="F494" s="51" t="s">
        <v>15</v>
      </c>
      <c r="G494" s="59">
        <v>6</v>
      </c>
      <c r="H494" s="51" t="s">
        <v>165</v>
      </c>
      <c r="I494" s="59">
        <v>3</v>
      </c>
      <c r="J494" s="60">
        <f>IF(ISBLANK(H494),"",IFERROR(VLOOKUP(B494,'Np PL4 Stock'!$A:$D,4,FALSE),""))</f>
        <v>45865</v>
      </c>
      <c r="K494" s="61">
        <f>IF(ISBLANK(H494),"",SUMIF('Np PL4 Stock'!$A:$A,B494,'Np PL4 Stock'!$N:$N))</f>
        <v>1.4</v>
      </c>
      <c r="L494" s="62">
        <f>IF(ISBLANK(H494),"",VLOOKUP(LEFT(B494,5),Unit!A:B,2,FALSE))</f>
        <v>12</v>
      </c>
      <c r="M494" s="63" t="str">
        <f>IF(ISBLANK(H494),"",IFERROR(VLOOKUP(B494,'Np PL4 Stock'!$A:$T,20,FALSE),""))</f>
        <v>V1-MA1</v>
      </c>
      <c r="N494" s="63" t="str">
        <f>IF(ISBLANK(H494),"",IFERROR(VLOOKUP(B494,'Np PL4 Stock'!$A:$U,21,FALSE),""))</f>
        <v>SIS</v>
      </c>
      <c r="O494" s="62">
        <f t="shared" si="73"/>
        <v>116.666666666667</v>
      </c>
      <c r="P494" s="62">
        <f t="shared" si="74"/>
        <v>6.08594166666667e-5</v>
      </c>
      <c r="Q494" s="67">
        <f t="shared" si="75"/>
        <v>7.78795e-7</v>
      </c>
      <c r="R494" s="67">
        <f t="shared" si="76"/>
        <v>1.05696766071429e-6</v>
      </c>
      <c r="S494" s="64">
        <v>11</v>
      </c>
      <c r="T494" s="68">
        <v>7.78</v>
      </c>
      <c r="U494" s="68">
        <v>7.456</v>
      </c>
      <c r="V494" s="69">
        <v>94</v>
      </c>
      <c r="W494" s="59">
        <v>370</v>
      </c>
      <c r="X494" s="59">
        <v>94</v>
      </c>
      <c r="Y494" s="59">
        <v>100</v>
      </c>
      <c r="Z494" s="59">
        <v>84</v>
      </c>
      <c r="AA494" s="59">
        <v>0</v>
      </c>
      <c r="AB494" s="59">
        <v>0</v>
      </c>
      <c r="AC494" s="59">
        <v>0</v>
      </c>
      <c r="AD494" s="59">
        <v>0</v>
      </c>
      <c r="AE494" s="59">
        <v>100</v>
      </c>
      <c r="AF494" s="73" t="s">
        <v>38</v>
      </c>
      <c r="AG494" s="73">
        <v>81000</v>
      </c>
      <c r="AH494" s="73" t="s">
        <v>38</v>
      </c>
      <c r="AI494" s="73" t="s">
        <v>38</v>
      </c>
      <c r="AJ494" s="73" t="s">
        <v>38</v>
      </c>
      <c r="AK494" s="73" t="s">
        <v>32</v>
      </c>
      <c r="AL494" s="77" t="str">
        <f>IF(ISBLANK(S494),"",IF(AJ494="Fail","Fail",IF(E494="PL4",IF(AND(T494&gt;STD_01122025!$D$3,U494&lt;STD_01122025!$D$4,OR(AF494="ND",AF494&lt;STD_01122025!$D$7),AH494="ND"),"Pass","Fail"),IF(E494="PL12",IF(AND(S494&lt;STD_01122025!$F$2,T494&gt;STD_01122025!$F$3,U494&lt;STD_01122025!$F$4,V494&gt;STD_01122025!$F$5,X494&gt;STD_01122025!$F$6,OR(AF494="ND",AF494&lt;STD_01122025!$F$7),AH494="ND"),"Pass","Fail"),IF(E494="SuperPL",IF(AND(T494&gt;STD_01122025!$H$3,U494&lt;STD_01122025!$H$4,V494&gt;STD_01122025!$H$5,X494&gt;STD_01122025!$H$6,OR(AF494="ND",AF494&lt;STD_01122025!$H$7),AH494="ND"),"Pass","Fail"),IF(E494="Flight",IF(AND(T494&gt;STD_01122025!$J$3,U494&lt;STD_01122025!$J$4,X494&gt;STD_01122025!$J$6,OR(AF494="ND",AF494&lt;STD_01122025!$J$7),AH494="ND"),"Pass","Fail"),""))))))</f>
        <v>Pass</v>
      </c>
      <c r="AM494" s="62">
        <f>IF(ISBLANK(B494),"",IFERROR(IF(VLOOKUP(B494,'Np PL4 Stock'!$A:$J,10,FALSE)="Np4",D494-VLOOKUP(B494,'Np PL4 Stock'!$A:$E,5,FALSE),D494-VLOOKUP(B494,'Np PL4 Stock'!$A:$E,5,FALSE)-1),""))</f>
        <v>13</v>
      </c>
      <c r="AN494" s="68">
        <v>8.621</v>
      </c>
      <c r="AO494" s="68">
        <v>8.759</v>
      </c>
      <c r="AP494" s="69">
        <v>98.765</v>
      </c>
      <c r="AQ494" s="64">
        <v>249</v>
      </c>
      <c r="AR494" s="64">
        <v>97</v>
      </c>
      <c r="AS494" s="59">
        <v>100</v>
      </c>
      <c r="AT494" s="73" t="s">
        <v>38</v>
      </c>
      <c r="AU494" s="73">
        <v>66000</v>
      </c>
      <c r="AV494" s="73" t="s">
        <v>38</v>
      </c>
      <c r="AW494" s="73" t="s">
        <v>38</v>
      </c>
      <c r="AX494" s="84" t="s">
        <v>32</v>
      </c>
      <c r="AY494" s="59">
        <v>0</v>
      </c>
      <c r="AZ494" s="59">
        <v>0</v>
      </c>
      <c r="BA494" s="59">
        <v>0</v>
      </c>
      <c r="BB494" s="59">
        <v>0</v>
      </c>
      <c r="BC494" s="59">
        <v>0</v>
      </c>
      <c r="BD494" s="59">
        <v>0</v>
      </c>
      <c r="BE494" s="84" t="s">
        <v>38</v>
      </c>
      <c r="BF494" s="84" t="s">
        <v>38</v>
      </c>
      <c r="BG494" s="84" t="s">
        <v>38</v>
      </c>
      <c r="BH494" s="84" t="s">
        <v>38</v>
      </c>
      <c r="BI494" s="85" t="s">
        <v>761</v>
      </c>
      <c r="BJ494" s="86" t="s">
        <v>271</v>
      </c>
      <c r="BK494" s="64" t="s">
        <v>642</v>
      </c>
      <c r="BL494" s="86" t="s">
        <v>196</v>
      </c>
      <c r="BM494" s="86" t="s">
        <v>178</v>
      </c>
      <c r="BN494" s="86"/>
      <c r="BO494" s="59">
        <v>2</v>
      </c>
      <c r="BP494" s="69">
        <v>256104305100214</v>
      </c>
      <c r="BQ494" s="92">
        <v>0.6</v>
      </c>
      <c r="BR494" s="93">
        <v>0.12</v>
      </c>
      <c r="BS494" s="94">
        <f t="shared" si="79"/>
        <v>0.72</v>
      </c>
      <c r="BT494" s="95">
        <v>0.25489</v>
      </c>
      <c r="BU494" s="101">
        <f t="shared" si="80"/>
        <v>0.97489</v>
      </c>
      <c r="BV494" s="102">
        <f t="shared" si="77"/>
        <v>4.01606425702811</v>
      </c>
      <c r="BW494" s="103">
        <v>720</v>
      </c>
      <c r="BX494" s="104">
        <f t="shared" si="78"/>
        <v>0.00391522088353414</v>
      </c>
      <c r="BY494" s="105">
        <v>1000</v>
      </c>
      <c r="BZ494" s="103" t="s">
        <v>32</v>
      </c>
      <c r="CA494" s="106" t="s">
        <v>189</v>
      </c>
      <c r="CB494" s="107" t="s">
        <v>148</v>
      </c>
      <c r="CC494" s="112" t="s">
        <v>149</v>
      </c>
      <c r="CD494" s="106"/>
      <c r="CE494" s="103" t="s">
        <v>192</v>
      </c>
      <c r="CF494" s="113"/>
      <c r="CG494" s="114">
        <v>2000014684</v>
      </c>
    </row>
    <row r="495" spans="1:85">
      <c r="A495" s="53" t="str">
        <f t="shared" si="81"/>
        <v>B1-03-06-45878</v>
      </c>
      <c r="B495" s="47" t="str">
        <f t="shared" si="72"/>
        <v>B1-03-06</v>
      </c>
      <c r="C495" s="48" t="s">
        <v>43</v>
      </c>
      <c r="D495" s="49">
        <v>45878</v>
      </c>
      <c r="E495" s="50" t="s">
        <v>14</v>
      </c>
      <c r="F495" s="51" t="s">
        <v>15</v>
      </c>
      <c r="G495" s="59">
        <v>6</v>
      </c>
      <c r="H495" s="51" t="s">
        <v>165</v>
      </c>
      <c r="I495" s="59">
        <v>3</v>
      </c>
      <c r="J495" s="60">
        <f>IF(ISBLANK(H495),"",IFERROR(VLOOKUP(B495,'Np PL4 Stock'!$A:$D,4,FALSE),""))</f>
        <v>45865</v>
      </c>
      <c r="K495" s="61">
        <f>IF(ISBLANK(H495),"",SUMIF('Np PL4 Stock'!$A:$A,B495,'Np PL4 Stock'!$N:$N))</f>
        <v>1.4</v>
      </c>
      <c r="L495" s="62">
        <f>IF(ISBLANK(H495),"",VLOOKUP(LEFT(B495,5),Unit!A:B,2,FALSE))</f>
        <v>12</v>
      </c>
      <c r="M495" s="63" t="str">
        <f>IF(ISBLANK(H495),"",IFERROR(VLOOKUP(B495,'Np PL4 Stock'!$A:$T,20,FALSE),""))</f>
        <v>V1-MA1</v>
      </c>
      <c r="N495" s="63" t="str">
        <f>IF(ISBLANK(H495),"",IFERROR(VLOOKUP(B495,'Np PL4 Stock'!$A:$U,21,FALSE),""))</f>
        <v>SIS</v>
      </c>
      <c r="O495" s="62">
        <f t="shared" si="73"/>
        <v>116.666666666667</v>
      </c>
      <c r="P495" s="62">
        <f t="shared" si="74"/>
        <v>6.08594166666667e-5</v>
      </c>
      <c r="Q495" s="67">
        <f t="shared" si="75"/>
        <v>7.78795e-7</v>
      </c>
      <c r="R495" s="67">
        <f t="shared" si="76"/>
        <v>1.05696766071429e-6</v>
      </c>
      <c r="S495" s="64">
        <v>11</v>
      </c>
      <c r="T495" s="68">
        <v>7.78</v>
      </c>
      <c r="U495" s="68">
        <v>7.456</v>
      </c>
      <c r="V495" s="69">
        <v>94</v>
      </c>
      <c r="W495" s="59">
        <v>370</v>
      </c>
      <c r="X495" s="59">
        <v>94</v>
      </c>
      <c r="Y495" s="59">
        <v>100</v>
      </c>
      <c r="Z495" s="59">
        <v>84</v>
      </c>
      <c r="AA495" s="59">
        <v>0</v>
      </c>
      <c r="AB495" s="59">
        <v>0</v>
      </c>
      <c r="AC495" s="59">
        <v>0</v>
      </c>
      <c r="AD495" s="59">
        <v>0</v>
      </c>
      <c r="AE495" s="59">
        <v>100</v>
      </c>
      <c r="AF495" s="73" t="s">
        <v>38</v>
      </c>
      <c r="AG495" s="73">
        <v>81000</v>
      </c>
      <c r="AH495" s="73" t="s">
        <v>38</v>
      </c>
      <c r="AI495" s="73" t="s">
        <v>38</v>
      </c>
      <c r="AJ495" s="73" t="s">
        <v>38</v>
      </c>
      <c r="AK495" s="73" t="s">
        <v>32</v>
      </c>
      <c r="AL495" s="77" t="str">
        <f>IF(ISBLANK(S495),"",IF(AJ495="Fail","Fail",IF(E495="PL4",IF(AND(T495&gt;STD_01122025!$D$3,U495&lt;STD_01122025!$D$4,OR(AF495="ND",AF495&lt;STD_01122025!$D$7),AH495="ND"),"Pass","Fail"),IF(E495="PL12",IF(AND(S495&lt;STD_01122025!$F$2,T495&gt;STD_01122025!$F$3,U495&lt;STD_01122025!$F$4,V495&gt;STD_01122025!$F$5,X495&gt;STD_01122025!$F$6,OR(AF495="ND",AF495&lt;STD_01122025!$F$7),AH495="ND"),"Pass","Fail"),IF(E495="SuperPL",IF(AND(T495&gt;STD_01122025!$H$3,U495&lt;STD_01122025!$H$4,V495&gt;STD_01122025!$H$5,X495&gt;STD_01122025!$H$6,OR(AF495="ND",AF495&lt;STD_01122025!$H$7),AH495="ND"),"Pass","Fail"),IF(E495="Flight",IF(AND(T495&gt;STD_01122025!$J$3,U495&lt;STD_01122025!$J$4,X495&gt;STD_01122025!$J$6,OR(AF495="ND",AF495&lt;STD_01122025!$J$7),AH495="ND"),"Pass","Fail"),""))))))</f>
        <v>Pass</v>
      </c>
      <c r="AM495" s="62">
        <f>IF(ISBLANK(B495),"",IFERROR(IF(VLOOKUP(B495,'Np PL4 Stock'!$A:$J,10,FALSE)="Np4",D495-VLOOKUP(B495,'Np PL4 Stock'!$A:$E,5,FALSE),D495-VLOOKUP(B495,'Np PL4 Stock'!$A:$E,5,FALSE)-1),""))</f>
        <v>13</v>
      </c>
      <c r="AN495" s="68">
        <v>8.621</v>
      </c>
      <c r="AO495" s="68">
        <v>8.759</v>
      </c>
      <c r="AP495" s="69">
        <v>98.765</v>
      </c>
      <c r="AQ495" s="64">
        <v>249</v>
      </c>
      <c r="AR495" s="64">
        <v>97</v>
      </c>
      <c r="AS495" s="59">
        <v>100</v>
      </c>
      <c r="AT495" s="73" t="s">
        <v>38</v>
      </c>
      <c r="AU495" s="73">
        <v>66000</v>
      </c>
      <c r="AV495" s="73" t="s">
        <v>38</v>
      </c>
      <c r="AW495" s="73" t="s">
        <v>38</v>
      </c>
      <c r="AX495" s="84" t="s">
        <v>32</v>
      </c>
      <c r="AY495" s="59">
        <v>0</v>
      </c>
      <c r="AZ495" s="59">
        <v>0</v>
      </c>
      <c r="BA495" s="59">
        <v>0</v>
      </c>
      <c r="BB495" s="59">
        <v>0</v>
      </c>
      <c r="BC495" s="59">
        <v>0</v>
      </c>
      <c r="BD495" s="59">
        <v>0</v>
      </c>
      <c r="BE495" s="84" t="s">
        <v>38</v>
      </c>
      <c r="BF495" s="84" t="s">
        <v>38</v>
      </c>
      <c r="BG495" s="84" t="s">
        <v>38</v>
      </c>
      <c r="BH495" s="84" t="s">
        <v>38</v>
      </c>
      <c r="BI495" s="85" t="s">
        <v>761</v>
      </c>
      <c r="BJ495" s="86" t="s">
        <v>271</v>
      </c>
      <c r="BK495" s="86" t="s">
        <v>642</v>
      </c>
      <c r="BL495" s="86" t="s">
        <v>196</v>
      </c>
      <c r="BM495" s="86" t="s">
        <v>178</v>
      </c>
      <c r="BN495" s="86"/>
      <c r="BO495" s="59">
        <v>4</v>
      </c>
      <c r="BP495" s="69">
        <v>256104305100215</v>
      </c>
      <c r="BQ495" s="92">
        <v>0.009375</v>
      </c>
      <c r="BR495" s="93">
        <v>0.000938</v>
      </c>
      <c r="BS495" s="94">
        <f t="shared" si="79"/>
        <v>0.010313</v>
      </c>
      <c r="BT495" s="95">
        <v>0.003351725</v>
      </c>
      <c r="BU495" s="101">
        <f t="shared" si="80"/>
        <v>0.013664725</v>
      </c>
      <c r="BV495" s="102">
        <f t="shared" si="77"/>
        <v>4.01606425702811</v>
      </c>
      <c r="BW495" s="103">
        <v>10.313</v>
      </c>
      <c r="BX495" s="104">
        <f t="shared" si="78"/>
        <v>5.48784136546185e-5</v>
      </c>
      <c r="BY495" s="105">
        <v>1000</v>
      </c>
      <c r="BZ495" s="103" t="s">
        <v>32</v>
      </c>
      <c r="CA495" s="106" t="s">
        <v>189</v>
      </c>
      <c r="CB495" s="107" t="s">
        <v>148</v>
      </c>
      <c r="CC495" s="112" t="s">
        <v>149</v>
      </c>
      <c r="CD495" s="106"/>
      <c r="CE495" s="103" t="s">
        <v>192</v>
      </c>
      <c r="CF495" s="113"/>
      <c r="CG495" s="114">
        <v>2000014684</v>
      </c>
    </row>
    <row r="496" spans="1:85">
      <c r="A496" s="53" t="str">
        <f t="shared" si="81"/>
        <v>E1-03-05-45879</v>
      </c>
      <c r="B496" s="47" t="str">
        <f t="shared" si="72"/>
        <v>E1-03-05</v>
      </c>
      <c r="C496" s="48" t="s">
        <v>43</v>
      </c>
      <c r="D496" s="49">
        <v>45879</v>
      </c>
      <c r="E496" s="50" t="s">
        <v>14</v>
      </c>
      <c r="F496" s="51" t="s">
        <v>15</v>
      </c>
      <c r="G496" s="59">
        <v>5</v>
      </c>
      <c r="H496" s="51" t="s">
        <v>215</v>
      </c>
      <c r="I496" s="59">
        <v>3</v>
      </c>
      <c r="J496" s="60">
        <f>IF(ISBLANK(H496),"",IFERROR(VLOOKUP(B496,'Np PL4 Stock'!$A:$D,4,FALSE),""))</f>
        <v>45866</v>
      </c>
      <c r="K496" s="61">
        <f>IF(ISBLANK(H496),"",SUMIF('Np PL4 Stock'!$A:$A,B496,'Np PL4 Stock'!$N:$N))</f>
        <v>0.85</v>
      </c>
      <c r="L496" s="62">
        <f>IF(ISBLANK(H496),"",VLOOKUP(LEFT(B496,5),Unit!A:B,2,FALSE))</f>
        <v>10</v>
      </c>
      <c r="M496" s="63" t="str">
        <f>IF(ISBLANK(H496),"",IFERROR(VLOOKUP(B496,'Np PL4 Stock'!$A:$T,20,FALSE),""))</f>
        <v>V1-MA1</v>
      </c>
      <c r="N496" s="63" t="str">
        <f>IF(ISBLANK(H496),"",IFERROR(VLOOKUP(B496,'Np PL4 Stock'!$A:$U,21,FALSE),""))</f>
        <v>SIS</v>
      </c>
      <c r="O496" s="62">
        <f t="shared" si="73"/>
        <v>85</v>
      </c>
      <c r="P496" s="62">
        <f t="shared" si="74"/>
        <v>7.5e-5</v>
      </c>
      <c r="Q496" s="67">
        <f t="shared" si="75"/>
        <v>1.27058823529412e-6</v>
      </c>
      <c r="R496" s="67">
        <f t="shared" si="76"/>
        <v>1.74834274509804e-6</v>
      </c>
      <c r="S496" s="64">
        <v>11</v>
      </c>
      <c r="T496" s="68">
        <v>7.78</v>
      </c>
      <c r="U496" s="68">
        <v>7.456</v>
      </c>
      <c r="V496" s="69">
        <v>94</v>
      </c>
      <c r="W496" s="59">
        <v>370</v>
      </c>
      <c r="X496" s="59">
        <v>94</v>
      </c>
      <c r="Y496" s="59">
        <v>100</v>
      </c>
      <c r="Z496" s="59">
        <v>84</v>
      </c>
      <c r="AA496" s="59">
        <v>0</v>
      </c>
      <c r="AB496" s="59">
        <v>0</v>
      </c>
      <c r="AC496" s="59">
        <v>0</v>
      </c>
      <c r="AD496" s="59">
        <v>0</v>
      </c>
      <c r="AE496" s="59">
        <v>100</v>
      </c>
      <c r="AF496" s="73" t="s">
        <v>38</v>
      </c>
      <c r="AG496" s="73">
        <v>42500</v>
      </c>
      <c r="AH496" s="73" t="s">
        <v>38</v>
      </c>
      <c r="AI496" s="73" t="s">
        <v>38</v>
      </c>
      <c r="AJ496" s="73" t="s">
        <v>38</v>
      </c>
      <c r="AK496" s="73" t="s">
        <v>32</v>
      </c>
      <c r="AL496" s="77" t="str">
        <f>IF(ISBLANK(S496),"",IF(AJ496="Fail","Fail",IF(E496="PL4",IF(AND(T496&gt;STD_01122025!$D$3,U496&lt;STD_01122025!$D$4,OR(AF496="ND",AF496&lt;STD_01122025!$D$7),AH496="ND"),"Pass","Fail"),IF(E496="PL12",IF(AND(S496&lt;STD_01122025!$F$2,T496&gt;STD_01122025!$F$3,U496&lt;STD_01122025!$F$4,V496&gt;STD_01122025!$F$5,X496&gt;STD_01122025!$F$6,OR(AF496="ND",AF496&lt;STD_01122025!$F$7),AH496="ND"),"Pass","Fail"),IF(E496="SuperPL",IF(AND(T496&gt;STD_01122025!$H$3,U496&lt;STD_01122025!$H$4,V496&gt;STD_01122025!$H$5,X496&gt;STD_01122025!$H$6,OR(AF496="ND",AF496&lt;STD_01122025!$H$7),AH496="ND"),"Pass","Fail"),IF(E496="Flight",IF(AND(T496&gt;STD_01122025!$J$3,U496&lt;STD_01122025!$J$4,X496&gt;STD_01122025!$J$6,OR(AF496="ND",AF496&lt;STD_01122025!$J$7),AH496="ND"),"Pass","Fail"),""))))))</f>
        <v>Pass</v>
      </c>
      <c r="AM496" s="62">
        <f>IF(ISBLANK(B496),"",IFERROR(IF(VLOOKUP(B496,'Np PL4 Stock'!$A:$J,10,FALSE)="Np4",D496-VLOOKUP(B496,'Np PL4 Stock'!$A:$E,5,FALSE),D496-VLOOKUP(B496,'Np PL4 Stock'!$A:$E,5,FALSE)-1),""))</f>
        <v>13</v>
      </c>
      <c r="AN496" s="68">
        <v>8.655</v>
      </c>
      <c r="AO496" s="68">
        <v>8.537</v>
      </c>
      <c r="AP496" s="69">
        <v>98</v>
      </c>
      <c r="AQ496" s="64">
        <v>250</v>
      </c>
      <c r="AR496" s="64">
        <v>96</v>
      </c>
      <c r="AS496" s="59">
        <v>100</v>
      </c>
      <c r="AT496" s="73" t="s">
        <v>38</v>
      </c>
      <c r="AU496" s="73">
        <v>59000</v>
      </c>
      <c r="AV496" s="73" t="s">
        <v>38</v>
      </c>
      <c r="AW496" s="73" t="s">
        <v>38</v>
      </c>
      <c r="AX496" s="84" t="s">
        <v>32</v>
      </c>
      <c r="AY496" s="59">
        <v>0</v>
      </c>
      <c r="AZ496" s="59">
        <v>0</v>
      </c>
      <c r="BA496" s="59">
        <v>0</v>
      </c>
      <c r="BB496" s="59">
        <v>0</v>
      </c>
      <c r="BC496" s="59">
        <v>0</v>
      </c>
      <c r="BD496" s="59">
        <v>0</v>
      </c>
      <c r="BE496" s="84" t="s">
        <v>38</v>
      </c>
      <c r="BF496" s="84" t="s">
        <v>38</v>
      </c>
      <c r="BG496" s="84" t="s">
        <v>38</v>
      </c>
      <c r="BH496" s="84" t="s">
        <v>38</v>
      </c>
      <c r="BI496" s="85" t="s">
        <v>762</v>
      </c>
      <c r="BJ496" s="86" t="s">
        <v>261</v>
      </c>
      <c r="BK496" s="64" t="s">
        <v>495</v>
      </c>
      <c r="BL496" s="86" t="s">
        <v>155</v>
      </c>
      <c r="BM496" s="86" t="s">
        <v>178</v>
      </c>
      <c r="BN496" s="86"/>
      <c r="BO496" s="59">
        <v>9</v>
      </c>
      <c r="BP496" s="69">
        <v>256104305100221</v>
      </c>
      <c r="BQ496" s="92">
        <v>0.35</v>
      </c>
      <c r="BR496" s="93">
        <v>0.07</v>
      </c>
      <c r="BS496" s="94">
        <f t="shared" si="79"/>
        <v>0.42</v>
      </c>
      <c r="BT496" s="95">
        <v>0.150508666666667</v>
      </c>
      <c r="BU496" s="101">
        <f t="shared" si="80"/>
        <v>0.570508666666667</v>
      </c>
      <c r="BV496" s="102">
        <f t="shared" si="77"/>
        <v>4</v>
      </c>
      <c r="BW496" s="103">
        <v>466.666666666667</v>
      </c>
      <c r="BX496" s="104">
        <f t="shared" si="78"/>
        <v>0.00228203466666667</v>
      </c>
      <c r="BY496" s="105">
        <v>900</v>
      </c>
      <c r="BZ496" s="103" t="s">
        <v>32</v>
      </c>
      <c r="CA496" s="106" t="s">
        <v>189</v>
      </c>
      <c r="CB496" s="107" t="s">
        <v>148</v>
      </c>
      <c r="CC496" s="112" t="s">
        <v>149</v>
      </c>
      <c r="CD496" s="106"/>
      <c r="CE496" s="103" t="s">
        <v>192</v>
      </c>
      <c r="CF496" s="113"/>
      <c r="CG496" s="114">
        <v>2000023035</v>
      </c>
    </row>
    <row r="497" ht="15" spans="1:96">
      <c r="A497" s="53" t="str">
        <f t="shared" si="81"/>
        <v>E1-02-05-45879</v>
      </c>
      <c r="B497" s="47" t="str">
        <f t="shared" si="72"/>
        <v>E1-02-05</v>
      </c>
      <c r="C497" s="48" t="s">
        <v>43</v>
      </c>
      <c r="D497" s="49">
        <v>45879</v>
      </c>
      <c r="E497" s="50" t="s">
        <v>14</v>
      </c>
      <c r="F497" s="51" t="s">
        <v>15</v>
      </c>
      <c r="G497" s="59">
        <v>5</v>
      </c>
      <c r="H497" s="51" t="s">
        <v>215</v>
      </c>
      <c r="I497" s="59">
        <v>2</v>
      </c>
      <c r="J497" s="60">
        <f>IF(ISBLANK(H497),"",IFERROR(VLOOKUP(B497,'Np PL4 Stock'!$A:$D,4,FALSE),""))</f>
        <v>45866</v>
      </c>
      <c r="K497" s="61">
        <f>IF(ISBLANK(H497),"",SUMIF('Np PL4 Stock'!$A:$A,B497,'Np PL4 Stock'!$N:$N))</f>
        <v>1</v>
      </c>
      <c r="L497" s="62">
        <f>IF(ISBLANK(H497),"",VLOOKUP(LEFT(B497,5),Unit!A:B,2,FALSE))</f>
        <v>10</v>
      </c>
      <c r="M497" s="63" t="str">
        <f>IF(ISBLANK(H497),"",IFERROR(VLOOKUP(B497,'Np PL4 Stock'!$A:$T,20,FALSE),""))</f>
        <v>V1-MC1</v>
      </c>
      <c r="N497" s="63" t="str">
        <f>IF(ISBLANK(H497),"",IFERROR(VLOOKUP(B497,'Np PL4 Stock'!$A:$U,21,FALSE),""))</f>
        <v>SyAqua</v>
      </c>
      <c r="O497" s="62">
        <f t="shared" si="73"/>
        <v>100</v>
      </c>
      <c r="P497" s="62">
        <f t="shared" si="74"/>
        <v>0.00011</v>
      </c>
      <c r="Q497" s="67">
        <f t="shared" si="75"/>
        <v>1.1e-6</v>
      </c>
      <c r="R497" s="67">
        <f t="shared" si="76"/>
        <v>1.507016e-6</v>
      </c>
      <c r="S497" s="64">
        <v>11</v>
      </c>
      <c r="T497" s="68">
        <v>7.89</v>
      </c>
      <c r="U497" s="68">
        <v>7.738</v>
      </c>
      <c r="V497" s="69">
        <v>95.556</v>
      </c>
      <c r="W497" s="59">
        <v>360</v>
      </c>
      <c r="X497" s="59">
        <v>97</v>
      </c>
      <c r="Y497" s="59">
        <v>100</v>
      </c>
      <c r="Z497" s="59">
        <v>88</v>
      </c>
      <c r="AA497" s="59">
        <v>0</v>
      </c>
      <c r="AB497" s="59">
        <v>0</v>
      </c>
      <c r="AC497" s="59">
        <v>0</v>
      </c>
      <c r="AD497" s="59">
        <v>0</v>
      </c>
      <c r="AE497" s="59">
        <v>100</v>
      </c>
      <c r="AF497" s="73" t="s">
        <v>38</v>
      </c>
      <c r="AG497" s="73">
        <v>46000</v>
      </c>
      <c r="AH497" s="73" t="s">
        <v>38</v>
      </c>
      <c r="AI497" s="73" t="s">
        <v>38</v>
      </c>
      <c r="AJ497" s="73" t="s">
        <v>38</v>
      </c>
      <c r="AK497" s="73" t="s">
        <v>32</v>
      </c>
      <c r="AL497" s="77" t="str">
        <f>IF(ISBLANK(S497),"",IF(AJ497="Fail","Fail",IF(E497="PL4",IF(AND(T497&gt;STD_01122025!$D$3,U497&lt;STD_01122025!$D$4,OR(AF497="ND",AF497&lt;STD_01122025!$D$7),AH497="ND"),"Pass","Fail"),IF(E497="PL12",IF(AND(S497&lt;STD_01122025!$F$2,T497&gt;STD_01122025!$F$3,U497&lt;STD_01122025!$F$4,V497&gt;STD_01122025!$F$5,X497&gt;STD_01122025!$F$6,OR(AF497="ND",AF497&lt;STD_01122025!$F$7),AH497="ND"),"Pass","Fail"),IF(E497="SuperPL",IF(AND(T497&gt;STD_01122025!$H$3,U497&lt;STD_01122025!$H$4,V497&gt;STD_01122025!$H$5,X497&gt;STD_01122025!$H$6,OR(AF497="ND",AF497&lt;STD_01122025!$H$7),AH497="ND"),"Pass","Fail"),IF(E497="Flight",IF(AND(T497&gt;STD_01122025!$J$3,U497&lt;STD_01122025!$J$4,X497&gt;STD_01122025!$J$6,OR(AF497="ND",AF497&lt;STD_01122025!$J$7),AH497="ND"),"Pass","Fail"),""))))))</f>
        <v>Pass</v>
      </c>
      <c r="AM497" s="62">
        <f>IF(ISBLANK(B497),"",IFERROR(IF(VLOOKUP(B497,'Np PL4 Stock'!$A:$J,10,FALSE)="Np4",D497-VLOOKUP(B497,'Np PL4 Stock'!$A:$E,5,FALSE),D497-VLOOKUP(B497,'Np PL4 Stock'!$A:$E,5,FALSE)-1),""))</f>
        <v>13</v>
      </c>
      <c r="AN497" s="68">
        <v>8.836</v>
      </c>
      <c r="AO497" s="68">
        <v>7.29</v>
      </c>
      <c r="AP497" s="69">
        <v>100</v>
      </c>
      <c r="AQ497" s="64">
        <v>240</v>
      </c>
      <c r="AR497" s="64">
        <v>99</v>
      </c>
      <c r="AS497" s="59">
        <v>100</v>
      </c>
      <c r="AT497" s="73" t="s">
        <v>38</v>
      </c>
      <c r="AU497" s="73">
        <v>64500</v>
      </c>
      <c r="AV497" s="73" t="s">
        <v>38</v>
      </c>
      <c r="AW497" s="73" t="s">
        <v>38</v>
      </c>
      <c r="AX497" s="84" t="s">
        <v>32</v>
      </c>
      <c r="AY497" s="59">
        <v>0</v>
      </c>
      <c r="AZ497" s="59">
        <v>0</v>
      </c>
      <c r="BA497" s="59">
        <v>0</v>
      </c>
      <c r="BB497" s="59">
        <v>0</v>
      </c>
      <c r="BC497" s="59">
        <v>0</v>
      </c>
      <c r="BD497" s="59">
        <v>0</v>
      </c>
      <c r="BE497" s="84" t="s">
        <v>38</v>
      </c>
      <c r="BF497" s="84" t="s">
        <v>38</v>
      </c>
      <c r="BG497" s="84" t="s">
        <v>38</v>
      </c>
      <c r="BH497" s="84" t="s">
        <v>38</v>
      </c>
      <c r="BI497" s="85" t="s">
        <v>540</v>
      </c>
      <c r="BJ497" s="86" t="s">
        <v>261</v>
      </c>
      <c r="BK497" s="86" t="s">
        <v>495</v>
      </c>
      <c r="BL497" s="86" t="s">
        <v>155</v>
      </c>
      <c r="BM497" s="86" t="s">
        <v>178</v>
      </c>
      <c r="BN497" s="86"/>
      <c r="BO497" s="59">
        <v>7</v>
      </c>
      <c r="BP497" s="69">
        <v>256104305100219</v>
      </c>
      <c r="BQ497" s="92">
        <v>1</v>
      </c>
      <c r="BR497" s="93">
        <v>0.1</v>
      </c>
      <c r="BS497" s="94">
        <f t="shared" si="79"/>
        <v>1.1</v>
      </c>
      <c r="BT497" s="95">
        <v>0.407016</v>
      </c>
      <c r="BU497" s="101">
        <f t="shared" si="80"/>
        <v>1.507016</v>
      </c>
      <c r="BV497" s="102">
        <f t="shared" si="77"/>
        <v>4.16666666666667</v>
      </c>
      <c r="BW497" s="103">
        <v>1222.22222222222</v>
      </c>
      <c r="BX497" s="104">
        <f t="shared" si="78"/>
        <v>0.00627923333333333</v>
      </c>
      <c r="BY497" s="105">
        <v>900</v>
      </c>
      <c r="BZ497" s="103" t="s">
        <v>32</v>
      </c>
      <c r="CA497" s="106" t="s">
        <v>189</v>
      </c>
      <c r="CB497" s="107" t="s">
        <v>148</v>
      </c>
      <c r="CC497" s="112" t="s">
        <v>149</v>
      </c>
      <c r="CD497" s="106"/>
      <c r="CE497" s="103" t="s">
        <v>192</v>
      </c>
      <c r="CF497" s="113"/>
      <c r="CG497" s="114">
        <v>2000014261</v>
      </c>
      <c r="CH497" s="117"/>
      <c r="CI497" s="117"/>
      <c r="CJ497" s="117"/>
      <c r="CK497" s="117"/>
      <c r="CL497" s="117"/>
      <c r="CM497" s="117"/>
      <c r="CN497" s="117"/>
      <c r="CO497" s="117"/>
      <c r="CP497" s="117"/>
      <c r="CQ497" s="117"/>
      <c r="CR497" s="117"/>
    </row>
    <row r="498" spans="1:85">
      <c r="A498" s="53" t="str">
        <f t="shared" si="81"/>
        <v>E1-03-05-45879</v>
      </c>
      <c r="B498" s="47" t="str">
        <f t="shared" si="72"/>
        <v>E1-03-05</v>
      </c>
      <c r="C498" s="48" t="s">
        <v>43</v>
      </c>
      <c r="D498" s="49">
        <v>45879</v>
      </c>
      <c r="E498" s="50" t="s">
        <v>14</v>
      </c>
      <c r="F498" s="51" t="s">
        <v>15</v>
      </c>
      <c r="G498" s="59">
        <v>5</v>
      </c>
      <c r="H498" s="51" t="s">
        <v>215</v>
      </c>
      <c r="I498" s="59">
        <v>3</v>
      </c>
      <c r="J498" s="60">
        <f>IF(ISBLANK(H498),"",IFERROR(VLOOKUP(B498,'Np PL4 Stock'!$A:$D,4,FALSE),""))</f>
        <v>45866</v>
      </c>
      <c r="K498" s="61">
        <f>IF(ISBLANK(H498),"",SUMIF('Np PL4 Stock'!$A:$A,B498,'Np PL4 Stock'!$N:$N))</f>
        <v>0.85</v>
      </c>
      <c r="L498" s="62">
        <f>IF(ISBLANK(H498),"",VLOOKUP(LEFT(B498,5),Unit!A:B,2,FALSE))</f>
        <v>10</v>
      </c>
      <c r="M498" s="63" t="str">
        <f>IF(ISBLANK(H498),"",IFERROR(VLOOKUP(B498,'Np PL4 Stock'!$A:$T,20,FALSE),""))</f>
        <v>V1-MA1</v>
      </c>
      <c r="N498" s="63" t="str">
        <f>IF(ISBLANK(H498),"",IFERROR(VLOOKUP(B498,'Np PL4 Stock'!$A:$U,21,FALSE),""))</f>
        <v>SIS</v>
      </c>
      <c r="O498" s="62">
        <f t="shared" si="73"/>
        <v>85</v>
      </c>
      <c r="P498" s="62">
        <f t="shared" si="74"/>
        <v>7.5e-5</v>
      </c>
      <c r="Q498" s="67">
        <f t="shared" si="75"/>
        <v>1.27058823529412e-6</v>
      </c>
      <c r="R498" s="67">
        <f t="shared" si="76"/>
        <v>1.74834274509804e-6</v>
      </c>
      <c r="S498" s="64">
        <v>11</v>
      </c>
      <c r="T498" s="68">
        <v>7.78</v>
      </c>
      <c r="U498" s="68">
        <v>7.456</v>
      </c>
      <c r="V498" s="69">
        <v>94</v>
      </c>
      <c r="W498" s="59">
        <v>370</v>
      </c>
      <c r="X498" s="59">
        <v>94</v>
      </c>
      <c r="Y498" s="59">
        <v>100</v>
      </c>
      <c r="Z498" s="59">
        <v>84</v>
      </c>
      <c r="AA498" s="59">
        <v>0</v>
      </c>
      <c r="AB498" s="59">
        <v>0</v>
      </c>
      <c r="AC498" s="59">
        <v>0</v>
      </c>
      <c r="AD498" s="59">
        <v>0</v>
      </c>
      <c r="AE498" s="59">
        <v>100</v>
      </c>
      <c r="AF498" s="73" t="s">
        <v>38</v>
      </c>
      <c r="AG498" s="73">
        <v>42500</v>
      </c>
      <c r="AH498" s="73" t="s">
        <v>38</v>
      </c>
      <c r="AI498" s="73" t="s">
        <v>38</v>
      </c>
      <c r="AJ498" s="73" t="s">
        <v>38</v>
      </c>
      <c r="AK498" s="73" t="s">
        <v>32</v>
      </c>
      <c r="AL498" s="77" t="str">
        <f>IF(ISBLANK(S498),"",IF(AJ498="Fail","Fail",IF(E498="PL4",IF(AND(T498&gt;STD_01122025!$D$3,U498&lt;STD_01122025!$D$4,OR(AF498="ND",AF498&lt;STD_01122025!$D$7),AH498="ND"),"Pass","Fail"),IF(E498="PL12",IF(AND(S498&lt;STD_01122025!$F$2,T498&gt;STD_01122025!$F$3,U498&lt;STD_01122025!$F$4,V498&gt;STD_01122025!$F$5,X498&gt;STD_01122025!$F$6,OR(AF498="ND",AF498&lt;STD_01122025!$F$7),AH498="ND"),"Pass","Fail"),IF(E498="SuperPL",IF(AND(T498&gt;STD_01122025!$H$3,U498&lt;STD_01122025!$H$4,V498&gt;STD_01122025!$H$5,X498&gt;STD_01122025!$H$6,OR(AF498="ND",AF498&lt;STD_01122025!$H$7),AH498="ND"),"Pass","Fail"),IF(E498="Flight",IF(AND(T498&gt;STD_01122025!$J$3,U498&lt;STD_01122025!$J$4,X498&gt;STD_01122025!$J$6,OR(AF498="ND",AF498&lt;STD_01122025!$J$7),AH498="ND"),"Pass","Fail"),""))))))</f>
        <v>Pass</v>
      </c>
      <c r="AM498" s="62">
        <f>IF(ISBLANK(B498),"",IFERROR(IF(VLOOKUP(B498,'Np PL4 Stock'!$A:$J,10,FALSE)="Np4",D498-VLOOKUP(B498,'Np PL4 Stock'!$A:$E,5,FALSE),D498-VLOOKUP(B498,'Np PL4 Stock'!$A:$E,5,FALSE)-1),""))</f>
        <v>13</v>
      </c>
      <c r="AN498" s="68">
        <v>8.655</v>
      </c>
      <c r="AO498" s="68">
        <v>8.537</v>
      </c>
      <c r="AP498" s="69">
        <v>98</v>
      </c>
      <c r="AQ498" s="64">
        <v>250</v>
      </c>
      <c r="AR498" s="64">
        <v>96</v>
      </c>
      <c r="AS498" s="59">
        <v>100</v>
      </c>
      <c r="AT498" s="73" t="s">
        <v>38</v>
      </c>
      <c r="AU498" s="73">
        <v>59000</v>
      </c>
      <c r="AV498" s="73" t="s">
        <v>38</v>
      </c>
      <c r="AW498" s="73" t="s">
        <v>38</v>
      </c>
      <c r="AX498" s="84" t="s">
        <v>32</v>
      </c>
      <c r="AY498" s="59">
        <v>0</v>
      </c>
      <c r="AZ498" s="59">
        <v>0</v>
      </c>
      <c r="BA498" s="59">
        <v>0</v>
      </c>
      <c r="BB498" s="59">
        <v>0</v>
      </c>
      <c r="BC498" s="59">
        <v>0</v>
      </c>
      <c r="BD498" s="59">
        <v>0</v>
      </c>
      <c r="BE498" s="84" t="s">
        <v>38</v>
      </c>
      <c r="BF498" s="84" t="s">
        <v>38</v>
      </c>
      <c r="BG498" s="84" t="s">
        <v>38</v>
      </c>
      <c r="BH498" s="84" t="s">
        <v>38</v>
      </c>
      <c r="BI498" s="85" t="s">
        <v>540</v>
      </c>
      <c r="BJ498" s="86" t="s">
        <v>261</v>
      </c>
      <c r="BK498" s="64" t="s">
        <v>495</v>
      </c>
      <c r="BL498" s="86" t="s">
        <v>155</v>
      </c>
      <c r="BM498" s="86" t="s">
        <v>178</v>
      </c>
      <c r="BN498" s="86"/>
      <c r="BO498" s="59">
        <v>7</v>
      </c>
      <c r="BP498" s="69">
        <v>256104305100219</v>
      </c>
      <c r="BQ498" s="92">
        <v>0.3</v>
      </c>
      <c r="BR498" s="93">
        <v>0.03</v>
      </c>
      <c r="BS498" s="94">
        <f t="shared" si="79"/>
        <v>0.33</v>
      </c>
      <c r="BT498" s="95">
        <v>0.129816</v>
      </c>
      <c r="BU498" s="101">
        <f t="shared" si="80"/>
        <v>0.459816</v>
      </c>
      <c r="BV498" s="102">
        <f t="shared" si="77"/>
        <v>4</v>
      </c>
      <c r="BW498" s="103">
        <v>366.666666666667</v>
      </c>
      <c r="BX498" s="104">
        <f t="shared" si="78"/>
        <v>0.001839264</v>
      </c>
      <c r="BY498" s="105">
        <v>900</v>
      </c>
      <c r="BZ498" s="103" t="s">
        <v>32</v>
      </c>
      <c r="CA498" s="106" t="s">
        <v>189</v>
      </c>
      <c r="CB498" s="107" t="s">
        <v>148</v>
      </c>
      <c r="CC498" s="112" t="s">
        <v>149</v>
      </c>
      <c r="CD498" s="106"/>
      <c r="CE498" s="103" t="s">
        <v>192</v>
      </c>
      <c r="CF498" s="113"/>
      <c r="CG498" s="114">
        <v>2000014261</v>
      </c>
    </row>
    <row r="499" spans="1:85">
      <c r="A499" s="53" t="str">
        <f t="shared" si="81"/>
        <v>B1-07-06-45879</v>
      </c>
      <c r="B499" s="47" t="str">
        <f t="shared" si="72"/>
        <v>B1-07-06</v>
      </c>
      <c r="C499" s="48" t="s">
        <v>43</v>
      </c>
      <c r="D499" s="49">
        <v>45879</v>
      </c>
      <c r="E499" s="50" t="s">
        <v>14</v>
      </c>
      <c r="F499" s="51" t="s">
        <v>15</v>
      </c>
      <c r="G499" s="59">
        <v>6</v>
      </c>
      <c r="H499" s="51" t="s">
        <v>165</v>
      </c>
      <c r="I499" s="59">
        <v>7</v>
      </c>
      <c r="J499" s="60">
        <f>IF(ISBLANK(H499),"",IFERROR(VLOOKUP(B499,'Np PL4 Stock'!$A:$D,4,FALSE),""))</f>
        <v>45866</v>
      </c>
      <c r="K499" s="61">
        <f>IF(ISBLANK(H499),"",SUMIF('Np PL4 Stock'!$A:$A,B499,'Np PL4 Stock'!$N:$N))</f>
        <v>1.5</v>
      </c>
      <c r="L499" s="62">
        <f>IF(ISBLANK(H499),"",VLOOKUP(LEFT(B499,5),Unit!A:B,2,FALSE))</f>
        <v>12</v>
      </c>
      <c r="M499" s="63" t="str">
        <f>IF(ISBLANK(H499),"",IFERROR(VLOOKUP(B499,'Np PL4 Stock'!$A:$T,20,FALSE),""))</f>
        <v>V1-MC1</v>
      </c>
      <c r="N499" s="63" t="str">
        <f>IF(ISBLANK(H499),"",IFERROR(VLOOKUP(B499,'Np PL4 Stock'!$A:$U,21,FALSE),""))</f>
        <v>SyAqua</v>
      </c>
      <c r="O499" s="62">
        <f t="shared" si="73"/>
        <v>125</v>
      </c>
      <c r="P499" s="62">
        <f t="shared" si="74"/>
        <v>0.000125</v>
      </c>
      <c r="Q499" s="67">
        <f t="shared" si="75"/>
        <v>1e-6</v>
      </c>
      <c r="R499" s="67">
        <f t="shared" si="76"/>
        <v>1.304974e-6</v>
      </c>
      <c r="S499" s="64">
        <v>11</v>
      </c>
      <c r="T499" s="68">
        <v>7.685</v>
      </c>
      <c r="U499" s="68">
        <v>7</v>
      </c>
      <c r="V499" s="69">
        <v>96</v>
      </c>
      <c r="W499" s="59">
        <v>386</v>
      </c>
      <c r="X499" s="59">
        <v>96</v>
      </c>
      <c r="Y499" s="59">
        <v>100</v>
      </c>
      <c r="Z499" s="59">
        <v>88</v>
      </c>
      <c r="AA499" s="59">
        <v>0</v>
      </c>
      <c r="AB499" s="59">
        <v>0</v>
      </c>
      <c r="AC499" s="59">
        <v>0</v>
      </c>
      <c r="AD499" s="59">
        <v>0</v>
      </c>
      <c r="AE499" s="59">
        <v>100</v>
      </c>
      <c r="AF499" s="73" t="s">
        <v>38</v>
      </c>
      <c r="AG499" s="73">
        <v>64500</v>
      </c>
      <c r="AH499" s="73" t="s">
        <v>38</v>
      </c>
      <c r="AI499" s="73" t="s">
        <v>38</v>
      </c>
      <c r="AJ499" s="73" t="s">
        <v>38</v>
      </c>
      <c r="AK499" s="73" t="s">
        <v>32</v>
      </c>
      <c r="AL499" s="77" t="str">
        <f>IF(ISBLANK(S499),"",IF(AJ499="Fail","Fail",IF(E499="PL4",IF(AND(T499&gt;STD_01122025!$D$3,U499&lt;STD_01122025!$D$4,OR(AF499="ND",AF499&lt;STD_01122025!$D$7),AH499="ND"),"Pass","Fail"),IF(E499="PL12",IF(AND(S499&lt;STD_01122025!$F$2,T499&gt;STD_01122025!$F$3,U499&lt;STD_01122025!$F$4,V499&gt;STD_01122025!$F$5,X499&gt;STD_01122025!$F$6,OR(AF499="ND",AF499&lt;STD_01122025!$F$7),AH499="ND"),"Pass","Fail"),IF(E499="SuperPL",IF(AND(T499&gt;STD_01122025!$H$3,U499&lt;STD_01122025!$H$4,V499&gt;STD_01122025!$H$5,X499&gt;STD_01122025!$H$6,OR(AF499="ND",AF499&lt;STD_01122025!$H$7),AH499="ND"),"Pass","Fail"),IF(E499="Flight",IF(AND(T499&gt;STD_01122025!$J$3,U499&lt;STD_01122025!$J$4,X499&gt;STD_01122025!$J$6,OR(AF499="ND",AF499&lt;STD_01122025!$J$7),AH499="ND"),"Pass","Fail"),""))))))</f>
        <v>Pass</v>
      </c>
      <c r="AM499" s="62">
        <f>IF(ISBLANK(B499),"",IFERROR(IF(VLOOKUP(B499,'Np PL4 Stock'!$A:$J,10,FALSE)="Np4",D499-VLOOKUP(B499,'Np PL4 Stock'!$A:$E,5,FALSE),D499-VLOOKUP(B499,'Np PL4 Stock'!$A:$E,5,FALSE)-1),""))</f>
        <v>13</v>
      </c>
      <c r="AN499" s="68">
        <v>8.757</v>
      </c>
      <c r="AO499" s="68">
        <v>8.244</v>
      </c>
      <c r="AP499" s="69">
        <v>99</v>
      </c>
      <c r="AQ499" s="64">
        <v>245</v>
      </c>
      <c r="AR499" s="64">
        <v>98</v>
      </c>
      <c r="AS499" s="59">
        <v>100</v>
      </c>
      <c r="AT499" s="73" t="s">
        <v>38</v>
      </c>
      <c r="AU499" s="73">
        <v>63500</v>
      </c>
      <c r="AV499" s="73" t="s">
        <v>38</v>
      </c>
      <c r="AW499" s="73" t="s">
        <v>38</v>
      </c>
      <c r="AX499" s="84" t="s">
        <v>32</v>
      </c>
      <c r="AY499" s="59">
        <v>0</v>
      </c>
      <c r="AZ499" s="59">
        <v>0</v>
      </c>
      <c r="BA499" s="59">
        <v>0</v>
      </c>
      <c r="BB499" s="59">
        <v>0</v>
      </c>
      <c r="BC499" s="59">
        <v>0</v>
      </c>
      <c r="BD499" s="59">
        <v>0</v>
      </c>
      <c r="BE499" s="84" t="s">
        <v>38</v>
      </c>
      <c r="BF499" s="84" t="s">
        <v>38</v>
      </c>
      <c r="BG499" s="84" t="s">
        <v>38</v>
      </c>
      <c r="BH499" s="84" t="s">
        <v>38</v>
      </c>
      <c r="BI499" s="85" t="s">
        <v>763</v>
      </c>
      <c r="BJ499" s="86" t="s">
        <v>258</v>
      </c>
      <c r="BK499" s="86" t="s">
        <v>488</v>
      </c>
      <c r="BL499" s="86" t="s">
        <v>155</v>
      </c>
      <c r="BM499" s="86" t="s">
        <v>178</v>
      </c>
      <c r="BN499" s="86"/>
      <c r="BO499" s="59">
        <v>13</v>
      </c>
      <c r="BP499" s="69">
        <v>256104305100218</v>
      </c>
      <c r="BQ499" s="92">
        <v>0.625</v>
      </c>
      <c r="BR499" s="93">
        <v>0.125</v>
      </c>
      <c r="BS499" s="94">
        <f t="shared" si="79"/>
        <v>0.75</v>
      </c>
      <c r="BT499" s="95">
        <v>0.19116</v>
      </c>
      <c r="BU499" s="101">
        <f t="shared" si="80"/>
        <v>0.94116</v>
      </c>
      <c r="BV499" s="102">
        <f t="shared" si="77"/>
        <v>4.08163265306122</v>
      </c>
      <c r="BW499" s="103">
        <v>750</v>
      </c>
      <c r="BX499" s="104">
        <f t="shared" si="78"/>
        <v>0.0038414693877551</v>
      </c>
      <c r="BY499" s="105">
        <v>1000</v>
      </c>
      <c r="BZ499" s="103" t="s">
        <v>32</v>
      </c>
      <c r="CA499" s="106" t="s">
        <v>189</v>
      </c>
      <c r="CB499" s="107" t="s">
        <v>148</v>
      </c>
      <c r="CC499" s="112" t="s">
        <v>149</v>
      </c>
      <c r="CD499" s="106"/>
      <c r="CE499" s="103" t="s">
        <v>192</v>
      </c>
      <c r="CF499" s="113"/>
      <c r="CG499" s="114">
        <v>2000027865</v>
      </c>
    </row>
    <row r="500" spans="1:85">
      <c r="A500" s="53" t="str">
        <f t="shared" si="81"/>
        <v>B1-07-06-45879</v>
      </c>
      <c r="B500" s="47" t="str">
        <f t="shared" si="72"/>
        <v>B1-07-06</v>
      </c>
      <c r="C500" s="48" t="s">
        <v>43</v>
      </c>
      <c r="D500" s="49">
        <v>45879</v>
      </c>
      <c r="E500" s="50" t="s">
        <v>14</v>
      </c>
      <c r="F500" s="51" t="s">
        <v>15</v>
      </c>
      <c r="G500" s="59">
        <v>6</v>
      </c>
      <c r="H500" s="51" t="s">
        <v>165</v>
      </c>
      <c r="I500" s="59">
        <v>7</v>
      </c>
      <c r="J500" s="60">
        <f>IF(ISBLANK(H500),"",IFERROR(VLOOKUP(B500,'Np PL4 Stock'!$A:$D,4,FALSE),""))</f>
        <v>45866</v>
      </c>
      <c r="K500" s="61">
        <f>IF(ISBLANK(H500),"",SUMIF('Np PL4 Stock'!$A:$A,B500,'Np PL4 Stock'!$N:$N))</f>
        <v>1.5</v>
      </c>
      <c r="L500" s="62">
        <f>IF(ISBLANK(H500),"",VLOOKUP(LEFT(B500,5),Unit!A:B,2,FALSE))</f>
        <v>12</v>
      </c>
      <c r="M500" s="63" t="str">
        <f>IF(ISBLANK(H500),"",IFERROR(VLOOKUP(B500,'Np PL4 Stock'!$A:$T,20,FALSE),""))</f>
        <v>V1-MC1</v>
      </c>
      <c r="N500" s="63" t="str">
        <f>IF(ISBLANK(H500),"",IFERROR(VLOOKUP(B500,'Np PL4 Stock'!$A:$U,21,FALSE),""))</f>
        <v>SyAqua</v>
      </c>
      <c r="O500" s="62">
        <f t="shared" si="73"/>
        <v>125</v>
      </c>
      <c r="P500" s="62">
        <f t="shared" si="74"/>
        <v>0.000125</v>
      </c>
      <c r="Q500" s="67">
        <f t="shared" si="75"/>
        <v>1e-6</v>
      </c>
      <c r="R500" s="67">
        <f t="shared" si="76"/>
        <v>1.304974e-6</v>
      </c>
      <c r="S500" s="64">
        <v>11</v>
      </c>
      <c r="T500" s="68">
        <v>7.685</v>
      </c>
      <c r="U500" s="68">
        <v>7</v>
      </c>
      <c r="V500" s="69">
        <v>96</v>
      </c>
      <c r="W500" s="59">
        <v>386</v>
      </c>
      <c r="X500" s="59">
        <v>96</v>
      </c>
      <c r="Y500" s="59">
        <v>100</v>
      </c>
      <c r="Z500" s="59">
        <v>88</v>
      </c>
      <c r="AA500" s="59">
        <v>0</v>
      </c>
      <c r="AB500" s="59">
        <v>0</v>
      </c>
      <c r="AC500" s="59">
        <v>0</v>
      </c>
      <c r="AD500" s="59">
        <v>0</v>
      </c>
      <c r="AE500" s="59">
        <v>100</v>
      </c>
      <c r="AF500" s="73" t="s">
        <v>38</v>
      </c>
      <c r="AG500" s="73">
        <v>64500</v>
      </c>
      <c r="AH500" s="73" t="s">
        <v>38</v>
      </c>
      <c r="AI500" s="73" t="s">
        <v>38</v>
      </c>
      <c r="AJ500" s="73" t="s">
        <v>38</v>
      </c>
      <c r="AK500" s="73" t="s">
        <v>32</v>
      </c>
      <c r="AL500" s="77" t="str">
        <f>IF(ISBLANK(S500),"",IF(AJ500="Fail","Fail",IF(E500="PL4",IF(AND(T500&gt;STD_01122025!$D$3,U500&lt;STD_01122025!$D$4,OR(AF500="ND",AF500&lt;STD_01122025!$D$7),AH500="ND"),"Pass","Fail"),IF(E500="PL12",IF(AND(S500&lt;STD_01122025!$F$2,T500&gt;STD_01122025!$F$3,U500&lt;STD_01122025!$F$4,V500&gt;STD_01122025!$F$5,X500&gt;STD_01122025!$F$6,OR(AF500="ND",AF500&lt;STD_01122025!$F$7),AH500="ND"),"Pass","Fail"),IF(E500="SuperPL",IF(AND(T500&gt;STD_01122025!$H$3,U500&lt;STD_01122025!$H$4,V500&gt;STD_01122025!$H$5,X500&gt;STD_01122025!$H$6,OR(AF500="ND",AF500&lt;STD_01122025!$H$7),AH500="ND"),"Pass","Fail"),IF(E500="Flight",IF(AND(T500&gt;STD_01122025!$J$3,U500&lt;STD_01122025!$J$4,X500&gt;STD_01122025!$J$6,OR(AF500="ND",AF500&lt;STD_01122025!$J$7),AH500="ND"),"Pass","Fail"),""))))))</f>
        <v>Pass</v>
      </c>
      <c r="AM500" s="62">
        <f>IF(ISBLANK(B500),"",IFERROR(IF(VLOOKUP(B500,'Np PL4 Stock'!$A:$J,10,FALSE)="Np4",D500-VLOOKUP(B500,'Np PL4 Stock'!$A:$E,5,FALSE),D500-VLOOKUP(B500,'Np PL4 Stock'!$A:$E,5,FALSE)-1),""))</f>
        <v>13</v>
      </c>
      <c r="AN500" s="68">
        <v>8.757</v>
      </c>
      <c r="AO500" s="68">
        <v>8.244</v>
      </c>
      <c r="AP500" s="69">
        <v>99</v>
      </c>
      <c r="AQ500" s="64">
        <v>245</v>
      </c>
      <c r="AR500" s="64">
        <v>98</v>
      </c>
      <c r="AS500" s="59">
        <v>100</v>
      </c>
      <c r="AT500" s="73" t="s">
        <v>38</v>
      </c>
      <c r="AU500" s="73">
        <v>63500</v>
      </c>
      <c r="AV500" s="73" t="s">
        <v>38</v>
      </c>
      <c r="AW500" s="73" t="s">
        <v>38</v>
      </c>
      <c r="AX500" s="84" t="s">
        <v>32</v>
      </c>
      <c r="AY500" s="59">
        <v>0</v>
      </c>
      <c r="AZ500" s="59">
        <v>0</v>
      </c>
      <c r="BA500" s="59">
        <v>0</v>
      </c>
      <c r="BB500" s="59">
        <v>0</v>
      </c>
      <c r="BC500" s="59">
        <v>0</v>
      </c>
      <c r="BD500" s="59">
        <v>0</v>
      </c>
      <c r="BE500" s="84" t="s">
        <v>38</v>
      </c>
      <c r="BF500" s="84" t="s">
        <v>38</v>
      </c>
      <c r="BG500" s="84" t="s">
        <v>38</v>
      </c>
      <c r="BH500" s="84" t="s">
        <v>38</v>
      </c>
      <c r="BI500" s="85" t="s">
        <v>763</v>
      </c>
      <c r="BJ500" s="86" t="s">
        <v>258</v>
      </c>
      <c r="BK500" s="86" t="s">
        <v>488</v>
      </c>
      <c r="BL500" s="86" t="s">
        <v>155</v>
      </c>
      <c r="BM500" s="86" t="s">
        <v>178</v>
      </c>
      <c r="BN500" s="86"/>
      <c r="BO500" s="59">
        <v>5</v>
      </c>
      <c r="BP500" s="69">
        <v>256104305100218</v>
      </c>
      <c r="BQ500" s="92">
        <v>0.625</v>
      </c>
      <c r="BR500" s="93">
        <v>0.125</v>
      </c>
      <c r="BS500" s="94">
        <f t="shared" si="79"/>
        <v>0.75</v>
      </c>
      <c r="BT500" s="95">
        <v>0.266301</v>
      </c>
      <c r="BU500" s="101">
        <f t="shared" si="80"/>
        <v>1.016301</v>
      </c>
      <c r="BV500" s="102">
        <f t="shared" si="77"/>
        <v>4.08163265306122</v>
      </c>
      <c r="BW500" s="103">
        <v>750</v>
      </c>
      <c r="BX500" s="104">
        <f t="shared" si="78"/>
        <v>0.00414816734693878</v>
      </c>
      <c r="BY500" s="105">
        <v>1000</v>
      </c>
      <c r="BZ500" s="103" t="s">
        <v>32</v>
      </c>
      <c r="CA500" s="106" t="s">
        <v>189</v>
      </c>
      <c r="CB500" s="107" t="s">
        <v>148</v>
      </c>
      <c r="CC500" s="112" t="s">
        <v>149</v>
      </c>
      <c r="CD500" s="106"/>
      <c r="CE500" s="103" t="s">
        <v>192</v>
      </c>
      <c r="CF500" s="113"/>
      <c r="CG500" s="114">
        <v>2000027865</v>
      </c>
    </row>
    <row r="501" spans="1:85">
      <c r="A501" s="53" t="str">
        <f t="shared" si="81"/>
        <v>B1-03-06-45879</v>
      </c>
      <c r="B501" s="47" t="str">
        <f t="shared" si="72"/>
        <v>B1-03-06</v>
      </c>
      <c r="C501" s="48" t="s">
        <v>43</v>
      </c>
      <c r="D501" s="49">
        <v>45879</v>
      </c>
      <c r="E501" s="50" t="s">
        <v>14</v>
      </c>
      <c r="F501" s="51" t="s">
        <v>15</v>
      </c>
      <c r="G501" s="59">
        <v>6</v>
      </c>
      <c r="H501" s="51" t="s">
        <v>165</v>
      </c>
      <c r="I501" s="59">
        <v>3</v>
      </c>
      <c r="J501" s="60">
        <f>IF(ISBLANK(H501),"",IFERROR(VLOOKUP(B501,'Np PL4 Stock'!$A:$D,4,FALSE),""))</f>
        <v>45865</v>
      </c>
      <c r="K501" s="61">
        <f>IF(ISBLANK(H501),"",SUMIF('Np PL4 Stock'!$A:$A,B501,'Np PL4 Stock'!$N:$N))</f>
        <v>1.4</v>
      </c>
      <c r="L501" s="62">
        <f>IF(ISBLANK(H501),"",VLOOKUP(LEFT(B501,5),Unit!A:B,2,FALSE))</f>
        <v>12</v>
      </c>
      <c r="M501" s="63" t="str">
        <f>IF(ISBLANK(H501),"",IFERROR(VLOOKUP(B501,'Np PL4 Stock'!$A:$T,20,FALSE),""))</f>
        <v>V1-MA1</v>
      </c>
      <c r="N501" s="63" t="str">
        <f>IF(ISBLANK(H501),"",IFERROR(VLOOKUP(B501,'Np PL4 Stock'!$A:$U,21,FALSE),""))</f>
        <v>SIS</v>
      </c>
      <c r="O501" s="62">
        <f t="shared" si="73"/>
        <v>116.666666666667</v>
      </c>
      <c r="P501" s="62">
        <f t="shared" si="74"/>
        <v>3e-5</v>
      </c>
      <c r="Q501" s="67">
        <f t="shared" si="75"/>
        <v>7.78795e-7</v>
      </c>
      <c r="R501" s="67">
        <f t="shared" si="76"/>
        <v>1.05696766071429e-6</v>
      </c>
      <c r="S501" s="64">
        <v>11</v>
      </c>
      <c r="T501" s="68">
        <v>7.583</v>
      </c>
      <c r="U501" s="68">
        <v>6.784</v>
      </c>
      <c r="V501" s="69">
        <v>87.368</v>
      </c>
      <c r="W501" s="59">
        <v>399</v>
      </c>
      <c r="X501" s="70">
        <v>94</v>
      </c>
      <c r="Y501" s="59">
        <v>100</v>
      </c>
      <c r="Z501" s="71">
        <v>80</v>
      </c>
      <c r="AA501" s="59">
        <v>0</v>
      </c>
      <c r="AB501" s="59">
        <v>0</v>
      </c>
      <c r="AC501" s="59">
        <v>0</v>
      </c>
      <c r="AD501" s="59">
        <v>0</v>
      </c>
      <c r="AE501" s="59">
        <v>100</v>
      </c>
      <c r="AF501" s="73" t="s">
        <v>38</v>
      </c>
      <c r="AG501" s="73">
        <v>81000</v>
      </c>
      <c r="AH501" s="73" t="s">
        <v>38</v>
      </c>
      <c r="AI501" s="73" t="s">
        <v>38</v>
      </c>
      <c r="AJ501" s="73" t="s">
        <v>38</v>
      </c>
      <c r="AK501" s="73" t="s">
        <v>32</v>
      </c>
      <c r="AL501" s="77" t="str">
        <f>IF(ISBLANK(S501),"",IF(AJ501="Fail","Fail",IF(E501="PL4",IF(AND(T501&gt;STD_01122025!$D$3,U501&lt;STD_01122025!$D$4,OR(AF501="ND",AF501&lt;STD_01122025!$D$7),AH501="ND"),"Pass","Fail"),IF(E501="PL12",IF(AND(S501&lt;STD_01122025!$F$2,T501&gt;STD_01122025!$F$3,U501&lt;STD_01122025!$F$4,V501&gt;STD_01122025!$F$5,X501&gt;STD_01122025!$F$6,OR(AF501="ND",AF501&lt;STD_01122025!$F$7),AH501="ND"),"Pass","Fail"),IF(E501="SuperPL",IF(AND(T501&gt;STD_01122025!$H$3,U501&lt;STD_01122025!$H$4,V501&gt;STD_01122025!$H$5,X501&gt;STD_01122025!$H$6,OR(AF501="ND",AF501&lt;STD_01122025!$H$7),AH501="ND"),"Pass","Fail"),IF(E501="Flight",IF(AND(T501&gt;STD_01122025!$J$3,U501&lt;STD_01122025!$J$4,X501&gt;STD_01122025!$J$6,OR(AF501="ND",AF501&lt;STD_01122025!$J$7),AH501="ND"),"Pass","Fail"),""))))))</f>
        <v>Pass</v>
      </c>
      <c r="AM501" s="62">
        <f>IF(ISBLANK(B501),"",IFERROR(IF(VLOOKUP(B501,'Np PL4 Stock'!$A:$J,10,FALSE)="Np4",D501-VLOOKUP(B501,'Np PL4 Stock'!$A:$E,5,FALSE),D501-VLOOKUP(B501,'Np PL4 Stock'!$A:$E,5,FALSE)-1),""))</f>
        <v>14</v>
      </c>
      <c r="AN501" s="68">
        <v>9.135</v>
      </c>
      <c r="AO501" s="68">
        <v>9.105</v>
      </c>
      <c r="AP501" s="69">
        <v>100</v>
      </c>
      <c r="AQ501" s="64">
        <v>249</v>
      </c>
      <c r="AR501" s="64">
        <v>99</v>
      </c>
      <c r="AS501" s="59">
        <v>100</v>
      </c>
      <c r="AT501" s="73" t="s">
        <v>38</v>
      </c>
      <c r="AU501" s="73">
        <v>62000</v>
      </c>
      <c r="AV501" s="73" t="s">
        <v>38</v>
      </c>
      <c r="AW501" s="73" t="s">
        <v>38</v>
      </c>
      <c r="AX501" s="84" t="s">
        <v>32</v>
      </c>
      <c r="AY501" s="59">
        <v>0</v>
      </c>
      <c r="AZ501" s="59">
        <v>0</v>
      </c>
      <c r="BA501" s="59">
        <v>0</v>
      </c>
      <c r="BB501" s="59">
        <v>0</v>
      </c>
      <c r="BC501" s="59">
        <v>0</v>
      </c>
      <c r="BD501" s="59">
        <v>0</v>
      </c>
      <c r="BE501" s="84" t="s">
        <v>38</v>
      </c>
      <c r="BF501" s="84" t="s">
        <v>38</v>
      </c>
      <c r="BG501" s="84" t="s">
        <v>38</v>
      </c>
      <c r="BH501" s="84" t="s">
        <v>38</v>
      </c>
      <c r="BI501" s="85" t="s">
        <v>764</v>
      </c>
      <c r="BJ501" s="86" t="s">
        <v>222</v>
      </c>
      <c r="BK501" s="64" t="s">
        <v>575</v>
      </c>
      <c r="BL501" s="86" t="s">
        <v>177</v>
      </c>
      <c r="BM501" s="86" t="s">
        <v>178</v>
      </c>
      <c r="BN501" s="86"/>
      <c r="BO501" s="59">
        <v>4</v>
      </c>
      <c r="BP501" s="69">
        <v>256104305100223</v>
      </c>
      <c r="BQ501" s="92">
        <v>0.3</v>
      </c>
      <c r="BR501" s="93">
        <v>0.06</v>
      </c>
      <c r="BS501" s="94">
        <f t="shared" si="79"/>
        <v>0.36</v>
      </c>
      <c r="BT501" s="95">
        <v>0.1312</v>
      </c>
      <c r="BU501" s="101">
        <f t="shared" si="80"/>
        <v>0.4912</v>
      </c>
      <c r="BV501" s="102">
        <f t="shared" si="77"/>
        <v>4.01606425702811</v>
      </c>
      <c r="BW501" s="103">
        <v>400</v>
      </c>
      <c r="BX501" s="104">
        <f t="shared" si="78"/>
        <v>0.00197269076305221</v>
      </c>
      <c r="BY501" s="105">
        <v>900</v>
      </c>
      <c r="BZ501" s="103" t="s">
        <v>32</v>
      </c>
      <c r="CA501" s="106" t="s">
        <v>189</v>
      </c>
      <c r="CB501" s="107" t="s">
        <v>148</v>
      </c>
      <c r="CC501" s="112" t="s">
        <v>149</v>
      </c>
      <c r="CD501" s="106"/>
      <c r="CE501" s="103" t="s">
        <v>192</v>
      </c>
      <c r="CF501" s="113"/>
      <c r="CG501" s="114">
        <v>2000015815</v>
      </c>
    </row>
    <row r="502" spans="1:85">
      <c r="A502" s="53" t="str">
        <f t="shared" si="81"/>
        <v>E1-04-05-45879</v>
      </c>
      <c r="B502" s="47" t="str">
        <f t="shared" ref="B502:B565" si="82">IF(ISBLANK(H502),"",H502&amp;"-"&amp;IF(OR(LEN(I502)=1,LEN(I502)=4),"0"&amp;I502,I502))&amp;"-"&amp;IF(LEN(G502)=1,"0"&amp;G502,G502)</f>
        <v>E1-04-05</v>
      </c>
      <c r="C502" s="48" t="s">
        <v>43</v>
      </c>
      <c r="D502" s="49">
        <v>45879</v>
      </c>
      <c r="E502" s="50" t="s">
        <v>14</v>
      </c>
      <c r="F502" s="51" t="s">
        <v>15</v>
      </c>
      <c r="G502" s="59">
        <v>5</v>
      </c>
      <c r="H502" s="51" t="s">
        <v>215</v>
      </c>
      <c r="I502" s="59">
        <v>4</v>
      </c>
      <c r="J502" s="60">
        <f>IF(ISBLANK(H502),"",IFERROR(VLOOKUP(B502,'Np PL4 Stock'!$A:$D,4,FALSE),""))</f>
        <v>45867</v>
      </c>
      <c r="K502" s="61">
        <f>IF(ISBLANK(H502),"",SUMIF('Np PL4 Stock'!$A:$A,B502,'Np PL4 Stock'!$N:$N))</f>
        <v>1</v>
      </c>
      <c r="L502" s="62">
        <f>IF(ISBLANK(H502),"",VLOOKUP(LEFT(B502,5),Unit!A:B,2,FALSE))</f>
        <v>10</v>
      </c>
      <c r="M502" s="63" t="str">
        <f>IF(ISBLANK(H502),"",IFERROR(VLOOKUP(B502,'Np PL4 Stock'!$A:$T,20,FALSE),""))</f>
        <v>V1-MA1</v>
      </c>
      <c r="N502" s="63" t="str">
        <f>IF(ISBLANK(H502),"",IFERROR(VLOOKUP(B502,'Np PL4 Stock'!$A:$U,21,FALSE),""))</f>
        <v>SIS</v>
      </c>
      <c r="O502" s="62">
        <f t="shared" si="73"/>
        <v>100</v>
      </c>
      <c r="P502" s="62">
        <f t="shared" si="74"/>
        <v>6.6e-5</v>
      </c>
      <c r="Q502" s="67">
        <f t="shared" si="75"/>
        <v>6.6e-7</v>
      </c>
      <c r="R502" s="67">
        <f t="shared" si="76"/>
        <v>8.93115e-7</v>
      </c>
      <c r="S502" s="64">
        <v>11</v>
      </c>
      <c r="T502" s="68">
        <v>7.945</v>
      </c>
      <c r="U502" s="68">
        <v>7.76</v>
      </c>
      <c r="V502" s="69">
        <v>91.837</v>
      </c>
      <c r="W502" s="59">
        <v>346</v>
      </c>
      <c r="X502" s="59">
        <v>95</v>
      </c>
      <c r="Y502" s="59">
        <v>100</v>
      </c>
      <c r="Z502" s="59">
        <v>80</v>
      </c>
      <c r="AA502" s="59">
        <v>0</v>
      </c>
      <c r="AB502" s="59">
        <v>0</v>
      </c>
      <c r="AC502" s="59">
        <v>0</v>
      </c>
      <c r="AD502" s="59">
        <v>0</v>
      </c>
      <c r="AE502" s="59">
        <v>100</v>
      </c>
      <c r="AF502" s="73" t="s">
        <v>38</v>
      </c>
      <c r="AG502" s="73">
        <v>54500</v>
      </c>
      <c r="AH502" s="73" t="s">
        <v>38</v>
      </c>
      <c r="AI502" s="73" t="s">
        <v>38</v>
      </c>
      <c r="AJ502" s="73" t="s">
        <v>38</v>
      </c>
      <c r="AK502" s="73" t="s">
        <v>32</v>
      </c>
      <c r="AL502" s="77" t="str">
        <f>IF(ISBLANK(S502),"",IF(AJ502="Fail","Fail",IF(E502="PL4",IF(AND(T502&gt;STD_01122025!$D$3,U502&lt;STD_01122025!$D$4,OR(AF502="ND",AF502&lt;STD_01122025!$D$7),AH502="ND"),"Pass","Fail"),IF(E502="PL12",IF(AND(S502&lt;STD_01122025!$F$2,T502&gt;STD_01122025!$F$3,U502&lt;STD_01122025!$F$4,V502&gt;STD_01122025!$F$5,X502&gt;STD_01122025!$F$6,OR(AF502="ND",AF502&lt;STD_01122025!$F$7),AH502="ND"),"Pass","Fail"),IF(E502="SuperPL",IF(AND(T502&gt;STD_01122025!$H$3,U502&lt;STD_01122025!$H$4,V502&gt;STD_01122025!$H$5,X502&gt;STD_01122025!$H$6,OR(AF502="ND",AF502&lt;STD_01122025!$H$7),AH502="ND"),"Pass","Fail"),IF(E502="Flight",IF(AND(T502&gt;STD_01122025!$J$3,U502&lt;STD_01122025!$J$4,X502&gt;STD_01122025!$J$6,OR(AF502="ND",AF502&lt;STD_01122025!$J$7),AH502="ND"),"Pass","Fail"),""))))))</f>
        <v>Pass</v>
      </c>
      <c r="AM502" s="62">
        <f>IF(ISBLANK(B502),"",IFERROR(IF(VLOOKUP(B502,'Np PL4 Stock'!$A:$J,10,FALSE)="Np4",D502-VLOOKUP(B502,'Np PL4 Stock'!$A:$E,5,FALSE),D502-VLOOKUP(B502,'Np PL4 Stock'!$A:$E,5,FALSE)-1),""))</f>
        <v>12</v>
      </c>
      <c r="AN502" s="68">
        <v>8.465</v>
      </c>
      <c r="AO502" s="68">
        <v>8.796</v>
      </c>
      <c r="AP502" s="69">
        <v>96.809</v>
      </c>
      <c r="AQ502" s="64">
        <v>253</v>
      </c>
      <c r="AR502" s="64">
        <v>97</v>
      </c>
      <c r="AS502" s="59">
        <v>100</v>
      </c>
      <c r="AT502" s="73" t="s">
        <v>38</v>
      </c>
      <c r="AU502" s="73">
        <v>66500</v>
      </c>
      <c r="AV502" s="73" t="s">
        <v>38</v>
      </c>
      <c r="AW502" s="73" t="s">
        <v>38</v>
      </c>
      <c r="AX502" s="84" t="s">
        <v>32</v>
      </c>
      <c r="AY502" s="59">
        <v>0</v>
      </c>
      <c r="AZ502" s="59">
        <v>0</v>
      </c>
      <c r="BA502" s="59">
        <v>0</v>
      </c>
      <c r="BB502" s="59">
        <v>0</v>
      </c>
      <c r="BC502" s="59">
        <v>0</v>
      </c>
      <c r="BD502" s="59">
        <v>0</v>
      </c>
      <c r="BE502" s="84" t="s">
        <v>38</v>
      </c>
      <c r="BF502" s="84" t="s">
        <v>38</v>
      </c>
      <c r="BG502" s="84" t="s">
        <v>38</v>
      </c>
      <c r="BH502" s="84" t="s">
        <v>38</v>
      </c>
      <c r="BI502" s="85" t="s">
        <v>569</v>
      </c>
      <c r="BJ502" s="86" t="s">
        <v>240</v>
      </c>
      <c r="BK502" s="86" t="s">
        <v>483</v>
      </c>
      <c r="BL502" s="86" t="s">
        <v>155</v>
      </c>
      <c r="BM502" s="86" t="s">
        <v>178</v>
      </c>
      <c r="BN502" s="86"/>
      <c r="BO502" s="59">
        <v>7</v>
      </c>
      <c r="BP502" s="69">
        <v>256104305100216</v>
      </c>
      <c r="BQ502" s="92">
        <v>0.6</v>
      </c>
      <c r="BR502" s="93">
        <v>0.06</v>
      </c>
      <c r="BS502" s="94">
        <f t="shared" si="79"/>
        <v>0.66</v>
      </c>
      <c r="BT502" s="95">
        <v>0.233115</v>
      </c>
      <c r="BU502" s="101">
        <f t="shared" si="80"/>
        <v>0.893115</v>
      </c>
      <c r="BV502" s="102">
        <f t="shared" si="77"/>
        <v>3.95256916996047</v>
      </c>
      <c r="BW502" s="103">
        <v>660</v>
      </c>
      <c r="BX502" s="104">
        <f t="shared" si="78"/>
        <v>0.00353009881422925</v>
      </c>
      <c r="BY502" s="105">
        <v>1000</v>
      </c>
      <c r="BZ502" s="103" t="s">
        <v>32</v>
      </c>
      <c r="CA502" s="106" t="s">
        <v>189</v>
      </c>
      <c r="CB502" s="107" t="s">
        <v>148</v>
      </c>
      <c r="CC502" s="112" t="s">
        <v>149</v>
      </c>
      <c r="CD502" s="106"/>
      <c r="CE502" s="103" t="s">
        <v>192</v>
      </c>
      <c r="CF502" s="113"/>
      <c r="CG502" s="114">
        <v>2000019140</v>
      </c>
    </row>
    <row r="503" spans="1:96">
      <c r="A503" s="53" t="str">
        <f t="shared" si="81"/>
        <v>E1-05-05-45879</v>
      </c>
      <c r="B503" s="47" t="str">
        <f t="shared" si="82"/>
        <v>E1-05-05</v>
      </c>
      <c r="C503" s="48" t="s">
        <v>43</v>
      </c>
      <c r="D503" s="49">
        <v>45879</v>
      </c>
      <c r="E503" s="50" t="s">
        <v>14</v>
      </c>
      <c r="F503" s="51" t="s">
        <v>15</v>
      </c>
      <c r="G503" s="59">
        <v>5</v>
      </c>
      <c r="H503" s="51" t="s">
        <v>215</v>
      </c>
      <c r="I503" s="59">
        <v>5</v>
      </c>
      <c r="J503" s="60">
        <f>IF(ISBLANK(H503),"",IFERROR(VLOOKUP(B503,'Np PL4 Stock'!$A:$D,4,FALSE),""))</f>
        <v>45867</v>
      </c>
      <c r="K503" s="61">
        <f>IF(ISBLANK(H503),"",SUMIF('Np PL4 Stock'!$A:$A,B503,'Np PL4 Stock'!$N:$N))</f>
        <v>1</v>
      </c>
      <c r="L503" s="62">
        <f>IF(ISBLANK(H503),"",VLOOKUP(LEFT(B503,5),Unit!A:B,2,FALSE))</f>
        <v>10</v>
      </c>
      <c r="M503" s="63" t="str">
        <f>IF(ISBLANK(H503),"",IFERROR(VLOOKUP(B503,'Np PL4 Stock'!$A:$T,20,FALSE),""))</f>
        <v>V1-MA1</v>
      </c>
      <c r="N503" s="63" t="str">
        <f>IF(ISBLANK(H503),"",IFERROR(VLOOKUP(B503,'Np PL4 Stock'!$A:$U,21,FALSE),""))</f>
        <v>SIS</v>
      </c>
      <c r="O503" s="62">
        <f t="shared" si="73"/>
        <v>100</v>
      </c>
      <c r="P503" s="62">
        <f t="shared" si="74"/>
        <v>7.15e-5</v>
      </c>
      <c r="Q503" s="67">
        <f t="shared" si="75"/>
        <v>7.15e-7</v>
      </c>
      <c r="R503" s="67">
        <f t="shared" si="76"/>
        <v>9.17125e-7</v>
      </c>
      <c r="S503" s="64">
        <v>11</v>
      </c>
      <c r="T503" s="68">
        <v>7.81</v>
      </c>
      <c r="U503" s="68">
        <v>7.36</v>
      </c>
      <c r="V503" s="69">
        <v>97</v>
      </c>
      <c r="W503" s="59">
        <v>367</v>
      </c>
      <c r="X503" s="59">
        <v>96</v>
      </c>
      <c r="Y503" s="59">
        <v>100</v>
      </c>
      <c r="Z503" s="59">
        <v>84</v>
      </c>
      <c r="AA503" s="59">
        <v>0</v>
      </c>
      <c r="AB503" s="59">
        <v>0</v>
      </c>
      <c r="AC503" s="59">
        <v>0</v>
      </c>
      <c r="AD503" s="59">
        <v>0</v>
      </c>
      <c r="AE503" s="59">
        <v>100</v>
      </c>
      <c r="AF503" s="73" t="s">
        <v>38</v>
      </c>
      <c r="AG503" s="73">
        <v>56000</v>
      </c>
      <c r="AH503" s="73" t="s">
        <v>38</v>
      </c>
      <c r="AI503" s="73" t="s">
        <v>38</v>
      </c>
      <c r="AJ503" s="73" t="s">
        <v>38</v>
      </c>
      <c r="AK503" s="73" t="s">
        <v>32</v>
      </c>
      <c r="AL503" s="77" t="str">
        <f>IF(ISBLANK(S503),"",IF(AJ503="Fail","Fail",IF(E503="PL4",IF(AND(T503&gt;STD_01122025!$D$3,U503&lt;STD_01122025!$D$4,OR(AF503="ND",AF503&lt;STD_01122025!$D$7),AH503="ND"),"Pass","Fail"),IF(E503="PL12",IF(AND(S503&lt;STD_01122025!$F$2,T503&gt;STD_01122025!$F$3,U503&lt;STD_01122025!$F$4,V503&gt;STD_01122025!$F$5,X503&gt;STD_01122025!$F$6,OR(AF503="ND",AF503&lt;STD_01122025!$F$7),AH503="ND"),"Pass","Fail"),IF(E503="SuperPL",IF(AND(T503&gt;STD_01122025!$H$3,U503&lt;STD_01122025!$H$4,V503&gt;STD_01122025!$H$5,X503&gt;STD_01122025!$H$6,OR(AF503="ND",AF503&lt;STD_01122025!$H$7),AH503="ND"),"Pass","Fail"),IF(E503="Flight",IF(AND(T503&gt;STD_01122025!$J$3,U503&lt;STD_01122025!$J$4,X503&gt;STD_01122025!$J$6,OR(AF503="ND",AF503&lt;STD_01122025!$J$7),AH503="ND"),"Pass","Fail"),""))))))</f>
        <v>Pass</v>
      </c>
      <c r="AM503" s="62">
        <f>IF(ISBLANK(B503),"",IFERROR(IF(VLOOKUP(B503,'Np PL4 Stock'!$A:$J,10,FALSE)="Np4",D503-VLOOKUP(B503,'Np PL4 Stock'!$A:$E,5,FALSE),D503-VLOOKUP(B503,'Np PL4 Stock'!$A:$E,5,FALSE)-1),""))</f>
        <v>12</v>
      </c>
      <c r="AN503" s="68">
        <v>8.155</v>
      </c>
      <c r="AO503" s="68">
        <v>8.376</v>
      </c>
      <c r="AP503" s="69">
        <v>96</v>
      </c>
      <c r="AQ503" s="64">
        <v>290</v>
      </c>
      <c r="AR503" s="64">
        <v>97</v>
      </c>
      <c r="AS503" s="59">
        <v>100</v>
      </c>
      <c r="AT503" s="73" t="s">
        <v>38</v>
      </c>
      <c r="AU503" s="73">
        <v>51500</v>
      </c>
      <c r="AV503" s="73" t="s">
        <v>38</v>
      </c>
      <c r="AW503" s="73" t="s">
        <v>38</v>
      </c>
      <c r="AX503" s="84" t="s">
        <v>32</v>
      </c>
      <c r="AY503" s="59">
        <v>0</v>
      </c>
      <c r="AZ503" s="59">
        <v>0</v>
      </c>
      <c r="BA503" s="59">
        <v>0</v>
      </c>
      <c r="BB503" s="59">
        <v>0</v>
      </c>
      <c r="BC503" s="59">
        <v>0</v>
      </c>
      <c r="BD503" s="59">
        <v>0</v>
      </c>
      <c r="BE503" s="84" t="s">
        <v>38</v>
      </c>
      <c r="BF503" s="84" t="s">
        <v>38</v>
      </c>
      <c r="BG503" s="84" t="s">
        <v>38</v>
      </c>
      <c r="BH503" s="84" t="s">
        <v>38</v>
      </c>
      <c r="BI503" s="85" t="s">
        <v>600</v>
      </c>
      <c r="BJ503" s="86" t="s">
        <v>240</v>
      </c>
      <c r="BK503" s="86" t="s">
        <v>483</v>
      </c>
      <c r="BL503" s="86" t="s">
        <v>155</v>
      </c>
      <c r="BM503" s="86" t="s">
        <v>178</v>
      </c>
      <c r="BN503" s="86"/>
      <c r="BO503" s="59">
        <v>7</v>
      </c>
      <c r="BP503" s="69">
        <v>256104305100217</v>
      </c>
      <c r="BQ503" s="92">
        <v>0.65</v>
      </c>
      <c r="BR503" s="93">
        <v>0.065</v>
      </c>
      <c r="BS503" s="94">
        <f t="shared" si="79"/>
        <v>0.715</v>
      </c>
      <c r="BT503" s="95">
        <v>0.202125</v>
      </c>
      <c r="BU503" s="101">
        <f t="shared" si="80"/>
        <v>0.917125</v>
      </c>
      <c r="BV503" s="102">
        <f t="shared" si="77"/>
        <v>3.44827586206897</v>
      </c>
      <c r="BW503" s="103">
        <v>715</v>
      </c>
      <c r="BX503" s="104">
        <f t="shared" si="78"/>
        <v>0.0031625</v>
      </c>
      <c r="BY503" s="105">
        <v>1000</v>
      </c>
      <c r="BZ503" s="103" t="s">
        <v>32</v>
      </c>
      <c r="CA503" s="106" t="s">
        <v>189</v>
      </c>
      <c r="CB503" s="107" t="s">
        <v>148</v>
      </c>
      <c r="CC503" s="112" t="s">
        <v>149</v>
      </c>
      <c r="CD503" s="106"/>
      <c r="CE503" s="103" t="s">
        <v>192</v>
      </c>
      <c r="CF503" s="113"/>
      <c r="CG503" s="114">
        <v>2000016762</v>
      </c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</row>
    <row r="504" spans="1:85">
      <c r="A504" s="53" t="str">
        <f t="shared" si="81"/>
        <v>B1-06-06-45879</v>
      </c>
      <c r="B504" s="47" t="str">
        <f t="shared" si="82"/>
        <v>B1-06-06</v>
      </c>
      <c r="C504" s="48" t="s">
        <v>43</v>
      </c>
      <c r="D504" s="49">
        <v>45879</v>
      </c>
      <c r="E504" s="50" t="s">
        <v>14</v>
      </c>
      <c r="F504" s="51" t="s">
        <v>15</v>
      </c>
      <c r="G504" s="59">
        <v>6</v>
      </c>
      <c r="H504" s="51" t="s">
        <v>165</v>
      </c>
      <c r="I504" s="59">
        <v>6</v>
      </c>
      <c r="J504" s="60">
        <f>IF(ISBLANK(H504),"",IFERROR(VLOOKUP(B504,'Np PL4 Stock'!$A:$D,4,FALSE),""))</f>
        <v>45866</v>
      </c>
      <c r="K504" s="61">
        <f>IF(ISBLANK(H504),"",SUMIF('Np PL4 Stock'!$A:$A,B504,'Np PL4 Stock'!$N:$N))</f>
        <v>1.3</v>
      </c>
      <c r="L504" s="62">
        <f>IF(ISBLANK(H504),"",VLOOKUP(LEFT(B504,5),Unit!A:B,2,FALSE))</f>
        <v>12</v>
      </c>
      <c r="M504" s="63" t="str">
        <f>IF(ISBLANK(H504),"",IFERROR(VLOOKUP(B504,'Np PL4 Stock'!$A:$T,20,FALSE),""))</f>
        <v>V1-MA1</v>
      </c>
      <c r="N504" s="63" t="str">
        <f>IF(ISBLANK(H504),"",IFERROR(VLOOKUP(B504,'Np PL4 Stock'!$A:$U,21,FALSE),""))</f>
        <v>SIS</v>
      </c>
      <c r="O504" s="62">
        <f t="shared" si="73"/>
        <v>108.333333333333</v>
      </c>
      <c r="P504" s="62">
        <f t="shared" si="74"/>
        <v>6.09375e-5</v>
      </c>
      <c r="Q504" s="67">
        <f t="shared" si="75"/>
        <v>8.39423076923077e-7</v>
      </c>
      <c r="R504" s="67">
        <f t="shared" si="76"/>
        <v>1.13184519230769e-6</v>
      </c>
      <c r="S504" s="64">
        <v>11</v>
      </c>
      <c r="T504" s="68">
        <v>7.587</v>
      </c>
      <c r="U504" s="68">
        <v>6.921</v>
      </c>
      <c r="V504" s="69">
        <v>85</v>
      </c>
      <c r="W504" s="59">
        <v>395</v>
      </c>
      <c r="X504" s="59">
        <v>94</v>
      </c>
      <c r="Y504" s="59">
        <v>100</v>
      </c>
      <c r="Z504" s="59">
        <v>84</v>
      </c>
      <c r="AA504" s="59">
        <v>0</v>
      </c>
      <c r="AB504" s="59">
        <v>0</v>
      </c>
      <c r="AC504" s="59">
        <v>0</v>
      </c>
      <c r="AD504" s="59">
        <v>0</v>
      </c>
      <c r="AE504" s="59">
        <v>100</v>
      </c>
      <c r="AF504" s="73" t="s">
        <v>38</v>
      </c>
      <c r="AG504" s="73">
        <v>63000</v>
      </c>
      <c r="AH504" s="73" t="s">
        <v>38</v>
      </c>
      <c r="AI504" s="73" t="s">
        <v>38</v>
      </c>
      <c r="AJ504" s="73" t="s">
        <v>38</v>
      </c>
      <c r="AK504" s="73" t="s">
        <v>32</v>
      </c>
      <c r="AL504" s="77" t="str">
        <f>IF(ISBLANK(S504),"",IF(AJ504="Fail","Fail",IF(E504="PL4",IF(AND(T504&gt;STD_01122025!$D$3,U504&lt;STD_01122025!$D$4,OR(AF504="ND",AF504&lt;STD_01122025!$D$7),AH504="ND"),"Pass","Fail"),IF(E504="PL12",IF(AND(S504&lt;STD_01122025!$F$2,T504&gt;STD_01122025!$F$3,U504&lt;STD_01122025!$F$4,V504&gt;STD_01122025!$F$5,X504&gt;STD_01122025!$F$6,OR(AF504="ND",AF504&lt;STD_01122025!$F$7),AH504="ND"),"Pass","Fail"),IF(E504="SuperPL",IF(AND(T504&gt;STD_01122025!$H$3,U504&lt;STD_01122025!$H$4,V504&gt;STD_01122025!$H$5,X504&gt;STD_01122025!$H$6,OR(AF504="ND",AF504&lt;STD_01122025!$H$7),AH504="ND"),"Pass","Fail"),IF(E504="Flight",IF(AND(T504&gt;STD_01122025!$J$3,U504&lt;STD_01122025!$J$4,X504&gt;STD_01122025!$J$6,OR(AF504="ND",AF504&lt;STD_01122025!$J$7),AH504="ND"),"Pass","Fail"),""))))))</f>
        <v>Pass</v>
      </c>
      <c r="AM504" s="62">
        <f>IF(ISBLANK(B504),"",IFERROR(IF(VLOOKUP(B504,'Np PL4 Stock'!$A:$J,10,FALSE)="Np4",D504-VLOOKUP(B504,'Np PL4 Stock'!$A:$E,5,FALSE),D504-VLOOKUP(B504,'Np PL4 Stock'!$A:$E,5,FALSE)-1),""))</f>
        <v>13</v>
      </c>
      <c r="AN504" s="68">
        <v>8.54</v>
      </c>
      <c r="AO504" s="68">
        <v>8.001</v>
      </c>
      <c r="AP504" s="69">
        <v>100</v>
      </c>
      <c r="AQ504" s="64">
        <v>252</v>
      </c>
      <c r="AR504" s="64">
        <v>99</v>
      </c>
      <c r="AS504" s="59">
        <v>100</v>
      </c>
      <c r="AT504" s="73" t="s">
        <v>38</v>
      </c>
      <c r="AU504" s="73">
        <v>54000</v>
      </c>
      <c r="AV504" s="73" t="s">
        <v>38</v>
      </c>
      <c r="AW504" s="73" t="s">
        <v>38</v>
      </c>
      <c r="AX504" s="84" t="s">
        <v>32</v>
      </c>
      <c r="AY504" s="59">
        <v>0</v>
      </c>
      <c r="AZ504" s="59">
        <v>0</v>
      </c>
      <c r="BA504" s="59">
        <v>0</v>
      </c>
      <c r="BB504" s="59">
        <v>0</v>
      </c>
      <c r="BC504" s="59">
        <v>0</v>
      </c>
      <c r="BD504" s="59">
        <v>0</v>
      </c>
      <c r="BE504" s="84" t="s">
        <v>38</v>
      </c>
      <c r="BF504" s="84" t="s">
        <v>38</v>
      </c>
      <c r="BG504" s="84" t="s">
        <v>38</v>
      </c>
      <c r="BH504" s="84" t="s">
        <v>38</v>
      </c>
      <c r="BI504" s="143" t="s">
        <v>754</v>
      </c>
      <c r="BJ504" s="86" t="s">
        <v>262</v>
      </c>
      <c r="BK504" s="64" t="s">
        <v>765</v>
      </c>
      <c r="BL504" s="86" t="s">
        <v>155</v>
      </c>
      <c r="BM504" s="86" t="s">
        <v>178</v>
      </c>
      <c r="BN504" s="86"/>
      <c r="BO504" s="59">
        <v>12</v>
      </c>
      <c r="BP504" s="69">
        <v>256104305100222</v>
      </c>
      <c r="BQ504" s="92">
        <v>0.609375</v>
      </c>
      <c r="BR504" s="93">
        <v>0.121875</v>
      </c>
      <c r="BS504" s="94">
        <f t="shared" si="79"/>
        <v>0.73125</v>
      </c>
      <c r="BT504" s="95">
        <v>0.25238875</v>
      </c>
      <c r="BU504" s="101">
        <f t="shared" si="80"/>
        <v>0.98363875</v>
      </c>
      <c r="BV504" s="102">
        <f t="shared" si="77"/>
        <v>3.96825396825397</v>
      </c>
      <c r="BW504" s="103">
        <v>731.25</v>
      </c>
      <c r="BX504" s="104">
        <f t="shared" si="78"/>
        <v>0.00390332837301587</v>
      </c>
      <c r="BY504" s="105">
        <v>1000</v>
      </c>
      <c r="BZ504" s="103" t="s">
        <v>32</v>
      </c>
      <c r="CA504" s="106" t="s">
        <v>189</v>
      </c>
      <c r="CB504" s="107" t="s">
        <v>148</v>
      </c>
      <c r="CC504" s="112" t="s">
        <v>149</v>
      </c>
      <c r="CD504" s="106"/>
      <c r="CE504" s="103" t="s">
        <v>192</v>
      </c>
      <c r="CF504" s="113"/>
      <c r="CG504" s="114">
        <v>2000028798</v>
      </c>
    </row>
    <row r="505" spans="1:85">
      <c r="A505" s="53" t="str">
        <f t="shared" si="81"/>
        <v>B1-08-06-45880</v>
      </c>
      <c r="B505" s="47" t="str">
        <f t="shared" si="82"/>
        <v>B1-08-06</v>
      </c>
      <c r="C505" s="48" t="s">
        <v>43</v>
      </c>
      <c r="D505" s="49">
        <v>45880</v>
      </c>
      <c r="E505" s="50" t="s">
        <v>14</v>
      </c>
      <c r="F505" s="51" t="s">
        <v>15</v>
      </c>
      <c r="G505" s="59">
        <v>6</v>
      </c>
      <c r="H505" s="51" t="s">
        <v>165</v>
      </c>
      <c r="I505" s="59">
        <v>8</v>
      </c>
      <c r="J505" s="60">
        <f>IF(ISBLANK(H505),"",IFERROR(VLOOKUP(B505,'Np PL4 Stock'!$A:$D,4,FALSE),""))</f>
        <v>45866</v>
      </c>
      <c r="K505" s="61">
        <f>IF(ISBLANK(H505),"",SUMIF('Np PL4 Stock'!$A:$A,B505,'Np PL4 Stock'!$N:$N))</f>
        <v>1.5</v>
      </c>
      <c r="L505" s="62">
        <f>IF(ISBLANK(H505),"",VLOOKUP(LEFT(B505,5),Unit!A:B,2,FALSE))</f>
        <v>12</v>
      </c>
      <c r="M505" s="63" t="str">
        <f>IF(ISBLANK(H505),"",IFERROR(VLOOKUP(B505,'Np PL4 Stock'!$A:$T,20,FALSE),""))</f>
        <v>V1-MC1</v>
      </c>
      <c r="N505" s="63" t="str">
        <f>IF(ISBLANK(H505),"",IFERROR(VLOOKUP(B505,'Np PL4 Stock'!$A:$U,21,FALSE),""))</f>
        <v>SyAqua</v>
      </c>
      <c r="O505" s="62">
        <f t="shared" si="73"/>
        <v>125</v>
      </c>
      <c r="P505" s="62">
        <f t="shared" si="74"/>
        <v>7.5e-5</v>
      </c>
      <c r="Q505" s="67">
        <f t="shared" si="75"/>
        <v>6e-7</v>
      </c>
      <c r="R505" s="67">
        <f t="shared" si="76"/>
        <v>8.4e-7</v>
      </c>
      <c r="S505" s="64">
        <v>11</v>
      </c>
      <c r="T505" s="68">
        <v>7.714</v>
      </c>
      <c r="U505" s="68">
        <v>7.182</v>
      </c>
      <c r="V505" s="69">
        <v>100</v>
      </c>
      <c r="W505" s="59">
        <v>383</v>
      </c>
      <c r="X505" s="70">
        <v>95</v>
      </c>
      <c r="Y505" s="59">
        <v>100</v>
      </c>
      <c r="Z505" s="71">
        <v>80</v>
      </c>
      <c r="AA505" s="59">
        <v>0</v>
      </c>
      <c r="AB505" s="59">
        <v>0</v>
      </c>
      <c r="AC505" s="59">
        <v>0</v>
      </c>
      <c r="AD505" s="59">
        <v>0</v>
      </c>
      <c r="AE505" s="59">
        <v>100</v>
      </c>
      <c r="AF505" s="73" t="s">
        <v>38</v>
      </c>
      <c r="AG505" s="73">
        <v>66500</v>
      </c>
      <c r="AH505" s="73" t="s">
        <v>38</v>
      </c>
      <c r="AI505" s="73" t="s">
        <v>38</v>
      </c>
      <c r="AJ505" s="73" t="s">
        <v>38</v>
      </c>
      <c r="AK505" s="73" t="s">
        <v>32</v>
      </c>
      <c r="AL505" s="77" t="str">
        <f>IF(ISBLANK(S505),"",IF(AJ505="Fail","Fail",IF(E505="PL4",IF(AND(T505&gt;STD_01122025!$D$3,U505&lt;STD_01122025!$D$4,OR(AF505="ND",AF505&lt;STD_01122025!$D$7),AH505="ND"),"Pass","Fail"),IF(E505="PL12",IF(AND(S505&lt;STD_01122025!$F$2,T505&gt;STD_01122025!$F$3,U505&lt;STD_01122025!$F$4,V505&gt;STD_01122025!$F$5,X505&gt;STD_01122025!$F$6,OR(AF505="ND",AF505&lt;STD_01122025!$F$7),AH505="ND"),"Pass","Fail"),IF(E505="SuperPL",IF(AND(T505&gt;STD_01122025!$H$3,U505&lt;STD_01122025!$H$4,V505&gt;STD_01122025!$H$5,X505&gt;STD_01122025!$H$6,OR(AF505="ND",AF505&lt;STD_01122025!$H$7),AH505="ND"),"Pass","Fail"),IF(E505="Flight",IF(AND(T505&gt;STD_01122025!$J$3,U505&lt;STD_01122025!$J$4,X505&gt;STD_01122025!$J$6,OR(AF505="ND",AF505&lt;STD_01122025!$J$7),AH505="ND"),"Pass","Fail"),""))))))</f>
        <v>Pass</v>
      </c>
      <c r="AM505" s="62">
        <f>IF(ISBLANK(B505),"",IFERROR(IF(VLOOKUP(B505,'Np PL4 Stock'!$A:$J,10,FALSE)="Np4",D505-VLOOKUP(B505,'Np PL4 Stock'!$A:$E,5,FALSE),D505-VLOOKUP(B505,'Np PL4 Stock'!$A:$E,5,FALSE)-1),""))</f>
        <v>14</v>
      </c>
      <c r="AN505" s="68">
        <v>9.307</v>
      </c>
      <c r="AO505" s="68">
        <v>8.273</v>
      </c>
      <c r="AP505" s="69">
        <v>100</v>
      </c>
      <c r="AQ505" s="64">
        <v>180</v>
      </c>
      <c r="AR505" s="64">
        <v>99</v>
      </c>
      <c r="AS505" s="59">
        <v>100</v>
      </c>
      <c r="AT505" s="73" t="s">
        <v>38</v>
      </c>
      <c r="AU505" s="73">
        <v>72500</v>
      </c>
      <c r="AV505" s="73" t="s">
        <v>38</v>
      </c>
      <c r="AW505" s="73" t="s">
        <v>38</v>
      </c>
      <c r="AX505" s="84" t="s">
        <v>32</v>
      </c>
      <c r="AY505" s="59">
        <v>0</v>
      </c>
      <c r="AZ505" s="59">
        <v>0</v>
      </c>
      <c r="BA505" s="59">
        <v>0</v>
      </c>
      <c r="BB505" s="59">
        <v>0</v>
      </c>
      <c r="BC505" s="59">
        <v>0</v>
      </c>
      <c r="BD505" s="59">
        <v>0</v>
      </c>
      <c r="BE505" s="84" t="s">
        <v>38</v>
      </c>
      <c r="BF505" s="84" t="s">
        <v>38</v>
      </c>
      <c r="BG505" s="84" t="s">
        <v>38</v>
      </c>
      <c r="BH505" s="84" t="s">
        <v>38</v>
      </c>
      <c r="BI505" s="85" t="s">
        <v>766</v>
      </c>
      <c r="BJ505" s="86" t="s">
        <v>146</v>
      </c>
      <c r="BK505" s="86" t="s">
        <v>497</v>
      </c>
      <c r="BL505" s="86" t="s">
        <v>177</v>
      </c>
      <c r="BM505" s="86" t="s">
        <v>178</v>
      </c>
      <c r="BN505" s="86"/>
      <c r="BO505" s="59">
        <v>31</v>
      </c>
      <c r="BP505" s="69">
        <v>256104305100224</v>
      </c>
      <c r="BQ505" s="92">
        <v>0.75</v>
      </c>
      <c r="BR505" s="93">
        <v>0.15</v>
      </c>
      <c r="BS505" s="94">
        <f t="shared" si="79"/>
        <v>0.9</v>
      </c>
      <c r="BT505" s="95">
        <v>0.36</v>
      </c>
      <c r="BU505" s="101">
        <f t="shared" si="80"/>
        <v>1.26</v>
      </c>
      <c r="BV505" s="102">
        <f t="shared" si="77"/>
        <v>5.55555555555556</v>
      </c>
      <c r="BW505" s="103">
        <v>1000</v>
      </c>
      <c r="BX505" s="104">
        <f t="shared" si="78"/>
        <v>0.007</v>
      </c>
      <c r="BY505" s="105">
        <v>900</v>
      </c>
      <c r="BZ505" s="103" t="s">
        <v>32</v>
      </c>
      <c r="CA505" s="106" t="s">
        <v>189</v>
      </c>
      <c r="CB505" s="107" t="s">
        <v>148</v>
      </c>
      <c r="CC505" s="112" t="s">
        <v>149</v>
      </c>
      <c r="CD505" s="106"/>
      <c r="CE505" s="103" t="s">
        <v>192</v>
      </c>
      <c r="CF505" s="113"/>
      <c r="CG505" s="114">
        <v>2000002411</v>
      </c>
    </row>
    <row r="506" spans="1:85">
      <c r="A506" s="53" t="str">
        <f t="shared" si="81"/>
        <v>E1-12-05-45881</v>
      </c>
      <c r="B506" s="47" t="str">
        <f t="shared" si="82"/>
        <v>E1-12-05</v>
      </c>
      <c r="C506" s="48" t="s">
        <v>43</v>
      </c>
      <c r="D506" s="49">
        <v>45881</v>
      </c>
      <c r="E506" s="50" t="s">
        <v>14</v>
      </c>
      <c r="F506" s="51" t="s">
        <v>15</v>
      </c>
      <c r="G506" s="59">
        <v>5</v>
      </c>
      <c r="H506" s="51" t="s">
        <v>215</v>
      </c>
      <c r="I506" s="59">
        <v>12</v>
      </c>
      <c r="J506" s="60">
        <f>IF(ISBLANK(H506),"",IFERROR(VLOOKUP(B506,'Np PL4 Stock'!$A:$D,4,FALSE),""))</f>
        <v>45868</v>
      </c>
      <c r="K506" s="61">
        <f>IF(ISBLANK(H506),"",SUMIF('Np PL4 Stock'!$A:$A,B506,'Np PL4 Stock'!$N:$N))</f>
        <v>1</v>
      </c>
      <c r="L506" s="62">
        <f>IF(ISBLANK(H506),"",VLOOKUP(LEFT(B506,5),Unit!A:B,2,FALSE))</f>
        <v>10</v>
      </c>
      <c r="M506" s="63" t="str">
        <f>IF(ISBLANK(H506),"",IFERROR(VLOOKUP(B506,'Np PL4 Stock'!$A:$T,20,FALSE),""))</f>
        <v>V1-MA1</v>
      </c>
      <c r="N506" s="63" t="str">
        <f>IF(ISBLANK(H506),"",IFERROR(VLOOKUP(B506,'Np PL4 Stock'!$A:$U,21,FALSE),""))</f>
        <v>SIS</v>
      </c>
      <c r="O506" s="62">
        <f t="shared" si="73"/>
        <v>100</v>
      </c>
      <c r="P506" s="62">
        <f t="shared" si="74"/>
        <v>9.9e-5</v>
      </c>
      <c r="Q506" s="67">
        <f t="shared" si="75"/>
        <v>9.9e-7</v>
      </c>
      <c r="R506" s="67">
        <f t="shared" si="76"/>
        <v>1.34044833333333e-6</v>
      </c>
      <c r="S506" s="64">
        <v>11</v>
      </c>
      <c r="T506" s="68">
        <v>7.868</v>
      </c>
      <c r="U506" s="68">
        <v>6.855</v>
      </c>
      <c r="V506" s="69">
        <v>94.681</v>
      </c>
      <c r="W506" s="59">
        <v>352</v>
      </c>
      <c r="X506" s="59">
        <v>96</v>
      </c>
      <c r="Y506" s="59">
        <v>100</v>
      </c>
      <c r="Z506" s="71">
        <v>84</v>
      </c>
      <c r="AA506" s="59">
        <v>0</v>
      </c>
      <c r="AB506" s="59">
        <v>0</v>
      </c>
      <c r="AC506" s="59">
        <v>0</v>
      </c>
      <c r="AD506" s="59">
        <v>0</v>
      </c>
      <c r="AE506" s="59">
        <v>100</v>
      </c>
      <c r="AF506" s="73" t="s">
        <v>38</v>
      </c>
      <c r="AG506" s="73">
        <v>65000</v>
      </c>
      <c r="AH506" s="73" t="s">
        <v>38</v>
      </c>
      <c r="AI506" s="73" t="s">
        <v>38</v>
      </c>
      <c r="AJ506" s="73" t="s">
        <v>38</v>
      </c>
      <c r="AK506" s="73" t="s">
        <v>32</v>
      </c>
      <c r="AL506" s="77" t="str">
        <f>IF(ISBLANK(S506),"",IF(AJ506="Fail","Fail",IF(E506="PL4",IF(AND(T506&gt;STD_01122025!$D$3,U506&lt;STD_01122025!$D$4,OR(AF506="ND",AF506&lt;STD_01122025!$D$7),AH506="ND"),"Pass","Fail"),IF(E506="PL12",IF(AND(S506&lt;STD_01122025!$F$2,T506&gt;STD_01122025!$F$3,U506&lt;STD_01122025!$F$4,V506&gt;STD_01122025!$F$5,X506&gt;STD_01122025!$F$6,OR(AF506="ND",AF506&lt;STD_01122025!$F$7),AH506="ND"),"Pass","Fail"),IF(E506="SuperPL",IF(AND(T506&gt;STD_01122025!$H$3,U506&lt;STD_01122025!$H$4,V506&gt;STD_01122025!$H$5,X506&gt;STD_01122025!$H$6,OR(AF506="ND",AF506&lt;STD_01122025!$H$7),AH506="ND"),"Pass","Fail"),IF(E506="Flight",IF(AND(T506&gt;STD_01122025!$J$3,U506&lt;STD_01122025!$J$4,X506&gt;STD_01122025!$J$6,OR(AF506="ND",AF506&lt;STD_01122025!$J$7),AH506="ND"),"Pass","Fail"),""))))))</f>
        <v>Pass</v>
      </c>
      <c r="AM506" s="62">
        <f>IF(ISBLANK(B506),"",IFERROR(IF(VLOOKUP(B506,'Np PL4 Stock'!$A:$J,10,FALSE)="Np4",D506-VLOOKUP(B506,'Np PL4 Stock'!$A:$E,5,FALSE),D506-VLOOKUP(B506,'Np PL4 Stock'!$A:$E,5,FALSE)-1),""))</f>
        <v>13</v>
      </c>
      <c r="AN506" s="68">
        <v>8.527</v>
      </c>
      <c r="AO506" s="68">
        <v>8.04</v>
      </c>
      <c r="AP506" s="69">
        <v>99</v>
      </c>
      <c r="AQ506" s="64">
        <v>256</v>
      </c>
      <c r="AR506" s="64">
        <v>98</v>
      </c>
      <c r="AS506" s="59">
        <v>100</v>
      </c>
      <c r="AT506" s="73" t="s">
        <v>38</v>
      </c>
      <c r="AU506" s="73">
        <v>59000</v>
      </c>
      <c r="AV506" s="73" t="s">
        <v>38</v>
      </c>
      <c r="AW506" s="73" t="s">
        <v>38</v>
      </c>
      <c r="AX506" s="84" t="s">
        <v>32</v>
      </c>
      <c r="AY506" s="59">
        <v>0</v>
      </c>
      <c r="AZ506" s="59">
        <v>0</v>
      </c>
      <c r="BA506" s="59">
        <v>0</v>
      </c>
      <c r="BB506" s="59">
        <v>0</v>
      </c>
      <c r="BC506" s="59">
        <v>0</v>
      </c>
      <c r="BD506" s="59">
        <v>0</v>
      </c>
      <c r="BE506" s="84" t="s">
        <v>38</v>
      </c>
      <c r="BF506" s="84" t="s">
        <v>38</v>
      </c>
      <c r="BG506" s="84" t="s">
        <v>38</v>
      </c>
      <c r="BH506" s="84" t="s">
        <v>38</v>
      </c>
      <c r="BI506" s="85" t="s">
        <v>569</v>
      </c>
      <c r="BJ506" s="86" t="s">
        <v>240</v>
      </c>
      <c r="BK506" s="64" t="s">
        <v>483</v>
      </c>
      <c r="BL506" s="86" t="s">
        <v>155</v>
      </c>
      <c r="BM506" s="86" t="s">
        <v>178</v>
      </c>
      <c r="BN506" s="86"/>
      <c r="BO506" s="59">
        <v>8</v>
      </c>
      <c r="BP506" s="69">
        <v>256104305100226</v>
      </c>
      <c r="BQ506" s="92">
        <v>0.6</v>
      </c>
      <c r="BR506" s="93">
        <v>0.06</v>
      </c>
      <c r="BS506" s="94">
        <f t="shared" si="79"/>
        <v>0.66</v>
      </c>
      <c r="BT506" s="95">
        <v>0.233115</v>
      </c>
      <c r="BU506" s="101">
        <f t="shared" si="80"/>
        <v>0.893115</v>
      </c>
      <c r="BV506" s="102">
        <f t="shared" si="77"/>
        <v>3.90625</v>
      </c>
      <c r="BW506" s="103">
        <v>660</v>
      </c>
      <c r="BX506" s="104">
        <f t="shared" si="78"/>
        <v>0.00348873046875</v>
      </c>
      <c r="BY506" s="105">
        <v>1000</v>
      </c>
      <c r="BZ506" s="103" t="s">
        <v>32</v>
      </c>
      <c r="CA506" s="106" t="s">
        <v>189</v>
      </c>
      <c r="CB506" s="107" t="s">
        <v>148</v>
      </c>
      <c r="CC506" s="112" t="s">
        <v>149</v>
      </c>
      <c r="CD506" s="106"/>
      <c r="CE506" s="103" t="s">
        <v>192</v>
      </c>
      <c r="CF506" s="113"/>
      <c r="CG506" s="114">
        <v>2000019140</v>
      </c>
    </row>
    <row r="507" spans="1:85">
      <c r="A507" s="53" t="str">
        <f t="shared" si="81"/>
        <v>E1-11-05-45881</v>
      </c>
      <c r="B507" s="47" t="str">
        <f t="shared" si="82"/>
        <v>E1-11-05</v>
      </c>
      <c r="C507" s="48" t="s">
        <v>43</v>
      </c>
      <c r="D507" s="49">
        <v>45881</v>
      </c>
      <c r="E507" s="50" t="s">
        <v>14</v>
      </c>
      <c r="F507" s="51" t="s">
        <v>15</v>
      </c>
      <c r="G507" s="59">
        <v>5</v>
      </c>
      <c r="H507" s="51" t="s">
        <v>215</v>
      </c>
      <c r="I507" s="59">
        <v>11</v>
      </c>
      <c r="J507" s="60">
        <f>IF(ISBLANK(H507),"",IFERROR(VLOOKUP(B507,'Np PL4 Stock'!$A:$D,4,FALSE),""))</f>
        <v>45868</v>
      </c>
      <c r="K507" s="61">
        <f>IF(ISBLANK(H507),"",SUMIF('Np PL4 Stock'!$A:$A,B507,'Np PL4 Stock'!$N:$N))</f>
        <v>1</v>
      </c>
      <c r="L507" s="62">
        <f>IF(ISBLANK(H507),"",VLOOKUP(LEFT(B507,5),Unit!A:B,2,FALSE))</f>
        <v>10</v>
      </c>
      <c r="M507" s="63" t="str">
        <f>IF(ISBLANK(H507),"",IFERROR(VLOOKUP(B507,'Np PL4 Stock'!$A:$T,20,FALSE),""))</f>
        <v>V1-MA1</v>
      </c>
      <c r="N507" s="63" t="str">
        <f>IF(ISBLANK(H507),"",IFERROR(VLOOKUP(B507,'Np PL4 Stock'!$A:$U,21,FALSE),""))</f>
        <v>SIS</v>
      </c>
      <c r="O507" s="62">
        <f t="shared" si="73"/>
        <v>100</v>
      </c>
      <c r="P507" s="62">
        <f t="shared" si="74"/>
        <v>8.2e-5</v>
      </c>
      <c r="Q507" s="67">
        <f t="shared" si="75"/>
        <v>8.2e-7</v>
      </c>
      <c r="R507" s="67">
        <f t="shared" si="76"/>
        <v>1.12288888888889e-6</v>
      </c>
      <c r="S507" s="64">
        <v>11</v>
      </c>
      <c r="T507" s="68">
        <v>7.782</v>
      </c>
      <c r="U507" s="68">
        <v>6.791</v>
      </c>
      <c r="V507" s="69">
        <v>94</v>
      </c>
      <c r="W507" s="59">
        <v>369</v>
      </c>
      <c r="X507" s="59">
        <v>95</v>
      </c>
      <c r="Y507" s="59">
        <v>100</v>
      </c>
      <c r="Z507" s="71">
        <v>84</v>
      </c>
      <c r="AA507" s="59">
        <v>0</v>
      </c>
      <c r="AB507" s="59">
        <v>0</v>
      </c>
      <c r="AC507" s="59">
        <v>0</v>
      </c>
      <c r="AD507" s="59">
        <v>0</v>
      </c>
      <c r="AE507" s="59">
        <v>100</v>
      </c>
      <c r="AF507" s="73" t="s">
        <v>38</v>
      </c>
      <c r="AG507" s="73">
        <v>45000</v>
      </c>
      <c r="AH507" s="73" t="s">
        <v>38</v>
      </c>
      <c r="AI507" s="73" t="s">
        <v>38</v>
      </c>
      <c r="AJ507" s="73" t="s">
        <v>38</v>
      </c>
      <c r="AK507" s="73" t="s">
        <v>32</v>
      </c>
      <c r="AL507" s="77" t="str">
        <f>IF(ISBLANK(S507),"",IF(AJ507="Fail","Fail",IF(E507="PL4",IF(AND(T507&gt;STD_01122025!$D$3,U507&lt;STD_01122025!$D$4,OR(AF507="ND",AF507&lt;STD_01122025!$D$7),AH507="ND"),"Pass","Fail"),IF(E507="PL12",IF(AND(S507&lt;STD_01122025!$F$2,T507&gt;STD_01122025!$F$3,U507&lt;STD_01122025!$F$4,V507&gt;STD_01122025!$F$5,X507&gt;STD_01122025!$F$6,OR(AF507="ND",AF507&lt;STD_01122025!$F$7),AH507="ND"),"Pass","Fail"),IF(E507="SuperPL",IF(AND(T507&gt;STD_01122025!$H$3,U507&lt;STD_01122025!$H$4,V507&gt;STD_01122025!$H$5,X507&gt;STD_01122025!$H$6,OR(AF507="ND",AF507&lt;STD_01122025!$H$7),AH507="ND"),"Pass","Fail"),IF(E507="Flight",IF(AND(T507&gt;STD_01122025!$J$3,U507&lt;STD_01122025!$J$4,X507&gt;STD_01122025!$J$6,OR(AF507="ND",AF507&lt;STD_01122025!$J$7),AH507="ND"),"Pass","Fail"),""))))))</f>
        <v>Pass</v>
      </c>
      <c r="AM507" s="62">
        <f>IF(ISBLANK(B507),"",IFERROR(IF(VLOOKUP(B507,'Np PL4 Stock'!$A:$J,10,FALSE)="Np4",D507-VLOOKUP(B507,'Np PL4 Stock'!$A:$E,5,FALSE),D507-VLOOKUP(B507,'Np PL4 Stock'!$A:$E,5,FALSE)-1),""))</f>
        <v>13</v>
      </c>
      <c r="AN507" s="68">
        <v>8.509</v>
      </c>
      <c r="AO507" s="68">
        <v>8.66</v>
      </c>
      <c r="AP507" s="69">
        <v>100</v>
      </c>
      <c r="AQ507" s="64">
        <v>254</v>
      </c>
      <c r="AR507" s="64">
        <v>98</v>
      </c>
      <c r="AS507" s="59">
        <v>100</v>
      </c>
      <c r="AT507" s="73" t="s">
        <v>38</v>
      </c>
      <c r="AU507" s="73">
        <v>72500</v>
      </c>
      <c r="AV507" s="73" t="s">
        <v>38</v>
      </c>
      <c r="AW507" s="73" t="s">
        <v>38</v>
      </c>
      <c r="AX507" s="84" t="s">
        <v>32</v>
      </c>
      <c r="AY507" s="59">
        <v>0</v>
      </c>
      <c r="AZ507" s="59">
        <v>0</v>
      </c>
      <c r="BA507" s="59">
        <v>0</v>
      </c>
      <c r="BB507" s="59">
        <v>0</v>
      </c>
      <c r="BC507" s="59">
        <v>0</v>
      </c>
      <c r="BD507" s="59">
        <v>0</v>
      </c>
      <c r="BE507" s="84" t="s">
        <v>38</v>
      </c>
      <c r="BF507" s="84" t="s">
        <v>38</v>
      </c>
      <c r="BG507" s="84" t="s">
        <v>38</v>
      </c>
      <c r="BH507" s="84" t="s">
        <v>38</v>
      </c>
      <c r="BI507" s="85" t="s">
        <v>532</v>
      </c>
      <c r="BJ507" s="86" t="s">
        <v>240</v>
      </c>
      <c r="BK507" s="86" t="s">
        <v>483</v>
      </c>
      <c r="BL507" s="86" t="s">
        <v>155</v>
      </c>
      <c r="BM507" s="86" t="s">
        <v>178</v>
      </c>
      <c r="BN507" s="86"/>
      <c r="BO507" s="59">
        <v>7</v>
      </c>
      <c r="BP507" s="69">
        <v>256104305100227</v>
      </c>
      <c r="BQ507" s="92">
        <v>0.5</v>
      </c>
      <c r="BR507" s="93">
        <v>0.1</v>
      </c>
      <c r="BS507" s="94">
        <f t="shared" si="79"/>
        <v>0.6</v>
      </c>
      <c r="BT507" s="95">
        <v>0.224666666666667</v>
      </c>
      <c r="BU507" s="101">
        <f t="shared" si="80"/>
        <v>0.824666666666667</v>
      </c>
      <c r="BV507" s="102">
        <f t="shared" si="77"/>
        <v>3.93700787401575</v>
      </c>
      <c r="BW507" s="103">
        <v>666.666666666667</v>
      </c>
      <c r="BX507" s="104">
        <f t="shared" si="78"/>
        <v>0.00324671916010499</v>
      </c>
      <c r="BY507" s="105">
        <v>900</v>
      </c>
      <c r="BZ507" s="103" t="s">
        <v>32</v>
      </c>
      <c r="CA507" s="106" t="s">
        <v>189</v>
      </c>
      <c r="CB507" s="107" t="s">
        <v>148</v>
      </c>
      <c r="CC507" s="112" t="s">
        <v>149</v>
      </c>
      <c r="CD507" s="106"/>
      <c r="CE507" s="103" t="s">
        <v>192</v>
      </c>
      <c r="CF507" s="113"/>
      <c r="CG507" s="114">
        <v>2000011770</v>
      </c>
    </row>
    <row r="508" spans="1:85">
      <c r="A508" s="53" t="str">
        <f t="shared" si="81"/>
        <v>E1-11-05-45881</v>
      </c>
      <c r="B508" s="47" t="str">
        <f t="shared" si="82"/>
        <v>E1-11-05</v>
      </c>
      <c r="C508" s="48" t="s">
        <v>43</v>
      </c>
      <c r="D508" s="49">
        <v>45881</v>
      </c>
      <c r="E508" s="50" t="s">
        <v>14</v>
      </c>
      <c r="F508" s="51" t="s">
        <v>15</v>
      </c>
      <c r="G508" s="59">
        <v>5</v>
      </c>
      <c r="H508" s="51" t="s">
        <v>215</v>
      </c>
      <c r="I508" s="59">
        <v>11</v>
      </c>
      <c r="J508" s="60">
        <f>IF(ISBLANK(H508),"",IFERROR(VLOOKUP(B508,'Np PL4 Stock'!$A:$D,4,FALSE),""))</f>
        <v>45868</v>
      </c>
      <c r="K508" s="61">
        <f>IF(ISBLANK(H508),"",SUMIF('Np PL4 Stock'!$A:$A,B508,'Np PL4 Stock'!$N:$N))</f>
        <v>1</v>
      </c>
      <c r="L508" s="62">
        <f>IF(ISBLANK(H508),"",VLOOKUP(LEFT(B508,5),Unit!A:B,2,FALSE))</f>
        <v>10</v>
      </c>
      <c r="M508" s="63" t="str">
        <f>IF(ISBLANK(H508),"",IFERROR(VLOOKUP(B508,'Np PL4 Stock'!$A:$T,20,FALSE),""))</f>
        <v>V1-MA1</v>
      </c>
      <c r="N508" s="63" t="str">
        <f>IF(ISBLANK(H508),"",IFERROR(VLOOKUP(B508,'Np PL4 Stock'!$A:$U,21,FALSE),""))</f>
        <v>SIS</v>
      </c>
      <c r="O508" s="62">
        <f t="shared" si="73"/>
        <v>100</v>
      </c>
      <c r="P508" s="62">
        <f t="shared" si="74"/>
        <v>8.2e-5</v>
      </c>
      <c r="Q508" s="67">
        <f t="shared" si="75"/>
        <v>8.2e-7</v>
      </c>
      <c r="R508" s="67">
        <f t="shared" si="76"/>
        <v>1.12288888888889e-6</v>
      </c>
      <c r="S508" s="64">
        <v>11</v>
      </c>
      <c r="T508" s="68">
        <v>7.782</v>
      </c>
      <c r="U508" s="68">
        <v>6.791</v>
      </c>
      <c r="V508" s="69">
        <v>94</v>
      </c>
      <c r="W508" s="59">
        <v>369</v>
      </c>
      <c r="X508" s="70">
        <v>95</v>
      </c>
      <c r="Y508" s="59">
        <v>100</v>
      </c>
      <c r="Z508" s="71">
        <v>84</v>
      </c>
      <c r="AA508" s="59">
        <v>0</v>
      </c>
      <c r="AB508" s="59">
        <v>0</v>
      </c>
      <c r="AC508" s="59">
        <v>0</v>
      </c>
      <c r="AD508" s="59">
        <v>0</v>
      </c>
      <c r="AE508" s="59">
        <v>100</v>
      </c>
      <c r="AF508" s="73" t="s">
        <v>38</v>
      </c>
      <c r="AG508" s="73">
        <v>45000</v>
      </c>
      <c r="AH508" s="73" t="s">
        <v>38</v>
      </c>
      <c r="AI508" s="73" t="s">
        <v>38</v>
      </c>
      <c r="AJ508" s="73" t="s">
        <v>38</v>
      </c>
      <c r="AK508" s="73" t="s">
        <v>32</v>
      </c>
      <c r="AL508" s="77" t="str">
        <f>IF(ISBLANK(S508),"",IF(AJ508="Fail","Fail",IF(E508="PL4",IF(AND(T508&gt;STD_01122025!$D$3,U508&lt;STD_01122025!$D$4,OR(AF508="ND",AF508&lt;STD_01122025!$D$7),AH508="ND"),"Pass","Fail"),IF(E508="PL12",IF(AND(S508&lt;STD_01122025!$F$2,T508&gt;STD_01122025!$F$3,U508&lt;STD_01122025!$F$4,V508&gt;STD_01122025!$F$5,X508&gt;STD_01122025!$F$6,OR(AF508="ND",AF508&lt;STD_01122025!$F$7),AH508="ND"),"Pass","Fail"),IF(E508="SuperPL",IF(AND(T508&gt;STD_01122025!$H$3,U508&lt;STD_01122025!$H$4,V508&gt;STD_01122025!$H$5,X508&gt;STD_01122025!$H$6,OR(AF508="ND",AF508&lt;STD_01122025!$H$7),AH508="ND"),"Pass","Fail"),IF(E508="Flight",IF(AND(T508&gt;STD_01122025!$J$3,U508&lt;STD_01122025!$J$4,X508&gt;STD_01122025!$J$6,OR(AF508="ND",AF508&lt;STD_01122025!$J$7),AH508="ND"),"Pass","Fail"),""))))))</f>
        <v>Pass</v>
      </c>
      <c r="AM508" s="62">
        <f>IF(ISBLANK(B508),"",IFERROR(IF(VLOOKUP(B508,'Np PL4 Stock'!$A:$J,10,FALSE)="Np4",D508-VLOOKUP(B508,'Np PL4 Stock'!$A:$E,5,FALSE),D508-VLOOKUP(B508,'Np PL4 Stock'!$A:$E,5,FALSE)-1),""))</f>
        <v>13</v>
      </c>
      <c r="AN508" s="68">
        <v>8.509</v>
      </c>
      <c r="AO508" s="68">
        <v>8.66</v>
      </c>
      <c r="AP508" s="69">
        <v>100</v>
      </c>
      <c r="AQ508" s="64">
        <v>254</v>
      </c>
      <c r="AR508" s="64">
        <v>98</v>
      </c>
      <c r="AS508" s="59">
        <v>100</v>
      </c>
      <c r="AT508" s="73" t="s">
        <v>38</v>
      </c>
      <c r="AU508" s="73">
        <v>72500</v>
      </c>
      <c r="AV508" s="73" t="s">
        <v>38</v>
      </c>
      <c r="AW508" s="73" t="s">
        <v>38</v>
      </c>
      <c r="AX508" s="84" t="s">
        <v>32</v>
      </c>
      <c r="AY508" s="59">
        <v>0</v>
      </c>
      <c r="AZ508" s="59">
        <v>0</v>
      </c>
      <c r="BA508" s="59">
        <v>0</v>
      </c>
      <c r="BB508" s="59">
        <v>0</v>
      </c>
      <c r="BC508" s="59">
        <v>0</v>
      </c>
      <c r="BD508" s="59">
        <v>0</v>
      </c>
      <c r="BE508" s="84" t="s">
        <v>38</v>
      </c>
      <c r="BF508" s="84" t="s">
        <v>38</v>
      </c>
      <c r="BG508" s="84" t="s">
        <v>38</v>
      </c>
      <c r="BH508" s="84" t="s">
        <v>38</v>
      </c>
      <c r="BI508" s="85" t="s">
        <v>757</v>
      </c>
      <c r="BJ508" s="86" t="s">
        <v>240</v>
      </c>
      <c r="BK508" s="64" t="s">
        <v>483</v>
      </c>
      <c r="BL508" s="86" t="s">
        <v>155</v>
      </c>
      <c r="BM508" s="86" t="s">
        <v>178</v>
      </c>
      <c r="BN508" s="86"/>
      <c r="BO508" s="59">
        <v>7</v>
      </c>
      <c r="BP508" s="69">
        <v>256104305100225</v>
      </c>
      <c r="BQ508" s="92">
        <v>0.2</v>
      </c>
      <c r="BR508" s="93">
        <v>0.02</v>
      </c>
      <c r="BS508" s="94">
        <f t="shared" si="79"/>
        <v>0.22</v>
      </c>
      <c r="BT508" s="95">
        <v>0.0782222222222222</v>
      </c>
      <c r="BU508" s="101">
        <f t="shared" si="80"/>
        <v>0.298222222222222</v>
      </c>
      <c r="BV508" s="102">
        <f t="shared" si="77"/>
        <v>3.93700787401575</v>
      </c>
      <c r="BW508" s="103">
        <v>244.444444444444</v>
      </c>
      <c r="BX508" s="104">
        <f t="shared" si="78"/>
        <v>0.00117410323709536</v>
      </c>
      <c r="BY508" s="105">
        <v>900</v>
      </c>
      <c r="BZ508" s="103" t="s">
        <v>32</v>
      </c>
      <c r="CA508" s="106" t="s">
        <v>189</v>
      </c>
      <c r="CB508" s="107" t="s">
        <v>148</v>
      </c>
      <c r="CC508" s="112" t="s">
        <v>149</v>
      </c>
      <c r="CD508" s="106"/>
      <c r="CE508" s="103" t="s">
        <v>192</v>
      </c>
      <c r="CF508" s="113"/>
      <c r="CG508" s="114">
        <v>2000015123</v>
      </c>
    </row>
    <row r="509" spans="1:85">
      <c r="A509" s="53" t="str">
        <f t="shared" si="81"/>
        <v>E1-12-05-45881</v>
      </c>
      <c r="B509" s="47" t="str">
        <f t="shared" si="82"/>
        <v>E1-12-05</v>
      </c>
      <c r="C509" s="48" t="s">
        <v>43</v>
      </c>
      <c r="D509" s="49">
        <v>45881</v>
      </c>
      <c r="E509" s="50" t="s">
        <v>14</v>
      </c>
      <c r="F509" s="51" t="s">
        <v>15</v>
      </c>
      <c r="G509" s="59">
        <v>5</v>
      </c>
      <c r="H509" s="51" t="s">
        <v>215</v>
      </c>
      <c r="I509" s="59">
        <v>12</v>
      </c>
      <c r="J509" s="60">
        <f>IF(ISBLANK(H509),"",IFERROR(VLOOKUP(B509,'Np PL4 Stock'!$A:$D,4,FALSE),""))</f>
        <v>45868</v>
      </c>
      <c r="K509" s="61">
        <f>IF(ISBLANK(H509),"",SUMIF('Np PL4 Stock'!$A:$A,B509,'Np PL4 Stock'!$N:$N))</f>
        <v>1</v>
      </c>
      <c r="L509" s="62">
        <f>IF(ISBLANK(H509),"",VLOOKUP(LEFT(B509,5),Unit!A:B,2,FALSE))</f>
        <v>10</v>
      </c>
      <c r="M509" s="63" t="str">
        <f>IF(ISBLANK(H509),"",IFERROR(VLOOKUP(B509,'Np PL4 Stock'!$A:$T,20,FALSE),""))</f>
        <v>V1-MA1</v>
      </c>
      <c r="N509" s="63" t="str">
        <f>IF(ISBLANK(H509),"",IFERROR(VLOOKUP(B509,'Np PL4 Stock'!$A:$U,21,FALSE),""))</f>
        <v>SIS</v>
      </c>
      <c r="O509" s="62">
        <f t="shared" si="73"/>
        <v>100</v>
      </c>
      <c r="P509" s="62">
        <f t="shared" si="74"/>
        <v>9.9e-5</v>
      </c>
      <c r="Q509" s="67">
        <f t="shared" si="75"/>
        <v>9.9e-7</v>
      </c>
      <c r="R509" s="67">
        <f t="shared" si="76"/>
        <v>1.34044833333333e-6</v>
      </c>
      <c r="S509" s="64">
        <v>11</v>
      </c>
      <c r="T509" s="68">
        <v>7.868</v>
      </c>
      <c r="U509" s="68">
        <v>6.855</v>
      </c>
      <c r="V509" s="69">
        <v>94.681</v>
      </c>
      <c r="W509" s="59">
        <v>352</v>
      </c>
      <c r="X509" s="70">
        <v>96</v>
      </c>
      <c r="Y509" s="59">
        <v>100</v>
      </c>
      <c r="Z509" s="71">
        <v>84</v>
      </c>
      <c r="AA509" s="59">
        <v>0</v>
      </c>
      <c r="AB509" s="59">
        <v>0</v>
      </c>
      <c r="AC509" s="59">
        <v>0</v>
      </c>
      <c r="AD509" s="59">
        <v>0</v>
      </c>
      <c r="AE509" s="59">
        <v>100</v>
      </c>
      <c r="AF509" s="73" t="s">
        <v>38</v>
      </c>
      <c r="AG509" s="73">
        <v>65000</v>
      </c>
      <c r="AH509" s="73" t="s">
        <v>38</v>
      </c>
      <c r="AI509" s="73" t="s">
        <v>38</v>
      </c>
      <c r="AJ509" s="73" t="s">
        <v>38</v>
      </c>
      <c r="AK509" s="73" t="s">
        <v>32</v>
      </c>
      <c r="AL509" s="77" t="str">
        <f>IF(ISBLANK(S509),"",IF(AJ509="Fail","Fail",IF(E509="PL4",IF(AND(T509&gt;STD_01122025!$D$3,U509&lt;STD_01122025!$D$4,OR(AF509="ND",AF509&lt;STD_01122025!$D$7),AH509="ND"),"Pass","Fail"),IF(E509="PL12",IF(AND(S509&lt;STD_01122025!$F$2,T509&gt;STD_01122025!$F$3,U509&lt;STD_01122025!$F$4,V509&gt;STD_01122025!$F$5,X509&gt;STD_01122025!$F$6,OR(AF509="ND",AF509&lt;STD_01122025!$F$7),AH509="ND"),"Pass","Fail"),IF(E509="SuperPL",IF(AND(T509&gt;STD_01122025!$H$3,U509&lt;STD_01122025!$H$4,V509&gt;STD_01122025!$H$5,X509&gt;STD_01122025!$H$6,OR(AF509="ND",AF509&lt;STD_01122025!$H$7),AH509="ND"),"Pass","Fail"),IF(E509="Flight",IF(AND(T509&gt;STD_01122025!$J$3,U509&lt;STD_01122025!$J$4,X509&gt;STD_01122025!$J$6,OR(AF509="ND",AF509&lt;STD_01122025!$J$7),AH509="ND"),"Pass","Fail"),""))))))</f>
        <v>Pass</v>
      </c>
      <c r="AM509" s="62">
        <f>IF(ISBLANK(B509),"",IFERROR(IF(VLOOKUP(B509,'Np PL4 Stock'!$A:$J,10,FALSE)="Np4",D509-VLOOKUP(B509,'Np PL4 Stock'!$A:$E,5,FALSE),D509-VLOOKUP(B509,'Np PL4 Stock'!$A:$E,5,FALSE)-1),""))</f>
        <v>13</v>
      </c>
      <c r="AN509" s="68">
        <v>8.527</v>
      </c>
      <c r="AO509" s="68">
        <v>8.04</v>
      </c>
      <c r="AP509" s="69">
        <v>99</v>
      </c>
      <c r="AQ509" s="64">
        <v>256</v>
      </c>
      <c r="AR509" s="64">
        <v>98</v>
      </c>
      <c r="AS509" s="59">
        <v>100</v>
      </c>
      <c r="AT509" s="73" t="s">
        <v>38</v>
      </c>
      <c r="AU509" s="73">
        <v>59000</v>
      </c>
      <c r="AV509" s="73" t="s">
        <v>38</v>
      </c>
      <c r="AW509" s="73" t="s">
        <v>38</v>
      </c>
      <c r="AX509" s="84" t="s">
        <v>32</v>
      </c>
      <c r="AY509" s="59">
        <v>0</v>
      </c>
      <c r="AZ509" s="59">
        <v>0</v>
      </c>
      <c r="BA509" s="59">
        <v>0</v>
      </c>
      <c r="BB509" s="59">
        <v>0</v>
      </c>
      <c r="BC509" s="59">
        <v>0</v>
      </c>
      <c r="BD509" s="59">
        <v>0</v>
      </c>
      <c r="BE509" s="84" t="s">
        <v>38</v>
      </c>
      <c r="BF509" s="84" t="s">
        <v>38</v>
      </c>
      <c r="BG509" s="84" t="s">
        <v>38</v>
      </c>
      <c r="BH509" s="84" t="s">
        <v>38</v>
      </c>
      <c r="BI509" s="85" t="s">
        <v>757</v>
      </c>
      <c r="BJ509" s="86" t="s">
        <v>240</v>
      </c>
      <c r="BK509" s="64" t="s">
        <v>483</v>
      </c>
      <c r="BL509" s="86" t="s">
        <v>155</v>
      </c>
      <c r="BM509" s="86" t="s">
        <v>178</v>
      </c>
      <c r="BN509" s="86"/>
      <c r="BO509" s="59">
        <v>7</v>
      </c>
      <c r="BP509" s="69">
        <v>256104305100225</v>
      </c>
      <c r="BQ509" s="92">
        <v>0.3</v>
      </c>
      <c r="BR509" s="93">
        <v>0.03</v>
      </c>
      <c r="BS509" s="94">
        <f t="shared" si="79"/>
        <v>0.33</v>
      </c>
      <c r="BT509" s="95">
        <v>0.117333333333333</v>
      </c>
      <c r="BU509" s="101">
        <f t="shared" si="80"/>
        <v>0.447333333333333</v>
      </c>
      <c r="BV509" s="102">
        <f t="shared" si="77"/>
        <v>3.90625</v>
      </c>
      <c r="BW509" s="103">
        <v>366.666666666667</v>
      </c>
      <c r="BX509" s="104">
        <f t="shared" si="78"/>
        <v>0.00174739583333333</v>
      </c>
      <c r="BY509" s="105">
        <v>900</v>
      </c>
      <c r="BZ509" s="103" t="s">
        <v>32</v>
      </c>
      <c r="CA509" s="106" t="s">
        <v>189</v>
      </c>
      <c r="CB509" s="107" t="s">
        <v>148</v>
      </c>
      <c r="CC509" s="112" t="s">
        <v>149</v>
      </c>
      <c r="CD509" s="106"/>
      <c r="CE509" s="103" t="s">
        <v>192</v>
      </c>
      <c r="CF509" s="113"/>
      <c r="CG509" s="114">
        <v>2000015123</v>
      </c>
    </row>
    <row r="510" spans="1:85">
      <c r="A510" s="53" t="str">
        <f t="shared" si="81"/>
        <v>E1-01-05-45882</v>
      </c>
      <c r="B510" s="47" t="str">
        <f t="shared" si="82"/>
        <v>E1-01-05</v>
      </c>
      <c r="C510" s="48" t="s">
        <v>43</v>
      </c>
      <c r="D510" s="49">
        <v>45882</v>
      </c>
      <c r="E510" s="50" t="s">
        <v>14</v>
      </c>
      <c r="F510" s="51" t="s">
        <v>15</v>
      </c>
      <c r="G510" s="59">
        <v>5</v>
      </c>
      <c r="H510" s="51" t="s">
        <v>215</v>
      </c>
      <c r="I510" s="59">
        <v>1</v>
      </c>
      <c r="J510" s="60">
        <f>IF(ISBLANK(H510),"",IFERROR(VLOOKUP(B510,'Np PL4 Stock'!$A:$D,4,FALSE),""))</f>
        <v>45866</v>
      </c>
      <c r="K510" s="61">
        <f>IF(ISBLANK(H510),"",SUMIF('Np PL4 Stock'!$A:$A,B510,'Np PL4 Stock'!$N:$N))</f>
        <v>0.85</v>
      </c>
      <c r="L510" s="62">
        <f>IF(ISBLANK(H510),"",VLOOKUP(LEFT(B510,5),Unit!A:B,2,FALSE))</f>
        <v>10</v>
      </c>
      <c r="M510" s="63" t="str">
        <f>IF(ISBLANK(H510),"",IFERROR(VLOOKUP(B510,'Np PL4 Stock'!$A:$T,20,FALSE),""))</f>
        <v>V1-MA1</v>
      </c>
      <c r="N510" s="63" t="str">
        <f>IF(ISBLANK(H510),"",IFERROR(VLOOKUP(B510,'Np PL4 Stock'!$A:$U,21,FALSE),""))</f>
        <v>SIS</v>
      </c>
      <c r="O510" s="62">
        <f t="shared" si="73"/>
        <v>85</v>
      </c>
      <c r="P510" s="62">
        <f t="shared" si="74"/>
        <v>0.000102</v>
      </c>
      <c r="Q510" s="67">
        <f t="shared" si="75"/>
        <v>1.2e-6</v>
      </c>
      <c r="R510" s="67">
        <f t="shared" si="76"/>
        <v>1.61613529411765e-6</v>
      </c>
      <c r="S510" s="64">
        <v>11</v>
      </c>
      <c r="T510" s="68">
        <v>7.792</v>
      </c>
      <c r="U510" s="68">
        <v>7.162</v>
      </c>
      <c r="V510" s="69">
        <v>91.667</v>
      </c>
      <c r="W510" s="59">
        <v>371</v>
      </c>
      <c r="X510" s="59">
        <v>96</v>
      </c>
      <c r="Y510" s="59">
        <v>100</v>
      </c>
      <c r="Z510" s="59">
        <v>88</v>
      </c>
      <c r="AA510" s="59">
        <v>0</v>
      </c>
      <c r="AB510" s="59">
        <v>0</v>
      </c>
      <c r="AC510" s="59">
        <v>0</v>
      </c>
      <c r="AD510" s="59">
        <v>0</v>
      </c>
      <c r="AE510" s="59">
        <v>100</v>
      </c>
      <c r="AF510" s="73" t="s">
        <v>38</v>
      </c>
      <c r="AG510" s="73">
        <v>54000</v>
      </c>
      <c r="AH510" s="73" t="s">
        <v>38</v>
      </c>
      <c r="AI510" s="73" t="s">
        <v>38</v>
      </c>
      <c r="AJ510" s="73" t="s">
        <v>38</v>
      </c>
      <c r="AK510" s="73" t="s">
        <v>32</v>
      </c>
      <c r="AL510" s="77" t="str">
        <f>IF(ISBLANK(S510),"",IF(AJ510="Fail","Fail",IF(E510="PL4",IF(AND(T510&gt;STD_01122025!$D$3,U510&lt;STD_01122025!$D$4,OR(AF510="ND",AF510&lt;STD_01122025!$D$7),AH510="ND"),"Pass","Fail"),IF(E510="PL12",IF(AND(S510&lt;STD_01122025!$F$2,T510&gt;STD_01122025!$F$3,U510&lt;STD_01122025!$F$4,V510&gt;STD_01122025!$F$5,X510&gt;STD_01122025!$F$6,OR(AF510="ND",AF510&lt;STD_01122025!$F$7),AH510="ND"),"Pass","Fail"),IF(E510="SuperPL",IF(AND(T510&gt;STD_01122025!$H$3,U510&lt;STD_01122025!$H$4,V510&gt;STD_01122025!$H$5,X510&gt;STD_01122025!$H$6,OR(AF510="ND",AF510&lt;STD_01122025!$H$7),AH510="ND"),"Pass","Fail"),IF(E510="Flight",IF(AND(T510&gt;STD_01122025!$J$3,U510&lt;STD_01122025!$J$4,X510&gt;STD_01122025!$J$6,OR(AF510="ND",AF510&lt;STD_01122025!$J$7),AH510="ND"),"Pass","Fail"),""))))))</f>
        <v>Pass</v>
      </c>
      <c r="AM510" s="62">
        <f>IF(ISBLANK(B510),"",IFERROR(IF(VLOOKUP(B510,'Np PL4 Stock'!$A:$J,10,FALSE)="Np4",D510-VLOOKUP(B510,'Np PL4 Stock'!$A:$E,5,FALSE),D510-VLOOKUP(B510,'Np PL4 Stock'!$A:$E,5,FALSE)-1),""))</f>
        <v>16</v>
      </c>
      <c r="AN510" s="68">
        <v>9.824</v>
      </c>
      <c r="AO510" s="68">
        <v>9.391</v>
      </c>
      <c r="AP510" s="69">
        <v>100</v>
      </c>
      <c r="AQ510" s="64">
        <v>152</v>
      </c>
      <c r="AR510" s="64">
        <v>98</v>
      </c>
      <c r="AS510" s="59">
        <v>100</v>
      </c>
      <c r="AT510" s="73" t="s">
        <v>38</v>
      </c>
      <c r="AU510" s="73">
        <v>66500</v>
      </c>
      <c r="AV510" s="73" t="s">
        <v>38</v>
      </c>
      <c r="AW510" s="73" t="s">
        <v>38</v>
      </c>
      <c r="AX510" s="84" t="s">
        <v>32</v>
      </c>
      <c r="AY510" s="59">
        <v>0</v>
      </c>
      <c r="AZ510" s="59">
        <v>0</v>
      </c>
      <c r="BA510" s="59">
        <v>0</v>
      </c>
      <c r="BB510" s="59">
        <v>0</v>
      </c>
      <c r="BC510" s="59">
        <v>0</v>
      </c>
      <c r="BD510" s="59">
        <v>0</v>
      </c>
      <c r="BE510" s="84" t="s">
        <v>38</v>
      </c>
      <c r="BF510" s="84" t="s">
        <v>38</v>
      </c>
      <c r="BG510" s="84" t="s">
        <v>38</v>
      </c>
      <c r="BH510" s="84" t="s">
        <v>38</v>
      </c>
      <c r="BI510" s="85" t="s">
        <v>645</v>
      </c>
      <c r="BJ510" s="86" t="s">
        <v>146</v>
      </c>
      <c r="BK510" s="71" t="s">
        <v>646</v>
      </c>
      <c r="BL510" s="86" t="s">
        <v>177</v>
      </c>
      <c r="BM510" s="86" t="s">
        <v>178</v>
      </c>
      <c r="BN510" s="86"/>
      <c r="BO510" s="59">
        <v>27</v>
      </c>
      <c r="BP510" s="69">
        <v>256104305100230</v>
      </c>
      <c r="BQ510" s="92">
        <v>0.7</v>
      </c>
      <c r="BR510" s="93">
        <v>0.21</v>
      </c>
      <c r="BS510" s="94">
        <f t="shared" si="79"/>
        <v>0.91</v>
      </c>
      <c r="BT510" s="95">
        <v>0.31286</v>
      </c>
      <c r="BU510" s="101">
        <f t="shared" si="80"/>
        <v>1.22286</v>
      </c>
      <c r="BV510" s="102">
        <f t="shared" si="77"/>
        <v>6.57894736842105</v>
      </c>
      <c r="BW510" s="103">
        <v>910</v>
      </c>
      <c r="BX510" s="104">
        <f t="shared" si="78"/>
        <v>0.00804513157894737</v>
      </c>
      <c r="BY510" s="105">
        <v>1000</v>
      </c>
      <c r="BZ510" s="103" t="s">
        <v>32</v>
      </c>
      <c r="CA510" s="106" t="s">
        <v>189</v>
      </c>
      <c r="CB510" s="107" t="s">
        <v>148</v>
      </c>
      <c r="CC510" s="112" t="s">
        <v>149</v>
      </c>
      <c r="CD510" s="106"/>
      <c r="CE510" s="103" t="s">
        <v>192</v>
      </c>
      <c r="CF510" s="113"/>
      <c r="CG510" s="114">
        <v>2000011946</v>
      </c>
    </row>
    <row r="511" spans="1:85">
      <c r="A511" s="53" t="str">
        <f t="shared" si="81"/>
        <v>E1-01-05-45882</v>
      </c>
      <c r="B511" s="47" t="str">
        <f t="shared" si="82"/>
        <v>E1-01-05</v>
      </c>
      <c r="C511" s="48" t="s">
        <v>43</v>
      </c>
      <c r="D511" s="49">
        <v>45882</v>
      </c>
      <c r="E511" s="50" t="s">
        <v>14</v>
      </c>
      <c r="F511" s="51" t="s">
        <v>15</v>
      </c>
      <c r="G511" s="59">
        <v>5</v>
      </c>
      <c r="H511" s="51" t="s">
        <v>215</v>
      </c>
      <c r="I511" s="59">
        <v>1</v>
      </c>
      <c r="J511" s="60">
        <f>IF(ISBLANK(H511),"",IFERROR(VLOOKUP(B511,'Np PL4 Stock'!$A:$D,4,FALSE),""))</f>
        <v>45866</v>
      </c>
      <c r="K511" s="61">
        <f>IF(ISBLANK(H511),"",SUMIF('Np PL4 Stock'!$A:$A,B511,'Np PL4 Stock'!$N:$N))</f>
        <v>0.85</v>
      </c>
      <c r="L511" s="62">
        <f>IF(ISBLANK(H511),"",VLOOKUP(LEFT(B511,5),Unit!A:B,2,FALSE))</f>
        <v>10</v>
      </c>
      <c r="M511" s="63" t="str">
        <f>IF(ISBLANK(H511),"",IFERROR(VLOOKUP(B511,'Np PL4 Stock'!$A:$T,20,FALSE),""))</f>
        <v>V1-MA1</v>
      </c>
      <c r="N511" s="63" t="str">
        <f>IF(ISBLANK(H511),"",IFERROR(VLOOKUP(B511,'Np PL4 Stock'!$A:$U,21,FALSE),""))</f>
        <v>SIS</v>
      </c>
      <c r="O511" s="62">
        <f t="shared" si="73"/>
        <v>85</v>
      </c>
      <c r="P511" s="62">
        <f t="shared" si="74"/>
        <v>0.000102</v>
      </c>
      <c r="Q511" s="67">
        <f t="shared" si="75"/>
        <v>1.2e-6</v>
      </c>
      <c r="R511" s="67">
        <f t="shared" si="76"/>
        <v>1.61613529411765e-6</v>
      </c>
      <c r="S511" s="64">
        <v>11</v>
      </c>
      <c r="T511" s="68">
        <v>7.792</v>
      </c>
      <c r="U511" s="68">
        <v>7.162</v>
      </c>
      <c r="V511" s="69">
        <v>91.667</v>
      </c>
      <c r="W511" s="59">
        <v>371</v>
      </c>
      <c r="X511" s="59">
        <v>96</v>
      </c>
      <c r="Y511" s="59">
        <v>100</v>
      </c>
      <c r="Z511" s="59">
        <v>88</v>
      </c>
      <c r="AA511" s="59">
        <v>0</v>
      </c>
      <c r="AB511" s="59">
        <v>0</v>
      </c>
      <c r="AC511" s="59">
        <v>0</v>
      </c>
      <c r="AD511" s="59">
        <v>0</v>
      </c>
      <c r="AE511" s="59">
        <v>100</v>
      </c>
      <c r="AF511" s="73" t="s">
        <v>38</v>
      </c>
      <c r="AG511" s="73">
        <v>54000</v>
      </c>
      <c r="AH511" s="73" t="s">
        <v>38</v>
      </c>
      <c r="AI511" s="73" t="s">
        <v>38</v>
      </c>
      <c r="AJ511" s="73" t="s">
        <v>38</v>
      </c>
      <c r="AK511" s="73" t="s">
        <v>32</v>
      </c>
      <c r="AL511" s="77" t="str">
        <f>IF(ISBLANK(S511),"",IF(AJ511="Fail","Fail",IF(E511="PL4",IF(AND(T511&gt;STD_01122025!$D$3,U511&lt;STD_01122025!$D$4,OR(AF511="ND",AF511&lt;STD_01122025!$D$7),AH511="ND"),"Pass","Fail"),IF(E511="PL12",IF(AND(S511&lt;STD_01122025!$F$2,T511&gt;STD_01122025!$F$3,U511&lt;STD_01122025!$F$4,V511&gt;STD_01122025!$F$5,X511&gt;STD_01122025!$F$6,OR(AF511="ND",AF511&lt;STD_01122025!$F$7),AH511="ND"),"Pass","Fail"),IF(E511="SuperPL",IF(AND(T511&gt;STD_01122025!$H$3,U511&lt;STD_01122025!$H$4,V511&gt;STD_01122025!$H$5,X511&gt;STD_01122025!$H$6,OR(AF511="ND",AF511&lt;STD_01122025!$H$7),AH511="ND"),"Pass","Fail"),IF(E511="Flight",IF(AND(T511&gt;STD_01122025!$J$3,U511&lt;STD_01122025!$J$4,X511&gt;STD_01122025!$J$6,OR(AF511="ND",AF511&lt;STD_01122025!$J$7),AH511="ND"),"Pass","Fail"),""))))))</f>
        <v>Pass</v>
      </c>
      <c r="AM511" s="62">
        <f>IF(ISBLANK(B511),"",IFERROR(IF(VLOOKUP(B511,'Np PL4 Stock'!$A:$J,10,FALSE)="Np4",D511-VLOOKUP(B511,'Np PL4 Stock'!$A:$E,5,FALSE),D511-VLOOKUP(B511,'Np PL4 Stock'!$A:$E,5,FALSE)-1),""))</f>
        <v>16</v>
      </c>
      <c r="AN511" s="68">
        <v>9.824</v>
      </c>
      <c r="AO511" s="68">
        <v>9.391</v>
      </c>
      <c r="AP511" s="69">
        <v>100</v>
      </c>
      <c r="AQ511" s="64">
        <v>152</v>
      </c>
      <c r="AR511" s="64">
        <v>98</v>
      </c>
      <c r="AS511" s="59">
        <v>100</v>
      </c>
      <c r="AT511" s="73" t="s">
        <v>38</v>
      </c>
      <c r="AU511" s="73">
        <v>66500</v>
      </c>
      <c r="AV511" s="73" t="s">
        <v>38</v>
      </c>
      <c r="AW511" s="73" t="s">
        <v>38</v>
      </c>
      <c r="AX511" s="84" t="s">
        <v>32</v>
      </c>
      <c r="AY511" s="59">
        <v>0</v>
      </c>
      <c r="AZ511" s="59">
        <v>0</v>
      </c>
      <c r="BA511" s="59">
        <v>0</v>
      </c>
      <c r="BB511" s="59">
        <v>0</v>
      </c>
      <c r="BC511" s="59">
        <v>0</v>
      </c>
      <c r="BD511" s="59">
        <v>0</v>
      </c>
      <c r="BE511" s="84" t="s">
        <v>38</v>
      </c>
      <c r="BF511" s="84" t="s">
        <v>38</v>
      </c>
      <c r="BG511" s="84" t="s">
        <v>38</v>
      </c>
      <c r="BH511" s="84" t="s">
        <v>38</v>
      </c>
      <c r="BI511" s="85" t="s">
        <v>645</v>
      </c>
      <c r="BJ511" s="86" t="s">
        <v>146</v>
      </c>
      <c r="BK511" s="71" t="s">
        <v>646</v>
      </c>
      <c r="BL511" s="86" t="s">
        <v>177</v>
      </c>
      <c r="BM511" s="86" t="s">
        <v>178</v>
      </c>
      <c r="BN511" s="86"/>
      <c r="BO511" s="59">
        <v>27</v>
      </c>
      <c r="BP511" s="69">
        <v>256104305100231</v>
      </c>
      <c r="BQ511" s="92">
        <v>0.1</v>
      </c>
      <c r="BR511" s="93">
        <v>0.01</v>
      </c>
      <c r="BS511" s="94">
        <f t="shared" si="79"/>
        <v>0.11</v>
      </c>
      <c r="BT511" s="95">
        <v>0.040855</v>
      </c>
      <c r="BU511" s="101">
        <f t="shared" si="80"/>
        <v>0.150855</v>
      </c>
      <c r="BV511" s="102">
        <f t="shared" si="77"/>
        <v>6.57894736842105</v>
      </c>
      <c r="BW511" s="103">
        <v>110</v>
      </c>
      <c r="BX511" s="104">
        <f t="shared" si="78"/>
        <v>0.000992467105263158</v>
      </c>
      <c r="BY511" s="105">
        <v>1000</v>
      </c>
      <c r="BZ511" s="103" t="s">
        <v>32</v>
      </c>
      <c r="CA511" s="106" t="s">
        <v>189</v>
      </c>
      <c r="CB511" s="107" t="s">
        <v>148</v>
      </c>
      <c r="CC511" s="112" t="s">
        <v>149</v>
      </c>
      <c r="CD511" s="106"/>
      <c r="CE511" s="103" t="s">
        <v>192</v>
      </c>
      <c r="CF511" s="113"/>
      <c r="CG511" s="114">
        <v>2000011946</v>
      </c>
    </row>
    <row r="512" spans="1:85">
      <c r="A512" s="53" t="str">
        <f t="shared" si="81"/>
        <v>E1-06-05-45882</v>
      </c>
      <c r="B512" s="47" t="str">
        <f t="shared" si="82"/>
        <v>E1-06-05</v>
      </c>
      <c r="C512" s="48" t="s">
        <v>43</v>
      </c>
      <c r="D512" s="49">
        <v>45882</v>
      </c>
      <c r="E512" s="50" t="s">
        <v>14</v>
      </c>
      <c r="F512" s="51" t="s">
        <v>15</v>
      </c>
      <c r="G512" s="59">
        <v>5</v>
      </c>
      <c r="H512" s="51" t="s">
        <v>215</v>
      </c>
      <c r="I512" s="59">
        <v>6</v>
      </c>
      <c r="J512" s="60">
        <f>IF(ISBLANK(H512),"",IFERROR(VLOOKUP(B512,'Np PL4 Stock'!$A:$D,4,FALSE),""))</f>
        <v>45867</v>
      </c>
      <c r="K512" s="61">
        <f>IF(ISBLANK(H512),"",SUMIF('Np PL4 Stock'!$A:$A,B512,'Np PL4 Stock'!$N:$N))</f>
        <v>1</v>
      </c>
      <c r="L512" s="62">
        <f>IF(ISBLANK(H512),"",VLOOKUP(LEFT(B512,5),Unit!A:B,2,FALSE))</f>
        <v>10</v>
      </c>
      <c r="M512" s="63" t="str">
        <f>IF(ISBLANK(H512),"",IFERROR(VLOOKUP(B512,'Np PL4 Stock'!$A:$T,20,FALSE),""))</f>
        <v>V1-MA1</v>
      </c>
      <c r="N512" s="63" t="str">
        <f>IF(ISBLANK(H512),"",IFERROR(VLOOKUP(B512,'Np PL4 Stock'!$A:$U,21,FALSE),""))</f>
        <v>SIS</v>
      </c>
      <c r="O512" s="62">
        <f t="shared" si="73"/>
        <v>100</v>
      </c>
      <c r="P512" s="62">
        <f t="shared" si="74"/>
        <v>3.69e-5</v>
      </c>
      <c r="Q512" s="67">
        <f t="shared" si="75"/>
        <v>8.31e-7</v>
      </c>
      <c r="R512" s="67">
        <f t="shared" si="76"/>
        <v>1.16913375e-6</v>
      </c>
      <c r="S512" s="64">
        <v>11</v>
      </c>
      <c r="T512" s="68">
        <v>7.716</v>
      </c>
      <c r="U512" s="68">
        <v>6.841</v>
      </c>
      <c r="V512" s="69">
        <v>94.845</v>
      </c>
      <c r="W512" s="59">
        <v>378</v>
      </c>
      <c r="X512" s="59">
        <v>95</v>
      </c>
      <c r="Y512" s="59">
        <v>100</v>
      </c>
      <c r="Z512" s="71">
        <v>80</v>
      </c>
      <c r="AA512" s="59">
        <v>0</v>
      </c>
      <c r="AB512" s="59">
        <v>0</v>
      </c>
      <c r="AC512" s="59">
        <v>0</v>
      </c>
      <c r="AD512" s="59">
        <v>0</v>
      </c>
      <c r="AE512" s="59">
        <v>100</v>
      </c>
      <c r="AF512" s="73" t="s">
        <v>38</v>
      </c>
      <c r="AG512" s="73">
        <v>62000</v>
      </c>
      <c r="AH512" s="73" t="s">
        <v>38</v>
      </c>
      <c r="AI512" s="73" t="s">
        <v>38</v>
      </c>
      <c r="AJ512" s="73" t="s">
        <v>38</v>
      </c>
      <c r="AK512" s="73" t="s">
        <v>32</v>
      </c>
      <c r="AL512" s="77" t="str">
        <f>IF(ISBLANK(S512),"",IF(AJ512="Fail","Fail",IF(E512="PL4",IF(AND(T512&gt;STD_01122025!$D$3,U512&lt;STD_01122025!$D$4,OR(AF512="ND",AF512&lt;STD_01122025!$D$7),AH512="ND"),"Pass","Fail"),IF(E512="PL12",IF(AND(S512&lt;STD_01122025!$F$2,T512&gt;STD_01122025!$F$3,U512&lt;STD_01122025!$F$4,V512&gt;STD_01122025!$F$5,X512&gt;STD_01122025!$F$6,OR(AF512="ND",AF512&lt;STD_01122025!$F$7),AH512="ND"),"Pass","Fail"),IF(E512="SuperPL",IF(AND(T512&gt;STD_01122025!$H$3,U512&lt;STD_01122025!$H$4,V512&gt;STD_01122025!$H$5,X512&gt;STD_01122025!$H$6,OR(AF512="ND",AF512&lt;STD_01122025!$H$7),AH512="ND"),"Pass","Fail"),IF(E512="Flight",IF(AND(T512&gt;STD_01122025!$J$3,U512&lt;STD_01122025!$J$4,X512&gt;STD_01122025!$J$6,OR(AF512="ND",AF512&lt;STD_01122025!$J$7),AH512="ND"),"Pass","Fail"),""))))))</f>
        <v>Pass</v>
      </c>
      <c r="AM512" s="62">
        <f>IF(ISBLANK(B512),"",IFERROR(IF(VLOOKUP(B512,'Np PL4 Stock'!$A:$J,10,FALSE)="Np4",D512-VLOOKUP(B512,'Np PL4 Stock'!$A:$E,5,FALSE),D512-VLOOKUP(B512,'Np PL4 Stock'!$A:$E,5,FALSE)-1),""))</f>
        <v>15</v>
      </c>
      <c r="AN512" s="68">
        <v>9.468</v>
      </c>
      <c r="AO512" s="68">
        <v>8.814</v>
      </c>
      <c r="AP512" s="69">
        <v>100</v>
      </c>
      <c r="AQ512" s="64">
        <v>172</v>
      </c>
      <c r="AR512" s="64">
        <v>98</v>
      </c>
      <c r="AS512" s="59">
        <v>100</v>
      </c>
      <c r="AT512" s="73" t="s">
        <v>38</v>
      </c>
      <c r="AU512" s="73">
        <v>59000</v>
      </c>
      <c r="AV512" s="73" t="s">
        <v>38</v>
      </c>
      <c r="AW512" s="73" t="s">
        <v>38</v>
      </c>
      <c r="AX512" s="84" t="s">
        <v>32</v>
      </c>
      <c r="AY512" s="59">
        <v>0</v>
      </c>
      <c r="AZ512" s="59">
        <v>0</v>
      </c>
      <c r="BA512" s="59">
        <v>0</v>
      </c>
      <c r="BB512" s="59">
        <v>0</v>
      </c>
      <c r="BC512" s="59">
        <v>0</v>
      </c>
      <c r="BD512" s="59">
        <v>0</v>
      </c>
      <c r="BE512" s="84" t="s">
        <v>38</v>
      </c>
      <c r="BF512" s="84" t="s">
        <v>38</v>
      </c>
      <c r="BG512" s="84" t="s">
        <v>38</v>
      </c>
      <c r="BH512" s="84" t="s">
        <v>38</v>
      </c>
      <c r="BI512" s="85" t="s">
        <v>583</v>
      </c>
      <c r="BJ512" s="86" t="s">
        <v>258</v>
      </c>
      <c r="BK512" s="86" t="s">
        <v>488</v>
      </c>
      <c r="BL512" s="86" t="s">
        <v>155</v>
      </c>
      <c r="BM512" s="86" t="s">
        <v>178</v>
      </c>
      <c r="BN512" s="86"/>
      <c r="BO512" s="59">
        <v>5</v>
      </c>
      <c r="BP512" s="69">
        <v>256104305100229</v>
      </c>
      <c r="BQ512" s="92">
        <v>0.094</v>
      </c>
      <c r="BR512" s="93">
        <v>0</v>
      </c>
      <c r="BS512" s="94">
        <f t="shared" si="79"/>
        <v>0.094</v>
      </c>
      <c r="BT512" s="95">
        <v>0.03854</v>
      </c>
      <c r="BU512" s="101">
        <f t="shared" si="80"/>
        <v>0.13254</v>
      </c>
      <c r="BV512" s="102">
        <f t="shared" si="77"/>
        <v>5.81395348837209</v>
      </c>
      <c r="BW512" s="103">
        <v>117.5</v>
      </c>
      <c r="BX512" s="104">
        <f t="shared" si="78"/>
        <v>0.000770581395348837</v>
      </c>
      <c r="BY512" s="105">
        <v>800</v>
      </c>
      <c r="BZ512" s="103" t="s">
        <v>32</v>
      </c>
      <c r="CA512" s="106" t="s">
        <v>189</v>
      </c>
      <c r="CB512" s="107" t="s">
        <v>148</v>
      </c>
      <c r="CC512" s="112" t="s">
        <v>149</v>
      </c>
      <c r="CD512" s="106"/>
      <c r="CE512" s="103" t="s">
        <v>192</v>
      </c>
      <c r="CF512" s="113"/>
      <c r="CG512" s="114">
        <v>2000028876</v>
      </c>
    </row>
    <row r="513" spans="1:85">
      <c r="A513" s="53" t="str">
        <f t="shared" si="81"/>
        <v>E1-06-05-45882</v>
      </c>
      <c r="B513" s="47" t="str">
        <f t="shared" si="82"/>
        <v>E1-06-05</v>
      </c>
      <c r="C513" s="48" t="s">
        <v>43</v>
      </c>
      <c r="D513" s="49">
        <v>45882</v>
      </c>
      <c r="E513" s="50" t="s">
        <v>14</v>
      </c>
      <c r="F513" s="51" t="s">
        <v>15</v>
      </c>
      <c r="G513" s="59">
        <v>5</v>
      </c>
      <c r="H513" s="51" t="s">
        <v>215</v>
      </c>
      <c r="I513" s="59">
        <v>6</v>
      </c>
      <c r="J513" s="60">
        <f>IF(ISBLANK(H513),"",IFERROR(VLOOKUP(B513,'Np PL4 Stock'!$A:$D,4,FALSE),""))</f>
        <v>45867</v>
      </c>
      <c r="K513" s="61">
        <f>IF(ISBLANK(H513),"",SUMIF('Np PL4 Stock'!$A:$A,B513,'Np PL4 Stock'!$N:$N))</f>
        <v>1</v>
      </c>
      <c r="L513" s="62">
        <f>IF(ISBLANK(H513),"",VLOOKUP(LEFT(B513,5),Unit!A:B,2,FALSE))</f>
        <v>10</v>
      </c>
      <c r="M513" s="63" t="str">
        <f>IF(ISBLANK(H513),"",IFERROR(VLOOKUP(B513,'Np PL4 Stock'!$A:$T,20,FALSE),""))</f>
        <v>V1-MA1</v>
      </c>
      <c r="N513" s="63" t="str">
        <f>IF(ISBLANK(H513),"",IFERROR(VLOOKUP(B513,'Np PL4 Stock'!$A:$U,21,FALSE),""))</f>
        <v>SIS</v>
      </c>
      <c r="O513" s="62">
        <f t="shared" si="73"/>
        <v>100</v>
      </c>
      <c r="P513" s="62">
        <f t="shared" si="74"/>
        <v>3.69e-5</v>
      </c>
      <c r="Q513" s="67">
        <f t="shared" si="75"/>
        <v>8.31e-7</v>
      </c>
      <c r="R513" s="67">
        <f t="shared" si="76"/>
        <v>1.16913375e-6</v>
      </c>
      <c r="S513" s="64">
        <v>11</v>
      </c>
      <c r="T513" s="68">
        <v>7.716</v>
      </c>
      <c r="U513" s="68">
        <v>6.841</v>
      </c>
      <c r="V513" s="69">
        <v>94.845</v>
      </c>
      <c r="W513" s="59">
        <v>378</v>
      </c>
      <c r="X513" s="59">
        <v>95</v>
      </c>
      <c r="Y513" s="59">
        <v>100</v>
      </c>
      <c r="Z513" s="71">
        <v>80</v>
      </c>
      <c r="AA513" s="59">
        <v>0</v>
      </c>
      <c r="AB513" s="59">
        <v>0</v>
      </c>
      <c r="AC513" s="59">
        <v>0</v>
      </c>
      <c r="AD513" s="59">
        <v>0</v>
      </c>
      <c r="AE513" s="59">
        <v>100</v>
      </c>
      <c r="AF513" s="73" t="s">
        <v>38</v>
      </c>
      <c r="AG513" s="73">
        <v>62000</v>
      </c>
      <c r="AH513" s="73" t="s">
        <v>38</v>
      </c>
      <c r="AI513" s="73" t="s">
        <v>38</v>
      </c>
      <c r="AJ513" s="73" t="s">
        <v>38</v>
      </c>
      <c r="AK513" s="73" t="s">
        <v>32</v>
      </c>
      <c r="AL513" s="77" t="str">
        <f>IF(ISBLANK(S513),"",IF(AJ513="Fail","Fail",IF(E513="PL4",IF(AND(T513&gt;STD_01122025!$D$3,U513&lt;STD_01122025!$D$4,OR(AF513="ND",AF513&lt;STD_01122025!$D$7),AH513="ND"),"Pass","Fail"),IF(E513="PL12",IF(AND(S513&lt;STD_01122025!$F$2,T513&gt;STD_01122025!$F$3,U513&lt;STD_01122025!$F$4,V513&gt;STD_01122025!$F$5,X513&gt;STD_01122025!$F$6,OR(AF513="ND",AF513&lt;STD_01122025!$F$7),AH513="ND"),"Pass","Fail"),IF(E513="SuperPL",IF(AND(T513&gt;STD_01122025!$H$3,U513&lt;STD_01122025!$H$4,V513&gt;STD_01122025!$H$5,X513&gt;STD_01122025!$H$6,OR(AF513="ND",AF513&lt;STD_01122025!$H$7),AH513="ND"),"Pass","Fail"),IF(E513="Flight",IF(AND(T513&gt;STD_01122025!$J$3,U513&lt;STD_01122025!$J$4,X513&gt;STD_01122025!$J$6,OR(AF513="ND",AF513&lt;STD_01122025!$J$7),AH513="ND"),"Pass","Fail"),""))))))</f>
        <v>Pass</v>
      </c>
      <c r="AM513" s="62">
        <f>IF(ISBLANK(B513),"",IFERROR(IF(VLOOKUP(B513,'Np PL4 Stock'!$A:$J,10,FALSE)="Np4",D513-VLOOKUP(B513,'Np PL4 Stock'!$A:$E,5,FALSE),D513-VLOOKUP(B513,'Np PL4 Stock'!$A:$E,5,FALSE)-1),""))</f>
        <v>15</v>
      </c>
      <c r="AN513" s="68">
        <v>9.468</v>
      </c>
      <c r="AO513" s="68">
        <v>8.814</v>
      </c>
      <c r="AP513" s="69">
        <v>100</v>
      </c>
      <c r="AQ513" s="64">
        <v>172</v>
      </c>
      <c r="AR513" s="64">
        <v>98</v>
      </c>
      <c r="AS513" s="59">
        <v>100</v>
      </c>
      <c r="AT513" s="73" t="s">
        <v>38</v>
      </c>
      <c r="AU513" s="73">
        <v>59000</v>
      </c>
      <c r="AV513" s="73" t="s">
        <v>38</v>
      </c>
      <c r="AW513" s="73" t="s">
        <v>38</v>
      </c>
      <c r="AX513" s="84" t="s">
        <v>32</v>
      </c>
      <c r="AY513" s="59">
        <v>0</v>
      </c>
      <c r="AZ513" s="59">
        <v>0</v>
      </c>
      <c r="BA513" s="59">
        <v>0</v>
      </c>
      <c r="BB513" s="59">
        <v>0</v>
      </c>
      <c r="BC513" s="59">
        <v>0</v>
      </c>
      <c r="BD513" s="59">
        <v>0</v>
      </c>
      <c r="BE513" s="84" t="s">
        <v>38</v>
      </c>
      <c r="BF513" s="84" t="s">
        <v>38</v>
      </c>
      <c r="BG513" s="84" t="s">
        <v>38</v>
      </c>
      <c r="BH513" s="84" t="s">
        <v>38</v>
      </c>
      <c r="BI513" s="85" t="s">
        <v>726</v>
      </c>
      <c r="BJ513" s="86" t="s">
        <v>258</v>
      </c>
      <c r="BK513" s="86" t="s">
        <v>488</v>
      </c>
      <c r="BL513" s="86" t="s">
        <v>155</v>
      </c>
      <c r="BM513" s="86" t="s">
        <v>178</v>
      </c>
      <c r="BN513" s="86"/>
      <c r="BO513" s="59">
        <v>5</v>
      </c>
      <c r="BP513" s="69">
        <v>256104305100228</v>
      </c>
      <c r="BQ513" s="92">
        <v>0.25</v>
      </c>
      <c r="BR513" s="93">
        <v>0.025</v>
      </c>
      <c r="BS513" s="94">
        <f t="shared" si="79"/>
        <v>0.275</v>
      </c>
      <c r="BT513" s="95">
        <v>0.10759375</v>
      </c>
      <c r="BU513" s="101">
        <f t="shared" si="80"/>
        <v>0.38259375</v>
      </c>
      <c r="BV513" s="102">
        <f t="shared" si="77"/>
        <v>5.81395348837209</v>
      </c>
      <c r="BW513" s="103">
        <v>343.75</v>
      </c>
      <c r="BX513" s="104">
        <f t="shared" si="78"/>
        <v>0.00222438226744186</v>
      </c>
      <c r="BY513" s="105">
        <v>800</v>
      </c>
      <c r="BZ513" s="103" t="s">
        <v>32</v>
      </c>
      <c r="CA513" s="106" t="s">
        <v>189</v>
      </c>
      <c r="CB513" s="107" t="s">
        <v>148</v>
      </c>
      <c r="CC513" s="112" t="s">
        <v>149</v>
      </c>
      <c r="CD513" s="106"/>
      <c r="CE513" s="103" t="s">
        <v>192</v>
      </c>
      <c r="CF513" s="113"/>
      <c r="CG513" s="114">
        <v>2000027766</v>
      </c>
    </row>
    <row r="514" spans="1:85">
      <c r="A514" s="53" t="str">
        <f t="shared" si="81"/>
        <v>E1-03-05-45882</v>
      </c>
      <c r="B514" s="47" t="str">
        <f t="shared" si="82"/>
        <v>E1-03-05</v>
      </c>
      <c r="C514" s="48" t="s">
        <v>43</v>
      </c>
      <c r="D514" s="49">
        <v>45882</v>
      </c>
      <c r="E514" s="50" t="s">
        <v>14</v>
      </c>
      <c r="F514" s="51" t="s">
        <v>15</v>
      </c>
      <c r="G514" s="59">
        <v>5</v>
      </c>
      <c r="H514" s="51" t="s">
        <v>215</v>
      </c>
      <c r="I514" s="59">
        <v>3</v>
      </c>
      <c r="J514" s="60">
        <f>IF(ISBLANK(H514),"",IFERROR(VLOOKUP(B514,'Np PL4 Stock'!$A:$D,4,FALSE),""))</f>
        <v>45866</v>
      </c>
      <c r="K514" s="61">
        <f>IF(ISBLANK(H514),"",SUMIF('Np PL4 Stock'!$A:$A,B514,'Np PL4 Stock'!$N:$N))</f>
        <v>0.85</v>
      </c>
      <c r="L514" s="62">
        <f>IF(ISBLANK(H514),"",VLOOKUP(LEFT(B514,5),Unit!A:B,2,FALSE))</f>
        <v>10</v>
      </c>
      <c r="M514" s="63" t="str">
        <f>IF(ISBLANK(H514),"",IFERROR(VLOOKUP(B514,'Np PL4 Stock'!$A:$T,20,FALSE),""))</f>
        <v>V1-MA1</v>
      </c>
      <c r="N514" s="63" t="str">
        <f>IF(ISBLANK(H514),"",IFERROR(VLOOKUP(B514,'Np PL4 Stock'!$A:$U,21,FALSE),""))</f>
        <v>SIS</v>
      </c>
      <c r="O514" s="62">
        <f t="shared" ref="O514:O577" si="83">IFERROR((K514*10^6)/(L514*10^3),"")</f>
        <v>85</v>
      </c>
      <c r="P514" s="62">
        <f t="shared" ref="P514:P577" si="84">IFERROR((SUMIFS(BS:BS,A:A,A514))/(L514*10^3),"")</f>
        <v>3.3e-5</v>
      </c>
      <c r="Q514" s="67">
        <f t="shared" ref="Q514:Q578" si="85">IFERROR(SUM(SUMIF(B:B,B514,BQ:BQ),SUMIF(B:B,B514,BR:BR))/(K514*10^6),"")</f>
        <v>1.27058823529412e-6</v>
      </c>
      <c r="R514" s="67">
        <f t="shared" ref="R514:R577" si="86">IFERROR(SUM(SUMIF(B:B,B514,BS:BS),SUMIF(B:B,B514,BT:BT))/(K514*10^6),"")</f>
        <v>1.74834274509804e-6</v>
      </c>
      <c r="S514" s="64">
        <v>11</v>
      </c>
      <c r="T514" s="68">
        <v>7.78</v>
      </c>
      <c r="U514" s="68">
        <v>7.456</v>
      </c>
      <c r="V514" s="69">
        <v>94</v>
      </c>
      <c r="W514" s="59">
        <v>370</v>
      </c>
      <c r="X514" s="59">
        <v>94</v>
      </c>
      <c r="Y514" s="59">
        <v>100</v>
      </c>
      <c r="Z514" s="59">
        <v>84</v>
      </c>
      <c r="AA514" s="59">
        <v>0</v>
      </c>
      <c r="AB514" s="59">
        <v>0</v>
      </c>
      <c r="AC514" s="59">
        <v>0</v>
      </c>
      <c r="AD514" s="59">
        <v>0</v>
      </c>
      <c r="AE514" s="59">
        <v>100</v>
      </c>
      <c r="AF514" s="73" t="s">
        <v>38</v>
      </c>
      <c r="AG514" s="73">
        <v>42500</v>
      </c>
      <c r="AH514" s="73" t="s">
        <v>38</v>
      </c>
      <c r="AI514" s="73" t="s">
        <v>38</v>
      </c>
      <c r="AJ514" s="73" t="s">
        <v>38</v>
      </c>
      <c r="AK514" s="73" t="s">
        <v>32</v>
      </c>
      <c r="AL514" s="77" t="str">
        <f>IF(ISBLANK(S514),"",IF(AJ514="Fail","Fail",IF(E514="PL4",IF(AND(T514&gt;STD_01122025!$D$3,U514&lt;STD_01122025!$D$4,OR(AF514="ND",AF514&lt;STD_01122025!$D$7),AH514="ND"),"Pass","Fail"),IF(E514="PL12",IF(AND(S514&lt;STD_01122025!$F$2,T514&gt;STD_01122025!$F$3,U514&lt;STD_01122025!$F$4,V514&gt;STD_01122025!$F$5,X514&gt;STD_01122025!$F$6,OR(AF514="ND",AF514&lt;STD_01122025!$F$7),AH514="ND"),"Pass","Fail"),IF(E514="SuperPL",IF(AND(T514&gt;STD_01122025!$H$3,U514&lt;STD_01122025!$H$4,V514&gt;STD_01122025!$H$5,X514&gt;STD_01122025!$H$6,OR(AF514="ND",AF514&lt;STD_01122025!$H$7),AH514="ND"),"Pass","Fail"),IF(E514="Flight",IF(AND(T514&gt;STD_01122025!$J$3,U514&lt;STD_01122025!$J$4,X514&gt;STD_01122025!$J$6,OR(AF514="ND",AF514&lt;STD_01122025!$J$7),AH514="ND"),"Pass","Fail"),""))))))</f>
        <v>Pass</v>
      </c>
      <c r="AM514" s="62">
        <f>IF(ISBLANK(B514),"",IFERROR(IF(VLOOKUP(B514,'Np PL4 Stock'!$A:$J,10,FALSE)="Np4",D514-VLOOKUP(B514,'Np PL4 Stock'!$A:$E,5,FALSE),D514-VLOOKUP(B514,'Np PL4 Stock'!$A:$E,5,FALSE)-1),""))</f>
        <v>16</v>
      </c>
      <c r="AN514" s="68">
        <v>9.792</v>
      </c>
      <c r="AO514" s="68">
        <v>9.681</v>
      </c>
      <c r="AP514" s="69">
        <v>100</v>
      </c>
      <c r="AQ514" s="64">
        <v>159</v>
      </c>
      <c r="AR514" s="64">
        <v>99</v>
      </c>
      <c r="AS514" s="59">
        <v>100</v>
      </c>
      <c r="AT514" s="73" t="s">
        <v>38</v>
      </c>
      <c r="AU514" s="73">
        <v>63500</v>
      </c>
      <c r="AV514" s="73" t="s">
        <v>38</v>
      </c>
      <c r="AW514" s="73" t="s">
        <v>38</v>
      </c>
      <c r="AX514" s="84" t="s">
        <v>32</v>
      </c>
      <c r="AY514" s="59">
        <v>0</v>
      </c>
      <c r="AZ514" s="59">
        <v>0</v>
      </c>
      <c r="BA514" s="59">
        <v>0</v>
      </c>
      <c r="BB514" s="59">
        <v>0</v>
      </c>
      <c r="BC514" s="59">
        <v>0</v>
      </c>
      <c r="BD514" s="59">
        <v>0</v>
      </c>
      <c r="BE514" s="84" t="s">
        <v>38</v>
      </c>
      <c r="BF514" s="84" t="s">
        <v>38</v>
      </c>
      <c r="BG514" s="84" t="s">
        <v>38</v>
      </c>
      <c r="BH514" s="84" t="s">
        <v>38</v>
      </c>
      <c r="BI514" s="85" t="s">
        <v>767</v>
      </c>
      <c r="BJ514" s="86" t="s">
        <v>188</v>
      </c>
      <c r="BK514" s="86" t="s">
        <v>519</v>
      </c>
      <c r="BL514" s="86" t="s">
        <v>177</v>
      </c>
      <c r="BM514" s="86" t="s">
        <v>178</v>
      </c>
      <c r="BN514" s="86"/>
      <c r="BO514" s="59">
        <v>9</v>
      </c>
      <c r="BP514" s="69">
        <v>256104305100232</v>
      </c>
      <c r="BQ514" s="92">
        <v>0.3</v>
      </c>
      <c r="BR514" s="93">
        <v>0.03</v>
      </c>
      <c r="BS514" s="94">
        <f t="shared" si="79"/>
        <v>0.33</v>
      </c>
      <c r="BT514" s="95">
        <v>0.125766666666667</v>
      </c>
      <c r="BU514" s="101">
        <f t="shared" si="80"/>
        <v>0.455766666666667</v>
      </c>
      <c r="BV514" s="102">
        <f t="shared" ref="BV514:BV577" si="87">IF(ISNUMBER(AQ514),(1/AQ514)*10^3,"-")</f>
        <v>6.28930817610063</v>
      </c>
      <c r="BW514" s="103">
        <v>366.666666666667</v>
      </c>
      <c r="BX514" s="104">
        <f t="shared" ref="BX514:BX577" si="88">IFERROR((BU514*BV514)/10^3,"-")</f>
        <v>0.0028664570230608</v>
      </c>
      <c r="BY514" s="105">
        <v>900</v>
      </c>
      <c r="BZ514" s="103" t="s">
        <v>32</v>
      </c>
      <c r="CA514" s="106" t="s">
        <v>189</v>
      </c>
      <c r="CB514" s="107" t="s">
        <v>148</v>
      </c>
      <c r="CC514" s="112" t="s">
        <v>149</v>
      </c>
      <c r="CD514" s="106"/>
      <c r="CE514" s="103" t="s">
        <v>192</v>
      </c>
      <c r="CF514" s="113"/>
      <c r="CG514" s="114">
        <v>2000026705</v>
      </c>
    </row>
    <row r="515" spans="1:85">
      <c r="A515" s="53" t="str">
        <f t="shared" si="81"/>
        <v>E1-06-05-45883</v>
      </c>
      <c r="B515" s="47" t="str">
        <f t="shared" si="82"/>
        <v>E1-06-05</v>
      </c>
      <c r="C515" s="48" t="s">
        <v>43</v>
      </c>
      <c r="D515" s="49">
        <v>45883</v>
      </c>
      <c r="E515" s="50" t="s">
        <v>14</v>
      </c>
      <c r="F515" s="51" t="s">
        <v>15</v>
      </c>
      <c r="G515" s="59">
        <v>5</v>
      </c>
      <c r="H515" s="51" t="s">
        <v>215</v>
      </c>
      <c r="I515" s="59">
        <v>6</v>
      </c>
      <c r="J515" s="60">
        <f>IF(ISBLANK(H515),"",IFERROR(VLOOKUP(B515,'Np PL4 Stock'!$A:$D,4,FALSE),""))</f>
        <v>45867</v>
      </c>
      <c r="K515" s="61">
        <f>IF(ISBLANK(H515),"",SUMIF('Np PL4 Stock'!$A:$A,B515,'Np PL4 Stock'!$N:$N))</f>
        <v>1</v>
      </c>
      <c r="L515" s="62">
        <f>IF(ISBLANK(H515),"",VLOOKUP(LEFT(B515,5),Unit!A:B,2,FALSE))</f>
        <v>10</v>
      </c>
      <c r="M515" s="63" t="str">
        <f>IF(ISBLANK(H515),"",IFERROR(VLOOKUP(B515,'Np PL4 Stock'!$A:$T,20,FALSE),""))</f>
        <v>V1-MA1</v>
      </c>
      <c r="N515" s="63" t="str">
        <f>IF(ISBLANK(H515),"",IFERROR(VLOOKUP(B515,'Np PL4 Stock'!$A:$U,21,FALSE),""))</f>
        <v>SIS</v>
      </c>
      <c r="O515" s="62">
        <f t="shared" si="83"/>
        <v>100</v>
      </c>
      <c r="P515" s="62">
        <f t="shared" si="84"/>
        <v>4.62e-5</v>
      </c>
      <c r="Q515" s="67">
        <f t="shared" si="85"/>
        <v>8.31e-7</v>
      </c>
      <c r="R515" s="67">
        <f t="shared" si="86"/>
        <v>1.16913375e-6</v>
      </c>
      <c r="S515" s="64">
        <v>11</v>
      </c>
      <c r="T515" s="68">
        <v>7.716</v>
      </c>
      <c r="U515" s="68">
        <v>6.841</v>
      </c>
      <c r="V515" s="69">
        <v>94.845</v>
      </c>
      <c r="W515" s="59">
        <v>378</v>
      </c>
      <c r="X515" s="59">
        <v>95</v>
      </c>
      <c r="Y515" s="59">
        <v>100</v>
      </c>
      <c r="Z515" s="59">
        <v>80</v>
      </c>
      <c r="AA515" s="59">
        <v>0</v>
      </c>
      <c r="AB515" s="59">
        <v>0</v>
      </c>
      <c r="AC515" s="59">
        <v>0</v>
      </c>
      <c r="AD515" s="59">
        <v>0</v>
      </c>
      <c r="AE515" s="59">
        <v>100</v>
      </c>
      <c r="AF515" s="73" t="s">
        <v>38</v>
      </c>
      <c r="AG515" s="73">
        <v>62000</v>
      </c>
      <c r="AH515" s="73" t="s">
        <v>38</v>
      </c>
      <c r="AI515" s="73" t="s">
        <v>38</v>
      </c>
      <c r="AJ515" s="73" t="s">
        <v>38</v>
      </c>
      <c r="AK515" s="73" t="s">
        <v>32</v>
      </c>
      <c r="AL515" s="77" t="str">
        <f>IF(ISBLANK(S515),"",IF(AJ515="Fail","Fail",IF(E515="PL4",IF(AND(T515&gt;STD_01122025!$D$3,U515&lt;STD_01122025!$D$4,OR(AF515="ND",AF515&lt;STD_01122025!$D$7),AH515="ND"),"Pass","Fail"),IF(E515="PL12",IF(AND(S515&lt;STD_01122025!$F$2,T515&gt;STD_01122025!$F$3,U515&lt;STD_01122025!$F$4,V515&gt;STD_01122025!$F$5,X515&gt;STD_01122025!$F$6,OR(AF515="ND",AF515&lt;STD_01122025!$F$7),AH515="ND"),"Pass","Fail"),IF(E515="SuperPL",IF(AND(T515&gt;STD_01122025!$H$3,U515&lt;STD_01122025!$H$4,V515&gt;STD_01122025!$H$5,X515&gt;STD_01122025!$H$6,OR(AF515="ND",AF515&lt;STD_01122025!$H$7),AH515="ND"),"Pass","Fail"),IF(E515="Flight",IF(AND(T515&gt;STD_01122025!$J$3,U515&lt;STD_01122025!$J$4,X515&gt;STD_01122025!$J$6,OR(AF515="ND",AF515&lt;STD_01122025!$J$7),AH515="ND"),"Pass","Fail"),""))))))</f>
        <v>Pass</v>
      </c>
      <c r="AM515" s="62">
        <f>IF(ISBLANK(B515),"",IFERROR(IF(VLOOKUP(B515,'Np PL4 Stock'!$A:$J,10,FALSE)="Np4",D515-VLOOKUP(B515,'Np PL4 Stock'!$A:$E,5,FALSE),D515-VLOOKUP(B515,'Np PL4 Stock'!$A:$E,5,FALSE)-1),""))</f>
        <v>16</v>
      </c>
      <c r="AN515" s="68">
        <v>9.821</v>
      </c>
      <c r="AO515" s="68">
        <v>9.54</v>
      </c>
      <c r="AP515" s="69">
        <v>100</v>
      </c>
      <c r="AQ515" s="64">
        <v>162</v>
      </c>
      <c r="AR515" s="64">
        <v>98</v>
      </c>
      <c r="AS515" s="59">
        <v>100</v>
      </c>
      <c r="AT515" s="73" t="s">
        <v>38</v>
      </c>
      <c r="AU515" s="73">
        <v>69000</v>
      </c>
      <c r="AV515" s="73" t="s">
        <v>38</v>
      </c>
      <c r="AW515" s="73" t="s">
        <v>38</v>
      </c>
      <c r="AX515" s="84" t="s">
        <v>32</v>
      </c>
      <c r="AY515" s="59">
        <v>0</v>
      </c>
      <c r="AZ515" s="59">
        <v>0</v>
      </c>
      <c r="BA515" s="59">
        <v>0</v>
      </c>
      <c r="BB515" s="59">
        <v>0</v>
      </c>
      <c r="BC515" s="59">
        <v>0</v>
      </c>
      <c r="BD515" s="59">
        <v>0</v>
      </c>
      <c r="BE515" s="84" t="s">
        <v>38</v>
      </c>
      <c r="BF515" s="84" t="s">
        <v>38</v>
      </c>
      <c r="BG515" s="84" t="s">
        <v>38</v>
      </c>
      <c r="BH515" s="84" t="s">
        <v>38</v>
      </c>
      <c r="BI515" s="85" t="s">
        <v>768</v>
      </c>
      <c r="BJ515" s="86" t="s">
        <v>262</v>
      </c>
      <c r="BK515" s="86" t="s">
        <v>765</v>
      </c>
      <c r="BL515" s="86" t="s">
        <v>155</v>
      </c>
      <c r="BM515" s="86" t="s">
        <v>178</v>
      </c>
      <c r="BN515" s="86"/>
      <c r="BO515" s="59">
        <v>8</v>
      </c>
      <c r="BP515" s="69">
        <v>256104305100233</v>
      </c>
      <c r="BQ515" s="92">
        <v>0.32</v>
      </c>
      <c r="BR515" s="92">
        <v>0.064</v>
      </c>
      <c r="BS515" s="94">
        <f t="shared" ref="BS515:BS578" si="89">IF(ISBLANK(D515),"",SUM(BQ515:BR515))</f>
        <v>0.384</v>
      </c>
      <c r="BT515" s="95">
        <v>0.1608</v>
      </c>
      <c r="BU515" s="101">
        <f t="shared" ref="BU515:BU578" si="90">IF(ISBLANK(D515),"",SUM(BS515:BT515))</f>
        <v>0.5448</v>
      </c>
      <c r="BV515" s="102">
        <f t="shared" si="87"/>
        <v>6.17283950617284</v>
      </c>
      <c r="BW515" s="103">
        <v>480</v>
      </c>
      <c r="BX515" s="104">
        <f t="shared" si="88"/>
        <v>0.00336296296296296</v>
      </c>
      <c r="BY515" s="105">
        <v>800</v>
      </c>
      <c r="BZ515" s="103" t="s">
        <v>32</v>
      </c>
      <c r="CA515" s="106" t="s">
        <v>189</v>
      </c>
      <c r="CB515" s="107" t="s">
        <v>148</v>
      </c>
      <c r="CC515" s="112" t="s">
        <v>149</v>
      </c>
      <c r="CD515" s="106"/>
      <c r="CE515" s="103" t="s">
        <v>192</v>
      </c>
      <c r="CF515" s="113"/>
      <c r="CG515" s="114">
        <v>2000028798</v>
      </c>
    </row>
    <row r="516" spans="1:85">
      <c r="A516" s="53" t="str">
        <f t="shared" si="81"/>
        <v>E1-06-05-45883</v>
      </c>
      <c r="B516" s="47" t="str">
        <f t="shared" si="82"/>
        <v>E1-06-05</v>
      </c>
      <c r="C516" s="48" t="s">
        <v>43</v>
      </c>
      <c r="D516" s="49">
        <v>45883</v>
      </c>
      <c r="E516" s="50" t="s">
        <v>14</v>
      </c>
      <c r="F516" s="51" t="s">
        <v>15</v>
      </c>
      <c r="G516" s="59">
        <v>5</v>
      </c>
      <c r="H516" s="51" t="s">
        <v>215</v>
      </c>
      <c r="I516" s="59">
        <v>6</v>
      </c>
      <c r="J516" s="60">
        <f>IF(ISBLANK(H516),"",IFERROR(VLOOKUP(B516,'Np PL4 Stock'!$A:$D,4,FALSE),""))</f>
        <v>45867</v>
      </c>
      <c r="K516" s="61">
        <f>IF(ISBLANK(H516),"",SUMIF('Np PL4 Stock'!$A:$A,B516,'Np PL4 Stock'!$N:$N))</f>
        <v>1</v>
      </c>
      <c r="L516" s="62">
        <f>IF(ISBLANK(H516),"",VLOOKUP(LEFT(B516,5),Unit!A:B,2,FALSE))</f>
        <v>10</v>
      </c>
      <c r="M516" s="63" t="str">
        <f>IF(ISBLANK(H516),"",IFERROR(VLOOKUP(B516,'Np PL4 Stock'!$A:$T,20,FALSE),""))</f>
        <v>V1-MA1</v>
      </c>
      <c r="N516" s="63" t="str">
        <f>IF(ISBLANK(H516),"",IFERROR(VLOOKUP(B516,'Np PL4 Stock'!$A:$U,21,FALSE),""))</f>
        <v>SIS</v>
      </c>
      <c r="O516" s="62">
        <f t="shared" si="83"/>
        <v>100</v>
      </c>
      <c r="P516" s="62">
        <f t="shared" si="84"/>
        <v>4.62e-5</v>
      </c>
      <c r="Q516" s="67">
        <f t="shared" si="85"/>
        <v>8.31e-7</v>
      </c>
      <c r="R516" s="67">
        <f t="shared" si="86"/>
        <v>1.16913375e-6</v>
      </c>
      <c r="S516" s="64">
        <v>11</v>
      </c>
      <c r="T516" s="68">
        <v>7.716</v>
      </c>
      <c r="U516" s="68">
        <v>6.841</v>
      </c>
      <c r="V516" s="69">
        <v>94.845</v>
      </c>
      <c r="W516" s="59">
        <v>378</v>
      </c>
      <c r="X516" s="59">
        <v>95</v>
      </c>
      <c r="Y516" s="59">
        <v>100</v>
      </c>
      <c r="Z516" s="59">
        <v>80</v>
      </c>
      <c r="AA516" s="59">
        <v>0</v>
      </c>
      <c r="AB516" s="59">
        <v>0</v>
      </c>
      <c r="AC516" s="59">
        <v>0</v>
      </c>
      <c r="AD516" s="59">
        <v>0</v>
      </c>
      <c r="AE516" s="59">
        <v>100</v>
      </c>
      <c r="AF516" s="73" t="s">
        <v>38</v>
      </c>
      <c r="AG516" s="73">
        <v>62000</v>
      </c>
      <c r="AH516" s="73" t="s">
        <v>38</v>
      </c>
      <c r="AI516" s="73" t="s">
        <v>38</v>
      </c>
      <c r="AJ516" s="73" t="s">
        <v>38</v>
      </c>
      <c r="AK516" s="73" t="s">
        <v>32</v>
      </c>
      <c r="AL516" s="77" t="str">
        <f>IF(ISBLANK(S516),"",IF(AJ516="Fail","Fail",IF(E516="PL4",IF(AND(T516&gt;STD_01122025!$D$3,U516&lt;STD_01122025!$D$4,OR(AF516="ND",AF516&lt;STD_01122025!$D$7),AH516="ND"),"Pass","Fail"),IF(E516="PL12",IF(AND(S516&lt;STD_01122025!$F$2,T516&gt;STD_01122025!$F$3,U516&lt;STD_01122025!$F$4,V516&gt;STD_01122025!$F$5,X516&gt;STD_01122025!$F$6,OR(AF516="ND",AF516&lt;STD_01122025!$F$7),AH516="ND"),"Pass","Fail"),IF(E516="SuperPL",IF(AND(T516&gt;STD_01122025!$H$3,U516&lt;STD_01122025!$H$4,V516&gt;STD_01122025!$H$5,X516&gt;STD_01122025!$H$6,OR(AF516="ND",AF516&lt;STD_01122025!$H$7),AH516="ND"),"Pass","Fail"),IF(E516="Flight",IF(AND(T516&gt;STD_01122025!$J$3,U516&lt;STD_01122025!$J$4,X516&gt;STD_01122025!$J$6,OR(AF516="ND",AF516&lt;STD_01122025!$J$7),AH516="ND"),"Pass","Fail"),""))))))</f>
        <v>Pass</v>
      </c>
      <c r="AM516" s="62">
        <f>IF(ISBLANK(B516),"",IFERROR(IF(VLOOKUP(B516,'Np PL4 Stock'!$A:$J,10,FALSE)="Np4",D516-VLOOKUP(B516,'Np PL4 Stock'!$A:$E,5,FALSE),D516-VLOOKUP(B516,'Np PL4 Stock'!$A:$E,5,FALSE)-1),""))</f>
        <v>16</v>
      </c>
      <c r="AN516" s="68">
        <v>9.821</v>
      </c>
      <c r="AO516" s="68">
        <v>9.54</v>
      </c>
      <c r="AP516" s="69">
        <v>100</v>
      </c>
      <c r="AQ516" s="64">
        <v>162</v>
      </c>
      <c r="AR516" s="64">
        <v>98</v>
      </c>
      <c r="AS516" s="59">
        <v>100</v>
      </c>
      <c r="AT516" s="73" t="s">
        <v>38</v>
      </c>
      <c r="AU516" s="73">
        <v>69000</v>
      </c>
      <c r="AV516" s="73" t="s">
        <v>38</v>
      </c>
      <c r="AW516" s="73" t="s">
        <v>38</v>
      </c>
      <c r="AX516" s="84" t="s">
        <v>32</v>
      </c>
      <c r="AY516" s="59">
        <v>0</v>
      </c>
      <c r="AZ516" s="59">
        <v>0</v>
      </c>
      <c r="BA516" s="59">
        <v>0</v>
      </c>
      <c r="BB516" s="59">
        <v>0</v>
      </c>
      <c r="BC516" s="59">
        <v>0</v>
      </c>
      <c r="BD516" s="59">
        <v>0</v>
      </c>
      <c r="BE516" s="84" t="s">
        <v>38</v>
      </c>
      <c r="BF516" s="84" t="s">
        <v>38</v>
      </c>
      <c r="BG516" s="84" t="s">
        <v>38</v>
      </c>
      <c r="BH516" s="84" t="s">
        <v>38</v>
      </c>
      <c r="BI516" s="85" t="s">
        <v>768</v>
      </c>
      <c r="BJ516" s="86" t="s">
        <v>262</v>
      </c>
      <c r="BK516" s="86" t="s">
        <v>765</v>
      </c>
      <c r="BL516" s="86" t="s">
        <v>155</v>
      </c>
      <c r="BM516" s="86" t="s">
        <v>178</v>
      </c>
      <c r="BN516" s="86"/>
      <c r="BO516" s="59">
        <v>15</v>
      </c>
      <c r="BP516" s="69">
        <v>256104305100233</v>
      </c>
      <c r="BQ516" s="92">
        <v>0.065</v>
      </c>
      <c r="BR516" s="93">
        <v>0.013</v>
      </c>
      <c r="BS516" s="94">
        <f t="shared" si="89"/>
        <v>0.078</v>
      </c>
      <c r="BT516" s="95">
        <v>0.0312</v>
      </c>
      <c r="BU516" s="101">
        <f t="shared" si="90"/>
        <v>0.1092</v>
      </c>
      <c r="BV516" s="102">
        <f t="shared" si="87"/>
        <v>6.17283950617284</v>
      </c>
      <c r="BW516" s="103">
        <v>97.5</v>
      </c>
      <c r="BX516" s="104">
        <f t="shared" si="88"/>
        <v>0.000674074074074074</v>
      </c>
      <c r="BY516" s="105">
        <v>800</v>
      </c>
      <c r="BZ516" s="103" t="s">
        <v>32</v>
      </c>
      <c r="CA516" s="106" t="s">
        <v>189</v>
      </c>
      <c r="CB516" s="107" t="s">
        <v>148</v>
      </c>
      <c r="CC516" s="112" t="s">
        <v>149</v>
      </c>
      <c r="CD516" s="106"/>
      <c r="CE516" s="103" t="s">
        <v>192</v>
      </c>
      <c r="CF516" s="113"/>
      <c r="CG516" s="114">
        <v>2000028798</v>
      </c>
    </row>
    <row r="517" spans="1:85">
      <c r="A517" s="53" t="str">
        <f t="shared" si="81"/>
        <v>D1-06-06-45884</v>
      </c>
      <c r="B517" s="47" t="str">
        <f t="shared" si="82"/>
        <v>D1-06-06</v>
      </c>
      <c r="C517" s="48" t="s">
        <v>43</v>
      </c>
      <c r="D517" s="49">
        <v>45884</v>
      </c>
      <c r="E517" s="50" t="s">
        <v>3</v>
      </c>
      <c r="F517" s="51" t="s">
        <v>6</v>
      </c>
      <c r="G517" s="59">
        <v>6</v>
      </c>
      <c r="H517" s="51" t="s">
        <v>205</v>
      </c>
      <c r="I517" s="59">
        <v>6</v>
      </c>
      <c r="J517" s="60">
        <f>IF(ISBLANK(H517),"",IFERROR(VLOOKUP(B517,'Np PL4 Stock'!$A:$D,4,FALSE),""))</f>
        <v>45874</v>
      </c>
      <c r="K517" s="61">
        <f>IF(ISBLANK(H517),"",SUMIF('Np PL4 Stock'!$A:$A,B517,'Np PL4 Stock'!$N:$N))</f>
        <v>1.5</v>
      </c>
      <c r="L517" s="62">
        <f>IF(ISBLANK(H517),"",VLOOKUP(LEFT(B517,5),Unit!A:B,2,FALSE))</f>
        <v>20</v>
      </c>
      <c r="M517" s="63" t="str">
        <f>IF(ISBLANK(H517),"",IFERROR(VLOOKUP(B517,'Np PL4 Stock'!$A:$T,20,FALSE),""))</f>
        <v>V1-MA1</v>
      </c>
      <c r="N517" s="63" t="str">
        <f>IF(ISBLANK(H517),"",IFERROR(VLOOKUP(B517,'Np PL4 Stock'!$A:$U,21,FALSE),""))</f>
        <v>SIS</v>
      </c>
      <c r="O517" s="62">
        <f t="shared" si="83"/>
        <v>75</v>
      </c>
      <c r="P517" s="62">
        <f t="shared" si="84"/>
        <v>7.8e-5</v>
      </c>
      <c r="Q517" s="67">
        <f t="shared" si="85"/>
        <v>1.04e-6</v>
      </c>
      <c r="R517" s="67">
        <f t="shared" si="86"/>
        <v>1.33345333333333e-6</v>
      </c>
      <c r="S517" s="64">
        <v>9</v>
      </c>
      <c r="T517" s="68">
        <v>6.38</v>
      </c>
      <c r="U517" s="68">
        <v>5.807</v>
      </c>
      <c r="V517" s="69" t="s">
        <v>32</v>
      </c>
      <c r="W517" s="64" t="s">
        <v>32</v>
      </c>
      <c r="X517" s="59">
        <v>83</v>
      </c>
      <c r="Y517" s="59" t="s">
        <v>32</v>
      </c>
      <c r="Z517" s="59" t="s">
        <v>32</v>
      </c>
      <c r="AA517" s="59" t="s">
        <v>32</v>
      </c>
      <c r="AB517" s="59" t="s">
        <v>32</v>
      </c>
      <c r="AC517" s="59">
        <v>0</v>
      </c>
      <c r="AD517" s="59">
        <v>0</v>
      </c>
      <c r="AE517" s="59" t="s">
        <v>32</v>
      </c>
      <c r="AF517" s="73" t="s">
        <v>38</v>
      </c>
      <c r="AG517" s="73">
        <v>59000</v>
      </c>
      <c r="AH517" s="73" t="s">
        <v>38</v>
      </c>
      <c r="AI517" s="73" t="s">
        <v>38</v>
      </c>
      <c r="AJ517" s="73" t="s">
        <v>38</v>
      </c>
      <c r="AK517" s="73" t="s">
        <v>32</v>
      </c>
      <c r="AL517" s="77" t="str">
        <f>IF(ISBLANK(S517),"",IF(AJ517="Fail","Fail",IF(E517="PL4",IF(AND(T517&gt;STD_01122025!$D$3,U517&lt;STD_01122025!$D$4,OR(AF517="ND",AF517&lt;STD_01122025!$D$7),AH517="ND"),"Pass","Fail"),IF(E517="PL12",IF(AND(S517&lt;STD_01122025!$F$2,T517&gt;STD_01122025!$F$3,U517&lt;STD_01122025!$F$4,V517&gt;STD_01122025!$F$5,X517&gt;STD_01122025!$F$6,OR(AF517="ND",AF517&lt;STD_01122025!$F$7),AH517="ND"),"Pass","Fail"),IF(E517="SuperPL",IF(AND(T517&gt;STD_01122025!$H$3,U517&lt;STD_01122025!$H$4,V517&gt;STD_01122025!$H$5,X517&gt;STD_01122025!$H$6,OR(AF517="ND",AF517&lt;STD_01122025!$H$7),AH517="ND"),"Pass","Fail"),IF(E517="Flight",IF(AND(T517&gt;STD_01122025!$J$3,U517&lt;STD_01122025!$J$4,X517&gt;STD_01122025!$J$6,OR(AF517="ND",AF517&lt;STD_01122025!$J$7),AH517="ND"),"Pass","Fail"),""))))))</f>
        <v>Pass</v>
      </c>
      <c r="AM517" s="62">
        <f>IF(ISBLANK(B517),"",IFERROR(IF(VLOOKUP(B517,'Np PL4 Stock'!$A:$J,10,FALSE)="Np4",D517-VLOOKUP(B517,'Np PL4 Stock'!$A:$E,5,FALSE),D517-VLOOKUP(B517,'Np PL4 Stock'!$A:$E,5,FALSE)-1),""))</f>
        <v>10</v>
      </c>
      <c r="AN517" s="68">
        <v>7.02</v>
      </c>
      <c r="AO517" s="68">
        <v>6.558</v>
      </c>
      <c r="AP517" s="69" t="s">
        <v>32</v>
      </c>
      <c r="AQ517" s="64">
        <v>526</v>
      </c>
      <c r="AR517" s="64">
        <v>88</v>
      </c>
      <c r="AS517" s="59" t="s">
        <v>32</v>
      </c>
      <c r="AT517" s="73" t="s">
        <v>38</v>
      </c>
      <c r="AU517" s="73">
        <v>63000</v>
      </c>
      <c r="AV517" s="73" t="s">
        <v>38</v>
      </c>
      <c r="AW517" s="73" t="s">
        <v>38</v>
      </c>
      <c r="AX517" s="84" t="s">
        <v>32</v>
      </c>
      <c r="AY517" s="59">
        <v>0</v>
      </c>
      <c r="AZ517" s="59">
        <v>0</v>
      </c>
      <c r="BA517" s="59">
        <v>0</v>
      </c>
      <c r="BB517" s="59">
        <v>0</v>
      </c>
      <c r="BC517" s="59">
        <v>0</v>
      </c>
      <c r="BD517" s="59">
        <v>0</v>
      </c>
      <c r="BE517" s="84" t="s">
        <v>38</v>
      </c>
      <c r="BF517" s="84" t="s">
        <v>38</v>
      </c>
      <c r="BG517" s="84" t="s">
        <v>38</v>
      </c>
      <c r="BH517" s="84" t="s">
        <v>38</v>
      </c>
      <c r="BI517" s="85" t="s">
        <v>480</v>
      </c>
      <c r="BJ517" s="86" t="s">
        <v>246</v>
      </c>
      <c r="BK517" s="86" t="s">
        <v>481</v>
      </c>
      <c r="BL517" s="86" t="s">
        <v>155</v>
      </c>
      <c r="BM517" s="86" t="s">
        <v>178</v>
      </c>
      <c r="BN517" s="86"/>
      <c r="BO517" s="59">
        <v>15</v>
      </c>
      <c r="BP517" s="69">
        <v>256104305100234</v>
      </c>
      <c r="BQ517" s="92">
        <v>1.2</v>
      </c>
      <c r="BR517" s="92">
        <v>0.36</v>
      </c>
      <c r="BS517" s="94">
        <f t="shared" si="89"/>
        <v>1.56</v>
      </c>
      <c r="BT517" s="95">
        <v>0.44018</v>
      </c>
      <c r="BU517" s="101">
        <f t="shared" si="90"/>
        <v>2.00018</v>
      </c>
      <c r="BV517" s="102">
        <f t="shared" si="87"/>
        <v>1.90114068441065</v>
      </c>
      <c r="BW517" s="103">
        <v>780</v>
      </c>
      <c r="BX517" s="104">
        <f t="shared" si="88"/>
        <v>0.00380262357414449</v>
      </c>
      <c r="BY517" s="105">
        <v>2000</v>
      </c>
      <c r="BZ517" s="103" t="s">
        <v>32</v>
      </c>
      <c r="CA517" s="106" t="s">
        <v>189</v>
      </c>
      <c r="CB517" s="107" t="s">
        <v>148</v>
      </c>
      <c r="CC517" s="112" t="s">
        <v>149</v>
      </c>
      <c r="CD517" s="106"/>
      <c r="CE517" s="103" t="s">
        <v>192</v>
      </c>
      <c r="CF517" s="113"/>
      <c r="CG517" s="114">
        <v>2000004627</v>
      </c>
    </row>
    <row r="518" spans="1:85">
      <c r="A518" s="53" t="str">
        <f t="shared" si="81"/>
        <v>D1-07-06-45884</v>
      </c>
      <c r="B518" s="47" t="str">
        <f t="shared" si="82"/>
        <v>D1-07-06</v>
      </c>
      <c r="C518" s="48" t="s">
        <v>43</v>
      </c>
      <c r="D518" s="49">
        <v>45884</v>
      </c>
      <c r="E518" s="50" t="s">
        <v>3</v>
      </c>
      <c r="F518" s="51" t="s">
        <v>6</v>
      </c>
      <c r="G518" s="59">
        <v>6</v>
      </c>
      <c r="H518" s="51" t="s">
        <v>205</v>
      </c>
      <c r="I518" s="59">
        <v>7</v>
      </c>
      <c r="J518" s="60">
        <f>IF(ISBLANK(H518),"",IFERROR(VLOOKUP(B518,'Np PL4 Stock'!$A:$D,4,FALSE),""))</f>
        <v>45874</v>
      </c>
      <c r="K518" s="61">
        <f>IF(ISBLANK(H518),"",SUMIF('Np PL4 Stock'!$A:$A,B518,'Np PL4 Stock'!$N:$N))</f>
        <v>1.5</v>
      </c>
      <c r="L518" s="62">
        <f>IF(ISBLANK(H518),"",VLOOKUP(LEFT(B518,5),Unit!A:B,2,FALSE))</f>
        <v>20</v>
      </c>
      <c r="M518" s="63" t="str">
        <f>IF(ISBLANK(H518),"",IFERROR(VLOOKUP(B518,'Np PL4 Stock'!$A:$T,20,FALSE),""))</f>
        <v>V1-MA1</v>
      </c>
      <c r="N518" s="63" t="str">
        <f>IF(ISBLANK(H518),"",IFERROR(VLOOKUP(B518,'Np PL4 Stock'!$A:$U,21,FALSE),""))</f>
        <v>SIS</v>
      </c>
      <c r="O518" s="62">
        <f t="shared" si="83"/>
        <v>75</v>
      </c>
      <c r="P518" s="62">
        <f t="shared" si="84"/>
        <v>5.03625e-5</v>
      </c>
      <c r="Q518" s="67">
        <f t="shared" si="85"/>
        <v>9.355e-7</v>
      </c>
      <c r="R518" s="67">
        <f t="shared" si="86"/>
        <v>1.21663166666667e-6</v>
      </c>
      <c r="S518" s="64">
        <v>9</v>
      </c>
      <c r="T518" s="68">
        <v>6.429</v>
      </c>
      <c r="U518" s="68">
        <v>5.792</v>
      </c>
      <c r="V518" s="69" t="s">
        <v>32</v>
      </c>
      <c r="W518" s="64" t="s">
        <v>32</v>
      </c>
      <c r="X518" s="59">
        <v>82</v>
      </c>
      <c r="Y518" s="59" t="s">
        <v>32</v>
      </c>
      <c r="Z518" s="59" t="s">
        <v>32</v>
      </c>
      <c r="AA518" s="59" t="s">
        <v>32</v>
      </c>
      <c r="AB518" s="59" t="s">
        <v>32</v>
      </c>
      <c r="AC518" s="59">
        <v>0</v>
      </c>
      <c r="AD518" s="59">
        <v>0</v>
      </c>
      <c r="AE518" s="59" t="s">
        <v>32</v>
      </c>
      <c r="AF518" s="73" t="s">
        <v>38</v>
      </c>
      <c r="AG518" s="73">
        <v>62000</v>
      </c>
      <c r="AH518" s="73" t="s">
        <v>38</v>
      </c>
      <c r="AI518" s="73" t="s">
        <v>38</v>
      </c>
      <c r="AJ518" s="73" t="s">
        <v>38</v>
      </c>
      <c r="AK518" s="73" t="s">
        <v>32</v>
      </c>
      <c r="AL518" s="77" t="str">
        <f>IF(ISBLANK(S518),"",IF(AJ518="Fail","Fail",IF(E518="PL4",IF(AND(T518&gt;STD_01122025!$D$3,U518&lt;STD_01122025!$D$4,OR(AF518="ND",AF518&lt;STD_01122025!$D$7),AH518="ND"),"Pass","Fail"),IF(E518="PL12",IF(AND(S518&lt;STD_01122025!$F$2,T518&gt;STD_01122025!$F$3,U518&lt;STD_01122025!$F$4,V518&gt;STD_01122025!$F$5,X518&gt;STD_01122025!$F$6,OR(AF518="ND",AF518&lt;STD_01122025!$F$7),AH518="ND"),"Pass","Fail"),IF(E518="SuperPL",IF(AND(T518&gt;STD_01122025!$H$3,U518&lt;STD_01122025!$H$4,V518&gt;STD_01122025!$H$5,X518&gt;STD_01122025!$H$6,OR(AF518="ND",AF518&lt;STD_01122025!$H$7),AH518="ND"),"Pass","Fail"),IF(E518="Flight",IF(AND(T518&gt;STD_01122025!$J$3,U518&lt;STD_01122025!$J$4,X518&gt;STD_01122025!$J$6,OR(AF518="ND",AF518&lt;STD_01122025!$J$7),AH518="ND"),"Pass","Fail"),""))))))</f>
        <v>Pass</v>
      </c>
      <c r="AM518" s="62">
        <f>IF(ISBLANK(B518),"",IFERROR(IF(VLOOKUP(B518,'Np PL4 Stock'!$A:$J,10,FALSE)="Np4",D518-VLOOKUP(B518,'Np PL4 Stock'!$A:$E,5,FALSE),D518-VLOOKUP(B518,'Np PL4 Stock'!$A:$E,5,FALSE)-1),""))</f>
        <v>10</v>
      </c>
      <c r="AN518" s="68">
        <v>7.014</v>
      </c>
      <c r="AO518" s="68">
        <v>6.638</v>
      </c>
      <c r="AP518" s="69" t="s">
        <v>32</v>
      </c>
      <c r="AQ518" s="64">
        <v>531</v>
      </c>
      <c r="AR518" s="64">
        <v>87</v>
      </c>
      <c r="AS518" s="59" t="s">
        <v>32</v>
      </c>
      <c r="AT518" s="73" t="s">
        <v>38</v>
      </c>
      <c r="AU518" s="73">
        <v>69500</v>
      </c>
      <c r="AV518" s="73" t="s">
        <v>38</v>
      </c>
      <c r="AW518" s="73" t="s">
        <v>38</v>
      </c>
      <c r="AX518" s="84" t="s">
        <v>32</v>
      </c>
      <c r="AY518" s="59">
        <v>0</v>
      </c>
      <c r="AZ518" s="59">
        <v>0</v>
      </c>
      <c r="BA518" s="59">
        <v>0</v>
      </c>
      <c r="BB518" s="59">
        <v>0</v>
      </c>
      <c r="BC518" s="59">
        <v>0</v>
      </c>
      <c r="BD518" s="59">
        <v>0</v>
      </c>
      <c r="BE518" s="84" t="s">
        <v>38</v>
      </c>
      <c r="BF518" s="84" t="s">
        <v>38</v>
      </c>
      <c r="BG518" s="84" t="s">
        <v>38</v>
      </c>
      <c r="BH518" s="84" t="s">
        <v>38</v>
      </c>
      <c r="BI518" s="85" t="s">
        <v>480</v>
      </c>
      <c r="BJ518" s="86" t="s">
        <v>246</v>
      </c>
      <c r="BK518" s="71" t="s">
        <v>481</v>
      </c>
      <c r="BL518" s="86" t="s">
        <v>155</v>
      </c>
      <c r="BM518" s="86" t="s">
        <v>178</v>
      </c>
      <c r="BN518" s="86"/>
      <c r="BO518" s="59">
        <v>15</v>
      </c>
      <c r="BP518" s="69">
        <v>256104305100235</v>
      </c>
      <c r="BQ518" s="92">
        <v>0.2</v>
      </c>
      <c r="BR518" s="93">
        <v>0.06</v>
      </c>
      <c r="BS518" s="94">
        <f t="shared" si="89"/>
        <v>0.26</v>
      </c>
      <c r="BT518" s="95">
        <v>0.08398</v>
      </c>
      <c r="BU518" s="101">
        <f t="shared" si="90"/>
        <v>0.34398</v>
      </c>
      <c r="BV518" s="102">
        <f t="shared" si="87"/>
        <v>1.88323917137476</v>
      </c>
      <c r="BW518" s="103">
        <v>130</v>
      </c>
      <c r="BX518" s="104">
        <f t="shared" si="88"/>
        <v>0.000647796610169491</v>
      </c>
      <c r="BY518" s="105">
        <v>2000</v>
      </c>
      <c r="BZ518" s="103" t="s">
        <v>32</v>
      </c>
      <c r="CA518" s="106" t="s">
        <v>189</v>
      </c>
      <c r="CB518" s="107" t="s">
        <v>148</v>
      </c>
      <c r="CC518" s="112" t="s">
        <v>149</v>
      </c>
      <c r="CD518" s="106"/>
      <c r="CE518" s="103" t="s">
        <v>192</v>
      </c>
      <c r="CF518" s="113"/>
      <c r="CG518" s="114">
        <v>2000004627</v>
      </c>
    </row>
    <row r="519" spans="1:85">
      <c r="A519" s="53" t="str">
        <f t="shared" ref="A519:A582" si="91">IF(ISBLANK(H519),"",H519&amp;"-"&amp;IF(OR(LEN(I519)=1,LEN(I519)=4),"0"&amp;I519,I519))&amp;"-"&amp;IF(LEN(G519)=1,"0"&amp;G519,G519)&amp;"-"&amp;D519</f>
        <v>D1-07-06-45884</v>
      </c>
      <c r="B519" s="47" t="str">
        <f t="shared" si="82"/>
        <v>D1-07-06</v>
      </c>
      <c r="C519" s="48" t="s">
        <v>43</v>
      </c>
      <c r="D519" s="49">
        <v>45884</v>
      </c>
      <c r="E519" s="50" t="s">
        <v>3</v>
      </c>
      <c r="F519" s="51" t="s">
        <v>6</v>
      </c>
      <c r="G519" s="59">
        <v>6</v>
      </c>
      <c r="H519" s="51" t="s">
        <v>205</v>
      </c>
      <c r="I519" s="59">
        <v>7</v>
      </c>
      <c r="J519" s="60">
        <f>IF(ISBLANK(H519),"",IFERROR(VLOOKUP(B519,'Np PL4 Stock'!$A:$D,4,FALSE),""))</f>
        <v>45874</v>
      </c>
      <c r="K519" s="61">
        <f>IF(ISBLANK(H519),"",SUMIF('Np PL4 Stock'!$A:$A,B519,'Np PL4 Stock'!$N:$N))</f>
        <v>1.5</v>
      </c>
      <c r="L519" s="62">
        <f>IF(ISBLANK(H519),"",VLOOKUP(LEFT(B519,5),Unit!A:B,2,FALSE))</f>
        <v>20</v>
      </c>
      <c r="M519" s="63" t="str">
        <f>IF(ISBLANK(H519),"",IFERROR(VLOOKUP(B519,'Np PL4 Stock'!$A:$T,20,FALSE),""))</f>
        <v>V1-MA1</v>
      </c>
      <c r="N519" s="63" t="str">
        <f>IF(ISBLANK(H519),"",IFERROR(VLOOKUP(B519,'Np PL4 Stock'!$A:$U,21,FALSE),""))</f>
        <v>SIS</v>
      </c>
      <c r="O519" s="62">
        <f t="shared" si="83"/>
        <v>75</v>
      </c>
      <c r="P519" s="62">
        <f t="shared" si="84"/>
        <v>5.03625e-5</v>
      </c>
      <c r="Q519" s="67">
        <f t="shared" si="85"/>
        <v>9.355e-7</v>
      </c>
      <c r="R519" s="67">
        <f t="shared" si="86"/>
        <v>1.21663166666667e-6</v>
      </c>
      <c r="S519" s="64">
        <v>9</v>
      </c>
      <c r="T519" s="68">
        <v>6.429</v>
      </c>
      <c r="U519" s="68">
        <v>5.792</v>
      </c>
      <c r="V519" s="69" t="s">
        <v>32</v>
      </c>
      <c r="W519" s="64" t="s">
        <v>32</v>
      </c>
      <c r="X519" s="59">
        <v>82</v>
      </c>
      <c r="Y519" s="59" t="s">
        <v>32</v>
      </c>
      <c r="Z519" s="59" t="s">
        <v>32</v>
      </c>
      <c r="AA519" s="59" t="s">
        <v>32</v>
      </c>
      <c r="AB519" s="59" t="s">
        <v>32</v>
      </c>
      <c r="AC519" s="59">
        <v>0</v>
      </c>
      <c r="AD519" s="59">
        <v>0</v>
      </c>
      <c r="AE519" s="59" t="s">
        <v>32</v>
      </c>
      <c r="AF519" s="73" t="s">
        <v>38</v>
      </c>
      <c r="AG519" s="73">
        <v>62000</v>
      </c>
      <c r="AH519" s="73" t="s">
        <v>38</v>
      </c>
      <c r="AI519" s="73" t="s">
        <v>38</v>
      </c>
      <c r="AJ519" s="73" t="s">
        <v>38</v>
      </c>
      <c r="AK519" s="73" t="s">
        <v>32</v>
      </c>
      <c r="AL519" s="77" t="str">
        <f>IF(ISBLANK(S519),"",IF(AJ519="Fail","Fail",IF(E519="PL4",IF(AND(T519&gt;STD_01122025!$D$3,U519&lt;STD_01122025!$D$4,OR(AF519="ND",AF519&lt;STD_01122025!$D$7),AH519="ND"),"Pass","Fail"),IF(E519="PL12",IF(AND(S519&lt;STD_01122025!$F$2,T519&gt;STD_01122025!$F$3,U519&lt;STD_01122025!$F$4,V519&gt;STD_01122025!$F$5,X519&gt;STD_01122025!$F$6,OR(AF519="ND",AF519&lt;STD_01122025!$F$7),AH519="ND"),"Pass","Fail"),IF(E519="SuperPL",IF(AND(T519&gt;STD_01122025!$H$3,U519&lt;STD_01122025!$H$4,V519&gt;STD_01122025!$H$5,X519&gt;STD_01122025!$H$6,OR(AF519="ND",AF519&lt;STD_01122025!$H$7),AH519="ND"),"Pass","Fail"),IF(E519="Flight",IF(AND(T519&gt;STD_01122025!$J$3,U519&lt;STD_01122025!$J$4,X519&gt;STD_01122025!$J$6,OR(AF519="ND",AF519&lt;STD_01122025!$J$7),AH519="ND"),"Pass","Fail"),""))))))</f>
        <v>Pass</v>
      </c>
      <c r="AM519" s="62">
        <f>IF(ISBLANK(B519),"",IFERROR(IF(VLOOKUP(B519,'Np PL4 Stock'!$A:$J,10,FALSE)="Np4",D519-VLOOKUP(B519,'Np PL4 Stock'!$A:$E,5,FALSE),D519-VLOOKUP(B519,'Np PL4 Stock'!$A:$E,5,FALSE)-1),""))</f>
        <v>10</v>
      </c>
      <c r="AN519" s="68">
        <v>7.014</v>
      </c>
      <c r="AO519" s="68">
        <v>6.638</v>
      </c>
      <c r="AP519" s="69" t="s">
        <v>32</v>
      </c>
      <c r="AQ519" s="64">
        <v>531</v>
      </c>
      <c r="AR519" s="64">
        <v>87</v>
      </c>
      <c r="AS519" s="59" t="s">
        <v>32</v>
      </c>
      <c r="AT519" s="73" t="s">
        <v>38</v>
      </c>
      <c r="AU519" s="73">
        <v>69500</v>
      </c>
      <c r="AV519" s="73" t="s">
        <v>38</v>
      </c>
      <c r="AW519" s="73" t="s">
        <v>38</v>
      </c>
      <c r="AX519" s="84" t="s">
        <v>32</v>
      </c>
      <c r="AY519" s="59">
        <v>0</v>
      </c>
      <c r="AZ519" s="59">
        <v>0</v>
      </c>
      <c r="BA519" s="59">
        <v>0</v>
      </c>
      <c r="BB519" s="59">
        <v>0</v>
      </c>
      <c r="BC519" s="59">
        <v>0</v>
      </c>
      <c r="BD519" s="59">
        <v>0</v>
      </c>
      <c r="BE519" s="84" t="s">
        <v>38</v>
      </c>
      <c r="BF519" s="84" t="s">
        <v>38</v>
      </c>
      <c r="BG519" s="84" t="s">
        <v>38</v>
      </c>
      <c r="BH519" s="84" t="s">
        <v>38</v>
      </c>
      <c r="BI519" s="85" t="s">
        <v>480</v>
      </c>
      <c r="BJ519" s="86" t="s">
        <v>246</v>
      </c>
      <c r="BK519" s="64" t="s">
        <v>481</v>
      </c>
      <c r="BL519" s="86" t="s">
        <v>155</v>
      </c>
      <c r="BM519" s="86" t="s">
        <v>178</v>
      </c>
      <c r="BN519" s="86"/>
      <c r="BO519" s="59">
        <v>15</v>
      </c>
      <c r="BP519" s="69">
        <v>256104305100235</v>
      </c>
      <c r="BQ519" s="92">
        <v>0.74725</v>
      </c>
      <c r="BR519" s="93">
        <v>0</v>
      </c>
      <c r="BS519" s="94">
        <f t="shared" si="89"/>
        <v>0.74725</v>
      </c>
      <c r="BT519" s="95">
        <v>0.2017575</v>
      </c>
      <c r="BU519" s="101">
        <f t="shared" si="90"/>
        <v>0.9490075</v>
      </c>
      <c r="BV519" s="102">
        <f t="shared" si="87"/>
        <v>1.88323917137476</v>
      </c>
      <c r="BW519" s="103">
        <v>373.625</v>
      </c>
      <c r="BX519" s="104">
        <f t="shared" si="88"/>
        <v>0.00178720809792844</v>
      </c>
      <c r="BY519" s="105">
        <v>2000</v>
      </c>
      <c r="BZ519" s="103" t="s">
        <v>32</v>
      </c>
      <c r="CA519" s="106" t="s">
        <v>189</v>
      </c>
      <c r="CB519" s="107" t="s">
        <v>148</v>
      </c>
      <c r="CC519" s="112" t="s">
        <v>149</v>
      </c>
      <c r="CD519" s="106"/>
      <c r="CE519" s="103" t="s">
        <v>192</v>
      </c>
      <c r="CF519" s="113"/>
      <c r="CG519" s="114">
        <v>2000004627</v>
      </c>
    </row>
    <row r="520" spans="1:85">
      <c r="A520" s="53" t="str">
        <f t="shared" si="91"/>
        <v>D1-01-06-45886</v>
      </c>
      <c r="B520" s="47" t="str">
        <f t="shared" si="82"/>
        <v>D1-01-06</v>
      </c>
      <c r="C520" s="48" t="s">
        <v>43</v>
      </c>
      <c r="D520" s="49">
        <v>45886</v>
      </c>
      <c r="E520" s="50" t="s">
        <v>14</v>
      </c>
      <c r="F520" s="51" t="s">
        <v>15</v>
      </c>
      <c r="G520" s="59">
        <v>6</v>
      </c>
      <c r="H520" s="51" t="s">
        <v>205</v>
      </c>
      <c r="I520" s="59">
        <v>1</v>
      </c>
      <c r="J520" s="60">
        <f>IF(ISBLANK(H520),"",IFERROR(VLOOKUP(B520,'Np PL4 Stock'!$A:$D,4,FALSE),""))</f>
        <v>45873</v>
      </c>
      <c r="K520" s="61">
        <f>IF(ISBLANK(H520),"",SUMIF('Np PL4 Stock'!$A:$A,B520,'Np PL4 Stock'!$N:$N))</f>
        <v>1.5</v>
      </c>
      <c r="L520" s="62">
        <f>IF(ISBLANK(H520),"",VLOOKUP(LEFT(B520,5),Unit!A:B,2,FALSE))</f>
        <v>20</v>
      </c>
      <c r="M520" s="63" t="str">
        <f>IF(ISBLANK(H520),"",IFERROR(VLOOKUP(B520,'Np PL4 Stock'!$A:$T,20,FALSE),""))</f>
        <v>V1-MA1</v>
      </c>
      <c r="N520" s="63" t="str">
        <f>IF(ISBLANK(H520),"",IFERROR(VLOOKUP(B520,'Np PL4 Stock'!$A:$U,21,FALSE),""))</f>
        <v>SIS</v>
      </c>
      <c r="O520" s="62">
        <f t="shared" si="83"/>
        <v>75</v>
      </c>
      <c r="P520" s="62">
        <f t="shared" si="84"/>
        <v>5.06e-5</v>
      </c>
      <c r="Q520" s="67">
        <f t="shared" si="85"/>
        <v>1.11466666666667e-6</v>
      </c>
      <c r="R520" s="67">
        <f t="shared" si="86"/>
        <v>1.49250044444444e-6</v>
      </c>
      <c r="S520" s="64">
        <v>12</v>
      </c>
      <c r="T520" s="68">
        <v>7.681</v>
      </c>
      <c r="U520" s="68">
        <v>8.203</v>
      </c>
      <c r="V520" s="69">
        <v>88.636</v>
      </c>
      <c r="W520" s="59">
        <v>386</v>
      </c>
      <c r="X520" s="59">
        <v>96</v>
      </c>
      <c r="Y520" s="59">
        <v>100</v>
      </c>
      <c r="Z520" s="59">
        <v>92</v>
      </c>
      <c r="AA520" s="59">
        <v>0</v>
      </c>
      <c r="AB520" s="59">
        <v>0</v>
      </c>
      <c r="AC520" s="59">
        <v>0</v>
      </c>
      <c r="AD520" s="59">
        <v>0</v>
      </c>
      <c r="AE520" s="59">
        <v>100</v>
      </c>
      <c r="AF520" s="73" t="s">
        <v>38</v>
      </c>
      <c r="AG520" s="73">
        <v>41000</v>
      </c>
      <c r="AH520" s="73" t="s">
        <v>38</v>
      </c>
      <c r="AI520" s="73" t="s">
        <v>38</v>
      </c>
      <c r="AJ520" s="73" t="s">
        <v>38</v>
      </c>
      <c r="AK520" s="73" t="s">
        <v>32</v>
      </c>
      <c r="AL520" s="77" t="str">
        <f>IF(ISBLANK(S520),"",IF(AJ520="Fail","Fail",IF(E520="PL4",IF(AND(T520&gt;STD_01122025!$D$3,U520&lt;STD_01122025!$D$4,OR(AF520="ND",AF520&lt;STD_01122025!$D$7),AH520="ND"),"Pass","Fail"),IF(E520="PL12",IF(AND(S520&lt;STD_01122025!$F$2,T520&gt;STD_01122025!$F$3,U520&lt;STD_01122025!$F$4,V520&gt;STD_01122025!$F$5,X520&gt;STD_01122025!$F$6,OR(AF520="ND",AF520&lt;STD_01122025!$F$7),AH520="ND"),"Pass","Fail"),IF(E520="SuperPL",IF(AND(T520&gt;STD_01122025!$H$3,U520&lt;STD_01122025!$H$4,V520&gt;STD_01122025!$H$5,X520&gt;STD_01122025!$H$6,OR(AF520="ND",AF520&lt;STD_01122025!$H$7),AH520="ND"),"Pass","Fail"),IF(E520="Flight",IF(AND(T520&gt;STD_01122025!$J$3,U520&lt;STD_01122025!$J$4,X520&gt;STD_01122025!$J$6,OR(AF520="ND",AF520&lt;STD_01122025!$J$7),AH520="ND"),"Pass","Fail"),""))))))</f>
        <v>Pass</v>
      </c>
      <c r="AM520" s="62">
        <f>IF(ISBLANK(B520),"",IFERROR(IF(VLOOKUP(B520,'Np PL4 Stock'!$A:$J,10,FALSE)="Np4",D520-VLOOKUP(B520,'Np PL4 Stock'!$A:$E,5,FALSE),D520-VLOOKUP(B520,'Np PL4 Stock'!$A:$E,5,FALSE)-1),""))</f>
        <v>13</v>
      </c>
      <c r="AN520" s="68">
        <v>8.271</v>
      </c>
      <c r="AO520" s="68">
        <v>8.226</v>
      </c>
      <c r="AP520" s="69">
        <v>98</v>
      </c>
      <c r="AQ520" s="64">
        <v>289</v>
      </c>
      <c r="AR520" s="64">
        <v>97</v>
      </c>
      <c r="AS520" s="59">
        <v>100</v>
      </c>
      <c r="AT520" s="73" t="s">
        <v>38</v>
      </c>
      <c r="AU520" s="73">
        <v>66000</v>
      </c>
      <c r="AV520" s="73" t="s">
        <v>38</v>
      </c>
      <c r="AW520" s="73" t="s">
        <v>38</v>
      </c>
      <c r="AX520" s="84" t="s">
        <v>32</v>
      </c>
      <c r="AY520" s="59">
        <v>0</v>
      </c>
      <c r="AZ520" s="59">
        <v>0</v>
      </c>
      <c r="BA520" s="59">
        <v>0</v>
      </c>
      <c r="BB520" s="59">
        <v>0</v>
      </c>
      <c r="BC520" s="59">
        <v>0</v>
      </c>
      <c r="BD520" s="59">
        <v>0</v>
      </c>
      <c r="BE520" s="84" t="s">
        <v>38</v>
      </c>
      <c r="BF520" s="84" t="s">
        <v>38</v>
      </c>
      <c r="BG520" s="84" t="s">
        <v>38</v>
      </c>
      <c r="BH520" s="84" t="s">
        <v>38</v>
      </c>
      <c r="BI520" s="85" t="s">
        <v>769</v>
      </c>
      <c r="BJ520" s="86" t="s">
        <v>262</v>
      </c>
      <c r="BK520" s="86" t="s">
        <v>765</v>
      </c>
      <c r="BL520" s="86" t="s">
        <v>155</v>
      </c>
      <c r="BM520" s="86" t="s">
        <v>178</v>
      </c>
      <c r="BN520" s="86"/>
      <c r="BO520" s="59">
        <v>5</v>
      </c>
      <c r="BP520" s="69">
        <v>256104305100238</v>
      </c>
      <c r="BQ520" s="92">
        <v>0.5</v>
      </c>
      <c r="BR520" s="93">
        <v>0.05</v>
      </c>
      <c r="BS520" s="94">
        <f t="shared" si="89"/>
        <v>0.55</v>
      </c>
      <c r="BT520" s="95">
        <v>0.193814</v>
      </c>
      <c r="BU520" s="101">
        <f t="shared" si="90"/>
        <v>0.743814</v>
      </c>
      <c r="BV520" s="102">
        <f t="shared" si="87"/>
        <v>3.46020761245675</v>
      </c>
      <c r="BW520" s="103">
        <v>550</v>
      </c>
      <c r="BX520" s="104">
        <f t="shared" si="88"/>
        <v>0.0025737508650519</v>
      </c>
      <c r="BY520" s="105">
        <v>1000</v>
      </c>
      <c r="BZ520" s="103" t="s">
        <v>32</v>
      </c>
      <c r="CA520" s="106" t="s">
        <v>189</v>
      </c>
      <c r="CB520" s="107" t="s">
        <v>148</v>
      </c>
      <c r="CC520" s="112" t="s">
        <v>149</v>
      </c>
      <c r="CD520" s="106"/>
      <c r="CE520" s="103" t="s">
        <v>192</v>
      </c>
      <c r="CF520" s="113"/>
      <c r="CG520" s="114">
        <v>2000029074</v>
      </c>
    </row>
    <row r="521" spans="1:85">
      <c r="A521" s="53" t="str">
        <f t="shared" si="91"/>
        <v>D1-02-06-45886</v>
      </c>
      <c r="B521" s="47" t="str">
        <f t="shared" si="82"/>
        <v>D1-02-06</v>
      </c>
      <c r="C521" s="48" t="s">
        <v>43</v>
      </c>
      <c r="D521" s="49">
        <v>45886</v>
      </c>
      <c r="E521" s="50" t="s">
        <v>14</v>
      </c>
      <c r="F521" s="51" t="s">
        <v>15</v>
      </c>
      <c r="G521" s="59">
        <v>6</v>
      </c>
      <c r="H521" s="51" t="s">
        <v>205</v>
      </c>
      <c r="I521" s="59">
        <v>2</v>
      </c>
      <c r="J521" s="60">
        <f>IF(ISBLANK(H521),"",IFERROR(VLOOKUP(B521,'Np PL4 Stock'!$A:$D,4,FALSE),""))</f>
        <v>45873</v>
      </c>
      <c r="K521" s="61">
        <f>IF(ISBLANK(H521),"",SUMIF('Np PL4 Stock'!$A:$A,B521,'Np PL4 Stock'!$N:$N))</f>
        <v>1.5</v>
      </c>
      <c r="L521" s="62">
        <f>IF(ISBLANK(H521),"",VLOOKUP(LEFT(B521,5),Unit!A:B,2,FALSE))</f>
        <v>20</v>
      </c>
      <c r="M521" s="63" t="str">
        <f>IF(ISBLANK(H521),"",IFERROR(VLOOKUP(B521,'Np PL4 Stock'!$A:$T,20,FALSE),""))</f>
        <v>V1-MA1</v>
      </c>
      <c r="N521" s="63" t="str">
        <f>IF(ISBLANK(H521),"",IFERROR(VLOOKUP(B521,'Np PL4 Stock'!$A:$U,21,FALSE),""))</f>
        <v>SIS</v>
      </c>
      <c r="O521" s="62">
        <f t="shared" si="83"/>
        <v>75</v>
      </c>
      <c r="P521" s="62">
        <f t="shared" si="84"/>
        <v>6.905e-5</v>
      </c>
      <c r="Q521" s="67">
        <f t="shared" si="85"/>
        <v>9.20666666666667e-7</v>
      </c>
      <c r="R521" s="67">
        <f t="shared" si="86"/>
        <v>1.20818866666667e-6</v>
      </c>
      <c r="S521" s="64">
        <v>12</v>
      </c>
      <c r="T521" s="68">
        <v>7.713</v>
      </c>
      <c r="U521" s="68">
        <v>6.622</v>
      </c>
      <c r="V521" s="69">
        <v>90.588</v>
      </c>
      <c r="W521" s="59">
        <v>380</v>
      </c>
      <c r="X521" s="59">
        <v>95</v>
      </c>
      <c r="Y521" s="59">
        <v>100</v>
      </c>
      <c r="Z521" s="59">
        <v>88</v>
      </c>
      <c r="AA521" s="59">
        <v>0</v>
      </c>
      <c r="AB521" s="59">
        <v>0</v>
      </c>
      <c r="AC521" s="59">
        <v>0</v>
      </c>
      <c r="AD521" s="59">
        <v>0</v>
      </c>
      <c r="AE521" s="59">
        <v>100</v>
      </c>
      <c r="AF521" s="73" t="s">
        <v>38</v>
      </c>
      <c r="AG521" s="73">
        <v>47500</v>
      </c>
      <c r="AH521" s="73" t="s">
        <v>38</v>
      </c>
      <c r="AI521" s="73" t="s">
        <v>38</v>
      </c>
      <c r="AJ521" s="73" t="s">
        <v>38</v>
      </c>
      <c r="AK521" s="73" t="s">
        <v>32</v>
      </c>
      <c r="AL521" s="77" t="str">
        <f>IF(ISBLANK(S521),"",IF(AJ521="Fail","Fail",IF(E521="PL4",IF(AND(T521&gt;STD_01122025!$D$3,U521&lt;STD_01122025!$D$4,OR(AF521="ND",AF521&lt;STD_01122025!$D$7),AH521="ND"),"Pass","Fail"),IF(E521="PL12",IF(AND(S521&lt;STD_01122025!$F$2,T521&gt;STD_01122025!$F$3,U521&lt;STD_01122025!$F$4,V521&gt;STD_01122025!$F$5,X521&gt;STD_01122025!$F$6,OR(AF521="ND",AF521&lt;STD_01122025!$F$7),AH521="ND"),"Pass","Fail"),IF(E521="SuperPL",IF(AND(T521&gt;STD_01122025!$H$3,U521&lt;STD_01122025!$H$4,V521&gt;STD_01122025!$H$5,X521&gt;STD_01122025!$H$6,OR(AF521="ND",AF521&lt;STD_01122025!$H$7),AH521="ND"),"Pass","Fail"),IF(E521="Flight",IF(AND(T521&gt;STD_01122025!$J$3,U521&lt;STD_01122025!$J$4,X521&gt;STD_01122025!$J$6,OR(AF521="ND",AF521&lt;STD_01122025!$J$7),AH521="ND"),"Pass","Fail"),""))))))</f>
        <v>Pass</v>
      </c>
      <c r="AM521" s="62">
        <f>IF(ISBLANK(B521),"",IFERROR(IF(VLOOKUP(B521,'Np PL4 Stock'!$A:$J,10,FALSE)="Np4",D521-VLOOKUP(B521,'Np PL4 Stock'!$A:$E,5,FALSE),D521-VLOOKUP(B521,'Np PL4 Stock'!$A:$E,5,FALSE)-1),""))</f>
        <v>13</v>
      </c>
      <c r="AN521" s="68">
        <v>8.264</v>
      </c>
      <c r="AO521" s="68">
        <v>8.156</v>
      </c>
      <c r="AP521" s="69">
        <v>98</v>
      </c>
      <c r="AQ521" s="64">
        <v>291</v>
      </c>
      <c r="AR521" s="64">
        <v>97</v>
      </c>
      <c r="AS521" s="59">
        <v>100</v>
      </c>
      <c r="AT521" s="73" t="s">
        <v>38</v>
      </c>
      <c r="AU521" s="73">
        <v>70500</v>
      </c>
      <c r="AV521" s="73" t="s">
        <v>38</v>
      </c>
      <c r="AW521" s="73" t="s">
        <v>38</v>
      </c>
      <c r="AX521" s="84" t="s">
        <v>32</v>
      </c>
      <c r="AY521" s="59">
        <v>0</v>
      </c>
      <c r="AZ521" s="59">
        <v>0</v>
      </c>
      <c r="BA521" s="59">
        <v>0</v>
      </c>
      <c r="BB521" s="59">
        <v>0</v>
      </c>
      <c r="BC521" s="59">
        <v>0</v>
      </c>
      <c r="BD521" s="59">
        <v>0</v>
      </c>
      <c r="BE521" s="84" t="s">
        <v>38</v>
      </c>
      <c r="BF521" s="84" t="s">
        <v>38</v>
      </c>
      <c r="BG521" s="84" t="s">
        <v>38</v>
      </c>
      <c r="BH521" s="84" t="s">
        <v>38</v>
      </c>
      <c r="BI521" s="85" t="s">
        <v>515</v>
      </c>
      <c r="BJ521" s="86" t="s">
        <v>261</v>
      </c>
      <c r="BK521" s="86" t="s">
        <v>495</v>
      </c>
      <c r="BL521" s="86" t="s">
        <v>155</v>
      </c>
      <c r="BM521" s="86" t="s">
        <v>178</v>
      </c>
      <c r="BN521" s="86"/>
      <c r="BO521" s="59">
        <v>7</v>
      </c>
      <c r="BP521" s="69">
        <v>256104305100239</v>
      </c>
      <c r="BQ521" s="92">
        <v>0.2</v>
      </c>
      <c r="BR521" s="93">
        <v>0.04</v>
      </c>
      <c r="BS521" s="94">
        <f t="shared" si="89"/>
        <v>0.24</v>
      </c>
      <c r="BT521" s="95">
        <v>0.0928</v>
      </c>
      <c r="BU521" s="101">
        <f t="shared" si="90"/>
        <v>0.3328</v>
      </c>
      <c r="BV521" s="102">
        <f t="shared" si="87"/>
        <v>3.43642611683849</v>
      </c>
      <c r="BW521" s="103">
        <v>266.666666666667</v>
      </c>
      <c r="BX521" s="104">
        <f t="shared" si="88"/>
        <v>0.00114364261168385</v>
      </c>
      <c r="BY521" s="105">
        <v>900</v>
      </c>
      <c r="BZ521" s="103" t="s">
        <v>32</v>
      </c>
      <c r="CA521" s="106" t="s">
        <v>189</v>
      </c>
      <c r="CB521" s="107" t="s">
        <v>148</v>
      </c>
      <c r="CC521" s="112" t="s">
        <v>149</v>
      </c>
      <c r="CD521" s="106"/>
      <c r="CE521" s="103" t="s">
        <v>192</v>
      </c>
      <c r="CF521" s="113"/>
      <c r="CG521" s="114">
        <v>2000026895</v>
      </c>
    </row>
    <row r="522" spans="1:85">
      <c r="A522" s="53" t="str">
        <f t="shared" si="91"/>
        <v>D1-02-06-45886</v>
      </c>
      <c r="B522" s="47" t="str">
        <f t="shared" si="82"/>
        <v>D1-02-06</v>
      </c>
      <c r="C522" s="48" t="s">
        <v>43</v>
      </c>
      <c r="D522" s="49">
        <v>45886</v>
      </c>
      <c r="E522" s="50" t="s">
        <v>14</v>
      </c>
      <c r="F522" s="51" t="s">
        <v>15</v>
      </c>
      <c r="G522" s="59">
        <v>6</v>
      </c>
      <c r="H522" s="51" t="s">
        <v>205</v>
      </c>
      <c r="I522" s="59">
        <v>2</v>
      </c>
      <c r="J522" s="60">
        <f>IF(ISBLANK(H522),"",IFERROR(VLOOKUP(B522,'Np PL4 Stock'!$A:$D,4,FALSE),""))</f>
        <v>45873</v>
      </c>
      <c r="K522" s="61">
        <f>IF(ISBLANK(H522),"",SUMIF('Np PL4 Stock'!$A:$A,B522,'Np PL4 Stock'!$N:$N))</f>
        <v>1.5</v>
      </c>
      <c r="L522" s="62">
        <f>IF(ISBLANK(H522),"",VLOOKUP(LEFT(B522,5),Unit!A:B,2,FALSE))</f>
        <v>20</v>
      </c>
      <c r="M522" s="63" t="str">
        <f>IF(ISBLANK(H522),"",IFERROR(VLOOKUP(B522,'Np PL4 Stock'!$A:$T,20,FALSE),""))</f>
        <v>V1-MA1</v>
      </c>
      <c r="N522" s="63" t="str">
        <f>IF(ISBLANK(H522),"",IFERROR(VLOOKUP(B522,'Np PL4 Stock'!$A:$U,21,FALSE),""))</f>
        <v>SIS</v>
      </c>
      <c r="O522" s="62">
        <f t="shared" si="83"/>
        <v>75</v>
      </c>
      <c r="P522" s="62">
        <f t="shared" si="84"/>
        <v>6.905e-5</v>
      </c>
      <c r="Q522" s="67">
        <f t="shared" si="85"/>
        <v>9.20666666666667e-7</v>
      </c>
      <c r="R522" s="67">
        <f t="shared" si="86"/>
        <v>1.20818866666667e-6</v>
      </c>
      <c r="S522" s="64">
        <v>12</v>
      </c>
      <c r="T522" s="68">
        <v>7.713</v>
      </c>
      <c r="U522" s="68">
        <v>6.622</v>
      </c>
      <c r="V522" s="69">
        <v>90.588</v>
      </c>
      <c r="W522" s="59">
        <v>380</v>
      </c>
      <c r="X522" s="59">
        <v>95</v>
      </c>
      <c r="Y522" s="59">
        <v>100</v>
      </c>
      <c r="Z522" s="59">
        <v>88</v>
      </c>
      <c r="AA522" s="59">
        <v>0</v>
      </c>
      <c r="AB522" s="59">
        <v>0</v>
      </c>
      <c r="AC522" s="59">
        <v>0</v>
      </c>
      <c r="AD522" s="59">
        <v>0</v>
      </c>
      <c r="AE522" s="59">
        <v>100</v>
      </c>
      <c r="AF522" s="73" t="s">
        <v>38</v>
      </c>
      <c r="AG522" s="73">
        <v>47500</v>
      </c>
      <c r="AH522" s="73" t="s">
        <v>38</v>
      </c>
      <c r="AI522" s="73" t="s">
        <v>38</v>
      </c>
      <c r="AJ522" s="73" t="s">
        <v>38</v>
      </c>
      <c r="AK522" s="73" t="s">
        <v>32</v>
      </c>
      <c r="AL522" s="77" t="str">
        <f>IF(ISBLANK(S522),"",IF(AJ522="Fail","Fail",IF(E522="PL4",IF(AND(T522&gt;STD_01122025!$D$3,U522&lt;STD_01122025!$D$4,OR(AF522="ND",AF522&lt;STD_01122025!$D$7),AH522="ND"),"Pass","Fail"),IF(E522="PL12",IF(AND(S522&lt;STD_01122025!$F$2,T522&gt;STD_01122025!$F$3,U522&lt;STD_01122025!$F$4,V522&gt;STD_01122025!$F$5,X522&gt;STD_01122025!$F$6,OR(AF522="ND",AF522&lt;STD_01122025!$F$7),AH522="ND"),"Pass","Fail"),IF(E522="SuperPL",IF(AND(T522&gt;STD_01122025!$H$3,U522&lt;STD_01122025!$H$4,V522&gt;STD_01122025!$H$5,X522&gt;STD_01122025!$H$6,OR(AF522="ND",AF522&lt;STD_01122025!$H$7),AH522="ND"),"Pass","Fail"),IF(E522="Flight",IF(AND(T522&gt;STD_01122025!$J$3,U522&lt;STD_01122025!$J$4,X522&gt;STD_01122025!$J$6,OR(AF522="ND",AF522&lt;STD_01122025!$J$7),AH522="ND"),"Pass","Fail"),""))))))</f>
        <v>Pass</v>
      </c>
      <c r="AM522" s="62">
        <f>IF(ISBLANK(B522),"",IFERROR(IF(VLOOKUP(B522,'Np PL4 Stock'!$A:$J,10,FALSE)="Np4",D522-VLOOKUP(B522,'Np PL4 Stock'!$A:$E,5,FALSE),D522-VLOOKUP(B522,'Np PL4 Stock'!$A:$E,5,FALSE)-1),""))</f>
        <v>13</v>
      </c>
      <c r="AN522" s="68">
        <v>8.264</v>
      </c>
      <c r="AO522" s="68">
        <v>8.156</v>
      </c>
      <c r="AP522" s="69">
        <v>98</v>
      </c>
      <c r="AQ522" s="64">
        <v>291</v>
      </c>
      <c r="AR522" s="64">
        <v>97</v>
      </c>
      <c r="AS522" s="59">
        <v>100</v>
      </c>
      <c r="AT522" s="73" t="s">
        <v>38</v>
      </c>
      <c r="AU522" s="73">
        <v>70500</v>
      </c>
      <c r="AV522" s="73" t="s">
        <v>38</v>
      </c>
      <c r="AW522" s="73" t="s">
        <v>38</v>
      </c>
      <c r="AX522" s="84" t="s">
        <v>32</v>
      </c>
      <c r="AY522" s="59">
        <v>0</v>
      </c>
      <c r="AZ522" s="59">
        <v>0</v>
      </c>
      <c r="BA522" s="59">
        <v>0</v>
      </c>
      <c r="BB522" s="59">
        <v>0</v>
      </c>
      <c r="BC522" s="59">
        <v>0</v>
      </c>
      <c r="BD522" s="59">
        <v>0</v>
      </c>
      <c r="BE522" s="84" t="s">
        <v>38</v>
      </c>
      <c r="BF522" s="84" t="s">
        <v>38</v>
      </c>
      <c r="BG522" s="84" t="s">
        <v>38</v>
      </c>
      <c r="BH522" s="84" t="s">
        <v>38</v>
      </c>
      <c r="BI522" s="85" t="s">
        <v>554</v>
      </c>
      <c r="BJ522" s="86" t="s">
        <v>240</v>
      </c>
      <c r="BK522" s="86" t="s">
        <v>483</v>
      </c>
      <c r="BL522" s="86" t="s">
        <v>155</v>
      </c>
      <c r="BM522" s="86" t="s">
        <v>178</v>
      </c>
      <c r="BN522" s="86"/>
      <c r="BO522" s="59">
        <v>7</v>
      </c>
      <c r="BP522" s="69">
        <v>256104305100236</v>
      </c>
      <c r="BQ522" s="92">
        <v>0.55</v>
      </c>
      <c r="BR522" s="93">
        <v>0.165</v>
      </c>
      <c r="BS522" s="94">
        <f t="shared" si="89"/>
        <v>0.715</v>
      </c>
      <c r="BT522" s="95">
        <v>0.239525</v>
      </c>
      <c r="BU522" s="101">
        <f t="shared" si="90"/>
        <v>0.954525</v>
      </c>
      <c r="BV522" s="102">
        <f t="shared" si="87"/>
        <v>3.43642611683849</v>
      </c>
      <c r="BW522" s="103">
        <v>715</v>
      </c>
      <c r="BX522" s="104">
        <f t="shared" si="88"/>
        <v>0.00328015463917526</v>
      </c>
      <c r="BY522" s="105">
        <v>1000</v>
      </c>
      <c r="BZ522" s="103" t="s">
        <v>32</v>
      </c>
      <c r="CA522" s="106" t="s">
        <v>189</v>
      </c>
      <c r="CB522" s="107" t="s">
        <v>148</v>
      </c>
      <c r="CC522" s="112" t="s">
        <v>149</v>
      </c>
      <c r="CD522" s="106"/>
      <c r="CE522" s="103" t="s">
        <v>192</v>
      </c>
      <c r="CF522" s="113"/>
      <c r="CG522" s="114">
        <v>2000026382</v>
      </c>
    </row>
    <row r="523" spans="1:85">
      <c r="A523" s="53" t="str">
        <f t="shared" si="91"/>
        <v>D1-01-06-45886</v>
      </c>
      <c r="B523" s="47" t="str">
        <f t="shared" si="82"/>
        <v>D1-01-06</v>
      </c>
      <c r="C523" s="48" t="s">
        <v>43</v>
      </c>
      <c r="D523" s="49">
        <v>45886</v>
      </c>
      <c r="E523" s="50" t="s">
        <v>14</v>
      </c>
      <c r="F523" s="51" t="s">
        <v>15</v>
      </c>
      <c r="G523" s="59">
        <v>6</v>
      </c>
      <c r="H523" s="51" t="s">
        <v>205</v>
      </c>
      <c r="I523" s="59">
        <v>1</v>
      </c>
      <c r="J523" s="60">
        <f>IF(ISBLANK(H523),"",IFERROR(VLOOKUP(B523,'Np PL4 Stock'!$A:$D,4,FALSE),""))</f>
        <v>45873</v>
      </c>
      <c r="K523" s="61">
        <f>IF(ISBLANK(H523),"",SUMIF('Np PL4 Stock'!$A:$A,B523,'Np PL4 Stock'!$N:$N))</f>
        <v>1.5</v>
      </c>
      <c r="L523" s="62">
        <f>IF(ISBLANK(H523),"",VLOOKUP(LEFT(B523,5),Unit!A:B,2,FALSE))</f>
        <v>20</v>
      </c>
      <c r="M523" s="63" t="str">
        <f>IF(ISBLANK(H523),"",IFERROR(VLOOKUP(B523,'Np PL4 Stock'!$A:$T,20,FALSE),""))</f>
        <v>V1-MA1</v>
      </c>
      <c r="N523" s="63" t="str">
        <f>IF(ISBLANK(H523),"",IFERROR(VLOOKUP(B523,'Np PL4 Stock'!$A:$U,21,FALSE),""))</f>
        <v>SIS</v>
      </c>
      <c r="O523" s="62">
        <f t="shared" si="83"/>
        <v>75</v>
      </c>
      <c r="P523" s="62">
        <f t="shared" si="84"/>
        <v>5.06e-5</v>
      </c>
      <c r="Q523" s="67">
        <f t="shared" si="85"/>
        <v>1.11466666666667e-6</v>
      </c>
      <c r="R523" s="67">
        <f t="shared" si="86"/>
        <v>1.49250044444444e-6</v>
      </c>
      <c r="S523" s="64">
        <v>12</v>
      </c>
      <c r="T523" s="68">
        <v>7.681</v>
      </c>
      <c r="U523" s="68">
        <v>8.203</v>
      </c>
      <c r="V523" s="69">
        <v>88.636</v>
      </c>
      <c r="W523" s="59">
        <v>386</v>
      </c>
      <c r="X523" s="59">
        <v>96</v>
      </c>
      <c r="Y523" s="59">
        <v>100</v>
      </c>
      <c r="Z523" s="59">
        <v>92</v>
      </c>
      <c r="AA523" s="59">
        <v>0</v>
      </c>
      <c r="AB523" s="59">
        <v>0</v>
      </c>
      <c r="AC523" s="59">
        <v>0</v>
      </c>
      <c r="AD523" s="59">
        <v>0</v>
      </c>
      <c r="AE523" s="59">
        <v>100</v>
      </c>
      <c r="AF523" s="73" t="s">
        <v>38</v>
      </c>
      <c r="AG523" s="73">
        <v>41000</v>
      </c>
      <c r="AH523" s="73" t="s">
        <v>38</v>
      </c>
      <c r="AI523" s="73" t="s">
        <v>38</v>
      </c>
      <c r="AJ523" s="73" t="s">
        <v>38</v>
      </c>
      <c r="AK523" s="73" t="s">
        <v>32</v>
      </c>
      <c r="AL523" s="77" t="str">
        <f>IF(ISBLANK(S523),"",IF(AJ523="Fail","Fail",IF(E523="PL4",IF(AND(T523&gt;STD_01122025!$D$3,U523&lt;STD_01122025!$D$4,OR(AF523="ND",AF523&lt;STD_01122025!$D$7),AH523="ND"),"Pass","Fail"),IF(E523="PL12",IF(AND(S523&lt;STD_01122025!$F$2,T523&gt;STD_01122025!$F$3,U523&lt;STD_01122025!$F$4,V523&gt;STD_01122025!$F$5,X523&gt;STD_01122025!$F$6,OR(AF523="ND",AF523&lt;STD_01122025!$F$7),AH523="ND"),"Pass","Fail"),IF(E523="SuperPL",IF(AND(T523&gt;STD_01122025!$H$3,U523&lt;STD_01122025!$H$4,V523&gt;STD_01122025!$H$5,X523&gt;STD_01122025!$H$6,OR(AF523="ND",AF523&lt;STD_01122025!$H$7),AH523="ND"),"Pass","Fail"),IF(E523="Flight",IF(AND(T523&gt;STD_01122025!$J$3,U523&lt;STD_01122025!$J$4,X523&gt;STD_01122025!$J$6,OR(AF523="ND",AF523&lt;STD_01122025!$J$7),AH523="ND"),"Pass","Fail"),""))))))</f>
        <v>Pass</v>
      </c>
      <c r="AM523" s="62">
        <f>IF(ISBLANK(B523),"",IFERROR(IF(VLOOKUP(B523,'Np PL4 Stock'!$A:$J,10,FALSE)="Np4",D523-VLOOKUP(B523,'Np PL4 Stock'!$A:$E,5,FALSE),D523-VLOOKUP(B523,'Np PL4 Stock'!$A:$E,5,FALSE)-1),""))</f>
        <v>13</v>
      </c>
      <c r="AN523" s="68">
        <v>8.271</v>
      </c>
      <c r="AO523" s="68">
        <v>8.226</v>
      </c>
      <c r="AP523" s="69">
        <v>98</v>
      </c>
      <c r="AQ523" s="64">
        <v>289</v>
      </c>
      <c r="AR523" s="64">
        <v>97</v>
      </c>
      <c r="AS523" s="59">
        <v>100</v>
      </c>
      <c r="AT523" s="73" t="s">
        <v>38</v>
      </c>
      <c r="AU523" s="73">
        <v>66000</v>
      </c>
      <c r="AV523" s="73" t="s">
        <v>38</v>
      </c>
      <c r="AW523" s="73" t="s">
        <v>38</v>
      </c>
      <c r="AX523" s="84" t="s">
        <v>32</v>
      </c>
      <c r="AY523" s="59">
        <v>0</v>
      </c>
      <c r="AZ523" s="59">
        <v>0</v>
      </c>
      <c r="BA523" s="59">
        <v>0</v>
      </c>
      <c r="BB523" s="59">
        <v>0</v>
      </c>
      <c r="BC523" s="59">
        <v>0</v>
      </c>
      <c r="BD523" s="59">
        <v>0</v>
      </c>
      <c r="BE523" s="84" t="s">
        <v>38</v>
      </c>
      <c r="BF523" s="84" t="s">
        <v>38</v>
      </c>
      <c r="BG523" s="84" t="s">
        <v>38</v>
      </c>
      <c r="BH523" s="84" t="s">
        <v>38</v>
      </c>
      <c r="BI523" s="85" t="s">
        <v>770</v>
      </c>
      <c r="BJ523" s="86" t="s">
        <v>258</v>
      </c>
      <c r="BK523" s="86" t="s">
        <v>488</v>
      </c>
      <c r="BL523" s="86" t="s">
        <v>155</v>
      </c>
      <c r="BM523" s="86" t="s">
        <v>178</v>
      </c>
      <c r="BN523" s="86"/>
      <c r="BO523" s="59">
        <v>5</v>
      </c>
      <c r="BP523" s="69">
        <v>256104305100237</v>
      </c>
      <c r="BQ523" s="92">
        <v>0.385</v>
      </c>
      <c r="BR523" s="93">
        <v>0.077</v>
      </c>
      <c r="BS523" s="94">
        <f t="shared" si="89"/>
        <v>0.462</v>
      </c>
      <c r="BT523" s="95">
        <v>0.132958</v>
      </c>
      <c r="BU523" s="101">
        <f t="shared" si="90"/>
        <v>0.594958</v>
      </c>
      <c r="BV523" s="102">
        <f t="shared" si="87"/>
        <v>3.46020761245675</v>
      </c>
      <c r="BW523" s="103">
        <v>462</v>
      </c>
      <c r="BX523" s="104">
        <f t="shared" si="88"/>
        <v>0.00205867820069204</v>
      </c>
      <c r="BY523" s="105">
        <v>1000</v>
      </c>
      <c r="BZ523" s="103" t="s">
        <v>32</v>
      </c>
      <c r="CA523" s="106" t="s">
        <v>189</v>
      </c>
      <c r="CB523" s="107" t="s">
        <v>148</v>
      </c>
      <c r="CC523" s="112" t="s">
        <v>149</v>
      </c>
      <c r="CD523" s="106"/>
      <c r="CE523" s="103" t="s">
        <v>192</v>
      </c>
      <c r="CF523" s="113"/>
      <c r="CG523" s="114">
        <v>2000003311</v>
      </c>
    </row>
    <row r="524" spans="1:85">
      <c r="A524" s="53" t="str">
        <f t="shared" si="91"/>
        <v>D1-02-06-45886</v>
      </c>
      <c r="B524" s="47" t="str">
        <f t="shared" si="82"/>
        <v>D1-02-06</v>
      </c>
      <c r="C524" s="48" t="s">
        <v>43</v>
      </c>
      <c r="D524" s="49">
        <v>45886</v>
      </c>
      <c r="E524" s="50" t="s">
        <v>14</v>
      </c>
      <c r="F524" s="51" t="s">
        <v>15</v>
      </c>
      <c r="G524" s="59">
        <v>6</v>
      </c>
      <c r="H524" s="51" t="s">
        <v>205</v>
      </c>
      <c r="I524" s="59">
        <v>2</v>
      </c>
      <c r="J524" s="60">
        <f>IF(ISBLANK(H524),"",IFERROR(VLOOKUP(B524,'Np PL4 Stock'!$A:$D,4,FALSE),""))</f>
        <v>45873</v>
      </c>
      <c r="K524" s="61">
        <f>IF(ISBLANK(H524),"",SUMIF('Np PL4 Stock'!$A:$A,B524,'Np PL4 Stock'!$N:$N))</f>
        <v>1.5</v>
      </c>
      <c r="L524" s="62">
        <f>IF(ISBLANK(H524),"",VLOOKUP(LEFT(B524,5),Unit!A:B,2,FALSE))</f>
        <v>20</v>
      </c>
      <c r="M524" s="63" t="str">
        <f>IF(ISBLANK(H524),"",IFERROR(VLOOKUP(B524,'Np PL4 Stock'!$A:$T,20,FALSE),""))</f>
        <v>V1-MA1</v>
      </c>
      <c r="N524" s="63" t="str">
        <f>IF(ISBLANK(H524),"",IFERROR(VLOOKUP(B524,'Np PL4 Stock'!$A:$U,21,FALSE),""))</f>
        <v>SIS</v>
      </c>
      <c r="O524" s="62">
        <f t="shared" si="83"/>
        <v>75</v>
      </c>
      <c r="P524" s="62">
        <f t="shared" si="84"/>
        <v>6.905e-5</v>
      </c>
      <c r="Q524" s="67">
        <f t="shared" si="85"/>
        <v>9.20666666666667e-7</v>
      </c>
      <c r="R524" s="67">
        <f t="shared" si="86"/>
        <v>1.20818866666667e-6</v>
      </c>
      <c r="S524" s="64">
        <v>12</v>
      </c>
      <c r="T524" s="68">
        <v>7.713</v>
      </c>
      <c r="U524" s="68">
        <v>6.622</v>
      </c>
      <c r="V524" s="69">
        <v>90.588</v>
      </c>
      <c r="W524" s="59">
        <v>380</v>
      </c>
      <c r="X524" s="59">
        <v>95</v>
      </c>
      <c r="Y524" s="59">
        <v>100</v>
      </c>
      <c r="Z524" s="59">
        <v>88</v>
      </c>
      <c r="AA524" s="59">
        <v>0</v>
      </c>
      <c r="AB524" s="59">
        <v>0</v>
      </c>
      <c r="AC524" s="59">
        <v>0</v>
      </c>
      <c r="AD524" s="59">
        <v>0</v>
      </c>
      <c r="AE524" s="59">
        <v>100</v>
      </c>
      <c r="AF524" s="73" t="s">
        <v>38</v>
      </c>
      <c r="AG524" s="73">
        <v>47500</v>
      </c>
      <c r="AH524" s="73" t="s">
        <v>38</v>
      </c>
      <c r="AI524" s="73" t="s">
        <v>38</v>
      </c>
      <c r="AJ524" s="73" t="s">
        <v>38</v>
      </c>
      <c r="AK524" s="73" t="s">
        <v>32</v>
      </c>
      <c r="AL524" s="77" t="str">
        <f>IF(ISBLANK(S524),"",IF(AJ524="Fail","Fail",IF(E524="PL4",IF(AND(T524&gt;STD_01122025!$D$3,U524&lt;STD_01122025!$D$4,OR(AF524="ND",AF524&lt;STD_01122025!$D$7),AH524="ND"),"Pass","Fail"),IF(E524="PL12",IF(AND(S524&lt;STD_01122025!$F$2,T524&gt;STD_01122025!$F$3,U524&lt;STD_01122025!$F$4,V524&gt;STD_01122025!$F$5,X524&gt;STD_01122025!$F$6,OR(AF524="ND",AF524&lt;STD_01122025!$F$7),AH524="ND"),"Pass","Fail"),IF(E524="SuperPL",IF(AND(T524&gt;STD_01122025!$H$3,U524&lt;STD_01122025!$H$4,V524&gt;STD_01122025!$H$5,X524&gt;STD_01122025!$H$6,OR(AF524="ND",AF524&lt;STD_01122025!$H$7),AH524="ND"),"Pass","Fail"),IF(E524="Flight",IF(AND(T524&gt;STD_01122025!$J$3,U524&lt;STD_01122025!$J$4,X524&gt;STD_01122025!$J$6,OR(AF524="ND",AF524&lt;STD_01122025!$J$7),AH524="ND"),"Pass","Fail"),""))))))</f>
        <v>Pass</v>
      </c>
      <c r="AM524" s="62">
        <f>IF(ISBLANK(B524),"",IFERROR(IF(VLOOKUP(B524,'Np PL4 Stock'!$A:$J,10,FALSE)="Np4",D524-VLOOKUP(B524,'Np PL4 Stock'!$A:$E,5,FALSE),D524-VLOOKUP(B524,'Np PL4 Stock'!$A:$E,5,FALSE)-1),""))</f>
        <v>13</v>
      </c>
      <c r="AN524" s="68">
        <v>8.264</v>
      </c>
      <c r="AO524" s="68">
        <v>8.156</v>
      </c>
      <c r="AP524" s="69">
        <v>98</v>
      </c>
      <c r="AQ524" s="64">
        <v>291</v>
      </c>
      <c r="AR524" s="64">
        <v>97</v>
      </c>
      <c r="AS524" s="59">
        <v>100</v>
      </c>
      <c r="AT524" s="73" t="s">
        <v>38</v>
      </c>
      <c r="AU524" s="73">
        <v>70500</v>
      </c>
      <c r="AV524" s="73" t="s">
        <v>38</v>
      </c>
      <c r="AW524" s="73" t="s">
        <v>38</v>
      </c>
      <c r="AX524" s="84" t="s">
        <v>32</v>
      </c>
      <c r="AY524" s="59">
        <v>0</v>
      </c>
      <c r="AZ524" s="59">
        <v>0</v>
      </c>
      <c r="BA524" s="59">
        <v>0</v>
      </c>
      <c r="BB524" s="59">
        <v>0</v>
      </c>
      <c r="BC524" s="59">
        <v>0</v>
      </c>
      <c r="BD524" s="59">
        <v>0</v>
      </c>
      <c r="BE524" s="84" t="s">
        <v>38</v>
      </c>
      <c r="BF524" s="84" t="s">
        <v>38</v>
      </c>
      <c r="BG524" s="84" t="s">
        <v>38</v>
      </c>
      <c r="BH524" s="84" t="s">
        <v>38</v>
      </c>
      <c r="BI524" s="85" t="s">
        <v>770</v>
      </c>
      <c r="BJ524" s="86" t="s">
        <v>258</v>
      </c>
      <c r="BK524" s="86" t="s">
        <v>488</v>
      </c>
      <c r="BL524" s="86" t="s">
        <v>155</v>
      </c>
      <c r="BM524" s="86" t="s">
        <v>178</v>
      </c>
      <c r="BN524" s="86"/>
      <c r="BO524" s="59">
        <v>10</v>
      </c>
      <c r="BP524" s="69">
        <v>256104305100237</v>
      </c>
      <c r="BQ524" s="92">
        <v>0.355</v>
      </c>
      <c r="BR524" s="93">
        <v>0.071</v>
      </c>
      <c r="BS524" s="94">
        <f t="shared" si="89"/>
        <v>0.426</v>
      </c>
      <c r="BT524" s="95">
        <v>0.098958</v>
      </c>
      <c r="BU524" s="101">
        <f t="shared" si="90"/>
        <v>0.524958</v>
      </c>
      <c r="BV524" s="102">
        <f t="shared" si="87"/>
        <v>3.43642611683849</v>
      </c>
      <c r="BW524" s="103">
        <v>426</v>
      </c>
      <c r="BX524" s="104">
        <f t="shared" si="88"/>
        <v>0.0018039793814433</v>
      </c>
      <c r="BY524" s="105">
        <v>1000</v>
      </c>
      <c r="BZ524" s="103" t="s">
        <v>32</v>
      </c>
      <c r="CA524" s="106" t="s">
        <v>189</v>
      </c>
      <c r="CB524" s="107" t="s">
        <v>148</v>
      </c>
      <c r="CC524" s="112" t="s">
        <v>149</v>
      </c>
      <c r="CD524" s="106"/>
      <c r="CE524" s="103" t="s">
        <v>192</v>
      </c>
      <c r="CF524" s="113"/>
      <c r="CG524" s="114">
        <v>2000003311</v>
      </c>
    </row>
    <row r="525" spans="1:85">
      <c r="A525" s="53" t="str">
        <f t="shared" si="91"/>
        <v>D1-05-06-45887</v>
      </c>
      <c r="B525" s="47" t="str">
        <f t="shared" si="82"/>
        <v>D1-05-06</v>
      </c>
      <c r="C525" s="48" t="s">
        <v>43</v>
      </c>
      <c r="D525" s="49">
        <v>45887</v>
      </c>
      <c r="E525" s="50" t="s">
        <v>14</v>
      </c>
      <c r="F525" s="51" t="s">
        <v>15</v>
      </c>
      <c r="G525" s="59">
        <v>6</v>
      </c>
      <c r="H525" s="51" t="s">
        <v>205</v>
      </c>
      <c r="I525" s="59">
        <v>5</v>
      </c>
      <c r="J525" s="60">
        <f>IF(ISBLANK(H525),"",IFERROR(VLOOKUP(B525,'Np PL4 Stock'!$A:$D,4,FALSE),""))</f>
        <v>45874</v>
      </c>
      <c r="K525" s="61">
        <f>IF(ISBLANK(H525),"",SUMIF('Np PL4 Stock'!$A:$A,B525,'Np PL4 Stock'!$N:$N))</f>
        <v>1.5</v>
      </c>
      <c r="L525" s="62">
        <f>IF(ISBLANK(H525),"",VLOOKUP(LEFT(B525,5),Unit!A:B,2,FALSE))</f>
        <v>20</v>
      </c>
      <c r="M525" s="63" t="str">
        <f>IF(ISBLANK(H525),"",IFERROR(VLOOKUP(B525,'Np PL4 Stock'!$A:$T,20,FALSE),""))</f>
        <v>V1-MC1</v>
      </c>
      <c r="N525" s="63" t="str">
        <f>IF(ISBLANK(H525),"",IFERROR(VLOOKUP(B525,'Np PL4 Stock'!$A:$U,21,FALSE),""))</f>
        <v>SyAqua</v>
      </c>
      <c r="O525" s="62">
        <f t="shared" si="83"/>
        <v>75</v>
      </c>
      <c r="P525" s="62">
        <f t="shared" si="84"/>
        <v>2.015e-5</v>
      </c>
      <c r="Q525" s="67">
        <f t="shared" si="85"/>
        <v>9.88666666666667e-7</v>
      </c>
      <c r="R525" s="67">
        <f t="shared" si="86"/>
        <v>1.35542414814815e-6</v>
      </c>
      <c r="S525" s="64">
        <v>13</v>
      </c>
      <c r="T525" s="68">
        <v>8.009</v>
      </c>
      <c r="U525" s="68">
        <v>8.788</v>
      </c>
      <c r="V525" s="69">
        <v>96</v>
      </c>
      <c r="W525" s="59">
        <v>330</v>
      </c>
      <c r="X525" s="59">
        <v>93</v>
      </c>
      <c r="Y525" s="59">
        <v>100</v>
      </c>
      <c r="Z525" s="59">
        <v>88</v>
      </c>
      <c r="AA525" s="59">
        <v>0</v>
      </c>
      <c r="AB525" s="59">
        <v>0</v>
      </c>
      <c r="AC525" s="59">
        <v>0</v>
      </c>
      <c r="AD525" s="59">
        <v>0</v>
      </c>
      <c r="AE525" s="59">
        <v>100</v>
      </c>
      <c r="AF525" s="73" t="s">
        <v>38</v>
      </c>
      <c r="AG525" s="73">
        <v>51500</v>
      </c>
      <c r="AH525" s="73" t="s">
        <v>38</v>
      </c>
      <c r="AI525" s="73" t="s">
        <v>38</v>
      </c>
      <c r="AJ525" s="73" t="s">
        <v>38</v>
      </c>
      <c r="AK525" s="73" t="s">
        <v>32</v>
      </c>
      <c r="AL525" s="77" t="str">
        <f>IF(ISBLANK(S525),"",IF(AJ525="Fail","Fail",IF(E525="PL4",IF(AND(T525&gt;STD_01122025!$D$3,U525&lt;STD_01122025!$D$4,OR(AF525="ND",AF525&lt;STD_01122025!$D$7),AH525="ND"),"Pass","Fail"),IF(E525="PL12",IF(AND(S525&lt;STD_01122025!$F$2,T525&gt;STD_01122025!$F$3,U525&lt;STD_01122025!$F$4,V525&gt;STD_01122025!$F$5,X525&gt;STD_01122025!$F$6,OR(AF525="ND",AF525&lt;STD_01122025!$F$7),AH525="ND"),"Pass","Fail"),IF(E525="SuperPL",IF(AND(T525&gt;STD_01122025!$H$3,U525&lt;STD_01122025!$H$4,V525&gt;STD_01122025!$H$5,X525&gt;STD_01122025!$H$6,OR(AF525="ND",AF525&lt;STD_01122025!$H$7),AH525="ND"),"Pass","Fail"),IF(E525="Flight",IF(AND(T525&gt;STD_01122025!$J$3,U525&lt;STD_01122025!$J$4,X525&gt;STD_01122025!$J$6,OR(AF525="ND",AF525&lt;STD_01122025!$J$7),AH525="ND"),"Pass","Fail"),""))))))</f>
        <v>Pass</v>
      </c>
      <c r="AM525" s="62">
        <f>IF(ISBLANK(B525),"",IFERROR(IF(VLOOKUP(B525,'Np PL4 Stock'!$A:$J,10,FALSE)="Np4",D525-VLOOKUP(B525,'Np PL4 Stock'!$A:$E,5,FALSE),D525-VLOOKUP(B525,'Np PL4 Stock'!$A:$E,5,FALSE)-1),""))</f>
        <v>13</v>
      </c>
      <c r="AN525" s="68">
        <v>8.009</v>
      </c>
      <c r="AO525" s="68">
        <v>8.788</v>
      </c>
      <c r="AP525" s="69">
        <v>96</v>
      </c>
      <c r="AQ525" s="64">
        <v>330</v>
      </c>
      <c r="AR525" s="64">
        <v>93</v>
      </c>
      <c r="AS525" s="59">
        <v>100</v>
      </c>
      <c r="AT525" s="73" t="s">
        <v>38</v>
      </c>
      <c r="AU525" s="73">
        <v>54000</v>
      </c>
      <c r="AV525" s="73" t="s">
        <v>38</v>
      </c>
      <c r="AW525" s="73" t="s">
        <v>38</v>
      </c>
      <c r="AX525" s="84" t="s">
        <v>32</v>
      </c>
      <c r="AY525" s="59">
        <v>0</v>
      </c>
      <c r="AZ525" s="59">
        <v>0</v>
      </c>
      <c r="BA525" s="59">
        <v>0</v>
      </c>
      <c r="BB525" s="59">
        <v>0</v>
      </c>
      <c r="BC525" s="59">
        <v>0</v>
      </c>
      <c r="BD525" s="59">
        <v>0</v>
      </c>
      <c r="BE525" s="84" t="s">
        <v>38</v>
      </c>
      <c r="BF525" s="84" t="s">
        <v>38</v>
      </c>
      <c r="BG525" s="84" t="s">
        <v>38</v>
      </c>
      <c r="BH525" s="84" t="s">
        <v>38</v>
      </c>
      <c r="BI525" s="85" t="s">
        <v>511</v>
      </c>
      <c r="BJ525" s="86" t="s">
        <v>261</v>
      </c>
      <c r="BK525" s="86" t="s">
        <v>495</v>
      </c>
      <c r="BL525" s="86" t="s">
        <v>155</v>
      </c>
      <c r="BM525" s="86" t="s">
        <v>178</v>
      </c>
      <c r="BN525" s="86"/>
      <c r="BO525" s="59">
        <v>9</v>
      </c>
      <c r="BP525" s="69">
        <v>256104305100240</v>
      </c>
      <c r="BQ525" s="92">
        <v>0.17</v>
      </c>
      <c r="BR525" s="93">
        <v>0.017</v>
      </c>
      <c r="BS525" s="94">
        <f t="shared" si="89"/>
        <v>0.187</v>
      </c>
      <c r="BT525" s="95">
        <v>0.0676702222222222</v>
      </c>
      <c r="BU525" s="101">
        <f t="shared" si="90"/>
        <v>0.254670222222222</v>
      </c>
      <c r="BV525" s="102">
        <f t="shared" si="87"/>
        <v>3.03030303030303</v>
      </c>
      <c r="BW525" s="103">
        <v>207.777777777778</v>
      </c>
      <c r="BX525" s="104">
        <f t="shared" si="88"/>
        <v>0.000771727946127946</v>
      </c>
      <c r="BY525" s="105">
        <v>900</v>
      </c>
      <c r="BZ525" s="103" t="s">
        <v>32</v>
      </c>
      <c r="CA525" s="106" t="s">
        <v>189</v>
      </c>
      <c r="CB525" s="107" t="s">
        <v>148</v>
      </c>
      <c r="CC525" s="112" t="s">
        <v>149</v>
      </c>
      <c r="CD525" s="106"/>
      <c r="CE525" s="103" t="s">
        <v>192</v>
      </c>
      <c r="CF525" s="113"/>
      <c r="CG525" s="114">
        <v>2000023035</v>
      </c>
    </row>
    <row r="526" spans="1:85">
      <c r="A526" s="53" t="str">
        <f t="shared" si="91"/>
        <v>D1-05-06-45887</v>
      </c>
      <c r="B526" s="47" t="str">
        <f t="shared" si="82"/>
        <v>D1-05-06</v>
      </c>
      <c r="C526" s="48" t="s">
        <v>43</v>
      </c>
      <c r="D526" s="49">
        <v>45887</v>
      </c>
      <c r="E526" s="50" t="s">
        <v>14</v>
      </c>
      <c r="F526" s="51" t="s">
        <v>15</v>
      </c>
      <c r="G526" s="59">
        <v>6</v>
      </c>
      <c r="H526" s="51" t="s">
        <v>205</v>
      </c>
      <c r="I526" s="59">
        <v>5</v>
      </c>
      <c r="J526" s="60">
        <f>IF(ISBLANK(H526),"",IFERROR(VLOOKUP(B526,'Np PL4 Stock'!$A:$D,4,FALSE),""))</f>
        <v>45874</v>
      </c>
      <c r="K526" s="61">
        <f>IF(ISBLANK(H526),"",SUMIF('Np PL4 Stock'!$A:$A,B526,'Np PL4 Stock'!$N:$N))</f>
        <v>1.5</v>
      </c>
      <c r="L526" s="62">
        <f>IF(ISBLANK(H526),"",VLOOKUP(LEFT(B526,5),Unit!A:B,2,FALSE))</f>
        <v>20</v>
      </c>
      <c r="M526" s="63" t="str">
        <f>IF(ISBLANK(H526),"",IFERROR(VLOOKUP(B526,'Np PL4 Stock'!$A:$T,20,FALSE),""))</f>
        <v>V1-MC1</v>
      </c>
      <c r="N526" s="63" t="str">
        <f>IF(ISBLANK(H526),"",IFERROR(VLOOKUP(B526,'Np PL4 Stock'!$A:$U,21,FALSE),""))</f>
        <v>SyAqua</v>
      </c>
      <c r="O526" s="62">
        <f t="shared" si="83"/>
        <v>75</v>
      </c>
      <c r="P526" s="62">
        <f t="shared" si="84"/>
        <v>2.015e-5</v>
      </c>
      <c r="Q526" s="67">
        <f t="shared" si="85"/>
        <v>9.88666666666667e-7</v>
      </c>
      <c r="R526" s="67">
        <f t="shared" si="86"/>
        <v>1.35542414814815e-6</v>
      </c>
      <c r="S526" s="64">
        <v>13</v>
      </c>
      <c r="T526" s="68">
        <v>8.009</v>
      </c>
      <c r="U526" s="68">
        <v>8.788</v>
      </c>
      <c r="V526" s="69">
        <v>96</v>
      </c>
      <c r="W526" s="59">
        <v>330</v>
      </c>
      <c r="X526" s="59">
        <v>93</v>
      </c>
      <c r="Y526" s="59">
        <v>100</v>
      </c>
      <c r="Z526" s="59">
        <v>88</v>
      </c>
      <c r="AA526" s="59">
        <v>0</v>
      </c>
      <c r="AB526" s="59">
        <v>0</v>
      </c>
      <c r="AC526" s="59">
        <v>0</v>
      </c>
      <c r="AD526" s="59">
        <v>0</v>
      </c>
      <c r="AE526" s="59">
        <v>100</v>
      </c>
      <c r="AF526" s="73" t="s">
        <v>38</v>
      </c>
      <c r="AG526" s="73">
        <v>51500</v>
      </c>
      <c r="AH526" s="73" t="s">
        <v>38</v>
      </c>
      <c r="AI526" s="73" t="s">
        <v>38</v>
      </c>
      <c r="AJ526" s="73" t="s">
        <v>38</v>
      </c>
      <c r="AK526" s="73" t="s">
        <v>32</v>
      </c>
      <c r="AL526" s="77" t="str">
        <f>IF(ISBLANK(S526),"",IF(AJ526="Fail","Fail",IF(E526="PL4",IF(AND(T526&gt;STD_01122025!$D$3,U526&lt;STD_01122025!$D$4,OR(AF526="ND",AF526&lt;STD_01122025!$D$7),AH526="ND"),"Pass","Fail"),IF(E526="PL12",IF(AND(S526&lt;STD_01122025!$F$2,T526&gt;STD_01122025!$F$3,U526&lt;STD_01122025!$F$4,V526&gt;STD_01122025!$F$5,X526&gt;STD_01122025!$F$6,OR(AF526="ND",AF526&lt;STD_01122025!$F$7),AH526="ND"),"Pass","Fail"),IF(E526="SuperPL",IF(AND(T526&gt;STD_01122025!$H$3,U526&lt;STD_01122025!$H$4,V526&gt;STD_01122025!$H$5,X526&gt;STD_01122025!$H$6,OR(AF526="ND",AF526&lt;STD_01122025!$H$7),AH526="ND"),"Pass","Fail"),IF(E526="Flight",IF(AND(T526&gt;STD_01122025!$J$3,U526&lt;STD_01122025!$J$4,X526&gt;STD_01122025!$J$6,OR(AF526="ND",AF526&lt;STD_01122025!$J$7),AH526="ND"),"Pass","Fail"),""))))))</f>
        <v>Pass</v>
      </c>
      <c r="AM526" s="62">
        <f>IF(ISBLANK(B526),"",IFERROR(IF(VLOOKUP(B526,'Np PL4 Stock'!$A:$J,10,FALSE)="Np4",D526-VLOOKUP(B526,'Np PL4 Stock'!$A:$E,5,FALSE),D526-VLOOKUP(B526,'Np PL4 Stock'!$A:$E,5,FALSE)-1),""))</f>
        <v>13</v>
      </c>
      <c r="AN526" s="68">
        <v>8.009</v>
      </c>
      <c r="AO526" s="68">
        <v>8.788</v>
      </c>
      <c r="AP526" s="69">
        <v>96</v>
      </c>
      <c r="AQ526" s="64">
        <v>330</v>
      </c>
      <c r="AR526" s="64">
        <v>93</v>
      </c>
      <c r="AS526" s="59">
        <v>100</v>
      </c>
      <c r="AT526" s="73" t="s">
        <v>38</v>
      </c>
      <c r="AU526" s="73">
        <v>54000</v>
      </c>
      <c r="AV526" s="73" t="s">
        <v>38</v>
      </c>
      <c r="AW526" s="73" t="s">
        <v>38</v>
      </c>
      <c r="AX526" s="84" t="s">
        <v>32</v>
      </c>
      <c r="AY526" s="59">
        <v>0</v>
      </c>
      <c r="AZ526" s="59">
        <v>0</v>
      </c>
      <c r="BA526" s="59">
        <v>0</v>
      </c>
      <c r="BB526" s="59">
        <v>0</v>
      </c>
      <c r="BC526" s="59">
        <v>0</v>
      </c>
      <c r="BD526" s="59">
        <v>0</v>
      </c>
      <c r="BE526" s="84" t="s">
        <v>38</v>
      </c>
      <c r="BF526" s="84" t="s">
        <v>38</v>
      </c>
      <c r="BG526" s="84" t="s">
        <v>38</v>
      </c>
      <c r="BH526" s="84" t="s">
        <v>38</v>
      </c>
      <c r="BI526" s="85" t="s">
        <v>511</v>
      </c>
      <c r="BJ526" s="86" t="s">
        <v>261</v>
      </c>
      <c r="BK526" s="86" t="s">
        <v>495</v>
      </c>
      <c r="BL526" s="86" t="s">
        <v>155</v>
      </c>
      <c r="BM526" s="86" t="s">
        <v>178</v>
      </c>
      <c r="BN526" s="86"/>
      <c r="BO526" s="59">
        <v>9</v>
      </c>
      <c r="BP526" s="69">
        <v>256104305100241</v>
      </c>
      <c r="BQ526" s="92">
        <v>0.18</v>
      </c>
      <c r="BR526" s="93">
        <v>0.036</v>
      </c>
      <c r="BS526" s="94">
        <f t="shared" si="89"/>
        <v>0.216</v>
      </c>
      <c r="BT526" s="95">
        <v>0.10125</v>
      </c>
      <c r="BU526" s="101">
        <f t="shared" si="90"/>
        <v>0.31725</v>
      </c>
      <c r="BV526" s="102">
        <f t="shared" si="87"/>
        <v>3.03030303030303</v>
      </c>
      <c r="BW526" s="103">
        <v>270</v>
      </c>
      <c r="BX526" s="104">
        <f t="shared" si="88"/>
        <v>0.000961363636363636</v>
      </c>
      <c r="BY526" s="105">
        <v>800</v>
      </c>
      <c r="BZ526" s="103" t="s">
        <v>32</v>
      </c>
      <c r="CA526" s="106" t="s">
        <v>189</v>
      </c>
      <c r="CB526" s="107" t="s">
        <v>148</v>
      </c>
      <c r="CC526" s="112" t="s">
        <v>149</v>
      </c>
      <c r="CD526" s="106"/>
      <c r="CE526" s="103" t="s">
        <v>192</v>
      </c>
      <c r="CF526" s="113"/>
      <c r="CG526" s="114">
        <v>2000023035</v>
      </c>
    </row>
    <row r="527" spans="1:85">
      <c r="A527" s="53" t="str">
        <f t="shared" si="91"/>
        <v>D1-01-06-45887</v>
      </c>
      <c r="B527" s="47" t="str">
        <f t="shared" si="82"/>
        <v>D1-01-06</v>
      </c>
      <c r="C527" s="48" t="s">
        <v>43</v>
      </c>
      <c r="D527" s="49">
        <v>45887</v>
      </c>
      <c r="E527" s="50" t="s">
        <v>14</v>
      </c>
      <c r="F527" s="51" t="s">
        <v>15</v>
      </c>
      <c r="G527" s="59">
        <v>6</v>
      </c>
      <c r="H527" s="51" t="s">
        <v>205</v>
      </c>
      <c r="I527" s="59">
        <v>1</v>
      </c>
      <c r="J527" s="60">
        <f>IF(ISBLANK(H527),"",IFERROR(VLOOKUP(B527,'Np PL4 Stock'!$A:$D,4,FALSE),""))</f>
        <v>45873</v>
      </c>
      <c r="K527" s="61">
        <f>IF(ISBLANK(H527),"",SUMIF('Np PL4 Stock'!$A:$A,B527,'Np PL4 Stock'!$N:$N))</f>
        <v>1.5</v>
      </c>
      <c r="L527" s="62">
        <f>IF(ISBLANK(H527),"",VLOOKUP(LEFT(B527,5),Unit!A:B,2,FALSE))</f>
        <v>20</v>
      </c>
      <c r="M527" s="63" t="str">
        <f>IF(ISBLANK(H527),"",IFERROR(VLOOKUP(B527,'Np PL4 Stock'!$A:$T,20,FALSE),""))</f>
        <v>V1-MA1</v>
      </c>
      <c r="N527" s="63" t="str">
        <f>IF(ISBLANK(H527),"",IFERROR(VLOOKUP(B527,'Np PL4 Stock'!$A:$U,21,FALSE),""))</f>
        <v>SIS</v>
      </c>
      <c r="O527" s="62">
        <f t="shared" si="83"/>
        <v>75</v>
      </c>
      <c r="P527" s="62">
        <f t="shared" si="84"/>
        <v>3.3e-5</v>
      </c>
      <c r="Q527" s="67">
        <f t="shared" si="85"/>
        <v>1.11466666666667e-6</v>
      </c>
      <c r="R527" s="67">
        <f t="shared" si="86"/>
        <v>1.49250044444444e-6</v>
      </c>
      <c r="S527" s="64">
        <v>12</v>
      </c>
      <c r="T527" s="68">
        <v>7.681</v>
      </c>
      <c r="U527" s="68">
        <v>8.203</v>
      </c>
      <c r="V527" s="69">
        <v>88.636</v>
      </c>
      <c r="W527" s="59">
        <v>386</v>
      </c>
      <c r="X527" s="71">
        <v>96</v>
      </c>
      <c r="Y527" s="59">
        <v>100</v>
      </c>
      <c r="Z527" s="59">
        <v>92</v>
      </c>
      <c r="AA527" s="59">
        <v>0</v>
      </c>
      <c r="AB527" s="59">
        <v>0</v>
      </c>
      <c r="AC527" s="59">
        <v>0</v>
      </c>
      <c r="AD527" s="59">
        <v>0</v>
      </c>
      <c r="AE527" s="59">
        <v>100</v>
      </c>
      <c r="AF527" s="73" t="s">
        <v>38</v>
      </c>
      <c r="AG527" s="73">
        <v>41000</v>
      </c>
      <c r="AH527" s="73" t="s">
        <v>38</v>
      </c>
      <c r="AI527" s="73" t="s">
        <v>38</v>
      </c>
      <c r="AJ527" s="73" t="s">
        <v>38</v>
      </c>
      <c r="AK527" s="73" t="s">
        <v>32</v>
      </c>
      <c r="AL527" s="77" t="str">
        <f>IF(ISBLANK(S527),"",IF(AJ527="Fail","Fail",IF(E527="PL4",IF(AND(T527&gt;STD_01122025!$D$3,U527&lt;STD_01122025!$D$4,OR(AF527="ND",AF527&lt;STD_01122025!$D$7),AH527="ND"),"Pass","Fail"),IF(E527="PL12",IF(AND(S527&lt;STD_01122025!$F$2,T527&gt;STD_01122025!$F$3,U527&lt;STD_01122025!$F$4,V527&gt;STD_01122025!$F$5,X527&gt;STD_01122025!$F$6,OR(AF527="ND",AF527&lt;STD_01122025!$F$7),AH527="ND"),"Pass","Fail"),IF(E527="SuperPL",IF(AND(T527&gt;STD_01122025!$H$3,U527&lt;STD_01122025!$H$4,V527&gt;STD_01122025!$H$5,X527&gt;STD_01122025!$H$6,OR(AF527="ND",AF527&lt;STD_01122025!$H$7),AH527="ND"),"Pass","Fail"),IF(E527="Flight",IF(AND(T527&gt;STD_01122025!$J$3,U527&lt;STD_01122025!$J$4,X527&gt;STD_01122025!$J$6,OR(AF527="ND",AF527&lt;STD_01122025!$J$7),AH527="ND"),"Pass","Fail"),""))))))</f>
        <v>Pass</v>
      </c>
      <c r="AM527" s="62">
        <f>IF(ISBLANK(B527),"",IFERROR(IF(VLOOKUP(B527,'Np PL4 Stock'!$A:$J,10,FALSE)="Np4",D527-VLOOKUP(B527,'Np PL4 Stock'!$A:$E,5,FALSE),D527-VLOOKUP(B527,'Np PL4 Stock'!$A:$E,5,FALSE)-1),""))</f>
        <v>14</v>
      </c>
      <c r="AN527" s="68">
        <v>8.559</v>
      </c>
      <c r="AO527" s="68">
        <v>9.588</v>
      </c>
      <c r="AP527" s="69">
        <v>99</v>
      </c>
      <c r="AQ527" s="64">
        <v>251</v>
      </c>
      <c r="AR527" s="64">
        <v>99</v>
      </c>
      <c r="AS527" s="59">
        <v>100</v>
      </c>
      <c r="AT527" s="73" t="s">
        <v>38</v>
      </c>
      <c r="AU527" s="73">
        <v>56000</v>
      </c>
      <c r="AV527" s="73" t="s">
        <v>38</v>
      </c>
      <c r="AW527" s="73" t="s">
        <v>38</v>
      </c>
      <c r="AX527" s="84" t="s">
        <v>32</v>
      </c>
      <c r="AY527" s="59">
        <v>0</v>
      </c>
      <c r="AZ527" s="59">
        <v>0</v>
      </c>
      <c r="BA527" s="59">
        <v>0</v>
      </c>
      <c r="BB527" s="59">
        <v>0</v>
      </c>
      <c r="BC527" s="59">
        <v>0</v>
      </c>
      <c r="BD527" s="59">
        <v>0</v>
      </c>
      <c r="BE527" s="84" t="s">
        <v>38</v>
      </c>
      <c r="BF527" s="84" t="s">
        <v>38</v>
      </c>
      <c r="BG527" s="84" t="s">
        <v>38</v>
      </c>
      <c r="BH527" s="84" t="s">
        <v>38</v>
      </c>
      <c r="BI527" s="85" t="s">
        <v>511</v>
      </c>
      <c r="BJ527" s="86" t="s">
        <v>261</v>
      </c>
      <c r="BK527" s="86" t="s">
        <v>495</v>
      </c>
      <c r="BL527" s="86" t="s">
        <v>155</v>
      </c>
      <c r="BM527" s="86" t="s">
        <v>178</v>
      </c>
      <c r="BN527" s="86"/>
      <c r="BO527" s="59">
        <v>9</v>
      </c>
      <c r="BP527" s="69">
        <v>256104305100240</v>
      </c>
      <c r="BQ527" s="92">
        <v>0.6</v>
      </c>
      <c r="BR527" s="93">
        <v>0.06</v>
      </c>
      <c r="BS527" s="94">
        <f t="shared" si="89"/>
        <v>0.66</v>
      </c>
      <c r="BT527" s="95">
        <v>0.239978666666667</v>
      </c>
      <c r="BU527" s="101">
        <f t="shared" si="90"/>
        <v>0.899978666666667</v>
      </c>
      <c r="BV527" s="102">
        <f t="shared" si="87"/>
        <v>3.98406374501992</v>
      </c>
      <c r="BW527" s="103">
        <v>733.333333333333</v>
      </c>
      <c r="BX527" s="104">
        <f t="shared" si="88"/>
        <v>0.00358557237715804</v>
      </c>
      <c r="BY527" s="105">
        <v>900</v>
      </c>
      <c r="BZ527" s="103" t="s">
        <v>32</v>
      </c>
      <c r="CA527" s="106" t="s">
        <v>189</v>
      </c>
      <c r="CB527" s="107" t="s">
        <v>148</v>
      </c>
      <c r="CC527" s="112" t="s">
        <v>149</v>
      </c>
      <c r="CD527" s="106"/>
      <c r="CE527" s="103" t="s">
        <v>192</v>
      </c>
      <c r="CF527" s="113"/>
      <c r="CG527" s="114">
        <v>2000023035</v>
      </c>
    </row>
    <row r="528" spans="1:85">
      <c r="A528" s="53" t="str">
        <f t="shared" si="91"/>
        <v>D1-07-06-45887</v>
      </c>
      <c r="B528" s="47" t="str">
        <f t="shared" si="82"/>
        <v>D1-07-06</v>
      </c>
      <c r="C528" s="48" t="s">
        <v>43</v>
      </c>
      <c r="D528" s="49">
        <v>45887</v>
      </c>
      <c r="E528" s="50" t="s">
        <v>14</v>
      </c>
      <c r="F528" s="51" t="s">
        <v>15</v>
      </c>
      <c r="G528" s="59">
        <v>6</v>
      </c>
      <c r="H528" s="51" t="s">
        <v>205</v>
      </c>
      <c r="I528" s="59">
        <v>7</v>
      </c>
      <c r="J528" s="60">
        <f>IF(ISBLANK(H528),"",IFERROR(VLOOKUP(B528,'Np PL4 Stock'!$A:$D,4,FALSE),""))</f>
        <v>45874</v>
      </c>
      <c r="K528" s="61">
        <f>IF(ISBLANK(H528),"",SUMIF('Np PL4 Stock'!$A:$A,B528,'Np PL4 Stock'!$N:$N))</f>
        <v>1.5</v>
      </c>
      <c r="L528" s="62">
        <f>IF(ISBLANK(H528),"",VLOOKUP(LEFT(B528,5),Unit!A:B,2,FALSE))</f>
        <v>20</v>
      </c>
      <c r="M528" s="63" t="str">
        <f>IF(ISBLANK(H528),"",IFERROR(VLOOKUP(B528,'Np PL4 Stock'!$A:$T,20,FALSE),""))</f>
        <v>V1-MA1</v>
      </c>
      <c r="N528" s="63" t="str">
        <f>IF(ISBLANK(H528),"",IFERROR(VLOOKUP(B528,'Np PL4 Stock'!$A:$U,21,FALSE),""))</f>
        <v>SIS</v>
      </c>
      <c r="O528" s="62">
        <f t="shared" si="83"/>
        <v>75</v>
      </c>
      <c r="P528" s="62">
        <f t="shared" si="84"/>
        <v>1.98e-5</v>
      </c>
      <c r="Q528" s="67">
        <f t="shared" si="85"/>
        <v>9.355e-7</v>
      </c>
      <c r="R528" s="67">
        <f t="shared" si="86"/>
        <v>1.21663166666667e-6</v>
      </c>
      <c r="S528" s="64">
        <v>12</v>
      </c>
      <c r="T528" s="68">
        <v>7.662</v>
      </c>
      <c r="U528" s="68">
        <v>7.463</v>
      </c>
      <c r="V528" s="69">
        <v>84</v>
      </c>
      <c r="W528" s="59">
        <v>390</v>
      </c>
      <c r="X528" s="71">
        <v>97</v>
      </c>
      <c r="Y528" s="59">
        <v>100</v>
      </c>
      <c r="Z528" s="59">
        <v>88</v>
      </c>
      <c r="AA528" s="59">
        <v>0</v>
      </c>
      <c r="AB528" s="59">
        <v>0</v>
      </c>
      <c r="AC528" s="59">
        <v>0</v>
      </c>
      <c r="AD528" s="59">
        <v>0</v>
      </c>
      <c r="AE528" s="59">
        <v>100</v>
      </c>
      <c r="AF528" s="73" t="s">
        <v>38</v>
      </c>
      <c r="AG528" s="73">
        <v>62000</v>
      </c>
      <c r="AH528" s="73" t="s">
        <v>38</v>
      </c>
      <c r="AI528" s="73" t="s">
        <v>38</v>
      </c>
      <c r="AJ528" s="73" t="s">
        <v>38</v>
      </c>
      <c r="AK528" s="73" t="s">
        <v>32</v>
      </c>
      <c r="AL528" s="77" t="str">
        <f>IF(ISBLANK(S528),"",IF(AJ528="Fail","Fail",IF(E528="PL4",IF(AND(T528&gt;STD_01122025!$D$3,U528&lt;STD_01122025!$D$4,OR(AF528="ND",AF528&lt;STD_01122025!$D$7),AH528="ND"),"Pass","Fail"),IF(E528="PL12",IF(AND(S528&lt;STD_01122025!$F$2,T528&gt;STD_01122025!$F$3,U528&lt;STD_01122025!$F$4,V528&gt;STD_01122025!$F$5,X528&gt;STD_01122025!$F$6,OR(AF528="ND",AF528&lt;STD_01122025!$F$7),AH528="ND"),"Pass","Fail"),IF(E528="SuperPL",IF(AND(T528&gt;STD_01122025!$H$3,U528&lt;STD_01122025!$H$4,V528&gt;STD_01122025!$H$5,X528&gt;STD_01122025!$H$6,OR(AF528="ND",AF528&lt;STD_01122025!$H$7),AH528="ND"),"Pass","Fail"),IF(E528="Flight",IF(AND(T528&gt;STD_01122025!$J$3,U528&lt;STD_01122025!$J$4,X528&gt;STD_01122025!$J$6,OR(AF528="ND",AF528&lt;STD_01122025!$J$7),AH528="ND"),"Pass","Fail"),""))))))</f>
        <v>Pass</v>
      </c>
      <c r="AM528" s="62">
        <f>IF(ISBLANK(B528),"",IFERROR(IF(VLOOKUP(B528,'Np PL4 Stock'!$A:$J,10,FALSE)="Np4",D528-VLOOKUP(B528,'Np PL4 Stock'!$A:$E,5,FALSE),D528-VLOOKUP(B528,'Np PL4 Stock'!$A:$E,5,FALSE)-1),""))</f>
        <v>13</v>
      </c>
      <c r="AN528" s="68">
        <v>8.262</v>
      </c>
      <c r="AO528" s="68">
        <v>8.867</v>
      </c>
      <c r="AP528" s="69">
        <v>98</v>
      </c>
      <c r="AQ528" s="64">
        <v>293</v>
      </c>
      <c r="AR528" s="64">
        <v>97</v>
      </c>
      <c r="AS528" s="59">
        <v>100</v>
      </c>
      <c r="AT528" s="73" t="s">
        <v>38</v>
      </c>
      <c r="AU528" s="73">
        <v>62500</v>
      </c>
      <c r="AV528" s="73" t="s">
        <v>38</v>
      </c>
      <c r="AW528" s="73" t="s">
        <v>38</v>
      </c>
      <c r="AX528" s="84" t="s">
        <v>32</v>
      </c>
      <c r="AY528" s="59">
        <v>0</v>
      </c>
      <c r="AZ528" s="59">
        <v>0</v>
      </c>
      <c r="BA528" s="59">
        <v>0</v>
      </c>
      <c r="BB528" s="59">
        <v>0</v>
      </c>
      <c r="BC528" s="59">
        <v>0</v>
      </c>
      <c r="BD528" s="59">
        <v>0</v>
      </c>
      <c r="BE528" s="84" t="s">
        <v>38</v>
      </c>
      <c r="BF528" s="84" t="s">
        <v>38</v>
      </c>
      <c r="BG528" s="84" t="s">
        <v>38</v>
      </c>
      <c r="BH528" s="84" t="s">
        <v>38</v>
      </c>
      <c r="BI528" s="85" t="s">
        <v>771</v>
      </c>
      <c r="BJ528" s="86" t="s">
        <v>222</v>
      </c>
      <c r="BK528" s="86" t="s">
        <v>575</v>
      </c>
      <c r="BL528" s="86" t="s">
        <v>177</v>
      </c>
      <c r="BM528" s="86" t="s">
        <v>178</v>
      </c>
      <c r="BN528" s="86"/>
      <c r="BO528" s="59">
        <v>5</v>
      </c>
      <c r="BP528" s="69">
        <v>256104305100242</v>
      </c>
      <c r="BQ528" s="92">
        <v>0.36</v>
      </c>
      <c r="BR528" s="93">
        <v>0.036</v>
      </c>
      <c r="BS528" s="94">
        <f t="shared" si="89"/>
        <v>0.396</v>
      </c>
      <c r="BT528" s="95">
        <v>0.13596</v>
      </c>
      <c r="BU528" s="101">
        <f t="shared" si="90"/>
        <v>0.53196</v>
      </c>
      <c r="BV528" s="102">
        <f t="shared" si="87"/>
        <v>3.41296928327645</v>
      </c>
      <c r="BW528" s="103">
        <v>440</v>
      </c>
      <c r="BX528" s="104">
        <f t="shared" si="88"/>
        <v>0.00181556313993174</v>
      </c>
      <c r="BY528" s="105">
        <v>900</v>
      </c>
      <c r="BZ528" s="103" t="s">
        <v>32</v>
      </c>
      <c r="CA528" s="106" t="s">
        <v>189</v>
      </c>
      <c r="CB528" s="107" t="s">
        <v>148</v>
      </c>
      <c r="CC528" s="112" t="s">
        <v>149</v>
      </c>
      <c r="CD528" s="106"/>
      <c r="CE528" s="103" t="s">
        <v>192</v>
      </c>
      <c r="CF528" s="113"/>
      <c r="CG528" s="114">
        <v>2000016488</v>
      </c>
    </row>
    <row r="529" spans="1:96">
      <c r="A529" s="53" t="str">
        <f t="shared" si="91"/>
        <v>D1-05-06-45888</v>
      </c>
      <c r="B529" s="47" t="str">
        <f t="shared" si="82"/>
        <v>D1-05-06</v>
      </c>
      <c r="C529" s="48" t="s">
        <v>43</v>
      </c>
      <c r="D529" s="49">
        <v>45888</v>
      </c>
      <c r="E529" s="50" t="s">
        <v>14</v>
      </c>
      <c r="F529" s="51" t="s">
        <v>15</v>
      </c>
      <c r="G529" s="59">
        <v>6</v>
      </c>
      <c r="H529" s="51" t="s">
        <v>205</v>
      </c>
      <c r="I529" s="59">
        <v>5</v>
      </c>
      <c r="J529" s="60">
        <f>IF(ISBLANK(H529),"",IFERROR(VLOOKUP(B529,'Np PL4 Stock'!$A:$D,4,FALSE),""))</f>
        <v>45874</v>
      </c>
      <c r="K529" s="61">
        <f>IF(ISBLANK(H529),"",SUMIF('Np PL4 Stock'!$A:$A,B529,'Np PL4 Stock'!$N:$N))</f>
        <v>1.5</v>
      </c>
      <c r="L529" s="62">
        <f>IF(ISBLANK(H529),"",VLOOKUP(LEFT(B529,5),Unit!A:B,2,FALSE))</f>
        <v>20</v>
      </c>
      <c r="M529" s="63" t="str">
        <f>IF(ISBLANK(H529),"",IFERROR(VLOOKUP(B529,'Np PL4 Stock'!$A:$T,20,FALSE),""))</f>
        <v>V1-MC1</v>
      </c>
      <c r="N529" s="63" t="str">
        <f>IF(ISBLANK(H529),"",IFERROR(VLOOKUP(B529,'Np PL4 Stock'!$A:$U,21,FALSE),""))</f>
        <v>SyAqua</v>
      </c>
      <c r="O529" s="62">
        <f t="shared" si="83"/>
        <v>75</v>
      </c>
      <c r="P529" s="62">
        <f t="shared" si="84"/>
        <v>3.9e-5</v>
      </c>
      <c r="Q529" s="67">
        <f t="shared" si="85"/>
        <v>9.88666666666667e-7</v>
      </c>
      <c r="R529" s="67">
        <f t="shared" si="86"/>
        <v>1.35542414814815e-6</v>
      </c>
      <c r="S529" s="64">
        <v>13</v>
      </c>
      <c r="T529" s="68">
        <v>8.009</v>
      </c>
      <c r="U529" s="68">
        <v>8.788</v>
      </c>
      <c r="V529" s="69">
        <v>96</v>
      </c>
      <c r="W529" s="59">
        <v>330</v>
      </c>
      <c r="X529" s="59">
        <v>93</v>
      </c>
      <c r="Y529" s="59">
        <v>100</v>
      </c>
      <c r="Z529" s="59">
        <v>88</v>
      </c>
      <c r="AA529" s="59">
        <v>0</v>
      </c>
      <c r="AB529" s="59">
        <v>0</v>
      </c>
      <c r="AC529" s="59">
        <v>0</v>
      </c>
      <c r="AD529" s="59">
        <v>0</v>
      </c>
      <c r="AE529" s="59">
        <v>100</v>
      </c>
      <c r="AF529" s="73" t="s">
        <v>38</v>
      </c>
      <c r="AG529" s="73">
        <v>51500</v>
      </c>
      <c r="AH529" s="73" t="s">
        <v>38</v>
      </c>
      <c r="AI529" s="73" t="s">
        <v>38</v>
      </c>
      <c r="AJ529" s="73" t="s">
        <v>38</v>
      </c>
      <c r="AK529" s="73" t="s">
        <v>32</v>
      </c>
      <c r="AL529" s="77" t="str">
        <f>IF(ISBLANK(S529),"",IF(AJ529="Fail","Fail",IF(E529="PL4",IF(AND(T529&gt;STD_01122025!$D$3,U529&lt;STD_01122025!$D$4,OR(AF529="ND",AF529&lt;STD_01122025!$D$7),AH529="ND"),"Pass","Fail"),IF(E529="PL12",IF(AND(S529&lt;STD_01122025!$F$2,T529&gt;STD_01122025!$F$3,U529&lt;STD_01122025!$F$4,V529&gt;STD_01122025!$F$5,X529&gt;STD_01122025!$F$6,OR(AF529="ND",AF529&lt;STD_01122025!$F$7),AH529="ND"),"Pass","Fail"),IF(E529="SuperPL",IF(AND(T529&gt;STD_01122025!$H$3,U529&lt;STD_01122025!$H$4,V529&gt;STD_01122025!$H$5,X529&gt;STD_01122025!$H$6,OR(AF529="ND",AF529&lt;STD_01122025!$H$7),AH529="ND"),"Pass","Fail"),IF(E529="Flight",IF(AND(T529&gt;STD_01122025!$J$3,U529&lt;STD_01122025!$J$4,X529&gt;STD_01122025!$J$6,OR(AF529="ND",AF529&lt;STD_01122025!$J$7),AH529="ND"),"Pass","Fail"),""))))))</f>
        <v>Pass</v>
      </c>
      <c r="AM529" s="62">
        <f>IF(ISBLANK(B529),"",IFERROR(IF(VLOOKUP(B529,'Np PL4 Stock'!$A:$J,10,FALSE)="Np4",D529-VLOOKUP(B529,'Np PL4 Stock'!$A:$E,5,FALSE),D529-VLOOKUP(B529,'Np PL4 Stock'!$A:$E,5,FALSE)-1),""))</f>
        <v>14</v>
      </c>
      <c r="AN529" s="68">
        <v>8.346</v>
      </c>
      <c r="AO529" s="68">
        <v>9.126</v>
      </c>
      <c r="AP529" s="69">
        <v>97</v>
      </c>
      <c r="AQ529" s="64">
        <v>277</v>
      </c>
      <c r="AR529" s="64">
        <v>97</v>
      </c>
      <c r="AS529" s="59">
        <v>100</v>
      </c>
      <c r="AT529" s="73" t="s">
        <v>38</v>
      </c>
      <c r="AU529" s="73">
        <v>66000</v>
      </c>
      <c r="AV529" s="73" t="s">
        <v>38</v>
      </c>
      <c r="AW529" s="73" t="s">
        <v>38</v>
      </c>
      <c r="AX529" s="84" t="s">
        <v>32</v>
      </c>
      <c r="AY529" s="59">
        <v>0</v>
      </c>
      <c r="AZ529" s="59">
        <v>0</v>
      </c>
      <c r="BA529" s="59">
        <v>0</v>
      </c>
      <c r="BB529" s="59">
        <v>0</v>
      </c>
      <c r="BC529" s="59">
        <v>0</v>
      </c>
      <c r="BD529" s="59">
        <v>0</v>
      </c>
      <c r="BE529" s="84" t="s">
        <v>38</v>
      </c>
      <c r="BF529" s="84" t="s">
        <v>38</v>
      </c>
      <c r="BG529" s="84" t="s">
        <v>38</v>
      </c>
      <c r="BH529" s="84" t="s">
        <v>38</v>
      </c>
      <c r="BI529" s="85" t="s">
        <v>561</v>
      </c>
      <c r="BJ529" s="86" t="s">
        <v>262</v>
      </c>
      <c r="BK529" s="86" t="s">
        <v>523</v>
      </c>
      <c r="BL529" s="86" t="s">
        <v>155</v>
      </c>
      <c r="BM529" s="86" t="s">
        <v>178</v>
      </c>
      <c r="BN529" s="86"/>
      <c r="BO529" s="59">
        <v>8</v>
      </c>
      <c r="BP529" s="69">
        <v>256104305100250</v>
      </c>
      <c r="BQ529" s="92">
        <v>0.65</v>
      </c>
      <c r="BR529" s="93">
        <v>0.13</v>
      </c>
      <c r="BS529" s="94">
        <f t="shared" si="89"/>
        <v>0.78</v>
      </c>
      <c r="BT529" s="95">
        <v>0.27781</v>
      </c>
      <c r="BU529" s="101">
        <f t="shared" si="90"/>
        <v>1.05781</v>
      </c>
      <c r="BV529" s="102">
        <f t="shared" si="87"/>
        <v>3.6101083032491</v>
      </c>
      <c r="BW529" s="103">
        <v>780</v>
      </c>
      <c r="BX529" s="104">
        <f t="shared" si="88"/>
        <v>0.00381880866425993</v>
      </c>
      <c r="BY529" s="105">
        <v>1000</v>
      </c>
      <c r="BZ529" s="103" t="s">
        <v>32</v>
      </c>
      <c r="CA529" s="106" t="s">
        <v>189</v>
      </c>
      <c r="CB529" s="107" t="s">
        <v>148</v>
      </c>
      <c r="CC529" s="112" t="s">
        <v>149</v>
      </c>
      <c r="CD529" s="106"/>
      <c r="CE529" s="103" t="s">
        <v>192</v>
      </c>
      <c r="CF529" s="113"/>
      <c r="CG529" s="114">
        <v>2000026730</v>
      </c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</row>
    <row r="530" spans="1:85">
      <c r="A530" s="53" t="str">
        <f t="shared" si="91"/>
        <v>D1-09-06-45888</v>
      </c>
      <c r="B530" s="47" t="str">
        <f t="shared" si="82"/>
        <v>D1-09-06</v>
      </c>
      <c r="C530" s="48" t="s">
        <v>43</v>
      </c>
      <c r="D530" s="49">
        <v>45888</v>
      </c>
      <c r="E530" s="50" t="s">
        <v>14</v>
      </c>
      <c r="F530" s="51" t="s">
        <v>15</v>
      </c>
      <c r="G530" s="59">
        <v>6</v>
      </c>
      <c r="H530" s="51" t="s">
        <v>205</v>
      </c>
      <c r="I530" s="59">
        <v>9</v>
      </c>
      <c r="J530" s="60">
        <f>IF(ISBLANK(H530),"",IFERROR(VLOOKUP(B530,'Np PL4 Stock'!$A:$D,4,FALSE),""))</f>
        <v>45875</v>
      </c>
      <c r="K530" s="61">
        <f>IF(ISBLANK(H530),"",SUMIF('Np PL4 Stock'!$A:$A,B530,'Np PL4 Stock'!$N:$N))</f>
        <v>1.2</v>
      </c>
      <c r="L530" s="62">
        <f>IF(ISBLANK(H530),"",VLOOKUP(LEFT(B530,5),Unit!A:B,2,FALSE))</f>
        <v>20</v>
      </c>
      <c r="M530" s="63" t="str">
        <f>IF(ISBLANK(H530),"",IFERROR(VLOOKUP(B530,'Np PL4 Stock'!$A:$T,20,FALSE),""))</f>
        <v>V1-MA1</v>
      </c>
      <c r="N530" s="63" t="str">
        <f>IF(ISBLANK(H530),"",IFERROR(VLOOKUP(B530,'Np PL4 Stock'!$A:$U,21,FALSE),""))</f>
        <v>SIS</v>
      </c>
      <c r="O530" s="62">
        <f t="shared" si="83"/>
        <v>60</v>
      </c>
      <c r="P530" s="62">
        <f t="shared" si="84"/>
        <v>6.655e-5</v>
      </c>
      <c r="Q530" s="67">
        <f t="shared" si="85"/>
        <v>1.10916666666667e-6</v>
      </c>
      <c r="R530" s="67">
        <f t="shared" si="86"/>
        <v>1.50320555555556e-6</v>
      </c>
      <c r="S530" s="64">
        <v>12</v>
      </c>
      <c r="T530" s="68">
        <v>8.074</v>
      </c>
      <c r="U530" s="68">
        <v>8.434</v>
      </c>
      <c r="V530" s="69">
        <v>93</v>
      </c>
      <c r="W530" s="59">
        <v>328</v>
      </c>
      <c r="X530" s="59">
        <v>94</v>
      </c>
      <c r="Y530" s="59">
        <v>100</v>
      </c>
      <c r="Z530" s="59">
        <v>88</v>
      </c>
      <c r="AA530" s="59">
        <v>0</v>
      </c>
      <c r="AB530" s="59">
        <v>0</v>
      </c>
      <c r="AC530" s="59">
        <v>0</v>
      </c>
      <c r="AD530" s="59">
        <v>0</v>
      </c>
      <c r="AE530" s="59">
        <v>100</v>
      </c>
      <c r="AF530" s="73" t="s">
        <v>38</v>
      </c>
      <c r="AG530" s="73">
        <v>51000</v>
      </c>
      <c r="AH530" s="73" t="s">
        <v>38</v>
      </c>
      <c r="AI530" s="73" t="s">
        <v>38</v>
      </c>
      <c r="AJ530" s="73" t="s">
        <v>38</v>
      </c>
      <c r="AK530" s="73" t="s">
        <v>32</v>
      </c>
      <c r="AL530" s="77" t="str">
        <f>IF(ISBLANK(S530),"",IF(AJ530="Fail","Fail",IF(E530="PL4",IF(AND(T530&gt;STD_01122025!$D$3,U530&lt;STD_01122025!$D$4,OR(AF530="ND",AF530&lt;STD_01122025!$D$7),AH530="ND"),"Pass","Fail"),IF(E530="PL12",IF(AND(S530&lt;STD_01122025!$F$2,T530&gt;STD_01122025!$F$3,U530&lt;STD_01122025!$F$4,V530&gt;STD_01122025!$F$5,X530&gt;STD_01122025!$F$6,OR(AF530="ND",AF530&lt;STD_01122025!$F$7),AH530="ND"),"Pass","Fail"),IF(E530="SuperPL",IF(AND(T530&gt;STD_01122025!$H$3,U530&lt;STD_01122025!$H$4,V530&gt;STD_01122025!$H$5,X530&gt;STD_01122025!$H$6,OR(AF530="ND",AF530&lt;STD_01122025!$H$7),AH530="ND"),"Pass","Fail"),IF(E530="Flight",IF(AND(T530&gt;STD_01122025!$J$3,U530&lt;STD_01122025!$J$4,X530&gt;STD_01122025!$J$6,OR(AF530="ND",AF530&lt;STD_01122025!$J$7),AH530="ND"),"Pass","Fail"),""))))))</f>
        <v>Pass</v>
      </c>
      <c r="AM530" s="62">
        <f>IF(ISBLANK(B530),"",IFERROR(IF(VLOOKUP(B530,'Np PL4 Stock'!$A:$J,10,FALSE)="Np4",D530-VLOOKUP(B530,'Np PL4 Stock'!$A:$E,5,FALSE),D530-VLOOKUP(B530,'Np PL4 Stock'!$A:$E,5,FALSE)-1),""))</f>
        <v>13</v>
      </c>
      <c r="AN530" s="68">
        <v>8.524</v>
      </c>
      <c r="AO530" s="68">
        <v>9.107</v>
      </c>
      <c r="AP530" s="69">
        <v>97</v>
      </c>
      <c r="AQ530" s="64">
        <v>256</v>
      </c>
      <c r="AR530" s="64">
        <v>97</v>
      </c>
      <c r="AS530" s="59">
        <v>100</v>
      </c>
      <c r="AT530" s="73" t="s">
        <v>38</v>
      </c>
      <c r="AU530" s="73">
        <v>59000</v>
      </c>
      <c r="AV530" s="73" t="s">
        <v>38</v>
      </c>
      <c r="AW530" s="73" t="s">
        <v>38</v>
      </c>
      <c r="AX530" s="84" t="s">
        <v>32</v>
      </c>
      <c r="AY530" s="59">
        <v>0</v>
      </c>
      <c r="AZ530" s="59">
        <v>0</v>
      </c>
      <c r="BA530" s="59">
        <v>0</v>
      </c>
      <c r="BB530" s="59">
        <v>0</v>
      </c>
      <c r="BC530" s="59">
        <v>0</v>
      </c>
      <c r="BD530" s="59">
        <v>0</v>
      </c>
      <c r="BE530" s="84" t="s">
        <v>38</v>
      </c>
      <c r="BF530" s="84" t="s">
        <v>38</v>
      </c>
      <c r="BG530" s="84" t="s">
        <v>38</v>
      </c>
      <c r="BH530" s="84" t="s">
        <v>38</v>
      </c>
      <c r="BI530" s="85" t="s">
        <v>600</v>
      </c>
      <c r="BJ530" s="86" t="s">
        <v>240</v>
      </c>
      <c r="BK530" s="86" t="s">
        <v>483</v>
      </c>
      <c r="BL530" s="86" t="s">
        <v>155</v>
      </c>
      <c r="BM530" s="86" t="s">
        <v>178</v>
      </c>
      <c r="BN530" s="86"/>
      <c r="BO530" s="59">
        <v>10</v>
      </c>
      <c r="BP530" s="69">
        <v>256104305100244</v>
      </c>
      <c r="BQ530" s="92">
        <v>0.2</v>
      </c>
      <c r="BR530" s="93">
        <v>0.02</v>
      </c>
      <c r="BS530" s="94">
        <f t="shared" si="89"/>
        <v>0.22</v>
      </c>
      <c r="BT530" s="95">
        <v>0.06996</v>
      </c>
      <c r="BU530" s="101">
        <f t="shared" si="90"/>
        <v>0.28996</v>
      </c>
      <c r="BV530" s="102">
        <f t="shared" si="87"/>
        <v>3.90625</v>
      </c>
      <c r="BW530" s="103">
        <v>220</v>
      </c>
      <c r="BX530" s="104">
        <f t="shared" si="88"/>
        <v>0.00113265625</v>
      </c>
      <c r="BY530" s="105">
        <v>1000</v>
      </c>
      <c r="BZ530" s="103" t="s">
        <v>32</v>
      </c>
      <c r="CA530" s="106" t="s">
        <v>189</v>
      </c>
      <c r="CB530" s="107" t="s">
        <v>148</v>
      </c>
      <c r="CC530" s="112" t="s">
        <v>149</v>
      </c>
      <c r="CD530" s="106"/>
      <c r="CE530" s="103" t="s">
        <v>192</v>
      </c>
      <c r="CF530" s="113"/>
      <c r="CG530" s="114">
        <v>2000016762</v>
      </c>
    </row>
    <row r="531" spans="1:85">
      <c r="A531" s="53" t="str">
        <f t="shared" si="91"/>
        <v>D1-08-06-45888</v>
      </c>
      <c r="B531" s="47" t="str">
        <f t="shared" si="82"/>
        <v>D1-08-06</v>
      </c>
      <c r="C531" s="48" t="s">
        <v>43</v>
      </c>
      <c r="D531" s="49">
        <v>45888</v>
      </c>
      <c r="E531" s="50" t="s">
        <v>14</v>
      </c>
      <c r="F531" s="51" t="s">
        <v>15</v>
      </c>
      <c r="G531" s="59">
        <v>6</v>
      </c>
      <c r="H531" s="51" t="s">
        <v>205</v>
      </c>
      <c r="I531" s="59">
        <v>8</v>
      </c>
      <c r="J531" s="60">
        <f>IF(ISBLANK(H531),"",IFERROR(VLOOKUP(B531,'Np PL4 Stock'!$A:$D,4,FALSE),""))</f>
        <v>45875</v>
      </c>
      <c r="K531" s="61">
        <f>IF(ISBLANK(H531),"",SUMIF('Np PL4 Stock'!$A:$A,B531,'Np PL4 Stock'!$N:$N))</f>
        <v>1.2</v>
      </c>
      <c r="L531" s="62">
        <f>IF(ISBLANK(H531),"",VLOOKUP(LEFT(B531,5),Unit!A:B,2,FALSE))</f>
        <v>20</v>
      </c>
      <c r="M531" s="63" t="str">
        <f>IF(ISBLANK(H531),"",IFERROR(VLOOKUP(B531,'Np PL4 Stock'!$A:$T,20,FALSE),""))</f>
        <v>V1-MA1</v>
      </c>
      <c r="N531" s="63" t="str">
        <f>IF(ISBLANK(H531),"",IFERROR(VLOOKUP(B531,'Np PL4 Stock'!$A:$U,21,FALSE),""))</f>
        <v>SIS</v>
      </c>
      <c r="O531" s="62">
        <f t="shared" si="83"/>
        <v>60</v>
      </c>
      <c r="P531" s="62">
        <f t="shared" si="84"/>
        <v>6.875185e-5</v>
      </c>
      <c r="Q531" s="67">
        <f t="shared" si="85"/>
        <v>1.14586416666667e-6</v>
      </c>
      <c r="R531" s="67">
        <f t="shared" si="86"/>
        <v>1.54790850888889e-6</v>
      </c>
      <c r="S531" s="64">
        <v>11</v>
      </c>
      <c r="T531" s="68">
        <v>7.619</v>
      </c>
      <c r="U531" s="68">
        <v>7.384</v>
      </c>
      <c r="V531" s="69">
        <v>86</v>
      </c>
      <c r="W531" s="59">
        <v>389</v>
      </c>
      <c r="X531" s="71">
        <v>96</v>
      </c>
      <c r="Y531" s="59">
        <v>100</v>
      </c>
      <c r="Z531" s="59">
        <v>92</v>
      </c>
      <c r="AA531" s="59">
        <v>0</v>
      </c>
      <c r="AB531" s="59">
        <v>0</v>
      </c>
      <c r="AC531" s="59">
        <v>0</v>
      </c>
      <c r="AD531" s="59">
        <v>0</v>
      </c>
      <c r="AE531" s="59">
        <v>100</v>
      </c>
      <c r="AF531" s="73" t="s">
        <v>38</v>
      </c>
      <c r="AG531" s="73">
        <v>59500</v>
      </c>
      <c r="AH531" s="73" t="s">
        <v>38</v>
      </c>
      <c r="AI531" s="73" t="s">
        <v>38</v>
      </c>
      <c r="AJ531" s="73" t="s">
        <v>38</v>
      </c>
      <c r="AK531" s="73" t="s">
        <v>32</v>
      </c>
      <c r="AL531" s="77" t="str">
        <f>IF(ISBLANK(S531),"",IF(AJ531="Fail","Fail",IF(E531="PL4",IF(AND(T531&gt;STD_01122025!$D$3,U531&lt;STD_01122025!$D$4,OR(AF531="ND",AF531&lt;STD_01122025!$D$7),AH531="ND"),"Pass","Fail"),IF(E531="PL12",IF(AND(S531&lt;STD_01122025!$F$2,T531&gt;STD_01122025!$F$3,U531&lt;STD_01122025!$F$4,V531&gt;STD_01122025!$F$5,X531&gt;STD_01122025!$F$6,OR(AF531="ND",AF531&lt;STD_01122025!$F$7),AH531="ND"),"Pass","Fail"),IF(E531="SuperPL",IF(AND(T531&gt;STD_01122025!$H$3,U531&lt;STD_01122025!$H$4,V531&gt;STD_01122025!$H$5,X531&gt;STD_01122025!$H$6,OR(AF531="ND",AF531&lt;STD_01122025!$H$7),AH531="ND"),"Pass","Fail"),IF(E531="Flight",IF(AND(T531&gt;STD_01122025!$J$3,U531&lt;STD_01122025!$J$4,X531&gt;STD_01122025!$J$6,OR(AF531="ND",AF531&lt;STD_01122025!$J$7),AH531="ND"),"Pass","Fail"),""))))))</f>
        <v>Pass</v>
      </c>
      <c r="AM531" s="62">
        <f>IF(ISBLANK(B531),"",IFERROR(IF(VLOOKUP(B531,'Np PL4 Stock'!$A:$J,10,FALSE)="Np4",D531-VLOOKUP(B531,'Np PL4 Stock'!$A:$E,5,FALSE),D531-VLOOKUP(B531,'Np PL4 Stock'!$A:$E,5,FALSE)-1),""))</f>
        <v>13</v>
      </c>
      <c r="AN531" s="68">
        <v>8.684</v>
      </c>
      <c r="AO531" s="68">
        <v>8.65</v>
      </c>
      <c r="AP531" s="69">
        <v>100</v>
      </c>
      <c r="AQ531" s="64">
        <v>241</v>
      </c>
      <c r="AR531" s="64">
        <v>99</v>
      </c>
      <c r="AS531" s="59">
        <v>100</v>
      </c>
      <c r="AT531" s="73" t="s">
        <v>38</v>
      </c>
      <c r="AU531" s="73">
        <v>63000</v>
      </c>
      <c r="AV531" s="73" t="s">
        <v>38</v>
      </c>
      <c r="AW531" s="73" t="s">
        <v>38</v>
      </c>
      <c r="AX531" s="84" t="s">
        <v>32</v>
      </c>
      <c r="AY531" s="59">
        <v>0</v>
      </c>
      <c r="AZ531" s="59">
        <v>0</v>
      </c>
      <c r="BA531" s="59">
        <v>0</v>
      </c>
      <c r="BB531" s="59">
        <v>0</v>
      </c>
      <c r="BC531" s="59">
        <v>0</v>
      </c>
      <c r="BD531" s="59">
        <v>0</v>
      </c>
      <c r="BE531" s="84" t="s">
        <v>38</v>
      </c>
      <c r="BF531" s="84" t="s">
        <v>38</v>
      </c>
      <c r="BG531" s="84" t="s">
        <v>38</v>
      </c>
      <c r="BH531" s="84" t="s">
        <v>38</v>
      </c>
      <c r="BI531" s="85" t="s">
        <v>772</v>
      </c>
      <c r="BJ531" s="86" t="s">
        <v>240</v>
      </c>
      <c r="BK531" s="86" t="s">
        <v>483</v>
      </c>
      <c r="BL531" s="86" t="s">
        <v>155</v>
      </c>
      <c r="BM531" s="86" t="s">
        <v>178</v>
      </c>
      <c r="BN531" s="86"/>
      <c r="BO531" s="59">
        <v>8</v>
      </c>
      <c r="BP531" s="69">
        <v>256104305100246</v>
      </c>
      <c r="BQ531" s="92">
        <v>0.400034</v>
      </c>
      <c r="BR531" s="92">
        <v>0.040003</v>
      </c>
      <c r="BS531" s="94">
        <f t="shared" si="89"/>
        <v>0.440037</v>
      </c>
      <c r="BT531" s="95">
        <v>0.137291544</v>
      </c>
      <c r="BU531" s="101">
        <f t="shared" si="90"/>
        <v>0.577328544</v>
      </c>
      <c r="BV531" s="102">
        <f t="shared" si="87"/>
        <v>4.149377593361</v>
      </c>
      <c r="BW531" s="103">
        <v>440.037</v>
      </c>
      <c r="BX531" s="104">
        <f t="shared" si="88"/>
        <v>0.00239555412448133</v>
      </c>
      <c r="BY531" s="105">
        <v>1000</v>
      </c>
      <c r="BZ531" s="103" t="s">
        <v>32</v>
      </c>
      <c r="CA531" s="106" t="s">
        <v>189</v>
      </c>
      <c r="CB531" s="107" t="s">
        <v>148</v>
      </c>
      <c r="CC531" s="112" t="s">
        <v>149</v>
      </c>
      <c r="CD531" s="106"/>
      <c r="CE531" s="103" t="s">
        <v>192</v>
      </c>
      <c r="CF531" s="113"/>
      <c r="CG531" s="114">
        <v>2000021022</v>
      </c>
    </row>
    <row r="532" spans="1:85">
      <c r="A532" s="53" t="str">
        <f t="shared" si="91"/>
        <v>D1-08-06-45888</v>
      </c>
      <c r="B532" s="47" t="str">
        <f t="shared" si="82"/>
        <v>D1-08-06</v>
      </c>
      <c r="C532" s="48" t="s">
        <v>43</v>
      </c>
      <c r="D532" s="49">
        <v>45888</v>
      </c>
      <c r="E532" s="50" t="s">
        <v>14</v>
      </c>
      <c r="F532" s="51" t="s">
        <v>15</v>
      </c>
      <c r="G532" s="59">
        <v>6</v>
      </c>
      <c r="H532" s="51" t="s">
        <v>205</v>
      </c>
      <c r="I532" s="59">
        <v>8</v>
      </c>
      <c r="J532" s="60">
        <f>IF(ISBLANK(H532),"",IFERROR(VLOOKUP(B532,'Np PL4 Stock'!$A:$D,4,FALSE),""))</f>
        <v>45875</v>
      </c>
      <c r="K532" s="61">
        <f>IF(ISBLANK(H532),"",SUMIF('Np PL4 Stock'!$A:$A,B532,'Np PL4 Stock'!$N:$N))</f>
        <v>1.2</v>
      </c>
      <c r="L532" s="62">
        <f>IF(ISBLANK(H532),"",VLOOKUP(LEFT(B532,5),Unit!A:B,2,FALSE))</f>
        <v>20</v>
      </c>
      <c r="M532" s="63" t="str">
        <f>IF(ISBLANK(H532),"",IFERROR(VLOOKUP(B532,'Np PL4 Stock'!$A:$T,20,FALSE),""))</f>
        <v>V1-MA1</v>
      </c>
      <c r="N532" s="63" t="str">
        <f>IF(ISBLANK(H532),"",IFERROR(VLOOKUP(B532,'Np PL4 Stock'!$A:$U,21,FALSE),""))</f>
        <v>SIS</v>
      </c>
      <c r="O532" s="62">
        <f t="shared" si="83"/>
        <v>60</v>
      </c>
      <c r="P532" s="62">
        <f t="shared" si="84"/>
        <v>6.875185e-5</v>
      </c>
      <c r="Q532" s="67">
        <f t="shared" si="85"/>
        <v>1.14586416666667e-6</v>
      </c>
      <c r="R532" s="67">
        <f t="shared" si="86"/>
        <v>1.54790850888889e-6</v>
      </c>
      <c r="S532" s="64">
        <v>11</v>
      </c>
      <c r="T532" s="68">
        <v>7.619</v>
      </c>
      <c r="U532" s="68">
        <v>7.384</v>
      </c>
      <c r="V532" s="69">
        <v>86</v>
      </c>
      <c r="W532" s="59">
        <v>389</v>
      </c>
      <c r="X532" s="71">
        <v>96</v>
      </c>
      <c r="Y532" s="59">
        <v>100</v>
      </c>
      <c r="Z532" s="59">
        <v>92</v>
      </c>
      <c r="AA532" s="59">
        <v>0</v>
      </c>
      <c r="AB532" s="59">
        <v>0</v>
      </c>
      <c r="AC532" s="59">
        <v>0</v>
      </c>
      <c r="AD532" s="59">
        <v>0</v>
      </c>
      <c r="AE532" s="59">
        <v>100</v>
      </c>
      <c r="AF532" s="73" t="s">
        <v>38</v>
      </c>
      <c r="AG532" s="73">
        <v>59500</v>
      </c>
      <c r="AH532" s="73" t="s">
        <v>38</v>
      </c>
      <c r="AI532" s="73" t="s">
        <v>38</v>
      </c>
      <c r="AJ532" s="73" t="s">
        <v>38</v>
      </c>
      <c r="AK532" s="73" t="s">
        <v>32</v>
      </c>
      <c r="AL532" s="77" t="str">
        <f>IF(ISBLANK(S532),"",IF(AJ532="Fail","Fail",IF(E532="PL4",IF(AND(T532&gt;STD_01122025!$D$3,U532&lt;STD_01122025!$D$4,OR(AF532="ND",AF532&lt;STD_01122025!$D$7),AH532="ND"),"Pass","Fail"),IF(E532="PL12",IF(AND(S532&lt;STD_01122025!$F$2,T532&gt;STD_01122025!$F$3,U532&lt;STD_01122025!$F$4,V532&gt;STD_01122025!$F$5,X532&gt;STD_01122025!$F$6,OR(AF532="ND",AF532&lt;STD_01122025!$F$7),AH532="ND"),"Pass","Fail"),IF(E532="SuperPL",IF(AND(T532&gt;STD_01122025!$H$3,U532&lt;STD_01122025!$H$4,V532&gt;STD_01122025!$H$5,X532&gt;STD_01122025!$H$6,OR(AF532="ND",AF532&lt;STD_01122025!$H$7),AH532="ND"),"Pass","Fail"),IF(E532="Flight",IF(AND(T532&gt;STD_01122025!$J$3,U532&lt;STD_01122025!$J$4,X532&gt;STD_01122025!$J$6,OR(AF532="ND",AF532&lt;STD_01122025!$J$7),AH532="ND"),"Pass","Fail"),""))))))</f>
        <v>Pass</v>
      </c>
      <c r="AM532" s="62">
        <f>IF(ISBLANK(B532),"",IFERROR(IF(VLOOKUP(B532,'Np PL4 Stock'!$A:$J,10,FALSE)="Np4",D532-VLOOKUP(B532,'Np PL4 Stock'!$A:$E,5,FALSE),D532-VLOOKUP(B532,'Np PL4 Stock'!$A:$E,5,FALSE)-1),""))</f>
        <v>13</v>
      </c>
      <c r="AN532" s="68">
        <v>8.684</v>
      </c>
      <c r="AO532" s="68">
        <v>8.65</v>
      </c>
      <c r="AP532" s="69">
        <v>100</v>
      </c>
      <c r="AQ532" s="64">
        <v>241</v>
      </c>
      <c r="AR532" s="64">
        <v>99</v>
      </c>
      <c r="AS532" s="59">
        <v>100</v>
      </c>
      <c r="AT532" s="73" t="s">
        <v>38</v>
      </c>
      <c r="AU532" s="73">
        <v>63000</v>
      </c>
      <c r="AV532" s="73" t="s">
        <v>38</v>
      </c>
      <c r="AW532" s="73" t="s">
        <v>38</v>
      </c>
      <c r="AX532" s="84" t="s">
        <v>32</v>
      </c>
      <c r="AY532" s="59">
        <v>0</v>
      </c>
      <c r="AZ532" s="59">
        <v>0</v>
      </c>
      <c r="BA532" s="59">
        <v>0</v>
      </c>
      <c r="BB532" s="59">
        <v>0</v>
      </c>
      <c r="BC532" s="59">
        <v>0</v>
      </c>
      <c r="BD532" s="59">
        <v>0</v>
      </c>
      <c r="BE532" s="84" t="s">
        <v>38</v>
      </c>
      <c r="BF532" s="84" t="s">
        <v>38</v>
      </c>
      <c r="BG532" s="84" t="s">
        <v>38</v>
      </c>
      <c r="BH532" s="84" t="s">
        <v>38</v>
      </c>
      <c r="BI532" s="85" t="s">
        <v>516</v>
      </c>
      <c r="BJ532" s="86" t="s">
        <v>243</v>
      </c>
      <c r="BK532" s="86" t="s">
        <v>483</v>
      </c>
      <c r="BL532" s="86" t="s">
        <v>155</v>
      </c>
      <c r="BM532" s="86" t="s">
        <v>178</v>
      </c>
      <c r="BN532" s="86"/>
      <c r="BO532" s="59">
        <v>8</v>
      </c>
      <c r="BP532" s="69">
        <v>256104305100247</v>
      </c>
      <c r="BQ532" s="92">
        <v>0.25</v>
      </c>
      <c r="BR532" s="93">
        <v>0.025</v>
      </c>
      <c r="BS532" s="94">
        <f t="shared" si="89"/>
        <v>0.275</v>
      </c>
      <c r="BT532" s="95">
        <v>0.089375</v>
      </c>
      <c r="BU532" s="101">
        <f t="shared" si="90"/>
        <v>0.364375</v>
      </c>
      <c r="BV532" s="102">
        <f t="shared" si="87"/>
        <v>4.149377593361</v>
      </c>
      <c r="BW532" s="103">
        <v>275</v>
      </c>
      <c r="BX532" s="104">
        <f t="shared" si="88"/>
        <v>0.00151192946058091</v>
      </c>
      <c r="BY532" s="105">
        <v>1000</v>
      </c>
      <c r="BZ532" s="103" t="s">
        <v>32</v>
      </c>
      <c r="CA532" s="106" t="s">
        <v>189</v>
      </c>
      <c r="CB532" s="107" t="s">
        <v>148</v>
      </c>
      <c r="CC532" s="112" t="s">
        <v>149</v>
      </c>
      <c r="CD532" s="106"/>
      <c r="CE532" s="103" t="s">
        <v>192</v>
      </c>
      <c r="CF532" s="113"/>
      <c r="CG532" s="114">
        <v>2000027731</v>
      </c>
    </row>
    <row r="533" spans="1:85">
      <c r="A533" s="53" t="str">
        <f t="shared" si="91"/>
        <v>D1-09-06-45888</v>
      </c>
      <c r="B533" s="47" t="str">
        <f t="shared" si="82"/>
        <v>D1-09-06</v>
      </c>
      <c r="C533" s="48" t="s">
        <v>43</v>
      </c>
      <c r="D533" s="49">
        <v>45888</v>
      </c>
      <c r="E533" s="50" t="s">
        <v>14</v>
      </c>
      <c r="F533" s="51" t="s">
        <v>15</v>
      </c>
      <c r="G533" s="59">
        <v>6</v>
      </c>
      <c r="H533" s="51" t="s">
        <v>205</v>
      </c>
      <c r="I533" s="59">
        <v>9</v>
      </c>
      <c r="J533" s="60">
        <f>IF(ISBLANK(H533),"",IFERROR(VLOOKUP(B533,'Np PL4 Stock'!$A:$D,4,FALSE),""))</f>
        <v>45875</v>
      </c>
      <c r="K533" s="61">
        <f>IF(ISBLANK(H533),"",SUMIF('Np PL4 Stock'!$A:$A,B533,'Np PL4 Stock'!$N:$N))</f>
        <v>1.2</v>
      </c>
      <c r="L533" s="62">
        <f>IF(ISBLANK(H533),"",VLOOKUP(LEFT(B533,5),Unit!A:B,2,FALSE))</f>
        <v>20</v>
      </c>
      <c r="M533" s="63" t="str">
        <f>IF(ISBLANK(H533),"",IFERROR(VLOOKUP(B533,'Np PL4 Stock'!$A:$T,20,FALSE),""))</f>
        <v>V1-MA1</v>
      </c>
      <c r="N533" s="63" t="str">
        <f>IF(ISBLANK(H533),"",IFERROR(VLOOKUP(B533,'Np PL4 Stock'!$A:$U,21,FALSE),""))</f>
        <v>SIS</v>
      </c>
      <c r="O533" s="62">
        <f t="shared" si="83"/>
        <v>60</v>
      </c>
      <c r="P533" s="62">
        <f t="shared" si="84"/>
        <v>6.655e-5</v>
      </c>
      <c r="Q533" s="67">
        <f t="shared" si="85"/>
        <v>1.10916666666667e-6</v>
      </c>
      <c r="R533" s="67">
        <f t="shared" si="86"/>
        <v>1.50320555555556e-6</v>
      </c>
      <c r="S533" s="64">
        <v>12</v>
      </c>
      <c r="T533" s="68">
        <v>8.074</v>
      </c>
      <c r="U533" s="68">
        <v>8.434</v>
      </c>
      <c r="V533" s="69">
        <v>93</v>
      </c>
      <c r="W533" s="59">
        <v>328</v>
      </c>
      <c r="X533" s="71">
        <v>94</v>
      </c>
      <c r="Y533" s="59">
        <v>100</v>
      </c>
      <c r="Z533" s="59">
        <v>88</v>
      </c>
      <c r="AA533" s="59">
        <v>0</v>
      </c>
      <c r="AB533" s="59">
        <v>0</v>
      </c>
      <c r="AC533" s="59">
        <v>0</v>
      </c>
      <c r="AD533" s="59">
        <v>0</v>
      </c>
      <c r="AE533" s="59">
        <v>100</v>
      </c>
      <c r="AF533" s="73" t="s">
        <v>38</v>
      </c>
      <c r="AG533" s="73">
        <v>51000</v>
      </c>
      <c r="AH533" s="73" t="s">
        <v>38</v>
      </c>
      <c r="AI533" s="73" t="s">
        <v>38</v>
      </c>
      <c r="AJ533" s="73" t="s">
        <v>38</v>
      </c>
      <c r="AK533" s="73" t="s">
        <v>32</v>
      </c>
      <c r="AL533" s="77" t="str">
        <f>IF(ISBLANK(S533),"",IF(AJ533="Fail","Fail",IF(E533="PL4",IF(AND(T533&gt;STD_01122025!$D$3,U533&lt;STD_01122025!$D$4,OR(AF533="ND",AF533&lt;STD_01122025!$D$7),AH533="ND"),"Pass","Fail"),IF(E533="PL12",IF(AND(S533&lt;STD_01122025!$F$2,T533&gt;STD_01122025!$F$3,U533&lt;STD_01122025!$F$4,V533&gt;STD_01122025!$F$5,X533&gt;STD_01122025!$F$6,OR(AF533="ND",AF533&lt;STD_01122025!$F$7),AH533="ND"),"Pass","Fail"),IF(E533="SuperPL",IF(AND(T533&gt;STD_01122025!$H$3,U533&lt;STD_01122025!$H$4,V533&gt;STD_01122025!$H$5,X533&gt;STD_01122025!$H$6,OR(AF533="ND",AF533&lt;STD_01122025!$H$7),AH533="ND"),"Pass","Fail"),IF(E533="Flight",IF(AND(T533&gt;STD_01122025!$J$3,U533&lt;STD_01122025!$J$4,X533&gt;STD_01122025!$J$6,OR(AF533="ND",AF533&lt;STD_01122025!$J$7),AH533="ND"),"Pass","Fail"),""))))))</f>
        <v>Pass</v>
      </c>
      <c r="AM533" s="62">
        <f>IF(ISBLANK(B533),"",IFERROR(IF(VLOOKUP(B533,'Np PL4 Stock'!$A:$J,10,FALSE)="Np4",D533-VLOOKUP(B533,'Np PL4 Stock'!$A:$E,5,FALSE),D533-VLOOKUP(B533,'Np PL4 Stock'!$A:$E,5,FALSE)-1),""))</f>
        <v>13</v>
      </c>
      <c r="AN533" s="68">
        <v>8.524</v>
      </c>
      <c r="AO533" s="68">
        <v>9.107</v>
      </c>
      <c r="AP533" s="69">
        <v>97</v>
      </c>
      <c r="AQ533" s="64">
        <v>256</v>
      </c>
      <c r="AR533" s="64">
        <v>97</v>
      </c>
      <c r="AS533" s="59">
        <v>100</v>
      </c>
      <c r="AT533" s="73" t="s">
        <v>38</v>
      </c>
      <c r="AU533" s="73">
        <v>59000</v>
      </c>
      <c r="AV533" s="73" t="s">
        <v>38</v>
      </c>
      <c r="AW533" s="73" t="s">
        <v>38</v>
      </c>
      <c r="AX533" s="84" t="s">
        <v>32</v>
      </c>
      <c r="AY533" s="59">
        <v>0</v>
      </c>
      <c r="AZ533" s="59">
        <v>0</v>
      </c>
      <c r="BA533" s="59">
        <v>0</v>
      </c>
      <c r="BB533" s="59">
        <v>0</v>
      </c>
      <c r="BC533" s="59">
        <v>0</v>
      </c>
      <c r="BD533" s="59">
        <v>0</v>
      </c>
      <c r="BE533" s="84" t="s">
        <v>38</v>
      </c>
      <c r="BF533" s="84" t="s">
        <v>38</v>
      </c>
      <c r="BG533" s="84" t="s">
        <v>38</v>
      </c>
      <c r="BH533" s="84" t="s">
        <v>38</v>
      </c>
      <c r="BI533" s="85" t="s">
        <v>516</v>
      </c>
      <c r="BJ533" s="86" t="s">
        <v>243</v>
      </c>
      <c r="BK533" s="86" t="s">
        <v>483</v>
      </c>
      <c r="BL533" s="86" t="s">
        <v>155</v>
      </c>
      <c r="BM533" s="86" t="s">
        <v>178</v>
      </c>
      <c r="BN533" s="86"/>
      <c r="BO533" s="59">
        <v>7</v>
      </c>
      <c r="BP533" s="69">
        <v>256104305100248</v>
      </c>
      <c r="BQ533" s="92">
        <v>0.6</v>
      </c>
      <c r="BR533" s="92">
        <v>0.06</v>
      </c>
      <c r="BS533" s="94">
        <f t="shared" si="89"/>
        <v>0.66</v>
      </c>
      <c r="BT533" s="95">
        <v>0.258016666666667</v>
      </c>
      <c r="BU533" s="101">
        <f t="shared" si="90"/>
        <v>0.918016666666667</v>
      </c>
      <c r="BV533" s="102">
        <f t="shared" si="87"/>
        <v>3.90625</v>
      </c>
      <c r="BW533" s="103">
        <v>733.333333333333</v>
      </c>
      <c r="BX533" s="104">
        <f t="shared" si="88"/>
        <v>0.00358600260416667</v>
      </c>
      <c r="BY533" s="105">
        <v>900</v>
      </c>
      <c r="BZ533" s="103" t="s">
        <v>32</v>
      </c>
      <c r="CA533" s="106" t="s">
        <v>189</v>
      </c>
      <c r="CB533" s="107" t="s">
        <v>148</v>
      </c>
      <c r="CC533" s="112" t="s">
        <v>149</v>
      </c>
      <c r="CD533" s="106"/>
      <c r="CE533" s="103" t="s">
        <v>192</v>
      </c>
      <c r="CF533" s="113"/>
      <c r="CG533" s="114">
        <v>2000027731</v>
      </c>
    </row>
    <row r="534" spans="1:85">
      <c r="A534" s="53" t="str">
        <f t="shared" si="91"/>
        <v>D1-09-06-45888</v>
      </c>
      <c r="B534" s="47" t="str">
        <f t="shared" si="82"/>
        <v>D1-09-06</v>
      </c>
      <c r="C534" s="48" t="s">
        <v>43</v>
      </c>
      <c r="D534" s="49">
        <v>45888</v>
      </c>
      <c r="E534" s="50" t="s">
        <v>14</v>
      </c>
      <c r="F534" s="51" t="s">
        <v>15</v>
      </c>
      <c r="G534" s="59">
        <v>6</v>
      </c>
      <c r="H534" s="51" t="s">
        <v>205</v>
      </c>
      <c r="I534" s="59">
        <v>9</v>
      </c>
      <c r="J534" s="60">
        <f>IF(ISBLANK(H534),"",IFERROR(VLOOKUP(B534,'Np PL4 Stock'!$A:$D,4,FALSE),""))</f>
        <v>45875</v>
      </c>
      <c r="K534" s="61">
        <f>IF(ISBLANK(H534),"",SUMIF('Np PL4 Stock'!$A:$A,B534,'Np PL4 Stock'!$N:$N))</f>
        <v>1.2</v>
      </c>
      <c r="L534" s="62">
        <f>IF(ISBLANK(H534),"",VLOOKUP(LEFT(B534,5),Unit!A:B,2,FALSE))</f>
        <v>20</v>
      </c>
      <c r="M534" s="63" t="str">
        <f>IF(ISBLANK(H534),"",IFERROR(VLOOKUP(B534,'Np PL4 Stock'!$A:$T,20,FALSE),""))</f>
        <v>V1-MA1</v>
      </c>
      <c r="N534" s="63" t="str">
        <f>IF(ISBLANK(H534),"",IFERROR(VLOOKUP(B534,'Np PL4 Stock'!$A:$U,21,FALSE),""))</f>
        <v>SIS</v>
      </c>
      <c r="O534" s="62">
        <f t="shared" si="83"/>
        <v>60</v>
      </c>
      <c r="P534" s="62">
        <f t="shared" si="84"/>
        <v>6.655e-5</v>
      </c>
      <c r="Q534" s="67">
        <f t="shared" si="85"/>
        <v>1.10916666666667e-6</v>
      </c>
      <c r="R534" s="67">
        <f t="shared" si="86"/>
        <v>1.50320555555556e-6</v>
      </c>
      <c r="S534" s="64">
        <v>12</v>
      </c>
      <c r="T534" s="68">
        <v>8.074</v>
      </c>
      <c r="U534" s="68">
        <v>8.434</v>
      </c>
      <c r="V534" s="69">
        <v>93</v>
      </c>
      <c r="W534" s="59">
        <v>328</v>
      </c>
      <c r="X534" s="59">
        <v>94</v>
      </c>
      <c r="Y534" s="59">
        <v>100</v>
      </c>
      <c r="Z534" s="59">
        <v>88</v>
      </c>
      <c r="AA534" s="59">
        <v>0</v>
      </c>
      <c r="AB534" s="59">
        <v>0</v>
      </c>
      <c r="AC534" s="59">
        <v>0</v>
      </c>
      <c r="AD534" s="59">
        <v>0</v>
      </c>
      <c r="AE534" s="59">
        <v>100</v>
      </c>
      <c r="AF534" s="73" t="s">
        <v>38</v>
      </c>
      <c r="AG534" s="73">
        <v>51000</v>
      </c>
      <c r="AH534" s="73" t="s">
        <v>38</v>
      </c>
      <c r="AI534" s="73" t="s">
        <v>38</v>
      </c>
      <c r="AJ534" s="73" t="s">
        <v>38</v>
      </c>
      <c r="AK534" s="73" t="s">
        <v>32</v>
      </c>
      <c r="AL534" s="77" t="str">
        <f>IF(ISBLANK(S534),"",IF(AJ534="Fail","Fail",IF(E534="PL4",IF(AND(T534&gt;STD_01122025!$D$3,U534&lt;STD_01122025!$D$4,OR(AF534="ND",AF534&lt;STD_01122025!$D$7),AH534="ND"),"Pass","Fail"),IF(E534="PL12",IF(AND(S534&lt;STD_01122025!$F$2,T534&gt;STD_01122025!$F$3,U534&lt;STD_01122025!$F$4,V534&gt;STD_01122025!$F$5,X534&gt;STD_01122025!$F$6,OR(AF534="ND",AF534&lt;STD_01122025!$F$7),AH534="ND"),"Pass","Fail"),IF(E534="SuperPL",IF(AND(T534&gt;STD_01122025!$H$3,U534&lt;STD_01122025!$H$4,V534&gt;STD_01122025!$H$5,X534&gt;STD_01122025!$H$6,OR(AF534="ND",AF534&lt;STD_01122025!$H$7),AH534="ND"),"Pass","Fail"),IF(E534="Flight",IF(AND(T534&gt;STD_01122025!$J$3,U534&lt;STD_01122025!$J$4,X534&gt;STD_01122025!$J$6,OR(AF534="ND",AF534&lt;STD_01122025!$J$7),AH534="ND"),"Pass","Fail"),""))))))</f>
        <v>Pass</v>
      </c>
      <c r="AM534" s="62">
        <f>IF(ISBLANK(B534),"",IFERROR(IF(VLOOKUP(B534,'Np PL4 Stock'!$A:$J,10,FALSE)="Np4",D534-VLOOKUP(B534,'Np PL4 Stock'!$A:$E,5,FALSE),D534-VLOOKUP(B534,'Np PL4 Stock'!$A:$E,5,FALSE)-1),""))</f>
        <v>13</v>
      </c>
      <c r="AN534" s="68">
        <v>8.524</v>
      </c>
      <c r="AO534" s="68">
        <v>9.107</v>
      </c>
      <c r="AP534" s="69">
        <v>97</v>
      </c>
      <c r="AQ534" s="64">
        <v>256</v>
      </c>
      <c r="AR534" s="64">
        <v>97</v>
      </c>
      <c r="AS534" s="59">
        <v>100</v>
      </c>
      <c r="AT534" s="73" t="s">
        <v>38</v>
      </c>
      <c r="AU534" s="73">
        <v>59000</v>
      </c>
      <c r="AV534" s="73" t="s">
        <v>38</v>
      </c>
      <c r="AW534" s="73" t="s">
        <v>38</v>
      </c>
      <c r="AX534" s="84" t="s">
        <v>32</v>
      </c>
      <c r="AY534" s="59">
        <v>0</v>
      </c>
      <c r="AZ534" s="59">
        <v>0</v>
      </c>
      <c r="BA534" s="59">
        <v>0</v>
      </c>
      <c r="BB534" s="59">
        <v>0</v>
      </c>
      <c r="BC534" s="59">
        <v>0</v>
      </c>
      <c r="BD534" s="59">
        <v>0</v>
      </c>
      <c r="BE534" s="84" t="s">
        <v>38</v>
      </c>
      <c r="BF534" s="84" t="s">
        <v>38</v>
      </c>
      <c r="BG534" s="84" t="s">
        <v>38</v>
      </c>
      <c r="BH534" s="84" t="s">
        <v>38</v>
      </c>
      <c r="BI534" s="85" t="s">
        <v>491</v>
      </c>
      <c r="BJ534" s="86" t="s">
        <v>246</v>
      </c>
      <c r="BK534" s="86" t="s">
        <v>481</v>
      </c>
      <c r="BL534" s="86" t="s">
        <v>155</v>
      </c>
      <c r="BM534" s="86" t="s">
        <v>178</v>
      </c>
      <c r="BN534" s="86"/>
      <c r="BO534" s="59">
        <v>10</v>
      </c>
      <c r="BP534" s="69">
        <v>256104305100245</v>
      </c>
      <c r="BQ534" s="92">
        <v>0.11</v>
      </c>
      <c r="BR534" s="93">
        <v>0.011</v>
      </c>
      <c r="BS534" s="94">
        <f t="shared" si="89"/>
        <v>0.121</v>
      </c>
      <c r="BT534" s="95">
        <v>0.03993</v>
      </c>
      <c r="BU534" s="101">
        <f t="shared" si="90"/>
        <v>0.16093</v>
      </c>
      <c r="BV534" s="102">
        <f t="shared" si="87"/>
        <v>3.90625</v>
      </c>
      <c r="BW534" s="103">
        <v>121</v>
      </c>
      <c r="BX534" s="104">
        <f t="shared" si="88"/>
        <v>0.0006286328125</v>
      </c>
      <c r="BY534" s="105">
        <v>1000</v>
      </c>
      <c r="BZ534" s="103" t="s">
        <v>32</v>
      </c>
      <c r="CA534" s="106" t="s">
        <v>189</v>
      </c>
      <c r="CB534" s="107" t="s">
        <v>148</v>
      </c>
      <c r="CC534" s="112" t="s">
        <v>149</v>
      </c>
      <c r="CD534" s="106"/>
      <c r="CE534" s="103" t="s">
        <v>192</v>
      </c>
      <c r="CF534" s="113"/>
      <c r="CG534" s="114">
        <v>2000019681</v>
      </c>
    </row>
    <row r="535" spans="1:85">
      <c r="A535" s="53" t="str">
        <f t="shared" si="91"/>
        <v>D1-09-06-45888</v>
      </c>
      <c r="B535" s="47" t="str">
        <f t="shared" si="82"/>
        <v>D1-09-06</v>
      </c>
      <c r="C535" s="48" t="s">
        <v>43</v>
      </c>
      <c r="D535" s="49">
        <v>45888</v>
      </c>
      <c r="E535" s="50" t="s">
        <v>14</v>
      </c>
      <c r="F535" s="51" t="s">
        <v>15</v>
      </c>
      <c r="G535" s="59">
        <v>6</v>
      </c>
      <c r="H535" s="51" t="s">
        <v>205</v>
      </c>
      <c r="I535" s="59">
        <v>9</v>
      </c>
      <c r="J535" s="60">
        <f>IF(ISBLANK(H535),"",IFERROR(VLOOKUP(B535,'Np PL4 Stock'!$A:$D,4,FALSE),""))</f>
        <v>45875</v>
      </c>
      <c r="K535" s="61">
        <f>IF(ISBLANK(H535),"",SUMIF('Np PL4 Stock'!$A:$A,B535,'Np PL4 Stock'!$N:$N))</f>
        <v>1.2</v>
      </c>
      <c r="L535" s="62">
        <f>IF(ISBLANK(H535),"",VLOOKUP(LEFT(B535,5),Unit!A:B,2,FALSE))</f>
        <v>20</v>
      </c>
      <c r="M535" s="63" t="str">
        <f>IF(ISBLANK(H535),"",IFERROR(VLOOKUP(B535,'Np PL4 Stock'!$A:$T,20,FALSE),""))</f>
        <v>V1-MA1</v>
      </c>
      <c r="N535" s="63" t="str">
        <f>IF(ISBLANK(H535),"",IFERROR(VLOOKUP(B535,'Np PL4 Stock'!$A:$U,21,FALSE),""))</f>
        <v>SIS</v>
      </c>
      <c r="O535" s="62">
        <f t="shared" si="83"/>
        <v>60</v>
      </c>
      <c r="P535" s="62">
        <f t="shared" si="84"/>
        <v>6.655e-5</v>
      </c>
      <c r="Q535" s="67">
        <f t="shared" si="85"/>
        <v>1.10916666666667e-6</v>
      </c>
      <c r="R535" s="67">
        <f t="shared" si="86"/>
        <v>1.50320555555556e-6</v>
      </c>
      <c r="S535" s="64">
        <v>12</v>
      </c>
      <c r="T535" s="68">
        <v>8.074</v>
      </c>
      <c r="U535" s="68">
        <v>8.434</v>
      </c>
      <c r="V535" s="69">
        <v>93</v>
      </c>
      <c r="W535" s="59">
        <v>328</v>
      </c>
      <c r="X535" s="59">
        <v>94</v>
      </c>
      <c r="Y535" s="59">
        <v>100</v>
      </c>
      <c r="Z535" s="59">
        <v>88</v>
      </c>
      <c r="AA535" s="59">
        <v>0</v>
      </c>
      <c r="AB535" s="59">
        <v>0</v>
      </c>
      <c r="AC535" s="59">
        <v>0</v>
      </c>
      <c r="AD535" s="59">
        <v>0</v>
      </c>
      <c r="AE535" s="59">
        <v>100</v>
      </c>
      <c r="AF535" s="73" t="s">
        <v>38</v>
      </c>
      <c r="AG535" s="73">
        <v>51000</v>
      </c>
      <c r="AH535" s="73" t="s">
        <v>38</v>
      </c>
      <c r="AI535" s="73" t="s">
        <v>38</v>
      </c>
      <c r="AJ535" s="73" t="s">
        <v>38</v>
      </c>
      <c r="AK535" s="73" t="s">
        <v>32</v>
      </c>
      <c r="AL535" s="77" t="str">
        <f>IF(ISBLANK(S535),"",IF(AJ535="Fail","Fail",IF(E535="PL4",IF(AND(T535&gt;STD_01122025!$D$3,U535&lt;STD_01122025!$D$4,OR(AF535="ND",AF535&lt;STD_01122025!$D$7),AH535="ND"),"Pass","Fail"),IF(E535="PL12",IF(AND(S535&lt;STD_01122025!$F$2,T535&gt;STD_01122025!$F$3,U535&lt;STD_01122025!$F$4,V535&gt;STD_01122025!$F$5,X535&gt;STD_01122025!$F$6,OR(AF535="ND",AF535&lt;STD_01122025!$F$7),AH535="ND"),"Pass","Fail"),IF(E535="SuperPL",IF(AND(T535&gt;STD_01122025!$H$3,U535&lt;STD_01122025!$H$4,V535&gt;STD_01122025!$H$5,X535&gt;STD_01122025!$H$6,OR(AF535="ND",AF535&lt;STD_01122025!$H$7),AH535="ND"),"Pass","Fail"),IF(E535="Flight",IF(AND(T535&gt;STD_01122025!$J$3,U535&lt;STD_01122025!$J$4,X535&gt;STD_01122025!$J$6,OR(AF535="ND",AF535&lt;STD_01122025!$J$7),AH535="ND"),"Pass","Fail"),""))))))</f>
        <v>Pass</v>
      </c>
      <c r="AM535" s="62">
        <f>IF(ISBLANK(B535),"",IFERROR(IF(VLOOKUP(B535,'Np PL4 Stock'!$A:$J,10,FALSE)="Np4",D535-VLOOKUP(B535,'Np PL4 Stock'!$A:$E,5,FALSE),D535-VLOOKUP(B535,'Np PL4 Stock'!$A:$E,5,FALSE)-1),""))</f>
        <v>13</v>
      </c>
      <c r="AN535" s="68">
        <v>8.524</v>
      </c>
      <c r="AO535" s="68">
        <v>9.107</v>
      </c>
      <c r="AP535" s="69">
        <v>97</v>
      </c>
      <c r="AQ535" s="64">
        <v>256</v>
      </c>
      <c r="AR535" s="64">
        <v>97</v>
      </c>
      <c r="AS535" s="59">
        <v>100</v>
      </c>
      <c r="AT535" s="73" t="s">
        <v>38</v>
      </c>
      <c r="AU535" s="73">
        <v>59000</v>
      </c>
      <c r="AV535" s="73" t="s">
        <v>38</v>
      </c>
      <c r="AW535" s="73" t="s">
        <v>38</v>
      </c>
      <c r="AX535" s="84" t="s">
        <v>32</v>
      </c>
      <c r="AY535" s="59">
        <v>0</v>
      </c>
      <c r="AZ535" s="59">
        <v>0</v>
      </c>
      <c r="BA535" s="59">
        <v>0</v>
      </c>
      <c r="BB535" s="59">
        <v>0</v>
      </c>
      <c r="BC535" s="59">
        <v>0</v>
      </c>
      <c r="BD535" s="59">
        <v>0</v>
      </c>
      <c r="BE535" s="84" t="s">
        <v>38</v>
      </c>
      <c r="BF535" s="84" t="s">
        <v>38</v>
      </c>
      <c r="BG535" s="84" t="s">
        <v>38</v>
      </c>
      <c r="BH535" s="84" t="s">
        <v>38</v>
      </c>
      <c r="BI535" s="85" t="s">
        <v>532</v>
      </c>
      <c r="BJ535" s="86" t="s">
        <v>240</v>
      </c>
      <c r="BK535" s="86" t="s">
        <v>483</v>
      </c>
      <c r="BL535" s="86" t="s">
        <v>155</v>
      </c>
      <c r="BM535" s="86" t="s">
        <v>178</v>
      </c>
      <c r="BN535" s="86"/>
      <c r="BO535" s="59">
        <v>8</v>
      </c>
      <c r="BP535" s="69">
        <v>256104305100243</v>
      </c>
      <c r="BQ535" s="92">
        <v>0.3</v>
      </c>
      <c r="BR535" s="93">
        <v>0.03</v>
      </c>
      <c r="BS535" s="94">
        <f t="shared" si="89"/>
        <v>0.33</v>
      </c>
      <c r="BT535" s="95">
        <v>0.10494</v>
      </c>
      <c r="BU535" s="101">
        <f t="shared" si="90"/>
        <v>0.43494</v>
      </c>
      <c r="BV535" s="102">
        <f t="shared" si="87"/>
        <v>3.90625</v>
      </c>
      <c r="BW535" s="103">
        <v>330</v>
      </c>
      <c r="BX535" s="104">
        <f t="shared" si="88"/>
        <v>0.001698984375</v>
      </c>
      <c r="BY535" s="105">
        <v>1000</v>
      </c>
      <c r="BZ535" s="103" t="s">
        <v>32</v>
      </c>
      <c r="CA535" s="106" t="s">
        <v>189</v>
      </c>
      <c r="CB535" s="107" t="s">
        <v>148</v>
      </c>
      <c r="CC535" s="112" t="s">
        <v>149</v>
      </c>
      <c r="CD535" s="106"/>
      <c r="CE535" s="103" t="s">
        <v>192</v>
      </c>
      <c r="CF535" s="113"/>
      <c r="CG535" s="114">
        <v>2000011770</v>
      </c>
    </row>
    <row r="536" ht="15" spans="1:96">
      <c r="A536" s="53" t="str">
        <f t="shared" si="91"/>
        <v>D1-08-06-45888</v>
      </c>
      <c r="B536" s="47" t="str">
        <f t="shared" si="82"/>
        <v>D1-08-06</v>
      </c>
      <c r="C536" s="48" t="s">
        <v>43</v>
      </c>
      <c r="D536" s="49">
        <v>45888</v>
      </c>
      <c r="E536" s="50" t="s">
        <v>14</v>
      </c>
      <c r="F536" s="51" t="s">
        <v>15</v>
      </c>
      <c r="G536" s="59">
        <v>6</v>
      </c>
      <c r="H536" s="51" t="s">
        <v>205</v>
      </c>
      <c r="I536" s="59">
        <v>8</v>
      </c>
      <c r="J536" s="60">
        <f>IF(ISBLANK(H536),"",IFERROR(VLOOKUP(B536,'Np PL4 Stock'!$A:$D,4,FALSE),""))</f>
        <v>45875</v>
      </c>
      <c r="K536" s="61">
        <f>IF(ISBLANK(H536),"",SUMIF('Np PL4 Stock'!$A:$A,B536,'Np PL4 Stock'!$N:$N))</f>
        <v>1.2</v>
      </c>
      <c r="L536" s="62">
        <f>IF(ISBLANK(H536),"",VLOOKUP(LEFT(B536,5),Unit!A:B,2,FALSE))</f>
        <v>20</v>
      </c>
      <c r="M536" s="63" t="str">
        <f>IF(ISBLANK(H536),"",IFERROR(VLOOKUP(B536,'Np PL4 Stock'!$A:$T,20,FALSE),""))</f>
        <v>V1-MA1</v>
      </c>
      <c r="N536" s="63" t="str">
        <f>IF(ISBLANK(H536),"",IFERROR(VLOOKUP(B536,'Np PL4 Stock'!$A:$U,21,FALSE),""))</f>
        <v>SIS</v>
      </c>
      <c r="O536" s="62">
        <f t="shared" si="83"/>
        <v>60</v>
      </c>
      <c r="P536" s="62">
        <f t="shared" si="84"/>
        <v>6.875185e-5</v>
      </c>
      <c r="Q536" s="67">
        <f t="shared" si="85"/>
        <v>1.14586416666667e-6</v>
      </c>
      <c r="R536" s="67">
        <f t="shared" si="86"/>
        <v>1.54790850888889e-6</v>
      </c>
      <c r="S536" s="64">
        <v>11</v>
      </c>
      <c r="T536" s="68">
        <v>7.619</v>
      </c>
      <c r="U536" s="68">
        <v>7.384</v>
      </c>
      <c r="V536" s="69">
        <v>86</v>
      </c>
      <c r="W536" s="59">
        <v>389</v>
      </c>
      <c r="X536" s="59">
        <v>96</v>
      </c>
      <c r="Y536" s="59">
        <v>100</v>
      </c>
      <c r="Z536" s="59">
        <v>92</v>
      </c>
      <c r="AA536" s="59">
        <v>0</v>
      </c>
      <c r="AB536" s="59">
        <v>0</v>
      </c>
      <c r="AC536" s="59">
        <v>0</v>
      </c>
      <c r="AD536" s="59">
        <v>0</v>
      </c>
      <c r="AE536" s="59">
        <v>100</v>
      </c>
      <c r="AF536" s="73" t="s">
        <v>38</v>
      </c>
      <c r="AG536" s="73">
        <v>59500</v>
      </c>
      <c r="AH536" s="73" t="s">
        <v>38</v>
      </c>
      <c r="AI536" s="73" t="s">
        <v>38</v>
      </c>
      <c r="AJ536" s="73" t="s">
        <v>38</v>
      </c>
      <c r="AK536" s="73" t="s">
        <v>32</v>
      </c>
      <c r="AL536" s="77" t="str">
        <f>IF(ISBLANK(S536),"",IF(AJ536="Fail","Fail",IF(E536="PL4",IF(AND(T536&gt;STD_01122025!$D$3,U536&lt;STD_01122025!$D$4,OR(AF536="ND",AF536&lt;STD_01122025!$D$7),AH536="ND"),"Pass","Fail"),IF(E536="PL12",IF(AND(S536&lt;STD_01122025!$F$2,T536&gt;STD_01122025!$F$3,U536&lt;STD_01122025!$F$4,V536&gt;STD_01122025!$F$5,X536&gt;STD_01122025!$F$6,OR(AF536="ND",AF536&lt;STD_01122025!$F$7),AH536="ND"),"Pass","Fail"),IF(E536="SuperPL",IF(AND(T536&gt;STD_01122025!$H$3,U536&lt;STD_01122025!$H$4,V536&gt;STD_01122025!$H$5,X536&gt;STD_01122025!$H$6,OR(AF536="ND",AF536&lt;STD_01122025!$H$7),AH536="ND"),"Pass","Fail"),IF(E536="Flight",IF(AND(T536&gt;STD_01122025!$J$3,U536&lt;STD_01122025!$J$4,X536&gt;STD_01122025!$J$6,OR(AF536="ND",AF536&lt;STD_01122025!$J$7),AH536="ND"),"Pass","Fail"),""))))))</f>
        <v>Pass</v>
      </c>
      <c r="AM536" s="62">
        <f>IF(ISBLANK(B536),"",IFERROR(IF(VLOOKUP(B536,'Np PL4 Stock'!$A:$J,10,FALSE)="Np4",D536-VLOOKUP(B536,'Np PL4 Stock'!$A:$E,5,FALSE),D536-VLOOKUP(B536,'Np PL4 Stock'!$A:$E,5,FALSE)-1),""))</f>
        <v>13</v>
      </c>
      <c r="AN536" s="68">
        <v>8.684</v>
      </c>
      <c r="AO536" s="68">
        <v>8.65</v>
      </c>
      <c r="AP536" s="69">
        <v>100</v>
      </c>
      <c r="AQ536" s="64">
        <v>241</v>
      </c>
      <c r="AR536" s="64">
        <v>99</v>
      </c>
      <c r="AS536" s="59">
        <v>100</v>
      </c>
      <c r="AT536" s="73" t="s">
        <v>38</v>
      </c>
      <c r="AU536" s="73">
        <v>63000</v>
      </c>
      <c r="AV536" s="73" t="s">
        <v>38</v>
      </c>
      <c r="AW536" s="73" t="s">
        <v>38</v>
      </c>
      <c r="AX536" s="84" t="s">
        <v>32</v>
      </c>
      <c r="AY536" s="59">
        <v>0</v>
      </c>
      <c r="AZ536" s="59">
        <v>0</v>
      </c>
      <c r="BA536" s="59">
        <v>0</v>
      </c>
      <c r="BB536" s="59">
        <v>0</v>
      </c>
      <c r="BC536" s="59">
        <v>0</v>
      </c>
      <c r="BD536" s="59">
        <v>0</v>
      </c>
      <c r="BE536" s="84" t="s">
        <v>38</v>
      </c>
      <c r="BF536" s="84" t="s">
        <v>38</v>
      </c>
      <c r="BG536" s="84" t="s">
        <v>38</v>
      </c>
      <c r="BH536" s="84" t="s">
        <v>38</v>
      </c>
      <c r="BI536" s="85" t="s">
        <v>544</v>
      </c>
      <c r="BJ536" s="86" t="s">
        <v>240</v>
      </c>
      <c r="BK536" s="86" t="s">
        <v>483</v>
      </c>
      <c r="BL536" s="86" t="s">
        <v>155</v>
      </c>
      <c r="BM536" s="86" t="s">
        <v>178</v>
      </c>
      <c r="BN536" s="86"/>
      <c r="BO536" s="59">
        <v>7</v>
      </c>
      <c r="BP536" s="69">
        <v>256104305100249</v>
      </c>
      <c r="BQ536" s="92">
        <v>0.6</v>
      </c>
      <c r="BR536" s="93">
        <v>0.06</v>
      </c>
      <c r="BS536" s="94">
        <f t="shared" si="89"/>
        <v>0.66</v>
      </c>
      <c r="BT536" s="95">
        <v>0.255786666666667</v>
      </c>
      <c r="BU536" s="101">
        <f t="shared" si="90"/>
        <v>0.915786666666667</v>
      </c>
      <c r="BV536" s="102">
        <f t="shared" si="87"/>
        <v>4.149377593361</v>
      </c>
      <c r="BW536" s="103">
        <v>733.333333333333</v>
      </c>
      <c r="BX536" s="104">
        <f t="shared" si="88"/>
        <v>0.00379994467496542</v>
      </c>
      <c r="BY536" s="105">
        <v>900</v>
      </c>
      <c r="BZ536" s="103" t="s">
        <v>32</v>
      </c>
      <c r="CA536" s="106" t="s">
        <v>189</v>
      </c>
      <c r="CB536" s="107" t="s">
        <v>148</v>
      </c>
      <c r="CC536" s="112" t="s">
        <v>149</v>
      </c>
      <c r="CD536" s="106"/>
      <c r="CE536" s="103" t="s">
        <v>192</v>
      </c>
      <c r="CF536" s="113"/>
      <c r="CG536" s="114">
        <v>2000019296</v>
      </c>
      <c r="CH536" s="117"/>
      <c r="CI536" s="117"/>
      <c r="CJ536" s="117"/>
      <c r="CK536" s="117"/>
      <c r="CL536" s="117"/>
      <c r="CM536" s="117"/>
      <c r="CN536" s="117"/>
      <c r="CO536" s="117"/>
      <c r="CP536" s="117"/>
      <c r="CQ536" s="117"/>
      <c r="CR536" s="117"/>
    </row>
    <row r="537" spans="1:85">
      <c r="A537" s="53" t="str">
        <f t="shared" si="91"/>
        <v>C1-01-07-45889</v>
      </c>
      <c r="B537" s="47" t="str">
        <f t="shared" si="82"/>
        <v>C1-01-07</v>
      </c>
      <c r="C537" s="48" t="s">
        <v>43</v>
      </c>
      <c r="D537" s="49">
        <v>45889</v>
      </c>
      <c r="E537" s="50" t="s">
        <v>14</v>
      </c>
      <c r="F537" s="51" t="s">
        <v>15</v>
      </c>
      <c r="G537" s="59">
        <v>7</v>
      </c>
      <c r="H537" s="51" t="s">
        <v>187</v>
      </c>
      <c r="I537" s="59">
        <v>1</v>
      </c>
      <c r="J537" s="60">
        <f>IF(ISBLANK(H537),"",IFERROR(VLOOKUP(B537,'Np PL4 Stock'!$A:$D,4,FALSE),""))</f>
        <v>45876</v>
      </c>
      <c r="K537" s="61">
        <f>IF(ISBLANK(H537),"",SUMIF('Np PL4 Stock'!$A:$A,B537,'Np PL4 Stock'!$N:$N))</f>
        <v>1.5</v>
      </c>
      <c r="L537" s="62">
        <f>IF(ISBLANK(H537),"",VLOOKUP(LEFT(B537,5),Unit!A:B,2,FALSE))</f>
        <v>20</v>
      </c>
      <c r="M537" s="63" t="str">
        <f>IF(ISBLANK(H537),"",IFERROR(VLOOKUP(B537,'Np PL4 Stock'!$A:$T,20,FALSE),""))</f>
        <v>V1-MA1</v>
      </c>
      <c r="N537" s="63" t="str">
        <f>IF(ISBLANK(H537),"",IFERROR(VLOOKUP(B537,'Np PL4 Stock'!$A:$U,21,FALSE),""))</f>
        <v>SIS</v>
      </c>
      <c r="O537" s="62">
        <f t="shared" si="83"/>
        <v>75</v>
      </c>
      <c r="P537" s="62">
        <f t="shared" si="84"/>
        <v>2.355e-5</v>
      </c>
      <c r="Q537" s="67">
        <f t="shared" si="85"/>
        <v>1.18066666666667e-6</v>
      </c>
      <c r="R537" s="67">
        <f t="shared" si="86"/>
        <v>1.60066755555556e-6</v>
      </c>
      <c r="S537" s="64">
        <v>12</v>
      </c>
      <c r="T537" s="68">
        <v>7.707</v>
      </c>
      <c r="U537" s="68">
        <v>8.307</v>
      </c>
      <c r="V537" s="69">
        <v>88</v>
      </c>
      <c r="W537" s="59">
        <v>375</v>
      </c>
      <c r="X537" s="59">
        <v>95</v>
      </c>
      <c r="Y537" s="59">
        <v>100</v>
      </c>
      <c r="Z537" s="59">
        <v>88</v>
      </c>
      <c r="AA537" s="59">
        <v>0</v>
      </c>
      <c r="AB537" s="59">
        <v>0</v>
      </c>
      <c r="AC537" s="59">
        <v>0</v>
      </c>
      <c r="AD537" s="59">
        <v>0</v>
      </c>
      <c r="AE537" s="59">
        <v>100</v>
      </c>
      <c r="AF537" s="73" t="s">
        <v>38</v>
      </c>
      <c r="AG537" s="73">
        <v>65500</v>
      </c>
      <c r="AH537" s="73" t="s">
        <v>38</v>
      </c>
      <c r="AI537" s="73" t="s">
        <v>38</v>
      </c>
      <c r="AJ537" s="73" t="s">
        <v>38</v>
      </c>
      <c r="AK537" s="73" t="s">
        <v>32</v>
      </c>
      <c r="AL537" s="77" t="str">
        <f>IF(ISBLANK(S537),"",IF(AJ537="Fail","Fail",IF(E537="PL4",IF(AND(T537&gt;STD_01122025!$D$3,U537&lt;STD_01122025!$D$4,OR(AF537="ND",AF537&lt;STD_01122025!$D$7),AH537="ND"),"Pass","Fail"),IF(E537="PL12",IF(AND(S537&lt;STD_01122025!$F$2,T537&gt;STD_01122025!$F$3,U537&lt;STD_01122025!$F$4,V537&gt;STD_01122025!$F$5,X537&gt;STD_01122025!$F$6,OR(AF537="ND",AF537&lt;STD_01122025!$F$7),AH537="ND"),"Pass","Fail"),IF(E537="SuperPL",IF(AND(T537&gt;STD_01122025!$H$3,U537&lt;STD_01122025!$H$4,V537&gt;STD_01122025!$H$5,X537&gt;STD_01122025!$H$6,OR(AF537="ND",AF537&lt;STD_01122025!$H$7),AH537="ND"),"Pass","Fail"),IF(E537="Flight",IF(AND(T537&gt;STD_01122025!$J$3,U537&lt;STD_01122025!$J$4,X537&gt;STD_01122025!$J$6,OR(AF537="ND",AF537&lt;STD_01122025!$J$7),AH537="ND"),"Pass","Fail"),""))))))</f>
        <v>Pass</v>
      </c>
      <c r="AM537" s="62">
        <f>IF(ISBLANK(B537),"",IFERROR(IF(VLOOKUP(B537,'Np PL4 Stock'!$A:$J,10,FALSE)="Np4",D537-VLOOKUP(B537,'Np PL4 Stock'!$A:$E,5,FALSE),D537-VLOOKUP(B537,'Np PL4 Stock'!$A:$E,5,FALSE)-1),""))</f>
        <v>13</v>
      </c>
      <c r="AN537" s="68">
        <v>8.098</v>
      </c>
      <c r="AO537" s="68">
        <v>9.08</v>
      </c>
      <c r="AP537" s="69">
        <v>94</v>
      </c>
      <c r="AQ537" s="64">
        <v>242</v>
      </c>
      <c r="AR537" s="64">
        <v>99</v>
      </c>
      <c r="AS537" s="59">
        <v>100</v>
      </c>
      <c r="AT537" s="73" t="s">
        <v>38</v>
      </c>
      <c r="AU537" s="73">
        <v>57500</v>
      </c>
      <c r="AV537" s="73" t="s">
        <v>38</v>
      </c>
      <c r="AW537" s="73" t="s">
        <v>38</v>
      </c>
      <c r="AX537" s="84" t="s">
        <v>32</v>
      </c>
      <c r="AY537" s="59">
        <v>0</v>
      </c>
      <c r="AZ537" s="59">
        <v>0</v>
      </c>
      <c r="BA537" s="59">
        <v>0</v>
      </c>
      <c r="BB537" s="59">
        <v>0</v>
      </c>
      <c r="BC537" s="59">
        <v>0</v>
      </c>
      <c r="BD537" s="59">
        <v>0</v>
      </c>
      <c r="BE537" s="84" t="s">
        <v>38</v>
      </c>
      <c r="BF537" s="84" t="s">
        <v>38</v>
      </c>
      <c r="BG537" s="84" t="s">
        <v>38</v>
      </c>
      <c r="BH537" s="84" t="s">
        <v>38</v>
      </c>
      <c r="BI537" s="85" t="s">
        <v>762</v>
      </c>
      <c r="BJ537" s="86" t="s">
        <v>261</v>
      </c>
      <c r="BK537" s="86" t="s">
        <v>495</v>
      </c>
      <c r="BL537" s="86" t="s">
        <v>155</v>
      </c>
      <c r="BM537" s="86" t="s">
        <v>178</v>
      </c>
      <c r="BN537" s="86"/>
      <c r="BO537" s="59">
        <v>8</v>
      </c>
      <c r="BP537" s="69">
        <v>256104305100252</v>
      </c>
      <c r="BQ537" s="92">
        <v>0.03</v>
      </c>
      <c r="BR537" s="93">
        <v>0.003</v>
      </c>
      <c r="BS537" s="94">
        <f t="shared" si="89"/>
        <v>0.033</v>
      </c>
      <c r="BT537" s="95">
        <v>0.0121</v>
      </c>
      <c r="BU537" s="101">
        <f t="shared" si="90"/>
        <v>0.0451</v>
      </c>
      <c r="BV537" s="102">
        <f t="shared" si="87"/>
        <v>4.13223140495868</v>
      </c>
      <c r="BW537" s="103">
        <v>36.6666666666667</v>
      </c>
      <c r="BX537" s="104">
        <f t="shared" si="88"/>
        <v>0.000186363636363636</v>
      </c>
      <c r="BY537" s="105">
        <v>900</v>
      </c>
      <c r="BZ537" s="103" t="s">
        <v>32</v>
      </c>
      <c r="CA537" s="106" t="s">
        <v>189</v>
      </c>
      <c r="CB537" s="107" t="s">
        <v>148</v>
      </c>
      <c r="CC537" s="112" t="s">
        <v>149</v>
      </c>
      <c r="CD537" s="106"/>
      <c r="CE537" s="103" t="s">
        <v>192</v>
      </c>
      <c r="CF537" s="113"/>
      <c r="CG537" s="114">
        <v>2000023035</v>
      </c>
    </row>
    <row r="538" spans="1:85">
      <c r="A538" s="53" t="str">
        <f t="shared" si="91"/>
        <v>D1-05-06-45889</v>
      </c>
      <c r="B538" s="47" t="str">
        <f t="shared" si="82"/>
        <v>D1-05-06</v>
      </c>
      <c r="C538" s="48" t="s">
        <v>43</v>
      </c>
      <c r="D538" s="49">
        <v>45889</v>
      </c>
      <c r="E538" s="50" t="s">
        <v>14</v>
      </c>
      <c r="F538" s="51" t="s">
        <v>15</v>
      </c>
      <c r="G538" s="59">
        <v>6</v>
      </c>
      <c r="H538" s="51" t="s">
        <v>205</v>
      </c>
      <c r="I538" s="59">
        <v>5</v>
      </c>
      <c r="J538" s="60">
        <f>IF(ISBLANK(H538),"",IFERROR(VLOOKUP(B538,'Np PL4 Stock'!$A:$D,4,FALSE),""))</f>
        <v>45874</v>
      </c>
      <c r="K538" s="61">
        <f>IF(ISBLANK(H538),"",SUMIF('Np PL4 Stock'!$A:$A,B538,'Np PL4 Stock'!$N:$N))</f>
        <v>1.5</v>
      </c>
      <c r="L538" s="62">
        <f>IF(ISBLANK(H538),"",VLOOKUP(LEFT(B538,5),Unit!A:B,2,FALSE))</f>
        <v>20</v>
      </c>
      <c r="M538" s="63" t="str">
        <f>IF(ISBLANK(H538),"",IFERROR(VLOOKUP(B538,'Np PL4 Stock'!$A:$T,20,FALSE),""))</f>
        <v>V1-MC1</v>
      </c>
      <c r="N538" s="63" t="str">
        <f>IF(ISBLANK(H538),"",IFERROR(VLOOKUP(B538,'Np PL4 Stock'!$A:$U,21,FALSE),""))</f>
        <v>SyAqua</v>
      </c>
      <c r="O538" s="62">
        <f t="shared" si="83"/>
        <v>75</v>
      </c>
      <c r="P538" s="62">
        <f t="shared" si="84"/>
        <v>1.5e-5</v>
      </c>
      <c r="Q538" s="67">
        <f t="shared" si="85"/>
        <v>9.88666666666667e-7</v>
      </c>
      <c r="R538" s="67">
        <f t="shared" si="86"/>
        <v>1.35542414814815e-6</v>
      </c>
      <c r="S538" s="64">
        <v>13</v>
      </c>
      <c r="T538" s="68">
        <v>8.009</v>
      </c>
      <c r="U538" s="68">
        <v>8.788</v>
      </c>
      <c r="V538" s="69">
        <v>96</v>
      </c>
      <c r="W538" s="59">
        <v>330</v>
      </c>
      <c r="X538" s="59">
        <v>93</v>
      </c>
      <c r="Y538" s="59">
        <v>100</v>
      </c>
      <c r="Z538" s="59">
        <v>88</v>
      </c>
      <c r="AA538" s="59">
        <v>0</v>
      </c>
      <c r="AB538" s="59">
        <v>0</v>
      </c>
      <c r="AC538" s="59">
        <v>0</v>
      </c>
      <c r="AD538" s="59">
        <v>0</v>
      </c>
      <c r="AE538" s="59">
        <v>100</v>
      </c>
      <c r="AF538" s="73" t="s">
        <v>38</v>
      </c>
      <c r="AG538" s="73">
        <v>51500</v>
      </c>
      <c r="AH538" s="73" t="s">
        <v>38</v>
      </c>
      <c r="AI538" s="73" t="s">
        <v>38</v>
      </c>
      <c r="AJ538" s="73" t="s">
        <v>38</v>
      </c>
      <c r="AK538" s="73" t="s">
        <v>32</v>
      </c>
      <c r="AL538" s="77" t="str">
        <f>IF(ISBLANK(S538),"",IF(AJ538="Fail","Fail",IF(E538="PL4",IF(AND(T538&gt;STD_01122025!$D$3,U538&lt;STD_01122025!$D$4,OR(AF538="ND",AF538&lt;STD_01122025!$D$7),AH538="ND"),"Pass","Fail"),IF(E538="PL12",IF(AND(S538&lt;STD_01122025!$F$2,T538&gt;STD_01122025!$F$3,U538&lt;STD_01122025!$F$4,V538&gt;STD_01122025!$F$5,X538&gt;STD_01122025!$F$6,OR(AF538="ND",AF538&lt;STD_01122025!$F$7),AH538="ND"),"Pass","Fail"),IF(E538="SuperPL",IF(AND(T538&gt;STD_01122025!$H$3,U538&lt;STD_01122025!$H$4,V538&gt;STD_01122025!$H$5,X538&gt;STD_01122025!$H$6,OR(AF538="ND",AF538&lt;STD_01122025!$H$7),AH538="ND"),"Pass","Fail"),IF(E538="Flight",IF(AND(T538&gt;STD_01122025!$J$3,U538&lt;STD_01122025!$J$4,X538&gt;STD_01122025!$J$6,OR(AF538="ND",AF538&lt;STD_01122025!$J$7),AH538="ND"),"Pass","Fail"),""))))))</f>
        <v>Pass</v>
      </c>
      <c r="AM538" s="62">
        <f>IF(ISBLANK(B538),"",IFERROR(IF(VLOOKUP(B538,'Np PL4 Stock'!$A:$J,10,FALSE)="Np4",D538-VLOOKUP(B538,'Np PL4 Stock'!$A:$E,5,FALSE),D538-VLOOKUP(B538,'Np PL4 Stock'!$A:$E,5,FALSE)-1),""))</f>
        <v>15</v>
      </c>
      <c r="AN538" s="68">
        <v>8.502</v>
      </c>
      <c r="AO538" s="68">
        <v>8.979</v>
      </c>
      <c r="AP538" s="69">
        <v>99</v>
      </c>
      <c r="AQ538" s="64">
        <v>251</v>
      </c>
      <c r="AR538" s="64">
        <v>98</v>
      </c>
      <c r="AS538" s="59">
        <v>100</v>
      </c>
      <c r="AT538" s="73" t="s">
        <v>38</v>
      </c>
      <c r="AU538" s="73">
        <v>56000</v>
      </c>
      <c r="AV538" s="73" t="s">
        <v>38</v>
      </c>
      <c r="AW538" s="73" t="s">
        <v>38</v>
      </c>
      <c r="AX538" s="84" t="s">
        <v>32</v>
      </c>
      <c r="AY538" s="59">
        <v>0</v>
      </c>
      <c r="AZ538" s="59">
        <v>0</v>
      </c>
      <c r="BA538" s="59">
        <v>0</v>
      </c>
      <c r="BB538" s="59">
        <v>0</v>
      </c>
      <c r="BC538" s="59">
        <v>0</v>
      </c>
      <c r="BD538" s="59">
        <v>0</v>
      </c>
      <c r="BE538" s="84" t="s">
        <v>38</v>
      </c>
      <c r="BF538" s="84" t="s">
        <v>38</v>
      </c>
      <c r="BG538" s="84" t="s">
        <v>38</v>
      </c>
      <c r="BH538" s="84" t="s">
        <v>38</v>
      </c>
      <c r="BI538" s="85" t="s">
        <v>515</v>
      </c>
      <c r="BJ538" s="86" t="s">
        <v>261</v>
      </c>
      <c r="BK538" s="86" t="s">
        <v>495</v>
      </c>
      <c r="BL538" s="86" t="s">
        <v>155</v>
      </c>
      <c r="BM538" s="86" t="s">
        <v>178</v>
      </c>
      <c r="BN538" s="86"/>
      <c r="BO538" s="59">
        <v>6</v>
      </c>
      <c r="BP538" s="69">
        <v>256104305100251</v>
      </c>
      <c r="BQ538" s="92">
        <v>0.25</v>
      </c>
      <c r="BR538" s="92">
        <v>0.05</v>
      </c>
      <c r="BS538" s="94">
        <f t="shared" si="89"/>
        <v>0.3</v>
      </c>
      <c r="BT538" s="95">
        <v>0.103406</v>
      </c>
      <c r="BU538" s="101">
        <f t="shared" si="90"/>
        <v>0.403406</v>
      </c>
      <c r="BV538" s="102">
        <f t="shared" si="87"/>
        <v>3.98406374501992</v>
      </c>
      <c r="BW538" s="103">
        <v>333.333333333333</v>
      </c>
      <c r="BX538" s="104">
        <f t="shared" si="88"/>
        <v>0.00160719521912351</v>
      </c>
      <c r="BY538" s="105">
        <v>900</v>
      </c>
      <c r="BZ538" s="103" t="s">
        <v>32</v>
      </c>
      <c r="CA538" s="106" t="s">
        <v>189</v>
      </c>
      <c r="CB538" s="107" t="s">
        <v>148</v>
      </c>
      <c r="CC538" s="112" t="s">
        <v>149</v>
      </c>
      <c r="CD538" s="106"/>
      <c r="CE538" s="103" t="s">
        <v>192</v>
      </c>
      <c r="CF538" s="113"/>
      <c r="CG538" s="114">
        <v>2000026895</v>
      </c>
    </row>
    <row r="539" spans="1:85">
      <c r="A539" s="53" t="str">
        <f t="shared" si="91"/>
        <v>D1-10-06-45889</v>
      </c>
      <c r="B539" s="47" t="str">
        <f t="shared" si="82"/>
        <v>D1-10-06</v>
      </c>
      <c r="C539" s="48" t="s">
        <v>43</v>
      </c>
      <c r="D539" s="49">
        <v>45889</v>
      </c>
      <c r="E539" s="50" t="s">
        <v>14</v>
      </c>
      <c r="F539" s="51" t="s">
        <v>15</v>
      </c>
      <c r="G539" s="59">
        <v>6</v>
      </c>
      <c r="H539" s="51" t="s">
        <v>205</v>
      </c>
      <c r="I539" s="59">
        <v>10</v>
      </c>
      <c r="J539" s="60">
        <f>IF(ISBLANK(H539),"",IFERROR(VLOOKUP(B539,'Np PL4 Stock'!$A:$D,4,FALSE),""))</f>
        <v>45875</v>
      </c>
      <c r="K539" s="61">
        <f>IF(ISBLANK(H539),"",SUMIF('Np PL4 Stock'!$A:$A,B539,'Np PL4 Stock'!$N:$N))</f>
        <v>1.2</v>
      </c>
      <c r="L539" s="62">
        <f>IF(ISBLANK(H539),"",VLOOKUP(LEFT(B539,5),Unit!A:B,2,FALSE))</f>
        <v>20</v>
      </c>
      <c r="M539" s="63" t="str">
        <f>IF(ISBLANK(H539),"",IFERROR(VLOOKUP(B539,'Np PL4 Stock'!$A:$T,20,FALSE),""))</f>
        <v>V1-MC1</v>
      </c>
      <c r="N539" s="63" t="str">
        <f>IF(ISBLANK(H539),"",IFERROR(VLOOKUP(B539,'Np PL4 Stock'!$A:$U,21,FALSE),""))</f>
        <v>SyAqua</v>
      </c>
      <c r="O539" s="62">
        <f t="shared" si="83"/>
        <v>60</v>
      </c>
      <c r="P539" s="62">
        <f t="shared" si="84"/>
        <v>4.8e-5</v>
      </c>
      <c r="Q539" s="67">
        <f t="shared" si="85"/>
        <v>1.1e-6</v>
      </c>
      <c r="R539" s="67">
        <f t="shared" si="86"/>
        <v>1.47395333333333e-6</v>
      </c>
      <c r="S539" s="64">
        <v>12</v>
      </c>
      <c r="T539" s="68">
        <v>7.944</v>
      </c>
      <c r="U539" s="68">
        <v>6.998</v>
      </c>
      <c r="V539" s="69">
        <v>94</v>
      </c>
      <c r="W539" s="59">
        <v>344</v>
      </c>
      <c r="X539" s="59">
        <v>94</v>
      </c>
      <c r="Y539" s="59">
        <v>100</v>
      </c>
      <c r="Z539" s="59">
        <v>84</v>
      </c>
      <c r="AA539" s="59">
        <v>0</v>
      </c>
      <c r="AB539" s="59">
        <v>0</v>
      </c>
      <c r="AC539" s="59">
        <v>0</v>
      </c>
      <c r="AD539" s="59">
        <v>0</v>
      </c>
      <c r="AE539" s="59">
        <v>100</v>
      </c>
      <c r="AF539" s="73" t="s">
        <v>38</v>
      </c>
      <c r="AG539" s="73">
        <v>62500</v>
      </c>
      <c r="AH539" s="73" t="s">
        <v>38</v>
      </c>
      <c r="AI539" s="73" t="s">
        <v>38</v>
      </c>
      <c r="AJ539" s="73" t="s">
        <v>38</v>
      </c>
      <c r="AK539" s="73" t="s">
        <v>32</v>
      </c>
      <c r="AL539" s="77" t="str">
        <f>IF(ISBLANK(S539),"",IF(AJ539="Fail","Fail",IF(E539="PL4",IF(AND(T539&gt;STD_01122025!$D$3,U539&lt;STD_01122025!$D$4,OR(AF539="ND",AF539&lt;STD_01122025!$D$7),AH539="ND"),"Pass","Fail"),IF(E539="PL12",IF(AND(S539&lt;STD_01122025!$F$2,T539&gt;STD_01122025!$F$3,U539&lt;STD_01122025!$F$4,V539&gt;STD_01122025!$F$5,X539&gt;STD_01122025!$F$6,OR(AF539="ND",AF539&lt;STD_01122025!$F$7),AH539="ND"),"Pass","Fail"),IF(E539="SuperPL",IF(AND(T539&gt;STD_01122025!$H$3,U539&lt;STD_01122025!$H$4,V539&gt;STD_01122025!$H$5,X539&gt;STD_01122025!$H$6,OR(AF539="ND",AF539&lt;STD_01122025!$H$7),AH539="ND"),"Pass","Fail"),IF(E539="Flight",IF(AND(T539&gt;STD_01122025!$J$3,U539&lt;STD_01122025!$J$4,X539&gt;STD_01122025!$J$6,OR(AF539="ND",AF539&lt;STD_01122025!$J$7),AH539="ND"),"Pass","Fail"),""))))))</f>
        <v>Pass</v>
      </c>
      <c r="AM539" s="62">
        <f>IF(ISBLANK(B539),"",IFERROR(IF(VLOOKUP(B539,'Np PL4 Stock'!$A:$J,10,FALSE)="Np4",D539-VLOOKUP(B539,'Np PL4 Stock'!$A:$E,5,FALSE),D539-VLOOKUP(B539,'Np PL4 Stock'!$A:$E,5,FALSE)-1),""))</f>
        <v>14</v>
      </c>
      <c r="AN539" s="68">
        <v>8.872</v>
      </c>
      <c r="AO539" s="68">
        <v>9.233</v>
      </c>
      <c r="AP539" s="69">
        <v>98</v>
      </c>
      <c r="AQ539" s="64">
        <v>237</v>
      </c>
      <c r="AR539" s="64">
        <v>98</v>
      </c>
      <c r="AS539" s="59">
        <v>100</v>
      </c>
      <c r="AT539" s="73" t="s">
        <v>38</v>
      </c>
      <c r="AU539" s="73">
        <v>46000</v>
      </c>
      <c r="AV539" s="73" t="s">
        <v>38</v>
      </c>
      <c r="AW539" s="73" t="s">
        <v>38</v>
      </c>
      <c r="AX539" s="84" t="s">
        <v>32</v>
      </c>
      <c r="AY539" s="59">
        <v>0</v>
      </c>
      <c r="AZ539" s="59">
        <v>0</v>
      </c>
      <c r="BA539" s="59">
        <v>0</v>
      </c>
      <c r="BB539" s="59">
        <v>0</v>
      </c>
      <c r="BC539" s="59">
        <v>0</v>
      </c>
      <c r="BD539" s="59">
        <v>0</v>
      </c>
      <c r="BE539" s="84" t="s">
        <v>38</v>
      </c>
      <c r="BF539" s="84" t="s">
        <v>38</v>
      </c>
      <c r="BG539" s="84" t="s">
        <v>38</v>
      </c>
      <c r="BH539" s="84" t="s">
        <v>38</v>
      </c>
      <c r="BI539" s="85" t="s">
        <v>515</v>
      </c>
      <c r="BJ539" s="86" t="s">
        <v>261</v>
      </c>
      <c r="BK539" s="86" t="s">
        <v>495</v>
      </c>
      <c r="BL539" s="86" t="s">
        <v>155</v>
      </c>
      <c r="BM539" s="86" t="s">
        <v>178</v>
      </c>
      <c r="BN539" s="86"/>
      <c r="BO539" s="59">
        <v>6</v>
      </c>
      <c r="BP539" s="69">
        <v>256104305100251</v>
      </c>
      <c r="BQ539" s="92">
        <v>0.8</v>
      </c>
      <c r="BR539" s="93">
        <v>0.16</v>
      </c>
      <c r="BS539" s="94">
        <f t="shared" si="89"/>
        <v>0.96</v>
      </c>
      <c r="BT539" s="95">
        <v>0.332824</v>
      </c>
      <c r="BU539" s="101">
        <f t="shared" si="90"/>
        <v>1.292824</v>
      </c>
      <c r="BV539" s="102">
        <f t="shared" si="87"/>
        <v>4.21940928270042</v>
      </c>
      <c r="BW539" s="103">
        <v>1066.66666666667</v>
      </c>
      <c r="BX539" s="104">
        <f t="shared" si="88"/>
        <v>0.00545495358649789</v>
      </c>
      <c r="BY539" s="105">
        <v>900</v>
      </c>
      <c r="BZ539" s="103" t="s">
        <v>32</v>
      </c>
      <c r="CA539" s="106" t="s">
        <v>189</v>
      </c>
      <c r="CB539" s="107" t="s">
        <v>148</v>
      </c>
      <c r="CC539" s="112" t="s">
        <v>149</v>
      </c>
      <c r="CD539" s="106"/>
      <c r="CE539" s="103" t="s">
        <v>192</v>
      </c>
      <c r="CF539" s="113"/>
      <c r="CG539" s="114">
        <v>2000026895</v>
      </c>
    </row>
    <row r="540" spans="1:85">
      <c r="A540" s="53" t="str">
        <f t="shared" si="91"/>
        <v>C1-01-07-45889</v>
      </c>
      <c r="B540" s="47" t="str">
        <f t="shared" si="82"/>
        <v>C1-01-07</v>
      </c>
      <c r="C540" s="48" t="s">
        <v>43</v>
      </c>
      <c r="D540" s="49">
        <v>45889</v>
      </c>
      <c r="E540" s="50" t="s">
        <v>14</v>
      </c>
      <c r="F540" s="51" t="s">
        <v>15</v>
      </c>
      <c r="G540" s="59">
        <v>7</v>
      </c>
      <c r="H540" s="51" t="s">
        <v>187</v>
      </c>
      <c r="I540" s="59">
        <v>1</v>
      </c>
      <c r="J540" s="60">
        <f>IF(ISBLANK(H540),"",IFERROR(VLOOKUP(B540,'Np PL4 Stock'!$A:$D,4,FALSE),""))</f>
        <v>45876</v>
      </c>
      <c r="K540" s="61">
        <f>IF(ISBLANK(H540),"",SUMIF('Np PL4 Stock'!$A:$A,B540,'Np PL4 Stock'!$N:$N))</f>
        <v>1.5</v>
      </c>
      <c r="L540" s="62">
        <f>IF(ISBLANK(H540),"",VLOOKUP(LEFT(B540,5),Unit!A:B,2,FALSE))</f>
        <v>20</v>
      </c>
      <c r="M540" s="63" t="str">
        <f>IF(ISBLANK(H540),"",IFERROR(VLOOKUP(B540,'Np PL4 Stock'!$A:$T,20,FALSE),""))</f>
        <v>V1-MA1</v>
      </c>
      <c r="N540" s="63" t="str">
        <f>IF(ISBLANK(H540),"",IFERROR(VLOOKUP(B540,'Np PL4 Stock'!$A:$U,21,FALSE),""))</f>
        <v>SIS</v>
      </c>
      <c r="O540" s="62">
        <f t="shared" si="83"/>
        <v>75</v>
      </c>
      <c r="P540" s="62">
        <f t="shared" si="84"/>
        <v>2.355e-5</v>
      </c>
      <c r="Q540" s="67">
        <f t="shared" si="85"/>
        <v>1.18066666666667e-6</v>
      </c>
      <c r="R540" s="67">
        <f t="shared" si="86"/>
        <v>1.60066755555556e-6</v>
      </c>
      <c r="S540" s="64">
        <v>12</v>
      </c>
      <c r="T540" s="68">
        <v>7.707</v>
      </c>
      <c r="U540" s="68">
        <v>8.307</v>
      </c>
      <c r="V540" s="69">
        <v>88</v>
      </c>
      <c r="W540" s="59">
        <v>375</v>
      </c>
      <c r="X540" s="59">
        <v>95</v>
      </c>
      <c r="Y540" s="59">
        <v>100</v>
      </c>
      <c r="Z540" s="59">
        <v>88</v>
      </c>
      <c r="AA540" s="59">
        <v>0</v>
      </c>
      <c r="AB540" s="59">
        <v>0</v>
      </c>
      <c r="AC540" s="59">
        <v>0</v>
      </c>
      <c r="AD540" s="59">
        <v>0</v>
      </c>
      <c r="AE540" s="59">
        <v>100</v>
      </c>
      <c r="AF540" s="73" t="s">
        <v>38</v>
      </c>
      <c r="AG540" s="73">
        <v>65500</v>
      </c>
      <c r="AH540" s="73" t="s">
        <v>38</v>
      </c>
      <c r="AI540" s="73" t="s">
        <v>38</v>
      </c>
      <c r="AJ540" s="73" t="s">
        <v>38</v>
      </c>
      <c r="AK540" s="73" t="s">
        <v>32</v>
      </c>
      <c r="AL540" s="77" t="str">
        <f>IF(ISBLANK(S540),"",IF(AJ540="Fail","Fail",IF(E540="PL4",IF(AND(T540&gt;STD_01122025!$D$3,U540&lt;STD_01122025!$D$4,OR(AF540="ND",AF540&lt;STD_01122025!$D$7),AH540="ND"),"Pass","Fail"),IF(E540="PL12",IF(AND(S540&lt;STD_01122025!$F$2,T540&gt;STD_01122025!$F$3,U540&lt;STD_01122025!$F$4,V540&gt;STD_01122025!$F$5,X540&gt;STD_01122025!$F$6,OR(AF540="ND",AF540&lt;STD_01122025!$F$7),AH540="ND"),"Pass","Fail"),IF(E540="SuperPL",IF(AND(T540&gt;STD_01122025!$H$3,U540&lt;STD_01122025!$H$4,V540&gt;STD_01122025!$H$5,X540&gt;STD_01122025!$H$6,OR(AF540="ND",AF540&lt;STD_01122025!$H$7),AH540="ND"),"Pass","Fail"),IF(E540="Flight",IF(AND(T540&gt;STD_01122025!$J$3,U540&lt;STD_01122025!$J$4,X540&gt;STD_01122025!$J$6,OR(AF540="ND",AF540&lt;STD_01122025!$J$7),AH540="ND"),"Pass","Fail"),""))))))</f>
        <v>Pass</v>
      </c>
      <c r="AM540" s="62">
        <f>IF(ISBLANK(B540),"",IFERROR(IF(VLOOKUP(B540,'Np PL4 Stock'!$A:$J,10,FALSE)="Np4",D540-VLOOKUP(B540,'Np PL4 Stock'!$A:$E,5,FALSE),D540-VLOOKUP(B540,'Np PL4 Stock'!$A:$E,5,FALSE)-1),""))</f>
        <v>13</v>
      </c>
      <c r="AN540" s="68">
        <v>8.098</v>
      </c>
      <c r="AO540" s="68">
        <v>9.08</v>
      </c>
      <c r="AP540" s="69">
        <v>94</v>
      </c>
      <c r="AQ540" s="64">
        <v>242</v>
      </c>
      <c r="AR540" s="64">
        <v>99</v>
      </c>
      <c r="AS540" s="59">
        <v>100</v>
      </c>
      <c r="AT540" s="73" t="s">
        <v>38</v>
      </c>
      <c r="AU540" s="73">
        <v>57500</v>
      </c>
      <c r="AV540" s="73" t="s">
        <v>38</v>
      </c>
      <c r="AW540" s="73" t="s">
        <v>38</v>
      </c>
      <c r="AX540" s="84" t="s">
        <v>32</v>
      </c>
      <c r="AY540" s="59">
        <v>0</v>
      </c>
      <c r="AZ540" s="59">
        <v>0</v>
      </c>
      <c r="BA540" s="59">
        <v>0</v>
      </c>
      <c r="BB540" s="59">
        <v>0</v>
      </c>
      <c r="BC540" s="59">
        <v>0</v>
      </c>
      <c r="BD540" s="59">
        <v>0</v>
      </c>
      <c r="BE540" s="84" t="s">
        <v>38</v>
      </c>
      <c r="BF540" s="84" t="s">
        <v>38</v>
      </c>
      <c r="BG540" s="84" t="s">
        <v>38</v>
      </c>
      <c r="BH540" s="84" t="s">
        <v>38</v>
      </c>
      <c r="BI540" s="85" t="s">
        <v>515</v>
      </c>
      <c r="BJ540" s="86" t="s">
        <v>261</v>
      </c>
      <c r="BK540" s="86" t="s">
        <v>495</v>
      </c>
      <c r="BL540" s="86" t="s">
        <v>155</v>
      </c>
      <c r="BM540" s="86" t="s">
        <v>178</v>
      </c>
      <c r="BN540" s="86"/>
      <c r="BO540" s="59">
        <v>8</v>
      </c>
      <c r="BP540" s="69">
        <v>256104305100251</v>
      </c>
      <c r="BQ540" s="92">
        <v>0.365</v>
      </c>
      <c r="BR540" s="93">
        <v>0.073</v>
      </c>
      <c r="BS540" s="94">
        <f t="shared" si="89"/>
        <v>0.438</v>
      </c>
      <c r="BT540" s="95">
        <v>0.161833333333333</v>
      </c>
      <c r="BU540" s="101">
        <f t="shared" si="90"/>
        <v>0.599833333333333</v>
      </c>
      <c r="BV540" s="102">
        <f t="shared" si="87"/>
        <v>4.13223140495868</v>
      </c>
      <c r="BW540" s="103">
        <v>486.666666666667</v>
      </c>
      <c r="BX540" s="104">
        <f t="shared" si="88"/>
        <v>0.00247865013774105</v>
      </c>
      <c r="BY540" s="105">
        <v>900</v>
      </c>
      <c r="BZ540" s="103" t="s">
        <v>32</v>
      </c>
      <c r="CA540" s="106" t="s">
        <v>189</v>
      </c>
      <c r="CB540" s="107" t="s">
        <v>148</v>
      </c>
      <c r="CC540" s="112" t="s">
        <v>149</v>
      </c>
      <c r="CD540" s="106"/>
      <c r="CE540" s="103" t="s">
        <v>192</v>
      </c>
      <c r="CF540" s="113"/>
      <c r="CG540" s="114">
        <v>2000026895</v>
      </c>
    </row>
    <row r="541" spans="1:85">
      <c r="A541" s="53" t="str">
        <f t="shared" si="91"/>
        <v>C1-01-07-45890</v>
      </c>
      <c r="B541" s="47" t="str">
        <f t="shared" si="82"/>
        <v>C1-01-07</v>
      </c>
      <c r="C541" s="48" t="s">
        <v>43</v>
      </c>
      <c r="D541" s="49">
        <v>45890</v>
      </c>
      <c r="E541" s="50" t="s">
        <v>14</v>
      </c>
      <c r="F541" s="51" t="s">
        <v>15</v>
      </c>
      <c r="G541" s="59">
        <v>7</v>
      </c>
      <c r="H541" s="51" t="s">
        <v>187</v>
      </c>
      <c r="I541" s="59">
        <v>1</v>
      </c>
      <c r="J541" s="60">
        <f>IF(ISBLANK(H541),"",IFERROR(VLOOKUP(B541,'Np PL4 Stock'!$A:$D,4,FALSE),""))</f>
        <v>45876</v>
      </c>
      <c r="K541" s="61">
        <f>IF(ISBLANK(H541),"",SUMIF('Np PL4 Stock'!$A:$A,B541,'Np PL4 Stock'!$N:$N))</f>
        <v>1.5</v>
      </c>
      <c r="L541" s="62">
        <f>IF(ISBLANK(H541),"",VLOOKUP(LEFT(B541,5),Unit!A:B,2,FALSE))</f>
        <v>20</v>
      </c>
      <c r="M541" s="63" t="str">
        <f>IF(ISBLANK(H541),"",IFERROR(VLOOKUP(B541,'Np PL4 Stock'!$A:$T,20,FALSE),""))</f>
        <v>V1-MA1</v>
      </c>
      <c r="N541" s="63" t="str">
        <f>IF(ISBLANK(H541),"",IFERROR(VLOOKUP(B541,'Np PL4 Stock'!$A:$U,21,FALSE),""))</f>
        <v>SIS</v>
      </c>
      <c r="O541" s="62">
        <f t="shared" si="83"/>
        <v>75</v>
      </c>
      <c r="P541" s="62">
        <f t="shared" si="84"/>
        <v>4.95e-5</v>
      </c>
      <c r="Q541" s="67">
        <f t="shared" si="85"/>
        <v>1.18066666666667e-6</v>
      </c>
      <c r="R541" s="67">
        <f t="shared" si="86"/>
        <v>1.60066755555556e-6</v>
      </c>
      <c r="S541" s="64">
        <v>12</v>
      </c>
      <c r="T541" s="68">
        <v>7.707</v>
      </c>
      <c r="U541" s="68">
        <v>8.307</v>
      </c>
      <c r="V541" s="69">
        <v>88</v>
      </c>
      <c r="W541" s="59">
        <v>375</v>
      </c>
      <c r="X541" s="59">
        <v>95</v>
      </c>
      <c r="Y541" s="59">
        <v>100</v>
      </c>
      <c r="Z541" s="59">
        <v>88</v>
      </c>
      <c r="AA541" s="59">
        <v>0</v>
      </c>
      <c r="AB541" s="59">
        <v>0</v>
      </c>
      <c r="AC541" s="59">
        <v>0</v>
      </c>
      <c r="AD541" s="59">
        <v>0</v>
      </c>
      <c r="AE541" s="59">
        <v>100</v>
      </c>
      <c r="AF541" s="73" t="s">
        <v>38</v>
      </c>
      <c r="AG541" s="73">
        <v>65500</v>
      </c>
      <c r="AH541" s="73" t="s">
        <v>38</v>
      </c>
      <c r="AI541" s="73" t="s">
        <v>38</v>
      </c>
      <c r="AJ541" s="73" t="s">
        <v>38</v>
      </c>
      <c r="AK541" s="73" t="s">
        <v>32</v>
      </c>
      <c r="AL541" s="77" t="str">
        <f>IF(ISBLANK(S541),"",IF(AJ541="Fail","Fail",IF(E541="PL4",IF(AND(T541&gt;STD_01122025!$D$3,U541&lt;STD_01122025!$D$4,OR(AF541="ND",AF541&lt;STD_01122025!$D$7),AH541="ND"),"Pass","Fail"),IF(E541="PL12",IF(AND(S541&lt;STD_01122025!$F$2,T541&gt;STD_01122025!$F$3,U541&lt;STD_01122025!$F$4,V541&gt;STD_01122025!$F$5,X541&gt;STD_01122025!$F$6,OR(AF541="ND",AF541&lt;STD_01122025!$F$7),AH541="ND"),"Pass","Fail"),IF(E541="SuperPL",IF(AND(T541&gt;STD_01122025!$H$3,U541&lt;STD_01122025!$H$4,V541&gt;STD_01122025!$H$5,X541&gt;STD_01122025!$H$6,OR(AF541="ND",AF541&lt;STD_01122025!$H$7),AH541="ND"),"Pass","Fail"),IF(E541="Flight",IF(AND(T541&gt;STD_01122025!$J$3,U541&lt;STD_01122025!$J$4,X541&gt;STD_01122025!$J$6,OR(AF541="ND",AF541&lt;STD_01122025!$J$7),AH541="ND"),"Pass","Fail"),""))))))</f>
        <v>Pass</v>
      </c>
      <c r="AM541" s="62">
        <f>IF(ISBLANK(B541),"",IFERROR(IF(VLOOKUP(B541,'Np PL4 Stock'!$A:$J,10,FALSE)="Np4",D541-VLOOKUP(B541,'Np PL4 Stock'!$A:$E,5,FALSE),D541-VLOOKUP(B541,'Np PL4 Stock'!$A:$E,5,FALSE)-1),""))</f>
        <v>14</v>
      </c>
      <c r="AN541" s="68">
        <v>8.38</v>
      </c>
      <c r="AO541" s="68">
        <v>9.561</v>
      </c>
      <c r="AP541" s="69">
        <v>98</v>
      </c>
      <c r="AQ541" s="64">
        <v>272</v>
      </c>
      <c r="AR541" s="64">
        <v>99</v>
      </c>
      <c r="AS541" s="59">
        <v>100</v>
      </c>
      <c r="AT541" s="73" t="s">
        <v>38</v>
      </c>
      <c r="AU541" s="73">
        <v>69500</v>
      </c>
      <c r="AV541" s="73" t="s">
        <v>38</v>
      </c>
      <c r="AW541" s="73" t="s">
        <v>38</v>
      </c>
      <c r="AX541" s="84" t="s">
        <v>32</v>
      </c>
      <c r="AY541" s="59">
        <v>0</v>
      </c>
      <c r="AZ541" s="59">
        <v>0</v>
      </c>
      <c r="BA541" s="59">
        <v>0</v>
      </c>
      <c r="BB541" s="59">
        <v>0</v>
      </c>
      <c r="BC541" s="59">
        <v>0</v>
      </c>
      <c r="BD541" s="59">
        <v>0</v>
      </c>
      <c r="BE541" s="84" t="s">
        <v>38</v>
      </c>
      <c r="BF541" s="84" t="s">
        <v>38</v>
      </c>
      <c r="BG541" s="84" t="s">
        <v>38</v>
      </c>
      <c r="BH541" s="84" t="s">
        <v>38</v>
      </c>
      <c r="BI541" s="85" t="s">
        <v>773</v>
      </c>
      <c r="BJ541" s="86" t="s">
        <v>243</v>
      </c>
      <c r="BK541" s="86" t="s">
        <v>483</v>
      </c>
      <c r="BL541" s="86" t="s">
        <v>155</v>
      </c>
      <c r="BM541" s="86" t="s">
        <v>178</v>
      </c>
      <c r="BN541" s="86"/>
      <c r="BO541" s="59">
        <v>7</v>
      </c>
      <c r="BP541" s="69">
        <v>256104305100253</v>
      </c>
      <c r="BQ541" s="92">
        <v>0.9</v>
      </c>
      <c r="BR541" s="93">
        <v>0.09</v>
      </c>
      <c r="BS541" s="94">
        <f t="shared" si="89"/>
        <v>0.99</v>
      </c>
      <c r="BT541" s="95">
        <v>0.34866</v>
      </c>
      <c r="BU541" s="101">
        <f t="shared" si="90"/>
        <v>1.33866</v>
      </c>
      <c r="BV541" s="102">
        <f t="shared" si="87"/>
        <v>3.67647058823529</v>
      </c>
      <c r="BW541" s="103">
        <v>990</v>
      </c>
      <c r="BX541" s="104">
        <f t="shared" si="88"/>
        <v>0.00492154411764706</v>
      </c>
      <c r="BY541" s="105">
        <v>1000</v>
      </c>
      <c r="BZ541" s="103" t="s">
        <v>32</v>
      </c>
      <c r="CA541" s="106" t="s">
        <v>189</v>
      </c>
      <c r="CB541" s="107" t="s">
        <v>148</v>
      </c>
      <c r="CC541" s="112" t="s">
        <v>149</v>
      </c>
      <c r="CD541" s="106"/>
      <c r="CE541" s="103" t="s">
        <v>192</v>
      </c>
      <c r="CF541" s="113"/>
      <c r="CG541" s="114">
        <v>2000017239</v>
      </c>
    </row>
    <row r="542" spans="1:85">
      <c r="A542" s="53" t="str">
        <f t="shared" si="91"/>
        <v>C1-06-07-45890</v>
      </c>
      <c r="B542" s="47" t="str">
        <f t="shared" si="82"/>
        <v>C1-06-07</v>
      </c>
      <c r="C542" s="48" t="s">
        <v>43</v>
      </c>
      <c r="D542" s="49">
        <v>45890</v>
      </c>
      <c r="E542" s="50" t="s">
        <v>14</v>
      </c>
      <c r="F542" s="51" t="s">
        <v>15</v>
      </c>
      <c r="G542" s="59">
        <v>7</v>
      </c>
      <c r="H542" s="51" t="s">
        <v>187</v>
      </c>
      <c r="I542" s="59">
        <v>6</v>
      </c>
      <c r="J542" s="60">
        <f>IF(ISBLANK(H542),"",IFERROR(VLOOKUP(B542,'Np PL4 Stock'!$A:$D,4,FALSE),""))</f>
        <v>45877</v>
      </c>
      <c r="K542" s="61">
        <f>IF(ISBLANK(H542),"",SUMIF('Np PL4 Stock'!$A:$A,B542,'Np PL4 Stock'!$N:$N))</f>
        <v>1.5</v>
      </c>
      <c r="L542" s="62">
        <f>IF(ISBLANK(H542),"",VLOOKUP(LEFT(B542,5),Unit!A:B,2,FALSE))</f>
        <v>20</v>
      </c>
      <c r="M542" s="63" t="str">
        <f>IF(ISBLANK(H542),"",IFERROR(VLOOKUP(B542,'Np PL4 Stock'!$A:$T,20,FALSE),""))</f>
        <v>V1-MC1</v>
      </c>
      <c r="N542" s="63" t="str">
        <f>IF(ISBLANK(H542),"",IFERROR(VLOOKUP(B542,'Np PL4 Stock'!$A:$U,21,FALSE),""))</f>
        <v>SyAqua</v>
      </c>
      <c r="O542" s="62">
        <f t="shared" si="83"/>
        <v>75</v>
      </c>
      <c r="P542" s="62">
        <f t="shared" si="84"/>
        <v>5.4e-5</v>
      </c>
      <c r="Q542" s="67">
        <f t="shared" si="85"/>
        <v>1.12e-6</v>
      </c>
      <c r="R542" s="67">
        <f t="shared" si="86"/>
        <v>1.48883266666667e-6</v>
      </c>
      <c r="S542" s="64">
        <v>12</v>
      </c>
      <c r="T542" s="68">
        <v>7.863</v>
      </c>
      <c r="U542" s="68">
        <v>6.823</v>
      </c>
      <c r="V542" s="69">
        <v>94.505</v>
      </c>
      <c r="W542" s="59">
        <v>353</v>
      </c>
      <c r="X542" s="59">
        <v>97</v>
      </c>
      <c r="Y542" s="59">
        <v>100</v>
      </c>
      <c r="Z542" s="59">
        <v>92</v>
      </c>
      <c r="AA542" s="59">
        <v>0</v>
      </c>
      <c r="AB542" s="59">
        <v>0</v>
      </c>
      <c r="AC542" s="59">
        <v>0</v>
      </c>
      <c r="AD542" s="59">
        <v>0</v>
      </c>
      <c r="AE542" s="59">
        <v>100</v>
      </c>
      <c r="AF542" s="73" t="s">
        <v>38</v>
      </c>
      <c r="AG542" s="73">
        <v>52500</v>
      </c>
      <c r="AH542" s="73" t="s">
        <v>38</v>
      </c>
      <c r="AI542" s="73" t="s">
        <v>38</v>
      </c>
      <c r="AJ542" s="73" t="s">
        <v>38</v>
      </c>
      <c r="AK542" s="73" t="s">
        <v>32</v>
      </c>
      <c r="AL542" s="77" t="str">
        <f>IF(ISBLANK(S542),"",IF(AJ542="Fail","Fail",IF(E542="PL4",IF(AND(T542&gt;STD_01122025!$D$3,U542&lt;STD_01122025!$D$4,OR(AF542="ND",AF542&lt;STD_01122025!$D$7),AH542="ND"),"Pass","Fail"),IF(E542="PL12",IF(AND(S542&lt;STD_01122025!$F$2,T542&gt;STD_01122025!$F$3,U542&lt;STD_01122025!$F$4,V542&gt;STD_01122025!$F$5,X542&gt;STD_01122025!$F$6,OR(AF542="ND",AF542&lt;STD_01122025!$F$7),AH542="ND"),"Pass","Fail"),IF(E542="SuperPL",IF(AND(T542&gt;STD_01122025!$H$3,U542&lt;STD_01122025!$H$4,V542&gt;STD_01122025!$H$5,X542&gt;STD_01122025!$H$6,OR(AF542="ND",AF542&lt;STD_01122025!$H$7),AH542="ND"),"Pass","Fail"),IF(E542="Flight",IF(AND(T542&gt;STD_01122025!$J$3,U542&lt;STD_01122025!$J$4,X542&gt;STD_01122025!$J$6,OR(AF542="ND",AF542&lt;STD_01122025!$J$7),AH542="ND"),"Pass","Fail"),""))))))</f>
        <v>Pass</v>
      </c>
      <c r="AM542" s="62">
        <f>IF(ISBLANK(B542),"",IFERROR(IF(VLOOKUP(B542,'Np PL4 Stock'!$A:$J,10,FALSE)="Np4",D542-VLOOKUP(B542,'Np PL4 Stock'!$A:$E,5,FALSE),D542-VLOOKUP(B542,'Np PL4 Stock'!$A:$E,5,FALSE)-1),""))</f>
        <v>13</v>
      </c>
      <c r="AN542" s="68">
        <v>8.269</v>
      </c>
      <c r="AO542" s="68">
        <v>8.92</v>
      </c>
      <c r="AP542" s="69">
        <v>97</v>
      </c>
      <c r="AQ542" s="64">
        <v>289</v>
      </c>
      <c r="AR542" s="64">
        <v>98</v>
      </c>
      <c r="AS542" s="59">
        <v>100</v>
      </c>
      <c r="AT542" s="73" t="s">
        <v>38</v>
      </c>
      <c r="AU542" s="73">
        <v>64000</v>
      </c>
      <c r="AV542" s="73" t="s">
        <v>38</v>
      </c>
      <c r="AW542" s="73" t="s">
        <v>38</v>
      </c>
      <c r="AX542" s="84" t="s">
        <v>32</v>
      </c>
      <c r="AY542" s="59">
        <v>0</v>
      </c>
      <c r="AZ542" s="59">
        <v>0</v>
      </c>
      <c r="BA542" s="59">
        <v>0</v>
      </c>
      <c r="BB542" s="59">
        <v>0</v>
      </c>
      <c r="BC542" s="59">
        <v>0</v>
      </c>
      <c r="BD542" s="59">
        <v>0</v>
      </c>
      <c r="BE542" s="84" t="s">
        <v>38</v>
      </c>
      <c r="BF542" s="84" t="s">
        <v>38</v>
      </c>
      <c r="BG542" s="84" t="s">
        <v>38</v>
      </c>
      <c r="BH542" s="84" t="s">
        <v>38</v>
      </c>
      <c r="BI542" s="85" t="s">
        <v>774</v>
      </c>
      <c r="BJ542" s="86" t="s">
        <v>146</v>
      </c>
      <c r="BK542" s="86" t="s">
        <v>497</v>
      </c>
      <c r="BL542" s="86" t="s">
        <v>177</v>
      </c>
      <c r="BM542" s="86" t="s">
        <v>178</v>
      </c>
      <c r="BN542" s="86"/>
      <c r="BO542" s="59">
        <v>14</v>
      </c>
      <c r="BP542" s="69">
        <v>256104305100254</v>
      </c>
      <c r="BQ542" s="92">
        <v>0.9</v>
      </c>
      <c r="BR542" s="93">
        <v>0.18</v>
      </c>
      <c r="BS542" s="94">
        <f t="shared" si="89"/>
        <v>1.08</v>
      </c>
      <c r="BT542" s="95">
        <v>0.34776</v>
      </c>
      <c r="BU542" s="101">
        <f t="shared" si="90"/>
        <v>1.42776</v>
      </c>
      <c r="BV542" s="102">
        <f t="shared" si="87"/>
        <v>3.46020761245675</v>
      </c>
      <c r="BW542" s="103">
        <v>1080</v>
      </c>
      <c r="BX542" s="104">
        <f t="shared" si="88"/>
        <v>0.00494034602076125</v>
      </c>
      <c r="BY542" s="105">
        <v>1000</v>
      </c>
      <c r="BZ542" s="103" t="s">
        <v>32</v>
      </c>
      <c r="CA542" s="106" t="s">
        <v>189</v>
      </c>
      <c r="CB542" s="107" t="s">
        <v>148</v>
      </c>
      <c r="CC542" s="112" t="s">
        <v>149</v>
      </c>
      <c r="CD542" s="106"/>
      <c r="CE542" s="103" t="s">
        <v>192</v>
      </c>
      <c r="CF542" s="113"/>
      <c r="CG542" s="114">
        <v>2000005001</v>
      </c>
    </row>
    <row r="543" spans="1:85">
      <c r="A543" s="53" t="str">
        <f t="shared" si="91"/>
        <v>D1-10-06-45890</v>
      </c>
      <c r="B543" s="47" t="str">
        <f t="shared" si="82"/>
        <v>D1-10-06</v>
      </c>
      <c r="C543" s="48" t="s">
        <v>43</v>
      </c>
      <c r="D543" s="49">
        <v>45890</v>
      </c>
      <c r="E543" s="50" t="s">
        <v>14</v>
      </c>
      <c r="F543" s="51" t="s">
        <v>15</v>
      </c>
      <c r="G543" s="59">
        <v>6</v>
      </c>
      <c r="H543" s="51" t="s">
        <v>205</v>
      </c>
      <c r="I543" s="59">
        <v>10</v>
      </c>
      <c r="J543" s="60">
        <f>IF(ISBLANK(H543),"",IFERROR(VLOOKUP(B543,'Np PL4 Stock'!$A:$D,4,FALSE),""))</f>
        <v>45875</v>
      </c>
      <c r="K543" s="61">
        <f>IF(ISBLANK(H543),"",SUMIF('Np PL4 Stock'!$A:$A,B543,'Np PL4 Stock'!$N:$N))</f>
        <v>1.2</v>
      </c>
      <c r="L543" s="62">
        <f>IF(ISBLANK(H543),"",VLOOKUP(LEFT(B543,5),Unit!A:B,2,FALSE))</f>
        <v>20</v>
      </c>
      <c r="M543" s="63" t="str">
        <f>IF(ISBLANK(H543),"",IFERROR(VLOOKUP(B543,'Np PL4 Stock'!$A:$T,20,FALSE),""))</f>
        <v>V1-MC1</v>
      </c>
      <c r="N543" s="63" t="str">
        <f>IF(ISBLANK(H543),"",IFERROR(VLOOKUP(B543,'Np PL4 Stock'!$A:$U,21,FALSE),""))</f>
        <v>SyAqua</v>
      </c>
      <c r="O543" s="62">
        <f t="shared" si="83"/>
        <v>60</v>
      </c>
      <c r="P543" s="62">
        <f t="shared" si="84"/>
        <v>1.8e-5</v>
      </c>
      <c r="Q543" s="67">
        <f t="shared" si="85"/>
        <v>1.1e-6</v>
      </c>
      <c r="R543" s="67">
        <f t="shared" si="86"/>
        <v>1.47395333333333e-6</v>
      </c>
      <c r="S543" s="64">
        <v>12</v>
      </c>
      <c r="T543" s="68">
        <v>7.944</v>
      </c>
      <c r="U543" s="68">
        <v>6.998</v>
      </c>
      <c r="V543" s="69">
        <v>94</v>
      </c>
      <c r="W543" s="59">
        <v>344</v>
      </c>
      <c r="X543" s="59">
        <v>94</v>
      </c>
      <c r="Y543" s="59">
        <v>100</v>
      </c>
      <c r="Z543" s="59">
        <v>84</v>
      </c>
      <c r="AA543" s="59">
        <v>0</v>
      </c>
      <c r="AB543" s="59">
        <v>0</v>
      </c>
      <c r="AC543" s="59">
        <v>0</v>
      </c>
      <c r="AD543" s="59">
        <v>0</v>
      </c>
      <c r="AE543" s="59">
        <v>100</v>
      </c>
      <c r="AF543" s="73" t="s">
        <v>38</v>
      </c>
      <c r="AG543" s="73">
        <v>62500</v>
      </c>
      <c r="AH543" s="73" t="s">
        <v>38</v>
      </c>
      <c r="AI543" s="73" t="s">
        <v>38</v>
      </c>
      <c r="AJ543" s="73" t="s">
        <v>38</v>
      </c>
      <c r="AK543" s="73" t="s">
        <v>32</v>
      </c>
      <c r="AL543" s="77" t="str">
        <f>IF(ISBLANK(S543),"",IF(AJ543="Fail","Fail",IF(E543="PL4",IF(AND(T543&gt;STD_01122025!$D$3,U543&lt;STD_01122025!$D$4,OR(AF543="ND",AF543&lt;STD_01122025!$D$7),AH543="ND"),"Pass","Fail"),IF(E543="PL12",IF(AND(S543&lt;STD_01122025!$F$2,T543&gt;STD_01122025!$F$3,U543&lt;STD_01122025!$F$4,V543&gt;STD_01122025!$F$5,X543&gt;STD_01122025!$F$6,OR(AF543="ND",AF543&lt;STD_01122025!$F$7),AH543="ND"),"Pass","Fail"),IF(E543="SuperPL",IF(AND(T543&gt;STD_01122025!$H$3,U543&lt;STD_01122025!$H$4,V543&gt;STD_01122025!$H$5,X543&gt;STD_01122025!$H$6,OR(AF543="ND",AF543&lt;STD_01122025!$H$7),AH543="ND"),"Pass","Fail"),IF(E543="Flight",IF(AND(T543&gt;STD_01122025!$J$3,U543&lt;STD_01122025!$J$4,X543&gt;STD_01122025!$J$6,OR(AF543="ND",AF543&lt;STD_01122025!$J$7),AH543="ND"),"Pass","Fail"),""))))))</f>
        <v>Pass</v>
      </c>
      <c r="AM543" s="62">
        <f>IF(ISBLANK(B543),"",IFERROR(IF(VLOOKUP(B543,'Np PL4 Stock'!$A:$J,10,FALSE)="Np4",D543-VLOOKUP(B543,'Np PL4 Stock'!$A:$E,5,FALSE),D543-VLOOKUP(B543,'Np PL4 Stock'!$A:$E,5,FALSE)-1),""))</f>
        <v>15</v>
      </c>
      <c r="AN543" s="68">
        <v>9.383</v>
      </c>
      <c r="AO543" s="68">
        <v>9.179</v>
      </c>
      <c r="AP543" s="69">
        <v>100</v>
      </c>
      <c r="AQ543" s="64">
        <v>184</v>
      </c>
      <c r="AR543" s="64">
        <v>98</v>
      </c>
      <c r="AS543" s="59">
        <v>100</v>
      </c>
      <c r="AT543" s="73" t="s">
        <v>38</v>
      </c>
      <c r="AU543" s="73">
        <v>78000</v>
      </c>
      <c r="AV543" s="73" t="s">
        <v>38</v>
      </c>
      <c r="AW543" s="73" t="s">
        <v>38</v>
      </c>
      <c r="AX543" s="84" t="s">
        <v>32</v>
      </c>
      <c r="AY543" s="59">
        <v>0</v>
      </c>
      <c r="AZ543" s="59">
        <v>0</v>
      </c>
      <c r="BA543" s="59">
        <v>0</v>
      </c>
      <c r="BB543" s="59">
        <v>0</v>
      </c>
      <c r="BC543" s="59">
        <v>0</v>
      </c>
      <c r="BD543" s="59">
        <v>0</v>
      </c>
      <c r="BE543" s="84" t="s">
        <v>38</v>
      </c>
      <c r="BF543" s="84" t="s">
        <v>38</v>
      </c>
      <c r="BG543" s="84" t="s">
        <v>38</v>
      </c>
      <c r="BH543" s="84" t="s">
        <v>38</v>
      </c>
      <c r="BI543" s="85" t="s">
        <v>774</v>
      </c>
      <c r="BJ543" s="86" t="s">
        <v>146</v>
      </c>
      <c r="BK543" s="86" t="s">
        <v>497</v>
      </c>
      <c r="BL543" s="86" t="s">
        <v>177</v>
      </c>
      <c r="BM543" s="86" t="s">
        <v>178</v>
      </c>
      <c r="BN543" s="86"/>
      <c r="BO543" s="59">
        <v>17</v>
      </c>
      <c r="BP543" s="69">
        <v>256104305100254</v>
      </c>
      <c r="BQ543" s="92">
        <v>0.3</v>
      </c>
      <c r="BR543" s="93">
        <v>0.06</v>
      </c>
      <c r="BS543" s="94">
        <f t="shared" si="89"/>
        <v>0.36</v>
      </c>
      <c r="BT543" s="95">
        <v>0.11592</v>
      </c>
      <c r="BU543" s="101">
        <f t="shared" si="90"/>
        <v>0.47592</v>
      </c>
      <c r="BV543" s="102">
        <f t="shared" si="87"/>
        <v>5.43478260869565</v>
      </c>
      <c r="BW543" s="103">
        <v>360</v>
      </c>
      <c r="BX543" s="104">
        <f t="shared" si="88"/>
        <v>0.00258652173913043</v>
      </c>
      <c r="BY543" s="105">
        <v>1000</v>
      </c>
      <c r="BZ543" s="103" t="s">
        <v>32</v>
      </c>
      <c r="CA543" s="106" t="s">
        <v>189</v>
      </c>
      <c r="CB543" s="107" t="s">
        <v>148</v>
      </c>
      <c r="CC543" s="112" t="s">
        <v>149</v>
      </c>
      <c r="CD543" s="106"/>
      <c r="CE543" s="103" t="s">
        <v>192</v>
      </c>
      <c r="CF543" s="113"/>
      <c r="CG543" s="114">
        <v>2000005001</v>
      </c>
    </row>
    <row r="544" spans="1:85">
      <c r="A544" s="53" t="str">
        <f t="shared" si="91"/>
        <v>C1-03-07-45891</v>
      </c>
      <c r="B544" s="47" t="str">
        <f t="shared" si="82"/>
        <v>C1-03-07</v>
      </c>
      <c r="C544" s="48" t="s">
        <v>43</v>
      </c>
      <c r="D544" s="49">
        <v>45891</v>
      </c>
      <c r="E544" s="50" t="s">
        <v>14</v>
      </c>
      <c r="F544" s="51" t="s">
        <v>15</v>
      </c>
      <c r="G544" s="59">
        <v>7</v>
      </c>
      <c r="H544" s="51" t="s">
        <v>187</v>
      </c>
      <c r="I544" s="59">
        <v>3</v>
      </c>
      <c r="J544" s="60">
        <f>IF(ISBLANK(H544),"",IFERROR(VLOOKUP(B544,'Np PL4 Stock'!$A:$D,4,FALSE),""))</f>
        <v>45876</v>
      </c>
      <c r="K544" s="61">
        <f>IF(ISBLANK(H544),"",SUMIF('Np PL4 Stock'!$A:$A,B544,'Np PL4 Stock'!$N:$N))</f>
        <v>1.5</v>
      </c>
      <c r="L544" s="62">
        <f>IF(ISBLANK(H544),"",VLOOKUP(LEFT(B544,5),Unit!A:B,2,FALSE))</f>
        <v>20</v>
      </c>
      <c r="M544" s="63" t="str">
        <f>IF(ISBLANK(H544),"",IFERROR(VLOOKUP(B544,'Np PL4 Stock'!$A:$T,20,FALSE),""))</f>
        <v>V1-MC1</v>
      </c>
      <c r="N544" s="63" t="str">
        <f>IF(ISBLANK(H544),"",IFERROR(VLOOKUP(B544,'Np PL4 Stock'!$A:$U,21,FALSE),""))</f>
        <v>SyAqua</v>
      </c>
      <c r="O544" s="62">
        <f t="shared" si="83"/>
        <v>75</v>
      </c>
      <c r="P544" s="62">
        <f t="shared" si="84"/>
        <v>7.285e-5</v>
      </c>
      <c r="Q544" s="67">
        <f t="shared" si="85"/>
        <v>9.71333333333333e-7</v>
      </c>
      <c r="R544" s="67">
        <f t="shared" si="86"/>
        <v>1.31235e-6</v>
      </c>
      <c r="S544" s="64">
        <v>14</v>
      </c>
      <c r="T544" s="68">
        <v>7.616</v>
      </c>
      <c r="U544" s="68">
        <v>7.877</v>
      </c>
      <c r="V544" s="69">
        <v>87.912</v>
      </c>
      <c r="W544" s="59">
        <v>388</v>
      </c>
      <c r="X544" s="59">
        <v>95</v>
      </c>
      <c r="Y544" s="59">
        <v>100</v>
      </c>
      <c r="Z544" s="59">
        <v>88</v>
      </c>
      <c r="AA544" s="59">
        <v>0</v>
      </c>
      <c r="AB544" s="59">
        <v>0</v>
      </c>
      <c r="AC544" s="59">
        <v>0</v>
      </c>
      <c r="AD544" s="59">
        <v>0</v>
      </c>
      <c r="AE544" s="59">
        <v>100</v>
      </c>
      <c r="AF544" s="73" t="s">
        <v>38</v>
      </c>
      <c r="AG544" s="73">
        <v>58000</v>
      </c>
      <c r="AH544" s="73" t="s">
        <v>38</v>
      </c>
      <c r="AI544" s="73" t="s">
        <v>38</v>
      </c>
      <c r="AJ544" s="73" t="s">
        <v>38</v>
      </c>
      <c r="AK544" s="73" t="s">
        <v>32</v>
      </c>
      <c r="AL544" s="77" t="str">
        <f>IF(ISBLANK(S544),"",IF(AJ544="Fail","Fail",IF(E544="PL4",IF(AND(T544&gt;STD_01122025!$D$3,U544&lt;STD_01122025!$D$4,OR(AF544="ND",AF544&lt;STD_01122025!$D$7),AH544="ND"),"Pass","Fail"),IF(E544="PL12",IF(AND(S544&lt;STD_01122025!$F$2,T544&gt;STD_01122025!$F$3,U544&lt;STD_01122025!$F$4,V544&gt;STD_01122025!$F$5,X544&gt;STD_01122025!$F$6,OR(AF544="ND",AF544&lt;STD_01122025!$F$7),AH544="ND"),"Pass","Fail"),IF(E544="SuperPL",IF(AND(T544&gt;STD_01122025!$H$3,U544&lt;STD_01122025!$H$4,V544&gt;STD_01122025!$H$5,X544&gt;STD_01122025!$H$6,OR(AF544="ND",AF544&lt;STD_01122025!$H$7),AH544="ND"),"Pass","Fail"),IF(E544="Flight",IF(AND(T544&gt;STD_01122025!$J$3,U544&lt;STD_01122025!$J$4,X544&gt;STD_01122025!$J$6,OR(AF544="ND",AF544&lt;STD_01122025!$J$7),AH544="ND"),"Pass","Fail"),""))))))</f>
        <v>Pass</v>
      </c>
      <c r="AM544" s="62">
        <f>IF(ISBLANK(B544),"",IFERROR(IF(VLOOKUP(B544,'Np PL4 Stock'!$A:$J,10,FALSE)="Np4",D544-VLOOKUP(B544,'Np PL4 Stock'!$A:$E,5,FALSE),D544-VLOOKUP(B544,'Np PL4 Stock'!$A:$E,5,FALSE)-1),""))</f>
        <v>15</v>
      </c>
      <c r="AN544" s="68">
        <v>8.13</v>
      </c>
      <c r="AO544" s="68">
        <v>9.307</v>
      </c>
      <c r="AP544" s="69">
        <v>95.789</v>
      </c>
      <c r="AQ544" s="64">
        <v>239</v>
      </c>
      <c r="AR544" s="64">
        <v>97</v>
      </c>
      <c r="AS544" s="59">
        <v>100</v>
      </c>
      <c r="AT544" s="73" t="s">
        <v>38</v>
      </c>
      <c r="AU544" s="73">
        <v>44000</v>
      </c>
      <c r="AV544" s="73" t="s">
        <v>38</v>
      </c>
      <c r="AW544" s="73" t="s">
        <v>38</v>
      </c>
      <c r="AX544" s="84" t="s">
        <v>32</v>
      </c>
      <c r="AY544" s="59">
        <v>0</v>
      </c>
      <c r="AZ544" s="59">
        <v>0</v>
      </c>
      <c r="BA544" s="59">
        <v>0</v>
      </c>
      <c r="BB544" s="59">
        <v>0</v>
      </c>
      <c r="BC544" s="59">
        <v>0</v>
      </c>
      <c r="BD544" s="59">
        <v>0</v>
      </c>
      <c r="BE544" s="84" t="s">
        <v>38</v>
      </c>
      <c r="BF544" s="84" t="s">
        <v>38</v>
      </c>
      <c r="BG544" s="84" t="s">
        <v>38</v>
      </c>
      <c r="BH544" s="84" t="s">
        <v>38</v>
      </c>
      <c r="BI544" s="85" t="s">
        <v>515</v>
      </c>
      <c r="BJ544" s="86" t="s">
        <v>261</v>
      </c>
      <c r="BK544" s="86" t="s">
        <v>495</v>
      </c>
      <c r="BL544" s="86" t="s">
        <v>155</v>
      </c>
      <c r="BM544" s="86" t="s">
        <v>178</v>
      </c>
      <c r="BN544" s="86"/>
      <c r="BO544" s="59">
        <v>7</v>
      </c>
      <c r="BP544" s="69">
        <v>256104305100260</v>
      </c>
      <c r="BQ544" s="92">
        <v>0.32</v>
      </c>
      <c r="BR544" s="93">
        <v>0.064</v>
      </c>
      <c r="BS544" s="94">
        <f t="shared" si="89"/>
        <v>0.384</v>
      </c>
      <c r="BT544" s="95">
        <v>0.129549</v>
      </c>
      <c r="BU544" s="101">
        <f t="shared" si="90"/>
        <v>0.513549</v>
      </c>
      <c r="BV544" s="102">
        <f t="shared" si="87"/>
        <v>4.18410041841004</v>
      </c>
      <c r="BW544" s="103">
        <v>384</v>
      </c>
      <c r="BX544" s="104">
        <f t="shared" si="88"/>
        <v>0.00214874058577406</v>
      </c>
      <c r="BY544" s="105">
        <v>1000</v>
      </c>
      <c r="BZ544" s="103" t="s">
        <v>32</v>
      </c>
      <c r="CA544" s="106" t="s">
        <v>189</v>
      </c>
      <c r="CB544" s="107" t="s">
        <v>148</v>
      </c>
      <c r="CC544" s="112" t="s">
        <v>149</v>
      </c>
      <c r="CD544" s="106"/>
      <c r="CE544" s="103" t="s">
        <v>192</v>
      </c>
      <c r="CF544" s="113"/>
      <c r="CG544" s="114">
        <v>2000026895</v>
      </c>
    </row>
    <row r="545" spans="1:85">
      <c r="A545" s="53" t="str">
        <f t="shared" si="91"/>
        <v>C1-06-07-45891</v>
      </c>
      <c r="B545" s="47" t="str">
        <f t="shared" si="82"/>
        <v>C1-06-07</v>
      </c>
      <c r="C545" s="48" t="s">
        <v>43</v>
      </c>
      <c r="D545" s="49">
        <v>45891</v>
      </c>
      <c r="E545" s="50" t="s">
        <v>14</v>
      </c>
      <c r="F545" s="51" t="s">
        <v>15</v>
      </c>
      <c r="G545" s="59">
        <v>7</v>
      </c>
      <c r="H545" s="51" t="s">
        <v>187</v>
      </c>
      <c r="I545" s="59">
        <v>6</v>
      </c>
      <c r="J545" s="60">
        <f>IF(ISBLANK(H545),"",IFERROR(VLOOKUP(B545,'Np PL4 Stock'!$A:$D,4,FALSE),""))</f>
        <v>45877</v>
      </c>
      <c r="K545" s="61">
        <f>IF(ISBLANK(H545),"",SUMIF('Np PL4 Stock'!$A:$A,B545,'Np PL4 Stock'!$N:$N))</f>
        <v>1.5</v>
      </c>
      <c r="L545" s="62">
        <f>IF(ISBLANK(H545),"",VLOOKUP(LEFT(B545,5),Unit!A:B,2,FALSE))</f>
        <v>20</v>
      </c>
      <c r="M545" s="63" t="str">
        <f>IF(ISBLANK(H545),"",IFERROR(VLOOKUP(B545,'Np PL4 Stock'!$A:$T,20,FALSE),""))</f>
        <v>V1-MC1</v>
      </c>
      <c r="N545" s="63" t="str">
        <f>IF(ISBLANK(H545),"",IFERROR(VLOOKUP(B545,'Np PL4 Stock'!$A:$U,21,FALSE),""))</f>
        <v>SyAqua</v>
      </c>
      <c r="O545" s="62">
        <f t="shared" si="83"/>
        <v>75</v>
      </c>
      <c r="P545" s="62">
        <f t="shared" si="84"/>
        <v>3e-5</v>
      </c>
      <c r="Q545" s="67">
        <f t="shared" si="85"/>
        <v>1.12e-6</v>
      </c>
      <c r="R545" s="67">
        <f t="shared" si="86"/>
        <v>1.48883266666667e-6</v>
      </c>
      <c r="S545" s="64">
        <v>12</v>
      </c>
      <c r="T545" s="68">
        <v>7.863</v>
      </c>
      <c r="U545" s="68">
        <v>6.823</v>
      </c>
      <c r="V545" s="69">
        <v>94.505</v>
      </c>
      <c r="W545" s="59">
        <v>353</v>
      </c>
      <c r="X545" s="59">
        <v>97</v>
      </c>
      <c r="Y545" s="59">
        <v>100</v>
      </c>
      <c r="Z545" s="59">
        <v>92</v>
      </c>
      <c r="AA545" s="59">
        <v>0</v>
      </c>
      <c r="AB545" s="59">
        <v>0</v>
      </c>
      <c r="AC545" s="59">
        <v>0</v>
      </c>
      <c r="AD545" s="59">
        <v>0</v>
      </c>
      <c r="AE545" s="59">
        <v>100</v>
      </c>
      <c r="AF545" s="73" t="s">
        <v>38</v>
      </c>
      <c r="AG545" s="73">
        <v>52500</v>
      </c>
      <c r="AH545" s="73" t="s">
        <v>38</v>
      </c>
      <c r="AI545" s="73" t="s">
        <v>38</v>
      </c>
      <c r="AJ545" s="73" t="s">
        <v>38</v>
      </c>
      <c r="AK545" s="73" t="s">
        <v>32</v>
      </c>
      <c r="AL545" s="77" t="str">
        <f>IF(ISBLANK(S545),"",IF(AJ545="Fail","Fail",IF(E545="PL4",IF(AND(T545&gt;STD_01122025!$D$3,U545&lt;STD_01122025!$D$4,OR(AF545="ND",AF545&lt;STD_01122025!$D$7),AH545="ND"),"Pass","Fail"),IF(E545="PL12",IF(AND(S545&lt;STD_01122025!$F$2,T545&gt;STD_01122025!$F$3,U545&lt;STD_01122025!$F$4,V545&gt;STD_01122025!$F$5,X545&gt;STD_01122025!$F$6,OR(AF545="ND",AF545&lt;STD_01122025!$F$7),AH545="ND"),"Pass","Fail"),IF(E545="SuperPL",IF(AND(T545&gt;STD_01122025!$H$3,U545&lt;STD_01122025!$H$4,V545&gt;STD_01122025!$H$5,X545&gt;STD_01122025!$H$6,OR(AF545="ND",AF545&lt;STD_01122025!$H$7),AH545="ND"),"Pass","Fail"),IF(E545="Flight",IF(AND(T545&gt;STD_01122025!$J$3,U545&lt;STD_01122025!$J$4,X545&gt;STD_01122025!$J$6,OR(AF545="ND",AF545&lt;STD_01122025!$J$7),AH545="ND"),"Pass","Fail"),""))))))</f>
        <v>Pass</v>
      </c>
      <c r="AM545" s="62">
        <f>IF(ISBLANK(B545),"",IFERROR(IF(VLOOKUP(B545,'Np PL4 Stock'!$A:$J,10,FALSE)="Np4",D545-VLOOKUP(B545,'Np PL4 Stock'!$A:$E,5,FALSE),D545-VLOOKUP(B545,'Np PL4 Stock'!$A:$E,5,FALSE)-1),""))</f>
        <v>14</v>
      </c>
      <c r="AN545" s="68">
        <v>8.665</v>
      </c>
      <c r="AO545" s="68">
        <v>9.545</v>
      </c>
      <c r="AP545" s="69">
        <v>97.015</v>
      </c>
      <c r="AQ545" s="64">
        <v>243</v>
      </c>
      <c r="AR545" s="64">
        <v>98</v>
      </c>
      <c r="AS545" s="59">
        <v>100</v>
      </c>
      <c r="AT545" s="73">
        <v>23000</v>
      </c>
      <c r="AU545" s="73">
        <v>36000</v>
      </c>
      <c r="AV545" s="73" t="s">
        <v>38</v>
      </c>
      <c r="AW545" s="73" t="s">
        <v>38</v>
      </c>
      <c r="AX545" s="84" t="s">
        <v>32</v>
      </c>
      <c r="AY545" s="59">
        <v>0</v>
      </c>
      <c r="AZ545" s="59">
        <v>0</v>
      </c>
      <c r="BA545" s="59">
        <v>0</v>
      </c>
      <c r="BB545" s="59">
        <v>0</v>
      </c>
      <c r="BC545" s="59">
        <v>0</v>
      </c>
      <c r="BD545" s="59">
        <v>0</v>
      </c>
      <c r="BE545" s="84" t="s">
        <v>38</v>
      </c>
      <c r="BF545" s="84" t="s">
        <v>38</v>
      </c>
      <c r="BG545" s="84" t="s">
        <v>38</v>
      </c>
      <c r="BH545" s="84" t="s">
        <v>38</v>
      </c>
      <c r="BI545" s="85" t="s">
        <v>515</v>
      </c>
      <c r="BJ545" s="86" t="s">
        <v>261</v>
      </c>
      <c r="BK545" s="86" t="s">
        <v>495</v>
      </c>
      <c r="BL545" s="86" t="s">
        <v>155</v>
      </c>
      <c r="BM545" s="86" t="s">
        <v>178</v>
      </c>
      <c r="BN545" s="86"/>
      <c r="BO545" s="59">
        <v>7</v>
      </c>
      <c r="BP545" s="69">
        <v>256104305100260</v>
      </c>
      <c r="BQ545" s="92">
        <v>0.5</v>
      </c>
      <c r="BR545" s="93">
        <v>0.1</v>
      </c>
      <c r="BS545" s="94">
        <f t="shared" si="89"/>
        <v>0.6</v>
      </c>
      <c r="BT545" s="95">
        <v>0.205489</v>
      </c>
      <c r="BU545" s="101">
        <f t="shared" si="90"/>
        <v>0.805489</v>
      </c>
      <c r="BV545" s="102">
        <f t="shared" si="87"/>
        <v>4.11522633744856</v>
      </c>
      <c r="BW545" s="103">
        <v>600</v>
      </c>
      <c r="BX545" s="104">
        <f t="shared" si="88"/>
        <v>0.0033147695473251</v>
      </c>
      <c r="BY545" s="105">
        <v>1000</v>
      </c>
      <c r="BZ545" s="103" t="s">
        <v>32</v>
      </c>
      <c r="CA545" s="106" t="s">
        <v>189</v>
      </c>
      <c r="CB545" s="107" t="s">
        <v>148</v>
      </c>
      <c r="CC545" s="112" t="s">
        <v>149</v>
      </c>
      <c r="CD545" s="106"/>
      <c r="CE545" s="103" t="s">
        <v>192</v>
      </c>
      <c r="CF545" s="113"/>
      <c r="CG545" s="114">
        <v>2000026895</v>
      </c>
    </row>
    <row r="546" spans="1:85">
      <c r="A546" s="53" t="str">
        <f t="shared" si="91"/>
        <v>C1-03-07-45891</v>
      </c>
      <c r="B546" s="47" t="str">
        <f t="shared" si="82"/>
        <v>C1-03-07</v>
      </c>
      <c r="C546" s="48" t="s">
        <v>43</v>
      </c>
      <c r="D546" s="49">
        <v>45891</v>
      </c>
      <c r="E546" s="50" t="s">
        <v>14</v>
      </c>
      <c r="F546" s="51" t="s">
        <v>15</v>
      </c>
      <c r="G546" s="59">
        <v>7</v>
      </c>
      <c r="H546" s="51" t="s">
        <v>187</v>
      </c>
      <c r="I546" s="59">
        <v>3</v>
      </c>
      <c r="J546" s="60">
        <f>IF(ISBLANK(H546),"",IFERROR(VLOOKUP(B546,'Np PL4 Stock'!$A:$D,4,FALSE),""))</f>
        <v>45876</v>
      </c>
      <c r="K546" s="61">
        <f>IF(ISBLANK(H546),"",SUMIF('Np PL4 Stock'!$A:$A,B546,'Np PL4 Stock'!$N:$N))</f>
        <v>1.5</v>
      </c>
      <c r="L546" s="62">
        <f>IF(ISBLANK(H546),"",VLOOKUP(LEFT(B546,5),Unit!A:B,2,FALSE))</f>
        <v>20</v>
      </c>
      <c r="M546" s="63" t="str">
        <f>IF(ISBLANK(H546),"",IFERROR(VLOOKUP(B546,'Np PL4 Stock'!$A:$T,20,FALSE),""))</f>
        <v>V1-MC1</v>
      </c>
      <c r="N546" s="63" t="str">
        <f>IF(ISBLANK(H546),"",IFERROR(VLOOKUP(B546,'Np PL4 Stock'!$A:$U,21,FALSE),""))</f>
        <v>SyAqua</v>
      </c>
      <c r="O546" s="62">
        <f t="shared" si="83"/>
        <v>75</v>
      </c>
      <c r="P546" s="62">
        <f t="shared" si="84"/>
        <v>7.285e-5</v>
      </c>
      <c r="Q546" s="67">
        <f t="shared" si="85"/>
        <v>9.71333333333333e-7</v>
      </c>
      <c r="R546" s="67">
        <f t="shared" si="86"/>
        <v>1.31235e-6</v>
      </c>
      <c r="S546" s="64">
        <v>14</v>
      </c>
      <c r="T546" s="68">
        <v>7.616</v>
      </c>
      <c r="U546" s="68">
        <v>7.877</v>
      </c>
      <c r="V546" s="69">
        <v>87.912</v>
      </c>
      <c r="W546" s="59">
        <v>388</v>
      </c>
      <c r="X546" s="59">
        <v>95</v>
      </c>
      <c r="Y546" s="59">
        <v>100</v>
      </c>
      <c r="Z546" s="59">
        <v>88</v>
      </c>
      <c r="AA546" s="59">
        <v>0</v>
      </c>
      <c r="AB546" s="59">
        <v>0</v>
      </c>
      <c r="AC546" s="59">
        <v>0</v>
      </c>
      <c r="AD546" s="59">
        <v>0</v>
      </c>
      <c r="AE546" s="59">
        <v>100</v>
      </c>
      <c r="AF546" s="73" t="s">
        <v>38</v>
      </c>
      <c r="AG546" s="73">
        <v>58000</v>
      </c>
      <c r="AH546" s="73" t="s">
        <v>38</v>
      </c>
      <c r="AI546" s="73" t="s">
        <v>38</v>
      </c>
      <c r="AJ546" s="73" t="s">
        <v>38</v>
      </c>
      <c r="AK546" s="73" t="s">
        <v>32</v>
      </c>
      <c r="AL546" s="77" t="str">
        <f>IF(ISBLANK(S546),"",IF(AJ546="Fail","Fail",IF(E546="PL4",IF(AND(T546&gt;STD_01122025!$D$3,U546&lt;STD_01122025!$D$4,OR(AF546="ND",AF546&lt;STD_01122025!$D$7),AH546="ND"),"Pass","Fail"),IF(E546="PL12",IF(AND(S546&lt;STD_01122025!$F$2,T546&gt;STD_01122025!$F$3,U546&lt;STD_01122025!$F$4,V546&gt;STD_01122025!$F$5,X546&gt;STD_01122025!$F$6,OR(AF546="ND",AF546&lt;STD_01122025!$F$7),AH546="ND"),"Pass","Fail"),IF(E546="SuperPL",IF(AND(T546&gt;STD_01122025!$H$3,U546&lt;STD_01122025!$H$4,V546&gt;STD_01122025!$H$5,X546&gt;STD_01122025!$H$6,OR(AF546="ND",AF546&lt;STD_01122025!$H$7),AH546="ND"),"Pass","Fail"),IF(E546="Flight",IF(AND(T546&gt;STD_01122025!$J$3,U546&lt;STD_01122025!$J$4,X546&gt;STD_01122025!$J$6,OR(AF546="ND",AF546&lt;STD_01122025!$J$7),AH546="ND"),"Pass","Fail"),""))))))</f>
        <v>Pass</v>
      </c>
      <c r="AM546" s="62">
        <f>IF(ISBLANK(B546),"",IFERROR(IF(VLOOKUP(B546,'Np PL4 Stock'!$A:$J,10,FALSE)="Np4",D546-VLOOKUP(B546,'Np PL4 Stock'!$A:$E,5,FALSE),D546-VLOOKUP(B546,'Np PL4 Stock'!$A:$E,5,FALSE)-1),""))</f>
        <v>15</v>
      </c>
      <c r="AN546" s="68">
        <v>8.13</v>
      </c>
      <c r="AO546" s="68">
        <v>9.307</v>
      </c>
      <c r="AP546" s="69">
        <v>95.789</v>
      </c>
      <c r="AQ546" s="64">
        <v>239</v>
      </c>
      <c r="AR546" s="64">
        <v>97</v>
      </c>
      <c r="AS546" s="59">
        <v>100</v>
      </c>
      <c r="AT546" s="73" t="s">
        <v>38</v>
      </c>
      <c r="AU546" s="73">
        <v>44000</v>
      </c>
      <c r="AV546" s="73" t="s">
        <v>38</v>
      </c>
      <c r="AW546" s="73" t="s">
        <v>38</v>
      </c>
      <c r="AX546" s="84" t="s">
        <v>32</v>
      </c>
      <c r="AY546" s="59">
        <v>0</v>
      </c>
      <c r="AZ546" s="59">
        <v>0</v>
      </c>
      <c r="BA546" s="59">
        <v>0</v>
      </c>
      <c r="BB546" s="59">
        <v>0</v>
      </c>
      <c r="BC546" s="59">
        <v>0</v>
      </c>
      <c r="BD546" s="59">
        <v>0</v>
      </c>
      <c r="BE546" s="84" t="s">
        <v>38</v>
      </c>
      <c r="BF546" s="84" t="s">
        <v>38</v>
      </c>
      <c r="BG546" s="84" t="s">
        <v>38</v>
      </c>
      <c r="BH546" s="84" t="s">
        <v>38</v>
      </c>
      <c r="BI546" s="139" t="s">
        <v>758</v>
      </c>
      <c r="BJ546" s="86" t="s">
        <v>261</v>
      </c>
      <c r="BK546" s="86" t="s">
        <v>495</v>
      </c>
      <c r="BL546" s="86" t="s">
        <v>155</v>
      </c>
      <c r="BM546" s="86" t="s">
        <v>178</v>
      </c>
      <c r="BN546" s="86"/>
      <c r="BO546" s="59">
        <v>12</v>
      </c>
      <c r="BP546" s="69">
        <v>256104305100257</v>
      </c>
      <c r="BQ546" s="92">
        <v>0.16</v>
      </c>
      <c r="BR546" s="93">
        <v>0</v>
      </c>
      <c r="BS546" s="94">
        <f t="shared" si="89"/>
        <v>0.16</v>
      </c>
      <c r="BT546" s="95">
        <v>0.052</v>
      </c>
      <c r="BU546" s="101">
        <f t="shared" si="90"/>
        <v>0.212</v>
      </c>
      <c r="BV546" s="102">
        <f t="shared" si="87"/>
        <v>4.18410041841004</v>
      </c>
      <c r="BW546" s="103">
        <v>160</v>
      </c>
      <c r="BX546" s="104">
        <f t="shared" si="88"/>
        <v>0.000887029288702929</v>
      </c>
      <c r="BY546" s="105">
        <v>1000</v>
      </c>
      <c r="BZ546" s="103" t="s">
        <v>32</v>
      </c>
      <c r="CA546" s="106" t="s">
        <v>189</v>
      </c>
      <c r="CB546" s="107" t="s">
        <v>148</v>
      </c>
      <c r="CC546" s="112" t="s">
        <v>149</v>
      </c>
      <c r="CD546" s="106"/>
      <c r="CE546" s="103" t="s">
        <v>192</v>
      </c>
      <c r="CF546" s="113"/>
      <c r="CG546" s="114">
        <v>2000023477</v>
      </c>
    </row>
    <row r="547" spans="1:85">
      <c r="A547" s="53" t="str">
        <f t="shared" si="91"/>
        <v>C1-03-07-45891</v>
      </c>
      <c r="B547" s="47" t="str">
        <f t="shared" si="82"/>
        <v>C1-03-07</v>
      </c>
      <c r="C547" s="48" t="s">
        <v>43</v>
      </c>
      <c r="D547" s="49">
        <v>45891</v>
      </c>
      <c r="E547" s="50" t="s">
        <v>14</v>
      </c>
      <c r="F547" s="51" t="s">
        <v>15</v>
      </c>
      <c r="G547" s="59">
        <v>7</v>
      </c>
      <c r="H547" s="51" t="s">
        <v>187</v>
      </c>
      <c r="I547" s="59">
        <v>3</v>
      </c>
      <c r="J547" s="60">
        <f>IF(ISBLANK(H547),"",IFERROR(VLOOKUP(B547,'Np PL4 Stock'!$A:$D,4,FALSE),""))</f>
        <v>45876</v>
      </c>
      <c r="K547" s="61">
        <f>IF(ISBLANK(H547),"",SUMIF('Np PL4 Stock'!$A:$A,B547,'Np PL4 Stock'!$N:$N))</f>
        <v>1.5</v>
      </c>
      <c r="L547" s="62">
        <f>IF(ISBLANK(H547),"",VLOOKUP(LEFT(B547,5),Unit!A:B,2,FALSE))</f>
        <v>20</v>
      </c>
      <c r="M547" s="63" t="str">
        <f>IF(ISBLANK(H547),"",IFERROR(VLOOKUP(B547,'Np PL4 Stock'!$A:$T,20,FALSE),""))</f>
        <v>V1-MC1</v>
      </c>
      <c r="N547" s="63" t="str">
        <f>IF(ISBLANK(H547),"",IFERROR(VLOOKUP(B547,'Np PL4 Stock'!$A:$U,21,FALSE),""))</f>
        <v>SyAqua</v>
      </c>
      <c r="O547" s="62">
        <f t="shared" si="83"/>
        <v>75</v>
      </c>
      <c r="P547" s="62">
        <f t="shared" si="84"/>
        <v>7.285e-5</v>
      </c>
      <c r="Q547" s="67">
        <f t="shared" si="85"/>
        <v>9.71333333333333e-7</v>
      </c>
      <c r="R547" s="67">
        <f t="shared" si="86"/>
        <v>1.31235e-6</v>
      </c>
      <c r="S547" s="64">
        <v>14</v>
      </c>
      <c r="T547" s="68">
        <v>7.616</v>
      </c>
      <c r="U547" s="68">
        <v>7.877</v>
      </c>
      <c r="V547" s="69">
        <v>87.912</v>
      </c>
      <c r="W547" s="59">
        <v>388</v>
      </c>
      <c r="X547" s="59">
        <v>95</v>
      </c>
      <c r="Y547" s="59">
        <v>100</v>
      </c>
      <c r="Z547" s="59">
        <v>88</v>
      </c>
      <c r="AA547" s="59">
        <v>0</v>
      </c>
      <c r="AB547" s="59">
        <v>0</v>
      </c>
      <c r="AC547" s="59">
        <v>0</v>
      </c>
      <c r="AD547" s="59">
        <v>0</v>
      </c>
      <c r="AE547" s="59">
        <v>100</v>
      </c>
      <c r="AF547" s="73" t="s">
        <v>38</v>
      </c>
      <c r="AG547" s="73">
        <v>58000</v>
      </c>
      <c r="AH547" s="73" t="s">
        <v>38</v>
      </c>
      <c r="AI547" s="73" t="s">
        <v>38</v>
      </c>
      <c r="AJ547" s="73" t="s">
        <v>38</v>
      </c>
      <c r="AK547" s="73" t="s">
        <v>32</v>
      </c>
      <c r="AL547" s="77" t="str">
        <f>IF(ISBLANK(S547),"",IF(AJ547="Fail","Fail",IF(E547="PL4",IF(AND(T547&gt;STD_01122025!$D$3,U547&lt;STD_01122025!$D$4,OR(AF547="ND",AF547&lt;STD_01122025!$D$7),AH547="ND"),"Pass","Fail"),IF(E547="PL12",IF(AND(S547&lt;STD_01122025!$F$2,T547&gt;STD_01122025!$F$3,U547&lt;STD_01122025!$F$4,V547&gt;STD_01122025!$F$5,X547&gt;STD_01122025!$F$6,OR(AF547="ND",AF547&lt;STD_01122025!$F$7),AH547="ND"),"Pass","Fail"),IF(E547="SuperPL",IF(AND(T547&gt;STD_01122025!$H$3,U547&lt;STD_01122025!$H$4,V547&gt;STD_01122025!$H$5,X547&gt;STD_01122025!$H$6,OR(AF547="ND",AF547&lt;STD_01122025!$H$7),AH547="ND"),"Pass","Fail"),IF(E547="Flight",IF(AND(T547&gt;STD_01122025!$J$3,U547&lt;STD_01122025!$J$4,X547&gt;STD_01122025!$J$6,OR(AF547="ND",AF547&lt;STD_01122025!$J$7),AH547="ND"),"Pass","Fail"),""))))))</f>
        <v>Pass</v>
      </c>
      <c r="AM547" s="62">
        <f>IF(ISBLANK(B547),"",IFERROR(IF(VLOOKUP(B547,'Np PL4 Stock'!$A:$J,10,FALSE)="Np4",D547-VLOOKUP(B547,'Np PL4 Stock'!$A:$E,5,FALSE),D547-VLOOKUP(B547,'Np PL4 Stock'!$A:$E,5,FALSE)-1),""))</f>
        <v>15</v>
      </c>
      <c r="AN547" s="68">
        <v>8.13</v>
      </c>
      <c r="AO547" s="68">
        <v>9.307</v>
      </c>
      <c r="AP547" s="69">
        <v>95.789</v>
      </c>
      <c r="AQ547" s="64">
        <v>239</v>
      </c>
      <c r="AR547" s="64">
        <v>97</v>
      </c>
      <c r="AS547" s="59">
        <v>100</v>
      </c>
      <c r="AT547" s="73" t="s">
        <v>38</v>
      </c>
      <c r="AU547" s="73">
        <v>44000</v>
      </c>
      <c r="AV547" s="73" t="s">
        <v>38</v>
      </c>
      <c r="AW547" s="73" t="s">
        <v>38</v>
      </c>
      <c r="AX547" s="84" t="s">
        <v>32</v>
      </c>
      <c r="AY547" s="59">
        <v>0</v>
      </c>
      <c r="AZ547" s="59">
        <v>0</v>
      </c>
      <c r="BA547" s="59">
        <v>0</v>
      </c>
      <c r="BB547" s="59">
        <v>0</v>
      </c>
      <c r="BC547" s="59">
        <v>0</v>
      </c>
      <c r="BD547" s="59">
        <v>0</v>
      </c>
      <c r="BE547" s="84" t="s">
        <v>38</v>
      </c>
      <c r="BF547" s="84" t="s">
        <v>38</v>
      </c>
      <c r="BG547" s="84" t="s">
        <v>38</v>
      </c>
      <c r="BH547" s="84" t="s">
        <v>38</v>
      </c>
      <c r="BI547" s="85" t="s">
        <v>758</v>
      </c>
      <c r="BJ547" s="86" t="s">
        <v>261</v>
      </c>
      <c r="BK547" s="86" t="s">
        <v>495</v>
      </c>
      <c r="BL547" s="86" t="s">
        <v>155</v>
      </c>
      <c r="BM547" s="86" t="s">
        <v>178</v>
      </c>
      <c r="BN547" s="86"/>
      <c r="BO547" s="59">
        <v>12</v>
      </c>
      <c r="BP547" s="69">
        <v>256104305100258</v>
      </c>
      <c r="BQ547" s="92">
        <v>0.38</v>
      </c>
      <c r="BR547" s="93">
        <v>0.038</v>
      </c>
      <c r="BS547" s="94">
        <f t="shared" si="89"/>
        <v>0.418</v>
      </c>
      <c r="BT547" s="95">
        <v>0.139194</v>
      </c>
      <c r="BU547" s="101">
        <f t="shared" si="90"/>
        <v>0.557194</v>
      </c>
      <c r="BV547" s="102">
        <f t="shared" si="87"/>
        <v>4.18410041841004</v>
      </c>
      <c r="BW547" s="103">
        <v>418</v>
      </c>
      <c r="BX547" s="104">
        <f t="shared" si="88"/>
        <v>0.00233135564853556</v>
      </c>
      <c r="BY547" s="105">
        <v>1000</v>
      </c>
      <c r="BZ547" s="103" t="s">
        <v>32</v>
      </c>
      <c r="CA547" s="106" t="s">
        <v>189</v>
      </c>
      <c r="CB547" s="107" t="s">
        <v>148</v>
      </c>
      <c r="CC547" s="112" t="s">
        <v>149</v>
      </c>
      <c r="CD547" s="106"/>
      <c r="CE547" s="103" t="s">
        <v>192</v>
      </c>
      <c r="CF547" s="113"/>
      <c r="CG547" s="114">
        <v>2000023477</v>
      </c>
    </row>
    <row r="548" spans="1:85">
      <c r="A548" s="53" t="str">
        <f t="shared" si="91"/>
        <v>C1-03-07-45891</v>
      </c>
      <c r="B548" s="47" t="str">
        <f t="shared" si="82"/>
        <v>C1-03-07</v>
      </c>
      <c r="C548" s="48" t="s">
        <v>43</v>
      </c>
      <c r="D548" s="49">
        <v>45891</v>
      </c>
      <c r="E548" s="50" t="s">
        <v>14</v>
      </c>
      <c r="F548" s="51" t="s">
        <v>15</v>
      </c>
      <c r="G548" s="59">
        <v>7</v>
      </c>
      <c r="H548" s="51" t="s">
        <v>187</v>
      </c>
      <c r="I548" s="59">
        <v>3</v>
      </c>
      <c r="J548" s="60">
        <f>IF(ISBLANK(H548),"",IFERROR(VLOOKUP(B548,'Np PL4 Stock'!$A:$D,4,FALSE),""))</f>
        <v>45876</v>
      </c>
      <c r="K548" s="61">
        <f>IF(ISBLANK(H548),"",SUMIF('Np PL4 Stock'!$A:$A,B548,'Np PL4 Stock'!$N:$N))</f>
        <v>1.5</v>
      </c>
      <c r="L548" s="62">
        <f>IF(ISBLANK(H548),"",VLOOKUP(LEFT(B548,5),Unit!A:B,2,FALSE))</f>
        <v>20</v>
      </c>
      <c r="M548" s="63" t="str">
        <f>IF(ISBLANK(H548),"",IFERROR(VLOOKUP(B548,'Np PL4 Stock'!$A:$T,20,FALSE),""))</f>
        <v>V1-MC1</v>
      </c>
      <c r="N548" s="63" t="str">
        <f>IF(ISBLANK(H548),"",IFERROR(VLOOKUP(B548,'Np PL4 Stock'!$A:$U,21,FALSE),""))</f>
        <v>SyAqua</v>
      </c>
      <c r="O548" s="62">
        <f t="shared" si="83"/>
        <v>75</v>
      </c>
      <c r="P548" s="62">
        <f t="shared" si="84"/>
        <v>7.285e-5</v>
      </c>
      <c r="Q548" s="67">
        <f t="shared" si="85"/>
        <v>9.71333333333333e-7</v>
      </c>
      <c r="R548" s="67">
        <f t="shared" si="86"/>
        <v>1.31235e-6</v>
      </c>
      <c r="S548" s="64">
        <v>14</v>
      </c>
      <c r="T548" s="68">
        <v>7.616</v>
      </c>
      <c r="U548" s="68">
        <v>7.877</v>
      </c>
      <c r="V548" s="69">
        <v>87.912</v>
      </c>
      <c r="W548" s="59">
        <v>388</v>
      </c>
      <c r="X548" s="59">
        <v>95</v>
      </c>
      <c r="Y548" s="59">
        <v>100</v>
      </c>
      <c r="Z548" s="59">
        <v>88</v>
      </c>
      <c r="AA548" s="59">
        <v>0</v>
      </c>
      <c r="AB548" s="59">
        <v>0</v>
      </c>
      <c r="AC548" s="59">
        <v>0</v>
      </c>
      <c r="AD548" s="59">
        <v>0</v>
      </c>
      <c r="AE548" s="59">
        <v>100</v>
      </c>
      <c r="AF548" s="73" t="s">
        <v>38</v>
      </c>
      <c r="AG548" s="73">
        <v>58000</v>
      </c>
      <c r="AH548" s="73" t="s">
        <v>38</v>
      </c>
      <c r="AI548" s="73" t="s">
        <v>38</v>
      </c>
      <c r="AJ548" s="73" t="s">
        <v>38</v>
      </c>
      <c r="AK548" s="73" t="s">
        <v>32</v>
      </c>
      <c r="AL548" s="77" t="str">
        <f>IF(ISBLANK(S548),"",IF(AJ548="Fail","Fail",IF(E548="PL4",IF(AND(T548&gt;STD_01122025!$D$3,U548&lt;STD_01122025!$D$4,OR(AF548="ND",AF548&lt;STD_01122025!$D$7),AH548="ND"),"Pass","Fail"),IF(E548="PL12",IF(AND(S548&lt;STD_01122025!$F$2,T548&gt;STD_01122025!$F$3,U548&lt;STD_01122025!$F$4,V548&gt;STD_01122025!$F$5,X548&gt;STD_01122025!$F$6,OR(AF548="ND",AF548&lt;STD_01122025!$F$7),AH548="ND"),"Pass","Fail"),IF(E548="SuperPL",IF(AND(T548&gt;STD_01122025!$H$3,U548&lt;STD_01122025!$H$4,V548&gt;STD_01122025!$H$5,X548&gt;STD_01122025!$H$6,OR(AF548="ND",AF548&lt;STD_01122025!$H$7),AH548="ND"),"Pass","Fail"),IF(E548="Flight",IF(AND(T548&gt;STD_01122025!$J$3,U548&lt;STD_01122025!$J$4,X548&gt;STD_01122025!$J$6,OR(AF548="ND",AF548&lt;STD_01122025!$J$7),AH548="ND"),"Pass","Fail"),""))))))</f>
        <v>Pass</v>
      </c>
      <c r="AM548" s="62">
        <f>IF(ISBLANK(B548),"",IFERROR(IF(VLOOKUP(B548,'Np PL4 Stock'!$A:$J,10,FALSE)="Np4",D548-VLOOKUP(B548,'Np PL4 Stock'!$A:$E,5,FALSE),D548-VLOOKUP(B548,'Np PL4 Stock'!$A:$E,5,FALSE)-1),""))</f>
        <v>15</v>
      </c>
      <c r="AN548" s="68">
        <v>8.13</v>
      </c>
      <c r="AO548" s="68">
        <v>9.307</v>
      </c>
      <c r="AP548" s="69">
        <v>95.789</v>
      </c>
      <c r="AQ548" s="64">
        <v>239</v>
      </c>
      <c r="AR548" s="64">
        <v>97</v>
      </c>
      <c r="AS548" s="59">
        <v>100</v>
      </c>
      <c r="AT548" s="73" t="s">
        <v>38</v>
      </c>
      <c r="AU548" s="73">
        <v>44000</v>
      </c>
      <c r="AV548" s="73" t="s">
        <v>38</v>
      </c>
      <c r="AW548" s="73" t="s">
        <v>38</v>
      </c>
      <c r="AX548" s="84" t="s">
        <v>32</v>
      </c>
      <c r="AY548" s="59">
        <v>0</v>
      </c>
      <c r="AZ548" s="59">
        <v>0</v>
      </c>
      <c r="BA548" s="59">
        <v>0</v>
      </c>
      <c r="BB548" s="59">
        <v>0</v>
      </c>
      <c r="BC548" s="59">
        <v>0</v>
      </c>
      <c r="BD548" s="59">
        <v>0</v>
      </c>
      <c r="BE548" s="84" t="s">
        <v>38</v>
      </c>
      <c r="BF548" s="84" t="s">
        <v>38</v>
      </c>
      <c r="BG548" s="84" t="s">
        <v>38</v>
      </c>
      <c r="BH548" s="84" t="s">
        <v>38</v>
      </c>
      <c r="BI548" s="85" t="s">
        <v>570</v>
      </c>
      <c r="BJ548" s="86" t="s">
        <v>262</v>
      </c>
      <c r="BK548" s="86" t="s">
        <v>523</v>
      </c>
      <c r="BL548" s="86" t="s">
        <v>155</v>
      </c>
      <c r="BM548" s="86" t="s">
        <v>178</v>
      </c>
      <c r="BN548" s="86"/>
      <c r="BO548" s="59">
        <v>10</v>
      </c>
      <c r="BP548" s="69">
        <v>256104305100259</v>
      </c>
      <c r="BQ548" s="92">
        <v>0.45</v>
      </c>
      <c r="BR548" s="93">
        <v>0.045</v>
      </c>
      <c r="BS548" s="94">
        <f t="shared" si="89"/>
        <v>0.495</v>
      </c>
      <c r="BT548" s="95">
        <v>0.190782</v>
      </c>
      <c r="BU548" s="101">
        <f t="shared" si="90"/>
        <v>0.685782</v>
      </c>
      <c r="BV548" s="102">
        <f t="shared" si="87"/>
        <v>4.18410041841004</v>
      </c>
      <c r="BW548" s="103">
        <v>550</v>
      </c>
      <c r="BX548" s="104">
        <f t="shared" si="88"/>
        <v>0.00286938075313807</v>
      </c>
      <c r="BY548" s="105">
        <v>900</v>
      </c>
      <c r="BZ548" s="103" t="s">
        <v>32</v>
      </c>
      <c r="CA548" s="106" t="s">
        <v>189</v>
      </c>
      <c r="CB548" s="107" t="s">
        <v>148</v>
      </c>
      <c r="CC548" s="112" t="s">
        <v>149</v>
      </c>
      <c r="CD548" s="106"/>
      <c r="CE548" s="103" t="s">
        <v>192</v>
      </c>
      <c r="CF548" s="113"/>
      <c r="CG548" s="114">
        <v>2000007993</v>
      </c>
    </row>
    <row r="549" spans="1:85">
      <c r="A549" s="53" t="str">
        <f t="shared" si="91"/>
        <v>C1-01-07-45891</v>
      </c>
      <c r="B549" s="47" t="str">
        <f t="shared" si="82"/>
        <v>C1-01-07</v>
      </c>
      <c r="C549" s="48" t="s">
        <v>43</v>
      </c>
      <c r="D549" s="49">
        <v>45891</v>
      </c>
      <c r="E549" s="50" t="s">
        <v>14</v>
      </c>
      <c r="F549" s="51" t="s">
        <v>15</v>
      </c>
      <c r="G549" s="59">
        <v>7</v>
      </c>
      <c r="H549" s="51" t="s">
        <v>187</v>
      </c>
      <c r="I549" s="59">
        <v>1</v>
      </c>
      <c r="J549" s="60">
        <f>IF(ISBLANK(H549),"",IFERROR(VLOOKUP(B549,'Np PL4 Stock'!$A:$D,4,FALSE),""))</f>
        <v>45876</v>
      </c>
      <c r="K549" s="61">
        <f>IF(ISBLANK(H549),"",SUMIF('Np PL4 Stock'!$A:$A,B549,'Np PL4 Stock'!$N:$N))</f>
        <v>1.5</v>
      </c>
      <c r="L549" s="62">
        <f>IF(ISBLANK(H549),"",VLOOKUP(LEFT(B549,5),Unit!A:B,2,FALSE))</f>
        <v>20</v>
      </c>
      <c r="M549" s="63" t="str">
        <f>IF(ISBLANK(H549),"",IFERROR(VLOOKUP(B549,'Np PL4 Stock'!$A:$T,20,FALSE),""))</f>
        <v>V1-MA1</v>
      </c>
      <c r="N549" s="63" t="str">
        <f>IF(ISBLANK(H549),"",IFERROR(VLOOKUP(B549,'Np PL4 Stock'!$A:$U,21,FALSE),""))</f>
        <v>SIS</v>
      </c>
      <c r="O549" s="62">
        <f t="shared" si="83"/>
        <v>75</v>
      </c>
      <c r="P549" s="62">
        <f t="shared" si="84"/>
        <v>1.55e-5</v>
      </c>
      <c r="Q549" s="67">
        <f t="shared" si="85"/>
        <v>1.18066666666667e-6</v>
      </c>
      <c r="R549" s="67">
        <f t="shared" si="86"/>
        <v>1.60066755555556e-6</v>
      </c>
      <c r="S549" s="64">
        <v>12</v>
      </c>
      <c r="T549" s="68">
        <v>7.707</v>
      </c>
      <c r="U549" s="68">
        <v>8.307</v>
      </c>
      <c r="V549" s="69">
        <v>88</v>
      </c>
      <c r="W549" s="59">
        <v>375</v>
      </c>
      <c r="X549" s="59">
        <v>95</v>
      </c>
      <c r="Y549" s="59">
        <v>100</v>
      </c>
      <c r="Z549" s="59">
        <v>88</v>
      </c>
      <c r="AA549" s="59">
        <v>0</v>
      </c>
      <c r="AB549" s="59">
        <v>0</v>
      </c>
      <c r="AC549" s="59">
        <v>0</v>
      </c>
      <c r="AD549" s="59">
        <v>0</v>
      </c>
      <c r="AE549" s="59">
        <v>100</v>
      </c>
      <c r="AF549" s="73" t="s">
        <v>38</v>
      </c>
      <c r="AG549" s="73">
        <v>65500</v>
      </c>
      <c r="AH549" s="73" t="s">
        <v>38</v>
      </c>
      <c r="AI549" s="73" t="s">
        <v>38</v>
      </c>
      <c r="AJ549" s="73" t="s">
        <v>38</v>
      </c>
      <c r="AK549" s="73" t="s">
        <v>32</v>
      </c>
      <c r="AL549" s="77" t="str">
        <f>IF(ISBLANK(S549),"",IF(AJ549="Fail","Fail",IF(E549="PL4",IF(AND(T549&gt;STD_01122025!$D$3,U549&lt;STD_01122025!$D$4,OR(AF549="ND",AF549&lt;STD_01122025!$D$7),AH549="ND"),"Pass","Fail"),IF(E549="PL12",IF(AND(S549&lt;STD_01122025!$F$2,T549&gt;STD_01122025!$F$3,U549&lt;STD_01122025!$F$4,V549&gt;STD_01122025!$F$5,X549&gt;STD_01122025!$F$6,OR(AF549="ND",AF549&lt;STD_01122025!$F$7),AH549="ND"),"Pass","Fail"),IF(E549="SuperPL",IF(AND(T549&gt;STD_01122025!$H$3,U549&lt;STD_01122025!$H$4,V549&gt;STD_01122025!$H$5,X549&gt;STD_01122025!$H$6,OR(AF549="ND",AF549&lt;STD_01122025!$H$7),AH549="ND"),"Pass","Fail"),IF(E549="Flight",IF(AND(T549&gt;STD_01122025!$J$3,U549&lt;STD_01122025!$J$4,X549&gt;STD_01122025!$J$6,OR(AF549="ND",AF549&lt;STD_01122025!$J$7),AH549="ND"),"Pass","Fail"),""))))))</f>
        <v>Pass</v>
      </c>
      <c r="AM549" s="62">
        <f>IF(ISBLANK(B549),"",IFERROR(IF(VLOOKUP(B549,'Np PL4 Stock'!$A:$J,10,FALSE)="Np4",D549-VLOOKUP(B549,'Np PL4 Stock'!$A:$E,5,FALSE),D549-VLOOKUP(B549,'Np PL4 Stock'!$A:$E,5,FALSE)-1),""))</f>
        <v>15</v>
      </c>
      <c r="AN549" s="68">
        <v>8.509</v>
      </c>
      <c r="AO549" s="68">
        <v>9.683</v>
      </c>
      <c r="AP549" s="69">
        <v>97</v>
      </c>
      <c r="AQ549" s="64">
        <v>258</v>
      </c>
      <c r="AR549" s="64">
        <v>98</v>
      </c>
      <c r="AS549" s="59">
        <v>100</v>
      </c>
      <c r="AT549" s="73">
        <v>15500</v>
      </c>
      <c r="AU549" s="73">
        <v>28000</v>
      </c>
      <c r="AV549" s="73" t="s">
        <v>38</v>
      </c>
      <c r="AW549" s="73" t="s">
        <v>38</v>
      </c>
      <c r="AX549" s="84" t="s">
        <v>32</v>
      </c>
      <c r="AY549" s="59">
        <v>0</v>
      </c>
      <c r="AZ549" s="59">
        <v>0</v>
      </c>
      <c r="BA549" s="59">
        <v>0</v>
      </c>
      <c r="BB549" s="59">
        <v>0</v>
      </c>
      <c r="BC549" s="59">
        <v>0</v>
      </c>
      <c r="BD549" s="59">
        <v>0</v>
      </c>
      <c r="BE549" s="84" t="s">
        <v>38</v>
      </c>
      <c r="BF549" s="84" t="s">
        <v>38</v>
      </c>
      <c r="BG549" s="84" t="s">
        <v>38</v>
      </c>
      <c r="BH549" s="84" t="s">
        <v>38</v>
      </c>
      <c r="BI549" s="85" t="s">
        <v>544</v>
      </c>
      <c r="BJ549" s="86" t="s">
        <v>240</v>
      </c>
      <c r="BK549" s="86" t="s">
        <v>483</v>
      </c>
      <c r="BL549" s="86" t="s">
        <v>155</v>
      </c>
      <c r="BM549" s="86" t="s">
        <v>178</v>
      </c>
      <c r="BN549" s="86"/>
      <c r="BO549" s="59">
        <v>7</v>
      </c>
      <c r="BP549" s="69">
        <v>256104305100256</v>
      </c>
      <c r="BQ549" s="92">
        <v>0.2</v>
      </c>
      <c r="BR549" s="93">
        <v>0.02</v>
      </c>
      <c r="BS549" s="94">
        <f t="shared" si="89"/>
        <v>0.22</v>
      </c>
      <c r="BT549" s="95">
        <v>0.077258</v>
      </c>
      <c r="BU549" s="101">
        <f t="shared" si="90"/>
        <v>0.297258</v>
      </c>
      <c r="BV549" s="102">
        <f t="shared" si="87"/>
        <v>3.87596899224806</v>
      </c>
      <c r="BW549" s="103">
        <v>220</v>
      </c>
      <c r="BX549" s="104">
        <f t="shared" si="88"/>
        <v>0.00115216279069767</v>
      </c>
      <c r="BY549" s="105">
        <v>1000</v>
      </c>
      <c r="BZ549" s="103" t="s">
        <v>32</v>
      </c>
      <c r="CA549" s="106" t="s">
        <v>189</v>
      </c>
      <c r="CB549" s="107" t="s">
        <v>148</v>
      </c>
      <c r="CC549" s="112" t="s">
        <v>149</v>
      </c>
      <c r="CD549" s="106"/>
      <c r="CE549" s="103" t="s">
        <v>192</v>
      </c>
      <c r="CF549" s="113"/>
      <c r="CG549" s="114">
        <v>2000019296</v>
      </c>
    </row>
    <row r="550" spans="1:85">
      <c r="A550" s="53" t="str">
        <f t="shared" si="91"/>
        <v>C1-02-07-45891</v>
      </c>
      <c r="B550" s="47" t="str">
        <f t="shared" si="82"/>
        <v>C1-02-07</v>
      </c>
      <c r="C550" s="48" t="s">
        <v>43</v>
      </c>
      <c r="D550" s="49">
        <v>45891</v>
      </c>
      <c r="E550" s="50" t="s">
        <v>14</v>
      </c>
      <c r="F550" s="51" t="s">
        <v>15</v>
      </c>
      <c r="G550" s="59">
        <v>7</v>
      </c>
      <c r="H550" s="51" t="s">
        <v>187</v>
      </c>
      <c r="I550" s="59">
        <v>2</v>
      </c>
      <c r="J550" s="60">
        <f>IF(ISBLANK(H550),"",IFERROR(VLOOKUP(B550,'Np PL4 Stock'!$A:$D,4,FALSE),""))</f>
        <v>45876</v>
      </c>
      <c r="K550" s="61">
        <f>IF(ISBLANK(H550),"",SUMIF('Np PL4 Stock'!$A:$A,B550,'Np PL4 Stock'!$N:$N))</f>
        <v>1.5</v>
      </c>
      <c r="L550" s="62">
        <f>IF(ISBLANK(H550),"",VLOOKUP(LEFT(B550,5),Unit!A:B,2,FALSE))</f>
        <v>20</v>
      </c>
      <c r="M550" s="63" t="str">
        <f>IF(ISBLANK(H550),"",IFERROR(VLOOKUP(B550,'Np PL4 Stock'!$A:$T,20,FALSE),""))</f>
        <v>V1-MA1</v>
      </c>
      <c r="N550" s="63" t="str">
        <f>IF(ISBLANK(H550),"",IFERROR(VLOOKUP(B550,'Np PL4 Stock'!$A:$U,21,FALSE),""))</f>
        <v>SIS</v>
      </c>
      <c r="O550" s="62">
        <f t="shared" si="83"/>
        <v>75</v>
      </c>
      <c r="P550" s="62">
        <f t="shared" si="84"/>
        <v>5.225e-5</v>
      </c>
      <c r="Q550" s="67">
        <f t="shared" si="85"/>
        <v>1.18225e-6</v>
      </c>
      <c r="R550" s="67">
        <f t="shared" si="86"/>
        <v>1.58018553703704e-6</v>
      </c>
      <c r="S550" s="64">
        <v>13</v>
      </c>
      <c r="T550" s="68">
        <v>7.508</v>
      </c>
      <c r="U550" s="68">
        <v>8.055</v>
      </c>
      <c r="V550" s="69">
        <v>84</v>
      </c>
      <c r="W550" s="59">
        <v>424</v>
      </c>
      <c r="X550" s="59">
        <v>96</v>
      </c>
      <c r="Y550" s="59">
        <v>100</v>
      </c>
      <c r="Z550" s="59">
        <v>80</v>
      </c>
      <c r="AA550" s="59">
        <v>0</v>
      </c>
      <c r="AB550" s="59">
        <v>0</v>
      </c>
      <c r="AC550" s="59">
        <v>0</v>
      </c>
      <c r="AD550" s="59">
        <v>0</v>
      </c>
      <c r="AE550" s="59">
        <v>100</v>
      </c>
      <c r="AF550" s="73" t="s">
        <v>38</v>
      </c>
      <c r="AG550" s="73">
        <v>62000</v>
      </c>
      <c r="AH550" s="73" t="s">
        <v>38</v>
      </c>
      <c r="AI550" s="73" t="s">
        <v>38</v>
      </c>
      <c r="AJ550" s="73" t="s">
        <v>38</v>
      </c>
      <c r="AK550" s="73" t="s">
        <v>32</v>
      </c>
      <c r="AL550" s="77" t="str">
        <f>IF(ISBLANK(S550),"",IF(AJ550="Fail","Fail",IF(E550="PL4",IF(AND(T550&gt;STD_01122025!$D$3,U550&lt;STD_01122025!$D$4,OR(AF550="ND",AF550&lt;STD_01122025!$D$7),AH550="ND"),"Pass","Fail"),IF(E550="PL12",IF(AND(S550&lt;STD_01122025!$F$2,T550&gt;STD_01122025!$F$3,U550&lt;STD_01122025!$F$4,V550&gt;STD_01122025!$F$5,X550&gt;STD_01122025!$F$6,OR(AF550="ND",AF550&lt;STD_01122025!$F$7),AH550="ND"),"Pass","Fail"),IF(E550="SuperPL",IF(AND(T550&gt;STD_01122025!$H$3,U550&lt;STD_01122025!$H$4,V550&gt;STD_01122025!$H$5,X550&gt;STD_01122025!$H$6,OR(AF550="ND",AF550&lt;STD_01122025!$H$7),AH550="ND"),"Pass","Fail"),IF(E550="Flight",IF(AND(T550&gt;STD_01122025!$J$3,U550&lt;STD_01122025!$J$4,X550&gt;STD_01122025!$J$6,OR(AF550="ND",AF550&lt;STD_01122025!$J$7),AH550="ND"),"Pass","Fail"),""))))))</f>
        <v>Pass</v>
      </c>
      <c r="AM550" s="62">
        <f>IF(ISBLANK(B550),"",IFERROR(IF(VLOOKUP(B550,'Np PL4 Stock'!$A:$J,10,FALSE)="Np4",D550-VLOOKUP(B550,'Np PL4 Stock'!$A:$E,5,FALSE),D550-VLOOKUP(B550,'Np PL4 Stock'!$A:$E,5,FALSE)-1),""))</f>
        <v>15</v>
      </c>
      <c r="AN550" s="68">
        <v>8.381</v>
      </c>
      <c r="AO550" s="68">
        <v>9.352</v>
      </c>
      <c r="AP550" s="69">
        <v>96.552</v>
      </c>
      <c r="AQ550" s="64">
        <v>270</v>
      </c>
      <c r="AR550" s="64">
        <v>99</v>
      </c>
      <c r="AS550" s="59">
        <v>100</v>
      </c>
      <c r="AT550" s="73" t="s">
        <v>38</v>
      </c>
      <c r="AU550" s="73">
        <v>60500</v>
      </c>
      <c r="AV550" s="73" t="s">
        <v>38</v>
      </c>
      <c r="AW550" s="73" t="s">
        <v>38</v>
      </c>
      <c r="AX550" s="84" t="s">
        <v>32</v>
      </c>
      <c r="AY550" s="59">
        <v>0</v>
      </c>
      <c r="AZ550" s="59">
        <v>0</v>
      </c>
      <c r="BA550" s="59">
        <v>0</v>
      </c>
      <c r="BB550" s="59">
        <v>0</v>
      </c>
      <c r="BC550" s="59">
        <v>0</v>
      </c>
      <c r="BD550" s="59">
        <v>0</v>
      </c>
      <c r="BE550" s="84" t="s">
        <v>38</v>
      </c>
      <c r="BF550" s="84" t="s">
        <v>38</v>
      </c>
      <c r="BG550" s="84" t="s">
        <v>38</v>
      </c>
      <c r="BH550" s="84" t="s">
        <v>38</v>
      </c>
      <c r="BI550" s="85" t="s">
        <v>544</v>
      </c>
      <c r="BJ550" s="86" t="s">
        <v>240</v>
      </c>
      <c r="BK550" s="86" t="s">
        <v>483</v>
      </c>
      <c r="BL550" s="86" t="s">
        <v>155</v>
      </c>
      <c r="BM550" s="86" t="s">
        <v>178</v>
      </c>
      <c r="BN550" s="86"/>
      <c r="BO550" s="59">
        <v>7</v>
      </c>
      <c r="BP550" s="69">
        <v>256104305100256</v>
      </c>
      <c r="BQ550" s="92">
        <v>0.35</v>
      </c>
      <c r="BR550" s="93">
        <v>0.035</v>
      </c>
      <c r="BS550" s="94">
        <f t="shared" si="89"/>
        <v>0.385</v>
      </c>
      <c r="BT550" s="95">
        <v>0.134532</v>
      </c>
      <c r="BU550" s="101">
        <f t="shared" si="90"/>
        <v>0.519532</v>
      </c>
      <c r="BV550" s="102">
        <f t="shared" si="87"/>
        <v>3.7037037037037</v>
      </c>
      <c r="BW550" s="103">
        <v>385</v>
      </c>
      <c r="BX550" s="104">
        <f t="shared" si="88"/>
        <v>0.00192419259259259</v>
      </c>
      <c r="BY550" s="105">
        <v>1000</v>
      </c>
      <c r="BZ550" s="103" t="s">
        <v>32</v>
      </c>
      <c r="CA550" s="106" t="s">
        <v>189</v>
      </c>
      <c r="CB550" s="107" t="s">
        <v>148</v>
      </c>
      <c r="CC550" s="112" t="s">
        <v>149</v>
      </c>
      <c r="CD550" s="106"/>
      <c r="CE550" s="103" t="s">
        <v>192</v>
      </c>
      <c r="CF550" s="113"/>
      <c r="CG550" s="114">
        <v>2000019296</v>
      </c>
    </row>
    <row r="551" ht="15" spans="1:96">
      <c r="A551" s="53" t="str">
        <f t="shared" si="91"/>
        <v>C1-01-07-45891</v>
      </c>
      <c r="B551" s="47" t="str">
        <f t="shared" si="82"/>
        <v>C1-01-07</v>
      </c>
      <c r="C551" s="48" t="s">
        <v>43</v>
      </c>
      <c r="D551" s="49">
        <v>45891</v>
      </c>
      <c r="E551" s="50" t="s">
        <v>14</v>
      </c>
      <c r="F551" s="51" t="s">
        <v>15</v>
      </c>
      <c r="G551" s="59">
        <v>7</v>
      </c>
      <c r="H551" s="51" t="s">
        <v>187</v>
      </c>
      <c r="I551" s="59">
        <v>1</v>
      </c>
      <c r="J551" s="60">
        <f>IF(ISBLANK(H551),"",IFERROR(VLOOKUP(B551,'Np PL4 Stock'!$A:$D,4,FALSE),""))</f>
        <v>45876</v>
      </c>
      <c r="K551" s="61">
        <f>IF(ISBLANK(H551),"",SUMIF('Np PL4 Stock'!$A:$A,B551,'Np PL4 Stock'!$N:$N))</f>
        <v>1.5</v>
      </c>
      <c r="L551" s="62">
        <f>IF(ISBLANK(H551),"",VLOOKUP(LEFT(B551,5),Unit!A:B,2,FALSE))</f>
        <v>20</v>
      </c>
      <c r="M551" s="63" t="str">
        <f>IF(ISBLANK(H551),"",IFERROR(VLOOKUP(B551,'Np PL4 Stock'!$A:$T,20,FALSE),""))</f>
        <v>V1-MA1</v>
      </c>
      <c r="N551" s="63" t="str">
        <f>IF(ISBLANK(H551),"",IFERROR(VLOOKUP(B551,'Np PL4 Stock'!$A:$U,21,FALSE),""))</f>
        <v>SIS</v>
      </c>
      <c r="O551" s="62">
        <f t="shared" si="83"/>
        <v>75</v>
      </c>
      <c r="P551" s="62">
        <f t="shared" si="84"/>
        <v>1.55e-5</v>
      </c>
      <c r="Q551" s="67">
        <f t="shared" si="85"/>
        <v>1.18066666666667e-6</v>
      </c>
      <c r="R551" s="67">
        <f t="shared" si="86"/>
        <v>1.60066755555556e-6</v>
      </c>
      <c r="S551" s="64">
        <v>12</v>
      </c>
      <c r="T551" s="68">
        <v>7.707</v>
      </c>
      <c r="U551" s="68">
        <v>8.307</v>
      </c>
      <c r="V551" s="69">
        <v>88</v>
      </c>
      <c r="W551" s="59">
        <v>375</v>
      </c>
      <c r="X551" s="59">
        <v>95</v>
      </c>
      <c r="Y551" s="59">
        <v>100</v>
      </c>
      <c r="Z551" s="59">
        <v>88</v>
      </c>
      <c r="AA551" s="59">
        <v>0</v>
      </c>
      <c r="AB551" s="59">
        <v>0</v>
      </c>
      <c r="AC551" s="59">
        <v>0</v>
      </c>
      <c r="AD551" s="59">
        <v>0</v>
      </c>
      <c r="AE551" s="59">
        <v>100</v>
      </c>
      <c r="AF551" s="73" t="s">
        <v>38</v>
      </c>
      <c r="AG551" s="73">
        <v>65500</v>
      </c>
      <c r="AH551" s="73" t="s">
        <v>38</v>
      </c>
      <c r="AI551" s="73" t="s">
        <v>38</v>
      </c>
      <c r="AJ551" s="73" t="s">
        <v>38</v>
      </c>
      <c r="AK551" s="73" t="s">
        <v>32</v>
      </c>
      <c r="AL551" s="77" t="str">
        <f>IF(ISBLANK(S551),"",IF(AJ551="Fail","Fail",IF(E551="PL4",IF(AND(T551&gt;STD_01122025!$D$3,U551&lt;STD_01122025!$D$4,OR(AF551="ND",AF551&lt;STD_01122025!$D$7),AH551="ND"),"Pass","Fail"),IF(E551="PL12",IF(AND(S551&lt;STD_01122025!$F$2,T551&gt;STD_01122025!$F$3,U551&lt;STD_01122025!$F$4,V551&gt;STD_01122025!$F$5,X551&gt;STD_01122025!$F$6,OR(AF551="ND",AF551&lt;STD_01122025!$F$7),AH551="ND"),"Pass","Fail"),IF(E551="SuperPL",IF(AND(T551&gt;STD_01122025!$H$3,U551&lt;STD_01122025!$H$4,V551&gt;STD_01122025!$H$5,X551&gt;STD_01122025!$H$6,OR(AF551="ND",AF551&lt;STD_01122025!$H$7),AH551="ND"),"Pass","Fail"),IF(E551="Flight",IF(AND(T551&gt;STD_01122025!$J$3,U551&lt;STD_01122025!$J$4,X551&gt;STD_01122025!$J$6,OR(AF551="ND",AF551&lt;STD_01122025!$J$7),AH551="ND"),"Pass","Fail"),""))))))</f>
        <v>Pass</v>
      </c>
      <c r="AM551" s="62">
        <f>IF(ISBLANK(B551),"",IFERROR(IF(VLOOKUP(B551,'Np PL4 Stock'!$A:$J,10,FALSE)="Np4",D551-VLOOKUP(B551,'Np PL4 Stock'!$A:$E,5,FALSE),D551-VLOOKUP(B551,'Np PL4 Stock'!$A:$E,5,FALSE)-1),""))</f>
        <v>15</v>
      </c>
      <c r="AN551" s="68">
        <v>8.509</v>
      </c>
      <c r="AO551" s="68">
        <v>9.683</v>
      </c>
      <c r="AP551" s="69">
        <v>97</v>
      </c>
      <c r="AQ551" s="64">
        <v>258</v>
      </c>
      <c r="AR551" s="64">
        <v>98</v>
      </c>
      <c r="AS551" s="59">
        <v>100</v>
      </c>
      <c r="AT551" s="73">
        <v>15500</v>
      </c>
      <c r="AU551" s="73">
        <v>28000</v>
      </c>
      <c r="AV551" s="73" t="s">
        <v>38</v>
      </c>
      <c r="AW551" s="73" t="s">
        <v>38</v>
      </c>
      <c r="AX551" s="84" t="s">
        <v>32</v>
      </c>
      <c r="AY551" s="59">
        <v>0</v>
      </c>
      <c r="AZ551" s="59">
        <v>0</v>
      </c>
      <c r="BA551" s="59">
        <v>0</v>
      </c>
      <c r="BB551" s="59">
        <v>0</v>
      </c>
      <c r="BC551" s="59">
        <v>0</v>
      </c>
      <c r="BD551" s="59">
        <v>0</v>
      </c>
      <c r="BE551" s="84" t="s">
        <v>38</v>
      </c>
      <c r="BF551" s="84" t="s">
        <v>38</v>
      </c>
      <c r="BG551" s="84" t="s">
        <v>38</v>
      </c>
      <c r="BH551" s="84" t="s">
        <v>38</v>
      </c>
      <c r="BI551" s="85" t="s">
        <v>544</v>
      </c>
      <c r="BJ551" s="86" t="s">
        <v>240</v>
      </c>
      <c r="BK551" s="86" t="s">
        <v>483</v>
      </c>
      <c r="BL551" s="86" t="s">
        <v>155</v>
      </c>
      <c r="BM551" s="86" t="s">
        <v>178</v>
      </c>
      <c r="BN551" s="86"/>
      <c r="BO551" s="59">
        <v>7</v>
      </c>
      <c r="BP551" s="69">
        <v>256104305100255</v>
      </c>
      <c r="BQ551" s="92">
        <v>0.09</v>
      </c>
      <c r="BR551" s="93">
        <v>0</v>
      </c>
      <c r="BS551" s="94">
        <f t="shared" si="89"/>
        <v>0.09</v>
      </c>
      <c r="BT551" s="95">
        <v>0.03015</v>
      </c>
      <c r="BU551" s="101">
        <f t="shared" si="90"/>
        <v>0.12015</v>
      </c>
      <c r="BV551" s="102">
        <f t="shared" si="87"/>
        <v>3.87596899224806</v>
      </c>
      <c r="BW551" s="103">
        <v>90</v>
      </c>
      <c r="BX551" s="104">
        <f t="shared" si="88"/>
        <v>0.000465697674418605</v>
      </c>
      <c r="BY551" s="105">
        <v>1000</v>
      </c>
      <c r="BZ551" s="103" t="s">
        <v>32</v>
      </c>
      <c r="CA551" s="106" t="s">
        <v>189</v>
      </c>
      <c r="CB551" s="107" t="s">
        <v>148</v>
      </c>
      <c r="CC551" s="112" t="s">
        <v>149</v>
      </c>
      <c r="CD551" s="106"/>
      <c r="CE551" s="103" t="s">
        <v>192</v>
      </c>
      <c r="CF551" s="113"/>
      <c r="CG551" s="114">
        <v>2000019296</v>
      </c>
      <c r="CH551"/>
      <c r="CI551"/>
      <c r="CJ551"/>
      <c r="CK551"/>
      <c r="CL551"/>
      <c r="CM551"/>
      <c r="CN551"/>
      <c r="CO551"/>
      <c r="CP551"/>
      <c r="CQ551"/>
      <c r="CR551"/>
    </row>
    <row r="552" spans="1:85">
      <c r="A552" s="53" t="str">
        <f t="shared" si="91"/>
        <v>C1-02-07-45891</v>
      </c>
      <c r="B552" s="47" t="str">
        <f t="shared" si="82"/>
        <v>C1-02-07</v>
      </c>
      <c r="C552" s="48" t="s">
        <v>43</v>
      </c>
      <c r="D552" s="49">
        <v>45891</v>
      </c>
      <c r="E552" s="50" t="s">
        <v>14</v>
      </c>
      <c r="F552" s="51" t="s">
        <v>15</v>
      </c>
      <c r="G552" s="59">
        <v>7</v>
      </c>
      <c r="H552" s="51" t="s">
        <v>187</v>
      </c>
      <c r="I552" s="59">
        <v>2</v>
      </c>
      <c r="J552" s="60">
        <f>IF(ISBLANK(H552),"",IFERROR(VLOOKUP(B552,'Np PL4 Stock'!$A:$D,4,FALSE),""))</f>
        <v>45876</v>
      </c>
      <c r="K552" s="61">
        <f>IF(ISBLANK(H552),"",SUMIF('Np PL4 Stock'!$A:$A,B552,'Np PL4 Stock'!$N:$N))</f>
        <v>1.5</v>
      </c>
      <c r="L552" s="62">
        <f>IF(ISBLANK(H552),"",VLOOKUP(LEFT(B552,5),Unit!A:B,2,FALSE))</f>
        <v>20</v>
      </c>
      <c r="M552" s="63" t="str">
        <f>IF(ISBLANK(H552),"",IFERROR(VLOOKUP(B552,'Np PL4 Stock'!$A:$T,20,FALSE),""))</f>
        <v>V1-MA1</v>
      </c>
      <c r="N552" s="63" t="str">
        <f>IF(ISBLANK(H552),"",IFERROR(VLOOKUP(B552,'Np PL4 Stock'!$A:$U,21,FALSE),""))</f>
        <v>SIS</v>
      </c>
      <c r="O552" s="62">
        <f t="shared" si="83"/>
        <v>75</v>
      </c>
      <c r="P552" s="62">
        <f t="shared" si="84"/>
        <v>5.225e-5</v>
      </c>
      <c r="Q552" s="67">
        <f t="shared" si="85"/>
        <v>1.18225e-6</v>
      </c>
      <c r="R552" s="67">
        <f t="shared" si="86"/>
        <v>1.58018553703704e-6</v>
      </c>
      <c r="S552" s="64">
        <v>13</v>
      </c>
      <c r="T552" s="68">
        <v>7.508</v>
      </c>
      <c r="U552" s="68">
        <v>8.055</v>
      </c>
      <c r="V552" s="69">
        <v>84</v>
      </c>
      <c r="W552" s="59">
        <v>424</v>
      </c>
      <c r="X552" s="59">
        <v>96</v>
      </c>
      <c r="Y552" s="59">
        <v>100</v>
      </c>
      <c r="Z552" s="59">
        <v>80</v>
      </c>
      <c r="AA552" s="59">
        <v>0</v>
      </c>
      <c r="AB552" s="59">
        <v>0</v>
      </c>
      <c r="AC552" s="59">
        <v>0</v>
      </c>
      <c r="AD552" s="59">
        <v>0</v>
      </c>
      <c r="AE552" s="59">
        <v>100</v>
      </c>
      <c r="AF552" s="73" t="s">
        <v>38</v>
      </c>
      <c r="AG552" s="73">
        <v>62000</v>
      </c>
      <c r="AH552" s="73" t="s">
        <v>38</v>
      </c>
      <c r="AI552" s="73" t="s">
        <v>38</v>
      </c>
      <c r="AJ552" s="73" t="s">
        <v>38</v>
      </c>
      <c r="AK552" s="73" t="s">
        <v>32</v>
      </c>
      <c r="AL552" s="77" t="str">
        <f>IF(ISBLANK(S552),"",IF(AJ552="Fail","Fail",IF(E552="PL4",IF(AND(T552&gt;STD_01122025!$D$3,U552&lt;STD_01122025!$D$4,OR(AF552="ND",AF552&lt;STD_01122025!$D$7),AH552="ND"),"Pass","Fail"),IF(E552="PL12",IF(AND(S552&lt;STD_01122025!$F$2,T552&gt;STD_01122025!$F$3,U552&lt;STD_01122025!$F$4,V552&gt;STD_01122025!$F$5,X552&gt;STD_01122025!$F$6,OR(AF552="ND",AF552&lt;STD_01122025!$F$7),AH552="ND"),"Pass","Fail"),IF(E552="SuperPL",IF(AND(T552&gt;STD_01122025!$H$3,U552&lt;STD_01122025!$H$4,V552&gt;STD_01122025!$H$5,X552&gt;STD_01122025!$H$6,OR(AF552="ND",AF552&lt;STD_01122025!$H$7),AH552="ND"),"Pass","Fail"),IF(E552="Flight",IF(AND(T552&gt;STD_01122025!$J$3,U552&lt;STD_01122025!$J$4,X552&gt;STD_01122025!$J$6,OR(AF552="ND",AF552&lt;STD_01122025!$J$7),AH552="ND"),"Pass","Fail"),""))))))</f>
        <v>Pass</v>
      </c>
      <c r="AM552" s="62">
        <f>IF(ISBLANK(B552),"",IFERROR(IF(VLOOKUP(B552,'Np PL4 Stock'!$A:$J,10,FALSE)="Np4",D552-VLOOKUP(B552,'Np PL4 Stock'!$A:$E,5,FALSE),D552-VLOOKUP(B552,'Np PL4 Stock'!$A:$E,5,FALSE)-1),""))</f>
        <v>15</v>
      </c>
      <c r="AN552" s="68">
        <v>8.381</v>
      </c>
      <c r="AO552" s="68">
        <v>9.352</v>
      </c>
      <c r="AP552" s="69">
        <v>96.552</v>
      </c>
      <c r="AQ552" s="64">
        <v>270</v>
      </c>
      <c r="AR552" s="64">
        <v>99</v>
      </c>
      <c r="AS552" s="59">
        <v>100</v>
      </c>
      <c r="AT552" s="73" t="s">
        <v>38</v>
      </c>
      <c r="AU552" s="73">
        <v>60500</v>
      </c>
      <c r="AV552" s="73" t="s">
        <v>38</v>
      </c>
      <c r="AW552" s="73" t="s">
        <v>38</v>
      </c>
      <c r="AX552" s="84" t="s">
        <v>32</v>
      </c>
      <c r="AY552" s="59">
        <v>0</v>
      </c>
      <c r="AZ552" s="59">
        <v>0</v>
      </c>
      <c r="BA552" s="59">
        <v>0</v>
      </c>
      <c r="BB552" s="59">
        <v>0</v>
      </c>
      <c r="BC552" s="59">
        <v>0</v>
      </c>
      <c r="BD552" s="59">
        <v>0</v>
      </c>
      <c r="BE552" s="84" t="s">
        <v>38</v>
      </c>
      <c r="BF552" s="84" t="s">
        <v>38</v>
      </c>
      <c r="BG552" s="84" t="s">
        <v>38</v>
      </c>
      <c r="BH552" s="84" t="s">
        <v>38</v>
      </c>
      <c r="BI552" s="85" t="s">
        <v>494</v>
      </c>
      <c r="BJ552" s="86" t="s">
        <v>261</v>
      </c>
      <c r="BK552" s="86" t="s">
        <v>495</v>
      </c>
      <c r="BL552" s="86" t="s">
        <v>155</v>
      </c>
      <c r="BM552" s="86" t="s">
        <v>178</v>
      </c>
      <c r="BN552" s="86"/>
      <c r="BO552" s="59">
        <v>7</v>
      </c>
      <c r="BP552" s="69">
        <v>256104305100261</v>
      </c>
      <c r="BQ552" s="92">
        <v>0.6</v>
      </c>
      <c r="BR552" s="93">
        <v>0.06</v>
      </c>
      <c r="BS552" s="94">
        <f t="shared" si="89"/>
        <v>0.66</v>
      </c>
      <c r="BT552" s="95">
        <v>0.21913</v>
      </c>
      <c r="BU552" s="101">
        <f t="shared" si="90"/>
        <v>0.87913</v>
      </c>
      <c r="BV552" s="102">
        <f t="shared" si="87"/>
        <v>3.7037037037037</v>
      </c>
      <c r="BW552" s="103">
        <v>660</v>
      </c>
      <c r="BX552" s="104">
        <f t="shared" si="88"/>
        <v>0.00325603703703704</v>
      </c>
      <c r="BY552" s="105">
        <v>1000</v>
      </c>
      <c r="BZ552" s="103" t="s">
        <v>32</v>
      </c>
      <c r="CA552" s="106" t="s">
        <v>189</v>
      </c>
      <c r="CB552" s="107" t="s">
        <v>148</v>
      </c>
      <c r="CC552" s="112" t="s">
        <v>149</v>
      </c>
      <c r="CD552" s="106"/>
      <c r="CE552" s="103" t="s">
        <v>192</v>
      </c>
      <c r="CF552" s="113"/>
      <c r="CG552" s="114">
        <v>2000015189</v>
      </c>
    </row>
    <row r="553" spans="1:85">
      <c r="A553" s="53" t="str">
        <f t="shared" si="91"/>
        <v>C1-04-07-45892</v>
      </c>
      <c r="B553" s="47" t="str">
        <f t="shared" si="82"/>
        <v>C1-04-07</v>
      </c>
      <c r="C553" s="48" t="s">
        <v>43</v>
      </c>
      <c r="D553" s="49">
        <v>45892</v>
      </c>
      <c r="E553" s="50" t="s">
        <v>14</v>
      </c>
      <c r="F553" s="51" t="s">
        <v>15</v>
      </c>
      <c r="G553" s="59">
        <v>7</v>
      </c>
      <c r="H553" s="51" t="s">
        <v>187</v>
      </c>
      <c r="I553" s="59">
        <v>4</v>
      </c>
      <c r="J553" s="60">
        <f>IF(ISBLANK(H553),"",IFERROR(VLOOKUP(B553,'Np PL4 Stock'!$A:$D,4,FALSE),""))</f>
        <v>45877</v>
      </c>
      <c r="K553" s="61">
        <f>IF(ISBLANK(H553),"",SUMIF('Np PL4 Stock'!$A:$A,B553,'Np PL4 Stock'!$N:$N))</f>
        <v>1.5</v>
      </c>
      <c r="L553" s="62">
        <f>IF(ISBLANK(H553),"",VLOOKUP(LEFT(B553,5),Unit!A:B,2,FALSE))</f>
        <v>20</v>
      </c>
      <c r="M553" s="63" t="str">
        <f>IF(ISBLANK(H553),"",IFERROR(VLOOKUP(B553,'Np PL4 Stock'!$A:$T,20,FALSE),""))</f>
        <v>V1-MA1</v>
      </c>
      <c r="N553" s="63" t="str">
        <f>IF(ISBLANK(H553),"",IFERROR(VLOOKUP(B553,'Np PL4 Stock'!$A:$U,21,FALSE),""))</f>
        <v>SIS</v>
      </c>
      <c r="O553" s="62">
        <f t="shared" si="83"/>
        <v>75</v>
      </c>
      <c r="P553" s="62">
        <f t="shared" si="84"/>
        <v>7.655e-5</v>
      </c>
      <c r="Q553" s="67">
        <f t="shared" si="85"/>
        <v>1.02066666666667e-6</v>
      </c>
      <c r="R553" s="67">
        <f t="shared" si="86"/>
        <v>1.39506888888889e-6</v>
      </c>
      <c r="S553" s="64">
        <v>13</v>
      </c>
      <c r="T553" s="68">
        <v>7.913</v>
      </c>
      <c r="U553" s="68">
        <v>6.746</v>
      </c>
      <c r="V553" s="69">
        <v>94</v>
      </c>
      <c r="W553" s="59">
        <v>349</v>
      </c>
      <c r="X553" s="59">
        <v>94</v>
      </c>
      <c r="Y553" s="59">
        <v>100</v>
      </c>
      <c r="Z553" s="59">
        <v>92</v>
      </c>
      <c r="AA553" s="59">
        <v>0</v>
      </c>
      <c r="AB553" s="59">
        <v>0</v>
      </c>
      <c r="AC553" s="59">
        <v>0</v>
      </c>
      <c r="AD553" s="59">
        <v>0</v>
      </c>
      <c r="AE553" s="59">
        <v>100</v>
      </c>
      <c r="AF553" s="73" t="s">
        <v>38</v>
      </c>
      <c r="AG553" s="73">
        <v>46000</v>
      </c>
      <c r="AH553" s="73" t="s">
        <v>38</v>
      </c>
      <c r="AI553" s="73" t="s">
        <v>38</v>
      </c>
      <c r="AJ553" s="73" t="s">
        <v>38</v>
      </c>
      <c r="AK553" s="73" t="s">
        <v>32</v>
      </c>
      <c r="AL553" s="77" t="str">
        <f>IF(ISBLANK(S553),"",IF(AJ553="Fail","Fail",IF(E553="PL4",IF(AND(T553&gt;STD_01122025!$D$3,U553&lt;STD_01122025!$D$4,OR(AF553="ND",AF553&lt;STD_01122025!$D$7),AH553="ND"),"Pass","Fail"),IF(E553="PL12",IF(AND(S553&lt;STD_01122025!$F$2,T553&gt;STD_01122025!$F$3,U553&lt;STD_01122025!$F$4,V553&gt;STD_01122025!$F$5,X553&gt;STD_01122025!$F$6,OR(AF553="ND",AF553&lt;STD_01122025!$F$7),AH553="ND"),"Pass","Fail"),IF(E553="SuperPL",IF(AND(T553&gt;STD_01122025!$H$3,U553&lt;STD_01122025!$H$4,V553&gt;STD_01122025!$H$5,X553&gt;STD_01122025!$H$6,OR(AF553="ND",AF553&lt;STD_01122025!$H$7),AH553="ND"),"Pass","Fail"),IF(E553="Flight",IF(AND(T553&gt;STD_01122025!$J$3,U553&lt;STD_01122025!$J$4,X553&gt;STD_01122025!$J$6,OR(AF553="ND",AF553&lt;STD_01122025!$J$7),AH553="ND"),"Pass","Fail"),""))))))</f>
        <v>Pass</v>
      </c>
      <c r="AM553" s="62">
        <f>IF(ISBLANK(B553),"",IFERROR(IF(VLOOKUP(B553,'Np PL4 Stock'!$A:$J,10,FALSE)="Np4",D553-VLOOKUP(B553,'Np PL4 Stock'!$A:$E,5,FALSE),D553-VLOOKUP(B553,'Np PL4 Stock'!$A:$E,5,FALSE)-1),""))</f>
        <v>15</v>
      </c>
      <c r="AN553" s="68">
        <v>8.644</v>
      </c>
      <c r="AO553" s="68">
        <v>9.504</v>
      </c>
      <c r="AP553" s="69">
        <v>100</v>
      </c>
      <c r="AQ553" s="64">
        <v>240</v>
      </c>
      <c r="AR553" s="64">
        <v>98</v>
      </c>
      <c r="AS553" s="59">
        <v>100</v>
      </c>
      <c r="AT553" s="73" t="s">
        <v>38</v>
      </c>
      <c r="AU553" s="73">
        <v>77000</v>
      </c>
      <c r="AV553" s="73" t="s">
        <v>38</v>
      </c>
      <c r="AW553" s="73" t="s">
        <v>38</v>
      </c>
      <c r="AX553" s="84" t="s">
        <v>32</v>
      </c>
      <c r="AY553" s="59">
        <v>0</v>
      </c>
      <c r="AZ553" s="59">
        <v>0</v>
      </c>
      <c r="BA553" s="59">
        <v>0</v>
      </c>
      <c r="BB553" s="59">
        <v>0</v>
      </c>
      <c r="BC553" s="59">
        <v>0</v>
      </c>
      <c r="BD553" s="59">
        <v>0</v>
      </c>
      <c r="BE553" s="84" t="s">
        <v>38</v>
      </c>
      <c r="BF553" s="84" t="s">
        <v>38</v>
      </c>
      <c r="BG553" s="84" t="s">
        <v>38</v>
      </c>
      <c r="BH553" s="84" t="s">
        <v>38</v>
      </c>
      <c r="BI553" s="85" t="s">
        <v>775</v>
      </c>
      <c r="BJ553" s="86" t="s">
        <v>273</v>
      </c>
      <c r="BK553" s="86" t="s">
        <v>542</v>
      </c>
      <c r="BL553" s="86" t="s">
        <v>196</v>
      </c>
      <c r="BM553" s="86" t="s">
        <v>178</v>
      </c>
      <c r="BN553" s="86"/>
      <c r="BO553" s="59">
        <v>4</v>
      </c>
      <c r="BP553" s="69">
        <v>256104305100265</v>
      </c>
      <c r="BQ553" s="92">
        <v>0.21</v>
      </c>
      <c r="BR553" s="93">
        <v>0.021</v>
      </c>
      <c r="BS553" s="94">
        <f t="shared" si="89"/>
        <v>0.231</v>
      </c>
      <c r="BT553" s="95">
        <v>0.077</v>
      </c>
      <c r="BU553" s="101">
        <f t="shared" si="90"/>
        <v>0.308</v>
      </c>
      <c r="BV553" s="102">
        <f t="shared" si="87"/>
        <v>4.16666666666667</v>
      </c>
      <c r="BW553" s="103">
        <v>256.666666666667</v>
      </c>
      <c r="BX553" s="104">
        <f t="shared" si="88"/>
        <v>0.00128333333333333</v>
      </c>
      <c r="BY553" s="105">
        <v>900</v>
      </c>
      <c r="BZ553" s="103" t="s">
        <v>32</v>
      </c>
      <c r="CA553" s="106" t="s">
        <v>189</v>
      </c>
      <c r="CB553" s="107" t="s">
        <v>148</v>
      </c>
      <c r="CC553" s="112" t="s">
        <v>149</v>
      </c>
      <c r="CD553" s="106"/>
      <c r="CE553" s="103" t="s">
        <v>192</v>
      </c>
      <c r="CF553" s="113"/>
      <c r="CG553" s="114">
        <v>2000018129</v>
      </c>
    </row>
    <row r="554" spans="1:85">
      <c r="A554" s="53" t="str">
        <f t="shared" si="91"/>
        <v>C1-04-07-45892</v>
      </c>
      <c r="B554" s="47" t="str">
        <f t="shared" si="82"/>
        <v>C1-04-07</v>
      </c>
      <c r="C554" s="48" t="s">
        <v>43</v>
      </c>
      <c r="D554" s="49">
        <v>45892</v>
      </c>
      <c r="E554" s="50" t="s">
        <v>14</v>
      </c>
      <c r="F554" s="51" t="s">
        <v>15</v>
      </c>
      <c r="G554" s="59">
        <v>7</v>
      </c>
      <c r="H554" s="51" t="s">
        <v>187</v>
      </c>
      <c r="I554" s="59">
        <v>4</v>
      </c>
      <c r="J554" s="60">
        <f>IF(ISBLANK(H554),"",IFERROR(VLOOKUP(B554,'Np PL4 Stock'!$A:$D,4,FALSE),""))</f>
        <v>45877</v>
      </c>
      <c r="K554" s="61">
        <f>IF(ISBLANK(H554),"",SUMIF('Np PL4 Stock'!$A:$A,B554,'Np PL4 Stock'!$N:$N))</f>
        <v>1.5</v>
      </c>
      <c r="L554" s="62">
        <f>IF(ISBLANK(H554),"",VLOOKUP(LEFT(B554,5),Unit!A:B,2,FALSE))</f>
        <v>20</v>
      </c>
      <c r="M554" s="63" t="str">
        <f>IF(ISBLANK(H554),"",IFERROR(VLOOKUP(B554,'Np PL4 Stock'!$A:$T,20,FALSE),""))</f>
        <v>V1-MA1</v>
      </c>
      <c r="N554" s="63" t="str">
        <f>IF(ISBLANK(H554),"",IFERROR(VLOOKUP(B554,'Np PL4 Stock'!$A:$U,21,FALSE),""))</f>
        <v>SIS</v>
      </c>
      <c r="O554" s="62">
        <f t="shared" si="83"/>
        <v>75</v>
      </c>
      <c r="P554" s="62">
        <f t="shared" si="84"/>
        <v>7.655e-5</v>
      </c>
      <c r="Q554" s="67">
        <f t="shared" si="85"/>
        <v>1.02066666666667e-6</v>
      </c>
      <c r="R554" s="67">
        <f t="shared" si="86"/>
        <v>1.39506888888889e-6</v>
      </c>
      <c r="S554" s="64">
        <v>13</v>
      </c>
      <c r="T554" s="68">
        <v>7.913</v>
      </c>
      <c r="U554" s="68">
        <v>6.746</v>
      </c>
      <c r="V554" s="69">
        <v>94</v>
      </c>
      <c r="W554" s="59">
        <v>349</v>
      </c>
      <c r="X554" s="59">
        <v>94</v>
      </c>
      <c r="Y554" s="59">
        <v>100</v>
      </c>
      <c r="Z554" s="59">
        <v>92</v>
      </c>
      <c r="AA554" s="59">
        <v>0</v>
      </c>
      <c r="AB554" s="59">
        <v>0</v>
      </c>
      <c r="AC554" s="59">
        <v>0</v>
      </c>
      <c r="AD554" s="59">
        <v>0</v>
      </c>
      <c r="AE554" s="59">
        <v>100</v>
      </c>
      <c r="AF554" s="73" t="s">
        <v>38</v>
      </c>
      <c r="AG554" s="73">
        <v>46000</v>
      </c>
      <c r="AH554" s="73" t="s">
        <v>38</v>
      </c>
      <c r="AI554" s="73" t="s">
        <v>38</v>
      </c>
      <c r="AJ554" s="73" t="s">
        <v>38</v>
      </c>
      <c r="AK554" s="73" t="s">
        <v>32</v>
      </c>
      <c r="AL554" s="77" t="str">
        <f>IF(ISBLANK(S554),"",IF(AJ554="Fail","Fail",IF(E554="PL4",IF(AND(T554&gt;STD_01122025!$D$3,U554&lt;STD_01122025!$D$4,OR(AF554="ND",AF554&lt;STD_01122025!$D$7),AH554="ND"),"Pass","Fail"),IF(E554="PL12",IF(AND(S554&lt;STD_01122025!$F$2,T554&gt;STD_01122025!$F$3,U554&lt;STD_01122025!$F$4,V554&gt;STD_01122025!$F$5,X554&gt;STD_01122025!$F$6,OR(AF554="ND",AF554&lt;STD_01122025!$F$7),AH554="ND"),"Pass","Fail"),IF(E554="SuperPL",IF(AND(T554&gt;STD_01122025!$H$3,U554&lt;STD_01122025!$H$4,V554&gt;STD_01122025!$H$5,X554&gt;STD_01122025!$H$6,OR(AF554="ND",AF554&lt;STD_01122025!$H$7),AH554="ND"),"Pass","Fail"),IF(E554="Flight",IF(AND(T554&gt;STD_01122025!$J$3,U554&lt;STD_01122025!$J$4,X554&gt;STD_01122025!$J$6,OR(AF554="ND",AF554&lt;STD_01122025!$J$7),AH554="ND"),"Pass","Fail"),""))))))</f>
        <v>Pass</v>
      </c>
      <c r="AM554" s="62">
        <f>IF(ISBLANK(B554),"",IFERROR(IF(VLOOKUP(B554,'Np PL4 Stock'!$A:$J,10,FALSE)="Np4",D554-VLOOKUP(B554,'Np PL4 Stock'!$A:$E,5,FALSE),D554-VLOOKUP(B554,'Np PL4 Stock'!$A:$E,5,FALSE)-1),""))</f>
        <v>15</v>
      </c>
      <c r="AN554" s="68">
        <v>8.644</v>
      </c>
      <c r="AO554" s="68">
        <v>9.504</v>
      </c>
      <c r="AP554" s="69">
        <v>100</v>
      </c>
      <c r="AQ554" s="64">
        <v>240</v>
      </c>
      <c r="AR554" s="64">
        <v>98</v>
      </c>
      <c r="AS554" s="59">
        <v>100</v>
      </c>
      <c r="AT554" s="73" t="s">
        <v>38</v>
      </c>
      <c r="AU554" s="73">
        <v>77000</v>
      </c>
      <c r="AV554" s="73" t="s">
        <v>38</v>
      </c>
      <c r="AW554" s="73" t="s">
        <v>38</v>
      </c>
      <c r="AX554" s="84" t="s">
        <v>32</v>
      </c>
      <c r="AY554" s="59">
        <v>0</v>
      </c>
      <c r="AZ554" s="59">
        <v>0</v>
      </c>
      <c r="BA554" s="59">
        <v>0</v>
      </c>
      <c r="BB554" s="59">
        <v>0</v>
      </c>
      <c r="BC554" s="59">
        <v>0</v>
      </c>
      <c r="BD554" s="59">
        <v>0</v>
      </c>
      <c r="BE554" s="84" t="s">
        <v>38</v>
      </c>
      <c r="BF554" s="84" t="s">
        <v>38</v>
      </c>
      <c r="BG554" s="84" t="s">
        <v>38</v>
      </c>
      <c r="BH554" s="84" t="s">
        <v>38</v>
      </c>
      <c r="BI554" s="85" t="s">
        <v>776</v>
      </c>
      <c r="BJ554" s="86" t="s">
        <v>285</v>
      </c>
      <c r="BK554" s="86" t="s">
        <v>642</v>
      </c>
      <c r="BL554" s="86" t="s">
        <v>177</v>
      </c>
      <c r="BM554" s="86" t="s">
        <v>178</v>
      </c>
      <c r="BN554" s="86"/>
      <c r="BO554" s="59">
        <v>5</v>
      </c>
      <c r="BP554" s="69">
        <v>256104305100264</v>
      </c>
      <c r="BQ554" s="92">
        <v>1</v>
      </c>
      <c r="BR554" s="93">
        <v>0.3</v>
      </c>
      <c r="BS554" s="94">
        <f t="shared" si="89"/>
        <v>1.3</v>
      </c>
      <c r="BT554" s="95">
        <v>0.484603333333333</v>
      </c>
      <c r="BU554" s="101">
        <f t="shared" si="90"/>
        <v>1.78460333333333</v>
      </c>
      <c r="BV554" s="102">
        <f t="shared" si="87"/>
        <v>4.16666666666667</v>
      </c>
      <c r="BW554" s="103">
        <v>1444.44444444444</v>
      </c>
      <c r="BX554" s="104">
        <f t="shared" si="88"/>
        <v>0.00743584722222222</v>
      </c>
      <c r="BY554" s="105">
        <v>900</v>
      </c>
      <c r="BZ554" s="103" t="s">
        <v>32</v>
      </c>
      <c r="CA554" s="106" t="s">
        <v>189</v>
      </c>
      <c r="CB554" s="107" t="s">
        <v>148</v>
      </c>
      <c r="CC554" s="112" t="s">
        <v>149</v>
      </c>
      <c r="CD554" s="106"/>
      <c r="CE554" s="103" t="s">
        <v>192</v>
      </c>
      <c r="CF554" s="113"/>
      <c r="CG554" s="114">
        <v>2000007247</v>
      </c>
    </row>
    <row r="555" spans="1:85">
      <c r="A555" s="53" t="str">
        <f t="shared" si="91"/>
        <v>C1-02-07-45892</v>
      </c>
      <c r="B555" s="47" t="str">
        <f t="shared" si="82"/>
        <v>C1-02-07</v>
      </c>
      <c r="C555" s="48" t="s">
        <v>43</v>
      </c>
      <c r="D555" s="49">
        <v>45892</v>
      </c>
      <c r="E555" s="50" t="s">
        <v>14</v>
      </c>
      <c r="F555" s="51" t="s">
        <v>15</v>
      </c>
      <c r="G555" s="59">
        <v>7</v>
      </c>
      <c r="H555" s="51" t="s">
        <v>187</v>
      </c>
      <c r="I555" s="59">
        <v>2</v>
      </c>
      <c r="J555" s="60">
        <f>IF(ISBLANK(H555),"",IFERROR(VLOOKUP(B555,'Np PL4 Stock'!$A:$D,4,FALSE),""))</f>
        <v>45876</v>
      </c>
      <c r="K555" s="61">
        <f>IF(ISBLANK(H555),"",SUMIF('Np PL4 Stock'!$A:$A,B555,'Np PL4 Stock'!$N:$N))</f>
        <v>1.5</v>
      </c>
      <c r="L555" s="62">
        <f>IF(ISBLANK(H555),"",VLOOKUP(LEFT(B555,5),Unit!A:B,2,FALSE))</f>
        <v>20</v>
      </c>
      <c r="M555" s="63" t="str">
        <f>IF(ISBLANK(H555),"",IFERROR(VLOOKUP(B555,'Np PL4 Stock'!$A:$T,20,FALSE),""))</f>
        <v>V1-MA1</v>
      </c>
      <c r="N555" s="63" t="str">
        <f>IF(ISBLANK(H555),"",IFERROR(VLOOKUP(B555,'Np PL4 Stock'!$A:$U,21,FALSE),""))</f>
        <v>SIS</v>
      </c>
      <c r="O555" s="62">
        <f t="shared" si="83"/>
        <v>75</v>
      </c>
      <c r="P555" s="62">
        <f t="shared" si="84"/>
        <v>3.641875e-5</v>
      </c>
      <c r="Q555" s="67">
        <f t="shared" si="85"/>
        <v>1.18225e-6</v>
      </c>
      <c r="R555" s="67">
        <f t="shared" si="86"/>
        <v>1.58018553703704e-6</v>
      </c>
      <c r="S555" s="64">
        <v>13</v>
      </c>
      <c r="T555" s="68">
        <v>7.508</v>
      </c>
      <c r="U555" s="68">
        <v>8.055</v>
      </c>
      <c r="V555" s="69">
        <v>84</v>
      </c>
      <c r="W555" s="59">
        <v>424</v>
      </c>
      <c r="X555" s="59">
        <v>96</v>
      </c>
      <c r="Y555" s="59">
        <v>100</v>
      </c>
      <c r="Z555" s="59">
        <v>80</v>
      </c>
      <c r="AA555" s="59">
        <v>0</v>
      </c>
      <c r="AB555" s="59">
        <v>0</v>
      </c>
      <c r="AC555" s="59">
        <v>0</v>
      </c>
      <c r="AD555" s="59">
        <v>0</v>
      </c>
      <c r="AE555" s="59">
        <v>100</v>
      </c>
      <c r="AF555" s="73" t="s">
        <v>38</v>
      </c>
      <c r="AG555" s="73">
        <v>62000</v>
      </c>
      <c r="AH555" s="73" t="s">
        <v>38</v>
      </c>
      <c r="AI555" s="73" t="s">
        <v>38</v>
      </c>
      <c r="AJ555" s="73" t="s">
        <v>38</v>
      </c>
      <c r="AK555" s="73" t="s">
        <v>32</v>
      </c>
      <c r="AL555" s="77" t="str">
        <f>IF(ISBLANK(S555),"",IF(AJ555="Fail","Fail",IF(E555="PL4",IF(AND(T555&gt;STD_01122025!$D$3,U555&lt;STD_01122025!$D$4,OR(AF555="ND",AF555&lt;STD_01122025!$D$7),AH555="ND"),"Pass","Fail"),IF(E555="PL12",IF(AND(S555&lt;STD_01122025!$F$2,T555&gt;STD_01122025!$F$3,U555&lt;STD_01122025!$F$4,V555&gt;STD_01122025!$F$5,X555&gt;STD_01122025!$F$6,OR(AF555="ND",AF555&lt;STD_01122025!$F$7),AH555="ND"),"Pass","Fail"),IF(E555="SuperPL",IF(AND(T555&gt;STD_01122025!$H$3,U555&lt;STD_01122025!$H$4,V555&gt;STD_01122025!$H$5,X555&gt;STD_01122025!$H$6,OR(AF555="ND",AF555&lt;STD_01122025!$H$7),AH555="ND"),"Pass","Fail"),IF(E555="Flight",IF(AND(T555&gt;STD_01122025!$J$3,U555&lt;STD_01122025!$J$4,X555&gt;STD_01122025!$J$6,OR(AF555="ND",AF555&lt;STD_01122025!$J$7),AH555="ND"),"Pass","Fail"),""))))))</f>
        <v>Pass</v>
      </c>
      <c r="AM555" s="62">
        <f>IF(ISBLANK(B555),"",IFERROR(IF(VLOOKUP(B555,'Np PL4 Stock'!$A:$J,10,FALSE)="Np4",D555-VLOOKUP(B555,'Np PL4 Stock'!$A:$E,5,FALSE),D555-VLOOKUP(B555,'Np PL4 Stock'!$A:$E,5,FALSE)-1),""))</f>
        <v>16</v>
      </c>
      <c r="AN555" s="68">
        <v>8.429</v>
      </c>
      <c r="AO555" s="68">
        <v>8.123</v>
      </c>
      <c r="AP555" s="69">
        <v>100</v>
      </c>
      <c r="AQ555" s="64">
        <v>261</v>
      </c>
      <c r="AR555" s="64">
        <v>97</v>
      </c>
      <c r="AS555" s="59">
        <v>100</v>
      </c>
      <c r="AT555" s="73" t="s">
        <v>38</v>
      </c>
      <c r="AU555" s="73">
        <v>70500</v>
      </c>
      <c r="AV555" s="73" t="s">
        <v>38</v>
      </c>
      <c r="AW555" s="73" t="s">
        <v>38</v>
      </c>
      <c r="AX555" s="84" t="s">
        <v>32</v>
      </c>
      <c r="AY555" s="59">
        <v>0</v>
      </c>
      <c r="AZ555" s="59">
        <v>0</v>
      </c>
      <c r="BA555" s="59">
        <v>0</v>
      </c>
      <c r="BB555" s="59">
        <v>0</v>
      </c>
      <c r="BC555" s="59">
        <v>0</v>
      </c>
      <c r="BD555" s="59">
        <v>0</v>
      </c>
      <c r="BE555" s="84" t="s">
        <v>38</v>
      </c>
      <c r="BF555" s="84" t="s">
        <v>38</v>
      </c>
      <c r="BG555" s="84" t="s">
        <v>38</v>
      </c>
      <c r="BH555" s="84" t="s">
        <v>38</v>
      </c>
      <c r="BI555" s="85" t="s">
        <v>777</v>
      </c>
      <c r="BJ555" s="86" t="s">
        <v>260</v>
      </c>
      <c r="BK555" s="86" t="s">
        <v>485</v>
      </c>
      <c r="BL555" s="86" t="s">
        <v>155</v>
      </c>
      <c r="BM555" s="86" t="s">
        <v>178</v>
      </c>
      <c r="BN555" s="86"/>
      <c r="BO555" s="59">
        <v>6</v>
      </c>
      <c r="BP555" s="69">
        <v>256104305100262</v>
      </c>
      <c r="BQ555" s="92">
        <v>0.53125</v>
      </c>
      <c r="BR555" s="93">
        <v>0.053125</v>
      </c>
      <c r="BS555" s="94">
        <f t="shared" si="89"/>
        <v>0.584375</v>
      </c>
      <c r="BT555" s="95">
        <v>0.197161305555556</v>
      </c>
      <c r="BU555" s="101">
        <f t="shared" si="90"/>
        <v>0.781536305555556</v>
      </c>
      <c r="BV555" s="102">
        <f t="shared" si="87"/>
        <v>3.83141762452107</v>
      </c>
      <c r="BW555" s="103">
        <v>649.305555555556</v>
      </c>
      <c r="BX555" s="104">
        <f t="shared" si="88"/>
        <v>0.00299439197530864</v>
      </c>
      <c r="BY555" s="105">
        <v>900</v>
      </c>
      <c r="BZ555" s="103" t="s">
        <v>32</v>
      </c>
      <c r="CA555" s="106" t="s">
        <v>189</v>
      </c>
      <c r="CB555" s="107" t="s">
        <v>148</v>
      </c>
      <c r="CC555" s="112" t="s">
        <v>149</v>
      </c>
      <c r="CD555" s="106"/>
      <c r="CE555" s="103" t="s">
        <v>192</v>
      </c>
      <c r="CF555" s="113"/>
      <c r="CG555" s="114">
        <v>2000013951</v>
      </c>
    </row>
    <row r="556" spans="1:85">
      <c r="A556" s="53" t="str">
        <f t="shared" si="91"/>
        <v>C1-02-07-45892</v>
      </c>
      <c r="B556" s="47" t="str">
        <f t="shared" si="82"/>
        <v>C1-02-07</v>
      </c>
      <c r="C556" s="48" t="s">
        <v>43</v>
      </c>
      <c r="D556" s="49">
        <v>45892</v>
      </c>
      <c r="E556" s="50" t="s">
        <v>14</v>
      </c>
      <c r="F556" s="51" t="s">
        <v>15</v>
      </c>
      <c r="G556" s="59">
        <v>7</v>
      </c>
      <c r="H556" s="51" t="s">
        <v>187</v>
      </c>
      <c r="I556" s="59">
        <v>2</v>
      </c>
      <c r="J556" s="60">
        <f>IF(ISBLANK(H556),"",IFERROR(VLOOKUP(B556,'Np PL4 Stock'!$A:$D,4,FALSE),""))</f>
        <v>45876</v>
      </c>
      <c r="K556" s="61">
        <f>IF(ISBLANK(H556),"",SUMIF('Np PL4 Stock'!$A:$A,B556,'Np PL4 Stock'!$N:$N))</f>
        <v>1.5</v>
      </c>
      <c r="L556" s="62">
        <f>IF(ISBLANK(H556),"",VLOOKUP(LEFT(B556,5),Unit!A:B,2,FALSE))</f>
        <v>20</v>
      </c>
      <c r="M556" s="63" t="str">
        <f>IF(ISBLANK(H556),"",IFERROR(VLOOKUP(B556,'Np PL4 Stock'!$A:$T,20,FALSE),""))</f>
        <v>V1-MA1</v>
      </c>
      <c r="N556" s="63" t="str">
        <f>IF(ISBLANK(H556),"",IFERROR(VLOOKUP(B556,'Np PL4 Stock'!$A:$U,21,FALSE),""))</f>
        <v>SIS</v>
      </c>
      <c r="O556" s="62">
        <f t="shared" si="83"/>
        <v>75</v>
      </c>
      <c r="P556" s="62">
        <f t="shared" si="84"/>
        <v>3.641875e-5</v>
      </c>
      <c r="Q556" s="67">
        <f t="shared" si="85"/>
        <v>1.18225e-6</v>
      </c>
      <c r="R556" s="67">
        <f t="shared" si="86"/>
        <v>1.58018553703704e-6</v>
      </c>
      <c r="S556" s="64">
        <v>13</v>
      </c>
      <c r="T556" s="68">
        <v>7.508</v>
      </c>
      <c r="U556" s="68">
        <v>8.055</v>
      </c>
      <c r="V556" s="69">
        <v>84</v>
      </c>
      <c r="W556" s="59">
        <v>424</v>
      </c>
      <c r="X556" s="59">
        <v>96</v>
      </c>
      <c r="Y556" s="59">
        <v>100</v>
      </c>
      <c r="Z556" s="59">
        <v>80</v>
      </c>
      <c r="AA556" s="59">
        <v>0</v>
      </c>
      <c r="AB556" s="59">
        <v>0</v>
      </c>
      <c r="AC556" s="59">
        <v>0</v>
      </c>
      <c r="AD556" s="59">
        <v>0</v>
      </c>
      <c r="AE556" s="59">
        <v>100</v>
      </c>
      <c r="AF556" s="73" t="s">
        <v>38</v>
      </c>
      <c r="AG556" s="73">
        <v>62000</v>
      </c>
      <c r="AH556" s="73" t="s">
        <v>38</v>
      </c>
      <c r="AI556" s="73" t="s">
        <v>38</v>
      </c>
      <c r="AJ556" s="73" t="s">
        <v>38</v>
      </c>
      <c r="AK556" s="73" t="s">
        <v>32</v>
      </c>
      <c r="AL556" s="77" t="str">
        <f>IF(ISBLANK(S556),"",IF(AJ556="Fail","Fail",IF(E556="PL4",IF(AND(T556&gt;STD_01122025!$D$3,U556&lt;STD_01122025!$D$4,OR(AF556="ND",AF556&lt;STD_01122025!$D$7),AH556="ND"),"Pass","Fail"),IF(E556="PL12",IF(AND(S556&lt;STD_01122025!$F$2,T556&gt;STD_01122025!$F$3,U556&lt;STD_01122025!$F$4,V556&gt;STD_01122025!$F$5,X556&gt;STD_01122025!$F$6,OR(AF556="ND",AF556&lt;STD_01122025!$F$7),AH556="ND"),"Pass","Fail"),IF(E556="SuperPL",IF(AND(T556&gt;STD_01122025!$H$3,U556&lt;STD_01122025!$H$4,V556&gt;STD_01122025!$H$5,X556&gt;STD_01122025!$H$6,OR(AF556="ND",AF556&lt;STD_01122025!$H$7),AH556="ND"),"Pass","Fail"),IF(E556="Flight",IF(AND(T556&gt;STD_01122025!$J$3,U556&lt;STD_01122025!$J$4,X556&gt;STD_01122025!$J$6,OR(AF556="ND",AF556&lt;STD_01122025!$J$7),AH556="ND"),"Pass","Fail"),""))))))</f>
        <v>Pass</v>
      </c>
      <c r="AM556" s="62">
        <f>IF(ISBLANK(B556),"",IFERROR(IF(VLOOKUP(B556,'Np PL4 Stock'!$A:$J,10,FALSE)="Np4",D556-VLOOKUP(B556,'Np PL4 Stock'!$A:$E,5,FALSE),D556-VLOOKUP(B556,'Np PL4 Stock'!$A:$E,5,FALSE)-1),""))</f>
        <v>16</v>
      </c>
      <c r="AN556" s="68">
        <v>8.429</v>
      </c>
      <c r="AO556" s="68">
        <v>8.123</v>
      </c>
      <c r="AP556" s="69">
        <v>100</v>
      </c>
      <c r="AQ556" s="64">
        <v>261</v>
      </c>
      <c r="AR556" s="64">
        <v>97</v>
      </c>
      <c r="AS556" s="59">
        <v>100</v>
      </c>
      <c r="AT556" s="73" t="s">
        <v>38</v>
      </c>
      <c r="AU556" s="73">
        <v>70500</v>
      </c>
      <c r="AV556" s="73" t="s">
        <v>38</v>
      </c>
      <c r="AW556" s="73" t="s">
        <v>38</v>
      </c>
      <c r="AX556" s="84" t="s">
        <v>32</v>
      </c>
      <c r="AY556" s="59">
        <v>0</v>
      </c>
      <c r="AZ556" s="59">
        <v>0</v>
      </c>
      <c r="BA556" s="59">
        <v>0</v>
      </c>
      <c r="BB556" s="59">
        <v>0</v>
      </c>
      <c r="BC556" s="59">
        <v>0</v>
      </c>
      <c r="BD556" s="59">
        <v>0</v>
      </c>
      <c r="BE556" s="84" t="s">
        <v>38</v>
      </c>
      <c r="BF556" s="84" t="s">
        <v>38</v>
      </c>
      <c r="BG556" s="84" t="s">
        <v>38</v>
      </c>
      <c r="BH556" s="84" t="s">
        <v>38</v>
      </c>
      <c r="BI556" s="85" t="s">
        <v>722</v>
      </c>
      <c r="BJ556" s="86" t="s">
        <v>146</v>
      </c>
      <c r="BK556" s="86" t="s">
        <v>778</v>
      </c>
      <c r="BL556" s="86" t="s">
        <v>779</v>
      </c>
      <c r="BM556" s="86" t="s">
        <v>178</v>
      </c>
      <c r="BN556" s="86"/>
      <c r="BO556" s="59">
        <v>5</v>
      </c>
      <c r="BP556" s="69">
        <v>256104305100263</v>
      </c>
      <c r="BQ556" s="92">
        <v>0.12</v>
      </c>
      <c r="BR556" s="93">
        <v>0.024</v>
      </c>
      <c r="BS556" s="94">
        <f t="shared" si="89"/>
        <v>0.144</v>
      </c>
      <c r="BT556" s="95">
        <v>0.04608</v>
      </c>
      <c r="BU556" s="101">
        <f t="shared" si="90"/>
        <v>0.19008</v>
      </c>
      <c r="BV556" s="102">
        <f t="shared" si="87"/>
        <v>3.83141762452107</v>
      </c>
      <c r="BW556" s="103">
        <v>144</v>
      </c>
      <c r="BX556" s="104">
        <f t="shared" si="88"/>
        <v>0.000728275862068966</v>
      </c>
      <c r="BY556" s="105">
        <v>1000</v>
      </c>
      <c r="BZ556" s="103" t="s">
        <v>32</v>
      </c>
      <c r="CA556" s="106" t="s">
        <v>189</v>
      </c>
      <c r="CB556" s="107" t="s">
        <v>148</v>
      </c>
      <c r="CC556" s="112" t="s">
        <v>149</v>
      </c>
      <c r="CD556" s="106"/>
      <c r="CE556" s="103" t="s">
        <v>192</v>
      </c>
      <c r="CF556" s="113"/>
      <c r="CG556" s="114">
        <v>2000023893</v>
      </c>
    </row>
    <row r="557" spans="1:85">
      <c r="A557" s="53" t="str">
        <f t="shared" si="91"/>
        <v>C1-07-07-45893</v>
      </c>
      <c r="B557" s="47" t="str">
        <f t="shared" si="82"/>
        <v>C1-07-07</v>
      </c>
      <c r="C557" s="48" t="s">
        <v>43</v>
      </c>
      <c r="D557" s="49">
        <v>45893</v>
      </c>
      <c r="E557" s="50" t="s">
        <v>14</v>
      </c>
      <c r="F557" s="51" t="s">
        <v>15</v>
      </c>
      <c r="G557" s="59">
        <v>7</v>
      </c>
      <c r="H557" s="51" t="s">
        <v>187</v>
      </c>
      <c r="I557" s="59">
        <v>7</v>
      </c>
      <c r="J557" s="60">
        <f>IF(ISBLANK(H557),"",IFERROR(VLOOKUP(B557,'Np PL4 Stock'!$A:$D,4,FALSE),""))</f>
        <v>45878</v>
      </c>
      <c r="K557" s="61">
        <f>IF(ISBLANK(H557),"",SUMIF('Np PL4 Stock'!$A:$A,B557,'Np PL4 Stock'!$N:$N))</f>
        <v>1.5</v>
      </c>
      <c r="L557" s="62">
        <f>IF(ISBLANK(H557),"",VLOOKUP(LEFT(B557,5),Unit!A:B,2,FALSE))</f>
        <v>20</v>
      </c>
      <c r="M557" s="63" t="str">
        <f>IF(ISBLANK(H557),"",IFERROR(VLOOKUP(B557,'Np PL4 Stock'!$A:$T,20,FALSE),""))</f>
        <v>V1-MC1</v>
      </c>
      <c r="N557" s="63" t="str">
        <f>IF(ISBLANK(H557),"",IFERROR(VLOOKUP(B557,'Np PL4 Stock'!$A:$U,21,FALSE),""))</f>
        <v>SyAqua</v>
      </c>
      <c r="O557" s="62">
        <f t="shared" si="83"/>
        <v>75</v>
      </c>
      <c r="P557" s="62">
        <f t="shared" si="84"/>
        <v>1.8e-5</v>
      </c>
      <c r="Q557" s="67">
        <f t="shared" si="85"/>
        <v>9.44e-7</v>
      </c>
      <c r="R557" s="67">
        <f t="shared" si="86"/>
        <v>1.21437866666667e-6</v>
      </c>
      <c r="S557" s="64">
        <v>14</v>
      </c>
      <c r="T557" s="68">
        <v>7.605</v>
      </c>
      <c r="U557" s="68">
        <v>7.928</v>
      </c>
      <c r="V557" s="69">
        <v>80</v>
      </c>
      <c r="W557" s="59">
        <v>385</v>
      </c>
      <c r="X557" s="59">
        <v>92</v>
      </c>
      <c r="Y557" s="59">
        <v>100</v>
      </c>
      <c r="Z557" s="59">
        <v>88</v>
      </c>
      <c r="AA557" s="59">
        <v>0</v>
      </c>
      <c r="AB557" s="59">
        <v>0</v>
      </c>
      <c r="AC557" s="59">
        <v>0</v>
      </c>
      <c r="AD557" s="59">
        <v>0</v>
      </c>
      <c r="AE557" s="59">
        <v>100</v>
      </c>
      <c r="AF557" s="73" t="s">
        <v>38</v>
      </c>
      <c r="AG557" s="73">
        <v>57500</v>
      </c>
      <c r="AH557" s="73" t="s">
        <v>38</v>
      </c>
      <c r="AI557" s="73" t="s">
        <v>38</v>
      </c>
      <c r="AJ557" s="73" t="s">
        <v>38</v>
      </c>
      <c r="AK557" s="73" t="s">
        <v>32</v>
      </c>
      <c r="AL557" s="77" t="str">
        <f>IF(ISBLANK(S557),"",IF(AJ557="Fail","Fail",IF(E557="PL4",IF(AND(T557&gt;STD_01122025!$D$3,U557&lt;STD_01122025!$D$4,OR(AF557="ND",AF557&lt;STD_01122025!$D$7),AH557="ND"),"Pass","Fail"),IF(E557="PL12",IF(AND(S557&lt;STD_01122025!$F$2,T557&gt;STD_01122025!$F$3,U557&lt;STD_01122025!$F$4,V557&gt;STD_01122025!$F$5,X557&gt;STD_01122025!$F$6,OR(AF557="ND",AF557&lt;STD_01122025!$F$7),AH557="ND"),"Pass","Fail"),IF(E557="SuperPL",IF(AND(T557&gt;STD_01122025!$H$3,U557&lt;STD_01122025!$H$4,V557&gt;STD_01122025!$H$5,X557&gt;STD_01122025!$H$6,OR(AF557="ND",AF557&lt;STD_01122025!$H$7),AH557="ND"),"Pass","Fail"),IF(E557="Flight",IF(AND(T557&gt;STD_01122025!$J$3,U557&lt;STD_01122025!$J$4,X557&gt;STD_01122025!$J$6,OR(AF557="ND",AF557&lt;STD_01122025!$J$7),AH557="ND"),"Pass","Fail"),""))))))</f>
        <v>Pass</v>
      </c>
      <c r="AM557" s="62">
        <f>IF(ISBLANK(B557),"",IFERROR(IF(VLOOKUP(B557,'Np PL4 Stock'!$A:$J,10,FALSE)="Np4",D557-VLOOKUP(B557,'Np PL4 Stock'!$A:$E,5,FALSE),D557-VLOOKUP(B557,'Np PL4 Stock'!$A:$E,5,FALSE)-1),""))</f>
        <v>15</v>
      </c>
      <c r="AN557" s="68">
        <v>7.812</v>
      </c>
      <c r="AO557" s="68">
        <v>8.362</v>
      </c>
      <c r="AP557" s="69">
        <v>90</v>
      </c>
      <c r="AQ557" s="64">
        <v>354</v>
      </c>
      <c r="AR557" s="64">
        <v>96</v>
      </c>
      <c r="AS557" s="59">
        <v>100</v>
      </c>
      <c r="AT557" s="73" t="s">
        <v>38</v>
      </c>
      <c r="AU557" s="73">
        <v>70500</v>
      </c>
      <c r="AV557" s="73" t="s">
        <v>38</v>
      </c>
      <c r="AW557" s="73" t="s">
        <v>38</v>
      </c>
      <c r="AX557" s="84" t="s">
        <v>32</v>
      </c>
      <c r="AY557" s="59">
        <v>0</v>
      </c>
      <c r="AZ557" s="59">
        <v>0</v>
      </c>
      <c r="BA557" s="59">
        <v>0</v>
      </c>
      <c r="BB557" s="59">
        <v>0</v>
      </c>
      <c r="BC557" s="59">
        <v>0</v>
      </c>
      <c r="BD557" s="59">
        <v>0</v>
      </c>
      <c r="BE557" s="84" t="s">
        <v>38</v>
      </c>
      <c r="BF557" s="84" t="s">
        <v>38</v>
      </c>
      <c r="BG557" s="84" t="s">
        <v>38</v>
      </c>
      <c r="BH557" s="84" t="s">
        <v>38</v>
      </c>
      <c r="BI557" s="85" t="s">
        <v>515</v>
      </c>
      <c r="BJ557" s="86" t="s">
        <v>261</v>
      </c>
      <c r="BK557" s="64" t="s">
        <v>495</v>
      </c>
      <c r="BL557" s="86" t="s">
        <v>155</v>
      </c>
      <c r="BM557" s="86" t="s">
        <v>178</v>
      </c>
      <c r="BN557" s="86"/>
      <c r="BO557" s="59">
        <v>7</v>
      </c>
      <c r="BP557" s="69">
        <v>256104305100266</v>
      </c>
      <c r="BQ557" s="92">
        <v>0.3</v>
      </c>
      <c r="BR557" s="93">
        <v>0.06</v>
      </c>
      <c r="BS557" s="94">
        <f t="shared" si="89"/>
        <v>0.36</v>
      </c>
      <c r="BT557" s="95">
        <v>0.134</v>
      </c>
      <c r="BU557" s="101">
        <f t="shared" si="90"/>
        <v>0.494</v>
      </c>
      <c r="BV557" s="102">
        <f t="shared" si="87"/>
        <v>2.82485875706215</v>
      </c>
      <c r="BW557" s="103">
        <v>400</v>
      </c>
      <c r="BX557" s="104">
        <f t="shared" si="88"/>
        <v>0.0013954802259887</v>
      </c>
      <c r="BY557" s="105">
        <v>900</v>
      </c>
      <c r="BZ557" s="103" t="s">
        <v>32</v>
      </c>
      <c r="CA557" s="106" t="s">
        <v>189</v>
      </c>
      <c r="CB557" s="107" t="s">
        <v>148</v>
      </c>
      <c r="CC557" s="112" t="s">
        <v>149</v>
      </c>
      <c r="CD557" s="106"/>
      <c r="CE557" s="103" t="s">
        <v>192</v>
      </c>
      <c r="CF557" s="113"/>
      <c r="CG557" s="114">
        <v>2000026895</v>
      </c>
    </row>
    <row r="558" spans="1:85">
      <c r="A558" s="53" t="str">
        <f t="shared" si="91"/>
        <v>C1-07-07-45894</v>
      </c>
      <c r="B558" s="47" t="str">
        <f t="shared" si="82"/>
        <v>C1-07-07</v>
      </c>
      <c r="C558" s="48" t="s">
        <v>43</v>
      </c>
      <c r="D558" s="49">
        <v>45894</v>
      </c>
      <c r="E558" s="50" t="s">
        <v>14</v>
      </c>
      <c r="F558" s="51" t="s">
        <v>15</v>
      </c>
      <c r="G558" s="59">
        <v>7</v>
      </c>
      <c r="H558" s="51" t="s">
        <v>187</v>
      </c>
      <c r="I558" s="59">
        <v>7</v>
      </c>
      <c r="J558" s="60">
        <f>IF(ISBLANK(H558),"",IFERROR(VLOOKUP(B558,'Np PL4 Stock'!$A:$D,4,FALSE),""))</f>
        <v>45878</v>
      </c>
      <c r="K558" s="61">
        <f>IF(ISBLANK(H558),"",SUMIF('Np PL4 Stock'!$A:$A,B558,'Np PL4 Stock'!$N:$N))</f>
        <v>1.5</v>
      </c>
      <c r="L558" s="62">
        <f>IF(ISBLANK(H558),"",VLOOKUP(LEFT(B558,5),Unit!A:B,2,FALSE))</f>
        <v>20</v>
      </c>
      <c r="M558" s="63" t="str">
        <f>IF(ISBLANK(H558),"",IFERROR(VLOOKUP(B558,'Np PL4 Stock'!$A:$T,20,FALSE),""))</f>
        <v>V1-MC1</v>
      </c>
      <c r="N558" s="63" t="str">
        <f>IF(ISBLANK(H558),"",IFERROR(VLOOKUP(B558,'Np PL4 Stock'!$A:$U,21,FALSE),""))</f>
        <v>SyAqua</v>
      </c>
      <c r="O558" s="62">
        <f t="shared" si="83"/>
        <v>75</v>
      </c>
      <c r="P558" s="62">
        <f t="shared" si="84"/>
        <v>5.28e-5</v>
      </c>
      <c r="Q558" s="67">
        <f t="shared" si="85"/>
        <v>9.44e-7</v>
      </c>
      <c r="R558" s="67">
        <f t="shared" si="86"/>
        <v>1.21437866666667e-6</v>
      </c>
      <c r="S558" s="64">
        <v>14</v>
      </c>
      <c r="T558" s="68">
        <v>7.605</v>
      </c>
      <c r="U558" s="68">
        <v>7.928</v>
      </c>
      <c r="V558" s="69">
        <v>80</v>
      </c>
      <c r="W558" s="59">
        <v>385</v>
      </c>
      <c r="X558" s="59">
        <v>92</v>
      </c>
      <c r="Y558" s="59">
        <v>100</v>
      </c>
      <c r="Z558" s="59">
        <v>88</v>
      </c>
      <c r="AA558" s="59">
        <v>0</v>
      </c>
      <c r="AB558" s="59">
        <v>0</v>
      </c>
      <c r="AC558" s="59">
        <v>0</v>
      </c>
      <c r="AD558" s="59">
        <v>0</v>
      </c>
      <c r="AE558" s="59">
        <v>100</v>
      </c>
      <c r="AF558" s="73" t="s">
        <v>38</v>
      </c>
      <c r="AG558" s="73">
        <v>57500</v>
      </c>
      <c r="AH558" s="73" t="s">
        <v>38</v>
      </c>
      <c r="AI558" s="73" t="s">
        <v>38</v>
      </c>
      <c r="AJ558" s="73" t="s">
        <v>38</v>
      </c>
      <c r="AK558" s="73" t="s">
        <v>32</v>
      </c>
      <c r="AL558" s="77" t="str">
        <f>IF(ISBLANK(S558),"",IF(AJ558="Fail","Fail",IF(E558="PL4",IF(AND(T558&gt;STD_01122025!$D$3,U558&lt;STD_01122025!$D$4,OR(AF558="ND",AF558&lt;STD_01122025!$D$7),AH558="ND"),"Pass","Fail"),IF(E558="PL12",IF(AND(S558&lt;STD_01122025!$F$2,T558&gt;STD_01122025!$F$3,U558&lt;STD_01122025!$F$4,V558&gt;STD_01122025!$F$5,X558&gt;STD_01122025!$F$6,OR(AF558="ND",AF558&lt;STD_01122025!$F$7),AH558="ND"),"Pass","Fail"),IF(E558="SuperPL",IF(AND(T558&gt;STD_01122025!$H$3,U558&lt;STD_01122025!$H$4,V558&gt;STD_01122025!$H$5,X558&gt;STD_01122025!$H$6,OR(AF558="ND",AF558&lt;STD_01122025!$H$7),AH558="ND"),"Pass","Fail"),IF(E558="Flight",IF(AND(T558&gt;STD_01122025!$J$3,U558&lt;STD_01122025!$J$4,X558&gt;STD_01122025!$J$6,OR(AF558="ND",AF558&lt;STD_01122025!$J$7),AH558="ND"),"Pass","Fail"),""))))))</f>
        <v>Pass</v>
      </c>
      <c r="AM558" s="62">
        <f>IF(ISBLANK(B558),"",IFERROR(IF(VLOOKUP(B558,'Np PL4 Stock'!$A:$J,10,FALSE)="Np4",D558-VLOOKUP(B558,'Np PL4 Stock'!$A:$E,5,FALSE),D558-VLOOKUP(B558,'Np PL4 Stock'!$A:$E,5,FALSE)-1),""))</f>
        <v>16</v>
      </c>
      <c r="AN558" s="147">
        <v>8.086</v>
      </c>
      <c r="AO558" s="147">
        <v>8.975</v>
      </c>
      <c r="AP558" s="59">
        <v>97</v>
      </c>
      <c r="AQ558" s="59">
        <v>247</v>
      </c>
      <c r="AR558" s="59">
        <v>96</v>
      </c>
      <c r="AS558" s="59">
        <v>100</v>
      </c>
      <c r="AT558" s="73" t="s">
        <v>38</v>
      </c>
      <c r="AU558" s="73">
        <v>100000</v>
      </c>
      <c r="AV558" s="73" t="s">
        <v>38</v>
      </c>
      <c r="AW558" s="73" t="s">
        <v>38</v>
      </c>
      <c r="AX558" s="84" t="s">
        <v>32</v>
      </c>
      <c r="AY558" s="59">
        <v>0</v>
      </c>
      <c r="AZ558" s="59">
        <v>0</v>
      </c>
      <c r="BA558" s="59">
        <v>0</v>
      </c>
      <c r="BB558" s="59">
        <v>0</v>
      </c>
      <c r="BC558" s="59">
        <v>0</v>
      </c>
      <c r="BD558" s="59">
        <v>0</v>
      </c>
      <c r="BE558" s="84" t="s">
        <v>38</v>
      </c>
      <c r="BF558" s="84" t="s">
        <v>38</v>
      </c>
      <c r="BG558" s="84" t="s">
        <v>38</v>
      </c>
      <c r="BH558" s="84" t="s">
        <v>38</v>
      </c>
      <c r="BI558" s="85" t="s">
        <v>780</v>
      </c>
      <c r="BJ558" s="86" t="s">
        <v>229</v>
      </c>
      <c r="BK558" s="64" t="s">
        <v>689</v>
      </c>
      <c r="BL558" s="86" t="s">
        <v>177</v>
      </c>
      <c r="BM558" s="86" t="s">
        <v>178</v>
      </c>
      <c r="BN558" s="86"/>
      <c r="BO558" s="59">
        <v>5</v>
      </c>
      <c r="BP558" s="69">
        <v>256104305100268</v>
      </c>
      <c r="BQ558" s="92">
        <v>0.15</v>
      </c>
      <c r="BR558" s="93">
        <v>0.015</v>
      </c>
      <c r="BS558" s="94">
        <f t="shared" si="89"/>
        <v>0.165</v>
      </c>
      <c r="BT558" s="95">
        <v>0.0506</v>
      </c>
      <c r="BU558" s="101">
        <f t="shared" si="90"/>
        <v>0.2156</v>
      </c>
      <c r="BV558" s="102">
        <f t="shared" si="87"/>
        <v>4.04858299595142</v>
      </c>
      <c r="BW558" s="103">
        <v>183.333333333333</v>
      </c>
      <c r="BX558" s="104">
        <f t="shared" si="88"/>
        <v>0.000872874493927125</v>
      </c>
      <c r="BY558" s="105">
        <v>900</v>
      </c>
      <c r="BZ558" s="103" t="s">
        <v>32</v>
      </c>
      <c r="CA558" s="106" t="s">
        <v>189</v>
      </c>
      <c r="CB558" s="107" t="s">
        <v>148</v>
      </c>
      <c r="CC558" s="112" t="s">
        <v>149</v>
      </c>
      <c r="CD558" s="106"/>
      <c r="CE558" s="103" t="s">
        <v>192</v>
      </c>
      <c r="CF558" s="113"/>
      <c r="CG558" s="114">
        <v>2000029042</v>
      </c>
    </row>
    <row r="559" spans="1:85">
      <c r="A559" s="53" t="str">
        <f t="shared" si="91"/>
        <v>C1-07-07-45894</v>
      </c>
      <c r="B559" s="47" t="str">
        <f t="shared" si="82"/>
        <v>C1-07-07</v>
      </c>
      <c r="C559" s="48" t="s">
        <v>43</v>
      </c>
      <c r="D559" s="49">
        <v>45894</v>
      </c>
      <c r="E559" s="50" t="s">
        <v>14</v>
      </c>
      <c r="F559" s="51" t="s">
        <v>15</v>
      </c>
      <c r="G559" s="59">
        <v>7</v>
      </c>
      <c r="H559" s="51" t="s">
        <v>187</v>
      </c>
      <c r="I559" s="59">
        <v>7</v>
      </c>
      <c r="J559" s="60">
        <f>IF(ISBLANK(H559),"",IFERROR(VLOOKUP(B559,'Np PL4 Stock'!$A:$D,4,FALSE),""))</f>
        <v>45878</v>
      </c>
      <c r="K559" s="61">
        <f>IF(ISBLANK(H559),"",SUMIF('Np PL4 Stock'!$A:$A,B559,'Np PL4 Stock'!$N:$N))</f>
        <v>1.5</v>
      </c>
      <c r="L559" s="62">
        <f>IF(ISBLANK(H559),"",VLOOKUP(LEFT(B559,5),Unit!A:B,2,FALSE))</f>
        <v>20</v>
      </c>
      <c r="M559" s="63" t="str">
        <f>IF(ISBLANK(H559),"",IFERROR(VLOOKUP(B559,'Np PL4 Stock'!$A:$T,20,FALSE),""))</f>
        <v>V1-MC1</v>
      </c>
      <c r="N559" s="63" t="str">
        <f>IF(ISBLANK(H559),"",IFERROR(VLOOKUP(B559,'Np PL4 Stock'!$A:$U,21,FALSE),""))</f>
        <v>SyAqua</v>
      </c>
      <c r="O559" s="62">
        <f t="shared" si="83"/>
        <v>75</v>
      </c>
      <c r="P559" s="62">
        <f t="shared" si="84"/>
        <v>5.28e-5</v>
      </c>
      <c r="Q559" s="67">
        <f t="shared" si="85"/>
        <v>9.44e-7</v>
      </c>
      <c r="R559" s="67">
        <f t="shared" si="86"/>
        <v>1.21437866666667e-6</v>
      </c>
      <c r="S559" s="64">
        <v>14</v>
      </c>
      <c r="T559" s="68">
        <v>7.605</v>
      </c>
      <c r="U559" s="68">
        <v>7.928</v>
      </c>
      <c r="V559" s="69">
        <v>80</v>
      </c>
      <c r="W559" s="59">
        <v>385</v>
      </c>
      <c r="X559" s="59">
        <v>92</v>
      </c>
      <c r="Y559" s="59">
        <v>100</v>
      </c>
      <c r="Z559" s="59">
        <v>88</v>
      </c>
      <c r="AA559" s="59">
        <v>0</v>
      </c>
      <c r="AB559" s="59">
        <v>0</v>
      </c>
      <c r="AC559" s="59">
        <v>0</v>
      </c>
      <c r="AD559" s="59">
        <v>0</v>
      </c>
      <c r="AE559" s="59">
        <v>100</v>
      </c>
      <c r="AF559" s="73" t="s">
        <v>38</v>
      </c>
      <c r="AG559" s="73">
        <v>57500</v>
      </c>
      <c r="AH559" s="73" t="s">
        <v>38</v>
      </c>
      <c r="AI559" s="73" t="s">
        <v>38</v>
      </c>
      <c r="AJ559" s="73" t="s">
        <v>38</v>
      </c>
      <c r="AK559" s="73" t="s">
        <v>32</v>
      </c>
      <c r="AL559" s="77" t="str">
        <f>IF(ISBLANK(S559),"",IF(AJ559="Fail","Fail",IF(E559="PL4",IF(AND(T559&gt;STD_01122025!$D$3,U559&lt;STD_01122025!$D$4,OR(AF559="ND",AF559&lt;STD_01122025!$D$7),AH559="ND"),"Pass","Fail"),IF(E559="PL12",IF(AND(S559&lt;STD_01122025!$F$2,T559&gt;STD_01122025!$F$3,U559&lt;STD_01122025!$F$4,V559&gt;STD_01122025!$F$5,X559&gt;STD_01122025!$F$6,OR(AF559="ND",AF559&lt;STD_01122025!$F$7),AH559="ND"),"Pass","Fail"),IF(E559="SuperPL",IF(AND(T559&gt;STD_01122025!$H$3,U559&lt;STD_01122025!$H$4,V559&gt;STD_01122025!$H$5,X559&gt;STD_01122025!$H$6,OR(AF559="ND",AF559&lt;STD_01122025!$H$7),AH559="ND"),"Pass","Fail"),IF(E559="Flight",IF(AND(T559&gt;STD_01122025!$J$3,U559&lt;STD_01122025!$J$4,X559&gt;STD_01122025!$J$6,OR(AF559="ND",AF559&lt;STD_01122025!$J$7),AH559="ND"),"Pass","Fail"),""))))))</f>
        <v>Pass</v>
      </c>
      <c r="AM559" s="62">
        <f>IF(ISBLANK(B559),"",IFERROR(IF(VLOOKUP(B559,'Np PL4 Stock'!$A:$J,10,FALSE)="Np4",D559-VLOOKUP(B559,'Np PL4 Stock'!$A:$E,5,FALSE),D559-VLOOKUP(B559,'Np PL4 Stock'!$A:$E,5,FALSE)-1),""))</f>
        <v>16</v>
      </c>
      <c r="AN559" s="147">
        <v>8.13</v>
      </c>
      <c r="AO559" s="147">
        <v>9.496</v>
      </c>
      <c r="AP559" s="59">
        <v>97.403</v>
      </c>
      <c r="AQ559" s="59">
        <v>240</v>
      </c>
      <c r="AR559" s="59">
        <v>96</v>
      </c>
      <c r="AS559" s="59">
        <v>100</v>
      </c>
      <c r="AT559" s="73" t="s">
        <v>38</v>
      </c>
      <c r="AU559" s="73">
        <v>100000</v>
      </c>
      <c r="AV559" s="73" t="s">
        <v>38</v>
      </c>
      <c r="AW559" s="73" t="s">
        <v>38</v>
      </c>
      <c r="AX559" s="84" t="s">
        <v>32</v>
      </c>
      <c r="AY559" s="59">
        <v>0</v>
      </c>
      <c r="AZ559" s="59">
        <v>0</v>
      </c>
      <c r="BA559" s="59">
        <v>0</v>
      </c>
      <c r="BB559" s="59">
        <v>0</v>
      </c>
      <c r="BC559" s="59">
        <v>0</v>
      </c>
      <c r="BD559" s="59">
        <v>0</v>
      </c>
      <c r="BE559" s="84" t="s">
        <v>38</v>
      </c>
      <c r="BF559" s="84" t="s">
        <v>38</v>
      </c>
      <c r="BG559" s="84" t="s">
        <v>38</v>
      </c>
      <c r="BH559" s="84" t="s">
        <v>38</v>
      </c>
      <c r="BI559" s="85" t="s">
        <v>774</v>
      </c>
      <c r="BJ559" s="86" t="s">
        <v>146</v>
      </c>
      <c r="BK559" s="64" t="s">
        <v>497</v>
      </c>
      <c r="BL559" s="86" t="s">
        <v>177</v>
      </c>
      <c r="BM559" s="86" t="s">
        <v>178</v>
      </c>
      <c r="BN559" s="86"/>
      <c r="BO559" s="59">
        <v>30</v>
      </c>
      <c r="BP559" s="69">
        <v>256104305100267</v>
      </c>
      <c r="BQ559" s="92">
        <v>0.81</v>
      </c>
      <c r="BR559" s="93">
        <v>0.081</v>
      </c>
      <c r="BS559" s="94">
        <f t="shared" si="89"/>
        <v>0.891</v>
      </c>
      <c r="BT559" s="95">
        <v>0.220968</v>
      </c>
      <c r="BU559" s="101">
        <f t="shared" si="90"/>
        <v>1.111968</v>
      </c>
      <c r="BV559" s="102">
        <f t="shared" si="87"/>
        <v>4.16666666666667</v>
      </c>
      <c r="BW559" s="103">
        <v>891</v>
      </c>
      <c r="BX559" s="104">
        <f t="shared" si="88"/>
        <v>0.0046332</v>
      </c>
      <c r="BY559" s="105">
        <v>1000</v>
      </c>
      <c r="BZ559" s="103" t="s">
        <v>32</v>
      </c>
      <c r="CA559" s="106" t="s">
        <v>189</v>
      </c>
      <c r="CB559" s="107" t="s">
        <v>148</v>
      </c>
      <c r="CC559" s="112" t="s">
        <v>149</v>
      </c>
      <c r="CD559" s="106"/>
      <c r="CE559" s="103" t="s">
        <v>192</v>
      </c>
      <c r="CF559" s="113"/>
      <c r="CG559" s="114">
        <v>2000005001</v>
      </c>
    </row>
    <row r="560" spans="1:85">
      <c r="A560" s="53" t="str">
        <f t="shared" si="91"/>
        <v>C1-05-07-45897</v>
      </c>
      <c r="B560" s="47" t="str">
        <f t="shared" si="82"/>
        <v>C1-05-07</v>
      </c>
      <c r="C560" s="48" t="s">
        <v>43</v>
      </c>
      <c r="D560" s="49">
        <v>45897</v>
      </c>
      <c r="E560" s="50" t="s">
        <v>14</v>
      </c>
      <c r="F560" s="51" t="s">
        <v>15</v>
      </c>
      <c r="G560" s="59">
        <v>7</v>
      </c>
      <c r="H560" s="51" t="s">
        <v>187</v>
      </c>
      <c r="I560" s="59">
        <v>5</v>
      </c>
      <c r="J560" s="60">
        <f>IF(ISBLANK(H560),"",IFERROR(VLOOKUP(B560,'Np PL4 Stock'!$A:$D,4,FALSE),""))</f>
        <v>45877</v>
      </c>
      <c r="K560" s="61">
        <f>IF(ISBLANK(H560),"",SUMIF('Np PL4 Stock'!$A:$A,B560,'Np PL4 Stock'!$N:$N))</f>
        <v>1.5</v>
      </c>
      <c r="L560" s="62">
        <f>IF(ISBLANK(H560),"",VLOOKUP(LEFT(B560,5),Unit!A:B,2,FALSE))</f>
        <v>20</v>
      </c>
      <c r="M560" s="63" t="str">
        <f>IF(ISBLANK(H560),"",IFERROR(VLOOKUP(B560,'Np PL4 Stock'!$A:$T,20,FALSE),""))</f>
        <v>V1-MA1</v>
      </c>
      <c r="N560" s="63" t="str">
        <f>IF(ISBLANK(H560),"",IFERROR(VLOOKUP(B560,'Np PL4 Stock'!$A:$U,21,FALSE),""))</f>
        <v>SIS</v>
      </c>
      <c r="O560" s="62">
        <f t="shared" si="83"/>
        <v>75</v>
      </c>
      <c r="P560" s="62">
        <f t="shared" si="84"/>
        <v>2.31e-5</v>
      </c>
      <c r="Q560" s="67">
        <f t="shared" si="85"/>
        <v>3.08e-7</v>
      </c>
      <c r="R560" s="67">
        <f t="shared" si="86"/>
        <v>5.26559666666667e-7</v>
      </c>
      <c r="S560" s="64">
        <v>13</v>
      </c>
      <c r="T560" s="68">
        <v>7.744</v>
      </c>
      <c r="U560" s="68">
        <v>6.908</v>
      </c>
      <c r="V560" s="69">
        <v>91</v>
      </c>
      <c r="W560" s="59">
        <v>381</v>
      </c>
      <c r="X560" s="59">
        <v>96</v>
      </c>
      <c r="Y560" s="59">
        <v>100</v>
      </c>
      <c r="Z560" s="59">
        <v>92</v>
      </c>
      <c r="AA560" s="59">
        <v>0</v>
      </c>
      <c r="AB560" s="59">
        <v>0</v>
      </c>
      <c r="AC560" s="59">
        <v>0</v>
      </c>
      <c r="AD560" s="59">
        <v>0</v>
      </c>
      <c r="AE560" s="59">
        <v>100</v>
      </c>
      <c r="AF560" s="73" t="s">
        <v>38</v>
      </c>
      <c r="AG560" s="73">
        <v>51000</v>
      </c>
      <c r="AH560" s="73" t="s">
        <v>38</v>
      </c>
      <c r="AI560" s="73" t="s">
        <v>38</v>
      </c>
      <c r="AJ560" s="73" t="s">
        <v>38</v>
      </c>
      <c r="AK560" s="73" t="s">
        <v>32</v>
      </c>
      <c r="AL560" s="77" t="str">
        <f>IF(ISBLANK(S560),"",IF(AJ560="Fail","Fail",IF(E560="PL4",IF(AND(T560&gt;STD_01122025!$D$3,U560&lt;STD_01122025!$D$4,OR(AF560="ND",AF560&lt;STD_01122025!$D$7),AH560="ND"),"Pass","Fail"),IF(E560="PL12",IF(AND(S560&lt;STD_01122025!$F$2,T560&gt;STD_01122025!$F$3,U560&lt;STD_01122025!$F$4,V560&gt;STD_01122025!$F$5,X560&gt;STD_01122025!$F$6,OR(AF560="ND",AF560&lt;STD_01122025!$F$7),AH560="ND"),"Pass","Fail"),IF(E560="SuperPL",IF(AND(T560&gt;STD_01122025!$H$3,U560&lt;STD_01122025!$H$4,V560&gt;STD_01122025!$H$5,X560&gt;STD_01122025!$H$6,OR(AF560="ND",AF560&lt;STD_01122025!$H$7),AH560="ND"),"Pass","Fail"),IF(E560="Flight",IF(AND(T560&gt;STD_01122025!$J$3,U560&lt;STD_01122025!$J$4,X560&gt;STD_01122025!$J$6,OR(AF560="ND",AF560&lt;STD_01122025!$J$7),AH560="ND"),"Pass","Fail"),""))))))</f>
        <v>Pass</v>
      </c>
      <c r="AM560" s="62">
        <f>IF(ISBLANK(B560),"",IFERROR(IF(VLOOKUP(B560,'Np PL4 Stock'!$A:$J,10,FALSE)="Np4",D560-VLOOKUP(B560,'Np PL4 Stock'!$A:$E,5,FALSE),D560-VLOOKUP(B560,'Np PL4 Stock'!$A:$E,5,FALSE)-1),""))</f>
        <v>20</v>
      </c>
      <c r="AN560" s="147">
        <v>9.664</v>
      </c>
      <c r="AO560" s="147">
        <v>9.647</v>
      </c>
      <c r="AP560" s="59">
        <v>100</v>
      </c>
      <c r="AQ560" s="59">
        <v>152</v>
      </c>
      <c r="AR560" s="59">
        <v>98</v>
      </c>
      <c r="AS560" s="59">
        <v>100</v>
      </c>
      <c r="AT560" s="73" t="s">
        <v>38</v>
      </c>
      <c r="AU560" s="73">
        <v>105000</v>
      </c>
      <c r="AV560" s="73" t="s">
        <v>38</v>
      </c>
      <c r="AW560" s="73" t="s">
        <v>38</v>
      </c>
      <c r="AX560" s="84" t="s">
        <v>32</v>
      </c>
      <c r="AY560" s="59">
        <v>0</v>
      </c>
      <c r="AZ560" s="59">
        <v>0</v>
      </c>
      <c r="BA560" s="59">
        <v>0</v>
      </c>
      <c r="BB560" s="59">
        <v>0</v>
      </c>
      <c r="BC560" s="59">
        <v>0</v>
      </c>
      <c r="BD560" s="59">
        <v>0</v>
      </c>
      <c r="BE560" s="84" t="s">
        <v>38</v>
      </c>
      <c r="BF560" s="84" t="s">
        <v>38</v>
      </c>
      <c r="BG560" s="84" t="s">
        <v>38</v>
      </c>
      <c r="BH560" s="84" t="s">
        <v>38</v>
      </c>
      <c r="BI560" s="85" t="s">
        <v>511</v>
      </c>
      <c r="BJ560" s="86" t="s">
        <v>261</v>
      </c>
      <c r="BK560" s="64" t="s">
        <v>495</v>
      </c>
      <c r="BL560" s="86" t="s">
        <v>155</v>
      </c>
      <c r="BM560" s="86" t="s">
        <v>178</v>
      </c>
      <c r="BN560" s="86"/>
      <c r="BO560" s="59">
        <v>10</v>
      </c>
      <c r="BP560" s="69">
        <v>256104305100269</v>
      </c>
      <c r="BQ560" s="92">
        <v>0.42</v>
      </c>
      <c r="BR560" s="93">
        <v>0.042</v>
      </c>
      <c r="BS560" s="94">
        <f t="shared" si="89"/>
        <v>0.462</v>
      </c>
      <c r="BT560" s="95">
        <v>0.3278395</v>
      </c>
      <c r="BU560" s="101">
        <f t="shared" si="90"/>
        <v>0.7898395</v>
      </c>
      <c r="BV560" s="102">
        <f t="shared" si="87"/>
        <v>6.57894736842105</v>
      </c>
      <c r="BW560" s="103">
        <v>577.5</v>
      </c>
      <c r="BX560" s="104">
        <f t="shared" si="88"/>
        <v>0.0051963125</v>
      </c>
      <c r="BY560" s="105">
        <v>800</v>
      </c>
      <c r="BZ560" s="103" t="s">
        <v>32</v>
      </c>
      <c r="CA560" s="106" t="s">
        <v>189</v>
      </c>
      <c r="CB560" s="107" t="s">
        <v>148</v>
      </c>
      <c r="CC560" s="112" t="s">
        <v>149</v>
      </c>
      <c r="CD560" s="106"/>
      <c r="CE560" s="103" t="s">
        <v>192</v>
      </c>
      <c r="CF560" s="113"/>
      <c r="CG560" s="114">
        <v>2000023035</v>
      </c>
    </row>
    <row r="561" spans="1:85">
      <c r="A561" s="53" t="str">
        <f t="shared" si="91"/>
        <v>C1-08-07-45898</v>
      </c>
      <c r="B561" s="47" t="str">
        <f t="shared" si="82"/>
        <v>C1-08-07</v>
      </c>
      <c r="C561" s="48" t="s">
        <v>43</v>
      </c>
      <c r="D561" s="49">
        <v>45898</v>
      </c>
      <c r="E561" s="50" t="s">
        <v>14</v>
      </c>
      <c r="F561" s="51" t="s">
        <v>15</v>
      </c>
      <c r="G561" s="59">
        <v>7</v>
      </c>
      <c r="H561" s="51" t="s">
        <v>187</v>
      </c>
      <c r="I561" s="59">
        <v>8</v>
      </c>
      <c r="J561" s="60">
        <f>IF(ISBLANK(H561),"",IFERROR(VLOOKUP(B561,'Np PL4 Stock'!$A:$D,4,FALSE),""))</f>
        <v>45878</v>
      </c>
      <c r="K561" s="61">
        <f>IF(ISBLANK(H561),"",SUMIF('Np PL4 Stock'!$A:$A,B561,'Np PL4 Stock'!$N:$N))</f>
        <v>1.5</v>
      </c>
      <c r="L561" s="62">
        <f>IF(ISBLANK(H561),"",VLOOKUP(LEFT(B561,5),Unit!A:B,2,FALSE))</f>
        <v>20</v>
      </c>
      <c r="M561" s="63" t="str">
        <f>IF(ISBLANK(H561),"",IFERROR(VLOOKUP(B561,'Np PL4 Stock'!$A:$T,20,FALSE),""))</f>
        <v>V1-MA1</v>
      </c>
      <c r="N561" s="63" t="str">
        <f>IF(ISBLANK(H561),"",IFERROR(VLOOKUP(B561,'Np PL4 Stock'!$A:$U,21,FALSE),""))</f>
        <v>SIS</v>
      </c>
      <c r="O561" s="62">
        <f t="shared" si="83"/>
        <v>75</v>
      </c>
      <c r="P561" s="62">
        <f t="shared" si="84"/>
        <v>1.65e-5</v>
      </c>
      <c r="Q561" s="67">
        <f t="shared" si="85"/>
        <v>2.2e-7</v>
      </c>
      <c r="R561" s="67">
        <f t="shared" si="86"/>
        <v>3.6025e-7</v>
      </c>
      <c r="S561" s="64">
        <v>14</v>
      </c>
      <c r="T561" s="68">
        <v>7.539</v>
      </c>
      <c r="U561" s="68">
        <v>8.255</v>
      </c>
      <c r="V561" s="69">
        <v>80</v>
      </c>
      <c r="W561" s="59">
        <v>416</v>
      </c>
      <c r="X561" s="59">
        <v>93</v>
      </c>
      <c r="Y561" s="59">
        <v>100</v>
      </c>
      <c r="Z561" s="59">
        <v>84</v>
      </c>
      <c r="AA561" s="59">
        <v>0</v>
      </c>
      <c r="AB561" s="59">
        <v>0</v>
      </c>
      <c r="AC561" s="59">
        <v>0</v>
      </c>
      <c r="AD561" s="59">
        <v>0</v>
      </c>
      <c r="AE561" s="59">
        <v>100</v>
      </c>
      <c r="AF561" s="73" t="s">
        <v>38</v>
      </c>
      <c r="AG561" s="73">
        <v>60500</v>
      </c>
      <c r="AH561" s="73" t="s">
        <v>38</v>
      </c>
      <c r="AI561" s="73" t="s">
        <v>38</v>
      </c>
      <c r="AJ561" s="73" t="s">
        <v>38</v>
      </c>
      <c r="AK561" s="73" t="s">
        <v>32</v>
      </c>
      <c r="AL561" s="77" t="str">
        <f>IF(ISBLANK(S561),"",IF(AJ561="Fail","Fail",IF(E561="PL4",IF(AND(T561&gt;STD_01122025!$D$3,U561&lt;STD_01122025!$D$4,OR(AF561="ND",AF561&lt;STD_01122025!$D$7),AH561="ND"),"Pass","Fail"),IF(E561="PL12",IF(AND(S561&lt;STD_01122025!$F$2,T561&gt;STD_01122025!$F$3,U561&lt;STD_01122025!$F$4,V561&gt;STD_01122025!$F$5,X561&gt;STD_01122025!$F$6,OR(AF561="ND",AF561&lt;STD_01122025!$F$7),AH561="ND"),"Pass","Fail"),IF(E561="SuperPL",IF(AND(T561&gt;STD_01122025!$H$3,U561&lt;STD_01122025!$H$4,V561&gt;STD_01122025!$H$5,X561&gt;STD_01122025!$H$6,OR(AF561="ND",AF561&lt;STD_01122025!$H$7),AH561="ND"),"Pass","Fail"),IF(E561="Flight",IF(AND(T561&gt;STD_01122025!$J$3,U561&lt;STD_01122025!$J$4,X561&gt;STD_01122025!$J$6,OR(AF561="ND",AF561&lt;STD_01122025!$J$7),AH561="ND"),"Pass","Fail"),""))))))</f>
        <v>Pass</v>
      </c>
      <c r="AM561" s="62">
        <f>IF(ISBLANK(B561),"",IFERROR(IF(VLOOKUP(B561,'Np PL4 Stock'!$A:$J,10,FALSE)="Np4",D561-VLOOKUP(B561,'Np PL4 Stock'!$A:$E,5,FALSE),D561-VLOOKUP(B561,'Np PL4 Stock'!$A:$E,5,FALSE)-1),""))</f>
        <v>20</v>
      </c>
      <c r="AN561" s="147">
        <v>9.062</v>
      </c>
      <c r="AO561" s="147">
        <v>9.244</v>
      </c>
      <c r="AP561" s="59">
        <v>100</v>
      </c>
      <c r="AQ561" s="59">
        <v>215</v>
      </c>
      <c r="AR561" s="59">
        <v>97</v>
      </c>
      <c r="AS561" s="59">
        <v>100</v>
      </c>
      <c r="AT561" s="73" t="s">
        <v>38</v>
      </c>
      <c r="AU561" s="73">
        <v>115000</v>
      </c>
      <c r="AV561" s="73" t="s">
        <v>38</v>
      </c>
      <c r="AW561" s="73" t="s">
        <v>38</v>
      </c>
      <c r="AX561" s="84" t="s">
        <v>32</v>
      </c>
      <c r="AY561" s="59">
        <v>0</v>
      </c>
      <c r="AZ561" s="59">
        <v>0</v>
      </c>
      <c r="BA561" s="59">
        <v>0</v>
      </c>
      <c r="BB561" s="59">
        <v>0</v>
      </c>
      <c r="BC561" s="59">
        <v>0</v>
      </c>
      <c r="BD561" s="59">
        <v>0</v>
      </c>
      <c r="BE561" s="84" t="s">
        <v>38</v>
      </c>
      <c r="BF561" s="84" t="s">
        <v>38</v>
      </c>
      <c r="BG561" s="84" t="s">
        <v>38</v>
      </c>
      <c r="BH561" s="84" t="s">
        <v>38</v>
      </c>
      <c r="BI561" s="85" t="s">
        <v>781</v>
      </c>
      <c r="BJ561" s="86" t="s">
        <v>273</v>
      </c>
      <c r="BK561" s="86" t="s">
        <v>542</v>
      </c>
      <c r="BL561" s="86" t="s">
        <v>196</v>
      </c>
      <c r="BM561" s="86" t="s">
        <v>178</v>
      </c>
      <c r="BN561" s="86"/>
      <c r="BO561" s="59">
        <v>4</v>
      </c>
      <c r="BP561" s="69">
        <v>256104305100270</v>
      </c>
      <c r="BQ561" s="92">
        <v>0.3</v>
      </c>
      <c r="BR561" s="93">
        <v>0.03</v>
      </c>
      <c r="BS561" s="94">
        <f t="shared" si="89"/>
        <v>0.33</v>
      </c>
      <c r="BT561" s="95">
        <v>0.210375</v>
      </c>
      <c r="BU561" s="101">
        <f t="shared" si="90"/>
        <v>0.540375</v>
      </c>
      <c r="BV561" s="102">
        <f t="shared" si="87"/>
        <v>4.65116279069767</v>
      </c>
      <c r="BW561" s="103">
        <v>413</v>
      </c>
      <c r="BX561" s="104">
        <f t="shared" si="88"/>
        <v>0.00251337209302326</v>
      </c>
      <c r="BY561" s="105">
        <v>800</v>
      </c>
      <c r="BZ561" s="103" t="s">
        <v>32</v>
      </c>
      <c r="CA561" s="106" t="s">
        <v>189</v>
      </c>
      <c r="CB561" s="107" t="s">
        <v>148</v>
      </c>
      <c r="CC561" s="112" t="s">
        <v>149</v>
      </c>
      <c r="CD561" s="106"/>
      <c r="CE561" s="103" t="s">
        <v>192</v>
      </c>
      <c r="CF561" s="113"/>
      <c r="CG561" s="114">
        <v>2000029310</v>
      </c>
    </row>
    <row r="562" spans="1:85">
      <c r="A562" s="53" t="str">
        <f t="shared" si="91"/>
        <v>A1-02-07-45902</v>
      </c>
      <c r="B562" s="47" t="str">
        <f t="shared" si="82"/>
        <v>A1-02-07</v>
      </c>
      <c r="C562" s="48" t="s">
        <v>43</v>
      </c>
      <c r="D562" s="49">
        <v>45902</v>
      </c>
      <c r="E562" s="50" t="s">
        <v>14</v>
      </c>
      <c r="F562" s="51" t="s">
        <v>15</v>
      </c>
      <c r="G562" s="59">
        <v>7</v>
      </c>
      <c r="H562" s="51" t="s">
        <v>144</v>
      </c>
      <c r="I562" s="59">
        <v>2</v>
      </c>
      <c r="J562" s="60">
        <f>IF(ISBLANK(H562),"",IFERROR(VLOOKUP(B562,'Np PL4 Stock'!$A:$D,4,FALSE),""))</f>
        <v>45885</v>
      </c>
      <c r="K562" s="61">
        <f>IF(ISBLANK(H562),"",SUMIF('Np PL4 Stock'!$A:$A,B562,'Np PL4 Stock'!$N:$N))</f>
        <v>1.5</v>
      </c>
      <c r="L562" s="62">
        <f>IF(ISBLANK(H562),"",VLOOKUP(LEFT(B562,5),Unit!A:B,2,FALSE))</f>
        <v>16</v>
      </c>
      <c r="M562" s="63" t="str">
        <f>IF(ISBLANK(H562),"",IFERROR(VLOOKUP(B562,'Np PL4 Stock'!$A:$T,20,FALSE),""))</f>
        <v>V1-MA1</v>
      </c>
      <c r="N562" s="63" t="str">
        <f>IF(ISBLANK(H562),"",IFERROR(VLOOKUP(B562,'Np PL4 Stock'!$A:$U,21,FALSE),""))</f>
        <v>SIS</v>
      </c>
      <c r="O562" s="62">
        <f t="shared" si="83"/>
        <v>93.75</v>
      </c>
      <c r="P562" s="62">
        <f t="shared" si="84"/>
        <v>7.3125e-5</v>
      </c>
      <c r="Q562" s="67">
        <f t="shared" si="85"/>
        <v>7.8e-7</v>
      </c>
      <c r="R562" s="67">
        <f t="shared" si="86"/>
        <v>1.15101e-6</v>
      </c>
      <c r="S562" s="64">
        <v>12</v>
      </c>
      <c r="T562" s="68">
        <v>7.777</v>
      </c>
      <c r="U562" s="68">
        <v>7.142</v>
      </c>
      <c r="V562" s="69">
        <v>94</v>
      </c>
      <c r="W562" s="59">
        <v>362</v>
      </c>
      <c r="X562" s="59">
        <v>97</v>
      </c>
      <c r="Y562" s="59">
        <v>100</v>
      </c>
      <c r="Z562" s="59">
        <v>88</v>
      </c>
      <c r="AA562" s="59">
        <v>0</v>
      </c>
      <c r="AB562" s="59">
        <v>0</v>
      </c>
      <c r="AC562" s="59">
        <v>0</v>
      </c>
      <c r="AD562" s="59">
        <v>0</v>
      </c>
      <c r="AE562" s="59">
        <v>100</v>
      </c>
      <c r="AF562" s="73" t="s">
        <v>38</v>
      </c>
      <c r="AG562" s="73">
        <v>75000</v>
      </c>
      <c r="AH562" s="73" t="s">
        <v>38</v>
      </c>
      <c r="AI562" s="73" t="s">
        <v>38</v>
      </c>
      <c r="AJ562" s="73" t="s">
        <v>38</v>
      </c>
      <c r="AK562" s="73" t="s">
        <v>32</v>
      </c>
      <c r="AL562" s="77" t="str">
        <f>IF(ISBLANK(S562),"",IF(AJ562="Fail","Fail",IF(E562="PL4",IF(AND(T562&gt;STD_01122025!$D$3,U562&lt;STD_01122025!$D$4,OR(AF562="ND",AF562&lt;STD_01122025!$D$7),AH562="ND"),"Pass","Fail"),IF(E562="PL12",IF(AND(S562&lt;STD_01122025!$F$2,T562&gt;STD_01122025!$F$3,U562&lt;STD_01122025!$F$4,V562&gt;STD_01122025!$F$5,X562&gt;STD_01122025!$F$6,OR(AF562="ND",AF562&lt;STD_01122025!$F$7),AH562="ND"),"Pass","Fail"),IF(E562="SuperPL",IF(AND(T562&gt;STD_01122025!$H$3,U562&lt;STD_01122025!$H$4,V562&gt;STD_01122025!$H$5,X562&gt;STD_01122025!$H$6,OR(AF562="ND",AF562&lt;STD_01122025!$H$7),AH562="ND"),"Pass","Fail"),IF(E562="Flight",IF(AND(T562&gt;STD_01122025!$J$3,U562&lt;STD_01122025!$J$4,X562&gt;STD_01122025!$J$6,OR(AF562="ND",AF562&lt;STD_01122025!$J$7),AH562="ND"),"Pass","Fail"),""))))))</f>
        <v>Pass</v>
      </c>
      <c r="AM562" s="62">
        <f>IF(ISBLANK(B562),"",IFERROR(IF(VLOOKUP(B562,'Np PL4 Stock'!$A:$J,10,FALSE)="Np4",D562-VLOOKUP(B562,'Np PL4 Stock'!$A:$E,5,FALSE),D562-VLOOKUP(B562,'Np PL4 Stock'!$A:$E,5,FALSE)-1),""))</f>
        <v>17</v>
      </c>
      <c r="AN562" s="147">
        <v>9.746</v>
      </c>
      <c r="AO562" s="147">
        <v>9.518</v>
      </c>
      <c r="AP562" s="59">
        <v>100</v>
      </c>
      <c r="AQ562" s="59">
        <v>146</v>
      </c>
      <c r="AR562" s="59">
        <v>98</v>
      </c>
      <c r="AS562" s="59">
        <v>100</v>
      </c>
      <c r="AT562" s="73" t="s">
        <v>38</v>
      </c>
      <c r="AU562" s="73">
        <v>85000</v>
      </c>
      <c r="AV562" s="73" t="s">
        <v>38</v>
      </c>
      <c r="AW562" s="73" t="s">
        <v>38</v>
      </c>
      <c r="AX562" s="84" t="s">
        <v>32</v>
      </c>
      <c r="AY562" s="59">
        <v>0</v>
      </c>
      <c r="AZ562" s="59">
        <v>0</v>
      </c>
      <c r="BA562" s="59">
        <v>0</v>
      </c>
      <c r="BB562" s="59">
        <v>0</v>
      </c>
      <c r="BC562" s="59">
        <v>0</v>
      </c>
      <c r="BD562" s="59">
        <v>0</v>
      </c>
      <c r="BE562" s="84" t="s">
        <v>38</v>
      </c>
      <c r="BF562" s="84" t="s">
        <v>38</v>
      </c>
      <c r="BG562" s="84" t="s">
        <v>38</v>
      </c>
      <c r="BH562" s="84" t="s">
        <v>38</v>
      </c>
      <c r="BI562" s="85" t="s">
        <v>776</v>
      </c>
      <c r="BJ562" s="86" t="s">
        <v>285</v>
      </c>
      <c r="BK562" s="86" t="s">
        <v>642</v>
      </c>
      <c r="BL562" s="86" t="s">
        <v>177</v>
      </c>
      <c r="BM562" s="86" t="s">
        <v>178</v>
      </c>
      <c r="BN562" s="69"/>
      <c r="BO562" s="59">
        <v>5</v>
      </c>
      <c r="BP562" s="69">
        <v>256104305100272</v>
      </c>
      <c r="BQ562" s="92">
        <v>0.9</v>
      </c>
      <c r="BR562" s="93">
        <v>0.27</v>
      </c>
      <c r="BS562" s="94">
        <f t="shared" si="89"/>
        <v>1.17</v>
      </c>
      <c r="BT562" s="95">
        <v>0.556515</v>
      </c>
      <c r="BU562" s="101">
        <f t="shared" si="90"/>
        <v>1.726515</v>
      </c>
      <c r="BV562" s="102">
        <f t="shared" si="87"/>
        <v>6.84931506849315</v>
      </c>
      <c r="BW562" s="103">
        <v>1300</v>
      </c>
      <c r="BX562" s="104">
        <f t="shared" si="88"/>
        <v>0.0118254452054795</v>
      </c>
      <c r="BY562" s="105">
        <v>900</v>
      </c>
      <c r="BZ562" s="103" t="s">
        <v>32</v>
      </c>
      <c r="CA562" s="106" t="s">
        <v>189</v>
      </c>
      <c r="CB562" s="107" t="s">
        <v>148</v>
      </c>
      <c r="CC562" s="112" t="s">
        <v>149</v>
      </c>
      <c r="CD562" s="106"/>
      <c r="CE562" s="103" t="s">
        <v>192</v>
      </c>
      <c r="CF562" s="113"/>
      <c r="CG562" s="114">
        <v>2000007247</v>
      </c>
    </row>
    <row r="563" spans="1:85">
      <c r="A563" s="53" t="str">
        <f t="shared" si="91"/>
        <v>A1-06-07-45902</v>
      </c>
      <c r="B563" s="47" t="str">
        <f t="shared" si="82"/>
        <v>A1-06-07</v>
      </c>
      <c r="C563" s="48" t="s">
        <v>43</v>
      </c>
      <c r="D563" s="49">
        <v>45902</v>
      </c>
      <c r="E563" s="50" t="s">
        <v>14</v>
      </c>
      <c r="F563" s="51" t="s">
        <v>15</v>
      </c>
      <c r="G563" s="59">
        <v>7</v>
      </c>
      <c r="H563" s="51" t="s">
        <v>144</v>
      </c>
      <c r="I563" s="59">
        <v>6</v>
      </c>
      <c r="J563" s="60">
        <f>IF(ISBLANK(H563),"",IFERROR(VLOOKUP(B563,'Np PL4 Stock'!$A:$D,4,FALSE),""))</f>
        <v>45886</v>
      </c>
      <c r="K563" s="61">
        <f>IF(ISBLANK(H563),"",SUMIF('Np PL4 Stock'!$A:$A,B563,'Np PL4 Stock'!$N:$N))</f>
        <v>1.5</v>
      </c>
      <c r="L563" s="62">
        <f>IF(ISBLANK(H563),"",VLOOKUP(LEFT(B563,5),Unit!A:B,2,FALSE))</f>
        <v>16</v>
      </c>
      <c r="M563" s="63" t="str">
        <f>IF(ISBLANK(H563),"",IFERROR(VLOOKUP(B563,'Np PL4 Stock'!$A:$T,20,FALSE),""))</f>
        <v>V1-MA1</v>
      </c>
      <c r="N563" s="63" t="str">
        <f>IF(ISBLANK(H563),"",IFERROR(VLOOKUP(B563,'Np PL4 Stock'!$A:$U,21,FALSE),""))</f>
        <v>SIS</v>
      </c>
      <c r="O563" s="62">
        <f t="shared" si="83"/>
        <v>93.75</v>
      </c>
      <c r="P563" s="62">
        <f t="shared" si="84"/>
        <v>5.75e-5</v>
      </c>
      <c r="Q563" s="67">
        <f t="shared" si="85"/>
        <v>6.13333333333333e-7</v>
      </c>
      <c r="R563" s="67">
        <f t="shared" si="86"/>
        <v>8.9679e-7</v>
      </c>
      <c r="S563" s="64">
        <v>12</v>
      </c>
      <c r="T563" s="68">
        <v>7.816</v>
      </c>
      <c r="U563" s="68">
        <v>6.403</v>
      </c>
      <c r="V563" s="69">
        <v>95</v>
      </c>
      <c r="W563" s="59">
        <v>357</v>
      </c>
      <c r="X563" s="59">
        <v>94</v>
      </c>
      <c r="Y563" s="59">
        <v>100</v>
      </c>
      <c r="Z563" s="59">
        <v>84</v>
      </c>
      <c r="AA563" s="59">
        <v>0</v>
      </c>
      <c r="AB563" s="59">
        <v>0</v>
      </c>
      <c r="AC563" s="59">
        <v>0</v>
      </c>
      <c r="AD563" s="59">
        <v>0</v>
      </c>
      <c r="AE563" s="59">
        <v>100</v>
      </c>
      <c r="AF563" s="73" t="s">
        <v>38</v>
      </c>
      <c r="AG563" s="73">
        <v>55000</v>
      </c>
      <c r="AH563" s="73" t="s">
        <v>38</v>
      </c>
      <c r="AI563" s="73" t="s">
        <v>38</v>
      </c>
      <c r="AJ563" s="73" t="s">
        <v>38</v>
      </c>
      <c r="AK563" s="73" t="s">
        <v>32</v>
      </c>
      <c r="AL563" s="77" t="str">
        <f>IF(ISBLANK(S563),"",IF(AJ563="Fail","Fail",IF(E563="PL4",IF(AND(T563&gt;STD_01122025!$D$3,U563&lt;STD_01122025!$D$4,OR(AF563="ND",AF563&lt;STD_01122025!$D$7),AH563="ND"),"Pass","Fail"),IF(E563="PL12",IF(AND(S563&lt;STD_01122025!$F$2,T563&gt;STD_01122025!$F$3,U563&lt;STD_01122025!$F$4,V563&gt;STD_01122025!$F$5,X563&gt;STD_01122025!$F$6,OR(AF563="ND",AF563&lt;STD_01122025!$F$7),AH563="ND"),"Pass","Fail"),IF(E563="SuperPL",IF(AND(T563&gt;STD_01122025!$H$3,U563&lt;STD_01122025!$H$4,V563&gt;STD_01122025!$H$5,X563&gt;STD_01122025!$H$6,OR(AF563="ND",AF563&lt;STD_01122025!$H$7),AH563="ND"),"Pass","Fail"),IF(E563="Flight",IF(AND(T563&gt;STD_01122025!$J$3,U563&lt;STD_01122025!$J$4,X563&gt;STD_01122025!$J$6,OR(AF563="ND",AF563&lt;STD_01122025!$J$7),AH563="ND"),"Pass","Fail"),""))))))</f>
        <v>Pass</v>
      </c>
      <c r="AM563" s="62">
        <f>IF(ISBLANK(B563),"",IFERROR(IF(VLOOKUP(B563,'Np PL4 Stock'!$A:$J,10,FALSE)="Np4",D563-VLOOKUP(B563,'Np PL4 Stock'!$A:$E,5,FALSE),D563-VLOOKUP(B563,'Np PL4 Stock'!$A:$E,5,FALSE)-1),""))</f>
        <v>16</v>
      </c>
      <c r="AN563" s="147">
        <v>9.007</v>
      </c>
      <c r="AO563" s="147">
        <v>8.106</v>
      </c>
      <c r="AP563" s="59">
        <v>100</v>
      </c>
      <c r="AQ563" s="59">
        <v>218</v>
      </c>
      <c r="AR563" s="59">
        <v>98</v>
      </c>
      <c r="AS563" s="59">
        <v>100</v>
      </c>
      <c r="AT563" s="73" t="s">
        <v>38</v>
      </c>
      <c r="AU563" s="73">
        <v>95000</v>
      </c>
      <c r="AV563" s="73" t="s">
        <v>38</v>
      </c>
      <c r="AW563" s="73" t="s">
        <v>38</v>
      </c>
      <c r="AX563" s="84" t="s">
        <v>32</v>
      </c>
      <c r="AY563" s="59">
        <v>0</v>
      </c>
      <c r="AZ563" s="59">
        <v>0</v>
      </c>
      <c r="BA563" s="59">
        <v>0</v>
      </c>
      <c r="BB563" s="59">
        <v>0</v>
      </c>
      <c r="BC563" s="59">
        <v>0</v>
      </c>
      <c r="BD563" s="59">
        <v>0</v>
      </c>
      <c r="BE563" s="84" t="s">
        <v>38</v>
      </c>
      <c r="BF563" s="84" t="s">
        <v>38</v>
      </c>
      <c r="BG563" s="84" t="s">
        <v>38</v>
      </c>
      <c r="BH563" s="84" t="s">
        <v>38</v>
      </c>
      <c r="BI563" s="85" t="s">
        <v>776</v>
      </c>
      <c r="BJ563" s="86" t="s">
        <v>285</v>
      </c>
      <c r="BK563" s="86" t="s">
        <v>642</v>
      </c>
      <c r="BL563" s="86" t="s">
        <v>177</v>
      </c>
      <c r="BM563" s="86" t="s">
        <v>178</v>
      </c>
      <c r="BN563" s="69"/>
      <c r="BO563" s="59">
        <v>5</v>
      </c>
      <c r="BP563" s="69">
        <v>256104305100272</v>
      </c>
      <c r="BQ563" s="92">
        <v>0.2</v>
      </c>
      <c r="BR563" s="93">
        <v>0.06</v>
      </c>
      <c r="BS563" s="94">
        <f t="shared" si="89"/>
        <v>0.26</v>
      </c>
      <c r="BT563" s="95">
        <v>0.142045</v>
      </c>
      <c r="BU563" s="101">
        <f t="shared" si="90"/>
        <v>0.402045</v>
      </c>
      <c r="BV563" s="102">
        <f t="shared" si="87"/>
        <v>4.58715596330275</v>
      </c>
      <c r="BW563" s="103">
        <v>288.888888888889</v>
      </c>
      <c r="BX563" s="104">
        <f t="shared" si="88"/>
        <v>0.00184424311926605</v>
      </c>
      <c r="BY563" s="105">
        <v>900</v>
      </c>
      <c r="BZ563" s="103" t="s">
        <v>32</v>
      </c>
      <c r="CA563" s="106" t="s">
        <v>189</v>
      </c>
      <c r="CB563" s="107" t="s">
        <v>148</v>
      </c>
      <c r="CC563" s="112" t="s">
        <v>149</v>
      </c>
      <c r="CD563" s="106"/>
      <c r="CE563" s="103" t="s">
        <v>192</v>
      </c>
      <c r="CF563" s="113"/>
      <c r="CG563" s="114">
        <v>2000007247</v>
      </c>
    </row>
    <row r="564" spans="1:85">
      <c r="A564" s="53" t="str">
        <f t="shared" si="91"/>
        <v>A1-03-07-45902</v>
      </c>
      <c r="B564" s="47" t="str">
        <f t="shared" si="82"/>
        <v>A1-03-07</v>
      </c>
      <c r="C564" s="48" t="s">
        <v>43</v>
      </c>
      <c r="D564" s="49">
        <v>45902</v>
      </c>
      <c r="E564" s="50" t="s">
        <v>14</v>
      </c>
      <c r="F564" s="51" t="s">
        <v>15</v>
      </c>
      <c r="G564" s="59">
        <v>7</v>
      </c>
      <c r="H564" s="51" t="s">
        <v>144</v>
      </c>
      <c r="I564" s="59">
        <v>3</v>
      </c>
      <c r="J564" s="60">
        <f>IF(ISBLANK(H564),"",IFERROR(VLOOKUP(B564,'Np PL4 Stock'!$A:$D,4,FALSE),""))</f>
        <v>45885</v>
      </c>
      <c r="K564" s="61">
        <f>IF(ISBLANK(H564),"",SUMIF('Np PL4 Stock'!$A:$A,B564,'Np PL4 Stock'!$N:$N))</f>
        <v>1.5</v>
      </c>
      <c r="L564" s="62">
        <f>IF(ISBLANK(H564),"",VLOOKUP(LEFT(B564,5),Unit!A:B,2,FALSE))</f>
        <v>16</v>
      </c>
      <c r="M564" s="63" t="str">
        <f>IF(ISBLANK(H564),"",IFERROR(VLOOKUP(B564,'Np PL4 Stock'!$A:$T,20,FALSE),""))</f>
        <v>V1-MC1</v>
      </c>
      <c r="N564" s="63" t="str">
        <f>IF(ISBLANK(H564),"",IFERROR(VLOOKUP(B564,'Np PL4 Stock'!$A:$U,21,FALSE),""))</f>
        <v>SyAqua</v>
      </c>
      <c r="O564" s="62">
        <f t="shared" si="83"/>
        <v>93.75</v>
      </c>
      <c r="P564" s="62">
        <f t="shared" si="84"/>
        <v>5.4e-5</v>
      </c>
      <c r="Q564" s="67">
        <f t="shared" si="85"/>
        <v>1.016e-6</v>
      </c>
      <c r="R564" s="67">
        <f t="shared" si="86"/>
        <v>1.61791666666667e-6</v>
      </c>
      <c r="S564" s="64">
        <v>12</v>
      </c>
      <c r="T564" s="68">
        <v>7.505</v>
      </c>
      <c r="U564" s="68">
        <v>5.972</v>
      </c>
      <c r="V564" s="69">
        <v>87.912</v>
      </c>
      <c r="W564" s="59">
        <v>413</v>
      </c>
      <c r="X564" s="59">
        <v>95</v>
      </c>
      <c r="Y564" s="59">
        <v>100</v>
      </c>
      <c r="Z564" s="59">
        <v>80</v>
      </c>
      <c r="AA564" s="59">
        <v>0</v>
      </c>
      <c r="AB564" s="59">
        <v>0</v>
      </c>
      <c r="AC564" s="59">
        <v>0</v>
      </c>
      <c r="AD564" s="59">
        <v>0</v>
      </c>
      <c r="AE564" s="59">
        <v>100</v>
      </c>
      <c r="AF564" s="73" t="s">
        <v>38</v>
      </c>
      <c r="AG564" s="73">
        <v>55000</v>
      </c>
      <c r="AH564" s="73" t="s">
        <v>38</v>
      </c>
      <c r="AI564" s="73" t="s">
        <v>38</v>
      </c>
      <c r="AJ564" s="73" t="s">
        <v>38</v>
      </c>
      <c r="AK564" s="73" t="s">
        <v>32</v>
      </c>
      <c r="AL564" s="77" t="str">
        <f>IF(ISBLANK(S564),"",IF(AJ564="Fail","Fail",IF(E564="PL4",IF(AND(T564&gt;STD_01122025!$D$3,U564&lt;STD_01122025!$D$4,OR(AF564="ND",AF564&lt;STD_01122025!$D$7),AH564="ND"),"Pass","Fail"),IF(E564="PL12",IF(AND(S564&lt;STD_01122025!$F$2,T564&gt;STD_01122025!$F$3,U564&lt;STD_01122025!$F$4,V564&gt;STD_01122025!$F$5,X564&gt;STD_01122025!$F$6,OR(AF564="ND",AF564&lt;STD_01122025!$F$7),AH564="ND"),"Pass","Fail"),IF(E564="SuperPL",IF(AND(T564&gt;STD_01122025!$H$3,U564&lt;STD_01122025!$H$4,V564&gt;STD_01122025!$H$5,X564&gt;STD_01122025!$H$6,OR(AF564="ND",AF564&lt;STD_01122025!$H$7),AH564="ND"),"Pass","Fail"),IF(E564="Flight",IF(AND(T564&gt;STD_01122025!$J$3,U564&lt;STD_01122025!$J$4,X564&gt;STD_01122025!$J$6,OR(AF564="ND",AF564&lt;STD_01122025!$J$7),AH564="ND"),"Pass","Fail"),""))))))</f>
        <v>Pass</v>
      </c>
      <c r="AM564" s="62">
        <f>IF(ISBLANK(B564),"",IFERROR(IF(VLOOKUP(B564,'Np PL4 Stock'!$A:$J,10,FALSE)="Np4",D564-VLOOKUP(B564,'Np PL4 Stock'!$A:$E,5,FALSE),D564-VLOOKUP(B564,'Np PL4 Stock'!$A:$E,5,FALSE)-1),""))</f>
        <v>17</v>
      </c>
      <c r="AN564" s="147">
        <v>9.182</v>
      </c>
      <c r="AO564" s="147">
        <v>8.061</v>
      </c>
      <c r="AP564" s="59">
        <v>100</v>
      </c>
      <c r="AQ564" s="59">
        <v>242</v>
      </c>
      <c r="AR564" s="59">
        <v>97</v>
      </c>
      <c r="AS564" s="59">
        <v>100</v>
      </c>
      <c r="AT564" s="73" t="s">
        <v>38</v>
      </c>
      <c r="AU564" s="73">
        <v>115000</v>
      </c>
      <c r="AV564" s="73" t="s">
        <v>38</v>
      </c>
      <c r="AW564" s="73" t="s">
        <v>38</v>
      </c>
      <c r="AX564" s="84" t="s">
        <v>32</v>
      </c>
      <c r="AY564" s="59">
        <v>0</v>
      </c>
      <c r="AZ564" s="59">
        <v>0</v>
      </c>
      <c r="BA564" s="59">
        <v>0</v>
      </c>
      <c r="BB564" s="59">
        <v>0</v>
      </c>
      <c r="BC564" s="59">
        <v>0</v>
      </c>
      <c r="BD564" s="59">
        <v>0</v>
      </c>
      <c r="BE564" s="84" t="s">
        <v>38</v>
      </c>
      <c r="BF564" s="84" t="s">
        <v>38</v>
      </c>
      <c r="BG564" s="84" t="s">
        <v>38</v>
      </c>
      <c r="BH564" s="84" t="s">
        <v>38</v>
      </c>
      <c r="BI564" s="85" t="s">
        <v>782</v>
      </c>
      <c r="BJ564" s="86" t="s">
        <v>222</v>
      </c>
      <c r="BK564" s="64" t="s">
        <v>575</v>
      </c>
      <c r="BL564" s="86" t="s">
        <v>177</v>
      </c>
      <c r="BM564" s="86" t="s">
        <v>178</v>
      </c>
      <c r="BN564" s="69"/>
      <c r="BO564" s="59">
        <v>5</v>
      </c>
      <c r="BP564" s="69">
        <v>256104305100273</v>
      </c>
      <c r="BQ564" s="92">
        <v>0.72</v>
      </c>
      <c r="BR564" s="93">
        <v>0.144</v>
      </c>
      <c r="BS564" s="94">
        <f t="shared" si="89"/>
        <v>0.864</v>
      </c>
      <c r="BT564" s="95">
        <v>0.46975</v>
      </c>
      <c r="BU564" s="101">
        <f t="shared" si="90"/>
        <v>1.33375</v>
      </c>
      <c r="BV564" s="102">
        <f t="shared" si="87"/>
        <v>4.13223140495868</v>
      </c>
      <c r="BW564" s="103">
        <v>960</v>
      </c>
      <c r="BX564" s="104">
        <f t="shared" si="88"/>
        <v>0.00551136363636364</v>
      </c>
      <c r="BY564" s="105">
        <v>900</v>
      </c>
      <c r="BZ564" s="103" t="s">
        <v>32</v>
      </c>
      <c r="CA564" s="106" t="s">
        <v>189</v>
      </c>
      <c r="CB564" s="107" t="s">
        <v>148</v>
      </c>
      <c r="CC564" s="112" t="s">
        <v>149</v>
      </c>
      <c r="CD564" s="106"/>
      <c r="CE564" s="103" t="s">
        <v>192</v>
      </c>
      <c r="CF564" s="113"/>
      <c r="CG564" s="116">
        <v>2000010768</v>
      </c>
    </row>
    <row r="565" spans="1:85">
      <c r="A565" s="53" t="str">
        <f t="shared" si="91"/>
        <v>A1-06-07-45902</v>
      </c>
      <c r="B565" s="47" t="str">
        <f t="shared" si="82"/>
        <v>A1-06-07</v>
      </c>
      <c r="C565" s="48" t="s">
        <v>43</v>
      </c>
      <c r="D565" s="49">
        <v>45902</v>
      </c>
      <c r="E565" s="50" t="s">
        <v>14</v>
      </c>
      <c r="F565" s="51" t="s">
        <v>15</v>
      </c>
      <c r="G565" s="59">
        <v>7</v>
      </c>
      <c r="H565" s="51" t="s">
        <v>144</v>
      </c>
      <c r="I565" s="59">
        <v>6</v>
      </c>
      <c r="J565" s="60">
        <f>IF(ISBLANK(H565),"",IFERROR(VLOOKUP(B565,'Np PL4 Stock'!$A:$D,4,FALSE),""))</f>
        <v>45886</v>
      </c>
      <c r="K565" s="61">
        <f>IF(ISBLANK(H565),"",SUMIF('Np PL4 Stock'!$A:$A,B565,'Np PL4 Stock'!$N:$N))</f>
        <v>1.5</v>
      </c>
      <c r="L565" s="62">
        <f>IF(ISBLANK(H565),"",VLOOKUP(LEFT(B565,5),Unit!A:B,2,FALSE))</f>
        <v>16</v>
      </c>
      <c r="M565" s="63" t="str">
        <f>IF(ISBLANK(H565),"",IFERROR(VLOOKUP(B565,'Np PL4 Stock'!$A:$T,20,FALSE),""))</f>
        <v>V1-MA1</v>
      </c>
      <c r="N565" s="63" t="str">
        <f>IF(ISBLANK(H565),"",IFERROR(VLOOKUP(B565,'Np PL4 Stock'!$A:$U,21,FALSE),""))</f>
        <v>SIS</v>
      </c>
      <c r="O565" s="62">
        <f t="shared" si="83"/>
        <v>93.75</v>
      </c>
      <c r="P565" s="62">
        <f t="shared" si="84"/>
        <v>5.75e-5</v>
      </c>
      <c r="Q565" s="67">
        <f t="shared" si="85"/>
        <v>6.13333333333333e-7</v>
      </c>
      <c r="R565" s="67">
        <f t="shared" si="86"/>
        <v>8.9679e-7</v>
      </c>
      <c r="S565" s="64">
        <v>12</v>
      </c>
      <c r="T565" s="68">
        <v>7.816</v>
      </c>
      <c r="U565" s="68">
        <v>6.403</v>
      </c>
      <c r="V565" s="69">
        <v>95</v>
      </c>
      <c r="W565" s="59">
        <v>357</v>
      </c>
      <c r="X565" s="59">
        <v>94</v>
      </c>
      <c r="Y565" s="59">
        <v>100</v>
      </c>
      <c r="Z565" s="59">
        <v>84</v>
      </c>
      <c r="AA565" s="59">
        <v>0</v>
      </c>
      <c r="AB565" s="59">
        <v>0</v>
      </c>
      <c r="AC565" s="59">
        <v>0</v>
      </c>
      <c r="AD565" s="59">
        <v>0</v>
      </c>
      <c r="AE565" s="59">
        <v>100</v>
      </c>
      <c r="AF565" s="73" t="s">
        <v>38</v>
      </c>
      <c r="AG565" s="73">
        <v>55000</v>
      </c>
      <c r="AH565" s="73" t="s">
        <v>38</v>
      </c>
      <c r="AI565" s="73" t="s">
        <v>38</v>
      </c>
      <c r="AJ565" s="73" t="s">
        <v>38</v>
      </c>
      <c r="AK565" s="73" t="s">
        <v>32</v>
      </c>
      <c r="AL565" s="77" t="str">
        <f>IF(ISBLANK(S565),"",IF(AJ565="Fail","Fail",IF(E565="PL4",IF(AND(T565&gt;STD_01122025!$D$3,U565&lt;STD_01122025!$D$4,OR(AF565="ND",AF565&lt;STD_01122025!$D$7),AH565="ND"),"Pass","Fail"),IF(E565="PL12",IF(AND(S565&lt;STD_01122025!$F$2,T565&gt;STD_01122025!$F$3,U565&lt;STD_01122025!$F$4,V565&gt;STD_01122025!$F$5,X565&gt;STD_01122025!$F$6,OR(AF565="ND",AF565&lt;STD_01122025!$F$7),AH565="ND"),"Pass","Fail"),IF(E565="SuperPL",IF(AND(T565&gt;STD_01122025!$H$3,U565&lt;STD_01122025!$H$4,V565&gt;STD_01122025!$H$5,X565&gt;STD_01122025!$H$6,OR(AF565="ND",AF565&lt;STD_01122025!$H$7),AH565="ND"),"Pass","Fail"),IF(E565="Flight",IF(AND(T565&gt;STD_01122025!$J$3,U565&lt;STD_01122025!$J$4,X565&gt;STD_01122025!$J$6,OR(AF565="ND",AF565&lt;STD_01122025!$J$7),AH565="ND"),"Pass","Fail"),""))))))</f>
        <v>Pass</v>
      </c>
      <c r="AM565" s="62">
        <f>IF(ISBLANK(B565),"",IFERROR(IF(VLOOKUP(B565,'Np PL4 Stock'!$A:$J,10,FALSE)="Np4",D565-VLOOKUP(B565,'Np PL4 Stock'!$A:$E,5,FALSE),D565-VLOOKUP(B565,'Np PL4 Stock'!$A:$E,5,FALSE)-1),""))</f>
        <v>16</v>
      </c>
      <c r="AN565" s="147">
        <v>9.007</v>
      </c>
      <c r="AO565" s="147">
        <v>8.106</v>
      </c>
      <c r="AP565" s="59">
        <v>100</v>
      </c>
      <c r="AQ565" s="59">
        <v>218</v>
      </c>
      <c r="AR565" s="59">
        <v>98</v>
      </c>
      <c r="AS565" s="59">
        <v>100</v>
      </c>
      <c r="AT565" s="73" t="s">
        <v>38</v>
      </c>
      <c r="AU565" s="73">
        <v>95000</v>
      </c>
      <c r="AV565" s="73" t="s">
        <v>38</v>
      </c>
      <c r="AW565" s="73" t="s">
        <v>38</v>
      </c>
      <c r="AX565" s="84" t="s">
        <v>32</v>
      </c>
      <c r="AY565" s="59">
        <v>0</v>
      </c>
      <c r="AZ565" s="59">
        <v>0</v>
      </c>
      <c r="BA565" s="59">
        <v>0</v>
      </c>
      <c r="BB565" s="59">
        <v>0</v>
      </c>
      <c r="BC565" s="59">
        <v>0</v>
      </c>
      <c r="BD565" s="59">
        <v>0</v>
      </c>
      <c r="BE565" s="84" t="s">
        <v>38</v>
      </c>
      <c r="BF565" s="84" t="s">
        <v>38</v>
      </c>
      <c r="BG565" s="84" t="s">
        <v>38</v>
      </c>
      <c r="BH565" s="84" t="s">
        <v>38</v>
      </c>
      <c r="BI565" s="85" t="s">
        <v>569</v>
      </c>
      <c r="BJ565" s="86" t="s">
        <v>240</v>
      </c>
      <c r="BK565" s="64" t="s">
        <v>483</v>
      </c>
      <c r="BL565" s="86" t="s">
        <v>155</v>
      </c>
      <c r="BM565" s="86" t="s">
        <v>178</v>
      </c>
      <c r="BN565" s="86"/>
      <c r="BO565" s="59">
        <v>7</v>
      </c>
      <c r="BP565" s="69">
        <v>256104305100271</v>
      </c>
      <c r="BQ565" s="92">
        <v>0.6</v>
      </c>
      <c r="BR565" s="93">
        <v>0.06</v>
      </c>
      <c r="BS565" s="94">
        <f t="shared" si="89"/>
        <v>0.66</v>
      </c>
      <c r="BT565" s="95">
        <v>0.28314</v>
      </c>
      <c r="BU565" s="101">
        <f t="shared" si="90"/>
        <v>0.94314</v>
      </c>
      <c r="BV565" s="102">
        <f t="shared" si="87"/>
        <v>4.58715596330275</v>
      </c>
      <c r="BW565" s="103">
        <v>660</v>
      </c>
      <c r="BX565" s="104">
        <f t="shared" si="88"/>
        <v>0.00432633027522936</v>
      </c>
      <c r="BY565" s="105">
        <v>1000</v>
      </c>
      <c r="BZ565" s="103" t="s">
        <v>32</v>
      </c>
      <c r="CA565" s="106" t="s">
        <v>189</v>
      </c>
      <c r="CB565" s="107" t="s">
        <v>148</v>
      </c>
      <c r="CC565" s="112" t="s">
        <v>149</v>
      </c>
      <c r="CD565" s="106"/>
      <c r="CE565" s="103" t="s">
        <v>192</v>
      </c>
      <c r="CF565" s="113"/>
      <c r="CG565" s="114">
        <v>2000019140</v>
      </c>
    </row>
    <row r="566" spans="1:85">
      <c r="A566" s="53" t="str">
        <f t="shared" si="91"/>
        <v>A1-01-07-45904</v>
      </c>
      <c r="B566" s="47" t="str">
        <f t="shared" ref="B566:B577" si="92">IF(ISBLANK(H566),"",H566&amp;"-"&amp;IF(OR(LEN(I566)=1,LEN(I566)=4),"0"&amp;I566,I566))&amp;"-"&amp;IF(LEN(G566)=1,"0"&amp;G566,G566)</f>
        <v>A1-01-07</v>
      </c>
      <c r="C566" s="48" t="s">
        <v>43</v>
      </c>
      <c r="D566" s="49">
        <v>45904</v>
      </c>
      <c r="E566" s="50" t="s">
        <v>14</v>
      </c>
      <c r="F566" s="51" t="s">
        <v>15</v>
      </c>
      <c r="G566" s="59">
        <v>7</v>
      </c>
      <c r="H566" s="51" t="s">
        <v>144</v>
      </c>
      <c r="I566" s="59">
        <v>1</v>
      </c>
      <c r="J566" s="60">
        <f>IF(ISBLANK(H566),"",IFERROR(VLOOKUP(B566,'Np PL4 Stock'!$A:$D,4,FALSE),""))</f>
        <v>45885</v>
      </c>
      <c r="K566" s="61">
        <f>IF(ISBLANK(H566),"",SUMIF('Np PL4 Stock'!$A:$A,B566,'Np PL4 Stock'!$N:$N))</f>
        <v>1.5</v>
      </c>
      <c r="L566" s="62">
        <f>IF(ISBLANK(H566),"",VLOOKUP(LEFT(B566,5),Unit!A:B,2,FALSE))</f>
        <v>16</v>
      </c>
      <c r="M566" s="63" t="str">
        <f>IF(ISBLANK(H566),"",IFERROR(VLOOKUP(B566,'Np PL4 Stock'!$A:$T,20,FALSE),""))</f>
        <v>V1-MA1</v>
      </c>
      <c r="N566" s="63" t="str">
        <f>IF(ISBLANK(H566),"",IFERROR(VLOOKUP(B566,'Np PL4 Stock'!$A:$U,21,FALSE),""))</f>
        <v>SIS</v>
      </c>
      <c r="O566" s="62">
        <f t="shared" si="83"/>
        <v>93.75</v>
      </c>
      <c r="P566" s="62">
        <f t="shared" si="84"/>
        <v>5.28125e-5</v>
      </c>
      <c r="Q566" s="67">
        <f t="shared" si="85"/>
        <v>5.63333333333333e-7</v>
      </c>
      <c r="R566" s="67">
        <f t="shared" si="86"/>
        <v>8.71481666666667e-7</v>
      </c>
      <c r="S566" s="64">
        <v>13</v>
      </c>
      <c r="T566" s="68">
        <v>7.503</v>
      </c>
      <c r="U566" s="68">
        <v>6.458</v>
      </c>
      <c r="V566" s="69">
        <v>91</v>
      </c>
      <c r="W566" s="59">
        <v>423</v>
      </c>
      <c r="X566" s="59">
        <v>92</v>
      </c>
      <c r="Y566" s="59">
        <v>100</v>
      </c>
      <c r="Z566" s="59">
        <v>88</v>
      </c>
      <c r="AA566" s="59">
        <v>0</v>
      </c>
      <c r="AB566" s="59">
        <v>0</v>
      </c>
      <c r="AC566" s="59">
        <v>0</v>
      </c>
      <c r="AD566" s="59">
        <v>0</v>
      </c>
      <c r="AE566" s="59">
        <v>100</v>
      </c>
      <c r="AF566" s="73" t="s">
        <v>38</v>
      </c>
      <c r="AG566" s="73">
        <v>95000</v>
      </c>
      <c r="AH566" s="73" t="s">
        <v>38</v>
      </c>
      <c r="AI566" s="73" t="s">
        <v>38</v>
      </c>
      <c r="AJ566" s="73" t="s">
        <v>38</v>
      </c>
      <c r="AK566" s="73" t="s">
        <v>32</v>
      </c>
      <c r="AL566" s="77" t="str">
        <f>IF(ISBLANK(S566),"",IF(AJ566="Fail","Fail",IF(E566="PL4",IF(AND(T566&gt;STD_01122025!$D$3,U566&lt;STD_01122025!$D$4,OR(AF566="ND",AF566&lt;STD_01122025!$D$7),AH566="ND"),"Pass","Fail"),IF(E566="PL12",IF(AND(S566&lt;STD_01122025!$F$2,T566&gt;STD_01122025!$F$3,U566&lt;STD_01122025!$F$4,V566&gt;STD_01122025!$F$5,X566&gt;STD_01122025!$F$6,OR(AF566="ND",AF566&lt;STD_01122025!$F$7),AH566="ND"),"Pass","Fail"),IF(E566="SuperPL",IF(AND(T566&gt;STD_01122025!$H$3,U566&lt;STD_01122025!$H$4,V566&gt;STD_01122025!$H$5,X566&gt;STD_01122025!$H$6,OR(AF566="ND",AF566&lt;STD_01122025!$H$7),AH566="ND"),"Pass","Fail"),IF(E566="Flight",IF(AND(T566&gt;STD_01122025!$J$3,U566&lt;STD_01122025!$J$4,X566&gt;STD_01122025!$J$6,OR(AF566="ND",AF566&lt;STD_01122025!$J$7),AH566="ND"),"Pass","Fail"),""))))))</f>
        <v>Pass</v>
      </c>
      <c r="AM566" s="62">
        <f>IF(ISBLANK(B566),"",IFERROR(IF(VLOOKUP(B566,'Np PL4 Stock'!$A:$J,10,FALSE)="Np4",D566-VLOOKUP(B566,'Np PL4 Stock'!$A:$E,5,FALSE),D566-VLOOKUP(B566,'Np PL4 Stock'!$A:$E,5,FALSE)-1),""))</f>
        <v>19</v>
      </c>
      <c r="AN566" s="147">
        <v>9.787</v>
      </c>
      <c r="AO566" s="147">
        <v>8.269</v>
      </c>
      <c r="AP566" s="59">
        <v>100</v>
      </c>
      <c r="AQ566" s="59">
        <v>141</v>
      </c>
      <c r="AR566" s="59">
        <v>99</v>
      </c>
      <c r="AS566" s="59">
        <v>100</v>
      </c>
      <c r="AT566" s="73" t="s">
        <v>38</v>
      </c>
      <c r="AU566" s="73">
        <v>60000</v>
      </c>
      <c r="AV566" s="73" t="s">
        <v>38</v>
      </c>
      <c r="AW566" s="73" t="s">
        <v>38</v>
      </c>
      <c r="AX566" s="84" t="s">
        <v>32</v>
      </c>
      <c r="AY566" s="59">
        <v>0</v>
      </c>
      <c r="AZ566" s="59">
        <v>0</v>
      </c>
      <c r="BA566" s="59">
        <v>0</v>
      </c>
      <c r="BB566" s="59">
        <v>0</v>
      </c>
      <c r="BC566" s="59">
        <v>0</v>
      </c>
      <c r="BD566" s="59">
        <v>0</v>
      </c>
      <c r="BE566" s="84" t="s">
        <v>38</v>
      </c>
      <c r="BF566" s="84" t="s">
        <v>38</v>
      </c>
      <c r="BG566" s="84" t="s">
        <v>38</v>
      </c>
      <c r="BH566" s="84" t="s">
        <v>38</v>
      </c>
      <c r="BI566" s="85" t="s">
        <v>783</v>
      </c>
      <c r="BJ566" s="86" t="s">
        <v>285</v>
      </c>
      <c r="BK566" s="64" t="s">
        <v>642</v>
      </c>
      <c r="BL566" s="86" t="s">
        <v>177</v>
      </c>
      <c r="BM566" s="86" t="s">
        <v>178</v>
      </c>
      <c r="BN566" s="69"/>
      <c r="BO566" s="59">
        <v>5</v>
      </c>
      <c r="BP566" s="69">
        <v>256104305100274</v>
      </c>
      <c r="BQ566" s="92">
        <v>0.65</v>
      </c>
      <c r="BR566" s="93">
        <v>0.195</v>
      </c>
      <c r="BS566" s="94">
        <f t="shared" si="89"/>
        <v>0.845</v>
      </c>
      <c r="BT566" s="95">
        <v>0.4622225</v>
      </c>
      <c r="BU566" s="101">
        <f t="shared" si="90"/>
        <v>1.3072225</v>
      </c>
      <c r="BV566" s="102">
        <f t="shared" si="87"/>
        <v>7.09219858156028</v>
      </c>
      <c r="BW566" s="103">
        <v>1056.25</v>
      </c>
      <c r="BX566" s="104">
        <f t="shared" si="88"/>
        <v>0.00927108156028369</v>
      </c>
      <c r="BY566" s="105">
        <v>800</v>
      </c>
      <c r="BZ566" s="103" t="s">
        <v>32</v>
      </c>
      <c r="CA566" s="106" t="s">
        <v>189</v>
      </c>
      <c r="CB566" s="107" t="s">
        <v>148</v>
      </c>
      <c r="CC566" s="112" t="s">
        <v>149</v>
      </c>
      <c r="CD566" s="106"/>
      <c r="CE566" s="103" t="s">
        <v>192</v>
      </c>
      <c r="CF566" s="113"/>
      <c r="CG566" s="114">
        <v>2000029164</v>
      </c>
    </row>
    <row r="567" spans="1:85">
      <c r="A567" s="53" t="str">
        <f t="shared" si="91"/>
        <v>A1-09-07-45904</v>
      </c>
      <c r="B567" s="47" t="str">
        <f t="shared" si="92"/>
        <v>A1-09-07</v>
      </c>
      <c r="C567" s="48" t="s">
        <v>43</v>
      </c>
      <c r="D567" s="49">
        <v>45904</v>
      </c>
      <c r="E567" s="50" t="s">
        <v>14</v>
      </c>
      <c r="F567" s="51" t="s">
        <v>15</v>
      </c>
      <c r="G567" s="59">
        <v>7</v>
      </c>
      <c r="H567" s="51" t="s">
        <v>144</v>
      </c>
      <c r="I567" s="59">
        <v>9</v>
      </c>
      <c r="J567" s="60">
        <f>IF(ISBLANK(H567),"",IFERROR(VLOOKUP(B567,'Np PL4 Stock'!$A:$D,4,FALSE),""))</f>
        <v>45887</v>
      </c>
      <c r="K567" s="61">
        <f>IF(ISBLANK(H567),"",SUMIF('Np PL4 Stock'!$A:$A,B567,'Np PL4 Stock'!$N:$N))</f>
        <v>1.5</v>
      </c>
      <c r="L567" s="62">
        <f>IF(ISBLANK(H567),"",VLOOKUP(LEFT(B567,5),Unit!A:B,2,FALSE))</f>
        <v>16</v>
      </c>
      <c r="M567" s="63" t="str">
        <f>IF(ISBLANK(H567),"",IFERROR(VLOOKUP(B567,'Np PL4 Stock'!$A:$T,20,FALSE),""))</f>
        <v>V1-MA1</v>
      </c>
      <c r="N567" s="63" t="str">
        <f>IF(ISBLANK(H567),"",IFERROR(VLOOKUP(B567,'Np PL4 Stock'!$A:$U,21,FALSE),""))</f>
        <v>SIS</v>
      </c>
      <c r="O567" s="62">
        <f t="shared" si="83"/>
        <v>93.75</v>
      </c>
      <c r="P567" s="62">
        <f t="shared" si="84"/>
        <v>5.28125e-5</v>
      </c>
      <c r="Q567" s="67">
        <f t="shared" si="85"/>
        <v>5.63333333333333e-7</v>
      </c>
      <c r="R567" s="67">
        <f t="shared" si="86"/>
        <v>8.71481666666667e-7</v>
      </c>
      <c r="S567" s="64">
        <v>12</v>
      </c>
      <c r="T567" s="68">
        <v>7.565</v>
      </c>
      <c r="U567" s="68">
        <v>7.715</v>
      </c>
      <c r="V567" s="69">
        <v>87.5</v>
      </c>
      <c r="W567" s="59">
        <v>415</v>
      </c>
      <c r="X567" s="59">
        <v>95</v>
      </c>
      <c r="Y567" s="59">
        <v>100</v>
      </c>
      <c r="Z567" s="59">
        <v>88</v>
      </c>
      <c r="AA567" s="59">
        <v>0</v>
      </c>
      <c r="AB567" s="59">
        <v>0</v>
      </c>
      <c r="AC567" s="59">
        <v>0</v>
      </c>
      <c r="AD567" s="59">
        <v>0</v>
      </c>
      <c r="AE567" s="59">
        <v>100</v>
      </c>
      <c r="AF567" s="73" t="s">
        <v>38</v>
      </c>
      <c r="AG567" s="73">
        <v>100000</v>
      </c>
      <c r="AH567" s="73" t="s">
        <v>38</v>
      </c>
      <c r="AI567" s="73" t="s">
        <v>38</v>
      </c>
      <c r="AJ567" s="73" t="s">
        <v>38</v>
      </c>
      <c r="AK567" s="73" t="s">
        <v>32</v>
      </c>
      <c r="AL567" s="77" t="str">
        <f>IF(ISBLANK(S567),"",IF(AJ567="Fail","Fail",IF(E567="PL4",IF(AND(T567&gt;STD_01122025!$D$3,U567&lt;STD_01122025!$D$4,OR(AF567="ND",AF567&lt;STD_01122025!$D$7),AH567="ND"),"Pass","Fail"),IF(E567="PL12",IF(AND(S567&lt;STD_01122025!$F$2,T567&gt;STD_01122025!$F$3,U567&lt;STD_01122025!$F$4,V567&gt;STD_01122025!$F$5,X567&gt;STD_01122025!$F$6,OR(AF567="ND",AF567&lt;STD_01122025!$F$7),AH567="ND"),"Pass","Fail"),IF(E567="SuperPL",IF(AND(T567&gt;STD_01122025!$H$3,U567&lt;STD_01122025!$H$4,V567&gt;STD_01122025!$H$5,X567&gt;STD_01122025!$H$6,OR(AF567="ND",AF567&lt;STD_01122025!$H$7),AH567="ND"),"Pass","Fail"),IF(E567="Flight",IF(AND(T567&gt;STD_01122025!$J$3,U567&lt;STD_01122025!$J$4,X567&gt;STD_01122025!$J$6,OR(AF567="ND",AF567&lt;STD_01122025!$J$7),AH567="ND"),"Pass","Fail"),""))))))</f>
        <v>Pass</v>
      </c>
      <c r="AM567" s="62">
        <f>IF(ISBLANK(B567),"",IFERROR(IF(VLOOKUP(B567,'Np PL4 Stock'!$A:$J,10,FALSE)="Np4",D567-VLOOKUP(B567,'Np PL4 Stock'!$A:$E,5,FALSE),D567-VLOOKUP(B567,'Np PL4 Stock'!$A:$E,5,FALSE)-1),""))</f>
        <v>17</v>
      </c>
      <c r="AN567" s="147">
        <v>9.302</v>
      </c>
      <c r="AO567" s="147">
        <v>9.508</v>
      </c>
      <c r="AP567" s="59">
        <v>100</v>
      </c>
      <c r="AQ567" s="59">
        <v>190</v>
      </c>
      <c r="AR567" s="59">
        <v>99</v>
      </c>
      <c r="AS567" s="59">
        <v>100</v>
      </c>
      <c r="AT567" s="73" t="s">
        <v>38</v>
      </c>
      <c r="AU567" s="73">
        <v>85000</v>
      </c>
      <c r="AV567" s="73" t="s">
        <v>38</v>
      </c>
      <c r="AW567" s="73" t="s">
        <v>38</v>
      </c>
      <c r="AX567" s="84" t="s">
        <v>32</v>
      </c>
      <c r="AY567" s="59">
        <v>0</v>
      </c>
      <c r="AZ567" s="59">
        <v>0</v>
      </c>
      <c r="BA567" s="59">
        <v>0</v>
      </c>
      <c r="BB567" s="59">
        <v>0</v>
      </c>
      <c r="BC567" s="59">
        <v>0</v>
      </c>
      <c r="BD567" s="59">
        <v>0</v>
      </c>
      <c r="BE567" s="84" t="s">
        <v>38</v>
      </c>
      <c r="BF567" s="84" t="s">
        <v>38</v>
      </c>
      <c r="BG567" s="84" t="s">
        <v>38</v>
      </c>
      <c r="BH567" s="84" t="s">
        <v>38</v>
      </c>
      <c r="BI567" s="85" t="s">
        <v>783</v>
      </c>
      <c r="BJ567" s="86" t="s">
        <v>285</v>
      </c>
      <c r="BK567" s="86" t="s">
        <v>642</v>
      </c>
      <c r="BL567" s="86" t="s">
        <v>177</v>
      </c>
      <c r="BM567" s="86" t="s">
        <v>178</v>
      </c>
      <c r="BN567" s="69"/>
      <c r="BO567" s="59">
        <v>5</v>
      </c>
      <c r="BP567" s="69">
        <v>256104305100274</v>
      </c>
      <c r="BQ567" s="92">
        <v>0.65</v>
      </c>
      <c r="BR567" s="93">
        <v>0.195</v>
      </c>
      <c r="BS567" s="94">
        <f t="shared" si="89"/>
        <v>0.845</v>
      </c>
      <c r="BT567" s="95">
        <v>0.4622225</v>
      </c>
      <c r="BU567" s="101">
        <f t="shared" si="90"/>
        <v>1.3072225</v>
      </c>
      <c r="BV567" s="102">
        <f t="shared" si="87"/>
        <v>5.26315789473684</v>
      </c>
      <c r="BW567" s="103">
        <v>1056.25</v>
      </c>
      <c r="BX567" s="104">
        <f t="shared" si="88"/>
        <v>0.00688011842105263</v>
      </c>
      <c r="BY567" s="105">
        <v>800</v>
      </c>
      <c r="BZ567" s="103" t="s">
        <v>32</v>
      </c>
      <c r="CA567" s="106" t="s">
        <v>189</v>
      </c>
      <c r="CB567" s="107" t="s">
        <v>148</v>
      </c>
      <c r="CC567" s="112" t="s">
        <v>149</v>
      </c>
      <c r="CD567" s="106"/>
      <c r="CE567" s="103" t="s">
        <v>192</v>
      </c>
      <c r="CF567" s="113"/>
      <c r="CG567" s="114">
        <v>2000029164</v>
      </c>
    </row>
    <row r="568" spans="1:85">
      <c r="A568" s="53" t="str">
        <f t="shared" si="91"/>
        <v>A1-03-07-45905</v>
      </c>
      <c r="B568" s="47" t="str">
        <f t="shared" si="92"/>
        <v>A1-03-07</v>
      </c>
      <c r="C568" s="48" t="s">
        <v>43</v>
      </c>
      <c r="D568" s="49">
        <v>45905</v>
      </c>
      <c r="E568" s="50" t="s">
        <v>14</v>
      </c>
      <c r="F568" s="51" t="s">
        <v>15</v>
      </c>
      <c r="G568" s="59">
        <v>7</v>
      </c>
      <c r="H568" s="51" t="s">
        <v>144</v>
      </c>
      <c r="I568" s="59">
        <v>3</v>
      </c>
      <c r="J568" s="60">
        <f>IF(ISBLANK(H568),"",IFERROR(VLOOKUP(B568,'Np PL4 Stock'!$A:$D,4,FALSE),""))</f>
        <v>45885</v>
      </c>
      <c r="K568" s="61">
        <f>IF(ISBLANK(H568),"",SUMIF('Np PL4 Stock'!$A:$A,B568,'Np PL4 Stock'!$N:$N))</f>
        <v>1.5</v>
      </c>
      <c r="L568" s="62">
        <f>IF(ISBLANK(H568),"",VLOOKUP(LEFT(B568,5),Unit!A:B,2,FALSE))</f>
        <v>16</v>
      </c>
      <c r="M568" s="63" t="str">
        <f>IF(ISBLANK(H568),"",IFERROR(VLOOKUP(B568,'Np PL4 Stock'!$A:$T,20,FALSE),""))</f>
        <v>V1-MC1</v>
      </c>
      <c r="N568" s="63" t="str">
        <f>IF(ISBLANK(H568),"",IFERROR(VLOOKUP(B568,'Np PL4 Stock'!$A:$U,21,FALSE),""))</f>
        <v>SyAqua</v>
      </c>
      <c r="O568" s="62">
        <f t="shared" si="83"/>
        <v>93.75</v>
      </c>
      <c r="P568" s="62">
        <f t="shared" si="84"/>
        <v>4.125e-5</v>
      </c>
      <c r="Q568" s="67">
        <f t="shared" si="85"/>
        <v>1.016e-6</v>
      </c>
      <c r="R568" s="67">
        <f t="shared" si="86"/>
        <v>1.61791666666667e-6</v>
      </c>
      <c r="S568" s="64">
        <v>12</v>
      </c>
      <c r="T568" s="68">
        <v>7.505</v>
      </c>
      <c r="U568" s="68">
        <v>5.972</v>
      </c>
      <c r="V568" s="69">
        <v>87.912</v>
      </c>
      <c r="W568" s="59">
        <v>413</v>
      </c>
      <c r="X568" s="59">
        <v>95</v>
      </c>
      <c r="Y568" s="59">
        <v>100</v>
      </c>
      <c r="Z568" s="59">
        <v>80</v>
      </c>
      <c r="AA568" s="59">
        <v>0</v>
      </c>
      <c r="AB568" s="59">
        <v>0</v>
      </c>
      <c r="AC568" s="59">
        <v>0</v>
      </c>
      <c r="AD568" s="59">
        <v>0</v>
      </c>
      <c r="AE568" s="59">
        <v>100</v>
      </c>
      <c r="AF568" s="73" t="s">
        <v>38</v>
      </c>
      <c r="AG568" s="73">
        <v>55000</v>
      </c>
      <c r="AH568" s="73" t="s">
        <v>38</v>
      </c>
      <c r="AI568" s="73" t="s">
        <v>38</v>
      </c>
      <c r="AJ568" s="73" t="s">
        <v>38</v>
      </c>
      <c r="AK568" s="73" t="s">
        <v>32</v>
      </c>
      <c r="AL568" s="77" t="str">
        <f>IF(ISBLANK(S568),"",IF(AJ568="Fail","Fail",IF(E568="PL4",IF(AND(T568&gt;STD_01122025!$D$3,U568&lt;STD_01122025!$D$4,OR(AF568="ND",AF568&lt;STD_01122025!$D$7),AH568="ND"),"Pass","Fail"),IF(E568="PL12",IF(AND(S568&lt;STD_01122025!$F$2,T568&gt;STD_01122025!$F$3,U568&lt;STD_01122025!$F$4,V568&gt;STD_01122025!$F$5,X568&gt;STD_01122025!$F$6,OR(AF568="ND",AF568&lt;STD_01122025!$F$7),AH568="ND"),"Pass","Fail"),IF(E568="SuperPL",IF(AND(T568&gt;STD_01122025!$H$3,U568&lt;STD_01122025!$H$4,V568&gt;STD_01122025!$H$5,X568&gt;STD_01122025!$H$6,OR(AF568="ND",AF568&lt;STD_01122025!$H$7),AH568="ND"),"Pass","Fail"),IF(E568="Flight",IF(AND(T568&gt;STD_01122025!$J$3,U568&lt;STD_01122025!$J$4,X568&gt;STD_01122025!$J$6,OR(AF568="ND",AF568&lt;STD_01122025!$J$7),AH568="ND"),"Pass","Fail"),""))))))</f>
        <v>Pass</v>
      </c>
      <c r="AM568" s="62">
        <f>IF(ISBLANK(B568),"",IFERROR(IF(VLOOKUP(B568,'Np PL4 Stock'!$A:$J,10,FALSE)="Np4",D568-VLOOKUP(B568,'Np PL4 Stock'!$A:$E,5,FALSE),D568-VLOOKUP(B568,'Np PL4 Stock'!$A:$E,5,FALSE)-1),""))</f>
        <v>20</v>
      </c>
      <c r="AN568" s="147">
        <v>9.635</v>
      </c>
      <c r="AO568" s="147">
        <v>8.318</v>
      </c>
      <c r="AP568" s="59">
        <v>100</v>
      </c>
      <c r="AQ568" s="59">
        <v>156</v>
      </c>
      <c r="AR568" s="59">
        <v>97</v>
      </c>
      <c r="AS568" s="59">
        <v>100</v>
      </c>
      <c r="AT568" s="73" t="s">
        <v>38</v>
      </c>
      <c r="AU568" s="73">
        <v>75000</v>
      </c>
      <c r="AV568" s="73" t="s">
        <v>38</v>
      </c>
      <c r="AW568" s="73" t="s">
        <v>38</v>
      </c>
      <c r="AX568" s="84" t="s">
        <v>32</v>
      </c>
      <c r="AY568" s="59">
        <v>0</v>
      </c>
      <c r="AZ568" s="59">
        <v>0</v>
      </c>
      <c r="BA568" s="59">
        <v>0</v>
      </c>
      <c r="BB568" s="59">
        <v>0</v>
      </c>
      <c r="BC568" s="59">
        <v>0</v>
      </c>
      <c r="BD568" s="59">
        <v>0</v>
      </c>
      <c r="BE568" s="84" t="s">
        <v>38</v>
      </c>
      <c r="BF568" s="84" t="s">
        <v>38</v>
      </c>
      <c r="BG568" s="84" t="s">
        <v>38</v>
      </c>
      <c r="BH568" s="84" t="s">
        <v>38</v>
      </c>
      <c r="BI568" s="85" t="s">
        <v>511</v>
      </c>
      <c r="BJ568" s="86" t="s">
        <v>261</v>
      </c>
      <c r="BK568" s="64" t="s">
        <v>495</v>
      </c>
      <c r="BL568" s="86" t="s">
        <v>155</v>
      </c>
      <c r="BM568" s="86" t="s">
        <v>178</v>
      </c>
      <c r="BN568" s="86"/>
      <c r="BO568" s="59">
        <v>13</v>
      </c>
      <c r="BP568" s="69">
        <v>256104305100279</v>
      </c>
      <c r="BQ568" s="92">
        <v>0.15</v>
      </c>
      <c r="BR568" s="93">
        <v>0.015</v>
      </c>
      <c r="BS568" s="94">
        <f t="shared" si="89"/>
        <v>0.165</v>
      </c>
      <c r="BT568" s="95">
        <v>0.10828125</v>
      </c>
      <c r="BU568" s="101">
        <f t="shared" si="90"/>
        <v>0.27328125</v>
      </c>
      <c r="BV568" s="102">
        <f t="shared" si="87"/>
        <v>6.41025641025641</v>
      </c>
      <c r="BW568" s="103">
        <v>206.25</v>
      </c>
      <c r="BX568" s="104">
        <f t="shared" si="88"/>
        <v>0.00175180288461538</v>
      </c>
      <c r="BY568" s="105">
        <v>800</v>
      </c>
      <c r="BZ568" s="103" t="s">
        <v>32</v>
      </c>
      <c r="CA568" s="106" t="s">
        <v>189</v>
      </c>
      <c r="CB568" s="107" t="s">
        <v>148</v>
      </c>
      <c r="CC568" s="112" t="s">
        <v>149</v>
      </c>
      <c r="CD568" s="106"/>
      <c r="CE568" s="103" t="s">
        <v>192</v>
      </c>
      <c r="CF568" s="113"/>
      <c r="CG568" s="114">
        <v>2000023035</v>
      </c>
    </row>
    <row r="569" spans="1:85">
      <c r="A569" s="53" t="str">
        <f t="shared" si="91"/>
        <v>A1-03-07-45905</v>
      </c>
      <c r="B569" s="47" t="str">
        <f t="shared" si="92"/>
        <v>A1-03-07</v>
      </c>
      <c r="C569" s="48" t="s">
        <v>43</v>
      </c>
      <c r="D569" s="49">
        <v>45905</v>
      </c>
      <c r="E569" s="50" t="s">
        <v>14</v>
      </c>
      <c r="F569" s="51" t="s">
        <v>15</v>
      </c>
      <c r="G569" s="59">
        <v>7</v>
      </c>
      <c r="H569" s="51" t="s">
        <v>144</v>
      </c>
      <c r="I569" s="146">
        <v>3</v>
      </c>
      <c r="J569" s="60">
        <f>IF(ISBLANK(H569),"",IFERROR(VLOOKUP(B569,'Np PL4 Stock'!$A:$D,4,FALSE),""))</f>
        <v>45885</v>
      </c>
      <c r="K569" s="61">
        <f>IF(ISBLANK(H569),"",SUMIF('Np PL4 Stock'!$A:$A,B569,'Np PL4 Stock'!$N:$N))</f>
        <v>1.5</v>
      </c>
      <c r="L569" s="62">
        <f>IF(ISBLANK(H569),"",VLOOKUP(LEFT(B569,5),Unit!A:B,2,FALSE))</f>
        <v>16</v>
      </c>
      <c r="M569" s="63" t="str">
        <f>IF(ISBLANK(H569),"",IFERROR(VLOOKUP(B569,'Np PL4 Stock'!$A:$T,20,FALSE),""))</f>
        <v>V1-MC1</v>
      </c>
      <c r="N569" s="63" t="str">
        <f>IF(ISBLANK(H569),"",IFERROR(VLOOKUP(B569,'Np PL4 Stock'!$A:$U,21,FALSE),""))</f>
        <v>SyAqua</v>
      </c>
      <c r="O569" s="62">
        <f t="shared" si="83"/>
        <v>93.75</v>
      </c>
      <c r="P569" s="62">
        <f t="shared" si="84"/>
        <v>4.125e-5</v>
      </c>
      <c r="Q569" s="67">
        <f t="shared" si="85"/>
        <v>1.016e-6</v>
      </c>
      <c r="R569" s="67">
        <f t="shared" si="86"/>
        <v>1.61791666666667e-6</v>
      </c>
      <c r="S569" s="64">
        <v>12</v>
      </c>
      <c r="T569" s="68">
        <v>7.505</v>
      </c>
      <c r="U569" s="68">
        <v>5.972</v>
      </c>
      <c r="V569" s="69">
        <v>87.912</v>
      </c>
      <c r="W569" s="59">
        <v>413</v>
      </c>
      <c r="X569" s="59">
        <v>95</v>
      </c>
      <c r="Y569" s="59">
        <v>100</v>
      </c>
      <c r="Z569" s="59">
        <v>80</v>
      </c>
      <c r="AA569" s="59">
        <v>0</v>
      </c>
      <c r="AB569" s="59">
        <v>0</v>
      </c>
      <c r="AC569" s="59">
        <v>0</v>
      </c>
      <c r="AD569" s="59">
        <v>0</v>
      </c>
      <c r="AE569" s="59">
        <v>100</v>
      </c>
      <c r="AF569" s="73" t="s">
        <v>38</v>
      </c>
      <c r="AG569" s="73">
        <v>55000</v>
      </c>
      <c r="AH569" s="73" t="s">
        <v>38</v>
      </c>
      <c r="AI569" s="73" t="s">
        <v>38</v>
      </c>
      <c r="AJ569" s="73" t="s">
        <v>38</v>
      </c>
      <c r="AK569" s="73" t="s">
        <v>32</v>
      </c>
      <c r="AL569" s="77" t="str">
        <f>IF(ISBLANK(S569),"",IF(AJ569="Fail","Fail",IF(E569="PL4",IF(AND(T569&gt;STD_01122025!$D$3,U569&lt;STD_01122025!$D$4,OR(AF569="ND",AF569&lt;STD_01122025!$D$7),AH569="ND"),"Pass","Fail"),IF(E569="PL12",IF(AND(S569&lt;STD_01122025!$F$2,T569&gt;STD_01122025!$F$3,U569&lt;STD_01122025!$F$4,V569&gt;STD_01122025!$F$5,X569&gt;STD_01122025!$F$6,OR(AF569="ND",AF569&lt;STD_01122025!$F$7),AH569="ND"),"Pass","Fail"),IF(E569="SuperPL",IF(AND(T569&gt;STD_01122025!$H$3,U569&lt;STD_01122025!$H$4,V569&gt;STD_01122025!$H$5,X569&gt;STD_01122025!$H$6,OR(AF569="ND",AF569&lt;STD_01122025!$H$7),AH569="ND"),"Pass","Fail"),IF(E569="Flight",IF(AND(T569&gt;STD_01122025!$J$3,U569&lt;STD_01122025!$J$4,X569&gt;STD_01122025!$J$6,OR(AF569="ND",AF569&lt;STD_01122025!$J$7),AH569="ND"),"Pass","Fail"),""))))))</f>
        <v>Pass</v>
      </c>
      <c r="AM569" s="62">
        <f>IF(ISBLANK(B569),"",IFERROR(IF(VLOOKUP(B569,'Np PL4 Stock'!$A:$J,10,FALSE)="Np4",D569-VLOOKUP(B569,'Np PL4 Stock'!$A:$E,5,FALSE),D569-VLOOKUP(B569,'Np PL4 Stock'!$A:$E,5,FALSE)-1),""))</f>
        <v>20</v>
      </c>
      <c r="AN569" s="148">
        <v>9.635</v>
      </c>
      <c r="AO569" s="148">
        <v>8.318</v>
      </c>
      <c r="AP569" s="70">
        <v>100</v>
      </c>
      <c r="AQ569" s="71">
        <v>156</v>
      </c>
      <c r="AR569" s="71">
        <v>97</v>
      </c>
      <c r="AS569" s="59">
        <v>100</v>
      </c>
      <c r="AT569" s="73" t="s">
        <v>38</v>
      </c>
      <c r="AU569" s="73">
        <v>75000</v>
      </c>
      <c r="AV569" s="73" t="s">
        <v>38</v>
      </c>
      <c r="AW569" s="73" t="s">
        <v>38</v>
      </c>
      <c r="AX569" s="84" t="s">
        <v>32</v>
      </c>
      <c r="AY569" s="59">
        <v>0</v>
      </c>
      <c r="AZ569" s="59">
        <v>0</v>
      </c>
      <c r="BA569" s="59">
        <v>0</v>
      </c>
      <c r="BB569" s="59">
        <v>0</v>
      </c>
      <c r="BC569" s="59">
        <v>0</v>
      </c>
      <c r="BD569" s="59">
        <v>0</v>
      </c>
      <c r="BE569" s="84" t="s">
        <v>38</v>
      </c>
      <c r="BF569" s="84" t="s">
        <v>38</v>
      </c>
      <c r="BG569" s="84" t="s">
        <v>38</v>
      </c>
      <c r="BH569" s="84" t="s">
        <v>38</v>
      </c>
      <c r="BI569" s="85" t="s">
        <v>511</v>
      </c>
      <c r="BJ569" s="86" t="s">
        <v>261</v>
      </c>
      <c r="BK569" s="64" t="s">
        <v>495</v>
      </c>
      <c r="BL569" s="86" t="s">
        <v>155</v>
      </c>
      <c r="BM569" s="86" t="s">
        <v>178</v>
      </c>
      <c r="BN569" s="86"/>
      <c r="BO569" s="59">
        <v>13</v>
      </c>
      <c r="BP569" s="69">
        <v>256104305100278</v>
      </c>
      <c r="BQ569" s="92">
        <v>0.45</v>
      </c>
      <c r="BR569" s="93">
        <v>0.045</v>
      </c>
      <c r="BS569" s="94">
        <f t="shared" si="89"/>
        <v>0.495</v>
      </c>
      <c r="BT569" s="95">
        <v>0.32484375</v>
      </c>
      <c r="BU569" s="101">
        <f t="shared" si="90"/>
        <v>0.81984375</v>
      </c>
      <c r="BV569" s="102">
        <f t="shared" si="87"/>
        <v>6.41025641025641</v>
      </c>
      <c r="BW569" s="103">
        <v>618.75</v>
      </c>
      <c r="BX569" s="104">
        <f t="shared" si="88"/>
        <v>0.00525540865384615</v>
      </c>
      <c r="BY569" s="105">
        <v>800</v>
      </c>
      <c r="BZ569" s="103" t="s">
        <v>32</v>
      </c>
      <c r="CA569" s="106" t="s">
        <v>189</v>
      </c>
      <c r="CB569" s="107" t="s">
        <v>148</v>
      </c>
      <c r="CC569" s="112" t="s">
        <v>149</v>
      </c>
      <c r="CD569" s="106"/>
      <c r="CE569" s="103" t="s">
        <v>192</v>
      </c>
      <c r="CF569" s="113"/>
      <c r="CG569" s="115">
        <v>2000023035</v>
      </c>
    </row>
    <row r="570" spans="1:85">
      <c r="A570" s="53" t="str">
        <f t="shared" si="91"/>
        <v>B1-01-07-45905</v>
      </c>
      <c r="B570" s="47" t="str">
        <f t="shared" si="92"/>
        <v>B1-01-07</v>
      </c>
      <c r="C570" s="48" t="s">
        <v>43</v>
      </c>
      <c r="D570" s="49">
        <v>45905</v>
      </c>
      <c r="E570" s="50" t="s">
        <v>9</v>
      </c>
      <c r="F570" s="51" t="s">
        <v>10</v>
      </c>
      <c r="G570" s="59">
        <v>7</v>
      </c>
      <c r="H570" s="51" t="s">
        <v>165</v>
      </c>
      <c r="I570" s="59">
        <v>1</v>
      </c>
      <c r="J570" s="60">
        <f>IF(ISBLANK(H570),"",IFERROR(VLOOKUP(B570,'Np PL4 Stock'!$A:$D,4,FALSE),""))</f>
        <v>45894</v>
      </c>
      <c r="K570" s="61">
        <f>IF(ISBLANK(H570),"",SUMIF('Np PL4 Stock'!$A:$A,B570,'Np PL4 Stock'!$N:$N))</f>
        <v>1.2</v>
      </c>
      <c r="L570" s="62">
        <f>IF(ISBLANK(H570),"",VLOOKUP(LEFT(B570,5),Unit!A:B,2,FALSE))</f>
        <v>12</v>
      </c>
      <c r="M570" s="63" t="str">
        <f>IF(ISBLANK(H570),"",IFERROR(VLOOKUP(B570,'Np PL4 Stock'!$A:$T,20,FALSE),""))</f>
        <v>V1-MC1</v>
      </c>
      <c r="N570" s="63" t="str">
        <f>IF(ISBLANK(H570),"",IFERROR(VLOOKUP(B570,'Np PL4 Stock'!$A:$U,21,FALSE),""))</f>
        <v>SyAqua</v>
      </c>
      <c r="O570" s="62">
        <f t="shared" si="83"/>
        <v>100</v>
      </c>
      <c r="P570" s="62">
        <f t="shared" si="84"/>
        <v>2.52083333333333e-5</v>
      </c>
      <c r="Q570" s="67">
        <f t="shared" si="85"/>
        <v>7.08083333333333e-7</v>
      </c>
      <c r="R570" s="67">
        <f t="shared" si="86"/>
        <v>1.019988e-6</v>
      </c>
      <c r="S570" s="64">
        <v>10</v>
      </c>
      <c r="T570" s="68">
        <v>7.006</v>
      </c>
      <c r="U570" s="68">
        <v>6.933</v>
      </c>
      <c r="V570" s="69" t="s">
        <v>32</v>
      </c>
      <c r="W570" s="64">
        <v>526</v>
      </c>
      <c r="X570" s="59">
        <v>90</v>
      </c>
      <c r="Y570" s="59">
        <v>100</v>
      </c>
      <c r="Z570" s="59">
        <v>80</v>
      </c>
      <c r="AA570" s="59">
        <v>0</v>
      </c>
      <c r="AB570" s="59">
        <v>0</v>
      </c>
      <c r="AC570" s="59">
        <v>0</v>
      </c>
      <c r="AD570" s="59">
        <v>0</v>
      </c>
      <c r="AE570" s="59">
        <v>100</v>
      </c>
      <c r="AF570" s="73" t="s">
        <v>38</v>
      </c>
      <c r="AG570" s="73">
        <v>75000</v>
      </c>
      <c r="AH570" s="73" t="s">
        <v>38</v>
      </c>
      <c r="AI570" s="73" t="s">
        <v>38</v>
      </c>
      <c r="AJ570" s="73" t="s">
        <v>38</v>
      </c>
      <c r="AK570" s="73" t="s">
        <v>32</v>
      </c>
      <c r="AL570" s="77" t="str">
        <f>IF(ISBLANK(S570),"",IF(AJ570="Fail","Fail",IF(E570="PL4",IF(AND(T570&gt;STD_01122025!$D$3,U570&lt;STD_01122025!$D$4,OR(AF570="ND",AF570&lt;STD_01122025!$D$7),AH570="ND"),"Pass","Fail"),IF(E570="PL12",IF(AND(S570&lt;STD_01122025!$F$2,T570&gt;STD_01122025!$F$3,U570&lt;STD_01122025!$F$4,V570&gt;STD_01122025!$F$5,X570&gt;STD_01122025!$F$6,OR(AF570="ND",AF570&lt;STD_01122025!$F$7),AH570="ND"),"Pass","Fail"),IF(E570="SuperPL",IF(AND(T570&gt;STD_01122025!$H$3,U570&lt;STD_01122025!$H$4,V570&gt;STD_01122025!$H$5,X570&gt;STD_01122025!$H$6,OR(AF570="ND",AF570&lt;STD_01122025!$H$7),AH570="ND"),"Pass","Fail"),IF(E570="Flight",IF(AND(T570&gt;STD_01122025!$J$3,U570&lt;STD_01122025!$J$4,X570&gt;STD_01122025!$J$6,OR(AF570="ND",AF570&lt;STD_01122025!$J$7),AH570="ND"),"Pass","Fail"),""))))))</f>
        <v>Pass</v>
      </c>
      <c r="AM570" s="62">
        <f>IF(ISBLANK(B570),"",IFERROR(IF(VLOOKUP(B570,'Np PL4 Stock'!$A:$J,10,FALSE)="Np4",D570-VLOOKUP(B570,'Np PL4 Stock'!$A:$E,5,FALSE),D570-VLOOKUP(B570,'Np PL4 Stock'!$A:$E,5,FALSE)-1),""))</f>
        <v>11</v>
      </c>
      <c r="AN570" s="147">
        <v>7.285</v>
      </c>
      <c r="AO570" s="147">
        <v>6.747</v>
      </c>
      <c r="AP570" s="59">
        <v>79</v>
      </c>
      <c r="AQ570" s="59">
        <v>482</v>
      </c>
      <c r="AR570" s="59">
        <v>92</v>
      </c>
      <c r="AS570" s="59">
        <v>100</v>
      </c>
      <c r="AT570" s="73" t="s">
        <v>38</v>
      </c>
      <c r="AU570" s="73">
        <v>80000</v>
      </c>
      <c r="AV570" s="73" t="s">
        <v>38</v>
      </c>
      <c r="AW570" s="73" t="s">
        <v>38</v>
      </c>
      <c r="AX570" s="84" t="s">
        <v>32</v>
      </c>
      <c r="AY570" s="59">
        <v>0</v>
      </c>
      <c r="AZ570" s="59">
        <v>0</v>
      </c>
      <c r="BA570" s="59">
        <v>0</v>
      </c>
      <c r="BB570" s="59">
        <v>0</v>
      </c>
      <c r="BC570" s="59">
        <v>0</v>
      </c>
      <c r="BD570" s="59">
        <v>0</v>
      </c>
      <c r="BE570" s="84" t="s">
        <v>38</v>
      </c>
      <c r="BF570" s="84" t="s">
        <v>38</v>
      </c>
      <c r="BG570" s="84" t="s">
        <v>38</v>
      </c>
      <c r="BH570" s="84" t="s">
        <v>38</v>
      </c>
      <c r="BI570" s="85" t="s">
        <v>552</v>
      </c>
      <c r="BJ570" s="86" t="s">
        <v>263</v>
      </c>
      <c r="BK570" s="86" t="s">
        <v>553</v>
      </c>
      <c r="BL570" s="86" t="s">
        <v>212</v>
      </c>
      <c r="BM570" s="86" t="s">
        <v>9</v>
      </c>
      <c r="BN570" s="86"/>
      <c r="BO570" s="59">
        <v>21</v>
      </c>
      <c r="BP570" s="69">
        <v>256104305100275</v>
      </c>
      <c r="BQ570" s="92">
        <v>0.275</v>
      </c>
      <c r="BR570" s="93">
        <v>0.0275</v>
      </c>
      <c r="BS570" s="94">
        <f t="shared" si="89"/>
        <v>0.3025</v>
      </c>
      <c r="BT570" s="95">
        <v>0.0881</v>
      </c>
      <c r="BU570" s="101">
        <f t="shared" si="90"/>
        <v>0.3906</v>
      </c>
      <c r="BV570" s="102">
        <f t="shared" si="87"/>
        <v>2.0746887966805</v>
      </c>
      <c r="BW570" s="103">
        <v>121</v>
      </c>
      <c r="BX570" s="104">
        <f t="shared" si="88"/>
        <v>0.000810373443983403</v>
      </c>
      <c r="BY570" s="105">
        <v>2500</v>
      </c>
      <c r="BZ570" s="103" t="s">
        <v>32</v>
      </c>
      <c r="CA570" s="106" t="s">
        <v>189</v>
      </c>
      <c r="CB570" s="107" t="s">
        <v>148</v>
      </c>
      <c r="CC570" s="112" t="s">
        <v>149</v>
      </c>
      <c r="CD570" s="106"/>
      <c r="CE570" s="103" t="s">
        <v>192</v>
      </c>
      <c r="CF570" s="113"/>
      <c r="CG570" s="114">
        <v>2000021545</v>
      </c>
    </row>
    <row r="571" spans="1:85">
      <c r="A571" s="53" t="str">
        <f t="shared" si="91"/>
        <v>A1-05-07-45905</v>
      </c>
      <c r="B571" s="47" t="str">
        <f t="shared" si="92"/>
        <v>A1-05-07</v>
      </c>
      <c r="C571" s="48" t="s">
        <v>43</v>
      </c>
      <c r="D571" s="49">
        <v>45905</v>
      </c>
      <c r="E571" s="50" t="s">
        <v>14</v>
      </c>
      <c r="F571" s="51" t="s">
        <v>15</v>
      </c>
      <c r="G571" s="59">
        <v>7</v>
      </c>
      <c r="H571" s="51" t="s">
        <v>144</v>
      </c>
      <c r="I571" s="146">
        <v>5</v>
      </c>
      <c r="J571" s="60">
        <f>IF(ISBLANK(H571),"",IFERROR(VLOOKUP(B571,'Np PL4 Stock'!$A:$D,4,FALSE),""))</f>
        <v>45886</v>
      </c>
      <c r="K571" s="61">
        <f>IF(ISBLANK(H571),"",SUMIF('Np PL4 Stock'!$A:$A,B571,'Np PL4 Stock'!$N:$N))</f>
        <v>1.5</v>
      </c>
      <c r="L571" s="62">
        <f>IF(ISBLANK(H571),"",VLOOKUP(LEFT(B571,5),Unit!A:B,2,FALSE))</f>
        <v>16</v>
      </c>
      <c r="M571" s="63" t="str">
        <f>IF(ISBLANK(H571),"",IFERROR(VLOOKUP(B571,'Np PL4 Stock'!$A:$T,20,FALSE),""))</f>
        <v>V1-MA1</v>
      </c>
      <c r="N571" s="63" t="str">
        <f>IF(ISBLANK(H571),"",IFERROR(VLOOKUP(B571,'Np PL4 Stock'!$A:$U,21,FALSE),""))</f>
        <v>SIS</v>
      </c>
      <c r="O571" s="62">
        <f t="shared" si="83"/>
        <v>93.75</v>
      </c>
      <c r="P571" s="62">
        <f t="shared" si="84"/>
        <v>7.5e-5</v>
      </c>
      <c r="Q571" s="67">
        <f t="shared" si="85"/>
        <v>8e-7</v>
      </c>
      <c r="R571" s="67">
        <f t="shared" si="86"/>
        <v>1.18661111111111e-6</v>
      </c>
      <c r="S571" s="64">
        <v>12</v>
      </c>
      <c r="T571" s="68">
        <v>7.591</v>
      </c>
      <c r="U571" s="68">
        <v>6.857</v>
      </c>
      <c r="V571" s="69">
        <v>91</v>
      </c>
      <c r="W571" s="59">
        <v>401</v>
      </c>
      <c r="X571" s="59">
        <v>95</v>
      </c>
      <c r="Y571" s="59">
        <v>100</v>
      </c>
      <c r="Z571" s="59">
        <v>84</v>
      </c>
      <c r="AA571" s="59">
        <v>0</v>
      </c>
      <c r="AB571" s="59">
        <v>0</v>
      </c>
      <c r="AC571" s="59">
        <v>0</v>
      </c>
      <c r="AD571" s="59">
        <v>0</v>
      </c>
      <c r="AE571" s="59">
        <v>100</v>
      </c>
      <c r="AF571" s="73" t="s">
        <v>38</v>
      </c>
      <c r="AG571" s="73">
        <v>85000</v>
      </c>
      <c r="AH571" s="73" t="s">
        <v>38</v>
      </c>
      <c r="AI571" s="73" t="s">
        <v>38</v>
      </c>
      <c r="AJ571" s="73" t="s">
        <v>38</v>
      </c>
      <c r="AK571" s="73" t="s">
        <v>32</v>
      </c>
      <c r="AL571" s="77" t="str">
        <f>IF(ISBLANK(S571),"",IF(AJ571="Fail","Fail",IF(E571="PL4",IF(AND(T571&gt;STD_01122025!$D$3,U571&lt;STD_01122025!$D$4,OR(AF571="ND",AF571&lt;STD_01122025!$D$7),AH571="ND"),"Pass","Fail"),IF(E571="PL12",IF(AND(S571&lt;STD_01122025!$F$2,T571&gt;STD_01122025!$F$3,U571&lt;STD_01122025!$F$4,V571&gt;STD_01122025!$F$5,X571&gt;STD_01122025!$F$6,OR(AF571="ND",AF571&lt;STD_01122025!$F$7),AH571="ND"),"Pass","Fail"),IF(E571="SuperPL",IF(AND(T571&gt;STD_01122025!$H$3,U571&lt;STD_01122025!$H$4,V571&gt;STD_01122025!$H$5,X571&gt;STD_01122025!$H$6,OR(AF571="ND",AF571&lt;STD_01122025!$H$7),AH571="ND"),"Pass","Fail"),IF(E571="Flight",IF(AND(T571&gt;STD_01122025!$J$3,U571&lt;STD_01122025!$J$4,X571&gt;STD_01122025!$J$6,OR(AF571="ND",AF571&lt;STD_01122025!$J$7),AH571="ND"),"Pass","Fail"),""))))))</f>
        <v>Pass</v>
      </c>
      <c r="AM571" s="62">
        <f>IF(ISBLANK(B571),"",IFERROR(IF(VLOOKUP(B571,'Np PL4 Stock'!$A:$J,10,FALSE)="Np4",D571-VLOOKUP(B571,'Np PL4 Stock'!$A:$E,5,FALSE),D571-VLOOKUP(B571,'Np PL4 Stock'!$A:$E,5,FALSE)-1),""))</f>
        <v>19</v>
      </c>
      <c r="AN571" s="148">
        <v>9.541</v>
      </c>
      <c r="AO571" s="148">
        <v>9.897</v>
      </c>
      <c r="AP571" s="70">
        <v>100</v>
      </c>
      <c r="AQ571" s="71">
        <v>167</v>
      </c>
      <c r="AR571" s="71">
        <v>97</v>
      </c>
      <c r="AS571" s="59">
        <v>100</v>
      </c>
      <c r="AT571" s="73" t="s">
        <v>38</v>
      </c>
      <c r="AU571" s="73">
        <v>45000</v>
      </c>
      <c r="AV571" s="73" t="s">
        <v>38</v>
      </c>
      <c r="AW571" s="73" t="s">
        <v>38</v>
      </c>
      <c r="AX571" s="84" t="s">
        <v>32</v>
      </c>
      <c r="AY571" s="59">
        <v>0</v>
      </c>
      <c r="AZ571" s="59">
        <v>0</v>
      </c>
      <c r="BA571" s="59">
        <v>0</v>
      </c>
      <c r="BB571" s="59">
        <v>0</v>
      </c>
      <c r="BC571" s="59">
        <v>0</v>
      </c>
      <c r="BD571" s="59">
        <v>0</v>
      </c>
      <c r="BE571" s="84" t="s">
        <v>38</v>
      </c>
      <c r="BF571" s="84" t="s">
        <v>38</v>
      </c>
      <c r="BG571" s="84" t="s">
        <v>38</v>
      </c>
      <c r="BH571" s="84" t="s">
        <v>38</v>
      </c>
      <c r="BI571" s="85" t="s">
        <v>784</v>
      </c>
      <c r="BJ571" s="86" t="s">
        <v>167</v>
      </c>
      <c r="BK571" s="86" t="s">
        <v>513</v>
      </c>
      <c r="BL571" s="86" t="s">
        <v>177</v>
      </c>
      <c r="BM571" s="86" t="s">
        <v>178</v>
      </c>
      <c r="BN571" s="86"/>
      <c r="BO571" s="59">
        <v>2</v>
      </c>
      <c r="BP571" s="69">
        <v>256104305100276</v>
      </c>
      <c r="BQ571" s="92">
        <v>0.8</v>
      </c>
      <c r="BR571" s="93">
        <v>0.4</v>
      </c>
      <c r="BS571" s="94">
        <f t="shared" si="89"/>
        <v>1.2</v>
      </c>
      <c r="BT571" s="95">
        <v>0.579916666666667</v>
      </c>
      <c r="BU571" s="101">
        <f t="shared" si="90"/>
        <v>1.77991666666667</v>
      </c>
      <c r="BV571" s="102">
        <f t="shared" si="87"/>
        <v>5.98802395209581</v>
      </c>
      <c r="BW571" s="103">
        <v>1333.33333333333</v>
      </c>
      <c r="BX571" s="104">
        <f t="shared" si="88"/>
        <v>0.0106581836327345</v>
      </c>
      <c r="BY571" s="105">
        <v>900</v>
      </c>
      <c r="BZ571" s="103" t="s">
        <v>32</v>
      </c>
      <c r="CA571" s="106" t="s">
        <v>189</v>
      </c>
      <c r="CB571" s="107" t="s">
        <v>148</v>
      </c>
      <c r="CC571" s="112" t="s">
        <v>149</v>
      </c>
      <c r="CD571" s="106"/>
      <c r="CE571" s="103" t="s">
        <v>192</v>
      </c>
      <c r="CF571" s="113"/>
      <c r="CG571" s="114">
        <v>2000018631</v>
      </c>
    </row>
    <row r="572" spans="1:85">
      <c r="A572" s="53" t="str">
        <f t="shared" si="91"/>
        <v>A1-07-07-45905</v>
      </c>
      <c r="B572" s="47" t="str">
        <f t="shared" si="92"/>
        <v>A1-07-07</v>
      </c>
      <c r="C572" s="48" t="s">
        <v>43</v>
      </c>
      <c r="D572" s="49">
        <v>45905</v>
      </c>
      <c r="E572" s="50" t="s">
        <v>14</v>
      </c>
      <c r="F572" s="51" t="s">
        <v>15</v>
      </c>
      <c r="G572" s="59">
        <v>7</v>
      </c>
      <c r="H572" s="51" t="s">
        <v>144</v>
      </c>
      <c r="I572" s="146">
        <v>7</v>
      </c>
      <c r="J572" s="60">
        <f>IF(ISBLANK(H572),"",IFERROR(VLOOKUP(B572,'Np PL4 Stock'!$A:$D,4,FALSE),""))</f>
        <v>45887</v>
      </c>
      <c r="K572" s="61">
        <f>IF(ISBLANK(H572),"",SUMIF('Np PL4 Stock'!$A:$A,B572,'Np PL4 Stock'!$N:$N))</f>
        <v>1.5</v>
      </c>
      <c r="L572" s="62">
        <f>IF(ISBLANK(H572),"",VLOOKUP(LEFT(B572,5),Unit!A:B,2,FALSE))</f>
        <v>16</v>
      </c>
      <c r="M572" s="63" t="str">
        <f>IF(ISBLANK(H572),"",IFERROR(VLOOKUP(B572,'Np PL4 Stock'!$A:$T,20,FALSE),""))</f>
        <v>V1-MC1</v>
      </c>
      <c r="N572" s="63" t="str">
        <f>IF(ISBLANK(H572),"",IFERROR(VLOOKUP(B572,'Np PL4 Stock'!$A:$U,21,FALSE),""))</f>
        <v>SyAqua</v>
      </c>
      <c r="O572" s="62">
        <f t="shared" si="83"/>
        <v>93.75</v>
      </c>
      <c r="P572" s="62">
        <f t="shared" si="84"/>
        <v>6.875e-5</v>
      </c>
      <c r="Q572" s="67">
        <f t="shared" si="85"/>
        <v>7.33333333333333e-7</v>
      </c>
      <c r="R572" s="67">
        <f t="shared" si="86"/>
        <v>1.09421333333333e-6</v>
      </c>
      <c r="S572" s="64">
        <v>13</v>
      </c>
      <c r="T572" s="68">
        <v>7.507</v>
      </c>
      <c r="U572" s="68">
        <v>7.028</v>
      </c>
      <c r="V572" s="69">
        <v>85.87</v>
      </c>
      <c r="W572" s="59">
        <v>422</v>
      </c>
      <c r="X572" s="59">
        <v>96</v>
      </c>
      <c r="Y572" s="59">
        <v>100</v>
      </c>
      <c r="Z572" s="59">
        <v>80</v>
      </c>
      <c r="AA572" s="59">
        <v>0</v>
      </c>
      <c r="AB572" s="59">
        <v>0</v>
      </c>
      <c r="AC572" s="59">
        <v>0</v>
      </c>
      <c r="AD572" s="59">
        <v>0</v>
      </c>
      <c r="AE572" s="59">
        <v>100</v>
      </c>
      <c r="AF572" s="73" t="s">
        <v>38</v>
      </c>
      <c r="AG572" s="73">
        <v>85000</v>
      </c>
      <c r="AH572" s="73" t="s">
        <v>38</v>
      </c>
      <c r="AI572" s="73" t="s">
        <v>38</v>
      </c>
      <c r="AJ572" s="73" t="s">
        <v>38</v>
      </c>
      <c r="AK572" s="73" t="s">
        <v>32</v>
      </c>
      <c r="AL572" s="77" t="str">
        <f>IF(ISBLANK(S572),"",IF(AJ572="Fail","Fail",IF(E572="PL4",IF(AND(T572&gt;STD_01122025!$D$3,U572&lt;STD_01122025!$D$4,OR(AF572="ND",AF572&lt;STD_01122025!$D$7),AH572="ND"),"Pass","Fail"),IF(E572="PL12",IF(AND(S572&lt;STD_01122025!$F$2,T572&gt;STD_01122025!$F$3,U572&lt;STD_01122025!$F$4,V572&gt;STD_01122025!$F$5,X572&gt;STD_01122025!$F$6,OR(AF572="ND",AF572&lt;STD_01122025!$F$7),AH572="ND"),"Pass","Fail"),IF(E572="SuperPL",IF(AND(T572&gt;STD_01122025!$H$3,U572&lt;STD_01122025!$H$4,V572&gt;STD_01122025!$H$5,X572&gt;STD_01122025!$H$6,OR(AF572="ND",AF572&lt;STD_01122025!$H$7),AH572="ND"),"Pass","Fail"),IF(E572="Flight",IF(AND(T572&gt;STD_01122025!$J$3,U572&lt;STD_01122025!$J$4,X572&gt;STD_01122025!$J$6,OR(AF572="ND",AF572&lt;STD_01122025!$J$7),AH572="ND"),"Pass","Fail"),""))))))</f>
        <v>Pass</v>
      </c>
      <c r="AM572" s="62">
        <f>IF(ISBLANK(B572),"",IFERROR(IF(VLOOKUP(B572,'Np PL4 Stock'!$A:$J,10,FALSE)="Np4",D572-VLOOKUP(B572,'Np PL4 Stock'!$A:$E,5,FALSE),D572-VLOOKUP(B572,'Np PL4 Stock'!$A:$E,5,FALSE)-1),""))</f>
        <v>18</v>
      </c>
      <c r="AN572" s="148">
        <v>8.613</v>
      </c>
      <c r="AO572" s="148">
        <v>8.032</v>
      </c>
      <c r="AP572" s="70">
        <v>98.824</v>
      </c>
      <c r="AQ572" s="71">
        <v>248</v>
      </c>
      <c r="AR572" s="71">
        <v>96</v>
      </c>
      <c r="AS572" s="59">
        <v>100</v>
      </c>
      <c r="AT572" s="73" t="s">
        <v>38</v>
      </c>
      <c r="AU572" s="73">
        <v>100000</v>
      </c>
      <c r="AV572" s="73" t="s">
        <v>38</v>
      </c>
      <c r="AW572" s="73" t="s">
        <v>38</v>
      </c>
      <c r="AX572" s="84" t="s">
        <v>32</v>
      </c>
      <c r="AY572" s="59">
        <v>0</v>
      </c>
      <c r="AZ572" s="59">
        <v>0</v>
      </c>
      <c r="BA572" s="59">
        <v>0</v>
      </c>
      <c r="BB572" s="59">
        <v>0</v>
      </c>
      <c r="BC572" s="59">
        <v>0</v>
      </c>
      <c r="BD572" s="59">
        <v>0</v>
      </c>
      <c r="BE572" s="84" t="s">
        <v>38</v>
      </c>
      <c r="BF572" s="84" t="s">
        <v>38</v>
      </c>
      <c r="BG572" s="84" t="s">
        <v>38</v>
      </c>
      <c r="BH572" s="84" t="s">
        <v>38</v>
      </c>
      <c r="BI572" s="85" t="s">
        <v>494</v>
      </c>
      <c r="BJ572" s="86" t="s">
        <v>261</v>
      </c>
      <c r="BK572" s="64" t="s">
        <v>495</v>
      </c>
      <c r="BL572" s="86" t="s">
        <v>155</v>
      </c>
      <c r="BM572" s="86" t="s">
        <v>178</v>
      </c>
      <c r="BN572" s="86"/>
      <c r="BO572" s="59">
        <v>6</v>
      </c>
      <c r="BP572" s="69">
        <v>256104305100277</v>
      </c>
      <c r="BQ572" s="92">
        <v>1</v>
      </c>
      <c r="BR572" s="93">
        <v>0.1</v>
      </c>
      <c r="BS572" s="94">
        <f t="shared" si="89"/>
        <v>1.1</v>
      </c>
      <c r="BT572" s="95">
        <v>0.54132</v>
      </c>
      <c r="BU572" s="101">
        <f t="shared" si="90"/>
        <v>1.64132</v>
      </c>
      <c r="BV572" s="102">
        <f t="shared" si="87"/>
        <v>4.03225806451613</v>
      </c>
      <c r="BW572" s="103">
        <v>1222.22222222222</v>
      </c>
      <c r="BX572" s="104">
        <f t="shared" si="88"/>
        <v>0.00661822580645161</v>
      </c>
      <c r="BY572" s="105">
        <v>900</v>
      </c>
      <c r="BZ572" s="103" t="s">
        <v>32</v>
      </c>
      <c r="CA572" s="106" t="s">
        <v>189</v>
      </c>
      <c r="CB572" s="107" t="s">
        <v>148</v>
      </c>
      <c r="CC572" s="112" t="s">
        <v>149</v>
      </c>
      <c r="CD572" s="106"/>
      <c r="CE572" s="103" t="s">
        <v>192</v>
      </c>
      <c r="CF572" s="113"/>
      <c r="CG572" s="114">
        <v>2000015189</v>
      </c>
    </row>
    <row r="573" spans="1:85">
      <c r="A573" s="53" t="str">
        <f t="shared" si="91"/>
        <v>B1-02-07-45907</v>
      </c>
      <c r="B573" s="47" t="str">
        <f t="shared" si="92"/>
        <v>B1-02-07</v>
      </c>
      <c r="C573" s="48" t="s">
        <v>43</v>
      </c>
      <c r="D573" s="49">
        <v>45907</v>
      </c>
      <c r="E573" s="50" t="s">
        <v>14</v>
      </c>
      <c r="F573" s="51" t="s">
        <v>15</v>
      </c>
      <c r="G573" s="59">
        <v>7</v>
      </c>
      <c r="H573" s="51" t="s">
        <v>165</v>
      </c>
      <c r="I573" s="146">
        <v>2</v>
      </c>
      <c r="J573" s="60">
        <f>IF(ISBLANK(H573),"",IFERROR(VLOOKUP(B573,'Np PL4 Stock'!$A:$D,4,FALSE),""))</f>
        <v>45894</v>
      </c>
      <c r="K573" s="61">
        <f>IF(ISBLANK(H573),"",SUMIF('Np PL4 Stock'!$A:$A,B573,'Np PL4 Stock'!$N:$N))</f>
        <v>1.2</v>
      </c>
      <c r="L573" s="62">
        <f>IF(ISBLANK(H573),"",VLOOKUP(LEFT(B573,5),Unit!A:B,2,FALSE))</f>
        <v>12</v>
      </c>
      <c r="M573" s="63" t="str">
        <f>IF(ISBLANK(H573),"",IFERROR(VLOOKUP(B573,'Np PL4 Stock'!$A:$T,20,FALSE),""))</f>
        <v>V1-MA1</v>
      </c>
      <c r="N573" s="63" t="str">
        <f>IF(ISBLANK(H573),"",IFERROR(VLOOKUP(B573,'Np PL4 Stock'!$A:$U,21,FALSE),""))</f>
        <v>SIS</v>
      </c>
      <c r="O573" s="62">
        <f t="shared" si="83"/>
        <v>100</v>
      </c>
      <c r="P573" s="62">
        <f t="shared" si="84"/>
        <v>4.96666666666667e-5</v>
      </c>
      <c r="Q573" s="67">
        <f t="shared" si="85"/>
        <v>4.96666666666667e-7</v>
      </c>
      <c r="R573" s="67">
        <f t="shared" si="86"/>
        <v>6.9102e-7</v>
      </c>
      <c r="S573" s="64">
        <v>12</v>
      </c>
      <c r="T573" s="68">
        <v>7.789</v>
      </c>
      <c r="U573" s="68">
        <v>6.556</v>
      </c>
      <c r="V573" s="69">
        <v>94</v>
      </c>
      <c r="W573" s="59">
        <v>364</v>
      </c>
      <c r="X573" s="59">
        <v>95</v>
      </c>
      <c r="Y573" s="59">
        <v>100</v>
      </c>
      <c r="Z573" s="59">
        <v>92</v>
      </c>
      <c r="AA573" s="59">
        <v>0</v>
      </c>
      <c r="AB573" s="59">
        <v>0</v>
      </c>
      <c r="AC573" s="59">
        <v>0</v>
      </c>
      <c r="AD573" s="59">
        <v>0</v>
      </c>
      <c r="AE573" s="59">
        <v>100</v>
      </c>
      <c r="AF573" s="73" t="s">
        <v>38</v>
      </c>
      <c r="AG573" s="73">
        <v>60000</v>
      </c>
      <c r="AH573" s="73" t="s">
        <v>38</v>
      </c>
      <c r="AI573" s="73" t="s">
        <v>38</v>
      </c>
      <c r="AJ573" s="73" t="s">
        <v>38</v>
      </c>
      <c r="AK573" s="73" t="s">
        <v>32</v>
      </c>
      <c r="AL573" s="77" t="str">
        <f>IF(ISBLANK(S573),"",IF(AJ573="Fail","Fail",IF(E573="PL4",IF(AND(T573&gt;STD_01122025!$D$3,U573&lt;STD_01122025!$D$4,OR(AF573="ND",AF573&lt;STD_01122025!$D$7),AH573="ND"),"Pass","Fail"),IF(E573="PL12",IF(AND(S573&lt;STD_01122025!$F$2,T573&gt;STD_01122025!$F$3,U573&lt;STD_01122025!$F$4,V573&gt;STD_01122025!$F$5,X573&gt;STD_01122025!$F$6,OR(AF573="ND",AF573&lt;STD_01122025!$F$7),AH573="ND"),"Pass","Fail"),IF(E573="SuperPL",IF(AND(T573&gt;STD_01122025!$H$3,U573&lt;STD_01122025!$H$4,V573&gt;STD_01122025!$H$5,X573&gt;STD_01122025!$H$6,OR(AF573="ND",AF573&lt;STD_01122025!$H$7),AH573="ND"),"Pass","Fail"),IF(E573="Flight",IF(AND(T573&gt;STD_01122025!$J$3,U573&lt;STD_01122025!$J$4,X573&gt;STD_01122025!$J$6,OR(AF573="ND",AF573&lt;STD_01122025!$J$7),AH573="ND"),"Pass","Fail"),""))))))</f>
        <v>Pass</v>
      </c>
      <c r="AM573" s="62">
        <f>IF(ISBLANK(B573),"",IFERROR(IF(VLOOKUP(B573,'Np PL4 Stock'!$A:$J,10,FALSE)="Np4",D573-VLOOKUP(B573,'Np PL4 Stock'!$A:$E,5,FALSE),D573-VLOOKUP(B573,'Np PL4 Stock'!$A:$E,5,FALSE)-1),""))</f>
        <v>13</v>
      </c>
      <c r="AN573" s="148">
        <v>8.165</v>
      </c>
      <c r="AO573" s="148">
        <v>8.237</v>
      </c>
      <c r="AP573" s="70">
        <v>98</v>
      </c>
      <c r="AQ573" s="71">
        <v>298</v>
      </c>
      <c r="AR573" s="71">
        <v>97</v>
      </c>
      <c r="AS573" s="59">
        <v>100</v>
      </c>
      <c r="AT573" s="73" t="s">
        <v>38</v>
      </c>
      <c r="AU573" s="73">
        <v>71000</v>
      </c>
      <c r="AV573" s="73" t="s">
        <v>38</v>
      </c>
      <c r="AW573" s="73" t="s">
        <v>38</v>
      </c>
      <c r="AX573" s="84" t="s">
        <v>32</v>
      </c>
      <c r="AY573" s="59">
        <v>0</v>
      </c>
      <c r="AZ573" s="59">
        <v>0</v>
      </c>
      <c r="BA573" s="59">
        <v>0</v>
      </c>
      <c r="BB573" s="59">
        <v>0</v>
      </c>
      <c r="BC573" s="59">
        <v>0</v>
      </c>
      <c r="BD573" s="59">
        <v>0</v>
      </c>
      <c r="BE573" s="84" t="s">
        <v>38</v>
      </c>
      <c r="BF573" s="84" t="s">
        <v>38</v>
      </c>
      <c r="BG573" s="84" t="s">
        <v>38</v>
      </c>
      <c r="BH573" s="84" t="s">
        <v>38</v>
      </c>
      <c r="BI573" s="85" t="s">
        <v>504</v>
      </c>
      <c r="BJ573" s="64" t="s">
        <v>246</v>
      </c>
      <c r="BK573" s="64" t="s">
        <v>481</v>
      </c>
      <c r="BL573" s="86" t="s">
        <v>155</v>
      </c>
      <c r="BM573" s="86" t="s">
        <v>178</v>
      </c>
      <c r="BN573" s="86"/>
      <c r="BO573" s="59">
        <v>7</v>
      </c>
      <c r="BP573" s="69">
        <v>256104305100281</v>
      </c>
      <c r="BQ573" s="92">
        <v>0.34</v>
      </c>
      <c r="BR573" s="93">
        <v>0.102</v>
      </c>
      <c r="BS573" s="94">
        <f t="shared" si="89"/>
        <v>0.442</v>
      </c>
      <c r="BT573" s="95">
        <v>0.175474</v>
      </c>
      <c r="BU573" s="101">
        <f t="shared" si="90"/>
        <v>0.617474</v>
      </c>
      <c r="BV573" s="102">
        <f t="shared" si="87"/>
        <v>3.35570469798658</v>
      </c>
      <c r="BW573" s="103">
        <v>442</v>
      </c>
      <c r="BX573" s="104">
        <f t="shared" si="88"/>
        <v>0.00207206040268456</v>
      </c>
      <c r="BY573" s="105">
        <v>1000</v>
      </c>
      <c r="BZ573" s="103" t="s">
        <v>32</v>
      </c>
      <c r="CA573" s="106" t="s">
        <v>189</v>
      </c>
      <c r="CB573" s="107" t="s">
        <v>148</v>
      </c>
      <c r="CC573" s="112" t="s">
        <v>149</v>
      </c>
      <c r="CD573" s="106"/>
      <c r="CE573" s="103" t="s">
        <v>192</v>
      </c>
      <c r="CF573" s="113"/>
      <c r="CG573" s="114">
        <v>2000021307</v>
      </c>
    </row>
    <row r="574" spans="1:85">
      <c r="A574" s="53" t="str">
        <f t="shared" si="91"/>
        <v>B1-02-07-45907</v>
      </c>
      <c r="B574" s="47" t="str">
        <f t="shared" si="92"/>
        <v>B1-02-07</v>
      </c>
      <c r="C574" s="48" t="s">
        <v>43</v>
      </c>
      <c r="D574" s="49">
        <v>45907</v>
      </c>
      <c r="E574" s="50" t="s">
        <v>14</v>
      </c>
      <c r="F574" s="51" t="s">
        <v>15</v>
      </c>
      <c r="G574" s="59">
        <v>7</v>
      </c>
      <c r="H574" s="51" t="s">
        <v>165</v>
      </c>
      <c r="I574" s="146">
        <v>2</v>
      </c>
      <c r="J574" s="60">
        <f>IF(ISBLANK(H574),"",IFERROR(VLOOKUP(B574,'Np PL4 Stock'!$A:$D,4,FALSE),""))</f>
        <v>45894</v>
      </c>
      <c r="K574" s="61">
        <f>IF(ISBLANK(H574),"",SUMIF('Np PL4 Stock'!$A:$A,B574,'Np PL4 Stock'!$N:$N))</f>
        <v>1.2</v>
      </c>
      <c r="L574" s="62">
        <f>IF(ISBLANK(H574),"",VLOOKUP(LEFT(B574,5),Unit!A:B,2,FALSE))</f>
        <v>12</v>
      </c>
      <c r="M574" s="63" t="str">
        <f>IF(ISBLANK(H574),"",IFERROR(VLOOKUP(B574,'Np PL4 Stock'!$A:$T,20,FALSE),""))</f>
        <v>V1-MA1</v>
      </c>
      <c r="N574" s="63" t="str">
        <f>IF(ISBLANK(H574),"",IFERROR(VLOOKUP(B574,'Np PL4 Stock'!$A:$U,21,FALSE),""))</f>
        <v>SIS</v>
      </c>
      <c r="O574" s="62">
        <f t="shared" si="83"/>
        <v>100</v>
      </c>
      <c r="P574" s="62">
        <f t="shared" si="84"/>
        <v>4.96666666666667e-5</v>
      </c>
      <c r="Q574" s="67">
        <f t="shared" si="85"/>
        <v>4.96666666666667e-7</v>
      </c>
      <c r="R574" s="67">
        <f t="shared" si="86"/>
        <v>6.9102e-7</v>
      </c>
      <c r="S574" s="64">
        <v>12</v>
      </c>
      <c r="T574" s="68">
        <v>7.789</v>
      </c>
      <c r="U574" s="68">
        <v>6.556</v>
      </c>
      <c r="V574" s="69">
        <v>94</v>
      </c>
      <c r="W574" s="59">
        <v>364</v>
      </c>
      <c r="X574" s="59">
        <v>95</v>
      </c>
      <c r="Y574" s="59">
        <v>100</v>
      </c>
      <c r="Z574" s="59">
        <v>92</v>
      </c>
      <c r="AA574" s="59">
        <v>0</v>
      </c>
      <c r="AB574" s="59">
        <v>0</v>
      </c>
      <c r="AC574" s="59">
        <v>0</v>
      </c>
      <c r="AD574" s="59">
        <v>0</v>
      </c>
      <c r="AE574" s="59">
        <v>100</v>
      </c>
      <c r="AF574" s="73" t="s">
        <v>38</v>
      </c>
      <c r="AG574" s="73">
        <v>60000</v>
      </c>
      <c r="AH574" s="73" t="s">
        <v>38</v>
      </c>
      <c r="AI574" s="73" t="s">
        <v>38</v>
      </c>
      <c r="AJ574" s="73" t="s">
        <v>38</v>
      </c>
      <c r="AK574" s="73" t="s">
        <v>32</v>
      </c>
      <c r="AL574" s="77" t="str">
        <f>IF(ISBLANK(S574),"",IF(AJ574="Fail","Fail",IF(E574="PL4",IF(AND(T574&gt;STD_01122025!$D$3,U574&lt;STD_01122025!$D$4,OR(AF574="ND",AF574&lt;STD_01122025!$D$7),AH574="ND"),"Pass","Fail"),IF(E574="PL12",IF(AND(S574&lt;STD_01122025!$F$2,T574&gt;STD_01122025!$F$3,U574&lt;STD_01122025!$F$4,V574&gt;STD_01122025!$F$5,X574&gt;STD_01122025!$F$6,OR(AF574="ND",AF574&lt;STD_01122025!$F$7),AH574="ND"),"Pass","Fail"),IF(E574="SuperPL",IF(AND(T574&gt;STD_01122025!$H$3,U574&lt;STD_01122025!$H$4,V574&gt;STD_01122025!$H$5,X574&gt;STD_01122025!$H$6,OR(AF574="ND",AF574&lt;STD_01122025!$H$7),AH574="ND"),"Pass","Fail"),IF(E574="Flight",IF(AND(T574&gt;STD_01122025!$J$3,U574&lt;STD_01122025!$J$4,X574&gt;STD_01122025!$J$6,OR(AF574="ND",AF574&lt;STD_01122025!$J$7),AH574="ND"),"Pass","Fail"),""))))))</f>
        <v>Pass</v>
      </c>
      <c r="AM574" s="62">
        <f>IF(ISBLANK(B574),"",IFERROR(IF(VLOOKUP(B574,'Np PL4 Stock'!$A:$J,10,FALSE)="Np4",D574-VLOOKUP(B574,'Np PL4 Stock'!$A:$E,5,FALSE),D574-VLOOKUP(B574,'Np PL4 Stock'!$A:$E,5,FALSE)-1),""))</f>
        <v>13</v>
      </c>
      <c r="AN574" s="148">
        <v>8.165</v>
      </c>
      <c r="AO574" s="148">
        <v>8.237</v>
      </c>
      <c r="AP574" s="70">
        <v>98</v>
      </c>
      <c r="AQ574" s="71">
        <v>298</v>
      </c>
      <c r="AR574" s="71">
        <v>97</v>
      </c>
      <c r="AS574" s="59">
        <v>100</v>
      </c>
      <c r="AT574" s="73" t="s">
        <v>38</v>
      </c>
      <c r="AU574" s="73">
        <v>71000</v>
      </c>
      <c r="AV574" s="73" t="s">
        <v>38</v>
      </c>
      <c r="AW574" s="73" t="s">
        <v>38</v>
      </c>
      <c r="AX574" s="84" t="s">
        <v>32</v>
      </c>
      <c r="AY574" s="59">
        <v>0</v>
      </c>
      <c r="AZ574" s="59">
        <v>0</v>
      </c>
      <c r="BA574" s="59">
        <v>0</v>
      </c>
      <c r="BB574" s="59">
        <v>0</v>
      </c>
      <c r="BC574" s="59">
        <v>0</v>
      </c>
      <c r="BD574" s="59">
        <v>0</v>
      </c>
      <c r="BE574" s="84" t="s">
        <v>38</v>
      </c>
      <c r="BF574" s="84" t="s">
        <v>38</v>
      </c>
      <c r="BG574" s="84" t="s">
        <v>38</v>
      </c>
      <c r="BH574" s="84" t="s">
        <v>38</v>
      </c>
      <c r="BI574" s="85" t="s">
        <v>531</v>
      </c>
      <c r="BJ574" s="86" t="s">
        <v>243</v>
      </c>
      <c r="BK574" s="64" t="s">
        <v>483</v>
      </c>
      <c r="BL574" s="86" t="s">
        <v>155</v>
      </c>
      <c r="BM574" s="86" t="s">
        <v>178</v>
      </c>
      <c r="BN574" s="86"/>
      <c r="BO574" s="59">
        <v>8</v>
      </c>
      <c r="BP574" s="69">
        <v>256104305100280</v>
      </c>
      <c r="BQ574" s="92">
        <v>0.14</v>
      </c>
      <c r="BR574" s="93">
        <v>0.014</v>
      </c>
      <c r="BS574" s="94">
        <f t="shared" si="89"/>
        <v>0.154</v>
      </c>
      <c r="BT574" s="95">
        <v>0.05775</v>
      </c>
      <c r="BU574" s="101">
        <f t="shared" si="90"/>
        <v>0.21175</v>
      </c>
      <c r="BV574" s="102">
        <f t="shared" si="87"/>
        <v>3.35570469798658</v>
      </c>
      <c r="BW574" s="103">
        <v>154</v>
      </c>
      <c r="BX574" s="104">
        <f t="shared" si="88"/>
        <v>0.000710570469798658</v>
      </c>
      <c r="BY574" s="105">
        <v>1000</v>
      </c>
      <c r="BZ574" s="103" t="s">
        <v>32</v>
      </c>
      <c r="CA574" s="106" t="s">
        <v>189</v>
      </c>
      <c r="CB574" s="107" t="s">
        <v>148</v>
      </c>
      <c r="CC574" s="112" t="s">
        <v>149</v>
      </c>
      <c r="CD574" s="106"/>
      <c r="CE574" s="103" t="s">
        <v>192</v>
      </c>
      <c r="CF574" s="113"/>
      <c r="CG574" s="114">
        <v>2000025185</v>
      </c>
    </row>
    <row r="575" spans="1:85">
      <c r="A575" s="53" t="str">
        <f t="shared" si="91"/>
        <v>A1-16-07-45910</v>
      </c>
      <c r="B575" s="47" t="str">
        <f t="shared" si="92"/>
        <v>A1-16-07</v>
      </c>
      <c r="C575" s="48" t="s">
        <v>43</v>
      </c>
      <c r="D575" s="49">
        <v>45910</v>
      </c>
      <c r="E575" s="50" t="s">
        <v>14</v>
      </c>
      <c r="F575" s="51" t="s">
        <v>15</v>
      </c>
      <c r="G575" s="59">
        <v>7</v>
      </c>
      <c r="H575" s="51" t="s">
        <v>144</v>
      </c>
      <c r="I575" s="146">
        <v>16</v>
      </c>
      <c r="J575" s="60">
        <f>IF(ISBLANK(H575),"",IFERROR(VLOOKUP(B575,'Np PL4 Stock'!$A:$D,4,FALSE),""))</f>
        <v>45889</v>
      </c>
      <c r="K575" s="61">
        <f>IF(ISBLANK(H575),"",SUMIF('Np PL4 Stock'!$A:$A,B575,'Np PL4 Stock'!$N:$N))</f>
        <v>0.75</v>
      </c>
      <c r="L575" s="62">
        <f>IF(ISBLANK(H575),"",VLOOKUP(LEFT(B575,5),Unit!A:B,2,FALSE))</f>
        <v>8</v>
      </c>
      <c r="M575" s="63" t="str">
        <f>IF(ISBLANK(H575),"",IFERROR(VLOOKUP(B575,'Np PL4 Stock'!$A:$T,20,FALSE),""))</f>
        <v>V1-MC1</v>
      </c>
      <c r="N575" s="63" t="str">
        <f>IF(ISBLANK(H575),"",IFERROR(VLOOKUP(B575,'Np PL4 Stock'!$A:$U,21,FALSE),""))</f>
        <v>SyAqua</v>
      </c>
      <c r="O575" s="62">
        <f t="shared" si="83"/>
        <v>93.75</v>
      </c>
      <c r="P575" s="62">
        <f t="shared" si="84"/>
        <v>9.75e-5</v>
      </c>
      <c r="Q575" s="67">
        <f t="shared" si="85"/>
        <v>1.04e-6</v>
      </c>
      <c r="R575" s="67">
        <f t="shared" si="86"/>
        <v>1.6588e-6</v>
      </c>
      <c r="S575" s="64">
        <v>12</v>
      </c>
      <c r="T575" s="68">
        <v>7.53</v>
      </c>
      <c r="U575" s="68">
        <v>7.846</v>
      </c>
      <c r="V575" s="69">
        <v>82</v>
      </c>
      <c r="W575" s="59">
        <v>419</v>
      </c>
      <c r="X575" s="59">
        <v>95</v>
      </c>
      <c r="Y575" s="59">
        <v>100</v>
      </c>
      <c r="Z575" s="59">
        <v>84</v>
      </c>
      <c r="AA575" s="59">
        <v>0</v>
      </c>
      <c r="AB575" s="59">
        <v>0</v>
      </c>
      <c r="AC575" s="59">
        <v>0</v>
      </c>
      <c r="AD575" s="59">
        <v>0</v>
      </c>
      <c r="AE575" s="59">
        <v>100</v>
      </c>
      <c r="AF575" s="73" t="s">
        <v>38</v>
      </c>
      <c r="AG575" s="73">
        <v>60000</v>
      </c>
      <c r="AH575" s="73" t="s">
        <v>38</v>
      </c>
      <c r="AI575" s="73" t="s">
        <v>38</v>
      </c>
      <c r="AJ575" s="73" t="s">
        <v>38</v>
      </c>
      <c r="AK575" s="73" t="s">
        <v>32</v>
      </c>
      <c r="AL575" s="77" t="str">
        <f>IF(ISBLANK(S575),"",IF(AJ575="Fail","Fail",IF(E575="PL4",IF(AND(T575&gt;STD_01122025!$D$3,U575&lt;STD_01122025!$D$4,OR(AF575="ND",AF575&lt;STD_01122025!$D$7),AH575="ND"),"Pass","Fail"),IF(E575="PL12",IF(AND(S575&lt;STD_01122025!$F$2,T575&gt;STD_01122025!$F$3,U575&lt;STD_01122025!$F$4,V575&gt;STD_01122025!$F$5,X575&gt;STD_01122025!$F$6,OR(AF575="ND",AF575&lt;STD_01122025!$F$7),AH575="ND"),"Pass","Fail"),IF(E575="SuperPL",IF(AND(T575&gt;STD_01122025!$H$3,U575&lt;STD_01122025!$H$4,V575&gt;STD_01122025!$H$5,X575&gt;STD_01122025!$H$6,OR(AF575="ND",AF575&lt;STD_01122025!$H$7),AH575="ND"),"Pass","Fail"),IF(E575="Flight",IF(AND(T575&gt;STD_01122025!$J$3,U575&lt;STD_01122025!$J$4,X575&gt;STD_01122025!$J$6,OR(AF575="ND",AF575&lt;STD_01122025!$J$7),AH575="ND"),"Pass","Fail"),""))))))</f>
        <v>Pass</v>
      </c>
      <c r="AM575" s="62">
        <f>IF(ISBLANK(B575),"",IFERROR(IF(VLOOKUP(B575,'Np PL4 Stock'!$A:$J,10,FALSE)="Np4",D575-VLOOKUP(B575,'Np PL4 Stock'!$A:$E,5,FALSE),D575-VLOOKUP(B575,'Np PL4 Stock'!$A:$E,5,FALSE)-1),""))</f>
        <v>21</v>
      </c>
      <c r="AN575" s="148">
        <v>10.354</v>
      </c>
      <c r="AO575" s="148">
        <v>10.668</v>
      </c>
      <c r="AP575" s="70">
        <v>100</v>
      </c>
      <c r="AQ575" s="71">
        <v>120</v>
      </c>
      <c r="AR575" s="71">
        <v>99</v>
      </c>
      <c r="AS575" s="59">
        <v>100</v>
      </c>
      <c r="AT575" s="73" t="s">
        <v>38</v>
      </c>
      <c r="AU575" s="73">
        <v>66000</v>
      </c>
      <c r="AV575" s="73" t="s">
        <v>38</v>
      </c>
      <c r="AW575" s="73" t="s">
        <v>38</v>
      </c>
      <c r="AX575" s="84" t="s">
        <v>32</v>
      </c>
      <c r="AY575" s="59">
        <v>0</v>
      </c>
      <c r="AZ575" s="59">
        <v>0</v>
      </c>
      <c r="BA575" s="59">
        <v>0</v>
      </c>
      <c r="BB575" s="59">
        <v>0</v>
      </c>
      <c r="BC575" s="59">
        <v>0</v>
      </c>
      <c r="BD575" s="59">
        <v>0</v>
      </c>
      <c r="BE575" s="84" t="s">
        <v>38</v>
      </c>
      <c r="BF575" s="84" t="s">
        <v>38</v>
      </c>
      <c r="BG575" s="84" t="s">
        <v>38</v>
      </c>
      <c r="BH575" s="84" t="s">
        <v>38</v>
      </c>
      <c r="BI575" s="85" t="s">
        <v>782</v>
      </c>
      <c r="BJ575" s="86" t="s">
        <v>222</v>
      </c>
      <c r="BK575" s="64" t="s">
        <v>575</v>
      </c>
      <c r="BL575" s="86" t="s">
        <v>177</v>
      </c>
      <c r="BM575" s="86" t="s">
        <v>178</v>
      </c>
      <c r="BN575" s="86"/>
      <c r="BO575" s="59">
        <v>5</v>
      </c>
      <c r="BP575" s="69">
        <v>256104305100283</v>
      </c>
      <c r="BQ575" s="92">
        <v>0.6</v>
      </c>
      <c r="BR575" s="93">
        <v>0.18</v>
      </c>
      <c r="BS575" s="94">
        <f t="shared" si="89"/>
        <v>0.78</v>
      </c>
      <c r="BT575" s="95">
        <v>0.4641</v>
      </c>
      <c r="BU575" s="101">
        <f t="shared" si="90"/>
        <v>1.2441</v>
      </c>
      <c r="BV575" s="102">
        <f t="shared" si="87"/>
        <v>8.33333333333333</v>
      </c>
      <c r="BW575" s="103">
        <v>975</v>
      </c>
      <c r="BX575" s="104">
        <f t="shared" si="88"/>
        <v>0.0103675</v>
      </c>
      <c r="BY575" s="105">
        <v>800</v>
      </c>
      <c r="BZ575" s="103" t="s">
        <v>32</v>
      </c>
      <c r="CA575" s="106" t="s">
        <v>189</v>
      </c>
      <c r="CB575" s="107" t="s">
        <v>148</v>
      </c>
      <c r="CC575" s="112" t="s">
        <v>149</v>
      </c>
      <c r="CD575" s="106"/>
      <c r="CE575" s="103" t="s">
        <v>192</v>
      </c>
      <c r="CF575" s="113"/>
      <c r="CG575" s="114">
        <v>2000010768</v>
      </c>
    </row>
    <row r="576" spans="1:85">
      <c r="A576" s="53" t="str">
        <f t="shared" si="91"/>
        <v>A1-17-07-45910</v>
      </c>
      <c r="B576" s="47" t="str">
        <f t="shared" si="92"/>
        <v>A1-17-07</v>
      </c>
      <c r="C576" s="48" t="s">
        <v>43</v>
      </c>
      <c r="D576" s="49">
        <v>45910</v>
      </c>
      <c r="E576" s="50" t="s">
        <v>14</v>
      </c>
      <c r="F576" s="51" t="s">
        <v>15</v>
      </c>
      <c r="G576" s="59">
        <v>7</v>
      </c>
      <c r="H576" s="51" t="s">
        <v>144</v>
      </c>
      <c r="I576" s="146">
        <v>17</v>
      </c>
      <c r="J576" s="60">
        <f>IF(ISBLANK(H576),"",IFERROR(VLOOKUP(B576,'Np PL4 Stock'!$A:$D,4,FALSE),""))</f>
        <v>45889</v>
      </c>
      <c r="K576" s="61">
        <f>IF(ISBLANK(H576),"",SUMIF('Np PL4 Stock'!$A:$A,B576,'Np PL4 Stock'!$N:$N))</f>
        <v>0.75</v>
      </c>
      <c r="L576" s="62">
        <f>IF(ISBLANK(H576),"",VLOOKUP(LEFT(B576,5),Unit!A:B,2,FALSE))</f>
        <v>8</v>
      </c>
      <c r="M576" s="63" t="str">
        <f>IF(ISBLANK(H576),"",IFERROR(VLOOKUP(B576,'Np PL4 Stock'!$A:$T,20,FALSE),""))</f>
        <v>V1-MC1</v>
      </c>
      <c r="N576" s="63" t="str">
        <f>IF(ISBLANK(H576),"",IFERROR(VLOOKUP(B576,'Np PL4 Stock'!$A:$U,21,FALSE),""))</f>
        <v>SyAqua</v>
      </c>
      <c r="O576" s="62">
        <f t="shared" si="83"/>
        <v>93.75</v>
      </c>
      <c r="P576" s="62">
        <f t="shared" si="84"/>
        <v>9e-5</v>
      </c>
      <c r="Q576" s="67">
        <f t="shared" si="85"/>
        <v>9.6e-7</v>
      </c>
      <c r="R576" s="67">
        <f t="shared" si="86"/>
        <v>1.42144444444444e-6</v>
      </c>
      <c r="S576" s="64">
        <v>12</v>
      </c>
      <c r="T576" s="68">
        <v>7.607</v>
      </c>
      <c r="U576" s="68">
        <v>6.551</v>
      </c>
      <c r="V576" s="69">
        <v>89.655</v>
      </c>
      <c r="W576" s="59">
        <v>386</v>
      </c>
      <c r="X576" s="59">
        <v>96</v>
      </c>
      <c r="Y576" s="59">
        <v>100</v>
      </c>
      <c r="Z576" s="59">
        <v>88</v>
      </c>
      <c r="AA576" s="59">
        <v>0</v>
      </c>
      <c r="AB576" s="59">
        <v>0</v>
      </c>
      <c r="AC576" s="59">
        <v>0</v>
      </c>
      <c r="AD576" s="59">
        <v>0</v>
      </c>
      <c r="AE576" s="59">
        <v>100</v>
      </c>
      <c r="AF576" s="73" t="s">
        <v>38</v>
      </c>
      <c r="AG576" s="73">
        <v>75000</v>
      </c>
      <c r="AH576" s="73" t="s">
        <v>38</v>
      </c>
      <c r="AI576" s="73" t="s">
        <v>38</v>
      </c>
      <c r="AJ576" s="73" t="s">
        <v>38</v>
      </c>
      <c r="AK576" s="73" t="s">
        <v>32</v>
      </c>
      <c r="AL576" s="77" t="str">
        <f>IF(ISBLANK(S576),"",IF(AJ576="Fail","Fail",IF(E576="PL4",IF(AND(T576&gt;STD_01122025!$D$3,U576&lt;STD_01122025!$D$4,OR(AF576="ND",AF576&lt;STD_01122025!$D$7),AH576="ND"),"Pass","Fail"),IF(E576="PL12",IF(AND(S576&lt;STD_01122025!$F$2,T576&gt;STD_01122025!$F$3,U576&lt;STD_01122025!$F$4,V576&gt;STD_01122025!$F$5,X576&gt;STD_01122025!$F$6,OR(AF576="ND",AF576&lt;STD_01122025!$F$7),AH576="ND"),"Pass","Fail"),IF(E576="SuperPL",IF(AND(T576&gt;STD_01122025!$H$3,U576&lt;STD_01122025!$H$4,V576&gt;STD_01122025!$H$5,X576&gt;STD_01122025!$H$6,OR(AF576="ND",AF576&lt;STD_01122025!$H$7),AH576="ND"),"Pass","Fail"),IF(E576="Flight",IF(AND(T576&gt;STD_01122025!$J$3,U576&lt;STD_01122025!$J$4,X576&gt;STD_01122025!$J$6,OR(AF576="ND",AF576&lt;STD_01122025!$J$7),AH576="ND"),"Pass","Fail"),""))))))</f>
        <v>Pass</v>
      </c>
      <c r="AM576" s="62">
        <f>IF(ISBLANK(B576),"",IFERROR(IF(VLOOKUP(B576,'Np PL4 Stock'!$A:$J,10,FALSE)="Np4",D576-VLOOKUP(B576,'Np PL4 Stock'!$A:$E,5,FALSE),D576-VLOOKUP(B576,'Np PL4 Stock'!$A:$E,5,FALSE)-1),""))</f>
        <v>21</v>
      </c>
      <c r="AN576" s="147">
        <v>10.209</v>
      </c>
      <c r="AO576" s="147">
        <v>10.232</v>
      </c>
      <c r="AP576" s="59">
        <v>100</v>
      </c>
      <c r="AQ576" s="59">
        <v>123</v>
      </c>
      <c r="AR576" s="59">
        <v>98</v>
      </c>
      <c r="AS576" s="59">
        <v>100</v>
      </c>
      <c r="AT576" s="73" t="s">
        <v>38</v>
      </c>
      <c r="AU576" s="73">
        <v>59500</v>
      </c>
      <c r="AV576" s="73" t="s">
        <v>38</v>
      </c>
      <c r="AW576" s="73" t="s">
        <v>38</v>
      </c>
      <c r="AX576" s="84" t="s">
        <v>32</v>
      </c>
      <c r="AY576" s="59">
        <v>0</v>
      </c>
      <c r="AZ576" s="59">
        <v>0</v>
      </c>
      <c r="BA576" s="59">
        <v>0</v>
      </c>
      <c r="BB576" s="59">
        <v>0</v>
      </c>
      <c r="BC576" s="59">
        <v>0</v>
      </c>
      <c r="BD576" s="59">
        <v>0</v>
      </c>
      <c r="BE576" s="84" t="s">
        <v>38</v>
      </c>
      <c r="BF576" s="84" t="s">
        <v>38</v>
      </c>
      <c r="BG576" s="84" t="s">
        <v>38</v>
      </c>
      <c r="BH576" s="84" t="s">
        <v>38</v>
      </c>
      <c r="BI576" s="85" t="s">
        <v>782</v>
      </c>
      <c r="BJ576" s="86" t="s">
        <v>222</v>
      </c>
      <c r="BK576" s="86" t="s">
        <v>575</v>
      </c>
      <c r="BL576" s="86" t="s">
        <v>177</v>
      </c>
      <c r="BM576" s="86" t="s">
        <v>178</v>
      </c>
      <c r="BN576" s="86"/>
      <c r="BO576" s="59">
        <v>5</v>
      </c>
      <c r="BP576" s="69">
        <v>256104305100283</v>
      </c>
      <c r="BQ576" s="92">
        <v>0.3</v>
      </c>
      <c r="BR576" s="93">
        <v>0.09</v>
      </c>
      <c r="BS576" s="94">
        <f t="shared" si="89"/>
        <v>0.39</v>
      </c>
      <c r="BT576" s="95">
        <v>0.23205</v>
      </c>
      <c r="BU576" s="101">
        <f t="shared" si="90"/>
        <v>0.62205</v>
      </c>
      <c r="BV576" s="102">
        <f t="shared" si="87"/>
        <v>8.13008130081301</v>
      </c>
      <c r="BW576" s="103">
        <v>487.5</v>
      </c>
      <c r="BX576" s="104">
        <f t="shared" si="88"/>
        <v>0.00505731707317073</v>
      </c>
      <c r="BY576" s="105">
        <v>800</v>
      </c>
      <c r="BZ576" s="103" t="s">
        <v>32</v>
      </c>
      <c r="CA576" s="106" t="s">
        <v>189</v>
      </c>
      <c r="CB576" s="107" t="s">
        <v>148</v>
      </c>
      <c r="CC576" s="112" t="s">
        <v>149</v>
      </c>
      <c r="CD576" s="106"/>
      <c r="CE576" s="103" t="s">
        <v>192</v>
      </c>
      <c r="CF576" s="113"/>
      <c r="CG576" s="114">
        <v>2000010768</v>
      </c>
    </row>
    <row r="577" spans="1:85">
      <c r="A577" s="53" t="str">
        <f t="shared" si="91"/>
        <v>A1-17-07-45910</v>
      </c>
      <c r="B577" s="47" t="str">
        <f t="shared" si="92"/>
        <v>A1-17-07</v>
      </c>
      <c r="C577" s="48" t="s">
        <v>43</v>
      </c>
      <c r="D577" s="49">
        <v>45910</v>
      </c>
      <c r="E577" s="50" t="s">
        <v>14</v>
      </c>
      <c r="F577" s="51" t="s">
        <v>15</v>
      </c>
      <c r="G577" s="59">
        <v>7</v>
      </c>
      <c r="H577" s="51" t="s">
        <v>144</v>
      </c>
      <c r="I577" s="146">
        <v>17</v>
      </c>
      <c r="J577" s="60">
        <f>IF(ISBLANK(H577),"",IFERROR(VLOOKUP(B577,'Np PL4 Stock'!$A:$D,4,FALSE),""))</f>
        <v>45889</v>
      </c>
      <c r="K577" s="61">
        <f>IF(ISBLANK(H577),"",SUMIF('Np PL4 Stock'!$A:$A,B577,'Np PL4 Stock'!$N:$N))</f>
        <v>0.75</v>
      </c>
      <c r="L577" s="62">
        <f>IF(ISBLANK(H577),"",VLOOKUP(LEFT(B577,5),Unit!A:B,2,FALSE))</f>
        <v>8</v>
      </c>
      <c r="M577" s="63" t="str">
        <f>IF(ISBLANK(H577),"",IFERROR(VLOOKUP(B577,'Np PL4 Stock'!$A:$T,20,FALSE),""))</f>
        <v>V1-MC1</v>
      </c>
      <c r="N577" s="63" t="str">
        <f>IF(ISBLANK(H577),"",IFERROR(VLOOKUP(B577,'Np PL4 Stock'!$A:$U,21,FALSE),""))</f>
        <v>SyAqua</v>
      </c>
      <c r="O577" s="62">
        <f t="shared" si="83"/>
        <v>93.75</v>
      </c>
      <c r="P577" s="62">
        <f t="shared" si="84"/>
        <v>9e-5</v>
      </c>
      <c r="Q577" s="67">
        <f t="shared" si="85"/>
        <v>9.6e-7</v>
      </c>
      <c r="R577" s="67">
        <f t="shared" si="86"/>
        <v>1.42144444444444e-6</v>
      </c>
      <c r="S577" s="64">
        <v>12</v>
      </c>
      <c r="T577" s="68">
        <v>7.607</v>
      </c>
      <c r="U577" s="68">
        <v>6.551</v>
      </c>
      <c r="V577" s="69">
        <v>89.655</v>
      </c>
      <c r="W577" s="59">
        <v>386</v>
      </c>
      <c r="X577" s="59">
        <v>96</v>
      </c>
      <c r="Y577" s="59">
        <v>100</v>
      </c>
      <c r="Z577" s="59">
        <v>88</v>
      </c>
      <c r="AA577" s="59">
        <v>0</v>
      </c>
      <c r="AB577" s="59">
        <v>0</v>
      </c>
      <c r="AC577" s="59">
        <v>0</v>
      </c>
      <c r="AD577" s="59">
        <v>0</v>
      </c>
      <c r="AE577" s="59">
        <v>100</v>
      </c>
      <c r="AF577" s="73" t="s">
        <v>38</v>
      </c>
      <c r="AG577" s="73">
        <v>75000</v>
      </c>
      <c r="AH577" s="73" t="s">
        <v>38</v>
      </c>
      <c r="AI577" s="73" t="s">
        <v>38</v>
      </c>
      <c r="AJ577" s="73" t="s">
        <v>38</v>
      </c>
      <c r="AK577" s="73" t="s">
        <v>32</v>
      </c>
      <c r="AL577" s="77" t="str">
        <f>IF(ISBLANK(S577),"",IF(AJ577="Fail","Fail",IF(E577="PL4",IF(AND(T577&gt;STD_01122025!$D$3,U577&lt;STD_01122025!$D$4,OR(AF577="ND",AF577&lt;STD_01122025!$D$7),AH577="ND"),"Pass","Fail"),IF(E577="PL12",IF(AND(S577&lt;STD_01122025!$F$2,T577&gt;STD_01122025!$F$3,U577&lt;STD_01122025!$F$4,V577&gt;STD_01122025!$F$5,X577&gt;STD_01122025!$F$6,OR(AF577="ND",AF577&lt;STD_01122025!$F$7),AH577="ND"),"Pass","Fail"),IF(E577="SuperPL",IF(AND(T577&gt;STD_01122025!$H$3,U577&lt;STD_01122025!$H$4,V577&gt;STD_01122025!$H$5,X577&gt;STD_01122025!$H$6,OR(AF577="ND",AF577&lt;STD_01122025!$H$7),AH577="ND"),"Pass","Fail"),IF(E577="Flight",IF(AND(T577&gt;STD_01122025!$J$3,U577&lt;STD_01122025!$J$4,X577&gt;STD_01122025!$J$6,OR(AF577="ND",AF577&lt;STD_01122025!$J$7),AH577="ND"),"Pass","Fail"),""))))))</f>
        <v>Pass</v>
      </c>
      <c r="AM577" s="62">
        <f>IF(ISBLANK(B577),"",IFERROR(IF(VLOOKUP(B577,'Np PL4 Stock'!$A:$J,10,FALSE)="Np4",D577-VLOOKUP(B577,'Np PL4 Stock'!$A:$E,5,FALSE),D577-VLOOKUP(B577,'Np PL4 Stock'!$A:$E,5,FALSE)-1),""))</f>
        <v>21</v>
      </c>
      <c r="AN577" s="147">
        <v>10.209</v>
      </c>
      <c r="AO577" s="147">
        <v>10.232</v>
      </c>
      <c r="AP577" s="59">
        <v>100</v>
      </c>
      <c r="AQ577" s="59">
        <v>123</v>
      </c>
      <c r="AR577" s="59">
        <v>98</v>
      </c>
      <c r="AS577" s="59">
        <v>100</v>
      </c>
      <c r="AT577" s="73" t="s">
        <v>38</v>
      </c>
      <c r="AU577" s="73">
        <v>59500</v>
      </c>
      <c r="AV577" s="73" t="s">
        <v>38</v>
      </c>
      <c r="AW577" s="73" t="s">
        <v>38</v>
      </c>
      <c r="AX577" s="84" t="s">
        <v>32</v>
      </c>
      <c r="AY577" s="59">
        <v>0</v>
      </c>
      <c r="AZ577" s="59">
        <v>0</v>
      </c>
      <c r="BA577" s="59">
        <v>0</v>
      </c>
      <c r="BB577" s="59">
        <v>0</v>
      </c>
      <c r="BC577" s="59">
        <v>0</v>
      </c>
      <c r="BD577" s="59">
        <v>0</v>
      </c>
      <c r="BE577" s="84" t="s">
        <v>38</v>
      </c>
      <c r="BF577" s="84" t="s">
        <v>38</v>
      </c>
      <c r="BG577" s="84" t="s">
        <v>38</v>
      </c>
      <c r="BH577" s="84" t="s">
        <v>38</v>
      </c>
      <c r="BI577" s="85" t="s">
        <v>785</v>
      </c>
      <c r="BJ577" s="86" t="s">
        <v>188</v>
      </c>
      <c r="BK577" s="86" t="s">
        <v>519</v>
      </c>
      <c r="BL577" s="86" t="s">
        <v>177</v>
      </c>
      <c r="BM577" s="86" t="s">
        <v>178</v>
      </c>
      <c r="BN577" s="86"/>
      <c r="BO577" s="59">
        <v>5</v>
      </c>
      <c r="BP577" s="69">
        <v>256104305100282</v>
      </c>
      <c r="BQ577" s="92">
        <v>0.3</v>
      </c>
      <c r="BR577" s="93">
        <v>0.03</v>
      </c>
      <c r="BS577" s="94">
        <f t="shared" si="89"/>
        <v>0.33</v>
      </c>
      <c r="BT577" s="95">
        <v>0.114033333333333</v>
      </c>
      <c r="BU577" s="101">
        <f t="shared" si="90"/>
        <v>0.444033333333333</v>
      </c>
      <c r="BV577" s="102">
        <f t="shared" si="87"/>
        <v>8.13008130081301</v>
      </c>
      <c r="BW577" s="103">
        <v>366.666666666667</v>
      </c>
      <c r="BX577" s="104">
        <f t="shared" si="88"/>
        <v>0.003610027100271</v>
      </c>
      <c r="BY577" s="105">
        <v>900</v>
      </c>
      <c r="BZ577" s="103" t="s">
        <v>32</v>
      </c>
      <c r="CA577" s="106" t="s">
        <v>189</v>
      </c>
      <c r="CB577" s="107" t="s">
        <v>148</v>
      </c>
      <c r="CC577" s="112" t="s">
        <v>149</v>
      </c>
      <c r="CD577" s="106"/>
      <c r="CE577" s="103" t="s">
        <v>192</v>
      </c>
      <c r="CF577" s="113"/>
      <c r="CG577" s="114">
        <v>2000026705</v>
      </c>
    </row>
    <row r="578" spans="1:85">
      <c r="A578" s="53" t="str">
        <f t="shared" si="91"/>
        <v>B1-04-07-45911</v>
      </c>
      <c r="B578" s="47" t="str">
        <f t="shared" ref="B578:B592" si="93">IF(ISBLANK(H578),"",H578&amp;"-"&amp;IF(OR(LEN(I578)=1,LEN(I578)=4),"0"&amp;I578,I578))&amp;"-"&amp;IF(LEN(G578)=1,"0"&amp;G578,G578)</f>
        <v>B1-04-07</v>
      </c>
      <c r="C578" s="48" t="s">
        <v>43</v>
      </c>
      <c r="D578" s="49">
        <v>45911</v>
      </c>
      <c r="E578" s="50" t="s">
        <v>14</v>
      </c>
      <c r="F578" s="51" t="s">
        <v>15</v>
      </c>
      <c r="G578" s="59">
        <v>7</v>
      </c>
      <c r="H578" s="51" t="s">
        <v>165</v>
      </c>
      <c r="I578" s="146">
        <v>4</v>
      </c>
      <c r="J578" s="60">
        <f>IF(ISBLANK(H578),"",IFERROR(VLOOKUP(B578,'Np PL4 Stock'!$A:$D,4,FALSE),""))</f>
        <v>45895</v>
      </c>
      <c r="K578" s="61">
        <f>IF(ISBLANK(H578),"",SUMIF('Np PL4 Stock'!$A:$A,B578,'Np PL4 Stock'!$N:$N))</f>
        <v>1.2</v>
      </c>
      <c r="L578" s="62">
        <f>IF(ISBLANK(H578),"",VLOOKUP(LEFT(B578,5),Unit!A:B,2,FALSE))</f>
        <v>12</v>
      </c>
      <c r="M578" s="63" t="str">
        <f>IF(ISBLANK(H578),"",IFERROR(VLOOKUP(B578,'Np PL4 Stock'!$A:$T,20,FALSE),""))</f>
        <v>V1-MC1</v>
      </c>
      <c r="N578" s="63" t="str">
        <f>IF(ISBLANK(H578),"",IFERROR(VLOOKUP(B578,'Np PL4 Stock'!$A:$U,21,FALSE),""))</f>
        <v>SyAqua</v>
      </c>
      <c r="O578" s="62">
        <f>IFERROR((K578*10^6)/(L578*10^3),"")</f>
        <v>100</v>
      </c>
      <c r="P578" s="62">
        <f t="shared" ref="P578:P641" si="94">IFERROR((SUMIFS(BS:BS,A:A,A578))/(L578*10^3),"")</f>
        <v>6.805e-5</v>
      </c>
      <c r="Q578" s="67">
        <f t="shared" si="85"/>
        <v>6.805e-7</v>
      </c>
      <c r="R578" s="67">
        <f t="shared" ref="R578:R641" si="95">IFERROR(SUM(SUMIF(B:B,B578,BS:BS),SUMIF(B:B,B578,BT:BT))/(K578*10^6),"")</f>
        <v>1.07081666666667e-6</v>
      </c>
      <c r="S578" s="64">
        <v>12</v>
      </c>
      <c r="T578" s="68">
        <v>7.876</v>
      </c>
      <c r="U578" s="68">
        <v>7.326</v>
      </c>
      <c r="V578" s="69">
        <v>93</v>
      </c>
      <c r="W578" s="59">
        <v>361</v>
      </c>
      <c r="X578" s="59">
        <v>96</v>
      </c>
      <c r="Y578" s="59">
        <v>100</v>
      </c>
      <c r="Z578" s="59">
        <v>84</v>
      </c>
      <c r="AA578" s="59">
        <v>0</v>
      </c>
      <c r="AB578" s="59">
        <v>0</v>
      </c>
      <c r="AC578" s="59">
        <v>0</v>
      </c>
      <c r="AD578" s="59">
        <v>0</v>
      </c>
      <c r="AE578" s="59">
        <v>100</v>
      </c>
      <c r="AF578" s="73" t="s">
        <v>38</v>
      </c>
      <c r="AG578" s="73">
        <v>50000</v>
      </c>
      <c r="AH578" s="73" t="s">
        <v>38</v>
      </c>
      <c r="AI578" s="73" t="s">
        <v>38</v>
      </c>
      <c r="AJ578" s="73" t="s">
        <v>38</v>
      </c>
      <c r="AK578" s="73" t="s">
        <v>32</v>
      </c>
      <c r="AL578" s="77" t="str">
        <f>IF(ISBLANK(S578),"",IF(AJ578="Fail","Fail",IF(E578="PL4",IF(AND(T578&gt;STD_01122025!$D$3,U578&lt;STD_01122025!$D$4,OR(AF578="ND",AF578&lt;STD_01122025!$D$7),AH578="ND"),"Pass","Fail"),IF(E578="PL12",IF(AND(S578&lt;STD_01122025!$F$2,T578&gt;STD_01122025!$F$3,U578&lt;STD_01122025!$F$4,V578&gt;STD_01122025!$F$5,X578&gt;STD_01122025!$F$6,OR(AF578="ND",AF578&lt;STD_01122025!$F$7),AH578="ND"),"Pass","Fail"),IF(E578="SuperPL",IF(AND(T578&gt;STD_01122025!$H$3,U578&lt;STD_01122025!$H$4,V578&gt;STD_01122025!$H$5,X578&gt;STD_01122025!$H$6,OR(AF578="ND",AF578&lt;STD_01122025!$H$7),AH578="ND"),"Pass","Fail"),IF(E578="Flight",IF(AND(T578&gt;STD_01122025!$J$3,U578&lt;STD_01122025!$J$4,X578&gt;STD_01122025!$J$6,OR(AF578="ND",AF578&lt;STD_01122025!$J$7),AH578="ND"),"Pass","Fail"),""))))))</f>
        <v>Pass</v>
      </c>
      <c r="AM578" s="62">
        <f>IF(ISBLANK(B578),"",IFERROR(IF(VLOOKUP(B578,'Np PL4 Stock'!$A:$J,10,FALSE)="Np4",D578-VLOOKUP(B578,'Np PL4 Stock'!$A:$E,5,FALSE),D578-VLOOKUP(B578,'Np PL4 Stock'!$A:$E,5,FALSE)-1),""))</f>
        <v>16</v>
      </c>
      <c r="AN578" s="147">
        <v>9.306</v>
      </c>
      <c r="AO578" s="147">
        <v>8.853</v>
      </c>
      <c r="AP578" s="59">
        <v>100</v>
      </c>
      <c r="AQ578" s="59">
        <v>188</v>
      </c>
      <c r="AR578" s="59">
        <v>99</v>
      </c>
      <c r="AS578" s="59">
        <v>100</v>
      </c>
      <c r="AT578" s="73" t="s">
        <v>38</v>
      </c>
      <c r="AU578" s="73">
        <v>58000</v>
      </c>
      <c r="AV578" s="73" t="s">
        <v>38</v>
      </c>
      <c r="AW578" s="73" t="s">
        <v>38</v>
      </c>
      <c r="AX578" s="84" t="s">
        <v>32</v>
      </c>
      <c r="AY578" s="59">
        <v>0</v>
      </c>
      <c r="AZ578" s="59">
        <v>0</v>
      </c>
      <c r="BA578" s="59">
        <v>0</v>
      </c>
      <c r="BB578" s="59">
        <v>0</v>
      </c>
      <c r="BC578" s="59">
        <v>0</v>
      </c>
      <c r="BD578" s="59">
        <v>0</v>
      </c>
      <c r="BE578" s="84" t="s">
        <v>38</v>
      </c>
      <c r="BF578" s="84" t="s">
        <v>38</v>
      </c>
      <c r="BG578" s="84" t="s">
        <v>38</v>
      </c>
      <c r="BH578" s="84" t="s">
        <v>38</v>
      </c>
      <c r="BI578" s="85" t="s">
        <v>774</v>
      </c>
      <c r="BJ578" s="86" t="s">
        <v>146</v>
      </c>
      <c r="BK578" s="86" t="s">
        <v>497</v>
      </c>
      <c r="BL578" s="86" t="s">
        <v>177</v>
      </c>
      <c r="BM578" s="86" t="s">
        <v>178</v>
      </c>
      <c r="BN578" s="86"/>
      <c r="BO578" s="59">
        <v>22</v>
      </c>
      <c r="BP578" s="69">
        <v>256104305100284</v>
      </c>
      <c r="BQ578" s="92">
        <v>0.12</v>
      </c>
      <c r="BR578" s="93">
        <v>0.012</v>
      </c>
      <c r="BS578" s="94">
        <f t="shared" si="89"/>
        <v>0.132</v>
      </c>
      <c r="BT578" s="95">
        <v>0.0462</v>
      </c>
      <c r="BU578" s="101">
        <f t="shared" si="90"/>
        <v>0.1782</v>
      </c>
      <c r="BV578" s="102">
        <f t="shared" ref="BV578:BV641" si="96">IF(ISNUMBER(AQ578),(1/AQ578)*10^3,"-")</f>
        <v>5.31914893617021</v>
      </c>
      <c r="BW578" s="103">
        <v>132</v>
      </c>
      <c r="BX578" s="104">
        <f t="shared" ref="BX578:BX642" si="97">IFERROR((BU578*BV578)/10^3,"-")</f>
        <v>0.000947872340425532</v>
      </c>
      <c r="BY578" s="105">
        <v>1000</v>
      </c>
      <c r="BZ578" s="103" t="s">
        <v>32</v>
      </c>
      <c r="CA578" s="106" t="s">
        <v>189</v>
      </c>
      <c r="CB578" s="107" t="s">
        <v>148</v>
      </c>
      <c r="CC578" s="112" t="s">
        <v>149</v>
      </c>
      <c r="CD578" s="106"/>
      <c r="CE578" s="103" t="s">
        <v>192</v>
      </c>
      <c r="CF578" s="113"/>
      <c r="CG578" s="114">
        <v>2000005001</v>
      </c>
    </row>
    <row r="579" spans="1:86">
      <c r="A579" s="53" t="str">
        <f t="shared" si="91"/>
        <v>B1-04-07-45911</v>
      </c>
      <c r="B579" s="47" t="str">
        <f t="shared" si="93"/>
        <v>B1-04-07</v>
      </c>
      <c r="C579" s="48" t="s">
        <v>43</v>
      </c>
      <c r="D579" s="49">
        <v>45911</v>
      </c>
      <c r="E579" s="50" t="s">
        <v>14</v>
      </c>
      <c r="F579" s="51" t="s">
        <v>15</v>
      </c>
      <c r="G579" s="59">
        <v>7</v>
      </c>
      <c r="H579" s="51" t="s">
        <v>165</v>
      </c>
      <c r="I579" s="59">
        <v>4</v>
      </c>
      <c r="J579" s="60">
        <f>IF(ISBLANK(H579),"",IFERROR(VLOOKUP(B579,'Np PL4 Stock'!$A:$D,4,FALSE),""))</f>
        <v>45895</v>
      </c>
      <c r="K579" s="61">
        <f>IF(ISBLANK(H579),"",SUMIF('Np PL4 Stock'!$A:$A,B579,'Np PL4 Stock'!$N:$N))</f>
        <v>1.2</v>
      </c>
      <c r="L579" s="62">
        <f>IF(ISBLANK(H579),"",VLOOKUP(LEFT(B579,5),Unit!A:B,2,FALSE))</f>
        <v>12</v>
      </c>
      <c r="M579" s="63" t="str">
        <f>IF(ISBLANK(H579),"",IFERROR(VLOOKUP(B579,'Np PL4 Stock'!$A:$T,20,FALSE),""))</f>
        <v>V1-MC1</v>
      </c>
      <c r="N579" s="63" t="str">
        <f>IF(ISBLANK(H579),"",IFERROR(VLOOKUP(B579,'Np PL4 Stock'!$A:$U,21,FALSE),""))</f>
        <v>SyAqua</v>
      </c>
      <c r="O579" s="62">
        <f t="shared" ref="O579:O642" si="98">IFERROR((K579*10^6)/(L579*10^3),"")</f>
        <v>100</v>
      </c>
      <c r="P579" s="62">
        <f t="shared" si="94"/>
        <v>6.805e-5</v>
      </c>
      <c r="Q579" s="67">
        <f t="shared" ref="Q579:Q642" si="99">IFERROR(SUM(SUMIF(B:B,B579,BQ:BQ),SUMIF(B:B,B579,BR:BR))/(K579*10^6),"")</f>
        <v>6.805e-7</v>
      </c>
      <c r="R579" s="67">
        <f t="shared" si="95"/>
        <v>1.07081666666667e-6</v>
      </c>
      <c r="S579" s="64">
        <v>12</v>
      </c>
      <c r="T579" s="68">
        <v>7.876</v>
      </c>
      <c r="U579" s="68">
        <v>7.326</v>
      </c>
      <c r="V579" s="69">
        <v>93</v>
      </c>
      <c r="W579" s="59">
        <v>361</v>
      </c>
      <c r="X579" s="59">
        <v>96</v>
      </c>
      <c r="Y579" s="59">
        <v>100</v>
      </c>
      <c r="Z579" s="59">
        <v>88</v>
      </c>
      <c r="AA579" s="59">
        <v>0</v>
      </c>
      <c r="AB579" s="59">
        <v>0</v>
      </c>
      <c r="AC579" s="59">
        <v>0</v>
      </c>
      <c r="AD579" s="59">
        <v>0</v>
      </c>
      <c r="AE579" s="59">
        <v>100</v>
      </c>
      <c r="AF579" s="73" t="s">
        <v>38</v>
      </c>
      <c r="AG579" s="73">
        <v>50000</v>
      </c>
      <c r="AH579" s="73" t="s">
        <v>38</v>
      </c>
      <c r="AI579" s="73" t="s">
        <v>38</v>
      </c>
      <c r="AJ579" s="73" t="s">
        <v>38</v>
      </c>
      <c r="AK579" s="73" t="s">
        <v>32</v>
      </c>
      <c r="AL579" s="77" t="str">
        <f>IF(ISBLANK(S579),"",IF(AJ579="Fail","Fail",IF(E579="PL4",IF(AND(T579&gt;STD_01122025!$D$3,U579&lt;STD_01122025!$D$4,OR(AF579="ND",AF579&lt;STD_01122025!$D$7),AH579="ND"),"Pass","Fail"),IF(E579="PL12",IF(AND(S579&lt;STD_01122025!$F$2,T579&gt;STD_01122025!$F$3,U579&lt;STD_01122025!$F$4,V579&gt;STD_01122025!$F$5,X579&gt;STD_01122025!$F$6,OR(AF579="ND",AF579&lt;STD_01122025!$F$7),AH579="ND"),"Pass","Fail"),IF(E579="SuperPL",IF(AND(T579&gt;STD_01122025!$H$3,U579&lt;STD_01122025!$H$4,V579&gt;STD_01122025!$H$5,X579&gt;STD_01122025!$H$6,OR(AF579="ND",AF579&lt;STD_01122025!$H$7),AH579="ND"),"Pass","Fail"),IF(E579="Flight",IF(AND(T579&gt;STD_01122025!$J$3,U579&lt;STD_01122025!$J$4,X579&gt;STD_01122025!$J$6,OR(AF579="ND",AF579&lt;STD_01122025!$J$7),AH579="ND"),"Pass","Fail"),""))))))</f>
        <v>Pass</v>
      </c>
      <c r="AM579" s="62">
        <f>IF(ISBLANK(B579),"",IFERROR(IF(VLOOKUP(B579,'Np PL4 Stock'!$A:$J,10,FALSE)="Np4",D579-VLOOKUP(B579,'Np PL4 Stock'!$A:$E,5,FALSE),D579-VLOOKUP(B579,'Np PL4 Stock'!$A:$E,5,FALSE)-1),""))</f>
        <v>16</v>
      </c>
      <c r="AN579" s="147">
        <v>9.503</v>
      </c>
      <c r="AO579" s="147">
        <v>9.641</v>
      </c>
      <c r="AP579" s="59">
        <v>100</v>
      </c>
      <c r="AQ579" s="59">
        <v>171</v>
      </c>
      <c r="AR579" s="59">
        <v>99</v>
      </c>
      <c r="AS579" s="59">
        <v>100</v>
      </c>
      <c r="AT579" s="73" t="s">
        <v>38</v>
      </c>
      <c r="AU579" s="73">
        <v>58000</v>
      </c>
      <c r="AV579" s="73" t="s">
        <v>38</v>
      </c>
      <c r="AW579" s="73" t="s">
        <v>38</v>
      </c>
      <c r="AX579" s="84" t="s">
        <v>32</v>
      </c>
      <c r="AY579" s="59">
        <v>0</v>
      </c>
      <c r="AZ579" s="59">
        <v>0</v>
      </c>
      <c r="BA579" s="59">
        <v>0</v>
      </c>
      <c r="BB579" s="59">
        <v>0</v>
      </c>
      <c r="BC579" s="59">
        <v>0</v>
      </c>
      <c r="BD579" s="59">
        <v>0</v>
      </c>
      <c r="BE579" s="84" t="s">
        <v>38</v>
      </c>
      <c r="BF579" s="84" t="s">
        <v>38</v>
      </c>
      <c r="BG579" s="84" t="s">
        <v>38</v>
      </c>
      <c r="BH579" s="84" t="s">
        <v>38</v>
      </c>
      <c r="BI579" s="85" t="s">
        <v>786</v>
      </c>
      <c r="BJ579" s="86" t="s">
        <v>258</v>
      </c>
      <c r="BK579" s="86" t="s">
        <v>488</v>
      </c>
      <c r="BL579" s="86" t="s">
        <v>155</v>
      </c>
      <c r="BM579" s="86" t="s">
        <v>178</v>
      </c>
      <c r="BN579" s="86"/>
      <c r="BO579" s="59">
        <v>5</v>
      </c>
      <c r="BP579" s="69">
        <v>256104305100285</v>
      </c>
      <c r="BQ579" s="92">
        <v>0.5446</v>
      </c>
      <c r="BR579" s="93">
        <v>0.14</v>
      </c>
      <c r="BS579" s="94">
        <f t="shared" ref="BS579:BS642" si="100">IF(ISBLANK(D579),"",SUM(BQ579:BR579))</f>
        <v>0.6846</v>
      </c>
      <c r="BT579" s="95">
        <v>0.42218</v>
      </c>
      <c r="BU579" s="101">
        <f t="shared" ref="BU579:BU642" si="101">IF(ISBLANK(D579),"",SUM(BS579:BT579))</f>
        <v>1.10678</v>
      </c>
      <c r="BV579" s="102">
        <f t="shared" si="96"/>
        <v>5.84795321637427</v>
      </c>
      <c r="BW579" s="103">
        <v>933.333333333333</v>
      </c>
      <c r="BX579" s="104">
        <f t="shared" si="97"/>
        <v>0.00647239766081871</v>
      </c>
      <c r="BY579" s="105">
        <v>900</v>
      </c>
      <c r="BZ579" s="103" t="s">
        <v>32</v>
      </c>
      <c r="CA579" s="106" t="s">
        <v>189</v>
      </c>
      <c r="CB579" s="107" t="s">
        <v>148</v>
      </c>
      <c r="CC579" s="112" t="s">
        <v>208</v>
      </c>
      <c r="CD579" s="106" t="s">
        <v>787</v>
      </c>
      <c r="CE579" s="103" t="s">
        <v>192</v>
      </c>
      <c r="CF579" s="524" t="s">
        <v>788</v>
      </c>
      <c r="CG579" s="114">
        <v>2000009839</v>
      </c>
      <c r="CH579" s="128"/>
    </row>
    <row r="580" spans="1:85">
      <c r="A580" s="53" t="str">
        <f t="shared" si="91"/>
        <v>B1-01-07-45911</v>
      </c>
      <c r="B580" s="47" t="str">
        <f t="shared" si="93"/>
        <v>B1-01-07</v>
      </c>
      <c r="C580" s="48" t="s">
        <v>43</v>
      </c>
      <c r="D580" s="49">
        <v>45911</v>
      </c>
      <c r="E580" s="50" t="s">
        <v>14</v>
      </c>
      <c r="F580" s="51" t="s">
        <v>15</v>
      </c>
      <c r="G580" s="59">
        <v>7</v>
      </c>
      <c r="H580" s="51" t="s">
        <v>165</v>
      </c>
      <c r="I580" s="59">
        <v>1</v>
      </c>
      <c r="J580" s="60">
        <f>IF(ISBLANK(H580),"",IFERROR(VLOOKUP(B580,'Np PL4 Stock'!$A:$D,4,FALSE),""))</f>
        <v>45894</v>
      </c>
      <c r="K580" s="61">
        <f>IF(ISBLANK(H580),"",SUMIF('Np PL4 Stock'!$A:$A,B580,'Np PL4 Stock'!$N:$N))</f>
        <v>1.2</v>
      </c>
      <c r="L580" s="62">
        <f>IF(ISBLANK(H580),"",VLOOKUP(LEFT(B580,5),Unit!A:B,2,FALSE))</f>
        <v>12</v>
      </c>
      <c r="M580" s="63" t="str">
        <f>IF(ISBLANK(H580),"",IFERROR(VLOOKUP(B580,'Np PL4 Stock'!$A:$T,20,FALSE),""))</f>
        <v>V1-MC1</v>
      </c>
      <c r="N580" s="63" t="str">
        <f>IF(ISBLANK(H580),"",IFERROR(VLOOKUP(B580,'Np PL4 Stock'!$A:$U,21,FALSE),""))</f>
        <v>SyAqua</v>
      </c>
      <c r="O580" s="62">
        <f t="shared" si="98"/>
        <v>100</v>
      </c>
      <c r="P580" s="62">
        <f t="shared" si="94"/>
        <v>4.56e-5</v>
      </c>
      <c r="Q580" s="67">
        <f t="shared" si="99"/>
        <v>7.08083333333333e-7</v>
      </c>
      <c r="R580" s="67">
        <f t="shared" si="95"/>
        <v>1.019988e-6</v>
      </c>
      <c r="S580" s="64">
        <v>12</v>
      </c>
      <c r="T580" s="68">
        <v>7.707</v>
      </c>
      <c r="U580" s="68">
        <v>7.232</v>
      </c>
      <c r="V580" s="69">
        <v>90</v>
      </c>
      <c r="W580" s="59">
        <v>376</v>
      </c>
      <c r="X580" s="59">
        <v>94</v>
      </c>
      <c r="Y580" s="59">
        <v>100</v>
      </c>
      <c r="Z580" s="59">
        <v>88</v>
      </c>
      <c r="AA580" s="59">
        <v>0</v>
      </c>
      <c r="AB580" s="59">
        <v>0</v>
      </c>
      <c r="AC580" s="59">
        <v>0</v>
      </c>
      <c r="AD580" s="59">
        <v>0</v>
      </c>
      <c r="AE580" s="59">
        <v>100</v>
      </c>
      <c r="AF580" s="73" t="s">
        <v>38</v>
      </c>
      <c r="AG580" s="73">
        <v>75000</v>
      </c>
      <c r="AH580" s="73" t="s">
        <v>38</v>
      </c>
      <c r="AI580" s="73" t="s">
        <v>38</v>
      </c>
      <c r="AJ580" s="73" t="s">
        <v>38</v>
      </c>
      <c r="AK580" s="73" t="s">
        <v>32</v>
      </c>
      <c r="AL580" s="77" t="str">
        <f>IF(ISBLANK(S580),"",IF(AJ580="Fail","Fail",IF(E580="PL4",IF(AND(T580&gt;STD_01122025!$D$3,U580&lt;STD_01122025!$D$4,OR(AF580="ND",AF580&lt;STD_01122025!$D$7),AH580="ND"),"Pass","Fail"),IF(E580="PL12",IF(AND(S580&lt;STD_01122025!$F$2,T580&gt;STD_01122025!$F$3,U580&lt;STD_01122025!$F$4,V580&gt;STD_01122025!$F$5,X580&gt;STD_01122025!$F$6,OR(AF580="ND",AF580&lt;STD_01122025!$F$7),AH580="ND"),"Pass","Fail"),IF(E580="SuperPL",IF(AND(T580&gt;STD_01122025!$H$3,U580&lt;STD_01122025!$H$4,V580&gt;STD_01122025!$H$5,X580&gt;STD_01122025!$H$6,OR(AF580="ND",AF580&lt;STD_01122025!$H$7),AH580="ND"),"Pass","Fail"),IF(E580="Flight",IF(AND(T580&gt;STD_01122025!$J$3,U580&lt;STD_01122025!$J$4,X580&gt;STD_01122025!$J$6,OR(AF580="ND",AF580&lt;STD_01122025!$J$7),AH580="ND"),"Pass","Fail"),""))))))</f>
        <v>Pass</v>
      </c>
      <c r="AM580" s="62">
        <f>IF(ISBLANK(B580),"",IFERROR(IF(VLOOKUP(B580,'Np PL4 Stock'!$A:$J,10,FALSE)="Np4",D580-VLOOKUP(B580,'Np PL4 Stock'!$A:$E,5,FALSE),D580-VLOOKUP(B580,'Np PL4 Stock'!$A:$E,5,FALSE)-1),""))</f>
        <v>17</v>
      </c>
      <c r="AN580" s="147">
        <v>10.228</v>
      </c>
      <c r="AO580" s="147">
        <v>10.749</v>
      </c>
      <c r="AP580" s="59">
        <v>100</v>
      </c>
      <c r="AQ580" s="59">
        <v>122</v>
      </c>
      <c r="AR580" s="59">
        <v>98</v>
      </c>
      <c r="AS580" s="59">
        <v>100</v>
      </c>
      <c r="AT580" s="73" t="s">
        <v>38</v>
      </c>
      <c r="AU580" s="73">
        <v>62500</v>
      </c>
      <c r="AV580" s="73" t="s">
        <v>38</v>
      </c>
      <c r="AW580" s="73" t="s">
        <v>38</v>
      </c>
      <c r="AX580" s="84" t="s">
        <v>32</v>
      </c>
      <c r="AY580" s="59">
        <v>0</v>
      </c>
      <c r="AZ580" s="59">
        <v>0</v>
      </c>
      <c r="BA580" s="59">
        <v>0</v>
      </c>
      <c r="BB580" s="59">
        <v>0</v>
      </c>
      <c r="BC580" s="59">
        <v>0</v>
      </c>
      <c r="BD580" s="59">
        <v>0</v>
      </c>
      <c r="BE580" s="84" t="s">
        <v>38</v>
      </c>
      <c r="BF580" s="84" t="s">
        <v>38</v>
      </c>
      <c r="BG580" s="84" t="s">
        <v>38</v>
      </c>
      <c r="BH580" s="84" t="s">
        <v>38</v>
      </c>
      <c r="BI580" s="85" t="s">
        <v>756</v>
      </c>
      <c r="BJ580" s="86" t="s">
        <v>229</v>
      </c>
      <c r="BK580" s="86" t="s">
        <v>689</v>
      </c>
      <c r="BL580" s="86" t="s">
        <v>177</v>
      </c>
      <c r="BM580" s="86" t="s">
        <v>178</v>
      </c>
      <c r="BN580" s="86"/>
      <c r="BO580" s="59">
        <v>5</v>
      </c>
      <c r="BP580" s="69">
        <v>256104305100286</v>
      </c>
      <c r="BQ580" s="92">
        <v>0.456</v>
      </c>
      <c r="BR580" s="93">
        <v>0.0912</v>
      </c>
      <c r="BS580" s="94">
        <f t="shared" si="100"/>
        <v>0.5472</v>
      </c>
      <c r="BT580" s="95">
        <v>0.2861856</v>
      </c>
      <c r="BU580" s="101">
        <f t="shared" si="101"/>
        <v>0.8333856</v>
      </c>
      <c r="BV580" s="102">
        <f t="shared" si="96"/>
        <v>8.19672131147541</v>
      </c>
      <c r="BW580" s="103">
        <v>547.2</v>
      </c>
      <c r="BX580" s="104">
        <f t="shared" si="97"/>
        <v>0.00683102950819672</v>
      </c>
      <c r="BY580" s="105">
        <v>1000</v>
      </c>
      <c r="BZ580" s="103" t="s">
        <v>32</v>
      </c>
      <c r="CA580" s="106" t="s">
        <v>189</v>
      </c>
      <c r="CB580" s="107" t="s">
        <v>148</v>
      </c>
      <c r="CC580" s="112" t="s">
        <v>149</v>
      </c>
      <c r="CD580" s="106"/>
      <c r="CE580" s="103" t="s">
        <v>192</v>
      </c>
      <c r="CF580" s="113"/>
      <c r="CG580" s="114">
        <v>2000029170</v>
      </c>
    </row>
    <row r="581" spans="1:85">
      <c r="A581" s="53" t="str">
        <f t="shared" si="91"/>
        <v>B1-07-07-45913</v>
      </c>
      <c r="B581" s="47" t="str">
        <f t="shared" si="93"/>
        <v>B1-07-07</v>
      </c>
      <c r="C581" s="48" t="s">
        <v>43</v>
      </c>
      <c r="D581" s="49">
        <v>45913</v>
      </c>
      <c r="E581" s="50" t="s">
        <v>14</v>
      </c>
      <c r="F581" s="51" t="s">
        <v>15</v>
      </c>
      <c r="G581" s="59">
        <v>7</v>
      </c>
      <c r="H581" s="51" t="s">
        <v>165</v>
      </c>
      <c r="I581" s="59">
        <v>7</v>
      </c>
      <c r="J581" s="60">
        <f>IF(ISBLANK(H581),"",IFERROR(VLOOKUP(B581,'Np PL4 Stock'!$A:$D,4,FALSE),""))</f>
        <v>45896</v>
      </c>
      <c r="K581" s="61">
        <f>IF(ISBLANK(H581),"",SUMIF('Np PL4 Stock'!$A:$A,B581,'Np PL4 Stock'!$N:$N))</f>
        <v>1.2</v>
      </c>
      <c r="L581" s="62">
        <f>IF(ISBLANK(H581),"",VLOOKUP(LEFT(B581,5),Unit!A:B,2,FALSE))</f>
        <v>12</v>
      </c>
      <c r="M581" s="63" t="str">
        <f>IF(ISBLANK(H581),"",IFERROR(VLOOKUP(B581,'Np PL4 Stock'!$A:$T,20,FALSE),""))</f>
        <v>V1-MC1</v>
      </c>
      <c r="N581" s="63" t="str">
        <f>IF(ISBLANK(H581),"",IFERROR(VLOOKUP(B581,'Np PL4 Stock'!$A:$U,21,FALSE),""))</f>
        <v>SyAqua</v>
      </c>
      <c r="O581" s="62">
        <f t="shared" si="98"/>
        <v>100</v>
      </c>
      <c r="P581" s="62">
        <f t="shared" si="94"/>
        <v>5.51166666666667e-5</v>
      </c>
      <c r="Q581" s="67">
        <f t="shared" si="99"/>
        <v>5.51166666666667e-7</v>
      </c>
      <c r="R581" s="67">
        <f t="shared" si="95"/>
        <v>9.01645833333333e-7</v>
      </c>
      <c r="S581" s="71">
        <v>14</v>
      </c>
      <c r="T581" s="148">
        <v>7.593</v>
      </c>
      <c r="U581" s="148">
        <v>8.238</v>
      </c>
      <c r="V581" s="70">
        <v>78</v>
      </c>
      <c r="W581" s="59">
        <v>395</v>
      </c>
      <c r="X581" s="59">
        <v>93</v>
      </c>
      <c r="Y581" s="59">
        <v>100</v>
      </c>
      <c r="Z581" s="59">
        <v>88</v>
      </c>
      <c r="AA581" s="59">
        <v>0</v>
      </c>
      <c r="AB581" s="59">
        <v>0</v>
      </c>
      <c r="AC581" s="59">
        <v>0</v>
      </c>
      <c r="AD581" s="59">
        <v>0</v>
      </c>
      <c r="AE581" s="59">
        <v>100</v>
      </c>
      <c r="AF581" s="73" t="s">
        <v>38</v>
      </c>
      <c r="AG581" s="73">
        <v>35000</v>
      </c>
      <c r="AH581" s="73" t="s">
        <v>38</v>
      </c>
      <c r="AI581" s="73" t="s">
        <v>38</v>
      </c>
      <c r="AJ581" s="73" t="s">
        <v>38</v>
      </c>
      <c r="AK581" s="73" t="s">
        <v>32</v>
      </c>
      <c r="AL581" s="77" t="str">
        <f>IF(ISBLANK(S581),"",IF(AJ581="Fail","Fail",IF(E581="PL4",IF(AND(T581&gt;STD_01122025!$D$3,U581&lt;STD_01122025!$D$4,OR(AF581="ND",AF581&lt;STD_01122025!$D$7),AH581="ND"),"Pass","Fail"),IF(E581="PL12",IF(AND(S581&lt;STD_01122025!$F$2,T581&gt;STD_01122025!$F$3,U581&lt;STD_01122025!$F$4,V581&gt;STD_01122025!$F$5,X581&gt;STD_01122025!$F$6,OR(AF581="ND",AF581&lt;STD_01122025!$F$7),AH581="ND"),"Pass","Fail"),IF(E581="SuperPL",IF(AND(T581&gt;STD_01122025!$H$3,U581&lt;STD_01122025!$H$4,V581&gt;STD_01122025!$H$5,X581&gt;STD_01122025!$H$6,OR(AF581="ND",AF581&lt;STD_01122025!$H$7),AH581="ND"),"Pass","Fail"),IF(E581="Flight",IF(AND(T581&gt;STD_01122025!$J$3,U581&lt;STD_01122025!$J$4,X581&gt;STD_01122025!$J$6,OR(AF581="ND",AF581&lt;STD_01122025!$J$7),AH581="ND"),"Pass","Fail"),""))))))</f>
        <v>Pass</v>
      </c>
      <c r="AM581" s="62">
        <f>IF(ISBLANK(B581),"",IFERROR(IF(VLOOKUP(B581,'Np PL4 Stock'!$A:$J,10,FALSE)="Np4",D581-VLOOKUP(B581,'Np PL4 Stock'!$A:$E,5,FALSE),D581-VLOOKUP(B581,'Np PL4 Stock'!$A:$E,5,FALSE)-1),""))</f>
        <v>17</v>
      </c>
      <c r="AN581" s="147">
        <v>8.955</v>
      </c>
      <c r="AO581" s="147">
        <v>9.361</v>
      </c>
      <c r="AP581" s="59">
        <v>99</v>
      </c>
      <c r="AQ581" s="59">
        <v>224</v>
      </c>
      <c r="AR581" s="59">
        <v>100</v>
      </c>
      <c r="AS581" s="59">
        <v>100</v>
      </c>
      <c r="AT581" s="73">
        <v>175000</v>
      </c>
      <c r="AU581" s="73">
        <v>8000</v>
      </c>
      <c r="AV581" s="73" t="s">
        <v>38</v>
      </c>
      <c r="AW581" s="73" t="s">
        <v>38</v>
      </c>
      <c r="AX581" s="84" t="s">
        <v>32</v>
      </c>
      <c r="AY581" s="59">
        <v>0</v>
      </c>
      <c r="AZ581" s="59">
        <v>0</v>
      </c>
      <c r="BA581" s="59">
        <v>0</v>
      </c>
      <c r="BB581" s="59">
        <v>0</v>
      </c>
      <c r="BC581" s="59">
        <v>0</v>
      </c>
      <c r="BD581" s="59">
        <v>0</v>
      </c>
      <c r="BE581" s="84" t="s">
        <v>38</v>
      </c>
      <c r="BF581" s="84" t="s">
        <v>38</v>
      </c>
      <c r="BG581" s="84" t="s">
        <v>38</v>
      </c>
      <c r="BH581" s="84" t="s">
        <v>38</v>
      </c>
      <c r="BI581" s="85" t="s">
        <v>786</v>
      </c>
      <c r="BJ581" s="86" t="s">
        <v>258</v>
      </c>
      <c r="BK581" s="86" t="s">
        <v>488</v>
      </c>
      <c r="BL581" s="86" t="s">
        <v>155</v>
      </c>
      <c r="BM581" s="86" t="s">
        <v>178</v>
      </c>
      <c r="BN581" s="86"/>
      <c r="BO581" s="59">
        <v>5</v>
      </c>
      <c r="BP581" s="69">
        <v>256104305100287</v>
      </c>
      <c r="BQ581" s="92">
        <v>0.1554</v>
      </c>
      <c r="BR581" s="93">
        <v>0</v>
      </c>
      <c r="BS581" s="94">
        <f t="shared" si="100"/>
        <v>0.1554</v>
      </c>
      <c r="BT581" s="95">
        <v>0.08029</v>
      </c>
      <c r="BU581" s="101">
        <f t="shared" si="101"/>
        <v>0.23569</v>
      </c>
      <c r="BV581" s="102">
        <f t="shared" si="96"/>
        <v>4.46428571428571</v>
      </c>
      <c r="BW581" s="103">
        <v>172.666666666667</v>
      </c>
      <c r="BX581" s="104">
        <f t="shared" si="97"/>
        <v>0.0010521875</v>
      </c>
      <c r="BY581" s="105">
        <v>900</v>
      </c>
      <c r="BZ581" s="103" t="s">
        <v>32</v>
      </c>
      <c r="CA581" s="106" t="s">
        <v>189</v>
      </c>
      <c r="CB581" s="107" t="s">
        <v>148</v>
      </c>
      <c r="CC581" s="112" t="s">
        <v>149</v>
      </c>
      <c r="CD581" s="106"/>
      <c r="CE581" s="103" t="s">
        <v>192</v>
      </c>
      <c r="CF581" s="113"/>
      <c r="CG581" s="114">
        <v>2000009839</v>
      </c>
    </row>
    <row r="582" spans="1:85">
      <c r="A582" s="53" t="str">
        <f t="shared" si="91"/>
        <v>B1-07-07-45913</v>
      </c>
      <c r="B582" s="47" t="str">
        <f t="shared" si="93"/>
        <v>B1-07-07</v>
      </c>
      <c r="C582" s="48" t="s">
        <v>43</v>
      </c>
      <c r="D582" s="49">
        <v>45913</v>
      </c>
      <c r="E582" s="50" t="s">
        <v>14</v>
      </c>
      <c r="F582" s="51" t="s">
        <v>15</v>
      </c>
      <c r="G582" s="59">
        <v>7</v>
      </c>
      <c r="H582" s="51" t="s">
        <v>165</v>
      </c>
      <c r="I582" s="59">
        <v>7</v>
      </c>
      <c r="J582" s="60">
        <f>IF(ISBLANK(H582),"",IFERROR(VLOOKUP(B582,'Np PL4 Stock'!$A:$D,4,FALSE),""))</f>
        <v>45896</v>
      </c>
      <c r="K582" s="61">
        <f>IF(ISBLANK(H582),"",SUMIF('Np PL4 Stock'!$A:$A,B582,'Np PL4 Stock'!$N:$N))</f>
        <v>1.2</v>
      </c>
      <c r="L582" s="62">
        <f>IF(ISBLANK(H582),"",VLOOKUP(LEFT(B582,5),Unit!A:B,2,FALSE))</f>
        <v>12</v>
      </c>
      <c r="M582" s="63" t="str">
        <f>IF(ISBLANK(H582),"",IFERROR(VLOOKUP(B582,'Np PL4 Stock'!$A:$T,20,FALSE),""))</f>
        <v>V1-MC1</v>
      </c>
      <c r="N582" s="63" t="str">
        <f>IF(ISBLANK(H582),"",IFERROR(VLOOKUP(B582,'Np PL4 Stock'!$A:$U,21,FALSE),""))</f>
        <v>SyAqua</v>
      </c>
      <c r="O582" s="62">
        <f t="shared" si="98"/>
        <v>100</v>
      </c>
      <c r="P582" s="62">
        <f t="shared" si="94"/>
        <v>5.51166666666667e-5</v>
      </c>
      <c r="Q582" s="67">
        <f t="shared" si="99"/>
        <v>5.51166666666667e-7</v>
      </c>
      <c r="R582" s="67">
        <f t="shared" si="95"/>
        <v>9.01645833333333e-7</v>
      </c>
      <c r="S582" s="64">
        <v>14</v>
      </c>
      <c r="T582" s="68">
        <v>7.593</v>
      </c>
      <c r="U582" s="68">
        <v>8.238</v>
      </c>
      <c r="V582" s="69">
        <v>78</v>
      </c>
      <c r="W582" s="59">
        <v>395</v>
      </c>
      <c r="X582" s="59">
        <v>93</v>
      </c>
      <c r="Y582" s="59">
        <v>100</v>
      </c>
      <c r="Z582" s="59">
        <v>88</v>
      </c>
      <c r="AA582" s="59">
        <v>0</v>
      </c>
      <c r="AB582" s="59">
        <v>0</v>
      </c>
      <c r="AC582" s="59">
        <v>0</v>
      </c>
      <c r="AD582" s="59">
        <v>0</v>
      </c>
      <c r="AE582" s="59">
        <v>100</v>
      </c>
      <c r="AF582" s="73" t="s">
        <v>38</v>
      </c>
      <c r="AG582" s="73">
        <v>35000</v>
      </c>
      <c r="AH582" s="73" t="s">
        <v>38</v>
      </c>
      <c r="AI582" s="73" t="s">
        <v>38</v>
      </c>
      <c r="AJ582" s="73" t="s">
        <v>38</v>
      </c>
      <c r="AK582" s="73" t="s">
        <v>32</v>
      </c>
      <c r="AL582" s="77" t="str">
        <f>IF(ISBLANK(S582),"",IF(AJ582="Fail","Fail",IF(E582="PL4",IF(AND(T582&gt;STD_01122025!$D$3,U582&lt;STD_01122025!$D$4,OR(AF582="ND",AF582&lt;STD_01122025!$D$7),AH582="ND"),"Pass","Fail"),IF(E582="PL12",IF(AND(S582&lt;STD_01122025!$F$2,T582&gt;STD_01122025!$F$3,U582&lt;STD_01122025!$F$4,V582&gt;STD_01122025!$F$5,X582&gt;STD_01122025!$F$6,OR(AF582="ND",AF582&lt;STD_01122025!$F$7),AH582="ND"),"Pass","Fail"),IF(E582="SuperPL",IF(AND(T582&gt;STD_01122025!$H$3,U582&lt;STD_01122025!$H$4,V582&gt;STD_01122025!$H$5,X582&gt;STD_01122025!$H$6,OR(AF582="ND",AF582&lt;STD_01122025!$H$7),AH582="ND"),"Pass","Fail"),IF(E582="Flight",IF(AND(T582&gt;STD_01122025!$J$3,U582&lt;STD_01122025!$J$4,X582&gt;STD_01122025!$J$6,OR(AF582="ND",AF582&lt;STD_01122025!$J$7),AH582="ND"),"Pass","Fail"),""))))))</f>
        <v>Pass</v>
      </c>
      <c r="AM582" s="62">
        <f>IF(ISBLANK(B582),"",IFERROR(IF(VLOOKUP(B582,'Np PL4 Stock'!$A:$J,10,FALSE)="Np4",D582-VLOOKUP(B582,'Np PL4 Stock'!$A:$E,5,FALSE),D582-VLOOKUP(B582,'Np PL4 Stock'!$A:$E,5,FALSE)-1),""))</f>
        <v>17</v>
      </c>
      <c r="AN582" s="147">
        <v>8.955</v>
      </c>
      <c r="AO582" s="147">
        <v>9.361</v>
      </c>
      <c r="AP582" s="59">
        <v>99</v>
      </c>
      <c r="AQ582" s="59">
        <v>224</v>
      </c>
      <c r="AR582" s="59">
        <v>100</v>
      </c>
      <c r="AS582" s="59">
        <v>100</v>
      </c>
      <c r="AT582" s="73">
        <v>175000</v>
      </c>
      <c r="AU582" s="73">
        <v>8000</v>
      </c>
      <c r="AV582" s="73" t="s">
        <v>38</v>
      </c>
      <c r="AW582" s="73" t="s">
        <v>38</v>
      </c>
      <c r="AX582" s="84" t="s">
        <v>32</v>
      </c>
      <c r="AY582" s="59">
        <v>0</v>
      </c>
      <c r="AZ582" s="59">
        <v>0</v>
      </c>
      <c r="BA582" s="59">
        <v>0</v>
      </c>
      <c r="BB582" s="59">
        <v>0</v>
      </c>
      <c r="BC582" s="59">
        <v>0</v>
      </c>
      <c r="BD582" s="59">
        <v>0</v>
      </c>
      <c r="BE582" s="84" t="s">
        <v>38</v>
      </c>
      <c r="BF582" s="84" t="s">
        <v>38</v>
      </c>
      <c r="BG582" s="84" t="s">
        <v>38</v>
      </c>
      <c r="BH582" s="84" t="s">
        <v>38</v>
      </c>
      <c r="BI582" s="85" t="s">
        <v>789</v>
      </c>
      <c r="BJ582" s="86" t="s">
        <v>229</v>
      </c>
      <c r="BK582" s="86" t="s">
        <v>689</v>
      </c>
      <c r="BL582" s="86" t="s">
        <v>177</v>
      </c>
      <c r="BM582" s="86" t="s">
        <v>178</v>
      </c>
      <c r="BN582" s="86"/>
      <c r="BO582" s="59">
        <v>5</v>
      </c>
      <c r="BP582" s="69">
        <v>256104305100288</v>
      </c>
      <c r="BQ582" s="92">
        <v>0.46</v>
      </c>
      <c r="BR582" s="93">
        <v>0.046</v>
      </c>
      <c r="BS582" s="94">
        <f t="shared" si="100"/>
        <v>0.506</v>
      </c>
      <c r="BT582" s="95">
        <v>0.340285</v>
      </c>
      <c r="BU582" s="101">
        <f t="shared" si="101"/>
        <v>0.846285</v>
      </c>
      <c r="BV582" s="102">
        <f t="shared" si="96"/>
        <v>4.46428571428571</v>
      </c>
      <c r="BW582" s="103">
        <v>632.5</v>
      </c>
      <c r="BX582" s="104">
        <f t="shared" si="97"/>
        <v>0.00377805803571429</v>
      </c>
      <c r="BY582" s="105">
        <v>800</v>
      </c>
      <c r="BZ582" s="103" t="s">
        <v>32</v>
      </c>
      <c r="CA582" s="106" t="s">
        <v>189</v>
      </c>
      <c r="CB582" s="107" t="s">
        <v>148</v>
      </c>
      <c r="CC582" s="112" t="s">
        <v>149</v>
      </c>
      <c r="CD582" s="106"/>
      <c r="CE582" s="103" t="s">
        <v>192</v>
      </c>
      <c r="CF582" s="113"/>
      <c r="CG582" s="114">
        <v>2000028505</v>
      </c>
    </row>
    <row r="583" spans="1:85">
      <c r="A583" s="53" t="str">
        <f t="shared" ref="A583:A592" si="102">IF(ISBLANK(H583),"",H583&amp;"-"&amp;IF(OR(LEN(I583)=1,LEN(I583)=4),"0"&amp;I583,I583))&amp;"-"&amp;IF(LEN(G583)=1,"0"&amp;G583,G583)&amp;"-"&amp;D583</f>
        <v>B1-03-07-45915</v>
      </c>
      <c r="B583" s="47" t="str">
        <f t="shared" si="93"/>
        <v>B1-03-07</v>
      </c>
      <c r="C583" s="48" t="s">
        <v>43</v>
      </c>
      <c r="D583" s="49">
        <v>45915</v>
      </c>
      <c r="E583" s="50" t="s">
        <v>14</v>
      </c>
      <c r="F583" s="51" t="s">
        <v>15</v>
      </c>
      <c r="G583" s="59">
        <v>7</v>
      </c>
      <c r="H583" s="51" t="s">
        <v>165</v>
      </c>
      <c r="I583" s="59">
        <v>3</v>
      </c>
      <c r="J583" s="60">
        <f>IF(ISBLANK(H583),"",IFERROR(VLOOKUP(B583,'Np PL4 Stock'!$A:$D,4,FALSE),""))</f>
        <v>45894</v>
      </c>
      <c r="K583" s="61">
        <f>IF(ISBLANK(H583),"",SUMIF('Np PL4 Stock'!$A:$A,B583,'Np PL4 Stock'!$N:$N))</f>
        <v>1.2</v>
      </c>
      <c r="L583" s="62">
        <f>IF(ISBLANK(H583),"",VLOOKUP(LEFT(B583,5),Unit!A:B,2,FALSE))</f>
        <v>12</v>
      </c>
      <c r="M583" s="63" t="str">
        <f>IF(ISBLANK(H583),"",IFERROR(VLOOKUP(B583,'Np PL4 Stock'!$A:$T,20,FALSE),""))</f>
        <v>V1-MA1</v>
      </c>
      <c r="N583" s="63" t="str">
        <f>IF(ISBLANK(H583),"",IFERROR(VLOOKUP(B583,'Np PL4 Stock'!$A:$U,21,FALSE),""))</f>
        <v>SIS</v>
      </c>
      <c r="O583" s="62">
        <f t="shared" si="98"/>
        <v>100</v>
      </c>
      <c r="P583" s="62">
        <f t="shared" si="94"/>
        <v>2.29166666666667e-5</v>
      </c>
      <c r="Q583" s="67">
        <f t="shared" si="99"/>
        <v>2.29166666666667e-7</v>
      </c>
      <c r="R583" s="67">
        <f t="shared" si="95"/>
        <v>3.62592592592593e-7</v>
      </c>
      <c r="S583" s="64">
        <v>13</v>
      </c>
      <c r="T583" s="68">
        <v>8.059</v>
      </c>
      <c r="U583" s="68">
        <v>7.243</v>
      </c>
      <c r="V583" s="69">
        <v>96</v>
      </c>
      <c r="W583" s="59">
        <v>316</v>
      </c>
      <c r="X583" s="59">
        <v>93</v>
      </c>
      <c r="Y583" s="59">
        <v>100</v>
      </c>
      <c r="Z583" s="59">
        <v>88</v>
      </c>
      <c r="AA583" s="59">
        <v>0</v>
      </c>
      <c r="AB583" s="59">
        <v>0</v>
      </c>
      <c r="AC583" s="59">
        <v>0</v>
      </c>
      <c r="AD583" s="59">
        <v>0</v>
      </c>
      <c r="AE583" s="59">
        <v>100</v>
      </c>
      <c r="AF583" s="73" t="s">
        <v>38</v>
      </c>
      <c r="AG583" s="73">
        <v>95000</v>
      </c>
      <c r="AH583" s="73" t="s">
        <v>38</v>
      </c>
      <c r="AI583" s="73" t="s">
        <v>38</v>
      </c>
      <c r="AJ583" s="73" t="s">
        <v>38</v>
      </c>
      <c r="AK583" s="73" t="s">
        <v>32</v>
      </c>
      <c r="AL583" s="77" t="str">
        <f>IF(ISBLANK(S583),"",IF(AJ583="Fail","Fail",IF(E583="PL4",IF(AND(T583&gt;STD_01122025!$D$3,U583&lt;STD_01122025!$D$4,OR(AF583="ND",AF583&lt;STD_01122025!$D$7),AH583="ND"),"Pass","Fail"),IF(E583="PL12",IF(AND(S583&lt;STD_01122025!$F$2,T583&gt;STD_01122025!$F$3,U583&lt;STD_01122025!$F$4,V583&gt;STD_01122025!$F$5,X583&gt;STD_01122025!$F$6,OR(AF583="ND",AF583&lt;STD_01122025!$F$7),AH583="ND"),"Pass","Fail"),IF(E583="SuperPL",IF(AND(T583&gt;STD_01122025!$H$3,U583&lt;STD_01122025!$H$4,V583&gt;STD_01122025!$H$5,X583&gt;STD_01122025!$H$6,OR(AF583="ND",AF583&lt;STD_01122025!$H$7),AH583="ND"),"Pass","Fail"),IF(E583="Flight",IF(AND(T583&gt;STD_01122025!$J$3,U583&lt;STD_01122025!$J$4,X583&gt;STD_01122025!$J$6,OR(AF583="ND",AF583&lt;STD_01122025!$J$7),AH583="ND"),"Pass","Fail"),""))))))</f>
        <v>Pass</v>
      </c>
      <c r="AM583" s="62">
        <f>IF(ISBLANK(B583),"",IFERROR(IF(VLOOKUP(B583,'Np PL4 Stock'!$A:$J,10,FALSE)="Np4",D583-VLOOKUP(B583,'Np PL4 Stock'!$A:$E,5,FALSE),D583-VLOOKUP(B583,'Np PL4 Stock'!$A:$E,5,FALSE)-1),""))</f>
        <v>21</v>
      </c>
      <c r="AN583" s="147">
        <v>9.69</v>
      </c>
      <c r="AO583" s="147">
        <v>9.81</v>
      </c>
      <c r="AP583" s="59">
        <v>100</v>
      </c>
      <c r="AQ583" s="59">
        <v>149</v>
      </c>
      <c r="AR583" s="59">
        <v>97</v>
      </c>
      <c r="AS583" s="59">
        <v>100</v>
      </c>
      <c r="AT583" s="73" t="s">
        <v>38</v>
      </c>
      <c r="AU583" s="73">
        <v>58000</v>
      </c>
      <c r="AV583" s="73" t="s">
        <v>38</v>
      </c>
      <c r="AW583" s="73" t="s">
        <v>38</v>
      </c>
      <c r="AX583" s="84" t="s">
        <v>32</v>
      </c>
      <c r="AY583" s="59">
        <v>0</v>
      </c>
      <c r="AZ583" s="59">
        <v>0</v>
      </c>
      <c r="BA583" s="59">
        <v>0</v>
      </c>
      <c r="BB583" s="59">
        <v>0</v>
      </c>
      <c r="BC583" s="59">
        <v>0</v>
      </c>
      <c r="BD583" s="59">
        <v>0</v>
      </c>
      <c r="BE583" s="84" t="s">
        <v>38</v>
      </c>
      <c r="BF583" s="84" t="s">
        <v>38</v>
      </c>
      <c r="BG583" s="84" t="s">
        <v>38</v>
      </c>
      <c r="BH583" s="84" t="s">
        <v>38</v>
      </c>
      <c r="BI583" s="85" t="s">
        <v>785</v>
      </c>
      <c r="BJ583" s="86" t="s">
        <v>188</v>
      </c>
      <c r="BK583" s="86" t="s">
        <v>519</v>
      </c>
      <c r="BL583" s="86" t="s">
        <v>177</v>
      </c>
      <c r="BM583" s="86" t="s">
        <v>178</v>
      </c>
      <c r="BN583" s="86"/>
      <c r="BO583" s="59">
        <v>9</v>
      </c>
      <c r="BP583" s="69">
        <v>256104305100289</v>
      </c>
      <c r="BQ583" s="92">
        <v>0.25</v>
      </c>
      <c r="BR583" s="93">
        <v>0.025</v>
      </c>
      <c r="BS583" s="94">
        <f t="shared" si="100"/>
        <v>0.275</v>
      </c>
      <c r="BT583" s="95">
        <v>0.160111111111111</v>
      </c>
      <c r="BU583" s="101">
        <f t="shared" si="101"/>
        <v>0.435111111111111</v>
      </c>
      <c r="BV583" s="102">
        <f t="shared" si="96"/>
        <v>6.71140939597315</v>
      </c>
      <c r="BW583" s="103">
        <v>306</v>
      </c>
      <c r="BX583" s="104">
        <f t="shared" si="97"/>
        <v>0.00292020879940343</v>
      </c>
      <c r="BY583" s="105">
        <v>900</v>
      </c>
      <c r="BZ583" s="103" t="s">
        <v>32</v>
      </c>
      <c r="CA583" s="106" t="s">
        <v>189</v>
      </c>
      <c r="CB583" s="107" t="s">
        <v>148</v>
      </c>
      <c r="CC583" s="112" t="s">
        <v>149</v>
      </c>
      <c r="CD583" s="106"/>
      <c r="CE583" s="103" t="s">
        <v>192</v>
      </c>
      <c r="CF583" s="113"/>
      <c r="CG583" s="114">
        <v>2000026705</v>
      </c>
    </row>
    <row r="584" spans="1:85">
      <c r="A584" s="53" t="str">
        <f t="shared" si="102"/>
        <v>B1-08-07-45916</v>
      </c>
      <c r="B584" s="47" t="str">
        <f t="shared" si="93"/>
        <v>B1-08-07</v>
      </c>
      <c r="C584" s="48" t="s">
        <v>43</v>
      </c>
      <c r="D584" s="49">
        <v>45916</v>
      </c>
      <c r="E584" s="50" t="s">
        <v>14</v>
      </c>
      <c r="F584" s="51" t="s">
        <v>15</v>
      </c>
      <c r="G584" s="59">
        <v>7</v>
      </c>
      <c r="H584" s="51" t="s">
        <v>165</v>
      </c>
      <c r="I584" s="59">
        <v>8</v>
      </c>
      <c r="J584" s="60">
        <f>IF(ISBLANK(H584),"",IFERROR(VLOOKUP(B584,'Np PL4 Stock'!$A:$D,4,FALSE),""))</f>
        <v>45896</v>
      </c>
      <c r="K584" s="61">
        <f>IF(ISBLANK(H584),"",SUMIF('Np PL4 Stock'!$A:$A,B584,'Np PL4 Stock'!$N:$N))</f>
        <v>1.2</v>
      </c>
      <c r="L584" s="62">
        <f>IF(ISBLANK(H584),"",VLOOKUP(LEFT(B584,5),Unit!A:B,2,FALSE))</f>
        <v>12</v>
      </c>
      <c r="M584" s="63" t="str">
        <f>IF(ISBLANK(H584),"",IFERROR(VLOOKUP(B584,'Np PL4 Stock'!$A:$T,20,FALSE),""))</f>
        <v>V1-MA1</v>
      </c>
      <c r="N584" s="63" t="str">
        <f>IF(ISBLANK(H584),"",IFERROR(VLOOKUP(B584,'Np PL4 Stock'!$A:$U,21,FALSE),""))</f>
        <v>SIS</v>
      </c>
      <c r="O584" s="62">
        <f t="shared" si="98"/>
        <v>100</v>
      </c>
      <c r="P584" s="62">
        <f t="shared" si="94"/>
        <v>8.1e-5</v>
      </c>
      <c r="Q584" s="67">
        <f t="shared" si="99"/>
        <v>8.1e-7</v>
      </c>
      <c r="R584" s="67">
        <f t="shared" si="95"/>
        <v>1.23715e-6</v>
      </c>
      <c r="S584" s="64">
        <v>14</v>
      </c>
      <c r="T584" s="68">
        <v>7.695</v>
      </c>
      <c r="U584" s="68">
        <v>7.792</v>
      </c>
      <c r="V584" s="69">
        <v>90</v>
      </c>
      <c r="W584" s="59">
        <v>375</v>
      </c>
      <c r="X584" s="64">
        <v>92</v>
      </c>
      <c r="Y584" s="59">
        <v>100</v>
      </c>
      <c r="Z584" s="59">
        <v>92</v>
      </c>
      <c r="AA584" s="59">
        <v>0</v>
      </c>
      <c r="AB584" s="59">
        <v>0</v>
      </c>
      <c r="AC584" s="59">
        <v>0</v>
      </c>
      <c r="AD584" s="59">
        <v>0</v>
      </c>
      <c r="AE584" s="59">
        <v>100</v>
      </c>
      <c r="AF584" s="73" t="s">
        <v>38</v>
      </c>
      <c r="AG584" s="73">
        <v>90000</v>
      </c>
      <c r="AH584" s="73" t="s">
        <v>38</v>
      </c>
      <c r="AI584" s="73" t="s">
        <v>38</v>
      </c>
      <c r="AJ584" s="73" t="s">
        <v>38</v>
      </c>
      <c r="AK584" s="73" t="s">
        <v>32</v>
      </c>
      <c r="AL584" s="77" t="str">
        <f>IF(ISBLANK(S584),"",IF(AJ584="Fail","Fail",IF(E584="PL4",IF(AND(T584&gt;STD_01122025!$D$3,U584&lt;STD_01122025!$D$4,OR(AF584="ND",AF584&lt;STD_01122025!$D$7),AH584="ND"),"Pass","Fail"),IF(E584="PL12",IF(AND(S584&lt;STD_01122025!$F$2,T584&gt;STD_01122025!$F$3,U584&lt;STD_01122025!$F$4,V584&gt;STD_01122025!$F$5,X584&gt;STD_01122025!$F$6,OR(AF584="ND",AF584&lt;STD_01122025!$F$7),AH584="ND"),"Pass","Fail"),IF(E584="SuperPL",IF(AND(T584&gt;STD_01122025!$H$3,U584&lt;STD_01122025!$H$4,V584&gt;STD_01122025!$H$5,X584&gt;STD_01122025!$H$6,OR(AF584="ND",AF584&lt;STD_01122025!$H$7),AH584="ND"),"Pass","Fail"),IF(E584="Flight",IF(AND(T584&gt;STD_01122025!$J$3,U584&lt;STD_01122025!$J$4,X584&gt;STD_01122025!$J$6,OR(AF584="ND",AF584&lt;STD_01122025!$J$7),AH584="ND"),"Pass","Fail"),""))))))</f>
        <v>Pass</v>
      </c>
      <c r="AM584" s="62">
        <f>IF(ISBLANK(B584),"",IFERROR(IF(VLOOKUP(B584,'Np PL4 Stock'!$A:$J,10,FALSE)="Np4",D584-VLOOKUP(B584,'Np PL4 Stock'!$A:$E,5,FALSE),D584-VLOOKUP(B584,'Np PL4 Stock'!$A:$E,5,FALSE)-1),""))</f>
        <v>20</v>
      </c>
      <c r="AN584" s="147">
        <v>9.644</v>
      </c>
      <c r="AO584" s="147">
        <v>9.865</v>
      </c>
      <c r="AP584" s="59">
        <v>100</v>
      </c>
      <c r="AQ584" s="59">
        <v>154</v>
      </c>
      <c r="AR584" s="59">
        <v>99</v>
      </c>
      <c r="AS584" s="59">
        <v>100</v>
      </c>
      <c r="AT584" s="73" t="s">
        <v>38</v>
      </c>
      <c r="AU584" s="73">
        <v>56000</v>
      </c>
      <c r="AV584" s="73" t="s">
        <v>38</v>
      </c>
      <c r="AW584" s="73" t="s">
        <v>38</v>
      </c>
      <c r="AX584" s="84" t="s">
        <v>32</v>
      </c>
      <c r="AY584" s="59">
        <v>0</v>
      </c>
      <c r="AZ584" s="59">
        <v>0</v>
      </c>
      <c r="BA584" s="59">
        <v>0</v>
      </c>
      <c r="BB584" s="59">
        <v>0</v>
      </c>
      <c r="BC584" s="59">
        <v>0</v>
      </c>
      <c r="BD584" s="59">
        <v>0</v>
      </c>
      <c r="BE584" s="84" t="s">
        <v>38</v>
      </c>
      <c r="BF584" s="84" t="s">
        <v>38</v>
      </c>
      <c r="BG584" s="84" t="s">
        <v>38</v>
      </c>
      <c r="BH584" s="84" t="s">
        <v>38</v>
      </c>
      <c r="BI584" s="85" t="s">
        <v>782</v>
      </c>
      <c r="BJ584" s="86" t="s">
        <v>222</v>
      </c>
      <c r="BK584" s="86" t="s">
        <v>575</v>
      </c>
      <c r="BL584" s="86" t="s">
        <v>177</v>
      </c>
      <c r="BM584" s="86" t="s">
        <v>178</v>
      </c>
      <c r="BN584" s="86"/>
      <c r="BO584" s="59">
        <v>5</v>
      </c>
      <c r="BP584" s="69">
        <v>256104305100291</v>
      </c>
      <c r="BQ584" s="92">
        <v>0.81</v>
      </c>
      <c r="BR584" s="93">
        <v>0.162</v>
      </c>
      <c r="BS584" s="94">
        <f t="shared" si="100"/>
        <v>0.972</v>
      </c>
      <c r="BT584" s="95">
        <v>0.51258</v>
      </c>
      <c r="BU584" s="101">
        <f t="shared" si="101"/>
        <v>1.48458</v>
      </c>
      <c r="BV584" s="102">
        <f t="shared" si="96"/>
        <v>6.49350649350649</v>
      </c>
      <c r="BW584" s="103">
        <v>1080</v>
      </c>
      <c r="BX584" s="104">
        <f t="shared" si="97"/>
        <v>0.00964012987012987</v>
      </c>
      <c r="BY584" s="105">
        <v>900</v>
      </c>
      <c r="BZ584" s="103" t="s">
        <v>32</v>
      </c>
      <c r="CA584" s="106" t="s">
        <v>189</v>
      </c>
      <c r="CB584" s="107" t="s">
        <v>148</v>
      </c>
      <c r="CC584" s="112" t="s">
        <v>149</v>
      </c>
      <c r="CD584" s="106"/>
      <c r="CE584" s="103" t="s">
        <v>192</v>
      </c>
      <c r="CF584" s="113"/>
      <c r="CG584" s="114">
        <v>2000010768</v>
      </c>
    </row>
    <row r="585" spans="1:85">
      <c r="A585" s="53" t="str">
        <f t="shared" si="102"/>
        <v>E1-03-06-45916</v>
      </c>
      <c r="B585" s="47" t="str">
        <f t="shared" si="93"/>
        <v>E1-03-06</v>
      </c>
      <c r="C585" s="48" t="s">
        <v>43</v>
      </c>
      <c r="D585" s="49">
        <v>45916</v>
      </c>
      <c r="E585" s="50" t="s">
        <v>14</v>
      </c>
      <c r="F585" s="51" t="s">
        <v>15</v>
      </c>
      <c r="G585" s="59">
        <v>6</v>
      </c>
      <c r="H585" s="51" t="s">
        <v>215</v>
      </c>
      <c r="I585" s="59">
        <v>3</v>
      </c>
      <c r="J585" s="60">
        <f>IF(ISBLANK(H585),"",IFERROR(VLOOKUP(B585,'Np PL4 Stock'!$A:$D,4,FALSE),""))</f>
        <v>45897</v>
      </c>
      <c r="K585" s="61">
        <f>IF(ISBLANK(H585),"",SUMIF('Np PL4 Stock'!$A:$A,B585,'Np PL4 Stock'!$N:$N))</f>
        <v>0.8</v>
      </c>
      <c r="L585" s="62">
        <f>IF(ISBLANK(H585),"",VLOOKUP(LEFT(B585,5),Unit!A:B,2,FALSE))</f>
        <v>10</v>
      </c>
      <c r="M585" s="63" t="str">
        <f>IF(ISBLANK(H585),"",IFERROR(VLOOKUP(B585,'Np PL4 Stock'!$A:$T,20,FALSE),""))</f>
        <v>V1-MA1</v>
      </c>
      <c r="N585" s="63" t="str">
        <f>IF(ISBLANK(H585),"",IFERROR(VLOOKUP(B585,'Np PL4 Stock'!$A:$U,21,FALSE),""))</f>
        <v>SIS</v>
      </c>
      <c r="O585" s="62">
        <f t="shared" si="98"/>
        <v>80</v>
      </c>
      <c r="P585" s="62">
        <f t="shared" si="94"/>
        <v>5.4e-5</v>
      </c>
      <c r="Q585" s="67">
        <f t="shared" si="99"/>
        <v>6.75e-7</v>
      </c>
      <c r="R585" s="67">
        <f t="shared" si="95"/>
        <v>1.01293125e-6</v>
      </c>
      <c r="S585" s="64">
        <v>14</v>
      </c>
      <c r="T585" s="68">
        <v>7.662</v>
      </c>
      <c r="U585" s="68">
        <v>7.918</v>
      </c>
      <c r="V585" s="69">
        <v>87</v>
      </c>
      <c r="W585" s="59">
        <v>382</v>
      </c>
      <c r="X585" s="64">
        <v>96</v>
      </c>
      <c r="Y585" s="59">
        <v>100</v>
      </c>
      <c r="Z585" s="59">
        <v>88</v>
      </c>
      <c r="AA585" s="59">
        <v>0</v>
      </c>
      <c r="AB585" s="59">
        <v>0</v>
      </c>
      <c r="AC585" s="59">
        <v>0</v>
      </c>
      <c r="AD585" s="59">
        <v>0</v>
      </c>
      <c r="AE585" s="59">
        <v>100</v>
      </c>
      <c r="AF585" s="73" t="s">
        <v>38</v>
      </c>
      <c r="AG585" s="73">
        <v>49000</v>
      </c>
      <c r="AH585" s="73" t="s">
        <v>38</v>
      </c>
      <c r="AI585" s="73" t="s">
        <v>38</v>
      </c>
      <c r="AJ585" s="73" t="s">
        <v>38</v>
      </c>
      <c r="AK585" s="73" t="s">
        <v>32</v>
      </c>
      <c r="AL585" s="77" t="str">
        <f>IF(ISBLANK(S585),"",IF(AJ585="Fail","Fail",IF(E585="PL4",IF(AND(T585&gt;STD_01122025!$D$3,U585&lt;STD_01122025!$D$4,OR(AF585="ND",AF585&lt;STD_01122025!$D$7),AH585="ND"),"Pass","Fail"),IF(E585="PL12",IF(AND(S585&lt;STD_01122025!$F$2,T585&gt;STD_01122025!$F$3,U585&lt;STD_01122025!$F$4,V585&gt;STD_01122025!$F$5,X585&gt;STD_01122025!$F$6,OR(AF585="ND",AF585&lt;STD_01122025!$F$7),AH585="ND"),"Pass","Fail"),IF(E585="SuperPL",IF(AND(T585&gt;STD_01122025!$H$3,U585&lt;STD_01122025!$H$4,V585&gt;STD_01122025!$H$5,X585&gt;STD_01122025!$H$6,OR(AF585="ND",AF585&lt;STD_01122025!$H$7),AH585="ND"),"Pass","Fail"),IF(E585="Flight",IF(AND(T585&gt;STD_01122025!$J$3,U585&lt;STD_01122025!$J$4,X585&gt;STD_01122025!$J$6,OR(AF585="ND",AF585&lt;STD_01122025!$J$7),AH585="ND"),"Pass","Fail"),""))))))</f>
        <v>Pass</v>
      </c>
      <c r="AM585" s="62">
        <f>IF(ISBLANK(B585),"",IFERROR(IF(VLOOKUP(B585,'Np PL4 Stock'!$A:$J,10,FALSE)="Np4",D585-VLOOKUP(B585,'Np PL4 Stock'!$A:$E,5,FALSE),D585-VLOOKUP(B585,'Np PL4 Stock'!$A:$E,5,FALSE)-1),""))</f>
        <v>19</v>
      </c>
      <c r="AN585" s="147">
        <v>9.319</v>
      </c>
      <c r="AO585" s="147">
        <v>9.035</v>
      </c>
      <c r="AP585" s="59">
        <v>100</v>
      </c>
      <c r="AQ585" s="59">
        <v>191</v>
      </c>
      <c r="AR585" s="59">
        <v>98</v>
      </c>
      <c r="AS585" s="59">
        <v>100</v>
      </c>
      <c r="AT585" s="73" t="s">
        <v>38</v>
      </c>
      <c r="AU585" s="73">
        <v>66000</v>
      </c>
      <c r="AV585" s="73" t="s">
        <v>38</v>
      </c>
      <c r="AW585" s="73" t="s">
        <v>38</v>
      </c>
      <c r="AX585" s="84" t="s">
        <v>32</v>
      </c>
      <c r="AY585" s="59">
        <v>0</v>
      </c>
      <c r="AZ585" s="59">
        <v>0</v>
      </c>
      <c r="BA585" s="59">
        <v>0</v>
      </c>
      <c r="BB585" s="59">
        <v>0</v>
      </c>
      <c r="BC585" s="59">
        <v>0</v>
      </c>
      <c r="BD585" s="59">
        <v>0</v>
      </c>
      <c r="BE585" s="84" t="s">
        <v>38</v>
      </c>
      <c r="BF585" s="84" t="s">
        <v>38</v>
      </c>
      <c r="BG585" s="84" t="s">
        <v>38</v>
      </c>
      <c r="BH585" s="84" t="s">
        <v>38</v>
      </c>
      <c r="BI585" s="85" t="s">
        <v>782</v>
      </c>
      <c r="BJ585" s="86" t="s">
        <v>286</v>
      </c>
      <c r="BK585" s="86" t="s">
        <v>501</v>
      </c>
      <c r="BL585" s="86" t="s">
        <v>177</v>
      </c>
      <c r="BM585" s="86" t="s">
        <v>178</v>
      </c>
      <c r="BN585" s="86"/>
      <c r="BO585" s="59">
        <v>4</v>
      </c>
      <c r="BP585" s="69">
        <v>256104305100290</v>
      </c>
      <c r="BQ585" s="92">
        <v>0.45</v>
      </c>
      <c r="BR585" s="93">
        <v>0.09</v>
      </c>
      <c r="BS585" s="94">
        <f t="shared" si="100"/>
        <v>0.54</v>
      </c>
      <c r="BT585" s="95">
        <v>0.270345</v>
      </c>
      <c r="BU585" s="101">
        <f t="shared" si="101"/>
        <v>0.810345</v>
      </c>
      <c r="BV585" s="102">
        <f t="shared" si="96"/>
        <v>5.23560209424084</v>
      </c>
      <c r="BW585" s="103">
        <v>600</v>
      </c>
      <c r="BX585" s="104">
        <f t="shared" si="97"/>
        <v>0.00424264397905759</v>
      </c>
      <c r="BY585" s="105">
        <v>900</v>
      </c>
      <c r="BZ585" s="103" t="s">
        <v>32</v>
      </c>
      <c r="CA585" s="106" t="s">
        <v>189</v>
      </c>
      <c r="CB585" s="107" t="s">
        <v>148</v>
      </c>
      <c r="CC585" s="112" t="s">
        <v>149</v>
      </c>
      <c r="CD585" s="106"/>
      <c r="CE585" s="103" t="s">
        <v>192</v>
      </c>
      <c r="CF585" s="113"/>
      <c r="CG585" s="114">
        <v>2000010768</v>
      </c>
    </row>
    <row r="586" spans="1:85">
      <c r="A586" s="53" t="str">
        <f t="shared" si="102"/>
        <v>E1-04-06-45916</v>
      </c>
      <c r="B586" s="47" t="str">
        <f t="shared" si="93"/>
        <v>E1-04-06</v>
      </c>
      <c r="C586" s="48" t="s">
        <v>43</v>
      </c>
      <c r="D586" s="49">
        <v>45916</v>
      </c>
      <c r="E586" s="50" t="s">
        <v>14</v>
      </c>
      <c r="F586" s="51" t="s">
        <v>15</v>
      </c>
      <c r="G586" s="59">
        <v>6</v>
      </c>
      <c r="H586" s="51" t="s">
        <v>215</v>
      </c>
      <c r="I586" s="59">
        <v>4</v>
      </c>
      <c r="J586" s="60">
        <f>IF(ISBLANK(H586),"",IFERROR(VLOOKUP(B586,'Np PL4 Stock'!$A:$D,4,FALSE),""))</f>
        <v>45897</v>
      </c>
      <c r="K586" s="61">
        <f>IF(ISBLANK(H586),"",SUMIF('Np PL4 Stock'!$A:$A,B586,'Np PL4 Stock'!$N:$N))</f>
        <v>0.8</v>
      </c>
      <c r="L586" s="62">
        <f>IF(ISBLANK(H586),"",VLOOKUP(LEFT(B586,5),Unit!A:B,2,FALSE))</f>
        <v>10</v>
      </c>
      <c r="M586" s="63" t="str">
        <f>IF(ISBLANK(H586),"",IFERROR(VLOOKUP(B586,'Np PL4 Stock'!$A:$T,20,FALSE),""))</f>
        <v>V1-MA1</v>
      </c>
      <c r="N586" s="63" t="str">
        <f>IF(ISBLANK(H586),"",IFERROR(VLOOKUP(B586,'Np PL4 Stock'!$A:$U,21,FALSE),""))</f>
        <v>SIS</v>
      </c>
      <c r="O586" s="62">
        <f t="shared" si="98"/>
        <v>80</v>
      </c>
      <c r="P586" s="62">
        <f t="shared" si="94"/>
        <v>5.4e-5</v>
      </c>
      <c r="Q586" s="67">
        <f t="shared" si="99"/>
        <v>6.75e-7</v>
      </c>
      <c r="R586" s="67">
        <f t="shared" si="95"/>
        <v>1.0146e-6</v>
      </c>
      <c r="S586" s="64">
        <v>13</v>
      </c>
      <c r="T586" s="68">
        <v>7.584</v>
      </c>
      <c r="U586" s="68">
        <v>8.65</v>
      </c>
      <c r="V586" s="69">
        <v>84.536</v>
      </c>
      <c r="W586" s="59">
        <v>414</v>
      </c>
      <c r="X586" s="64">
        <v>95</v>
      </c>
      <c r="Y586" s="59">
        <v>100</v>
      </c>
      <c r="Z586" s="59">
        <v>88</v>
      </c>
      <c r="AA586" s="59">
        <v>0</v>
      </c>
      <c r="AB586" s="59">
        <v>0</v>
      </c>
      <c r="AC586" s="59">
        <v>0</v>
      </c>
      <c r="AD586" s="59">
        <v>0</v>
      </c>
      <c r="AE586" s="59">
        <v>100</v>
      </c>
      <c r="AF586" s="73" t="s">
        <v>38</v>
      </c>
      <c r="AG586" s="73">
        <v>44000</v>
      </c>
      <c r="AH586" s="73" t="s">
        <v>38</v>
      </c>
      <c r="AI586" s="73" t="s">
        <v>38</v>
      </c>
      <c r="AJ586" s="73" t="s">
        <v>38</v>
      </c>
      <c r="AK586" s="73" t="s">
        <v>32</v>
      </c>
      <c r="AL586" s="77" t="str">
        <f>IF(ISBLANK(S586),"",IF(AJ586="Fail","Fail",IF(E586="PL4",IF(AND(T586&gt;STD_01122025!$D$3,U586&lt;STD_01122025!$D$4,OR(AF586="ND",AF586&lt;STD_01122025!$D$7),AH586="ND"),"Pass","Fail"),IF(E586="PL12",IF(AND(S586&lt;STD_01122025!$F$2,T586&gt;STD_01122025!$F$3,U586&lt;STD_01122025!$F$4,V586&gt;STD_01122025!$F$5,X586&gt;STD_01122025!$F$6,OR(AF586="ND",AF586&lt;STD_01122025!$F$7),AH586="ND"),"Pass","Fail"),IF(E586="SuperPL",IF(AND(T586&gt;STD_01122025!$H$3,U586&lt;STD_01122025!$H$4,V586&gt;STD_01122025!$H$5,X586&gt;STD_01122025!$H$6,OR(AF586="ND",AF586&lt;STD_01122025!$H$7),AH586="ND"),"Pass","Fail"),IF(E586="Flight",IF(AND(T586&gt;STD_01122025!$J$3,U586&lt;STD_01122025!$J$4,X586&gt;STD_01122025!$J$6,OR(AF586="ND",AF586&lt;STD_01122025!$J$7),AH586="ND"),"Pass","Fail"),""))))))</f>
        <v>Pass</v>
      </c>
      <c r="AM586" s="62">
        <f>IF(ISBLANK(B586),"",IFERROR(IF(VLOOKUP(B586,'Np PL4 Stock'!$A:$J,10,FALSE)="Np4",D586-VLOOKUP(B586,'Np PL4 Stock'!$A:$E,5,FALSE),D586-VLOOKUP(B586,'Np PL4 Stock'!$A:$E,5,FALSE)-1),""))</f>
        <v>19</v>
      </c>
      <c r="AN586" s="147">
        <v>9.54</v>
      </c>
      <c r="AO586" s="147">
        <v>9.686</v>
      </c>
      <c r="AP586" s="59">
        <v>100</v>
      </c>
      <c r="AQ586" s="59">
        <v>169</v>
      </c>
      <c r="AR586" s="59">
        <v>98</v>
      </c>
      <c r="AS586" s="59">
        <v>100</v>
      </c>
      <c r="AT586" s="73" t="s">
        <v>38</v>
      </c>
      <c r="AU586" s="73">
        <v>63000</v>
      </c>
      <c r="AV586" s="73" t="s">
        <v>38</v>
      </c>
      <c r="AW586" s="73" t="s">
        <v>38</v>
      </c>
      <c r="AX586" s="84" t="s">
        <v>32</v>
      </c>
      <c r="AY586" s="59">
        <v>0</v>
      </c>
      <c r="AZ586" s="59">
        <v>0</v>
      </c>
      <c r="BA586" s="59">
        <v>0</v>
      </c>
      <c r="BB586" s="59">
        <v>0</v>
      </c>
      <c r="BC586" s="59">
        <v>0</v>
      </c>
      <c r="BD586" s="59">
        <v>0</v>
      </c>
      <c r="BE586" s="84" t="s">
        <v>38</v>
      </c>
      <c r="BF586" s="84" t="s">
        <v>38</v>
      </c>
      <c r="BG586" s="84" t="s">
        <v>38</v>
      </c>
      <c r="BH586" s="84" t="s">
        <v>38</v>
      </c>
      <c r="BI586" s="85" t="s">
        <v>782</v>
      </c>
      <c r="BJ586" s="86" t="s">
        <v>286</v>
      </c>
      <c r="BK586" s="86" t="s">
        <v>501</v>
      </c>
      <c r="BL586" s="86" t="s">
        <v>177</v>
      </c>
      <c r="BM586" s="86" t="s">
        <v>178</v>
      </c>
      <c r="BN586" s="86"/>
      <c r="BO586" s="59">
        <v>4</v>
      </c>
      <c r="BP586" s="69">
        <v>256104305100290</v>
      </c>
      <c r="BQ586" s="92">
        <v>0.45</v>
      </c>
      <c r="BR586" s="93">
        <v>0.09</v>
      </c>
      <c r="BS586" s="94">
        <f t="shared" si="100"/>
        <v>0.54</v>
      </c>
      <c r="BT586" s="95">
        <v>0.27168</v>
      </c>
      <c r="BU586" s="101">
        <f t="shared" si="101"/>
        <v>0.81168</v>
      </c>
      <c r="BV586" s="102">
        <f t="shared" si="96"/>
        <v>5.91715976331361</v>
      </c>
      <c r="BW586" s="103">
        <v>600</v>
      </c>
      <c r="BX586" s="104">
        <f t="shared" si="97"/>
        <v>0.00480284023668639</v>
      </c>
      <c r="BY586" s="105">
        <v>900</v>
      </c>
      <c r="BZ586" s="103" t="s">
        <v>32</v>
      </c>
      <c r="CA586" s="106" t="s">
        <v>189</v>
      </c>
      <c r="CB586" s="107" t="s">
        <v>148</v>
      </c>
      <c r="CC586" s="112" t="s">
        <v>149</v>
      </c>
      <c r="CD586" s="106"/>
      <c r="CE586" s="103" t="s">
        <v>192</v>
      </c>
      <c r="CF586" s="113"/>
      <c r="CG586" s="114">
        <v>2000010768</v>
      </c>
    </row>
    <row r="587" spans="1:85">
      <c r="A587" s="53" t="str">
        <f t="shared" si="102"/>
        <v>E1-01-06-45919</v>
      </c>
      <c r="B587" s="47" t="str">
        <f t="shared" si="93"/>
        <v>E1-01-06</v>
      </c>
      <c r="C587" s="48" t="s">
        <v>43</v>
      </c>
      <c r="D587" s="49">
        <v>45919</v>
      </c>
      <c r="E587" s="50" t="s">
        <v>14</v>
      </c>
      <c r="F587" s="51" t="s">
        <v>15</v>
      </c>
      <c r="G587" s="59">
        <v>6</v>
      </c>
      <c r="H587" s="51" t="s">
        <v>215</v>
      </c>
      <c r="I587" s="59">
        <v>1</v>
      </c>
      <c r="J587" s="60">
        <f>IF(ISBLANK(H587),"",IFERROR(VLOOKUP(B587,'Np PL4 Stock'!$A:$D,4,FALSE),""))</f>
        <v>45897</v>
      </c>
      <c r="K587" s="61">
        <f>IF(ISBLANK(H587),"",SUMIF('Np PL4 Stock'!$A:$A,B587,'Np PL4 Stock'!$N:$N))</f>
        <v>0.8</v>
      </c>
      <c r="L587" s="62">
        <f>IF(ISBLANK(H587),"",VLOOKUP(LEFT(B587,5),Unit!A:B,2,FALSE))</f>
        <v>10</v>
      </c>
      <c r="M587" s="63" t="str">
        <f>IF(ISBLANK(H587),"",IFERROR(VLOOKUP(B587,'Np PL4 Stock'!$A:$T,20,FALSE),""))</f>
        <v>V1-MC1</v>
      </c>
      <c r="N587" s="63" t="str">
        <f>IF(ISBLANK(H587),"",IFERROR(VLOOKUP(B587,'Np PL4 Stock'!$A:$U,21,FALSE),""))</f>
        <v>SyAqua</v>
      </c>
      <c r="O587" s="62">
        <f t="shared" si="98"/>
        <v>80</v>
      </c>
      <c r="P587" s="62">
        <f t="shared" si="94"/>
        <v>3.6e-5</v>
      </c>
      <c r="Q587" s="67">
        <f t="shared" si="99"/>
        <v>4.5e-7</v>
      </c>
      <c r="R587" s="67">
        <f t="shared" si="95"/>
        <v>6.885e-7</v>
      </c>
      <c r="S587" s="64">
        <v>13</v>
      </c>
      <c r="T587" s="68">
        <v>7.787</v>
      </c>
      <c r="U587" s="68">
        <v>7.593</v>
      </c>
      <c r="V587" s="69">
        <v>90.625</v>
      </c>
      <c r="W587" s="59">
        <v>375</v>
      </c>
      <c r="X587" s="64">
        <v>95</v>
      </c>
      <c r="Y587" s="59">
        <v>100</v>
      </c>
      <c r="Z587" s="59">
        <v>92</v>
      </c>
      <c r="AA587" s="59">
        <v>0</v>
      </c>
      <c r="AB587" s="59">
        <v>0</v>
      </c>
      <c r="AC587" s="59">
        <v>0</v>
      </c>
      <c r="AD587" s="59">
        <v>0</v>
      </c>
      <c r="AE587" s="59">
        <v>100</v>
      </c>
      <c r="AF587" s="73" t="s">
        <v>38</v>
      </c>
      <c r="AG587" s="73">
        <v>35000</v>
      </c>
      <c r="AH587" s="73" t="s">
        <v>38</v>
      </c>
      <c r="AI587" s="73" t="s">
        <v>38</v>
      </c>
      <c r="AJ587" s="73" t="s">
        <v>38</v>
      </c>
      <c r="AK587" s="73" t="s">
        <v>32</v>
      </c>
      <c r="AL587" s="77" t="str">
        <f>IF(ISBLANK(S587),"",IF(AJ587="Fail","Fail",IF(E587="PL4",IF(AND(T587&gt;STD_01122025!$D$3,U587&lt;STD_01122025!$D$4,OR(AF587="ND",AF587&lt;STD_01122025!$D$7),AH587="ND"),"Pass","Fail"),IF(E587="PL12",IF(AND(S587&lt;STD_01122025!$F$2,T587&gt;STD_01122025!$F$3,U587&lt;STD_01122025!$F$4,V587&gt;STD_01122025!$F$5,X587&gt;STD_01122025!$F$6,OR(AF587="ND",AF587&lt;STD_01122025!$F$7),AH587="ND"),"Pass","Fail"),IF(E587="SuperPL",IF(AND(T587&gt;STD_01122025!$H$3,U587&lt;STD_01122025!$H$4,V587&gt;STD_01122025!$H$5,X587&gt;STD_01122025!$H$6,OR(AF587="ND",AF587&lt;STD_01122025!$H$7),AH587="ND"),"Pass","Fail"),IF(E587="Flight",IF(AND(T587&gt;STD_01122025!$J$3,U587&lt;STD_01122025!$J$4,X587&gt;STD_01122025!$J$6,OR(AF587="ND",AF587&lt;STD_01122025!$J$7),AH587="ND"),"Pass","Fail"),""))))))</f>
        <v>Pass</v>
      </c>
      <c r="AM587" s="62">
        <f>IF(ISBLANK(B587),"",IFERROR(IF(VLOOKUP(B587,'Np PL4 Stock'!$A:$J,10,FALSE)="Np4",D587-VLOOKUP(B587,'Np PL4 Stock'!$A:$E,5,FALSE),D587-VLOOKUP(B587,'Np PL4 Stock'!$A:$E,5,FALSE)-1),""))</f>
        <v>22</v>
      </c>
      <c r="AN587" s="147">
        <v>11.036</v>
      </c>
      <c r="AO587" s="147">
        <v>10.355</v>
      </c>
      <c r="AP587" s="59">
        <v>100</v>
      </c>
      <c r="AQ587" s="59">
        <v>91</v>
      </c>
      <c r="AR587" s="59">
        <v>97</v>
      </c>
      <c r="AS587" s="59">
        <v>100</v>
      </c>
      <c r="AT587" s="73" t="s">
        <v>38</v>
      </c>
      <c r="AU587" s="73">
        <v>69000</v>
      </c>
      <c r="AV587" s="73" t="s">
        <v>38</v>
      </c>
      <c r="AW587" s="73" t="s">
        <v>38</v>
      </c>
      <c r="AX587" s="84" t="s">
        <v>32</v>
      </c>
      <c r="AY587" s="59">
        <v>0</v>
      </c>
      <c r="AZ587" s="59">
        <v>0</v>
      </c>
      <c r="BA587" s="59">
        <v>0</v>
      </c>
      <c r="BB587" s="59">
        <v>0</v>
      </c>
      <c r="BC587" s="59">
        <v>0</v>
      </c>
      <c r="BD587" s="59">
        <v>0</v>
      </c>
      <c r="BE587" s="84" t="s">
        <v>38</v>
      </c>
      <c r="BF587" s="84" t="s">
        <v>38</v>
      </c>
      <c r="BG587" s="84" t="s">
        <v>38</v>
      </c>
      <c r="BH587" s="84" t="s">
        <v>38</v>
      </c>
      <c r="BI587" s="85" t="s">
        <v>790</v>
      </c>
      <c r="BJ587" s="86" t="s">
        <v>229</v>
      </c>
      <c r="BK587" s="86" t="s">
        <v>689</v>
      </c>
      <c r="BL587" s="86" t="s">
        <v>177</v>
      </c>
      <c r="BM587" s="86" t="s">
        <v>178</v>
      </c>
      <c r="BN587" s="86"/>
      <c r="BO587" s="59">
        <v>4</v>
      </c>
      <c r="BP587" s="69">
        <v>256104305100292</v>
      </c>
      <c r="BQ587" s="92">
        <v>0.3</v>
      </c>
      <c r="BR587" s="93">
        <v>0.06</v>
      </c>
      <c r="BS587" s="94">
        <f t="shared" si="100"/>
        <v>0.36</v>
      </c>
      <c r="BT587" s="95">
        <v>0.1908</v>
      </c>
      <c r="BU587" s="101">
        <f t="shared" si="101"/>
        <v>0.5508</v>
      </c>
      <c r="BV587" s="102">
        <f t="shared" si="96"/>
        <v>10.989010989011</v>
      </c>
      <c r="BW587" s="103">
        <v>450</v>
      </c>
      <c r="BX587" s="104">
        <f t="shared" si="97"/>
        <v>0.00605274725274725</v>
      </c>
      <c r="BY587" s="105">
        <v>800</v>
      </c>
      <c r="BZ587" s="103" t="s">
        <v>32</v>
      </c>
      <c r="CA587" s="106" t="s">
        <v>189</v>
      </c>
      <c r="CB587" s="107" t="s">
        <v>148</v>
      </c>
      <c r="CC587" s="112" t="s">
        <v>149</v>
      </c>
      <c r="CD587" s="106"/>
      <c r="CE587" s="103" t="s">
        <v>192</v>
      </c>
      <c r="CF587" s="113"/>
      <c r="CG587" s="114">
        <v>2000029220</v>
      </c>
    </row>
    <row r="588" spans="1:85">
      <c r="A588" s="53" t="str">
        <f t="shared" si="102"/>
        <v>E1-02-06-45919</v>
      </c>
      <c r="B588" s="47" t="str">
        <f t="shared" si="93"/>
        <v>E1-02-06</v>
      </c>
      <c r="C588" s="48" t="s">
        <v>43</v>
      </c>
      <c r="D588" s="49">
        <v>45919</v>
      </c>
      <c r="E588" s="50" t="s">
        <v>14</v>
      </c>
      <c r="F588" s="51" t="s">
        <v>15</v>
      </c>
      <c r="G588" s="59">
        <v>6</v>
      </c>
      <c r="H588" s="51" t="s">
        <v>215</v>
      </c>
      <c r="I588" s="59">
        <v>2</v>
      </c>
      <c r="J588" s="60">
        <f>IF(ISBLANK(H588),"",IFERROR(VLOOKUP(B588,'Np PL4 Stock'!$A:$D,4,FALSE),""))</f>
        <v>45897</v>
      </c>
      <c r="K588" s="61">
        <f>IF(ISBLANK(H588),"",SUMIF('Np PL4 Stock'!$A:$A,B588,'Np PL4 Stock'!$N:$N))</f>
        <v>0.8</v>
      </c>
      <c r="L588" s="62">
        <f>IF(ISBLANK(H588),"",VLOOKUP(LEFT(B588,5),Unit!A:B,2,FALSE))</f>
        <v>10</v>
      </c>
      <c r="M588" s="63" t="str">
        <f>IF(ISBLANK(H588),"",IFERROR(VLOOKUP(B588,'Np PL4 Stock'!$A:$T,20,FALSE),""))</f>
        <v>V1-MC1</v>
      </c>
      <c r="N588" s="63" t="str">
        <f>IF(ISBLANK(H588),"",IFERROR(VLOOKUP(B588,'Np PL4 Stock'!$A:$U,21,FALSE),""))</f>
        <v>SyAqua</v>
      </c>
      <c r="O588" s="62">
        <f t="shared" si="98"/>
        <v>80</v>
      </c>
      <c r="P588" s="62">
        <f t="shared" si="94"/>
        <v>3.71e-5</v>
      </c>
      <c r="Q588" s="67">
        <f t="shared" si="99"/>
        <v>4.6375e-7</v>
      </c>
      <c r="R588" s="67">
        <f t="shared" si="95"/>
        <v>7.097265625e-7</v>
      </c>
      <c r="S588" s="64">
        <v>13</v>
      </c>
      <c r="T588" s="68">
        <v>7.678</v>
      </c>
      <c r="U588" s="68">
        <v>8.782</v>
      </c>
      <c r="V588" s="69">
        <v>86</v>
      </c>
      <c r="W588" s="59">
        <v>386</v>
      </c>
      <c r="X588" s="64">
        <v>94</v>
      </c>
      <c r="Y588" s="59">
        <v>100</v>
      </c>
      <c r="Z588" s="59">
        <v>84</v>
      </c>
      <c r="AA588" s="59">
        <v>0</v>
      </c>
      <c r="AB588" s="59">
        <v>0</v>
      </c>
      <c r="AC588" s="59">
        <v>0</v>
      </c>
      <c r="AD588" s="59">
        <v>0</v>
      </c>
      <c r="AE588" s="59">
        <v>100</v>
      </c>
      <c r="AF588" s="73" t="s">
        <v>38</v>
      </c>
      <c r="AG588" s="73">
        <v>41000</v>
      </c>
      <c r="AH588" s="73" t="s">
        <v>38</v>
      </c>
      <c r="AI588" s="73" t="s">
        <v>38</v>
      </c>
      <c r="AJ588" s="73" t="s">
        <v>38</v>
      </c>
      <c r="AK588" s="73" t="s">
        <v>32</v>
      </c>
      <c r="AL588" s="77" t="str">
        <f>IF(ISBLANK(S588),"",IF(AJ588="Fail","Fail",IF(E588="PL4",IF(AND(T588&gt;STD_01122025!$D$3,U588&lt;STD_01122025!$D$4,OR(AF588="ND",AF588&lt;STD_01122025!$D$7),AH588="ND"),"Pass","Fail"),IF(E588="PL12",IF(AND(S588&lt;STD_01122025!$F$2,T588&gt;STD_01122025!$F$3,U588&lt;STD_01122025!$F$4,V588&gt;STD_01122025!$F$5,X588&gt;STD_01122025!$F$6,OR(AF588="ND",AF588&lt;STD_01122025!$F$7),AH588="ND"),"Pass","Fail"),IF(E588="SuperPL",IF(AND(T588&gt;STD_01122025!$H$3,U588&lt;STD_01122025!$H$4,V588&gt;STD_01122025!$H$5,X588&gt;STD_01122025!$H$6,OR(AF588="ND",AF588&lt;STD_01122025!$H$7),AH588="ND"),"Pass","Fail"),IF(E588="Flight",IF(AND(T588&gt;STD_01122025!$J$3,U588&lt;STD_01122025!$J$4,X588&gt;STD_01122025!$J$6,OR(AF588="ND",AF588&lt;STD_01122025!$J$7),AH588="ND"),"Pass","Fail"),""))))))</f>
        <v>Pass</v>
      </c>
      <c r="AM588" s="62">
        <f>IF(ISBLANK(B588),"",IFERROR(IF(VLOOKUP(B588,'Np PL4 Stock'!$A:$J,10,FALSE)="Np4",D588-VLOOKUP(B588,'Np PL4 Stock'!$A:$E,5,FALSE),D588-VLOOKUP(B588,'Np PL4 Stock'!$A:$E,5,FALSE)-1),""))</f>
        <v>22</v>
      </c>
      <c r="AN588" s="147">
        <v>10.601</v>
      </c>
      <c r="AO588" s="147">
        <v>10.136</v>
      </c>
      <c r="AP588" s="59">
        <v>100</v>
      </c>
      <c r="AQ588" s="59">
        <v>101</v>
      </c>
      <c r="AR588" s="59">
        <v>98</v>
      </c>
      <c r="AS588" s="59">
        <v>100</v>
      </c>
      <c r="AT588" s="73" t="s">
        <v>38</v>
      </c>
      <c r="AU588" s="73">
        <v>62500</v>
      </c>
      <c r="AV588" s="73" t="s">
        <v>38</v>
      </c>
      <c r="AW588" s="73" t="s">
        <v>38</v>
      </c>
      <c r="AX588" s="84" t="s">
        <v>32</v>
      </c>
      <c r="AY588" s="59">
        <v>0</v>
      </c>
      <c r="AZ588" s="59">
        <v>0</v>
      </c>
      <c r="BA588" s="59">
        <v>0</v>
      </c>
      <c r="BB588" s="59">
        <v>0</v>
      </c>
      <c r="BC588" s="59">
        <v>0</v>
      </c>
      <c r="BD588" s="59">
        <v>0</v>
      </c>
      <c r="BE588" s="84" t="s">
        <v>38</v>
      </c>
      <c r="BF588" s="84" t="s">
        <v>38</v>
      </c>
      <c r="BG588" s="84" t="s">
        <v>38</v>
      </c>
      <c r="BH588" s="84" t="s">
        <v>38</v>
      </c>
      <c r="BI588" s="85" t="s">
        <v>790</v>
      </c>
      <c r="BJ588" s="86" t="s">
        <v>229</v>
      </c>
      <c r="BK588" s="64" t="s">
        <v>689</v>
      </c>
      <c r="BL588" s="86" t="s">
        <v>177</v>
      </c>
      <c r="BM588" s="86" t="s">
        <v>178</v>
      </c>
      <c r="BN588" s="86"/>
      <c r="BO588" s="59">
        <v>4</v>
      </c>
      <c r="BP588" s="69">
        <v>256104305100292</v>
      </c>
      <c r="BQ588" s="92">
        <v>0.3</v>
      </c>
      <c r="BR588" s="93">
        <v>0.06</v>
      </c>
      <c r="BS588" s="94">
        <f t="shared" si="100"/>
        <v>0.36</v>
      </c>
      <c r="BT588" s="95">
        <v>0.1908</v>
      </c>
      <c r="BU588" s="101">
        <f t="shared" si="101"/>
        <v>0.5508</v>
      </c>
      <c r="BV588" s="102">
        <f t="shared" si="96"/>
        <v>9.9009900990099</v>
      </c>
      <c r="BW588" s="103">
        <v>450</v>
      </c>
      <c r="BX588" s="104">
        <f t="shared" si="97"/>
        <v>0.00545346534653465</v>
      </c>
      <c r="BY588" s="105">
        <v>800</v>
      </c>
      <c r="BZ588" s="103" t="s">
        <v>32</v>
      </c>
      <c r="CA588" s="106" t="s">
        <v>189</v>
      </c>
      <c r="CB588" s="107" t="s">
        <v>148</v>
      </c>
      <c r="CC588" s="112" t="s">
        <v>149</v>
      </c>
      <c r="CD588" s="106"/>
      <c r="CE588" s="103" t="s">
        <v>192</v>
      </c>
      <c r="CF588" s="113"/>
      <c r="CG588" s="114">
        <v>2000029220</v>
      </c>
    </row>
    <row r="589" spans="1:85">
      <c r="A589" s="53" t="str">
        <f t="shared" si="102"/>
        <v>E1-02-06-45919</v>
      </c>
      <c r="B589" s="47" t="str">
        <f t="shared" si="93"/>
        <v>E1-02-06</v>
      </c>
      <c r="C589" s="48" t="s">
        <v>43</v>
      </c>
      <c r="D589" s="49">
        <v>45919</v>
      </c>
      <c r="E589" s="50" t="s">
        <v>14</v>
      </c>
      <c r="F589" s="51" t="s">
        <v>15</v>
      </c>
      <c r="G589" s="59">
        <v>6</v>
      </c>
      <c r="H589" s="51" t="s">
        <v>215</v>
      </c>
      <c r="I589" s="59">
        <v>2</v>
      </c>
      <c r="J589" s="60">
        <f>IF(ISBLANK(H589),"",IFERROR(VLOOKUP(B589,'Np PL4 Stock'!$A:$D,4,FALSE),""))</f>
        <v>45897</v>
      </c>
      <c r="K589" s="61">
        <f>IF(ISBLANK(H589),"",SUMIF('Np PL4 Stock'!$A:$A,B589,'Np PL4 Stock'!$N:$N))</f>
        <v>0.8</v>
      </c>
      <c r="L589" s="62">
        <f>IF(ISBLANK(H589),"",VLOOKUP(LEFT(B589,5),Unit!A:B,2,FALSE))</f>
        <v>10</v>
      </c>
      <c r="M589" s="63" t="str">
        <f>IF(ISBLANK(H589),"",IFERROR(VLOOKUP(B589,'Np PL4 Stock'!$A:$T,20,FALSE),""))</f>
        <v>V1-MC1</v>
      </c>
      <c r="N589" s="63" t="str">
        <f>IF(ISBLANK(H589),"",IFERROR(VLOOKUP(B589,'Np PL4 Stock'!$A:$U,21,FALSE),""))</f>
        <v>SyAqua</v>
      </c>
      <c r="O589" s="62">
        <f t="shared" si="98"/>
        <v>80</v>
      </c>
      <c r="P589" s="62">
        <f t="shared" si="94"/>
        <v>3.71e-5</v>
      </c>
      <c r="Q589" s="67">
        <f t="shared" si="99"/>
        <v>4.6375e-7</v>
      </c>
      <c r="R589" s="67">
        <f t="shared" si="95"/>
        <v>7.097265625e-7</v>
      </c>
      <c r="S589" s="64">
        <v>13</v>
      </c>
      <c r="T589" s="68">
        <v>7.678</v>
      </c>
      <c r="U589" s="68">
        <v>8.782</v>
      </c>
      <c r="V589" s="69">
        <v>86</v>
      </c>
      <c r="W589" s="59">
        <v>386</v>
      </c>
      <c r="X589" s="64">
        <v>94</v>
      </c>
      <c r="Y589" s="59">
        <v>100</v>
      </c>
      <c r="Z589" s="59">
        <v>84</v>
      </c>
      <c r="AA589" s="59">
        <v>0</v>
      </c>
      <c r="AB589" s="59">
        <v>0</v>
      </c>
      <c r="AC589" s="59">
        <v>0</v>
      </c>
      <c r="AD589" s="59">
        <v>0</v>
      </c>
      <c r="AE589" s="59">
        <v>100</v>
      </c>
      <c r="AF589" s="73" t="s">
        <v>38</v>
      </c>
      <c r="AG589" s="73">
        <v>41000</v>
      </c>
      <c r="AH589" s="73" t="s">
        <v>38</v>
      </c>
      <c r="AI589" s="73" t="s">
        <v>38</v>
      </c>
      <c r="AJ589" s="73" t="s">
        <v>38</v>
      </c>
      <c r="AK589" s="73" t="s">
        <v>32</v>
      </c>
      <c r="AL589" s="77" t="str">
        <f>IF(ISBLANK(S589),"",IF(AJ589="Fail","Fail",IF(E589="PL4",IF(AND(T589&gt;STD_01122025!$D$3,U589&lt;STD_01122025!$D$4,OR(AF589="ND",AF589&lt;STD_01122025!$D$7),AH589="ND"),"Pass","Fail"),IF(E589="PL12",IF(AND(S589&lt;STD_01122025!$F$2,T589&gt;STD_01122025!$F$3,U589&lt;STD_01122025!$F$4,V589&gt;STD_01122025!$F$5,X589&gt;STD_01122025!$F$6,OR(AF589="ND",AF589&lt;STD_01122025!$F$7),AH589="ND"),"Pass","Fail"),IF(E589="SuperPL",IF(AND(T589&gt;STD_01122025!$H$3,U589&lt;STD_01122025!$H$4,V589&gt;STD_01122025!$H$5,X589&gt;STD_01122025!$H$6,OR(AF589="ND",AF589&lt;STD_01122025!$H$7),AH589="ND"),"Pass","Fail"),IF(E589="Flight",IF(AND(T589&gt;STD_01122025!$J$3,U589&lt;STD_01122025!$J$4,X589&gt;STD_01122025!$J$6,OR(AF589="ND",AF589&lt;STD_01122025!$J$7),AH589="ND"),"Pass","Fail"),""))))))</f>
        <v>Pass</v>
      </c>
      <c r="AM589" s="62">
        <f>IF(ISBLANK(B589),"",IFERROR(IF(VLOOKUP(B589,'Np PL4 Stock'!$A:$J,10,FALSE)="Np4",D589-VLOOKUP(B589,'Np PL4 Stock'!$A:$E,5,FALSE),D589-VLOOKUP(B589,'Np PL4 Stock'!$A:$E,5,FALSE)-1),""))</f>
        <v>22</v>
      </c>
      <c r="AN589" s="147">
        <v>10.601</v>
      </c>
      <c r="AO589" s="147">
        <v>10.136</v>
      </c>
      <c r="AP589" s="59">
        <v>100</v>
      </c>
      <c r="AQ589" s="59">
        <v>101</v>
      </c>
      <c r="AR589" s="59">
        <v>98</v>
      </c>
      <c r="AS589" s="59">
        <v>100</v>
      </c>
      <c r="AT589" s="73" t="s">
        <v>38</v>
      </c>
      <c r="AU589" s="73">
        <v>62500</v>
      </c>
      <c r="AV589" s="73" t="s">
        <v>38</v>
      </c>
      <c r="AW589" s="73" t="s">
        <v>38</v>
      </c>
      <c r="AX589" s="84" t="s">
        <v>32</v>
      </c>
      <c r="AY589" s="59">
        <v>0</v>
      </c>
      <c r="AZ589" s="59">
        <v>0</v>
      </c>
      <c r="BA589" s="59">
        <v>0</v>
      </c>
      <c r="BB589" s="59">
        <v>0</v>
      </c>
      <c r="BC589" s="59">
        <v>0</v>
      </c>
      <c r="BD589" s="59">
        <v>0</v>
      </c>
      <c r="BE589" s="84" t="s">
        <v>38</v>
      </c>
      <c r="BF589" s="84" t="s">
        <v>38</v>
      </c>
      <c r="BG589" s="84" t="s">
        <v>38</v>
      </c>
      <c r="BH589" s="84" t="s">
        <v>38</v>
      </c>
      <c r="BI589" s="85" t="s">
        <v>790</v>
      </c>
      <c r="BJ589" s="86" t="s">
        <v>229</v>
      </c>
      <c r="BK589" s="64" t="s">
        <v>689</v>
      </c>
      <c r="BL589" s="86" t="s">
        <v>177</v>
      </c>
      <c r="BM589" s="86" t="s">
        <v>178</v>
      </c>
      <c r="BN589" s="86"/>
      <c r="BO589" s="59">
        <v>4</v>
      </c>
      <c r="BP589" s="69">
        <v>256104305100293</v>
      </c>
      <c r="BQ589" s="92">
        <v>0.01</v>
      </c>
      <c r="BR589" s="93">
        <v>0.001</v>
      </c>
      <c r="BS589" s="94">
        <f t="shared" si="100"/>
        <v>0.011</v>
      </c>
      <c r="BT589" s="95">
        <v>0.00598125</v>
      </c>
      <c r="BU589" s="101">
        <f t="shared" si="101"/>
        <v>0.01698125</v>
      </c>
      <c r="BV589" s="102">
        <f t="shared" si="96"/>
        <v>9.9009900990099</v>
      </c>
      <c r="BW589" s="103">
        <v>13.75</v>
      </c>
      <c r="BX589" s="104">
        <f t="shared" si="97"/>
        <v>0.000168131188118812</v>
      </c>
      <c r="BY589" s="105">
        <v>800</v>
      </c>
      <c r="BZ589" s="103" t="s">
        <v>32</v>
      </c>
      <c r="CA589" s="106" t="s">
        <v>189</v>
      </c>
      <c r="CB589" s="107" t="s">
        <v>148</v>
      </c>
      <c r="CC589" s="112" t="s">
        <v>149</v>
      </c>
      <c r="CD589" s="106"/>
      <c r="CE589" s="103" t="s">
        <v>192</v>
      </c>
      <c r="CF589" s="113"/>
      <c r="CG589" s="114">
        <v>2000029220</v>
      </c>
    </row>
    <row r="590" spans="1:85">
      <c r="A590" s="53" t="str">
        <f t="shared" si="102"/>
        <v>E1-09-06-45922</v>
      </c>
      <c r="B590" s="47" t="str">
        <f t="shared" si="93"/>
        <v>E1-09-06</v>
      </c>
      <c r="C590" s="48" t="s">
        <v>43</v>
      </c>
      <c r="D590" s="49">
        <v>45922</v>
      </c>
      <c r="E590" s="50" t="s">
        <v>14</v>
      </c>
      <c r="F590" s="51" t="s">
        <v>15</v>
      </c>
      <c r="G590" s="59">
        <v>6</v>
      </c>
      <c r="H590" s="51" t="s">
        <v>215</v>
      </c>
      <c r="I590" s="59">
        <v>9</v>
      </c>
      <c r="J590" s="60">
        <f>IF(ISBLANK(H590),"",IFERROR(VLOOKUP(B590,'Np PL4 Stock'!$A:$D,4,FALSE),""))</f>
        <v>45899</v>
      </c>
      <c r="K590" s="61">
        <f>IF(ISBLANK(H590),"",SUMIF('Np PL4 Stock'!$A:$A,B590,'Np PL4 Stock'!$N:$N))</f>
        <v>0.8</v>
      </c>
      <c r="L590" s="62">
        <f>IF(ISBLANK(H590),"",VLOOKUP(LEFT(B590,5),Unit!A:B,2,FALSE))</f>
        <v>10</v>
      </c>
      <c r="M590" s="63" t="str">
        <f>IF(ISBLANK(H590),"",IFERROR(VLOOKUP(B590,'Np PL4 Stock'!$A:$T,20,FALSE),""))</f>
        <v>V1-MC1</v>
      </c>
      <c r="N590" s="63" t="str">
        <f>IF(ISBLANK(H590),"",IFERROR(VLOOKUP(B590,'Np PL4 Stock'!$A:$U,21,FALSE),""))</f>
        <v>SyAqua</v>
      </c>
      <c r="O590" s="62">
        <f t="shared" si="98"/>
        <v>80</v>
      </c>
      <c r="P590" s="62">
        <f t="shared" si="94"/>
        <v>1.65e-5</v>
      </c>
      <c r="Q590" s="67">
        <f t="shared" si="99"/>
        <v>2.0625e-7</v>
      </c>
      <c r="R590" s="67">
        <f t="shared" si="95"/>
        <v>3.0421875e-7</v>
      </c>
      <c r="S590" s="64">
        <v>12</v>
      </c>
      <c r="T590" s="68">
        <v>7.747</v>
      </c>
      <c r="U590" s="68">
        <v>7.289</v>
      </c>
      <c r="V590" s="69">
        <v>93.023</v>
      </c>
      <c r="W590" s="64">
        <v>371</v>
      </c>
      <c r="X590" s="59">
        <v>97</v>
      </c>
      <c r="Y590" s="59">
        <v>100</v>
      </c>
      <c r="Z590" s="59">
        <v>84</v>
      </c>
      <c r="AA590" s="59">
        <v>0</v>
      </c>
      <c r="AB590" s="59">
        <v>0</v>
      </c>
      <c r="AC590" s="59">
        <v>0</v>
      </c>
      <c r="AD590" s="59">
        <v>0</v>
      </c>
      <c r="AE590" s="59">
        <v>100</v>
      </c>
      <c r="AF590" s="73" t="s">
        <v>38</v>
      </c>
      <c r="AG590" s="73">
        <v>58000</v>
      </c>
      <c r="AH590" s="73" t="s">
        <v>38</v>
      </c>
      <c r="AI590" s="73" t="s">
        <v>38</v>
      </c>
      <c r="AJ590" s="73" t="s">
        <v>38</v>
      </c>
      <c r="AK590" s="73" t="s">
        <v>32</v>
      </c>
      <c r="AL590" s="77" t="str">
        <f>IF(ISBLANK(S590),"",IF(AJ590="Fail","Fail",IF(E590="PL4",IF(AND(T590&gt;STD_01122025!$D$3,U590&lt;STD_01122025!$D$4,OR(AF590="ND",AF590&lt;STD_01122025!$D$7),AH590="ND"),"Pass","Fail"),IF(E590="PL12",IF(AND(S590&lt;STD_01122025!$F$2,T590&gt;STD_01122025!$F$3,U590&lt;STD_01122025!$F$4,V590&gt;STD_01122025!$F$5,X590&gt;STD_01122025!$F$6,OR(AF590="ND",AF590&lt;STD_01122025!$F$7),AH590="ND"),"Pass","Fail"),IF(E590="SuperPL",IF(AND(T590&gt;STD_01122025!$H$3,U590&lt;STD_01122025!$H$4,V590&gt;STD_01122025!$H$5,X590&gt;STD_01122025!$H$6,OR(AF590="ND",AF590&lt;STD_01122025!$H$7),AH590="ND"),"Pass","Fail"),IF(E590="Flight",IF(AND(T590&gt;STD_01122025!$J$3,U590&lt;STD_01122025!$J$4,X590&gt;STD_01122025!$J$6,OR(AF590="ND",AF590&lt;STD_01122025!$J$7),AH590="ND"),"Pass","Fail"),""))))))</f>
        <v>Pass</v>
      </c>
      <c r="AM590" s="62">
        <f>IF(ISBLANK(B590),"",IFERROR(IF(VLOOKUP(B590,'Np PL4 Stock'!$A:$J,10,FALSE)="Np4",D590-VLOOKUP(B590,'Np PL4 Stock'!$A:$E,5,FALSE),D590-VLOOKUP(B590,'Np PL4 Stock'!$A:$E,5,FALSE)-1),""))</f>
        <v>23</v>
      </c>
      <c r="AN590" s="147">
        <v>10.069</v>
      </c>
      <c r="AO590" s="147">
        <v>10.333</v>
      </c>
      <c r="AP590" s="59">
        <v>100</v>
      </c>
      <c r="AQ590" s="59">
        <v>132</v>
      </c>
      <c r="AR590" s="59">
        <v>97</v>
      </c>
      <c r="AS590" s="59">
        <v>100</v>
      </c>
      <c r="AT590" s="73" t="s">
        <v>38</v>
      </c>
      <c r="AU590" s="73">
        <v>71000</v>
      </c>
      <c r="AV590" s="73" t="s">
        <v>38</v>
      </c>
      <c r="AW590" s="73" t="s">
        <v>38</v>
      </c>
      <c r="AX590" s="84" t="s">
        <v>32</v>
      </c>
      <c r="AY590" s="59">
        <v>0</v>
      </c>
      <c r="AZ590" s="59">
        <v>0</v>
      </c>
      <c r="BA590" s="59">
        <v>0</v>
      </c>
      <c r="BB590" s="59">
        <v>0</v>
      </c>
      <c r="BC590" s="59">
        <v>0</v>
      </c>
      <c r="BD590" s="59">
        <v>0</v>
      </c>
      <c r="BE590" s="84" t="s">
        <v>38</v>
      </c>
      <c r="BF590" s="84" t="s">
        <v>38</v>
      </c>
      <c r="BG590" s="84" t="s">
        <v>38</v>
      </c>
      <c r="BH590" s="84" t="s">
        <v>38</v>
      </c>
      <c r="BI590" s="85" t="s">
        <v>791</v>
      </c>
      <c r="BJ590" s="64" t="s">
        <v>283</v>
      </c>
      <c r="BK590" s="86" t="s">
        <v>634</v>
      </c>
      <c r="BL590" s="86" t="s">
        <v>177</v>
      </c>
      <c r="BM590" s="86" t="s">
        <v>178</v>
      </c>
      <c r="BN590" s="86"/>
      <c r="BO590" s="59">
        <v>4</v>
      </c>
      <c r="BP590" s="69">
        <v>256104305100295</v>
      </c>
      <c r="BQ590" s="92">
        <v>0.15</v>
      </c>
      <c r="BR590" s="93">
        <v>0.015</v>
      </c>
      <c r="BS590" s="94">
        <f t="shared" si="100"/>
        <v>0.165</v>
      </c>
      <c r="BT590" s="95">
        <v>0.078375</v>
      </c>
      <c r="BU590" s="101">
        <f t="shared" si="101"/>
        <v>0.243375</v>
      </c>
      <c r="BV590" s="102">
        <f t="shared" si="96"/>
        <v>7.57575757575758</v>
      </c>
      <c r="BW590" s="103">
        <v>206.25</v>
      </c>
      <c r="BX590" s="104">
        <f t="shared" si="97"/>
        <v>0.00184375</v>
      </c>
      <c r="BY590" s="105">
        <v>800</v>
      </c>
      <c r="BZ590" s="103" t="s">
        <v>32</v>
      </c>
      <c r="CA590" s="106" t="s">
        <v>189</v>
      </c>
      <c r="CB590" s="107" t="s">
        <v>148</v>
      </c>
      <c r="CC590" s="112" t="s">
        <v>149</v>
      </c>
      <c r="CD590" s="106"/>
      <c r="CE590" s="103" t="s">
        <v>192</v>
      </c>
      <c r="CF590" s="113"/>
      <c r="CG590" s="114">
        <v>2000010051</v>
      </c>
    </row>
    <row r="591" spans="1:85">
      <c r="A591" s="53" t="str">
        <f t="shared" si="102"/>
        <v>E1-11-06-45922</v>
      </c>
      <c r="B591" s="47" t="str">
        <f t="shared" si="93"/>
        <v>E1-11-06</v>
      </c>
      <c r="C591" s="48" t="s">
        <v>43</v>
      </c>
      <c r="D591" s="49">
        <v>45922</v>
      </c>
      <c r="E591" s="50" t="s">
        <v>14</v>
      </c>
      <c r="F591" s="51" t="s">
        <v>15</v>
      </c>
      <c r="G591" s="59">
        <v>6</v>
      </c>
      <c r="H591" s="51" t="s">
        <v>215</v>
      </c>
      <c r="I591" s="59">
        <v>11</v>
      </c>
      <c r="J591" s="60">
        <f>IF(ISBLANK(H591),"",IFERROR(VLOOKUP(B591,'Np PL4 Stock'!$A:$D,4,FALSE),""))</f>
        <v>45899</v>
      </c>
      <c r="K591" s="61">
        <f>IF(ISBLANK(H591),"",SUMIF('Np PL4 Stock'!$A:$A,B591,'Np PL4 Stock'!$N:$N))</f>
        <v>0.8</v>
      </c>
      <c r="L591" s="62">
        <f>IF(ISBLANK(H591),"",VLOOKUP(LEFT(B591,5),Unit!A:B,2,FALSE))</f>
        <v>10</v>
      </c>
      <c r="M591" s="63" t="str">
        <f>IF(ISBLANK(H591),"",IFERROR(VLOOKUP(B591,'Np PL4 Stock'!$A:$T,20,FALSE),""))</f>
        <v>V1-MC1</v>
      </c>
      <c r="N591" s="63" t="str">
        <f>IF(ISBLANK(H591),"",IFERROR(VLOOKUP(B591,'Np PL4 Stock'!$A:$U,21,FALSE),""))</f>
        <v>SyAqua</v>
      </c>
      <c r="O591" s="62">
        <f t="shared" si="98"/>
        <v>80</v>
      </c>
      <c r="P591" s="62">
        <f t="shared" si="94"/>
        <v>1.65e-5</v>
      </c>
      <c r="Q591" s="67">
        <f t="shared" si="99"/>
        <v>2.0625e-7</v>
      </c>
      <c r="R591" s="67">
        <f t="shared" si="95"/>
        <v>3.0421875e-7</v>
      </c>
      <c r="S591" s="64">
        <v>12</v>
      </c>
      <c r="T591" s="68">
        <v>7.608</v>
      </c>
      <c r="U591" s="68">
        <v>7.012</v>
      </c>
      <c r="V591" s="69">
        <v>91</v>
      </c>
      <c r="W591" s="64">
        <v>385</v>
      </c>
      <c r="X591" s="59">
        <v>96</v>
      </c>
      <c r="Y591" s="59">
        <v>100</v>
      </c>
      <c r="Z591" s="59">
        <v>88</v>
      </c>
      <c r="AA591" s="59">
        <v>0</v>
      </c>
      <c r="AB591" s="59">
        <v>0</v>
      </c>
      <c r="AC591" s="59">
        <v>0</v>
      </c>
      <c r="AD591" s="59">
        <v>0</v>
      </c>
      <c r="AE591" s="59">
        <v>100</v>
      </c>
      <c r="AF591" s="73" t="s">
        <v>38</v>
      </c>
      <c r="AG591" s="73">
        <v>54000</v>
      </c>
      <c r="AH591" s="73" t="s">
        <v>38</v>
      </c>
      <c r="AI591" s="73" t="s">
        <v>38</v>
      </c>
      <c r="AJ591" s="73" t="s">
        <v>38</v>
      </c>
      <c r="AK591" s="73" t="s">
        <v>32</v>
      </c>
      <c r="AL591" s="77" t="str">
        <f>IF(ISBLANK(S591),"",IF(AJ591="Fail","Fail",IF(E591="PL4",IF(AND(T591&gt;STD_01122025!$D$3,U591&lt;STD_01122025!$D$4,OR(AF591="ND",AF591&lt;STD_01122025!$D$7),AH591="ND"),"Pass","Fail"),IF(E591="PL12",IF(AND(S591&lt;STD_01122025!$F$2,T591&gt;STD_01122025!$F$3,U591&lt;STD_01122025!$F$4,V591&gt;STD_01122025!$F$5,X591&gt;STD_01122025!$F$6,OR(AF591="ND",AF591&lt;STD_01122025!$F$7),AH591="ND"),"Pass","Fail"),IF(E591="SuperPL",IF(AND(T591&gt;STD_01122025!$H$3,U591&lt;STD_01122025!$H$4,V591&gt;STD_01122025!$H$5,X591&gt;STD_01122025!$H$6,OR(AF591="ND",AF591&lt;STD_01122025!$H$7),AH591="ND"),"Pass","Fail"),IF(E591="Flight",IF(AND(T591&gt;STD_01122025!$J$3,U591&lt;STD_01122025!$J$4,X591&gt;STD_01122025!$J$6,OR(AF591="ND",AF591&lt;STD_01122025!$J$7),AH591="ND"),"Pass","Fail"),""))))))</f>
        <v>Pass</v>
      </c>
      <c r="AM591" s="62">
        <f>IF(ISBLANK(B591),"",IFERROR(IF(VLOOKUP(B591,'Np PL4 Stock'!$A:$J,10,FALSE)="Np4",D591-VLOOKUP(B591,'Np PL4 Stock'!$A:$E,5,FALSE),D591-VLOOKUP(B591,'Np PL4 Stock'!$A:$E,5,FALSE)-1),""))</f>
        <v>23</v>
      </c>
      <c r="AN591" s="147">
        <v>10.142</v>
      </c>
      <c r="AO591" s="147">
        <v>10.062</v>
      </c>
      <c r="AP591" s="59">
        <v>100</v>
      </c>
      <c r="AQ591" s="59">
        <v>129</v>
      </c>
      <c r="AR591" s="59">
        <v>98</v>
      </c>
      <c r="AS591" s="59">
        <v>100</v>
      </c>
      <c r="AT591" s="73" t="s">
        <v>38</v>
      </c>
      <c r="AU591" s="73">
        <v>82500</v>
      </c>
      <c r="AV591" s="73" t="s">
        <v>38</v>
      </c>
      <c r="AW591" s="73" t="s">
        <v>38</v>
      </c>
      <c r="AX591" s="84" t="s">
        <v>32</v>
      </c>
      <c r="AY591" s="59">
        <v>0</v>
      </c>
      <c r="AZ591" s="59">
        <v>0</v>
      </c>
      <c r="BA591" s="59">
        <v>0</v>
      </c>
      <c r="BB591" s="59">
        <v>0</v>
      </c>
      <c r="BC591" s="59">
        <v>0</v>
      </c>
      <c r="BD591" s="59">
        <v>0</v>
      </c>
      <c r="BE591" s="84" t="s">
        <v>38</v>
      </c>
      <c r="BF591" s="84" t="s">
        <v>38</v>
      </c>
      <c r="BG591" s="84" t="s">
        <v>38</v>
      </c>
      <c r="BH591" s="84" t="s">
        <v>38</v>
      </c>
      <c r="BI591" s="85" t="s">
        <v>791</v>
      </c>
      <c r="BJ591" s="64" t="s">
        <v>283</v>
      </c>
      <c r="BK591" s="86" t="s">
        <v>634</v>
      </c>
      <c r="BL591" s="86" t="s">
        <v>177</v>
      </c>
      <c r="BM591" s="86" t="s">
        <v>178</v>
      </c>
      <c r="BN591" s="86"/>
      <c r="BO591" s="59">
        <v>4</v>
      </c>
      <c r="BP591" s="69">
        <v>256104305100295</v>
      </c>
      <c r="BQ591" s="92">
        <v>0.15</v>
      </c>
      <c r="BR591" s="93">
        <v>0.015</v>
      </c>
      <c r="BS591" s="94">
        <f t="shared" si="100"/>
        <v>0.165</v>
      </c>
      <c r="BT591" s="95">
        <v>0.078375</v>
      </c>
      <c r="BU591" s="101">
        <f t="shared" si="101"/>
        <v>0.243375</v>
      </c>
      <c r="BV591" s="102">
        <f t="shared" si="96"/>
        <v>7.75193798449612</v>
      </c>
      <c r="BW591" s="103">
        <v>206.25</v>
      </c>
      <c r="BX591" s="104">
        <f t="shared" si="97"/>
        <v>0.00188662790697674</v>
      </c>
      <c r="BY591" s="105">
        <v>800</v>
      </c>
      <c r="BZ591" s="103" t="s">
        <v>32</v>
      </c>
      <c r="CA591" s="106" t="s">
        <v>189</v>
      </c>
      <c r="CB591" s="107" t="s">
        <v>148</v>
      </c>
      <c r="CC591" s="112" t="s">
        <v>149</v>
      </c>
      <c r="CD591" s="106"/>
      <c r="CE591" s="103" t="s">
        <v>192</v>
      </c>
      <c r="CF591" s="113"/>
      <c r="CG591" s="114">
        <v>2000010051</v>
      </c>
    </row>
    <row r="592" spans="1:85">
      <c r="A592" s="53" t="str">
        <f t="shared" si="102"/>
        <v>D1-04-07-45922</v>
      </c>
      <c r="B592" s="47" t="str">
        <f t="shared" si="93"/>
        <v>D1-04-07</v>
      </c>
      <c r="C592" s="48" t="s">
        <v>43</v>
      </c>
      <c r="D592" s="49">
        <v>45922</v>
      </c>
      <c r="E592" s="50" t="s">
        <v>14</v>
      </c>
      <c r="F592" s="51" t="s">
        <v>15</v>
      </c>
      <c r="G592" s="59">
        <v>7</v>
      </c>
      <c r="H592" s="51" t="s">
        <v>205</v>
      </c>
      <c r="I592" s="59">
        <v>4</v>
      </c>
      <c r="J592" s="60">
        <f>IF(ISBLANK(H592),"",IFERROR(VLOOKUP(B592,'Np PL4 Stock'!$A:$D,4,FALSE),""))</f>
        <v>45905</v>
      </c>
      <c r="K592" s="61">
        <f>IF(ISBLANK(H592),"",SUMIF('Np PL4 Stock'!$A:$A,B592,'Np PL4 Stock'!$N:$N))</f>
        <v>1.2</v>
      </c>
      <c r="L592" s="62">
        <f>IF(ISBLANK(H592),"",VLOOKUP(LEFT(B592,5),Unit!A:B,2,FALSE))</f>
        <v>20</v>
      </c>
      <c r="M592" s="63" t="str">
        <f>IF(ISBLANK(H592),"",IFERROR(VLOOKUP(B592,'Np PL4 Stock'!$A:$T,20,FALSE),""))</f>
        <v>V1-MC1</v>
      </c>
      <c r="N592" s="63" t="str">
        <f>IF(ISBLANK(H592),"",IFERROR(VLOOKUP(B592,'Np PL4 Stock'!$A:$U,21,FALSE),""))</f>
        <v>SyAqua</v>
      </c>
      <c r="O592" s="62">
        <f t="shared" si="98"/>
        <v>60</v>
      </c>
      <c r="P592" s="62">
        <f t="shared" si="94"/>
        <v>2.6e-5</v>
      </c>
      <c r="Q592" s="67">
        <f t="shared" si="99"/>
        <v>4.33333333333333e-7</v>
      </c>
      <c r="R592" s="67">
        <f t="shared" si="95"/>
        <v>6.80952380952381e-7</v>
      </c>
      <c r="S592" s="64">
        <v>12</v>
      </c>
      <c r="T592" s="68">
        <v>8.212</v>
      </c>
      <c r="U592" s="68">
        <v>7.262</v>
      </c>
      <c r="V592" s="69">
        <v>98.824</v>
      </c>
      <c r="W592" s="64">
        <v>288</v>
      </c>
      <c r="X592" s="59">
        <v>97</v>
      </c>
      <c r="Y592" s="59">
        <v>100</v>
      </c>
      <c r="Z592" s="59">
        <v>88</v>
      </c>
      <c r="AA592" s="59">
        <v>0</v>
      </c>
      <c r="AB592" s="59">
        <v>0</v>
      </c>
      <c r="AC592" s="59">
        <v>0</v>
      </c>
      <c r="AD592" s="59">
        <v>0</v>
      </c>
      <c r="AE592" s="59">
        <v>100</v>
      </c>
      <c r="AF592" s="73" t="s">
        <v>38</v>
      </c>
      <c r="AG592" s="73">
        <v>49500</v>
      </c>
      <c r="AH592" s="73" t="s">
        <v>38</v>
      </c>
      <c r="AI592" s="73" t="s">
        <v>38</v>
      </c>
      <c r="AJ592" s="73" t="s">
        <v>38</v>
      </c>
      <c r="AK592" s="73" t="s">
        <v>32</v>
      </c>
      <c r="AL592" s="77" t="str">
        <f>IF(ISBLANK(S592),"",IF(AJ592="Fail","Fail",IF(E592="PL4",IF(AND(T592&gt;STD_01122025!$D$3,U592&lt;STD_01122025!$D$4,OR(AF592="ND",AF592&lt;STD_01122025!$D$7),AH592="ND"),"Pass","Fail"),IF(E592="PL12",IF(AND(S592&lt;STD_01122025!$F$2,T592&gt;STD_01122025!$F$3,U592&lt;STD_01122025!$F$4,V592&gt;STD_01122025!$F$5,X592&gt;STD_01122025!$F$6,OR(AF592="ND",AF592&lt;STD_01122025!$F$7),AH592="ND"),"Pass","Fail"),IF(E592="SuperPL",IF(AND(T592&gt;STD_01122025!$H$3,U592&lt;STD_01122025!$H$4,V592&gt;STD_01122025!$H$5,X592&gt;STD_01122025!$H$6,OR(AF592="ND",AF592&lt;STD_01122025!$H$7),AH592="ND"),"Pass","Fail"),IF(E592="Flight",IF(AND(T592&gt;STD_01122025!$J$3,U592&lt;STD_01122025!$J$4,X592&gt;STD_01122025!$J$6,OR(AF592="ND",AF592&lt;STD_01122025!$J$7),AH592="ND"),"Pass","Fail"),""))))))</f>
        <v>Pass</v>
      </c>
      <c r="AM592" s="62">
        <f>IF(ISBLANK(B592),"",IFERROR(IF(VLOOKUP(B592,'Np PL4 Stock'!$A:$J,10,FALSE)="Np4",D592-VLOOKUP(B592,'Np PL4 Stock'!$A:$E,5,FALSE),D592-VLOOKUP(B592,'Np PL4 Stock'!$A:$E,5,FALSE)-1),""))</f>
        <v>17</v>
      </c>
      <c r="AN592" s="147">
        <v>10.195</v>
      </c>
      <c r="AO592" s="147">
        <v>9.952</v>
      </c>
      <c r="AP592" s="59">
        <v>100</v>
      </c>
      <c r="AQ592" s="59">
        <v>123</v>
      </c>
      <c r="AR592" s="59">
        <v>97</v>
      </c>
      <c r="AS592" s="59">
        <v>100</v>
      </c>
      <c r="AT592" s="73" t="s">
        <v>38</v>
      </c>
      <c r="AU592" s="73">
        <v>60500</v>
      </c>
      <c r="AV592" s="73" t="s">
        <v>38</v>
      </c>
      <c r="AW592" s="73" t="s">
        <v>38</v>
      </c>
      <c r="AX592" s="84" t="s">
        <v>32</v>
      </c>
      <c r="AY592" s="59">
        <v>0</v>
      </c>
      <c r="AZ592" s="59">
        <v>0</v>
      </c>
      <c r="BA592" s="59">
        <v>0</v>
      </c>
      <c r="BB592" s="59">
        <v>0</v>
      </c>
      <c r="BC592" s="59">
        <v>0</v>
      </c>
      <c r="BD592" s="59">
        <v>0</v>
      </c>
      <c r="BE592" s="84" t="s">
        <v>38</v>
      </c>
      <c r="BF592" s="84" t="s">
        <v>38</v>
      </c>
      <c r="BG592" s="84" t="s">
        <v>38</v>
      </c>
      <c r="BH592" s="84" t="s">
        <v>38</v>
      </c>
      <c r="BI592" s="85" t="s">
        <v>789</v>
      </c>
      <c r="BJ592" s="64" t="s">
        <v>229</v>
      </c>
      <c r="BK592" s="86" t="s">
        <v>689</v>
      </c>
      <c r="BL592" s="86" t="s">
        <v>177</v>
      </c>
      <c r="BM592" s="86" t="s">
        <v>178</v>
      </c>
      <c r="BN592" s="86"/>
      <c r="BO592" s="59">
        <v>3</v>
      </c>
      <c r="BP592" s="69">
        <v>256104305100296</v>
      </c>
      <c r="BQ592" s="92">
        <v>0.4</v>
      </c>
      <c r="BR592" s="93">
        <v>0.12</v>
      </c>
      <c r="BS592" s="94">
        <f t="shared" si="100"/>
        <v>0.52</v>
      </c>
      <c r="BT592" s="95">
        <v>0.297142857142857</v>
      </c>
      <c r="BU592" s="101">
        <f t="shared" si="101"/>
        <v>0.817142857142857</v>
      </c>
      <c r="BV592" s="102">
        <f t="shared" si="96"/>
        <v>8.13008130081301</v>
      </c>
      <c r="BW592" s="103">
        <v>742.857142857143</v>
      </c>
      <c r="BX592" s="104">
        <f t="shared" si="97"/>
        <v>0.00664343786295006</v>
      </c>
      <c r="BY592" s="105">
        <v>700</v>
      </c>
      <c r="BZ592" s="103" t="s">
        <v>32</v>
      </c>
      <c r="CA592" s="106" t="s">
        <v>189</v>
      </c>
      <c r="CB592" s="107" t="s">
        <v>148</v>
      </c>
      <c r="CC592" s="112" t="s">
        <v>149</v>
      </c>
      <c r="CD592" s="106"/>
      <c r="CE592" s="103" t="s">
        <v>192</v>
      </c>
      <c r="CF592" s="113"/>
      <c r="CG592" s="114">
        <v>2000028505</v>
      </c>
    </row>
    <row r="593" spans="1:85">
      <c r="A593" s="53" t="str">
        <f t="shared" ref="A593:A656" si="103">IF(ISBLANK(H593),"",H593&amp;"-"&amp;IF(OR(LEN(I593)=1,LEN(I593)=4),"0"&amp;I593,I593))&amp;"-"&amp;IF(LEN(G593)=1,"0"&amp;G593,G593)&amp;"-"&amp;D593</f>
        <v>D1-08-07-45922</v>
      </c>
      <c r="B593" s="47" t="str">
        <f t="shared" ref="B593:B656" si="104">IF(ISBLANK(H593),"",H593&amp;"-"&amp;IF(OR(LEN(I593)=1,LEN(I593)=4),"0"&amp;I593,I593))&amp;"-"&amp;IF(LEN(G593)=1,"0"&amp;G593,G593)</f>
        <v>D1-08-07</v>
      </c>
      <c r="C593" s="48" t="s">
        <v>43</v>
      </c>
      <c r="D593" s="49">
        <v>45922</v>
      </c>
      <c r="E593" s="50" t="s">
        <v>14</v>
      </c>
      <c r="F593" s="51" t="s">
        <v>15</v>
      </c>
      <c r="G593" s="59">
        <v>7</v>
      </c>
      <c r="H593" s="51" t="s">
        <v>205</v>
      </c>
      <c r="I593" s="59">
        <v>8</v>
      </c>
      <c r="J593" s="60">
        <f>IF(ISBLANK(H593),"",IFERROR(VLOOKUP(B593,'Np PL4 Stock'!$A:$D,4,FALSE),""))</f>
        <v>45907</v>
      </c>
      <c r="K593" s="61">
        <f>IF(ISBLANK(H593),"",SUMIF('Np PL4 Stock'!$A:$A,B593,'Np PL4 Stock'!$N:$N))</f>
        <v>1.2</v>
      </c>
      <c r="L593" s="62">
        <f>IF(ISBLANK(H593),"",VLOOKUP(LEFT(B593,5),Unit!A:B,2,FALSE))</f>
        <v>20</v>
      </c>
      <c r="M593" s="63" t="str">
        <f>IF(ISBLANK(H593),"",IFERROR(VLOOKUP(B593,'Np PL4 Stock'!$A:$T,20,FALSE),""))</f>
        <v>V1-MC1</v>
      </c>
      <c r="N593" s="63" t="str">
        <f>IF(ISBLANK(H593),"",IFERROR(VLOOKUP(B593,'Np PL4 Stock'!$A:$U,21,FALSE),""))</f>
        <v>SyAqua</v>
      </c>
      <c r="O593" s="62">
        <f t="shared" si="98"/>
        <v>60</v>
      </c>
      <c r="P593" s="62">
        <f t="shared" si="94"/>
        <v>3.6e-5</v>
      </c>
      <c r="Q593" s="67">
        <f t="shared" si="99"/>
        <v>6e-7</v>
      </c>
      <c r="R593" s="67">
        <f t="shared" si="95"/>
        <v>8.39333333333333e-7</v>
      </c>
      <c r="S593" s="64">
        <v>12</v>
      </c>
      <c r="T593" s="68">
        <v>7.743</v>
      </c>
      <c r="U593" s="68">
        <v>7.476</v>
      </c>
      <c r="V593" s="69">
        <v>92</v>
      </c>
      <c r="W593" s="64">
        <v>373</v>
      </c>
      <c r="X593" s="59">
        <v>95</v>
      </c>
      <c r="Y593" s="59">
        <v>100</v>
      </c>
      <c r="Z593" s="59">
        <v>84</v>
      </c>
      <c r="AA593" s="59">
        <v>0</v>
      </c>
      <c r="AB593" s="59">
        <v>0</v>
      </c>
      <c r="AC593" s="59">
        <v>0</v>
      </c>
      <c r="AD593" s="59">
        <v>0</v>
      </c>
      <c r="AE593" s="59">
        <v>100</v>
      </c>
      <c r="AF593" s="73" t="s">
        <v>38</v>
      </c>
      <c r="AG593" s="73">
        <v>54000</v>
      </c>
      <c r="AH593" s="73" t="s">
        <v>38</v>
      </c>
      <c r="AI593" s="73" t="s">
        <v>38</v>
      </c>
      <c r="AJ593" s="73" t="s">
        <v>38</v>
      </c>
      <c r="AK593" s="73" t="s">
        <v>32</v>
      </c>
      <c r="AL593" s="77" t="str">
        <f>IF(ISBLANK(S593),"",IF(AJ593="Fail","Fail",IF(E593="PL4",IF(AND(T593&gt;STD_01122025!$D$3,U593&lt;STD_01122025!$D$4,OR(AF593="ND",AF593&lt;STD_01122025!$D$7),AH593="ND"),"Pass","Fail"),IF(E593="PL12",IF(AND(S593&lt;STD_01122025!$F$2,T593&gt;STD_01122025!$F$3,U593&lt;STD_01122025!$F$4,V593&gt;STD_01122025!$F$5,X593&gt;STD_01122025!$F$6,OR(AF593="ND",AF593&lt;STD_01122025!$F$7),AH593="ND"),"Pass","Fail"),IF(E593="SuperPL",IF(AND(T593&gt;STD_01122025!$H$3,U593&lt;STD_01122025!$H$4,V593&gt;STD_01122025!$H$5,X593&gt;STD_01122025!$H$6,OR(AF593="ND",AF593&lt;STD_01122025!$H$7),AH593="ND"),"Pass","Fail"),IF(E593="Flight",IF(AND(T593&gt;STD_01122025!$J$3,U593&lt;STD_01122025!$J$4,X593&gt;STD_01122025!$J$6,OR(AF593="ND",AF593&lt;STD_01122025!$J$7),AH593="ND"),"Pass","Fail"),""))))))</f>
        <v>Pass</v>
      </c>
      <c r="AM593" s="62">
        <f>IF(ISBLANK(B593),"",IFERROR(IF(VLOOKUP(B593,'Np PL4 Stock'!$A:$J,10,FALSE)="Np4",D593-VLOOKUP(B593,'Np PL4 Stock'!$A:$E,5,FALSE),D593-VLOOKUP(B593,'Np PL4 Stock'!$A:$E,5,FALSE)-1),""))</f>
        <v>15</v>
      </c>
      <c r="AN593" s="147">
        <v>9.326</v>
      </c>
      <c r="AO593" s="147">
        <v>9.186</v>
      </c>
      <c r="AP593" s="59">
        <v>100</v>
      </c>
      <c r="AQ593" s="59">
        <v>189</v>
      </c>
      <c r="AR593" s="59">
        <v>99</v>
      </c>
      <c r="AS593" s="59">
        <v>100</v>
      </c>
      <c r="AT593" s="73" t="s">
        <v>38</v>
      </c>
      <c r="AU593" s="73">
        <v>68500</v>
      </c>
      <c r="AV593" s="73" t="s">
        <v>38</v>
      </c>
      <c r="AW593" s="73" t="s">
        <v>38</v>
      </c>
      <c r="AX593" s="84" t="s">
        <v>32</v>
      </c>
      <c r="AY593" s="59">
        <v>0</v>
      </c>
      <c r="AZ593" s="59">
        <v>0</v>
      </c>
      <c r="BA593" s="59">
        <v>0</v>
      </c>
      <c r="BB593" s="59">
        <v>0</v>
      </c>
      <c r="BC593" s="59">
        <v>0</v>
      </c>
      <c r="BD593" s="59">
        <v>0</v>
      </c>
      <c r="BE593" s="84" t="s">
        <v>38</v>
      </c>
      <c r="BF593" s="84" t="s">
        <v>38</v>
      </c>
      <c r="BG593" s="84" t="s">
        <v>38</v>
      </c>
      <c r="BH593" s="84" t="s">
        <v>38</v>
      </c>
      <c r="BI593" s="85" t="s">
        <v>792</v>
      </c>
      <c r="BJ593" s="64" t="s">
        <v>206</v>
      </c>
      <c r="BK593" s="86" t="s">
        <v>577</v>
      </c>
      <c r="BL593" s="86" t="s">
        <v>177</v>
      </c>
      <c r="BM593" s="86" t="s">
        <v>178</v>
      </c>
      <c r="BN593" s="86"/>
      <c r="BO593" s="59">
        <v>4</v>
      </c>
      <c r="BP593" s="69">
        <v>256104305100294</v>
      </c>
      <c r="BQ593" s="92">
        <v>0.6</v>
      </c>
      <c r="BR593" s="93">
        <v>0.12</v>
      </c>
      <c r="BS593" s="94">
        <f t="shared" si="100"/>
        <v>0.72</v>
      </c>
      <c r="BT593" s="95">
        <v>0.2872</v>
      </c>
      <c r="BU593" s="101">
        <f t="shared" si="101"/>
        <v>1.0072</v>
      </c>
      <c r="BV593" s="102">
        <f t="shared" si="96"/>
        <v>5.29100529100529</v>
      </c>
      <c r="BW593" s="103">
        <v>800</v>
      </c>
      <c r="BX593" s="104">
        <f t="shared" si="97"/>
        <v>0.00532910052910053</v>
      </c>
      <c r="BY593" s="105">
        <v>900</v>
      </c>
      <c r="BZ593" s="103" t="s">
        <v>32</v>
      </c>
      <c r="CA593" s="106" t="s">
        <v>189</v>
      </c>
      <c r="CB593" s="107" t="s">
        <v>148</v>
      </c>
      <c r="CC593" s="112" t="s">
        <v>149</v>
      </c>
      <c r="CD593" s="106"/>
      <c r="CE593" s="103" t="s">
        <v>192</v>
      </c>
      <c r="CF593" s="113"/>
      <c r="CG593" s="114">
        <v>2000010656</v>
      </c>
    </row>
    <row r="594" spans="1:85">
      <c r="A594" s="53" t="str">
        <f t="shared" si="103"/>
        <v>D1-09-07-45922</v>
      </c>
      <c r="B594" s="47" t="str">
        <f t="shared" si="104"/>
        <v>D1-09-07</v>
      </c>
      <c r="C594" s="48" t="s">
        <v>43</v>
      </c>
      <c r="D594" s="49">
        <v>45922</v>
      </c>
      <c r="E594" s="50" t="s">
        <v>14</v>
      </c>
      <c r="F594" s="51" t="s">
        <v>15</v>
      </c>
      <c r="G594" s="59">
        <v>7</v>
      </c>
      <c r="H594" s="51" t="s">
        <v>205</v>
      </c>
      <c r="I594" s="59">
        <v>9</v>
      </c>
      <c r="J594" s="60">
        <f>IF(ISBLANK(H594),"",IFERROR(VLOOKUP(B594,'Np PL4 Stock'!$A:$D,4,FALSE),""))</f>
        <v>45908</v>
      </c>
      <c r="K594" s="61">
        <f>IF(ISBLANK(H594),"",SUMIF('Np PL4 Stock'!$A:$A,B594,'Np PL4 Stock'!$N:$N))</f>
        <v>1.2</v>
      </c>
      <c r="L594" s="62">
        <f>IF(ISBLANK(H594),"",VLOOKUP(LEFT(B594,5),Unit!A:B,2,FALSE))</f>
        <v>20</v>
      </c>
      <c r="M594" s="63" t="str">
        <f>IF(ISBLANK(H594),"",IFERROR(VLOOKUP(B594,'Np PL4 Stock'!$A:$T,20,FALSE),""))</f>
        <v>V1-MC1</v>
      </c>
      <c r="N594" s="63" t="str">
        <f>IF(ISBLANK(H594),"",IFERROR(VLOOKUP(B594,'Np PL4 Stock'!$A:$U,21,FALSE),""))</f>
        <v>SyAqua</v>
      </c>
      <c r="O594" s="62">
        <f t="shared" si="98"/>
        <v>60</v>
      </c>
      <c r="P594" s="62">
        <f t="shared" si="94"/>
        <v>3.6e-5</v>
      </c>
      <c r="Q594" s="67">
        <f t="shared" si="99"/>
        <v>6e-7</v>
      </c>
      <c r="R594" s="67">
        <f t="shared" si="95"/>
        <v>8.39333333333333e-7</v>
      </c>
      <c r="S594" s="64">
        <v>12</v>
      </c>
      <c r="T594" s="68">
        <v>7.965</v>
      </c>
      <c r="U594" s="68">
        <v>7.351</v>
      </c>
      <c r="V594" s="69">
        <v>98.63</v>
      </c>
      <c r="W594" s="64">
        <v>346</v>
      </c>
      <c r="X594" s="59">
        <v>96</v>
      </c>
      <c r="Y594" s="59">
        <v>100</v>
      </c>
      <c r="Z594" s="59">
        <v>88</v>
      </c>
      <c r="AA594" s="59">
        <v>0</v>
      </c>
      <c r="AB594" s="59">
        <v>0</v>
      </c>
      <c r="AC594" s="59">
        <v>0</v>
      </c>
      <c r="AD594" s="59">
        <v>0</v>
      </c>
      <c r="AE594" s="59">
        <v>100</v>
      </c>
      <c r="AF594" s="73" t="s">
        <v>38</v>
      </c>
      <c r="AG594" s="73">
        <v>59500</v>
      </c>
      <c r="AH594" s="73" t="s">
        <v>38</v>
      </c>
      <c r="AI594" s="73" t="s">
        <v>38</v>
      </c>
      <c r="AJ594" s="73" t="s">
        <v>38</v>
      </c>
      <c r="AK594" s="73" t="s">
        <v>32</v>
      </c>
      <c r="AL594" s="77" t="str">
        <f>IF(ISBLANK(S594),"",IF(AJ594="Fail","Fail",IF(E594="PL4",IF(AND(T594&gt;STD_01122025!$D$3,U594&lt;STD_01122025!$D$4,OR(AF594="ND",AF594&lt;STD_01122025!$D$7),AH594="ND"),"Pass","Fail"),IF(E594="PL12",IF(AND(S594&lt;STD_01122025!$F$2,T594&gt;STD_01122025!$F$3,U594&lt;STD_01122025!$F$4,V594&gt;STD_01122025!$F$5,X594&gt;STD_01122025!$F$6,OR(AF594="ND",AF594&lt;STD_01122025!$F$7),AH594="ND"),"Pass","Fail"),IF(E594="SuperPL",IF(AND(T594&gt;STD_01122025!$H$3,U594&lt;STD_01122025!$H$4,V594&gt;STD_01122025!$H$5,X594&gt;STD_01122025!$H$6,OR(AF594="ND",AF594&lt;STD_01122025!$H$7),AH594="ND"),"Pass","Fail"),IF(E594="Flight",IF(AND(T594&gt;STD_01122025!$J$3,U594&lt;STD_01122025!$J$4,X594&gt;STD_01122025!$J$6,OR(AF594="ND",AF594&lt;STD_01122025!$J$7),AH594="ND"),"Pass","Fail"),""))))))</f>
        <v>Pass</v>
      </c>
      <c r="AM594" s="62">
        <f>IF(ISBLANK(B594),"",IFERROR(IF(VLOOKUP(B594,'Np PL4 Stock'!$A:$J,10,FALSE)="Np4",D594-VLOOKUP(B594,'Np PL4 Stock'!$A:$E,5,FALSE),D594-VLOOKUP(B594,'Np PL4 Stock'!$A:$E,5,FALSE)-1),""))</f>
        <v>14</v>
      </c>
      <c r="AN594" s="147">
        <v>9.159</v>
      </c>
      <c r="AO594" s="147">
        <v>8.88</v>
      </c>
      <c r="AP594" s="59">
        <v>98.925</v>
      </c>
      <c r="AQ594" s="59">
        <v>202</v>
      </c>
      <c r="AR594" s="59">
        <v>98</v>
      </c>
      <c r="AS594" s="59">
        <v>100</v>
      </c>
      <c r="AT594" s="73" t="s">
        <v>38</v>
      </c>
      <c r="AU594" s="73">
        <v>72000</v>
      </c>
      <c r="AV594" s="73" t="s">
        <v>38</v>
      </c>
      <c r="AW594" s="73" t="s">
        <v>38</v>
      </c>
      <c r="AX594" s="84" t="s">
        <v>32</v>
      </c>
      <c r="AY594" s="59">
        <v>0</v>
      </c>
      <c r="AZ594" s="59">
        <v>0</v>
      </c>
      <c r="BA594" s="59">
        <v>0</v>
      </c>
      <c r="BB594" s="59">
        <v>0</v>
      </c>
      <c r="BC594" s="59">
        <v>0</v>
      </c>
      <c r="BD594" s="59">
        <v>0</v>
      </c>
      <c r="BE594" s="84" t="s">
        <v>38</v>
      </c>
      <c r="BF594" s="84" t="s">
        <v>38</v>
      </c>
      <c r="BG594" s="84" t="s">
        <v>38</v>
      </c>
      <c r="BH594" s="84" t="s">
        <v>38</v>
      </c>
      <c r="BI594" s="85" t="s">
        <v>792</v>
      </c>
      <c r="BJ594" s="86" t="s">
        <v>206</v>
      </c>
      <c r="BK594" s="86" t="s">
        <v>577</v>
      </c>
      <c r="BL594" s="86" t="s">
        <v>177</v>
      </c>
      <c r="BM594" s="86" t="s">
        <v>178</v>
      </c>
      <c r="BN594" s="86"/>
      <c r="BO594" s="59">
        <v>4</v>
      </c>
      <c r="BP594" s="69">
        <v>256104305100294</v>
      </c>
      <c r="BQ594" s="92">
        <v>0.6</v>
      </c>
      <c r="BR594" s="93">
        <v>0.12</v>
      </c>
      <c r="BS594" s="94">
        <f t="shared" si="100"/>
        <v>0.72</v>
      </c>
      <c r="BT594" s="95">
        <v>0.2872</v>
      </c>
      <c r="BU594" s="101">
        <f t="shared" si="101"/>
        <v>1.0072</v>
      </c>
      <c r="BV594" s="102">
        <f t="shared" si="96"/>
        <v>4.95049504950495</v>
      </c>
      <c r="BW594" s="103">
        <v>800</v>
      </c>
      <c r="BX594" s="104">
        <f t="shared" si="97"/>
        <v>0.00498613861386139</v>
      </c>
      <c r="BY594" s="105">
        <v>900</v>
      </c>
      <c r="BZ594" s="103" t="s">
        <v>32</v>
      </c>
      <c r="CA594" s="106" t="s">
        <v>189</v>
      </c>
      <c r="CB594" s="107" t="s">
        <v>148</v>
      </c>
      <c r="CC594" s="112" t="s">
        <v>149</v>
      </c>
      <c r="CD594" s="106"/>
      <c r="CE594" s="103" t="s">
        <v>192</v>
      </c>
      <c r="CF594" s="113"/>
      <c r="CG594" s="114">
        <v>2000010656</v>
      </c>
    </row>
    <row r="595" spans="1:85">
      <c r="A595" s="53" t="str">
        <f t="shared" si="103"/>
        <v>D1-02-07-45923</v>
      </c>
      <c r="B595" s="47" t="str">
        <f t="shared" si="104"/>
        <v>D1-02-07</v>
      </c>
      <c r="C595" s="48" t="s">
        <v>43</v>
      </c>
      <c r="D595" s="49">
        <v>45923</v>
      </c>
      <c r="E595" s="50" t="s">
        <v>14</v>
      </c>
      <c r="F595" s="51" t="s">
        <v>15</v>
      </c>
      <c r="G595" s="59">
        <v>7</v>
      </c>
      <c r="H595" s="51" t="s">
        <v>205</v>
      </c>
      <c r="I595" s="59">
        <v>2</v>
      </c>
      <c r="J595" s="60">
        <f>IF(ISBLANK(H595),"",IFERROR(VLOOKUP(B595,'Np PL4 Stock'!$A:$D,4,FALSE),""))</f>
        <v>45904</v>
      </c>
      <c r="K595" s="61">
        <f>IF(ISBLANK(H595),"",SUMIF('Np PL4 Stock'!$A:$A,B595,'Np PL4 Stock'!$N:$N))</f>
        <v>1.2</v>
      </c>
      <c r="L595" s="62">
        <f>IF(ISBLANK(H595),"",VLOOKUP(LEFT(B595,5),Unit!A:B,2,FALSE))</f>
        <v>20</v>
      </c>
      <c r="M595" s="63" t="str">
        <f>IF(ISBLANK(H595),"",IFERROR(VLOOKUP(B595,'Np PL4 Stock'!$A:$T,20,FALSE),""))</f>
        <v>V1-MC1</v>
      </c>
      <c r="N595" s="63" t="str">
        <f>IF(ISBLANK(H595),"",IFERROR(VLOOKUP(B595,'Np PL4 Stock'!$A:$U,21,FALSE),""))</f>
        <v>SyAqua</v>
      </c>
      <c r="O595" s="62">
        <f t="shared" si="98"/>
        <v>60</v>
      </c>
      <c r="P595" s="62">
        <f t="shared" si="94"/>
        <v>2.25e-5</v>
      </c>
      <c r="Q595" s="67">
        <f t="shared" si="99"/>
        <v>3.75e-7</v>
      </c>
      <c r="R595" s="67">
        <f t="shared" si="95"/>
        <v>5.503125e-7</v>
      </c>
      <c r="S595" s="64">
        <v>12</v>
      </c>
      <c r="T595" s="68">
        <v>8.058</v>
      </c>
      <c r="U595" s="68">
        <v>7.434</v>
      </c>
      <c r="V595" s="69">
        <v>98.795</v>
      </c>
      <c r="W595" s="64">
        <v>315</v>
      </c>
      <c r="X595" s="59">
        <v>97</v>
      </c>
      <c r="Y595" s="59">
        <v>100</v>
      </c>
      <c r="Z595" s="59">
        <v>88</v>
      </c>
      <c r="AA595" s="59">
        <v>0</v>
      </c>
      <c r="AB595" s="59">
        <v>0</v>
      </c>
      <c r="AC595" s="59">
        <v>0</v>
      </c>
      <c r="AD595" s="59">
        <v>0</v>
      </c>
      <c r="AE595" s="59">
        <v>100</v>
      </c>
      <c r="AF595" s="73" t="s">
        <v>38</v>
      </c>
      <c r="AG595" s="73">
        <v>48000</v>
      </c>
      <c r="AH595" s="73" t="s">
        <v>38</v>
      </c>
      <c r="AI595" s="73" t="s">
        <v>38</v>
      </c>
      <c r="AJ595" s="73" t="s">
        <v>38</v>
      </c>
      <c r="AK595" s="73" t="s">
        <v>32</v>
      </c>
      <c r="AL595" s="77" t="str">
        <f>IF(ISBLANK(S595),"",IF(AJ595="Fail","Fail",IF(E595="PL4",IF(AND(T595&gt;STD_01122025!$D$3,U595&lt;STD_01122025!$D$4,OR(AF595="ND",AF595&lt;STD_01122025!$D$7),AH595="ND"),"Pass","Fail"),IF(E595="PL12",IF(AND(S595&lt;STD_01122025!$F$2,T595&gt;STD_01122025!$F$3,U595&lt;STD_01122025!$F$4,V595&gt;STD_01122025!$F$5,X595&gt;STD_01122025!$F$6,OR(AF595="ND",AF595&lt;STD_01122025!$F$7),AH595="ND"),"Pass","Fail"),IF(E595="SuperPL",IF(AND(T595&gt;STD_01122025!$H$3,U595&lt;STD_01122025!$H$4,V595&gt;STD_01122025!$H$5,X595&gt;STD_01122025!$H$6,OR(AF595="ND",AF595&lt;STD_01122025!$H$7),AH595="ND"),"Pass","Fail"),IF(E595="Flight",IF(AND(T595&gt;STD_01122025!$J$3,U595&lt;STD_01122025!$J$4,X595&gt;STD_01122025!$J$6,OR(AF595="ND",AF595&lt;STD_01122025!$J$7),AH595="ND"),"Pass","Fail"),""))))))</f>
        <v>Pass</v>
      </c>
      <c r="AM595" s="62">
        <f>IF(ISBLANK(B595),"",IFERROR(IF(VLOOKUP(B595,'Np PL4 Stock'!$A:$J,10,FALSE)="Np4",D595-VLOOKUP(B595,'Np PL4 Stock'!$A:$E,5,FALSE),D595-VLOOKUP(B595,'Np PL4 Stock'!$A:$E,5,FALSE)-1),""))</f>
        <v>19</v>
      </c>
      <c r="AN595" s="147">
        <v>11.305</v>
      </c>
      <c r="AO595" s="147">
        <v>11.598</v>
      </c>
      <c r="AP595" s="59">
        <v>100</v>
      </c>
      <c r="AQ595" s="59">
        <v>86</v>
      </c>
      <c r="AR595" s="59">
        <v>98</v>
      </c>
      <c r="AS595" s="59">
        <v>100</v>
      </c>
      <c r="AT595" s="73">
        <v>6500</v>
      </c>
      <c r="AU595" s="73">
        <v>42500</v>
      </c>
      <c r="AV595" s="73" t="s">
        <v>38</v>
      </c>
      <c r="AW595" s="73" t="s">
        <v>38</v>
      </c>
      <c r="AX595" s="84" t="s">
        <v>32</v>
      </c>
      <c r="AY595" s="59">
        <v>0</v>
      </c>
      <c r="AZ595" s="59">
        <v>0</v>
      </c>
      <c r="BA595" s="59">
        <v>0</v>
      </c>
      <c r="BB595" s="59">
        <v>0</v>
      </c>
      <c r="BC595" s="59">
        <v>0</v>
      </c>
      <c r="BD595" s="59">
        <v>0</v>
      </c>
      <c r="BE595" s="84" t="s">
        <v>38</v>
      </c>
      <c r="BF595" s="84" t="s">
        <v>38</v>
      </c>
      <c r="BG595" s="84" t="s">
        <v>38</v>
      </c>
      <c r="BH595" s="84" t="s">
        <v>38</v>
      </c>
      <c r="BI595" s="85" t="s">
        <v>793</v>
      </c>
      <c r="BJ595" s="64" t="s">
        <v>233</v>
      </c>
      <c r="BK595" s="86" t="s">
        <v>794</v>
      </c>
      <c r="BL595" s="86" t="s">
        <v>177</v>
      </c>
      <c r="BM595" s="86" t="s">
        <v>178</v>
      </c>
      <c r="BN595" s="86"/>
      <c r="BO595" s="59">
        <v>5</v>
      </c>
      <c r="BP595" s="69">
        <v>256104305100297</v>
      </c>
      <c r="BQ595" s="92">
        <v>0.3</v>
      </c>
      <c r="BR595" s="149">
        <v>0.15</v>
      </c>
      <c r="BS595" s="94">
        <f t="shared" si="100"/>
        <v>0.45</v>
      </c>
      <c r="BT595" s="95">
        <v>0.210375</v>
      </c>
      <c r="BU595" s="101">
        <f t="shared" si="101"/>
        <v>0.660375</v>
      </c>
      <c r="BV595" s="102">
        <f t="shared" si="96"/>
        <v>11.6279069767442</v>
      </c>
      <c r="BW595" s="103">
        <v>562.5</v>
      </c>
      <c r="BX595" s="104">
        <f t="shared" si="97"/>
        <v>0.00767877906976744</v>
      </c>
      <c r="BY595" s="105">
        <v>800</v>
      </c>
      <c r="BZ595" s="103" t="s">
        <v>32</v>
      </c>
      <c r="CA595" s="106" t="s">
        <v>189</v>
      </c>
      <c r="CB595" s="107" t="s">
        <v>148</v>
      </c>
      <c r="CC595" s="112" t="s">
        <v>149</v>
      </c>
      <c r="CD595" s="106"/>
      <c r="CE595" s="103" t="s">
        <v>192</v>
      </c>
      <c r="CF595" s="113"/>
      <c r="CG595" s="114">
        <v>2000016336</v>
      </c>
    </row>
    <row r="596" spans="1:85">
      <c r="A596" s="53" t="str">
        <f t="shared" si="103"/>
        <v>D1-03-07-45923</v>
      </c>
      <c r="B596" s="47" t="str">
        <f t="shared" si="104"/>
        <v>D1-03-07</v>
      </c>
      <c r="C596" s="48" t="s">
        <v>43</v>
      </c>
      <c r="D596" s="49">
        <v>45923</v>
      </c>
      <c r="E596" s="50" t="s">
        <v>14</v>
      </c>
      <c r="F596" s="51" t="s">
        <v>15</v>
      </c>
      <c r="G596" s="59">
        <v>7</v>
      </c>
      <c r="H596" s="51" t="s">
        <v>205</v>
      </c>
      <c r="I596" s="59">
        <v>3</v>
      </c>
      <c r="J596" s="60">
        <f>IF(ISBLANK(H596),"",IFERROR(VLOOKUP(B596,'Np PL4 Stock'!$A:$D,4,FALSE),""))</f>
        <v>45905</v>
      </c>
      <c r="K596" s="61">
        <f>IF(ISBLANK(H596),"",SUMIF('Np PL4 Stock'!$A:$A,B596,'Np PL4 Stock'!$N:$N))</f>
        <v>1.2</v>
      </c>
      <c r="L596" s="62">
        <f>IF(ISBLANK(H596),"",VLOOKUP(LEFT(B596,5),Unit!A:B,2,FALSE))</f>
        <v>20</v>
      </c>
      <c r="M596" s="63" t="str">
        <f>IF(ISBLANK(H596),"",IFERROR(VLOOKUP(B596,'Np PL4 Stock'!$A:$T,20,FALSE),""))</f>
        <v>V1-MC1</v>
      </c>
      <c r="N596" s="63" t="str">
        <f>IF(ISBLANK(H596),"",IFERROR(VLOOKUP(B596,'Np PL4 Stock'!$A:$U,21,FALSE),""))</f>
        <v>SyAqua</v>
      </c>
      <c r="O596" s="62">
        <f t="shared" si="98"/>
        <v>60</v>
      </c>
      <c r="P596" s="62">
        <f t="shared" si="94"/>
        <v>2.25e-5</v>
      </c>
      <c r="Q596" s="67">
        <f t="shared" si="99"/>
        <v>3.75e-7</v>
      </c>
      <c r="R596" s="67">
        <f t="shared" si="95"/>
        <v>5.503125e-7</v>
      </c>
      <c r="S596" s="64">
        <v>11</v>
      </c>
      <c r="T596" s="68">
        <v>7.695</v>
      </c>
      <c r="U596" s="68">
        <v>7.441</v>
      </c>
      <c r="V596" s="69">
        <v>91.765</v>
      </c>
      <c r="W596" s="64">
        <v>379</v>
      </c>
      <c r="X596" s="59">
        <v>96</v>
      </c>
      <c r="Y596" s="59">
        <v>100</v>
      </c>
      <c r="Z596" s="59">
        <v>84</v>
      </c>
      <c r="AA596" s="59">
        <v>0</v>
      </c>
      <c r="AB596" s="59">
        <v>0</v>
      </c>
      <c r="AC596" s="59">
        <v>0</v>
      </c>
      <c r="AD596" s="59">
        <v>0</v>
      </c>
      <c r="AE596" s="59">
        <v>100</v>
      </c>
      <c r="AF596" s="73" t="s">
        <v>38</v>
      </c>
      <c r="AG596" s="73">
        <v>54000</v>
      </c>
      <c r="AH596" s="73" t="s">
        <v>38</v>
      </c>
      <c r="AI596" s="73" t="s">
        <v>38</v>
      </c>
      <c r="AJ596" s="73" t="s">
        <v>38</v>
      </c>
      <c r="AK596" s="73" t="s">
        <v>32</v>
      </c>
      <c r="AL596" s="77" t="str">
        <f>IF(ISBLANK(S596),"",IF(AJ596="Fail","Fail",IF(E596="PL4",IF(AND(T596&gt;STD_01122025!$D$3,U596&lt;STD_01122025!$D$4,OR(AF596="ND",AF596&lt;STD_01122025!$D$7),AH596="ND"),"Pass","Fail"),IF(E596="PL12",IF(AND(S596&lt;STD_01122025!$F$2,T596&gt;STD_01122025!$F$3,U596&lt;STD_01122025!$F$4,V596&gt;STD_01122025!$F$5,X596&gt;STD_01122025!$F$6,OR(AF596="ND",AF596&lt;STD_01122025!$F$7),AH596="ND"),"Pass","Fail"),IF(E596="SuperPL",IF(AND(T596&gt;STD_01122025!$H$3,U596&lt;STD_01122025!$H$4,V596&gt;STD_01122025!$H$5,X596&gt;STD_01122025!$H$6,OR(AF596="ND",AF596&lt;STD_01122025!$H$7),AH596="ND"),"Pass","Fail"),IF(E596="Flight",IF(AND(T596&gt;STD_01122025!$J$3,U596&lt;STD_01122025!$J$4,X596&gt;STD_01122025!$J$6,OR(AF596="ND",AF596&lt;STD_01122025!$J$7),AH596="ND"),"Pass","Fail"),""))))))</f>
        <v>Pass</v>
      </c>
      <c r="AM596" s="62">
        <f>IF(ISBLANK(B596),"",IFERROR(IF(VLOOKUP(B596,'Np PL4 Stock'!$A:$J,10,FALSE)="Np4",D596-VLOOKUP(B596,'Np PL4 Stock'!$A:$E,5,FALSE),D596-VLOOKUP(B596,'Np PL4 Stock'!$A:$E,5,FALSE)-1),""))</f>
        <v>18</v>
      </c>
      <c r="AN596" s="147">
        <v>10.625</v>
      </c>
      <c r="AO596" s="147">
        <v>11.02</v>
      </c>
      <c r="AP596" s="59">
        <v>100</v>
      </c>
      <c r="AQ596" s="59">
        <v>103</v>
      </c>
      <c r="AR596" s="59">
        <v>96</v>
      </c>
      <c r="AS596" s="59">
        <v>100</v>
      </c>
      <c r="AT596" s="73" t="s">
        <v>38</v>
      </c>
      <c r="AU596" s="73">
        <v>60500</v>
      </c>
      <c r="AV596" s="73" t="s">
        <v>38</v>
      </c>
      <c r="AW596" s="73" t="s">
        <v>38</v>
      </c>
      <c r="AX596" s="84" t="s">
        <v>32</v>
      </c>
      <c r="AY596" s="59">
        <v>0</v>
      </c>
      <c r="AZ596" s="59">
        <v>0</v>
      </c>
      <c r="BA596" s="59">
        <v>0</v>
      </c>
      <c r="BB596" s="59">
        <v>0</v>
      </c>
      <c r="BC596" s="59">
        <v>0</v>
      </c>
      <c r="BD596" s="59">
        <v>0</v>
      </c>
      <c r="BE596" s="84" t="s">
        <v>38</v>
      </c>
      <c r="BF596" s="84" t="s">
        <v>38</v>
      </c>
      <c r="BG596" s="84" t="s">
        <v>38</v>
      </c>
      <c r="BH596" s="84" t="s">
        <v>38</v>
      </c>
      <c r="BI596" s="85" t="s">
        <v>793</v>
      </c>
      <c r="BJ596" s="64" t="s">
        <v>233</v>
      </c>
      <c r="BK596" s="86" t="s">
        <v>794</v>
      </c>
      <c r="BL596" s="86" t="s">
        <v>177</v>
      </c>
      <c r="BM596" s="86" t="s">
        <v>178</v>
      </c>
      <c r="BN596" s="86"/>
      <c r="BO596" s="59">
        <v>5</v>
      </c>
      <c r="BP596" s="69">
        <v>256104305100297</v>
      </c>
      <c r="BQ596" s="92">
        <v>0.3</v>
      </c>
      <c r="BR596" s="149">
        <v>0.15</v>
      </c>
      <c r="BS596" s="94">
        <f t="shared" si="100"/>
        <v>0.45</v>
      </c>
      <c r="BT596" s="95">
        <v>0.210375</v>
      </c>
      <c r="BU596" s="101">
        <f t="shared" si="101"/>
        <v>0.660375</v>
      </c>
      <c r="BV596" s="102">
        <f t="shared" si="96"/>
        <v>9.70873786407767</v>
      </c>
      <c r="BW596" s="103">
        <v>562.5</v>
      </c>
      <c r="BX596" s="104">
        <f t="shared" si="97"/>
        <v>0.00641140776699029</v>
      </c>
      <c r="BY596" s="105">
        <v>800</v>
      </c>
      <c r="BZ596" s="103" t="s">
        <v>32</v>
      </c>
      <c r="CA596" s="106" t="s">
        <v>189</v>
      </c>
      <c r="CB596" s="107" t="s">
        <v>148</v>
      </c>
      <c r="CC596" s="112" t="s">
        <v>149</v>
      </c>
      <c r="CD596" s="106"/>
      <c r="CE596" s="103" t="s">
        <v>192</v>
      </c>
      <c r="CF596" s="113"/>
      <c r="CG596" s="114">
        <v>2000016336</v>
      </c>
    </row>
    <row r="597" spans="1:85">
      <c r="A597" s="53" t="str">
        <f t="shared" si="103"/>
        <v>D1-01-07-45925</v>
      </c>
      <c r="B597" s="47" t="str">
        <f t="shared" si="104"/>
        <v>D1-01-07</v>
      </c>
      <c r="C597" s="48" t="s">
        <v>43</v>
      </c>
      <c r="D597" s="49">
        <v>45925</v>
      </c>
      <c r="E597" s="50" t="s">
        <v>14</v>
      </c>
      <c r="F597" s="51" t="s">
        <v>15</v>
      </c>
      <c r="G597" s="59">
        <v>7</v>
      </c>
      <c r="H597" s="51" t="s">
        <v>205</v>
      </c>
      <c r="I597" s="59">
        <v>1</v>
      </c>
      <c r="J597" s="60">
        <f>IF(ISBLANK(H597),"",IFERROR(VLOOKUP(B597,'Np PL4 Stock'!$A:$D,4,FALSE),""))</f>
        <v>45904</v>
      </c>
      <c r="K597" s="61">
        <f>IF(ISBLANK(H597),"",SUMIF('Np PL4 Stock'!$A:$A,B597,'Np PL4 Stock'!$N:$N))</f>
        <v>1.2</v>
      </c>
      <c r="L597" s="62">
        <f>IF(ISBLANK(H597),"",VLOOKUP(LEFT(B597,5),Unit!A:B,2,FALSE))</f>
        <v>20</v>
      </c>
      <c r="M597" s="63" t="str">
        <f>IF(ISBLANK(H597),"",IFERROR(VLOOKUP(B597,'Np PL4 Stock'!$A:$T,20,FALSE),""))</f>
        <v>V1-MC1</v>
      </c>
      <c r="N597" s="63" t="str">
        <f>IF(ISBLANK(H597),"",IFERROR(VLOOKUP(B597,'Np PL4 Stock'!$A:$U,21,FALSE),""))</f>
        <v>SyAqua</v>
      </c>
      <c r="O597" s="62">
        <f t="shared" si="98"/>
        <v>60</v>
      </c>
      <c r="P597" s="62">
        <f t="shared" si="94"/>
        <v>2.7e-5</v>
      </c>
      <c r="Q597" s="67">
        <f t="shared" si="99"/>
        <v>4.5e-7</v>
      </c>
      <c r="R597" s="67">
        <f t="shared" si="95"/>
        <v>7.059375e-7</v>
      </c>
      <c r="S597" s="64">
        <v>11</v>
      </c>
      <c r="T597" s="68">
        <v>7.87</v>
      </c>
      <c r="U597" s="68">
        <v>9.061</v>
      </c>
      <c r="V597" s="69">
        <v>96</v>
      </c>
      <c r="W597" s="64">
        <v>363</v>
      </c>
      <c r="X597" s="59">
        <v>96</v>
      </c>
      <c r="Y597" s="59">
        <v>100</v>
      </c>
      <c r="Z597" s="59">
        <v>84</v>
      </c>
      <c r="AA597" s="59">
        <v>0</v>
      </c>
      <c r="AB597" s="59">
        <v>0</v>
      </c>
      <c r="AC597" s="59">
        <v>0</v>
      </c>
      <c r="AD597" s="59">
        <v>0</v>
      </c>
      <c r="AE597" s="59">
        <v>100</v>
      </c>
      <c r="AF597" s="73" t="s">
        <v>38</v>
      </c>
      <c r="AG597" s="73">
        <v>41000</v>
      </c>
      <c r="AH597" s="73" t="s">
        <v>38</v>
      </c>
      <c r="AI597" s="73" t="s">
        <v>38</v>
      </c>
      <c r="AJ597" s="73" t="s">
        <v>38</v>
      </c>
      <c r="AK597" s="73" t="s">
        <v>32</v>
      </c>
      <c r="AL597" s="77" t="str">
        <f>IF(ISBLANK(S597),"",IF(AJ597="Fail","Fail",IF(E597="PL4",IF(AND(T597&gt;STD_01122025!$D$3,U597&lt;STD_01122025!$D$4,OR(AF597="ND",AF597&lt;STD_01122025!$D$7),AH597="ND"),"Pass","Fail"),IF(E597="PL12",IF(AND(S597&lt;STD_01122025!$F$2,T597&gt;STD_01122025!$F$3,U597&lt;STD_01122025!$F$4,V597&gt;STD_01122025!$F$5,X597&gt;STD_01122025!$F$6,OR(AF597="ND",AF597&lt;STD_01122025!$F$7),AH597="ND"),"Pass","Fail"),IF(E597="SuperPL",IF(AND(T597&gt;STD_01122025!$H$3,U597&lt;STD_01122025!$H$4,V597&gt;STD_01122025!$H$5,X597&gt;STD_01122025!$H$6,OR(AF597="ND",AF597&lt;STD_01122025!$H$7),AH597="ND"),"Pass","Fail"),IF(E597="Flight",IF(AND(T597&gt;STD_01122025!$J$3,U597&lt;STD_01122025!$J$4,X597&gt;STD_01122025!$J$6,OR(AF597="ND",AF597&lt;STD_01122025!$J$7),AH597="ND"),"Pass","Fail"),""))))))</f>
        <v>Pass</v>
      </c>
      <c r="AM597" s="62">
        <f>IF(ISBLANK(B597),"",IFERROR(IF(VLOOKUP(B597,'Np PL4 Stock'!$A:$J,10,FALSE)="Np4",D597-VLOOKUP(B597,'Np PL4 Stock'!$A:$E,5,FALSE),D597-VLOOKUP(B597,'Np PL4 Stock'!$A:$E,5,FALSE)-1),""))</f>
        <v>21</v>
      </c>
      <c r="AN597" s="147">
        <v>10.924</v>
      </c>
      <c r="AO597" s="147">
        <v>10.057</v>
      </c>
      <c r="AP597" s="59">
        <v>100</v>
      </c>
      <c r="AQ597" s="59">
        <v>97</v>
      </c>
      <c r="AR597" s="59">
        <v>97</v>
      </c>
      <c r="AS597" s="59">
        <v>100</v>
      </c>
      <c r="AT597" s="73" t="s">
        <v>38</v>
      </c>
      <c r="AU597" s="73">
        <v>71000</v>
      </c>
      <c r="AV597" s="73" t="s">
        <v>38</v>
      </c>
      <c r="AW597" s="73" t="s">
        <v>38</v>
      </c>
      <c r="AX597" s="84" t="s">
        <v>32</v>
      </c>
      <c r="AY597" s="59">
        <v>0</v>
      </c>
      <c r="AZ597" s="59">
        <v>0</v>
      </c>
      <c r="BA597" s="59">
        <v>0</v>
      </c>
      <c r="BB597" s="59">
        <v>0</v>
      </c>
      <c r="BC597" s="59">
        <v>0</v>
      </c>
      <c r="BD597" s="59">
        <v>0</v>
      </c>
      <c r="BE597" s="84" t="s">
        <v>38</v>
      </c>
      <c r="BF597" s="84" t="s">
        <v>38</v>
      </c>
      <c r="BG597" s="84" t="s">
        <v>38</v>
      </c>
      <c r="BH597" s="84" t="s">
        <v>38</v>
      </c>
      <c r="BI597" s="85" t="s">
        <v>795</v>
      </c>
      <c r="BJ597" s="86" t="s">
        <v>146</v>
      </c>
      <c r="BK597" s="86" t="s">
        <v>497</v>
      </c>
      <c r="BL597" s="86" t="s">
        <v>177</v>
      </c>
      <c r="BM597" s="86" t="s">
        <v>178</v>
      </c>
      <c r="BN597" s="86"/>
      <c r="BO597" s="59">
        <v>12</v>
      </c>
      <c r="BP597" s="69">
        <v>256104305100299</v>
      </c>
      <c r="BQ597" s="92">
        <v>0.45</v>
      </c>
      <c r="BR597" s="93">
        <v>0.09</v>
      </c>
      <c r="BS597" s="94">
        <f t="shared" si="100"/>
        <v>0.54</v>
      </c>
      <c r="BT597" s="95">
        <v>0.307125</v>
      </c>
      <c r="BU597" s="101">
        <f t="shared" si="101"/>
        <v>0.847125</v>
      </c>
      <c r="BV597" s="102">
        <f t="shared" si="96"/>
        <v>10.3092783505155</v>
      </c>
      <c r="BW597" s="103">
        <v>675</v>
      </c>
      <c r="BX597" s="104">
        <f t="shared" si="97"/>
        <v>0.00873324742268041</v>
      </c>
      <c r="BY597" s="105">
        <v>800</v>
      </c>
      <c r="BZ597" s="103" t="s">
        <v>32</v>
      </c>
      <c r="CA597" s="106" t="s">
        <v>189</v>
      </c>
      <c r="CB597" s="107" t="s">
        <v>148</v>
      </c>
      <c r="CC597" s="112" t="s">
        <v>149</v>
      </c>
      <c r="CD597" s="106"/>
      <c r="CE597" s="103" t="s">
        <v>192</v>
      </c>
      <c r="CF597" s="113"/>
      <c r="CG597" s="114">
        <v>2000023893</v>
      </c>
    </row>
    <row r="598" spans="1:85">
      <c r="A598" s="53" t="str">
        <f t="shared" si="103"/>
        <v>D1-06-07-45925</v>
      </c>
      <c r="B598" s="47" t="str">
        <f t="shared" si="104"/>
        <v>D1-06-07</v>
      </c>
      <c r="C598" s="48" t="s">
        <v>43</v>
      </c>
      <c r="D598" s="49">
        <v>45925</v>
      </c>
      <c r="E598" s="50" t="s">
        <v>14</v>
      </c>
      <c r="F598" s="51" t="s">
        <v>15</v>
      </c>
      <c r="G598" s="59">
        <v>7</v>
      </c>
      <c r="H598" s="51" t="s">
        <v>205</v>
      </c>
      <c r="I598" s="59">
        <v>6</v>
      </c>
      <c r="J598" s="60">
        <f>IF(ISBLANK(H598),"",IFERROR(VLOOKUP(B598,'Np PL4 Stock'!$A:$D,4,FALSE),""))</f>
        <v>45906</v>
      </c>
      <c r="K598" s="61">
        <f>IF(ISBLANK(H598),"",SUMIF('Np PL4 Stock'!$A:$A,B598,'Np PL4 Stock'!$N:$N))</f>
        <v>1.2</v>
      </c>
      <c r="L598" s="62">
        <f>IF(ISBLANK(H598),"",VLOOKUP(LEFT(B598,5),Unit!A:B,2,FALSE))</f>
        <v>20</v>
      </c>
      <c r="M598" s="63" t="str">
        <f>IF(ISBLANK(H598),"",IFERROR(VLOOKUP(B598,'Np PL4 Stock'!$A:$T,20,FALSE),""))</f>
        <v>V1-MC1</v>
      </c>
      <c r="N598" s="63" t="str">
        <f>IF(ISBLANK(H598),"",IFERROR(VLOOKUP(B598,'Np PL4 Stock'!$A:$U,21,FALSE),""))</f>
        <v>SyAqua</v>
      </c>
      <c r="O598" s="62">
        <f t="shared" si="98"/>
        <v>60</v>
      </c>
      <c r="P598" s="62">
        <f t="shared" si="94"/>
        <v>2.4e-5</v>
      </c>
      <c r="Q598" s="67">
        <f t="shared" si="99"/>
        <v>4e-7</v>
      </c>
      <c r="R598" s="67">
        <f t="shared" si="95"/>
        <v>5.8e-7</v>
      </c>
      <c r="S598" s="64">
        <v>11</v>
      </c>
      <c r="T598" s="68">
        <v>7.536</v>
      </c>
      <c r="U598" s="68">
        <v>7.125</v>
      </c>
      <c r="V598" s="69">
        <v>87.097</v>
      </c>
      <c r="W598" s="64">
        <v>417</v>
      </c>
      <c r="X598" s="59">
        <v>94</v>
      </c>
      <c r="Y598" s="59">
        <v>100</v>
      </c>
      <c r="Z598" s="59">
        <v>80</v>
      </c>
      <c r="AA598" s="59">
        <v>0</v>
      </c>
      <c r="AB598" s="59">
        <v>0</v>
      </c>
      <c r="AC598" s="59">
        <v>0</v>
      </c>
      <c r="AD598" s="59">
        <v>0</v>
      </c>
      <c r="AE598" s="59">
        <v>100</v>
      </c>
      <c r="AF598" s="73" t="s">
        <v>38</v>
      </c>
      <c r="AG598" s="73">
        <v>48000</v>
      </c>
      <c r="AH598" s="73" t="s">
        <v>38</v>
      </c>
      <c r="AI598" s="73" t="s">
        <v>38</v>
      </c>
      <c r="AJ598" s="73" t="s">
        <v>38</v>
      </c>
      <c r="AK598" s="73" t="s">
        <v>32</v>
      </c>
      <c r="AL598" s="77" t="str">
        <f>IF(ISBLANK(S598),"",IF(AJ598="Fail","Fail",IF(E598="PL4",IF(AND(T598&gt;STD_01122025!$D$3,U598&lt;STD_01122025!$D$4,OR(AF598="ND",AF598&lt;STD_01122025!$D$7),AH598="ND"),"Pass","Fail"),IF(E598="PL12",IF(AND(S598&lt;STD_01122025!$F$2,T598&gt;STD_01122025!$F$3,U598&lt;STD_01122025!$F$4,V598&gt;STD_01122025!$F$5,X598&gt;STD_01122025!$F$6,OR(AF598="ND",AF598&lt;STD_01122025!$F$7),AH598="ND"),"Pass","Fail"),IF(E598="SuperPL",IF(AND(T598&gt;STD_01122025!$H$3,U598&lt;STD_01122025!$H$4,V598&gt;STD_01122025!$H$5,X598&gt;STD_01122025!$H$6,OR(AF598="ND",AF598&lt;STD_01122025!$H$7),AH598="ND"),"Pass","Fail"),IF(E598="Flight",IF(AND(T598&gt;STD_01122025!$J$3,U598&lt;STD_01122025!$J$4,X598&gt;STD_01122025!$J$6,OR(AF598="ND",AF598&lt;STD_01122025!$J$7),AH598="ND"),"Pass","Fail"),""))))))</f>
        <v>Pass</v>
      </c>
      <c r="AM598" s="62">
        <f>IF(ISBLANK(B598),"",IFERROR(IF(VLOOKUP(B598,'Np PL4 Stock'!$A:$J,10,FALSE)="Np4",D598-VLOOKUP(B598,'Np PL4 Stock'!$A:$E,5,FALSE),D598-VLOOKUP(B598,'Np PL4 Stock'!$A:$E,5,FALSE)-1),""))</f>
        <v>19</v>
      </c>
      <c r="AN598" s="147">
        <v>10.638</v>
      </c>
      <c r="AO598" s="147">
        <v>11.076</v>
      </c>
      <c r="AP598" s="59">
        <v>100</v>
      </c>
      <c r="AQ598" s="59">
        <v>102</v>
      </c>
      <c r="AR598" s="59">
        <v>98</v>
      </c>
      <c r="AS598" s="59">
        <v>100</v>
      </c>
      <c r="AT598" s="73" t="s">
        <v>38</v>
      </c>
      <c r="AU598" s="73">
        <v>63000</v>
      </c>
      <c r="AV598" s="73" t="s">
        <v>38</v>
      </c>
      <c r="AW598" s="73" t="s">
        <v>38</v>
      </c>
      <c r="AX598" s="84" t="s">
        <v>32</v>
      </c>
      <c r="AY598" s="59">
        <v>0</v>
      </c>
      <c r="AZ598" s="59">
        <v>0</v>
      </c>
      <c r="BA598" s="59">
        <v>0</v>
      </c>
      <c r="BB598" s="59">
        <v>0</v>
      </c>
      <c r="BC598" s="59">
        <v>0</v>
      </c>
      <c r="BD598" s="59">
        <v>0</v>
      </c>
      <c r="BE598" s="84" t="s">
        <v>38</v>
      </c>
      <c r="BF598" s="84" t="s">
        <v>38</v>
      </c>
      <c r="BG598" s="84" t="s">
        <v>38</v>
      </c>
      <c r="BH598" s="84" t="s">
        <v>38</v>
      </c>
      <c r="BI598" s="85" t="s">
        <v>795</v>
      </c>
      <c r="BJ598" s="86" t="s">
        <v>146</v>
      </c>
      <c r="BK598" s="86" t="s">
        <v>497</v>
      </c>
      <c r="BL598" s="86" t="s">
        <v>177</v>
      </c>
      <c r="BM598" s="86" t="s">
        <v>178</v>
      </c>
      <c r="BN598" s="86"/>
      <c r="BO598" s="59">
        <v>16</v>
      </c>
      <c r="BP598" s="69">
        <v>256104305100299</v>
      </c>
      <c r="BQ598" s="92">
        <v>0.4</v>
      </c>
      <c r="BR598" s="93">
        <v>0.08</v>
      </c>
      <c r="BS598" s="94">
        <f t="shared" si="100"/>
        <v>0.48</v>
      </c>
      <c r="BT598" s="95">
        <v>0.216</v>
      </c>
      <c r="BU598" s="101">
        <f t="shared" si="101"/>
        <v>0.696</v>
      </c>
      <c r="BV598" s="102">
        <f t="shared" si="96"/>
        <v>9.80392156862745</v>
      </c>
      <c r="BW598" s="103">
        <v>600</v>
      </c>
      <c r="BX598" s="104">
        <f t="shared" si="97"/>
        <v>0.00682352941176471</v>
      </c>
      <c r="BY598" s="105">
        <v>800</v>
      </c>
      <c r="BZ598" s="103" t="s">
        <v>32</v>
      </c>
      <c r="CA598" s="106" t="s">
        <v>189</v>
      </c>
      <c r="CB598" s="107" t="s">
        <v>148</v>
      </c>
      <c r="CC598" s="112" t="s">
        <v>149</v>
      </c>
      <c r="CD598" s="106"/>
      <c r="CE598" s="103" t="s">
        <v>192</v>
      </c>
      <c r="CF598" s="113"/>
      <c r="CG598" s="114">
        <v>2000023893</v>
      </c>
    </row>
    <row r="599" spans="1:85">
      <c r="A599" s="53" t="str">
        <f t="shared" si="103"/>
        <v>D1-05-07-45925</v>
      </c>
      <c r="B599" s="47" t="str">
        <f t="shared" si="104"/>
        <v>D1-05-07</v>
      </c>
      <c r="C599" s="48" t="s">
        <v>43</v>
      </c>
      <c r="D599" s="49">
        <v>45925</v>
      </c>
      <c r="E599" s="50" t="s">
        <v>14</v>
      </c>
      <c r="F599" s="51" t="s">
        <v>15</v>
      </c>
      <c r="G599" s="59">
        <v>7</v>
      </c>
      <c r="H599" s="51" t="s">
        <v>205</v>
      </c>
      <c r="I599" s="59">
        <v>5</v>
      </c>
      <c r="J599" s="60">
        <f>IF(ISBLANK(H599),"",IFERROR(VLOOKUP(B599,'Np PL4 Stock'!$A:$D,4,FALSE),""))</f>
        <v>45906</v>
      </c>
      <c r="K599" s="61">
        <f>IF(ISBLANK(H599),"",SUMIF('Np PL4 Stock'!$A:$A,B599,'Np PL4 Stock'!$N:$N))</f>
        <v>1.2</v>
      </c>
      <c r="L599" s="62">
        <f>IF(ISBLANK(H599),"",VLOOKUP(LEFT(B599,5),Unit!A:B,2,FALSE))</f>
        <v>20</v>
      </c>
      <c r="M599" s="63" t="str">
        <f>IF(ISBLANK(H599),"",IFERROR(VLOOKUP(B599,'Np PL4 Stock'!$A:$T,20,FALSE),""))</f>
        <v>V1-MC1</v>
      </c>
      <c r="N599" s="63" t="str">
        <f>IF(ISBLANK(H599),"",IFERROR(VLOOKUP(B599,'Np PL4 Stock'!$A:$U,21,FALSE),""))</f>
        <v>SyAqua</v>
      </c>
      <c r="O599" s="62">
        <f t="shared" si="98"/>
        <v>60</v>
      </c>
      <c r="P599" s="62">
        <f t="shared" si="94"/>
        <v>1.5e-5</v>
      </c>
      <c r="Q599" s="67">
        <f t="shared" si="99"/>
        <v>2.5e-7</v>
      </c>
      <c r="R599" s="67">
        <f t="shared" si="95"/>
        <v>3.671875e-7</v>
      </c>
      <c r="S599" s="64">
        <v>12</v>
      </c>
      <c r="T599" s="68">
        <v>7.72</v>
      </c>
      <c r="U599" s="68">
        <v>7.03</v>
      </c>
      <c r="V599" s="69">
        <v>88</v>
      </c>
      <c r="W599" s="64">
        <v>374</v>
      </c>
      <c r="X599" s="59">
        <v>97</v>
      </c>
      <c r="Y599" s="59">
        <v>100</v>
      </c>
      <c r="Z599" s="59">
        <v>84</v>
      </c>
      <c r="AA599" s="59">
        <v>0</v>
      </c>
      <c r="AB599" s="59">
        <v>0</v>
      </c>
      <c r="AC599" s="59">
        <v>0</v>
      </c>
      <c r="AD599" s="59">
        <v>0</v>
      </c>
      <c r="AE599" s="59">
        <v>100</v>
      </c>
      <c r="AF599" s="73" t="s">
        <v>38</v>
      </c>
      <c r="AG599" s="73">
        <v>51500</v>
      </c>
      <c r="AH599" s="73" t="s">
        <v>38</v>
      </c>
      <c r="AI599" s="73" t="s">
        <v>38</v>
      </c>
      <c r="AJ599" s="73" t="s">
        <v>38</v>
      </c>
      <c r="AK599" s="73" t="s">
        <v>32</v>
      </c>
      <c r="AL599" s="77" t="str">
        <f>IF(ISBLANK(S599),"",IF(AJ599="Fail","Fail",IF(E599="PL4",IF(AND(T599&gt;STD_01122025!$D$3,U599&lt;STD_01122025!$D$4,OR(AF599="ND",AF599&lt;STD_01122025!$D$7),AH599="ND"),"Pass","Fail"),IF(E599="PL12",IF(AND(S599&lt;STD_01122025!$F$2,T599&gt;STD_01122025!$F$3,U599&lt;STD_01122025!$F$4,V599&gt;STD_01122025!$F$5,X599&gt;STD_01122025!$F$6,OR(AF599="ND",AF599&lt;STD_01122025!$F$7),AH599="ND"),"Pass","Fail"),IF(E599="SuperPL",IF(AND(T599&gt;STD_01122025!$H$3,U599&lt;STD_01122025!$H$4,V599&gt;STD_01122025!$H$5,X599&gt;STD_01122025!$H$6,OR(AF599="ND",AF599&lt;STD_01122025!$H$7),AH599="ND"),"Pass","Fail"),IF(E599="Flight",IF(AND(T599&gt;STD_01122025!$J$3,U599&lt;STD_01122025!$J$4,X599&gt;STD_01122025!$J$6,OR(AF599="ND",AF599&lt;STD_01122025!$J$7),AH599="ND"),"Pass","Fail"),""))))))</f>
        <v>Pass</v>
      </c>
      <c r="AM599" s="62">
        <f>IF(ISBLANK(B599),"",IFERROR(IF(VLOOKUP(B599,'Np PL4 Stock'!$A:$J,10,FALSE)="Np4",D599-VLOOKUP(B599,'Np PL4 Stock'!$A:$E,5,FALSE),D599-VLOOKUP(B599,'Np PL4 Stock'!$A:$E,5,FALSE)-1),""))</f>
        <v>19</v>
      </c>
      <c r="AN599" s="147">
        <v>10.605</v>
      </c>
      <c r="AO599" s="147">
        <v>10.586</v>
      </c>
      <c r="AP599" s="59">
        <v>100</v>
      </c>
      <c r="AQ599" s="59">
        <v>105</v>
      </c>
      <c r="AR599" s="59">
        <v>97</v>
      </c>
      <c r="AS599" s="59">
        <v>100</v>
      </c>
      <c r="AT599" s="73" t="s">
        <v>38</v>
      </c>
      <c r="AU599" s="73">
        <v>65500</v>
      </c>
      <c r="AV599" s="73" t="s">
        <v>38</v>
      </c>
      <c r="AW599" s="73" t="s">
        <v>38</v>
      </c>
      <c r="AX599" s="84" t="s">
        <v>32</v>
      </c>
      <c r="AY599" s="59">
        <v>0</v>
      </c>
      <c r="AZ599" s="59">
        <v>0</v>
      </c>
      <c r="BA599" s="59">
        <v>0</v>
      </c>
      <c r="BB599" s="59">
        <v>0</v>
      </c>
      <c r="BC599" s="59">
        <v>0</v>
      </c>
      <c r="BD599" s="59">
        <v>0</v>
      </c>
      <c r="BE599" s="84" t="s">
        <v>38</v>
      </c>
      <c r="BF599" s="84" t="s">
        <v>38</v>
      </c>
      <c r="BG599" s="84" t="s">
        <v>38</v>
      </c>
      <c r="BH599" s="84" t="s">
        <v>38</v>
      </c>
      <c r="BI599" s="85" t="s">
        <v>796</v>
      </c>
      <c r="BJ599" s="86" t="s">
        <v>146</v>
      </c>
      <c r="BK599" s="86" t="s">
        <v>497</v>
      </c>
      <c r="BL599" s="86" t="s">
        <v>177</v>
      </c>
      <c r="BM599" s="86" t="s">
        <v>178</v>
      </c>
      <c r="BN599" s="86"/>
      <c r="BO599" s="59">
        <v>19</v>
      </c>
      <c r="BP599" s="69">
        <v>256104305100298</v>
      </c>
      <c r="BQ599" s="92">
        <v>0.25</v>
      </c>
      <c r="BR599" s="93">
        <v>0.05</v>
      </c>
      <c r="BS599" s="94">
        <f t="shared" si="100"/>
        <v>0.3</v>
      </c>
      <c r="BT599" s="95">
        <v>0.140625</v>
      </c>
      <c r="BU599" s="101">
        <f t="shared" si="101"/>
        <v>0.440625</v>
      </c>
      <c r="BV599" s="102">
        <f t="shared" si="96"/>
        <v>9.52380952380953</v>
      </c>
      <c r="BW599" s="103">
        <v>375</v>
      </c>
      <c r="BX599" s="104">
        <f t="shared" si="97"/>
        <v>0.00419642857142857</v>
      </c>
      <c r="BY599" s="105">
        <v>800</v>
      </c>
      <c r="BZ599" s="103" t="s">
        <v>32</v>
      </c>
      <c r="CA599" s="106" t="s">
        <v>189</v>
      </c>
      <c r="CB599" s="107" t="s">
        <v>148</v>
      </c>
      <c r="CC599" s="112" t="s">
        <v>149</v>
      </c>
      <c r="CD599" s="106"/>
      <c r="CE599" s="103" t="s">
        <v>192</v>
      </c>
      <c r="CF599" s="113"/>
      <c r="CG599" s="114">
        <v>2000023892</v>
      </c>
    </row>
    <row r="600" spans="1:85">
      <c r="A600" s="53" t="str">
        <f t="shared" si="103"/>
        <v>D1-07-07-45926</v>
      </c>
      <c r="B600" s="47" t="str">
        <f t="shared" si="104"/>
        <v>D1-07-07</v>
      </c>
      <c r="C600" s="48" t="s">
        <v>43</v>
      </c>
      <c r="D600" s="49">
        <v>45926</v>
      </c>
      <c r="E600" s="50" t="s">
        <v>14</v>
      </c>
      <c r="F600" s="51" t="s">
        <v>15</v>
      </c>
      <c r="G600" s="59">
        <v>7</v>
      </c>
      <c r="H600" s="51" t="s">
        <v>205</v>
      </c>
      <c r="I600" s="59">
        <v>7</v>
      </c>
      <c r="J600" s="60">
        <f>IF(ISBLANK(H600),"",IFERROR(VLOOKUP(B600,'Np PL4 Stock'!$A:$D,4,FALSE),""))</f>
        <v>45907</v>
      </c>
      <c r="K600" s="61">
        <f>IF(ISBLANK(H600),"",SUMIF('Np PL4 Stock'!$A:$A,B600,'Np PL4 Stock'!$N:$N))</f>
        <v>1.2</v>
      </c>
      <c r="L600" s="62">
        <f>IF(ISBLANK(H600),"",VLOOKUP(LEFT(B600,5),Unit!A:B,2,FALSE))</f>
        <v>20</v>
      </c>
      <c r="M600" s="63" t="str">
        <f>IF(ISBLANK(H600),"",IFERROR(VLOOKUP(B600,'Np PL4 Stock'!$A:$T,20,FALSE),""))</f>
        <v>V1-MC1</v>
      </c>
      <c r="N600" s="63" t="str">
        <f>IF(ISBLANK(H600),"",IFERROR(VLOOKUP(B600,'Np PL4 Stock'!$A:$U,21,FALSE),""))</f>
        <v>SyAqua</v>
      </c>
      <c r="O600" s="62">
        <f t="shared" si="98"/>
        <v>60</v>
      </c>
      <c r="P600" s="62">
        <f t="shared" si="94"/>
        <v>9.9e-6</v>
      </c>
      <c r="Q600" s="67">
        <f t="shared" si="99"/>
        <v>4.125e-7</v>
      </c>
      <c r="R600" s="67">
        <f t="shared" si="95"/>
        <v>6.1524375e-7</v>
      </c>
      <c r="S600" s="64">
        <v>11</v>
      </c>
      <c r="T600" s="68">
        <v>7.52</v>
      </c>
      <c r="U600" s="68">
        <v>7.77</v>
      </c>
      <c r="V600" s="69">
        <v>78</v>
      </c>
      <c r="W600" s="64">
        <v>421</v>
      </c>
      <c r="X600" s="59">
        <v>95</v>
      </c>
      <c r="Y600" s="59">
        <v>100</v>
      </c>
      <c r="Z600" s="59">
        <v>84</v>
      </c>
      <c r="AA600" s="59">
        <v>0</v>
      </c>
      <c r="AB600" s="59">
        <v>0</v>
      </c>
      <c r="AC600" s="59">
        <v>0</v>
      </c>
      <c r="AD600" s="59">
        <v>0</v>
      </c>
      <c r="AE600" s="59">
        <v>100</v>
      </c>
      <c r="AF600" s="73" t="s">
        <v>38</v>
      </c>
      <c r="AG600" s="73">
        <v>56000</v>
      </c>
      <c r="AH600" s="73" t="s">
        <v>38</v>
      </c>
      <c r="AI600" s="73" t="s">
        <v>38</v>
      </c>
      <c r="AJ600" s="73" t="s">
        <v>38</v>
      </c>
      <c r="AK600" s="73" t="s">
        <v>32</v>
      </c>
      <c r="AL600" s="77" t="str">
        <f>IF(ISBLANK(S600),"",IF(AJ600="Fail","Fail",IF(E600="PL4",IF(AND(T600&gt;STD_01122025!$D$3,U600&lt;STD_01122025!$D$4,OR(AF600="ND",AF600&lt;STD_01122025!$D$7),AH600="ND"),"Pass","Fail"),IF(E600="PL12",IF(AND(S600&lt;STD_01122025!$F$2,T600&gt;STD_01122025!$F$3,U600&lt;STD_01122025!$F$4,V600&gt;STD_01122025!$F$5,X600&gt;STD_01122025!$F$6,OR(AF600="ND",AF600&lt;STD_01122025!$F$7),AH600="ND"),"Pass","Fail"),IF(E600="SuperPL",IF(AND(T600&gt;STD_01122025!$H$3,U600&lt;STD_01122025!$H$4,V600&gt;STD_01122025!$H$5,X600&gt;STD_01122025!$H$6,OR(AF600="ND",AF600&lt;STD_01122025!$H$7),AH600="ND"),"Pass","Fail"),IF(E600="Flight",IF(AND(T600&gt;STD_01122025!$J$3,U600&lt;STD_01122025!$J$4,X600&gt;STD_01122025!$J$6,OR(AF600="ND",AF600&lt;STD_01122025!$J$7),AH600="ND"),"Pass","Fail"),""))))))</f>
        <v>Pass</v>
      </c>
      <c r="AM600" s="62">
        <f>IF(ISBLANK(B600),"",IFERROR(IF(VLOOKUP(B600,'Np PL4 Stock'!$A:$J,10,FALSE)="Np4",D600-VLOOKUP(B600,'Np PL4 Stock'!$A:$E,5,FALSE),D600-VLOOKUP(B600,'Np PL4 Stock'!$A:$E,5,FALSE)-1),""))</f>
        <v>19</v>
      </c>
      <c r="AN600" s="147">
        <v>11.015</v>
      </c>
      <c r="AO600" s="147">
        <v>11.204</v>
      </c>
      <c r="AP600" s="59">
        <v>100</v>
      </c>
      <c r="AQ600" s="59">
        <v>89</v>
      </c>
      <c r="AR600" s="59">
        <v>97</v>
      </c>
      <c r="AS600" s="59">
        <v>100</v>
      </c>
      <c r="AT600" s="73" t="s">
        <v>38</v>
      </c>
      <c r="AU600" s="73">
        <v>66500</v>
      </c>
      <c r="AV600" s="73" t="s">
        <v>38</v>
      </c>
      <c r="AW600" s="73" t="s">
        <v>38</v>
      </c>
      <c r="AX600" s="84" t="s">
        <v>32</v>
      </c>
      <c r="AY600" s="59">
        <v>0</v>
      </c>
      <c r="AZ600" s="59">
        <v>0</v>
      </c>
      <c r="BA600" s="59">
        <v>0</v>
      </c>
      <c r="BB600" s="59">
        <v>0</v>
      </c>
      <c r="BC600" s="59">
        <v>0</v>
      </c>
      <c r="BD600" s="59">
        <v>0</v>
      </c>
      <c r="BE600" s="84" t="s">
        <v>38</v>
      </c>
      <c r="BF600" s="84" t="s">
        <v>38</v>
      </c>
      <c r="BG600" s="84" t="s">
        <v>38</v>
      </c>
      <c r="BH600" s="84" t="s">
        <v>38</v>
      </c>
      <c r="BI600" s="85" t="s">
        <v>785</v>
      </c>
      <c r="BJ600" s="86" t="s">
        <v>188</v>
      </c>
      <c r="BK600" s="86" t="s">
        <v>519</v>
      </c>
      <c r="BL600" s="86" t="s">
        <v>177</v>
      </c>
      <c r="BM600" s="86" t="s">
        <v>178</v>
      </c>
      <c r="BN600" s="86"/>
      <c r="BO600" s="59">
        <v>8</v>
      </c>
      <c r="BP600" s="69">
        <v>256104305100300</v>
      </c>
      <c r="BQ600" s="92">
        <v>0.18</v>
      </c>
      <c r="BR600" s="93">
        <v>0.018</v>
      </c>
      <c r="BS600" s="94">
        <f t="shared" si="100"/>
        <v>0.198</v>
      </c>
      <c r="BT600" s="95">
        <v>0.0977625</v>
      </c>
      <c r="BU600" s="101">
        <f t="shared" si="101"/>
        <v>0.2957625</v>
      </c>
      <c r="BV600" s="102">
        <f t="shared" si="96"/>
        <v>11.2359550561798</v>
      </c>
      <c r="BW600" s="103">
        <v>247.5</v>
      </c>
      <c r="BX600" s="104">
        <f t="shared" si="97"/>
        <v>0.00332317415730337</v>
      </c>
      <c r="BY600" s="105">
        <v>800</v>
      </c>
      <c r="BZ600" s="103" t="s">
        <v>32</v>
      </c>
      <c r="CA600" s="106" t="s">
        <v>189</v>
      </c>
      <c r="CB600" s="107" t="s">
        <v>148</v>
      </c>
      <c r="CC600" s="112" t="s">
        <v>149</v>
      </c>
      <c r="CD600" s="106"/>
      <c r="CE600" s="103" t="s">
        <v>192</v>
      </c>
      <c r="CF600" s="113"/>
      <c r="CG600" s="114">
        <v>2000026705</v>
      </c>
    </row>
    <row r="601" spans="1:85">
      <c r="A601" s="53" t="str">
        <f t="shared" si="103"/>
        <v>D1-07-07-45927</v>
      </c>
      <c r="B601" s="47" t="str">
        <f t="shared" si="104"/>
        <v>D1-07-07</v>
      </c>
      <c r="C601" s="48" t="s">
        <v>43</v>
      </c>
      <c r="D601" s="49">
        <v>45927</v>
      </c>
      <c r="E601" s="50" t="s">
        <v>14</v>
      </c>
      <c r="F601" s="51" t="s">
        <v>15</v>
      </c>
      <c r="G601" s="59">
        <v>7</v>
      </c>
      <c r="H601" s="51" t="s">
        <v>205</v>
      </c>
      <c r="I601" s="59">
        <v>7</v>
      </c>
      <c r="J601" s="60">
        <f>IF(ISBLANK(H601),"",IFERROR(VLOOKUP(B601,'Np PL4 Stock'!$A:$D,4,FALSE),""))</f>
        <v>45907</v>
      </c>
      <c r="K601" s="61">
        <f>IF(ISBLANK(H601),"",SUMIF('Np PL4 Stock'!$A:$A,B601,'Np PL4 Stock'!$N:$N))</f>
        <v>1.2</v>
      </c>
      <c r="L601" s="62">
        <f>IF(ISBLANK(H601),"",VLOOKUP(LEFT(B601,5),Unit!A:B,2,FALSE))</f>
        <v>20</v>
      </c>
      <c r="M601" s="63" t="str">
        <f>IF(ISBLANK(H601),"",IFERROR(VLOOKUP(B601,'Np PL4 Stock'!$A:$T,20,FALSE),""))</f>
        <v>V1-MC1</v>
      </c>
      <c r="N601" s="63" t="str">
        <f>IF(ISBLANK(H601),"",IFERROR(VLOOKUP(B601,'Np PL4 Stock'!$A:$U,21,FALSE),""))</f>
        <v>SyAqua</v>
      </c>
      <c r="O601" s="62">
        <f t="shared" si="98"/>
        <v>60</v>
      </c>
      <c r="P601" s="62">
        <f t="shared" si="94"/>
        <v>1.485e-5</v>
      </c>
      <c r="Q601" s="67">
        <f t="shared" si="99"/>
        <v>4.125e-7</v>
      </c>
      <c r="R601" s="67">
        <f t="shared" si="95"/>
        <v>6.1524375e-7</v>
      </c>
      <c r="S601" s="64">
        <v>11</v>
      </c>
      <c r="T601" s="68">
        <v>7.52</v>
      </c>
      <c r="U601" s="68">
        <v>7.77</v>
      </c>
      <c r="V601" s="69">
        <v>78</v>
      </c>
      <c r="W601" s="64">
        <v>421</v>
      </c>
      <c r="X601" s="59">
        <v>95</v>
      </c>
      <c r="Y601" s="59">
        <v>100</v>
      </c>
      <c r="Z601" s="59">
        <v>84</v>
      </c>
      <c r="AA601" s="59">
        <v>0</v>
      </c>
      <c r="AB601" s="59">
        <v>0</v>
      </c>
      <c r="AC601" s="59">
        <v>0</v>
      </c>
      <c r="AD601" s="59">
        <v>0</v>
      </c>
      <c r="AE601" s="59">
        <v>100</v>
      </c>
      <c r="AF601" s="73" t="s">
        <v>38</v>
      </c>
      <c r="AG601" s="73">
        <v>56000</v>
      </c>
      <c r="AH601" s="73" t="s">
        <v>38</v>
      </c>
      <c r="AI601" s="73" t="s">
        <v>38</v>
      </c>
      <c r="AJ601" s="73" t="s">
        <v>38</v>
      </c>
      <c r="AK601" s="73" t="s">
        <v>32</v>
      </c>
      <c r="AL601" s="77" t="str">
        <f>IF(ISBLANK(S601),"",IF(AJ601="Fail","Fail",IF(E601="PL4",IF(AND(T601&gt;STD_01122025!$D$3,U601&lt;STD_01122025!$D$4,OR(AF601="ND",AF601&lt;STD_01122025!$D$7),AH601="ND"),"Pass","Fail"),IF(E601="PL12",IF(AND(S601&lt;STD_01122025!$F$2,T601&gt;STD_01122025!$F$3,U601&lt;STD_01122025!$F$4,V601&gt;STD_01122025!$F$5,X601&gt;STD_01122025!$F$6,OR(AF601="ND",AF601&lt;STD_01122025!$F$7),AH601="ND"),"Pass","Fail"),IF(E601="SuperPL",IF(AND(T601&gt;STD_01122025!$H$3,U601&lt;STD_01122025!$H$4,V601&gt;STD_01122025!$H$5,X601&gt;STD_01122025!$H$6,OR(AF601="ND",AF601&lt;STD_01122025!$H$7),AH601="ND"),"Pass","Fail"),IF(E601="Flight",IF(AND(T601&gt;STD_01122025!$J$3,U601&lt;STD_01122025!$J$4,X601&gt;STD_01122025!$J$6,OR(AF601="ND",AF601&lt;STD_01122025!$J$7),AH601="ND"),"Pass","Fail"),""))))))</f>
        <v>Pass</v>
      </c>
      <c r="AM601" s="62">
        <f>IF(ISBLANK(B601),"",IFERROR(IF(VLOOKUP(B601,'Np PL4 Stock'!$A:$J,10,FALSE)="Np4",D601-VLOOKUP(B601,'Np PL4 Stock'!$A:$E,5,FALSE),D601-VLOOKUP(B601,'Np PL4 Stock'!$A:$E,5,FALSE)-1),""))</f>
        <v>20</v>
      </c>
      <c r="AN601" s="147">
        <v>11.407</v>
      </c>
      <c r="AO601" s="147">
        <v>10.963</v>
      </c>
      <c r="AP601" s="59">
        <v>100</v>
      </c>
      <c r="AQ601" s="59">
        <v>80</v>
      </c>
      <c r="AR601" s="59">
        <v>98</v>
      </c>
      <c r="AS601" s="59">
        <v>100</v>
      </c>
      <c r="AT601" s="73" t="s">
        <v>38</v>
      </c>
      <c r="AU601" s="73">
        <v>66000</v>
      </c>
      <c r="AV601" s="73" t="s">
        <v>38</v>
      </c>
      <c r="AW601" s="73" t="s">
        <v>38</v>
      </c>
      <c r="AX601" s="84" t="s">
        <v>32</v>
      </c>
      <c r="AY601" s="59">
        <v>0</v>
      </c>
      <c r="AZ601" s="59">
        <v>0</v>
      </c>
      <c r="BA601" s="59">
        <v>0</v>
      </c>
      <c r="BB601" s="59">
        <v>0</v>
      </c>
      <c r="BC601" s="59">
        <v>0</v>
      </c>
      <c r="BD601" s="59">
        <v>0</v>
      </c>
      <c r="BE601" s="84" t="s">
        <v>38</v>
      </c>
      <c r="BF601" s="84" t="s">
        <v>38</v>
      </c>
      <c r="BG601" s="84" t="s">
        <v>38</v>
      </c>
      <c r="BH601" s="84" t="s">
        <v>38</v>
      </c>
      <c r="BI601" s="85" t="s">
        <v>785</v>
      </c>
      <c r="BJ601" s="86" t="s">
        <v>188</v>
      </c>
      <c r="BK601" s="86" t="s">
        <v>519</v>
      </c>
      <c r="BL601" s="86" t="s">
        <v>177</v>
      </c>
      <c r="BM601" s="86" t="s">
        <v>178</v>
      </c>
      <c r="BN601" s="86"/>
      <c r="BO601" s="59">
        <v>9</v>
      </c>
      <c r="BP601" s="69">
        <v>256104305100301</v>
      </c>
      <c r="BQ601" s="92">
        <v>0.27</v>
      </c>
      <c r="BR601" s="93">
        <v>0.027</v>
      </c>
      <c r="BS601" s="94">
        <f t="shared" si="100"/>
        <v>0.297</v>
      </c>
      <c r="BT601" s="95">
        <v>0.14553</v>
      </c>
      <c r="BU601" s="101">
        <f t="shared" si="101"/>
        <v>0.44253</v>
      </c>
      <c r="BV601" s="102">
        <f t="shared" si="96"/>
        <v>12.5</v>
      </c>
      <c r="BW601" s="103">
        <v>424.285714285714</v>
      </c>
      <c r="BX601" s="104">
        <f t="shared" si="97"/>
        <v>0.005531625</v>
      </c>
      <c r="BY601" s="105">
        <v>700</v>
      </c>
      <c r="BZ601" s="103" t="s">
        <v>32</v>
      </c>
      <c r="CA601" s="106" t="s">
        <v>189</v>
      </c>
      <c r="CB601" s="107" t="s">
        <v>148</v>
      </c>
      <c r="CC601" s="112" t="s">
        <v>149</v>
      </c>
      <c r="CD601" s="106"/>
      <c r="CE601" s="103" t="s">
        <v>192</v>
      </c>
      <c r="CF601" s="113"/>
      <c r="CG601" s="114">
        <v>2000026705</v>
      </c>
    </row>
    <row r="602" spans="1:85">
      <c r="A602" s="53" t="str">
        <f t="shared" si="103"/>
        <v>D1-10-07-45927</v>
      </c>
      <c r="B602" s="47" t="str">
        <f t="shared" si="104"/>
        <v>D1-10-07</v>
      </c>
      <c r="C602" s="48" t="s">
        <v>43</v>
      </c>
      <c r="D602" s="49">
        <v>45927</v>
      </c>
      <c r="E602" s="50" t="s">
        <v>14</v>
      </c>
      <c r="F602" s="51" t="s">
        <v>15</v>
      </c>
      <c r="G602" s="59">
        <v>7</v>
      </c>
      <c r="H602" s="51" t="s">
        <v>205</v>
      </c>
      <c r="I602" s="59">
        <v>10</v>
      </c>
      <c r="J602" s="60">
        <f>IF(ISBLANK(H602),"",IFERROR(VLOOKUP(B602,'Np PL4 Stock'!$A:$D,4,FALSE),""))</f>
        <v>45908</v>
      </c>
      <c r="K602" s="61">
        <f>IF(ISBLANK(H602),"",SUMIF('Np PL4 Stock'!$A:$A,B602,'Np PL4 Stock'!$N:$N))</f>
        <v>1.2</v>
      </c>
      <c r="L602" s="62">
        <f>IF(ISBLANK(H602),"",VLOOKUP(LEFT(B602,5),Unit!A:B,2,FALSE))</f>
        <v>20</v>
      </c>
      <c r="M602" s="63" t="str">
        <f>IF(ISBLANK(H602),"",IFERROR(VLOOKUP(B602,'Np PL4 Stock'!$A:$T,20,FALSE),""))</f>
        <v>V1-MC1</v>
      </c>
      <c r="N602" s="63" t="str">
        <f>IF(ISBLANK(H602),"",IFERROR(VLOOKUP(B602,'Np PL4 Stock'!$A:$U,21,FALSE),""))</f>
        <v>SyAqua</v>
      </c>
      <c r="O602" s="62">
        <f t="shared" si="98"/>
        <v>60</v>
      </c>
      <c r="P602" s="62">
        <f t="shared" si="94"/>
        <v>9.9e-6</v>
      </c>
      <c r="Q602" s="67">
        <f t="shared" si="99"/>
        <v>5.775e-7</v>
      </c>
      <c r="R602" s="67">
        <f t="shared" si="95"/>
        <v>8.64272619047619e-7</v>
      </c>
      <c r="S602" s="64">
        <v>12</v>
      </c>
      <c r="T602" s="68">
        <v>7.982</v>
      </c>
      <c r="U602" s="68">
        <v>7.584</v>
      </c>
      <c r="V602" s="69">
        <v>98.936</v>
      </c>
      <c r="W602" s="64">
        <v>342</v>
      </c>
      <c r="X602" s="59">
        <v>97</v>
      </c>
      <c r="Y602" s="59">
        <v>100</v>
      </c>
      <c r="Z602" s="59">
        <v>84</v>
      </c>
      <c r="AA602" s="59">
        <v>0</v>
      </c>
      <c r="AB602" s="59">
        <v>0</v>
      </c>
      <c r="AC602" s="59">
        <v>0</v>
      </c>
      <c r="AD602" s="59">
        <v>0</v>
      </c>
      <c r="AE602" s="59">
        <v>100</v>
      </c>
      <c r="AF602" s="73" t="s">
        <v>38</v>
      </c>
      <c r="AG602" s="73">
        <v>66000</v>
      </c>
      <c r="AH602" s="73" t="s">
        <v>38</v>
      </c>
      <c r="AI602" s="73" t="s">
        <v>38</v>
      </c>
      <c r="AJ602" s="73" t="s">
        <v>38</v>
      </c>
      <c r="AK602" s="73" t="s">
        <v>32</v>
      </c>
      <c r="AL602" s="77" t="str">
        <f>IF(ISBLANK(S602),"",IF(AJ602="Fail","Fail",IF(E602="PL4",IF(AND(T602&gt;STD_01122025!$D$3,U602&lt;STD_01122025!$D$4,OR(AF602="ND",AF602&lt;STD_01122025!$D$7),AH602="ND"),"Pass","Fail"),IF(E602="PL12",IF(AND(S602&lt;STD_01122025!$F$2,T602&gt;STD_01122025!$F$3,U602&lt;STD_01122025!$F$4,V602&gt;STD_01122025!$F$5,X602&gt;STD_01122025!$F$6,OR(AF602="ND",AF602&lt;STD_01122025!$F$7),AH602="ND"),"Pass","Fail"),IF(E602="SuperPL",IF(AND(T602&gt;STD_01122025!$H$3,U602&lt;STD_01122025!$H$4,V602&gt;STD_01122025!$H$5,X602&gt;STD_01122025!$H$6,OR(AF602="ND",AF602&lt;STD_01122025!$H$7),AH602="ND"),"Pass","Fail"),IF(E602="Flight",IF(AND(T602&gt;STD_01122025!$J$3,U602&lt;STD_01122025!$J$4,X602&gt;STD_01122025!$J$6,OR(AF602="ND",AF602&lt;STD_01122025!$J$7),AH602="ND"),"Pass","Fail"),""))))))</f>
        <v>Pass</v>
      </c>
      <c r="AM602" s="62">
        <f>IF(ISBLANK(B602),"",IFERROR(IF(VLOOKUP(B602,'Np PL4 Stock'!$A:$J,10,FALSE)="Np4",D602-VLOOKUP(B602,'Np PL4 Stock'!$A:$E,5,FALSE),D602-VLOOKUP(B602,'Np PL4 Stock'!$A:$E,5,FALSE)-1),""))</f>
        <v>19</v>
      </c>
      <c r="AN602" s="147">
        <v>11.353</v>
      </c>
      <c r="AO602" s="147">
        <v>11.803</v>
      </c>
      <c r="AP602" s="59">
        <v>100</v>
      </c>
      <c r="AQ602" s="59">
        <v>83</v>
      </c>
      <c r="AR602" s="59">
        <v>97</v>
      </c>
      <c r="AS602" s="59">
        <v>100</v>
      </c>
      <c r="AT602" s="73" t="s">
        <v>38</v>
      </c>
      <c r="AU602" s="73">
        <v>70500</v>
      </c>
      <c r="AV602" s="73" t="s">
        <v>38</v>
      </c>
      <c r="AW602" s="73" t="s">
        <v>38</v>
      </c>
      <c r="AX602" s="84" t="s">
        <v>32</v>
      </c>
      <c r="AY602" s="59">
        <v>0</v>
      </c>
      <c r="AZ602" s="59">
        <v>0</v>
      </c>
      <c r="BA602" s="59">
        <v>0</v>
      </c>
      <c r="BB602" s="59">
        <v>0</v>
      </c>
      <c r="BC602" s="59">
        <v>0</v>
      </c>
      <c r="BD602" s="59">
        <v>0</v>
      </c>
      <c r="BE602" s="84" t="s">
        <v>38</v>
      </c>
      <c r="BF602" s="84" t="s">
        <v>38</v>
      </c>
      <c r="BG602" s="84" t="s">
        <v>38</v>
      </c>
      <c r="BH602" s="84" t="s">
        <v>38</v>
      </c>
      <c r="BI602" s="85" t="s">
        <v>785</v>
      </c>
      <c r="BJ602" s="86" t="s">
        <v>188</v>
      </c>
      <c r="BK602" s="86" t="s">
        <v>519</v>
      </c>
      <c r="BL602" s="86" t="s">
        <v>177</v>
      </c>
      <c r="BM602" s="86" t="s">
        <v>178</v>
      </c>
      <c r="BN602" s="86"/>
      <c r="BO602" s="59">
        <v>9</v>
      </c>
      <c r="BP602" s="69">
        <v>256104305100301</v>
      </c>
      <c r="BQ602" s="92">
        <v>0.18</v>
      </c>
      <c r="BR602" s="93">
        <v>0.018</v>
      </c>
      <c r="BS602" s="94">
        <f t="shared" si="100"/>
        <v>0.198</v>
      </c>
      <c r="BT602" s="95">
        <v>0.09702</v>
      </c>
      <c r="BU602" s="101">
        <f t="shared" si="101"/>
        <v>0.29502</v>
      </c>
      <c r="BV602" s="102">
        <f t="shared" si="96"/>
        <v>12.0481927710843</v>
      </c>
      <c r="BW602" s="103">
        <v>282.857142857143</v>
      </c>
      <c r="BX602" s="104">
        <f t="shared" si="97"/>
        <v>0.0035544578313253</v>
      </c>
      <c r="BY602" s="105">
        <v>700</v>
      </c>
      <c r="BZ602" s="103" t="s">
        <v>32</v>
      </c>
      <c r="CA602" s="106" t="s">
        <v>189</v>
      </c>
      <c r="CB602" s="107" t="s">
        <v>148</v>
      </c>
      <c r="CC602" s="112" t="s">
        <v>149</v>
      </c>
      <c r="CD602" s="106"/>
      <c r="CE602" s="103" t="s">
        <v>192</v>
      </c>
      <c r="CF602" s="113"/>
      <c r="CG602" s="114">
        <v>2000026705</v>
      </c>
    </row>
    <row r="603" spans="1:85">
      <c r="A603" s="53" t="str">
        <f t="shared" si="103"/>
        <v>D1-10-07-45930</v>
      </c>
      <c r="B603" s="47" t="str">
        <f t="shared" si="104"/>
        <v>D1-10-07</v>
      </c>
      <c r="C603" s="48" t="s">
        <v>43</v>
      </c>
      <c r="D603" s="49">
        <v>45930</v>
      </c>
      <c r="E603" s="50" t="s">
        <v>14</v>
      </c>
      <c r="F603" s="51" t="s">
        <v>15</v>
      </c>
      <c r="G603" s="59">
        <v>7</v>
      </c>
      <c r="H603" s="51" t="s">
        <v>205</v>
      </c>
      <c r="I603" s="59">
        <v>10</v>
      </c>
      <c r="J603" s="60">
        <f>IF(ISBLANK(H603),"",IFERROR(VLOOKUP(B603,'Np PL4 Stock'!$A:$D,4,FALSE),""))</f>
        <v>45908</v>
      </c>
      <c r="K603" s="61">
        <f>IF(ISBLANK(H603),"",SUMIF('Np PL4 Stock'!$A:$A,B603,'Np PL4 Stock'!$N:$N))</f>
        <v>1.2</v>
      </c>
      <c r="L603" s="62">
        <f>IF(ISBLANK(H603),"",VLOOKUP(LEFT(B603,5),Unit!A:B,2,FALSE))</f>
        <v>20</v>
      </c>
      <c r="M603" s="63" t="str">
        <f>IF(ISBLANK(H603),"",IFERROR(VLOOKUP(B603,'Np PL4 Stock'!$A:$T,20,FALSE),""))</f>
        <v>V1-MC1</v>
      </c>
      <c r="N603" s="63" t="str">
        <f>IF(ISBLANK(H603),"",IFERROR(VLOOKUP(B603,'Np PL4 Stock'!$A:$U,21,FALSE),""))</f>
        <v>SyAqua</v>
      </c>
      <c r="O603" s="62">
        <f t="shared" si="98"/>
        <v>60</v>
      </c>
      <c r="P603" s="62">
        <f t="shared" si="94"/>
        <v>2.475e-5</v>
      </c>
      <c r="Q603" s="67">
        <f t="shared" si="99"/>
        <v>5.775e-7</v>
      </c>
      <c r="R603" s="67">
        <f t="shared" si="95"/>
        <v>8.64272619047619e-7</v>
      </c>
      <c r="S603" s="64">
        <v>12</v>
      </c>
      <c r="T603" s="68">
        <v>7.982</v>
      </c>
      <c r="U603" s="68">
        <v>7.584</v>
      </c>
      <c r="V603" s="69">
        <v>98.936</v>
      </c>
      <c r="W603" s="64">
        <v>342</v>
      </c>
      <c r="X603" s="59">
        <v>97</v>
      </c>
      <c r="Y603" s="59">
        <v>100</v>
      </c>
      <c r="Z603" s="59">
        <v>84</v>
      </c>
      <c r="AA603" s="59">
        <v>0</v>
      </c>
      <c r="AB603" s="59">
        <v>0</v>
      </c>
      <c r="AC603" s="59">
        <v>0</v>
      </c>
      <c r="AD603" s="59">
        <v>0</v>
      </c>
      <c r="AE603" s="59">
        <v>100</v>
      </c>
      <c r="AF603" s="73" t="s">
        <v>38</v>
      </c>
      <c r="AG603" s="73">
        <v>66000</v>
      </c>
      <c r="AH603" s="73" t="s">
        <v>38</v>
      </c>
      <c r="AI603" s="73" t="s">
        <v>38</v>
      </c>
      <c r="AJ603" s="73" t="s">
        <v>38</v>
      </c>
      <c r="AK603" s="73" t="s">
        <v>32</v>
      </c>
      <c r="AL603" s="77" t="str">
        <f>IF(ISBLANK(S603),"",IF(AJ603="Fail","Fail",IF(E603="PL4",IF(AND(T603&gt;STD_01122025!$D$3,U603&lt;STD_01122025!$D$4,OR(AF603="ND",AF603&lt;STD_01122025!$D$7),AH603="ND"),"Pass","Fail"),IF(E603="PL12",IF(AND(S603&lt;STD_01122025!$F$2,T603&gt;STD_01122025!$F$3,U603&lt;STD_01122025!$F$4,V603&gt;STD_01122025!$F$5,X603&gt;STD_01122025!$F$6,OR(AF603="ND",AF603&lt;STD_01122025!$F$7),AH603="ND"),"Pass","Fail"),IF(E603="SuperPL",IF(AND(T603&gt;STD_01122025!$H$3,U603&lt;STD_01122025!$H$4,V603&gt;STD_01122025!$H$5,X603&gt;STD_01122025!$H$6,OR(AF603="ND",AF603&lt;STD_01122025!$H$7),AH603="ND"),"Pass","Fail"),IF(E603="Flight",IF(AND(T603&gt;STD_01122025!$J$3,U603&lt;STD_01122025!$J$4,X603&gt;STD_01122025!$J$6,OR(AF603="ND",AF603&lt;STD_01122025!$J$7),AH603="ND"),"Pass","Fail"),""))))))</f>
        <v>Pass</v>
      </c>
      <c r="AM603" s="62">
        <f>IF(ISBLANK(B603),"",IFERROR(IF(VLOOKUP(B603,'Np PL4 Stock'!$A:$J,10,FALSE)="Np4",D603-VLOOKUP(B603,'Np PL4 Stock'!$A:$E,5,FALSE),D603-VLOOKUP(B603,'Np PL4 Stock'!$A:$E,5,FALSE)-1),""))</f>
        <v>22</v>
      </c>
      <c r="AN603" s="147">
        <v>13.017</v>
      </c>
      <c r="AO603" s="147">
        <v>13.926</v>
      </c>
      <c r="AP603" s="59">
        <v>100</v>
      </c>
      <c r="AQ603" s="59">
        <v>62</v>
      </c>
      <c r="AR603" s="59">
        <v>99</v>
      </c>
      <c r="AS603" s="59">
        <v>100</v>
      </c>
      <c r="AT603" s="73" t="s">
        <v>38</v>
      </c>
      <c r="AU603" s="73">
        <v>85000</v>
      </c>
      <c r="AV603" s="73" t="s">
        <v>38</v>
      </c>
      <c r="AW603" s="73" t="s">
        <v>38</v>
      </c>
      <c r="AX603" s="84" t="s">
        <v>32</v>
      </c>
      <c r="AY603" s="59">
        <v>0</v>
      </c>
      <c r="AZ603" s="59">
        <v>0</v>
      </c>
      <c r="BA603" s="59">
        <v>0</v>
      </c>
      <c r="BB603" s="59">
        <v>0</v>
      </c>
      <c r="BC603" s="59">
        <v>0</v>
      </c>
      <c r="BD603" s="59">
        <v>0</v>
      </c>
      <c r="BE603" s="84" t="s">
        <v>38</v>
      </c>
      <c r="BF603" s="84" t="s">
        <v>38</v>
      </c>
      <c r="BG603" s="84" t="s">
        <v>38</v>
      </c>
      <c r="BH603" s="84" t="s">
        <v>38</v>
      </c>
      <c r="BI603" s="85" t="s">
        <v>795</v>
      </c>
      <c r="BJ603" s="86" t="s">
        <v>146</v>
      </c>
      <c r="BK603" s="86" t="s">
        <v>497</v>
      </c>
      <c r="BL603" s="86" t="s">
        <v>177</v>
      </c>
      <c r="BM603" s="86" t="s">
        <v>178</v>
      </c>
      <c r="BN603" s="86"/>
      <c r="BO603" s="59">
        <v>11</v>
      </c>
      <c r="BP603" s="69">
        <v>256104305100302</v>
      </c>
      <c r="BQ603" s="92">
        <v>0.1</v>
      </c>
      <c r="BR603" s="93">
        <v>0.02</v>
      </c>
      <c r="BS603" s="94">
        <f t="shared" si="100"/>
        <v>0.12</v>
      </c>
      <c r="BT603" s="95">
        <v>0.0562285714285714</v>
      </c>
      <c r="BU603" s="101">
        <f t="shared" si="101"/>
        <v>0.176228571428571</v>
      </c>
      <c r="BV603" s="102">
        <f t="shared" si="96"/>
        <v>16.1290322580645</v>
      </c>
      <c r="BW603" s="103">
        <v>171.428571428571</v>
      </c>
      <c r="BX603" s="104">
        <f t="shared" si="97"/>
        <v>0.00284239631336405</v>
      </c>
      <c r="BY603" s="105">
        <v>700</v>
      </c>
      <c r="BZ603" s="103" t="s">
        <v>32</v>
      </c>
      <c r="CA603" s="106" t="s">
        <v>189</v>
      </c>
      <c r="CB603" s="107" t="s">
        <v>148</v>
      </c>
      <c r="CC603" s="112" t="s">
        <v>149</v>
      </c>
      <c r="CD603" s="106"/>
      <c r="CE603" s="103" t="s">
        <v>192</v>
      </c>
      <c r="CF603" s="113"/>
      <c r="CG603" s="114">
        <v>2000023893</v>
      </c>
    </row>
    <row r="604" spans="1:85">
      <c r="A604" s="53" t="str">
        <f t="shared" si="103"/>
        <v>D1-10-07-45930</v>
      </c>
      <c r="B604" s="47" t="str">
        <f t="shared" si="104"/>
        <v>D1-10-07</v>
      </c>
      <c r="C604" s="48" t="s">
        <v>43</v>
      </c>
      <c r="D604" s="49">
        <v>45930</v>
      </c>
      <c r="E604" s="50" t="s">
        <v>14</v>
      </c>
      <c r="F604" s="51" t="s">
        <v>15</v>
      </c>
      <c r="G604" s="59">
        <v>7</v>
      </c>
      <c r="H604" s="51" t="s">
        <v>205</v>
      </c>
      <c r="I604" s="59">
        <v>10</v>
      </c>
      <c r="J604" s="60">
        <f>IF(ISBLANK(H604),"",IFERROR(VLOOKUP(B604,'Np PL4 Stock'!$A:$D,4,FALSE),""))</f>
        <v>45908</v>
      </c>
      <c r="K604" s="61">
        <f>IF(ISBLANK(H604),"",SUMIF('Np PL4 Stock'!$A:$A,B604,'Np PL4 Stock'!$N:$N))</f>
        <v>1.2</v>
      </c>
      <c r="L604" s="62">
        <f>IF(ISBLANK(H604),"",VLOOKUP(LEFT(B604,5),Unit!A:B,2,FALSE))</f>
        <v>20</v>
      </c>
      <c r="M604" s="63" t="str">
        <f>IF(ISBLANK(H604),"",IFERROR(VLOOKUP(B604,'Np PL4 Stock'!$A:$T,20,FALSE),""))</f>
        <v>V1-MC1</v>
      </c>
      <c r="N604" s="63" t="str">
        <f>IF(ISBLANK(H604),"",IFERROR(VLOOKUP(B604,'Np PL4 Stock'!$A:$U,21,FALSE),""))</f>
        <v>SyAqua</v>
      </c>
      <c r="O604" s="62">
        <f t="shared" si="98"/>
        <v>60</v>
      </c>
      <c r="P604" s="62">
        <f t="shared" si="94"/>
        <v>2.475e-5</v>
      </c>
      <c r="Q604" s="67">
        <f t="shared" si="99"/>
        <v>5.775e-7</v>
      </c>
      <c r="R604" s="67">
        <f t="shared" si="95"/>
        <v>8.64272619047619e-7</v>
      </c>
      <c r="S604" s="64">
        <v>12</v>
      </c>
      <c r="T604" s="68">
        <v>7.982</v>
      </c>
      <c r="U604" s="68">
        <v>7.584</v>
      </c>
      <c r="V604" s="69">
        <v>98.936</v>
      </c>
      <c r="W604" s="64">
        <v>342</v>
      </c>
      <c r="X604" s="59">
        <v>97</v>
      </c>
      <c r="Y604" s="59">
        <v>100</v>
      </c>
      <c r="Z604" s="59">
        <v>84</v>
      </c>
      <c r="AA604" s="59">
        <v>0</v>
      </c>
      <c r="AB604" s="59">
        <v>0</v>
      </c>
      <c r="AC604" s="59">
        <v>0</v>
      </c>
      <c r="AD604" s="59">
        <v>0</v>
      </c>
      <c r="AE604" s="59">
        <v>100</v>
      </c>
      <c r="AF604" s="73" t="s">
        <v>38</v>
      </c>
      <c r="AG604" s="73">
        <v>66000</v>
      </c>
      <c r="AH604" s="73" t="s">
        <v>38</v>
      </c>
      <c r="AI604" s="73" t="s">
        <v>38</v>
      </c>
      <c r="AJ604" s="73" t="s">
        <v>38</v>
      </c>
      <c r="AK604" s="73" t="s">
        <v>32</v>
      </c>
      <c r="AL604" s="77" t="str">
        <f>IF(ISBLANK(S604),"",IF(AJ604="Fail","Fail",IF(E604="PL4",IF(AND(T604&gt;STD_01122025!$D$3,U604&lt;STD_01122025!$D$4,OR(AF604="ND",AF604&lt;STD_01122025!$D$7),AH604="ND"),"Pass","Fail"),IF(E604="PL12",IF(AND(S604&lt;STD_01122025!$F$2,T604&gt;STD_01122025!$F$3,U604&lt;STD_01122025!$F$4,V604&gt;STD_01122025!$F$5,X604&gt;STD_01122025!$F$6,OR(AF604="ND",AF604&lt;STD_01122025!$F$7),AH604="ND"),"Pass","Fail"),IF(E604="SuperPL",IF(AND(T604&gt;STD_01122025!$H$3,U604&lt;STD_01122025!$H$4,V604&gt;STD_01122025!$H$5,X604&gt;STD_01122025!$H$6,OR(AF604="ND",AF604&lt;STD_01122025!$H$7),AH604="ND"),"Pass","Fail"),IF(E604="Flight",IF(AND(T604&gt;STD_01122025!$J$3,U604&lt;STD_01122025!$J$4,X604&gt;STD_01122025!$J$6,OR(AF604="ND",AF604&lt;STD_01122025!$J$7),AH604="ND"),"Pass","Fail"),""))))))</f>
        <v>Pass</v>
      </c>
      <c r="AM604" s="62">
        <f>IF(ISBLANK(B604),"",IFERROR(IF(VLOOKUP(B604,'Np PL4 Stock'!$A:$J,10,FALSE)="Np4",D604-VLOOKUP(B604,'Np PL4 Stock'!$A:$E,5,FALSE),D604-VLOOKUP(B604,'Np PL4 Stock'!$A:$E,5,FALSE)-1),""))</f>
        <v>22</v>
      </c>
      <c r="AN604" s="147">
        <v>13.017</v>
      </c>
      <c r="AO604" s="147">
        <v>13.926</v>
      </c>
      <c r="AP604" s="59">
        <v>100</v>
      </c>
      <c r="AQ604" s="59">
        <v>62</v>
      </c>
      <c r="AR604" s="59">
        <v>99</v>
      </c>
      <c r="AS604" s="59">
        <v>100</v>
      </c>
      <c r="AT604" s="73" t="s">
        <v>38</v>
      </c>
      <c r="AU604" s="73">
        <v>85000</v>
      </c>
      <c r="AV604" s="73" t="s">
        <v>38</v>
      </c>
      <c r="AW604" s="73" t="s">
        <v>38</v>
      </c>
      <c r="AX604" s="84" t="s">
        <v>32</v>
      </c>
      <c r="AY604" s="59">
        <v>0</v>
      </c>
      <c r="AZ604" s="59">
        <v>0</v>
      </c>
      <c r="BA604" s="59">
        <v>0</v>
      </c>
      <c r="BB604" s="59">
        <v>0</v>
      </c>
      <c r="BC604" s="59">
        <v>0</v>
      </c>
      <c r="BD604" s="59">
        <v>0</v>
      </c>
      <c r="BE604" s="84" t="s">
        <v>38</v>
      </c>
      <c r="BF604" s="84" t="s">
        <v>38</v>
      </c>
      <c r="BG604" s="84" t="s">
        <v>38</v>
      </c>
      <c r="BH604" s="84" t="s">
        <v>38</v>
      </c>
      <c r="BI604" s="85" t="s">
        <v>795</v>
      </c>
      <c r="BJ604" s="86" t="s">
        <v>146</v>
      </c>
      <c r="BK604" s="86" t="s">
        <v>497</v>
      </c>
      <c r="BL604" s="86" t="s">
        <v>177</v>
      </c>
      <c r="BM604" s="86" t="s">
        <v>178</v>
      </c>
      <c r="BN604" s="86"/>
      <c r="BO604" s="59">
        <v>14</v>
      </c>
      <c r="BP604" s="69">
        <v>256104305100302</v>
      </c>
      <c r="BQ604" s="92">
        <v>0.15</v>
      </c>
      <c r="BR604" s="93">
        <v>0.03</v>
      </c>
      <c r="BS604" s="94">
        <f t="shared" si="100"/>
        <v>0.18</v>
      </c>
      <c r="BT604" s="95">
        <v>0.0856285714285714</v>
      </c>
      <c r="BU604" s="101">
        <f t="shared" si="101"/>
        <v>0.265628571428571</v>
      </c>
      <c r="BV604" s="102">
        <f t="shared" si="96"/>
        <v>16.1290322580645</v>
      </c>
      <c r="BW604" s="103">
        <v>257.142857142857</v>
      </c>
      <c r="BX604" s="104">
        <f t="shared" si="97"/>
        <v>0.00428433179723502</v>
      </c>
      <c r="BY604" s="105">
        <v>700</v>
      </c>
      <c r="BZ604" s="103" t="s">
        <v>32</v>
      </c>
      <c r="CA604" s="106" t="s">
        <v>189</v>
      </c>
      <c r="CB604" s="107" t="s">
        <v>148</v>
      </c>
      <c r="CC604" s="112" t="s">
        <v>149</v>
      </c>
      <c r="CD604" s="106"/>
      <c r="CE604" s="103" t="s">
        <v>192</v>
      </c>
      <c r="CF604" s="113"/>
      <c r="CG604" s="114">
        <v>2000023893</v>
      </c>
    </row>
    <row r="605" spans="1:85">
      <c r="A605" s="53" t="str">
        <f t="shared" si="103"/>
        <v>D1-10-07-45930</v>
      </c>
      <c r="B605" s="47" t="str">
        <f t="shared" si="104"/>
        <v>D1-10-07</v>
      </c>
      <c r="C605" s="48" t="s">
        <v>43</v>
      </c>
      <c r="D605" s="49">
        <v>45930</v>
      </c>
      <c r="E605" s="50" t="s">
        <v>14</v>
      </c>
      <c r="F605" s="51" t="s">
        <v>15</v>
      </c>
      <c r="G605" s="59">
        <v>7</v>
      </c>
      <c r="H605" s="51" t="s">
        <v>205</v>
      </c>
      <c r="I605" s="59">
        <v>10</v>
      </c>
      <c r="J605" s="60">
        <f>IF(ISBLANK(H605),"",IFERROR(VLOOKUP(B605,'Np PL4 Stock'!$A:$D,4,FALSE),""))</f>
        <v>45908</v>
      </c>
      <c r="K605" s="61">
        <f>IF(ISBLANK(H605),"",SUMIF('Np PL4 Stock'!$A:$A,B605,'Np PL4 Stock'!$N:$N))</f>
        <v>1.2</v>
      </c>
      <c r="L605" s="62">
        <f>IF(ISBLANK(H605),"",VLOOKUP(LEFT(B605,5),Unit!A:B,2,FALSE))</f>
        <v>20</v>
      </c>
      <c r="M605" s="63" t="str">
        <f>IF(ISBLANK(H605),"",IFERROR(VLOOKUP(B605,'Np PL4 Stock'!$A:$T,20,FALSE),""))</f>
        <v>V1-MC1</v>
      </c>
      <c r="N605" s="63" t="str">
        <f>IF(ISBLANK(H605),"",IFERROR(VLOOKUP(B605,'Np PL4 Stock'!$A:$U,21,FALSE),""))</f>
        <v>SyAqua</v>
      </c>
      <c r="O605" s="62">
        <f t="shared" si="98"/>
        <v>60</v>
      </c>
      <c r="P605" s="62">
        <f t="shared" si="94"/>
        <v>2.475e-5</v>
      </c>
      <c r="Q605" s="67">
        <f t="shared" si="99"/>
        <v>5.775e-7</v>
      </c>
      <c r="R605" s="67">
        <f t="shared" si="95"/>
        <v>8.64272619047619e-7</v>
      </c>
      <c r="S605" s="64">
        <v>12</v>
      </c>
      <c r="T605" s="68">
        <v>7.982</v>
      </c>
      <c r="U605" s="68">
        <v>7.584</v>
      </c>
      <c r="V605" s="69">
        <v>98.936</v>
      </c>
      <c r="W605" s="64">
        <v>342</v>
      </c>
      <c r="X605" s="59">
        <v>97</v>
      </c>
      <c r="Y605" s="59">
        <v>100</v>
      </c>
      <c r="Z605" s="59">
        <v>84</v>
      </c>
      <c r="AA605" s="59">
        <v>0</v>
      </c>
      <c r="AB605" s="59">
        <v>0</v>
      </c>
      <c r="AC605" s="59">
        <v>0</v>
      </c>
      <c r="AD605" s="59">
        <v>0</v>
      </c>
      <c r="AE605" s="59">
        <v>100</v>
      </c>
      <c r="AF605" s="73" t="s">
        <v>38</v>
      </c>
      <c r="AG605" s="73">
        <v>66000</v>
      </c>
      <c r="AH605" s="73" t="s">
        <v>38</v>
      </c>
      <c r="AI605" s="73" t="s">
        <v>38</v>
      </c>
      <c r="AJ605" s="73" t="s">
        <v>38</v>
      </c>
      <c r="AK605" s="73" t="s">
        <v>32</v>
      </c>
      <c r="AL605" s="77" t="str">
        <f>IF(ISBLANK(S605),"",IF(AJ605="Fail","Fail",IF(E605="PL4",IF(AND(T605&gt;STD_01122025!$D$3,U605&lt;STD_01122025!$D$4,OR(AF605="ND",AF605&lt;STD_01122025!$D$7),AH605="ND"),"Pass","Fail"),IF(E605="PL12",IF(AND(S605&lt;STD_01122025!$F$2,T605&gt;STD_01122025!$F$3,U605&lt;STD_01122025!$F$4,V605&gt;STD_01122025!$F$5,X605&gt;STD_01122025!$F$6,OR(AF605="ND",AF605&lt;STD_01122025!$F$7),AH605="ND"),"Pass","Fail"),IF(E605="SuperPL",IF(AND(T605&gt;STD_01122025!$H$3,U605&lt;STD_01122025!$H$4,V605&gt;STD_01122025!$H$5,X605&gt;STD_01122025!$H$6,OR(AF605="ND",AF605&lt;STD_01122025!$H$7),AH605="ND"),"Pass","Fail"),IF(E605="Flight",IF(AND(T605&gt;STD_01122025!$J$3,U605&lt;STD_01122025!$J$4,X605&gt;STD_01122025!$J$6,OR(AF605="ND",AF605&lt;STD_01122025!$J$7),AH605="ND"),"Pass","Fail"),""))))))</f>
        <v>Pass</v>
      </c>
      <c r="AM605" s="62">
        <f>IF(ISBLANK(B605),"",IFERROR(IF(VLOOKUP(B605,'Np PL4 Stock'!$A:$J,10,FALSE)="Np4",D605-VLOOKUP(B605,'Np PL4 Stock'!$A:$E,5,FALSE),D605-VLOOKUP(B605,'Np PL4 Stock'!$A:$E,5,FALSE)-1),""))</f>
        <v>22</v>
      </c>
      <c r="AN605" s="147">
        <v>13.183</v>
      </c>
      <c r="AO605" s="147">
        <v>13.783</v>
      </c>
      <c r="AP605" s="59">
        <v>100</v>
      </c>
      <c r="AQ605" s="59">
        <v>59</v>
      </c>
      <c r="AR605" s="59">
        <v>98</v>
      </c>
      <c r="AS605" s="59">
        <v>100</v>
      </c>
      <c r="AT605" s="73" t="s">
        <v>38</v>
      </c>
      <c r="AU605" s="73">
        <v>85000</v>
      </c>
      <c r="AV605" s="73" t="s">
        <v>38</v>
      </c>
      <c r="AW605" s="73" t="s">
        <v>38</v>
      </c>
      <c r="AX605" s="84" t="s">
        <v>32</v>
      </c>
      <c r="AY605" s="59">
        <v>0</v>
      </c>
      <c r="AZ605" s="59">
        <v>0</v>
      </c>
      <c r="BA605" s="59">
        <v>0</v>
      </c>
      <c r="BB605" s="59">
        <v>0</v>
      </c>
      <c r="BC605" s="59">
        <v>0</v>
      </c>
      <c r="BD605" s="59">
        <v>0</v>
      </c>
      <c r="BE605" s="84" t="s">
        <v>38</v>
      </c>
      <c r="BF605" s="84" t="s">
        <v>38</v>
      </c>
      <c r="BG605" s="84" t="s">
        <v>38</v>
      </c>
      <c r="BH605" s="84" t="s">
        <v>38</v>
      </c>
      <c r="BI605" s="85" t="s">
        <v>755</v>
      </c>
      <c r="BJ605" s="86" t="s">
        <v>146</v>
      </c>
      <c r="BK605" s="86" t="s">
        <v>497</v>
      </c>
      <c r="BL605" s="86" t="s">
        <v>177</v>
      </c>
      <c r="BM605" s="86" t="s">
        <v>178</v>
      </c>
      <c r="BN605" s="86"/>
      <c r="BO605" s="59">
        <v>9</v>
      </c>
      <c r="BP605" s="69">
        <v>256104305100303</v>
      </c>
      <c r="BQ605" s="92">
        <v>0.1</v>
      </c>
      <c r="BR605" s="93">
        <v>0.02</v>
      </c>
      <c r="BS605" s="94">
        <f t="shared" si="100"/>
        <v>0.12</v>
      </c>
      <c r="BT605" s="95">
        <v>0.064</v>
      </c>
      <c r="BU605" s="101">
        <f t="shared" si="101"/>
        <v>0.184</v>
      </c>
      <c r="BV605" s="102">
        <f t="shared" si="96"/>
        <v>16.9491525423729</v>
      </c>
      <c r="BW605" s="103">
        <v>200</v>
      </c>
      <c r="BX605" s="104">
        <f t="shared" si="97"/>
        <v>0.00311864406779661</v>
      </c>
      <c r="BY605" s="105">
        <v>600</v>
      </c>
      <c r="BZ605" s="103" t="s">
        <v>32</v>
      </c>
      <c r="CA605" s="106" t="s">
        <v>189</v>
      </c>
      <c r="CB605" s="107" t="s">
        <v>148</v>
      </c>
      <c r="CC605" s="112" t="s">
        <v>149</v>
      </c>
      <c r="CD605" s="106"/>
      <c r="CE605" s="103" t="s">
        <v>192</v>
      </c>
      <c r="CF605" s="113"/>
      <c r="CG605" s="114">
        <v>2000025494</v>
      </c>
    </row>
    <row r="606" spans="1:85">
      <c r="A606" s="53" t="str">
        <f t="shared" si="103"/>
        <v>D1-10-07-45930</v>
      </c>
      <c r="B606" s="47" t="str">
        <f t="shared" si="104"/>
        <v>D1-10-07</v>
      </c>
      <c r="C606" s="48" t="s">
        <v>43</v>
      </c>
      <c r="D606" s="49">
        <v>45930</v>
      </c>
      <c r="E606" s="50" t="s">
        <v>14</v>
      </c>
      <c r="F606" s="51" t="s">
        <v>15</v>
      </c>
      <c r="G606" s="59">
        <v>7</v>
      </c>
      <c r="H606" s="51" t="s">
        <v>205</v>
      </c>
      <c r="I606" s="59">
        <v>10</v>
      </c>
      <c r="J606" s="60">
        <f>IF(ISBLANK(H606),"",IFERROR(VLOOKUP(B606,'Np PL4 Stock'!$A:$D,4,FALSE),""))</f>
        <v>45908</v>
      </c>
      <c r="K606" s="61">
        <f>IF(ISBLANK(H606),"",SUMIF('Np PL4 Stock'!$A:$A,B606,'Np PL4 Stock'!$N:$N))</f>
        <v>1.2</v>
      </c>
      <c r="L606" s="62">
        <f>IF(ISBLANK(H606),"",VLOOKUP(LEFT(B606,5),Unit!A:B,2,FALSE))</f>
        <v>20</v>
      </c>
      <c r="M606" s="63" t="str">
        <f>IF(ISBLANK(H606),"",IFERROR(VLOOKUP(B606,'Np PL4 Stock'!$A:$T,20,FALSE),""))</f>
        <v>V1-MC1</v>
      </c>
      <c r="N606" s="63" t="str">
        <f>IF(ISBLANK(H606),"",IFERROR(VLOOKUP(B606,'Np PL4 Stock'!$A:$U,21,FALSE),""))</f>
        <v>SyAqua</v>
      </c>
      <c r="O606" s="62">
        <f t="shared" si="98"/>
        <v>60</v>
      </c>
      <c r="P606" s="62">
        <f t="shared" si="94"/>
        <v>2.475e-5</v>
      </c>
      <c r="Q606" s="67">
        <f t="shared" si="99"/>
        <v>5.775e-7</v>
      </c>
      <c r="R606" s="67">
        <f t="shared" si="95"/>
        <v>8.64272619047619e-7</v>
      </c>
      <c r="S606" s="64">
        <v>12</v>
      </c>
      <c r="T606" s="68">
        <v>7.982</v>
      </c>
      <c r="U606" s="68">
        <v>7.584</v>
      </c>
      <c r="V606" s="69">
        <v>98.936</v>
      </c>
      <c r="W606" s="64">
        <v>342</v>
      </c>
      <c r="X606" s="59">
        <v>97</v>
      </c>
      <c r="Y606" s="59">
        <v>100</v>
      </c>
      <c r="Z606" s="59">
        <v>84</v>
      </c>
      <c r="AA606" s="59">
        <v>0</v>
      </c>
      <c r="AB606" s="59">
        <v>0</v>
      </c>
      <c r="AC606" s="59">
        <v>0</v>
      </c>
      <c r="AD606" s="59">
        <v>0</v>
      </c>
      <c r="AE606" s="59">
        <v>100</v>
      </c>
      <c r="AF606" s="73" t="s">
        <v>38</v>
      </c>
      <c r="AG606" s="73">
        <v>66000</v>
      </c>
      <c r="AH606" s="73" t="s">
        <v>38</v>
      </c>
      <c r="AI606" s="73" t="s">
        <v>38</v>
      </c>
      <c r="AJ606" s="73" t="s">
        <v>38</v>
      </c>
      <c r="AK606" s="73" t="s">
        <v>32</v>
      </c>
      <c r="AL606" s="77" t="str">
        <f>IF(ISBLANK(S606),"",IF(AJ606="Fail","Fail",IF(E606="PL4",IF(AND(T606&gt;STD_01122025!$D$3,U606&lt;STD_01122025!$D$4,OR(AF606="ND",AF606&lt;STD_01122025!$D$7),AH606="ND"),"Pass","Fail"),IF(E606="PL12",IF(AND(S606&lt;STD_01122025!$F$2,T606&gt;STD_01122025!$F$3,U606&lt;STD_01122025!$F$4,V606&gt;STD_01122025!$F$5,X606&gt;STD_01122025!$F$6,OR(AF606="ND",AF606&lt;STD_01122025!$F$7),AH606="ND"),"Pass","Fail"),IF(E606="SuperPL",IF(AND(T606&gt;STD_01122025!$H$3,U606&lt;STD_01122025!$H$4,V606&gt;STD_01122025!$H$5,X606&gt;STD_01122025!$H$6,OR(AF606="ND",AF606&lt;STD_01122025!$H$7),AH606="ND"),"Pass","Fail"),IF(E606="Flight",IF(AND(T606&gt;STD_01122025!$J$3,U606&lt;STD_01122025!$J$4,X606&gt;STD_01122025!$J$6,OR(AF606="ND",AF606&lt;STD_01122025!$J$7),AH606="ND"),"Pass","Fail"),""))))))</f>
        <v>Pass</v>
      </c>
      <c r="AM606" s="62">
        <f>IF(ISBLANK(B606),"",IFERROR(IF(VLOOKUP(B606,'Np PL4 Stock'!$A:$J,10,FALSE)="Np4",D606-VLOOKUP(B606,'Np PL4 Stock'!$A:$E,5,FALSE),D606-VLOOKUP(B606,'Np PL4 Stock'!$A:$E,5,FALSE)-1),""))</f>
        <v>22</v>
      </c>
      <c r="AN606" s="147">
        <v>13.183</v>
      </c>
      <c r="AO606" s="147">
        <v>13.783</v>
      </c>
      <c r="AP606" s="59">
        <v>100</v>
      </c>
      <c r="AQ606" s="59">
        <v>59</v>
      </c>
      <c r="AR606" s="59">
        <v>98</v>
      </c>
      <c r="AS606" s="59">
        <v>100</v>
      </c>
      <c r="AT606" s="73" t="s">
        <v>38</v>
      </c>
      <c r="AU606" s="73">
        <v>85000</v>
      </c>
      <c r="AV606" s="73" t="s">
        <v>38</v>
      </c>
      <c r="AW606" s="73" t="s">
        <v>38</v>
      </c>
      <c r="AX606" s="84" t="s">
        <v>32</v>
      </c>
      <c r="AY606" s="59">
        <v>0</v>
      </c>
      <c r="AZ606" s="59">
        <v>0</v>
      </c>
      <c r="BA606" s="59">
        <v>0</v>
      </c>
      <c r="BB606" s="59">
        <v>0</v>
      </c>
      <c r="BC606" s="59">
        <v>0</v>
      </c>
      <c r="BD606" s="59">
        <v>0</v>
      </c>
      <c r="BE606" s="84" t="s">
        <v>38</v>
      </c>
      <c r="BF606" s="84" t="s">
        <v>38</v>
      </c>
      <c r="BG606" s="84" t="s">
        <v>38</v>
      </c>
      <c r="BH606" s="84" t="s">
        <v>38</v>
      </c>
      <c r="BI606" s="27" t="s">
        <v>795</v>
      </c>
      <c r="BJ606" s="86" t="s">
        <v>146</v>
      </c>
      <c r="BK606" s="86" t="s">
        <v>497</v>
      </c>
      <c r="BL606" s="86" t="s">
        <v>177</v>
      </c>
      <c r="BM606" s="86" t="s">
        <v>178</v>
      </c>
      <c r="BN606" s="86"/>
      <c r="BO606" s="59">
        <v>9</v>
      </c>
      <c r="BP606" s="69">
        <v>256104305100304</v>
      </c>
      <c r="BQ606" s="92">
        <v>0.0625</v>
      </c>
      <c r="BR606" s="93">
        <v>0.0125</v>
      </c>
      <c r="BS606" s="94">
        <f t="shared" si="100"/>
        <v>0.075</v>
      </c>
      <c r="BT606" s="95">
        <v>0.04125</v>
      </c>
      <c r="BU606" s="101">
        <f t="shared" si="101"/>
        <v>0.11625</v>
      </c>
      <c r="BV606" s="102">
        <f t="shared" si="96"/>
        <v>16.9491525423729</v>
      </c>
      <c r="BW606" s="103">
        <v>125</v>
      </c>
      <c r="BX606" s="104">
        <f t="shared" si="97"/>
        <v>0.00197033898305085</v>
      </c>
      <c r="BY606" s="105">
        <v>600</v>
      </c>
      <c r="BZ606" s="103" t="s">
        <v>32</v>
      </c>
      <c r="CA606" s="106" t="s">
        <v>189</v>
      </c>
      <c r="CB606" s="107" t="s">
        <v>148</v>
      </c>
      <c r="CC606" s="112" t="s">
        <v>149</v>
      </c>
      <c r="CD606" s="106"/>
      <c r="CE606" s="103" t="s">
        <v>192</v>
      </c>
      <c r="CF606" s="113"/>
      <c r="CG606" s="114">
        <v>2000023893</v>
      </c>
    </row>
    <row r="607" spans="1:85">
      <c r="A607" s="53" t="str">
        <f t="shared" si="103"/>
        <v>C1-03-08-46042</v>
      </c>
      <c r="B607" s="47" t="str">
        <f t="shared" si="104"/>
        <v>C1-03-08</v>
      </c>
      <c r="C607" s="48" t="s">
        <v>43</v>
      </c>
      <c r="D607" s="49">
        <v>46042</v>
      </c>
      <c r="E607" s="50" t="s">
        <v>14</v>
      </c>
      <c r="F607" s="51" t="s">
        <v>15</v>
      </c>
      <c r="G607" s="59">
        <v>8</v>
      </c>
      <c r="H607" s="51" t="s">
        <v>187</v>
      </c>
      <c r="I607" s="59">
        <v>3</v>
      </c>
      <c r="J607" s="60">
        <f>IF(ISBLANK(H607),"",IFERROR(VLOOKUP(B607,'Np PL4 Stock'!$A:$D,4,FALSE),""))</f>
        <v>46026</v>
      </c>
      <c r="K607" s="61">
        <f>IF(ISBLANK(H607),"",SUMIF('Np PL4 Stock'!$A:$A,B607,'Np PL4 Stock'!$N:$N))</f>
        <v>2.4</v>
      </c>
      <c r="L607" s="62">
        <f>IF(ISBLANK(H607),"",VLOOKUP(LEFT(B607,5),Unit!A:B,2,FALSE))</f>
        <v>20</v>
      </c>
      <c r="M607" s="63" t="str">
        <f>IF(ISBLANK(H607),"",IFERROR(VLOOKUP(B607,'Np PL4 Stock'!$A:$T,20,FALSE),""))</f>
        <v>V1-MB1</v>
      </c>
      <c r="N607" s="63" t="str">
        <f>IF(ISBLANK(H607),"",IFERROR(VLOOKUP(B607,'Np PL4 Stock'!$A:$U,21,FALSE),""))</f>
        <v>SIS</v>
      </c>
      <c r="O607" s="62">
        <f t="shared" si="98"/>
        <v>120</v>
      </c>
      <c r="P607" s="62">
        <f t="shared" si="94"/>
        <v>9.1685e-5</v>
      </c>
      <c r="Q607" s="67">
        <f t="shared" si="99"/>
        <v>7.64041666666667e-7</v>
      </c>
      <c r="R607" s="67">
        <f t="shared" si="95"/>
        <v>1.01472740740741e-6</v>
      </c>
      <c r="S607" s="64">
        <v>12</v>
      </c>
      <c r="T607" s="68">
        <v>7.798</v>
      </c>
      <c r="U607" s="68">
        <v>5.074</v>
      </c>
      <c r="V607" s="69">
        <v>96</v>
      </c>
      <c r="W607" s="64">
        <v>360</v>
      </c>
      <c r="X607" s="59">
        <v>96</v>
      </c>
      <c r="Y607" s="59">
        <v>100</v>
      </c>
      <c r="Z607" s="59">
        <v>100</v>
      </c>
      <c r="AA607" s="59">
        <v>0</v>
      </c>
      <c r="AB607" s="59">
        <v>0</v>
      </c>
      <c r="AC607" s="59">
        <v>0</v>
      </c>
      <c r="AD607" s="59">
        <v>0</v>
      </c>
      <c r="AE607" s="59">
        <v>100</v>
      </c>
      <c r="AF607" s="73" t="s">
        <v>38</v>
      </c>
      <c r="AG607" s="73">
        <v>50000</v>
      </c>
      <c r="AH607" s="73" t="s">
        <v>38</v>
      </c>
      <c r="AI607" s="73" t="s">
        <v>38</v>
      </c>
      <c r="AJ607" s="73" t="s">
        <v>38</v>
      </c>
      <c r="AK607" s="73" t="s">
        <v>32</v>
      </c>
      <c r="AL607" s="77" t="str">
        <f>IF(ISBLANK(S607),"",IF(AJ607="Fail","Fail",IF(E607="PL4",IF(AND(T607&gt;STD_01122025!$D$3,U607&lt;STD_01122025!$D$4,OR(AF607="ND",AF607&lt;STD_01122025!$D$7),AH607="ND"),"Pass","Fail"),IF(E607="PL12",IF(AND(S607&lt;STD_01122025!$F$2,T607&gt;STD_01122025!$F$3,U607&lt;STD_01122025!$F$4,V607&gt;STD_01122025!$F$5,X607&gt;STD_01122025!$F$6,OR(AF607="ND",AF607&lt;STD_01122025!$F$7),AH607="ND"),"Pass","Fail"),IF(E607="SuperPL",IF(AND(T607&gt;STD_01122025!$H$3,U607&lt;STD_01122025!$H$4,V607&gt;STD_01122025!$H$5,X607&gt;STD_01122025!$H$6,OR(AF607="ND",AF607&lt;STD_01122025!$H$7),AH607="ND"),"Pass","Fail"),IF(E607="Flight",IF(AND(T607&gt;STD_01122025!$J$3,U607&lt;STD_01122025!$J$4,X607&gt;STD_01122025!$J$6,OR(AF607="ND",AF607&lt;STD_01122025!$J$7),AH607="ND"),"Pass","Fail"),""))))))</f>
        <v>Pass</v>
      </c>
      <c r="AM607" s="62">
        <f>IF(ISBLANK(B607),"",IFERROR(IF(VLOOKUP(B607,'Np PL4 Stock'!$A:$J,10,FALSE)="Np4",D607-VLOOKUP(B607,'Np PL4 Stock'!$A:$E,5,FALSE),D607-VLOOKUP(B607,'Np PL4 Stock'!$A:$E,5,FALSE)-1),""))</f>
        <v>16</v>
      </c>
      <c r="AN607" s="147">
        <v>9.382</v>
      </c>
      <c r="AO607" s="147">
        <v>6.908</v>
      </c>
      <c r="AP607" s="59">
        <v>100</v>
      </c>
      <c r="AQ607" s="59">
        <v>181</v>
      </c>
      <c r="AR607" s="59">
        <v>98</v>
      </c>
      <c r="AS607" s="59">
        <v>100</v>
      </c>
      <c r="AT607" s="73" t="s">
        <v>38</v>
      </c>
      <c r="AU607" s="73">
        <v>25000</v>
      </c>
      <c r="AV607" s="73" t="s">
        <v>38</v>
      </c>
      <c r="AW607" s="73" t="s">
        <v>38</v>
      </c>
      <c r="AX607" s="84" t="s">
        <v>32</v>
      </c>
      <c r="AY607" s="59">
        <v>0</v>
      </c>
      <c r="AZ607" s="59">
        <v>0</v>
      </c>
      <c r="BA607" s="59">
        <v>0</v>
      </c>
      <c r="BB607" s="59">
        <v>0</v>
      </c>
      <c r="BC607" s="59">
        <v>0</v>
      </c>
      <c r="BD607" s="59">
        <v>0</v>
      </c>
      <c r="BE607" s="84" t="s">
        <v>38</v>
      </c>
      <c r="BF607" s="84" t="s">
        <v>38</v>
      </c>
      <c r="BG607" s="84" t="s">
        <v>38</v>
      </c>
      <c r="BH607" s="84" t="s">
        <v>38</v>
      </c>
      <c r="BI607" s="85" t="s">
        <v>532</v>
      </c>
      <c r="BJ607" s="86" t="s">
        <v>240</v>
      </c>
      <c r="BK607" s="86" t="s">
        <v>483</v>
      </c>
      <c r="BL607" s="86" t="s">
        <v>155</v>
      </c>
      <c r="BM607" s="86" t="s">
        <v>178</v>
      </c>
      <c r="BN607" s="86"/>
      <c r="BO607" s="59">
        <v>6</v>
      </c>
      <c r="BP607" s="69">
        <v>256104305100305</v>
      </c>
      <c r="BQ607" s="92">
        <v>1.3</v>
      </c>
      <c r="BR607" s="93">
        <v>0.13</v>
      </c>
      <c r="BS607" s="94">
        <f t="shared" si="100"/>
        <v>1.43</v>
      </c>
      <c r="BT607" s="95">
        <v>0.426</v>
      </c>
      <c r="BU607" s="101">
        <f t="shared" si="101"/>
        <v>1.856</v>
      </c>
      <c r="BV607" s="102">
        <f t="shared" si="96"/>
        <v>5.52486187845304</v>
      </c>
      <c r="BW607" s="103">
        <v>1430</v>
      </c>
      <c r="BX607" s="104">
        <f t="shared" si="97"/>
        <v>0.0102541436464088</v>
      </c>
      <c r="BY607" s="105">
        <v>1000</v>
      </c>
      <c r="BZ607" s="103" t="s">
        <v>32</v>
      </c>
      <c r="CA607" s="106" t="s">
        <v>189</v>
      </c>
      <c r="CB607" s="107" t="s">
        <v>148</v>
      </c>
      <c r="CC607" s="112" t="s">
        <v>149</v>
      </c>
      <c r="CD607" s="106"/>
      <c r="CE607" s="103" t="s">
        <v>192</v>
      </c>
      <c r="CF607" s="113"/>
      <c r="CG607" s="114">
        <v>2000011770</v>
      </c>
    </row>
    <row r="608" spans="1:85">
      <c r="A608" s="53" t="str">
        <f t="shared" si="103"/>
        <v>C1-01-08-46042</v>
      </c>
      <c r="B608" s="47" t="str">
        <f t="shared" si="104"/>
        <v>C1-01-08</v>
      </c>
      <c r="C608" s="48" t="s">
        <v>43</v>
      </c>
      <c r="D608" s="49">
        <v>46042</v>
      </c>
      <c r="E608" s="50" t="s">
        <v>14</v>
      </c>
      <c r="F608" s="51" t="s">
        <v>15</v>
      </c>
      <c r="G608" s="59">
        <v>8</v>
      </c>
      <c r="H608" s="51" t="s">
        <v>187</v>
      </c>
      <c r="I608" s="59">
        <v>1</v>
      </c>
      <c r="J608" s="60">
        <f>IF(ISBLANK(H608),"",IFERROR(VLOOKUP(B608,'Np PL4 Stock'!$A:$D,4,FALSE),""))</f>
        <v>46025</v>
      </c>
      <c r="K608" s="61">
        <f>IF(ISBLANK(H608),"",SUMIF('Np PL4 Stock'!$A:$A,B608,'Np PL4 Stock'!$N:$N))</f>
        <v>2.4</v>
      </c>
      <c r="L608" s="62">
        <f>IF(ISBLANK(H608),"",VLOOKUP(LEFT(B608,5),Unit!A:B,2,FALSE))</f>
        <v>20</v>
      </c>
      <c r="M608" s="63" t="str">
        <f>IF(ISBLANK(H608),"",IFERROR(VLOOKUP(B608,'Np PL4 Stock'!$A:$T,20,FALSE),""))</f>
        <v>V1-MB1</v>
      </c>
      <c r="N608" s="63" t="str">
        <f>IF(ISBLANK(H608),"",IFERROR(VLOOKUP(B608,'Np PL4 Stock'!$A:$U,21,FALSE),""))</f>
        <v>SIS</v>
      </c>
      <c r="O608" s="62">
        <f t="shared" si="98"/>
        <v>120</v>
      </c>
      <c r="P608" s="62">
        <f t="shared" si="94"/>
        <v>3.9115e-5</v>
      </c>
      <c r="Q608" s="67">
        <f t="shared" si="99"/>
        <v>7.61375e-7</v>
      </c>
      <c r="R608" s="67">
        <f t="shared" si="95"/>
        <v>1.04773384259259e-6</v>
      </c>
      <c r="S608" s="64">
        <v>12</v>
      </c>
      <c r="T608" s="68">
        <v>7.791</v>
      </c>
      <c r="U608" s="68">
        <v>5.657</v>
      </c>
      <c r="V608" s="69">
        <v>94</v>
      </c>
      <c r="W608" s="64">
        <v>368</v>
      </c>
      <c r="X608" s="59">
        <v>94</v>
      </c>
      <c r="Y608" s="59">
        <v>100</v>
      </c>
      <c r="Z608" s="59">
        <v>100</v>
      </c>
      <c r="AA608" s="59">
        <v>0</v>
      </c>
      <c r="AB608" s="59">
        <v>0</v>
      </c>
      <c r="AC608" s="59">
        <v>0</v>
      </c>
      <c r="AD608" s="59">
        <v>0</v>
      </c>
      <c r="AE608" s="59">
        <v>100</v>
      </c>
      <c r="AF608" s="73" t="s">
        <v>38</v>
      </c>
      <c r="AG608" s="73">
        <v>60000</v>
      </c>
      <c r="AH608" s="73" t="s">
        <v>38</v>
      </c>
      <c r="AI608" s="73" t="s">
        <v>38</v>
      </c>
      <c r="AJ608" s="73" t="s">
        <v>38</v>
      </c>
      <c r="AK608" s="73" t="s">
        <v>32</v>
      </c>
      <c r="AL608" s="77" t="str">
        <f>IF(ISBLANK(S608),"",IF(AJ608="Fail","Fail",IF(E608="PL4",IF(AND(T608&gt;STD_01122025!$D$3,U608&lt;STD_01122025!$D$4,OR(AF608="ND",AF608&lt;STD_01122025!$D$7),AH608="ND"),"Pass","Fail"),IF(E608="PL12",IF(AND(S608&lt;STD_01122025!$F$2,T608&gt;STD_01122025!$F$3,U608&lt;STD_01122025!$F$4,V608&gt;STD_01122025!$F$5,X608&gt;STD_01122025!$F$6,OR(AF608="ND",AF608&lt;STD_01122025!$F$7),AH608="ND"),"Pass","Fail"),IF(E608="SuperPL",IF(AND(T608&gt;STD_01122025!$H$3,U608&lt;STD_01122025!$H$4,V608&gt;STD_01122025!$H$5,X608&gt;STD_01122025!$H$6,OR(AF608="ND",AF608&lt;STD_01122025!$H$7),AH608="ND"),"Pass","Fail"),IF(E608="Flight",IF(AND(T608&gt;STD_01122025!$J$3,U608&lt;STD_01122025!$J$4,X608&gt;STD_01122025!$J$6,OR(AF608="ND",AF608&lt;STD_01122025!$J$7),AH608="ND"),"Pass","Fail"),""))))))</f>
        <v>Pass</v>
      </c>
      <c r="AM608" s="62">
        <f>IF(ISBLANK(B608),"",IFERROR(IF(VLOOKUP(B608,'Np PL4 Stock'!$A:$J,10,FALSE)="Np4",D608-VLOOKUP(B608,'Np PL4 Stock'!$A:$E,5,FALSE),D608-VLOOKUP(B608,'Np PL4 Stock'!$A:$E,5,FALSE)-1),""))</f>
        <v>17</v>
      </c>
      <c r="AN608" s="147">
        <v>9.833</v>
      </c>
      <c r="AO608" s="147">
        <v>7.558</v>
      </c>
      <c r="AP608" s="59">
        <v>100</v>
      </c>
      <c r="AQ608" s="59">
        <v>142</v>
      </c>
      <c r="AR608" s="59">
        <v>98</v>
      </c>
      <c r="AS608" s="59">
        <v>100</v>
      </c>
      <c r="AT608" s="73" t="s">
        <v>38</v>
      </c>
      <c r="AU608" s="73">
        <v>35000</v>
      </c>
      <c r="AV608" s="73" t="s">
        <v>38</v>
      </c>
      <c r="AW608" s="73" t="s">
        <v>38</v>
      </c>
      <c r="AX608" s="84" t="s">
        <v>32</v>
      </c>
      <c r="AY608" s="59">
        <v>0</v>
      </c>
      <c r="AZ608" s="59">
        <v>0</v>
      </c>
      <c r="BA608" s="59">
        <v>0</v>
      </c>
      <c r="BB608" s="59">
        <v>0</v>
      </c>
      <c r="BC608" s="59">
        <v>0</v>
      </c>
      <c r="BD608" s="59">
        <v>0</v>
      </c>
      <c r="BE608" s="84" t="s">
        <v>38</v>
      </c>
      <c r="BF608" s="84" t="s">
        <v>38</v>
      </c>
      <c r="BG608" s="84" t="s">
        <v>38</v>
      </c>
      <c r="BH608" s="84" t="s">
        <v>38</v>
      </c>
      <c r="BI608" s="85" t="s">
        <v>797</v>
      </c>
      <c r="BJ608" s="86" t="s">
        <v>146</v>
      </c>
      <c r="BK608" s="86" t="s">
        <v>497</v>
      </c>
      <c r="BL608" s="86" t="s">
        <v>177</v>
      </c>
      <c r="BM608" s="86" t="s">
        <v>178</v>
      </c>
      <c r="BN608" s="86"/>
      <c r="BO608" s="59">
        <v>9</v>
      </c>
      <c r="BP608" s="69">
        <v>256104305100306</v>
      </c>
      <c r="BQ608" s="92">
        <v>0.25</v>
      </c>
      <c r="BR608" s="93">
        <v>0.05</v>
      </c>
      <c r="BS608" s="94">
        <f t="shared" si="100"/>
        <v>0.3</v>
      </c>
      <c r="BT608" s="95">
        <v>0.12224</v>
      </c>
      <c r="BU608" s="101">
        <f t="shared" si="101"/>
        <v>0.42224</v>
      </c>
      <c r="BV608" s="102">
        <f t="shared" si="96"/>
        <v>7.04225352112676</v>
      </c>
      <c r="BW608" s="103">
        <v>333.333333333333</v>
      </c>
      <c r="BX608" s="104">
        <f t="shared" si="97"/>
        <v>0.00297352112676056</v>
      </c>
      <c r="BY608" s="105">
        <v>900</v>
      </c>
      <c r="BZ608" s="103" t="s">
        <v>32</v>
      </c>
      <c r="CA608" s="106" t="s">
        <v>189</v>
      </c>
      <c r="CB608" s="107" t="s">
        <v>148</v>
      </c>
      <c r="CC608" s="112" t="s">
        <v>149</v>
      </c>
      <c r="CD608" s="106"/>
      <c r="CE608" s="103" t="s">
        <v>192</v>
      </c>
      <c r="CF608" s="113"/>
      <c r="CG608" s="114">
        <v>2000023892</v>
      </c>
    </row>
    <row r="609" spans="1:85">
      <c r="A609" s="53" t="str">
        <f t="shared" si="103"/>
        <v>C1-01-08-46042</v>
      </c>
      <c r="B609" s="47" t="str">
        <f t="shared" si="104"/>
        <v>C1-01-08</v>
      </c>
      <c r="C609" s="48" t="s">
        <v>43</v>
      </c>
      <c r="D609" s="49">
        <v>46042</v>
      </c>
      <c r="E609" s="50" t="s">
        <v>14</v>
      </c>
      <c r="F609" s="51" t="s">
        <v>15</v>
      </c>
      <c r="G609" s="59">
        <v>8</v>
      </c>
      <c r="H609" s="51" t="s">
        <v>187</v>
      </c>
      <c r="I609" s="59">
        <v>1</v>
      </c>
      <c r="J609" s="60">
        <f>IF(ISBLANK(H609),"",IFERROR(VLOOKUP(B609,'Np PL4 Stock'!$A:$D,4,FALSE),""))</f>
        <v>46025</v>
      </c>
      <c r="K609" s="61">
        <f>IF(ISBLANK(H609),"",SUMIF('Np PL4 Stock'!$A:$A,B609,'Np PL4 Stock'!$N:$N))</f>
        <v>2.4</v>
      </c>
      <c r="L609" s="62">
        <f>IF(ISBLANK(H609),"",VLOOKUP(LEFT(B609,5),Unit!A:B,2,FALSE))</f>
        <v>20</v>
      </c>
      <c r="M609" s="63" t="str">
        <f>IF(ISBLANK(H609),"",IFERROR(VLOOKUP(B609,'Np PL4 Stock'!$A:$T,20,FALSE),""))</f>
        <v>V1-MB1</v>
      </c>
      <c r="N609" s="63" t="str">
        <f>IF(ISBLANK(H609),"",IFERROR(VLOOKUP(B609,'Np PL4 Stock'!$A:$U,21,FALSE),""))</f>
        <v>SIS</v>
      </c>
      <c r="O609" s="62">
        <f t="shared" si="98"/>
        <v>120</v>
      </c>
      <c r="P609" s="62">
        <f t="shared" si="94"/>
        <v>3.9115e-5</v>
      </c>
      <c r="Q609" s="67">
        <f t="shared" si="99"/>
        <v>7.61375e-7</v>
      </c>
      <c r="R609" s="67">
        <f t="shared" si="95"/>
        <v>1.04773384259259e-6</v>
      </c>
      <c r="S609" s="64">
        <v>12</v>
      </c>
      <c r="T609" s="68">
        <v>7.791</v>
      </c>
      <c r="U609" s="68">
        <v>5.657</v>
      </c>
      <c r="V609" s="69">
        <v>94</v>
      </c>
      <c r="W609" s="64">
        <v>368</v>
      </c>
      <c r="X609" s="59">
        <v>94</v>
      </c>
      <c r="Y609" s="59">
        <v>100</v>
      </c>
      <c r="Z609" s="59">
        <v>100</v>
      </c>
      <c r="AA609" s="59">
        <v>0</v>
      </c>
      <c r="AB609" s="59">
        <v>0</v>
      </c>
      <c r="AC609" s="59">
        <v>0</v>
      </c>
      <c r="AD609" s="59">
        <v>0</v>
      </c>
      <c r="AE609" s="59">
        <v>100</v>
      </c>
      <c r="AF609" s="73" t="s">
        <v>38</v>
      </c>
      <c r="AG609" s="73">
        <v>60000</v>
      </c>
      <c r="AH609" s="73" t="s">
        <v>38</v>
      </c>
      <c r="AI609" s="73" t="s">
        <v>38</v>
      </c>
      <c r="AJ609" s="73" t="s">
        <v>38</v>
      </c>
      <c r="AK609" s="73" t="s">
        <v>32</v>
      </c>
      <c r="AL609" s="77" t="str">
        <f>IF(ISBLANK(S609),"",IF(AJ609="Fail","Fail",IF(E609="PL4",IF(AND(T609&gt;STD_01122025!$D$3,U609&lt;STD_01122025!$D$4,OR(AF609="ND",AF609&lt;STD_01122025!$D$7),AH609="ND"),"Pass","Fail"),IF(E609="PL12",IF(AND(S609&lt;STD_01122025!$F$2,T609&gt;STD_01122025!$F$3,U609&lt;STD_01122025!$F$4,V609&gt;STD_01122025!$F$5,X609&gt;STD_01122025!$F$6,OR(AF609="ND",AF609&lt;STD_01122025!$F$7),AH609="ND"),"Pass","Fail"),IF(E609="SuperPL",IF(AND(T609&gt;STD_01122025!$H$3,U609&lt;STD_01122025!$H$4,V609&gt;STD_01122025!$H$5,X609&gt;STD_01122025!$H$6,OR(AF609="ND",AF609&lt;STD_01122025!$H$7),AH609="ND"),"Pass","Fail"),IF(E609="Flight",IF(AND(T609&gt;STD_01122025!$J$3,U609&lt;STD_01122025!$J$4,X609&gt;STD_01122025!$J$6,OR(AF609="ND",AF609&lt;STD_01122025!$J$7),AH609="ND"),"Pass","Fail"),""))))))</f>
        <v>Pass</v>
      </c>
      <c r="AM609" s="62">
        <f>IF(ISBLANK(B609),"",IFERROR(IF(VLOOKUP(B609,'Np PL4 Stock'!$A:$J,10,FALSE)="Np4",D609-VLOOKUP(B609,'Np PL4 Stock'!$A:$E,5,FALSE),D609-VLOOKUP(B609,'Np PL4 Stock'!$A:$E,5,FALSE)-1),""))</f>
        <v>17</v>
      </c>
      <c r="AN609" s="147">
        <v>9.833</v>
      </c>
      <c r="AO609" s="147">
        <v>7.558</v>
      </c>
      <c r="AP609" s="59">
        <v>100</v>
      </c>
      <c r="AQ609" s="59">
        <v>142</v>
      </c>
      <c r="AR609" s="59">
        <v>98</v>
      </c>
      <c r="AS609" s="59">
        <v>100</v>
      </c>
      <c r="AT609" s="73" t="s">
        <v>38</v>
      </c>
      <c r="AU609" s="73">
        <v>35000</v>
      </c>
      <c r="AV609" s="73" t="s">
        <v>38</v>
      </c>
      <c r="AW609" s="73" t="s">
        <v>38</v>
      </c>
      <c r="AX609" s="84" t="s">
        <v>32</v>
      </c>
      <c r="AY609" s="59">
        <v>0</v>
      </c>
      <c r="AZ609" s="59">
        <v>0</v>
      </c>
      <c r="BA609" s="59">
        <v>0</v>
      </c>
      <c r="BB609" s="59">
        <v>0</v>
      </c>
      <c r="BC609" s="59">
        <v>0</v>
      </c>
      <c r="BD609" s="59">
        <v>0</v>
      </c>
      <c r="BE609" s="84" t="s">
        <v>38</v>
      </c>
      <c r="BF609" s="84" t="s">
        <v>38</v>
      </c>
      <c r="BG609" s="84" t="s">
        <v>38</v>
      </c>
      <c r="BH609" s="84" t="s">
        <v>38</v>
      </c>
      <c r="BI609" s="85" t="s">
        <v>795</v>
      </c>
      <c r="BJ609" s="86" t="s">
        <v>146</v>
      </c>
      <c r="BK609" s="86" t="s">
        <v>497</v>
      </c>
      <c r="BL609" s="86" t="s">
        <v>177</v>
      </c>
      <c r="BM609" s="86" t="s">
        <v>178</v>
      </c>
      <c r="BN609" s="86"/>
      <c r="BO609" s="59">
        <v>11</v>
      </c>
      <c r="BP609" s="69">
        <v>256104305100307</v>
      </c>
      <c r="BQ609" s="92">
        <v>0.17</v>
      </c>
      <c r="BR609" s="93">
        <v>0.034</v>
      </c>
      <c r="BS609" s="94">
        <f t="shared" si="100"/>
        <v>0.204</v>
      </c>
      <c r="BT609" s="95">
        <v>0.077112</v>
      </c>
      <c r="BU609" s="101">
        <f t="shared" si="101"/>
        <v>0.281112</v>
      </c>
      <c r="BV609" s="102">
        <f t="shared" si="96"/>
        <v>7.04225352112676</v>
      </c>
      <c r="BW609" s="103">
        <v>204</v>
      </c>
      <c r="BX609" s="104">
        <f t="shared" si="97"/>
        <v>0.00197966197183099</v>
      </c>
      <c r="BY609" s="105">
        <v>1000</v>
      </c>
      <c r="BZ609" s="103" t="s">
        <v>32</v>
      </c>
      <c r="CA609" s="106" t="s">
        <v>189</v>
      </c>
      <c r="CB609" s="107" t="s">
        <v>148</v>
      </c>
      <c r="CC609" s="112" t="s">
        <v>149</v>
      </c>
      <c r="CD609" s="106"/>
      <c r="CE609" s="103" t="s">
        <v>192</v>
      </c>
      <c r="CF609" s="113"/>
      <c r="CG609" s="114">
        <v>2000023893</v>
      </c>
    </row>
    <row r="610" spans="1:85">
      <c r="A610" s="53" t="str">
        <f t="shared" si="103"/>
        <v>C1-03-08-46042</v>
      </c>
      <c r="B610" s="47" t="str">
        <f t="shared" si="104"/>
        <v>C1-03-08</v>
      </c>
      <c r="C610" s="48" t="s">
        <v>43</v>
      </c>
      <c r="D610" s="49">
        <v>46042</v>
      </c>
      <c r="E610" s="50" t="s">
        <v>14</v>
      </c>
      <c r="F610" s="51" t="s">
        <v>15</v>
      </c>
      <c r="G610" s="59">
        <v>8</v>
      </c>
      <c r="H610" s="51" t="s">
        <v>187</v>
      </c>
      <c r="I610" s="59">
        <v>3</v>
      </c>
      <c r="J610" s="60">
        <f>IF(ISBLANK(H610),"",IFERROR(VLOOKUP(B610,'Np PL4 Stock'!$A:$D,4,FALSE),""))</f>
        <v>46026</v>
      </c>
      <c r="K610" s="61">
        <f>IF(ISBLANK(H610),"",SUMIF('Np PL4 Stock'!$A:$A,B610,'Np PL4 Stock'!$N:$N))</f>
        <v>2.4</v>
      </c>
      <c r="L610" s="62">
        <f>IF(ISBLANK(H610),"",VLOOKUP(LEFT(B610,5),Unit!A:B,2,FALSE))</f>
        <v>20</v>
      </c>
      <c r="M610" s="63" t="str">
        <f>IF(ISBLANK(H610),"",IFERROR(VLOOKUP(B610,'Np PL4 Stock'!$A:$T,20,FALSE),""))</f>
        <v>V1-MB1</v>
      </c>
      <c r="N610" s="63" t="str">
        <f>IF(ISBLANK(H610),"",IFERROR(VLOOKUP(B610,'Np PL4 Stock'!$A:$U,21,FALSE),""))</f>
        <v>SIS</v>
      </c>
      <c r="O610" s="62">
        <f t="shared" si="98"/>
        <v>120</v>
      </c>
      <c r="P610" s="62">
        <f t="shared" si="94"/>
        <v>9.1685e-5</v>
      </c>
      <c r="Q610" s="67">
        <f t="shared" si="99"/>
        <v>7.64041666666667e-7</v>
      </c>
      <c r="R610" s="67">
        <f t="shared" si="95"/>
        <v>1.01472740740741e-6</v>
      </c>
      <c r="S610" s="64">
        <v>12</v>
      </c>
      <c r="T610" s="68">
        <v>7.798</v>
      </c>
      <c r="U610" s="68">
        <v>5.074</v>
      </c>
      <c r="V610" s="69">
        <v>96</v>
      </c>
      <c r="W610" s="64">
        <v>360</v>
      </c>
      <c r="X610" s="59">
        <v>96</v>
      </c>
      <c r="Y610" s="59">
        <v>100</v>
      </c>
      <c r="Z610" s="59">
        <v>100</v>
      </c>
      <c r="AA610" s="59">
        <v>0</v>
      </c>
      <c r="AB610" s="59">
        <v>0</v>
      </c>
      <c r="AC610" s="59">
        <v>0</v>
      </c>
      <c r="AD610" s="59">
        <v>0</v>
      </c>
      <c r="AE610" s="59">
        <v>100</v>
      </c>
      <c r="AF610" s="73" t="s">
        <v>38</v>
      </c>
      <c r="AG610" s="73">
        <v>50000</v>
      </c>
      <c r="AH610" s="73" t="s">
        <v>38</v>
      </c>
      <c r="AI610" s="73" t="s">
        <v>38</v>
      </c>
      <c r="AJ610" s="73" t="s">
        <v>38</v>
      </c>
      <c r="AK610" s="73" t="s">
        <v>32</v>
      </c>
      <c r="AL610" s="77" t="str">
        <f>IF(ISBLANK(S610),"",IF(AJ610="Fail","Fail",IF(E610="PL4",IF(AND(T610&gt;STD_01122025!$D$3,U610&lt;STD_01122025!$D$4,OR(AF610="ND",AF610&lt;STD_01122025!$D$7),AH610="ND"),"Pass","Fail"),IF(E610="PL12",IF(AND(S610&lt;STD_01122025!$F$2,T610&gt;STD_01122025!$F$3,U610&lt;STD_01122025!$F$4,V610&gt;STD_01122025!$F$5,X610&gt;STD_01122025!$F$6,OR(AF610="ND",AF610&lt;STD_01122025!$F$7),AH610="ND"),"Pass","Fail"),IF(E610="SuperPL",IF(AND(T610&gt;STD_01122025!$H$3,U610&lt;STD_01122025!$H$4,V610&gt;STD_01122025!$H$5,X610&gt;STD_01122025!$H$6,OR(AF610="ND",AF610&lt;STD_01122025!$H$7),AH610="ND"),"Pass","Fail"),IF(E610="Flight",IF(AND(T610&gt;STD_01122025!$J$3,U610&lt;STD_01122025!$J$4,X610&gt;STD_01122025!$J$6,OR(AF610="ND",AF610&lt;STD_01122025!$J$7),AH610="ND"),"Pass","Fail"),""))))))</f>
        <v>Pass</v>
      </c>
      <c r="AM610" s="62">
        <f>IF(ISBLANK(B610),"",IFERROR(IF(VLOOKUP(B610,'Np PL4 Stock'!$A:$J,10,FALSE)="Np4",D610-VLOOKUP(B610,'Np PL4 Stock'!$A:$E,5,FALSE),D610-VLOOKUP(B610,'Np PL4 Stock'!$A:$E,5,FALSE)-1),""))</f>
        <v>16</v>
      </c>
      <c r="AN610" s="147">
        <v>9.382</v>
      </c>
      <c r="AO610" s="147">
        <v>6.908</v>
      </c>
      <c r="AP610" s="59">
        <v>100</v>
      </c>
      <c r="AQ610" s="59">
        <v>181</v>
      </c>
      <c r="AR610" s="59">
        <v>98</v>
      </c>
      <c r="AS610" s="59">
        <v>100</v>
      </c>
      <c r="AT610" s="73" t="s">
        <v>38</v>
      </c>
      <c r="AU610" s="73">
        <v>25000</v>
      </c>
      <c r="AV610" s="73" t="s">
        <v>38</v>
      </c>
      <c r="AW610" s="73" t="s">
        <v>38</v>
      </c>
      <c r="AX610" s="84" t="s">
        <v>32</v>
      </c>
      <c r="AY610" s="59">
        <v>0</v>
      </c>
      <c r="AZ610" s="59">
        <v>0</v>
      </c>
      <c r="BA610" s="59">
        <v>0</v>
      </c>
      <c r="BB610" s="59">
        <v>0</v>
      </c>
      <c r="BC610" s="59">
        <v>0</v>
      </c>
      <c r="BD610" s="59">
        <v>0</v>
      </c>
      <c r="BE610" s="84" t="s">
        <v>38</v>
      </c>
      <c r="BF610" s="84" t="s">
        <v>38</v>
      </c>
      <c r="BG610" s="84" t="s">
        <v>38</v>
      </c>
      <c r="BH610" s="84" t="s">
        <v>38</v>
      </c>
      <c r="BI610" s="85" t="s">
        <v>681</v>
      </c>
      <c r="BJ610" s="86" t="s">
        <v>260</v>
      </c>
      <c r="BK610" s="86" t="s">
        <v>485</v>
      </c>
      <c r="BL610" s="86" t="s">
        <v>155</v>
      </c>
      <c r="BM610" s="86" t="s">
        <v>178</v>
      </c>
      <c r="BN610" s="86"/>
      <c r="BO610" s="59">
        <v>6</v>
      </c>
      <c r="BP610" s="69">
        <v>256104305100308</v>
      </c>
      <c r="BQ610" s="92">
        <v>0.367</v>
      </c>
      <c r="BR610" s="93">
        <v>0.0367</v>
      </c>
      <c r="BS610" s="94">
        <f t="shared" si="100"/>
        <v>0.4037</v>
      </c>
      <c r="BT610" s="95">
        <v>0.175645777777778</v>
      </c>
      <c r="BU610" s="101">
        <f t="shared" si="101"/>
        <v>0.579345777777778</v>
      </c>
      <c r="BV610" s="102">
        <f t="shared" si="96"/>
        <v>5.52486187845304</v>
      </c>
      <c r="BW610" s="103">
        <v>448.555555555556</v>
      </c>
      <c r="BX610" s="104">
        <f t="shared" si="97"/>
        <v>0.00320080540208717</v>
      </c>
      <c r="BY610" s="105">
        <v>900</v>
      </c>
      <c r="BZ610" s="103" t="s">
        <v>32</v>
      </c>
      <c r="CA610" s="106" t="s">
        <v>189</v>
      </c>
      <c r="CB610" s="107" t="s">
        <v>148</v>
      </c>
      <c r="CC610" s="112" t="s">
        <v>149</v>
      </c>
      <c r="CD610" s="106"/>
      <c r="CE610" s="103" t="s">
        <v>192</v>
      </c>
      <c r="CF610" s="113"/>
      <c r="CG610" s="114">
        <v>2000021531</v>
      </c>
    </row>
    <row r="611" spans="1:85">
      <c r="A611" s="53" t="str">
        <f t="shared" si="103"/>
        <v>C1-01-08-46042</v>
      </c>
      <c r="B611" s="47" t="str">
        <f t="shared" si="104"/>
        <v>C1-01-08</v>
      </c>
      <c r="C611" s="48" t="s">
        <v>43</v>
      </c>
      <c r="D611" s="49">
        <v>46042</v>
      </c>
      <c r="E611" s="50" t="s">
        <v>14</v>
      </c>
      <c r="F611" s="51" t="s">
        <v>15</v>
      </c>
      <c r="G611" s="59">
        <v>8</v>
      </c>
      <c r="H611" s="51" t="s">
        <v>187</v>
      </c>
      <c r="I611" s="59">
        <v>1</v>
      </c>
      <c r="J611" s="60">
        <f>IF(ISBLANK(H611),"",IFERROR(VLOOKUP(B611,'Np PL4 Stock'!$A:$D,4,FALSE),""))</f>
        <v>46025</v>
      </c>
      <c r="K611" s="61">
        <f>IF(ISBLANK(H611),"",SUMIF('Np PL4 Stock'!$A:$A,B611,'Np PL4 Stock'!$N:$N))</f>
        <v>2.4</v>
      </c>
      <c r="L611" s="62">
        <f>IF(ISBLANK(H611),"",VLOOKUP(LEFT(B611,5),Unit!A:B,2,FALSE))</f>
        <v>20</v>
      </c>
      <c r="M611" s="63" t="str">
        <f>IF(ISBLANK(H611),"",IFERROR(VLOOKUP(B611,'Np PL4 Stock'!$A:$T,20,FALSE),""))</f>
        <v>V1-MB1</v>
      </c>
      <c r="N611" s="63" t="str">
        <f>IF(ISBLANK(H611),"",IFERROR(VLOOKUP(B611,'Np PL4 Stock'!$A:$U,21,FALSE),""))</f>
        <v>SIS</v>
      </c>
      <c r="O611" s="62">
        <f t="shared" si="98"/>
        <v>120</v>
      </c>
      <c r="P611" s="62">
        <f t="shared" si="94"/>
        <v>3.9115e-5</v>
      </c>
      <c r="Q611" s="67">
        <f t="shared" si="99"/>
        <v>7.61375e-7</v>
      </c>
      <c r="R611" s="67">
        <f t="shared" si="95"/>
        <v>1.04773384259259e-6</v>
      </c>
      <c r="S611" s="64">
        <v>12</v>
      </c>
      <c r="T611" s="68">
        <v>7.791</v>
      </c>
      <c r="U611" s="68">
        <v>5.657</v>
      </c>
      <c r="V611" s="69">
        <v>94</v>
      </c>
      <c r="W611" s="64">
        <v>368</v>
      </c>
      <c r="X611" s="59">
        <v>94</v>
      </c>
      <c r="Y611" s="59">
        <v>100</v>
      </c>
      <c r="Z611" s="59">
        <v>100</v>
      </c>
      <c r="AA611" s="59">
        <v>0</v>
      </c>
      <c r="AB611" s="59">
        <v>0</v>
      </c>
      <c r="AC611" s="59">
        <v>0</v>
      </c>
      <c r="AD611" s="59">
        <v>0</v>
      </c>
      <c r="AE611" s="59">
        <v>100</v>
      </c>
      <c r="AF611" s="73" t="s">
        <v>38</v>
      </c>
      <c r="AG611" s="73">
        <v>60000</v>
      </c>
      <c r="AH611" s="73" t="s">
        <v>38</v>
      </c>
      <c r="AI611" s="73" t="s">
        <v>38</v>
      </c>
      <c r="AJ611" s="73" t="s">
        <v>38</v>
      </c>
      <c r="AK611" s="73" t="s">
        <v>32</v>
      </c>
      <c r="AL611" s="77" t="str">
        <f>IF(ISBLANK(S611),"",IF(AJ611="Fail","Fail",IF(E611="PL4",IF(AND(T611&gt;STD_01122025!$D$3,U611&lt;STD_01122025!$D$4,OR(AF611="ND",AF611&lt;STD_01122025!$D$7),AH611="ND"),"Pass","Fail"),IF(E611="PL12",IF(AND(S611&lt;STD_01122025!$F$2,T611&gt;STD_01122025!$F$3,U611&lt;STD_01122025!$F$4,V611&gt;STD_01122025!$F$5,X611&gt;STD_01122025!$F$6,OR(AF611="ND",AF611&lt;STD_01122025!$F$7),AH611="ND"),"Pass","Fail"),IF(E611="SuperPL",IF(AND(T611&gt;STD_01122025!$H$3,U611&lt;STD_01122025!$H$4,V611&gt;STD_01122025!$H$5,X611&gt;STD_01122025!$H$6,OR(AF611="ND",AF611&lt;STD_01122025!$H$7),AH611="ND"),"Pass","Fail"),IF(E611="Flight",IF(AND(T611&gt;STD_01122025!$J$3,U611&lt;STD_01122025!$J$4,X611&gt;STD_01122025!$J$6,OR(AF611="ND",AF611&lt;STD_01122025!$J$7),AH611="ND"),"Pass","Fail"),""))))))</f>
        <v>Pass</v>
      </c>
      <c r="AM611" s="62">
        <f>IF(ISBLANK(B611),"",IFERROR(IF(VLOOKUP(B611,'Np PL4 Stock'!$A:$J,10,FALSE)="Np4",D611-VLOOKUP(B611,'Np PL4 Stock'!$A:$E,5,FALSE),D611-VLOOKUP(B611,'Np PL4 Stock'!$A:$E,5,FALSE)-1),""))</f>
        <v>17</v>
      </c>
      <c r="AN611" s="147">
        <v>9.833</v>
      </c>
      <c r="AO611" s="147">
        <v>7.558</v>
      </c>
      <c r="AP611" s="59">
        <v>100</v>
      </c>
      <c r="AQ611" s="59">
        <v>142</v>
      </c>
      <c r="AR611" s="59">
        <v>98</v>
      </c>
      <c r="AS611" s="59">
        <v>100</v>
      </c>
      <c r="AT611" s="73" t="s">
        <v>38</v>
      </c>
      <c r="AU611" s="73">
        <v>35000</v>
      </c>
      <c r="AV611" s="73" t="s">
        <v>38</v>
      </c>
      <c r="AW611" s="73" t="s">
        <v>38</v>
      </c>
      <c r="AX611" s="84" t="s">
        <v>32</v>
      </c>
      <c r="AY611" s="59">
        <v>0</v>
      </c>
      <c r="AZ611" s="59">
        <v>0</v>
      </c>
      <c r="BA611" s="59">
        <v>0</v>
      </c>
      <c r="BB611" s="59">
        <v>0</v>
      </c>
      <c r="BC611" s="59">
        <v>0</v>
      </c>
      <c r="BD611" s="59">
        <v>0</v>
      </c>
      <c r="BE611" s="84" t="s">
        <v>38</v>
      </c>
      <c r="BF611" s="84" t="s">
        <v>38</v>
      </c>
      <c r="BG611" s="84" t="s">
        <v>38</v>
      </c>
      <c r="BH611" s="84" t="s">
        <v>38</v>
      </c>
      <c r="BI611" s="85" t="s">
        <v>681</v>
      </c>
      <c r="BJ611" s="86" t="s">
        <v>260</v>
      </c>
      <c r="BK611" s="86" t="s">
        <v>485</v>
      </c>
      <c r="BL611" s="86" t="s">
        <v>155</v>
      </c>
      <c r="BM611" s="86" t="s">
        <v>178</v>
      </c>
      <c r="BN611" s="86"/>
      <c r="BO611" s="59">
        <v>11</v>
      </c>
      <c r="BP611" s="69">
        <v>256104305100308</v>
      </c>
      <c r="BQ611" s="92">
        <v>0.253</v>
      </c>
      <c r="BR611" s="93">
        <v>0.0253</v>
      </c>
      <c r="BS611" s="94">
        <f t="shared" si="100"/>
        <v>0.2783</v>
      </c>
      <c r="BT611" s="95">
        <v>0.120998111111111</v>
      </c>
      <c r="BU611" s="101">
        <f t="shared" si="101"/>
        <v>0.399298111111111</v>
      </c>
      <c r="BV611" s="102">
        <f t="shared" si="96"/>
        <v>7.04225352112676</v>
      </c>
      <c r="BW611" s="103">
        <v>309.222222222222</v>
      </c>
      <c r="BX611" s="104">
        <f t="shared" si="97"/>
        <v>0.00281195852895149</v>
      </c>
      <c r="BY611" s="105">
        <v>900</v>
      </c>
      <c r="BZ611" s="103" t="s">
        <v>32</v>
      </c>
      <c r="CA611" s="106" t="s">
        <v>189</v>
      </c>
      <c r="CB611" s="107" t="s">
        <v>148</v>
      </c>
      <c r="CC611" s="112" t="s">
        <v>149</v>
      </c>
      <c r="CD611" s="106"/>
      <c r="CE611" s="103" t="s">
        <v>192</v>
      </c>
      <c r="CF611" s="113"/>
      <c r="CG611" s="114">
        <v>2000021531</v>
      </c>
    </row>
    <row r="612" spans="1:85">
      <c r="A612" s="53" t="str">
        <f t="shared" si="103"/>
        <v>C1-01-08-46043</v>
      </c>
      <c r="B612" s="47" t="str">
        <f t="shared" si="104"/>
        <v>C1-01-08</v>
      </c>
      <c r="C612" s="48" t="s">
        <v>43</v>
      </c>
      <c r="D612" s="49">
        <v>46043</v>
      </c>
      <c r="E612" s="50" t="s">
        <v>14</v>
      </c>
      <c r="F612" s="51" t="s">
        <v>15</v>
      </c>
      <c r="G612" s="59">
        <v>8</v>
      </c>
      <c r="H612" s="51" t="s">
        <v>187</v>
      </c>
      <c r="I612" s="59">
        <v>1</v>
      </c>
      <c r="J612" s="60">
        <f>IF(ISBLANK(H612),"",IFERROR(VLOOKUP(B612,'Np PL4 Stock'!$A:$D,4,FALSE),""))</f>
        <v>46025</v>
      </c>
      <c r="K612" s="61">
        <f>IF(ISBLANK(H612),"",SUMIF('Np PL4 Stock'!$A:$A,B612,'Np PL4 Stock'!$N:$N))</f>
        <v>2.4</v>
      </c>
      <c r="L612" s="62">
        <f>IF(ISBLANK(H612),"",VLOOKUP(LEFT(B612,5),Unit!A:B,2,FALSE))</f>
        <v>20</v>
      </c>
      <c r="M612" s="63" t="str">
        <f>IF(ISBLANK(H612),"",IFERROR(VLOOKUP(B612,'Np PL4 Stock'!$A:$T,20,FALSE),""))</f>
        <v>V1-MB1</v>
      </c>
      <c r="N612" s="63" t="str">
        <f>IF(ISBLANK(H612),"",IFERROR(VLOOKUP(B612,'Np PL4 Stock'!$A:$U,21,FALSE),""))</f>
        <v>SIS</v>
      </c>
      <c r="O612" s="62">
        <f t="shared" si="98"/>
        <v>120</v>
      </c>
      <c r="P612" s="62">
        <f t="shared" si="94"/>
        <v>5.225e-5</v>
      </c>
      <c r="Q612" s="67">
        <f t="shared" si="99"/>
        <v>7.61375e-7</v>
      </c>
      <c r="R612" s="67">
        <f t="shared" si="95"/>
        <v>1.04773384259259e-6</v>
      </c>
      <c r="S612" s="64">
        <v>12</v>
      </c>
      <c r="T612" s="68">
        <v>7.791</v>
      </c>
      <c r="U612" s="68">
        <v>5.657</v>
      </c>
      <c r="V612" s="69">
        <v>94</v>
      </c>
      <c r="W612" s="64">
        <v>368</v>
      </c>
      <c r="X612" s="59">
        <v>94</v>
      </c>
      <c r="Y612" s="59">
        <v>100</v>
      </c>
      <c r="Z612" s="59">
        <v>88</v>
      </c>
      <c r="AA612" s="59">
        <v>0</v>
      </c>
      <c r="AB612" s="59">
        <v>0</v>
      </c>
      <c r="AC612" s="59">
        <v>0</v>
      </c>
      <c r="AD612" s="59">
        <v>0</v>
      </c>
      <c r="AE612" s="59">
        <v>100</v>
      </c>
      <c r="AF612" s="73" t="s">
        <v>38</v>
      </c>
      <c r="AG612" s="73">
        <v>60000</v>
      </c>
      <c r="AH612" s="73" t="s">
        <v>38</v>
      </c>
      <c r="AI612" s="73" t="s">
        <v>38</v>
      </c>
      <c r="AJ612" s="73" t="s">
        <v>38</v>
      </c>
      <c r="AK612" s="73" t="s">
        <v>32</v>
      </c>
      <c r="AL612" s="77" t="str">
        <f>IF(ISBLANK(S612),"",IF(AJ612="Fail","Fail",IF(E612="PL4",IF(AND(T612&gt;STD_01122025!$D$3,U612&lt;STD_01122025!$D$4,OR(AF612="ND",AF612&lt;STD_01122025!$D$7),AH612="ND"),"Pass","Fail"),IF(E612="PL12",IF(AND(S612&lt;STD_01122025!$F$2,T612&gt;STD_01122025!$F$3,U612&lt;STD_01122025!$F$4,V612&gt;STD_01122025!$F$5,X612&gt;STD_01122025!$F$6,OR(AF612="ND",AF612&lt;STD_01122025!$F$7),AH612="ND"),"Pass","Fail"),IF(E612="SuperPL",IF(AND(T612&gt;STD_01122025!$H$3,U612&lt;STD_01122025!$H$4,V612&gt;STD_01122025!$H$5,X612&gt;STD_01122025!$H$6,OR(AF612="ND",AF612&lt;STD_01122025!$H$7),AH612="ND"),"Pass","Fail"),IF(E612="Flight",IF(AND(T612&gt;STD_01122025!$J$3,U612&lt;STD_01122025!$J$4,X612&gt;STD_01122025!$J$6,OR(AF612="ND",AF612&lt;STD_01122025!$J$7),AH612="ND"),"Pass","Fail"),""))))))</f>
        <v>Pass</v>
      </c>
      <c r="AM612" s="62">
        <f>IF(ISBLANK(B612),"",IFERROR(IF(VLOOKUP(B612,'Np PL4 Stock'!$A:$J,10,FALSE)="Np4",D612-VLOOKUP(B612,'Np PL4 Stock'!$A:$E,5,FALSE),D612-VLOOKUP(B612,'Np PL4 Stock'!$A:$E,5,FALSE)-1),""))</f>
        <v>18</v>
      </c>
      <c r="AN612" s="147">
        <v>10.146</v>
      </c>
      <c r="AO612" s="147">
        <v>8.194</v>
      </c>
      <c r="AP612" s="59">
        <v>100</v>
      </c>
      <c r="AQ612" s="59">
        <v>127</v>
      </c>
      <c r="AR612" s="59">
        <v>98</v>
      </c>
      <c r="AS612" s="59">
        <v>100</v>
      </c>
      <c r="AT612" s="73" t="s">
        <v>38</v>
      </c>
      <c r="AU612" s="73">
        <v>20000</v>
      </c>
      <c r="AV612" s="73" t="s">
        <v>38</v>
      </c>
      <c r="AW612" s="73" t="s">
        <v>38</v>
      </c>
      <c r="AX612" s="84" t="s">
        <v>32</v>
      </c>
      <c r="AY612" s="59">
        <v>0</v>
      </c>
      <c r="AZ612" s="59">
        <v>0</v>
      </c>
      <c r="BA612" s="59">
        <v>0</v>
      </c>
      <c r="BB612" s="59">
        <v>0</v>
      </c>
      <c r="BC612" s="59">
        <v>0</v>
      </c>
      <c r="BD612" s="59">
        <v>0</v>
      </c>
      <c r="BE612" s="84" t="s">
        <v>38</v>
      </c>
      <c r="BF612" s="84" t="s">
        <v>38</v>
      </c>
      <c r="BG612" s="84" t="s">
        <v>38</v>
      </c>
      <c r="BH612" s="84" t="s">
        <v>38</v>
      </c>
      <c r="BI612" s="85" t="s">
        <v>486</v>
      </c>
      <c r="BJ612" s="86" t="s">
        <v>260</v>
      </c>
      <c r="BK612" s="86" t="s">
        <v>485</v>
      </c>
      <c r="BL612" s="86" t="s">
        <v>155</v>
      </c>
      <c r="BM612" s="86" t="s">
        <v>178</v>
      </c>
      <c r="BN612" s="86"/>
      <c r="BO612" s="59">
        <v>6</v>
      </c>
      <c r="BP612" s="69">
        <v>256104305100309</v>
      </c>
      <c r="BQ612" s="92">
        <v>0.7</v>
      </c>
      <c r="BR612" s="93">
        <v>0.07</v>
      </c>
      <c r="BS612" s="94">
        <f t="shared" si="100"/>
        <v>0.77</v>
      </c>
      <c r="BT612" s="95">
        <v>0.270355555555556</v>
      </c>
      <c r="BU612" s="101">
        <f t="shared" si="101"/>
        <v>1.04035555555556</v>
      </c>
      <c r="BV612" s="102">
        <f t="shared" si="96"/>
        <v>7.8740157480315</v>
      </c>
      <c r="BW612" s="103">
        <v>855.555555555556</v>
      </c>
      <c r="BX612" s="104">
        <f t="shared" si="97"/>
        <v>0.00819177602799651</v>
      </c>
      <c r="BY612" s="105">
        <v>900</v>
      </c>
      <c r="BZ612" s="103" t="s">
        <v>32</v>
      </c>
      <c r="CA612" s="106" t="s">
        <v>189</v>
      </c>
      <c r="CB612" s="107" t="s">
        <v>148</v>
      </c>
      <c r="CC612" s="112" t="s">
        <v>149</v>
      </c>
      <c r="CD612" s="106"/>
      <c r="CE612" s="103" t="s">
        <v>192</v>
      </c>
      <c r="CF612" s="113"/>
      <c r="CG612" s="114">
        <v>2000019214</v>
      </c>
    </row>
    <row r="613" spans="1:85">
      <c r="A613" s="53" t="str">
        <f t="shared" si="103"/>
        <v>C1-02-08-46043</v>
      </c>
      <c r="B613" s="47" t="str">
        <f t="shared" si="104"/>
        <v>C1-02-08</v>
      </c>
      <c r="C613" s="48" t="s">
        <v>43</v>
      </c>
      <c r="D613" s="49">
        <v>46043</v>
      </c>
      <c r="E613" s="50" t="s">
        <v>14</v>
      </c>
      <c r="F613" s="51" t="s">
        <v>15</v>
      </c>
      <c r="G613" s="59">
        <v>8</v>
      </c>
      <c r="H613" s="51" t="s">
        <v>187</v>
      </c>
      <c r="I613" s="59">
        <v>2</v>
      </c>
      <c r="J613" s="60">
        <f>IF(ISBLANK(H613),"",IFERROR(VLOOKUP(B613,'Np PL4 Stock'!$A:$D,4,FALSE),""))</f>
        <v>46025</v>
      </c>
      <c r="K613" s="61">
        <f>IF(ISBLANK(H613),"",SUMIF('Np PL4 Stock'!$A:$A,B613,'Np PL4 Stock'!$N:$N))</f>
        <v>2.4</v>
      </c>
      <c r="L613" s="62">
        <f>IF(ISBLANK(H613),"",VLOOKUP(LEFT(B613,5),Unit!A:B,2,FALSE))</f>
        <v>20</v>
      </c>
      <c r="M613" s="63" t="str">
        <f>IF(ISBLANK(H613),"",IFERROR(VLOOKUP(B613,'Np PL4 Stock'!$A:$T,20,FALSE),""))</f>
        <v>V1-MB1</v>
      </c>
      <c r="N613" s="63" t="str">
        <f>IF(ISBLANK(H613),"",IFERROR(VLOOKUP(B613,'Np PL4 Stock'!$A:$U,21,FALSE),""))</f>
        <v>SIS</v>
      </c>
      <c r="O613" s="62">
        <f t="shared" si="98"/>
        <v>120</v>
      </c>
      <c r="P613" s="62">
        <f t="shared" si="94"/>
        <v>7.2e-5</v>
      </c>
      <c r="Q613" s="67">
        <f t="shared" si="99"/>
        <v>6e-7</v>
      </c>
      <c r="R613" s="67">
        <f t="shared" si="95"/>
        <v>8.3835e-7</v>
      </c>
      <c r="S613" s="64">
        <v>12</v>
      </c>
      <c r="T613" s="68">
        <v>7.784</v>
      </c>
      <c r="U613" s="68">
        <v>6.05</v>
      </c>
      <c r="V613" s="69">
        <v>93</v>
      </c>
      <c r="W613" s="64">
        <v>370</v>
      </c>
      <c r="X613" s="59">
        <v>95</v>
      </c>
      <c r="Y613" s="59">
        <v>100</v>
      </c>
      <c r="Z613" s="59">
        <v>92</v>
      </c>
      <c r="AA613" s="59">
        <v>0</v>
      </c>
      <c r="AB613" s="59">
        <v>0</v>
      </c>
      <c r="AC613" s="59">
        <v>0</v>
      </c>
      <c r="AD613" s="59">
        <v>0</v>
      </c>
      <c r="AE613" s="59">
        <v>100</v>
      </c>
      <c r="AF613" s="73" t="s">
        <v>38</v>
      </c>
      <c r="AG613" s="73">
        <v>85000</v>
      </c>
      <c r="AH613" s="73" t="s">
        <v>38</v>
      </c>
      <c r="AI613" s="73" t="s">
        <v>38</v>
      </c>
      <c r="AJ613" s="73" t="s">
        <v>38</v>
      </c>
      <c r="AK613" s="73" t="s">
        <v>32</v>
      </c>
      <c r="AL613" s="77" t="str">
        <f>IF(ISBLANK(S613),"",IF(AJ613="Fail","Fail",IF(E613="PL4",IF(AND(T613&gt;STD_01122025!$D$3,U613&lt;STD_01122025!$D$4,OR(AF613="ND",AF613&lt;STD_01122025!$D$7),AH613="ND"),"Pass","Fail"),IF(E613="PL12",IF(AND(S613&lt;STD_01122025!$F$2,T613&gt;STD_01122025!$F$3,U613&lt;STD_01122025!$F$4,V613&gt;STD_01122025!$F$5,X613&gt;STD_01122025!$F$6,OR(AF613="ND",AF613&lt;STD_01122025!$F$7),AH613="ND"),"Pass","Fail"),IF(E613="SuperPL",IF(AND(T613&gt;STD_01122025!$H$3,U613&lt;STD_01122025!$H$4,V613&gt;STD_01122025!$H$5,X613&gt;STD_01122025!$H$6,OR(AF613="ND",AF613&lt;STD_01122025!$H$7),AH613="ND"),"Pass","Fail"),IF(E613="Flight",IF(AND(T613&gt;STD_01122025!$J$3,U613&lt;STD_01122025!$J$4,X613&gt;STD_01122025!$J$6,OR(AF613="ND",AF613&lt;STD_01122025!$J$7),AH613="ND"),"Pass","Fail"),""))))))</f>
        <v>Pass</v>
      </c>
      <c r="AM613" s="62">
        <f>IF(ISBLANK(B613),"",IFERROR(IF(VLOOKUP(B613,'Np PL4 Stock'!$A:$J,10,FALSE)="Np4",D613-VLOOKUP(B613,'Np PL4 Stock'!$A:$E,5,FALSE),D613-VLOOKUP(B613,'Np PL4 Stock'!$A:$E,5,FALSE)-1),""))</f>
        <v>18</v>
      </c>
      <c r="AN613" s="147">
        <v>10.174</v>
      </c>
      <c r="AO613" s="147">
        <v>8.518</v>
      </c>
      <c r="AP613" s="59">
        <v>100</v>
      </c>
      <c r="AQ613" s="59">
        <v>124</v>
      </c>
      <c r="AR613" s="59">
        <v>99</v>
      </c>
      <c r="AS613" s="59">
        <v>100</v>
      </c>
      <c r="AT613" s="73" t="s">
        <v>38</v>
      </c>
      <c r="AU613" s="73">
        <v>55000</v>
      </c>
      <c r="AV613" s="73" t="s">
        <v>38</v>
      </c>
      <c r="AW613" s="73" t="s">
        <v>38</v>
      </c>
      <c r="AX613" s="84" t="s">
        <v>32</v>
      </c>
      <c r="AY613" s="59">
        <v>0</v>
      </c>
      <c r="AZ613" s="59">
        <v>0</v>
      </c>
      <c r="BA613" s="59">
        <v>0</v>
      </c>
      <c r="BB613" s="59">
        <v>0</v>
      </c>
      <c r="BC613" s="59">
        <v>0</v>
      </c>
      <c r="BD613" s="59">
        <v>0</v>
      </c>
      <c r="BE613" s="84" t="s">
        <v>38</v>
      </c>
      <c r="BF613" s="84" t="s">
        <v>38</v>
      </c>
      <c r="BG613" s="84" t="s">
        <v>38</v>
      </c>
      <c r="BH613" s="84" t="s">
        <v>38</v>
      </c>
      <c r="BI613" s="85" t="s">
        <v>792</v>
      </c>
      <c r="BJ613" s="86" t="s">
        <v>167</v>
      </c>
      <c r="BK613" s="64" t="s">
        <v>513</v>
      </c>
      <c r="BL613" s="86" t="s">
        <v>177</v>
      </c>
      <c r="BM613" s="86" t="s">
        <v>178</v>
      </c>
      <c r="BN613" s="86"/>
      <c r="BO613" s="59">
        <v>2</v>
      </c>
      <c r="BP613" s="69">
        <v>256104305100310</v>
      </c>
      <c r="BQ613" s="92">
        <v>1.2</v>
      </c>
      <c r="BR613" s="93">
        <v>0.24</v>
      </c>
      <c r="BS613" s="94">
        <f t="shared" si="100"/>
        <v>1.44</v>
      </c>
      <c r="BT613" s="95">
        <v>0.57204</v>
      </c>
      <c r="BU613" s="101">
        <f t="shared" si="101"/>
        <v>2.01204</v>
      </c>
      <c r="BV613" s="102">
        <f t="shared" si="96"/>
        <v>8.06451612903226</v>
      </c>
      <c r="BW613" s="103">
        <v>1600</v>
      </c>
      <c r="BX613" s="104">
        <f t="shared" si="97"/>
        <v>0.0162261290322581</v>
      </c>
      <c r="BY613" s="105">
        <v>900</v>
      </c>
      <c r="BZ613" s="103" t="s">
        <v>32</v>
      </c>
      <c r="CA613" s="106" t="s">
        <v>189</v>
      </c>
      <c r="CB613" s="107" t="s">
        <v>148</v>
      </c>
      <c r="CC613" s="112" t="s">
        <v>149</v>
      </c>
      <c r="CD613" s="106"/>
      <c r="CE613" s="103" t="s">
        <v>192</v>
      </c>
      <c r="CF613" s="113"/>
      <c r="CG613" s="114">
        <v>2000010656</v>
      </c>
    </row>
    <row r="614" spans="1:85">
      <c r="A614" s="53" t="str">
        <f t="shared" si="103"/>
        <v>C1-04-08-46043</v>
      </c>
      <c r="B614" s="47" t="str">
        <f t="shared" si="104"/>
        <v>C1-04-08</v>
      </c>
      <c r="C614" s="48" t="s">
        <v>43</v>
      </c>
      <c r="D614" s="49">
        <v>46043</v>
      </c>
      <c r="E614" s="50" t="s">
        <v>14</v>
      </c>
      <c r="F614" s="51" t="s">
        <v>15</v>
      </c>
      <c r="G614" s="59">
        <v>8</v>
      </c>
      <c r="H614" s="51" t="s">
        <v>187</v>
      </c>
      <c r="I614" s="59">
        <v>4</v>
      </c>
      <c r="J614" s="60">
        <f>IF(ISBLANK(H614),"",IFERROR(VLOOKUP(B614,'Np PL4 Stock'!$A:$D,4,FALSE),""))</f>
        <v>46026</v>
      </c>
      <c r="K614" s="61">
        <f>IF(ISBLANK(H614),"",SUMIF('Np PL4 Stock'!$A:$A,B614,'Np PL4 Stock'!$N:$N))</f>
        <v>2.4</v>
      </c>
      <c r="L614" s="62">
        <f>IF(ISBLANK(H614),"",VLOOKUP(LEFT(B614,5),Unit!A:B,2,FALSE))</f>
        <v>20</v>
      </c>
      <c r="M614" s="63" t="str">
        <f>IF(ISBLANK(H614),"",IFERROR(VLOOKUP(B614,'Np PL4 Stock'!$A:$T,20,FALSE),""))</f>
        <v>V1-MB1</v>
      </c>
      <c r="N614" s="63" t="str">
        <f>IF(ISBLANK(H614),"",IFERROR(VLOOKUP(B614,'Np PL4 Stock'!$A:$U,21,FALSE),""))</f>
        <v>SIS</v>
      </c>
      <c r="O614" s="62">
        <f t="shared" si="98"/>
        <v>120</v>
      </c>
      <c r="P614" s="62">
        <f t="shared" si="94"/>
        <v>7.445e-5</v>
      </c>
      <c r="Q614" s="67">
        <f t="shared" si="99"/>
        <v>8.95416666666667e-7</v>
      </c>
      <c r="R614" s="67">
        <f t="shared" si="95"/>
        <v>1.26836351851852e-6</v>
      </c>
      <c r="S614" s="64">
        <v>12</v>
      </c>
      <c r="T614" s="68">
        <v>7.654</v>
      </c>
      <c r="U614" s="68">
        <v>6.17</v>
      </c>
      <c r="V614" s="69">
        <v>93</v>
      </c>
      <c r="W614" s="64">
        <v>387</v>
      </c>
      <c r="X614" s="59">
        <v>94</v>
      </c>
      <c r="Y614" s="59">
        <v>100</v>
      </c>
      <c r="Z614" s="59">
        <v>96</v>
      </c>
      <c r="AA614" s="59">
        <v>0</v>
      </c>
      <c r="AB614" s="59">
        <v>0</v>
      </c>
      <c r="AC614" s="59">
        <v>0</v>
      </c>
      <c r="AD614" s="59">
        <v>0</v>
      </c>
      <c r="AE614" s="59">
        <v>100</v>
      </c>
      <c r="AF614" s="73" t="s">
        <v>38</v>
      </c>
      <c r="AG614" s="73">
        <v>80000</v>
      </c>
      <c r="AH614" s="73" t="s">
        <v>38</v>
      </c>
      <c r="AI614" s="73" t="s">
        <v>38</v>
      </c>
      <c r="AJ614" s="73" t="s">
        <v>38</v>
      </c>
      <c r="AK614" s="73" t="s">
        <v>32</v>
      </c>
      <c r="AL614" s="77" t="str">
        <f>IF(ISBLANK(S614),"",IF(AJ614="Fail","Fail",IF(E614="PL4",IF(AND(T614&gt;STD_01122025!$D$3,U614&lt;STD_01122025!$D$4,OR(AF614="ND",AF614&lt;STD_01122025!$D$7),AH614="ND"),"Pass","Fail"),IF(E614="PL12",IF(AND(S614&lt;STD_01122025!$F$2,T614&gt;STD_01122025!$F$3,U614&lt;STD_01122025!$F$4,V614&gt;STD_01122025!$F$5,X614&gt;STD_01122025!$F$6,OR(AF614="ND",AF614&lt;STD_01122025!$F$7),AH614="ND"),"Pass","Fail"),IF(E614="SuperPL",IF(AND(T614&gt;STD_01122025!$H$3,U614&lt;STD_01122025!$H$4,V614&gt;STD_01122025!$H$5,X614&gt;STD_01122025!$H$6,OR(AF614="ND",AF614&lt;STD_01122025!$H$7),AH614="ND"),"Pass","Fail"),IF(E614="Flight",IF(AND(T614&gt;STD_01122025!$J$3,U614&lt;STD_01122025!$J$4,X614&gt;STD_01122025!$J$6,OR(AF614="ND",AF614&lt;STD_01122025!$J$7),AH614="ND"),"Pass","Fail"),""))))))</f>
        <v>Pass</v>
      </c>
      <c r="AM614" s="62">
        <f>IF(ISBLANK(B614),"",IFERROR(IF(VLOOKUP(B614,'Np PL4 Stock'!$A:$J,10,FALSE)="Np4",D614-VLOOKUP(B614,'Np PL4 Stock'!$A:$E,5,FALSE),D614-VLOOKUP(B614,'Np PL4 Stock'!$A:$E,5,FALSE)-1),""))</f>
        <v>17</v>
      </c>
      <c r="AN614" s="147">
        <v>9.185</v>
      </c>
      <c r="AO614" s="147">
        <v>8.18</v>
      </c>
      <c r="AP614" s="59">
        <v>100</v>
      </c>
      <c r="AQ614" s="59">
        <v>200</v>
      </c>
      <c r="AR614" s="59">
        <v>98</v>
      </c>
      <c r="AS614" s="59">
        <v>100</v>
      </c>
      <c r="AT614" s="73" t="s">
        <v>38</v>
      </c>
      <c r="AU614" s="73">
        <v>14000</v>
      </c>
      <c r="AV614" s="73" t="s">
        <v>38</v>
      </c>
      <c r="AW614" s="73" t="s">
        <v>38</v>
      </c>
      <c r="AX614" s="84" t="s">
        <v>32</v>
      </c>
      <c r="AY614" s="59">
        <v>0</v>
      </c>
      <c r="AZ614" s="59">
        <v>0</v>
      </c>
      <c r="BA614" s="59">
        <v>0</v>
      </c>
      <c r="BB614" s="59">
        <v>0</v>
      </c>
      <c r="BC614" s="59">
        <v>0</v>
      </c>
      <c r="BD614" s="59">
        <v>0</v>
      </c>
      <c r="BE614" s="84" t="s">
        <v>38</v>
      </c>
      <c r="BF614" s="84" t="s">
        <v>38</v>
      </c>
      <c r="BG614" s="84" t="s">
        <v>38</v>
      </c>
      <c r="BH614" s="84" t="s">
        <v>38</v>
      </c>
      <c r="BI614" s="85" t="s">
        <v>782</v>
      </c>
      <c r="BJ614" s="86" t="s">
        <v>222</v>
      </c>
      <c r="BK614" s="86" t="s">
        <v>575</v>
      </c>
      <c r="BL614" s="86" t="s">
        <v>177</v>
      </c>
      <c r="BM614" s="86" t="s">
        <v>178</v>
      </c>
      <c r="BN614" s="86"/>
      <c r="BO614" s="59">
        <v>8</v>
      </c>
      <c r="BP614" s="69">
        <v>256104305100312</v>
      </c>
      <c r="BQ614" s="92">
        <v>0.81</v>
      </c>
      <c r="BR614" s="93">
        <v>0.162</v>
      </c>
      <c r="BS614" s="94">
        <f t="shared" si="100"/>
        <v>0.972</v>
      </c>
      <c r="BT614" s="95">
        <v>0.439648</v>
      </c>
      <c r="BU614" s="101">
        <f t="shared" si="101"/>
        <v>1.411648</v>
      </c>
      <c r="BV614" s="102">
        <f t="shared" si="96"/>
        <v>5</v>
      </c>
      <c r="BW614" s="103">
        <v>1080</v>
      </c>
      <c r="BX614" s="104">
        <f t="shared" si="97"/>
        <v>0.00705824</v>
      </c>
      <c r="BY614" s="105">
        <v>900</v>
      </c>
      <c r="BZ614" s="103" t="s">
        <v>32</v>
      </c>
      <c r="CA614" s="106" t="s">
        <v>189</v>
      </c>
      <c r="CB614" s="107" t="s">
        <v>148</v>
      </c>
      <c r="CC614" s="112" t="s">
        <v>149</v>
      </c>
      <c r="CD614" s="106"/>
      <c r="CE614" s="103" t="s">
        <v>192</v>
      </c>
      <c r="CF614" s="113"/>
      <c r="CG614" s="114">
        <v>2000010768</v>
      </c>
    </row>
    <row r="615" spans="1:85">
      <c r="A615" s="53" t="str">
        <f t="shared" si="103"/>
        <v>C1-01-08-46043</v>
      </c>
      <c r="B615" s="47" t="str">
        <f t="shared" si="104"/>
        <v>C1-01-08</v>
      </c>
      <c r="C615" s="48" t="s">
        <v>43</v>
      </c>
      <c r="D615" s="49">
        <v>46043</v>
      </c>
      <c r="E615" s="50" t="s">
        <v>14</v>
      </c>
      <c r="F615" s="51" t="s">
        <v>15</v>
      </c>
      <c r="G615" s="59">
        <v>8</v>
      </c>
      <c r="H615" s="51" t="s">
        <v>187</v>
      </c>
      <c r="I615" s="59">
        <v>1</v>
      </c>
      <c r="J615" s="60">
        <f>IF(ISBLANK(H615),"",IFERROR(VLOOKUP(B615,'Np PL4 Stock'!$A:$D,4,FALSE),""))</f>
        <v>46025</v>
      </c>
      <c r="K615" s="61">
        <f>IF(ISBLANK(H615),"",SUMIF('Np PL4 Stock'!$A:$A,B615,'Np PL4 Stock'!$N:$N))</f>
        <v>2.4</v>
      </c>
      <c r="L615" s="62">
        <f>IF(ISBLANK(H615),"",VLOOKUP(LEFT(B615,5),Unit!A:B,2,FALSE))</f>
        <v>20</v>
      </c>
      <c r="M615" s="63" t="str">
        <f>IF(ISBLANK(H615),"",IFERROR(VLOOKUP(B615,'Np PL4 Stock'!$A:$T,20,FALSE),""))</f>
        <v>V1-MB1</v>
      </c>
      <c r="N615" s="63" t="str">
        <f>IF(ISBLANK(H615),"",IFERROR(VLOOKUP(B615,'Np PL4 Stock'!$A:$U,21,FALSE),""))</f>
        <v>SIS</v>
      </c>
      <c r="O615" s="62">
        <f t="shared" si="98"/>
        <v>120</v>
      </c>
      <c r="P615" s="62">
        <f t="shared" si="94"/>
        <v>5.225e-5</v>
      </c>
      <c r="Q615" s="67">
        <f t="shared" si="99"/>
        <v>7.61375e-7</v>
      </c>
      <c r="R615" s="67">
        <f t="shared" si="95"/>
        <v>1.04773384259259e-6</v>
      </c>
      <c r="S615" s="64">
        <v>12</v>
      </c>
      <c r="T615" s="68">
        <v>7.791</v>
      </c>
      <c r="U615" s="68">
        <v>5.657</v>
      </c>
      <c r="V615" s="69">
        <v>94</v>
      </c>
      <c r="W615" s="64">
        <v>368</v>
      </c>
      <c r="X615" s="59">
        <v>94</v>
      </c>
      <c r="Y615" s="59">
        <v>100</v>
      </c>
      <c r="Z615" s="59">
        <v>88</v>
      </c>
      <c r="AA615" s="59">
        <v>0</v>
      </c>
      <c r="AB615" s="59">
        <v>0</v>
      </c>
      <c r="AC615" s="59">
        <v>0</v>
      </c>
      <c r="AD615" s="59">
        <v>0</v>
      </c>
      <c r="AE615" s="59">
        <v>100</v>
      </c>
      <c r="AF615" s="73" t="s">
        <v>38</v>
      </c>
      <c r="AG615" s="73">
        <v>60000</v>
      </c>
      <c r="AH615" s="73" t="s">
        <v>38</v>
      </c>
      <c r="AI615" s="73" t="s">
        <v>38</v>
      </c>
      <c r="AJ615" s="73" t="s">
        <v>38</v>
      </c>
      <c r="AK615" s="73" t="s">
        <v>32</v>
      </c>
      <c r="AL615" s="77" t="str">
        <f>IF(ISBLANK(S615),"",IF(AJ615="Fail","Fail",IF(E615="PL4",IF(AND(T615&gt;STD_01122025!$D$3,U615&lt;STD_01122025!$D$4,OR(AF615="ND",AF615&lt;STD_01122025!$D$7),AH615="ND"),"Pass","Fail"),IF(E615="PL12",IF(AND(S615&lt;STD_01122025!$F$2,T615&gt;STD_01122025!$F$3,U615&lt;STD_01122025!$F$4,V615&gt;STD_01122025!$F$5,X615&gt;STD_01122025!$F$6,OR(AF615="ND",AF615&lt;STD_01122025!$F$7),AH615="ND"),"Pass","Fail"),IF(E615="SuperPL",IF(AND(T615&gt;STD_01122025!$H$3,U615&lt;STD_01122025!$H$4,V615&gt;STD_01122025!$H$5,X615&gt;STD_01122025!$H$6,OR(AF615="ND",AF615&lt;STD_01122025!$H$7),AH615="ND"),"Pass","Fail"),IF(E615="Flight",IF(AND(T615&gt;STD_01122025!$J$3,U615&lt;STD_01122025!$J$4,X615&gt;STD_01122025!$J$6,OR(AF615="ND",AF615&lt;STD_01122025!$J$7),AH615="ND"),"Pass","Fail"),""))))))</f>
        <v>Pass</v>
      </c>
      <c r="AM615" s="62">
        <f>IF(ISBLANK(B615),"",IFERROR(IF(VLOOKUP(B615,'Np PL4 Stock'!$A:$J,10,FALSE)="Np4",D615-VLOOKUP(B615,'Np PL4 Stock'!$A:$E,5,FALSE),D615-VLOOKUP(B615,'Np PL4 Stock'!$A:$E,5,FALSE)-1),""))</f>
        <v>18</v>
      </c>
      <c r="AN615" s="147">
        <v>10.146</v>
      </c>
      <c r="AO615" s="147">
        <v>8.194</v>
      </c>
      <c r="AP615" s="59">
        <v>100</v>
      </c>
      <c r="AQ615" s="59">
        <v>127</v>
      </c>
      <c r="AR615" s="59">
        <v>98</v>
      </c>
      <c r="AS615" s="59">
        <v>100</v>
      </c>
      <c r="AT615" s="73" t="s">
        <v>38</v>
      </c>
      <c r="AU615" s="73">
        <v>20000</v>
      </c>
      <c r="AV615" s="73" t="s">
        <v>38</v>
      </c>
      <c r="AW615" s="73" t="s">
        <v>38</v>
      </c>
      <c r="AX615" s="84" t="s">
        <v>32</v>
      </c>
      <c r="AY615" s="59">
        <v>0</v>
      </c>
      <c r="AZ615" s="59">
        <v>0</v>
      </c>
      <c r="BA615" s="59">
        <v>0</v>
      </c>
      <c r="BB615" s="59">
        <v>0</v>
      </c>
      <c r="BC615" s="59">
        <v>0</v>
      </c>
      <c r="BD615" s="59">
        <v>0</v>
      </c>
      <c r="BE615" s="84" t="s">
        <v>38</v>
      </c>
      <c r="BF615" s="84" t="s">
        <v>38</v>
      </c>
      <c r="BG615" s="84" t="s">
        <v>38</v>
      </c>
      <c r="BH615" s="84" t="s">
        <v>38</v>
      </c>
      <c r="BI615" s="85" t="s">
        <v>489</v>
      </c>
      <c r="BJ615" s="86" t="s">
        <v>260</v>
      </c>
      <c r="BK615" s="86" t="s">
        <v>485</v>
      </c>
      <c r="BL615" s="86" t="s">
        <v>155</v>
      </c>
      <c r="BM615" s="86" t="s">
        <v>178</v>
      </c>
      <c r="BN615" s="86"/>
      <c r="BO615" s="59">
        <v>5</v>
      </c>
      <c r="BP615" s="69">
        <v>256104305100311</v>
      </c>
      <c r="BQ615" s="92">
        <v>0.25</v>
      </c>
      <c r="BR615" s="93">
        <v>0.025</v>
      </c>
      <c r="BS615" s="94">
        <f t="shared" si="100"/>
        <v>0.275</v>
      </c>
      <c r="BT615" s="95">
        <v>0.0965555555555555</v>
      </c>
      <c r="BU615" s="101">
        <f t="shared" si="101"/>
        <v>0.371555555555556</v>
      </c>
      <c r="BV615" s="102">
        <f t="shared" si="96"/>
        <v>7.8740157480315</v>
      </c>
      <c r="BW615" s="103">
        <v>306</v>
      </c>
      <c r="BX615" s="104">
        <f t="shared" si="97"/>
        <v>0.00292563429571304</v>
      </c>
      <c r="BY615" s="105">
        <v>900</v>
      </c>
      <c r="BZ615" s="103" t="s">
        <v>32</v>
      </c>
      <c r="CA615" s="106" t="s">
        <v>189</v>
      </c>
      <c r="CB615" s="107" t="s">
        <v>148</v>
      </c>
      <c r="CC615" s="112" t="s">
        <v>149</v>
      </c>
      <c r="CD615" s="106"/>
      <c r="CE615" s="103" t="s">
        <v>192</v>
      </c>
      <c r="CF615" s="113"/>
      <c r="CG615" s="115">
        <v>2000017767</v>
      </c>
    </row>
    <row r="616" spans="1:85">
      <c r="A616" s="53" t="str">
        <f t="shared" si="103"/>
        <v>C1-04-08-46043</v>
      </c>
      <c r="B616" s="47" t="str">
        <f t="shared" si="104"/>
        <v>C1-04-08</v>
      </c>
      <c r="C616" s="48" t="s">
        <v>43</v>
      </c>
      <c r="D616" s="49">
        <v>46043</v>
      </c>
      <c r="E616" s="50" t="s">
        <v>14</v>
      </c>
      <c r="F616" s="51" t="s">
        <v>15</v>
      </c>
      <c r="G616" s="59">
        <v>8</v>
      </c>
      <c r="H616" s="51" t="s">
        <v>187</v>
      </c>
      <c r="I616" s="59">
        <v>4</v>
      </c>
      <c r="J616" s="60">
        <f>IF(ISBLANK(H616),"",IFERROR(VLOOKUP(B616,'Np PL4 Stock'!$A:$D,4,FALSE),""))</f>
        <v>46026</v>
      </c>
      <c r="K616" s="61">
        <f>IF(ISBLANK(H616),"",SUMIF('Np PL4 Stock'!$A:$A,B616,'Np PL4 Stock'!$N:$N))</f>
        <v>2.4</v>
      </c>
      <c r="L616" s="62">
        <f>IF(ISBLANK(H616),"",VLOOKUP(LEFT(B616,5),Unit!A:B,2,FALSE))</f>
        <v>20</v>
      </c>
      <c r="M616" s="63" t="str">
        <f>IF(ISBLANK(H616),"",IFERROR(VLOOKUP(B616,'Np PL4 Stock'!$A:$T,20,FALSE),""))</f>
        <v>V1-MB1</v>
      </c>
      <c r="N616" s="63" t="str">
        <f>IF(ISBLANK(H616),"",IFERROR(VLOOKUP(B616,'Np PL4 Stock'!$A:$U,21,FALSE),""))</f>
        <v>SIS</v>
      </c>
      <c r="O616" s="62">
        <f t="shared" si="98"/>
        <v>120</v>
      </c>
      <c r="P616" s="62">
        <f t="shared" si="94"/>
        <v>7.445e-5</v>
      </c>
      <c r="Q616" s="67">
        <f t="shared" si="99"/>
        <v>8.95416666666667e-7</v>
      </c>
      <c r="R616" s="67">
        <f t="shared" si="95"/>
        <v>1.26836351851852e-6</v>
      </c>
      <c r="S616" s="64">
        <v>12</v>
      </c>
      <c r="T616" s="68">
        <v>7.654</v>
      </c>
      <c r="U616" s="68">
        <v>6.17</v>
      </c>
      <c r="V616" s="69">
        <v>93</v>
      </c>
      <c r="W616" s="64">
        <v>387</v>
      </c>
      <c r="X616" s="59">
        <v>94</v>
      </c>
      <c r="Y616" s="59">
        <v>100</v>
      </c>
      <c r="Z616" s="59">
        <v>96</v>
      </c>
      <c r="AA616" s="59">
        <v>0</v>
      </c>
      <c r="AB616" s="59">
        <v>0</v>
      </c>
      <c r="AC616" s="59">
        <v>0</v>
      </c>
      <c r="AD616" s="59">
        <v>0</v>
      </c>
      <c r="AE616" s="59">
        <v>100</v>
      </c>
      <c r="AF616" s="73" t="s">
        <v>38</v>
      </c>
      <c r="AG616" s="73">
        <v>80000</v>
      </c>
      <c r="AH616" s="73" t="s">
        <v>38</v>
      </c>
      <c r="AI616" s="73" t="s">
        <v>38</v>
      </c>
      <c r="AJ616" s="73" t="s">
        <v>38</v>
      </c>
      <c r="AK616" s="73" t="s">
        <v>32</v>
      </c>
      <c r="AL616" s="77" t="str">
        <f>IF(ISBLANK(S616),"",IF(AJ616="Fail","Fail",IF(E616="PL4",IF(AND(T616&gt;STD_01122025!$D$3,U616&lt;STD_01122025!$D$4,OR(AF616="ND",AF616&lt;STD_01122025!$D$7),AH616="ND"),"Pass","Fail"),IF(E616="PL12",IF(AND(S616&lt;STD_01122025!$F$2,T616&gt;STD_01122025!$F$3,U616&lt;STD_01122025!$F$4,V616&gt;STD_01122025!$F$5,X616&gt;STD_01122025!$F$6,OR(AF616="ND",AF616&lt;STD_01122025!$F$7),AH616="ND"),"Pass","Fail"),IF(E616="SuperPL",IF(AND(T616&gt;STD_01122025!$H$3,U616&lt;STD_01122025!$H$4,V616&gt;STD_01122025!$H$5,X616&gt;STD_01122025!$H$6,OR(AF616="ND",AF616&lt;STD_01122025!$H$7),AH616="ND"),"Pass","Fail"),IF(E616="Flight",IF(AND(T616&gt;STD_01122025!$J$3,U616&lt;STD_01122025!$J$4,X616&gt;STD_01122025!$J$6,OR(AF616="ND",AF616&lt;STD_01122025!$J$7),AH616="ND"),"Pass","Fail"),""))))))</f>
        <v>Pass</v>
      </c>
      <c r="AM616" s="62">
        <f>IF(ISBLANK(B616),"",IFERROR(IF(VLOOKUP(B616,'Np PL4 Stock'!$A:$J,10,FALSE)="Np4",D616-VLOOKUP(B616,'Np PL4 Stock'!$A:$E,5,FALSE),D616-VLOOKUP(B616,'Np PL4 Stock'!$A:$E,5,FALSE)-1),""))</f>
        <v>17</v>
      </c>
      <c r="AN616" s="147">
        <v>9.185</v>
      </c>
      <c r="AO616" s="147">
        <v>8.18</v>
      </c>
      <c r="AP616" s="59">
        <v>100</v>
      </c>
      <c r="AQ616" s="59">
        <v>200</v>
      </c>
      <c r="AR616" s="59">
        <v>98</v>
      </c>
      <c r="AS616" s="59">
        <v>100</v>
      </c>
      <c r="AT616" s="73" t="s">
        <v>38</v>
      </c>
      <c r="AU616" s="73">
        <v>14000</v>
      </c>
      <c r="AV616" s="73" t="s">
        <v>38</v>
      </c>
      <c r="AW616" s="73" t="s">
        <v>38</v>
      </c>
      <c r="AX616" s="84" t="s">
        <v>32</v>
      </c>
      <c r="AY616" s="59">
        <v>0</v>
      </c>
      <c r="AZ616" s="59">
        <v>0</v>
      </c>
      <c r="BA616" s="59">
        <v>0</v>
      </c>
      <c r="BB616" s="59">
        <v>0</v>
      </c>
      <c r="BC616" s="59">
        <v>0</v>
      </c>
      <c r="BD616" s="59">
        <v>0</v>
      </c>
      <c r="BE616" s="84" t="s">
        <v>38</v>
      </c>
      <c r="BF616" s="84" t="s">
        <v>38</v>
      </c>
      <c r="BG616" s="84" t="s">
        <v>38</v>
      </c>
      <c r="BH616" s="84" t="s">
        <v>38</v>
      </c>
      <c r="BI616" s="85" t="s">
        <v>489</v>
      </c>
      <c r="BJ616" s="86" t="s">
        <v>260</v>
      </c>
      <c r="BK616" s="86" t="s">
        <v>485</v>
      </c>
      <c r="BL616" s="86" t="s">
        <v>155</v>
      </c>
      <c r="BM616" s="86" t="s">
        <v>178</v>
      </c>
      <c r="BN616" s="86"/>
      <c r="BO616" s="59">
        <v>9</v>
      </c>
      <c r="BP616" s="69">
        <v>256104305100311</v>
      </c>
      <c r="BQ616" s="92">
        <v>0.47</v>
      </c>
      <c r="BR616" s="93">
        <v>0.047</v>
      </c>
      <c r="BS616" s="94">
        <f t="shared" si="100"/>
        <v>0.517</v>
      </c>
      <c r="BT616" s="95">
        <v>0.181524444444444</v>
      </c>
      <c r="BU616" s="101">
        <f t="shared" si="101"/>
        <v>0.698524444444444</v>
      </c>
      <c r="BV616" s="102">
        <f t="shared" si="96"/>
        <v>5</v>
      </c>
      <c r="BW616" s="103">
        <v>574</v>
      </c>
      <c r="BX616" s="104">
        <f t="shared" si="97"/>
        <v>0.00349262222222222</v>
      </c>
      <c r="BY616" s="105">
        <v>900</v>
      </c>
      <c r="BZ616" s="103" t="s">
        <v>32</v>
      </c>
      <c r="CA616" s="106" t="s">
        <v>189</v>
      </c>
      <c r="CB616" s="107" t="s">
        <v>148</v>
      </c>
      <c r="CC616" s="112" t="s">
        <v>149</v>
      </c>
      <c r="CD616" s="106"/>
      <c r="CE616" s="103" t="s">
        <v>192</v>
      </c>
      <c r="CF616" s="113"/>
      <c r="CG616" s="114">
        <v>2000017767</v>
      </c>
    </row>
    <row r="617" spans="1:85">
      <c r="A617" s="53" t="str">
        <f t="shared" si="103"/>
        <v>C1-04-08-46044</v>
      </c>
      <c r="B617" s="47" t="str">
        <f t="shared" si="104"/>
        <v>C1-04-08</v>
      </c>
      <c r="C617" s="48" t="s">
        <v>43</v>
      </c>
      <c r="D617" s="49">
        <v>46044</v>
      </c>
      <c r="E617" s="50" t="s">
        <v>14</v>
      </c>
      <c r="F617" s="51" t="s">
        <v>15</v>
      </c>
      <c r="G617" s="59">
        <v>8</v>
      </c>
      <c r="H617" s="51" t="s">
        <v>187</v>
      </c>
      <c r="I617" s="59">
        <v>4</v>
      </c>
      <c r="J617" s="60">
        <f>IF(ISBLANK(H617),"",IFERROR(VLOOKUP(B617,'Np PL4 Stock'!$A:$D,4,FALSE),""))</f>
        <v>46026</v>
      </c>
      <c r="K617" s="61">
        <f>IF(ISBLANK(H617),"",SUMIF('Np PL4 Stock'!$A:$A,B617,'Np PL4 Stock'!$N:$N))</f>
        <v>2.4</v>
      </c>
      <c r="L617" s="62">
        <f>IF(ISBLANK(H617),"",VLOOKUP(LEFT(B617,5),Unit!A:B,2,FALSE))</f>
        <v>20</v>
      </c>
      <c r="M617" s="63" t="str">
        <f>IF(ISBLANK(H617),"",IFERROR(VLOOKUP(B617,'Np PL4 Stock'!$A:$T,20,FALSE),""))</f>
        <v>V1-MB1</v>
      </c>
      <c r="N617" s="63" t="str">
        <f>IF(ISBLANK(H617),"",IFERROR(VLOOKUP(B617,'Np PL4 Stock'!$A:$U,21,FALSE),""))</f>
        <v>SIS</v>
      </c>
      <c r="O617" s="62">
        <f t="shared" si="98"/>
        <v>120</v>
      </c>
      <c r="P617" s="62">
        <f t="shared" si="94"/>
        <v>3.3e-5</v>
      </c>
      <c r="Q617" s="67">
        <f t="shared" si="99"/>
        <v>8.95416666666667e-7</v>
      </c>
      <c r="R617" s="67">
        <f t="shared" si="95"/>
        <v>1.26836351851852e-6</v>
      </c>
      <c r="S617" s="64">
        <v>12</v>
      </c>
      <c r="T617" s="68">
        <v>7.654</v>
      </c>
      <c r="U617" s="68">
        <v>6.17</v>
      </c>
      <c r="V617" s="69">
        <v>93</v>
      </c>
      <c r="W617" s="64">
        <v>387</v>
      </c>
      <c r="X617" s="59">
        <v>94</v>
      </c>
      <c r="Y617" s="59">
        <v>100</v>
      </c>
      <c r="Z617" s="59">
        <v>96</v>
      </c>
      <c r="AA617" s="59">
        <v>0</v>
      </c>
      <c r="AB617" s="59">
        <v>0</v>
      </c>
      <c r="AC617" s="59">
        <v>0</v>
      </c>
      <c r="AD617" s="59">
        <v>0</v>
      </c>
      <c r="AE617" s="59">
        <v>100</v>
      </c>
      <c r="AF617" s="73" t="s">
        <v>38</v>
      </c>
      <c r="AG617" s="73">
        <v>80000</v>
      </c>
      <c r="AH617" s="73" t="s">
        <v>38</v>
      </c>
      <c r="AI617" s="73" t="s">
        <v>38</v>
      </c>
      <c r="AJ617" s="73" t="s">
        <v>38</v>
      </c>
      <c r="AK617" s="73" t="s">
        <v>32</v>
      </c>
      <c r="AL617" s="77" t="str">
        <f>IF(ISBLANK(S617),"",IF(AJ617="Fail","Fail",IF(E617="PL4",IF(AND(T617&gt;STD_01122025!$D$3,U617&lt;STD_01122025!$D$4,OR(AF617="ND",AF617&lt;STD_01122025!$D$7),AH617="ND"),"Pass","Fail"),IF(E617="PL12",IF(AND(S617&lt;STD_01122025!$F$2,T617&gt;STD_01122025!$F$3,U617&lt;STD_01122025!$F$4,V617&gt;STD_01122025!$F$5,X617&gt;STD_01122025!$F$6,OR(AF617="ND",AF617&lt;STD_01122025!$F$7),AH617="ND"),"Pass","Fail"),IF(E617="SuperPL",IF(AND(T617&gt;STD_01122025!$H$3,U617&lt;STD_01122025!$H$4,V617&gt;STD_01122025!$H$5,X617&gt;STD_01122025!$H$6,OR(AF617="ND",AF617&lt;STD_01122025!$H$7),AH617="ND"),"Pass","Fail"),IF(E617="Flight",IF(AND(T617&gt;STD_01122025!$J$3,U617&lt;STD_01122025!$J$4,X617&gt;STD_01122025!$J$6,OR(AF617="ND",AF617&lt;STD_01122025!$J$7),AH617="ND"),"Pass","Fail"),""))))))</f>
        <v>Pass</v>
      </c>
      <c r="AM617" s="62">
        <f>IF(ISBLANK(B617),"",IFERROR(IF(VLOOKUP(B617,'Np PL4 Stock'!$A:$J,10,FALSE)="Np4",D617-VLOOKUP(B617,'Np PL4 Stock'!$A:$E,5,FALSE),D617-VLOOKUP(B617,'Np PL4 Stock'!$A:$E,5,FALSE)-1),""))</f>
        <v>18</v>
      </c>
      <c r="AN617" s="147">
        <v>9.278</v>
      </c>
      <c r="AO617" s="147">
        <v>6.409</v>
      </c>
      <c r="AP617" s="59">
        <v>100</v>
      </c>
      <c r="AQ617" s="59">
        <v>196</v>
      </c>
      <c r="AR617" s="59">
        <v>98</v>
      </c>
      <c r="AS617" s="59">
        <v>100</v>
      </c>
      <c r="AT617" s="73" t="s">
        <v>38</v>
      </c>
      <c r="AU617" s="73">
        <v>13500</v>
      </c>
      <c r="AV617" s="73" t="s">
        <v>38</v>
      </c>
      <c r="AW617" s="73" t="s">
        <v>38</v>
      </c>
      <c r="AX617" s="84" t="s">
        <v>32</v>
      </c>
      <c r="AY617" s="59">
        <v>0</v>
      </c>
      <c r="AZ617" s="59">
        <v>0</v>
      </c>
      <c r="BA617" s="59">
        <v>0</v>
      </c>
      <c r="BB617" s="59">
        <v>0</v>
      </c>
      <c r="BC617" s="59">
        <v>0</v>
      </c>
      <c r="BD617" s="59">
        <v>0</v>
      </c>
      <c r="BE617" s="84" t="s">
        <v>38</v>
      </c>
      <c r="BF617" s="84" t="s">
        <v>38</v>
      </c>
      <c r="BG617" s="84" t="s">
        <v>38</v>
      </c>
      <c r="BH617" s="84" t="s">
        <v>38</v>
      </c>
      <c r="BI617" s="85" t="s">
        <v>504</v>
      </c>
      <c r="BJ617" s="86" t="s">
        <v>246</v>
      </c>
      <c r="BK617" s="64" t="s">
        <v>481</v>
      </c>
      <c r="BL617" s="86" t="s">
        <v>155</v>
      </c>
      <c r="BM617" s="86" t="s">
        <v>178</v>
      </c>
      <c r="BN617" s="86"/>
      <c r="BO617" s="59">
        <v>6</v>
      </c>
      <c r="BP617" s="69">
        <v>256104305100313</v>
      </c>
      <c r="BQ617" s="92">
        <v>0.6</v>
      </c>
      <c r="BR617" s="93">
        <v>0.06</v>
      </c>
      <c r="BS617" s="94">
        <f t="shared" si="100"/>
        <v>0.66</v>
      </c>
      <c r="BT617" s="95">
        <v>0.2739</v>
      </c>
      <c r="BU617" s="101">
        <f t="shared" si="101"/>
        <v>0.9339</v>
      </c>
      <c r="BV617" s="102">
        <f t="shared" si="96"/>
        <v>5.10204081632653</v>
      </c>
      <c r="BW617" s="103">
        <v>660</v>
      </c>
      <c r="BX617" s="104">
        <f t="shared" si="97"/>
        <v>0.00476479591836735</v>
      </c>
      <c r="BY617" s="105">
        <v>1000</v>
      </c>
      <c r="BZ617" s="103" t="s">
        <v>32</v>
      </c>
      <c r="CA617" s="106" t="s">
        <v>189</v>
      </c>
      <c r="CB617" s="107" t="s">
        <v>148</v>
      </c>
      <c r="CC617" s="112" t="s">
        <v>149</v>
      </c>
      <c r="CD617" s="106"/>
      <c r="CE617" s="103" t="s">
        <v>192</v>
      </c>
      <c r="CF617" s="113"/>
      <c r="CG617" s="114">
        <v>2000021307</v>
      </c>
    </row>
    <row r="618" spans="1:85">
      <c r="A618" s="53" t="str">
        <f t="shared" si="103"/>
        <v>C1-05-08-46044</v>
      </c>
      <c r="B618" s="47" t="str">
        <f t="shared" si="104"/>
        <v>C1-05-08</v>
      </c>
      <c r="C618" s="48" t="s">
        <v>43</v>
      </c>
      <c r="D618" s="49">
        <v>46044</v>
      </c>
      <c r="E618" s="50" t="s">
        <v>14</v>
      </c>
      <c r="F618" s="51" t="s">
        <v>15</v>
      </c>
      <c r="G618" s="59">
        <v>8</v>
      </c>
      <c r="H618" s="51" t="s">
        <v>187</v>
      </c>
      <c r="I618" s="59">
        <v>5</v>
      </c>
      <c r="J618" s="60">
        <f>IF(ISBLANK(H618),"",IFERROR(VLOOKUP(B618,'Np PL4 Stock'!$A:$D,4,FALSE),""))</f>
        <v>46027</v>
      </c>
      <c r="K618" s="61">
        <f>IF(ISBLANK(H618),"",SUMIF('Np PL4 Stock'!$A:$A,B618,'Np PL4 Stock'!$N:$N))</f>
        <v>2.4</v>
      </c>
      <c r="L618" s="62">
        <f>IF(ISBLANK(H618),"",VLOOKUP(LEFT(B618,5),Unit!A:B,2,FALSE))</f>
        <v>20</v>
      </c>
      <c r="M618" s="63" t="str">
        <f>IF(ISBLANK(H618),"",IFERROR(VLOOKUP(B618,'Np PL4 Stock'!$A:$T,20,FALSE),""))</f>
        <v>V1-MB1</v>
      </c>
      <c r="N618" s="63" t="str">
        <f>IF(ISBLANK(H618),"",IFERROR(VLOOKUP(B618,'Np PL4 Stock'!$A:$U,21,FALSE),""))</f>
        <v>SIS</v>
      </c>
      <c r="O618" s="62">
        <f t="shared" si="98"/>
        <v>120</v>
      </c>
      <c r="P618" s="62">
        <f t="shared" si="94"/>
        <v>4.4e-5</v>
      </c>
      <c r="Q618" s="67">
        <f t="shared" si="99"/>
        <v>5.95833333333333e-7</v>
      </c>
      <c r="R618" s="67">
        <f t="shared" si="95"/>
        <v>8.4590462962963e-7</v>
      </c>
      <c r="S618" s="64">
        <v>13</v>
      </c>
      <c r="T618" s="68">
        <v>7.598</v>
      </c>
      <c r="U618" s="68">
        <v>6.382</v>
      </c>
      <c r="V618" s="69">
        <v>92</v>
      </c>
      <c r="W618" s="64">
        <v>386</v>
      </c>
      <c r="X618" s="64">
        <v>95</v>
      </c>
      <c r="Y618" s="59">
        <v>100</v>
      </c>
      <c r="Z618" s="59">
        <v>84</v>
      </c>
      <c r="AA618" s="59">
        <v>0</v>
      </c>
      <c r="AB618" s="59">
        <v>0</v>
      </c>
      <c r="AC618" s="59">
        <v>0</v>
      </c>
      <c r="AD618" s="59">
        <v>0</v>
      </c>
      <c r="AE618" s="59">
        <v>100</v>
      </c>
      <c r="AF618" s="73" t="s">
        <v>38</v>
      </c>
      <c r="AG618" s="73">
        <v>45000</v>
      </c>
      <c r="AH618" s="73" t="s">
        <v>38</v>
      </c>
      <c r="AI618" s="73" t="s">
        <v>38</v>
      </c>
      <c r="AJ618" s="73" t="s">
        <v>38</v>
      </c>
      <c r="AK618" s="73" t="s">
        <v>32</v>
      </c>
      <c r="AL618" s="77" t="str">
        <f>IF(ISBLANK(S618),"",IF(AJ618="Fail","Fail",IF(E618="PL4",IF(AND(T618&gt;STD_01122025!$D$3,U618&lt;STD_01122025!$D$4,OR(AF618="ND",AF618&lt;STD_01122025!$D$7),AH618="ND"),"Pass","Fail"),IF(E618="PL12",IF(AND(S618&lt;STD_01122025!$F$2,T618&gt;STD_01122025!$F$3,U618&lt;STD_01122025!$F$4,V618&gt;STD_01122025!$F$5,X618&gt;STD_01122025!$F$6,OR(AF618="ND",AF618&lt;STD_01122025!$F$7),AH618="ND"),"Pass","Fail"),IF(E618="SuperPL",IF(AND(T618&gt;STD_01122025!$H$3,U618&lt;STD_01122025!$H$4,V618&gt;STD_01122025!$H$5,X618&gt;STD_01122025!$H$6,OR(AF618="ND",AF618&lt;STD_01122025!$H$7),AH618="ND"),"Pass","Fail"),IF(E618="Flight",IF(AND(T618&gt;STD_01122025!$J$3,U618&lt;STD_01122025!$J$4,X618&gt;STD_01122025!$J$6,OR(AF618="ND",AF618&lt;STD_01122025!$J$7),AH618="ND"),"Pass","Fail"),""))))))</f>
        <v>Pass</v>
      </c>
      <c r="AM618" s="62">
        <f>IF(ISBLANK(B618),"",IFERROR(IF(VLOOKUP(B618,'Np PL4 Stock'!$A:$J,10,FALSE)="Np4",D618-VLOOKUP(B618,'Np PL4 Stock'!$A:$E,5,FALSE),D618-VLOOKUP(B618,'Np PL4 Stock'!$A:$E,5,FALSE)-1),""))</f>
        <v>17</v>
      </c>
      <c r="AN618" s="147">
        <v>9.002</v>
      </c>
      <c r="AO618" s="147">
        <v>7.88</v>
      </c>
      <c r="AP618" s="59">
        <v>100</v>
      </c>
      <c r="AQ618" s="59">
        <v>220</v>
      </c>
      <c r="AR618" s="59">
        <v>99</v>
      </c>
      <c r="AS618" s="59">
        <v>100</v>
      </c>
      <c r="AT618" s="73" t="s">
        <v>38</v>
      </c>
      <c r="AU618" s="73">
        <v>55000</v>
      </c>
      <c r="AV618" s="73" t="s">
        <v>38</v>
      </c>
      <c r="AW618" s="73" t="s">
        <v>38</v>
      </c>
      <c r="AX618" s="84" t="s">
        <v>32</v>
      </c>
      <c r="AY618" s="59">
        <v>0</v>
      </c>
      <c r="AZ618" s="59">
        <v>0</v>
      </c>
      <c r="BA618" s="59">
        <v>0</v>
      </c>
      <c r="BB618" s="59">
        <v>0</v>
      </c>
      <c r="BC618" s="59">
        <v>0</v>
      </c>
      <c r="BD618" s="59">
        <v>0</v>
      </c>
      <c r="BE618" s="84" t="s">
        <v>38</v>
      </c>
      <c r="BF618" s="84" t="s">
        <v>38</v>
      </c>
      <c r="BG618" s="84" t="s">
        <v>38</v>
      </c>
      <c r="BH618" s="84" t="s">
        <v>38</v>
      </c>
      <c r="BI618" s="85" t="s">
        <v>798</v>
      </c>
      <c r="BJ618" s="86" t="s">
        <v>260</v>
      </c>
      <c r="BK618" s="86" t="s">
        <v>485</v>
      </c>
      <c r="BL618" s="86" t="s">
        <v>155</v>
      </c>
      <c r="BM618" s="86" t="s">
        <v>178</v>
      </c>
      <c r="BN618" s="86"/>
      <c r="BO618" s="59">
        <v>6</v>
      </c>
      <c r="BP618" s="69">
        <v>256104305100314</v>
      </c>
      <c r="BQ618" s="92">
        <v>0.8</v>
      </c>
      <c r="BR618" s="93">
        <v>0.08</v>
      </c>
      <c r="BS618" s="94">
        <f t="shared" si="100"/>
        <v>0.88</v>
      </c>
      <c r="BT618" s="95">
        <v>0.386331111111111</v>
      </c>
      <c r="BU618" s="101">
        <f t="shared" si="101"/>
        <v>1.26633111111111</v>
      </c>
      <c r="BV618" s="102">
        <f t="shared" si="96"/>
        <v>4.54545454545454</v>
      </c>
      <c r="BW618" s="103">
        <v>977.777777777778</v>
      </c>
      <c r="BX618" s="104">
        <f t="shared" si="97"/>
        <v>0.0057560505050505</v>
      </c>
      <c r="BY618" s="105">
        <v>900</v>
      </c>
      <c r="BZ618" s="103" t="s">
        <v>32</v>
      </c>
      <c r="CA618" s="106" t="s">
        <v>189</v>
      </c>
      <c r="CB618" s="107" t="s">
        <v>148</v>
      </c>
      <c r="CC618" s="112" t="s">
        <v>149</v>
      </c>
      <c r="CD618" s="106"/>
      <c r="CE618" s="103" t="s">
        <v>192</v>
      </c>
      <c r="CF618" s="113"/>
      <c r="CG618" s="114">
        <v>2000019287</v>
      </c>
    </row>
    <row r="619" spans="1:85">
      <c r="A619" s="53" t="str">
        <f t="shared" si="103"/>
        <v>C1-06-08-46044</v>
      </c>
      <c r="B619" s="47" t="str">
        <f t="shared" si="104"/>
        <v>C1-06-08</v>
      </c>
      <c r="C619" s="48" t="s">
        <v>43</v>
      </c>
      <c r="D619" s="49">
        <v>46044</v>
      </c>
      <c r="E619" s="50" t="s">
        <v>14</v>
      </c>
      <c r="F619" s="51" t="s">
        <v>15</v>
      </c>
      <c r="G619" s="59">
        <v>8</v>
      </c>
      <c r="H619" s="51" t="s">
        <v>187</v>
      </c>
      <c r="I619" s="59">
        <v>6</v>
      </c>
      <c r="J619" s="60">
        <f>IF(ISBLANK(H619),"",IFERROR(VLOOKUP(B619,'Np PL4 Stock'!$A:$D,4,FALSE),""))</f>
        <v>46027</v>
      </c>
      <c r="K619" s="61">
        <f>IF(ISBLANK(H619),"",SUMIF('Np PL4 Stock'!$A:$A,B619,'Np PL4 Stock'!$N:$N))</f>
        <v>2.4</v>
      </c>
      <c r="L619" s="62">
        <f>IF(ISBLANK(H619),"",VLOOKUP(LEFT(B619,5),Unit!A:B,2,FALSE))</f>
        <v>20</v>
      </c>
      <c r="M619" s="63" t="str">
        <f>IF(ISBLANK(H619),"",IFERROR(VLOOKUP(B619,'Np PL4 Stock'!$A:$T,20,FALSE),""))</f>
        <v>V1-MB1</v>
      </c>
      <c r="N619" s="63" t="str">
        <f>IF(ISBLANK(H619),"",IFERROR(VLOOKUP(B619,'Np PL4 Stock'!$A:$U,21,FALSE),""))</f>
        <v>SIS</v>
      </c>
      <c r="O619" s="62">
        <f t="shared" si="98"/>
        <v>120</v>
      </c>
      <c r="P619" s="62">
        <f t="shared" si="94"/>
        <v>6.6e-5</v>
      </c>
      <c r="Q619" s="67">
        <f t="shared" si="99"/>
        <v>5.5e-7</v>
      </c>
      <c r="R619" s="67">
        <f t="shared" si="95"/>
        <v>7.99469444444445e-7</v>
      </c>
      <c r="S619" s="64">
        <v>12</v>
      </c>
      <c r="T619" s="68">
        <v>7.952</v>
      </c>
      <c r="U619" s="68">
        <v>6.112</v>
      </c>
      <c r="V619" s="69">
        <v>96</v>
      </c>
      <c r="W619" s="64">
        <v>345</v>
      </c>
      <c r="X619" s="64">
        <v>96</v>
      </c>
      <c r="Y619" s="59">
        <v>100</v>
      </c>
      <c r="Z619" s="59">
        <v>84</v>
      </c>
      <c r="AA619" s="59">
        <v>0</v>
      </c>
      <c r="AB619" s="59">
        <v>0</v>
      </c>
      <c r="AC619" s="59">
        <v>0</v>
      </c>
      <c r="AD619" s="59">
        <v>0</v>
      </c>
      <c r="AE619" s="59">
        <v>100</v>
      </c>
      <c r="AF619" s="73" t="s">
        <v>38</v>
      </c>
      <c r="AG619" s="73">
        <v>27500</v>
      </c>
      <c r="AH619" s="73" t="s">
        <v>38</v>
      </c>
      <c r="AI619" s="73" t="s">
        <v>38</v>
      </c>
      <c r="AJ619" s="73" t="s">
        <v>38</v>
      </c>
      <c r="AK619" s="73" t="s">
        <v>32</v>
      </c>
      <c r="AL619" s="77" t="str">
        <f>IF(ISBLANK(S619),"",IF(AJ619="Fail","Fail",IF(E619="PL4",IF(AND(T619&gt;STD_01122025!$D$3,U619&lt;STD_01122025!$D$4,OR(AF619="ND",AF619&lt;STD_01122025!$D$7),AH619="ND"),"Pass","Fail"),IF(E619="PL12",IF(AND(S619&lt;STD_01122025!$F$2,T619&gt;STD_01122025!$F$3,U619&lt;STD_01122025!$F$4,V619&gt;STD_01122025!$F$5,X619&gt;STD_01122025!$F$6,OR(AF619="ND",AF619&lt;STD_01122025!$F$7),AH619="ND"),"Pass","Fail"),IF(E619="SuperPL",IF(AND(T619&gt;STD_01122025!$H$3,U619&lt;STD_01122025!$H$4,V619&gt;STD_01122025!$H$5,X619&gt;STD_01122025!$H$6,OR(AF619="ND",AF619&lt;STD_01122025!$H$7),AH619="ND"),"Pass","Fail"),IF(E619="Flight",IF(AND(T619&gt;STD_01122025!$J$3,U619&lt;STD_01122025!$J$4,X619&gt;STD_01122025!$J$6,OR(AF619="ND",AF619&lt;STD_01122025!$J$7),AH619="ND"),"Pass","Fail"),""))))))</f>
        <v>Pass</v>
      </c>
      <c r="AM619" s="62">
        <f>IF(ISBLANK(B619),"",IFERROR(IF(VLOOKUP(B619,'Np PL4 Stock'!$A:$J,10,FALSE)="Np4",D619-VLOOKUP(B619,'Np PL4 Stock'!$A:$E,5,FALSE),D619-VLOOKUP(B619,'Np PL4 Stock'!$A:$E,5,FALSE)-1),""))</f>
        <v>17</v>
      </c>
      <c r="AN619" s="147">
        <v>9.413</v>
      </c>
      <c r="AO619" s="147">
        <v>8.595</v>
      </c>
      <c r="AP619" s="59">
        <v>100</v>
      </c>
      <c r="AQ619" s="59">
        <v>182</v>
      </c>
      <c r="AR619" s="59">
        <v>98</v>
      </c>
      <c r="AS619" s="59">
        <v>100</v>
      </c>
      <c r="AT619" s="73" t="s">
        <v>38</v>
      </c>
      <c r="AU619" s="73">
        <v>125000</v>
      </c>
      <c r="AV619" s="73" t="s">
        <v>38</v>
      </c>
      <c r="AW619" s="73" t="s">
        <v>38</v>
      </c>
      <c r="AX619" s="84" t="s">
        <v>32</v>
      </c>
      <c r="AY619" s="59">
        <v>0</v>
      </c>
      <c r="AZ619" s="59">
        <v>0</v>
      </c>
      <c r="BA619" s="59">
        <v>0</v>
      </c>
      <c r="BB619" s="59">
        <v>0</v>
      </c>
      <c r="BC619" s="59">
        <v>0</v>
      </c>
      <c r="BD619" s="59">
        <v>0</v>
      </c>
      <c r="BE619" s="84" t="s">
        <v>38</v>
      </c>
      <c r="BF619" s="84" t="s">
        <v>38</v>
      </c>
      <c r="BG619" s="84" t="s">
        <v>38</v>
      </c>
      <c r="BH619" s="84" t="s">
        <v>38</v>
      </c>
      <c r="BI619" s="85" t="s">
        <v>798</v>
      </c>
      <c r="BJ619" s="86" t="s">
        <v>260</v>
      </c>
      <c r="BK619" s="86" t="s">
        <v>485</v>
      </c>
      <c r="BL619" s="86" t="s">
        <v>155</v>
      </c>
      <c r="BM619" s="86" t="s">
        <v>178</v>
      </c>
      <c r="BN619" s="86"/>
      <c r="BO619" s="59">
        <v>6</v>
      </c>
      <c r="BP619" s="69">
        <v>256104305100314</v>
      </c>
      <c r="BQ619" s="92">
        <v>1.2</v>
      </c>
      <c r="BR619" s="93">
        <v>0.12</v>
      </c>
      <c r="BS619" s="94">
        <f t="shared" si="100"/>
        <v>1.32</v>
      </c>
      <c r="BT619" s="95">
        <v>0.598726666666667</v>
      </c>
      <c r="BU619" s="101">
        <f t="shared" si="101"/>
        <v>1.91872666666667</v>
      </c>
      <c r="BV619" s="102">
        <f t="shared" si="96"/>
        <v>5.49450549450549</v>
      </c>
      <c r="BW619" s="103">
        <v>1466.66666666667</v>
      </c>
      <c r="BX619" s="104">
        <f t="shared" si="97"/>
        <v>0.0105424542124542</v>
      </c>
      <c r="BY619" s="105">
        <v>900</v>
      </c>
      <c r="BZ619" s="103" t="s">
        <v>32</v>
      </c>
      <c r="CA619" s="106" t="s">
        <v>189</v>
      </c>
      <c r="CB619" s="107" t="s">
        <v>148</v>
      </c>
      <c r="CC619" s="112" t="s">
        <v>149</v>
      </c>
      <c r="CD619" s="106"/>
      <c r="CE619" s="103" t="s">
        <v>192</v>
      </c>
      <c r="CF619" s="113"/>
      <c r="CG619" s="114">
        <v>2000019287</v>
      </c>
    </row>
    <row r="620" spans="1:85">
      <c r="A620" s="53" t="str">
        <f t="shared" si="103"/>
        <v>C1-07-08-46045</v>
      </c>
      <c r="B620" s="47" t="str">
        <f t="shared" si="104"/>
        <v>C1-07-08</v>
      </c>
      <c r="C620" s="48" t="s">
        <v>43</v>
      </c>
      <c r="D620" s="49">
        <v>46045</v>
      </c>
      <c r="E620" s="50" t="s">
        <v>14</v>
      </c>
      <c r="F620" s="51" t="s">
        <v>15</v>
      </c>
      <c r="G620" s="59">
        <v>8</v>
      </c>
      <c r="H620" s="51" t="s">
        <v>187</v>
      </c>
      <c r="I620" s="59">
        <v>7</v>
      </c>
      <c r="J620" s="60">
        <f>IF(ISBLANK(H620),"",IFERROR(VLOOKUP(B620,'Np PL4 Stock'!$A:$D,4,FALSE),""))</f>
        <v>46028</v>
      </c>
      <c r="K620" s="61">
        <f>IF(ISBLANK(H620),"",SUMIF('Np PL4 Stock'!$A:$A,B620,'Np PL4 Stock'!$N:$N))</f>
        <v>2.4</v>
      </c>
      <c r="L620" s="62">
        <f>IF(ISBLANK(H620),"",VLOOKUP(LEFT(B620,5),Unit!A:B,2,FALSE))</f>
        <v>20</v>
      </c>
      <c r="M620" s="63" t="str">
        <f>IF(ISBLANK(H620),"",IFERROR(VLOOKUP(B620,'Np PL4 Stock'!$A:$T,20,FALSE),""))</f>
        <v>V1-MB1</v>
      </c>
      <c r="N620" s="63" t="str">
        <f>IF(ISBLANK(H620),"",IFERROR(VLOOKUP(B620,'Np PL4 Stock'!$A:$U,21,FALSE),""))</f>
        <v>SIS</v>
      </c>
      <c r="O620" s="62">
        <f t="shared" si="98"/>
        <v>120</v>
      </c>
      <c r="P620" s="62">
        <f t="shared" si="94"/>
        <v>8.8e-5</v>
      </c>
      <c r="Q620" s="67">
        <f t="shared" si="99"/>
        <v>7.33333333333333e-7</v>
      </c>
      <c r="R620" s="67">
        <f t="shared" si="95"/>
        <v>9.61933333333333e-7</v>
      </c>
      <c r="S620" s="64">
        <v>12</v>
      </c>
      <c r="T620" s="68">
        <v>8.129</v>
      </c>
      <c r="U620" s="68">
        <v>6.921</v>
      </c>
      <c r="V620" s="69">
        <v>99</v>
      </c>
      <c r="W620" s="64">
        <v>308</v>
      </c>
      <c r="X620" s="59">
        <v>96</v>
      </c>
      <c r="Y620" s="59">
        <v>100</v>
      </c>
      <c r="Z620" s="59">
        <v>88</v>
      </c>
      <c r="AA620" s="59">
        <v>0</v>
      </c>
      <c r="AB620" s="59">
        <v>0</v>
      </c>
      <c r="AC620" s="59">
        <v>0</v>
      </c>
      <c r="AD620" s="59">
        <v>0</v>
      </c>
      <c r="AE620" s="59">
        <v>100</v>
      </c>
      <c r="AF620" s="73" t="s">
        <v>38</v>
      </c>
      <c r="AG620" s="73">
        <v>25000</v>
      </c>
      <c r="AH620" s="73" t="s">
        <v>38</v>
      </c>
      <c r="AI620" s="73" t="s">
        <v>38</v>
      </c>
      <c r="AJ620" s="73" t="s">
        <v>38</v>
      </c>
      <c r="AK620" s="73" t="s">
        <v>32</v>
      </c>
      <c r="AL620" s="77" t="str">
        <f>IF(ISBLANK(S620),"",IF(AJ620="Fail","Fail",IF(E620="PL4",IF(AND(T620&gt;STD_01122025!$D$3,U620&lt;STD_01122025!$D$4,OR(AF620="ND",AF620&lt;STD_01122025!$D$7),AH620="ND"),"Pass","Fail"),IF(E620="PL12",IF(AND(S620&lt;STD_01122025!$F$2,T620&gt;STD_01122025!$F$3,U620&lt;STD_01122025!$F$4,V620&gt;STD_01122025!$F$5,X620&gt;STD_01122025!$F$6,OR(AF620="ND",AF620&lt;STD_01122025!$F$7),AH620="ND"),"Pass","Fail"),IF(E620="SuperPL",IF(AND(T620&gt;STD_01122025!$H$3,U620&lt;STD_01122025!$H$4,V620&gt;STD_01122025!$H$5,X620&gt;STD_01122025!$H$6,OR(AF620="ND",AF620&lt;STD_01122025!$H$7),AH620="ND"),"Pass","Fail"),IF(E620="Flight",IF(AND(T620&gt;STD_01122025!$J$3,U620&lt;STD_01122025!$J$4,X620&gt;STD_01122025!$J$6,OR(AF620="ND",AF620&lt;STD_01122025!$J$7),AH620="ND"),"Pass","Fail"),""))))))</f>
        <v>Pass</v>
      </c>
      <c r="AM620" s="62">
        <f>IF(ISBLANK(B620),"",IFERROR(IF(VLOOKUP(B620,'Np PL4 Stock'!$A:$J,10,FALSE)="Np4",D620-VLOOKUP(B620,'Np PL4 Stock'!$A:$E,5,FALSE),D620-VLOOKUP(B620,'Np PL4 Stock'!$A:$E,5,FALSE)-1),""))</f>
        <v>17</v>
      </c>
      <c r="AN620" s="147">
        <v>9.586</v>
      </c>
      <c r="AO620" s="147">
        <v>8.453</v>
      </c>
      <c r="AP620" s="59">
        <v>100</v>
      </c>
      <c r="AQ620" s="59">
        <v>161</v>
      </c>
      <c r="AR620" s="59">
        <v>98</v>
      </c>
      <c r="AS620" s="59">
        <v>100</v>
      </c>
      <c r="AT620" s="73" t="s">
        <v>38</v>
      </c>
      <c r="AU620" s="73">
        <v>110000</v>
      </c>
      <c r="AV620" s="73" t="s">
        <v>38</v>
      </c>
      <c r="AW620" s="73" t="s">
        <v>38</v>
      </c>
      <c r="AX620" s="84" t="s">
        <v>32</v>
      </c>
      <c r="AY620" s="59">
        <v>0</v>
      </c>
      <c r="AZ620" s="59">
        <v>0</v>
      </c>
      <c r="BA620" s="59">
        <v>0</v>
      </c>
      <c r="BB620" s="59">
        <v>0</v>
      </c>
      <c r="BC620" s="59">
        <v>0</v>
      </c>
      <c r="BD620" s="59">
        <v>0</v>
      </c>
      <c r="BE620" s="84" t="s">
        <v>38</v>
      </c>
      <c r="BF620" s="84" t="s">
        <v>38</v>
      </c>
      <c r="BG620" s="84" t="s">
        <v>38</v>
      </c>
      <c r="BH620" s="84" t="s">
        <v>38</v>
      </c>
      <c r="BI620" s="85" t="s">
        <v>532</v>
      </c>
      <c r="BJ620" s="86" t="s">
        <v>240</v>
      </c>
      <c r="BK620" s="86" t="s">
        <v>483</v>
      </c>
      <c r="BL620" s="86" t="s">
        <v>155</v>
      </c>
      <c r="BM620" s="86" t="s">
        <v>178</v>
      </c>
      <c r="BN620" s="86"/>
      <c r="BO620" s="59">
        <v>6</v>
      </c>
      <c r="BP620" s="69">
        <v>256104305100315</v>
      </c>
      <c r="BQ620" s="92">
        <v>1.2</v>
      </c>
      <c r="BR620" s="93">
        <v>0.12</v>
      </c>
      <c r="BS620" s="94">
        <f t="shared" si="100"/>
        <v>1.32</v>
      </c>
      <c r="BT620" s="95">
        <v>0.47024</v>
      </c>
      <c r="BU620" s="101">
        <f t="shared" si="101"/>
        <v>1.79024</v>
      </c>
      <c r="BV620" s="102">
        <f t="shared" si="96"/>
        <v>6.2111801242236</v>
      </c>
      <c r="BW620" s="103">
        <v>1320</v>
      </c>
      <c r="BX620" s="104">
        <f t="shared" si="97"/>
        <v>0.0111195031055901</v>
      </c>
      <c r="BY620" s="105">
        <v>1000</v>
      </c>
      <c r="BZ620" s="103" t="s">
        <v>32</v>
      </c>
      <c r="CA620" s="106" t="s">
        <v>189</v>
      </c>
      <c r="CB620" s="107" t="s">
        <v>148</v>
      </c>
      <c r="CC620" s="112" t="s">
        <v>149</v>
      </c>
      <c r="CD620" s="106"/>
      <c r="CE620" s="103" t="s">
        <v>192</v>
      </c>
      <c r="CF620" s="113"/>
      <c r="CG620" s="114">
        <v>2000011770</v>
      </c>
    </row>
    <row r="621" spans="1:85">
      <c r="A621" s="53" t="str">
        <f t="shared" si="103"/>
        <v>C1-05-08-46045</v>
      </c>
      <c r="B621" s="47" t="str">
        <f t="shared" si="104"/>
        <v>C1-05-08</v>
      </c>
      <c r="C621" s="48" t="s">
        <v>43</v>
      </c>
      <c r="D621" s="49">
        <v>46045</v>
      </c>
      <c r="E621" s="50" t="s">
        <v>14</v>
      </c>
      <c r="F621" s="51" t="s">
        <v>15</v>
      </c>
      <c r="G621" s="59">
        <v>8</v>
      </c>
      <c r="H621" s="51" t="s">
        <v>187</v>
      </c>
      <c r="I621" s="59">
        <v>5</v>
      </c>
      <c r="J621" s="60">
        <f>IF(ISBLANK(H621),"",IFERROR(VLOOKUP(B621,'Np PL4 Stock'!$A:$D,4,FALSE),""))</f>
        <v>46027</v>
      </c>
      <c r="K621" s="61">
        <f>IF(ISBLANK(H621),"",SUMIF('Np PL4 Stock'!$A:$A,B621,'Np PL4 Stock'!$N:$N))</f>
        <v>2.4</v>
      </c>
      <c r="L621" s="62">
        <f>IF(ISBLANK(H621),"",VLOOKUP(LEFT(B621,5),Unit!A:B,2,FALSE))</f>
        <v>20</v>
      </c>
      <c r="M621" s="63" t="str">
        <f>IF(ISBLANK(H621),"",IFERROR(VLOOKUP(B621,'Np PL4 Stock'!$A:$T,20,FALSE),""))</f>
        <v>V1-MB1</v>
      </c>
      <c r="N621" s="63" t="str">
        <f>IF(ISBLANK(H621),"",IFERROR(VLOOKUP(B621,'Np PL4 Stock'!$A:$U,21,FALSE),""))</f>
        <v>SIS</v>
      </c>
      <c r="O621" s="62">
        <f t="shared" si="98"/>
        <v>120</v>
      </c>
      <c r="P621" s="62">
        <f t="shared" si="94"/>
        <v>2.75e-5</v>
      </c>
      <c r="Q621" s="67">
        <f t="shared" si="99"/>
        <v>5.95833333333333e-7</v>
      </c>
      <c r="R621" s="67">
        <f t="shared" si="95"/>
        <v>8.4590462962963e-7</v>
      </c>
      <c r="S621" s="64">
        <v>13</v>
      </c>
      <c r="T621" s="68">
        <v>7.598</v>
      </c>
      <c r="U621" s="68">
        <v>6.382</v>
      </c>
      <c r="V621" s="69">
        <v>92</v>
      </c>
      <c r="W621" s="64">
        <v>386</v>
      </c>
      <c r="X621" s="59">
        <v>95</v>
      </c>
      <c r="Y621" s="59">
        <v>100</v>
      </c>
      <c r="Z621" s="59">
        <v>84</v>
      </c>
      <c r="AA621" s="59">
        <v>0</v>
      </c>
      <c r="AB621" s="59">
        <v>0</v>
      </c>
      <c r="AC621" s="59">
        <v>0</v>
      </c>
      <c r="AD621" s="59">
        <v>0</v>
      </c>
      <c r="AE621" s="59">
        <v>100</v>
      </c>
      <c r="AF621" s="73" t="s">
        <v>38</v>
      </c>
      <c r="AG621" s="73">
        <v>45000</v>
      </c>
      <c r="AH621" s="73" t="s">
        <v>38</v>
      </c>
      <c r="AI621" s="73" t="s">
        <v>38</v>
      </c>
      <c r="AJ621" s="73" t="s">
        <v>38</v>
      </c>
      <c r="AK621" s="73" t="s">
        <v>32</v>
      </c>
      <c r="AL621" s="77" t="str">
        <f>IF(ISBLANK(S621),"",IF(AJ621="Fail","Fail",IF(E621="PL4",IF(AND(T621&gt;STD_01122025!$D$3,U621&lt;STD_01122025!$D$4,OR(AF621="ND",AF621&lt;STD_01122025!$D$7),AH621="ND"),"Pass","Fail"),IF(E621="PL12",IF(AND(S621&lt;STD_01122025!$F$2,T621&gt;STD_01122025!$F$3,U621&lt;STD_01122025!$F$4,V621&gt;STD_01122025!$F$5,X621&gt;STD_01122025!$F$6,OR(AF621="ND",AF621&lt;STD_01122025!$F$7),AH621="ND"),"Pass","Fail"),IF(E621="SuperPL",IF(AND(T621&gt;STD_01122025!$H$3,U621&lt;STD_01122025!$H$4,V621&gt;STD_01122025!$H$5,X621&gt;STD_01122025!$H$6,OR(AF621="ND",AF621&lt;STD_01122025!$H$7),AH621="ND"),"Pass","Fail"),IF(E621="Flight",IF(AND(T621&gt;STD_01122025!$J$3,U621&lt;STD_01122025!$J$4,X621&gt;STD_01122025!$J$6,OR(AF621="ND",AF621&lt;STD_01122025!$J$7),AH621="ND"),"Pass","Fail"),""))))))</f>
        <v>Pass</v>
      </c>
      <c r="AM621" s="62">
        <f>IF(ISBLANK(B621),"",IFERROR(IF(VLOOKUP(B621,'Np PL4 Stock'!$A:$J,10,FALSE)="Np4",D621-VLOOKUP(B621,'Np PL4 Stock'!$A:$E,5,FALSE),D621-VLOOKUP(B621,'Np PL4 Stock'!$A:$E,5,FALSE)-1),""))</f>
        <v>18</v>
      </c>
      <c r="AN621" s="147">
        <v>9.195</v>
      </c>
      <c r="AO621" s="147">
        <v>7.691</v>
      </c>
      <c r="AP621" s="59">
        <v>100</v>
      </c>
      <c r="AQ621" s="59">
        <v>197</v>
      </c>
      <c r="AR621" s="59">
        <v>99</v>
      </c>
      <c r="AS621" s="59">
        <v>100</v>
      </c>
      <c r="AT621" s="73" t="s">
        <v>38</v>
      </c>
      <c r="AU621" s="73">
        <v>80000</v>
      </c>
      <c r="AV621" s="73" t="s">
        <v>38</v>
      </c>
      <c r="AW621" s="73" t="s">
        <v>38</v>
      </c>
      <c r="AX621" s="84" t="s">
        <v>32</v>
      </c>
      <c r="AY621" s="59">
        <v>0</v>
      </c>
      <c r="AZ621" s="59">
        <v>0</v>
      </c>
      <c r="BA621" s="59">
        <v>0</v>
      </c>
      <c r="BB621" s="59">
        <v>0</v>
      </c>
      <c r="BC621" s="59">
        <v>0</v>
      </c>
      <c r="BD621" s="59">
        <v>0</v>
      </c>
      <c r="BE621" s="84" t="s">
        <v>38</v>
      </c>
      <c r="BF621" s="84" t="s">
        <v>38</v>
      </c>
      <c r="BG621" s="84" t="s">
        <v>38</v>
      </c>
      <c r="BH621" s="84" t="s">
        <v>38</v>
      </c>
      <c r="BI621" s="85" t="s">
        <v>799</v>
      </c>
      <c r="BJ621" s="86" t="s">
        <v>188</v>
      </c>
      <c r="BK621" s="86" t="s">
        <v>519</v>
      </c>
      <c r="BL621" s="86" t="s">
        <v>177</v>
      </c>
      <c r="BM621" s="86" t="s">
        <v>178</v>
      </c>
      <c r="BN621" s="86"/>
      <c r="BO621" s="59">
        <v>6</v>
      </c>
      <c r="BP621" s="69">
        <v>256104305100316</v>
      </c>
      <c r="BQ621" s="92">
        <v>0.5</v>
      </c>
      <c r="BR621" s="93">
        <v>0.05</v>
      </c>
      <c r="BS621" s="94">
        <f t="shared" si="100"/>
        <v>0.55</v>
      </c>
      <c r="BT621" s="95">
        <v>0.21384</v>
      </c>
      <c r="BU621" s="101">
        <f t="shared" si="101"/>
        <v>0.76384</v>
      </c>
      <c r="BV621" s="102">
        <f t="shared" si="96"/>
        <v>5.07614213197969</v>
      </c>
      <c r="BW621" s="103">
        <v>550</v>
      </c>
      <c r="BX621" s="104">
        <f t="shared" si="97"/>
        <v>0.00387736040609137</v>
      </c>
      <c r="BY621" s="105">
        <v>1000</v>
      </c>
      <c r="BZ621" s="103" t="s">
        <v>32</v>
      </c>
      <c r="CA621" s="106" t="s">
        <v>189</v>
      </c>
      <c r="CB621" s="107" t="s">
        <v>148</v>
      </c>
      <c r="CC621" s="112" t="s">
        <v>149</v>
      </c>
      <c r="CD621" s="106"/>
      <c r="CE621" s="103" t="s">
        <v>192</v>
      </c>
      <c r="CF621" s="113"/>
      <c r="CG621" s="114">
        <v>2000029066</v>
      </c>
    </row>
    <row r="622" spans="1:85">
      <c r="A622" s="53" t="str">
        <f t="shared" si="103"/>
        <v>C1-07-08-46045</v>
      </c>
      <c r="B622" s="47" t="str">
        <f t="shared" si="104"/>
        <v>C1-07-08</v>
      </c>
      <c r="C622" s="48" t="s">
        <v>43</v>
      </c>
      <c r="D622" s="49">
        <v>46045</v>
      </c>
      <c r="E622" s="50" t="s">
        <v>14</v>
      </c>
      <c r="F622" s="51" t="s">
        <v>15</v>
      </c>
      <c r="G622" s="59">
        <v>8</v>
      </c>
      <c r="H622" s="51" t="s">
        <v>187</v>
      </c>
      <c r="I622" s="59">
        <v>7</v>
      </c>
      <c r="J622" s="60">
        <f>IF(ISBLANK(H622),"",IFERROR(VLOOKUP(B622,'Np PL4 Stock'!$A:$D,4,FALSE),""))</f>
        <v>46028</v>
      </c>
      <c r="K622" s="61">
        <f>IF(ISBLANK(H622),"",SUMIF('Np PL4 Stock'!$A:$A,B622,'Np PL4 Stock'!$N:$N))</f>
        <v>2.4</v>
      </c>
      <c r="L622" s="62">
        <f>IF(ISBLANK(H622),"",VLOOKUP(LEFT(B622,5),Unit!A:B,2,FALSE))</f>
        <v>20</v>
      </c>
      <c r="M622" s="63" t="str">
        <f>IF(ISBLANK(H622),"",IFERROR(VLOOKUP(B622,'Np PL4 Stock'!$A:$T,20,FALSE),""))</f>
        <v>V1-MB1</v>
      </c>
      <c r="N622" s="63" t="str">
        <f>IF(ISBLANK(H622),"",IFERROR(VLOOKUP(B622,'Np PL4 Stock'!$A:$U,21,FALSE),""))</f>
        <v>SIS</v>
      </c>
      <c r="O622" s="62">
        <f t="shared" si="98"/>
        <v>120</v>
      </c>
      <c r="P622" s="62">
        <f t="shared" si="94"/>
        <v>8.8e-5</v>
      </c>
      <c r="Q622" s="67">
        <f t="shared" si="99"/>
        <v>7.33333333333333e-7</v>
      </c>
      <c r="R622" s="67">
        <f t="shared" si="95"/>
        <v>9.61933333333333e-7</v>
      </c>
      <c r="S622" s="64">
        <v>12</v>
      </c>
      <c r="T622" s="68">
        <v>8.129</v>
      </c>
      <c r="U622" s="68">
        <v>6.921</v>
      </c>
      <c r="V622" s="69">
        <v>99</v>
      </c>
      <c r="W622" s="64">
        <v>308</v>
      </c>
      <c r="X622" s="59">
        <v>96</v>
      </c>
      <c r="Y622" s="59">
        <v>100</v>
      </c>
      <c r="Z622" s="59">
        <v>88</v>
      </c>
      <c r="AA622" s="59">
        <v>0</v>
      </c>
      <c r="AB622" s="59">
        <v>0</v>
      </c>
      <c r="AC622" s="59">
        <v>0</v>
      </c>
      <c r="AD622" s="59">
        <v>0</v>
      </c>
      <c r="AE622" s="59">
        <v>100</v>
      </c>
      <c r="AF622" s="73" t="s">
        <v>38</v>
      </c>
      <c r="AG622" s="73">
        <v>25000</v>
      </c>
      <c r="AH622" s="73" t="s">
        <v>38</v>
      </c>
      <c r="AI622" s="73" t="s">
        <v>38</v>
      </c>
      <c r="AJ622" s="73" t="s">
        <v>38</v>
      </c>
      <c r="AK622" s="73" t="s">
        <v>32</v>
      </c>
      <c r="AL622" s="77" t="str">
        <f>IF(ISBLANK(S622),"",IF(AJ622="Fail","Fail",IF(E622="PL4",IF(AND(T622&gt;STD_01122025!$D$3,U622&lt;STD_01122025!$D$4,OR(AF622="ND",AF622&lt;STD_01122025!$D$7),AH622="ND"),"Pass","Fail"),IF(E622="PL12",IF(AND(S622&lt;STD_01122025!$F$2,T622&gt;STD_01122025!$F$3,U622&lt;STD_01122025!$F$4,V622&gt;STD_01122025!$F$5,X622&gt;STD_01122025!$F$6,OR(AF622="ND",AF622&lt;STD_01122025!$F$7),AH622="ND"),"Pass","Fail"),IF(E622="SuperPL",IF(AND(T622&gt;STD_01122025!$H$3,U622&lt;STD_01122025!$H$4,V622&gt;STD_01122025!$H$5,X622&gt;STD_01122025!$H$6,OR(AF622="ND",AF622&lt;STD_01122025!$H$7),AH622="ND"),"Pass","Fail"),IF(E622="Flight",IF(AND(T622&gt;STD_01122025!$J$3,U622&lt;STD_01122025!$J$4,X622&gt;STD_01122025!$J$6,OR(AF622="ND",AF622&lt;STD_01122025!$J$7),AH622="ND"),"Pass","Fail"),""))))))</f>
        <v>Pass</v>
      </c>
      <c r="AM622" s="62">
        <f>IF(ISBLANK(B622),"",IFERROR(IF(VLOOKUP(B622,'Np PL4 Stock'!$A:$J,10,FALSE)="Np4",D622-VLOOKUP(B622,'Np PL4 Stock'!$A:$E,5,FALSE),D622-VLOOKUP(B622,'Np PL4 Stock'!$A:$E,5,FALSE)-1),""))</f>
        <v>17</v>
      </c>
      <c r="AN622" s="147">
        <v>9.586</v>
      </c>
      <c r="AO622" s="147">
        <v>8.453</v>
      </c>
      <c r="AP622" s="59">
        <v>100</v>
      </c>
      <c r="AQ622" s="59">
        <v>161</v>
      </c>
      <c r="AR622" s="59">
        <v>98</v>
      </c>
      <c r="AS622" s="59">
        <v>100</v>
      </c>
      <c r="AT622" s="73" t="s">
        <v>38</v>
      </c>
      <c r="AU622" s="73">
        <v>110000</v>
      </c>
      <c r="AV622" s="73" t="s">
        <v>38</v>
      </c>
      <c r="AW622" s="73" t="s">
        <v>38</v>
      </c>
      <c r="AX622" s="84" t="s">
        <v>32</v>
      </c>
      <c r="AY622" s="59">
        <v>0</v>
      </c>
      <c r="AZ622" s="59">
        <v>0</v>
      </c>
      <c r="BA622" s="59">
        <v>0</v>
      </c>
      <c r="BB622" s="59">
        <v>0</v>
      </c>
      <c r="BC622" s="59">
        <v>0</v>
      </c>
      <c r="BD622" s="59">
        <v>0</v>
      </c>
      <c r="BE622" s="84" t="s">
        <v>38</v>
      </c>
      <c r="BF622" s="84" t="s">
        <v>38</v>
      </c>
      <c r="BG622" s="84" t="s">
        <v>38</v>
      </c>
      <c r="BH622" s="84" t="s">
        <v>38</v>
      </c>
      <c r="BI622" s="85" t="s">
        <v>800</v>
      </c>
      <c r="BJ622" s="86" t="s">
        <v>286</v>
      </c>
      <c r="BK622" s="86" t="s">
        <v>501</v>
      </c>
      <c r="BL622" s="86" t="s">
        <v>177</v>
      </c>
      <c r="BM622" s="86" t="s">
        <v>178</v>
      </c>
      <c r="BN622" s="86"/>
      <c r="BO622" s="59">
        <v>5</v>
      </c>
      <c r="BP622" s="69">
        <v>256104305100317</v>
      </c>
      <c r="BQ622" s="92">
        <v>0.4</v>
      </c>
      <c r="BR622" s="93">
        <v>0.04</v>
      </c>
      <c r="BS622" s="94">
        <f t="shared" si="100"/>
        <v>0.44</v>
      </c>
      <c r="BT622" s="95">
        <v>0.0784</v>
      </c>
      <c r="BU622" s="101">
        <f t="shared" si="101"/>
        <v>0.5184</v>
      </c>
      <c r="BV622" s="102">
        <f t="shared" si="96"/>
        <v>6.2111801242236</v>
      </c>
      <c r="BW622" s="103">
        <v>232</v>
      </c>
      <c r="BX622" s="104">
        <f t="shared" si="97"/>
        <v>0.00321987577639751</v>
      </c>
      <c r="BY622" s="105">
        <v>1900</v>
      </c>
      <c r="BZ622" s="103" t="s">
        <v>32</v>
      </c>
      <c r="CA622" s="106" t="s">
        <v>189</v>
      </c>
      <c r="CB622" s="107" t="s">
        <v>148</v>
      </c>
      <c r="CC622" s="112" t="s">
        <v>149</v>
      </c>
      <c r="CD622" s="106"/>
      <c r="CE622" s="103" t="s">
        <v>150</v>
      </c>
      <c r="CF622" s="113"/>
      <c r="CG622" s="114">
        <v>2000029643</v>
      </c>
    </row>
    <row r="623" spans="1:85">
      <c r="A623" s="53" t="str">
        <f t="shared" si="103"/>
        <v>D1-01-08-46047</v>
      </c>
      <c r="B623" s="47" t="str">
        <f t="shared" si="104"/>
        <v>D1-01-08</v>
      </c>
      <c r="C623" s="48" t="s">
        <v>43</v>
      </c>
      <c r="D623" s="49">
        <v>46047</v>
      </c>
      <c r="E623" s="50" t="s">
        <v>14</v>
      </c>
      <c r="F623" s="51" t="s">
        <v>15</v>
      </c>
      <c r="G623" s="59">
        <v>8</v>
      </c>
      <c r="H623" s="51" t="s">
        <v>205</v>
      </c>
      <c r="I623" s="59">
        <v>1</v>
      </c>
      <c r="J623" s="60">
        <f>IF(ISBLANK(H623),"",IFERROR(VLOOKUP(B623,'Np PL4 Stock'!$A:$D,4,FALSE),""))</f>
        <v>46033</v>
      </c>
      <c r="K623" s="61">
        <f>IF(ISBLANK(H623),"",SUMIF('Np PL4 Stock'!$A:$A,B623,'Np PL4 Stock'!$N:$N))</f>
        <v>2.4</v>
      </c>
      <c r="L623" s="62">
        <f>IF(ISBLANK(H623),"",VLOOKUP(LEFT(B623,5),Unit!A:B,2,FALSE))</f>
        <v>20</v>
      </c>
      <c r="M623" s="63" t="str">
        <f>IF(ISBLANK(H623),"",IFERROR(VLOOKUP(B623,'Np PL4 Stock'!$A:$T,20,FALSE),""))</f>
        <v>V1-MA1</v>
      </c>
      <c r="N623" s="63" t="str">
        <f>IF(ISBLANK(H623),"",IFERROR(VLOOKUP(B623,'Np PL4 Stock'!$A:$U,21,FALSE),""))</f>
        <v>SIS</v>
      </c>
      <c r="O623" s="62">
        <f t="shared" si="98"/>
        <v>120</v>
      </c>
      <c r="P623" s="62">
        <f t="shared" si="94"/>
        <v>8.8e-5</v>
      </c>
      <c r="Q623" s="67">
        <f t="shared" si="99"/>
        <v>7.33333333333333e-7</v>
      </c>
      <c r="R623" s="67">
        <f t="shared" si="95"/>
        <v>1.08047314814815e-6</v>
      </c>
      <c r="S623" s="64">
        <v>12</v>
      </c>
      <c r="T623" s="68">
        <v>7.611</v>
      </c>
      <c r="U623" s="68">
        <v>6.755</v>
      </c>
      <c r="V623" s="69">
        <v>89</v>
      </c>
      <c r="W623" s="64">
        <v>384</v>
      </c>
      <c r="X623" s="59">
        <v>96</v>
      </c>
      <c r="Y623" s="59">
        <v>100</v>
      </c>
      <c r="Z623" s="59">
        <v>84</v>
      </c>
      <c r="AA623" s="59">
        <v>0</v>
      </c>
      <c r="AB623" s="59">
        <v>0</v>
      </c>
      <c r="AC623" s="59">
        <v>0</v>
      </c>
      <c r="AD623" s="59">
        <v>0</v>
      </c>
      <c r="AE623" s="59">
        <v>100</v>
      </c>
      <c r="AF623" s="73" t="s">
        <v>38</v>
      </c>
      <c r="AG623" s="73">
        <v>105000</v>
      </c>
      <c r="AH623" s="73" t="s">
        <v>38</v>
      </c>
      <c r="AI623" s="73" t="s">
        <v>38</v>
      </c>
      <c r="AJ623" s="73" t="s">
        <v>38</v>
      </c>
      <c r="AK623" s="73" t="s">
        <v>32</v>
      </c>
      <c r="AL623" s="77" t="str">
        <f>IF(ISBLANK(S623),"",IF(AJ623="Fail","Fail",IF(E623="PL4",IF(AND(T623&gt;STD_01122025!$D$3,U623&lt;STD_01122025!$D$4,OR(AF623="ND",AF623&lt;STD_01122025!$D$7),AH623="ND"),"Pass","Fail"),IF(E623="PL12",IF(AND(S623&lt;STD_01122025!$F$2,T623&gt;STD_01122025!$F$3,U623&lt;STD_01122025!$F$4,V623&gt;STD_01122025!$F$5,X623&gt;STD_01122025!$F$6,OR(AF623="ND",AF623&lt;STD_01122025!$F$7),AH623="ND"),"Pass","Fail"),IF(E623="SuperPL",IF(AND(T623&gt;STD_01122025!$H$3,U623&lt;STD_01122025!$H$4,V623&gt;STD_01122025!$H$5,X623&gt;STD_01122025!$H$6,OR(AF623="ND",AF623&lt;STD_01122025!$H$7),AH623="ND"),"Pass","Fail"),IF(E623="Flight",IF(AND(T623&gt;STD_01122025!$J$3,U623&lt;STD_01122025!$J$4,X623&gt;STD_01122025!$J$6,OR(AF623="ND",AF623&lt;STD_01122025!$J$7),AH623="ND"),"Pass","Fail"),""))))))</f>
        <v>Pass</v>
      </c>
      <c r="AM623" s="62">
        <f>IF(ISBLANK(B623),"",IFERROR(IF(VLOOKUP(B623,'Np PL4 Stock'!$A:$J,10,FALSE)="Np4",D623-VLOOKUP(B623,'Np PL4 Stock'!$A:$E,5,FALSE),D623-VLOOKUP(B623,'Np PL4 Stock'!$A:$E,5,FALSE)-1),""))</f>
        <v>14</v>
      </c>
      <c r="AN623" s="147">
        <v>8.306</v>
      </c>
      <c r="AO623" s="147">
        <v>7.891</v>
      </c>
      <c r="AP623" s="59">
        <v>99</v>
      </c>
      <c r="AQ623" s="59">
        <v>272</v>
      </c>
      <c r="AR623" s="59">
        <v>99</v>
      </c>
      <c r="AS623" s="59">
        <v>100</v>
      </c>
      <c r="AT623" s="73" t="s">
        <v>38</v>
      </c>
      <c r="AU623" s="73">
        <v>75000</v>
      </c>
      <c r="AV623" s="73" t="s">
        <v>38</v>
      </c>
      <c r="AW623" s="73" t="s">
        <v>38</v>
      </c>
      <c r="AX623" s="84" t="s">
        <v>32</v>
      </c>
      <c r="AY623" s="59">
        <v>0</v>
      </c>
      <c r="AZ623" s="59">
        <v>0</v>
      </c>
      <c r="BA623" s="59">
        <v>0</v>
      </c>
      <c r="BB623" s="59">
        <v>0</v>
      </c>
      <c r="BC623" s="59">
        <v>0</v>
      </c>
      <c r="BD623" s="59">
        <v>0</v>
      </c>
      <c r="BE623" s="84" t="s">
        <v>38</v>
      </c>
      <c r="BF623" s="84" t="s">
        <v>38</v>
      </c>
      <c r="BG623" s="84" t="s">
        <v>38</v>
      </c>
      <c r="BH623" s="84" t="s">
        <v>38</v>
      </c>
      <c r="BI623" s="85" t="s">
        <v>801</v>
      </c>
      <c r="BJ623" s="86" t="s">
        <v>260</v>
      </c>
      <c r="BK623" s="86" t="s">
        <v>485</v>
      </c>
      <c r="BL623" s="86" t="s">
        <v>155</v>
      </c>
      <c r="BM623" s="86" t="s">
        <v>178</v>
      </c>
      <c r="BN623" s="86"/>
      <c r="BO623" s="59">
        <v>6</v>
      </c>
      <c r="BP623" s="69">
        <v>256104305100318</v>
      </c>
      <c r="BQ623" s="92">
        <v>1.6</v>
      </c>
      <c r="BR623" s="93">
        <v>0.16</v>
      </c>
      <c r="BS623" s="94">
        <f t="shared" si="100"/>
        <v>1.76</v>
      </c>
      <c r="BT623" s="95">
        <v>0.833135555555556</v>
      </c>
      <c r="BU623" s="101">
        <f t="shared" si="101"/>
        <v>2.59313555555556</v>
      </c>
      <c r="BV623" s="102">
        <f t="shared" si="96"/>
        <v>3.67647058823529</v>
      </c>
      <c r="BW623" s="103">
        <v>1955.55555555556</v>
      </c>
      <c r="BX623" s="104">
        <f t="shared" si="97"/>
        <v>0.00953358660130719</v>
      </c>
      <c r="BY623" s="105">
        <v>900</v>
      </c>
      <c r="BZ623" s="103" t="s">
        <v>32</v>
      </c>
      <c r="CA623" s="106" t="s">
        <v>189</v>
      </c>
      <c r="CB623" s="107" t="s">
        <v>148</v>
      </c>
      <c r="CC623" s="112" t="s">
        <v>149</v>
      </c>
      <c r="CD623" s="106"/>
      <c r="CE623" s="103" t="s">
        <v>192</v>
      </c>
      <c r="CF623" s="113"/>
      <c r="CG623" s="114">
        <v>2000029251</v>
      </c>
    </row>
    <row r="624" spans="1:85">
      <c r="A624" s="53" t="str">
        <f t="shared" si="103"/>
        <v>D1-02-08-46047</v>
      </c>
      <c r="B624" s="47" t="str">
        <f t="shared" si="104"/>
        <v>D1-02-08</v>
      </c>
      <c r="C624" s="48" t="s">
        <v>43</v>
      </c>
      <c r="D624" s="49">
        <v>46047</v>
      </c>
      <c r="E624" s="50" t="s">
        <v>14</v>
      </c>
      <c r="F624" s="51" t="s">
        <v>15</v>
      </c>
      <c r="G624" s="59">
        <v>8</v>
      </c>
      <c r="H624" s="51" t="s">
        <v>205</v>
      </c>
      <c r="I624" s="59">
        <v>2</v>
      </c>
      <c r="J624" s="60">
        <f>IF(ISBLANK(H624),"",IFERROR(VLOOKUP(B624,'Np PL4 Stock'!$A:$D,4,FALSE),""))</f>
        <v>46033</v>
      </c>
      <c r="K624" s="61">
        <f>IF(ISBLANK(H624),"",SUMIF('Np PL4 Stock'!$A:$A,B624,'Np PL4 Stock'!$N:$N))</f>
        <v>2.4</v>
      </c>
      <c r="L624" s="62">
        <f>IF(ISBLANK(H624),"",VLOOKUP(LEFT(B624,5),Unit!A:B,2,FALSE))</f>
        <v>20</v>
      </c>
      <c r="M624" s="63" t="str">
        <f>IF(ISBLANK(H624),"",IFERROR(VLOOKUP(B624,'Np PL4 Stock'!$A:$T,20,FALSE),""))</f>
        <v>V1-MB1</v>
      </c>
      <c r="N624" s="63" t="str">
        <f>IF(ISBLANK(H624),"",IFERROR(VLOOKUP(B624,'Np PL4 Stock'!$A:$U,21,FALSE),""))</f>
        <v>SIS</v>
      </c>
      <c r="O624" s="62">
        <f t="shared" si="98"/>
        <v>120</v>
      </c>
      <c r="P624" s="62">
        <f t="shared" si="94"/>
        <v>7.15e-5</v>
      </c>
      <c r="Q624" s="67">
        <f t="shared" si="99"/>
        <v>7.04166666666667e-7</v>
      </c>
      <c r="R624" s="67">
        <f t="shared" si="95"/>
        <v>1.06302037037037e-6</v>
      </c>
      <c r="S624" s="64">
        <v>12</v>
      </c>
      <c r="T624" s="68">
        <v>7.597</v>
      </c>
      <c r="U624" s="68">
        <v>6.25</v>
      </c>
      <c r="V624" s="69">
        <v>89</v>
      </c>
      <c r="W624" s="64">
        <v>387</v>
      </c>
      <c r="X624" s="59">
        <v>95</v>
      </c>
      <c r="Y624" s="59">
        <v>100</v>
      </c>
      <c r="Z624" s="59">
        <v>84</v>
      </c>
      <c r="AA624" s="59">
        <v>0</v>
      </c>
      <c r="AB624" s="59">
        <v>0</v>
      </c>
      <c r="AC624" s="59">
        <v>0</v>
      </c>
      <c r="AD624" s="59">
        <v>0</v>
      </c>
      <c r="AE624" s="59">
        <v>100</v>
      </c>
      <c r="AF624" s="73" t="s">
        <v>38</v>
      </c>
      <c r="AG624" s="73">
        <v>40000</v>
      </c>
      <c r="AH624" s="73" t="s">
        <v>38</v>
      </c>
      <c r="AI624" s="73" t="s">
        <v>38</v>
      </c>
      <c r="AJ624" s="73" t="s">
        <v>38</v>
      </c>
      <c r="AK624" s="73" t="s">
        <v>32</v>
      </c>
      <c r="AL624" s="77" t="str">
        <f>IF(ISBLANK(S624),"",IF(AJ624="Fail","Fail",IF(E624="PL4",IF(AND(T624&gt;STD_01122025!$D$3,U624&lt;STD_01122025!$D$4,OR(AF624="ND",AF624&lt;STD_01122025!$D$7),AH624="ND"),"Pass","Fail"),IF(E624="PL12",IF(AND(S624&lt;STD_01122025!$F$2,T624&gt;STD_01122025!$F$3,U624&lt;STD_01122025!$F$4,V624&gt;STD_01122025!$F$5,X624&gt;STD_01122025!$F$6,OR(AF624="ND",AF624&lt;STD_01122025!$F$7),AH624="ND"),"Pass","Fail"),IF(E624="SuperPL",IF(AND(T624&gt;STD_01122025!$H$3,U624&lt;STD_01122025!$H$4,V624&gt;STD_01122025!$H$5,X624&gt;STD_01122025!$H$6,OR(AF624="ND",AF624&lt;STD_01122025!$H$7),AH624="ND"),"Pass","Fail"),IF(E624="Flight",IF(AND(T624&gt;STD_01122025!$J$3,U624&lt;STD_01122025!$J$4,X624&gt;STD_01122025!$J$6,OR(AF624="ND",AF624&lt;STD_01122025!$J$7),AH624="ND"),"Pass","Fail"),""))))))</f>
        <v>Pass</v>
      </c>
      <c r="AM624" s="62">
        <f>IF(ISBLANK(B624),"",IFERROR(IF(VLOOKUP(B624,'Np PL4 Stock'!$A:$J,10,FALSE)="Np4",D624-VLOOKUP(B624,'Np PL4 Stock'!$A:$E,5,FALSE),D624-VLOOKUP(B624,'Np PL4 Stock'!$A:$E,5,FALSE)-1),""))</f>
        <v>14</v>
      </c>
      <c r="AN624" s="147">
        <v>8.349</v>
      </c>
      <c r="AO624" s="147">
        <v>7.626</v>
      </c>
      <c r="AP624" s="59">
        <v>97</v>
      </c>
      <c r="AQ624" s="59">
        <v>269</v>
      </c>
      <c r="AR624" s="59">
        <v>98</v>
      </c>
      <c r="AS624" s="59">
        <v>100</v>
      </c>
      <c r="AT624" s="73" t="s">
        <v>38</v>
      </c>
      <c r="AU624" s="73">
        <v>92000</v>
      </c>
      <c r="AV624" s="73" t="s">
        <v>38</v>
      </c>
      <c r="AW624" s="73" t="s">
        <v>38</v>
      </c>
      <c r="AX624" s="84" t="s">
        <v>32</v>
      </c>
      <c r="AY624" s="59">
        <v>0</v>
      </c>
      <c r="AZ624" s="59">
        <v>0</v>
      </c>
      <c r="BA624" s="59">
        <v>0</v>
      </c>
      <c r="BB624" s="59">
        <v>0</v>
      </c>
      <c r="BC624" s="59">
        <v>0</v>
      </c>
      <c r="BD624" s="59">
        <v>0</v>
      </c>
      <c r="BE624" s="84" t="s">
        <v>38</v>
      </c>
      <c r="BF624" s="84" t="s">
        <v>38</v>
      </c>
      <c r="BG624" s="84" t="s">
        <v>38</v>
      </c>
      <c r="BH624" s="84" t="s">
        <v>38</v>
      </c>
      <c r="BI624" s="85" t="s">
        <v>801</v>
      </c>
      <c r="BJ624" s="86" t="s">
        <v>260</v>
      </c>
      <c r="BK624" s="86" t="s">
        <v>485</v>
      </c>
      <c r="BL624" s="86" t="s">
        <v>155</v>
      </c>
      <c r="BM624" s="86" t="s">
        <v>178</v>
      </c>
      <c r="BN624" s="86"/>
      <c r="BO624" s="59">
        <v>6</v>
      </c>
      <c r="BP624" s="69">
        <v>256104305100318</v>
      </c>
      <c r="BQ624" s="92">
        <v>0.4</v>
      </c>
      <c r="BR624" s="93">
        <v>0.04</v>
      </c>
      <c r="BS624" s="94">
        <f t="shared" si="100"/>
        <v>0.44</v>
      </c>
      <c r="BT624" s="95">
        <v>0.211548888888889</v>
      </c>
      <c r="BU624" s="101">
        <f t="shared" si="101"/>
        <v>0.651548888888889</v>
      </c>
      <c r="BV624" s="102">
        <f t="shared" si="96"/>
        <v>3.71747211895911</v>
      </c>
      <c r="BW624" s="103">
        <v>488.888888888889</v>
      </c>
      <c r="BX624" s="104">
        <f t="shared" si="97"/>
        <v>0.00242211482858323</v>
      </c>
      <c r="BY624" s="105">
        <v>900</v>
      </c>
      <c r="BZ624" s="103" t="s">
        <v>32</v>
      </c>
      <c r="CA624" s="106" t="s">
        <v>189</v>
      </c>
      <c r="CB624" s="107" t="s">
        <v>148</v>
      </c>
      <c r="CC624" s="112" t="s">
        <v>149</v>
      </c>
      <c r="CD624" s="106"/>
      <c r="CE624" s="103" t="s">
        <v>192</v>
      </c>
      <c r="CF624" s="113"/>
      <c r="CG624" s="114">
        <v>2000029251</v>
      </c>
    </row>
    <row r="625" spans="1:85">
      <c r="A625" s="53" t="str">
        <f t="shared" si="103"/>
        <v>D1-02-08-46047</v>
      </c>
      <c r="B625" s="47" t="str">
        <f t="shared" si="104"/>
        <v>D1-02-08</v>
      </c>
      <c r="C625" s="48" t="s">
        <v>43</v>
      </c>
      <c r="D625" s="49">
        <v>46047</v>
      </c>
      <c r="E625" s="50" t="s">
        <v>14</v>
      </c>
      <c r="F625" s="51" t="s">
        <v>15</v>
      </c>
      <c r="G625" s="59">
        <v>8</v>
      </c>
      <c r="H625" s="51" t="s">
        <v>205</v>
      </c>
      <c r="I625" s="59">
        <v>2</v>
      </c>
      <c r="J625" s="60">
        <f>IF(ISBLANK(H625),"",IFERROR(VLOOKUP(B625,'Np PL4 Stock'!$A:$D,4,FALSE),""))</f>
        <v>46033</v>
      </c>
      <c r="K625" s="61">
        <f>IF(ISBLANK(H625),"",SUMIF('Np PL4 Stock'!$A:$A,B625,'Np PL4 Stock'!$N:$N))</f>
        <v>2.4</v>
      </c>
      <c r="L625" s="62">
        <f>IF(ISBLANK(H625),"",VLOOKUP(LEFT(B625,5),Unit!A:B,2,FALSE))</f>
        <v>20</v>
      </c>
      <c r="M625" s="63" t="str">
        <f>IF(ISBLANK(H625),"",IFERROR(VLOOKUP(B625,'Np PL4 Stock'!$A:$T,20,FALSE),""))</f>
        <v>V1-MB1</v>
      </c>
      <c r="N625" s="63" t="str">
        <f>IF(ISBLANK(H625),"",IFERROR(VLOOKUP(B625,'Np PL4 Stock'!$A:$U,21,FALSE),""))</f>
        <v>SIS</v>
      </c>
      <c r="O625" s="62">
        <f t="shared" si="98"/>
        <v>120</v>
      </c>
      <c r="P625" s="62">
        <f t="shared" si="94"/>
        <v>7.15e-5</v>
      </c>
      <c r="Q625" s="67">
        <f t="shared" si="99"/>
        <v>7.04166666666667e-7</v>
      </c>
      <c r="R625" s="67">
        <f t="shared" si="95"/>
        <v>1.06302037037037e-6</v>
      </c>
      <c r="S625" s="64">
        <v>12</v>
      </c>
      <c r="T625" s="68">
        <v>7.597</v>
      </c>
      <c r="U625" s="68">
        <v>6.25</v>
      </c>
      <c r="V625" s="69">
        <v>89</v>
      </c>
      <c r="W625" s="64">
        <v>387</v>
      </c>
      <c r="X625" s="59">
        <v>95</v>
      </c>
      <c r="Y625" s="59">
        <v>100</v>
      </c>
      <c r="Z625" s="59">
        <v>84</v>
      </c>
      <c r="AA625" s="59">
        <v>0</v>
      </c>
      <c r="AB625" s="59">
        <v>0</v>
      </c>
      <c r="AC625" s="59">
        <v>0</v>
      </c>
      <c r="AD625" s="59">
        <v>0</v>
      </c>
      <c r="AE625" s="59">
        <v>100</v>
      </c>
      <c r="AF625" s="73" t="s">
        <v>38</v>
      </c>
      <c r="AG625" s="73">
        <v>40000</v>
      </c>
      <c r="AH625" s="73" t="s">
        <v>38</v>
      </c>
      <c r="AI625" s="73" t="s">
        <v>38</v>
      </c>
      <c r="AJ625" s="73" t="s">
        <v>38</v>
      </c>
      <c r="AK625" s="73" t="s">
        <v>32</v>
      </c>
      <c r="AL625" s="77" t="str">
        <f>IF(ISBLANK(S625),"",IF(AJ625="Fail","Fail",IF(E625="PL4",IF(AND(T625&gt;STD_01122025!$D$3,U625&lt;STD_01122025!$D$4,OR(AF625="ND",AF625&lt;STD_01122025!$D$7),AH625="ND"),"Pass","Fail"),IF(E625="PL12",IF(AND(S625&lt;STD_01122025!$F$2,T625&gt;STD_01122025!$F$3,U625&lt;STD_01122025!$F$4,V625&gt;STD_01122025!$F$5,X625&gt;STD_01122025!$F$6,OR(AF625="ND",AF625&lt;STD_01122025!$F$7),AH625="ND"),"Pass","Fail"),IF(E625="SuperPL",IF(AND(T625&gt;STD_01122025!$H$3,U625&lt;STD_01122025!$H$4,V625&gt;STD_01122025!$H$5,X625&gt;STD_01122025!$H$6,OR(AF625="ND",AF625&lt;STD_01122025!$H$7),AH625="ND"),"Pass","Fail"),IF(E625="Flight",IF(AND(T625&gt;STD_01122025!$J$3,U625&lt;STD_01122025!$J$4,X625&gt;STD_01122025!$J$6,OR(AF625="ND",AF625&lt;STD_01122025!$J$7),AH625="ND"),"Pass","Fail"),""))))))</f>
        <v>Pass</v>
      </c>
      <c r="AM625" s="62">
        <f>IF(ISBLANK(B625),"",IFERROR(IF(VLOOKUP(B625,'Np PL4 Stock'!$A:$J,10,FALSE)="Np4",D625-VLOOKUP(B625,'Np PL4 Stock'!$A:$E,5,FALSE),D625-VLOOKUP(B625,'Np PL4 Stock'!$A:$E,5,FALSE)-1),""))</f>
        <v>14</v>
      </c>
      <c r="AN625" s="147">
        <v>8.349</v>
      </c>
      <c r="AO625" s="147">
        <v>7.626</v>
      </c>
      <c r="AP625" s="59">
        <v>97</v>
      </c>
      <c r="AQ625" s="59">
        <v>269</v>
      </c>
      <c r="AR625" s="59">
        <v>98</v>
      </c>
      <c r="AS625" s="59">
        <v>100</v>
      </c>
      <c r="AT625" s="73" t="s">
        <v>38</v>
      </c>
      <c r="AU625" s="73">
        <v>92000</v>
      </c>
      <c r="AV625" s="73" t="s">
        <v>38</v>
      </c>
      <c r="AW625" s="73" t="s">
        <v>38</v>
      </c>
      <c r="AX625" s="84" t="s">
        <v>32</v>
      </c>
      <c r="AY625" s="59">
        <v>0</v>
      </c>
      <c r="AZ625" s="59">
        <v>0</v>
      </c>
      <c r="BA625" s="59">
        <v>0</v>
      </c>
      <c r="BB625" s="59">
        <v>0</v>
      </c>
      <c r="BC625" s="59">
        <v>0</v>
      </c>
      <c r="BD625" s="59">
        <v>0</v>
      </c>
      <c r="BE625" s="84" t="s">
        <v>38</v>
      </c>
      <c r="BF625" s="84" t="s">
        <v>38</v>
      </c>
      <c r="BG625" s="84" t="s">
        <v>38</v>
      </c>
      <c r="BH625" s="84" t="s">
        <v>38</v>
      </c>
      <c r="BI625" s="85" t="s">
        <v>802</v>
      </c>
      <c r="BJ625" s="86" t="s">
        <v>260</v>
      </c>
      <c r="BK625" s="86" t="s">
        <v>485</v>
      </c>
      <c r="BL625" s="86" t="s">
        <v>155</v>
      </c>
      <c r="BM625" s="86" t="s">
        <v>178</v>
      </c>
      <c r="BN625" s="86"/>
      <c r="BO625" s="59">
        <v>6</v>
      </c>
      <c r="BP625" s="69">
        <v>256104305100319</v>
      </c>
      <c r="BQ625" s="92">
        <v>0.9</v>
      </c>
      <c r="BR625" s="93">
        <v>0.09</v>
      </c>
      <c r="BS625" s="94">
        <f t="shared" si="100"/>
        <v>0.99</v>
      </c>
      <c r="BT625" s="95">
        <v>0.40788</v>
      </c>
      <c r="BU625" s="101">
        <f t="shared" si="101"/>
        <v>1.39788</v>
      </c>
      <c r="BV625" s="102">
        <f t="shared" si="96"/>
        <v>3.71747211895911</v>
      </c>
      <c r="BW625" s="103">
        <v>990</v>
      </c>
      <c r="BX625" s="104">
        <f t="shared" si="97"/>
        <v>0.00519657992565056</v>
      </c>
      <c r="BY625" s="105">
        <v>1000</v>
      </c>
      <c r="BZ625" s="103" t="s">
        <v>32</v>
      </c>
      <c r="CA625" s="106" t="s">
        <v>189</v>
      </c>
      <c r="CB625" s="107" t="s">
        <v>148</v>
      </c>
      <c r="CC625" s="112" t="s">
        <v>149</v>
      </c>
      <c r="CD625" s="106"/>
      <c r="CE625" s="103" t="s">
        <v>192</v>
      </c>
      <c r="CF625" s="113"/>
      <c r="CG625" s="114">
        <v>2000029628</v>
      </c>
    </row>
    <row r="626" spans="1:85">
      <c r="A626" s="53" t="str">
        <f t="shared" si="103"/>
        <v>C1-08-08-46047</v>
      </c>
      <c r="B626" s="47" t="str">
        <f t="shared" si="104"/>
        <v>C1-08-08</v>
      </c>
      <c r="C626" s="48" t="s">
        <v>43</v>
      </c>
      <c r="D626" s="49">
        <v>46047</v>
      </c>
      <c r="E626" s="50" t="s">
        <v>14</v>
      </c>
      <c r="F626" s="51" t="s">
        <v>15</v>
      </c>
      <c r="G626" s="59">
        <v>8</v>
      </c>
      <c r="H626" s="51" t="s">
        <v>187</v>
      </c>
      <c r="I626" s="59">
        <v>8</v>
      </c>
      <c r="J626" s="60">
        <f>IF(ISBLANK(H626),"",IFERROR(VLOOKUP(B626,'Np PL4 Stock'!$A:$D,4,FALSE),""))</f>
        <v>46028</v>
      </c>
      <c r="K626" s="61">
        <f>IF(ISBLANK(H626),"",SUMIF('Np PL4 Stock'!$A:$A,B626,'Np PL4 Stock'!$N:$N))</f>
        <v>2.4</v>
      </c>
      <c r="L626" s="62">
        <f>IF(ISBLANK(H626),"",VLOOKUP(LEFT(B626,5),Unit!A:B,2,FALSE))</f>
        <v>20</v>
      </c>
      <c r="M626" s="63" t="str">
        <f>IF(ISBLANK(H626),"",IFERROR(VLOOKUP(B626,'Np PL4 Stock'!$A:$T,20,FALSE),""))</f>
        <v>V1-MB1</v>
      </c>
      <c r="N626" s="63" t="str">
        <f>IF(ISBLANK(H626),"",IFERROR(VLOOKUP(B626,'Np PL4 Stock'!$A:$U,21,FALSE),""))</f>
        <v>SIS</v>
      </c>
      <c r="O626" s="62">
        <f t="shared" si="98"/>
        <v>120</v>
      </c>
      <c r="P626" s="62">
        <f t="shared" si="94"/>
        <v>2.19e-5</v>
      </c>
      <c r="Q626" s="67">
        <f t="shared" si="99"/>
        <v>6.7e-7</v>
      </c>
      <c r="R626" s="67">
        <f t="shared" si="95"/>
        <v>9.421025e-7</v>
      </c>
      <c r="S626" s="64">
        <v>12</v>
      </c>
      <c r="T626" s="68">
        <v>8.132</v>
      </c>
      <c r="U626" s="68">
        <v>6.2</v>
      </c>
      <c r="V626" s="69">
        <v>100</v>
      </c>
      <c r="W626" s="64">
        <v>310</v>
      </c>
      <c r="X626" s="59">
        <v>95</v>
      </c>
      <c r="Y626" s="59">
        <v>100</v>
      </c>
      <c r="Z626" s="59">
        <v>88</v>
      </c>
      <c r="AA626" s="59">
        <v>0</v>
      </c>
      <c r="AB626" s="59">
        <v>0</v>
      </c>
      <c r="AC626" s="59">
        <v>0</v>
      </c>
      <c r="AD626" s="59">
        <v>0</v>
      </c>
      <c r="AE626" s="59">
        <v>100</v>
      </c>
      <c r="AF626" s="73" t="s">
        <v>38</v>
      </c>
      <c r="AG626" s="73">
        <v>15000</v>
      </c>
      <c r="AH626" s="73" t="s">
        <v>38</v>
      </c>
      <c r="AI626" s="73" t="s">
        <v>38</v>
      </c>
      <c r="AJ626" s="73" t="s">
        <v>38</v>
      </c>
      <c r="AK626" s="73" t="s">
        <v>32</v>
      </c>
      <c r="AL626" s="77" t="str">
        <f>IF(ISBLANK(S626),"",IF(AJ626="Fail","Fail",IF(E626="PL4",IF(AND(T626&gt;STD_01122025!$D$3,U626&lt;STD_01122025!$D$4,OR(AF626="ND",AF626&lt;STD_01122025!$D$7),AH626="ND"),"Pass","Fail"),IF(E626="PL12",IF(AND(S626&lt;STD_01122025!$F$2,T626&gt;STD_01122025!$F$3,U626&lt;STD_01122025!$F$4,V626&gt;STD_01122025!$F$5,X626&gt;STD_01122025!$F$6,OR(AF626="ND",AF626&lt;STD_01122025!$F$7),AH626="ND"),"Pass","Fail"),IF(E626="SuperPL",IF(AND(T626&gt;STD_01122025!$H$3,U626&lt;STD_01122025!$H$4,V626&gt;STD_01122025!$H$5,X626&gt;STD_01122025!$H$6,OR(AF626="ND",AF626&lt;STD_01122025!$H$7),AH626="ND"),"Pass","Fail"),IF(E626="Flight",IF(AND(T626&gt;STD_01122025!$J$3,U626&lt;STD_01122025!$J$4,X626&gt;STD_01122025!$J$6,OR(AF626="ND",AF626&lt;STD_01122025!$J$7),AH626="ND"),"Pass","Fail"),""))))))</f>
        <v>Pass</v>
      </c>
      <c r="AM626" s="62">
        <f>IF(ISBLANK(B626),"",IFERROR(IF(VLOOKUP(B626,'Np PL4 Stock'!$A:$J,10,FALSE)="Np4",D626-VLOOKUP(B626,'Np PL4 Stock'!$A:$E,5,FALSE),D626-VLOOKUP(B626,'Np PL4 Stock'!$A:$E,5,FALSE)-1),""))</f>
        <v>19</v>
      </c>
      <c r="AN626" s="147">
        <v>9.771</v>
      </c>
      <c r="AO626" s="147">
        <v>8.839</v>
      </c>
      <c r="AP626" s="59">
        <v>100</v>
      </c>
      <c r="AQ626" s="59">
        <v>142</v>
      </c>
      <c r="AR626" s="59">
        <v>100</v>
      </c>
      <c r="AS626" s="59">
        <v>100</v>
      </c>
      <c r="AT626" s="73" t="s">
        <v>38</v>
      </c>
      <c r="AU626" s="73">
        <v>110000</v>
      </c>
      <c r="AV626" s="73" t="s">
        <v>38</v>
      </c>
      <c r="AW626" s="73" t="s">
        <v>38</v>
      </c>
      <c r="AX626" s="84" t="s">
        <v>32</v>
      </c>
      <c r="AY626" s="59">
        <v>0</v>
      </c>
      <c r="AZ626" s="59">
        <v>0</v>
      </c>
      <c r="BA626" s="59">
        <v>0</v>
      </c>
      <c r="BB626" s="59">
        <v>0</v>
      </c>
      <c r="BC626" s="59">
        <v>0</v>
      </c>
      <c r="BD626" s="59">
        <v>0</v>
      </c>
      <c r="BE626" s="84" t="s">
        <v>38</v>
      </c>
      <c r="BF626" s="84" t="s">
        <v>38</v>
      </c>
      <c r="BG626" s="84" t="s">
        <v>38</v>
      </c>
      <c r="BH626" s="84" t="s">
        <v>38</v>
      </c>
      <c r="BI626" s="85" t="s">
        <v>803</v>
      </c>
      <c r="BJ626" s="86" t="s">
        <v>188</v>
      </c>
      <c r="BK626" s="86" t="s">
        <v>519</v>
      </c>
      <c r="BL626" s="86" t="s">
        <v>177</v>
      </c>
      <c r="BM626" s="86" t="s">
        <v>178</v>
      </c>
      <c r="BN626" s="86"/>
      <c r="BO626" s="59">
        <v>6</v>
      </c>
      <c r="BP626" s="69">
        <v>256104305100320</v>
      </c>
      <c r="BQ626" s="92">
        <v>0.18</v>
      </c>
      <c r="BR626" s="93">
        <v>0.018</v>
      </c>
      <c r="BS626" s="94">
        <f t="shared" si="100"/>
        <v>0.198</v>
      </c>
      <c r="BT626" s="95">
        <v>0.064746</v>
      </c>
      <c r="BU626" s="101">
        <f t="shared" si="101"/>
        <v>0.262746</v>
      </c>
      <c r="BV626" s="102">
        <f t="shared" si="96"/>
        <v>7.04225352112676</v>
      </c>
      <c r="BW626" s="103">
        <v>198</v>
      </c>
      <c r="BX626" s="104">
        <f t="shared" si="97"/>
        <v>0.00185032394366197</v>
      </c>
      <c r="BY626" s="105">
        <v>1000</v>
      </c>
      <c r="BZ626" s="103" t="s">
        <v>32</v>
      </c>
      <c r="CA626" s="106" t="s">
        <v>189</v>
      </c>
      <c r="CB626" s="107" t="s">
        <v>148</v>
      </c>
      <c r="CC626" s="112" t="s">
        <v>149</v>
      </c>
      <c r="CD626" s="106"/>
      <c r="CE626" s="103" t="s">
        <v>192</v>
      </c>
      <c r="CF626" s="113"/>
      <c r="CG626" s="114">
        <v>2000029629</v>
      </c>
    </row>
    <row r="627" spans="1:85">
      <c r="A627" s="53" t="str">
        <f t="shared" si="103"/>
        <v>C1-08-08-46047</v>
      </c>
      <c r="B627" s="47" t="str">
        <f t="shared" si="104"/>
        <v>C1-08-08</v>
      </c>
      <c r="C627" s="48" t="s">
        <v>43</v>
      </c>
      <c r="D627" s="49">
        <v>46047</v>
      </c>
      <c r="E627" s="50" t="s">
        <v>14</v>
      </c>
      <c r="F627" s="51" t="s">
        <v>15</v>
      </c>
      <c r="G627" s="59">
        <v>8</v>
      </c>
      <c r="H627" s="51" t="s">
        <v>187</v>
      </c>
      <c r="I627" s="59">
        <v>8</v>
      </c>
      <c r="J627" s="60">
        <f>IF(ISBLANK(H627),"",IFERROR(VLOOKUP(B627,'Np PL4 Stock'!$A:$D,4,FALSE),""))</f>
        <v>46028</v>
      </c>
      <c r="K627" s="61">
        <f>IF(ISBLANK(H627),"",SUMIF('Np PL4 Stock'!$A:$A,B627,'Np PL4 Stock'!$N:$N))</f>
        <v>2.4</v>
      </c>
      <c r="L627" s="62">
        <f>IF(ISBLANK(H627),"",VLOOKUP(LEFT(B627,5),Unit!A:B,2,FALSE))</f>
        <v>20</v>
      </c>
      <c r="M627" s="63" t="str">
        <f>IF(ISBLANK(H627),"",IFERROR(VLOOKUP(B627,'Np PL4 Stock'!$A:$T,20,FALSE),""))</f>
        <v>V1-MB1</v>
      </c>
      <c r="N627" s="63" t="str">
        <f>IF(ISBLANK(H627),"",IFERROR(VLOOKUP(B627,'Np PL4 Stock'!$A:$U,21,FALSE),""))</f>
        <v>SIS</v>
      </c>
      <c r="O627" s="62">
        <f t="shared" si="98"/>
        <v>120</v>
      </c>
      <c r="P627" s="62">
        <f t="shared" si="94"/>
        <v>2.19e-5</v>
      </c>
      <c r="Q627" s="67">
        <f t="shared" si="99"/>
        <v>6.7e-7</v>
      </c>
      <c r="R627" s="67">
        <f t="shared" si="95"/>
        <v>9.421025e-7</v>
      </c>
      <c r="S627" s="64">
        <v>12</v>
      </c>
      <c r="T627" s="68">
        <v>8.132</v>
      </c>
      <c r="U627" s="68">
        <v>6.2</v>
      </c>
      <c r="V627" s="69">
        <v>100</v>
      </c>
      <c r="W627" s="64">
        <v>310</v>
      </c>
      <c r="X627" s="59">
        <v>95</v>
      </c>
      <c r="Y627" s="59">
        <v>100</v>
      </c>
      <c r="Z627" s="59">
        <v>88</v>
      </c>
      <c r="AA627" s="59">
        <v>0</v>
      </c>
      <c r="AB627" s="59">
        <v>0</v>
      </c>
      <c r="AC627" s="59">
        <v>0</v>
      </c>
      <c r="AD627" s="59">
        <v>0</v>
      </c>
      <c r="AE627" s="59">
        <v>100</v>
      </c>
      <c r="AF627" s="73" t="s">
        <v>38</v>
      </c>
      <c r="AG627" s="73">
        <v>15000</v>
      </c>
      <c r="AH627" s="73" t="s">
        <v>38</v>
      </c>
      <c r="AI627" s="73" t="s">
        <v>38</v>
      </c>
      <c r="AJ627" s="73" t="s">
        <v>38</v>
      </c>
      <c r="AK627" s="73" t="s">
        <v>32</v>
      </c>
      <c r="AL627" s="77" t="str">
        <f>IF(ISBLANK(S627),"",IF(AJ627="Fail","Fail",IF(E627="PL4",IF(AND(T627&gt;STD_01122025!$D$3,U627&lt;STD_01122025!$D$4,OR(AF627="ND",AF627&lt;STD_01122025!$D$7),AH627="ND"),"Pass","Fail"),IF(E627="PL12",IF(AND(S627&lt;STD_01122025!$F$2,T627&gt;STD_01122025!$F$3,U627&lt;STD_01122025!$F$4,V627&gt;STD_01122025!$F$5,X627&gt;STD_01122025!$F$6,OR(AF627="ND",AF627&lt;STD_01122025!$F$7),AH627="ND"),"Pass","Fail"),IF(E627="SuperPL",IF(AND(T627&gt;STD_01122025!$H$3,U627&lt;STD_01122025!$H$4,V627&gt;STD_01122025!$H$5,X627&gt;STD_01122025!$H$6,OR(AF627="ND",AF627&lt;STD_01122025!$H$7),AH627="ND"),"Pass","Fail"),IF(E627="Flight",IF(AND(T627&gt;STD_01122025!$J$3,U627&lt;STD_01122025!$J$4,X627&gt;STD_01122025!$J$6,OR(AF627="ND",AF627&lt;STD_01122025!$J$7),AH627="ND"),"Pass","Fail"),""))))))</f>
        <v>Pass</v>
      </c>
      <c r="AM627" s="62">
        <f>IF(ISBLANK(B627),"",IFERROR(IF(VLOOKUP(B627,'Np PL4 Stock'!$A:$J,10,FALSE)="Np4",D627-VLOOKUP(B627,'Np PL4 Stock'!$A:$E,5,FALSE),D627-VLOOKUP(B627,'Np PL4 Stock'!$A:$E,5,FALSE)-1),""))</f>
        <v>19</v>
      </c>
      <c r="AN627" s="147">
        <v>10.757</v>
      </c>
      <c r="AO627" s="147">
        <v>9.5</v>
      </c>
      <c r="AP627" s="59">
        <v>100</v>
      </c>
      <c r="AQ627" s="59">
        <v>99</v>
      </c>
      <c r="AR627" s="59">
        <v>98</v>
      </c>
      <c r="AS627" s="59">
        <v>100</v>
      </c>
      <c r="AT627" s="73" t="s">
        <v>38</v>
      </c>
      <c r="AU627" s="73">
        <v>125000</v>
      </c>
      <c r="AV627" s="73" t="s">
        <v>38</v>
      </c>
      <c r="AW627" s="73" t="s">
        <v>38</v>
      </c>
      <c r="AX627" s="84" t="s">
        <v>32</v>
      </c>
      <c r="AY627" s="59">
        <v>0</v>
      </c>
      <c r="AZ627" s="59">
        <v>0</v>
      </c>
      <c r="BA627" s="59">
        <v>0</v>
      </c>
      <c r="BB627" s="59">
        <v>0</v>
      </c>
      <c r="BC627" s="59">
        <v>0</v>
      </c>
      <c r="BD627" s="59">
        <v>0</v>
      </c>
      <c r="BE627" s="84" t="s">
        <v>38</v>
      </c>
      <c r="BF627" s="84" t="s">
        <v>38</v>
      </c>
      <c r="BG627" s="84" t="s">
        <v>38</v>
      </c>
      <c r="BH627" s="84" t="s">
        <v>38</v>
      </c>
      <c r="BI627" s="85" t="s">
        <v>795</v>
      </c>
      <c r="BJ627" s="86" t="s">
        <v>146</v>
      </c>
      <c r="BK627" s="86" t="s">
        <v>497</v>
      </c>
      <c r="BL627" s="86" t="s">
        <v>177</v>
      </c>
      <c r="BM627" s="86" t="s">
        <v>178</v>
      </c>
      <c r="BN627" s="86"/>
      <c r="BO627" s="59">
        <v>6</v>
      </c>
      <c r="BP627" s="69">
        <v>256104305100321</v>
      </c>
      <c r="BQ627" s="92">
        <v>0.2</v>
      </c>
      <c r="BR627" s="93">
        <v>0.04</v>
      </c>
      <c r="BS627" s="94">
        <f t="shared" si="100"/>
        <v>0.24</v>
      </c>
      <c r="BT627" s="95">
        <v>0.0756</v>
      </c>
      <c r="BU627" s="101">
        <f t="shared" si="101"/>
        <v>0.3156</v>
      </c>
      <c r="BV627" s="102">
        <f t="shared" si="96"/>
        <v>10.1010101010101</v>
      </c>
      <c r="BW627" s="103">
        <v>240</v>
      </c>
      <c r="BX627" s="104">
        <f t="shared" si="97"/>
        <v>0.00318787878787879</v>
      </c>
      <c r="BY627" s="105">
        <v>1000</v>
      </c>
      <c r="BZ627" s="103" t="s">
        <v>32</v>
      </c>
      <c r="CA627" s="106" t="s">
        <v>189</v>
      </c>
      <c r="CB627" s="107" t="s">
        <v>148</v>
      </c>
      <c r="CC627" s="112" t="s">
        <v>149</v>
      </c>
      <c r="CD627" s="106"/>
      <c r="CE627" s="103" t="s">
        <v>192</v>
      </c>
      <c r="CF627" s="113"/>
      <c r="CG627" s="114">
        <v>2000023893</v>
      </c>
    </row>
    <row r="628" spans="1:85">
      <c r="A628" s="53" t="str">
        <f t="shared" si="103"/>
        <v>C1-08-08-46048</v>
      </c>
      <c r="B628" s="47" t="str">
        <f t="shared" si="104"/>
        <v>C1-08-08</v>
      </c>
      <c r="C628" s="48" t="s">
        <v>43</v>
      </c>
      <c r="D628" s="49">
        <v>46048</v>
      </c>
      <c r="E628" s="50" t="s">
        <v>14</v>
      </c>
      <c r="F628" s="51" t="s">
        <v>15</v>
      </c>
      <c r="G628" s="59">
        <v>8</v>
      </c>
      <c r="H628" s="51" t="s">
        <v>187</v>
      </c>
      <c r="I628" s="59">
        <v>8</v>
      </c>
      <c r="J628" s="60">
        <f>IF(ISBLANK(H628),"",IFERROR(VLOOKUP(B628,'Np PL4 Stock'!$A:$D,4,FALSE),""))</f>
        <v>46028</v>
      </c>
      <c r="K628" s="61">
        <f>IF(ISBLANK(H628),"",SUMIF('Np PL4 Stock'!$A:$A,B628,'Np PL4 Stock'!$N:$N))</f>
        <v>2.4</v>
      </c>
      <c r="L628" s="62">
        <f>IF(ISBLANK(H628),"",VLOOKUP(LEFT(B628,5),Unit!A:B,2,FALSE))</f>
        <v>20</v>
      </c>
      <c r="M628" s="63" t="str">
        <f>IF(ISBLANK(H628),"",IFERROR(VLOOKUP(B628,'Np PL4 Stock'!$A:$T,20,FALSE),""))</f>
        <v>V1-MB1</v>
      </c>
      <c r="N628" s="63" t="str">
        <f>IF(ISBLANK(H628),"",IFERROR(VLOOKUP(B628,'Np PL4 Stock'!$A:$U,21,FALSE),""))</f>
        <v>SIS</v>
      </c>
      <c r="O628" s="62">
        <f t="shared" si="98"/>
        <v>120</v>
      </c>
      <c r="P628" s="62">
        <f t="shared" si="94"/>
        <v>5.85e-5</v>
      </c>
      <c r="Q628" s="67">
        <f t="shared" si="99"/>
        <v>6.7e-7</v>
      </c>
      <c r="R628" s="67">
        <f t="shared" si="95"/>
        <v>9.421025e-7</v>
      </c>
      <c r="S628" s="64">
        <v>12</v>
      </c>
      <c r="T628" s="68">
        <v>8.132</v>
      </c>
      <c r="U628" s="68">
        <v>6.2</v>
      </c>
      <c r="V628" s="69">
        <v>100</v>
      </c>
      <c r="W628" s="64">
        <v>310</v>
      </c>
      <c r="X628" s="59">
        <v>95</v>
      </c>
      <c r="Y628" s="59">
        <v>100</v>
      </c>
      <c r="Z628" s="59">
        <v>88</v>
      </c>
      <c r="AA628" s="59">
        <v>0</v>
      </c>
      <c r="AB628" s="59">
        <v>0</v>
      </c>
      <c r="AC628" s="59">
        <v>0</v>
      </c>
      <c r="AD628" s="59">
        <v>0</v>
      </c>
      <c r="AE628" s="59">
        <v>100</v>
      </c>
      <c r="AF628" s="73" t="s">
        <v>38</v>
      </c>
      <c r="AG628" s="73">
        <v>15000</v>
      </c>
      <c r="AH628" s="73" t="s">
        <v>38</v>
      </c>
      <c r="AI628" s="73" t="s">
        <v>38</v>
      </c>
      <c r="AJ628" s="73" t="s">
        <v>38</v>
      </c>
      <c r="AK628" s="73" t="s">
        <v>32</v>
      </c>
      <c r="AL628" s="77" t="str">
        <f>IF(ISBLANK(S628),"",IF(AJ628="Fail","Fail",IF(E628="PL4",IF(AND(T628&gt;STD_01122025!$D$3,U628&lt;STD_01122025!$D$4,OR(AF628="ND",AF628&lt;STD_01122025!$D$7),AH628="ND"),"Pass","Fail"),IF(E628="PL12",IF(AND(S628&lt;STD_01122025!$F$2,T628&gt;STD_01122025!$F$3,U628&lt;STD_01122025!$F$4,V628&gt;STD_01122025!$F$5,X628&gt;STD_01122025!$F$6,OR(AF628="ND",AF628&lt;STD_01122025!$F$7),AH628="ND"),"Pass","Fail"),IF(E628="SuperPL",IF(AND(T628&gt;STD_01122025!$H$3,U628&lt;STD_01122025!$H$4,V628&gt;STD_01122025!$H$5,X628&gt;STD_01122025!$H$6,OR(AF628="ND",AF628&lt;STD_01122025!$H$7),AH628="ND"),"Pass","Fail"),IF(E628="Flight",IF(AND(T628&gt;STD_01122025!$J$3,U628&lt;STD_01122025!$J$4,X628&gt;STD_01122025!$J$6,OR(AF628="ND",AF628&lt;STD_01122025!$J$7),AH628="ND"),"Pass","Fail"),""))))))</f>
        <v>Pass</v>
      </c>
      <c r="AM628" s="62">
        <f>IF(ISBLANK(B628),"",IFERROR(IF(VLOOKUP(B628,'Np PL4 Stock'!$A:$J,10,FALSE)="Np4",D628-VLOOKUP(B628,'Np PL4 Stock'!$A:$E,5,FALSE),D628-VLOOKUP(B628,'Np PL4 Stock'!$A:$E,5,FALSE)-1),""))</f>
        <v>20</v>
      </c>
      <c r="AN628" s="147">
        <v>9.918</v>
      </c>
      <c r="AO628" s="147">
        <v>7.971</v>
      </c>
      <c r="AP628" s="59">
        <v>100</v>
      </c>
      <c r="AQ628" s="59">
        <v>133</v>
      </c>
      <c r="AR628" s="59">
        <v>98</v>
      </c>
      <c r="AS628" s="59">
        <v>100</v>
      </c>
      <c r="AT628" s="73" t="s">
        <v>38</v>
      </c>
      <c r="AU628" s="73">
        <v>65000</v>
      </c>
      <c r="AV628" s="73" t="s">
        <v>38</v>
      </c>
      <c r="AW628" s="73" t="s">
        <v>38</v>
      </c>
      <c r="AX628" s="84" t="s">
        <v>32</v>
      </c>
      <c r="AY628" s="59">
        <v>0</v>
      </c>
      <c r="AZ628" s="59">
        <v>0</v>
      </c>
      <c r="BA628" s="59">
        <v>0</v>
      </c>
      <c r="BB628" s="59">
        <v>0</v>
      </c>
      <c r="BC628" s="59">
        <v>0</v>
      </c>
      <c r="BD628" s="59">
        <v>0</v>
      </c>
      <c r="BE628" s="84" t="s">
        <v>38</v>
      </c>
      <c r="BF628" s="84" t="s">
        <v>38</v>
      </c>
      <c r="BG628" s="84" t="s">
        <v>38</v>
      </c>
      <c r="BH628" s="84" t="s">
        <v>38</v>
      </c>
      <c r="BI628" s="85" t="s">
        <v>645</v>
      </c>
      <c r="BJ628" s="86" t="s">
        <v>146</v>
      </c>
      <c r="BK628" s="86" t="s">
        <v>646</v>
      </c>
      <c r="BL628" s="86" t="s">
        <v>177</v>
      </c>
      <c r="BM628" s="86" t="s">
        <v>178</v>
      </c>
      <c r="BN628" s="86"/>
      <c r="BO628" s="59">
        <v>27</v>
      </c>
      <c r="BP628" s="69">
        <v>256104305100322</v>
      </c>
      <c r="BQ628" s="92">
        <v>0.9</v>
      </c>
      <c r="BR628" s="93">
        <v>0.27</v>
      </c>
      <c r="BS628" s="94">
        <f t="shared" si="100"/>
        <v>1.17</v>
      </c>
      <c r="BT628" s="95">
        <v>0.5127</v>
      </c>
      <c r="BU628" s="101">
        <f t="shared" si="101"/>
        <v>1.6827</v>
      </c>
      <c r="BV628" s="102">
        <f t="shared" si="96"/>
        <v>7.5187969924812</v>
      </c>
      <c r="BW628" s="103">
        <v>1170</v>
      </c>
      <c r="BX628" s="104">
        <f t="shared" si="97"/>
        <v>0.0126518796992481</v>
      </c>
      <c r="BY628" s="105">
        <v>1000</v>
      </c>
      <c r="BZ628" s="103" t="s">
        <v>32</v>
      </c>
      <c r="CA628" s="106" t="s">
        <v>189</v>
      </c>
      <c r="CB628" s="107" t="s">
        <v>148</v>
      </c>
      <c r="CC628" s="112" t="s">
        <v>149</v>
      </c>
      <c r="CD628" s="106"/>
      <c r="CE628" s="103" t="s">
        <v>192</v>
      </c>
      <c r="CF628" s="113"/>
      <c r="CG628" s="114">
        <v>2000011946</v>
      </c>
    </row>
    <row r="629" spans="1:85">
      <c r="A629" s="53" t="str">
        <f t="shared" si="103"/>
        <v>D1-02-08-46048</v>
      </c>
      <c r="B629" s="47" t="str">
        <f t="shared" si="104"/>
        <v>D1-02-08</v>
      </c>
      <c r="C629" s="48" t="s">
        <v>43</v>
      </c>
      <c r="D629" s="49">
        <v>46048</v>
      </c>
      <c r="E629" s="50" t="s">
        <v>14</v>
      </c>
      <c r="F629" s="51" t="s">
        <v>15</v>
      </c>
      <c r="G629" s="59">
        <v>8</v>
      </c>
      <c r="H629" s="51" t="s">
        <v>205</v>
      </c>
      <c r="I629" s="59">
        <v>2</v>
      </c>
      <c r="J629" s="60">
        <f>IF(ISBLANK(H629),"",IFERROR(VLOOKUP(B629,'Np PL4 Stock'!$A:$D,4,FALSE),""))</f>
        <v>46033</v>
      </c>
      <c r="K629" s="61">
        <f>IF(ISBLANK(H629),"",SUMIF('Np PL4 Stock'!$A:$A,B629,'Np PL4 Stock'!$N:$N))</f>
        <v>2.4</v>
      </c>
      <c r="L629" s="62">
        <f>IF(ISBLANK(H629),"",VLOOKUP(LEFT(B629,5),Unit!A:B,2,FALSE))</f>
        <v>20</v>
      </c>
      <c r="M629" s="63" t="str">
        <f>IF(ISBLANK(H629),"",IFERROR(VLOOKUP(B629,'Np PL4 Stock'!$A:$T,20,FALSE),""))</f>
        <v>V1-MB1</v>
      </c>
      <c r="N629" s="63" t="str">
        <f>IF(ISBLANK(H629),"",IFERROR(VLOOKUP(B629,'Np PL4 Stock'!$A:$U,21,FALSE),""))</f>
        <v>SIS</v>
      </c>
      <c r="O629" s="62">
        <f t="shared" si="98"/>
        <v>120</v>
      </c>
      <c r="P629" s="62">
        <f t="shared" si="94"/>
        <v>1.3e-5</v>
      </c>
      <c r="Q629" s="67">
        <f t="shared" si="99"/>
        <v>7.04166666666667e-7</v>
      </c>
      <c r="R629" s="67">
        <f t="shared" si="95"/>
        <v>1.06302037037037e-6</v>
      </c>
      <c r="S629" s="64">
        <v>12</v>
      </c>
      <c r="T629" s="68">
        <v>7.597</v>
      </c>
      <c r="U629" s="68">
        <v>6.25</v>
      </c>
      <c r="V629" s="69">
        <v>89</v>
      </c>
      <c r="W629" s="64">
        <v>387</v>
      </c>
      <c r="X629" s="59">
        <v>95</v>
      </c>
      <c r="Y629" s="59">
        <v>100</v>
      </c>
      <c r="Z629" s="59">
        <v>84</v>
      </c>
      <c r="AA629" s="59">
        <v>0</v>
      </c>
      <c r="AB629" s="59">
        <v>0</v>
      </c>
      <c r="AC629" s="59">
        <v>0</v>
      </c>
      <c r="AD629" s="59">
        <v>0</v>
      </c>
      <c r="AE629" s="59">
        <v>100</v>
      </c>
      <c r="AF629" s="73" t="s">
        <v>38</v>
      </c>
      <c r="AG629" s="73">
        <v>40000</v>
      </c>
      <c r="AH629" s="73" t="s">
        <v>38</v>
      </c>
      <c r="AI629" s="73" t="s">
        <v>38</v>
      </c>
      <c r="AJ629" s="73" t="s">
        <v>38</v>
      </c>
      <c r="AK629" s="73" t="s">
        <v>32</v>
      </c>
      <c r="AL629" s="77" t="str">
        <f>IF(ISBLANK(S629),"",IF(AJ629="Fail","Fail",IF(E629="PL4",IF(AND(T629&gt;STD_01122025!$D$3,U629&lt;STD_01122025!$D$4,OR(AF629="ND",AF629&lt;STD_01122025!$D$7),AH629="ND"),"Pass","Fail"),IF(E629="PL12",IF(AND(S629&lt;STD_01122025!$F$2,T629&gt;STD_01122025!$F$3,U629&lt;STD_01122025!$F$4,V629&gt;STD_01122025!$F$5,X629&gt;STD_01122025!$F$6,OR(AF629="ND",AF629&lt;STD_01122025!$F$7),AH629="ND"),"Pass","Fail"),IF(E629="SuperPL",IF(AND(T629&gt;STD_01122025!$H$3,U629&lt;STD_01122025!$H$4,V629&gt;STD_01122025!$H$5,X629&gt;STD_01122025!$H$6,OR(AF629="ND",AF629&lt;STD_01122025!$H$7),AH629="ND"),"Pass","Fail"),IF(E629="Flight",IF(AND(T629&gt;STD_01122025!$J$3,U629&lt;STD_01122025!$J$4,X629&gt;STD_01122025!$J$6,OR(AF629="ND",AF629&lt;STD_01122025!$J$7),AH629="ND"),"Pass","Fail"),""))))))</f>
        <v>Pass</v>
      </c>
      <c r="AM629" s="62">
        <f>IF(ISBLANK(B629),"",IFERROR(IF(VLOOKUP(B629,'Np PL4 Stock'!$A:$J,10,FALSE)="Np4",D629-VLOOKUP(B629,'Np PL4 Stock'!$A:$E,5,FALSE),D629-VLOOKUP(B629,'Np PL4 Stock'!$A:$E,5,FALSE)-1),""))</f>
        <v>15</v>
      </c>
      <c r="AN629" s="147">
        <v>8.644</v>
      </c>
      <c r="AO629" s="147">
        <v>7.332</v>
      </c>
      <c r="AP629" s="59">
        <v>100</v>
      </c>
      <c r="AQ629" s="59">
        <v>245</v>
      </c>
      <c r="AR629" s="59">
        <v>99</v>
      </c>
      <c r="AS629" s="59">
        <v>100</v>
      </c>
      <c r="AT629" s="73" t="s">
        <v>38</v>
      </c>
      <c r="AU629" s="73">
        <v>115000</v>
      </c>
      <c r="AV629" s="73" t="s">
        <v>38</v>
      </c>
      <c r="AW629" s="73" t="s">
        <v>38</v>
      </c>
      <c r="AX629" s="84" t="s">
        <v>32</v>
      </c>
      <c r="AY629" s="59">
        <v>0</v>
      </c>
      <c r="AZ629" s="59">
        <v>0</v>
      </c>
      <c r="BA629" s="59">
        <v>0</v>
      </c>
      <c r="BB629" s="59">
        <v>0</v>
      </c>
      <c r="BC629" s="59">
        <v>0</v>
      </c>
      <c r="BD629" s="59">
        <v>0</v>
      </c>
      <c r="BE629" s="84" t="s">
        <v>38</v>
      </c>
      <c r="BF629" s="84" t="s">
        <v>38</v>
      </c>
      <c r="BG629" s="84" t="s">
        <v>38</v>
      </c>
      <c r="BH629" s="84" t="s">
        <v>38</v>
      </c>
      <c r="BI629" s="85" t="s">
        <v>532</v>
      </c>
      <c r="BJ629" s="86" t="s">
        <v>240</v>
      </c>
      <c r="BK629" s="86" t="s">
        <v>483</v>
      </c>
      <c r="BL629" s="86" t="s">
        <v>155</v>
      </c>
      <c r="BM629" s="86" t="s">
        <v>178</v>
      </c>
      <c r="BN629" s="86"/>
      <c r="BO629" s="59">
        <v>6</v>
      </c>
      <c r="BP629" s="69">
        <v>256104305100323</v>
      </c>
      <c r="BQ629" s="92">
        <v>0.2</v>
      </c>
      <c r="BR629" s="93">
        <v>0.06</v>
      </c>
      <c r="BS629" s="94">
        <f t="shared" si="100"/>
        <v>0.26</v>
      </c>
      <c r="BT629" s="95">
        <v>0.24182</v>
      </c>
      <c r="BU629" s="101">
        <f t="shared" si="101"/>
        <v>0.50182</v>
      </c>
      <c r="BV629" s="102">
        <f t="shared" si="96"/>
        <v>4.08163265306122</v>
      </c>
      <c r="BW629" s="103">
        <v>660</v>
      </c>
      <c r="BX629" s="104">
        <f t="shared" si="97"/>
        <v>0.00204824489795918</v>
      </c>
      <c r="BY629" s="105">
        <v>1000</v>
      </c>
      <c r="BZ629" s="103" t="s">
        <v>32</v>
      </c>
      <c r="CA629" s="106" t="s">
        <v>189</v>
      </c>
      <c r="CB629" s="107" t="s">
        <v>148</v>
      </c>
      <c r="CC629" s="112" t="s">
        <v>149</v>
      </c>
      <c r="CD629" s="106" t="s">
        <v>804</v>
      </c>
      <c r="CE629" s="103" t="s">
        <v>192</v>
      </c>
      <c r="CF629" s="524" t="s">
        <v>805</v>
      </c>
      <c r="CG629" s="114">
        <v>2000011770</v>
      </c>
    </row>
    <row r="630" spans="1:85">
      <c r="A630" s="53" t="str">
        <f t="shared" si="103"/>
        <v>D1-03-08-46048</v>
      </c>
      <c r="B630" s="47" t="str">
        <f t="shared" si="104"/>
        <v>D1-03-08</v>
      </c>
      <c r="C630" s="48" t="s">
        <v>43</v>
      </c>
      <c r="D630" s="49">
        <v>46048</v>
      </c>
      <c r="E630" s="50" t="s">
        <v>14</v>
      </c>
      <c r="F630" s="51" t="s">
        <v>15</v>
      </c>
      <c r="G630" s="59">
        <v>8</v>
      </c>
      <c r="H630" s="51" t="s">
        <v>205</v>
      </c>
      <c r="I630" s="59">
        <v>3</v>
      </c>
      <c r="J630" s="60">
        <f>IF(ISBLANK(H630),"",IFERROR(VLOOKUP(B630,'Np PL4 Stock'!$A:$D,4,FALSE),""))</f>
        <v>46033</v>
      </c>
      <c r="K630" s="61">
        <f>IF(ISBLANK(H630),"",SUMIF('Np PL4 Stock'!$A:$A,B630,'Np PL4 Stock'!$N:$N))</f>
        <v>2.4</v>
      </c>
      <c r="L630" s="62">
        <f>IF(ISBLANK(H630),"",VLOOKUP(LEFT(B630,5),Unit!A:B,2,FALSE))</f>
        <v>20</v>
      </c>
      <c r="M630" s="63" t="str">
        <f>IF(ISBLANK(H630),"",IFERROR(VLOOKUP(B630,'Np PL4 Stock'!$A:$T,20,FALSE),""))</f>
        <v>V1-MB1</v>
      </c>
      <c r="N630" s="63" t="str">
        <f>IF(ISBLANK(H630),"",IFERROR(VLOOKUP(B630,'Np PL4 Stock'!$A:$U,21,FALSE),""))</f>
        <v>SIS</v>
      </c>
      <c r="O630" s="62">
        <f t="shared" si="98"/>
        <v>120</v>
      </c>
      <c r="P630" s="62">
        <f t="shared" si="94"/>
        <v>1.2e-5</v>
      </c>
      <c r="Q630" s="67">
        <f t="shared" si="99"/>
        <v>3.75e-7</v>
      </c>
      <c r="R630" s="67">
        <f t="shared" si="95"/>
        <v>5.730625e-7</v>
      </c>
      <c r="S630" s="59">
        <v>13</v>
      </c>
      <c r="T630" s="147">
        <v>7.66</v>
      </c>
      <c r="U630" s="147">
        <v>5.62</v>
      </c>
      <c r="V630" s="59">
        <v>97</v>
      </c>
      <c r="W630" s="59">
        <v>382</v>
      </c>
      <c r="X630" s="59">
        <v>95</v>
      </c>
      <c r="Y630" s="59">
        <v>100</v>
      </c>
      <c r="Z630" s="59">
        <v>84</v>
      </c>
      <c r="AA630" s="59">
        <v>0</v>
      </c>
      <c r="AB630" s="59">
        <v>0</v>
      </c>
      <c r="AC630" s="59">
        <v>0</v>
      </c>
      <c r="AD630" s="59">
        <v>0</v>
      </c>
      <c r="AE630" s="59">
        <v>100</v>
      </c>
      <c r="AF630" s="73" t="s">
        <v>38</v>
      </c>
      <c r="AG630" s="73">
        <v>125000</v>
      </c>
      <c r="AH630" s="73" t="s">
        <v>38</v>
      </c>
      <c r="AI630" s="73" t="s">
        <v>38</v>
      </c>
      <c r="AJ630" s="73" t="s">
        <v>38</v>
      </c>
      <c r="AK630" s="73" t="s">
        <v>32</v>
      </c>
      <c r="AL630" s="77" t="str">
        <f>IF(ISBLANK(S630),"",IF(AJ630="Fail","Fail",IF(E630="PL4",IF(AND(T630&gt;STD_01122025!$D$3,U630&lt;STD_01122025!$D$4,OR(AF630="ND",AF630&lt;STD_01122025!$D$7),AH630="ND"),"Pass","Fail"),IF(E630="PL12",IF(AND(S630&lt;STD_01122025!$F$2,T630&gt;STD_01122025!$F$3,U630&lt;STD_01122025!$F$4,V630&gt;STD_01122025!$F$5,X630&gt;STD_01122025!$F$6,OR(AF630="ND",AF630&lt;STD_01122025!$F$7),AH630="ND"),"Pass","Fail"),IF(E630="SuperPL",IF(AND(T630&gt;STD_01122025!$H$3,U630&lt;STD_01122025!$H$4,V630&gt;STD_01122025!$H$5,X630&gt;STD_01122025!$H$6,OR(AF630="ND",AF630&lt;STD_01122025!$H$7),AH630="ND"),"Pass","Fail"),IF(E630="Flight",IF(AND(T630&gt;STD_01122025!$J$3,U630&lt;STD_01122025!$J$4,X630&gt;STD_01122025!$J$6,OR(AF630="ND",AF630&lt;STD_01122025!$J$7),AH630="ND"),"Pass","Fail"),""))))))</f>
        <v>Pass</v>
      </c>
      <c r="AM630" s="62">
        <f>IF(ISBLANK(B630),"",IFERROR(IF(VLOOKUP(B630,'Np PL4 Stock'!$A:$J,10,FALSE)="Np4",D630-VLOOKUP(B630,'Np PL4 Stock'!$A:$E,5,FALSE),D630-VLOOKUP(B630,'Np PL4 Stock'!$A:$E,5,FALSE)-1),""))</f>
        <v>15</v>
      </c>
      <c r="AN630" s="147">
        <v>8.403</v>
      </c>
      <c r="AO630" s="147">
        <v>6.698</v>
      </c>
      <c r="AP630" s="59">
        <v>100</v>
      </c>
      <c r="AQ630" s="59">
        <v>261</v>
      </c>
      <c r="AR630" s="59">
        <v>99</v>
      </c>
      <c r="AS630" s="59">
        <v>100</v>
      </c>
      <c r="AT630" s="73" t="s">
        <v>38</v>
      </c>
      <c r="AU630" s="73">
        <v>135000</v>
      </c>
      <c r="AV630" s="73" t="s">
        <v>38</v>
      </c>
      <c r="AW630" s="73" t="s">
        <v>38</v>
      </c>
      <c r="AX630" s="84" t="s">
        <v>32</v>
      </c>
      <c r="AY630" s="59">
        <v>0</v>
      </c>
      <c r="AZ630" s="59">
        <v>0</v>
      </c>
      <c r="BA630" s="59">
        <v>0</v>
      </c>
      <c r="BB630" s="59">
        <v>0</v>
      </c>
      <c r="BC630" s="59">
        <v>0</v>
      </c>
      <c r="BD630" s="59">
        <v>0</v>
      </c>
      <c r="BE630" s="84" t="s">
        <v>38</v>
      </c>
      <c r="BF630" s="84" t="s">
        <v>38</v>
      </c>
      <c r="BG630" s="84" t="s">
        <v>38</v>
      </c>
      <c r="BH630" s="84" t="s">
        <v>38</v>
      </c>
      <c r="BI630" s="85" t="s">
        <v>532</v>
      </c>
      <c r="BJ630" s="86" t="s">
        <v>240</v>
      </c>
      <c r="BK630" s="86" t="s">
        <v>483</v>
      </c>
      <c r="BL630" s="86" t="s">
        <v>155</v>
      </c>
      <c r="BM630" s="86" t="s">
        <v>178</v>
      </c>
      <c r="BN630" s="86"/>
      <c r="BO630" s="59">
        <v>6</v>
      </c>
      <c r="BP630" s="69">
        <v>256104305100323</v>
      </c>
      <c r="BQ630" s="92">
        <v>0.175</v>
      </c>
      <c r="BR630" s="93">
        <v>0.065</v>
      </c>
      <c r="BS630" s="94">
        <f t="shared" si="100"/>
        <v>0.24</v>
      </c>
      <c r="BT630" s="95">
        <v>0.26085</v>
      </c>
      <c r="BU630" s="101">
        <f t="shared" si="101"/>
        <v>0.50085</v>
      </c>
      <c r="BV630" s="102">
        <f t="shared" si="96"/>
        <v>3.83141762452107</v>
      </c>
      <c r="BW630" s="103">
        <v>715</v>
      </c>
      <c r="BX630" s="104">
        <f t="shared" si="97"/>
        <v>0.00191896551724138</v>
      </c>
      <c r="BY630" s="105">
        <v>1000</v>
      </c>
      <c r="BZ630" s="103" t="s">
        <v>32</v>
      </c>
      <c r="CA630" s="106" t="s">
        <v>189</v>
      </c>
      <c r="CB630" s="107" t="s">
        <v>148</v>
      </c>
      <c r="CC630" s="112" t="s">
        <v>149</v>
      </c>
      <c r="CD630" s="106" t="s">
        <v>806</v>
      </c>
      <c r="CE630" s="103" t="s">
        <v>192</v>
      </c>
      <c r="CF630" s="524" t="s">
        <v>805</v>
      </c>
      <c r="CG630" s="114">
        <v>2000011770</v>
      </c>
    </row>
    <row r="631" spans="1:85">
      <c r="A631" s="53" t="str">
        <f t="shared" si="103"/>
        <v>D1-03-08-46049</v>
      </c>
      <c r="B631" s="47" t="str">
        <f t="shared" si="104"/>
        <v>D1-03-08</v>
      </c>
      <c r="C631" s="48" t="s">
        <v>43</v>
      </c>
      <c r="D631" s="49">
        <v>46049</v>
      </c>
      <c r="E631" s="50" t="s">
        <v>14</v>
      </c>
      <c r="F631" s="51" t="s">
        <v>15</v>
      </c>
      <c r="G631" s="59">
        <v>8</v>
      </c>
      <c r="H631" s="51" t="s">
        <v>205</v>
      </c>
      <c r="I631" s="59">
        <v>3</v>
      </c>
      <c r="J631" s="60">
        <f>IF(ISBLANK(H631),"",IFERROR(VLOOKUP(B631,'Np PL4 Stock'!$A:$D,4,FALSE),""))</f>
        <v>46033</v>
      </c>
      <c r="K631" s="61">
        <f>IF(ISBLANK(H631),"",SUMIF('Np PL4 Stock'!$A:$A,B631,'Np PL4 Stock'!$N:$N))</f>
        <v>2.4</v>
      </c>
      <c r="L631" s="62">
        <f>IF(ISBLANK(H631),"",VLOOKUP(LEFT(B631,5),Unit!A:B,2,FALSE))</f>
        <v>20</v>
      </c>
      <c r="M631" s="63" t="str">
        <f>IF(ISBLANK(H631),"",IFERROR(VLOOKUP(B631,'Np PL4 Stock'!$A:$T,20,FALSE),""))</f>
        <v>V1-MB1</v>
      </c>
      <c r="N631" s="63" t="str">
        <f>IF(ISBLANK(H631),"",IFERROR(VLOOKUP(B631,'Np PL4 Stock'!$A:$U,21,FALSE),""))</f>
        <v>SIS</v>
      </c>
      <c r="O631" s="62">
        <f t="shared" si="98"/>
        <v>120</v>
      </c>
      <c r="P631" s="62">
        <f t="shared" si="94"/>
        <v>3.3e-5</v>
      </c>
      <c r="Q631" s="67">
        <f t="shared" si="99"/>
        <v>3.75e-7</v>
      </c>
      <c r="R631" s="67">
        <f t="shared" si="95"/>
        <v>5.730625e-7</v>
      </c>
      <c r="S631" s="59">
        <v>13</v>
      </c>
      <c r="T631" s="147">
        <v>7.66</v>
      </c>
      <c r="U631" s="147">
        <v>5.62</v>
      </c>
      <c r="V631" s="59">
        <v>97</v>
      </c>
      <c r="W631" s="59">
        <v>382</v>
      </c>
      <c r="X631" s="59">
        <v>95</v>
      </c>
      <c r="Y631" s="59">
        <v>100</v>
      </c>
      <c r="Z631" s="59">
        <v>84</v>
      </c>
      <c r="AA631" s="59">
        <v>0</v>
      </c>
      <c r="AB631" s="59">
        <v>0</v>
      </c>
      <c r="AC631" s="59">
        <v>0</v>
      </c>
      <c r="AD631" s="59">
        <v>0</v>
      </c>
      <c r="AE631" s="59">
        <v>100</v>
      </c>
      <c r="AF631" s="73" t="s">
        <v>38</v>
      </c>
      <c r="AG631" s="73">
        <v>125000</v>
      </c>
      <c r="AH631" s="73" t="s">
        <v>38</v>
      </c>
      <c r="AI631" s="73" t="s">
        <v>38</v>
      </c>
      <c r="AJ631" s="73" t="s">
        <v>38</v>
      </c>
      <c r="AK631" s="73" t="s">
        <v>32</v>
      </c>
      <c r="AL631" s="77" t="str">
        <f>IF(ISBLANK(S631),"",IF(AJ631="Fail","Fail",IF(E631="PL4",IF(AND(T631&gt;STD_01122025!$D$3,U631&lt;STD_01122025!$D$4,OR(AF631="ND",AF631&lt;STD_01122025!$D$7),AH631="ND"),"Pass","Fail"),IF(E631="PL12",IF(AND(S631&lt;STD_01122025!$F$2,T631&gt;STD_01122025!$F$3,U631&lt;STD_01122025!$F$4,V631&gt;STD_01122025!$F$5,X631&gt;STD_01122025!$F$6,OR(AF631="ND",AF631&lt;STD_01122025!$F$7),AH631="ND"),"Pass","Fail"),IF(E631="SuperPL",IF(AND(T631&gt;STD_01122025!$H$3,U631&lt;STD_01122025!$H$4,V631&gt;STD_01122025!$H$5,X631&gt;STD_01122025!$H$6,OR(AF631="ND",AF631&lt;STD_01122025!$H$7),AH631="ND"),"Pass","Fail"),IF(E631="Flight",IF(AND(T631&gt;STD_01122025!$J$3,U631&lt;STD_01122025!$J$4,X631&gt;STD_01122025!$J$6,OR(AF631="ND",AF631&lt;STD_01122025!$J$7),AH631="ND"),"Pass","Fail"),""))))))</f>
        <v>Pass</v>
      </c>
      <c r="AM631" s="62">
        <f>IF(ISBLANK(B631),"",IFERROR(IF(VLOOKUP(B631,'Np PL4 Stock'!$A:$J,10,FALSE)="Np4",D631-VLOOKUP(B631,'Np PL4 Stock'!$A:$E,5,FALSE),D631-VLOOKUP(B631,'Np PL4 Stock'!$A:$E,5,FALSE)-1),""))</f>
        <v>16</v>
      </c>
      <c r="AN631" s="147">
        <v>8.745</v>
      </c>
      <c r="AO631" s="147">
        <v>6.857</v>
      </c>
      <c r="AP631" s="59">
        <v>99</v>
      </c>
      <c r="AQ631" s="59">
        <v>240</v>
      </c>
      <c r="AR631" s="59">
        <v>100</v>
      </c>
      <c r="AS631" s="59">
        <v>100</v>
      </c>
      <c r="AT631" s="73" t="s">
        <v>38</v>
      </c>
      <c r="AU631" s="73">
        <v>59500</v>
      </c>
      <c r="AV631" s="73" t="s">
        <v>38</v>
      </c>
      <c r="AW631" s="73" t="s">
        <v>38</v>
      </c>
      <c r="AX631" s="84" t="s">
        <v>32</v>
      </c>
      <c r="AY631" s="59">
        <v>0</v>
      </c>
      <c r="AZ631" s="59">
        <v>0</v>
      </c>
      <c r="BA631" s="59">
        <v>0</v>
      </c>
      <c r="BB631" s="59">
        <v>0</v>
      </c>
      <c r="BC631" s="59">
        <v>0</v>
      </c>
      <c r="BD631" s="59">
        <v>0</v>
      </c>
      <c r="BE631" s="84" t="s">
        <v>38</v>
      </c>
      <c r="BF631" s="84" t="s">
        <v>38</v>
      </c>
      <c r="BG631" s="84" t="s">
        <v>38</v>
      </c>
      <c r="BH631" s="84" t="s">
        <v>38</v>
      </c>
      <c r="BI631" s="85" t="s">
        <v>491</v>
      </c>
      <c r="BJ631" s="86" t="s">
        <v>246</v>
      </c>
      <c r="BK631" s="86" t="s">
        <v>481</v>
      </c>
      <c r="BL631" s="86" t="s">
        <v>155</v>
      </c>
      <c r="BM631" s="86" t="s">
        <v>178</v>
      </c>
      <c r="BN631" s="86"/>
      <c r="BO631" s="59">
        <v>8</v>
      </c>
      <c r="BP631" s="69">
        <v>256104305100324</v>
      </c>
      <c r="BQ631" s="92">
        <v>0.6</v>
      </c>
      <c r="BR631" s="93">
        <v>0.06</v>
      </c>
      <c r="BS631" s="94">
        <f t="shared" si="100"/>
        <v>0.66</v>
      </c>
      <c r="BT631" s="95">
        <v>0.2145</v>
      </c>
      <c r="BU631" s="101">
        <f t="shared" si="101"/>
        <v>0.8745</v>
      </c>
      <c r="BV631" s="102">
        <f t="shared" si="96"/>
        <v>4.16666666666667</v>
      </c>
      <c r="BW631" s="103">
        <v>660</v>
      </c>
      <c r="BX631" s="104">
        <f t="shared" si="97"/>
        <v>0.00364375</v>
      </c>
      <c r="BY631" s="105">
        <v>1000</v>
      </c>
      <c r="BZ631" s="103" t="s">
        <v>32</v>
      </c>
      <c r="CA631" s="106" t="s">
        <v>189</v>
      </c>
      <c r="CB631" s="107" t="s">
        <v>148</v>
      </c>
      <c r="CC631" s="112" t="s">
        <v>149</v>
      </c>
      <c r="CD631" s="106"/>
      <c r="CE631" s="103" t="s">
        <v>192</v>
      </c>
      <c r="CF631" s="113"/>
      <c r="CG631" s="114">
        <v>2000019681</v>
      </c>
    </row>
    <row r="632" spans="1:85">
      <c r="A632" s="53" t="str">
        <f t="shared" si="103"/>
        <v>D1-06-08-46049</v>
      </c>
      <c r="B632" s="47" t="str">
        <f t="shared" si="104"/>
        <v>D1-06-08</v>
      </c>
      <c r="C632" s="48" t="s">
        <v>43</v>
      </c>
      <c r="D632" s="49">
        <v>46049</v>
      </c>
      <c r="E632" s="50" t="s">
        <v>14</v>
      </c>
      <c r="F632" s="51" t="s">
        <v>15</v>
      </c>
      <c r="G632" s="59">
        <v>8</v>
      </c>
      <c r="H632" s="51" t="s">
        <v>205</v>
      </c>
      <c r="I632" s="59">
        <v>6</v>
      </c>
      <c r="J632" s="60">
        <f>IF(ISBLANK(H632),"",IFERROR(VLOOKUP(B632,'Np PL4 Stock'!$A:$D,4,FALSE),""))</f>
        <v>46034</v>
      </c>
      <c r="K632" s="61">
        <f>IF(ISBLANK(H632),"",SUMIF('Np PL4 Stock'!$A:$A,B632,'Np PL4 Stock'!$N:$N))</f>
        <v>2.4</v>
      </c>
      <c r="L632" s="62">
        <f>IF(ISBLANK(H632),"",VLOOKUP(LEFT(B632,5),Unit!A:B,2,FALSE))</f>
        <v>20</v>
      </c>
      <c r="M632" s="63" t="str">
        <f>IF(ISBLANK(H632),"",IFERROR(VLOOKUP(B632,'Np PL4 Stock'!$A:$T,20,FALSE),""))</f>
        <v>V1-MA1</v>
      </c>
      <c r="N632" s="63" t="str">
        <f>IF(ISBLANK(H632),"",IFERROR(VLOOKUP(B632,'Np PL4 Stock'!$A:$U,21,FALSE),""))</f>
        <v>SIS</v>
      </c>
      <c r="O632" s="62">
        <f t="shared" si="98"/>
        <v>120</v>
      </c>
      <c r="P632" s="62">
        <f t="shared" si="94"/>
        <v>7.700155e-5</v>
      </c>
      <c r="Q632" s="67">
        <f t="shared" si="99"/>
        <v>8.47929583333333e-7</v>
      </c>
      <c r="R632" s="67">
        <f t="shared" si="95"/>
        <v>1.17245697592593e-6</v>
      </c>
      <c r="S632" s="59">
        <v>12</v>
      </c>
      <c r="T632" s="147">
        <v>8.01</v>
      </c>
      <c r="U632" s="147">
        <v>5.79</v>
      </c>
      <c r="V632" s="59">
        <v>98</v>
      </c>
      <c r="W632" s="59">
        <v>328</v>
      </c>
      <c r="X632" s="59">
        <v>97</v>
      </c>
      <c r="Y632" s="59">
        <v>100</v>
      </c>
      <c r="Z632" s="59">
        <v>92</v>
      </c>
      <c r="AA632" s="59">
        <v>0</v>
      </c>
      <c r="AB632" s="59">
        <v>0</v>
      </c>
      <c r="AC632" s="59">
        <v>0</v>
      </c>
      <c r="AD632" s="59">
        <v>0</v>
      </c>
      <c r="AE632" s="59">
        <v>100</v>
      </c>
      <c r="AF632" s="73" t="s">
        <v>38</v>
      </c>
      <c r="AG632" s="73">
        <v>45000</v>
      </c>
      <c r="AH632" s="73" t="s">
        <v>38</v>
      </c>
      <c r="AI632" s="73" t="s">
        <v>38</v>
      </c>
      <c r="AJ632" s="73" t="s">
        <v>38</v>
      </c>
      <c r="AK632" s="73" t="s">
        <v>32</v>
      </c>
      <c r="AL632" s="77" t="str">
        <f>IF(ISBLANK(S632),"",IF(AJ632="Fail","Fail",IF(E632="PL4",IF(AND(T632&gt;STD_01122025!$D$3,U632&lt;STD_01122025!$D$4,OR(AF632="ND",AF632&lt;STD_01122025!$D$7),AH632="ND"),"Pass","Fail"),IF(E632="PL12",IF(AND(S632&lt;STD_01122025!$F$2,T632&gt;STD_01122025!$F$3,U632&lt;STD_01122025!$F$4,V632&gt;STD_01122025!$F$5,X632&gt;STD_01122025!$F$6,OR(AF632="ND",AF632&lt;STD_01122025!$F$7),AH632="ND"),"Pass","Fail"),IF(E632="SuperPL",IF(AND(T632&gt;STD_01122025!$H$3,U632&lt;STD_01122025!$H$4,V632&gt;STD_01122025!$H$5,X632&gt;STD_01122025!$H$6,OR(AF632="ND",AF632&lt;STD_01122025!$H$7),AH632="ND"),"Pass","Fail"),IF(E632="Flight",IF(AND(T632&gt;STD_01122025!$J$3,U632&lt;STD_01122025!$J$4,X632&gt;STD_01122025!$J$6,OR(AF632="ND",AF632&lt;STD_01122025!$J$7),AH632="ND"),"Pass","Fail"),""))))))</f>
        <v>Pass</v>
      </c>
      <c r="AM632" s="62">
        <f>IF(ISBLANK(B632),"",IFERROR(IF(VLOOKUP(B632,'Np PL4 Stock'!$A:$J,10,FALSE)="Np4",D632-VLOOKUP(B632,'Np PL4 Stock'!$A:$E,5,FALSE),D632-VLOOKUP(B632,'Np PL4 Stock'!$A:$E,5,FALSE)-1),""))</f>
        <v>15</v>
      </c>
      <c r="AN632" s="147">
        <v>9.029</v>
      </c>
      <c r="AO632" s="147">
        <v>7.462</v>
      </c>
      <c r="AP632" s="59">
        <v>100</v>
      </c>
      <c r="AQ632" s="59">
        <v>217</v>
      </c>
      <c r="AR632" s="59">
        <v>99</v>
      </c>
      <c r="AS632" s="59">
        <v>100</v>
      </c>
      <c r="AT632" s="73" t="s">
        <v>38</v>
      </c>
      <c r="AU632" s="73">
        <v>82500</v>
      </c>
      <c r="AV632" s="73" t="s">
        <v>38</v>
      </c>
      <c r="AW632" s="73" t="s">
        <v>38</v>
      </c>
      <c r="AX632" s="84" t="s">
        <v>32</v>
      </c>
      <c r="AY632" s="59">
        <v>0</v>
      </c>
      <c r="AZ632" s="59">
        <v>0</v>
      </c>
      <c r="BA632" s="59">
        <v>0</v>
      </c>
      <c r="BB632" s="59">
        <v>0</v>
      </c>
      <c r="BC632" s="59">
        <v>0</v>
      </c>
      <c r="BD632" s="59">
        <v>0</v>
      </c>
      <c r="BE632" s="84" t="s">
        <v>38</v>
      </c>
      <c r="BF632" s="84" t="s">
        <v>38</v>
      </c>
      <c r="BG632" s="84" t="s">
        <v>38</v>
      </c>
      <c r="BH632" s="84" t="s">
        <v>38</v>
      </c>
      <c r="BI632" s="85" t="s">
        <v>807</v>
      </c>
      <c r="BJ632" s="86" t="s">
        <v>260</v>
      </c>
      <c r="BK632" s="86" t="s">
        <v>485</v>
      </c>
      <c r="BL632" s="86" t="s">
        <v>155</v>
      </c>
      <c r="BM632" s="86" t="s">
        <v>178</v>
      </c>
      <c r="BN632" s="86"/>
      <c r="BO632" s="59">
        <v>6</v>
      </c>
      <c r="BP632" s="69">
        <v>256104305100325</v>
      </c>
      <c r="BQ632" s="92">
        <v>1.400028</v>
      </c>
      <c r="BR632" s="93">
        <v>0.140003</v>
      </c>
      <c r="BS632" s="94">
        <f t="shared" si="100"/>
        <v>1.540031</v>
      </c>
      <c r="BT632" s="95">
        <v>0.585815742222222</v>
      </c>
      <c r="BU632" s="101">
        <f t="shared" si="101"/>
        <v>2.12584674222222</v>
      </c>
      <c r="BV632" s="102">
        <f t="shared" si="96"/>
        <v>4.60829493087558</v>
      </c>
      <c r="BW632" s="103">
        <v>1711.14555555556</v>
      </c>
      <c r="BX632" s="104">
        <f t="shared" si="97"/>
        <v>0.00979652876600102</v>
      </c>
      <c r="BY632" s="105">
        <v>900</v>
      </c>
      <c r="BZ632" s="103" t="s">
        <v>32</v>
      </c>
      <c r="CA632" s="106" t="s">
        <v>189</v>
      </c>
      <c r="CB632" s="107" t="s">
        <v>148</v>
      </c>
      <c r="CC632" s="112" t="s">
        <v>149</v>
      </c>
      <c r="CD632" s="106"/>
      <c r="CE632" s="103" t="s">
        <v>192</v>
      </c>
      <c r="CF632" s="113"/>
      <c r="CG632" s="114">
        <v>2000024490</v>
      </c>
    </row>
    <row r="633" spans="1:85">
      <c r="A633" s="53" t="str">
        <f t="shared" si="103"/>
        <v>D1-04-08-46049</v>
      </c>
      <c r="B633" s="47" t="str">
        <f t="shared" si="104"/>
        <v>D1-04-08</v>
      </c>
      <c r="C633" s="48" t="s">
        <v>43</v>
      </c>
      <c r="D633" s="49">
        <v>46049</v>
      </c>
      <c r="E633" s="50" t="s">
        <v>14</v>
      </c>
      <c r="F633" s="51" t="s">
        <v>15</v>
      </c>
      <c r="G633" s="59">
        <v>8</v>
      </c>
      <c r="H633" s="51" t="s">
        <v>205</v>
      </c>
      <c r="I633" s="59">
        <v>4</v>
      </c>
      <c r="J633" s="60">
        <f>IF(ISBLANK(H633),"",IFERROR(VLOOKUP(B633,'Np PL4 Stock'!$A:$D,4,FALSE),""))</f>
        <v>46034</v>
      </c>
      <c r="K633" s="61">
        <f>IF(ISBLANK(H633),"",SUMIF('Np PL4 Stock'!$A:$A,B633,'Np PL4 Stock'!$N:$N))</f>
        <v>2.4</v>
      </c>
      <c r="L633" s="62">
        <f>IF(ISBLANK(H633),"",VLOOKUP(LEFT(B633,5),Unit!A:B,2,FALSE))</f>
        <v>20</v>
      </c>
      <c r="M633" s="63" t="str">
        <f>IF(ISBLANK(H633),"",IFERROR(VLOOKUP(B633,'Np PL4 Stock'!$A:$T,20,FALSE),""))</f>
        <v>V1-MB1</v>
      </c>
      <c r="N633" s="63" t="str">
        <f>IF(ISBLANK(H633),"",IFERROR(VLOOKUP(B633,'Np PL4 Stock'!$A:$U,21,FALSE),""))</f>
        <v>SIS</v>
      </c>
      <c r="O633" s="62">
        <f t="shared" si="98"/>
        <v>120</v>
      </c>
      <c r="P633" s="62">
        <f t="shared" si="94"/>
        <v>7.2e-5</v>
      </c>
      <c r="Q633" s="67">
        <f t="shared" si="99"/>
        <v>6e-7</v>
      </c>
      <c r="R633" s="67">
        <f t="shared" si="95"/>
        <v>8.61396666666667e-7</v>
      </c>
      <c r="S633" s="59">
        <v>12</v>
      </c>
      <c r="T633" s="147">
        <v>7.88</v>
      </c>
      <c r="U633" s="147">
        <v>6.32</v>
      </c>
      <c r="V633" s="59">
        <v>99</v>
      </c>
      <c r="W633" s="59">
        <v>353</v>
      </c>
      <c r="X633" s="59">
        <v>96</v>
      </c>
      <c r="Y633" s="59">
        <v>100</v>
      </c>
      <c r="Z633" s="59">
        <v>88</v>
      </c>
      <c r="AA633" s="59">
        <v>0</v>
      </c>
      <c r="AB633" s="59">
        <v>0</v>
      </c>
      <c r="AC633" s="59">
        <v>0</v>
      </c>
      <c r="AD633" s="59">
        <v>0</v>
      </c>
      <c r="AE633" s="59">
        <v>100</v>
      </c>
      <c r="AF633" s="73" t="s">
        <v>38</v>
      </c>
      <c r="AG633" s="73">
        <v>55000</v>
      </c>
      <c r="AH633" s="73" t="s">
        <v>38</v>
      </c>
      <c r="AI633" s="73" t="s">
        <v>38</v>
      </c>
      <c r="AJ633" s="73" t="s">
        <v>38</v>
      </c>
      <c r="AK633" s="73" t="s">
        <v>32</v>
      </c>
      <c r="AL633" s="77" t="str">
        <f>IF(ISBLANK(S633),"",IF(AJ633="Fail","Fail",IF(E633="PL4",IF(AND(T633&gt;STD_01122025!$D$3,U633&lt;STD_01122025!$D$4,OR(AF633="ND",AF633&lt;STD_01122025!$D$7),AH633="ND"),"Pass","Fail"),IF(E633="PL12",IF(AND(S633&lt;STD_01122025!$F$2,T633&gt;STD_01122025!$F$3,U633&lt;STD_01122025!$F$4,V633&gt;STD_01122025!$F$5,X633&gt;STD_01122025!$F$6,OR(AF633="ND",AF633&lt;STD_01122025!$F$7),AH633="ND"),"Pass","Fail"),IF(E633="SuperPL",IF(AND(T633&gt;STD_01122025!$H$3,U633&lt;STD_01122025!$H$4,V633&gt;STD_01122025!$H$5,X633&gt;STD_01122025!$H$6,OR(AF633="ND",AF633&lt;STD_01122025!$H$7),AH633="ND"),"Pass","Fail"),IF(E633="Flight",IF(AND(T633&gt;STD_01122025!$J$3,U633&lt;STD_01122025!$J$4,X633&gt;STD_01122025!$J$6,OR(AF633="ND",AF633&lt;STD_01122025!$J$7),AH633="ND"),"Pass","Fail"),""))))))</f>
        <v>Pass</v>
      </c>
      <c r="AM633" s="62">
        <f>IF(ISBLANK(B633),"",IFERROR(IF(VLOOKUP(B633,'Np PL4 Stock'!$A:$J,10,FALSE)="Np4",D633-VLOOKUP(B633,'Np PL4 Stock'!$A:$E,5,FALSE),D633-VLOOKUP(B633,'Np PL4 Stock'!$A:$E,5,FALSE)-1),""))</f>
        <v>15</v>
      </c>
      <c r="AN633" s="147">
        <v>8.878</v>
      </c>
      <c r="AO633" s="147">
        <v>7.641</v>
      </c>
      <c r="AP633" s="59">
        <v>100</v>
      </c>
      <c r="AQ633" s="59">
        <v>232</v>
      </c>
      <c r="AR633" s="59">
        <v>98</v>
      </c>
      <c r="AS633" s="59">
        <v>100</v>
      </c>
      <c r="AT633" s="73" t="s">
        <v>38</v>
      </c>
      <c r="AU633" s="73">
        <v>62000</v>
      </c>
      <c r="AV633" s="73" t="s">
        <v>38</v>
      </c>
      <c r="AW633" s="73" t="s">
        <v>38</v>
      </c>
      <c r="AX633" s="84" t="s">
        <v>32</v>
      </c>
      <c r="AY633" s="59">
        <v>0</v>
      </c>
      <c r="AZ633" s="59">
        <v>0</v>
      </c>
      <c r="BA633" s="59">
        <v>0</v>
      </c>
      <c r="BB633" s="59">
        <v>0</v>
      </c>
      <c r="BC633" s="59">
        <v>0</v>
      </c>
      <c r="BD633" s="59">
        <v>0</v>
      </c>
      <c r="BE633" s="84" t="s">
        <v>38</v>
      </c>
      <c r="BF633" s="84" t="s">
        <v>38</v>
      </c>
      <c r="BG633" s="84" t="s">
        <v>38</v>
      </c>
      <c r="BH633" s="84" t="s">
        <v>38</v>
      </c>
      <c r="BI633" s="85" t="s">
        <v>808</v>
      </c>
      <c r="BJ633" s="86" t="s">
        <v>222</v>
      </c>
      <c r="BK633" s="86" t="s">
        <v>575</v>
      </c>
      <c r="BL633" s="86" t="s">
        <v>177</v>
      </c>
      <c r="BM633" s="86" t="s">
        <v>178</v>
      </c>
      <c r="BN633" s="86"/>
      <c r="BO633" s="59">
        <v>5</v>
      </c>
      <c r="BP633" s="69">
        <v>256104305100326</v>
      </c>
      <c r="BQ633" s="92">
        <v>1.2</v>
      </c>
      <c r="BR633" s="93">
        <v>0.24</v>
      </c>
      <c r="BS633" s="94">
        <f t="shared" si="100"/>
        <v>1.44</v>
      </c>
      <c r="BT633" s="95">
        <v>0.627352</v>
      </c>
      <c r="BU633" s="101">
        <f t="shared" si="101"/>
        <v>2.067352</v>
      </c>
      <c r="BV633" s="102">
        <f t="shared" si="96"/>
        <v>4.31034482758621</v>
      </c>
      <c r="BW633" s="103">
        <v>1600</v>
      </c>
      <c r="BX633" s="104">
        <f t="shared" si="97"/>
        <v>0.008911</v>
      </c>
      <c r="BY633" s="105">
        <v>900</v>
      </c>
      <c r="BZ633" s="103" t="s">
        <v>32</v>
      </c>
      <c r="CA633" s="106" t="s">
        <v>189</v>
      </c>
      <c r="CB633" s="107" t="s">
        <v>148</v>
      </c>
      <c r="CC633" s="112" t="s">
        <v>149</v>
      </c>
      <c r="CD633" s="106"/>
      <c r="CE633" s="103" t="s">
        <v>192</v>
      </c>
      <c r="CF633" s="113"/>
      <c r="CG633" s="114">
        <v>2000004795</v>
      </c>
    </row>
    <row r="634" spans="1:85">
      <c r="A634" s="53" t="str">
        <f t="shared" si="103"/>
        <v>D1-07-08-46050</v>
      </c>
      <c r="B634" s="47" t="str">
        <f t="shared" si="104"/>
        <v>D1-07-08</v>
      </c>
      <c r="C634" s="48" t="s">
        <v>43</v>
      </c>
      <c r="D634" s="49">
        <v>46050</v>
      </c>
      <c r="E634" s="50" t="s">
        <v>14</v>
      </c>
      <c r="F634" s="51" t="s">
        <v>15</v>
      </c>
      <c r="G634" s="59">
        <v>8</v>
      </c>
      <c r="H634" s="51" t="s">
        <v>205</v>
      </c>
      <c r="I634" s="59">
        <v>7</v>
      </c>
      <c r="J634" s="60">
        <f>IF(ISBLANK(H634),"",IFERROR(VLOOKUP(B634,'Np PL4 Stock'!$A:$D,4,FALSE),""))</f>
        <v>46035</v>
      </c>
      <c r="K634" s="61">
        <f>IF(ISBLANK(H634),"",SUMIF('Np PL4 Stock'!$A:$A,B634,'Np PL4 Stock'!$N:$N))</f>
        <v>2.4</v>
      </c>
      <c r="L634" s="62">
        <f>IF(ISBLANK(H634),"",VLOOKUP(LEFT(B634,5),Unit!A:B,2,FALSE))</f>
        <v>20</v>
      </c>
      <c r="M634" s="63" t="str">
        <f>IF(ISBLANK(H634),"",IFERROR(VLOOKUP(B634,'Np PL4 Stock'!$A:$T,20,FALSE),""))</f>
        <v>V1-MA1</v>
      </c>
      <c r="N634" s="63" t="str">
        <f>IF(ISBLANK(H634),"",IFERROR(VLOOKUP(B634,'Np PL4 Stock'!$A:$U,21,FALSE),""))</f>
        <v>SIS</v>
      </c>
      <c r="O634" s="62">
        <f t="shared" si="98"/>
        <v>120</v>
      </c>
      <c r="P634" s="62">
        <f t="shared" si="94"/>
        <v>7.15e-5</v>
      </c>
      <c r="Q634" s="67">
        <f t="shared" si="99"/>
        <v>5.95833333333333e-7</v>
      </c>
      <c r="R634" s="67">
        <f t="shared" si="95"/>
        <v>8.65647731481482e-7</v>
      </c>
      <c r="S634" s="59">
        <v>11</v>
      </c>
      <c r="T634" s="147">
        <v>7.69</v>
      </c>
      <c r="U634" s="147">
        <v>5.01</v>
      </c>
      <c r="V634" s="59">
        <v>95</v>
      </c>
      <c r="W634" s="59">
        <v>380</v>
      </c>
      <c r="X634" s="59">
        <v>96</v>
      </c>
      <c r="Y634" s="59">
        <v>100</v>
      </c>
      <c r="Z634" s="59">
        <v>84</v>
      </c>
      <c r="AA634" s="59">
        <v>0</v>
      </c>
      <c r="AB634" s="59">
        <v>0</v>
      </c>
      <c r="AC634" s="59">
        <v>0</v>
      </c>
      <c r="AD634" s="59">
        <v>0</v>
      </c>
      <c r="AE634" s="59">
        <v>100</v>
      </c>
      <c r="AF634" s="73" t="s">
        <v>38</v>
      </c>
      <c r="AG634" s="73">
        <v>25000</v>
      </c>
      <c r="AH634" s="73" t="s">
        <v>38</v>
      </c>
      <c r="AI634" s="73" t="s">
        <v>38</v>
      </c>
      <c r="AJ634" s="73" t="s">
        <v>38</v>
      </c>
      <c r="AK634" s="73" t="s">
        <v>32</v>
      </c>
      <c r="AL634" s="77" t="str">
        <f>IF(ISBLANK(S634),"",IF(AJ634="Fail","Fail",IF(E634="PL4",IF(AND(T634&gt;STD_01122025!$D$3,U634&lt;STD_01122025!$D$4,OR(AF634="ND",AF634&lt;STD_01122025!$D$7),AH634="ND"),"Pass","Fail"),IF(E634="PL12",IF(AND(S634&lt;STD_01122025!$F$2,T634&gt;STD_01122025!$F$3,U634&lt;STD_01122025!$F$4,V634&gt;STD_01122025!$F$5,X634&gt;STD_01122025!$F$6,OR(AF634="ND",AF634&lt;STD_01122025!$F$7),AH634="ND"),"Pass","Fail"),IF(E634="SuperPL",IF(AND(T634&gt;STD_01122025!$H$3,U634&lt;STD_01122025!$H$4,V634&gt;STD_01122025!$H$5,X634&gt;STD_01122025!$H$6,OR(AF634="ND",AF634&lt;STD_01122025!$H$7),AH634="ND"),"Pass","Fail"),IF(E634="Flight",IF(AND(T634&gt;STD_01122025!$J$3,U634&lt;STD_01122025!$J$4,X634&gt;STD_01122025!$J$6,OR(AF634="ND",AF634&lt;STD_01122025!$J$7),AH634="ND"),"Pass","Fail"),""))))))</f>
        <v>Pass</v>
      </c>
      <c r="AM634" s="62">
        <f>IF(ISBLANK(B634),"",IFERROR(IF(VLOOKUP(B634,'Np PL4 Stock'!$A:$J,10,FALSE)="Np4",D634-VLOOKUP(B634,'Np PL4 Stock'!$A:$E,5,FALSE),D634-VLOOKUP(B634,'Np PL4 Stock'!$A:$E,5,FALSE)-1),""))</f>
        <v>15</v>
      </c>
      <c r="AN634" s="147">
        <v>8.873</v>
      </c>
      <c r="AO634" s="147">
        <v>7.002</v>
      </c>
      <c r="AP634" s="59">
        <v>100</v>
      </c>
      <c r="AQ634" s="59">
        <v>230</v>
      </c>
      <c r="AR634" s="59">
        <v>97</v>
      </c>
      <c r="AS634" s="59">
        <v>100</v>
      </c>
      <c r="AT634" s="73" t="s">
        <v>38</v>
      </c>
      <c r="AU634" s="73">
        <v>66000</v>
      </c>
      <c r="AV634" s="73" t="s">
        <v>38</v>
      </c>
      <c r="AW634" s="73" t="s">
        <v>38</v>
      </c>
      <c r="AX634" s="84" t="s">
        <v>32</v>
      </c>
      <c r="AY634" s="59">
        <v>0</v>
      </c>
      <c r="AZ634" s="59">
        <v>0</v>
      </c>
      <c r="BA634" s="59">
        <v>0</v>
      </c>
      <c r="BB634" s="59">
        <v>0</v>
      </c>
      <c r="BC634" s="59">
        <v>0</v>
      </c>
      <c r="BD634" s="59">
        <v>0</v>
      </c>
      <c r="BE634" s="84" t="s">
        <v>38</v>
      </c>
      <c r="BF634" s="84" t="s">
        <v>38</v>
      </c>
      <c r="BG634" s="84" t="s">
        <v>38</v>
      </c>
      <c r="BH634" s="84" t="s">
        <v>38</v>
      </c>
      <c r="BI634" s="85" t="s">
        <v>532</v>
      </c>
      <c r="BJ634" s="86" t="s">
        <v>240</v>
      </c>
      <c r="BK634" s="86" t="s">
        <v>483</v>
      </c>
      <c r="BL634" s="86" t="s">
        <v>155</v>
      </c>
      <c r="BM634" s="86" t="s">
        <v>178</v>
      </c>
      <c r="BN634" s="86"/>
      <c r="BO634" s="59">
        <v>6</v>
      </c>
      <c r="BP634" s="69">
        <v>256104305100327</v>
      </c>
      <c r="BQ634" s="92">
        <v>1.3</v>
      </c>
      <c r="BR634" s="93">
        <v>0.13</v>
      </c>
      <c r="BS634" s="94">
        <f t="shared" si="100"/>
        <v>1.43</v>
      </c>
      <c r="BT634" s="95">
        <v>0.647554555555556</v>
      </c>
      <c r="BU634" s="101">
        <f t="shared" si="101"/>
        <v>2.07755455555556</v>
      </c>
      <c r="BV634" s="102">
        <f t="shared" si="96"/>
        <v>4.34782608695652</v>
      </c>
      <c r="BW634" s="103">
        <v>1588.88888888889</v>
      </c>
      <c r="BX634" s="104">
        <f t="shared" si="97"/>
        <v>0.00903284589371981</v>
      </c>
      <c r="BY634" s="105">
        <v>900</v>
      </c>
      <c r="BZ634" s="103" t="s">
        <v>32</v>
      </c>
      <c r="CA634" s="106" t="s">
        <v>189</v>
      </c>
      <c r="CB634" s="107" t="s">
        <v>148</v>
      </c>
      <c r="CC634" s="112" t="s">
        <v>149</v>
      </c>
      <c r="CD634" s="106"/>
      <c r="CE634" s="103" t="s">
        <v>192</v>
      </c>
      <c r="CF634" s="113"/>
      <c r="CG634" s="114">
        <v>2000011770</v>
      </c>
    </row>
    <row r="635" spans="1:85">
      <c r="A635" s="53" t="str">
        <f t="shared" si="103"/>
        <v>D1-08-08-46050</v>
      </c>
      <c r="B635" s="47" t="str">
        <f t="shared" si="104"/>
        <v>D1-08-08</v>
      </c>
      <c r="C635" s="48" t="s">
        <v>43</v>
      </c>
      <c r="D635" s="49">
        <v>46050</v>
      </c>
      <c r="E635" s="50" t="s">
        <v>14</v>
      </c>
      <c r="F635" s="51" t="s">
        <v>15</v>
      </c>
      <c r="G635" s="59">
        <v>8</v>
      </c>
      <c r="H635" s="51" t="s">
        <v>205</v>
      </c>
      <c r="I635" s="59">
        <v>8</v>
      </c>
      <c r="J635" s="60">
        <f>IF(ISBLANK(H635),"",IFERROR(VLOOKUP(B635,'Np PL4 Stock'!$A:$D,4,FALSE),""))</f>
        <v>46035</v>
      </c>
      <c r="K635" s="61">
        <f>IF(ISBLANK(H635),"",SUMIF('Np PL4 Stock'!$A:$A,B635,'Np PL4 Stock'!$N:$N))</f>
        <v>2.4</v>
      </c>
      <c r="L635" s="62">
        <f>IF(ISBLANK(H635),"",VLOOKUP(LEFT(B635,5),Unit!A:B,2,FALSE))</f>
        <v>20</v>
      </c>
      <c r="M635" s="63" t="str">
        <f>IF(ISBLANK(H635),"",IFERROR(VLOOKUP(B635,'Np PL4 Stock'!$A:$T,20,FALSE),""))</f>
        <v>V1-MB1</v>
      </c>
      <c r="N635" s="63" t="str">
        <f>IF(ISBLANK(H635),"",IFERROR(VLOOKUP(B635,'Np PL4 Stock'!$A:$U,21,FALSE),""))</f>
        <v>SIS</v>
      </c>
      <c r="O635" s="62">
        <f t="shared" si="98"/>
        <v>120</v>
      </c>
      <c r="P635" s="62">
        <f t="shared" si="94"/>
        <v>5.075e-5</v>
      </c>
      <c r="Q635" s="67">
        <f t="shared" si="99"/>
        <v>8.125e-7</v>
      </c>
      <c r="R635" s="67">
        <f t="shared" si="95"/>
        <v>1.10639537037037e-6</v>
      </c>
      <c r="S635" s="59">
        <v>11</v>
      </c>
      <c r="T635" s="147">
        <v>7.5</v>
      </c>
      <c r="U635" s="147">
        <v>5.66</v>
      </c>
      <c r="V635" s="59">
        <v>91</v>
      </c>
      <c r="W635" s="59">
        <v>415</v>
      </c>
      <c r="X635" s="59">
        <v>95</v>
      </c>
      <c r="Y635" s="59">
        <v>100</v>
      </c>
      <c r="Z635" s="59">
        <v>84</v>
      </c>
      <c r="AA635" s="59">
        <v>0</v>
      </c>
      <c r="AB635" s="59">
        <v>0</v>
      </c>
      <c r="AC635" s="59">
        <v>0</v>
      </c>
      <c r="AD635" s="59">
        <v>0</v>
      </c>
      <c r="AE635" s="59">
        <v>100</v>
      </c>
      <c r="AF635" s="73" t="s">
        <v>38</v>
      </c>
      <c r="AG635" s="73">
        <v>35000</v>
      </c>
      <c r="AH635" s="73" t="s">
        <v>38</v>
      </c>
      <c r="AI635" s="73" t="s">
        <v>38</v>
      </c>
      <c r="AJ635" s="73" t="s">
        <v>38</v>
      </c>
      <c r="AK635" s="73" t="s">
        <v>32</v>
      </c>
      <c r="AL635" s="77" t="str">
        <f>IF(ISBLANK(S635),"",IF(AJ635="Fail","Fail",IF(E635="PL4",IF(AND(T635&gt;STD_01122025!$D$3,U635&lt;STD_01122025!$D$4,OR(AF635="ND",AF635&lt;STD_01122025!$D$7),AH635="ND"),"Pass","Fail"),IF(E635="PL12",IF(AND(S635&lt;STD_01122025!$F$2,T635&gt;STD_01122025!$F$3,U635&lt;STD_01122025!$F$4,V635&gt;STD_01122025!$F$5,X635&gt;STD_01122025!$F$6,OR(AF635="ND",AF635&lt;STD_01122025!$F$7),AH635="ND"),"Pass","Fail"),IF(E635="SuperPL",IF(AND(T635&gt;STD_01122025!$H$3,U635&lt;STD_01122025!$H$4,V635&gt;STD_01122025!$H$5,X635&gt;STD_01122025!$H$6,OR(AF635="ND",AF635&lt;STD_01122025!$H$7),AH635="ND"),"Pass","Fail"),IF(E635="Flight",IF(AND(T635&gt;STD_01122025!$J$3,U635&lt;STD_01122025!$J$4,X635&gt;STD_01122025!$J$6,OR(AF635="ND",AF635&lt;STD_01122025!$J$7),AH635="ND"),"Pass","Fail"),""))))))</f>
        <v>Pass</v>
      </c>
      <c r="AM635" s="62">
        <f>IF(ISBLANK(B635),"",IFERROR(IF(VLOOKUP(B635,'Np PL4 Stock'!$A:$J,10,FALSE)="Np4",D635-VLOOKUP(B635,'Np PL4 Stock'!$A:$E,5,FALSE),D635-VLOOKUP(B635,'Np PL4 Stock'!$A:$E,5,FALSE)-1),""))</f>
        <v>15</v>
      </c>
      <c r="AN635" s="147">
        <v>8.816</v>
      </c>
      <c r="AO635" s="147">
        <v>7.739</v>
      </c>
      <c r="AP635" s="59">
        <v>100</v>
      </c>
      <c r="AQ635" s="59">
        <v>236</v>
      </c>
      <c r="AR635" s="59">
        <v>99</v>
      </c>
      <c r="AS635" s="59">
        <v>100</v>
      </c>
      <c r="AT635" s="73" t="s">
        <v>38</v>
      </c>
      <c r="AU635" s="73">
        <v>74000</v>
      </c>
      <c r="AV635" s="73" t="s">
        <v>38</v>
      </c>
      <c r="AW635" s="73" t="s">
        <v>38</v>
      </c>
      <c r="AX635" s="84" t="s">
        <v>32</v>
      </c>
      <c r="AY635" s="59">
        <v>0</v>
      </c>
      <c r="AZ635" s="59">
        <v>0</v>
      </c>
      <c r="BA635" s="59">
        <v>0</v>
      </c>
      <c r="BB635" s="59">
        <v>0</v>
      </c>
      <c r="BC635" s="59">
        <v>0</v>
      </c>
      <c r="BD635" s="59">
        <v>0</v>
      </c>
      <c r="BE635" s="84" t="s">
        <v>38</v>
      </c>
      <c r="BF635" s="84" t="s">
        <v>38</v>
      </c>
      <c r="BG635" s="84" t="s">
        <v>38</v>
      </c>
      <c r="BH635" s="84" t="s">
        <v>38</v>
      </c>
      <c r="BI635" s="85" t="s">
        <v>809</v>
      </c>
      <c r="BJ635" s="86" t="s">
        <v>260</v>
      </c>
      <c r="BK635" s="86" t="s">
        <v>485</v>
      </c>
      <c r="BL635" s="86" t="s">
        <v>155</v>
      </c>
      <c r="BM635" s="86" t="s">
        <v>178</v>
      </c>
      <c r="BN635" s="86"/>
      <c r="BO635" s="59">
        <v>10</v>
      </c>
      <c r="BP635" s="69">
        <v>256104305100328</v>
      </c>
      <c r="BQ635" s="92">
        <v>0.65</v>
      </c>
      <c r="BR635" s="93">
        <v>0.065</v>
      </c>
      <c r="BS635" s="94">
        <f t="shared" si="100"/>
        <v>0.715</v>
      </c>
      <c r="BT635" s="95">
        <v>0.271435185185188</v>
      </c>
      <c r="BU635" s="101">
        <f t="shared" si="101"/>
        <v>0.986435185185188</v>
      </c>
      <c r="BV635" s="102">
        <f t="shared" si="96"/>
        <v>4.23728813559322</v>
      </c>
      <c r="BW635" s="103">
        <v>794.444444444444</v>
      </c>
      <c r="BX635" s="104">
        <f t="shared" si="97"/>
        <v>0.0041798101067169</v>
      </c>
      <c r="BY635" s="105">
        <v>900</v>
      </c>
      <c r="BZ635" s="103" t="s">
        <v>32</v>
      </c>
      <c r="CA635" s="106" t="s">
        <v>189</v>
      </c>
      <c r="CB635" s="107" t="s">
        <v>148</v>
      </c>
      <c r="CC635" s="112" t="s">
        <v>149</v>
      </c>
      <c r="CD635" s="106"/>
      <c r="CE635" s="103" t="s">
        <v>192</v>
      </c>
      <c r="CF635" s="113"/>
      <c r="CG635" s="114">
        <v>2000028668</v>
      </c>
    </row>
    <row r="636" spans="1:85">
      <c r="A636" s="53" t="str">
        <f t="shared" si="103"/>
        <v>D1-08-08-46050</v>
      </c>
      <c r="B636" s="47" t="str">
        <f t="shared" si="104"/>
        <v>D1-08-08</v>
      </c>
      <c r="C636" s="48" t="s">
        <v>43</v>
      </c>
      <c r="D636" s="49">
        <v>46050</v>
      </c>
      <c r="E636" s="50" t="s">
        <v>14</v>
      </c>
      <c r="F636" s="51" t="s">
        <v>15</v>
      </c>
      <c r="G636" s="59">
        <v>8</v>
      </c>
      <c r="H636" s="51" t="s">
        <v>205</v>
      </c>
      <c r="I636" s="59">
        <v>8</v>
      </c>
      <c r="J636" s="60">
        <f>IF(ISBLANK(H636),"",IFERROR(VLOOKUP(B636,'Np PL4 Stock'!$A:$D,4,FALSE),""))</f>
        <v>46035</v>
      </c>
      <c r="K636" s="61">
        <f>IF(ISBLANK(H636),"",SUMIF('Np PL4 Stock'!$A:$A,B636,'Np PL4 Stock'!$N:$N))</f>
        <v>2.4</v>
      </c>
      <c r="L636" s="62">
        <f>IF(ISBLANK(H636),"",VLOOKUP(LEFT(B636,5),Unit!A:B,2,FALSE))</f>
        <v>20</v>
      </c>
      <c r="M636" s="63" t="str">
        <f>IF(ISBLANK(H636),"",IFERROR(VLOOKUP(B636,'Np PL4 Stock'!$A:$T,20,FALSE),""))</f>
        <v>V1-MB1</v>
      </c>
      <c r="N636" s="63" t="str">
        <f>IF(ISBLANK(H636),"",IFERROR(VLOOKUP(B636,'Np PL4 Stock'!$A:$U,21,FALSE),""))</f>
        <v>SIS</v>
      </c>
      <c r="O636" s="62">
        <f t="shared" si="98"/>
        <v>120</v>
      </c>
      <c r="P636" s="62">
        <f t="shared" si="94"/>
        <v>5.075e-5</v>
      </c>
      <c r="Q636" s="67">
        <f t="shared" si="99"/>
        <v>8.125e-7</v>
      </c>
      <c r="R636" s="67">
        <f t="shared" si="95"/>
        <v>1.10639537037037e-6</v>
      </c>
      <c r="S636" s="59">
        <v>11</v>
      </c>
      <c r="T636" s="147">
        <v>7.5</v>
      </c>
      <c r="U636" s="147">
        <v>5.66</v>
      </c>
      <c r="V636" s="59">
        <v>91</v>
      </c>
      <c r="W636" s="59">
        <v>415</v>
      </c>
      <c r="X636" s="59">
        <v>95</v>
      </c>
      <c r="Y636" s="59">
        <v>100</v>
      </c>
      <c r="Z636" s="59">
        <v>84</v>
      </c>
      <c r="AA636" s="59">
        <v>0</v>
      </c>
      <c r="AB636" s="59">
        <v>0</v>
      </c>
      <c r="AC636" s="59">
        <v>0</v>
      </c>
      <c r="AD636" s="59">
        <v>0</v>
      </c>
      <c r="AE636" s="59">
        <v>100</v>
      </c>
      <c r="AF636" s="73" t="s">
        <v>38</v>
      </c>
      <c r="AG636" s="73">
        <v>35000</v>
      </c>
      <c r="AH636" s="73" t="s">
        <v>38</v>
      </c>
      <c r="AI636" s="73" t="s">
        <v>38</v>
      </c>
      <c r="AJ636" s="73" t="s">
        <v>38</v>
      </c>
      <c r="AK636" s="73" t="s">
        <v>32</v>
      </c>
      <c r="AL636" s="77" t="str">
        <f>IF(ISBLANK(S636),"",IF(AJ636="Fail","Fail",IF(E636="PL4",IF(AND(T636&gt;STD_01122025!$D$3,U636&lt;STD_01122025!$D$4,OR(AF636="ND",AF636&lt;STD_01122025!$D$7),AH636="ND"),"Pass","Fail"),IF(E636="PL12",IF(AND(S636&lt;STD_01122025!$F$2,T636&gt;STD_01122025!$F$3,U636&lt;STD_01122025!$F$4,V636&gt;STD_01122025!$F$5,X636&gt;STD_01122025!$F$6,OR(AF636="ND",AF636&lt;STD_01122025!$F$7),AH636="ND"),"Pass","Fail"),IF(E636="SuperPL",IF(AND(T636&gt;STD_01122025!$H$3,U636&lt;STD_01122025!$H$4,V636&gt;STD_01122025!$H$5,X636&gt;STD_01122025!$H$6,OR(AF636="ND",AF636&lt;STD_01122025!$H$7),AH636="ND"),"Pass","Fail"),IF(E636="Flight",IF(AND(T636&gt;STD_01122025!$J$3,U636&lt;STD_01122025!$J$4,X636&gt;STD_01122025!$J$6,OR(AF636="ND",AF636&lt;STD_01122025!$J$7),AH636="ND"),"Pass","Fail"),""))))))</f>
        <v>Pass</v>
      </c>
      <c r="AM636" s="62">
        <f>IF(ISBLANK(B636),"",IFERROR(IF(VLOOKUP(B636,'Np PL4 Stock'!$A:$J,10,FALSE)="Np4",D636-VLOOKUP(B636,'Np PL4 Stock'!$A:$E,5,FALSE),D636-VLOOKUP(B636,'Np PL4 Stock'!$A:$E,5,FALSE)-1),""))</f>
        <v>15</v>
      </c>
      <c r="AN636" s="147">
        <v>8.816</v>
      </c>
      <c r="AO636" s="147">
        <v>7.739</v>
      </c>
      <c r="AP636" s="59">
        <v>100</v>
      </c>
      <c r="AQ636" s="59">
        <v>236</v>
      </c>
      <c r="AR636" s="59">
        <v>99</v>
      </c>
      <c r="AS636" s="59">
        <v>100</v>
      </c>
      <c r="AT636" s="73" t="s">
        <v>38</v>
      </c>
      <c r="AU636" s="73">
        <v>74000</v>
      </c>
      <c r="AV636" s="73" t="s">
        <v>38</v>
      </c>
      <c r="AW636" s="73" t="s">
        <v>38</v>
      </c>
      <c r="AX636" s="84" t="s">
        <v>32</v>
      </c>
      <c r="AY636" s="59">
        <v>0</v>
      </c>
      <c r="AZ636" s="59">
        <v>0</v>
      </c>
      <c r="BA636" s="59">
        <v>0</v>
      </c>
      <c r="BB636" s="59">
        <v>0</v>
      </c>
      <c r="BC636" s="59">
        <v>0</v>
      </c>
      <c r="BD636" s="59">
        <v>0</v>
      </c>
      <c r="BE636" s="84" t="s">
        <v>38</v>
      </c>
      <c r="BF636" s="84" t="s">
        <v>38</v>
      </c>
      <c r="BG636" s="84" t="s">
        <v>38</v>
      </c>
      <c r="BH636" s="84" t="s">
        <v>38</v>
      </c>
      <c r="BI636" s="85" t="s">
        <v>795</v>
      </c>
      <c r="BJ636" s="86" t="s">
        <v>146</v>
      </c>
      <c r="BK636" s="86" t="s">
        <v>497</v>
      </c>
      <c r="BL636" s="86" t="s">
        <v>177</v>
      </c>
      <c r="BM636" s="86" t="s">
        <v>178</v>
      </c>
      <c r="BN636" s="86"/>
      <c r="BO636" s="59">
        <v>10</v>
      </c>
      <c r="BP636" s="69">
        <v>256104305100329</v>
      </c>
      <c r="BQ636" s="92">
        <v>0.25</v>
      </c>
      <c r="BR636" s="93">
        <v>0.05</v>
      </c>
      <c r="BS636" s="94">
        <f t="shared" si="100"/>
        <v>0.3</v>
      </c>
      <c r="BT636" s="95">
        <v>0.075</v>
      </c>
      <c r="BU636" s="101">
        <f t="shared" si="101"/>
        <v>0.375</v>
      </c>
      <c r="BV636" s="102">
        <f t="shared" si="96"/>
        <v>4.23728813559322</v>
      </c>
      <c r="BW636" s="103">
        <v>250</v>
      </c>
      <c r="BX636" s="104">
        <f t="shared" si="97"/>
        <v>0.00158898305084746</v>
      </c>
      <c r="BY636" s="105">
        <v>1200</v>
      </c>
      <c r="BZ636" s="103" t="s">
        <v>32</v>
      </c>
      <c r="CA636" s="106" t="s">
        <v>189</v>
      </c>
      <c r="CB636" s="107" t="s">
        <v>148</v>
      </c>
      <c r="CC636" s="112" t="s">
        <v>149</v>
      </c>
      <c r="CD636" s="106"/>
      <c r="CE636" s="103" t="s">
        <v>192</v>
      </c>
      <c r="CF636" s="113"/>
      <c r="CG636" s="114">
        <v>2000023893</v>
      </c>
    </row>
    <row r="637" spans="1:85">
      <c r="A637" s="53" t="str">
        <f t="shared" si="103"/>
        <v>D1-06-08-46051</v>
      </c>
      <c r="B637" s="47" t="str">
        <f t="shared" si="104"/>
        <v>D1-06-08</v>
      </c>
      <c r="C637" s="48" t="s">
        <v>43</v>
      </c>
      <c r="D637" s="49">
        <v>46051</v>
      </c>
      <c r="E637" s="50" t="s">
        <v>14</v>
      </c>
      <c r="F637" s="51" t="s">
        <v>15</v>
      </c>
      <c r="G637" s="59">
        <v>8</v>
      </c>
      <c r="H637" s="51" t="s">
        <v>205</v>
      </c>
      <c r="I637" s="59">
        <v>6</v>
      </c>
      <c r="J637" s="60">
        <f>IF(ISBLANK(H637),"",IFERROR(VLOOKUP(B637,'Np PL4 Stock'!$A:$D,4,FALSE),""))</f>
        <v>46034</v>
      </c>
      <c r="K637" s="61">
        <f>IF(ISBLANK(H637),"",SUMIF('Np PL4 Stock'!$A:$A,B637,'Np PL4 Stock'!$N:$N))</f>
        <v>2.4</v>
      </c>
      <c r="L637" s="62">
        <f>IF(ISBLANK(H637),"",VLOOKUP(LEFT(B637,5),Unit!A:B,2,FALSE))</f>
        <v>20</v>
      </c>
      <c r="M637" s="63" t="str">
        <f>IF(ISBLANK(H637),"",IFERROR(VLOOKUP(B637,'Np PL4 Stock'!$A:$T,20,FALSE),""))</f>
        <v>V1-MA1</v>
      </c>
      <c r="N637" s="63" t="str">
        <f>IF(ISBLANK(H637),"",IFERROR(VLOOKUP(B637,'Np PL4 Stock'!$A:$U,21,FALSE),""))</f>
        <v>SIS</v>
      </c>
      <c r="O637" s="62">
        <f t="shared" si="98"/>
        <v>120</v>
      </c>
      <c r="P637" s="62">
        <f t="shared" si="94"/>
        <v>2.475e-5</v>
      </c>
      <c r="Q637" s="67">
        <f t="shared" si="99"/>
        <v>8.47929583333333e-7</v>
      </c>
      <c r="R637" s="67">
        <f t="shared" si="95"/>
        <v>1.17245697592593e-6</v>
      </c>
      <c r="S637" s="59">
        <v>12</v>
      </c>
      <c r="T637" s="147">
        <v>8.01</v>
      </c>
      <c r="U637" s="147">
        <v>5.79</v>
      </c>
      <c r="V637" s="59">
        <v>98</v>
      </c>
      <c r="W637" s="59">
        <v>328</v>
      </c>
      <c r="X637" s="59">
        <v>97</v>
      </c>
      <c r="Y637" s="59">
        <v>100</v>
      </c>
      <c r="Z637" s="59">
        <v>92</v>
      </c>
      <c r="AA637" s="59">
        <v>0</v>
      </c>
      <c r="AB637" s="59">
        <v>0</v>
      </c>
      <c r="AC637" s="59">
        <v>0</v>
      </c>
      <c r="AD637" s="59">
        <v>0</v>
      </c>
      <c r="AE637" s="59">
        <v>100</v>
      </c>
      <c r="AF637" s="73" t="s">
        <v>38</v>
      </c>
      <c r="AG637" s="73">
        <v>45000</v>
      </c>
      <c r="AH637" s="73" t="s">
        <v>38</v>
      </c>
      <c r="AI637" s="73" t="s">
        <v>38</v>
      </c>
      <c r="AJ637" s="73" t="s">
        <v>38</v>
      </c>
      <c r="AK637" s="73" t="s">
        <v>32</v>
      </c>
      <c r="AL637" s="77" t="str">
        <f>IF(ISBLANK(S637),"",IF(AJ637="Fail","Fail",IF(E637="PL4",IF(AND(T637&gt;STD_01122025!$D$3,U637&lt;STD_01122025!$D$4,OR(AF637="ND",AF637&lt;STD_01122025!$D$7),AH637="ND"),"Pass","Fail"),IF(E637="PL12",IF(AND(S637&lt;STD_01122025!$F$2,T637&gt;STD_01122025!$F$3,U637&lt;STD_01122025!$F$4,V637&gt;STD_01122025!$F$5,X637&gt;STD_01122025!$F$6,OR(AF637="ND",AF637&lt;STD_01122025!$F$7),AH637="ND"),"Pass","Fail"),IF(E637="SuperPL",IF(AND(T637&gt;STD_01122025!$H$3,U637&lt;STD_01122025!$H$4,V637&gt;STD_01122025!$H$5,X637&gt;STD_01122025!$H$6,OR(AF637="ND",AF637&lt;STD_01122025!$H$7),AH637="ND"),"Pass","Fail"),IF(E637="Flight",IF(AND(T637&gt;STD_01122025!$J$3,U637&lt;STD_01122025!$J$4,X637&gt;STD_01122025!$J$6,OR(AF637="ND",AF637&lt;STD_01122025!$J$7),AH637="ND"),"Pass","Fail"),""))))))</f>
        <v>Pass</v>
      </c>
      <c r="AM637" s="62">
        <f>IF(ISBLANK(B637),"",IFERROR(IF(VLOOKUP(B637,'Np PL4 Stock'!$A:$J,10,FALSE)="Np4",D637-VLOOKUP(B637,'Np PL4 Stock'!$A:$E,5,FALSE),D637-VLOOKUP(B637,'Np PL4 Stock'!$A:$E,5,FALSE)-1),""))</f>
        <v>17</v>
      </c>
      <c r="AN637" s="147">
        <v>9.312</v>
      </c>
      <c r="AO637" s="147">
        <v>7.867</v>
      </c>
      <c r="AP637" s="59">
        <v>100</v>
      </c>
      <c r="AQ637" s="59">
        <v>192</v>
      </c>
      <c r="AR637" s="59">
        <v>98</v>
      </c>
      <c r="AS637" s="59">
        <v>100</v>
      </c>
      <c r="AT637" s="73" t="s">
        <v>38</v>
      </c>
      <c r="AU637" s="73">
        <v>37500</v>
      </c>
      <c r="AV637" s="73" t="s">
        <v>38</v>
      </c>
      <c r="AW637" s="73" t="s">
        <v>38</v>
      </c>
      <c r="AX637" s="84" t="s">
        <v>32</v>
      </c>
      <c r="AY637" s="59">
        <v>0</v>
      </c>
      <c r="AZ637" s="59">
        <v>0</v>
      </c>
      <c r="BA637" s="59">
        <v>0</v>
      </c>
      <c r="BB637" s="59">
        <v>0</v>
      </c>
      <c r="BC637" s="59">
        <v>0</v>
      </c>
      <c r="BD637" s="59">
        <v>0</v>
      </c>
      <c r="BE637" s="84" t="s">
        <v>38</v>
      </c>
      <c r="BF637" s="84" t="s">
        <v>38</v>
      </c>
      <c r="BG637" s="84" t="s">
        <v>38</v>
      </c>
      <c r="BH637" s="84" t="s">
        <v>38</v>
      </c>
      <c r="BI637" s="85" t="s">
        <v>728</v>
      </c>
      <c r="BJ637" s="86" t="s">
        <v>260</v>
      </c>
      <c r="BK637" s="86" t="s">
        <v>485</v>
      </c>
      <c r="BL637" s="86" t="s">
        <v>155</v>
      </c>
      <c r="BM637" s="86" t="s">
        <v>178</v>
      </c>
      <c r="BN637" s="86"/>
      <c r="BO637" s="59">
        <v>5</v>
      </c>
      <c r="BP637" s="69">
        <v>256104305100330</v>
      </c>
      <c r="BQ637" s="92">
        <v>0.45</v>
      </c>
      <c r="BR637" s="93">
        <v>0.045</v>
      </c>
      <c r="BS637" s="94">
        <f t="shared" si="100"/>
        <v>0.495</v>
      </c>
      <c r="BT637" s="95">
        <v>0.19305</v>
      </c>
      <c r="BU637" s="101">
        <f t="shared" si="101"/>
        <v>0.68805</v>
      </c>
      <c r="BV637" s="102">
        <f t="shared" si="96"/>
        <v>5.20833333333333</v>
      </c>
      <c r="BW637" s="103">
        <v>550</v>
      </c>
      <c r="BX637" s="104">
        <f t="shared" si="97"/>
        <v>0.00358359375</v>
      </c>
      <c r="BY637" s="105">
        <v>900</v>
      </c>
      <c r="BZ637" s="103" t="s">
        <v>32</v>
      </c>
      <c r="CA637" s="106" t="s">
        <v>189</v>
      </c>
      <c r="CB637" s="107" t="s">
        <v>148</v>
      </c>
      <c r="CC637" s="112" t="s">
        <v>149</v>
      </c>
      <c r="CD637" s="106"/>
      <c r="CE637" s="103" t="s">
        <v>192</v>
      </c>
      <c r="CF637" s="113"/>
      <c r="CG637" s="114">
        <v>2000028667</v>
      </c>
    </row>
    <row r="638" spans="1:85">
      <c r="A638" s="53" t="str">
        <f t="shared" si="103"/>
        <v>D1-08-08-46051</v>
      </c>
      <c r="B638" s="47" t="str">
        <f t="shared" si="104"/>
        <v>D1-08-08</v>
      </c>
      <c r="C638" s="48" t="s">
        <v>43</v>
      </c>
      <c r="D638" s="49">
        <v>46051</v>
      </c>
      <c r="E638" s="50" t="s">
        <v>14</v>
      </c>
      <c r="F638" s="51" t="s">
        <v>15</v>
      </c>
      <c r="G638" s="59">
        <v>8</v>
      </c>
      <c r="H638" s="51" t="s">
        <v>205</v>
      </c>
      <c r="I638" s="59">
        <v>8</v>
      </c>
      <c r="J638" s="60">
        <f>IF(ISBLANK(H638),"",IFERROR(VLOOKUP(B638,'Np PL4 Stock'!$A:$D,4,FALSE),""))</f>
        <v>46035</v>
      </c>
      <c r="K638" s="61">
        <f>IF(ISBLANK(H638),"",SUMIF('Np PL4 Stock'!$A:$A,B638,'Np PL4 Stock'!$N:$N))</f>
        <v>2.4</v>
      </c>
      <c r="L638" s="62">
        <f>IF(ISBLANK(H638),"",VLOOKUP(LEFT(B638,5),Unit!A:B,2,FALSE))</f>
        <v>20</v>
      </c>
      <c r="M638" s="63" t="str">
        <f>IF(ISBLANK(H638),"",IFERROR(VLOOKUP(B638,'Np PL4 Stock'!$A:$T,20,FALSE),""))</f>
        <v>V1-MB1</v>
      </c>
      <c r="N638" s="63" t="str">
        <f>IF(ISBLANK(H638),"",IFERROR(VLOOKUP(B638,'Np PL4 Stock'!$A:$U,21,FALSE),""))</f>
        <v>SIS</v>
      </c>
      <c r="O638" s="62">
        <f t="shared" si="98"/>
        <v>120</v>
      </c>
      <c r="P638" s="62">
        <f t="shared" si="94"/>
        <v>4.675e-5</v>
      </c>
      <c r="Q638" s="67">
        <f t="shared" si="99"/>
        <v>8.125e-7</v>
      </c>
      <c r="R638" s="67">
        <f t="shared" si="95"/>
        <v>1.10639537037037e-6</v>
      </c>
      <c r="S638" s="59">
        <v>11</v>
      </c>
      <c r="T638" s="147">
        <v>7.5</v>
      </c>
      <c r="U638" s="147">
        <v>5.66</v>
      </c>
      <c r="V638" s="59">
        <v>91</v>
      </c>
      <c r="W638" s="59">
        <v>415</v>
      </c>
      <c r="X638" s="59">
        <v>95</v>
      </c>
      <c r="Y638" s="59">
        <v>100</v>
      </c>
      <c r="Z638" s="59">
        <v>84</v>
      </c>
      <c r="AA638" s="59">
        <v>0</v>
      </c>
      <c r="AB638" s="59">
        <v>0</v>
      </c>
      <c r="AC638" s="59">
        <v>0</v>
      </c>
      <c r="AD638" s="59">
        <v>0</v>
      </c>
      <c r="AE638" s="59">
        <v>100</v>
      </c>
      <c r="AF638" s="73" t="s">
        <v>38</v>
      </c>
      <c r="AG638" s="73">
        <v>35000</v>
      </c>
      <c r="AH638" s="73" t="s">
        <v>38</v>
      </c>
      <c r="AI638" s="73" t="s">
        <v>38</v>
      </c>
      <c r="AJ638" s="73" t="s">
        <v>38</v>
      </c>
      <c r="AK638" s="73" t="s">
        <v>32</v>
      </c>
      <c r="AL638" s="77" t="str">
        <f>IF(ISBLANK(S638),"",IF(AJ638="Fail","Fail",IF(E638="PL4",IF(AND(T638&gt;STD_01122025!$D$3,U638&lt;STD_01122025!$D$4,OR(AF638="ND",AF638&lt;STD_01122025!$D$7),AH638="ND"),"Pass","Fail"),IF(E638="PL12",IF(AND(S638&lt;STD_01122025!$F$2,T638&gt;STD_01122025!$F$3,U638&lt;STD_01122025!$F$4,V638&gt;STD_01122025!$F$5,X638&gt;STD_01122025!$F$6,OR(AF638="ND",AF638&lt;STD_01122025!$F$7),AH638="ND"),"Pass","Fail"),IF(E638="SuperPL",IF(AND(T638&gt;STD_01122025!$H$3,U638&lt;STD_01122025!$H$4,V638&gt;STD_01122025!$H$5,X638&gt;STD_01122025!$H$6,OR(AF638="ND",AF638&lt;STD_01122025!$H$7),AH638="ND"),"Pass","Fail"),IF(E638="Flight",IF(AND(T638&gt;STD_01122025!$J$3,U638&lt;STD_01122025!$J$4,X638&gt;STD_01122025!$J$6,OR(AF638="ND",AF638&lt;STD_01122025!$J$7),AH638="ND"),"Pass","Fail"),""))))))</f>
        <v>Pass</v>
      </c>
      <c r="AM638" s="62">
        <f>IF(ISBLANK(B638),"",IFERROR(IF(VLOOKUP(B638,'Np PL4 Stock'!$A:$J,10,FALSE)="Np4",D638-VLOOKUP(B638,'Np PL4 Stock'!$A:$E,5,FALSE),D638-VLOOKUP(B638,'Np PL4 Stock'!$A:$E,5,FALSE)-1),""))</f>
        <v>16</v>
      </c>
      <c r="AN638" s="147">
        <v>8.92</v>
      </c>
      <c r="AO638" s="147">
        <v>7.753</v>
      </c>
      <c r="AP638" s="59">
        <v>100</v>
      </c>
      <c r="AQ638" s="59">
        <v>223</v>
      </c>
      <c r="AR638" s="59">
        <v>98</v>
      </c>
      <c r="AS638" s="59">
        <v>100</v>
      </c>
      <c r="AT638" s="73" t="s">
        <v>38</v>
      </c>
      <c r="AU638" s="73">
        <v>59500</v>
      </c>
      <c r="AV638" s="73" t="s">
        <v>38</v>
      </c>
      <c r="AW638" s="73" t="s">
        <v>38</v>
      </c>
      <c r="AX638" s="84" t="s">
        <v>32</v>
      </c>
      <c r="AY638" s="59">
        <v>0</v>
      </c>
      <c r="AZ638" s="59">
        <v>0</v>
      </c>
      <c r="BA638" s="59">
        <v>0</v>
      </c>
      <c r="BB638" s="59">
        <v>0</v>
      </c>
      <c r="BC638" s="59">
        <v>0</v>
      </c>
      <c r="BD638" s="59">
        <v>0</v>
      </c>
      <c r="BE638" s="84" t="s">
        <v>38</v>
      </c>
      <c r="BF638" s="84" t="s">
        <v>38</v>
      </c>
      <c r="BG638" s="84" t="s">
        <v>38</v>
      </c>
      <c r="BH638" s="84" t="s">
        <v>38</v>
      </c>
      <c r="BI638" s="85" t="s">
        <v>810</v>
      </c>
      <c r="BJ638" s="86" t="s">
        <v>229</v>
      </c>
      <c r="BK638" s="86" t="s">
        <v>689</v>
      </c>
      <c r="BL638" s="86" t="s">
        <v>177</v>
      </c>
      <c r="BM638" s="86" t="s">
        <v>178</v>
      </c>
      <c r="BN638" s="86"/>
      <c r="BO638" s="59">
        <v>5</v>
      </c>
      <c r="BP638" s="69">
        <v>256104305100331</v>
      </c>
      <c r="BQ638" s="92">
        <v>0.3</v>
      </c>
      <c r="BR638" s="93">
        <v>0.03</v>
      </c>
      <c r="BS638" s="94">
        <f t="shared" si="100"/>
        <v>0.33</v>
      </c>
      <c r="BT638" s="95">
        <v>0.10571</v>
      </c>
      <c r="BU638" s="101">
        <f t="shared" si="101"/>
        <v>0.43571</v>
      </c>
      <c r="BV638" s="102">
        <f t="shared" si="96"/>
        <v>4.48430493273543</v>
      </c>
      <c r="BW638" s="103">
        <v>330</v>
      </c>
      <c r="BX638" s="104">
        <f t="shared" si="97"/>
        <v>0.00195385650224215</v>
      </c>
      <c r="BY638" s="105">
        <v>1000</v>
      </c>
      <c r="BZ638" s="103" t="s">
        <v>32</v>
      </c>
      <c r="CA638" s="106" t="s">
        <v>189</v>
      </c>
      <c r="CB638" s="107" t="s">
        <v>148</v>
      </c>
      <c r="CC638" s="112" t="s">
        <v>149</v>
      </c>
      <c r="CD638" s="106"/>
      <c r="CE638" s="103" t="s">
        <v>192</v>
      </c>
      <c r="CF638" s="113"/>
      <c r="CG638" s="114">
        <v>2000029094</v>
      </c>
    </row>
    <row r="639" spans="1:85">
      <c r="A639" s="53" t="str">
        <f t="shared" si="103"/>
        <v>D1-08-08-46051</v>
      </c>
      <c r="B639" s="47" t="str">
        <f t="shared" si="104"/>
        <v>D1-08-08</v>
      </c>
      <c r="C639" s="48" t="s">
        <v>43</v>
      </c>
      <c r="D639" s="49">
        <v>46051</v>
      </c>
      <c r="E639" s="50" t="s">
        <v>14</v>
      </c>
      <c r="F639" s="51" t="s">
        <v>15</v>
      </c>
      <c r="G639" s="59">
        <v>8</v>
      </c>
      <c r="H639" s="51" t="s">
        <v>205</v>
      </c>
      <c r="I639" s="59">
        <v>8</v>
      </c>
      <c r="J639" s="60">
        <f>IF(ISBLANK(H639),"",IFERROR(VLOOKUP(B639,'Np PL4 Stock'!$A:$D,4,FALSE),""))</f>
        <v>46035</v>
      </c>
      <c r="K639" s="61">
        <f>IF(ISBLANK(H639),"",SUMIF('Np PL4 Stock'!$A:$A,B639,'Np PL4 Stock'!$N:$N))</f>
        <v>2.4</v>
      </c>
      <c r="L639" s="62">
        <f>IF(ISBLANK(H639),"",VLOOKUP(LEFT(B639,5),Unit!A:B,2,FALSE))</f>
        <v>20</v>
      </c>
      <c r="M639" s="63" t="str">
        <f>IF(ISBLANK(H639),"",IFERROR(VLOOKUP(B639,'Np PL4 Stock'!$A:$T,20,FALSE),""))</f>
        <v>V1-MB1</v>
      </c>
      <c r="N639" s="63" t="str">
        <f>IF(ISBLANK(H639),"",IFERROR(VLOOKUP(B639,'Np PL4 Stock'!$A:$U,21,FALSE),""))</f>
        <v>SIS</v>
      </c>
      <c r="O639" s="62">
        <f t="shared" si="98"/>
        <v>120</v>
      </c>
      <c r="P639" s="62">
        <f t="shared" si="94"/>
        <v>4.675e-5</v>
      </c>
      <c r="Q639" s="67">
        <f t="shared" si="99"/>
        <v>8.125e-7</v>
      </c>
      <c r="R639" s="67">
        <f t="shared" si="95"/>
        <v>1.10639537037037e-6</v>
      </c>
      <c r="S639" s="59">
        <v>11</v>
      </c>
      <c r="T639" s="147">
        <v>7.5</v>
      </c>
      <c r="U639" s="147">
        <v>5.66</v>
      </c>
      <c r="V639" s="59">
        <v>91</v>
      </c>
      <c r="W639" s="59">
        <v>415</v>
      </c>
      <c r="X639" s="59">
        <v>95</v>
      </c>
      <c r="Y639" s="59">
        <v>100</v>
      </c>
      <c r="Z639" s="59">
        <v>84</v>
      </c>
      <c r="AA639" s="59">
        <v>0</v>
      </c>
      <c r="AB639" s="59">
        <v>0</v>
      </c>
      <c r="AC639" s="59">
        <v>0</v>
      </c>
      <c r="AD639" s="59">
        <v>0</v>
      </c>
      <c r="AE639" s="59">
        <v>100</v>
      </c>
      <c r="AF639" s="73" t="s">
        <v>38</v>
      </c>
      <c r="AG639" s="73">
        <v>35000</v>
      </c>
      <c r="AH639" s="73" t="s">
        <v>38</v>
      </c>
      <c r="AI639" s="73" t="s">
        <v>38</v>
      </c>
      <c r="AJ639" s="73" t="s">
        <v>38</v>
      </c>
      <c r="AK639" s="73" t="s">
        <v>32</v>
      </c>
      <c r="AL639" s="77" t="str">
        <f>IF(ISBLANK(S639),"",IF(AJ639="Fail","Fail",IF(E639="PL4",IF(AND(T639&gt;STD_01122025!$D$3,U639&lt;STD_01122025!$D$4,OR(AF639="ND",AF639&lt;STD_01122025!$D$7),AH639="ND"),"Pass","Fail"),IF(E639="PL12",IF(AND(S639&lt;STD_01122025!$F$2,T639&gt;STD_01122025!$F$3,U639&lt;STD_01122025!$F$4,V639&gt;STD_01122025!$F$5,X639&gt;STD_01122025!$F$6,OR(AF639="ND",AF639&lt;STD_01122025!$F$7),AH639="ND"),"Pass","Fail"),IF(E639="SuperPL",IF(AND(T639&gt;STD_01122025!$H$3,U639&lt;STD_01122025!$H$4,V639&gt;STD_01122025!$H$5,X639&gt;STD_01122025!$H$6,OR(AF639="ND",AF639&lt;STD_01122025!$H$7),AH639="ND"),"Pass","Fail"),IF(E639="Flight",IF(AND(T639&gt;STD_01122025!$J$3,U639&lt;STD_01122025!$J$4,X639&gt;STD_01122025!$J$6,OR(AF639="ND",AF639&lt;STD_01122025!$J$7),AH639="ND"),"Pass","Fail"),""))))))</f>
        <v>Pass</v>
      </c>
      <c r="AM639" s="62">
        <f>IF(ISBLANK(B639),"",IFERROR(IF(VLOOKUP(B639,'Np PL4 Stock'!$A:$J,10,FALSE)="Np4",D639-VLOOKUP(B639,'Np PL4 Stock'!$A:$E,5,FALSE),D639-VLOOKUP(B639,'Np PL4 Stock'!$A:$E,5,FALSE)-1),""))</f>
        <v>16</v>
      </c>
      <c r="AN639" s="147">
        <v>8.92</v>
      </c>
      <c r="AO639" s="147">
        <v>7.753</v>
      </c>
      <c r="AP639" s="59">
        <v>100</v>
      </c>
      <c r="AQ639" s="59">
        <v>223</v>
      </c>
      <c r="AR639" s="59">
        <v>98</v>
      </c>
      <c r="AS639" s="59">
        <v>100</v>
      </c>
      <c r="AT639" s="73" t="s">
        <v>38</v>
      </c>
      <c r="AU639" s="73">
        <v>59500</v>
      </c>
      <c r="AV639" s="73" t="s">
        <v>38</v>
      </c>
      <c r="AW639" s="73" t="s">
        <v>38</v>
      </c>
      <c r="AX639" s="84" t="s">
        <v>32</v>
      </c>
      <c r="AY639" s="59">
        <v>0</v>
      </c>
      <c r="AZ639" s="59">
        <v>0</v>
      </c>
      <c r="BA639" s="59">
        <v>0</v>
      </c>
      <c r="BB639" s="59">
        <v>0</v>
      </c>
      <c r="BC639" s="59">
        <v>0</v>
      </c>
      <c r="BD639" s="59">
        <v>0</v>
      </c>
      <c r="BE639" s="84" t="s">
        <v>38</v>
      </c>
      <c r="BF639" s="84" t="s">
        <v>38</v>
      </c>
      <c r="BG639" s="84" t="s">
        <v>38</v>
      </c>
      <c r="BH639" s="84" t="s">
        <v>38</v>
      </c>
      <c r="BI639" s="85" t="s">
        <v>484</v>
      </c>
      <c r="BJ639" s="86" t="s">
        <v>260</v>
      </c>
      <c r="BK639" s="86" t="s">
        <v>485</v>
      </c>
      <c r="BL639" s="86" t="s">
        <v>155</v>
      </c>
      <c r="BM639" s="86" t="s">
        <v>178</v>
      </c>
      <c r="BN639" s="86"/>
      <c r="BO639" s="59">
        <v>5</v>
      </c>
      <c r="BP639" s="69">
        <v>256104305100332</v>
      </c>
      <c r="BQ639" s="92">
        <v>0.55</v>
      </c>
      <c r="BR639" s="93">
        <v>0.055</v>
      </c>
      <c r="BS639" s="94">
        <f t="shared" si="100"/>
        <v>0.605</v>
      </c>
      <c r="BT639" s="95">
        <v>0.253203703703704</v>
      </c>
      <c r="BU639" s="101">
        <f t="shared" si="101"/>
        <v>0.858203703703704</v>
      </c>
      <c r="BV639" s="102">
        <f t="shared" si="96"/>
        <v>4.48430493273543</v>
      </c>
      <c r="BW639" s="103">
        <v>672.222222222222</v>
      </c>
      <c r="BX639" s="104">
        <f t="shared" si="97"/>
        <v>0.00384844710181033</v>
      </c>
      <c r="BY639" s="105">
        <v>900</v>
      </c>
      <c r="BZ639" s="103" t="s">
        <v>32</v>
      </c>
      <c r="CA639" s="106" t="s">
        <v>189</v>
      </c>
      <c r="CB639" s="107" t="s">
        <v>148</v>
      </c>
      <c r="CC639" s="112" t="s">
        <v>149</v>
      </c>
      <c r="CD639" s="106"/>
      <c r="CE639" s="103" t="s">
        <v>192</v>
      </c>
      <c r="CF639" s="113"/>
      <c r="CG639" s="114">
        <v>2000011319</v>
      </c>
    </row>
    <row r="640" spans="1:85">
      <c r="A640" s="53" t="str">
        <f t="shared" si="103"/>
        <v>D1-09-08-46052</v>
      </c>
      <c r="B640" s="47" t="str">
        <f t="shared" si="104"/>
        <v>D1-09-08</v>
      </c>
      <c r="C640" s="48" t="s">
        <v>43</v>
      </c>
      <c r="D640" s="49">
        <v>46052</v>
      </c>
      <c r="E640" s="50" t="s">
        <v>14</v>
      </c>
      <c r="F640" s="51" t="s">
        <v>15</v>
      </c>
      <c r="G640" s="59">
        <v>8</v>
      </c>
      <c r="H640" s="51" t="s">
        <v>205</v>
      </c>
      <c r="I640" s="59">
        <v>9</v>
      </c>
      <c r="J640" s="60">
        <f>IF(ISBLANK(H640),"",IFERROR(VLOOKUP(B640,'Np PL4 Stock'!$A:$D,4,FALSE),""))</f>
        <v>46036</v>
      </c>
      <c r="K640" s="61">
        <f>IF(ISBLANK(H640),"",SUMIF('Np PL4 Stock'!$A:$A,B640,'Np PL4 Stock'!$N:$N))</f>
        <v>2.4</v>
      </c>
      <c r="L640" s="62">
        <f>IF(ISBLANK(H640),"",VLOOKUP(LEFT(B640,5),Unit!A:B,2,FALSE))</f>
        <v>20</v>
      </c>
      <c r="M640" s="63" t="str">
        <f>IF(ISBLANK(H640),"",IFERROR(VLOOKUP(B640,'Np PL4 Stock'!$A:$T,20,FALSE),""))</f>
        <v>V1-MB1</v>
      </c>
      <c r="N640" s="63" t="str">
        <f>IF(ISBLANK(H640),"",IFERROR(VLOOKUP(B640,'Np PL4 Stock'!$A:$U,21,FALSE),""))</f>
        <v>SIS</v>
      </c>
      <c r="O640" s="62">
        <f t="shared" si="98"/>
        <v>120</v>
      </c>
      <c r="P640" s="62">
        <f t="shared" si="94"/>
        <v>5.115e-5</v>
      </c>
      <c r="Q640" s="67">
        <f t="shared" si="99"/>
        <v>6.2625e-7</v>
      </c>
      <c r="R640" s="67">
        <f t="shared" si="95"/>
        <v>8.49777500000001e-7</v>
      </c>
      <c r="S640" s="59">
        <v>16</v>
      </c>
      <c r="T640" s="147">
        <v>8.511</v>
      </c>
      <c r="U640" s="147">
        <v>7.325</v>
      </c>
      <c r="V640" s="59">
        <v>100</v>
      </c>
      <c r="W640" s="59">
        <v>260</v>
      </c>
      <c r="X640" s="59">
        <v>96</v>
      </c>
      <c r="Y640" s="59">
        <v>100</v>
      </c>
      <c r="Z640" s="59">
        <v>88</v>
      </c>
      <c r="AA640" s="59">
        <v>0</v>
      </c>
      <c r="AB640" s="59">
        <v>0</v>
      </c>
      <c r="AC640" s="59">
        <v>0</v>
      </c>
      <c r="AD640" s="59">
        <v>0</v>
      </c>
      <c r="AE640" s="59">
        <v>100</v>
      </c>
      <c r="AF640" s="73" t="s">
        <v>38</v>
      </c>
      <c r="AG640" s="73">
        <v>66000</v>
      </c>
      <c r="AH640" s="73" t="s">
        <v>38</v>
      </c>
      <c r="AI640" s="73" t="s">
        <v>38</v>
      </c>
      <c r="AJ640" s="73" t="s">
        <v>38</v>
      </c>
      <c r="AK640" s="73" t="s">
        <v>32</v>
      </c>
      <c r="AL640" s="77" t="str">
        <f>IF(ISBLANK(S640),"",IF(AJ640="Fail","Fail",IF(E640="PL4",IF(AND(T640&gt;STD_01122025!$D$3,U640&lt;STD_01122025!$D$4,OR(AF640="ND",AF640&lt;STD_01122025!$D$7),AH640="ND"),"Pass","Fail"),IF(E640="PL12",IF(AND(S640&lt;STD_01122025!$F$2,T640&gt;STD_01122025!$F$3,U640&lt;STD_01122025!$F$4,V640&gt;STD_01122025!$F$5,X640&gt;STD_01122025!$F$6,OR(AF640="ND",AF640&lt;STD_01122025!$F$7),AH640="ND"),"Pass","Fail"),IF(E640="SuperPL",IF(AND(T640&gt;STD_01122025!$H$3,U640&lt;STD_01122025!$H$4,V640&gt;STD_01122025!$H$5,X640&gt;STD_01122025!$H$6,OR(AF640="ND",AF640&lt;STD_01122025!$H$7),AH640="ND"),"Pass","Fail"),IF(E640="Flight",IF(AND(T640&gt;STD_01122025!$J$3,U640&lt;STD_01122025!$J$4,X640&gt;STD_01122025!$J$6,OR(AF640="ND",AF640&lt;STD_01122025!$J$7),AH640="ND"),"Pass","Fail"),""))))))</f>
        <v>Pass</v>
      </c>
      <c r="AM640" s="62">
        <f>IF(ISBLANK(B640),"",IFERROR(IF(VLOOKUP(B640,'Np PL4 Stock'!$A:$J,10,FALSE)="Np4",D640-VLOOKUP(B640,'Np PL4 Stock'!$A:$E,5,FALSE),D640-VLOOKUP(B640,'Np PL4 Stock'!$A:$E,5,FALSE)-1),""))</f>
        <v>16</v>
      </c>
      <c r="AN640" s="147">
        <v>8.511</v>
      </c>
      <c r="AO640" s="147">
        <v>7.325</v>
      </c>
      <c r="AP640" s="59">
        <v>100</v>
      </c>
      <c r="AQ640" s="59">
        <v>260</v>
      </c>
      <c r="AR640" s="59">
        <v>96</v>
      </c>
      <c r="AS640" s="59">
        <v>100</v>
      </c>
      <c r="AT640" s="73" t="s">
        <v>38</v>
      </c>
      <c r="AU640" s="73">
        <v>79500</v>
      </c>
      <c r="AV640" s="73" t="s">
        <v>38</v>
      </c>
      <c r="AW640" s="73" t="s">
        <v>38</v>
      </c>
      <c r="AX640" s="84" t="s">
        <v>32</v>
      </c>
      <c r="AY640" s="59">
        <v>0</v>
      </c>
      <c r="AZ640" s="59">
        <v>0</v>
      </c>
      <c r="BA640" s="59">
        <v>0</v>
      </c>
      <c r="BB640" s="59">
        <v>0</v>
      </c>
      <c r="BC640" s="59">
        <v>0</v>
      </c>
      <c r="BD640" s="59">
        <v>0</v>
      </c>
      <c r="BE640" s="84" t="s">
        <v>38</v>
      </c>
      <c r="BF640" s="84" t="s">
        <v>38</v>
      </c>
      <c r="BG640" s="84" t="s">
        <v>38</v>
      </c>
      <c r="BH640" s="84" t="s">
        <v>38</v>
      </c>
      <c r="BI640" s="85" t="s">
        <v>491</v>
      </c>
      <c r="BJ640" s="86" t="s">
        <v>246</v>
      </c>
      <c r="BK640" s="86" t="s">
        <v>481</v>
      </c>
      <c r="BL640" s="86" t="s">
        <v>155</v>
      </c>
      <c r="BM640" s="86" t="s">
        <v>178</v>
      </c>
      <c r="BN640" s="86"/>
      <c r="BO640" s="59">
        <v>8</v>
      </c>
      <c r="BP640" s="69">
        <v>256104305100333</v>
      </c>
      <c r="BQ640" s="92">
        <v>0.5</v>
      </c>
      <c r="BR640" s="93">
        <v>0.05</v>
      </c>
      <c r="BS640" s="94">
        <f t="shared" si="100"/>
        <v>0.55</v>
      </c>
      <c r="BT640" s="95">
        <v>0.175266666666668</v>
      </c>
      <c r="BU640" s="101">
        <f t="shared" si="101"/>
        <v>0.725266666666668</v>
      </c>
      <c r="BV640" s="102">
        <f t="shared" si="96"/>
        <v>3.84615384615385</v>
      </c>
      <c r="BW640" s="103">
        <v>550</v>
      </c>
      <c r="BX640" s="104">
        <f t="shared" si="97"/>
        <v>0.00278948717948718</v>
      </c>
      <c r="BY640" s="105">
        <v>1000</v>
      </c>
      <c r="BZ640" s="103" t="s">
        <v>32</v>
      </c>
      <c r="CA640" s="106" t="s">
        <v>189</v>
      </c>
      <c r="CB640" s="107" t="s">
        <v>148</v>
      </c>
      <c r="CC640" s="112" t="s">
        <v>149</v>
      </c>
      <c r="CD640" s="106"/>
      <c r="CE640" s="103" t="s">
        <v>192</v>
      </c>
      <c r="CF640" s="113"/>
      <c r="CG640" s="114">
        <v>2000019681</v>
      </c>
    </row>
    <row r="641" spans="1:85">
      <c r="A641" s="53" t="str">
        <f t="shared" si="103"/>
        <v>D1-09-08-46052</v>
      </c>
      <c r="B641" s="47" t="str">
        <f t="shared" si="104"/>
        <v>D1-09-08</v>
      </c>
      <c r="C641" s="48" t="s">
        <v>43</v>
      </c>
      <c r="D641" s="49">
        <v>46052</v>
      </c>
      <c r="E641" s="50" t="s">
        <v>14</v>
      </c>
      <c r="F641" s="51" t="s">
        <v>15</v>
      </c>
      <c r="G641" s="59">
        <v>8</v>
      </c>
      <c r="H641" s="51" t="s">
        <v>205</v>
      </c>
      <c r="I641" s="59">
        <v>9</v>
      </c>
      <c r="J641" s="60">
        <f>IF(ISBLANK(H641),"",IFERROR(VLOOKUP(B641,'Np PL4 Stock'!$A:$D,4,FALSE),""))</f>
        <v>46036</v>
      </c>
      <c r="K641" s="61">
        <f>IF(ISBLANK(H641),"",SUMIF('Np PL4 Stock'!$A:$A,B641,'Np PL4 Stock'!$N:$N))</f>
        <v>2.4</v>
      </c>
      <c r="L641" s="62">
        <f>IF(ISBLANK(H641),"",VLOOKUP(LEFT(B641,5),Unit!A:B,2,FALSE))</f>
        <v>20</v>
      </c>
      <c r="M641" s="63" t="str">
        <f>IF(ISBLANK(H641),"",IFERROR(VLOOKUP(B641,'Np PL4 Stock'!$A:$T,20,FALSE),""))</f>
        <v>V1-MB1</v>
      </c>
      <c r="N641" s="63" t="str">
        <f>IF(ISBLANK(H641),"",IFERROR(VLOOKUP(B641,'Np PL4 Stock'!$A:$U,21,FALSE),""))</f>
        <v>SIS</v>
      </c>
      <c r="O641" s="62">
        <f t="shared" si="98"/>
        <v>120</v>
      </c>
      <c r="P641" s="62">
        <f t="shared" si="94"/>
        <v>5.115e-5</v>
      </c>
      <c r="Q641" s="67">
        <f t="shared" si="99"/>
        <v>6.2625e-7</v>
      </c>
      <c r="R641" s="67">
        <f t="shared" si="95"/>
        <v>8.49777500000001e-7</v>
      </c>
      <c r="S641" s="59">
        <v>16</v>
      </c>
      <c r="T641" s="147">
        <v>8.511</v>
      </c>
      <c r="U641" s="147">
        <v>7.325</v>
      </c>
      <c r="V641" s="59">
        <v>100</v>
      </c>
      <c r="W641" s="59">
        <v>260</v>
      </c>
      <c r="X641" s="59">
        <v>96</v>
      </c>
      <c r="Y641" s="59">
        <v>100</v>
      </c>
      <c r="Z641" s="59">
        <v>88</v>
      </c>
      <c r="AA641" s="59">
        <v>0</v>
      </c>
      <c r="AB641" s="59">
        <v>0</v>
      </c>
      <c r="AC641" s="59">
        <v>0</v>
      </c>
      <c r="AD641" s="59">
        <v>0</v>
      </c>
      <c r="AE641" s="59">
        <v>100</v>
      </c>
      <c r="AF641" s="73" t="s">
        <v>38</v>
      </c>
      <c r="AG641" s="73">
        <v>66000</v>
      </c>
      <c r="AH641" s="73" t="s">
        <v>38</v>
      </c>
      <c r="AI641" s="73" t="s">
        <v>38</v>
      </c>
      <c r="AJ641" s="73" t="s">
        <v>38</v>
      </c>
      <c r="AK641" s="73" t="s">
        <v>32</v>
      </c>
      <c r="AL641" s="77" t="str">
        <f>IF(ISBLANK(S641),"",IF(AJ641="Fail","Fail",IF(E641="PL4",IF(AND(T641&gt;STD_01122025!$D$3,U641&lt;STD_01122025!$D$4,OR(AF641="ND",AF641&lt;STD_01122025!$D$7),AH641="ND"),"Pass","Fail"),IF(E641="PL12",IF(AND(S641&lt;STD_01122025!$F$2,T641&gt;STD_01122025!$F$3,U641&lt;STD_01122025!$F$4,V641&gt;STD_01122025!$F$5,X641&gt;STD_01122025!$F$6,OR(AF641="ND",AF641&lt;STD_01122025!$F$7),AH641="ND"),"Pass","Fail"),IF(E641="SuperPL",IF(AND(T641&gt;STD_01122025!$H$3,U641&lt;STD_01122025!$H$4,V641&gt;STD_01122025!$H$5,X641&gt;STD_01122025!$H$6,OR(AF641="ND",AF641&lt;STD_01122025!$H$7),AH641="ND"),"Pass","Fail"),IF(E641="Flight",IF(AND(T641&gt;STD_01122025!$J$3,U641&lt;STD_01122025!$J$4,X641&gt;STD_01122025!$J$6,OR(AF641="ND",AF641&lt;STD_01122025!$J$7),AH641="ND"),"Pass","Fail"),""))))))</f>
        <v>Pass</v>
      </c>
      <c r="AM641" s="62">
        <f>IF(ISBLANK(B641),"",IFERROR(IF(VLOOKUP(B641,'Np PL4 Stock'!$A:$J,10,FALSE)="Np4",D641-VLOOKUP(B641,'Np PL4 Stock'!$A:$E,5,FALSE),D641-VLOOKUP(B641,'Np PL4 Stock'!$A:$E,5,FALSE)-1),""))</f>
        <v>16</v>
      </c>
      <c r="AN641" s="147">
        <v>8.511</v>
      </c>
      <c r="AO641" s="147">
        <v>7.325</v>
      </c>
      <c r="AP641" s="59">
        <v>100</v>
      </c>
      <c r="AQ641" s="59">
        <v>260</v>
      </c>
      <c r="AR641" s="59">
        <v>96</v>
      </c>
      <c r="AS641" s="59">
        <v>100</v>
      </c>
      <c r="AT641" s="73" t="s">
        <v>38</v>
      </c>
      <c r="AU641" s="73">
        <v>79500</v>
      </c>
      <c r="AV641" s="73" t="s">
        <v>38</v>
      </c>
      <c r="AW641" s="73" t="s">
        <v>38</v>
      </c>
      <c r="AX641" s="84" t="s">
        <v>32</v>
      </c>
      <c r="AY641" s="59">
        <v>0</v>
      </c>
      <c r="AZ641" s="59">
        <v>0</v>
      </c>
      <c r="BA641" s="59">
        <v>0</v>
      </c>
      <c r="BB641" s="59">
        <v>0</v>
      </c>
      <c r="BC641" s="59">
        <v>0</v>
      </c>
      <c r="BD641" s="59">
        <v>0</v>
      </c>
      <c r="BE641" s="84" t="s">
        <v>38</v>
      </c>
      <c r="BF641" s="84" t="s">
        <v>38</v>
      </c>
      <c r="BG641" s="84" t="s">
        <v>38</v>
      </c>
      <c r="BH641" s="84" t="s">
        <v>38</v>
      </c>
      <c r="BI641" s="85" t="s">
        <v>491</v>
      </c>
      <c r="BJ641" s="86" t="s">
        <v>246</v>
      </c>
      <c r="BK641" s="86" t="s">
        <v>481</v>
      </c>
      <c r="BL641" s="86" t="s">
        <v>155</v>
      </c>
      <c r="BM641" s="86" t="s">
        <v>178</v>
      </c>
      <c r="BN641" s="86"/>
      <c r="BO641" s="59">
        <v>8</v>
      </c>
      <c r="BP641" s="69">
        <v>256104305100334</v>
      </c>
      <c r="BQ641" s="92">
        <v>0.2</v>
      </c>
      <c r="BR641" s="93">
        <v>0.02</v>
      </c>
      <c r="BS641" s="94">
        <f t="shared" si="100"/>
        <v>0.22</v>
      </c>
      <c r="BT641" s="95">
        <v>0.07084</v>
      </c>
      <c r="BU641" s="101">
        <f t="shared" si="101"/>
        <v>0.29084</v>
      </c>
      <c r="BV641" s="102">
        <f t="shared" si="96"/>
        <v>3.84615384615385</v>
      </c>
      <c r="BW641" s="103">
        <v>220</v>
      </c>
      <c r="BX641" s="104">
        <f t="shared" si="97"/>
        <v>0.00111861538461538</v>
      </c>
      <c r="BY641" s="105">
        <v>1000</v>
      </c>
      <c r="BZ641" s="103" t="s">
        <v>32</v>
      </c>
      <c r="CA641" s="106" t="s">
        <v>189</v>
      </c>
      <c r="CB641" s="107" t="s">
        <v>148</v>
      </c>
      <c r="CC641" s="112" t="s">
        <v>149</v>
      </c>
      <c r="CD641" s="106"/>
      <c r="CE641" s="103" t="s">
        <v>192</v>
      </c>
      <c r="CF641" s="113"/>
      <c r="CG641" s="114">
        <v>2000019681</v>
      </c>
    </row>
    <row r="642" spans="1:85">
      <c r="A642" s="53" t="str">
        <f t="shared" si="103"/>
        <v>D1-09-08-46052</v>
      </c>
      <c r="B642" s="47" t="str">
        <f t="shared" si="104"/>
        <v>D1-09-08</v>
      </c>
      <c r="C642" s="48" t="s">
        <v>43</v>
      </c>
      <c r="D642" s="49">
        <v>46052</v>
      </c>
      <c r="E642" s="50" t="s">
        <v>14</v>
      </c>
      <c r="F642" s="51" t="s">
        <v>15</v>
      </c>
      <c r="G642" s="59">
        <v>8</v>
      </c>
      <c r="H642" s="51" t="s">
        <v>205</v>
      </c>
      <c r="I642" s="59">
        <v>9</v>
      </c>
      <c r="J642" s="60">
        <f>IF(ISBLANK(H642),"",IFERROR(VLOOKUP(B642,'Np PL4 Stock'!$A:$D,4,FALSE),""))</f>
        <v>46036</v>
      </c>
      <c r="K642" s="61">
        <f>IF(ISBLANK(H642),"",SUMIF('Np PL4 Stock'!$A:$A,B642,'Np PL4 Stock'!$N:$N))</f>
        <v>2.4</v>
      </c>
      <c r="L642" s="62">
        <f>IF(ISBLANK(H642),"",VLOOKUP(LEFT(B642,5),Unit!A:B,2,FALSE))</f>
        <v>20</v>
      </c>
      <c r="M642" s="63" t="str">
        <f>IF(ISBLANK(H642),"",IFERROR(VLOOKUP(B642,'Np PL4 Stock'!$A:$T,20,FALSE),""))</f>
        <v>V1-MB1</v>
      </c>
      <c r="N642" s="63" t="str">
        <f>IF(ISBLANK(H642),"",IFERROR(VLOOKUP(B642,'Np PL4 Stock'!$A:$U,21,FALSE),""))</f>
        <v>SIS</v>
      </c>
      <c r="O642" s="62">
        <f t="shared" si="98"/>
        <v>120</v>
      </c>
      <c r="P642" s="62">
        <f t="shared" ref="P642:P705" si="105">IFERROR((SUMIFS(BS:BS,A:A,A642))/(L642*10^3),"")</f>
        <v>5.115e-5</v>
      </c>
      <c r="Q642" s="67">
        <f t="shared" si="99"/>
        <v>6.2625e-7</v>
      </c>
      <c r="R642" s="67">
        <f t="shared" ref="R642:R705" si="106">IFERROR(SUM(SUMIF(B:B,B642,BS:BS),SUMIF(B:B,B642,BT:BT))/(K642*10^6),"")</f>
        <v>8.49777500000001e-7</v>
      </c>
      <c r="S642" s="59">
        <v>16</v>
      </c>
      <c r="T642" s="147">
        <v>8.511</v>
      </c>
      <c r="U642" s="147">
        <v>7.325</v>
      </c>
      <c r="V642" s="59">
        <v>100</v>
      </c>
      <c r="W642" s="59">
        <v>260</v>
      </c>
      <c r="X642" s="59">
        <v>96</v>
      </c>
      <c r="Y642" s="59">
        <v>100</v>
      </c>
      <c r="Z642" s="59">
        <v>88</v>
      </c>
      <c r="AA642" s="59">
        <v>0</v>
      </c>
      <c r="AB642" s="59">
        <v>0</v>
      </c>
      <c r="AC642" s="59">
        <v>0</v>
      </c>
      <c r="AD642" s="59">
        <v>0</v>
      </c>
      <c r="AE642" s="59">
        <v>100</v>
      </c>
      <c r="AF642" s="73" t="s">
        <v>38</v>
      </c>
      <c r="AG642" s="73">
        <v>66000</v>
      </c>
      <c r="AH642" s="73" t="s">
        <v>38</v>
      </c>
      <c r="AI642" s="73" t="s">
        <v>38</v>
      </c>
      <c r="AJ642" s="73" t="s">
        <v>38</v>
      </c>
      <c r="AK642" s="73" t="s">
        <v>32</v>
      </c>
      <c r="AL642" s="77" t="str">
        <f>IF(ISBLANK(S642),"",IF(AJ642="Fail","Fail",IF(E642="PL4",IF(AND(T642&gt;STD_01122025!$D$3,U642&lt;STD_01122025!$D$4,OR(AF642="ND",AF642&lt;STD_01122025!$D$7),AH642="ND"),"Pass","Fail"),IF(E642="PL12",IF(AND(S642&lt;STD_01122025!$F$2,T642&gt;STD_01122025!$F$3,U642&lt;STD_01122025!$F$4,V642&gt;STD_01122025!$F$5,X642&gt;STD_01122025!$F$6,OR(AF642="ND",AF642&lt;STD_01122025!$F$7),AH642="ND"),"Pass","Fail"),IF(E642="SuperPL",IF(AND(T642&gt;STD_01122025!$H$3,U642&lt;STD_01122025!$H$4,V642&gt;STD_01122025!$H$5,X642&gt;STD_01122025!$H$6,OR(AF642="ND",AF642&lt;STD_01122025!$H$7),AH642="ND"),"Pass","Fail"),IF(E642="Flight",IF(AND(T642&gt;STD_01122025!$J$3,U642&lt;STD_01122025!$J$4,X642&gt;STD_01122025!$J$6,OR(AF642="ND",AF642&lt;STD_01122025!$J$7),AH642="ND"),"Pass","Fail"),""))))))</f>
        <v>Pass</v>
      </c>
      <c r="AM642" s="62">
        <f>IF(ISBLANK(B642),"",IFERROR(IF(VLOOKUP(B642,'Np PL4 Stock'!$A:$J,10,FALSE)="Np4",D642-VLOOKUP(B642,'Np PL4 Stock'!$A:$E,5,FALSE),D642-VLOOKUP(B642,'Np PL4 Stock'!$A:$E,5,FALSE)-1),""))</f>
        <v>16</v>
      </c>
      <c r="AN642" s="147">
        <v>8.511</v>
      </c>
      <c r="AO642" s="147">
        <v>7.325</v>
      </c>
      <c r="AP642" s="59">
        <v>100</v>
      </c>
      <c r="AQ642" s="59">
        <v>260</v>
      </c>
      <c r="AR642" s="59">
        <v>96</v>
      </c>
      <c r="AS642" s="59">
        <v>100</v>
      </c>
      <c r="AT642" s="73" t="s">
        <v>38</v>
      </c>
      <c r="AU642" s="73">
        <v>79500</v>
      </c>
      <c r="AV642" s="73" t="s">
        <v>38</v>
      </c>
      <c r="AW642" s="73" t="s">
        <v>38</v>
      </c>
      <c r="AX642" s="84" t="s">
        <v>32</v>
      </c>
      <c r="AY642" s="59">
        <v>0</v>
      </c>
      <c r="AZ642" s="59">
        <v>0</v>
      </c>
      <c r="BA642" s="59">
        <v>0</v>
      </c>
      <c r="BB642" s="59">
        <v>0</v>
      </c>
      <c r="BC642" s="59">
        <v>0</v>
      </c>
      <c r="BD642" s="59">
        <v>0</v>
      </c>
      <c r="BE642" s="84" t="s">
        <v>38</v>
      </c>
      <c r="BF642" s="84" t="s">
        <v>38</v>
      </c>
      <c r="BG642" s="84" t="s">
        <v>38</v>
      </c>
      <c r="BH642" s="84" t="s">
        <v>38</v>
      </c>
      <c r="BI642" s="85" t="s">
        <v>532</v>
      </c>
      <c r="BJ642" s="86" t="s">
        <v>240</v>
      </c>
      <c r="BK642" s="86" t="s">
        <v>483</v>
      </c>
      <c r="BL642" s="86" t="s">
        <v>155</v>
      </c>
      <c r="BM642" s="86" t="s">
        <v>178</v>
      </c>
      <c r="BN642" s="86"/>
      <c r="BO642" s="59">
        <v>13</v>
      </c>
      <c r="BP642" s="69">
        <v>256104305100335</v>
      </c>
      <c r="BQ642" s="92">
        <v>0.23</v>
      </c>
      <c r="BR642" s="93">
        <v>0.023</v>
      </c>
      <c r="BS642" s="94">
        <f t="shared" si="100"/>
        <v>0.253</v>
      </c>
      <c r="BT642" s="95">
        <v>0.0780926666666675</v>
      </c>
      <c r="BU642" s="101">
        <f t="shared" si="101"/>
        <v>0.331092666666667</v>
      </c>
      <c r="BV642" s="102">
        <f t="shared" ref="BV642:BV705" si="107">IF(ISNUMBER(AQ642),(1/AQ642)*10^3,"-")</f>
        <v>3.84615384615385</v>
      </c>
      <c r="BW642" s="103">
        <v>253</v>
      </c>
      <c r="BX642" s="104">
        <f t="shared" si="97"/>
        <v>0.00127343333333334</v>
      </c>
      <c r="BY642" s="105">
        <v>1000</v>
      </c>
      <c r="BZ642" s="103" t="s">
        <v>32</v>
      </c>
      <c r="CA642" s="106" t="s">
        <v>189</v>
      </c>
      <c r="CB642" s="107" t="s">
        <v>148</v>
      </c>
      <c r="CC642" s="112" t="s">
        <v>149</v>
      </c>
      <c r="CD642" s="106"/>
      <c r="CE642" s="103" t="s">
        <v>192</v>
      </c>
      <c r="CF642" s="113"/>
      <c r="CG642" s="114">
        <v>2000011770</v>
      </c>
    </row>
    <row r="643" customHeight="1" spans="1:85">
      <c r="A643" s="53" t="str">
        <f t="shared" si="103"/>
        <v>D1-05-08-46052</v>
      </c>
      <c r="B643" s="47" t="str">
        <f t="shared" si="104"/>
        <v>D1-05-08</v>
      </c>
      <c r="C643" s="48" t="s">
        <v>43</v>
      </c>
      <c r="D643" s="49">
        <v>46052</v>
      </c>
      <c r="E643" s="50" t="s">
        <v>14</v>
      </c>
      <c r="F643" s="51" t="s">
        <v>15</v>
      </c>
      <c r="G643" s="59">
        <v>8</v>
      </c>
      <c r="H643" s="51" t="s">
        <v>205</v>
      </c>
      <c r="I643" s="59">
        <v>5</v>
      </c>
      <c r="J643" s="60">
        <f>IF(ISBLANK(H643),"",IFERROR(VLOOKUP(B643,'Np PL4 Stock'!$A:$D,4,FALSE),""))</f>
        <v>46034</v>
      </c>
      <c r="K643" s="61">
        <f>IF(ISBLANK(H643),"",SUMIF('Np PL4 Stock'!$A:$A,B643,'Np PL4 Stock'!$N:$N))</f>
        <v>2.4</v>
      </c>
      <c r="L643" s="62">
        <f>IF(ISBLANK(H643),"",VLOOKUP(LEFT(B643,5),Unit!A:B,2,FALSE))</f>
        <v>20</v>
      </c>
      <c r="M643" s="63" t="str">
        <f>IF(ISBLANK(H643),"",IFERROR(VLOOKUP(B643,'Np PL4 Stock'!$A:$T,20,FALSE),""))</f>
        <v>V1-MB1</v>
      </c>
      <c r="N643" s="63" t="str">
        <f>IF(ISBLANK(H643),"",IFERROR(VLOOKUP(B643,'Np PL4 Stock'!$A:$U,21,FALSE),""))</f>
        <v>SIS</v>
      </c>
      <c r="O643" s="62">
        <f t="shared" ref="O643:O706" si="108">IFERROR((K643*10^6)/(L643*10^3),"")</f>
        <v>120</v>
      </c>
      <c r="P643" s="62">
        <f t="shared" si="105"/>
        <v>5.85e-5</v>
      </c>
      <c r="Q643" s="67">
        <f t="shared" ref="Q643:Q706" si="109">IFERROR(SUM(SUMIF(B:B,B643,BQ:BQ),SUMIF(B:B,B643,BR:BR))/(K643*10^6),"")</f>
        <v>4.875e-7</v>
      </c>
      <c r="R643" s="67">
        <f t="shared" si="106"/>
        <v>6.55875e-7</v>
      </c>
      <c r="S643" s="59">
        <v>12</v>
      </c>
      <c r="T643" s="147">
        <v>7.75</v>
      </c>
      <c r="U643" s="147">
        <v>6.54</v>
      </c>
      <c r="V643" s="59">
        <v>92</v>
      </c>
      <c r="W643" s="59">
        <v>374</v>
      </c>
      <c r="X643" s="59">
        <v>95</v>
      </c>
      <c r="Y643" s="59">
        <v>100</v>
      </c>
      <c r="Z643" s="59">
        <v>84</v>
      </c>
      <c r="AA643" s="59">
        <v>0</v>
      </c>
      <c r="AB643" s="59">
        <v>0</v>
      </c>
      <c r="AC643" s="59">
        <v>0</v>
      </c>
      <c r="AD643" s="59">
        <v>0</v>
      </c>
      <c r="AE643" s="59">
        <v>100</v>
      </c>
      <c r="AF643" s="73" t="s">
        <v>38</v>
      </c>
      <c r="AG643" s="73">
        <v>105000</v>
      </c>
      <c r="AH643" s="73" t="s">
        <v>38</v>
      </c>
      <c r="AI643" s="73" t="s">
        <v>38</v>
      </c>
      <c r="AJ643" s="73" t="s">
        <v>38</v>
      </c>
      <c r="AK643" s="73" t="s">
        <v>32</v>
      </c>
      <c r="AL643" s="77" t="str">
        <f>IF(ISBLANK(S643),"",IF(AJ643="Fail","Fail",IF(E643="PL4",IF(AND(T643&gt;STD_01122025!$D$3,U643&lt;STD_01122025!$D$4,OR(AF643="ND",AF643&lt;STD_01122025!$D$7),AH643="ND"),"Pass","Fail"),IF(E643="PL12",IF(AND(S643&lt;STD_01122025!$F$2,T643&gt;STD_01122025!$F$3,U643&lt;STD_01122025!$F$4,V643&gt;STD_01122025!$F$5,X643&gt;STD_01122025!$F$6,OR(AF643="ND",AF643&lt;STD_01122025!$F$7),AH643="ND"),"Pass","Fail"),IF(E643="SuperPL",IF(AND(T643&gt;STD_01122025!$H$3,U643&lt;STD_01122025!$H$4,V643&gt;STD_01122025!$H$5,X643&gt;STD_01122025!$H$6,OR(AF643="ND",AF643&lt;STD_01122025!$H$7),AH643="ND"),"Pass","Fail"),IF(E643="Flight",IF(AND(T643&gt;STD_01122025!$J$3,U643&lt;STD_01122025!$J$4,X643&gt;STD_01122025!$J$6,OR(AF643="ND",AF643&lt;STD_01122025!$J$7),AH643="ND"),"Pass","Fail"),""))))))</f>
        <v>Pass</v>
      </c>
      <c r="AM643" s="62">
        <f>IF(ISBLANK(B643),"",IFERROR(IF(VLOOKUP(B643,'Np PL4 Stock'!$A:$J,10,FALSE)="Np4",D643-VLOOKUP(B643,'Np PL4 Stock'!$A:$E,5,FALSE),D643-VLOOKUP(B643,'Np PL4 Stock'!$A:$E,5,FALSE)-1),""))</f>
        <v>18</v>
      </c>
      <c r="AN643" s="147">
        <v>9.712</v>
      </c>
      <c r="AO643" s="147">
        <v>8.691</v>
      </c>
      <c r="AP643" s="59">
        <v>100</v>
      </c>
      <c r="AQ643" s="59">
        <v>148</v>
      </c>
      <c r="AR643" s="59">
        <v>97</v>
      </c>
      <c r="AS643" s="59">
        <v>100</v>
      </c>
      <c r="AT643" s="73" t="s">
        <v>38</v>
      </c>
      <c r="AU643" s="73">
        <v>58000</v>
      </c>
      <c r="AV643" s="73" t="s">
        <v>38</v>
      </c>
      <c r="AW643" s="73" t="s">
        <v>38</v>
      </c>
      <c r="AX643" s="84" t="s">
        <v>32</v>
      </c>
      <c r="AY643" s="59">
        <v>0</v>
      </c>
      <c r="AZ643" s="59">
        <v>0</v>
      </c>
      <c r="BA643" s="59">
        <v>0</v>
      </c>
      <c r="BB643" s="59">
        <v>0</v>
      </c>
      <c r="BC643" s="59">
        <v>0</v>
      </c>
      <c r="BD643" s="59">
        <v>0</v>
      </c>
      <c r="BE643" s="84" t="s">
        <v>38</v>
      </c>
      <c r="BF643" s="84" t="s">
        <v>38</v>
      </c>
      <c r="BG643" s="84" t="s">
        <v>38</v>
      </c>
      <c r="BH643" s="84" t="s">
        <v>38</v>
      </c>
      <c r="BI643" s="85" t="s">
        <v>784</v>
      </c>
      <c r="BJ643" s="86" t="s">
        <v>167</v>
      </c>
      <c r="BK643" s="86" t="s">
        <v>513</v>
      </c>
      <c r="BL643" s="86" t="s">
        <v>177</v>
      </c>
      <c r="BM643" s="86" t="s">
        <v>178</v>
      </c>
      <c r="BN643" s="86"/>
      <c r="BO643" s="59">
        <v>2</v>
      </c>
      <c r="BP643" s="69">
        <v>256104305100336</v>
      </c>
      <c r="BQ643" s="92">
        <v>0.9</v>
      </c>
      <c r="BR643" s="93">
        <v>0.27</v>
      </c>
      <c r="BS643" s="94">
        <f t="shared" ref="BS643:BS706" si="110">IF(ISBLANK(D643),"",SUM(BQ643:BR643))</f>
        <v>1.17</v>
      </c>
      <c r="BT643" s="95">
        <v>0.4041</v>
      </c>
      <c r="BU643" s="101">
        <f t="shared" ref="BU643:BU706" si="111">IF(ISBLANK(D643),"",SUM(BS643:BT643))</f>
        <v>1.5741</v>
      </c>
      <c r="BV643" s="102">
        <f t="shared" si="107"/>
        <v>6.75675675675676</v>
      </c>
      <c r="BW643" s="103">
        <v>1300</v>
      </c>
      <c r="BX643" s="104">
        <f t="shared" ref="BX643:BX706" si="112">IFERROR((BU643*BV643)/10^3,"-")</f>
        <v>0.0106358108108108</v>
      </c>
      <c r="BY643" s="105">
        <v>900</v>
      </c>
      <c r="BZ643" s="103" t="s">
        <v>32</v>
      </c>
      <c r="CA643" s="106" t="s">
        <v>189</v>
      </c>
      <c r="CB643" s="107" t="s">
        <v>148</v>
      </c>
      <c r="CC643" s="112" t="s">
        <v>149</v>
      </c>
      <c r="CD643" s="106"/>
      <c r="CE643" s="103" t="s">
        <v>192</v>
      </c>
      <c r="CF643" s="113"/>
      <c r="CG643" s="114">
        <v>2000018631</v>
      </c>
    </row>
    <row r="644" customHeight="1" spans="1:85">
      <c r="A644" s="53" t="str">
        <f t="shared" si="103"/>
        <v>D1-10-08-46052</v>
      </c>
      <c r="B644" s="47" t="str">
        <f t="shared" si="104"/>
        <v>D1-10-08</v>
      </c>
      <c r="C644" s="48" t="s">
        <v>43</v>
      </c>
      <c r="D644" s="49">
        <v>46052</v>
      </c>
      <c r="E644" s="50" t="s">
        <v>14</v>
      </c>
      <c r="F644" s="51" t="s">
        <v>15</v>
      </c>
      <c r="G644" s="59">
        <v>8</v>
      </c>
      <c r="H644" s="51" t="s">
        <v>205</v>
      </c>
      <c r="I644" s="59">
        <v>10</v>
      </c>
      <c r="J644" s="60">
        <f>IF(ISBLANK(H644),"",IFERROR(VLOOKUP(B644,'Np PL4 Stock'!$A:$D,4,FALSE),""))</f>
        <v>46036</v>
      </c>
      <c r="K644" s="61">
        <f>IF(ISBLANK(H644),"",SUMIF('Np PL4 Stock'!$A:$A,B644,'Np PL4 Stock'!$N:$N))</f>
        <v>2.4</v>
      </c>
      <c r="L644" s="62">
        <f>IF(ISBLANK(H644),"",VLOOKUP(LEFT(B644,5),Unit!A:B,2,FALSE))</f>
        <v>20</v>
      </c>
      <c r="M644" s="63" t="str">
        <f>IF(ISBLANK(H644),"",IFERROR(VLOOKUP(B644,'Np PL4 Stock'!$A:$T,20,FALSE),""))</f>
        <v>V1-MA1</v>
      </c>
      <c r="N644" s="63" t="str">
        <f>IF(ISBLANK(H644),"",IFERROR(VLOOKUP(B644,'Np PL4 Stock'!$A:$U,21,FALSE),""))</f>
        <v>SIS</v>
      </c>
      <c r="O644" s="62">
        <f t="shared" si="108"/>
        <v>120</v>
      </c>
      <c r="P644" s="62">
        <f t="shared" si="105"/>
        <v>5.2e-5</v>
      </c>
      <c r="Q644" s="67">
        <f t="shared" si="109"/>
        <v>4.33333333333333e-7</v>
      </c>
      <c r="R644" s="67">
        <f t="shared" si="106"/>
        <v>6.55958333333333e-7</v>
      </c>
      <c r="S644" s="59">
        <v>12</v>
      </c>
      <c r="T644" s="147">
        <v>7.693</v>
      </c>
      <c r="U644" s="147">
        <v>5.994</v>
      </c>
      <c r="V644" s="59">
        <v>95</v>
      </c>
      <c r="W644" s="59">
        <v>382</v>
      </c>
      <c r="X644" s="59">
        <v>97</v>
      </c>
      <c r="Y644" s="59">
        <v>100</v>
      </c>
      <c r="Z644" s="59">
        <v>96</v>
      </c>
      <c r="AA644" s="59">
        <v>0</v>
      </c>
      <c r="AB644" s="59">
        <v>0</v>
      </c>
      <c r="AC644" s="59">
        <v>0</v>
      </c>
      <c r="AD644" s="59">
        <v>0</v>
      </c>
      <c r="AE644" s="59">
        <v>100</v>
      </c>
      <c r="AF644" s="73" t="s">
        <v>38</v>
      </c>
      <c r="AG644" s="73">
        <v>47500</v>
      </c>
      <c r="AH644" s="73" t="s">
        <v>38</v>
      </c>
      <c r="AI644" s="73" t="s">
        <v>38</v>
      </c>
      <c r="AJ644" s="73" t="s">
        <v>38</v>
      </c>
      <c r="AK644" s="73" t="s">
        <v>32</v>
      </c>
      <c r="AL644" s="77" t="str">
        <f>IF(ISBLANK(S644),"",IF(AJ644="Fail","Fail",IF(E644="PL4",IF(AND(T644&gt;STD_01122025!$D$3,U644&lt;STD_01122025!$D$4,OR(AF644="ND",AF644&lt;STD_01122025!$D$7),AH644="ND"),"Pass","Fail"),IF(E644="PL12",IF(AND(S644&lt;STD_01122025!$F$2,T644&gt;STD_01122025!$F$3,U644&lt;STD_01122025!$F$4,V644&gt;STD_01122025!$F$5,X644&gt;STD_01122025!$F$6,OR(AF644="ND",AF644&lt;STD_01122025!$F$7),AH644="ND"),"Pass","Fail"),IF(E644="SuperPL",IF(AND(T644&gt;STD_01122025!$H$3,U644&lt;STD_01122025!$H$4,V644&gt;STD_01122025!$H$5,X644&gt;STD_01122025!$H$6,OR(AF644="ND",AF644&lt;STD_01122025!$H$7),AH644="ND"),"Pass","Fail"),IF(E644="Flight",IF(AND(T644&gt;STD_01122025!$J$3,U644&lt;STD_01122025!$J$4,X644&gt;STD_01122025!$J$6,OR(AF644="ND",AF644&lt;STD_01122025!$J$7),AH644="ND"),"Pass","Fail"),""))))))</f>
        <v>Pass</v>
      </c>
      <c r="AM644" s="62">
        <f>IF(ISBLANK(B644),"",IFERROR(IF(VLOOKUP(B644,'Np PL4 Stock'!$A:$J,10,FALSE)="Np4",D644-VLOOKUP(B644,'Np PL4 Stock'!$A:$E,5,FALSE),D644-VLOOKUP(B644,'Np PL4 Stock'!$A:$E,5,FALSE)-1),""))</f>
        <v>16</v>
      </c>
      <c r="AN644" s="147">
        <v>8.671</v>
      </c>
      <c r="AO644" s="147">
        <v>7.099</v>
      </c>
      <c r="AP644" s="59">
        <v>100</v>
      </c>
      <c r="AQ644" s="59">
        <v>241</v>
      </c>
      <c r="AR644" s="59">
        <v>97</v>
      </c>
      <c r="AS644" s="59">
        <v>100</v>
      </c>
      <c r="AT644" s="73" t="s">
        <v>38</v>
      </c>
      <c r="AU644" s="73">
        <v>96000</v>
      </c>
      <c r="AV644" s="73" t="s">
        <v>38</v>
      </c>
      <c r="AW644" s="73" t="s">
        <v>38</v>
      </c>
      <c r="AX644" s="84" t="s">
        <v>32</v>
      </c>
      <c r="AY644" s="59">
        <v>0</v>
      </c>
      <c r="AZ644" s="59">
        <v>0</v>
      </c>
      <c r="BA644" s="59">
        <v>0</v>
      </c>
      <c r="BB644" s="59">
        <v>0</v>
      </c>
      <c r="BC644" s="59">
        <v>0</v>
      </c>
      <c r="BD644" s="59">
        <v>0</v>
      </c>
      <c r="BE644" s="84" t="s">
        <v>38</v>
      </c>
      <c r="BF644" s="84" t="s">
        <v>38</v>
      </c>
      <c r="BG644" s="84" t="s">
        <v>38</v>
      </c>
      <c r="BH644" s="84" t="s">
        <v>38</v>
      </c>
      <c r="BI644" s="85" t="s">
        <v>811</v>
      </c>
      <c r="BJ644" s="86" t="s">
        <v>222</v>
      </c>
      <c r="BK644" s="86" t="s">
        <v>575</v>
      </c>
      <c r="BL644" s="86" t="s">
        <v>177</v>
      </c>
      <c r="BM644" s="86" t="s">
        <v>178</v>
      </c>
      <c r="BN644" s="86"/>
      <c r="BO644" s="59">
        <v>3</v>
      </c>
      <c r="BP644" s="69">
        <v>256104305100337</v>
      </c>
      <c r="BQ644" s="92">
        <v>0.8</v>
      </c>
      <c r="BR644" s="93">
        <v>0.24</v>
      </c>
      <c r="BS644" s="94">
        <f t="shared" si="110"/>
        <v>1.04</v>
      </c>
      <c r="BT644" s="95">
        <v>0.5343</v>
      </c>
      <c r="BU644" s="101">
        <f t="shared" si="111"/>
        <v>1.5743</v>
      </c>
      <c r="BV644" s="102">
        <f t="shared" si="107"/>
        <v>4.149377593361</v>
      </c>
      <c r="BW644" s="103">
        <v>1300</v>
      </c>
      <c r="BX644" s="104">
        <f t="shared" si="112"/>
        <v>0.00653236514522822</v>
      </c>
      <c r="BY644" s="105">
        <v>800</v>
      </c>
      <c r="BZ644" s="103" t="s">
        <v>32</v>
      </c>
      <c r="CA644" s="106" t="s">
        <v>189</v>
      </c>
      <c r="CB644" s="107" t="s">
        <v>148</v>
      </c>
      <c r="CC644" s="112" t="s">
        <v>149</v>
      </c>
      <c r="CD644" s="106"/>
      <c r="CE644" s="103" t="s">
        <v>192</v>
      </c>
      <c r="CF644" s="113"/>
      <c r="CG644" s="114">
        <v>2000029587</v>
      </c>
    </row>
    <row r="645" customHeight="1" spans="1:85">
      <c r="A645" s="53" t="str">
        <f t="shared" si="103"/>
        <v>B1-01-08-46053</v>
      </c>
      <c r="B645" s="47" t="str">
        <f t="shared" si="104"/>
        <v>B1-01-08</v>
      </c>
      <c r="C645" s="48" t="s">
        <v>43</v>
      </c>
      <c r="D645" s="49">
        <v>46053</v>
      </c>
      <c r="E645" s="50" t="s">
        <v>14</v>
      </c>
      <c r="F645" s="51" t="s">
        <v>15</v>
      </c>
      <c r="G645" s="59">
        <v>8</v>
      </c>
      <c r="H645" s="51" t="s">
        <v>165</v>
      </c>
      <c r="I645" s="59">
        <v>1</v>
      </c>
      <c r="J645" s="60">
        <f>IF(ISBLANK(H645),"",IFERROR(VLOOKUP(B645,'Np PL4 Stock'!$A:$D,4,FALSE),""))</f>
        <v>46039</v>
      </c>
      <c r="K645" s="61">
        <f>IF(ISBLANK(H645),"",SUMIF('Np PL4 Stock'!$A:$A,B645,'Np PL4 Stock'!$N:$N))</f>
        <v>1.8</v>
      </c>
      <c r="L645" s="62">
        <f>IF(ISBLANK(H645),"",VLOOKUP(LEFT(B645,5),Unit!A:B,2,FALSE))</f>
        <v>12</v>
      </c>
      <c r="M645" s="63" t="str">
        <f>IF(ISBLANK(H645),"",IFERROR(VLOOKUP(B645,'Np PL4 Stock'!$A:$T,20,FALSE),""))</f>
        <v>V1-MA1</v>
      </c>
      <c r="N645" s="63" t="str">
        <f>IF(ISBLANK(H645),"",IFERROR(VLOOKUP(B645,'Np PL4 Stock'!$A:$U,21,FALSE),""))</f>
        <v>SIS</v>
      </c>
      <c r="O645" s="62">
        <f t="shared" si="108"/>
        <v>150</v>
      </c>
      <c r="P645" s="62">
        <f t="shared" si="105"/>
        <v>0.00011</v>
      </c>
      <c r="Q645" s="67">
        <f t="shared" si="109"/>
        <v>7.33333333333333e-7</v>
      </c>
      <c r="R645" s="67">
        <f t="shared" si="106"/>
        <v>9.73733333333333e-7</v>
      </c>
      <c r="S645" s="71">
        <v>12</v>
      </c>
      <c r="T645" s="148">
        <v>7.76</v>
      </c>
      <c r="U645" s="148">
        <v>6.32</v>
      </c>
      <c r="V645" s="70">
        <v>95</v>
      </c>
      <c r="W645" s="71">
        <v>372</v>
      </c>
      <c r="X645" s="59">
        <v>96</v>
      </c>
      <c r="Y645" s="59">
        <v>100</v>
      </c>
      <c r="Z645" s="59">
        <v>84</v>
      </c>
      <c r="AA645" s="59">
        <v>0</v>
      </c>
      <c r="AB645" s="59">
        <v>0</v>
      </c>
      <c r="AC645" s="59">
        <v>0</v>
      </c>
      <c r="AD645" s="59">
        <v>0</v>
      </c>
      <c r="AE645" s="59">
        <v>100</v>
      </c>
      <c r="AF645" s="73" t="s">
        <v>38</v>
      </c>
      <c r="AG645" s="73">
        <v>60500</v>
      </c>
      <c r="AH645" s="73" t="s">
        <v>38</v>
      </c>
      <c r="AI645" s="73" t="s">
        <v>38</v>
      </c>
      <c r="AJ645" s="73" t="s">
        <v>38</v>
      </c>
      <c r="AK645" s="73" t="s">
        <v>32</v>
      </c>
      <c r="AL645" s="77" t="str">
        <f>IF(ISBLANK(S645),"",IF(AJ645="Fail","Fail",IF(E645="PL4",IF(AND(T645&gt;STD_01122025!$D$3,U645&lt;STD_01122025!$D$4,OR(AF645="ND",AF645&lt;STD_01122025!$D$7),AH645="ND"),"Pass","Fail"),IF(E645="PL12",IF(AND(S645&lt;STD_01122025!$F$2,T645&gt;STD_01122025!$F$3,U645&lt;STD_01122025!$F$4,V645&gt;STD_01122025!$F$5,X645&gt;STD_01122025!$F$6,OR(AF645="ND",AF645&lt;STD_01122025!$F$7),AH645="ND"),"Pass","Fail"),IF(E645="SuperPL",IF(AND(T645&gt;STD_01122025!$H$3,U645&lt;STD_01122025!$H$4,V645&gt;STD_01122025!$H$5,X645&gt;STD_01122025!$H$6,OR(AF645="ND",AF645&lt;STD_01122025!$H$7),AH645="ND"),"Pass","Fail"),IF(E645="Flight",IF(AND(T645&gt;STD_01122025!$J$3,U645&lt;STD_01122025!$J$4,X645&gt;STD_01122025!$J$6,OR(AF645="ND",AF645&lt;STD_01122025!$J$7),AH645="ND"),"Pass","Fail"),""))))))</f>
        <v>Pass</v>
      </c>
      <c r="AM645" s="62">
        <f>IF(ISBLANK(B645),"",IFERROR(IF(VLOOKUP(B645,'Np PL4 Stock'!$A:$J,10,FALSE)="Np4",D645-VLOOKUP(B645,'Np PL4 Stock'!$A:$E,5,FALSE),D645-VLOOKUP(B645,'Np PL4 Stock'!$A:$E,5,FALSE)-1),""))</f>
        <v>14</v>
      </c>
      <c r="AN645" s="147">
        <v>8.312</v>
      </c>
      <c r="AO645" s="147">
        <v>7.813</v>
      </c>
      <c r="AP645" s="59">
        <v>98</v>
      </c>
      <c r="AQ645" s="59">
        <v>274</v>
      </c>
      <c r="AR645" s="59">
        <v>97</v>
      </c>
      <c r="AS645" s="59">
        <v>100</v>
      </c>
      <c r="AT645" s="73">
        <v>4000</v>
      </c>
      <c r="AU645" s="73">
        <v>62000</v>
      </c>
      <c r="AV645" s="73">
        <v>1500</v>
      </c>
      <c r="AW645" s="73" t="s">
        <v>38</v>
      </c>
      <c r="AX645" s="84" t="s">
        <v>32</v>
      </c>
      <c r="AY645" s="59">
        <v>0</v>
      </c>
      <c r="AZ645" s="59">
        <v>0</v>
      </c>
      <c r="BA645" s="59">
        <v>0</v>
      </c>
      <c r="BB645" s="59">
        <v>0</v>
      </c>
      <c r="BC645" s="59">
        <v>0</v>
      </c>
      <c r="BD645" s="59">
        <v>0</v>
      </c>
      <c r="BE645" s="84" t="s">
        <v>38</v>
      </c>
      <c r="BF645" s="84" t="s">
        <v>38</v>
      </c>
      <c r="BG645" s="84" t="s">
        <v>38</v>
      </c>
      <c r="BH645" s="84" t="s">
        <v>38</v>
      </c>
      <c r="BI645" s="85" t="s">
        <v>532</v>
      </c>
      <c r="BJ645" s="86" t="s">
        <v>240</v>
      </c>
      <c r="BK645" s="86" t="s">
        <v>483</v>
      </c>
      <c r="BL645" s="86" t="s">
        <v>155</v>
      </c>
      <c r="BM645" s="86" t="s">
        <v>178</v>
      </c>
      <c r="BN645" s="86"/>
      <c r="BO645" s="59">
        <v>6</v>
      </c>
      <c r="BP645" s="69">
        <v>256104305100338</v>
      </c>
      <c r="BQ645" s="92">
        <v>1.2</v>
      </c>
      <c r="BR645" s="93">
        <v>0.12</v>
      </c>
      <c r="BS645" s="94">
        <f t="shared" si="110"/>
        <v>1.32</v>
      </c>
      <c r="BT645" s="95">
        <v>0.43272</v>
      </c>
      <c r="BU645" s="101">
        <f t="shared" si="111"/>
        <v>1.75272</v>
      </c>
      <c r="BV645" s="102">
        <f t="shared" si="107"/>
        <v>3.64963503649635</v>
      </c>
      <c r="BW645" s="103">
        <v>1320</v>
      </c>
      <c r="BX645" s="104">
        <f t="shared" si="112"/>
        <v>0.00639678832116788</v>
      </c>
      <c r="BY645" s="105">
        <v>1000</v>
      </c>
      <c r="BZ645" s="103" t="s">
        <v>32</v>
      </c>
      <c r="CA645" s="106" t="s">
        <v>189</v>
      </c>
      <c r="CB645" s="107" t="s">
        <v>148</v>
      </c>
      <c r="CC645" s="112" t="s">
        <v>149</v>
      </c>
      <c r="CD645" s="106"/>
      <c r="CE645" s="103" t="s">
        <v>192</v>
      </c>
      <c r="CF645" s="113"/>
      <c r="CG645" s="114">
        <v>2000026502</v>
      </c>
    </row>
    <row r="646" ht="15" customHeight="1" spans="1:85">
      <c r="A646" s="53" t="str">
        <f t="shared" si="103"/>
        <v>B1-02-08-46053</v>
      </c>
      <c r="B646" s="47" t="str">
        <f t="shared" si="104"/>
        <v>B1-02-08</v>
      </c>
      <c r="C646" s="48" t="s">
        <v>43</v>
      </c>
      <c r="D646" s="49">
        <v>46053</v>
      </c>
      <c r="E646" s="50" t="s">
        <v>14</v>
      </c>
      <c r="F646" s="51" t="s">
        <v>15</v>
      </c>
      <c r="G646" s="59">
        <v>8</v>
      </c>
      <c r="H646" s="51" t="s">
        <v>165</v>
      </c>
      <c r="I646" s="59">
        <v>2</v>
      </c>
      <c r="J646" s="60">
        <f>IF(ISBLANK(H646),"",IFERROR(VLOOKUP(B646,'Np PL4 Stock'!$A:$D,4,FALSE),""))</f>
        <v>46039</v>
      </c>
      <c r="K646" s="61">
        <f>IF(ISBLANK(H646),"",SUMIF('Np PL4 Stock'!$A:$A,B646,'Np PL4 Stock'!$N:$N))</f>
        <v>1.8</v>
      </c>
      <c r="L646" s="62">
        <f>IF(ISBLANK(H646),"",VLOOKUP(LEFT(B646,5),Unit!A:B,2,FALSE))</f>
        <v>12</v>
      </c>
      <c r="M646" s="63" t="str">
        <f>IF(ISBLANK(H646),"",IFERROR(VLOOKUP(B646,'Np PL4 Stock'!$A:$T,20,FALSE),""))</f>
        <v>V1-MA1</v>
      </c>
      <c r="N646" s="63" t="str">
        <f>IF(ISBLANK(H646),"",IFERROR(VLOOKUP(B646,'Np PL4 Stock'!$A:$U,21,FALSE),""))</f>
        <v>SIS</v>
      </c>
      <c r="O646" s="62">
        <f t="shared" si="108"/>
        <v>150</v>
      </c>
      <c r="P646" s="62">
        <f t="shared" si="105"/>
        <v>0.000113895833333333</v>
      </c>
      <c r="Q646" s="67">
        <f t="shared" si="109"/>
        <v>7.59305555555555e-7</v>
      </c>
      <c r="R646" s="67">
        <f t="shared" si="106"/>
        <v>1.07702777777778e-6</v>
      </c>
      <c r="S646" s="71">
        <v>12</v>
      </c>
      <c r="T646" s="148">
        <v>7.782</v>
      </c>
      <c r="U646" s="148">
        <v>6.749</v>
      </c>
      <c r="V646" s="70">
        <v>96</v>
      </c>
      <c r="W646" s="71">
        <v>368</v>
      </c>
      <c r="X646" s="59">
        <v>95</v>
      </c>
      <c r="Y646" s="59">
        <v>100</v>
      </c>
      <c r="Z646" s="59">
        <v>88</v>
      </c>
      <c r="AA646" s="59">
        <v>0</v>
      </c>
      <c r="AB646" s="59">
        <v>0</v>
      </c>
      <c r="AC646" s="59">
        <v>0</v>
      </c>
      <c r="AD646" s="59">
        <v>0</v>
      </c>
      <c r="AE646" s="59">
        <v>100</v>
      </c>
      <c r="AF646" s="73" t="s">
        <v>38</v>
      </c>
      <c r="AG646" s="73">
        <v>47500</v>
      </c>
      <c r="AH646" s="73" t="s">
        <v>38</v>
      </c>
      <c r="AI646" s="73" t="s">
        <v>38</v>
      </c>
      <c r="AJ646" s="73" t="s">
        <v>38</v>
      </c>
      <c r="AK646" s="73" t="s">
        <v>32</v>
      </c>
      <c r="AL646" s="77" t="str">
        <f>IF(ISBLANK(S646),"",IF(AJ646="Fail","Fail",IF(E646="PL4",IF(AND(T646&gt;STD_01122025!$D$3,U646&lt;STD_01122025!$D$4,OR(AF646="ND",AF646&lt;STD_01122025!$D$7),AH646="ND"),"Pass","Fail"),IF(E646="PL12",IF(AND(S646&lt;STD_01122025!$F$2,T646&gt;STD_01122025!$F$3,U646&lt;STD_01122025!$F$4,V646&gt;STD_01122025!$F$5,X646&gt;STD_01122025!$F$6,OR(AF646="ND",AF646&lt;STD_01122025!$F$7),AH646="ND"),"Pass","Fail"),IF(E646="SuperPL",IF(AND(T646&gt;STD_01122025!$H$3,U646&lt;STD_01122025!$H$4,V646&gt;STD_01122025!$H$5,X646&gt;STD_01122025!$H$6,OR(AF646="ND",AF646&lt;STD_01122025!$H$7),AH646="ND"),"Pass","Fail"),IF(E646="Flight",IF(AND(T646&gt;STD_01122025!$J$3,U646&lt;STD_01122025!$J$4,X646&gt;STD_01122025!$J$6,OR(AF646="ND",AF646&lt;STD_01122025!$J$7),AH646="ND"),"Pass","Fail"),""))))))</f>
        <v>Pass</v>
      </c>
      <c r="AM646" s="62">
        <f>IF(ISBLANK(B646),"",IFERROR(IF(VLOOKUP(B646,'Np PL4 Stock'!$A:$J,10,FALSE)="Np4",D646-VLOOKUP(B646,'Np PL4 Stock'!$A:$E,5,FALSE),D646-VLOOKUP(B646,'Np PL4 Stock'!$A:$E,5,FALSE)-1),""))</f>
        <v>14</v>
      </c>
      <c r="AN646" s="68">
        <v>8.595</v>
      </c>
      <c r="AO646" s="148">
        <v>7.398</v>
      </c>
      <c r="AP646" s="70">
        <v>100</v>
      </c>
      <c r="AQ646" s="71">
        <v>251</v>
      </c>
      <c r="AR646" s="71">
        <v>99</v>
      </c>
      <c r="AS646" s="59">
        <v>100</v>
      </c>
      <c r="AT646" s="73" t="s">
        <v>38</v>
      </c>
      <c r="AU646" s="73">
        <v>54000</v>
      </c>
      <c r="AV646" s="73" t="s">
        <v>38</v>
      </c>
      <c r="AW646" s="73" t="s">
        <v>38</v>
      </c>
      <c r="AX646" s="84" t="s">
        <v>32</v>
      </c>
      <c r="AY646" s="59">
        <v>0</v>
      </c>
      <c r="AZ646" s="59">
        <v>0</v>
      </c>
      <c r="BA646" s="59">
        <v>0</v>
      </c>
      <c r="BB646" s="59">
        <v>0</v>
      </c>
      <c r="BC646" s="59">
        <v>0</v>
      </c>
      <c r="BD646" s="59">
        <v>0</v>
      </c>
      <c r="BE646" s="84" t="s">
        <v>38</v>
      </c>
      <c r="BF646" s="84" t="s">
        <v>38</v>
      </c>
      <c r="BG646" s="84" t="s">
        <v>38</v>
      </c>
      <c r="BH646" s="84" t="s">
        <v>38</v>
      </c>
      <c r="BI646" s="85" t="s">
        <v>812</v>
      </c>
      <c r="BJ646" s="86" t="s">
        <v>260</v>
      </c>
      <c r="BK646" s="86" t="s">
        <v>485</v>
      </c>
      <c r="BL646" s="86" t="s">
        <v>155</v>
      </c>
      <c r="BM646" s="86" t="s">
        <v>178</v>
      </c>
      <c r="BN646" s="86"/>
      <c r="BO646" s="59">
        <v>5</v>
      </c>
      <c r="BP646" s="69">
        <v>256104305100339</v>
      </c>
      <c r="BQ646" s="92">
        <v>1.2425</v>
      </c>
      <c r="BR646" s="93">
        <v>0.12425</v>
      </c>
      <c r="BS646" s="94">
        <f t="shared" si="110"/>
        <v>1.36675</v>
      </c>
      <c r="BT646" s="95">
        <v>0.5719</v>
      </c>
      <c r="BU646" s="101">
        <f t="shared" si="111"/>
        <v>1.93865</v>
      </c>
      <c r="BV646" s="102">
        <f t="shared" si="107"/>
        <v>3.98406374501992</v>
      </c>
      <c r="BW646" s="103">
        <v>1518.61111111111</v>
      </c>
      <c r="BX646" s="104">
        <f t="shared" si="112"/>
        <v>0.00772370517928287</v>
      </c>
      <c r="BY646" s="105">
        <v>900</v>
      </c>
      <c r="BZ646" s="103" t="s">
        <v>32</v>
      </c>
      <c r="CA646" s="106" t="s">
        <v>189</v>
      </c>
      <c r="CB646" s="107" t="s">
        <v>148</v>
      </c>
      <c r="CC646" s="112" t="s">
        <v>149</v>
      </c>
      <c r="CD646" s="106"/>
      <c r="CE646" s="103" t="s">
        <v>192</v>
      </c>
      <c r="CF646" s="113"/>
      <c r="CG646" s="114">
        <v>2000008086</v>
      </c>
    </row>
    <row r="647" spans="1:85">
      <c r="A647" s="53" t="str">
        <f t="shared" si="103"/>
        <v>B1-03-08-46053</v>
      </c>
      <c r="B647" s="47" t="str">
        <f t="shared" si="104"/>
        <v>B1-03-08</v>
      </c>
      <c r="C647" s="48" t="s">
        <v>43</v>
      </c>
      <c r="D647" s="49">
        <v>46053</v>
      </c>
      <c r="E647" s="50" t="s">
        <v>14</v>
      </c>
      <c r="F647" s="51" t="s">
        <v>15</v>
      </c>
      <c r="G647" s="59">
        <v>8</v>
      </c>
      <c r="H647" s="51" t="s">
        <v>165</v>
      </c>
      <c r="I647" s="59">
        <v>3</v>
      </c>
      <c r="J647" s="60">
        <f>IF(ISBLANK(H647),"",IFERROR(VLOOKUP(B647,'Np PL4 Stock'!$A:$D,4,FALSE),""))</f>
        <v>46039</v>
      </c>
      <c r="K647" s="61">
        <f>IF(ISBLANK(H647),"",SUMIF('Np PL4 Stock'!$A:$A,B647,'Np PL4 Stock'!$N:$N))</f>
        <v>1.8</v>
      </c>
      <c r="L647" s="62">
        <f>IF(ISBLANK(H647),"",VLOOKUP(LEFT(B647,5),Unit!A:B,2,FALSE))</f>
        <v>12</v>
      </c>
      <c r="M647" s="63" t="str">
        <f>IF(ISBLANK(H647),"",IFERROR(VLOOKUP(B647,'Np PL4 Stock'!$A:$T,20,FALSE),""))</f>
        <v>V1-MB1</v>
      </c>
      <c r="N647" s="63" t="str">
        <f>IF(ISBLANK(H647),"",IFERROR(VLOOKUP(B647,'Np PL4 Stock'!$A:$U,21,FALSE),""))</f>
        <v>SIS</v>
      </c>
      <c r="O647" s="62">
        <f t="shared" si="108"/>
        <v>150</v>
      </c>
      <c r="P647" s="62">
        <f t="shared" si="105"/>
        <v>0.000113895833333333</v>
      </c>
      <c r="Q647" s="67">
        <f t="shared" si="109"/>
        <v>7.59305555555555e-7</v>
      </c>
      <c r="R647" s="67">
        <f t="shared" si="106"/>
        <v>1.07702777777778e-6</v>
      </c>
      <c r="S647" s="71">
        <v>12</v>
      </c>
      <c r="T647" s="148">
        <v>7.729</v>
      </c>
      <c r="U647" s="148">
        <v>7.475</v>
      </c>
      <c r="V647" s="70">
        <v>84</v>
      </c>
      <c r="W647" s="71">
        <v>375</v>
      </c>
      <c r="X647" s="59">
        <v>95</v>
      </c>
      <c r="Y647" s="59">
        <v>100</v>
      </c>
      <c r="Z647" s="59">
        <v>84</v>
      </c>
      <c r="AA647" s="59">
        <v>0</v>
      </c>
      <c r="AB647" s="59">
        <v>0</v>
      </c>
      <c r="AC647" s="59">
        <v>0</v>
      </c>
      <c r="AD647" s="59">
        <v>0</v>
      </c>
      <c r="AE647" s="59">
        <v>100</v>
      </c>
      <c r="AF647" s="73" t="s">
        <v>38</v>
      </c>
      <c r="AG647" s="73">
        <v>69500</v>
      </c>
      <c r="AH647" s="73" t="s">
        <v>38</v>
      </c>
      <c r="AI647" s="73" t="s">
        <v>38</v>
      </c>
      <c r="AJ647" s="73" t="s">
        <v>38</v>
      </c>
      <c r="AK647" s="73" t="s">
        <v>32</v>
      </c>
      <c r="AL647" s="77" t="str">
        <f>IF(ISBLANK(S647),"",IF(AJ647="Fail","Fail",IF(E647="PL4",IF(AND(T647&gt;STD_01122025!$D$3,U647&lt;STD_01122025!$D$4,OR(AF647="ND",AF647&lt;STD_01122025!$D$7),AH647="ND"),"Pass","Fail"),IF(E647="PL12",IF(AND(S647&lt;STD_01122025!$F$2,T647&gt;STD_01122025!$F$3,U647&lt;STD_01122025!$F$4,V647&gt;STD_01122025!$F$5,X647&gt;STD_01122025!$F$6,OR(AF647="ND",AF647&lt;STD_01122025!$F$7),AH647="ND"),"Pass","Fail"),IF(E647="SuperPL",IF(AND(T647&gt;STD_01122025!$H$3,U647&lt;STD_01122025!$H$4,V647&gt;STD_01122025!$H$5,X647&gt;STD_01122025!$H$6,OR(AF647="ND",AF647&lt;STD_01122025!$H$7),AH647="ND"),"Pass","Fail"),IF(E647="Flight",IF(AND(T647&gt;STD_01122025!$J$3,U647&lt;STD_01122025!$J$4,X647&gt;STD_01122025!$J$6,OR(AF647="ND",AF647&lt;STD_01122025!$J$7),AH647="ND"),"Pass","Fail"),""))))))</f>
        <v>Pass</v>
      </c>
      <c r="AM647" s="62">
        <f>IF(ISBLANK(B647),"",IFERROR(IF(VLOOKUP(B647,'Np PL4 Stock'!$A:$J,10,FALSE)="Np4",D647-VLOOKUP(B647,'Np PL4 Stock'!$A:$E,5,FALSE),D647-VLOOKUP(B647,'Np PL4 Stock'!$A:$E,5,FALSE)-1),""))</f>
        <v>14</v>
      </c>
      <c r="AN647" s="68">
        <v>8.558</v>
      </c>
      <c r="AO647" s="148">
        <v>7.577</v>
      </c>
      <c r="AP647" s="70">
        <v>99</v>
      </c>
      <c r="AQ647" s="71">
        <v>257</v>
      </c>
      <c r="AR647" s="71">
        <v>97</v>
      </c>
      <c r="AS647" s="59">
        <v>100</v>
      </c>
      <c r="AT647" s="73" t="s">
        <v>38</v>
      </c>
      <c r="AU647" s="73">
        <v>66000</v>
      </c>
      <c r="AV647" s="73" t="s">
        <v>38</v>
      </c>
      <c r="AW647" s="73" t="s">
        <v>38</v>
      </c>
      <c r="AX647" s="84" t="s">
        <v>32</v>
      </c>
      <c r="AY647" s="59">
        <v>0</v>
      </c>
      <c r="AZ647" s="59">
        <v>0</v>
      </c>
      <c r="BA647" s="59">
        <v>0</v>
      </c>
      <c r="BB647" s="59">
        <v>0</v>
      </c>
      <c r="BC647" s="59">
        <v>0</v>
      </c>
      <c r="BD647" s="59">
        <v>0</v>
      </c>
      <c r="BE647" s="84" t="s">
        <v>38</v>
      </c>
      <c r="BF647" s="84" t="s">
        <v>38</v>
      </c>
      <c r="BG647" s="84" t="s">
        <v>38</v>
      </c>
      <c r="BH647" s="84" t="s">
        <v>38</v>
      </c>
      <c r="BI647" s="85" t="s">
        <v>812</v>
      </c>
      <c r="BJ647" s="86" t="s">
        <v>260</v>
      </c>
      <c r="BK647" s="86" t="s">
        <v>485</v>
      </c>
      <c r="BL647" s="86" t="s">
        <v>155</v>
      </c>
      <c r="BM647" s="86" t="s">
        <v>178</v>
      </c>
      <c r="BN647" s="86"/>
      <c r="BO647" s="59">
        <v>5</v>
      </c>
      <c r="BP647" s="69">
        <v>256104305100339</v>
      </c>
      <c r="BQ647" s="92">
        <v>1.2425</v>
      </c>
      <c r="BR647" s="93">
        <v>0.12425</v>
      </c>
      <c r="BS647" s="94">
        <f t="shared" si="110"/>
        <v>1.36675</v>
      </c>
      <c r="BT647" s="95">
        <v>0.5719</v>
      </c>
      <c r="BU647" s="101">
        <f t="shared" si="111"/>
        <v>1.93865</v>
      </c>
      <c r="BV647" s="102">
        <f t="shared" si="107"/>
        <v>3.89105058365759</v>
      </c>
      <c r="BW647" s="103">
        <v>1518.61111111111</v>
      </c>
      <c r="BX647" s="104">
        <f t="shared" si="112"/>
        <v>0.00754338521400778</v>
      </c>
      <c r="BY647" s="105">
        <v>900</v>
      </c>
      <c r="BZ647" s="103" t="s">
        <v>32</v>
      </c>
      <c r="CA647" s="106" t="s">
        <v>189</v>
      </c>
      <c r="CB647" s="107" t="s">
        <v>148</v>
      </c>
      <c r="CC647" s="112" t="s">
        <v>149</v>
      </c>
      <c r="CD647" s="106"/>
      <c r="CE647" s="103" t="s">
        <v>192</v>
      </c>
      <c r="CF647" s="113"/>
      <c r="CG647" s="114">
        <v>2000008086</v>
      </c>
    </row>
    <row r="648" spans="1:85">
      <c r="A648" s="53" t="str">
        <f t="shared" si="103"/>
        <v>B1-06-08-46053</v>
      </c>
      <c r="B648" s="47" t="str">
        <f t="shared" si="104"/>
        <v>B1-06-08</v>
      </c>
      <c r="C648" s="48" t="s">
        <v>43</v>
      </c>
      <c r="D648" s="49">
        <v>46053</v>
      </c>
      <c r="E648" s="50" t="s">
        <v>14</v>
      </c>
      <c r="F648" s="51" t="s">
        <v>15</v>
      </c>
      <c r="G648" s="59">
        <v>8</v>
      </c>
      <c r="H648" s="51" t="s">
        <v>165</v>
      </c>
      <c r="I648" s="59">
        <v>6</v>
      </c>
      <c r="J648" s="60">
        <f>IF(ISBLANK(H648),"",IFERROR(VLOOKUP(B648,'Np PL4 Stock'!$A:$D,4,FALSE),""))</f>
        <v>46040</v>
      </c>
      <c r="K648" s="61">
        <f>IF(ISBLANK(H648),"",SUMIF('Np PL4 Stock'!$A:$A,B648,'Np PL4 Stock'!$N:$N))</f>
        <v>1.8</v>
      </c>
      <c r="L648" s="62">
        <f>IF(ISBLANK(H648),"",VLOOKUP(LEFT(B648,5),Unit!A:B,2,FALSE))</f>
        <v>12</v>
      </c>
      <c r="M648" s="63" t="str">
        <f>IF(ISBLANK(H648),"",IFERROR(VLOOKUP(B648,'Np PL4 Stock'!$A:$T,20,FALSE),""))</f>
        <v>V1-MB1</v>
      </c>
      <c r="N648" s="63" t="str">
        <f>IF(ISBLANK(H648),"",IFERROR(VLOOKUP(B648,'Np PL4 Stock'!$A:$U,21,FALSE),""))</f>
        <v>SIS</v>
      </c>
      <c r="O648" s="62">
        <f t="shared" si="108"/>
        <v>150</v>
      </c>
      <c r="P648" s="62">
        <f t="shared" si="105"/>
        <v>0.000100375</v>
      </c>
      <c r="Q648" s="67">
        <f t="shared" si="109"/>
        <v>7.36388888888889e-7</v>
      </c>
      <c r="R648" s="67">
        <f t="shared" si="106"/>
        <v>1.0223837962963e-6</v>
      </c>
      <c r="S648" s="59">
        <v>12</v>
      </c>
      <c r="T648" s="147">
        <v>7.626</v>
      </c>
      <c r="U648" s="147">
        <v>6.834</v>
      </c>
      <c r="V648" s="59">
        <v>89.583</v>
      </c>
      <c r="W648" s="59">
        <v>384</v>
      </c>
      <c r="X648" s="59">
        <v>94</v>
      </c>
      <c r="Y648" s="59">
        <v>100</v>
      </c>
      <c r="Z648" s="59">
        <v>88</v>
      </c>
      <c r="AA648" s="59">
        <v>0</v>
      </c>
      <c r="AB648" s="59">
        <v>0</v>
      </c>
      <c r="AC648" s="59">
        <v>0</v>
      </c>
      <c r="AD648" s="59">
        <v>0</v>
      </c>
      <c r="AE648" s="59">
        <v>100</v>
      </c>
      <c r="AF648" s="73" t="s">
        <v>38</v>
      </c>
      <c r="AG648" s="73">
        <v>46000</v>
      </c>
      <c r="AH648" s="73" t="s">
        <v>38</v>
      </c>
      <c r="AI648" s="73" t="s">
        <v>38</v>
      </c>
      <c r="AJ648" s="73" t="s">
        <v>38</v>
      </c>
      <c r="AK648" s="73" t="s">
        <v>32</v>
      </c>
      <c r="AL648" s="77" t="str">
        <f>IF(ISBLANK(S648),"",IF(AJ648="Fail","Fail",IF(E648="PL4",IF(AND(T648&gt;STD_01122025!$D$3,U648&lt;STD_01122025!$D$4,OR(AF648="ND",AF648&lt;STD_01122025!$D$7),AH648="ND"),"Pass","Fail"),IF(E648="PL12",IF(AND(S648&lt;STD_01122025!$F$2,T648&gt;STD_01122025!$F$3,U648&lt;STD_01122025!$F$4,V648&gt;STD_01122025!$F$5,X648&gt;STD_01122025!$F$6,OR(AF648="ND",AF648&lt;STD_01122025!$F$7),AH648="ND"),"Pass","Fail"),IF(E648="SuperPL",IF(AND(T648&gt;STD_01122025!$H$3,U648&lt;STD_01122025!$H$4,V648&gt;STD_01122025!$H$5,X648&gt;STD_01122025!$H$6,OR(AF648="ND",AF648&lt;STD_01122025!$H$7),AH648="ND"),"Pass","Fail"),IF(E648="Flight",IF(AND(T648&gt;STD_01122025!$J$3,U648&lt;STD_01122025!$J$4,X648&gt;STD_01122025!$J$6,OR(AF648="ND",AF648&lt;STD_01122025!$J$7),AH648="ND"),"Pass","Fail"),""))))))</f>
        <v>Pass</v>
      </c>
      <c r="AM648" s="62">
        <f>IF(ISBLANK(B648),"",IFERROR(IF(VLOOKUP(B648,'Np PL4 Stock'!$A:$J,10,FALSE)="Np4",D648-VLOOKUP(B648,'Np PL4 Stock'!$A:$E,5,FALSE),D648-VLOOKUP(B648,'Np PL4 Stock'!$A:$E,5,FALSE)-1),""))</f>
        <v>13</v>
      </c>
      <c r="AN648" s="148">
        <v>7.934</v>
      </c>
      <c r="AO648" s="148">
        <v>7.88</v>
      </c>
      <c r="AP648" s="70">
        <v>96</v>
      </c>
      <c r="AQ648" s="71">
        <v>346</v>
      </c>
      <c r="AR648" s="71">
        <v>96</v>
      </c>
      <c r="AS648" s="59">
        <v>100</v>
      </c>
      <c r="AT648" s="73" t="s">
        <v>38</v>
      </c>
      <c r="AU648" s="73">
        <v>54000</v>
      </c>
      <c r="AV648" s="73" t="s">
        <v>38</v>
      </c>
      <c r="AW648" s="73" t="s">
        <v>38</v>
      </c>
      <c r="AX648" s="84" t="s">
        <v>32</v>
      </c>
      <c r="AY648" s="59">
        <v>0</v>
      </c>
      <c r="AZ648" s="59">
        <v>0</v>
      </c>
      <c r="BA648" s="59">
        <v>0</v>
      </c>
      <c r="BB648" s="59">
        <v>0</v>
      </c>
      <c r="BC648" s="59">
        <v>0</v>
      </c>
      <c r="BD648" s="59">
        <v>0</v>
      </c>
      <c r="BE648" s="84" t="s">
        <v>38</v>
      </c>
      <c r="BF648" s="84" t="s">
        <v>38</v>
      </c>
      <c r="BG648" s="84" t="s">
        <v>38</v>
      </c>
      <c r="BH648" s="84" t="s">
        <v>38</v>
      </c>
      <c r="BI648" s="85" t="s">
        <v>812</v>
      </c>
      <c r="BJ648" s="86" t="s">
        <v>260</v>
      </c>
      <c r="BK648" s="86" t="s">
        <v>485</v>
      </c>
      <c r="BL648" s="86" t="s">
        <v>155</v>
      </c>
      <c r="BM648" s="86" t="s">
        <v>178</v>
      </c>
      <c r="BN648" s="86"/>
      <c r="BO648" s="59">
        <v>10</v>
      </c>
      <c r="BP648" s="69">
        <v>256104305100339</v>
      </c>
      <c r="BQ648" s="92">
        <v>0.065</v>
      </c>
      <c r="BR648" s="93">
        <v>0.0065</v>
      </c>
      <c r="BS648" s="94">
        <f t="shared" si="110"/>
        <v>0.0715</v>
      </c>
      <c r="BT648" s="95">
        <v>0.0286</v>
      </c>
      <c r="BU648" s="101">
        <f t="shared" si="111"/>
        <v>0.1001</v>
      </c>
      <c r="BV648" s="102">
        <f t="shared" si="107"/>
        <v>2.89017341040462</v>
      </c>
      <c r="BW648" s="103">
        <v>79.4444444444444</v>
      </c>
      <c r="BX648" s="104">
        <f t="shared" si="112"/>
        <v>0.000289306358381503</v>
      </c>
      <c r="BY648" s="105">
        <v>900</v>
      </c>
      <c r="BZ648" s="103" t="s">
        <v>32</v>
      </c>
      <c r="CA648" s="106" t="s">
        <v>189</v>
      </c>
      <c r="CB648" s="107" t="s">
        <v>148</v>
      </c>
      <c r="CC648" s="112" t="s">
        <v>149</v>
      </c>
      <c r="CD648" s="106"/>
      <c r="CE648" s="103" t="s">
        <v>192</v>
      </c>
      <c r="CF648" s="113"/>
      <c r="CG648" s="114">
        <v>2000008086</v>
      </c>
    </row>
    <row r="649" spans="1:85">
      <c r="A649" s="53" t="str">
        <f t="shared" si="103"/>
        <v>B1-06-08-46053</v>
      </c>
      <c r="B649" s="47" t="str">
        <f t="shared" si="104"/>
        <v>B1-06-08</v>
      </c>
      <c r="C649" s="48" t="s">
        <v>43</v>
      </c>
      <c r="D649" s="49">
        <v>46053</v>
      </c>
      <c r="E649" s="50" t="s">
        <v>14</v>
      </c>
      <c r="F649" s="51" t="s">
        <v>15</v>
      </c>
      <c r="G649" s="59">
        <v>8</v>
      </c>
      <c r="H649" s="51" t="s">
        <v>165</v>
      </c>
      <c r="I649" s="59">
        <v>6</v>
      </c>
      <c r="J649" s="60">
        <f>IF(ISBLANK(H649),"",IFERROR(VLOOKUP(B649,'Np PL4 Stock'!$A:$D,4,FALSE),""))</f>
        <v>46040</v>
      </c>
      <c r="K649" s="61">
        <f>IF(ISBLANK(H649),"",SUMIF('Np PL4 Stock'!$A:$A,B649,'Np PL4 Stock'!$N:$N))</f>
        <v>1.8</v>
      </c>
      <c r="L649" s="62">
        <f>IF(ISBLANK(H649),"",VLOOKUP(LEFT(B649,5),Unit!A:B,2,FALSE))</f>
        <v>12</v>
      </c>
      <c r="M649" s="63" t="str">
        <f>IF(ISBLANK(H649),"",IFERROR(VLOOKUP(B649,'Np PL4 Stock'!$A:$T,20,FALSE),""))</f>
        <v>V1-MB1</v>
      </c>
      <c r="N649" s="63" t="str">
        <f>IF(ISBLANK(H649),"",IFERROR(VLOOKUP(B649,'Np PL4 Stock'!$A:$U,21,FALSE),""))</f>
        <v>SIS</v>
      </c>
      <c r="O649" s="62">
        <f t="shared" si="108"/>
        <v>150</v>
      </c>
      <c r="P649" s="62">
        <f t="shared" si="105"/>
        <v>0.000100375</v>
      </c>
      <c r="Q649" s="67">
        <f t="shared" si="109"/>
        <v>7.36388888888889e-7</v>
      </c>
      <c r="R649" s="67">
        <f t="shared" si="106"/>
        <v>1.0223837962963e-6</v>
      </c>
      <c r="S649" s="59">
        <v>12</v>
      </c>
      <c r="T649" s="147">
        <v>7.626</v>
      </c>
      <c r="U649" s="147">
        <v>6.834</v>
      </c>
      <c r="V649" s="59">
        <v>89.583</v>
      </c>
      <c r="W649" s="59">
        <v>384</v>
      </c>
      <c r="X649" s="59">
        <v>94</v>
      </c>
      <c r="Y649" s="59">
        <v>100</v>
      </c>
      <c r="Z649" s="59">
        <v>88</v>
      </c>
      <c r="AA649" s="59">
        <v>0</v>
      </c>
      <c r="AB649" s="59">
        <v>0</v>
      </c>
      <c r="AC649" s="59">
        <v>0</v>
      </c>
      <c r="AD649" s="59">
        <v>0</v>
      </c>
      <c r="AE649" s="59">
        <v>100</v>
      </c>
      <c r="AF649" s="73" t="s">
        <v>38</v>
      </c>
      <c r="AG649" s="73">
        <v>46000</v>
      </c>
      <c r="AH649" s="73" t="s">
        <v>38</v>
      </c>
      <c r="AI649" s="73" t="s">
        <v>38</v>
      </c>
      <c r="AJ649" s="73" t="s">
        <v>38</v>
      </c>
      <c r="AK649" s="73" t="s">
        <v>32</v>
      </c>
      <c r="AL649" s="77" t="str">
        <f>IF(ISBLANK(S649),"",IF(AJ649="Fail","Fail",IF(E649="PL4",IF(AND(T649&gt;STD_01122025!$D$3,U649&lt;STD_01122025!$D$4,OR(AF649="ND",AF649&lt;STD_01122025!$D$7),AH649="ND"),"Pass","Fail"),IF(E649="PL12",IF(AND(S649&lt;STD_01122025!$F$2,T649&gt;STD_01122025!$F$3,U649&lt;STD_01122025!$F$4,V649&gt;STD_01122025!$F$5,X649&gt;STD_01122025!$F$6,OR(AF649="ND",AF649&lt;STD_01122025!$F$7),AH649="ND"),"Pass","Fail"),IF(E649="SuperPL",IF(AND(T649&gt;STD_01122025!$H$3,U649&lt;STD_01122025!$H$4,V649&gt;STD_01122025!$H$5,X649&gt;STD_01122025!$H$6,OR(AF649="ND",AF649&lt;STD_01122025!$H$7),AH649="ND"),"Pass","Fail"),IF(E649="Flight",IF(AND(T649&gt;STD_01122025!$J$3,U649&lt;STD_01122025!$J$4,X649&gt;STD_01122025!$J$6,OR(AF649="ND",AF649&lt;STD_01122025!$J$7),AH649="ND"),"Pass","Fail"),""))))))</f>
        <v>Pass</v>
      </c>
      <c r="AM649" s="62">
        <f>IF(ISBLANK(B649),"",IFERROR(IF(VLOOKUP(B649,'Np PL4 Stock'!$A:$J,10,FALSE)="Np4",D649-VLOOKUP(B649,'Np PL4 Stock'!$A:$E,5,FALSE),D649-VLOOKUP(B649,'Np PL4 Stock'!$A:$E,5,FALSE)-1),""))</f>
        <v>13</v>
      </c>
      <c r="AN649" s="148">
        <v>7.934</v>
      </c>
      <c r="AO649" s="148">
        <v>7.88</v>
      </c>
      <c r="AP649" s="70">
        <v>96</v>
      </c>
      <c r="AQ649" s="71">
        <v>346</v>
      </c>
      <c r="AR649" s="71">
        <v>96</v>
      </c>
      <c r="AS649" s="59">
        <v>100</v>
      </c>
      <c r="AT649" s="73" t="s">
        <v>38</v>
      </c>
      <c r="AU649" s="73">
        <v>54000</v>
      </c>
      <c r="AV649" s="73" t="s">
        <v>38</v>
      </c>
      <c r="AW649" s="73" t="s">
        <v>38</v>
      </c>
      <c r="AX649" s="84" t="s">
        <v>32</v>
      </c>
      <c r="AY649" s="59">
        <v>0</v>
      </c>
      <c r="AZ649" s="59">
        <v>0</v>
      </c>
      <c r="BA649" s="59">
        <v>0</v>
      </c>
      <c r="BB649" s="59">
        <v>0</v>
      </c>
      <c r="BC649" s="59">
        <v>0</v>
      </c>
      <c r="BD649" s="59">
        <v>0</v>
      </c>
      <c r="BE649" s="84" t="s">
        <v>38</v>
      </c>
      <c r="BF649" s="84" t="s">
        <v>38</v>
      </c>
      <c r="BG649" s="84" t="s">
        <v>38</v>
      </c>
      <c r="BH649" s="84" t="s">
        <v>38</v>
      </c>
      <c r="BI649" s="85" t="s">
        <v>813</v>
      </c>
      <c r="BJ649" s="86" t="s">
        <v>260</v>
      </c>
      <c r="BK649" s="86" t="s">
        <v>485</v>
      </c>
      <c r="BL649" s="86" t="s">
        <v>155</v>
      </c>
      <c r="BM649" s="86" t="s">
        <v>178</v>
      </c>
      <c r="BN649" s="86"/>
      <c r="BO649" s="59">
        <v>10</v>
      </c>
      <c r="BP649" s="69">
        <v>256104305100340</v>
      </c>
      <c r="BQ649" s="92">
        <v>0.68</v>
      </c>
      <c r="BR649" s="93">
        <v>0.068</v>
      </c>
      <c r="BS649" s="94">
        <f t="shared" si="110"/>
        <v>0.748</v>
      </c>
      <c r="BT649" s="95">
        <v>0.277591111111111</v>
      </c>
      <c r="BU649" s="101">
        <f t="shared" si="111"/>
        <v>1.02559111111111</v>
      </c>
      <c r="BV649" s="102">
        <f t="shared" si="107"/>
        <v>2.89017341040462</v>
      </c>
      <c r="BW649" s="103">
        <v>831.111111111111</v>
      </c>
      <c r="BX649" s="104">
        <f t="shared" si="112"/>
        <v>0.00296413615928067</v>
      </c>
      <c r="BY649" s="105">
        <v>900</v>
      </c>
      <c r="BZ649" s="103" t="s">
        <v>32</v>
      </c>
      <c r="CA649" s="106" t="s">
        <v>189</v>
      </c>
      <c r="CB649" s="107" t="s">
        <v>148</v>
      </c>
      <c r="CC649" s="112" t="s">
        <v>149</v>
      </c>
      <c r="CD649" s="106"/>
      <c r="CE649" s="103" t="s">
        <v>192</v>
      </c>
      <c r="CF649" s="113"/>
      <c r="CG649" s="114">
        <v>2000026502</v>
      </c>
    </row>
    <row r="650" spans="1:85">
      <c r="A650" s="53" t="str">
        <f t="shared" si="103"/>
        <v>B1-06-08-46053</v>
      </c>
      <c r="B650" s="47" t="str">
        <f t="shared" si="104"/>
        <v>B1-06-08</v>
      </c>
      <c r="C650" s="48" t="s">
        <v>43</v>
      </c>
      <c r="D650" s="49">
        <v>46053</v>
      </c>
      <c r="E650" s="50" t="s">
        <v>14</v>
      </c>
      <c r="F650" s="51" t="s">
        <v>15</v>
      </c>
      <c r="G650" s="59">
        <v>8</v>
      </c>
      <c r="H650" s="51" t="s">
        <v>165</v>
      </c>
      <c r="I650" s="59">
        <v>6</v>
      </c>
      <c r="J650" s="60">
        <f>IF(ISBLANK(H650),"",IFERROR(VLOOKUP(B650,'Np PL4 Stock'!$A:$D,4,FALSE),""))</f>
        <v>46040</v>
      </c>
      <c r="K650" s="61">
        <f>IF(ISBLANK(H650),"",SUMIF('Np PL4 Stock'!$A:$A,B650,'Np PL4 Stock'!$N:$N))</f>
        <v>1.8</v>
      </c>
      <c r="L650" s="62">
        <f>IF(ISBLANK(H650),"",VLOOKUP(LEFT(B650,5),Unit!A:B,2,FALSE))</f>
        <v>12</v>
      </c>
      <c r="M650" s="63" t="str">
        <f>IF(ISBLANK(H650),"",IFERROR(VLOOKUP(B650,'Np PL4 Stock'!$A:$T,20,FALSE),""))</f>
        <v>V1-MB1</v>
      </c>
      <c r="N650" s="63" t="str">
        <f>IF(ISBLANK(H650),"",IFERROR(VLOOKUP(B650,'Np PL4 Stock'!$A:$U,21,FALSE),""))</f>
        <v>SIS</v>
      </c>
      <c r="O650" s="62">
        <f t="shared" si="108"/>
        <v>150</v>
      </c>
      <c r="P650" s="62">
        <f t="shared" si="105"/>
        <v>0.000100375</v>
      </c>
      <c r="Q650" s="67">
        <f t="shared" si="109"/>
        <v>7.36388888888889e-7</v>
      </c>
      <c r="R650" s="67">
        <f t="shared" si="106"/>
        <v>1.0223837962963e-6</v>
      </c>
      <c r="S650" s="59">
        <v>12</v>
      </c>
      <c r="T650" s="147">
        <v>7.626</v>
      </c>
      <c r="U650" s="147">
        <v>6.834</v>
      </c>
      <c r="V650" s="59">
        <v>89.583</v>
      </c>
      <c r="W650" s="59">
        <v>384</v>
      </c>
      <c r="X650" s="59">
        <v>94</v>
      </c>
      <c r="Y650" s="59">
        <v>100</v>
      </c>
      <c r="Z650" s="59">
        <v>88</v>
      </c>
      <c r="AA650" s="59">
        <v>0</v>
      </c>
      <c r="AB650" s="59">
        <v>0</v>
      </c>
      <c r="AC650" s="59">
        <v>0</v>
      </c>
      <c r="AD650" s="59">
        <v>0</v>
      </c>
      <c r="AE650" s="59">
        <v>100</v>
      </c>
      <c r="AF650" s="73" t="s">
        <v>38</v>
      </c>
      <c r="AG650" s="73">
        <v>46000</v>
      </c>
      <c r="AH650" s="73" t="s">
        <v>38</v>
      </c>
      <c r="AI650" s="73" t="s">
        <v>38</v>
      </c>
      <c r="AJ650" s="73" t="s">
        <v>38</v>
      </c>
      <c r="AK650" s="73" t="s">
        <v>32</v>
      </c>
      <c r="AL650" s="77" t="str">
        <f>IF(ISBLANK(S650),"",IF(AJ650="Fail","Fail",IF(E650="PL4",IF(AND(T650&gt;STD_01122025!$D$3,U650&lt;STD_01122025!$D$4,OR(AF650="ND",AF650&lt;STD_01122025!$D$7),AH650="ND"),"Pass","Fail"),IF(E650="PL12",IF(AND(S650&lt;STD_01122025!$F$2,T650&gt;STD_01122025!$F$3,U650&lt;STD_01122025!$F$4,V650&gt;STD_01122025!$F$5,X650&gt;STD_01122025!$F$6,OR(AF650="ND",AF650&lt;STD_01122025!$F$7),AH650="ND"),"Pass","Fail"),IF(E650="SuperPL",IF(AND(T650&gt;STD_01122025!$H$3,U650&lt;STD_01122025!$H$4,V650&gt;STD_01122025!$H$5,X650&gt;STD_01122025!$H$6,OR(AF650="ND",AF650&lt;STD_01122025!$H$7),AH650="ND"),"Pass","Fail"),IF(E650="Flight",IF(AND(T650&gt;STD_01122025!$J$3,U650&lt;STD_01122025!$J$4,X650&gt;STD_01122025!$J$6,OR(AF650="ND",AF650&lt;STD_01122025!$J$7),AH650="ND"),"Pass","Fail"),""))))))</f>
        <v>Pass</v>
      </c>
      <c r="AM650" s="62">
        <f>IF(ISBLANK(B650),"",IFERROR(IF(VLOOKUP(B650,'Np PL4 Stock'!$A:$J,10,FALSE)="Np4",D650-VLOOKUP(B650,'Np PL4 Stock'!$A:$E,5,FALSE),D650-VLOOKUP(B650,'Np PL4 Stock'!$A:$E,5,FALSE)-1),""))</f>
        <v>13</v>
      </c>
      <c r="AN650" s="147">
        <v>7.934</v>
      </c>
      <c r="AO650" s="147">
        <v>7.88</v>
      </c>
      <c r="AP650" s="59">
        <v>96</v>
      </c>
      <c r="AQ650" s="59">
        <v>346</v>
      </c>
      <c r="AR650" s="59">
        <v>96</v>
      </c>
      <c r="AS650" s="59">
        <v>100</v>
      </c>
      <c r="AT650" s="73" t="s">
        <v>38</v>
      </c>
      <c r="AU650" s="73">
        <v>54000</v>
      </c>
      <c r="AV650" s="73" t="s">
        <v>38</v>
      </c>
      <c r="AW650" s="73" t="s">
        <v>38</v>
      </c>
      <c r="AX650" s="84" t="s">
        <v>32</v>
      </c>
      <c r="AY650" s="59">
        <v>0</v>
      </c>
      <c r="AZ650" s="59">
        <v>0</v>
      </c>
      <c r="BA650" s="59">
        <v>0</v>
      </c>
      <c r="BB650" s="59">
        <v>0</v>
      </c>
      <c r="BC650" s="59">
        <v>0</v>
      </c>
      <c r="BD650" s="59">
        <v>0</v>
      </c>
      <c r="BE650" s="84" t="s">
        <v>38</v>
      </c>
      <c r="BF650" s="84" t="s">
        <v>38</v>
      </c>
      <c r="BG650" s="84" t="s">
        <v>38</v>
      </c>
      <c r="BH650" s="84" t="s">
        <v>38</v>
      </c>
      <c r="BI650" s="85" t="s">
        <v>813</v>
      </c>
      <c r="BJ650" s="86" t="s">
        <v>260</v>
      </c>
      <c r="BK650" s="86" t="s">
        <v>485</v>
      </c>
      <c r="BL650" s="86" t="s">
        <v>155</v>
      </c>
      <c r="BM650" s="86" t="s">
        <v>178</v>
      </c>
      <c r="BN650" s="86"/>
      <c r="BO650" s="59">
        <v>19</v>
      </c>
      <c r="BP650" s="69">
        <v>256104305100340</v>
      </c>
      <c r="BQ650" s="92">
        <v>0.35</v>
      </c>
      <c r="BR650" s="92">
        <v>0.035</v>
      </c>
      <c r="BS650" s="94">
        <f t="shared" si="110"/>
        <v>0.385</v>
      </c>
      <c r="BT650" s="95">
        <v>0.168972222222222</v>
      </c>
      <c r="BU650" s="101">
        <f t="shared" si="111"/>
        <v>0.553972222222222</v>
      </c>
      <c r="BV650" s="102">
        <f t="shared" si="107"/>
        <v>2.89017341040462</v>
      </c>
      <c r="BW650" s="103">
        <v>427.777777777778</v>
      </c>
      <c r="BX650" s="104">
        <f t="shared" si="112"/>
        <v>0.00160107578676943</v>
      </c>
      <c r="BY650" s="105">
        <v>900</v>
      </c>
      <c r="BZ650" s="103" t="s">
        <v>32</v>
      </c>
      <c r="CA650" s="106" t="s">
        <v>189</v>
      </c>
      <c r="CB650" s="107" t="s">
        <v>148</v>
      </c>
      <c r="CC650" s="112" t="s">
        <v>149</v>
      </c>
      <c r="CD650" s="106"/>
      <c r="CE650" s="103" t="s">
        <v>192</v>
      </c>
      <c r="CF650" s="113"/>
      <c r="CG650" s="114">
        <v>2000026502</v>
      </c>
    </row>
    <row r="651" ht="15" customHeight="1" spans="1:85">
      <c r="A651" s="53" t="str">
        <f t="shared" si="103"/>
        <v>D1-09-08-46053</v>
      </c>
      <c r="B651" s="47" t="str">
        <f t="shared" si="104"/>
        <v>D1-09-08</v>
      </c>
      <c r="C651" s="48" t="s">
        <v>43</v>
      </c>
      <c r="D651" s="49">
        <v>46053</v>
      </c>
      <c r="E651" s="50" t="s">
        <v>14</v>
      </c>
      <c r="F651" s="51" t="s">
        <v>15</v>
      </c>
      <c r="G651" s="59">
        <v>8</v>
      </c>
      <c r="H651" s="51" t="s">
        <v>205</v>
      </c>
      <c r="I651" s="59">
        <v>9</v>
      </c>
      <c r="J651" s="60">
        <f>IF(ISBLANK(H651),"",IFERROR(VLOOKUP(B651,'Np PL4 Stock'!$A:$D,4,FALSE),""))</f>
        <v>46036</v>
      </c>
      <c r="K651" s="61">
        <f>IF(ISBLANK(H651),"",SUMIF('Np PL4 Stock'!$A:$A,B651,'Np PL4 Stock'!$N:$N))</f>
        <v>2.4</v>
      </c>
      <c r="L651" s="62">
        <f>IF(ISBLANK(H651),"",VLOOKUP(LEFT(B651,5),Unit!A:B,2,FALSE))</f>
        <v>20</v>
      </c>
      <c r="M651" s="63" t="str">
        <f>IF(ISBLANK(H651),"",IFERROR(VLOOKUP(B651,'Np PL4 Stock'!$A:$T,20,FALSE),""))</f>
        <v>V1-MB1</v>
      </c>
      <c r="N651" s="63" t="str">
        <f>IF(ISBLANK(H651),"",IFERROR(VLOOKUP(B651,'Np PL4 Stock'!$A:$U,21,FALSE),""))</f>
        <v>SIS</v>
      </c>
      <c r="O651" s="62">
        <f t="shared" si="108"/>
        <v>120</v>
      </c>
      <c r="P651" s="62">
        <f t="shared" si="105"/>
        <v>2.4e-5</v>
      </c>
      <c r="Q651" s="67">
        <f t="shared" si="109"/>
        <v>6.2625e-7</v>
      </c>
      <c r="R651" s="67">
        <f t="shared" si="106"/>
        <v>8.49777500000001e-7</v>
      </c>
      <c r="S651" s="59">
        <v>16</v>
      </c>
      <c r="T651" s="147">
        <v>8.511</v>
      </c>
      <c r="U651" s="147">
        <v>7.325</v>
      </c>
      <c r="V651" s="59">
        <v>100</v>
      </c>
      <c r="W651" s="59">
        <v>260</v>
      </c>
      <c r="X651" s="59">
        <v>96</v>
      </c>
      <c r="Y651" s="59">
        <v>100</v>
      </c>
      <c r="Z651" s="59">
        <v>88</v>
      </c>
      <c r="AA651" s="59">
        <v>0</v>
      </c>
      <c r="AB651" s="59">
        <v>0</v>
      </c>
      <c r="AC651" s="59">
        <v>0</v>
      </c>
      <c r="AD651" s="59">
        <v>0</v>
      </c>
      <c r="AE651" s="59">
        <v>100</v>
      </c>
      <c r="AF651" s="73" t="s">
        <v>38</v>
      </c>
      <c r="AG651" s="73">
        <v>66000</v>
      </c>
      <c r="AH651" s="73" t="s">
        <v>38</v>
      </c>
      <c r="AI651" s="73" t="s">
        <v>38</v>
      </c>
      <c r="AJ651" s="73" t="s">
        <v>38</v>
      </c>
      <c r="AK651" s="73" t="s">
        <v>32</v>
      </c>
      <c r="AL651" s="77" t="str">
        <f>IF(ISBLANK(S651),"",IF(AJ651="Fail","Fail",IF(E651="PL4",IF(AND(T651&gt;STD_01122025!$D$3,U651&lt;STD_01122025!$D$4,OR(AF651="ND",AF651&lt;STD_01122025!$D$7),AH651="ND"),"Pass","Fail"),IF(E651="PL12",IF(AND(S651&lt;STD_01122025!$F$2,T651&gt;STD_01122025!$F$3,U651&lt;STD_01122025!$F$4,V651&gt;STD_01122025!$F$5,X651&gt;STD_01122025!$F$6,OR(AF651="ND",AF651&lt;STD_01122025!$F$7),AH651="ND"),"Pass","Fail"),IF(E651="SuperPL",IF(AND(T651&gt;STD_01122025!$H$3,U651&lt;STD_01122025!$H$4,V651&gt;STD_01122025!$H$5,X651&gt;STD_01122025!$H$6,OR(AF651="ND",AF651&lt;STD_01122025!$H$7),AH651="ND"),"Pass","Fail"),IF(E651="Flight",IF(AND(T651&gt;STD_01122025!$J$3,U651&lt;STD_01122025!$J$4,X651&gt;STD_01122025!$J$6,OR(AF651="ND",AF651&lt;STD_01122025!$J$7),AH651="ND"),"Pass","Fail"),""))))))</f>
        <v>Pass</v>
      </c>
      <c r="AM651" s="62">
        <f>IF(ISBLANK(B651),"",IFERROR(IF(VLOOKUP(B651,'Np PL4 Stock'!$A:$J,10,FALSE)="Np4",D651-VLOOKUP(B651,'Np PL4 Stock'!$A:$E,5,FALSE),D651-VLOOKUP(B651,'Np PL4 Stock'!$A:$E,5,FALSE)-1),""))</f>
        <v>17</v>
      </c>
      <c r="AN651" s="147">
        <v>8.725</v>
      </c>
      <c r="AO651" s="147">
        <v>7.869</v>
      </c>
      <c r="AP651" s="59">
        <v>100</v>
      </c>
      <c r="AQ651" s="59">
        <v>242</v>
      </c>
      <c r="AR651" s="59">
        <v>98</v>
      </c>
      <c r="AS651" s="59">
        <v>100</v>
      </c>
      <c r="AT651" s="73" t="s">
        <v>38</v>
      </c>
      <c r="AU651" s="73">
        <v>45000</v>
      </c>
      <c r="AV651" s="73" t="s">
        <v>38</v>
      </c>
      <c r="AW651" s="73" t="s">
        <v>38</v>
      </c>
      <c r="AX651" s="84" t="s">
        <v>32</v>
      </c>
      <c r="AY651" s="59">
        <v>0</v>
      </c>
      <c r="AZ651" s="59">
        <v>0</v>
      </c>
      <c r="BA651" s="59">
        <v>0</v>
      </c>
      <c r="BB651" s="59">
        <v>0</v>
      </c>
      <c r="BC651" s="59">
        <v>0</v>
      </c>
      <c r="BD651" s="59">
        <v>0</v>
      </c>
      <c r="BE651" s="84" t="s">
        <v>38</v>
      </c>
      <c r="BF651" s="84" t="s">
        <v>38</v>
      </c>
      <c r="BG651" s="84" t="s">
        <v>38</v>
      </c>
      <c r="BH651" s="84" t="s">
        <v>38</v>
      </c>
      <c r="BI651" s="85" t="s">
        <v>756</v>
      </c>
      <c r="BJ651" s="86" t="s">
        <v>229</v>
      </c>
      <c r="BK651" s="86" t="s">
        <v>689</v>
      </c>
      <c r="BL651" s="86" t="s">
        <v>177</v>
      </c>
      <c r="BM651" s="86" t="s">
        <v>178</v>
      </c>
      <c r="BN651" s="86"/>
      <c r="BO651" s="59">
        <v>4</v>
      </c>
      <c r="BP651" s="69">
        <v>256104305100341</v>
      </c>
      <c r="BQ651" s="92">
        <v>0.4</v>
      </c>
      <c r="BR651" s="92">
        <v>0.08</v>
      </c>
      <c r="BS651" s="94">
        <f t="shared" si="110"/>
        <v>0.48</v>
      </c>
      <c r="BT651" s="95">
        <v>0.212266666666667</v>
      </c>
      <c r="BU651" s="101">
        <f t="shared" si="111"/>
        <v>0.692266666666667</v>
      </c>
      <c r="BV651" s="102">
        <f t="shared" si="107"/>
        <v>4.13223140495868</v>
      </c>
      <c r="BW651" s="103">
        <v>533.333333333333</v>
      </c>
      <c r="BX651" s="104">
        <f t="shared" si="112"/>
        <v>0.00286060606060606</v>
      </c>
      <c r="BY651" s="105">
        <v>900</v>
      </c>
      <c r="BZ651" s="103" t="s">
        <v>32</v>
      </c>
      <c r="CA651" s="106" t="s">
        <v>189</v>
      </c>
      <c r="CB651" s="107" t="s">
        <v>148</v>
      </c>
      <c r="CC651" s="112" t="s">
        <v>149</v>
      </c>
      <c r="CD651" s="106"/>
      <c r="CE651" s="103" t="s">
        <v>192</v>
      </c>
      <c r="CF651" s="113"/>
      <c r="CG651" s="114">
        <v>2000029170</v>
      </c>
    </row>
    <row r="652" spans="1:85">
      <c r="A652" s="53" t="str">
        <f t="shared" si="103"/>
        <v>B1-04-08-46053</v>
      </c>
      <c r="B652" s="47" t="str">
        <f t="shared" si="104"/>
        <v>B1-04-08</v>
      </c>
      <c r="C652" s="48" t="s">
        <v>43</v>
      </c>
      <c r="D652" s="49">
        <v>46053</v>
      </c>
      <c r="E652" s="50" t="s">
        <v>14</v>
      </c>
      <c r="F652" s="51" t="s">
        <v>15</v>
      </c>
      <c r="G652" s="59">
        <v>8</v>
      </c>
      <c r="H652" s="51" t="s">
        <v>165</v>
      </c>
      <c r="I652" s="59">
        <v>4</v>
      </c>
      <c r="J652" s="60">
        <f>IF(ISBLANK(H652),"",IFERROR(VLOOKUP(B652,'Np PL4 Stock'!$A:$D,4,FALSE),""))</f>
        <v>46039</v>
      </c>
      <c r="K652" s="61">
        <f>IF(ISBLANK(H652),"",SUMIF('Np PL4 Stock'!$A:$A,B652,'Np PL4 Stock'!$N:$N))</f>
        <v>1.8</v>
      </c>
      <c r="L652" s="62">
        <f>IF(ISBLANK(H652),"",VLOOKUP(LEFT(B652,5),Unit!A:B,2,FALSE))</f>
        <v>12</v>
      </c>
      <c r="M652" s="63" t="str">
        <f>IF(ISBLANK(H652),"",IFERROR(VLOOKUP(B652,'Np PL4 Stock'!$A:$T,20,FALSE),""))</f>
        <v>V1-MB1</v>
      </c>
      <c r="N652" s="63" t="str">
        <f>IF(ISBLANK(H652),"",IFERROR(VLOOKUP(B652,'Np PL4 Stock'!$A:$U,21,FALSE),""))</f>
        <v>SIS</v>
      </c>
      <c r="O652" s="62">
        <f t="shared" si="108"/>
        <v>150</v>
      </c>
      <c r="P652" s="62">
        <f t="shared" si="105"/>
        <v>7.33333333333333e-5</v>
      </c>
      <c r="Q652" s="67">
        <f t="shared" si="109"/>
        <v>8.25e-7</v>
      </c>
      <c r="R652" s="67">
        <f t="shared" si="106"/>
        <v>1.160420781893e-6</v>
      </c>
      <c r="S652" s="59">
        <v>12</v>
      </c>
      <c r="T652" s="147">
        <v>7.939</v>
      </c>
      <c r="U652" s="147">
        <v>7.312</v>
      </c>
      <c r="V652" s="59">
        <v>97</v>
      </c>
      <c r="W652" s="59">
        <v>343</v>
      </c>
      <c r="X652" s="59">
        <v>97</v>
      </c>
      <c r="Y652" s="59">
        <v>100</v>
      </c>
      <c r="Z652" s="59">
        <v>92</v>
      </c>
      <c r="AA652" s="59">
        <v>0</v>
      </c>
      <c r="AB652" s="59">
        <v>0</v>
      </c>
      <c r="AC652" s="59">
        <v>0</v>
      </c>
      <c r="AD652" s="59">
        <v>0</v>
      </c>
      <c r="AE652" s="59">
        <v>100</v>
      </c>
      <c r="AF652" s="73" t="s">
        <v>38</v>
      </c>
      <c r="AG652" s="73">
        <v>41000</v>
      </c>
      <c r="AH652" s="73" t="s">
        <v>38</v>
      </c>
      <c r="AI652" s="73" t="s">
        <v>38</v>
      </c>
      <c r="AJ652" s="73" t="s">
        <v>38</v>
      </c>
      <c r="AK652" s="73" t="s">
        <v>32</v>
      </c>
      <c r="AL652" s="77" t="str">
        <f>IF(ISBLANK(S652),"",IF(AJ652="Fail","Fail",IF(E652="PL4",IF(AND(T652&gt;STD_01122025!$D$3,U652&lt;STD_01122025!$D$4,OR(AF652="ND",AF652&lt;STD_01122025!$D$7),AH652="ND"),"Pass","Fail"),IF(E652="PL12",IF(AND(S652&lt;STD_01122025!$F$2,T652&gt;STD_01122025!$F$3,U652&lt;STD_01122025!$F$4,V652&gt;STD_01122025!$F$5,X652&gt;STD_01122025!$F$6,OR(AF652="ND",AF652&lt;STD_01122025!$F$7),AH652="ND"),"Pass","Fail"),IF(E652="SuperPL",IF(AND(T652&gt;STD_01122025!$H$3,U652&lt;STD_01122025!$H$4,V652&gt;STD_01122025!$H$5,X652&gt;STD_01122025!$H$6,OR(AF652="ND",AF652&lt;STD_01122025!$H$7),AH652="ND"),"Pass","Fail"),IF(E652="Flight",IF(AND(T652&gt;STD_01122025!$J$3,U652&lt;STD_01122025!$J$4,X652&gt;STD_01122025!$J$6,OR(AF652="ND",AF652&lt;STD_01122025!$J$7),AH652="ND"),"Pass","Fail"),""))))))</f>
        <v>Pass</v>
      </c>
      <c r="AM652" s="62">
        <f>IF(ISBLANK(B652),"",IFERROR(IF(VLOOKUP(B652,'Np PL4 Stock'!$A:$J,10,FALSE)="Np4",D652-VLOOKUP(B652,'Np PL4 Stock'!$A:$E,5,FALSE),D652-VLOOKUP(B652,'Np PL4 Stock'!$A:$E,5,FALSE)-1),""))</f>
        <v>14</v>
      </c>
      <c r="AN652" s="148">
        <v>8.707</v>
      </c>
      <c r="AO652" s="148">
        <v>8.335</v>
      </c>
      <c r="AP652" s="70">
        <v>98.98</v>
      </c>
      <c r="AQ652" s="71">
        <v>245</v>
      </c>
      <c r="AR652" s="59">
        <v>98</v>
      </c>
      <c r="AS652" s="59">
        <v>100</v>
      </c>
      <c r="AT652" s="73" t="s">
        <v>38</v>
      </c>
      <c r="AU652" s="73">
        <v>72500</v>
      </c>
      <c r="AV652" s="73" t="s">
        <v>38</v>
      </c>
      <c r="AW652" s="73" t="s">
        <v>38</v>
      </c>
      <c r="AX652" s="84" t="s">
        <v>32</v>
      </c>
      <c r="AY652" s="59">
        <v>0</v>
      </c>
      <c r="AZ652" s="59">
        <v>0</v>
      </c>
      <c r="BA652" s="59">
        <v>0</v>
      </c>
      <c r="BB652" s="59">
        <v>0</v>
      </c>
      <c r="BC652" s="59">
        <v>0</v>
      </c>
      <c r="BD652" s="59">
        <v>0</v>
      </c>
      <c r="BE652" s="84" t="s">
        <v>38</v>
      </c>
      <c r="BF652" s="84" t="s">
        <v>38</v>
      </c>
      <c r="BG652" s="84" t="s">
        <v>38</v>
      </c>
      <c r="BH652" s="84" t="s">
        <v>38</v>
      </c>
      <c r="BI652" s="85" t="s">
        <v>814</v>
      </c>
      <c r="BJ652" s="86" t="s">
        <v>188</v>
      </c>
      <c r="BK652" s="86" t="s">
        <v>519</v>
      </c>
      <c r="BL652" s="86" t="s">
        <v>177</v>
      </c>
      <c r="BM652" s="86" t="s">
        <v>178</v>
      </c>
      <c r="BN652" s="86"/>
      <c r="BO652" s="59">
        <v>5</v>
      </c>
      <c r="BP652" s="69">
        <v>256104305100342</v>
      </c>
      <c r="BQ652" s="92">
        <v>0.8</v>
      </c>
      <c r="BR652" s="92">
        <v>0.08</v>
      </c>
      <c r="BS652" s="94">
        <f t="shared" si="110"/>
        <v>0.88</v>
      </c>
      <c r="BT652" s="95">
        <v>0.3696</v>
      </c>
      <c r="BU652" s="101">
        <f t="shared" si="111"/>
        <v>1.2496</v>
      </c>
      <c r="BV652" s="102">
        <f t="shared" si="107"/>
        <v>4.08163265306122</v>
      </c>
      <c r="BW652" s="103">
        <v>977.777777777778</v>
      </c>
      <c r="BX652" s="104">
        <f t="shared" si="112"/>
        <v>0.00510040816326531</v>
      </c>
      <c r="BY652" s="105">
        <v>900</v>
      </c>
      <c r="BZ652" s="103" t="s">
        <v>32</v>
      </c>
      <c r="CA652" s="106" t="s">
        <v>189</v>
      </c>
      <c r="CB652" s="107" t="s">
        <v>148</v>
      </c>
      <c r="CC652" s="112" t="s">
        <v>149</v>
      </c>
      <c r="CD652" s="106"/>
      <c r="CE652" s="103" t="s">
        <v>192</v>
      </c>
      <c r="CF652" s="113"/>
      <c r="CG652" s="114">
        <v>2000021148</v>
      </c>
    </row>
    <row r="653" spans="1:85">
      <c r="A653" s="53" t="str">
        <f t="shared" si="103"/>
        <v>B1-08-08-46054</v>
      </c>
      <c r="B653" s="47" t="str">
        <f t="shared" si="104"/>
        <v>B1-08-08</v>
      </c>
      <c r="C653" s="48" t="s">
        <v>43</v>
      </c>
      <c r="D653" s="49">
        <v>46054</v>
      </c>
      <c r="E653" s="50" t="s">
        <v>14</v>
      </c>
      <c r="F653" s="51" t="s">
        <v>15</v>
      </c>
      <c r="G653" s="59">
        <v>8</v>
      </c>
      <c r="H653" s="51" t="s">
        <v>165</v>
      </c>
      <c r="I653" s="59">
        <v>8</v>
      </c>
      <c r="J653" s="60">
        <f>IF(ISBLANK(H653),"",IFERROR(VLOOKUP(B653,'Np PL4 Stock'!$A:$D,4,FALSE),""))</f>
        <v>46040</v>
      </c>
      <c r="K653" s="61">
        <f>IF(ISBLANK(H653),"",SUMIF('Np PL4 Stock'!$A:$A,B653,'Np PL4 Stock'!$N:$N))</f>
        <v>1.8</v>
      </c>
      <c r="L653" s="62">
        <f>IF(ISBLANK(H653),"",VLOOKUP(LEFT(B653,5),Unit!A:B,2,FALSE))</f>
        <v>12</v>
      </c>
      <c r="M653" s="63" t="str">
        <f>IF(ISBLANK(H653),"",IFERROR(VLOOKUP(B653,'Np PL4 Stock'!$A:$T,20,FALSE),""))</f>
        <v>V1-MA1</v>
      </c>
      <c r="N653" s="63" t="str">
        <f>IF(ISBLANK(H653),"",IFERROR(VLOOKUP(B653,'Np PL4 Stock'!$A:$U,21,FALSE),""))</f>
        <v>SIS</v>
      </c>
      <c r="O653" s="62">
        <f t="shared" si="108"/>
        <v>150</v>
      </c>
      <c r="P653" s="62">
        <f t="shared" si="105"/>
        <v>0.000105416666666667</v>
      </c>
      <c r="Q653" s="67">
        <f t="shared" si="109"/>
        <v>7.02777777777778e-7</v>
      </c>
      <c r="R653" s="67">
        <f t="shared" si="106"/>
        <v>8.79083333333333e-7</v>
      </c>
      <c r="S653" s="59">
        <v>12</v>
      </c>
      <c r="T653" s="147">
        <v>7.725</v>
      </c>
      <c r="U653" s="147">
        <v>6.849</v>
      </c>
      <c r="V653" s="59">
        <v>97</v>
      </c>
      <c r="W653" s="59">
        <v>377</v>
      </c>
      <c r="X653" s="59">
        <v>94</v>
      </c>
      <c r="Y653" s="59">
        <v>100</v>
      </c>
      <c r="Z653" s="59">
        <v>88</v>
      </c>
      <c r="AA653" s="59">
        <v>0</v>
      </c>
      <c r="AB653" s="59">
        <v>0</v>
      </c>
      <c r="AC653" s="59">
        <v>0</v>
      </c>
      <c r="AD653" s="59">
        <v>0</v>
      </c>
      <c r="AE653" s="59">
        <v>100</v>
      </c>
      <c r="AF653" s="73" t="s">
        <v>38</v>
      </c>
      <c r="AG653" s="73">
        <v>59000</v>
      </c>
      <c r="AH653" s="73" t="s">
        <v>38</v>
      </c>
      <c r="AI653" s="73" t="s">
        <v>38</v>
      </c>
      <c r="AJ653" s="73" t="s">
        <v>38</v>
      </c>
      <c r="AK653" s="73" t="s">
        <v>32</v>
      </c>
      <c r="AL653" s="77" t="str">
        <f>IF(ISBLANK(S653),"",IF(AJ653="Fail","Fail",IF(E653="PL4",IF(AND(T653&gt;STD_01122025!$D$3,U653&lt;STD_01122025!$D$4,OR(AF653="ND",AF653&lt;STD_01122025!$D$7),AH653="ND"),"Pass","Fail"),IF(E653="PL12",IF(AND(S653&lt;STD_01122025!$F$2,T653&gt;STD_01122025!$F$3,U653&lt;STD_01122025!$F$4,V653&gt;STD_01122025!$F$5,X653&gt;STD_01122025!$F$6,OR(AF653="ND",AF653&lt;STD_01122025!$F$7),AH653="ND"),"Pass","Fail"),IF(E653="SuperPL",IF(AND(T653&gt;STD_01122025!$H$3,U653&lt;STD_01122025!$H$4,V653&gt;STD_01122025!$H$5,X653&gt;STD_01122025!$H$6,OR(AF653="ND",AF653&lt;STD_01122025!$H$7),AH653="ND"),"Pass","Fail"),IF(E653="Flight",IF(AND(T653&gt;STD_01122025!$J$3,U653&lt;STD_01122025!$J$4,X653&gt;STD_01122025!$J$6,OR(AF653="ND",AF653&lt;STD_01122025!$J$7),AH653="ND"),"Pass","Fail"),""))))))</f>
        <v>Pass</v>
      </c>
      <c r="AM653" s="62">
        <f>IF(ISBLANK(B653),"",IFERROR(IF(VLOOKUP(B653,'Np PL4 Stock'!$A:$J,10,FALSE)="Np4",D653-VLOOKUP(B653,'Np PL4 Stock'!$A:$E,5,FALSE),D653-VLOOKUP(B653,'Np PL4 Stock'!$A:$E,5,FALSE)-1),""))</f>
        <v>14</v>
      </c>
      <c r="AN653" s="147">
        <v>8.266</v>
      </c>
      <c r="AO653" s="147">
        <v>7.851</v>
      </c>
      <c r="AP653" s="59">
        <v>96</v>
      </c>
      <c r="AQ653" s="59">
        <v>279</v>
      </c>
      <c r="AR653" s="59">
        <v>98</v>
      </c>
      <c r="AS653" s="59">
        <v>100</v>
      </c>
      <c r="AT653" s="73" t="s">
        <v>38</v>
      </c>
      <c r="AU653" s="73">
        <v>69500</v>
      </c>
      <c r="AV653" s="73" t="s">
        <v>38</v>
      </c>
      <c r="AW653" s="73" t="s">
        <v>38</v>
      </c>
      <c r="AX653" s="84" t="s">
        <v>32</v>
      </c>
      <c r="AY653" s="59">
        <v>0</v>
      </c>
      <c r="AZ653" s="59">
        <v>0</v>
      </c>
      <c r="BA653" s="59">
        <v>0</v>
      </c>
      <c r="BB653" s="59">
        <v>0</v>
      </c>
      <c r="BC653" s="59">
        <v>0</v>
      </c>
      <c r="BD653" s="59">
        <v>0</v>
      </c>
      <c r="BE653" s="84" t="s">
        <v>38</v>
      </c>
      <c r="BF653" s="84" t="s">
        <v>38</v>
      </c>
      <c r="BG653" s="84" t="s">
        <v>38</v>
      </c>
      <c r="BH653" s="84" t="s">
        <v>38</v>
      </c>
      <c r="BI653" s="85" t="s">
        <v>493</v>
      </c>
      <c r="BJ653" s="86" t="s">
        <v>246</v>
      </c>
      <c r="BK653" s="86" t="s">
        <v>481</v>
      </c>
      <c r="BL653" s="86" t="s">
        <v>155</v>
      </c>
      <c r="BM653" s="86" t="s">
        <v>178</v>
      </c>
      <c r="BN653" s="86"/>
      <c r="BO653" s="59">
        <v>8</v>
      </c>
      <c r="BP653" s="69">
        <v>256104305100343</v>
      </c>
      <c r="BQ653" s="92">
        <v>0.6</v>
      </c>
      <c r="BR653" s="93">
        <v>0.06</v>
      </c>
      <c r="BS653" s="94">
        <f t="shared" si="110"/>
        <v>0.66</v>
      </c>
      <c r="BT653" s="95">
        <v>0.1771</v>
      </c>
      <c r="BU653" s="101">
        <f t="shared" si="111"/>
        <v>0.8371</v>
      </c>
      <c r="BV653" s="102">
        <f t="shared" si="107"/>
        <v>3.584229390681</v>
      </c>
      <c r="BW653" s="103">
        <v>660</v>
      </c>
      <c r="BX653" s="104">
        <f t="shared" si="112"/>
        <v>0.00300035842293907</v>
      </c>
      <c r="BY653" s="105">
        <v>1000</v>
      </c>
      <c r="BZ653" s="103" t="s">
        <v>32</v>
      </c>
      <c r="CA653" s="106" t="s">
        <v>189</v>
      </c>
      <c r="CB653" s="107" t="s">
        <v>148</v>
      </c>
      <c r="CC653" s="112" t="s">
        <v>149</v>
      </c>
      <c r="CD653" s="106"/>
      <c r="CE653" s="103" t="s">
        <v>192</v>
      </c>
      <c r="CF653" s="113"/>
      <c r="CG653" s="114">
        <v>2000014946</v>
      </c>
    </row>
    <row r="654" spans="1:85">
      <c r="A654" s="53" t="str">
        <f t="shared" si="103"/>
        <v>B1-08-08-46054</v>
      </c>
      <c r="B654" s="47" t="str">
        <f t="shared" si="104"/>
        <v>B1-08-08</v>
      </c>
      <c r="C654" s="48" t="s">
        <v>43</v>
      </c>
      <c r="D654" s="49">
        <v>46054</v>
      </c>
      <c r="E654" s="50" t="s">
        <v>14</v>
      </c>
      <c r="F654" s="51" t="s">
        <v>15</v>
      </c>
      <c r="G654" s="59">
        <v>8</v>
      </c>
      <c r="H654" s="51" t="s">
        <v>165</v>
      </c>
      <c r="I654" s="59">
        <v>8</v>
      </c>
      <c r="J654" s="60">
        <f>IF(ISBLANK(H654),"",IFERROR(VLOOKUP(B654,'Np PL4 Stock'!$A:$D,4,FALSE),""))</f>
        <v>46040</v>
      </c>
      <c r="K654" s="61">
        <f>IF(ISBLANK(H654),"",SUMIF('Np PL4 Stock'!$A:$A,B654,'Np PL4 Stock'!$N:$N))</f>
        <v>1.8</v>
      </c>
      <c r="L654" s="62">
        <f>IF(ISBLANK(H654),"",VLOOKUP(LEFT(B654,5),Unit!A:B,2,FALSE))</f>
        <v>12</v>
      </c>
      <c r="M654" s="63" t="str">
        <f>IF(ISBLANK(H654),"",IFERROR(VLOOKUP(B654,'Np PL4 Stock'!$A:$T,20,FALSE),""))</f>
        <v>V1-MA1</v>
      </c>
      <c r="N654" s="63" t="str">
        <f>IF(ISBLANK(H654),"",IFERROR(VLOOKUP(B654,'Np PL4 Stock'!$A:$U,21,FALSE),""))</f>
        <v>SIS</v>
      </c>
      <c r="O654" s="62">
        <f t="shared" si="108"/>
        <v>150</v>
      </c>
      <c r="P654" s="62">
        <f t="shared" si="105"/>
        <v>0.000105416666666667</v>
      </c>
      <c r="Q654" s="67">
        <f t="shared" si="109"/>
        <v>7.02777777777778e-7</v>
      </c>
      <c r="R654" s="67">
        <f t="shared" si="106"/>
        <v>8.79083333333333e-7</v>
      </c>
      <c r="S654" s="59">
        <v>12</v>
      </c>
      <c r="T654" s="147">
        <v>7.725</v>
      </c>
      <c r="U654" s="147">
        <v>6.849</v>
      </c>
      <c r="V654" s="59">
        <v>97</v>
      </c>
      <c r="W654" s="59">
        <v>377</v>
      </c>
      <c r="X654" s="59">
        <v>94</v>
      </c>
      <c r="Y654" s="59">
        <v>100</v>
      </c>
      <c r="Z654" s="59">
        <v>88</v>
      </c>
      <c r="AA654" s="59">
        <v>0</v>
      </c>
      <c r="AB654" s="59">
        <v>0</v>
      </c>
      <c r="AC654" s="59">
        <v>0</v>
      </c>
      <c r="AD654" s="59">
        <v>0</v>
      </c>
      <c r="AE654" s="59">
        <v>100</v>
      </c>
      <c r="AF654" s="73" t="s">
        <v>38</v>
      </c>
      <c r="AG654" s="73">
        <v>59000</v>
      </c>
      <c r="AH654" s="73" t="s">
        <v>38</v>
      </c>
      <c r="AI654" s="73" t="s">
        <v>38</v>
      </c>
      <c r="AJ654" s="73" t="s">
        <v>38</v>
      </c>
      <c r="AK654" s="73" t="s">
        <v>32</v>
      </c>
      <c r="AL654" s="77" t="str">
        <f>IF(ISBLANK(S654),"",IF(AJ654="Fail","Fail",IF(E654="PL4",IF(AND(T654&gt;STD_01122025!$D$3,U654&lt;STD_01122025!$D$4,OR(AF654="ND",AF654&lt;STD_01122025!$D$7),AH654="ND"),"Pass","Fail"),IF(E654="PL12",IF(AND(S654&lt;STD_01122025!$F$2,T654&gt;STD_01122025!$F$3,U654&lt;STD_01122025!$F$4,V654&gt;STD_01122025!$F$5,X654&gt;STD_01122025!$F$6,OR(AF654="ND",AF654&lt;STD_01122025!$F$7),AH654="ND"),"Pass","Fail"),IF(E654="SuperPL",IF(AND(T654&gt;STD_01122025!$H$3,U654&lt;STD_01122025!$H$4,V654&gt;STD_01122025!$H$5,X654&gt;STD_01122025!$H$6,OR(AF654="ND",AF654&lt;STD_01122025!$H$7),AH654="ND"),"Pass","Fail"),IF(E654="Flight",IF(AND(T654&gt;STD_01122025!$J$3,U654&lt;STD_01122025!$J$4,X654&gt;STD_01122025!$J$6,OR(AF654="ND",AF654&lt;STD_01122025!$J$7),AH654="ND"),"Pass","Fail"),""))))))</f>
        <v>Pass</v>
      </c>
      <c r="AM654" s="62">
        <f>IF(ISBLANK(B654),"",IFERROR(IF(VLOOKUP(B654,'Np PL4 Stock'!$A:$J,10,FALSE)="Np4",D654-VLOOKUP(B654,'Np PL4 Stock'!$A:$E,5,FALSE),D654-VLOOKUP(B654,'Np PL4 Stock'!$A:$E,5,FALSE)-1),""))</f>
        <v>14</v>
      </c>
      <c r="AN654" s="147">
        <v>8.266</v>
      </c>
      <c r="AO654" s="147">
        <v>7.851</v>
      </c>
      <c r="AP654" s="59">
        <v>96</v>
      </c>
      <c r="AQ654" s="59">
        <v>279</v>
      </c>
      <c r="AR654" s="59">
        <v>98</v>
      </c>
      <c r="AS654" s="59">
        <v>100</v>
      </c>
      <c r="AT654" s="73" t="s">
        <v>38</v>
      </c>
      <c r="AU654" s="73">
        <v>69500</v>
      </c>
      <c r="AV654" s="73" t="s">
        <v>38</v>
      </c>
      <c r="AW654" s="73" t="s">
        <v>38</v>
      </c>
      <c r="AX654" s="84" t="s">
        <v>32</v>
      </c>
      <c r="AY654" s="59">
        <v>0</v>
      </c>
      <c r="AZ654" s="59">
        <v>0</v>
      </c>
      <c r="BA654" s="59">
        <v>0</v>
      </c>
      <c r="BB654" s="59">
        <v>0</v>
      </c>
      <c r="BC654" s="59">
        <v>0</v>
      </c>
      <c r="BD654" s="59">
        <v>0</v>
      </c>
      <c r="BE654" s="84" t="s">
        <v>38</v>
      </c>
      <c r="BF654" s="84" t="s">
        <v>38</v>
      </c>
      <c r="BG654" s="84" t="s">
        <v>38</v>
      </c>
      <c r="BH654" s="84" t="s">
        <v>38</v>
      </c>
      <c r="BI654" s="85" t="s">
        <v>602</v>
      </c>
      <c r="BJ654" s="86" t="s">
        <v>243</v>
      </c>
      <c r="BK654" s="86" t="s">
        <v>483</v>
      </c>
      <c r="BL654" s="86" t="s">
        <v>155</v>
      </c>
      <c r="BM654" s="86" t="s">
        <v>178</v>
      </c>
      <c r="BN654" s="86"/>
      <c r="BO654" s="59">
        <v>8</v>
      </c>
      <c r="BP654" s="69">
        <v>256104305100344</v>
      </c>
      <c r="BQ654" s="92">
        <v>0.2</v>
      </c>
      <c r="BR654" s="93">
        <v>0.02</v>
      </c>
      <c r="BS654" s="94">
        <f t="shared" si="110"/>
        <v>0.22</v>
      </c>
      <c r="BT654" s="95">
        <v>0.0645333333333333</v>
      </c>
      <c r="BU654" s="101">
        <f t="shared" si="111"/>
        <v>0.284533333333333</v>
      </c>
      <c r="BV654" s="102">
        <f t="shared" si="107"/>
        <v>3.584229390681</v>
      </c>
      <c r="BW654" s="103">
        <v>220</v>
      </c>
      <c r="BX654" s="104">
        <f t="shared" si="112"/>
        <v>0.00101983273596177</v>
      </c>
      <c r="BY654" s="105">
        <v>1000</v>
      </c>
      <c r="BZ654" s="103" t="s">
        <v>32</v>
      </c>
      <c r="CA654" s="106" t="s">
        <v>189</v>
      </c>
      <c r="CB654" s="107" t="s">
        <v>148</v>
      </c>
      <c r="CC654" s="112" t="s">
        <v>149</v>
      </c>
      <c r="CD654" s="106"/>
      <c r="CE654" s="103" t="s">
        <v>192</v>
      </c>
      <c r="CF654" s="113"/>
      <c r="CG654" s="114">
        <v>2000009551</v>
      </c>
    </row>
    <row r="655" spans="1:85">
      <c r="A655" s="53" t="str">
        <f t="shared" si="103"/>
        <v>B1-08-08-46054</v>
      </c>
      <c r="B655" s="47" t="str">
        <f t="shared" si="104"/>
        <v>B1-08-08</v>
      </c>
      <c r="C655" s="48" t="s">
        <v>43</v>
      </c>
      <c r="D655" s="49">
        <v>46054</v>
      </c>
      <c r="E655" s="50" t="s">
        <v>14</v>
      </c>
      <c r="F655" s="51" t="s">
        <v>15</v>
      </c>
      <c r="G655" s="59">
        <v>8</v>
      </c>
      <c r="H655" s="51" t="s">
        <v>165</v>
      </c>
      <c r="I655" s="59">
        <v>8</v>
      </c>
      <c r="J655" s="60">
        <f>IF(ISBLANK(H655),"",IFERROR(VLOOKUP(B655,'Np PL4 Stock'!$A:$D,4,FALSE),""))</f>
        <v>46040</v>
      </c>
      <c r="K655" s="61">
        <f>IF(ISBLANK(H655),"",SUMIF('Np PL4 Stock'!$A:$A,B655,'Np PL4 Stock'!$N:$N))</f>
        <v>1.8</v>
      </c>
      <c r="L655" s="62">
        <f>IF(ISBLANK(H655),"",VLOOKUP(LEFT(B655,5),Unit!A:B,2,FALSE))</f>
        <v>12</v>
      </c>
      <c r="M655" s="63" t="str">
        <f>IF(ISBLANK(H655),"",IFERROR(VLOOKUP(B655,'Np PL4 Stock'!$A:$T,20,FALSE),""))</f>
        <v>V1-MA1</v>
      </c>
      <c r="N655" s="63" t="str">
        <f>IF(ISBLANK(H655),"",IFERROR(VLOOKUP(B655,'Np PL4 Stock'!$A:$U,21,FALSE),""))</f>
        <v>SIS</v>
      </c>
      <c r="O655" s="62">
        <f t="shared" si="108"/>
        <v>150</v>
      </c>
      <c r="P655" s="62">
        <f t="shared" si="105"/>
        <v>0.000105416666666667</v>
      </c>
      <c r="Q655" s="67">
        <f t="shared" si="109"/>
        <v>7.02777777777778e-7</v>
      </c>
      <c r="R655" s="67">
        <f t="shared" si="106"/>
        <v>8.79083333333333e-7</v>
      </c>
      <c r="S655" s="59">
        <v>12</v>
      </c>
      <c r="T655" s="147">
        <v>7.725</v>
      </c>
      <c r="U655" s="147">
        <v>6.849</v>
      </c>
      <c r="V655" s="59">
        <v>97</v>
      </c>
      <c r="W655" s="59">
        <v>377</v>
      </c>
      <c r="X655" s="59">
        <v>94</v>
      </c>
      <c r="Y655" s="59">
        <v>100</v>
      </c>
      <c r="Z655" s="59">
        <v>88</v>
      </c>
      <c r="AA655" s="59">
        <v>0</v>
      </c>
      <c r="AB655" s="59">
        <v>0</v>
      </c>
      <c r="AC655" s="59">
        <v>0</v>
      </c>
      <c r="AD655" s="59">
        <v>0</v>
      </c>
      <c r="AE655" s="59">
        <v>100</v>
      </c>
      <c r="AF655" s="73" t="s">
        <v>38</v>
      </c>
      <c r="AG655" s="73">
        <v>59000</v>
      </c>
      <c r="AH655" s="73" t="s">
        <v>38</v>
      </c>
      <c r="AI655" s="73" t="s">
        <v>38</v>
      </c>
      <c r="AJ655" s="73" t="s">
        <v>38</v>
      </c>
      <c r="AK655" s="73" t="s">
        <v>32</v>
      </c>
      <c r="AL655" s="77" t="str">
        <f>IF(ISBLANK(S655),"",IF(AJ655="Fail","Fail",IF(E655="PL4",IF(AND(T655&gt;STD_01122025!$D$3,U655&lt;STD_01122025!$D$4,OR(AF655="ND",AF655&lt;STD_01122025!$D$7),AH655="ND"),"Pass","Fail"),IF(E655="PL12",IF(AND(S655&lt;STD_01122025!$F$2,T655&gt;STD_01122025!$F$3,U655&lt;STD_01122025!$F$4,V655&gt;STD_01122025!$F$5,X655&gt;STD_01122025!$F$6,OR(AF655="ND",AF655&lt;STD_01122025!$F$7),AH655="ND"),"Pass","Fail"),IF(E655="SuperPL",IF(AND(T655&gt;STD_01122025!$H$3,U655&lt;STD_01122025!$H$4,V655&gt;STD_01122025!$H$5,X655&gt;STD_01122025!$H$6,OR(AF655="ND",AF655&lt;STD_01122025!$H$7),AH655="ND"),"Pass","Fail"),IF(E655="Flight",IF(AND(T655&gt;STD_01122025!$J$3,U655&lt;STD_01122025!$J$4,X655&gt;STD_01122025!$J$6,OR(AF655="ND",AF655&lt;STD_01122025!$J$7),AH655="ND"),"Pass","Fail"),""))))))</f>
        <v>Pass</v>
      </c>
      <c r="AM655" s="62">
        <f>IF(ISBLANK(B655),"",IFERROR(IF(VLOOKUP(B655,'Np PL4 Stock'!$A:$J,10,FALSE)="Np4",D655-VLOOKUP(B655,'Np PL4 Stock'!$A:$E,5,FALSE),D655-VLOOKUP(B655,'Np PL4 Stock'!$A:$E,5,FALSE)-1),""))</f>
        <v>14</v>
      </c>
      <c r="AN655" s="147">
        <v>8.266</v>
      </c>
      <c r="AO655" s="147">
        <v>7.851</v>
      </c>
      <c r="AP655" s="59">
        <v>96</v>
      </c>
      <c r="AQ655" s="59">
        <v>279</v>
      </c>
      <c r="AR655" s="59">
        <v>98</v>
      </c>
      <c r="AS655" s="59">
        <v>100</v>
      </c>
      <c r="AT655" s="73" t="s">
        <v>38</v>
      </c>
      <c r="AU655" s="73">
        <v>69500</v>
      </c>
      <c r="AV655" s="73" t="s">
        <v>38</v>
      </c>
      <c r="AW655" s="73" t="s">
        <v>38</v>
      </c>
      <c r="AX655" s="84" t="s">
        <v>32</v>
      </c>
      <c r="AY655" s="59">
        <v>0</v>
      </c>
      <c r="AZ655" s="59">
        <v>0</v>
      </c>
      <c r="BA655" s="59">
        <v>0</v>
      </c>
      <c r="BB655" s="59">
        <v>0</v>
      </c>
      <c r="BC655" s="59">
        <v>0</v>
      </c>
      <c r="BD655" s="59">
        <v>0</v>
      </c>
      <c r="BE655" s="84" t="s">
        <v>38</v>
      </c>
      <c r="BF655" s="84" t="s">
        <v>38</v>
      </c>
      <c r="BG655" s="84" t="s">
        <v>38</v>
      </c>
      <c r="BH655" s="84" t="s">
        <v>38</v>
      </c>
      <c r="BI655" s="85" t="s">
        <v>685</v>
      </c>
      <c r="BJ655" s="86" t="s">
        <v>246</v>
      </c>
      <c r="BK655" s="86" t="s">
        <v>481</v>
      </c>
      <c r="BL655" s="86" t="s">
        <v>155</v>
      </c>
      <c r="BM655" s="86" t="s">
        <v>178</v>
      </c>
      <c r="BN655" s="86"/>
      <c r="BO655" s="59">
        <v>8</v>
      </c>
      <c r="BP655" s="69">
        <v>256104305100345</v>
      </c>
      <c r="BQ655" s="92">
        <v>0.35</v>
      </c>
      <c r="BR655" s="93">
        <v>0.035</v>
      </c>
      <c r="BS655" s="94">
        <f t="shared" si="110"/>
        <v>0.385</v>
      </c>
      <c r="BT655" s="95">
        <v>0.0757166666666667</v>
      </c>
      <c r="BU655" s="101">
        <f t="shared" si="111"/>
        <v>0.460716666666667</v>
      </c>
      <c r="BV655" s="102">
        <f t="shared" si="107"/>
        <v>3.584229390681</v>
      </c>
      <c r="BW655" s="103">
        <v>385</v>
      </c>
      <c r="BX655" s="104">
        <f t="shared" si="112"/>
        <v>0.00165131421744325</v>
      </c>
      <c r="BY655" s="105">
        <v>1000</v>
      </c>
      <c r="BZ655" s="103" t="s">
        <v>32</v>
      </c>
      <c r="CA655" s="106" t="s">
        <v>189</v>
      </c>
      <c r="CB655" s="107" t="s">
        <v>148</v>
      </c>
      <c r="CC655" s="112" t="s">
        <v>149</v>
      </c>
      <c r="CD655" s="106"/>
      <c r="CE655" s="103" t="s">
        <v>192</v>
      </c>
      <c r="CF655" s="113"/>
      <c r="CG655" s="114">
        <v>2000011429</v>
      </c>
    </row>
    <row r="656" spans="1:85">
      <c r="A656" s="53" t="str">
        <f t="shared" si="103"/>
        <v>B1-05-08-46054</v>
      </c>
      <c r="B656" s="47" t="str">
        <f t="shared" si="104"/>
        <v>B1-05-08</v>
      </c>
      <c r="C656" s="48" t="s">
        <v>43</v>
      </c>
      <c r="D656" s="49">
        <v>46054</v>
      </c>
      <c r="E656" s="50" t="s">
        <v>14</v>
      </c>
      <c r="F656" s="51" t="s">
        <v>15</v>
      </c>
      <c r="G656" s="59">
        <v>8</v>
      </c>
      <c r="H656" s="51" t="s">
        <v>165</v>
      </c>
      <c r="I656" s="59">
        <v>5</v>
      </c>
      <c r="J656" s="60">
        <f>IF(ISBLANK(H656),"",IFERROR(VLOOKUP(B656,'Np PL4 Stock'!$A:$D,4,FALSE),""))</f>
        <v>46040</v>
      </c>
      <c r="K656" s="61">
        <f>IF(ISBLANK(H656),"",SUMIF('Np PL4 Stock'!$A:$A,B656,'Np PL4 Stock'!$N:$N))</f>
        <v>1.8</v>
      </c>
      <c r="L656" s="62">
        <f>IF(ISBLANK(H656),"",VLOOKUP(LEFT(B656,5),Unit!A:B,2,FALSE))</f>
        <v>12</v>
      </c>
      <c r="M656" s="63" t="str">
        <f>IF(ISBLANK(H656),"",IFERROR(VLOOKUP(B656,'Np PL4 Stock'!$A:$T,20,FALSE),""))</f>
        <v>V1-MB1</v>
      </c>
      <c r="N656" s="63" t="str">
        <f>IF(ISBLANK(H656),"",IFERROR(VLOOKUP(B656,'Np PL4 Stock'!$A:$U,21,FALSE),""))</f>
        <v>SIS</v>
      </c>
      <c r="O656" s="62">
        <f t="shared" si="108"/>
        <v>150</v>
      </c>
      <c r="P656" s="62">
        <f t="shared" si="105"/>
        <v>0.000120083333333333</v>
      </c>
      <c r="Q656" s="67">
        <f t="shared" si="109"/>
        <v>8.00555555555556e-7</v>
      </c>
      <c r="R656" s="67">
        <f t="shared" si="106"/>
        <v>1.14190354938272e-6</v>
      </c>
      <c r="S656" s="59">
        <v>13</v>
      </c>
      <c r="T656" s="147">
        <v>7.68</v>
      </c>
      <c r="U656" s="147">
        <v>5.075</v>
      </c>
      <c r="V656" s="59">
        <v>95</v>
      </c>
      <c r="W656" s="59">
        <v>383</v>
      </c>
      <c r="X656" s="59">
        <v>92</v>
      </c>
      <c r="Y656" s="59">
        <v>100</v>
      </c>
      <c r="Z656" s="59">
        <v>88</v>
      </c>
      <c r="AA656" s="59">
        <v>0</v>
      </c>
      <c r="AB656" s="59">
        <v>0</v>
      </c>
      <c r="AC656" s="59">
        <v>0</v>
      </c>
      <c r="AD656" s="59">
        <v>0</v>
      </c>
      <c r="AE656" s="59">
        <v>100</v>
      </c>
      <c r="AF656" s="73" t="s">
        <v>38</v>
      </c>
      <c r="AG656" s="73">
        <v>54000</v>
      </c>
      <c r="AH656" s="73" t="s">
        <v>38</v>
      </c>
      <c r="AI656" s="73" t="s">
        <v>38</v>
      </c>
      <c r="AJ656" s="73" t="s">
        <v>38</v>
      </c>
      <c r="AK656" s="73" t="s">
        <v>32</v>
      </c>
      <c r="AL656" s="77" t="str">
        <f>IF(ISBLANK(S656),"",IF(AJ656="Fail","Fail",IF(E656="PL4",IF(AND(T656&gt;STD_01122025!$D$3,U656&lt;STD_01122025!$D$4,OR(AF656="ND",AF656&lt;STD_01122025!$D$7),AH656="ND"),"Pass","Fail"),IF(E656="PL12",IF(AND(S656&lt;STD_01122025!$F$2,T656&gt;STD_01122025!$F$3,U656&lt;STD_01122025!$F$4,V656&gt;STD_01122025!$F$5,X656&gt;STD_01122025!$F$6,OR(AF656="ND",AF656&lt;STD_01122025!$F$7),AH656="ND"),"Pass","Fail"),IF(E656="SuperPL",IF(AND(T656&gt;STD_01122025!$H$3,U656&lt;STD_01122025!$H$4,V656&gt;STD_01122025!$H$5,X656&gt;STD_01122025!$H$6,OR(AF656="ND",AF656&lt;STD_01122025!$H$7),AH656="ND"),"Pass","Fail"),IF(E656="Flight",IF(AND(T656&gt;STD_01122025!$J$3,U656&lt;STD_01122025!$J$4,X656&gt;STD_01122025!$J$6,OR(AF656="ND",AF656&lt;STD_01122025!$J$7),AH656="ND"),"Pass","Fail"),""))))))</f>
        <v>Pass</v>
      </c>
      <c r="AM656" s="62">
        <f>IF(ISBLANK(B656),"",IFERROR(IF(VLOOKUP(B656,'Np PL4 Stock'!$A:$J,10,FALSE)="Np4",D656-VLOOKUP(B656,'Np PL4 Stock'!$A:$E,5,FALSE),D656-VLOOKUP(B656,'Np PL4 Stock'!$A:$E,5,FALSE)-1),""))</f>
        <v>14</v>
      </c>
      <c r="AN656" s="147">
        <v>7.936</v>
      </c>
      <c r="AO656" s="147">
        <v>7.831</v>
      </c>
      <c r="AP656" s="59">
        <v>97</v>
      </c>
      <c r="AQ656" s="59">
        <v>342</v>
      </c>
      <c r="AR656" s="59">
        <v>97</v>
      </c>
      <c r="AS656" s="59">
        <v>100</v>
      </c>
      <c r="AT656" s="73">
        <v>25500</v>
      </c>
      <c r="AU656" s="73">
        <v>54000</v>
      </c>
      <c r="AV656" s="73" t="s">
        <v>38</v>
      </c>
      <c r="AW656" s="73" t="s">
        <v>38</v>
      </c>
      <c r="AX656" s="84" t="s">
        <v>32</v>
      </c>
      <c r="AY656" s="59">
        <v>0</v>
      </c>
      <c r="AZ656" s="59">
        <v>0</v>
      </c>
      <c r="BA656" s="59">
        <v>0</v>
      </c>
      <c r="BB656" s="59">
        <v>0</v>
      </c>
      <c r="BC656" s="59">
        <v>0</v>
      </c>
      <c r="BD656" s="59">
        <v>0</v>
      </c>
      <c r="BE656" s="84" t="s">
        <v>38</v>
      </c>
      <c r="BF656" s="84" t="s">
        <v>38</v>
      </c>
      <c r="BG656" s="84" t="s">
        <v>38</v>
      </c>
      <c r="BH656" s="84" t="s">
        <v>38</v>
      </c>
      <c r="BI656" s="85" t="s">
        <v>492</v>
      </c>
      <c r="BJ656" s="86" t="s">
        <v>258</v>
      </c>
      <c r="BK656" s="86" t="s">
        <v>488</v>
      </c>
      <c r="BL656" s="86" t="s">
        <v>155</v>
      </c>
      <c r="BM656" s="86" t="s">
        <v>178</v>
      </c>
      <c r="BN656" s="86"/>
      <c r="BO656" s="59">
        <v>5</v>
      </c>
      <c r="BP656" s="69">
        <v>256104305100350</v>
      </c>
      <c r="BQ656" s="92">
        <v>1.31</v>
      </c>
      <c r="BR656" s="93">
        <v>0.131</v>
      </c>
      <c r="BS656" s="94">
        <f t="shared" si="110"/>
        <v>1.441</v>
      </c>
      <c r="BT656" s="95">
        <v>0.614426388888889</v>
      </c>
      <c r="BU656" s="101">
        <f t="shared" si="111"/>
        <v>2.05542638888889</v>
      </c>
      <c r="BV656" s="102">
        <f t="shared" si="107"/>
        <v>2.92397660818713</v>
      </c>
      <c r="BW656" s="103">
        <v>1601.11111111111</v>
      </c>
      <c r="BX656" s="104">
        <f t="shared" si="112"/>
        <v>0.00601001868096166</v>
      </c>
      <c r="BY656" s="105">
        <v>900</v>
      </c>
      <c r="BZ656" s="103" t="s">
        <v>32</v>
      </c>
      <c r="CA656" s="106" t="s">
        <v>189</v>
      </c>
      <c r="CB656" s="107" t="s">
        <v>148</v>
      </c>
      <c r="CC656" s="112" t="s">
        <v>149</v>
      </c>
      <c r="CD656" s="106"/>
      <c r="CE656" s="103" t="s">
        <v>192</v>
      </c>
      <c r="CF656" s="113"/>
      <c r="CG656" s="114">
        <v>2000028684</v>
      </c>
    </row>
    <row r="657" spans="1:85">
      <c r="A657" s="53" t="str">
        <f t="shared" ref="A657:A720" si="113">IF(ISBLANK(H657),"",H657&amp;"-"&amp;IF(OR(LEN(I657)=1,LEN(I657)=4),"0"&amp;I657,I657))&amp;"-"&amp;IF(LEN(G657)=1,"0"&amp;G657,G657)&amp;"-"&amp;D657</f>
        <v>B1-07-08-46054</v>
      </c>
      <c r="B657" s="47" t="str">
        <f t="shared" ref="B657:B720" si="114">IF(ISBLANK(H657),"",H657&amp;"-"&amp;IF(OR(LEN(I657)=1,LEN(I657)=4),"0"&amp;I657,I657))&amp;"-"&amp;IF(LEN(G657)=1,"0"&amp;G657,G657)</f>
        <v>B1-07-08</v>
      </c>
      <c r="C657" s="48" t="s">
        <v>43</v>
      </c>
      <c r="D657" s="49">
        <v>46054</v>
      </c>
      <c r="E657" s="50" t="s">
        <v>14</v>
      </c>
      <c r="F657" s="51" t="s">
        <v>15</v>
      </c>
      <c r="G657" s="59">
        <v>8</v>
      </c>
      <c r="H657" s="51" t="s">
        <v>165</v>
      </c>
      <c r="I657" s="59">
        <v>7</v>
      </c>
      <c r="J657" s="60">
        <f>IF(ISBLANK(H657),"",IFERROR(VLOOKUP(B657,'Np PL4 Stock'!$A:$D,4,FALSE),""))</f>
        <v>46040</v>
      </c>
      <c r="K657" s="61">
        <f>IF(ISBLANK(H657),"",SUMIF('Np PL4 Stock'!$A:$A,B657,'Np PL4 Stock'!$N:$N))</f>
        <v>1.8</v>
      </c>
      <c r="L657" s="62">
        <f>IF(ISBLANK(H657),"",VLOOKUP(LEFT(B657,5),Unit!A:B,2,FALSE))</f>
        <v>12</v>
      </c>
      <c r="M657" s="63" t="str">
        <f>IF(ISBLANK(H657),"",IFERROR(VLOOKUP(B657,'Np PL4 Stock'!$A:$T,20,FALSE),""))</f>
        <v>V1-MA1</v>
      </c>
      <c r="N657" s="63" t="str">
        <f>IF(ISBLANK(H657),"",IFERROR(VLOOKUP(B657,'Np PL4 Stock'!$A:$U,21,FALSE),""))</f>
        <v>SIS</v>
      </c>
      <c r="O657" s="62">
        <f t="shared" si="108"/>
        <v>150</v>
      </c>
      <c r="P657" s="62">
        <f t="shared" si="105"/>
        <v>9.53333333333333e-5</v>
      </c>
      <c r="Q657" s="67">
        <f t="shared" si="109"/>
        <v>9.23650555555556e-7</v>
      </c>
      <c r="R657" s="67">
        <f t="shared" si="106"/>
        <v>1.29677938888889e-6</v>
      </c>
      <c r="S657" s="59">
        <v>12</v>
      </c>
      <c r="T657" s="147">
        <v>7.571</v>
      </c>
      <c r="U657" s="147">
        <v>7.406</v>
      </c>
      <c r="V657" s="59">
        <v>88</v>
      </c>
      <c r="W657" s="59">
        <v>408</v>
      </c>
      <c r="X657" s="59">
        <v>95</v>
      </c>
      <c r="Y657" s="59">
        <v>100</v>
      </c>
      <c r="Z657" s="59">
        <v>84</v>
      </c>
      <c r="AA657" s="59">
        <v>0</v>
      </c>
      <c r="AB657" s="59">
        <v>0</v>
      </c>
      <c r="AC657" s="59">
        <v>0</v>
      </c>
      <c r="AD657" s="59">
        <v>0</v>
      </c>
      <c r="AE657" s="59">
        <v>100</v>
      </c>
      <c r="AF657" s="73" t="s">
        <v>38</v>
      </c>
      <c r="AG657" s="73">
        <v>67500</v>
      </c>
      <c r="AH657" s="73" t="s">
        <v>38</v>
      </c>
      <c r="AI657" s="73" t="s">
        <v>38</v>
      </c>
      <c r="AJ657" s="73" t="s">
        <v>38</v>
      </c>
      <c r="AK657" s="73" t="s">
        <v>32</v>
      </c>
      <c r="AL657" s="77" t="str">
        <f>IF(ISBLANK(S657),"",IF(AJ657="Fail","Fail",IF(E657="PL4",IF(AND(T657&gt;STD_01122025!$D$3,U657&lt;STD_01122025!$D$4,OR(AF657="ND",AF657&lt;STD_01122025!$D$7),AH657="ND"),"Pass","Fail"),IF(E657="PL12",IF(AND(S657&lt;STD_01122025!$F$2,T657&gt;STD_01122025!$F$3,U657&lt;STD_01122025!$F$4,V657&gt;STD_01122025!$F$5,X657&gt;STD_01122025!$F$6,OR(AF657="ND",AF657&lt;STD_01122025!$F$7),AH657="ND"),"Pass","Fail"),IF(E657="SuperPL",IF(AND(T657&gt;STD_01122025!$H$3,U657&lt;STD_01122025!$H$4,V657&gt;STD_01122025!$H$5,X657&gt;STD_01122025!$H$6,OR(AF657="ND",AF657&lt;STD_01122025!$H$7),AH657="ND"),"Pass","Fail"),IF(E657="Flight",IF(AND(T657&gt;STD_01122025!$J$3,U657&lt;STD_01122025!$J$4,X657&gt;STD_01122025!$J$6,OR(AF657="ND",AF657&lt;STD_01122025!$J$7),AH657="ND"),"Pass","Fail"),""))))))</f>
        <v>Pass</v>
      </c>
      <c r="AM657" s="62">
        <f>IF(ISBLANK(B657),"",IFERROR(IF(VLOOKUP(B657,'Np PL4 Stock'!$A:$J,10,FALSE)="Np4",D657-VLOOKUP(B657,'Np PL4 Stock'!$A:$E,5,FALSE),D657-VLOOKUP(B657,'Np PL4 Stock'!$A:$E,5,FALSE)-1),""))</f>
        <v>14</v>
      </c>
      <c r="AN657" s="147">
        <v>8.021</v>
      </c>
      <c r="AO657" s="147">
        <v>7.942</v>
      </c>
      <c r="AP657" s="59">
        <v>97</v>
      </c>
      <c r="AQ657" s="59">
        <v>333</v>
      </c>
      <c r="AR657" s="59">
        <v>98</v>
      </c>
      <c r="AS657" s="59">
        <v>100</v>
      </c>
      <c r="AT657" s="73" t="s">
        <v>38</v>
      </c>
      <c r="AU657" s="73">
        <v>71500</v>
      </c>
      <c r="AV657" s="73" t="s">
        <v>38</v>
      </c>
      <c r="AW657" s="73" t="s">
        <v>38</v>
      </c>
      <c r="AX657" s="84" t="s">
        <v>32</v>
      </c>
      <c r="AY657" s="59">
        <v>0</v>
      </c>
      <c r="AZ657" s="59">
        <v>0</v>
      </c>
      <c r="BA657" s="59">
        <v>0</v>
      </c>
      <c r="BB657" s="59">
        <v>0</v>
      </c>
      <c r="BC657" s="59">
        <v>0</v>
      </c>
      <c r="BD657" s="59">
        <v>0</v>
      </c>
      <c r="BE657" s="84" t="s">
        <v>38</v>
      </c>
      <c r="BF657" s="84" t="s">
        <v>38</v>
      </c>
      <c r="BG657" s="84" t="s">
        <v>38</v>
      </c>
      <c r="BH657" s="84" t="s">
        <v>38</v>
      </c>
      <c r="BI657" s="85" t="s">
        <v>813</v>
      </c>
      <c r="BJ657" s="86" t="s">
        <v>260</v>
      </c>
      <c r="BK657" s="86" t="s">
        <v>485</v>
      </c>
      <c r="BL657" s="86" t="s">
        <v>155</v>
      </c>
      <c r="BM657" s="86" t="s">
        <v>178</v>
      </c>
      <c r="BN657" s="86"/>
      <c r="BO657" s="59">
        <v>11</v>
      </c>
      <c r="BP657" s="69">
        <v>256104305100346</v>
      </c>
      <c r="BQ657" s="92">
        <v>0.84</v>
      </c>
      <c r="BR657" s="93">
        <v>0.084</v>
      </c>
      <c r="BS657" s="94">
        <f t="shared" si="110"/>
        <v>0.924</v>
      </c>
      <c r="BT657" s="95">
        <v>0.405533333333333</v>
      </c>
      <c r="BU657" s="101">
        <f t="shared" si="111"/>
        <v>1.32953333333333</v>
      </c>
      <c r="BV657" s="102">
        <f t="shared" si="107"/>
        <v>3.003003003003</v>
      </c>
      <c r="BW657" s="103">
        <v>1026.66666666667</v>
      </c>
      <c r="BX657" s="104">
        <f t="shared" si="112"/>
        <v>0.00399259259259259</v>
      </c>
      <c r="BY657" s="105">
        <v>900</v>
      </c>
      <c r="BZ657" s="103" t="s">
        <v>32</v>
      </c>
      <c r="CA657" s="106" t="s">
        <v>189</v>
      </c>
      <c r="CB657" s="107" t="s">
        <v>148</v>
      </c>
      <c r="CC657" s="112" t="s">
        <v>149</v>
      </c>
      <c r="CD657" s="106"/>
      <c r="CE657" s="103" t="s">
        <v>192</v>
      </c>
      <c r="CF657" s="113"/>
      <c r="CG657" s="114">
        <v>2000026502</v>
      </c>
    </row>
    <row r="658" spans="1:85">
      <c r="A658" s="53" t="str">
        <f t="shared" si="113"/>
        <v>B1-04-08-46054</v>
      </c>
      <c r="B658" s="47" t="str">
        <f t="shared" si="114"/>
        <v>B1-04-08</v>
      </c>
      <c r="C658" s="48" t="s">
        <v>43</v>
      </c>
      <c r="D658" s="49">
        <v>46054</v>
      </c>
      <c r="E658" s="50" t="s">
        <v>14</v>
      </c>
      <c r="F658" s="51" t="s">
        <v>15</v>
      </c>
      <c r="G658" s="59">
        <v>8</v>
      </c>
      <c r="H658" s="51" t="s">
        <v>165</v>
      </c>
      <c r="I658" s="59">
        <v>4</v>
      </c>
      <c r="J658" s="60">
        <f>IF(ISBLANK(H658),"",IFERROR(VLOOKUP(B658,'Np PL4 Stock'!$A:$D,4,FALSE),""))</f>
        <v>46039</v>
      </c>
      <c r="K658" s="61">
        <f>IF(ISBLANK(H658),"",SUMIF('Np PL4 Stock'!$A:$A,B658,'Np PL4 Stock'!$N:$N))</f>
        <v>1.8</v>
      </c>
      <c r="L658" s="62">
        <f>IF(ISBLANK(H658),"",VLOOKUP(LEFT(B658,5),Unit!A:B,2,FALSE))</f>
        <v>12</v>
      </c>
      <c r="M658" s="63" t="str">
        <f>IF(ISBLANK(H658),"",IFERROR(VLOOKUP(B658,'Np PL4 Stock'!$A:$T,20,FALSE),""))</f>
        <v>V1-MB1</v>
      </c>
      <c r="N658" s="63" t="str">
        <f>IF(ISBLANK(H658),"",IFERROR(VLOOKUP(B658,'Np PL4 Stock'!$A:$U,21,FALSE),""))</f>
        <v>SIS</v>
      </c>
      <c r="O658" s="62">
        <f t="shared" si="108"/>
        <v>150</v>
      </c>
      <c r="P658" s="62">
        <f t="shared" si="105"/>
        <v>5.04166666666667e-5</v>
      </c>
      <c r="Q658" s="67">
        <f t="shared" si="109"/>
        <v>8.25e-7</v>
      </c>
      <c r="R658" s="67">
        <f t="shared" si="106"/>
        <v>1.160420781893e-6</v>
      </c>
      <c r="S658" s="59">
        <v>12</v>
      </c>
      <c r="T658" s="147">
        <v>7.939</v>
      </c>
      <c r="U658" s="147">
        <v>7.312</v>
      </c>
      <c r="V658" s="59">
        <v>97</v>
      </c>
      <c r="W658" s="59">
        <v>343</v>
      </c>
      <c r="X658" s="59">
        <v>97</v>
      </c>
      <c r="Y658" s="59">
        <v>100</v>
      </c>
      <c r="Z658" s="59">
        <v>92</v>
      </c>
      <c r="AA658" s="59">
        <v>0</v>
      </c>
      <c r="AB658" s="59">
        <v>0</v>
      </c>
      <c r="AC658" s="59">
        <v>0</v>
      </c>
      <c r="AD658" s="59">
        <v>0</v>
      </c>
      <c r="AE658" s="59">
        <v>100</v>
      </c>
      <c r="AF658" s="73" t="s">
        <v>38</v>
      </c>
      <c r="AG658" s="73">
        <v>41000</v>
      </c>
      <c r="AH658" s="73" t="s">
        <v>38</v>
      </c>
      <c r="AI658" s="73" t="s">
        <v>38</v>
      </c>
      <c r="AJ658" s="73" t="s">
        <v>38</v>
      </c>
      <c r="AK658" s="73" t="s">
        <v>32</v>
      </c>
      <c r="AL658" s="77" t="str">
        <f>IF(ISBLANK(S658),"",IF(AJ658="Fail","Fail",IF(E658="PL4",IF(AND(T658&gt;STD_01122025!$D$3,U658&lt;STD_01122025!$D$4,OR(AF658="ND",AF658&lt;STD_01122025!$D$7),AH658="ND"),"Pass","Fail"),IF(E658="PL12",IF(AND(S658&lt;STD_01122025!$F$2,T658&gt;STD_01122025!$F$3,U658&lt;STD_01122025!$F$4,V658&gt;STD_01122025!$F$5,X658&gt;STD_01122025!$F$6,OR(AF658="ND",AF658&lt;STD_01122025!$F$7),AH658="ND"),"Pass","Fail"),IF(E658="SuperPL",IF(AND(T658&gt;STD_01122025!$H$3,U658&lt;STD_01122025!$H$4,V658&gt;STD_01122025!$H$5,X658&gt;STD_01122025!$H$6,OR(AF658="ND",AF658&lt;STD_01122025!$H$7),AH658="ND"),"Pass","Fail"),IF(E658="Flight",IF(AND(T658&gt;STD_01122025!$J$3,U658&lt;STD_01122025!$J$4,X658&gt;STD_01122025!$J$6,OR(AF658="ND",AF658&lt;STD_01122025!$J$7),AH658="ND"),"Pass","Fail"),""))))))</f>
        <v>Pass</v>
      </c>
      <c r="AM658" s="62">
        <f>IF(ISBLANK(B658),"",IFERROR(IF(VLOOKUP(B658,'Np PL4 Stock'!$A:$J,10,FALSE)="Np4",D658-VLOOKUP(B658,'Np PL4 Stock'!$A:$E,5,FALSE),D658-VLOOKUP(B658,'Np PL4 Stock'!$A:$E,5,FALSE)-1),""))</f>
        <v>15</v>
      </c>
      <c r="AN658" s="147">
        <v>9.108</v>
      </c>
      <c r="AO658" s="147">
        <v>9.204</v>
      </c>
      <c r="AP658" s="59">
        <v>100</v>
      </c>
      <c r="AQ658" s="59">
        <v>210</v>
      </c>
      <c r="AR658" s="59">
        <v>99</v>
      </c>
      <c r="AS658" s="59">
        <v>100</v>
      </c>
      <c r="AT658" s="73">
        <v>35500</v>
      </c>
      <c r="AU658" s="73">
        <v>60000</v>
      </c>
      <c r="AV658" s="73" t="s">
        <v>38</v>
      </c>
      <c r="AW658" s="73" t="s">
        <v>38</v>
      </c>
      <c r="AX658" s="84" t="s">
        <v>32</v>
      </c>
      <c r="AY658" s="59">
        <v>0</v>
      </c>
      <c r="AZ658" s="59">
        <v>0</v>
      </c>
      <c r="BA658" s="59">
        <v>0</v>
      </c>
      <c r="BB658" s="59">
        <v>0</v>
      </c>
      <c r="BC658" s="59">
        <v>0</v>
      </c>
      <c r="BD658" s="59">
        <v>0</v>
      </c>
      <c r="BE658" s="84" t="s">
        <v>38</v>
      </c>
      <c r="BF658" s="84" t="s">
        <v>38</v>
      </c>
      <c r="BG658" s="84" t="s">
        <v>38</v>
      </c>
      <c r="BH658" s="84" t="s">
        <v>38</v>
      </c>
      <c r="BI658" s="85" t="s">
        <v>486</v>
      </c>
      <c r="BJ658" s="86" t="s">
        <v>260</v>
      </c>
      <c r="BK658" s="86" t="s">
        <v>485</v>
      </c>
      <c r="BL658" s="86" t="s">
        <v>155</v>
      </c>
      <c r="BM658" s="86" t="s">
        <v>178</v>
      </c>
      <c r="BN658" s="86"/>
      <c r="BO658" s="59">
        <v>5</v>
      </c>
      <c r="BP658" s="69">
        <v>256104305100347</v>
      </c>
      <c r="BQ658" s="92">
        <v>0.55</v>
      </c>
      <c r="BR658" s="93">
        <v>0.055</v>
      </c>
      <c r="BS658" s="94">
        <f t="shared" si="110"/>
        <v>0.605</v>
      </c>
      <c r="BT658" s="95">
        <v>0.234157407407407</v>
      </c>
      <c r="BU658" s="101">
        <f t="shared" si="111"/>
        <v>0.839157407407407</v>
      </c>
      <c r="BV658" s="102">
        <f t="shared" si="107"/>
        <v>4.76190476190476</v>
      </c>
      <c r="BW658" s="103">
        <v>672.222222222222</v>
      </c>
      <c r="BX658" s="104">
        <f t="shared" si="112"/>
        <v>0.00399598765432099</v>
      </c>
      <c r="BY658" s="105">
        <v>900</v>
      </c>
      <c r="BZ658" s="103" t="s">
        <v>32</v>
      </c>
      <c r="CA658" s="106" t="s">
        <v>189</v>
      </c>
      <c r="CB658" s="107" t="s">
        <v>148</v>
      </c>
      <c r="CC658" s="112" t="s">
        <v>149</v>
      </c>
      <c r="CD658" s="106"/>
      <c r="CE658" s="103" t="s">
        <v>192</v>
      </c>
      <c r="CF658" s="113"/>
      <c r="CG658" s="114">
        <v>2000019214</v>
      </c>
    </row>
    <row r="659" spans="1:85">
      <c r="A659" s="53" t="str">
        <f t="shared" si="113"/>
        <v>B1-07-08-46054</v>
      </c>
      <c r="B659" s="47" t="str">
        <f t="shared" si="114"/>
        <v>B1-07-08</v>
      </c>
      <c r="C659" s="48" t="s">
        <v>43</v>
      </c>
      <c r="D659" s="49">
        <v>46054</v>
      </c>
      <c r="E659" s="50" t="s">
        <v>14</v>
      </c>
      <c r="F659" s="51" t="s">
        <v>15</v>
      </c>
      <c r="G659" s="59">
        <v>8</v>
      </c>
      <c r="H659" s="51" t="s">
        <v>165</v>
      </c>
      <c r="I659" s="59">
        <v>7</v>
      </c>
      <c r="J659" s="60">
        <f>IF(ISBLANK(H659),"",IFERROR(VLOOKUP(B659,'Np PL4 Stock'!$A:$D,4,FALSE),""))</f>
        <v>46040</v>
      </c>
      <c r="K659" s="61">
        <f>IF(ISBLANK(H659),"",SUMIF('Np PL4 Stock'!$A:$A,B659,'Np PL4 Stock'!$N:$N))</f>
        <v>1.8</v>
      </c>
      <c r="L659" s="62">
        <f>IF(ISBLANK(H659),"",VLOOKUP(LEFT(B659,5),Unit!A:B,2,FALSE))</f>
        <v>12</v>
      </c>
      <c r="M659" s="63" t="str">
        <f>IF(ISBLANK(H659),"",IFERROR(VLOOKUP(B659,'Np PL4 Stock'!$A:$T,20,FALSE),""))</f>
        <v>V1-MA1</v>
      </c>
      <c r="N659" s="63" t="str">
        <f>IF(ISBLANK(H659),"",IFERROR(VLOOKUP(B659,'Np PL4 Stock'!$A:$U,21,FALSE),""))</f>
        <v>SIS</v>
      </c>
      <c r="O659" s="62">
        <f t="shared" si="108"/>
        <v>150</v>
      </c>
      <c r="P659" s="62">
        <f t="shared" si="105"/>
        <v>9.53333333333333e-5</v>
      </c>
      <c r="Q659" s="67">
        <f t="shared" si="109"/>
        <v>9.23650555555556e-7</v>
      </c>
      <c r="R659" s="67">
        <f t="shared" si="106"/>
        <v>1.29677938888889e-6</v>
      </c>
      <c r="S659" s="59">
        <v>12</v>
      </c>
      <c r="T659" s="147">
        <v>7.571</v>
      </c>
      <c r="U659" s="147">
        <v>7.406</v>
      </c>
      <c r="V659" s="59">
        <v>88</v>
      </c>
      <c r="W659" s="59">
        <v>408</v>
      </c>
      <c r="X659" s="59">
        <v>95</v>
      </c>
      <c r="Y659" s="59">
        <v>100</v>
      </c>
      <c r="Z659" s="59">
        <v>84</v>
      </c>
      <c r="AA659" s="59">
        <v>0</v>
      </c>
      <c r="AB659" s="59">
        <v>0</v>
      </c>
      <c r="AC659" s="59">
        <v>0</v>
      </c>
      <c r="AD659" s="59">
        <v>0</v>
      </c>
      <c r="AE659" s="59">
        <v>100</v>
      </c>
      <c r="AF659" s="73" t="s">
        <v>38</v>
      </c>
      <c r="AG659" s="73">
        <v>67500</v>
      </c>
      <c r="AH659" s="73" t="s">
        <v>38</v>
      </c>
      <c r="AI659" s="73" t="s">
        <v>38</v>
      </c>
      <c r="AJ659" s="73" t="s">
        <v>38</v>
      </c>
      <c r="AK659" s="73" t="s">
        <v>32</v>
      </c>
      <c r="AL659" s="77" t="str">
        <f>IF(ISBLANK(S659),"",IF(AJ659="Fail","Fail",IF(E659="PL4",IF(AND(T659&gt;STD_01122025!$D$3,U659&lt;STD_01122025!$D$4,OR(AF659="ND",AF659&lt;STD_01122025!$D$7),AH659="ND"),"Pass","Fail"),IF(E659="PL12",IF(AND(S659&lt;STD_01122025!$F$2,T659&gt;STD_01122025!$F$3,U659&lt;STD_01122025!$F$4,V659&gt;STD_01122025!$F$5,X659&gt;STD_01122025!$F$6,OR(AF659="ND",AF659&lt;STD_01122025!$F$7),AH659="ND"),"Pass","Fail"),IF(E659="SuperPL",IF(AND(T659&gt;STD_01122025!$H$3,U659&lt;STD_01122025!$H$4,V659&gt;STD_01122025!$H$5,X659&gt;STD_01122025!$H$6,OR(AF659="ND",AF659&lt;STD_01122025!$H$7),AH659="ND"),"Pass","Fail"),IF(E659="Flight",IF(AND(T659&gt;STD_01122025!$J$3,U659&lt;STD_01122025!$J$4,X659&gt;STD_01122025!$J$6,OR(AF659="ND",AF659&lt;STD_01122025!$J$7),AH659="ND"),"Pass","Fail"),""))))))</f>
        <v>Pass</v>
      </c>
      <c r="AM659" s="62">
        <f>IF(ISBLANK(B659),"",IFERROR(IF(VLOOKUP(B659,'Np PL4 Stock'!$A:$J,10,FALSE)="Np4",D659-VLOOKUP(B659,'Np PL4 Stock'!$A:$E,5,FALSE),D659-VLOOKUP(B659,'Np PL4 Stock'!$A:$E,5,FALSE)-1),""))</f>
        <v>14</v>
      </c>
      <c r="AN659" s="147">
        <v>8.021</v>
      </c>
      <c r="AO659" s="147">
        <v>7.942</v>
      </c>
      <c r="AP659" s="59">
        <v>97</v>
      </c>
      <c r="AQ659" s="59">
        <v>333</v>
      </c>
      <c r="AR659" s="59">
        <v>98</v>
      </c>
      <c r="AS659" s="59">
        <v>100</v>
      </c>
      <c r="AT659" s="73" t="s">
        <v>38</v>
      </c>
      <c r="AU659" s="73">
        <v>71500</v>
      </c>
      <c r="AV659" s="73" t="s">
        <v>38</v>
      </c>
      <c r="AW659" s="73" t="s">
        <v>38</v>
      </c>
      <c r="AX659" s="84" t="s">
        <v>32</v>
      </c>
      <c r="AY659" s="59">
        <v>0</v>
      </c>
      <c r="AZ659" s="59">
        <v>0</v>
      </c>
      <c r="BA659" s="59">
        <v>0</v>
      </c>
      <c r="BB659" s="59">
        <v>0</v>
      </c>
      <c r="BC659" s="59">
        <v>0</v>
      </c>
      <c r="BD659" s="59">
        <v>0</v>
      </c>
      <c r="BE659" s="84" t="s">
        <v>38</v>
      </c>
      <c r="BF659" s="84" t="s">
        <v>38</v>
      </c>
      <c r="BG659" s="84" t="s">
        <v>38</v>
      </c>
      <c r="BH659" s="84" t="s">
        <v>38</v>
      </c>
      <c r="BI659" s="85" t="s">
        <v>522</v>
      </c>
      <c r="BJ659" s="86" t="s">
        <v>262</v>
      </c>
      <c r="BK659" s="86" t="s">
        <v>523</v>
      </c>
      <c r="BL659" s="86" t="s">
        <v>155</v>
      </c>
      <c r="BM659" s="86" t="s">
        <v>178</v>
      </c>
      <c r="BN659" s="86"/>
      <c r="BO659" s="59">
        <v>10</v>
      </c>
      <c r="BP659" s="69">
        <v>256104305100348</v>
      </c>
      <c r="BQ659" s="92">
        <v>0.2</v>
      </c>
      <c r="BR659" s="93">
        <v>0.02</v>
      </c>
      <c r="BS659" s="94">
        <f t="shared" si="110"/>
        <v>0.22</v>
      </c>
      <c r="BT659" s="95">
        <v>0.0682733333333333</v>
      </c>
      <c r="BU659" s="101">
        <f t="shared" si="111"/>
        <v>0.288273333333333</v>
      </c>
      <c r="BV659" s="102">
        <f t="shared" si="107"/>
        <v>3.003003003003</v>
      </c>
      <c r="BW659" s="103">
        <v>220</v>
      </c>
      <c r="BX659" s="104">
        <f t="shared" si="112"/>
        <v>0.000865685685685685</v>
      </c>
      <c r="BY659" s="105">
        <v>1000</v>
      </c>
      <c r="BZ659" s="103" t="s">
        <v>32</v>
      </c>
      <c r="CA659" s="106" t="s">
        <v>189</v>
      </c>
      <c r="CB659" s="107" t="s">
        <v>148</v>
      </c>
      <c r="CC659" s="112" t="s">
        <v>149</v>
      </c>
      <c r="CD659" s="106"/>
      <c r="CE659" s="103" t="s">
        <v>192</v>
      </c>
      <c r="CF659" s="113"/>
      <c r="CG659" s="114">
        <v>2000028739</v>
      </c>
    </row>
    <row r="660" spans="1:85">
      <c r="A660" s="53" t="str">
        <f t="shared" si="113"/>
        <v>B1-06-08-46054</v>
      </c>
      <c r="B660" s="47" t="str">
        <f t="shared" si="114"/>
        <v>B1-06-08</v>
      </c>
      <c r="C660" s="48" t="s">
        <v>43</v>
      </c>
      <c r="D660" s="49">
        <v>46054</v>
      </c>
      <c r="E660" s="50" t="s">
        <v>14</v>
      </c>
      <c r="F660" s="51" t="s">
        <v>15</v>
      </c>
      <c r="G660" s="59">
        <v>8</v>
      </c>
      <c r="H660" s="51" t="s">
        <v>165</v>
      </c>
      <c r="I660" s="59">
        <v>6</v>
      </c>
      <c r="J660" s="60">
        <f>IF(ISBLANK(H660),"",IFERROR(VLOOKUP(B660,'Np PL4 Stock'!$A:$D,4,FALSE),""))</f>
        <v>46040</v>
      </c>
      <c r="K660" s="61">
        <f>IF(ISBLANK(H660),"",SUMIF('Np PL4 Stock'!$A:$A,B660,'Np PL4 Stock'!$N:$N))</f>
        <v>1.8</v>
      </c>
      <c r="L660" s="62">
        <f>IF(ISBLANK(H660),"",VLOOKUP(LEFT(B660,5),Unit!A:B,2,FALSE))</f>
        <v>12</v>
      </c>
      <c r="M660" s="63" t="str">
        <f>IF(ISBLANK(H660),"",IFERROR(VLOOKUP(B660,'Np PL4 Stock'!$A:$T,20,FALSE),""))</f>
        <v>V1-MB1</v>
      </c>
      <c r="N660" s="63" t="str">
        <f>IF(ISBLANK(H660),"",IFERROR(VLOOKUP(B660,'Np PL4 Stock'!$A:$U,21,FALSE),""))</f>
        <v>SIS</v>
      </c>
      <c r="O660" s="62">
        <f t="shared" si="108"/>
        <v>150</v>
      </c>
      <c r="P660" s="62">
        <f t="shared" si="105"/>
        <v>1.00833333333333e-5</v>
      </c>
      <c r="Q660" s="67">
        <f t="shared" si="109"/>
        <v>7.36388888888889e-7</v>
      </c>
      <c r="R660" s="67">
        <f t="shared" si="106"/>
        <v>1.0223837962963e-6</v>
      </c>
      <c r="S660" s="59">
        <v>12</v>
      </c>
      <c r="T660" s="147">
        <v>7.626</v>
      </c>
      <c r="U660" s="147">
        <v>6.834</v>
      </c>
      <c r="V660" s="59">
        <v>89.583</v>
      </c>
      <c r="W660" s="59">
        <v>384</v>
      </c>
      <c r="X660" s="59">
        <v>94</v>
      </c>
      <c r="Y660" s="59">
        <v>100</v>
      </c>
      <c r="Z660" s="59">
        <v>88</v>
      </c>
      <c r="AA660" s="59">
        <v>0</v>
      </c>
      <c r="AB660" s="59">
        <v>0</v>
      </c>
      <c r="AC660" s="59">
        <v>0</v>
      </c>
      <c r="AD660" s="59">
        <v>0</v>
      </c>
      <c r="AE660" s="59">
        <v>100</v>
      </c>
      <c r="AF660" s="73" t="s">
        <v>38</v>
      </c>
      <c r="AG660" s="73">
        <v>46000</v>
      </c>
      <c r="AH660" s="73" t="s">
        <v>38</v>
      </c>
      <c r="AI660" s="73" t="s">
        <v>38</v>
      </c>
      <c r="AJ660" s="73" t="s">
        <v>38</v>
      </c>
      <c r="AK660" s="73" t="s">
        <v>32</v>
      </c>
      <c r="AL660" s="77" t="str">
        <f>IF(ISBLANK(S660),"",IF(AJ660="Fail","Fail",IF(E660="PL4",IF(AND(T660&gt;STD_01122025!$D$3,U660&lt;STD_01122025!$D$4,OR(AF660="ND",AF660&lt;STD_01122025!$D$7),AH660="ND"),"Pass","Fail"),IF(E660="PL12",IF(AND(S660&lt;STD_01122025!$F$2,T660&gt;STD_01122025!$F$3,U660&lt;STD_01122025!$F$4,V660&gt;STD_01122025!$F$5,X660&gt;STD_01122025!$F$6,OR(AF660="ND",AF660&lt;STD_01122025!$F$7),AH660="ND"),"Pass","Fail"),IF(E660="SuperPL",IF(AND(T660&gt;STD_01122025!$H$3,U660&lt;STD_01122025!$H$4,V660&gt;STD_01122025!$H$5,X660&gt;STD_01122025!$H$6,OR(AF660="ND",AF660&lt;STD_01122025!$H$7),AH660="ND"),"Pass","Fail"),IF(E660="Flight",IF(AND(T660&gt;STD_01122025!$J$3,U660&lt;STD_01122025!$J$4,X660&gt;STD_01122025!$J$6,OR(AF660="ND",AF660&lt;STD_01122025!$J$7),AH660="ND"),"Pass","Fail"),""))))))</f>
        <v>Pass</v>
      </c>
      <c r="AM660" s="62">
        <f>IF(ISBLANK(B660),"",IFERROR(IF(VLOOKUP(B660,'Np PL4 Stock'!$A:$J,10,FALSE)="Np4",D660-VLOOKUP(B660,'Np PL4 Stock'!$A:$E,5,FALSE),D660-VLOOKUP(B660,'Np PL4 Stock'!$A:$E,5,FALSE)-1),""))</f>
        <v>14</v>
      </c>
      <c r="AN660" s="147">
        <v>8.566</v>
      </c>
      <c r="AO660" s="147">
        <v>7.449</v>
      </c>
      <c r="AP660" s="59">
        <v>99</v>
      </c>
      <c r="AQ660" s="59">
        <v>255</v>
      </c>
      <c r="AR660" s="59">
        <v>99</v>
      </c>
      <c r="AS660" s="59">
        <v>100</v>
      </c>
      <c r="AT660" s="73" t="s">
        <v>38</v>
      </c>
      <c r="AU660" s="73">
        <v>62500</v>
      </c>
      <c r="AV660" s="73" t="s">
        <v>38</v>
      </c>
      <c r="AW660" s="73" t="s">
        <v>38</v>
      </c>
      <c r="AX660" s="84" t="s">
        <v>32</v>
      </c>
      <c r="AY660" s="59">
        <v>0</v>
      </c>
      <c r="AZ660" s="59">
        <v>0</v>
      </c>
      <c r="BA660" s="59">
        <v>0</v>
      </c>
      <c r="BB660" s="59">
        <v>0</v>
      </c>
      <c r="BC660" s="59">
        <v>0</v>
      </c>
      <c r="BD660" s="59">
        <v>0</v>
      </c>
      <c r="BE660" s="84" t="s">
        <v>38</v>
      </c>
      <c r="BF660" s="84" t="s">
        <v>38</v>
      </c>
      <c r="BG660" s="84" t="s">
        <v>38</v>
      </c>
      <c r="BH660" s="84" t="s">
        <v>38</v>
      </c>
      <c r="BI660" s="85" t="s">
        <v>561</v>
      </c>
      <c r="BJ660" s="86" t="s">
        <v>262</v>
      </c>
      <c r="BK660" s="64" t="s">
        <v>523</v>
      </c>
      <c r="BL660" s="86" t="s">
        <v>155</v>
      </c>
      <c r="BM660" s="86" t="s">
        <v>178</v>
      </c>
      <c r="BN660" s="86"/>
      <c r="BO660" s="59">
        <v>20</v>
      </c>
      <c r="BP660" s="69">
        <v>256104305100349</v>
      </c>
      <c r="BQ660" s="92">
        <v>0.072</v>
      </c>
      <c r="BR660" s="93">
        <v>0.0072</v>
      </c>
      <c r="BS660" s="94">
        <f t="shared" si="110"/>
        <v>0.0792</v>
      </c>
      <c r="BT660" s="95">
        <v>0.025938</v>
      </c>
      <c r="BU660" s="101">
        <f t="shared" si="111"/>
        <v>0.105138</v>
      </c>
      <c r="BV660" s="102">
        <f t="shared" si="107"/>
        <v>3.92156862745098</v>
      </c>
      <c r="BW660" s="103">
        <v>79.2</v>
      </c>
      <c r="BX660" s="104">
        <f t="shared" si="112"/>
        <v>0.000412305882352941</v>
      </c>
      <c r="BY660" s="105">
        <v>1000</v>
      </c>
      <c r="BZ660" s="103" t="s">
        <v>32</v>
      </c>
      <c r="CA660" s="106" t="s">
        <v>189</v>
      </c>
      <c r="CB660" s="107" t="s">
        <v>148</v>
      </c>
      <c r="CC660" s="112" t="s">
        <v>149</v>
      </c>
      <c r="CD660" s="106"/>
      <c r="CE660" s="103" t="s">
        <v>192</v>
      </c>
      <c r="CF660" s="113"/>
      <c r="CG660" s="114">
        <v>2000026730</v>
      </c>
    </row>
    <row r="661" spans="1:85">
      <c r="A661" s="53" t="str">
        <f t="shared" si="113"/>
        <v>B1-06-08-46054</v>
      </c>
      <c r="B661" s="47" t="str">
        <f t="shared" si="114"/>
        <v>B1-06-08</v>
      </c>
      <c r="C661" s="48" t="s">
        <v>43</v>
      </c>
      <c r="D661" s="49">
        <v>46054</v>
      </c>
      <c r="E661" s="50" t="s">
        <v>14</v>
      </c>
      <c r="F661" s="51" t="s">
        <v>15</v>
      </c>
      <c r="G661" s="59">
        <v>8</v>
      </c>
      <c r="H661" s="51" t="s">
        <v>165</v>
      </c>
      <c r="I661" s="59">
        <v>6</v>
      </c>
      <c r="J661" s="60">
        <f>IF(ISBLANK(H661),"",IFERROR(VLOOKUP(B661,'Np PL4 Stock'!$A:$D,4,FALSE),""))</f>
        <v>46040</v>
      </c>
      <c r="K661" s="61">
        <f>IF(ISBLANK(H661),"",SUMIF('Np PL4 Stock'!$A:$A,B661,'Np PL4 Stock'!$N:$N))</f>
        <v>1.8</v>
      </c>
      <c r="L661" s="62">
        <f>IF(ISBLANK(H661),"",VLOOKUP(LEFT(B661,5),Unit!A:B,2,FALSE))</f>
        <v>12</v>
      </c>
      <c r="M661" s="63" t="str">
        <f>IF(ISBLANK(H661),"",IFERROR(VLOOKUP(B661,'Np PL4 Stock'!$A:$T,20,FALSE),""))</f>
        <v>V1-MB1</v>
      </c>
      <c r="N661" s="63" t="str">
        <f>IF(ISBLANK(H661),"",IFERROR(VLOOKUP(B661,'Np PL4 Stock'!$A:$U,21,FALSE),""))</f>
        <v>SIS</v>
      </c>
      <c r="O661" s="62">
        <f t="shared" si="108"/>
        <v>150</v>
      </c>
      <c r="P661" s="62">
        <f t="shared" si="105"/>
        <v>1.00833333333333e-5</v>
      </c>
      <c r="Q661" s="67">
        <f t="shared" si="109"/>
        <v>7.36388888888889e-7</v>
      </c>
      <c r="R661" s="67">
        <f t="shared" si="106"/>
        <v>1.0223837962963e-6</v>
      </c>
      <c r="S661" s="59">
        <v>12</v>
      </c>
      <c r="T661" s="147">
        <v>7.626</v>
      </c>
      <c r="U661" s="147">
        <v>6.834</v>
      </c>
      <c r="V661" s="59">
        <v>89.583</v>
      </c>
      <c r="W661" s="59">
        <v>384</v>
      </c>
      <c r="X661" s="59">
        <v>94</v>
      </c>
      <c r="Y661" s="59">
        <v>100</v>
      </c>
      <c r="Z661" s="59">
        <v>88</v>
      </c>
      <c r="AA661" s="59">
        <v>0</v>
      </c>
      <c r="AB661" s="59">
        <v>0</v>
      </c>
      <c r="AC661" s="59">
        <v>0</v>
      </c>
      <c r="AD661" s="59">
        <v>0</v>
      </c>
      <c r="AE661" s="59">
        <v>100</v>
      </c>
      <c r="AF661" s="73" t="s">
        <v>38</v>
      </c>
      <c r="AG661" s="73">
        <v>46000</v>
      </c>
      <c r="AH661" s="73" t="s">
        <v>38</v>
      </c>
      <c r="AI661" s="73" t="s">
        <v>38</v>
      </c>
      <c r="AJ661" s="73" t="s">
        <v>38</v>
      </c>
      <c r="AK661" s="73" t="s">
        <v>32</v>
      </c>
      <c r="AL661" s="77" t="str">
        <f>IF(ISBLANK(S661),"",IF(AJ661="Fail","Fail",IF(E661="PL4",IF(AND(T661&gt;STD_01122025!$D$3,U661&lt;STD_01122025!$D$4,OR(AF661="ND",AF661&lt;STD_01122025!$D$7),AH661="ND"),"Pass","Fail"),IF(E661="PL12",IF(AND(S661&lt;STD_01122025!$F$2,T661&gt;STD_01122025!$F$3,U661&lt;STD_01122025!$F$4,V661&gt;STD_01122025!$F$5,X661&gt;STD_01122025!$F$6,OR(AF661="ND",AF661&lt;STD_01122025!$F$7),AH661="ND"),"Pass","Fail"),IF(E661="SuperPL",IF(AND(T661&gt;STD_01122025!$H$3,U661&lt;STD_01122025!$H$4,V661&gt;STD_01122025!$H$5,X661&gt;STD_01122025!$H$6,OR(AF661="ND",AF661&lt;STD_01122025!$H$7),AH661="ND"),"Pass","Fail"),IF(E661="Flight",IF(AND(T661&gt;STD_01122025!$J$3,U661&lt;STD_01122025!$J$4,X661&gt;STD_01122025!$J$6,OR(AF661="ND",AF661&lt;STD_01122025!$J$7),AH661="ND"),"Pass","Fail"),""))))))</f>
        <v>Pass</v>
      </c>
      <c r="AM661" s="62">
        <f>IF(ISBLANK(B661),"",IFERROR(IF(VLOOKUP(B661,'Np PL4 Stock'!$A:$J,10,FALSE)="Np4",D661-VLOOKUP(B661,'Np PL4 Stock'!$A:$E,5,FALSE),D661-VLOOKUP(B661,'Np PL4 Stock'!$A:$E,5,FALSE)-1),""))</f>
        <v>14</v>
      </c>
      <c r="AN661" s="147">
        <v>8.566</v>
      </c>
      <c r="AO661" s="147">
        <v>7.449</v>
      </c>
      <c r="AP661" s="59">
        <v>99</v>
      </c>
      <c r="AQ661" s="59">
        <v>255</v>
      </c>
      <c r="AR661" s="59">
        <v>99</v>
      </c>
      <c r="AS661" s="59">
        <v>100</v>
      </c>
      <c r="AT661" s="73" t="s">
        <v>38</v>
      </c>
      <c r="AU661" s="73">
        <v>62500</v>
      </c>
      <c r="AV661" s="73" t="s">
        <v>38</v>
      </c>
      <c r="AW661" s="73" t="s">
        <v>38</v>
      </c>
      <c r="AX661" s="84" t="s">
        <v>32</v>
      </c>
      <c r="AY661" s="59">
        <v>0</v>
      </c>
      <c r="AZ661" s="59">
        <v>0</v>
      </c>
      <c r="BA661" s="59">
        <v>0</v>
      </c>
      <c r="BB661" s="59">
        <v>0</v>
      </c>
      <c r="BC661" s="59">
        <v>0</v>
      </c>
      <c r="BD661" s="59">
        <v>0</v>
      </c>
      <c r="BE661" s="84" t="s">
        <v>38</v>
      </c>
      <c r="BF661" s="84" t="s">
        <v>38</v>
      </c>
      <c r="BG661" s="84" t="s">
        <v>38</v>
      </c>
      <c r="BH661" s="84" t="s">
        <v>38</v>
      </c>
      <c r="BI661" s="85" t="s">
        <v>561</v>
      </c>
      <c r="BJ661" s="86" t="s">
        <v>262</v>
      </c>
      <c r="BK661" s="64" t="s">
        <v>523</v>
      </c>
      <c r="BL661" s="86" t="s">
        <v>155</v>
      </c>
      <c r="BM661" s="86" t="s">
        <v>178</v>
      </c>
      <c r="BN661" s="86"/>
      <c r="BO661" s="59">
        <v>16</v>
      </c>
      <c r="BP661" s="69">
        <v>256104305100349</v>
      </c>
      <c r="BQ661" s="92">
        <v>0.038</v>
      </c>
      <c r="BR661" s="93">
        <v>0.0038</v>
      </c>
      <c r="BS661" s="94">
        <f t="shared" si="110"/>
        <v>0.0418</v>
      </c>
      <c r="BT661" s="95">
        <v>0.0136895</v>
      </c>
      <c r="BU661" s="101">
        <f t="shared" si="111"/>
        <v>0.0554895</v>
      </c>
      <c r="BV661" s="102">
        <f t="shared" si="107"/>
        <v>3.92156862745098</v>
      </c>
      <c r="BW661" s="103">
        <v>41.8</v>
      </c>
      <c r="BX661" s="104">
        <f t="shared" si="112"/>
        <v>0.000217605882352941</v>
      </c>
      <c r="BY661" s="105">
        <v>1000</v>
      </c>
      <c r="BZ661" s="103" t="s">
        <v>32</v>
      </c>
      <c r="CA661" s="106" t="s">
        <v>189</v>
      </c>
      <c r="CB661" s="107" t="s">
        <v>148</v>
      </c>
      <c r="CC661" s="112" t="s">
        <v>149</v>
      </c>
      <c r="CD661" s="106"/>
      <c r="CE661" s="103" t="s">
        <v>192</v>
      </c>
      <c r="CF661" s="113"/>
      <c r="CG661" s="114">
        <v>2000026730</v>
      </c>
    </row>
    <row r="662" spans="1:85">
      <c r="A662" s="53" t="str">
        <f t="shared" si="113"/>
        <v>E1-04-07-46055</v>
      </c>
      <c r="B662" s="47" t="str">
        <f t="shared" si="114"/>
        <v>E1-04-07</v>
      </c>
      <c r="C662" s="48" t="s">
        <v>43</v>
      </c>
      <c r="D662" s="49">
        <v>46055</v>
      </c>
      <c r="E662" s="50" t="s">
        <v>14</v>
      </c>
      <c r="F662" s="51" t="s">
        <v>15</v>
      </c>
      <c r="G662" s="59">
        <v>7</v>
      </c>
      <c r="H662" s="51" t="s">
        <v>215</v>
      </c>
      <c r="I662" s="59">
        <v>4</v>
      </c>
      <c r="J662" s="60">
        <f>IF(ISBLANK(H662),"",IFERROR(VLOOKUP(B662,'Np PL4 Stock'!$A:$D,4,FALSE),""))</f>
        <v>46041</v>
      </c>
      <c r="K662" s="61">
        <f>IF(ISBLANK(H662),"",SUMIF('Np PL4 Stock'!$A:$A,B662,'Np PL4 Stock'!$N:$N))</f>
        <v>1.2</v>
      </c>
      <c r="L662" s="62">
        <f>IF(ISBLANK(H662),"",VLOOKUP(LEFT(B662,5),Unit!A:B,2,FALSE))</f>
        <v>10</v>
      </c>
      <c r="M662" s="63" t="str">
        <f>IF(ISBLANK(H662),"",IFERROR(VLOOKUP(B662,'Np PL4 Stock'!$A:$T,20,FALSE),""))</f>
        <v>V1-MA1</v>
      </c>
      <c r="N662" s="63" t="str">
        <f>IF(ISBLANK(H662),"",IFERROR(VLOOKUP(B662,'Np PL4 Stock'!$A:$U,21,FALSE),""))</f>
        <v>SIS</v>
      </c>
      <c r="O662" s="62">
        <f t="shared" si="108"/>
        <v>120</v>
      </c>
      <c r="P662" s="62">
        <f t="shared" si="105"/>
        <v>0.000121</v>
      </c>
      <c r="Q662" s="67">
        <f t="shared" si="109"/>
        <v>1.00833333333333e-6</v>
      </c>
      <c r="R662" s="67">
        <f t="shared" si="106"/>
        <v>1.33397185185185e-6</v>
      </c>
      <c r="S662" s="71">
        <v>11</v>
      </c>
      <c r="T662" s="147">
        <v>7.819</v>
      </c>
      <c r="U662" s="147">
        <v>7.987</v>
      </c>
      <c r="V662" s="59">
        <v>91.892</v>
      </c>
      <c r="W662" s="59">
        <v>360</v>
      </c>
      <c r="X662" s="59">
        <v>97</v>
      </c>
      <c r="Y662" s="59">
        <v>100</v>
      </c>
      <c r="Z662" s="59">
        <v>88</v>
      </c>
      <c r="AA662" s="59">
        <v>0</v>
      </c>
      <c r="AB662" s="59">
        <v>0</v>
      </c>
      <c r="AC662" s="59">
        <v>0</v>
      </c>
      <c r="AD662" s="59">
        <v>0</v>
      </c>
      <c r="AE662" s="59">
        <v>100</v>
      </c>
      <c r="AF662" s="73" t="s">
        <v>38</v>
      </c>
      <c r="AG662" s="73">
        <v>67000</v>
      </c>
      <c r="AH662" s="73" t="s">
        <v>38</v>
      </c>
      <c r="AI662" s="73" t="s">
        <v>38</v>
      </c>
      <c r="AJ662" s="73" t="s">
        <v>38</v>
      </c>
      <c r="AK662" s="73" t="s">
        <v>32</v>
      </c>
      <c r="AL662" s="77" t="str">
        <f>IF(ISBLANK(S662),"",IF(AJ662="Fail","Fail",IF(E662="PL4",IF(AND(T662&gt;STD_01122025!$D$3,U662&lt;STD_01122025!$D$4,OR(AF662="ND",AF662&lt;STD_01122025!$D$7),AH662="ND"),"Pass","Fail"),IF(E662="PL12",IF(AND(S662&lt;STD_01122025!$F$2,T662&gt;STD_01122025!$F$3,U662&lt;STD_01122025!$F$4,V662&gt;STD_01122025!$F$5,X662&gt;STD_01122025!$F$6,OR(AF662="ND",AF662&lt;STD_01122025!$F$7),AH662="ND"),"Pass","Fail"),IF(E662="SuperPL",IF(AND(T662&gt;STD_01122025!$H$3,U662&lt;STD_01122025!$H$4,V662&gt;STD_01122025!$H$5,X662&gt;STD_01122025!$H$6,OR(AF662="ND",AF662&lt;STD_01122025!$H$7),AH662="ND"),"Pass","Fail"),IF(E662="Flight",IF(AND(T662&gt;STD_01122025!$J$3,U662&lt;STD_01122025!$J$4,X662&gt;STD_01122025!$J$6,OR(AF662="ND",AF662&lt;STD_01122025!$J$7),AH662="ND"),"Pass","Fail"),""))))))</f>
        <v>Pass</v>
      </c>
      <c r="AM662" s="62">
        <f>IF(ISBLANK(B662),"",IFERROR(IF(VLOOKUP(B662,'Np PL4 Stock'!$A:$J,10,FALSE)="Np4",D662-VLOOKUP(B662,'Np PL4 Stock'!$A:$E,5,FALSE),D662-VLOOKUP(B662,'Np PL4 Stock'!$A:$E,5,FALSE)-1),""))</f>
        <v>14</v>
      </c>
      <c r="AN662" s="147">
        <v>9.162</v>
      </c>
      <c r="AO662" s="147">
        <v>8.322</v>
      </c>
      <c r="AP662" s="59">
        <v>100</v>
      </c>
      <c r="AQ662" s="59">
        <v>204</v>
      </c>
      <c r="AR662" s="59">
        <v>97</v>
      </c>
      <c r="AS662" s="59">
        <v>100</v>
      </c>
      <c r="AT662" s="73" t="s">
        <v>38</v>
      </c>
      <c r="AU662" s="73">
        <v>66500</v>
      </c>
      <c r="AV662" s="73" t="s">
        <v>38</v>
      </c>
      <c r="AW662" s="73" t="s">
        <v>38</v>
      </c>
      <c r="AX662" s="84" t="s">
        <v>32</v>
      </c>
      <c r="AY662" s="59">
        <v>0</v>
      </c>
      <c r="AZ662" s="59">
        <v>0</v>
      </c>
      <c r="BA662" s="59">
        <v>0</v>
      </c>
      <c r="BB662" s="59">
        <v>0</v>
      </c>
      <c r="BC662" s="59">
        <v>0</v>
      </c>
      <c r="BD662" s="59">
        <v>0</v>
      </c>
      <c r="BE662" s="84" t="s">
        <v>38</v>
      </c>
      <c r="BF662" s="84" t="s">
        <v>38</v>
      </c>
      <c r="BG662" s="84" t="s">
        <v>38</v>
      </c>
      <c r="BH662" s="84" t="s">
        <v>38</v>
      </c>
      <c r="BI662" s="85" t="s">
        <v>773</v>
      </c>
      <c r="BJ662" s="86" t="s">
        <v>243</v>
      </c>
      <c r="BK662" s="86" t="s">
        <v>483</v>
      </c>
      <c r="BL662" s="86" t="s">
        <v>155</v>
      </c>
      <c r="BM662" s="86" t="s">
        <v>178</v>
      </c>
      <c r="BN662" s="86"/>
      <c r="BO662" s="59">
        <v>7</v>
      </c>
      <c r="BP662" s="69">
        <v>256104305100351</v>
      </c>
      <c r="BQ662" s="92">
        <v>1.1</v>
      </c>
      <c r="BR662" s="93">
        <v>0.11</v>
      </c>
      <c r="BS662" s="94">
        <f t="shared" si="110"/>
        <v>1.21</v>
      </c>
      <c r="BT662" s="95">
        <v>0.390766222222222</v>
      </c>
      <c r="BU662" s="101">
        <f t="shared" si="111"/>
        <v>1.60076622222222</v>
      </c>
      <c r="BV662" s="102">
        <f t="shared" si="107"/>
        <v>4.90196078431373</v>
      </c>
      <c r="BW662" s="103">
        <v>1344.44444444444</v>
      </c>
      <c r="BX662" s="104">
        <f t="shared" si="112"/>
        <v>0.00784689324618736</v>
      </c>
      <c r="BY662" s="105">
        <v>900</v>
      </c>
      <c r="BZ662" s="103" t="s">
        <v>32</v>
      </c>
      <c r="CA662" s="106" t="s">
        <v>189</v>
      </c>
      <c r="CB662" s="107" t="s">
        <v>148</v>
      </c>
      <c r="CC662" s="112" t="s">
        <v>149</v>
      </c>
      <c r="CD662" s="106"/>
      <c r="CE662" s="103" t="s">
        <v>192</v>
      </c>
      <c r="CF662" s="113"/>
      <c r="CG662" s="114">
        <v>2000017239</v>
      </c>
    </row>
    <row r="663" spans="1:85">
      <c r="A663" s="53" t="str">
        <f t="shared" si="113"/>
        <v>E1-05-07-46055</v>
      </c>
      <c r="B663" s="47" t="str">
        <f t="shared" si="114"/>
        <v>E1-05-07</v>
      </c>
      <c r="C663" s="48" t="s">
        <v>43</v>
      </c>
      <c r="D663" s="49">
        <v>46055</v>
      </c>
      <c r="E663" s="50" t="s">
        <v>14</v>
      </c>
      <c r="F663" s="51" t="s">
        <v>15</v>
      </c>
      <c r="G663" s="59">
        <v>7</v>
      </c>
      <c r="H663" s="51" t="s">
        <v>215</v>
      </c>
      <c r="I663" s="59">
        <v>5</v>
      </c>
      <c r="J663" s="60">
        <f>IF(ISBLANK(H663),"",IFERROR(VLOOKUP(B663,'Np PL4 Stock'!$A:$D,4,FALSE),""))</f>
        <v>46041</v>
      </c>
      <c r="K663" s="61">
        <f>IF(ISBLANK(H663),"",SUMIF('Np PL4 Stock'!$A:$A,B663,'Np PL4 Stock'!$N:$N))</f>
        <v>1.2</v>
      </c>
      <c r="L663" s="62">
        <f>IF(ISBLANK(H663),"",VLOOKUP(LEFT(B663,5),Unit!A:B,2,FALSE))</f>
        <v>10</v>
      </c>
      <c r="M663" s="63" t="str">
        <f>IF(ISBLANK(H663),"",IFERROR(VLOOKUP(B663,'Np PL4 Stock'!$A:$T,20,FALSE),""))</f>
        <v>V1-MA1</v>
      </c>
      <c r="N663" s="63" t="str">
        <f>IF(ISBLANK(H663),"",IFERROR(VLOOKUP(B663,'Np PL4 Stock'!$A:$U,21,FALSE),""))</f>
        <v>SIS</v>
      </c>
      <c r="O663" s="62">
        <f t="shared" si="108"/>
        <v>120</v>
      </c>
      <c r="P663" s="62">
        <f t="shared" si="105"/>
        <v>0.0001025514</v>
      </c>
      <c r="Q663" s="67">
        <f t="shared" si="109"/>
        <v>8.54595e-7</v>
      </c>
      <c r="R663" s="67">
        <f t="shared" si="106"/>
        <v>1.1097865625e-6</v>
      </c>
      <c r="S663" s="71">
        <v>11</v>
      </c>
      <c r="T663" s="147">
        <v>7.663</v>
      </c>
      <c r="U663" s="147">
        <v>7.576</v>
      </c>
      <c r="V663" s="59">
        <v>85</v>
      </c>
      <c r="W663" s="59">
        <v>381</v>
      </c>
      <c r="X663" s="59">
        <v>96</v>
      </c>
      <c r="Y663" s="59">
        <v>100</v>
      </c>
      <c r="Z663" s="59">
        <v>88</v>
      </c>
      <c r="AA663" s="59">
        <v>0</v>
      </c>
      <c r="AB663" s="59">
        <v>0</v>
      </c>
      <c r="AC663" s="59">
        <v>0</v>
      </c>
      <c r="AD663" s="59">
        <v>0</v>
      </c>
      <c r="AE663" s="59">
        <v>100</v>
      </c>
      <c r="AF663" s="73" t="s">
        <v>38</v>
      </c>
      <c r="AG663" s="73">
        <v>56500</v>
      </c>
      <c r="AH663" s="73" t="s">
        <v>38</v>
      </c>
      <c r="AI663" s="73" t="s">
        <v>38</v>
      </c>
      <c r="AJ663" s="73" t="s">
        <v>38</v>
      </c>
      <c r="AK663" s="73" t="s">
        <v>32</v>
      </c>
      <c r="AL663" s="77" t="str">
        <f>IF(ISBLANK(S663),"",IF(AJ663="Fail","Fail",IF(E663="PL4",IF(AND(T663&gt;STD_01122025!$D$3,U663&lt;STD_01122025!$D$4,OR(AF663="ND",AF663&lt;STD_01122025!$D$7),AH663="ND"),"Pass","Fail"),IF(E663="PL12",IF(AND(S663&lt;STD_01122025!$F$2,T663&gt;STD_01122025!$F$3,U663&lt;STD_01122025!$F$4,V663&gt;STD_01122025!$F$5,X663&gt;STD_01122025!$F$6,OR(AF663="ND",AF663&lt;STD_01122025!$F$7),AH663="ND"),"Pass","Fail"),IF(E663="SuperPL",IF(AND(T663&gt;STD_01122025!$H$3,U663&lt;STD_01122025!$H$4,V663&gt;STD_01122025!$H$5,X663&gt;STD_01122025!$H$6,OR(AF663="ND",AF663&lt;STD_01122025!$H$7),AH663="ND"),"Pass","Fail"),IF(E663="Flight",IF(AND(T663&gt;STD_01122025!$J$3,U663&lt;STD_01122025!$J$4,X663&gt;STD_01122025!$J$6,OR(AF663="ND",AF663&lt;STD_01122025!$J$7),AH663="ND"),"Pass","Fail"),""))))))</f>
        <v>Pass</v>
      </c>
      <c r="AM663" s="62">
        <f>IF(ISBLANK(B663),"",IFERROR(IF(VLOOKUP(B663,'Np PL4 Stock'!$A:$J,10,FALSE)="Np4",D663-VLOOKUP(B663,'Np PL4 Stock'!$A:$E,5,FALSE),D663-VLOOKUP(B663,'Np PL4 Stock'!$A:$E,5,FALSE)-1),""))</f>
        <v>14</v>
      </c>
      <c r="AN663" s="147">
        <v>9.273</v>
      </c>
      <c r="AO663" s="147">
        <v>8.198</v>
      </c>
      <c r="AP663" s="59">
        <v>100</v>
      </c>
      <c r="AQ663" s="59">
        <v>193</v>
      </c>
      <c r="AR663" s="59">
        <v>96</v>
      </c>
      <c r="AS663" s="59">
        <v>100</v>
      </c>
      <c r="AT663" s="73" t="s">
        <v>38</v>
      </c>
      <c r="AU663" s="73">
        <v>63000</v>
      </c>
      <c r="AV663" s="73" t="s">
        <v>38</v>
      </c>
      <c r="AW663" s="73" t="s">
        <v>38</v>
      </c>
      <c r="AX663" s="84" t="s">
        <v>32</v>
      </c>
      <c r="AY663" s="59">
        <v>0</v>
      </c>
      <c r="AZ663" s="59">
        <v>0</v>
      </c>
      <c r="BA663" s="59">
        <v>0</v>
      </c>
      <c r="BB663" s="59">
        <v>0</v>
      </c>
      <c r="BC663" s="59">
        <v>0</v>
      </c>
      <c r="BD663" s="59">
        <v>0</v>
      </c>
      <c r="BE663" s="84" t="s">
        <v>38</v>
      </c>
      <c r="BF663" s="84" t="s">
        <v>38</v>
      </c>
      <c r="BG663" s="84" t="s">
        <v>38</v>
      </c>
      <c r="BH663" s="84" t="s">
        <v>38</v>
      </c>
      <c r="BI663" s="85" t="s">
        <v>681</v>
      </c>
      <c r="BJ663" s="86" t="s">
        <v>260</v>
      </c>
      <c r="BK663" s="86" t="s">
        <v>485</v>
      </c>
      <c r="BL663" s="86" t="s">
        <v>155</v>
      </c>
      <c r="BM663" s="86" t="s">
        <v>178</v>
      </c>
      <c r="BN663" s="86"/>
      <c r="BO663" s="59">
        <v>6</v>
      </c>
      <c r="BP663" s="69">
        <v>256104305100352</v>
      </c>
      <c r="BQ663" s="92">
        <v>0.932285</v>
      </c>
      <c r="BR663" s="93">
        <v>0.093229</v>
      </c>
      <c r="BS663" s="94">
        <f t="shared" si="110"/>
        <v>1.025514</v>
      </c>
      <c r="BT663" s="95">
        <v>0.306229875</v>
      </c>
      <c r="BU663" s="101">
        <f t="shared" si="111"/>
        <v>1.331743875</v>
      </c>
      <c r="BV663" s="102">
        <f t="shared" si="107"/>
        <v>5.18134715025907</v>
      </c>
      <c r="BW663" s="103">
        <v>1139.46</v>
      </c>
      <c r="BX663" s="104">
        <f t="shared" si="112"/>
        <v>0.00690022733160622</v>
      </c>
      <c r="BY663" s="105">
        <v>900</v>
      </c>
      <c r="BZ663" s="103" t="s">
        <v>32</v>
      </c>
      <c r="CA663" s="106" t="s">
        <v>189</v>
      </c>
      <c r="CB663" s="107" t="s">
        <v>148</v>
      </c>
      <c r="CC663" s="112" t="s">
        <v>149</v>
      </c>
      <c r="CD663" s="106"/>
      <c r="CE663" s="103" t="s">
        <v>192</v>
      </c>
      <c r="CF663" s="113"/>
      <c r="CG663" s="114">
        <v>2000021531</v>
      </c>
    </row>
    <row r="664" spans="1:85">
      <c r="A664" s="53" t="str">
        <f t="shared" si="113"/>
        <v>E1-06-07-46055</v>
      </c>
      <c r="B664" s="47" t="str">
        <f t="shared" si="114"/>
        <v>E1-06-07</v>
      </c>
      <c r="C664" s="48" t="s">
        <v>43</v>
      </c>
      <c r="D664" s="49">
        <v>46055</v>
      </c>
      <c r="E664" s="50" t="s">
        <v>14</v>
      </c>
      <c r="F664" s="51" t="s">
        <v>15</v>
      </c>
      <c r="G664" s="59">
        <v>7</v>
      </c>
      <c r="H664" s="51" t="s">
        <v>215</v>
      </c>
      <c r="I664" s="59">
        <v>6</v>
      </c>
      <c r="J664" s="60">
        <f>IF(ISBLANK(H664),"",IFERROR(VLOOKUP(B664,'Np PL4 Stock'!$A:$D,4,FALSE),""))</f>
        <v>46041</v>
      </c>
      <c r="K664" s="61">
        <f>IF(ISBLANK(H664),"",SUMIF('Np PL4 Stock'!$A:$A,B664,'Np PL4 Stock'!$N:$N))</f>
        <v>1.2</v>
      </c>
      <c r="L664" s="62">
        <f>IF(ISBLANK(H664),"",VLOOKUP(LEFT(B664,5),Unit!A:B,2,FALSE))</f>
        <v>10</v>
      </c>
      <c r="M664" s="63" t="str">
        <f>IF(ISBLANK(H664),"",IFERROR(VLOOKUP(B664,'Np PL4 Stock'!$A:$T,20,FALSE),""))</f>
        <v>V1-MA1</v>
      </c>
      <c r="N664" s="63" t="str">
        <f>IF(ISBLANK(H664),"",IFERROR(VLOOKUP(B664,'Np PL4 Stock'!$A:$U,21,FALSE),""))</f>
        <v>SIS</v>
      </c>
      <c r="O664" s="62">
        <f t="shared" si="108"/>
        <v>120</v>
      </c>
      <c r="P664" s="62">
        <f t="shared" si="105"/>
        <v>9.9e-5</v>
      </c>
      <c r="Q664" s="67">
        <f t="shared" si="109"/>
        <v>8.25e-7</v>
      </c>
      <c r="R664" s="67">
        <f t="shared" si="106"/>
        <v>1.14277777777778e-6</v>
      </c>
      <c r="S664" s="71">
        <v>11</v>
      </c>
      <c r="T664" s="147">
        <v>7.687</v>
      </c>
      <c r="U664" s="147">
        <v>6.358</v>
      </c>
      <c r="V664" s="59">
        <v>95</v>
      </c>
      <c r="W664" s="59">
        <v>379</v>
      </c>
      <c r="X664" s="59">
        <v>95</v>
      </c>
      <c r="Y664" s="59">
        <v>100</v>
      </c>
      <c r="Z664" s="59">
        <v>84</v>
      </c>
      <c r="AA664" s="59">
        <v>0</v>
      </c>
      <c r="AB664" s="59">
        <v>0</v>
      </c>
      <c r="AC664" s="59">
        <v>0</v>
      </c>
      <c r="AD664" s="59">
        <v>0</v>
      </c>
      <c r="AE664" s="59">
        <v>100</v>
      </c>
      <c r="AF664" s="73" t="s">
        <v>38</v>
      </c>
      <c r="AG664" s="73">
        <v>52000</v>
      </c>
      <c r="AH664" s="73" t="s">
        <v>38</v>
      </c>
      <c r="AI664" s="73" t="s">
        <v>38</v>
      </c>
      <c r="AJ664" s="73" t="s">
        <v>38</v>
      </c>
      <c r="AK664" s="73" t="s">
        <v>32</v>
      </c>
      <c r="AL664" s="77" t="str">
        <f>IF(ISBLANK(S664),"",IF(AJ664="Fail","Fail",IF(E664="PL4",IF(AND(T664&gt;STD_01122025!$D$3,U664&lt;STD_01122025!$D$4,OR(AF664="ND",AF664&lt;STD_01122025!$D$7),AH664="ND"),"Pass","Fail"),IF(E664="PL12",IF(AND(S664&lt;STD_01122025!$F$2,T664&gt;STD_01122025!$F$3,U664&lt;STD_01122025!$F$4,V664&gt;STD_01122025!$F$5,X664&gt;STD_01122025!$F$6,OR(AF664="ND",AF664&lt;STD_01122025!$F$7),AH664="ND"),"Pass","Fail"),IF(E664="SuperPL",IF(AND(T664&gt;STD_01122025!$H$3,U664&lt;STD_01122025!$H$4,V664&gt;STD_01122025!$H$5,X664&gt;STD_01122025!$H$6,OR(AF664="ND",AF664&lt;STD_01122025!$H$7),AH664="ND"),"Pass","Fail"),IF(E664="Flight",IF(AND(T664&gt;STD_01122025!$J$3,U664&lt;STD_01122025!$J$4,X664&gt;STD_01122025!$J$6,OR(AF664="ND",AF664&lt;STD_01122025!$J$7),AH664="ND"),"Pass","Fail"),""))))))</f>
        <v>Pass</v>
      </c>
      <c r="AM664" s="62">
        <f>IF(ISBLANK(B664),"",IFERROR(IF(VLOOKUP(B664,'Np PL4 Stock'!$A:$J,10,FALSE)="Np4",D664-VLOOKUP(B664,'Np PL4 Stock'!$A:$E,5,FALSE),D664-VLOOKUP(B664,'Np PL4 Stock'!$A:$E,5,FALSE)-1),""))</f>
        <v>14</v>
      </c>
      <c r="AN664" s="147">
        <v>9.181</v>
      </c>
      <c r="AO664" s="147">
        <v>7.415</v>
      </c>
      <c r="AP664" s="59">
        <v>100</v>
      </c>
      <c r="AQ664" s="59">
        <v>201</v>
      </c>
      <c r="AR664" s="59">
        <v>95</v>
      </c>
      <c r="AS664" s="59">
        <v>100</v>
      </c>
      <c r="AT664" s="73" t="s">
        <v>38</v>
      </c>
      <c r="AU664" s="73">
        <v>57500</v>
      </c>
      <c r="AV664" s="73" t="s">
        <v>38</v>
      </c>
      <c r="AW664" s="73" t="s">
        <v>38</v>
      </c>
      <c r="AX664" s="84" t="s">
        <v>32</v>
      </c>
      <c r="AY664" s="59">
        <v>0</v>
      </c>
      <c r="AZ664" s="59">
        <v>0</v>
      </c>
      <c r="BA664" s="59">
        <v>0</v>
      </c>
      <c r="BB664" s="59">
        <v>0</v>
      </c>
      <c r="BC664" s="59">
        <v>0</v>
      </c>
      <c r="BD664" s="59">
        <v>0</v>
      </c>
      <c r="BE664" s="84" t="s">
        <v>38</v>
      </c>
      <c r="BF664" s="84" t="s">
        <v>38</v>
      </c>
      <c r="BG664" s="84" t="s">
        <v>38</v>
      </c>
      <c r="BH664" s="84" t="s">
        <v>38</v>
      </c>
      <c r="BI664" s="85" t="s">
        <v>813</v>
      </c>
      <c r="BJ664" s="86" t="s">
        <v>260</v>
      </c>
      <c r="BK664" s="86" t="s">
        <v>485</v>
      </c>
      <c r="BL664" s="86" t="s">
        <v>155</v>
      </c>
      <c r="BM664" s="86" t="s">
        <v>178</v>
      </c>
      <c r="BN664" s="86"/>
      <c r="BO664" s="59">
        <v>11</v>
      </c>
      <c r="BP664" s="69">
        <v>256104305100353</v>
      </c>
      <c r="BQ664" s="92">
        <v>0.9</v>
      </c>
      <c r="BR664" s="93">
        <v>0.09</v>
      </c>
      <c r="BS664" s="94">
        <f t="shared" si="110"/>
        <v>0.99</v>
      </c>
      <c r="BT664" s="95">
        <v>0.381333333333333</v>
      </c>
      <c r="BU664" s="101">
        <f t="shared" si="111"/>
        <v>1.37133333333333</v>
      </c>
      <c r="BV664" s="102">
        <f t="shared" si="107"/>
        <v>4.97512437810945</v>
      </c>
      <c r="BW664" s="103">
        <v>1100</v>
      </c>
      <c r="BX664" s="104">
        <f t="shared" si="112"/>
        <v>0.00682255389718076</v>
      </c>
      <c r="BY664" s="105">
        <v>900</v>
      </c>
      <c r="BZ664" s="103" t="s">
        <v>32</v>
      </c>
      <c r="CA664" s="106" t="s">
        <v>189</v>
      </c>
      <c r="CB664" s="107" t="s">
        <v>148</v>
      </c>
      <c r="CC664" s="112" t="s">
        <v>149</v>
      </c>
      <c r="CD664" s="106"/>
      <c r="CE664" s="103" t="s">
        <v>192</v>
      </c>
      <c r="CF664" s="113"/>
      <c r="CG664" s="114">
        <v>2000026502</v>
      </c>
    </row>
    <row r="665" spans="1:85">
      <c r="A665" s="53" t="str">
        <f t="shared" si="113"/>
        <v>B1-07-08-46055</v>
      </c>
      <c r="B665" s="47" t="str">
        <f t="shared" si="114"/>
        <v>B1-07-08</v>
      </c>
      <c r="C665" s="48" t="s">
        <v>43</v>
      </c>
      <c r="D665" s="49">
        <v>46055</v>
      </c>
      <c r="E665" s="50" t="s">
        <v>14</v>
      </c>
      <c r="F665" s="51" t="s">
        <v>15</v>
      </c>
      <c r="G665" s="59">
        <v>8</v>
      </c>
      <c r="H665" s="51" t="s">
        <v>165</v>
      </c>
      <c r="I665" s="59">
        <v>7</v>
      </c>
      <c r="J665" s="60">
        <f>IF(ISBLANK(H665),"",IFERROR(VLOOKUP(B665,'Np PL4 Stock'!$A:$D,4,FALSE),""))</f>
        <v>46040</v>
      </c>
      <c r="K665" s="61">
        <f>IF(ISBLANK(H665),"",SUMIF('Np PL4 Stock'!$A:$A,B665,'Np PL4 Stock'!$N:$N))</f>
        <v>1.8</v>
      </c>
      <c r="L665" s="62">
        <f>IF(ISBLANK(H665),"",VLOOKUP(LEFT(B665,5),Unit!A:B,2,FALSE))</f>
        <v>12</v>
      </c>
      <c r="M665" s="63" t="str">
        <f>IF(ISBLANK(H665),"",IFERROR(VLOOKUP(B665,'Np PL4 Stock'!$A:$T,20,FALSE),""))</f>
        <v>V1-MA1</v>
      </c>
      <c r="N665" s="63" t="str">
        <f>IF(ISBLANK(H665),"",IFERROR(VLOOKUP(B665,'Np PL4 Stock'!$A:$U,21,FALSE),""))</f>
        <v>SIS</v>
      </c>
      <c r="O665" s="62">
        <f t="shared" si="108"/>
        <v>150</v>
      </c>
      <c r="P665" s="62">
        <f t="shared" si="105"/>
        <v>4.321425e-5</v>
      </c>
      <c r="Q665" s="67">
        <f t="shared" si="109"/>
        <v>9.23650555555556e-7</v>
      </c>
      <c r="R665" s="67">
        <f t="shared" si="106"/>
        <v>1.29677938888889e-6</v>
      </c>
      <c r="S665" s="59">
        <v>12</v>
      </c>
      <c r="T665" s="147">
        <v>7.571</v>
      </c>
      <c r="U665" s="147">
        <v>7.406</v>
      </c>
      <c r="V665" s="59">
        <v>88</v>
      </c>
      <c r="W665" s="59">
        <v>408</v>
      </c>
      <c r="X665" s="59">
        <v>95</v>
      </c>
      <c r="Y665" s="59">
        <v>100</v>
      </c>
      <c r="Z665" s="59">
        <v>84</v>
      </c>
      <c r="AA665" s="59">
        <v>0</v>
      </c>
      <c r="AB665" s="59">
        <v>0</v>
      </c>
      <c r="AC665" s="59">
        <v>0</v>
      </c>
      <c r="AD665" s="59">
        <v>0</v>
      </c>
      <c r="AE665" s="59">
        <v>100</v>
      </c>
      <c r="AF665" s="73" t="s">
        <v>38</v>
      </c>
      <c r="AG665" s="73">
        <v>67500</v>
      </c>
      <c r="AH665" s="73" t="s">
        <v>38</v>
      </c>
      <c r="AI665" s="73" t="s">
        <v>38</v>
      </c>
      <c r="AJ665" s="73" t="s">
        <v>38</v>
      </c>
      <c r="AK665" s="73" t="s">
        <v>32</v>
      </c>
      <c r="AL665" s="77" t="str">
        <f>IF(ISBLANK(S665),"",IF(AJ665="Fail","Fail",IF(E665="PL4",IF(AND(T665&gt;STD_01122025!$D$3,U665&lt;STD_01122025!$D$4,OR(AF665="ND",AF665&lt;STD_01122025!$D$7),AH665="ND"),"Pass","Fail"),IF(E665="PL12",IF(AND(S665&lt;STD_01122025!$F$2,T665&gt;STD_01122025!$F$3,U665&lt;STD_01122025!$F$4,V665&gt;STD_01122025!$F$5,X665&gt;STD_01122025!$F$6,OR(AF665="ND",AF665&lt;STD_01122025!$F$7),AH665="ND"),"Pass","Fail"),IF(E665="SuperPL",IF(AND(T665&gt;STD_01122025!$H$3,U665&lt;STD_01122025!$H$4,V665&gt;STD_01122025!$H$5,X665&gt;STD_01122025!$H$6,OR(AF665="ND",AF665&lt;STD_01122025!$H$7),AH665="ND"),"Pass","Fail"),IF(E665="Flight",IF(AND(T665&gt;STD_01122025!$J$3,U665&lt;STD_01122025!$J$4,X665&gt;STD_01122025!$J$6,OR(AF665="ND",AF665&lt;STD_01122025!$J$7),AH665="ND"),"Pass","Fail"),""))))))</f>
        <v>Pass</v>
      </c>
      <c r="AM665" s="62">
        <f>IF(ISBLANK(B665),"",IFERROR(IF(VLOOKUP(B665,'Np PL4 Stock'!$A:$J,10,FALSE)="Np4",D665-VLOOKUP(B665,'Np PL4 Stock'!$A:$E,5,FALSE),D665-VLOOKUP(B665,'Np PL4 Stock'!$A:$E,5,FALSE)-1),""))</f>
        <v>15</v>
      </c>
      <c r="AN665" s="147">
        <v>8.278</v>
      </c>
      <c r="AO665" s="147">
        <v>7.819</v>
      </c>
      <c r="AP665" s="59">
        <v>99</v>
      </c>
      <c r="AQ665" s="59">
        <v>277</v>
      </c>
      <c r="AR665" s="59">
        <v>98</v>
      </c>
      <c r="AS665" s="59">
        <v>100</v>
      </c>
      <c r="AT665" s="73" t="s">
        <v>38</v>
      </c>
      <c r="AU665" s="73">
        <v>42500</v>
      </c>
      <c r="AV665" s="73" t="s">
        <v>38</v>
      </c>
      <c r="AW665" s="73" t="s">
        <v>38</v>
      </c>
      <c r="AX665" s="84" t="s">
        <v>32</v>
      </c>
      <c r="AY665" s="59">
        <v>0</v>
      </c>
      <c r="AZ665" s="59">
        <v>0</v>
      </c>
      <c r="BA665" s="59">
        <v>0</v>
      </c>
      <c r="BB665" s="59">
        <v>0</v>
      </c>
      <c r="BC665" s="59">
        <v>0</v>
      </c>
      <c r="BD665" s="59">
        <v>0</v>
      </c>
      <c r="BE665" s="84" t="s">
        <v>38</v>
      </c>
      <c r="BF665" s="84" t="s">
        <v>38</v>
      </c>
      <c r="BG665" s="84" t="s">
        <v>38</v>
      </c>
      <c r="BH665" s="84" t="s">
        <v>38</v>
      </c>
      <c r="BI665" s="85" t="s">
        <v>815</v>
      </c>
      <c r="BJ665" s="86" t="s">
        <v>260</v>
      </c>
      <c r="BK665" s="86" t="s">
        <v>485</v>
      </c>
      <c r="BL665" s="86" t="s">
        <v>155</v>
      </c>
      <c r="BM665" s="86" t="s">
        <v>178</v>
      </c>
      <c r="BN665" s="86"/>
      <c r="BO665" s="59">
        <v>10</v>
      </c>
      <c r="BP665" s="69">
        <v>256104305100354</v>
      </c>
      <c r="BQ665" s="92">
        <v>0.471428</v>
      </c>
      <c r="BR665" s="93">
        <v>0.047143</v>
      </c>
      <c r="BS665" s="94">
        <f t="shared" si="110"/>
        <v>0.518571</v>
      </c>
      <c r="BT665" s="95">
        <v>0.197825233333333</v>
      </c>
      <c r="BU665" s="101">
        <f t="shared" si="111"/>
        <v>0.716396233333333</v>
      </c>
      <c r="BV665" s="102">
        <f t="shared" si="107"/>
        <v>3.6101083032491</v>
      </c>
      <c r="BW665" s="103">
        <v>576.19</v>
      </c>
      <c r="BX665" s="104">
        <f t="shared" si="112"/>
        <v>0.00258626799037304</v>
      </c>
      <c r="BY665" s="105">
        <v>900</v>
      </c>
      <c r="BZ665" s="103" t="s">
        <v>32</v>
      </c>
      <c r="CA665" s="106" t="s">
        <v>189</v>
      </c>
      <c r="CB665" s="107" t="s">
        <v>148</v>
      </c>
      <c r="CC665" s="112" t="s">
        <v>149</v>
      </c>
      <c r="CD665" s="106"/>
      <c r="CE665" s="103" t="s">
        <v>192</v>
      </c>
      <c r="CF665" s="113"/>
      <c r="CG665" s="114">
        <v>2000028002</v>
      </c>
    </row>
    <row r="666" spans="1:85">
      <c r="A666" s="53" t="str">
        <f t="shared" si="113"/>
        <v>E1-01-07-46056</v>
      </c>
      <c r="B666" s="47" t="str">
        <f t="shared" si="114"/>
        <v>E1-01-07</v>
      </c>
      <c r="C666" s="48" t="s">
        <v>43</v>
      </c>
      <c r="D666" s="49">
        <v>46056</v>
      </c>
      <c r="E666" s="50" t="s">
        <v>14</v>
      </c>
      <c r="F666" s="51" t="s">
        <v>15</v>
      </c>
      <c r="G666" s="59">
        <v>7</v>
      </c>
      <c r="H666" s="51" t="s">
        <v>215</v>
      </c>
      <c r="I666" s="59">
        <v>1</v>
      </c>
      <c r="J666" s="60">
        <f>IF(ISBLANK(H666),"",IFERROR(VLOOKUP(B666,'Np PL4 Stock'!$A:$D,4,FALSE),""))</f>
        <v>46041</v>
      </c>
      <c r="K666" s="61">
        <f>IF(ISBLANK(H666),"",SUMIF('Np PL4 Stock'!$A:$A,B666,'Np PL4 Stock'!$N:$N))</f>
        <v>1.2</v>
      </c>
      <c r="L666" s="62">
        <f>IF(ISBLANK(H666),"",VLOOKUP(LEFT(B666,5),Unit!A:B,2,FALSE))</f>
        <v>10</v>
      </c>
      <c r="M666" s="63" t="str">
        <f>IF(ISBLANK(H666),"",IFERROR(VLOOKUP(B666,'Np PL4 Stock'!$A:$T,20,FALSE),""))</f>
        <v>V1-MB1</v>
      </c>
      <c r="N666" s="63" t="str">
        <f>IF(ISBLANK(H666),"",IFERROR(VLOOKUP(B666,'Np PL4 Stock'!$A:$U,21,FALSE),""))</f>
        <v>SIS</v>
      </c>
      <c r="O666" s="62">
        <f t="shared" si="108"/>
        <v>120</v>
      </c>
      <c r="P666" s="62">
        <f t="shared" si="105"/>
        <v>8.75e-5</v>
      </c>
      <c r="Q666" s="67">
        <f t="shared" si="109"/>
        <v>7.29166666666667e-7</v>
      </c>
      <c r="R666" s="67">
        <f t="shared" si="106"/>
        <v>1.04351851851852e-6</v>
      </c>
      <c r="S666" s="59">
        <v>12</v>
      </c>
      <c r="T666" s="147">
        <v>8.038</v>
      </c>
      <c r="U666" s="147">
        <v>7.16</v>
      </c>
      <c r="V666" s="59">
        <v>98.99</v>
      </c>
      <c r="W666" s="59">
        <v>320</v>
      </c>
      <c r="X666" s="59">
        <v>93</v>
      </c>
      <c r="Y666" s="59">
        <v>100</v>
      </c>
      <c r="Z666" s="59">
        <v>84</v>
      </c>
      <c r="AA666" s="59">
        <v>0</v>
      </c>
      <c r="AB666" s="59">
        <v>0</v>
      </c>
      <c r="AC666" s="59">
        <v>0</v>
      </c>
      <c r="AD666" s="59">
        <v>0</v>
      </c>
      <c r="AE666" s="59">
        <v>100</v>
      </c>
      <c r="AF666" s="73" t="s">
        <v>38</v>
      </c>
      <c r="AG666" s="73">
        <v>62500</v>
      </c>
      <c r="AH666" s="73" t="s">
        <v>38</v>
      </c>
      <c r="AI666" s="73" t="s">
        <v>38</v>
      </c>
      <c r="AJ666" s="73" t="s">
        <v>38</v>
      </c>
      <c r="AK666" s="73" t="s">
        <v>32</v>
      </c>
      <c r="AL666" s="77" t="str">
        <f>IF(ISBLANK(S666),"",IF(AJ666="Fail","Fail",IF(E666="PL4",IF(AND(T666&gt;STD_01122025!$D$3,U666&lt;STD_01122025!$D$4,OR(AF666="ND",AF666&lt;STD_01122025!$D$7),AH666="ND"),"Pass","Fail"),IF(E666="PL12",IF(AND(S666&lt;STD_01122025!$F$2,T666&gt;STD_01122025!$F$3,U666&lt;STD_01122025!$F$4,V666&gt;STD_01122025!$F$5,X666&gt;STD_01122025!$F$6,OR(AF666="ND",AF666&lt;STD_01122025!$F$7),AH666="ND"),"Pass","Fail"),IF(E666="SuperPL",IF(AND(T666&gt;STD_01122025!$H$3,U666&lt;STD_01122025!$H$4,V666&gt;STD_01122025!$H$5,X666&gt;STD_01122025!$H$6,OR(AF666="ND",AF666&lt;STD_01122025!$H$7),AH666="ND"),"Pass","Fail"),IF(E666="Flight",IF(AND(T666&gt;STD_01122025!$J$3,U666&lt;STD_01122025!$J$4,X666&gt;STD_01122025!$J$6,OR(AF666="ND",AF666&lt;STD_01122025!$J$7),AH666="ND"),"Pass","Fail"),""))))))</f>
        <v>Pass</v>
      </c>
      <c r="AM666" s="62">
        <f>IF(ISBLANK(B666),"",IFERROR(IF(VLOOKUP(B666,'Np PL4 Stock'!$A:$J,10,FALSE)="Np4",D666-VLOOKUP(B666,'Np PL4 Stock'!$A:$E,5,FALSE),D666-VLOOKUP(B666,'Np PL4 Stock'!$A:$E,5,FALSE)-1),""))</f>
        <v>15</v>
      </c>
      <c r="AN666" s="147">
        <v>9.486</v>
      </c>
      <c r="AO666" s="147">
        <v>8.012</v>
      </c>
      <c r="AP666" s="59">
        <v>100</v>
      </c>
      <c r="AQ666" s="59">
        <v>180</v>
      </c>
      <c r="AR666" s="59">
        <v>98</v>
      </c>
      <c r="AS666" s="59">
        <v>100</v>
      </c>
      <c r="AT666" s="73" t="s">
        <v>38</v>
      </c>
      <c r="AU666" s="73">
        <v>60500</v>
      </c>
      <c r="AV666" s="73" t="s">
        <v>38</v>
      </c>
      <c r="AW666" s="73" t="s">
        <v>38</v>
      </c>
      <c r="AX666" s="84" t="s">
        <v>32</v>
      </c>
      <c r="AY666" s="59">
        <v>0</v>
      </c>
      <c r="AZ666" s="59">
        <v>0</v>
      </c>
      <c r="BA666" s="59">
        <v>0</v>
      </c>
      <c r="BB666" s="59">
        <v>0</v>
      </c>
      <c r="BC666" s="59">
        <v>0</v>
      </c>
      <c r="BD666" s="59">
        <v>0</v>
      </c>
      <c r="BE666" s="84" t="s">
        <v>38</v>
      </c>
      <c r="BF666" s="84" t="s">
        <v>38</v>
      </c>
      <c r="BG666" s="84" t="s">
        <v>38</v>
      </c>
      <c r="BH666" s="84" t="s">
        <v>38</v>
      </c>
      <c r="BI666" s="85" t="s">
        <v>816</v>
      </c>
      <c r="BJ666" s="86" t="s">
        <v>240</v>
      </c>
      <c r="BK666" s="86" t="s">
        <v>483</v>
      </c>
      <c r="BL666" s="86" t="s">
        <v>155</v>
      </c>
      <c r="BM666" s="86" t="s">
        <v>178</v>
      </c>
      <c r="BN666" s="86"/>
      <c r="BO666" s="59">
        <v>7</v>
      </c>
      <c r="BP666" s="69">
        <v>256104305100355</v>
      </c>
      <c r="BQ666" s="92">
        <v>0.875</v>
      </c>
      <c r="BR666" s="93">
        <v>0</v>
      </c>
      <c r="BS666" s="94">
        <f t="shared" si="110"/>
        <v>0.875</v>
      </c>
      <c r="BT666" s="95">
        <v>0.377222222222222</v>
      </c>
      <c r="BU666" s="101">
        <f t="shared" si="111"/>
        <v>1.25222222222222</v>
      </c>
      <c r="BV666" s="102">
        <f t="shared" si="107"/>
        <v>5.55555555555556</v>
      </c>
      <c r="BW666" s="103">
        <v>972.222222222222</v>
      </c>
      <c r="BX666" s="104">
        <f t="shared" si="112"/>
        <v>0.00695679012345679</v>
      </c>
      <c r="BY666" s="105">
        <v>900</v>
      </c>
      <c r="BZ666" s="103" t="s">
        <v>32</v>
      </c>
      <c r="CA666" s="106" t="s">
        <v>189</v>
      </c>
      <c r="CB666" s="107" t="s">
        <v>169</v>
      </c>
      <c r="CC666" s="112" t="s">
        <v>149</v>
      </c>
      <c r="CD666" s="106"/>
      <c r="CE666" s="103" t="s">
        <v>192</v>
      </c>
      <c r="CF666" s="113"/>
      <c r="CG666" s="114">
        <v>2000011770</v>
      </c>
    </row>
    <row r="667" spans="1:85">
      <c r="A667" s="53" t="str">
        <f t="shared" si="113"/>
        <v>E1-02-07-46056</v>
      </c>
      <c r="B667" s="47" t="str">
        <f t="shared" si="114"/>
        <v>E1-02-07</v>
      </c>
      <c r="C667" s="48" t="s">
        <v>43</v>
      </c>
      <c r="D667" s="49">
        <v>46056</v>
      </c>
      <c r="E667" s="50" t="s">
        <v>14</v>
      </c>
      <c r="F667" s="51" t="s">
        <v>15</v>
      </c>
      <c r="G667" s="59">
        <v>7</v>
      </c>
      <c r="H667" s="51" t="s">
        <v>215</v>
      </c>
      <c r="I667" s="59">
        <v>2</v>
      </c>
      <c r="J667" s="60">
        <f>IF(ISBLANK(H667),"",IFERROR(VLOOKUP(B667,'Np PL4 Stock'!$A:$D,4,FALSE),""))</f>
        <v>46041</v>
      </c>
      <c r="K667" s="61">
        <f>IF(ISBLANK(H667),"",SUMIF('Np PL4 Stock'!$A:$A,B667,'Np PL4 Stock'!$N:$N))</f>
        <v>1.2</v>
      </c>
      <c r="L667" s="62">
        <f>IF(ISBLANK(H667),"",VLOOKUP(LEFT(B667,5),Unit!A:B,2,FALSE))</f>
        <v>10</v>
      </c>
      <c r="M667" s="63" t="str">
        <f>IF(ISBLANK(H667),"",IFERROR(VLOOKUP(B667,'Np PL4 Stock'!$A:$T,20,FALSE),""))</f>
        <v>V1-MB1</v>
      </c>
      <c r="N667" s="63" t="str">
        <f>IF(ISBLANK(H667),"",IFERROR(VLOOKUP(B667,'Np PL4 Stock'!$A:$U,21,FALSE),""))</f>
        <v>SIS</v>
      </c>
      <c r="O667" s="62">
        <f t="shared" si="108"/>
        <v>120</v>
      </c>
      <c r="P667" s="62">
        <f t="shared" si="105"/>
        <v>0.00010835</v>
      </c>
      <c r="Q667" s="67">
        <f t="shared" si="109"/>
        <v>9.02916666666667e-7</v>
      </c>
      <c r="R667" s="67">
        <f t="shared" si="106"/>
        <v>1.25102083333333e-6</v>
      </c>
      <c r="S667" s="59">
        <v>12</v>
      </c>
      <c r="T667" s="147">
        <v>8.018</v>
      </c>
      <c r="U667" s="147">
        <v>6.759</v>
      </c>
      <c r="V667" s="59">
        <v>100</v>
      </c>
      <c r="W667" s="59">
        <v>323</v>
      </c>
      <c r="X667" s="59">
        <v>92</v>
      </c>
      <c r="Y667" s="59">
        <v>100</v>
      </c>
      <c r="Z667" s="59">
        <v>80</v>
      </c>
      <c r="AA667" s="59">
        <v>0</v>
      </c>
      <c r="AB667" s="59">
        <v>0</v>
      </c>
      <c r="AC667" s="59">
        <v>0</v>
      </c>
      <c r="AD667" s="59">
        <v>0</v>
      </c>
      <c r="AE667" s="59">
        <v>100</v>
      </c>
      <c r="AF667" s="73" t="s">
        <v>38</v>
      </c>
      <c r="AG667" s="73">
        <v>59000</v>
      </c>
      <c r="AH667" s="73" t="s">
        <v>38</v>
      </c>
      <c r="AI667" s="73" t="s">
        <v>38</v>
      </c>
      <c r="AJ667" s="73" t="s">
        <v>38</v>
      </c>
      <c r="AK667" s="73" t="s">
        <v>32</v>
      </c>
      <c r="AL667" s="77" t="str">
        <f>IF(ISBLANK(S667),"",IF(AJ667="Fail","Fail",IF(E667="PL4",IF(AND(T667&gt;STD_01122025!$D$3,U667&lt;STD_01122025!$D$4,OR(AF667="ND",AF667&lt;STD_01122025!$D$7),AH667="ND"),"Pass","Fail"),IF(E667="PL12",IF(AND(S667&lt;STD_01122025!$F$2,T667&gt;STD_01122025!$F$3,U667&lt;STD_01122025!$F$4,V667&gt;STD_01122025!$F$5,X667&gt;STD_01122025!$F$6,OR(AF667="ND",AF667&lt;STD_01122025!$F$7),AH667="ND"),"Pass","Fail"),IF(E667="SuperPL",IF(AND(T667&gt;STD_01122025!$H$3,U667&lt;STD_01122025!$H$4,V667&gt;STD_01122025!$H$5,X667&gt;STD_01122025!$H$6,OR(AF667="ND",AF667&lt;STD_01122025!$H$7),AH667="ND"),"Pass","Fail"),IF(E667="Flight",IF(AND(T667&gt;STD_01122025!$J$3,U667&lt;STD_01122025!$J$4,X667&gt;STD_01122025!$J$6,OR(AF667="ND",AF667&lt;STD_01122025!$J$7),AH667="ND"),"Pass","Fail"),""))))))</f>
        <v>Pass</v>
      </c>
      <c r="AM667" s="62">
        <f>IF(ISBLANK(B667),"",IFERROR(IF(VLOOKUP(B667,'Np PL4 Stock'!$A:$J,10,FALSE)="Np4",D667-VLOOKUP(B667,'Np PL4 Stock'!$A:$E,5,FALSE),D667-VLOOKUP(B667,'Np PL4 Stock'!$A:$E,5,FALSE)-1),""))</f>
        <v>15</v>
      </c>
      <c r="AN667" s="147">
        <v>9.106</v>
      </c>
      <c r="AO667" s="147">
        <v>7.924</v>
      </c>
      <c r="AP667" s="59">
        <v>99</v>
      </c>
      <c r="AQ667" s="59">
        <v>211</v>
      </c>
      <c r="AR667" s="59">
        <v>99</v>
      </c>
      <c r="AS667" s="59">
        <v>100</v>
      </c>
      <c r="AT667" s="73" t="s">
        <v>38</v>
      </c>
      <c r="AU667" s="73">
        <v>48000</v>
      </c>
      <c r="AV667" s="73" t="s">
        <v>38</v>
      </c>
      <c r="AW667" s="73" t="s">
        <v>38</v>
      </c>
      <c r="AX667" s="84" t="s">
        <v>32</v>
      </c>
      <c r="AY667" s="59">
        <v>0</v>
      </c>
      <c r="AZ667" s="59">
        <v>0</v>
      </c>
      <c r="BA667" s="59">
        <v>0</v>
      </c>
      <c r="BB667" s="59">
        <v>0</v>
      </c>
      <c r="BC667" s="59">
        <v>0</v>
      </c>
      <c r="BD667" s="59">
        <v>0</v>
      </c>
      <c r="BE667" s="84" t="s">
        <v>38</v>
      </c>
      <c r="BF667" s="84" t="s">
        <v>38</v>
      </c>
      <c r="BG667" s="84" t="s">
        <v>38</v>
      </c>
      <c r="BH667" s="84" t="s">
        <v>38</v>
      </c>
      <c r="BI667" s="85" t="s">
        <v>816</v>
      </c>
      <c r="BJ667" s="86" t="s">
        <v>240</v>
      </c>
      <c r="BK667" s="86" t="s">
        <v>483</v>
      </c>
      <c r="BL667" s="86" t="s">
        <v>155</v>
      </c>
      <c r="BM667" s="86" t="s">
        <v>178</v>
      </c>
      <c r="BN667" s="86"/>
      <c r="BO667" s="59">
        <v>8</v>
      </c>
      <c r="BP667" s="69">
        <v>256104305100356</v>
      </c>
      <c r="BQ667" s="92">
        <v>0.225</v>
      </c>
      <c r="BR667" s="93">
        <v>0.0225</v>
      </c>
      <c r="BS667" s="94">
        <f t="shared" si="110"/>
        <v>0.2475</v>
      </c>
      <c r="BT667" s="95">
        <v>0.108625</v>
      </c>
      <c r="BU667" s="101">
        <f t="shared" si="111"/>
        <v>0.356125</v>
      </c>
      <c r="BV667" s="102">
        <f t="shared" si="107"/>
        <v>4.739336492891</v>
      </c>
      <c r="BW667" s="103">
        <v>275</v>
      </c>
      <c r="BX667" s="104">
        <f t="shared" si="112"/>
        <v>0.00168779620853081</v>
      </c>
      <c r="BY667" s="105">
        <v>900</v>
      </c>
      <c r="BZ667" s="103" t="s">
        <v>32</v>
      </c>
      <c r="CA667" s="106" t="s">
        <v>189</v>
      </c>
      <c r="CB667" s="107" t="s">
        <v>148</v>
      </c>
      <c r="CC667" s="112" t="s">
        <v>149</v>
      </c>
      <c r="CD667" s="106"/>
      <c r="CE667" s="103" t="s">
        <v>192</v>
      </c>
      <c r="CF667" s="113"/>
      <c r="CG667" s="114">
        <v>2000011770</v>
      </c>
    </row>
    <row r="668" spans="1:85">
      <c r="A668" s="53" t="str">
        <f t="shared" si="113"/>
        <v>E1-02-07-46056</v>
      </c>
      <c r="B668" s="47" t="str">
        <f t="shared" si="114"/>
        <v>E1-02-07</v>
      </c>
      <c r="C668" s="48" t="s">
        <v>43</v>
      </c>
      <c r="D668" s="49">
        <v>46056</v>
      </c>
      <c r="E668" s="50" t="s">
        <v>14</v>
      </c>
      <c r="F668" s="51" t="s">
        <v>15</v>
      </c>
      <c r="G668" s="59">
        <v>7</v>
      </c>
      <c r="H668" s="51" t="s">
        <v>215</v>
      </c>
      <c r="I668" s="59">
        <v>2</v>
      </c>
      <c r="J668" s="60">
        <f>IF(ISBLANK(H668),"",IFERROR(VLOOKUP(B668,'Np PL4 Stock'!$A:$D,4,FALSE),""))</f>
        <v>46041</v>
      </c>
      <c r="K668" s="61">
        <f>IF(ISBLANK(H668),"",SUMIF('Np PL4 Stock'!$A:$A,B668,'Np PL4 Stock'!$N:$N))</f>
        <v>1.2</v>
      </c>
      <c r="L668" s="62">
        <f>IF(ISBLANK(H668),"",VLOOKUP(LEFT(B668,5),Unit!A:B,2,FALSE))</f>
        <v>10</v>
      </c>
      <c r="M668" s="63" t="str">
        <f>IF(ISBLANK(H668),"",IFERROR(VLOOKUP(B668,'Np PL4 Stock'!$A:$T,20,FALSE),""))</f>
        <v>V1-MB1</v>
      </c>
      <c r="N668" s="63" t="str">
        <f>IF(ISBLANK(H668),"",IFERROR(VLOOKUP(B668,'Np PL4 Stock'!$A:$U,21,FALSE),""))</f>
        <v>SIS</v>
      </c>
      <c r="O668" s="62">
        <f t="shared" si="108"/>
        <v>120</v>
      </c>
      <c r="P668" s="62">
        <f t="shared" si="105"/>
        <v>0.00010835</v>
      </c>
      <c r="Q668" s="67">
        <f t="shared" si="109"/>
        <v>9.02916666666667e-7</v>
      </c>
      <c r="R668" s="67">
        <f t="shared" si="106"/>
        <v>1.25102083333333e-6</v>
      </c>
      <c r="S668" s="59">
        <v>12</v>
      </c>
      <c r="T668" s="147">
        <v>8.018</v>
      </c>
      <c r="U668" s="147">
        <v>6.759</v>
      </c>
      <c r="V668" s="59">
        <v>100</v>
      </c>
      <c r="W668" s="59">
        <v>323</v>
      </c>
      <c r="X668" s="59">
        <v>92</v>
      </c>
      <c r="Y668" s="59">
        <v>100</v>
      </c>
      <c r="Z668" s="59">
        <v>80</v>
      </c>
      <c r="AA668" s="59">
        <v>0</v>
      </c>
      <c r="AB668" s="59">
        <v>0</v>
      </c>
      <c r="AC668" s="59">
        <v>0</v>
      </c>
      <c r="AD668" s="59">
        <v>0</v>
      </c>
      <c r="AE668" s="59">
        <v>100</v>
      </c>
      <c r="AF668" s="73" t="s">
        <v>38</v>
      </c>
      <c r="AG668" s="73">
        <v>59000</v>
      </c>
      <c r="AH668" s="73" t="s">
        <v>38</v>
      </c>
      <c r="AI668" s="73" t="s">
        <v>38</v>
      </c>
      <c r="AJ668" s="73" t="s">
        <v>38</v>
      </c>
      <c r="AK668" s="73" t="s">
        <v>32</v>
      </c>
      <c r="AL668" s="77" t="str">
        <f>IF(ISBLANK(S668),"",IF(AJ668="Fail","Fail",IF(E668="PL4",IF(AND(T668&gt;STD_01122025!$D$3,U668&lt;STD_01122025!$D$4,OR(AF668="ND",AF668&lt;STD_01122025!$D$7),AH668="ND"),"Pass","Fail"),IF(E668="PL12",IF(AND(S668&lt;STD_01122025!$F$2,T668&gt;STD_01122025!$F$3,U668&lt;STD_01122025!$F$4,V668&gt;STD_01122025!$F$5,X668&gt;STD_01122025!$F$6,OR(AF668="ND",AF668&lt;STD_01122025!$F$7),AH668="ND"),"Pass","Fail"),IF(E668="SuperPL",IF(AND(T668&gt;STD_01122025!$H$3,U668&lt;STD_01122025!$H$4,V668&gt;STD_01122025!$H$5,X668&gt;STD_01122025!$H$6,OR(AF668="ND",AF668&lt;STD_01122025!$H$7),AH668="ND"),"Pass","Fail"),IF(E668="Flight",IF(AND(T668&gt;STD_01122025!$J$3,U668&lt;STD_01122025!$J$4,X668&gt;STD_01122025!$J$6,OR(AF668="ND",AF668&lt;STD_01122025!$J$7),AH668="ND"),"Pass","Fail"),""))))))</f>
        <v>Pass</v>
      </c>
      <c r="AM668" s="62">
        <f>IF(ISBLANK(B668),"",IFERROR(IF(VLOOKUP(B668,'Np PL4 Stock'!$A:$J,10,FALSE)="Np4",D668-VLOOKUP(B668,'Np PL4 Stock'!$A:$E,5,FALSE),D668-VLOOKUP(B668,'Np PL4 Stock'!$A:$E,5,FALSE)-1),""))</f>
        <v>15</v>
      </c>
      <c r="AN668" s="147">
        <v>9.106</v>
      </c>
      <c r="AO668" s="147">
        <v>7.924</v>
      </c>
      <c r="AP668" s="59">
        <v>99</v>
      </c>
      <c r="AQ668" s="59">
        <v>211</v>
      </c>
      <c r="AR668" s="59">
        <v>99</v>
      </c>
      <c r="AS668" s="59">
        <v>100</v>
      </c>
      <c r="AT668" s="73" t="s">
        <v>38</v>
      </c>
      <c r="AU668" s="73">
        <v>48000</v>
      </c>
      <c r="AV668" s="73" t="s">
        <v>38</v>
      </c>
      <c r="AW668" s="73" t="s">
        <v>38</v>
      </c>
      <c r="AX668" s="84" t="s">
        <v>32</v>
      </c>
      <c r="AY668" s="59">
        <v>0</v>
      </c>
      <c r="AZ668" s="59">
        <v>0</v>
      </c>
      <c r="BA668" s="59">
        <v>0</v>
      </c>
      <c r="BB668" s="59">
        <v>0</v>
      </c>
      <c r="BC668" s="59">
        <v>0</v>
      </c>
      <c r="BD668" s="59">
        <v>0</v>
      </c>
      <c r="BE668" s="84" t="s">
        <v>38</v>
      </c>
      <c r="BF668" s="84" t="s">
        <v>38</v>
      </c>
      <c r="BG668" s="84" t="s">
        <v>38</v>
      </c>
      <c r="BH668" s="84" t="s">
        <v>38</v>
      </c>
      <c r="BI668" s="85" t="s">
        <v>504</v>
      </c>
      <c r="BJ668" s="86" t="s">
        <v>246</v>
      </c>
      <c r="BK668" s="86" t="s">
        <v>481</v>
      </c>
      <c r="BL668" s="86" t="s">
        <v>155</v>
      </c>
      <c r="BM668" s="86" t="s">
        <v>178</v>
      </c>
      <c r="BN668" s="86"/>
      <c r="BO668" s="59">
        <v>6</v>
      </c>
      <c r="BP668" s="69">
        <v>256104305100357</v>
      </c>
      <c r="BQ668" s="92">
        <v>0.6</v>
      </c>
      <c r="BR668" s="93">
        <v>0.06</v>
      </c>
      <c r="BS668" s="94">
        <f t="shared" si="110"/>
        <v>0.66</v>
      </c>
      <c r="BT668" s="95">
        <v>0.2211</v>
      </c>
      <c r="BU668" s="101">
        <f t="shared" si="111"/>
        <v>0.8811</v>
      </c>
      <c r="BV668" s="102">
        <f t="shared" si="107"/>
        <v>4.739336492891</v>
      </c>
      <c r="BW668" s="103">
        <v>660</v>
      </c>
      <c r="BX668" s="104">
        <f t="shared" si="112"/>
        <v>0.00417582938388626</v>
      </c>
      <c r="BY668" s="105">
        <v>1000</v>
      </c>
      <c r="BZ668" s="103" t="s">
        <v>32</v>
      </c>
      <c r="CA668" s="106" t="s">
        <v>189</v>
      </c>
      <c r="CB668" s="107" t="s">
        <v>148</v>
      </c>
      <c r="CC668" s="112" t="s">
        <v>149</v>
      </c>
      <c r="CD668" s="106"/>
      <c r="CE668" s="103" t="s">
        <v>192</v>
      </c>
      <c r="CF668" s="113"/>
      <c r="CG668" s="114">
        <v>2000021307</v>
      </c>
    </row>
    <row r="669" spans="1:85">
      <c r="A669" s="53" t="str">
        <f t="shared" si="113"/>
        <v>E1-10-07-46056</v>
      </c>
      <c r="B669" s="47" t="str">
        <f t="shared" si="114"/>
        <v>E1-10-07</v>
      </c>
      <c r="C669" s="48" t="s">
        <v>43</v>
      </c>
      <c r="D669" s="49">
        <v>46056</v>
      </c>
      <c r="E669" s="50" t="s">
        <v>14</v>
      </c>
      <c r="F669" s="51" t="s">
        <v>15</v>
      </c>
      <c r="G669" s="59">
        <v>7</v>
      </c>
      <c r="H669" s="51" t="s">
        <v>215</v>
      </c>
      <c r="I669" s="59">
        <v>10</v>
      </c>
      <c r="J669" s="60">
        <f>IF(ISBLANK(H669),"",IFERROR(VLOOKUP(B669,'Np PL4 Stock'!$A:$D,4,FALSE),""))</f>
        <v>46042</v>
      </c>
      <c r="K669" s="61">
        <f>IF(ISBLANK(H669),"",SUMIF('Np PL4 Stock'!$A:$A,B669,'Np PL4 Stock'!$N:$N))</f>
        <v>1.2</v>
      </c>
      <c r="L669" s="62">
        <f>IF(ISBLANK(H669),"",VLOOKUP(LEFT(B669,5),Unit!A:B,2,FALSE))</f>
        <v>10</v>
      </c>
      <c r="M669" s="63" t="str">
        <f>IF(ISBLANK(H669),"",IFERROR(VLOOKUP(B669,'Np PL4 Stock'!$A:$T,20,FALSE),""))</f>
        <v>V1-MA1</v>
      </c>
      <c r="N669" s="63" t="str">
        <f>IF(ISBLANK(H669),"",IFERROR(VLOOKUP(B669,'Np PL4 Stock'!$A:$U,21,FALSE),""))</f>
        <v>SIS</v>
      </c>
      <c r="O669" s="62">
        <f t="shared" si="108"/>
        <v>120</v>
      </c>
      <c r="P669" s="62">
        <f t="shared" si="105"/>
        <v>7.7e-5</v>
      </c>
      <c r="Q669" s="67">
        <f t="shared" si="109"/>
        <v>6.41666666666667e-7</v>
      </c>
      <c r="R669" s="67">
        <f t="shared" si="106"/>
        <v>9.11166666666667e-7</v>
      </c>
      <c r="S669" s="59">
        <v>11</v>
      </c>
      <c r="T669" s="147">
        <v>7.724</v>
      </c>
      <c r="U669" s="147">
        <v>5.349</v>
      </c>
      <c r="V669" s="59">
        <v>97.895</v>
      </c>
      <c r="W669" s="59">
        <v>378</v>
      </c>
      <c r="X669" s="59">
        <v>95</v>
      </c>
      <c r="Y669" s="59">
        <v>100</v>
      </c>
      <c r="Z669" s="59">
        <v>84</v>
      </c>
      <c r="AA669" s="59">
        <v>0</v>
      </c>
      <c r="AB669" s="59">
        <v>0</v>
      </c>
      <c r="AC669" s="59">
        <v>0</v>
      </c>
      <c r="AD669" s="59">
        <v>0</v>
      </c>
      <c r="AE669" s="59">
        <v>100</v>
      </c>
      <c r="AF669" s="73" t="s">
        <v>38</v>
      </c>
      <c r="AG669" s="73">
        <v>65000</v>
      </c>
      <c r="AH669" s="73" t="s">
        <v>38</v>
      </c>
      <c r="AI669" s="73" t="s">
        <v>38</v>
      </c>
      <c r="AJ669" s="73" t="s">
        <v>38</v>
      </c>
      <c r="AK669" s="73" t="s">
        <v>32</v>
      </c>
      <c r="AL669" s="77" t="str">
        <f>IF(ISBLANK(S669),"",IF(AJ669="Fail","Fail",IF(E669="PL4",IF(AND(T669&gt;STD_01122025!$D$3,U669&lt;STD_01122025!$D$4,OR(AF669="ND",AF669&lt;STD_01122025!$D$7),AH669="ND"),"Pass","Fail"),IF(E669="PL12",IF(AND(S669&lt;STD_01122025!$F$2,T669&gt;STD_01122025!$F$3,U669&lt;STD_01122025!$F$4,V669&gt;STD_01122025!$F$5,X669&gt;STD_01122025!$F$6,OR(AF669="ND",AF669&lt;STD_01122025!$F$7),AH669="ND"),"Pass","Fail"),IF(E669="SuperPL",IF(AND(T669&gt;STD_01122025!$H$3,U669&lt;STD_01122025!$H$4,V669&gt;STD_01122025!$H$5,X669&gt;STD_01122025!$H$6,OR(AF669="ND",AF669&lt;STD_01122025!$H$7),AH669="ND"),"Pass","Fail"),IF(E669="Flight",IF(AND(T669&gt;STD_01122025!$J$3,U669&lt;STD_01122025!$J$4,X669&gt;STD_01122025!$J$6,OR(AF669="ND",AF669&lt;STD_01122025!$J$7),AH669="ND"),"Pass","Fail"),""))))))</f>
        <v>Pass</v>
      </c>
      <c r="AM669" s="62">
        <f>IF(ISBLANK(B669),"",IFERROR(IF(VLOOKUP(B669,'Np PL4 Stock'!$A:$J,10,FALSE)="Np4",D669-VLOOKUP(B669,'Np PL4 Stock'!$A:$E,5,FALSE),D669-VLOOKUP(B669,'Np PL4 Stock'!$A:$E,5,FALSE)-1),""))</f>
        <v>14</v>
      </c>
      <c r="AN669" s="147">
        <v>8.588</v>
      </c>
      <c r="AO669" s="147">
        <v>6.485</v>
      </c>
      <c r="AP669" s="59">
        <v>100</v>
      </c>
      <c r="AQ669" s="59">
        <v>252</v>
      </c>
      <c r="AR669" s="59">
        <v>99</v>
      </c>
      <c r="AS669" s="59">
        <v>100</v>
      </c>
      <c r="AT669" s="73" t="s">
        <v>38</v>
      </c>
      <c r="AU669" s="73">
        <v>51500</v>
      </c>
      <c r="AV669" s="73" t="s">
        <v>38</v>
      </c>
      <c r="AW669" s="73" t="s">
        <v>38</v>
      </c>
      <c r="AX669" s="84" t="s">
        <v>32</v>
      </c>
      <c r="AY669" s="59">
        <v>0</v>
      </c>
      <c r="AZ669" s="59">
        <v>0</v>
      </c>
      <c r="BA669" s="59">
        <v>0</v>
      </c>
      <c r="BB669" s="59">
        <v>0</v>
      </c>
      <c r="BC669" s="59">
        <v>0</v>
      </c>
      <c r="BD669" s="59">
        <v>0</v>
      </c>
      <c r="BE669" s="84" t="s">
        <v>38</v>
      </c>
      <c r="BF669" s="84" t="s">
        <v>38</v>
      </c>
      <c r="BG669" s="84" t="s">
        <v>38</v>
      </c>
      <c r="BH669" s="84" t="s">
        <v>38</v>
      </c>
      <c r="BI669" s="85" t="s">
        <v>531</v>
      </c>
      <c r="BJ669" s="86" t="s">
        <v>243</v>
      </c>
      <c r="BK669" s="86" t="s">
        <v>483</v>
      </c>
      <c r="BL669" s="86" t="s">
        <v>155</v>
      </c>
      <c r="BM669" s="86" t="s">
        <v>178</v>
      </c>
      <c r="BN669" s="86"/>
      <c r="BO669" s="59">
        <v>8</v>
      </c>
      <c r="BP669" s="69">
        <v>256104305100358</v>
      </c>
      <c r="BQ669" s="92">
        <v>0.7</v>
      </c>
      <c r="BR669" s="93">
        <v>0.07</v>
      </c>
      <c r="BS669" s="94">
        <f t="shared" si="110"/>
        <v>0.77</v>
      </c>
      <c r="BT669" s="95">
        <v>0.3234</v>
      </c>
      <c r="BU669" s="101">
        <f t="shared" si="111"/>
        <v>1.0934</v>
      </c>
      <c r="BV669" s="102">
        <f t="shared" si="107"/>
        <v>3.96825396825397</v>
      </c>
      <c r="BW669" s="103">
        <v>770</v>
      </c>
      <c r="BX669" s="104">
        <f t="shared" si="112"/>
        <v>0.00433888888888889</v>
      </c>
      <c r="BY669" s="105">
        <v>1000</v>
      </c>
      <c r="BZ669" s="103" t="s">
        <v>32</v>
      </c>
      <c r="CA669" s="106" t="s">
        <v>189</v>
      </c>
      <c r="CB669" s="107" t="s">
        <v>148</v>
      </c>
      <c r="CC669" s="112" t="s">
        <v>149</v>
      </c>
      <c r="CD669" s="106"/>
      <c r="CE669" s="103" t="s">
        <v>192</v>
      </c>
      <c r="CF669" s="113"/>
      <c r="CG669" s="114">
        <v>2000025185</v>
      </c>
    </row>
    <row r="670" spans="1:85">
      <c r="A670" s="53" t="str">
        <f t="shared" si="113"/>
        <v>E1-02-07-46056</v>
      </c>
      <c r="B670" s="47" t="str">
        <f t="shared" si="114"/>
        <v>E1-02-07</v>
      </c>
      <c r="C670" s="48" t="s">
        <v>43</v>
      </c>
      <c r="D670" s="49">
        <v>46056</v>
      </c>
      <c r="E670" s="50" t="s">
        <v>14</v>
      </c>
      <c r="F670" s="51" t="s">
        <v>15</v>
      </c>
      <c r="G670" s="59">
        <v>7</v>
      </c>
      <c r="H670" s="51" t="s">
        <v>215</v>
      </c>
      <c r="I670" s="59">
        <v>2</v>
      </c>
      <c r="J670" s="60">
        <f>IF(ISBLANK(H670),"",IFERROR(VLOOKUP(B670,'Np PL4 Stock'!$A:$D,4,FALSE),""))</f>
        <v>46041</v>
      </c>
      <c r="K670" s="61">
        <f>IF(ISBLANK(H670),"",SUMIF('Np PL4 Stock'!$A:$A,B670,'Np PL4 Stock'!$N:$N))</f>
        <v>1.2</v>
      </c>
      <c r="L670" s="62">
        <f>IF(ISBLANK(H670),"",VLOOKUP(LEFT(B670,5),Unit!A:B,2,FALSE))</f>
        <v>10</v>
      </c>
      <c r="M670" s="63" t="str">
        <f>IF(ISBLANK(H670),"",IFERROR(VLOOKUP(B670,'Np PL4 Stock'!$A:$T,20,FALSE),""))</f>
        <v>V1-MB1</v>
      </c>
      <c r="N670" s="63" t="str">
        <f>IF(ISBLANK(H670),"",IFERROR(VLOOKUP(B670,'Np PL4 Stock'!$A:$U,21,FALSE),""))</f>
        <v>SIS</v>
      </c>
      <c r="O670" s="62">
        <f t="shared" si="108"/>
        <v>120</v>
      </c>
      <c r="P670" s="62">
        <f t="shared" si="105"/>
        <v>0.00010835</v>
      </c>
      <c r="Q670" s="67">
        <f t="shared" si="109"/>
        <v>9.02916666666667e-7</v>
      </c>
      <c r="R670" s="67">
        <f t="shared" si="106"/>
        <v>1.25102083333333e-6</v>
      </c>
      <c r="S670" s="59">
        <v>12</v>
      </c>
      <c r="T670" s="147">
        <v>8.018</v>
      </c>
      <c r="U670" s="147">
        <v>6.759</v>
      </c>
      <c r="V670" s="59">
        <v>100</v>
      </c>
      <c r="W670" s="59">
        <v>323</v>
      </c>
      <c r="X670" s="59">
        <v>92</v>
      </c>
      <c r="Y670" s="59">
        <v>100</v>
      </c>
      <c r="Z670" s="59">
        <v>80</v>
      </c>
      <c r="AA670" s="59">
        <v>0</v>
      </c>
      <c r="AB670" s="59">
        <v>0</v>
      </c>
      <c r="AC670" s="59">
        <v>0</v>
      </c>
      <c r="AD670" s="59">
        <v>0</v>
      </c>
      <c r="AE670" s="59">
        <v>100</v>
      </c>
      <c r="AF670" s="73" t="s">
        <v>38</v>
      </c>
      <c r="AG670" s="73">
        <v>59000</v>
      </c>
      <c r="AH670" s="73" t="s">
        <v>38</v>
      </c>
      <c r="AI670" s="73" t="s">
        <v>38</v>
      </c>
      <c r="AJ670" s="73" t="s">
        <v>38</v>
      </c>
      <c r="AK670" s="73" t="s">
        <v>32</v>
      </c>
      <c r="AL670" s="77" t="str">
        <f>IF(ISBLANK(S670),"",IF(AJ670="Fail","Fail",IF(E670="PL4",IF(AND(T670&gt;STD_01122025!$D$3,U670&lt;STD_01122025!$D$4,OR(AF670="ND",AF670&lt;STD_01122025!$D$7),AH670="ND"),"Pass","Fail"),IF(E670="PL12",IF(AND(S670&lt;STD_01122025!$F$2,T670&gt;STD_01122025!$F$3,U670&lt;STD_01122025!$F$4,V670&gt;STD_01122025!$F$5,X670&gt;STD_01122025!$F$6,OR(AF670="ND",AF670&lt;STD_01122025!$F$7),AH670="ND"),"Pass","Fail"),IF(E670="SuperPL",IF(AND(T670&gt;STD_01122025!$H$3,U670&lt;STD_01122025!$H$4,V670&gt;STD_01122025!$H$5,X670&gt;STD_01122025!$H$6,OR(AF670="ND",AF670&lt;STD_01122025!$H$7),AH670="ND"),"Pass","Fail"),IF(E670="Flight",IF(AND(T670&gt;STD_01122025!$J$3,U670&lt;STD_01122025!$J$4,X670&gt;STD_01122025!$J$6,OR(AF670="ND",AF670&lt;STD_01122025!$J$7),AH670="ND"),"Pass","Fail"),""))))))</f>
        <v>Pass</v>
      </c>
      <c r="AM670" s="62">
        <f>IF(ISBLANK(B670),"",IFERROR(IF(VLOOKUP(B670,'Np PL4 Stock'!$A:$J,10,FALSE)="Np4",D670-VLOOKUP(B670,'Np PL4 Stock'!$A:$E,5,FALSE),D670-VLOOKUP(B670,'Np PL4 Stock'!$A:$E,5,FALSE)-1),""))</f>
        <v>15</v>
      </c>
      <c r="AN670" s="147">
        <v>9.106</v>
      </c>
      <c r="AO670" s="147">
        <v>7.924</v>
      </c>
      <c r="AP670" s="59">
        <v>99</v>
      </c>
      <c r="AQ670" s="59">
        <v>211</v>
      </c>
      <c r="AR670" s="59">
        <v>99</v>
      </c>
      <c r="AS670" s="59">
        <v>100</v>
      </c>
      <c r="AT670" s="73" t="s">
        <v>38</v>
      </c>
      <c r="AU670" s="73">
        <v>48000</v>
      </c>
      <c r="AV670" s="73" t="s">
        <v>38</v>
      </c>
      <c r="AW670" s="73" t="s">
        <v>38</v>
      </c>
      <c r="AX670" s="84" t="s">
        <v>32</v>
      </c>
      <c r="AY670" s="59">
        <v>0</v>
      </c>
      <c r="AZ670" s="59">
        <v>0</v>
      </c>
      <c r="BA670" s="59">
        <v>0</v>
      </c>
      <c r="BB670" s="59">
        <v>0</v>
      </c>
      <c r="BC670" s="59">
        <v>0</v>
      </c>
      <c r="BD670" s="59">
        <v>0</v>
      </c>
      <c r="BE670" s="84" t="s">
        <v>38</v>
      </c>
      <c r="BF670" s="84" t="s">
        <v>38</v>
      </c>
      <c r="BG670" s="84" t="s">
        <v>38</v>
      </c>
      <c r="BH670" s="84" t="s">
        <v>38</v>
      </c>
      <c r="BI670" s="85" t="s">
        <v>484</v>
      </c>
      <c r="BJ670" s="86" t="s">
        <v>260</v>
      </c>
      <c r="BK670" s="86" t="s">
        <v>485</v>
      </c>
      <c r="BL670" s="86" t="s">
        <v>155</v>
      </c>
      <c r="BM670" s="86" t="s">
        <v>178</v>
      </c>
      <c r="BN670" s="86"/>
      <c r="BO670" s="59">
        <v>6</v>
      </c>
      <c r="BP670" s="69">
        <v>256104305100359</v>
      </c>
      <c r="BQ670" s="92">
        <v>0.16</v>
      </c>
      <c r="BR670" s="93">
        <v>0.016</v>
      </c>
      <c r="BS670" s="94">
        <f t="shared" si="110"/>
        <v>0.176</v>
      </c>
      <c r="BT670" s="95">
        <v>0.088</v>
      </c>
      <c r="BU670" s="101">
        <f t="shared" si="111"/>
        <v>0.264</v>
      </c>
      <c r="BV670" s="102">
        <f t="shared" si="107"/>
        <v>4.739336492891</v>
      </c>
      <c r="BW670" s="103">
        <v>195.555555555556</v>
      </c>
      <c r="BX670" s="104">
        <f t="shared" si="112"/>
        <v>0.00125118483412322</v>
      </c>
      <c r="BY670" s="105">
        <v>900</v>
      </c>
      <c r="BZ670" s="103" t="s">
        <v>32</v>
      </c>
      <c r="CA670" s="106" t="s">
        <v>189</v>
      </c>
      <c r="CB670" s="107" t="s">
        <v>148</v>
      </c>
      <c r="CC670" s="112" t="s">
        <v>149</v>
      </c>
      <c r="CD670" s="106"/>
      <c r="CE670" s="103" t="s">
        <v>192</v>
      </c>
      <c r="CF670" s="113"/>
      <c r="CG670" s="114">
        <v>2000011319</v>
      </c>
    </row>
    <row r="671" spans="1:85">
      <c r="A671" s="53" t="str">
        <f t="shared" si="113"/>
        <v>E1-03-07-46056</v>
      </c>
      <c r="B671" s="47" t="str">
        <f t="shared" si="114"/>
        <v>E1-03-07</v>
      </c>
      <c r="C671" s="48" t="s">
        <v>43</v>
      </c>
      <c r="D671" s="49">
        <v>46056</v>
      </c>
      <c r="E671" s="50" t="s">
        <v>14</v>
      </c>
      <c r="F671" s="51" t="s">
        <v>15</v>
      </c>
      <c r="G671" s="59">
        <v>7</v>
      </c>
      <c r="H671" s="51" t="s">
        <v>215</v>
      </c>
      <c r="I671" s="59">
        <v>3</v>
      </c>
      <c r="J671" s="60">
        <f>IF(ISBLANK(H671),"",IFERROR(VLOOKUP(B671,'Np PL4 Stock'!$A:$D,4,FALSE),""))</f>
        <v>46041</v>
      </c>
      <c r="K671" s="61">
        <f>IF(ISBLANK(H671),"",SUMIF('Np PL4 Stock'!$A:$A,B671,'Np PL4 Stock'!$N:$N))</f>
        <v>1.2</v>
      </c>
      <c r="L671" s="62">
        <f>IF(ISBLANK(H671),"",VLOOKUP(LEFT(B671,5),Unit!A:B,2,FALSE))</f>
        <v>10</v>
      </c>
      <c r="M671" s="63" t="str">
        <f>IF(ISBLANK(H671),"",IFERROR(VLOOKUP(B671,'Np PL4 Stock'!$A:$T,20,FALSE),""))</f>
        <v>V1-MB1</v>
      </c>
      <c r="N671" s="63" t="str">
        <f>IF(ISBLANK(H671),"",IFERROR(VLOOKUP(B671,'Np PL4 Stock'!$A:$U,21,FALSE),""))</f>
        <v>SIS</v>
      </c>
      <c r="O671" s="62">
        <f t="shared" si="108"/>
        <v>120</v>
      </c>
      <c r="P671" s="62">
        <f t="shared" si="105"/>
        <v>9.03571e-5</v>
      </c>
      <c r="Q671" s="67">
        <f t="shared" si="109"/>
        <v>7.52975833333333e-7</v>
      </c>
      <c r="R671" s="67">
        <f t="shared" si="106"/>
        <v>9.84802519607843e-7</v>
      </c>
      <c r="S671" s="59">
        <v>12</v>
      </c>
      <c r="T671" s="147">
        <v>8.102</v>
      </c>
      <c r="U671" s="147">
        <v>6.835</v>
      </c>
      <c r="V671" s="59">
        <v>98.701</v>
      </c>
      <c r="W671" s="59">
        <v>312</v>
      </c>
      <c r="X671" s="59">
        <v>95</v>
      </c>
      <c r="Y671" s="59">
        <v>100</v>
      </c>
      <c r="Z671" s="59">
        <v>92</v>
      </c>
      <c r="AA671" s="59">
        <v>0</v>
      </c>
      <c r="AB671" s="59">
        <v>0</v>
      </c>
      <c r="AC671" s="59">
        <v>0</v>
      </c>
      <c r="AD671" s="59">
        <v>0</v>
      </c>
      <c r="AE671" s="59">
        <v>100</v>
      </c>
      <c r="AF671" s="73" t="s">
        <v>38</v>
      </c>
      <c r="AG671" s="73">
        <v>64500</v>
      </c>
      <c r="AH671" s="73" t="s">
        <v>38</v>
      </c>
      <c r="AI671" s="73" t="s">
        <v>38</v>
      </c>
      <c r="AJ671" s="73" t="s">
        <v>38</v>
      </c>
      <c r="AK671" s="73" t="s">
        <v>32</v>
      </c>
      <c r="AL671" s="77" t="str">
        <f>IF(ISBLANK(S671),"",IF(AJ671="Fail","Fail",IF(E671="PL4",IF(AND(T671&gt;STD_01122025!$D$3,U671&lt;STD_01122025!$D$4,OR(AF671="ND",AF671&lt;STD_01122025!$D$7),AH671="ND"),"Pass","Fail"),IF(E671="PL12",IF(AND(S671&lt;STD_01122025!$F$2,T671&gt;STD_01122025!$F$3,U671&lt;STD_01122025!$F$4,V671&gt;STD_01122025!$F$5,X671&gt;STD_01122025!$F$6,OR(AF671="ND",AF671&lt;STD_01122025!$F$7),AH671="ND"),"Pass","Fail"),IF(E671="SuperPL",IF(AND(T671&gt;STD_01122025!$H$3,U671&lt;STD_01122025!$H$4,V671&gt;STD_01122025!$H$5,X671&gt;STD_01122025!$H$6,OR(AF671="ND",AF671&lt;STD_01122025!$H$7),AH671="ND"),"Pass","Fail"),IF(E671="Flight",IF(AND(T671&gt;STD_01122025!$J$3,U671&lt;STD_01122025!$J$4,X671&gt;STD_01122025!$J$6,OR(AF671="ND",AF671&lt;STD_01122025!$J$7),AH671="ND"),"Pass","Fail"),""))))))</f>
        <v>Pass</v>
      </c>
      <c r="AM671" s="62">
        <f>IF(ISBLANK(B671),"",IFERROR(IF(VLOOKUP(B671,'Np PL4 Stock'!$A:$J,10,FALSE)="Np4",D671-VLOOKUP(B671,'Np PL4 Stock'!$A:$E,5,FALSE),D671-VLOOKUP(B671,'Np PL4 Stock'!$A:$E,5,FALSE)-1),""))</f>
        <v>15</v>
      </c>
      <c r="AN671" s="147">
        <v>9.447</v>
      </c>
      <c r="AO671" s="147">
        <v>8.947</v>
      </c>
      <c r="AP671" s="59">
        <v>100</v>
      </c>
      <c r="AQ671" s="59">
        <v>184</v>
      </c>
      <c r="AR671" s="59">
        <v>98</v>
      </c>
      <c r="AS671" s="59">
        <v>100</v>
      </c>
      <c r="AT671" s="73" t="s">
        <v>38</v>
      </c>
      <c r="AU671" s="73">
        <v>59000</v>
      </c>
      <c r="AV671" s="73" t="s">
        <v>38</v>
      </c>
      <c r="AW671" s="73" t="s">
        <v>38</v>
      </c>
      <c r="AX671" s="84" t="s">
        <v>32</v>
      </c>
      <c r="AY671" s="59">
        <v>0</v>
      </c>
      <c r="AZ671" s="59">
        <v>0</v>
      </c>
      <c r="BA671" s="59">
        <v>0</v>
      </c>
      <c r="BB671" s="59">
        <v>0</v>
      </c>
      <c r="BC671" s="59">
        <v>0</v>
      </c>
      <c r="BD671" s="59">
        <v>0</v>
      </c>
      <c r="BE671" s="84" t="s">
        <v>38</v>
      </c>
      <c r="BF671" s="84" t="s">
        <v>38</v>
      </c>
      <c r="BG671" s="84" t="s">
        <v>38</v>
      </c>
      <c r="BH671" s="84" t="s">
        <v>38</v>
      </c>
      <c r="BI671" s="85" t="s">
        <v>484</v>
      </c>
      <c r="BJ671" s="86" t="s">
        <v>260</v>
      </c>
      <c r="BK671" s="86" t="s">
        <v>485</v>
      </c>
      <c r="BL671" s="86" t="s">
        <v>155</v>
      </c>
      <c r="BM671" s="86" t="s">
        <v>178</v>
      </c>
      <c r="BN671" s="86"/>
      <c r="BO671" s="59">
        <v>10</v>
      </c>
      <c r="BP671" s="69">
        <v>256104305100359</v>
      </c>
      <c r="BQ671" s="92">
        <v>0.35</v>
      </c>
      <c r="BR671" s="93">
        <v>0.035</v>
      </c>
      <c r="BS671" s="94">
        <f t="shared" si="110"/>
        <v>0.385</v>
      </c>
      <c r="BT671" s="95">
        <v>0.116858823529412</v>
      </c>
      <c r="BU671" s="101">
        <f t="shared" si="111"/>
        <v>0.501858823529412</v>
      </c>
      <c r="BV671" s="102">
        <f t="shared" si="107"/>
        <v>5.43478260869565</v>
      </c>
      <c r="BW671" s="103">
        <v>452.941176470588</v>
      </c>
      <c r="BX671" s="104">
        <f t="shared" si="112"/>
        <v>0.00272749360613811</v>
      </c>
      <c r="BY671" s="105">
        <v>850</v>
      </c>
      <c r="BZ671" s="103" t="s">
        <v>32</v>
      </c>
      <c r="CA671" s="106" t="s">
        <v>189</v>
      </c>
      <c r="CB671" s="107" t="s">
        <v>148</v>
      </c>
      <c r="CC671" s="112" t="s">
        <v>149</v>
      </c>
      <c r="CD671" s="106"/>
      <c r="CE671" s="103" t="s">
        <v>192</v>
      </c>
      <c r="CF671" s="113"/>
      <c r="CG671" s="114">
        <v>2000011319</v>
      </c>
    </row>
    <row r="672" spans="1:85">
      <c r="A672" s="53" t="str">
        <f t="shared" si="113"/>
        <v>E1-03-07-46056</v>
      </c>
      <c r="B672" s="47" t="str">
        <f t="shared" si="114"/>
        <v>E1-03-07</v>
      </c>
      <c r="C672" s="48" t="s">
        <v>43</v>
      </c>
      <c r="D672" s="49">
        <v>46056</v>
      </c>
      <c r="E672" s="50" t="s">
        <v>14</v>
      </c>
      <c r="F672" s="51" t="s">
        <v>15</v>
      </c>
      <c r="G672" s="59">
        <v>7</v>
      </c>
      <c r="H672" s="51" t="s">
        <v>215</v>
      </c>
      <c r="I672" s="59">
        <v>3</v>
      </c>
      <c r="J672" s="60">
        <f>IF(ISBLANK(H672),"",IFERROR(VLOOKUP(B672,'Np PL4 Stock'!$A:$D,4,FALSE),""))</f>
        <v>46041</v>
      </c>
      <c r="K672" s="61">
        <f>IF(ISBLANK(H672),"",SUMIF('Np PL4 Stock'!$A:$A,B672,'Np PL4 Stock'!$N:$N))</f>
        <v>1.2</v>
      </c>
      <c r="L672" s="62">
        <f>IF(ISBLANK(H672),"",VLOOKUP(LEFT(B672,5),Unit!A:B,2,FALSE))</f>
        <v>10</v>
      </c>
      <c r="M672" s="63" t="str">
        <f>IF(ISBLANK(H672),"",IFERROR(VLOOKUP(B672,'Np PL4 Stock'!$A:$T,20,FALSE),""))</f>
        <v>V1-MB1</v>
      </c>
      <c r="N672" s="63" t="str">
        <f>IF(ISBLANK(H672),"",IFERROR(VLOOKUP(B672,'Np PL4 Stock'!$A:$U,21,FALSE),""))</f>
        <v>SIS</v>
      </c>
      <c r="O672" s="62">
        <f t="shared" si="108"/>
        <v>120</v>
      </c>
      <c r="P672" s="62">
        <f t="shared" si="105"/>
        <v>9.03571e-5</v>
      </c>
      <c r="Q672" s="67">
        <f t="shared" si="109"/>
        <v>7.52975833333333e-7</v>
      </c>
      <c r="R672" s="67">
        <f t="shared" si="106"/>
        <v>9.84802519607843e-7</v>
      </c>
      <c r="S672" s="59">
        <v>12</v>
      </c>
      <c r="T672" s="147">
        <v>8.102</v>
      </c>
      <c r="U672" s="147">
        <v>6.835</v>
      </c>
      <c r="V672" s="59">
        <v>98.701</v>
      </c>
      <c r="W672" s="59">
        <v>312</v>
      </c>
      <c r="X672" s="59">
        <v>95</v>
      </c>
      <c r="Y672" s="59">
        <v>100</v>
      </c>
      <c r="Z672" s="59">
        <v>92</v>
      </c>
      <c r="AA672" s="59">
        <v>0</v>
      </c>
      <c r="AB672" s="59">
        <v>0</v>
      </c>
      <c r="AC672" s="59">
        <v>0</v>
      </c>
      <c r="AD672" s="59">
        <v>0</v>
      </c>
      <c r="AE672" s="59">
        <v>100</v>
      </c>
      <c r="AF672" s="73" t="s">
        <v>38</v>
      </c>
      <c r="AG672" s="73">
        <v>64500</v>
      </c>
      <c r="AH672" s="73" t="s">
        <v>38</v>
      </c>
      <c r="AI672" s="73" t="s">
        <v>38</v>
      </c>
      <c r="AJ672" s="73" t="s">
        <v>38</v>
      </c>
      <c r="AK672" s="73" t="s">
        <v>32</v>
      </c>
      <c r="AL672" s="77" t="str">
        <f>IF(ISBLANK(S672),"",IF(AJ672="Fail","Fail",IF(E672="PL4",IF(AND(T672&gt;STD_01122025!$D$3,U672&lt;STD_01122025!$D$4,OR(AF672="ND",AF672&lt;STD_01122025!$D$7),AH672="ND"),"Pass","Fail"),IF(E672="PL12",IF(AND(S672&lt;STD_01122025!$F$2,T672&gt;STD_01122025!$F$3,U672&lt;STD_01122025!$F$4,V672&gt;STD_01122025!$F$5,X672&gt;STD_01122025!$F$6,OR(AF672="ND",AF672&lt;STD_01122025!$F$7),AH672="ND"),"Pass","Fail"),IF(E672="SuperPL",IF(AND(T672&gt;STD_01122025!$H$3,U672&lt;STD_01122025!$H$4,V672&gt;STD_01122025!$H$5,X672&gt;STD_01122025!$H$6,OR(AF672="ND",AF672&lt;STD_01122025!$H$7),AH672="ND"),"Pass","Fail"),IF(E672="Flight",IF(AND(T672&gt;STD_01122025!$J$3,U672&lt;STD_01122025!$J$4,X672&gt;STD_01122025!$J$6,OR(AF672="ND",AF672&lt;STD_01122025!$J$7),AH672="ND"),"Pass","Fail"),""))))))</f>
        <v>Pass</v>
      </c>
      <c r="AM672" s="62">
        <f>IF(ISBLANK(B672),"",IFERROR(IF(VLOOKUP(B672,'Np PL4 Stock'!$A:$J,10,FALSE)="Np4",D672-VLOOKUP(B672,'Np PL4 Stock'!$A:$E,5,FALSE),D672-VLOOKUP(B672,'Np PL4 Stock'!$A:$E,5,FALSE)-1),""))</f>
        <v>15</v>
      </c>
      <c r="AN672" s="147">
        <v>9.447</v>
      </c>
      <c r="AO672" s="147">
        <v>8.947</v>
      </c>
      <c r="AP672" s="59">
        <v>100</v>
      </c>
      <c r="AQ672" s="59">
        <v>184</v>
      </c>
      <c r="AR672" s="59">
        <v>98</v>
      </c>
      <c r="AS672" s="59">
        <v>100</v>
      </c>
      <c r="AT672" s="73" t="s">
        <v>38</v>
      </c>
      <c r="AU672" s="73">
        <v>59000</v>
      </c>
      <c r="AV672" s="73" t="s">
        <v>38</v>
      </c>
      <c r="AW672" s="73" t="s">
        <v>38</v>
      </c>
      <c r="AX672" s="84" t="s">
        <v>32</v>
      </c>
      <c r="AY672" s="59">
        <v>0</v>
      </c>
      <c r="AZ672" s="59">
        <v>0</v>
      </c>
      <c r="BA672" s="59">
        <v>0</v>
      </c>
      <c r="BB672" s="59">
        <v>0</v>
      </c>
      <c r="BC672" s="59">
        <v>0</v>
      </c>
      <c r="BD672" s="59">
        <v>0</v>
      </c>
      <c r="BE672" s="84" t="s">
        <v>38</v>
      </c>
      <c r="BF672" s="84" t="s">
        <v>38</v>
      </c>
      <c r="BG672" s="84" t="s">
        <v>38</v>
      </c>
      <c r="BH672" s="84" t="s">
        <v>38</v>
      </c>
      <c r="BI672" s="85" t="s">
        <v>817</v>
      </c>
      <c r="BJ672" s="86" t="s">
        <v>260</v>
      </c>
      <c r="BK672" s="86" t="s">
        <v>485</v>
      </c>
      <c r="BL672" s="86" t="s">
        <v>155</v>
      </c>
      <c r="BM672" s="86" t="s">
        <v>178</v>
      </c>
      <c r="BN672" s="86"/>
      <c r="BO672" s="59">
        <v>10</v>
      </c>
      <c r="BP672" s="69">
        <v>256104305100360</v>
      </c>
      <c r="BQ672" s="92">
        <v>0.471428</v>
      </c>
      <c r="BR672" s="93">
        <v>0.047143</v>
      </c>
      <c r="BS672" s="94">
        <f t="shared" si="110"/>
        <v>0.518571</v>
      </c>
      <c r="BT672" s="95">
        <v>0.1613332</v>
      </c>
      <c r="BU672" s="101">
        <f t="shared" si="111"/>
        <v>0.6799042</v>
      </c>
      <c r="BV672" s="102">
        <f t="shared" si="107"/>
        <v>5.43478260869565</v>
      </c>
      <c r="BW672" s="103">
        <v>576.19</v>
      </c>
      <c r="BX672" s="104">
        <f t="shared" si="112"/>
        <v>0.00369513152173913</v>
      </c>
      <c r="BY672" s="105">
        <v>900</v>
      </c>
      <c r="BZ672" s="103" t="s">
        <v>32</v>
      </c>
      <c r="CA672" s="106" t="s">
        <v>189</v>
      </c>
      <c r="CB672" s="107" t="s">
        <v>148</v>
      </c>
      <c r="CC672" s="112" t="s">
        <v>149</v>
      </c>
      <c r="CD672" s="106"/>
      <c r="CE672" s="103" t="s">
        <v>192</v>
      </c>
      <c r="CF672" s="113"/>
      <c r="CG672" s="114">
        <v>2000028709</v>
      </c>
    </row>
    <row r="673" spans="1:85">
      <c r="A673" s="53" t="str">
        <f t="shared" si="113"/>
        <v>E1-08-07-46057</v>
      </c>
      <c r="B673" s="47" t="str">
        <f t="shared" si="114"/>
        <v>E1-08-07</v>
      </c>
      <c r="C673" s="48" t="s">
        <v>43</v>
      </c>
      <c r="D673" s="49">
        <v>46057</v>
      </c>
      <c r="E673" s="50" t="s">
        <v>14</v>
      </c>
      <c r="F673" s="51" t="s">
        <v>15</v>
      </c>
      <c r="G673" s="59">
        <v>7</v>
      </c>
      <c r="H673" s="51" t="s">
        <v>215</v>
      </c>
      <c r="I673" s="59">
        <v>8</v>
      </c>
      <c r="J673" s="60">
        <f>IF(ISBLANK(H673),"",IFERROR(VLOOKUP(B673,'Np PL4 Stock'!$A:$D,4,FALSE),""))</f>
        <v>46042</v>
      </c>
      <c r="K673" s="61">
        <f>IF(ISBLANK(H673),"",SUMIF('Np PL4 Stock'!$A:$A,B673,'Np PL4 Stock'!$N:$N))</f>
        <v>1.2</v>
      </c>
      <c r="L673" s="62">
        <f>IF(ISBLANK(H673),"",VLOOKUP(LEFT(B673,5),Unit!A:B,2,FALSE))</f>
        <v>10</v>
      </c>
      <c r="M673" s="63" t="str">
        <f>IF(ISBLANK(H673),"",IFERROR(VLOOKUP(B673,'Np PL4 Stock'!$A:$T,20,FALSE),""))</f>
        <v>V1-MB1</v>
      </c>
      <c r="N673" s="63" t="str">
        <f>IF(ISBLANK(H673),"",IFERROR(VLOOKUP(B673,'Np PL4 Stock'!$A:$U,21,FALSE),""))</f>
        <v>SIS</v>
      </c>
      <c r="O673" s="62">
        <f t="shared" si="108"/>
        <v>120</v>
      </c>
      <c r="P673" s="62">
        <f t="shared" si="105"/>
        <v>4.95e-5</v>
      </c>
      <c r="Q673" s="67">
        <f t="shared" si="109"/>
        <v>6.875e-7</v>
      </c>
      <c r="R673" s="67">
        <f t="shared" si="106"/>
        <v>9.18118055555556e-7</v>
      </c>
      <c r="S673" s="59">
        <v>11</v>
      </c>
      <c r="T673" s="147">
        <v>7.647</v>
      </c>
      <c r="U673" s="147">
        <v>5.909</v>
      </c>
      <c r="V673" s="59">
        <v>91</v>
      </c>
      <c r="W673" s="59">
        <v>379</v>
      </c>
      <c r="X673" s="59">
        <v>96</v>
      </c>
      <c r="Y673" s="59">
        <v>100</v>
      </c>
      <c r="Z673" s="59">
        <v>92</v>
      </c>
      <c r="AA673" s="59">
        <v>0</v>
      </c>
      <c r="AB673" s="59">
        <v>0</v>
      </c>
      <c r="AC673" s="59">
        <v>0</v>
      </c>
      <c r="AD673" s="59">
        <v>0</v>
      </c>
      <c r="AE673" s="59">
        <v>100</v>
      </c>
      <c r="AF673" s="73" t="s">
        <v>38</v>
      </c>
      <c r="AG673" s="73">
        <v>42500</v>
      </c>
      <c r="AH673" s="73" t="s">
        <v>38</v>
      </c>
      <c r="AI673" s="73" t="s">
        <v>38</v>
      </c>
      <c r="AJ673" s="73" t="s">
        <v>38</v>
      </c>
      <c r="AK673" s="73" t="s">
        <v>32</v>
      </c>
      <c r="AL673" s="77" t="str">
        <f>IF(ISBLANK(S673),"",IF(AJ673="Fail","Fail",IF(E673="PL4",IF(AND(T673&gt;STD_01122025!$D$3,U673&lt;STD_01122025!$D$4,OR(AF673="ND",AF673&lt;STD_01122025!$D$7),AH673="ND"),"Pass","Fail"),IF(E673="PL12",IF(AND(S673&lt;STD_01122025!$F$2,T673&gt;STD_01122025!$F$3,U673&lt;STD_01122025!$F$4,V673&gt;STD_01122025!$F$5,X673&gt;STD_01122025!$F$6,OR(AF673="ND",AF673&lt;STD_01122025!$F$7),AH673="ND"),"Pass","Fail"),IF(E673="SuperPL",IF(AND(T673&gt;STD_01122025!$H$3,U673&lt;STD_01122025!$H$4,V673&gt;STD_01122025!$H$5,X673&gt;STD_01122025!$H$6,OR(AF673="ND",AF673&lt;STD_01122025!$H$7),AH673="ND"),"Pass","Fail"),IF(E673="Flight",IF(AND(T673&gt;STD_01122025!$J$3,U673&lt;STD_01122025!$J$4,X673&gt;STD_01122025!$J$6,OR(AF673="ND",AF673&lt;STD_01122025!$J$7),AH673="ND"),"Pass","Fail"),""))))))</f>
        <v>Pass</v>
      </c>
      <c r="AM673" s="62">
        <f>IF(ISBLANK(B673),"",IFERROR(IF(VLOOKUP(B673,'Np PL4 Stock'!$A:$J,10,FALSE)="Np4",D673-VLOOKUP(B673,'Np PL4 Stock'!$A:$E,5,FALSE),D673-VLOOKUP(B673,'Np PL4 Stock'!$A:$E,5,FALSE)-1),""))</f>
        <v>15</v>
      </c>
      <c r="AN673" s="147">
        <v>8.901</v>
      </c>
      <c r="AO673" s="147">
        <v>8.356</v>
      </c>
      <c r="AP673" s="59">
        <v>100</v>
      </c>
      <c r="AQ673" s="59">
        <v>222</v>
      </c>
      <c r="AR673" s="59">
        <v>98</v>
      </c>
      <c r="AS673" s="59">
        <v>100</v>
      </c>
      <c r="AT673" s="73" t="s">
        <v>38</v>
      </c>
      <c r="AU673" s="73">
        <v>77500</v>
      </c>
      <c r="AV673" s="73" t="s">
        <v>38</v>
      </c>
      <c r="AW673" s="73" t="s">
        <v>38</v>
      </c>
      <c r="AX673" s="84" t="s">
        <v>32</v>
      </c>
      <c r="AY673" s="59">
        <v>0</v>
      </c>
      <c r="AZ673" s="59">
        <v>0</v>
      </c>
      <c r="BA673" s="59">
        <v>0</v>
      </c>
      <c r="BB673" s="59">
        <v>0</v>
      </c>
      <c r="BC673" s="59">
        <v>0</v>
      </c>
      <c r="BD673" s="59">
        <v>0</v>
      </c>
      <c r="BE673" s="84" t="s">
        <v>38</v>
      </c>
      <c r="BF673" s="84" t="s">
        <v>38</v>
      </c>
      <c r="BG673" s="84" t="s">
        <v>38</v>
      </c>
      <c r="BH673" s="84" t="s">
        <v>38</v>
      </c>
      <c r="BI673" s="85" t="s">
        <v>685</v>
      </c>
      <c r="BJ673" s="86" t="s">
        <v>246</v>
      </c>
      <c r="BK673" s="86" t="s">
        <v>481</v>
      </c>
      <c r="BL673" s="86" t="s">
        <v>155</v>
      </c>
      <c r="BM673" s="86" t="s">
        <v>178</v>
      </c>
      <c r="BN673" s="86"/>
      <c r="BO673" s="59">
        <v>9</v>
      </c>
      <c r="BP673" s="69">
        <v>256104305100361</v>
      </c>
      <c r="BQ673" s="92">
        <v>0.45</v>
      </c>
      <c r="BR673" s="93">
        <v>0.045</v>
      </c>
      <c r="BS673" s="94">
        <f t="shared" si="110"/>
        <v>0.495</v>
      </c>
      <c r="BT673" s="95">
        <v>0.150975</v>
      </c>
      <c r="BU673" s="101">
        <f t="shared" si="111"/>
        <v>0.645975</v>
      </c>
      <c r="BV673" s="102">
        <f t="shared" si="107"/>
        <v>4.5045045045045</v>
      </c>
      <c r="BW673" s="103">
        <v>495</v>
      </c>
      <c r="BX673" s="104">
        <f t="shared" si="112"/>
        <v>0.0029097972972973</v>
      </c>
      <c r="BY673" s="105">
        <v>1000</v>
      </c>
      <c r="BZ673" s="103" t="s">
        <v>32</v>
      </c>
      <c r="CA673" s="106" t="s">
        <v>189</v>
      </c>
      <c r="CB673" s="107" t="s">
        <v>148</v>
      </c>
      <c r="CC673" s="112" t="s">
        <v>149</v>
      </c>
      <c r="CD673" s="106"/>
      <c r="CE673" s="103" t="s">
        <v>192</v>
      </c>
      <c r="CF673" s="113"/>
      <c r="CG673" s="114">
        <v>2000011429</v>
      </c>
    </row>
    <row r="674" spans="1:85">
      <c r="A674" s="53" t="str">
        <f t="shared" si="113"/>
        <v>E1-07-07-46057</v>
      </c>
      <c r="B674" s="47" t="str">
        <f t="shared" si="114"/>
        <v>E1-07-07</v>
      </c>
      <c r="C674" s="48" t="s">
        <v>43</v>
      </c>
      <c r="D674" s="49">
        <v>46057</v>
      </c>
      <c r="E674" s="50" t="s">
        <v>14</v>
      </c>
      <c r="F674" s="51" t="s">
        <v>15</v>
      </c>
      <c r="G674" s="59">
        <v>7</v>
      </c>
      <c r="H674" s="51" t="s">
        <v>215</v>
      </c>
      <c r="I674" s="59">
        <v>7</v>
      </c>
      <c r="J674" s="60">
        <f>IF(ISBLANK(H674),"",IFERROR(VLOOKUP(B674,'Np PL4 Stock'!$A:$D,4,FALSE),""))</f>
        <v>46042</v>
      </c>
      <c r="K674" s="61">
        <f>IF(ISBLANK(H674),"",SUMIF('Np PL4 Stock'!$A:$A,B674,'Np PL4 Stock'!$N:$N))</f>
        <v>1.2</v>
      </c>
      <c r="L674" s="62">
        <f>IF(ISBLANK(H674),"",VLOOKUP(LEFT(B674,5),Unit!A:B,2,FALSE))</f>
        <v>10</v>
      </c>
      <c r="M674" s="63" t="str">
        <f>IF(ISBLANK(H674),"",IFERROR(VLOOKUP(B674,'Np PL4 Stock'!$A:$T,20,FALSE),""))</f>
        <v>V1-MB1</v>
      </c>
      <c r="N674" s="63" t="str">
        <f>IF(ISBLANK(H674),"",IFERROR(VLOOKUP(B674,'Np PL4 Stock'!$A:$U,21,FALSE),""))</f>
        <v>SIS</v>
      </c>
      <c r="O674" s="62">
        <f t="shared" si="108"/>
        <v>120</v>
      </c>
      <c r="P674" s="62">
        <f t="shared" si="105"/>
        <v>8.03e-5</v>
      </c>
      <c r="Q674" s="67">
        <f t="shared" si="109"/>
        <v>6.69166666666667e-7</v>
      </c>
      <c r="R674" s="67">
        <f t="shared" si="106"/>
        <v>8.93841666666667e-7</v>
      </c>
      <c r="S674" s="59">
        <v>11</v>
      </c>
      <c r="T674" s="147">
        <v>7.586</v>
      </c>
      <c r="U674" s="147">
        <v>5.584</v>
      </c>
      <c r="V674" s="59">
        <v>92</v>
      </c>
      <c r="W674" s="59">
        <v>387</v>
      </c>
      <c r="X674" s="59">
        <v>94</v>
      </c>
      <c r="Y674" s="59">
        <v>100</v>
      </c>
      <c r="Z674" s="59">
        <v>80</v>
      </c>
      <c r="AA674" s="59">
        <v>0</v>
      </c>
      <c r="AB674" s="59">
        <v>0</v>
      </c>
      <c r="AC674" s="59">
        <v>0</v>
      </c>
      <c r="AD674" s="59">
        <v>0</v>
      </c>
      <c r="AE674" s="59">
        <v>100</v>
      </c>
      <c r="AF674" s="73" t="s">
        <v>38</v>
      </c>
      <c r="AG674" s="73">
        <v>46000</v>
      </c>
      <c r="AH674" s="73" t="s">
        <v>38</v>
      </c>
      <c r="AI674" s="73" t="s">
        <v>38</v>
      </c>
      <c r="AJ674" s="73" t="s">
        <v>38</v>
      </c>
      <c r="AK674" s="73" t="s">
        <v>32</v>
      </c>
      <c r="AL674" s="77" t="str">
        <f>IF(ISBLANK(S674),"",IF(AJ674="Fail","Fail",IF(E674="PL4",IF(AND(T674&gt;STD_01122025!$D$3,U674&lt;STD_01122025!$D$4,OR(AF674="ND",AF674&lt;STD_01122025!$D$7),AH674="ND"),"Pass","Fail"),IF(E674="PL12",IF(AND(S674&lt;STD_01122025!$F$2,T674&gt;STD_01122025!$F$3,U674&lt;STD_01122025!$F$4,V674&gt;STD_01122025!$F$5,X674&gt;STD_01122025!$F$6,OR(AF674="ND",AF674&lt;STD_01122025!$F$7),AH674="ND"),"Pass","Fail"),IF(E674="SuperPL",IF(AND(T674&gt;STD_01122025!$H$3,U674&lt;STD_01122025!$H$4,V674&gt;STD_01122025!$H$5,X674&gt;STD_01122025!$H$6,OR(AF674="ND",AF674&lt;STD_01122025!$H$7),AH674="ND"),"Pass","Fail"),IF(E674="Flight",IF(AND(T674&gt;STD_01122025!$J$3,U674&lt;STD_01122025!$J$4,X674&gt;STD_01122025!$J$6,OR(AF674="ND",AF674&lt;STD_01122025!$J$7),AH674="ND"),"Pass","Fail"),""))))))</f>
        <v>Pass</v>
      </c>
      <c r="AM674" s="62">
        <f>IF(ISBLANK(B674),"",IFERROR(IF(VLOOKUP(B674,'Np PL4 Stock'!$A:$J,10,FALSE)="Np4",D674-VLOOKUP(B674,'Np PL4 Stock'!$A:$E,5,FALSE),D674-VLOOKUP(B674,'Np PL4 Stock'!$A:$E,5,FALSE)-1),""))</f>
        <v>15</v>
      </c>
      <c r="AN674" s="147">
        <v>8.861</v>
      </c>
      <c r="AO674" s="147">
        <v>7.903</v>
      </c>
      <c r="AP674" s="59">
        <v>100</v>
      </c>
      <c r="AQ674" s="59">
        <v>232</v>
      </c>
      <c r="AR674" s="59">
        <v>99</v>
      </c>
      <c r="AS674" s="59">
        <v>100</v>
      </c>
      <c r="AT674" s="73" t="s">
        <v>38</v>
      </c>
      <c r="AU674" s="73">
        <v>81000</v>
      </c>
      <c r="AV674" s="73" t="s">
        <v>38</v>
      </c>
      <c r="AW674" s="73" t="s">
        <v>38</v>
      </c>
      <c r="AX674" s="84" t="s">
        <v>32</v>
      </c>
      <c r="AY674" s="59">
        <v>0</v>
      </c>
      <c r="AZ674" s="59">
        <v>0</v>
      </c>
      <c r="BA674" s="59">
        <v>0</v>
      </c>
      <c r="BB674" s="59">
        <v>0</v>
      </c>
      <c r="BC674" s="59">
        <v>0</v>
      </c>
      <c r="BD674" s="59">
        <v>0</v>
      </c>
      <c r="BE674" s="84" t="s">
        <v>38</v>
      </c>
      <c r="BF674" s="84" t="s">
        <v>38</v>
      </c>
      <c r="BG674" s="84" t="s">
        <v>38</v>
      </c>
      <c r="BH674" s="84" t="s">
        <v>38</v>
      </c>
      <c r="BI674" s="85" t="s">
        <v>531</v>
      </c>
      <c r="BJ674" s="86" t="s">
        <v>243</v>
      </c>
      <c r="BK674" s="86" t="s">
        <v>483</v>
      </c>
      <c r="BL674" s="86" t="s">
        <v>155</v>
      </c>
      <c r="BM674" s="86" t="s">
        <v>178</v>
      </c>
      <c r="BN674" s="86"/>
      <c r="BO674" s="59">
        <v>9</v>
      </c>
      <c r="BP674" s="69">
        <v>256104305100362</v>
      </c>
      <c r="BQ674" s="92">
        <v>0.15</v>
      </c>
      <c r="BR674" s="93">
        <v>0.015</v>
      </c>
      <c r="BS674" s="94">
        <f t="shared" si="110"/>
        <v>0.165</v>
      </c>
      <c r="BT674" s="95">
        <v>0.0495</v>
      </c>
      <c r="BU674" s="101">
        <f t="shared" si="111"/>
        <v>0.2145</v>
      </c>
      <c r="BV674" s="102">
        <f t="shared" si="107"/>
        <v>4.31034482758621</v>
      </c>
      <c r="BW674" s="103">
        <v>165</v>
      </c>
      <c r="BX674" s="104">
        <f t="shared" si="112"/>
        <v>0.000924568965517241</v>
      </c>
      <c r="BY674" s="105">
        <v>1000</v>
      </c>
      <c r="BZ674" s="103" t="s">
        <v>32</v>
      </c>
      <c r="CA674" s="106" t="s">
        <v>189</v>
      </c>
      <c r="CB674" s="107" t="s">
        <v>148</v>
      </c>
      <c r="CC674" s="112" t="s">
        <v>149</v>
      </c>
      <c r="CD674" s="106"/>
      <c r="CE674" s="103" t="s">
        <v>192</v>
      </c>
      <c r="CF674" s="113"/>
      <c r="CG674" s="114">
        <v>2000025185</v>
      </c>
    </row>
    <row r="675" spans="1:85">
      <c r="A675" s="53" t="str">
        <f t="shared" si="113"/>
        <v>E1-07-07-46057</v>
      </c>
      <c r="B675" s="47" t="str">
        <f t="shared" si="114"/>
        <v>E1-07-07</v>
      </c>
      <c r="C675" s="48" t="s">
        <v>43</v>
      </c>
      <c r="D675" s="49">
        <v>46057</v>
      </c>
      <c r="E675" s="50" t="s">
        <v>14</v>
      </c>
      <c r="F675" s="51" t="s">
        <v>15</v>
      </c>
      <c r="G675" s="59">
        <v>7</v>
      </c>
      <c r="H675" s="51" t="s">
        <v>215</v>
      </c>
      <c r="I675" s="59">
        <v>7</v>
      </c>
      <c r="J675" s="60">
        <f>IF(ISBLANK(H675),"",IFERROR(VLOOKUP(B675,'Np PL4 Stock'!$A:$D,4,FALSE),""))</f>
        <v>46042</v>
      </c>
      <c r="K675" s="61">
        <f>IF(ISBLANK(H675),"",SUMIF('Np PL4 Stock'!$A:$A,B675,'Np PL4 Stock'!$N:$N))</f>
        <v>1.2</v>
      </c>
      <c r="L675" s="62">
        <f>IF(ISBLANK(H675),"",VLOOKUP(LEFT(B675,5),Unit!A:B,2,FALSE))</f>
        <v>10</v>
      </c>
      <c r="M675" s="63" t="str">
        <f>IF(ISBLANK(H675),"",IFERROR(VLOOKUP(B675,'Np PL4 Stock'!$A:$T,20,FALSE),""))</f>
        <v>V1-MB1</v>
      </c>
      <c r="N675" s="63" t="str">
        <f>IF(ISBLANK(H675),"",IFERROR(VLOOKUP(B675,'Np PL4 Stock'!$A:$U,21,FALSE),""))</f>
        <v>SIS</v>
      </c>
      <c r="O675" s="62">
        <f t="shared" si="108"/>
        <v>120</v>
      </c>
      <c r="P675" s="62">
        <f t="shared" si="105"/>
        <v>8.03e-5</v>
      </c>
      <c r="Q675" s="67">
        <f t="shared" si="109"/>
        <v>6.69166666666667e-7</v>
      </c>
      <c r="R675" s="67">
        <f t="shared" si="106"/>
        <v>8.93841666666667e-7</v>
      </c>
      <c r="S675" s="59">
        <v>11</v>
      </c>
      <c r="T675" s="147">
        <v>7.586</v>
      </c>
      <c r="U675" s="147">
        <v>5.584</v>
      </c>
      <c r="V675" s="59">
        <v>92</v>
      </c>
      <c r="W675" s="59">
        <v>387</v>
      </c>
      <c r="X675" s="59">
        <v>94</v>
      </c>
      <c r="Y675" s="59">
        <v>100</v>
      </c>
      <c r="Z675" s="59">
        <v>80</v>
      </c>
      <c r="AA675" s="59">
        <v>0</v>
      </c>
      <c r="AB675" s="59">
        <v>0</v>
      </c>
      <c r="AC675" s="59">
        <v>0</v>
      </c>
      <c r="AD675" s="59">
        <v>0</v>
      </c>
      <c r="AE675" s="59">
        <v>100</v>
      </c>
      <c r="AF675" s="73" t="s">
        <v>38</v>
      </c>
      <c r="AG675" s="73">
        <v>46000</v>
      </c>
      <c r="AH675" s="73" t="s">
        <v>38</v>
      </c>
      <c r="AI675" s="73" t="s">
        <v>38</v>
      </c>
      <c r="AJ675" s="73" t="s">
        <v>38</v>
      </c>
      <c r="AK675" s="73" t="s">
        <v>32</v>
      </c>
      <c r="AL675" s="77" t="str">
        <f>IF(ISBLANK(S675),"",IF(AJ675="Fail","Fail",IF(E675="PL4",IF(AND(T675&gt;STD_01122025!$D$3,U675&lt;STD_01122025!$D$4,OR(AF675="ND",AF675&lt;STD_01122025!$D$7),AH675="ND"),"Pass","Fail"),IF(E675="PL12",IF(AND(S675&lt;STD_01122025!$F$2,T675&gt;STD_01122025!$F$3,U675&lt;STD_01122025!$F$4,V675&gt;STD_01122025!$F$5,X675&gt;STD_01122025!$F$6,OR(AF675="ND",AF675&lt;STD_01122025!$F$7),AH675="ND"),"Pass","Fail"),IF(E675="SuperPL",IF(AND(T675&gt;STD_01122025!$H$3,U675&lt;STD_01122025!$H$4,V675&gt;STD_01122025!$H$5,X675&gt;STD_01122025!$H$6,OR(AF675="ND",AF675&lt;STD_01122025!$H$7),AH675="ND"),"Pass","Fail"),IF(E675="Flight",IF(AND(T675&gt;STD_01122025!$J$3,U675&lt;STD_01122025!$J$4,X675&gt;STD_01122025!$J$6,OR(AF675="ND",AF675&lt;STD_01122025!$J$7),AH675="ND"),"Pass","Fail"),""))))))</f>
        <v>Pass</v>
      </c>
      <c r="AM675" s="62">
        <f>IF(ISBLANK(B675),"",IFERROR(IF(VLOOKUP(B675,'Np PL4 Stock'!$A:$J,10,FALSE)="Np4",D675-VLOOKUP(B675,'Np PL4 Stock'!$A:$E,5,FALSE),D675-VLOOKUP(B675,'Np PL4 Stock'!$A:$E,5,FALSE)-1),""))</f>
        <v>15</v>
      </c>
      <c r="AN675" s="147">
        <v>8.861</v>
      </c>
      <c r="AO675" s="147">
        <v>7.903</v>
      </c>
      <c r="AP675" s="59">
        <v>100</v>
      </c>
      <c r="AQ675" s="59">
        <v>232</v>
      </c>
      <c r="AR675" s="59">
        <v>99</v>
      </c>
      <c r="AS675" s="59">
        <v>100</v>
      </c>
      <c r="AT675" s="73" t="s">
        <v>38</v>
      </c>
      <c r="AU675" s="73">
        <v>81000</v>
      </c>
      <c r="AV675" s="73" t="s">
        <v>38</v>
      </c>
      <c r="AW675" s="73" t="s">
        <v>38</v>
      </c>
      <c r="AX675" s="84" t="s">
        <v>32</v>
      </c>
      <c r="AY675" s="59">
        <v>0</v>
      </c>
      <c r="AZ675" s="59">
        <v>0</v>
      </c>
      <c r="BA675" s="59">
        <v>0</v>
      </c>
      <c r="BB675" s="59">
        <v>0</v>
      </c>
      <c r="BC675" s="59">
        <v>0</v>
      </c>
      <c r="BD675" s="59">
        <v>0</v>
      </c>
      <c r="BE675" s="84" t="s">
        <v>38</v>
      </c>
      <c r="BF675" s="84" t="s">
        <v>38</v>
      </c>
      <c r="BG675" s="84" t="s">
        <v>38</v>
      </c>
      <c r="BH675" s="84" t="s">
        <v>38</v>
      </c>
      <c r="BI675" s="85" t="s">
        <v>516</v>
      </c>
      <c r="BJ675" s="86" t="s">
        <v>243</v>
      </c>
      <c r="BK675" s="86" t="s">
        <v>483</v>
      </c>
      <c r="BL675" s="86" t="s">
        <v>155</v>
      </c>
      <c r="BM675" s="86" t="s">
        <v>178</v>
      </c>
      <c r="BN675" s="86"/>
      <c r="BO675" s="59">
        <v>6</v>
      </c>
      <c r="BP675" s="69">
        <v>256104305100363</v>
      </c>
      <c r="BQ675" s="92">
        <v>0.58</v>
      </c>
      <c r="BR675" s="93">
        <v>0.058</v>
      </c>
      <c r="BS675" s="94">
        <f t="shared" si="110"/>
        <v>0.638</v>
      </c>
      <c r="BT675" s="95">
        <v>0.22011</v>
      </c>
      <c r="BU675" s="101">
        <f t="shared" si="111"/>
        <v>0.85811</v>
      </c>
      <c r="BV675" s="102">
        <f t="shared" si="107"/>
        <v>4.31034482758621</v>
      </c>
      <c r="BW675" s="103">
        <v>638</v>
      </c>
      <c r="BX675" s="104">
        <f t="shared" si="112"/>
        <v>0.00369875</v>
      </c>
      <c r="BY675" s="105">
        <v>1000</v>
      </c>
      <c r="BZ675" s="103" t="s">
        <v>32</v>
      </c>
      <c r="CA675" s="106" t="s">
        <v>189</v>
      </c>
      <c r="CB675" s="107" t="s">
        <v>148</v>
      </c>
      <c r="CC675" s="112" t="s">
        <v>149</v>
      </c>
      <c r="CD675" s="106"/>
      <c r="CE675" s="103" t="s">
        <v>192</v>
      </c>
      <c r="CF675" s="113"/>
      <c r="CG675" s="114">
        <v>2000027731</v>
      </c>
    </row>
    <row r="676" spans="1:85">
      <c r="A676" s="53" t="str">
        <f t="shared" si="113"/>
        <v>E1-08-07-46058</v>
      </c>
      <c r="B676" s="47" t="str">
        <f t="shared" si="114"/>
        <v>E1-08-07</v>
      </c>
      <c r="C676" s="48" t="s">
        <v>43</v>
      </c>
      <c r="D676" s="49">
        <v>46058</v>
      </c>
      <c r="E676" s="50" t="s">
        <v>14</v>
      </c>
      <c r="F676" s="51" t="s">
        <v>15</v>
      </c>
      <c r="G676" s="59">
        <v>7</v>
      </c>
      <c r="H676" s="51" t="s">
        <v>215</v>
      </c>
      <c r="I676" s="59">
        <v>8</v>
      </c>
      <c r="J676" s="60">
        <f>IF(ISBLANK(H676),"",IFERROR(VLOOKUP(B676,'Np PL4 Stock'!$A:$D,4,FALSE),""))</f>
        <v>46042</v>
      </c>
      <c r="K676" s="61">
        <f>IF(ISBLANK(H676),"",SUMIF('Np PL4 Stock'!$A:$A,B676,'Np PL4 Stock'!$N:$N))</f>
        <v>1.2</v>
      </c>
      <c r="L676" s="62">
        <f>IF(ISBLANK(H676),"",VLOOKUP(LEFT(B676,5),Unit!A:B,2,FALSE))</f>
        <v>10</v>
      </c>
      <c r="M676" s="63" t="str">
        <f>IF(ISBLANK(H676),"",IFERROR(VLOOKUP(B676,'Np PL4 Stock'!$A:$T,20,FALSE),""))</f>
        <v>V1-MB1</v>
      </c>
      <c r="N676" s="63" t="str">
        <f>IF(ISBLANK(H676),"",IFERROR(VLOOKUP(B676,'Np PL4 Stock'!$A:$U,21,FALSE),""))</f>
        <v>SIS</v>
      </c>
      <c r="O676" s="62">
        <f t="shared" si="108"/>
        <v>120</v>
      </c>
      <c r="P676" s="62">
        <f t="shared" si="105"/>
        <v>3.3e-5</v>
      </c>
      <c r="Q676" s="67">
        <f t="shared" si="109"/>
        <v>6.875e-7</v>
      </c>
      <c r="R676" s="67">
        <f t="shared" si="106"/>
        <v>9.18118055555556e-7</v>
      </c>
      <c r="S676" s="59">
        <v>11</v>
      </c>
      <c r="T676" s="147">
        <v>7.647</v>
      </c>
      <c r="U676" s="147">
        <v>5.909</v>
      </c>
      <c r="V676" s="59">
        <v>91</v>
      </c>
      <c r="W676" s="59">
        <v>379</v>
      </c>
      <c r="X676" s="59">
        <v>96</v>
      </c>
      <c r="Y676" s="59">
        <v>100</v>
      </c>
      <c r="Z676" s="59">
        <v>92</v>
      </c>
      <c r="AA676" s="59">
        <v>0</v>
      </c>
      <c r="AB676" s="59">
        <v>0</v>
      </c>
      <c r="AC676" s="59">
        <v>0</v>
      </c>
      <c r="AD676" s="59">
        <v>0</v>
      </c>
      <c r="AE676" s="59">
        <v>100</v>
      </c>
      <c r="AF676" s="73" t="s">
        <v>38</v>
      </c>
      <c r="AG676" s="73">
        <v>42500</v>
      </c>
      <c r="AH676" s="73" t="s">
        <v>38</v>
      </c>
      <c r="AI676" s="73" t="s">
        <v>38</v>
      </c>
      <c r="AJ676" s="73" t="s">
        <v>38</v>
      </c>
      <c r="AK676" s="73" t="s">
        <v>32</v>
      </c>
      <c r="AL676" s="77" t="str">
        <f>IF(ISBLANK(S676),"",IF(AJ676="Fail","Fail",IF(E676="PL4",IF(AND(T676&gt;STD_01122025!$D$3,U676&lt;STD_01122025!$D$4,OR(AF676="ND",AF676&lt;STD_01122025!$D$7),AH676="ND"),"Pass","Fail"),IF(E676="PL12",IF(AND(S676&lt;STD_01122025!$F$2,T676&gt;STD_01122025!$F$3,U676&lt;STD_01122025!$F$4,V676&gt;STD_01122025!$F$5,X676&gt;STD_01122025!$F$6,OR(AF676="ND",AF676&lt;STD_01122025!$F$7),AH676="ND"),"Pass","Fail"),IF(E676="SuperPL",IF(AND(T676&gt;STD_01122025!$H$3,U676&lt;STD_01122025!$H$4,V676&gt;STD_01122025!$H$5,X676&gt;STD_01122025!$H$6,OR(AF676="ND",AF676&lt;STD_01122025!$H$7),AH676="ND"),"Pass","Fail"),IF(E676="Flight",IF(AND(T676&gt;STD_01122025!$J$3,U676&lt;STD_01122025!$J$4,X676&gt;STD_01122025!$J$6,OR(AF676="ND",AF676&lt;STD_01122025!$J$7),AH676="ND"),"Pass","Fail"),""))))))</f>
        <v>Pass</v>
      </c>
      <c r="AM676" s="62">
        <f>IF(ISBLANK(B676),"",IFERROR(IF(VLOOKUP(B676,'Np PL4 Stock'!$A:$J,10,FALSE)="Np4",D676-VLOOKUP(B676,'Np PL4 Stock'!$A:$E,5,FALSE),D676-VLOOKUP(B676,'Np PL4 Stock'!$A:$E,5,FALSE)-1),""))</f>
        <v>16</v>
      </c>
      <c r="AN676" s="147">
        <v>9.204</v>
      </c>
      <c r="AO676" s="147">
        <v>8.129</v>
      </c>
      <c r="AP676" s="59">
        <v>100</v>
      </c>
      <c r="AQ676" s="59">
        <v>197</v>
      </c>
      <c r="AR676" s="59">
        <v>99</v>
      </c>
      <c r="AS676" s="59">
        <v>100</v>
      </c>
      <c r="AT676" s="73" t="s">
        <v>38</v>
      </c>
      <c r="AU676" s="73">
        <v>75000</v>
      </c>
      <c r="AV676" s="73" t="s">
        <v>38</v>
      </c>
      <c r="AW676" s="73" t="s">
        <v>38</v>
      </c>
      <c r="AX676" s="84" t="s">
        <v>32</v>
      </c>
      <c r="AY676" s="59">
        <v>0</v>
      </c>
      <c r="AZ676" s="59">
        <v>0</v>
      </c>
      <c r="BA676" s="59">
        <v>0</v>
      </c>
      <c r="BB676" s="59">
        <v>0</v>
      </c>
      <c r="BC676" s="59">
        <v>0</v>
      </c>
      <c r="BD676" s="59">
        <v>0</v>
      </c>
      <c r="BE676" s="84" t="s">
        <v>38</v>
      </c>
      <c r="BF676" s="84" t="s">
        <v>38</v>
      </c>
      <c r="BG676" s="84" t="s">
        <v>38</v>
      </c>
      <c r="BH676" s="84" t="s">
        <v>38</v>
      </c>
      <c r="BI676" s="85" t="s">
        <v>816</v>
      </c>
      <c r="BJ676" s="86" t="s">
        <v>240</v>
      </c>
      <c r="BK676" s="86" t="s">
        <v>483</v>
      </c>
      <c r="BL676" s="86" t="s">
        <v>155</v>
      </c>
      <c r="BM676" s="86" t="s">
        <v>178</v>
      </c>
      <c r="BN676" s="86"/>
      <c r="BO676" s="59">
        <v>7</v>
      </c>
      <c r="BP676" s="69">
        <v>256104305100364</v>
      </c>
      <c r="BQ676" s="92">
        <v>0.3</v>
      </c>
      <c r="BR676" s="93">
        <v>0.03</v>
      </c>
      <c r="BS676" s="94">
        <f t="shared" si="110"/>
        <v>0.33</v>
      </c>
      <c r="BT676" s="95">
        <v>0.125766666666667</v>
      </c>
      <c r="BU676" s="101">
        <f t="shared" si="111"/>
        <v>0.455766666666667</v>
      </c>
      <c r="BV676" s="102">
        <f t="shared" si="107"/>
        <v>5.07614213197969</v>
      </c>
      <c r="BW676" s="103">
        <v>366.666666666667</v>
      </c>
      <c r="BX676" s="104">
        <f t="shared" si="112"/>
        <v>0.00231353637901861</v>
      </c>
      <c r="BY676" s="105">
        <v>900</v>
      </c>
      <c r="BZ676" s="103" t="s">
        <v>32</v>
      </c>
      <c r="CA676" s="106" t="s">
        <v>189</v>
      </c>
      <c r="CB676" s="107" t="s">
        <v>148</v>
      </c>
      <c r="CC676" s="112" t="s">
        <v>149</v>
      </c>
      <c r="CD676" s="106"/>
      <c r="CE676" s="103" t="s">
        <v>192</v>
      </c>
      <c r="CF676" s="113"/>
      <c r="CG676" s="114">
        <v>2000011770</v>
      </c>
    </row>
    <row r="677" spans="1:85">
      <c r="A677" s="53" t="str">
        <f t="shared" si="113"/>
        <v>E1-09-07-46058</v>
      </c>
      <c r="B677" s="47" t="str">
        <f t="shared" si="114"/>
        <v>E1-09-07</v>
      </c>
      <c r="C677" s="48" t="s">
        <v>43</v>
      </c>
      <c r="D677" s="49">
        <v>46058</v>
      </c>
      <c r="E677" s="50" t="s">
        <v>14</v>
      </c>
      <c r="F677" s="51" t="s">
        <v>15</v>
      </c>
      <c r="G677" s="59">
        <v>7</v>
      </c>
      <c r="H677" s="51" t="s">
        <v>215</v>
      </c>
      <c r="I677" s="59">
        <v>9</v>
      </c>
      <c r="J677" s="60">
        <f>IF(ISBLANK(H677),"",IFERROR(VLOOKUP(B677,'Np PL4 Stock'!$A:$D,4,FALSE),""))</f>
        <v>46042</v>
      </c>
      <c r="K677" s="61">
        <f>IF(ISBLANK(H677),"",SUMIF('Np PL4 Stock'!$A:$A,B677,'Np PL4 Stock'!$N:$N))</f>
        <v>1.2</v>
      </c>
      <c r="L677" s="62">
        <f>IF(ISBLANK(H677),"",VLOOKUP(LEFT(B677,5),Unit!A:B,2,FALSE))</f>
        <v>10</v>
      </c>
      <c r="M677" s="63" t="str">
        <f>IF(ISBLANK(H677),"",IFERROR(VLOOKUP(B677,'Np PL4 Stock'!$A:$T,20,FALSE),""))</f>
        <v>V1-MB1</v>
      </c>
      <c r="N677" s="63" t="str">
        <f>IF(ISBLANK(H677),"",IFERROR(VLOOKUP(B677,'Np PL4 Stock'!$A:$U,21,FALSE),""))</f>
        <v>SIS</v>
      </c>
      <c r="O677" s="62">
        <f t="shared" si="108"/>
        <v>120</v>
      </c>
      <c r="P677" s="62">
        <f t="shared" si="105"/>
        <v>7.7e-5</v>
      </c>
      <c r="Q677" s="67">
        <f t="shared" si="109"/>
        <v>6.41666666666667e-7</v>
      </c>
      <c r="R677" s="67">
        <f t="shared" si="106"/>
        <v>8.72768518518518e-7</v>
      </c>
      <c r="S677" s="59">
        <v>11</v>
      </c>
      <c r="T677" s="147">
        <v>7.733</v>
      </c>
      <c r="U677" s="147">
        <v>6.543</v>
      </c>
      <c r="V677" s="59">
        <v>93</v>
      </c>
      <c r="W677" s="59">
        <v>375</v>
      </c>
      <c r="X677" s="59">
        <v>96</v>
      </c>
      <c r="Y677" s="59">
        <v>100</v>
      </c>
      <c r="Z677" s="59">
        <v>88</v>
      </c>
      <c r="AA677" s="59">
        <v>0</v>
      </c>
      <c r="AB677" s="59">
        <v>0</v>
      </c>
      <c r="AC677" s="59">
        <v>0</v>
      </c>
      <c r="AD677" s="59">
        <v>0</v>
      </c>
      <c r="AE677" s="59">
        <v>100</v>
      </c>
      <c r="AF677" s="73" t="s">
        <v>38</v>
      </c>
      <c r="AG677" s="73">
        <v>51000</v>
      </c>
      <c r="AH677" s="73" t="s">
        <v>38</v>
      </c>
      <c r="AI677" s="73" t="s">
        <v>38</v>
      </c>
      <c r="AJ677" s="73" t="s">
        <v>38</v>
      </c>
      <c r="AK677" s="73" t="s">
        <v>32</v>
      </c>
      <c r="AL677" s="77" t="str">
        <f>IF(ISBLANK(S677),"",IF(AJ677="Fail","Fail",IF(E677="PL4",IF(AND(T677&gt;STD_01122025!$D$3,U677&lt;STD_01122025!$D$4,OR(AF677="ND",AF677&lt;STD_01122025!$D$7),AH677="ND"),"Pass","Fail"),IF(E677="PL12",IF(AND(S677&lt;STD_01122025!$F$2,T677&gt;STD_01122025!$F$3,U677&lt;STD_01122025!$F$4,V677&gt;STD_01122025!$F$5,X677&gt;STD_01122025!$F$6,OR(AF677="ND",AF677&lt;STD_01122025!$F$7),AH677="ND"),"Pass","Fail"),IF(E677="SuperPL",IF(AND(T677&gt;STD_01122025!$H$3,U677&lt;STD_01122025!$H$4,V677&gt;STD_01122025!$H$5,X677&gt;STD_01122025!$H$6,OR(AF677="ND",AF677&lt;STD_01122025!$H$7),AH677="ND"),"Pass","Fail"),IF(E677="Flight",IF(AND(T677&gt;STD_01122025!$J$3,U677&lt;STD_01122025!$J$4,X677&gt;STD_01122025!$J$6,OR(AF677="ND",AF677&lt;STD_01122025!$J$7),AH677="ND"),"Pass","Fail"),""))))))</f>
        <v>Pass</v>
      </c>
      <c r="AM677" s="62">
        <f>IF(ISBLANK(B677),"",IFERROR(IF(VLOOKUP(B677,'Np PL4 Stock'!$A:$J,10,FALSE)="Np4",D677-VLOOKUP(B677,'Np PL4 Stock'!$A:$E,5,FALSE),D677-VLOOKUP(B677,'Np PL4 Stock'!$A:$E,5,FALSE)-1),""))</f>
        <v>16</v>
      </c>
      <c r="AN677" s="147">
        <v>9.284</v>
      </c>
      <c r="AO677" s="147">
        <v>8.787</v>
      </c>
      <c r="AP677" s="59">
        <v>99</v>
      </c>
      <c r="AQ677" s="59">
        <v>189</v>
      </c>
      <c r="AR677" s="59">
        <v>97</v>
      </c>
      <c r="AS677" s="59">
        <v>100</v>
      </c>
      <c r="AT677" s="73" t="s">
        <v>38</v>
      </c>
      <c r="AU677" s="73">
        <v>85000</v>
      </c>
      <c r="AV677" s="73" t="s">
        <v>38</v>
      </c>
      <c r="AW677" s="73" t="s">
        <v>38</v>
      </c>
      <c r="AX677" s="84" t="s">
        <v>32</v>
      </c>
      <c r="AY677" s="59">
        <v>0</v>
      </c>
      <c r="AZ677" s="59">
        <v>0</v>
      </c>
      <c r="BA677" s="59">
        <v>0</v>
      </c>
      <c r="BB677" s="59">
        <v>0</v>
      </c>
      <c r="BC677" s="59">
        <v>0</v>
      </c>
      <c r="BD677" s="59">
        <v>0</v>
      </c>
      <c r="BE677" s="84" t="s">
        <v>38</v>
      </c>
      <c r="BF677" s="84" t="s">
        <v>38</v>
      </c>
      <c r="BG677" s="84" t="s">
        <v>38</v>
      </c>
      <c r="BH677" s="84" t="s">
        <v>38</v>
      </c>
      <c r="BI677" s="85" t="s">
        <v>816</v>
      </c>
      <c r="BJ677" s="86" t="s">
        <v>240</v>
      </c>
      <c r="BK677" s="86" t="s">
        <v>483</v>
      </c>
      <c r="BL677" s="86" t="s">
        <v>155</v>
      </c>
      <c r="BM677" s="86" t="s">
        <v>178</v>
      </c>
      <c r="BN677" s="86"/>
      <c r="BO677" s="59">
        <v>7</v>
      </c>
      <c r="BP677" s="69">
        <v>256104305100364</v>
      </c>
      <c r="BQ677" s="92">
        <v>0.7</v>
      </c>
      <c r="BR677" s="93">
        <v>0.07</v>
      </c>
      <c r="BS677" s="94">
        <f t="shared" si="110"/>
        <v>0.77</v>
      </c>
      <c r="BT677" s="95">
        <v>0.277322222222222</v>
      </c>
      <c r="BU677" s="101">
        <f t="shared" si="111"/>
        <v>1.04732222222222</v>
      </c>
      <c r="BV677" s="102">
        <f t="shared" si="107"/>
        <v>5.29100529100529</v>
      </c>
      <c r="BW677" s="103">
        <v>855.555555555556</v>
      </c>
      <c r="BX677" s="104">
        <f t="shared" si="112"/>
        <v>0.0055413874191652</v>
      </c>
      <c r="BY677" s="105">
        <v>900</v>
      </c>
      <c r="BZ677" s="103" t="s">
        <v>32</v>
      </c>
      <c r="CA677" s="106" t="s">
        <v>189</v>
      </c>
      <c r="CB677" s="107" t="s">
        <v>148</v>
      </c>
      <c r="CC677" s="112" t="s">
        <v>149</v>
      </c>
      <c r="CD677" s="106"/>
      <c r="CE677" s="103" t="s">
        <v>192</v>
      </c>
      <c r="CF677" s="113"/>
      <c r="CG677" s="114">
        <v>2000011770</v>
      </c>
    </row>
    <row r="678" spans="1:85">
      <c r="A678" s="53" t="str">
        <f t="shared" si="113"/>
        <v>E1-11-07-46058</v>
      </c>
      <c r="B678" s="47" t="str">
        <f t="shared" si="114"/>
        <v>E1-11-07</v>
      </c>
      <c r="C678" s="48" t="s">
        <v>43</v>
      </c>
      <c r="D678" s="49">
        <v>46058</v>
      </c>
      <c r="E678" s="50" t="s">
        <v>14</v>
      </c>
      <c r="F678" s="51" t="s">
        <v>15</v>
      </c>
      <c r="G678" s="59">
        <v>7</v>
      </c>
      <c r="H678" s="51" t="s">
        <v>215</v>
      </c>
      <c r="I678" s="59">
        <v>11</v>
      </c>
      <c r="J678" s="60">
        <f>IF(ISBLANK(H678),"",IFERROR(VLOOKUP(B678,'Np PL4 Stock'!$A:$D,4,FALSE),""))</f>
        <v>46042</v>
      </c>
      <c r="K678" s="61">
        <f>IF(ISBLANK(H678),"",SUMIF('Np PL4 Stock'!$A:$A,B678,'Np PL4 Stock'!$N:$N))</f>
        <v>1.2</v>
      </c>
      <c r="L678" s="62">
        <f>IF(ISBLANK(H678),"",VLOOKUP(LEFT(B678,5),Unit!A:B,2,FALSE))</f>
        <v>10</v>
      </c>
      <c r="M678" s="63" t="str">
        <f>IF(ISBLANK(H678),"",IFERROR(VLOOKUP(B678,'Np PL4 Stock'!$A:$T,20,FALSE),""))</f>
        <v>V1-MA1</v>
      </c>
      <c r="N678" s="63" t="str">
        <f>IF(ISBLANK(H678),"",IFERROR(VLOOKUP(B678,'Np PL4 Stock'!$A:$U,21,FALSE),""))</f>
        <v>SIS</v>
      </c>
      <c r="O678" s="62">
        <f t="shared" si="108"/>
        <v>120</v>
      </c>
      <c r="P678" s="62">
        <f t="shared" si="105"/>
        <v>2.2e-5</v>
      </c>
      <c r="Q678" s="67">
        <f t="shared" si="109"/>
        <v>7.33333333333333e-7</v>
      </c>
      <c r="R678" s="67">
        <f t="shared" si="106"/>
        <v>9.71228703703704e-7</v>
      </c>
      <c r="S678" s="59">
        <v>12</v>
      </c>
      <c r="T678" s="147">
        <v>7.701</v>
      </c>
      <c r="U678" s="147">
        <v>6.322</v>
      </c>
      <c r="V678" s="59">
        <v>97</v>
      </c>
      <c r="W678" s="59">
        <v>380</v>
      </c>
      <c r="X678" s="59">
        <v>94</v>
      </c>
      <c r="Y678" s="59">
        <v>100</v>
      </c>
      <c r="Z678" s="59">
        <v>80</v>
      </c>
      <c r="AA678" s="59">
        <v>0</v>
      </c>
      <c r="AB678" s="59">
        <v>0</v>
      </c>
      <c r="AC678" s="59">
        <v>0</v>
      </c>
      <c r="AD678" s="59">
        <v>0</v>
      </c>
      <c r="AE678" s="59">
        <v>100</v>
      </c>
      <c r="AF678" s="73" t="s">
        <v>38</v>
      </c>
      <c r="AG678" s="73">
        <v>45000</v>
      </c>
      <c r="AH678" s="73" t="s">
        <v>38</v>
      </c>
      <c r="AI678" s="73" t="s">
        <v>38</v>
      </c>
      <c r="AJ678" s="73" t="s">
        <v>38</v>
      </c>
      <c r="AK678" s="73" t="s">
        <v>32</v>
      </c>
      <c r="AL678" s="77" t="str">
        <f>IF(ISBLANK(S678),"",IF(AJ678="Fail","Fail",IF(E678="PL4",IF(AND(T678&gt;STD_01122025!$D$3,U678&lt;STD_01122025!$D$4,OR(AF678="ND",AF678&lt;STD_01122025!$D$7),AH678="ND"),"Pass","Fail"),IF(E678="PL12",IF(AND(S678&lt;STD_01122025!$F$2,T678&gt;STD_01122025!$F$3,U678&lt;STD_01122025!$F$4,V678&gt;STD_01122025!$F$5,X678&gt;STD_01122025!$F$6,OR(AF678="ND",AF678&lt;STD_01122025!$F$7),AH678="ND"),"Pass","Fail"),IF(E678="SuperPL",IF(AND(T678&gt;STD_01122025!$H$3,U678&lt;STD_01122025!$H$4,V678&gt;STD_01122025!$H$5,X678&gt;STD_01122025!$H$6,OR(AF678="ND",AF678&lt;STD_01122025!$H$7),AH678="ND"),"Pass","Fail"),IF(E678="Flight",IF(AND(T678&gt;STD_01122025!$J$3,U678&lt;STD_01122025!$J$4,X678&gt;STD_01122025!$J$6,OR(AF678="ND",AF678&lt;STD_01122025!$J$7),AH678="ND"),"Pass","Fail"),""))))))</f>
        <v>Pass</v>
      </c>
      <c r="AM678" s="62">
        <f>IF(ISBLANK(B678),"",IFERROR(IF(VLOOKUP(B678,'Np PL4 Stock'!$A:$J,10,FALSE)="Np4",D678-VLOOKUP(B678,'Np PL4 Stock'!$A:$E,5,FALSE),D678-VLOOKUP(B678,'Np PL4 Stock'!$A:$E,5,FALSE)-1),""))</f>
        <v>16</v>
      </c>
      <c r="AN678" s="147">
        <v>8.701</v>
      </c>
      <c r="AO678" s="147">
        <v>6.702</v>
      </c>
      <c r="AP678" s="59">
        <v>100</v>
      </c>
      <c r="AQ678" s="59">
        <v>246</v>
      </c>
      <c r="AR678" s="59">
        <v>98</v>
      </c>
      <c r="AS678" s="59">
        <v>100</v>
      </c>
      <c r="AT678" s="73" t="s">
        <v>38</v>
      </c>
      <c r="AU678" s="73">
        <v>100000</v>
      </c>
      <c r="AV678" s="73" t="s">
        <v>38</v>
      </c>
      <c r="AW678" s="73" t="s">
        <v>38</v>
      </c>
      <c r="AX678" s="84" t="s">
        <v>32</v>
      </c>
      <c r="AY678" s="59">
        <v>0</v>
      </c>
      <c r="AZ678" s="59">
        <v>0</v>
      </c>
      <c r="BA678" s="59">
        <v>0</v>
      </c>
      <c r="BB678" s="59">
        <v>0</v>
      </c>
      <c r="BC678" s="59">
        <v>0</v>
      </c>
      <c r="BD678" s="59">
        <v>0</v>
      </c>
      <c r="BE678" s="84" t="s">
        <v>38</v>
      </c>
      <c r="BF678" s="84" t="s">
        <v>38</v>
      </c>
      <c r="BG678" s="84" t="s">
        <v>38</v>
      </c>
      <c r="BH678" s="84" t="s">
        <v>38</v>
      </c>
      <c r="BI678" s="85" t="s">
        <v>817</v>
      </c>
      <c r="BJ678" s="86" t="s">
        <v>260</v>
      </c>
      <c r="BK678" s="86" t="s">
        <v>485</v>
      </c>
      <c r="BL678" s="86" t="s">
        <v>155</v>
      </c>
      <c r="BM678" s="86" t="s">
        <v>178</v>
      </c>
      <c r="BN678" s="86"/>
      <c r="BO678" s="59">
        <v>7</v>
      </c>
      <c r="BP678" s="69">
        <v>256104305100365</v>
      </c>
      <c r="BQ678" s="92">
        <v>0.2</v>
      </c>
      <c r="BR678" s="93">
        <v>0.02</v>
      </c>
      <c r="BS678" s="94">
        <f t="shared" si="110"/>
        <v>0.22</v>
      </c>
      <c r="BT678" s="95">
        <v>0.0772444444444445</v>
      </c>
      <c r="BU678" s="101">
        <f t="shared" si="111"/>
        <v>0.297244444444445</v>
      </c>
      <c r="BV678" s="102">
        <f t="shared" si="107"/>
        <v>4.0650406504065</v>
      </c>
      <c r="BW678" s="103">
        <v>244.444444444444</v>
      </c>
      <c r="BX678" s="104">
        <f t="shared" si="112"/>
        <v>0.00120831074977417</v>
      </c>
      <c r="BY678" s="105">
        <v>900</v>
      </c>
      <c r="BZ678" s="103" t="s">
        <v>32</v>
      </c>
      <c r="CA678" s="106" t="s">
        <v>189</v>
      </c>
      <c r="CB678" s="107" t="s">
        <v>148</v>
      </c>
      <c r="CC678" s="112" t="s">
        <v>149</v>
      </c>
      <c r="CD678" s="106"/>
      <c r="CE678" s="103" t="s">
        <v>192</v>
      </c>
      <c r="CF678" s="113"/>
      <c r="CG678" s="114">
        <v>2000028709</v>
      </c>
    </row>
    <row r="679" spans="1:85">
      <c r="A679" s="53" t="str">
        <f t="shared" si="113"/>
        <v>E1-12-07-46058</v>
      </c>
      <c r="B679" s="47" t="str">
        <f t="shared" si="114"/>
        <v>E1-12-07</v>
      </c>
      <c r="C679" s="48" t="s">
        <v>43</v>
      </c>
      <c r="D679" s="49">
        <v>46058</v>
      </c>
      <c r="E679" s="50" t="s">
        <v>14</v>
      </c>
      <c r="F679" s="51" t="s">
        <v>15</v>
      </c>
      <c r="G679" s="59">
        <v>7</v>
      </c>
      <c r="H679" s="51" t="s">
        <v>215</v>
      </c>
      <c r="I679" s="59">
        <v>12</v>
      </c>
      <c r="J679" s="60">
        <f>IF(ISBLANK(H679),"",IFERROR(VLOOKUP(B679,'Np PL4 Stock'!$A:$D,4,FALSE),""))</f>
        <v>46042</v>
      </c>
      <c r="K679" s="61">
        <f>IF(ISBLANK(H679),"",SUMIF('Np PL4 Stock'!$A:$A,B679,'Np PL4 Stock'!$N:$N))</f>
        <v>1.2</v>
      </c>
      <c r="L679" s="62">
        <f>IF(ISBLANK(H679),"",VLOOKUP(LEFT(B679,5),Unit!A:B,2,FALSE))</f>
        <v>10</v>
      </c>
      <c r="M679" s="63" t="str">
        <f>IF(ISBLANK(H679),"",IFERROR(VLOOKUP(B679,'Np PL4 Stock'!$A:$T,20,FALSE),""))</f>
        <v>V1-MA1</v>
      </c>
      <c r="N679" s="63" t="str">
        <f>IF(ISBLANK(H679),"",IFERROR(VLOOKUP(B679,'Np PL4 Stock'!$A:$U,21,FALSE),""))</f>
        <v>SIS</v>
      </c>
      <c r="O679" s="62">
        <f t="shared" si="108"/>
        <v>120</v>
      </c>
      <c r="P679" s="62">
        <f t="shared" si="105"/>
        <v>9.52285e-5</v>
      </c>
      <c r="Q679" s="67">
        <f t="shared" si="109"/>
        <v>7.93570833333333e-7</v>
      </c>
      <c r="R679" s="67">
        <f t="shared" si="106"/>
        <v>1.07220237037037e-6</v>
      </c>
      <c r="S679" s="59">
        <v>11</v>
      </c>
      <c r="T679" s="147">
        <v>7.686</v>
      </c>
      <c r="U679" s="147">
        <v>6.385</v>
      </c>
      <c r="V679" s="59">
        <v>92</v>
      </c>
      <c r="W679" s="59">
        <v>383</v>
      </c>
      <c r="X679" s="59">
        <v>96</v>
      </c>
      <c r="Y679" s="59">
        <v>100</v>
      </c>
      <c r="Z679" s="59">
        <v>88</v>
      </c>
      <c r="AA679" s="59">
        <v>0</v>
      </c>
      <c r="AB679" s="59">
        <v>0</v>
      </c>
      <c r="AC679" s="59">
        <v>0</v>
      </c>
      <c r="AD679" s="59">
        <v>0</v>
      </c>
      <c r="AE679" s="59">
        <v>100</v>
      </c>
      <c r="AF679" s="73" t="s">
        <v>38</v>
      </c>
      <c r="AG679" s="73">
        <v>57500</v>
      </c>
      <c r="AH679" s="73" t="s">
        <v>38</v>
      </c>
      <c r="AI679" s="73" t="s">
        <v>38</v>
      </c>
      <c r="AJ679" s="73" t="s">
        <v>38</v>
      </c>
      <c r="AK679" s="73" t="s">
        <v>32</v>
      </c>
      <c r="AL679" s="77" t="str">
        <f>IF(ISBLANK(S679),"",IF(AJ679="Fail","Fail",IF(E679="PL4",IF(AND(T679&gt;STD_01122025!$D$3,U679&lt;STD_01122025!$D$4,OR(AF679="ND",AF679&lt;STD_01122025!$D$7),AH679="ND"),"Pass","Fail"),IF(E679="PL12",IF(AND(S679&lt;STD_01122025!$F$2,T679&gt;STD_01122025!$F$3,U679&lt;STD_01122025!$F$4,V679&gt;STD_01122025!$F$5,X679&gt;STD_01122025!$F$6,OR(AF679="ND",AF679&lt;STD_01122025!$F$7),AH679="ND"),"Pass","Fail"),IF(E679="SuperPL",IF(AND(T679&gt;STD_01122025!$H$3,U679&lt;STD_01122025!$H$4,V679&gt;STD_01122025!$H$5,X679&gt;STD_01122025!$H$6,OR(AF679="ND",AF679&lt;STD_01122025!$H$7),AH679="ND"),"Pass","Fail"),IF(E679="Flight",IF(AND(T679&gt;STD_01122025!$J$3,U679&lt;STD_01122025!$J$4,X679&gt;STD_01122025!$J$6,OR(AF679="ND",AF679&lt;STD_01122025!$J$7),AH679="ND"),"Pass","Fail"),""))))))</f>
        <v>Pass</v>
      </c>
      <c r="AM679" s="62">
        <f>IF(ISBLANK(B679),"",IFERROR(IF(VLOOKUP(B679,'Np PL4 Stock'!$A:$J,10,FALSE)="Np4",D679-VLOOKUP(B679,'Np PL4 Stock'!$A:$E,5,FALSE),D679-VLOOKUP(B679,'Np PL4 Stock'!$A:$E,5,FALSE)-1),""))</f>
        <v>16</v>
      </c>
      <c r="AN679" s="147">
        <v>9.131</v>
      </c>
      <c r="AO679" s="147">
        <v>7.97</v>
      </c>
      <c r="AP679" s="59">
        <v>100</v>
      </c>
      <c r="AQ679" s="59">
        <v>208</v>
      </c>
      <c r="AR679" s="59">
        <v>98</v>
      </c>
      <c r="AS679" s="59">
        <v>100</v>
      </c>
      <c r="AT679" s="73" t="s">
        <v>38</v>
      </c>
      <c r="AU679" s="73">
        <v>90000</v>
      </c>
      <c r="AV679" s="73" t="s">
        <v>38</v>
      </c>
      <c r="AW679" s="73" t="s">
        <v>38</v>
      </c>
      <c r="AX679" s="84" t="s">
        <v>32</v>
      </c>
      <c r="AY679" s="59">
        <v>0</v>
      </c>
      <c r="AZ679" s="59">
        <v>0</v>
      </c>
      <c r="BA679" s="59">
        <v>0</v>
      </c>
      <c r="BB679" s="59">
        <v>0</v>
      </c>
      <c r="BC679" s="59">
        <v>0</v>
      </c>
      <c r="BD679" s="59">
        <v>0</v>
      </c>
      <c r="BE679" s="84" t="s">
        <v>38</v>
      </c>
      <c r="BF679" s="84" t="s">
        <v>38</v>
      </c>
      <c r="BG679" s="84" t="s">
        <v>38</v>
      </c>
      <c r="BH679" s="84" t="s">
        <v>38</v>
      </c>
      <c r="BI679" s="85" t="s">
        <v>817</v>
      </c>
      <c r="BJ679" s="86" t="s">
        <v>260</v>
      </c>
      <c r="BK679" s="86" t="s">
        <v>485</v>
      </c>
      <c r="BL679" s="86" t="s">
        <v>155</v>
      </c>
      <c r="BM679" s="86" t="s">
        <v>178</v>
      </c>
      <c r="BN679" s="86"/>
      <c r="BO679" s="59">
        <v>10</v>
      </c>
      <c r="BP679" s="69">
        <v>256104305100365</v>
      </c>
      <c r="BQ679" s="92">
        <v>0.865714</v>
      </c>
      <c r="BR679" s="93">
        <v>0.086571</v>
      </c>
      <c r="BS679" s="94">
        <f t="shared" si="110"/>
        <v>0.952285</v>
      </c>
      <c r="BT679" s="95">
        <v>0.334357844444444</v>
      </c>
      <c r="BU679" s="101">
        <f t="shared" si="111"/>
        <v>1.28664284444444</v>
      </c>
      <c r="BV679" s="102">
        <f t="shared" si="107"/>
        <v>4.80769230769231</v>
      </c>
      <c r="BW679" s="103">
        <v>1058.09444444444</v>
      </c>
      <c r="BX679" s="104">
        <f t="shared" si="112"/>
        <v>0.0061857829059829</v>
      </c>
      <c r="BY679" s="105">
        <v>900</v>
      </c>
      <c r="BZ679" s="103" t="s">
        <v>32</v>
      </c>
      <c r="CA679" s="106" t="s">
        <v>189</v>
      </c>
      <c r="CB679" s="107" t="s">
        <v>148</v>
      </c>
      <c r="CC679" s="112" t="s">
        <v>149</v>
      </c>
      <c r="CD679" s="106"/>
      <c r="CE679" s="103" t="s">
        <v>192</v>
      </c>
      <c r="CF679" s="113"/>
      <c r="CG679" s="114">
        <v>2000028709</v>
      </c>
    </row>
    <row r="680" spans="1:85">
      <c r="A680" s="53" t="str">
        <f t="shared" si="113"/>
        <v>E1-11-07-46059</v>
      </c>
      <c r="B680" s="47" t="str">
        <f t="shared" si="114"/>
        <v>E1-11-07</v>
      </c>
      <c r="C680" s="48" t="s">
        <v>43</v>
      </c>
      <c r="D680" s="49">
        <v>46059</v>
      </c>
      <c r="E680" s="50" t="s">
        <v>14</v>
      </c>
      <c r="F680" s="51" t="s">
        <v>15</v>
      </c>
      <c r="G680" s="59">
        <v>7</v>
      </c>
      <c r="H680" s="51" t="s">
        <v>215</v>
      </c>
      <c r="I680" s="59">
        <v>11</v>
      </c>
      <c r="J680" s="60">
        <f>IF(ISBLANK(H680),"",IFERROR(VLOOKUP(B680,'Np PL4 Stock'!$A:$D,4,FALSE),""))</f>
        <v>46042</v>
      </c>
      <c r="K680" s="61">
        <f>IF(ISBLANK(H680),"",SUMIF('Np PL4 Stock'!$A:$A,B680,'Np PL4 Stock'!$N:$N))</f>
        <v>1.2</v>
      </c>
      <c r="L680" s="62">
        <f>IF(ISBLANK(H680),"",VLOOKUP(LEFT(B680,5),Unit!A:B,2,FALSE))</f>
        <v>10</v>
      </c>
      <c r="M680" s="63" t="str">
        <f>IF(ISBLANK(H680),"",IFERROR(VLOOKUP(B680,'Np PL4 Stock'!$A:$T,20,FALSE),""))</f>
        <v>V1-MA1</v>
      </c>
      <c r="N680" s="63" t="str">
        <f>IF(ISBLANK(H680),"",IFERROR(VLOOKUP(B680,'Np PL4 Stock'!$A:$U,21,FALSE),""))</f>
        <v>SIS</v>
      </c>
      <c r="O680" s="62">
        <f t="shared" si="108"/>
        <v>120</v>
      </c>
      <c r="P680" s="62">
        <f t="shared" si="105"/>
        <v>6.6e-5</v>
      </c>
      <c r="Q680" s="67">
        <f t="shared" si="109"/>
        <v>7.33333333333333e-7</v>
      </c>
      <c r="R680" s="67">
        <f t="shared" si="106"/>
        <v>9.71228703703704e-7</v>
      </c>
      <c r="S680" s="59">
        <v>12</v>
      </c>
      <c r="T680" s="147">
        <v>7.701</v>
      </c>
      <c r="U680" s="147">
        <v>6.322</v>
      </c>
      <c r="V680" s="59">
        <v>97</v>
      </c>
      <c r="W680" s="150">
        <v>380</v>
      </c>
      <c r="X680" s="59">
        <v>94</v>
      </c>
      <c r="Y680" s="59">
        <v>100</v>
      </c>
      <c r="Z680" s="59">
        <v>80</v>
      </c>
      <c r="AA680" s="59">
        <v>0</v>
      </c>
      <c r="AB680" s="59">
        <v>0</v>
      </c>
      <c r="AC680" s="59">
        <v>0</v>
      </c>
      <c r="AD680" s="59">
        <v>0</v>
      </c>
      <c r="AE680" s="59">
        <v>100</v>
      </c>
      <c r="AF680" s="73" t="s">
        <v>38</v>
      </c>
      <c r="AG680" s="73">
        <v>45000</v>
      </c>
      <c r="AH680" s="73" t="s">
        <v>38</v>
      </c>
      <c r="AI680" s="73" t="s">
        <v>38</v>
      </c>
      <c r="AJ680" s="73" t="s">
        <v>38</v>
      </c>
      <c r="AK680" s="73" t="s">
        <v>32</v>
      </c>
      <c r="AL680" s="77" t="str">
        <f>IF(ISBLANK(S680),"",IF(AJ680="Fail","Fail",IF(E680="PL4",IF(AND(T680&gt;STD_01122025!$D$3,U680&lt;STD_01122025!$D$4,OR(AF680="ND",AF680&lt;STD_01122025!$D$7),AH680="ND"),"Pass","Fail"),IF(E680="PL12",IF(AND(S680&lt;STD_01122025!$F$2,T680&gt;STD_01122025!$F$3,U680&lt;STD_01122025!$F$4,V680&gt;STD_01122025!$F$5,X680&gt;STD_01122025!$F$6,OR(AF680="ND",AF680&lt;STD_01122025!$F$7),AH680="ND"),"Pass","Fail"),IF(E680="SuperPL",IF(AND(T680&gt;STD_01122025!$H$3,U680&lt;STD_01122025!$H$4,V680&gt;STD_01122025!$H$5,X680&gt;STD_01122025!$H$6,OR(AF680="ND",AF680&lt;STD_01122025!$H$7),AH680="ND"),"Pass","Fail"),IF(E680="Flight",IF(AND(T680&gt;STD_01122025!$J$3,U680&lt;STD_01122025!$J$4,X680&gt;STD_01122025!$J$6,OR(AF680="ND",AF680&lt;STD_01122025!$J$7),AH680="ND"),"Pass","Fail"),""))))))</f>
        <v>Pass</v>
      </c>
      <c r="AM680" s="62">
        <f>IF(ISBLANK(B680),"",IFERROR(IF(VLOOKUP(B680,'Np PL4 Stock'!$A:$J,10,FALSE)="Np4",D680-VLOOKUP(B680,'Np PL4 Stock'!$A:$E,5,FALSE),D680-VLOOKUP(B680,'Np PL4 Stock'!$A:$E,5,FALSE)-1),""))</f>
        <v>17</v>
      </c>
      <c r="AN680" s="147">
        <v>8.815</v>
      </c>
      <c r="AO680" s="147">
        <v>6.552</v>
      </c>
      <c r="AP680" s="59">
        <v>100</v>
      </c>
      <c r="AQ680" s="59">
        <v>236</v>
      </c>
      <c r="AR680" s="59">
        <v>98</v>
      </c>
      <c r="AS680" s="59">
        <v>100</v>
      </c>
      <c r="AT680" s="73" t="s">
        <v>38</v>
      </c>
      <c r="AU680" s="73">
        <v>70000</v>
      </c>
      <c r="AV680" s="73" t="s">
        <v>38</v>
      </c>
      <c r="AW680" s="73" t="s">
        <v>38</v>
      </c>
      <c r="AX680" s="84" t="s">
        <v>32</v>
      </c>
      <c r="AY680" s="59">
        <v>0</v>
      </c>
      <c r="AZ680" s="59">
        <v>0</v>
      </c>
      <c r="BA680" s="59">
        <v>0</v>
      </c>
      <c r="BB680" s="59">
        <v>0</v>
      </c>
      <c r="BC680" s="59">
        <v>0</v>
      </c>
      <c r="BD680" s="59">
        <v>0</v>
      </c>
      <c r="BE680" s="84" t="s">
        <v>38</v>
      </c>
      <c r="BF680" s="84" t="s">
        <v>38</v>
      </c>
      <c r="BG680" s="84" t="s">
        <v>38</v>
      </c>
      <c r="BH680" s="84" t="s">
        <v>38</v>
      </c>
      <c r="BI680" s="85" t="s">
        <v>818</v>
      </c>
      <c r="BJ680" s="86" t="s">
        <v>258</v>
      </c>
      <c r="BK680" s="86" t="s">
        <v>488</v>
      </c>
      <c r="BL680" s="86" t="s">
        <v>155</v>
      </c>
      <c r="BM680" s="86" t="s">
        <v>178</v>
      </c>
      <c r="BN680" s="86"/>
      <c r="BO680" s="59">
        <v>7</v>
      </c>
      <c r="BP680" s="69">
        <v>256104305100366</v>
      </c>
      <c r="BQ680" s="92">
        <v>0.3</v>
      </c>
      <c r="BR680" s="93">
        <v>0.03</v>
      </c>
      <c r="BS680" s="94">
        <f t="shared" si="110"/>
        <v>0.33</v>
      </c>
      <c r="BT680" s="95">
        <v>0.1056</v>
      </c>
      <c r="BU680" s="101">
        <f t="shared" si="111"/>
        <v>0.4356</v>
      </c>
      <c r="BV680" s="102">
        <f t="shared" si="107"/>
        <v>4.23728813559322</v>
      </c>
      <c r="BW680" s="103">
        <v>330</v>
      </c>
      <c r="BX680" s="104">
        <f t="shared" si="112"/>
        <v>0.00184576271186441</v>
      </c>
      <c r="BY680" s="105">
        <v>1000</v>
      </c>
      <c r="BZ680" s="103" t="s">
        <v>32</v>
      </c>
      <c r="CA680" s="106" t="s">
        <v>189</v>
      </c>
      <c r="CB680" s="107" t="s">
        <v>148</v>
      </c>
      <c r="CC680" s="112" t="s">
        <v>149</v>
      </c>
      <c r="CD680" s="106"/>
      <c r="CE680" s="103" t="s">
        <v>192</v>
      </c>
      <c r="CF680" s="113"/>
      <c r="CG680" s="114">
        <v>2000006681</v>
      </c>
    </row>
    <row r="681" spans="1:85">
      <c r="A681" s="53" t="str">
        <f t="shared" si="113"/>
        <v>E1-11-07-46059</v>
      </c>
      <c r="B681" s="47" t="str">
        <f t="shared" si="114"/>
        <v>E1-11-07</v>
      </c>
      <c r="C681" s="48" t="s">
        <v>43</v>
      </c>
      <c r="D681" s="49">
        <v>46059</v>
      </c>
      <c r="E681" s="50" t="s">
        <v>14</v>
      </c>
      <c r="F681" s="51" t="s">
        <v>15</v>
      </c>
      <c r="G681" s="59">
        <v>7</v>
      </c>
      <c r="H681" s="51" t="s">
        <v>215</v>
      </c>
      <c r="I681" s="59">
        <v>11</v>
      </c>
      <c r="J681" s="60">
        <f>IF(ISBLANK(H681),"",IFERROR(VLOOKUP(B681,'Np PL4 Stock'!$A:$D,4,FALSE),""))</f>
        <v>46042</v>
      </c>
      <c r="K681" s="61">
        <f>IF(ISBLANK(H681),"",SUMIF('Np PL4 Stock'!$A:$A,B681,'Np PL4 Stock'!$N:$N))</f>
        <v>1.2</v>
      </c>
      <c r="L681" s="62">
        <f>IF(ISBLANK(H681),"",VLOOKUP(LEFT(B681,5),Unit!A:B,2,FALSE))</f>
        <v>10</v>
      </c>
      <c r="M681" s="63" t="str">
        <f>IF(ISBLANK(H681),"",IFERROR(VLOOKUP(B681,'Np PL4 Stock'!$A:$T,20,FALSE),""))</f>
        <v>V1-MA1</v>
      </c>
      <c r="N681" s="63" t="str">
        <f>IF(ISBLANK(H681),"",IFERROR(VLOOKUP(B681,'Np PL4 Stock'!$A:$U,21,FALSE),""))</f>
        <v>SIS</v>
      </c>
      <c r="O681" s="62">
        <f t="shared" si="108"/>
        <v>120</v>
      </c>
      <c r="P681" s="62">
        <f t="shared" si="105"/>
        <v>6.6e-5</v>
      </c>
      <c r="Q681" s="67">
        <f t="shared" si="109"/>
        <v>7.33333333333333e-7</v>
      </c>
      <c r="R681" s="67">
        <f t="shared" si="106"/>
        <v>9.71228703703704e-7</v>
      </c>
      <c r="S681" s="59">
        <v>12</v>
      </c>
      <c r="T681" s="147">
        <v>7.701</v>
      </c>
      <c r="U681" s="147">
        <v>6.322</v>
      </c>
      <c r="V681" s="59">
        <v>97</v>
      </c>
      <c r="W681" s="59">
        <v>380</v>
      </c>
      <c r="X681" s="59">
        <v>94</v>
      </c>
      <c r="Y681" s="59">
        <v>100</v>
      </c>
      <c r="Z681" s="59">
        <v>80</v>
      </c>
      <c r="AA681" s="59">
        <v>0</v>
      </c>
      <c r="AB681" s="59">
        <v>0</v>
      </c>
      <c r="AC681" s="59">
        <v>0</v>
      </c>
      <c r="AD681" s="59">
        <v>0</v>
      </c>
      <c r="AE681" s="59">
        <v>100</v>
      </c>
      <c r="AF681" s="73" t="s">
        <v>38</v>
      </c>
      <c r="AG681" s="73">
        <v>45000</v>
      </c>
      <c r="AH681" s="73" t="s">
        <v>38</v>
      </c>
      <c r="AI681" s="73" t="s">
        <v>38</v>
      </c>
      <c r="AJ681" s="73" t="s">
        <v>38</v>
      </c>
      <c r="AK681" s="73" t="s">
        <v>32</v>
      </c>
      <c r="AL681" s="77" t="str">
        <f>IF(ISBLANK(S681),"",IF(AJ681="Fail","Fail",IF(E681="PL4",IF(AND(T681&gt;STD_01122025!$D$3,U681&lt;STD_01122025!$D$4,OR(AF681="ND",AF681&lt;STD_01122025!$D$7),AH681="ND"),"Pass","Fail"),IF(E681="PL12",IF(AND(S681&lt;STD_01122025!$F$2,T681&gt;STD_01122025!$F$3,U681&lt;STD_01122025!$F$4,V681&gt;STD_01122025!$F$5,X681&gt;STD_01122025!$F$6,OR(AF681="ND",AF681&lt;STD_01122025!$F$7),AH681="ND"),"Pass","Fail"),IF(E681="SuperPL",IF(AND(T681&gt;STD_01122025!$H$3,U681&lt;STD_01122025!$H$4,V681&gt;STD_01122025!$H$5,X681&gt;STD_01122025!$H$6,OR(AF681="ND",AF681&lt;STD_01122025!$H$7),AH681="ND"),"Pass","Fail"),IF(E681="Flight",IF(AND(T681&gt;STD_01122025!$J$3,U681&lt;STD_01122025!$J$4,X681&gt;STD_01122025!$J$6,OR(AF681="ND",AF681&lt;STD_01122025!$J$7),AH681="ND"),"Pass","Fail"),""))))))</f>
        <v>Pass</v>
      </c>
      <c r="AM681" s="62">
        <f>IF(ISBLANK(B681),"",IFERROR(IF(VLOOKUP(B681,'Np PL4 Stock'!$A:$J,10,FALSE)="Np4",D681-VLOOKUP(B681,'Np PL4 Stock'!$A:$E,5,FALSE),D681-VLOOKUP(B681,'Np PL4 Stock'!$A:$E,5,FALSE)-1),""))</f>
        <v>17</v>
      </c>
      <c r="AN681" s="147">
        <v>8.815</v>
      </c>
      <c r="AO681" s="147">
        <v>6.552</v>
      </c>
      <c r="AP681" s="59">
        <v>100</v>
      </c>
      <c r="AQ681" s="59">
        <v>236</v>
      </c>
      <c r="AR681" s="59">
        <v>98</v>
      </c>
      <c r="AS681" s="59">
        <v>100</v>
      </c>
      <c r="AT681" s="73" t="s">
        <v>38</v>
      </c>
      <c r="AU681" s="73">
        <v>70000</v>
      </c>
      <c r="AV681" s="73" t="s">
        <v>38</v>
      </c>
      <c r="AW681" s="73" t="s">
        <v>38</v>
      </c>
      <c r="AX681" s="84" t="s">
        <v>32</v>
      </c>
      <c r="AY681" s="59">
        <v>0</v>
      </c>
      <c r="AZ681" s="59">
        <v>0</v>
      </c>
      <c r="BA681" s="59">
        <v>0</v>
      </c>
      <c r="BB681" s="59">
        <v>0</v>
      </c>
      <c r="BC681" s="59">
        <v>0</v>
      </c>
      <c r="BD681" s="59">
        <v>0</v>
      </c>
      <c r="BE681" s="84" t="s">
        <v>38</v>
      </c>
      <c r="BF681" s="84" t="s">
        <v>38</v>
      </c>
      <c r="BG681" s="84" t="s">
        <v>38</v>
      </c>
      <c r="BH681" s="84" t="s">
        <v>38</v>
      </c>
      <c r="BI681" s="85" t="s">
        <v>818</v>
      </c>
      <c r="BJ681" s="86" t="s">
        <v>258</v>
      </c>
      <c r="BK681" s="86" t="s">
        <v>488</v>
      </c>
      <c r="BL681" s="86" t="s">
        <v>155</v>
      </c>
      <c r="BM681" s="86" t="s">
        <v>178</v>
      </c>
      <c r="BN681" s="86"/>
      <c r="BO681" s="59">
        <v>12</v>
      </c>
      <c r="BP681" s="69">
        <v>256104305100366</v>
      </c>
      <c r="BQ681" s="92">
        <v>0.3</v>
      </c>
      <c r="BR681" s="93">
        <v>0.03</v>
      </c>
      <c r="BS681" s="94">
        <f t="shared" si="110"/>
        <v>0.33</v>
      </c>
      <c r="BT681" s="95">
        <v>0.10263</v>
      </c>
      <c r="BU681" s="101">
        <f t="shared" si="111"/>
        <v>0.43263</v>
      </c>
      <c r="BV681" s="102">
        <f t="shared" si="107"/>
        <v>4.23728813559322</v>
      </c>
      <c r="BW681" s="103">
        <v>330</v>
      </c>
      <c r="BX681" s="104">
        <f t="shared" si="112"/>
        <v>0.0018331779661017</v>
      </c>
      <c r="BY681" s="105">
        <v>1000</v>
      </c>
      <c r="BZ681" s="103" t="s">
        <v>32</v>
      </c>
      <c r="CA681" s="106" t="s">
        <v>189</v>
      </c>
      <c r="CB681" s="107" t="s">
        <v>148</v>
      </c>
      <c r="CC681" s="112" t="s">
        <v>149</v>
      </c>
      <c r="CD681" s="106"/>
      <c r="CE681" s="103" t="s">
        <v>192</v>
      </c>
      <c r="CF681" s="113"/>
      <c r="CG681" s="114">
        <v>2000006681</v>
      </c>
    </row>
    <row r="682" spans="1:85">
      <c r="A682" s="53" t="str">
        <f t="shared" si="113"/>
        <v>A1-09-08-46061</v>
      </c>
      <c r="B682" s="47" t="str">
        <f t="shared" si="114"/>
        <v>A1-09-08</v>
      </c>
      <c r="C682" s="48" t="s">
        <v>43</v>
      </c>
      <c r="D682" s="49">
        <v>46061</v>
      </c>
      <c r="E682" s="50" t="s">
        <v>3</v>
      </c>
      <c r="F682" s="51" t="s">
        <v>6</v>
      </c>
      <c r="G682" s="59">
        <v>8</v>
      </c>
      <c r="H682" s="51" t="s">
        <v>144</v>
      </c>
      <c r="I682" s="59">
        <v>9</v>
      </c>
      <c r="J682" s="60">
        <f>IF(ISBLANK(H682),"",IFERROR(VLOOKUP(B682,'Np PL4 Stock'!$A:$D,4,FALSE),""))</f>
        <v>46050</v>
      </c>
      <c r="K682" s="61">
        <f>IF(ISBLANK(H682),"",SUMIF('Np PL4 Stock'!$A:$A,B682,'Np PL4 Stock'!$N:$N))</f>
        <v>2.1</v>
      </c>
      <c r="L682" s="62">
        <f>IF(ISBLANK(H682),"",VLOOKUP(LEFT(B682,5),Unit!A:B,2,FALSE))</f>
        <v>16</v>
      </c>
      <c r="M682" s="63" t="str">
        <f>IF(ISBLANK(H682),"",IFERROR(VLOOKUP(B682,'Np PL4 Stock'!$A:$T,20,FALSE),""))</f>
        <v>V1-MA1</v>
      </c>
      <c r="N682" s="63" t="str">
        <f>IF(ISBLANK(H682),"",IFERROR(VLOOKUP(B682,'Np PL4 Stock'!$A:$U,21,FALSE),""))</f>
        <v>SIS</v>
      </c>
      <c r="O682" s="62">
        <f t="shared" si="108"/>
        <v>131.25</v>
      </c>
      <c r="P682" s="62">
        <f t="shared" si="105"/>
        <v>0.0001015625</v>
      </c>
      <c r="Q682" s="67">
        <f t="shared" si="109"/>
        <v>7.73809523809524e-7</v>
      </c>
      <c r="R682" s="67">
        <f t="shared" si="106"/>
        <v>1.0674739229025e-6</v>
      </c>
      <c r="S682" s="59">
        <v>11</v>
      </c>
      <c r="T682" s="147">
        <v>6.909</v>
      </c>
      <c r="U682" s="147">
        <v>5.062</v>
      </c>
      <c r="V682" s="59" t="s">
        <v>32</v>
      </c>
      <c r="W682" s="59">
        <v>551</v>
      </c>
      <c r="X682" s="59">
        <v>92</v>
      </c>
      <c r="Y682" s="59" t="s">
        <v>32</v>
      </c>
      <c r="Z682" s="59" t="s">
        <v>32</v>
      </c>
      <c r="AA682" s="59" t="s">
        <v>32</v>
      </c>
      <c r="AB682" s="59" t="s">
        <v>32</v>
      </c>
      <c r="AC682" s="59">
        <v>0</v>
      </c>
      <c r="AD682" s="59">
        <v>0</v>
      </c>
      <c r="AE682" s="59" t="s">
        <v>32</v>
      </c>
      <c r="AF682" s="73" t="s">
        <v>38</v>
      </c>
      <c r="AG682" s="73">
        <v>135000</v>
      </c>
      <c r="AH682" s="73" t="s">
        <v>38</v>
      </c>
      <c r="AI682" s="73" t="s">
        <v>38</v>
      </c>
      <c r="AJ682" s="73" t="s">
        <v>38</v>
      </c>
      <c r="AK682" s="73" t="s">
        <v>32</v>
      </c>
      <c r="AL682" s="77" t="str">
        <f>IF(ISBLANK(S682),"",IF(AJ682="Fail","Fail",IF(E682="PL4",IF(AND(T682&gt;STD_01122025!$D$3,U682&lt;STD_01122025!$D$4,OR(AF682="ND",AF682&lt;STD_01122025!$D$7),AH682="ND"),"Pass","Fail"),IF(E682="PL12",IF(AND(S682&lt;STD_01122025!$F$2,T682&gt;STD_01122025!$F$3,U682&lt;STD_01122025!$F$4,V682&gt;STD_01122025!$F$5,X682&gt;STD_01122025!$F$6,OR(AF682="ND",AF682&lt;STD_01122025!$F$7),AH682="ND"),"Pass","Fail"),IF(E682="SuperPL",IF(AND(T682&gt;STD_01122025!$H$3,U682&lt;STD_01122025!$H$4,V682&gt;STD_01122025!$H$5,X682&gt;STD_01122025!$H$6,OR(AF682="ND",AF682&lt;STD_01122025!$H$7),AH682="ND"),"Pass","Fail"),IF(E682="Flight",IF(AND(T682&gt;STD_01122025!$J$3,U682&lt;STD_01122025!$J$4,X682&gt;STD_01122025!$J$6,OR(AF682="ND",AF682&lt;STD_01122025!$J$7),AH682="ND"),"Pass","Fail"),""))))))</f>
        <v>Pass</v>
      </c>
      <c r="AM682" s="62">
        <f>IF(ISBLANK(B682),"",IFERROR(IF(VLOOKUP(B682,'Np PL4 Stock'!$A:$J,10,FALSE)="Np4",D682-VLOOKUP(B682,'Np PL4 Stock'!$A:$E,5,FALSE),D682-VLOOKUP(B682,'Np PL4 Stock'!$A:$E,5,FALSE)-1),""))</f>
        <v>11</v>
      </c>
      <c r="AN682" s="147">
        <v>6.909</v>
      </c>
      <c r="AO682" s="147">
        <v>5.062</v>
      </c>
      <c r="AP682" s="59" t="s">
        <v>32</v>
      </c>
      <c r="AQ682" s="59">
        <v>551</v>
      </c>
      <c r="AR682" s="59">
        <v>92</v>
      </c>
      <c r="AS682" s="59" t="s">
        <v>32</v>
      </c>
      <c r="AT682" s="73" t="s">
        <v>38</v>
      </c>
      <c r="AU682" s="73">
        <v>150000</v>
      </c>
      <c r="AV682" s="73" t="s">
        <v>38</v>
      </c>
      <c r="AW682" s="73" t="s">
        <v>38</v>
      </c>
      <c r="AX682" s="84" t="s">
        <v>32</v>
      </c>
      <c r="AY682" s="59">
        <v>0</v>
      </c>
      <c r="AZ682" s="59">
        <v>0</v>
      </c>
      <c r="BA682" s="59">
        <v>0</v>
      </c>
      <c r="BB682" s="59">
        <v>0</v>
      </c>
      <c r="BC682" s="59">
        <v>0</v>
      </c>
      <c r="BD682" s="59">
        <v>0</v>
      </c>
      <c r="BE682" s="84" t="s">
        <v>38</v>
      </c>
      <c r="BF682" s="84" t="s">
        <v>38</v>
      </c>
      <c r="BG682" s="84" t="s">
        <v>38</v>
      </c>
      <c r="BH682" s="84" t="s">
        <v>38</v>
      </c>
      <c r="BI682" s="85" t="s">
        <v>480</v>
      </c>
      <c r="BJ682" s="86" t="s">
        <v>246</v>
      </c>
      <c r="BK682" s="64" t="s">
        <v>481</v>
      </c>
      <c r="BL682" s="86" t="s">
        <v>155</v>
      </c>
      <c r="BM682" s="86" t="s">
        <v>178</v>
      </c>
      <c r="BN682" s="86"/>
      <c r="BO682" s="59">
        <v>15</v>
      </c>
      <c r="BP682" s="69">
        <v>256104305100367</v>
      </c>
      <c r="BQ682" s="92">
        <v>1.25</v>
      </c>
      <c r="BR682" s="93">
        <v>0.375</v>
      </c>
      <c r="BS682" s="94">
        <f t="shared" si="110"/>
        <v>1.625</v>
      </c>
      <c r="BT682" s="95">
        <v>0.61669523809524</v>
      </c>
      <c r="BU682" s="101">
        <f t="shared" si="111"/>
        <v>2.24169523809524</v>
      </c>
      <c r="BV682" s="102">
        <f t="shared" si="107"/>
        <v>1.81488203266788</v>
      </c>
      <c r="BW682" s="103">
        <v>464.285714285714</v>
      </c>
      <c r="BX682" s="104">
        <f t="shared" si="112"/>
        <v>0.00406841241033619</v>
      </c>
      <c r="BY682" s="105">
        <v>3500</v>
      </c>
      <c r="BZ682" s="103" t="s">
        <v>32</v>
      </c>
      <c r="CA682" s="106" t="s">
        <v>189</v>
      </c>
      <c r="CB682" s="107" t="s">
        <v>148</v>
      </c>
      <c r="CC682" s="112" t="s">
        <v>149</v>
      </c>
      <c r="CD682" s="106"/>
      <c r="CE682" s="103" t="s">
        <v>192</v>
      </c>
      <c r="CF682" s="113"/>
      <c r="CG682" s="114">
        <v>2000004627</v>
      </c>
    </row>
    <row r="683" spans="1:85">
      <c r="A683" s="53" t="str">
        <f t="shared" si="113"/>
        <v>A1-10-08-46061</v>
      </c>
      <c r="B683" s="47" t="str">
        <f t="shared" si="114"/>
        <v>A1-10-08</v>
      </c>
      <c r="C683" s="48" t="s">
        <v>43</v>
      </c>
      <c r="D683" s="49">
        <v>46061</v>
      </c>
      <c r="E683" s="50" t="s">
        <v>3</v>
      </c>
      <c r="F683" s="51" t="s">
        <v>6</v>
      </c>
      <c r="G683" s="59">
        <v>8</v>
      </c>
      <c r="H683" s="51" t="s">
        <v>144</v>
      </c>
      <c r="I683" s="59">
        <v>10</v>
      </c>
      <c r="J683" s="60">
        <f>IF(ISBLANK(H683),"",IFERROR(VLOOKUP(B683,'Np PL4 Stock'!$A:$D,4,FALSE),""))</f>
        <v>46050</v>
      </c>
      <c r="K683" s="61">
        <f>IF(ISBLANK(H683),"",SUMIF('Np PL4 Stock'!$A:$A,B683,'Np PL4 Stock'!$N:$N))</f>
        <v>2.1</v>
      </c>
      <c r="L683" s="62">
        <f>IF(ISBLANK(H683),"",VLOOKUP(LEFT(B683,5),Unit!A:B,2,FALSE))</f>
        <v>16</v>
      </c>
      <c r="M683" s="63" t="str">
        <f>IF(ISBLANK(H683),"",IFERROR(VLOOKUP(B683,'Np PL4 Stock'!$A:$T,20,FALSE),""))</f>
        <v>V1-MA1</v>
      </c>
      <c r="N683" s="63" t="str">
        <f>IF(ISBLANK(H683),"",IFERROR(VLOOKUP(B683,'Np PL4 Stock'!$A:$U,21,FALSE),""))</f>
        <v>SIS</v>
      </c>
      <c r="O683" s="62">
        <f t="shared" si="108"/>
        <v>131.25</v>
      </c>
      <c r="P683" s="62">
        <f t="shared" si="105"/>
        <v>0.0001015625</v>
      </c>
      <c r="Q683" s="67">
        <f t="shared" si="109"/>
        <v>7.73809523809524e-7</v>
      </c>
      <c r="R683" s="67">
        <f t="shared" si="106"/>
        <v>1.0674739229025e-6</v>
      </c>
      <c r="S683" s="59">
        <v>11</v>
      </c>
      <c r="T683" s="147">
        <v>6.96</v>
      </c>
      <c r="U683" s="147">
        <v>5.116</v>
      </c>
      <c r="V683" s="59" t="s">
        <v>32</v>
      </c>
      <c r="W683" s="59">
        <v>549</v>
      </c>
      <c r="X683" s="59">
        <v>91</v>
      </c>
      <c r="Y683" s="59" t="s">
        <v>32</v>
      </c>
      <c r="Z683" s="59" t="s">
        <v>32</v>
      </c>
      <c r="AA683" s="59" t="s">
        <v>32</v>
      </c>
      <c r="AB683" s="59" t="s">
        <v>32</v>
      </c>
      <c r="AC683" s="59">
        <v>0</v>
      </c>
      <c r="AD683" s="59">
        <v>0</v>
      </c>
      <c r="AE683" s="59" t="s">
        <v>32</v>
      </c>
      <c r="AF683" s="73" t="s">
        <v>38</v>
      </c>
      <c r="AG683" s="73">
        <v>125000</v>
      </c>
      <c r="AH683" s="73" t="s">
        <v>38</v>
      </c>
      <c r="AI683" s="73" t="s">
        <v>38</v>
      </c>
      <c r="AJ683" s="73" t="s">
        <v>38</v>
      </c>
      <c r="AK683" s="73" t="s">
        <v>32</v>
      </c>
      <c r="AL683" s="77" t="str">
        <f>IF(ISBLANK(S683),"",IF(AJ683="Fail","Fail",IF(E683="PL4",IF(AND(T683&gt;STD_01122025!$D$3,U683&lt;STD_01122025!$D$4,OR(AF683="ND",AF683&lt;STD_01122025!$D$7),AH683="ND"),"Pass","Fail"),IF(E683="PL12",IF(AND(S683&lt;STD_01122025!$F$2,T683&gt;STD_01122025!$F$3,U683&lt;STD_01122025!$F$4,V683&gt;STD_01122025!$F$5,X683&gt;STD_01122025!$F$6,OR(AF683="ND",AF683&lt;STD_01122025!$F$7),AH683="ND"),"Pass","Fail"),IF(E683="SuperPL",IF(AND(T683&gt;STD_01122025!$H$3,U683&lt;STD_01122025!$H$4,V683&gt;STD_01122025!$H$5,X683&gt;STD_01122025!$H$6,OR(AF683="ND",AF683&lt;STD_01122025!$H$7),AH683="ND"),"Pass","Fail"),IF(E683="Flight",IF(AND(T683&gt;STD_01122025!$J$3,U683&lt;STD_01122025!$J$4,X683&gt;STD_01122025!$J$6,OR(AF683="ND",AF683&lt;STD_01122025!$J$7),AH683="ND"),"Pass","Fail"),""))))))</f>
        <v>Pass</v>
      </c>
      <c r="AM683" s="62">
        <f>IF(ISBLANK(B683),"",IFERROR(IF(VLOOKUP(B683,'Np PL4 Stock'!$A:$J,10,FALSE)="Np4",D683-VLOOKUP(B683,'Np PL4 Stock'!$A:$E,5,FALSE),D683-VLOOKUP(B683,'Np PL4 Stock'!$A:$E,5,FALSE)-1),""))</f>
        <v>11</v>
      </c>
      <c r="AN683" s="147">
        <v>6.96</v>
      </c>
      <c r="AO683" s="147">
        <v>5.116</v>
      </c>
      <c r="AP683" s="59" t="s">
        <v>32</v>
      </c>
      <c r="AQ683" s="59">
        <v>549</v>
      </c>
      <c r="AR683" s="59">
        <v>91</v>
      </c>
      <c r="AS683" s="59" t="s">
        <v>32</v>
      </c>
      <c r="AT683" s="73" t="s">
        <v>38</v>
      </c>
      <c r="AU683" s="73">
        <v>90000</v>
      </c>
      <c r="AV683" s="73" t="s">
        <v>38</v>
      </c>
      <c r="AW683" s="73" t="s">
        <v>38</v>
      </c>
      <c r="AX683" s="84" t="s">
        <v>32</v>
      </c>
      <c r="AY683" s="59">
        <v>0</v>
      </c>
      <c r="AZ683" s="59">
        <v>0</v>
      </c>
      <c r="BA683" s="59">
        <v>0</v>
      </c>
      <c r="BB683" s="59">
        <v>0</v>
      </c>
      <c r="BC683" s="59">
        <v>0</v>
      </c>
      <c r="BD683" s="59">
        <v>0</v>
      </c>
      <c r="BE683" s="84" t="s">
        <v>38</v>
      </c>
      <c r="BF683" s="84" t="s">
        <v>38</v>
      </c>
      <c r="BG683" s="84" t="s">
        <v>38</v>
      </c>
      <c r="BH683" s="84" t="s">
        <v>38</v>
      </c>
      <c r="BI683" s="85" t="s">
        <v>480</v>
      </c>
      <c r="BJ683" s="86" t="s">
        <v>246</v>
      </c>
      <c r="BK683" s="64" t="s">
        <v>481</v>
      </c>
      <c r="BL683" s="86" t="s">
        <v>155</v>
      </c>
      <c r="BM683" s="86" t="s">
        <v>178</v>
      </c>
      <c r="BN683" s="86"/>
      <c r="BO683" s="59">
        <v>15</v>
      </c>
      <c r="BP683" s="69">
        <v>256104305100367</v>
      </c>
      <c r="BQ683" s="92">
        <v>1.25</v>
      </c>
      <c r="BR683" s="93">
        <v>0.375</v>
      </c>
      <c r="BS683" s="94">
        <f t="shared" si="110"/>
        <v>1.625</v>
      </c>
      <c r="BT683" s="95">
        <v>0.61669523809524</v>
      </c>
      <c r="BU683" s="101">
        <f t="shared" si="111"/>
        <v>2.24169523809524</v>
      </c>
      <c r="BV683" s="102">
        <f t="shared" si="107"/>
        <v>1.82149362477231</v>
      </c>
      <c r="BW683" s="103">
        <v>464.285714285714</v>
      </c>
      <c r="BX683" s="104">
        <f t="shared" si="112"/>
        <v>0.00408323358487293</v>
      </c>
      <c r="BY683" s="105">
        <v>3500</v>
      </c>
      <c r="BZ683" s="103" t="s">
        <v>32</v>
      </c>
      <c r="CA683" s="106" t="s">
        <v>189</v>
      </c>
      <c r="CB683" s="107" t="s">
        <v>148</v>
      </c>
      <c r="CC683" s="112" t="s">
        <v>149</v>
      </c>
      <c r="CD683" s="106"/>
      <c r="CE683" s="103" t="s">
        <v>192</v>
      </c>
      <c r="CF683" s="113"/>
      <c r="CG683" s="114">
        <v>2000004627</v>
      </c>
    </row>
    <row r="684" spans="1:85">
      <c r="A684" s="53" t="str">
        <f t="shared" si="113"/>
        <v>A1-03-08-46062</v>
      </c>
      <c r="B684" s="47" t="str">
        <f t="shared" si="114"/>
        <v>A1-03-08</v>
      </c>
      <c r="C684" s="48" t="s">
        <v>43</v>
      </c>
      <c r="D684" s="49">
        <v>46062</v>
      </c>
      <c r="E684" s="50" t="s">
        <v>14</v>
      </c>
      <c r="F684" s="51" t="s">
        <v>15</v>
      </c>
      <c r="G684" s="59">
        <v>8</v>
      </c>
      <c r="H684" s="51" t="s">
        <v>144</v>
      </c>
      <c r="I684" s="59">
        <v>3</v>
      </c>
      <c r="J684" s="60">
        <f>IF(ISBLANK(H684),"",IFERROR(VLOOKUP(B684,'Np PL4 Stock'!$A:$D,4,FALSE),""))</f>
        <v>46049</v>
      </c>
      <c r="K684" s="61">
        <f>IF(ISBLANK(H684),"",SUMIF('Np PL4 Stock'!$A:$A,B684,'Np PL4 Stock'!$N:$N))</f>
        <v>2.1</v>
      </c>
      <c r="L684" s="62">
        <f>IF(ISBLANK(H684),"",VLOOKUP(LEFT(B684,5),Unit!A:B,2,FALSE))</f>
        <v>16</v>
      </c>
      <c r="M684" s="63" t="str">
        <f>IF(ISBLANK(H684),"",IFERROR(VLOOKUP(B684,'Np PL4 Stock'!$A:$T,20,FALSE),""))</f>
        <v>V1-MA1</v>
      </c>
      <c r="N684" s="63" t="str">
        <f>IF(ISBLANK(H684),"",IFERROR(VLOOKUP(B684,'Np PL4 Stock'!$A:$U,21,FALSE),""))</f>
        <v>SIS</v>
      </c>
      <c r="O684" s="62">
        <f t="shared" si="108"/>
        <v>131.25</v>
      </c>
      <c r="P684" s="62">
        <f t="shared" si="105"/>
        <v>5.15625e-5</v>
      </c>
      <c r="Q684" s="67">
        <f t="shared" si="109"/>
        <v>1.15628571428571e-6</v>
      </c>
      <c r="R684" s="67">
        <f t="shared" si="106"/>
        <v>1.64937015873016e-6</v>
      </c>
      <c r="S684" s="59">
        <v>13</v>
      </c>
      <c r="T684" s="147">
        <v>8.124</v>
      </c>
      <c r="U684" s="147">
        <v>6.8</v>
      </c>
      <c r="V684" s="59">
        <v>100</v>
      </c>
      <c r="W684" s="59">
        <v>310</v>
      </c>
      <c r="X684" s="59">
        <v>98</v>
      </c>
      <c r="Y684" s="59">
        <v>100</v>
      </c>
      <c r="Z684" s="59">
        <v>92</v>
      </c>
      <c r="AA684" s="59">
        <v>0</v>
      </c>
      <c r="AB684" s="59">
        <v>0</v>
      </c>
      <c r="AC684" s="59">
        <v>0</v>
      </c>
      <c r="AD684" s="59">
        <v>0</v>
      </c>
      <c r="AE684" s="59">
        <v>100</v>
      </c>
      <c r="AF684" s="73" t="s">
        <v>38</v>
      </c>
      <c r="AG684" s="73">
        <v>100000</v>
      </c>
      <c r="AH684" s="73" t="s">
        <v>38</v>
      </c>
      <c r="AI684" s="73" t="s">
        <v>38</v>
      </c>
      <c r="AJ684" s="73" t="s">
        <v>38</v>
      </c>
      <c r="AK684" s="73" t="s">
        <v>32</v>
      </c>
      <c r="AL684" s="77" t="str">
        <f>IF(ISBLANK(S684),"",IF(AJ684="Fail","Fail",IF(E684="PL4",IF(AND(T684&gt;STD_01122025!$D$3,U684&lt;STD_01122025!$D$4,OR(AF684="ND",AF684&lt;STD_01122025!$D$7),AH684="ND"),"Pass","Fail"),IF(E684="PL12",IF(AND(S684&lt;STD_01122025!$F$2,T684&gt;STD_01122025!$F$3,U684&lt;STD_01122025!$F$4,V684&gt;STD_01122025!$F$5,X684&gt;STD_01122025!$F$6,OR(AF684="ND",AF684&lt;STD_01122025!$F$7),AH684="ND"),"Pass","Fail"),IF(E684="SuperPL",IF(AND(T684&gt;STD_01122025!$H$3,U684&lt;STD_01122025!$H$4,V684&gt;STD_01122025!$H$5,X684&gt;STD_01122025!$H$6,OR(AF684="ND",AF684&lt;STD_01122025!$H$7),AH684="ND"),"Pass","Fail"),IF(E684="Flight",IF(AND(T684&gt;STD_01122025!$J$3,U684&lt;STD_01122025!$J$4,X684&gt;STD_01122025!$J$6,OR(AF684="ND",AF684&lt;STD_01122025!$J$7),AH684="ND"),"Pass","Fail"),""))))))</f>
        <v>Pass</v>
      </c>
      <c r="AM684" s="62">
        <f>IF(ISBLANK(B684),"",IFERROR(IF(VLOOKUP(B684,'Np PL4 Stock'!$A:$J,10,FALSE)="Np4",D684-VLOOKUP(B684,'Np PL4 Stock'!$A:$E,5,FALSE),D684-VLOOKUP(B684,'Np PL4 Stock'!$A:$E,5,FALSE)-1),""))</f>
        <v>13</v>
      </c>
      <c r="AN684" s="147">
        <v>8.124</v>
      </c>
      <c r="AO684" s="147">
        <v>6.8</v>
      </c>
      <c r="AP684" s="59">
        <v>100</v>
      </c>
      <c r="AQ684" s="59">
        <v>310</v>
      </c>
      <c r="AR684" s="59">
        <v>98</v>
      </c>
      <c r="AS684" s="59">
        <v>100</v>
      </c>
      <c r="AT684" s="73" t="s">
        <v>38</v>
      </c>
      <c r="AU684" s="73">
        <v>110000</v>
      </c>
      <c r="AV684" s="73" t="s">
        <v>38</v>
      </c>
      <c r="AW684" s="73" t="s">
        <v>38</v>
      </c>
      <c r="AX684" s="84" t="s">
        <v>32</v>
      </c>
      <c r="AY684" s="59">
        <v>0</v>
      </c>
      <c r="AZ684" s="59">
        <v>0</v>
      </c>
      <c r="BA684" s="59">
        <v>0</v>
      </c>
      <c r="BB684" s="59">
        <v>0</v>
      </c>
      <c r="BC684" s="59">
        <v>0</v>
      </c>
      <c r="BD684" s="59">
        <v>0</v>
      </c>
      <c r="BE684" s="84" t="s">
        <v>38</v>
      </c>
      <c r="BF684" s="84" t="s">
        <v>38</v>
      </c>
      <c r="BG684" s="84" t="s">
        <v>38</v>
      </c>
      <c r="BH684" s="84" t="s">
        <v>38</v>
      </c>
      <c r="BI684" s="85" t="s">
        <v>819</v>
      </c>
      <c r="BJ684" s="86" t="s">
        <v>240</v>
      </c>
      <c r="BK684" s="64" t="s">
        <v>483</v>
      </c>
      <c r="BL684" s="86" t="s">
        <v>155</v>
      </c>
      <c r="BM684" s="86" t="s">
        <v>178</v>
      </c>
      <c r="BN684" s="86"/>
      <c r="BO684" s="59">
        <v>8</v>
      </c>
      <c r="BP684" s="69">
        <v>256104305100368</v>
      </c>
      <c r="BQ684" s="92">
        <v>0.5</v>
      </c>
      <c r="BR684" s="93">
        <v>0.05</v>
      </c>
      <c r="BS684" s="94">
        <f t="shared" si="110"/>
        <v>0.55</v>
      </c>
      <c r="BT684" s="95">
        <v>0.20185</v>
      </c>
      <c r="BU684" s="101">
        <f t="shared" si="111"/>
        <v>0.75185</v>
      </c>
      <c r="BV684" s="102">
        <f t="shared" si="107"/>
        <v>3.2258064516129</v>
      </c>
      <c r="BW684" s="103">
        <v>550</v>
      </c>
      <c r="BX684" s="104">
        <f t="shared" si="112"/>
        <v>0.00242532258064516</v>
      </c>
      <c r="BY684" s="105">
        <v>1000</v>
      </c>
      <c r="BZ684" s="103" t="s">
        <v>32</v>
      </c>
      <c r="CA684" s="106" t="s">
        <v>189</v>
      </c>
      <c r="CB684" s="107" t="s">
        <v>148</v>
      </c>
      <c r="CC684" s="112" t="s">
        <v>149</v>
      </c>
      <c r="CD684" s="106"/>
      <c r="CE684" s="103" t="s">
        <v>192</v>
      </c>
      <c r="CF684" s="113"/>
      <c r="CG684" s="114">
        <v>2000003433</v>
      </c>
    </row>
    <row r="685" spans="1:85">
      <c r="A685" s="53" t="str">
        <f t="shared" si="113"/>
        <v>A1-03-08-46062</v>
      </c>
      <c r="B685" s="47" t="str">
        <f t="shared" si="114"/>
        <v>A1-03-08</v>
      </c>
      <c r="C685" s="48" t="s">
        <v>43</v>
      </c>
      <c r="D685" s="49">
        <v>46062</v>
      </c>
      <c r="E685" s="50" t="s">
        <v>14</v>
      </c>
      <c r="F685" s="51" t="s">
        <v>15</v>
      </c>
      <c r="G685" s="59">
        <v>8</v>
      </c>
      <c r="H685" s="51" t="s">
        <v>144</v>
      </c>
      <c r="I685" s="59">
        <v>3</v>
      </c>
      <c r="J685" s="60">
        <f>IF(ISBLANK(H685),"",IFERROR(VLOOKUP(B685,'Np PL4 Stock'!$A:$D,4,FALSE),""))</f>
        <v>46049</v>
      </c>
      <c r="K685" s="61">
        <f>IF(ISBLANK(H685),"",SUMIF('Np PL4 Stock'!$A:$A,B685,'Np PL4 Stock'!$N:$N))</f>
        <v>2.1</v>
      </c>
      <c r="L685" s="62">
        <f>IF(ISBLANK(H685),"",VLOOKUP(LEFT(B685,5),Unit!A:B,2,FALSE))</f>
        <v>16</v>
      </c>
      <c r="M685" s="63" t="str">
        <f>IF(ISBLANK(H685),"",IFERROR(VLOOKUP(B685,'Np PL4 Stock'!$A:$T,20,FALSE),""))</f>
        <v>V1-MA1</v>
      </c>
      <c r="N685" s="63" t="str">
        <f>IF(ISBLANK(H685),"",IFERROR(VLOOKUP(B685,'Np PL4 Stock'!$A:$U,21,FALSE),""))</f>
        <v>SIS</v>
      </c>
      <c r="O685" s="62">
        <f t="shared" si="108"/>
        <v>131.25</v>
      </c>
      <c r="P685" s="62">
        <f t="shared" si="105"/>
        <v>5.15625e-5</v>
      </c>
      <c r="Q685" s="67">
        <f t="shared" si="109"/>
        <v>1.15628571428571e-6</v>
      </c>
      <c r="R685" s="67">
        <f t="shared" si="106"/>
        <v>1.64937015873016e-6</v>
      </c>
      <c r="S685" s="59">
        <v>13</v>
      </c>
      <c r="T685" s="147">
        <v>8.124</v>
      </c>
      <c r="U685" s="147">
        <v>6.8</v>
      </c>
      <c r="V685" s="59">
        <v>100</v>
      </c>
      <c r="W685" s="59">
        <v>310</v>
      </c>
      <c r="X685" s="59">
        <v>98</v>
      </c>
      <c r="Y685" s="59">
        <v>100</v>
      </c>
      <c r="Z685" s="59">
        <v>92</v>
      </c>
      <c r="AA685" s="59">
        <v>0</v>
      </c>
      <c r="AB685" s="59">
        <v>0</v>
      </c>
      <c r="AC685" s="59">
        <v>0</v>
      </c>
      <c r="AD685" s="59">
        <v>0</v>
      </c>
      <c r="AE685" s="59">
        <v>100</v>
      </c>
      <c r="AF685" s="73" t="s">
        <v>38</v>
      </c>
      <c r="AG685" s="73">
        <v>100000</v>
      </c>
      <c r="AH685" s="73" t="s">
        <v>38</v>
      </c>
      <c r="AI685" s="73" t="s">
        <v>38</v>
      </c>
      <c r="AJ685" s="73" t="s">
        <v>38</v>
      </c>
      <c r="AK685" s="73" t="s">
        <v>32</v>
      </c>
      <c r="AL685" s="77" t="str">
        <f>IF(ISBLANK(S685),"",IF(AJ685="Fail","Fail",IF(E685="PL4",IF(AND(T685&gt;STD_01122025!$D$3,U685&lt;STD_01122025!$D$4,OR(AF685="ND",AF685&lt;STD_01122025!$D$7),AH685="ND"),"Pass","Fail"),IF(E685="PL12",IF(AND(S685&lt;STD_01122025!$F$2,T685&gt;STD_01122025!$F$3,U685&lt;STD_01122025!$F$4,V685&gt;STD_01122025!$F$5,X685&gt;STD_01122025!$F$6,OR(AF685="ND",AF685&lt;STD_01122025!$F$7),AH685="ND"),"Pass","Fail"),IF(E685="SuperPL",IF(AND(T685&gt;STD_01122025!$H$3,U685&lt;STD_01122025!$H$4,V685&gt;STD_01122025!$H$5,X685&gt;STD_01122025!$H$6,OR(AF685="ND",AF685&lt;STD_01122025!$H$7),AH685="ND"),"Pass","Fail"),IF(E685="Flight",IF(AND(T685&gt;STD_01122025!$J$3,U685&lt;STD_01122025!$J$4,X685&gt;STD_01122025!$J$6,OR(AF685="ND",AF685&lt;STD_01122025!$J$7),AH685="ND"),"Pass","Fail"),""))))))</f>
        <v>Pass</v>
      </c>
      <c r="AM685" s="62">
        <f>IF(ISBLANK(B685),"",IFERROR(IF(VLOOKUP(B685,'Np PL4 Stock'!$A:$J,10,FALSE)="Np4",D685-VLOOKUP(B685,'Np PL4 Stock'!$A:$E,5,FALSE),D685-VLOOKUP(B685,'Np PL4 Stock'!$A:$E,5,FALSE)-1),""))</f>
        <v>13</v>
      </c>
      <c r="AN685" s="147">
        <v>8.124</v>
      </c>
      <c r="AO685" s="147">
        <v>6.8</v>
      </c>
      <c r="AP685" s="59">
        <v>100</v>
      </c>
      <c r="AQ685" s="59">
        <v>310</v>
      </c>
      <c r="AR685" s="59">
        <v>98</v>
      </c>
      <c r="AS685" s="59">
        <v>100</v>
      </c>
      <c r="AT685" s="73" t="s">
        <v>38</v>
      </c>
      <c r="AU685" s="73">
        <v>110000</v>
      </c>
      <c r="AV685" s="73" t="s">
        <v>38</v>
      </c>
      <c r="AW685" s="73" t="s">
        <v>38</v>
      </c>
      <c r="AX685" s="84" t="s">
        <v>32</v>
      </c>
      <c r="AY685" s="59">
        <v>0</v>
      </c>
      <c r="AZ685" s="59">
        <v>0</v>
      </c>
      <c r="BA685" s="59">
        <v>0</v>
      </c>
      <c r="BB685" s="59">
        <v>0</v>
      </c>
      <c r="BC685" s="59">
        <v>0</v>
      </c>
      <c r="BD685" s="59">
        <v>0</v>
      </c>
      <c r="BE685" s="84" t="s">
        <v>38</v>
      </c>
      <c r="BF685" s="84" t="s">
        <v>38</v>
      </c>
      <c r="BG685" s="84" t="s">
        <v>38</v>
      </c>
      <c r="BH685" s="84" t="s">
        <v>38</v>
      </c>
      <c r="BI685" s="85" t="s">
        <v>531</v>
      </c>
      <c r="BJ685" s="86" t="s">
        <v>243</v>
      </c>
      <c r="BK685" s="86" t="s">
        <v>483</v>
      </c>
      <c r="BL685" s="86" t="s">
        <v>155</v>
      </c>
      <c r="BM685" s="86" t="s">
        <v>178</v>
      </c>
      <c r="BN685" s="86"/>
      <c r="BO685" s="59">
        <v>8</v>
      </c>
      <c r="BP685" s="69">
        <v>256104305100369</v>
      </c>
      <c r="BQ685" s="92">
        <v>0.25</v>
      </c>
      <c r="BR685" s="93">
        <v>0.025</v>
      </c>
      <c r="BS685" s="94">
        <f t="shared" si="110"/>
        <v>0.275</v>
      </c>
      <c r="BT685" s="95">
        <v>0.0870833333333334</v>
      </c>
      <c r="BU685" s="101">
        <f t="shared" si="111"/>
        <v>0.362083333333333</v>
      </c>
      <c r="BV685" s="102">
        <f t="shared" si="107"/>
        <v>3.2258064516129</v>
      </c>
      <c r="BW685" s="103">
        <v>275</v>
      </c>
      <c r="BX685" s="104">
        <f t="shared" si="112"/>
        <v>0.00116801075268817</v>
      </c>
      <c r="BY685" s="105">
        <v>1000</v>
      </c>
      <c r="BZ685" s="103" t="s">
        <v>32</v>
      </c>
      <c r="CA685" s="106" t="s">
        <v>189</v>
      </c>
      <c r="CB685" s="107" t="s">
        <v>148</v>
      </c>
      <c r="CC685" s="112" t="s">
        <v>149</v>
      </c>
      <c r="CD685" s="106"/>
      <c r="CE685" s="103" t="s">
        <v>192</v>
      </c>
      <c r="CF685" s="113"/>
      <c r="CG685" s="114">
        <v>2000025185</v>
      </c>
    </row>
    <row r="686" spans="1:85">
      <c r="A686" s="53" t="str">
        <f t="shared" si="113"/>
        <v>A1-01-08-46063</v>
      </c>
      <c r="B686" s="47" t="str">
        <f t="shared" si="114"/>
        <v>A1-01-08</v>
      </c>
      <c r="C686" s="48" t="s">
        <v>43</v>
      </c>
      <c r="D686" s="49">
        <v>46063</v>
      </c>
      <c r="E686" s="50" t="s">
        <v>14</v>
      </c>
      <c r="F686" s="51" t="s">
        <v>15</v>
      </c>
      <c r="G686" s="59">
        <v>8</v>
      </c>
      <c r="H686" s="51" t="s">
        <v>144</v>
      </c>
      <c r="I686" s="59">
        <v>1</v>
      </c>
      <c r="J686" s="60">
        <f>IF(ISBLANK(H686),"",IFERROR(VLOOKUP(B686,'Np PL4 Stock'!$A:$D,4,FALSE),""))</f>
        <v>46049</v>
      </c>
      <c r="K686" s="61">
        <f>IF(ISBLANK(H686),"",SUMIF('Np PL4 Stock'!$A:$A,B686,'Np PL4 Stock'!$N:$N))</f>
        <v>2.1</v>
      </c>
      <c r="L686" s="62">
        <f>IF(ISBLANK(H686),"",VLOOKUP(LEFT(B686,5),Unit!A:B,2,FALSE))</f>
        <v>16</v>
      </c>
      <c r="M686" s="63" t="str">
        <f>IF(ISBLANK(H686),"",IFERROR(VLOOKUP(B686,'Np PL4 Stock'!$A:$T,20,FALSE),""))</f>
        <v>V1-MA1</v>
      </c>
      <c r="N686" s="63" t="str">
        <f>IF(ISBLANK(H686),"",IFERROR(VLOOKUP(B686,'Np PL4 Stock'!$A:$U,21,FALSE),""))</f>
        <v>SIS</v>
      </c>
      <c r="O686" s="62">
        <f t="shared" si="108"/>
        <v>131.25</v>
      </c>
      <c r="P686" s="62">
        <f t="shared" si="105"/>
        <v>5.5e-5</v>
      </c>
      <c r="Q686" s="67">
        <f t="shared" si="109"/>
        <v>4.19047619047619e-7</v>
      </c>
      <c r="R686" s="67">
        <f t="shared" si="106"/>
        <v>6.51851851851852e-7</v>
      </c>
      <c r="S686" s="59">
        <v>13</v>
      </c>
      <c r="T686" s="147">
        <v>7.983</v>
      </c>
      <c r="U686" s="147">
        <v>6.583</v>
      </c>
      <c r="V686" s="59">
        <v>98</v>
      </c>
      <c r="W686" s="59">
        <v>349</v>
      </c>
      <c r="X686" s="59">
        <v>96</v>
      </c>
      <c r="Y686" s="59">
        <v>100</v>
      </c>
      <c r="Z686" s="59">
        <v>88</v>
      </c>
      <c r="AA686" s="59">
        <v>0</v>
      </c>
      <c r="AB686" s="59">
        <v>0</v>
      </c>
      <c r="AC686" s="59">
        <v>0</v>
      </c>
      <c r="AD686" s="59">
        <v>0</v>
      </c>
      <c r="AE686" s="59">
        <v>100</v>
      </c>
      <c r="AF686" s="73" t="s">
        <v>38</v>
      </c>
      <c r="AG686" s="73">
        <v>135000</v>
      </c>
      <c r="AH686" s="73" t="s">
        <v>38</v>
      </c>
      <c r="AI686" s="73" t="s">
        <v>38</v>
      </c>
      <c r="AJ686" s="73" t="s">
        <v>38</v>
      </c>
      <c r="AK686" s="73" t="s">
        <v>32</v>
      </c>
      <c r="AL686" s="77" t="str">
        <f>IF(ISBLANK(S686),"",IF(AJ686="Fail","Fail",IF(E686="PL4",IF(AND(T686&gt;STD_01122025!$D$3,U686&lt;STD_01122025!$D$4,OR(AF686="ND",AF686&lt;STD_01122025!$D$7),AH686="ND"),"Pass","Fail"),IF(E686="PL12",IF(AND(S686&lt;STD_01122025!$F$2,T686&gt;STD_01122025!$F$3,U686&lt;STD_01122025!$F$4,V686&gt;STD_01122025!$F$5,X686&gt;STD_01122025!$F$6,OR(AF686="ND",AF686&lt;STD_01122025!$F$7),AH686="ND"),"Pass","Fail"),IF(E686="SuperPL",IF(AND(T686&gt;STD_01122025!$H$3,U686&lt;STD_01122025!$H$4,V686&gt;STD_01122025!$H$5,X686&gt;STD_01122025!$H$6,OR(AF686="ND",AF686&lt;STD_01122025!$H$7),AH686="ND"),"Pass","Fail"),IF(E686="Flight",IF(AND(T686&gt;STD_01122025!$J$3,U686&lt;STD_01122025!$J$4,X686&gt;STD_01122025!$J$6,OR(AF686="ND",AF686&lt;STD_01122025!$J$7),AH686="ND"),"Pass","Fail"),""))))))</f>
        <v>Pass</v>
      </c>
      <c r="AM686" s="62">
        <f>IF(ISBLANK(B686),"",IFERROR(IF(VLOOKUP(B686,'Np PL4 Stock'!$A:$J,10,FALSE)="Np4",D686-VLOOKUP(B686,'Np PL4 Stock'!$A:$E,5,FALSE),D686-VLOOKUP(B686,'Np PL4 Stock'!$A:$E,5,FALSE)-1),""))</f>
        <v>14</v>
      </c>
      <c r="AN686" s="147">
        <v>8.1</v>
      </c>
      <c r="AO686" s="147">
        <v>5.615</v>
      </c>
      <c r="AP686" s="59">
        <v>98.413</v>
      </c>
      <c r="AQ686" s="59">
        <v>313</v>
      </c>
      <c r="AR686" s="59">
        <v>96</v>
      </c>
      <c r="AS686" s="59">
        <v>100</v>
      </c>
      <c r="AT686" s="73" t="s">
        <v>38</v>
      </c>
      <c r="AU686" s="73">
        <v>125000</v>
      </c>
      <c r="AV686" s="73" t="s">
        <v>38</v>
      </c>
      <c r="AW686" s="73" t="s">
        <v>38</v>
      </c>
      <c r="AX686" s="84" t="s">
        <v>32</v>
      </c>
      <c r="AY686" s="59">
        <v>0</v>
      </c>
      <c r="AZ686" s="59">
        <v>0</v>
      </c>
      <c r="BA686" s="59">
        <v>0</v>
      </c>
      <c r="BB686" s="59">
        <v>0</v>
      </c>
      <c r="BC686" s="59">
        <v>0</v>
      </c>
      <c r="BD686" s="59">
        <v>0</v>
      </c>
      <c r="BE686" s="84" t="s">
        <v>38</v>
      </c>
      <c r="BF686" s="84" t="s">
        <v>38</v>
      </c>
      <c r="BG686" s="84" t="s">
        <v>38</v>
      </c>
      <c r="BH686" s="84" t="s">
        <v>38</v>
      </c>
      <c r="BI686" s="85" t="s">
        <v>504</v>
      </c>
      <c r="BJ686" s="86" t="s">
        <v>246</v>
      </c>
      <c r="BK686" s="86" t="s">
        <v>481</v>
      </c>
      <c r="BL686" s="86" t="s">
        <v>155</v>
      </c>
      <c r="BM686" s="86" t="s">
        <v>178</v>
      </c>
      <c r="BN686" s="86"/>
      <c r="BO686" s="59">
        <v>7</v>
      </c>
      <c r="BP686" s="69">
        <v>256104305100370</v>
      </c>
      <c r="BQ686" s="92">
        <v>0.8</v>
      </c>
      <c r="BR686" s="93">
        <v>0.08</v>
      </c>
      <c r="BS686" s="94">
        <f t="shared" si="110"/>
        <v>0.88</v>
      </c>
      <c r="BT686" s="95">
        <v>0.488888888888889</v>
      </c>
      <c r="BU686" s="101">
        <f t="shared" si="111"/>
        <v>1.36888888888889</v>
      </c>
      <c r="BV686" s="102">
        <f t="shared" si="107"/>
        <v>3.19488817891374</v>
      </c>
      <c r="BW686" s="103">
        <v>977.777777777778</v>
      </c>
      <c r="BX686" s="104">
        <f t="shared" si="112"/>
        <v>0.00437344692935747</v>
      </c>
      <c r="BY686" s="105">
        <v>900</v>
      </c>
      <c r="BZ686" s="103" t="s">
        <v>32</v>
      </c>
      <c r="CA686" s="106" t="s">
        <v>189</v>
      </c>
      <c r="CB686" s="107" t="s">
        <v>148</v>
      </c>
      <c r="CC686" s="112" t="s">
        <v>149</v>
      </c>
      <c r="CD686" s="106"/>
      <c r="CE686" s="103" t="s">
        <v>192</v>
      </c>
      <c r="CF686" s="113"/>
      <c r="CG686" s="114">
        <v>2000021307</v>
      </c>
    </row>
    <row r="687" spans="1:85">
      <c r="A687" s="53" t="str">
        <f t="shared" si="113"/>
        <v>A1-02-08-46063</v>
      </c>
      <c r="B687" s="47" t="str">
        <f t="shared" si="114"/>
        <v>A1-02-08</v>
      </c>
      <c r="C687" s="48" t="s">
        <v>43</v>
      </c>
      <c r="D687" s="49">
        <v>46063</v>
      </c>
      <c r="E687" s="50" t="s">
        <v>14</v>
      </c>
      <c r="F687" s="51" t="s">
        <v>15</v>
      </c>
      <c r="G687" s="59">
        <v>8</v>
      </c>
      <c r="H687" s="51" t="s">
        <v>144</v>
      </c>
      <c r="I687" s="59">
        <v>2</v>
      </c>
      <c r="J687" s="60">
        <f>IF(ISBLANK(H687),"",IFERROR(VLOOKUP(B687,'Np PL4 Stock'!$A:$D,4,FALSE),""))</f>
        <v>46049</v>
      </c>
      <c r="K687" s="61">
        <f>IF(ISBLANK(H687),"",SUMIF('Np PL4 Stock'!$A:$A,B687,'Np PL4 Stock'!$N:$N))</f>
        <v>2.1</v>
      </c>
      <c r="L687" s="62">
        <f>IF(ISBLANK(H687),"",VLOOKUP(LEFT(B687,5),Unit!A:B,2,FALSE))</f>
        <v>16</v>
      </c>
      <c r="M687" s="63" t="str">
        <f>IF(ISBLANK(H687),"",IFERROR(VLOOKUP(B687,'Np PL4 Stock'!$A:$T,20,FALSE),""))</f>
        <v>V1-MA1</v>
      </c>
      <c r="N687" s="63" t="str">
        <f>IF(ISBLANK(H687),"",IFERROR(VLOOKUP(B687,'Np PL4 Stock'!$A:$U,21,FALSE),""))</f>
        <v>SIS</v>
      </c>
      <c r="O687" s="62">
        <f t="shared" si="108"/>
        <v>131.25</v>
      </c>
      <c r="P687" s="62">
        <f t="shared" si="105"/>
        <v>0.0001398</v>
      </c>
      <c r="Q687" s="67">
        <f t="shared" si="109"/>
        <v>1.06514285714286e-6</v>
      </c>
      <c r="R687" s="67">
        <f t="shared" si="106"/>
        <v>1.56270857142857e-6</v>
      </c>
      <c r="S687" s="59">
        <v>13</v>
      </c>
      <c r="T687" s="147">
        <v>8.016</v>
      </c>
      <c r="U687" s="147">
        <v>6.548</v>
      </c>
      <c r="V687" s="59">
        <v>100</v>
      </c>
      <c r="W687" s="59">
        <v>318</v>
      </c>
      <c r="X687" s="59">
        <v>97</v>
      </c>
      <c r="Y687" s="59">
        <v>100</v>
      </c>
      <c r="Z687" s="59">
        <v>92</v>
      </c>
      <c r="AA687" s="59">
        <v>0</v>
      </c>
      <c r="AB687" s="59">
        <v>0</v>
      </c>
      <c r="AC687" s="59">
        <v>0</v>
      </c>
      <c r="AD687" s="59">
        <v>0</v>
      </c>
      <c r="AE687" s="59">
        <v>100</v>
      </c>
      <c r="AF687" s="73" t="s">
        <v>38</v>
      </c>
      <c r="AG687" s="73">
        <v>125000</v>
      </c>
      <c r="AH687" s="73" t="s">
        <v>38</v>
      </c>
      <c r="AI687" s="73" t="s">
        <v>38</v>
      </c>
      <c r="AJ687" s="73" t="s">
        <v>38</v>
      </c>
      <c r="AK687" s="73" t="s">
        <v>32</v>
      </c>
      <c r="AL687" s="77" t="str">
        <f>IF(ISBLANK(S687),"",IF(AJ687="Fail","Fail",IF(E687="PL4",IF(AND(T687&gt;STD_01122025!$D$3,U687&lt;STD_01122025!$D$4,OR(AF687="ND",AF687&lt;STD_01122025!$D$7),AH687="ND"),"Pass","Fail"),IF(E687="PL12",IF(AND(S687&lt;STD_01122025!$F$2,T687&gt;STD_01122025!$F$3,U687&lt;STD_01122025!$F$4,V687&gt;STD_01122025!$F$5,X687&gt;STD_01122025!$F$6,OR(AF687="ND",AF687&lt;STD_01122025!$F$7),AH687="ND"),"Pass","Fail"),IF(E687="SuperPL",IF(AND(T687&gt;STD_01122025!$H$3,U687&lt;STD_01122025!$H$4,V687&gt;STD_01122025!$H$5,X687&gt;STD_01122025!$H$6,OR(AF687="ND",AF687&lt;STD_01122025!$H$7),AH687="ND"),"Pass","Fail"),IF(E687="Flight",IF(AND(T687&gt;STD_01122025!$J$3,U687&lt;STD_01122025!$J$4,X687&gt;STD_01122025!$J$6,OR(AF687="ND",AF687&lt;STD_01122025!$J$7),AH687="ND"),"Pass","Fail"),""))))))</f>
        <v>Pass</v>
      </c>
      <c r="AM687" s="62">
        <f>IF(ISBLANK(B687),"",IFERROR(IF(VLOOKUP(B687,'Np PL4 Stock'!$A:$J,10,FALSE)="Np4",D687-VLOOKUP(B687,'Np PL4 Stock'!$A:$E,5,FALSE),D687-VLOOKUP(B687,'Np PL4 Stock'!$A:$E,5,FALSE)-1),""))</f>
        <v>14</v>
      </c>
      <c r="AN687" s="147">
        <v>8.484</v>
      </c>
      <c r="AO687" s="147">
        <v>7.5</v>
      </c>
      <c r="AP687" s="59">
        <v>98.592</v>
      </c>
      <c r="AQ687" s="59">
        <v>265</v>
      </c>
      <c r="AR687" s="59">
        <v>97</v>
      </c>
      <c r="AS687" s="59">
        <v>100</v>
      </c>
      <c r="AT687" s="73" t="s">
        <v>38</v>
      </c>
      <c r="AU687" s="73">
        <v>100000</v>
      </c>
      <c r="AV687" s="73" t="s">
        <v>38</v>
      </c>
      <c r="AW687" s="73" t="s">
        <v>38</v>
      </c>
      <c r="AX687" s="84" t="s">
        <v>32</v>
      </c>
      <c r="AY687" s="59">
        <v>0</v>
      </c>
      <c r="AZ687" s="59">
        <v>0</v>
      </c>
      <c r="BA687" s="59">
        <v>0</v>
      </c>
      <c r="BB687" s="59">
        <v>0</v>
      </c>
      <c r="BC687" s="59">
        <v>0</v>
      </c>
      <c r="BD687" s="59">
        <v>0</v>
      </c>
      <c r="BE687" s="84" t="s">
        <v>38</v>
      </c>
      <c r="BF687" s="84" t="s">
        <v>38</v>
      </c>
      <c r="BG687" s="84" t="s">
        <v>38</v>
      </c>
      <c r="BH687" s="84" t="s">
        <v>38</v>
      </c>
      <c r="BI687" s="85" t="s">
        <v>820</v>
      </c>
      <c r="BJ687" s="86" t="s">
        <v>258</v>
      </c>
      <c r="BK687" s="86" t="s">
        <v>488</v>
      </c>
      <c r="BL687" s="86" t="s">
        <v>155</v>
      </c>
      <c r="BM687" s="86" t="s">
        <v>178</v>
      </c>
      <c r="BN687" s="86"/>
      <c r="BO687" s="59">
        <v>10</v>
      </c>
      <c r="BP687" s="69">
        <v>256104305100371</v>
      </c>
      <c r="BQ687" s="92">
        <v>1.35</v>
      </c>
      <c r="BR687" s="93">
        <v>0.27</v>
      </c>
      <c r="BS687" s="94">
        <f t="shared" si="110"/>
        <v>1.62</v>
      </c>
      <c r="BT687" s="95">
        <v>0.792</v>
      </c>
      <c r="BU687" s="101">
        <f t="shared" si="111"/>
        <v>2.412</v>
      </c>
      <c r="BV687" s="102">
        <f t="shared" si="107"/>
        <v>3.77358490566038</v>
      </c>
      <c r="BW687" s="103">
        <v>1800</v>
      </c>
      <c r="BX687" s="104">
        <f t="shared" si="112"/>
        <v>0.00910188679245283</v>
      </c>
      <c r="BY687" s="105">
        <v>900</v>
      </c>
      <c r="BZ687" s="103" t="s">
        <v>32</v>
      </c>
      <c r="CA687" s="106" t="s">
        <v>189</v>
      </c>
      <c r="CB687" s="107" t="s">
        <v>148</v>
      </c>
      <c r="CC687" s="112" t="s">
        <v>149</v>
      </c>
      <c r="CD687" s="106"/>
      <c r="CE687" s="103" t="s">
        <v>192</v>
      </c>
      <c r="CF687" s="113"/>
      <c r="CG687" s="114">
        <v>2000011457</v>
      </c>
    </row>
    <row r="688" spans="1:85">
      <c r="A688" s="53" t="str">
        <f t="shared" si="113"/>
        <v>A1-03-08-46063</v>
      </c>
      <c r="B688" s="47" t="str">
        <f t="shared" si="114"/>
        <v>A1-03-08</v>
      </c>
      <c r="C688" s="48" t="s">
        <v>43</v>
      </c>
      <c r="D688" s="49">
        <v>46063</v>
      </c>
      <c r="E688" s="50" t="s">
        <v>14</v>
      </c>
      <c r="F688" s="51" t="s">
        <v>15</v>
      </c>
      <c r="G688" s="59">
        <v>8</v>
      </c>
      <c r="H688" s="51" t="s">
        <v>144</v>
      </c>
      <c r="I688" s="59">
        <v>3</v>
      </c>
      <c r="J688" s="60">
        <f>IF(ISBLANK(H688),"",IFERROR(VLOOKUP(B688,'Np PL4 Stock'!$A:$D,4,FALSE),""))</f>
        <v>46049</v>
      </c>
      <c r="K688" s="61">
        <f>IF(ISBLANK(H688),"",SUMIF('Np PL4 Stock'!$A:$A,B688,'Np PL4 Stock'!$N:$N))</f>
        <v>2.1</v>
      </c>
      <c r="L688" s="62">
        <f>IF(ISBLANK(H688),"",VLOOKUP(LEFT(B688,5),Unit!A:B,2,FALSE))</f>
        <v>16</v>
      </c>
      <c r="M688" s="63" t="str">
        <f>IF(ISBLANK(H688),"",IFERROR(VLOOKUP(B688,'Np PL4 Stock'!$A:$T,20,FALSE),""))</f>
        <v>V1-MA1</v>
      </c>
      <c r="N688" s="63" t="str">
        <f>IF(ISBLANK(H688),"",IFERROR(VLOOKUP(B688,'Np PL4 Stock'!$A:$U,21,FALSE),""))</f>
        <v>SIS</v>
      </c>
      <c r="O688" s="62">
        <f t="shared" si="108"/>
        <v>131.25</v>
      </c>
      <c r="P688" s="62">
        <f t="shared" si="105"/>
        <v>0.0001002</v>
      </c>
      <c r="Q688" s="67">
        <f t="shared" si="109"/>
        <v>1.15628571428571e-6</v>
      </c>
      <c r="R688" s="67">
        <f t="shared" si="106"/>
        <v>1.64937015873016e-6</v>
      </c>
      <c r="S688" s="59">
        <v>13</v>
      </c>
      <c r="T688" s="147">
        <v>8.124</v>
      </c>
      <c r="U688" s="147">
        <v>6.8</v>
      </c>
      <c r="V688" s="59">
        <v>100</v>
      </c>
      <c r="W688" s="59">
        <v>302</v>
      </c>
      <c r="X688" s="59">
        <v>98</v>
      </c>
      <c r="Y688" s="59">
        <v>100</v>
      </c>
      <c r="Z688" s="59">
        <v>92</v>
      </c>
      <c r="AA688" s="59">
        <v>0</v>
      </c>
      <c r="AB688" s="59">
        <v>0</v>
      </c>
      <c r="AC688" s="59">
        <v>0</v>
      </c>
      <c r="AD688" s="59">
        <v>0</v>
      </c>
      <c r="AE688" s="59">
        <v>100</v>
      </c>
      <c r="AF688" s="73" t="s">
        <v>38</v>
      </c>
      <c r="AG688" s="73">
        <v>100000</v>
      </c>
      <c r="AH688" s="73" t="s">
        <v>38</v>
      </c>
      <c r="AI688" s="73" t="s">
        <v>38</v>
      </c>
      <c r="AJ688" s="73" t="s">
        <v>38</v>
      </c>
      <c r="AK688" s="73" t="s">
        <v>32</v>
      </c>
      <c r="AL688" s="77" t="str">
        <f>IF(ISBLANK(S688),"",IF(AJ688="Fail","Fail",IF(E688="PL4",IF(AND(T688&gt;STD_01122025!$D$3,U688&lt;STD_01122025!$D$4,OR(AF688="ND",AF688&lt;STD_01122025!$D$7),AH688="ND"),"Pass","Fail"),IF(E688="PL12",IF(AND(S688&lt;STD_01122025!$F$2,T688&gt;STD_01122025!$F$3,U688&lt;STD_01122025!$F$4,V688&gt;STD_01122025!$F$5,X688&gt;STD_01122025!$F$6,OR(AF688="ND",AF688&lt;STD_01122025!$F$7),AH688="ND"),"Pass","Fail"),IF(E688="SuperPL",IF(AND(T688&gt;STD_01122025!$H$3,U688&lt;STD_01122025!$H$4,V688&gt;STD_01122025!$H$5,X688&gt;STD_01122025!$H$6,OR(AF688="ND",AF688&lt;STD_01122025!$H$7),AH688="ND"),"Pass","Fail"),IF(E688="Flight",IF(AND(T688&gt;STD_01122025!$J$3,U688&lt;STD_01122025!$J$4,X688&gt;STD_01122025!$J$6,OR(AF688="ND",AF688&lt;STD_01122025!$J$7),AH688="ND"),"Pass","Fail"),""))))))</f>
        <v>Pass</v>
      </c>
      <c r="AM688" s="62">
        <f>IF(ISBLANK(B688),"",IFERROR(IF(VLOOKUP(B688,'Np PL4 Stock'!$A:$J,10,FALSE)="Np4",D688-VLOOKUP(B688,'Np PL4 Stock'!$A:$E,5,FALSE),D688-VLOOKUP(B688,'Np PL4 Stock'!$A:$E,5,FALSE)-1),""))</f>
        <v>14</v>
      </c>
      <c r="AN688" s="147">
        <v>8.503</v>
      </c>
      <c r="AO688" s="147">
        <v>7.517</v>
      </c>
      <c r="AP688" s="59">
        <v>100</v>
      </c>
      <c r="AQ688" s="59">
        <v>262</v>
      </c>
      <c r="AR688" s="59">
        <v>98</v>
      </c>
      <c r="AS688" s="59">
        <v>100</v>
      </c>
      <c r="AT688" s="73" t="s">
        <v>38</v>
      </c>
      <c r="AU688" s="73">
        <v>95000</v>
      </c>
      <c r="AV688" s="73" t="s">
        <v>38</v>
      </c>
      <c r="AW688" s="73" t="s">
        <v>38</v>
      </c>
      <c r="AX688" s="84" t="s">
        <v>32</v>
      </c>
      <c r="AY688" s="59">
        <v>0</v>
      </c>
      <c r="AZ688" s="59">
        <v>0</v>
      </c>
      <c r="BA688" s="59">
        <v>0</v>
      </c>
      <c r="BB688" s="59">
        <v>0</v>
      </c>
      <c r="BC688" s="59">
        <v>0</v>
      </c>
      <c r="BD688" s="59">
        <v>0</v>
      </c>
      <c r="BE688" s="84" t="s">
        <v>38</v>
      </c>
      <c r="BF688" s="84" t="s">
        <v>38</v>
      </c>
      <c r="BG688" s="84" t="s">
        <v>38</v>
      </c>
      <c r="BH688" s="84" t="s">
        <v>38</v>
      </c>
      <c r="BI688" s="85" t="s">
        <v>820</v>
      </c>
      <c r="BJ688" s="86" t="s">
        <v>258</v>
      </c>
      <c r="BK688" s="86" t="s">
        <v>488</v>
      </c>
      <c r="BL688" s="86" t="s">
        <v>155</v>
      </c>
      <c r="BM688" s="86" t="s">
        <v>178</v>
      </c>
      <c r="BN688" s="86"/>
      <c r="BO688" s="59">
        <v>5</v>
      </c>
      <c r="BP688" s="69">
        <v>256104305100371</v>
      </c>
      <c r="BQ688" s="92">
        <v>0.45</v>
      </c>
      <c r="BR688" s="93">
        <v>0.09</v>
      </c>
      <c r="BS688" s="94">
        <f t="shared" si="110"/>
        <v>0.54</v>
      </c>
      <c r="BT688" s="95">
        <v>0.3</v>
      </c>
      <c r="BU688" s="101">
        <f t="shared" si="111"/>
        <v>0.84</v>
      </c>
      <c r="BV688" s="102">
        <f t="shared" si="107"/>
        <v>3.81679389312977</v>
      </c>
      <c r="BW688" s="103">
        <v>600</v>
      </c>
      <c r="BX688" s="104">
        <f t="shared" si="112"/>
        <v>0.00320610687022901</v>
      </c>
      <c r="BY688" s="105">
        <v>900</v>
      </c>
      <c r="BZ688" s="103" t="s">
        <v>32</v>
      </c>
      <c r="CA688" s="106" t="s">
        <v>189</v>
      </c>
      <c r="CB688" s="107" t="s">
        <v>148</v>
      </c>
      <c r="CC688" s="112" t="s">
        <v>149</v>
      </c>
      <c r="CD688" s="106"/>
      <c r="CE688" s="103" t="s">
        <v>192</v>
      </c>
      <c r="CF688" s="113"/>
      <c r="CG688" s="114">
        <v>2000011457</v>
      </c>
    </row>
    <row r="689" spans="1:85">
      <c r="A689" s="53" t="str">
        <f t="shared" si="113"/>
        <v>A1-02-08-46063</v>
      </c>
      <c r="B689" s="47" t="str">
        <f t="shared" si="114"/>
        <v>A1-02-08</v>
      </c>
      <c r="C689" s="48" t="s">
        <v>43</v>
      </c>
      <c r="D689" s="49">
        <v>46063</v>
      </c>
      <c r="E689" s="50" t="s">
        <v>14</v>
      </c>
      <c r="F689" s="51" t="s">
        <v>15</v>
      </c>
      <c r="G689" s="59">
        <v>8</v>
      </c>
      <c r="H689" s="51" t="s">
        <v>144</v>
      </c>
      <c r="I689" s="59">
        <v>2</v>
      </c>
      <c r="J689" s="60">
        <f>IF(ISBLANK(H689),"",IFERROR(VLOOKUP(B689,'Np PL4 Stock'!$A:$D,4,FALSE),""))</f>
        <v>46049</v>
      </c>
      <c r="K689" s="61">
        <f>IF(ISBLANK(H689),"",SUMIF('Np PL4 Stock'!$A:$A,B689,'Np PL4 Stock'!$N:$N))</f>
        <v>2.1</v>
      </c>
      <c r="L689" s="62">
        <f>IF(ISBLANK(H689),"",VLOOKUP(LEFT(B689,5),Unit!A:B,2,FALSE))</f>
        <v>16</v>
      </c>
      <c r="M689" s="63" t="str">
        <f>IF(ISBLANK(H689),"",IFERROR(VLOOKUP(B689,'Np PL4 Stock'!$A:$T,20,FALSE),""))</f>
        <v>V1-MA1</v>
      </c>
      <c r="N689" s="63" t="str">
        <f>IF(ISBLANK(H689),"",IFERROR(VLOOKUP(B689,'Np PL4 Stock'!$A:$U,21,FALSE),""))</f>
        <v>SIS</v>
      </c>
      <c r="O689" s="62">
        <f t="shared" si="108"/>
        <v>131.25</v>
      </c>
      <c r="P689" s="62">
        <f t="shared" si="105"/>
        <v>0.0001398</v>
      </c>
      <c r="Q689" s="67">
        <f t="shared" si="109"/>
        <v>1.06514285714286e-6</v>
      </c>
      <c r="R689" s="67">
        <f t="shared" si="106"/>
        <v>1.56270857142857e-6</v>
      </c>
      <c r="S689" s="59">
        <v>13</v>
      </c>
      <c r="T689" s="147">
        <v>8.016</v>
      </c>
      <c r="U689" s="147">
        <v>6.548</v>
      </c>
      <c r="V689" s="59">
        <v>100</v>
      </c>
      <c r="W689" s="59">
        <v>318</v>
      </c>
      <c r="X689" s="59">
        <v>97</v>
      </c>
      <c r="Y689" s="59">
        <v>100</v>
      </c>
      <c r="Z689" s="59">
        <v>92</v>
      </c>
      <c r="AA689" s="59">
        <v>0</v>
      </c>
      <c r="AB689" s="59">
        <v>0</v>
      </c>
      <c r="AC689" s="59">
        <v>0</v>
      </c>
      <c r="AD689" s="59">
        <v>0</v>
      </c>
      <c r="AE689" s="59">
        <v>100</v>
      </c>
      <c r="AF689" s="73" t="s">
        <v>38</v>
      </c>
      <c r="AG689" s="73">
        <v>125000</v>
      </c>
      <c r="AH689" s="73" t="s">
        <v>38</v>
      </c>
      <c r="AI689" s="73" t="s">
        <v>38</v>
      </c>
      <c r="AJ689" s="73" t="s">
        <v>38</v>
      </c>
      <c r="AK689" s="73" t="s">
        <v>32</v>
      </c>
      <c r="AL689" s="77" t="str">
        <f>IF(ISBLANK(S689),"",IF(AJ689="Fail","Fail",IF(E689="PL4",IF(AND(T689&gt;STD_01122025!$D$3,U689&lt;STD_01122025!$D$4,OR(AF689="ND",AF689&lt;STD_01122025!$D$7),AH689="ND"),"Pass","Fail"),IF(E689="PL12",IF(AND(S689&lt;STD_01122025!$F$2,T689&gt;STD_01122025!$F$3,U689&lt;STD_01122025!$F$4,V689&gt;STD_01122025!$F$5,X689&gt;STD_01122025!$F$6,OR(AF689="ND",AF689&lt;STD_01122025!$F$7),AH689="ND"),"Pass","Fail"),IF(E689="SuperPL",IF(AND(T689&gt;STD_01122025!$H$3,U689&lt;STD_01122025!$H$4,V689&gt;STD_01122025!$H$5,X689&gt;STD_01122025!$H$6,OR(AF689="ND",AF689&lt;STD_01122025!$H$7),AH689="ND"),"Pass","Fail"),IF(E689="Flight",IF(AND(T689&gt;STD_01122025!$J$3,U689&lt;STD_01122025!$J$4,X689&gt;STD_01122025!$J$6,OR(AF689="ND",AF689&lt;STD_01122025!$J$7),AH689="ND"),"Pass","Fail"),""))))))</f>
        <v>Pass</v>
      </c>
      <c r="AM689" s="62">
        <f>IF(ISBLANK(B689),"",IFERROR(IF(VLOOKUP(B689,'Np PL4 Stock'!$A:$J,10,FALSE)="Np4",D689-VLOOKUP(B689,'Np PL4 Stock'!$A:$E,5,FALSE),D689-VLOOKUP(B689,'Np PL4 Stock'!$A:$E,5,FALSE)-1),""))</f>
        <v>14</v>
      </c>
      <c r="AN689" s="147">
        <v>8.484</v>
      </c>
      <c r="AO689" s="147">
        <v>7.5</v>
      </c>
      <c r="AP689" s="59">
        <v>98.592</v>
      </c>
      <c r="AQ689" s="59">
        <v>265</v>
      </c>
      <c r="AR689" s="59">
        <v>97</v>
      </c>
      <c r="AS689" s="59">
        <v>100</v>
      </c>
      <c r="AT689" s="73" t="s">
        <v>38</v>
      </c>
      <c r="AU689" s="73">
        <v>100000</v>
      </c>
      <c r="AV689" s="73" t="s">
        <v>38</v>
      </c>
      <c r="AW689" s="73" t="s">
        <v>38</v>
      </c>
      <c r="AX689" s="84" t="s">
        <v>32</v>
      </c>
      <c r="AY689" s="59">
        <v>0</v>
      </c>
      <c r="AZ689" s="59">
        <v>0</v>
      </c>
      <c r="BA689" s="59">
        <v>0</v>
      </c>
      <c r="BB689" s="59">
        <v>0</v>
      </c>
      <c r="BC689" s="59">
        <v>0</v>
      </c>
      <c r="BD689" s="59">
        <v>0</v>
      </c>
      <c r="BE689" s="84" t="s">
        <v>38</v>
      </c>
      <c r="BF689" s="84" t="s">
        <v>38</v>
      </c>
      <c r="BG689" s="84" t="s">
        <v>38</v>
      </c>
      <c r="BH689" s="84" t="s">
        <v>38</v>
      </c>
      <c r="BI689" s="85" t="s">
        <v>620</v>
      </c>
      <c r="BJ689" s="86" t="s">
        <v>258</v>
      </c>
      <c r="BK689" s="86" t="s">
        <v>488</v>
      </c>
      <c r="BL689" s="86" t="s">
        <v>155</v>
      </c>
      <c r="BM689" s="86" t="s">
        <v>178</v>
      </c>
      <c r="BN689" s="86"/>
      <c r="BO689" s="59">
        <v>10</v>
      </c>
      <c r="BP689" s="69">
        <v>256104305100372</v>
      </c>
      <c r="BQ689" s="92">
        <v>0.514</v>
      </c>
      <c r="BR689" s="93">
        <v>0.1028</v>
      </c>
      <c r="BS689" s="94">
        <f t="shared" si="110"/>
        <v>0.6168</v>
      </c>
      <c r="BT689" s="95">
        <v>0.252888</v>
      </c>
      <c r="BU689" s="101">
        <f t="shared" si="111"/>
        <v>0.869688</v>
      </c>
      <c r="BV689" s="102">
        <f t="shared" si="107"/>
        <v>3.77358490566038</v>
      </c>
      <c r="BW689" s="103">
        <v>616.8</v>
      </c>
      <c r="BX689" s="104">
        <f t="shared" si="112"/>
        <v>0.00328184150943396</v>
      </c>
      <c r="BY689" s="105">
        <v>1000</v>
      </c>
      <c r="BZ689" s="103" t="s">
        <v>32</v>
      </c>
      <c r="CA689" s="106" t="s">
        <v>189</v>
      </c>
      <c r="CB689" s="107" t="s">
        <v>148</v>
      </c>
      <c r="CC689" s="112" t="s">
        <v>149</v>
      </c>
      <c r="CD689" s="106"/>
      <c r="CE689" s="103" t="s">
        <v>192</v>
      </c>
      <c r="CF689" s="113"/>
      <c r="CG689" s="114">
        <v>2000028746</v>
      </c>
    </row>
    <row r="690" spans="1:85">
      <c r="A690" s="53" t="str">
        <f t="shared" si="113"/>
        <v>A1-03-08-46063</v>
      </c>
      <c r="B690" s="47" t="str">
        <f t="shared" si="114"/>
        <v>A1-03-08</v>
      </c>
      <c r="C690" s="48" t="s">
        <v>43</v>
      </c>
      <c r="D690" s="49">
        <v>46063</v>
      </c>
      <c r="E690" s="50" t="s">
        <v>14</v>
      </c>
      <c r="F690" s="51" t="s">
        <v>15</v>
      </c>
      <c r="G690" s="59">
        <v>8</v>
      </c>
      <c r="H690" s="51" t="s">
        <v>144</v>
      </c>
      <c r="I690" s="59">
        <v>3</v>
      </c>
      <c r="J690" s="60">
        <f>IF(ISBLANK(H690),"",IFERROR(VLOOKUP(B690,'Np PL4 Stock'!$A:$D,4,FALSE),""))</f>
        <v>46049</v>
      </c>
      <c r="K690" s="61">
        <f>IF(ISBLANK(H690),"",SUMIF('Np PL4 Stock'!$A:$A,B690,'Np PL4 Stock'!$N:$N))</f>
        <v>2.1</v>
      </c>
      <c r="L690" s="62">
        <f>IF(ISBLANK(H690),"",VLOOKUP(LEFT(B690,5),Unit!A:B,2,FALSE))</f>
        <v>16</v>
      </c>
      <c r="M690" s="63" t="str">
        <f>IF(ISBLANK(H690),"",IFERROR(VLOOKUP(B690,'Np PL4 Stock'!$A:$T,20,FALSE),""))</f>
        <v>V1-MA1</v>
      </c>
      <c r="N690" s="63" t="str">
        <f>IF(ISBLANK(H690),"",IFERROR(VLOOKUP(B690,'Np PL4 Stock'!$A:$U,21,FALSE),""))</f>
        <v>SIS</v>
      </c>
      <c r="O690" s="62">
        <f t="shared" si="108"/>
        <v>131.25</v>
      </c>
      <c r="P690" s="62">
        <f t="shared" si="105"/>
        <v>0.0001002</v>
      </c>
      <c r="Q690" s="67">
        <f t="shared" si="109"/>
        <v>1.15628571428571e-6</v>
      </c>
      <c r="R690" s="67">
        <f t="shared" si="106"/>
        <v>1.64937015873016e-6</v>
      </c>
      <c r="S690" s="59">
        <v>13</v>
      </c>
      <c r="T690" s="147">
        <v>8.124</v>
      </c>
      <c r="U690" s="147">
        <v>6.8</v>
      </c>
      <c r="V690" s="59">
        <v>100</v>
      </c>
      <c r="W690" s="59">
        <v>302</v>
      </c>
      <c r="X690" s="59">
        <v>98</v>
      </c>
      <c r="Y690" s="59">
        <v>100</v>
      </c>
      <c r="Z690" s="59">
        <v>92</v>
      </c>
      <c r="AA690" s="59">
        <v>0</v>
      </c>
      <c r="AB690" s="59">
        <v>0</v>
      </c>
      <c r="AC690" s="59">
        <v>0</v>
      </c>
      <c r="AD690" s="59">
        <v>0</v>
      </c>
      <c r="AE690" s="59">
        <v>100</v>
      </c>
      <c r="AF690" s="73" t="s">
        <v>38</v>
      </c>
      <c r="AG690" s="73">
        <v>100000</v>
      </c>
      <c r="AH690" s="73" t="s">
        <v>38</v>
      </c>
      <c r="AI690" s="73" t="s">
        <v>38</v>
      </c>
      <c r="AJ690" s="73" t="s">
        <v>38</v>
      </c>
      <c r="AK690" s="73" t="s">
        <v>32</v>
      </c>
      <c r="AL690" s="77" t="str">
        <f>IF(ISBLANK(S690),"",IF(AJ690="Fail","Fail",IF(E690="PL4",IF(AND(T690&gt;STD_01122025!$D$3,U690&lt;STD_01122025!$D$4,OR(AF690="ND",AF690&lt;STD_01122025!$D$7),AH690="ND"),"Pass","Fail"),IF(E690="PL12",IF(AND(S690&lt;STD_01122025!$F$2,T690&gt;STD_01122025!$F$3,U690&lt;STD_01122025!$F$4,V690&gt;STD_01122025!$F$5,X690&gt;STD_01122025!$F$6,OR(AF690="ND",AF690&lt;STD_01122025!$F$7),AH690="ND"),"Pass","Fail"),IF(E690="SuperPL",IF(AND(T690&gt;STD_01122025!$H$3,U690&lt;STD_01122025!$H$4,V690&gt;STD_01122025!$H$5,X690&gt;STD_01122025!$H$6,OR(AF690="ND",AF690&lt;STD_01122025!$H$7),AH690="ND"),"Pass","Fail"),IF(E690="Flight",IF(AND(T690&gt;STD_01122025!$J$3,U690&lt;STD_01122025!$J$4,X690&gt;STD_01122025!$J$6,OR(AF690="ND",AF690&lt;STD_01122025!$J$7),AH690="ND"),"Pass","Fail"),""))))))</f>
        <v>Pass</v>
      </c>
      <c r="AM690" s="62">
        <f>IF(ISBLANK(B690),"",IFERROR(IF(VLOOKUP(B690,'Np PL4 Stock'!$A:$J,10,FALSE)="Np4",D690-VLOOKUP(B690,'Np PL4 Stock'!$A:$E,5,FALSE),D690-VLOOKUP(B690,'Np PL4 Stock'!$A:$E,5,FALSE)-1),""))</f>
        <v>14</v>
      </c>
      <c r="AN690" s="147">
        <v>8.503</v>
      </c>
      <c r="AO690" s="147">
        <v>7.517</v>
      </c>
      <c r="AP690" s="59">
        <v>100</v>
      </c>
      <c r="AQ690" s="59">
        <v>262</v>
      </c>
      <c r="AR690" s="59">
        <v>98</v>
      </c>
      <c r="AS690" s="59">
        <v>100</v>
      </c>
      <c r="AT690" s="73" t="s">
        <v>38</v>
      </c>
      <c r="AU690" s="73">
        <v>95000</v>
      </c>
      <c r="AV690" s="73" t="s">
        <v>38</v>
      </c>
      <c r="AW690" s="73" t="s">
        <v>38</v>
      </c>
      <c r="AX690" s="84" t="s">
        <v>32</v>
      </c>
      <c r="AY690" s="59">
        <v>0</v>
      </c>
      <c r="AZ690" s="59">
        <v>0</v>
      </c>
      <c r="BA690" s="59">
        <v>0</v>
      </c>
      <c r="BB690" s="59">
        <v>0</v>
      </c>
      <c r="BC690" s="59">
        <v>0</v>
      </c>
      <c r="BD690" s="59">
        <v>0</v>
      </c>
      <c r="BE690" s="84" t="s">
        <v>38</v>
      </c>
      <c r="BF690" s="84" t="s">
        <v>38</v>
      </c>
      <c r="BG690" s="84" t="s">
        <v>38</v>
      </c>
      <c r="BH690" s="84" t="s">
        <v>38</v>
      </c>
      <c r="BI690" s="85" t="s">
        <v>620</v>
      </c>
      <c r="BJ690" s="86" t="s">
        <v>258</v>
      </c>
      <c r="BK690" s="86" t="s">
        <v>488</v>
      </c>
      <c r="BL690" s="86" t="s">
        <v>155</v>
      </c>
      <c r="BM690" s="86" t="s">
        <v>178</v>
      </c>
      <c r="BN690" s="86"/>
      <c r="BO690" s="59">
        <v>5</v>
      </c>
      <c r="BP690" s="69">
        <v>256104305100372</v>
      </c>
      <c r="BQ690" s="92">
        <v>0.886</v>
      </c>
      <c r="BR690" s="93">
        <v>0.1772</v>
      </c>
      <c r="BS690" s="94">
        <f t="shared" si="110"/>
        <v>1.0632</v>
      </c>
      <c r="BT690" s="95">
        <v>0.446544</v>
      </c>
      <c r="BU690" s="101">
        <f t="shared" si="111"/>
        <v>1.509744</v>
      </c>
      <c r="BV690" s="102">
        <f t="shared" si="107"/>
        <v>3.81679389312977</v>
      </c>
      <c r="BW690" s="103">
        <v>1063.2</v>
      </c>
      <c r="BX690" s="104">
        <f t="shared" si="112"/>
        <v>0.00576238167938931</v>
      </c>
      <c r="BY690" s="105">
        <v>1000</v>
      </c>
      <c r="BZ690" s="103" t="s">
        <v>32</v>
      </c>
      <c r="CA690" s="106" t="s">
        <v>189</v>
      </c>
      <c r="CB690" s="107" t="s">
        <v>148</v>
      </c>
      <c r="CC690" s="112" t="s">
        <v>149</v>
      </c>
      <c r="CD690" s="106"/>
      <c r="CE690" s="103" t="s">
        <v>192</v>
      </c>
      <c r="CF690" s="113"/>
      <c r="CG690" s="114">
        <v>2000028746</v>
      </c>
    </row>
    <row r="691" spans="1:85">
      <c r="A691" s="53" t="str">
        <f t="shared" si="113"/>
        <v>A1-05-08-46063</v>
      </c>
      <c r="B691" s="47" t="str">
        <f t="shared" si="114"/>
        <v>A1-05-08</v>
      </c>
      <c r="C691" s="48" t="s">
        <v>43</v>
      </c>
      <c r="D691" s="49">
        <v>46063</v>
      </c>
      <c r="E691" s="50" t="s">
        <v>14</v>
      </c>
      <c r="F691" s="51" t="s">
        <v>15</v>
      </c>
      <c r="G691" s="59">
        <v>8</v>
      </c>
      <c r="H691" s="51" t="s">
        <v>144</v>
      </c>
      <c r="I691" s="59">
        <v>5</v>
      </c>
      <c r="J691" s="60">
        <f>IF(ISBLANK(H691),"",IFERROR(VLOOKUP(B691,'Np PL4 Stock'!$A:$D,4,FALSE),""))</f>
        <v>46049</v>
      </c>
      <c r="K691" s="61">
        <f>IF(ISBLANK(H691),"",SUMIF('Np PL4 Stock'!$A:$A,B691,'Np PL4 Stock'!$N:$N))</f>
        <v>2.1</v>
      </c>
      <c r="L691" s="62">
        <f>IF(ISBLANK(H691),"",VLOOKUP(LEFT(B691,5),Unit!A:B,2,FALSE))</f>
        <v>16</v>
      </c>
      <c r="M691" s="63" t="str">
        <f>IF(ISBLANK(H691),"",IFERROR(VLOOKUP(B691,'Np PL4 Stock'!$A:$T,20,FALSE),""))</f>
        <v>V1-MB1</v>
      </c>
      <c r="N691" s="63" t="str">
        <f>IF(ISBLANK(H691),"",IFERROR(VLOOKUP(B691,'Np PL4 Stock'!$A:$U,21,FALSE),""))</f>
        <v>SIS</v>
      </c>
      <c r="O691" s="62">
        <f t="shared" si="108"/>
        <v>131.25</v>
      </c>
      <c r="P691" s="62">
        <f t="shared" si="105"/>
        <v>9.15e-5</v>
      </c>
      <c r="Q691" s="67">
        <f t="shared" si="109"/>
        <v>6.97142857142857e-7</v>
      </c>
      <c r="R691" s="67">
        <f t="shared" si="106"/>
        <v>9.76e-7</v>
      </c>
      <c r="S691" s="59">
        <v>13</v>
      </c>
      <c r="T691" s="147">
        <v>8.001</v>
      </c>
      <c r="U691" s="147">
        <v>6.142</v>
      </c>
      <c r="V691" s="59">
        <v>100</v>
      </c>
      <c r="W691" s="59">
        <v>321</v>
      </c>
      <c r="X691" s="59">
        <v>97</v>
      </c>
      <c r="Y691" s="59">
        <v>100</v>
      </c>
      <c r="Z691" s="59">
        <v>88</v>
      </c>
      <c r="AA691" s="59">
        <v>0</v>
      </c>
      <c r="AB691" s="59">
        <v>0</v>
      </c>
      <c r="AC691" s="59">
        <v>0</v>
      </c>
      <c r="AD691" s="59">
        <v>0</v>
      </c>
      <c r="AE691" s="59">
        <v>100</v>
      </c>
      <c r="AF691" s="73" t="s">
        <v>38</v>
      </c>
      <c r="AG691" s="73">
        <v>115000</v>
      </c>
      <c r="AH691" s="73" t="s">
        <v>38</v>
      </c>
      <c r="AI691" s="73" t="s">
        <v>38</v>
      </c>
      <c r="AJ691" s="73" t="s">
        <v>38</v>
      </c>
      <c r="AK691" s="73" t="s">
        <v>32</v>
      </c>
      <c r="AL691" s="77" t="str">
        <f>IF(ISBLANK(S691),"",IF(AJ691="Fail","Fail",IF(E691="PL4",IF(AND(T691&gt;STD_01122025!$D$3,U691&lt;STD_01122025!$D$4,OR(AF691="ND",AF691&lt;STD_01122025!$D$7),AH691="ND"),"Pass","Fail"),IF(E691="PL12",IF(AND(S691&lt;STD_01122025!$F$2,T691&gt;STD_01122025!$F$3,U691&lt;STD_01122025!$F$4,V691&gt;STD_01122025!$F$5,X691&gt;STD_01122025!$F$6,OR(AF691="ND",AF691&lt;STD_01122025!$F$7),AH691="ND"),"Pass","Fail"),IF(E691="SuperPL",IF(AND(T691&gt;STD_01122025!$H$3,U691&lt;STD_01122025!$H$4,V691&gt;STD_01122025!$H$5,X691&gt;STD_01122025!$H$6,OR(AF691="ND",AF691&lt;STD_01122025!$H$7),AH691="ND"),"Pass","Fail"),IF(E691="Flight",IF(AND(T691&gt;STD_01122025!$J$3,U691&lt;STD_01122025!$J$4,X691&gt;STD_01122025!$J$6,OR(AF691="ND",AF691&lt;STD_01122025!$J$7),AH691="ND"),"Pass","Fail"),""))))))</f>
        <v>Pass</v>
      </c>
      <c r="AM691" s="62">
        <f>IF(ISBLANK(B691),"",IFERROR(IF(VLOOKUP(B691,'Np PL4 Stock'!$A:$J,10,FALSE)="Np4",D691-VLOOKUP(B691,'Np PL4 Stock'!$A:$E,5,FALSE),D691-VLOOKUP(B691,'Np PL4 Stock'!$A:$E,5,FALSE)-1),""))</f>
        <v>14</v>
      </c>
      <c r="AN691" s="147">
        <v>8.313</v>
      </c>
      <c r="AO691" s="147">
        <v>5.126</v>
      </c>
      <c r="AP691" s="59">
        <v>100</v>
      </c>
      <c r="AQ691" s="59">
        <v>274</v>
      </c>
      <c r="AR691" s="59">
        <v>97</v>
      </c>
      <c r="AS691" s="59">
        <v>100</v>
      </c>
      <c r="AT691" s="73" t="s">
        <v>38</v>
      </c>
      <c r="AU691" s="73">
        <v>75000</v>
      </c>
      <c r="AV691" s="73" t="s">
        <v>38</v>
      </c>
      <c r="AW691" s="73" t="s">
        <v>38</v>
      </c>
      <c r="AX691" s="84" t="s">
        <v>32</v>
      </c>
      <c r="AY691" s="59">
        <v>0</v>
      </c>
      <c r="AZ691" s="59">
        <v>0</v>
      </c>
      <c r="BA691" s="59">
        <v>0</v>
      </c>
      <c r="BB691" s="59">
        <v>0</v>
      </c>
      <c r="BC691" s="59">
        <v>0</v>
      </c>
      <c r="BD691" s="59">
        <v>0</v>
      </c>
      <c r="BE691" s="84" t="s">
        <v>38</v>
      </c>
      <c r="BF691" s="84" t="s">
        <v>38</v>
      </c>
      <c r="BG691" s="84" t="s">
        <v>38</v>
      </c>
      <c r="BH691" s="84" t="s">
        <v>38</v>
      </c>
      <c r="BI691" s="85" t="s">
        <v>515</v>
      </c>
      <c r="BJ691" s="86" t="s">
        <v>261</v>
      </c>
      <c r="BK691" s="86" t="s">
        <v>495</v>
      </c>
      <c r="BL691" s="86" t="s">
        <v>155</v>
      </c>
      <c r="BM691" s="86" t="s">
        <v>178</v>
      </c>
      <c r="BN691" s="86"/>
      <c r="BO691" s="59">
        <v>8</v>
      </c>
      <c r="BP691" s="69">
        <v>256104305100373</v>
      </c>
      <c r="BQ691" s="92">
        <v>1.22</v>
      </c>
      <c r="BR691" s="93">
        <v>0.244</v>
      </c>
      <c r="BS691" s="94">
        <f t="shared" si="110"/>
        <v>1.464</v>
      </c>
      <c r="BT691" s="95">
        <v>0.5856</v>
      </c>
      <c r="BU691" s="101">
        <f t="shared" si="111"/>
        <v>2.0496</v>
      </c>
      <c r="BV691" s="102">
        <f t="shared" si="107"/>
        <v>3.64963503649635</v>
      </c>
      <c r="BW691" s="103">
        <v>1464</v>
      </c>
      <c r="BX691" s="104">
        <f t="shared" si="112"/>
        <v>0.00748029197080292</v>
      </c>
      <c r="BY691" s="105">
        <v>1000</v>
      </c>
      <c r="BZ691" s="103" t="s">
        <v>32</v>
      </c>
      <c r="CA691" s="106" t="s">
        <v>189</v>
      </c>
      <c r="CB691" s="107" t="s">
        <v>148</v>
      </c>
      <c r="CC691" s="112" t="s">
        <v>149</v>
      </c>
      <c r="CD691" s="106"/>
      <c r="CE691" s="103" t="s">
        <v>192</v>
      </c>
      <c r="CF691" s="113"/>
      <c r="CG691" s="114">
        <v>2000026895</v>
      </c>
    </row>
    <row r="692" spans="1:85">
      <c r="A692" s="53" t="str">
        <f t="shared" si="113"/>
        <v>A1-07-08-46064</v>
      </c>
      <c r="B692" s="47" t="str">
        <f t="shared" si="114"/>
        <v>A1-07-08</v>
      </c>
      <c r="C692" s="48" t="s">
        <v>43</v>
      </c>
      <c r="D692" s="49">
        <v>46064</v>
      </c>
      <c r="E692" s="50" t="s">
        <v>14</v>
      </c>
      <c r="F692" s="51" t="s">
        <v>15</v>
      </c>
      <c r="G692" s="59">
        <v>8</v>
      </c>
      <c r="H692" s="51" t="s">
        <v>144</v>
      </c>
      <c r="I692" s="59">
        <v>7</v>
      </c>
      <c r="J692" s="60">
        <f>IF(ISBLANK(H692),"",IFERROR(VLOOKUP(B692,'Np PL4 Stock'!$A:$D,4,FALSE),""))</f>
        <v>46050</v>
      </c>
      <c r="K692" s="61">
        <f>IF(ISBLANK(H692),"",SUMIF('Np PL4 Stock'!$A:$A,B692,'Np PL4 Stock'!$N:$N))</f>
        <v>2.1</v>
      </c>
      <c r="L692" s="62">
        <f>IF(ISBLANK(H692),"",VLOOKUP(LEFT(B692,5),Unit!A:B,2,FALSE))</f>
        <v>16</v>
      </c>
      <c r="M692" s="63" t="str">
        <f>IF(ISBLANK(H692),"",IFERROR(VLOOKUP(B692,'Np PL4 Stock'!$A:$T,20,FALSE),""))</f>
        <v>V1-MB1</v>
      </c>
      <c r="N692" s="63" t="str">
        <f>IF(ISBLANK(H692),"",IFERROR(VLOOKUP(B692,'Np PL4 Stock'!$A:$U,21,FALSE),""))</f>
        <v>SIS</v>
      </c>
      <c r="O692" s="62">
        <f t="shared" si="108"/>
        <v>131.25</v>
      </c>
      <c r="P692" s="62">
        <f t="shared" si="105"/>
        <v>8.25555625e-5</v>
      </c>
      <c r="Q692" s="67">
        <f t="shared" si="109"/>
        <v>8.64709047619048e-7</v>
      </c>
      <c r="R692" s="67">
        <f t="shared" si="106"/>
        <v>1.22631753571429e-6</v>
      </c>
      <c r="S692" s="59">
        <v>13</v>
      </c>
      <c r="T692" s="147">
        <v>7.601</v>
      </c>
      <c r="U692" s="147">
        <v>8.071</v>
      </c>
      <c r="V692" s="59">
        <v>89.796</v>
      </c>
      <c r="W692" s="59">
        <v>398</v>
      </c>
      <c r="X692" s="59">
        <v>96</v>
      </c>
      <c r="Y692" s="59">
        <v>100</v>
      </c>
      <c r="Z692" s="59">
        <v>80</v>
      </c>
      <c r="AA692" s="59">
        <v>0</v>
      </c>
      <c r="AB692" s="59">
        <v>0</v>
      </c>
      <c r="AC692" s="59">
        <v>0</v>
      </c>
      <c r="AD692" s="59">
        <v>0</v>
      </c>
      <c r="AE692" s="59">
        <v>100</v>
      </c>
      <c r="AF692" s="73" t="s">
        <v>38</v>
      </c>
      <c r="AG692" s="73">
        <v>135000</v>
      </c>
      <c r="AH692" s="73" t="s">
        <v>38</v>
      </c>
      <c r="AI692" s="73" t="s">
        <v>38</v>
      </c>
      <c r="AJ692" s="73" t="s">
        <v>38</v>
      </c>
      <c r="AK692" s="73" t="s">
        <v>32</v>
      </c>
      <c r="AL692" s="77" t="str">
        <f>IF(ISBLANK(S692),"",IF(AJ692="Fail","Fail",IF(E692="PL4",IF(AND(T692&gt;STD_01122025!$D$3,U692&lt;STD_01122025!$D$4,OR(AF692="ND",AF692&lt;STD_01122025!$D$7),AH692="ND"),"Pass","Fail"),IF(E692="PL12",IF(AND(S692&lt;STD_01122025!$F$2,T692&gt;STD_01122025!$F$3,U692&lt;STD_01122025!$F$4,V692&gt;STD_01122025!$F$5,X692&gt;STD_01122025!$F$6,OR(AF692="ND",AF692&lt;STD_01122025!$F$7),AH692="ND"),"Pass","Fail"),IF(E692="SuperPL",IF(AND(T692&gt;STD_01122025!$H$3,U692&lt;STD_01122025!$H$4,V692&gt;STD_01122025!$H$5,X692&gt;STD_01122025!$H$6,OR(AF692="ND",AF692&lt;STD_01122025!$H$7),AH692="ND"),"Pass","Fail"),IF(E692="Flight",IF(AND(T692&gt;STD_01122025!$J$3,U692&lt;STD_01122025!$J$4,X692&gt;STD_01122025!$J$6,OR(AF692="ND",AF692&lt;STD_01122025!$J$7),AH692="ND"),"Pass","Fail"),""))))))</f>
        <v>Pass</v>
      </c>
      <c r="AM692" s="62">
        <f>IF(ISBLANK(B692),"",IFERROR(IF(VLOOKUP(B692,'Np PL4 Stock'!$A:$J,10,FALSE)="Np4",D692-VLOOKUP(B692,'Np PL4 Stock'!$A:$E,5,FALSE),D692-VLOOKUP(B692,'Np PL4 Stock'!$A:$E,5,FALSE)-1),""))</f>
        <v>14</v>
      </c>
      <c r="AN692" s="147">
        <v>7.704</v>
      </c>
      <c r="AO692" s="147">
        <v>6.698</v>
      </c>
      <c r="AP692" s="59">
        <v>94.366</v>
      </c>
      <c r="AQ692" s="59">
        <v>382</v>
      </c>
      <c r="AR692" s="59">
        <v>95</v>
      </c>
      <c r="AS692" s="59">
        <v>100</v>
      </c>
      <c r="AT692" s="73" t="s">
        <v>38</v>
      </c>
      <c r="AU692" s="73">
        <v>125000</v>
      </c>
      <c r="AV692" s="73" t="s">
        <v>38</v>
      </c>
      <c r="AW692" s="73" t="s">
        <v>38</v>
      </c>
      <c r="AX692" s="84" t="s">
        <v>32</v>
      </c>
      <c r="AY692" s="59">
        <v>0</v>
      </c>
      <c r="AZ692" s="59">
        <v>0</v>
      </c>
      <c r="BA692" s="59">
        <v>0</v>
      </c>
      <c r="BB692" s="59">
        <v>0</v>
      </c>
      <c r="BC692" s="59">
        <v>0</v>
      </c>
      <c r="BD692" s="59">
        <v>0</v>
      </c>
      <c r="BE692" s="84" t="s">
        <v>38</v>
      </c>
      <c r="BF692" s="84" t="s">
        <v>38</v>
      </c>
      <c r="BG692" s="84" t="s">
        <v>38</v>
      </c>
      <c r="BH692" s="84" t="s">
        <v>38</v>
      </c>
      <c r="BI692" s="85" t="s">
        <v>685</v>
      </c>
      <c r="BJ692" s="86" t="s">
        <v>246</v>
      </c>
      <c r="BK692" s="86" t="s">
        <v>481</v>
      </c>
      <c r="BL692" s="86" t="s">
        <v>155</v>
      </c>
      <c r="BM692" s="86" t="s">
        <v>178</v>
      </c>
      <c r="BN692" s="86"/>
      <c r="BO692" s="59">
        <v>8</v>
      </c>
      <c r="BP692" s="69">
        <v>256104305100374</v>
      </c>
      <c r="BQ692" s="92">
        <v>0.31</v>
      </c>
      <c r="BR692" s="93">
        <v>0.031</v>
      </c>
      <c r="BS692" s="94">
        <f t="shared" si="110"/>
        <v>0.341</v>
      </c>
      <c r="BT692" s="95">
        <v>0.144925</v>
      </c>
      <c r="BU692" s="101">
        <f t="shared" si="111"/>
        <v>0.485925</v>
      </c>
      <c r="BV692" s="102">
        <f t="shared" si="107"/>
        <v>2.61780104712042</v>
      </c>
      <c r="BW692" s="103">
        <v>341</v>
      </c>
      <c r="BX692" s="104">
        <f t="shared" si="112"/>
        <v>0.00127205497382199</v>
      </c>
      <c r="BY692" s="105">
        <v>1000</v>
      </c>
      <c r="BZ692" s="103" t="s">
        <v>32</v>
      </c>
      <c r="CA692" s="106" t="s">
        <v>189</v>
      </c>
      <c r="CB692" s="107" t="s">
        <v>148</v>
      </c>
      <c r="CC692" s="112" t="s">
        <v>149</v>
      </c>
      <c r="CD692" s="106"/>
      <c r="CE692" s="103" t="s">
        <v>192</v>
      </c>
      <c r="CF692" s="113"/>
      <c r="CG692" s="114">
        <v>2000011429</v>
      </c>
    </row>
    <row r="693" spans="1:85">
      <c r="A693" s="53" t="str">
        <f t="shared" si="113"/>
        <v>A1-07-08-46064</v>
      </c>
      <c r="B693" s="47" t="str">
        <f t="shared" si="114"/>
        <v>A1-07-08</v>
      </c>
      <c r="C693" s="48" t="s">
        <v>43</v>
      </c>
      <c r="D693" s="49">
        <v>46064</v>
      </c>
      <c r="E693" s="50" t="s">
        <v>14</v>
      </c>
      <c r="F693" s="51" t="s">
        <v>15</v>
      </c>
      <c r="G693" s="59">
        <v>8</v>
      </c>
      <c r="H693" s="51" t="s">
        <v>144</v>
      </c>
      <c r="I693" s="59">
        <v>7</v>
      </c>
      <c r="J693" s="60">
        <f>IF(ISBLANK(H693),"",IFERROR(VLOOKUP(B693,'Np PL4 Stock'!$A:$D,4,FALSE),""))</f>
        <v>46050</v>
      </c>
      <c r="K693" s="61">
        <f>IF(ISBLANK(H693),"",SUMIF('Np PL4 Stock'!$A:$A,B693,'Np PL4 Stock'!$N:$N))</f>
        <v>2.1</v>
      </c>
      <c r="L693" s="62">
        <f>IF(ISBLANK(H693),"",VLOOKUP(LEFT(B693,5),Unit!A:B,2,FALSE))</f>
        <v>16</v>
      </c>
      <c r="M693" s="63" t="str">
        <f>IF(ISBLANK(H693),"",IFERROR(VLOOKUP(B693,'Np PL4 Stock'!$A:$T,20,FALSE),""))</f>
        <v>V1-MB1</v>
      </c>
      <c r="N693" s="63" t="str">
        <f>IF(ISBLANK(H693),"",IFERROR(VLOOKUP(B693,'Np PL4 Stock'!$A:$U,21,FALSE),""))</f>
        <v>SIS</v>
      </c>
      <c r="O693" s="62">
        <f t="shared" si="108"/>
        <v>131.25</v>
      </c>
      <c r="P693" s="62">
        <f t="shared" si="105"/>
        <v>8.25555625e-5</v>
      </c>
      <c r="Q693" s="67">
        <f t="shared" si="109"/>
        <v>8.64709047619048e-7</v>
      </c>
      <c r="R693" s="67">
        <f t="shared" si="106"/>
        <v>1.22631753571429e-6</v>
      </c>
      <c r="S693" s="59">
        <v>13</v>
      </c>
      <c r="T693" s="147">
        <v>7.601</v>
      </c>
      <c r="U693" s="147">
        <v>8.071</v>
      </c>
      <c r="V693" s="59">
        <v>89.796</v>
      </c>
      <c r="W693" s="59">
        <v>398</v>
      </c>
      <c r="X693" s="59">
        <v>96</v>
      </c>
      <c r="Y693" s="59">
        <v>100</v>
      </c>
      <c r="Z693" s="59">
        <v>80</v>
      </c>
      <c r="AA693" s="59">
        <v>0</v>
      </c>
      <c r="AB693" s="59">
        <v>0</v>
      </c>
      <c r="AC693" s="59">
        <v>0</v>
      </c>
      <c r="AD693" s="59">
        <v>0</v>
      </c>
      <c r="AE693" s="59">
        <v>100</v>
      </c>
      <c r="AF693" s="73" t="s">
        <v>38</v>
      </c>
      <c r="AG693" s="73">
        <v>135000</v>
      </c>
      <c r="AH693" s="73" t="s">
        <v>38</v>
      </c>
      <c r="AI693" s="73" t="s">
        <v>38</v>
      </c>
      <c r="AJ693" s="73" t="s">
        <v>38</v>
      </c>
      <c r="AK693" s="73" t="s">
        <v>32</v>
      </c>
      <c r="AL693" s="77" t="str">
        <f>IF(ISBLANK(S693),"",IF(AJ693="Fail","Fail",IF(E693="PL4",IF(AND(T693&gt;STD_01122025!$D$3,U693&lt;STD_01122025!$D$4,OR(AF693="ND",AF693&lt;STD_01122025!$D$7),AH693="ND"),"Pass","Fail"),IF(E693="PL12",IF(AND(S693&lt;STD_01122025!$F$2,T693&gt;STD_01122025!$F$3,U693&lt;STD_01122025!$F$4,V693&gt;STD_01122025!$F$5,X693&gt;STD_01122025!$F$6,OR(AF693="ND",AF693&lt;STD_01122025!$F$7),AH693="ND"),"Pass","Fail"),IF(E693="SuperPL",IF(AND(T693&gt;STD_01122025!$H$3,U693&lt;STD_01122025!$H$4,V693&gt;STD_01122025!$H$5,X693&gt;STD_01122025!$H$6,OR(AF693="ND",AF693&lt;STD_01122025!$H$7),AH693="ND"),"Pass","Fail"),IF(E693="Flight",IF(AND(T693&gt;STD_01122025!$J$3,U693&lt;STD_01122025!$J$4,X693&gt;STD_01122025!$J$6,OR(AF693="ND",AF693&lt;STD_01122025!$J$7),AH693="ND"),"Pass","Fail"),""))))))</f>
        <v>Pass</v>
      </c>
      <c r="AM693" s="62">
        <f>IF(ISBLANK(B693),"",IFERROR(IF(VLOOKUP(B693,'Np PL4 Stock'!$A:$J,10,FALSE)="Np4",D693-VLOOKUP(B693,'Np PL4 Stock'!$A:$E,5,FALSE),D693-VLOOKUP(B693,'Np PL4 Stock'!$A:$E,5,FALSE)-1),""))</f>
        <v>14</v>
      </c>
      <c r="AN693" s="147">
        <v>7.704</v>
      </c>
      <c r="AO693" s="147">
        <v>6.698</v>
      </c>
      <c r="AP693" s="59">
        <v>94.366</v>
      </c>
      <c r="AQ693" s="59">
        <v>382</v>
      </c>
      <c r="AR693" s="59">
        <v>95</v>
      </c>
      <c r="AS693" s="59">
        <v>100</v>
      </c>
      <c r="AT693" s="73" t="s">
        <v>38</v>
      </c>
      <c r="AU693" s="73">
        <v>125000</v>
      </c>
      <c r="AV693" s="73" t="s">
        <v>38</v>
      </c>
      <c r="AW693" s="73" t="s">
        <v>38</v>
      </c>
      <c r="AX693" s="84" t="s">
        <v>32</v>
      </c>
      <c r="AY693" s="59">
        <v>0</v>
      </c>
      <c r="AZ693" s="59">
        <v>0</v>
      </c>
      <c r="BA693" s="59">
        <v>0</v>
      </c>
      <c r="BB693" s="59">
        <v>0</v>
      </c>
      <c r="BC693" s="59">
        <v>0</v>
      </c>
      <c r="BD693" s="59">
        <v>0</v>
      </c>
      <c r="BE693" s="84" t="s">
        <v>38</v>
      </c>
      <c r="BF693" s="84" t="s">
        <v>38</v>
      </c>
      <c r="BG693" s="84" t="s">
        <v>38</v>
      </c>
      <c r="BH693" s="84" t="s">
        <v>38</v>
      </c>
      <c r="BI693" s="85" t="s">
        <v>532</v>
      </c>
      <c r="BJ693" s="86" t="s">
        <v>240</v>
      </c>
      <c r="BK693" s="86" t="s">
        <v>483</v>
      </c>
      <c r="BL693" s="86" t="s">
        <v>155</v>
      </c>
      <c r="BM693" s="86" t="s">
        <v>178</v>
      </c>
      <c r="BN693" s="86"/>
      <c r="BO693" s="59">
        <v>8</v>
      </c>
      <c r="BP693" s="69">
        <v>256104305100375</v>
      </c>
      <c r="BQ693" s="92">
        <v>0.29</v>
      </c>
      <c r="BR693" s="93">
        <v>0.029</v>
      </c>
      <c r="BS693" s="94">
        <f t="shared" si="110"/>
        <v>0.319</v>
      </c>
      <c r="BT693" s="95">
        <v>0.135575</v>
      </c>
      <c r="BU693" s="101">
        <f t="shared" si="111"/>
        <v>0.454575</v>
      </c>
      <c r="BV693" s="102">
        <f t="shared" si="107"/>
        <v>2.61780104712042</v>
      </c>
      <c r="BW693" s="103">
        <v>319</v>
      </c>
      <c r="BX693" s="104">
        <f t="shared" si="112"/>
        <v>0.00118998691099476</v>
      </c>
      <c r="BY693" s="105">
        <v>1000</v>
      </c>
      <c r="BZ693" s="103" t="s">
        <v>32</v>
      </c>
      <c r="CA693" s="106" t="s">
        <v>189</v>
      </c>
      <c r="CB693" s="107" t="s">
        <v>148</v>
      </c>
      <c r="CC693" s="112" t="s">
        <v>149</v>
      </c>
      <c r="CD693" s="106"/>
      <c r="CE693" s="103" t="s">
        <v>192</v>
      </c>
      <c r="CF693" s="113"/>
      <c r="CG693" s="114">
        <v>2000011770</v>
      </c>
    </row>
    <row r="694" spans="1:85">
      <c r="A694" s="53" t="str">
        <f t="shared" si="113"/>
        <v>A1-07-08-46064</v>
      </c>
      <c r="B694" s="47" t="str">
        <f t="shared" si="114"/>
        <v>A1-07-08</v>
      </c>
      <c r="C694" s="48" t="s">
        <v>43</v>
      </c>
      <c r="D694" s="49">
        <v>46064</v>
      </c>
      <c r="E694" s="50" t="s">
        <v>14</v>
      </c>
      <c r="F694" s="51" t="s">
        <v>15</v>
      </c>
      <c r="G694" s="59">
        <v>8</v>
      </c>
      <c r="H694" s="51" t="s">
        <v>144</v>
      </c>
      <c r="I694" s="59">
        <v>7</v>
      </c>
      <c r="J694" s="60">
        <f>IF(ISBLANK(H694),"",IFERROR(VLOOKUP(B694,'Np PL4 Stock'!$A:$D,4,FALSE),""))</f>
        <v>46050</v>
      </c>
      <c r="K694" s="61">
        <f>IF(ISBLANK(H694),"",SUMIF('Np PL4 Stock'!$A:$A,B694,'Np PL4 Stock'!$N:$N))</f>
        <v>2.1</v>
      </c>
      <c r="L694" s="62">
        <f>IF(ISBLANK(H694),"",VLOOKUP(LEFT(B694,5),Unit!A:B,2,FALSE))</f>
        <v>16</v>
      </c>
      <c r="M694" s="63" t="str">
        <f>IF(ISBLANK(H694),"",IFERROR(VLOOKUP(B694,'Np PL4 Stock'!$A:$T,20,FALSE),""))</f>
        <v>V1-MB1</v>
      </c>
      <c r="N694" s="63" t="str">
        <f>IF(ISBLANK(H694),"",IFERROR(VLOOKUP(B694,'Np PL4 Stock'!$A:$U,21,FALSE),""))</f>
        <v>SIS</v>
      </c>
      <c r="O694" s="62">
        <f t="shared" si="108"/>
        <v>131.25</v>
      </c>
      <c r="P694" s="62">
        <f t="shared" si="105"/>
        <v>8.25555625e-5</v>
      </c>
      <c r="Q694" s="67">
        <f t="shared" si="109"/>
        <v>8.64709047619048e-7</v>
      </c>
      <c r="R694" s="67">
        <f t="shared" si="106"/>
        <v>1.22631753571429e-6</v>
      </c>
      <c r="S694" s="59">
        <v>13</v>
      </c>
      <c r="T694" s="147">
        <v>7.601</v>
      </c>
      <c r="U694" s="147">
        <v>8.071</v>
      </c>
      <c r="V694" s="59">
        <v>89.796</v>
      </c>
      <c r="W694" s="59">
        <v>398</v>
      </c>
      <c r="X694" s="59">
        <v>96</v>
      </c>
      <c r="Y694" s="59">
        <v>100</v>
      </c>
      <c r="Z694" s="59">
        <v>80</v>
      </c>
      <c r="AA694" s="59">
        <v>0</v>
      </c>
      <c r="AB694" s="59">
        <v>0</v>
      </c>
      <c r="AC694" s="59">
        <v>0</v>
      </c>
      <c r="AD694" s="59">
        <v>0</v>
      </c>
      <c r="AE694" s="59">
        <v>100</v>
      </c>
      <c r="AF694" s="73" t="s">
        <v>38</v>
      </c>
      <c r="AG694" s="73">
        <v>135000</v>
      </c>
      <c r="AH694" s="73" t="s">
        <v>38</v>
      </c>
      <c r="AI694" s="73" t="s">
        <v>38</v>
      </c>
      <c r="AJ694" s="73" t="s">
        <v>38</v>
      </c>
      <c r="AK694" s="73" t="s">
        <v>32</v>
      </c>
      <c r="AL694" s="77" t="str">
        <f>IF(ISBLANK(S694),"",IF(AJ694="Fail","Fail",IF(E694="PL4",IF(AND(T694&gt;STD_01122025!$D$3,U694&lt;STD_01122025!$D$4,OR(AF694="ND",AF694&lt;STD_01122025!$D$7),AH694="ND"),"Pass","Fail"),IF(E694="PL12",IF(AND(S694&lt;STD_01122025!$F$2,T694&gt;STD_01122025!$F$3,U694&lt;STD_01122025!$F$4,V694&gt;STD_01122025!$F$5,X694&gt;STD_01122025!$F$6,OR(AF694="ND",AF694&lt;STD_01122025!$F$7),AH694="ND"),"Pass","Fail"),IF(E694="SuperPL",IF(AND(T694&gt;STD_01122025!$H$3,U694&lt;STD_01122025!$H$4,V694&gt;STD_01122025!$H$5,X694&gt;STD_01122025!$H$6,OR(AF694="ND",AF694&lt;STD_01122025!$H$7),AH694="ND"),"Pass","Fail"),IF(E694="Flight",IF(AND(T694&gt;STD_01122025!$J$3,U694&lt;STD_01122025!$J$4,X694&gt;STD_01122025!$J$6,OR(AF694="ND",AF694&lt;STD_01122025!$J$7),AH694="ND"),"Pass","Fail"),""))))))</f>
        <v>Pass</v>
      </c>
      <c r="AM694" s="62">
        <f>IF(ISBLANK(B694),"",IFERROR(IF(VLOOKUP(B694,'Np PL4 Stock'!$A:$J,10,FALSE)="Np4",D694-VLOOKUP(B694,'Np PL4 Stock'!$A:$E,5,FALSE),D694-VLOOKUP(B694,'Np PL4 Stock'!$A:$E,5,FALSE)-1),""))</f>
        <v>14</v>
      </c>
      <c r="AN694" s="147">
        <v>7.704</v>
      </c>
      <c r="AO694" s="147">
        <v>6.698</v>
      </c>
      <c r="AP694" s="59">
        <v>94.366</v>
      </c>
      <c r="AQ694" s="59">
        <v>382</v>
      </c>
      <c r="AR694" s="59">
        <v>95</v>
      </c>
      <c r="AS694" s="59">
        <v>100</v>
      </c>
      <c r="AT694" s="73" t="s">
        <v>38</v>
      </c>
      <c r="AU694" s="73">
        <v>125000</v>
      </c>
      <c r="AV694" s="73" t="s">
        <v>38</v>
      </c>
      <c r="AW694" s="73" t="s">
        <v>38</v>
      </c>
      <c r="AX694" s="84" t="s">
        <v>32</v>
      </c>
      <c r="AY694" s="59">
        <v>0</v>
      </c>
      <c r="AZ694" s="59">
        <v>0</v>
      </c>
      <c r="BA694" s="59">
        <v>0</v>
      </c>
      <c r="BB694" s="59">
        <v>0</v>
      </c>
      <c r="BC694" s="59">
        <v>0</v>
      </c>
      <c r="BD694" s="59">
        <v>0</v>
      </c>
      <c r="BE694" s="84" t="s">
        <v>38</v>
      </c>
      <c r="BF694" s="84" t="s">
        <v>38</v>
      </c>
      <c r="BG694" s="84" t="s">
        <v>38</v>
      </c>
      <c r="BH694" s="84" t="s">
        <v>38</v>
      </c>
      <c r="BI694" s="85" t="s">
        <v>772</v>
      </c>
      <c r="BJ694" s="86" t="s">
        <v>240</v>
      </c>
      <c r="BK694" s="86" t="s">
        <v>483</v>
      </c>
      <c r="BL694" s="86" t="s">
        <v>155</v>
      </c>
      <c r="BM694" s="86" t="s">
        <v>178</v>
      </c>
      <c r="BN694" s="86"/>
      <c r="BO694" s="59">
        <v>8</v>
      </c>
      <c r="BP694" s="69">
        <v>256104305100376</v>
      </c>
      <c r="BQ694" s="92">
        <v>0.600808</v>
      </c>
      <c r="BR694" s="93">
        <v>0.060081</v>
      </c>
      <c r="BS694" s="94">
        <f t="shared" si="110"/>
        <v>0.660889</v>
      </c>
      <c r="BT694" s="95">
        <v>0.280877825</v>
      </c>
      <c r="BU694" s="101">
        <f t="shared" si="111"/>
        <v>0.941766825</v>
      </c>
      <c r="BV694" s="102">
        <f t="shared" si="107"/>
        <v>2.61780104712042</v>
      </c>
      <c r="BW694" s="103">
        <v>660.889</v>
      </c>
      <c r="BX694" s="104">
        <f t="shared" si="112"/>
        <v>0.00246535818062827</v>
      </c>
      <c r="BY694" s="105">
        <v>1000</v>
      </c>
      <c r="BZ694" s="103" t="s">
        <v>32</v>
      </c>
      <c r="CA694" s="106" t="s">
        <v>189</v>
      </c>
      <c r="CB694" s="107" t="s">
        <v>148</v>
      </c>
      <c r="CC694" s="112" t="s">
        <v>149</v>
      </c>
      <c r="CD694" s="106"/>
      <c r="CE694" s="103" t="s">
        <v>192</v>
      </c>
      <c r="CF694" s="113"/>
      <c r="CG694" s="114">
        <v>2000021022</v>
      </c>
    </row>
    <row r="695" spans="1:85">
      <c r="A695" s="53" t="str">
        <f t="shared" si="113"/>
        <v>A1-11-08-46064</v>
      </c>
      <c r="B695" s="47" t="str">
        <f t="shared" si="114"/>
        <v>A1-11-08</v>
      </c>
      <c r="C695" s="48" t="s">
        <v>43</v>
      </c>
      <c r="D695" s="49">
        <v>46064</v>
      </c>
      <c r="E695" s="50" t="s">
        <v>14</v>
      </c>
      <c r="F695" s="51" t="s">
        <v>15</v>
      </c>
      <c r="G695" s="59">
        <v>8</v>
      </c>
      <c r="H695" s="51" t="s">
        <v>144</v>
      </c>
      <c r="I695" s="59">
        <v>11</v>
      </c>
      <c r="J695" s="60">
        <f>IF(ISBLANK(H695),"",IFERROR(VLOOKUP(B695,'Np PL4 Stock'!$A:$D,4,FALSE),""))</f>
        <v>46050</v>
      </c>
      <c r="K695" s="61">
        <f>IF(ISBLANK(H695),"",SUMIF('Np PL4 Stock'!$A:$A,B695,'Np PL4 Stock'!$N:$N))</f>
        <v>1.1</v>
      </c>
      <c r="L695" s="62">
        <f>IF(ISBLANK(H695),"",VLOOKUP(LEFT(B695,5),Unit!A:B,2,FALSE))</f>
        <v>8</v>
      </c>
      <c r="M695" s="63" t="str">
        <f>IF(ISBLANK(H695),"",IFERROR(VLOOKUP(B695,'Np PL4 Stock'!$A:$T,20,FALSE),""))</f>
        <v>V1-MA1</v>
      </c>
      <c r="N695" s="63" t="str">
        <f>IF(ISBLANK(H695),"",IFERROR(VLOOKUP(B695,'Np PL4 Stock'!$A:$U,21,FALSE),""))</f>
        <v>SIS</v>
      </c>
      <c r="O695" s="62">
        <f t="shared" si="108"/>
        <v>137.5</v>
      </c>
      <c r="P695" s="62">
        <f t="shared" si="105"/>
        <v>0.00010714275</v>
      </c>
      <c r="Q695" s="67">
        <f t="shared" si="109"/>
        <v>7.7922e-7</v>
      </c>
      <c r="R695" s="67">
        <f t="shared" si="106"/>
        <v>1.051947e-6</v>
      </c>
      <c r="S695" s="59">
        <v>12</v>
      </c>
      <c r="T695" s="147">
        <v>7.722</v>
      </c>
      <c r="U695" s="147">
        <v>6.705</v>
      </c>
      <c r="V695" s="59">
        <v>97</v>
      </c>
      <c r="W695" s="59">
        <v>377</v>
      </c>
      <c r="X695" s="59">
        <v>96</v>
      </c>
      <c r="Y695" s="59">
        <v>100</v>
      </c>
      <c r="Z695" s="59">
        <v>88</v>
      </c>
      <c r="AA695" s="59">
        <v>0</v>
      </c>
      <c r="AB695" s="59">
        <v>0</v>
      </c>
      <c r="AC695" s="59">
        <v>0</v>
      </c>
      <c r="AD695" s="59">
        <v>0</v>
      </c>
      <c r="AE695" s="59">
        <v>100</v>
      </c>
      <c r="AF695" s="73" t="s">
        <v>38</v>
      </c>
      <c r="AG695" s="73">
        <v>125000</v>
      </c>
      <c r="AH695" s="73" t="s">
        <v>38</v>
      </c>
      <c r="AI695" s="73" t="s">
        <v>38</v>
      </c>
      <c r="AJ695" s="73" t="s">
        <v>38</v>
      </c>
      <c r="AK695" s="73" t="s">
        <v>32</v>
      </c>
      <c r="AL695" s="77" t="str">
        <f>IF(ISBLANK(S695),"",IF(AJ695="Fail","Fail",IF(E695="PL4",IF(AND(T695&gt;STD_01122025!$D$3,U695&lt;STD_01122025!$D$4,OR(AF695="ND",AF695&lt;STD_01122025!$D$7),AH695="ND"),"Pass","Fail"),IF(E695="PL12",IF(AND(S695&lt;STD_01122025!$F$2,T695&gt;STD_01122025!$F$3,U695&lt;STD_01122025!$F$4,V695&gt;STD_01122025!$F$5,X695&gt;STD_01122025!$F$6,OR(AF695="ND",AF695&lt;STD_01122025!$F$7),AH695="ND"),"Pass","Fail"),IF(E695="SuperPL",IF(AND(T695&gt;STD_01122025!$H$3,U695&lt;STD_01122025!$H$4,V695&gt;STD_01122025!$H$5,X695&gt;STD_01122025!$H$6,OR(AF695="ND",AF695&lt;STD_01122025!$H$7),AH695="ND"),"Pass","Fail"),IF(E695="Flight",IF(AND(T695&gt;STD_01122025!$J$3,U695&lt;STD_01122025!$J$4,X695&gt;STD_01122025!$J$6,OR(AF695="ND",AF695&lt;STD_01122025!$J$7),AH695="ND"),"Pass","Fail"),""))))))</f>
        <v>Pass</v>
      </c>
      <c r="AM695" s="62">
        <f>IF(ISBLANK(B695),"",IFERROR(IF(VLOOKUP(B695,'Np PL4 Stock'!$A:$J,10,FALSE)="Np4",D695-VLOOKUP(B695,'Np PL4 Stock'!$A:$E,5,FALSE),D695-VLOOKUP(B695,'Np PL4 Stock'!$A:$E,5,FALSE)-1),""))</f>
        <v>14</v>
      </c>
      <c r="AN695" s="147">
        <v>8.35</v>
      </c>
      <c r="AO695" s="147">
        <v>6.908</v>
      </c>
      <c r="AP695" s="59">
        <v>100</v>
      </c>
      <c r="AQ695" s="59">
        <v>270</v>
      </c>
      <c r="AR695" s="59">
        <v>96</v>
      </c>
      <c r="AS695" s="59">
        <v>100</v>
      </c>
      <c r="AT695" s="73" t="s">
        <v>38</v>
      </c>
      <c r="AU695" s="73">
        <v>125000</v>
      </c>
      <c r="AV695" s="73" t="s">
        <v>38</v>
      </c>
      <c r="AW695" s="73" t="s">
        <v>38</v>
      </c>
      <c r="AX695" s="84" t="s">
        <v>32</v>
      </c>
      <c r="AY695" s="59">
        <v>0</v>
      </c>
      <c r="AZ695" s="59">
        <v>0</v>
      </c>
      <c r="BA695" s="59">
        <v>0</v>
      </c>
      <c r="BB695" s="59">
        <v>0</v>
      </c>
      <c r="BC695" s="59">
        <v>0</v>
      </c>
      <c r="BD695" s="59">
        <v>0</v>
      </c>
      <c r="BE695" s="84" t="s">
        <v>38</v>
      </c>
      <c r="BF695" s="84" t="s">
        <v>38</v>
      </c>
      <c r="BG695" s="84" t="s">
        <v>38</v>
      </c>
      <c r="BH695" s="84" t="s">
        <v>38</v>
      </c>
      <c r="BI695" s="85" t="s">
        <v>821</v>
      </c>
      <c r="BJ695" s="86" t="s">
        <v>258</v>
      </c>
      <c r="BK695" s="86" t="s">
        <v>488</v>
      </c>
      <c r="BL695" s="86" t="s">
        <v>155</v>
      </c>
      <c r="BM695" s="86" t="s">
        <v>178</v>
      </c>
      <c r="BN695" s="86"/>
      <c r="BO695" s="59">
        <v>10</v>
      </c>
      <c r="BP695" s="69">
        <v>256104305100377</v>
      </c>
      <c r="BQ695" s="92">
        <v>0.714285</v>
      </c>
      <c r="BR695" s="93">
        <v>0.142857</v>
      </c>
      <c r="BS695" s="94">
        <f t="shared" si="110"/>
        <v>0.857142</v>
      </c>
      <c r="BT695" s="95">
        <v>0.2999997</v>
      </c>
      <c r="BU695" s="101">
        <f t="shared" si="111"/>
        <v>1.1571417</v>
      </c>
      <c r="BV695" s="102">
        <f t="shared" si="107"/>
        <v>3.7037037037037</v>
      </c>
      <c r="BW695" s="103">
        <v>857.142</v>
      </c>
      <c r="BX695" s="104">
        <f t="shared" si="112"/>
        <v>0.00428571</v>
      </c>
      <c r="BY695" s="105">
        <v>1000</v>
      </c>
      <c r="BZ695" s="103" t="s">
        <v>32</v>
      </c>
      <c r="CA695" s="106" t="s">
        <v>189</v>
      </c>
      <c r="CB695" s="107" t="s">
        <v>148</v>
      </c>
      <c r="CC695" s="112" t="s">
        <v>149</v>
      </c>
      <c r="CD695" s="106"/>
      <c r="CE695" s="103" t="s">
        <v>192</v>
      </c>
      <c r="CF695" s="113"/>
      <c r="CG695" s="114">
        <v>2000029665</v>
      </c>
    </row>
    <row r="696" spans="1:85">
      <c r="A696" s="53" t="str">
        <f t="shared" si="113"/>
        <v>A1-12-08-46064</v>
      </c>
      <c r="B696" s="47" t="str">
        <f t="shared" si="114"/>
        <v>A1-12-08</v>
      </c>
      <c r="C696" s="48" t="s">
        <v>43</v>
      </c>
      <c r="D696" s="49">
        <v>46064</v>
      </c>
      <c r="E696" s="50" t="s">
        <v>14</v>
      </c>
      <c r="F696" s="51" t="s">
        <v>15</v>
      </c>
      <c r="G696" s="59">
        <v>8</v>
      </c>
      <c r="H696" s="51" t="s">
        <v>144</v>
      </c>
      <c r="I696" s="59">
        <v>12</v>
      </c>
      <c r="J696" s="60">
        <f>IF(ISBLANK(H696),"",IFERROR(VLOOKUP(B696,'Np PL4 Stock'!$A:$D,4,FALSE),""))</f>
        <v>46050</v>
      </c>
      <c r="K696" s="61">
        <f>IF(ISBLANK(H696),"",SUMIF('Np PL4 Stock'!$A:$A,B696,'Np PL4 Stock'!$N:$N))</f>
        <v>1.1</v>
      </c>
      <c r="L696" s="62">
        <f>IF(ISBLANK(H696),"",VLOOKUP(LEFT(B696,5),Unit!A:B,2,FALSE))</f>
        <v>8</v>
      </c>
      <c r="M696" s="63" t="str">
        <f>IF(ISBLANK(H696),"",IFERROR(VLOOKUP(B696,'Np PL4 Stock'!$A:$T,20,FALSE),""))</f>
        <v>V1-MB1</v>
      </c>
      <c r="N696" s="63" t="str">
        <f>IF(ISBLANK(H696),"",IFERROR(VLOOKUP(B696,'Np PL4 Stock'!$A:$U,21,FALSE),""))</f>
        <v>SIS</v>
      </c>
      <c r="O696" s="62">
        <f t="shared" si="108"/>
        <v>137.5</v>
      </c>
      <c r="P696" s="62">
        <f t="shared" si="105"/>
        <v>8.64285e-5</v>
      </c>
      <c r="Q696" s="67">
        <f t="shared" si="109"/>
        <v>1.07857090909091e-6</v>
      </c>
      <c r="R696" s="67">
        <f t="shared" si="106"/>
        <v>1.62777696969697e-6</v>
      </c>
      <c r="S696" s="59">
        <v>11</v>
      </c>
      <c r="T696" s="147">
        <v>7.688</v>
      </c>
      <c r="U696" s="147">
        <v>6.341</v>
      </c>
      <c r="V696" s="59">
        <v>95</v>
      </c>
      <c r="W696" s="59">
        <v>381</v>
      </c>
      <c r="X696" s="59">
        <v>95</v>
      </c>
      <c r="Y696" s="59">
        <v>100</v>
      </c>
      <c r="Z696" s="59">
        <v>84</v>
      </c>
      <c r="AA696" s="59">
        <v>0</v>
      </c>
      <c r="AB696" s="59">
        <v>0</v>
      </c>
      <c r="AC696" s="59">
        <v>0</v>
      </c>
      <c r="AD696" s="59">
        <v>0</v>
      </c>
      <c r="AE696" s="59">
        <v>100</v>
      </c>
      <c r="AF696" s="73" t="s">
        <v>38</v>
      </c>
      <c r="AG696" s="73">
        <v>115000</v>
      </c>
      <c r="AH696" s="73" t="s">
        <v>38</v>
      </c>
      <c r="AI696" s="73" t="s">
        <v>38</v>
      </c>
      <c r="AJ696" s="73" t="s">
        <v>38</v>
      </c>
      <c r="AK696" s="73" t="s">
        <v>32</v>
      </c>
      <c r="AL696" s="77" t="str">
        <f>IF(ISBLANK(S696),"",IF(AJ696="Fail","Fail",IF(E696="PL4",IF(AND(T696&gt;STD_01122025!$D$3,U696&lt;STD_01122025!$D$4,OR(AF696="ND",AF696&lt;STD_01122025!$D$7),AH696="ND"),"Pass","Fail"),IF(E696="PL12",IF(AND(S696&lt;STD_01122025!$F$2,T696&gt;STD_01122025!$F$3,U696&lt;STD_01122025!$F$4,V696&gt;STD_01122025!$F$5,X696&gt;STD_01122025!$F$6,OR(AF696="ND",AF696&lt;STD_01122025!$F$7),AH696="ND"),"Pass","Fail"),IF(E696="SuperPL",IF(AND(T696&gt;STD_01122025!$H$3,U696&lt;STD_01122025!$H$4,V696&gt;STD_01122025!$H$5,X696&gt;STD_01122025!$H$6,OR(AF696="ND",AF696&lt;STD_01122025!$H$7),AH696="ND"),"Pass","Fail"),IF(E696="Flight",IF(AND(T696&gt;STD_01122025!$J$3,U696&lt;STD_01122025!$J$4,X696&gt;STD_01122025!$J$6,OR(AF696="ND",AF696&lt;STD_01122025!$J$7),AH696="ND"),"Pass","Fail"),""))))))</f>
        <v>Pass</v>
      </c>
      <c r="AM696" s="62">
        <f>IF(ISBLANK(B696),"",IFERROR(IF(VLOOKUP(B696,'Np PL4 Stock'!$A:$J,10,FALSE)="Np4",D696-VLOOKUP(B696,'Np PL4 Stock'!$A:$E,5,FALSE),D696-VLOOKUP(B696,'Np PL4 Stock'!$A:$E,5,FALSE)-1),""))</f>
        <v>14</v>
      </c>
      <c r="AN696" s="147">
        <v>8.09</v>
      </c>
      <c r="AO696" s="147">
        <v>6.039</v>
      </c>
      <c r="AP696" s="59">
        <v>98.649</v>
      </c>
      <c r="AQ696" s="59">
        <v>311</v>
      </c>
      <c r="AR696" s="59">
        <v>96</v>
      </c>
      <c r="AS696" s="59">
        <v>100</v>
      </c>
      <c r="AT696" s="73" t="s">
        <v>38</v>
      </c>
      <c r="AU696" s="73">
        <v>105000</v>
      </c>
      <c r="AV696" s="73" t="s">
        <v>38</v>
      </c>
      <c r="AW696" s="73" t="s">
        <v>38</v>
      </c>
      <c r="AX696" s="84" t="s">
        <v>32</v>
      </c>
      <c r="AY696" s="59">
        <v>0</v>
      </c>
      <c r="AZ696" s="59">
        <v>0</v>
      </c>
      <c r="BA696" s="59">
        <v>0</v>
      </c>
      <c r="BB696" s="59">
        <v>0</v>
      </c>
      <c r="BC696" s="59">
        <v>0</v>
      </c>
      <c r="BD696" s="59">
        <v>0</v>
      </c>
      <c r="BE696" s="84" t="s">
        <v>38</v>
      </c>
      <c r="BF696" s="84" t="s">
        <v>38</v>
      </c>
      <c r="BG696" s="84" t="s">
        <v>38</v>
      </c>
      <c r="BH696" s="84" t="s">
        <v>38</v>
      </c>
      <c r="BI696" s="85" t="s">
        <v>527</v>
      </c>
      <c r="BJ696" s="86" t="s">
        <v>258</v>
      </c>
      <c r="BK696" s="86" t="s">
        <v>488</v>
      </c>
      <c r="BL696" s="86" t="s">
        <v>155</v>
      </c>
      <c r="BM696" s="86" t="s">
        <v>178</v>
      </c>
      <c r="BN696" s="86"/>
      <c r="BO696" s="59">
        <v>5</v>
      </c>
      <c r="BP696" s="69">
        <v>256104305100379</v>
      </c>
      <c r="BQ696" s="92">
        <v>0.628571</v>
      </c>
      <c r="BR696" s="93">
        <v>0.062857</v>
      </c>
      <c r="BS696" s="94">
        <f t="shared" si="110"/>
        <v>0.691428</v>
      </c>
      <c r="BT696" s="95">
        <v>0.384126666666667</v>
      </c>
      <c r="BU696" s="101">
        <f t="shared" si="111"/>
        <v>1.07555466666667</v>
      </c>
      <c r="BV696" s="102">
        <f t="shared" si="107"/>
        <v>3.21543408360129</v>
      </c>
      <c r="BW696" s="103">
        <v>768.253333333333</v>
      </c>
      <c r="BX696" s="104">
        <f t="shared" si="112"/>
        <v>0.00345837513397642</v>
      </c>
      <c r="BY696" s="105">
        <v>900</v>
      </c>
      <c r="BZ696" s="103" t="s">
        <v>32</v>
      </c>
      <c r="CA696" s="106" t="s">
        <v>189</v>
      </c>
      <c r="CB696" s="107" t="s">
        <v>148</v>
      </c>
      <c r="CC696" s="112" t="s">
        <v>149</v>
      </c>
      <c r="CD696" s="106"/>
      <c r="CE696" s="103" t="s">
        <v>192</v>
      </c>
      <c r="CF696" s="113"/>
      <c r="CG696" s="114">
        <v>2000019562</v>
      </c>
    </row>
    <row r="697" spans="1:85">
      <c r="A697" s="53" t="str">
        <f t="shared" si="113"/>
        <v>A1-08-08-46064</v>
      </c>
      <c r="B697" s="47" t="str">
        <f t="shared" si="114"/>
        <v>A1-08-08</v>
      </c>
      <c r="C697" s="48" t="s">
        <v>43</v>
      </c>
      <c r="D697" s="49">
        <v>46064</v>
      </c>
      <c r="E697" s="50" t="s">
        <v>14</v>
      </c>
      <c r="F697" s="51" t="s">
        <v>15</v>
      </c>
      <c r="G697" s="59">
        <v>8</v>
      </c>
      <c r="H697" s="51" t="s">
        <v>144</v>
      </c>
      <c r="I697" s="59">
        <v>8</v>
      </c>
      <c r="J697" s="60">
        <f>IF(ISBLANK(H697),"",IFERROR(VLOOKUP(B697,'Np PL4 Stock'!$A:$D,4,FALSE),""))</f>
        <v>46050</v>
      </c>
      <c r="K697" s="61">
        <f>IF(ISBLANK(H697),"",SUMIF('Np PL4 Stock'!$A:$A,B697,'Np PL4 Stock'!$N:$N))</f>
        <v>2.1</v>
      </c>
      <c r="L697" s="62">
        <f>IF(ISBLANK(H697),"",VLOOKUP(LEFT(B697,5),Unit!A:B,2,FALSE))</f>
        <v>16</v>
      </c>
      <c r="M697" s="63" t="str">
        <f>IF(ISBLANK(H697),"",IFERROR(VLOOKUP(B697,'Np PL4 Stock'!$A:$T,20,FALSE),""))</f>
        <v>V1-MB1</v>
      </c>
      <c r="N697" s="63" t="str">
        <f>IF(ISBLANK(H697),"",IFERROR(VLOOKUP(B697,'Np PL4 Stock'!$A:$U,21,FALSE),""))</f>
        <v>SIS</v>
      </c>
      <c r="O697" s="62">
        <f t="shared" si="108"/>
        <v>131.25</v>
      </c>
      <c r="P697" s="62">
        <f t="shared" si="105"/>
        <v>9.375e-5</v>
      </c>
      <c r="Q697" s="67">
        <f t="shared" si="109"/>
        <v>7.14285714285714e-7</v>
      </c>
      <c r="R697" s="67">
        <f t="shared" si="106"/>
        <v>1.01071428571429e-6</v>
      </c>
      <c r="S697" s="59">
        <v>14</v>
      </c>
      <c r="T697" s="147">
        <v>7.838</v>
      </c>
      <c r="U697" s="147">
        <v>8.022</v>
      </c>
      <c r="V697" s="59">
        <v>89.011</v>
      </c>
      <c r="W697" s="59">
        <v>360</v>
      </c>
      <c r="X697" s="59">
        <v>97</v>
      </c>
      <c r="Y697" s="59">
        <v>100</v>
      </c>
      <c r="Z697" s="59">
        <v>84</v>
      </c>
      <c r="AA697" s="59">
        <v>0</v>
      </c>
      <c r="AB697" s="59">
        <v>0</v>
      </c>
      <c r="AC697" s="59">
        <v>0</v>
      </c>
      <c r="AD697" s="59">
        <v>0</v>
      </c>
      <c r="AE697" s="59">
        <v>100</v>
      </c>
      <c r="AF697" s="73" t="s">
        <v>38</v>
      </c>
      <c r="AG697" s="73">
        <v>95000</v>
      </c>
      <c r="AH697" s="73" t="s">
        <v>38</v>
      </c>
      <c r="AI697" s="73" t="s">
        <v>38</v>
      </c>
      <c r="AJ697" s="73" t="s">
        <v>38</v>
      </c>
      <c r="AK697" s="73" t="s">
        <v>32</v>
      </c>
      <c r="AL697" s="77" t="str">
        <f>IF(ISBLANK(S697),"",IF(AJ697="Fail","Fail",IF(E697="PL4",IF(AND(T697&gt;STD_01122025!$D$3,U697&lt;STD_01122025!$D$4,OR(AF697="ND",AF697&lt;STD_01122025!$D$7),AH697="ND"),"Pass","Fail"),IF(E697="PL12",IF(AND(S697&lt;STD_01122025!$F$2,T697&gt;STD_01122025!$F$3,U697&lt;STD_01122025!$F$4,V697&gt;STD_01122025!$F$5,X697&gt;STD_01122025!$F$6,OR(AF697="ND",AF697&lt;STD_01122025!$F$7),AH697="ND"),"Pass","Fail"),IF(E697="SuperPL",IF(AND(T697&gt;STD_01122025!$H$3,U697&lt;STD_01122025!$H$4,V697&gt;STD_01122025!$H$5,X697&gt;STD_01122025!$H$6,OR(AF697="ND",AF697&lt;STD_01122025!$H$7),AH697="ND"),"Pass","Fail"),IF(E697="Flight",IF(AND(T697&gt;STD_01122025!$J$3,U697&lt;STD_01122025!$J$4,X697&gt;STD_01122025!$J$6,OR(AF697="ND",AF697&lt;STD_01122025!$J$7),AH697="ND"),"Pass","Fail"),""))))))</f>
        <v>Pass</v>
      </c>
      <c r="AM697" s="62">
        <f>IF(ISBLANK(B697),"",IFERROR(IF(VLOOKUP(B697,'Np PL4 Stock'!$A:$J,10,FALSE)="Np4",D697-VLOOKUP(B697,'Np PL4 Stock'!$A:$E,5,FALSE),D697-VLOOKUP(B697,'Np PL4 Stock'!$A:$E,5,FALSE)-1),""))</f>
        <v>14</v>
      </c>
      <c r="AN697" s="148">
        <v>7.838</v>
      </c>
      <c r="AO697" s="148">
        <v>8.022</v>
      </c>
      <c r="AP697" s="70">
        <v>89.011</v>
      </c>
      <c r="AQ697" s="71">
        <v>360</v>
      </c>
      <c r="AR697" s="59">
        <v>97</v>
      </c>
      <c r="AS697" s="59">
        <v>100</v>
      </c>
      <c r="AT697" s="73" t="s">
        <v>38</v>
      </c>
      <c r="AU697" s="73">
        <v>100000</v>
      </c>
      <c r="AV697" s="73" t="s">
        <v>38</v>
      </c>
      <c r="AW697" s="73" t="s">
        <v>38</v>
      </c>
      <c r="AX697" s="84" t="s">
        <v>32</v>
      </c>
      <c r="AY697" s="59">
        <v>0</v>
      </c>
      <c r="AZ697" s="59">
        <v>0</v>
      </c>
      <c r="BA697" s="59">
        <v>0</v>
      </c>
      <c r="BB697" s="59">
        <v>0</v>
      </c>
      <c r="BC697" s="59">
        <v>0</v>
      </c>
      <c r="BD697" s="59">
        <v>0</v>
      </c>
      <c r="BE697" s="84" t="s">
        <v>38</v>
      </c>
      <c r="BF697" s="84" t="s">
        <v>38</v>
      </c>
      <c r="BG697" s="84" t="s">
        <v>38</v>
      </c>
      <c r="BH697" s="84" t="s">
        <v>38</v>
      </c>
      <c r="BI697" s="85" t="s">
        <v>494</v>
      </c>
      <c r="BJ697" s="86" t="s">
        <v>261</v>
      </c>
      <c r="BK697" s="86" t="s">
        <v>495</v>
      </c>
      <c r="BL697" s="86" t="s">
        <v>155</v>
      </c>
      <c r="BM697" s="86" t="s">
        <v>178</v>
      </c>
      <c r="BN697" s="86"/>
      <c r="BO697" s="59">
        <v>8</v>
      </c>
      <c r="BP697" s="69">
        <v>256104305100378</v>
      </c>
      <c r="BQ697" s="92">
        <v>1.25</v>
      </c>
      <c r="BR697" s="93">
        <v>0.25</v>
      </c>
      <c r="BS697" s="94">
        <f t="shared" si="110"/>
        <v>1.5</v>
      </c>
      <c r="BT697" s="95">
        <v>0.6225</v>
      </c>
      <c r="BU697" s="101">
        <f t="shared" si="111"/>
        <v>2.1225</v>
      </c>
      <c r="BV697" s="102">
        <f t="shared" si="107"/>
        <v>2.77777777777778</v>
      </c>
      <c r="BW697" s="103">
        <v>1500</v>
      </c>
      <c r="BX697" s="104">
        <f t="shared" si="112"/>
        <v>0.00589583333333333</v>
      </c>
      <c r="BY697" s="105">
        <v>1000</v>
      </c>
      <c r="BZ697" s="103" t="s">
        <v>32</v>
      </c>
      <c r="CA697" s="106" t="s">
        <v>189</v>
      </c>
      <c r="CB697" s="107" t="s">
        <v>148</v>
      </c>
      <c r="CC697" s="112" t="s">
        <v>149</v>
      </c>
      <c r="CD697" s="106"/>
      <c r="CE697" s="103" t="s">
        <v>192</v>
      </c>
      <c r="CF697" s="113"/>
      <c r="CG697" s="114">
        <v>2000015189</v>
      </c>
    </row>
    <row r="698" spans="1:85">
      <c r="A698" s="53" t="str">
        <f t="shared" si="113"/>
        <v>A1-04-08-46064</v>
      </c>
      <c r="B698" s="47" t="str">
        <f t="shared" si="114"/>
        <v>A1-04-08</v>
      </c>
      <c r="C698" s="48" t="s">
        <v>43</v>
      </c>
      <c r="D698" s="49">
        <v>46064</v>
      </c>
      <c r="E698" s="50" t="s">
        <v>14</v>
      </c>
      <c r="F698" s="51" t="s">
        <v>15</v>
      </c>
      <c r="G698" s="59">
        <v>8</v>
      </c>
      <c r="H698" s="51" t="s">
        <v>144</v>
      </c>
      <c r="I698" s="59">
        <v>4</v>
      </c>
      <c r="J698" s="60">
        <f>IF(ISBLANK(H698),"",IFERROR(VLOOKUP(B698,'Np PL4 Stock'!$A:$D,4,FALSE),""))</f>
        <v>46049</v>
      </c>
      <c r="K698" s="61">
        <f>IF(ISBLANK(H698),"",SUMIF('Np PL4 Stock'!$A:$A,B698,'Np PL4 Stock'!$N:$N))</f>
        <v>2.1</v>
      </c>
      <c r="L698" s="62">
        <f>IF(ISBLANK(H698),"",VLOOKUP(LEFT(B698,5),Unit!A:B,2,FALSE))</f>
        <v>16</v>
      </c>
      <c r="M698" s="63" t="str">
        <f>IF(ISBLANK(H698),"",IFERROR(VLOOKUP(B698,'Np PL4 Stock'!$A:$T,20,FALSE),""))</f>
        <v>V1-MB1</v>
      </c>
      <c r="N698" s="63" t="str">
        <f>IF(ISBLANK(H698),"",IFERROR(VLOOKUP(B698,'Np PL4 Stock'!$A:$U,21,FALSE),""))</f>
        <v>SIS</v>
      </c>
      <c r="O698" s="62">
        <f t="shared" si="108"/>
        <v>131.25</v>
      </c>
      <c r="P698" s="62">
        <f t="shared" si="105"/>
        <v>9.75e-5</v>
      </c>
      <c r="Q698" s="67">
        <f t="shared" si="109"/>
        <v>7.42857142857143e-7</v>
      </c>
      <c r="R698" s="67">
        <f t="shared" si="106"/>
        <v>1.02842857142857e-6</v>
      </c>
      <c r="S698" s="59">
        <v>13</v>
      </c>
      <c r="T698" s="147">
        <v>8.128</v>
      </c>
      <c r="U698" s="147">
        <v>6.172</v>
      </c>
      <c r="V698" s="59">
        <v>100</v>
      </c>
      <c r="W698" s="59">
        <v>304</v>
      </c>
      <c r="X698" s="59">
        <v>96</v>
      </c>
      <c r="Y698" s="59">
        <v>100</v>
      </c>
      <c r="Z698" s="59">
        <v>88</v>
      </c>
      <c r="AA698" s="59">
        <v>0</v>
      </c>
      <c r="AB698" s="59">
        <v>0</v>
      </c>
      <c r="AC698" s="59">
        <v>0</v>
      </c>
      <c r="AD698" s="59">
        <v>0</v>
      </c>
      <c r="AE698" s="59">
        <v>100</v>
      </c>
      <c r="AF698" s="73" t="s">
        <v>38</v>
      </c>
      <c r="AG698" s="73">
        <v>135000</v>
      </c>
      <c r="AH698" s="73" t="s">
        <v>38</v>
      </c>
      <c r="AI698" s="73" t="s">
        <v>38</v>
      </c>
      <c r="AJ698" s="73" t="s">
        <v>38</v>
      </c>
      <c r="AK698" s="73" t="s">
        <v>32</v>
      </c>
      <c r="AL698" s="77" t="str">
        <f>IF(ISBLANK(S698),"",IF(AJ698="Fail","Fail",IF(E698="PL4",IF(AND(T698&gt;STD_01122025!$D$3,U698&lt;STD_01122025!$D$4,OR(AF698="ND",AF698&lt;STD_01122025!$D$7),AH698="ND"),"Pass","Fail"),IF(E698="PL12",IF(AND(S698&lt;STD_01122025!$F$2,T698&gt;STD_01122025!$F$3,U698&lt;STD_01122025!$F$4,V698&gt;STD_01122025!$F$5,X698&gt;STD_01122025!$F$6,OR(AF698="ND",AF698&lt;STD_01122025!$F$7),AH698="ND"),"Pass","Fail"),IF(E698="SuperPL",IF(AND(T698&gt;STD_01122025!$H$3,U698&lt;STD_01122025!$H$4,V698&gt;STD_01122025!$H$5,X698&gt;STD_01122025!$H$6,OR(AF698="ND",AF698&lt;STD_01122025!$H$7),AH698="ND"),"Pass","Fail"),IF(E698="Flight",IF(AND(T698&gt;STD_01122025!$J$3,U698&lt;STD_01122025!$J$4,X698&gt;STD_01122025!$J$6,OR(AF698="ND",AF698&lt;STD_01122025!$J$7),AH698="ND"),"Pass","Fail"),""))))))</f>
        <v>Pass</v>
      </c>
      <c r="AM698" s="62">
        <f>IF(ISBLANK(B698),"",IFERROR(IF(VLOOKUP(B698,'Np PL4 Stock'!$A:$J,10,FALSE)="Np4",D698-VLOOKUP(B698,'Np PL4 Stock'!$A:$E,5,FALSE),D698-VLOOKUP(B698,'Np PL4 Stock'!$A:$E,5,FALSE)-1),""))</f>
        <v>15</v>
      </c>
      <c r="AN698" s="147">
        <v>8.877</v>
      </c>
      <c r="AO698" s="147">
        <v>6.261</v>
      </c>
      <c r="AP698" s="59">
        <v>100</v>
      </c>
      <c r="AQ698" s="59">
        <v>231</v>
      </c>
      <c r="AR698" s="59">
        <v>98</v>
      </c>
      <c r="AS698" s="59">
        <v>100</v>
      </c>
      <c r="AT698" s="73" t="s">
        <v>38</v>
      </c>
      <c r="AU698" s="73">
        <v>135000</v>
      </c>
      <c r="AV698" s="73" t="s">
        <v>38</v>
      </c>
      <c r="AW698" s="73" t="s">
        <v>38</v>
      </c>
      <c r="AX698" s="84" t="s">
        <v>32</v>
      </c>
      <c r="AY698" s="59">
        <v>0</v>
      </c>
      <c r="AZ698" s="59">
        <v>0</v>
      </c>
      <c r="BA698" s="59">
        <v>0</v>
      </c>
      <c r="BB698" s="59">
        <v>0</v>
      </c>
      <c r="BC698" s="59">
        <v>0</v>
      </c>
      <c r="BD698" s="59">
        <v>0</v>
      </c>
      <c r="BE698" s="84" t="s">
        <v>38</v>
      </c>
      <c r="BF698" s="84" t="s">
        <v>38</v>
      </c>
      <c r="BG698" s="84" t="s">
        <v>38</v>
      </c>
      <c r="BH698" s="84" t="s">
        <v>38</v>
      </c>
      <c r="BI698" s="85" t="s">
        <v>512</v>
      </c>
      <c r="BJ698" s="86" t="s">
        <v>167</v>
      </c>
      <c r="BK698" s="86" t="s">
        <v>513</v>
      </c>
      <c r="BL698" s="86" t="s">
        <v>177</v>
      </c>
      <c r="BM698" s="86" t="s">
        <v>178</v>
      </c>
      <c r="BN698" s="86"/>
      <c r="BO698" s="59">
        <v>5</v>
      </c>
      <c r="BP698" s="69">
        <v>256104305100380</v>
      </c>
      <c r="BQ698" s="152">
        <v>1.2</v>
      </c>
      <c r="BR698" s="92">
        <v>0.36</v>
      </c>
      <c r="BS698" s="94">
        <f t="shared" si="110"/>
        <v>1.56</v>
      </c>
      <c r="BT698" s="95">
        <v>0.5997</v>
      </c>
      <c r="BU698" s="101">
        <f t="shared" si="111"/>
        <v>2.1597</v>
      </c>
      <c r="BV698" s="102">
        <f t="shared" si="107"/>
        <v>4.32900432900433</v>
      </c>
      <c r="BW698" s="103">
        <v>1560</v>
      </c>
      <c r="BX698" s="104">
        <f t="shared" si="112"/>
        <v>0.00934935064935065</v>
      </c>
      <c r="BY698" s="105">
        <v>1000</v>
      </c>
      <c r="BZ698" s="103" t="s">
        <v>32</v>
      </c>
      <c r="CA698" s="106" t="s">
        <v>189</v>
      </c>
      <c r="CB698" s="107" t="s">
        <v>148</v>
      </c>
      <c r="CC698" s="112" t="s">
        <v>149</v>
      </c>
      <c r="CD698" s="106"/>
      <c r="CE698" s="103" t="s">
        <v>192</v>
      </c>
      <c r="CF698" s="113"/>
      <c r="CG698" s="114">
        <v>2000019210</v>
      </c>
    </row>
    <row r="699" spans="1:85">
      <c r="A699" s="53" t="str">
        <f t="shared" si="113"/>
        <v>A1-06-08-46064</v>
      </c>
      <c r="B699" s="47" t="str">
        <f t="shared" si="114"/>
        <v>A1-06-08</v>
      </c>
      <c r="C699" s="48" t="s">
        <v>43</v>
      </c>
      <c r="D699" s="49">
        <v>46064</v>
      </c>
      <c r="E699" s="50" t="s">
        <v>14</v>
      </c>
      <c r="F699" s="51" t="s">
        <v>15</v>
      </c>
      <c r="G699" s="59">
        <v>8</v>
      </c>
      <c r="H699" s="51" t="s">
        <v>144</v>
      </c>
      <c r="I699" s="59">
        <v>6</v>
      </c>
      <c r="J699" s="60">
        <f>IF(ISBLANK(H699),"",IFERROR(VLOOKUP(B699,'Np PL4 Stock'!$A:$D,4,FALSE),""))</f>
        <v>46049</v>
      </c>
      <c r="K699" s="61">
        <f>IF(ISBLANK(H699),"",SUMIF('Np PL4 Stock'!$A:$A,B699,'Np PL4 Stock'!$N:$N))</f>
        <v>2.1</v>
      </c>
      <c r="L699" s="62">
        <f>IF(ISBLANK(H699),"",VLOOKUP(LEFT(B699,5),Unit!A:B,2,FALSE))</f>
        <v>16</v>
      </c>
      <c r="M699" s="63" t="str">
        <f>IF(ISBLANK(H699),"",IFERROR(VLOOKUP(B699,'Np PL4 Stock'!$A:$T,20,FALSE),""))</f>
        <v>V1-MB1</v>
      </c>
      <c r="N699" s="63" t="str">
        <f>IF(ISBLANK(H699),"",IFERROR(VLOOKUP(B699,'Np PL4 Stock'!$A:$U,21,FALSE),""))</f>
        <v>SIS</v>
      </c>
      <c r="O699" s="62">
        <f t="shared" si="108"/>
        <v>131.25</v>
      </c>
      <c r="P699" s="62">
        <f t="shared" si="105"/>
        <v>9.181225e-5</v>
      </c>
      <c r="Q699" s="67">
        <f t="shared" si="109"/>
        <v>6.99521904761905e-7</v>
      </c>
      <c r="R699" s="67">
        <f t="shared" si="106"/>
        <v>9.64633114285714e-7</v>
      </c>
      <c r="S699" s="59">
        <v>13</v>
      </c>
      <c r="T699" s="147">
        <v>8.083</v>
      </c>
      <c r="U699" s="147">
        <v>6.039</v>
      </c>
      <c r="V699" s="59">
        <v>98.969</v>
      </c>
      <c r="W699" s="59">
        <v>319</v>
      </c>
      <c r="X699" s="59">
        <v>97</v>
      </c>
      <c r="Y699" s="59">
        <v>100</v>
      </c>
      <c r="Z699" s="59">
        <v>92</v>
      </c>
      <c r="AA699" s="59">
        <v>0</v>
      </c>
      <c r="AB699" s="59">
        <v>0</v>
      </c>
      <c r="AC699" s="59">
        <v>0</v>
      </c>
      <c r="AD699" s="59">
        <v>0</v>
      </c>
      <c r="AE699" s="59">
        <v>100</v>
      </c>
      <c r="AF699" s="73" t="s">
        <v>38</v>
      </c>
      <c r="AG699" s="151">
        <v>100000</v>
      </c>
      <c r="AH699" s="73" t="s">
        <v>38</v>
      </c>
      <c r="AI699" s="73" t="s">
        <v>38</v>
      </c>
      <c r="AJ699" s="73" t="s">
        <v>38</v>
      </c>
      <c r="AK699" s="73" t="s">
        <v>32</v>
      </c>
      <c r="AL699" s="77" t="str">
        <f>IF(ISBLANK(S699),"",IF(AJ699="Fail","Fail",IF(E699="PL4",IF(AND(T699&gt;STD_01122025!$D$3,U699&lt;STD_01122025!$D$4,OR(AF699="ND",AF699&lt;STD_01122025!$D$7),AH699="ND"),"Pass","Fail"),IF(E699="PL12",IF(AND(S699&lt;STD_01122025!$F$2,T699&gt;STD_01122025!$F$3,U699&lt;STD_01122025!$F$4,V699&gt;STD_01122025!$F$5,X699&gt;STD_01122025!$F$6,OR(AF699="ND",AF699&lt;STD_01122025!$F$7),AH699="ND"),"Pass","Fail"),IF(E699="SuperPL",IF(AND(T699&gt;STD_01122025!$H$3,U699&lt;STD_01122025!$H$4,V699&gt;STD_01122025!$H$5,X699&gt;STD_01122025!$H$6,OR(AF699="ND",AF699&lt;STD_01122025!$H$7),AH699="ND"),"Pass","Fail"),IF(E699="Flight",IF(AND(T699&gt;STD_01122025!$J$3,U699&lt;STD_01122025!$J$4,X699&gt;STD_01122025!$J$6,OR(AF699="ND",AF699&lt;STD_01122025!$J$7),AH699="ND"),"Pass","Fail"),""))))))</f>
        <v>Pass</v>
      </c>
      <c r="AM699" s="62">
        <f>IF(ISBLANK(B699),"",IFERROR(IF(VLOOKUP(B699,'Np PL4 Stock'!$A:$J,10,FALSE)="Np4",D699-VLOOKUP(B699,'Np PL4 Stock'!$A:$E,5,FALSE),D699-VLOOKUP(B699,'Np PL4 Stock'!$A:$E,5,FALSE)-1),""))</f>
        <v>15</v>
      </c>
      <c r="AN699" s="147">
        <v>8.578</v>
      </c>
      <c r="AO699" s="147">
        <v>7.121</v>
      </c>
      <c r="AP699" s="59">
        <v>100</v>
      </c>
      <c r="AQ699" s="59">
        <v>255</v>
      </c>
      <c r="AR699" s="59">
        <v>96</v>
      </c>
      <c r="AS699" s="59">
        <v>100</v>
      </c>
      <c r="AT699" s="73" t="s">
        <v>38</v>
      </c>
      <c r="AU699" s="73">
        <v>115000</v>
      </c>
      <c r="AV699" s="73" t="s">
        <v>38</v>
      </c>
      <c r="AW699" s="73" t="s">
        <v>38</v>
      </c>
      <c r="AX699" s="84" t="s">
        <v>32</v>
      </c>
      <c r="AY699" s="59">
        <v>0</v>
      </c>
      <c r="AZ699" s="59">
        <v>0</v>
      </c>
      <c r="BA699" s="59">
        <v>0</v>
      </c>
      <c r="BB699" s="59">
        <v>0</v>
      </c>
      <c r="BC699" s="59">
        <v>0</v>
      </c>
      <c r="BD699" s="59">
        <v>0</v>
      </c>
      <c r="BE699" s="84" t="s">
        <v>38</v>
      </c>
      <c r="BF699" s="84" t="s">
        <v>38</v>
      </c>
      <c r="BG699" s="84" t="s">
        <v>38</v>
      </c>
      <c r="BH699" s="84" t="s">
        <v>38</v>
      </c>
      <c r="BI699" s="85" t="s">
        <v>512</v>
      </c>
      <c r="BJ699" s="86" t="s">
        <v>167</v>
      </c>
      <c r="BK699" s="86" t="s">
        <v>513</v>
      </c>
      <c r="BL699" s="86" t="s">
        <v>177</v>
      </c>
      <c r="BM699" s="86" t="s">
        <v>178</v>
      </c>
      <c r="BN699" s="86"/>
      <c r="BO699" s="59">
        <v>5</v>
      </c>
      <c r="BP699" s="69">
        <v>256104305100380</v>
      </c>
      <c r="BQ699" s="92">
        <v>0.7</v>
      </c>
      <c r="BR699" s="93">
        <v>0.21</v>
      </c>
      <c r="BS699" s="94">
        <f t="shared" si="110"/>
        <v>0.91</v>
      </c>
      <c r="BT699" s="95">
        <v>0.3527</v>
      </c>
      <c r="BU699" s="101">
        <f t="shared" si="111"/>
        <v>1.2627</v>
      </c>
      <c r="BV699" s="102">
        <f t="shared" si="107"/>
        <v>3.92156862745098</v>
      </c>
      <c r="BW699" s="103">
        <v>910</v>
      </c>
      <c r="BX699" s="104">
        <f t="shared" si="112"/>
        <v>0.00495176470588235</v>
      </c>
      <c r="BY699" s="105">
        <v>1000</v>
      </c>
      <c r="BZ699" s="103" t="s">
        <v>32</v>
      </c>
      <c r="CA699" s="106" t="s">
        <v>189</v>
      </c>
      <c r="CB699" s="107" t="s">
        <v>148</v>
      </c>
      <c r="CC699" s="112" t="s">
        <v>149</v>
      </c>
      <c r="CD699" s="106"/>
      <c r="CE699" s="103" t="s">
        <v>192</v>
      </c>
      <c r="CF699" s="113"/>
      <c r="CG699" s="114">
        <v>2000019210</v>
      </c>
    </row>
    <row r="700" spans="1:85">
      <c r="A700" s="53" t="str">
        <f t="shared" si="113"/>
        <v>A1-06-08-46064</v>
      </c>
      <c r="B700" s="47" t="str">
        <f t="shared" si="114"/>
        <v>A1-06-08</v>
      </c>
      <c r="C700" s="48" t="s">
        <v>43</v>
      </c>
      <c r="D700" s="49">
        <v>46064</v>
      </c>
      <c r="E700" s="50" t="s">
        <v>14</v>
      </c>
      <c r="F700" s="51" t="s">
        <v>15</v>
      </c>
      <c r="G700" s="59">
        <v>8</v>
      </c>
      <c r="H700" s="51" t="s">
        <v>144</v>
      </c>
      <c r="I700" s="59">
        <v>6</v>
      </c>
      <c r="J700" s="60">
        <f>IF(ISBLANK(H700),"",IFERROR(VLOOKUP(B700,'Np PL4 Stock'!$A:$D,4,FALSE),""))</f>
        <v>46049</v>
      </c>
      <c r="K700" s="61">
        <f>IF(ISBLANK(H700),"",SUMIF('Np PL4 Stock'!$A:$A,B700,'Np PL4 Stock'!$N:$N))</f>
        <v>2.1</v>
      </c>
      <c r="L700" s="62">
        <f>IF(ISBLANK(H700),"",VLOOKUP(LEFT(B700,5),Unit!A:B,2,FALSE))</f>
        <v>16</v>
      </c>
      <c r="M700" s="63" t="str">
        <f>IF(ISBLANK(H700),"",IFERROR(VLOOKUP(B700,'Np PL4 Stock'!$A:$T,20,FALSE),""))</f>
        <v>V1-MB1</v>
      </c>
      <c r="N700" s="63" t="str">
        <f>IF(ISBLANK(H700),"",IFERROR(VLOOKUP(B700,'Np PL4 Stock'!$A:$U,21,FALSE),""))</f>
        <v>SIS</v>
      </c>
      <c r="O700" s="62">
        <f t="shared" si="108"/>
        <v>131.25</v>
      </c>
      <c r="P700" s="62">
        <f t="shared" si="105"/>
        <v>9.181225e-5</v>
      </c>
      <c r="Q700" s="67">
        <f t="shared" si="109"/>
        <v>6.99521904761905e-7</v>
      </c>
      <c r="R700" s="67">
        <f t="shared" si="106"/>
        <v>9.64633114285714e-7</v>
      </c>
      <c r="S700" s="71">
        <v>13</v>
      </c>
      <c r="T700" s="148">
        <v>8.083</v>
      </c>
      <c r="U700" s="148">
        <v>6.039</v>
      </c>
      <c r="V700" s="70">
        <v>98.969</v>
      </c>
      <c r="W700" s="71">
        <v>319</v>
      </c>
      <c r="X700" s="59">
        <v>97</v>
      </c>
      <c r="Y700" s="59">
        <v>100</v>
      </c>
      <c r="Z700" s="59">
        <v>92</v>
      </c>
      <c r="AA700" s="59">
        <v>0</v>
      </c>
      <c r="AB700" s="59">
        <v>0</v>
      </c>
      <c r="AC700" s="59">
        <v>0</v>
      </c>
      <c r="AD700" s="59">
        <v>0</v>
      </c>
      <c r="AE700" s="59">
        <v>100</v>
      </c>
      <c r="AF700" s="73" t="s">
        <v>38</v>
      </c>
      <c r="AG700" s="73">
        <v>100000</v>
      </c>
      <c r="AH700" s="73" t="s">
        <v>38</v>
      </c>
      <c r="AI700" s="73" t="s">
        <v>38</v>
      </c>
      <c r="AJ700" s="73" t="s">
        <v>38</v>
      </c>
      <c r="AK700" s="73" t="s">
        <v>32</v>
      </c>
      <c r="AL700" s="77" t="str">
        <f>IF(ISBLANK(S700),"",IF(AJ700="Fail","Fail",IF(E700="PL4",IF(AND(T700&gt;STD_01122025!$D$3,U700&lt;STD_01122025!$D$4,OR(AF700="ND",AF700&lt;STD_01122025!$D$7),AH700="ND"),"Pass","Fail"),IF(E700="PL12",IF(AND(S700&lt;STD_01122025!$F$2,T700&gt;STD_01122025!$F$3,U700&lt;STD_01122025!$F$4,V700&gt;STD_01122025!$F$5,X700&gt;STD_01122025!$F$6,OR(AF700="ND",AF700&lt;STD_01122025!$F$7),AH700="ND"),"Pass","Fail"),IF(E700="SuperPL",IF(AND(T700&gt;STD_01122025!$H$3,U700&lt;STD_01122025!$H$4,V700&gt;STD_01122025!$H$5,X700&gt;STD_01122025!$H$6,OR(AF700="ND",AF700&lt;STD_01122025!$H$7),AH700="ND"),"Pass","Fail"),IF(E700="Flight",IF(AND(T700&gt;STD_01122025!$J$3,U700&lt;STD_01122025!$J$4,X700&gt;STD_01122025!$J$6,OR(AF700="ND",AF700&lt;STD_01122025!$J$7),AH700="ND"),"Pass","Fail"),""))))))</f>
        <v>Pass</v>
      </c>
      <c r="AM700" s="62">
        <f>IF(ISBLANK(B700),"",IFERROR(IF(VLOOKUP(B700,'Np PL4 Stock'!$A:$J,10,FALSE)="Np4",D700-VLOOKUP(B700,'Np PL4 Stock'!$A:$E,5,FALSE),D700-VLOOKUP(B700,'Np PL4 Stock'!$A:$E,5,FALSE)-1),""))</f>
        <v>15</v>
      </c>
      <c r="AN700" s="147">
        <v>8.578</v>
      </c>
      <c r="AO700" s="147">
        <v>7.121</v>
      </c>
      <c r="AP700" s="59">
        <v>100</v>
      </c>
      <c r="AQ700" s="59">
        <v>255</v>
      </c>
      <c r="AR700" s="59">
        <v>96</v>
      </c>
      <c r="AS700" s="59">
        <v>100</v>
      </c>
      <c r="AT700" s="73" t="s">
        <v>38</v>
      </c>
      <c r="AU700" s="73">
        <v>115000</v>
      </c>
      <c r="AV700" s="73" t="s">
        <v>38</v>
      </c>
      <c r="AW700" s="73" t="s">
        <v>38</v>
      </c>
      <c r="AX700" s="84" t="s">
        <v>32</v>
      </c>
      <c r="AY700" s="59">
        <v>0</v>
      </c>
      <c r="AZ700" s="59">
        <v>0</v>
      </c>
      <c r="BA700" s="59">
        <v>0</v>
      </c>
      <c r="BB700" s="59">
        <v>0</v>
      </c>
      <c r="BC700" s="59">
        <v>0</v>
      </c>
      <c r="BD700" s="59">
        <v>0</v>
      </c>
      <c r="BE700" s="84" t="s">
        <v>38</v>
      </c>
      <c r="BF700" s="84" t="s">
        <v>38</v>
      </c>
      <c r="BG700" s="84" t="s">
        <v>38</v>
      </c>
      <c r="BH700" s="84" t="s">
        <v>38</v>
      </c>
      <c r="BI700" s="85" t="s">
        <v>822</v>
      </c>
      <c r="BJ700" s="86" t="s">
        <v>206</v>
      </c>
      <c r="BK700" s="86" t="s">
        <v>577</v>
      </c>
      <c r="BL700" s="86" t="s">
        <v>177</v>
      </c>
      <c r="BM700" s="86" t="s">
        <v>178</v>
      </c>
      <c r="BN700" s="86"/>
      <c r="BO700" s="59">
        <v>7</v>
      </c>
      <c r="BP700" s="69">
        <v>256104305100381</v>
      </c>
      <c r="BQ700" s="92">
        <v>0.429997</v>
      </c>
      <c r="BR700" s="93">
        <v>0.128999</v>
      </c>
      <c r="BS700" s="94">
        <f t="shared" si="110"/>
        <v>0.558996</v>
      </c>
      <c r="BT700" s="95">
        <v>0.20403354</v>
      </c>
      <c r="BU700" s="101">
        <f t="shared" si="111"/>
        <v>0.76302954</v>
      </c>
      <c r="BV700" s="102">
        <f t="shared" si="107"/>
        <v>3.92156862745098</v>
      </c>
      <c r="BW700" s="103">
        <v>558.996</v>
      </c>
      <c r="BX700" s="104">
        <f t="shared" si="112"/>
        <v>0.00299227270588235</v>
      </c>
      <c r="BY700" s="105">
        <v>1000</v>
      </c>
      <c r="BZ700" s="103" t="s">
        <v>32</v>
      </c>
      <c r="CA700" s="106" t="s">
        <v>189</v>
      </c>
      <c r="CB700" s="107" t="s">
        <v>148</v>
      </c>
      <c r="CC700" s="112" t="s">
        <v>149</v>
      </c>
      <c r="CD700" s="106"/>
      <c r="CE700" s="103" t="s">
        <v>192</v>
      </c>
      <c r="CF700" s="113"/>
      <c r="CG700" s="114">
        <v>2000015166</v>
      </c>
    </row>
    <row r="701" spans="1:85">
      <c r="A701" s="53" t="str">
        <f t="shared" si="113"/>
        <v>A1-14-08-46065</v>
      </c>
      <c r="B701" s="47" t="str">
        <f t="shared" si="114"/>
        <v>A1-14-08</v>
      </c>
      <c r="C701" s="48" t="s">
        <v>43</v>
      </c>
      <c r="D701" s="49">
        <v>46065</v>
      </c>
      <c r="E701" s="50" t="s">
        <v>14</v>
      </c>
      <c r="F701" s="51" t="s">
        <v>15</v>
      </c>
      <c r="G701" s="59">
        <v>8</v>
      </c>
      <c r="H701" s="51" t="s">
        <v>144</v>
      </c>
      <c r="I701" s="59">
        <v>14</v>
      </c>
      <c r="J701" s="60">
        <f>IF(ISBLANK(H701),"",IFERROR(VLOOKUP(B701,'Np PL4 Stock'!$A:$D,4,FALSE),""))</f>
        <v>46051</v>
      </c>
      <c r="K701" s="61">
        <f>IF(ISBLANK(H701),"",SUMIF('Np PL4 Stock'!$A:$A,B701,'Np PL4 Stock'!$N:$N))</f>
        <v>1.2</v>
      </c>
      <c r="L701" s="62">
        <f>IF(ISBLANK(H701),"",VLOOKUP(LEFT(B701,5),Unit!A:B,2,FALSE))</f>
        <v>8</v>
      </c>
      <c r="M701" s="63" t="str">
        <f>IF(ISBLANK(H701),"",IFERROR(VLOOKUP(B701,'Np PL4 Stock'!$A:$T,20,FALSE),""))</f>
        <v>V1-MB1</v>
      </c>
      <c r="N701" s="63" t="str">
        <f>IF(ISBLANK(H701),"",IFERROR(VLOOKUP(B701,'Np PL4 Stock'!$A:$U,21,FALSE),""))</f>
        <v>SIS</v>
      </c>
      <c r="O701" s="62">
        <f t="shared" si="108"/>
        <v>150</v>
      </c>
      <c r="P701" s="62">
        <f t="shared" si="105"/>
        <v>6.75e-5</v>
      </c>
      <c r="Q701" s="67">
        <f t="shared" si="109"/>
        <v>1.05e-6</v>
      </c>
      <c r="R701" s="67">
        <f t="shared" si="106"/>
        <v>1.48875e-6</v>
      </c>
      <c r="S701" s="59">
        <v>13</v>
      </c>
      <c r="T701" s="147">
        <v>7.675</v>
      </c>
      <c r="U701" s="147">
        <v>5.681</v>
      </c>
      <c r="V701" s="59">
        <v>97.436</v>
      </c>
      <c r="W701" s="59">
        <v>382</v>
      </c>
      <c r="X701" s="59">
        <v>94</v>
      </c>
      <c r="Y701" s="59">
        <v>100</v>
      </c>
      <c r="Z701" s="59">
        <v>92</v>
      </c>
      <c r="AA701" s="59">
        <v>0</v>
      </c>
      <c r="AB701" s="59">
        <v>0</v>
      </c>
      <c r="AC701" s="59">
        <v>0</v>
      </c>
      <c r="AD701" s="59">
        <v>0</v>
      </c>
      <c r="AE701" s="59">
        <v>100</v>
      </c>
      <c r="AF701" s="73" t="s">
        <v>38</v>
      </c>
      <c r="AG701" s="73">
        <v>115000</v>
      </c>
      <c r="AH701" s="73" t="s">
        <v>38</v>
      </c>
      <c r="AI701" s="73" t="s">
        <v>38</v>
      </c>
      <c r="AJ701" s="73" t="s">
        <v>38</v>
      </c>
      <c r="AK701" s="73" t="s">
        <v>32</v>
      </c>
      <c r="AL701" s="77" t="str">
        <f>IF(ISBLANK(S701),"",IF(AJ701="Fail","Fail",IF(E701="PL4",IF(AND(T701&gt;STD_01122025!$D$3,U701&lt;STD_01122025!$D$4,OR(AF701="ND",AF701&lt;STD_01122025!$D$7),AH701="ND"),"Pass","Fail"),IF(E701="PL12",IF(AND(S701&lt;STD_01122025!$F$2,T701&gt;STD_01122025!$F$3,U701&lt;STD_01122025!$F$4,V701&gt;STD_01122025!$F$5,X701&gt;STD_01122025!$F$6,OR(AF701="ND",AF701&lt;STD_01122025!$F$7),AH701="ND"),"Pass","Fail"),IF(E701="SuperPL",IF(AND(T701&gt;STD_01122025!$H$3,U701&lt;STD_01122025!$H$4,V701&gt;STD_01122025!$H$5,X701&gt;STD_01122025!$H$6,OR(AF701="ND",AF701&lt;STD_01122025!$H$7),AH701="ND"),"Pass","Fail"),IF(E701="Flight",IF(AND(T701&gt;STD_01122025!$J$3,U701&lt;STD_01122025!$J$4,X701&gt;STD_01122025!$J$6,OR(AF701="ND",AF701&lt;STD_01122025!$J$7),AH701="ND"),"Pass","Fail"),""))))))</f>
        <v>Pass</v>
      </c>
      <c r="AM701" s="62">
        <f>IF(ISBLANK(B701),"",IFERROR(IF(VLOOKUP(B701,'Np PL4 Stock'!$A:$J,10,FALSE)="Np4",D701-VLOOKUP(B701,'Np PL4 Stock'!$A:$E,5,FALSE),D701-VLOOKUP(B701,'Np PL4 Stock'!$A:$E,5,FALSE)-1),""))</f>
        <v>14</v>
      </c>
      <c r="AN701" s="147">
        <v>7.927</v>
      </c>
      <c r="AO701" s="147">
        <v>6.335</v>
      </c>
      <c r="AP701" s="59">
        <v>97</v>
      </c>
      <c r="AQ701" s="59">
        <v>341</v>
      </c>
      <c r="AR701" s="59">
        <v>98</v>
      </c>
      <c r="AS701" s="59">
        <v>100</v>
      </c>
      <c r="AT701" s="73" t="s">
        <v>38</v>
      </c>
      <c r="AU701" s="73">
        <v>60000</v>
      </c>
      <c r="AV701" s="73" t="s">
        <v>38</v>
      </c>
      <c r="AW701" s="73" t="s">
        <v>38</v>
      </c>
      <c r="AX701" s="84" t="s">
        <v>32</v>
      </c>
      <c r="AY701" s="59">
        <v>0</v>
      </c>
      <c r="AZ701" s="59">
        <v>0</v>
      </c>
      <c r="BA701" s="59">
        <v>0</v>
      </c>
      <c r="BB701" s="59">
        <v>0</v>
      </c>
      <c r="BC701" s="59">
        <v>0</v>
      </c>
      <c r="BD701" s="59">
        <v>0</v>
      </c>
      <c r="BE701" s="84" t="s">
        <v>38</v>
      </c>
      <c r="BF701" s="84" t="s">
        <v>38</v>
      </c>
      <c r="BG701" s="84" t="s">
        <v>38</v>
      </c>
      <c r="BH701" s="84" t="s">
        <v>38</v>
      </c>
      <c r="BI701" s="85" t="s">
        <v>484</v>
      </c>
      <c r="BJ701" s="86" t="s">
        <v>260</v>
      </c>
      <c r="BK701" s="86" t="s">
        <v>485</v>
      </c>
      <c r="BL701" s="86" t="s">
        <v>155</v>
      </c>
      <c r="BM701" s="86" t="s">
        <v>178</v>
      </c>
      <c r="BN701" s="86"/>
      <c r="BO701" s="59">
        <v>10</v>
      </c>
      <c r="BP701" s="69">
        <v>256104305100382</v>
      </c>
      <c r="BQ701" s="92">
        <v>0.45</v>
      </c>
      <c r="BR701" s="93">
        <v>0.09</v>
      </c>
      <c r="BS701" s="94">
        <f t="shared" si="110"/>
        <v>0.54</v>
      </c>
      <c r="BT701" s="95">
        <v>0.2241</v>
      </c>
      <c r="BU701" s="101">
        <f t="shared" si="111"/>
        <v>0.7641</v>
      </c>
      <c r="BV701" s="102">
        <f t="shared" si="107"/>
        <v>2.93255131964809</v>
      </c>
      <c r="BW701" s="103">
        <v>540</v>
      </c>
      <c r="BX701" s="104">
        <f t="shared" si="112"/>
        <v>0.00224076246334311</v>
      </c>
      <c r="BY701" s="105">
        <v>1000</v>
      </c>
      <c r="BZ701" s="103" t="s">
        <v>32</v>
      </c>
      <c r="CA701" s="106" t="s">
        <v>189</v>
      </c>
      <c r="CB701" s="107" t="s">
        <v>148</v>
      </c>
      <c r="CC701" s="112" t="s">
        <v>149</v>
      </c>
      <c r="CD701" s="106"/>
      <c r="CE701" s="103" t="s">
        <v>192</v>
      </c>
      <c r="CF701" s="113"/>
      <c r="CG701" s="114">
        <v>2000011319</v>
      </c>
    </row>
    <row r="702" spans="1:85">
      <c r="A702" s="53" t="str">
        <f t="shared" si="113"/>
        <v>A1-13-08-46065</v>
      </c>
      <c r="B702" s="47" t="str">
        <f t="shared" si="114"/>
        <v>A1-13-08</v>
      </c>
      <c r="C702" s="48" t="s">
        <v>43</v>
      </c>
      <c r="D702" s="49">
        <v>46065</v>
      </c>
      <c r="E702" s="50" t="s">
        <v>14</v>
      </c>
      <c r="F702" s="51" t="s">
        <v>15</v>
      </c>
      <c r="G702" s="59">
        <v>8</v>
      </c>
      <c r="H702" s="51" t="s">
        <v>144</v>
      </c>
      <c r="I702" s="59">
        <v>13</v>
      </c>
      <c r="J702" s="60">
        <f>IF(ISBLANK(H702),"",IFERROR(VLOOKUP(B702,'Np PL4 Stock'!$A:$D,4,FALSE),""))</f>
        <v>46051</v>
      </c>
      <c r="K702" s="61">
        <f>IF(ISBLANK(H702),"",SUMIF('Np PL4 Stock'!$A:$A,B702,'Np PL4 Stock'!$N:$N))</f>
        <v>1.2</v>
      </c>
      <c r="L702" s="62">
        <f>IF(ISBLANK(H702),"",VLOOKUP(LEFT(B702,5),Unit!A:B,2,FALSE))</f>
        <v>8</v>
      </c>
      <c r="M702" s="63" t="str">
        <f>IF(ISBLANK(H702),"",IFERROR(VLOOKUP(B702,'Np PL4 Stock'!$A:$T,20,FALSE),""))</f>
        <v>V1-MB1</v>
      </c>
      <c r="N702" s="63" t="str">
        <f>IF(ISBLANK(H702),"",IFERROR(VLOOKUP(B702,'Np PL4 Stock'!$A:$U,21,FALSE),""))</f>
        <v>SIS</v>
      </c>
      <c r="O702" s="62">
        <f t="shared" si="108"/>
        <v>150</v>
      </c>
      <c r="P702" s="62">
        <f t="shared" si="105"/>
        <v>6.6392875e-5</v>
      </c>
      <c r="Q702" s="67">
        <f t="shared" si="109"/>
        <v>9.92619166666666e-7</v>
      </c>
      <c r="R702" s="67">
        <f t="shared" si="106"/>
        <v>1.383093025e-6</v>
      </c>
      <c r="S702" s="71">
        <v>13</v>
      </c>
      <c r="T702" s="148">
        <v>7.951</v>
      </c>
      <c r="U702" s="148">
        <v>6.575</v>
      </c>
      <c r="V702" s="70">
        <v>98.684</v>
      </c>
      <c r="W702" s="71">
        <v>351</v>
      </c>
      <c r="X702" s="59">
        <v>97</v>
      </c>
      <c r="Y702" s="59">
        <v>100</v>
      </c>
      <c r="Z702" s="59">
        <v>88</v>
      </c>
      <c r="AA702" s="59">
        <v>0</v>
      </c>
      <c r="AB702" s="59">
        <v>0</v>
      </c>
      <c r="AC702" s="59">
        <v>0</v>
      </c>
      <c r="AD702" s="59">
        <v>0</v>
      </c>
      <c r="AE702" s="59">
        <v>100</v>
      </c>
      <c r="AF702" s="73" t="s">
        <v>38</v>
      </c>
      <c r="AG702" s="73">
        <v>100000</v>
      </c>
      <c r="AH702" s="73" t="s">
        <v>38</v>
      </c>
      <c r="AI702" s="73" t="s">
        <v>38</v>
      </c>
      <c r="AJ702" s="73" t="s">
        <v>38</v>
      </c>
      <c r="AK702" s="73" t="s">
        <v>32</v>
      </c>
      <c r="AL702" s="77" t="str">
        <f>IF(ISBLANK(S702),"",IF(AJ702="Fail","Fail",IF(E702="PL4",IF(AND(T702&gt;STD_01122025!$D$3,U702&lt;STD_01122025!$D$4,OR(AF702="ND",AF702&lt;STD_01122025!$D$7),AH702="ND"),"Pass","Fail"),IF(E702="PL12",IF(AND(S702&lt;STD_01122025!$F$2,T702&gt;STD_01122025!$F$3,U702&lt;STD_01122025!$F$4,V702&gt;STD_01122025!$F$5,X702&gt;STD_01122025!$F$6,OR(AF702="ND",AF702&lt;STD_01122025!$F$7),AH702="ND"),"Pass","Fail"),IF(E702="SuperPL",IF(AND(T702&gt;STD_01122025!$H$3,U702&lt;STD_01122025!$H$4,V702&gt;STD_01122025!$H$5,X702&gt;STD_01122025!$H$6,OR(AF702="ND",AF702&lt;STD_01122025!$H$7),AH702="ND"),"Pass","Fail"),IF(E702="Flight",IF(AND(T702&gt;STD_01122025!$J$3,U702&lt;STD_01122025!$J$4,X702&gt;STD_01122025!$J$6,OR(AF702="ND",AF702&lt;STD_01122025!$J$7),AH702="ND"),"Pass","Fail"),""))))))</f>
        <v>Pass</v>
      </c>
      <c r="AM702" s="62">
        <f>IF(ISBLANK(B702),"",IFERROR(IF(VLOOKUP(B702,'Np PL4 Stock'!$A:$J,10,FALSE)="Np4",D702-VLOOKUP(B702,'Np PL4 Stock'!$A:$E,5,FALSE),D702-VLOOKUP(B702,'Np PL4 Stock'!$A:$E,5,FALSE)-1),""))</f>
        <v>14</v>
      </c>
      <c r="AN702" s="147">
        <v>8.025</v>
      </c>
      <c r="AO702" s="147">
        <v>6.376</v>
      </c>
      <c r="AP702" s="59">
        <v>100</v>
      </c>
      <c r="AQ702" s="59">
        <v>317</v>
      </c>
      <c r="AR702" s="59">
        <v>96</v>
      </c>
      <c r="AS702" s="59">
        <v>100</v>
      </c>
      <c r="AT702" s="73" t="s">
        <v>38</v>
      </c>
      <c r="AU702" s="73">
        <v>85000</v>
      </c>
      <c r="AV702" s="73" t="s">
        <v>38</v>
      </c>
      <c r="AW702" s="73" t="s">
        <v>38</v>
      </c>
      <c r="AX702" s="84" t="s">
        <v>32</v>
      </c>
      <c r="AY702" s="59">
        <v>0</v>
      </c>
      <c r="AZ702" s="59">
        <v>0</v>
      </c>
      <c r="BA702" s="59">
        <v>0</v>
      </c>
      <c r="BB702" s="59">
        <v>0</v>
      </c>
      <c r="BC702" s="59">
        <v>0</v>
      </c>
      <c r="BD702" s="59">
        <v>0</v>
      </c>
      <c r="BE702" s="84" t="s">
        <v>38</v>
      </c>
      <c r="BF702" s="84" t="s">
        <v>38</v>
      </c>
      <c r="BG702" s="84" t="s">
        <v>38</v>
      </c>
      <c r="BH702" s="84" t="s">
        <v>38</v>
      </c>
      <c r="BI702" s="85" t="s">
        <v>817</v>
      </c>
      <c r="BJ702" s="86" t="s">
        <v>260</v>
      </c>
      <c r="BK702" s="86" t="s">
        <v>485</v>
      </c>
      <c r="BL702" s="86" t="s">
        <v>155</v>
      </c>
      <c r="BM702" s="86" t="s">
        <v>178</v>
      </c>
      <c r="BN702" s="86"/>
      <c r="BO702" s="59">
        <v>10</v>
      </c>
      <c r="BP702" s="69">
        <v>256104305100383</v>
      </c>
      <c r="BQ702" s="92">
        <v>0.482857</v>
      </c>
      <c r="BR702" s="93">
        <v>0.048286</v>
      </c>
      <c r="BS702" s="94">
        <f t="shared" si="110"/>
        <v>0.531143</v>
      </c>
      <c r="BT702" s="95">
        <v>0.21776863</v>
      </c>
      <c r="BU702" s="101">
        <f t="shared" si="111"/>
        <v>0.74891163</v>
      </c>
      <c r="BV702" s="102">
        <f t="shared" si="107"/>
        <v>3.15457413249211</v>
      </c>
      <c r="BW702" s="103">
        <v>531.143</v>
      </c>
      <c r="BX702" s="104">
        <f t="shared" si="112"/>
        <v>0.00236249725552051</v>
      </c>
      <c r="BY702" s="105">
        <v>1000</v>
      </c>
      <c r="BZ702" s="103" t="s">
        <v>32</v>
      </c>
      <c r="CA702" s="106" t="s">
        <v>189</v>
      </c>
      <c r="CB702" s="107" t="s">
        <v>148</v>
      </c>
      <c r="CC702" s="112" t="s">
        <v>149</v>
      </c>
      <c r="CD702" s="106"/>
      <c r="CE702" s="103" t="s">
        <v>192</v>
      </c>
      <c r="CF702" s="113"/>
      <c r="CG702" s="114">
        <v>2000028709</v>
      </c>
    </row>
    <row r="703" spans="1:85">
      <c r="A703" s="53" t="str">
        <f t="shared" si="113"/>
        <v>A1-12-08-46065</v>
      </c>
      <c r="B703" s="47" t="str">
        <f t="shared" si="114"/>
        <v>A1-12-08</v>
      </c>
      <c r="C703" s="48" t="s">
        <v>43</v>
      </c>
      <c r="D703" s="49">
        <v>46065</v>
      </c>
      <c r="E703" s="50" t="s">
        <v>14</v>
      </c>
      <c r="F703" s="51" t="s">
        <v>15</v>
      </c>
      <c r="G703" s="59">
        <v>8</v>
      </c>
      <c r="H703" s="51" t="s">
        <v>144</v>
      </c>
      <c r="I703" s="59">
        <v>12</v>
      </c>
      <c r="J703" s="60">
        <f>IF(ISBLANK(H703),"",IFERROR(VLOOKUP(B703,'Np PL4 Stock'!$A:$D,4,FALSE),""))</f>
        <v>46050</v>
      </c>
      <c r="K703" s="61">
        <f>IF(ISBLANK(H703),"",SUMIF('Np PL4 Stock'!$A:$A,B703,'Np PL4 Stock'!$N:$N))</f>
        <v>1.1</v>
      </c>
      <c r="L703" s="62">
        <f>IF(ISBLANK(H703),"",VLOOKUP(LEFT(B703,5),Unit!A:B,2,FALSE))</f>
        <v>8</v>
      </c>
      <c r="M703" s="63" t="str">
        <f>IF(ISBLANK(H703),"",IFERROR(VLOOKUP(B703,'Np PL4 Stock'!$A:$T,20,FALSE),""))</f>
        <v>V1-MB1</v>
      </c>
      <c r="N703" s="63" t="str">
        <f>IF(ISBLANK(H703),"",IFERROR(VLOOKUP(B703,'Np PL4 Stock'!$A:$U,21,FALSE),""))</f>
        <v>SIS</v>
      </c>
      <c r="O703" s="62">
        <f t="shared" si="108"/>
        <v>137.5</v>
      </c>
      <c r="P703" s="62">
        <f t="shared" si="105"/>
        <v>6.1875e-5</v>
      </c>
      <c r="Q703" s="67">
        <f t="shared" si="109"/>
        <v>1.07857090909091e-6</v>
      </c>
      <c r="R703" s="67">
        <f t="shared" si="106"/>
        <v>1.62777696969697e-6</v>
      </c>
      <c r="S703" s="59">
        <v>11</v>
      </c>
      <c r="T703" s="147">
        <v>7.688</v>
      </c>
      <c r="U703" s="147">
        <v>6.341</v>
      </c>
      <c r="V703" s="59">
        <v>95</v>
      </c>
      <c r="W703" s="59">
        <v>381</v>
      </c>
      <c r="X703" s="59">
        <v>95</v>
      </c>
      <c r="Y703" s="59">
        <v>100</v>
      </c>
      <c r="Z703" s="59">
        <v>84</v>
      </c>
      <c r="AA703" s="59">
        <v>0</v>
      </c>
      <c r="AB703" s="59">
        <v>0</v>
      </c>
      <c r="AC703" s="59">
        <v>0</v>
      </c>
      <c r="AD703" s="59">
        <v>0</v>
      </c>
      <c r="AE703" s="59">
        <v>100</v>
      </c>
      <c r="AF703" s="73" t="s">
        <v>38</v>
      </c>
      <c r="AG703" s="73">
        <v>115000</v>
      </c>
      <c r="AH703" s="73" t="s">
        <v>38</v>
      </c>
      <c r="AI703" s="73" t="s">
        <v>38</v>
      </c>
      <c r="AJ703" s="73" t="s">
        <v>38</v>
      </c>
      <c r="AK703" s="73" t="s">
        <v>32</v>
      </c>
      <c r="AL703" s="77" t="str">
        <f>IF(ISBLANK(S703),"",IF(AJ703="Fail","Fail",IF(E703="PL4",IF(AND(T703&gt;STD_01122025!$D$3,U703&lt;STD_01122025!$D$4,OR(AF703="ND",AF703&lt;STD_01122025!$D$7),AH703="ND"),"Pass","Fail"),IF(E703="PL12",IF(AND(S703&lt;STD_01122025!$F$2,T703&gt;STD_01122025!$F$3,U703&lt;STD_01122025!$F$4,V703&gt;STD_01122025!$F$5,X703&gt;STD_01122025!$F$6,OR(AF703="ND",AF703&lt;STD_01122025!$F$7),AH703="ND"),"Pass","Fail"),IF(E703="SuperPL",IF(AND(T703&gt;STD_01122025!$H$3,U703&lt;STD_01122025!$H$4,V703&gt;STD_01122025!$H$5,X703&gt;STD_01122025!$H$6,OR(AF703="ND",AF703&lt;STD_01122025!$H$7),AH703="ND"),"Pass","Fail"),IF(E703="Flight",IF(AND(T703&gt;STD_01122025!$J$3,U703&lt;STD_01122025!$J$4,X703&gt;STD_01122025!$J$6,OR(AF703="ND",AF703&lt;STD_01122025!$J$7),AH703="ND"),"Pass","Fail"),""))))))</f>
        <v>Pass</v>
      </c>
      <c r="AM703" s="62">
        <f>IF(ISBLANK(B703),"",IFERROR(IF(VLOOKUP(B703,'Np PL4 Stock'!$A:$J,10,FALSE)="Np4",D703-VLOOKUP(B703,'Np PL4 Stock'!$A:$E,5,FALSE),D703-VLOOKUP(B703,'Np PL4 Stock'!$A:$E,5,FALSE)-1),""))</f>
        <v>15</v>
      </c>
      <c r="AN703" s="147">
        <v>8.158</v>
      </c>
      <c r="AO703" s="147">
        <v>6.783</v>
      </c>
      <c r="AP703" s="59">
        <v>96.429</v>
      </c>
      <c r="AQ703" s="59">
        <v>300</v>
      </c>
      <c r="AR703" s="59">
        <v>97</v>
      </c>
      <c r="AS703" s="59">
        <v>100</v>
      </c>
      <c r="AT703" s="73" t="s">
        <v>38</v>
      </c>
      <c r="AU703" s="73">
        <v>75000</v>
      </c>
      <c r="AV703" s="73" t="s">
        <v>38</v>
      </c>
      <c r="AW703" s="73" t="s">
        <v>38</v>
      </c>
      <c r="AX703" s="84" t="s">
        <v>32</v>
      </c>
      <c r="AY703" s="59">
        <v>0</v>
      </c>
      <c r="AZ703" s="59">
        <v>0</v>
      </c>
      <c r="BA703" s="59">
        <v>0</v>
      </c>
      <c r="BB703" s="59">
        <v>0</v>
      </c>
      <c r="BC703" s="59">
        <v>0</v>
      </c>
      <c r="BD703" s="59">
        <v>0</v>
      </c>
      <c r="BE703" s="84" t="s">
        <v>38</v>
      </c>
      <c r="BF703" s="84" t="s">
        <v>38</v>
      </c>
      <c r="BG703" s="84" t="s">
        <v>38</v>
      </c>
      <c r="BH703" s="84" t="s">
        <v>38</v>
      </c>
      <c r="BI703" s="85" t="s">
        <v>517</v>
      </c>
      <c r="BJ703" s="86" t="s">
        <v>260</v>
      </c>
      <c r="BK703" s="86" t="s">
        <v>485</v>
      </c>
      <c r="BL703" s="86" t="s">
        <v>155</v>
      </c>
      <c r="BM703" s="86" t="s">
        <v>178</v>
      </c>
      <c r="BN703" s="86"/>
      <c r="BO703" s="59">
        <v>5</v>
      </c>
      <c r="BP703" s="69">
        <v>256104305100384</v>
      </c>
      <c r="BQ703" s="92">
        <v>0.45</v>
      </c>
      <c r="BR703" s="93">
        <v>0.045</v>
      </c>
      <c r="BS703" s="94">
        <f t="shared" si="110"/>
        <v>0.495</v>
      </c>
      <c r="BT703" s="95">
        <v>0.22</v>
      </c>
      <c r="BU703" s="101">
        <f t="shared" si="111"/>
        <v>0.715</v>
      </c>
      <c r="BV703" s="102">
        <f t="shared" si="107"/>
        <v>3.33333333333333</v>
      </c>
      <c r="BW703" s="103">
        <v>550</v>
      </c>
      <c r="BX703" s="104">
        <f t="shared" si="112"/>
        <v>0.00238333333333333</v>
      </c>
      <c r="BY703" s="105">
        <v>900</v>
      </c>
      <c r="BZ703" s="103" t="s">
        <v>32</v>
      </c>
      <c r="CA703" s="106" t="s">
        <v>189</v>
      </c>
      <c r="CB703" s="107" t="s">
        <v>148</v>
      </c>
      <c r="CC703" s="112" t="s">
        <v>149</v>
      </c>
      <c r="CD703" s="106"/>
      <c r="CE703" s="103" t="s">
        <v>192</v>
      </c>
      <c r="CF703" s="113"/>
      <c r="CG703" s="114">
        <v>2000022192</v>
      </c>
    </row>
    <row r="704" spans="1:85">
      <c r="A704" s="53" t="str">
        <f t="shared" si="113"/>
        <v>A1-07-08-46065</v>
      </c>
      <c r="B704" s="47" t="str">
        <f t="shared" si="114"/>
        <v>A1-07-08</v>
      </c>
      <c r="C704" s="48" t="s">
        <v>43</v>
      </c>
      <c r="D704" s="49">
        <v>46065</v>
      </c>
      <c r="E704" s="50" t="s">
        <v>14</v>
      </c>
      <c r="F704" s="51" t="s">
        <v>15</v>
      </c>
      <c r="G704" s="59">
        <v>8</v>
      </c>
      <c r="H704" s="51" t="s">
        <v>144</v>
      </c>
      <c r="I704" s="59">
        <v>7</v>
      </c>
      <c r="J704" s="60">
        <f>IF(ISBLANK(H704),"",IFERROR(VLOOKUP(B704,'Np PL4 Stock'!$A:$D,4,FALSE),""))</f>
        <v>46050</v>
      </c>
      <c r="K704" s="61">
        <f>IF(ISBLANK(H704),"",SUMIF('Np PL4 Stock'!$A:$A,B704,'Np PL4 Stock'!$N:$N))</f>
        <v>2.1</v>
      </c>
      <c r="L704" s="62">
        <f>IF(ISBLANK(H704),"",VLOOKUP(LEFT(B704,5),Unit!A:B,2,FALSE))</f>
        <v>16</v>
      </c>
      <c r="M704" s="63" t="str">
        <f>IF(ISBLANK(H704),"",IFERROR(VLOOKUP(B704,'Np PL4 Stock'!$A:$T,20,FALSE),""))</f>
        <v>V1-MB1</v>
      </c>
      <c r="N704" s="63" t="str">
        <f>IF(ISBLANK(H704),"",IFERROR(VLOOKUP(B704,'Np PL4 Stock'!$A:$U,21,FALSE),""))</f>
        <v>SIS</v>
      </c>
      <c r="O704" s="62">
        <f t="shared" si="108"/>
        <v>131.25</v>
      </c>
      <c r="P704" s="62">
        <f t="shared" si="105"/>
        <v>3.09375e-5</v>
      </c>
      <c r="Q704" s="67">
        <f t="shared" si="109"/>
        <v>8.64709047619048e-7</v>
      </c>
      <c r="R704" s="67">
        <f t="shared" si="106"/>
        <v>1.22631753571429e-6</v>
      </c>
      <c r="S704" s="59">
        <v>13</v>
      </c>
      <c r="T704" s="147">
        <v>7.601</v>
      </c>
      <c r="U704" s="147">
        <v>8.071</v>
      </c>
      <c r="V704" s="59">
        <v>89.796</v>
      </c>
      <c r="W704" s="59">
        <v>398</v>
      </c>
      <c r="X704" s="59">
        <v>96</v>
      </c>
      <c r="Y704" s="59">
        <v>100</v>
      </c>
      <c r="Z704" s="59">
        <v>80</v>
      </c>
      <c r="AA704" s="59">
        <v>0</v>
      </c>
      <c r="AB704" s="59">
        <v>0</v>
      </c>
      <c r="AC704" s="59">
        <v>0</v>
      </c>
      <c r="AD704" s="59">
        <v>0</v>
      </c>
      <c r="AE704" s="59">
        <v>100</v>
      </c>
      <c r="AF704" s="73" t="s">
        <v>38</v>
      </c>
      <c r="AG704" s="73">
        <v>135000</v>
      </c>
      <c r="AH704" s="73" t="s">
        <v>38</v>
      </c>
      <c r="AI704" s="73" t="s">
        <v>38</v>
      </c>
      <c r="AJ704" s="73" t="s">
        <v>38</v>
      </c>
      <c r="AK704" s="73" t="s">
        <v>32</v>
      </c>
      <c r="AL704" s="77" t="str">
        <f>IF(ISBLANK(S704),"",IF(AJ704="Fail","Fail",IF(E704="PL4",IF(AND(T704&gt;STD_01122025!$D$3,U704&lt;STD_01122025!$D$4,OR(AF704="ND",AF704&lt;STD_01122025!$D$7),AH704="ND"),"Pass","Fail"),IF(E704="PL12",IF(AND(S704&lt;STD_01122025!$F$2,T704&gt;STD_01122025!$F$3,U704&lt;STD_01122025!$F$4,V704&gt;STD_01122025!$F$5,X704&gt;STD_01122025!$F$6,OR(AF704="ND",AF704&lt;STD_01122025!$F$7),AH704="ND"),"Pass","Fail"),IF(E704="SuperPL",IF(AND(T704&gt;STD_01122025!$H$3,U704&lt;STD_01122025!$H$4,V704&gt;STD_01122025!$H$5,X704&gt;STD_01122025!$H$6,OR(AF704="ND",AF704&lt;STD_01122025!$H$7),AH704="ND"),"Pass","Fail"),IF(E704="Flight",IF(AND(T704&gt;STD_01122025!$J$3,U704&lt;STD_01122025!$J$4,X704&gt;STD_01122025!$J$6,OR(AF704="ND",AF704&lt;STD_01122025!$J$7),AH704="ND"),"Pass","Fail"),""))))))</f>
        <v>Pass</v>
      </c>
      <c r="AM704" s="62">
        <f>IF(ISBLANK(B704),"",IFERROR(IF(VLOOKUP(B704,'Np PL4 Stock'!$A:$J,10,FALSE)="Np4",D704-VLOOKUP(B704,'Np PL4 Stock'!$A:$E,5,FALSE),D704-VLOOKUP(B704,'Np PL4 Stock'!$A:$E,5,FALSE)-1),""))</f>
        <v>15</v>
      </c>
      <c r="AN704" s="147">
        <v>7.76</v>
      </c>
      <c r="AO704" s="147">
        <v>6.123</v>
      </c>
      <c r="AP704" s="59">
        <v>88.542</v>
      </c>
      <c r="AQ704" s="59">
        <v>373</v>
      </c>
      <c r="AR704" s="59">
        <v>95</v>
      </c>
      <c r="AS704" s="59">
        <v>100</v>
      </c>
      <c r="AT704" s="73">
        <v>1000</v>
      </c>
      <c r="AU704" s="73">
        <v>95000</v>
      </c>
      <c r="AV704" s="73" t="s">
        <v>38</v>
      </c>
      <c r="AW704" s="73" t="s">
        <v>38</v>
      </c>
      <c r="AX704" s="84" t="s">
        <v>32</v>
      </c>
      <c r="AY704" s="59">
        <v>0</v>
      </c>
      <c r="AZ704" s="59">
        <v>0</v>
      </c>
      <c r="BA704" s="59">
        <v>0</v>
      </c>
      <c r="BB704" s="59">
        <v>0</v>
      </c>
      <c r="BC704" s="59">
        <v>0</v>
      </c>
      <c r="BD704" s="59">
        <v>0</v>
      </c>
      <c r="BE704" s="84" t="s">
        <v>38</v>
      </c>
      <c r="BF704" s="84" t="s">
        <v>38</v>
      </c>
      <c r="BG704" s="84" t="s">
        <v>38</v>
      </c>
      <c r="BH704" s="84" t="s">
        <v>38</v>
      </c>
      <c r="BI704" s="85" t="s">
        <v>515</v>
      </c>
      <c r="BJ704" s="86" t="s">
        <v>261</v>
      </c>
      <c r="BK704" s="86" t="s">
        <v>495</v>
      </c>
      <c r="BL704" s="86" t="s">
        <v>155</v>
      </c>
      <c r="BM704" s="86" t="s">
        <v>178</v>
      </c>
      <c r="BN704" s="86"/>
      <c r="BO704" s="59">
        <v>8</v>
      </c>
      <c r="BP704" s="69">
        <v>256104305100385</v>
      </c>
      <c r="BQ704" s="92">
        <v>0.45</v>
      </c>
      <c r="BR704" s="93">
        <v>0.045</v>
      </c>
      <c r="BS704" s="94">
        <f t="shared" si="110"/>
        <v>0.495</v>
      </c>
      <c r="BT704" s="95">
        <v>0.198</v>
      </c>
      <c r="BU704" s="101">
        <f t="shared" si="111"/>
        <v>0.693</v>
      </c>
      <c r="BV704" s="102">
        <f t="shared" si="107"/>
        <v>2.68096514745308</v>
      </c>
      <c r="BW704" s="103">
        <v>495</v>
      </c>
      <c r="BX704" s="104">
        <f t="shared" si="112"/>
        <v>0.00185790884718499</v>
      </c>
      <c r="BY704" s="105">
        <v>1000</v>
      </c>
      <c r="BZ704" s="103" t="s">
        <v>32</v>
      </c>
      <c r="CA704" s="106" t="s">
        <v>189</v>
      </c>
      <c r="CB704" s="107" t="s">
        <v>148</v>
      </c>
      <c r="CC704" s="112" t="s">
        <v>149</v>
      </c>
      <c r="CD704" s="106"/>
      <c r="CE704" s="103" t="s">
        <v>192</v>
      </c>
      <c r="CF704" s="113"/>
      <c r="CG704" s="114">
        <v>2000026895</v>
      </c>
    </row>
    <row r="705" spans="1:85">
      <c r="A705" s="53" t="str">
        <f t="shared" si="113"/>
        <v>A1-13-08-46066</v>
      </c>
      <c r="B705" s="47" t="str">
        <f t="shared" si="114"/>
        <v>A1-13-08</v>
      </c>
      <c r="C705" s="48" t="s">
        <v>43</v>
      </c>
      <c r="D705" s="49">
        <v>46066</v>
      </c>
      <c r="E705" s="50" t="s">
        <v>14</v>
      </c>
      <c r="F705" s="51" t="s">
        <v>15</v>
      </c>
      <c r="G705" s="59">
        <v>8</v>
      </c>
      <c r="H705" s="51" t="s">
        <v>144</v>
      </c>
      <c r="I705" s="59">
        <v>13</v>
      </c>
      <c r="J705" s="60">
        <f>IF(ISBLANK(H705),"",IFERROR(VLOOKUP(B705,'Np PL4 Stock'!$A:$D,4,FALSE),""))</f>
        <v>46051</v>
      </c>
      <c r="K705" s="61">
        <f>IF(ISBLANK(H705),"",SUMIF('Np PL4 Stock'!$A:$A,B705,'Np PL4 Stock'!$N:$N))</f>
        <v>1.2</v>
      </c>
      <c r="L705" s="62">
        <f>IF(ISBLANK(H705),"",VLOOKUP(LEFT(B705,5),Unit!A:B,2,FALSE))</f>
        <v>8</v>
      </c>
      <c r="M705" s="63" t="str">
        <f>IF(ISBLANK(H705),"",IFERROR(VLOOKUP(B705,'Np PL4 Stock'!$A:$T,20,FALSE),""))</f>
        <v>V1-MB1</v>
      </c>
      <c r="N705" s="63" t="str">
        <f>IF(ISBLANK(H705),"",IFERROR(VLOOKUP(B705,'Np PL4 Stock'!$A:$U,21,FALSE),""))</f>
        <v>SIS</v>
      </c>
      <c r="O705" s="62">
        <f t="shared" si="108"/>
        <v>150</v>
      </c>
      <c r="P705" s="62">
        <f t="shared" si="105"/>
        <v>8.25e-5</v>
      </c>
      <c r="Q705" s="67">
        <f t="shared" si="109"/>
        <v>9.92619166666666e-7</v>
      </c>
      <c r="R705" s="67">
        <f t="shared" si="106"/>
        <v>1.383093025e-6</v>
      </c>
      <c r="S705" s="71">
        <v>13</v>
      </c>
      <c r="T705" s="148">
        <v>7.951</v>
      </c>
      <c r="U705" s="148">
        <v>6.575</v>
      </c>
      <c r="V705" s="70">
        <v>98.684</v>
      </c>
      <c r="W705" s="71">
        <v>351</v>
      </c>
      <c r="X705" s="71">
        <v>97</v>
      </c>
      <c r="Y705" s="59">
        <v>100</v>
      </c>
      <c r="Z705" s="59">
        <v>88</v>
      </c>
      <c r="AA705" s="59">
        <v>0</v>
      </c>
      <c r="AB705" s="59">
        <v>0</v>
      </c>
      <c r="AC705" s="59">
        <v>0</v>
      </c>
      <c r="AD705" s="59">
        <v>0</v>
      </c>
      <c r="AE705" s="59">
        <v>100</v>
      </c>
      <c r="AF705" s="73" t="s">
        <v>38</v>
      </c>
      <c r="AG705" s="73">
        <v>100000</v>
      </c>
      <c r="AH705" s="73" t="s">
        <v>38</v>
      </c>
      <c r="AI705" s="73" t="s">
        <v>38</v>
      </c>
      <c r="AJ705" s="73" t="s">
        <v>38</v>
      </c>
      <c r="AK705" s="73" t="s">
        <v>32</v>
      </c>
      <c r="AL705" s="77" t="str">
        <f>IF(ISBLANK(S705),"",IF(AJ705="Fail","Fail",IF(E705="PL4",IF(AND(T705&gt;STD_01122025!$D$3,U705&lt;STD_01122025!$D$4,OR(AF705="ND",AF705&lt;STD_01122025!$D$7),AH705="ND"),"Pass","Fail"),IF(E705="PL12",IF(AND(S705&lt;STD_01122025!$F$2,T705&gt;STD_01122025!$F$3,U705&lt;STD_01122025!$F$4,V705&gt;STD_01122025!$F$5,X705&gt;STD_01122025!$F$6,OR(AF705="ND",AF705&lt;STD_01122025!$F$7),AH705="ND"),"Pass","Fail"),IF(E705="SuperPL",IF(AND(T705&gt;STD_01122025!$H$3,U705&lt;STD_01122025!$H$4,V705&gt;STD_01122025!$H$5,X705&gt;STD_01122025!$H$6,OR(AF705="ND",AF705&lt;STD_01122025!$H$7),AH705="ND"),"Pass","Fail"),IF(E705="Flight",IF(AND(T705&gt;STD_01122025!$J$3,U705&lt;STD_01122025!$J$4,X705&gt;STD_01122025!$J$6,OR(AF705="ND",AF705&lt;STD_01122025!$J$7),AH705="ND"),"Pass","Fail"),""))))))</f>
        <v>Pass</v>
      </c>
      <c r="AM705" s="62">
        <f>IF(ISBLANK(B705),"",IFERROR(IF(VLOOKUP(B705,'Np PL4 Stock'!$A:$J,10,FALSE)="Np4",D705-VLOOKUP(B705,'Np PL4 Stock'!$A:$E,5,FALSE),D705-VLOOKUP(B705,'Np PL4 Stock'!$A:$E,5,FALSE)-1),""))</f>
        <v>15</v>
      </c>
      <c r="AN705" s="147">
        <v>8.15</v>
      </c>
      <c r="AO705" s="147">
        <v>6.579</v>
      </c>
      <c r="AP705" s="59">
        <v>99</v>
      </c>
      <c r="AQ705" s="59">
        <v>302</v>
      </c>
      <c r="AR705" s="59">
        <v>96</v>
      </c>
      <c r="AS705" s="59">
        <v>100</v>
      </c>
      <c r="AT705" s="73">
        <v>3500</v>
      </c>
      <c r="AU705" s="73">
        <v>95000</v>
      </c>
      <c r="AV705" s="73" t="s">
        <v>38</v>
      </c>
      <c r="AW705" s="73" t="s">
        <v>38</v>
      </c>
      <c r="AX705" s="84" t="s">
        <v>32</v>
      </c>
      <c r="AY705" s="59">
        <v>0</v>
      </c>
      <c r="AZ705" s="59">
        <v>0</v>
      </c>
      <c r="BA705" s="59">
        <v>0</v>
      </c>
      <c r="BB705" s="59">
        <v>0</v>
      </c>
      <c r="BC705" s="59">
        <v>0</v>
      </c>
      <c r="BD705" s="59">
        <v>0</v>
      </c>
      <c r="BE705" s="84" t="s">
        <v>38</v>
      </c>
      <c r="BF705" s="84" t="s">
        <v>38</v>
      </c>
      <c r="BG705" s="84" t="s">
        <v>38</v>
      </c>
      <c r="BH705" s="84" t="s">
        <v>38</v>
      </c>
      <c r="BI705" s="85" t="s">
        <v>544</v>
      </c>
      <c r="BJ705" s="64" t="s">
        <v>240</v>
      </c>
      <c r="BK705" s="86" t="s">
        <v>483</v>
      </c>
      <c r="BL705" s="86" t="s">
        <v>155</v>
      </c>
      <c r="BM705" s="86" t="s">
        <v>178</v>
      </c>
      <c r="BN705" s="86"/>
      <c r="BO705" s="59">
        <v>5</v>
      </c>
      <c r="BP705" s="69">
        <v>256104305100386</v>
      </c>
      <c r="BQ705" s="92">
        <v>0.6</v>
      </c>
      <c r="BR705" s="93">
        <v>0.06</v>
      </c>
      <c r="BS705" s="94">
        <f t="shared" si="110"/>
        <v>0.66</v>
      </c>
      <c r="BT705" s="95">
        <v>0.2508</v>
      </c>
      <c r="BU705" s="101">
        <f t="shared" si="111"/>
        <v>0.9108</v>
      </c>
      <c r="BV705" s="102">
        <f t="shared" si="107"/>
        <v>3.3112582781457</v>
      </c>
      <c r="BW705" s="103">
        <v>660</v>
      </c>
      <c r="BX705" s="104">
        <f t="shared" si="112"/>
        <v>0.0030158940397351</v>
      </c>
      <c r="BY705" s="105">
        <v>1000</v>
      </c>
      <c r="BZ705" s="103" t="s">
        <v>32</v>
      </c>
      <c r="CA705" s="106" t="s">
        <v>189</v>
      </c>
      <c r="CB705" s="107" t="s">
        <v>148</v>
      </c>
      <c r="CC705" s="112" t="s">
        <v>149</v>
      </c>
      <c r="CD705" s="106"/>
      <c r="CE705" s="103" t="s">
        <v>192</v>
      </c>
      <c r="CF705" s="113"/>
      <c r="CG705" s="114">
        <v>2000019296</v>
      </c>
    </row>
    <row r="706" spans="1:85">
      <c r="A706" s="53" t="str">
        <f t="shared" si="113"/>
        <v>A1-14-08-46066</v>
      </c>
      <c r="B706" s="47" t="str">
        <f t="shared" si="114"/>
        <v>A1-14-08</v>
      </c>
      <c r="C706" s="48" t="s">
        <v>43</v>
      </c>
      <c r="D706" s="49">
        <v>46066</v>
      </c>
      <c r="E706" s="50" t="s">
        <v>14</v>
      </c>
      <c r="F706" s="51" t="s">
        <v>15</v>
      </c>
      <c r="G706" s="59">
        <v>8</v>
      </c>
      <c r="H706" s="51" t="s">
        <v>144</v>
      </c>
      <c r="I706" s="59">
        <v>14</v>
      </c>
      <c r="J706" s="60">
        <f>IF(ISBLANK(H706),"",IFERROR(VLOOKUP(B706,'Np PL4 Stock'!$A:$D,4,FALSE),""))</f>
        <v>46051</v>
      </c>
      <c r="K706" s="61">
        <f>IF(ISBLANK(H706),"",SUMIF('Np PL4 Stock'!$A:$A,B706,'Np PL4 Stock'!$N:$N))</f>
        <v>1.2</v>
      </c>
      <c r="L706" s="62">
        <f>IF(ISBLANK(H706),"",VLOOKUP(LEFT(B706,5),Unit!A:B,2,FALSE))</f>
        <v>8</v>
      </c>
      <c r="M706" s="63" t="str">
        <f>IF(ISBLANK(H706),"",IFERROR(VLOOKUP(B706,'Np PL4 Stock'!$A:$T,20,FALSE),""))</f>
        <v>V1-MB1</v>
      </c>
      <c r="N706" s="63" t="str">
        <f>IF(ISBLANK(H706),"",IFERROR(VLOOKUP(B706,'Np PL4 Stock'!$A:$U,21,FALSE),""))</f>
        <v>SIS</v>
      </c>
      <c r="O706" s="62">
        <f t="shared" si="108"/>
        <v>150</v>
      </c>
      <c r="P706" s="62">
        <f t="shared" ref="P706:P769" si="115">IFERROR((SUMIFS(BS:BS,A:A,A706))/(L706*10^3),"")</f>
        <v>9e-5</v>
      </c>
      <c r="Q706" s="67">
        <f t="shared" si="109"/>
        <v>1.05e-6</v>
      </c>
      <c r="R706" s="67">
        <f t="shared" ref="R706:R769" si="116">IFERROR(SUM(SUMIF(B:B,B706,BS:BS),SUMIF(B:B,B706,BT:BT))/(K706*10^6),"")</f>
        <v>1.48875e-6</v>
      </c>
      <c r="S706" s="71">
        <v>13</v>
      </c>
      <c r="T706" s="148">
        <v>7.675</v>
      </c>
      <c r="U706" s="148">
        <v>5.681</v>
      </c>
      <c r="V706" s="70">
        <v>97.436</v>
      </c>
      <c r="W706" s="71">
        <v>382</v>
      </c>
      <c r="X706" s="71">
        <v>94</v>
      </c>
      <c r="Y706" s="59">
        <v>100</v>
      </c>
      <c r="Z706" s="59">
        <v>92</v>
      </c>
      <c r="AA706" s="59">
        <v>0</v>
      </c>
      <c r="AB706" s="59">
        <v>0</v>
      </c>
      <c r="AC706" s="59">
        <v>0</v>
      </c>
      <c r="AD706" s="59">
        <v>0</v>
      </c>
      <c r="AE706" s="59">
        <v>100</v>
      </c>
      <c r="AF706" s="73" t="s">
        <v>38</v>
      </c>
      <c r="AG706" s="73">
        <v>115000</v>
      </c>
      <c r="AH706" s="73" t="s">
        <v>38</v>
      </c>
      <c r="AI706" s="73" t="s">
        <v>38</v>
      </c>
      <c r="AJ706" s="73" t="s">
        <v>38</v>
      </c>
      <c r="AK706" s="73" t="s">
        <v>32</v>
      </c>
      <c r="AL706" s="77" t="str">
        <f>IF(ISBLANK(S706),"",IF(AJ706="Fail","Fail",IF(E706="PL4",IF(AND(T706&gt;STD_01122025!$D$3,U706&lt;STD_01122025!$D$4,OR(AF706="ND",AF706&lt;STD_01122025!$D$7),AH706="ND"),"Pass","Fail"),IF(E706="PL12",IF(AND(S706&lt;STD_01122025!$F$2,T706&gt;STD_01122025!$F$3,U706&lt;STD_01122025!$F$4,V706&gt;STD_01122025!$F$5,X706&gt;STD_01122025!$F$6,OR(AF706="ND",AF706&lt;STD_01122025!$F$7),AH706="ND"),"Pass","Fail"),IF(E706="SuperPL",IF(AND(T706&gt;STD_01122025!$H$3,U706&lt;STD_01122025!$H$4,V706&gt;STD_01122025!$H$5,X706&gt;STD_01122025!$H$6,OR(AF706="ND",AF706&lt;STD_01122025!$H$7),AH706="ND"),"Pass","Fail"),IF(E706="Flight",IF(AND(T706&gt;STD_01122025!$J$3,U706&lt;STD_01122025!$J$4,X706&gt;STD_01122025!$J$6,OR(AF706="ND",AF706&lt;STD_01122025!$J$7),AH706="ND"),"Pass","Fail"),""))))))</f>
        <v>Pass</v>
      </c>
      <c r="AM706" s="62">
        <f>IF(ISBLANK(B706),"",IFERROR(IF(VLOOKUP(B706,'Np PL4 Stock'!$A:$J,10,FALSE)="Np4",D706-VLOOKUP(B706,'Np PL4 Stock'!$A:$E,5,FALSE),D706-VLOOKUP(B706,'Np PL4 Stock'!$A:$E,5,FALSE)-1),""))</f>
        <v>15</v>
      </c>
      <c r="AN706" s="147">
        <v>8.022</v>
      </c>
      <c r="AO706" s="147">
        <v>6.885</v>
      </c>
      <c r="AP706" s="59">
        <v>96</v>
      </c>
      <c r="AQ706" s="59">
        <v>320</v>
      </c>
      <c r="AR706" s="59">
        <v>98</v>
      </c>
      <c r="AS706" s="59">
        <v>100</v>
      </c>
      <c r="AT706" s="73">
        <v>1000</v>
      </c>
      <c r="AU706" s="73">
        <v>50000</v>
      </c>
      <c r="AV706" s="73" t="s">
        <v>38</v>
      </c>
      <c r="AW706" s="73" t="s">
        <v>38</v>
      </c>
      <c r="AX706" s="84" t="s">
        <v>32</v>
      </c>
      <c r="AY706" s="59">
        <v>0</v>
      </c>
      <c r="AZ706" s="59">
        <v>0</v>
      </c>
      <c r="BA706" s="59">
        <v>0</v>
      </c>
      <c r="BB706" s="59">
        <v>0</v>
      </c>
      <c r="BC706" s="59">
        <v>0</v>
      </c>
      <c r="BD706" s="59">
        <v>0</v>
      </c>
      <c r="BE706" s="84" t="s">
        <v>38</v>
      </c>
      <c r="BF706" s="84" t="s">
        <v>38</v>
      </c>
      <c r="BG706" s="84" t="s">
        <v>38</v>
      </c>
      <c r="BH706" s="84" t="s">
        <v>38</v>
      </c>
      <c r="BI706" s="85" t="s">
        <v>484</v>
      </c>
      <c r="BJ706" s="86" t="s">
        <v>260</v>
      </c>
      <c r="BK706" s="86" t="s">
        <v>485</v>
      </c>
      <c r="BL706" s="86" t="s">
        <v>155</v>
      </c>
      <c r="BM706" s="86" t="s">
        <v>178</v>
      </c>
      <c r="BN706" s="86"/>
      <c r="BO706" s="59">
        <v>8</v>
      </c>
      <c r="BP706" s="69">
        <v>256104305100387</v>
      </c>
      <c r="BQ706" s="92">
        <v>0.6</v>
      </c>
      <c r="BR706" s="93">
        <v>0.12</v>
      </c>
      <c r="BS706" s="94">
        <f t="shared" si="110"/>
        <v>0.72</v>
      </c>
      <c r="BT706" s="95">
        <v>0.3024</v>
      </c>
      <c r="BU706" s="101">
        <f t="shared" si="111"/>
        <v>1.0224</v>
      </c>
      <c r="BV706" s="102">
        <f t="shared" ref="BV706:BV719" si="117">IF(ISNUMBER(AQ706),(1/AQ706)*10^3,"-")</f>
        <v>3.125</v>
      </c>
      <c r="BW706" s="103">
        <v>720</v>
      </c>
      <c r="BX706" s="104">
        <f t="shared" si="112"/>
        <v>0.003195</v>
      </c>
      <c r="BY706" s="105">
        <v>1000</v>
      </c>
      <c r="BZ706" s="103" t="s">
        <v>32</v>
      </c>
      <c r="CA706" s="106" t="s">
        <v>189</v>
      </c>
      <c r="CB706" s="107" t="s">
        <v>148</v>
      </c>
      <c r="CC706" s="112" t="s">
        <v>149</v>
      </c>
      <c r="CD706" s="106"/>
      <c r="CE706" s="103" t="s">
        <v>192</v>
      </c>
      <c r="CF706" s="113"/>
      <c r="CG706" s="114">
        <v>2000011319</v>
      </c>
    </row>
    <row r="707" spans="1:85">
      <c r="A707" s="53" t="str">
        <f t="shared" si="113"/>
        <v>A1-15-08-46066</v>
      </c>
      <c r="B707" s="47" t="str">
        <f t="shared" si="114"/>
        <v>A1-15-08</v>
      </c>
      <c r="C707" s="48" t="s">
        <v>43</v>
      </c>
      <c r="D707" s="49">
        <v>46066</v>
      </c>
      <c r="E707" s="50" t="s">
        <v>14</v>
      </c>
      <c r="F707" s="51" t="s">
        <v>15</v>
      </c>
      <c r="G707" s="59">
        <v>8</v>
      </c>
      <c r="H707" s="51" t="s">
        <v>144</v>
      </c>
      <c r="I707" s="59">
        <v>15</v>
      </c>
      <c r="J707" s="60">
        <f>IF(ISBLANK(H707),"",IFERROR(VLOOKUP(B707,'Np PL4 Stock'!$A:$D,4,FALSE),""))</f>
        <v>46051</v>
      </c>
      <c r="K707" s="61">
        <f>IF(ISBLANK(H707),"",SUMIF('Np PL4 Stock'!$A:$A,B707,'Np PL4 Stock'!$N:$N))</f>
        <v>1.2</v>
      </c>
      <c r="L707" s="62">
        <f>IF(ISBLANK(H707),"",VLOOKUP(LEFT(B707,5),Unit!A:B,2,FALSE))</f>
        <v>8</v>
      </c>
      <c r="M707" s="63" t="str">
        <f>IF(ISBLANK(H707),"",IFERROR(VLOOKUP(B707,'Np PL4 Stock'!$A:$T,20,FALSE),""))</f>
        <v>V1-MB1</v>
      </c>
      <c r="N707" s="63" t="str">
        <f>IF(ISBLANK(H707),"",IFERROR(VLOOKUP(B707,'Np PL4 Stock'!$A:$U,21,FALSE),""))</f>
        <v>SIS</v>
      </c>
      <c r="O707" s="62">
        <f t="shared" ref="O707:O770" si="118">IFERROR((K707*10^6)/(L707*10^3),"")</f>
        <v>150</v>
      </c>
      <c r="P707" s="62">
        <f t="shared" si="115"/>
        <v>0.00015</v>
      </c>
      <c r="Q707" s="67">
        <f t="shared" ref="Q707:Q770" si="119">IFERROR(SUM(SUMIF(B:B,B707,BQ:BQ),SUMIF(B:B,B707,BR:BR))/(K707*10^6),"")</f>
        <v>1e-6</v>
      </c>
      <c r="R707" s="67">
        <f t="shared" si="116"/>
        <v>1.42e-6</v>
      </c>
      <c r="S707" s="71">
        <v>13</v>
      </c>
      <c r="T707" s="148">
        <v>7.838</v>
      </c>
      <c r="U707" s="148">
        <v>5.85</v>
      </c>
      <c r="V707" s="70">
        <v>100</v>
      </c>
      <c r="W707" s="71">
        <v>372</v>
      </c>
      <c r="X707" s="71">
        <v>96</v>
      </c>
      <c r="Y707" s="59">
        <v>100</v>
      </c>
      <c r="Z707" s="59">
        <v>88</v>
      </c>
      <c r="AA707" s="59">
        <v>0</v>
      </c>
      <c r="AB707" s="59">
        <v>0</v>
      </c>
      <c r="AC707" s="59">
        <v>0</v>
      </c>
      <c r="AD707" s="59">
        <v>0</v>
      </c>
      <c r="AE707" s="59">
        <v>100</v>
      </c>
      <c r="AF707" s="73" t="s">
        <v>38</v>
      </c>
      <c r="AG707" s="73">
        <v>135000</v>
      </c>
      <c r="AH707" s="73" t="s">
        <v>38</v>
      </c>
      <c r="AI707" s="73" t="s">
        <v>38</v>
      </c>
      <c r="AJ707" s="73" t="s">
        <v>38</v>
      </c>
      <c r="AK707" s="73" t="s">
        <v>32</v>
      </c>
      <c r="AL707" s="77" t="str">
        <f>IF(ISBLANK(S707),"",IF(AJ707="Fail","Fail",IF(E707="PL4",IF(AND(T707&gt;STD_01122025!$D$3,U707&lt;STD_01122025!$D$4,OR(AF707="ND",AF707&lt;STD_01122025!$D$7),AH707="ND"),"Pass","Fail"),IF(E707="PL12",IF(AND(S707&lt;STD_01122025!$F$2,T707&gt;STD_01122025!$F$3,U707&lt;STD_01122025!$F$4,V707&gt;STD_01122025!$F$5,X707&gt;STD_01122025!$F$6,OR(AF707="ND",AF707&lt;STD_01122025!$F$7),AH707="ND"),"Pass","Fail"),IF(E707="SuperPL",IF(AND(T707&gt;STD_01122025!$H$3,U707&lt;STD_01122025!$H$4,V707&gt;STD_01122025!$H$5,X707&gt;STD_01122025!$H$6,OR(AF707="ND",AF707&lt;STD_01122025!$H$7),AH707="ND"),"Pass","Fail"),IF(E707="Flight",IF(AND(T707&gt;STD_01122025!$J$3,U707&lt;STD_01122025!$J$4,X707&gt;STD_01122025!$J$6,OR(AF707="ND",AF707&lt;STD_01122025!$J$7),AH707="ND"),"Pass","Fail"),""))))))</f>
        <v>Pass</v>
      </c>
      <c r="AM707" s="62">
        <f>IF(ISBLANK(B707),"",IFERROR(IF(VLOOKUP(B707,'Np PL4 Stock'!$A:$J,10,FALSE)="Np4",D707-VLOOKUP(B707,'Np PL4 Stock'!$A:$E,5,FALSE),D707-VLOOKUP(B707,'Np PL4 Stock'!$A:$E,5,FALSE)-1),""))</f>
        <v>15</v>
      </c>
      <c r="AN707" s="147">
        <v>8.328</v>
      </c>
      <c r="AO707" s="147">
        <v>6.821</v>
      </c>
      <c r="AP707" s="59">
        <v>99</v>
      </c>
      <c r="AQ707" s="59">
        <v>275</v>
      </c>
      <c r="AR707" s="59">
        <v>98</v>
      </c>
      <c r="AS707" s="59">
        <v>100</v>
      </c>
      <c r="AT707" s="73" t="s">
        <v>38</v>
      </c>
      <c r="AU707" s="73">
        <v>75000</v>
      </c>
      <c r="AV707" s="73" t="s">
        <v>38</v>
      </c>
      <c r="AW707" s="73" t="s">
        <v>38</v>
      </c>
      <c r="AX707" s="84" t="s">
        <v>32</v>
      </c>
      <c r="AY707" s="59">
        <v>0</v>
      </c>
      <c r="AZ707" s="59">
        <v>0</v>
      </c>
      <c r="BA707" s="59">
        <v>0</v>
      </c>
      <c r="BB707" s="59">
        <v>0</v>
      </c>
      <c r="BC707" s="59">
        <v>0</v>
      </c>
      <c r="BD707" s="59">
        <v>0</v>
      </c>
      <c r="BE707" s="84" t="s">
        <v>38</v>
      </c>
      <c r="BF707" s="84" t="s">
        <v>38</v>
      </c>
      <c r="BG707" s="84" t="s">
        <v>38</v>
      </c>
      <c r="BH707" s="84" t="s">
        <v>38</v>
      </c>
      <c r="BI707" s="85" t="s">
        <v>484</v>
      </c>
      <c r="BJ707" s="86" t="s">
        <v>260</v>
      </c>
      <c r="BK707" s="86" t="s">
        <v>485</v>
      </c>
      <c r="BL707" s="86" t="s">
        <v>155</v>
      </c>
      <c r="BM707" s="86" t="s">
        <v>178</v>
      </c>
      <c r="BN707" s="86"/>
      <c r="BO707" s="59">
        <v>8</v>
      </c>
      <c r="BP707" s="69">
        <v>256104305100387</v>
      </c>
      <c r="BQ707" s="92">
        <v>1</v>
      </c>
      <c r="BR707" s="93">
        <v>0.2</v>
      </c>
      <c r="BS707" s="94">
        <f t="shared" ref="BS707:BS770" si="120">IF(ISBLANK(D707),"",SUM(BQ707:BR707))</f>
        <v>1.2</v>
      </c>
      <c r="BT707" s="95">
        <v>0.504</v>
      </c>
      <c r="BU707" s="101">
        <f t="shared" ref="BU707:BU770" si="121">IF(ISBLANK(D707),"",SUM(BS707:BT707))</f>
        <v>1.704</v>
      </c>
      <c r="BV707" s="102">
        <f t="shared" si="117"/>
        <v>3.63636363636364</v>
      </c>
      <c r="BW707" s="103">
        <v>1200</v>
      </c>
      <c r="BX707" s="104">
        <f t="shared" ref="BX707:BX770" si="122">IFERROR((BU707*BV707)/10^3,"-")</f>
        <v>0.00619636363636364</v>
      </c>
      <c r="BY707" s="105">
        <v>1000</v>
      </c>
      <c r="BZ707" s="103" t="s">
        <v>32</v>
      </c>
      <c r="CA707" s="106" t="s">
        <v>189</v>
      </c>
      <c r="CB707" s="107" t="s">
        <v>148</v>
      </c>
      <c r="CC707" s="112" t="s">
        <v>149</v>
      </c>
      <c r="CD707" s="106"/>
      <c r="CE707" s="103" t="s">
        <v>192</v>
      </c>
      <c r="CF707" s="113"/>
      <c r="CG707" s="115">
        <v>2000011319</v>
      </c>
    </row>
    <row r="708" spans="1:85">
      <c r="A708" s="53" t="str">
        <f t="shared" si="113"/>
        <v>A1-16-08-46066</v>
      </c>
      <c r="B708" s="47" t="str">
        <f t="shared" si="114"/>
        <v>A1-16-08</v>
      </c>
      <c r="C708" s="48" t="s">
        <v>43</v>
      </c>
      <c r="D708" s="49">
        <v>46066</v>
      </c>
      <c r="E708" s="50" t="s">
        <v>14</v>
      </c>
      <c r="F708" s="51" t="s">
        <v>15</v>
      </c>
      <c r="G708" s="59">
        <v>8</v>
      </c>
      <c r="H708" s="51" t="s">
        <v>144</v>
      </c>
      <c r="I708" s="59">
        <v>16</v>
      </c>
      <c r="J708" s="60">
        <f>IF(ISBLANK(H708),"",IFERROR(VLOOKUP(B708,'Np PL4 Stock'!$A:$D,4,FALSE),""))</f>
        <v>46051</v>
      </c>
      <c r="K708" s="61">
        <f>IF(ISBLANK(H708),"",SUMIF('Np PL4 Stock'!$A:$A,B708,'Np PL4 Stock'!$N:$N))</f>
        <v>1.2</v>
      </c>
      <c r="L708" s="62">
        <f>IF(ISBLANK(H708),"",VLOOKUP(LEFT(B708,5),Unit!A:B,2,FALSE))</f>
        <v>8</v>
      </c>
      <c r="M708" s="63" t="str">
        <f>IF(ISBLANK(H708),"",IFERROR(VLOOKUP(B708,'Np PL4 Stock'!$A:$T,20,FALSE),""))</f>
        <v>V1-MB1</v>
      </c>
      <c r="N708" s="63" t="str">
        <f>IF(ISBLANK(H708),"",IFERROR(VLOOKUP(B708,'Np PL4 Stock'!$A:$U,21,FALSE),""))</f>
        <v>SIS</v>
      </c>
      <c r="O708" s="62">
        <f t="shared" si="118"/>
        <v>150</v>
      </c>
      <c r="P708" s="62">
        <f t="shared" si="115"/>
        <v>9.7095e-5</v>
      </c>
      <c r="Q708" s="67">
        <f t="shared" si="119"/>
        <v>1.3073e-6</v>
      </c>
      <c r="R708" s="67">
        <f t="shared" si="116"/>
        <v>1.859666e-6</v>
      </c>
      <c r="S708" s="71">
        <v>13</v>
      </c>
      <c r="T708" s="148">
        <v>7.791</v>
      </c>
      <c r="U708" s="148">
        <v>6.579</v>
      </c>
      <c r="V708" s="70">
        <v>94.667</v>
      </c>
      <c r="W708" s="71">
        <v>377</v>
      </c>
      <c r="X708" s="71">
        <v>94</v>
      </c>
      <c r="Y708" s="59">
        <v>100</v>
      </c>
      <c r="Z708" s="59">
        <v>84</v>
      </c>
      <c r="AA708" s="59">
        <v>0</v>
      </c>
      <c r="AB708" s="59">
        <v>0</v>
      </c>
      <c r="AC708" s="59">
        <v>0</v>
      </c>
      <c r="AD708" s="59">
        <v>0</v>
      </c>
      <c r="AE708" s="59">
        <v>100</v>
      </c>
      <c r="AF708" s="73" t="s">
        <v>38</v>
      </c>
      <c r="AG708" s="73">
        <v>105000</v>
      </c>
      <c r="AH708" s="73" t="s">
        <v>38</v>
      </c>
      <c r="AI708" s="73" t="s">
        <v>38</v>
      </c>
      <c r="AJ708" s="73" t="s">
        <v>38</v>
      </c>
      <c r="AK708" s="73" t="s">
        <v>32</v>
      </c>
      <c r="AL708" s="77" t="str">
        <f>IF(ISBLANK(S708),"",IF(AJ708="Fail","Fail",IF(E708="PL4",IF(AND(T708&gt;STD_01122025!$D$3,U708&lt;STD_01122025!$D$4,OR(AF708="ND",AF708&lt;STD_01122025!$D$7),AH708="ND"),"Pass","Fail"),IF(E708="PL12",IF(AND(S708&lt;STD_01122025!$F$2,T708&gt;STD_01122025!$F$3,U708&lt;STD_01122025!$F$4,V708&gt;STD_01122025!$F$5,X708&gt;STD_01122025!$F$6,OR(AF708="ND",AF708&lt;STD_01122025!$F$7),AH708="ND"),"Pass","Fail"),IF(E708="SuperPL",IF(AND(T708&gt;STD_01122025!$H$3,U708&lt;STD_01122025!$H$4,V708&gt;STD_01122025!$H$5,X708&gt;STD_01122025!$H$6,OR(AF708="ND",AF708&lt;STD_01122025!$H$7),AH708="ND"),"Pass","Fail"),IF(E708="Flight",IF(AND(T708&gt;STD_01122025!$J$3,U708&lt;STD_01122025!$J$4,X708&gt;STD_01122025!$J$6,OR(AF708="ND",AF708&lt;STD_01122025!$J$7),AH708="ND"),"Pass","Fail"),""))))))</f>
        <v>Pass</v>
      </c>
      <c r="AM708" s="62">
        <f>IF(ISBLANK(B708),"",IFERROR(IF(VLOOKUP(B708,'Np PL4 Stock'!$A:$J,10,FALSE)="Np4",D708-VLOOKUP(B708,'Np PL4 Stock'!$A:$E,5,FALSE),D708-VLOOKUP(B708,'Np PL4 Stock'!$A:$E,5,FALSE)-1),""))</f>
        <v>15</v>
      </c>
      <c r="AN708" s="147">
        <v>8.135</v>
      </c>
      <c r="AO708" s="147">
        <v>6.395</v>
      </c>
      <c r="AP708" s="59">
        <v>97.403</v>
      </c>
      <c r="AQ708" s="59">
        <v>305</v>
      </c>
      <c r="AR708" s="59">
        <v>97</v>
      </c>
      <c r="AS708" s="59">
        <v>100</v>
      </c>
      <c r="AT708" s="73" t="s">
        <v>38</v>
      </c>
      <c r="AU708" s="73">
        <v>60000</v>
      </c>
      <c r="AV708" s="73" t="s">
        <v>38</v>
      </c>
      <c r="AW708" s="73" t="s">
        <v>38</v>
      </c>
      <c r="AX708" s="84" t="s">
        <v>32</v>
      </c>
      <c r="AY708" s="59">
        <v>0</v>
      </c>
      <c r="AZ708" s="59">
        <v>0</v>
      </c>
      <c r="BA708" s="59">
        <v>0</v>
      </c>
      <c r="BB708" s="59">
        <v>0</v>
      </c>
      <c r="BC708" s="59">
        <v>0</v>
      </c>
      <c r="BD708" s="59">
        <v>0</v>
      </c>
      <c r="BE708" s="84" t="s">
        <v>38</v>
      </c>
      <c r="BF708" s="84" t="s">
        <v>38</v>
      </c>
      <c r="BG708" s="84" t="s">
        <v>38</v>
      </c>
      <c r="BH708" s="84" t="s">
        <v>38</v>
      </c>
      <c r="BI708" s="85" t="s">
        <v>484</v>
      </c>
      <c r="BJ708" s="86" t="s">
        <v>260</v>
      </c>
      <c r="BK708" s="86" t="s">
        <v>485</v>
      </c>
      <c r="BL708" s="86" t="s">
        <v>155</v>
      </c>
      <c r="BM708" s="86" t="s">
        <v>178</v>
      </c>
      <c r="BN708" s="86"/>
      <c r="BO708" s="59">
        <v>8</v>
      </c>
      <c r="BP708" s="69">
        <v>256104305100387</v>
      </c>
      <c r="BQ708" s="92">
        <v>0.6473</v>
      </c>
      <c r="BR708" s="93">
        <v>0.12946</v>
      </c>
      <c r="BS708" s="94">
        <f t="shared" si="120"/>
        <v>0.77676</v>
      </c>
      <c r="BT708" s="95">
        <v>0.3262392</v>
      </c>
      <c r="BU708" s="101">
        <f t="shared" si="121"/>
        <v>1.1029992</v>
      </c>
      <c r="BV708" s="102">
        <f t="shared" si="117"/>
        <v>3.27868852459016</v>
      </c>
      <c r="BW708" s="103">
        <v>776.76</v>
      </c>
      <c r="BX708" s="104">
        <f t="shared" si="122"/>
        <v>0.00361639081967213</v>
      </c>
      <c r="BY708" s="105">
        <v>1000</v>
      </c>
      <c r="BZ708" s="103" t="s">
        <v>32</v>
      </c>
      <c r="CA708" s="106" t="s">
        <v>189</v>
      </c>
      <c r="CB708" s="107" t="s">
        <v>148</v>
      </c>
      <c r="CC708" s="112" t="s">
        <v>149</v>
      </c>
      <c r="CD708" s="106"/>
      <c r="CE708" s="103" t="s">
        <v>192</v>
      </c>
      <c r="CF708" s="113"/>
      <c r="CG708" s="115">
        <v>2000011319</v>
      </c>
    </row>
    <row r="709" spans="1:85">
      <c r="A709" s="53" t="str">
        <f t="shared" si="113"/>
        <v>C1-03-09-46067</v>
      </c>
      <c r="B709" s="47" t="str">
        <f t="shared" si="114"/>
        <v>C1-03-09</v>
      </c>
      <c r="C709" s="48" t="s">
        <v>43</v>
      </c>
      <c r="D709" s="49">
        <v>46067</v>
      </c>
      <c r="E709" s="50" t="s">
        <v>3</v>
      </c>
      <c r="F709" s="51" t="s">
        <v>6</v>
      </c>
      <c r="G709" s="59">
        <v>9</v>
      </c>
      <c r="H709" s="51" t="s">
        <v>187</v>
      </c>
      <c r="I709" s="59">
        <v>3</v>
      </c>
      <c r="J709" s="60">
        <f>IF(ISBLANK(H709),"",IFERROR(VLOOKUP(B709,'Np PL4 Stock'!$A:$D,4,FALSE),""))</f>
        <v>46056</v>
      </c>
      <c r="K709" s="61">
        <f>IF(ISBLANK(H709),"",SUMIF('Np PL4 Stock'!$A:$A,B709,'Np PL4 Stock'!$N:$N))</f>
        <v>2.4</v>
      </c>
      <c r="L709" s="62">
        <f>IF(ISBLANK(H709),"",VLOOKUP(LEFT(B709,5),Unit!A:B,2,FALSE))</f>
        <v>20</v>
      </c>
      <c r="M709" s="63" t="str">
        <f>IF(ISBLANK(H709),"",IFERROR(VLOOKUP(B709,'Np PL4 Stock'!$A:$T,20,FALSE),""))</f>
        <v>V1-MB1</v>
      </c>
      <c r="N709" s="63" t="str">
        <f>IF(ISBLANK(H709),"",IFERROR(VLOOKUP(B709,'Np PL4 Stock'!$A:$U,21,FALSE),""))</f>
        <v>SIS</v>
      </c>
      <c r="O709" s="62">
        <f t="shared" si="118"/>
        <v>120</v>
      </c>
      <c r="P709" s="62">
        <f t="shared" si="115"/>
        <v>4.55e-5</v>
      </c>
      <c r="Q709" s="67">
        <f t="shared" si="119"/>
        <v>1.01791666666667e-6</v>
      </c>
      <c r="R709" s="67">
        <f t="shared" si="116"/>
        <v>1.37722777777778e-6</v>
      </c>
      <c r="S709" s="59">
        <v>10</v>
      </c>
      <c r="T709" s="147">
        <v>6.901</v>
      </c>
      <c r="U709" s="147">
        <v>5.443</v>
      </c>
      <c r="V709" s="59" t="s">
        <v>32</v>
      </c>
      <c r="W709" s="59" t="s">
        <v>32</v>
      </c>
      <c r="X709" s="71">
        <v>87</v>
      </c>
      <c r="Y709" s="59" t="s">
        <v>32</v>
      </c>
      <c r="Z709" s="59" t="s">
        <v>32</v>
      </c>
      <c r="AA709" s="59">
        <v>0</v>
      </c>
      <c r="AB709" s="59">
        <v>0</v>
      </c>
      <c r="AC709" s="59">
        <v>0</v>
      </c>
      <c r="AD709" s="59">
        <v>0</v>
      </c>
      <c r="AE709" s="59">
        <v>100</v>
      </c>
      <c r="AF709" s="73" t="s">
        <v>38</v>
      </c>
      <c r="AG709" s="73">
        <v>60000</v>
      </c>
      <c r="AH709" s="73" t="s">
        <v>38</v>
      </c>
      <c r="AI709" s="73" t="s">
        <v>38</v>
      </c>
      <c r="AJ709" s="73" t="s">
        <v>38</v>
      </c>
      <c r="AK709" s="73" t="s">
        <v>32</v>
      </c>
      <c r="AL709" s="77" t="str">
        <f>IF(ISBLANK(S709),"",IF(AJ709="Fail","Fail",IF(E709="PL4",IF(AND(T709&gt;STD_01122025!$D$3,U709&lt;STD_01122025!$D$4,OR(AF709="ND",AF709&lt;STD_01122025!$D$7),AH709="ND"),"Pass","Fail"),IF(E709="PL12",IF(AND(S709&lt;STD_01122025!$F$2,T709&gt;STD_01122025!$F$3,U709&lt;STD_01122025!$F$4,V709&gt;STD_01122025!$F$5,X710&gt;STD_01122025!$F$6,OR(AF709="ND",AF709&lt;STD_01122025!$F$7),AH709="ND"),"Pass","Fail"),IF(E709="SuperPL",IF(AND(T709&gt;STD_01122025!$H$3,U709&lt;STD_01122025!$H$4,V709&gt;STD_01122025!$H$5,X710&gt;STD_01122025!$H$6,OR(AF709="ND",AF709&lt;STD_01122025!$H$7),AH709="ND"),"Pass","Fail"),IF(E709="Flight",IF(AND(T709&gt;STD_01122025!$J$3,U709&lt;STD_01122025!$J$4,X710&gt;STD_01122025!$J$6,OR(AF709="ND",AF709&lt;STD_01122025!$J$7),AH709="ND"),"Pass","Fail"),""))))))</f>
        <v>Pass</v>
      </c>
      <c r="AM709" s="62">
        <f>IF(ISBLANK(B709),"",IFERROR(IF(VLOOKUP(B709,'Np PL4 Stock'!$A:$J,10,FALSE)="Np4",D709-VLOOKUP(B709,'Np PL4 Stock'!$A:$E,5,FALSE),D709-VLOOKUP(B709,'Np PL4 Stock'!$A:$E,5,FALSE)-1),""))</f>
        <v>11</v>
      </c>
      <c r="AN709" s="148">
        <v>7.109</v>
      </c>
      <c r="AO709" s="148">
        <v>5.237</v>
      </c>
      <c r="AP709" s="70" t="s">
        <v>32</v>
      </c>
      <c r="AQ709" s="71">
        <v>524</v>
      </c>
      <c r="AR709" s="59">
        <v>91</v>
      </c>
      <c r="AS709" s="59" t="s">
        <v>32</v>
      </c>
      <c r="AT709" s="73" t="s">
        <v>38</v>
      </c>
      <c r="AU709" s="73">
        <v>100000</v>
      </c>
      <c r="AV709" s="73" t="s">
        <v>38</v>
      </c>
      <c r="AW709" s="73" t="s">
        <v>38</v>
      </c>
      <c r="AX709" s="84" t="s">
        <v>32</v>
      </c>
      <c r="AY709" s="59">
        <v>0</v>
      </c>
      <c r="AZ709" s="59">
        <v>0</v>
      </c>
      <c r="BA709" s="59">
        <v>0</v>
      </c>
      <c r="BB709" s="59">
        <v>0</v>
      </c>
      <c r="BC709" s="59">
        <v>0</v>
      </c>
      <c r="BD709" s="59">
        <v>0</v>
      </c>
      <c r="BE709" s="84" t="s">
        <v>38</v>
      </c>
      <c r="BF709" s="84" t="s">
        <v>38</v>
      </c>
      <c r="BG709" s="84" t="s">
        <v>38</v>
      </c>
      <c r="BH709" s="84" t="s">
        <v>38</v>
      </c>
      <c r="BI709" s="85" t="s">
        <v>823</v>
      </c>
      <c r="BJ709" s="86" t="s">
        <v>246</v>
      </c>
      <c r="BK709" s="86" t="s">
        <v>481</v>
      </c>
      <c r="BL709" s="86" t="s">
        <v>155</v>
      </c>
      <c r="BM709" s="86" t="s">
        <v>178</v>
      </c>
      <c r="BN709" s="86"/>
      <c r="BO709" s="59">
        <v>15</v>
      </c>
      <c r="BP709" s="69">
        <v>256104305100388</v>
      </c>
      <c r="BQ709" s="92">
        <v>0.7</v>
      </c>
      <c r="BR709" s="93">
        <v>0.21</v>
      </c>
      <c r="BS709" s="94">
        <f t="shared" si="120"/>
        <v>0.91</v>
      </c>
      <c r="BT709" s="95">
        <v>0.178</v>
      </c>
      <c r="BU709" s="101">
        <f t="shared" si="121"/>
        <v>1.088</v>
      </c>
      <c r="BV709" s="102">
        <f t="shared" si="117"/>
        <v>1.90839694656489</v>
      </c>
      <c r="BW709" s="103">
        <v>260</v>
      </c>
      <c r="BX709" s="104">
        <f t="shared" si="122"/>
        <v>0.0020763358778626</v>
      </c>
      <c r="BY709" s="105">
        <v>3500</v>
      </c>
      <c r="BZ709" s="103" t="s">
        <v>32</v>
      </c>
      <c r="CA709" s="106" t="s">
        <v>189</v>
      </c>
      <c r="CB709" s="107" t="s">
        <v>148</v>
      </c>
      <c r="CC709" s="112" t="s">
        <v>149</v>
      </c>
      <c r="CD709" s="106"/>
      <c r="CE709" s="103" t="s">
        <v>192</v>
      </c>
      <c r="CF709" s="113"/>
      <c r="CG709" s="114">
        <v>2000028687</v>
      </c>
    </row>
    <row r="710" spans="1:85">
      <c r="A710" s="53" t="str">
        <f t="shared" si="113"/>
        <v>C1-04-09-46067</v>
      </c>
      <c r="B710" s="47" t="str">
        <f t="shared" si="114"/>
        <v>C1-04-09</v>
      </c>
      <c r="C710" s="48" t="s">
        <v>43</v>
      </c>
      <c r="D710" s="49">
        <v>46067</v>
      </c>
      <c r="E710" s="50" t="s">
        <v>3</v>
      </c>
      <c r="F710" s="51" t="s">
        <v>6</v>
      </c>
      <c r="G710" s="59">
        <v>9</v>
      </c>
      <c r="H710" s="51" t="s">
        <v>187</v>
      </c>
      <c r="I710" s="59">
        <v>4</v>
      </c>
      <c r="J710" s="60">
        <f>IF(ISBLANK(H710),"",IFERROR(VLOOKUP(B710,'Np PL4 Stock'!$A:$D,4,FALSE),""))</f>
        <v>46056</v>
      </c>
      <c r="K710" s="61">
        <f>IF(ISBLANK(H710),"",SUMIF('Np PL4 Stock'!$A:$A,B710,'Np PL4 Stock'!$N:$N))</f>
        <v>2.4</v>
      </c>
      <c r="L710" s="62">
        <f>IF(ISBLANK(H710),"",VLOOKUP(LEFT(B710,5),Unit!A:B,2,FALSE))</f>
        <v>20</v>
      </c>
      <c r="M710" s="63" t="str">
        <f>IF(ISBLANK(H710),"",IFERROR(VLOOKUP(B710,'Np PL4 Stock'!$A:$T,20,FALSE),""))</f>
        <v>V1-MB1</v>
      </c>
      <c r="N710" s="63" t="str">
        <f>IF(ISBLANK(H710),"",IFERROR(VLOOKUP(B710,'Np PL4 Stock'!$A:$U,21,FALSE),""))</f>
        <v>SIS</v>
      </c>
      <c r="O710" s="62">
        <f t="shared" si="118"/>
        <v>120</v>
      </c>
      <c r="P710" s="62">
        <f t="shared" si="115"/>
        <v>9.75e-5</v>
      </c>
      <c r="Q710" s="67">
        <f t="shared" si="119"/>
        <v>8.125e-7</v>
      </c>
      <c r="R710" s="67">
        <f t="shared" si="116"/>
        <v>9.61904761904762e-7</v>
      </c>
      <c r="S710" s="59">
        <v>10</v>
      </c>
      <c r="T710" s="147">
        <v>6.987</v>
      </c>
      <c r="U710" s="147">
        <v>5.736</v>
      </c>
      <c r="V710" s="59" t="s">
        <v>32</v>
      </c>
      <c r="W710" s="59" t="s">
        <v>32</v>
      </c>
      <c r="X710" s="71">
        <v>88</v>
      </c>
      <c r="Y710" s="59" t="s">
        <v>32</v>
      </c>
      <c r="Z710" s="59" t="s">
        <v>32</v>
      </c>
      <c r="AA710" s="59">
        <v>0</v>
      </c>
      <c r="AB710" s="59">
        <v>0</v>
      </c>
      <c r="AC710" s="59">
        <v>0</v>
      </c>
      <c r="AD710" s="59">
        <v>0</v>
      </c>
      <c r="AE710" s="59">
        <v>100</v>
      </c>
      <c r="AF710" s="73" t="s">
        <v>38</v>
      </c>
      <c r="AG710" s="73">
        <v>35000</v>
      </c>
      <c r="AH710" s="73" t="s">
        <v>38</v>
      </c>
      <c r="AI710" s="73" t="s">
        <v>38</v>
      </c>
      <c r="AJ710" s="73" t="s">
        <v>38</v>
      </c>
      <c r="AK710" s="73" t="s">
        <v>32</v>
      </c>
      <c r="AL710" s="77" t="str">
        <f>IF(ISBLANK(S710),"",IF(AJ710="Fail","Fail",IF(E710="PL4",IF(AND(T710&gt;STD_01122025!$D$3,U710&lt;STD_01122025!$D$4,OR(AF710="ND",AF710&lt;STD_01122025!$D$7),AH710="ND"),"Pass","Fail"),IF(E710="PL12",IF(AND(S710&lt;STD_01122025!$F$2,T710&gt;STD_01122025!$F$3,U710&lt;STD_01122025!$F$4,V710&gt;STD_01122025!$F$5,#REF!&gt;STD_01122025!$F$6,OR(AF710="ND",AF710&lt;STD_01122025!$F$7),AH710="ND"),"Pass","Fail"),IF(E710="SuperPL",IF(AND(T710&gt;STD_01122025!$H$3,U710&lt;STD_01122025!$H$4,V710&gt;STD_01122025!$H$5,#REF!&gt;STD_01122025!$H$6,OR(AF710="ND",AF710&lt;STD_01122025!$H$7),AH710="ND"),"Pass","Fail"),IF(E710="Flight",IF(AND(T710&gt;STD_01122025!$J$3,U710&lt;STD_01122025!$J$4,#REF!&gt;STD_01122025!$J$6,OR(AF710="ND",AF710&lt;STD_01122025!$J$7),AH710="ND"),"Pass","Fail"),""))))))</f>
        <v>Pass</v>
      </c>
      <c r="AM710" s="62">
        <f>IF(ISBLANK(B710),"",IFERROR(IF(VLOOKUP(B710,'Np PL4 Stock'!$A:$J,10,FALSE)="Np4",D710-VLOOKUP(B710,'Np PL4 Stock'!$A:$E,5,FALSE),D710-VLOOKUP(B710,'Np PL4 Stock'!$A:$E,5,FALSE)-1),""))</f>
        <v>11</v>
      </c>
      <c r="AN710" s="148">
        <v>7.346</v>
      </c>
      <c r="AO710" s="148">
        <v>5.22</v>
      </c>
      <c r="AP710" s="70" t="s">
        <v>32</v>
      </c>
      <c r="AQ710" s="71">
        <v>480</v>
      </c>
      <c r="AR710" s="59">
        <v>94</v>
      </c>
      <c r="AS710" s="59" t="s">
        <v>32</v>
      </c>
      <c r="AT710" s="73" t="s">
        <v>38</v>
      </c>
      <c r="AU710" s="73">
        <v>65000</v>
      </c>
      <c r="AV710" s="73" t="s">
        <v>38</v>
      </c>
      <c r="AW710" s="73" t="s">
        <v>38</v>
      </c>
      <c r="AX710" s="84" t="s">
        <v>32</v>
      </c>
      <c r="AY710" s="59">
        <v>0</v>
      </c>
      <c r="AZ710" s="59">
        <v>0</v>
      </c>
      <c r="BA710" s="59">
        <v>0</v>
      </c>
      <c r="BB710" s="59">
        <v>0</v>
      </c>
      <c r="BC710" s="59">
        <v>0</v>
      </c>
      <c r="BD710" s="59">
        <v>0</v>
      </c>
      <c r="BE710" s="84" t="s">
        <v>38</v>
      </c>
      <c r="BF710" s="84" t="s">
        <v>38</v>
      </c>
      <c r="BG710" s="84" t="s">
        <v>38</v>
      </c>
      <c r="BH710" s="84" t="s">
        <v>38</v>
      </c>
      <c r="BI710" s="85" t="s">
        <v>823</v>
      </c>
      <c r="BJ710" s="86" t="s">
        <v>246</v>
      </c>
      <c r="BK710" s="86" t="s">
        <v>481</v>
      </c>
      <c r="BL710" s="86" t="s">
        <v>155</v>
      </c>
      <c r="BM710" s="86" t="s">
        <v>178</v>
      </c>
      <c r="BN710" s="86"/>
      <c r="BO710" s="59">
        <v>15</v>
      </c>
      <c r="BP710" s="69">
        <v>256104305100388</v>
      </c>
      <c r="BQ710" s="92">
        <v>1.5</v>
      </c>
      <c r="BR710" s="93">
        <v>0.45</v>
      </c>
      <c r="BS710" s="94">
        <f t="shared" si="120"/>
        <v>1.95</v>
      </c>
      <c r="BT710" s="95">
        <v>0.358571428571429</v>
      </c>
      <c r="BU710" s="101">
        <f t="shared" si="121"/>
        <v>2.30857142857143</v>
      </c>
      <c r="BV710" s="102">
        <f t="shared" si="117"/>
        <v>2.08333333333333</v>
      </c>
      <c r="BW710" s="103">
        <v>557.142857142857</v>
      </c>
      <c r="BX710" s="104">
        <f t="shared" si="122"/>
        <v>0.00480952380952381</v>
      </c>
      <c r="BY710" s="105">
        <v>3500</v>
      </c>
      <c r="BZ710" s="103" t="s">
        <v>32</v>
      </c>
      <c r="CA710" s="106" t="s">
        <v>189</v>
      </c>
      <c r="CB710" s="107" t="s">
        <v>148</v>
      </c>
      <c r="CC710" s="112" t="s">
        <v>149</v>
      </c>
      <c r="CD710" s="106"/>
      <c r="CE710" s="103" t="s">
        <v>192</v>
      </c>
      <c r="CF710" s="113"/>
      <c r="CG710" s="114">
        <v>2000028687</v>
      </c>
    </row>
    <row r="711" spans="1:85">
      <c r="A711" s="53" t="str">
        <f t="shared" si="113"/>
        <v>A1-17-08-46067</v>
      </c>
      <c r="B711" s="47" t="str">
        <f t="shared" si="114"/>
        <v>A1-17-08</v>
      </c>
      <c r="C711" s="48" t="s">
        <v>43</v>
      </c>
      <c r="D711" s="49">
        <v>46067</v>
      </c>
      <c r="E711" s="50" t="s">
        <v>14</v>
      </c>
      <c r="F711" s="51" t="s">
        <v>15</v>
      </c>
      <c r="G711" s="59">
        <v>8</v>
      </c>
      <c r="H711" s="51" t="s">
        <v>144</v>
      </c>
      <c r="I711" s="59">
        <v>17</v>
      </c>
      <c r="J711" s="60">
        <f>IF(ISBLANK(H711),"",IFERROR(VLOOKUP(B711,'Np PL4 Stock'!$A:$D,4,FALSE),""))</f>
        <v>46051</v>
      </c>
      <c r="K711" s="61">
        <f>IF(ISBLANK(H711),"",SUMIF('Np PL4 Stock'!$A:$A,B711,'Np PL4 Stock'!$N:$N))</f>
        <v>1.2</v>
      </c>
      <c r="L711" s="62">
        <f>IF(ISBLANK(H711),"",VLOOKUP(LEFT(B711,5),Unit!A:B,2,FALSE))</f>
        <v>8</v>
      </c>
      <c r="M711" s="63" t="str">
        <f>IF(ISBLANK(H711),"",IFERROR(VLOOKUP(B711,'Np PL4 Stock'!$A:$T,20,FALSE),""))</f>
        <v>V1-MA1</v>
      </c>
      <c r="N711" s="63" t="str">
        <f>IF(ISBLANK(H711),"",IFERROR(VLOOKUP(B711,'Np PL4 Stock'!$A:$U,21,FALSE),""))</f>
        <v>SIS</v>
      </c>
      <c r="O711" s="62">
        <f t="shared" si="118"/>
        <v>150</v>
      </c>
      <c r="P711" s="62">
        <f t="shared" si="115"/>
        <v>0.000100000125</v>
      </c>
      <c r="Q711" s="67">
        <f t="shared" si="119"/>
        <v>6.666675e-7</v>
      </c>
      <c r="R711" s="67">
        <f t="shared" si="116"/>
        <v>9.500011875e-7</v>
      </c>
      <c r="S711" s="59">
        <v>13</v>
      </c>
      <c r="T711" s="147">
        <v>7.821</v>
      </c>
      <c r="U711" s="147">
        <v>7.479</v>
      </c>
      <c r="V711" s="59">
        <v>96</v>
      </c>
      <c r="W711" s="59">
        <v>376</v>
      </c>
      <c r="X711" s="71">
        <v>95</v>
      </c>
      <c r="Y711" s="59">
        <v>100</v>
      </c>
      <c r="Z711" s="59">
        <v>80</v>
      </c>
      <c r="AA711" s="59">
        <v>0</v>
      </c>
      <c r="AB711" s="59">
        <v>0</v>
      </c>
      <c r="AC711" s="59">
        <v>0</v>
      </c>
      <c r="AD711" s="59">
        <v>0</v>
      </c>
      <c r="AE711" s="59">
        <v>100</v>
      </c>
      <c r="AF711" s="73" t="s">
        <v>38</v>
      </c>
      <c r="AG711" s="73">
        <v>115000</v>
      </c>
      <c r="AH711" s="73" t="s">
        <v>38</v>
      </c>
      <c r="AI711" s="73" t="s">
        <v>38</v>
      </c>
      <c r="AJ711" s="73" t="s">
        <v>38</v>
      </c>
      <c r="AK711" s="73" t="s">
        <v>32</v>
      </c>
      <c r="AL711" s="77" t="str">
        <f>IF(ISBLANK(S711),"",IF(AJ711="Fail","Fail",IF(E711="PL4",IF(AND(T711&gt;STD_01122025!$D$3,U711&lt;STD_01122025!$D$4,OR(AF711="ND",AF711&lt;STD_01122025!$D$7),AH711="ND"),"Pass","Fail"),IF(E711="PL12",IF(AND(S711&lt;STD_01122025!$F$2,T711&gt;STD_01122025!$F$3,U711&lt;STD_01122025!$F$4,V711&gt;STD_01122025!$F$5,X711&gt;STD_01122025!$F$6,OR(AF711="ND",AF711&lt;STD_01122025!$F$7),AH711="ND"),"Pass","Fail"),IF(E711="SuperPL",IF(AND(T711&gt;STD_01122025!$H$3,U711&lt;STD_01122025!$H$4,V711&gt;STD_01122025!$H$5,X711&gt;STD_01122025!$H$6,OR(AF711="ND",AF711&lt;STD_01122025!$H$7),AH711="ND"),"Pass","Fail"),IF(E711="Flight",IF(AND(T711&gt;STD_01122025!$J$3,U711&lt;STD_01122025!$J$4,X711&gt;STD_01122025!$J$6,OR(AF711="ND",AF711&lt;STD_01122025!$J$7),AH711="ND"),"Pass","Fail"),""))))))</f>
        <v>Pass</v>
      </c>
      <c r="AM711" s="62">
        <f>IF(ISBLANK(B711),"",IFERROR(IF(VLOOKUP(B711,'Np PL4 Stock'!$A:$J,10,FALSE)="Np4",D711-VLOOKUP(B711,'Np PL4 Stock'!$A:$E,5,FALSE),D711-VLOOKUP(B711,'Np PL4 Stock'!$A:$E,5,FALSE)-1),""))</f>
        <v>16</v>
      </c>
      <c r="AN711" s="147">
        <v>8.544</v>
      </c>
      <c r="AO711" s="147">
        <v>6.378</v>
      </c>
      <c r="AP711" s="59">
        <v>100</v>
      </c>
      <c r="AQ711" s="59">
        <v>258</v>
      </c>
      <c r="AR711" s="71">
        <v>98</v>
      </c>
      <c r="AS711" s="59">
        <v>100</v>
      </c>
      <c r="AT711" s="73">
        <v>5000</v>
      </c>
      <c r="AU711" s="73">
        <v>75000</v>
      </c>
      <c r="AV711" s="73" t="s">
        <v>38</v>
      </c>
      <c r="AW711" s="73" t="s">
        <v>38</v>
      </c>
      <c r="AX711" s="84" t="s">
        <v>32</v>
      </c>
      <c r="AY711" s="59">
        <v>0</v>
      </c>
      <c r="AZ711" s="59">
        <v>0</v>
      </c>
      <c r="BA711" s="59">
        <v>0</v>
      </c>
      <c r="BB711" s="59">
        <v>0</v>
      </c>
      <c r="BC711" s="59">
        <v>0</v>
      </c>
      <c r="BD711" s="59">
        <v>0</v>
      </c>
      <c r="BE711" s="84" t="s">
        <v>38</v>
      </c>
      <c r="BF711" s="84" t="s">
        <v>38</v>
      </c>
      <c r="BG711" s="84" t="s">
        <v>38</v>
      </c>
      <c r="BH711" s="84" t="s">
        <v>38</v>
      </c>
      <c r="BI711" s="85" t="s">
        <v>824</v>
      </c>
      <c r="BJ711" s="86" t="s">
        <v>286</v>
      </c>
      <c r="BK711" s="86" t="s">
        <v>501</v>
      </c>
      <c r="BL711" s="86" t="s">
        <v>177</v>
      </c>
      <c r="BM711" s="86" t="s">
        <v>178</v>
      </c>
      <c r="BN711" s="86"/>
      <c r="BO711" s="59">
        <v>8</v>
      </c>
      <c r="BP711" s="69">
        <v>256104305100389</v>
      </c>
      <c r="BQ711" s="92">
        <v>0.666667</v>
      </c>
      <c r="BR711" s="93">
        <v>0.133334</v>
      </c>
      <c r="BS711" s="94">
        <f t="shared" si="120"/>
        <v>0.800001</v>
      </c>
      <c r="BT711" s="95">
        <v>0.340000425</v>
      </c>
      <c r="BU711" s="101">
        <f t="shared" si="121"/>
        <v>1.140001425</v>
      </c>
      <c r="BV711" s="102">
        <f t="shared" si="117"/>
        <v>3.87596899224806</v>
      </c>
      <c r="BW711" s="103">
        <v>800.001</v>
      </c>
      <c r="BX711" s="104">
        <f t="shared" si="122"/>
        <v>0.0044186101744186</v>
      </c>
      <c r="BY711" s="105">
        <v>1000</v>
      </c>
      <c r="BZ711" s="103" t="s">
        <v>32</v>
      </c>
      <c r="CA711" s="106" t="s">
        <v>189</v>
      </c>
      <c r="CB711" s="107" t="s">
        <v>148</v>
      </c>
      <c r="CC711" s="112" t="s">
        <v>149</v>
      </c>
      <c r="CD711" s="106"/>
      <c r="CE711" s="103" t="s">
        <v>192</v>
      </c>
      <c r="CF711" s="113"/>
      <c r="CG711" s="114">
        <v>2000028877</v>
      </c>
    </row>
    <row r="712" spans="1:85">
      <c r="A712" s="53" t="str">
        <f t="shared" si="113"/>
        <v>A1-18-08-46067</v>
      </c>
      <c r="B712" s="47" t="str">
        <f t="shared" si="114"/>
        <v>A1-18-08</v>
      </c>
      <c r="C712" s="48" t="s">
        <v>43</v>
      </c>
      <c r="D712" s="49">
        <v>46067</v>
      </c>
      <c r="E712" s="50" t="s">
        <v>14</v>
      </c>
      <c r="F712" s="51" t="s">
        <v>15</v>
      </c>
      <c r="G712" s="59">
        <v>8</v>
      </c>
      <c r="H712" s="51" t="s">
        <v>144</v>
      </c>
      <c r="I712" s="59">
        <v>18</v>
      </c>
      <c r="J712" s="60">
        <f>IF(ISBLANK(H712),"",IFERROR(VLOOKUP(B712,'Np PL4 Stock'!$A:$D,4,FALSE),""))</f>
        <v>46051</v>
      </c>
      <c r="K712" s="61">
        <f>IF(ISBLANK(H712),"",SUMIF('Np PL4 Stock'!$A:$A,B712,'Np PL4 Stock'!$N:$N))</f>
        <v>1.2</v>
      </c>
      <c r="L712" s="62">
        <f>IF(ISBLANK(H712),"",VLOOKUP(LEFT(B712,5),Unit!A:B,2,FALSE))</f>
        <v>8</v>
      </c>
      <c r="M712" s="63" t="str">
        <f>IF(ISBLANK(H712),"",IFERROR(VLOOKUP(B712,'Np PL4 Stock'!$A:$T,20,FALSE),""))</f>
        <v>V1-MA1</v>
      </c>
      <c r="N712" s="63" t="str">
        <f>IF(ISBLANK(H712),"",IFERROR(VLOOKUP(B712,'Np PL4 Stock'!$A:$U,21,FALSE),""))</f>
        <v>SIS</v>
      </c>
      <c r="O712" s="62">
        <f t="shared" si="118"/>
        <v>150</v>
      </c>
      <c r="P712" s="62">
        <f t="shared" si="115"/>
        <v>0.0001</v>
      </c>
      <c r="Q712" s="67">
        <f t="shared" si="119"/>
        <v>6.66666666666667e-7</v>
      </c>
      <c r="R712" s="67">
        <f t="shared" si="116"/>
        <v>9.5e-7</v>
      </c>
      <c r="S712" s="59">
        <v>13</v>
      </c>
      <c r="T712" s="147">
        <v>7.601</v>
      </c>
      <c r="U712" s="147">
        <v>5.02</v>
      </c>
      <c r="V712" s="59">
        <v>96.25</v>
      </c>
      <c r="W712" s="59">
        <v>397</v>
      </c>
      <c r="X712" s="59">
        <v>95</v>
      </c>
      <c r="Y712" s="59">
        <v>100</v>
      </c>
      <c r="Z712" s="59">
        <v>88</v>
      </c>
      <c r="AA712" s="59">
        <v>0</v>
      </c>
      <c r="AB712" s="59">
        <v>0</v>
      </c>
      <c r="AC712" s="59">
        <v>0</v>
      </c>
      <c r="AD712" s="59">
        <v>0</v>
      </c>
      <c r="AE712" s="59">
        <v>100</v>
      </c>
      <c r="AF712" s="73" t="s">
        <v>38</v>
      </c>
      <c r="AG712" s="73">
        <v>100000</v>
      </c>
      <c r="AH712" s="73" t="s">
        <v>38</v>
      </c>
      <c r="AI712" s="73" t="s">
        <v>38</v>
      </c>
      <c r="AJ712" s="73" t="s">
        <v>38</v>
      </c>
      <c r="AK712" s="73" t="s">
        <v>32</v>
      </c>
      <c r="AL712" s="77" t="str">
        <f>IF(ISBLANK(S712),"",IF(AJ712="Fail","Fail",IF(E712="PL4",IF(AND(T712&gt;STD_01122025!$D$3,U712&lt;STD_01122025!$D$4,OR(AF712="ND",AF712&lt;STD_01122025!$D$7),AH712="ND"),"Pass","Fail"),IF(E712="PL12",IF(AND(S712&lt;STD_01122025!$F$2,T712&gt;STD_01122025!$F$3,U712&lt;STD_01122025!$F$4,V712&gt;STD_01122025!$F$5,X712&gt;STD_01122025!$F$6,OR(AF712="ND",AF712&lt;STD_01122025!$F$7),AH712="ND"),"Pass","Fail"),IF(E712="SuperPL",IF(AND(T712&gt;STD_01122025!$H$3,U712&lt;STD_01122025!$H$4,V712&gt;STD_01122025!$H$5,X712&gt;STD_01122025!$H$6,OR(AF712="ND",AF712&lt;STD_01122025!$H$7),AH712="ND"),"Pass","Fail"),IF(E712="Flight",IF(AND(T712&gt;STD_01122025!$J$3,U712&lt;STD_01122025!$J$4,X712&gt;STD_01122025!$J$6,OR(AF712="ND",AF712&lt;STD_01122025!$J$7),AH712="ND"),"Pass","Fail"),""))))))</f>
        <v>Pass</v>
      </c>
      <c r="AM712" s="62">
        <f>IF(ISBLANK(B712),"",IFERROR(IF(VLOOKUP(B712,'Np PL4 Stock'!$A:$J,10,FALSE)="Np4",D712-VLOOKUP(B712,'Np PL4 Stock'!$A:$E,5,FALSE),D712-VLOOKUP(B712,'Np PL4 Stock'!$A:$E,5,FALSE)-1),""))</f>
        <v>16</v>
      </c>
      <c r="AN712" s="147">
        <v>8.15</v>
      </c>
      <c r="AO712" s="147">
        <v>6.419</v>
      </c>
      <c r="AP712" s="59">
        <v>98.592</v>
      </c>
      <c r="AQ712" s="59">
        <v>300</v>
      </c>
      <c r="AR712" s="59">
        <v>97</v>
      </c>
      <c r="AS712" s="59">
        <v>100</v>
      </c>
      <c r="AT712" s="73">
        <v>2500</v>
      </c>
      <c r="AU712" s="73">
        <v>85000</v>
      </c>
      <c r="AV712" s="73" t="s">
        <v>38</v>
      </c>
      <c r="AW712" s="73" t="s">
        <v>38</v>
      </c>
      <c r="AX712" s="84" t="s">
        <v>32</v>
      </c>
      <c r="AY712" s="59">
        <v>0</v>
      </c>
      <c r="AZ712" s="59">
        <v>0</v>
      </c>
      <c r="BA712" s="59">
        <v>0</v>
      </c>
      <c r="BB712" s="59">
        <v>0</v>
      </c>
      <c r="BC712" s="59">
        <v>0</v>
      </c>
      <c r="BD712" s="59">
        <v>0</v>
      </c>
      <c r="BE712" s="84" t="s">
        <v>38</v>
      </c>
      <c r="BF712" s="84" t="s">
        <v>38</v>
      </c>
      <c r="BG712" s="84" t="s">
        <v>38</v>
      </c>
      <c r="BH712" s="84" t="s">
        <v>38</v>
      </c>
      <c r="BI712" s="85" t="s">
        <v>824</v>
      </c>
      <c r="BJ712" s="86" t="s">
        <v>286</v>
      </c>
      <c r="BK712" s="86" t="s">
        <v>501</v>
      </c>
      <c r="BL712" s="86" t="s">
        <v>177</v>
      </c>
      <c r="BM712" s="86" t="s">
        <v>178</v>
      </c>
      <c r="BN712" s="86"/>
      <c r="BO712" s="59">
        <v>8</v>
      </c>
      <c r="BP712" s="69">
        <v>256104305100389</v>
      </c>
      <c r="BQ712" s="92">
        <v>0.666667</v>
      </c>
      <c r="BR712" s="93">
        <v>0.133333</v>
      </c>
      <c r="BS712" s="94">
        <f t="shared" si="120"/>
        <v>0.8</v>
      </c>
      <c r="BT712" s="95">
        <v>0.34</v>
      </c>
      <c r="BU712" s="101">
        <f t="shared" si="121"/>
        <v>1.14</v>
      </c>
      <c r="BV712" s="102">
        <f t="shared" si="117"/>
        <v>3.33333333333333</v>
      </c>
      <c r="BW712" s="103">
        <v>800</v>
      </c>
      <c r="BX712" s="104">
        <f t="shared" si="122"/>
        <v>0.0038</v>
      </c>
      <c r="BY712" s="105">
        <v>1000</v>
      </c>
      <c r="BZ712" s="103" t="s">
        <v>32</v>
      </c>
      <c r="CA712" s="106" t="s">
        <v>189</v>
      </c>
      <c r="CB712" s="107" t="s">
        <v>148</v>
      </c>
      <c r="CC712" s="112" t="s">
        <v>149</v>
      </c>
      <c r="CD712" s="106"/>
      <c r="CE712" s="103" t="s">
        <v>192</v>
      </c>
      <c r="CF712" s="113"/>
      <c r="CG712" s="114">
        <v>2000028877</v>
      </c>
    </row>
    <row r="713" spans="1:85">
      <c r="A713" s="53" t="str">
        <f t="shared" si="113"/>
        <v>A1-19-08-46067</v>
      </c>
      <c r="B713" s="47" t="str">
        <f t="shared" si="114"/>
        <v>A1-19-08</v>
      </c>
      <c r="C713" s="48" t="s">
        <v>43</v>
      </c>
      <c r="D713" s="49">
        <v>46067</v>
      </c>
      <c r="E713" s="50" t="s">
        <v>14</v>
      </c>
      <c r="F713" s="51" t="s">
        <v>15</v>
      </c>
      <c r="G713" s="59">
        <v>8</v>
      </c>
      <c r="H713" s="51" t="s">
        <v>144</v>
      </c>
      <c r="I713" s="59">
        <v>19</v>
      </c>
      <c r="J713" s="60">
        <f>IF(ISBLANK(H713),"",IFERROR(VLOOKUP(B713,'Np PL4 Stock'!$A:$D,4,FALSE),""))</f>
        <v>46051</v>
      </c>
      <c r="K713" s="61">
        <f>IF(ISBLANK(H713),"",SUMIF('Np PL4 Stock'!$A:$A,B713,'Np PL4 Stock'!$N:$N))</f>
        <v>1.2</v>
      </c>
      <c r="L713" s="62">
        <f>IF(ISBLANK(H713),"",VLOOKUP(LEFT(B713,5),Unit!A:B,2,FALSE))</f>
        <v>8</v>
      </c>
      <c r="M713" s="63" t="str">
        <f>IF(ISBLANK(H713),"",IFERROR(VLOOKUP(B713,'Np PL4 Stock'!$A:$T,20,FALSE),""))</f>
        <v>V1-MA1</v>
      </c>
      <c r="N713" s="63" t="str">
        <f>IF(ISBLANK(H713),"",IFERROR(VLOOKUP(B713,'Np PL4 Stock'!$A:$U,21,FALSE),""))</f>
        <v>SIS</v>
      </c>
      <c r="O713" s="62">
        <f t="shared" si="118"/>
        <v>150</v>
      </c>
      <c r="P713" s="62">
        <f t="shared" si="115"/>
        <v>9.9999875e-5</v>
      </c>
      <c r="Q713" s="67">
        <f t="shared" si="119"/>
        <v>6.66665833333333e-7</v>
      </c>
      <c r="R713" s="67">
        <f t="shared" si="116"/>
        <v>9.499988125e-7</v>
      </c>
      <c r="S713" s="59">
        <v>13</v>
      </c>
      <c r="T713" s="147">
        <v>7.695</v>
      </c>
      <c r="U713" s="147">
        <v>5.308</v>
      </c>
      <c r="V713" s="59">
        <v>97</v>
      </c>
      <c r="W713" s="59">
        <v>382</v>
      </c>
      <c r="X713" s="59">
        <v>96</v>
      </c>
      <c r="Y713" s="59">
        <v>100</v>
      </c>
      <c r="Z713" s="59">
        <v>84</v>
      </c>
      <c r="AA713" s="59">
        <v>0</v>
      </c>
      <c r="AB713" s="59">
        <v>0</v>
      </c>
      <c r="AC713" s="59">
        <v>0</v>
      </c>
      <c r="AD713" s="59">
        <v>0</v>
      </c>
      <c r="AE713" s="59">
        <v>100</v>
      </c>
      <c r="AF713" s="73" t="s">
        <v>38</v>
      </c>
      <c r="AG713" s="73">
        <v>110000</v>
      </c>
      <c r="AH713" s="73" t="s">
        <v>38</v>
      </c>
      <c r="AI713" s="73" t="s">
        <v>38</v>
      </c>
      <c r="AJ713" s="73" t="s">
        <v>38</v>
      </c>
      <c r="AK713" s="73" t="s">
        <v>32</v>
      </c>
      <c r="AL713" s="77" t="str">
        <f>IF(ISBLANK(S713),"",IF(AJ713="Fail","Fail",IF(E713="PL4",IF(AND(T713&gt;STD_01122025!$D$3,U713&lt;STD_01122025!$D$4,OR(AF713="ND",AF713&lt;STD_01122025!$D$7),AH713="ND"),"Pass","Fail"),IF(E713="PL12",IF(AND(S713&lt;STD_01122025!$F$2,T713&gt;STD_01122025!$F$3,U713&lt;STD_01122025!$F$4,V713&gt;STD_01122025!$F$5,X713&gt;STD_01122025!$F$6,OR(AF713="ND",AF713&lt;STD_01122025!$F$7),AH713="ND"),"Pass","Fail"),IF(E713="SuperPL",IF(AND(T713&gt;STD_01122025!$H$3,U713&lt;STD_01122025!$H$4,V713&gt;STD_01122025!$H$5,X713&gt;STD_01122025!$H$6,OR(AF713="ND",AF713&lt;STD_01122025!$H$7),AH713="ND"),"Pass","Fail"),IF(E713="Flight",IF(AND(T713&gt;STD_01122025!$J$3,U713&lt;STD_01122025!$J$4,X713&gt;STD_01122025!$J$6,OR(AF713="ND",AF713&lt;STD_01122025!$J$7),AH713="ND"),"Pass","Fail"),""))))))</f>
        <v>Pass</v>
      </c>
      <c r="AM713" s="62">
        <f>IF(ISBLANK(B713),"",IFERROR(IF(VLOOKUP(B713,'Np PL4 Stock'!$A:$J,10,FALSE)="Np4",D713-VLOOKUP(B713,'Np PL4 Stock'!$A:$E,5,FALSE),D713-VLOOKUP(B713,'Np PL4 Stock'!$A:$E,5,FALSE)-1),""))</f>
        <v>16</v>
      </c>
      <c r="AN713" s="147">
        <v>8.171</v>
      </c>
      <c r="AO713" s="147">
        <v>6.01</v>
      </c>
      <c r="AP713" s="59">
        <v>100</v>
      </c>
      <c r="AQ713" s="59">
        <v>297</v>
      </c>
      <c r="AR713" s="59">
        <v>98</v>
      </c>
      <c r="AS713" s="59">
        <v>100</v>
      </c>
      <c r="AT713" s="73" t="s">
        <v>38</v>
      </c>
      <c r="AU713" s="73">
        <v>100000</v>
      </c>
      <c r="AV713" s="73" t="s">
        <v>38</v>
      </c>
      <c r="AW713" s="73" t="s">
        <v>38</v>
      </c>
      <c r="AX713" s="84" t="s">
        <v>32</v>
      </c>
      <c r="AY713" s="59">
        <v>0</v>
      </c>
      <c r="AZ713" s="59">
        <v>0</v>
      </c>
      <c r="BA713" s="59">
        <v>0</v>
      </c>
      <c r="BB713" s="59">
        <v>0</v>
      </c>
      <c r="BC713" s="59">
        <v>0</v>
      </c>
      <c r="BD713" s="59">
        <v>0</v>
      </c>
      <c r="BE713" s="84" t="s">
        <v>38</v>
      </c>
      <c r="BF713" s="84" t="s">
        <v>38</v>
      </c>
      <c r="BG713" s="84" t="s">
        <v>38</v>
      </c>
      <c r="BH713" s="84" t="s">
        <v>38</v>
      </c>
      <c r="BI713" s="85" t="s">
        <v>824</v>
      </c>
      <c r="BJ713" s="86" t="s">
        <v>286</v>
      </c>
      <c r="BK713" s="86" t="s">
        <v>501</v>
      </c>
      <c r="BL713" s="86" t="s">
        <v>177</v>
      </c>
      <c r="BM713" s="86" t="s">
        <v>178</v>
      </c>
      <c r="BN713" s="86"/>
      <c r="BO713" s="59">
        <v>8</v>
      </c>
      <c r="BP713" s="69">
        <v>256104305100389</v>
      </c>
      <c r="BQ713" s="92">
        <v>0.666666</v>
      </c>
      <c r="BR713" s="93">
        <v>0.133333</v>
      </c>
      <c r="BS713" s="94">
        <f t="shared" si="120"/>
        <v>0.799999</v>
      </c>
      <c r="BT713" s="95">
        <v>0.339999575</v>
      </c>
      <c r="BU713" s="101">
        <f t="shared" si="121"/>
        <v>1.139998575</v>
      </c>
      <c r="BV713" s="102">
        <f t="shared" si="117"/>
        <v>3.36700336700337</v>
      </c>
      <c r="BW713" s="103">
        <v>799.999</v>
      </c>
      <c r="BX713" s="104">
        <f t="shared" si="122"/>
        <v>0.00383837904040404</v>
      </c>
      <c r="BY713" s="105">
        <v>1000</v>
      </c>
      <c r="BZ713" s="103" t="s">
        <v>32</v>
      </c>
      <c r="CA713" s="106" t="s">
        <v>189</v>
      </c>
      <c r="CB713" s="107" t="s">
        <v>148</v>
      </c>
      <c r="CC713" s="112" t="s">
        <v>149</v>
      </c>
      <c r="CD713" s="106"/>
      <c r="CE713" s="103" t="s">
        <v>192</v>
      </c>
      <c r="CF713" s="113"/>
      <c r="CG713" s="114">
        <v>2000028877</v>
      </c>
    </row>
    <row r="714" spans="1:85">
      <c r="A714" s="53" t="str">
        <f t="shared" si="113"/>
        <v>A1-20-08-46067</v>
      </c>
      <c r="B714" s="47" t="str">
        <f t="shared" si="114"/>
        <v>A1-20-08</v>
      </c>
      <c r="C714" s="48" t="s">
        <v>43</v>
      </c>
      <c r="D714" s="49">
        <v>46067</v>
      </c>
      <c r="E714" s="50" t="s">
        <v>14</v>
      </c>
      <c r="F714" s="51" t="s">
        <v>15</v>
      </c>
      <c r="G714" s="59">
        <v>8</v>
      </c>
      <c r="H714" s="51" t="s">
        <v>144</v>
      </c>
      <c r="I714" s="59">
        <v>20</v>
      </c>
      <c r="J714" s="60">
        <f>IF(ISBLANK(H714),"",IFERROR(VLOOKUP(B714,'Np PL4 Stock'!$A:$D,4,FALSE),""))</f>
        <v>46051</v>
      </c>
      <c r="K714" s="61">
        <f>IF(ISBLANK(H714),"",SUMIF('Np PL4 Stock'!$A:$A,B714,'Np PL4 Stock'!$N:$N))</f>
        <v>1.2</v>
      </c>
      <c r="L714" s="62">
        <f>IF(ISBLANK(H714),"",VLOOKUP(LEFT(B714,5),Unit!A:B,2,FALSE))</f>
        <v>8</v>
      </c>
      <c r="M714" s="63" t="str">
        <f>IF(ISBLANK(H714),"",IFERROR(VLOOKUP(B714,'Np PL4 Stock'!$A:$T,20,FALSE),""))</f>
        <v>V1-MA1</v>
      </c>
      <c r="N714" s="63" t="str">
        <f>IF(ISBLANK(H714),"",IFERROR(VLOOKUP(B714,'Np PL4 Stock'!$A:$U,21,FALSE),""))</f>
        <v>SIS</v>
      </c>
      <c r="O714" s="62">
        <f t="shared" si="118"/>
        <v>150</v>
      </c>
      <c r="P714" s="62">
        <f t="shared" si="115"/>
        <v>7.5e-5</v>
      </c>
      <c r="Q714" s="67">
        <f t="shared" si="119"/>
        <v>5e-7</v>
      </c>
      <c r="R714" s="67">
        <f t="shared" si="116"/>
        <v>7.125e-7</v>
      </c>
      <c r="S714" s="59">
        <v>13</v>
      </c>
      <c r="T714" s="147">
        <v>7.566</v>
      </c>
      <c r="U714" s="147">
        <v>5.558</v>
      </c>
      <c r="V714" s="59">
        <v>92.537</v>
      </c>
      <c r="W714" s="59">
        <v>403</v>
      </c>
      <c r="X714" s="59">
        <v>94</v>
      </c>
      <c r="Y714" s="59">
        <v>100</v>
      </c>
      <c r="Z714" s="59">
        <v>80</v>
      </c>
      <c r="AA714" s="59">
        <v>0</v>
      </c>
      <c r="AB714" s="59">
        <v>0</v>
      </c>
      <c r="AC714" s="59">
        <v>0</v>
      </c>
      <c r="AD714" s="59">
        <v>0</v>
      </c>
      <c r="AE714" s="59">
        <v>100</v>
      </c>
      <c r="AF714" s="73" t="s">
        <v>38</v>
      </c>
      <c r="AG714" s="73">
        <v>100000</v>
      </c>
      <c r="AH714" s="73" t="s">
        <v>38</v>
      </c>
      <c r="AI714" s="73" t="s">
        <v>38</v>
      </c>
      <c r="AJ714" s="73" t="s">
        <v>38</v>
      </c>
      <c r="AK714" s="73" t="s">
        <v>32</v>
      </c>
      <c r="AL714" s="77" t="str">
        <f>IF(ISBLANK(X716),"",IF(AJ714="Fail","Fail",IF(E714="PL4",IF(AND(T714&gt;STD_01122025!$D$3,U714&lt;STD_01122025!$D$4,OR(AF714="ND",AF714&lt;STD_01122025!$D$7),AH714="ND"),"Pass","Fail"),IF(E714="PL12",IF(AND(X716&lt;STD_01122025!$F$2,T714&gt;STD_01122025!$F$3,U714&lt;STD_01122025!$F$4,V714&gt;STD_01122025!$F$5,X714&gt;STD_01122025!$F$6,OR(AF714="ND",AF714&lt;STD_01122025!$F$7),AH714="ND"),"Pass","Fail"),IF(E714="SuperPL",IF(AND(T714&gt;STD_01122025!$H$3,U714&lt;STD_01122025!$H$4,V714&gt;STD_01122025!$H$5,X714&gt;STD_01122025!$H$6,OR(AF714="ND",AF714&lt;STD_01122025!$H$7),AH714="ND"),"Pass","Fail"),IF(E714="Flight",IF(AND(T714&gt;STD_01122025!$J$3,U714&lt;STD_01122025!$J$4,X714&gt;STD_01122025!$J$6,OR(AF714="ND",AF714&lt;STD_01122025!$J$7),AH714="ND"),"Pass","Fail"),""))))))</f>
        <v>Fail</v>
      </c>
      <c r="AM714" s="62">
        <f>IF(ISBLANK(B714),"",IFERROR(IF(VLOOKUP(B714,'Np PL4 Stock'!$A:$J,10,FALSE)="Np4",D714-VLOOKUP(B714,'Np PL4 Stock'!$A:$E,5,FALSE),D714-VLOOKUP(B714,'Np PL4 Stock'!$A:$E,5,FALSE)-1),""))</f>
        <v>16</v>
      </c>
      <c r="AN714" s="147">
        <v>8.133</v>
      </c>
      <c r="AO714" s="147">
        <v>7.186</v>
      </c>
      <c r="AP714" s="59">
        <v>92.771</v>
      </c>
      <c r="AQ714" s="59">
        <v>303</v>
      </c>
      <c r="AR714" s="59">
        <v>96</v>
      </c>
      <c r="AS714" s="59">
        <v>100</v>
      </c>
      <c r="AT714" s="73" t="s">
        <v>38</v>
      </c>
      <c r="AU714" s="73">
        <v>60000</v>
      </c>
      <c r="AV714" s="73" t="s">
        <v>38</v>
      </c>
      <c r="AW714" s="73" t="s">
        <v>38</v>
      </c>
      <c r="AX714" s="84" t="s">
        <v>32</v>
      </c>
      <c r="AY714" s="59">
        <v>0</v>
      </c>
      <c r="AZ714" s="59">
        <v>0</v>
      </c>
      <c r="BA714" s="59">
        <v>0</v>
      </c>
      <c r="BB714" s="59">
        <v>0</v>
      </c>
      <c r="BC714" s="59">
        <v>0</v>
      </c>
      <c r="BD714" s="59">
        <v>0</v>
      </c>
      <c r="BE714" s="84" t="s">
        <v>38</v>
      </c>
      <c r="BF714" s="84" t="s">
        <v>38</v>
      </c>
      <c r="BG714" s="84" t="s">
        <v>38</v>
      </c>
      <c r="BH714" s="84" t="s">
        <v>38</v>
      </c>
      <c r="BI714" s="85" t="s">
        <v>824</v>
      </c>
      <c r="BJ714" s="86" t="s">
        <v>286</v>
      </c>
      <c r="BK714" s="86" t="s">
        <v>501</v>
      </c>
      <c r="BL714" s="86" t="s">
        <v>177</v>
      </c>
      <c r="BM714" s="86" t="s">
        <v>178</v>
      </c>
      <c r="BN714" s="86"/>
      <c r="BO714" s="59">
        <v>5</v>
      </c>
      <c r="BP714" s="69">
        <v>256104305100389</v>
      </c>
      <c r="BQ714" s="92">
        <v>0.5</v>
      </c>
      <c r="BR714" s="93">
        <v>0.1</v>
      </c>
      <c r="BS714" s="94">
        <f t="shared" si="120"/>
        <v>0.6</v>
      </c>
      <c r="BT714" s="95">
        <v>0.255</v>
      </c>
      <c r="BU714" s="101">
        <f t="shared" si="121"/>
        <v>0.855</v>
      </c>
      <c r="BV714" s="102">
        <f t="shared" si="117"/>
        <v>3.3003300330033</v>
      </c>
      <c r="BW714" s="103">
        <v>600</v>
      </c>
      <c r="BX714" s="104">
        <f t="shared" si="122"/>
        <v>0.00282178217821782</v>
      </c>
      <c r="BY714" s="105">
        <v>1000</v>
      </c>
      <c r="BZ714" s="103" t="s">
        <v>32</v>
      </c>
      <c r="CA714" s="106" t="s">
        <v>189</v>
      </c>
      <c r="CB714" s="107" t="s">
        <v>148</v>
      </c>
      <c r="CC714" s="112" t="s">
        <v>149</v>
      </c>
      <c r="CD714" s="106"/>
      <c r="CE714" s="103" t="s">
        <v>192</v>
      </c>
      <c r="CF714" s="113"/>
      <c r="CG714" s="114">
        <v>2000028877</v>
      </c>
    </row>
    <row r="715" spans="1:85">
      <c r="A715" s="53" t="str">
        <f t="shared" si="113"/>
        <v>A1-16-08-46067</v>
      </c>
      <c r="B715" s="47" t="str">
        <f t="shared" si="114"/>
        <v>A1-16-08</v>
      </c>
      <c r="C715" s="48" t="s">
        <v>43</v>
      </c>
      <c r="D715" s="49">
        <v>46067</v>
      </c>
      <c r="E715" s="50" t="s">
        <v>14</v>
      </c>
      <c r="F715" s="51" t="s">
        <v>15</v>
      </c>
      <c r="G715" s="59">
        <v>8</v>
      </c>
      <c r="H715" s="51" t="s">
        <v>144</v>
      </c>
      <c r="I715" s="59">
        <v>16</v>
      </c>
      <c r="J715" s="60">
        <f>IF(ISBLANK(H715),"",IFERROR(VLOOKUP(B715,'Np PL4 Stock'!$A:$D,4,FALSE),""))</f>
        <v>46051</v>
      </c>
      <c r="K715" s="61">
        <f>IF(ISBLANK(H715),"",SUMIF('Np PL4 Stock'!$A:$A,B715,'Np PL4 Stock'!$N:$N))</f>
        <v>1.2</v>
      </c>
      <c r="L715" s="62">
        <f>IF(ISBLANK(H715),"",VLOOKUP(LEFT(B715,5),Unit!A:B,2,FALSE))</f>
        <v>8</v>
      </c>
      <c r="M715" s="63" t="str">
        <f>IF(ISBLANK(H715),"",IFERROR(VLOOKUP(B715,'Np PL4 Stock'!$A:$T,20,FALSE),""))</f>
        <v>V1-MB1</v>
      </c>
      <c r="N715" s="63" t="str">
        <f>IF(ISBLANK(H715),"",IFERROR(VLOOKUP(B715,'Np PL4 Stock'!$A:$U,21,FALSE),""))</f>
        <v>SIS</v>
      </c>
      <c r="O715" s="62">
        <f t="shared" si="118"/>
        <v>150</v>
      </c>
      <c r="P715" s="62">
        <f t="shared" si="115"/>
        <v>9.9e-5</v>
      </c>
      <c r="Q715" s="67">
        <f t="shared" si="119"/>
        <v>1.3073e-6</v>
      </c>
      <c r="R715" s="67">
        <f t="shared" si="116"/>
        <v>1.859666e-6</v>
      </c>
      <c r="S715" s="59">
        <v>13</v>
      </c>
      <c r="T715" s="147">
        <v>7.791</v>
      </c>
      <c r="U715" s="147">
        <v>6.579</v>
      </c>
      <c r="V715" s="59">
        <v>94.667</v>
      </c>
      <c r="W715" s="59">
        <v>377</v>
      </c>
      <c r="X715" s="59">
        <v>94</v>
      </c>
      <c r="Y715" s="59">
        <v>100</v>
      </c>
      <c r="Z715" s="59">
        <v>84</v>
      </c>
      <c r="AA715" s="59">
        <v>0</v>
      </c>
      <c r="AB715" s="59">
        <v>0</v>
      </c>
      <c r="AC715" s="59">
        <v>0</v>
      </c>
      <c r="AD715" s="59">
        <v>0</v>
      </c>
      <c r="AE715" s="59">
        <v>100</v>
      </c>
      <c r="AF715" s="73" t="s">
        <v>38</v>
      </c>
      <c r="AG715" s="73">
        <v>105000</v>
      </c>
      <c r="AH715" s="73" t="s">
        <v>38</v>
      </c>
      <c r="AI715" s="73" t="s">
        <v>38</v>
      </c>
      <c r="AJ715" s="73" t="s">
        <v>38</v>
      </c>
      <c r="AK715" s="73" t="s">
        <v>32</v>
      </c>
      <c r="AL715" s="77" t="str">
        <f>IF(ISBLANK(S715),"",IF(AJ715="Fail","Fail",IF(E715="PL4",IF(AND(T715&gt;STD_01122025!$D$3,U715&lt;STD_01122025!$D$4,OR(AF715="ND",AF715&lt;STD_01122025!$D$7),AH715="ND"),"Pass","Fail"),IF(E715="PL12",IF(AND(S715&lt;STD_01122025!$F$2,T715&gt;STD_01122025!$F$3,U715&lt;STD_01122025!$F$4,V715&gt;STD_01122025!$F$5,X715&gt;STD_01122025!$F$6,OR(AF715="ND",AF715&lt;STD_01122025!$F$7),AH715="ND"),"Pass","Fail"),IF(E715="SuperPL",IF(AND(T715&gt;STD_01122025!$H$3,U715&lt;STD_01122025!$H$4,V715&gt;STD_01122025!$H$5,X715&gt;STD_01122025!$H$6,OR(AF715="ND",AF715&lt;STD_01122025!$H$7),AH715="ND"),"Pass","Fail"),IF(E715="Flight",IF(AND(T715&gt;STD_01122025!$J$3,U715&lt;STD_01122025!$J$4,X715&gt;STD_01122025!$J$6,OR(AF715="ND",AF715&lt;STD_01122025!$J$7),AH715="ND"),"Pass","Fail"),""))))))</f>
        <v>Pass</v>
      </c>
      <c r="AM715" s="62">
        <f>IF(ISBLANK(B715),"",IFERROR(IF(VLOOKUP(B715,'Np PL4 Stock'!$A:$J,10,FALSE)="Np4",D715-VLOOKUP(B715,'Np PL4 Stock'!$A:$E,5,FALSE),D715-VLOOKUP(B715,'Np PL4 Stock'!$A:$E,5,FALSE)-1),""))</f>
        <v>16</v>
      </c>
      <c r="AN715" s="147">
        <v>8.473</v>
      </c>
      <c r="AO715" s="147">
        <v>7.398</v>
      </c>
      <c r="AP715" s="59">
        <v>100</v>
      </c>
      <c r="AQ715" s="59">
        <v>267</v>
      </c>
      <c r="AR715" s="59">
        <v>97</v>
      </c>
      <c r="AS715" s="59">
        <v>100</v>
      </c>
      <c r="AT715" s="73" t="s">
        <v>38</v>
      </c>
      <c r="AU715" s="73">
        <v>95000</v>
      </c>
      <c r="AV715" s="73" t="s">
        <v>38</v>
      </c>
      <c r="AW715" s="73" t="s">
        <v>38</v>
      </c>
      <c r="AX715" s="84" t="s">
        <v>32</v>
      </c>
      <c r="AY715" s="59">
        <v>0</v>
      </c>
      <c r="AZ715" s="59">
        <v>0</v>
      </c>
      <c r="BA715" s="59">
        <v>0</v>
      </c>
      <c r="BB715" s="59">
        <v>0</v>
      </c>
      <c r="BC715" s="59">
        <v>0</v>
      </c>
      <c r="BD715" s="59">
        <v>0</v>
      </c>
      <c r="BE715" s="84" t="s">
        <v>38</v>
      </c>
      <c r="BF715" s="84" t="s">
        <v>38</v>
      </c>
      <c r="BG715" s="84" t="s">
        <v>38</v>
      </c>
      <c r="BH715" s="84" t="s">
        <v>38</v>
      </c>
      <c r="BI715" s="85" t="s">
        <v>810</v>
      </c>
      <c r="BJ715" s="86" t="s">
        <v>229</v>
      </c>
      <c r="BK715" s="86" t="s">
        <v>689</v>
      </c>
      <c r="BL715" s="86" t="s">
        <v>177</v>
      </c>
      <c r="BM715" s="86" t="s">
        <v>178</v>
      </c>
      <c r="BN715" s="86"/>
      <c r="BO715" s="59">
        <v>5</v>
      </c>
      <c r="BP715" s="69">
        <v>256104305100390</v>
      </c>
      <c r="BQ715" s="92">
        <v>0.72</v>
      </c>
      <c r="BR715" s="93">
        <v>0.072</v>
      </c>
      <c r="BS715" s="94">
        <f t="shared" si="120"/>
        <v>0.792</v>
      </c>
      <c r="BT715" s="95">
        <v>0.3366</v>
      </c>
      <c r="BU715" s="101">
        <f t="shared" si="121"/>
        <v>1.1286</v>
      </c>
      <c r="BV715" s="102">
        <f t="shared" si="117"/>
        <v>3.74531835205992</v>
      </c>
      <c r="BW715" s="103">
        <v>792</v>
      </c>
      <c r="BX715" s="104">
        <f t="shared" si="122"/>
        <v>0.00422696629213483</v>
      </c>
      <c r="BY715" s="105">
        <v>1000</v>
      </c>
      <c r="BZ715" s="103" t="s">
        <v>32</v>
      </c>
      <c r="CA715" s="106" t="s">
        <v>189</v>
      </c>
      <c r="CB715" s="107" t="s">
        <v>148</v>
      </c>
      <c r="CC715" s="112" t="s">
        <v>149</v>
      </c>
      <c r="CD715" s="106"/>
      <c r="CE715" s="103" t="s">
        <v>192</v>
      </c>
      <c r="CF715" s="113"/>
      <c r="CG715" s="114">
        <v>2000029094</v>
      </c>
    </row>
    <row r="716" spans="1:85">
      <c r="A716" s="53" t="str">
        <f t="shared" si="113"/>
        <v>C1-02-09-46070</v>
      </c>
      <c r="B716" s="47" t="str">
        <f t="shared" si="114"/>
        <v>C1-02-09</v>
      </c>
      <c r="C716" s="48" t="s">
        <v>43</v>
      </c>
      <c r="D716" s="49">
        <v>46070</v>
      </c>
      <c r="E716" s="50" t="s">
        <v>14</v>
      </c>
      <c r="F716" s="51" t="s">
        <v>15</v>
      </c>
      <c r="G716" s="59">
        <v>9</v>
      </c>
      <c r="H716" s="51" t="s">
        <v>187</v>
      </c>
      <c r="I716" s="59">
        <v>2</v>
      </c>
      <c r="J716" s="60">
        <f>IF(ISBLANK(H716),"",IFERROR(VLOOKUP(B716,'Np PL4 Stock'!$A:$D,4,FALSE),""))</f>
        <v>46056</v>
      </c>
      <c r="K716" s="61">
        <f>IF(ISBLANK(H716),"",SUMIF('Np PL4 Stock'!$A:$A,B716,'Np PL4 Stock'!$N:$N))</f>
        <v>2.4</v>
      </c>
      <c r="L716" s="62">
        <f>IF(ISBLANK(H716),"",VLOOKUP(LEFT(B716,5),Unit!A:B,2,FALSE))</f>
        <v>20</v>
      </c>
      <c r="M716" s="63" t="str">
        <f>IF(ISBLANK(H716),"",IFERROR(VLOOKUP(B716,'Np PL4 Stock'!$A:$T,20,FALSE),""))</f>
        <v>V1-MA1</v>
      </c>
      <c r="N716" s="63" t="str">
        <f>IF(ISBLANK(H716),"",IFERROR(VLOOKUP(B716,'Np PL4 Stock'!$A:$U,21,FALSE),""))</f>
        <v>SIS</v>
      </c>
      <c r="O716" s="62">
        <f t="shared" si="118"/>
        <v>120</v>
      </c>
      <c r="P716" s="62">
        <f t="shared" si="115"/>
        <v>0.0001115</v>
      </c>
      <c r="Q716" s="67">
        <f t="shared" si="119"/>
        <v>9.29166666666667e-7</v>
      </c>
      <c r="R716" s="67">
        <f t="shared" si="116"/>
        <v>1.22166666666667e-6</v>
      </c>
      <c r="S716" s="59">
        <v>12</v>
      </c>
      <c r="T716" s="147">
        <v>7.687</v>
      </c>
      <c r="U716" s="147">
        <v>5.042</v>
      </c>
      <c r="V716" s="59">
        <v>95</v>
      </c>
      <c r="W716" s="59">
        <v>384</v>
      </c>
      <c r="X716" s="59">
        <v>96</v>
      </c>
      <c r="Y716" s="59">
        <v>100</v>
      </c>
      <c r="Z716" s="59">
        <v>88</v>
      </c>
      <c r="AA716" s="59">
        <v>0</v>
      </c>
      <c r="AB716" s="59">
        <v>0</v>
      </c>
      <c r="AC716" s="59">
        <v>0</v>
      </c>
      <c r="AD716" s="59">
        <v>0</v>
      </c>
      <c r="AE716" s="59">
        <v>100</v>
      </c>
      <c r="AF716" s="73" t="s">
        <v>38</v>
      </c>
      <c r="AG716" s="73">
        <v>125000</v>
      </c>
      <c r="AH716" s="73" t="s">
        <v>38</v>
      </c>
      <c r="AI716" s="73" t="s">
        <v>38</v>
      </c>
      <c r="AJ716" s="73" t="s">
        <v>38</v>
      </c>
      <c r="AK716" s="73" t="s">
        <v>32</v>
      </c>
      <c r="AL716" s="77" t="e">
        <f>IF(ISBLANK(S716),"",IF(AJ716="Fail","Fail",IF(E716="PL4",IF(AND(T716&gt;STD_01122025!$D$3,U716&lt;STD_01122025!$D$4,OR(AF716="ND",AF716&lt;STD_01122025!$D$7),AH716="ND"),"Pass","Fail"),IF(E716="PL12",IF(AND(S716&lt;STD_01122025!$F$2,T716&gt;STD_01122025!$F$3,U716&lt;STD_01122025!$F$4,V716&gt;STD_01122025!$F$5,#REF!&gt;STD_01122025!$F$6,OR(AF716="ND",AF716&lt;STD_01122025!$F$7),AH716="ND"),"Pass","Fail"),IF(E716="SuperPL",IF(AND(T716&gt;STD_01122025!$H$3,U716&lt;STD_01122025!$H$4,V716&gt;STD_01122025!$H$5,#REF!&gt;STD_01122025!$H$6,OR(AF716="ND",AF716&lt;STD_01122025!$H$7),AH716="ND"),"Pass","Fail"),IF(E716="Flight",IF(AND(T716&gt;STD_01122025!$J$3,U716&lt;STD_01122025!$J$4,#REF!&gt;STD_01122025!$J$6,OR(AF716="ND",AF716&lt;STD_01122025!$J$7),AH716="ND"),"Pass","Fail"),""))))))</f>
        <v>#REF!</v>
      </c>
      <c r="AM716" s="62">
        <f>IF(ISBLANK(B716),"",IFERROR(IF(VLOOKUP(B716,'Np PL4 Stock'!$A:$J,10,FALSE)="Np4",D716-VLOOKUP(B716,'Np PL4 Stock'!$A:$E,5,FALSE),D716-VLOOKUP(B716,'Np PL4 Stock'!$A:$E,5,FALSE)-1),""))</f>
        <v>14</v>
      </c>
      <c r="AN716" s="147">
        <v>8.401</v>
      </c>
      <c r="AO716" s="147">
        <v>6.673</v>
      </c>
      <c r="AP716" s="59">
        <v>100</v>
      </c>
      <c r="AQ716" s="59">
        <v>273</v>
      </c>
      <c r="AR716" s="59">
        <v>98</v>
      </c>
      <c r="AS716" s="59">
        <v>100</v>
      </c>
      <c r="AT716" s="73" t="s">
        <v>38</v>
      </c>
      <c r="AU716" s="73">
        <v>55000</v>
      </c>
      <c r="AV716" s="73" t="s">
        <v>38</v>
      </c>
      <c r="AW716" s="73" t="s">
        <v>38</v>
      </c>
      <c r="AX716" s="84" t="s">
        <v>32</v>
      </c>
      <c r="AY716" s="59">
        <v>0</v>
      </c>
      <c r="AZ716" s="59">
        <v>0</v>
      </c>
      <c r="BA716" s="59">
        <v>0</v>
      </c>
      <c r="BB716" s="59">
        <v>0</v>
      </c>
      <c r="BC716" s="59">
        <v>0</v>
      </c>
      <c r="BD716" s="59">
        <v>0</v>
      </c>
      <c r="BE716" s="84" t="s">
        <v>38</v>
      </c>
      <c r="BF716" s="84" t="s">
        <v>38</v>
      </c>
      <c r="BG716" s="84" t="s">
        <v>38</v>
      </c>
      <c r="BH716" s="84" t="s">
        <v>38</v>
      </c>
      <c r="BI716" s="85" t="s">
        <v>491</v>
      </c>
      <c r="BJ716" s="86" t="s">
        <v>246</v>
      </c>
      <c r="BK716" s="86" t="s">
        <v>481</v>
      </c>
      <c r="BL716" s="86" t="s">
        <v>155</v>
      </c>
      <c r="BM716" s="86" t="s">
        <v>178</v>
      </c>
      <c r="BN716" s="86"/>
      <c r="BO716" s="59">
        <v>8</v>
      </c>
      <c r="BP716" s="69">
        <v>256104305100392</v>
      </c>
      <c r="BQ716" s="92">
        <v>0.2</v>
      </c>
      <c r="BR716" s="93">
        <v>0.02</v>
      </c>
      <c r="BS716" s="94">
        <f t="shared" si="120"/>
        <v>0.22</v>
      </c>
      <c r="BT716" s="95">
        <v>0.066</v>
      </c>
      <c r="BU716" s="101">
        <f t="shared" si="121"/>
        <v>0.286</v>
      </c>
      <c r="BV716" s="102">
        <f t="shared" si="117"/>
        <v>3.66300366300366</v>
      </c>
      <c r="BW716" s="103">
        <v>220</v>
      </c>
      <c r="BX716" s="104">
        <f t="shared" si="122"/>
        <v>0.00104761904761905</v>
      </c>
      <c r="BY716" s="105">
        <v>1000</v>
      </c>
      <c r="BZ716" s="103" t="s">
        <v>32</v>
      </c>
      <c r="CA716" s="106" t="s">
        <v>189</v>
      </c>
      <c r="CB716" s="107" t="s">
        <v>148</v>
      </c>
      <c r="CC716" s="112" t="s">
        <v>149</v>
      </c>
      <c r="CD716" s="106"/>
      <c r="CE716" s="103" t="s">
        <v>192</v>
      </c>
      <c r="CF716" s="113"/>
      <c r="CG716" s="114">
        <v>2000019681</v>
      </c>
    </row>
    <row r="717" spans="1:85">
      <c r="A717" s="53" t="str">
        <f t="shared" si="113"/>
        <v>C1-02-09-46070</v>
      </c>
      <c r="B717" s="47" t="str">
        <f t="shared" si="114"/>
        <v>C1-02-09</v>
      </c>
      <c r="C717" s="48" t="s">
        <v>43</v>
      </c>
      <c r="D717" s="49">
        <v>46070</v>
      </c>
      <c r="E717" s="50" t="s">
        <v>14</v>
      </c>
      <c r="F717" s="51" t="s">
        <v>15</v>
      </c>
      <c r="G717" s="59">
        <v>9</v>
      </c>
      <c r="H717" s="51" t="s">
        <v>187</v>
      </c>
      <c r="I717" s="59">
        <v>2</v>
      </c>
      <c r="J717" s="60">
        <f>IF(ISBLANK(H717),"",IFERROR(VLOOKUP(B717,'Np PL4 Stock'!$A:$D,4,FALSE),""))</f>
        <v>46056</v>
      </c>
      <c r="K717" s="61">
        <f>IF(ISBLANK(H717),"",SUMIF('Np PL4 Stock'!$A:$A,B717,'Np PL4 Stock'!$N:$N))</f>
        <v>2.4</v>
      </c>
      <c r="L717" s="62">
        <f>IF(ISBLANK(H717),"",VLOOKUP(LEFT(B717,5),Unit!A:B,2,FALSE))</f>
        <v>20</v>
      </c>
      <c r="M717" s="63" t="str">
        <f>IF(ISBLANK(H717),"",IFERROR(VLOOKUP(B717,'Np PL4 Stock'!$A:$T,20,FALSE),""))</f>
        <v>V1-MA1</v>
      </c>
      <c r="N717" s="63" t="str">
        <f>IF(ISBLANK(H717),"",IFERROR(VLOOKUP(B717,'Np PL4 Stock'!$A:$U,21,FALSE),""))</f>
        <v>SIS</v>
      </c>
      <c r="O717" s="62">
        <f t="shared" si="118"/>
        <v>120</v>
      </c>
      <c r="P717" s="62">
        <f t="shared" si="115"/>
        <v>0.0001115</v>
      </c>
      <c r="Q717" s="67">
        <f t="shared" si="119"/>
        <v>9.29166666666667e-7</v>
      </c>
      <c r="R717" s="67">
        <f t="shared" si="116"/>
        <v>1.22166666666667e-6</v>
      </c>
      <c r="S717" s="59">
        <v>12</v>
      </c>
      <c r="T717" s="147">
        <v>7.687</v>
      </c>
      <c r="U717" s="147">
        <v>5.042</v>
      </c>
      <c r="V717" s="59">
        <v>95</v>
      </c>
      <c r="W717" s="59">
        <v>384</v>
      </c>
      <c r="X717" s="59">
        <v>96</v>
      </c>
      <c r="Y717" s="59">
        <v>100</v>
      </c>
      <c r="Z717" s="59">
        <v>88</v>
      </c>
      <c r="AA717" s="59">
        <v>0</v>
      </c>
      <c r="AB717" s="59">
        <v>0</v>
      </c>
      <c r="AC717" s="59">
        <v>0</v>
      </c>
      <c r="AD717" s="59">
        <v>0</v>
      </c>
      <c r="AE717" s="59">
        <v>100</v>
      </c>
      <c r="AF717" s="73" t="s">
        <v>38</v>
      </c>
      <c r="AG717" s="73">
        <v>125000</v>
      </c>
      <c r="AH717" s="73" t="s">
        <v>38</v>
      </c>
      <c r="AI717" s="73" t="s">
        <v>38</v>
      </c>
      <c r="AJ717" s="73" t="s">
        <v>38</v>
      </c>
      <c r="AK717" s="73" t="s">
        <v>32</v>
      </c>
      <c r="AL717" s="77" t="str">
        <f>IF(ISBLANK(S717),"",IF(AJ717="Fail","Fail",IF(E717="PL4",IF(AND(T717&gt;STD_01122025!$D$3,U717&lt;STD_01122025!$D$4,OR(AF717="ND",AF717&lt;STD_01122025!$D$7),AH717="ND"),"Pass","Fail"),IF(E717="PL12",IF(AND(S717&lt;STD_01122025!$F$2,T717&gt;STD_01122025!$F$3,U717&lt;STD_01122025!$F$4,V717&gt;STD_01122025!$F$5,X717&gt;STD_01122025!$F$6,OR(AF717="ND",AF717&lt;STD_01122025!$F$7),AH717="ND"),"Pass","Fail"),IF(E717="SuperPL",IF(AND(T717&gt;STD_01122025!$H$3,U717&lt;STD_01122025!$H$4,V717&gt;STD_01122025!$H$5,X717&gt;STD_01122025!$H$6,OR(AF717="ND",AF717&lt;STD_01122025!$H$7),AH717="ND"),"Pass","Fail"),IF(E717="Flight",IF(AND(T717&gt;STD_01122025!$J$3,U717&lt;STD_01122025!$J$4,X717&gt;STD_01122025!$J$6,OR(AF717="ND",AF717&lt;STD_01122025!$J$7),AH717="ND"),"Pass","Fail"),""))))))</f>
        <v>Pass</v>
      </c>
      <c r="AM717" s="62">
        <f>IF(ISBLANK(B717),"",IFERROR(IF(VLOOKUP(B717,'Np PL4 Stock'!$A:$J,10,FALSE)="Np4",D717-VLOOKUP(B717,'Np PL4 Stock'!$A:$E,5,FALSE),D717-VLOOKUP(B717,'Np PL4 Stock'!$A:$E,5,FALSE)-1),""))</f>
        <v>14</v>
      </c>
      <c r="AN717" s="147">
        <v>8.401</v>
      </c>
      <c r="AO717" s="147">
        <v>6.673</v>
      </c>
      <c r="AP717" s="59">
        <v>100</v>
      </c>
      <c r="AQ717" s="59">
        <v>273</v>
      </c>
      <c r="AR717" s="59">
        <v>98</v>
      </c>
      <c r="AS717" s="59">
        <v>100</v>
      </c>
      <c r="AT717" s="73" t="s">
        <v>38</v>
      </c>
      <c r="AU717" s="73">
        <v>55000</v>
      </c>
      <c r="AV717" s="73" t="s">
        <v>38</v>
      </c>
      <c r="AW717" s="73" t="s">
        <v>38</v>
      </c>
      <c r="AX717" s="84" t="s">
        <v>32</v>
      </c>
      <c r="AY717" s="59">
        <v>0</v>
      </c>
      <c r="AZ717" s="59">
        <v>0</v>
      </c>
      <c r="BA717" s="59">
        <v>0</v>
      </c>
      <c r="BB717" s="59">
        <v>0</v>
      </c>
      <c r="BC717" s="59">
        <v>0</v>
      </c>
      <c r="BD717" s="59">
        <v>0</v>
      </c>
      <c r="BE717" s="84" t="s">
        <v>38</v>
      </c>
      <c r="BF717" s="84" t="s">
        <v>38</v>
      </c>
      <c r="BG717" s="84" t="s">
        <v>38</v>
      </c>
      <c r="BH717" s="84" t="s">
        <v>38</v>
      </c>
      <c r="BI717" s="85" t="s">
        <v>493</v>
      </c>
      <c r="BJ717" s="86" t="s">
        <v>246</v>
      </c>
      <c r="BK717" s="86" t="s">
        <v>481</v>
      </c>
      <c r="BL717" s="86" t="s">
        <v>155</v>
      </c>
      <c r="BM717" s="86" t="s">
        <v>178</v>
      </c>
      <c r="BN717" s="86"/>
      <c r="BO717" s="59">
        <v>8</v>
      </c>
      <c r="BP717" s="69">
        <v>256104305100391</v>
      </c>
      <c r="BQ717" s="92">
        <v>0.3</v>
      </c>
      <c r="BR717" s="93">
        <v>0.03</v>
      </c>
      <c r="BS717" s="94">
        <f t="shared" si="120"/>
        <v>0.33</v>
      </c>
      <c r="BT717" s="95">
        <v>0.132</v>
      </c>
      <c r="BU717" s="101">
        <f t="shared" si="121"/>
        <v>0.462</v>
      </c>
      <c r="BV717" s="102">
        <f t="shared" si="117"/>
        <v>3.66300366300366</v>
      </c>
      <c r="BW717" s="103">
        <v>330</v>
      </c>
      <c r="BX717" s="104">
        <f t="shared" si="122"/>
        <v>0.00169230769230769</v>
      </c>
      <c r="BY717" s="105">
        <v>1000</v>
      </c>
      <c r="BZ717" s="103" t="s">
        <v>32</v>
      </c>
      <c r="CA717" s="106" t="s">
        <v>189</v>
      </c>
      <c r="CB717" s="107" t="s">
        <v>148</v>
      </c>
      <c r="CC717" s="112" t="s">
        <v>149</v>
      </c>
      <c r="CD717" s="106"/>
      <c r="CE717" s="103" t="s">
        <v>192</v>
      </c>
      <c r="CF717" s="113"/>
      <c r="CG717" s="114">
        <v>2000014946</v>
      </c>
    </row>
    <row r="718" spans="1:85">
      <c r="A718" s="53" t="str">
        <f t="shared" si="113"/>
        <v>C1-02-09-46070</v>
      </c>
      <c r="B718" s="47" t="str">
        <f t="shared" si="114"/>
        <v>C1-02-09</v>
      </c>
      <c r="C718" s="48" t="s">
        <v>43</v>
      </c>
      <c r="D718" s="49">
        <v>46070</v>
      </c>
      <c r="E718" s="50" t="s">
        <v>14</v>
      </c>
      <c r="F718" s="51" t="s">
        <v>15</v>
      </c>
      <c r="G718" s="59">
        <v>9</v>
      </c>
      <c r="H718" s="51" t="s">
        <v>187</v>
      </c>
      <c r="I718" s="59">
        <v>2</v>
      </c>
      <c r="J718" s="60">
        <f>IF(ISBLANK(H718),"",IFERROR(VLOOKUP(B718,'Np PL4 Stock'!$A:$D,4,FALSE),""))</f>
        <v>46056</v>
      </c>
      <c r="K718" s="61">
        <f>IF(ISBLANK(H718),"",SUMIF('Np PL4 Stock'!$A:$A,B718,'Np PL4 Stock'!$N:$N))</f>
        <v>2.4</v>
      </c>
      <c r="L718" s="62">
        <f>IF(ISBLANK(H718),"",VLOOKUP(LEFT(B718,5),Unit!A:B,2,FALSE))</f>
        <v>20</v>
      </c>
      <c r="M718" s="63" t="str">
        <f>IF(ISBLANK(H718),"",IFERROR(VLOOKUP(B718,'Np PL4 Stock'!$A:$T,20,FALSE),""))</f>
        <v>V1-MA1</v>
      </c>
      <c r="N718" s="63" t="str">
        <f>IF(ISBLANK(H718),"",IFERROR(VLOOKUP(B718,'Np PL4 Stock'!$A:$U,21,FALSE),""))</f>
        <v>SIS</v>
      </c>
      <c r="O718" s="62">
        <f t="shared" si="118"/>
        <v>120</v>
      </c>
      <c r="P718" s="62">
        <f t="shared" si="115"/>
        <v>0.0001115</v>
      </c>
      <c r="Q718" s="67">
        <f t="shared" si="119"/>
        <v>9.29166666666667e-7</v>
      </c>
      <c r="R718" s="67">
        <f t="shared" si="116"/>
        <v>1.22166666666667e-6</v>
      </c>
      <c r="S718" s="59">
        <v>12</v>
      </c>
      <c r="T718" s="147">
        <v>7.687</v>
      </c>
      <c r="U718" s="147">
        <v>5.042</v>
      </c>
      <c r="V718" s="59">
        <v>95</v>
      </c>
      <c r="W718" s="59">
        <v>384</v>
      </c>
      <c r="X718" s="59">
        <v>96</v>
      </c>
      <c r="Y718" s="59">
        <v>100</v>
      </c>
      <c r="Z718" s="59">
        <v>88</v>
      </c>
      <c r="AA718" s="59">
        <v>0</v>
      </c>
      <c r="AB718" s="59">
        <v>0</v>
      </c>
      <c r="AC718" s="59">
        <v>0</v>
      </c>
      <c r="AD718" s="59">
        <v>0</v>
      </c>
      <c r="AE718" s="59">
        <v>100</v>
      </c>
      <c r="AF718" s="73" t="s">
        <v>38</v>
      </c>
      <c r="AG718" s="73">
        <v>125000</v>
      </c>
      <c r="AH718" s="73" t="s">
        <v>38</v>
      </c>
      <c r="AI718" s="73" t="s">
        <v>38</v>
      </c>
      <c r="AJ718" s="73" t="s">
        <v>38</v>
      </c>
      <c r="AK718" s="73" t="s">
        <v>32</v>
      </c>
      <c r="AL718" s="77" t="str">
        <f>IF(ISBLANK(S718),"",IF(AJ718="Fail","Fail",IF(E718="PL4",IF(AND(T718&gt;STD_01122025!$D$3,U718&lt;STD_01122025!$D$4,OR(AF718="ND",AF718&lt;STD_01122025!$D$7),AH718="ND"),"Pass","Fail"),IF(E718="PL12",IF(AND(S718&lt;STD_01122025!$F$2,T718&gt;STD_01122025!$F$3,U718&lt;STD_01122025!$F$4,V718&gt;STD_01122025!$F$5,X718&gt;STD_01122025!$F$6,OR(AF718="ND",AF718&lt;STD_01122025!$F$7),AH718="ND"),"Pass","Fail"),IF(E718="SuperPL",IF(AND(T718&gt;STD_01122025!$H$3,U718&lt;STD_01122025!$H$4,V718&gt;STD_01122025!$H$5,X718&gt;STD_01122025!$H$6,OR(AF718="ND",AF718&lt;STD_01122025!$H$7),AH718="ND"),"Pass","Fail"),IF(E718="Flight",IF(AND(T718&gt;STD_01122025!$J$3,U718&lt;STD_01122025!$J$4,X718&gt;STD_01122025!$J$6,OR(AF718="ND",AF718&lt;STD_01122025!$J$7),AH718="ND"),"Pass","Fail"),""))))))</f>
        <v>Pass</v>
      </c>
      <c r="AM718" s="62">
        <f>IF(ISBLANK(B718),"",IFERROR(IF(VLOOKUP(B718,'Np PL4 Stock'!$A:$J,10,FALSE)="Np4",D718-VLOOKUP(B718,'Np PL4 Stock'!$A:$E,5,FALSE),D718-VLOOKUP(B718,'Np PL4 Stock'!$A:$E,5,FALSE)-1),""))</f>
        <v>14</v>
      </c>
      <c r="AN718" s="147">
        <v>8.401</v>
      </c>
      <c r="AO718" s="147">
        <v>6.673</v>
      </c>
      <c r="AP718" s="59">
        <v>100</v>
      </c>
      <c r="AQ718" s="59">
        <v>273</v>
      </c>
      <c r="AR718" s="59">
        <v>98</v>
      </c>
      <c r="AS718" s="59">
        <v>100</v>
      </c>
      <c r="AT718" s="73" t="s">
        <v>38</v>
      </c>
      <c r="AU718" s="73">
        <v>55000</v>
      </c>
      <c r="AV718" s="73" t="s">
        <v>38</v>
      </c>
      <c r="AW718" s="73" t="s">
        <v>38</v>
      </c>
      <c r="AX718" s="84" t="s">
        <v>32</v>
      </c>
      <c r="AY718" s="59">
        <v>0</v>
      </c>
      <c r="AZ718" s="59">
        <v>0</v>
      </c>
      <c r="BA718" s="59">
        <v>0</v>
      </c>
      <c r="BB718" s="59">
        <v>0</v>
      </c>
      <c r="BC718" s="59">
        <v>0</v>
      </c>
      <c r="BD718" s="59">
        <v>0</v>
      </c>
      <c r="BE718" s="84" t="s">
        <v>38</v>
      </c>
      <c r="BF718" s="84" t="s">
        <v>38</v>
      </c>
      <c r="BG718" s="84" t="s">
        <v>38</v>
      </c>
      <c r="BH718" s="84" t="s">
        <v>38</v>
      </c>
      <c r="BI718" s="85" t="s">
        <v>487</v>
      </c>
      <c r="BJ718" s="86" t="s">
        <v>258</v>
      </c>
      <c r="BK718" s="71" t="s">
        <v>488</v>
      </c>
      <c r="BL718" s="86" t="s">
        <v>155</v>
      </c>
      <c r="BM718" s="86" t="s">
        <v>178</v>
      </c>
      <c r="BN718" s="86"/>
      <c r="BO718" s="59">
        <v>8</v>
      </c>
      <c r="BP718" s="69">
        <v>256104305100393</v>
      </c>
      <c r="BQ718" s="92">
        <v>1.4</v>
      </c>
      <c r="BR718" s="93">
        <v>0.28</v>
      </c>
      <c r="BS718" s="94">
        <f t="shared" si="120"/>
        <v>1.68</v>
      </c>
      <c r="BT718" s="95">
        <v>0.504</v>
      </c>
      <c r="BU718" s="101">
        <f t="shared" si="121"/>
        <v>2.184</v>
      </c>
      <c r="BV718" s="102">
        <f t="shared" si="117"/>
        <v>3.66300366300366</v>
      </c>
      <c r="BW718" s="103">
        <v>1680</v>
      </c>
      <c r="BX718" s="104">
        <f t="shared" si="122"/>
        <v>0.008</v>
      </c>
      <c r="BY718" s="105">
        <v>1000</v>
      </c>
      <c r="BZ718" s="103" t="s">
        <v>32</v>
      </c>
      <c r="CA718" s="106" t="s">
        <v>189</v>
      </c>
      <c r="CB718" s="107" t="s">
        <v>148</v>
      </c>
      <c r="CC718" s="112" t="s">
        <v>149</v>
      </c>
      <c r="CD718" s="106"/>
      <c r="CE718" s="103" t="s">
        <v>192</v>
      </c>
      <c r="CF718" s="113"/>
      <c r="CG718" s="114">
        <v>2000025448</v>
      </c>
    </row>
    <row r="719" spans="1:85">
      <c r="A719" s="53" t="str">
        <f t="shared" si="113"/>
        <v>C1-01-09-46070</v>
      </c>
      <c r="B719" s="47" t="str">
        <f t="shared" si="114"/>
        <v>C1-01-09</v>
      </c>
      <c r="C719" s="48" t="s">
        <v>43</v>
      </c>
      <c r="D719" s="49">
        <v>46070</v>
      </c>
      <c r="E719" s="50" t="s">
        <v>14</v>
      </c>
      <c r="F719" s="51" t="s">
        <v>15</v>
      </c>
      <c r="G719" s="59">
        <v>9</v>
      </c>
      <c r="H719" s="51" t="s">
        <v>187</v>
      </c>
      <c r="I719" s="59">
        <v>1</v>
      </c>
      <c r="J719" s="60">
        <f>IF(ISBLANK(H719),"",IFERROR(VLOOKUP(B719,'Np PL4 Stock'!$A:$D,4,FALSE),""))</f>
        <v>46056</v>
      </c>
      <c r="K719" s="61">
        <f>IF(ISBLANK(H719),"",SUMIF('Np PL4 Stock'!$A:$A,B719,'Np PL4 Stock'!$N:$N))</f>
        <v>2.4</v>
      </c>
      <c r="L719" s="62">
        <f>IF(ISBLANK(H719),"",VLOOKUP(LEFT(B719,5),Unit!A:B,2,FALSE))</f>
        <v>20</v>
      </c>
      <c r="M719" s="63" t="str">
        <f>IF(ISBLANK(H719),"",IFERROR(VLOOKUP(B719,'Np PL4 Stock'!$A:$T,20,FALSE),""))</f>
        <v>V1-MA1</v>
      </c>
      <c r="N719" s="63" t="str">
        <f>IF(ISBLANK(H719),"",IFERROR(VLOOKUP(B719,'Np PL4 Stock'!$A:$U,21,FALSE),""))</f>
        <v>SIS</v>
      </c>
      <c r="O719" s="62">
        <f t="shared" si="118"/>
        <v>120</v>
      </c>
      <c r="P719" s="62">
        <f t="shared" si="115"/>
        <v>8.10928e-5</v>
      </c>
      <c r="Q719" s="67">
        <f t="shared" si="119"/>
        <v>6.75773333333333e-7</v>
      </c>
      <c r="R719" s="67">
        <f t="shared" si="116"/>
        <v>9.55080490740741e-7</v>
      </c>
      <c r="S719" s="59">
        <v>12</v>
      </c>
      <c r="T719" s="147">
        <v>7.728</v>
      </c>
      <c r="U719" s="147">
        <v>5.199</v>
      </c>
      <c r="V719" s="59">
        <v>94</v>
      </c>
      <c r="W719" s="59">
        <v>379</v>
      </c>
      <c r="X719" s="59">
        <v>98</v>
      </c>
      <c r="Y719" s="59">
        <v>100</v>
      </c>
      <c r="Z719" s="59">
        <v>92</v>
      </c>
      <c r="AA719" s="59">
        <v>0</v>
      </c>
      <c r="AB719" s="59">
        <v>0</v>
      </c>
      <c r="AC719" s="59">
        <v>0</v>
      </c>
      <c r="AD719" s="59">
        <v>0</v>
      </c>
      <c r="AE719" s="59">
        <v>100</v>
      </c>
      <c r="AF719" s="73" t="s">
        <v>38</v>
      </c>
      <c r="AG719" s="73">
        <v>50000</v>
      </c>
      <c r="AH719" s="73" t="s">
        <v>38</v>
      </c>
      <c r="AI719" s="73" t="s">
        <v>38</v>
      </c>
      <c r="AJ719" s="73" t="s">
        <v>38</v>
      </c>
      <c r="AK719" s="73" t="s">
        <v>32</v>
      </c>
      <c r="AL719" s="77" t="str">
        <f>IF(ISBLANK(S719),"",IF(AJ719="Fail","Fail",IF(E719="PL4",IF(AND(T719&gt;STD_01122025!$D$3,U719&lt;STD_01122025!$D$4,OR(AF719="ND",AF719&lt;STD_01122025!$D$7),AH719="ND"),"Pass","Fail"),IF(E719="PL12",IF(AND(S719&lt;STD_01122025!$F$2,T719&gt;STD_01122025!$F$3,U719&lt;STD_01122025!$F$4,V719&gt;STD_01122025!$F$5,X719&gt;STD_01122025!$F$6,OR(AF719="ND",AF719&lt;STD_01122025!$F$7),AH719="ND"),"Pass","Fail"),IF(E719="SuperPL",IF(AND(T719&gt;STD_01122025!$H$3,U719&lt;STD_01122025!$H$4,V719&gt;STD_01122025!$H$5,X719&gt;STD_01122025!$H$6,OR(AF719="ND",AF719&lt;STD_01122025!$H$7),AH719="ND"),"Pass","Fail"),IF(E719="Flight",IF(AND(T719&gt;STD_01122025!$J$3,U719&lt;STD_01122025!$J$4,X719&gt;STD_01122025!$J$6,OR(AF719="ND",AF719&lt;STD_01122025!$J$7),AH719="ND"),"Pass","Fail"),""))))))</f>
        <v>Pass</v>
      </c>
      <c r="AM719" s="62">
        <f>IF(ISBLANK(B719),"",IFERROR(IF(VLOOKUP(B719,'Np PL4 Stock'!$A:$J,10,FALSE)="Np4",D719-VLOOKUP(B719,'Np PL4 Stock'!$A:$E,5,FALSE),D719-VLOOKUP(B719,'Np PL4 Stock'!$A:$E,5,FALSE)-1),""))</f>
        <v>14</v>
      </c>
      <c r="AN719" s="147">
        <v>8.514</v>
      </c>
      <c r="AO719" s="147">
        <v>6.456</v>
      </c>
      <c r="AP719" s="59">
        <v>100</v>
      </c>
      <c r="AQ719" s="59">
        <v>260</v>
      </c>
      <c r="AR719" s="59">
        <v>97</v>
      </c>
      <c r="AS719" s="59">
        <v>100</v>
      </c>
      <c r="AT719" s="73" t="s">
        <v>38</v>
      </c>
      <c r="AU719" s="73">
        <v>100000</v>
      </c>
      <c r="AV719" s="73" t="s">
        <v>38</v>
      </c>
      <c r="AW719" s="73" t="s">
        <v>38</v>
      </c>
      <c r="AX719" s="84" t="s">
        <v>32</v>
      </c>
      <c r="AY719" s="59">
        <v>0</v>
      </c>
      <c r="AZ719" s="59">
        <v>0</v>
      </c>
      <c r="BA719" s="59">
        <v>0</v>
      </c>
      <c r="BB719" s="59">
        <v>0</v>
      </c>
      <c r="BC719" s="59">
        <v>0</v>
      </c>
      <c r="BD719" s="59">
        <v>0</v>
      </c>
      <c r="BE719" s="84" t="s">
        <v>38</v>
      </c>
      <c r="BF719" s="84" t="s">
        <v>38</v>
      </c>
      <c r="BG719" s="84" t="s">
        <v>38</v>
      </c>
      <c r="BH719" s="84" t="s">
        <v>38</v>
      </c>
      <c r="BI719" s="85" t="s">
        <v>490</v>
      </c>
      <c r="BJ719" s="86" t="s">
        <v>258</v>
      </c>
      <c r="BK719" s="86" t="s">
        <v>488</v>
      </c>
      <c r="BL719" s="86" t="s">
        <v>155</v>
      </c>
      <c r="BM719" s="86" t="s">
        <v>178</v>
      </c>
      <c r="BN719" s="86"/>
      <c r="BO719" s="59">
        <v>12</v>
      </c>
      <c r="BP719" s="69">
        <v>256104305100394</v>
      </c>
      <c r="BQ719" s="92">
        <v>0.37</v>
      </c>
      <c r="BR719" s="93">
        <v>0.111</v>
      </c>
      <c r="BS719" s="94">
        <f t="shared" si="120"/>
        <v>0.481</v>
      </c>
      <c r="BT719" s="95">
        <v>0.180375</v>
      </c>
      <c r="BU719" s="101">
        <f t="shared" si="121"/>
        <v>0.661375</v>
      </c>
      <c r="BV719" s="102">
        <f t="shared" si="117"/>
        <v>3.84615384615385</v>
      </c>
      <c r="BW719" s="103">
        <v>481</v>
      </c>
      <c r="BX719" s="104">
        <f t="shared" si="122"/>
        <v>0.00254375</v>
      </c>
      <c r="BY719" s="105">
        <v>1000</v>
      </c>
      <c r="BZ719" s="103" t="s">
        <v>32</v>
      </c>
      <c r="CA719" s="106" t="s">
        <v>189</v>
      </c>
      <c r="CB719" s="107" t="s">
        <v>148</v>
      </c>
      <c r="CC719" s="112" t="s">
        <v>149</v>
      </c>
      <c r="CD719" s="106"/>
      <c r="CE719" s="103" t="s">
        <v>192</v>
      </c>
      <c r="CF719" s="113"/>
      <c r="CG719" s="115">
        <v>2000008120</v>
      </c>
    </row>
    <row r="720" spans="1:85">
      <c r="A720" s="53" t="str">
        <f t="shared" si="113"/>
        <v>C1-01-09-46070</v>
      </c>
      <c r="B720" s="47" t="str">
        <f t="shared" si="114"/>
        <v>C1-01-09</v>
      </c>
      <c r="C720" s="48" t="s">
        <v>43</v>
      </c>
      <c r="D720" s="49">
        <v>46070</v>
      </c>
      <c r="E720" s="50" t="s">
        <v>14</v>
      </c>
      <c r="F720" s="51" t="s">
        <v>15</v>
      </c>
      <c r="G720" s="59">
        <v>9</v>
      </c>
      <c r="H720" s="51" t="s">
        <v>187</v>
      </c>
      <c r="I720" s="59">
        <v>1</v>
      </c>
      <c r="J720" s="60">
        <f>IF(ISBLANK(H720),"",IFERROR(VLOOKUP(B720,'Np PL4 Stock'!$A:$D,4,FALSE),""))</f>
        <v>46056</v>
      </c>
      <c r="K720" s="61">
        <f>IF(ISBLANK(H720),"",SUMIF('Np PL4 Stock'!$A:$A,B720,'Np PL4 Stock'!$N:$N))</f>
        <v>2.4</v>
      </c>
      <c r="L720" s="62">
        <f>IF(ISBLANK(H720),"",VLOOKUP(LEFT(B720,5),Unit!A:B,2,FALSE))</f>
        <v>20</v>
      </c>
      <c r="M720" s="63" t="str">
        <f>IF(ISBLANK(H720),"",IFERROR(VLOOKUP(B720,'Np PL4 Stock'!$A:$T,20,FALSE),""))</f>
        <v>V1-MA1</v>
      </c>
      <c r="N720" s="63" t="str">
        <f>IF(ISBLANK(H720),"",IFERROR(VLOOKUP(B720,'Np PL4 Stock'!$A:$U,21,FALSE),""))</f>
        <v>SIS</v>
      </c>
      <c r="O720" s="62">
        <f t="shared" si="118"/>
        <v>120</v>
      </c>
      <c r="P720" s="62">
        <f t="shared" si="115"/>
        <v>8.10928e-5</v>
      </c>
      <c r="Q720" s="67">
        <f t="shared" si="119"/>
        <v>6.75773333333333e-7</v>
      </c>
      <c r="R720" s="67">
        <f t="shared" si="116"/>
        <v>9.55080490740741e-7</v>
      </c>
      <c r="S720" s="59">
        <v>12</v>
      </c>
      <c r="T720" s="147">
        <v>7.728</v>
      </c>
      <c r="U720" s="147">
        <v>5.199</v>
      </c>
      <c r="V720" s="59">
        <v>94</v>
      </c>
      <c r="W720" s="59">
        <v>379</v>
      </c>
      <c r="X720" s="59">
        <v>98</v>
      </c>
      <c r="Y720" s="59">
        <v>100</v>
      </c>
      <c r="Z720" s="59">
        <v>92</v>
      </c>
      <c r="AA720" s="59">
        <v>0</v>
      </c>
      <c r="AB720" s="59">
        <v>0</v>
      </c>
      <c r="AC720" s="59">
        <v>0</v>
      </c>
      <c r="AD720" s="59">
        <v>0</v>
      </c>
      <c r="AE720" s="59">
        <v>100</v>
      </c>
      <c r="AF720" s="73" t="s">
        <v>38</v>
      </c>
      <c r="AG720" s="73">
        <v>50000</v>
      </c>
      <c r="AH720" s="73" t="s">
        <v>38</v>
      </c>
      <c r="AI720" s="73" t="s">
        <v>38</v>
      </c>
      <c r="AJ720" s="73" t="s">
        <v>38</v>
      </c>
      <c r="AK720" s="73" t="s">
        <v>32</v>
      </c>
      <c r="AL720" s="77" t="str">
        <f>IF(ISBLANK(S720),"",IF(AJ720="Fail","Fail",IF(E720="PL4",IF(AND(T720&gt;STD_01122025!$D$3,U720&lt;STD_01122025!$D$4,OR(AF720="ND",AF720&lt;STD_01122025!$D$7),AH720="ND"),"Pass","Fail"),IF(E720="PL12",IF(AND(S720&lt;STD_01122025!$F$2,T720&gt;STD_01122025!$F$3,U720&lt;STD_01122025!$F$4,V720&gt;STD_01122025!$F$5,X720&gt;STD_01122025!$F$6,OR(AF720="ND",AF720&lt;STD_01122025!$F$7),AH720="ND"),"Pass","Fail"),IF(E720="SuperPL",IF(AND(T720&gt;STD_01122025!$H$3,U720&lt;STD_01122025!$H$4,V720&gt;STD_01122025!$H$5,X720&gt;STD_01122025!$H$6,OR(AF720="ND",AF720&lt;STD_01122025!$H$7),AH720="ND"),"Pass","Fail"),IF(E720="Flight",IF(AND(T720&gt;STD_01122025!$J$3,U720&lt;STD_01122025!$J$4,X720&gt;STD_01122025!$J$6,OR(AF720="ND",AF720&lt;STD_01122025!$J$7),AH720="ND"),"Pass","Fail"),""))))))</f>
        <v>Pass</v>
      </c>
      <c r="AM720" s="62">
        <f>IF(ISBLANK(B720),"",IFERROR(IF(VLOOKUP(B720,'Np PL4 Stock'!$A:$J,10,FALSE)="Np4",D720-VLOOKUP(B720,'Np PL4 Stock'!$A:$E,5,FALSE),D720-VLOOKUP(B720,'Np PL4 Stock'!$A:$E,5,FALSE)-1),""))</f>
        <v>14</v>
      </c>
      <c r="AN720" s="147">
        <v>8.514</v>
      </c>
      <c r="AO720" s="147">
        <v>6.456</v>
      </c>
      <c r="AP720" s="59">
        <v>100</v>
      </c>
      <c r="AQ720" s="59">
        <v>260</v>
      </c>
      <c r="AR720" s="59">
        <v>97</v>
      </c>
      <c r="AS720" s="59">
        <v>100</v>
      </c>
      <c r="AT720" s="73" t="s">
        <v>38</v>
      </c>
      <c r="AU720" s="73">
        <v>100000</v>
      </c>
      <c r="AV720" s="73" t="s">
        <v>38</v>
      </c>
      <c r="AW720" s="73" t="s">
        <v>38</v>
      </c>
      <c r="AX720" s="84" t="s">
        <v>32</v>
      </c>
      <c r="AY720" s="59">
        <v>0</v>
      </c>
      <c r="AZ720" s="59">
        <v>0</v>
      </c>
      <c r="BA720" s="59">
        <v>0</v>
      </c>
      <c r="BB720" s="59">
        <v>0</v>
      </c>
      <c r="BC720" s="59">
        <v>0</v>
      </c>
      <c r="BD720" s="59">
        <v>0</v>
      </c>
      <c r="BE720" s="84" t="s">
        <v>38</v>
      </c>
      <c r="BF720" s="84" t="s">
        <v>38</v>
      </c>
      <c r="BG720" s="84" t="s">
        <v>38</v>
      </c>
      <c r="BH720" s="84" t="s">
        <v>38</v>
      </c>
      <c r="BI720" s="85" t="s">
        <v>818</v>
      </c>
      <c r="BJ720" s="86" t="s">
        <v>258</v>
      </c>
      <c r="BK720" s="86" t="s">
        <v>488</v>
      </c>
      <c r="BL720" s="86" t="s">
        <v>155</v>
      </c>
      <c r="BM720" s="86" t="s">
        <v>178</v>
      </c>
      <c r="BN720" s="86"/>
      <c r="BO720" s="59">
        <v>12</v>
      </c>
      <c r="BP720" s="69">
        <v>256104305100395</v>
      </c>
      <c r="BQ720" s="92">
        <v>0.25</v>
      </c>
      <c r="BR720" s="93">
        <v>0.025</v>
      </c>
      <c r="BS720" s="94">
        <f t="shared" si="120"/>
        <v>0.275</v>
      </c>
      <c r="BT720" s="95">
        <v>0.09625</v>
      </c>
      <c r="BU720" s="101">
        <f t="shared" si="121"/>
        <v>0.37125</v>
      </c>
      <c r="BV720" s="102"/>
      <c r="BW720" s="103">
        <v>275</v>
      </c>
      <c r="BX720" s="104"/>
      <c r="BY720" s="105">
        <v>1000</v>
      </c>
      <c r="BZ720" s="103" t="s">
        <v>32</v>
      </c>
      <c r="CA720" s="106" t="s">
        <v>189</v>
      </c>
      <c r="CB720" s="107" t="s">
        <v>148</v>
      </c>
      <c r="CC720" s="112" t="s">
        <v>149</v>
      </c>
      <c r="CD720" s="106"/>
      <c r="CE720" s="103" t="s">
        <v>192</v>
      </c>
      <c r="CF720" s="113"/>
      <c r="CG720" s="114">
        <v>2000006681</v>
      </c>
    </row>
    <row r="721" spans="1:85">
      <c r="A721" s="53" t="str">
        <f t="shared" ref="A721:A784" si="123">IF(ISBLANK(H721),"",H721&amp;"-"&amp;IF(OR(LEN(I721)=1,LEN(I721)=4),"0"&amp;I721,I721))&amp;"-"&amp;IF(LEN(G721)=1,"0"&amp;G721,G721)&amp;"-"&amp;D721</f>
        <v>C1-01-09-46070</v>
      </c>
      <c r="B721" s="47" t="str">
        <f t="shared" ref="B721:B784" si="124">IF(ISBLANK(H721),"",H721&amp;"-"&amp;IF(OR(LEN(I721)=1,LEN(I721)=4),"0"&amp;I721,I721))&amp;"-"&amp;IF(LEN(G721)=1,"0"&amp;G721,G721)</f>
        <v>C1-01-09</v>
      </c>
      <c r="C721" s="48" t="s">
        <v>43</v>
      </c>
      <c r="D721" s="49">
        <v>46070</v>
      </c>
      <c r="E721" s="50" t="s">
        <v>14</v>
      </c>
      <c r="F721" s="51" t="s">
        <v>15</v>
      </c>
      <c r="G721" s="59">
        <v>9</v>
      </c>
      <c r="H721" s="51" t="s">
        <v>187</v>
      </c>
      <c r="I721" s="59">
        <v>1</v>
      </c>
      <c r="J721" s="60">
        <f>IF(ISBLANK(H721),"",IFERROR(VLOOKUP(B721,'Np PL4 Stock'!$A:$D,4,FALSE),""))</f>
        <v>46056</v>
      </c>
      <c r="K721" s="61">
        <f>IF(ISBLANK(H721),"",SUMIF('Np PL4 Stock'!$A:$A,B721,'Np PL4 Stock'!$N:$N))</f>
        <v>2.4</v>
      </c>
      <c r="L721" s="62">
        <f>IF(ISBLANK(H721),"",VLOOKUP(LEFT(B721,5),Unit!A:B,2,FALSE))</f>
        <v>20</v>
      </c>
      <c r="M721" s="63" t="str">
        <f>IF(ISBLANK(H721),"",IFERROR(VLOOKUP(B721,'Np PL4 Stock'!$A:$T,20,FALSE),""))</f>
        <v>V1-MA1</v>
      </c>
      <c r="N721" s="63" t="str">
        <f>IF(ISBLANK(H721),"",IFERROR(VLOOKUP(B721,'Np PL4 Stock'!$A:$U,21,FALSE),""))</f>
        <v>SIS</v>
      </c>
      <c r="O721" s="62">
        <f t="shared" si="118"/>
        <v>120</v>
      </c>
      <c r="P721" s="62">
        <f t="shared" si="115"/>
        <v>8.10928e-5</v>
      </c>
      <c r="Q721" s="67">
        <f t="shared" si="119"/>
        <v>6.75773333333333e-7</v>
      </c>
      <c r="R721" s="67">
        <f t="shared" si="116"/>
        <v>9.55080490740741e-7</v>
      </c>
      <c r="S721" s="59">
        <v>12</v>
      </c>
      <c r="T721" s="147">
        <v>7.728</v>
      </c>
      <c r="U721" s="147">
        <v>5.199</v>
      </c>
      <c r="V721" s="59">
        <v>94</v>
      </c>
      <c r="W721" s="59">
        <v>379</v>
      </c>
      <c r="X721" s="59">
        <v>98</v>
      </c>
      <c r="Y721" s="59">
        <v>100</v>
      </c>
      <c r="Z721" s="59">
        <v>92</v>
      </c>
      <c r="AA721" s="59">
        <v>0</v>
      </c>
      <c r="AB721" s="59">
        <v>0</v>
      </c>
      <c r="AC721" s="59">
        <v>0</v>
      </c>
      <c r="AD721" s="59">
        <v>0</v>
      </c>
      <c r="AE721" s="59">
        <v>100</v>
      </c>
      <c r="AF721" s="73" t="s">
        <v>38</v>
      </c>
      <c r="AG721" s="73">
        <v>50000</v>
      </c>
      <c r="AH721" s="73" t="s">
        <v>38</v>
      </c>
      <c r="AI721" s="73" t="s">
        <v>38</v>
      </c>
      <c r="AJ721" s="73" t="s">
        <v>38</v>
      </c>
      <c r="AK721" s="73" t="s">
        <v>32</v>
      </c>
      <c r="AL721" s="77" t="str">
        <f>IF(ISBLANK(S721),"",IF(AJ721="Fail","Fail",IF(E721="PL4",IF(AND(T721&gt;STD_01122025!$D$3,U721&lt;STD_01122025!$D$4,OR(AF721="ND",AF721&lt;STD_01122025!$D$7),AH721="ND"),"Pass","Fail"),IF(E721="PL12",IF(AND(S721&lt;STD_01122025!$F$2,T721&gt;STD_01122025!$F$3,U721&lt;STD_01122025!$F$4,V721&gt;STD_01122025!$F$5,X721&gt;STD_01122025!$F$6,OR(AF721="ND",AF721&lt;STD_01122025!$F$7),AH721="ND"),"Pass","Fail"),IF(E721="SuperPL",IF(AND(T721&gt;STD_01122025!$H$3,U721&lt;STD_01122025!$H$4,V721&gt;STD_01122025!$H$5,X721&gt;STD_01122025!$H$6,OR(AF721="ND",AF721&lt;STD_01122025!$H$7),AH721="ND"),"Pass","Fail"),IF(E721="Flight",IF(AND(T721&gt;STD_01122025!$J$3,U721&lt;STD_01122025!$J$4,X721&gt;STD_01122025!$J$6,OR(AF721="ND",AF721&lt;STD_01122025!$J$7),AH721="ND"),"Pass","Fail"),""))))))</f>
        <v>Pass</v>
      </c>
      <c r="AM721" s="62">
        <f>IF(ISBLANK(B721),"",IFERROR(IF(VLOOKUP(B721,'Np PL4 Stock'!$A:$J,10,FALSE)="Np4",D721-VLOOKUP(B721,'Np PL4 Stock'!$A:$E,5,FALSE),D721-VLOOKUP(B721,'Np PL4 Stock'!$A:$E,5,FALSE)-1),""))</f>
        <v>14</v>
      </c>
      <c r="AN721" s="147">
        <v>8.514</v>
      </c>
      <c r="AO721" s="147">
        <v>6.456</v>
      </c>
      <c r="AP721" s="59">
        <v>100</v>
      </c>
      <c r="AQ721" s="59">
        <v>260</v>
      </c>
      <c r="AR721" s="59">
        <v>97</v>
      </c>
      <c r="AS721" s="59">
        <v>100</v>
      </c>
      <c r="AT721" s="73" t="s">
        <v>38</v>
      </c>
      <c r="AU721" s="73">
        <v>100000</v>
      </c>
      <c r="AV721" s="73" t="s">
        <v>38</v>
      </c>
      <c r="AW721" s="73" t="s">
        <v>38</v>
      </c>
      <c r="AX721" s="84" t="s">
        <v>32</v>
      </c>
      <c r="AY721" s="59">
        <v>0</v>
      </c>
      <c r="AZ721" s="59">
        <v>0</v>
      </c>
      <c r="BA721" s="59">
        <v>0</v>
      </c>
      <c r="BB721" s="59">
        <v>0</v>
      </c>
      <c r="BC721" s="59">
        <v>0</v>
      </c>
      <c r="BD721" s="59">
        <v>0</v>
      </c>
      <c r="BE721" s="84" t="s">
        <v>38</v>
      </c>
      <c r="BF721" s="84" t="s">
        <v>38</v>
      </c>
      <c r="BG721" s="84" t="s">
        <v>38</v>
      </c>
      <c r="BH721" s="84" t="s">
        <v>38</v>
      </c>
      <c r="BI721" s="85" t="s">
        <v>817</v>
      </c>
      <c r="BJ721" s="86" t="s">
        <v>260</v>
      </c>
      <c r="BK721" s="86" t="s">
        <v>485</v>
      </c>
      <c r="BL721" s="86" t="s">
        <v>155</v>
      </c>
      <c r="BM721" s="86" t="s">
        <v>178</v>
      </c>
      <c r="BN721" s="86"/>
      <c r="BO721" s="59">
        <v>12</v>
      </c>
      <c r="BP721" s="69">
        <v>256104305100396</v>
      </c>
      <c r="BQ721" s="92">
        <v>0.12</v>
      </c>
      <c r="BR721" s="93">
        <v>0.012</v>
      </c>
      <c r="BS721" s="94">
        <f t="shared" si="120"/>
        <v>0.132</v>
      </c>
      <c r="BT721" s="95">
        <v>0.0594</v>
      </c>
      <c r="BU721" s="101">
        <f t="shared" si="121"/>
        <v>0.1914</v>
      </c>
      <c r="BV721" s="102">
        <f t="shared" ref="BV721:BV784" si="125">IF(ISNUMBER(AQ721),(1/AQ721)*10^3,"-")</f>
        <v>3.84615384615385</v>
      </c>
      <c r="BW721" s="103">
        <v>146.666666666667</v>
      </c>
      <c r="BX721" s="104">
        <f t="shared" si="122"/>
        <v>0.000736153846153846</v>
      </c>
      <c r="BY721" s="105">
        <v>900</v>
      </c>
      <c r="BZ721" s="103" t="s">
        <v>32</v>
      </c>
      <c r="CA721" s="106" t="s">
        <v>189</v>
      </c>
      <c r="CB721" s="107" t="s">
        <v>148</v>
      </c>
      <c r="CC721" s="112" t="s">
        <v>149</v>
      </c>
      <c r="CD721" s="106"/>
      <c r="CE721" s="103" t="s">
        <v>192</v>
      </c>
      <c r="CF721" s="113"/>
      <c r="CG721" s="114">
        <v>2000028709</v>
      </c>
    </row>
    <row r="722" spans="1:85">
      <c r="A722" s="53" t="str">
        <f t="shared" si="123"/>
        <v>C1-03-09-46070</v>
      </c>
      <c r="B722" s="47" t="str">
        <f t="shared" si="124"/>
        <v>C1-03-09</v>
      </c>
      <c r="C722" s="48" t="s">
        <v>43</v>
      </c>
      <c r="D722" s="49">
        <v>46070</v>
      </c>
      <c r="E722" s="50" t="s">
        <v>14</v>
      </c>
      <c r="F722" s="51" t="s">
        <v>15</v>
      </c>
      <c r="G722" s="59">
        <v>9</v>
      </c>
      <c r="H722" s="51" t="s">
        <v>187</v>
      </c>
      <c r="I722" s="59">
        <v>3</v>
      </c>
      <c r="J722" s="60">
        <f>IF(ISBLANK(H722),"",IFERROR(VLOOKUP(B722,'Np PL4 Stock'!$A:$D,4,FALSE),""))</f>
        <v>46056</v>
      </c>
      <c r="K722" s="61">
        <f>IF(ISBLANK(H722),"",SUMIF('Np PL4 Stock'!$A:$A,B722,'Np PL4 Stock'!$N:$N))</f>
        <v>2.4</v>
      </c>
      <c r="L722" s="62">
        <f>IF(ISBLANK(H722),"",VLOOKUP(LEFT(B722,5),Unit!A:B,2,FALSE))</f>
        <v>20</v>
      </c>
      <c r="M722" s="63" t="str">
        <f>IF(ISBLANK(H722),"",IFERROR(VLOOKUP(B722,'Np PL4 Stock'!$A:$T,20,FALSE),""))</f>
        <v>V1-MB1</v>
      </c>
      <c r="N722" s="63" t="str">
        <f>IF(ISBLANK(H722),"",IFERROR(VLOOKUP(B722,'Np PL4 Stock'!$A:$U,21,FALSE),""))</f>
        <v>SIS</v>
      </c>
      <c r="O722" s="62">
        <f t="shared" si="118"/>
        <v>120</v>
      </c>
      <c r="P722" s="62">
        <f t="shared" si="115"/>
        <v>7.665e-5</v>
      </c>
      <c r="Q722" s="67">
        <f t="shared" si="119"/>
        <v>1.01791666666667e-6</v>
      </c>
      <c r="R722" s="67">
        <f t="shared" si="116"/>
        <v>1.37722777777778e-6</v>
      </c>
      <c r="S722" s="59">
        <v>13</v>
      </c>
      <c r="T722" s="147">
        <v>7.612</v>
      </c>
      <c r="U722" s="147">
        <v>5.25</v>
      </c>
      <c r="V722" s="59">
        <v>96.842</v>
      </c>
      <c r="W722" s="59">
        <v>395</v>
      </c>
      <c r="X722" s="59">
        <v>96</v>
      </c>
      <c r="Y722" s="59">
        <v>100</v>
      </c>
      <c r="Z722" s="59">
        <v>84</v>
      </c>
      <c r="AA722" s="59">
        <v>0</v>
      </c>
      <c r="AB722" s="59">
        <v>0</v>
      </c>
      <c r="AC722" s="59">
        <v>0</v>
      </c>
      <c r="AD722" s="59">
        <v>0</v>
      </c>
      <c r="AE722" s="59">
        <v>100</v>
      </c>
      <c r="AF722" s="73" t="s">
        <v>38</v>
      </c>
      <c r="AG722" s="73">
        <v>60000</v>
      </c>
      <c r="AH722" s="73" t="s">
        <v>38</v>
      </c>
      <c r="AI722" s="73" t="s">
        <v>38</v>
      </c>
      <c r="AJ722" s="73" t="s">
        <v>38</v>
      </c>
      <c r="AK722" s="73" t="s">
        <v>32</v>
      </c>
      <c r="AL722" s="77" t="str">
        <f>IF(ISBLANK(S722),"",IF(AJ722="Fail","Fail",IF(E722="PL4",IF(AND(T722&gt;STD_01122025!$D$3,U722&lt;STD_01122025!$D$4,OR(AF722="ND",AF722&lt;STD_01122025!$D$7),AH722="ND"),"Pass","Fail"),IF(E722="PL12",IF(AND(S722&lt;STD_01122025!$F$2,T722&gt;STD_01122025!$F$3,U722&lt;STD_01122025!$F$4,V722&gt;STD_01122025!$F$5,X722&gt;STD_01122025!$F$6,OR(AF722="ND",AF722&lt;STD_01122025!$F$7),AH722="ND"),"Pass","Fail"),IF(E722="SuperPL",IF(AND(T722&gt;STD_01122025!$H$3,U722&lt;STD_01122025!$H$4,V722&gt;STD_01122025!$H$5,X722&gt;STD_01122025!$H$6,OR(AF722="ND",AF722&lt;STD_01122025!$H$7),AH722="ND"),"Pass","Fail"),IF(E722="Flight",IF(AND(T722&gt;STD_01122025!$J$3,U722&lt;STD_01122025!$J$4,X722&gt;STD_01122025!$J$6,OR(AF722="ND",AF722&lt;STD_01122025!$J$7),AH722="ND"),"Pass","Fail"),""))))))</f>
        <v>Pass</v>
      </c>
      <c r="AM722" s="62">
        <f>IF(ISBLANK(B722),"",IFERROR(IF(VLOOKUP(B722,'Np PL4 Stock'!$A:$J,10,FALSE)="Np4",D722-VLOOKUP(B722,'Np PL4 Stock'!$A:$E,5,FALSE),D722-VLOOKUP(B722,'Np PL4 Stock'!$A:$E,5,FALSE)-1),""))</f>
        <v>14</v>
      </c>
      <c r="AN722" s="147">
        <v>7.86</v>
      </c>
      <c r="AO722" s="147">
        <v>6.469</v>
      </c>
      <c r="AP722" s="59">
        <v>96.739</v>
      </c>
      <c r="AQ722" s="59">
        <v>358</v>
      </c>
      <c r="AR722" s="59">
        <v>97</v>
      </c>
      <c r="AS722" s="59">
        <v>100</v>
      </c>
      <c r="AT722" s="73" t="s">
        <v>38</v>
      </c>
      <c r="AU722" s="73">
        <v>90000</v>
      </c>
      <c r="AV722" s="73" t="s">
        <v>38</v>
      </c>
      <c r="AW722" s="73" t="s">
        <v>38</v>
      </c>
      <c r="AX722" s="84" t="s">
        <v>32</v>
      </c>
      <c r="AY722" s="59">
        <v>0</v>
      </c>
      <c r="AZ722" s="59">
        <v>0</v>
      </c>
      <c r="BA722" s="59">
        <v>0</v>
      </c>
      <c r="BB722" s="59">
        <v>0</v>
      </c>
      <c r="BC722" s="59">
        <v>0</v>
      </c>
      <c r="BD722" s="59">
        <v>0</v>
      </c>
      <c r="BE722" s="84" t="s">
        <v>38</v>
      </c>
      <c r="BF722" s="84" t="s">
        <v>38</v>
      </c>
      <c r="BG722" s="84" t="s">
        <v>38</v>
      </c>
      <c r="BH722" s="84" t="s">
        <v>38</v>
      </c>
      <c r="BI722" s="85" t="s">
        <v>817</v>
      </c>
      <c r="BJ722" s="86" t="s">
        <v>260</v>
      </c>
      <c r="BK722" s="86" t="s">
        <v>485</v>
      </c>
      <c r="BL722" s="86" t="s">
        <v>155</v>
      </c>
      <c r="BM722" s="86" t="s">
        <v>178</v>
      </c>
      <c r="BN722" s="86"/>
      <c r="BO722" s="59">
        <v>6</v>
      </c>
      <c r="BP722" s="69">
        <v>256104305100396</v>
      </c>
      <c r="BQ722" s="92">
        <v>0.51</v>
      </c>
      <c r="BR722" s="93">
        <v>0.051</v>
      </c>
      <c r="BS722" s="94">
        <f t="shared" si="120"/>
        <v>0.561</v>
      </c>
      <c r="BT722" s="95">
        <v>0.249333333333333</v>
      </c>
      <c r="BU722" s="101">
        <f t="shared" si="121"/>
        <v>0.810333333333333</v>
      </c>
      <c r="BV722" s="102">
        <f t="shared" si="125"/>
        <v>2.79329608938547</v>
      </c>
      <c r="BW722" s="103">
        <v>623.333333333333</v>
      </c>
      <c r="BX722" s="104">
        <f t="shared" si="122"/>
        <v>0.0022635009310987</v>
      </c>
      <c r="BY722" s="105">
        <v>900</v>
      </c>
      <c r="BZ722" s="103" t="s">
        <v>32</v>
      </c>
      <c r="CA722" s="106" t="s">
        <v>189</v>
      </c>
      <c r="CB722" s="107" t="s">
        <v>148</v>
      </c>
      <c r="CC722" s="112" t="s">
        <v>149</v>
      </c>
      <c r="CD722" s="106"/>
      <c r="CE722" s="103" t="s">
        <v>192</v>
      </c>
      <c r="CF722" s="113"/>
      <c r="CG722" s="114">
        <v>2000028709</v>
      </c>
    </row>
    <row r="723" spans="1:85">
      <c r="A723" s="53" t="str">
        <f t="shared" si="123"/>
        <v>C1-01-09-46070</v>
      </c>
      <c r="B723" s="47" t="str">
        <f t="shared" si="124"/>
        <v>C1-01-09</v>
      </c>
      <c r="C723" s="48" t="s">
        <v>43</v>
      </c>
      <c r="D723" s="49">
        <v>46070</v>
      </c>
      <c r="E723" s="50" t="s">
        <v>14</v>
      </c>
      <c r="F723" s="51" t="s">
        <v>15</v>
      </c>
      <c r="G723" s="59">
        <v>9</v>
      </c>
      <c r="H723" s="51" t="s">
        <v>187</v>
      </c>
      <c r="I723" s="59">
        <v>1</v>
      </c>
      <c r="J723" s="60">
        <f>IF(ISBLANK(H723),"",IFERROR(VLOOKUP(B723,'Np PL4 Stock'!$A:$D,4,FALSE),""))</f>
        <v>46056</v>
      </c>
      <c r="K723" s="61">
        <f>IF(ISBLANK(H723),"",SUMIF('Np PL4 Stock'!$A:$A,B723,'Np PL4 Stock'!$N:$N))</f>
        <v>2.4</v>
      </c>
      <c r="L723" s="62">
        <f>IF(ISBLANK(H723),"",VLOOKUP(LEFT(B723,5),Unit!A:B,2,FALSE))</f>
        <v>20</v>
      </c>
      <c r="M723" s="63" t="str">
        <f>IF(ISBLANK(H723),"",IFERROR(VLOOKUP(B723,'Np PL4 Stock'!$A:$T,20,FALSE),""))</f>
        <v>V1-MA1</v>
      </c>
      <c r="N723" s="63" t="str">
        <f>IF(ISBLANK(H723),"",IFERROR(VLOOKUP(B723,'Np PL4 Stock'!$A:$U,21,FALSE),""))</f>
        <v>SIS</v>
      </c>
      <c r="O723" s="62">
        <f t="shared" si="118"/>
        <v>120</v>
      </c>
      <c r="P723" s="62">
        <f t="shared" si="115"/>
        <v>8.10928e-5</v>
      </c>
      <c r="Q723" s="67">
        <f t="shared" si="119"/>
        <v>6.75773333333333e-7</v>
      </c>
      <c r="R723" s="67">
        <f t="shared" si="116"/>
        <v>9.55080490740741e-7</v>
      </c>
      <c r="S723" s="71">
        <v>12</v>
      </c>
      <c r="T723" s="148">
        <v>7.728</v>
      </c>
      <c r="U723" s="148">
        <v>5.199</v>
      </c>
      <c r="V723" s="70">
        <v>94</v>
      </c>
      <c r="W723" s="71">
        <v>379</v>
      </c>
      <c r="X723" s="71">
        <v>98</v>
      </c>
      <c r="Y723" s="59">
        <v>100</v>
      </c>
      <c r="Z723" s="59">
        <v>92</v>
      </c>
      <c r="AA723" s="59">
        <v>0</v>
      </c>
      <c r="AB723" s="59">
        <v>0</v>
      </c>
      <c r="AC723" s="59">
        <v>0</v>
      </c>
      <c r="AD723" s="59">
        <v>0</v>
      </c>
      <c r="AE723" s="59">
        <v>100</v>
      </c>
      <c r="AF723" s="73" t="s">
        <v>38</v>
      </c>
      <c r="AG723" s="73">
        <v>50000</v>
      </c>
      <c r="AH723" s="73" t="s">
        <v>38</v>
      </c>
      <c r="AI723" s="73" t="s">
        <v>38</v>
      </c>
      <c r="AJ723" s="73" t="s">
        <v>38</v>
      </c>
      <c r="AK723" s="73" t="s">
        <v>32</v>
      </c>
      <c r="AL723" s="77" t="str">
        <f>IF(ISBLANK(S723),"",IF(AJ723="Fail","Fail",IF(E723="PL4",IF(AND(T723&gt;STD_01122025!$D$3,U723&lt;STD_01122025!$D$4,OR(AF723="ND",AF723&lt;STD_01122025!$D$7),AH723="ND"),"Pass","Fail"),IF(E723="PL12",IF(AND(S723&lt;STD_01122025!$F$2,T723&gt;STD_01122025!$F$3,U723&lt;STD_01122025!$F$4,V723&gt;STD_01122025!$F$5,X723&gt;STD_01122025!$F$6,OR(AF723="ND",AF723&lt;STD_01122025!$F$7),AH723="ND"),"Pass","Fail"),IF(E723="SuperPL",IF(AND(T723&gt;STD_01122025!$H$3,U723&lt;STD_01122025!$H$4,V723&gt;STD_01122025!$H$5,X723&gt;STD_01122025!$H$6,OR(AF723="ND",AF723&lt;STD_01122025!$H$7),AH723="ND"),"Pass","Fail"),IF(E723="Flight",IF(AND(T723&gt;STD_01122025!$J$3,U723&lt;STD_01122025!$J$4,X723&gt;STD_01122025!$J$6,OR(AF723="ND",AF723&lt;STD_01122025!$J$7),AH723="ND"),"Pass","Fail"),""))))))</f>
        <v>Pass</v>
      </c>
      <c r="AM723" s="62">
        <f>IF(ISBLANK(B723),"",IFERROR(IF(VLOOKUP(B723,'Np PL4 Stock'!$A:$J,10,FALSE)="Np4",D723-VLOOKUP(B723,'Np PL4 Stock'!$A:$E,5,FALSE),D723-VLOOKUP(B723,'Np PL4 Stock'!$A:$E,5,FALSE)-1),""))</f>
        <v>14</v>
      </c>
      <c r="AN723" s="147">
        <v>8.514</v>
      </c>
      <c r="AO723" s="147">
        <v>6.456</v>
      </c>
      <c r="AP723" s="59">
        <v>100</v>
      </c>
      <c r="AQ723" s="59">
        <v>260</v>
      </c>
      <c r="AR723" s="59">
        <v>97</v>
      </c>
      <c r="AS723" s="59">
        <v>100</v>
      </c>
      <c r="AT723" s="73" t="s">
        <v>38</v>
      </c>
      <c r="AU723" s="73">
        <v>100000</v>
      </c>
      <c r="AV723" s="73" t="s">
        <v>38</v>
      </c>
      <c r="AW723" s="73" t="s">
        <v>38</v>
      </c>
      <c r="AX723" s="84" t="s">
        <v>32</v>
      </c>
      <c r="AY723" s="59">
        <v>0</v>
      </c>
      <c r="AZ723" s="59">
        <v>0</v>
      </c>
      <c r="BA723" s="59">
        <v>0</v>
      </c>
      <c r="BB723" s="59">
        <v>0</v>
      </c>
      <c r="BC723" s="59">
        <v>0</v>
      </c>
      <c r="BD723" s="59">
        <v>0</v>
      </c>
      <c r="BE723" s="84" t="s">
        <v>38</v>
      </c>
      <c r="BF723" s="84" t="s">
        <v>38</v>
      </c>
      <c r="BG723" s="84" t="s">
        <v>38</v>
      </c>
      <c r="BH723" s="84" t="s">
        <v>38</v>
      </c>
      <c r="BI723" s="85" t="s">
        <v>817</v>
      </c>
      <c r="BJ723" s="86" t="s">
        <v>260</v>
      </c>
      <c r="BK723" s="86" t="s">
        <v>485</v>
      </c>
      <c r="BL723" s="86" t="s">
        <v>155</v>
      </c>
      <c r="BM723" s="86" t="s">
        <v>178</v>
      </c>
      <c r="BN723" s="86"/>
      <c r="BO723" s="59">
        <v>14</v>
      </c>
      <c r="BP723" s="69">
        <v>256104305100398</v>
      </c>
      <c r="BQ723" s="92">
        <v>0.667142</v>
      </c>
      <c r="BR723" s="93">
        <v>0.066714</v>
      </c>
      <c r="BS723" s="94">
        <f t="shared" si="120"/>
        <v>0.733856</v>
      </c>
      <c r="BT723" s="95">
        <v>0.334312177777778</v>
      </c>
      <c r="BU723" s="101">
        <f t="shared" si="121"/>
        <v>1.06816817777778</v>
      </c>
      <c r="BV723" s="102">
        <f t="shared" si="125"/>
        <v>3.84615384615385</v>
      </c>
      <c r="BW723" s="103">
        <v>815.395555555556</v>
      </c>
      <c r="BX723" s="104">
        <f t="shared" si="122"/>
        <v>0.00410833914529915</v>
      </c>
      <c r="BY723" s="105">
        <v>900</v>
      </c>
      <c r="BZ723" s="103" t="s">
        <v>32</v>
      </c>
      <c r="CA723" s="106" t="s">
        <v>189</v>
      </c>
      <c r="CB723" s="107" t="s">
        <v>148</v>
      </c>
      <c r="CC723" s="112" t="s">
        <v>149</v>
      </c>
      <c r="CD723" s="106"/>
      <c r="CE723" s="103" t="s">
        <v>192</v>
      </c>
      <c r="CF723" s="113"/>
      <c r="CG723" s="114">
        <v>2000028709</v>
      </c>
    </row>
    <row r="724" spans="1:85">
      <c r="A724" s="53" t="str">
        <f t="shared" si="123"/>
        <v>C1-03-09-46070</v>
      </c>
      <c r="B724" s="47" t="str">
        <f t="shared" si="124"/>
        <v>C1-03-09</v>
      </c>
      <c r="C724" s="48" t="s">
        <v>43</v>
      </c>
      <c r="D724" s="49">
        <v>46070</v>
      </c>
      <c r="E724" s="50" t="s">
        <v>14</v>
      </c>
      <c r="F724" s="51" t="s">
        <v>15</v>
      </c>
      <c r="G724" s="59">
        <v>9</v>
      </c>
      <c r="H724" s="51" t="s">
        <v>187</v>
      </c>
      <c r="I724" s="59">
        <v>3</v>
      </c>
      <c r="J724" s="60">
        <f>IF(ISBLANK(H724),"",IFERROR(VLOOKUP(B724,'Np PL4 Stock'!$A:$D,4,FALSE),""))</f>
        <v>46056</v>
      </c>
      <c r="K724" s="61">
        <f>IF(ISBLANK(H724),"",SUMIF('Np PL4 Stock'!$A:$A,B724,'Np PL4 Stock'!$N:$N))</f>
        <v>2.4</v>
      </c>
      <c r="L724" s="62">
        <f>IF(ISBLANK(H724),"",VLOOKUP(LEFT(B724,5),Unit!A:B,2,FALSE))</f>
        <v>20</v>
      </c>
      <c r="M724" s="63" t="str">
        <f>IF(ISBLANK(H724),"",IFERROR(VLOOKUP(B724,'Np PL4 Stock'!$A:$T,20,FALSE),""))</f>
        <v>V1-MB1</v>
      </c>
      <c r="N724" s="63" t="str">
        <f>IF(ISBLANK(H724),"",IFERROR(VLOOKUP(B724,'Np PL4 Stock'!$A:$U,21,FALSE),""))</f>
        <v>SIS</v>
      </c>
      <c r="O724" s="62">
        <f t="shared" si="118"/>
        <v>120</v>
      </c>
      <c r="P724" s="62">
        <f t="shared" si="115"/>
        <v>7.665e-5</v>
      </c>
      <c r="Q724" s="67">
        <f t="shared" si="119"/>
        <v>1.01791666666667e-6</v>
      </c>
      <c r="R724" s="67">
        <f t="shared" si="116"/>
        <v>1.37722777777778e-6</v>
      </c>
      <c r="S724" s="59">
        <v>13</v>
      </c>
      <c r="T724" s="147">
        <v>7.612</v>
      </c>
      <c r="U724" s="147">
        <v>5.25</v>
      </c>
      <c r="V724" s="59">
        <v>96.842</v>
      </c>
      <c r="W724" s="59">
        <v>395</v>
      </c>
      <c r="X724" s="59">
        <v>96</v>
      </c>
      <c r="Y724" s="59">
        <v>100</v>
      </c>
      <c r="Z724" s="59">
        <v>84</v>
      </c>
      <c r="AA724" s="59">
        <v>0</v>
      </c>
      <c r="AB724" s="59">
        <v>0</v>
      </c>
      <c r="AC724" s="59">
        <v>0</v>
      </c>
      <c r="AD724" s="59">
        <v>0</v>
      </c>
      <c r="AE724" s="59">
        <v>100</v>
      </c>
      <c r="AF724" s="73" t="s">
        <v>38</v>
      </c>
      <c r="AG724" s="73">
        <v>60000</v>
      </c>
      <c r="AH724" s="73" t="s">
        <v>38</v>
      </c>
      <c r="AI724" s="73" t="s">
        <v>38</v>
      </c>
      <c r="AJ724" s="73" t="s">
        <v>38</v>
      </c>
      <c r="AK724" s="73" t="s">
        <v>32</v>
      </c>
      <c r="AL724" s="77" t="str">
        <f>IF(ISBLANK(S724),"",IF(AJ724="Fail","Fail",IF(E724="PL4",IF(AND(T724&gt;STD_01122025!$D$3,U724&lt;STD_01122025!$D$4,OR(AF724="ND",AF724&lt;STD_01122025!$D$7),AH724="ND"),"Pass","Fail"),IF(E724="PL12",IF(AND(S724&lt;STD_01122025!$F$2,T724&gt;STD_01122025!$F$3,U724&lt;STD_01122025!$F$4,V724&gt;STD_01122025!$F$5,X724&gt;STD_01122025!$F$6,OR(AF724="ND",AF724&lt;STD_01122025!$F$7),AH724="ND"),"Pass","Fail"),IF(E724="SuperPL",IF(AND(T724&gt;STD_01122025!$H$3,U724&lt;STD_01122025!$H$4,V724&gt;STD_01122025!$H$5,X724&gt;STD_01122025!$H$6,OR(AF724="ND",AF724&lt;STD_01122025!$H$7),AH724="ND"),"Pass","Fail"),IF(E724="Flight",IF(AND(T724&gt;STD_01122025!$J$3,U724&lt;STD_01122025!$J$4,X724&gt;STD_01122025!$J$6,OR(AF724="ND",AF724&lt;STD_01122025!$J$7),AH724="ND"),"Pass","Fail"),""))))))</f>
        <v>Pass</v>
      </c>
      <c r="AM724" s="62">
        <f>IF(ISBLANK(B724),"",IFERROR(IF(VLOOKUP(B724,'Np PL4 Stock'!$A:$J,10,FALSE)="Np4",D724-VLOOKUP(B724,'Np PL4 Stock'!$A:$E,5,FALSE),D724-VLOOKUP(B724,'Np PL4 Stock'!$A:$E,5,FALSE)-1),""))</f>
        <v>14</v>
      </c>
      <c r="AN724" s="147">
        <v>7.86</v>
      </c>
      <c r="AO724" s="147">
        <v>6.469</v>
      </c>
      <c r="AP724" s="59">
        <v>96.739</v>
      </c>
      <c r="AQ724" s="59">
        <v>358</v>
      </c>
      <c r="AR724" s="71">
        <v>97</v>
      </c>
      <c r="AS724" s="59">
        <v>100</v>
      </c>
      <c r="AT724" s="73" t="s">
        <v>38</v>
      </c>
      <c r="AU724" s="73">
        <v>90000</v>
      </c>
      <c r="AV724" s="73" t="s">
        <v>38</v>
      </c>
      <c r="AW724" s="73" t="s">
        <v>38</v>
      </c>
      <c r="AX724" s="84" t="s">
        <v>32</v>
      </c>
      <c r="AY724" s="59">
        <v>0</v>
      </c>
      <c r="AZ724" s="59">
        <v>0</v>
      </c>
      <c r="BA724" s="59">
        <v>0</v>
      </c>
      <c r="BB724" s="59">
        <v>0</v>
      </c>
      <c r="BC724" s="59">
        <v>0</v>
      </c>
      <c r="BD724" s="59">
        <v>0</v>
      </c>
      <c r="BE724" s="84" t="s">
        <v>38</v>
      </c>
      <c r="BF724" s="84" t="s">
        <v>38</v>
      </c>
      <c r="BG724" s="84" t="s">
        <v>38</v>
      </c>
      <c r="BH724" s="84" t="s">
        <v>38</v>
      </c>
      <c r="BI724" s="85" t="s">
        <v>795</v>
      </c>
      <c r="BJ724" s="86" t="s">
        <v>146</v>
      </c>
      <c r="BK724" s="86" t="s">
        <v>497</v>
      </c>
      <c r="BL724" s="86" t="s">
        <v>177</v>
      </c>
      <c r="BM724" s="86" t="s">
        <v>178</v>
      </c>
      <c r="BN724" s="86"/>
      <c r="BO724" s="59">
        <v>8</v>
      </c>
      <c r="BP724" s="69">
        <v>256104305100397</v>
      </c>
      <c r="BQ724" s="92">
        <v>0.16</v>
      </c>
      <c r="BR724" s="93">
        <v>0.032</v>
      </c>
      <c r="BS724" s="94">
        <f t="shared" si="120"/>
        <v>0.192</v>
      </c>
      <c r="BT724" s="95">
        <v>0.07968</v>
      </c>
      <c r="BU724" s="101">
        <f t="shared" si="121"/>
        <v>0.27168</v>
      </c>
      <c r="BV724" s="102">
        <f t="shared" si="125"/>
        <v>2.79329608938547</v>
      </c>
      <c r="BW724" s="103">
        <v>192</v>
      </c>
      <c r="BX724" s="104">
        <f t="shared" si="122"/>
        <v>0.000758882681564246</v>
      </c>
      <c r="BY724" s="105">
        <v>1000</v>
      </c>
      <c r="BZ724" s="103" t="s">
        <v>32</v>
      </c>
      <c r="CA724" s="106" t="s">
        <v>189</v>
      </c>
      <c r="CB724" s="107" t="s">
        <v>148</v>
      </c>
      <c r="CC724" s="112" t="s">
        <v>149</v>
      </c>
      <c r="CD724" s="106"/>
      <c r="CE724" s="103" t="s">
        <v>192</v>
      </c>
      <c r="CF724" s="113"/>
      <c r="CG724" s="114">
        <v>2000023893</v>
      </c>
    </row>
    <row r="725" spans="1:85">
      <c r="A725" s="53" t="str">
        <f t="shared" si="123"/>
        <v>C1-03-09-46070</v>
      </c>
      <c r="B725" s="47" t="str">
        <f t="shared" si="124"/>
        <v>C1-03-09</v>
      </c>
      <c r="C725" s="48" t="s">
        <v>43</v>
      </c>
      <c r="D725" s="49">
        <v>46070</v>
      </c>
      <c r="E725" s="50" t="s">
        <v>14</v>
      </c>
      <c r="F725" s="51" t="s">
        <v>15</v>
      </c>
      <c r="G725" s="59">
        <v>9</v>
      </c>
      <c r="H725" s="51" t="s">
        <v>187</v>
      </c>
      <c r="I725" s="59">
        <v>3</v>
      </c>
      <c r="J725" s="60">
        <f>IF(ISBLANK(H725),"",IFERROR(VLOOKUP(B725,'Np PL4 Stock'!$A:$D,4,FALSE),""))</f>
        <v>46056</v>
      </c>
      <c r="K725" s="61">
        <f>IF(ISBLANK(H725),"",SUMIF('Np PL4 Stock'!$A:$A,B725,'Np PL4 Stock'!$N:$N))</f>
        <v>2.4</v>
      </c>
      <c r="L725" s="62">
        <f>IF(ISBLANK(H725),"",VLOOKUP(LEFT(B725,5),Unit!A:B,2,FALSE))</f>
        <v>20</v>
      </c>
      <c r="M725" s="63" t="str">
        <f>IF(ISBLANK(H725),"",IFERROR(VLOOKUP(B725,'Np PL4 Stock'!$A:$T,20,FALSE),""))</f>
        <v>V1-MB1</v>
      </c>
      <c r="N725" s="63" t="str">
        <f>IF(ISBLANK(H725),"",IFERROR(VLOOKUP(B725,'Np PL4 Stock'!$A:$U,21,FALSE),""))</f>
        <v>SIS</v>
      </c>
      <c r="O725" s="62">
        <f t="shared" si="118"/>
        <v>120</v>
      </c>
      <c r="P725" s="62">
        <f t="shared" si="115"/>
        <v>7.665e-5</v>
      </c>
      <c r="Q725" s="67">
        <f t="shared" si="119"/>
        <v>1.01791666666667e-6</v>
      </c>
      <c r="R725" s="67">
        <f t="shared" si="116"/>
        <v>1.37722777777778e-6</v>
      </c>
      <c r="S725" s="59">
        <v>13</v>
      </c>
      <c r="T725" s="147">
        <v>7.612</v>
      </c>
      <c r="U725" s="147">
        <v>5.25</v>
      </c>
      <c r="V725" s="59">
        <v>96.842</v>
      </c>
      <c r="W725" s="59">
        <v>395</v>
      </c>
      <c r="X725" s="59">
        <v>96</v>
      </c>
      <c r="Y725" s="59">
        <v>100</v>
      </c>
      <c r="Z725" s="59">
        <v>84</v>
      </c>
      <c r="AA725" s="59">
        <v>0</v>
      </c>
      <c r="AB725" s="59">
        <v>0</v>
      </c>
      <c r="AC725" s="59">
        <v>0</v>
      </c>
      <c r="AD725" s="59">
        <v>0</v>
      </c>
      <c r="AE725" s="59">
        <v>100</v>
      </c>
      <c r="AF725" s="73" t="s">
        <v>38</v>
      </c>
      <c r="AG725" s="73">
        <v>60000</v>
      </c>
      <c r="AH725" s="73" t="s">
        <v>38</v>
      </c>
      <c r="AI725" s="73" t="s">
        <v>38</v>
      </c>
      <c r="AJ725" s="73" t="s">
        <v>38</v>
      </c>
      <c r="AK725" s="73" t="s">
        <v>32</v>
      </c>
      <c r="AL725" s="77" t="str">
        <f>IF(ISBLANK(S725),"",IF(AJ725="Fail","Fail",IF(E725="PL4",IF(AND(T725&gt;STD_01122025!$D$3,U725&lt;STD_01122025!$D$4,OR(AF725="ND",AF725&lt;STD_01122025!$D$7),AH725="ND"),"Pass","Fail"),IF(E725="PL12",IF(AND(S725&lt;STD_01122025!$F$2,T725&gt;STD_01122025!$F$3,U725&lt;STD_01122025!$F$4,V725&gt;STD_01122025!$F$5,X725&gt;STD_01122025!$F$6,OR(AF725="ND",AF725&lt;STD_01122025!$F$7),AH725="ND"),"Pass","Fail"),IF(E725="SuperPL",IF(AND(T725&gt;STD_01122025!$H$3,U725&lt;STD_01122025!$H$4,V725&gt;STD_01122025!$H$5,X725&gt;STD_01122025!$H$6,OR(AF725="ND",AF725&lt;STD_01122025!$H$7),AH725="ND"),"Pass","Fail"),IF(E725="Flight",IF(AND(T725&gt;STD_01122025!$J$3,U725&lt;STD_01122025!$J$4,X725&gt;STD_01122025!$J$6,OR(AF725="ND",AF725&lt;STD_01122025!$J$7),AH725="ND"),"Pass","Fail"),""))))))</f>
        <v>Pass</v>
      </c>
      <c r="AM725" s="62">
        <f>IF(ISBLANK(B725),"",IFERROR(IF(VLOOKUP(B725,'Np PL4 Stock'!$A:$J,10,FALSE)="Np4",D725-VLOOKUP(B725,'Np PL4 Stock'!$A:$E,5,FALSE),D725-VLOOKUP(B725,'Np PL4 Stock'!$A:$E,5,FALSE)-1),""))</f>
        <v>14</v>
      </c>
      <c r="AN725" s="147">
        <v>7.86</v>
      </c>
      <c r="AO725" s="147">
        <v>6.469</v>
      </c>
      <c r="AP725" s="59">
        <v>96.739</v>
      </c>
      <c r="AQ725" s="59">
        <v>358</v>
      </c>
      <c r="AR725" s="71">
        <v>97</v>
      </c>
      <c r="AS725" s="59">
        <v>100</v>
      </c>
      <c r="AT725" s="73" t="s">
        <v>38</v>
      </c>
      <c r="AU725" s="73">
        <v>90000</v>
      </c>
      <c r="AV725" s="73" t="s">
        <v>38</v>
      </c>
      <c r="AW725" s="73" t="s">
        <v>38</v>
      </c>
      <c r="AX725" s="84" t="s">
        <v>32</v>
      </c>
      <c r="AY725" s="59">
        <v>0</v>
      </c>
      <c r="AZ725" s="59">
        <v>0</v>
      </c>
      <c r="BA725" s="59">
        <v>0</v>
      </c>
      <c r="BB725" s="59">
        <v>0</v>
      </c>
      <c r="BC725" s="59">
        <v>0</v>
      </c>
      <c r="BD725" s="59">
        <v>0</v>
      </c>
      <c r="BE725" s="84" t="s">
        <v>38</v>
      </c>
      <c r="BF725" s="84" t="s">
        <v>38</v>
      </c>
      <c r="BG725" s="84" t="s">
        <v>38</v>
      </c>
      <c r="BH725" s="84" t="s">
        <v>38</v>
      </c>
      <c r="BI725" s="85" t="s">
        <v>529</v>
      </c>
      <c r="BJ725" s="86" t="s">
        <v>261</v>
      </c>
      <c r="BK725" s="71" t="s">
        <v>495</v>
      </c>
      <c r="BL725" s="86" t="s">
        <v>155</v>
      </c>
      <c r="BM725" s="86" t="s">
        <v>178</v>
      </c>
      <c r="BN725" s="86"/>
      <c r="BO725" s="59">
        <v>8</v>
      </c>
      <c r="BP725" s="69">
        <v>256104305100399</v>
      </c>
      <c r="BQ725" s="92">
        <v>0.65</v>
      </c>
      <c r="BR725" s="93">
        <v>0.13</v>
      </c>
      <c r="BS725" s="94">
        <f t="shared" si="120"/>
        <v>0.78</v>
      </c>
      <c r="BT725" s="95">
        <v>0.355333333333333</v>
      </c>
      <c r="BU725" s="101">
        <f t="shared" si="121"/>
        <v>1.13533333333333</v>
      </c>
      <c r="BV725" s="102">
        <f t="shared" si="125"/>
        <v>2.79329608938547</v>
      </c>
      <c r="BW725" s="103">
        <v>866.666666666667</v>
      </c>
      <c r="BX725" s="104">
        <f t="shared" si="122"/>
        <v>0.00317132216014898</v>
      </c>
      <c r="BY725" s="105">
        <v>900</v>
      </c>
      <c r="BZ725" s="103" t="s">
        <v>32</v>
      </c>
      <c r="CA725" s="106" t="s">
        <v>189</v>
      </c>
      <c r="CB725" s="107" t="s">
        <v>148</v>
      </c>
      <c r="CC725" s="112" t="s">
        <v>149</v>
      </c>
      <c r="CD725" s="106"/>
      <c r="CE725" s="103" t="s">
        <v>192</v>
      </c>
      <c r="CF725" s="113"/>
      <c r="CG725" s="114">
        <v>2000026430</v>
      </c>
    </row>
    <row r="726" spans="1:85">
      <c r="A726" s="53" t="str">
        <f t="shared" si="123"/>
        <v>C1-06-09-46071</v>
      </c>
      <c r="B726" s="47" t="str">
        <f t="shared" si="124"/>
        <v>C1-06-09</v>
      </c>
      <c r="C726" s="48" t="s">
        <v>43</v>
      </c>
      <c r="D726" s="49">
        <v>46071</v>
      </c>
      <c r="E726" s="50" t="s">
        <v>14</v>
      </c>
      <c r="F726" s="51" t="s">
        <v>15</v>
      </c>
      <c r="G726" s="59">
        <v>9</v>
      </c>
      <c r="H726" s="51" t="s">
        <v>187</v>
      </c>
      <c r="I726" s="59">
        <v>6</v>
      </c>
      <c r="J726" s="60">
        <f>IF(ISBLANK(H726),"",IFERROR(VLOOKUP(B726,'Np PL4 Stock'!$A:$D,4,FALSE),""))</f>
        <v>46057</v>
      </c>
      <c r="K726" s="61">
        <f>IF(ISBLANK(H726),"",SUMIF('Np PL4 Stock'!$A:$A,B726,'Np PL4 Stock'!$N:$N))</f>
        <v>2.4</v>
      </c>
      <c r="L726" s="62">
        <f>IF(ISBLANK(H726),"",VLOOKUP(LEFT(B726,5),Unit!A:B,2,FALSE))</f>
        <v>20</v>
      </c>
      <c r="M726" s="63" t="str">
        <f>IF(ISBLANK(H726),"",IFERROR(VLOOKUP(B726,'Np PL4 Stock'!$A:$T,20,FALSE),""))</f>
        <v>V1-MB1</v>
      </c>
      <c r="N726" s="63" t="str">
        <f>IF(ISBLANK(H726),"",IFERROR(VLOOKUP(B726,'Np PL4 Stock'!$A:$U,21,FALSE),""))</f>
        <v>SIS</v>
      </c>
      <c r="O726" s="62">
        <f t="shared" si="118"/>
        <v>120</v>
      </c>
      <c r="P726" s="62">
        <f t="shared" si="115"/>
        <v>6.05e-5</v>
      </c>
      <c r="Q726" s="67">
        <f t="shared" si="119"/>
        <v>5.04166666666667e-7</v>
      </c>
      <c r="R726" s="67">
        <f t="shared" si="116"/>
        <v>6.5452037037037e-7</v>
      </c>
      <c r="S726" s="59">
        <v>13</v>
      </c>
      <c r="T726" s="147">
        <v>8.068</v>
      </c>
      <c r="U726" s="147">
        <v>6.173</v>
      </c>
      <c r="V726" s="59">
        <v>100</v>
      </c>
      <c r="W726" s="59">
        <v>310</v>
      </c>
      <c r="X726" s="59">
        <v>97</v>
      </c>
      <c r="Y726" s="59">
        <v>100</v>
      </c>
      <c r="Z726" s="59">
        <v>92</v>
      </c>
      <c r="AA726" s="59">
        <v>0</v>
      </c>
      <c r="AB726" s="59">
        <v>0</v>
      </c>
      <c r="AC726" s="59">
        <v>0</v>
      </c>
      <c r="AD726" s="59">
        <v>0</v>
      </c>
      <c r="AE726" s="59">
        <v>100</v>
      </c>
      <c r="AF726" s="73" t="s">
        <v>38</v>
      </c>
      <c r="AG726" s="73">
        <v>75000</v>
      </c>
      <c r="AH726" s="73" t="s">
        <v>38</v>
      </c>
      <c r="AI726" s="73" t="s">
        <v>38</v>
      </c>
      <c r="AJ726" s="73" t="s">
        <v>38</v>
      </c>
      <c r="AK726" s="73" t="s">
        <v>32</v>
      </c>
      <c r="AL726" s="77" t="str">
        <f>IF(ISBLANK(S726),"",IF(AJ726="Fail","Fail",IF(E726="PL4",IF(AND(T726&gt;STD_01122025!$D$3,U726&lt;STD_01122025!$D$4,OR(AF726="ND",AF726&lt;STD_01122025!$D$7),AH726="ND"),"Pass","Fail"),IF(E726="PL12",IF(AND(S726&lt;STD_01122025!$F$2,T726&gt;STD_01122025!$F$3,U726&lt;STD_01122025!$F$4,V726&gt;STD_01122025!$F$5,X726&gt;STD_01122025!$F$6,OR(AF726="ND",AF726&lt;STD_01122025!$F$7),AH726="ND"),"Pass","Fail"),IF(E726="SuperPL",IF(AND(T726&gt;STD_01122025!$H$3,U726&lt;STD_01122025!$H$4,V726&gt;STD_01122025!$H$5,X726&gt;STD_01122025!$H$6,OR(AF726="ND",AF726&lt;STD_01122025!$H$7),AH726="ND"),"Pass","Fail"),IF(E726="Flight",IF(AND(T726&gt;STD_01122025!$J$3,U726&lt;STD_01122025!$J$4,X726&gt;STD_01122025!$J$6,OR(AF726="ND",AF726&lt;STD_01122025!$J$7),AH726="ND"),"Pass","Fail"),""))))))</f>
        <v>Pass</v>
      </c>
      <c r="AM726" s="62">
        <f>IF(ISBLANK(B726),"",IFERROR(IF(VLOOKUP(B726,'Np PL4 Stock'!$A:$J,10,FALSE)="Np4",D726-VLOOKUP(B726,'Np PL4 Stock'!$A:$E,5,FALSE),D726-VLOOKUP(B726,'Np PL4 Stock'!$A:$E,5,FALSE)-1),""))</f>
        <v>14</v>
      </c>
      <c r="AN726" s="147">
        <v>8.535</v>
      </c>
      <c r="AO726" s="147">
        <v>7.534</v>
      </c>
      <c r="AP726" s="59">
        <v>100</v>
      </c>
      <c r="AQ726" s="59">
        <v>257</v>
      </c>
      <c r="AR726" s="59">
        <v>99</v>
      </c>
      <c r="AS726" s="59">
        <v>100</v>
      </c>
      <c r="AT726" s="73" t="s">
        <v>38</v>
      </c>
      <c r="AU726" s="73">
        <v>95000</v>
      </c>
      <c r="AV726" s="73" t="s">
        <v>38</v>
      </c>
      <c r="AW726" s="73" t="s">
        <v>38</v>
      </c>
      <c r="AX726" s="84" t="s">
        <v>32</v>
      </c>
      <c r="AY726" s="59">
        <v>0</v>
      </c>
      <c r="AZ726" s="59">
        <v>0</v>
      </c>
      <c r="BA726" s="59">
        <v>0</v>
      </c>
      <c r="BB726" s="59">
        <v>0</v>
      </c>
      <c r="BC726" s="59">
        <v>0</v>
      </c>
      <c r="BD726" s="59">
        <v>0</v>
      </c>
      <c r="BE726" s="84" t="s">
        <v>38</v>
      </c>
      <c r="BF726" s="84" t="s">
        <v>38</v>
      </c>
      <c r="BG726" s="84" t="s">
        <v>38</v>
      </c>
      <c r="BH726" s="84" t="s">
        <v>38</v>
      </c>
      <c r="BI726" s="85" t="s">
        <v>752</v>
      </c>
      <c r="BJ726" s="86" t="s">
        <v>243</v>
      </c>
      <c r="BK726" s="86" t="s">
        <v>483</v>
      </c>
      <c r="BL726" s="86" t="s">
        <v>155</v>
      </c>
      <c r="BM726" s="140" t="s">
        <v>178</v>
      </c>
      <c r="BN726" s="86"/>
      <c r="BO726" s="59">
        <v>6</v>
      </c>
      <c r="BP726" s="69">
        <v>256104305100400</v>
      </c>
      <c r="BQ726" s="92">
        <v>0.6</v>
      </c>
      <c r="BR726" s="93">
        <v>0.06</v>
      </c>
      <c r="BS726" s="94">
        <f t="shared" si="120"/>
        <v>0.66</v>
      </c>
      <c r="BT726" s="95">
        <v>0.16896</v>
      </c>
      <c r="BU726" s="101">
        <f t="shared" si="121"/>
        <v>0.82896</v>
      </c>
      <c r="BV726" s="102">
        <f t="shared" si="125"/>
        <v>3.89105058365759</v>
      </c>
      <c r="BW726" s="103">
        <v>660</v>
      </c>
      <c r="BX726" s="104">
        <f t="shared" si="122"/>
        <v>0.00322552529182879</v>
      </c>
      <c r="BY726" s="105">
        <v>1000</v>
      </c>
      <c r="BZ726" s="103" t="s">
        <v>32</v>
      </c>
      <c r="CA726" s="106" t="s">
        <v>189</v>
      </c>
      <c r="CB726" s="107" t="s">
        <v>148</v>
      </c>
      <c r="CC726" s="112" t="s">
        <v>149</v>
      </c>
      <c r="CD726" s="106"/>
      <c r="CE726" s="103" t="s">
        <v>192</v>
      </c>
      <c r="CF726" s="113"/>
      <c r="CG726" s="114">
        <v>2000008591</v>
      </c>
    </row>
    <row r="727" spans="1:85">
      <c r="A727" s="53" t="str">
        <f t="shared" si="123"/>
        <v>C1-06-09-46071</v>
      </c>
      <c r="B727" s="47" t="str">
        <f t="shared" si="124"/>
        <v>C1-06-09</v>
      </c>
      <c r="C727" s="48" t="s">
        <v>43</v>
      </c>
      <c r="D727" s="49">
        <v>46071</v>
      </c>
      <c r="E727" s="50" t="s">
        <v>14</v>
      </c>
      <c r="F727" s="51" t="s">
        <v>15</v>
      </c>
      <c r="G727" s="59">
        <v>9</v>
      </c>
      <c r="H727" s="51" t="s">
        <v>187</v>
      </c>
      <c r="I727" s="59">
        <v>6</v>
      </c>
      <c r="J727" s="60">
        <f>IF(ISBLANK(H727),"",IFERROR(VLOOKUP(B727,'Np PL4 Stock'!$A:$D,4,FALSE),""))</f>
        <v>46057</v>
      </c>
      <c r="K727" s="61">
        <f>IF(ISBLANK(H727),"",SUMIF('Np PL4 Stock'!$A:$A,B727,'Np PL4 Stock'!$N:$N))</f>
        <v>2.4</v>
      </c>
      <c r="L727" s="62">
        <f>IF(ISBLANK(H727),"",VLOOKUP(LEFT(B727,5),Unit!A:B,2,FALSE))</f>
        <v>20</v>
      </c>
      <c r="M727" s="63" t="str">
        <f>IF(ISBLANK(H727),"",IFERROR(VLOOKUP(B727,'Np PL4 Stock'!$A:$T,20,FALSE),""))</f>
        <v>V1-MB1</v>
      </c>
      <c r="N727" s="63" t="str">
        <f>IF(ISBLANK(H727),"",IFERROR(VLOOKUP(B727,'Np PL4 Stock'!$A:$U,21,FALSE),""))</f>
        <v>SIS</v>
      </c>
      <c r="O727" s="62">
        <f t="shared" si="118"/>
        <v>120</v>
      </c>
      <c r="P727" s="62">
        <f t="shared" si="115"/>
        <v>6.05e-5</v>
      </c>
      <c r="Q727" s="67">
        <f t="shared" si="119"/>
        <v>5.04166666666667e-7</v>
      </c>
      <c r="R727" s="67">
        <f t="shared" si="116"/>
        <v>6.5452037037037e-7</v>
      </c>
      <c r="S727" s="59">
        <v>13</v>
      </c>
      <c r="T727" s="147">
        <v>8.068</v>
      </c>
      <c r="U727" s="147">
        <v>6.173</v>
      </c>
      <c r="V727" s="59">
        <v>100</v>
      </c>
      <c r="W727" s="59">
        <v>310</v>
      </c>
      <c r="X727" s="59">
        <v>97</v>
      </c>
      <c r="Y727" s="59">
        <v>100</v>
      </c>
      <c r="Z727" s="59">
        <v>92</v>
      </c>
      <c r="AA727" s="59">
        <v>0</v>
      </c>
      <c r="AB727" s="59">
        <v>0</v>
      </c>
      <c r="AC727" s="59">
        <v>0</v>
      </c>
      <c r="AD727" s="59">
        <v>0</v>
      </c>
      <c r="AE727" s="59">
        <v>100</v>
      </c>
      <c r="AF727" s="73" t="s">
        <v>38</v>
      </c>
      <c r="AG727" s="73">
        <v>75000</v>
      </c>
      <c r="AH727" s="73" t="s">
        <v>38</v>
      </c>
      <c r="AI727" s="73" t="s">
        <v>38</v>
      </c>
      <c r="AJ727" s="73" t="s">
        <v>38</v>
      </c>
      <c r="AK727" s="73" t="s">
        <v>32</v>
      </c>
      <c r="AL727" s="77" t="str">
        <f>IF(ISBLANK(S727),"",IF(AJ727="Fail","Fail",IF(E727="PL4",IF(AND(T727&gt;STD_01122025!$D$3,U727&lt;STD_01122025!$D$4,OR(AF727="ND",AF727&lt;STD_01122025!$D$7),AH727="ND"),"Pass","Fail"),IF(E727="PL12",IF(AND(S727&lt;STD_01122025!$F$2,T727&gt;STD_01122025!$F$3,U727&lt;STD_01122025!$F$4,V727&gt;STD_01122025!$F$5,X727&gt;STD_01122025!$F$6,OR(AF727="ND",AF727&lt;STD_01122025!$F$7),AH727="ND"),"Pass","Fail"),IF(E727="SuperPL",IF(AND(T727&gt;STD_01122025!$H$3,U727&lt;STD_01122025!$H$4,V727&gt;STD_01122025!$H$5,X727&gt;STD_01122025!$H$6,OR(AF727="ND",AF727&lt;STD_01122025!$H$7),AH727="ND"),"Pass","Fail"),IF(E727="Flight",IF(AND(T727&gt;STD_01122025!$J$3,U727&lt;STD_01122025!$J$4,X727&gt;STD_01122025!$J$6,OR(AF727="ND",AF727&lt;STD_01122025!$J$7),AH727="ND"),"Pass","Fail"),""))))))</f>
        <v>Pass</v>
      </c>
      <c r="AM727" s="62">
        <f>IF(ISBLANK(B727),"",IFERROR(IF(VLOOKUP(B727,'Np PL4 Stock'!$A:$J,10,FALSE)="Np4",D727-VLOOKUP(B727,'Np PL4 Stock'!$A:$E,5,FALSE),D727-VLOOKUP(B727,'Np PL4 Stock'!$A:$E,5,FALSE)-1),""))</f>
        <v>14</v>
      </c>
      <c r="AN727" s="147">
        <v>8.535</v>
      </c>
      <c r="AO727" s="147">
        <v>7.534</v>
      </c>
      <c r="AP727" s="59">
        <v>100</v>
      </c>
      <c r="AQ727" s="59">
        <v>257</v>
      </c>
      <c r="AR727" s="59">
        <v>99</v>
      </c>
      <c r="AS727" s="59">
        <v>100</v>
      </c>
      <c r="AT727" s="73" t="s">
        <v>38</v>
      </c>
      <c r="AU727" s="73">
        <v>95000</v>
      </c>
      <c r="AV727" s="73" t="s">
        <v>38</v>
      </c>
      <c r="AW727" s="73" t="s">
        <v>38</v>
      </c>
      <c r="AX727" s="84" t="s">
        <v>32</v>
      </c>
      <c r="AY727" s="59">
        <v>0</v>
      </c>
      <c r="AZ727" s="59">
        <v>0</v>
      </c>
      <c r="BA727" s="59">
        <v>0</v>
      </c>
      <c r="BB727" s="59">
        <v>0</v>
      </c>
      <c r="BC727" s="59">
        <v>0</v>
      </c>
      <c r="BD727" s="59">
        <v>0</v>
      </c>
      <c r="BE727" s="84" t="s">
        <v>38</v>
      </c>
      <c r="BF727" s="84" t="s">
        <v>38</v>
      </c>
      <c r="BG727" s="84" t="s">
        <v>38</v>
      </c>
      <c r="BH727" s="84" t="s">
        <v>38</v>
      </c>
      <c r="BI727" s="85" t="s">
        <v>728</v>
      </c>
      <c r="BJ727" s="86" t="s">
        <v>260</v>
      </c>
      <c r="BK727" s="86" t="s">
        <v>485</v>
      </c>
      <c r="BL727" s="86" t="s">
        <v>155</v>
      </c>
      <c r="BM727" s="86" t="s">
        <v>178</v>
      </c>
      <c r="BN727" s="86"/>
      <c r="BO727" s="59">
        <v>6</v>
      </c>
      <c r="BP727" s="69">
        <v>256104305100401</v>
      </c>
      <c r="BQ727" s="92">
        <v>0.42</v>
      </c>
      <c r="BR727" s="92">
        <v>0.042</v>
      </c>
      <c r="BS727" s="94">
        <f t="shared" si="120"/>
        <v>0.462</v>
      </c>
      <c r="BT727" s="95">
        <v>0.159133333333333</v>
      </c>
      <c r="BU727" s="101">
        <f t="shared" si="121"/>
        <v>0.621133333333333</v>
      </c>
      <c r="BV727" s="102">
        <f t="shared" si="125"/>
        <v>3.89105058365759</v>
      </c>
      <c r="BW727" s="103">
        <v>513.333333333333</v>
      </c>
      <c r="BX727" s="104">
        <f t="shared" si="122"/>
        <v>0.00241686121919585</v>
      </c>
      <c r="BY727" s="105">
        <v>900</v>
      </c>
      <c r="BZ727" s="103" t="s">
        <v>32</v>
      </c>
      <c r="CA727" s="106" t="s">
        <v>189</v>
      </c>
      <c r="CB727" s="107" t="s">
        <v>148</v>
      </c>
      <c r="CC727" s="112" t="s">
        <v>149</v>
      </c>
      <c r="CD727" s="106"/>
      <c r="CE727" s="103" t="s">
        <v>192</v>
      </c>
      <c r="CF727" s="113"/>
      <c r="CG727" s="115">
        <v>2000028667</v>
      </c>
    </row>
    <row r="728" spans="1:85">
      <c r="A728" s="53" t="str">
        <f t="shared" si="123"/>
        <v>C1-06-09-46071</v>
      </c>
      <c r="B728" s="47" t="str">
        <f t="shared" si="124"/>
        <v>C1-06-09</v>
      </c>
      <c r="C728" s="48" t="s">
        <v>43</v>
      </c>
      <c r="D728" s="49">
        <v>46071</v>
      </c>
      <c r="E728" s="50" t="s">
        <v>14</v>
      </c>
      <c r="F728" s="51" t="s">
        <v>15</v>
      </c>
      <c r="G728" s="59">
        <v>9</v>
      </c>
      <c r="H728" s="51" t="s">
        <v>187</v>
      </c>
      <c r="I728" s="59">
        <v>6</v>
      </c>
      <c r="J728" s="60">
        <f>IF(ISBLANK(H728),"",IFERROR(VLOOKUP(B728,'Np PL4 Stock'!$A:$D,4,FALSE),""))</f>
        <v>46057</v>
      </c>
      <c r="K728" s="61">
        <f>IF(ISBLANK(H728),"",SUMIF('Np PL4 Stock'!$A:$A,B728,'Np PL4 Stock'!$N:$N))</f>
        <v>2.4</v>
      </c>
      <c r="L728" s="62">
        <f>IF(ISBLANK(H728),"",VLOOKUP(LEFT(B728,5),Unit!A:B,2,FALSE))</f>
        <v>20</v>
      </c>
      <c r="M728" s="63" t="str">
        <f>IF(ISBLANK(H728),"",IFERROR(VLOOKUP(B728,'Np PL4 Stock'!$A:$T,20,FALSE),""))</f>
        <v>V1-MB1</v>
      </c>
      <c r="N728" s="63" t="str">
        <f>IF(ISBLANK(H728),"",IFERROR(VLOOKUP(B728,'Np PL4 Stock'!$A:$U,21,FALSE),""))</f>
        <v>SIS</v>
      </c>
      <c r="O728" s="62">
        <f t="shared" si="118"/>
        <v>120</v>
      </c>
      <c r="P728" s="62">
        <f t="shared" si="115"/>
        <v>6.05e-5</v>
      </c>
      <c r="Q728" s="67">
        <f t="shared" si="119"/>
        <v>5.04166666666667e-7</v>
      </c>
      <c r="R728" s="67">
        <f t="shared" si="116"/>
        <v>6.5452037037037e-7</v>
      </c>
      <c r="S728" s="59">
        <v>13</v>
      </c>
      <c r="T728" s="147">
        <v>8.068</v>
      </c>
      <c r="U728" s="147">
        <v>6.173</v>
      </c>
      <c r="V728" s="59">
        <v>100</v>
      </c>
      <c r="W728" s="59">
        <v>310</v>
      </c>
      <c r="X728" s="59">
        <v>97</v>
      </c>
      <c r="Y728" s="59">
        <v>100</v>
      </c>
      <c r="Z728" s="59">
        <v>92</v>
      </c>
      <c r="AA728" s="59">
        <v>0</v>
      </c>
      <c r="AB728" s="59">
        <v>0</v>
      </c>
      <c r="AC728" s="59">
        <v>0</v>
      </c>
      <c r="AD728" s="59">
        <v>0</v>
      </c>
      <c r="AE728" s="59">
        <v>100</v>
      </c>
      <c r="AF728" s="73" t="s">
        <v>38</v>
      </c>
      <c r="AG728" s="73">
        <v>75000</v>
      </c>
      <c r="AH728" s="73" t="s">
        <v>38</v>
      </c>
      <c r="AI728" s="73" t="s">
        <v>38</v>
      </c>
      <c r="AJ728" s="73" t="s">
        <v>38</v>
      </c>
      <c r="AK728" s="73" t="s">
        <v>32</v>
      </c>
      <c r="AL728" s="77" t="str">
        <f>IF(ISBLANK(S728),"",IF(AJ728="Fail","Fail",IF(E728="PL4",IF(AND(T728&gt;STD_01122025!$D$3,U728&lt;STD_01122025!$D$4,OR(AF728="ND",AF728&lt;STD_01122025!$D$7),AH728="ND"),"Pass","Fail"),IF(E728="PL12",IF(AND(S728&lt;STD_01122025!$F$2,T728&gt;STD_01122025!$F$3,U728&lt;STD_01122025!$F$4,V728&gt;STD_01122025!$F$5,X728&gt;STD_01122025!$F$6,OR(AF728="ND",AF728&lt;STD_01122025!$F$7),AH728="ND"),"Pass","Fail"),IF(E728="SuperPL",IF(AND(T728&gt;STD_01122025!$H$3,U728&lt;STD_01122025!$H$4,V728&gt;STD_01122025!$H$5,X728&gt;STD_01122025!$H$6,OR(AF728="ND",AF728&lt;STD_01122025!$H$7),AH728="ND"),"Pass","Fail"),IF(E728="Flight",IF(AND(T728&gt;STD_01122025!$J$3,U728&lt;STD_01122025!$J$4,X728&gt;STD_01122025!$J$6,OR(AF728="ND",AF728&lt;STD_01122025!$J$7),AH728="ND"),"Pass","Fail"),""))))))</f>
        <v>Pass</v>
      </c>
      <c r="AM728" s="62">
        <f>IF(ISBLANK(B728),"",IFERROR(IF(VLOOKUP(B728,'Np PL4 Stock'!$A:$J,10,FALSE)="Np4",D728-VLOOKUP(B728,'Np PL4 Stock'!$A:$E,5,FALSE),D728-VLOOKUP(B728,'Np PL4 Stock'!$A:$E,5,FALSE)-1),""))</f>
        <v>14</v>
      </c>
      <c r="AN728" s="147">
        <v>8.535</v>
      </c>
      <c r="AO728" s="147">
        <v>7.534</v>
      </c>
      <c r="AP728" s="59">
        <v>100</v>
      </c>
      <c r="AQ728" s="59">
        <v>257</v>
      </c>
      <c r="AR728" s="59">
        <v>99</v>
      </c>
      <c r="AS728" s="59">
        <v>100</v>
      </c>
      <c r="AT728" s="73" t="s">
        <v>38</v>
      </c>
      <c r="AU728" s="73">
        <v>95000</v>
      </c>
      <c r="AV728" s="73" t="s">
        <v>38</v>
      </c>
      <c r="AW728" s="73" t="s">
        <v>38</v>
      </c>
      <c r="AX728" s="84" t="s">
        <v>32</v>
      </c>
      <c r="AY728" s="59">
        <v>0</v>
      </c>
      <c r="AZ728" s="59">
        <v>0</v>
      </c>
      <c r="BA728" s="59">
        <v>0</v>
      </c>
      <c r="BB728" s="59">
        <v>0</v>
      </c>
      <c r="BC728" s="59">
        <v>0</v>
      </c>
      <c r="BD728" s="59">
        <v>0</v>
      </c>
      <c r="BE728" s="84" t="s">
        <v>38</v>
      </c>
      <c r="BF728" s="84" t="s">
        <v>38</v>
      </c>
      <c r="BG728" s="84" t="s">
        <v>38</v>
      </c>
      <c r="BH728" s="84" t="s">
        <v>38</v>
      </c>
      <c r="BI728" s="85" t="s">
        <v>728</v>
      </c>
      <c r="BJ728" s="86" t="s">
        <v>260</v>
      </c>
      <c r="BK728" s="86" t="s">
        <v>485</v>
      </c>
      <c r="BL728" s="86" t="s">
        <v>155</v>
      </c>
      <c r="BM728" s="86" t="s">
        <v>178</v>
      </c>
      <c r="BN728" s="86"/>
      <c r="BO728" s="59">
        <v>12</v>
      </c>
      <c r="BP728" s="69">
        <v>256104305100401</v>
      </c>
      <c r="BQ728" s="92">
        <v>0.08</v>
      </c>
      <c r="BR728" s="92">
        <v>0.008</v>
      </c>
      <c r="BS728" s="94">
        <f t="shared" si="120"/>
        <v>0.088</v>
      </c>
      <c r="BT728" s="95">
        <v>0.0327555555555556</v>
      </c>
      <c r="BU728" s="101">
        <f t="shared" si="121"/>
        <v>0.120755555555556</v>
      </c>
      <c r="BV728" s="102">
        <f t="shared" si="125"/>
        <v>3.89105058365759</v>
      </c>
      <c r="BW728" s="103">
        <v>97.7777777777778</v>
      </c>
      <c r="BX728" s="104">
        <f t="shared" si="122"/>
        <v>0.000469865974924341</v>
      </c>
      <c r="BY728" s="105">
        <v>900</v>
      </c>
      <c r="BZ728" s="103" t="s">
        <v>32</v>
      </c>
      <c r="CA728" s="106" t="s">
        <v>189</v>
      </c>
      <c r="CB728" s="107" t="s">
        <v>148</v>
      </c>
      <c r="CC728" s="112" t="s">
        <v>149</v>
      </c>
      <c r="CD728" s="106"/>
      <c r="CE728" s="103" t="s">
        <v>192</v>
      </c>
      <c r="CF728" s="113"/>
      <c r="CG728" s="115">
        <v>2000028667</v>
      </c>
    </row>
    <row r="729" spans="1:85">
      <c r="A729" s="53" t="str">
        <f t="shared" si="123"/>
        <v>C1-08-09-46072</v>
      </c>
      <c r="B729" s="47" t="str">
        <f t="shared" si="124"/>
        <v>C1-08-09</v>
      </c>
      <c r="C729" s="48" t="s">
        <v>43</v>
      </c>
      <c r="D729" s="49">
        <v>46072</v>
      </c>
      <c r="E729" s="50" t="s">
        <v>14</v>
      </c>
      <c r="F729" s="51" t="s">
        <v>15</v>
      </c>
      <c r="G729" s="59">
        <v>9</v>
      </c>
      <c r="H729" s="51" t="s">
        <v>187</v>
      </c>
      <c r="I729" s="59">
        <v>8</v>
      </c>
      <c r="J729" s="60">
        <f>IF(ISBLANK(H729),"",IFERROR(VLOOKUP(B729,'Np PL4 Stock'!$A:$D,4,FALSE),""))</f>
        <v>46057</v>
      </c>
      <c r="K729" s="61">
        <f>IF(ISBLANK(H729),"",SUMIF('Np PL4 Stock'!$A:$A,B729,'Np PL4 Stock'!$N:$N))</f>
        <v>2.4</v>
      </c>
      <c r="L729" s="62">
        <f>IF(ISBLANK(H729),"",VLOOKUP(LEFT(B729,5),Unit!A:B,2,FALSE))</f>
        <v>20</v>
      </c>
      <c r="M729" s="63" t="str">
        <f>IF(ISBLANK(H729),"",IFERROR(VLOOKUP(B729,'Np PL4 Stock'!$A:$T,20,FALSE),""))</f>
        <v>V1-MA1</v>
      </c>
      <c r="N729" s="63" t="str">
        <f>IF(ISBLANK(H729),"",IFERROR(VLOOKUP(B729,'Np PL4 Stock'!$A:$U,21,FALSE),""))</f>
        <v>SIS</v>
      </c>
      <c r="O729" s="62">
        <f t="shared" si="118"/>
        <v>120</v>
      </c>
      <c r="P729" s="62">
        <f t="shared" si="115"/>
        <v>3.96e-5</v>
      </c>
      <c r="Q729" s="67">
        <f t="shared" si="119"/>
        <v>8.59702083333333e-7</v>
      </c>
      <c r="R729" s="67">
        <f t="shared" si="116"/>
        <v>1.12246581666667e-6</v>
      </c>
      <c r="S729" s="59">
        <v>14</v>
      </c>
      <c r="T729" s="147">
        <v>7.685</v>
      </c>
      <c r="U729" s="147">
        <v>5.566</v>
      </c>
      <c r="V729" s="59">
        <v>95.402</v>
      </c>
      <c r="W729" s="59">
        <v>382</v>
      </c>
      <c r="X729" s="59">
        <v>92</v>
      </c>
      <c r="Y729" s="59">
        <v>100</v>
      </c>
      <c r="Z729" s="59">
        <v>80</v>
      </c>
      <c r="AA729" s="59">
        <v>0</v>
      </c>
      <c r="AB729" s="59">
        <v>0</v>
      </c>
      <c r="AC729" s="59">
        <v>0</v>
      </c>
      <c r="AD729" s="59">
        <v>0</v>
      </c>
      <c r="AE729" s="59">
        <v>100</v>
      </c>
      <c r="AF729" s="73" t="s">
        <v>38</v>
      </c>
      <c r="AG729" s="73">
        <v>75000</v>
      </c>
      <c r="AH729" s="73" t="s">
        <v>38</v>
      </c>
      <c r="AI729" s="73" t="s">
        <v>38</v>
      </c>
      <c r="AJ729" s="73" t="s">
        <v>38</v>
      </c>
      <c r="AK729" s="73" t="s">
        <v>32</v>
      </c>
      <c r="AL729" s="77" t="str">
        <f>IF(ISBLANK(S729),"",IF(AJ729="Fail","Fail",IF(E729="PL4",IF(AND(T729&gt;STD_01122025!$D$3,U729&lt;STD_01122025!$D$4,OR(AF729="ND",AF729&lt;STD_01122025!$D$7),AH729="ND"),"Pass","Fail"),IF(E729="PL12",IF(AND(S729&lt;STD_01122025!$F$2,T729&gt;STD_01122025!$F$3,U729&lt;STD_01122025!$F$4,V729&gt;STD_01122025!$F$5,X729&gt;STD_01122025!$F$6,OR(AF729="ND",AF729&lt;STD_01122025!$F$7),AH729="ND"),"Pass","Fail"),IF(E729="SuperPL",IF(AND(T729&gt;STD_01122025!$H$3,U729&lt;STD_01122025!$H$4,V729&gt;STD_01122025!$H$5,X729&gt;STD_01122025!$H$6,OR(AF729="ND",AF729&lt;STD_01122025!$H$7),AH729="ND"),"Pass","Fail"),IF(E729="Flight",IF(AND(T729&gt;STD_01122025!$J$3,U729&lt;STD_01122025!$J$4,X729&gt;STD_01122025!$J$6,OR(AF729="ND",AF729&lt;STD_01122025!$J$7),AH729="ND"),"Pass","Fail"),""))))))</f>
        <v>Pass</v>
      </c>
      <c r="AM729" s="62">
        <f>IF(ISBLANK(B729),"",IFERROR(IF(VLOOKUP(B729,'Np PL4 Stock'!$A:$J,10,FALSE)="Np4",D729-VLOOKUP(B729,'Np PL4 Stock'!$A:$E,5,FALSE),D729-VLOOKUP(B729,'Np PL4 Stock'!$A:$E,5,FALSE)-1),""))</f>
        <v>15</v>
      </c>
      <c r="AN729" s="147">
        <v>8.114</v>
      </c>
      <c r="AO729" s="147">
        <v>7.773</v>
      </c>
      <c r="AP729" s="59">
        <v>99</v>
      </c>
      <c r="AQ729" s="59">
        <v>307</v>
      </c>
      <c r="AR729" s="59">
        <v>98</v>
      </c>
      <c r="AS729" s="59">
        <v>100</v>
      </c>
      <c r="AT729" s="73" t="s">
        <v>38</v>
      </c>
      <c r="AU729" s="73">
        <v>90000</v>
      </c>
      <c r="AV729" s="73" t="s">
        <v>38</v>
      </c>
      <c r="AW729" s="73" t="s">
        <v>38</v>
      </c>
      <c r="AX729" s="84" t="s">
        <v>32</v>
      </c>
      <c r="AY729" s="59">
        <v>0</v>
      </c>
      <c r="AZ729" s="59">
        <v>0</v>
      </c>
      <c r="BA729" s="59">
        <v>0</v>
      </c>
      <c r="BB729" s="59">
        <v>0</v>
      </c>
      <c r="BC729" s="59">
        <v>0</v>
      </c>
      <c r="BD729" s="59">
        <v>0</v>
      </c>
      <c r="BE729" s="84" t="s">
        <v>38</v>
      </c>
      <c r="BF729" s="84" t="s">
        <v>38</v>
      </c>
      <c r="BG729" s="84" t="s">
        <v>38</v>
      </c>
      <c r="BH729" s="84" t="s">
        <v>38</v>
      </c>
      <c r="BI729" s="85" t="s">
        <v>516</v>
      </c>
      <c r="BJ729" s="86" t="s">
        <v>243</v>
      </c>
      <c r="BK729" s="86" t="s">
        <v>483</v>
      </c>
      <c r="BL729" s="86" t="s">
        <v>155</v>
      </c>
      <c r="BM729" s="86" t="s">
        <v>178</v>
      </c>
      <c r="BN729" s="86"/>
      <c r="BO729" s="59">
        <v>7</v>
      </c>
      <c r="BP729" s="69">
        <v>256104305100402</v>
      </c>
      <c r="BQ729" s="92">
        <v>0.6</v>
      </c>
      <c r="BR729" s="92">
        <v>0.06</v>
      </c>
      <c r="BS729" s="94">
        <f t="shared" si="120"/>
        <v>0.66</v>
      </c>
      <c r="BT729" s="95">
        <v>0.198</v>
      </c>
      <c r="BU729" s="101">
        <f t="shared" si="121"/>
        <v>0.858</v>
      </c>
      <c r="BV729" s="102">
        <f t="shared" si="125"/>
        <v>3.25732899022801</v>
      </c>
      <c r="BW729" s="103">
        <v>660</v>
      </c>
      <c r="BX729" s="104">
        <f t="shared" si="122"/>
        <v>0.00279478827361564</v>
      </c>
      <c r="BY729" s="105">
        <v>1000</v>
      </c>
      <c r="BZ729" s="103" t="s">
        <v>32</v>
      </c>
      <c r="CA729" s="106" t="s">
        <v>189</v>
      </c>
      <c r="CB729" s="107" t="s">
        <v>148</v>
      </c>
      <c r="CC729" s="112" t="s">
        <v>149</v>
      </c>
      <c r="CD729" s="106"/>
      <c r="CE729" s="103" t="s">
        <v>192</v>
      </c>
      <c r="CF729" s="113"/>
      <c r="CG729" s="114">
        <v>2000027731</v>
      </c>
    </row>
    <row r="730" spans="1:85">
      <c r="A730" s="53" t="str">
        <f t="shared" si="123"/>
        <v>C1-08-09-46072</v>
      </c>
      <c r="B730" s="47" t="str">
        <f t="shared" si="124"/>
        <v>C1-08-09</v>
      </c>
      <c r="C730" s="48" t="s">
        <v>43</v>
      </c>
      <c r="D730" s="49">
        <v>46072</v>
      </c>
      <c r="E730" s="50" t="s">
        <v>14</v>
      </c>
      <c r="F730" s="51" t="s">
        <v>15</v>
      </c>
      <c r="G730" s="59">
        <v>9</v>
      </c>
      <c r="H730" s="51" t="s">
        <v>187</v>
      </c>
      <c r="I730" s="59">
        <v>8</v>
      </c>
      <c r="J730" s="60">
        <f>IF(ISBLANK(H730),"",IFERROR(VLOOKUP(B730,'Np PL4 Stock'!$A:$D,4,FALSE),""))</f>
        <v>46057</v>
      </c>
      <c r="K730" s="61">
        <f>IF(ISBLANK(H730),"",SUMIF('Np PL4 Stock'!$A:$A,B730,'Np PL4 Stock'!$N:$N))</f>
        <v>2.4</v>
      </c>
      <c r="L730" s="62">
        <f>IF(ISBLANK(H730),"",VLOOKUP(LEFT(B730,5),Unit!A:B,2,FALSE))</f>
        <v>20</v>
      </c>
      <c r="M730" s="63" t="str">
        <f>IF(ISBLANK(H730),"",IFERROR(VLOOKUP(B730,'Np PL4 Stock'!$A:$T,20,FALSE),""))</f>
        <v>V1-MA1</v>
      </c>
      <c r="N730" s="63" t="str">
        <f>IF(ISBLANK(H730),"",IFERROR(VLOOKUP(B730,'Np PL4 Stock'!$A:$U,21,FALSE),""))</f>
        <v>SIS</v>
      </c>
      <c r="O730" s="62">
        <f t="shared" si="118"/>
        <v>120</v>
      </c>
      <c r="P730" s="62">
        <f t="shared" si="115"/>
        <v>3.96e-5</v>
      </c>
      <c r="Q730" s="67">
        <f t="shared" si="119"/>
        <v>8.59702083333333e-7</v>
      </c>
      <c r="R730" s="67">
        <f t="shared" si="116"/>
        <v>1.12246581666667e-6</v>
      </c>
      <c r="S730" s="59">
        <v>14</v>
      </c>
      <c r="T730" s="147">
        <v>7.685</v>
      </c>
      <c r="U730" s="147">
        <v>5.566</v>
      </c>
      <c r="V730" s="59">
        <v>95.402</v>
      </c>
      <c r="W730" s="59">
        <v>382</v>
      </c>
      <c r="X730" s="59">
        <v>92</v>
      </c>
      <c r="Y730" s="59">
        <v>100</v>
      </c>
      <c r="Z730" s="59">
        <v>80</v>
      </c>
      <c r="AA730" s="59">
        <v>0</v>
      </c>
      <c r="AB730" s="59">
        <v>0</v>
      </c>
      <c r="AC730" s="59">
        <v>0</v>
      </c>
      <c r="AD730" s="59">
        <v>0</v>
      </c>
      <c r="AE730" s="59">
        <v>100</v>
      </c>
      <c r="AF730" s="73" t="s">
        <v>38</v>
      </c>
      <c r="AG730" s="73">
        <v>75000</v>
      </c>
      <c r="AH730" s="73" t="s">
        <v>38</v>
      </c>
      <c r="AI730" s="73" t="s">
        <v>38</v>
      </c>
      <c r="AJ730" s="73" t="s">
        <v>38</v>
      </c>
      <c r="AK730" s="73" t="s">
        <v>32</v>
      </c>
      <c r="AL730" s="77" t="str">
        <f>IF(ISBLANK(S730),"",IF(AJ730="Fail","Fail",IF(E730="PL4",IF(AND(T730&gt;STD_01122025!$D$3,U730&lt;STD_01122025!$D$4,OR(AF730="ND",AF730&lt;STD_01122025!$D$7),AH730="ND"),"Pass","Fail"),IF(E730="PL12",IF(AND(S730&lt;STD_01122025!$F$2,T730&gt;STD_01122025!$F$3,U730&lt;STD_01122025!$F$4,V730&gt;STD_01122025!$F$5,X730&gt;STD_01122025!$F$6,OR(AF730="ND",AF730&lt;STD_01122025!$F$7),AH730="ND"),"Pass","Fail"),IF(E730="SuperPL",IF(AND(T730&gt;STD_01122025!$H$3,U730&lt;STD_01122025!$H$4,V730&gt;STD_01122025!$H$5,X730&gt;STD_01122025!$H$6,OR(AF730="ND",AF730&lt;STD_01122025!$H$7),AH730="ND"),"Pass","Fail"),IF(E730="Flight",IF(AND(T730&gt;STD_01122025!$J$3,U730&lt;STD_01122025!$J$4,X730&gt;STD_01122025!$J$6,OR(AF730="ND",AF730&lt;STD_01122025!$J$7),AH730="ND"),"Pass","Fail"),""))))))</f>
        <v>Pass</v>
      </c>
      <c r="AM730" s="62">
        <f>IF(ISBLANK(B730),"",IFERROR(IF(VLOOKUP(B730,'Np PL4 Stock'!$A:$J,10,FALSE)="Np4",D730-VLOOKUP(B730,'Np PL4 Stock'!$A:$E,5,FALSE),D730-VLOOKUP(B730,'Np PL4 Stock'!$A:$E,5,FALSE)-1),""))</f>
        <v>15</v>
      </c>
      <c r="AN730" s="147">
        <v>8.114</v>
      </c>
      <c r="AO730" s="147">
        <v>7.773</v>
      </c>
      <c r="AP730" s="59">
        <v>99</v>
      </c>
      <c r="AQ730" s="59">
        <v>307</v>
      </c>
      <c r="AR730" s="59">
        <v>98</v>
      </c>
      <c r="AS730" s="59">
        <v>100</v>
      </c>
      <c r="AT730" s="73" t="s">
        <v>38</v>
      </c>
      <c r="AU730" s="73">
        <v>90000</v>
      </c>
      <c r="AV730" s="73" t="s">
        <v>38</v>
      </c>
      <c r="AW730" s="73" t="s">
        <v>38</v>
      </c>
      <c r="AX730" s="84" t="s">
        <v>32</v>
      </c>
      <c r="AY730" s="59">
        <v>0</v>
      </c>
      <c r="AZ730" s="59">
        <v>0</v>
      </c>
      <c r="BA730" s="59">
        <v>0</v>
      </c>
      <c r="BB730" s="59">
        <v>0</v>
      </c>
      <c r="BC730" s="59">
        <v>0</v>
      </c>
      <c r="BD730" s="59">
        <v>0</v>
      </c>
      <c r="BE730" s="84" t="s">
        <v>38</v>
      </c>
      <c r="BF730" s="84" t="s">
        <v>38</v>
      </c>
      <c r="BG730" s="84" t="s">
        <v>38</v>
      </c>
      <c r="BH730" s="84" t="s">
        <v>38</v>
      </c>
      <c r="BI730" s="85" t="s">
        <v>602</v>
      </c>
      <c r="BJ730" s="86" t="s">
        <v>243</v>
      </c>
      <c r="BK730" s="86" t="s">
        <v>483</v>
      </c>
      <c r="BL730" s="86" t="s">
        <v>155</v>
      </c>
      <c r="BM730" s="86" t="s">
        <v>178</v>
      </c>
      <c r="BN730" s="86"/>
      <c r="BO730" s="59">
        <v>8</v>
      </c>
      <c r="BP730" s="69">
        <v>256104305100403</v>
      </c>
      <c r="BQ730" s="92">
        <v>0.12</v>
      </c>
      <c r="BR730" s="92">
        <v>0.012</v>
      </c>
      <c r="BS730" s="94">
        <f t="shared" si="120"/>
        <v>0.132</v>
      </c>
      <c r="BT730" s="95">
        <v>0.041184</v>
      </c>
      <c r="BU730" s="101">
        <f t="shared" si="121"/>
        <v>0.173184</v>
      </c>
      <c r="BV730" s="102">
        <f t="shared" si="125"/>
        <v>3.25732899022801</v>
      </c>
      <c r="BW730" s="103">
        <v>132</v>
      </c>
      <c r="BX730" s="104">
        <f t="shared" si="122"/>
        <v>0.000564117263843648</v>
      </c>
      <c r="BY730" s="105">
        <v>1000</v>
      </c>
      <c r="BZ730" s="103" t="s">
        <v>32</v>
      </c>
      <c r="CA730" s="106" t="s">
        <v>189</v>
      </c>
      <c r="CB730" s="107" t="s">
        <v>148</v>
      </c>
      <c r="CC730" s="112" t="s">
        <v>149</v>
      </c>
      <c r="CD730" s="106"/>
      <c r="CE730" s="103" t="s">
        <v>192</v>
      </c>
      <c r="CF730" s="113"/>
      <c r="CG730" s="114">
        <v>2000009551</v>
      </c>
    </row>
    <row r="731" spans="1:85">
      <c r="A731" s="53" t="str">
        <f t="shared" si="123"/>
        <v>C1-07-09-46072</v>
      </c>
      <c r="B731" s="47" t="str">
        <f t="shared" si="124"/>
        <v>C1-07-09</v>
      </c>
      <c r="C731" s="48" t="s">
        <v>43</v>
      </c>
      <c r="D731" s="49">
        <v>46072</v>
      </c>
      <c r="E731" s="50" t="s">
        <v>14</v>
      </c>
      <c r="F731" s="51" t="s">
        <v>15</v>
      </c>
      <c r="G731" s="59">
        <v>9</v>
      </c>
      <c r="H731" s="51" t="s">
        <v>187</v>
      </c>
      <c r="I731" s="59">
        <v>7</v>
      </c>
      <c r="J731" s="60">
        <f>IF(ISBLANK(H731),"",IFERROR(VLOOKUP(B731,'Np PL4 Stock'!$A:$D,4,FALSE),""))</f>
        <v>46057</v>
      </c>
      <c r="K731" s="61">
        <f>IF(ISBLANK(H731),"",SUMIF('Np PL4 Stock'!$A:$A,B731,'Np PL4 Stock'!$N:$N))</f>
        <v>2.4</v>
      </c>
      <c r="L731" s="62">
        <f>IF(ISBLANK(H731),"",VLOOKUP(LEFT(B731,5),Unit!A:B,2,FALSE))</f>
        <v>20</v>
      </c>
      <c r="M731" s="63" t="str">
        <f>IF(ISBLANK(H731),"",IFERROR(VLOOKUP(B731,'Np PL4 Stock'!$A:$T,20,FALSE),""))</f>
        <v>V1-MA1</v>
      </c>
      <c r="N731" s="63" t="str">
        <f>IF(ISBLANK(H731),"",IFERROR(VLOOKUP(B731,'Np PL4 Stock'!$A:$U,21,FALSE),""))</f>
        <v>SIS</v>
      </c>
      <c r="O731" s="62">
        <f t="shared" si="118"/>
        <v>120</v>
      </c>
      <c r="P731" s="62">
        <f t="shared" si="115"/>
        <v>6.49e-5</v>
      </c>
      <c r="Q731" s="67">
        <f t="shared" si="119"/>
        <v>5.40833333333333e-7</v>
      </c>
      <c r="R731" s="67">
        <f t="shared" si="116"/>
        <v>7.09125e-7</v>
      </c>
      <c r="S731" s="59">
        <v>14</v>
      </c>
      <c r="T731" s="147">
        <v>7.888</v>
      </c>
      <c r="U731" s="147">
        <v>7.99</v>
      </c>
      <c r="V731" s="59">
        <v>96.667</v>
      </c>
      <c r="W731" s="59">
        <v>370</v>
      </c>
      <c r="X731" s="59">
        <v>94</v>
      </c>
      <c r="Y731" s="59">
        <v>100</v>
      </c>
      <c r="Z731" s="59">
        <v>88</v>
      </c>
      <c r="AA731" s="59">
        <v>0</v>
      </c>
      <c r="AB731" s="59">
        <v>0</v>
      </c>
      <c r="AC731" s="59">
        <v>0</v>
      </c>
      <c r="AD731" s="59">
        <v>0</v>
      </c>
      <c r="AE731" s="59">
        <v>100</v>
      </c>
      <c r="AF731" s="73" t="s">
        <v>38</v>
      </c>
      <c r="AG731" s="73">
        <v>95000</v>
      </c>
      <c r="AH731" s="73" t="s">
        <v>38</v>
      </c>
      <c r="AI731" s="73" t="s">
        <v>38</v>
      </c>
      <c r="AJ731" s="73" t="s">
        <v>38</v>
      </c>
      <c r="AK731" s="73" t="s">
        <v>32</v>
      </c>
      <c r="AL731" s="77" t="str">
        <f>IF(ISBLANK(S731),"",IF(AJ731="Fail","Fail",IF(E731="PL4",IF(AND(T731&gt;STD_01122025!$D$3,U731&lt;STD_01122025!$D$4,OR(AF731="ND",AF731&lt;STD_01122025!$D$7),AH731="ND"),"Pass","Fail"),IF(E731="PL12",IF(AND(S731&lt;STD_01122025!$F$2,T731&gt;STD_01122025!$F$3,U731&lt;STD_01122025!$F$4,V731&gt;STD_01122025!$F$5,X731&gt;STD_01122025!$F$6,OR(AF731="ND",AF731&lt;STD_01122025!$F$7),AH731="ND"),"Pass","Fail"),IF(E731="SuperPL",IF(AND(T731&gt;STD_01122025!$H$3,U731&lt;STD_01122025!$H$4,V731&gt;STD_01122025!$H$5,X731&gt;STD_01122025!$H$6,OR(AF731="ND",AF731&lt;STD_01122025!$H$7),AH731="ND"),"Pass","Fail"),IF(E731="Flight",IF(AND(T731&gt;STD_01122025!$J$3,U731&lt;STD_01122025!$J$4,X731&gt;STD_01122025!$J$6,OR(AF731="ND",AF731&lt;STD_01122025!$J$7),AH731="ND"),"Pass","Fail"),""))))))</f>
        <v>Pass</v>
      </c>
      <c r="AM731" s="62">
        <f>IF(ISBLANK(B731),"",IFERROR(IF(VLOOKUP(B731,'Np PL4 Stock'!$A:$J,10,FALSE)="Np4",D731-VLOOKUP(B731,'Np PL4 Stock'!$A:$E,5,FALSE),D731-VLOOKUP(B731,'Np PL4 Stock'!$A:$E,5,FALSE)-1),""))</f>
        <v>15</v>
      </c>
      <c r="AN731" s="147">
        <v>8.013</v>
      </c>
      <c r="AO731" s="147">
        <v>8.587</v>
      </c>
      <c r="AP731" s="59">
        <v>96</v>
      </c>
      <c r="AQ731" s="59">
        <v>328</v>
      </c>
      <c r="AR731" s="59">
        <v>99</v>
      </c>
      <c r="AS731" s="59">
        <v>100</v>
      </c>
      <c r="AT731" s="73" t="s">
        <v>38</v>
      </c>
      <c r="AU731" s="73">
        <v>115000</v>
      </c>
      <c r="AV731" s="73" t="s">
        <v>38</v>
      </c>
      <c r="AW731" s="73" t="s">
        <v>38</v>
      </c>
      <c r="AX731" s="84" t="s">
        <v>32</v>
      </c>
      <c r="AY731" s="59">
        <v>0</v>
      </c>
      <c r="AZ731" s="59">
        <v>0</v>
      </c>
      <c r="BA731" s="59">
        <v>0</v>
      </c>
      <c r="BB731" s="59">
        <v>0</v>
      </c>
      <c r="BC731" s="59">
        <v>0</v>
      </c>
      <c r="BD731" s="59">
        <v>0</v>
      </c>
      <c r="BE731" s="84" t="s">
        <v>38</v>
      </c>
      <c r="BF731" s="84" t="s">
        <v>38</v>
      </c>
      <c r="BG731" s="84" t="s">
        <v>38</v>
      </c>
      <c r="BH731" s="84" t="s">
        <v>38</v>
      </c>
      <c r="BI731" s="85" t="s">
        <v>685</v>
      </c>
      <c r="BJ731" s="86" t="s">
        <v>246</v>
      </c>
      <c r="BK731" s="86" t="s">
        <v>481</v>
      </c>
      <c r="BL731" s="86" t="s">
        <v>155</v>
      </c>
      <c r="BM731" s="86" t="s">
        <v>178</v>
      </c>
      <c r="BN731" s="86"/>
      <c r="BO731" s="59">
        <v>8</v>
      </c>
      <c r="BP731" s="69">
        <v>256104305100404</v>
      </c>
      <c r="BQ731" s="92">
        <v>0.48</v>
      </c>
      <c r="BR731" s="92">
        <v>0.048</v>
      </c>
      <c r="BS731" s="94">
        <f t="shared" si="120"/>
        <v>0.528</v>
      </c>
      <c r="BT731" s="95">
        <v>0.1716</v>
      </c>
      <c r="BU731" s="101">
        <f t="shared" si="121"/>
        <v>0.6996</v>
      </c>
      <c r="BV731" s="102">
        <f t="shared" si="125"/>
        <v>3.04878048780488</v>
      </c>
      <c r="BW731" s="103">
        <v>528</v>
      </c>
      <c r="BX731" s="104">
        <f t="shared" si="122"/>
        <v>0.00213292682926829</v>
      </c>
      <c r="BY731" s="105">
        <v>1000</v>
      </c>
      <c r="BZ731" s="103" t="s">
        <v>32</v>
      </c>
      <c r="CA731" s="106" t="s">
        <v>189</v>
      </c>
      <c r="CB731" s="107" t="s">
        <v>148</v>
      </c>
      <c r="CC731" s="112" t="s">
        <v>149</v>
      </c>
      <c r="CD731" s="106"/>
      <c r="CE731" s="103" t="s">
        <v>192</v>
      </c>
      <c r="CF731" s="113"/>
      <c r="CG731" s="114">
        <v>2000011429</v>
      </c>
    </row>
    <row r="732" spans="1:85">
      <c r="A732" s="53" t="str">
        <f t="shared" si="123"/>
        <v>C1-05-09-46072</v>
      </c>
      <c r="B732" s="47" t="str">
        <f t="shared" si="124"/>
        <v>C1-05-09</v>
      </c>
      <c r="C732" s="48" t="s">
        <v>43</v>
      </c>
      <c r="D732" s="49">
        <v>46072</v>
      </c>
      <c r="E732" s="50" t="s">
        <v>14</v>
      </c>
      <c r="F732" s="51" t="s">
        <v>15</v>
      </c>
      <c r="G732" s="59">
        <v>9</v>
      </c>
      <c r="H732" s="51" t="s">
        <v>187</v>
      </c>
      <c r="I732" s="59">
        <v>5</v>
      </c>
      <c r="J732" s="60">
        <f>IF(ISBLANK(H732),"",IFERROR(VLOOKUP(B732,'Np PL4 Stock'!$A:$D,4,FALSE),""))</f>
        <v>46057</v>
      </c>
      <c r="K732" s="61">
        <f>IF(ISBLANK(H732),"",SUMIF('Np PL4 Stock'!$A:$A,B732,'Np PL4 Stock'!$N:$N))</f>
        <v>2.4</v>
      </c>
      <c r="L732" s="62">
        <f>IF(ISBLANK(H732),"",VLOOKUP(LEFT(B732,5),Unit!A:B,2,FALSE))</f>
        <v>20</v>
      </c>
      <c r="M732" s="63" t="str">
        <f>IF(ISBLANK(H732),"",IFERROR(VLOOKUP(B732,'Np PL4 Stock'!$A:$T,20,FALSE),""))</f>
        <v>V1-MB1</v>
      </c>
      <c r="N732" s="63" t="str">
        <f>IF(ISBLANK(H732),"",IFERROR(VLOOKUP(B732,'Np PL4 Stock'!$A:$U,21,FALSE),""))</f>
        <v>SIS</v>
      </c>
      <c r="O732" s="62">
        <f t="shared" si="118"/>
        <v>120</v>
      </c>
      <c r="P732" s="62">
        <f t="shared" si="115"/>
        <v>6.88e-5</v>
      </c>
      <c r="Q732" s="67">
        <f t="shared" si="119"/>
        <v>5.73333333333333e-7</v>
      </c>
      <c r="R732" s="67">
        <f t="shared" si="116"/>
        <v>7.52333333333333e-7</v>
      </c>
      <c r="S732" s="59">
        <v>14</v>
      </c>
      <c r="T732" s="147">
        <v>8.16</v>
      </c>
      <c r="U732" s="147">
        <v>8.894</v>
      </c>
      <c r="V732" s="59">
        <v>97</v>
      </c>
      <c r="W732" s="59">
        <v>303</v>
      </c>
      <c r="X732" s="59">
        <v>95</v>
      </c>
      <c r="Y732" s="59">
        <v>100</v>
      </c>
      <c r="Z732" s="59">
        <v>88</v>
      </c>
      <c r="AA732" s="59">
        <v>0</v>
      </c>
      <c r="AB732" s="59">
        <v>0</v>
      </c>
      <c r="AC732" s="59">
        <v>0</v>
      </c>
      <c r="AD732" s="59">
        <v>0</v>
      </c>
      <c r="AE732" s="59">
        <v>100</v>
      </c>
      <c r="AF732" s="73" t="s">
        <v>38</v>
      </c>
      <c r="AG732" s="73">
        <v>80000</v>
      </c>
      <c r="AH732" s="73" t="s">
        <v>38</v>
      </c>
      <c r="AI732" s="73" t="s">
        <v>38</v>
      </c>
      <c r="AJ732" s="73" t="s">
        <v>38</v>
      </c>
      <c r="AK732" s="73" t="s">
        <v>32</v>
      </c>
      <c r="AL732" s="77" t="str">
        <f>IF(ISBLANK(S732),"",IF(AJ732="Fail","Fail",IF(E732="PL4",IF(AND(T732&gt;STD_01122025!$D$3,U732&lt;STD_01122025!$D$4,OR(AF732="ND",AF732&lt;STD_01122025!$D$7),AH732="ND"),"Pass","Fail"),IF(E732="PL12",IF(AND(S732&lt;STD_01122025!$F$2,T732&gt;STD_01122025!$F$3,U732&lt;STD_01122025!$F$4,V732&gt;STD_01122025!$F$5,X732&gt;STD_01122025!$F$6,OR(AF732="ND",AF732&lt;STD_01122025!$F$7),AH732="ND"),"Pass","Fail"),IF(E732="SuperPL",IF(AND(T732&gt;STD_01122025!$H$3,U732&lt;STD_01122025!$H$4,V732&gt;STD_01122025!$H$5,X732&gt;STD_01122025!$H$6,OR(AF732="ND",AF732&lt;STD_01122025!$H$7),AH732="ND"),"Pass","Fail"),IF(E732="Flight",IF(AND(T732&gt;STD_01122025!$J$3,U732&lt;STD_01122025!$J$4,X732&gt;STD_01122025!$J$6,OR(AF732="ND",AF732&lt;STD_01122025!$J$7),AH732="ND"),"Pass","Fail"),""))))))</f>
        <v>Pass</v>
      </c>
      <c r="AM732" s="62">
        <f>IF(ISBLANK(B732),"",IFERROR(IF(VLOOKUP(B732,'Np PL4 Stock'!$A:$J,10,FALSE)="Np4",D732-VLOOKUP(B732,'Np PL4 Stock'!$A:$E,5,FALSE),D732-VLOOKUP(B732,'Np PL4 Stock'!$A:$E,5,FALSE)-1),""))</f>
        <v>15</v>
      </c>
      <c r="AN732" s="147">
        <v>8.58</v>
      </c>
      <c r="AO732" s="147">
        <v>9.081</v>
      </c>
      <c r="AP732" s="59">
        <v>99</v>
      </c>
      <c r="AQ732" s="59">
        <v>253</v>
      </c>
      <c r="AR732" s="59">
        <v>99</v>
      </c>
      <c r="AS732" s="59">
        <v>100</v>
      </c>
      <c r="AT732" s="73" t="s">
        <v>38</v>
      </c>
      <c r="AU732" s="73">
        <v>100000</v>
      </c>
      <c r="AV732" s="73" t="s">
        <v>38</v>
      </c>
      <c r="AW732" s="73" t="s">
        <v>38</v>
      </c>
      <c r="AX732" s="84" t="s">
        <v>32</v>
      </c>
      <c r="AY732" s="59">
        <v>0</v>
      </c>
      <c r="AZ732" s="59">
        <v>0</v>
      </c>
      <c r="BA732" s="59">
        <v>0</v>
      </c>
      <c r="BB732" s="59">
        <v>0</v>
      </c>
      <c r="BC732" s="59">
        <v>0</v>
      </c>
      <c r="BD732" s="59">
        <v>0</v>
      </c>
      <c r="BE732" s="84" t="s">
        <v>38</v>
      </c>
      <c r="BF732" s="84" t="s">
        <v>38</v>
      </c>
      <c r="BG732" s="84" t="s">
        <v>38</v>
      </c>
      <c r="BH732" s="84" t="s">
        <v>38</v>
      </c>
      <c r="BI732" s="85" t="s">
        <v>515</v>
      </c>
      <c r="BJ732" s="86" t="s">
        <v>261</v>
      </c>
      <c r="BK732" s="71" t="s">
        <v>495</v>
      </c>
      <c r="BL732" s="86" t="s">
        <v>155</v>
      </c>
      <c r="BM732" s="86" t="s">
        <v>178</v>
      </c>
      <c r="BN732" s="86"/>
      <c r="BO732" s="59">
        <v>8</v>
      </c>
      <c r="BP732" s="69">
        <v>256104305100405</v>
      </c>
      <c r="BQ732" s="92">
        <v>0.78</v>
      </c>
      <c r="BR732" s="93">
        <v>0.156</v>
      </c>
      <c r="BS732" s="94">
        <f t="shared" si="120"/>
        <v>0.936</v>
      </c>
      <c r="BT732" s="95">
        <v>0.3042</v>
      </c>
      <c r="BU732" s="101">
        <f t="shared" si="121"/>
        <v>1.2402</v>
      </c>
      <c r="BV732" s="102">
        <f t="shared" si="125"/>
        <v>3.95256916996047</v>
      </c>
      <c r="BW732" s="103">
        <v>936</v>
      </c>
      <c r="BX732" s="104">
        <f t="shared" si="122"/>
        <v>0.00490197628458498</v>
      </c>
      <c r="BY732" s="105">
        <v>1000</v>
      </c>
      <c r="BZ732" s="103" t="s">
        <v>32</v>
      </c>
      <c r="CA732" s="106" t="s">
        <v>189</v>
      </c>
      <c r="CB732" s="107" t="s">
        <v>148</v>
      </c>
      <c r="CC732" s="112" t="s">
        <v>149</v>
      </c>
      <c r="CD732" s="106"/>
      <c r="CE732" s="103" t="s">
        <v>192</v>
      </c>
      <c r="CF732" s="113"/>
      <c r="CG732" s="114">
        <v>2000026895</v>
      </c>
    </row>
    <row r="733" spans="1:85">
      <c r="A733" s="53" t="str">
        <f t="shared" si="123"/>
        <v>C1-05-09-46072</v>
      </c>
      <c r="B733" s="47" t="str">
        <f t="shared" si="124"/>
        <v>C1-05-09</v>
      </c>
      <c r="C733" s="48" t="s">
        <v>43</v>
      </c>
      <c r="D733" s="49">
        <v>46072</v>
      </c>
      <c r="E733" s="50" t="s">
        <v>14</v>
      </c>
      <c r="F733" s="51" t="s">
        <v>15</v>
      </c>
      <c r="G733" s="59">
        <v>9</v>
      </c>
      <c r="H733" s="51" t="s">
        <v>187</v>
      </c>
      <c r="I733" s="59">
        <v>5</v>
      </c>
      <c r="J733" s="60">
        <f>IF(ISBLANK(H733),"",IFERROR(VLOOKUP(B733,'Np PL4 Stock'!$A:$D,4,FALSE),""))</f>
        <v>46057</v>
      </c>
      <c r="K733" s="61">
        <f>IF(ISBLANK(H733),"",SUMIF('Np PL4 Stock'!$A:$A,B733,'Np PL4 Stock'!$N:$N))</f>
        <v>2.4</v>
      </c>
      <c r="L733" s="62">
        <f>IF(ISBLANK(H733),"",VLOOKUP(LEFT(B733,5),Unit!A:B,2,FALSE))</f>
        <v>20</v>
      </c>
      <c r="M733" s="63" t="str">
        <f>IF(ISBLANK(H733),"",IFERROR(VLOOKUP(B733,'Np PL4 Stock'!$A:$T,20,FALSE),""))</f>
        <v>V1-MB1</v>
      </c>
      <c r="N733" s="63" t="str">
        <f>IF(ISBLANK(H733),"",IFERROR(VLOOKUP(B733,'Np PL4 Stock'!$A:$U,21,FALSE),""))</f>
        <v>SIS</v>
      </c>
      <c r="O733" s="62">
        <f t="shared" si="118"/>
        <v>120</v>
      </c>
      <c r="P733" s="62">
        <f t="shared" si="115"/>
        <v>6.88e-5</v>
      </c>
      <c r="Q733" s="67">
        <f t="shared" si="119"/>
        <v>5.73333333333333e-7</v>
      </c>
      <c r="R733" s="67">
        <f t="shared" si="116"/>
        <v>7.52333333333333e-7</v>
      </c>
      <c r="S733" s="59">
        <v>14</v>
      </c>
      <c r="T733" s="147">
        <v>8.16</v>
      </c>
      <c r="U733" s="147">
        <v>8.894</v>
      </c>
      <c r="V733" s="59">
        <v>97</v>
      </c>
      <c r="W733" s="59">
        <v>303</v>
      </c>
      <c r="X733" s="59">
        <v>95</v>
      </c>
      <c r="Y733" s="59">
        <v>100</v>
      </c>
      <c r="Z733" s="59">
        <v>88</v>
      </c>
      <c r="AA733" s="59">
        <v>0</v>
      </c>
      <c r="AB733" s="59">
        <v>0</v>
      </c>
      <c r="AC733" s="59">
        <v>0</v>
      </c>
      <c r="AD733" s="59">
        <v>0</v>
      </c>
      <c r="AE733" s="59">
        <v>100</v>
      </c>
      <c r="AF733" s="73" t="s">
        <v>38</v>
      </c>
      <c r="AG733" s="73">
        <v>80000</v>
      </c>
      <c r="AH733" s="73" t="s">
        <v>38</v>
      </c>
      <c r="AI733" s="73" t="s">
        <v>38</v>
      </c>
      <c r="AJ733" s="73" t="s">
        <v>38</v>
      </c>
      <c r="AK733" s="73" t="s">
        <v>32</v>
      </c>
      <c r="AL733" s="77" t="str">
        <f>IF(ISBLANK(S733),"",IF(AJ733="Fail","Fail",IF(E733="PL4",IF(AND(T733&gt;STD_01122025!$D$3,U733&lt;STD_01122025!$D$4,OR(AF733="ND",AF733&lt;STD_01122025!$D$7),AH733="ND"),"Pass","Fail"),IF(E733="PL12",IF(AND(S733&lt;STD_01122025!$F$2,T733&gt;STD_01122025!$F$3,U733&lt;STD_01122025!$F$4,V733&gt;STD_01122025!$F$5,X733&gt;STD_01122025!$F$6,OR(AF733="ND",AF733&lt;STD_01122025!$F$7),AH733="ND"),"Pass","Fail"),IF(E733="SuperPL",IF(AND(T733&gt;STD_01122025!$H$3,U733&lt;STD_01122025!$H$4,V733&gt;STD_01122025!$H$5,X733&gt;STD_01122025!$H$6,OR(AF733="ND",AF733&lt;STD_01122025!$H$7),AH733="ND"),"Pass","Fail"),IF(E733="Flight",IF(AND(T733&gt;STD_01122025!$J$3,U733&lt;STD_01122025!$J$4,X733&gt;STD_01122025!$J$6,OR(AF733="ND",AF733&lt;STD_01122025!$J$7),AH733="ND"),"Pass","Fail"),""))))))</f>
        <v>Pass</v>
      </c>
      <c r="AM733" s="62">
        <f>IF(ISBLANK(B733),"",IFERROR(IF(VLOOKUP(B733,'Np PL4 Stock'!$A:$J,10,FALSE)="Np4",D733-VLOOKUP(B733,'Np PL4 Stock'!$A:$E,5,FALSE),D733-VLOOKUP(B733,'Np PL4 Stock'!$A:$E,5,FALSE)-1),""))</f>
        <v>15</v>
      </c>
      <c r="AN733" s="147">
        <v>8.58</v>
      </c>
      <c r="AO733" s="147">
        <v>9.081</v>
      </c>
      <c r="AP733" s="59">
        <v>99</v>
      </c>
      <c r="AQ733" s="59">
        <v>253</v>
      </c>
      <c r="AR733" s="59">
        <v>99</v>
      </c>
      <c r="AS733" s="59">
        <v>100</v>
      </c>
      <c r="AT733" s="73" t="s">
        <v>38</v>
      </c>
      <c r="AU733" s="73">
        <v>100000</v>
      </c>
      <c r="AV733" s="73" t="s">
        <v>38</v>
      </c>
      <c r="AW733" s="73" t="s">
        <v>38</v>
      </c>
      <c r="AX733" s="84" t="s">
        <v>32</v>
      </c>
      <c r="AY733" s="59">
        <v>0</v>
      </c>
      <c r="AZ733" s="59">
        <v>0</v>
      </c>
      <c r="BA733" s="59">
        <v>0</v>
      </c>
      <c r="BB733" s="59">
        <v>0</v>
      </c>
      <c r="BC733" s="59">
        <v>0</v>
      </c>
      <c r="BD733" s="59">
        <v>0</v>
      </c>
      <c r="BE733" s="84" t="s">
        <v>38</v>
      </c>
      <c r="BF733" s="84" t="s">
        <v>38</v>
      </c>
      <c r="BG733" s="84" t="s">
        <v>38</v>
      </c>
      <c r="BH733" s="84" t="s">
        <v>38</v>
      </c>
      <c r="BI733" s="85" t="s">
        <v>494</v>
      </c>
      <c r="BJ733" s="86" t="s">
        <v>261</v>
      </c>
      <c r="BK733" s="71" t="s">
        <v>495</v>
      </c>
      <c r="BL733" s="86" t="s">
        <v>155</v>
      </c>
      <c r="BM733" s="86" t="s">
        <v>178</v>
      </c>
      <c r="BN733" s="86"/>
      <c r="BO733" s="59">
        <v>9</v>
      </c>
      <c r="BP733" s="69">
        <v>256104305100406</v>
      </c>
      <c r="BQ733" s="92">
        <v>0.4</v>
      </c>
      <c r="BR733" s="93">
        <v>0.04</v>
      </c>
      <c r="BS733" s="94">
        <f t="shared" si="120"/>
        <v>0.44</v>
      </c>
      <c r="BT733" s="95">
        <v>0.1254</v>
      </c>
      <c r="BU733" s="101">
        <f t="shared" si="121"/>
        <v>0.5654</v>
      </c>
      <c r="BV733" s="102">
        <f t="shared" si="125"/>
        <v>3.95256916996047</v>
      </c>
      <c r="BW733" s="103">
        <v>440</v>
      </c>
      <c r="BX733" s="104">
        <f t="shared" si="122"/>
        <v>0.00223478260869565</v>
      </c>
      <c r="BY733" s="105">
        <v>1000</v>
      </c>
      <c r="BZ733" s="103" t="s">
        <v>32</v>
      </c>
      <c r="CA733" s="106" t="s">
        <v>189</v>
      </c>
      <c r="CB733" s="107" t="s">
        <v>148</v>
      </c>
      <c r="CC733" s="112" t="s">
        <v>149</v>
      </c>
      <c r="CD733" s="106"/>
      <c r="CE733" s="103" t="s">
        <v>192</v>
      </c>
      <c r="CF733" s="113"/>
      <c r="CG733" s="114">
        <v>2000015189</v>
      </c>
    </row>
    <row r="734" spans="1:85">
      <c r="A734" s="53" t="str">
        <f t="shared" si="123"/>
        <v>C1-07-09-46072</v>
      </c>
      <c r="B734" s="47" t="str">
        <f t="shared" si="124"/>
        <v>C1-07-09</v>
      </c>
      <c r="C734" s="48" t="s">
        <v>43</v>
      </c>
      <c r="D734" s="49">
        <v>46072</v>
      </c>
      <c r="E734" s="50" t="s">
        <v>14</v>
      </c>
      <c r="F734" s="51" t="s">
        <v>15</v>
      </c>
      <c r="G734" s="59">
        <v>9</v>
      </c>
      <c r="H734" s="51" t="s">
        <v>187</v>
      </c>
      <c r="I734" s="59">
        <v>7</v>
      </c>
      <c r="J734" s="60">
        <f>IF(ISBLANK(H734),"",IFERROR(VLOOKUP(B734,'Np PL4 Stock'!$A:$D,4,FALSE),""))</f>
        <v>46057</v>
      </c>
      <c r="K734" s="61">
        <f>IF(ISBLANK(H734),"",SUMIF('Np PL4 Stock'!$A:$A,B734,'Np PL4 Stock'!$N:$N))</f>
        <v>2.4</v>
      </c>
      <c r="L734" s="62">
        <f>IF(ISBLANK(H734),"",VLOOKUP(LEFT(B734,5),Unit!A:B,2,FALSE))</f>
        <v>20</v>
      </c>
      <c r="M734" s="63" t="str">
        <f>IF(ISBLANK(H734),"",IFERROR(VLOOKUP(B734,'Np PL4 Stock'!$A:$T,20,FALSE),""))</f>
        <v>V1-MA1</v>
      </c>
      <c r="N734" s="63" t="str">
        <f>IF(ISBLANK(H734),"",IFERROR(VLOOKUP(B734,'Np PL4 Stock'!$A:$U,21,FALSE),""))</f>
        <v>SIS</v>
      </c>
      <c r="O734" s="62">
        <f t="shared" si="118"/>
        <v>120</v>
      </c>
      <c r="P734" s="62">
        <f t="shared" si="115"/>
        <v>6.49e-5</v>
      </c>
      <c r="Q734" s="67">
        <f t="shared" si="119"/>
        <v>5.40833333333333e-7</v>
      </c>
      <c r="R734" s="67">
        <f t="shared" si="116"/>
        <v>7.09125e-7</v>
      </c>
      <c r="S734" s="59">
        <v>14</v>
      </c>
      <c r="T734" s="147">
        <v>7.888</v>
      </c>
      <c r="U734" s="147">
        <v>7.99</v>
      </c>
      <c r="V734" s="59">
        <v>96.667</v>
      </c>
      <c r="W734" s="59">
        <v>370</v>
      </c>
      <c r="X734" s="59">
        <v>94</v>
      </c>
      <c r="Y734" s="59">
        <v>100</v>
      </c>
      <c r="Z734" s="59">
        <v>88</v>
      </c>
      <c r="AA734" s="59">
        <v>0</v>
      </c>
      <c r="AB734" s="59">
        <v>0</v>
      </c>
      <c r="AC734" s="59">
        <v>0</v>
      </c>
      <c r="AD734" s="59">
        <v>0</v>
      </c>
      <c r="AE734" s="59">
        <v>100</v>
      </c>
      <c r="AF734" s="73" t="s">
        <v>38</v>
      </c>
      <c r="AG734" s="73">
        <v>95000</v>
      </c>
      <c r="AH734" s="73" t="s">
        <v>38</v>
      </c>
      <c r="AI734" s="73" t="s">
        <v>38</v>
      </c>
      <c r="AJ734" s="73" t="s">
        <v>38</v>
      </c>
      <c r="AK734" s="73" t="s">
        <v>32</v>
      </c>
      <c r="AL734" s="77" t="str">
        <f>IF(ISBLANK(S734),"",IF(AJ734="Fail","Fail",IF(E734="PL4",IF(AND(T734&gt;STD_01122025!$D$3,U734&lt;STD_01122025!$D$4,OR(AF734="ND",AF734&lt;STD_01122025!$D$7),AH734="ND"),"Pass","Fail"),IF(E734="PL12",IF(AND(S734&lt;STD_01122025!$F$2,T734&gt;STD_01122025!$F$3,U734&lt;STD_01122025!$F$4,V734&gt;STD_01122025!$F$5,X734&gt;STD_01122025!$F$6,OR(AF734="ND",AF734&lt;STD_01122025!$F$7),AH734="ND"),"Pass","Fail"),IF(E734="SuperPL",IF(AND(T734&gt;STD_01122025!$H$3,U734&lt;STD_01122025!$H$4,V734&gt;STD_01122025!$H$5,X734&gt;STD_01122025!$H$6,OR(AF734="ND",AF734&lt;STD_01122025!$H$7),AH734="ND"),"Pass","Fail"),IF(E734="Flight",IF(AND(T734&gt;STD_01122025!$J$3,U734&lt;STD_01122025!$J$4,X734&gt;STD_01122025!$J$6,OR(AF734="ND",AF734&lt;STD_01122025!$J$7),AH734="ND"),"Pass","Fail"),""))))))</f>
        <v>Pass</v>
      </c>
      <c r="AM734" s="62">
        <f>IF(ISBLANK(B734),"",IFERROR(IF(VLOOKUP(B734,'Np PL4 Stock'!$A:$J,10,FALSE)="Np4",D734-VLOOKUP(B734,'Np PL4 Stock'!$A:$E,5,FALSE),D734-VLOOKUP(B734,'Np PL4 Stock'!$A:$E,5,FALSE)-1),""))</f>
        <v>15</v>
      </c>
      <c r="AN734" s="147">
        <v>8.013</v>
      </c>
      <c r="AO734" s="147">
        <v>8.587</v>
      </c>
      <c r="AP734" s="59">
        <v>96</v>
      </c>
      <c r="AQ734" s="59">
        <v>328</v>
      </c>
      <c r="AR734" s="59">
        <v>99</v>
      </c>
      <c r="AS734" s="59">
        <v>100</v>
      </c>
      <c r="AT734" s="73" t="s">
        <v>38</v>
      </c>
      <c r="AU734" s="73">
        <v>115000</v>
      </c>
      <c r="AV734" s="73" t="s">
        <v>38</v>
      </c>
      <c r="AW734" s="73" t="s">
        <v>38</v>
      </c>
      <c r="AX734" s="84" t="s">
        <v>32</v>
      </c>
      <c r="AY734" s="59">
        <v>0</v>
      </c>
      <c r="AZ734" s="59">
        <v>0</v>
      </c>
      <c r="BA734" s="59">
        <v>0</v>
      </c>
      <c r="BB734" s="59">
        <v>0</v>
      </c>
      <c r="BC734" s="59">
        <v>0</v>
      </c>
      <c r="BD734" s="59">
        <v>0</v>
      </c>
      <c r="BE734" s="84" t="s">
        <v>38</v>
      </c>
      <c r="BF734" s="84" t="s">
        <v>38</v>
      </c>
      <c r="BG734" s="84" t="s">
        <v>38</v>
      </c>
      <c r="BH734" s="84" t="s">
        <v>38</v>
      </c>
      <c r="BI734" s="85" t="s">
        <v>494</v>
      </c>
      <c r="BJ734" s="86" t="s">
        <v>261</v>
      </c>
      <c r="BK734" s="71" t="s">
        <v>495</v>
      </c>
      <c r="BL734" s="86" t="s">
        <v>155</v>
      </c>
      <c r="BM734" s="86" t="s">
        <v>178</v>
      </c>
      <c r="BN734" s="86"/>
      <c r="BO734" s="59">
        <v>9</v>
      </c>
      <c r="BP734" s="69">
        <v>256104305100406</v>
      </c>
      <c r="BQ734" s="92">
        <v>0.7</v>
      </c>
      <c r="BR734" s="93">
        <v>0.07</v>
      </c>
      <c r="BS734" s="94">
        <f t="shared" si="120"/>
        <v>0.77</v>
      </c>
      <c r="BT734" s="95">
        <v>0.2323</v>
      </c>
      <c r="BU734" s="101">
        <f t="shared" si="121"/>
        <v>1.0023</v>
      </c>
      <c r="BV734" s="102">
        <f t="shared" si="125"/>
        <v>3.04878048780488</v>
      </c>
      <c r="BW734" s="103">
        <v>770</v>
      </c>
      <c r="BX734" s="104">
        <f t="shared" si="122"/>
        <v>0.00305579268292683</v>
      </c>
      <c r="BY734" s="105">
        <v>1000</v>
      </c>
      <c r="BZ734" s="103" t="s">
        <v>32</v>
      </c>
      <c r="CA734" s="106" t="s">
        <v>189</v>
      </c>
      <c r="CB734" s="107" t="s">
        <v>148</v>
      </c>
      <c r="CC734" s="112" t="s">
        <v>149</v>
      </c>
      <c r="CD734" s="106"/>
      <c r="CE734" s="103" t="s">
        <v>192</v>
      </c>
      <c r="CF734" s="113"/>
      <c r="CG734" s="114">
        <v>2000015189</v>
      </c>
    </row>
    <row r="735" spans="1:85">
      <c r="A735" s="53" t="str">
        <f t="shared" si="123"/>
        <v>C1-08-09-46073</v>
      </c>
      <c r="B735" s="47" t="str">
        <f t="shared" si="124"/>
        <v>C1-08-09</v>
      </c>
      <c r="C735" s="48" t="s">
        <v>43</v>
      </c>
      <c r="D735" s="49">
        <v>46073</v>
      </c>
      <c r="E735" s="50" t="s">
        <v>14</v>
      </c>
      <c r="F735" s="51" t="s">
        <v>15</v>
      </c>
      <c r="G735" s="59">
        <v>9</v>
      </c>
      <c r="H735" s="51" t="s">
        <v>187</v>
      </c>
      <c r="I735" s="59">
        <v>8</v>
      </c>
      <c r="J735" s="60">
        <f>IF(ISBLANK(H735),"",IFERROR(VLOOKUP(B735,'Np PL4 Stock'!$A:$D,4,FALSE),""))</f>
        <v>46057</v>
      </c>
      <c r="K735" s="61">
        <f>IF(ISBLANK(H735),"",SUMIF('Np PL4 Stock'!$A:$A,B735,'Np PL4 Stock'!$N:$N))</f>
        <v>2.4</v>
      </c>
      <c r="L735" s="62">
        <f>IF(ISBLANK(H735),"",VLOOKUP(LEFT(B735,5),Unit!A:B,2,FALSE))</f>
        <v>20</v>
      </c>
      <c r="M735" s="63" t="str">
        <f>IF(ISBLANK(H735),"",IFERROR(VLOOKUP(B735,'Np PL4 Stock'!$A:$T,20,FALSE),""))</f>
        <v>V1-MA1</v>
      </c>
      <c r="N735" s="63" t="str">
        <f>IF(ISBLANK(H735),"",IFERROR(VLOOKUP(B735,'Np PL4 Stock'!$A:$U,21,FALSE),""))</f>
        <v>SIS</v>
      </c>
      <c r="O735" s="62">
        <f t="shared" si="118"/>
        <v>120</v>
      </c>
      <c r="P735" s="62">
        <f t="shared" si="115"/>
        <v>6.356425e-5</v>
      </c>
      <c r="Q735" s="67">
        <f t="shared" si="119"/>
        <v>8.59702083333333e-7</v>
      </c>
      <c r="R735" s="67">
        <f t="shared" si="116"/>
        <v>1.12246581666667e-6</v>
      </c>
      <c r="S735" s="59">
        <v>14</v>
      </c>
      <c r="T735" s="147">
        <v>7.685</v>
      </c>
      <c r="U735" s="147">
        <v>5.566</v>
      </c>
      <c r="V735" s="59">
        <v>95.402</v>
      </c>
      <c r="W735" s="59">
        <v>382</v>
      </c>
      <c r="X735" s="59">
        <v>92</v>
      </c>
      <c r="Y735" s="59">
        <v>100</v>
      </c>
      <c r="Z735" s="59">
        <v>80</v>
      </c>
      <c r="AA735" s="59">
        <v>0</v>
      </c>
      <c r="AB735" s="59">
        <v>0</v>
      </c>
      <c r="AC735" s="59">
        <v>0</v>
      </c>
      <c r="AD735" s="59">
        <v>0</v>
      </c>
      <c r="AE735" s="59">
        <v>100</v>
      </c>
      <c r="AF735" s="73" t="s">
        <v>38</v>
      </c>
      <c r="AG735" s="73">
        <v>75000</v>
      </c>
      <c r="AH735" s="73" t="s">
        <v>38</v>
      </c>
      <c r="AI735" s="73" t="s">
        <v>38</v>
      </c>
      <c r="AJ735" s="73" t="s">
        <v>38</v>
      </c>
      <c r="AK735" s="73" t="s">
        <v>32</v>
      </c>
      <c r="AL735" s="77" t="str">
        <f>IF(ISBLANK(S735),"",IF(AJ735="Fail","Fail",IF(E735="PL4",IF(AND(T735&gt;STD_01122025!$D$3,U735&lt;STD_01122025!$D$4,OR(AF735="ND",AF735&lt;STD_01122025!$D$7),AH735="ND"),"Pass","Fail"),IF(E735="PL12",IF(AND(S735&lt;STD_01122025!$F$2,T735&gt;STD_01122025!$F$3,U735&lt;STD_01122025!$F$4,V735&gt;STD_01122025!$F$5,X735&gt;STD_01122025!$F$6,OR(AF735="ND",AF735&lt;STD_01122025!$F$7),AH735="ND"),"Pass","Fail"),IF(E735="SuperPL",IF(AND(T735&gt;STD_01122025!$H$3,U735&lt;STD_01122025!$H$4,V735&gt;STD_01122025!$H$5,X735&gt;STD_01122025!$H$6,OR(AF735="ND",AF735&lt;STD_01122025!$H$7),AH735="ND"),"Pass","Fail"),IF(E735="Flight",IF(AND(T735&gt;STD_01122025!$J$3,U735&lt;STD_01122025!$J$4,X735&gt;STD_01122025!$J$6,OR(AF735="ND",AF735&lt;STD_01122025!$J$7),AH735="ND"),"Pass","Fail"),""))))))</f>
        <v>Pass</v>
      </c>
      <c r="AM735" s="62">
        <f>IF(ISBLANK(B735),"",IFERROR(IF(VLOOKUP(B735,'Np PL4 Stock'!$A:$J,10,FALSE)="Np4",D735-VLOOKUP(B735,'Np PL4 Stock'!$A:$E,5,FALSE),D735-VLOOKUP(B735,'Np PL4 Stock'!$A:$E,5,FALSE)-1),""))</f>
        <v>16</v>
      </c>
      <c r="AN735" s="147">
        <v>8.402</v>
      </c>
      <c r="AO735" s="147">
        <v>7.91</v>
      </c>
      <c r="AP735" s="59">
        <v>100</v>
      </c>
      <c r="AQ735" s="59">
        <v>270</v>
      </c>
      <c r="AR735" s="59">
        <v>99</v>
      </c>
      <c r="AS735" s="59">
        <v>100</v>
      </c>
      <c r="AT735" s="73" t="s">
        <v>38</v>
      </c>
      <c r="AU735" s="73">
        <v>60000</v>
      </c>
      <c r="AV735" s="73" t="s">
        <v>38</v>
      </c>
      <c r="AW735" s="73" t="s">
        <v>38</v>
      </c>
      <c r="AX735" s="84" t="s">
        <v>32</v>
      </c>
      <c r="AY735" s="59">
        <v>0</v>
      </c>
      <c r="AZ735" s="59">
        <v>0</v>
      </c>
      <c r="BA735" s="59">
        <v>0</v>
      </c>
      <c r="BB735" s="59">
        <v>0</v>
      </c>
      <c r="BC735" s="59">
        <v>0</v>
      </c>
      <c r="BD735" s="59">
        <v>0</v>
      </c>
      <c r="BE735" s="84" t="s">
        <v>38</v>
      </c>
      <c r="BF735" s="84" t="s">
        <v>38</v>
      </c>
      <c r="BG735" s="84" t="s">
        <v>38</v>
      </c>
      <c r="BH735" s="84" t="s">
        <v>38</v>
      </c>
      <c r="BI735" s="85" t="s">
        <v>504</v>
      </c>
      <c r="BJ735" s="86" t="s">
        <v>246</v>
      </c>
      <c r="BK735" s="86" t="s">
        <v>481</v>
      </c>
      <c r="BL735" s="86" t="s">
        <v>155</v>
      </c>
      <c r="BM735" s="86" t="s">
        <v>178</v>
      </c>
      <c r="BN735" s="86"/>
      <c r="BO735" s="59">
        <v>7</v>
      </c>
      <c r="BP735" s="69">
        <v>256104305100407</v>
      </c>
      <c r="BQ735" s="92">
        <v>0.6</v>
      </c>
      <c r="BR735" s="93">
        <v>0.06</v>
      </c>
      <c r="BS735" s="94">
        <f t="shared" si="120"/>
        <v>0.66</v>
      </c>
      <c r="BT735" s="95">
        <v>0.23496</v>
      </c>
      <c r="BU735" s="101">
        <f t="shared" si="121"/>
        <v>0.89496</v>
      </c>
      <c r="BV735" s="102">
        <f t="shared" si="125"/>
        <v>3.7037037037037</v>
      </c>
      <c r="BW735" s="103">
        <v>660</v>
      </c>
      <c r="BX735" s="104">
        <f t="shared" si="122"/>
        <v>0.00331466666666667</v>
      </c>
      <c r="BY735" s="105">
        <v>1000</v>
      </c>
      <c r="BZ735" s="103" t="s">
        <v>32</v>
      </c>
      <c r="CA735" s="106" t="s">
        <v>189</v>
      </c>
      <c r="CB735" s="107" t="s">
        <v>148</v>
      </c>
      <c r="CC735" s="112" t="s">
        <v>149</v>
      </c>
      <c r="CD735" s="106"/>
      <c r="CE735" s="103" t="s">
        <v>192</v>
      </c>
      <c r="CF735" s="113"/>
      <c r="CG735" s="114">
        <v>2000021307</v>
      </c>
    </row>
    <row r="736" spans="1:85">
      <c r="A736" s="53" t="str">
        <f t="shared" si="123"/>
        <v>C1-08-09-46073</v>
      </c>
      <c r="B736" s="47" t="str">
        <f t="shared" si="124"/>
        <v>C1-08-09</v>
      </c>
      <c r="C736" s="48" t="s">
        <v>43</v>
      </c>
      <c r="D736" s="49">
        <v>46073</v>
      </c>
      <c r="E736" s="50" t="s">
        <v>14</v>
      </c>
      <c r="F736" s="51" t="s">
        <v>15</v>
      </c>
      <c r="G736" s="59">
        <v>9</v>
      </c>
      <c r="H736" s="51" t="s">
        <v>187</v>
      </c>
      <c r="I736" s="59">
        <v>8</v>
      </c>
      <c r="J736" s="60">
        <f>IF(ISBLANK(H736),"",IFERROR(VLOOKUP(B736,'Np PL4 Stock'!$A:$D,4,FALSE),""))</f>
        <v>46057</v>
      </c>
      <c r="K736" s="61">
        <f>IF(ISBLANK(H736),"",SUMIF('Np PL4 Stock'!$A:$A,B736,'Np PL4 Stock'!$N:$N))</f>
        <v>2.4</v>
      </c>
      <c r="L736" s="62">
        <f>IF(ISBLANK(H736),"",VLOOKUP(LEFT(B736,5),Unit!A:B,2,FALSE))</f>
        <v>20</v>
      </c>
      <c r="M736" s="63" t="str">
        <f>IF(ISBLANK(H736),"",IFERROR(VLOOKUP(B736,'Np PL4 Stock'!$A:$T,20,FALSE),""))</f>
        <v>V1-MA1</v>
      </c>
      <c r="N736" s="63" t="str">
        <f>IF(ISBLANK(H736),"",IFERROR(VLOOKUP(B736,'Np PL4 Stock'!$A:$U,21,FALSE),""))</f>
        <v>SIS</v>
      </c>
      <c r="O736" s="62">
        <f t="shared" si="118"/>
        <v>120</v>
      </c>
      <c r="P736" s="62">
        <f t="shared" si="115"/>
        <v>6.356425e-5</v>
      </c>
      <c r="Q736" s="67">
        <f t="shared" si="119"/>
        <v>8.59702083333333e-7</v>
      </c>
      <c r="R736" s="67">
        <f t="shared" si="116"/>
        <v>1.12246581666667e-6</v>
      </c>
      <c r="S736" s="59">
        <v>14</v>
      </c>
      <c r="T736" s="147">
        <v>7.685</v>
      </c>
      <c r="U736" s="147">
        <v>5.566</v>
      </c>
      <c r="V736" s="59">
        <v>95.402</v>
      </c>
      <c r="W736" s="59">
        <v>382</v>
      </c>
      <c r="X736" s="59">
        <v>92</v>
      </c>
      <c r="Y736" s="59">
        <v>100</v>
      </c>
      <c r="Z736" s="59">
        <v>80</v>
      </c>
      <c r="AA736" s="59">
        <v>0</v>
      </c>
      <c r="AB736" s="59">
        <v>0</v>
      </c>
      <c r="AC736" s="59">
        <v>0</v>
      </c>
      <c r="AD736" s="59">
        <v>0</v>
      </c>
      <c r="AE736" s="59">
        <v>100</v>
      </c>
      <c r="AF736" s="73" t="s">
        <v>38</v>
      </c>
      <c r="AG736" s="73">
        <v>75000</v>
      </c>
      <c r="AH736" s="73" t="s">
        <v>38</v>
      </c>
      <c r="AI736" s="73" t="s">
        <v>38</v>
      </c>
      <c r="AJ736" s="73" t="s">
        <v>38</v>
      </c>
      <c r="AK736" s="73" t="s">
        <v>32</v>
      </c>
      <c r="AL736" s="77" t="str">
        <f>IF(ISBLANK(S736),"",IF(AJ736="Fail","Fail",IF(E736="PL4",IF(AND(T736&gt;STD_01122025!$D$3,U736&lt;STD_01122025!$D$4,OR(AF736="ND",AF736&lt;STD_01122025!$D$7),AH736="ND"),"Pass","Fail"),IF(E736="PL12",IF(AND(S736&lt;STD_01122025!$F$2,T736&gt;STD_01122025!$F$3,U736&lt;STD_01122025!$F$4,V736&gt;STD_01122025!$F$5,X736&gt;STD_01122025!$F$6,OR(AF736="ND",AF736&lt;STD_01122025!$F$7),AH736="ND"),"Pass","Fail"),IF(E736="SuperPL",IF(AND(T736&gt;STD_01122025!$H$3,U736&lt;STD_01122025!$H$4,V736&gt;STD_01122025!$H$5,X736&gt;STD_01122025!$H$6,OR(AF736="ND",AF736&lt;STD_01122025!$H$7),AH736="ND"),"Pass","Fail"),IF(E736="Flight",IF(AND(T736&gt;STD_01122025!$J$3,U736&lt;STD_01122025!$J$4,X736&gt;STD_01122025!$J$6,OR(AF736="ND",AF736&lt;STD_01122025!$J$7),AH736="ND"),"Pass","Fail"),""))))))</f>
        <v>Pass</v>
      </c>
      <c r="AM736" s="62">
        <f>IF(ISBLANK(B736),"",IFERROR(IF(VLOOKUP(B736,'Np PL4 Stock'!$A:$J,10,FALSE)="Np4",D736-VLOOKUP(B736,'Np PL4 Stock'!$A:$E,5,FALSE),D736-VLOOKUP(B736,'Np PL4 Stock'!$A:$E,5,FALSE)-1),""))</f>
        <v>16</v>
      </c>
      <c r="AN736" s="147">
        <v>8.402</v>
      </c>
      <c r="AO736" s="147">
        <v>7.91</v>
      </c>
      <c r="AP736" s="59">
        <v>100</v>
      </c>
      <c r="AQ736" s="59">
        <v>270</v>
      </c>
      <c r="AR736" s="59">
        <v>99</v>
      </c>
      <c r="AS736" s="59">
        <v>100</v>
      </c>
      <c r="AT736" s="73" t="s">
        <v>38</v>
      </c>
      <c r="AU736" s="73">
        <v>60000</v>
      </c>
      <c r="AV736" s="73" t="s">
        <v>38</v>
      </c>
      <c r="AW736" s="73" t="s">
        <v>38</v>
      </c>
      <c r="AX736" s="84" t="s">
        <v>32</v>
      </c>
      <c r="AY736" s="59">
        <v>0</v>
      </c>
      <c r="AZ736" s="59">
        <v>0</v>
      </c>
      <c r="BA736" s="59">
        <v>0</v>
      </c>
      <c r="BB736" s="59">
        <v>0</v>
      </c>
      <c r="BC736" s="59">
        <v>0</v>
      </c>
      <c r="BD736" s="59">
        <v>0</v>
      </c>
      <c r="BE736" s="84" t="s">
        <v>38</v>
      </c>
      <c r="BF736" s="84" t="s">
        <v>38</v>
      </c>
      <c r="BG736" s="84" t="s">
        <v>38</v>
      </c>
      <c r="BH736" s="84" t="s">
        <v>38</v>
      </c>
      <c r="BI736" s="85" t="s">
        <v>492</v>
      </c>
      <c r="BJ736" s="86" t="s">
        <v>258</v>
      </c>
      <c r="BK736" s="86" t="s">
        <v>488</v>
      </c>
      <c r="BL736" s="86" t="s">
        <v>155</v>
      </c>
      <c r="BM736" s="86" t="s">
        <v>178</v>
      </c>
      <c r="BN736" s="86"/>
      <c r="BO736" s="59">
        <v>6</v>
      </c>
      <c r="BP736" s="69">
        <v>256104305100408</v>
      </c>
      <c r="BQ736" s="92">
        <v>0.555714</v>
      </c>
      <c r="BR736" s="93">
        <v>0.055571</v>
      </c>
      <c r="BS736" s="94">
        <f t="shared" si="120"/>
        <v>0.611285</v>
      </c>
      <c r="BT736" s="95">
        <v>0.15648896</v>
      </c>
      <c r="BU736" s="101">
        <f t="shared" si="121"/>
        <v>0.76777396</v>
      </c>
      <c r="BV736" s="102">
        <f t="shared" si="125"/>
        <v>3.7037037037037</v>
      </c>
      <c r="BW736" s="103">
        <v>611.285</v>
      </c>
      <c r="BX736" s="104">
        <f t="shared" si="122"/>
        <v>0.00284360725925926</v>
      </c>
      <c r="BY736" s="105">
        <v>1000</v>
      </c>
      <c r="BZ736" s="103" t="s">
        <v>32</v>
      </c>
      <c r="CA736" s="106" t="s">
        <v>189</v>
      </c>
      <c r="CB736" s="107" t="s">
        <v>148</v>
      </c>
      <c r="CC736" s="112" t="s">
        <v>149</v>
      </c>
      <c r="CD736" s="106"/>
      <c r="CE736" s="103" t="s">
        <v>192</v>
      </c>
      <c r="CF736" s="113"/>
      <c r="CG736" s="114">
        <v>2000028684</v>
      </c>
    </row>
    <row r="737" spans="1:85">
      <c r="A737" s="53" t="str">
        <f t="shared" si="123"/>
        <v>D1-03-09-46073</v>
      </c>
      <c r="B737" s="47" t="str">
        <f t="shared" si="124"/>
        <v>D1-03-09</v>
      </c>
      <c r="C737" s="48" t="s">
        <v>43</v>
      </c>
      <c r="D737" s="49">
        <v>46073</v>
      </c>
      <c r="E737" s="50" t="s">
        <v>3</v>
      </c>
      <c r="F737" s="51" t="s">
        <v>6</v>
      </c>
      <c r="G737" s="59">
        <v>9</v>
      </c>
      <c r="H737" s="51" t="s">
        <v>205</v>
      </c>
      <c r="I737" s="59">
        <v>3</v>
      </c>
      <c r="J737" s="60">
        <f>IF(ISBLANK(H737),"",IFERROR(VLOOKUP(B737,'Np PL4 Stock'!$A:$D,4,FALSE),""))</f>
        <v>46062</v>
      </c>
      <c r="K737" s="61">
        <f>IF(ISBLANK(H737),"",SUMIF('Np PL4 Stock'!$A:$A,B737,'Np PL4 Stock'!$N:$N))</f>
        <v>2.4</v>
      </c>
      <c r="L737" s="62">
        <f>IF(ISBLANK(H737),"",VLOOKUP(LEFT(B737,5),Unit!A:B,2,FALSE))</f>
        <v>20</v>
      </c>
      <c r="M737" s="63" t="str">
        <f>IF(ISBLANK(H737),"",IFERROR(VLOOKUP(B737,'Np PL4 Stock'!$A:$T,20,FALSE),""))</f>
        <v>V1-MB1</v>
      </c>
      <c r="N737" s="63" t="str">
        <f>IF(ISBLANK(H737),"",IFERROR(VLOOKUP(B737,'Np PL4 Stock'!$A:$U,21,FALSE),""))</f>
        <v>SIS</v>
      </c>
      <c r="O737" s="62">
        <f t="shared" si="118"/>
        <v>120</v>
      </c>
      <c r="P737" s="62">
        <f t="shared" si="115"/>
        <v>4.55e-5</v>
      </c>
      <c r="Q737" s="67">
        <f t="shared" si="119"/>
        <v>9.8607125e-7</v>
      </c>
      <c r="R737" s="67">
        <f t="shared" si="116"/>
        <v>1.31650075277778e-6</v>
      </c>
      <c r="S737" s="59">
        <v>10</v>
      </c>
      <c r="T737" s="147">
        <v>6.739</v>
      </c>
      <c r="U737" s="147">
        <v>5.977</v>
      </c>
      <c r="V737" s="59" t="s">
        <v>32</v>
      </c>
      <c r="W737" s="59" t="s">
        <v>32</v>
      </c>
      <c r="X737" s="59">
        <v>87</v>
      </c>
      <c r="Y737" s="59" t="s">
        <v>32</v>
      </c>
      <c r="Z737" s="59" t="s">
        <v>32</v>
      </c>
      <c r="AA737" s="59" t="s">
        <v>32</v>
      </c>
      <c r="AB737" s="59" t="s">
        <v>32</v>
      </c>
      <c r="AC737" s="59">
        <v>0</v>
      </c>
      <c r="AD737" s="59">
        <v>0</v>
      </c>
      <c r="AE737" s="59" t="s">
        <v>32</v>
      </c>
      <c r="AF737" s="73" t="s">
        <v>38</v>
      </c>
      <c r="AG737" s="73">
        <v>75000</v>
      </c>
      <c r="AH737" s="73" t="s">
        <v>38</v>
      </c>
      <c r="AI737" s="73" t="s">
        <v>38</v>
      </c>
      <c r="AJ737" s="73" t="s">
        <v>38</v>
      </c>
      <c r="AK737" s="73" t="s">
        <v>32</v>
      </c>
      <c r="AL737" s="77" t="str">
        <f>IF(ISBLANK(S737),"",IF(AJ737="Fail","Fail",IF(E737="PL4",IF(AND(T737&gt;STD_01122025!$D$3,U737&lt;STD_01122025!$D$4,OR(AF737="ND",AF737&lt;STD_01122025!$D$7),AH737="ND"),"Pass","Fail"),IF(E737="PL12",IF(AND(S737&lt;STD_01122025!$F$2,T737&gt;STD_01122025!$F$3,U737&lt;STD_01122025!$F$4,V737&gt;STD_01122025!$F$5,X737&gt;STD_01122025!$F$6,OR(AF737="ND",AF737&lt;STD_01122025!$F$7),AH737="ND"),"Pass","Fail"),IF(E737="SuperPL",IF(AND(T737&gt;STD_01122025!$H$3,U737&lt;STD_01122025!$H$4,V737&gt;STD_01122025!$H$5,X737&gt;STD_01122025!$H$6,OR(AF737="ND",AF737&lt;STD_01122025!$H$7),AH737="ND"),"Pass","Fail"),IF(E737="Flight",IF(AND(T737&gt;STD_01122025!$J$3,U737&lt;STD_01122025!$J$4,X737&gt;STD_01122025!$J$6,OR(AF737="ND",AF737&lt;STD_01122025!$J$7),AH737="ND"),"Pass","Fail"),""))))))</f>
        <v>Pass</v>
      </c>
      <c r="AM737" s="62">
        <f>IF(ISBLANK(B737),"",IFERROR(IF(VLOOKUP(B737,'Np PL4 Stock'!$A:$J,10,FALSE)="Np4",D737-VLOOKUP(B737,'Np PL4 Stock'!$A:$E,5,FALSE),D737-VLOOKUP(B737,'Np PL4 Stock'!$A:$E,5,FALSE)-1),""))</f>
        <v>11</v>
      </c>
      <c r="AN737" s="147">
        <v>7.074</v>
      </c>
      <c r="AO737" s="147">
        <v>6.019</v>
      </c>
      <c r="AP737" s="59" t="s">
        <v>32</v>
      </c>
      <c r="AQ737" s="59">
        <v>535</v>
      </c>
      <c r="AR737" s="59">
        <v>91</v>
      </c>
      <c r="AS737" s="59" t="s">
        <v>32</v>
      </c>
      <c r="AT737" s="73" t="s">
        <v>38</v>
      </c>
      <c r="AU737" s="73">
        <v>95000</v>
      </c>
      <c r="AV737" s="73" t="s">
        <v>38</v>
      </c>
      <c r="AW737" s="73" t="s">
        <v>38</v>
      </c>
      <c r="AX737" s="84" t="s">
        <v>32</v>
      </c>
      <c r="AY737" s="59">
        <v>0</v>
      </c>
      <c r="AZ737" s="59">
        <v>0</v>
      </c>
      <c r="BA737" s="59">
        <v>0</v>
      </c>
      <c r="BB737" s="59">
        <v>0</v>
      </c>
      <c r="BC737" s="59">
        <v>0</v>
      </c>
      <c r="BD737" s="59">
        <v>0</v>
      </c>
      <c r="BE737" s="84" t="s">
        <v>38</v>
      </c>
      <c r="BF737" s="84" t="s">
        <v>38</v>
      </c>
      <c r="BG737" s="84" t="s">
        <v>38</v>
      </c>
      <c r="BH737" s="84" t="s">
        <v>38</v>
      </c>
      <c r="BI737" s="85" t="s">
        <v>480</v>
      </c>
      <c r="BJ737" s="86" t="s">
        <v>246</v>
      </c>
      <c r="BK737" s="86" t="s">
        <v>481</v>
      </c>
      <c r="BL737" s="86" t="s">
        <v>155</v>
      </c>
      <c r="BM737" s="86" t="s">
        <v>178</v>
      </c>
      <c r="BN737" s="86"/>
      <c r="BO737" s="59">
        <v>15</v>
      </c>
      <c r="BP737" s="69">
        <v>256104305100409</v>
      </c>
      <c r="BQ737" s="92">
        <v>0.7</v>
      </c>
      <c r="BR737" s="93">
        <v>0.21</v>
      </c>
      <c r="BS737" s="94">
        <f t="shared" si="120"/>
        <v>0.91</v>
      </c>
      <c r="BT737" s="95">
        <v>0.280583333333333</v>
      </c>
      <c r="BU737" s="101">
        <f t="shared" si="121"/>
        <v>1.19058333333333</v>
      </c>
      <c r="BV737" s="102">
        <f t="shared" si="125"/>
        <v>1.86915887850467</v>
      </c>
      <c r="BW737" s="103">
        <v>303.333333333333</v>
      </c>
      <c r="BX737" s="104">
        <f t="shared" si="122"/>
        <v>0.00222538940809969</v>
      </c>
      <c r="BY737" s="105">
        <v>3000</v>
      </c>
      <c r="BZ737" s="103" t="s">
        <v>32</v>
      </c>
      <c r="CA737" s="106" t="s">
        <v>189</v>
      </c>
      <c r="CB737" s="107" t="s">
        <v>148</v>
      </c>
      <c r="CC737" s="112" t="s">
        <v>149</v>
      </c>
      <c r="CD737" s="106"/>
      <c r="CE737" s="103" t="s">
        <v>192</v>
      </c>
      <c r="CF737" s="113"/>
      <c r="CG737" s="114">
        <v>2000004627</v>
      </c>
    </row>
    <row r="738" spans="1:85">
      <c r="A738" s="53" t="str">
        <f t="shared" si="123"/>
        <v>D1-04-09-46073</v>
      </c>
      <c r="B738" s="47" t="str">
        <f t="shared" si="124"/>
        <v>D1-04-09</v>
      </c>
      <c r="C738" s="48" t="s">
        <v>43</v>
      </c>
      <c r="D738" s="49">
        <v>46073</v>
      </c>
      <c r="E738" s="50" t="s">
        <v>3</v>
      </c>
      <c r="F738" s="51" t="s">
        <v>6</v>
      </c>
      <c r="G738" s="59">
        <v>9</v>
      </c>
      <c r="H738" s="51" t="s">
        <v>205</v>
      </c>
      <c r="I738" s="59">
        <v>4</v>
      </c>
      <c r="J738" s="60">
        <f>IF(ISBLANK(H738),"",IFERROR(VLOOKUP(B738,'Np PL4 Stock'!$A:$D,4,FALSE),""))</f>
        <v>46062</v>
      </c>
      <c r="K738" s="61">
        <f>IF(ISBLANK(H738),"",SUMIF('Np PL4 Stock'!$A:$A,B738,'Np PL4 Stock'!$N:$N))</f>
        <v>2.4</v>
      </c>
      <c r="L738" s="62">
        <f>IF(ISBLANK(H738),"",VLOOKUP(LEFT(B738,5),Unit!A:B,2,FALSE))</f>
        <v>20</v>
      </c>
      <c r="M738" s="63" t="str">
        <f>IF(ISBLANK(H738),"",IFERROR(VLOOKUP(B738,'Np PL4 Stock'!$A:$T,20,FALSE),""))</f>
        <v>V1-MB1</v>
      </c>
      <c r="N738" s="63" t="str">
        <f>IF(ISBLANK(H738),"",IFERROR(VLOOKUP(B738,'Np PL4 Stock'!$A:$U,21,FALSE),""))</f>
        <v>SIS</v>
      </c>
      <c r="O738" s="62">
        <f t="shared" si="118"/>
        <v>120</v>
      </c>
      <c r="P738" s="62">
        <f t="shared" si="115"/>
        <v>8.45e-5</v>
      </c>
      <c r="Q738" s="67">
        <f t="shared" si="119"/>
        <v>7.04166666666667e-7</v>
      </c>
      <c r="R738" s="67">
        <f t="shared" si="116"/>
        <v>9.37638888888889e-7</v>
      </c>
      <c r="S738" s="59">
        <v>10</v>
      </c>
      <c r="T738" s="147">
        <v>6.559</v>
      </c>
      <c r="U738" s="147">
        <v>6.385</v>
      </c>
      <c r="V738" s="59" t="s">
        <v>32</v>
      </c>
      <c r="W738" s="59" t="s">
        <v>32</v>
      </c>
      <c r="X738" s="59">
        <v>85</v>
      </c>
      <c r="Y738" s="59" t="s">
        <v>32</v>
      </c>
      <c r="Z738" s="59" t="s">
        <v>32</v>
      </c>
      <c r="AA738" s="59" t="s">
        <v>32</v>
      </c>
      <c r="AB738" s="59" t="s">
        <v>32</v>
      </c>
      <c r="AC738" s="59">
        <v>0</v>
      </c>
      <c r="AD738" s="59">
        <v>0</v>
      </c>
      <c r="AE738" s="59" t="s">
        <v>32</v>
      </c>
      <c r="AF738" s="73" t="s">
        <v>38</v>
      </c>
      <c r="AG738" s="73">
        <v>60000</v>
      </c>
      <c r="AH738" s="73" t="s">
        <v>38</v>
      </c>
      <c r="AI738" s="73" t="s">
        <v>38</v>
      </c>
      <c r="AJ738" s="73" t="s">
        <v>38</v>
      </c>
      <c r="AK738" s="73" t="s">
        <v>32</v>
      </c>
      <c r="AL738" s="77" t="str">
        <f>IF(ISBLANK(S738),"",IF(AJ738="Fail","Fail",IF(E738="PL4",IF(AND(T738&gt;STD_01122025!$D$3,U738&lt;STD_01122025!$D$4,OR(AF738="ND",AF738&lt;STD_01122025!$D$7),AH738="ND"),"Pass","Fail"),IF(E738="PL12",IF(AND(S738&lt;STD_01122025!$F$2,T738&gt;STD_01122025!$F$3,U738&lt;STD_01122025!$F$4,V738&gt;STD_01122025!$F$5,X738&gt;STD_01122025!$F$6,OR(AF738="ND",AF738&lt;STD_01122025!$F$7),AH738="ND"),"Pass","Fail"),IF(E738="SuperPL",IF(AND(T738&gt;STD_01122025!$H$3,U738&lt;STD_01122025!$H$4,V738&gt;STD_01122025!$H$5,X738&gt;STD_01122025!$H$6,OR(AF738="ND",AF738&lt;STD_01122025!$H$7),AH738="ND"),"Pass","Fail"),IF(E738="Flight",IF(AND(T738&gt;STD_01122025!$J$3,U738&lt;STD_01122025!$J$4,X738&gt;STD_01122025!$J$6,OR(AF738="ND",AF738&lt;STD_01122025!$J$7),AH738="ND"),"Pass","Fail"),""))))))</f>
        <v>Pass</v>
      </c>
      <c r="AM738" s="62">
        <f>IF(ISBLANK(B738),"",IFERROR(IF(VLOOKUP(B738,'Np PL4 Stock'!$A:$J,10,FALSE)="Np4",D738-VLOOKUP(B738,'Np PL4 Stock'!$A:$E,5,FALSE),D738-VLOOKUP(B738,'Np PL4 Stock'!$A:$E,5,FALSE)-1),""))</f>
        <v>11</v>
      </c>
      <c r="AN738" s="147">
        <v>6.77</v>
      </c>
      <c r="AO738" s="147">
        <v>5.893</v>
      </c>
      <c r="AP738" s="59" t="s">
        <v>32</v>
      </c>
      <c r="AQ738" s="59">
        <v>572</v>
      </c>
      <c r="AR738" s="59">
        <v>88</v>
      </c>
      <c r="AS738" s="59" t="s">
        <v>32</v>
      </c>
      <c r="AT738" s="73" t="s">
        <v>38</v>
      </c>
      <c r="AU738" s="73">
        <v>55000</v>
      </c>
      <c r="AV738" s="73" t="s">
        <v>38</v>
      </c>
      <c r="AW738" s="73" t="s">
        <v>38</v>
      </c>
      <c r="AX738" s="84" t="s">
        <v>32</v>
      </c>
      <c r="AY738" s="59">
        <v>0</v>
      </c>
      <c r="AZ738" s="59">
        <v>0</v>
      </c>
      <c r="BA738" s="59">
        <v>0</v>
      </c>
      <c r="BB738" s="59">
        <v>0</v>
      </c>
      <c r="BC738" s="59">
        <v>0</v>
      </c>
      <c r="BD738" s="59">
        <v>0</v>
      </c>
      <c r="BE738" s="84" t="s">
        <v>38</v>
      </c>
      <c r="BF738" s="84" t="s">
        <v>38</v>
      </c>
      <c r="BG738" s="84" t="s">
        <v>38</v>
      </c>
      <c r="BH738" s="84" t="s">
        <v>38</v>
      </c>
      <c r="BI738" s="85" t="s">
        <v>480</v>
      </c>
      <c r="BJ738" s="86" t="s">
        <v>246</v>
      </c>
      <c r="BK738" s="86" t="s">
        <v>481</v>
      </c>
      <c r="BL738" s="86" t="s">
        <v>155</v>
      </c>
      <c r="BM738" s="86" t="s">
        <v>178</v>
      </c>
      <c r="BN738" s="86"/>
      <c r="BO738" s="59">
        <v>15</v>
      </c>
      <c r="BP738" s="69">
        <v>256104305100409</v>
      </c>
      <c r="BQ738" s="92">
        <v>1.3</v>
      </c>
      <c r="BR738" s="93">
        <v>0.39</v>
      </c>
      <c r="BS738" s="94">
        <f t="shared" si="120"/>
        <v>1.69</v>
      </c>
      <c r="BT738" s="95">
        <v>0.560333333333333</v>
      </c>
      <c r="BU738" s="101">
        <f t="shared" si="121"/>
        <v>2.25033333333333</v>
      </c>
      <c r="BV738" s="102">
        <f t="shared" si="125"/>
        <v>1.74825174825175</v>
      </c>
      <c r="BW738" s="103">
        <v>563.333333333333</v>
      </c>
      <c r="BX738" s="104">
        <f t="shared" si="122"/>
        <v>0.00393414918414918</v>
      </c>
      <c r="BY738" s="105">
        <v>3000</v>
      </c>
      <c r="BZ738" s="103" t="s">
        <v>32</v>
      </c>
      <c r="CA738" s="106" t="s">
        <v>189</v>
      </c>
      <c r="CB738" s="107" t="s">
        <v>148</v>
      </c>
      <c r="CC738" s="112" t="s">
        <v>149</v>
      </c>
      <c r="CD738" s="106"/>
      <c r="CE738" s="103" t="s">
        <v>192</v>
      </c>
      <c r="CF738" s="113"/>
      <c r="CG738" s="114">
        <v>2000004627</v>
      </c>
    </row>
    <row r="739" spans="1:85">
      <c r="A739" s="53" t="str">
        <f t="shared" si="123"/>
        <v>D1-06-09-46074</v>
      </c>
      <c r="B739" s="47" t="str">
        <f t="shared" si="124"/>
        <v>D1-06-09</v>
      </c>
      <c r="C739" s="48" t="s">
        <v>43</v>
      </c>
      <c r="D739" s="49">
        <v>46074</v>
      </c>
      <c r="E739" s="50" t="s">
        <v>3</v>
      </c>
      <c r="F739" s="51" t="s">
        <v>6</v>
      </c>
      <c r="G739" s="59">
        <v>9</v>
      </c>
      <c r="H739" s="51" t="s">
        <v>205</v>
      </c>
      <c r="I739" s="59">
        <v>6</v>
      </c>
      <c r="J739" s="60">
        <f>IF(ISBLANK(H739),"",IFERROR(VLOOKUP(B739,'Np PL4 Stock'!$A:$D,4,FALSE),""))</f>
        <v>46063</v>
      </c>
      <c r="K739" s="61">
        <f>IF(ISBLANK(H739),"",SUMIF('Np PL4 Stock'!$A:$A,B739,'Np PL4 Stock'!$N:$N))</f>
        <v>2.4</v>
      </c>
      <c r="L739" s="62">
        <f>IF(ISBLANK(H739),"",VLOOKUP(LEFT(B739,5),Unit!A:B,2,FALSE))</f>
        <v>20</v>
      </c>
      <c r="M739" s="63" t="str">
        <f>IF(ISBLANK(H739),"",IFERROR(VLOOKUP(B739,'Np PL4 Stock'!$A:$T,20,FALSE),""))</f>
        <v>V1-MB1</v>
      </c>
      <c r="N739" s="63" t="str">
        <f>IF(ISBLANK(H739),"",IFERROR(VLOOKUP(B739,'Np PL4 Stock'!$A:$U,21,FALSE),""))</f>
        <v>SIS</v>
      </c>
      <c r="O739" s="62">
        <f t="shared" si="118"/>
        <v>120</v>
      </c>
      <c r="P739" s="62">
        <f t="shared" si="115"/>
        <v>8.45e-5</v>
      </c>
      <c r="Q739" s="67">
        <f t="shared" si="119"/>
        <v>7.04166666666667e-7</v>
      </c>
      <c r="R739" s="67">
        <f t="shared" si="116"/>
        <v>9.61430555555555e-7</v>
      </c>
      <c r="S739" s="59">
        <v>10</v>
      </c>
      <c r="T739" s="147">
        <v>6.587</v>
      </c>
      <c r="U739" s="147">
        <v>5.447</v>
      </c>
      <c r="V739" s="59" t="s">
        <v>32</v>
      </c>
      <c r="W739" s="59" t="s">
        <v>32</v>
      </c>
      <c r="X739" s="59">
        <v>88</v>
      </c>
      <c r="Y739" s="59" t="s">
        <v>32</v>
      </c>
      <c r="Z739" s="59" t="s">
        <v>32</v>
      </c>
      <c r="AA739" s="59" t="s">
        <v>32</v>
      </c>
      <c r="AB739" s="59" t="s">
        <v>32</v>
      </c>
      <c r="AC739" s="59">
        <v>0</v>
      </c>
      <c r="AD739" s="59">
        <v>0</v>
      </c>
      <c r="AE739" s="59" t="s">
        <v>32</v>
      </c>
      <c r="AF739" s="73" t="s">
        <v>38</v>
      </c>
      <c r="AG739" s="73">
        <v>95000</v>
      </c>
      <c r="AH739" s="73" t="s">
        <v>38</v>
      </c>
      <c r="AI739" s="73" t="s">
        <v>38</v>
      </c>
      <c r="AJ739" s="73" t="s">
        <v>38</v>
      </c>
      <c r="AK739" s="73" t="s">
        <v>32</v>
      </c>
      <c r="AL739" s="77" t="str">
        <f>IF(ISBLANK(S739),"",IF(AJ739="Fail","Fail",IF(E739="PL4",IF(AND(T739&gt;STD_01122025!$D$3,U739&lt;STD_01122025!$D$4,OR(AF739="ND",AF739&lt;STD_01122025!$D$7),AH739="ND"),"Pass","Fail"),IF(E739="PL12",IF(AND(S739&lt;STD_01122025!$F$2,T739&gt;STD_01122025!$F$3,U739&lt;STD_01122025!$F$4,V739&gt;STD_01122025!$F$5,X739&gt;STD_01122025!$F$6,OR(AF739="ND",AF739&lt;STD_01122025!$F$7),AH739="ND"),"Pass","Fail"),IF(E739="SuperPL",IF(AND(T739&gt;STD_01122025!$H$3,U739&lt;STD_01122025!$H$4,V739&gt;STD_01122025!$H$5,X739&gt;STD_01122025!$H$6,OR(AF739="ND",AF739&lt;STD_01122025!$H$7),AH739="ND"),"Pass","Fail"),IF(E739="Flight",IF(AND(T739&gt;STD_01122025!$J$3,U739&lt;STD_01122025!$J$4,X739&gt;STD_01122025!$J$6,OR(AF739="ND",AF739&lt;STD_01122025!$J$7),AH739="ND"),"Pass","Fail"),""))))))</f>
        <v>Pass</v>
      </c>
      <c r="AM739" s="62">
        <f>IF(ISBLANK(B739),"",IFERROR(IF(VLOOKUP(B739,'Np PL4 Stock'!$A:$J,10,FALSE)="Np4",D739-VLOOKUP(B739,'Np PL4 Stock'!$A:$E,5,FALSE),D739-VLOOKUP(B739,'Np PL4 Stock'!$A:$E,5,FALSE)-1),""))</f>
        <v>11</v>
      </c>
      <c r="AN739" s="147">
        <v>6.942</v>
      </c>
      <c r="AO739" s="147">
        <v>5.712</v>
      </c>
      <c r="AP739" s="59" t="s">
        <v>32</v>
      </c>
      <c r="AQ739" s="59">
        <v>548</v>
      </c>
      <c r="AR739" s="59">
        <v>90</v>
      </c>
      <c r="AS739" s="59" t="s">
        <v>32</v>
      </c>
      <c r="AT739" s="73" t="s">
        <v>38</v>
      </c>
      <c r="AU739" s="73">
        <v>50000</v>
      </c>
      <c r="AV739" s="73" t="s">
        <v>38</v>
      </c>
      <c r="AW739" s="73" t="s">
        <v>38</v>
      </c>
      <c r="AX739" s="84" t="s">
        <v>32</v>
      </c>
      <c r="AY739" s="59">
        <v>0</v>
      </c>
      <c r="AZ739" s="59">
        <v>0</v>
      </c>
      <c r="BA739" s="59">
        <v>0</v>
      </c>
      <c r="BB739" s="59">
        <v>0</v>
      </c>
      <c r="BC739" s="59">
        <v>0</v>
      </c>
      <c r="BD739" s="59">
        <v>0</v>
      </c>
      <c r="BE739" s="84" t="s">
        <v>38</v>
      </c>
      <c r="BF739" s="84" t="s">
        <v>38</v>
      </c>
      <c r="BG739" s="84" t="s">
        <v>38</v>
      </c>
      <c r="BH739" s="84" t="s">
        <v>38</v>
      </c>
      <c r="BI739" s="143" t="s">
        <v>504</v>
      </c>
      <c r="BJ739" s="86" t="s">
        <v>246</v>
      </c>
      <c r="BK739" s="86" t="s">
        <v>481</v>
      </c>
      <c r="BL739" s="86" t="s">
        <v>155</v>
      </c>
      <c r="BM739" s="86" t="s">
        <v>178</v>
      </c>
      <c r="BN739" s="86"/>
      <c r="BO739" s="59">
        <v>15</v>
      </c>
      <c r="BP739" s="69">
        <v>256104305100410</v>
      </c>
      <c r="BQ739" s="92">
        <v>1.3</v>
      </c>
      <c r="BR739" s="93">
        <v>0.39</v>
      </c>
      <c r="BS739" s="94">
        <f t="shared" si="120"/>
        <v>1.69</v>
      </c>
      <c r="BT739" s="95">
        <v>0.617433333333333</v>
      </c>
      <c r="BU739" s="101">
        <f t="shared" si="121"/>
        <v>2.30743333333333</v>
      </c>
      <c r="BV739" s="102">
        <f t="shared" si="125"/>
        <v>1.82481751824818</v>
      </c>
      <c r="BW739" s="103">
        <v>563.333333333333</v>
      </c>
      <c r="BX739" s="104">
        <f t="shared" si="122"/>
        <v>0.00421064476885645</v>
      </c>
      <c r="BY739" s="105">
        <v>3000</v>
      </c>
      <c r="BZ739" s="103" t="s">
        <v>32</v>
      </c>
      <c r="CA739" s="106" t="s">
        <v>189</v>
      </c>
      <c r="CB739" s="107" t="s">
        <v>148</v>
      </c>
      <c r="CC739" s="112" t="s">
        <v>149</v>
      </c>
      <c r="CD739" s="106"/>
      <c r="CE739" s="103" t="s">
        <v>192</v>
      </c>
      <c r="CF739" s="113"/>
      <c r="CG739" s="114">
        <v>2000021307</v>
      </c>
    </row>
    <row r="740" spans="1:85">
      <c r="A740" s="53" t="str">
        <f t="shared" si="123"/>
        <v>D1-07-09-46074</v>
      </c>
      <c r="B740" s="47" t="str">
        <f t="shared" si="124"/>
        <v>D1-07-09</v>
      </c>
      <c r="C740" s="48" t="s">
        <v>43</v>
      </c>
      <c r="D740" s="49">
        <v>46074</v>
      </c>
      <c r="E740" s="50" t="s">
        <v>3</v>
      </c>
      <c r="F740" s="51" t="s">
        <v>6</v>
      </c>
      <c r="G740" s="59">
        <v>9</v>
      </c>
      <c r="H740" s="51" t="s">
        <v>205</v>
      </c>
      <c r="I740" s="59">
        <v>7</v>
      </c>
      <c r="J740" s="60">
        <f>IF(ISBLANK(H740),"",IFERROR(VLOOKUP(B740,'Np PL4 Stock'!$A:$D,4,FALSE),""))</f>
        <v>46063</v>
      </c>
      <c r="K740" s="61">
        <f>IF(ISBLANK(H740),"",SUMIF('Np PL4 Stock'!$A:$A,B740,'Np PL4 Stock'!$N:$N))</f>
        <v>2.4</v>
      </c>
      <c r="L740" s="62">
        <f>IF(ISBLANK(H740),"",VLOOKUP(LEFT(B740,5),Unit!A:B,2,FALSE))</f>
        <v>20</v>
      </c>
      <c r="M740" s="63" t="str">
        <f>IF(ISBLANK(H740),"",IFERROR(VLOOKUP(B740,'Np PL4 Stock'!$A:$T,20,FALSE),""))</f>
        <v>V1-MB1</v>
      </c>
      <c r="N740" s="63" t="str">
        <f>IF(ISBLANK(H740),"",IFERROR(VLOOKUP(B740,'Np PL4 Stock'!$A:$U,21,FALSE),""))</f>
        <v>SIS</v>
      </c>
      <c r="O740" s="62">
        <f t="shared" si="118"/>
        <v>120</v>
      </c>
      <c r="P740" s="62">
        <f t="shared" si="115"/>
        <v>4.55e-5</v>
      </c>
      <c r="Q740" s="67">
        <f t="shared" si="119"/>
        <v>6.77083333333333e-7</v>
      </c>
      <c r="R740" s="67">
        <f t="shared" si="116"/>
        <v>9.17780555555556e-7</v>
      </c>
      <c r="S740" s="59">
        <v>10</v>
      </c>
      <c r="T740" s="147">
        <v>6.453</v>
      </c>
      <c r="U740" s="147">
        <v>4.514</v>
      </c>
      <c r="V740" s="59" t="s">
        <v>32</v>
      </c>
      <c r="W740" s="59" t="s">
        <v>32</v>
      </c>
      <c r="X740" s="59">
        <v>86</v>
      </c>
      <c r="Y740" s="59" t="s">
        <v>32</v>
      </c>
      <c r="Z740" s="59" t="s">
        <v>32</v>
      </c>
      <c r="AA740" s="59" t="s">
        <v>32</v>
      </c>
      <c r="AB740" s="59" t="s">
        <v>32</v>
      </c>
      <c r="AC740" s="59">
        <v>0</v>
      </c>
      <c r="AD740" s="59">
        <v>0</v>
      </c>
      <c r="AE740" s="59" t="s">
        <v>32</v>
      </c>
      <c r="AF740" s="73" t="s">
        <v>38</v>
      </c>
      <c r="AG740" s="73">
        <v>75000</v>
      </c>
      <c r="AH740" s="73" t="s">
        <v>38</v>
      </c>
      <c r="AI740" s="73" t="s">
        <v>38</v>
      </c>
      <c r="AJ740" s="73" t="s">
        <v>38</v>
      </c>
      <c r="AK740" s="73" t="s">
        <v>32</v>
      </c>
      <c r="AL740" s="77" t="str">
        <f>IF(ISBLANK(S740),"",IF(AJ740="Fail","Fail",IF(E740="PL4",IF(AND(T740&gt;STD_01122025!$D$3,U740&lt;STD_01122025!$D$4,OR(AF740="ND",AF740&lt;STD_01122025!$D$7),AH740="ND"),"Pass","Fail"),IF(E740="PL12",IF(AND(S740&lt;STD_01122025!$F$2,T740&gt;STD_01122025!$F$3,U740&lt;STD_01122025!$F$4,V740&gt;STD_01122025!$F$5,X740&gt;STD_01122025!$F$6,OR(AF740="ND",AF740&lt;STD_01122025!$F$7),AH740="ND"),"Pass","Fail"),IF(E740="SuperPL",IF(AND(T740&gt;STD_01122025!$H$3,U740&lt;STD_01122025!$H$4,V740&gt;STD_01122025!$H$5,X740&gt;STD_01122025!$H$6,OR(AF740="ND",AF740&lt;STD_01122025!$H$7),AH740="ND"),"Pass","Fail"),IF(E740="Flight",IF(AND(T740&gt;STD_01122025!$J$3,U740&lt;STD_01122025!$J$4,X740&gt;STD_01122025!$J$6,OR(AF740="ND",AF740&lt;STD_01122025!$J$7),AH740="ND"),"Pass","Fail"),""))))))</f>
        <v>Pass</v>
      </c>
      <c r="AM740" s="62">
        <f>IF(ISBLANK(B740),"",IFERROR(IF(VLOOKUP(B740,'Np PL4 Stock'!$A:$J,10,FALSE)="Np4",D740-VLOOKUP(B740,'Np PL4 Stock'!$A:$E,5,FALSE),D740-VLOOKUP(B740,'Np PL4 Stock'!$A:$E,5,FALSE)-1),""))</f>
        <v>11</v>
      </c>
      <c r="AN740" s="147">
        <v>6.839</v>
      </c>
      <c r="AO740" s="147">
        <v>5.64</v>
      </c>
      <c r="AP740" s="59" t="s">
        <v>32</v>
      </c>
      <c r="AQ740" s="59">
        <v>560</v>
      </c>
      <c r="AR740" s="59">
        <v>87</v>
      </c>
      <c r="AS740" s="59" t="s">
        <v>32</v>
      </c>
      <c r="AT740" s="73" t="s">
        <v>38</v>
      </c>
      <c r="AU740" s="73">
        <v>75000</v>
      </c>
      <c r="AV740" s="73" t="s">
        <v>38</v>
      </c>
      <c r="AW740" s="73" t="s">
        <v>38</v>
      </c>
      <c r="AX740" s="84" t="s">
        <v>32</v>
      </c>
      <c r="AY740" s="59">
        <v>0</v>
      </c>
      <c r="AZ740" s="59">
        <v>0</v>
      </c>
      <c r="BA740" s="59">
        <v>0</v>
      </c>
      <c r="BB740" s="59">
        <v>0</v>
      </c>
      <c r="BC740" s="59">
        <v>0</v>
      </c>
      <c r="BD740" s="59">
        <v>0</v>
      </c>
      <c r="BE740" s="84" t="s">
        <v>38</v>
      </c>
      <c r="BF740" s="84" t="s">
        <v>38</v>
      </c>
      <c r="BG740" s="84" t="s">
        <v>38</v>
      </c>
      <c r="BH740" s="84" t="s">
        <v>38</v>
      </c>
      <c r="BI740" s="143" t="s">
        <v>504</v>
      </c>
      <c r="BJ740" s="86" t="s">
        <v>246</v>
      </c>
      <c r="BK740" s="86" t="s">
        <v>481</v>
      </c>
      <c r="BL740" s="86" t="s">
        <v>155</v>
      </c>
      <c r="BM740" s="86" t="s">
        <v>178</v>
      </c>
      <c r="BN740" s="86"/>
      <c r="BO740" s="59">
        <v>15</v>
      </c>
      <c r="BP740" s="69">
        <v>256104305100410</v>
      </c>
      <c r="BQ740" s="92">
        <v>0.7</v>
      </c>
      <c r="BR740" s="93">
        <v>0.21</v>
      </c>
      <c r="BS740" s="94">
        <f t="shared" si="120"/>
        <v>0.91</v>
      </c>
      <c r="BT740" s="95">
        <v>0.341833333333333</v>
      </c>
      <c r="BU740" s="101">
        <f t="shared" si="121"/>
        <v>1.25183333333333</v>
      </c>
      <c r="BV740" s="102">
        <f t="shared" si="125"/>
        <v>1.78571428571429</v>
      </c>
      <c r="BW740" s="103">
        <v>303.333333333333</v>
      </c>
      <c r="BX740" s="104">
        <f t="shared" si="122"/>
        <v>0.00223541666666667</v>
      </c>
      <c r="BY740" s="105">
        <v>3000</v>
      </c>
      <c r="BZ740" s="103" t="s">
        <v>32</v>
      </c>
      <c r="CA740" s="106" t="s">
        <v>189</v>
      </c>
      <c r="CB740" s="107" t="s">
        <v>148</v>
      </c>
      <c r="CC740" s="112" t="s">
        <v>149</v>
      </c>
      <c r="CD740" s="106"/>
      <c r="CE740" s="103" t="s">
        <v>192</v>
      </c>
      <c r="CF740" s="113"/>
      <c r="CG740" s="114">
        <v>2000021307</v>
      </c>
    </row>
    <row r="741" spans="1:85">
      <c r="A741" s="53" t="str">
        <f t="shared" si="123"/>
        <v>D1-02-09-46076</v>
      </c>
      <c r="B741" s="47" t="str">
        <f t="shared" si="124"/>
        <v>D1-02-09</v>
      </c>
      <c r="C741" s="48" t="s">
        <v>43</v>
      </c>
      <c r="D741" s="49">
        <v>46076</v>
      </c>
      <c r="E741" s="50" t="s">
        <v>14</v>
      </c>
      <c r="F741" s="51" t="s">
        <v>15</v>
      </c>
      <c r="G741" s="59">
        <v>9</v>
      </c>
      <c r="H741" s="51" t="s">
        <v>205</v>
      </c>
      <c r="I741" s="59">
        <v>2</v>
      </c>
      <c r="J741" s="60">
        <f>IF(ISBLANK(H741),"",IFERROR(VLOOKUP(B741,'Np PL4 Stock'!$A:$D,4,FALSE),""))</f>
        <v>46062</v>
      </c>
      <c r="K741" s="61">
        <f>IF(ISBLANK(H741),"",SUMIF('Np PL4 Stock'!$A:$A,B741,'Np PL4 Stock'!$N:$N))</f>
        <v>2.4</v>
      </c>
      <c r="L741" s="62">
        <f>IF(ISBLANK(H741),"",VLOOKUP(LEFT(B741,5),Unit!A:B,2,FALSE))</f>
        <v>20</v>
      </c>
      <c r="M741" s="63" t="str">
        <f>IF(ISBLANK(H741),"",IFERROR(VLOOKUP(B741,'Np PL4 Stock'!$A:$T,20,FALSE),""))</f>
        <v>V1-MA1</v>
      </c>
      <c r="N741" s="63" t="str">
        <f>IF(ISBLANK(H741),"",IFERROR(VLOOKUP(B741,'Np PL4 Stock'!$A:$U,21,FALSE),""))</f>
        <v>SIS</v>
      </c>
      <c r="O741" s="62">
        <f t="shared" si="118"/>
        <v>120</v>
      </c>
      <c r="P741" s="62">
        <f t="shared" si="115"/>
        <v>2.017715e-5</v>
      </c>
      <c r="Q741" s="67">
        <f t="shared" si="119"/>
        <v>5.34809583333333e-7</v>
      </c>
      <c r="R741" s="67">
        <f t="shared" si="116"/>
        <v>7.10920916666667e-7</v>
      </c>
      <c r="S741" s="59">
        <v>13</v>
      </c>
      <c r="T741" s="147">
        <v>7.796</v>
      </c>
      <c r="U741" s="147">
        <v>7.282</v>
      </c>
      <c r="V741" s="59">
        <v>93.617</v>
      </c>
      <c r="W741" s="59">
        <v>363</v>
      </c>
      <c r="X741" s="59">
        <v>97</v>
      </c>
      <c r="Y741" s="59">
        <v>100</v>
      </c>
      <c r="Z741" s="59">
        <v>88</v>
      </c>
      <c r="AA741" s="59">
        <v>0</v>
      </c>
      <c r="AB741" s="59">
        <v>0</v>
      </c>
      <c r="AC741" s="59">
        <v>0</v>
      </c>
      <c r="AD741" s="59">
        <v>0</v>
      </c>
      <c r="AE741" s="59">
        <v>100</v>
      </c>
      <c r="AF741" s="73" t="s">
        <v>38</v>
      </c>
      <c r="AG741" s="73">
        <v>65000</v>
      </c>
      <c r="AH741" s="73" t="s">
        <v>38</v>
      </c>
      <c r="AI741" s="73" t="s">
        <v>38</v>
      </c>
      <c r="AJ741" s="73" t="s">
        <v>38</v>
      </c>
      <c r="AK741" s="73" t="s">
        <v>32</v>
      </c>
      <c r="AL741" s="77" t="str">
        <f>IF(ISBLANK(S741),"",IF(AJ741="Fail","Fail",IF(E741="PL4",IF(AND(T741&gt;STD_01122025!$D$3,U741&lt;STD_01122025!$D$4,OR(AF741="ND",AF741&lt;STD_01122025!$D$7),AH741="ND"),"Pass","Fail"),IF(E741="PL12",IF(AND(S741&lt;STD_01122025!$F$2,T741&gt;STD_01122025!$F$3,U741&lt;STD_01122025!$F$4,V741&gt;STD_01122025!$F$5,X741&gt;STD_01122025!$F$6,OR(AF741="ND",AF741&lt;STD_01122025!$F$7),AH741="ND"),"Pass","Fail"),IF(E741="SuperPL",IF(AND(T741&gt;STD_01122025!$H$3,U741&lt;STD_01122025!$H$4,V741&gt;STD_01122025!$H$5,X741&gt;STD_01122025!$H$6,OR(AF741="ND",AF741&lt;STD_01122025!$H$7),AH741="ND"),"Pass","Fail"),IF(E741="Flight",IF(AND(T741&gt;STD_01122025!$J$3,U741&lt;STD_01122025!$J$4,X741&gt;STD_01122025!$J$6,OR(AF741="ND",AF741&lt;STD_01122025!$J$7),AH741="ND"),"Pass","Fail"),""))))))</f>
        <v>Pass</v>
      </c>
      <c r="AM741" s="62">
        <f>IF(ISBLANK(B741),"",IFERROR(IF(VLOOKUP(B741,'Np PL4 Stock'!$A:$J,10,FALSE)="Np4",D741-VLOOKUP(B741,'Np PL4 Stock'!$A:$E,5,FALSE),D741-VLOOKUP(B741,'Np PL4 Stock'!$A:$E,5,FALSE)-1),""))</f>
        <v>14</v>
      </c>
      <c r="AN741" s="147">
        <v>7.796</v>
      </c>
      <c r="AO741" s="147">
        <v>7.282</v>
      </c>
      <c r="AP741" s="59">
        <v>93.617</v>
      </c>
      <c r="AQ741" s="59">
        <v>363</v>
      </c>
      <c r="AR741" s="59">
        <v>97</v>
      </c>
      <c r="AS741" s="59">
        <v>100</v>
      </c>
      <c r="AT741" s="73" t="s">
        <v>38</v>
      </c>
      <c r="AU741" s="73">
        <v>65000</v>
      </c>
      <c r="AV741" s="73" t="s">
        <v>38</v>
      </c>
      <c r="AW741" s="73" t="s">
        <v>38</v>
      </c>
      <c r="AX741" s="84" t="s">
        <v>32</v>
      </c>
      <c r="AY741" s="59">
        <v>0</v>
      </c>
      <c r="AZ741" s="59">
        <v>0</v>
      </c>
      <c r="BA741" s="59">
        <v>0</v>
      </c>
      <c r="BB741" s="59">
        <v>0</v>
      </c>
      <c r="BC741" s="59">
        <v>0</v>
      </c>
      <c r="BD741" s="59">
        <v>0</v>
      </c>
      <c r="BE741" s="84" t="s">
        <v>38</v>
      </c>
      <c r="BF741" s="84" t="s">
        <v>38</v>
      </c>
      <c r="BG741" s="84" t="s">
        <v>38</v>
      </c>
      <c r="BH741" s="84" t="s">
        <v>38</v>
      </c>
      <c r="BI741" s="85" t="s">
        <v>825</v>
      </c>
      <c r="BJ741" s="86" t="s">
        <v>258</v>
      </c>
      <c r="BK741" s="86" t="s">
        <v>488</v>
      </c>
      <c r="BL741" s="86" t="s">
        <v>155</v>
      </c>
      <c r="BM741" s="86" t="s">
        <v>178</v>
      </c>
      <c r="BN741" s="86"/>
      <c r="BO741" s="59">
        <v>6</v>
      </c>
      <c r="BP741" s="69">
        <v>256104305100411</v>
      </c>
      <c r="BQ741" s="92">
        <v>0.17</v>
      </c>
      <c r="BR741" s="93">
        <v>0.017</v>
      </c>
      <c r="BS741" s="94">
        <f t="shared" si="120"/>
        <v>0.187</v>
      </c>
      <c r="BT741" s="95">
        <v>0.0675277777777778</v>
      </c>
      <c r="BU741" s="101">
        <f t="shared" si="121"/>
        <v>0.254527777777778</v>
      </c>
      <c r="BV741" s="102">
        <f t="shared" si="125"/>
        <v>2.75482093663912</v>
      </c>
      <c r="BW741" s="103">
        <v>207.777777777778</v>
      </c>
      <c r="BX741" s="104">
        <f t="shared" si="122"/>
        <v>0.000701178451178451</v>
      </c>
      <c r="BY741" s="105">
        <v>900</v>
      </c>
      <c r="BZ741" s="103" t="s">
        <v>32</v>
      </c>
      <c r="CA741" s="106" t="s">
        <v>189</v>
      </c>
      <c r="CB741" s="107" t="s">
        <v>148</v>
      </c>
      <c r="CC741" s="112" t="s">
        <v>149</v>
      </c>
      <c r="CD741" s="106"/>
      <c r="CE741" s="103" t="s">
        <v>192</v>
      </c>
      <c r="CF741" s="113"/>
      <c r="CG741" s="114">
        <v>2000029217</v>
      </c>
    </row>
    <row r="742" spans="1:85">
      <c r="A742" s="53" t="str">
        <f t="shared" si="123"/>
        <v>D1-03-09-46076</v>
      </c>
      <c r="B742" s="47" t="str">
        <f t="shared" si="124"/>
        <v>D1-03-09</v>
      </c>
      <c r="C742" s="48" t="s">
        <v>43</v>
      </c>
      <c r="D742" s="49">
        <v>46076</v>
      </c>
      <c r="E742" s="50" t="s">
        <v>14</v>
      </c>
      <c r="F742" s="51" t="s">
        <v>15</v>
      </c>
      <c r="G742" s="59">
        <v>9</v>
      </c>
      <c r="H742" s="51" t="s">
        <v>205</v>
      </c>
      <c r="I742" s="59">
        <v>3</v>
      </c>
      <c r="J742" s="60">
        <f>IF(ISBLANK(H742),"",IFERROR(VLOOKUP(B742,'Np PL4 Stock'!$A:$D,4,FALSE),""))</f>
        <v>46062</v>
      </c>
      <c r="K742" s="61">
        <f>IF(ISBLANK(H742),"",SUMIF('Np PL4 Stock'!$A:$A,B742,'Np PL4 Stock'!$N:$N))</f>
        <v>2.4</v>
      </c>
      <c r="L742" s="62">
        <f>IF(ISBLANK(H742),"",VLOOKUP(LEFT(B742,5),Unit!A:B,2,FALSE))</f>
        <v>20</v>
      </c>
      <c r="M742" s="63" t="str">
        <f>IF(ISBLANK(H742),"",IFERROR(VLOOKUP(B742,'Np PL4 Stock'!$A:$T,20,FALSE),""))</f>
        <v>V1-MB1</v>
      </c>
      <c r="N742" s="63" t="str">
        <f>IF(ISBLANK(H742),"",IFERROR(VLOOKUP(B742,'Np PL4 Stock'!$A:$U,21,FALSE),""))</f>
        <v>SIS</v>
      </c>
      <c r="O742" s="62">
        <f t="shared" si="118"/>
        <v>120</v>
      </c>
      <c r="P742" s="62">
        <f t="shared" si="115"/>
        <v>7.282855e-5</v>
      </c>
      <c r="Q742" s="67">
        <f t="shared" si="119"/>
        <v>9.8607125e-7</v>
      </c>
      <c r="R742" s="67">
        <f t="shared" si="116"/>
        <v>1.31650075277778e-6</v>
      </c>
      <c r="S742" s="59">
        <v>13</v>
      </c>
      <c r="T742" s="147">
        <v>7.783</v>
      </c>
      <c r="U742" s="147">
        <v>7.716</v>
      </c>
      <c r="V742" s="59">
        <v>90.816</v>
      </c>
      <c r="W742" s="59">
        <v>379</v>
      </c>
      <c r="X742" s="59">
        <v>96</v>
      </c>
      <c r="Y742" s="59">
        <v>100</v>
      </c>
      <c r="Z742" s="59">
        <v>84</v>
      </c>
      <c r="AA742" s="59">
        <v>0</v>
      </c>
      <c r="AB742" s="59">
        <v>0</v>
      </c>
      <c r="AC742" s="59">
        <v>0</v>
      </c>
      <c r="AD742" s="59">
        <v>0</v>
      </c>
      <c r="AE742" s="59">
        <v>100</v>
      </c>
      <c r="AF742" s="73" t="s">
        <v>38</v>
      </c>
      <c r="AG742" s="73">
        <v>55000</v>
      </c>
      <c r="AH742" s="73" t="s">
        <v>38</v>
      </c>
      <c r="AI742" s="73" t="s">
        <v>38</v>
      </c>
      <c r="AJ742" s="73" t="s">
        <v>38</v>
      </c>
      <c r="AK742" s="73" t="s">
        <v>32</v>
      </c>
      <c r="AL742" s="77" t="str">
        <f>IF(ISBLANK(S742),"",IF(AJ742="Fail","Fail",IF(E742="PL4",IF(AND(T742&gt;STD_01122025!$D$3,U742&lt;STD_01122025!$D$4,OR(AF742="ND",AF742&lt;STD_01122025!$D$7),AH742="ND"),"Pass","Fail"),IF(E742="PL12",IF(AND(S742&lt;STD_01122025!$F$2,T742&gt;STD_01122025!$F$3,U742&lt;STD_01122025!$F$4,V742&gt;STD_01122025!$F$5,X742&gt;STD_01122025!$F$6,OR(AF742="ND",AF742&lt;STD_01122025!$F$7),AH742="ND"),"Pass","Fail"),IF(E742="SuperPL",IF(AND(T742&gt;STD_01122025!$H$3,U742&lt;STD_01122025!$H$4,V742&gt;STD_01122025!$H$5,X742&gt;STD_01122025!$H$6,OR(AF742="ND",AF742&lt;STD_01122025!$H$7),AH742="ND"),"Pass","Fail"),IF(E742="Flight",IF(AND(T742&gt;STD_01122025!$J$3,U742&lt;STD_01122025!$J$4,X742&gt;STD_01122025!$J$6,OR(AF742="ND",AF742&lt;STD_01122025!$J$7),AH742="ND"),"Pass","Fail"),""))))))</f>
        <v>Pass</v>
      </c>
      <c r="AM742" s="62">
        <f>IF(ISBLANK(B742),"",IFERROR(IF(VLOOKUP(B742,'Np PL4 Stock'!$A:$J,10,FALSE)="Np4",D742-VLOOKUP(B742,'Np PL4 Stock'!$A:$E,5,FALSE),D742-VLOOKUP(B742,'Np PL4 Stock'!$A:$E,5,FALSE)-1),""))</f>
        <v>14</v>
      </c>
      <c r="AN742" s="147">
        <v>8.013</v>
      </c>
      <c r="AO742" s="147">
        <v>7.872</v>
      </c>
      <c r="AP742" s="59">
        <v>100</v>
      </c>
      <c r="AQ742" s="59">
        <v>335</v>
      </c>
      <c r="AR742" s="59">
        <v>97</v>
      </c>
      <c r="AS742" s="59">
        <v>100</v>
      </c>
      <c r="AT742" s="73" t="s">
        <v>38</v>
      </c>
      <c r="AU742" s="73">
        <v>75000</v>
      </c>
      <c r="AV742" s="73" t="s">
        <v>38</v>
      </c>
      <c r="AW742" s="73" t="s">
        <v>38</v>
      </c>
      <c r="AX742" s="84" t="s">
        <v>32</v>
      </c>
      <c r="AY742" s="59">
        <v>0</v>
      </c>
      <c r="AZ742" s="59">
        <v>0</v>
      </c>
      <c r="BA742" s="59">
        <v>0</v>
      </c>
      <c r="BB742" s="59">
        <v>0</v>
      </c>
      <c r="BC742" s="59">
        <v>0</v>
      </c>
      <c r="BD742" s="59">
        <v>0</v>
      </c>
      <c r="BE742" s="84" t="s">
        <v>38</v>
      </c>
      <c r="BF742" s="84" t="s">
        <v>38</v>
      </c>
      <c r="BG742" s="84" t="s">
        <v>38</v>
      </c>
      <c r="BH742" s="84" t="s">
        <v>38</v>
      </c>
      <c r="BI742" s="85" t="s">
        <v>825</v>
      </c>
      <c r="BJ742" s="86" t="s">
        <v>258</v>
      </c>
      <c r="BK742" s="86" t="s">
        <v>488</v>
      </c>
      <c r="BL742" s="86" t="s">
        <v>155</v>
      </c>
      <c r="BM742" s="86" t="s">
        <v>178</v>
      </c>
      <c r="BN742" s="86"/>
      <c r="BO742" s="59">
        <v>11</v>
      </c>
      <c r="BP742" s="69">
        <v>256104305100411</v>
      </c>
      <c r="BQ742" s="92">
        <v>0.48</v>
      </c>
      <c r="BR742" s="93">
        <v>0.048</v>
      </c>
      <c r="BS742" s="94">
        <f t="shared" si="120"/>
        <v>0.528</v>
      </c>
      <c r="BT742" s="95">
        <v>0.187733333333333</v>
      </c>
      <c r="BU742" s="101">
        <f t="shared" si="121"/>
        <v>0.715733333333333</v>
      </c>
      <c r="BV742" s="102">
        <f t="shared" si="125"/>
        <v>2.98507462686567</v>
      </c>
      <c r="BW742" s="103">
        <v>586.666666666667</v>
      </c>
      <c r="BX742" s="104">
        <f t="shared" si="122"/>
        <v>0.00213651741293532</v>
      </c>
      <c r="BY742" s="105">
        <v>900</v>
      </c>
      <c r="BZ742" s="103" t="s">
        <v>32</v>
      </c>
      <c r="CA742" s="106" t="s">
        <v>189</v>
      </c>
      <c r="CB742" s="107" t="s">
        <v>148</v>
      </c>
      <c r="CC742" s="112" t="s">
        <v>149</v>
      </c>
      <c r="CD742" s="106"/>
      <c r="CE742" s="103" t="s">
        <v>192</v>
      </c>
      <c r="CF742" s="113"/>
      <c r="CG742" s="114">
        <v>2000029217</v>
      </c>
    </row>
    <row r="743" spans="1:85">
      <c r="A743" s="53" t="str">
        <f t="shared" si="123"/>
        <v>D1-03-09-46076</v>
      </c>
      <c r="B743" s="47" t="str">
        <f t="shared" si="124"/>
        <v>D1-03-09</v>
      </c>
      <c r="C743" s="48" t="s">
        <v>43</v>
      </c>
      <c r="D743" s="49">
        <v>46076</v>
      </c>
      <c r="E743" s="50" t="s">
        <v>14</v>
      </c>
      <c r="F743" s="51" t="s">
        <v>15</v>
      </c>
      <c r="G743" s="59">
        <v>9</v>
      </c>
      <c r="H743" s="51" t="s">
        <v>205</v>
      </c>
      <c r="I743" s="59">
        <v>3</v>
      </c>
      <c r="J743" s="60">
        <f>IF(ISBLANK(H743),"",IFERROR(VLOOKUP(B743,'Np PL4 Stock'!$A:$D,4,FALSE),""))</f>
        <v>46062</v>
      </c>
      <c r="K743" s="61">
        <f>IF(ISBLANK(H743),"",SUMIF('Np PL4 Stock'!$A:$A,B743,'Np PL4 Stock'!$N:$N))</f>
        <v>2.4</v>
      </c>
      <c r="L743" s="62">
        <f>IF(ISBLANK(H743),"",VLOOKUP(LEFT(B743,5),Unit!A:B,2,FALSE))</f>
        <v>20</v>
      </c>
      <c r="M743" s="63" t="str">
        <f>IF(ISBLANK(H743),"",IFERROR(VLOOKUP(B743,'Np PL4 Stock'!$A:$T,20,FALSE),""))</f>
        <v>V1-MB1</v>
      </c>
      <c r="N743" s="63" t="str">
        <f>IF(ISBLANK(H743),"",IFERROR(VLOOKUP(B743,'Np PL4 Stock'!$A:$U,21,FALSE),""))</f>
        <v>SIS</v>
      </c>
      <c r="O743" s="62">
        <f t="shared" si="118"/>
        <v>120</v>
      </c>
      <c r="P743" s="62">
        <f t="shared" si="115"/>
        <v>7.282855e-5</v>
      </c>
      <c r="Q743" s="67">
        <f t="shared" si="119"/>
        <v>9.8607125e-7</v>
      </c>
      <c r="R743" s="67">
        <f t="shared" si="116"/>
        <v>1.31650075277778e-6</v>
      </c>
      <c r="S743" s="59">
        <v>13</v>
      </c>
      <c r="T743" s="147">
        <v>7.783</v>
      </c>
      <c r="U743" s="147">
        <v>7.716</v>
      </c>
      <c r="V743" s="59">
        <v>90.816</v>
      </c>
      <c r="W743" s="59">
        <v>379</v>
      </c>
      <c r="X743" s="59">
        <v>96</v>
      </c>
      <c r="Y743" s="59">
        <v>100</v>
      </c>
      <c r="Z743" s="59">
        <v>84</v>
      </c>
      <c r="AA743" s="59">
        <v>0</v>
      </c>
      <c r="AB743" s="59">
        <v>0</v>
      </c>
      <c r="AC743" s="59">
        <v>0</v>
      </c>
      <c r="AD743" s="59">
        <v>0</v>
      </c>
      <c r="AE743" s="59">
        <v>100</v>
      </c>
      <c r="AF743" s="73" t="s">
        <v>38</v>
      </c>
      <c r="AG743" s="73">
        <v>55000</v>
      </c>
      <c r="AH743" s="73" t="s">
        <v>38</v>
      </c>
      <c r="AI743" s="73" t="s">
        <v>38</v>
      </c>
      <c r="AJ743" s="73" t="s">
        <v>38</v>
      </c>
      <c r="AK743" s="73" t="s">
        <v>32</v>
      </c>
      <c r="AL743" s="77" t="str">
        <f>IF(ISBLANK(S743),"",IF(AJ743="Fail","Fail",IF(E743="PL4",IF(AND(T743&gt;STD_01122025!$D$3,U743&lt;STD_01122025!$D$4,OR(AF743="ND",AF743&lt;STD_01122025!$D$7),AH743="ND"),"Pass","Fail"),IF(E743="PL12",IF(AND(S743&lt;STD_01122025!$F$2,T743&gt;STD_01122025!$F$3,U743&lt;STD_01122025!$F$4,V743&gt;STD_01122025!$F$5,X743&gt;STD_01122025!$F$6,OR(AF743="ND",AF743&lt;STD_01122025!$F$7),AH743="ND"),"Pass","Fail"),IF(E743="SuperPL",IF(AND(T743&gt;STD_01122025!$H$3,U743&lt;STD_01122025!$H$4,V743&gt;STD_01122025!$H$5,X743&gt;STD_01122025!$H$6,OR(AF743="ND",AF743&lt;STD_01122025!$H$7),AH743="ND"),"Pass","Fail"),IF(E743="Flight",IF(AND(T743&gt;STD_01122025!$J$3,U743&lt;STD_01122025!$J$4,X743&gt;STD_01122025!$J$6,OR(AF743="ND",AF743&lt;STD_01122025!$J$7),AH743="ND"),"Pass","Fail"),""))))))</f>
        <v>Pass</v>
      </c>
      <c r="AM743" s="62">
        <f>IF(ISBLANK(B743),"",IFERROR(IF(VLOOKUP(B743,'Np PL4 Stock'!$A:$J,10,FALSE)="Np4",D743-VLOOKUP(B743,'Np PL4 Stock'!$A:$E,5,FALSE),D743-VLOOKUP(B743,'Np PL4 Stock'!$A:$E,5,FALSE)-1),""))</f>
        <v>14</v>
      </c>
      <c r="AN743" s="147">
        <v>8.013</v>
      </c>
      <c r="AO743" s="147">
        <v>7.872</v>
      </c>
      <c r="AP743" s="59">
        <v>100</v>
      </c>
      <c r="AQ743" s="59">
        <v>335</v>
      </c>
      <c r="AR743" s="59">
        <v>97</v>
      </c>
      <c r="AS743" s="59">
        <v>100</v>
      </c>
      <c r="AT743" s="73" t="s">
        <v>38</v>
      </c>
      <c r="AU743" s="73">
        <v>75000</v>
      </c>
      <c r="AV743" s="73" t="s">
        <v>38</v>
      </c>
      <c r="AW743" s="73" t="s">
        <v>38</v>
      </c>
      <c r="AX743" s="84" t="s">
        <v>32</v>
      </c>
      <c r="AY743" s="59">
        <v>0</v>
      </c>
      <c r="AZ743" s="59">
        <v>0</v>
      </c>
      <c r="BA743" s="59">
        <v>0</v>
      </c>
      <c r="BB743" s="59">
        <v>0</v>
      </c>
      <c r="BC743" s="59">
        <v>0</v>
      </c>
      <c r="BD743" s="59">
        <v>0</v>
      </c>
      <c r="BE743" s="84" t="s">
        <v>38</v>
      </c>
      <c r="BF743" s="84" t="s">
        <v>38</v>
      </c>
      <c r="BG743" s="84" t="s">
        <v>38</v>
      </c>
      <c r="BH743" s="84" t="s">
        <v>38</v>
      </c>
      <c r="BI743" s="87" t="s">
        <v>813</v>
      </c>
      <c r="BJ743" s="86" t="s">
        <v>260</v>
      </c>
      <c r="BK743" s="86" t="s">
        <v>485</v>
      </c>
      <c r="BL743" s="86" t="s">
        <v>155</v>
      </c>
      <c r="BM743" s="86" t="s">
        <v>178</v>
      </c>
      <c r="BN743" s="86"/>
      <c r="BO743" s="59">
        <v>15</v>
      </c>
      <c r="BP743" s="69">
        <v>256104305100412</v>
      </c>
      <c r="BQ743" s="92">
        <v>0.571428</v>
      </c>
      <c r="BR743" s="93">
        <v>0.057143</v>
      </c>
      <c r="BS743" s="94">
        <f t="shared" si="120"/>
        <v>0.628571</v>
      </c>
      <c r="BT743" s="95">
        <v>0.21371414</v>
      </c>
      <c r="BU743" s="101">
        <f t="shared" si="121"/>
        <v>0.84228514</v>
      </c>
      <c r="BV743" s="102">
        <f t="shared" si="125"/>
        <v>2.98507462686567</v>
      </c>
      <c r="BW743" s="103">
        <v>628.571</v>
      </c>
      <c r="BX743" s="104">
        <f t="shared" si="122"/>
        <v>0.002514284</v>
      </c>
      <c r="BY743" s="105">
        <v>1000</v>
      </c>
      <c r="BZ743" s="103" t="s">
        <v>32</v>
      </c>
      <c r="CA743" s="106" t="s">
        <v>189</v>
      </c>
      <c r="CB743" s="107" t="s">
        <v>148</v>
      </c>
      <c r="CC743" s="112" t="s">
        <v>149</v>
      </c>
      <c r="CD743" s="106"/>
      <c r="CE743" s="103" t="s">
        <v>192</v>
      </c>
      <c r="CF743" s="113"/>
      <c r="CG743" s="114">
        <v>2000026502</v>
      </c>
    </row>
    <row r="744" spans="1:85">
      <c r="A744" s="53" t="str">
        <f t="shared" si="123"/>
        <v>D1-03-09-46076</v>
      </c>
      <c r="B744" s="47" t="str">
        <f t="shared" si="124"/>
        <v>D1-03-09</v>
      </c>
      <c r="C744" s="48" t="s">
        <v>43</v>
      </c>
      <c r="D744" s="49">
        <v>46076</v>
      </c>
      <c r="E744" s="50" t="s">
        <v>14</v>
      </c>
      <c r="F744" s="51" t="s">
        <v>15</v>
      </c>
      <c r="G744" s="59">
        <v>9</v>
      </c>
      <c r="H744" s="51" t="s">
        <v>205</v>
      </c>
      <c r="I744" s="59">
        <v>3</v>
      </c>
      <c r="J744" s="60">
        <f>IF(ISBLANK(H744),"",IFERROR(VLOOKUP(B744,'Np PL4 Stock'!$A:$D,4,FALSE),""))</f>
        <v>46062</v>
      </c>
      <c r="K744" s="61">
        <f>IF(ISBLANK(H744),"",SUMIF('Np PL4 Stock'!$A:$A,B744,'Np PL4 Stock'!$N:$N))</f>
        <v>2.4</v>
      </c>
      <c r="L744" s="62">
        <f>IF(ISBLANK(H744),"",VLOOKUP(LEFT(B744,5),Unit!A:B,2,FALSE))</f>
        <v>20</v>
      </c>
      <c r="M744" s="63" t="str">
        <f>IF(ISBLANK(H744),"",IFERROR(VLOOKUP(B744,'Np PL4 Stock'!$A:$T,20,FALSE),""))</f>
        <v>V1-MB1</v>
      </c>
      <c r="N744" s="63" t="str">
        <f>IF(ISBLANK(H744),"",IFERROR(VLOOKUP(B744,'Np PL4 Stock'!$A:$U,21,FALSE),""))</f>
        <v>SIS</v>
      </c>
      <c r="O744" s="62">
        <f t="shared" si="118"/>
        <v>120</v>
      </c>
      <c r="P744" s="62">
        <f t="shared" si="115"/>
        <v>7.282855e-5</v>
      </c>
      <c r="Q744" s="67">
        <f t="shared" si="119"/>
        <v>9.8607125e-7</v>
      </c>
      <c r="R744" s="67">
        <f t="shared" si="116"/>
        <v>1.31650075277778e-6</v>
      </c>
      <c r="S744" s="59">
        <v>13</v>
      </c>
      <c r="T744" s="147">
        <v>7.783</v>
      </c>
      <c r="U744" s="147">
        <v>7.716</v>
      </c>
      <c r="V744" s="59">
        <v>90.816</v>
      </c>
      <c r="W744" s="59">
        <v>379</v>
      </c>
      <c r="X744" s="59">
        <v>96</v>
      </c>
      <c r="Y744" s="59">
        <v>100</v>
      </c>
      <c r="Z744" s="59">
        <v>84</v>
      </c>
      <c r="AA744" s="59">
        <v>0</v>
      </c>
      <c r="AB744" s="59">
        <v>0</v>
      </c>
      <c r="AC744" s="59">
        <v>0</v>
      </c>
      <c r="AD744" s="59">
        <v>0</v>
      </c>
      <c r="AE744" s="59">
        <v>100</v>
      </c>
      <c r="AF744" s="73" t="s">
        <v>38</v>
      </c>
      <c r="AG744" s="73">
        <v>55000</v>
      </c>
      <c r="AH744" s="73" t="s">
        <v>38</v>
      </c>
      <c r="AI744" s="73" t="s">
        <v>38</v>
      </c>
      <c r="AJ744" s="73" t="s">
        <v>38</v>
      </c>
      <c r="AK744" s="73" t="s">
        <v>32</v>
      </c>
      <c r="AL744" s="77" t="str">
        <f>IF(ISBLANK(S744),"",IF(AJ744="Fail","Fail",IF(E744="PL4",IF(AND(T744&gt;STD_01122025!$D$3,U744&lt;STD_01122025!$D$4,OR(AF744="ND",AF744&lt;STD_01122025!$D$7),AH744="ND"),"Pass","Fail"),IF(E744="PL12",IF(AND(S744&lt;STD_01122025!$F$2,T744&gt;STD_01122025!$F$3,U744&lt;STD_01122025!$F$4,V744&gt;STD_01122025!$F$5,X744&gt;STD_01122025!$F$6,OR(AF744="ND",AF744&lt;STD_01122025!$F$7),AH744="ND"),"Pass","Fail"),IF(E744="SuperPL",IF(AND(T744&gt;STD_01122025!$H$3,U744&lt;STD_01122025!$H$4,V744&gt;STD_01122025!$H$5,X744&gt;STD_01122025!$H$6,OR(AF744="ND",AF744&lt;STD_01122025!$H$7),AH744="ND"),"Pass","Fail"),IF(E744="Flight",IF(AND(T744&gt;STD_01122025!$J$3,U744&lt;STD_01122025!$J$4,X744&gt;STD_01122025!$J$6,OR(AF744="ND",AF744&lt;STD_01122025!$J$7),AH744="ND"),"Pass","Fail"),""))))))</f>
        <v>Pass</v>
      </c>
      <c r="AM744" s="62">
        <f>IF(ISBLANK(B744),"",IFERROR(IF(VLOOKUP(B744,'Np PL4 Stock'!$A:$J,10,FALSE)="Np4",D744-VLOOKUP(B744,'Np PL4 Stock'!$A:$E,5,FALSE),D744-VLOOKUP(B744,'Np PL4 Stock'!$A:$E,5,FALSE)-1),""))</f>
        <v>14</v>
      </c>
      <c r="AN744" s="147">
        <v>8.013</v>
      </c>
      <c r="AO744" s="147">
        <v>7.872</v>
      </c>
      <c r="AP744" s="59">
        <v>100</v>
      </c>
      <c r="AQ744" s="59">
        <v>335</v>
      </c>
      <c r="AR744" s="59">
        <v>97</v>
      </c>
      <c r="AS744" s="59">
        <v>100</v>
      </c>
      <c r="AT744" s="73" t="s">
        <v>38</v>
      </c>
      <c r="AU744" s="73">
        <v>75000</v>
      </c>
      <c r="AV744" s="73" t="s">
        <v>38</v>
      </c>
      <c r="AW744" s="73" t="s">
        <v>38</v>
      </c>
      <c r="AX744" s="84" t="s">
        <v>32</v>
      </c>
      <c r="AY744" s="59">
        <v>0</v>
      </c>
      <c r="AZ744" s="59">
        <v>0</v>
      </c>
      <c r="BA744" s="59">
        <v>0</v>
      </c>
      <c r="BB744" s="59">
        <v>0</v>
      </c>
      <c r="BC744" s="59">
        <v>0</v>
      </c>
      <c r="BD744" s="59">
        <v>0</v>
      </c>
      <c r="BE744" s="84" t="s">
        <v>38</v>
      </c>
      <c r="BF744" s="84" t="s">
        <v>38</v>
      </c>
      <c r="BG744" s="84" t="s">
        <v>38</v>
      </c>
      <c r="BH744" s="84" t="s">
        <v>38</v>
      </c>
      <c r="BI744" s="85" t="s">
        <v>826</v>
      </c>
      <c r="BJ744" s="86" t="s">
        <v>146</v>
      </c>
      <c r="BK744" s="86" t="s">
        <v>497</v>
      </c>
      <c r="BL744" s="86" t="s">
        <v>177</v>
      </c>
      <c r="BM744" s="86" t="s">
        <v>178</v>
      </c>
      <c r="BN744" s="86"/>
      <c r="BO744" s="59">
        <v>30</v>
      </c>
      <c r="BP744" s="69">
        <v>256104305100413</v>
      </c>
      <c r="BQ744" s="92">
        <v>0.25</v>
      </c>
      <c r="BR744" s="93">
        <v>0.05</v>
      </c>
      <c r="BS744" s="94">
        <f t="shared" si="120"/>
        <v>0.3</v>
      </c>
      <c r="BT744" s="95">
        <v>0.111</v>
      </c>
      <c r="BU744" s="101">
        <f t="shared" si="121"/>
        <v>0.411</v>
      </c>
      <c r="BV744" s="102">
        <f t="shared" si="125"/>
        <v>2.98507462686567</v>
      </c>
      <c r="BW744" s="103">
        <v>300</v>
      </c>
      <c r="BX744" s="104">
        <f t="shared" si="122"/>
        <v>0.00122686567164179</v>
      </c>
      <c r="BY744" s="105">
        <v>1000</v>
      </c>
      <c r="BZ744" s="103" t="s">
        <v>32</v>
      </c>
      <c r="CA744" s="106" t="s">
        <v>189</v>
      </c>
      <c r="CB744" s="107" t="s">
        <v>148</v>
      </c>
      <c r="CC744" s="112" t="s">
        <v>149</v>
      </c>
      <c r="CD744" s="106"/>
      <c r="CE744" s="103" t="s">
        <v>192</v>
      </c>
      <c r="CF744" s="113"/>
      <c r="CG744" s="114">
        <v>2000024259</v>
      </c>
    </row>
    <row r="745" spans="1:85">
      <c r="A745" s="53" t="str">
        <f t="shared" si="123"/>
        <v>D1-01-09-46076</v>
      </c>
      <c r="B745" s="47" t="str">
        <f t="shared" si="124"/>
        <v>D1-01-09</v>
      </c>
      <c r="C745" s="48" t="s">
        <v>43</v>
      </c>
      <c r="D745" s="49">
        <v>46076</v>
      </c>
      <c r="E745" s="50" t="s">
        <v>14</v>
      </c>
      <c r="F745" s="51" t="s">
        <v>15</v>
      </c>
      <c r="G745" s="59">
        <v>9</v>
      </c>
      <c r="H745" s="51" t="s">
        <v>205</v>
      </c>
      <c r="I745" s="59">
        <v>1</v>
      </c>
      <c r="J745" s="60">
        <f>IF(ISBLANK(H745),"",IFERROR(VLOOKUP(B745,'Np PL4 Stock'!$A:$D,4,FALSE),""))</f>
        <v>46062</v>
      </c>
      <c r="K745" s="61">
        <f>IF(ISBLANK(H745),"",SUMIF('Np PL4 Stock'!$A:$A,B745,'Np PL4 Stock'!$N:$N))</f>
        <v>2.4</v>
      </c>
      <c r="L745" s="62">
        <f>IF(ISBLANK(H745),"",VLOOKUP(LEFT(B745,5),Unit!A:B,2,FALSE))</f>
        <v>20</v>
      </c>
      <c r="M745" s="63" t="str">
        <f>IF(ISBLANK(H745),"",IFERROR(VLOOKUP(B745,'Np PL4 Stock'!$A:$T,20,FALSE),""))</f>
        <v>V1-MA1</v>
      </c>
      <c r="N745" s="63" t="str">
        <f>IF(ISBLANK(H745),"",IFERROR(VLOOKUP(B745,'Np PL4 Stock'!$A:$U,21,FALSE),""))</f>
        <v>SIS</v>
      </c>
      <c r="O745" s="62">
        <f t="shared" si="118"/>
        <v>120</v>
      </c>
      <c r="P745" s="62">
        <f t="shared" si="115"/>
        <v>8.8e-5</v>
      </c>
      <c r="Q745" s="67">
        <f t="shared" si="119"/>
        <v>7.33333333333333e-7</v>
      </c>
      <c r="R745" s="67">
        <f t="shared" si="116"/>
        <v>9.87555555555555e-7</v>
      </c>
      <c r="S745" s="59">
        <v>13</v>
      </c>
      <c r="T745" s="147">
        <v>7.783</v>
      </c>
      <c r="U745" s="147">
        <v>8.055</v>
      </c>
      <c r="V745" s="59">
        <v>90.426</v>
      </c>
      <c r="W745" s="59">
        <v>381</v>
      </c>
      <c r="X745" s="59">
        <v>95</v>
      </c>
      <c r="Y745" s="59">
        <v>100</v>
      </c>
      <c r="Z745" s="59">
        <v>92</v>
      </c>
      <c r="AA745" s="59">
        <v>0</v>
      </c>
      <c r="AB745" s="59">
        <v>0</v>
      </c>
      <c r="AC745" s="59">
        <v>0</v>
      </c>
      <c r="AD745" s="59">
        <v>0</v>
      </c>
      <c r="AE745" s="59">
        <v>100</v>
      </c>
      <c r="AF745" s="73" t="s">
        <v>38</v>
      </c>
      <c r="AG745" s="73">
        <v>60000</v>
      </c>
      <c r="AH745" s="73" t="s">
        <v>38</v>
      </c>
      <c r="AI745" s="73" t="s">
        <v>38</v>
      </c>
      <c r="AJ745" s="73" t="s">
        <v>38</v>
      </c>
      <c r="AK745" s="73" t="s">
        <v>32</v>
      </c>
      <c r="AL745" s="77" t="str">
        <f>IF(ISBLANK(S745),"",IF(AJ745="Fail","Fail",IF(E745="PL4",IF(AND(T745&gt;STD_01122025!$D$3,U745&lt;STD_01122025!$D$4,OR(AF745="ND",AF745&lt;STD_01122025!$D$7),AH745="ND"),"Pass","Fail"),IF(E745="PL12",IF(AND(S745&lt;STD_01122025!$F$2,T745&gt;STD_01122025!$F$3,U745&lt;STD_01122025!$F$4,V745&gt;STD_01122025!$F$5,X745&gt;STD_01122025!$F$6,OR(AF745="ND",AF745&lt;STD_01122025!$F$7),AH745="ND"),"Pass","Fail"),IF(E745="SuperPL",IF(AND(T745&gt;STD_01122025!$H$3,U745&lt;STD_01122025!$H$4,V745&gt;STD_01122025!$H$5,X745&gt;STD_01122025!$H$6,OR(AF745="ND",AF745&lt;STD_01122025!$H$7),AH745="ND"),"Pass","Fail"),IF(E745="Flight",IF(AND(T745&gt;STD_01122025!$J$3,U745&lt;STD_01122025!$J$4,X745&gt;STD_01122025!$J$6,OR(AF745="ND",AF745&lt;STD_01122025!$J$7),AH745="ND"),"Pass","Fail"),""))))))</f>
        <v>Pass</v>
      </c>
      <c r="AM745" s="62">
        <f>IF(ISBLANK(B745),"",IFERROR(IF(VLOOKUP(B745,'Np PL4 Stock'!$A:$J,10,FALSE)="Np4",D745-VLOOKUP(B745,'Np PL4 Stock'!$A:$E,5,FALSE),D745-VLOOKUP(B745,'Np PL4 Stock'!$A:$E,5,FALSE)-1),""))</f>
        <v>14</v>
      </c>
      <c r="AN745" s="147">
        <v>8.131</v>
      </c>
      <c r="AO745" s="147">
        <v>9.012</v>
      </c>
      <c r="AP745" s="59">
        <v>96</v>
      </c>
      <c r="AQ745" s="59">
        <v>304</v>
      </c>
      <c r="AR745" s="59">
        <v>98</v>
      </c>
      <c r="AS745" s="59">
        <v>100</v>
      </c>
      <c r="AT745" s="73" t="s">
        <v>38</v>
      </c>
      <c r="AU745" s="73">
        <v>45000</v>
      </c>
      <c r="AV745" s="73" t="s">
        <v>38</v>
      </c>
      <c r="AW745" s="73" t="s">
        <v>38</v>
      </c>
      <c r="AX745" s="84" t="s">
        <v>32</v>
      </c>
      <c r="AY745" s="59">
        <v>0</v>
      </c>
      <c r="AZ745" s="59">
        <v>0</v>
      </c>
      <c r="BA745" s="59">
        <v>0</v>
      </c>
      <c r="BB745" s="59">
        <v>0</v>
      </c>
      <c r="BC745" s="59">
        <v>0</v>
      </c>
      <c r="BD745" s="59">
        <v>0</v>
      </c>
      <c r="BE745" s="84" t="s">
        <v>38</v>
      </c>
      <c r="BF745" s="84" t="s">
        <v>38</v>
      </c>
      <c r="BG745" s="84" t="s">
        <v>38</v>
      </c>
      <c r="BH745" s="84" t="s">
        <v>38</v>
      </c>
      <c r="BI745" s="85" t="s">
        <v>540</v>
      </c>
      <c r="BJ745" s="86" t="s">
        <v>261</v>
      </c>
      <c r="BK745" s="71" t="s">
        <v>495</v>
      </c>
      <c r="BL745" s="86" t="s">
        <v>155</v>
      </c>
      <c r="BM745" s="86" t="s">
        <v>178</v>
      </c>
      <c r="BN745" s="86"/>
      <c r="BO745" s="59">
        <v>8</v>
      </c>
      <c r="BP745" s="69">
        <v>256104305100414</v>
      </c>
      <c r="BQ745" s="92">
        <v>1.6</v>
      </c>
      <c r="BR745" s="93">
        <v>0.16</v>
      </c>
      <c r="BS745" s="94">
        <f t="shared" si="120"/>
        <v>1.76</v>
      </c>
      <c r="BT745" s="95">
        <v>0.610133333333333</v>
      </c>
      <c r="BU745" s="101">
        <f t="shared" si="121"/>
        <v>2.37013333333333</v>
      </c>
      <c r="BV745" s="102">
        <f t="shared" si="125"/>
        <v>3.28947368421053</v>
      </c>
      <c r="BW745" s="103">
        <v>1955.55555555556</v>
      </c>
      <c r="BX745" s="104">
        <f t="shared" si="122"/>
        <v>0.00779649122807017</v>
      </c>
      <c r="BY745" s="105">
        <v>900</v>
      </c>
      <c r="BZ745" s="103" t="s">
        <v>32</v>
      </c>
      <c r="CA745" s="106" t="s">
        <v>189</v>
      </c>
      <c r="CB745" s="107" t="s">
        <v>148</v>
      </c>
      <c r="CC745" s="112" t="s">
        <v>149</v>
      </c>
      <c r="CD745" s="106"/>
      <c r="CE745" s="103" t="s">
        <v>192</v>
      </c>
      <c r="CF745" s="113"/>
      <c r="CG745" s="114">
        <v>2000014261</v>
      </c>
    </row>
    <row r="746" spans="1:85">
      <c r="A746" s="53" t="str">
        <f t="shared" si="123"/>
        <v>D1-05-09-46076</v>
      </c>
      <c r="B746" s="47" t="str">
        <f t="shared" si="124"/>
        <v>D1-05-09</v>
      </c>
      <c r="C746" s="48" t="s">
        <v>43</v>
      </c>
      <c r="D746" s="49">
        <v>46076</v>
      </c>
      <c r="E746" s="50" t="s">
        <v>14</v>
      </c>
      <c r="F746" s="51" t="s">
        <v>15</v>
      </c>
      <c r="G746" s="59">
        <v>9</v>
      </c>
      <c r="H746" s="51" t="s">
        <v>205</v>
      </c>
      <c r="I746" s="59">
        <v>5</v>
      </c>
      <c r="J746" s="60">
        <f>IF(ISBLANK(H746),"",IFERROR(VLOOKUP(B746,'Np PL4 Stock'!$A:$D,4,FALSE),""))</f>
        <v>46062</v>
      </c>
      <c r="K746" s="61">
        <f>IF(ISBLANK(H746),"",SUMIF('Np PL4 Stock'!$A:$A,B746,'Np PL4 Stock'!$N:$N))</f>
        <v>2.4</v>
      </c>
      <c r="L746" s="62">
        <f>IF(ISBLANK(H746),"",VLOOKUP(LEFT(B746,5),Unit!A:B,2,FALSE))</f>
        <v>20</v>
      </c>
      <c r="M746" s="63" t="str">
        <f>IF(ISBLANK(H746),"",IFERROR(VLOOKUP(B746,'Np PL4 Stock'!$A:$T,20,FALSE),""))</f>
        <v>V1-MB1</v>
      </c>
      <c r="N746" s="63" t="str">
        <f>IF(ISBLANK(H746),"",IFERROR(VLOOKUP(B746,'Np PL4 Stock'!$A:$U,21,FALSE),""))</f>
        <v>SIS</v>
      </c>
      <c r="O746" s="62">
        <f t="shared" si="118"/>
        <v>120</v>
      </c>
      <c r="P746" s="62">
        <f t="shared" si="115"/>
        <v>9.66e-5</v>
      </c>
      <c r="Q746" s="67">
        <f t="shared" si="119"/>
        <v>8.05e-7</v>
      </c>
      <c r="R746" s="67">
        <f t="shared" si="116"/>
        <v>1.12175555555556e-6</v>
      </c>
      <c r="S746" s="59">
        <v>13</v>
      </c>
      <c r="T746" s="147">
        <v>7.503</v>
      </c>
      <c r="U746" s="147">
        <v>6.497</v>
      </c>
      <c r="V746" s="59">
        <v>84.337</v>
      </c>
      <c r="W746" s="59">
        <v>418</v>
      </c>
      <c r="X746" s="59">
        <v>92</v>
      </c>
      <c r="Y746" s="59">
        <v>100</v>
      </c>
      <c r="Z746" s="59">
        <v>88</v>
      </c>
      <c r="AA746" s="59">
        <v>0</v>
      </c>
      <c r="AB746" s="59">
        <v>0</v>
      </c>
      <c r="AC746" s="59">
        <v>0</v>
      </c>
      <c r="AD746" s="59">
        <v>0</v>
      </c>
      <c r="AE746" s="59">
        <v>100</v>
      </c>
      <c r="AF746" s="73" t="s">
        <v>38</v>
      </c>
      <c r="AG746" s="73">
        <v>45000</v>
      </c>
      <c r="AH746" s="73" t="s">
        <v>38</v>
      </c>
      <c r="AI746" s="73" t="s">
        <v>38</v>
      </c>
      <c r="AJ746" s="73" t="s">
        <v>38</v>
      </c>
      <c r="AK746" s="73" t="s">
        <v>32</v>
      </c>
      <c r="AL746" s="77" t="str">
        <f>IF(ISBLANK(S746),"",IF(AJ746="Fail","Fail",IF(E746="PL4",IF(AND(T746&gt;STD_01122025!$D$3,U746&lt;STD_01122025!$D$4,OR(AF746="ND",AF746&lt;STD_01122025!$D$7),AH746="ND"),"Pass","Fail"),IF(E746="PL12",IF(AND(S746&lt;STD_01122025!$F$2,T746&gt;STD_01122025!$F$3,U746&lt;STD_01122025!$F$4,V746&gt;STD_01122025!$F$5,X746&gt;STD_01122025!$F$6,OR(AF746="ND",AF746&lt;STD_01122025!$F$7),AH746="ND"),"Pass","Fail"),IF(E746="SuperPL",IF(AND(T746&gt;STD_01122025!$H$3,U746&lt;STD_01122025!$H$4,V746&gt;STD_01122025!$H$5,X746&gt;STD_01122025!$H$6,OR(AF746="ND",AF746&lt;STD_01122025!$H$7),AH746="ND"),"Pass","Fail"),IF(E746="Flight",IF(AND(T746&gt;STD_01122025!$J$3,U746&lt;STD_01122025!$J$4,X746&gt;STD_01122025!$J$6,OR(AF746="ND",AF746&lt;STD_01122025!$J$7),AH746="ND"),"Pass","Fail"),""))))))</f>
        <v>Pass</v>
      </c>
      <c r="AM746" s="62">
        <f>IF(ISBLANK(B746),"",IFERROR(IF(VLOOKUP(B746,'Np PL4 Stock'!$A:$J,10,FALSE)="Np4",D746-VLOOKUP(B746,'Np PL4 Stock'!$A:$E,5,FALSE),D746-VLOOKUP(B746,'Np PL4 Stock'!$A:$E,5,FALSE)-1),""))</f>
        <v>14</v>
      </c>
      <c r="AN746" s="147">
        <v>7.775</v>
      </c>
      <c r="AO746" s="147">
        <v>8.264</v>
      </c>
      <c r="AP746" s="59">
        <v>89</v>
      </c>
      <c r="AQ746" s="59">
        <v>368</v>
      </c>
      <c r="AR746" s="59">
        <v>96</v>
      </c>
      <c r="AS746" s="59">
        <v>100</v>
      </c>
      <c r="AT746" s="73">
        <v>1000</v>
      </c>
      <c r="AU746" s="73">
        <v>55000</v>
      </c>
      <c r="AV746" s="73" t="s">
        <v>38</v>
      </c>
      <c r="AW746" s="73" t="s">
        <v>38</v>
      </c>
      <c r="AX746" s="84" t="s">
        <v>32</v>
      </c>
      <c r="AY746" s="59">
        <v>0</v>
      </c>
      <c r="AZ746" s="59">
        <v>0</v>
      </c>
      <c r="BA746" s="59">
        <v>0</v>
      </c>
      <c r="BB746" s="59">
        <v>0</v>
      </c>
      <c r="BC746" s="59">
        <v>0</v>
      </c>
      <c r="BD746" s="59">
        <v>0</v>
      </c>
      <c r="BE746" s="84" t="s">
        <v>38</v>
      </c>
      <c r="BF746" s="84" t="s">
        <v>38</v>
      </c>
      <c r="BG746" s="84" t="s">
        <v>38</v>
      </c>
      <c r="BH746" s="84" t="s">
        <v>38</v>
      </c>
      <c r="BI746" s="85" t="s">
        <v>540</v>
      </c>
      <c r="BJ746" s="86" t="s">
        <v>261</v>
      </c>
      <c r="BK746" s="71" t="s">
        <v>495</v>
      </c>
      <c r="BL746" s="86" t="s">
        <v>155</v>
      </c>
      <c r="BM746" s="86" t="s">
        <v>178</v>
      </c>
      <c r="BN746" s="86"/>
      <c r="BO746" s="59">
        <v>8</v>
      </c>
      <c r="BP746" s="69">
        <v>256104305100414</v>
      </c>
      <c r="BQ746" s="92">
        <v>0.6</v>
      </c>
      <c r="BR746" s="93">
        <v>0.06</v>
      </c>
      <c r="BS746" s="94">
        <f t="shared" si="120"/>
        <v>0.66</v>
      </c>
      <c r="BT746" s="95">
        <v>0.2288</v>
      </c>
      <c r="BU746" s="101">
        <f t="shared" si="121"/>
        <v>0.8888</v>
      </c>
      <c r="BV746" s="102">
        <f t="shared" si="125"/>
        <v>2.71739130434783</v>
      </c>
      <c r="BW746" s="103">
        <v>733.333333333333</v>
      </c>
      <c r="BX746" s="104"/>
      <c r="BY746" s="105">
        <v>900</v>
      </c>
      <c r="BZ746" s="103" t="s">
        <v>32</v>
      </c>
      <c r="CA746" s="106" t="s">
        <v>189</v>
      </c>
      <c r="CB746" s="107" t="s">
        <v>148</v>
      </c>
      <c r="CC746" s="112" t="s">
        <v>149</v>
      </c>
      <c r="CD746" s="106"/>
      <c r="CE746" s="103" t="s">
        <v>192</v>
      </c>
      <c r="CF746" s="113"/>
      <c r="CG746" s="114">
        <v>2000014261</v>
      </c>
    </row>
    <row r="747" spans="1:85">
      <c r="A747" s="53" t="str">
        <f t="shared" si="123"/>
        <v>D1-02-09-46076</v>
      </c>
      <c r="B747" s="47" t="str">
        <f t="shared" si="124"/>
        <v>D1-02-09</v>
      </c>
      <c r="C747" s="48" t="s">
        <v>43</v>
      </c>
      <c r="D747" s="49">
        <v>46076</v>
      </c>
      <c r="E747" s="50" t="s">
        <v>14</v>
      </c>
      <c r="F747" s="51" t="s">
        <v>15</v>
      </c>
      <c r="G747" s="59">
        <v>9</v>
      </c>
      <c r="H747" s="51" t="s">
        <v>205</v>
      </c>
      <c r="I747" s="59">
        <v>2</v>
      </c>
      <c r="J747" s="60">
        <f>IF(ISBLANK(H747),"",IFERROR(VLOOKUP(B747,'Np PL4 Stock'!$A:$D,4,FALSE),""))</f>
        <v>46062</v>
      </c>
      <c r="K747" s="61">
        <f>IF(ISBLANK(H747),"",SUMIF('Np PL4 Stock'!$A:$A,B747,'Np PL4 Stock'!$N:$N))</f>
        <v>2.4</v>
      </c>
      <c r="L747" s="62">
        <f>IF(ISBLANK(H747),"",VLOOKUP(LEFT(B747,5),Unit!A:B,2,FALSE))</f>
        <v>20</v>
      </c>
      <c r="M747" s="63" t="str">
        <f>IF(ISBLANK(H747),"",IFERROR(VLOOKUP(B747,'Np PL4 Stock'!$A:$T,20,FALSE),""))</f>
        <v>V1-MA1</v>
      </c>
      <c r="N747" s="63" t="str">
        <f>IF(ISBLANK(H747),"",IFERROR(VLOOKUP(B747,'Np PL4 Stock'!$A:$U,21,FALSE),""))</f>
        <v>SIS</v>
      </c>
      <c r="O747" s="62">
        <f t="shared" si="118"/>
        <v>120</v>
      </c>
      <c r="P747" s="62">
        <f t="shared" si="115"/>
        <v>2.017715e-5</v>
      </c>
      <c r="Q747" s="67">
        <f t="shared" si="119"/>
        <v>5.34809583333333e-7</v>
      </c>
      <c r="R747" s="67">
        <f t="shared" si="116"/>
        <v>7.10920916666667e-7</v>
      </c>
      <c r="S747" s="59">
        <v>13</v>
      </c>
      <c r="T747" s="147">
        <v>7.796</v>
      </c>
      <c r="U747" s="147">
        <v>7.282</v>
      </c>
      <c r="V747" s="59">
        <v>93.617</v>
      </c>
      <c r="W747" s="59">
        <v>363</v>
      </c>
      <c r="X747" s="59">
        <v>97</v>
      </c>
      <c r="Y747" s="59">
        <v>100</v>
      </c>
      <c r="Z747" s="59">
        <v>88</v>
      </c>
      <c r="AA747" s="59">
        <v>0</v>
      </c>
      <c r="AB747" s="59">
        <v>0</v>
      </c>
      <c r="AC747" s="59">
        <v>0</v>
      </c>
      <c r="AD747" s="59">
        <v>0</v>
      </c>
      <c r="AE747" s="59">
        <v>100</v>
      </c>
      <c r="AF747" s="73" t="s">
        <v>38</v>
      </c>
      <c r="AG747" s="73">
        <v>65000</v>
      </c>
      <c r="AH747" s="73" t="s">
        <v>38</v>
      </c>
      <c r="AI747" s="73" t="s">
        <v>38</v>
      </c>
      <c r="AJ747" s="73" t="s">
        <v>38</v>
      </c>
      <c r="AK747" s="73" t="s">
        <v>32</v>
      </c>
      <c r="AL747" s="77" t="str">
        <f>IF(ISBLANK(S747),"",IF(AJ747="Fail","Fail",IF(E747="PL4",IF(AND(T747&gt;STD_01122025!$D$3,U747&lt;STD_01122025!$D$4,OR(AF747="ND",AF747&lt;STD_01122025!$D$7),AH747="ND"),"Pass","Fail"),IF(E747="PL12",IF(AND(S747&lt;STD_01122025!$F$2,T747&gt;STD_01122025!$F$3,U747&lt;STD_01122025!$F$4,V747&gt;STD_01122025!$F$5,X747&gt;STD_01122025!$F$6,OR(AF747="ND",AF747&lt;STD_01122025!$F$7),AH747="ND"),"Pass","Fail"),IF(E747="SuperPL",IF(AND(T747&gt;STD_01122025!$H$3,U747&lt;STD_01122025!$H$4,V747&gt;STD_01122025!$H$5,X747&gt;STD_01122025!$H$6,OR(AF747="ND",AF747&lt;STD_01122025!$H$7),AH747="ND"),"Pass","Fail"),IF(E747="Flight",IF(AND(T747&gt;STD_01122025!$J$3,U747&lt;STD_01122025!$J$4,X747&gt;STD_01122025!$J$6,OR(AF747="ND",AF747&lt;STD_01122025!$J$7),AH747="ND"),"Pass","Fail"),""))))))</f>
        <v>Pass</v>
      </c>
      <c r="AM747" s="62">
        <f>IF(ISBLANK(B747),"",IFERROR(IF(VLOOKUP(B747,'Np PL4 Stock'!$A:$J,10,FALSE)="Np4",D747-VLOOKUP(B747,'Np PL4 Stock'!$A:$E,5,FALSE),D747-VLOOKUP(B747,'Np PL4 Stock'!$A:$E,5,FALSE)-1),""))</f>
        <v>14</v>
      </c>
      <c r="AN747" s="147">
        <v>7.796</v>
      </c>
      <c r="AO747" s="147">
        <v>7.282</v>
      </c>
      <c r="AP747" s="59">
        <v>93.617</v>
      </c>
      <c r="AQ747" s="59">
        <v>363</v>
      </c>
      <c r="AR747" s="59">
        <v>97</v>
      </c>
      <c r="AS747" s="59">
        <v>100</v>
      </c>
      <c r="AT747" s="73" t="s">
        <v>38</v>
      </c>
      <c r="AU747" s="73">
        <v>65000</v>
      </c>
      <c r="AV747" s="73" t="s">
        <v>38</v>
      </c>
      <c r="AW747" s="73" t="s">
        <v>38</v>
      </c>
      <c r="AX747" s="84" t="s">
        <v>32</v>
      </c>
      <c r="AY747" s="59">
        <v>0</v>
      </c>
      <c r="AZ747" s="59">
        <v>0</v>
      </c>
      <c r="BA747" s="59">
        <v>0</v>
      </c>
      <c r="BB747" s="59">
        <v>0</v>
      </c>
      <c r="BC747" s="59">
        <v>0</v>
      </c>
      <c r="BD747" s="59">
        <v>0</v>
      </c>
      <c r="BE747" s="84" t="s">
        <v>38</v>
      </c>
      <c r="BF747" s="84" t="s">
        <v>38</v>
      </c>
      <c r="BG747" s="84" t="s">
        <v>38</v>
      </c>
      <c r="BH747" s="84" t="s">
        <v>38</v>
      </c>
      <c r="BI747" s="85" t="s">
        <v>758</v>
      </c>
      <c r="BJ747" s="86" t="s">
        <v>261</v>
      </c>
      <c r="BK747" s="71" t="s">
        <v>495</v>
      </c>
      <c r="BL747" s="86" t="s">
        <v>155</v>
      </c>
      <c r="BM747" s="86" t="s">
        <v>178</v>
      </c>
      <c r="BN747" s="86"/>
      <c r="BO747" s="59">
        <v>8</v>
      </c>
      <c r="BP747" s="69">
        <v>256104305100416</v>
      </c>
      <c r="BQ747" s="92">
        <v>0.126857</v>
      </c>
      <c r="BR747" s="93">
        <v>0.012686</v>
      </c>
      <c r="BS747" s="94">
        <f t="shared" si="120"/>
        <v>0.139543</v>
      </c>
      <c r="BT747" s="95">
        <v>0.0558172</v>
      </c>
      <c r="BU747" s="101">
        <f t="shared" si="121"/>
        <v>0.1953602</v>
      </c>
      <c r="BV747" s="102">
        <f t="shared" si="125"/>
        <v>2.75482093663912</v>
      </c>
      <c r="BW747" s="103">
        <v>155.047777777778</v>
      </c>
      <c r="BX747" s="104"/>
      <c r="BY747" s="105">
        <v>900</v>
      </c>
      <c r="BZ747" s="103" t="s">
        <v>32</v>
      </c>
      <c r="CA747" s="106" t="s">
        <v>189</v>
      </c>
      <c r="CB747" s="107" t="s">
        <v>148</v>
      </c>
      <c r="CC747" s="112" t="s">
        <v>149</v>
      </c>
      <c r="CD747" s="106"/>
      <c r="CE747" s="103" t="s">
        <v>192</v>
      </c>
      <c r="CF747" s="113"/>
      <c r="CG747" s="114">
        <v>2000023477</v>
      </c>
    </row>
    <row r="748" spans="1:85">
      <c r="A748" s="53" t="str">
        <f t="shared" si="123"/>
        <v>D1-02-09-46076</v>
      </c>
      <c r="B748" s="47" t="str">
        <f t="shared" si="124"/>
        <v>D1-02-09</v>
      </c>
      <c r="C748" s="48" t="s">
        <v>43</v>
      </c>
      <c r="D748" s="49">
        <v>46076</v>
      </c>
      <c r="E748" s="50" t="s">
        <v>14</v>
      </c>
      <c r="F748" s="51" t="s">
        <v>15</v>
      </c>
      <c r="G748" s="59">
        <v>9</v>
      </c>
      <c r="H748" s="51" t="s">
        <v>205</v>
      </c>
      <c r="I748" s="59">
        <v>2</v>
      </c>
      <c r="J748" s="60">
        <f>IF(ISBLANK(H748),"",IFERROR(VLOOKUP(B748,'Np PL4 Stock'!$A:$D,4,FALSE),""))</f>
        <v>46062</v>
      </c>
      <c r="K748" s="61">
        <f>IF(ISBLANK(H748),"",SUMIF('Np PL4 Stock'!$A:$A,B748,'Np PL4 Stock'!$N:$N))</f>
        <v>2.4</v>
      </c>
      <c r="L748" s="62">
        <f>IF(ISBLANK(H748),"",VLOOKUP(LEFT(B748,5),Unit!A:B,2,FALSE))</f>
        <v>20</v>
      </c>
      <c r="M748" s="63" t="str">
        <f>IF(ISBLANK(H748),"",IFERROR(VLOOKUP(B748,'Np PL4 Stock'!$A:$T,20,FALSE),""))</f>
        <v>V1-MA1</v>
      </c>
      <c r="N748" s="63" t="str">
        <f>IF(ISBLANK(H748),"",IFERROR(VLOOKUP(B748,'Np PL4 Stock'!$A:$U,21,FALSE),""))</f>
        <v>SIS</v>
      </c>
      <c r="O748" s="62">
        <f t="shared" si="118"/>
        <v>120</v>
      </c>
      <c r="P748" s="62">
        <f t="shared" si="115"/>
        <v>2.017715e-5</v>
      </c>
      <c r="Q748" s="67">
        <f t="shared" si="119"/>
        <v>5.34809583333333e-7</v>
      </c>
      <c r="R748" s="67">
        <f t="shared" si="116"/>
        <v>7.10920916666667e-7</v>
      </c>
      <c r="S748" s="59">
        <v>13</v>
      </c>
      <c r="T748" s="147">
        <v>7.796</v>
      </c>
      <c r="U748" s="147">
        <v>7.282</v>
      </c>
      <c r="V748" s="59">
        <v>93.617</v>
      </c>
      <c r="W748" s="59">
        <v>363</v>
      </c>
      <c r="X748" s="59">
        <v>97</v>
      </c>
      <c r="Y748" s="59">
        <v>100</v>
      </c>
      <c r="Z748" s="59">
        <v>88</v>
      </c>
      <c r="AA748" s="59">
        <v>0</v>
      </c>
      <c r="AB748" s="59">
        <v>0</v>
      </c>
      <c r="AC748" s="59">
        <v>0</v>
      </c>
      <c r="AD748" s="59">
        <v>0</v>
      </c>
      <c r="AE748" s="59">
        <v>100</v>
      </c>
      <c r="AF748" s="73" t="s">
        <v>38</v>
      </c>
      <c r="AG748" s="73">
        <v>65000</v>
      </c>
      <c r="AH748" s="73" t="s">
        <v>38</v>
      </c>
      <c r="AI748" s="73" t="s">
        <v>38</v>
      </c>
      <c r="AJ748" s="73" t="s">
        <v>38</v>
      </c>
      <c r="AK748" s="73" t="s">
        <v>32</v>
      </c>
      <c r="AL748" s="77" t="str">
        <f>IF(ISBLANK(S748),"",IF(AJ748="Fail","Fail",IF(E748="PL4",IF(AND(T748&gt;STD_01122025!$D$3,U748&lt;STD_01122025!$D$4,OR(AF748="ND",AF748&lt;STD_01122025!$D$7),AH748="ND"),"Pass","Fail"),IF(E748="PL12",IF(AND(S748&lt;STD_01122025!$F$2,T748&gt;STD_01122025!$F$3,U748&lt;STD_01122025!$F$4,V748&gt;STD_01122025!$F$5,X748&gt;STD_01122025!$F$6,OR(AF748="ND",AF748&lt;STD_01122025!$F$7),AH748="ND"),"Pass","Fail"),IF(E748="SuperPL",IF(AND(T748&gt;STD_01122025!$H$3,U748&lt;STD_01122025!$H$4,V748&gt;STD_01122025!$H$5,X748&gt;STD_01122025!$H$6,OR(AF748="ND",AF748&lt;STD_01122025!$H$7),AH748="ND"),"Pass","Fail"),IF(E748="Flight",IF(AND(T748&gt;STD_01122025!$J$3,U748&lt;STD_01122025!$J$4,X748&gt;STD_01122025!$J$6,OR(AF748="ND",AF748&lt;STD_01122025!$J$7),AH748="ND"),"Pass","Fail"),""))))))</f>
        <v>Pass</v>
      </c>
      <c r="AM748" s="62">
        <f>IF(ISBLANK(B748),"",IFERROR(IF(VLOOKUP(B748,'Np PL4 Stock'!$A:$J,10,FALSE)="Np4",D748-VLOOKUP(B748,'Np PL4 Stock'!$A:$E,5,FALSE),D748-VLOOKUP(B748,'Np PL4 Stock'!$A:$E,5,FALSE)-1),""))</f>
        <v>14</v>
      </c>
      <c r="AN748" s="147">
        <v>7.796</v>
      </c>
      <c r="AO748" s="147">
        <v>7.282</v>
      </c>
      <c r="AP748" s="59">
        <v>93.617</v>
      </c>
      <c r="AQ748" s="59">
        <v>363</v>
      </c>
      <c r="AR748" s="59">
        <v>97</v>
      </c>
      <c r="AS748" s="59">
        <v>100</v>
      </c>
      <c r="AT748" s="73" t="s">
        <v>38</v>
      </c>
      <c r="AU748" s="73">
        <v>65000</v>
      </c>
      <c r="AV748" s="73" t="s">
        <v>38</v>
      </c>
      <c r="AW748" s="73" t="s">
        <v>38</v>
      </c>
      <c r="AX748" s="84" t="s">
        <v>32</v>
      </c>
      <c r="AY748" s="59">
        <v>0</v>
      </c>
      <c r="AZ748" s="59">
        <v>0</v>
      </c>
      <c r="BA748" s="59">
        <v>0</v>
      </c>
      <c r="BB748" s="59">
        <v>0</v>
      </c>
      <c r="BC748" s="59">
        <v>0</v>
      </c>
      <c r="BD748" s="59">
        <v>0</v>
      </c>
      <c r="BE748" s="84" t="s">
        <v>38</v>
      </c>
      <c r="BF748" s="84" t="s">
        <v>38</v>
      </c>
      <c r="BG748" s="84" t="s">
        <v>38</v>
      </c>
      <c r="BH748" s="84" t="s">
        <v>38</v>
      </c>
      <c r="BI748" s="85" t="s">
        <v>537</v>
      </c>
      <c r="BJ748" s="86" t="s">
        <v>261</v>
      </c>
      <c r="BK748" s="71" t="s">
        <v>495</v>
      </c>
      <c r="BL748" s="86" t="s">
        <v>155</v>
      </c>
      <c r="BM748" s="86" t="s">
        <v>178</v>
      </c>
      <c r="BN748" s="86"/>
      <c r="BO748" s="59">
        <v>8</v>
      </c>
      <c r="BP748" s="69">
        <v>256104305100415</v>
      </c>
      <c r="BQ748" s="92">
        <v>0.07</v>
      </c>
      <c r="BR748" s="93">
        <v>0.007</v>
      </c>
      <c r="BS748" s="94">
        <f t="shared" si="120"/>
        <v>0.077</v>
      </c>
      <c r="BT748" s="95">
        <v>0.0265222222222222</v>
      </c>
      <c r="BU748" s="101">
        <f t="shared" si="121"/>
        <v>0.103522222222222</v>
      </c>
      <c r="BV748" s="102">
        <f t="shared" si="125"/>
        <v>2.75482093663912</v>
      </c>
      <c r="BW748" s="103">
        <v>85.5555555555556</v>
      </c>
      <c r="BX748" s="104">
        <f t="shared" si="122"/>
        <v>0.000285185185185185</v>
      </c>
      <c r="BY748" s="105">
        <v>900</v>
      </c>
      <c r="BZ748" s="103" t="s">
        <v>32</v>
      </c>
      <c r="CA748" s="106" t="s">
        <v>189</v>
      </c>
      <c r="CB748" s="107" t="s">
        <v>148</v>
      </c>
      <c r="CC748" s="112" t="s">
        <v>149</v>
      </c>
      <c r="CD748" s="106"/>
      <c r="CE748" s="103" t="s">
        <v>192</v>
      </c>
      <c r="CF748" s="113"/>
      <c r="CG748" s="114">
        <v>2000017568</v>
      </c>
    </row>
    <row r="749" spans="1:85">
      <c r="A749" s="53" t="str">
        <f t="shared" si="123"/>
        <v>D1-05-09-46076</v>
      </c>
      <c r="B749" s="47" t="str">
        <f t="shared" si="124"/>
        <v>D1-05-09</v>
      </c>
      <c r="C749" s="48" t="s">
        <v>43</v>
      </c>
      <c r="D749" s="49">
        <v>46076</v>
      </c>
      <c r="E749" s="50" t="s">
        <v>14</v>
      </c>
      <c r="F749" s="51" t="s">
        <v>15</v>
      </c>
      <c r="G749" s="59">
        <v>9</v>
      </c>
      <c r="H749" s="51" t="s">
        <v>205</v>
      </c>
      <c r="I749" s="59">
        <v>5</v>
      </c>
      <c r="J749" s="60">
        <f>IF(ISBLANK(H749),"",IFERROR(VLOOKUP(B749,'Np PL4 Stock'!$A:$D,4,FALSE),""))</f>
        <v>46062</v>
      </c>
      <c r="K749" s="61">
        <f>IF(ISBLANK(H749),"",SUMIF('Np PL4 Stock'!$A:$A,B749,'Np PL4 Stock'!$N:$N))</f>
        <v>2.4</v>
      </c>
      <c r="L749" s="62">
        <f>IF(ISBLANK(H749),"",VLOOKUP(LEFT(B749,5),Unit!A:B,2,FALSE))</f>
        <v>20</v>
      </c>
      <c r="M749" s="63" t="str">
        <f>IF(ISBLANK(H749),"",IFERROR(VLOOKUP(B749,'Np PL4 Stock'!$A:$T,20,FALSE),""))</f>
        <v>V1-MB1</v>
      </c>
      <c r="N749" s="63" t="str">
        <f>IF(ISBLANK(H749),"",IFERROR(VLOOKUP(B749,'Np PL4 Stock'!$A:$U,21,FALSE),""))</f>
        <v>SIS</v>
      </c>
      <c r="O749" s="62">
        <f t="shared" si="118"/>
        <v>120</v>
      </c>
      <c r="P749" s="62">
        <f t="shared" si="115"/>
        <v>9.66e-5</v>
      </c>
      <c r="Q749" s="67">
        <f t="shared" si="119"/>
        <v>8.05e-7</v>
      </c>
      <c r="R749" s="67">
        <f t="shared" si="116"/>
        <v>1.12175555555556e-6</v>
      </c>
      <c r="S749" s="59">
        <v>13</v>
      </c>
      <c r="T749" s="147">
        <v>7.503</v>
      </c>
      <c r="U749" s="147">
        <v>6.497</v>
      </c>
      <c r="V749" s="59">
        <v>84.337</v>
      </c>
      <c r="W749" s="59">
        <v>418</v>
      </c>
      <c r="X749" s="59">
        <v>92</v>
      </c>
      <c r="Y749" s="59">
        <v>100</v>
      </c>
      <c r="Z749" s="59">
        <v>88</v>
      </c>
      <c r="AA749" s="59">
        <v>0</v>
      </c>
      <c r="AB749" s="59">
        <v>0</v>
      </c>
      <c r="AC749" s="59">
        <v>0</v>
      </c>
      <c r="AD749" s="59">
        <v>0</v>
      </c>
      <c r="AE749" s="59">
        <v>100</v>
      </c>
      <c r="AF749" s="73" t="s">
        <v>38</v>
      </c>
      <c r="AG749" s="73">
        <v>45000</v>
      </c>
      <c r="AH749" s="73" t="s">
        <v>38</v>
      </c>
      <c r="AI749" s="73" t="s">
        <v>38</v>
      </c>
      <c r="AJ749" s="73" t="s">
        <v>38</v>
      </c>
      <c r="AK749" s="73" t="s">
        <v>32</v>
      </c>
      <c r="AL749" s="77" t="str">
        <f>IF(ISBLANK(S749),"",IF(AJ749="Fail","Fail",IF(E749="PL4",IF(AND(T749&gt;STD_01122025!$D$3,U749&lt;STD_01122025!$D$4,OR(AF749="ND",AF749&lt;STD_01122025!$D$7),AH749="ND"),"Pass","Fail"),IF(E749="PL12",IF(AND(S749&lt;STD_01122025!$F$2,T749&gt;STD_01122025!$F$3,U749&lt;STD_01122025!$F$4,V749&gt;STD_01122025!$F$5,X749&gt;STD_01122025!$F$6,OR(AF749="ND",AF749&lt;STD_01122025!$F$7),AH749="ND"),"Pass","Fail"),IF(E749="SuperPL",IF(AND(T749&gt;STD_01122025!$H$3,U749&lt;STD_01122025!$H$4,V749&gt;STD_01122025!$H$5,X749&gt;STD_01122025!$H$6,OR(AF749="ND",AF749&lt;STD_01122025!$H$7),AH749="ND"),"Pass","Fail"),IF(E749="Flight",IF(AND(T749&gt;STD_01122025!$J$3,U749&lt;STD_01122025!$J$4,X749&gt;STD_01122025!$J$6,OR(AF749="ND",AF749&lt;STD_01122025!$J$7),AH749="ND"),"Pass","Fail"),""))))))</f>
        <v>Pass</v>
      </c>
      <c r="AM749" s="62">
        <f>IF(ISBLANK(B749),"",IFERROR(IF(VLOOKUP(B749,'Np PL4 Stock'!$A:$J,10,FALSE)="Np4",D749-VLOOKUP(B749,'Np PL4 Stock'!$A:$E,5,FALSE),D749-VLOOKUP(B749,'Np PL4 Stock'!$A:$E,5,FALSE)-1),""))</f>
        <v>14</v>
      </c>
      <c r="AN749" s="147">
        <v>7.775</v>
      </c>
      <c r="AO749" s="147">
        <v>8.264</v>
      </c>
      <c r="AP749" s="59">
        <v>89</v>
      </c>
      <c r="AQ749" s="59">
        <v>368</v>
      </c>
      <c r="AR749" s="59">
        <v>96</v>
      </c>
      <c r="AS749" s="59">
        <v>100</v>
      </c>
      <c r="AT749" s="73">
        <v>1000</v>
      </c>
      <c r="AU749" s="73">
        <v>55000</v>
      </c>
      <c r="AV749" s="73" t="s">
        <v>38</v>
      </c>
      <c r="AW749" s="73" t="s">
        <v>38</v>
      </c>
      <c r="AX749" s="84" t="s">
        <v>32</v>
      </c>
      <c r="AY749" s="59">
        <v>0</v>
      </c>
      <c r="AZ749" s="59">
        <v>0</v>
      </c>
      <c r="BA749" s="59">
        <v>0</v>
      </c>
      <c r="BB749" s="59">
        <v>0</v>
      </c>
      <c r="BC749" s="59">
        <v>0</v>
      </c>
      <c r="BD749" s="59">
        <v>0</v>
      </c>
      <c r="BE749" s="84" t="s">
        <v>38</v>
      </c>
      <c r="BF749" s="84" t="s">
        <v>38</v>
      </c>
      <c r="BG749" s="84" t="s">
        <v>38</v>
      </c>
      <c r="BH749" s="84" t="s">
        <v>38</v>
      </c>
      <c r="BI749" s="85" t="s">
        <v>529</v>
      </c>
      <c r="BJ749" s="86" t="s">
        <v>261</v>
      </c>
      <c r="BK749" s="71" t="s">
        <v>495</v>
      </c>
      <c r="BL749" s="86" t="s">
        <v>155</v>
      </c>
      <c r="BM749" s="86" t="s">
        <v>178</v>
      </c>
      <c r="BN749" s="86"/>
      <c r="BO749" s="59">
        <v>8</v>
      </c>
      <c r="BP749" s="69">
        <v>256104305100417</v>
      </c>
      <c r="BQ749" s="92">
        <v>1.06</v>
      </c>
      <c r="BR749" s="93">
        <v>0.212</v>
      </c>
      <c r="BS749" s="94">
        <f t="shared" si="120"/>
        <v>1.272</v>
      </c>
      <c r="BT749" s="95">
        <v>0.531413333333333</v>
      </c>
      <c r="BU749" s="101">
        <f t="shared" si="121"/>
        <v>1.80341333333333</v>
      </c>
      <c r="BV749" s="102">
        <f t="shared" si="125"/>
        <v>2.71739130434783</v>
      </c>
      <c r="BW749" s="103">
        <v>1413.33333333333</v>
      </c>
      <c r="BX749" s="104">
        <f t="shared" si="122"/>
        <v>0.00490057971014493</v>
      </c>
      <c r="BY749" s="105">
        <v>900</v>
      </c>
      <c r="BZ749" s="103" t="s">
        <v>32</v>
      </c>
      <c r="CA749" s="106" t="s">
        <v>189</v>
      </c>
      <c r="CB749" s="107" t="s">
        <v>148</v>
      </c>
      <c r="CC749" s="112" t="s">
        <v>149</v>
      </c>
      <c r="CD749" s="106"/>
      <c r="CE749" s="103" t="s">
        <v>192</v>
      </c>
      <c r="CF749" s="113"/>
      <c r="CG749" s="114">
        <v>2000026430</v>
      </c>
    </row>
    <row r="750" spans="1:85">
      <c r="A750" s="53" t="str">
        <f t="shared" si="123"/>
        <v>D1-10-09-46077</v>
      </c>
      <c r="B750" s="47" t="str">
        <f t="shared" si="124"/>
        <v>D1-10-09</v>
      </c>
      <c r="C750" s="48" t="s">
        <v>43</v>
      </c>
      <c r="D750" s="49">
        <v>46077</v>
      </c>
      <c r="E750" s="50" t="s">
        <v>14</v>
      </c>
      <c r="F750" s="51" t="s">
        <v>15</v>
      </c>
      <c r="G750" s="59">
        <v>9</v>
      </c>
      <c r="H750" s="51" t="s">
        <v>205</v>
      </c>
      <c r="I750" s="59">
        <v>10</v>
      </c>
      <c r="J750" s="60">
        <f>IF(ISBLANK(H750),"",IFERROR(VLOOKUP(B750,'Np PL4 Stock'!$A:$D,4,FALSE),""))</f>
        <v>46063</v>
      </c>
      <c r="K750" s="61">
        <f>IF(ISBLANK(H750),"",SUMIF('Np PL4 Stock'!$A:$A,B750,'Np PL4 Stock'!$N:$N))</f>
        <v>2.4</v>
      </c>
      <c r="L750" s="62">
        <f>IF(ISBLANK(H750),"",VLOOKUP(LEFT(B750,5),Unit!A:B,2,FALSE))</f>
        <v>20</v>
      </c>
      <c r="M750" s="63" t="str">
        <f>IF(ISBLANK(H750),"",IFERROR(VLOOKUP(B750,'Np PL4 Stock'!$A:$T,20,FALSE),""))</f>
        <v>V1-MA1</v>
      </c>
      <c r="N750" s="63" t="str">
        <f>IF(ISBLANK(H750),"",IFERROR(VLOOKUP(B750,'Np PL4 Stock'!$A:$U,21,FALSE),""))</f>
        <v>SIS</v>
      </c>
      <c r="O750" s="62">
        <f t="shared" si="118"/>
        <v>120</v>
      </c>
      <c r="P750" s="62">
        <f t="shared" si="115"/>
        <v>6.05e-5</v>
      </c>
      <c r="Q750" s="67">
        <f t="shared" si="119"/>
        <v>5.04166666666667e-7</v>
      </c>
      <c r="R750" s="67">
        <f t="shared" si="116"/>
        <v>6.7230625e-7</v>
      </c>
      <c r="S750" s="71">
        <v>13</v>
      </c>
      <c r="T750" s="148">
        <v>7.82</v>
      </c>
      <c r="U750" s="148">
        <v>7.673</v>
      </c>
      <c r="V750" s="70">
        <v>92.593</v>
      </c>
      <c r="W750" s="71">
        <v>376</v>
      </c>
      <c r="X750" s="59">
        <v>96</v>
      </c>
      <c r="Y750" s="59">
        <v>100</v>
      </c>
      <c r="Z750" s="59">
        <v>84</v>
      </c>
      <c r="AA750" s="59">
        <v>0</v>
      </c>
      <c r="AB750" s="59">
        <v>0</v>
      </c>
      <c r="AC750" s="59">
        <v>0</v>
      </c>
      <c r="AD750" s="59">
        <v>0</v>
      </c>
      <c r="AE750" s="59">
        <v>100</v>
      </c>
      <c r="AF750" s="73" t="s">
        <v>38</v>
      </c>
      <c r="AG750" s="73">
        <v>75000</v>
      </c>
      <c r="AH750" s="73" t="s">
        <v>38</v>
      </c>
      <c r="AI750" s="73" t="s">
        <v>38</v>
      </c>
      <c r="AJ750" s="73" t="s">
        <v>38</v>
      </c>
      <c r="AK750" s="73" t="s">
        <v>32</v>
      </c>
      <c r="AL750" s="77" t="str">
        <f>IF(ISBLANK(S750),"",IF(AJ750="Fail","Fail",IF(E750="PL4",IF(AND(T750&gt;STD_01122025!$D$3,U750&lt;STD_01122025!$D$4,OR(AF750="ND",AF750&lt;STD_01122025!$D$7),AH750="ND"),"Pass","Fail"),IF(E750="PL12",IF(AND(S750&lt;STD_01122025!$F$2,T750&gt;STD_01122025!$F$3,U750&lt;STD_01122025!$F$4,V750&gt;STD_01122025!$F$5,X750&gt;STD_01122025!$F$6,OR(AF750="ND",AF750&lt;STD_01122025!$F$7),AH750="ND"),"Pass","Fail"),IF(E750="SuperPL",IF(AND(T750&gt;STD_01122025!$H$3,U750&lt;STD_01122025!$H$4,V750&gt;STD_01122025!$H$5,X750&gt;STD_01122025!$H$6,OR(AF750="ND",AF750&lt;STD_01122025!$H$7),AH750="ND"),"Pass","Fail"),IF(E750="Flight",IF(AND(T750&gt;STD_01122025!$J$3,U750&lt;STD_01122025!$J$4,X750&gt;STD_01122025!$J$6,OR(AF750="ND",AF750&lt;STD_01122025!$J$7),AH750="ND"),"Pass","Fail"),""))))))</f>
        <v>Pass</v>
      </c>
      <c r="AM750" s="62">
        <f>IF(ISBLANK(B750),"",IFERROR(IF(VLOOKUP(B750,'Np PL4 Stock'!$A:$J,10,FALSE)="Np4",D750-VLOOKUP(B750,'Np PL4 Stock'!$A:$E,5,FALSE),D750-VLOOKUP(B750,'Np PL4 Stock'!$A:$E,5,FALSE)-1),""))</f>
        <v>14</v>
      </c>
      <c r="AN750" s="147">
        <v>8.228</v>
      </c>
      <c r="AO750" s="147">
        <v>7.591</v>
      </c>
      <c r="AP750" s="59">
        <v>100</v>
      </c>
      <c r="AQ750" s="59">
        <v>288</v>
      </c>
      <c r="AR750" s="59">
        <v>96</v>
      </c>
      <c r="AS750" s="59">
        <v>100</v>
      </c>
      <c r="AT750" s="73" t="s">
        <v>38</v>
      </c>
      <c r="AU750" s="73">
        <v>105000</v>
      </c>
      <c r="AV750" s="73" t="s">
        <v>38</v>
      </c>
      <c r="AW750" s="73" t="s">
        <v>38</v>
      </c>
      <c r="AX750" s="84" t="s">
        <v>32</v>
      </c>
      <c r="AY750" s="59">
        <v>0</v>
      </c>
      <c r="AZ750" s="59">
        <v>0</v>
      </c>
      <c r="BA750" s="59">
        <v>0</v>
      </c>
      <c r="BB750" s="59">
        <v>0</v>
      </c>
      <c r="BC750" s="59">
        <v>0</v>
      </c>
      <c r="BD750" s="59">
        <v>0</v>
      </c>
      <c r="BE750" s="84" t="s">
        <v>38</v>
      </c>
      <c r="BF750" s="84" t="s">
        <v>38</v>
      </c>
      <c r="BG750" s="84" t="s">
        <v>38</v>
      </c>
      <c r="BH750" s="84" t="s">
        <v>38</v>
      </c>
      <c r="BI750" s="85" t="s">
        <v>516</v>
      </c>
      <c r="BJ750" s="86" t="s">
        <v>243</v>
      </c>
      <c r="BK750" s="86" t="s">
        <v>483</v>
      </c>
      <c r="BL750" s="86" t="s">
        <v>155</v>
      </c>
      <c r="BM750" s="86" t="s">
        <v>178</v>
      </c>
      <c r="BN750" s="86"/>
      <c r="BO750" s="59">
        <v>8</v>
      </c>
      <c r="BP750" s="69">
        <v>256104305100418</v>
      </c>
      <c r="BQ750" s="92">
        <v>0.55</v>
      </c>
      <c r="BR750" s="93">
        <v>0.055</v>
      </c>
      <c r="BS750" s="94">
        <f t="shared" si="120"/>
        <v>0.605</v>
      </c>
      <c r="BT750" s="95">
        <v>0.196625</v>
      </c>
      <c r="BU750" s="101">
        <f t="shared" si="121"/>
        <v>0.801625</v>
      </c>
      <c r="BV750" s="102">
        <f t="shared" si="125"/>
        <v>3.47222222222222</v>
      </c>
      <c r="BW750" s="103">
        <v>605</v>
      </c>
      <c r="BX750" s="104">
        <f t="shared" si="122"/>
        <v>0.00278342013888889</v>
      </c>
      <c r="BY750" s="105">
        <v>1000</v>
      </c>
      <c r="BZ750" s="103" t="s">
        <v>32</v>
      </c>
      <c r="CA750" s="106" t="s">
        <v>189</v>
      </c>
      <c r="CB750" s="107" t="s">
        <v>148</v>
      </c>
      <c r="CC750" s="112" t="s">
        <v>149</v>
      </c>
      <c r="CD750" s="106"/>
      <c r="CE750" s="103" t="s">
        <v>192</v>
      </c>
      <c r="CF750" s="113"/>
      <c r="CG750" s="114">
        <v>2000027731</v>
      </c>
    </row>
    <row r="751" spans="1:85">
      <c r="A751" s="53" t="str">
        <f t="shared" si="123"/>
        <v>D1-10-09-46077</v>
      </c>
      <c r="B751" s="47" t="str">
        <f t="shared" si="124"/>
        <v>D1-10-09</v>
      </c>
      <c r="C751" s="48" t="s">
        <v>43</v>
      </c>
      <c r="D751" s="49">
        <v>46077</v>
      </c>
      <c r="E751" s="50" t="s">
        <v>14</v>
      </c>
      <c r="F751" s="51" t="s">
        <v>15</v>
      </c>
      <c r="G751" s="59">
        <v>9</v>
      </c>
      <c r="H751" s="51" t="s">
        <v>205</v>
      </c>
      <c r="I751" s="59">
        <v>10</v>
      </c>
      <c r="J751" s="60">
        <f>IF(ISBLANK(H751),"",IFERROR(VLOOKUP(B751,'Np PL4 Stock'!$A:$D,4,FALSE),""))</f>
        <v>46063</v>
      </c>
      <c r="K751" s="61">
        <f>IF(ISBLANK(H751),"",SUMIF('Np PL4 Stock'!$A:$A,B751,'Np PL4 Stock'!$N:$N))</f>
        <v>2.4</v>
      </c>
      <c r="L751" s="62">
        <f>IF(ISBLANK(H751),"",VLOOKUP(LEFT(B751,5),Unit!A:B,2,FALSE))</f>
        <v>20</v>
      </c>
      <c r="M751" s="63" t="str">
        <f>IF(ISBLANK(H751),"",IFERROR(VLOOKUP(B751,'Np PL4 Stock'!$A:$T,20,FALSE),""))</f>
        <v>V1-MA1</v>
      </c>
      <c r="N751" s="63" t="str">
        <f>IF(ISBLANK(H751),"",IFERROR(VLOOKUP(B751,'Np PL4 Stock'!$A:$U,21,FALSE),""))</f>
        <v>SIS</v>
      </c>
      <c r="O751" s="62">
        <f t="shared" si="118"/>
        <v>120</v>
      </c>
      <c r="P751" s="62">
        <f t="shared" si="115"/>
        <v>6.05e-5</v>
      </c>
      <c r="Q751" s="67">
        <f t="shared" si="119"/>
        <v>5.04166666666667e-7</v>
      </c>
      <c r="R751" s="67">
        <f t="shared" si="116"/>
        <v>6.7230625e-7</v>
      </c>
      <c r="S751" s="71">
        <v>13</v>
      </c>
      <c r="T751" s="148">
        <v>7.82</v>
      </c>
      <c r="U751" s="148">
        <v>7.673</v>
      </c>
      <c r="V751" s="70">
        <v>92.593</v>
      </c>
      <c r="W751" s="71">
        <v>376</v>
      </c>
      <c r="X751" s="59">
        <v>96</v>
      </c>
      <c r="Y751" s="59">
        <v>100</v>
      </c>
      <c r="Z751" s="59">
        <v>84</v>
      </c>
      <c r="AA751" s="59">
        <v>0</v>
      </c>
      <c r="AB751" s="59">
        <v>0</v>
      </c>
      <c r="AC751" s="59">
        <v>0</v>
      </c>
      <c r="AD751" s="59">
        <v>0</v>
      </c>
      <c r="AE751" s="59">
        <v>100</v>
      </c>
      <c r="AF751" s="73" t="s">
        <v>38</v>
      </c>
      <c r="AG751" s="73">
        <v>75000</v>
      </c>
      <c r="AH751" s="73" t="s">
        <v>38</v>
      </c>
      <c r="AI751" s="73" t="s">
        <v>38</v>
      </c>
      <c r="AJ751" s="73" t="s">
        <v>38</v>
      </c>
      <c r="AK751" s="73" t="s">
        <v>32</v>
      </c>
      <c r="AL751" s="77" t="str">
        <f>IF(ISBLANK(S751),"",IF(AJ751="Fail","Fail",IF(E751="PL4",IF(AND(T751&gt;STD_01122025!$D$3,U751&lt;STD_01122025!$D$4,OR(AF751="ND",AF751&lt;STD_01122025!$D$7),AH751="ND"),"Pass","Fail"),IF(E751="PL12",IF(AND(S751&lt;STD_01122025!$F$2,T751&gt;STD_01122025!$F$3,U751&lt;STD_01122025!$F$4,V751&gt;STD_01122025!$F$5,X751&gt;STD_01122025!$F$6,OR(AF751="ND",AF751&lt;STD_01122025!$F$7),AH751="ND"),"Pass","Fail"),IF(E751="SuperPL",IF(AND(T751&gt;STD_01122025!$H$3,U751&lt;STD_01122025!$H$4,V751&gt;STD_01122025!$H$5,X751&gt;STD_01122025!$H$6,OR(AF751="ND",AF751&lt;STD_01122025!$H$7),AH751="ND"),"Pass","Fail"),IF(E751="Flight",IF(AND(T751&gt;STD_01122025!$J$3,U751&lt;STD_01122025!$J$4,X751&gt;STD_01122025!$J$6,OR(AF751="ND",AF751&lt;STD_01122025!$J$7),AH751="ND"),"Pass","Fail"),""))))))</f>
        <v>Pass</v>
      </c>
      <c r="AM751" s="62">
        <f>IF(ISBLANK(B751),"",IFERROR(IF(VLOOKUP(B751,'Np PL4 Stock'!$A:$J,10,FALSE)="Np4",D751-VLOOKUP(B751,'Np PL4 Stock'!$A:$E,5,FALSE),D751-VLOOKUP(B751,'Np PL4 Stock'!$A:$E,5,FALSE)-1),""))</f>
        <v>14</v>
      </c>
      <c r="AN751" s="147">
        <v>8.228</v>
      </c>
      <c r="AO751" s="147">
        <v>7.591</v>
      </c>
      <c r="AP751" s="59">
        <v>100</v>
      </c>
      <c r="AQ751" s="59">
        <v>288</v>
      </c>
      <c r="AR751" s="59">
        <v>96</v>
      </c>
      <c r="AS751" s="59">
        <v>100</v>
      </c>
      <c r="AT751" s="73" t="s">
        <v>38</v>
      </c>
      <c r="AU751" s="73">
        <v>105000</v>
      </c>
      <c r="AV751" s="73" t="s">
        <v>38</v>
      </c>
      <c r="AW751" s="73" t="s">
        <v>38</v>
      </c>
      <c r="AX751" s="84" t="s">
        <v>32</v>
      </c>
      <c r="AY751" s="59">
        <v>0</v>
      </c>
      <c r="AZ751" s="59">
        <v>0</v>
      </c>
      <c r="BA751" s="59">
        <v>0</v>
      </c>
      <c r="BB751" s="59">
        <v>0</v>
      </c>
      <c r="BC751" s="59">
        <v>0</v>
      </c>
      <c r="BD751" s="59">
        <v>0</v>
      </c>
      <c r="BE751" s="84" t="s">
        <v>38</v>
      </c>
      <c r="BF751" s="84" t="s">
        <v>38</v>
      </c>
      <c r="BG751" s="84" t="s">
        <v>38</v>
      </c>
      <c r="BH751" s="84" t="s">
        <v>38</v>
      </c>
      <c r="BI751" s="85" t="s">
        <v>554</v>
      </c>
      <c r="BJ751" s="86" t="s">
        <v>240</v>
      </c>
      <c r="BK751" s="86" t="s">
        <v>483</v>
      </c>
      <c r="BL751" s="86" t="s">
        <v>155</v>
      </c>
      <c r="BM751" s="86" t="s">
        <v>178</v>
      </c>
      <c r="BN751" s="86"/>
      <c r="BO751" s="59">
        <v>6</v>
      </c>
      <c r="BP751" s="69">
        <v>256104305100419</v>
      </c>
      <c r="BQ751" s="92">
        <v>0.55</v>
      </c>
      <c r="BR751" s="93">
        <v>0.055</v>
      </c>
      <c r="BS751" s="94">
        <f t="shared" si="120"/>
        <v>0.605</v>
      </c>
      <c r="BT751" s="95">
        <v>0.20691</v>
      </c>
      <c r="BU751" s="101">
        <f t="shared" si="121"/>
        <v>0.81191</v>
      </c>
      <c r="BV751" s="102">
        <f t="shared" si="125"/>
        <v>3.47222222222222</v>
      </c>
      <c r="BW751" s="103">
        <v>605</v>
      </c>
      <c r="BX751" s="104">
        <f t="shared" si="122"/>
        <v>0.00281913194444444</v>
      </c>
      <c r="BY751" s="105">
        <v>1000</v>
      </c>
      <c r="BZ751" s="103" t="s">
        <v>32</v>
      </c>
      <c r="CA751" s="106" t="s">
        <v>189</v>
      </c>
      <c r="CB751" s="107" t="s">
        <v>148</v>
      </c>
      <c r="CC751" s="112" t="s">
        <v>149</v>
      </c>
      <c r="CD751" s="106"/>
      <c r="CE751" s="103" t="s">
        <v>192</v>
      </c>
      <c r="CF751" s="113"/>
      <c r="CG751" s="114">
        <v>2000026382</v>
      </c>
    </row>
    <row r="752" spans="1:85">
      <c r="A752" s="53" t="str">
        <f t="shared" si="123"/>
        <v>D1-07-09-46077</v>
      </c>
      <c r="B752" s="47" t="str">
        <f t="shared" si="124"/>
        <v>D1-07-09</v>
      </c>
      <c r="C752" s="48" t="s">
        <v>43</v>
      </c>
      <c r="D752" s="49">
        <v>46077</v>
      </c>
      <c r="E752" s="50" t="s">
        <v>14</v>
      </c>
      <c r="F752" s="51" t="s">
        <v>15</v>
      </c>
      <c r="G752" s="59">
        <v>9</v>
      </c>
      <c r="H752" s="51" t="s">
        <v>205</v>
      </c>
      <c r="I752" s="59">
        <v>7</v>
      </c>
      <c r="J752" s="60">
        <f>IF(ISBLANK(H752),"",IFERROR(VLOOKUP(B752,'Np PL4 Stock'!$A:$D,4,FALSE),""))</f>
        <v>46063</v>
      </c>
      <c r="K752" s="61">
        <f>IF(ISBLANK(H752),"",SUMIF('Np PL4 Stock'!$A:$A,B752,'Np PL4 Stock'!$N:$N))</f>
        <v>2.4</v>
      </c>
      <c r="L752" s="62">
        <f>IF(ISBLANK(H752),"",VLOOKUP(LEFT(B752,5),Unit!A:B,2,FALSE))</f>
        <v>20</v>
      </c>
      <c r="M752" s="63" t="str">
        <f>IF(ISBLANK(H752),"",IFERROR(VLOOKUP(B752,'Np PL4 Stock'!$A:$T,20,FALSE),""))</f>
        <v>V1-MB1</v>
      </c>
      <c r="N752" s="63" t="str">
        <f>IF(ISBLANK(H752),"",IFERROR(VLOOKUP(B752,'Np PL4 Stock'!$A:$U,21,FALSE),""))</f>
        <v>SIS</v>
      </c>
      <c r="O752" s="62">
        <f t="shared" si="118"/>
        <v>120</v>
      </c>
      <c r="P752" s="62">
        <f t="shared" si="115"/>
        <v>3.575e-5</v>
      </c>
      <c r="Q752" s="67">
        <f t="shared" si="119"/>
        <v>6.77083333333333e-7</v>
      </c>
      <c r="R752" s="67">
        <f t="shared" si="116"/>
        <v>9.17780555555556e-7</v>
      </c>
      <c r="S752" s="59">
        <v>13</v>
      </c>
      <c r="T752" s="147">
        <v>7.501</v>
      </c>
      <c r="U752" s="147">
        <v>5.418</v>
      </c>
      <c r="V752" s="59">
        <v>90.476</v>
      </c>
      <c r="W752" s="59">
        <v>417</v>
      </c>
      <c r="X752" s="59">
        <v>95</v>
      </c>
      <c r="Y752" s="59">
        <v>100</v>
      </c>
      <c r="Z752" s="59">
        <v>92</v>
      </c>
      <c r="AA752" s="59">
        <v>0</v>
      </c>
      <c r="AB752" s="59">
        <v>0</v>
      </c>
      <c r="AC752" s="59">
        <v>0</v>
      </c>
      <c r="AD752" s="59">
        <v>0</v>
      </c>
      <c r="AE752" s="59">
        <v>100</v>
      </c>
      <c r="AF752" s="73" t="s">
        <v>38</v>
      </c>
      <c r="AG752" s="73">
        <v>50000</v>
      </c>
      <c r="AH752" s="73" t="s">
        <v>38</v>
      </c>
      <c r="AI752" s="73" t="s">
        <v>38</v>
      </c>
      <c r="AJ752" s="73" t="s">
        <v>38</v>
      </c>
      <c r="AK752" s="73" t="s">
        <v>32</v>
      </c>
      <c r="AL752" s="77" t="str">
        <f>IF(ISBLANK(S752),"",IF(AJ752="Fail","Fail",IF(E752="PL4",IF(AND(T752&gt;STD_01122025!$D$3,U752&lt;STD_01122025!$D$4,OR(AF752="ND",AF752&lt;STD_01122025!$D$7),AH752="ND"),"Pass","Fail"),IF(E752="PL12",IF(AND(S752&lt;STD_01122025!$F$2,T752&gt;STD_01122025!$F$3,U752&lt;STD_01122025!$F$4,V752&gt;STD_01122025!$F$5,X752&gt;STD_01122025!$F$6,OR(AF752="ND",AF752&lt;STD_01122025!$F$7),AH752="ND"),"Pass","Fail"),IF(E752="SuperPL",IF(AND(T752&gt;STD_01122025!$H$3,U752&lt;STD_01122025!$H$4,V752&gt;STD_01122025!$H$5,X752&gt;STD_01122025!$H$6,OR(AF752="ND",AF752&lt;STD_01122025!$H$7),AH752="ND"),"Pass","Fail"),IF(E752="Flight",IF(AND(T752&gt;STD_01122025!$J$3,U752&lt;STD_01122025!$J$4,X752&gt;STD_01122025!$J$6,OR(AF752="ND",AF752&lt;STD_01122025!$J$7),AH752="ND"),"Pass","Fail"),""))))))</f>
        <v>Pass</v>
      </c>
      <c r="AM752" s="62">
        <f>IF(ISBLANK(B752),"",IFERROR(IF(VLOOKUP(B752,'Np PL4 Stock'!$A:$J,10,FALSE)="Np4",D752-VLOOKUP(B752,'Np PL4 Stock'!$A:$E,5,FALSE),D752-VLOOKUP(B752,'Np PL4 Stock'!$A:$E,5,FALSE)-1),""))</f>
        <v>14</v>
      </c>
      <c r="AN752" s="147">
        <v>7.739</v>
      </c>
      <c r="AO752" s="147">
        <v>7.471</v>
      </c>
      <c r="AP752" s="59">
        <v>94.737</v>
      </c>
      <c r="AQ752" s="59">
        <v>372</v>
      </c>
      <c r="AR752" s="59">
        <v>95</v>
      </c>
      <c r="AS752" s="59">
        <v>100</v>
      </c>
      <c r="AT752" s="73" t="s">
        <v>38</v>
      </c>
      <c r="AU752" s="73">
        <v>75000</v>
      </c>
      <c r="AV752" s="73" t="s">
        <v>38</v>
      </c>
      <c r="AW752" s="73" t="s">
        <v>38</v>
      </c>
      <c r="AX752" s="84" t="s">
        <v>32</v>
      </c>
      <c r="AY752" s="59">
        <v>0</v>
      </c>
      <c r="AZ752" s="59">
        <v>0</v>
      </c>
      <c r="BA752" s="59">
        <v>0</v>
      </c>
      <c r="BB752" s="59">
        <v>0</v>
      </c>
      <c r="BC752" s="59">
        <v>0</v>
      </c>
      <c r="BD752" s="59">
        <v>0</v>
      </c>
      <c r="BE752" s="84" t="s">
        <v>38</v>
      </c>
      <c r="BF752" s="84" t="s">
        <v>38</v>
      </c>
      <c r="BG752" s="84" t="s">
        <v>38</v>
      </c>
      <c r="BH752" s="84" t="s">
        <v>38</v>
      </c>
      <c r="BI752" s="85" t="s">
        <v>773</v>
      </c>
      <c r="BJ752" s="86" t="s">
        <v>243</v>
      </c>
      <c r="BK752" s="86" t="s">
        <v>483</v>
      </c>
      <c r="BL752" s="86" t="s">
        <v>155</v>
      </c>
      <c r="BM752" s="86" t="s">
        <v>178</v>
      </c>
      <c r="BN752" s="86"/>
      <c r="BO752" s="59">
        <v>8</v>
      </c>
      <c r="BP752" s="69">
        <v>256104305100421</v>
      </c>
      <c r="BQ752" s="92">
        <v>0.45</v>
      </c>
      <c r="BR752" s="93">
        <v>0.045</v>
      </c>
      <c r="BS752" s="94">
        <f t="shared" si="120"/>
        <v>0.495</v>
      </c>
      <c r="BT752" s="95">
        <v>0.16434</v>
      </c>
      <c r="BU752" s="101">
        <f t="shared" si="121"/>
        <v>0.65934</v>
      </c>
      <c r="BV752" s="102">
        <f t="shared" si="125"/>
        <v>2.68817204301075</v>
      </c>
      <c r="BW752" s="103">
        <v>495</v>
      </c>
      <c r="BX752" s="104">
        <f t="shared" si="122"/>
        <v>0.00177241935483871</v>
      </c>
      <c r="BY752" s="105">
        <v>1000</v>
      </c>
      <c r="BZ752" s="103" t="s">
        <v>32</v>
      </c>
      <c r="CA752" s="106" t="s">
        <v>189</v>
      </c>
      <c r="CB752" s="107" t="s">
        <v>148</v>
      </c>
      <c r="CC752" s="112" t="s">
        <v>149</v>
      </c>
      <c r="CD752" s="106"/>
      <c r="CE752" s="103" t="s">
        <v>192</v>
      </c>
      <c r="CF752" s="113"/>
      <c r="CG752" s="114">
        <v>2000017239</v>
      </c>
    </row>
    <row r="753" spans="1:85">
      <c r="A753" s="53" t="str">
        <f t="shared" si="123"/>
        <v>D1-07-09-46077</v>
      </c>
      <c r="B753" s="47" t="str">
        <f t="shared" si="124"/>
        <v>D1-07-09</v>
      </c>
      <c r="C753" s="48" t="s">
        <v>43</v>
      </c>
      <c r="D753" s="49">
        <v>46077</v>
      </c>
      <c r="E753" s="50" t="s">
        <v>14</v>
      </c>
      <c r="F753" s="51" t="s">
        <v>15</v>
      </c>
      <c r="G753" s="59">
        <v>9</v>
      </c>
      <c r="H753" s="51" t="s">
        <v>205</v>
      </c>
      <c r="I753" s="59">
        <v>7</v>
      </c>
      <c r="J753" s="60">
        <f>IF(ISBLANK(H753),"",IFERROR(VLOOKUP(B753,'Np PL4 Stock'!$A:$D,4,FALSE),""))</f>
        <v>46063</v>
      </c>
      <c r="K753" s="61">
        <f>IF(ISBLANK(H753),"",SUMIF('Np PL4 Stock'!$A:$A,B753,'Np PL4 Stock'!$N:$N))</f>
        <v>2.4</v>
      </c>
      <c r="L753" s="62">
        <f>IF(ISBLANK(H753),"",VLOOKUP(LEFT(B753,5),Unit!A:B,2,FALSE))</f>
        <v>20</v>
      </c>
      <c r="M753" s="63" t="str">
        <f>IF(ISBLANK(H753),"",IFERROR(VLOOKUP(B753,'Np PL4 Stock'!$A:$T,20,FALSE),""))</f>
        <v>V1-MB1</v>
      </c>
      <c r="N753" s="63" t="str">
        <f>IF(ISBLANK(H753),"",IFERROR(VLOOKUP(B753,'Np PL4 Stock'!$A:$U,21,FALSE),""))</f>
        <v>SIS</v>
      </c>
      <c r="O753" s="62">
        <f t="shared" si="118"/>
        <v>120</v>
      </c>
      <c r="P753" s="62">
        <f t="shared" si="115"/>
        <v>3.575e-5</v>
      </c>
      <c r="Q753" s="67">
        <f t="shared" si="119"/>
        <v>6.77083333333333e-7</v>
      </c>
      <c r="R753" s="67">
        <f t="shared" si="116"/>
        <v>9.17780555555556e-7</v>
      </c>
      <c r="S753" s="59">
        <v>13</v>
      </c>
      <c r="T753" s="147">
        <v>7.501</v>
      </c>
      <c r="U753" s="147">
        <v>5.418</v>
      </c>
      <c r="V753" s="59">
        <v>90.476</v>
      </c>
      <c r="W753" s="59">
        <v>417</v>
      </c>
      <c r="X753" s="59">
        <v>95</v>
      </c>
      <c r="Y753" s="59">
        <v>100</v>
      </c>
      <c r="Z753" s="59">
        <v>92</v>
      </c>
      <c r="AA753" s="59">
        <v>0</v>
      </c>
      <c r="AB753" s="59">
        <v>0</v>
      </c>
      <c r="AC753" s="59">
        <v>0</v>
      </c>
      <c r="AD753" s="59">
        <v>0</v>
      </c>
      <c r="AE753" s="59">
        <v>100</v>
      </c>
      <c r="AF753" s="73" t="s">
        <v>38</v>
      </c>
      <c r="AG753" s="73">
        <v>50000</v>
      </c>
      <c r="AH753" s="73" t="s">
        <v>38</v>
      </c>
      <c r="AI753" s="73" t="s">
        <v>38</v>
      </c>
      <c r="AJ753" s="73" t="s">
        <v>38</v>
      </c>
      <c r="AK753" s="73" t="s">
        <v>32</v>
      </c>
      <c r="AL753" s="77" t="str">
        <f>IF(ISBLANK(S753),"",IF(AJ753="Fail","Fail",IF(E753="PL4",IF(AND(T753&gt;STD_01122025!$D$3,U753&lt;STD_01122025!$D$4,OR(AF753="ND",AF753&lt;STD_01122025!$D$7),AH753="ND"),"Pass","Fail"),IF(E753="PL12",IF(AND(S753&lt;STD_01122025!$F$2,T753&gt;STD_01122025!$F$3,U753&lt;STD_01122025!$F$4,V753&gt;STD_01122025!$F$5,X753&gt;STD_01122025!$F$6,OR(AF753="ND",AF753&lt;STD_01122025!$F$7),AH753="ND"),"Pass","Fail"),IF(E753="SuperPL",IF(AND(T753&gt;STD_01122025!$H$3,U753&lt;STD_01122025!$H$4,V753&gt;STD_01122025!$H$5,X753&gt;STD_01122025!$H$6,OR(AF753="ND",AF753&lt;STD_01122025!$H$7),AH753="ND"),"Pass","Fail"),IF(E753="Flight",IF(AND(T753&gt;STD_01122025!$J$3,U753&lt;STD_01122025!$J$4,X753&gt;STD_01122025!$J$6,OR(AF753="ND",AF753&lt;STD_01122025!$J$7),AH753="ND"),"Pass","Fail"),""))))))</f>
        <v>Pass</v>
      </c>
      <c r="AM753" s="62">
        <f>IF(ISBLANK(B753),"",IFERROR(IF(VLOOKUP(B753,'Np PL4 Stock'!$A:$J,10,FALSE)="Np4",D753-VLOOKUP(B753,'Np PL4 Stock'!$A:$E,5,FALSE),D753-VLOOKUP(B753,'Np PL4 Stock'!$A:$E,5,FALSE)-1),""))</f>
        <v>14</v>
      </c>
      <c r="AN753" s="147">
        <v>7.739</v>
      </c>
      <c r="AO753" s="147">
        <v>7.471</v>
      </c>
      <c r="AP753" s="59">
        <v>94.737</v>
      </c>
      <c r="AQ753" s="59">
        <v>372</v>
      </c>
      <c r="AR753" s="59">
        <v>95</v>
      </c>
      <c r="AS753" s="59">
        <v>100</v>
      </c>
      <c r="AT753" s="73" t="s">
        <v>38</v>
      </c>
      <c r="AU753" s="73">
        <v>75000</v>
      </c>
      <c r="AV753" s="73" t="s">
        <v>38</v>
      </c>
      <c r="AW753" s="73" t="s">
        <v>38</v>
      </c>
      <c r="AX753" s="84" t="s">
        <v>32</v>
      </c>
      <c r="AY753" s="59">
        <v>0</v>
      </c>
      <c r="AZ753" s="59">
        <v>0</v>
      </c>
      <c r="BA753" s="59">
        <v>0</v>
      </c>
      <c r="BB753" s="59">
        <v>0</v>
      </c>
      <c r="BC753" s="59">
        <v>0</v>
      </c>
      <c r="BD753" s="59">
        <v>0</v>
      </c>
      <c r="BE753" s="84" t="s">
        <v>38</v>
      </c>
      <c r="BF753" s="84" t="s">
        <v>38</v>
      </c>
      <c r="BG753" s="84" t="s">
        <v>38</v>
      </c>
      <c r="BH753" s="84" t="s">
        <v>38</v>
      </c>
      <c r="BI753" s="85" t="s">
        <v>482</v>
      </c>
      <c r="BJ753" s="86" t="s">
        <v>243</v>
      </c>
      <c r="BK753" s="71" t="s">
        <v>483</v>
      </c>
      <c r="BL753" s="86" t="s">
        <v>155</v>
      </c>
      <c r="BM753" s="86" t="s">
        <v>178</v>
      </c>
      <c r="BN753" s="86"/>
      <c r="BO753" s="59">
        <v>10</v>
      </c>
      <c r="BP753" s="69">
        <v>256104305100420</v>
      </c>
      <c r="BQ753" s="92">
        <v>0.2</v>
      </c>
      <c r="BR753" s="93">
        <v>0.02</v>
      </c>
      <c r="BS753" s="94">
        <f t="shared" si="120"/>
        <v>0.22</v>
      </c>
      <c r="BT753" s="95">
        <v>0.0715</v>
      </c>
      <c r="BU753" s="101">
        <f t="shared" si="121"/>
        <v>0.2915</v>
      </c>
      <c r="BV753" s="102">
        <f t="shared" si="125"/>
        <v>2.68817204301075</v>
      </c>
      <c r="BW753" s="103">
        <v>220</v>
      </c>
      <c r="BX753" s="104">
        <f t="shared" si="122"/>
        <v>0.000783602150537634</v>
      </c>
      <c r="BY753" s="105">
        <v>1000</v>
      </c>
      <c r="BZ753" s="103" t="s">
        <v>32</v>
      </c>
      <c r="CA753" s="106" t="s">
        <v>189</v>
      </c>
      <c r="CB753" s="107" t="s">
        <v>148</v>
      </c>
      <c r="CC753" s="112" t="s">
        <v>149</v>
      </c>
      <c r="CD753" s="106"/>
      <c r="CE753" s="103" t="s">
        <v>192</v>
      </c>
      <c r="CF753" s="113"/>
      <c r="CG753" s="115">
        <v>2000014196</v>
      </c>
    </row>
    <row r="754" spans="1:85">
      <c r="A754" s="53" t="str">
        <f t="shared" si="123"/>
        <v>D1-08-09-46077</v>
      </c>
      <c r="B754" s="47" t="str">
        <f t="shared" si="124"/>
        <v>D1-08-09</v>
      </c>
      <c r="C754" s="48" t="s">
        <v>43</v>
      </c>
      <c r="D754" s="49">
        <v>46077</v>
      </c>
      <c r="E754" s="50" t="s">
        <v>14</v>
      </c>
      <c r="F754" s="51" t="s">
        <v>15</v>
      </c>
      <c r="G754" s="59">
        <v>9</v>
      </c>
      <c r="H754" s="51" t="s">
        <v>205</v>
      </c>
      <c r="I754" s="59">
        <v>8</v>
      </c>
      <c r="J754" s="60">
        <f>IF(ISBLANK(H754),"",IFERROR(VLOOKUP(B754,'Np PL4 Stock'!$A:$D,4,FALSE),""))</f>
        <v>46063</v>
      </c>
      <c r="K754" s="61">
        <f>IF(ISBLANK(H754),"",SUMIF('Np PL4 Stock'!$A:$A,B754,'Np PL4 Stock'!$N:$N))</f>
        <v>2.4</v>
      </c>
      <c r="L754" s="62">
        <f>IF(ISBLANK(H754),"",VLOOKUP(LEFT(B754,5),Unit!A:B,2,FALSE))</f>
        <v>20</v>
      </c>
      <c r="M754" s="63" t="str">
        <f>IF(ISBLANK(H754),"",IFERROR(VLOOKUP(B754,'Np PL4 Stock'!$A:$T,20,FALSE),""))</f>
        <v>V1-MB1</v>
      </c>
      <c r="N754" s="63" t="str">
        <f>IF(ISBLANK(H754),"",IFERROR(VLOOKUP(B754,'Np PL4 Stock'!$A:$U,21,FALSE),""))</f>
        <v>SIS</v>
      </c>
      <c r="O754" s="62">
        <f t="shared" si="118"/>
        <v>120</v>
      </c>
      <c r="P754" s="62">
        <f t="shared" si="115"/>
        <v>6.8e-5</v>
      </c>
      <c r="Q754" s="67">
        <f t="shared" si="119"/>
        <v>5.66666666666667e-7</v>
      </c>
      <c r="R754" s="67">
        <f t="shared" si="116"/>
        <v>7.52489583333333e-7</v>
      </c>
      <c r="S754" s="59">
        <v>13</v>
      </c>
      <c r="T754" s="147">
        <v>7.582</v>
      </c>
      <c r="U754" s="147">
        <v>6.713</v>
      </c>
      <c r="V754" s="59">
        <v>89</v>
      </c>
      <c r="W754" s="59">
        <v>397</v>
      </c>
      <c r="X754" s="59">
        <v>94</v>
      </c>
      <c r="Y754" s="59">
        <v>100</v>
      </c>
      <c r="Z754" s="59">
        <v>84</v>
      </c>
      <c r="AA754" s="59">
        <v>0</v>
      </c>
      <c r="AB754" s="59">
        <v>0</v>
      </c>
      <c r="AC754" s="59">
        <v>0</v>
      </c>
      <c r="AD754" s="59">
        <v>0</v>
      </c>
      <c r="AE754" s="59">
        <v>100</v>
      </c>
      <c r="AF754" s="73" t="s">
        <v>38</v>
      </c>
      <c r="AG754" s="73">
        <v>70000</v>
      </c>
      <c r="AH754" s="73" t="s">
        <v>38</v>
      </c>
      <c r="AI754" s="73" t="s">
        <v>38</v>
      </c>
      <c r="AJ754" s="73" t="s">
        <v>38</v>
      </c>
      <c r="AK754" s="73" t="s">
        <v>32</v>
      </c>
      <c r="AL754" s="77" t="str">
        <f>IF(ISBLANK(S754),"",IF(AJ754="Fail","Fail",IF(E754="PL4",IF(AND(T754&gt;STD_01122025!$D$3,U754&lt;STD_01122025!$D$4,OR(AF754="ND",AF754&lt;STD_01122025!$D$7),AH754="ND"),"Pass","Fail"),IF(E754="PL12",IF(AND(S754&lt;STD_01122025!$F$2,T754&gt;STD_01122025!$F$3,U754&lt;STD_01122025!$F$4,V754&gt;STD_01122025!$F$5,X754&gt;STD_01122025!$F$6,OR(AF754="ND",AF754&lt;STD_01122025!$F$7),AH754="ND"),"Pass","Fail"),IF(E754="SuperPL",IF(AND(T754&gt;STD_01122025!$H$3,U754&lt;STD_01122025!$H$4,V754&gt;STD_01122025!$H$5,X754&gt;STD_01122025!$H$6,OR(AF754="ND",AF754&lt;STD_01122025!$H$7),AH754="ND"),"Pass","Fail"),IF(E754="Flight",IF(AND(T754&gt;STD_01122025!$J$3,U754&lt;STD_01122025!$J$4,X754&gt;STD_01122025!$J$6,OR(AF754="ND",AF754&lt;STD_01122025!$J$7),AH754="ND"),"Pass","Fail"),""))))))</f>
        <v>Pass</v>
      </c>
      <c r="AM754" s="62">
        <f>IF(ISBLANK(B754),"",IFERROR(IF(VLOOKUP(B754,'Np PL4 Stock'!$A:$J,10,FALSE)="Np4",D754-VLOOKUP(B754,'Np PL4 Stock'!$A:$E,5,FALSE),D754-VLOOKUP(B754,'Np PL4 Stock'!$A:$E,5,FALSE)-1),""))</f>
        <v>14</v>
      </c>
      <c r="AN754" s="147">
        <v>8.023</v>
      </c>
      <c r="AO754" s="147">
        <v>6.765</v>
      </c>
      <c r="AP754" s="59">
        <v>98.824</v>
      </c>
      <c r="AQ754" s="59">
        <v>331</v>
      </c>
      <c r="AR754" s="59">
        <v>94</v>
      </c>
      <c r="AS754" s="59">
        <v>100</v>
      </c>
      <c r="AT754" s="73" t="s">
        <v>38</v>
      </c>
      <c r="AU754" s="73">
        <v>10000</v>
      </c>
      <c r="AV754" s="73" t="s">
        <v>38</v>
      </c>
      <c r="AW754" s="73" t="s">
        <v>38</v>
      </c>
      <c r="AX754" s="84" t="s">
        <v>32</v>
      </c>
      <c r="AY754" s="59">
        <v>0</v>
      </c>
      <c r="AZ754" s="59">
        <v>0</v>
      </c>
      <c r="BA754" s="59">
        <v>0</v>
      </c>
      <c r="BB754" s="59">
        <v>0</v>
      </c>
      <c r="BC754" s="59">
        <v>0</v>
      </c>
      <c r="BD754" s="59">
        <v>0</v>
      </c>
      <c r="BE754" s="84" t="s">
        <v>38</v>
      </c>
      <c r="BF754" s="84" t="s">
        <v>38</v>
      </c>
      <c r="BG754" s="84" t="s">
        <v>38</v>
      </c>
      <c r="BH754" s="84" t="s">
        <v>38</v>
      </c>
      <c r="BI754" s="85" t="s">
        <v>727</v>
      </c>
      <c r="BJ754" s="86" t="s">
        <v>258</v>
      </c>
      <c r="BK754" s="71" t="s">
        <v>488</v>
      </c>
      <c r="BL754" s="86" t="s">
        <v>155</v>
      </c>
      <c r="BM754" s="86" t="s">
        <v>178</v>
      </c>
      <c r="BN754" s="86"/>
      <c r="BO754" s="59">
        <v>10</v>
      </c>
      <c r="BP754" s="69">
        <v>256104305100422</v>
      </c>
      <c r="BQ754" s="92">
        <v>0.75</v>
      </c>
      <c r="BR754" s="93">
        <v>0.225</v>
      </c>
      <c r="BS754" s="94">
        <f t="shared" si="120"/>
        <v>0.975</v>
      </c>
      <c r="BT754" s="95">
        <v>0.326625</v>
      </c>
      <c r="BU754" s="101">
        <f t="shared" si="121"/>
        <v>1.301625</v>
      </c>
      <c r="BV754" s="102">
        <f t="shared" si="125"/>
        <v>3.02114803625378</v>
      </c>
      <c r="BW754" s="103">
        <v>975</v>
      </c>
      <c r="BX754" s="104">
        <f t="shared" si="122"/>
        <v>0.00393240181268882</v>
      </c>
      <c r="BY754" s="105">
        <v>1000</v>
      </c>
      <c r="BZ754" s="103" t="s">
        <v>32</v>
      </c>
      <c r="CA754" s="106" t="s">
        <v>189</v>
      </c>
      <c r="CB754" s="107" t="s">
        <v>148</v>
      </c>
      <c r="CC754" s="112" t="s">
        <v>149</v>
      </c>
      <c r="CD754" s="106"/>
      <c r="CE754" s="103" t="s">
        <v>192</v>
      </c>
      <c r="CF754" s="113"/>
      <c r="CG754" s="115">
        <v>2000011472</v>
      </c>
    </row>
    <row r="755" spans="1:85">
      <c r="A755" s="53" t="str">
        <f t="shared" si="123"/>
        <v>D1-09-09-46077</v>
      </c>
      <c r="B755" s="47" t="str">
        <f t="shared" si="124"/>
        <v>D1-09-09</v>
      </c>
      <c r="C755" s="48" t="s">
        <v>43</v>
      </c>
      <c r="D755" s="49">
        <v>46077</v>
      </c>
      <c r="E755" s="50" t="s">
        <v>14</v>
      </c>
      <c r="F755" s="51" t="s">
        <v>15</v>
      </c>
      <c r="G755" s="59">
        <v>9</v>
      </c>
      <c r="H755" s="51" t="s">
        <v>205</v>
      </c>
      <c r="I755" s="59">
        <v>9</v>
      </c>
      <c r="J755" s="60">
        <f>IF(ISBLANK(H755),"",IFERROR(VLOOKUP(B755,'Np PL4 Stock'!$A:$D,4,FALSE),""))</f>
        <v>46063</v>
      </c>
      <c r="K755" s="61">
        <f>IF(ISBLANK(H755),"",SUMIF('Np PL4 Stock'!$A:$A,B755,'Np PL4 Stock'!$N:$N))</f>
        <v>2.4</v>
      </c>
      <c r="L755" s="62">
        <f>IF(ISBLANK(H755),"",VLOOKUP(LEFT(B755,5),Unit!A:B,2,FALSE))</f>
        <v>20</v>
      </c>
      <c r="M755" s="63" t="str">
        <f>IF(ISBLANK(H755),"",IFERROR(VLOOKUP(B755,'Np PL4 Stock'!$A:$T,20,FALSE),""))</f>
        <v>V1-MA1</v>
      </c>
      <c r="N755" s="63" t="str">
        <f>IF(ISBLANK(H755),"",IFERROR(VLOOKUP(B755,'Np PL4 Stock'!$A:$U,21,FALSE),""))</f>
        <v>SIS</v>
      </c>
      <c r="O755" s="62">
        <f t="shared" si="118"/>
        <v>120</v>
      </c>
      <c r="P755" s="62">
        <f t="shared" si="115"/>
        <v>6.6e-5</v>
      </c>
      <c r="Q755" s="67">
        <f t="shared" si="119"/>
        <v>5.5e-7</v>
      </c>
      <c r="R755" s="67">
        <f t="shared" si="116"/>
        <v>7.65111111111111e-7</v>
      </c>
      <c r="S755" s="59">
        <v>13</v>
      </c>
      <c r="T755" s="147">
        <v>7.781</v>
      </c>
      <c r="U755" s="147">
        <v>6.035</v>
      </c>
      <c r="V755" s="59">
        <v>95.181</v>
      </c>
      <c r="W755" s="59">
        <v>380</v>
      </c>
      <c r="X755" s="59">
        <v>95</v>
      </c>
      <c r="Y755" s="59">
        <v>100</v>
      </c>
      <c r="Z755" s="59">
        <v>88</v>
      </c>
      <c r="AA755" s="59">
        <v>0</v>
      </c>
      <c r="AB755" s="59">
        <v>0</v>
      </c>
      <c r="AC755" s="59">
        <v>0</v>
      </c>
      <c r="AD755" s="59">
        <v>0</v>
      </c>
      <c r="AE755" s="59">
        <v>100</v>
      </c>
      <c r="AF755" s="73" t="s">
        <v>38</v>
      </c>
      <c r="AG755" s="73">
        <v>45000</v>
      </c>
      <c r="AH755" s="73" t="s">
        <v>38</v>
      </c>
      <c r="AI755" s="73" t="s">
        <v>38</v>
      </c>
      <c r="AJ755" s="73" t="s">
        <v>38</v>
      </c>
      <c r="AK755" s="73" t="s">
        <v>32</v>
      </c>
      <c r="AL755" s="77" t="str">
        <f>IF(ISBLANK(S755),"",IF(AJ755="Fail","Fail",IF(E755="PL4",IF(AND(T755&gt;STD_01122025!$D$3,U755&lt;STD_01122025!$D$4,OR(AF755="ND",AF755&lt;STD_01122025!$D$7),AH755="ND"),"Pass","Fail"),IF(E755="PL12",IF(AND(S755&lt;STD_01122025!$F$2,T755&gt;STD_01122025!$F$3,U755&lt;STD_01122025!$F$4,V755&gt;STD_01122025!$F$5,X755&gt;STD_01122025!$F$6,OR(AF755="ND",AF755&lt;STD_01122025!$F$7),AH755="ND"),"Pass","Fail"),IF(E755="SuperPL",IF(AND(T755&gt;STD_01122025!$H$3,U755&lt;STD_01122025!$H$4,V755&gt;STD_01122025!$H$5,X755&gt;STD_01122025!$H$6,OR(AF755="ND",AF755&lt;STD_01122025!$H$7),AH755="ND"),"Pass","Fail"),IF(E755="Flight",IF(AND(T755&gt;STD_01122025!$J$3,U755&lt;STD_01122025!$J$4,X755&gt;STD_01122025!$J$6,OR(AF755="ND",AF755&lt;STD_01122025!$J$7),AH755="ND"),"Pass","Fail"),""))))))</f>
        <v>Pass</v>
      </c>
      <c r="AM755" s="62">
        <f>IF(ISBLANK(B755),"",IFERROR(IF(VLOOKUP(B755,'Np PL4 Stock'!$A:$J,10,FALSE)="Np4",D755-VLOOKUP(B755,'Np PL4 Stock'!$A:$E,5,FALSE),D755-VLOOKUP(B755,'Np PL4 Stock'!$A:$E,5,FALSE)-1),""))</f>
        <v>14</v>
      </c>
      <c r="AN755" s="147">
        <v>8.191</v>
      </c>
      <c r="AO755" s="147">
        <v>8.255</v>
      </c>
      <c r="AP755" s="59">
        <v>98</v>
      </c>
      <c r="AQ755" s="59">
        <v>294</v>
      </c>
      <c r="AR755" s="59">
        <v>95</v>
      </c>
      <c r="AS755" s="59">
        <v>100</v>
      </c>
      <c r="AT755" s="73" t="s">
        <v>38</v>
      </c>
      <c r="AU755" s="73">
        <v>135000</v>
      </c>
      <c r="AV755" s="73" t="s">
        <v>38</v>
      </c>
      <c r="AW755" s="73" t="s">
        <v>38</v>
      </c>
      <c r="AX755" s="84" t="s">
        <v>32</v>
      </c>
      <c r="AY755" s="59">
        <v>0</v>
      </c>
      <c r="AZ755" s="59">
        <v>0</v>
      </c>
      <c r="BA755" s="59">
        <v>0</v>
      </c>
      <c r="BB755" s="59">
        <v>0</v>
      </c>
      <c r="BC755" s="59">
        <v>0</v>
      </c>
      <c r="BD755" s="59">
        <v>0</v>
      </c>
      <c r="BE755" s="84" t="s">
        <v>38</v>
      </c>
      <c r="BF755" s="84" t="s">
        <v>38</v>
      </c>
      <c r="BG755" s="84" t="s">
        <v>38</v>
      </c>
      <c r="BH755" s="84" t="s">
        <v>38</v>
      </c>
      <c r="BI755" s="85" t="s">
        <v>515</v>
      </c>
      <c r="BJ755" s="86" t="s">
        <v>261</v>
      </c>
      <c r="BK755" s="86" t="s">
        <v>495</v>
      </c>
      <c r="BL755" s="86" t="s">
        <v>155</v>
      </c>
      <c r="BM755" s="86" t="s">
        <v>178</v>
      </c>
      <c r="BN755" s="86"/>
      <c r="BO755" s="59">
        <v>9</v>
      </c>
      <c r="BP755" s="69">
        <v>256104305100424</v>
      </c>
      <c r="BQ755" s="92">
        <v>1.2</v>
      </c>
      <c r="BR755" s="93">
        <v>0.12</v>
      </c>
      <c r="BS755" s="94">
        <f t="shared" si="120"/>
        <v>1.32</v>
      </c>
      <c r="BT755" s="95">
        <v>0.516266666666667</v>
      </c>
      <c r="BU755" s="101">
        <f t="shared" si="121"/>
        <v>1.83626666666667</v>
      </c>
      <c r="BV755" s="102">
        <f t="shared" si="125"/>
        <v>3.40136054421769</v>
      </c>
      <c r="BW755" s="103">
        <v>1466.66666666667</v>
      </c>
      <c r="BX755" s="104">
        <f t="shared" si="122"/>
        <v>0.00624580498866213</v>
      </c>
      <c r="BY755" s="105">
        <v>900</v>
      </c>
      <c r="BZ755" s="103" t="s">
        <v>32</v>
      </c>
      <c r="CA755" s="106" t="s">
        <v>189</v>
      </c>
      <c r="CB755" s="107" t="s">
        <v>148</v>
      </c>
      <c r="CC755" s="112" t="s">
        <v>149</v>
      </c>
      <c r="CD755" s="106"/>
      <c r="CE755" s="103" t="s">
        <v>192</v>
      </c>
      <c r="CF755" s="113"/>
      <c r="CG755" s="114">
        <v>2000026895</v>
      </c>
    </row>
    <row r="756" spans="1:85">
      <c r="A756" s="53" t="str">
        <f t="shared" si="123"/>
        <v>D1-02-09-46077</v>
      </c>
      <c r="B756" s="47" t="str">
        <f t="shared" si="124"/>
        <v>D1-02-09</v>
      </c>
      <c r="C756" s="48" t="s">
        <v>43</v>
      </c>
      <c r="D756" s="49">
        <v>46077</v>
      </c>
      <c r="E756" s="50" t="s">
        <v>14</v>
      </c>
      <c r="F756" s="51" t="s">
        <v>15</v>
      </c>
      <c r="G756" s="59">
        <v>9</v>
      </c>
      <c r="H756" s="51" t="s">
        <v>205</v>
      </c>
      <c r="I756" s="59">
        <v>2</v>
      </c>
      <c r="J756" s="60">
        <f>IF(ISBLANK(H756),"",IFERROR(VLOOKUP(B756,'Np PL4 Stock'!$A:$D,4,FALSE),""))</f>
        <v>46062</v>
      </c>
      <c r="K756" s="61">
        <f>IF(ISBLANK(H756),"",SUMIF('Np PL4 Stock'!$A:$A,B756,'Np PL4 Stock'!$N:$N))</f>
        <v>2.4</v>
      </c>
      <c r="L756" s="62">
        <f>IF(ISBLANK(H756),"",VLOOKUP(LEFT(B756,5),Unit!A:B,2,FALSE))</f>
        <v>20</v>
      </c>
      <c r="M756" s="63" t="str">
        <f>IF(ISBLANK(H756),"",IFERROR(VLOOKUP(B756,'Np PL4 Stock'!$A:$T,20,FALSE),""))</f>
        <v>V1-MA1</v>
      </c>
      <c r="N756" s="63" t="str">
        <f>IF(ISBLANK(H756),"",IFERROR(VLOOKUP(B756,'Np PL4 Stock'!$A:$U,21,FALSE),""))</f>
        <v>SIS</v>
      </c>
      <c r="O756" s="62">
        <f t="shared" si="118"/>
        <v>120</v>
      </c>
      <c r="P756" s="62">
        <f t="shared" si="115"/>
        <v>4.4e-5</v>
      </c>
      <c r="Q756" s="67">
        <f t="shared" si="119"/>
        <v>5.34809583333333e-7</v>
      </c>
      <c r="R756" s="67">
        <f t="shared" si="116"/>
        <v>7.10920916666667e-7</v>
      </c>
      <c r="S756" s="59">
        <v>13</v>
      </c>
      <c r="T756" s="147">
        <v>7.796</v>
      </c>
      <c r="U756" s="147">
        <v>7.282</v>
      </c>
      <c r="V756" s="59">
        <v>93.617</v>
      </c>
      <c r="W756" s="59">
        <v>363</v>
      </c>
      <c r="X756" s="59">
        <v>97</v>
      </c>
      <c r="Y756" s="59">
        <v>100</v>
      </c>
      <c r="Z756" s="59">
        <v>88</v>
      </c>
      <c r="AA756" s="59">
        <v>0</v>
      </c>
      <c r="AB756" s="59">
        <v>0</v>
      </c>
      <c r="AC756" s="59">
        <v>0</v>
      </c>
      <c r="AD756" s="59">
        <v>0</v>
      </c>
      <c r="AE756" s="59">
        <v>100</v>
      </c>
      <c r="AF756" s="73" t="s">
        <v>38</v>
      </c>
      <c r="AG756" s="73">
        <v>65000</v>
      </c>
      <c r="AH756" s="73" t="s">
        <v>38</v>
      </c>
      <c r="AI756" s="73" t="s">
        <v>38</v>
      </c>
      <c r="AJ756" s="73" t="s">
        <v>38</v>
      </c>
      <c r="AK756" s="73" t="s">
        <v>32</v>
      </c>
      <c r="AL756" s="77" t="str">
        <f>IF(ISBLANK(S756),"",IF(AJ756="Fail","Fail",IF(E756="PL4",IF(AND(T756&gt;STD_01122025!$D$3,U756&lt;STD_01122025!$D$4,OR(AF756="ND",AF756&lt;STD_01122025!$D$7),AH756="ND"),"Pass","Fail"),IF(E756="PL12",IF(AND(S756&lt;STD_01122025!$F$2,T756&gt;STD_01122025!$F$3,U756&lt;STD_01122025!$F$4,V756&gt;STD_01122025!$F$5,X756&gt;STD_01122025!$F$6,OR(AF756="ND",AF756&lt;STD_01122025!$F$7),AH756="ND"),"Pass","Fail"),IF(E756="SuperPL",IF(AND(T756&gt;STD_01122025!$H$3,U756&lt;STD_01122025!$H$4,V756&gt;STD_01122025!$H$5,X756&gt;STD_01122025!$H$6,OR(AF756="ND",AF756&lt;STD_01122025!$H$7),AH756="ND"),"Pass","Fail"),IF(E756="Flight",IF(AND(T756&gt;STD_01122025!$J$3,U756&lt;STD_01122025!$J$4,X756&gt;STD_01122025!$J$6,OR(AF756="ND",AF756&lt;STD_01122025!$J$7),AH756="ND"),"Pass","Fail"),""))))))</f>
        <v>Pass</v>
      </c>
      <c r="AM756" s="62">
        <f>IF(ISBLANK(B756),"",IFERROR(IF(VLOOKUP(B756,'Np PL4 Stock'!$A:$J,10,FALSE)="Np4",D756-VLOOKUP(B756,'Np PL4 Stock'!$A:$E,5,FALSE),D756-VLOOKUP(B756,'Np PL4 Stock'!$A:$E,5,FALSE)-1),""))</f>
        <v>15</v>
      </c>
      <c r="AN756" s="147">
        <v>8.097</v>
      </c>
      <c r="AO756" s="147">
        <v>7.753</v>
      </c>
      <c r="AP756" s="59">
        <v>97.849</v>
      </c>
      <c r="AQ756" s="59">
        <v>309</v>
      </c>
      <c r="AR756" s="59">
        <v>97</v>
      </c>
      <c r="AS756" s="59">
        <v>100</v>
      </c>
      <c r="AT756" s="73" t="s">
        <v>38</v>
      </c>
      <c r="AU756" s="73">
        <v>65000</v>
      </c>
      <c r="AV756" s="73" t="s">
        <v>38</v>
      </c>
      <c r="AW756" s="73" t="s">
        <v>38</v>
      </c>
      <c r="AX756" s="84" t="s">
        <v>32</v>
      </c>
      <c r="AY756" s="59">
        <v>0</v>
      </c>
      <c r="AZ756" s="59">
        <v>0</v>
      </c>
      <c r="BA756" s="59">
        <v>0</v>
      </c>
      <c r="BB756" s="59">
        <v>0</v>
      </c>
      <c r="BC756" s="59">
        <v>0</v>
      </c>
      <c r="BD756" s="59">
        <v>0</v>
      </c>
      <c r="BE756" s="84" t="s">
        <v>38</v>
      </c>
      <c r="BF756" s="84" t="s">
        <v>38</v>
      </c>
      <c r="BG756" s="84" t="s">
        <v>38</v>
      </c>
      <c r="BH756" s="84" t="s">
        <v>38</v>
      </c>
      <c r="BI756" s="85" t="s">
        <v>494</v>
      </c>
      <c r="BJ756" s="86" t="s">
        <v>261</v>
      </c>
      <c r="BK756" s="86" t="s">
        <v>495</v>
      </c>
      <c r="BL756" s="86" t="s">
        <v>155</v>
      </c>
      <c r="BM756" s="86" t="s">
        <v>178</v>
      </c>
      <c r="BN756" s="86"/>
      <c r="BO756" s="59">
        <v>8</v>
      </c>
      <c r="BP756" s="69">
        <v>256104305100425</v>
      </c>
      <c r="BQ756" s="92">
        <v>0.8</v>
      </c>
      <c r="BR756" s="93">
        <v>0.08</v>
      </c>
      <c r="BS756" s="94">
        <f t="shared" si="120"/>
        <v>0.88</v>
      </c>
      <c r="BT756" s="95">
        <v>0.2728</v>
      </c>
      <c r="BU756" s="101">
        <f t="shared" si="121"/>
        <v>1.1528</v>
      </c>
      <c r="BV756" s="102">
        <f t="shared" si="125"/>
        <v>3.23624595469256</v>
      </c>
      <c r="BW756" s="103">
        <v>880</v>
      </c>
      <c r="BX756" s="104">
        <f t="shared" si="122"/>
        <v>0.00373074433656958</v>
      </c>
      <c r="BY756" s="105">
        <v>1000</v>
      </c>
      <c r="BZ756" s="103" t="s">
        <v>32</v>
      </c>
      <c r="CA756" s="106" t="s">
        <v>189</v>
      </c>
      <c r="CB756" s="107" t="s">
        <v>148</v>
      </c>
      <c r="CC756" s="112" t="s">
        <v>149</v>
      </c>
      <c r="CD756" s="106"/>
      <c r="CE756" s="103" t="s">
        <v>192</v>
      </c>
      <c r="CF756" s="113"/>
      <c r="CG756" s="114">
        <v>2000015189</v>
      </c>
    </row>
    <row r="757" spans="1:85">
      <c r="A757" s="53" t="str">
        <f t="shared" si="123"/>
        <v>D1-08-09-46077</v>
      </c>
      <c r="B757" s="47" t="str">
        <f t="shared" si="124"/>
        <v>D1-08-09</v>
      </c>
      <c r="C757" s="48" t="s">
        <v>43</v>
      </c>
      <c r="D757" s="49">
        <v>46077</v>
      </c>
      <c r="E757" s="50" t="s">
        <v>14</v>
      </c>
      <c r="F757" s="51" t="s">
        <v>15</v>
      </c>
      <c r="G757" s="59">
        <v>9</v>
      </c>
      <c r="H757" s="51" t="s">
        <v>205</v>
      </c>
      <c r="I757" s="59">
        <v>8</v>
      </c>
      <c r="J757" s="60">
        <f>IF(ISBLANK(H757),"",IFERROR(VLOOKUP(B757,'Np PL4 Stock'!$A:$D,4,FALSE),""))</f>
        <v>46063</v>
      </c>
      <c r="K757" s="61">
        <f>IF(ISBLANK(H757),"",SUMIF('Np PL4 Stock'!$A:$A,B757,'Np PL4 Stock'!$N:$N))</f>
        <v>2.4</v>
      </c>
      <c r="L757" s="62">
        <f>IF(ISBLANK(H757),"",VLOOKUP(LEFT(B757,5),Unit!A:B,2,FALSE))</f>
        <v>20</v>
      </c>
      <c r="M757" s="63" t="str">
        <f>IF(ISBLANK(H757),"",IFERROR(VLOOKUP(B757,'Np PL4 Stock'!$A:$T,20,FALSE),""))</f>
        <v>V1-MB1</v>
      </c>
      <c r="N757" s="63" t="str">
        <f>IF(ISBLANK(H757),"",IFERROR(VLOOKUP(B757,'Np PL4 Stock'!$A:$U,21,FALSE),""))</f>
        <v>SIS</v>
      </c>
      <c r="O757" s="62">
        <f t="shared" si="118"/>
        <v>120</v>
      </c>
      <c r="P757" s="62">
        <f t="shared" si="115"/>
        <v>6.8e-5</v>
      </c>
      <c r="Q757" s="67">
        <f t="shared" si="119"/>
        <v>5.66666666666667e-7</v>
      </c>
      <c r="R757" s="67">
        <f t="shared" si="116"/>
        <v>7.52489583333333e-7</v>
      </c>
      <c r="S757" s="59">
        <v>13</v>
      </c>
      <c r="T757" s="147">
        <v>7.582</v>
      </c>
      <c r="U757" s="147">
        <v>6.713</v>
      </c>
      <c r="V757" s="59">
        <v>89</v>
      </c>
      <c r="W757" s="59">
        <v>397</v>
      </c>
      <c r="X757" s="59">
        <v>94</v>
      </c>
      <c r="Y757" s="59">
        <v>100</v>
      </c>
      <c r="Z757" s="59">
        <v>84</v>
      </c>
      <c r="AA757" s="59">
        <v>0</v>
      </c>
      <c r="AB757" s="59">
        <v>0</v>
      </c>
      <c r="AC757" s="59">
        <v>0</v>
      </c>
      <c r="AD757" s="59">
        <v>0</v>
      </c>
      <c r="AE757" s="59">
        <v>100</v>
      </c>
      <c r="AF757" s="73" t="s">
        <v>38</v>
      </c>
      <c r="AG757" s="73">
        <v>70000</v>
      </c>
      <c r="AH757" s="73" t="s">
        <v>38</v>
      </c>
      <c r="AI757" s="73" t="s">
        <v>38</v>
      </c>
      <c r="AJ757" s="73" t="s">
        <v>38</v>
      </c>
      <c r="AK757" s="73" t="s">
        <v>32</v>
      </c>
      <c r="AL757" s="77" t="str">
        <f>IF(ISBLANK(S757),"",IF(AJ757="Fail","Fail",IF(E757="PL4",IF(AND(T757&gt;STD_01122025!$D$3,U757&lt;STD_01122025!$D$4,OR(AF757="ND",AF757&lt;STD_01122025!$D$7),AH757="ND"),"Pass","Fail"),IF(E757="PL12",IF(AND(S757&lt;STD_01122025!$F$2,T757&gt;STD_01122025!$F$3,U757&lt;STD_01122025!$F$4,V757&gt;STD_01122025!$F$5,X757&gt;STD_01122025!$F$6,OR(AF757="ND",AF757&lt;STD_01122025!$F$7),AH757="ND"),"Pass","Fail"),IF(E757="SuperPL",IF(AND(T757&gt;STD_01122025!$H$3,U757&lt;STD_01122025!$H$4,V757&gt;STD_01122025!$H$5,X757&gt;STD_01122025!$H$6,OR(AF757="ND",AF757&lt;STD_01122025!$H$7),AH757="ND"),"Pass","Fail"),IF(E757="Flight",IF(AND(T757&gt;STD_01122025!$J$3,U757&lt;STD_01122025!$J$4,X757&gt;STD_01122025!$J$6,OR(AF757="ND",AF757&lt;STD_01122025!$J$7),AH757="ND"),"Pass","Fail"),""))))))</f>
        <v>Pass</v>
      </c>
      <c r="AM757" s="62">
        <f>IF(ISBLANK(B757),"",IFERROR(IF(VLOOKUP(B757,'Np PL4 Stock'!$A:$J,10,FALSE)="Np4",D757-VLOOKUP(B757,'Np PL4 Stock'!$A:$E,5,FALSE),D757-VLOOKUP(B757,'Np PL4 Stock'!$A:$E,5,FALSE)-1),""))</f>
        <v>14</v>
      </c>
      <c r="AN757" s="147">
        <v>8.023</v>
      </c>
      <c r="AO757" s="147">
        <v>6.765</v>
      </c>
      <c r="AP757" s="59">
        <v>98.824</v>
      </c>
      <c r="AQ757" s="59">
        <v>331</v>
      </c>
      <c r="AR757" s="59">
        <v>94</v>
      </c>
      <c r="AS757" s="59">
        <v>100</v>
      </c>
      <c r="AT757" s="73" t="s">
        <v>38</v>
      </c>
      <c r="AU757" s="73">
        <v>100000</v>
      </c>
      <c r="AV757" s="73" t="s">
        <v>38</v>
      </c>
      <c r="AW757" s="73" t="s">
        <v>38</v>
      </c>
      <c r="AX757" s="84" t="s">
        <v>32</v>
      </c>
      <c r="AY757" s="59">
        <v>0</v>
      </c>
      <c r="AZ757" s="59">
        <v>0</v>
      </c>
      <c r="BA757" s="59">
        <v>0</v>
      </c>
      <c r="BB757" s="59">
        <v>0</v>
      </c>
      <c r="BC757" s="59">
        <v>0</v>
      </c>
      <c r="BD757" s="59">
        <v>0</v>
      </c>
      <c r="BE757" s="84" t="s">
        <v>38</v>
      </c>
      <c r="BF757" s="84" t="s">
        <v>38</v>
      </c>
      <c r="BG757" s="84" t="s">
        <v>38</v>
      </c>
      <c r="BH757" s="84" t="s">
        <v>38</v>
      </c>
      <c r="BI757" s="85" t="s">
        <v>494</v>
      </c>
      <c r="BJ757" s="86" t="s">
        <v>261</v>
      </c>
      <c r="BK757" s="86" t="s">
        <v>495</v>
      </c>
      <c r="BL757" s="86" t="s">
        <v>155</v>
      </c>
      <c r="BM757" s="86" t="s">
        <v>178</v>
      </c>
      <c r="BN757" s="86"/>
      <c r="BO757" s="59">
        <v>8</v>
      </c>
      <c r="BP757" s="69">
        <v>256104305100425</v>
      </c>
      <c r="BQ757" s="92">
        <v>0.35</v>
      </c>
      <c r="BR757" s="93">
        <v>0.035</v>
      </c>
      <c r="BS757" s="94">
        <f t="shared" si="120"/>
        <v>0.385</v>
      </c>
      <c r="BT757" s="95">
        <v>0.11935</v>
      </c>
      <c r="BU757" s="101">
        <f t="shared" si="121"/>
        <v>0.50435</v>
      </c>
      <c r="BV757" s="102">
        <f t="shared" si="125"/>
        <v>3.02114803625378</v>
      </c>
      <c r="BW757" s="103">
        <v>385</v>
      </c>
      <c r="BX757" s="104">
        <f t="shared" si="122"/>
        <v>0.00152371601208459</v>
      </c>
      <c r="BY757" s="105">
        <v>1000</v>
      </c>
      <c r="BZ757" s="103" t="s">
        <v>32</v>
      </c>
      <c r="CA757" s="106" t="s">
        <v>189</v>
      </c>
      <c r="CB757" s="107" t="s">
        <v>148</v>
      </c>
      <c r="CC757" s="112" t="s">
        <v>149</v>
      </c>
      <c r="CD757" s="106"/>
      <c r="CE757" s="103" t="s">
        <v>192</v>
      </c>
      <c r="CF757" s="113"/>
      <c r="CG757" s="114">
        <v>2000015189</v>
      </c>
    </row>
    <row r="758" spans="1:85">
      <c r="A758" s="53" t="str">
        <f t="shared" si="123"/>
        <v>B1-01-09-46077</v>
      </c>
      <c r="B758" s="47" t="str">
        <f t="shared" si="124"/>
        <v>B1-01-09</v>
      </c>
      <c r="C758" s="48" t="s">
        <v>43</v>
      </c>
      <c r="D758" s="49">
        <v>46077</v>
      </c>
      <c r="E758" s="50" t="s">
        <v>3</v>
      </c>
      <c r="F758" s="51" t="s">
        <v>6</v>
      </c>
      <c r="G758" s="59">
        <v>9</v>
      </c>
      <c r="H758" s="51" t="s">
        <v>165</v>
      </c>
      <c r="I758" s="59">
        <v>1</v>
      </c>
      <c r="J758" s="60">
        <f>IF(ISBLANK(H758),"",IFERROR(VLOOKUP(B758,'Np PL4 Stock'!$A:$D,4,FALSE),""))</f>
        <v>46066</v>
      </c>
      <c r="K758" s="61">
        <f>IF(ISBLANK(H758),"",SUMIF('Np PL4 Stock'!$A:$A,B758,'Np PL4 Stock'!$N:$N))</f>
        <v>1.8</v>
      </c>
      <c r="L758" s="62">
        <f>IF(ISBLANK(H758),"",VLOOKUP(LEFT(B758,5),Unit!A:B,2,FALSE))</f>
        <v>12</v>
      </c>
      <c r="M758" s="63" t="str">
        <f>IF(ISBLANK(H758),"",IFERROR(VLOOKUP(B758,'Np PL4 Stock'!$A:$T,20,FALSE),""))</f>
        <v>V1-MA1</v>
      </c>
      <c r="N758" s="63" t="str">
        <f>IF(ISBLANK(H758),"",IFERROR(VLOOKUP(B758,'Np PL4 Stock'!$A:$U,21,FALSE),""))</f>
        <v>SIS</v>
      </c>
      <c r="O758" s="62">
        <f t="shared" si="118"/>
        <v>150</v>
      </c>
      <c r="P758" s="62">
        <f t="shared" si="115"/>
        <v>0.00011375</v>
      </c>
      <c r="Q758" s="67">
        <f t="shared" si="119"/>
        <v>7.58333333333333e-7</v>
      </c>
      <c r="R758" s="67">
        <f t="shared" si="116"/>
        <v>9.24375e-7</v>
      </c>
      <c r="S758" s="59">
        <v>10</v>
      </c>
      <c r="T758" s="147">
        <v>6.706</v>
      </c>
      <c r="U758" s="147">
        <v>4.604</v>
      </c>
      <c r="V758" s="59" t="s">
        <v>32</v>
      </c>
      <c r="W758" s="59" t="s">
        <v>32</v>
      </c>
      <c r="X758" s="59">
        <v>85</v>
      </c>
      <c r="Y758" s="59" t="s">
        <v>32</v>
      </c>
      <c r="Z758" s="59" t="s">
        <v>32</v>
      </c>
      <c r="AA758" s="59" t="s">
        <v>32</v>
      </c>
      <c r="AB758" s="59" t="s">
        <v>32</v>
      </c>
      <c r="AC758" s="59">
        <v>0</v>
      </c>
      <c r="AD758" s="59">
        <v>0</v>
      </c>
      <c r="AE758" s="59" t="s">
        <v>32</v>
      </c>
      <c r="AF758" s="73" t="s">
        <v>38</v>
      </c>
      <c r="AG758" s="73">
        <v>75000</v>
      </c>
      <c r="AH758" s="73" t="s">
        <v>38</v>
      </c>
      <c r="AI758" s="73" t="s">
        <v>38</v>
      </c>
      <c r="AJ758" s="73" t="s">
        <v>38</v>
      </c>
      <c r="AK758" s="73" t="s">
        <v>32</v>
      </c>
      <c r="AL758" s="77" t="str">
        <f>IF(ISBLANK(S758),"",IF(AJ758="Fail","Fail",IF(E758="PL4",IF(AND(T758&gt;STD_01122025!$D$3,U758&lt;STD_01122025!$D$4,OR(AF758="ND",AF758&lt;STD_01122025!$D$7),AH758="ND"),"Pass","Fail"),IF(E758="PL12",IF(AND(S758&lt;STD_01122025!$F$2,T758&gt;STD_01122025!$F$3,U758&lt;STD_01122025!$F$4,V758&gt;STD_01122025!$F$5,X758&gt;STD_01122025!$F$6,OR(AF758="ND",AF758&lt;STD_01122025!$F$7),AH758="ND"),"Pass","Fail"),IF(E758="SuperPL",IF(AND(T758&gt;STD_01122025!$H$3,U758&lt;STD_01122025!$H$4,V758&gt;STD_01122025!$H$5,X758&gt;STD_01122025!$H$6,OR(AF758="ND",AF758&lt;STD_01122025!$H$7),AH758="ND"),"Pass","Fail"),IF(E758="Flight",IF(AND(T758&gt;STD_01122025!$J$3,U758&lt;STD_01122025!$J$4,X758&gt;STD_01122025!$J$6,OR(AF758="ND",AF758&lt;STD_01122025!$J$7),AH758="ND"),"Pass","Fail"),""))))))</f>
        <v>Pass</v>
      </c>
      <c r="AM758" s="62">
        <f>IF(ISBLANK(B758),"",IFERROR(IF(VLOOKUP(B758,'Np PL4 Stock'!$A:$J,10,FALSE)="Np4",D758-VLOOKUP(B758,'Np PL4 Stock'!$A:$E,5,FALSE),D758-VLOOKUP(B758,'Np PL4 Stock'!$A:$E,5,FALSE)-1),""))</f>
        <v>11</v>
      </c>
      <c r="AN758" s="147">
        <v>7.08</v>
      </c>
      <c r="AO758" s="147">
        <v>6.374</v>
      </c>
      <c r="AP758" s="59" t="s">
        <v>32</v>
      </c>
      <c r="AQ758" s="59">
        <v>530</v>
      </c>
      <c r="AR758" s="59">
        <v>90</v>
      </c>
      <c r="AS758" s="59" t="s">
        <v>32</v>
      </c>
      <c r="AT758" s="73" t="s">
        <v>38</v>
      </c>
      <c r="AU758" s="73">
        <v>35000</v>
      </c>
      <c r="AV758" s="73" t="s">
        <v>38</v>
      </c>
      <c r="AW758" s="73" t="s">
        <v>38</v>
      </c>
      <c r="AX758" s="84" t="s">
        <v>32</v>
      </c>
      <c r="AY758" s="59">
        <v>0</v>
      </c>
      <c r="AZ758" s="59">
        <v>0</v>
      </c>
      <c r="BA758" s="59">
        <v>0</v>
      </c>
      <c r="BB758" s="59">
        <v>0</v>
      </c>
      <c r="BC758" s="59">
        <v>0</v>
      </c>
      <c r="BD758" s="59">
        <v>0</v>
      </c>
      <c r="BE758" s="84" t="s">
        <v>38</v>
      </c>
      <c r="BF758" s="84" t="s">
        <v>38</v>
      </c>
      <c r="BG758" s="84" t="s">
        <v>38</v>
      </c>
      <c r="BH758" s="84" t="s">
        <v>38</v>
      </c>
      <c r="BI758" s="85" t="s">
        <v>480</v>
      </c>
      <c r="BJ758" s="86" t="s">
        <v>246</v>
      </c>
      <c r="BK758" s="86" t="s">
        <v>481</v>
      </c>
      <c r="BL758" s="86" t="s">
        <v>155</v>
      </c>
      <c r="BM758" s="86" t="s">
        <v>178</v>
      </c>
      <c r="BN758" s="86"/>
      <c r="BO758" s="59">
        <v>15</v>
      </c>
      <c r="BP758" s="69">
        <v>256104305100423</v>
      </c>
      <c r="BQ758" s="92">
        <v>1.05</v>
      </c>
      <c r="BR758" s="93">
        <v>0.315</v>
      </c>
      <c r="BS758" s="94">
        <f t="shared" si="120"/>
        <v>1.365</v>
      </c>
      <c r="BT758" s="95">
        <v>0.298875</v>
      </c>
      <c r="BU758" s="101">
        <f t="shared" si="121"/>
        <v>1.663875</v>
      </c>
      <c r="BV758" s="102">
        <f t="shared" si="125"/>
        <v>1.88679245283019</v>
      </c>
      <c r="BW758" s="103">
        <v>455</v>
      </c>
      <c r="BX758" s="104">
        <f t="shared" si="122"/>
        <v>0.00313938679245283</v>
      </c>
      <c r="BY758" s="105">
        <v>3000</v>
      </c>
      <c r="BZ758" s="103" t="s">
        <v>32</v>
      </c>
      <c r="CA758" s="106" t="s">
        <v>189</v>
      </c>
      <c r="CB758" s="107" t="s">
        <v>148</v>
      </c>
      <c r="CC758" s="112" t="s">
        <v>149</v>
      </c>
      <c r="CD758" s="106"/>
      <c r="CE758" s="103" t="s">
        <v>192</v>
      </c>
      <c r="CF758" s="113"/>
      <c r="CG758" s="114">
        <v>2000004627</v>
      </c>
    </row>
    <row r="759" spans="1:85">
      <c r="A759" s="53" t="str">
        <f t="shared" si="123"/>
        <v>B1-02-09-46077</v>
      </c>
      <c r="B759" s="47" t="str">
        <f t="shared" si="124"/>
        <v>B1-02-09</v>
      </c>
      <c r="C759" s="48" t="s">
        <v>43</v>
      </c>
      <c r="D759" s="49">
        <v>46077</v>
      </c>
      <c r="E759" s="50" t="s">
        <v>3</v>
      </c>
      <c r="F759" s="51" t="s">
        <v>6</v>
      </c>
      <c r="G759" s="59">
        <v>9</v>
      </c>
      <c r="H759" s="51" t="s">
        <v>165</v>
      </c>
      <c r="I759" s="59">
        <v>2</v>
      </c>
      <c r="J759" s="60">
        <f>IF(ISBLANK(H759),"",IFERROR(VLOOKUP(B759,'Np PL4 Stock'!$A:$D,4,FALSE),""))</f>
        <v>46066</v>
      </c>
      <c r="K759" s="61">
        <f>IF(ISBLANK(H759),"",SUMIF('Np PL4 Stock'!$A:$A,B759,'Np PL4 Stock'!$N:$N))</f>
        <v>1.8</v>
      </c>
      <c r="L759" s="62">
        <f>IF(ISBLANK(H759),"",VLOOKUP(LEFT(B759,5),Unit!A:B,2,FALSE))</f>
        <v>12</v>
      </c>
      <c r="M759" s="63" t="str">
        <f>IF(ISBLANK(H759),"",IFERROR(VLOOKUP(B759,'Np PL4 Stock'!$A:$T,20,FALSE),""))</f>
        <v>V1-MA1</v>
      </c>
      <c r="N759" s="63" t="str">
        <f>IF(ISBLANK(H759),"",IFERROR(VLOOKUP(B759,'Np PL4 Stock'!$A:$U,21,FALSE),""))</f>
        <v>SIS</v>
      </c>
      <c r="O759" s="62">
        <f t="shared" si="118"/>
        <v>150</v>
      </c>
      <c r="P759" s="62">
        <f t="shared" si="115"/>
        <v>0.00011375</v>
      </c>
      <c r="Q759" s="67">
        <f t="shared" si="119"/>
        <v>7.58333333333333e-7</v>
      </c>
      <c r="R759" s="67">
        <f t="shared" si="116"/>
        <v>9.24375e-7</v>
      </c>
      <c r="S759" s="59">
        <v>10</v>
      </c>
      <c r="T759" s="147">
        <v>6.492</v>
      </c>
      <c r="U759" s="147">
        <v>6.515</v>
      </c>
      <c r="V759" s="59" t="s">
        <v>32</v>
      </c>
      <c r="W759" s="59" t="s">
        <v>32</v>
      </c>
      <c r="X759" s="59">
        <v>84</v>
      </c>
      <c r="Y759" s="59" t="s">
        <v>32</v>
      </c>
      <c r="Z759" s="59" t="s">
        <v>32</v>
      </c>
      <c r="AA759" s="59" t="s">
        <v>32</v>
      </c>
      <c r="AB759" s="59" t="s">
        <v>32</v>
      </c>
      <c r="AC759" s="59">
        <v>0</v>
      </c>
      <c r="AD759" s="59">
        <v>0</v>
      </c>
      <c r="AE759" s="59" t="s">
        <v>32</v>
      </c>
      <c r="AF759" s="73" t="s">
        <v>38</v>
      </c>
      <c r="AG759" s="73">
        <v>60000</v>
      </c>
      <c r="AH759" s="73" t="s">
        <v>38</v>
      </c>
      <c r="AI759" s="73" t="s">
        <v>38</v>
      </c>
      <c r="AJ759" s="73" t="s">
        <v>38</v>
      </c>
      <c r="AK759" s="73" t="s">
        <v>32</v>
      </c>
      <c r="AL759" s="77" t="str">
        <f>IF(ISBLANK(S759),"",IF(AJ759="Fail","Fail",IF(E759="PL4",IF(AND(T759&gt;STD_01122025!$D$3,U759&lt;STD_01122025!$D$4,OR(AF759="ND",AF759&lt;STD_01122025!$D$7),AH759="ND"),"Pass","Fail"),IF(E759="PL12",IF(AND(S759&lt;STD_01122025!$F$2,T759&gt;STD_01122025!$F$3,U759&lt;STD_01122025!$F$4,V759&gt;STD_01122025!$F$5,X759&gt;STD_01122025!$F$6,OR(AF759="ND",AF759&lt;STD_01122025!$F$7),AH759="ND"),"Pass","Fail"),IF(E759="SuperPL",IF(AND(T759&gt;STD_01122025!$H$3,U759&lt;STD_01122025!$H$4,V759&gt;STD_01122025!$H$5,X759&gt;STD_01122025!$H$6,OR(AF759="ND",AF759&lt;STD_01122025!$H$7),AH759="ND"),"Pass","Fail"),IF(E759="Flight",IF(AND(T759&gt;STD_01122025!$J$3,U759&lt;STD_01122025!$J$4,X759&gt;STD_01122025!$J$6,OR(AF759="ND",AF759&lt;STD_01122025!$J$7),AH759="ND"),"Pass","Fail"),""))))))</f>
        <v>Pass</v>
      </c>
      <c r="AM759" s="62">
        <f>IF(ISBLANK(B759),"",IFERROR(IF(VLOOKUP(B759,'Np PL4 Stock'!$A:$J,10,FALSE)="Np4",D759-VLOOKUP(B759,'Np PL4 Stock'!$A:$E,5,FALSE),D759-VLOOKUP(B759,'Np PL4 Stock'!$A:$E,5,FALSE)-1),""))</f>
        <v>11</v>
      </c>
      <c r="AN759" s="147">
        <v>7.011</v>
      </c>
      <c r="AO759" s="147">
        <v>6.967</v>
      </c>
      <c r="AP759" s="59" t="s">
        <v>32</v>
      </c>
      <c r="AQ759" s="59">
        <v>541</v>
      </c>
      <c r="AR759" s="59">
        <v>88</v>
      </c>
      <c r="AS759" s="59" t="s">
        <v>32</v>
      </c>
      <c r="AT759" s="73" t="s">
        <v>38</v>
      </c>
      <c r="AU759" s="73">
        <v>65000</v>
      </c>
      <c r="AV759" s="73" t="s">
        <v>38</v>
      </c>
      <c r="AW759" s="73" t="s">
        <v>38</v>
      </c>
      <c r="AX759" s="84" t="s">
        <v>32</v>
      </c>
      <c r="AY759" s="59">
        <v>0</v>
      </c>
      <c r="AZ759" s="59">
        <v>0</v>
      </c>
      <c r="BA759" s="59">
        <v>0</v>
      </c>
      <c r="BB759" s="59">
        <v>0</v>
      </c>
      <c r="BC759" s="59">
        <v>0</v>
      </c>
      <c r="BD759" s="59">
        <v>0</v>
      </c>
      <c r="BE759" s="84" t="s">
        <v>38</v>
      </c>
      <c r="BF759" s="84" t="s">
        <v>38</v>
      </c>
      <c r="BG759" s="84" t="s">
        <v>38</v>
      </c>
      <c r="BH759" s="84" t="s">
        <v>38</v>
      </c>
      <c r="BI759" s="85" t="s">
        <v>480</v>
      </c>
      <c r="BJ759" s="86" t="s">
        <v>246</v>
      </c>
      <c r="BK759" s="86" t="s">
        <v>481</v>
      </c>
      <c r="BL759" s="86" t="s">
        <v>155</v>
      </c>
      <c r="BM759" s="86" t="s">
        <v>178</v>
      </c>
      <c r="BN759" s="86"/>
      <c r="BO759" s="59">
        <v>15</v>
      </c>
      <c r="BP759" s="69">
        <v>256104305100423</v>
      </c>
      <c r="BQ759" s="92">
        <v>1.05</v>
      </c>
      <c r="BR759" s="93">
        <v>0.315</v>
      </c>
      <c r="BS759" s="94">
        <f t="shared" si="120"/>
        <v>1.365</v>
      </c>
      <c r="BT759" s="95">
        <v>0.298875</v>
      </c>
      <c r="BU759" s="101">
        <f t="shared" si="121"/>
        <v>1.663875</v>
      </c>
      <c r="BV759" s="102">
        <f t="shared" si="125"/>
        <v>1.84842883548983</v>
      </c>
      <c r="BW759" s="103">
        <v>455</v>
      </c>
      <c r="BX759" s="104">
        <f t="shared" si="122"/>
        <v>0.00307555452865065</v>
      </c>
      <c r="BY759" s="105">
        <v>3000</v>
      </c>
      <c r="BZ759" s="103" t="s">
        <v>32</v>
      </c>
      <c r="CA759" s="106" t="s">
        <v>189</v>
      </c>
      <c r="CB759" s="107" t="s">
        <v>148</v>
      </c>
      <c r="CC759" s="112" t="s">
        <v>149</v>
      </c>
      <c r="CD759" s="106"/>
      <c r="CE759" s="103" t="s">
        <v>192</v>
      </c>
      <c r="CF759" s="113"/>
      <c r="CG759" s="114">
        <v>2000004627</v>
      </c>
    </row>
    <row r="760" spans="1:85">
      <c r="A760" s="53" t="str">
        <f t="shared" si="123"/>
        <v>B1-03-09-46077</v>
      </c>
      <c r="B760" s="47" t="str">
        <f t="shared" si="124"/>
        <v>B1-03-09</v>
      </c>
      <c r="C760" s="48" t="s">
        <v>43</v>
      </c>
      <c r="D760" s="49">
        <v>46077</v>
      </c>
      <c r="E760" s="50" t="s">
        <v>3</v>
      </c>
      <c r="F760" s="51" t="s">
        <v>6</v>
      </c>
      <c r="G760" s="59">
        <v>9</v>
      </c>
      <c r="H760" s="51" t="s">
        <v>165</v>
      </c>
      <c r="I760" s="59">
        <v>3</v>
      </c>
      <c r="J760" s="60">
        <f>IF(ISBLANK(H760),"",IFERROR(VLOOKUP(B760,'Np PL4 Stock'!$A:$D,4,FALSE),""))</f>
        <v>46066</v>
      </c>
      <c r="K760" s="61">
        <f>IF(ISBLANK(H760),"",SUMIF('Np PL4 Stock'!$A:$A,B760,'Np PL4 Stock'!$N:$N))</f>
        <v>1.8</v>
      </c>
      <c r="L760" s="62">
        <f>IF(ISBLANK(H760),"",VLOOKUP(LEFT(B760,5),Unit!A:B,2,FALSE))</f>
        <v>12</v>
      </c>
      <c r="M760" s="63" t="str">
        <f>IF(ISBLANK(H760),"",IFERROR(VLOOKUP(B760,'Np PL4 Stock'!$A:$T,20,FALSE),""))</f>
        <v>V1-MA1</v>
      </c>
      <c r="N760" s="63" t="str">
        <f>IF(ISBLANK(H760),"",IFERROR(VLOOKUP(B760,'Np PL4 Stock'!$A:$U,21,FALSE),""))</f>
        <v>SIS</v>
      </c>
      <c r="O760" s="62">
        <f t="shared" si="118"/>
        <v>150</v>
      </c>
      <c r="P760" s="62">
        <f t="shared" si="115"/>
        <v>4.33333333333333e-5</v>
      </c>
      <c r="Q760" s="67">
        <f t="shared" si="119"/>
        <v>5.33333333333333e-7</v>
      </c>
      <c r="R760" s="67">
        <f t="shared" si="116"/>
        <v>7.0483024691358e-7</v>
      </c>
      <c r="S760" s="59">
        <v>10</v>
      </c>
      <c r="T760" s="147">
        <v>6.526</v>
      </c>
      <c r="U760" s="147">
        <v>6.352</v>
      </c>
      <c r="V760" s="59" t="s">
        <v>32</v>
      </c>
      <c r="W760" s="59" t="s">
        <v>32</v>
      </c>
      <c r="X760" s="59">
        <v>84</v>
      </c>
      <c r="Y760" s="59" t="s">
        <v>32</v>
      </c>
      <c r="Z760" s="59" t="s">
        <v>32</v>
      </c>
      <c r="AA760" s="59" t="s">
        <v>32</v>
      </c>
      <c r="AB760" s="59" t="s">
        <v>32</v>
      </c>
      <c r="AC760" s="59">
        <v>0</v>
      </c>
      <c r="AD760" s="59">
        <v>0</v>
      </c>
      <c r="AE760" s="59" t="s">
        <v>32</v>
      </c>
      <c r="AF760" s="73" t="s">
        <v>38</v>
      </c>
      <c r="AG760" s="73">
        <v>50000</v>
      </c>
      <c r="AH760" s="73" t="s">
        <v>38</v>
      </c>
      <c r="AI760" s="73" t="s">
        <v>38</v>
      </c>
      <c r="AJ760" s="73" t="s">
        <v>38</v>
      </c>
      <c r="AK760" s="73" t="s">
        <v>32</v>
      </c>
      <c r="AL760" s="77" t="str">
        <f>IF(ISBLANK(S760),"",IF(AJ760="Fail","Fail",IF(E760="PL4",IF(AND(T760&gt;STD_01122025!$D$3,U760&lt;STD_01122025!$D$4,OR(AF760="ND",AF760&lt;STD_01122025!$D$7),AH760="ND"),"Pass","Fail"),IF(E760="PL12",IF(AND(S760&lt;STD_01122025!$F$2,T760&gt;STD_01122025!$F$3,U760&lt;STD_01122025!$F$4,V760&gt;STD_01122025!$F$5,X760&gt;STD_01122025!$F$6,OR(AF760="ND",AF760&lt;STD_01122025!$F$7),AH760="ND"),"Pass","Fail"),IF(E760="SuperPL",IF(AND(T760&gt;STD_01122025!$H$3,U760&lt;STD_01122025!$H$4,V760&gt;STD_01122025!$H$5,X760&gt;STD_01122025!$H$6,OR(AF760="ND",AF760&lt;STD_01122025!$H$7),AH760="ND"),"Pass","Fail"),IF(E760="Flight",IF(AND(T760&gt;STD_01122025!$J$3,U760&lt;STD_01122025!$J$4,X760&gt;STD_01122025!$J$6,OR(AF760="ND",AF760&lt;STD_01122025!$J$7),AH760="ND"),"Pass","Fail"),""))))))</f>
        <v>Pass</v>
      </c>
      <c r="AM760" s="62">
        <f>IF(ISBLANK(B760),"",IFERROR(IF(VLOOKUP(B760,'Np PL4 Stock'!$A:$J,10,FALSE)="Np4",D760-VLOOKUP(B760,'Np PL4 Stock'!$A:$E,5,FALSE),D760-VLOOKUP(B760,'Np PL4 Stock'!$A:$E,5,FALSE)-1),""))</f>
        <v>11</v>
      </c>
      <c r="AN760" s="147">
        <v>6.823</v>
      </c>
      <c r="AO760" s="147">
        <v>6.937</v>
      </c>
      <c r="AP760" s="59" t="s">
        <v>32</v>
      </c>
      <c r="AQ760" s="59">
        <v>563</v>
      </c>
      <c r="AR760" s="59">
        <v>88</v>
      </c>
      <c r="AS760" s="59" t="s">
        <v>32</v>
      </c>
      <c r="AT760" s="73" t="s">
        <v>38</v>
      </c>
      <c r="AU760" s="73">
        <v>80000</v>
      </c>
      <c r="AV760" s="73" t="s">
        <v>38</v>
      </c>
      <c r="AW760" s="73" t="s">
        <v>38</v>
      </c>
      <c r="AX760" s="84" t="s">
        <v>32</v>
      </c>
      <c r="AY760" s="59">
        <v>0</v>
      </c>
      <c r="AZ760" s="59">
        <v>0</v>
      </c>
      <c r="BA760" s="59">
        <v>0</v>
      </c>
      <c r="BB760" s="59">
        <v>0</v>
      </c>
      <c r="BC760" s="59">
        <v>0</v>
      </c>
      <c r="BD760" s="59">
        <v>0</v>
      </c>
      <c r="BE760" s="84" t="s">
        <v>38</v>
      </c>
      <c r="BF760" s="84" t="s">
        <v>38</v>
      </c>
      <c r="BG760" s="84" t="s">
        <v>38</v>
      </c>
      <c r="BH760" s="84" t="s">
        <v>38</v>
      </c>
      <c r="BI760" s="85" t="s">
        <v>480</v>
      </c>
      <c r="BJ760" s="86" t="s">
        <v>246</v>
      </c>
      <c r="BK760" s="86" t="s">
        <v>481</v>
      </c>
      <c r="BL760" s="86" t="s">
        <v>155</v>
      </c>
      <c r="BM760" s="86" t="s">
        <v>178</v>
      </c>
      <c r="BN760" s="86"/>
      <c r="BO760" s="59">
        <v>15</v>
      </c>
      <c r="BP760" s="69">
        <v>256104305100423</v>
      </c>
      <c r="BQ760" s="92">
        <v>0.4</v>
      </c>
      <c r="BR760" s="93">
        <v>0.12</v>
      </c>
      <c r="BS760" s="94">
        <f t="shared" si="120"/>
        <v>0.52</v>
      </c>
      <c r="BT760" s="95">
        <v>0.115583333333333</v>
      </c>
      <c r="BU760" s="101">
        <f t="shared" si="121"/>
        <v>0.635583333333333</v>
      </c>
      <c r="BV760" s="102">
        <f t="shared" si="125"/>
        <v>1.77619893428064</v>
      </c>
      <c r="BW760" s="103">
        <v>173.333333333333</v>
      </c>
      <c r="BX760" s="104">
        <f t="shared" si="122"/>
        <v>0.0011289224393132</v>
      </c>
      <c r="BY760" s="105">
        <v>3000</v>
      </c>
      <c r="BZ760" s="103" t="s">
        <v>32</v>
      </c>
      <c r="CA760" s="106" t="s">
        <v>189</v>
      </c>
      <c r="CB760" s="107" t="s">
        <v>148</v>
      </c>
      <c r="CC760" s="112" t="s">
        <v>149</v>
      </c>
      <c r="CD760" s="106"/>
      <c r="CE760" s="103" t="s">
        <v>192</v>
      </c>
      <c r="CF760" s="113"/>
      <c r="CG760" s="114">
        <v>2000004627</v>
      </c>
    </row>
    <row r="761" spans="1:85">
      <c r="A761" s="53" t="str">
        <f t="shared" si="123"/>
        <v>E1-07-08-46078</v>
      </c>
      <c r="B761" s="47" t="str">
        <f t="shared" si="124"/>
        <v>E1-07-08</v>
      </c>
      <c r="C761" s="48" t="s">
        <v>43</v>
      </c>
      <c r="D761" s="49">
        <v>46078</v>
      </c>
      <c r="E761" s="50" t="s">
        <v>3</v>
      </c>
      <c r="F761" s="51" t="s">
        <v>6</v>
      </c>
      <c r="G761" s="59">
        <v>8</v>
      </c>
      <c r="H761" s="51" t="s">
        <v>215</v>
      </c>
      <c r="I761" s="59">
        <v>7</v>
      </c>
      <c r="J761" s="60">
        <f>IF(ISBLANK(H761),"",IFERROR(VLOOKUP(B761,'Np PL4 Stock'!$A:$D,4,FALSE),""))</f>
        <v>46067</v>
      </c>
      <c r="K761" s="61">
        <f>IF(ISBLANK(H761),"",SUMIF('Np PL4 Stock'!$A:$A,B761,'Np PL4 Stock'!$N:$N))</f>
        <v>1.2</v>
      </c>
      <c r="L761" s="62">
        <f>IF(ISBLANK(H761),"",VLOOKUP(LEFT(B761,5),Unit!A:B,2,FALSE))</f>
        <v>10</v>
      </c>
      <c r="M761" s="63" t="str">
        <f>IF(ISBLANK(H761),"",IFERROR(VLOOKUP(B761,'Np PL4 Stock'!$A:$T,20,FALSE),""))</f>
        <v>V1-MA1</v>
      </c>
      <c r="N761" s="63" t="str">
        <f>IF(ISBLANK(H761),"",IFERROR(VLOOKUP(B761,'Np PL4 Stock'!$A:$U,21,FALSE),""))</f>
        <v>SIS</v>
      </c>
      <c r="O761" s="62">
        <f t="shared" si="118"/>
        <v>120</v>
      </c>
      <c r="P761" s="62">
        <f t="shared" si="115"/>
        <v>2.6e-5</v>
      </c>
      <c r="Q761" s="67">
        <f t="shared" si="119"/>
        <v>5.83333333333333e-7</v>
      </c>
      <c r="R761" s="67">
        <f t="shared" si="116"/>
        <v>7.46216666666667e-7</v>
      </c>
      <c r="S761" s="59">
        <v>10</v>
      </c>
      <c r="T761" s="147">
        <v>6.715</v>
      </c>
      <c r="U761" s="147">
        <v>6.949</v>
      </c>
      <c r="V761" s="59" t="s">
        <v>32</v>
      </c>
      <c r="W761" s="59" t="s">
        <v>32</v>
      </c>
      <c r="X761" s="59">
        <v>87</v>
      </c>
      <c r="Y761" s="59" t="s">
        <v>32</v>
      </c>
      <c r="Z761" s="59" t="s">
        <v>32</v>
      </c>
      <c r="AA761" s="59" t="s">
        <v>32</v>
      </c>
      <c r="AB761" s="59" t="s">
        <v>32</v>
      </c>
      <c r="AC761" s="59">
        <v>0</v>
      </c>
      <c r="AD761" s="59">
        <v>0</v>
      </c>
      <c r="AE761" s="59" t="s">
        <v>32</v>
      </c>
      <c r="AF761" s="73" t="s">
        <v>38</v>
      </c>
      <c r="AG761" s="73">
        <v>50000</v>
      </c>
      <c r="AH761" s="73" t="s">
        <v>38</v>
      </c>
      <c r="AI761" s="73" t="s">
        <v>38</v>
      </c>
      <c r="AJ761" s="73" t="s">
        <v>38</v>
      </c>
      <c r="AK761" s="73" t="s">
        <v>32</v>
      </c>
      <c r="AL761" s="77" t="str">
        <f>IF(ISBLANK(S761),"",IF(AJ761="Fail","Fail",IF(E761="PL4",IF(AND(T761&gt;STD_01122025!$D$3,U761&lt;STD_01122025!$D$4,OR(AF761="ND",AF761&lt;STD_01122025!$D$7),AH761="ND"),"Pass","Fail"),IF(E761="PL12",IF(AND(S761&lt;STD_01122025!$F$2,T761&gt;STD_01122025!$F$3,U761&lt;STD_01122025!$F$4,V761&gt;STD_01122025!$F$5,X761&gt;STD_01122025!$F$6,OR(AF761="ND",AF761&lt;STD_01122025!$F$7),AH761="ND"),"Pass","Fail"),IF(E761="SuperPL",IF(AND(T761&gt;STD_01122025!$H$3,U761&lt;STD_01122025!$H$4,V761&gt;STD_01122025!$H$5,X761&gt;STD_01122025!$H$6,OR(AF761="ND",AF761&lt;STD_01122025!$H$7),AH761="ND"),"Pass","Fail"),IF(E761="Flight",IF(AND(T761&gt;STD_01122025!$J$3,U761&lt;STD_01122025!$J$4,X761&gt;STD_01122025!$J$6,OR(AF761="ND",AF761&lt;STD_01122025!$J$7),AH761="ND"),"Pass","Fail"),""))))))</f>
        <v>Pass</v>
      </c>
      <c r="AM761" s="62">
        <f>IF(ISBLANK(B761),"",IFERROR(IF(VLOOKUP(B761,'Np PL4 Stock'!$A:$J,10,FALSE)="Np4",D761-VLOOKUP(B761,'Np PL4 Stock'!$A:$E,5,FALSE),D761-VLOOKUP(B761,'Np PL4 Stock'!$A:$E,5,FALSE)-1),""))</f>
        <v>11</v>
      </c>
      <c r="AN761" s="147">
        <v>7.028</v>
      </c>
      <c r="AO761" s="147">
        <v>6.973</v>
      </c>
      <c r="AP761" s="59" t="s">
        <v>32</v>
      </c>
      <c r="AQ761" s="59">
        <v>538</v>
      </c>
      <c r="AR761" s="59">
        <v>91</v>
      </c>
      <c r="AS761" s="59" t="s">
        <v>32</v>
      </c>
      <c r="AT761" s="73" t="s">
        <v>38</v>
      </c>
      <c r="AU761" s="73">
        <v>100000</v>
      </c>
      <c r="AV761" s="73" t="s">
        <v>38</v>
      </c>
      <c r="AW761" s="73" t="s">
        <v>38</v>
      </c>
      <c r="AX761" s="84" t="s">
        <v>32</v>
      </c>
      <c r="AY761" s="59">
        <v>0</v>
      </c>
      <c r="AZ761" s="59">
        <v>0</v>
      </c>
      <c r="BA761" s="59">
        <v>0</v>
      </c>
      <c r="BB761" s="59">
        <v>0</v>
      </c>
      <c r="BC761" s="59">
        <v>0</v>
      </c>
      <c r="BD761" s="59">
        <v>0</v>
      </c>
      <c r="BE761" s="84" t="s">
        <v>38</v>
      </c>
      <c r="BF761" s="84" t="s">
        <v>38</v>
      </c>
      <c r="BG761" s="84" t="s">
        <v>38</v>
      </c>
      <c r="BH761" s="84" t="s">
        <v>38</v>
      </c>
      <c r="BI761" s="85" t="s">
        <v>480</v>
      </c>
      <c r="BJ761" s="86" t="s">
        <v>246</v>
      </c>
      <c r="BK761" s="86" t="s">
        <v>481</v>
      </c>
      <c r="BL761" s="86" t="s">
        <v>155</v>
      </c>
      <c r="BM761" s="86" t="s">
        <v>178</v>
      </c>
      <c r="BN761" s="86"/>
      <c r="BO761" s="59">
        <v>15</v>
      </c>
      <c r="BP761" s="69">
        <v>256104305100426</v>
      </c>
      <c r="BQ761" s="92">
        <v>0.2</v>
      </c>
      <c r="BR761" s="93">
        <v>0.06</v>
      </c>
      <c r="BS761" s="94">
        <f t="shared" si="120"/>
        <v>0.26</v>
      </c>
      <c r="BT761" s="95">
        <v>0.04245</v>
      </c>
      <c r="BU761" s="101">
        <f t="shared" si="121"/>
        <v>0.30245</v>
      </c>
      <c r="BV761" s="102">
        <f t="shared" si="125"/>
        <v>1.85873605947955</v>
      </c>
      <c r="BW761" s="103">
        <v>86.6666666666667</v>
      </c>
      <c r="BX761" s="104">
        <f t="shared" si="122"/>
        <v>0.000562174721189591</v>
      </c>
      <c r="BY761" s="105">
        <v>3000</v>
      </c>
      <c r="BZ761" s="103" t="s">
        <v>32</v>
      </c>
      <c r="CA761" s="106" t="s">
        <v>189</v>
      </c>
      <c r="CB761" s="107" t="s">
        <v>148</v>
      </c>
      <c r="CC761" s="112" t="s">
        <v>149</v>
      </c>
      <c r="CD761" s="106"/>
      <c r="CE761" s="103" t="s">
        <v>192</v>
      </c>
      <c r="CF761" s="113"/>
      <c r="CG761" s="114">
        <v>2000004627</v>
      </c>
    </row>
    <row r="762" spans="1:85">
      <c r="A762" s="53" t="str">
        <f t="shared" si="123"/>
        <v>E1-08-08-46078</v>
      </c>
      <c r="B762" s="47" t="str">
        <f t="shared" si="124"/>
        <v>E1-08-08</v>
      </c>
      <c r="C762" s="48" t="s">
        <v>43</v>
      </c>
      <c r="D762" s="49">
        <v>46078</v>
      </c>
      <c r="E762" s="50" t="s">
        <v>3</v>
      </c>
      <c r="F762" s="51" t="s">
        <v>6</v>
      </c>
      <c r="G762" s="59">
        <v>8</v>
      </c>
      <c r="H762" s="51" t="s">
        <v>215</v>
      </c>
      <c r="I762" s="59">
        <v>8</v>
      </c>
      <c r="J762" s="60">
        <f>IF(ISBLANK(H762),"",IFERROR(VLOOKUP(B762,'Np PL4 Stock'!$A:$D,4,FALSE),""))</f>
        <v>46067</v>
      </c>
      <c r="K762" s="61">
        <f>IF(ISBLANK(H762),"",SUMIF('Np PL4 Stock'!$A:$A,B762,'Np PL4 Stock'!$N:$N))</f>
        <v>1.2</v>
      </c>
      <c r="L762" s="62">
        <f>IF(ISBLANK(H762),"",VLOOKUP(LEFT(B762,5),Unit!A:B,2,FALSE))</f>
        <v>10</v>
      </c>
      <c r="M762" s="63" t="str">
        <f>IF(ISBLANK(H762),"",IFERROR(VLOOKUP(B762,'Np PL4 Stock'!$A:$T,20,FALSE),""))</f>
        <v>V1-MB1</v>
      </c>
      <c r="N762" s="63" t="str">
        <f>IF(ISBLANK(H762),"",IFERROR(VLOOKUP(B762,'Np PL4 Stock'!$A:$U,21,FALSE),""))</f>
        <v>SIS</v>
      </c>
      <c r="O762" s="62">
        <f t="shared" si="118"/>
        <v>120</v>
      </c>
      <c r="P762" s="62">
        <f t="shared" si="115"/>
        <v>6.153331e-5</v>
      </c>
      <c r="Q762" s="67">
        <f t="shared" si="119"/>
        <v>5.12777583333333e-7</v>
      </c>
      <c r="R762" s="67">
        <f t="shared" si="116"/>
        <v>6.45985970833333e-7</v>
      </c>
      <c r="S762" s="59">
        <v>10</v>
      </c>
      <c r="T762" s="147">
        <v>6.383</v>
      </c>
      <c r="U762" s="147">
        <v>6.887</v>
      </c>
      <c r="V762" s="59" t="s">
        <v>32</v>
      </c>
      <c r="W762" s="59" t="s">
        <v>32</v>
      </c>
      <c r="X762" s="59">
        <v>85</v>
      </c>
      <c r="Y762" s="59" t="s">
        <v>32</v>
      </c>
      <c r="Z762" s="59" t="s">
        <v>32</v>
      </c>
      <c r="AA762" s="59" t="s">
        <v>32</v>
      </c>
      <c r="AB762" s="59" t="s">
        <v>32</v>
      </c>
      <c r="AC762" s="59">
        <v>0</v>
      </c>
      <c r="AD762" s="59">
        <v>0</v>
      </c>
      <c r="AE762" s="59" t="s">
        <v>32</v>
      </c>
      <c r="AF762" s="73" t="s">
        <v>38</v>
      </c>
      <c r="AG762" s="73">
        <v>45000</v>
      </c>
      <c r="AH762" s="73" t="s">
        <v>38</v>
      </c>
      <c r="AI762" s="73" t="s">
        <v>38</v>
      </c>
      <c r="AJ762" s="73" t="s">
        <v>38</v>
      </c>
      <c r="AK762" s="73" t="s">
        <v>32</v>
      </c>
      <c r="AL762" s="77" t="str">
        <f>IF(ISBLANK(S762),"",IF(AJ762="Fail","Fail",IF(E762="PL4",IF(AND(T762&gt;STD_01122025!$D$3,U762&lt;STD_01122025!$D$4,OR(AF762="ND",AF762&lt;STD_01122025!$D$7),AH762="ND"),"Pass","Fail"),IF(E762="PL12",IF(AND(S762&lt;STD_01122025!$F$2,T762&gt;STD_01122025!$F$3,U762&lt;STD_01122025!$F$4,V762&gt;STD_01122025!$F$5,X762&gt;STD_01122025!$F$6,OR(AF762="ND",AF762&lt;STD_01122025!$F$7),AH762="ND"),"Pass","Fail"),IF(E762="SuperPL",IF(AND(T762&gt;STD_01122025!$H$3,U762&lt;STD_01122025!$H$4,V762&gt;STD_01122025!$H$5,X762&gt;STD_01122025!$H$6,OR(AF762="ND",AF762&lt;STD_01122025!$H$7),AH762="ND"),"Pass","Fail"),IF(E762="Flight",IF(AND(T762&gt;STD_01122025!$J$3,U762&lt;STD_01122025!$J$4,X762&gt;STD_01122025!$J$6,OR(AF762="ND",AF762&lt;STD_01122025!$J$7),AH762="ND"),"Pass","Fail"),""))))))</f>
        <v>Pass</v>
      </c>
      <c r="AM762" s="62">
        <f>IF(ISBLANK(B762),"",IFERROR(IF(VLOOKUP(B762,'Np PL4 Stock'!$A:$J,10,FALSE)="Np4",D762-VLOOKUP(B762,'Np PL4 Stock'!$A:$E,5,FALSE),D762-VLOOKUP(B762,'Np PL4 Stock'!$A:$E,5,FALSE)-1),""))</f>
        <v>11</v>
      </c>
      <c r="AN762" s="147">
        <v>6.747</v>
      </c>
      <c r="AO762" s="147">
        <v>6.777</v>
      </c>
      <c r="AP762" s="59" t="s">
        <v>32</v>
      </c>
      <c r="AQ762" s="59">
        <v>575</v>
      </c>
      <c r="AR762" s="59">
        <v>87</v>
      </c>
      <c r="AS762" s="59" t="s">
        <v>32</v>
      </c>
      <c r="AT762" s="73" t="s">
        <v>38</v>
      </c>
      <c r="AU762" s="73">
        <v>125000</v>
      </c>
      <c r="AV762" s="73" t="s">
        <v>38</v>
      </c>
      <c r="AW762" s="73" t="s">
        <v>38</v>
      </c>
      <c r="AX762" s="84" t="s">
        <v>32</v>
      </c>
      <c r="AY762" s="59">
        <v>0</v>
      </c>
      <c r="AZ762" s="59">
        <v>0</v>
      </c>
      <c r="BA762" s="59">
        <v>0</v>
      </c>
      <c r="BB762" s="59">
        <v>0</v>
      </c>
      <c r="BC762" s="59">
        <v>0</v>
      </c>
      <c r="BD762" s="59">
        <v>0</v>
      </c>
      <c r="BE762" s="84" t="s">
        <v>38</v>
      </c>
      <c r="BF762" s="84" t="s">
        <v>38</v>
      </c>
      <c r="BG762" s="84" t="s">
        <v>38</v>
      </c>
      <c r="BH762" s="84" t="s">
        <v>38</v>
      </c>
      <c r="BI762" s="85" t="s">
        <v>480</v>
      </c>
      <c r="BJ762" s="86" t="s">
        <v>246</v>
      </c>
      <c r="BK762" s="86" t="s">
        <v>481</v>
      </c>
      <c r="BL762" s="86" t="s">
        <v>155</v>
      </c>
      <c r="BM762" s="86" t="s">
        <v>178</v>
      </c>
      <c r="BN762" s="86"/>
      <c r="BO762" s="59">
        <v>15</v>
      </c>
      <c r="BP762" s="69">
        <v>256104305100426</v>
      </c>
      <c r="BQ762" s="92">
        <v>0.385333</v>
      </c>
      <c r="BR762" s="93">
        <v>0.2300001</v>
      </c>
      <c r="BS762" s="94">
        <f t="shared" si="120"/>
        <v>0.6153331</v>
      </c>
      <c r="BT762" s="95">
        <v>0.159850065</v>
      </c>
      <c r="BU762" s="101">
        <f t="shared" si="121"/>
        <v>0.775183165</v>
      </c>
      <c r="BV762" s="102">
        <f t="shared" si="125"/>
        <v>1.73913043478261</v>
      </c>
      <c r="BW762" s="103">
        <v>332.222366666667</v>
      </c>
      <c r="BX762" s="104">
        <f t="shared" si="122"/>
        <v>0.00134814463478261</v>
      </c>
      <c r="BY762" s="105">
        <v>3000</v>
      </c>
      <c r="BZ762" s="103" t="s">
        <v>32</v>
      </c>
      <c r="CA762" s="106" t="s">
        <v>189</v>
      </c>
      <c r="CB762" s="107" t="s">
        <v>148</v>
      </c>
      <c r="CC762" s="112" t="s">
        <v>149</v>
      </c>
      <c r="CD762" s="106" t="s">
        <v>827</v>
      </c>
      <c r="CE762" s="103" t="s">
        <v>192</v>
      </c>
      <c r="CF762" s="525" t="s">
        <v>828</v>
      </c>
      <c r="CG762" s="114">
        <v>2000004627</v>
      </c>
    </row>
    <row r="763" spans="1:85">
      <c r="A763" s="53" t="str">
        <f t="shared" si="123"/>
        <v>E1-09-08-46078</v>
      </c>
      <c r="B763" s="47" t="str">
        <f t="shared" si="124"/>
        <v>E1-09-08</v>
      </c>
      <c r="C763" s="48" t="s">
        <v>43</v>
      </c>
      <c r="D763" s="49">
        <v>46078</v>
      </c>
      <c r="E763" s="50" t="s">
        <v>3</v>
      </c>
      <c r="F763" s="51" t="s">
        <v>6</v>
      </c>
      <c r="G763" s="59">
        <v>8</v>
      </c>
      <c r="H763" s="51" t="s">
        <v>215</v>
      </c>
      <c r="I763" s="59">
        <v>9</v>
      </c>
      <c r="J763" s="60">
        <f>IF(ISBLANK(H763),"",IFERROR(VLOOKUP(B763,'Np PL4 Stock'!$A:$D,4,FALSE),""))</f>
        <v>46067</v>
      </c>
      <c r="K763" s="61">
        <f>IF(ISBLANK(H763),"",SUMIF('Np PL4 Stock'!$A:$A,B763,'Np PL4 Stock'!$N:$N))</f>
        <v>1.2</v>
      </c>
      <c r="L763" s="62">
        <f>IF(ISBLANK(H763),"",VLOOKUP(LEFT(B763,5),Unit!A:B,2,FALSE))</f>
        <v>10</v>
      </c>
      <c r="M763" s="63" t="str">
        <f>IF(ISBLANK(H763),"",IFERROR(VLOOKUP(B763,'Np PL4 Stock'!$A:$T,20,FALSE),""))</f>
        <v>V1-MB1</v>
      </c>
      <c r="N763" s="63" t="str">
        <f>IF(ISBLANK(H763),"",IFERROR(VLOOKUP(B763,'Np PL4 Stock'!$A:$U,21,FALSE),""))</f>
        <v>SIS</v>
      </c>
      <c r="O763" s="62">
        <f t="shared" si="118"/>
        <v>120</v>
      </c>
      <c r="P763" s="62">
        <f t="shared" si="115"/>
        <v>6.153341e-5</v>
      </c>
      <c r="Q763" s="67">
        <f t="shared" si="119"/>
        <v>5.12778416666667e-7</v>
      </c>
      <c r="R763" s="67">
        <f t="shared" si="116"/>
        <v>6.45986804166667e-7</v>
      </c>
      <c r="S763" s="59">
        <v>10</v>
      </c>
      <c r="T763" s="147">
        <v>6.586</v>
      </c>
      <c r="U763" s="147">
        <v>5.917</v>
      </c>
      <c r="V763" s="59" t="s">
        <v>32</v>
      </c>
      <c r="W763" s="59" t="s">
        <v>32</v>
      </c>
      <c r="X763" s="59">
        <v>87</v>
      </c>
      <c r="Y763" s="59" t="s">
        <v>32</v>
      </c>
      <c r="Z763" s="59" t="s">
        <v>32</v>
      </c>
      <c r="AA763" s="59" t="s">
        <v>32</v>
      </c>
      <c r="AB763" s="59" t="s">
        <v>32</v>
      </c>
      <c r="AC763" s="59">
        <v>0</v>
      </c>
      <c r="AD763" s="59">
        <v>0</v>
      </c>
      <c r="AE763" s="59" t="s">
        <v>32</v>
      </c>
      <c r="AF763" s="73" t="s">
        <v>38</v>
      </c>
      <c r="AG763" s="73">
        <v>65000</v>
      </c>
      <c r="AH763" s="73" t="s">
        <v>38</v>
      </c>
      <c r="AI763" s="73" t="s">
        <v>38</v>
      </c>
      <c r="AJ763" s="73" t="s">
        <v>38</v>
      </c>
      <c r="AK763" s="73" t="s">
        <v>32</v>
      </c>
      <c r="AL763" s="77" t="str">
        <f>IF(ISBLANK(S763),"",IF(AJ763="Fail","Fail",IF(E763="PL4",IF(AND(T763&gt;STD_01122025!$D$3,U763&lt;STD_01122025!$D$4,OR(AF763="ND",AF763&lt;STD_01122025!$D$7),AH763="ND"),"Pass","Fail"),IF(E763="PL12",IF(AND(S763&lt;STD_01122025!$F$2,T763&gt;STD_01122025!$F$3,U763&lt;STD_01122025!$F$4,V763&gt;STD_01122025!$F$5,X763&gt;STD_01122025!$F$6,OR(AF763="ND",AF763&lt;STD_01122025!$F$7),AH763="ND"),"Pass","Fail"),IF(E763="SuperPL",IF(AND(T763&gt;STD_01122025!$H$3,U763&lt;STD_01122025!$H$4,V763&gt;STD_01122025!$H$5,X763&gt;STD_01122025!$H$6,OR(AF763="ND",AF763&lt;STD_01122025!$H$7),AH763="ND"),"Pass","Fail"),IF(E763="Flight",IF(AND(T763&gt;STD_01122025!$J$3,U763&lt;STD_01122025!$J$4,X763&gt;STD_01122025!$J$6,OR(AF763="ND",AF763&lt;STD_01122025!$J$7),AH763="ND"),"Pass","Fail"),""))))))</f>
        <v>Pass</v>
      </c>
      <c r="AM763" s="62">
        <f>IF(ISBLANK(B763),"",IFERROR(IF(VLOOKUP(B763,'Np PL4 Stock'!$A:$J,10,FALSE)="Np4",D763-VLOOKUP(B763,'Np PL4 Stock'!$A:$E,5,FALSE),D763-VLOOKUP(B763,'Np PL4 Stock'!$A:$E,5,FALSE)-1),""))</f>
        <v>11</v>
      </c>
      <c r="AN763" s="147">
        <v>6.974</v>
      </c>
      <c r="AO763" s="147">
        <v>6.245</v>
      </c>
      <c r="AP763" s="59" t="s">
        <v>32</v>
      </c>
      <c r="AQ763" s="59">
        <v>549</v>
      </c>
      <c r="AR763" s="59">
        <v>89</v>
      </c>
      <c r="AS763" s="59" t="s">
        <v>32</v>
      </c>
      <c r="AT763" s="73">
        <v>2500</v>
      </c>
      <c r="AU763" s="73">
        <v>85000</v>
      </c>
      <c r="AV763" s="73" t="s">
        <v>38</v>
      </c>
      <c r="AW763" s="73" t="s">
        <v>38</v>
      </c>
      <c r="AX763" s="84" t="s">
        <v>32</v>
      </c>
      <c r="AY763" s="59">
        <v>0</v>
      </c>
      <c r="AZ763" s="59">
        <v>0</v>
      </c>
      <c r="BA763" s="59">
        <v>0</v>
      </c>
      <c r="BB763" s="59">
        <v>0</v>
      </c>
      <c r="BC763" s="59">
        <v>0</v>
      </c>
      <c r="BD763" s="59">
        <v>0</v>
      </c>
      <c r="BE763" s="84" t="s">
        <v>38</v>
      </c>
      <c r="BF763" s="84" t="s">
        <v>38</v>
      </c>
      <c r="BG763" s="84" t="s">
        <v>38</v>
      </c>
      <c r="BH763" s="84" t="s">
        <v>38</v>
      </c>
      <c r="BI763" s="85" t="s">
        <v>480</v>
      </c>
      <c r="BJ763" s="86" t="s">
        <v>246</v>
      </c>
      <c r="BK763" s="86" t="s">
        <v>481</v>
      </c>
      <c r="BL763" s="86" t="s">
        <v>155</v>
      </c>
      <c r="BM763" s="86" t="s">
        <v>178</v>
      </c>
      <c r="BN763" s="86"/>
      <c r="BO763" s="59">
        <v>15</v>
      </c>
      <c r="BP763" s="69">
        <v>256104305100426</v>
      </c>
      <c r="BQ763" s="92">
        <v>0.385334</v>
      </c>
      <c r="BR763" s="93">
        <v>0.2300001</v>
      </c>
      <c r="BS763" s="94">
        <f t="shared" si="120"/>
        <v>0.6153341</v>
      </c>
      <c r="BT763" s="95">
        <v>0.159850065</v>
      </c>
      <c r="BU763" s="101">
        <f t="shared" si="121"/>
        <v>0.775184165</v>
      </c>
      <c r="BV763" s="102">
        <f t="shared" si="125"/>
        <v>1.82149362477231</v>
      </c>
      <c r="BW763" s="103">
        <v>332.222366666667</v>
      </c>
      <c r="BX763" s="104">
        <f t="shared" si="122"/>
        <v>0.00141199301457195</v>
      </c>
      <c r="BY763" s="105">
        <v>3000</v>
      </c>
      <c r="BZ763" s="103" t="s">
        <v>32</v>
      </c>
      <c r="CA763" s="106" t="s">
        <v>189</v>
      </c>
      <c r="CB763" s="107" t="s">
        <v>148</v>
      </c>
      <c r="CC763" s="112" t="s">
        <v>149</v>
      </c>
      <c r="CD763" s="106" t="s">
        <v>829</v>
      </c>
      <c r="CE763" s="103" t="s">
        <v>192</v>
      </c>
      <c r="CF763" s="525" t="s">
        <v>828</v>
      </c>
      <c r="CG763" s="114">
        <v>2000004627</v>
      </c>
    </row>
    <row r="764" spans="1:85">
      <c r="A764" s="53" t="str">
        <f t="shared" si="123"/>
        <v>E1-10-08-46078</v>
      </c>
      <c r="B764" s="47" t="str">
        <f t="shared" si="124"/>
        <v>E1-10-08</v>
      </c>
      <c r="C764" s="48" t="s">
        <v>43</v>
      </c>
      <c r="D764" s="49">
        <v>46078</v>
      </c>
      <c r="E764" s="50" t="s">
        <v>3</v>
      </c>
      <c r="F764" s="51" t="s">
        <v>6</v>
      </c>
      <c r="G764" s="59">
        <v>8</v>
      </c>
      <c r="H764" s="51" t="s">
        <v>215</v>
      </c>
      <c r="I764" s="59">
        <v>10</v>
      </c>
      <c r="J764" s="60">
        <f>IF(ISBLANK(H764),"",IFERROR(VLOOKUP(B764,'Np PL4 Stock'!$A:$D,4,FALSE),""))</f>
        <v>46067</v>
      </c>
      <c r="K764" s="61">
        <f>IF(ISBLANK(H764),"",SUMIF('Np PL4 Stock'!$A:$A,B764,'Np PL4 Stock'!$N:$N))</f>
        <v>1.2</v>
      </c>
      <c r="L764" s="62">
        <f>IF(ISBLANK(H764),"",VLOOKUP(LEFT(B764,5),Unit!A:B,2,FALSE))</f>
        <v>10</v>
      </c>
      <c r="M764" s="63" t="str">
        <f>IF(ISBLANK(H764),"",IFERROR(VLOOKUP(B764,'Np PL4 Stock'!$A:$T,20,FALSE),""))</f>
        <v>V1-MB1</v>
      </c>
      <c r="N764" s="63" t="str">
        <f>IF(ISBLANK(H764),"",IFERROR(VLOOKUP(B764,'Np PL4 Stock'!$A:$U,21,FALSE),""))</f>
        <v>SIS</v>
      </c>
      <c r="O764" s="62">
        <f t="shared" si="118"/>
        <v>120</v>
      </c>
      <c r="P764" s="62">
        <f t="shared" si="115"/>
        <v>6.153328e-5</v>
      </c>
      <c r="Q764" s="67">
        <f t="shared" si="119"/>
        <v>5.12777333333333e-7</v>
      </c>
      <c r="R764" s="67">
        <f t="shared" si="116"/>
        <v>6.45985558333333e-7</v>
      </c>
      <c r="S764" s="59">
        <v>10</v>
      </c>
      <c r="T764" s="147">
        <v>6.625</v>
      </c>
      <c r="U764" s="147">
        <v>5.892</v>
      </c>
      <c r="V764" s="59" t="s">
        <v>32</v>
      </c>
      <c r="W764" s="59" t="s">
        <v>32</v>
      </c>
      <c r="X764" s="59">
        <v>86</v>
      </c>
      <c r="Y764" s="59" t="s">
        <v>32</v>
      </c>
      <c r="Z764" s="59" t="s">
        <v>32</v>
      </c>
      <c r="AA764" s="59" t="s">
        <v>32</v>
      </c>
      <c r="AB764" s="59" t="s">
        <v>32</v>
      </c>
      <c r="AC764" s="59">
        <v>0</v>
      </c>
      <c r="AD764" s="59">
        <v>0</v>
      </c>
      <c r="AE764" s="59" t="s">
        <v>32</v>
      </c>
      <c r="AF764" s="73" t="s">
        <v>38</v>
      </c>
      <c r="AG764" s="73">
        <v>100000</v>
      </c>
      <c r="AH764" s="73" t="s">
        <v>38</v>
      </c>
      <c r="AI764" s="73" t="s">
        <v>38</v>
      </c>
      <c r="AJ764" s="73" t="s">
        <v>38</v>
      </c>
      <c r="AK764" s="73" t="s">
        <v>32</v>
      </c>
      <c r="AL764" s="77" t="str">
        <f>IF(ISBLANK(S764),"",IF(AJ764="Fail","Fail",IF(E764="PL4",IF(AND(T764&gt;STD_01122025!$D$3,U764&lt;STD_01122025!$D$4,OR(AF764="ND",AF764&lt;STD_01122025!$D$7),AH764="ND"),"Pass","Fail"),IF(E764="PL12",IF(AND(S764&lt;STD_01122025!$F$2,T764&gt;STD_01122025!$F$3,U764&lt;STD_01122025!$F$4,V764&gt;STD_01122025!$F$5,X764&gt;STD_01122025!$F$6,OR(AF764="ND",AF764&lt;STD_01122025!$F$7),AH764="ND"),"Pass","Fail"),IF(E764="SuperPL",IF(AND(T764&gt;STD_01122025!$H$3,U764&lt;STD_01122025!$H$4,V764&gt;STD_01122025!$H$5,X764&gt;STD_01122025!$H$6,OR(AF764="ND",AF764&lt;STD_01122025!$H$7),AH764="ND"),"Pass","Fail"),IF(E764="Flight",IF(AND(T764&gt;STD_01122025!$J$3,U764&lt;STD_01122025!$J$4,X764&gt;STD_01122025!$J$6,OR(AF764="ND",AF764&lt;STD_01122025!$J$7),AH764="ND"),"Pass","Fail"),""))))))</f>
        <v>Pass</v>
      </c>
      <c r="AM764" s="62">
        <f>IF(ISBLANK(B764),"",IFERROR(IF(VLOOKUP(B764,'Np PL4 Stock'!$A:$J,10,FALSE)="Np4",D764-VLOOKUP(B764,'Np PL4 Stock'!$A:$E,5,FALSE),D764-VLOOKUP(B764,'Np PL4 Stock'!$A:$E,5,FALSE)-1),""))</f>
        <v>11</v>
      </c>
      <c r="AN764" s="147">
        <v>7.003</v>
      </c>
      <c r="AO764" s="147">
        <v>5.928</v>
      </c>
      <c r="AP764" s="59" t="s">
        <v>32</v>
      </c>
      <c r="AQ764" s="59">
        <v>540</v>
      </c>
      <c r="AR764" s="59">
        <v>89</v>
      </c>
      <c r="AS764" s="59" t="s">
        <v>32</v>
      </c>
      <c r="AT764" s="73">
        <v>3500</v>
      </c>
      <c r="AU764" s="73">
        <v>100000</v>
      </c>
      <c r="AV764" s="73" t="s">
        <v>38</v>
      </c>
      <c r="AW764" s="73" t="s">
        <v>38</v>
      </c>
      <c r="AX764" s="84" t="s">
        <v>32</v>
      </c>
      <c r="AY764" s="59">
        <v>0</v>
      </c>
      <c r="AZ764" s="59">
        <v>0</v>
      </c>
      <c r="BA764" s="59">
        <v>0</v>
      </c>
      <c r="BB764" s="59">
        <v>0</v>
      </c>
      <c r="BC764" s="59">
        <v>0</v>
      </c>
      <c r="BD764" s="59">
        <v>0</v>
      </c>
      <c r="BE764" s="84" t="s">
        <v>38</v>
      </c>
      <c r="BF764" s="84" t="s">
        <v>38</v>
      </c>
      <c r="BG764" s="84" t="s">
        <v>38</v>
      </c>
      <c r="BH764" s="84" t="s">
        <v>38</v>
      </c>
      <c r="BI764" s="85" t="s">
        <v>480</v>
      </c>
      <c r="BJ764" s="86" t="s">
        <v>246</v>
      </c>
      <c r="BK764" s="86" t="s">
        <v>481</v>
      </c>
      <c r="BL764" s="86" t="s">
        <v>155</v>
      </c>
      <c r="BM764" s="86" t="s">
        <v>178</v>
      </c>
      <c r="BN764" s="86"/>
      <c r="BO764" s="59">
        <v>15</v>
      </c>
      <c r="BP764" s="69">
        <v>256104305100426</v>
      </c>
      <c r="BQ764" s="92">
        <v>0.385333</v>
      </c>
      <c r="BR764" s="93">
        <v>0.2299998</v>
      </c>
      <c r="BS764" s="94">
        <f t="shared" si="120"/>
        <v>0.6153328</v>
      </c>
      <c r="BT764" s="95">
        <v>0.15984987</v>
      </c>
      <c r="BU764" s="101">
        <f t="shared" si="121"/>
        <v>0.77518267</v>
      </c>
      <c r="BV764" s="102">
        <f t="shared" si="125"/>
        <v>1.85185185185185</v>
      </c>
      <c r="BW764" s="103">
        <v>332.221933333333</v>
      </c>
      <c r="BX764" s="104">
        <f t="shared" si="122"/>
        <v>0.00143552346296296</v>
      </c>
      <c r="BY764" s="105">
        <v>3000</v>
      </c>
      <c r="BZ764" s="103" t="s">
        <v>32</v>
      </c>
      <c r="CA764" s="106" t="s">
        <v>189</v>
      </c>
      <c r="CB764" s="107" t="s">
        <v>148</v>
      </c>
      <c r="CC764" s="112" t="s">
        <v>149</v>
      </c>
      <c r="CD764" s="106" t="s">
        <v>829</v>
      </c>
      <c r="CE764" s="103" t="s">
        <v>192</v>
      </c>
      <c r="CF764" s="525" t="s">
        <v>828</v>
      </c>
      <c r="CG764" s="114">
        <v>2000004627</v>
      </c>
    </row>
    <row r="765" spans="1:85">
      <c r="A765" s="53" t="str">
        <f t="shared" si="123"/>
        <v>B1-06-09-46080</v>
      </c>
      <c r="B765" s="47" t="str">
        <f t="shared" si="124"/>
        <v>B1-06-09</v>
      </c>
      <c r="C765" s="48" t="s">
        <v>43</v>
      </c>
      <c r="D765" s="49">
        <v>46080</v>
      </c>
      <c r="E765" s="50" t="s">
        <v>14</v>
      </c>
      <c r="F765" s="51" t="s">
        <v>15</v>
      </c>
      <c r="G765" s="59">
        <v>9</v>
      </c>
      <c r="H765" s="51" t="s">
        <v>165</v>
      </c>
      <c r="I765" s="59">
        <v>6</v>
      </c>
      <c r="J765" s="60">
        <f>IF(ISBLANK(H765),"",IFERROR(VLOOKUP(B765,'Np PL4 Stock'!$A:$D,4,FALSE),""))</f>
        <v>46066</v>
      </c>
      <c r="K765" s="61">
        <f>IF(ISBLANK(H765),"",SUMIF('Np PL4 Stock'!$A:$A,B765,'Np PL4 Stock'!$N:$N))</f>
        <v>1.8</v>
      </c>
      <c r="L765" s="62">
        <f>IF(ISBLANK(H765),"",VLOOKUP(LEFT(B765,5),Unit!A:B,2,FALSE))</f>
        <v>12</v>
      </c>
      <c r="M765" s="63" t="str">
        <f>IF(ISBLANK(H765),"",IFERROR(VLOOKUP(B765,'Np PL4 Stock'!$A:$T,20,FALSE),""))</f>
        <v>V1-MB1</v>
      </c>
      <c r="N765" s="63" t="str">
        <f>IF(ISBLANK(H765),"",IFERROR(VLOOKUP(B765,'Np PL4 Stock'!$A:$U,21,FALSE),""))</f>
        <v>SIS</v>
      </c>
      <c r="O765" s="62">
        <f t="shared" si="118"/>
        <v>150</v>
      </c>
      <c r="P765" s="62">
        <f t="shared" si="115"/>
        <v>0.0001</v>
      </c>
      <c r="Q765" s="67">
        <f t="shared" si="119"/>
        <v>6.66666666666667e-7</v>
      </c>
      <c r="R765" s="67">
        <f t="shared" si="116"/>
        <v>9.25925925925926e-7</v>
      </c>
      <c r="S765" s="71">
        <v>13</v>
      </c>
      <c r="T765" s="148">
        <v>7.608</v>
      </c>
      <c r="U765" s="148">
        <v>8.183</v>
      </c>
      <c r="V765" s="70">
        <v>76.923</v>
      </c>
      <c r="W765" s="71">
        <v>389</v>
      </c>
      <c r="X765" s="59">
        <v>96</v>
      </c>
      <c r="Y765" s="59">
        <v>100</v>
      </c>
      <c r="Z765" s="59">
        <v>80</v>
      </c>
      <c r="AA765" s="59">
        <v>0</v>
      </c>
      <c r="AB765" s="59">
        <v>0</v>
      </c>
      <c r="AC765" s="59">
        <v>0</v>
      </c>
      <c r="AD765" s="59">
        <v>0</v>
      </c>
      <c r="AE765" s="59">
        <v>100</v>
      </c>
      <c r="AF765" s="73" t="s">
        <v>38</v>
      </c>
      <c r="AG765" s="73">
        <v>45000</v>
      </c>
      <c r="AH765" s="73" t="s">
        <v>38</v>
      </c>
      <c r="AI765" s="73" t="s">
        <v>38</v>
      </c>
      <c r="AJ765" s="73" t="s">
        <v>38</v>
      </c>
      <c r="AK765" s="73" t="s">
        <v>32</v>
      </c>
      <c r="AL765" s="77" t="str">
        <f>IF(ISBLANK(S765),"",IF(AJ765="Fail","Fail",IF(E765="PL4",IF(AND(T765&gt;STD_01122025!$D$3,U765&lt;STD_01122025!$D$4,OR(AF765="ND",AF765&lt;STD_01122025!$D$7),AH765="ND"),"Pass","Fail"),IF(E765="PL12",IF(AND(S765&lt;STD_01122025!$F$2,T765&gt;STD_01122025!$F$3,U765&lt;STD_01122025!$F$4,V765&gt;STD_01122025!$F$5,X765&gt;STD_01122025!$F$6,OR(AF765="ND",AF765&lt;STD_01122025!$F$7),AH765="ND"),"Pass","Fail"),IF(E765="SuperPL",IF(AND(T765&gt;STD_01122025!$H$3,U765&lt;STD_01122025!$H$4,V765&gt;STD_01122025!$H$5,X765&gt;STD_01122025!$H$6,OR(AF765="ND",AF765&lt;STD_01122025!$H$7),AH765="ND"),"Pass","Fail"),IF(E765="Flight",IF(AND(T765&gt;STD_01122025!$J$3,U765&lt;STD_01122025!$J$4,X765&gt;STD_01122025!$J$6,OR(AF765="ND",AF765&lt;STD_01122025!$J$7),AH765="ND"),"Pass","Fail"),""))))))</f>
        <v>Pass</v>
      </c>
      <c r="AM765" s="62">
        <f>IF(ISBLANK(B765),"",IFERROR(IF(VLOOKUP(B765,'Np PL4 Stock'!$A:$J,10,FALSE)="Np4",D765-VLOOKUP(B765,'Np PL4 Stock'!$A:$E,5,FALSE),D765-VLOOKUP(B765,'Np PL4 Stock'!$A:$E,5,FALSE)-1),""))</f>
        <v>14</v>
      </c>
      <c r="AN765" s="147">
        <v>7.91</v>
      </c>
      <c r="AO765" s="147">
        <v>8.067</v>
      </c>
      <c r="AP765" s="59">
        <v>89.189</v>
      </c>
      <c r="AQ765" s="59">
        <v>349</v>
      </c>
      <c r="AR765" s="59">
        <v>98</v>
      </c>
      <c r="AS765" s="59">
        <v>100</v>
      </c>
      <c r="AT765" s="73" t="s">
        <v>38</v>
      </c>
      <c r="AU765" s="73">
        <v>95000</v>
      </c>
      <c r="AV765" s="73" t="s">
        <v>38</v>
      </c>
      <c r="AW765" s="73" t="s">
        <v>38</v>
      </c>
      <c r="AX765" s="84" t="s">
        <v>32</v>
      </c>
      <c r="AY765" s="59">
        <v>0</v>
      </c>
      <c r="AZ765" s="59">
        <v>0</v>
      </c>
      <c r="BA765" s="59">
        <v>0</v>
      </c>
      <c r="BB765" s="59">
        <v>0</v>
      </c>
      <c r="BC765" s="59">
        <v>0</v>
      </c>
      <c r="BD765" s="59">
        <v>0</v>
      </c>
      <c r="BE765" s="84" t="s">
        <v>38</v>
      </c>
      <c r="BF765" s="84" t="s">
        <v>38</v>
      </c>
      <c r="BG765" s="84" t="s">
        <v>38</v>
      </c>
      <c r="BH765" s="84" t="s">
        <v>38</v>
      </c>
      <c r="BI765" s="85" t="s">
        <v>511</v>
      </c>
      <c r="BJ765" s="86" t="s">
        <v>261</v>
      </c>
      <c r="BK765" s="64" t="s">
        <v>495</v>
      </c>
      <c r="BL765" s="86" t="s">
        <v>155</v>
      </c>
      <c r="BM765" s="86" t="s">
        <v>178</v>
      </c>
      <c r="BN765" s="86"/>
      <c r="BO765" s="59">
        <v>8</v>
      </c>
      <c r="BP765" s="69">
        <v>256104305100428</v>
      </c>
      <c r="BQ765" s="92">
        <v>1</v>
      </c>
      <c r="BR765" s="93">
        <v>0.2</v>
      </c>
      <c r="BS765" s="94">
        <f t="shared" si="120"/>
        <v>1.2</v>
      </c>
      <c r="BT765" s="95">
        <v>0.466666666666667</v>
      </c>
      <c r="BU765" s="101">
        <f t="shared" si="121"/>
        <v>1.66666666666667</v>
      </c>
      <c r="BV765" s="102">
        <f t="shared" si="125"/>
        <v>2.86532951289398</v>
      </c>
      <c r="BW765" s="103">
        <v>1333.33333333333</v>
      </c>
      <c r="BX765" s="104">
        <f t="shared" si="122"/>
        <v>0.00477554918815664</v>
      </c>
      <c r="BY765" s="105">
        <v>900</v>
      </c>
      <c r="BZ765" s="103" t="s">
        <v>32</v>
      </c>
      <c r="CA765" s="106" t="s">
        <v>189</v>
      </c>
      <c r="CB765" s="107" t="s">
        <v>148</v>
      </c>
      <c r="CC765" s="112" t="s">
        <v>149</v>
      </c>
      <c r="CD765" s="106"/>
      <c r="CE765" s="103" t="s">
        <v>192</v>
      </c>
      <c r="CF765" s="113"/>
      <c r="CG765" s="115">
        <v>2000023035</v>
      </c>
    </row>
    <row r="766" spans="1:85">
      <c r="A766" s="53" t="str">
        <f t="shared" si="123"/>
        <v>B1-07-09-46080</v>
      </c>
      <c r="B766" s="47" t="str">
        <f t="shared" si="124"/>
        <v>B1-07-09</v>
      </c>
      <c r="C766" s="48" t="s">
        <v>43</v>
      </c>
      <c r="D766" s="49">
        <v>46080</v>
      </c>
      <c r="E766" s="50" t="s">
        <v>14</v>
      </c>
      <c r="F766" s="51" t="s">
        <v>15</v>
      </c>
      <c r="G766" s="59">
        <v>9</v>
      </c>
      <c r="H766" s="51" t="s">
        <v>165</v>
      </c>
      <c r="I766" s="59">
        <v>7</v>
      </c>
      <c r="J766" s="60">
        <f>IF(ISBLANK(H766),"",IFERROR(VLOOKUP(B766,'Np PL4 Stock'!$A:$D,4,FALSE),""))</f>
        <v>46066</v>
      </c>
      <c r="K766" s="61">
        <f>IF(ISBLANK(H766),"",SUMIF('Np PL4 Stock'!$A:$A,B766,'Np PL4 Stock'!$N:$N))</f>
        <v>1.8</v>
      </c>
      <c r="L766" s="62">
        <f>IF(ISBLANK(H766),"",VLOOKUP(LEFT(B766,5),Unit!A:B,2,FALSE))</f>
        <v>12</v>
      </c>
      <c r="M766" s="63" t="str">
        <f>IF(ISBLANK(H766),"",IFERROR(VLOOKUP(B766,'Np PL4 Stock'!$A:$T,20,FALSE),""))</f>
        <v>V1-MB1</v>
      </c>
      <c r="N766" s="63" t="str">
        <f>IF(ISBLANK(H766),"",IFERROR(VLOOKUP(B766,'Np PL4 Stock'!$A:$U,21,FALSE),""))</f>
        <v>SIS</v>
      </c>
      <c r="O766" s="62">
        <f t="shared" si="118"/>
        <v>150</v>
      </c>
      <c r="P766" s="62">
        <f t="shared" si="115"/>
        <v>0.000115</v>
      </c>
      <c r="Q766" s="67">
        <f t="shared" si="119"/>
        <v>7.66666666666667e-7</v>
      </c>
      <c r="R766" s="67">
        <f t="shared" si="116"/>
        <v>1.07722222222222e-6</v>
      </c>
      <c r="S766" s="71">
        <v>13</v>
      </c>
      <c r="T766" s="148">
        <v>7.728</v>
      </c>
      <c r="U766" s="148">
        <v>7.985</v>
      </c>
      <c r="V766" s="70">
        <v>96.512</v>
      </c>
      <c r="W766" s="71">
        <v>373</v>
      </c>
      <c r="X766" s="59">
        <v>97</v>
      </c>
      <c r="Y766" s="59">
        <v>100</v>
      </c>
      <c r="Z766" s="59">
        <v>88</v>
      </c>
      <c r="AA766" s="59">
        <v>0</v>
      </c>
      <c r="AB766" s="59">
        <v>0</v>
      </c>
      <c r="AC766" s="59">
        <v>0</v>
      </c>
      <c r="AD766" s="59">
        <v>0</v>
      </c>
      <c r="AE766" s="59">
        <v>100</v>
      </c>
      <c r="AF766" s="73" t="s">
        <v>38</v>
      </c>
      <c r="AG766" s="73">
        <v>35000</v>
      </c>
      <c r="AH766" s="73" t="s">
        <v>38</v>
      </c>
      <c r="AI766" s="73" t="s">
        <v>38</v>
      </c>
      <c r="AJ766" s="73" t="s">
        <v>38</v>
      </c>
      <c r="AK766" s="73" t="s">
        <v>32</v>
      </c>
      <c r="AL766" s="77" t="str">
        <f>IF(ISBLANK(S766),"",IF(AJ766="Fail","Fail",IF(E766="PL4",IF(AND(T766&gt;STD_01122025!$D$3,U766&lt;STD_01122025!$D$4,OR(AF766="ND",AF766&lt;STD_01122025!$D$7),AH766="ND"),"Pass","Fail"),IF(E766="PL12",IF(AND(S766&lt;STD_01122025!$F$2,T766&gt;STD_01122025!$F$3,U766&lt;STD_01122025!$F$4,V766&gt;STD_01122025!$F$5,X766&gt;STD_01122025!$F$6,OR(AF766="ND",AF766&lt;STD_01122025!$F$7),AH766="ND"),"Pass","Fail"),IF(E766="SuperPL",IF(AND(T766&gt;STD_01122025!$H$3,U766&lt;STD_01122025!$H$4,V766&gt;STD_01122025!$H$5,X766&gt;STD_01122025!$H$6,OR(AF766="ND",AF766&lt;STD_01122025!$H$7),AH766="ND"),"Pass","Fail"),IF(E766="Flight",IF(AND(T766&gt;STD_01122025!$J$3,U766&lt;STD_01122025!$J$4,X766&gt;STD_01122025!$J$6,OR(AF766="ND",AF766&lt;STD_01122025!$J$7),AH766="ND"),"Pass","Fail"),""))))))</f>
        <v>Pass</v>
      </c>
      <c r="AM766" s="62">
        <f>IF(ISBLANK(B766),"",IFERROR(IF(VLOOKUP(B766,'Np PL4 Stock'!$A:$J,10,FALSE)="Np4",D766-VLOOKUP(B766,'Np PL4 Stock'!$A:$E,5,FALSE),D766-VLOOKUP(B766,'Np PL4 Stock'!$A:$E,5,FALSE)-1),""))</f>
        <v>14</v>
      </c>
      <c r="AN766" s="147">
        <v>7.924</v>
      </c>
      <c r="AO766" s="147">
        <v>8.605</v>
      </c>
      <c r="AP766" s="59">
        <v>89.888</v>
      </c>
      <c r="AQ766" s="59">
        <v>345</v>
      </c>
      <c r="AR766" s="59">
        <v>99</v>
      </c>
      <c r="AS766" s="59">
        <v>100</v>
      </c>
      <c r="AT766" s="73" t="s">
        <v>38</v>
      </c>
      <c r="AU766" s="73">
        <v>75000</v>
      </c>
      <c r="AV766" s="73" t="s">
        <v>38</v>
      </c>
      <c r="AW766" s="73" t="s">
        <v>38</v>
      </c>
      <c r="AX766" s="84" t="s">
        <v>32</v>
      </c>
      <c r="AY766" s="59">
        <v>0</v>
      </c>
      <c r="AZ766" s="59">
        <v>0</v>
      </c>
      <c r="BA766" s="59">
        <v>0</v>
      </c>
      <c r="BB766" s="59">
        <v>0</v>
      </c>
      <c r="BC766" s="59">
        <v>0</v>
      </c>
      <c r="BD766" s="59">
        <v>0</v>
      </c>
      <c r="BE766" s="84" t="s">
        <v>38</v>
      </c>
      <c r="BF766" s="84" t="s">
        <v>38</v>
      </c>
      <c r="BG766" s="84" t="s">
        <v>38</v>
      </c>
      <c r="BH766" s="84" t="s">
        <v>38</v>
      </c>
      <c r="BI766" s="85" t="s">
        <v>511</v>
      </c>
      <c r="BJ766" s="86" t="s">
        <v>261</v>
      </c>
      <c r="BK766" s="64" t="s">
        <v>495</v>
      </c>
      <c r="BL766" s="86" t="s">
        <v>155</v>
      </c>
      <c r="BM766" s="86" t="s">
        <v>178</v>
      </c>
      <c r="BN766" s="86"/>
      <c r="BO766" s="59">
        <v>8</v>
      </c>
      <c r="BP766" s="69">
        <v>256104305100428</v>
      </c>
      <c r="BQ766" s="92">
        <v>0.15</v>
      </c>
      <c r="BR766" s="93">
        <v>0.03</v>
      </c>
      <c r="BS766" s="94">
        <f t="shared" si="120"/>
        <v>0.18</v>
      </c>
      <c r="BT766" s="95">
        <v>0.07</v>
      </c>
      <c r="BU766" s="101">
        <f t="shared" si="121"/>
        <v>0.25</v>
      </c>
      <c r="BV766" s="102">
        <f t="shared" si="125"/>
        <v>2.89855072463768</v>
      </c>
      <c r="BW766" s="103">
        <v>200</v>
      </c>
      <c r="BX766" s="104">
        <f t="shared" si="122"/>
        <v>0.00072463768115942</v>
      </c>
      <c r="BY766" s="105">
        <v>900</v>
      </c>
      <c r="BZ766" s="103" t="s">
        <v>32</v>
      </c>
      <c r="CA766" s="106" t="s">
        <v>189</v>
      </c>
      <c r="CB766" s="107" t="s">
        <v>148</v>
      </c>
      <c r="CC766" s="112" t="s">
        <v>149</v>
      </c>
      <c r="CD766" s="106"/>
      <c r="CE766" s="103" t="s">
        <v>192</v>
      </c>
      <c r="CF766" s="113"/>
      <c r="CG766" s="115">
        <v>2000023035</v>
      </c>
    </row>
    <row r="767" spans="1:85">
      <c r="A767" s="53" t="str">
        <f t="shared" si="123"/>
        <v>B1-07-09-46080</v>
      </c>
      <c r="B767" s="47" t="str">
        <f t="shared" si="124"/>
        <v>B1-07-09</v>
      </c>
      <c r="C767" s="48" t="s">
        <v>43</v>
      </c>
      <c r="D767" s="49">
        <v>46080</v>
      </c>
      <c r="E767" s="50" t="s">
        <v>14</v>
      </c>
      <c r="F767" s="51" t="s">
        <v>15</v>
      </c>
      <c r="G767" s="59">
        <v>9</v>
      </c>
      <c r="H767" s="51" t="s">
        <v>165</v>
      </c>
      <c r="I767" s="59">
        <v>7</v>
      </c>
      <c r="J767" s="60">
        <f>IF(ISBLANK(H767),"",IFERROR(VLOOKUP(B767,'Np PL4 Stock'!$A:$D,4,FALSE),""))</f>
        <v>46066</v>
      </c>
      <c r="K767" s="61">
        <f>IF(ISBLANK(H767),"",SUMIF('Np PL4 Stock'!$A:$A,B767,'Np PL4 Stock'!$N:$N))</f>
        <v>1.8</v>
      </c>
      <c r="L767" s="62">
        <f>IF(ISBLANK(H767),"",VLOOKUP(LEFT(B767,5),Unit!A:B,2,FALSE))</f>
        <v>12</v>
      </c>
      <c r="M767" s="63" t="str">
        <f>IF(ISBLANK(H767),"",IFERROR(VLOOKUP(B767,'Np PL4 Stock'!$A:$T,20,FALSE),""))</f>
        <v>V1-MB1</v>
      </c>
      <c r="N767" s="63" t="str">
        <f>IF(ISBLANK(H767),"",IFERROR(VLOOKUP(B767,'Np PL4 Stock'!$A:$U,21,FALSE),""))</f>
        <v>SIS</v>
      </c>
      <c r="O767" s="62">
        <f t="shared" si="118"/>
        <v>150</v>
      </c>
      <c r="P767" s="62">
        <f t="shared" si="115"/>
        <v>0.000115</v>
      </c>
      <c r="Q767" s="67">
        <f t="shared" si="119"/>
        <v>7.66666666666667e-7</v>
      </c>
      <c r="R767" s="67">
        <f t="shared" si="116"/>
        <v>1.07722222222222e-6</v>
      </c>
      <c r="S767" s="71">
        <v>13</v>
      </c>
      <c r="T767" s="148">
        <v>7.728</v>
      </c>
      <c r="U767" s="148">
        <v>7.985</v>
      </c>
      <c r="V767" s="70">
        <v>96.512</v>
      </c>
      <c r="W767" s="71">
        <v>373</v>
      </c>
      <c r="X767" s="59">
        <v>97</v>
      </c>
      <c r="Y767" s="59">
        <v>100</v>
      </c>
      <c r="Z767" s="59">
        <v>88</v>
      </c>
      <c r="AA767" s="59">
        <v>0</v>
      </c>
      <c r="AB767" s="59">
        <v>0</v>
      </c>
      <c r="AC767" s="59">
        <v>0</v>
      </c>
      <c r="AD767" s="59">
        <v>0</v>
      </c>
      <c r="AE767" s="59">
        <v>100</v>
      </c>
      <c r="AF767" s="73" t="s">
        <v>38</v>
      </c>
      <c r="AG767" s="73">
        <v>35000</v>
      </c>
      <c r="AH767" s="73" t="s">
        <v>38</v>
      </c>
      <c r="AI767" s="73" t="s">
        <v>38</v>
      </c>
      <c r="AJ767" s="73" t="s">
        <v>38</v>
      </c>
      <c r="AK767" s="73" t="s">
        <v>32</v>
      </c>
      <c r="AL767" s="77" t="str">
        <f>IF(ISBLANK(S767),"",IF(AJ767="Fail","Fail",IF(E767="PL4",IF(AND(T767&gt;STD_01122025!$D$3,U767&lt;STD_01122025!$D$4,OR(AF767="ND",AF767&lt;STD_01122025!$D$7),AH767="ND"),"Pass","Fail"),IF(E767="PL12",IF(AND(S767&lt;STD_01122025!$F$2,T767&gt;STD_01122025!$F$3,U767&lt;STD_01122025!$F$4,V767&gt;STD_01122025!$F$5,X767&gt;STD_01122025!$F$6,OR(AF767="ND",AF767&lt;STD_01122025!$F$7),AH767="ND"),"Pass","Fail"),IF(E767="SuperPL",IF(AND(T767&gt;STD_01122025!$H$3,U767&lt;STD_01122025!$H$4,V767&gt;STD_01122025!$H$5,X767&gt;STD_01122025!$H$6,OR(AF767="ND",AF767&lt;STD_01122025!$H$7),AH767="ND"),"Pass","Fail"),IF(E767="Flight",IF(AND(T767&gt;STD_01122025!$J$3,U767&lt;STD_01122025!$J$4,X767&gt;STD_01122025!$J$6,OR(AF767="ND",AF767&lt;STD_01122025!$J$7),AH767="ND"),"Pass","Fail"),""))))))</f>
        <v>Pass</v>
      </c>
      <c r="AM767" s="62">
        <f>IF(ISBLANK(B767),"",IFERROR(IF(VLOOKUP(B767,'Np PL4 Stock'!$A:$J,10,FALSE)="Np4",D767-VLOOKUP(B767,'Np PL4 Stock'!$A:$E,5,FALSE),D767-VLOOKUP(B767,'Np PL4 Stock'!$A:$E,5,FALSE)-1),""))</f>
        <v>14</v>
      </c>
      <c r="AN767" s="147">
        <v>7.924</v>
      </c>
      <c r="AO767" s="147">
        <v>8.605</v>
      </c>
      <c r="AP767" s="59">
        <v>89.888</v>
      </c>
      <c r="AQ767" s="59">
        <v>345</v>
      </c>
      <c r="AR767" s="59">
        <v>99</v>
      </c>
      <c r="AS767" s="59">
        <v>100</v>
      </c>
      <c r="AT767" s="73" t="s">
        <v>38</v>
      </c>
      <c r="AU767" s="73">
        <v>75000</v>
      </c>
      <c r="AV767" s="73" t="s">
        <v>38</v>
      </c>
      <c r="AW767" s="73" t="s">
        <v>38</v>
      </c>
      <c r="AX767" s="84" t="s">
        <v>32</v>
      </c>
      <c r="AY767" s="59">
        <v>0</v>
      </c>
      <c r="AZ767" s="59">
        <v>0</v>
      </c>
      <c r="BA767" s="59">
        <v>0</v>
      </c>
      <c r="BB767" s="59">
        <v>0</v>
      </c>
      <c r="BC767" s="59">
        <v>0</v>
      </c>
      <c r="BD767" s="59">
        <v>0</v>
      </c>
      <c r="BE767" s="84" t="s">
        <v>38</v>
      </c>
      <c r="BF767" s="84" t="s">
        <v>38</v>
      </c>
      <c r="BG767" s="84" t="s">
        <v>38</v>
      </c>
      <c r="BH767" s="84" t="s">
        <v>38</v>
      </c>
      <c r="BI767" s="85" t="s">
        <v>529</v>
      </c>
      <c r="BJ767" s="86" t="s">
        <v>261</v>
      </c>
      <c r="BK767" s="71" t="s">
        <v>495</v>
      </c>
      <c r="BL767" s="86" t="s">
        <v>155</v>
      </c>
      <c r="BM767" s="86" t="s">
        <v>178</v>
      </c>
      <c r="BN767" s="86"/>
      <c r="BO767" s="59">
        <v>8</v>
      </c>
      <c r="BP767" s="69">
        <v>256104305100427</v>
      </c>
      <c r="BQ767" s="92">
        <v>1</v>
      </c>
      <c r="BR767" s="93">
        <v>0.2</v>
      </c>
      <c r="BS767" s="94">
        <f t="shared" si="120"/>
        <v>1.2</v>
      </c>
      <c r="BT767" s="95">
        <v>0.489</v>
      </c>
      <c r="BU767" s="101">
        <f t="shared" si="121"/>
        <v>1.689</v>
      </c>
      <c r="BV767" s="102">
        <f t="shared" si="125"/>
        <v>2.89855072463768</v>
      </c>
      <c r="BW767" s="103">
        <v>1333.33333333333</v>
      </c>
      <c r="BX767" s="104">
        <f t="shared" si="122"/>
        <v>0.00489565217391304</v>
      </c>
      <c r="BY767" s="105">
        <v>900</v>
      </c>
      <c r="BZ767" s="103" t="s">
        <v>32</v>
      </c>
      <c r="CA767" s="106" t="s">
        <v>189</v>
      </c>
      <c r="CB767" s="107" t="s">
        <v>148</v>
      </c>
      <c r="CC767" s="112" t="s">
        <v>149</v>
      </c>
      <c r="CD767" s="106"/>
      <c r="CE767" s="103" t="s">
        <v>192</v>
      </c>
      <c r="CF767" s="113"/>
      <c r="CG767" s="114">
        <v>2000026430</v>
      </c>
    </row>
    <row r="768" spans="1:85">
      <c r="A768" s="53" t="str">
        <f t="shared" si="123"/>
        <v>E1-02-08-46080</v>
      </c>
      <c r="B768" s="47" t="str">
        <f t="shared" si="124"/>
        <v>E1-02-08</v>
      </c>
      <c r="C768" s="48" t="s">
        <v>43</v>
      </c>
      <c r="D768" s="49">
        <v>46080</v>
      </c>
      <c r="E768" s="50" t="s">
        <v>14</v>
      </c>
      <c r="F768" s="51" t="s">
        <v>15</v>
      </c>
      <c r="G768" s="59">
        <v>8</v>
      </c>
      <c r="H768" s="51" t="s">
        <v>215</v>
      </c>
      <c r="I768" s="59">
        <v>2</v>
      </c>
      <c r="J768" s="60">
        <f>IF(ISBLANK(H768),"",IFERROR(VLOOKUP(B768,'Np PL4 Stock'!$A:$D,4,FALSE),""))</f>
        <v>46067</v>
      </c>
      <c r="K768" s="61">
        <f>IF(ISBLANK(H768),"",SUMIF('Np PL4 Stock'!$A:$A,B768,'Np PL4 Stock'!$N:$N))</f>
        <v>1.2</v>
      </c>
      <c r="L768" s="62">
        <f>IF(ISBLANK(H768),"",VLOOKUP(LEFT(B768,5),Unit!A:B,2,FALSE))</f>
        <v>10</v>
      </c>
      <c r="M768" s="63" t="str">
        <f>IF(ISBLANK(H768),"",IFERROR(VLOOKUP(B768,'Np PL4 Stock'!$A:$T,20,FALSE),""))</f>
        <v>V1-MA1</v>
      </c>
      <c r="N768" s="63" t="str">
        <f>IF(ISBLANK(H768),"",IFERROR(VLOOKUP(B768,'Np PL4 Stock'!$A:$U,21,FALSE),""))</f>
        <v>SIS</v>
      </c>
      <c r="O768" s="62">
        <f t="shared" si="118"/>
        <v>120</v>
      </c>
      <c r="P768" s="62">
        <f t="shared" si="115"/>
        <v>6.48e-5</v>
      </c>
      <c r="Q768" s="67">
        <f t="shared" si="119"/>
        <v>5.4e-7</v>
      </c>
      <c r="R768" s="67">
        <f t="shared" si="116"/>
        <v>7.3368e-7</v>
      </c>
      <c r="S768" s="59">
        <v>12</v>
      </c>
      <c r="T768" s="147">
        <v>7.515</v>
      </c>
      <c r="U768" s="147">
        <v>8.506</v>
      </c>
      <c r="V768" s="59">
        <v>75.676</v>
      </c>
      <c r="W768" s="59">
        <v>420</v>
      </c>
      <c r="X768" s="59">
        <v>96</v>
      </c>
      <c r="Y768" s="59">
        <v>100</v>
      </c>
      <c r="Z768" s="59">
        <v>84</v>
      </c>
      <c r="AA768" s="59">
        <v>0</v>
      </c>
      <c r="AB768" s="59">
        <v>0</v>
      </c>
      <c r="AC768" s="59">
        <v>0</v>
      </c>
      <c r="AD768" s="59">
        <v>0</v>
      </c>
      <c r="AE768" s="59">
        <v>100</v>
      </c>
      <c r="AF768" s="73" t="s">
        <v>38</v>
      </c>
      <c r="AG768" s="73">
        <v>95000</v>
      </c>
      <c r="AH768" s="73" t="s">
        <v>38</v>
      </c>
      <c r="AI768" s="73" t="s">
        <v>38</v>
      </c>
      <c r="AJ768" s="73" t="s">
        <v>38</v>
      </c>
      <c r="AK768" s="73" t="s">
        <v>32</v>
      </c>
      <c r="AL768" s="77" t="str">
        <f>IF(ISBLANK(S768),"",IF(AJ768="Fail","Fail",IF(E768="PL4",IF(AND(T768&gt;STD_01122025!$D$3,U768&lt;STD_01122025!$D$4,OR(AF768="ND",AF768&lt;STD_01122025!$D$7),AH768="ND"),"Pass","Fail"),IF(E768="PL12",IF(AND(S768&lt;STD_01122025!$F$2,T768&gt;STD_01122025!$F$3,U768&lt;STD_01122025!$F$4,V768&gt;STD_01122025!$F$5,X768&gt;STD_01122025!$F$6,OR(AF768="ND",AF768&lt;STD_01122025!$F$7),AH768="ND"),"Pass","Fail"),IF(E768="SuperPL",IF(AND(T768&gt;STD_01122025!$H$3,U768&lt;STD_01122025!$H$4,V768&gt;STD_01122025!$H$5,X768&gt;STD_01122025!$H$6,OR(AF768="ND",AF768&lt;STD_01122025!$H$7),AH768="ND"),"Pass","Fail"),IF(E768="Flight",IF(AND(T768&gt;STD_01122025!$J$3,U768&lt;STD_01122025!$J$4,X768&gt;STD_01122025!$J$6,OR(AF768="ND",AF768&lt;STD_01122025!$J$7),AH768="ND"),"Pass","Fail"),""))))))</f>
        <v>Pass</v>
      </c>
      <c r="AM768" s="62">
        <f>IF(ISBLANK(B768),"",IFERROR(IF(VLOOKUP(B768,'Np PL4 Stock'!$A:$J,10,FALSE)="Np4",D768-VLOOKUP(B768,'Np PL4 Stock'!$A:$E,5,FALSE),D768-VLOOKUP(B768,'Np PL4 Stock'!$A:$E,5,FALSE)-1),""))</f>
        <v>13</v>
      </c>
      <c r="AN768" s="147">
        <v>7.853</v>
      </c>
      <c r="AO768" s="147">
        <v>8.66</v>
      </c>
      <c r="AP768" s="59">
        <v>89.888</v>
      </c>
      <c r="AQ768" s="59">
        <v>357</v>
      </c>
      <c r="AR768" s="59">
        <v>98</v>
      </c>
      <c r="AS768" s="59">
        <v>100</v>
      </c>
      <c r="AT768" s="73" t="s">
        <v>38</v>
      </c>
      <c r="AU768" s="73">
        <v>55000</v>
      </c>
      <c r="AV768" s="73" t="s">
        <v>38</v>
      </c>
      <c r="AW768" s="73" t="s">
        <v>38</v>
      </c>
      <c r="AX768" s="84" t="s">
        <v>32</v>
      </c>
      <c r="AY768" s="59">
        <v>0</v>
      </c>
      <c r="AZ768" s="59">
        <v>0</v>
      </c>
      <c r="BA768" s="59">
        <v>0</v>
      </c>
      <c r="BB768" s="59">
        <v>0</v>
      </c>
      <c r="BC768" s="59">
        <v>0</v>
      </c>
      <c r="BD768" s="59">
        <v>0</v>
      </c>
      <c r="BE768" s="84" t="s">
        <v>38</v>
      </c>
      <c r="BF768" s="84" t="s">
        <v>38</v>
      </c>
      <c r="BG768" s="84" t="s">
        <v>38</v>
      </c>
      <c r="BH768" s="84" t="s">
        <v>38</v>
      </c>
      <c r="BI768" s="85" t="s">
        <v>549</v>
      </c>
      <c r="BJ768" s="86" t="s">
        <v>258</v>
      </c>
      <c r="BK768" s="64" t="s">
        <v>488</v>
      </c>
      <c r="BL768" s="86" t="s">
        <v>155</v>
      </c>
      <c r="BM768" s="86" t="s">
        <v>178</v>
      </c>
      <c r="BN768" s="86"/>
      <c r="BO768" s="59">
        <v>10</v>
      </c>
      <c r="BP768" s="69">
        <v>256104305100429</v>
      </c>
      <c r="BQ768" s="92">
        <v>0.54</v>
      </c>
      <c r="BR768" s="93">
        <v>0.108</v>
      </c>
      <c r="BS768" s="94">
        <f t="shared" si="120"/>
        <v>0.648</v>
      </c>
      <c r="BT768" s="95">
        <v>0.232416</v>
      </c>
      <c r="BU768" s="101">
        <f t="shared" si="121"/>
        <v>0.880416</v>
      </c>
      <c r="BV768" s="102">
        <f t="shared" si="125"/>
        <v>2.80112044817927</v>
      </c>
      <c r="BW768" s="103">
        <v>648</v>
      </c>
      <c r="BX768" s="104">
        <f t="shared" si="122"/>
        <v>0.0024661512605042</v>
      </c>
      <c r="BY768" s="105">
        <v>1000</v>
      </c>
      <c r="BZ768" s="103" t="s">
        <v>32</v>
      </c>
      <c r="CA768" s="106" t="s">
        <v>189</v>
      </c>
      <c r="CB768" s="107" t="s">
        <v>148</v>
      </c>
      <c r="CC768" s="112" t="s">
        <v>149</v>
      </c>
      <c r="CD768" s="106"/>
      <c r="CE768" s="103" t="s">
        <v>192</v>
      </c>
      <c r="CF768" s="113"/>
      <c r="CG768" s="115">
        <v>2000028757</v>
      </c>
    </row>
    <row r="769" spans="1:85">
      <c r="A769" s="53" t="str">
        <f t="shared" si="123"/>
        <v>E1-03-08-46080</v>
      </c>
      <c r="B769" s="47" t="str">
        <f t="shared" si="124"/>
        <v>E1-03-08</v>
      </c>
      <c r="C769" s="48" t="s">
        <v>43</v>
      </c>
      <c r="D769" s="49">
        <v>46080</v>
      </c>
      <c r="E769" s="50" t="s">
        <v>14</v>
      </c>
      <c r="F769" s="51" t="s">
        <v>15</v>
      </c>
      <c r="G769" s="59">
        <v>8</v>
      </c>
      <c r="H769" s="51" t="s">
        <v>215</v>
      </c>
      <c r="I769" s="59">
        <v>3</v>
      </c>
      <c r="J769" s="60">
        <f>IF(ISBLANK(H769),"",IFERROR(VLOOKUP(B769,'Np PL4 Stock'!$A:$D,4,FALSE),""))</f>
        <v>46067</v>
      </c>
      <c r="K769" s="61">
        <f>IF(ISBLANK(H769),"",SUMIF('Np PL4 Stock'!$A:$A,B769,'Np PL4 Stock'!$N:$N))</f>
        <v>1.2</v>
      </c>
      <c r="L769" s="62">
        <f>IF(ISBLANK(H769),"",VLOOKUP(LEFT(B769,5),Unit!A:B,2,FALSE))</f>
        <v>10</v>
      </c>
      <c r="M769" s="63" t="str">
        <f>IF(ISBLANK(H769),"",IFERROR(VLOOKUP(B769,'Np PL4 Stock'!$A:$T,20,FALSE),""))</f>
        <v>V1-MA1</v>
      </c>
      <c r="N769" s="63" t="str">
        <f>IF(ISBLANK(H769),"",IFERROR(VLOOKUP(B769,'Np PL4 Stock'!$A:$U,21,FALSE),""))</f>
        <v>SIS</v>
      </c>
      <c r="O769" s="62">
        <f t="shared" si="118"/>
        <v>120</v>
      </c>
      <c r="P769" s="62">
        <f t="shared" si="115"/>
        <v>6.48e-5</v>
      </c>
      <c r="Q769" s="67">
        <f t="shared" si="119"/>
        <v>5.4e-7</v>
      </c>
      <c r="R769" s="67">
        <f t="shared" si="116"/>
        <v>7.3368e-7</v>
      </c>
      <c r="S769" s="59">
        <v>12</v>
      </c>
      <c r="T769" s="147">
        <v>7.686</v>
      </c>
      <c r="U769" s="147">
        <v>6.717</v>
      </c>
      <c r="V769" s="59">
        <v>90.909</v>
      </c>
      <c r="W769" s="59">
        <v>380</v>
      </c>
      <c r="X769" s="59">
        <v>97</v>
      </c>
      <c r="Y769" s="59">
        <v>100</v>
      </c>
      <c r="Z769" s="59">
        <v>84</v>
      </c>
      <c r="AA769" s="59">
        <v>0</v>
      </c>
      <c r="AB769" s="59">
        <v>0</v>
      </c>
      <c r="AC769" s="59">
        <v>0</v>
      </c>
      <c r="AD769" s="59">
        <v>0</v>
      </c>
      <c r="AE769" s="59">
        <v>100</v>
      </c>
      <c r="AF769" s="73" t="s">
        <v>38</v>
      </c>
      <c r="AG769" s="73">
        <v>85000</v>
      </c>
      <c r="AH769" s="73" t="s">
        <v>38</v>
      </c>
      <c r="AI769" s="73" t="s">
        <v>38</v>
      </c>
      <c r="AJ769" s="73" t="s">
        <v>38</v>
      </c>
      <c r="AK769" s="73" t="s">
        <v>32</v>
      </c>
      <c r="AL769" s="77" t="str">
        <f>IF(ISBLANK(S769),"",IF(AJ769="Fail","Fail",IF(E769="PL4",IF(AND(T769&gt;STD_01122025!$D$3,U769&lt;STD_01122025!$D$4,OR(AF769="ND",AF769&lt;STD_01122025!$D$7),AH769="ND"),"Pass","Fail"),IF(E769="PL12",IF(AND(S769&lt;STD_01122025!$F$2,T769&gt;STD_01122025!$F$3,U769&lt;STD_01122025!$F$4,V769&gt;STD_01122025!$F$5,X769&gt;STD_01122025!$F$6,OR(AF769="ND",AF769&lt;STD_01122025!$F$7),AH769="ND"),"Pass","Fail"),IF(E769="SuperPL",IF(AND(T769&gt;STD_01122025!$H$3,U769&lt;STD_01122025!$H$4,V769&gt;STD_01122025!$H$5,X769&gt;STD_01122025!$H$6,OR(AF769="ND",AF769&lt;STD_01122025!$H$7),AH769="ND"),"Pass","Fail"),IF(E769="Flight",IF(AND(T769&gt;STD_01122025!$J$3,U769&lt;STD_01122025!$J$4,X769&gt;STD_01122025!$J$6,OR(AF769="ND",AF769&lt;STD_01122025!$J$7),AH769="ND"),"Pass","Fail"),""))))))</f>
        <v>Pass</v>
      </c>
      <c r="AM769" s="62">
        <f>IF(ISBLANK(B769),"",IFERROR(IF(VLOOKUP(B769,'Np PL4 Stock'!$A:$J,10,FALSE)="Np4",D769-VLOOKUP(B769,'Np PL4 Stock'!$A:$E,5,FALSE),D769-VLOOKUP(B769,'Np PL4 Stock'!$A:$E,5,FALSE)-1),""))</f>
        <v>13</v>
      </c>
      <c r="AN769" s="147">
        <v>8.078</v>
      </c>
      <c r="AO769" s="147">
        <v>8.788</v>
      </c>
      <c r="AP769" s="59">
        <v>96.552</v>
      </c>
      <c r="AQ769" s="59">
        <v>312</v>
      </c>
      <c r="AR769" s="59">
        <v>99</v>
      </c>
      <c r="AS769" s="59">
        <v>100</v>
      </c>
      <c r="AT769" s="73" t="s">
        <v>38</v>
      </c>
      <c r="AU769" s="73">
        <v>75000</v>
      </c>
      <c r="AV769" s="73" t="s">
        <v>38</v>
      </c>
      <c r="AW769" s="73" t="s">
        <v>38</v>
      </c>
      <c r="AX769" s="84" t="s">
        <v>32</v>
      </c>
      <c r="AY769" s="59">
        <v>0</v>
      </c>
      <c r="AZ769" s="59">
        <v>0</v>
      </c>
      <c r="BA769" s="59">
        <v>0</v>
      </c>
      <c r="BB769" s="59">
        <v>0</v>
      </c>
      <c r="BC769" s="59">
        <v>0</v>
      </c>
      <c r="BD769" s="59">
        <v>0</v>
      </c>
      <c r="BE769" s="84" t="s">
        <v>38</v>
      </c>
      <c r="BF769" s="84" t="s">
        <v>38</v>
      </c>
      <c r="BG769" s="84" t="s">
        <v>38</v>
      </c>
      <c r="BH769" s="84" t="s">
        <v>38</v>
      </c>
      <c r="BI769" s="85" t="s">
        <v>549</v>
      </c>
      <c r="BJ769" s="86" t="s">
        <v>258</v>
      </c>
      <c r="BK769" s="64" t="s">
        <v>488</v>
      </c>
      <c r="BL769" s="86" t="s">
        <v>155</v>
      </c>
      <c r="BM769" s="86" t="s">
        <v>178</v>
      </c>
      <c r="BN769" s="86"/>
      <c r="BO769" s="59">
        <v>10</v>
      </c>
      <c r="BP769" s="69">
        <v>256104305100429</v>
      </c>
      <c r="BQ769" s="92">
        <v>0.54</v>
      </c>
      <c r="BR769" s="93">
        <v>0.108</v>
      </c>
      <c r="BS769" s="94">
        <f t="shared" si="120"/>
        <v>0.648</v>
      </c>
      <c r="BT769" s="95">
        <v>0.232416</v>
      </c>
      <c r="BU769" s="101">
        <f t="shared" si="121"/>
        <v>0.880416</v>
      </c>
      <c r="BV769" s="102">
        <f t="shared" si="125"/>
        <v>3.2051282051282</v>
      </c>
      <c r="BW769" s="103">
        <v>648</v>
      </c>
      <c r="BX769" s="104">
        <f t="shared" si="122"/>
        <v>0.00282184615384615</v>
      </c>
      <c r="BY769" s="105">
        <v>1000</v>
      </c>
      <c r="BZ769" s="103" t="s">
        <v>32</v>
      </c>
      <c r="CA769" s="106" t="s">
        <v>189</v>
      </c>
      <c r="CB769" s="107" t="s">
        <v>148</v>
      </c>
      <c r="CC769" s="112" t="s">
        <v>149</v>
      </c>
      <c r="CD769" s="106"/>
      <c r="CE769" s="103" t="s">
        <v>192</v>
      </c>
      <c r="CF769" s="113"/>
      <c r="CG769" s="115">
        <v>2000028757</v>
      </c>
    </row>
    <row r="770" spans="1:85">
      <c r="A770" s="53" t="str">
        <f t="shared" si="123"/>
        <v>B1-05-09-46081</v>
      </c>
      <c r="B770" s="47" t="str">
        <f t="shared" si="124"/>
        <v>B1-05-09</v>
      </c>
      <c r="C770" s="48" t="s">
        <v>43</v>
      </c>
      <c r="D770" s="49">
        <v>46081</v>
      </c>
      <c r="E770" s="50" t="s">
        <v>14</v>
      </c>
      <c r="F770" s="51" t="s">
        <v>15</v>
      </c>
      <c r="G770" s="59">
        <v>9</v>
      </c>
      <c r="H770" s="51" t="s">
        <v>165</v>
      </c>
      <c r="I770" s="59">
        <v>5</v>
      </c>
      <c r="J770" s="60">
        <f>IF(ISBLANK(H770),"",IFERROR(VLOOKUP(B770,'Np PL4 Stock'!$A:$D,4,FALSE),""))</f>
        <v>46066</v>
      </c>
      <c r="K770" s="61">
        <f>IF(ISBLANK(H770),"",SUMIF('Np PL4 Stock'!$A:$A,B770,'Np PL4 Stock'!$N:$N))</f>
        <v>1.8</v>
      </c>
      <c r="L770" s="62">
        <f>IF(ISBLANK(H770),"",VLOOKUP(LEFT(B770,5),Unit!A:B,2,FALSE))</f>
        <v>12</v>
      </c>
      <c r="M770" s="63" t="str">
        <f>IF(ISBLANK(H770),"",IFERROR(VLOOKUP(B770,'Np PL4 Stock'!$A:$T,20,FALSE),""))</f>
        <v>V1-MA1</v>
      </c>
      <c r="N770" s="63" t="str">
        <f>IF(ISBLANK(H770),"",IFERROR(VLOOKUP(B770,'Np PL4 Stock'!$A:$U,21,FALSE),""))</f>
        <v>SIS</v>
      </c>
      <c r="O770" s="62">
        <f t="shared" si="118"/>
        <v>150</v>
      </c>
      <c r="P770" s="62">
        <f t="shared" ref="P770:P833" si="126">IFERROR((SUMIFS(BS:BS,A:A,A770))/(L770*10^3),"")</f>
        <v>6.6e-5</v>
      </c>
      <c r="Q770" s="67">
        <f t="shared" si="119"/>
        <v>4.4e-7</v>
      </c>
      <c r="R770" s="67">
        <f t="shared" ref="R770:R833" si="127">IFERROR(SUM(SUMIF(B:B,B770,BS:BS),SUMIF(B:B,B770,BT:BT))/(K770*10^6),"")</f>
        <v>5.91213333333333e-7</v>
      </c>
      <c r="S770" s="59">
        <v>15</v>
      </c>
      <c r="T770" s="147">
        <v>7.53</v>
      </c>
      <c r="U770" s="147">
        <v>6.308</v>
      </c>
      <c r="V770" s="59">
        <v>85</v>
      </c>
      <c r="W770" s="59">
        <v>415</v>
      </c>
      <c r="X770" s="59">
        <v>97</v>
      </c>
      <c r="Y770" s="59">
        <v>100</v>
      </c>
      <c r="Z770" s="59">
        <v>84</v>
      </c>
      <c r="AA770" s="59">
        <v>0</v>
      </c>
      <c r="AB770" s="59">
        <v>0</v>
      </c>
      <c r="AC770" s="59">
        <v>0</v>
      </c>
      <c r="AD770" s="59">
        <v>0</v>
      </c>
      <c r="AE770" s="59">
        <v>100</v>
      </c>
      <c r="AF770" s="73" t="s">
        <v>38</v>
      </c>
      <c r="AG770" s="73">
        <v>90000</v>
      </c>
      <c r="AH770" s="73" t="s">
        <v>38</v>
      </c>
      <c r="AI770" s="73" t="s">
        <v>38</v>
      </c>
      <c r="AJ770" s="73" t="s">
        <v>38</v>
      </c>
      <c r="AK770" s="73" t="s">
        <v>32</v>
      </c>
      <c r="AL770" s="77" t="str">
        <f>IF(ISBLANK(S770),"",IF(AJ770="Fail","Fail",IF(E770="PL4",IF(AND(T770&gt;STD_01122025!$D$3,U770&lt;STD_01122025!$D$4,OR(AF770="ND",AF770&lt;STD_01122025!$D$7),AH770="ND"),"Pass","Fail"),IF(E770="PL12",IF(AND(S770&lt;STD_01122025!$F$2,T770&gt;STD_01122025!$F$3,U770&lt;STD_01122025!$F$4,V770&gt;STD_01122025!$F$5,X770&gt;STD_01122025!$F$6,OR(AF770="ND",AF770&lt;STD_01122025!$F$7),AH770="ND"),"Pass","Fail"),IF(E770="SuperPL",IF(AND(T770&gt;STD_01122025!$H$3,U770&lt;STD_01122025!$H$4,V770&gt;STD_01122025!$H$5,X770&gt;STD_01122025!$H$6,OR(AF770="ND",AF770&lt;STD_01122025!$H$7),AH770="ND"),"Pass","Fail"),IF(E770="Flight",IF(AND(T770&gt;STD_01122025!$J$3,U770&lt;STD_01122025!$J$4,X770&gt;STD_01122025!$J$6,OR(AF770="ND",AF770&lt;STD_01122025!$J$7),AH770="ND"),"Pass","Fail"),""))))))</f>
        <v>Pass</v>
      </c>
      <c r="AM770" s="62">
        <f>IF(ISBLANK(B770),"",IFERROR(IF(VLOOKUP(B770,'Np PL4 Stock'!$A:$J,10,FALSE)="Np4",D770-VLOOKUP(B770,'Np PL4 Stock'!$A:$E,5,FALSE),D770-VLOOKUP(B770,'Np PL4 Stock'!$A:$E,5,FALSE)-1),""))</f>
        <v>15</v>
      </c>
      <c r="AN770" s="147">
        <v>7.53</v>
      </c>
      <c r="AO770" s="147">
        <v>6.308</v>
      </c>
      <c r="AP770" s="59">
        <v>85</v>
      </c>
      <c r="AQ770" s="59">
        <v>415</v>
      </c>
      <c r="AR770" s="59">
        <v>97</v>
      </c>
      <c r="AS770" s="59">
        <v>100</v>
      </c>
      <c r="AT770" s="73" t="s">
        <v>38</v>
      </c>
      <c r="AU770" s="73">
        <v>45000</v>
      </c>
      <c r="AV770" s="73" t="s">
        <v>38</v>
      </c>
      <c r="AW770" s="73" t="s">
        <v>38</v>
      </c>
      <c r="AX770" s="84" t="s">
        <v>32</v>
      </c>
      <c r="AY770" s="59">
        <v>0</v>
      </c>
      <c r="AZ770" s="59">
        <v>0</v>
      </c>
      <c r="BA770" s="59">
        <v>0</v>
      </c>
      <c r="BB770" s="59">
        <v>0</v>
      </c>
      <c r="BC770" s="59">
        <v>0</v>
      </c>
      <c r="BD770" s="59">
        <v>0</v>
      </c>
      <c r="BE770" s="84" t="s">
        <v>38</v>
      </c>
      <c r="BF770" s="84" t="s">
        <v>38</v>
      </c>
      <c r="BG770" s="84" t="s">
        <v>38</v>
      </c>
      <c r="BH770" s="84" t="s">
        <v>38</v>
      </c>
      <c r="BI770" s="85" t="s">
        <v>551</v>
      </c>
      <c r="BJ770" s="86" t="s">
        <v>258</v>
      </c>
      <c r="BK770" s="71" t="s">
        <v>488</v>
      </c>
      <c r="BL770" s="86" t="s">
        <v>155</v>
      </c>
      <c r="BM770" s="86" t="s">
        <v>178</v>
      </c>
      <c r="BN770" s="86"/>
      <c r="BO770" s="59">
        <v>9</v>
      </c>
      <c r="BP770" s="69">
        <v>256104305100431</v>
      </c>
      <c r="BQ770" s="92">
        <v>0.72</v>
      </c>
      <c r="BR770" s="93">
        <v>0.072</v>
      </c>
      <c r="BS770" s="94">
        <f t="shared" si="120"/>
        <v>0.792</v>
      </c>
      <c r="BT770" s="95">
        <v>0.272184</v>
      </c>
      <c r="BU770" s="101">
        <f t="shared" si="121"/>
        <v>1.064184</v>
      </c>
      <c r="BV770" s="102">
        <f t="shared" si="125"/>
        <v>2.40963855421687</v>
      </c>
      <c r="BW770" s="103">
        <v>792</v>
      </c>
      <c r="BX770" s="104">
        <f t="shared" si="122"/>
        <v>0.00256429879518072</v>
      </c>
      <c r="BY770" s="105">
        <v>1000</v>
      </c>
      <c r="BZ770" s="103" t="s">
        <v>32</v>
      </c>
      <c r="CA770" s="106" t="s">
        <v>189</v>
      </c>
      <c r="CB770" s="107" t="s">
        <v>148</v>
      </c>
      <c r="CC770" s="112" t="s">
        <v>149</v>
      </c>
      <c r="CD770" s="106"/>
      <c r="CE770" s="103" t="s">
        <v>192</v>
      </c>
      <c r="CF770" s="113"/>
      <c r="CG770" s="115">
        <v>2000011468</v>
      </c>
    </row>
    <row r="771" spans="1:85">
      <c r="A771" s="53" t="str">
        <f t="shared" si="123"/>
        <v>E1-05-08-46081</v>
      </c>
      <c r="B771" s="47" t="str">
        <f t="shared" si="124"/>
        <v>E1-05-08</v>
      </c>
      <c r="C771" s="48" t="s">
        <v>43</v>
      </c>
      <c r="D771" s="49">
        <v>46081</v>
      </c>
      <c r="E771" s="50" t="s">
        <v>14</v>
      </c>
      <c r="F771" s="51" t="s">
        <v>15</v>
      </c>
      <c r="G771" s="59">
        <v>8</v>
      </c>
      <c r="H771" s="51" t="s">
        <v>215</v>
      </c>
      <c r="I771" s="59">
        <v>5</v>
      </c>
      <c r="J771" s="60">
        <f>IF(ISBLANK(H771),"",IFERROR(VLOOKUP(B771,'Np PL4 Stock'!$A:$D,4,FALSE),""))</f>
        <v>46067</v>
      </c>
      <c r="K771" s="61">
        <f>IF(ISBLANK(H771),"",SUMIF('Np PL4 Stock'!$A:$A,B771,'Np PL4 Stock'!$N:$N))</f>
        <v>1.2</v>
      </c>
      <c r="L771" s="62">
        <f>IF(ISBLANK(H771),"",VLOOKUP(LEFT(B771,5),Unit!A:B,2,FALSE))</f>
        <v>10</v>
      </c>
      <c r="M771" s="63" t="str">
        <f>IF(ISBLANK(H771),"",IFERROR(VLOOKUP(B771,'Np PL4 Stock'!$A:$T,20,FALSE),""))</f>
        <v>V1-MA1</v>
      </c>
      <c r="N771" s="63" t="str">
        <f>IF(ISBLANK(H771),"",IFERROR(VLOOKUP(B771,'Np PL4 Stock'!$A:$U,21,FALSE),""))</f>
        <v>SIS</v>
      </c>
      <c r="O771" s="62">
        <f t="shared" ref="O771:O834" si="128">IFERROR((K771*10^6)/(L771*10^3),"")</f>
        <v>120</v>
      </c>
      <c r="P771" s="62">
        <f t="shared" si="126"/>
        <v>6.6e-5</v>
      </c>
      <c r="Q771" s="67">
        <f t="shared" ref="Q771:Q832" si="129">IFERROR(SUM(SUMIF(B:B,B771,BQ:BQ),SUMIF(B:B,B771,BR:BR))/(K771*10^6),"")</f>
        <v>5.5e-7</v>
      </c>
      <c r="R771" s="67">
        <f t="shared" si="127"/>
        <v>7.412625e-7</v>
      </c>
      <c r="S771" s="59">
        <v>12</v>
      </c>
      <c r="T771" s="147">
        <v>7.632</v>
      </c>
      <c r="U771" s="147">
        <v>8.375</v>
      </c>
      <c r="V771" s="59">
        <v>81.013</v>
      </c>
      <c r="W771" s="59">
        <v>384</v>
      </c>
      <c r="X771" s="59">
        <v>96</v>
      </c>
      <c r="Y771" s="59">
        <v>100</v>
      </c>
      <c r="Z771" s="59">
        <v>80</v>
      </c>
      <c r="AA771" s="59">
        <v>0</v>
      </c>
      <c r="AB771" s="59">
        <v>0</v>
      </c>
      <c r="AC771" s="59">
        <v>0</v>
      </c>
      <c r="AD771" s="59">
        <v>0</v>
      </c>
      <c r="AE771" s="59">
        <v>100</v>
      </c>
      <c r="AF771" s="73" t="s">
        <v>38</v>
      </c>
      <c r="AG771" s="73">
        <v>90000</v>
      </c>
      <c r="AH771" s="73" t="s">
        <v>38</v>
      </c>
      <c r="AI771" s="73" t="s">
        <v>38</v>
      </c>
      <c r="AJ771" s="73" t="s">
        <v>38</v>
      </c>
      <c r="AK771" s="73" t="s">
        <v>32</v>
      </c>
      <c r="AL771" s="77" t="str">
        <f>IF(ISBLANK(S771),"",IF(AJ771="Fail","Fail",IF(E771="PL4",IF(AND(T771&gt;STD_01122025!$D$3,U771&lt;STD_01122025!$D$4,OR(AF771="ND",AF771&lt;STD_01122025!$D$7),AH771="ND"),"Pass","Fail"),IF(E771="PL12",IF(AND(S771&lt;STD_01122025!$F$2,T771&gt;STD_01122025!$F$3,U771&lt;STD_01122025!$F$4,V771&gt;STD_01122025!$F$5,X771&gt;STD_01122025!$F$6,OR(AF771="ND",AF771&lt;STD_01122025!$F$7),AH771="ND"),"Pass","Fail"),IF(E771="SuperPL",IF(AND(T771&gt;STD_01122025!$H$3,U771&lt;STD_01122025!$H$4,V771&gt;STD_01122025!$H$5,X771&gt;STD_01122025!$H$6,OR(AF771="ND",AF771&lt;STD_01122025!$H$7),AH771="ND"),"Pass","Fail"),IF(E771="Flight",IF(AND(T771&gt;STD_01122025!$J$3,U771&lt;STD_01122025!$J$4,X771&gt;STD_01122025!$J$6,OR(AF771="ND",AF771&lt;STD_01122025!$J$7),AH771="ND"),"Pass","Fail"),""))))))</f>
        <v>Pass</v>
      </c>
      <c r="AM771" s="62">
        <f>IF(ISBLANK(B771),"",IFERROR(IF(VLOOKUP(B771,'Np PL4 Stock'!$A:$J,10,FALSE)="Np4",D771-VLOOKUP(B771,'Np PL4 Stock'!$A:$E,5,FALSE),D771-VLOOKUP(B771,'Np PL4 Stock'!$A:$E,5,FALSE)-1),""))</f>
        <v>14</v>
      </c>
      <c r="AN771" s="147">
        <v>8.381</v>
      </c>
      <c r="AO771" s="147">
        <v>9.283</v>
      </c>
      <c r="AP771" s="59">
        <v>97.368</v>
      </c>
      <c r="AQ771" s="59">
        <v>270</v>
      </c>
      <c r="AR771" s="59">
        <v>96</v>
      </c>
      <c r="AS771" s="59">
        <v>100</v>
      </c>
      <c r="AT771" s="73" t="s">
        <v>38</v>
      </c>
      <c r="AU771" s="73">
        <v>45000</v>
      </c>
      <c r="AV771" s="73" t="s">
        <v>38</v>
      </c>
      <c r="AW771" s="73" t="s">
        <v>38</v>
      </c>
      <c r="AX771" s="84" t="s">
        <v>32</v>
      </c>
      <c r="AY771" s="59">
        <v>0</v>
      </c>
      <c r="AZ771" s="59">
        <v>0</v>
      </c>
      <c r="BA771" s="59">
        <v>0</v>
      </c>
      <c r="BB771" s="59">
        <v>0</v>
      </c>
      <c r="BC771" s="59">
        <v>0</v>
      </c>
      <c r="BD771" s="59">
        <v>0</v>
      </c>
      <c r="BE771" s="84" t="s">
        <v>38</v>
      </c>
      <c r="BF771" s="84" t="s">
        <v>38</v>
      </c>
      <c r="BG771" s="84" t="s">
        <v>38</v>
      </c>
      <c r="BH771" s="84" t="s">
        <v>38</v>
      </c>
      <c r="BI771" s="85" t="s">
        <v>830</v>
      </c>
      <c r="BJ771" s="86" t="s">
        <v>260</v>
      </c>
      <c r="BK771" s="86" t="s">
        <v>485</v>
      </c>
      <c r="BL771" s="86" t="s">
        <v>155</v>
      </c>
      <c r="BM771" s="86" t="s">
        <v>178</v>
      </c>
      <c r="BN771" s="86"/>
      <c r="BO771" s="59">
        <v>13</v>
      </c>
      <c r="BP771" s="69">
        <v>256104305100430</v>
      </c>
      <c r="BQ771" s="92">
        <v>0.6</v>
      </c>
      <c r="BR771" s="93">
        <v>0.06</v>
      </c>
      <c r="BS771" s="94">
        <f t="shared" ref="BS771:BS834" si="130">IF(ISBLANK(D771),"",SUM(BQ771:BR771))</f>
        <v>0.66</v>
      </c>
      <c r="BT771" s="95">
        <v>0.229515</v>
      </c>
      <c r="BU771" s="101">
        <f t="shared" ref="BU771:BU834" si="131">IF(ISBLANK(D771),"",SUM(BS771:BT771))</f>
        <v>0.889515</v>
      </c>
      <c r="BV771" s="102">
        <f t="shared" si="125"/>
        <v>3.7037037037037</v>
      </c>
      <c r="BW771" s="103">
        <v>660</v>
      </c>
      <c r="BX771" s="104">
        <f t="shared" ref="BX771:BX837" si="132">IFERROR((BU771*BV771)/10^3,"-")</f>
        <v>0.0032945</v>
      </c>
      <c r="BY771" s="105">
        <v>1000</v>
      </c>
      <c r="BZ771" s="103" t="s">
        <v>32</v>
      </c>
      <c r="CA771" s="106" t="s">
        <v>189</v>
      </c>
      <c r="CB771" s="107" t="s">
        <v>148</v>
      </c>
      <c r="CC771" s="112" t="s">
        <v>149</v>
      </c>
      <c r="CD771" s="106"/>
      <c r="CE771" s="103" t="s">
        <v>192</v>
      </c>
      <c r="CF771" s="113"/>
      <c r="CG771" s="114">
        <v>2000014052</v>
      </c>
    </row>
    <row r="772" spans="1:85">
      <c r="A772" s="53" t="str">
        <f t="shared" si="123"/>
        <v>E1-07-08-46081</v>
      </c>
      <c r="B772" s="47" t="str">
        <f t="shared" si="124"/>
        <v>E1-07-08</v>
      </c>
      <c r="C772" s="48" t="s">
        <v>43</v>
      </c>
      <c r="D772" s="49">
        <v>46081</v>
      </c>
      <c r="E772" s="50" t="s">
        <v>14</v>
      </c>
      <c r="F772" s="51" t="s">
        <v>15</v>
      </c>
      <c r="G772" s="59">
        <v>8</v>
      </c>
      <c r="H772" s="51" t="s">
        <v>215</v>
      </c>
      <c r="I772" s="59">
        <v>7</v>
      </c>
      <c r="J772" s="60">
        <f>IF(ISBLANK(H772),"",IFERROR(VLOOKUP(B772,'Np PL4 Stock'!$A:$D,4,FALSE),""))</f>
        <v>46067</v>
      </c>
      <c r="K772" s="61">
        <f>IF(ISBLANK(H772),"",SUMIF('Np PL4 Stock'!$A:$A,B772,'Np PL4 Stock'!$N:$N))</f>
        <v>1.2</v>
      </c>
      <c r="L772" s="62">
        <f>IF(ISBLANK(H772),"",VLOOKUP(LEFT(B772,5),Unit!A:B,2,FALSE))</f>
        <v>10</v>
      </c>
      <c r="M772" s="63" t="str">
        <f>IF(ISBLANK(H772),"",IFERROR(VLOOKUP(B772,'Np PL4 Stock'!$A:$T,20,FALSE),""))</f>
        <v>V1-MA1</v>
      </c>
      <c r="N772" s="63" t="str">
        <f>IF(ISBLANK(H772),"",IFERROR(VLOOKUP(B772,'Np PL4 Stock'!$A:$U,21,FALSE),""))</f>
        <v>SIS</v>
      </c>
      <c r="O772" s="62">
        <f t="shared" si="128"/>
        <v>120</v>
      </c>
      <c r="P772" s="62">
        <f t="shared" si="126"/>
        <v>4.4e-5</v>
      </c>
      <c r="Q772" s="67">
        <f t="shared" si="129"/>
        <v>5.83333333333333e-7</v>
      </c>
      <c r="R772" s="67">
        <f t="shared" si="127"/>
        <v>7.46216666666667e-7</v>
      </c>
      <c r="S772" s="59">
        <v>13</v>
      </c>
      <c r="T772" s="147">
        <v>7.692</v>
      </c>
      <c r="U772" s="147">
        <v>8.564</v>
      </c>
      <c r="V772" s="59">
        <v>85.965</v>
      </c>
      <c r="W772" s="59">
        <v>385</v>
      </c>
      <c r="X772" s="59">
        <v>97</v>
      </c>
      <c r="Y772" s="59">
        <v>100</v>
      </c>
      <c r="Z772" s="59">
        <v>84</v>
      </c>
      <c r="AA772" s="59">
        <v>0</v>
      </c>
      <c r="AB772" s="59">
        <v>0</v>
      </c>
      <c r="AC772" s="59">
        <v>0</v>
      </c>
      <c r="AD772" s="59">
        <v>0</v>
      </c>
      <c r="AE772" s="59">
        <v>100</v>
      </c>
      <c r="AF772" s="73" t="s">
        <v>38</v>
      </c>
      <c r="AG772" s="73">
        <v>125000</v>
      </c>
      <c r="AH772" s="73" t="s">
        <v>38</v>
      </c>
      <c r="AI772" s="73" t="s">
        <v>38</v>
      </c>
      <c r="AJ772" s="73" t="s">
        <v>38</v>
      </c>
      <c r="AK772" s="73" t="s">
        <v>32</v>
      </c>
      <c r="AL772" s="77" t="str">
        <f>IF(ISBLANK(S772),"",IF(AJ772="Fail","Fail",IF(E772="PL4",IF(AND(T772&gt;STD_01122025!$D$3,U772&lt;STD_01122025!$D$4,OR(AF772="ND",AF772&lt;STD_01122025!$D$7),AH772="ND"),"Pass","Fail"),IF(E772="PL12",IF(AND(S772&lt;STD_01122025!$F$2,T772&gt;STD_01122025!$F$3,U772&lt;STD_01122025!$F$4,V772&gt;STD_01122025!$F$5,X772&gt;STD_01122025!$F$6,OR(AF772="ND",AF772&lt;STD_01122025!$F$7),AH772="ND"),"Pass","Fail"),IF(E772="SuperPL",IF(AND(T772&gt;STD_01122025!$H$3,U772&lt;STD_01122025!$H$4,V772&gt;STD_01122025!$H$5,X772&gt;STD_01122025!$H$6,OR(AF772="ND",AF772&lt;STD_01122025!$H$7),AH772="ND"),"Pass","Fail"),IF(E772="Flight",IF(AND(T772&gt;STD_01122025!$J$3,U772&lt;STD_01122025!$J$4,X772&gt;STD_01122025!$J$6,OR(AF772="ND",AF772&lt;STD_01122025!$J$7),AH772="ND"),"Pass","Fail"),""))))))</f>
        <v>Pass</v>
      </c>
      <c r="AM772" s="62">
        <f>IF(ISBLANK(B772),"",IFERROR(IF(VLOOKUP(B772,'Np PL4 Stock'!$A:$J,10,FALSE)="Np4",D772-VLOOKUP(B772,'Np PL4 Stock'!$A:$E,5,FALSE),D772-VLOOKUP(B772,'Np PL4 Stock'!$A:$E,5,FALSE)-1),""))</f>
        <v>14</v>
      </c>
      <c r="AN772" s="147">
        <v>8.184</v>
      </c>
      <c r="AO772" s="147">
        <v>9.084</v>
      </c>
      <c r="AP772" s="59">
        <v>95.122</v>
      </c>
      <c r="AQ772" s="59">
        <v>295</v>
      </c>
      <c r="AR772" s="59">
        <v>97</v>
      </c>
      <c r="AS772" s="59">
        <v>100</v>
      </c>
      <c r="AT772" s="73" t="s">
        <v>38</v>
      </c>
      <c r="AU772" s="73">
        <v>75000</v>
      </c>
      <c r="AV772" s="73" t="s">
        <v>38</v>
      </c>
      <c r="AW772" s="73" t="s">
        <v>38</v>
      </c>
      <c r="AX772" s="84" t="s">
        <v>32</v>
      </c>
      <c r="AY772" s="59">
        <v>0</v>
      </c>
      <c r="AZ772" s="59">
        <v>0</v>
      </c>
      <c r="BA772" s="59">
        <v>0</v>
      </c>
      <c r="BB772" s="59">
        <v>0</v>
      </c>
      <c r="BC772" s="59">
        <v>0</v>
      </c>
      <c r="BD772" s="59">
        <v>0</v>
      </c>
      <c r="BE772" s="84" t="s">
        <v>38</v>
      </c>
      <c r="BF772" s="84" t="s">
        <v>38</v>
      </c>
      <c r="BG772" s="84" t="s">
        <v>38</v>
      </c>
      <c r="BH772" s="84" t="s">
        <v>38</v>
      </c>
      <c r="BI772" s="85" t="s">
        <v>830</v>
      </c>
      <c r="BJ772" s="86" t="s">
        <v>260</v>
      </c>
      <c r="BK772" s="86" t="s">
        <v>485</v>
      </c>
      <c r="BL772" s="86" t="s">
        <v>155</v>
      </c>
      <c r="BM772" s="86" t="s">
        <v>178</v>
      </c>
      <c r="BN772" s="86"/>
      <c r="BO772" s="59">
        <v>13</v>
      </c>
      <c r="BP772" s="69">
        <v>256104305100430</v>
      </c>
      <c r="BQ772" s="92">
        <v>0.4</v>
      </c>
      <c r="BR772" s="93">
        <v>0.04</v>
      </c>
      <c r="BS772" s="94">
        <f t="shared" si="130"/>
        <v>0.44</v>
      </c>
      <c r="BT772" s="95">
        <v>0.15301</v>
      </c>
      <c r="BU772" s="101">
        <f t="shared" si="131"/>
        <v>0.59301</v>
      </c>
      <c r="BV772" s="102">
        <f t="shared" si="125"/>
        <v>3.38983050847458</v>
      </c>
      <c r="BW772" s="103">
        <v>440</v>
      </c>
      <c r="BX772" s="104">
        <f t="shared" si="132"/>
        <v>0.00201020338983051</v>
      </c>
      <c r="BY772" s="105">
        <v>1000</v>
      </c>
      <c r="BZ772" s="103" t="s">
        <v>32</v>
      </c>
      <c r="CA772" s="106" t="s">
        <v>189</v>
      </c>
      <c r="CB772" s="107" t="s">
        <v>148</v>
      </c>
      <c r="CC772" s="112" t="s">
        <v>149</v>
      </c>
      <c r="CD772" s="106"/>
      <c r="CE772" s="103" t="s">
        <v>192</v>
      </c>
      <c r="CF772" s="113"/>
      <c r="CG772" s="115">
        <v>2000028216</v>
      </c>
    </row>
    <row r="773" spans="1:85">
      <c r="A773" s="53" t="str">
        <f t="shared" si="123"/>
        <v>B1-08-09-46081</v>
      </c>
      <c r="B773" s="47" t="str">
        <f t="shared" si="124"/>
        <v>B1-08-09</v>
      </c>
      <c r="C773" s="48" t="s">
        <v>43</v>
      </c>
      <c r="D773" s="49">
        <v>46081</v>
      </c>
      <c r="E773" s="50" t="s">
        <v>14</v>
      </c>
      <c r="F773" s="51" t="s">
        <v>15</v>
      </c>
      <c r="G773" s="59">
        <v>9</v>
      </c>
      <c r="H773" s="51" t="s">
        <v>165</v>
      </c>
      <c r="I773" s="59">
        <v>8</v>
      </c>
      <c r="J773" s="60">
        <f>IF(ISBLANK(H773),"",IFERROR(VLOOKUP(B773,'Np PL4 Stock'!$A:$D,4,FALSE),""))</f>
        <v>46066</v>
      </c>
      <c r="K773" s="61">
        <f>IF(ISBLANK(H773),"",SUMIF('Np PL4 Stock'!$A:$A,B773,'Np PL4 Stock'!$N:$N))</f>
        <v>1.8</v>
      </c>
      <c r="L773" s="62">
        <f>IF(ISBLANK(H773),"",VLOOKUP(LEFT(B773,5),Unit!A:B,2,FALSE))</f>
        <v>12</v>
      </c>
      <c r="M773" s="63" t="str">
        <f>IF(ISBLANK(H773),"",IFERROR(VLOOKUP(B773,'Np PL4 Stock'!$A:$T,20,FALSE),""))</f>
        <v>V1-MB1</v>
      </c>
      <c r="N773" s="63" t="str">
        <f>IF(ISBLANK(H773),"",IFERROR(VLOOKUP(B773,'Np PL4 Stock'!$A:$U,21,FALSE),""))</f>
        <v>SIS</v>
      </c>
      <c r="O773" s="62">
        <f t="shared" si="128"/>
        <v>150</v>
      </c>
      <c r="P773" s="62">
        <f t="shared" si="126"/>
        <v>5.95833333333333e-5</v>
      </c>
      <c r="Q773" s="67">
        <f t="shared" si="129"/>
        <v>3.97222222222222e-7</v>
      </c>
      <c r="R773" s="67">
        <f t="shared" si="127"/>
        <v>5.54492798353909e-7</v>
      </c>
      <c r="S773" s="59">
        <v>15</v>
      </c>
      <c r="T773" s="147">
        <v>7.514</v>
      </c>
      <c r="U773" s="147">
        <v>9.197</v>
      </c>
      <c r="V773" s="59">
        <v>80</v>
      </c>
      <c r="W773" s="59">
        <v>417</v>
      </c>
      <c r="X773" s="59">
        <v>97</v>
      </c>
      <c r="Y773" s="59">
        <v>100</v>
      </c>
      <c r="Z773" s="59">
        <v>88</v>
      </c>
      <c r="AA773" s="59">
        <v>0</v>
      </c>
      <c r="AB773" s="59">
        <v>0</v>
      </c>
      <c r="AC773" s="59">
        <v>0</v>
      </c>
      <c r="AD773" s="59">
        <v>0</v>
      </c>
      <c r="AE773" s="59">
        <v>100</v>
      </c>
      <c r="AF773" s="73" t="s">
        <v>38</v>
      </c>
      <c r="AG773" s="73">
        <v>50000</v>
      </c>
      <c r="AH773" s="73" t="s">
        <v>38</v>
      </c>
      <c r="AI773" s="73" t="s">
        <v>38</v>
      </c>
      <c r="AJ773" s="73" t="s">
        <v>38</v>
      </c>
      <c r="AK773" s="73" t="s">
        <v>32</v>
      </c>
      <c r="AL773" s="77" t="str">
        <f>IF(ISBLANK(S773),"",IF(AJ773="Fail","Fail",IF(E773="PL4",IF(AND(T773&gt;STD_01122025!$D$3,U773&lt;STD_01122025!$D$4,OR(AF773="ND",AF773&lt;STD_01122025!$D$7),AH773="ND"),"Pass","Fail"),IF(E773="PL12",IF(AND(S773&lt;STD_01122025!$F$2,T773&gt;STD_01122025!$F$3,U773&lt;STD_01122025!$F$4,V773&gt;STD_01122025!$F$5,X773&gt;STD_01122025!$F$6,OR(AF773="ND",AF773&lt;STD_01122025!$F$7),AH773="ND"),"Pass","Fail"),IF(E773="SuperPL",IF(AND(T773&gt;STD_01122025!$H$3,U773&lt;STD_01122025!$H$4,V773&gt;STD_01122025!$H$5,X773&gt;STD_01122025!$H$6,OR(AF773="ND",AF773&lt;STD_01122025!$H$7),AH773="ND"),"Pass","Fail"),IF(E773="Flight",IF(AND(T773&gt;STD_01122025!$J$3,U773&lt;STD_01122025!$J$4,X773&gt;STD_01122025!$J$6,OR(AF773="ND",AF773&lt;STD_01122025!$J$7),AH773="ND"),"Pass","Fail"),""))))))</f>
        <v>Pass</v>
      </c>
      <c r="AM773" s="62">
        <f>IF(ISBLANK(B773),"",IFERROR(IF(VLOOKUP(B773,'Np PL4 Stock'!$A:$J,10,FALSE)="Np4",D773-VLOOKUP(B773,'Np PL4 Stock'!$A:$E,5,FALSE),D773-VLOOKUP(B773,'Np PL4 Stock'!$A:$E,5,FALSE)-1),""))</f>
        <v>15</v>
      </c>
      <c r="AN773" s="148">
        <v>7.514</v>
      </c>
      <c r="AO773" s="148">
        <v>9.197</v>
      </c>
      <c r="AP773" s="70">
        <v>80</v>
      </c>
      <c r="AQ773" s="71">
        <v>417</v>
      </c>
      <c r="AR773" s="59">
        <v>97</v>
      </c>
      <c r="AS773" s="59">
        <v>100</v>
      </c>
      <c r="AT773" s="73" t="s">
        <v>38</v>
      </c>
      <c r="AU773" s="73">
        <v>35000</v>
      </c>
      <c r="AV773" s="73" t="s">
        <v>38</v>
      </c>
      <c r="AW773" s="73" t="s">
        <v>38</v>
      </c>
      <c r="AX773" s="84" t="s">
        <v>32</v>
      </c>
      <c r="AY773" s="59">
        <v>0</v>
      </c>
      <c r="AZ773" s="59">
        <v>0</v>
      </c>
      <c r="BA773" s="59">
        <v>0</v>
      </c>
      <c r="BB773" s="59">
        <v>0</v>
      </c>
      <c r="BC773" s="59">
        <v>0</v>
      </c>
      <c r="BD773" s="59">
        <v>0</v>
      </c>
      <c r="BE773" s="84" t="s">
        <v>38</v>
      </c>
      <c r="BF773" s="84" t="s">
        <v>38</v>
      </c>
      <c r="BG773" s="84" t="s">
        <v>38</v>
      </c>
      <c r="BH773" s="84" t="s">
        <v>38</v>
      </c>
      <c r="BI773" s="85" t="s">
        <v>831</v>
      </c>
      <c r="BJ773" s="86" t="s">
        <v>260</v>
      </c>
      <c r="BK773" s="86" t="s">
        <v>485</v>
      </c>
      <c r="BL773" s="86" t="s">
        <v>155</v>
      </c>
      <c r="BM773" s="86" t="s">
        <v>178</v>
      </c>
      <c r="BN773" s="86"/>
      <c r="BO773" s="59">
        <v>18</v>
      </c>
      <c r="BP773" s="69">
        <v>256104305100432</v>
      </c>
      <c r="BQ773" s="92">
        <v>0.65</v>
      </c>
      <c r="BR773" s="93">
        <v>0.065</v>
      </c>
      <c r="BS773" s="94">
        <f t="shared" si="130"/>
        <v>0.715</v>
      </c>
      <c r="BT773" s="95">
        <v>0.283087037037037</v>
      </c>
      <c r="BU773" s="101">
        <f t="shared" si="131"/>
        <v>0.998087037037037</v>
      </c>
      <c r="BV773" s="102">
        <f t="shared" si="125"/>
        <v>2.39808153477218</v>
      </c>
      <c r="BW773" s="103">
        <v>794.444444444444</v>
      </c>
      <c r="BX773" s="104">
        <f t="shared" si="132"/>
        <v>0.002393494093614</v>
      </c>
      <c r="BY773" s="105">
        <v>900</v>
      </c>
      <c r="BZ773" s="103" t="s">
        <v>32</v>
      </c>
      <c r="CA773" s="106" t="s">
        <v>189</v>
      </c>
      <c r="CB773" s="107" t="s">
        <v>148</v>
      </c>
      <c r="CC773" s="112" t="s">
        <v>149</v>
      </c>
      <c r="CD773" s="106"/>
      <c r="CE773" s="103" t="s">
        <v>192</v>
      </c>
      <c r="CF773" s="113"/>
      <c r="CG773" s="114">
        <v>2000029749</v>
      </c>
    </row>
    <row r="774" spans="1:85">
      <c r="A774" s="53" t="str">
        <f t="shared" si="123"/>
        <v>E1-06-08-46081</v>
      </c>
      <c r="B774" s="47" t="str">
        <f t="shared" si="124"/>
        <v>E1-06-08</v>
      </c>
      <c r="C774" s="48" t="s">
        <v>43</v>
      </c>
      <c r="D774" s="49">
        <v>46081</v>
      </c>
      <c r="E774" s="50" t="s">
        <v>14</v>
      </c>
      <c r="F774" s="51" t="s">
        <v>15</v>
      </c>
      <c r="G774" s="59">
        <v>8</v>
      </c>
      <c r="H774" s="51" t="s">
        <v>215</v>
      </c>
      <c r="I774" s="59">
        <v>6</v>
      </c>
      <c r="J774" s="60">
        <f>IF(ISBLANK(H774),"",IFERROR(VLOOKUP(B774,'Np PL4 Stock'!$A:$D,4,FALSE),""))</f>
        <v>46067</v>
      </c>
      <c r="K774" s="61">
        <f>IF(ISBLANK(H774),"",SUMIF('Np PL4 Stock'!$A:$A,B774,'Np PL4 Stock'!$N:$N))</f>
        <v>1.2</v>
      </c>
      <c r="L774" s="62">
        <f>IF(ISBLANK(H774),"",VLOOKUP(LEFT(B774,5),Unit!A:B,2,FALSE))</f>
        <v>10</v>
      </c>
      <c r="M774" s="63" t="str">
        <f>IF(ISBLANK(H774),"",IFERROR(VLOOKUP(B774,'Np PL4 Stock'!$A:$T,20,FALSE),""))</f>
        <v>V1-MA1</v>
      </c>
      <c r="N774" s="63" t="str">
        <f>IF(ISBLANK(H774),"",IFERROR(VLOOKUP(B774,'Np PL4 Stock'!$A:$U,21,FALSE),""))</f>
        <v>SIS</v>
      </c>
      <c r="O774" s="62">
        <f t="shared" si="128"/>
        <v>120</v>
      </c>
      <c r="P774" s="62">
        <f t="shared" si="126"/>
        <v>5.83314e-5</v>
      </c>
      <c r="Q774" s="67">
        <f t="shared" si="129"/>
        <v>9.62761666666667e-7</v>
      </c>
      <c r="R774" s="67">
        <f t="shared" si="127"/>
        <v>1.35324412037037e-6</v>
      </c>
      <c r="S774" s="59">
        <v>13</v>
      </c>
      <c r="T774" s="147">
        <v>7.953</v>
      </c>
      <c r="U774" s="147">
        <v>9.103</v>
      </c>
      <c r="V774" s="59">
        <v>90.805</v>
      </c>
      <c r="W774" s="59">
        <v>334</v>
      </c>
      <c r="X774" s="59">
        <v>96</v>
      </c>
      <c r="Y774" s="59">
        <v>100</v>
      </c>
      <c r="Z774" s="59">
        <v>88</v>
      </c>
      <c r="AA774" s="59">
        <v>0</v>
      </c>
      <c r="AB774" s="59">
        <v>0</v>
      </c>
      <c r="AC774" s="59">
        <v>0</v>
      </c>
      <c r="AD774" s="59">
        <v>0</v>
      </c>
      <c r="AE774" s="59">
        <v>100</v>
      </c>
      <c r="AF774" s="73" t="s">
        <v>38</v>
      </c>
      <c r="AG774" s="73">
        <v>85000</v>
      </c>
      <c r="AH774" s="73" t="s">
        <v>38</v>
      </c>
      <c r="AI774" s="73" t="s">
        <v>38</v>
      </c>
      <c r="AJ774" s="73" t="s">
        <v>38</v>
      </c>
      <c r="AK774" s="73" t="s">
        <v>32</v>
      </c>
      <c r="AL774" s="77" t="str">
        <f>IF(ISBLANK(S774),"",IF(AJ774="Fail","Fail",IF(E774="PL4",IF(AND(T774&gt;STD_01122025!$D$3,U774&lt;STD_01122025!$D$4,OR(AF774="ND",AF774&lt;STD_01122025!$D$7),AH774="ND"),"Pass","Fail"),IF(E774="PL12",IF(AND(S774&lt;STD_01122025!$F$2,T774&gt;STD_01122025!$F$3,U774&lt;STD_01122025!$F$4,V774&gt;STD_01122025!$F$5,X774&gt;STD_01122025!$F$6,OR(AF774="ND",AF774&lt;STD_01122025!$F$7),AH774="ND"),"Pass","Fail"),IF(E774="SuperPL",IF(AND(T774&gt;STD_01122025!$H$3,U774&lt;STD_01122025!$H$4,V774&gt;STD_01122025!$H$5,X774&gt;STD_01122025!$H$6,OR(AF774="ND",AF774&lt;STD_01122025!$H$7),AH774="ND"),"Pass","Fail"),IF(E774="Flight",IF(AND(T774&gt;STD_01122025!$J$3,U774&lt;STD_01122025!$J$4,X774&gt;STD_01122025!$J$6,OR(AF774="ND",AF774&lt;STD_01122025!$J$7),AH774="ND"),"Pass","Fail"),""))))))</f>
        <v>Pass</v>
      </c>
      <c r="AM774" s="62">
        <f>IF(ISBLANK(B774),"",IFERROR(IF(VLOOKUP(B774,'Np PL4 Stock'!$A:$J,10,FALSE)="Np4",D774-VLOOKUP(B774,'Np PL4 Stock'!$A:$E,5,FALSE),D774-VLOOKUP(B774,'Np PL4 Stock'!$A:$E,5,FALSE)-1),""))</f>
        <v>14</v>
      </c>
      <c r="AN774" s="147">
        <v>8.28</v>
      </c>
      <c r="AO774" s="147">
        <v>9.876</v>
      </c>
      <c r="AP774" s="59">
        <v>91.765</v>
      </c>
      <c r="AQ774" s="59">
        <v>280</v>
      </c>
      <c r="AR774" s="59">
        <v>96</v>
      </c>
      <c r="AS774" s="59">
        <v>100</v>
      </c>
      <c r="AT774" s="73" t="s">
        <v>38</v>
      </c>
      <c r="AU774" s="73">
        <v>25000</v>
      </c>
      <c r="AV774" s="73" t="s">
        <v>38</v>
      </c>
      <c r="AW774" s="73" t="s">
        <v>38</v>
      </c>
      <c r="AX774" s="84" t="s">
        <v>32</v>
      </c>
      <c r="AY774" s="59">
        <v>0</v>
      </c>
      <c r="AZ774" s="59">
        <v>0</v>
      </c>
      <c r="BA774" s="59">
        <v>0</v>
      </c>
      <c r="BB774" s="59">
        <v>0</v>
      </c>
      <c r="BC774" s="59">
        <v>0</v>
      </c>
      <c r="BD774" s="59">
        <v>0</v>
      </c>
      <c r="BE774" s="84" t="s">
        <v>38</v>
      </c>
      <c r="BF774" s="84" t="s">
        <v>38</v>
      </c>
      <c r="BG774" s="84" t="s">
        <v>38</v>
      </c>
      <c r="BH774" s="84" t="s">
        <v>38</v>
      </c>
      <c r="BI774" s="85" t="s">
        <v>609</v>
      </c>
      <c r="BJ774" s="86" t="s">
        <v>258</v>
      </c>
      <c r="BK774" s="86" t="s">
        <v>488</v>
      </c>
      <c r="BL774" s="86" t="s">
        <v>155</v>
      </c>
      <c r="BM774" s="86" t="s">
        <v>178</v>
      </c>
      <c r="BN774" s="86"/>
      <c r="BO774" s="59">
        <v>13</v>
      </c>
      <c r="BP774" s="69">
        <v>256104305100434</v>
      </c>
      <c r="BQ774" s="92">
        <v>0.260285</v>
      </c>
      <c r="BR774" s="93">
        <v>0.026029</v>
      </c>
      <c r="BS774" s="94">
        <f t="shared" si="130"/>
        <v>0.286314</v>
      </c>
      <c r="BT774" s="95">
        <v>0.103391166666667</v>
      </c>
      <c r="BU774" s="101">
        <f t="shared" si="131"/>
        <v>0.389705166666667</v>
      </c>
      <c r="BV774" s="102">
        <f t="shared" si="125"/>
        <v>3.57142857142857</v>
      </c>
      <c r="BW774" s="103">
        <v>318.126666666667</v>
      </c>
      <c r="BX774" s="104">
        <f t="shared" si="132"/>
        <v>0.00139180416666667</v>
      </c>
      <c r="BY774" s="105">
        <v>900</v>
      </c>
      <c r="BZ774" s="103" t="s">
        <v>32</v>
      </c>
      <c r="CA774" s="106" t="s">
        <v>189</v>
      </c>
      <c r="CB774" s="107" t="s">
        <v>148</v>
      </c>
      <c r="CC774" s="112" t="s">
        <v>149</v>
      </c>
      <c r="CD774" s="106"/>
      <c r="CE774" s="103" t="s">
        <v>192</v>
      </c>
      <c r="CF774" s="113"/>
      <c r="CG774" s="114">
        <v>2000028216</v>
      </c>
    </row>
    <row r="775" spans="1:85">
      <c r="A775" s="53" t="str">
        <f t="shared" si="123"/>
        <v>E1-06-08-46081</v>
      </c>
      <c r="B775" s="47" t="str">
        <f t="shared" si="124"/>
        <v>E1-06-08</v>
      </c>
      <c r="C775" s="48" t="s">
        <v>43</v>
      </c>
      <c r="D775" s="49">
        <v>46081</v>
      </c>
      <c r="E775" s="50" t="s">
        <v>14</v>
      </c>
      <c r="F775" s="51" t="s">
        <v>15</v>
      </c>
      <c r="G775" s="59">
        <v>8</v>
      </c>
      <c r="H775" s="51" t="s">
        <v>215</v>
      </c>
      <c r="I775" s="59">
        <v>6</v>
      </c>
      <c r="J775" s="60">
        <f>IF(ISBLANK(H775),"",IFERROR(VLOOKUP(B775,'Np PL4 Stock'!$A:$D,4,FALSE),""))</f>
        <v>46067</v>
      </c>
      <c r="K775" s="61">
        <f>IF(ISBLANK(H775),"",SUMIF('Np PL4 Stock'!$A:$A,B775,'Np PL4 Stock'!$N:$N))</f>
        <v>1.2</v>
      </c>
      <c r="L775" s="62">
        <f>IF(ISBLANK(H775),"",VLOOKUP(LEFT(B775,5),Unit!A:B,2,FALSE))</f>
        <v>10</v>
      </c>
      <c r="M775" s="63" t="str">
        <f>IF(ISBLANK(H775),"",IFERROR(VLOOKUP(B775,'Np PL4 Stock'!$A:$T,20,FALSE),""))</f>
        <v>V1-MA1</v>
      </c>
      <c r="N775" s="63" t="str">
        <f>IF(ISBLANK(H775),"",IFERROR(VLOOKUP(B775,'Np PL4 Stock'!$A:$U,21,FALSE),""))</f>
        <v>SIS</v>
      </c>
      <c r="O775" s="62">
        <f t="shared" si="128"/>
        <v>120</v>
      </c>
      <c r="P775" s="62">
        <f t="shared" si="126"/>
        <v>5.83314e-5</v>
      </c>
      <c r="Q775" s="67">
        <f t="shared" si="129"/>
        <v>9.62761666666667e-7</v>
      </c>
      <c r="R775" s="67">
        <f t="shared" si="127"/>
        <v>1.35324412037037e-6</v>
      </c>
      <c r="S775" s="59">
        <v>13</v>
      </c>
      <c r="T775" s="147">
        <v>7.953</v>
      </c>
      <c r="U775" s="147">
        <v>9.103</v>
      </c>
      <c r="V775" s="59">
        <v>90.805</v>
      </c>
      <c r="W775" s="59">
        <v>334</v>
      </c>
      <c r="X775" s="59">
        <v>96</v>
      </c>
      <c r="Y775" s="59">
        <v>100</v>
      </c>
      <c r="Z775" s="59">
        <v>88</v>
      </c>
      <c r="AA775" s="59">
        <v>0</v>
      </c>
      <c r="AB775" s="59">
        <v>0</v>
      </c>
      <c r="AC775" s="59">
        <v>0</v>
      </c>
      <c r="AD775" s="59">
        <v>0</v>
      </c>
      <c r="AE775" s="59">
        <v>100</v>
      </c>
      <c r="AF775" s="73" t="s">
        <v>38</v>
      </c>
      <c r="AG775" s="73">
        <v>85000</v>
      </c>
      <c r="AH775" s="73" t="s">
        <v>38</v>
      </c>
      <c r="AI775" s="73" t="s">
        <v>38</v>
      </c>
      <c r="AJ775" s="73" t="s">
        <v>38</v>
      </c>
      <c r="AK775" s="73" t="s">
        <v>32</v>
      </c>
      <c r="AL775" s="77" t="str">
        <f>IF(ISBLANK(S775),"",IF(AJ775="Fail","Fail",IF(E775="PL4",IF(AND(T775&gt;STD_01122025!$D$3,U775&lt;STD_01122025!$D$4,OR(AF775="ND",AF775&lt;STD_01122025!$D$7),AH775="ND"),"Pass","Fail"),IF(E775="PL12",IF(AND(S775&lt;STD_01122025!$F$2,T775&gt;STD_01122025!$F$3,U775&lt;STD_01122025!$F$4,V775&gt;STD_01122025!$F$5,X775&gt;STD_01122025!$F$6,OR(AF775="ND",AF775&lt;STD_01122025!$F$7),AH775="ND"),"Pass","Fail"),IF(E775="SuperPL",IF(AND(T775&gt;STD_01122025!$H$3,U775&lt;STD_01122025!$H$4,V775&gt;STD_01122025!$H$5,X775&gt;STD_01122025!$H$6,OR(AF775="ND",AF775&lt;STD_01122025!$H$7),AH775="ND"),"Pass","Fail"),IF(E775="Flight",IF(AND(T775&gt;STD_01122025!$J$3,U775&lt;STD_01122025!$J$4,X775&gt;STD_01122025!$J$6,OR(AF775="ND",AF775&lt;STD_01122025!$J$7),AH775="ND"),"Pass","Fail"),""))))))</f>
        <v>Pass</v>
      </c>
      <c r="AM775" s="62">
        <f>IF(ISBLANK(B775),"",IFERROR(IF(VLOOKUP(B775,'Np PL4 Stock'!$A:$J,10,FALSE)="Np4",D775-VLOOKUP(B775,'Np PL4 Stock'!$A:$E,5,FALSE),D775-VLOOKUP(B775,'Np PL4 Stock'!$A:$E,5,FALSE)-1),""))</f>
        <v>14</v>
      </c>
      <c r="AN775" s="147">
        <v>8.28</v>
      </c>
      <c r="AO775" s="147">
        <v>9.876</v>
      </c>
      <c r="AP775" s="59">
        <v>91.765</v>
      </c>
      <c r="AQ775" s="59">
        <v>280</v>
      </c>
      <c r="AR775" s="59">
        <v>96</v>
      </c>
      <c r="AS775" s="59">
        <v>100</v>
      </c>
      <c r="AT775" s="73" t="s">
        <v>38</v>
      </c>
      <c r="AU775" s="73">
        <v>25000</v>
      </c>
      <c r="AV775" s="73" t="s">
        <v>38</v>
      </c>
      <c r="AW775" s="73" t="s">
        <v>38</v>
      </c>
      <c r="AX775" s="84" t="s">
        <v>32</v>
      </c>
      <c r="AY775" s="59">
        <v>0</v>
      </c>
      <c r="AZ775" s="59">
        <v>0</v>
      </c>
      <c r="BA775" s="59">
        <v>0</v>
      </c>
      <c r="BB775" s="59">
        <v>0</v>
      </c>
      <c r="BC775" s="59">
        <v>0</v>
      </c>
      <c r="BD775" s="59">
        <v>0</v>
      </c>
      <c r="BE775" s="84" t="s">
        <v>38</v>
      </c>
      <c r="BF775" s="84" t="s">
        <v>38</v>
      </c>
      <c r="BG775" s="84" t="s">
        <v>38</v>
      </c>
      <c r="BH775" s="84" t="s">
        <v>38</v>
      </c>
      <c r="BI775" s="85" t="s">
        <v>502</v>
      </c>
      <c r="BJ775" s="86" t="s">
        <v>258</v>
      </c>
      <c r="BK775" s="86" t="s">
        <v>488</v>
      </c>
      <c r="BL775" s="86" t="s">
        <v>155</v>
      </c>
      <c r="BM775" s="86" t="s">
        <v>178</v>
      </c>
      <c r="BN775" s="86"/>
      <c r="BO775" s="59">
        <v>13</v>
      </c>
      <c r="BP775" s="69">
        <v>256104305100433</v>
      </c>
      <c r="BQ775" s="92">
        <v>0.27</v>
      </c>
      <c r="BR775" s="93">
        <v>0.027</v>
      </c>
      <c r="BS775" s="94">
        <f t="shared" si="130"/>
        <v>0.297</v>
      </c>
      <c r="BT775" s="95">
        <v>0.11033</v>
      </c>
      <c r="BU775" s="101">
        <f t="shared" si="131"/>
        <v>0.40733</v>
      </c>
      <c r="BV775" s="102">
        <f t="shared" si="125"/>
        <v>3.57142857142857</v>
      </c>
      <c r="BW775" s="103">
        <v>330</v>
      </c>
      <c r="BX775" s="104">
        <f t="shared" si="132"/>
        <v>0.00145475</v>
      </c>
      <c r="BY775" s="105">
        <v>900</v>
      </c>
      <c r="BZ775" s="103" t="s">
        <v>32</v>
      </c>
      <c r="CA775" s="106" t="s">
        <v>189</v>
      </c>
      <c r="CB775" s="107" t="s">
        <v>148</v>
      </c>
      <c r="CC775" s="112" t="s">
        <v>149</v>
      </c>
      <c r="CD775" s="106"/>
      <c r="CE775" s="103" t="s">
        <v>192</v>
      </c>
      <c r="CF775" s="113"/>
      <c r="CG775" s="114">
        <v>2000017941</v>
      </c>
    </row>
    <row r="776" spans="1:85">
      <c r="A776" s="53" t="str">
        <f t="shared" si="123"/>
        <v>B1-04-09-46081</v>
      </c>
      <c r="B776" s="47" t="str">
        <f t="shared" si="124"/>
        <v>B1-04-09</v>
      </c>
      <c r="C776" s="48" t="s">
        <v>43</v>
      </c>
      <c r="D776" s="49">
        <v>46081</v>
      </c>
      <c r="E776" s="50" t="s">
        <v>14</v>
      </c>
      <c r="F776" s="51" t="s">
        <v>15</v>
      </c>
      <c r="G776" s="59">
        <v>9</v>
      </c>
      <c r="H776" s="51" t="s">
        <v>165</v>
      </c>
      <c r="I776" s="59">
        <v>4</v>
      </c>
      <c r="J776" s="60">
        <f>IF(ISBLANK(H776),"",IFERROR(VLOOKUP(B776,'Np PL4 Stock'!$A:$D,4,FALSE),""))</f>
        <v>46066</v>
      </c>
      <c r="K776" s="61">
        <f>IF(ISBLANK(H776),"",SUMIF('Np PL4 Stock'!$A:$A,B776,'Np PL4 Stock'!$N:$N))</f>
        <v>1.8</v>
      </c>
      <c r="L776" s="62">
        <f>IF(ISBLANK(H776),"",VLOOKUP(LEFT(B776,5),Unit!A:B,2,FALSE))</f>
        <v>12</v>
      </c>
      <c r="M776" s="63" t="str">
        <f>IF(ISBLANK(H776),"",IFERROR(VLOOKUP(B776,'Np PL4 Stock'!$A:$T,20,FALSE),""))</f>
        <v>V1-MA1</v>
      </c>
      <c r="N776" s="63" t="str">
        <f>IF(ISBLANK(H776),"",IFERROR(VLOOKUP(B776,'Np PL4 Stock'!$A:$U,21,FALSE),""))</f>
        <v>SIS</v>
      </c>
      <c r="O776" s="62">
        <f t="shared" si="128"/>
        <v>150</v>
      </c>
      <c r="P776" s="62">
        <f t="shared" si="126"/>
        <v>0.000102666666666667</v>
      </c>
      <c r="Q776" s="67">
        <f t="shared" si="129"/>
        <v>6.84444444444445e-7</v>
      </c>
      <c r="R776" s="67">
        <f t="shared" si="127"/>
        <v>9.82811522633745e-7</v>
      </c>
      <c r="S776" s="59">
        <v>14</v>
      </c>
      <c r="T776" s="147">
        <v>7.584</v>
      </c>
      <c r="U776" s="147">
        <v>9.791</v>
      </c>
      <c r="V776" s="59">
        <v>76.056</v>
      </c>
      <c r="W776" s="59">
        <v>407</v>
      </c>
      <c r="X776" s="59">
        <v>96</v>
      </c>
      <c r="Y776" s="59">
        <v>100</v>
      </c>
      <c r="Z776" s="59">
        <v>80</v>
      </c>
      <c r="AA776" s="59">
        <v>0</v>
      </c>
      <c r="AB776" s="59">
        <v>0</v>
      </c>
      <c r="AC776" s="59">
        <v>0</v>
      </c>
      <c r="AD776" s="59">
        <v>0</v>
      </c>
      <c r="AE776" s="59">
        <v>100</v>
      </c>
      <c r="AF776" s="73" t="s">
        <v>38</v>
      </c>
      <c r="AG776" s="73">
        <v>95000</v>
      </c>
      <c r="AH776" s="73" t="s">
        <v>38</v>
      </c>
      <c r="AI776" s="73" t="s">
        <v>38</v>
      </c>
      <c r="AJ776" s="73" t="s">
        <v>38</v>
      </c>
      <c r="AK776" s="73" t="s">
        <v>32</v>
      </c>
      <c r="AL776" s="77" t="str">
        <f>IF(ISBLANK(S776),"",IF(AJ776="Fail","Fail",IF(E776="PL4",IF(AND(T776&gt;STD_01122025!$D$3,U776&lt;STD_01122025!$D$4,OR(AF776="ND",AF776&lt;STD_01122025!$D$7),AH776="ND"),"Pass","Fail"),IF(E776="PL12",IF(AND(S776&lt;STD_01122025!$F$2,T776&gt;STD_01122025!$F$3,U776&lt;STD_01122025!$F$4,V776&gt;STD_01122025!$F$5,X776&gt;STD_01122025!$F$6,OR(AF776="ND",AF776&lt;STD_01122025!$F$7),AH776="ND"),"Pass","Fail"),IF(E776="SuperPL",IF(AND(T776&gt;STD_01122025!$H$3,U776&lt;STD_01122025!$H$4,V776&gt;STD_01122025!$H$5,X776&gt;STD_01122025!$H$6,OR(AF776="ND",AF776&lt;STD_01122025!$H$7),AH776="ND"),"Pass","Fail"),IF(E776="Flight",IF(AND(T776&gt;STD_01122025!$J$3,U776&lt;STD_01122025!$J$4,X776&gt;STD_01122025!$J$6,OR(AF776="ND",AF776&lt;STD_01122025!$J$7),AH776="ND"),"Pass","Fail"),""))))))</f>
        <v>Pass</v>
      </c>
      <c r="AM776" s="62">
        <f>IF(ISBLANK(B776),"",IFERROR(IF(VLOOKUP(B776,'Np PL4 Stock'!$A:$J,10,FALSE)="Np4",D776-VLOOKUP(B776,'Np PL4 Stock'!$A:$E,5,FALSE),D776-VLOOKUP(B776,'Np PL4 Stock'!$A:$E,5,FALSE)-1),""))</f>
        <v>15</v>
      </c>
      <c r="AN776" s="147">
        <v>7.712</v>
      </c>
      <c r="AO776" s="147">
        <v>9.031</v>
      </c>
      <c r="AP776" s="59">
        <v>81.818</v>
      </c>
      <c r="AQ776" s="59">
        <v>373</v>
      </c>
      <c r="AR776" s="59">
        <v>96</v>
      </c>
      <c r="AS776" s="59">
        <v>100</v>
      </c>
      <c r="AT776" s="73" t="s">
        <v>38</v>
      </c>
      <c r="AU776" s="73">
        <v>25000</v>
      </c>
      <c r="AV776" s="73" t="s">
        <v>38</v>
      </c>
      <c r="AW776" s="73" t="s">
        <v>38</v>
      </c>
      <c r="AX776" s="84" t="s">
        <v>32</v>
      </c>
      <c r="AY776" s="59">
        <v>0</v>
      </c>
      <c r="AZ776" s="59">
        <v>0</v>
      </c>
      <c r="BA776" s="59">
        <v>0</v>
      </c>
      <c r="BB776" s="59">
        <v>0</v>
      </c>
      <c r="BC776" s="59">
        <v>0</v>
      </c>
      <c r="BD776" s="59">
        <v>0</v>
      </c>
      <c r="BE776" s="84" t="s">
        <v>38</v>
      </c>
      <c r="BF776" s="84" t="s">
        <v>38</v>
      </c>
      <c r="BG776" s="84" t="s">
        <v>38</v>
      </c>
      <c r="BH776" s="84" t="s">
        <v>38</v>
      </c>
      <c r="BI776" s="85" t="s">
        <v>812</v>
      </c>
      <c r="BJ776" s="86" t="s">
        <v>260</v>
      </c>
      <c r="BK776" s="86" t="s">
        <v>485</v>
      </c>
      <c r="BL776" s="86" t="s">
        <v>155</v>
      </c>
      <c r="BM776" s="86" t="s">
        <v>178</v>
      </c>
      <c r="BN776" s="86"/>
      <c r="BO776" s="59">
        <v>5</v>
      </c>
      <c r="BP776" s="69">
        <v>256104305100435</v>
      </c>
      <c r="BQ776" s="92">
        <v>1.12</v>
      </c>
      <c r="BR776" s="93">
        <v>0.112</v>
      </c>
      <c r="BS776" s="94">
        <f t="shared" si="130"/>
        <v>1.232</v>
      </c>
      <c r="BT776" s="95">
        <v>0.537060740740741</v>
      </c>
      <c r="BU776" s="101">
        <f t="shared" si="131"/>
        <v>1.76906074074074</v>
      </c>
      <c r="BV776" s="102">
        <f t="shared" si="125"/>
        <v>2.68096514745308</v>
      </c>
      <c r="BW776" s="103">
        <v>1368.88888888889</v>
      </c>
      <c r="BX776" s="104">
        <f t="shared" si="132"/>
        <v>0.00474279018965346</v>
      </c>
      <c r="BY776" s="105">
        <v>900</v>
      </c>
      <c r="BZ776" s="103" t="s">
        <v>32</v>
      </c>
      <c r="CA776" s="106" t="s">
        <v>189</v>
      </c>
      <c r="CB776" s="107" t="s">
        <v>148</v>
      </c>
      <c r="CC776" s="112" t="s">
        <v>149</v>
      </c>
      <c r="CD776" s="106"/>
      <c r="CE776" s="103" t="s">
        <v>192</v>
      </c>
      <c r="CF776" s="113"/>
      <c r="CG776" s="114">
        <v>2000008086</v>
      </c>
    </row>
    <row r="777" spans="1:85">
      <c r="A777" s="53" t="str">
        <f t="shared" si="123"/>
        <v>E1-12-08-46081</v>
      </c>
      <c r="B777" s="47" t="str">
        <f t="shared" si="124"/>
        <v>E1-12-08</v>
      </c>
      <c r="C777" s="48" t="s">
        <v>43</v>
      </c>
      <c r="D777" s="49">
        <v>46081</v>
      </c>
      <c r="E777" s="50" t="s">
        <v>14</v>
      </c>
      <c r="F777" s="51" t="s">
        <v>15</v>
      </c>
      <c r="G777" s="59">
        <v>8</v>
      </c>
      <c r="H777" s="51" t="s">
        <v>215</v>
      </c>
      <c r="I777" s="59">
        <v>12</v>
      </c>
      <c r="J777" s="60">
        <f>IF(ISBLANK(H777),"",IFERROR(VLOOKUP(B777,'Np PL4 Stock'!$A:$D,4,FALSE),""))</f>
        <v>46067</v>
      </c>
      <c r="K777" s="61">
        <f>IF(ISBLANK(H777),"",SUMIF('Np PL4 Stock'!$A:$A,B777,'Np PL4 Stock'!$N:$N))</f>
        <v>1.2</v>
      </c>
      <c r="L777" s="62">
        <f>IF(ISBLANK(H777),"",VLOOKUP(LEFT(B777,5),Unit!A:B,2,FALSE))</f>
        <v>10</v>
      </c>
      <c r="M777" s="63" t="str">
        <f>IF(ISBLANK(H777),"",IFERROR(VLOOKUP(B777,'Np PL4 Stock'!$A:$T,20,FALSE),""))</f>
        <v>V1-MB1</v>
      </c>
      <c r="N777" s="63" t="str">
        <f>IF(ISBLANK(H777),"",IFERROR(VLOOKUP(B777,'Np PL4 Stock'!$A:$U,21,FALSE),""))</f>
        <v>SIS</v>
      </c>
      <c r="O777" s="62">
        <f t="shared" si="128"/>
        <v>120</v>
      </c>
      <c r="P777" s="62">
        <f t="shared" si="126"/>
        <v>7.91e-5</v>
      </c>
      <c r="Q777" s="67">
        <f t="shared" si="129"/>
        <v>6.59166666666667e-7</v>
      </c>
      <c r="R777" s="67">
        <f t="shared" si="127"/>
        <v>9.23321604938272e-7</v>
      </c>
      <c r="S777" s="59">
        <v>14</v>
      </c>
      <c r="T777" s="147">
        <v>7.681</v>
      </c>
      <c r="U777" s="147">
        <v>8.989</v>
      </c>
      <c r="V777" s="59">
        <v>86.598</v>
      </c>
      <c r="W777" s="59">
        <v>386</v>
      </c>
      <c r="X777" s="59">
        <v>98</v>
      </c>
      <c r="Y777" s="59">
        <v>100</v>
      </c>
      <c r="Z777" s="59">
        <v>92</v>
      </c>
      <c r="AA777" s="59">
        <v>0</v>
      </c>
      <c r="AB777" s="59">
        <v>0</v>
      </c>
      <c r="AC777" s="59">
        <v>0</v>
      </c>
      <c r="AD777" s="59">
        <v>0</v>
      </c>
      <c r="AE777" s="59">
        <v>100</v>
      </c>
      <c r="AF777" s="73" t="s">
        <v>38</v>
      </c>
      <c r="AG777" s="73">
        <v>125000</v>
      </c>
      <c r="AH777" s="73" t="s">
        <v>38</v>
      </c>
      <c r="AI777" s="73" t="s">
        <v>38</v>
      </c>
      <c r="AJ777" s="73" t="s">
        <v>38</v>
      </c>
      <c r="AK777" s="73" t="s">
        <v>32</v>
      </c>
      <c r="AL777" s="77" t="str">
        <f>IF(ISBLANK(S777),"",IF(AJ777="Fail","Fail",IF(E777="PL4",IF(AND(T777&gt;STD_01122025!$D$3,U777&lt;STD_01122025!$D$4,OR(AF777="ND",AF777&lt;STD_01122025!$D$7),AH777="ND"),"Pass","Fail"),IF(E777="PL12",IF(AND(S777&lt;STD_01122025!$F$2,T777&gt;STD_01122025!$F$3,U777&lt;STD_01122025!$F$4,V777&gt;STD_01122025!$F$5,X777&gt;STD_01122025!$F$6,OR(AF777="ND",AF777&lt;STD_01122025!$F$7),AH777="ND"),"Pass","Fail"),IF(E777="SuperPL",IF(AND(T777&gt;STD_01122025!$H$3,U777&lt;STD_01122025!$H$4,V777&gt;STD_01122025!$H$5,X777&gt;STD_01122025!$H$6,OR(AF777="ND",AF777&lt;STD_01122025!$H$7),AH777="ND"),"Pass","Fail"),IF(E777="Flight",IF(AND(T777&gt;STD_01122025!$J$3,U777&lt;STD_01122025!$J$4,X777&gt;STD_01122025!$J$6,OR(AF777="ND",AF777&lt;STD_01122025!$J$7),AH777="ND"),"Pass","Fail"),""))))))</f>
        <v>Pass</v>
      </c>
      <c r="AM777" s="62">
        <f>IF(ISBLANK(B777),"",IFERROR(IF(VLOOKUP(B777,'Np PL4 Stock'!$A:$J,10,FALSE)="Np4",D777-VLOOKUP(B777,'Np PL4 Stock'!$A:$E,5,FALSE),D777-VLOOKUP(B777,'Np PL4 Stock'!$A:$E,5,FALSE)-1),""))</f>
        <v>14</v>
      </c>
      <c r="AN777" s="147">
        <v>7.681</v>
      </c>
      <c r="AO777" s="147">
        <v>8.989</v>
      </c>
      <c r="AP777" s="59">
        <v>86.598</v>
      </c>
      <c r="AQ777" s="59">
        <v>380</v>
      </c>
      <c r="AR777" s="59">
        <v>98</v>
      </c>
      <c r="AS777" s="59">
        <v>100</v>
      </c>
      <c r="AT777" s="73" t="s">
        <v>38</v>
      </c>
      <c r="AU777" s="73">
        <v>40000</v>
      </c>
      <c r="AV777" s="73" t="s">
        <v>38</v>
      </c>
      <c r="AW777" s="73" t="s">
        <v>38</v>
      </c>
      <c r="AX777" s="84" t="s">
        <v>32</v>
      </c>
      <c r="AY777" s="59">
        <v>0</v>
      </c>
      <c r="AZ777" s="59">
        <v>0</v>
      </c>
      <c r="BA777" s="59">
        <v>0</v>
      </c>
      <c r="BB777" s="59">
        <v>0</v>
      </c>
      <c r="BC777" s="59">
        <v>0</v>
      </c>
      <c r="BD777" s="59">
        <v>0</v>
      </c>
      <c r="BE777" s="84" t="s">
        <v>38</v>
      </c>
      <c r="BF777" s="84" t="s">
        <v>38</v>
      </c>
      <c r="BG777" s="84" t="s">
        <v>38</v>
      </c>
      <c r="BH777" s="84" t="s">
        <v>38</v>
      </c>
      <c r="BI777" s="85" t="s">
        <v>832</v>
      </c>
      <c r="BJ777" s="86" t="s">
        <v>261</v>
      </c>
      <c r="BK777" s="86" t="s">
        <v>495</v>
      </c>
      <c r="BL777" s="86" t="s">
        <v>155</v>
      </c>
      <c r="BM777" s="86" t="s">
        <v>178</v>
      </c>
      <c r="BN777" s="86"/>
      <c r="BO777" s="59">
        <v>8</v>
      </c>
      <c r="BP777" s="69">
        <v>256104305100436</v>
      </c>
      <c r="BQ777" s="92">
        <v>0.65</v>
      </c>
      <c r="BR777" s="93">
        <v>0.13</v>
      </c>
      <c r="BS777" s="94">
        <f t="shared" si="130"/>
        <v>0.78</v>
      </c>
      <c r="BT777" s="95">
        <v>0.312577777777778</v>
      </c>
      <c r="BU777" s="101">
        <f t="shared" si="131"/>
        <v>1.09257777777778</v>
      </c>
      <c r="BV777" s="102">
        <f t="shared" si="125"/>
        <v>2.63157894736842</v>
      </c>
      <c r="BW777" s="103">
        <v>866.666666666667</v>
      </c>
      <c r="BX777" s="104">
        <f t="shared" si="132"/>
        <v>0.00287520467836257</v>
      </c>
      <c r="BY777" s="105">
        <v>900</v>
      </c>
      <c r="BZ777" s="103" t="s">
        <v>32</v>
      </c>
      <c r="CA777" s="106" t="s">
        <v>189</v>
      </c>
      <c r="CB777" s="107" t="s">
        <v>148</v>
      </c>
      <c r="CC777" s="112" t="s">
        <v>149</v>
      </c>
      <c r="CD777" s="106"/>
      <c r="CE777" s="103" t="s">
        <v>192</v>
      </c>
      <c r="CF777" s="113"/>
      <c r="CG777" s="114">
        <v>2000023035</v>
      </c>
    </row>
    <row r="778" spans="1:85">
      <c r="A778" s="53" t="str">
        <f t="shared" si="123"/>
        <v>E1-12-08-46081</v>
      </c>
      <c r="B778" s="47" t="str">
        <f t="shared" si="124"/>
        <v>E1-12-08</v>
      </c>
      <c r="C778" s="48" t="s">
        <v>43</v>
      </c>
      <c r="D778" s="49">
        <v>46081</v>
      </c>
      <c r="E778" s="50" t="s">
        <v>14</v>
      </c>
      <c r="F778" s="51" t="s">
        <v>15</v>
      </c>
      <c r="G778" s="59">
        <v>8</v>
      </c>
      <c r="H778" s="51" t="s">
        <v>215</v>
      </c>
      <c r="I778" s="59">
        <v>12</v>
      </c>
      <c r="J778" s="60">
        <f>IF(ISBLANK(H778),"",IFERROR(VLOOKUP(B778,'Np PL4 Stock'!$A:$D,4,FALSE),""))</f>
        <v>46067</v>
      </c>
      <c r="K778" s="61">
        <f>IF(ISBLANK(H778),"",SUMIF('Np PL4 Stock'!$A:$A,B778,'Np PL4 Stock'!$N:$N))</f>
        <v>1.2</v>
      </c>
      <c r="L778" s="62">
        <f>IF(ISBLANK(H778),"",VLOOKUP(LEFT(B778,5),Unit!A:B,2,FALSE))</f>
        <v>10</v>
      </c>
      <c r="M778" s="63" t="str">
        <f>IF(ISBLANK(H778),"",IFERROR(VLOOKUP(B778,'Np PL4 Stock'!$A:$T,20,FALSE),""))</f>
        <v>V1-MB1</v>
      </c>
      <c r="N778" s="63" t="str">
        <f>IF(ISBLANK(H778),"",IFERROR(VLOOKUP(B778,'Np PL4 Stock'!$A:$U,21,FALSE),""))</f>
        <v>SIS</v>
      </c>
      <c r="O778" s="62">
        <f t="shared" si="128"/>
        <v>120</v>
      </c>
      <c r="P778" s="62">
        <f t="shared" si="126"/>
        <v>7.91e-5</v>
      </c>
      <c r="Q778" s="67">
        <f t="shared" si="129"/>
        <v>6.59166666666667e-7</v>
      </c>
      <c r="R778" s="67">
        <f t="shared" si="127"/>
        <v>9.23321604938272e-7</v>
      </c>
      <c r="S778" s="59">
        <v>14</v>
      </c>
      <c r="T778" s="147">
        <v>7.681</v>
      </c>
      <c r="U778" s="147">
        <v>8.989</v>
      </c>
      <c r="V778" s="59">
        <v>86.598</v>
      </c>
      <c r="W778" s="59">
        <v>386</v>
      </c>
      <c r="X778" s="59">
        <v>98</v>
      </c>
      <c r="Y778" s="59">
        <v>100</v>
      </c>
      <c r="Z778" s="59">
        <v>92</v>
      </c>
      <c r="AA778" s="59">
        <v>0</v>
      </c>
      <c r="AB778" s="59">
        <v>0</v>
      </c>
      <c r="AC778" s="59">
        <v>0</v>
      </c>
      <c r="AD778" s="59">
        <v>0</v>
      </c>
      <c r="AE778" s="59">
        <v>100</v>
      </c>
      <c r="AF778" s="73" t="s">
        <v>38</v>
      </c>
      <c r="AG778" s="73">
        <v>125000</v>
      </c>
      <c r="AH778" s="73" t="s">
        <v>38</v>
      </c>
      <c r="AI778" s="73" t="s">
        <v>38</v>
      </c>
      <c r="AJ778" s="73" t="s">
        <v>38</v>
      </c>
      <c r="AK778" s="73" t="s">
        <v>32</v>
      </c>
      <c r="AL778" s="77" t="str">
        <f>IF(ISBLANK(S778),"",IF(AJ778="Fail","Fail",IF(E778="PL4",IF(AND(T778&gt;STD_01122025!$D$3,U778&lt;STD_01122025!$D$4,OR(AF778="ND",AF778&lt;STD_01122025!$D$7),AH778="ND"),"Pass","Fail"),IF(E778="PL12",IF(AND(S778&lt;STD_01122025!$F$2,T778&gt;STD_01122025!$F$3,U778&lt;STD_01122025!$F$4,V778&gt;STD_01122025!$F$5,X778&gt;STD_01122025!$F$6,OR(AF778="ND",AF778&lt;STD_01122025!$F$7),AH778="ND"),"Pass","Fail"),IF(E778="SuperPL",IF(AND(T778&gt;STD_01122025!$H$3,U778&lt;STD_01122025!$H$4,V778&gt;STD_01122025!$H$5,X778&gt;STD_01122025!$H$6,OR(AF778="ND",AF778&lt;STD_01122025!$H$7),AH778="ND"),"Pass","Fail"),IF(E778="Flight",IF(AND(T778&gt;STD_01122025!$J$3,U778&lt;STD_01122025!$J$4,X778&gt;STD_01122025!$J$6,OR(AF778="ND",AF778&lt;STD_01122025!$J$7),AH778="ND"),"Pass","Fail"),""))))))</f>
        <v>Pass</v>
      </c>
      <c r="AM778" s="62">
        <f>IF(ISBLANK(B778),"",IFERROR(IF(VLOOKUP(B778,'Np PL4 Stock'!$A:$J,10,FALSE)="Np4",D778-VLOOKUP(B778,'Np PL4 Stock'!$A:$E,5,FALSE),D778-VLOOKUP(B778,'Np PL4 Stock'!$A:$E,5,FALSE)-1),""))</f>
        <v>14</v>
      </c>
      <c r="AN778" s="147">
        <v>7.681</v>
      </c>
      <c r="AO778" s="147">
        <v>8.989</v>
      </c>
      <c r="AP778" s="59">
        <v>86.598</v>
      </c>
      <c r="AQ778" s="59">
        <v>380</v>
      </c>
      <c r="AR778" s="59">
        <v>98</v>
      </c>
      <c r="AS778" s="59">
        <v>100</v>
      </c>
      <c r="AT778" s="73" t="s">
        <v>38</v>
      </c>
      <c r="AU778" s="73">
        <v>40000</v>
      </c>
      <c r="AV778" s="73" t="s">
        <v>38</v>
      </c>
      <c r="AW778" s="73" t="s">
        <v>38</v>
      </c>
      <c r="AX778" s="84" t="s">
        <v>32</v>
      </c>
      <c r="AY778" s="59">
        <v>0</v>
      </c>
      <c r="AZ778" s="59">
        <v>0</v>
      </c>
      <c r="BA778" s="59">
        <v>0</v>
      </c>
      <c r="BB778" s="59">
        <v>0</v>
      </c>
      <c r="BC778" s="59">
        <v>0</v>
      </c>
      <c r="BD778" s="59">
        <v>0</v>
      </c>
      <c r="BE778" s="84" t="s">
        <v>38</v>
      </c>
      <c r="BF778" s="84" t="s">
        <v>38</v>
      </c>
      <c r="BG778" s="84" t="s">
        <v>38</v>
      </c>
      <c r="BH778" s="84" t="s">
        <v>38</v>
      </c>
      <c r="BI778" s="85" t="s">
        <v>832</v>
      </c>
      <c r="BJ778" s="86" t="s">
        <v>261</v>
      </c>
      <c r="BK778" s="86" t="s">
        <v>495</v>
      </c>
      <c r="BL778" s="86" t="s">
        <v>155</v>
      </c>
      <c r="BM778" s="86" t="s">
        <v>178</v>
      </c>
      <c r="BN778" s="86"/>
      <c r="BO778" s="59">
        <v>8</v>
      </c>
      <c r="BP778" s="69">
        <v>256104305100437</v>
      </c>
      <c r="BQ778" s="92">
        <v>0.01</v>
      </c>
      <c r="BR778" s="93">
        <v>0.001</v>
      </c>
      <c r="BS778" s="94">
        <f t="shared" si="130"/>
        <v>0.011</v>
      </c>
      <c r="BT778" s="95">
        <v>0.00440814814814815</v>
      </c>
      <c r="BU778" s="101">
        <f t="shared" si="131"/>
        <v>0.0154081481481481</v>
      </c>
      <c r="BV778" s="102">
        <f t="shared" si="125"/>
        <v>2.63157894736842</v>
      </c>
      <c r="BW778" s="103">
        <v>12.2222222222222</v>
      </c>
      <c r="BX778" s="104">
        <f t="shared" si="132"/>
        <v>4.05477582846004e-5</v>
      </c>
      <c r="BY778" s="105">
        <v>900</v>
      </c>
      <c r="BZ778" s="103" t="s">
        <v>32</v>
      </c>
      <c r="CA778" s="106" t="s">
        <v>189</v>
      </c>
      <c r="CB778" s="107" t="s">
        <v>148</v>
      </c>
      <c r="CC778" s="112" t="s">
        <v>149</v>
      </c>
      <c r="CD778" s="106"/>
      <c r="CE778" s="103" t="s">
        <v>192</v>
      </c>
      <c r="CF778" s="113"/>
      <c r="CG778" s="114">
        <v>2000023035</v>
      </c>
    </row>
    <row r="779" spans="1:85">
      <c r="A779" s="53" t="str">
        <f t="shared" si="123"/>
        <v>E1-11-08-46081</v>
      </c>
      <c r="B779" s="47" t="str">
        <f t="shared" si="124"/>
        <v>E1-11-08</v>
      </c>
      <c r="C779" s="48" t="s">
        <v>43</v>
      </c>
      <c r="D779" s="49">
        <v>46081</v>
      </c>
      <c r="E779" s="50" t="s">
        <v>14</v>
      </c>
      <c r="F779" s="51" t="s">
        <v>15</v>
      </c>
      <c r="G779" s="59">
        <v>8</v>
      </c>
      <c r="H779" s="51" t="s">
        <v>215</v>
      </c>
      <c r="I779" s="59">
        <v>11</v>
      </c>
      <c r="J779" s="60">
        <f>IF(ISBLANK(H779),"",IFERROR(VLOOKUP(B779,'Np PL4 Stock'!$A:$D,4,FALSE),""))</f>
        <v>46067</v>
      </c>
      <c r="K779" s="61">
        <f>IF(ISBLANK(H779),"",SUMIF('Np PL4 Stock'!$A:$A,B779,'Np PL4 Stock'!$N:$N))</f>
        <v>1.2</v>
      </c>
      <c r="L779" s="62">
        <f>IF(ISBLANK(H779),"",VLOOKUP(LEFT(B779,5),Unit!A:B,2,FALSE))</f>
        <v>10</v>
      </c>
      <c r="M779" s="63" t="str">
        <f>IF(ISBLANK(H779),"",IFERROR(VLOOKUP(B779,'Np PL4 Stock'!$A:$T,20,FALSE),""))</f>
        <v>V1-MB1</v>
      </c>
      <c r="N779" s="63" t="str">
        <f>IF(ISBLANK(H779),"",IFERROR(VLOOKUP(B779,'Np PL4 Stock'!$A:$U,21,FALSE),""))</f>
        <v>SIS</v>
      </c>
      <c r="O779" s="62">
        <f t="shared" si="128"/>
        <v>120</v>
      </c>
      <c r="P779" s="62">
        <f t="shared" si="126"/>
        <v>6.05e-5</v>
      </c>
      <c r="Q779" s="67">
        <f t="shared" si="129"/>
        <v>5.04166666666667e-7</v>
      </c>
      <c r="R779" s="67">
        <f t="shared" si="127"/>
        <v>6.99671296296297e-7</v>
      </c>
      <c r="S779" s="59">
        <v>13</v>
      </c>
      <c r="T779" s="147">
        <v>7.629</v>
      </c>
      <c r="U779" s="147">
        <v>7.957</v>
      </c>
      <c r="V779" s="59">
        <v>84.444</v>
      </c>
      <c r="W779" s="59">
        <v>390</v>
      </c>
      <c r="X779" s="59">
        <v>96</v>
      </c>
      <c r="Y779" s="59">
        <v>100</v>
      </c>
      <c r="Z779" s="59">
        <v>84</v>
      </c>
      <c r="AA779" s="59">
        <v>0</v>
      </c>
      <c r="AB779" s="59">
        <v>0</v>
      </c>
      <c r="AC779" s="59">
        <v>0</v>
      </c>
      <c r="AD779" s="59">
        <v>0</v>
      </c>
      <c r="AE779" s="59">
        <v>100</v>
      </c>
      <c r="AF779" s="73" t="s">
        <v>38</v>
      </c>
      <c r="AG779" s="73">
        <v>100000</v>
      </c>
      <c r="AH779" s="73" t="s">
        <v>38</v>
      </c>
      <c r="AI779" s="73" t="s">
        <v>38</v>
      </c>
      <c r="AJ779" s="73" t="s">
        <v>38</v>
      </c>
      <c r="AK779" s="73" t="s">
        <v>32</v>
      </c>
      <c r="AL779" s="77" t="str">
        <f>IF(ISBLANK(S779),"",IF(AJ779="Fail","Fail",IF(E779="PL4",IF(AND(T779&gt;STD_01122025!$D$3,U779&lt;STD_01122025!$D$4,OR(AF779="ND",AF779&lt;STD_01122025!$D$7),AH779="ND"),"Pass","Fail"),IF(E779="PL12",IF(AND(S779&lt;STD_01122025!$F$2,T779&gt;STD_01122025!$F$3,U779&lt;STD_01122025!$F$4,V779&gt;STD_01122025!$F$5,X779&gt;STD_01122025!$F$6,OR(AF779="ND",AF779&lt;STD_01122025!$F$7),AH779="ND"),"Pass","Fail"),IF(E779="SuperPL",IF(AND(T779&gt;STD_01122025!$H$3,U779&lt;STD_01122025!$H$4,V779&gt;STD_01122025!$H$5,X779&gt;STD_01122025!$H$6,OR(AF779="ND",AF779&lt;STD_01122025!$H$7),AH779="ND"),"Pass","Fail"),IF(E779="Flight",IF(AND(T779&gt;STD_01122025!$J$3,U779&lt;STD_01122025!$J$4,X779&gt;STD_01122025!$J$6,OR(AF779="ND",AF779&lt;STD_01122025!$J$7),AH779="ND"),"Pass","Fail"),""))))))</f>
        <v>Pass</v>
      </c>
      <c r="AM779" s="62">
        <f>IF(ISBLANK(B779),"",IFERROR(IF(VLOOKUP(B779,'Np PL4 Stock'!$A:$J,10,FALSE)="Np4",D779-VLOOKUP(B779,'Np PL4 Stock'!$A:$E,5,FALSE),D779-VLOOKUP(B779,'Np PL4 Stock'!$A:$E,5,FALSE)-1),""))</f>
        <v>14</v>
      </c>
      <c r="AN779" s="147">
        <v>7.868</v>
      </c>
      <c r="AO779" s="147">
        <v>9.621</v>
      </c>
      <c r="AP779" s="59">
        <v>86</v>
      </c>
      <c r="AQ779" s="59">
        <v>351</v>
      </c>
      <c r="AR779" s="59">
        <v>96</v>
      </c>
      <c r="AS779" s="59">
        <v>100</v>
      </c>
      <c r="AT779" s="73" t="s">
        <v>38</v>
      </c>
      <c r="AU779" s="73">
        <v>50000</v>
      </c>
      <c r="AV779" s="73" t="s">
        <v>38</v>
      </c>
      <c r="AW779" s="73" t="s">
        <v>38</v>
      </c>
      <c r="AX779" s="84" t="s">
        <v>32</v>
      </c>
      <c r="AY779" s="59">
        <v>0</v>
      </c>
      <c r="AZ779" s="59">
        <v>0</v>
      </c>
      <c r="BA779" s="59">
        <v>0</v>
      </c>
      <c r="BB779" s="59">
        <v>0</v>
      </c>
      <c r="BC779" s="59">
        <v>0</v>
      </c>
      <c r="BD779" s="59">
        <v>0</v>
      </c>
      <c r="BE779" s="84" t="s">
        <v>38</v>
      </c>
      <c r="BF779" s="84" t="s">
        <v>38</v>
      </c>
      <c r="BG779" s="84" t="s">
        <v>38</v>
      </c>
      <c r="BH779" s="84" t="s">
        <v>38</v>
      </c>
      <c r="BI779" s="85" t="s">
        <v>515</v>
      </c>
      <c r="BJ779" s="86" t="s">
        <v>261</v>
      </c>
      <c r="BK779" s="86" t="s">
        <v>495</v>
      </c>
      <c r="BL779" s="86" t="s">
        <v>155</v>
      </c>
      <c r="BM779" s="86" t="s">
        <v>178</v>
      </c>
      <c r="BN779" s="86"/>
      <c r="BO779" s="59">
        <v>8</v>
      </c>
      <c r="BP779" s="69">
        <v>256104305100438</v>
      </c>
      <c r="BQ779" s="92">
        <v>0.55</v>
      </c>
      <c r="BR779" s="93">
        <v>0.055</v>
      </c>
      <c r="BS779" s="94">
        <f t="shared" si="130"/>
        <v>0.605</v>
      </c>
      <c r="BT779" s="95">
        <v>0.234605555555556</v>
      </c>
      <c r="BU779" s="101">
        <f t="shared" si="131"/>
        <v>0.839605555555556</v>
      </c>
      <c r="BV779" s="102">
        <f t="shared" si="125"/>
        <v>2.84900284900285</v>
      </c>
      <c r="BW779" s="103">
        <v>672.222222222222</v>
      </c>
      <c r="BX779" s="104">
        <f t="shared" si="132"/>
        <v>0.0023920386198164</v>
      </c>
      <c r="BY779" s="105">
        <v>900</v>
      </c>
      <c r="BZ779" s="103" t="s">
        <v>32</v>
      </c>
      <c r="CA779" s="106" t="s">
        <v>189</v>
      </c>
      <c r="CB779" s="107" t="s">
        <v>148</v>
      </c>
      <c r="CC779" s="112" t="s">
        <v>149</v>
      </c>
      <c r="CD779" s="106"/>
      <c r="CE779" s="103" t="s">
        <v>192</v>
      </c>
      <c r="CF779" s="113"/>
      <c r="CG779" s="114">
        <v>2000026895</v>
      </c>
    </row>
    <row r="780" spans="1:85">
      <c r="A780" s="53" t="str">
        <f t="shared" si="123"/>
        <v>E1-04-08-46081</v>
      </c>
      <c r="B780" s="47" t="str">
        <f t="shared" si="124"/>
        <v>E1-04-08</v>
      </c>
      <c r="C780" s="48" t="s">
        <v>43</v>
      </c>
      <c r="D780" s="49">
        <v>46081</v>
      </c>
      <c r="E780" s="50" t="s">
        <v>14</v>
      </c>
      <c r="F780" s="51" t="s">
        <v>15</v>
      </c>
      <c r="G780" s="59">
        <v>8</v>
      </c>
      <c r="H780" s="51" t="s">
        <v>215</v>
      </c>
      <c r="I780" s="59">
        <v>4</v>
      </c>
      <c r="J780" s="60">
        <f>IF(ISBLANK(H780),"",IFERROR(VLOOKUP(B780,'Np PL4 Stock'!$A:$D,4,FALSE),""))</f>
        <v>46067</v>
      </c>
      <c r="K780" s="61">
        <f>IF(ISBLANK(H780),"",SUMIF('Np PL4 Stock'!$A:$A,B780,'Np PL4 Stock'!$N:$N))</f>
        <v>1.2</v>
      </c>
      <c r="L780" s="62">
        <f>IF(ISBLANK(H780),"",VLOOKUP(LEFT(B780,5),Unit!A:B,2,FALSE))</f>
        <v>10</v>
      </c>
      <c r="M780" s="63" t="str">
        <f>IF(ISBLANK(H780),"",IFERROR(VLOOKUP(B780,'Np PL4 Stock'!$A:$T,20,FALSE),""))</f>
        <v>V1-MA1</v>
      </c>
      <c r="N780" s="63" t="str">
        <f>IF(ISBLANK(H780),"",IFERROR(VLOOKUP(B780,'Np PL4 Stock'!$A:$U,21,FALSE),""))</f>
        <v>SIS</v>
      </c>
      <c r="O780" s="62">
        <f t="shared" si="128"/>
        <v>120</v>
      </c>
      <c r="P780" s="62">
        <f t="shared" si="126"/>
        <v>9.6e-5</v>
      </c>
      <c r="Q780" s="67">
        <f t="shared" si="129"/>
        <v>8e-7</v>
      </c>
      <c r="R780" s="67">
        <f t="shared" si="127"/>
        <v>1.0764e-6</v>
      </c>
      <c r="S780" s="59">
        <v>13</v>
      </c>
      <c r="T780" s="147">
        <v>7.661</v>
      </c>
      <c r="U780" s="147">
        <v>7.862</v>
      </c>
      <c r="V780" s="59">
        <v>87.5</v>
      </c>
      <c r="W780" s="59">
        <v>387</v>
      </c>
      <c r="X780" s="59">
        <v>96</v>
      </c>
      <c r="Y780" s="59">
        <v>100</v>
      </c>
      <c r="Z780" s="59">
        <v>84</v>
      </c>
      <c r="AA780" s="59">
        <v>0</v>
      </c>
      <c r="AB780" s="59">
        <v>0</v>
      </c>
      <c r="AC780" s="59">
        <v>0</v>
      </c>
      <c r="AD780" s="59">
        <v>0</v>
      </c>
      <c r="AE780" s="59">
        <v>100</v>
      </c>
      <c r="AF780" s="73" t="s">
        <v>38</v>
      </c>
      <c r="AG780" s="73">
        <v>95000</v>
      </c>
      <c r="AH780" s="73" t="s">
        <v>38</v>
      </c>
      <c r="AI780" s="73" t="s">
        <v>38</v>
      </c>
      <c r="AJ780" s="73" t="s">
        <v>38</v>
      </c>
      <c r="AK780" s="73" t="s">
        <v>32</v>
      </c>
      <c r="AL780" s="77" t="str">
        <f>IF(ISBLANK(S780),"",IF(AJ780="Fail","Fail",IF(E780="PL4",IF(AND(T780&gt;STD_01122025!$D$3,U780&lt;STD_01122025!$D$4,OR(AF780="ND",AF780&lt;STD_01122025!$D$7),AH780="ND"),"Pass","Fail"),IF(E780="PL12",IF(AND(S780&lt;STD_01122025!$F$2,T780&gt;STD_01122025!$F$3,U780&lt;STD_01122025!$F$4,V780&gt;STD_01122025!$F$5,X780&gt;STD_01122025!$F$6,OR(AF780="ND",AF780&lt;STD_01122025!$F$7),AH780="ND"),"Pass","Fail"),IF(E780="SuperPL",IF(AND(T780&gt;STD_01122025!$H$3,U780&lt;STD_01122025!$H$4,V780&gt;STD_01122025!$H$5,X780&gt;STD_01122025!$H$6,OR(AF780="ND",AF780&lt;STD_01122025!$H$7),AH780="ND"),"Pass","Fail"),IF(E780="Flight",IF(AND(T780&gt;STD_01122025!$J$3,U780&lt;STD_01122025!$J$4,X780&gt;STD_01122025!$J$6,OR(AF780="ND",AF780&lt;STD_01122025!$J$7),AH780="ND"),"Pass","Fail"),""))))))</f>
        <v>Pass</v>
      </c>
      <c r="AM780" s="62">
        <f>IF(ISBLANK(B780),"",IFERROR(IF(VLOOKUP(B780,'Np PL4 Stock'!$A:$J,10,FALSE)="Np4",D780-VLOOKUP(B780,'Np PL4 Stock'!$A:$E,5,FALSE),D780-VLOOKUP(B780,'Np PL4 Stock'!$A:$E,5,FALSE)-1),""))</f>
        <v>14</v>
      </c>
      <c r="AN780" s="147">
        <v>8.454</v>
      </c>
      <c r="AO780" s="147">
        <v>9.365</v>
      </c>
      <c r="AP780" s="59">
        <v>95.775</v>
      </c>
      <c r="AQ780" s="59">
        <v>256</v>
      </c>
      <c r="AR780" s="59">
        <v>96</v>
      </c>
      <c r="AS780" s="59">
        <v>100</v>
      </c>
      <c r="AT780" s="73" t="s">
        <v>38</v>
      </c>
      <c r="AU780" s="73">
        <v>45000</v>
      </c>
      <c r="AV780" s="73" t="s">
        <v>38</v>
      </c>
      <c r="AW780" s="73" t="s">
        <v>38</v>
      </c>
      <c r="AX780" s="84" t="s">
        <v>32</v>
      </c>
      <c r="AY780" s="59">
        <v>0</v>
      </c>
      <c r="AZ780" s="59">
        <v>0</v>
      </c>
      <c r="BA780" s="59">
        <v>0</v>
      </c>
      <c r="BB780" s="59">
        <v>0</v>
      </c>
      <c r="BC780" s="59">
        <v>0</v>
      </c>
      <c r="BD780" s="59">
        <v>0</v>
      </c>
      <c r="BE780" s="84" t="s">
        <v>38</v>
      </c>
      <c r="BF780" s="84" t="s">
        <v>38</v>
      </c>
      <c r="BG780" s="84" t="s">
        <v>38</v>
      </c>
      <c r="BH780" s="84" t="s">
        <v>38</v>
      </c>
      <c r="BI780" s="85" t="s">
        <v>814</v>
      </c>
      <c r="BJ780" s="86" t="s">
        <v>188</v>
      </c>
      <c r="BK780" s="86" t="s">
        <v>519</v>
      </c>
      <c r="BL780" s="86" t="s">
        <v>177</v>
      </c>
      <c r="BM780" s="86" t="s">
        <v>178</v>
      </c>
      <c r="BN780" s="86"/>
      <c r="BO780" s="59">
        <v>5</v>
      </c>
      <c r="BP780" s="69">
        <v>256104305100439</v>
      </c>
      <c r="BQ780" s="92">
        <v>0.8</v>
      </c>
      <c r="BR780" s="93">
        <v>0.16</v>
      </c>
      <c r="BS780" s="94">
        <f t="shared" si="130"/>
        <v>0.96</v>
      </c>
      <c r="BT780" s="95">
        <v>0.33168</v>
      </c>
      <c r="BU780" s="101">
        <f t="shared" si="131"/>
        <v>1.29168</v>
      </c>
      <c r="BV780" s="102">
        <f t="shared" si="125"/>
        <v>3.90625</v>
      </c>
      <c r="BW780" s="103">
        <v>960</v>
      </c>
      <c r="BX780" s="104">
        <f t="shared" si="132"/>
        <v>0.005045625</v>
      </c>
      <c r="BY780" s="105">
        <v>1000</v>
      </c>
      <c r="BZ780" s="103" t="s">
        <v>32</v>
      </c>
      <c r="CA780" s="106" t="s">
        <v>189</v>
      </c>
      <c r="CB780" s="107" t="s">
        <v>148</v>
      </c>
      <c r="CC780" s="112" t="s">
        <v>149</v>
      </c>
      <c r="CD780" s="106"/>
      <c r="CE780" s="103" t="s">
        <v>192</v>
      </c>
      <c r="CF780" s="113"/>
      <c r="CG780" s="114">
        <v>2000021148</v>
      </c>
    </row>
    <row r="781" spans="1:85">
      <c r="A781" s="53" t="str">
        <f t="shared" si="123"/>
        <v>B1-03-09-46082</v>
      </c>
      <c r="B781" s="47" t="str">
        <f t="shared" si="124"/>
        <v>B1-03-09</v>
      </c>
      <c r="C781" s="153" t="s">
        <v>43</v>
      </c>
      <c r="D781" s="49">
        <v>46082</v>
      </c>
      <c r="E781" s="50" t="s">
        <v>14</v>
      </c>
      <c r="F781" s="51" t="s">
        <v>15</v>
      </c>
      <c r="G781" s="59">
        <v>9</v>
      </c>
      <c r="H781" s="51" t="s">
        <v>165</v>
      </c>
      <c r="I781" s="59">
        <v>3</v>
      </c>
      <c r="J781" s="60">
        <f>IF(ISBLANK(H781),"",IFERROR(VLOOKUP(B781,'Np PL4 Stock'!$A:$D,4,FALSE),""))</f>
        <v>46066</v>
      </c>
      <c r="K781" s="61">
        <f>IF(ISBLANK(H781),"",SUMIF('Np PL4 Stock'!$A:$A,B781,'Np PL4 Stock'!$N:$N))</f>
        <v>1.8</v>
      </c>
      <c r="L781" s="62">
        <f>IF(ISBLANK(H781),"",VLOOKUP(LEFT(B781,5),Unit!A:B,2,FALSE))</f>
        <v>12</v>
      </c>
      <c r="M781" s="63" t="str">
        <f>IF(ISBLANK(H781),"",IFERROR(VLOOKUP(B781,'Np PL4 Stock'!$A:$T,20,FALSE),""))</f>
        <v>V1-MA1</v>
      </c>
      <c r="N781" s="63" t="str">
        <f>IF(ISBLANK(H781),"",IFERROR(VLOOKUP(B781,'Np PL4 Stock'!$A:$U,21,FALSE),""))</f>
        <v>SIS</v>
      </c>
      <c r="O781" s="62">
        <f t="shared" si="128"/>
        <v>150</v>
      </c>
      <c r="P781" s="62">
        <f t="shared" si="126"/>
        <v>3.66666666666667e-5</v>
      </c>
      <c r="Q781" s="67">
        <f t="shared" si="129"/>
        <v>5.33333333333333e-7</v>
      </c>
      <c r="R781" s="67">
        <f t="shared" si="127"/>
        <v>7.0483024691358e-7</v>
      </c>
      <c r="S781" s="59">
        <v>15</v>
      </c>
      <c r="T781" s="147">
        <v>7.909</v>
      </c>
      <c r="U781" s="147">
        <v>7.966</v>
      </c>
      <c r="V781" s="59">
        <v>93.333</v>
      </c>
      <c r="W781" s="59">
        <v>340</v>
      </c>
      <c r="X781" s="59">
        <v>98</v>
      </c>
      <c r="Y781" s="59">
        <v>100</v>
      </c>
      <c r="Z781" s="59">
        <v>84</v>
      </c>
      <c r="AA781" s="59">
        <v>0</v>
      </c>
      <c r="AB781" s="59">
        <v>0</v>
      </c>
      <c r="AC781" s="59">
        <v>0</v>
      </c>
      <c r="AD781" s="59">
        <v>0</v>
      </c>
      <c r="AE781" s="59">
        <v>100</v>
      </c>
      <c r="AF781" s="73" t="s">
        <v>38</v>
      </c>
      <c r="AG781" s="73">
        <v>95000</v>
      </c>
      <c r="AH781" s="73" t="s">
        <v>38</v>
      </c>
      <c r="AI781" s="73" t="s">
        <v>38</v>
      </c>
      <c r="AJ781" s="73" t="s">
        <v>38</v>
      </c>
      <c r="AK781" s="73" t="s">
        <v>32</v>
      </c>
      <c r="AL781" s="77" t="str">
        <f>IF(ISBLANK(S781),"",IF(AJ781="Fail","Fail",IF(E781="PL4",IF(AND(T781&gt;STD_01122025!$D$3,U781&lt;STD_01122025!$D$4,OR(AF781="ND",AF781&lt;STD_01122025!$D$7),AH781="ND"),"Pass","Fail"),IF(E781="PL12",IF(AND(S781&lt;STD_01122025!$F$2,T781&gt;STD_01122025!$F$3,U781&lt;STD_01122025!$F$4,V781&gt;STD_01122025!$F$5,X781&gt;STD_01122025!$F$6,OR(AF781="ND",AF781&lt;STD_01122025!$F$7),AH781="ND"),"Pass","Fail"),IF(E781="SuperPL",IF(AND(T781&gt;STD_01122025!$H$3,U781&lt;STD_01122025!$H$4,V781&gt;STD_01122025!$H$5,X781&gt;STD_01122025!$H$6,OR(AF781="ND",AF781&lt;STD_01122025!$H$7),AH781="ND"),"Pass","Fail"),IF(E781="Flight",IF(AND(T781&gt;STD_01122025!$J$3,U781&lt;STD_01122025!$J$4,X781&gt;STD_01122025!$J$6,OR(AF781="ND",AF781&lt;STD_01122025!$J$7),AH781="ND"),"Pass","Fail"),""))))))</f>
        <v>Pass</v>
      </c>
      <c r="AM781" s="62">
        <f>IF(ISBLANK(B781),"",IFERROR(IF(VLOOKUP(B781,'Np PL4 Stock'!$A:$J,10,FALSE)="Np4",D781-VLOOKUP(B781,'Np PL4 Stock'!$A:$E,5,FALSE),D781-VLOOKUP(B781,'Np PL4 Stock'!$A:$E,5,FALSE)-1),""))</f>
        <v>16</v>
      </c>
      <c r="AN781" s="147">
        <v>8.25</v>
      </c>
      <c r="AO781" s="147">
        <v>9.72</v>
      </c>
      <c r="AP781" s="59">
        <v>95.349</v>
      </c>
      <c r="AQ781" s="59">
        <v>288</v>
      </c>
      <c r="AR781" s="59">
        <v>98</v>
      </c>
      <c r="AS781" s="59">
        <v>100</v>
      </c>
      <c r="AT781" s="73" t="s">
        <v>38</v>
      </c>
      <c r="AU781" s="73">
        <v>95000</v>
      </c>
      <c r="AV781" s="73" t="s">
        <v>38</v>
      </c>
      <c r="AW781" s="73" t="s">
        <v>38</v>
      </c>
      <c r="AX781" s="84" t="s">
        <v>32</v>
      </c>
      <c r="AY781" s="59">
        <v>0</v>
      </c>
      <c r="AZ781" s="59">
        <v>0</v>
      </c>
      <c r="BA781" s="59">
        <v>0</v>
      </c>
      <c r="BB781" s="59">
        <v>0</v>
      </c>
      <c r="BC781" s="59">
        <v>0</v>
      </c>
      <c r="BD781" s="59">
        <v>0</v>
      </c>
      <c r="BE781" s="84" t="s">
        <v>38</v>
      </c>
      <c r="BF781" s="84" t="s">
        <v>38</v>
      </c>
      <c r="BG781" s="84" t="s">
        <v>38</v>
      </c>
      <c r="BH781" s="84" t="s">
        <v>38</v>
      </c>
      <c r="BI781" s="85" t="s">
        <v>580</v>
      </c>
      <c r="BJ781" s="86" t="s">
        <v>258</v>
      </c>
      <c r="BK781" s="71" t="s">
        <v>488</v>
      </c>
      <c r="BL781" s="86" t="s">
        <v>155</v>
      </c>
      <c r="BM781" s="86" t="s">
        <v>178</v>
      </c>
      <c r="BN781" s="86"/>
      <c r="BO781" s="59">
        <v>5</v>
      </c>
      <c r="BP781" s="69">
        <v>256104305100440</v>
      </c>
      <c r="BQ781" s="92">
        <v>0.4</v>
      </c>
      <c r="BR781" s="93">
        <v>0.04</v>
      </c>
      <c r="BS781" s="94">
        <f t="shared" si="130"/>
        <v>0.44</v>
      </c>
      <c r="BT781" s="95">
        <v>0.193111111111111</v>
      </c>
      <c r="BU781" s="101">
        <f t="shared" si="131"/>
        <v>0.633111111111111</v>
      </c>
      <c r="BV781" s="102">
        <f t="shared" si="125"/>
        <v>3.47222222222222</v>
      </c>
      <c r="BW781" s="103">
        <v>488.888888888889</v>
      </c>
      <c r="BX781" s="104">
        <f t="shared" si="132"/>
        <v>0.0021983024691358</v>
      </c>
      <c r="BY781" s="105">
        <v>900</v>
      </c>
      <c r="BZ781" s="103" t="s">
        <v>32</v>
      </c>
      <c r="CA781" s="106" t="s">
        <v>189</v>
      </c>
      <c r="CB781" s="107" t="s">
        <v>148</v>
      </c>
      <c r="CC781" s="112" t="s">
        <v>149</v>
      </c>
      <c r="CD781" s="106"/>
      <c r="CE781" s="103" t="s">
        <v>192</v>
      </c>
      <c r="CF781" s="113"/>
      <c r="CG781" s="114">
        <v>2000028804</v>
      </c>
    </row>
    <row r="782" spans="1:85">
      <c r="A782" s="53" t="str">
        <f t="shared" si="123"/>
        <v>E1-01-08-46082</v>
      </c>
      <c r="B782" s="47" t="str">
        <f t="shared" si="124"/>
        <v>E1-01-08</v>
      </c>
      <c r="C782" s="153" t="s">
        <v>43</v>
      </c>
      <c r="D782" s="49">
        <v>46082</v>
      </c>
      <c r="E782" s="50" t="s">
        <v>14</v>
      </c>
      <c r="F782" s="51" t="s">
        <v>15</v>
      </c>
      <c r="G782" s="59">
        <v>8</v>
      </c>
      <c r="H782" s="51" t="s">
        <v>215</v>
      </c>
      <c r="I782" s="59">
        <v>1</v>
      </c>
      <c r="J782" s="60">
        <f>IF(ISBLANK(H782),"",IFERROR(VLOOKUP(B782,'Np PL4 Stock'!$A:$D,4,FALSE),""))</f>
        <v>46067</v>
      </c>
      <c r="K782" s="61">
        <f>IF(ISBLANK(H782),"",SUMIF('Np PL4 Stock'!$A:$A,B782,'Np PL4 Stock'!$N:$N))</f>
        <v>1.2</v>
      </c>
      <c r="L782" s="62">
        <f>IF(ISBLANK(H782),"",VLOOKUP(LEFT(B782,5),Unit!A:B,2,FALSE))</f>
        <v>10</v>
      </c>
      <c r="M782" s="63" t="str">
        <f>IF(ISBLANK(H782),"",IFERROR(VLOOKUP(B782,'Np PL4 Stock'!$A:$T,20,FALSE),""))</f>
        <v>V1-MA1</v>
      </c>
      <c r="N782" s="63" t="str">
        <f>IF(ISBLANK(H782),"",IFERROR(VLOOKUP(B782,'Np PL4 Stock'!$A:$U,21,FALSE),""))</f>
        <v>SIS</v>
      </c>
      <c r="O782" s="62">
        <f t="shared" si="128"/>
        <v>120</v>
      </c>
      <c r="P782" s="62">
        <f t="shared" si="126"/>
        <v>6.71e-5</v>
      </c>
      <c r="Q782" s="67">
        <f t="shared" si="129"/>
        <v>5.59166666666667e-7</v>
      </c>
      <c r="R782" s="67">
        <f t="shared" si="127"/>
        <v>8.04578703703703e-7</v>
      </c>
      <c r="S782" s="59">
        <v>14</v>
      </c>
      <c r="T782" s="147">
        <v>8.018</v>
      </c>
      <c r="U782" s="147">
        <v>8.316</v>
      </c>
      <c r="V782" s="59">
        <v>94.737</v>
      </c>
      <c r="W782" s="59">
        <v>328</v>
      </c>
      <c r="X782" s="59">
        <v>97</v>
      </c>
      <c r="Y782" s="59">
        <v>100</v>
      </c>
      <c r="Z782" s="59">
        <v>84</v>
      </c>
      <c r="AA782" s="59">
        <v>0</v>
      </c>
      <c r="AB782" s="59">
        <v>0</v>
      </c>
      <c r="AC782" s="59">
        <v>0</v>
      </c>
      <c r="AD782" s="59">
        <v>0</v>
      </c>
      <c r="AE782" s="59">
        <v>100</v>
      </c>
      <c r="AF782" s="73" t="s">
        <v>38</v>
      </c>
      <c r="AG782" s="73">
        <v>100000</v>
      </c>
      <c r="AH782" s="73" t="s">
        <v>38</v>
      </c>
      <c r="AI782" s="73" t="s">
        <v>38</v>
      </c>
      <c r="AJ782" s="73" t="s">
        <v>38</v>
      </c>
      <c r="AK782" s="73" t="s">
        <v>32</v>
      </c>
      <c r="AL782" s="77" t="str">
        <f>IF(ISBLANK(S782),"",IF(AJ782="Fail","Fail",IF(E782="PL4",IF(AND(T782&gt;STD_01122025!$D$3,U782&lt;STD_01122025!$D$4,OR(AF782="ND",AF782&lt;STD_01122025!$D$7),AH782="ND"),"Pass","Fail"),IF(E782="PL12",IF(AND(S782&lt;STD_01122025!$F$2,T782&gt;STD_01122025!$F$3,U782&lt;STD_01122025!$F$4,V782&gt;STD_01122025!$F$5,X782&gt;STD_01122025!$F$6,OR(AF782="ND",AF782&lt;STD_01122025!$F$7),AH782="ND"),"Pass","Fail"),IF(E782="SuperPL",IF(AND(T782&gt;STD_01122025!$H$3,U782&lt;STD_01122025!$H$4,V782&gt;STD_01122025!$H$5,X782&gt;STD_01122025!$H$6,OR(AF782="ND",AF782&lt;STD_01122025!$H$7),AH782="ND"),"Pass","Fail"),IF(E782="Flight",IF(AND(T782&gt;STD_01122025!$J$3,U782&lt;STD_01122025!$J$4,X782&gt;STD_01122025!$J$6,OR(AF782="ND",AF782&lt;STD_01122025!$J$7),AH782="ND"),"Pass","Fail"),""))))))</f>
        <v>Pass</v>
      </c>
      <c r="AM782" s="62">
        <f>IF(ISBLANK(B782),"",IFERROR(IF(VLOOKUP(B782,'Np PL4 Stock'!$A:$J,10,FALSE)="Np4",D782-VLOOKUP(B782,'Np PL4 Stock'!$A:$E,5,FALSE),D782-VLOOKUP(B782,'Np PL4 Stock'!$A:$E,5,FALSE)-1),""))</f>
        <v>15</v>
      </c>
      <c r="AN782" s="147">
        <v>8.225</v>
      </c>
      <c r="AO782" s="147">
        <v>7.509</v>
      </c>
      <c r="AP782" s="59">
        <v>98.611</v>
      </c>
      <c r="AQ782" s="59">
        <v>291</v>
      </c>
      <c r="AR782" s="59">
        <v>97</v>
      </c>
      <c r="AS782" s="59">
        <v>100</v>
      </c>
      <c r="AT782" s="73" t="s">
        <v>38</v>
      </c>
      <c r="AU782" s="73">
        <v>100000</v>
      </c>
      <c r="AV782" s="73" t="s">
        <v>38</v>
      </c>
      <c r="AW782" s="73" t="s">
        <v>38</v>
      </c>
      <c r="AX782" s="84" t="s">
        <v>32</v>
      </c>
      <c r="AY782" s="59">
        <v>0</v>
      </c>
      <c r="AZ782" s="59">
        <v>0</v>
      </c>
      <c r="BA782" s="59">
        <v>0</v>
      </c>
      <c r="BB782" s="59">
        <v>0</v>
      </c>
      <c r="BC782" s="59">
        <v>0</v>
      </c>
      <c r="BD782" s="59">
        <v>0</v>
      </c>
      <c r="BE782" s="84" t="s">
        <v>38</v>
      </c>
      <c r="BF782" s="84" t="s">
        <v>38</v>
      </c>
      <c r="BG782" s="84" t="s">
        <v>38</v>
      </c>
      <c r="BH782" s="84" t="s">
        <v>38</v>
      </c>
      <c r="BI782" s="85" t="s">
        <v>580</v>
      </c>
      <c r="BJ782" s="86" t="s">
        <v>258</v>
      </c>
      <c r="BK782" s="86" t="s">
        <v>488</v>
      </c>
      <c r="BL782" s="86" t="s">
        <v>155</v>
      </c>
      <c r="BM782" s="86" t="s">
        <v>178</v>
      </c>
      <c r="BN782" s="86"/>
      <c r="BO782" s="59">
        <v>5</v>
      </c>
      <c r="BP782" s="69">
        <v>256104305100440</v>
      </c>
      <c r="BQ782" s="92">
        <v>0.61</v>
      </c>
      <c r="BR782" s="93">
        <v>0.061</v>
      </c>
      <c r="BS782" s="94">
        <f t="shared" si="130"/>
        <v>0.671</v>
      </c>
      <c r="BT782" s="95">
        <v>0.294494444444444</v>
      </c>
      <c r="BU782" s="101">
        <f t="shared" si="131"/>
        <v>0.965494444444444</v>
      </c>
      <c r="BV782" s="102">
        <f t="shared" si="125"/>
        <v>3.43642611683849</v>
      </c>
      <c r="BW782" s="103">
        <v>745.555555555556</v>
      </c>
      <c r="BX782" s="104">
        <f t="shared" si="132"/>
        <v>0.00331785032455135</v>
      </c>
      <c r="BY782" s="105">
        <v>900</v>
      </c>
      <c r="BZ782" s="103" t="s">
        <v>32</v>
      </c>
      <c r="CA782" s="106" t="s">
        <v>189</v>
      </c>
      <c r="CB782" s="107" t="s">
        <v>148</v>
      </c>
      <c r="CC782" s="112" t="s">
        <v>149</v>
      </c>
      <c r="CD782" s="106"/>
      <c r="CE782" s="103" t="s">
        <v>192</v>
      </c>
      <c r="CF782" s="113"/>
      <c r="CG782" s="114">
        <v>2000028804</v>
      </c>
    </row>
    <row r="783" spans="1:85">
      <c r="A783" s="53" t="str">
        <f t="shared" si="123"/>
        <v>A1-02-09-46083</v>
      </c>
      <c r="B783" s="47" t="str">
        <f t="shared" si="124"/>
        <v>A1-02-09</v>
      </c>
      <c r="C783" s="153" t="s">
        <v>43</v>
      </c>
      <c r="D783" s="49">
        <v>46083</v>
      </c>
      <c r="E783" s="50" t="s">
        <v>3</v>
      </c>
      <c r="F783" s="51" t="s">
        <v>6</v>
      </c>
      <c r="G783" s="59">
        <v>9</v>
      </c>
      <c r="H783" s="51" t="s">
        <v>144</v>
      </c>
      <c r="I783" s="59">
        <v>2</v>
      </c>
      <c r="J783" s="60">
        <f>IF(ISBLANK(H783),"",IFERROR(VLOOKUP(B783,'Np PL4 Stock'!$A:$D,4,FALSE),""))</f>
        <v>46071</v>
      </c>
      <c r="K783" s="61">
        <f>IF(ISBLANK(H783),"",SUMIF('Np PL4 Stock'!$A:$A,B783,'Np PL4 Stock'!$N:$N))</f>
        <v>2.1</v>
      </c>
      <c r="L783" s="62">
        <f>IF(ISBLANK(H783),"",VLOOKUP(LEFT(B783,5),Unit!A:B,2,FALSE))</f>
        <v>16</v>
      </c>
      <c r="M783" s="63" t="str">
        <f>IF(ISBLANK(H783),"",IFERROR(VLOOKUP(B783,'Np PL4 Stock'!$A:$T,20,FALSE),""))</f>
        <v>V1-MA1</v>
      </c>
      <c r="N783" s="63" t="str">
        <f>IF(ISBLANK(H783),"",IFERROR(VLOOKUP(B783,'Np PL4 Stock'!$A:$U,21,FALSE),""))</f>
        <v>SIS</v>
      </c>
      <c r="O783" s="62">
        <f t="shared" si="128"/>
        <v>131.25</v>
      </c>
      <c r="P783" s="62">
        <f t="shared" si="126"/>
        <v>8.6328125e-5</v>
      </c>
      <c r="Q783" s="67">
        <f t="shared" si="129"/>
        <v>6.57738095238095e-7</v>
      </c>
      <c r="R783" s="67">
        <f t="shared" si="127"/>
        <v>8.34924255952381e-7</v>
      </c>
      <c r="S783" s="59">
        <v>11</v>
      </c>
      <c r="T783" s="147">
        <v>6.645</v>
      </c>
      <c r="U783" s="147">
        <v>6.737</v>
      </c>
      <c r="V783" s="59" t="s">
        <v>32</v>
      </c>
      <c r="W783" s="59" t="s">
        <v>32</v>
      </c>
      <c r="X783" s="59">
        <v>87</v>
      </c>
      <c r="Y783" s="59" t="s">
        <v>32</v>
      </c>
      <c r="Z783" s="59" t="s">
        <v>32</v>
      </c>
      <c r="AA783" s="59" t="s">
        <v>32</v>
      </c>
      <c r="AB783" s="59" t="s">
        <v>32</v>
      </c>
      <c r="AC783" s="59">
        <v>0</v>
      </c>
      <c r="AD783" s="59">
        <v>0</v>
      </c>
      <c r="AE783" s="59" t="s">
        <v>32</v>
      </c>
      <c r="AF783" s="73" t="s">
        <v>38</v>
      </c>
      <c r="AG783" s="73">
        <v>85000</v>
      </c>
      <c r="AH783" s="73" t="s">
        <v>38</v>
      </c>
      <c r="AI783" s="73" t="s">
        <v>38</v>
      </c>
      <c r="AJ783" s="73" t="s">
        <v>38</v>
      </c>
      <c r="AK783" s="73" t="s">
        <v>32</v>
      </c>
      <c r="AL783" s="77" t="str">
        <f>IF(ISBLANK(S783),"",IF(AJ783="Fail","Fail",IF(E783="PL4",IF(AND(T783&gt;STD_01122025!$D$3,U783&lt;STD_01122025!$D$4,OR(AF783="ND",AF783&lt;STD_01122025!$D$7),AH783="ND"),"Pass","Fail"),IF(E783="PL12",IF(AND(S783&lt;STD_01122025!$F$2,T783&gt;STD_01122025!$F$3,U783&lt;STD_01122025!$F$4,V783&gt;STD_01122025!$F$5,X783&gt;STD_01122025!$F$6,OR(AF783="ND",AF783&lt;STD_01122025!$F$7),AH783="ND"),"Pass","Fail"),IF(E783="SuperPL",IF(AND(T783&gt;STD_01122025!$H$3,U783&lt;STD_01122025!$H$4,V783&gt;STD_01122025!$H$5,X783&gt;STD_01122025!$H$6,OR(AF783="ND",AF783&lt;STD_01122025!$H$7),AH783="ND"),"Pass","Fail"),IF(E783="Flight",IF(AND(T783&gt;STD_01122025!$J$3,U783&lt;STD_01122025!$J$4,X783&gt;STD_01122025!$J$6,OR(AF783="ND",AF783&lt;STD_01122025!$J$7),AH783="ND"),"Pass","Fail"),""))))))</f>
        <v>Pass</v>
      </c>
      <c r="AM783" s="62">
        <f>IF(ISBLANK(B783),"",IFERROR(IF(VLOOKUP(B783,'Np PL4 Stock'!$A:$J,10,FALSE)="Np4",D783-VLOOKUP(B783,'Np PL4 Stock'!$A:$E,5,FALSE),D783-VLOOKUP(B783,'Np PL4 Stock'!$A:$E,5,FALSE)-1),""))</f>
        <v>12</v>
      </c>
      <c r="AN783" s="147">
        <v>6.981</v>
      </c>
      <c r="AO783" s="147">
        <v>6.811</v>
      </c>
      <c r="AP783" s="59" t="s">
        <v>32</v>
      </c>
      <c r="AQ783" s="59">
        <v>547</v>
      </c>
      <c r="AR783" s="59">
        <v>90</v>
      </c>
      <c r="AS783" s="59" t="s">
        <v>32</v>
      </c>
      <c r="AT783" s="73" t="s">
        <v>38</v>
      </c>
      <c r="AU783" s="73">
        <v>62500</v>
      </c>
      <c r="AV783" s="73" t="s">
        <v>38</v>
      </c>
      <c r="AW783" s="73" t="s">
        <v>38</v>
      </c>
      <c r="AX783" s="84" t="s">
        <v>32</v>
      </c>
      <c r="AY783" s="59">
        <v>0</v>
      </c>
      <c r="AZ783" s="59">
        <v>0</v>
      </c>
      <c r="BA783" s="59">
        <v>0</v>
      </c>
      <c r="BB783" s="59">
        <v>0</v>
      </c>
      <c r="BC783" s="59">
        <v>0</v>
      </c>
      <c r="BD783" s="59">
        <v>0</v>
      </c>
      <c r="BE783" s="84" t="s">
        <v>38</v>
      </c>
      <c r="BF783" s="84" t="s">
        <v>38</v>
      </c>
      <c r="BG783" s="84" t="s">
        <v>38</v>
      </c>
      <c r="BH783" s="84" t="s">
        <v>38</v>
      </c>
      <c r="BI783" s="85" t="s">
        <v>480</v>
      </c>
      <c r="BJ783" s="86" t="s">
        <v>246</v>
      </c>
      <c r="BK783" s="86" t="s">
        <v>481</v>
      </c>
      <c r="BL783" s="86" t="s">
        <v>155</v>
      </c>
      <c r="BM783" s="86" t="s">
        <v>178</v>
      </c>
      <c r="BN783" s="86"/>
      <c r="BO783" s="59">
        <v>15</v>
      </c>
      <c r="BP783" s="69">
        <v>256104305100441</v>
      </c>
      <c r="BQ783" s="92">
        <v>1.0625</v>
      </c>
      <c r="BR783" s="93">
        <v>0.31875</v>
      </c>
      <c r="BS783" s="94">
        <f t="shared" si="130"/>
        <v>1.38125</v>
      </c>
      <c r="BT783" s="95">
        <v>0.3720909375</v>
      </c>
      <c r="BU783" s="101">
        <f t="shared" si="131"/>
        <v>1.7533409375</v>
      </c>
      <c r="BV783" s="102">
        <f t="shared" si="125"/>
        <v>1.82815356489945</v>
      </c>
      <c r="BW783" s="103">
        <v>460.416666666667</v>
      </c>
      <c r="BX783" s="104">
        <f t="shared" si="132"/>
        <v>0.00320537648537477</v>
      </c>
      <c r="BY783" s="105">
        <v>3000</v>
      </c>
      <c r="BZ783" s="103" t="s">
        <v>32</v>
      </c>
      <c r="CA783" s="106" t="s">
        <v>189</v>
      </c>
      <c r="CB783" s="107" t="s">
        <v>148</v>
      </c>
      <c r="CC783" s="112" t="s">
        <v>149</v>
      </c>
      <c r="CD783" s="106"/>
      <c r="CE783" s="103" t="s">
        <v>192</v>
      </c>
      <c r="CF783" s="113"/>
      <c r="CG783" s="114">
        <v>2000004627</v>
      </c>
    </row>
    <row r="784" spans="1:85">
      <c r="A784" s="53" t="str">
        <f t="shared" si="123"/>
        <v>A1-06-09-46083</v>
      </c>
      <c r="B784" s="47" t="str">
        <f t="shared" si="124"/>
        <v>A1-06-09</v>
      </c>
      <c r="C784" s="153" t="s">
        <v>43</v>
      </c>
      <c r="D784" s="49">
        <v>46083</v>
      </c>
      <c r="E784" s="50" t="s">
        <v>3</v>
      </c>
      <c r="F784" s="51" t="s">
        <v>6</v>
      </c>
      <c r="G784" s="59">
        <v>9</v>
      </c>
      <c r="H784" s="51" t="s">
        <v>144</v>
      </c>
      <c r="I784" s="59">
        <v>6</v>
      </c>
      <c r="J784" s="60">
        <f>IF(ISBLANK(H784),"",IFERROR(VLOOKUP(B784,'Np PL4 Stock'!$A:$D,4,FALSE),""))</f>
        <v>46071</v>
      </c>
      <c r="K784" s="61">
        <f>IF(ISBLANK(H784),"",SUMIF('Np PL4 Stock'!$A:$A,B784,'Np PL4 Stock'!$N:$N))</f>
        <v>2.1</v>
      </c>
      <c r="L784" s="62">
        <f>IF(ISBLANK(H784),"",VLOOKUP(LEFT(B784,5),Unit!A:B,2,FALSE))</f>
        <v>16</v>
      </c>
      <c r="M784" s="63" t="str">
        <f>IF(ISBLANK(H784),"",IFERROR(VLOOKUP(B784,'Np PL4 Stock'!$A:$T,20,FALSE),""))</f>
        <v>V1-MB1</v>
      </c>
      <c r="N784" s="63" t="str">
        <f>IF(ISBLANK(H784),"",IFERROR(VLOOKUP(B784,'Np PL4 Stock'!$A:$U,21,FALSE),""))</f>
        <v>SIS</v>
      </c>
      <c r="O784" s="62">
        <f t="shared" si="128"/>
        <v>131.25</v>
      </c>
      <c r="P784" s="62">
        <f t="shared" si="126"/>
        <v>8.6328125e-5</v>
      </c>
      <c r="Q784" s="67">
        <f t="shared" si="129"/>
        <v>6.57738095238095e-7</v>
      </c>
      <c r="R784" s="67">
        <f t="shared" si="127"/>
        <v>8.34924255952381e-7</v>
      </c>
      <c r="S784" s="59">
        <v>11</v>
      </c>
      <c r="T784" s="147">
        <v>6.771</v>
      </c>
      <c r="U784" s="147">
        <v>6.168</v>
      </c>
      <c r="V784" s="59" t="s">
        <v>32</v>
      </c>
      <c r="W784" s="59" t="s">
        <v>32</v>
      </c>
      <c r="X784" s="59">
        <v>86</v>
      </c>
      <c r="Y784" s="59" t="s">
        <v>32</v>
      </c>
      <c r="Z784" s="59" t="s">
        <v>32</v>
      </c>
      <c r="AA784" s="59" t="s">
        <v>32</v>
      </c>
      <c r="AB784" s="59" t="s">
        <v>32</v>
      </c>
      <c r="AC784" s="59">
        <v>0</v>
      </c>
      <c r="AD784" s="59">
        <v>0</v>
      </c>
      <c r="AE784" s="59" t="s">
        <v>32</v>
      </c>
      <c r="AF784" s="73" t="s">
        <v>38</v>
      </c>
      <c r="AG784" s="73">
        <v>50000</v>
      </c>
      <c r="AH784" s="73" t="s">
        <v>38</v>
      </c>
      <c r="AI784" s="73" t="s">
        <v>38</v>
      </c>
      <c r="AJ784" s="73" t="s">
        <v>38</v>
      </c>
      <c r="AK784" s="73" t="s">
        <v>32</v>
      </c>
      <c r="AL784" s="77" t="str">
        <f>IF(ISBLANK(S784),"",IF(AJ784="Fail","Fail",IF(E784="PL4",IF(AND(T784&gt;STD_01122025!$D$3,U784&lt;STD_01122025!$D$4,OR(AF784="ND",AF784&lt;STD_01122025!$D$7),AH784="ND"),"Pass","Fail"),IF(E784="PL12",IF(AND(S784&lt;STD_01122025!$F$2,T784&gt;STD_01122025!$F$3,U784&lt;STD_01122025!$F$4,V784&gt;STD_01122025!$F$5,X784&gt;STD_01122025!$F$6,OR(AF784="ND",AF784&lt;STD_01122025!$F$7),AH784="ND"),"Pass","Fail"),IF(E784="SuperPL",IF(AND(T784&gt;STD_01122025!$H$3,U784&lt;STD_01122025!$H$4,V784&gt;STD_01122025!$H$5,X784&gt;STD_01122025!$H$6,OR(AF784="ND",AF784&lt;STD_01122025!$H$7),AH784="ND"),"Pass","Fail"),IF(E784="Flight",IF(AND(T784&gt;STD_01122025!$J$3,U784&lt;STD_01122025!$J$4,X784&gt;STD_01122025!$J$6,OR(AF784="ND",AF784&lt;STD_01122025!$J$7),AH784="ND"),"Pass","Fail"),""))))))</f>
        <v>Pass</v>
      </c>
      <c r="AM784" s="62">
        <f>IF(ISBLANK(B784),"",IFERROR(IF(VLOOKUP(B784,'Np PL4 Stock'!$A:$J,10,FALSE)="Np4",D784-VLOOKUP(B784,'Np PL4 Stock'!$A:$E,5,FALSE),D784-VLOOKUP(B784,'Np PL4 Stock'!$A:$E,5,FALSE)-1),""))</f>
        <v>12</v>
      </c>
      <c r="AN784" s="147">
        <v>7.006</v>
      </c>
      <c r="AO784" s="147">
        <v>6.967</v>
      </c>
      <c r="AP784" s="59" t="s">
        <v>32</v>
      </c>
      <c r="AQ784" s="59">
        <v>542</v>
      </c>
      <c r="AR784" s="59">
        <v>91</v>
      </c>
      <c r="AS784" s="59" t="s">
        <v>32</v>
      </c>
      <c r="AT784" s="73" t="s">
        <v>38</v>
      </c>
      <c r="AU784" s="73">
        <v>65500</v>
      </c>
      <c r="AV784" s="73" t="s">
        <v>38</v>
      </c>
      <c r="AW784" s="73" t="s">
        <v>38</v>
      </c>
      <c r="AX784" s="84" t="s">
        <v>32</v>
      </c>
      <c r="AY784" s="59">
        <v>0</v>
      </c>
      <c r="AZ784" s="59">
        <v>0</v>
      </c>
      <c r="BA784" s="59">
        <v>0</v>
      </c>
      <c r="BB784" s="59">
        <v>0</v>
      </c>
      <c r="BC784" s="59">
        <v>0</v>
      </c>
      <c r="BD784" s="59">
        <v>0</v>
      </c>
      <c r="BE784" s="84" t="s">
        <v>38</v>
      </c>
      <c r="BF784" s="84" t="s">
        <v>38</v>
      </c>
      <c r="BG784" s="84" t="s">
        <v>38</v>
      </c>
      <c r="BH784" s="84" t="s">
        <v>38</v>
      </c>
      <c r="BI784" s="85" t="s">
        <v>480</v>
      </c>
      <c r="BJ784" s="86" t="s">
        <v>246</v>
      </c>
      <c r="BK784" s="86" t="s">
        <v>481</v>
      </c>
      <c r="BL784" s="86" t="s">
        <v>155</v>
      </c>
      <c r="BM784" s="86" t="s">
        <v>178</v>
      </c>
      <c r="BN784" s="86"/>
      <c r="BO784" s="59">
        <v>15</v>
      </c>
      <c r="BP784" s="69">
        <v>256104305100441</v>
      </c>
      <c r="BQ784" s="92">
        <v>1.0625</v>
      </c>
      <c r="BR784" s="93">
        <v>0.31875</v>
      </c>
      <c r="BS784" s="94">
        <f t="shared" si="130"/>
        <v>1.38125</v>
      </c>
      <c r="BT784" s="95">
        <v>0.3720909375</v>
      </c>
      <c r="BU784" s="101">
        <f t="shared" si="131"/>
        <v>1.7533409375</v>
      </c>
      <c r="BV784" s="102">
        <f t="shared" si="125"/>
        <v>1.8450184501845</v>
      </c>
      <c r="BW784" s="103">
        <v>460.416666666667</v>
      </c>
      <c r="BX784" s="104">
        <f t="shared" si="132"/>
        <v>0.00323494637915129</v>
      </c>
      <c r="BY784" s="105">
        <v>3000</v>
      </c>
      <c r="BZ784" s="103" t="s">
        <v>32</v>
      </c>
      <c r="CA784" s="106" t="s">
        <v>189</v>
      </c>
      <c r="CB784" s="107" t="s">
        <v>148</v>
      </c>
      <c r="CC784" s="112" t="s">
        <v>149</v>
      </c>
      <c r="CD784" s="106"/>
      <c r="CE784" s="103" t="s">
        <v>192</v>
      </c>
      <c r="CF784" s="113"/>
      <c r="CG784" s="114">
        <v>2000004627</v>
      </c>
    </row>
    <row r="785" spans="1:85">
      <c r="A785" s="53" t="str">
        <f t="shared" ref="A785:A848" si="133">IF(ISBLANK(H785),"",H785&amp;"-"&amp;IF(OR(LEN(I785)=1,LEN(I785)=4),"0"&amp;I785,I785))&amp;"-"&amp;IF(LEN(G785)=1,"0"&amp;G785,G785)&amp;"-"&amp;D785</f>
        <v>E1-06-08-46083</v>
      </c>
      <c r="B785" s="47" t="str">
        <f t="shared" ref="B785:B848" si="134">IF(ISBLANK(H785),"",H785&amp;"-"&amp;IF(OR(LEN(I785)=1,LEN(I785)=4),"0"&amp;I785,I785))&amp;"-"&amp;IF(LEN(G785)=1,"0"&amp;G785,G785)</f>
        <v>E1-06-08</v>
      </c>
      <c r="C785" s="153" t="s">
        <v>43</v>
      </c>
      <c r="D785" s="49">
        <v>46083</v>
      </c>
      <c r="E785" s="50" t="s">
        <v>14</v>
      </c>
      <c r="F785" s="51" t="s">
        <v>15</v>
      </c>
      <c r="G785" s="59">
        <v>8</v>
      </c>
      <c r="H785" s="51" t="s">
        <v>215</v>
      </c>
      <c r="I785" s="59">
        <v>6</v>
      </c>
      <c r="J785" s="60">
        <f>IF(ISBLANK(H785),"",IFERROR(VLOOKUP(B785,'Np PL4 Stock'!$A:$D,4,FALSE),""))</f>
        <v>46067</v>
      </c>
      <c r="K785" s="61">
        <f>IF(ISBLANK(H785),"",SUMIF('Np PL4 Stock'!$A:$A,B785,'Np PL4 Stock'!$N:$N))</f>
        <v>1.2</v>
      </c>
      <c r="L785" s="62">
        <f>IF(ISBLANK(H785),"",VLOOKUP(LEFT(B785,5),Unit!A:B,2,FALSE))</f>
        <v>10</v>
      </c>
      <c r="M785" s="63" t="str">
        <f>IF(ISBLANK(H785),"",IFERROR(VLOOKUP(B785,'Np PL4 Stock'!$A:$T,20,FALSE),""))</f>
        <v>V1-MA1</v>
      </c>
      <c r="N785" s="63" t="str">
        <f>IF(ISBLANK(H785),"",IFERROR(VLOOKUP(B785,'Np PL4 Stock'!$A:$U,21,FALSE),""))</f>
        <v>SIS</v>
      </c>
      <c r="O785" s="62">
        <f t="shared" si="128"/>
        <v>120</v>
      </c>
      <c r="P785" s="62">
        <f t="shared" si="126"/>
        <v>5.72e-5</v>
      </c>
      <c r="Q785" s="67">
        <f t="shared" si="129"/>
        <v>9.62761666666667e-7</v>
      </c>
      <c r="R785" s="67">
        <f t="shared" si="127"/>
        <v>1.35324412037037e-6</v>
      </c>
      <c r="S785" s="59">
        <v>13</v>
      </c>
      <c r="T785" s="147">
        <v>7.953</v>
      </c>
      <c r="U785" s="147">
        <v>9.103</v>
      </c>
      <c r="V785" s="59">
        <v>90.805</v>
      </c>
      <c r="W785" s="59">
        <v>334</v>
      </c>
      <c r="X785" s="59">
        <v>96</v>
      </c>
      <c r="Y785" s="59">
        <v>100</v>
      </c>
      <c r="Z785" s="59">
        <v>88</v>
      </c>
      <c r="AA785" s="59">
        <v>0</v>
      </c>
      <c r="AB785" s="59">
        <v>0</v>
      </c>
      <c r="AC785" s="59">
        <v>0</v>
      </c>
      <c r="AD785" s="59">
        <v>0</v>
      </c>
      <c r="AE785" s="59">
        <v>100</v>
      </c>
      <c r="AF785" s="73" t="s">
        <v>38</v>
      </c>
      <c r="AG785" s="73">
        <v>85000</v>
      </c>
      <c r="AH785" s="73" t="s">
        <v>38</v>
      </c>
      <c r="AI785" s="73" t="s">
        <v>38</v>
      </c>
      <c r="AJ785" s="73" t="s">
        <v>38</v>
      </c>
      <c r="AK785" s="73" t="s">
        <v>32</v>
      </c>
      <c r="AL785" s="77" t="str">
        <f>IF(ISBLANK(S785),"",IF(AJ785="Fail","Fail",IF(E785="PL4",IF(AND(T785&gt;STD_01122025!$D$3,U785&lt;STD_01122025!$D$4,OR(AF785="ND",AF785&lt;STD_01122025!$D$7),AH785="ND"),"Pass","Fail"),IF(E785="PL12",IF(AND(S785&lt;STD_01122025!$F$2,T785&gt;STD_01122025!$F$3,U785&lt;STD_01122025!$F$4,V785&gt;STD_01122025!$F$5,X785&gt;STD_01122025!$F$6,OR(AF785="ND",AF785&lt;STD_01122025!$F$7),AH785="ND"),"Pass","Fail"),IF(E785="SuperPL",IF(AND(T785&gt;STD_01122025!$H$3,U785&lt;STD_01122025!$H$4,V785&gt;STD_01122025!$H$5,X785&gt;STD_01122025!$H$6,OR(AF785="ND",AF785&lt;STD_01122025!$H$7),AH785="ND"),"Pass","Fail"),IF(E785="Flight",IF(AND(T785&gt;STD_01122025!$J$3,U785&lt;STD_01122025!$J$4,X785&gt;STD_01122025!$J$6,OR(AF785="ND",AF785&lt;STD_01122025!$J$7),AH785="ND"),"Pass","Fail"),""))))))</f>
        <v>Pass</v>
      </c>
      <c r="AM785" s="62">
        <f>IF(ISBLANK(B785),"",IFERROR(IF(VLOOKUP(B785,'Np PL4 Stock'!$A:$J,10,FALSE)="Np4",D785-VLOOKUP(B785,'Np PL4 Stock'!$A:$E,5,FALSE),D785-VLOOKUP(B785,'Np PL4 Stock'!$A:$E,5,FALSE)-1),""))</f>
        <v>16</v>
      </c>
      <c r="AN785" s="147">
        <v>9.043</v>
      </c>
      <c r="AO785" s="147">
        <v>9.486</v>
      </c>
      <c r="AP785" s="59">
        <v>100</v>
      </c>
      <c r="AQ785" s="59">
        <v>221</v>
      </c>
      <c r="AR785" s="59">
        <v>98</v>
      </c>
      <c r="AS785" s="59">
        <v>100</v>
      </c>
      <c r="AT785" s="73" t="s">
        <v>38</v>
      </c>
      <c r="AU785" s="73">
        <v>71000</v>
      </c>
      <c r="AV785" s="73" t="s">
        <v>38</v>
      </c>
      <c r="AW785" s="73" t="s">
        <v>38</v>
      </c>
      <c r="AX785" s="84" t="s">
        <v>32</v>
      </c>
      <c r="AY785" s="59">
        <v>0</v>
      </c>
      <c r="AZ785" s="59">
        <v>0</v>
      </c>
      <c r="BA785" s="59">
        <v>0</v>
      </c>
      <c r="BB785" s="59">
        <v>0</v>
      </c>
      <c r="BC785" s="59">
        <v>0</v>
      </c>
      <c r="BD785" s="59">
        <v>0</v>
      </c>
      <c r="BE785" s="84" t="s">
        <v>38</v>
      </c>
      <c r="BF785" s="84" t="s">
        <v>38</v>
      </c>
      <c r="BG785" s="84" t="s">
        <v>38</v>
      </c>
      <c r="BH785" s="84" t="s">
        <v>38</v>
      </c>
      <c r="BI785" s="85" t="s">
        <v>817</v>
      </c>
      <c r="BJ785" s="86" t="s">
        <v>260</v>
      </c>
      <c r="BK785" s="86" t="s">
        <v>485</v>
      </c>
      <c r="BL785" s="86" t="s">
        <v>155</v>
      </c>
      <c r="BM785" s="86" t="s">
        <v>178</v>
      </c>
      <c r="BN785" s="86"/>
      <c r="BO785" s="59">
        <v>10</v>
      </c>
      <c r="BP785" s="69">
        <v>256104305100442</v>
      </c>
      <c r="BQ785" s="92">
        <v>0.52</v>
      </c>
      <c r="BR785" s="93">
        <v>0.052</v>
      </c>
      <c r="BS785" s="94">
        <f t="shared" si="130"/>
        <v>0.572</v>
      </c>
      <c r="BT785" s="95">
        <v>0.254857777777778</v>
      </c>
      <c r="BU785" s="101">
        <f t="shared" si="131"/>
        <v>0.826857777777778</v>
      </c>
      <c r="BV785" s="102">
        <f t="shared" ref="BV785:BV848" si="135">IF(ISNUMBER(AQ785),(1/AQ785)*10^3,"-")</f>
        <v>4.52488687782806</v>
      </c>
      <c r="BW785" s="103">
        <v>635.555555555556</v>
      </c>
      <c r="BX785" s="104">
        <f t="shared" si="132"/>
        <v>0.00374143790849673</v>
      </c>
      <c r="BY785" s="105">
        <v>900</v>
      </c>
      <c r="BZ785" s="103" t="s">
        <v>32</v>
      </c>
      <c r="CA785" s="106" t="s">
        <v>189</v>
      </c>
      <c r="CB785" s="107" t="s">
        <v>148</v>
      </c>
      <c r="CC785" s="112" t="s">
        <v>149</v>
      </c>
      <c r="CD785" s="106"/>
      <c r="CE785" s="103" t="s">
        <v>192</v>
      </c>
      <c r="CF785" s="113"/>
      <c r="CG785" s="114">
        <v>2000028709</v>
      </c>
    </row>
    <row r="786" spans="1:85">
      <c r="A786" s="53" t="str">
        <f t="shared" si="133"/>
        <v>A1-13-09-46085</v>
      </c>
      <c r="B786" s="47" t="str">
        <f t="shared" si="134"/>
        <v>A1-13-09</v>
      </c>
      <c r="C786" s="153" t="s">
        <v>43</v>
      </c>
      <c r="D786" s="49">
        <v>46085</v>
      </c>
      <c r="E786" s="50" t="s">
        <v>3</v>
      </c>
      <c r="F786" s="51" t="s">
        <v>6</v>
      </c>
      <c r="G786" s="59">
        <v>9</v>
      </c>
      <c r="H786" s="51" t="s">
        <v>144</v>
      </c>
      <c r="I786" s="59">
        <v>13</v>
      </c>
      <c r="J786" s="60">
        <f>IF(ISBLANK(H786),"",IFERROR(VLOOKUP(B786,'Np PL4 Stock'!$A:$D,4,FALSE),""))</f>
        <v>46073</v>
      </c>
      <c r="K786" s="61">
        <f>IF(ISBLANK(H786),"",SUMIF('Np PL4 Stock'!$A:$A,B786,'Np PL4 Stock'!$N:$N))</f>
        <v>1.2</v>
      </c>
      <c r="L786" s="62">
        <f>IF(ISBLANK(H786),"",VLOOKUP(LEFT(B786,5),Unit!A:B,2,FALSE))</f>
        <v>8</v>
      </c>
      <c r="M786" s="63" t="str">
        <f>IF(ISBLANK(H786),"",IFERROR(VLOOKUP(B786,'Np PL4 Stock'!$A:$T,20,FALSE),""))</f>
        <v>V1-MB1</v>
      </c>
      <c r="N786" s="63" t="str">
        <f>IF(ISBLANK(H786),"",IFERROR(VLOOKUP(B786,'Np PL4 Stock'!$A:$U,21,FALSE),""))</f>
        <v>SIS</v>
      </c>
      <c r="O786" s="62">
        <f t="shared" si="128"/>
        <v>150</v>
      </c>
      <c r="P786" s="62">
        <f t="shared" si="126"/>
        <v>8.125e-5</v>
      </c>
      <c r="Q786" s="67">
        <f t="shared" si="129"/>
        <v>5.41666666666667e-7</v>
      </c>
      <c r="R786" s="67">
        <f t="shared" si="127"/>
        <v>6.76180555555556e-7</v>
      </c>
      <c r="S786" s="59">
        <v>10</v>
      </c>
      <c r="T786" s="147">
        <v>6.551</v>
      </c>
      <c r="U786" s="147">
        <v>6.524</v>
      </c>
      <c r="V786" s="59" t="s">
        <v>32</v>
      </c>
      <c r="W786" s="59" t="s">
        <v>32</v>
      </c>
      <c r="X786" s="59">
        <v>86</v>
      </c>
      <c r="Y786" s="59" t="s">
        <v>32</v>
      </c>
      <c r="Z786" s="59" t="s">
        <v>32</v>
      </c>
      <c r="AA786" s="59" t="s">
        <v>32</v>
      </c>
      <c r="AB786" s="59" t="s">
        <v>32</v>
      </c>
      <c r="AC786" s="59">
        <v>0</v>
      </c>
      <c r="AD786" s="59">
        <v>0</v>
      </c>
      <c r="AE786" s="59" t="s">
        <v>32</v>
      </c>
      <c r="AF786" s="73" t="s">
        <v>38</v>
      </c>
      <c r="AG786" s="73">
        <v>75000</v>
      </c>
      <c r="AH786" s="73" t="s">
        <v>38</v>
      </c>
      <c r="AI786" s="73" t="s">
        <v>38</v>
      </c>
      <c r="AJ786" s="73" t="s">
        <v>38</v>
      </c>
      <c r="AK786" s="73" t="s">
        <v>32</v>
      </c>
      <c r="AL786" s="77" t="str">
        <f>IF(ISBLANK(S786),"",IF(AJ786="Fail","Fail",IF(E786="PL4",IF(AND(T786&gt;STD_01122025!$D$3,U786&lt;STD_01122025!$D$4,OR(AF786="ND",AF786&lt;STD_01122025!$D$7),AH786="ND"),"Pass","Fail"),IF(E786="PL12",IF(AND(S786&lt;STD_01122025!$F$2,T786&gt;STD_01122025!$F$3,U786&lt;STD_01122025!$F$4,V786&gt;STD_01122025!$F$5,X786&gt;STD_01122025!$F$6,OR(AF786="ND",AF786&lt;STD_01122025!$F$7),AH786="ND"),"Pass","Fail"),IF(E786="SuperPL",IF(AND(T786&gt;STD_01122025!$H$3,U786&lt;STD_01122025!$H$4,V786&gt;STD_01122025!$H$5,X786&gt;STD_01122025!$H$6,OR(AF786="ND",AF786&lt;STD_01122025!$H$7),AH786="ND"),"Pass","Fail"),IF(E786="Flight",IF(AND(T786&gt;STD_01122025!$J$3,U786&lt;STD_01122025!$J$4,X786&gt;STD_01122025!$J$6,OR(AF786="ND",AF786&lt;STD_01122025!$J$7),AH786="ND"),"Pass","Fail"),""))))))</f>
        <v>Pass</v>
      </c>
      <c r="AM786" s="62">
        <f>IF(ISBLANK(B786),"",IFERROR(IF(VLOOKUP(B786,'Np PL4 Stock'!$A:$J,10,FALSE)="Np4",D786-VLOOKUP(B786,'Np PL4 Stock'!$A:$E,5,FALSE),D786-VLOOKUP(B786,'Np PL4 Stock'!$A:$E,5,FALSE)-1),""))</f>
        <v>12</v>
      </c>
      <c r="AN786" s="147">
        <v>7.251</v>
      </c>
      <c r="AO786" s="147">
        <v>6.852</v>
      </c>
      <c r="AP786" s="59" t="s">
        <v>32</v>
      </c>
      <c r="AQ786" s="59">
        <v>486</v>
      </c>
      <c r="AR786" s="59">
        <v>91</v>
      </c>
      <c r="AS786" s="59" t="s">
        <v>32</v>
      </c>
      <c r="AT786" s="73" t="s">
        <v>38</v>
      </c>
      <c r="AU786" s="73">
        <v>62500</v>
      </c>
      <c r="AV786" s="73" t="s">
        <v>38</v>
      </c>
      <c r="AW786" s="73" t="s">
        <v>38</v>
      </c>
      <c r="AX786" s="84" t="s">
        <v>32</v>
      </c>
      <c r="AY786" s="59">
        <v>0</v>
      </c>
      <c r="AZ786" s="59">
        <v>0</v>
      </c>
      <c r="BA786" s="59">
        <v>0</v>
      </c>
      <c r="BB786" s="59">
        <v>0</v>
      </c>
      <c r="BC786" s="59">
        <v>0</v>
      </c>
      <c r="BD786" s="59">
        <v>0</v>
      </c>
      <c r="BE786" s="84" t="s">
        <v>38</v>
      </c>
      <c r="BF786" s="84" t="s">
        <v>38</v>
      </c>
      <c r="BG786" s="84" t="s">
        <v>38</v>
      </c>
      <c r="BH786" s="84" t="s">
        <v>38</v>
      </c>
      <c r="BI786" s="85" t="s">
        <v>480</v>
      </c>
      <c r="BJ786" s="86" t="s">
        <v>246</v>
      </c>
      <c r="BK786" s="86" t="s">
        <v>481</v>
      </c>
      <c r="BL786" s="86" t="s">
        <v>155</v>
      </c>
      <c r="BM786" s="86" t="s">
        <v>178</v>
      </c>
      <c r="BN786" s="86"/>
      <c r="BO786" s="59">
        <v>15</v>
      </c>
      <c r="BP786" s="69">
        <v>256104305100443</v>
      </c>
      <c r="BQ786" s="92">
        <v>0.5</v>
      </c>
      <c r="BR786" s="93">
        <v>0.15</v>
      </c>
      <c r="BS786" s="94">
        <f t="shared" si="130"/>
        <v>0.65</v>
      </c>
      <c r="BT786" s="95">
        <v>0.161416666666667</v>
      </c>
      <c r="BU786" s="101">
        <f t="shared" si="131"/>
        <v>0.811416666666667</v>
      </c>
      <c r="BV786" s="102">
        <f t="shared" si="135"/>
        <v>2.05761316872428</v>
      </c>
      <c r="BW786" s="103">
        <v>216.666666666667</v>
      </c>
      <c r="BX786" s="104">
        <f t="shared" si="132"/>
        <v>0.00166958161865569</v>
      </c>
      <c r="BY786" s="105">
        <v>3000</v>
      </c>
      <c r="BZ786" s="103" t="s">
        <v>32</v>
      </c>
      <c r="CA786" s="106" t="s">
        <v>189</v>
      </c>
      <c r="CB786" s="107" t="s">
        <v>148</v>
      </c>
      <c r="CC786" s="112" t="s">
        <v>149</v>
      </c>
      <c r="CD786" s="106"/>
      <c r="CE786" s="103" t="s">
        <v>192</v>
      </c>
      <c r="CF786" s="113"/>
      <c r="CG786" s="114">
        <v>2000004627</v>
      </c>
    </row>
    <row r="787" spans="1:85">
      <c r="A787" s="53" t="str">
        <f t="shared" si="133"/>
        <v>A1-17-09-46085</v>
      </c>
      <c r="B787" s="47" t="str">
        <f t="shared" si="134"/>
        <v>A1-17-09</v>
      </c>
      <c r="C787" s="153" t="s">
        <v>43</v>
      </c>
      <c r="D787" s="49">
        <v>46085</v>
      </c>
      <c r="E787" s="50" t="s">
        <v>3</v>
      </c>
      <c r="F787" s="51" t="s">
        <v>6</v>
      </c>
      <c r="G787" s="59">
        <v>9</v>
      </c>
      <c r="H787" s="51" t="s">
        <v>144</v>
      </c>
      <c r="I787" s="59">
        <v>17</v>
      </c>
      <c r="J787" s="60">
        <f>IF(ISBLANK(H787),"",IFERROR(VLOOKUP(B787,'Np PL4 Stock'!$A:$D,4,FALSE),""))</f>
        <v>46073</v>
      </c>
      <c r="K787" s="61">
        <f>IF(ISBLANK(H787),"",SUMIF('Np PL4 Stock'!$A:$A,B787,'Np PL4 Stock'!$N:$N))</f>
        <v>1.2</v>
      </c>
      <c r="L787" s="62">
        <f>IF(ISBLANK(H787),"",VLOOKUP(LEFT(B787,5),Unit!A:B,2,FALSE))</f>
        <v>8</v>
      </c>
      <c r="M787" s="63" t="str">
        <f>IF(ISBLANK(H787),"",IFERROR(VLOOKUP(B787,'Np PL4 Stock'!$A:$T,20,FALSE),""))</f>
        <v>V1-MA1</v>
      </c>
      <c r="N787" s="63" t="str">
        <f>IF(ISBLANK(H787),"",IFERROR(VLOOKUP(B787,'Np PL4 Stock'!$A:$U,21,FALSE),""))</f>
        <v>SIS</v>
      </c>
      <c r="O787" s="62">
        <f t="shared" si="128"/>
        <v>150</v>
      </c>
      <c r="P787" s="62">
        <f t="shared" si="126"/>
        <v>8.125e-5</v>
      </c>
      <c r="Q787" s="67">
        <f t="shared" si="129"/>
        <v>5.41666666666667e-7</v>
      </c>
      <c r="R787" s="67">
        <f t="shared" si="127"/>
        <v>6.76180555555556e-7</v>
      </c>
      <c r="S787" s="59">
        <v>10</v>
      </c>
      <c r="T787" s="147">
        <v>6.372</v>
      </c>
      <c r="U787" s="147">
        <v>6.48</v>
      </c>
      <c r="V787" s="59" t="s">
        <v>32</v>
      </c>
      <c r="W787" s="59" t="s">
        <v>32</v>
      </c>
      <c r="X787" s="59">
        <v>84</v>
      </c>
      <c r="Y787" s="59" t="s">
        <v>32</v>
      </c>
      <c r="Z787" s="59" t="s">
        <v>32</v>
      </c>
      <c r="AA787" s="59" t="s">
        <v>32</v>
      </c>
      <c r="AB787" s="59" t="s">
        <v>32</v>
      </c>
      <c r="AC787" s="59">
        <v>0</v>
      </c>
      <c r="AD787" s="59">
        <v>0</v>
      </c>
      <c r="AE787" s="59" t="s">
        <v>32</v>
      </c>
      <c r="AF787" s="73" t="s">
        <v>38</v>
      </c>
      <c r="AG787" s="73">
        <v>25000</v>
      </c>
      <c r="AH787" s="73" t="s">
        <v>38</v>
      </c>
      <c r="AI787" s="73" t="s">
        <v>38</v>
      </c>
      <c r="AJ787" s="73" t="s">
        <v>38</v>
      </c>
      <c r="AK787" s="73" t="s">
        <v>32</v>
      </c>
      <c r="AL787" s="77" t="str">
        <f>IF(ISBLANK(S787),"",IF(AJ787="Fail","Fail",IF(E787="PL4",IF(AND(T787&gt;STD_01122025!$D$3,U787&lt;STD_01122025!$D$4,OR(AF787="ND",AF787&lt;STD_01122025!$D$7),AH787="ND"),"Pass","Fail"),IF(E787="PL12",IF(AND(S787&lt;STD_01122025!$F$2,T787&gt;STD_01122025!$F$3,U787&lt;STD_01122025!$F$4,V787&gt;STD_01122025!$F$5,X787&gt;STD_01122025!$F$6,OR(AF787="ND",AF787&lt;STD_01122025!$F$7),AH787="ND"),"Pass","Fail"),IF(E787="SuperPL",IF(AND(T787&gt;STD_01122025!$H$3,U787&lt;STD_01122025!$H$4,V787&gt;STD_01122025!$H$5,X787&gt;STD_01122025!$H$6,OR(AF787="ND",AF787&lt;STD_01122025!$H$7),AH787="ND"),"Pass","Fail"),IF(E787="Flight",IF(AND(T787&gt;STD_01122025!$J$3,U787&lt;STD_01122025!$J$4,X787&gt;STD_01122025!$J$6,OR(AF787="ND",AF787&lt;STD_01122025!$J$7),AH787="ND"),"Pass","Fail"),""))))))</f>
        <v>Pass</v>
      </c>
      <c r="AM787" s="62">
        <f>IF(ISBLANK(B787),"",IFERROR(IF(VLOOKUP(B787,'Np PL4 Stock'!$A:$J,10,FALSE)="Np4",D787-VLOOKUP(B787,'Np PL4 Stock'!$A:$E,5,FALSE),D787-VLOOKUP(B787,'Np PL4 Stock'!$A:$E,5,FALSE)-1),""))</f>
        <v>12</v>
      </c>
      <c r="AN787" s="147">
        <v>7.166</v>
      </c>
      <c r="AO787" s="147">
        <v>6.868</v>
      </c>
      <c r="AP787" s="59" t="s">
        <v>32</v>
      </c>
      <c r="AQ787" s="59">
        <v>492</v>
      </c>
      <c r="AR787" s="59">
        <v>91</v>
      </c>
      <c r="AS787" s="59" t="s">
        <v>32</v>
      </c>
      <c r="AT787" s="73" t="s">
        <v>38</v>
      </c>
      <c r="AU787" s="73">
        <v>73000</v>
      </c>
      <c r="AV787" s="73" t="s">
        <v>38</v>
      </c>
      <c r="AW787" s="73" t="s">
        <v>38</v>
      </c>
      <c r="AX787" s="84" t="s">
        <v>32</v>
      </c>
      <c r="AY787" s="59">
        <v>0</v>
      </c>
      <c r="AZ787" s="59">
        <v>0</v>
      </c>
      <c r="BA787" s="59">
        <v>0</v>
      </c>
      <c r="BB787" s="59">
        <v>0</v>
      </c>
      <c r="BC787" s="59">
        <v>0</v>
      </c>
      <c r="BD787" s="59">
        <v>0</v>
      </c>
      <c r="BE787" s="84" t="s">
        <v>38</v>
      </c>
      <c r="BF787" s="84" t="s">
        <v>38</v>
      </c>
      <c r="BG787" s="84" t="s">
        <v>38</v>
      </c>
      <c r="BH787" s="84" t="s">
        <v>38</v>
      </c>
      <c r="BI787" s="85" t="s">
        <v>480</v>
      </c>
      <c r="BJ787" s="86" t="s">
        <v>246</v>
      </c>
      <c r="BK787" s="86" t="s">
        <v>481</v>
      </c>
      <c r="BL787" s="86" t="s">
        <v>155</v>
      </c>
      <c r="BM787" s="86" t="s">
        <v>178</v>
      </c>
      <c r="BN787" s="86"/>
      <c r="BO787" s="59">
        <v>15</v>
      </c>
      <c r="BP787" s="69">
        <v>256104305100443</v>
      </c>
      <c r="BQ787" s="92">
        <v>0.5</v>
      </c>
      <c r="BR787" s="93">
        <v>0.15</v>
      </c>
      <c r="BS787" s="94">
        <f t="shared" si="130"/>
        <v>0.65</v>
      </c>
      <c r="BT787" s="95">
        <v>0.161416666666667</v>
      </c>
      <c r="BU787" s="101">
        <f t="shared" si="131"/>
        <v>0.811416666666667</v>
      </c>
      <c r="BV787" s="102">
        <f t="shared" si="135"/>
        <v>2.03252032520325</v>
      </c>
      <c r="BW787" s="103">
        <v>216.666666666667</v>
      </c>
      <c r="BX787" s="104">
        <f t="shared" si="132"/>
        <v>0.00164922086720867</v>
      </c>
      <c r="BY787" s="105">
        <v>3000</v>
      </c>
      <c r="BZ787" s="103" t="s">
        <v>32</v>
      </c>
      <c r="CA787" s="106" t="s">
        <v>189</v>
      </c>
      <c r="CB787" s="107" t="s">
        <v>148</v>
      </c>
      <c r="CC787" s="112" t="s">
        <v>149</v>
      </c>
      <c r="CD787" s="106"/>
      <c r="CE787" s="103" t="s">
        <v>192</v>
      </c>
      <c r="CF787" s="113"/>
      <c r="CG787" s="114">
        <v>2000004627</v>
      </c>
    </row>
    <row r="788" spans="1:85">
      <c r="A788" s="53" t="str">
        <f t="shared" si="133"/>
        <v>A1-18-09-46085</v>
      </c>
      <c r="B788" s="47" t="str">
        <f t="shared" si="134"/>
        <v>A1-18-09</v>
      </c>
      <c r="C788" s="153" t="s">
        <v>43</v>
      </c>
      <c r="D788" s="49">
        <v>46085</v>
      </c>
      <c r="E788" s="50" t="s">
        <v>3</v>
      </c>
      <c r="F788" s="51" t="s">
        <v>6</v>
      </c>
      <c r="G788" s="59">
        <v>9</v>
      </c>
      <c r="H788" s="51" t="s">
        <v>144</v>
      </c>
      <c r="I788" s="59">
        <v>18</v>
      </c>
      <c r="J788" s="60">
        <f>IF(ISBLANK(H788),"",IFERROR(VLOOKUP(B788,'Np PL4 Stock'!$A:$D,4,FALSE),""))</f>
        <v>46073</v>
      </c>
      <c r="K788" s="61">
        <f>IF(ISBLANK(H788),"",SUMIF('Np PL4 Stock'!$A:$A,B788,'Np PL4 Stock'!$N:$N))</f>
        <v>1.2</v>
      </c>
      <c r="L788" s="62">
        <f>IF(ISBLANK(H788),"",VLOOKUP(LEFT(B788,5),Unit!A:B,2,FALSE))</f>
        <v>8</v>
      </c>
      <c r="M788" s="63" t="str">
        <f>IF(ISBLANK(H788),"",IFERROR(VLOOKUP(B788,'Np PL4 Stock'!$A:$T,20,FALSE),""))</f>
        <v>V1-MA1</v>
      </c>
      <c r="N788" s="63" t="str">
        <f>IF(ISBLANK(H788),"",IFERROR(VLOOKUP(B788,'Np PL4 Stock'!$A:$U,21,FALSE),""))</f>
        <v>SIS</v>
      </c>
      <c r="O788" s="62">
        <f t="shared" si="128"/>
        <v>150</v>
      </c>
      <c r="P788" s="62">
        <f t="shared" si="126"/>
        <v>8.125e-5</v>
      </c>
      <c r="Q788" s="67">
        <f t="shared" si="129"/>
        <v>5.41666666666667e-7</v>
      </c>
      <c r="R788" s="67">
        <f t="shared" si="127"/>
        <v>6.76180555555556e-7</v>
      </c>
      <c r="S788" s="59">
        <v>10</v>
      </c>
      <c r="T788" s="147">
        <v>6.422</v>
      </c>
      <c r="U788" s="147">
        <v>6.827</v>
      </c>
      <c r="V788" s="59" t="s">
        <v>32</v>
      </c>
      <c r="W788" s="59" t="s">
        <v>32</v>
      </c>
      <c r="X788" s="59">
        <v>85</v>
      </c>
      <c r="Y788" s="59" t="s">
        <v>32</v>
      </c>
      <c r="Z788" s="59" t="s">
        <v>32</v>
      </c>
      <c r="AA788" s="59" t="s">
        <v>32</v>
      </c>
      <c r="AB788" s="59" t="s">
        <v>32</v>
      </c>
      <c r="AC788" s="59">
        <v>0</v>
      </c>
      <c r="AD788" s="59">
        <v>0</v>
      </c>
      <c r="AE788" s="59" t="s">
        <v>32</v>
      </c>
      <c r="AF788" s="73" t="s">
        <v>38</v>
      </c>
      <c r="AG788" s="73">
        <v>50000</v>
      </c>
      <c r="AH788" s="73" t="s">
        <v>38</v>
      </c>
      <c r="AI788" s="73" t="s">
        <v>38</v>
      </c>
      <c r="AJ788" s="73" t="s">
        <v>38</v>
      </c>
      <c r="AK788" s="73" t="s">
        <v>32</v>
      </c>
      <c r="AL788" s="77" t="str">
        <f>IF(ISBLANK(S788),"",IF(AJ788="Fail","Fail",IF(E788="PL4",IF(AND(T788&gt;STD_01122025!$D$3,U788&lt;STD_01122025!$D$4,OR(AF788="ND",AF788&lt;STD_01122025!$D$7),AH788="ND"),"Pass","Fail"),IF(E788="PL12",IF(AND(S788&lt;STD_01122025!$F$2,T788&gt;STD_01122025!$F$3,U788&lt;STD_01122025!$F$4,V788&gt;STD_01122025!$F$5,X788&gt;STD_01122025!$F$6,OR(AF788="ND",AF788&lt;STD_01122025!$F$7),AH788="ND"),"Pass","Fail"),IF(E788="SuperPL",IF(AND(T788&gt;STD_01122025!$H$3,U788&lt;STD_01122025!$H$4,V788&gt;STD_01122025!$H$5,X788&gt;STD_01122025!$H$6,OR(AF788="ND",AF788&lt;STD_01122025!$H$7),AH788="ND"),"Pass","Fail"),IF(E788="Flight",IF(AND(T788&gt;STD_01122025!$J$3,U788&lt;STD_01122025!$J$4,X788&gt;STD_01122025!$J$6,OR(AF788="ND",AF788&lt;STD_01122025!$J$7),AH788="ND"),"Pass","Fail"),""))))))</f>
        <v>Pass</v>
      </c>
      <c r="AM788" s="62">
        <f>IF(ISBLANK(B788),"",IFERROR(IF(VLOOKUP(B788,'Np PL4 Stock'!$A:$J,10,FALSE)="Np4",D788-VLOOKUP(B788,'Np PL4 Stock'!$A:$E,5,FALSE),D788-VLOOKUP(B788,'Np PL4 Stock'!$A:$E,5,FALSE)-1),""))</f>
        <v>12</v>
      </c>
      <c r="AN788" s="147">
        <v>7.142</v>
      </c>
      <c r="AO788" s="147">
        <v>6.821</v>
      </c>
      <c r="AP788" s="59" t="s">
        <v>32</v>
      </c>
      <c r="AQ788" s="59">
        <v>515</v>
      </c>
      <c r="AR788" s="59">
        <v>90</v>
      </c>
      <c r="AS788" s="59" t="s">
        <v>32</v>
      </c>
      <c r="AT788" s="73" t="s">
        <v>38</v>
      </c>
      <c r="AU788" s="73">
        <v>76000</v>
      </c>
      <c r="AV788" s="73" t="s">
        <v>38</v>
      </c>
      <c r="AW788" s="73" t="s">
        <v>38</v>
      </c>
      <c r="AX788" s="84" t="s">
        <v>32</v>
      </c>
      <c r="AY788" s="59">
        <v>0</v>
      </c>
      <c r="AZ788" s="59">
        <v>0</v>
      </c>
      <c r="BA788" s="59">
        <v>0</v>
      </c>
      <c r="BB788" s="59">
        <v>0</v>
      </c>
      <c r="BC788" s="59">
        <v>0</v>
      </c>
      <c r="BD788" s="59">
        <v>0</v>
      </c>
      <c r="BE788" s="84" t="s">
        <v>38</v>
      </c>
      <c r="BF788" s="84" t="s">
        <v>38</v>
      </c>
      <c r="BG788" s="84" t="s">
        <v>38</v>
      </c>
      <c r="BH788" s="84" t="s">
        <v>38</v>
      </c>
      <c r="BI788" s="85" t="s">
        <v>480</v>
      </c>
      <c r="BJ788" s="86" t="s">
        <v>246</v>
      </c>
      <c r="BK788" s="86" t="s">
        <v>481</v>
      </c>
      <c r="BL788" s="86" t="s">
        <v>155</v>
      </c>
      <c r="BM788" s="86" t="s">
        <v>178</v>
      </c>
      <c r="BN788" s="86"/>
      <c r="BO788" s="59">
        <v>15</v>
      </c>
      <c r="BP788" s="69">
        <v>256104305100443</v>
      </c>
      <c r="BQ788" s="92">
        <v>0.5</v>
      </c>
      <c r="BR788" s="93">
        <v>0.15</v>
      </c>
      <c r="BS788" s="94">
        <f t="shared" si="130"/>
        <v>0.65</v>
      </c>
      <c r="BT788" s="95">
        <v>0.161416666666667</v>
      </c>
      <c r="BU788" s="101">
        <f t="shared" si="131"/>
        <v>0.811416666666667</v>
      </c>
      <c r="BV788" s="102">
        <f t="shared" si="135"/>
        <v>1.94174757281553</v>
      </c>
      <c r="BW788" s="103">
        <v>216.666666666667</v>
      </c>
      <c r="BX788" s="104">
        <f t="shared" si="132"/>
        <v>0.00157556634304207</v>
      </c>
      <c r="BY788" s="105">
        <v>3000</v>
      </c>
      <c r="BZ788" s="103" t="s">
        <v>32</v>
      </c>
      <c r="CA788" s="106" t="s">
        <v>189</v>
      </c>
      <c r="CB788" s="107" t="s">
        <v>148</v>
      </c>
      <c r="CC788" s="112" t="s">
        <v>149</v>
      </c>
      <c r="CD788" s="106"/>
      <c r="CE788" s="103" t="s">
        <v>192</v>
      </c>
      <c r="CF788" s="113"/>
      <c r="CG788" s="114">
        <v>2000004627</v>
      </c>
    </row>
    <row r="789" spans="1:85">
      <c r="A789" s="53" t="str">
        <f t="shared" si="133"/>
        <v>A1-19-09-46085</v>
      </c>
      <c r="B789" s="47" t="str">
        <f t="shared" si="134"/>
        <v>A1-19-09</v>
      </c>
      <c r="C789" s="153" t="s">
        <v>43</v>
      </c>
      <c r="D789" s="49">
        <v>46085</v>
      </c>
      <c r="E789" s="50" t="s">
        <v>3</v>
      </c>
      <c r="F789" s="51" t="s">
        <v>6</v>
      </c>
      <c r="G789" s="59">
        <v>9</v>
      </c>
      <c r="H789" s="51" t="s">
        <v>144</v>
      </c>
      <c r="I789" s="59">
        <v>19</v>
      </c>
      <c r="J789" s="60">
        <f>IF(ISBLANK(H789),"",IFERROR(VLOOKUP(B789,'Np PL4 Stock'!$A:$D,4,FALSE),""))</f>
        <v>46073</v>
      </c>
      <c r="K789" s="61">
        <f>IF(ISBLANK(H789),"",SUMIF('Np PL4 Stock'!$A:$A,B789,'Np PL4 Stock'!$N:$N))</f>
        <v>1.2</v>
      </c>
      <c r="L789" s="62">
        <f>IF(ISBLANK(H789),"",VLOOKUP(LEFT(B789,5),Unit!A:B,2,FALSE))</f>
        <v>8</v>
      </c>
      <c r="M789" s="63" t="str">
        <f>IF(ISBLANK(H789),"",IFERROR(VLOOKUP(B789,'Np PL4 Stock'!$A:$T,20,FALSE),""))</f>
        <v>V1-MA1</v>
      </c>
      <c r="N789" s="63" t="str">
        <f>IF(ISBLANK(H789),"",IFERROR(VLOOKUP(B789,'Np PL4 Stock'!$A:$U,21,FALSE),""))</f>
        <v>SIS</v>
      </c>
      <c r="O789" s="62">
        <f t="shared" si="128"/>
        <v>150</v>
      </c>
      <c r="P789" s="62">
        <f t="shared" si="126"/>
        <v>8.125e-5</v>
      </c>
      <c r="Q789" s="67">
        <f t="shared" si="129"/>
        <v>5.41666666666667e-7</v>
      </c>
      <c r="R789" s="67">
        <f t="shared" si="127"/>
        <v>6.76180555555556e-7</v>
      </c>
      <c r="S789" s="59">
        <v>10</v>
      </c>
      <c r="T789" s="147">
        <v>6.315</v>
      </c>
      <c r="U789" s="147">
        <v>6.544</v>
      </c>
      <c r="V789" s="59" t="s">
        <v>32</v>
      </c>
      <c r="W789" s="59" t="s">
        <v>32</v>
      </c>
      <c r="X789" s="59">
        <v>83</v>
      </c>
      <c r="Y789" s="59" t="s">
        <v>32</v>
      </c>
      <c r="Z789" s="59" t="s">
        <v>32</v>
      </c>
      <c r="AA789" s="59" t="s">
        <v>32</v>
      </c>
      <c r="AB789" s="59" t="s">
        <v>32</v>
      </c>
      <c r="AC789" s="59">
        <v>0</v>
      </c>
      <c r="AD789" s="59">
        <v>0</v>
      </c>
      <c r="AE789" s="59" t="s">
        <v>32</v>
      </c>
      <c r="AF789" s="73" t="s">
        <v>38</v>
      </c>
      <c r="AG789" s="73">
        <v>75000</v>
      </c>
      <c r="AH789" s="73" t="s">
        <v>38</v>
      </c>
      <c r="AI789" s="73" t="s">
        <v>38</v>
      </c>
      <c r="AJ789" s="73" t="s">
        <v>38</v>
      </c>
      <c r="AK789" s="73" t="s">
        <v>32</v>
      </c>
      <c r="AL789" s="77" t="str">
        <f>IF(ISBLANK(S789),"",IF(AJ789="Fail","Fail",IF(E789="PL4",IF(AND(T789&gt;STD_01122025!$D$3,U789&lt;STD_01122025!$D$4,OR(AF789="ND",AF789&lt;STD_01122025!$D$7),AH789="ND"),"Pass","Fail"),IF(E789="PL12",IF(AND(S789&lt;STD_01122025!$F$2,T789&gt;STD_01122025!$F$3,U789&lt;STD_01122025!$F$4,V789&gt;STD_01122025!$F$5,X789&gt;STD_01122025!$F$6,OR(AF789="ND",AF789&lt;STD_01122025!$F$7),AH789="ND"),"Pass","Fail"),IF(E789="SuperPL",IF(AND(T789&gt;STD_01122025!$H$3,U789&lt;STD_01122025!$H$4,V789&gt;STD_01122025!$H$5,X789&gt;STD_01122025!$H$6,OR(AF789="ND",AF789&lt;STD_01122025!$H$7),AH789="ND"),"Pass","Fail"),IF(E789="Flight",IF(AND(T789&gt;STD_01122025!$J$3,U789&lt;STD_01122025!$J$4,X789&gt;STD_01122025!$J$6,OR(AF789="ND",AF789&lt;STD_01122025!$J$7),AH789="ND"),"Pass","Fail"),""))))))</f>
        <v>Pass</v>
      </c>
      <c r="AM789" s="62">
        <f>IF(ISBLANK(B789),"",IFERROR(IF(VLOOKUP(B789,'Np PL4 Stock'!$A:$J,10,FALSE)="Np4",D789-VLOOKUP(B789,'Np PL4 Stock'!$A:$E,5,FALSE),D789-VLOOKUP(B789,'Np PL4 Stock'!$A:$E,5,FALSE)-1),""))</f>
        <v>12</v>
      </c>
      <c r="AN789" s="147">
        <v>7.002</v>
      </c>
      <c r="AO789" s="147">
        <v>6.591</v>
      </c>
      <c r="AP789" s="59" t="s">
        <v>32</v>
      </c>
      <c r="AQ789" s="59">
        <v>536</v>
      </c>
      <c r="AR789" s="59">
        <v>89</v>
      </c>
      <c r="AS789" s="59" t="s">
        <v>32</v>
      </c>
      <c r="AT789" s="73" t="s">
        <v>38</v>
      </c>
      <c r="AU789" s="73">
        <v>69500</v>
      </c>
      <c r="AV789" s="73" t="s">
        <v>38</v>
      </c>
      <c r="AW789" s="73" t="s">
        <v>38</v>
      </c>
      <c r="AX789" s="84" t="s">
        <v>32</v>
      </c>
      <c r="AY789" s="59">
        <v>0</v>
      </c>
      <c r="AZ789" s="59">
        <v>0</v>
      </c>
      <c r="BA789" s="59">
        <v>0</v>
      </c>
      <c r="BB789" s="59">
        <v>0</v>
      </c>
      <c r="BC789" s="59">
        <v>0</v>
      </c>
      <c r="BD789" s="59">
        <v>0</v>
      </c>
      <c r="BE789" s="84" t="s">
        <v>38</v>
      </c>
      <c r="BF789" s="84" t="s">
        <v>38</v>
      </c>
      <c r="BG789" s="84" t="s">
        <v>38</v>
      </c>
      <c r="BH789" s="84" t="s">
        <v>38</v>
      </c>
      <c r="BI789" s="85" t="s">
        <v>480</v>
      </c>
      <c r="BJ789" s="86" t="s">
        <v>246</v>
      </c>
      <c r="BK789" s="86" t="s">
        <v>481</v>
      </c>
      <c r="BL789" s="86" t="s">
        <v>155</v>
      </c>
      <c r="BM789" s="86" t="s">
        <v>178</v>
      </c>
      <c r="BN789" s="86"/>
      <c r="BO789" s="59">
        <v>15</v>
      </c>
      <c r="BP789" s="69">
        <v>256104305100443</v>
      </c>
      <c r="BQ789" s="92">
        <v>0.5</v>
      </c>
      <c r="BR789" s="93">
        <v>0.15</v>
      </c>
      <c r="BS789" s="94">
        <f t="shared" si="130"/>
        <v>0.65</v>
      </c>
      <c r="BT789" s="95">
        <v>0.161416666666667</v>
      </c>
      <c r="BU789" s="101">
        <f t="shared" si="131"/>
        <v>0.811416666666667</v>
      </c>
      <c r="BV789" s="102">
        <f t="shared" si="135"/>
        <v>1.86567164179104</v>
      </c>
      <c r="BW789" s="103">
        <v>216.666666666667</v>
      </c>
      <c r="BX789" s="104">
        <f t="shared" si="132"/>
        <v>0.00151383706467662</v>
      </c>
      <c r="BY789" s="105">
        <v>3000</v>
      </c>
      <c r="BZ789" s="103" t="s">
        <v>32</v>
      </c>
      <c r="CA789" s="106" t="s">
        <v>189</v>
      </c>
      <c r="CB789" s="107" t="s">
        <v>148</v>
      </c>
      <c r="CC789" s="112" t="s">
        <v>149</v>
      </c>
      <c r="CD789" s="106"/>
      <c r="CE789" s="103" t="s">
        <v>192</v>
      </c>
      <c r="CF789" s="113"/>
      <c r="CG789" s="114">
        <v>2000004627</v>
      </c>
    </row>
    <row r="790" spans="1:85">
      <c r="A790" s="53" t="str">
        <f t="shared" si="133"/>
        <v>A1-09-09-46086</v>
      </c>
      <c r="B790" s="47" t="str">
        <f t="shared" si="134"/>
        <v>A1-09-09</v>
      </c>
      <c r="C790" s="153" t="s">
        <v>43</v>
      </c>
      <c r="D790" s="49">
        <v>46086</v>
      </c>
      <c r="E790" s="50" t="s">
        <v>14</v>
      </c>
      <c r="F790" s="51" t="s">
        <v>15</v>
      </c>
      <c r="G790" s="59">
        <v>9</v>
      </c>
      <c r="H790" s="51" t="s">
        <v>144</v>
      </c>
      <c r="I790" s="59">
        <v>9</v>
      </c>
      <c r="J790" s="60">
        <f>IF(ISBLANK(H790),"",IFERROR(VLOOKUP(B790,'Np PL4 Stock'!$A:$D,4,FALSE),""))</f>
        <v>46072</v>
      </c>
      <c r="K790" s="61">
        <f>IF(ISBLANK(H790),"",SUMIF('Np PL4 Stock'!$A:$A,B790,'Np PL4 Stock'!$N:$N))</f>
        <v>2.1</v>
      </c>
      <c r="L790" s="62">
        <f>IF(ISBLANK(H790),"",VLOOKUP(LEFT(B790,5),Unit!A:B,2,FALSE))</f>
        <v>16</v>
      </c>
      <c r="M790" s="63" t="str">
        <f>IF(ISBLANK(H790),"",IFERROR(VLOOKUP(B790,'Np PL4 Stock'!$A:$T,20,FALSE),""))</f>
        <v>V1-MA1</v>
      </c>
      <c r="N790" s="63" t="str">
        <f>IF(ISBLANK(H790),"",IFERROR(VLOOKUP(B790,'Np PL4 Stock'!$A:$U,21,FALSE),""))</f>
        <v>SIS</v>
      </c>
      <c r="O790" s="62">
        <f t="shared" si="128"/>
        <v>131.25</v>
      </c>
      <c r="P790" s="62">
        <f t="shared" si="126"/>
        <v>4.125e-5</v>
      </c>
      <c r="Q790" s="67">
        <f t="shared" si="129"/>
        <v>4.85714285714286e-7</v>
      </c>
      <c r="R790" s="67">
        <f t="shared" si="127"/>
        <v>6.53485714285714e-7</v>
      </c>
      <c r="S790" s="59">
        <v>14</v>
      </c>
      <c r="T790" s="147">
        <v>7.634</v>
      </c>
      <c r="U790" s="147">
        <v>7.902</v>
      </c>
      <c r="V790" s="59">
        <v>86</v>
      </c>
      <c r="W790" s="59">
        <v>386</v>
      </c>
      <c r="X790" s="59">
        <v>97</v>
      </c>
      <c r="Y790" s="59">
        <v>100</v>
      </c>
      <c r="Z790" s="59">
        <v>88</v>
      </c>
      <c r="AA790" s="59">
        <v>0</v>
      </c>
      <c r="AB790" s="59">
        <v>0</v>
      </c>
      <c r="AC790" s="59">
        <v>0</v>
      </c>
      <c r="AD790" s="59">
        <v>0</v>
      </c>
      <c r="AE790" s="59">
        <v>100</v>
      </c>
      <c r="AF790" s="73" t="s">
        <v>38</v>
      </c>
      <c r="AG790" s="73">
        <v>75000</v>
      </c>
      <c r="AH790" s="73" t="s">
        <v>38</v>
      </c>
      <c r="AI790" s="73" t="s">
        <v>38</v>
      </c>
      <c r="AJ790" s="73" t="s">
        <v>38</v>
      </c>
      <c r="AK790" s="73" t="s">
        <v>32</v>
      </c>
      <c r="AL790" s="77" t="str">
        <f>IF(ISBLANK(S790),"",IF(AJ790="Fail","Fail",IF(E790="PL4",IF(AND(T790&gt;STD_01122025!$D$3,U790&lt;STD_01122025!$D$4,OR(AF790="ND",AF790&lt;STD_01122025!$D$7),AH790="ND"),"Pass","Fail"),IF(E790="PL12",IF(AND(S790&lt;STD_01122025!$F$2,T790&gt;STD_01122025!$F$3,U790&lt;STD_01122025!$F$4,V790&gt;STD_01122025!$F$5,X790&gt;STD_01122025!$F$6,OR(AF790="ND",AF790&lt;STD_01122025!$F$7),AH790="ND"),"Pass","Fail"),IF(E790="SuperPL",IF(AND(T790&gt;STD_01122025!$H$3,U790&lt;STD_01122025!$H$4,V790&gt;STD_01122025!$H$5,X790&gt;STD_01122025!$H$6,OR(AF790="ND",AF790&lt;STD_01122025!$H$7),AH790="ND"),"Pass","Fail"),IF(E790="Flight",IF(AND(T790&gt;STD_01122025!$J$3,U790&lt;STD_01122025!$J$4,X790&gt;STD_01122025!$J$6,OR(AF790="ND",AF790&lt;STD_01122025!$J$7),AH790="ND"),"Pass","Fail"),""))))))</f>
        <v>Pass</v>
      </c>
      <c r="AM790" s="62">
        <f>IF(ISBLANK(B790),"",IFERROR(IF(VLOOKUP(B790,'Np PL4 Stock'!$A:$J,10,FALSE)="Np4",D790-VLOOKUP(B790,'Np PL4 Stock'!$A:$E,5,FALSE),D790-VLOOKUP(B790,'Np PL4 Stock'!$A:$E,5,FALSE)-1),""))</f>
        <v>14</v>
      </c>
      <c r="AN790" s="147">
        <v>7.634</v>
      </c>
      <c r="AO790" s="147">
        <v>7.902</v>
      </c>
      <c r="AP790" s="59">
        <v>86</v>
      </c>
      <c r="AQ790" s="59">
        <v>386</v>
      </c>
      <c r="AR790" s="59">
        <v>97</v>
      </c>
      <c r="AS790" s="59">
        <v>100</v>
      </c>
      <c r="AT790" s="73" t="s">
        <v>38</v>
      </c>
      <c r="AU790" s="73">
        <v>62500</v>
      </c>
      <c r="AV790" s="73" t="s">
        <v>38</v>
      </c>
      <c r="AW790" s="73" t="s">
        <v>38</v>
      </c>
      <c r="AX790" s="84" t="s">
        <v>32</v>
      </c>
      <c r="AY790" s="59">
        <v>0</v>
      </c>
      <c r="AZ790" s="59">
        <v>0</v>
      </c>
      <c r="BA790" s="59">
        <v>0</v>
      </c>
      <c r="BB790" s="59">
        <v>0</v>
      </c>
      <c r="BC790" s="59">
        <v>0</v>
      </c>
      <c r="BD790" s="59">
        <v>0</v>
      </c>
      <c r="BE790" s="84" t="s">
        <v>38</v>
      </c>
      <c r="BF790" s="84" t="s">
        <v>38</v>
      </c>
      <c r="BG790" s="84" t="s">
        <v>38</v>
      </c>
      <c r="BH790" s="84" t="s">
        <v>38</v>
      </c>
      <c r="BI790" s="85" t="s">
        <v>602</v>
      </c>
      <c r="BJ790" s="86" t="s">
        <v>243</v>
      </c>
      <c r="BK790" s="86" t="s">
        <v>483</v>
      </c>
      <c r="BL790" s="86" t="s">
        <v>155</v>
      </c>
      <c r="BM790" s="86" t="s">
        <v>178</v>
      </c>
      <c r="BN790" s="86"/>
      <c r="BO790" s="59">
        <v>8</v>
      </c>
      <c r="BP790" s="69">
        <v>256104305100444</v>
      </c>
      <c r="BQ790" s="92">
        <v>0.6</v>
      </c>
      <c r="BR790" s="93">
        <v>0.06</v>
      </c>
      <c r="BS790" s="94">
        <f t="shared" si="130"/>
        <v>0.66</v>
      </c>
      <c r="BT790" s="95">
        <v>0.231</v>
      </c>
      <c r="BU790" s="101">
        <f t="shared" si="131"/>
        <v>0.891</v>
      </c>
      <c r="BV790" s="102">
        <f t="shared" si="135"/>
        <v>2.59067357512953</v>
      </c>
      <c r="BW790" s="103">
        <v>660</v>
      </c>
      <c r="BX790" s="104">
        <f t="shared" si="132"/>
        <v>0.00230829015544041</v>
      </c>
      <c r="BY790" s="105">
        <v>1000</v>
      </c>
      <c r="BZ790" s="103" t="s">
        <v>32</v>
      </c>
      <c r="CA790" s="106" t="s">
        <v>189</v>
      </c>
      <c r="CB790" s="107" t="s">
        <v>148</v>
      </c>
      <c r="CC790" s="112" t="s">
        <v>149</v>
      </c>
      <c r="CD790" s="106"/>
      <c r="CE790" s="103" t="s">
        <v>192</v>
      </c>
      <c r="CF790" s="113"/>
      <c r="CG790" s="114">
        <v>2000009551</v>
      </c>
    </row>
    <row r="791" spans="1:85">
      <c r="A791" s="53" t="str">
        <f t="shared" si="133"/>
        <v>A1-03-09-46086</v>
      </c>
      <c r="B791" s="47" t="str">
        <f t="shared" si="134"/>
        <v>A1-03-09</v>
      </c>
      <c r="C791" s="153" t="s">
        <v>43</v>
      </c>
      <c r="D791" s="49">
        <v>46086</v>
      </c>
      <c r="E791" s="50" t="s">
        <v>14</v>
      </c>
      <c r="F791" s="51" t="s">
        <v>15</v>
      </c>
      <c r="G791" s="59">
        <v>9</v>
      </c>
      <c r="H791" s="51" t="s">
        <v>144</v>
      </c>
      <c r="I791" s="59">
        <v>3</v>
      </c>
      <c r="J791" s="60">
        <f>IF(ISBLANK(H791),"",IFERROR(VLOOKUP(B791,'Np PL4 Stock'!$A:$D,4,FALSE),""))</f>
        <v>46071</v>
      </c>
      <c r="K791" s="61">
        <f>IF(ISBLANK(H791),"",SUMIF('Np PL4 Stock'!$A:$A,B791,'Np PL4 Stock'!$N:$N))</f>
        <v>2.1</v>
      </c>
      <c r="L791" s="62">
        <f>IF(ISBLANK(H791),"",VLOOKUP(LEFT(B791,5),Unit!A:B,2,FALSE))</f>
        <v>16</v>
      </c>
      <c r="M791" s="63" t="str">
        <f>IF(ISBLANK(H791),"",IFERROR(VLOOKUP(B791,'Np PL4 Stock'!$A:$T,20,FALSE),""))</f>
        <v>V1-MA1</v>
      </c>
      <c r="N791" s="63" t="str">
        <f>IF(ISBLANK(H791),"",IFERROR(VLOOKUP(B791,'Np PL4 Stock'!$A:$U,21,FALSE),""))</f>
        <v>SIS</v>
      </c>
      <c r="O791" s="62">
        <f t="shared" si="128"/>
        <v>131.25</v>
      </c>
      <c r="P791" s="62">
        <f t="shared" si="126"/>
        <v>6.11875e-5</v>
      </c>
      <c r="Q791" s="67">
        <f t="shared" si="129"/>
        <v>4.66190476190476e-7</v>
      </c>
      <c r="R791" s="67">
        <f t="shared" si="127"/>
        <v>6.77012169312169e-7</v>
      </c>
      <c r="S791" s="59">
        <v>14</v>
      </c>
      <c r="T791" s="147">
        <v>7.518</v>
      </c>
      <c r="U791" s="147">
        <v>8.981</v>
      </c>
      <c r="V791" s="59">
        <v>76.471</v>
      </c>
      <c r="W791" s="59">
        <v>411</v>
      </c>
      <c r="X791" s="59">
        <v>96</v>
      </c>
      <c r="Y791" s="59">
        <v>100</v>
      </c>
      <c r="Z791" s="59">
        <v>84</v>
      </c>
      <c r="AA791" s="59">
        <v>0</v>
      </c>
      <c r="AB791" s="59">
        <v>0</v>
      </c>
      <c r="AC791" s="59">
        <v>0</v>
      </c>
      <c r="AD791" s="59">
        <v>0</v>
      </c>
      <c r="AE791" s="59">
        <v>100</v>
      </c>
      <c r="AF791" s="73" t="s">
        <v>38</v>
      </c>
      <c r="AG791" s="73">
        <v>515000</v>
      </c>
      <c r="AH791" s="73" t="s">
        <v>38</v>
      </c>
      <c r="AI791" s="73" t="s">
        <v>38</v>
      </c>
      <c r="AJ791" s="73" t="s">
        <v>38</v>
      </c>
      <c r="AK791" s="73" t="s">
        <v>32</v>
      </c>
      <c r="AL791" s="77" t="str">
        <f>IF(ISBLANK(S791),"",IF(AJ791="Fail","Fail",IF(E791="PL4",IF(AND(T791&gt;STD_01122025!$D$3,U791&lt;STD_01122025!$D$4,OR(AF791="ND",AF791&lt;STD_01122025!$D$7),AH791="ND"),"Pass","Fail"),IF(E791="PL12",IF(AND(S791&lt;STD_01122025!$F$2,T791&gt;STD_01122025!$F$3,U791&lt;STD_01122025!$F$4,V791&gt;STD_01122025!$F$5,X791&gt;STD_01122025!$F$6,OR(AF791="ND",AF791&lt;STD_01122025!$F$7),AH791="ND"),"Pass","Fail"),IF(E791="SuperPL",IF(AND(T791&gt;STD_01122025!$H$3,U791&lt;STD_01122025!$H$4,V791&gt;STD_01122025!$H$5,X791&gt;STD_01122025!$H$6,OR(AF791="ND",AF791&lt;STD_01122025!$H$7),AH791="ND"),"Pass","Fail"),IF(E791="Flight",IF(AND(T791&gt;STD_01122025!$J$3,U791&lt;STD_01122025!$J$4,X791&gt;STD_01122025!$J$6,OR(AF791="ND",AF791&lt;STD_01122025!$J$7),AH791="ND"),"Pass","Fail"),""))))))</f>
        <v>Pass</v>
      </c>
      <c r="AM791" s="62">
        <f>IF(ISBLANK(B791),"",IFERROR(IF(VLOOKUP(B791,'Np PL4 Stock'!$A:$J,10,FALSE)="Np4",D791-VLOOKUP(B791,'Np PL4 Stock'!$A:$E,5,FALSE),D791-VLOOKUP(B791,'Np PL4 Stock'!$A:$E,5,FALSE)-1),""))</f>
        <v>15</v>
      </c>
      <c r="AN791" s="147">
        <v>7.697</v>
      </c>
      <c r="AO791" s="147">
        <v>9.341</v>
      </c>
      <c r="AP791" s="59">
        <v>80.435</v>
      </c>
      <c r="AQ791" s="59">
        <v>372</v>
      </c>
      <c r="AR791" s="59">
        <v>98</v>
      </c>
      <c r="AS791" s="59">
        <v>100</v>
      </c>
      <c r="AT791" s="73" t="s">
        <v>38</v>
      </c>
      <c r="AU791" s="73">
        <v>51500</v>
      </c>
      <c r="AV791" s="73" t="s">
        <v>38</v>
      </c>
      <c r="AW791" s="73" t="s">
        <v>38</v>
      </c>
      <c r="AX791" s="84" t="s">
        <v>32</v>
      </c>
      <c r="AY791" s="59">
        <v>0</v>
      </c>
      <c r="AZ791" s="59">
        <v>0</v>
      </c>
      <c r="BA791" s="59">
        <v>0</v>
      </c>
      <c r="BB791" s="59">
        <v>0</v>
      </c>
      <c r="BC791" s="59">
        <v>0</v>
      </c>
      <c r="BD791" s="59">
        <v>0</v>
      </c>
      <c r="BE791" s="84" t="s">
        <v>38</v>
      </c>
      <c r="BF791" s="84" t="s">
        <v>38</v>
      </c>
      <c r="BG791" s="84" t="s">
        <v>38</v>
      </c>
      <c r="BH791" s="84" t="s">
        <v>38</v>
      </c>
      <c r="BI791" s="85" t="s">
        <v>529</v>
      </c>
      <c r="BJ791" s="86" t="s">
        <v>261</v>
      </c>
      <c r="BK791" s="71" t="s">
        <v>495</v>
      </c>
      <c r="BL791" s="86" t="s">
        <v>155</v>
      </c>
      <c r="BM791" s="86" t="s">
        <v>178</v>
      </c>
      <c r="BN791" s="86"/>
      <c r="BO791" s="59">
        <v>9</v>
      </c>
      <c r="BP791" s="69">
        <v>256104305100445</v>
      </c>
      <c r="BQ791" s="92">
        <v>0.89</v>
      </c>
      <c r="BR791" s="93">
        <v>0.089</v>
      </c>
      <c r="BS791" s="94">
        <f t="shared" si="130"/>
        <v>0.979</v>
      </c>
      <c r="BT791" s="95">
        <v>0.442725555555556</v>
      </c>
      <c r="BU791" s="101">
        <f t="shared" si="131"/>
        <v>1.42172555555556</v>
      </c>
      <c r="BV791" s="102">
        <f t="shared" si="135"/>
        <v>2.68817204301075</v>
      </c>
      <c r="BW791" s="103">
        <v>1087.77777777778</v>
      </c>
      <c r="BX791" s="104">
        <f t="shared" si="132"/>
        <v>0.00382184289127838</v>
      </c>
      <c r="BY791" s="105">
        <v>900</v>
      </c>
      <c r="BZ791" s="103" t="s">
        <v>32</v>
      </c>
      <c r="CA791" s="106" t="s">
        <v>189</v>
      </c>
      <c r="CB791" s="107" t="s">
        <v>148</v>
      </c>
      <c r="CC791" s="112" t="s">
        <v>149</v>
      </c>
      <c r="CD791" s="106"/>
      <c r="CE791" s="103" t="s">
        <v>192</v>
      </c>
      <c r="CF791" s="113"/>
      <c r="CG791" s="114">
        <v>2000026430</v>
      </c>
    </row>
    <row r="792" spans="1:85">
      <c r="A792" s="53" t="str">
        <f t="shared" si="133"/>
        <v>A1-04-09-46086</v>
      </c>
      <c r="B792" s="47" t="str">
        <f t="shared" si="134"/>
        <v>A1-04-09</v>
      </c>
      <c r="C792" s="153" t="s">
        <v>43</v>
      </c>
      <c r="D792" s="49">
        <v>46086</v>
      </c>
      <c r="E792" s="50" t="s">
        <v>14</v>
      </c>
      <c r="F792" s="51" t="s">
        <v>15</v>
      </c>
      <c r="G792" s="59">
        <v>9</v>
      </c>
      <c r="H792" s="51" t="s">
        <v>144</v>
      </c>
      <c r="I792" s="59">
        <v>4</v>
      </c>
      <c r="J792" s="60">
        <f>IF(ISBLANK(H792),"",IFERROR(VLOOKUP(B792,'Np PL4 Stock'!$A:$D,4,FALSE),""))</f>
        <v>46071</v>
      </c>
      <c r="K792" s="61">
        <f>IF(ISBLANK(H792),"",SUMIF('Np PL4 Stock'!$A:$A,B792,'Np PL4 Stock'!$N:$N))</f>
        <v>2.1</v>
      </c>
      <c r="L792" s="62">
        <f>IF(ISBLANK(H792),"",VLOOKUP(LEFT(B792,5),Unit!A:B,2,FALSE))</f>
        <v>16</v>
      </c>
      <c r="M792" s="63" t="str">
        <f>IF(ISBLANK(H792),"",IFERROR(VLOOKUP(B792,'Np PL4 Stock'!$A:$T,20,FALSE),""))</f>
        <v>V1-MB1</v>
      </c>
      <c r="N792" s="63" t="str">
        <f>IF(ISBLANK(H792),"",IFERROR(VLOOKUP(B792,'Np PL4 Stock'!$A:$U,21,FALSE),""))</f>
        <v>SIS</v>
      </c>
      <c r="O792" s="62">
        <f t="shared" si="128"/>
        <v>131.25</v>
      </c>
      <c r="P792" s="62">
        <f t="shared" si="126"/>
        <v>6.11875e-5</v>
      </c>
      <c r="Q792" s="67">
        <f t="shared" si="129"/>
        <v>4.66190476190476e-7</v>
      </c>
      <c r="R792" s="67">
        <f t="shared" si="127"/>
        <v>6.77012169312169e-7</v>
      </c>
      <c r="S792" s="59">
        <v>14</v>
      </c>
      <c r="T792" s="147">
        <v>7.524</v>
      </c>
      <c r="U792" s="147">
        <v>8.437</v>
      </c>
      <c r="V792" s="59">
        <v>83</v>
      </c>
      <c r="W792" s="59">
        <v>413</v>
      </c>
      <c r="X792" s="59">
        <v>95</v>
      </c>
      <c r="Y792" s="59">
        <v>100</v>
      </c>
      <c r="Z792" s="59">
        <v>80</v>
      </c>
      <c r="AA792" s="59">
        <v>0</v>
      </c>
      <c r="AB792" s="59">
        <v>0</v>
      </c>
      <c r="AC792" s="59">
        <v>0</v>
      </c>
      <c r="AD792" s="59">
        <v>0</v>
      </c>
      <c r="AE792" s="59">
        <v>100</v>
      </c>
      <c r="AF792" s="73" t="s">
        <v>38</v>
      </c>
      <c r="AG792" s="73">
        <v>60000</v>
      </c>
      <c r="AH792" s="73" t="s">
        <v>38</v>
      </c>
      <c r="AI792" s="73" t="s">
        <v>38</v>
      </c>
      <c r="AJ792" s="73" t="s">
        <v>38</v>
      </c>
      <c r="AK792" s="73" t="s">
        <v>32</v>
      </c>
      <c r="AL792" s="77" t="str">
        <f>IF(ISBLANK(S792),"",IF(AJ792="Fail","Fail",IF(E792="PL4",IF(AND(T792&gt;STD_01122025!$D$3,U792&lt;STD_01122025!$D$4,OR(AF792="ND",AF792&lt;STD_01122025!$D$7),AH792="ND"),"Pass","Fail"),IF(E792="PL12",IF(AND(S792&lt;STD_01122025!$F$2,T792&gt;STD_01122025!$F$3,U792&lt;STD_01122025!$F$4,V792&gt;STD_01122025!$F$5,X792&gt;STD_01122025!$F$6,OR(AF792="ND",AF792&lt;STD_01122025!$F$7),AH792="ND"),"Pass","Fail"),IF(E792="SuperPL",IF(AND(T792&gt;STD_01122025!$H$3,U792&lt;STD_01122025!$H$4,V792&gt;STD_01122025!$H$5,X792&gt;STD_01122025!$H$6,OR(AF792="ND",AF792&lt;STD_01122025!$H$7),AH792="ND"),"Pass","Fail"),IF(E792="Flight",IF(AND(T792&gt;STD_01122025!$J$3,U792&lt;STD_01122025!$J$4,X792&gt;STD_01122025!$J$6,OR(AF792="ND",AF792&lt;STD_01122025!$J$7),AH792="ND"),"Pass","Fail"),""))))))</f>
        <v>Pass</v>
      </c>
      <c r="AM792" s="62">
        <f>IF(ISBLANK(B792),"",IFERROR(IF(VLOOKUP(B792,'Np PL4 Stock'!$A:$J,10,FALSE)="Np4",D792-VLOOKUP(B792,'Np PL4 Stock'!$A:$E,5,FALSE),D792-VLOOKUP(B792,'Np PL4 Stock'!$A:$E,5,FALSE)-1),""))</f>
        <v>15</v>
      </c>
      <c r="AN792" s="147">
        <v>7.746</v>
      </c>
      <c r="AO792" s="147">
        <v>9.146</v>
      </c>
      <c r="AP792" s="59">
        <v>82</v>
      </c>
      <c r="AQ792" s="59">
        <v>368</v>
      </c>
      <c r="AR792" s="59">
        <v>98</v>
      </c>
      <c r="AS792" s="59">
        <v>100</v>
      </c>
      <c r="AT792" s="73" t="s">
        <v>38</v>
      </c>
      <c r="AU792" s="73">
        <v>59500</v>
      </c>
      <c r="AV792" s="73" t="s">
        <v>38</v>
      </c>
      <c r="AW792" s="73" t="s">
        <v>38</v>
      </c>
      <c r="AX792" s="84" t="s">
        <v>32</v>
      </c>
      <c r="AY792" s="59">
        <v>0</v>
      </c>
      <c r="AZ792" s="59">
        <v>0</v>
      </c>
      <c r="BA792" s="59">
        <v>0</v>
      </c>
      <c r="BB792" s="59">
        <v>0</v>
      </c>
      <c r="BC792" s="59">
        <v>0</v>
      </c>
      <c r="BD792" s="59">
        <v>0</v>
      </c>
      <c r="BE792" s="84" t="s">
        <v>38</v>
      </c>
      <c r="BF792" s="84" t="s">
        <v>38</v>
      </c>
      <c r="BG792" s="84" t="s">
        <v>38</v>
      </c>
      <c r="BH792" s="84" t="s">
        <v>38</v>
      </c>
      <c r="BI792" s="85" t="s">
        <v>529</v>
      </c>
      <c r="BJ792" s="86" t="s">
        <v>261</v>
      </c>
      <c r="BK792" s="71" t="s">
        <v>495</v>
      </c>
      <c r="BL792" s="86" t="s">
        <v>155</v>
      </c>
      <c r="BM792" s="86" t="s">
        <v>178</v>
      </c>
      <c r="BN792" s="86"/>
      <c r="BO792" s="59">
        <v>9</v>
      </c>
      <c r="BP792" s="69">
        <v>256104305100445</v>
      </c>
      <c r="BQ792" s="92">
        <v>0.89</v>
      </c>
      <c r="BR792" s="93">
        <v>0.089</v>
      </c>
      <c r="BS792" s="94">
        <f t="shared" si="130"/>
        <v>0.979</v>
      </c>
      <c r="BT792" s="95">
        <v>0.442725555555556</v>
      </c>
      <c r="BU792" s="101">
        <f t="shared" si="131"/>
        <v>1.42172555555556</v>
      </c>
      <c r="BV792" s="102">
        <f t="shared" si="135"/>
        <v>2.71739130434783</v>
      </c>
      <c r="BW792" s="103">
        <v>1087.77777777778</v>
      </c>
      <c r="BX792" s="104">
        <f t="shared" si="132"/>
        <v>0.00386338466183575</v>
      </c>
      <c r="BY792" s="105">
        <v>900</v>
      </c>
      <c r="BZ792" s="103" t="s">
        <v>32</v>
      </c>
      <c r="CA792" s="106" t="s">
        <v>189</v>
      </c>
      <c r="CB792" s="107" t="s">
        <v>148</v>
      </c>
      <c r="CC792" s="112" t="s">
        <v>149</v>
      </c>
      <c r="CD792" s="106"/>
      <c r="CE792" s="103" t="s">
        <v>192</v>
      </c>
      <c r="CF792" s="113"/>
      <c r="CG792" s="114">
        <v>2000026430</v>
      </c>
    </row>
    <row r="793" spans="1:85">
      <c r="A793" s="53" t="str">
        <f t="shared" si="133"/>
        <v>A1-14-09-46086</v>
      </c>
      <c r="B793" s="47" t="str">
        <f t="shared" si="134"/>
        <v>A1-14-09</v>
      </c>
      <c r="C793" s="153" t="s">
        <v>43</v>
      </c>
      <c r="D793" s="49">
        <v>46086</v>
      </c>
      <c r="E793" s="50" t="s">
        <v>14</v>
      </c>
      <c r="F793" s="51" t="s">
        <v>15</v>
      </c>
      <c r="G793" s="59">
        <v>9</v>
      </c>
      <c r="H793" s="51" t="s">
        <v>144</v>
      </c>
      <c r="I793" s="59">
        <v>14</v>
      </c>
      <c r="J793" s="60">
        <f>IF(ISBLANK(H793),"",IFERROR(VLOOKUP(B793,'Np PL4 Stock'!$A:$D,4,FALSE),""))</f>
        <v>46073</v>
      </c>
      <c r="K793" s="61">
        <f>IF(ISBLANK(H793),"",SUMIF('Np PL4 Stock'!$A:$A,B793,'Np PL4 Stock'!$N:$N))</f>
        <v>1.2</v>
      </c>
      <c r="L793" s="62">
        <f>IF(ISBLANK(H793),"",VLOOKUP(LEFT(B793,5),Unit!A:B,2,FALSE))</f>
        <v>8</v>
      </c>
      <c r="M793" s="63" t="str">
        <f>IF(ISBLANK(H793),"",IFERROR(VLOOKUP(B793,'Np PL4 Stock'!$A:$T,20,FALSE),""))</f>
        <v>V1-MB1</v>
      </c>
      <c r="N793" s="63" t="str">
        <f>IF(ISBLANK(H793),"",IFERROR(VLOOKUP(B793,'Np PL4 Stock'!$A:$U,21,FALSE),""))</f>
        <v>SIS</v>
      </c>
      <c r="O793" s="62">
        <f t="shared" si="128"/>
        <v>150</v>
      </c>
      <c r="P793" s="62">
        <f t="shared" si="126"/>
        <v>6.4625e-5</v>
      </c>
      <c r="Q793" s="67">
        <f t="shared" si="129"/>
        <v>4.30833333333333e-7</v>
      </c>
      <c r="R793" s="67">
        <f t="shared" si="127"/>
        <v>6.25665740740741e-7</v>
      </c>
      <c r="S793" s="59">
        <v>13</v>
      </c>
      <c r="T793" s="147">
        <v>7.914</v>
      </c>
      <c r="U793" s="147">
        <v>8.658</v>
      </c>
      <c r="V793" s="59">
        <v>86</v>
      </c>
      <c r="W793" s="59">
        <v>343</v>
      </c>
      <c r="X793" s="59">
        <v>98</v>
      </c>
      <c r="Y793" s="59">
        <v>100</v>
      </c>
      <c r="Z793" s="59">
        <v>92</v>
      </c>
      <c r="AA793" s="59">
        <v>0</v>
      </c>
      <c r="AB793" s="59">
        <v>0</v>
      </c>
      <c r="AC793" s="59">
        <v>0</v>
      </c>
      <c r="AD793" s="59">
        <v>0</v>
      </c>
      <c r="AE793" s="59">
        <v>100</v>
      </c>
      <c r="AF793" s="73" t="s">
        <v>38</v>
      </c>
      <c r="AG793" s="73">
        <v>52500</v>
      </c>
      <c r="AH793" s="73" t="s">
        <v>38</v>
      </c>
      <c r="AI793" s="73" t="s">
        <v>38</v>
      </c>
      <c r="AJ793" s="73" t="s">
        <v>38</v>
      </c>
      <c r="AK793" s="73" t="s">
        <v>32</v>
      </c>
      <c r="AL793" s="77" t="str">
        <f>IF(ISBLANK(S793),"",IF(AJ793="Fail","Fail",IF(E793="PL4",IF(AND(T793&gt;STD_01122025!$D$3,U793&lt;STD_01122025!$D$4,OR(AF793="ND",AF793&lt;STD_01122025!$D$7),AH793="ND"),"Pass","Fail"),IF(E793="PL12",IF(AND(S793&lt;STD_01122025!$F$2,T793&gt;STD_01122025!$F$3,U793&lt;STD_01122025!$F$4,V793&gt;STD_01122025!$F$5,X793&gt;STD_01122025!$F$6,OR(AF793="ND",AF793&lt;STD_01122025!$F$7),AH793="ND"),"Pass","Fail"),IF(E793="SuperPL",IF(AND(T793&gt;STD_01122025!$H$3,U793&lt;STD_01122025!$H$4,V793&gt;STD_01122025!$H$5,X793&gt;STD_01122025!$H$6,OR(AF793="ND",AF793&lt;STD_01122025!$H$7),AH793="ND"),"Pass","Fail"),IF(E793="Flight",IF(AND(T793&gt;STD_01122025!$J$3,U793&lt;STD_01122025!$J$4,X793&gt;STD_01122025!$J$6,OR(AF793="ND",AF793&lt;STD_01122025!$J$7),AH793="ND"),"Pass","Fail"),""))))))</f>
        <v>Pass</v>
      </c>
      <c r="AM793" s="62">
        <f>IF(ISBLANK(B793),"",IFERROR(IF(VLOOKUP(B793,'Np PL4 Stock'!$A:$J,10,FALSE)="Np4",D793-VLOOKUP(B793,'Np PL4 Stock'!$A:$E,5,FALSE),D793-VLOOKUP(B793,'Np PL4 Stock'!$A:$E,5,FALSE)-1),""))</f>
        <v>13</v>
      </c>
      <c r="AN793" s="147">
        <v>7.914</v>
      </c>
      <c r="AO793" s="147">
        <v>8.658</v>
      </c>
      <c r="AP793" s="59">
        <v>86</v>
      </c>
      <c r="AQ793" s="59">
        <v>343</v>
      </c>
      <c r="AR793" s="59">
        <v>98</v>
      </c>
      <c r="AS793" s="59">
        <v>100</v>
      </c>
      <c r="AT793" s="73" t="s">
        <v>38</v>
      </c>
      <c r="AU793" s="73">
        <v>69500</v>
      </c>
      <c r="AV793" s="73" t="s">
        <v>38</v>
      </c>
      <c r="AW793" s="73" t="s">
        <v>38</v>
      </c>
      <c r="AX793" s="84" t="s">
        <v>32</v>
      </c>
      <c r="AY793" s="59">
        <v>0</v>
      </c>
      <c r="AZ793" s="59">
        <v>0</v>
      </c>
      <c r="BA793" s="59">
        <v>0</v>
      </c>
      <c r="BB793" s="59">
        <v>0</v>
      </c>
      <c r="BC793" s="59">
        <v>0</v>
      </c>
      <c r="BD793" s="59">
        <v>0</v>
      </c>
      <c r="BE793" s="84" t="s">
        <v>38</v>
      </c>
      <c r="BF793" s="84" t="s">
        <v>38</v>
      </c>
      <c r="BG793" s="84" t="s">
        <v>38</v>
      </c>
      <c r="BH793" s="84" t="s">
        <v>38</v>
      </c>
      <c r="BI793" s="85" t="s">
        <v>529</v>
      </c>
      <c r="BJ793" s="86" t="s">
        <v>261</v>
      </c>
      <c r="BK793" s="71" t="s">
        <v>495</v>
      </c>
      <c r="BL793" s="86" t="s">
        <v>155</v>
      </c>
      <c r="BM793" s="86" t="s">
        <v>178</v>
      </c>
      <c r="BN793" s="86"/>
      <c r="BO793" s="59">
        <v>9</v>
      </c>
      <c r="BP793" s="69">
        <v>256104305100445</v>
      </c>
      <c r="BQ793" s="92">
        <v>0.47</v>
      </c>
      <c r="BR793" s="93">
        <v>0.047</v>
      </c>
      <c r="BS793" s="94">
        <f t="shared" si="130"/>
        <v>0.517</v>
      </c>
      <c r="BT793" s="95">
        <v>0.233798888888889</v>
      </c>
      <c r="BU793" s="101">
        <f t="shared" si="131"/>
        <v>0.750798888888889</v>
      </c>
      <c r="BV793" s="102">
        <f t="shared" si="135"/>
        <v>2.91545189504373</v>
      </c>
      <c r="BW793" s="103">
        <v>574.444444444444</v>
      </c>
      <c r="BX793" s="104">
        <f t="shared" si="132"/>
        <v>0.00218891804340784</v>
      </c>
      <c r="BY793" s="105">
        <v>900</v>
      </c>
      <c r="BZ793" s="103" t="s">
        <v>32</v>
      </c>
      <c r="CA793" s="106" t="s">
        <v>189</v>
      </c>
      <c r="CB793" s="107" t="s">
        <v>148</v>
      </c>
      <c r="CC793" s="112" t="s">
        <v>149</v>
      </c>
      <c r="CD793" s="106"/>
      <c r="CE793" s="103" t="s">
        <v>192</v>
      </c>
      <c r="CF793" s="113"/>
      <c r="CG793" s="114">
        <v>2000026430</v>
      </c>
    </row>
    <row r="794" spans="1:85">
      <c r="A794" s="53" t="str">
        <f t="shared" si="133"/>
        <v>A1-15-09-46086</v>
      </c>
      <c r="B794" s="47" t="str">
        <f t="shared" si="134"/>
        <v>A1-15-09</v>
      </c>
      <c r="C794" s="153" t="s">
        <v>43</v>
      </c>
      <c r="D794" s="49">
        <v>46086</v>
      </c>
      <c r="E794" s="50" t="s">
        <v>14</v>
      </c>
      <c r="F794" s="51" t="s">
        <v>15</v>
      </c>
      <c r="G794" s="59">
        <v>9</v>
      </c>
      <c r="H794" s="51" t="s">
        <v>144</v>
      </c>
      <c r="I794" s="59">
        <v>15</v>
      </c>
      <c r="J794" s="60">
        <f>IF(ISBLANK(H794),"",IFERROR(VLOOKUP(B794,'Np PL4 Stock'!$A:$D,4,FALSE),""))</f>
        <v>46073</v>
      </c>
      <c r="K794" s="61">
        <f>IF(ISBLANK(H794),"",SUMIF('Np PL4 Stock'!$A:$A,B794,'Np PL4 Stock'!$N:$N))</f>
        <v>1.2</v>
      </c>
      <c r="L794" s="62">
        <f>IF(ISBLANK(H794),"",VLOOKUP(LEFT(B794,5),Unit!A:B,2,FALSE))</f>
        <v>8</v>
      </c>
      <c r="M794" s="63" t="str">
        <f>IF(ISBLANK(H794),"",IFERROR(VLOOKUP(B794,'Np PL4 Stock'!$A:$T,20,FALSE),""))</f>
        <v>V1-MB1</v>
      </c>
      <c r="N794" s="63" t="str">
        <f>IF(ISBLANK(H794),"",IFERROR(VLOOKUP(B794,'Np PL4 Stock'!$A:$U,21,FALSE),""))</f>
        <v>SIS</v>
      </c>
      <c r="O794" s="62">
        <f t="shared" si="128"/>
        <v>150</v>
      </c>
      <c r="P794" s="62">
        <f t="shared" si="126"/>
        <v>7.975e-5</v>
      </c>
      <c r="Q794" s="67">
        <f t="shared" si="129"/>
        <v>5.31666666666667e-7</v>
      </c>
      <c r="R794" s="67">
        <f t="shared" si="127"/>
        <v>7.4965e-7</v>
      </c>
      <c r="S794" s="59">
        <v>13</v>
      </c>
      <c r="T794" s="147">
        <v>7.89</v>
      </c>
      <c r="U794" s="147">
        <v>8.69</v>
      </c>
      <c r="V794" s="59">
        <v>94</v>
      </c>
      <c r="W794" s="59">
        <v>359</v>
      </c>
      <c r="X794" s="59">
        <v>98</v>
      </c>
      <c r="Y794" s="59">
        <v>100</v>
      </c>
      <c r="Z794" s="59">
        <v>88</v>
      </c>
      <c r="AA794" s="59">
        <v>0</v>
      </c>
      <c r="AB794" s="59">
        <v>0</v>
      </c>
      <c r="AC794" s="59">
        <v>0</v>
      </c>
      <c r="AD794" s="59">
        <v>0</v>
      </c>
      <c r="AE794" s="59">
        <v>100</v>
      </c>
      <c r="AF794" s="73" t="s">
        <v>38</v>
      </c>
      <c r="AG794" s="73">
        <v>59500</v>
      </c>
      <c r="AH794" s="73" t="s">
        <v>38</v>
      </c>
      <c r="AI794" s="73" t="s">
        <v>38</v>
      </c>
      <c r="AJ794" s="73" t="s">
        <v>38</v>
      </c>
      <c r="AK794" s="73" t="s">
        <v>32</v>
      </c>
      <c r="AL794" s="77" t="str">
        <f>IF(ISBLANK(S794),"",IF(AJ794="Fail","Fail",IF(E794="PL4",IF(AND(T794&gt;STD_01122025!$D$3,U794&lt;STD_01122025!$D$4,OR(AF794="ND",AF794&lt;STD_01122025!$D$7),AH794="ND"),"Pass","Fail"),IF(E794="PL12",IF(AND(S794&lt;STD_01122025!$F$2,T794&gt;STD_01122025!$F$3,U794&lt;STD_01122025!$F$4,V794&gt;STD_01122025!$F$5,X794&gt;STD_01122025!$F$6,OR(AF794="ND",AF794&lt;STD_01122025!$F$7),AH794="ND"),"Pass","Fail"),IF(E794="SuperPL",IF(AND(T794&gt;STD_01122025!$H$3,U794&lt;STD_01122025!$H$4,V794&gt;STD_01122025!$H$5,X794&gt;STD_01122025!$H$6,OR(AF794="ND",AF794&lt;STD_01122025!$H$7),AH794="ND"),"Pass","Fail"),IF(E794="Flight",IF(AND(T794&gt;STD_01122025!$J$3,U794&lt;STD_01122025!$J$4,X794&gt;STD_01122025!$J$6,OR(AF794="ND",AF794&lt;STD_01122025!$J$7),AH794="ND"),"Pass","Fail"),""))))))</f>
        <v>Pass</v>
      </c>
      <c r="AM794" s="62">
        <f>IF(ISBLANK(B794),"",IFERROR(IF(VLOOKUP(B794,'Np PL4 Stock'!$A:$J,10,FALSE)="Np4",D794-VLOOKUP(B794,'Np PL4 Stock'!$A:$E,5,FALSE),D794-VLOOKUP(B794,'Np PL4 Stock'!$A:$E,5,FALSE)-1),""))</f>
        <v>13</v>
      </c>
      <c r="AN794" s="147">
        <v>7.89</v>
      </c>
      <c r="AO794" s="147">
        <v>8.69</v>
      </c>
      <c r="AP794" s="59">
        <v>94</v>
      </c>
      <c r="AQ794" s="59">
        <v>359</v>
      </c>
      <c r="AR794" s="59">
        <v>98</v>
      </c>
      <c r="AS794" s="59">
        <v>100</v>
      </c>
      <c r="AT794" s="73" t="s">
        <v>38</v>
      </c>
      <c r="AU794" s="73">
        <v>61000</v>
      </c>
      <c r="AV794" s="73" t="s">
        <v>38</v>
      </c>
      <c r="AW794" s="73" t="s">
        <v>38</v>
      </c>
      <c r="AX794" s="84" t="s">
        <v>32</v>
      </c>
      <c r="AY794" s="59">
        <v>0</v>
      </c>
      <c r="AZ794" s="59">
        <v>0</v>
      </c>
      <c r="BA794" s="59">
        <v>0</v>
      </c>
      <c r="BB794" s="59">
        <v>0</v>
      </c>
      <c r="BC794" s="59">
        <v>0</v>
      </c>
      <c r="BD794" s="59">
        <v>0</v>
      </c>
      <c r="BE794" s="84" t="s">
        <v>38</v>
      </c>
      <c r="BF794" s="84" t="s">
        <v>38</v>
      </c>
      <c r="BG794" s="84" t="s">
        <v>38</v>
      </c>
      <c r="BH794" s="84" t="s">
        <v>38</v>
      </c>
      <c r="BI794" s="85" t="s">
        <v>833</v>
      </c>
      <c r="BJ794" s="64" t="s">
        <v>262</v>
      </c>
      <c r="BK794" s="86" t="s">
        <v>523</v>
      </c>
      <c r="BL794" s="86" t="s">
        <v>155</v>
      </c>
      <c r="BM794" s="86" t="s">
        <v>178</v>
      </c>
      <c r="BN794" s="86"/>
      <c r="BO794" s="59">
        <v>10</v>
      </c>
      <c r="BP794" s="69">
        <v>256104305100446</v>
      </c>
      <c r="BQ794" s="92">
        <v>0.58</v>
      </c>
      <c r="BR794" s="93">
        <v>0.058</v>
      </c>
      <c r="BS794" s="94">
        <f t="shared" si="130"/>
        <v>0.638</v>
      </c>
      <c r="BT794" s="95">
        <v>0.26158</v>
      </c>
      <c r="BU794" s="101">
        <f t="shared" si="131"/>
        <v>0.89958</v>
      </c>
      <c r="BV794" s="102">
        <f t="shared" si="135"/>
        <v>2.78551532033426</v>
      </c>
      <c r="BW794" s="103">
        <v>638</v>
      </c>
      <c r="BX794" s="104">
        <f t="shared" si="132"/>
        <v>0.0025057938718663</v>
      </c>
      <c r="BY794" s="105">
        <v>1000</v>
      </c>
      <c r="BZ794" s="103" t="s">
        <v>32</v>
      </c>
      <c r="CA794" s="106" t="s">
        <v>189</v>
      </c>
      <c r="CB794" s="107" t="s">
        <v>148</v>
      </c>
      <c r="CC794" s="112" t="s">
        <v>149</v>
      </c>
      <c r="CD794" s="106"/>
      <c r="CE794" s="103" t="s">
        <v>192</v>
      </c>
      <c r="CF794" s="113"/>
      <c r="CG794" s="114">
        <v>2000024763</v>
      </c>
    </row>
    <row r="795" spans="1:85">
      <c r="A795" s="53" t="str">
        <f t="shared" si="133"/>
        <v>A1-01-09-46087</v>
      </c>
      <c r="B795" s="47" t="str">
        <f t="shared" si="134"/>
        <v>A1-01-09</v>
      </c>
      <c r="C795" s="153" t="s">
        <v>43</v>
      </c>
      <c r="D795" s="49">
        <v>46087</v>
      </c>
      <c r="E795" s="50" t="s">
        <v>14</v>
      </c>
      <c r="F795" s="51" t="s">
        <v>15</v>
      </c>
      <c r="G795" s="59">
        <v>9</v>
      </c>
      <c r="H795" s="51" t="s">
        <v>144</v>
      </c>
      <c r="I795" s="59">
        <v>1</v>
      </c>
      <c r="J795" s="60">
        <f>IF(ISBLANK(H795),"",IFERROR(VLOOKUP(B795,'Np PL4 Stock'!$A:$D,4,FALSE),""))</f>
        <v>46071</v>
      </c>
      <c r="K795" s="61">
        <f>IF(ISBLANK(H795),"",SUMIF('Np PL4 Stock'!$A:$A,B795,'Np PL4 Stock'!$N:$N))</f>
        <v>2.1</v>
      </c>
      <c r="L795" s="62">
        <f>IF(ISBLANK(H795),"",VLOOKUP(LEFT(B795,5),Unit!A:B,2,FALSE))</f>
        <v>16</v>
      </c>
      <c r="M795" s="63" t="str">
        <f>IF(ISBLANK(H795),"",IFERROR(VLOOKUP(B795,'Np PL4 Stock'!$A:$T,20,FALSE),""))</f>
        <v>V1-MA1</v>
      </c>
      <c r="N795" s="63" t="str">
        <f>IF(ISBLANK(H795),"",IFERROR(VLOOKUP(B795,'Np PL4 Stock'!$A:$U,21,FALSE),""))</f>
        <v>SIS</v>
      </c>
      <c r="O795" s="62">
        <f t="shared" si="128"/>
        <v>131.25</v>
      </c>
      <c r="P795" s="62">
        <f t="shared" si="126"/>
        <v>6.375e-5</v>
      </c>
      <c r="Q795" s="67">
        <f t="shared" si="129"/>
        <v>4.85714285714286e-7</v>
      </c>
      <c r="R795" s="67">
        <f t="shared" si="127"/>
        <v>6.36285714285714e-7</v>
      </c>
      <c r="S795" s="59">
        <v>16</v>
      </c>
      <c r="T795" s="147">
        <v>7.776</v>
      </c>
      <c r="U795" s="147">
        <v>8.765</v>
      </c>
      <c r="V795" s="59">
        <v>86</v>
      </c>
      <c r="W795" s="59">
        <v>379</v>
      </c>
      <c r="X795" s="59">
        <v>98</v>
      </c>
      <c r="Y795" s="59">
        <v>100</v>
      </c>
      <c r="Z795" s="59">
        <v>92</v>
      </c>
      <c r="AA795" s="59">
        <v>0</v>
      </c>
      <c r="AB795" s="59">
        <v>0</v>
      </c>
      <c r="AC795" s="59">
        <v>0</v>
      </c>
      <c r="AD795" s="59">
        <v>0</v>
      </c>
      <c r="AE795" s="59">
        <v>100</v>
      </c>
      <c r="AF795" s="73" t="s">
        <v>38</v>
      </c>
      <c r="AG795" s="73">
        <v>25000</v>
      </c>
      <c r="AH795" s="73" t="s">
        <v>38</v>
      </c>
      <c r="AI795" s="73" t="s">
        <v>38</v>
      </c>
      <c r="AJ795" s="73" t="s">
        <v>38</v>
      </c>
      <c r="AK795" s="73" t="s">
        <v>32</v>
      </c>
      <c r="AL795" s="77" t="str">
        <f>IF(ISBLANK(S795),"",IF(AJ795="Fail","Fail",IF(E795="PL4",IF(AND(T795&gt;STD_01122025!$D$3,U795&lt;STD_01122025!$D$4,OR(AF795="ND",AF795&lt;STD_01122025!$D$7),AH795="ND"),"Pass","Fail"),IF(E795="PL12",IF(AND(S795&lt;STD_01122025!$F$2,T795&gt;STD_01122025!$F$3,U795&lt;STD_01122025!$F$4,V795&gt;STD_01122025!$F$5,X795&gt;STD_01122025!$F$6,OR(AF795="ND",AF795&lt;STD_01122025!$F$7),AH795="ND"),"Pass","Fail"),IF(E795="SuperPL",IF(AND(T795&gt;STD_01122025!$H$3,U795&lt;STD_01122025!$H$4,V795&gt;STD_01122025!$H$5,X795&gt;STD_01122025!$H$6,OR(AF795="ND",AF795&lt;STD_01122025!$H$7),AH795="ND"),"Pass","Fail"),IF(E795="Flight",IF(AND(T795&gt;STD_01122025!$J$3,U795&lt;STD_01122025!$J$4,X795&gt;STD_01122025!$J$6,OR(AF795="ND",AF795&lt;STD_01122025!$J$7),AH795="ND"),"Pass","Fail"),""))))))</f>
        <v>Pass</v>
      </c>
      <c r="AM795" s="62">
        <f>IF(ISBLANK(B795),"",IFERROR(IF(VLOOKUP(B795,'Np PL4 Stock'!$A:$J,10,FALSE)="Np4",D795-VLOOKUP(B795,'Np PL4 Stock'!$A:$E,5,FALSE),D795-VLOOKUP(B795,'Np PL4 Stock'!$A:$E,5,FALSE)-1),""))</f>
        <v>16</v>
      </c>
      <c r="AN795" s="147">
        <v>7.776</v>
      </c>
      <c r="AO795" s="147">
        <v>8.765</v>
      </c>
      <c r="AP795" s="59">
        <v>86</v>
      </c>
      <c r="AQ795" s="59">
        <v>379</v>
      </c>
      <c r="AR795" s="59">
        <v>98</v>
      </c>
      <c r="AS795" s="59">
        <v>100</v>
      </c>
      <c r="AT795" s="73" t="s">
        <v>38</v>
      </c>
      <c r="AU795" s="73">
        <v>76000</v>
      </c>
      <c r="AV795" s="73" t="s">
        <v>38</v>
      </c>
      <c r="AW795" s="73" t="s">
        <v>38</v>
      </c>
      <c r="AX795" s="84" t="s">
        <v>32</v>
      </c>
      <c r="AY795" s="59">
        <v>0</v>
      </c>
      <c r="AZ795" s="59">
        <v>0</v>
      </c>
      <c r="BA795" s="59">
        <v>0</v>
      </c>
      <c r="BB795" s="59">
        <v>0</v>
      </c>
      <c r="BC795" s="59">
        <v>0</v>
      </c>
      <c r="BD795" s="59">
        <v>0</v>
      </c>
      <c r="BE795" s="84" t="s">
        <v>38</v>
      </c>
      <c r="BF795" s="84" t="s">
        <v>38</v>
      </c>
      <c r="BG795" s="84" t="s">
        <v>38</v>
      </c>
      <c r="BH795" s="84" t="s">
        <v>38</v>
      </c>
      <c r="BI795" s="85" t="s">
        <v>834</v>
      </c>
      <c r="BJ795" s="86" t="s">
        <v>261</v>
      </c>
      <c r="BK795" s="71" t="s">
        <v>495</v>
      </c>
      <c r="BL795" s="86" t="s">
        <v>155</v>
      </c>
      <c r="BM795" s="86" t="s">
        <v>178</v>
      </c>
      <c r="BN795" s="86"/>
      <c r="BO795" s="59">
        <v>7</v>
      </c>
      <c r="BP795" s="69">
        <v>256104305100447</v>
      </c>
      <c r="BQ795" s="92">
        <v>0.85</v>
      </c>
      <c r="BR795" s="93">
        <v>0.17</v>
      </c>
      <c r="BS795" s="94">
        <f t="shared" si="130"/>
        <v>1.02</v>
      </c>
      <c r="BT795" s="95">
        <v>0.3162</v>
      </c>
      <c r="BU795" s="101">
        <f t="shared" si="131"/>
        <v>1.3362</v>
      </c>
      <c r="BV795" s="102">
        <f t="shared" si="135"/>
        <v>2.63852242744063</v>
      </c>
      <c r="BW795" s="103">
        <v>1020</v>
      </c>
      <c r="BX795" s="104">
        <f t="shared" si="132"/>
        <v>0.00352559366754617</v>
      </c>
      <c r="BY795" s="105">
        <v>1000</v>
      </c>
      <c r="BZ795" s="103" t="s">
        <v>32</v>
      </c>
      <c r="CA795" s="106" t="s">
        <v>189</v>
      </c>
      <c r="CB795" s="107" t="s">
        <v>148</v>
      </c>
      <c r="CC795" s="112" t="s">
        <v>149</v>
      </c>
      <c r="CD795" s="106"/>
      <c r="CE795" s="103" t="s">
        <v>192</v>
      </c>
      <c r="CF795" s="113"/>
      <c r="CG795" s="114">
        <v>2000014261</v>
      </c>
    </row>
    <row r="796" spans="1:85">
      <c r="A796" s="53" t="str">
        <f t="shared" si="133"/>
        <v>A1-05-09-46087</v>
      </c>
      <c r="B796" s="47" t="str">
        <f t="shared" si="134"/>
        <v>A1-05-09</v>
      </c>
      <c r="C796" s="153" t="s">
        <v>43</v>
      </c>
      <c r="D796" s="49">
        <v>46087</v>
      </c>
      <c r="E796" s="50" t="s">
        <v>14</v>
      </c>
      <c r="F796" s="51" t="s">
        <v>15</v>
      </c>
      <c r="G796" s="59">
        <v>9</v>
      </c>
      <c r="H796" s="51" t="s">
        <v>144</v>
      </c>
      <c r="I796" s="59">
        <v>5</v>
      </c>
      <c r="J796" s="60">
        <f>IF(ISBLANK(H796),"",IFERROR(VLOOKUP(B796,'Np PL4 Stock'!$A:$D,4,FALSE),""))</f>
        <v>46071</v>
      </c>
      <c r="K796" s="61">
        <f>IF(ISBLANK(H796),"",SUMIF('Np PL4 Stock'!$A:$A,B796,'Np PL4 Stock'!$N:$N))</f>
        <v>2.1</v>
      </c>
      <c r="L796" s="62">
        <f>IF(ISBLANK(H796),"",VLOOKUP(LEFT(B796,5),Unit!A:B,2,FALSE))</f>
        <v>16</v>
      </c>
      <c r="M796" s="63" t="str">
        <f>IF(ISBLANK(H796),"",IFERROR(VLOOKUP(B796,'Np PL4 Stock'!$A:$T,20,FALSE),""))</f>
        <v>V1-MB1</v>
      </c>
      <c r="N796" s="63" t="str">
        <f>IF(ISBLANK(H796),"",IFERROR(VLOOKUP(B796,'Np PL4 Stock'!$A:$U,21,FALSE),""))</f>
        <v>SIS</v>
      </c>
      <c r="O796" s="62">
        <f t="shared" si="128"/>
        <v>131.25</v>
      </c>
      <c r="P796" s="62">
        <f t="shared" si="126"/>
        <v>6.375e-5</v>
      </c>
      <c r="Q796" s="67">
        <f t="shared" si="129"/>
        <v>4.85714285714286e-7</v>
      </c>
      <c r="R796" s="67">
        <f t="shared" si="127"/>
        <v>6.36285714285714e-7</v>
      </c>
      <c r="S796" s="59">
        <v>16</v>
      </c>
      <c r="T796" s="147">
        <v>7.851</v>
      </c>
      <c r="U796" s="147">
        <v>9.804</v>
      </c>
      <c r="V796" s="59">
        <v>83.673</v>
      </c>
      <c r="W796" s="59">
        <v>372</v>
      </c>
      <c r="X796" s="59">
        <v>97</v>
      </c>
      <c r="Y796" s="59">
        <v>100</v>
      </c>
      <c r="Z796" s="59">
        <v>88</v>
      </c>
      <c r="AA796" s="59">
        <v>0</v>
      </c>
      <c r="AB796" s="59">
        <v>0</v>
      </c>
      <c r="AC796" s="59">
        <v>0</v>
      </c>
      <c r="AD796" s="59">
        <v>0</v>
      </c>
      <c r="AE796" s="59">
        <v>100</v>
      </c>
      <c r="AF796" s="73" t="s">
        <v>38</v>
      </c>
      <c r="AG796" s="73">
        <v>50000</v>
      </c>
      <c r="AH796" s="73" t="s">
        <v>38</v>
      </c>
      <c r="AI796" s="73" t="s">
        <v>38</v>
      </c>
      <c r="AJ796" s="73" t="s">
        <v>38</v>
      </c>
      <c r="AK796" s="73" t="s">
        <v>32</v>
      </c>
      <c r="AL796" s="77" t="str">
        <f>IF(ISBLANK(S796),"",IF(AJ796="Fail","Fail",IF(E796="PL4",IF(AND(T796&gt;STD_01122025!$D$3,U796&lt;STD_01122025!$D$4,OR(AF796="ND",AF796&lt;STD_01122025!$D$7),AH796="ND"),"Pass","Fail"),IF(E796="PL12",IF(AND(S796&lt;STD_01122025!$F$2,T796&gt;STD_01122025!$F$3,U796&lt;STD_01122025!$F$4,V796&gt;STD_01122025!$F$5,X796&gt;STD_01122025!$F$6,OR(AF796="ND",AF796&lt;STD_01122025!$F$7),AH796="ND"),"Pass","Fail"),IF(E796="SuperPL",IF(AND(T796&gt;STD_01122025!$H$3,U796&lt;STD_01122025!$H$4,V796&gt;STD_01122025!$H$5,X796&gt;STD_01122025!$H$6,OR(AF796="ND",AF796&lt;STD_01122025!$H$7),AH796="ND"),"Pass","Fail"),IF(E796="Flight",IF(AND(T796&gt;STD_01122025!$J$3,U796&lt;STD_01122025!$J$4,X796&gt;STD_01122025!$J$6,OR(AF796="ND",AF796&lt;STD_01122025!$J$7),AH796="ND"),"Pass","Fail"),""))))))</f>
        <v>Pass</v>
      </c>
      <c r="AM796" s="62">
        <f>IF(ISBLANK(B796),"",IFERROR(IF(VLOOKUP(B796,'Np PL4 Stock'!$A:$J,10,FALSE)="Np4",D796-VLOOKUP(B796,'Np PL4 Stock'!$A:$E,5,FALSE),D796-VLOOKUP(B796,'Np PL4 Stock'!$A:$E,5,FALSE)-1),""))</f>
        <v>16</v>
      </c>
      <c r="AN796" s="147">
        <v>7.851</v>
      </c>
      <c r="AO796" s="147">
        <v>9.804</v>
      </c>
      <c r="AP796" s="59">
        <v>83.673</v>
      </c>
      <c r="AQ796" s="59">
        <v>372</v>
      </c>
      <c r="AR796" s="59">
        <v>97</v>
      </c>
      <c r="AS796" s="59">
        <v>100</v>
      </c>
      <c r="AT796" s="73" t="s">
        <v>38</v>
      </c>
      <c r="AU796" s="73">
        <v>70500</v>
      </c>
      <c r="AV796" s="73" t="s">
        <v>38</v>
      </c>
      <c r="AW796" s="73" t="s">
        <v>38</v>
      </c>
      <c r="AX796" s="84" t="s">
        <v>32</v>
      </c>
      <c r="AY796" s="59">
        <v>0</v>
      </c>
      <c r="AZ796" s="59">
        <v>0</v>
      </c>
      <c r="BA796" s="59">
        <v>0</v>
      </c>
      <c r="BB796" s="59">
        <v>0</v>
      </c>
      <c r="BC796" s="59">
        <v>0</v>
      </c>
      <c r="BD796" s="59">
        <v>0</v>
      </c>
      <c r="BE796" s="84" t="s">
        <v>38</v>
      </c>
      <c r="BF796" s="84" t="s">
        <v>38</v>
      </c>
      <c r="BG796" s="84" t="s">
        <v>38</v>
      </c>
      <c r="BH796" s="84" t="s">
        <v>38</v>
      </c>
      <c r="BI796" s="85" t="s">
        <v>834</v>
      </c>
      <c r="BJ796" s="86" t="s">
        <v>261</v>
      </c>
      <c r="BK796" s="71" t="s">
        <v>495</v>
      </c>
      <c r="BL796" s="86" t="s">
        <v>155</v>
      </c>
      <c r="BM796" s="86" t="s">
        <v>178</v>
      </c>
      <c r="BN796" s="86"/>
      <c r="BO796" s="59">
        <v>7</v>
      </c>
      <c r="BP796" s="69">
        <v>256104305100447</v>
      </c>
      <c r="BQ796" s="92">
        <v>0.85</v>
      </c>
      <c r="BR796" s="93">
        <v>0.17</v>
      </c>
      <c r="BS796" s="94">
        <f t="shared" si="130"/>
        <v>1.02</v>
      </c>
      <c r="BT796" s="95">
        <v>0.3162</v>
      </c>
      <c r="BU796" s="101">
        <f t="shared" si="131"/>
        <v>1.3362</v>
      </c>
      <c r="BV796" s="102">
        <f t="shared" si="135"/>
        <v>2.68817204301075</v>
      </c>
      <c r="BW796" s="103">
        <v>1020</v>
      </c>
      <c r="BX796" s="104">
        <f t="shared" si="132"/>
        <v>0.00359193548387097</v>
      </c>
      <c r="BY796" s="105">
        <v>1000</v>
      </c>
      <c r="BZ796" s="103" t="s">
        <v>32</v>
      </c>
      <c r="CA796" s="106" t="s">
        <v>189</v>
      </c>
      <c r="CB796" s="107" t="s">
        <v>148</v>
      </c>
      <c r="CC796" s="112" t="s">
        <v>149</v>
      </c>
      <c r="CD796" s="106"/>
      <c r="CE796" s="103" t="s">
        <v>192</v>
      </c>
      <c r="CF796" s="113"/>
      <c r="CG796" s="114">
        <v>2000014261</v>
      </c>
    </row>
    <row r="797" spans="1:85">
      <c r="A797" s="53" t="str">
        <f t="shared" si="133"/>
        <v>A1-09-09-46087</v>
      </c>
      <c r="B797" s="47" t="str">
        <f t="shared" si="134"/>
        <v>A1-09-09</v>
      </c>
      <c r="C797" s="153" t="s">
        <v>43</v>
      </c>
      <c r="D797" s="49">
        <v>46087</v>
      </c>
      <c r="E797" s="50" t="s">
        <v>14</v>
      </c>
      <c r="F797" s="51" t="s">
        <v>15</v>
      </c>
      <c r="G797" s="59">
        <v>9</v>
      </c>
      <c r="H797" s="51" t="s">
        <v>144</v>
      </c>
      <c r="I797" s="59">
        <v>9</v>
      </c>
      <c r="J797" s="60">
        <f>IF(ISBLANK(H797),"",IFERROR(VLOOKUP(B797,'Np PL4 Stock'!$A:$D,4,FALSE),""))</f>
        <v>46072</v>
      </c>
      <c r="K797" s="61">
        <f>IF(ISBLANK(H797),"",SUMIF('Np PL4 Stock'!$A:$A,B797,'Np PL4 Stock'!$N:$N))</f>
        <v>2.1</v>
      </c>
      <c r="L797" s="62">
        <f>IF(ISBLANK(H797),"",VLOOKUP(LEFT(B797,5),Unit!A:B,2,FALSE))</f>
        <v>16</v>
      </c>
      <c r="M797" s="63" t="str">
        <f>IF(ISBLANK(H797),"",IFERROR(VLOOKUP(B797,'Np PL4 Stock'!$A:$T,20,FALSE),""))</f>
        <v>V1-MA1</v>
      </c>
      <c r="N797" s="63" t="str">
        <f>IF(ISBLANK(H797),"",IFERROR(VLOOKUP(B797,'Np PL4 Stock'!$A:$U,21,FALSE),""))</f>
        <v>SIS</v>
      </c>
      <c r="O797" s="62">
        <f t="shared" si="128"/>
        <v>131.25</v>
      </c>
      <c r="P797" s="62">
        <f t="shared" si="126"/>
        <v>2.25e-5</v>
      </c>
      <c r="Q797" s="67">
        <f t="shared" si="129"/>
        <v>4.85714285714286e-7</v>
      </c>
      <c r="R797" s="67">
        <f t="shared" si="127"/>
        <v>6.53485714285714e-7</v>
      </c>
      <c r="S797" s="59">
        <v>14</v>
      </c>
      <c r="T797" s="147">
        <v>7.634</v>
      </c>
      <c r="U797" s="147">
        <v>7.902</v>
      </c>
      <c r="V797" s="59">
        <v>86</v>
      </c>
      <c r="W797" s="59">
        <v>386</v>
      </c>
      <c r="X797" s="59">
        <v>97</v>
      </c>
      <c r="Y797" s="59">
        <v>100</v>
      </c>
      <c r="Z797" s="59">
        <v>88</v>
      </c>
      <c r="AA797" s="59">
        <v>0</v>
      </c>
      <c r="AB797" s="59">
        <v>0</v>
      </c>
      <c r="AC797" s="59">
        <v>0</v>
      </c>
      <c r="AD797" s="59">
        <v>0</v>
      </c>
      <c r="AE797" s="59">
        <v>100</v>
      </c>
      <c r="AF797" s="73" t="s">
        <v>38</v>
      </c>
      <c r="AG797" s="73">
        <v>75000</v>
      </c>
      <c r="AH797" s="73" t="s">
        <v>38</v>
      </c>
      <c r="AI797" s="73" t="s">
        <v>38</v>
      </c>
      <c r="AJ797" s="73" t="s">
        <v>38</v>
      </c>
      <c r="AK797" s="73" t="s">
        <v>32</v>
      </c>
      <c r="AL797" s="77" t="str">
        <f>IF(ISBLANK(S797),"",IF(AJ797="Fail","Fail",IF(E797="PL4",IF(AND(T797&gt;STD_01122025!$D$3,U797&lt;STD_01122025!$D$4,OR(AF797="ND",AF797&lt;STD_01122025!$D$7),AH797="ND"),"Pass","Fail"),IF(E797="PL12",IF(AND(S797&lt;STD_01122025!$F$2,T797&gt;STD_01122025!$F$3,U797&lt;STD_01122025!$F$4,V797&gt;STD_01122025!$F$5,X797&gt;STD_01122025!$F$6,OR(AF797="ND",AF797&lt;STD_01122025!$F$7),AH797="ND"),"Pass","Fail"),IF(E797="SuperPL",IF(AND(T797&gt;STD_01122025!$H$3,U797&lt;STD_01122025!$H$4,V797&gt;STD_01122025!$H$5,X797&gt;STD_01122025!$H$6,OR(AF797="ND",AF797&lt;STD_01122025!$H$7),AH797="ND"),"Pass","Fail"),IF(E797="Flight",IF(AND(T797&gt;STD_01122025!$J$3,U797&lt;STD_01122025!$J$4,X797&gt;STD_01122025!$J$6,OR(AF797="ND",AF797&lt;STD_01122025!$J$7),AH797="ND"),"Pass","Fail"),""))))))</f>
        <v>Pass</v>
      </c>
      <c r="AM797" s="62">
        <f>IF(ISBLANK(B797),"",IFERROR(IF(VLOOKUP(B797,'Np PL4 Stock'!$A:$J,10,FALSE)="Np4",D797-VLOOKUP(B797,'Np PL4 Stock'!$A:$E,5,FALSE),D797-VLOOKUP(B797,'Np PL4 Stock'!$A:$E,5,FALSE)-1),""))</f>
        <v>15</v>
      </c>
      <c r="AN797" s="147">
        <v>8.024</v>
      </c>
      <c r="AO797" s="147">
        <v>9.039</v>
      </c>
      <c r="AP797" s="59">
        <v>93</v>
      </c>
      <c r="AQ797" s="59">
        <v>330</v>
      </c>
      <c r="AR797" s="59">
        <v>99</v>
      </c>
      <c r="AS797" s="59">
        <v>100</v>
      </c>
      <c r="AT797" s="73" t="s">
        <v>38</v>
      </c>
      <c r="AU797" s="73">
        <v>84000</v>
      </c>
      <c r="AV797" s="73" t="s">
        <v>38</v>
      </c>
      <c r="AW797" s="73" t="s">
        <v>38</v>
      </c>
      <c r="AX797" s="84" t="s">
        <v>32</v>
      </c>
      <c r="AY797" s="59">
        <v>0</v>
      </c>
      <c r="AZ797" s="59">
        <v>0</v>
      </c>
      <c r="BA797" s="59">
        <v>0</v>
      </c>
      <c r="BB797" s="59">
        <v>0</v>
      </c>
      <c r="BC797" s="59">
        <v>0</v>
      </c>
      <c r="BD797" s="59">
        <v>0</v>
      </c>
      <c r="BE797" s="84" t="s">
        <v>38</v>
      </c>
      <c r="BF797" s="84" t="s">
        <v>38</v>
      </c>
      <c r="BG797" s="84" t="s">
        <v>38</v>
      </c>
      <c r="BH797" s="84" t="s">
        <v>38</v>
      </c>
      <c r="BI797" s="85" t="s">
        <v>834</v>
      </c>
      <c r="BJ797" s="86" t="s">
        <v>261</v>
      </c>
      <c r="BK797" s="71" t="s">
        <v>495</v>
      </c>
      <c r="BL797" s="86" t="s">
        <v>155</v>
      </c>
      <c r="BM797" s="86" t="s">
        <v>178</v>
      </c>
      <c r="BN797" s="86"/>
      <c r="BO797" s="59">
        <v>7</v>
      </c>
      <c r="BP797" s="69">
        <v>256104305100447</v>
      </c>
      <c r="BQ797" s="92">
        <v>0.3</v>
      </c>
      <c r="BR797" s="93">
        <v>0.06</v>
      </c>
      <c r="BS797" s="94">
        <f t="shared" si="130"/>
        <v>0.36</v>
      </c>
      <c r="BT797" s="95">
        <v>0.12132</v>
      </c>
      <c r="BU797" s="101">
        <f t="shared" si="131"/>
        <v>0.48132</v>
      </c>
      <c r="BV797" s="102">
        <f t="shared" si="135"/>
        <v>3.03030303030303</v>
      </c>
      <c r="BW797" s="103">
        <v>360</v>
      </c>
      <c r="BX797" s="104">
        <f t="shared" si="132"/>
        <v>0.00145854545454545</v>
      </c>
      <c r="BY797" s="105">
        <v>1000</v>
      </c>
      <c r="BZ797" s="103" t="s">
        <v>32</v>
      </c>
      <c r="CA797" s="106" t="s">
        <v>189</v>
      </c>
      <c r="CB797" s="107" t="s">
        <v>148</v>
      </c>
      <c r="CC797" s="112" t="s">
        <v>149</v>
      </c>
      <c r="CD797" s="106"/>
      <c r="CE797" s="103" t="s">
        <v>192</v>
      </c>
      <c r="CF797" s="113"/>
      <c r="CG797" s="114">
        <v>2000014261</v>
      </c>
    </row>
    <row r="798" spans="1:85">
      <c r="A798" s="53" t="str">
        <f t="shared" si="133"/>
        <v>A1-16-09-46088</v>
      </c>
      <c r="B798" s="47" t="str">
        <f t="shared" si="134"/>
        <v>A1-16-09</v>
      </c>
      <c r="C798" s="153" t="s">
        <v>43</v>
      </c>
      <c r="D798" s="49">
        <v>46088</v>
      </c>
      <c r="E798" s="50" t="s">
        <v>14</v>
      </c>
      <c r="F798" s="51" t="s">
        <v>15</v>
      </c>
      <c r="G798" s="59">
        <v>9</v>
      </c>
      <c r="H798" s="51" t="s">
        <v>144</v>
      </c>
      <c r="I798" s="59">
        <v>16</v>
      </c>
      <c r="J798" s="60">
        <f>IF(ISBLANK(H798),"",IFERROR(VLOOKUP(B798,'Np PL4 Stock'!$A:$D,4,FALSE),""))</f>
        <v>46073</v>
      </c>
      <c r="K798" s="61">
        <f>IF(ISBLANK(H798),"",SUMIF('Np PL4 Stock'!$A:$A,B798,'Np PL4 Stock'!$N:$N))</f>
        <v>1.2</v>
      </c>
      <c r="L798" s="62">
        <f>IF(ISBLANK(H798),"",VLOOKUP(LEFT(B798,5),Unit!A:B,2,FALSE))</f>
        <v>8</v>
      </c>
      <c r="M798" s="63" t="str">
        <f>IF(ISBLANK(H798),"",IFERROR(VLOOKUP(B798,'Np PL4 Stock'!$A:$T,20,FALSE),""))</f>
        <v>V1-MB1</v>
      </c>
      <c r="N798" s="63" t="str">
        <f>IF(ISBLANK(H798),"",IFERROR(VLOOKUP(B798,'Np PL4 Stock'!$A:$U,21,FALSE),""))</f>
        <v>SIS</v>
      </c>
      <c r="O798" s="62">
        <f t="shared" si="128"/>
        <v>150</v>
      </c>
      <c r="P798" s="62">
        <f t="shared" si="126"/>
        <v>5.5e-5</v>
      </c>
      <c r="Q798" s="67">
        <f t="shared" si="129"/>
        <v>3.66666666666667e-7</v>
      </c>
      <c r="R798" s="67">
        <f t="shared" si="127"/>
        <v>5.58148148148148e-7</v>
      </c>
      <c r="S798" s="59">
        <v>13</v>
      </c>
      <c r="T798" s="147">
        <v>7.628</v>
      </c>
      <c r="U798" s="147">
        <v>8.967</v>
      </c>
      <c r="V798" s="59">
        <v>80</v>
      </c>
      <c r="W798" s="71">
        <v>384</v>
      </c>
      <c r="X798" s="59">
        <v>95</v>
      </c>
      <c r="Y798" s="59">
        <v>100</v>
      </c>
      <c r="Z798" s="59">
        <v>84</v>
      </c>
      <c r="AA798" s="59">
        <v>0</v>
      </c>
      <c r="AB798" s="59">
        <v>0</v>
      </c>
      <c r="AC798" s="59">
        <v>0</v>
      </c>
      <c r="AD798" s="59">
        <v>0</v>
      </c>
      <c r="AE798" s="59">
        <v>100</v>
      </c>
      <c r="AF798" s="73" t="s">
        <v>38</v>
      </c>
      <c r="AG798" s="73">
        <v>72000</v>
      </c>
      <c r="AH798" s="73" t="s">
        <v>38</v>
      </c>
      <c r="AI798" s="73" t="s">
        <v>38</v>
      </c>
      <c r="AJ798" s="73" t="s">
        <v>38</v>
      </c>
      <c r="AK798" s="73" t="s">
        <v>32</v>
      </c>
      <c r="AL798" s="77" t="str">
        <f>IF(ISBLANK(S798),"",IF(AJ798="Fail","Fail",IF(E798="PL4",IF(AND(T798&gt;STD_01122025!$D$3,U798&lt;STD_01122025!$D$4,OR(AF798="ND",AF798&lt;STD_01122025!$D$7),AH798="ND"),"Pass","Fail"),IF(E798="PL12",IF(AND(S798&lt;STD_01122025!$F$2,T798&gt;STD_01122025!$F$3,U798&lt;STD_01122025!$F$4,V798&gt;STD_01122025!$F$5,X798&gt;STD_01122025!$F$6,OR(AF798="ND",AF798&lt;STD_01122025!$F$7),AH798="ND"),"Pass","Fail"),IF(E798="SuperPL",IF(AND(T798&gt;STD_01122025!$H$3,U798&lt;STD_01122025!$H$4,V798&gt;STD_01122025!$H$5,X798&gt;STD_01122025!$H$6,OR(AF798="ND",AF798&lt;STD_01122025!$H$7),AH798="ND"),"Pass","Fail"),IF(E798="Flight",IF(AND(T798&gt;STD_01122025!$J$3,U798&lt;STD_01122025!$J$4,X798&gt;STD_01122025!$J$6,OR(AF798="ND",AF798&lt;STD_01122025!$J$7),AH798="ND"),"Pass","Fail"),""))))))</f>
        <v>Pass</v>
      </c>
      <c r="AM798" s="62">
        <f>IF(ISBLANK(B798),"",IFERROR(IF(VLOOKUP(B798,'Np PL4 Stock'!$A:$J,10,FALSE)="Np4",D798-VLOOKUP(B798,'Np PL4 Stock'!$A:$E,5,FALSE),D798-VLOOKUP(B798,'Np PL4 Stock'!$A:$E,5,FALSE)-1),""))</f>
        <v>15</v>
      </c>
      <c r="AN798" s="147">
        <v>8.463</v>
      </c>
      <c r="AO798" s="147">
        <v>9.818</v>
      </c>
      <c r="AP798" s="59">
        <v>96.154</v>
      </c>
      <c r="AQ798" s="59">
        <v>255</v>
      </c>
      <c r="AR798" s="59">
        <v>95</v>
      </c>
      <c r="AS798" s="59">
        <v>100</v>
      </c>
      <c r="AT798" s="73">
        <v>6500</v>
      </c>
      <c r="AU798" s="73">
        <v>37500</v>
      </c>
      <c r="AV798" s="73" t="s">
        <v>38</v>
      </c>
      <c r="AW798" s="73" t="s">
        <v>38</v>
      </c>
      <c r="AX798" s="84" t="s">
        <v>32</v>
      </c>
      <c r="AY798" s="59">
        <v>0</v>
      </c>
      <c r="AZ798" s="59">
        <v>0</v>
      </c>
      <c r="BA798" s="59">
        <v>0</v>
      </c>
      <c r="BB798" s="59">
        <v>0</v>
      </c>
      <c r="BC798" s="59">
        <v>0</v>
      </c>
      <c r="BD798" s="59">
        <v>0</v>
      </c>
      <c r="BE798" s="84" t="s">
        <v>38</v>
      </c>
      <c r="BF798" s="84" t="s">
        <v>38</v>
      </c>
      <c r="BG798" s="84" t="s">
        <v>38</v>
      </c>
      <c r="BH798" s="84" t="s">
        <v>38</v>
      </c>
      <c r="BI798" s="85" t="s">
        <v>527</v>
      </c>
      <c r="BJ798" s="86" t="s">
        <v>258</v>
      </c>
      <c r="BK798" s="86" t="s">
        <v>488</v>
      </c>
      <c r="BL798" s="86" t="s">
        <v>155</v>
      </c>
      <c r="BM798" s="86" t="s">
        <v>178</v>
      </c>
      <c r="BN798" s="86"/>
      <c r="BO798" s="59">
        <v>5</v>
      </c>
      <c r="BP798" s="69">
        <v>256104305100448</v>
      </c>
      <c r="BQ798" s="92">
        <v>0.4</v>
      </c>
      <c r="BR798" s="93">
        <v>0.04</v>
      </c>
      <c r="BS798" s="94">
        <f t="shared" si="130"/>
        <v>0.44</v>
      </c>
      <c r="BT798" s="95">
        <v>0.229777777777778</v>
      </c>
      <c r="BU798" s="101">
        <f t="shared" si="131"/>
        <v>0.669777777777778</v>
      </c>
      <c r="BV798" s="102">
        <f t="shared" si="135"/>
        <v>3.92156862745098</v>
      </c>
      <c r="BW798" s="103">
        <v>488.888888888889</v>
      </c>
      <c r="BX798" s="104">
        <f t="shared" si="132"/>
        <v>0.00262657952069717</v>
      </c>
      <c r="BY798" s="105">
        <v>900</v>
      </c>
      <c r="BZ798" s="103" t="s">
        <v>32</v>
      </c>
      <c r="CA798" s="106" t="s">
        <v>189</v>
      </c>
      <c r="CB798" s="107" t="s">
        <v>148</v>
      </c>
      <c r="CC798" s="112" t="s">
        <v>149</v>
      </c>
      <c r="CD798" s="106"/>
      <c r="CE798" s="103" t="s">
        <v>192</v>
      </c>
      <c r="CF798" s="113"/>
      <c r="CG798" s="114">
        <v>2000019562</v>
      </c>
    </row>
    <row r="799" spans="1:85">
      <c r="A799" s="53" t="str">
        <f t="shared" si="133"/>
        <v>A1-20-09-46088</v>
      </c>
      <c r="B799" s="47" t="str">
        <f t="shared" si="134"/>
        <v>A1-20-09</v>
      </c>
      <c r="C799" s="153" t="s">
        <v>43</v>
      </c>
      <c r="D799" s="49">
        <v>46088</v>
      </c>
      <c r="E799" s="50" t="s">
        <v>14</v>
      </c>
      <c r="F799" s="51" t="s">
        <v>15</v>
      </c>
      <c r="G799" s="59">
        <v>9</v>
      </c>
      <c r="H799" s="51" t="s">
        <v>144</v>
      </c>
      <c r="I799" s="59">
        <v>20</v>
      </c>
      <c r="J799" s="60">
        <f>IF(ISBLANK(H799),"",IFERROR(VLOOKUP(B799,'Np PL4 Stock'!$A:$D,4,FALSE),""))</f>
        <v>46073</v>
      </c>
      <c r="K799" s="61">
        <f>IF(ISBLANK(H799),"",SUMIF('Np PL4 Stock'!$A:$A,B799,'Np PL4 Stock'!$N:$N))</f>
        <v>1.2</v>
      </c>
      <c r="L799" s="62">
        <f>IF(ISBLANK(H799),"",VLOOKUP(LEFT(B799,5),Unit!A:B,2,FALSE))</f>
        <v>8</v>
      </c>
      <c r="M799" s="63" t="str">
        <f>IF(ISBLANK(H799),"",IFERROR(VLOOKUP(B799,'Np PL4 Stock'!$A:$T,20,FALSE),""))</f>
        <v>V1-MA1</v>
      </c>
      <c r="N799" s="63" t="str">
        <f>IF(ISBLANK(H799),"",IFERROR(VLOOKUP(B799,'Np PL4 Stock'!$A:$U,21,FALSE),""))</f>
        <v>SIS</v>
      </c>
      <c r="O799" s="62">
        <f t="shared" si="128"/>
        <v>150</v>
      </c>
      <c r="P799" s="62">
        <f t="shared" si="126"/>
        <v>2.475e-5</v>
      </c>
      <c r="Q799" s="67">
        <f t="shared" si="129"/>
        <v>4.95e-7</v>
      </c>
      <c r="R799" s="67">
        <f t="shared" si="127"/>
        <v>6.99013333333333e-7</v>
      </c>
      <c r="S799" s="71">
        <v>15</v>
      </c>
      <c r="T799" s="148">
        <v>8.36</v>
      </c>
      <c r="U799" s="148">
        <v>9.888</v>
      </c>
      <c r="V799" s="70">
        <v>95.238</v>
      </c>
      <c r="W799" s="71">
        <v>274</v>
      </c>
      <c r="X799" s="59">
        <v>96</v>
      </c>
      <c r="Y799" s="59">
        <v>100</v>
      </c>
      <c r="Z799" s="59">
        <v>88</v>
      </c>
      <c r="AA799" s="59">
        <v>0</v>
      </c>
      <c r="AB799" s="59">
        <v>0</v>
      </c>
      <c r="AC799" s="59">
        <v>0</v>
      </c>
      <c r="AD799" s="59">
        <v>0</v>
      </c>
      <c r="AE799" s="59">
        <v>100</v>
      </c>
      <c r="AF799" s="73" t="s">
        <v>38</v>
      </c>
      <c r="AG799" s="73">
        <v>69500</v>
      </c>
      <c r="AH799" s="73" t="s">
        <v>38</v>
      </c>
      <c r="AI799" s="73" t="s">
        <v>38</v>
      </c>
      <c r="AJ799" s="73" t="s">
        <v>38</v>
      </c>
      <c r="AK799" s="73" t="s">
        <v>32</v>
      </c>
      <c r="AL799" s="77" t="str">
        <f>IF(ISBLANK(S799),"",IF(AJ799="Fail","Fail",IF(E799="PL4",IF(AND(T799&gt;STD_01122025!$D$3,U799&lt;STD_01122025!$D$4,OR(AF799="ND",AF799&lt;STD_01122025!$D$7),AH799="ND"),"Pass","Fail"),IF(E799="PL12",IF(AND(S799&lt;STD_01122025!$F$2,T799&gt;STD_01122025!$F$3,U799&lt;STD_01122025!$F$4,V799&gt;STD_01122025!$F$5,X799&gt;STD_01122025!$F$6,OR(AF799="ND",AF799&lt;STD_01122025!$F$7),AH799="ND"),"Pass","Fail"),IF(E799="SuperPL",IF(AND(T799&gt;STD_01122025!$H$3,U799&lt;STD_01122025!$H$4,V799&gt;STD_01122025!$H$5,X799&gt;STD_01122025!$H$6,OR(AF799="ND",AF799&lt;STD_01122025!$H$7),AH799="ND"),"Pass","Fail"),IF(E799="Flight",IF(AND(T799&gt;STD_01122025!$J$3,U799&lt;STD_01122025!$J$4,X799&gt;STD_01122025!$J$6,OR(AF799="ND",AF799&lt;STD_01122025!$J$7),AH799="ND"),"Pass","Fail"),""))))))</f>
        <v>Pass</v>
      </c>
      <c r="AM799" s="62">
        <f>IF(ISBLANK(B799),"",IFERROR(IF(VLOOKUP(B799,'Np PL4 Stock'!$A:$J,10,FALSE)="Np4",D799-VLOOKUP(B799,'Np PL4 Stock'!$A:$E,5,FALSE),D799-VLOOKUP(B799,'Np PL4 Stock'!$A:$E,5,FALSE)-1),""))</f>
        <v>15</v>
      </c>
      <c r="AN799" s="147">
        <v>8.36</v>
      </c>
      <c r="AO799" s="147">
        <v>9.888</v>
      </c>
      <c r="AP799" s="59">
        <v>95.238</v>
      </c>
      <c r="AQ799" s="59">
        <v>274</v>
      </c>
      <c r="AR799" s="59">
        <v>96</v>
      </c>
      <c r="AS799" s="59">
        <v>100</v>
      </c>
      <c r="AT799" s="73" t="s">
        <v>38</v>
      </c>
      <c r="AU799" s="73">
        <v>44000</v>
      </c>
      <c r="AV799" s="73" t="s">
        <v>38</v>
      </c>
      <c r="AW799" s="73" t="s">
        <v>38</v>
      </c>
      <c r="AX799" s="84" t="s">
        <v>32</v>
      </c>
      <c r="AY799" s="59">
        <v>0</v>
      </c>
      <c r="AZ799" s="59">
        <v>0</v>
      </c>
      <c r="BA799" s="59">
        <v>0</v>
      </c>
      <c r="BB799" s="59">
        <v>0</v>
      </c>
      <c r="BC799" s="59">
        <v>0</v>
      </c>
      <c r="BD799" s="59">
        <v>0</v>
      </c>
      <c r="BE799" s="84" t="s">
        <v>38</v>
      </c>
      <c r="BF799" s="84" t="s">
        <v>38</v>
      </c>
      <c r="BG799" s="84" t="s">
        <v>38</v>
      </c>
      <c r="BH799" s="84" t="s">
        <v>38</v>
      </c>
      <c r="BI799" s="85" t="s">
        <v>527</v>
      </c>
      <c r="BJ799" s="86" t="s">
        <v>258</v>
      </c>
      <c r="BK799" s="86" t="s">
        <v>488</v>
      </c>
      <c r="BL799" s="86" t="s">
        <v>155</v>
      </c>
      <c r="BM799" s="86" t="s">
        <v>178</v>
      </c>
      <c r="BN799" s="86"/>
      <c r="BO799" s="59">
        <v>7</v>
      </c>
      <c r="BP799" s="69">
        <v>256104305100448</v>
      </c>
      <c r="BQ799" s="92">
        <v>0.18</v>
      </c>
      <c r="BR799" s="93">
        <v>0.018</v>
      </c>
      <c r="BS799" s="94">
        <f t="shared" si="130"/>
        <v>0.198</v>
      </c>
      <c r="BT799" s="95">
        <v>0.1034</v>
      </c>
      <c r="BU799" s="101">
        <f t="shared" si="131"/>
        <v>0.3014</v>
      </c>
      <c r="BV799" s="102">
        <f t="shared" si="135"/>
        <v>3.64963503649635</v>
      </c>
      <c r="BW799" s="103">
        <v>220</v>
      </c>
      <c r="BX799" s="104">
        <f t="shared" si="132"/>
        <v>0.0011</v>
      </c>
      <c r="BY799" s="105">
        <v>900</v>
      </c>
      <c r="BZ799" s="103" t="s">
        <v>32</v>
      </c>
      <c r="CA799" s="106" t="s">
        <v>189</v>
      </c>
      <c r="CB799" s="107" t="s">
        <v>148</v>
      </c>
      <c r="CC799" s="112" t="s">
        <v>149</v>
      </c>
      <c r="CD799" s="106"/>
      <c r="CE799" s="103" t="s">
        <v>192</v>
      </c>
      <c r="CF799" s="113"/>
      <c r="CG799" s="114">
        <v>2000019562</v>
      </c>
    </row>
    <row r="800" spans="1:85">
      <c r="A800" s="53" t="str">
        <f t="shared" si="133"/>
        <v>A1-08-09-46089</v>
      </c>
      <c r="B800" s="47" t="str">
        <f t="shared" si="134"/>
        <v>A1-08-09</v>
      </c>
      <c r="C800" s="153" t="s">
        <v>43</v>
      </c>
      <c r="D800" s="49">
        <v>46089</v>
      </c>
      <c r="E800" s="50" t="s">
        <v>14</v>
      </c>
      <c r="F800" s="51" t="s">
        <v>15</v>
      </c>
      <c r="G800" s="59">
        <v>9</v>
      </c>
      <c r="H800" s="51" t="s">
        <v>144</v>
      </c>
      <c r="I800" s="59">
        <v>8</v>
      </c>
      <c r="J800" s="60">
        <f>IF(ISBLANK(H800),"",IFERROR(VLOOKUP(B800,'Np PL4 Stock'!$A:$D,4,FALSE),""))</f>
        <v>46072</v>
      </c>
      <c r="K800" s="61">
        <f>IF(ISBLANK(H800),"",SUMIF('Np PL4 Stock'!$A:$A,B800,'Np PL4 Stock'!$N:$N))</f>
        <v>2.1</v>
      </c>
      <c r="L800" s="62">
        <f>IF(ISBLANK(H800),"",VLOOKUP(LEFT(B800,5),Unit!A:B,2,FALSE))</f>
        <v>16</v>
      </c>
      <c r="M800" s="63" t="str">
        <f>IF(ISBLANK(H800),"",IFERROR(VLOOKUP(B800,'Np PL4 Stock'!$A:$T,20,FALSE),""))</f>
        <v>V1-MB1</v>
      </c>
      <c r="N800" s="63" t="str">
        <f>IF(ISBLANK(H800),"",IFERROR(VLOOKUP(B800,'Np PL4 Stock'!$A:$U,21,FALSE),""))</f>
        <v>SIS</v>
      </c>
      <c r="O800" s="62">
        <f t="shared" si="128"/>
        <v>131.25</v>
      </c>
      <c r="P800" s="62">
        <f t="shared" si="126"/>
        <v>4.8125e-5</v>
      </c>
      <c r="Q800" s="67">
        <f t="shared" si="129"/>
        <v>3.66666666666667e-7</v>
      </c>
      <c r="R800" s="67">
        <f t="shared" si="127"/>
        <v>5.03827160493827e-7</v>
      </c>
      <c r="S800" s="59">
        <v>15</v>
      </c>
      <c r="T800" s="147">
        <v>7.824</v>
      </c>
      <c r="U800" s="147">
        <v>9.85</v>
      </c>
      <c r="V800" s="59">
        <v>84.211</v>
      </c>
      <c r="W800" s="59">
        <v>360</v>
      </c>
      <c r="X800" s="59">
        <v>99</v>
      </c>
      <c r="Y800" s="59">
        <v>100</v>
      </c>
      <c r="Z800" s="59">
        <v>92</v>
      </c>
      <c r="AA800" s="59">
        <v>0</v>
      </c>
      <c r="AB800" s="59">
        <v>0</v>
      </c>
      <c r="AC800" s="59">
        <v>0</v>
      </c>
      <c r="AD800" s="59">
        <v>0</v>
      </c>
      <c r="AE800" s="59">
        <v>100</v>
      </c>
      <c r="AF800" s="73" t="s">
        <v>38</v>
      </c>
      <c r="AG800" s="73">
        <v>73000</v>
      </c>
      <c r="AH800" s="73" t="s">
        <v>38</v>
      </c>
      <c r="AI800" s="73" t="s">
        <v>38</v>
      </c>
      <c r="AJ800" s="73" t="s">
        <v>38</v>
      </c>
      <c r="AK800" s="73" t="s">
        <v>32</v>
      </c>
      <c r="AL800" s="77" t="str">
        <f>IF(ISBLANK(S800),"",IF(AJ800="Fail","Fail",IF(E800="PL4",IF(AND(T800&gt;STD_01122025!$D$3,U800&lt;STD_01122025!$D$4,OR(AF800="ND",AF800&lt;STD_01122025!$D$7),AH800="ND"),"Pass","Fail"),IF(E800="PL12",IF(AND(S800&lt;STD_01122025!$F$2,T800&gt;STD_01122025!$F$3,U800&lt;STD_01122025!$F$4,V800&gt;STD_01122025!$F$5,X800&gt;STD_01122025!$F$6,OR(AF800="ND",AF800&lt;STD_01122025!$F$7),AH800="ND"),"Pass","Fail"),IF(E800="SuperPL",IF(AND(T800&gt;STD_01122025!$H$3,U800&lt;STD_01122025!$H$4,V800&gt;STD_01122025!$H$5,X800&gt;STD_01122025!$H$6,OR(AF800="ND",AF800&lt;STD_01122025!$H$7),AH800="ND"),"Pass","Fail"),IF(E800="Flight",IF(AND(T800&gt;STD_01122025!$J$3,U800&lt;STD_01122025!$J$4,X800&gt;STD_01122025!$J$6,OR(AF800="ND",AF800&lt;STD_01122025!$J$7),AH800="ND"),"Pass","Fail"),""))))))</f>
        <v>Pass</v>
      </c>
      <c r="AM800" s="62">
        <f>IF(ISBLANK(B800),"",IFERROR(IF(VLOOKUP(B800,'Np PL4 Stock'!$A:$J,10,FALSE)="Np4",D800-VLOOKUP(B800,'Np PL4 Stock'!$A:$E,5,FALSE),D800-VLOOKUP(B800,'Np PL4 Stock'!$A:$E,5,FALSE)-1),""))</f>
        <v>17</v>
      </c>
      <c r="AN800" s="147">
        <v>8.41</v>
      </c>
      <c r="AO800" s="147">
        <v>9.435</v>
      </c>
      <c r="AP800" s="59">
        <v>98.592</v>
      </c>
      <c r="AQ800" s="59">
        <v>260</v>
      </c>
      <c r="AR800" s="59">
        <v>99</v>
      </c>
      <c r="AS800" s="59">
        <v>100</v>
      </c>
      <c r="AT800" s="73" t="s">
        <v>38</v>
      </c>
      <c r="AU800" s="73">
        <v>50000</v>
      </c>
      <c r="AV800" s="73" t="s">
        <v>38</v>
      </c>
      <c r="AW800" s="73" t="s">
        <v>38</v>
      </c>
      <c r="AX800" s="84" t="s">
        <v>32</v>
      </c>
      <c r="AY800" s="59">
        <v>0</v>
      </c>
      <c r="AZ800" s="59">
        <v>0</v>
      </c>
      <c r="BA800" s="59">
        <v>0</v>
      </c>
      <c r="BB800" s="59">
        <v>0</v>
      </c>
      <c r="BC800" s="59">
        <v>0</v>
      </c>
      <c r="BD800" s="59">
        <v>0</v>
      </c>
      <c r="BE800" s="84" t="s">
        <v>38</v>
      </c>
      <c r="BF800" s="84" t="s">
        <v>38</v>
      </c>
      <c r="BG800" s="84" t="s">
        <v>38</v>
      </c>
      <c r="BH800" s="84" t="s">
        <v>38</v>
      </c>
      <c r="BI800" s="85" t="s">
        <v>773</v>
      </c>
      <c r="BJ800" s="86" t="s">
        <v>243</v>
      </c>
      <c r="BK800" s="86" t="s">
        <v>483</v>
      </c>
      <c r="BL800" s="86" t="s">
        <v>155</v>
      </c>
      <c r="BM800" s="86" t="s">
        <v>178</v>
      </c>
      <c r="BN800" s="86"/>
      <c r="BO800" s="59">
        <v>7</v>
      </c>
      <c r="BP800" s="69">
        <v>256104305100449</v>
      </c>
      <c r="BQ800" s="92">
        <v>0.7</v>
      </c>
      <c r="BR800" s="93">
        <v>0.07</v>
      </c>
      <c r="BS800" s="94">
        <f t="shared" si="130"/>
        <v>0.77</v>
      </c>
      <c r="BT800" s="95">
        <v>0.288037037037037</v>
      </c>
      <c r="BU800" s="101">
        <f t="shared" si="131"/>
        <v>1.05803703703704</v>
      </c>
      <c r="BV800" s="102">
        <f t="shared" si="135"/>
        <v>3.84615384615385</v>
      </c>
      <c r="BW800" s="103">
        <v>855.555555555556</v>
      </c>
      <c r="BX800" s="104">
        <f t="shared" si="132"/>
        <v>0.00406937321937322</v>
      </c>
      <c r="BY800" s="105">
        <v>900</v>
      </c>
      <c r="BZ800" s="103" t="s">
        <v>32</v>
      </c>
      <c r="CA800" s="106" t="s">
        <v>189</v>
      </c>
      <c r="CB800" s="107" t="s">
        <v>148</v>
      </c>
      <c r="CC800" s="112" t="s">
        <v>149</v>
      </c>
      <c r="CD800" s="106"/>
      <c r="CE800" s="103" t="s">
        <v>192</v>
      </c>
      <c r="CF800" s="113"/>
      <c r="CG800" s="114">
        <v>2000017239</v>
      </c>
    </row>
    <row r="801" spans="1:85">
      <c r="A801" s="53" t="str">
        <f t="shared" si="133"/>
        <v>A1-11-09-46089</v>
      </c>
      <c r="B801" s="47" t="str">
        <f t="shared" si="134"/>
        <v>A1-11-09</v>
      </c>
      <c r="C801" s="153" t="s">
        <v>43</v>
      </c>
      <c r="D801" s="49">
        <v>46089</v>
      </c>
      <c r="E801" s="50" t="s">
        <v>14</v>
      </c>
      <c r="F801" s="51" t="s">
        <v>15</v>
      </c>
      <c r="G801" s="59">
        <v>9</v>
      </c>
      <c r="H801" s="51" t="s">
        <v>144</v>
      </c>
      <c r="I801" s="59">
        <v>11</v>
      </c>
      <c r="J801" s="60">
        <f>IF(ISBLANK(H801),"",IFERROR(VLOOKUP(B801,'Np PL4 Stock'!$A:$D,4,FALSE),""))</f>
        <v>46072</v>
      </c>
      <c r="K801" s="61">
        <f>IF(ISBLANK(H801),"",SUMIF('Np PL4 Stock'!$A:$A,B801,'Np PL4 Stock'!$N:$N))</f>
        <v>1.2</v>
      </c>
      <c r="L801" s="62">
        <f>IF(ISBLANK(H801),"",VLOOKUP(LEFT(B801,5),Unit!A:B,2,FALSE))</f>
        <v>8</v>
      </c>
      <c r="M801" s="63" t="str">
        <f>IF(ISBLANK(H801),"",IFERROR(VLOOKUP(B801,'Np PL4 Stock'!$A:$T,20,FALSE),""))</f>
        <v>V1-MA1</v>
      </c>
      <c r="N801" s="63" t="str">
        <f>IF(ISBLANK(H801),"",IFERROR(VLOOKUP(B801,'Np PL4 Stock'!$A:$U,21,FALSE),""))</f>
        <v>SIS</v>
      </c>
      <c r="O801" s="62">
        <f t="shared" si="128"/>
        <v>150</v>
      </c>
      <c r="P801" s="62">
        <f t="shared" si="126"/>
        <v>8.25e-5</v>
      </c>
      <c r="Q801" s="67">
        <f t="shared" si="129"/>
        <v>5.5e-7</v>
      </c>
      <c r="R801" s="67">
        <f t="shared" si="127"/>
        <v>7.293e-7</v>
      </c>
      <c r="S801" s="59">
        <v>16</v>
      </c>
      <c r="T801" s="147">
        <v>7.626</v>
      </c>
      <c r="U801" s="147">
        <v>9.469</v>
      </c>
      <c r="V801" s="59">
        <v>81.818</v>
      </c>
      <c r="W801" s="59">
        <v>383</v>
      </c>
      <c r="X801" s="59">
        <v>94</v>
      </c>
      <c r="Y801" s="59">
        <v>100</v>
      </c>
      <c r="Z801" s="59">
        <v>80</v>
      </c>
      <c r="AA801" s="59">
        <v>0</v>
      </c>
      <c r="AB801" s="59">
        <v>0</v>
      </c>
      <c r="AC801" s="59">
        <v>0</v>
      </c>
      <c r="AD801" s="59">
        <v>0</v>
      </c>
      <c r="AE801" s="59">
        <v>100</v>
      </c>
      <c r="AF801" s="73" t="s">
        <v>38</v>
      </c>
      <c r="AG801" s="73">
        <v>54000</v>
      </c>
      <c r="AH801" s="73" t="s">
        <v>38</v>
      </c>
      <c r="AI801" s="73" t="s">
        <v>38</v>
      </c>
      <c r="AJ801" s="73" t="s">
        <v>38</v>
      </c>
      <c r="AK801" s="73" t="s">
        <v>32</v>
      </c>
      <c r="AL801" s="77" t="str">
        <f>IF(ISBLANK(S801),"",IF(AJ801="Fail","Fail",IF(E801="PL4",IF(AND(T801&gt;STD_01122025!$D$3,U801&lt;STD_01122025!$D$4,OR(AF801="ND",AF801&lt;STD_01122025!$D$7),AH801="ND"),"Pass","Fail"),IF(E801="PL12",IF(AND(S801&lt;STD_01122025!$F$2,T801&gt;STD_01122025!$F$3,U801&lt;STD_01122025!$F$4,V801&gt;STD_01122025!$F$5,X801&gt;STD_01122025!$F$6,OR(AF801="ND",AF801&lt;STD_01122025!$F$7),AH801="ND"),"Pass","Fail"),IF(E801="SuperPL",IF(AND(T801&gt;STD_01122025!$H$3,U801&lt;STD_01122025!$H$4,V801&gt;STD_01122025!$H$5,X801&gt;STD_01122025!$H$6,OR(AF801="ND",AF801&lt;STD_01122025!$H$7),AH801="ND"),"Pass","Fail"),IF(E801="Flight",IF(AND(T801&gt;STD_01122025!$J$3,U801&lt;STD_01122025!$J$4,X801&gt;STD_01122025!$J$6,OR(AF801="ND",AF801&lt;STD_01122025!$J$7),AH801="ND"),"Pass","Fail"),""))))))</f>
        <v>Pass</v>
      </c>
      <c r="AM801" s="62">
        <f>IF(ISBLANK(B801),"",IFERROR(IF(VLOOKUP(B801,'Np PL4 Stock'!$A:$J,10,FALSE)="Np4",D801-VLOOKUP(B801,'Np PL4 Stock'!$A:$E,5,FALSE),D801-VLOOKUP(B801,'Np PL4 Stock'!$A:$E,5,FALSE)-1),""))</f>
        <v>17</v>
      </c>
      <c r="AN801" s="147">
        <v>8</v>
      </c>
      <c r="AO801" s="147">
        <v>9.84</v>
      </c>
      <c r="AP801" s="59">
        <v>89.286</v>
      </c>
      <c r="AQ801" s="59">
        <v>333</v>
      </c>
      <c r="AR801" s="59">
        <v>94</v>
      </c>
      <c r="AS801" s="59">
        <v>100</v>
      </c>
      <c r="AT801" s="73" t="s">
        <v>38</v>
      </c>
      <c r="AU801" s="73">
        <v>35000</v>
      </c>
      <c r="AV801" s="73" t="s">
        <v>38</v>
      </c>
      <c r="AW801" s="73" t="s">
        <v>38</v>
      </c>
      <c r="AX801" s="84" t="s">
        <v>32</v>
      </c>
      <c r="AY801" s="59">
        <v>0</v>
      </c>
      <c r="AZ801" s="59">
        <v>0</v>
      </c>
      <c r="BA801" s="59">
        <v>0</v>
      </c>
      <c r="BB801" s="59">
        <v>0</v>
      </c>
      <c r="BC801" s="59">
        <v>0</v>
      </c>
      <c r="BD801" s="59">
        <v>0</v>
      </c>
      <c r="BE801" s="84" t="s">
        <v>38</v>
      </c>
      <c r="BF801" s="84" t="s">
        <v>38</v>
      </c>
      <c r="BG801" s="84" t="s">
        <v>38</v>
      </c>
      <c r="BH801" s="84" t="s">
        <v>38</v>
      </c>
      <c r="BI801" s="85" t="s">
        <v>554</v>
      </c>
      <c r="BJ801" s="86" t="s">
        <v>240</v>
      </c>
      <c r="BK801" s="86" t="s">
        <v>483</v>
      </c>
      <c r="BL801" s="86" t="s">
        <v>155</v>
      </c>
      <c r="BM801" s="86" t="s">
        <v>178</v>
      </c>
      <c r="BN801" s="86"/>
      <c r="BO801" s="59">
        <v>7</v>
      </c>
      <c r="BP801" s="69">
        <v>256104305100450</v>
      </c>
      <c r="BQ801" s="92">
        <v>0.6</v>
      </c>
      <c r="BR801" s="93">
        <v>0.06</v>
      </c>
      <c r="BS801" s="94">
        <f t="shared" si="130"/>
        <v>0.66</v>
      </c>
      <c r="BT801" s="95">
        <v>0.21516</v>
      </c>
      <c r="BU801" s="101">
        <f t="shared" si="131"/>
        <v>0.87516</v>
      </c>
      <c r="BV801" s="102">
        <f t="shared" si="135"/>
        <v>3.003003003003</v>
      </c>
      <c r="BW801" s="103">
        <v>660</v>
      </c>
      <c r="BX801" s="104">
        <f t="shared" si="132"/>
        <v>0.00262810810810811</v>
      </c>
      <c r="BY801" s="105">
        <v>1000</v>
      </c>
      <c r="BZ801" s="103" t="s">
        <v>32</v>
      </c>
      <c r="CA801" s="106" t="s">
        <v>189</v>
      </c>
      <c r="CB801" s="107" t="s">
        <v>148</v>
      </c>
      <c r="CC801" s="112" t="s">
        <v>149</v>
      </c>
      <c r="CD801" s="106"/>
      <c r="CE801" s="103" t="s">
        <v>192</v>
      </c>
      <c r="CF801" s="113"/>
      <c r="CG801" s="114">
        <v>2000026382</v>
      </c>
    </row>
    <row r="802" spans="1:85">
      <c r="A802" s="53" t="str">
        <f t="shared" si="133"/>
        <v>A1-10-09-46089</v>
      </c>
      <c r="B802" s="47" t="str">
        <f t="shared" si="134"/>
        <v>A1-10-09</v>
      </c>
      <c r="C802" s="153" t="s">
        <v>43</v>
      </c>
      <c r="D802" s="49">
        <v>46089</v>
      </c>
      <c r="E802" s="50" t="s">
        <v>14</v>
      </c>
      <c r="F802" s="51" t="s">
        <v>15</v>
      </c>
      <c r="G802" s="59">
        <v>9</v>
      </c>
      <c r="H802" s="51" t="s">
        <v>144</v>
      </c>
      <c r="I802" s="59">
        <v>10</v>
      </c>
      <c r="J802" s="60">
        <f>IF(ISBLANK(H802),"",IFERROR(VLOOKUP(B802,'Np PL4 Stock'!$A:$D,4,FALSE),""))</f>
        <v>46072</v>
      </c>
      <c r="K802" s="61">
        <f>IF(ISBLANK(H802),"",SUMIF('Np PL4 Stock'!$A:$A,B802,'Np PL4 Stock'!$N:$N))</f>
        <v>2.1</v>
      </c>
      <c r="L802" s="62">
        <f>IF(ISBLANK(H802),"",VLOOKUP(LEFT(B802,5),Unit!A:B,2,FALSE))</f>
        <v>16</v>
      </c>
      <c r="M802" s="63" t="str">
        <f>IF(ISBLANK(H802),"",IFERROR(VLOOKUP(B802,'Np PL4 Stock'!$A:$T,20,FALSE),""))</f>
        <v>V1-MA1</v>
      </c>
      <c r="N802" s="63" t="str">
        <f>IF(ISBLANK(H802),"",IFERROR(VLOOKUP(B802,'Np PL4 Stock'!$A:$U,21,FALSE),""))</f>
        <v>SIS</v>
      </c>
      <c r="O802" s="62">
        <f t="shared" si="128"/>
        <v>131.25</v>
      </c>
      <c r="P802" s="62">
        <f t="shared" si="126"/>
        <v>7.575e-5</v>
      </c>
      <c r="Q802" s="67">
        <f t="shared" si="129"/>
        <v>5.77142857142857e-7</v>
      </c>
      <c r="R802" s="67">
        <f t="shared" si="127"/>
        <v>7.93282857142857e-7</v>
      </c>
      <c r="S802" s="59">
        <v>15</v>
      </c>
      <c r="T802" s="147">
        <v>7.508</v>
      </c>
      <c r="U802" s="147">
        <v>7.71</v>
      </c>
      <c r="V802" s="59">
        <v>82.222</v>
      </c>
      <c r="W802" s="59">
        <v>416</v>
      </c>
      <c r="X802" s="59">
        <v>96</v>
      </c>
      <c r="Y802" s="59">
        <v>100</v>
      </c>
      <c r="Z802" s="59">
        <v>84</v>
      </c>
      <c r="AA802" s="59">
        <v>0</v>
      </c>
      <c r="AB802" s="59">
        <v>0</v>
      </c>
      <c r="AC802" s="59">
        <v>0</v>
      </c>
      <c r="AD802" s="59">
        <v>0</v>
      </c>
      <c r="AE802" s="59">
        <v>100</v>
      </c>
      <c r="AF802" s="73" t="s">
        <v>38</v>
      </c>
      <c r="AG802" s="73">
        <v>59500</v>
      </c>
      <c r="AH802" s="73" t="s">
        <v>38</v>
      </c>
      <c r="AI802" s="73" t="s">
        <v>38</v>
      </c>
      <c r="AJ802" s="73" t="s">
        <v>38</v>
      </c>
      <c r="AK802" s="73" t="s">
        <v>32</v>
      </c>
      <c r="AL802" s="77" t="str">
        <f>IF(ISBLANK(S802),"",IF(AJ802="Fail","Fail",IF(E802="PL4",IF(AND(T802&gt;STD_01122025!$D$3,U802&lt;STD_01122025!$D$4,OR(AF802="ND",AF802&lt;STD_01122025!$D$7),AH802="ND"),"Pass","Fail"),IF(E802="PL12",IF(AND(S802&lt;STD_01122025!$F$2,T802&gt;STD_01122025!$F$3,U802&lt;STD_01122025!$F$4,V802&gt;STD_01122025!$F$5,X802&gt;STD_01122025!$F$6,OR(AF802="ND",AF802&lt;STD_01122025!$F$7),AH802="ND"),"Pass","Fail"),IF(E802="SuperPL",IF(AND(T802&gt;STD_01122025!$H$3,U802&lt;STD_01122025!$H$4,V802&gt;STD_01122025!$H$5,X802&gt;STD_01122025!$H$6,OR(AF802="ND",AF802&lt;STD_01122025!$H$7),AH802="ND"),"Pass","Fail"),IF(E802="Flight",IF(AND(T802&gt;STD_01122025!$J$3,U802&lt;STD_01122025!$J$4,X802&gt;STD_01122025!$J$6,OR(AF802="ND",AF802&lt;STD_01122025!$J$7),AH802="ND"),"Pass","Fail"),""))))))</f>
        <v>Pass</v>
      </c>
      <c r="AM802" s="62">
        <f>IF(ISBLANK(B802),"",IFERROR(IF(VLOOKUP(B802,'Np PL4 Stock'!$A:$J,10,FALSE)="Np4",D802-VLOOKUP(B802,'Np PL4 Stock'!$A:$E,5,FALSE),D802-VLOOKUP(B802,'Np PL4 Stock'!$A:$E,5,FALSE)-1),""))</f>
        <v>17</v>
      </c>
      <c r="AN802" s="147">
        <v>7.913</v>
      </c>
      <c r="AO802" s="147">
        <v>9.879</v>
      </c>
      <c r="AP802" s="59">
        <v>87.5</v>
      </c>
      <c r="AQ802" s="59">
        <v>342</v>
      </c>
      <c r="AR802" s="59">
        <v>96</v>
      </c>
      <c r="AS802" s="59">
        <v>100</v>
      </c>
      <c r="AT802" s="73" t="s">
        <v>38</v>
      </c>
      <c r="AU802" s="73">
        <v>65000</v>
      </c>
      <c r="AV802" s="73" t="s">
        <v>38</v>
      </c>
      <c r="AW802" s="73" t="s">
        <v>38</v>
      </c>
      <c r="AX802" s="84" t="s">
        <v>32</v>
      </c>
      <c r="AY802" s="59">
        <v>0</v>
      </c>
      <c r="AZ802" s="59">
        <v>0</v>
      </c>
      <c r="BA802" s="59">
        <v>0</v>
      </c>
      <c r="BB802" s="59">
        <v>0</v>
      </c>
      <c r="BC802" s="59">
        <v>0</v>
      </c>
      <c r="BD802" s="59">
        <v>0</v>
      </c>
      <c r="BE802" s="84" t="s">
        <v>38</v>
      </c>
      <c r="BF802" s="84" t="s">
        <v>38</v>
      </c>
      <c r="BG802" s="84" t="s">
        <v>38</v>
      </c>
      <c r="BH802" s="84" t="s">
        <v>38</v>
      </c>
      <c r="BI802" s="85" t="s">
        <v>515</v>
      </c>
      <c r="BJ802" s="86" t="s">
        <v>261</v>
      </c>
      <c r="BK802" s="86" t="s">
        <v>495</v>
      </c>
      <c r="BL802" s="86" t="s">
        <v>155</v>
      </c>
      <c r="BM802" s="86" t="s">
        <v>178</v>
      </c>
      <c r="BN802" s="86"/>
      <c r="BO802" s="59">
        <v>9</v>
      </c>
      <c r="BP802" s="69">
        <v>256104305100451</v>
      </c>
      <c r="BQ802" s="92">
        <v>1.01</v>
      </c>
      <c r="BR802" s="93">
        <v>0.202</v>
      </c>
      <c r="BS802" s="94">
        <f t="shared" si="130"/>
        <v>1.212</v>
      </c>
      <c r="BT802" s="95">
        <v>0.453894</v>
      </c>
      <c r="BU802" s="101">
        <f t="shared" si="131"/>
        <v>1.665894</v>
      </c>
      <c r="BV802" s="102">
        <f t="shared" si="135"/>
        <v>2.92397660818713</v>
      </c>
      <c r="BW802" s="103">
        <v>1212</v>
      </c>
      <c r="BX802" s="104">
        <f t="shared" si="132"/>
        <v>0.0048710350877193</v>
      </c>
      <c r="BY802" s="105">
        <v>1000</v>
      </c>
      <c r="BZ802" s="103" t="s">
        <v>32</v>
      </c>
      <c r="CA802" s="106" t="s">
        <v>189</v>
      </c>
      <c r="CB802" s="107" t="s">
        <v>148</v>
      </c>
      <c r="CC802" s="112" t="s">
        <v>149</v>
      </c>
      <c r="CD802" s="106"/>
      <c r="CE802" s="103" t="s">
        <v>192</v>
      </c>
      <c r="CF802" s="113"/>
      <c r="CG802" s="114">
        <v>2000026895</v>
      </c>
    </row>
    <row r="803" spans="1:85">
      <c r="A803" s="53" t="str">
        <f t="shared" si="133"/>
        <v>C1-05-10-46090</v>
      </c>
      <c r="B803" s="47" t="str">
        <f t="shared" si="134"/>
        <v>C1-05-10</v>
      </c>
      <c r="C803" s="153" t="s">
        <v>43</v>
      </c>
      <c r="D803" s="49">
        <v>46090</v>
      </c>
      <c r="E803" s="50" t="s">
        <v>3</v>
      </c>
      <c r="F803" s="51" t="s">
        <v>6</v>
      </c>
      <c r="G803" s="59">
        <v>10</v>
      </c>
      <c r="H803" s="51" t="s">
        <v>187</v>
      </c>
      <c r="I803" s="59">
        <v>5</v>
      </c>
      <c r="J803" s="60">
        <f>IF(ISBLANK(H803),"",IFERROR(VLOOKUP(B803,'Np PL4 Stock'!$A:$D,4,FALSE),""))</f>
        <v>46079</v>
      </c>
      <c r="K803" s="61">
        <f>IF(ISBLANK(H803),"",SUMIF('Np PL4 Stock'!$A:$A,B803,'Np PL4 Stock'!$N:$N))</f>
        <v>2.4</v>
      </c>
      <c r="L803" s="62">
        <f>IF(ISBLANK(H803),"",VLOOKUP(LEFT(B803,5),Unit!A:B,2,FALSE))</f>
        <v>20</v>
      </c>
      <c r="M803" s="63" t="str">
        <f>IF(ISBLANK(H803),"",IFERROR(VLOOKUP(B803,'Np PL4 Stock'!$A:$T,20,FALSE),""))</f>
        <v>V1-MB1</v>
      </c>
      <c r="N803" s="63" t="str">
        <f>IF(ISBLANK(H803),"",IFERROR(VLOOKUP(B803,'Np PL4 Stock'!$A:$U,21,FALSE),""))</f>
        <v>SIS</v>
      </c>
      <c r="O803" s="62">
        <f t="shared" si="128"/>
        <v>120</v>
      </c>
      <c r="P803" s="62">
        <f t="shared" si="126"/>
        <v>3.9e-5</v>
      </c>
      <c r="Q803" s="67">
        <f t="shared" si="129"/>
        <v>6.32083333333333e-7</v>
      </c>
      <c r="R803" s="67">
        <f t="shared" si="127"/>
        <v>8.26550833333333e-7</v>
      </c>
      <c r="S803" s="59">
        <v>10</v>
      </c>
      <c r="T803" s="147">
        <v>6.198</v>
      </c>
      <c r="U803" s="147">
        <v>6.984</v>
      </c>
      <c r="V803" s="59" t="s">
        <v>32</v>
      </c>
      <c r="W803" s="59" t="s">
        <v>32</v>
      </c>
      <c r="X803" s="59">
        <v>82</v>
      </c>
      <c r="Y803" s="59" t="s">
        <v>32</v>
      </c>
      <c r="Z803" s="59" t="s">
        <v>32</v>
      </c>
      <c r="AA803" s="59" t="s">
        <v>32</v>
      </c>
      <c r="AB803" s="59" t="s">
        <v>32</v>
      </c>
      <c r="AC803" s="59">
        <v>0</v>
      </c>
      <c r="AD803" s="59">
        <v>0</v>
      </c>
      <c r="AE803" s="59" t="s">
        <v>32</v>
      </c>
      <c r="AF803" s="73" t="s">
        <v>38</v>
      </c>
      <c r="AG803" s="73">
        <v>52000</v>
      </c>
      <c r="AH803" s="73" t="s">
        <v>38</v>
      </c>
      <c r="AI803" s="73" t="s">
        <v>38</v>
      </c>
      <c r="AJ803" s="73" t="s">
        <v>38</v>
      </c>
      <c r="AK803" s="73" t="s">
        <v>32</v>
      </c>
      <c r="AL803" s="77" t="str">
        <f>IF(ISBLANK(S803),"",IF(AJ803="Fail","Fail",IF(E803="PL4",IF(AND(T803&gt;STD_01122025!$D$3,U803&lt;STD_01122025!$D$4,OR(AF803="ND",AF803&lt;STD_01122025!$D$7),AH803="ND"),"Pass","Fail"),IF(E803="PL12",IF(AND(S803&lt;STD_01122025!$F$2,T803&gt;STD_01122025!$F$3,U803&lt;STD_01122025!$F$4,V803&gt;STD_01122025!$F$5,X803&gt;STD_01122025!$F$6,OR(AF803="ND",AF803&lt;STD_01122025!$F$7),AH803="ND"),"Pass","Fail"),IF(E803="SuperPL",IF(AND(T803&gt;STD_01122025!$H$3,U803&lt;STD_01122025!$H$4,V803&gt;STD_01122025!$H$5,X803&gt;STD_01122025!$H$6,OR(AF803="ND",AF803&lt;STD_01122025!$H$7),AH803="ND"),"Pass","Fail"),IF(E803="Flight",IF(AND(T803&gt;STD_01122025!$J$3,U803&lt;STD_01122025!$J$4,X803&gt;STD_01122025!$J$6,OR(AF803="ND",AF803&lt;STD_01122025!$J$7),AH803="ND"),"Pass","Fail"),""))))))</f>
        <v>Pass</v>
      </c>
      <c r="AM803" s="62">
        <f>IF(ISBLANK(B803),"",IFERROR(IF(VLOOKUP(B803,'Np PL4 Stock'!$A:$J,10,FALSE)="Np4",D803-VLOOKUP(B803,'Np PL4 Stock'!$A:$E,5,FALSE),D803-VLOOKUP(B803,'Np PL4 Stock'!$A:$E,5,FALSE)-1),""))</f>
        <v>11</v>
      </c>
      <c r="AN803" s="147">
        <v>6.383</v>
      </c>
      <c r="AO803" s="147">
        <v>6.848</v>
      </c>
      <c r="AP803" s="59" t="s">
        <v>32</v>
      </c>
      <c r="AQ803" s="59">
        <v>650</v>
      </c>
      <c r="AR803" s="59">
        <v>85</v>
      </c>
      <c r="AS803" s="59" t="s">
        <v>32</v>
      </c>
      <c r="AT803" s="73" t="s">
        <v>38</v>
      </c>
      <c r="AU803" s="73">
        <v>54000</v>
      </c>
      <c r="AV803" s="73" t="s">
        <v>38</v>
      </c>
      <c r="AW803" s="73" t="s">
        <v>38</v>
      </c>
      <c r="AX803" s="84" t="s">
        <v>32</v>
      </c>
      <c r="AY803" s="59">
        <v>0</v>
      </c>
      <c r="AZ803" s="59">
        <v>0</v>
      </c>
      <c r="BA803" s="59">
        <v>0</v>
      </c>
      <c r="BB803" s="59">
        <v>0</v>
      </c>
      <c r="BC803" s="59">
        <v>0</v>
      </c>
      <c r="BD803" s="59">
        <v>0</v>
      </c>
      <c r="BE803" s="84" t="s">
        <v>38</v>
      </c>
      <c r="BF803" s="84" t="s">
        <v>38</v>
      </c>
      <c r="BG803" s="84" t="s">
        <v>38</v>
      </c>
      <c r="BH803" s="84" t="s">
        <v>38</v>
      </c>
      <c r="BI803" s="85" t="s">
        <v>480</v>
      </c>
      <c r="BJ803" s="86" t="s">
        <v>246</v>
      </c>
      <c r="BK803" s="86" t="s">
        <v>481</v>
      </c>
      <c r="BL803" s="86" t="s">
        <v>155</v>
      </c>
      <c r="BM803" s="86" t="s">
        <v>178</v>
      </c>
      <c r="BN803" s="86"/>
      <c r="BO803" s="59">
        <v>15</v>
      </c>
      <c r="BP803" s="69">
        <v>256104305100452</v>
      </c>
      <c r="BQ803" s="92">
        <v>0.6</v>
      </c>
      <c r="BR803" s="93">
        <v>0.18</v>
      </c>
      <c r="BS803" s="94">
        <f t="shared" si="130"/>
        <v>0.78</v>
      </c>
      <c r="BT803" s="95">
        <v>0.185925</v>
      </c>
      <c r="BU803" s="101">
        <f t="shared" si="131"/>
        <v>0.965925</v>
      </c>
      <c r="BV803" s="102">
        <f t="shared" si="135"/>
        <v>1.53846153846154</v>
      </c>
      <c r="BW803" s="103">
        <v>260</v>
      </c>
      <c r="BX803" s="104">
        <f t="shared" si="132"/>
        <v>0.00148603846153846</v>
      </c>
      <c r="BY803" s="105">
        <v>3000</v>
      </c>
      <c r="BZ803" s="103" t="s">
        <v>32</v>
      </c>
      <c r="CA803" s="106" t="s">
        <v>189</v>
      </c>
      <c r="CB803" s="107" t="s">
        <v>148</v>
      </c>
      <c r="CC803" s="112" t="s">
        <v>149</v>
      </c>
      <c r="CD803" s="106"/>
      <c r="CE803" s="103" t="s">
        <v>192</v>
      </c>
      <c r="CF803" s="113"/>
      <c r="CG803" s="114">
        <v>2000004627</v>
      </c>
    </row>
    <row r="804" spans="1:85">
      <c r="A804" s="53" t="str">
        <f t="shared" si="133"/>
        <v>C1-08-10-46090</v>
      </c>
      <c r="B804" s="47" t="str">
        <f t="shared" si="134"/>
        <v>C1-08-10</v>
      </c>
      <c r="C804" s="153" t="s">
        <v>43</v>
      </c>
      <c r="D804" s="49">
        <v>46090</v>
      </c>
      <c r="E804" s="50" t="s">
        <v>3</v>
      </c>
      <c r="F804" s="51" t="s">
        <v>6</v>
      </c>
      <c r="G804" s="59">
        <v>10</v>
      </c>
      <c r="H804" s="51" t="s">
        <v>187</v>
      </c>
      <c r="I804" s="59">
        <v>8</v>
      </c>
      <c r="J804" s="60">
        <f>IF(ISBLANK(H804),"",IFERROR(VLOOKUP(B804,'Np PL4 Stock'!$A:$D,4,FALSE),""))</f>
        <v>46079</v>
      </c>
      <c r="K804" s="61">
        <f>IF(ISBLANK(H804),"",SUMIF('Np PL4 Stock'!$A:$A,B804,'Np PL4 Stock'!$N:$N))</f>
        <v>2.4</v>
      </c>
      <c r="L804" s="62">
        <f>IF(ISBLANK(H804),"",VLOOKUP(LEFT(B804,5),Unit!A:B,2,FALSE))</f>
        <v>20</v>
      </c>
      <c r="M804" s="63" t="str">
        <f>IF(ISBLANK(H804),"",IFERROR(VLOOKUP(B804,'Np PL4 Stock'!$A:$T,20,FALSE),""))</f>
        <v>V1-MA1</v>
      </c>
      <c r="N804" s="63" t="str">
        <f>IF(ISBLANK(H804),"",IFERROR(VLOOKUP(B804,'Np PL4 Stock'!$A:$U,21,FALSE),""))</f>
        <v>SIS</v>
      </c>
      <c r="O804" s="62">
        <f t="shared" si="128"/>
        <v>120</v>
      </c>
      <c r="P804" s="62">
        <f t="shared" si="126"/>
        <v>9.1e-5</v>
      </c>
      <c r="Q804" s="67">
        <f t="shared" si="129"/>
        <v>7.58333333333333e-7</v>
      </c>
      <c r="R804" s="67">
        <f t="shared" si="127"/>
        <v>9.2896875e-7</v>
      </c>
      <c r="S804" s="59">
        <v>10</v>
      </c>
      <c r="T804" s="147">
        <v>6.474</v>
      </c>
      <c r="U804" s="147">
        <v>6.743</v>
      </c>
      <c r="V804" s="59" t="s">
        <v>32</v>
      </c>
      <c r="W804" s="59" t="s">
        <v>32</v>
      </c>
      <c r="X804" s="59">
        <v>85</v>
      </c>
      <c r="Y804" s="59" t="s">
        <v>32</v>
      </c>
      <c r="Z804" s="59" t="s">
        <v>32</v>
      </c>
      <c r="AA804" s="59" t="s">
        <v>32</v>
      </c>
      <c r="AB804" s="59" t="s">
        <v>32</v>
      </c>
      <c r="AC804" s="59">
        <v>0</v>
      </c>
      <c r="AD804" s="59">
        <v>0</v>
      </c>
      <c r="AE804" s="59" t="s">
        <v>32</v>
      </c>
      <c r="AF804" s="73" t="s">
        <v>38</v>
      </c>
      <c r="AG804" s="73">
        <v>57500</v>
      </c>
      <c r="AH804" s="73" t="s">
        <v>38</v>
      </c>
      <c r="AI804" s="73" t="s">
        <v>38</v>
      </c>
      <c r="AJ804" s="73" t="s">
        <v>38</v>
      </c>
      <c r="AK804" s="73" t="s">
        <v>32</v>
      </c>
      <c r="AL804" s="77" t="str">
        <f>IF(ISBLANK(S804),"",IF(AJ804="Fail","Fail",IF(E804="PL4",IF(AND(T804&gt;STD_01122025!$D$3,U804&lt;STD_01122025!$D$4,OR(AF804="ND",AF804&lt;STD_01122025!$D$7),AH804="ND"),"Pass","Fail"),IF(E804="PL12",IF(AND(S804&lt;STD_01122025!$F$2,T804&gt;STD_01122025!$F$3,U804&lt;STD_01122025!$F$4,V804&gt;STD_01122025!$F$5,X804&gt;STD_01122025!$F$6,OR(AF804="ND",AF804&lt;STD_01122025!$F$7),AH804="ND"),"Pass","Fail"),IF(E804="SuperPL",IF(AND(T804&gt;STD_01122025!$H$3,U804&lt;STD_01122025!$H$4,V804&gt;STD_01122025!$H$5,X804&gt;STD_01122025!$H$6,OR(AF804="ND",AF804&lt;STD_01122025!$H$7),AH804="ND"),"Pass","Fail"),IF(E804="Flight",IF(AND(T804&gt;STD_01122025!$J$3,U804&lt;STD_01122025!$J$4,X804&gt;STD_01122025!$J$6,OR(AF804="ND",AF804&lt;STD_01122025!$J$7),AH804="ND"),"Pass","Fail"),""))))))</f>
        <v>Pass</v>
      </c>
      <c r="AM804" s="62">
        <f>IF(ISBLANK(B804),"",IFERROR(IF(VLOOKUP(B804,'Np PL4 Stock'!$A:$J,10,FALSE)="Np4",D804-VLOOKUP(B804,'Np PL4 Stock'!$A:$E,5,FALSE),D804-VLOOKUP(B804,'Np PL4 Stock'!$A:$E,5,FALSE)-1),""))</f>
        <v>11</v>
      </c>
      <c r="AN804" s="147">
        <v>6.96</v>
      </c>
      <c r="AO804" s="147">
        <v>5.996</v>
      </c>
      <c r="AP804" s="59" t="s">
        <v>32</v>
      </c>
      <c r="AQ804" s="59">
        <v>542</v>
      </c>
      <c r="AR804" s="59">
        <v>88</v>
      </c>
      <c r="AS804" s="59" t="s">
        <v>32</v>
      </c>
      <c r="AT804" s="73">
        <v>18000</v>
      </c>
      <c r="AU804" s="73">
        <v>46000</v>
      </c>
      <c r="AV804" s="73" t="s">
        <v>38</v>
      </c>
      <c r="AW804" s="73" t="s">
        <v>38</v>
      </c>
      <c r="AX804" s="84" t="s">
        <v>32</v>
      </c>
      <c r="AY804" s="59">
        <v>0</v>
      </c>
      <c r="AZ804" s="59">
        <v>0</v>
      </c>
      <c r="BA804" s="59">
        <v>0</v>
      </c>
      <c r="BB804" s="59">
        <v>0</v>
      </c>
      <c r="BC804" s="59">
        <v>0</v>
      </c>
      <c r="BD804" s="59">
        <v>0</v>
      </c>
      <c r="BE804" s="84" t="s">
        <v>38</v>
      </c>
      <c r="BF804" s="84" t="s">
        <v>38</v>
      </c>
      <c r="BG804" s="84" t="s">
        <v>38</v>
      </c>
      <c r="BH804" s="84" t="s">
        <v>38</v>
      </c>
      <c r="BI804" s="85" t="s">
        <v>480</v>
      </c>
      <c r="BJ804" s="86" t="s">
        <v>246</v>
      </c>
      <c r="BK804" s="86" t="s">
        <v>481</v>
      </c>
      <c r="BL804" s="86" t="s">
        <v>155</v>
      </c>
      <c r="BM804" s="86" t="s">
        <v>178</v>
      </c>
      <c r="BN804" s="86"/>
      <c r="BO804" s="59">
        <v>15</v>
      </c>
      <c r="BP804" s="69">
        <v>256104305100452</v>
      </c>
      <c r="BQ804" s="92">
        <v>1.4</v>
      </c>
      <c r="BR804" s="93">
        <v>0.42</v>
      </c>
      <c r="BS804" s="94">
        <f t="shared" si="130"/>
        <v>1.82</v>
      </c>
      <c r="BT804" s="95">
        <v>0.409525</v>
      </c>
      <c r="BU804" s="101">
        <f t="shared" si="131"/>
        <v>2.229525</v>
      </c>
      <c r="BV804" s="102">
        <f t="shared" si="135"/>
        <v>1.8450184501845</v>
      </c>
      <c r="BW804" s="103">
        <v>606.666666666667</v>
      </c>
      <c r="BX804" s="104">
        <f t="shared" si="132"/>
        <v>0.0041135147601476</v>
      </c>
      <c r="BY804" s="105">
        <v>3000</v>
      </c>
      <c r="BZ804" s="103" t="s">
        <v>32</v>
      </c>
      <c r="CA804" s="106" t="s">
        <v>189</v>
      </c>
      <c r="CB804" s="107" t="s">
        <v>148</v>
      </c>
      <c r="CC804" s="112" t="s">
        <v>149</v>
      </c>
      <c r="CD804" s="106"/>
      <c r="CE804" s="103" t="s">
        <v>192</v>
      </c>
      <c r="CF804" s="113"/>
      <c r="CG804" s="114">
        <v>2000004627</v>
      </c>
    </row>
    <row r="805" spans="1:85">
      <c r="A805" s="53" t="str">
        <f t="shared" si="133"/>
        <v>A1-07-09-46090</v>
      </c>
      <c r="B805" s="47" t="str">
        <f t="shared" si="134"/>
        <v>A1-07-09</v>
      </c>
      <c r="C805" s="153" t="s">
        <v>43</v>
      </c>
      <c r="D805" s="49">
        <v>46090</v>
      </c>
      <c r="E805" s="50" t="s">
        <v>14</v>
      </c>
      <c r="F805" s="51" t="s">
        <v>15</v>
      </c>
      <c r="G805" s="59">
        <v>9</v>
      </c>
      <c r="H805" s="51" t="s">
        <v>144</v>
      </c>
      <c r="I805" s="59">
        <v>7</v>
      </c>
      <c r="J805" s="60">
        <f>IF(ISBLANK(H805),"",IFERROR(VLOOKUP(B805,'Np PL4 Stock'!$A:$D,4,FALSE),""))</f>
        <v>46072</v>
      </c>
      <c r="K805" s="61">
        <f>IF(ISBLANK(H805),"",SUMIF('Np PL4 Stock'!$A:$A,B805,'Np PL4 Stock'!$N:$N))</f>
        <v>2.1</v>
      </c>
      <c r="L805" s="62">
        <f>IF(ISBLANK(H805),"",VLOOKUP(LEFT(B805,5),Unit!A:B,2,FALSE))</f>
        <v>16</v>
      </c>
      <c r="M805" s="63" t="str">
        <f>IF(ISBLANK(H805),"",IFERROR(VLOOKUP(B805,'Np PL4 Stock'!$A:$T,20,FALSE),""))</f>
        <v>V1-MB1</v>
      </c>
      <c r="N805" s="63" t="str">
        <f>IF(ISBLANK(H805),"",IFERROR(VLOOKUP(B805,'Np PL4 Stock'!$A:$U,21,FALSE),""))</f>
        <v>SIS</v>
      </c>
      <c r="O805" s="62">
        <f t="shared" si="128"/>
        <v>131.25</v>
      </c>
      <c r="P805" s="62">
        <f t="shared" si="126"/>
        <v>6.75e-5</v>
      </c>
      <c r="Q805" s="67">
        <f t="shared" si="129"/>
        <v>5.14285714285714e-7</v>
      </c>
      <c r="R805" s="67">
        <f t="shared" si="127"/>
        <v>6.97942857142857e-7</v>
      </c>
      <c r="S805" s="59">
        <v>15</v>
      </c>
      <c r="T805" s="147">
        <v>7.502</v>
      </c>
      <c r="U805" s="147">
        <v>9.634</v>
      </c>
      <c r="V805" s="59">
        <v>76.923</v>
      </c>
      <c r="W805" s="59">
        <v>420</v>
      </c>
      <c r="X805" s="59">
        <v>97</v>
      </c>
      <c r="Y805" s="59">
        <v>100</v>
      </c>
      <c r="Z805" s="59">
        <v>80</v>
      </c>
      <c r="AA805" s="59">
        <v>0</v>
      </c>
      <c r="AB805" s="59">
        <v>0</v>
      </c>
      <c r="AC805" s="59">
        <v>0</v>
      </c>
      <c r="AD805" s="59">
        <v>0</v>
      </c>
      <c r="AE805" s="59">
        <v>100</v>
      </c>
      <c r="AF805" s="73" t="s">
        <v>38</v>
      </c>
      <c r="AG805" s="73">
        <v>60500</v>
      </c>
      <c r="AH805" s="73" t="s">
        <v>38</v>
      </c>
      <c r="AI805" s="73" t="s">
        <v>38</v>
      </c>
      <c r="AJ805" s="73" t="s">
        <v>38</v>
      </c>
      <c r="AK805" s="73" t="s">
        <v>32</v>
      </c>
      <c r="AL805" s="77" t="str">
        <f>IF(ISBLANK(S805),"",IF(AJ805="Fail","Fail",IF(E805="PL4",IF(AND(T805&gt;STD_01122025!$D$3,U805&lt;STD_01122025!$D$4,OR(AF805="ND",AF805&lt;STD_01122025!$D$7),AH805="ND"),"Pass","Fail"),IF(E805="PL12",IF(AND(S805&lt;STD_01122025!$F$2,T805&gt;STD_01122025!$F$3,U805&lt;STD_01122025!$F$4,V805&gt;STD_01122025!$F$5,X805&gt;STD_01122025!$F$6,OR(AF805="ND",AF805&lt;STD_01122025!$F$7),AH805="ND"),"Pass","Fail"),IF(E805="SuperPL",IF(AND(T805&gt;STD_01122025!$H$3,U805&lt;STD_01122025!$H$4,V805&gt;STD_01122025!$H$5,X805&gt;STD_01122025!$H$6,OR(AF805="ND",AF805&lt;STD_01122025!$H$7),AH805="ND"),"Pass","Fail"),IF(E805="Flight",IF(AND(T805&gt;STD_01122025!$J$3,U805&lt;STD_01122025!$J$4,X805&gt;STD_01122025!$J$6,OR(AF805="ND",AF805&lt;STD_01122025!$J$7),AH805="ND"),"Pass","Fail"),""))))))</f>
        <v>Pass</v>
      </c>
      <c r="AM805" s="62">
        <f>IF(ISBLANK(B805),"",IFERROR(IF(VLOOKUP(B805,'Np PL4 Stock'!$A:$J,10,FALSE)="Np4",D805-VLOOKUP(B805,'Np PL4 Stock'!$A:$E,5,FALSE),D805-VLOOKUP(B805,'Np PL4 Stock'!$A:$E,5,FALSE)-1),""))</f>
        <v>18</v>
      </c>
      <c r="AN805" s="147">
        <v>8.512</v>
      </c>
      <c r="AO805" s="147">
        <v>9.619</v>
      </c>
      <c r="AP805" s="59">
        <v>98.78</v>
      </c>
      <c r="AQ805" s="59">
        <v>251</v>
      </c>
      <c r="AR805" s="59">
        <v>97</v>
      </c>
      <c r="AS805" s="59">
        <v>100</v>
      </c>
      <c r="AT805" s="73" t="s">
        <v>38</v>
      </c>
      <c r="AU805" s="73">
        <v>66000</v>
      </c>
      <c r="AV805" s="73" t="s">
        <v>38</v>
      </c>
      <c r="AW805" s="73" t="s">
        <v>38</v>
      </c>
      <c r="AX805" s="84" t="s">
        <v>32</v>
      </c>
      <c r="AY805" s="59">
        <v>0</v>
      </c>
      <c r="AZ805" s="59">
        <v>0</v>
      </c>
      <c r="BA805" s="59">
        <v>0</v>
      </c>
      <c r="BB805" s="59">
        <v>0</v>
      </c>
      <c r="BC805" s="59">
        <v>0</v>
      </c>
      <c r="BD805" s="59">
        <v>0</v>
      </c>
      <c r="BE805" s="84" t="s">
        <v>38</v>
      </c>
      <c r="BF805" s="84" t="s">
        <v>38</v>
      </c>
      <c r="BG805" s="84" t="s">
        <v>38</v>
      </c>
      <c r="BH805" s="84" t="s">
        <v>38</v>
      </c>
      <c r="BI805" s="85" t="s">
        <v>529</v>
      </c>
      <c r="BJ805" s="86" t="s">
        <v>261</v>
      </c>
      <c r="BK805" s="86" t="s">
        <v>495</v>
      </c>
      <c r="BL805" s="86" t="s">
        <v>155</v>
      </c>
      <c r="BM805" s="86" t="s">
        <v>178</v>
      </c>
      <c r="BN805" s="86"/>
      <c r="BO805" s="59">
        <v>8</v>
      </c>
      <c r="BP805" s="69">
        <v>256104305100453</v>
      </c>
      <c r="BQ805" s="92">
        <v>0.9</v>
      </c>
      <c r="BR805" s="93">
        <v>0.18</v>
      </c>
      <c r="BS805" s="94">
        <f t="shared" si="130"/>
        <v>1.08</v>
      </c>
      <c r="BT805" s="95">
        <v>0.38568</v>
      </c>
      <c r="BU805" s="101">
        <f t="shared" si="131"/>
        <v>1.46568</v>
      </c>
      <c r="BV805" s="102">
        <f t="shared" si="135"/>
        <v>3.98406374501992</v>
      </c>
      <c r="BW805" s="103">
        <v>1200</v>
      </c>
      <c r="BX805" s="104">
        <f t="shared" si="132"/>
        <v>0.0058393625498008</v>
      </c>
      <c r="BY805" s="105">
        <v>900</v>
      </c>
      <c r="BZ805" s="103" t="s">
        <v>32</v>
      </c>
      <c r="CA805" s="106" t="s">
        <v>189</v>
      </c>
      <c r="CB805" s="107" t="s">
        <v>148</v>
      </c>
      <c r="CC805" s="112" t="s">
        <v>149</v>
      </c>
      <c r="CD805" s="106"/>
      <c r="CE805" s="103" t="s">
        <v>192</v>
      </c>
      <c r="CF805" s="113"/>
      <c r="CG805" s="114">
        <v>2000026430</v>
      </c>
    </row>
    <row r="806" spans="1:85">
      <c r="A806" s="53" t="str">
        <f t="shared" si="133"/>
        <v>A1-12-09-46090</v>
      </c>
      <c r="B806" s="47" t="str">
        <f t="shared" si="134"/>
        <v>A1-12-09</v>
      </c>
      <c r="C806" s="153" t="s">
        <v>43</v>
      </c>
      <c r="D806" s="49">
        <v>46090</v>
      </c>
      <c r="E806" s="50" t="s">
        <v>14</v>
      </c>
      <c r="F806" s="51" t="s">
        <v>15</v>
      </c>
      <c r="G806" s="59">
        <v>9</v>
      </c>
      <c r="H806" s="51" t="s">
        <v>144</v>
      </c>
      <c r="I806" s="59">
        <v>12</v>
      </c>
      <c r="J806" s="60">
        <f>IF(ISBLANK(H806),"",IFERROR(VLOOKUP(B806,'Np PL4 Stock'!$A:$D,4,FALSE),""))</f>
        <v>46072</v>
      </c>
      <c r="K806" s="61">
        <f>IF(ISBLANK(H806),"",SUMIF('Np PL4 Stock'!$A:$A,B806,'Np PL4 Stock'!$N:$N))</f>
        <v>1.2</v>
      </c>
      <c r="L806" s="62">
        <f>IF(ISBLANK(H806),"",VLOOKUP(LEFT(B806,5),Unit!A:B,2,FALSE))</f>
        <v>8</v>
      </c>
      <c r="M806" s="63" t="str">
        <f>IF(ISBLANK(H806),"",IFERROR(VLOOKUP(B806,'Np PL4 Stock'!$A:$T,20,FALSE),""))</f>
        <v>V1-MB1</v>
      </c>
      <c r="N806" s="63" t="str">
        <f>IF(ISBLANK(H806),"",IFERROR(VLOOKUP(B806,'Np PL4 Stock'!$A:$U,21,FALSE),""))</f>
        <v>SIS</v>
      </c>
      <c r="O806" s="62">
        <f t="shared" si="128"/>
        <v>150</v>
      </c>
      <c r="P806" s="62">
        <f t="shared" si="126"/>
        <v>9e-5</v>
      </c>
      <c r="Q806" s="67">
        <f t="shared" si="129"/>
        <v>6e-7</v>
      </c>
      <c r="R806" s="67">
        <f t="shared" si="127"/>
        <v>8.14266666666667e-7</v>
      </c>
      <c r="S806" s="59">
        <v>15</v>
      </c>
      <c r="T806" s="147">
        <v>7.71</v>
      </c>
      <c r="U806" s="147">
        <v>9.016</v>
      </c>
      <c r="V806" s="59">
        <v>86</v>
      </c>
      <c r="W806" s="59">
        <v>383</v>
      </c>
      <c r="X806" s="59">
        <v>95</v>
      </c>
      <c r="Y806" s="59">
        <v>100</v>
      </c>
      <c r="Z806" s="59">
        <v>80</v>
      </c>
      <c r="AA806" s="59">
        <v>0</v>
      </c>
      <c r="AB806" s="59">
        <v>0</v>
      </c>
      <c r="AC806" s="59">
        <v>0</v>
      </c>
      <c r="AD806" s="59">
        <v>0</v>
      </c>
      <c r="AE806" s="59">
        <v>100</v>
      </c>
      <c r="AF806" s="73" t="s">
        <v>38</v>
      </c>
      <c r="AG806" s="73">
        <v>56000</v>
      </c>
      <c r="AH806" s="73" t="s">
        <v>38</v>
      </c>
      <c r="AI806" s="73" t="s">
        <v>38</v>
      </c>
      <c r="AJ806" s="73" t="s">
        <v>38</v>
      </c>
      <c r="AK806" s="73" t="s">
        <v>32</v>
      </c>
      <c r="AL806" s="77" t="str">
        <f>IF(ISBLANK(S806),"",IF(AJ806="Fail","Fail",IF(E806="PL4",IF(AND(T806&gt;STD_01122025!$D$3,U806&lt;STD_01122025!$D$4,OR(AF806="ND",AF806&lt;STD_01122025!$D$7),AH806="ND"),"Pass","Fail"),IF(E806="PL12",IF(AND(S806&lt;STD_01122025!$F$2,T806&gt;STD_01122025!$F$3,U806&lt;STD_01122025!$F$4,V806&gt;STD_01122025!$F$5,X806&gt;STD_01122025!$F$6,OR(AF806="ND",AF806&lt;STD_01122025!$F$7),AH806="ND"),"Pass","Fail"),IF(E806="SuperPL",IF(AND(T806&gt;STD_01122025!$H$3,U806&lt;STD_01122025!$H$4,V806&gt;STD_01122025!$H$5,X806&gt;STD_01122025!$H$6,OR(AF806="ND",AF806&lt;STD_01122025!$H$7),AH806="ND"),"Pass","Fail"),IF(E806="Flight",IF(AND(T806&gt;STD_01122025!$J$3,U806&lt;STD_01122025!$J$4,X806&gt;STD_01122025!$J$6,OR(AF806="ND",AF806&lt;STD_01122025!$J$7),AH806="ND"),"Pass","Fail"),""))))))</f>
        <v>Pass</v>
      </c>
      <c r="AM806" s="62">
        <f>IF(ISBLANK(B806),"",IFERROR(IF(VLOOKUP(B806,'Np PL4 Stock'!$A:$J,10,FALSE)="Np4",D806-VLOOKUP(B806,'Np PL4 Stock'!$A:$E,5,FALSE),D806-VLOOKUP(B806,'Np PL4 Stock'!$A:$E,5,FALSE)-1),""))</f>
        <v>18</v>
      </c>
      <c r="AN806" s="147">
        <v>8.773</v>
      </c>
      <c r="AO806" s="147">
        <v>9.877</v>
      </c>
      <c r="AP806" s="59">
        <v>98.913</v>
      </c>
      <c r="AQ806" s="59">
        <v>238</v>
      </c>
      <c r="AR806" s="59">
        <v>95</v>
      </c>
      <c r="AS806" s="59">
        <v>100</v>
      </c>
      <c r="AT806" s="73" t="s">
        <v>38</v>
      </c>
      <c r="AU806" s="73">
        <v>70500</v>
      </c>
      <c r="AV806" s="73" t="s">
        <v>38</v>
      </c>
      <c r="AW806" s="73" t="s">
        <v>38</v>
      </c>
      <c r="AX806" s="84" t="s">
        <v>32</v>
      </c>
      <c r="AY806" s="59">
        <v>0</v>
      </c>
      <c r="AZ806" s="59">
        <v>0</v>
      </c>
      <c r="BA806" s="59">
        <v>0</v>
      </c>
      <c r="BB806" s="59">
        <v>0</v>
      </c>
      <c r="BC806" s="59">
        <v>0</v>
      </c>
      <c r="BD806" s="59">
        <v>0</v>
      </c>
      <c r="BE806" s="84" t="s">
        <v>38</v>
      </c>
      <c r="BF806" s="84" t="s">
        <v>38</v>
      </c>
      <c r="BG806" s="84" t="s">
        <v>38</v>
      </c>
      <c r="BH806" s="84" t="s">
        <v>38</v>
      </c>
      <c r="BI806" s="85" t="s">
        <v>529</v>
      </c>
      <c r="BJ806" s="86" t="s">
        <v>261</v>
      </c>
      <c r="BK806" s="86" t="s">
        <v>495</v>
      </c>
      <c r="BL806" s="86" t="s">
        <v>155</v>
      </c>
      <c r="BM806" s="86" t="s">
        <v>178</v>
      </c>
      <c r="BN806" s="86"/>
      <c r="BO806" s="59">
        <v>8</v>
      </c>
      <c r="BP806" s="69">
        <v>256104305100453</v>
      </c>
      <c r="BQ806" s="92">
        <v>0.6</v>
      </c>
      <c r="BR806" s="93">
        <v>0.12</v>
      </c>
      <c r="BS806" s="94">
        <f t="shared" si="130"/>
        <v>0.72</v>
      </c>
      <c r="BT806" s="95">
        <v>0.25712</v>
      </c>
      <c r="BU806" s="101">
        <f t="shared" si="131"/>
        <v>0.97712</v>
      </c>
      <c r="BV806" s="102">
        <f t="shared" si="135"/>
        <v>4.20168067226891</v>
      </c>
      <c r="BW806" s="103">
        <v>800</v>
      </c>
      <c r="BX806" s="104">
        <f t="shared" si="132"/>
        <v>0.00410554621848739</v>
      </c>
      <c r="BY806" s="105">
        <v>900</v>
      </c>
      <c r="BZ806" s="103" t="s">
        <v>32</v>
      </c>
      <c r="CA806" s="106" t="s">
        <v>189</v>
      </c>
      <c r="CB806" s="107" t="s">
        <v>148</v>
      </c>
      <c r="CC806" s="112" t="s">
        <v>149</v>
      </c>
      <c r="CD806" s="106"/>
      <c r="CE806" s="103" t="s">
        <v>192</v>
      </c>
      <c r="CF806" s="113"/>
      <c r="CG806" s="114">
        <v>2000026430</v>
      </c>
    </row>
    <row r="807" spans="1:85">
      <c r="A807" s="53" t="str">
        <f t="shared" si="133"/>
        <v>A1-20-09-46090</v>
      </c>
      <c r="B807" s="47" t="str">
        <f t="shared" si="134"/>
        <v>A1-20-09</v>
      </c>
      <c r="C807" s="153" t="s">
        <v>43</v>
      </c>
      <c r="D807" s="49">
        <v>46090</v>
      </c>
      <c r="E807" s="50" t="s">
        <v>14</v>
      </c>
      <c r="F807" s="51" t="s">
        <v>15</v>
      </c>
      <c r="G807" s="59">
        <v>9</v>
      </c>
      <c r="H807" s="51" t="s">
        <v>144</v>
      </c>
      <c r="I807" s="59">
        <v>20</v>
      </c>
      <c r="J807" s="60">
        <f>IF(ISBLANK(H807),"",IFERROR(VLOOKUP(B807,'Np PL4 Stock'!$A:$D,4,FALSE),""))</f>
        <v>46073</v>
      </c>
      <c r="K807" s="61">
        <f>IF(ISBLANK(H807),"",SUMIF('Np PL4 Stock'!$A:$A,B807,'Np PL4 Stock'!$N:$N))</f>
        <v>1.2</v>
      </c>
      <c r="L807" s="62">
        <f>IF(ISBLANK(H807),"",VLOOKUP(LEFT(B807,5),Unit!A:B,2,FALSE))</f>
        <v>8</v>
      </c>
      <c r="M807" s="63" t="str">
        <f>IF(ISBLANK(H807),"",IFERROR(VLOOKUP(B807,'Np PL4 Stock'!$A:$T,20,FALSE),""))</f>
        <v>V1-MA1</v>
      </c>
      <c r="N807" s="63" t="str">
        <f>IF(ISBLANK(H807),"",IFERROR(VLOOKUP(B807,'Np PL4 Stock'!$A:$U,21,FALSE),""))</f>
        <v>SIS</v>
      </c>
      <c r="O807" s="62">
        <f t="shared" si="128"/>
        <v>150</v>
      </c>
      <c r="P807" s="62">
        <f t="shared" si="126"/>
        <v>4.95e-5</v>
      </c>
      <c r="Q807" s="67">
        <f t="shared" si="129"/>
        <v>4.95e-7</v>
      </c>
      <c r="R807" s="67">
        <f t="shared" si="127"/>
        <v>6.99013333333333e-7</v>
      </c>
      <c r="S807" s="59">
        <v>15</v>
      </c>
      <c r="T807" s="147">
        <v>8.36</v>
      </c>
      <c r="U807" s="147">
        <v>9.888</v>
      </c>
      <c r="V807" s="59">
        <v>95.238</v>
      </c>
      <c r="W807" s="59">
        <v>274</v>
      </c>
      <c r="X807" s="59">
        <v>96</v>
      </c>
      <c r="Y807" s="59">
        <v>100</v>
      </c>
      <c r="Z807" s="59">
        <v>88</v>
      </c>
      <c r="AA807" s="59">
        <v>0</v>
      </c>
      <c r="AB807" s="59">
        <v>0</v>
      </c>
      <c r="AC807" s="59">
        <v>0</v>
      </c>
      <c r="AD807" s="59">
        <v>0</v>
      </c>
      <c r="AE807" s="59">
        <v>100</v>
      </c>
      <c r="AF807" s="73" t="s">
        <v>38</v>
      </c>
      <c r="AG807" s="73">
        <v>69500</v>
      </c>
      <c r="AH807" s="73" t="s">
        <v>38</v>
      </c>
      <c r="AI807" s="73" t="s">
        <v>38</v>
      </c>
      <c r="AJ807" s="73" t="s">
        <v>38</v>
      </c>
      <c r="AK807" s="73" t="s">
        <v>32</v>
      </c>
      <c r="AL807" s="77" t="str">
        <f>IF(ISBLANK(S807),"",IF(AJ807="Fail","Fail",IF(E807="PL4",IF(AND(T807&gt;STD_01122025!$D$3,U807&lt;STD_01122025!$D$4,OR(AF807="ND",AF807&lt;STD_01122025!$D$7),AH807="ND"),"Pass","Fail"),IF(E807="PL12",IF(AND(S807&lt;STD_01122025!$F$2,T807&gt;STD_01122025!$F$3,U807&lt;STD_01122025!$F$4,V807&gt;STD_01122025!$F$5,X807&gt;STD_01122025!$F$6,OR(AF807="ND",AF807&lt;STD_01122025!$F$7),AH807="ND"),"Pass","Fail"),IF(E807="SuperPL",IF(AND(T807&gt;STD_01122025!$H$3,U807&lt;STD_01122025!$H$4,V807&gt;STD_01122025!$H$5,X807&gt;STD_01122025!$H$6,OR(AF807="ND",AF807&lt;STD_01122025!$H$7),AH807="ND"),"Pass","Fail"),IF(E807="Flight",IF(AND(T807&gt;STD_01122025!$J$3,U807&lt;STD_01122025!$J$4,X807&gt;STD_01122025!$J$6,OR(AF807="ND",AF807&lt;STD_01122025!$J$7),AH807="ND"),"Pass","Fail"),""))))))</f>
        <v>Pass</v>
      </c>
      <c r="AM807" s="62">
        <f>IF(ISBLANK(B807),"",IFERROR(IF(VLOOKUP(B807,'Np PL4 Stock'!$A:$J,10,FALSE)="Np4",D807-VLOOKUP(B807,'Np PL4 Stock'!$A:$E,5,FALSE),D807-VLOOKUP(B807,'Np PL4 Stock'!$A:$E,5,FALSE)-1),""))</f>
        <v>17</v>
      </c>
      <c r="AN807" s="147">
        <v>8.878</v>
      </c>
      <c r="AO807" s="147">
        <v>9.491</v>
      </c>
      <c r="AP807" s="59">
        <v>98.718</v>
      </c>
      <c r="AQ807" s="59">
        <v>230</v>
      </c>
      <c r="AR807" s="59">
        <v>96</v>
      </c>
      <c r="AS807" s="59">
        <v>100</v>
      </c>
      <c r="AT807" s="73">
        <v>20500</v>
      </c>
      <c r="AU807" s="73">
        <v>51000</v>
      </c>
      <c r="AV807" s="73" t="s">
        <v>38</v>
      </c>
      <c r="AW807" s="73" t="s">
        <v>38</v>
      </c>
      <c r="AX807" s="84" t="s">
        <v>32</v>
      </c>
      <c r="AY807" s="59">
        <v>0</v>
      </c>
      <c r="AZ807" s="59">
        <v>0</v>
      </c>
      <c r="BA807" s="59">
        <v>0</v>
      </c>
      <c r="BB807" s="59">
        <v>0</v>
      </c>
      <c r="BC807" s="59">
        <v>0</v>
      </c>
      <c r="BD807" s="59">
        <v>0</v>
      </c>
      <c r="BE807" s="84" t="s">
        <v>38</v>
      </c>
      <c r="BF807" s="84" t="s">
        <v>38</v>
      </c>
      <c r="BG807" s="84" t="s">
        <v>38</v>
      </c>
      <c r="BH807" s="84" t="s">
        <v>38</v>
      </c>
      <c r="BI807" s="85" t="s">
        <v>529</v>
      </c>
      <c r="BJ807" s="86" t="s">
        <v>261</v>
      </c>
      <c r="BK807" s="86" t="s">
        <v>495</v>
      </c>
      <c r="BL807" s="86" t="s">
        <v>155</v>
      </c>
      <c r="BM807" s="86" t="s">
        <v>178</v>
      </c>
      <c r="BN807" s="86"/>
      <c r="BO807" s="59">
        <v>8</v>
      </c>
      <c r="BP807" s="69">
        <v>256104305100453</v>
      </c>
      <c r="BQ807" s="92">
        <v>0.33</v>
      </c>
      <c r="BR807" s="93">
        <v>0.066</v>
      </c>
      <c r="BS807" s="94">
        <f t="shared" si="130"/>
        <v>0.396</v>
      </c>
      <c r="BT807" s="95">
        <v>0.141416</v>
      </c>
      <c r="BU807" s="101">
        <f t="shared" si="131"/>
        <v>0.537416</v>
      </c>
      <c r="BV807" s="102">
        <f t="shared" si="135"/>
        <v>4.34782608695652</v>
      </c>
      <c r="BW807" s="103">
        <v>440</v>
      </c>
      <c r="BX807" s="104">
        <f t="shared" si="132"/>
        <v>0.00233659130434783</v>
      </c>
      <c r="BY807" s="105">
        <v>900</v>
      </c>
      <c r="BZ807" s="103" t="s">
        <v>32</v>
      </c>
      <c r="CA807" s="106" t="s">
        <v>189</v>
      </c>
      <c r="CB807" s="107" t="s">
        <v>148</v>
      </c>
      <c r="CC807" s="112" t="s">
        <v>149</v>
      </c>
      <c r="CD807" s="106"/>
      <c r="CE807" s="103" t="s">
        <v>192</v>
      </c>
      <c r="CF807" s="113"/>
      <c r="CG807" s="114">
        <v>2000026430</v>
      </c>
    </row>
    <row r="808" spans="1:85">
      <c r="A808" s="53" t="str">
        <f t="shared" si="133"/>
        <v>C1-01-10-46091</v>
      </c>
      <c r="B808" s="47" t="str">
        <f t="shared" si="134"/>
        <v>C1-01-10</v>
      </c>
      <c r="C808" s="153" t="s">
        <v>43</v>
      </c>
      <c r="D808" s="49">
        <v>46091</v>
      </c>
      <c r="E808" s="50" t="s">
        <v>14</v>
      </c>
      <c r="F808" s="51" t="s">
        <v>15</v>
      </c>
      <c r="G808" s="59">
        <v>10</v>
      </c>
      <c r="H808" s="51" t="s">
        <v>187</v>
      </c>
      <c r="I808" s="59">
        <v>1</v>
      </c>
      <c r="J808" s="60">
        <f>IF(ISBLANK(H808),"",IFERROR(VLOOKUP(B808,'Np PL4 Stock'!$A:$D,4,FALSE),""))</f>
        <v>46078</v>
      </c>
      <c r="K808" s="61">
        <f>IF(ISBLANK(H808),"",SUMIF('Np PL4 Stock'!$A:$A,B808,'Np PL4 Stock'!$N:$N))</f>
        <v>2.4</v>
      </c>
      <c r="L808" s="62">
        <f>IF(ISBLANK(H808),"",VLOOKUP(LEFT(B808,5),Unit!A:B,2,FALSE))</f>
        <v>20</v>
      </c>
      <c r="M808" s="63" t="str">
        <f>IF(ISBLANK(H808),"",IFERROR(VLOOKUP(B808,'Np PL4 Stock'!$A:$T,20,FALSE),""))</f>
        <v>V1-MA1</v>
      </c>
      <c r="N808" s="63" t="str">
        <f>IF(ISBLANK(H808),"",IFERROR(VLOOKUP(B808,'Np PL4 Stock'!$A:$U,21,FALSE),""))</f>
        <v>SIS</v>
      </c>
      <c r="O808" s="62">
        <f t="shared" si="128"/>
        <v>120</v>
      </c>
      <c r="P808" s="62">
        <f t="shared" si="126"/>
        <v>6.6e-5</v>
      </c>
      <c r="Q808" s="67">
        <f t="shared" si="129"/>
        <v>5.5e-7</v>
      </c>
      <c r="R808" s="67">
        <f t="shared" si="127"/>
        <v>7.3865e-7</v>
      </c>
      <c r="S808" s="59">
        <v>12</v>
      </c>
      <c r="T808" s="147">
        <v>7.56</v>
      </c>
      <c r="U808" s="147">
        <v>8.266</v>
      </c>
      <c r="V808" s="59">
        <v>83</v>
      </c>
      <c r="W808" s="59">
        <v>415</v>
      </c>
      <c r="X808" s="59">
        <v>96</v>
      </c>
      <c r="Y808" s="59">
        <v>100</v>
      </c>
      <c r="Z808" s="59">
        <v>84</v>
      </c>
      <c r="AA808" s="59">
        <v>0</v>
      </c>
      <c r="AB808" s="59">
        <v>0</v>
      </c>
      <c r="AC808" s="59">
        <v>0</v>
      </c>
      <c r="AD808" s="59">
        <v>0</v>
      </c>
      <c r="AE808" s="59">
        <v>100</v>
      </c>
      <c r="AF808" s="73" t="s">
        <v>38</v>
      </c>
      <c r="AG808" s="73">
        <v>73000</v>
      </c>
      <c r="AH808" s="73" t="s">
        <v>38</v>
      </c>
      <c r="AI808" s="73" t="s">
        <v>38</v>
      </c>
      <c r="AJ808" s="73" t="s">
        <v>38</v>
      </c>
      <c r="AK808" s="73" t="s">
        <v>32</v>
      </c>
      <c r="AL808" s="77" t="str">
        <f>IF(ISBLANK(S808),"",IF(AJ808="Fail","Fail",IF(E808="PL4",IF(AND(T808&gt;STD_01122025!$D$3,U808&lt;STD_01122025!$D$4,OR(AF808="ND",AF808&lt;STD_01122025!$D$7),AH808="ND"),"Pass","Fail"),IF(E808="PL12",IF(AND(S808&lt;STD_01122025!$F$2,T808&gt;STD_01122025!$F$3,U808&lt;STD_01122025!$F$4,V808&gt;STD_01122025!$F$5,X808&gt;STD_01122025!$F$6,OR(AF808="ND",AF808&lt;STD_01122025!$F$7),AH808="ND"),"Pass","Fail"),IF(E808="SuperPL",IF(AND(T808&gt;STD_01122025!$H$3,U808&lt;STD_01122025!$H$4,V808&gt;STD_01122025!$H$5,X808&gt;STD_01122025!$H$6,OR(AF808="ND",AF808&lt;STD_01122025!$H$7),AH808="ND"),"Pass","Fail"),IF(E808="Flight",IF(AND(T808&gt;STD_01122025!$J$3,U808&lt;STD_01122025!$J$4,X808&gt;STD_01122025!$J$6,OR(AF808="ND",AF808&lt;STD_01122025!$J$7),AH808="ND"),"Pass","Fail"),""))))))</f>
        <v>Pass</v>
      </c>
      <c r="AM808" s="62">
        <f>IF(ISBLANK(B808),"",IFERROR(IF(VLOOKUP(B808,'Np PL4 Stock'!$A:$J,10,FALSE)="Np4",D808-VLOOKUP(B808,'Np PL4 Stock'!$A:$E,5,FALSE),D808-VLOOKUP(B808,'Np PL4 Stock'!$A:$E,5,FALSE)-1),""))</f>
        <v>13</v>
      </c>
      <c r="AN808" s="147">
        <v>7.866</v>
      </c>
      <c r="AO808" s="147">
        <v>8.957</v>
      </c>
      <c r="AP808" s="59">
        <v>87</v>
      </c>
      <c r="AQ808" s="59">
        <v>346</v>
      </c>
      <c r="AR808" s="59">
        <v>96</v>
      </c>
      <c r="AS808" s="59">
        <v>100</v>
      </c>
      <c r="AT808" s="73" t="s">
        <v>38</v>
      </c>
      <c r="AU808" s="73">
        <v>60500</v>
      </c>
      <c r="AV808" s="73" t="s">
        <v>38</v>
      </c>
      <c r="AW808" s="73" t="s">
        <v>38</v>
      </c>
      <c r="AX808" s="84" t="s">
        <v>32</v>
      </c>
      <c r="AY808" s="59">
        <v>0</v>
      </c>
      <c r="AZ808" s="59">
        <v>0</v>
      </c>
      <c r="BA808" s="59">
        <v>0</v>
      </c>
      <c r="BB808" s="59">
        <v>0</v>
      </c>
      <c r="BC808" s="59">
        <v>0</v>
      </c>
      <c r="BD808" s="59">
        <v>0</v>
      </c>
      <c r="BE808" s="84" t="s">
        <v>38</v>
      </c>
      <c r="BF808" s="84" t="s">
        <v>38</v>
      </c>
      <c r="BG808" s="84" t="s">
        <v>38</v>
      </c>
      <c r="BH808" s="84" t="s">
        <v>38</v>
      </c>
      <c r="BI808" s="85" t="s">
        <v>819</v>
      </c>
      <c r="BJ808" s="86" t="s">
        <v>240</v>
      </c>
      <c r="BK808" s="71" t="s">
        <v>483</v>
      </c>
      <c r="BL808" s="86" t="s">
        <v>155</v>
      </c>
      <c r="BM808" s="86" t="s">
        <v>178</v>
      </c>
      <c r="BN808" s="86"/>
      <c r="BO808" s="59">
        <v>7</v>
      </c>
      <c r="BP808" s="69">
        <v>256104305100454</v>
      </c>
      <c r="BQ808" s="92">
        <v>0.6</v>
      </c>
      <c r="BR808" s="93">
        <v>0.06</v>
      </c>
      <c r="BS808" s="94">
        <f t="shared" si="130"/>
        <v>0.66</v>
      </c>
      <c r="BT808" s="95">
        <v>0.21692</v>
      </c>
      <c r="BU808" s="101">
        <f t="shared" si="131"/>
        <v>0.87692</v>
      </c>
      <c r="BV808" s="102">
        <f t="shared" si="135"/>
        <v>2.89017341040462</v>
      </c>
      <c r="BW808" s="103">
        <v>660</v>
      </c>
      <c r="BX808" s="104">
        <f t="shared" si="132"/>
        <v>0.00253445086705202</v>
      </c>
      <c r="BY808" s="105">
        <v>1000</v>
      </c>
      <c r="BZ808" s="103" t="s">
        <v>32</v>
      </c>
      <c r="CA808" s="106" t="s">
        <v>189</v>
      </c>
      <c r="CB808" s="107" t="s">
        <v>148</v>
      </c>
      <c r="CC808" s="112" t="s">
        <v>149</v>
      </c>
      <c r="CD808" s="106"/>
      <c r="CE808" s="103" t="s">
        <v>192</v>
      </c>
      <c r="CF808" s="113"/>
      <c r="CG808" s="114">
        <v>2000003433</v>
      </c>
    </row>
    <row r="809" spans="1:85">
      <c r="A809" s="53" t="str">
        <f t="shared" si="133"/>
        <v>C1-01-10-46091</v>
      </c>
      <c r="B809" s="47" t="str">
        <f t="shared" si="134"/>
        <v>C1-01-10</v>
      </c>
      <c r="C809" s="153" t="s">
        <v>43</v>
      </c>
      <c r="D809" s="49">
        <v>46091</v>
      </c>
      <c r="E809" s="50" t="s">
        <v>14</v>
      </c>
      <c r="F809" s="51" t="s">
        <v>15</v>
      </c>
      <c r="G809" s="59">
        <v>10</v>
      </c>
      <c r="H809" s="51" t="s">
        <v>187</v>
      </c>
      <c r="I809" s="59">
        <v>1</v>
      </c>
      <c r="J809" s="60">
        <f>IF(ISBLANK(H809),"",IFERROR(VLOOKUP(B809,'Np PL4 Stock'!$A:$D,4,FALSE),""))</f>
        <v>46078</v>
      </c>
      <c r="K809" s="61">
        <f>IF(ISBLANK(H809),"",SUMIF('Np PL4 Stock'!$A:$A,B809,'Np PL4 Stock'!$N:$N))</f>
        <v>2.4</v>
      </c>
      <c r="L809" s="62">
        <f>IF(ISBLANK(H809),"",VLOOKUP(LEFT(B809,5),Unit!A:B,2,FALSE))</f>
        <v>20</v>
      </c>
      <c r="M809" s="63" t="str">
        <f>IF(ISBLANK(H809),"",IFERROR(VLOOKUP(B809,'Np PL4 Stock'!$A:$T,20,FALSE),""))</f>
        <v>V1-MA1</v>
      </c>
      <c r="N809" s="63" t="str">
        <f>IF(ISBLANK(H809),"",IFERROR(VLOOKUP(B809,'Np PL4 Stock'!$A:$U,21,FALSE),""))</f>
        <v>SIS</v>
      </c>
      <c r="O809" s="62">
        <f t="shared" si="128"/>
        <v>120</v>
      </c>
      <c r="P809" s="62">
        <f t="shared" si="126"/>
        <v>6.6e-5</v>
      </c>
      <c r="Q809" s="67">
        <f t="shared" si="129"/>
        <v>5.5e-7</v>
      </c>
      <c r="R809" s="67">
        <f t="shared" si="127"/>
        <v>7.3865e-7</v>
      </c>
      <c r="S809" s="59">
        <v>12</v>
      </c>
      <c r="T809" s="147">
        <v>7.56</v>
      </c>
      <c r="U809" s="147">
        <v>8.266</v>
      </c>
      <c r="V809" s="59">
        <v>83</v>
      </c>
      <c r="W809" s="59">
        <v>415</v>
      </c>
      <c r="X809" s="59">
        <v>96</v>
      </c>
      <c r="Y809" s="59">
        <v>100</v>
      </c>
      <c r="Z809" s="59">
        <v>84</v>
      </c>
      <c r="AA809" s="59">
        <v>0</v>
      </c>
      <c r="AB809" s="59">
        <v>0</v>
      </c>
      <c r="AC809" s="59">
        <v>0</v>
      </c>
      <c r="AD809" s="59">
        <v>0</v>
      </c>
      <c r="AE809" s="59">
        <v>100</v>
      </c>
      <c r="AF809" s="73" t="s">
        <v>38</v>
      </c>
      <c r="AG809" s="73">
        <v>73000</v>
      </c>
      <c r="AH809" s="73" t="s">
        <v>38</v>
      </c>
      <c r="AI809" s="73" t="s">
        <v>38</v>
      </c>
      <c r="AJ809" s="73" t="s">
        <v>38</v>
      </c>
      <c r="AK809" s="73" t="s">
        <v>32</v>
      </c>
      <c r="AL809" s="77" t="str">
        <f>IF(ISBLANK(S809),"",IF(AJ809="Fail","Fail",IF(E809="PL4",IF(AND(T809&gt;STD_01122025!$D$3,U809&lt;STD_01122025!$D$4,OR(AF809="ND",AF809&lt;STD_01122025!$D$7),AH809="ND"),"Pass","Fail"),IF(E809="PL12",IF(AND(S809&lt;STD_01122025!$F$2,T809&gt;STD_01122025!$F$3,U809&lt;STD_01122025!$F$4,V809&gt;STD_01122025!$F$5,X809&gt;STD_01122025!$F$6,OR(AF809="ND",AF809&lt;STD_01122025!$F$7),AH809="ND"),"Pass","Fail"),IF(E809="SuperPL",IF(AND(T809&gt;STD_01122025!$H$3,U809&lt;STD_01122025!$H$4,V809&gt;STD_01122025!$H$5,X809&gt;STD_01122025!$H$6,OR(AF809="ND",AF809&lt;STD_01122025!$H$7),AH809="ND"),"Pass","Fail"),IF(E809="Flight",IF(AND(T809&gt;STD_01122025!$J$3,U809&lt;STD_01122025!$J$4,X809&gt;STD_01122025!$J$6,OR(AF809="ND",AF809&lt;STD_01122025!$J$7),AH809="ND"),"Pass","Fail"),""))))))</f>
        <v>Pass</v>
      </c>
      <c r="AM809" s="62">
        <f>IF(ISBLANK(B809),"",IFERROR(IF(VLOOKUP(B809,'Np PL4 Stock'!$A:$J,10,FALSE)="Np4",D809-VLOOKUP(B809,'Np PL4 Stock'!$A:$E,5,FALSE),D809-VLOOKUP(B809,'Np PL4 Stock'!$A:$E,5,FALSE)-1),""))</f>
        <v>13</v>
      </c>
      <c r="AN809" s="147">
        <v>7.866</v>
      </c>
      <c r="AO809" s="147">
        <v>8.957</v>
      </c>
      <c r="AP809" s="59">
        <v>87</v>
      </c>
      <c r="AQ809" s="59">
        <v>346</v>
      </c>
      <c r="AR809" s="59">
        <v>96</v>
      </c>
      <c r="AS809" s="59">
        <v>100</v>
      </c>
      <c r="AT809" s="73" t="s">
        <v>38</v>
      </c>
      <c r="AU809" s="73">
        <v>60500</v>
      </c>
      <c r="AV809" s="73" t="s">
        <v>38</v>
      </c>
      <c r="AW809" s="73" t="s">
        <v>38</v>
      </c>
      <c r="AX809" s="84" t="s">
        <v>32</v>
      </c>
      <c r="AY809" s="59">
        <v>0</v>
      </c>
      <c r="AZ809" s="59">
        <v>0</v>
      </c>
      <c r="BA809" s="59">
        <v>0</v>
      </c>
      <c r="BB809" s="59">
        <v>0</v>
      </c>
      <c r="BC809" s="59">
        <v>0</v>
      </c>
      <c r="BD809" s="59">
        <v>0</v>
      </c>
      <c r="BE809" s="84" t="s">
        <v>38</v>
      </c>
      <c r="BF809" s="84" t="s">
        <v>38</v>
      </c>
      <c r="BG809" s="84" t="s">
        <v>38</v>
      </c>
      <c r="BH809" s="84" t="s">
        <v>38</v>
      </c>
      <c r="BI809" s="85" t="s">
        <v>544</v>
      </c>
      <c r="BJ809" s="86" t="s">
        <v>240</v>
      </c>
      <c r="BK809" s="86" t="s">
        <v>483</v>
      </c>
      <c r="BL809" s="86" t="s">
        <v>155</v>
      </c>
      <c r="BM809" s="86" t="s">
        <v>178</v>
      </c>
      <c r="BN809" s="86"/>
      <c r="BO809" s="59">
        <v>7</v>
      </c>
      <c r="BP809" s="69">
        <v>256104305100455</v>
      </c>
      <c r="BQ809" s="92">
        <v>0.6</v>
      </c>
      <c r="BR809" s="93">
        <v>0.06</v>
      </c>
      <c r="BS809" s="94">
        <f t="shared" si="130"/>
        <v>0.66</v>
      </c>
      <c r="BT809" s="95">
        <v>0.23584</v>
      </c>
      <c r="BU809" s="101">
        <f t="shared" si="131"/>
        <v>0.89584</v>
      </c>
      <c r="BV809" s="102">
        <f t="shared" si="135"/>
        <v>2.89017341040462</v>
      </c>
      <c r="BW809" s="103">
        <v>660</v>
      </c>
      <c r="BX809" s="104">
        <f t="shared" si="132"/>
        <v>0.00258913294797688</v>
      </c>
      <c r="BY809" s="105">
        <v>1000</v>
      </c>
      <c r="BZ809" s="103" t="s">
        <v>32</v>
      </c>
      <c r="CA809" s="106" t="s">
        <v>189</v>
      </c>
      <c r="CB809" s="107" t="s">
        <v>148</v>
      </c>
      <c r="CC809" s="112" t="s">
        <v>149</v>
      </c>
      <c r="CD809" s="106"/>
      <c r="CE809" s="103" t="s">
        <v>192</v>
      </c>
      <c r="CF809" s="113"/>
      <c r="CG809" s="114">
        <v>2000019296</v>
      </c>
    </row>
    <row r="810" spans="1:85">
      <c r="A810" s="53" t="str">
        <f t="shared" si="133"/>
        <v>C1-04-10-46092</v>
      </c>
      <c r="B810" s="47" t="str">
        <f t="shared" si="134"/>
        <v>C1-04-10</v>
      </c>
      <c r="C810" s="153" t="s">
        <v>43</v>
      </c>
      <c r="D810" s="49">
        <v>46092</v>
      </c>
      <c r="E810" s="50" t="s">
        <v>14</v>
      </c>
      <c r="F810" s="51" t="s">
        <v>15</v>
      </c>
      <c r="G810" s="59">
        <v>10</v>
      </c>
      <c r="H810" s="51" t="s">
        <v>187</v>
      </c>
      <c r="I810" s="59">
        <v>4</v>
      </c>
      <c r="J810" s="60">
        <f>IF(ISBLANK(H810),"",IFERROR(VLOOKUP(B810,'Np PL4 Stock'!$A:$D,4,FALSE),""))</f>
        <v>46078</v>
      </c>
      <c r="K810" s="61">
        <f>IF(ISBLANK(H810),"",SUMIF('Np PL4 Stock'!$A:$A,B810,'Np PL4 Stock'!$N:$N))</f>
        <v>2.4</v>
      </c>
      <c r="L810" s="62">
        <f>IF(ISBLANK(H810),"",VLOOKUP(LEFT(B810,5),Unit!A:B,2,FALSE))</f>
        <v>20</v>
      </c>
      <c r="M810" s="63" t="str">
        <f>IF(ISBLANK(H810),"",IFERROR(VLOOKUP(B810,'Np PL4 Stock'!$A:$T,20,FALSE),""))</f>
        <v>V1-MB1</v>
      </c>
      <c r="N810" s="63" t="str">
        <f>IF(ISBLANK(H810),"",IFERROR(VLOOKUP(B810,'Np PL4 Stock'!$A:$U,21,FALSE),""))</f>
        <v>SIS</v>
      </c>
      <c r="O810" s="62">
        <f t="shared" si="128"/>
        <v>120</v>
      </c>
      <c r="P810" s="62">
        <f t="shared" si="126"/>
        <v>9.075e-5</v>
      </c>
      <c r="Q810" s="67">
        <f t="shared" si="129"/>
        <v>7.5625e-7</v>
      </c>
      <c r="R810" s="67">
        <f t="shared" si="127"/>
        <v>1.02245e-6</v>
      </c>
      <c r="S810" s="59">
        <v>12</v>
      </c>
      <c r="T810" s="147">
        <v>7.589</v>
      </c>
      <c r="U810" s="147">
        <v>6.301</v>
      </c>
      <c r="V810" s="59">
        <v>93.151</v>
      </c>
      <c r="W810" s="59">
        <v>408</v>
      </c>
      <c r="X810" s="59">
        <v>97</v>
      </c>
      <c r="Y810" s="59">
        <v>100</v>
      </c>
      <c r="Z810" s="59">
        <v>88</v>
      </c>
      <c r="AA810" s="59">
        <v>0</v>
      </c>
      <c r="AB810" s="59">
        <v>0</v>
      </c>
      <c r="AC810" s="59">
        <v>0</v>
      </c>
      <c r="AD810" s="59">
        <v>0</v>
      </c>
      <c r="AE810" s="59">
        <v>100</v>
      </c>
      <c r="AF810" s="73" t="s">
        <v>38</v>
      </c>
      <c r="AG810" s="73">
        <v>56000</v>
      </c>
      <c r="AH810" s="73" t="s">
        <v>38</v>
      </c>
      <c r="AI810" s="73" t="s">
        <v>38</v>
      </c>
      <c r="AJ810" s="73" t="s">
        <v>38</v>
      </c>
      <c r="AK810" s="73" t="s">
        <v>32</v>
      </c>
      <c r="AL810" s="77" t="str">
        <f>IF(ISBLANK(S810),"",IF(AJ810="Fail","Fail",IF(E810="PL4",IF(AND(T810&gt;STD_01122025!$D$3,U810&lt;STD_01122025!$D$4,OR(AF810="ND",AF810&lt;STD_01122025!$D$7),AH810="ND"),"Pass","Fail"),IF(E810="PL12",IF(AND(S810&lt;STD_01122025!$F$2,T810&gt;STD_01122025!$F$3,U810&lt;STD_01122025!$F$4,V810&gt;STD_01122025!$F$5,X810&gt;STD_01122025!$F$6,OR(AF810="ND",AF810&lt;STD_01122025!$F$7),AH810="ND"),"Pass","Fail"),IF(E810="SuperPL",IF(AND(T810&gt;STD_01122025!$H$3,U810&lt;STD_01122025!$H$4,V810&gt;STD_01122025!$H$5,X810&gt;STD_01122025!$H$6,OR(AF810="ND",AF810&lt;STD_01122025!$H$7),AH810="ND"),"Pass","Fail"),IF(E810="Flight",IF(AND(T810&gt;STD_01122025!$J$3,U810&lt;STD_01122025!$J$4,X810&gt;STD_01122025!$J$6,OR(AF810="ND",AF810&lt;STD_01122025!$J$7),AH810="ND"),"Pass","Fail"),""))))))</f>
        <v>Pass</v>
      </c>
      <c r="AM810" s="62">
        <f>IF(ISBLANK(B810),"",IFERROR(IF(VLOOKUP(B810,'Np PL4 Stock'!$A:$J,10,FALSE)="Np4",D810-VLOOKUP(B810,'Np PL4 Stock'!$A:$E,5,FALSE),D810-VLOOKUP(B810,'Np PL4 Stock'!$A:$E,5,FALSE)-1),""))</f>
        <v>14</v>
      </c>
      <c r="AN810" s="147">
        <v>8.514</v>
      </c>
      <c r="AO810" s="147">
        <v>8.902</v>
      </c>
      <c r="AP810" s="59">
        <v>98</v>
      </c>
      <c r="AQ810" s="59">
        <v>253</v>
      </c>
      <c r="AR810" s="59">
        <v>97</v>
      </c>
      <c r="AS810" s="59">
        <v>100</v>
      </c>
      <c r="AT810" s="73" t="s">
        <v>38</v>
      </c>
      <c r="AU810" s="73">
        <v>62000</v>
      </c>
      <c r="AV810" s="73" t="s">
        <v>38</v>
      </c>
      <c r="AW810" s="73" t="s">
        <v>38</v>
      </c>
      <c r="AX810" s="84" t="s">
        <v>32</v>
      </c>
      <c r="AY810" s="59">
        <v>0</v>
      </c>
      <c r="AZ810" s="59">
        <v>0</v>
      </c>
      <c r="BA810" s="59">
        <v>0</v>
      </c>
      <c r="BB810" s="59">
        <v>0</v>
      </c>
      <c r="BC810" s="59">
        <v>0</v>
      </c>
      <c r="BD810" s="59">
        <v>0</v>
      </c>
      <c r="BE810" s="84" t="s">
        <v>38</v>
      </c>
      <c r="BF810" s="84" t="s">
        <v>38</v>
      </c>
      <c r="BG810" s="84" t="s">
        <v>38</v>
      </c>
      <c r="BH810" s="84" t="s">
        <v>38</v>
      </c>
      <c r="BI810" s="85" t="s">
        <v>520</v>
      </c>
      <c r="BJ810" s="86" t="s">
        <v>243</v>
      </c>
      <c r="BK810" s="64" t="s">
        <v>483</v>
      </c>
      <c r="BL810" s="86" t="s">
        <v>155</v>
      </c>
      <c r="BM810" s="86" t="s">
        <v>178</v>
      </c>
      <c r="BN810" s="86"/>
      <c r="BO810" s="59">
        <v>7</v>
      </c>
      <c r="BP810" s="69">
        <v>256104305100456</v>
      </c>
      <c r="BQ810" s="92">
        <v>0.55</v>
      </c>
      <c r="BR810" s="93">
        <v>0.055</v>
      </c>
      <c r="BS810" s="94">
        <f t="shared" si="130"/>
        <v>0.605</v>
      </c>
      <c r="BT810" s="95">
        <v>0.242201666666667</v>
      </c>
      <c r="BU810" s="101">
        <f t="shared" si="131"/>
        <v>0.847201666666667</v>
      </c>
      <c r="BV810" s="102">
        <f t="shared" si="135"/>
        <v>3.95256916996047</v>
      </c>
      <c r="BW810" s="103">
        <v>605</v>
      </c>
      <c r="BX810" s="104">
        <f t="shared" si="132"/>
        <v>0.0033486231884058</v>
      </c>
      <c r="BY810" s="105">
        <v>1000</v>
      </c>
      <c r="BZ810" s="103" t="s">
        <v>32</v>
      </c>
      <c r="CA810" s="106" t="s">
        <v>189</v>
      </c>
      <c r="CB810" s="107" t="s">
        <v>148</v>
      </c>
      <c r="CC810" s="112" t="s">
        <v>149</v>
      </c>
      <c r="CD810" s="106"/>
      <c r="CE810" s="103" t="s">
        <v>192</v>
      </c>
      <c r="CF810" s="113"/>
      <c r="CG810" s="116">
        <v>2000017103</v>
      </c>
    </row>
    <row r="811" spans="1:85">
      <c r="A811" s="53" t="str">
        <f t="shared" si="133"/>
        <v>C1-04-10-46092</v>
      </c>
      <c r="B811" s="47" t="str">
        <f t="shared" si="134"/>
        <v>C1-04-10</v>
      </c>
      <c r="C811" s="153" t="s">
        <v>43</v>
      </c>
      <c r="D811" s="49">
        <v>46092</v>
      </c>
      <c r="E811" s="50" t="s">
        <v>14</v>
      </c>
      <c r="F811" s="51" t="s">
        <v>15</v>
      </c>
      <c r="G811" s="59">
        <v>10</v>
      </c>
      <c r="H811" s="51" t="s">
        <v>187</v>
      </c>
      <c r="I811" s="59">
        <v>4</v>
      </c>
      <c r="J811" s="60">
        <f>IF(ISBLANK(H811),"",IFERROR(VLOOKUP(B811,'Np PL4 Stock'!$A:$D,4,FALSE),""))</f>
        <v>46078</v>
      </c>
      <c r="K811" s="61">
        <f>IF(ISBLANK(H811),"",SUMIF('Np PL4 Stock'!$A:$A,B811,'Np PL4 Stock'!$N:$N))</f>
        <v>2.4</v>
      </c>
      <c r="L811" s="62">
        <f>IF(ISBLANK(H811),"",VLOOKUP(LEFT(B811,5),Unit!A:B,2,FALSE))</f>
        <v>20</v>
      </c>
      <c r="M811" s="63" t="str">
        <f>IF(ISBLANK(H811),"",IFERROR(VLOOKUP(B811,'Np PL4 Stock'!$A:$T,20,FALSE),""))</f>
        <v>V1-MB1</v>
      </c>
      <c r="N811" s="63" t="str">
        <f>IF(ISBLANK(H811),"",IFERROR(VLOOKUP(B811,'Np PL4 Stock'!$A:$U,21,FALSE),""))</f>
        <v>SIS</v>
      </c>
      <c r="O811" s="62">
        <f t="shared" si="128"/>
        <v>120</v>
      </c>
      <c r="P811" s="62">
        <f t="shared" si="126"/>
        <v>9.075e-5</v>
      </c>
      <c r="Q811" s="67">
        <f t="shared" si="129"/>
        <v>7.5625e-7</v>
      </c>
      <c r="R811" s="67">
        <f t="shared" si="127"/>
        <v>1.02245e-6</v>
      </c>
      <c r="S811" s="59">
        <v>12</v>
      </c>
      <c r="T811" s="147">
        <v>7.589</v>
      </c>
      <c r="U811" s="147">
        <v>6.301</v>
      </c>
      <c r="V811" s="59">
        <v>93.151</v>
      </c>
      <c r="W811" s="59">
        <v>408</v>
      </c>
      <c r="X811" s="59">
        <v>97</v>
      </c>
      <c r="Y811" s="59">
        <v>100</v>
      </c>
      <c r="Z811" s="59">
        <v>88</v>
      </c>
      <c r="AA811" s="59">
        <v>0</v>
      </c>
      <c r="AB811" s="59">
        <v>0</v>
      </c>
      <c r="AC811" s="59">
        <v>0</v>
      </c>
      <c r="AD811" s="59">
        <v>0</v>
      </c>
      <c r="AE811" s="59">
        <v>100</v>
      </c>
      <c r="AF811" s="73" t="s">
        <v>38</v>
      </c>
      <c r="AG811" s="73">
        <v>56000</v>
      </c>
      <c r="AH811" s="73" t="s">
        <v>38</v>
      </c>
      <c r="AI811" s="73" t="s">
        <v>38</v>
      </c>
      <c r="AJ811" s="73" t="s">
        <v>38</v>
      </c>
      <c r="AK811" s="73" t="s">
        <v>32</v>
      </c>
      <c r="AL811" s="77" t="str">
        <f>IF(ISBLANK(S811),"",IF(AJ811="Fail","Fail",IF(E811="PL4",IF(AND(T811&gt;STD_01122025!$D$3,U811&lt;STD_01122025!$D$4,OR(AF811="ND",AF811&lt;STD_01122025!$D$7),AH811="ND"),"Pass","Fail"),IF(E811="PL12",IF(AND(S811&lt;STD_01122025!$F$2,T811&gt;STD_01122025!$F$3,U811&lt;STD_01122025!$F$4,V811&gt;STD_01122025!$F$5,X811&gt;STD_01122025!$F$6,OR(AF811="ND",AF811&lt;STD_01122025!$F$7),AH811="ND"),"Pass","Fail"),IF(E811="SuperPL",IF(AND(T811&gt;STD_01122025!$H$3,U811&lt;STD_01122025!$H$4,V811&gt;STD_01122025!$H$5,X811&gt;STD_01122025!$H$6,OR(AF811="ND",AF811&lt;STD_01122025!$H$7),AH811="ND"),"Pass","Fail"),IF(E811="Flight",IF(AND(T811&gt;STD_01122025!$J$3,U811&lt;STD_01122025!$J$4,X811&gt;STD_01122025!$J$6,OR(AF811="ND",AF811&lt;STD_01122025!$J$7),AH811="ND"),"Pass","Fail"),""))))))</f>
        <v>Pass</v>
      </c>
      <c r="AM811" s="62">
        <f>IF(ISBLANK(B811),"",IFERROR(IF(VLOOKUP(B811,'Np PL4 Stock'!$A:$J,10,FALSE)="Np4",D811-VLOOKUP(B811,'Np PL4 Stock'!$A:$E,5,FALSE),D811-VLOOKUP(B811,'Np PL4 Stock'!$A:$E,5,FALSE)-1),""))</f>
        <v>14</v>
      </c>
      <c r="AN811" s="147">
        <v>8.514</v>
      </c>
      <c r="AO811" s="147">
        <v>8.902</v>
      </c>
      <c r="AP811" s="59">
        <v>98</v>
      </c>
      <c r="AQ811" s="59">
        <v>253</v>
      </c>
      <c r="AR811" s="59">
        <v>97</v>
      </c>
      <c r="AS811" s="59">
        <v>100</v>
      </c>
      <c r="AT811" s="73" t="s">
        <v>38</v>
      </c>
      <c r="AU811" s="73">
        <v>62000</v>
      </c>
      <c r="AV811" s="73" t="s">
        <v>38</v>
      </c>
      <c r="AW811" s="73" t="s">
        <v>38</v>
      </c>
      <c r="AX811" s="84" t="s">
        <v>32</v>
      </c>
      <c r="AY811" s="59">
        <v>0</v>
      </c>
      <c r="AZ811" s="59">
        <v>0</v>
      </c>
      <c r="BA811" s="59">
        <v>0</v>
      </c>
      <c r="BB811" s="59">
        <v>0</v>
      </c>
      <c r="BC811" s="59">
        <v>0</v>
      </c>
      <c r="BD811" s="59">
        <v>0</v>
      </c>
      <c r="BE811" s="84" t="s">
        <v>38</v>
      </c>
      <c r="BF811" s="84" t="s">
        <v>38</v>
      </c>
      <c r="BG811" s="84" t="s">
        <v>38</v>
      </c>
      <c r="BH811" s="84" t="s">
        <v>38</v>
      </c>
      <c r="BI811" s="85" t="s">
        <v>554</v>
      </c>
      <c r="BJ811" s="86" t="s">
        <v>240</v>
      </c>
      <c r="BK811" s="86" t="s">
        <v>483</v>
      </c>
      <c r="BL811" s="86" t="s">
        <v>155</v>
      </c>
      <c r="BM811" s="86" t="s">
        <v>178</v>
      </c>
      <c r="BN811" s="86"/>
      <c r="BO811" s="59">
        <v>7</v>
      </c>
      <c r="BP811" s="69">
        <v>256104305100458</v>
      </c>
      <c r="BQ811" s="92">
        <v>0.55</v>
      </c>
      <c r="BR811" s="93">
        <v>0.055</v>
      </c>
      <c r="BS811" s="94">
        <f t="shared" si="130"/>
        <v>0.605</v>
      </c>
      <c r="BT811" s="95">
        <v>0.204086666666667</v>
      </c>
      <c r="BU811" s="101">
        <f t="shared" si="131"/>
        <v>0.809086666666667</v>
      </c>
      <c r="BV811" s="102">
        <f t="shared" si="135"/>
        <v>3.95256916996047</v>
      </c>
      <c r="BW811" s="103">
        <v>605</v>
      </c>
      <c r="BX811" s="104">
        <f t="shared" si="132"/>
        <v>0.00319797101449276</v>
      </c>
      <c r="BY811" s="105">
        <v>1000</v>
      </c>
      <c r="BZ811" s="103" t="s">
        <v>32</v>
      </c>
      <c r="CA811" s="106" t="s">
        <v>189</v>
      </c>
      <c r="CB811" s="107" t="s">
        <v>148</v>
      </c>
      <c r="CC811" s="112" t="s">
        <v>149</v>
      </c>
      <c r="CD811" s="106"/>
      <c r="CE811" s="103" t="s">
        <v>192</v>
      </c>
      <c r="CF811" s="113"/>
      <c r="CG811" s="114">
        <v>2000026382</v>
      </c>
    </row>
    <row r="812" spans="1:85">
      <c r="A812" s="53" t="str">
        <f t="shared" si="133"/>
        <v>C1-04-10-46092</v>
      </c>
      <c r="B812" s="47" t="str">
        <f t="shared" si="134"/>
        <v>C1-04-10</v>
      </c>
      <c r="C812" s="153" t="s">
        <v>43</v>
      </c>
      <c r="D812" s="49">
        <v>46092</v>
      </c>
      <c r="E812" s="50" t="s">
        <v>14</v>
      </c>
      <c r="F812" s="51" t="s">
        <v>15</v>
      </c>
      <c r="G812" s="59">
        <v>10</v>
      </c>
      <c r="H812" s="51" t="s">
        <v>187</v>
      </c>
      <c r="I812" s="59">
        <v>4</v>
      </c>
      <c r="J812" s="60">
        <f>IF(ISBLANK(H812),"",IFERROR(VLOOKUP(B812,'Np PL4 Stock'!$A:$D,4,FALSE),""))</f>
        <v>46078</v>
      </c>
      <c r="K812" s="61">
        <f>IF(ISBLANK(H812),"",SUMIF('Np PL4 Stock'!$A:$A,B812,'Np PL4 Stock'!$N:$N))</f>
        <v>2.4</v>
      </c>
      <c r="L812" s="62">
        <f>IF(ISBLANK(H812),"",VLOOKUP(LEFT(B812,5),Unit!A:B,2,FALSE))</f>
        <v>20</v>
      </c>
      <c r="M812" s="63" t="str">
        <f>IF(ISBLANK(H812),"",IFERROR(VLOOKUP(B812,'Np PL4 Stock'!$A:$T,20,FALSE),""))</f>
        <v>V1-MB1</v>
      </c>
      <c r="N812" s="63" t="str">
        <f>IF(ISBLANK(H812),"",IFERROR(VLOOKUP(B812,'Np PL4 Stock'!$A:$U,21,FALSE),""))</f>
        <v>SIS</v>
      </c>
      <c r="O812" s="62">
        <f t="shared" si="128"/>
        <v>120</v>
      </c>
      <c r="P812" s="62">
        <f t="shared" si="126"/>
        <v>9.075e-5</v>
      </c>
      <c r="Q812" s="67">
        <f t="shared" si="129"/>
        <v>7.5625e-7</v>
      </c>
      <c r="R812" s="67">
        <f t="shared" si="127"/>
        <v>1.02245e-6</v>
      </c>
      <c r="S812" s="59">
        <v>12</v>
      </c>
      <c r="T812" s="147">
        <v>7.589</v>
      </c>
      <c r="U812" s="147">
        <v>6.301</v>
      </c>
      <c r="V812" s="59">
        <v>93.151</v>
      </c>
      <c r="W812" s="59">
        <v>408</v>
      </c>
      <c r="X812" s="59">
        <v>97</v>
      </c>
      <c r="Y812" s="59">
        <v>100</v>
      </c>
      <c r="Z812" s="59">
        <v>88</v>
      </c>
      <c r="AA812" s="59">
        <v>0</v>
      </c>
      <c r="AB812" s="59">
        <v>0</v>
      </c>
      <c r="AC812" s="59">
        <v>0</v>
      </c>
      <c r="AD812" s="59">
        <v>0</v>
      </c>
      <c r="AE812" s="59">
        <v>100</v>
      </c>
      <c r="AF812" s="73" t="s">
        <v>38</v>
      </c>
      <c r="AG812" s="73">
        <v>56000</v>
      </c>
      <c r="AH812" s="73" t="s">
        <v>38</v>
      </c>
      <c r="AI812" s="73" t="s">
        <v>38</v>
      </c>
      <c r="AJ812" s="73" t="s">
        <v>38</v>
      </c>
      <c r="AK812" s="73" t="s">
        <v>32</v>
      </c>
      <c r="AL812" s="77" t="str">
        <f>IF(ISBLANK(S812),"",IF(AJ812="Fail","Fail",IF(E812="PL4",IF(AND(T812&gt;STD_01122025!$D$3,U812&lt;STD_01122025!$D$4,OR(AF812="ND",AF812&lt;STD_01122025!$D$7),AH812="ND"),"Pass","Fail"),IF(E812="PL12",IF(AND(S812&lt;STD_01122025!$F$2,T812&gt;STD_01122025!$F$3,U812&lt;STD_01122025!$F$4,V812&gt;STD_01122025!$F$5,X812&gt;STD_01122025!$F$6,OR(AF812="ND",AF812&lt;STD_01122025!$F$7),AH812="ND"),"Pass","Fail"),IF(E812="SuperPL",IF(AND(T812&gt;STD_01122025!$H$3,U812&lt;STD_01122025!$H$4,V812&gt;STD_01122025!$H$5,X812&gt;STD_01122025!$H$6,OR(AF812="ND",AF812&lt;STD_01122025!$H$7),AH812="ND"),"Pass","Fail"),IF(E812="Flight",IF(AND(T812&gt;STD_01122025!$J$3,U812&lt;STD_01122025!$J$4,X812&gt;STD_01122025!$J$6,OR(AF812="ND",AF812&lt;STD_01122025!$J$7),AH812="ND"),"Pass","Fail"),""))))))</f>
        <v>Pass</v>
      </c>
      <c r="AM812" s="62">
        <f>IF(ISBLANK(B812),"",IFERROR(IF(VLOOKUP(B812,'Np PL4 Stock'!$A:$J,10,FALSE)="Np4",D812-VLOOKUP(B812,'Np PL4 Stock'!$A:$E,5,FALSE),D812-VLOOKUP(B812,'Np PL4 Stock'!$A:$E,5,FALSE)-1),""))</f>
        <v>14</v>
      </c>
      <c r="AN812" s="147">
        <v>8.514</v>
      </c>
      <c r="AO812" s="147">
        <v>8.902</v>
      </c>
      <c r="AP812" s="59">
        <v>98</v>
      </c>
      <c r="AQ812" s="59">
        <v>253</v>
      </c>
      <c r="AR812" s="59">
        <v>97</v>
      </c>
      <c r="AS812" s="59">
        <v>100</v>
      </c>
      <c r="AT812" s="73" t="s">
        <v>38</v>
      </c>
      <c r="AU812" s="73">
        <v>62000</v>
      </c>
      <c r="AV812" s="73" t="s">
        <v>38</v>
      </c>
      <c r="AW812" s="73" t="s">
        <v>38</v>
      </c>
      <c r="AX812" s="84" t="s">
        <v>32</v>
      </c>
      <c r="AY812" s="59">
        <v>0</v>
      </c>
      <c r="AZ812" s="59">
        <v>0</v>
      </c>
      <c r="BA812" s="59">
        <v>0</v>
      </c>
      <c r="BB812" s="59">
        <v>0</v>
      </c>
      <c r="BC812" s="59">
        <v>0</v>
      </c>
      <c r="BD812" s="59">
        <v>0</v>
      </c>
      <c r="BE812" s="84" t="s">
        <v>38</v>
      </c>
      <c r="BF812" s="84" t="s">
        <v>38</v>
      </c>
      <c r="BG812" s="84" t="s">
        <v>38</v>
      </c>
      <c r="BH812" s="84" t="s">
        <v>38</v>
      </c>
      <c r="BI812" s="85" t="s">
        <v>516</v>
      </c>
      <c r="BJ812" s="86" t="s">
        <v>243</v>
      </c>
      <c r="BK812" s="86" t="s">
        <v>483</v>
      </c>
      <c r="BL812" s="86" t="s">
        <v>155</v>
      </c>
      <c r="BM812" s="86" t="s">
        <v>178</v>
      </c>
      <c r="BN812" s="86"/>
      <c r="BO812" s="59">
        <v>7</v>
      </c>
      <c r="BP812" s="69">
        <v>256104305100457</v>
      </c>
      <c r="BQ812" s="92">
        <v>0.55</v>
      </c>
      <c r="BR812" s="93">
        <v>0.055</v>
      </c>
      <c r="BS812" s="94">
        <f t="shared" si="130"/>
        <v>0.605</v>
      </c>
      <c r="BT812" s="95">
        <v>0.192591666666667</v>
      </c>
      <c r="BU812" s="101">
        <f t="shared" si="131"/>
        <v>0.797591666666667</v>
      </c>
      <c r="BV812" s="102">
        <f t="shared" si="135"/>
        <v>3.95256916996047</v>
      </c>
      <c r="BW812" s="103">
        <v>605</v>
      </c>
      <c r="BX812" s="104">
        <f t="shared" si="132"/>
        <v>0.00315253623188406</v>
      </c>
      <c r="BY812" s="105">
        <v>1000</v>
      </c>
      <c r="BZ812" s="103" t="s">
        <v>32</v>
      </c>
      <c r="CA812" s="106" t="s">
        <v>189</v>
      </c>
      <c r="CB812" s="107" t="s">
        <v>148</v>
      </c>
      <c r="CC812" s="112" t="s">
        <v>149</v>
      </c>
      <c r="CD812" s="106"/>
      <c r="CE812" s="103" t="s">
        <v>192</v>
      </c>
      <c r="CF812" s="113"/>
      <c r="CG812" s="114">
        <v>2000027731</v>
      </c>
    </row>
    <row r="813" spans="1:85">
      <c r="A813" s="53" t="str">
        <f t="shared" si="133"/>
        <v>C1-02-10-46093</v>
      </c>
      <c r="B813" s="47" t="str">
        <f t="shared" si="134"/>
        <v>C1-02-10</v>
      </c>
      <c r="C813" s="153" t="s">
        <v>43</v>
      </c>
      <c r="D813" s="49">
        <v>46093</v>
      </c>
      <c r="E813" s="50" t="s">
        <v>14</v>
      </c>
      <c r="F813" s="51" t="s">
        <v>15</v>
      </c>
      <c r="G813" s="59">
        <v>10</v>
      </c>
      <c r="H813" s="51" t="s">
        <v>187</v>
      </c>
      <c r="I813" s="59">
        <v>2</v>
      </c>
      <c r="J813" s="60">
        <f>IF(ISBLANK(H813),"",IFERROR(VLOOKUP(B813,'Np PL4 Stock'!$A:$D,4,FALSE),""))</f>
        <v>46078</v>
      </c>
      <c r="K813" s="61">
        <f>IF(ISBLANK(H813),"",SUMIF('Np PL4 Stock'!$A:$A,B813,'Np PL4 Stock'!$N:$N))</f>
        <v>2.4</v>
      </c>
      <c r="L813" s="62">
        <f>IF(ISBLANK(H813),"",VLOOKUP(LEFT(B813,5),Unit!A:B,2,FALSE))</f>
        <v>20</v>
      </c>
      <c r="M813" s="63" t="str">
        <f>IF(ISBLANK(H813),"",IFERROR(VLOOKUP(B813,'Np PL4 Stock'!$A:$T,20,FALSE),""))</f>
        <v>V1-MA1</v>
      </c>
      <c r="N813" s="63" t="str">
        <f>IF(ISBLANK(H813),"",IFERROR(VLOOKUP(B813,'Np PL4 Stock'!$A:$U,21,FALSE),""))</f>
        <v>SIS</v>
      </c>
      <c r="O813" s="62">
        <f t="shared" si="128"/>
        <v>120</v>
      </c>
      <c r="P813" s="62">
        <f t="shared" si="126"/>
        <v>0.00010392</v>
      </c>
      <c r="Q813" s="67">
        <f t="shared" si="129"/>
        <v>8.66e-7</v>
      </c>
      <c r="R813" s="67">
        <f t="shared" si="127"/>
        <v>1.13034368421053e-6</v>
      </c>
      <c r="S813" s="59">
        <v>14</v>
      </c>
      <c r="T813" s="147">
        <v>8.311</v>
      </c>
      <c r="U813" s="147">
        <v>8.664</v>
      </c>
      <c r="V813" s="59">
        <v>95.313</v>
      </c>
      <c r="W813" s="59">
        <v>286</v>
      </c>
      <c r="X813" s="59">
        <v>97</v>
      </c>
      <c r="Y813" s="59">
        <v>100</v>
      </c>
      <c r="Z813" s="59">
        <v>88</v>
      </c>
      <c r="AA813" s="59">
        <v>0</v>
      </c>
      <c r="AB813" s="59">
        <v>0</v>
      </c>
      <c r="AC813" s="59">
        <v>0</v>
      </c>
      <c r="AD813" s="59">
        <v>0</v>
      </c>
      <c r="AE813" s="59">
        <v>100</v>
      </c>
      <c r="AF813" s="73" t="s">
        <v>38</v>
      </c>
      <c r="AG813" s="73">
        <v>46000</v>
      </c>
      <c r="AH813" s="73" t="s">
        <v>38</v>
      </c>
      <c r="AI813" s="73" t="s">
        <v>38</v>
      </c>
      <c r="AJ813" s="73" t="s">
        <v>38</v>
      </c>
      <c r="AK813" s="73" t="s">
        <v>32</v>
      </c>
      <c r="AL813" s="77" t="str">
        <f>IF(ISBLANK(S813),"",IF(AJ813="Fail","Fail",IF(E813="PL4",IF(AND(T813&gt;STD_01122025!$D$3,U813&lt;STD_01122025!$D$4,OR(AF813="ND",AF813&lt;STD_01122025!$D$7),AH813="ND"),"Pass","Fail"),IF(E813="PL12",IF(AND(S813&lt;STD_01122025!$F$2,T813&gt;STD_01122025!$F$3,U813&lt;STD_01122025!$F$4,V813&gt;STD_01122025!$F$5,X813&gt;STD_01122025!$F$6,OR(AF813="ND",AF813&lt;STD_01122025!$F$7),AH813="ND"),"Pass","Fail"),IF(E813="SuperPL",IF(AND(T813&gt;STD_01122025!$H$3,U813&lt;STD_01122025!$H$4,V813&gt;STD_01122025!$H$5,X813&gt;STD_01122025!$H$6,OR(AF813="ND",AF813&lt;STD_01122025!$H$7),AH813="ND"),"Pass","Fail"),IF(E813="Flight",IF(AND(T813&gt;STD_01122025!$J$3,U813&lt;STD_01122025!$J$4,X813&gt;STD_01122025!$J$6,OR(AF813="ND",AF813&lt;STD_01122025!$J$7),AH813="ND"),"Pass","Fail"),""))))))</f>
        <v>Pass</v>
      </c>
      <c r="AM813" s="62">
        <f>IF(ISBLANK(B813),"",IFERROR(IF(VLOOKUP(B813,'Np PL4 Stock'!$A:$J,10,FALSE)="Np4",D813-VLOOKUP(B813,'Np PL4 Stock'!$A:$E,5,FALSE),D813-VLOOKUP(B813,'Np PL4 Stock'!$A:$E,5,FALSE)-1),""))</f>
        <v>15</v>
      </c>
      <c r="AN813" s="147">
        <v>8.755</v>
      </c>
      <c r="AO813" s="147">
        <v>8.925</v>
      </c>
      <c r="AP813" s="59">
        <v>98</v>
      </c>
      <c r="AQ813" s="59">
        <v>240</v>
      </c>
      <c r="AR813" s="59">
        <v>97</v>
      </c>
      <c r="AS813" s="59">
        <v>100</v>
      </c>
      <c r="AT813" s="73" t="s">
        <v>38</v>
      </c>
      <c r="AU813" s="73">
        <v>72500</v>
      </c>
      <c r="AV813" s="73" t="s">
        <v>38</v>
      </c>
      <c r="AW813" s="73" t="s">
        <v>38</v>
      </c>
      <c r="AX813" s="84" t="s">
        <v>32</v>
      </c>
      <c r="AY813" s="59">
        <v>0</v>
      </c>
      <c r="AZ813" s="59">
        <v>0</v>
      </c>
      <c r="BA813" s="59">
        <v>0</v>
      </c>
      <c r="BB813" s="59">
        <v>0</v>
      </c>
      <c r="BC813" s="59">
        <v>0</v>
      </c>
      <c r="BD813" s="59">
        <v>0</v>
      </c>
      <c r="BE813" s="84" t="s">
        <v>38</v>
      </c>
      <c r="BF813" s="84" t="s">
        <v>38</v>
      </c>
      <c r="BG813" s="84" t="s">
        <v>38</v>
      </c>
      <c r="BH813" s="84" t="s">
        <v>38</v>
      </c>
      <c r="BI813" s="85" t="s">
        <v>620</v>
      </c>
      <c r="BJ813" s="86" t="s">
        <v>258</v>
      </c>
      <c r="BK813" s="86" t="s">
        <v>488</v>
      </c>
      <c r="BL813" s="86" t="s">
        <v>155</v>
      </c>
      <c r="BM813" s="86" t="s">
        <v>178</v>
      </c>
      <c r="BN813" s="86"/>
      <c r="BO813" s="59">
        <v>5</v>
      </c>
      <c r="BP813" s="69">
        <v>256104305100459</v>
      </c>
      <c r="BQ813" s="92">
        <v>0.656</v>
      </c>
      <c r="BR813" s="93">
        <v>0.1312</v>
      </c>
      <c r="BS813" s="94">
        <f t="shared" si="130"/>
        <v>0.7872</v>
      </c>
      <c r="BT813" s="95">
        <v>0.215168</v>
      </c>
      <c r="BU813" s="101">
        <f t="shared" si="131"/>
        <v>1.002368</v>
      </c>
      <c r="BV813" s="102">
        <f t="shared" si="135"/>
        <v>4.16666666666667</v>
      </c>
      <c r="BW813" s="103">
        <v>828.631578947368</v>
      </c>
      <c r="BX813" s="104">
        <f t="shared" si="132"/>
        <v>0.00417653333333333</v>
      </c>
      <c r="BY813" s="105">
        <v>950</v>
      </c>
      <c r="BZ813" s="103" t="s">
        <v>32</v>
      </c>
      <c r="CA813" s="106" t="s">
        <v>189</v>
      </c>
      <c r="CB813" s="107" t="s">
        <v>148</v>
      </c>
      <c r="CC813" s="112" t="s">
        <v>149</v>
      </c>
      <c r="CD813" s="106"/>
      <c r="CE813" s="103" t="s">
        <v>192</v>
      </c>
      <c r="CF813" s="113"/>
      <c r="CG813" s="114">
        <v>2000028746</v>
      </c>
    </row>
    <row r="814" spans="1:85">
      <c r="A814" s="53" t="str">
        <f t="shared" si="133"/>
        <v>C1-02-10-46093</v>
      </c>
      <c r="B814" s="47" t="str">
        <f t="shared" si="134"/>
        <v>C1-02-10</v>
      </c>
      <c r="C814" s="153" t="s">
        <v>43</v>
      </c>
      <c r="D814" s="49">
        <v>46093</v>
      </c>
      <c r="E814" s="50" t="s">
        <v>14</v>
      </c>
      <c r="F814" s="51" t="s">
        <v>15</v>
      </c>
      <c r="G814" s="59">
        <v>10</v>
      </c>
      <c r="H814" s="51" t="s">
        <v>187</v>
      </c>
      <c r="I814" s="59">
        <v>2</v>
      </c>
      <c r="J814" s="60">
        <f>IF(ISBLANK(H814),"",IFERROR(VLOOKUP(B814,'Np PL4 Stock'!$A:$D,4,FALSE),""))</f>
        <v>46078</v>
      </c>
      <c r="K814" s="61">
        <f>IF(ISBLANK(H814),"",SUMIF('Np PL4 Stock'!$A:$A,B814,'Np PL4 Stock'!$N:$N))</f>
        <v>2.4</v>
      </c>
      <c r="L814" s="62">
        <f>IF(ISBLANK(H814),"",VLOOKUP(LEFT(B814,5),Unit!A:B,2,FALSE))</f>
        <v>20</v>
      </c>
      <c r="M814" s="63" t="str">
        <f>IF(ISBLANK(H814),"",IFERROR(VLOOKUP(B814,'Np PL4 Stock'!$A:$T,20,FALSE),""))</f>
        <v>V1-MA1</v>
      </c>
      <c r="N814" s="63" t="str">
        <f>IF(ISBLANK(H814),"",IFERROR(VLOOKUP(B814,'Np PL4 Stock'!$A:$U,21,FALSE),""))</f>
        <v>SIS</v>
      </c>
      <c r="O814" s="62">
        <f t="shared" si="128"/>
        <v>120</v>
      </c>
      <c r="P814" s="62">
        <f t="shared" si="126"/>
        <v>0.00010392</v>
      </c>
      <c r="Q814" s="67">
        <f t="shared" si="129"/>
        <v>8.66e-7</v>
      </c>
      <c r="R814" s="67">
        <f t="shared" si="127"/>
        <v>1.13034368421053e-6</v>
      </c>
      <c r="S814" s="59">
        <v>14</v>
      </c>
      <c r="T814" s="147">
        <v>8.311</v>
      </c>
      <c r="U814" s="147">
        <v>8.664</v>
      </c>
      <c r="V814" s="59">
        <v>95.313</v>
      </c>
      <c r="W814" s="59">
        <v>286</v>
      </c>
      <c r="X814" s="59">
        <v>97</v>
      </c>
      <c r="Y814" s="59">
        <v>100</v>
      </c>
      <c r="Z814" s="59">
        <v>88</v>
      </c>
      <c r="AA814" s="59">
        <v>0</v>
      </c>
      <c r="AB814" s="59">
        <v>0</v>
      </c>
      <c r="AC814" s="59">
        <v>0</v>
      </c>
      <c r="AD814" s="59">
        <v>0</v>
      </c>
      <c r="AE814" s="59">
        <v>100</v>
      </c>
      <c r="AF814" s="73" t="s">
        <v>38</v>
      </c>
      <c r="AG814" s="73">
        <v>46000</v>
      </c>
      <c r="AH814" s="73" t="s">
        <v>38</v>
      </c>
      <c r="AI814" s="73" t="s">
        <v>38</v>
      </c>
      <c r="AJ814" s="73" t="s">
        <v>38</v>
      </c>
      <c r="AK814" s="73" t="s">
        <v>32</v>
      </c>
      <c r="AL814" s="77" t="str">
        <f>IF(ISBLANK(S814),"",IF(AJ814="Fail","Fail",IF(E814="PL4",IF(AND(T814&gt;STD_01122025!$D$3,U814&lt;STD_01122025!$D$4,OR(AF814="ND",AF814&lt;STD_01122025!$D$7),AH814="ND"),"Pass","Fail"),IF(E814="PL12",IF(AND(S814&lt;STD_01122025!$F$2,T814&gt;STD_01122025!$F$3,U814&lt;STD_01122025!$F$4,V814&gt;STD_01122025!$F$5,X814&gt;STD_01122025!$F$6,OR(AF814="ND",AF814&lt;STD_01122025!$F$7),AH814="ND"),"Pass","Fail"),IF(E814="SuperPL",IF(AND(T814&gt;STD_01122025!$H$3,U814&lt;STD_01122025!$H$4,V814&gt;STD_01122025!$H$5,X814&gt;STD_01122025!$H$6,OR(AF814="ND",AF814&lt;STD_01122025!$H$7),AH814="ND"),"Pass","Fail"),IF(E814="Flight",IF(AND(T814&gt;STD_01122025!$J$3,U814&lt;STD_01122025!$J$4,X814&gt;STD_01122025!$J$6,OR(AF814="ND",AF814&lt;STD_01122025!$J$7),AH814="ND"),"Pass","Fail"),""))))))</f>
        <v>Pass</v>
      </c>
      <c r="AM814" s="62">
        <f>IF(ISBLANK(B814),"",IFERROR(IF(VLOOKUP(B814,'Np PL4 Stock'!$A:$J,10,FALSE)="Np4",D814-VLOOKUP(B814,'Np PL4 Stock'!$A:$E,5,FALSE),D814-VLOOKUP(B814,'Np PL4 Stock'!$A:$E,5,FALSE)-1),""))</f>
        <v>15</v>
      </c>
      <c r="AN814" s="147">
        <v>9.071</v>
      </c>
      <c r="AO814" s="147">
        <v>8.45</v>
      </c>
      <c r="AP814" s="59">
        <v>100</v>
      </c>
      <c r="AQ814" s="59">
        <v>219</v>
      </c>
      <c r="AR814" s="59">
        <v>98</v>
      </c>
      <c r="AS814" s="59">
        <v>100</v>
      </c>
      <c r="AT814" s="73" t="s">
        <v>38</v>
      </c>
      <c r="AU814" s="73">
        <v>72500</v>
      </c>
      <c r="AV814" s="73" t="s">
        <v>38</v>
      </c>
      <c r="AW814" s="73" t="s">
        <v>38</v>
      </c>
      <c r="AX814" s="84" t="s">
        <v>32</v>
      </c>
      <c r="AY814" s="59">
        <v>0</v>
      </c>
      <c r="AZ814" s="59">
        <v>0</v>
      </c>
      <c r="BA814" s="59">
        <v>0</v>
      </c>
      <c r="BB814" s="59">
        <v>0</v>
      </c>
      <c r="BC814" s="59">
        <v>0</v>
      </c>
      <c r="BD814" s="59">
        <v>0</v>
      </c>
      <c r="BE814" s="84" t="s">
        <v>38</v>
      </c>
      <c r="BF814" s="84" t="s">
        <v>38</v>
      </c>
      <c r="BG814" s="84" t="s">
        <v>38</v>
      </c>
      <c r="BH814" s="84" t="s">
        <v>38</v>
      </c>
      <c r="BI814" s="85" t="s">
        <v>620</v>
      </c>
      <c r="BJ814" s="86" t="s">
        <v>258</v>
      </c>
      <c r="BK814" s="86" t="s">
        <v>488</v>
      </c>
      <c r="BL814" s="86" t="s">
        <v>155</v>
      </c>
      <c r="BM814" s="86" t="s">
        <v>178</v>
      </c>
      <c r="BN814" s="86"/>
      <c r="BO814" s="59">
        <v>10</v>
      </c>
      <c r="BP814" s="69">
        <v>256104305100459</v>
      </c>
      <c r="BQ814" s="92">
        <v>0.776</v>
      </c>
      <c r="BR814" s="93">
        <v>0.1552</v>
      </c>
      <c r="BS814" s="94">
        <f t="shared" si="130"/>
        <v>0.9312</v>
      </c>
      <c r="BT814" s="95">
        <v>0.326736842105263</v>
      </c>
      <c r="BU814" s="101">
        <f t="shared" si="131"/>
        <v>1.25793684210526</v>
      </c>
      <c r="BV814" s="102">
        <f t="shared" si="135"/>
        <v>4.5662100456621</v>
      </c>
      <c r="BW814" s="103">
        <v>980.210526315789</v>
      </c>
      <c r="BX814" s="104">
        <f t="shared" si="132"/>
        <v>0.00574400384522951</v>
      </c>
      <c r="BY814" s="105">
        <v>950</v>
      </c>
      <c r="BZ814" s="103" t="s">
        <v>32</v>
      </c>
      <c r="CA814" s="106" t="s">
        <v>189</v>
      </c>
      <c r="CB814" s="107" t="s">
        <v>148</v>
      </c>
      <c r="CC814" s="112" t="s">
        <v>149</v>
      </c>
      <c r="CD814" s="106"/>
      <c r="CE814" s="103" t="s">
        <v>192</v>
      </c>
      <c r="CF814" s="113"/>
      <c r="CG814" s="114">
        <v>2000028746</v>
      </c>
    </row>
    <row r="815" spans="1:85">
      <c r="A815" s="53" t="str">
        <f t="shared" si="133"/>
        <v>C1-03-10-46093</v>
      </c>
      <c r="B815" s="47" t="str">
        <f t="shared" si="134"/>
        <v>C1-03-10</v>
      </c>
      <c r="C815" s="153" t="s">
        <v>43</v>
      </c>
      <c r="D815" s="49">
        <v>46093</v>
      </c>
      <c r="E815" s="50" t="s">
        <v>14</v>
      </c>
      <c r="F815" s="51" t="s">
        <v>15</v>
      </c>
      <c r="G815" s="59">
        <v>10</v>
      </c>
      <c r="H815" s="51" t="s">
        <v>187</v>
      </c>
      <c r="I815" s="59">
        <v>3</v>
      </c>
      <c r="J815" s="60">
        <f>IF(ISBLANK(H815),"",IFERROR(VLOOKUP(B815,'Np PL4 Stock'!$A:$D,4,FALSE),""))</f>
        <v>46078</v>
      </c>
      <c r="K815" s="61">
        <f>IF(ISBLANK(H815),"",SUMIF('Np PL4 Stock'!$A:$A,B815,'Np PL4 Stock'!$N:$N))</f>
        <v>2.4</v>
      </c>
      <c r="L815" s="62">
        <f>IF(ISBLANK(H815),"",VLOOKUP(LEFT(B815,5),Unit!A:B,2,FALSE))</f>
        <v>20</v>
      </c>
      <c r="M815" s="63" t="str">
        <f>IF(ISBLANK(H815),"",IFERROR(VLOOKUP(B815,'Np PL4 Stock'!$A:$T,20,FALSE),""))</f>
        <v>V1-MA1</v>
      </c>
      <c r="N815" s="63" t="str">
        <f>IF(ISBLANK(H815),"",IFERROR(VLOOKUP(B815,'Np PL4 Stock'!$A:$U,21,FALSE),""))</f>
        <v>SIS</v>
      </c>
      <c r="O815" s="62">
        <f t="shared" si="128"/>
        <v>120</v>
      </c>
      <c r="P815" s="62">
        <f t="shared" si="126"/>
        <v>8.46e-5</v>
      </c>
      <c r="Q815" s="67">
        <f t="shared" si="129"/>
        <v>7.05e-7</v>
      </c>
      <c r="R815" s="67">
        <f t="shared" si="127"/>
        <v>9.098575e-7</v>
      </c>
      <c r="S815" s="59">
        <v>13</v>
      </c>
      <c r="T815" s="147">
        <v>7.667</v>
      </c>
      <c r="U815" s="147">
        <v>8.851</v>
      </c>
      <c r="V815" s="59">
        <v>83.529</v>
      </c>
      <c r="W815" s="59">
        <v>382</v>
      </c>
      <c r="X815" s="59">
        <v>95</v>
      </c>
      <c r="Y815" s="59">
        <v>100</v>
      </c>
      <c r="Z815" s="59">
        <v>84</v>
      </c>
      <c r="AA815" s="59">
        <v>0</v>
      </c>
      <c r="AB815" s="59">
        <v>0</v>
      </c>
      <c r="AC815" s="59">
        <v>0</v>
      </c>
      <c r="AD815" s="59">
        <v>0</v>
      </c>
      <c r="AE815" s="59">
        <v>100</v>
      </c>
      <c r="AF815" s="73" t="s">
        <v>38</v>
      </c>
      <c r="AG815" s="73">
        <v>54000</v>
      </c>
      <c r="AH815" s="73" t="s">
        <v>38</v>
      </c>
      <c r="AI815" s="73" t="s">
        <v>38</v>
      </c>
      <c r="AJ815" s="73" t="s">
        <v>38</v>
      </c>
      <c r="AK815" s="73" t="s">
        <v>32</v>
      </c>
      <c r="AL815" s="77" t="str">
        <f>IF(ISBLANK(S815),"",IF(AJ815="Fail","Fail",IF(E815="PL4",IF(AND(T815&gt;STD_01122025!$D$3,U815&lt;STD_01122025!$D$4,OR(AF815="ND",AF815&lt;STD_01122025!$D$7),AH815="ND"),"Pass","Fail"),IF(E815="PL12",IF(AND(S815&lt;STD_01122025!$F$2,T815&gt;STD_01122025!$F$3,U815&lt;STD_01122025!$F$4,V815&gt;STD_01122025!$F$5,X815&gt;STD_01122025!$F$6,OR(AF815="ND",AF815&lt;STD_01122025!$F$7),AH815="ND"),"Pass","Fail"),IF(E815="SuperPL",IF(AND(T815&gt;STD_01122025!$H$3,U815&lt;STD_01122025!$H$4,V815&gt;STD_01122025!$H$5,X815&gt;STD_01122025!$H$6,OR(AF815="ND",AF815&lt;STD_01122025!$H$7),AH815="ND"),"Pass","Fail"),IF(E815="Flight",IF(AND(T815&gt;STD_01122025!$J$3,U815&lt;STD_01122025!$J$4,X815&gt;STD_01122025!$J$6,OR(AF815="ND",AF815&lt;STD_01122025!$J$7),AH815="ND"),"Pass","Fail"),""))))))</f>
        <v>Pass</v>
      </c>
      <c r="AM815" s="62">
        <f>IF(ISBLANK(B815),"",IFERROR(IF(VLOOKUP(B815,'Np PL4 Stock'!$A:$J,10,FALSE)="Np4",D815-VLOOKUP(B815,'Np PL4 Stock'!$A:$E,5,FALSE),D815-VLOOKUP(B815,'Np PL4 Stock'!$A:$E,5,FALSE)-1),""))</f>
        <v>15</v>
      </c>
      <c r="AN815" s="147">
        <v>8.617</v>
      </c>
      <c r="AO815" s="147">
        <v>9.792</v>
      </c>
      <c r="AP815" s="59">
        <v>97.368</v>
      </c>
      <c r="AQ815" s="59">
        <v>251</v>
      </c>
      <c r="AR815" s="59">
        <v>98</v>
      </c>
      <c r="AS815" s="59">
        <v>100</v>
      </c>
      <c r="AT815" s="73">
        <v>22500</v>
      </c>
      <c r="AU815" s="73">
        <v>63000</v>
      </c>
      <c r="AV815" s="73" t="s">
        <v>38</v>
      </c>
      <c r="AW815" s="73" t="s">
        <v>38</v>
      </c>
      <c r="AX815" s="84" t="s">
        <v>32</v>
      </c>
      <c r="AY815" s="59">
        <v>0</v>
      </c>
      <c r="AZ815" s="59">
        <v>0</v>
      </c>
      <c r="BA815" s="59">
        <v>0</v>
      </c>
      <c r="BB815" s="59">
        <v>0</v>
      </c>
      <c r="BC815" s="59">
        <v>0</v>
      </c>
      <c r="BD815" s="59">
        <v>0</v>
      </c>
      <c r="BE815" s="84" t="s">
        <v>38</v>
      </c>
      <c r="BF815" s="84" t="s">
        <v>38</v>
      </c>
      <c r="BG815" s="84" t="s">
        <v>38</v>
      </c>
      <c r="BH815" s="84" t="s">
        <v>38</v>
      </c>
      <c r="BI815" s="85" t="s">
        <v>664</v>
      </c>
      <c r="BJ815" s="86" t="s">
        <v>262</v>
      </c>
      <c r="BK815" s="71" t="s">
        <v>523</v>
      </c>
      <c r="BL815" s="86" t="s">
        <v>155</v>
      </c>
      <c r="BM815" s="86" t="s">
        <v>178</v>
      </c>
      <c r="BN815" s="86"/>
      <c r="BO815" s="59">
        <v>20</v>
      </c>
      <c r="BP815" s="69">
        <v>256104305100460</v>
      </c>
      <c r="BQ815" s="92">
        <v>1.1</v>
      </c>
      <c r="BR815" s="93">
        <v>0.22</v>
      </c>
      <c r="BS815" s="94">
        <f t="shared" si="130"/>
        <v>1.32</v>
      </c>
      <c r="BT815" s="95">
        <v>0.34881</v>
      </c>
      <c r="BU815" s="101">
        <f t="shared" si="131"/>
        <v>1.66881</v>
      </c>
      <c r="BV815" s="102">
        <f t="shared" si="135"/>
        <v>3.98406374501992</v>
      </c>
      <c r="BW815" s="103">
        <v>1320</v>
      </c>
      <c r="BX815" s="104">
        <f t="shared" si="132"/>
        <v>0.00664864541832669</v>
      </c>
      <c r="BY815" s="105">
        <v>1000</v>
      </c>
      <c r="BZ815" s="103" t="s">
        <v>32</v>
      </c>
      <c r="CA815" s="106" t="s">
        <v>189</v>
      </c>
      <c r="CB815" s="107" t="s">
        <v>148</v>
      </c>
      <c r="CC815" s="112" t="s">
        <v>149</v>
      </c>
      <c r="CD815" s="106"/>
      <c r="CE815" s="103" t="s">
        <v>192</v>
      </c>
      <c r="CF815" s="113"/>
      <c r="CG815" s="114">
        <v>2000021625</v>
      </c>
    </row>
    <row r="816" spans="1:85">
      <c r="A816" s="53" t="str">
        <f t="shared" si="133"/>
        <v>C1-03-10-46093</v>
      </c>
      <c r="B816" s="47" t="str">
        <f t="shared" si="134"/>
        <v>C1-03-10</v>
      </c>
      <c r="C816" s="153" t="s">
        <v>43</v>
      </c>
      <c r="D816" s="49">
        <v>46093</v>
      </c>
      <c r="E816" s="50" t="s">
        <v>14</v>
      </c>
      <c r="F816" s="51" t="s">
        <v>15</v>
      </c>
      <c r="G816" s="59">
        <v>10</v>
      </c>
      <c r="H816" s="51" t="s">
        <v>187</v>
      </c>
      <c r="I816" s="59">
        <v>3</v>
      </c>
      <c r="J816" s="60">
        <f>IF(ISBLANK(H816),"",IFERROR(VLOOKUP(B816,'Np PL4 Stock'!$A:$D,4,FALSE),""))</f>
        <v>46078</v>
      </c>
      <c r="K816" s="61">
        <f>IF(ISBLANK(H816),"",SUMIF('Np PL4 Stock'!$A:$A,B816,'Np PL4 Stock'!$N:$N))</f>
        <v>2.4</v>
      </c>
      <c r="L816" s="62">
        <f>IF(ISBLANK(H816),"",VLOOKUP(LEFT(B816,5),Unit!A:B,2,FALSE))</f>
        <v>20</v>
      </c>
      <c r="M816" s="63" t="str">
        <f>IF(ISBLANK(H816),"",IFERROR(VLOOKUP(B816,'Np PL4 Stock'!$A:$T,20,FALSE),""))</f>
        <v>V1-MA1</v>
      </c>
      <c r="N816" s="63" t="str">
        <f>IF(ISBLANK(H816),"",IFERROR(VLOOKUP(B816,'Np PL4 Stock'!$A:$U,21,FALSE),""))</f>
        <v>SIS</v>
      </c>
      <c r="O816" s="62">
        <f t="shared" si="128"/>
        <v>120</v>
      </c>
      <c r="P816" s="62">
        <f t="shared" si="126"/>
        <v>8.46e-5</v>
      </c>
      <c r="Q816" s="67">
        <f t="shared" si="129"/>
        <v>7.05e-7</v>
      </c>
      <c r="R816" s="67">
        <f t="shared" si="127"/>
        <v>9.098575e-7</v>
      </c>
      <c r="S816" s="59">
        <v>13</v>
      </c>
      <c r="T816" s="147">
        <v>7.667</v>
      </c>
      <c r="U816" s="147">
        <v>8.851</v>
      </c>
      <c r="V816" s="59">
        <v>83.529</v>
      </c>
      <c r="W816" s="59">
        <v>382</v>
      </c>
      <c r="X816" s="59">
        <v>95</v>
      </c>
      <c r="Y816" s="59">
        <v>100</v>
      </c>
      <c r="Z816" s="59">
        <v>84</v>
      </c>
      <c r="AA816" s="59">
        <v>0</v>
      </c>
      <c r="AB816" s="59">
        <v>0</v>
      </c>
      <c r="AC816" s="59">
        <v>0</v>
      </c>
      <c r="AD816" s="59">
        <v>0</v>
      </c>
      <c r="AE816" s="59">
        <v>100</v>
      </c>
      <c r="AF816" s="73" t="s">
        <v>38</v>
      </c>
      <c r="AG816" s="73">
        <v>54000</v>
      </c>
      <c r="AH816" s="73" t="s">
        <v>38</v>
      </c>
      <c r="AI816" s="73" t="s">
        <v>38</v>
      </c>
      <c r="AJ816" s="73" t="s">
        <v>38</v>
      </c>
      <c r="AK816" s="73" t="s">
        <v>32</v>
      </c>
      <c r="AL816" s="77" t="str">
        <f>IF(ISBLANK(S816),"",IF(AJ816="Fail","Fail",IF(E816="PL4",IF(AND(T816&gt;STD_01122025!$D$3,U816&lt;STD_01122025!$D$4,OR(AF816="ND",AF816&lt;STD_01122025!$D$7),AH816="ND"),"Pass","Fail"),IF(E816="PL12",IF(AND(S816&lt;STD_01122025!$F$2,T816&gt;STD_01122025!$F$3,U816&lt;STD_01122025!$F$4,V816&gt;STD_01122025!$F$5,X816&gt;STD_01122025!$F$6,OR(AF816="ND",AF816&lt;STD_01122025!$F$7),AH816="ND"),"Pass","Fail"),IF(E816="SuperPL",IF(AND(T816&gt;STD_01122025!$H$3,U816&lt;STD_01122025!$H$4,V816&gt;STD_01122025!$H$5,X816&gt;STD_01122025!$H$6,OR(AF816="ND",AF816&lt;STD_01122025!$H$7),AH816="ND"),"Pass","Fail"),IF(E816="Flight",IF(AND(T816&gt;STD_01122025!$J$3,U816&lt;STD_01122025!$J$4,X816&gt;STD_01122025!$J$6,OR(AF816="ND",AF816&lt;STD_01122025!$J$7),AH816="ND"),"Pass","Fail"),""))))))</f>
        <v>Pass</v>
      </c>
      <c r="AM816" s="62">
        <f>IF(ISBLANK(B816),"",IFERROR(IF(VLOOKUP(B816,'Np PL4 Stock'!$A:$J,10,FALSE)="Np4",D816-VLOOKUP(B816,'Np PL4 Stock'!$A:$E,5,FALSE),D816-VLOOKUP(B816,'Np PL4 Stock'!$A:$E,5,FALSE)-1),""))</f>
        <v>15</v>
      </c>
      <c r="AN816" s="147">
        <v>8.617</v>
      </c>
      <c r="AO816" s="147">
        <v>9.792</v>
      </c>
      <c r="AP816" s="59">
        <v>97.368</v>
      </c>
      <c r="AQ816" s="59">
        <v>251</v>
      </c>
      <c r="AR816" s="59">
        <v>98</v>
      </c>
      <c r="AS816" s="59">
        <v>100</v>
      </c>
      <c r="AT816" s="73">
        <v>22500</v>
      </c>
      <c r="AU816" s="73">
        <v>63000</v>
      </c>
      <c r="AV816" s="73" t="s">
        <v>38</v>
      </c>
      <c r="AW816" s="73" t="s">
        <v>38</v>
      </c>
      <c r="AX816" s="84" t="s">
        <v>32</v>
      </c>
      <c r="AY816" s="59">
        <v>0</v>
      </c>
      <c r="AZ816" s="59">
        <v>0</v>
      </c>
      <c r="BA816" s="59">
        <v>0</v>
      </c>
      <c r="BB816" s="59">
        <v>0</v>
      </c>
      <c r="BC816" s="59">
        <v>0</v>
      </c>
      <c r="BD816" s="59">
        <v>0</v>
      </c>
      <c r="BE816" s="84" t="s">
        <v>38</v>
      </c>
      <c r="BF816" s="84" t="s">
        <v>38</v>
      </c>
      <c r="BG816" s="84" t="s">
        <v>38</v>
      </c>
      <c r="BH816" s="84" t="s">
        <v>38</v>
      </c>
      <c r="BI816" s="85" t="s">
        <v>664</v>
      </c>
      <c r="BJ816" s="86" t="s">
        <v>262</v>
      </c>
      <c r="BK816" s="71" t="s">
        <v>523</v>
      </c>
      <c r="BL816" s="86" t="s">
        <v>155</v>
      </c>
      <c r="BM816" s="86" t="s">
        <v>178</v>
      </c>
      <c r="BN816" s="86"/>
      <c r="BO816" s="59">
        <v>15</v>
      </c>
      <c r="BP816" s="69">
        <v>256104305100460</v>
      </c>
      <c r="BQ816" s="92">
        <v>0.31</v>
      </c>
      <c r="BR816" s="93">
        <v>0.062</v>
      </c>
      <c r="BS816" s="94">
        <f t="shared" si="130"/>
        <v>0.372</v>
      </c>
      <c r="BT816" s="95">
        <v>0.142848</v>
      </c>
      <c r="BU816" s="101">
        <f t="shared" si="131"/>
        <v>0.514848</v>
      </c>
      <c r="BV816" s="102">
        <f t="shared" si="135"/>
        <v>3.98406374501992</v>
      </c>
      <c r="BW816" s="103">
        <v>372</v>
      </c>
      <c r="BX816" s="104">
        <f t="shared" si="132"/>
        <v>0.00205118725099602</v>
      </c>
      <c r="BY816" s="105">
        <v>1000</v>
      </c>
      <c r="BZ816" s="103" t="s">
        <v>32</v>
      </c>
      <c r="CA816" s="106" t="s">
        <v>189</v>
      </c>
      <c r="CB816" s="107" t="s">
        <v>148</v>
      </c>
      <c r="CC816" s="112" t="s">
        <v>149</v>
      </c>
      <c r="CD816" s="106"/>
      <c r="CE816" s="103" t="s">
        <v>192</v>
      </c>
      <c r="CF816" s="113"/>
      <c r="CG816" s="114">
        <v>2000021625</v>
      </c>
    </row>
    <row r="817" spans="1:85">
      <c r="A817" s="53" t="str">
        <f t="shared" si="133"/>
        <v>C1-02-10-46093</v>
      </c>
      <c r="B817" s="47" t="str">
        <f t="shared" si="134"/>
        <v>C1-02-10</v>
      </c>
      <c r="C817" s="153" t="s">
        <v>43</v>
      </c>
      <c r="D817" s="49">
        <v>46093</v>
      </c>
      <c r="E817" s="50" t="s">
        <v>14</v>
      </c>
      <c r="F817" s="51" t="s">
        <v>15</v>
      </c>
      <c r="G817" s="59">
        <v>10</v>
      </c>
      <c r="H817" s="51" t="s">
        <v>187</v>
      </c>
      <c r="I817" s="59">
        <v>2</v>
      </c>
      <c r="J817" s="60">
        <f>IF(ISBLANK(H817),"",IFERROR(VLOOKUP(B817,'Np PL4 Stock'!$A:$D,4,FALSE),""))</f>
        <v>46078</v>
      </c>
      <c r="K817" s="61">
        <f>IF(ISBLANK(H817),"",SUMIF('Np PL4 Stock'!$A:$A,B817,'Np PL4 Stock'!$N:$N))</f>
        <v>2.4</v>
      </c>
      <c r="L817" s="62">
        <f>IF(ISBLANK(H817),"",VLOOKUP(LEFT(B817,5),Unit!A:B,2,FALSE))</f>
        <v>20</v>
      </c>
      <c r="M817" s="63" t="str">
        <f>IF(ISBLANK(H817),"",IFERROR(VLOOKUP(B817,'Np PL4 Stock'!$A:$T,20,FALSE),""))</f>
        <v>V1-MA1</v>
      </c>
      <c r="N817" s="63" t="str">
        <f>IF(ISBLANK(H817),"",IFERROR(VLOOKUP(B817,'Np PL4 Stock'!$A:$U,21,FALSE),""))</f>
        <v>SIS</v>
      </c>
      <c r="O817" s="62">
        <f t="shared" si="128"/>
        <v>120</v>
      </c>
      <c r="P817" s="62">
        <f t="shared" si="126"/>
        <v>0.00010392</v>
      </c>
      <c r="Q817" s="67">
        <f t="shared" si="129"/>
        <v>8.66e-7</v>
      </c>
      <c r="R817" s="67">
        <f t="shared" si="127"/>
        <v>1.13034368421053e-6</v>
      </c>
      <c r="S817" s="59">
        <v>14</v>
      </c>
      <c r="T817" s="147">
        <v>8.311</v>
      </c>
      <c r="U817" s="147">
        <v>8.664</v>
      </c>
      <c r="V817" s="59">
        <v>95.313</v>
      </c>
      <c r="W817" s="59">
        <v>286</v>
      </c>
      <c r="X817" s="59">
        <v>97</v>
      </c>
      <c r="Y817" s="59">
        <v>100</v>
      </c>
      <c r="Z817" s="59">
        <v>88</v>
      </c>
      <c r="AA817" s="59">
        <v>0</v>
      </c>
      <c r="AB817" s="59">
        <v>0</v>
      </c>
      <c r="AC817" s="59">
        <v>0</v>
      </c>
      <c r="AD817" s="59">
        <v>0</v>
      </c>
      <c r="AE817" s="59">
        <v>100</v>
      </c>
      <c r="AF817" s="73" t="s">
        <v>38</v>
      </c>
      <c r="AG817" s="73">
        <v>46000</v>
      </c>
      <c r="AH817" s="73" t="s">
        <v>38</v>
      </c>
      <c r="AI817" s="73" t="s">
        <v>38</v>
      </c>
      <c r="AJ817" s="73" t="s">
        <v>38</v>
      </c>
      <c r="AK817" s="73" t="s">
        <v>32</v>
      </c>
      <c r="AL817" s="77" t="str">
        <f>IF(ISBLANK(S817),"",IF(AJ817="Fail","Fail",IF(E817="PL4",IF(AND(T817&gt;STD_01122025!$D$3,U817&lt;STD_01122025!$D$4,OR(AF817="ND",AF817&lt;STD_01122025!$D$7),AH817="ND"),"Pass","Fail"),IF(E817="PL12",IF(AND(S817&lt;STD_01122025!$F$2,T817&gt;STD_01122025!$F$3,U817&lt;STD_01122025!$F$4,V817&gt;STD_01122025!$F$5,X817&gt;STD_01122025!$F$6,OR(AF817="ND",AF817&lt;STD_01122025!$F$7),AH817="ND"),"Pass","Fail"),IF(E817="SuperPL",IF(AND(T817&gt;STD_01122025!$H$3,U817&lt;STD_01122025!$H$4,V817&gt;STD_01122025!$H$5,X817&gt;STD_01122025!$H$6,OR(AF817="ND",AF817&lt;STD_01122025!$H$7),AH817="ND"),"Pass","Fail"),IF(E817="Flight",IF(AND(T817&gt;STD_01122025!$J$3,U817&lt;STD_01122025!$J$4,X817&gt;STD_01122025!$J$6,OR(AF817="ND",AF817&lt;STD_01122025!$J$7),AH817="ND"),"Pass","Fail"),""))))))</f>
        <v>Pass</v>
      </c>
      <c r="AM817" s="62">
        <f>IF(ISBLANK(B817),"",IFERROR(IF(VLOOKUP(B817,'Np PL4 Stock'!$A:$J,10,FALSE)="Np4",D817-VLOOKUP(B817,'Np PL4 Stock'!$A:$E,5,FALSE),D817-VLOOKUP(B817,'Np PL4 Stock'!$A:$E,5,FALSE)-1),""))</f>
        <v>15</v>
      </c>
      <c r="AN817" s="147">
        <v>9.071</v>
      </c>
      <c r="AO817" s="147">
        <v>8.45</v>
      </c>
      <c r="AP817" s="59">
        <v>100</v>
      </c>
      <c r="AQ817" s="59">
        <v>219</v>
      </c>
      <c r="AR817" s="59">
        <v>98</v>
      </c>
      <c r="AS817" s="59">
        <v>100</v>
      </c>
      <c r="AT817" s="73" t="s">
        <v>38</v>
      </c>
      <c r="AU817" s="73">
        <v>72500</v>
      </c>
      <c r="AV817" s="73" t="s">
        <v>38</v>
      </c>
      <c r="AW817" s="73" t="s">
        <v>38</v>
      </c>
      <c r="AX817" s="84" t="s">
        <v>32</v>
      </c>
      <c r="AY817" s="59">
        <v>0</v>
      </c>
      <c r="AZ817" s="59">
        <v>0</v>
      </c>
      <c r="BA817" s="59">
        <v>0</v>
      </c>
      <c r="BB817" s="59">
        <v>0</v>
      </c>
      <c r="BC817" s="59">
        <v>0</v>
      </c>
      <c r="BD817" s="59">
        <v>0</v>
      </c>
      <c r="BE817" s="84" t="s">
        <v>38</v>
      </c>
      <c r="BF817" s="84" t="s">
        <v>38</v>
      </c>
      <c r="BG817" s="84" t="s">
        <v>38</v>
      </c>
      <c r="BH817" s="84" t="s">
        <v>38</v>
      </c>
      <c r="BI817" s="85" t="s">
        <v>664</v>
      </c>
      <c r="BJ817" s="86" t="s">
        <v>262</v>
      </c>
      <c r="BK817" s="71" t="s">
        <v>523</v>
      </c>
      <c r="BL817" s="86" t="s">
        <v>155</v>
      </c>
      <c r="BM817" s="86" t="s">
        <v>178</v>
      </c>
      <c r="BN817" s="86"/>
      <c r="BO817" s="59">
        <v>10</v>
      </c>
      <c r="BP817" s="69">
        <v>256104305100460</v>
      </c>
      <c r="BQ817" s="92">
        <v>0.3</v>
      </c>
      <c r="BR817" s="93">
        <v>0.06</v>
      </c>
      <c r="BS817" s="94">
        <f t="shared" si="130"/>
        <v>0.36</v>
      </c>
      <c r="BT817" s="95">
        <v>0.09252</v>
      </c>
      <c r="BU817" s="101">
        <f t="shared" si="131"/>
        <v>0.45252</v>
      </c>
      <c r="BV817" s="102">
        <f t="shared" si="135"/>
        <v>4.5662100456621</v>
      </c>
      <c r="BW817" s="103">
        <v>360</v>
      </c>
      <c r="BX817" s="104">
        <f t="shared" si="132"/>
        <v>0.00206630136986301</v>
      </c>
      <c r="BY817" s="105">
        <v>1000</v>
      </c>
      <c r="BZ817" s="103" t="s">
        <v>32</v>
      </c>
      <c r="CA817" s="106" t="s">
        <v>189</v>
      </c>
      <c r="CB817" s="107" t="s">
        <v>148</v>
      </c>
      <c r="CC817" s="112" t="s">
        <v>149</v>
      </c>
      <c r="CD817" s="106"/>
      <c r="CE817" s="103" t="s">
        <v>192</v>
      </c>
      <c r="CF817" s="113"/>
      <c r="CG817" s="114">
        <v>2000021625</v>
      </c>
    </row>
    <row r="818" spans="1:85">
      <c r="A818" s="53" t="str">
        <f t="shared" si="133"/>
        <v>C1-06-10-46094</v>
      </c>
      <c r="B818" s="47" t="str">
        <f t="shared" si="134"/>
        <v>C1-06-10</v>
      </c>
      <c r="C818" s="153" t="s">
        <v>43</v>
      </c>
      <c r="D818" s="49">
        <v>46094</v>
      </c>
      <c r="E818" s="50" t="s">
        <v>14</v>
      </c>
      <c r="F818" s="51" t="s">
        <v>15</v>
      </c>
      <c r="G818" s="59">
        <v>10</v>
      </c>
      <c r="H818" s="51" t="s">
        <v>187</v>
      </c>
      <c r="I818" s="59">
        <v>6</v>
      </c>
      <c r="J818" s="60">
        <f>IF(ISBLANK(H818),"",IFERROR(VLOOKUP(B818,'Np PL4 Stock'!$A:$D,4,FALSE),""))</f>
        <v>46079</v>
      </c>
      <c r="K818" s="61">
        <f>IF(ISBLANK(H818),"",SUMIF('Np PL4 Stock'!$A:$A,B818,'Np PL4 Stock'!$N:$N))</f>
        <v>2.4</v>
      </c>
      <c r="L818" s="62">
        <f>IF(ISBLANK(H818),"",VLOOKUP(LEFT(B818,5),Unit!A:B,2,FALSE))</f>
        <v>20</v>
      </c>
      <c r="M818" s="63" t="str">
        <f>IF(ISBLANK(H818),"",IFERROR(VLOOKUP(B818,'Np PL4 Stock'!$A:$T,20,FALSE),""))</f>
        <v>V1-MA1</v>
      </c>
      <c r="N818" s="63" t="str">
        <f>IF(ISBLANK(H818),"",IFERROR(VLOOKUP(B818,'Np PL4 Stock'!$A:$U,21,FALSE),""))</f>
        <v>SIS</v>
      </c>
      <c r="O818" s="62">
        <f t="shared" si="128"/>
        <v>120</v>
      </c>
      <c r="P818" s="62">
        <f t="shared" si="126"/>
        <v>5.525e-5</v>
      </c>
      <c r="Q818" s="67">
        <f t="shared" si="129"/>
        <v>4.60416666666667e-7</v>
      </c>
      <c r="R818" s="67">
        <f t="shared" si="127"/>
        <v>6.7665625e-7</v>
      </c>
      <c r="S818" s="59">
        <v>15</v>
      </c>
      <c r="T818" s="147">
        <v>8.494</v>
      </c>
      <c r="U818" s="147">
        <v>8.717</v>
      </c>
      <c r="V818" s="59">
        <v>96.875</v>
      </c>
      <c r="W818" s="59">
        <v>265</v>
      </c>
      <c r="X818" s="59">
        <v>98</v>
      </c>
      <c r="Y818" s="59">
        <v>100</v>
      </c>
      <c r="Z818" s="59">
        <v>92</v>
      </c>
      <c r="AA818" s="59">
        <v>0</v>
      </c>
      <c r="AB818" s="59">
        <v>0</v>
      </c>
      <c r="AC818" s="59">
        <v>0</v>
      </c>
      <c r="AD818" s="59">
        <v>0</v>
      </c>
      <c r="AE818" s="59">
        <v>100</v>
      </c>
      <c r="AF818" s="73" t="s">
        <v>38</v>
      </c>
      <c r="AG818" s="73">
        <v>76000</v>
      </c>
      <c r="AH818" s="73" t="s">
        <v>38</v>
      </c>
      <c r="AI818" s="73" t="s">
        <v>38</v>
      </c>
      <c r="AJ818" s="73" t="s">
        <v>38</v>
      </c>
      <c r="AK818" s="73" t="s">
        <v>32</v>
      </c>
      <c r="AL818" s="77" t="str">
        <f>IF(ISBLANK(S818),"",IF(AJ818="Fail","Fail",IF(E818="PL4",IF(AND(T818&gt;STD_01122025!$D$3,U818&lt;STD_01122025!$D$4,OR(AF818="ND",AF818&lt;STD_01122025!$D$7),AH818="ND"),"Pass","Fail"),IF(E818="PL12",IF(AND(S818&lt;STD_01122025!$F$2,T818&gt;STD_01122025!$F$3,U818&lt;STD_01122025!$F$4,V818&gt;STD_01122025!$F$5,X818&gt;STD_01122025!$F$6,OR(AF818="ND",AF818&lt;STD_01122025!$F$7),AH818="ND"),"Pass","Fail"),IF(E818="SuperPL",IF(AND(T818&gt;STD_01122025!$H$3,U818&lt;STD_01122025!$H$4,V818&gt;STD_01122025!$H$5,X818&gt;STD_01122025!$H$6,OR(AF818="ND",AF818&lt;STD_01122025!$H$7),AH818="ND"),"Pass","Fail"),IF(E818="Flight",IF(AND(T818&gt;STD_01122025!$J$3,U818&lt;STD_01122025!$J$4,X818&gt;STD_01122025!$J$6,OR(AF818="ND",AF818&lt;STD_01122025!$J$7),AH818="ND"),"Pass","Fail"),""))))))</f>
        <v>Pass</v>
      </c>
      <c r="AM818" s="62">
        <f>IF(ISBLANK(B818),"",IFERROR(IF(VLOOKUP(B818,'Np PL4 Stock'!$A:$J,10,FALSE)="Np4",D818-VLOOKUP(B818,'Np PL4 Stock'!$A:$E,5,FALSE),D818-VLOOKUP(B818,'Np PL4 Stock'!$A:$E,5,FALSE)-1),""))</f>
        <v>15</v>
      </c>
      <c r="AN818" s="147">
        <v>8.494</v>
      </c>
      <c r="AO818" s="147">
        <v>8.717</v>
      </c>
      <c r="AP818" s="59">
        <v>96.875</v>
      </c>
      <c r="AQ818" s="59">
        <v>265</v>
      </c>
      <c r="AR818" s="59">
        <v>98</v>
      </c>
      <c r="AS818" s="59">
        <v>100</v>
      </c>
      <c r="AT818" s="73">
        <v>46000</v>
      </c>
      <c r="AU818" s="73">
        <v>40500</v>
      </c>
      <c r="AV818" s="73" t="s">
        <v>38</v>
      </c>
      <c r="AW818" s="73" t="s">
        <v>38</v>
      </c>
      <c r="AX818" s="84" t="s">
        <v>32</v>
      </c>
      <c r="AY818" s="59">
        <v>0</v>
      </c>
      <c r="AZ818" s="59">
        <v>0</v>
      </c>
      <c r="BA818" s="59">
        <v>0</v>
      </c>
      <c r="BB818" s="59">
        <v>0</v>
      </c>
      <c r="BC818" s="59">
        <v>0</v>
      </c>
      <c r="BD818" s="59">
        <v>0</v>
      </c>
      <c r="BE818" s="84" t="s">
        <v>38</v>
      </c>
      <c r="BF818" s="84" t="s">
        <v>38</v>
      </c>
      <c r="BG818" s="84" t="s">
        <v>38</v>
      </c>
      <c r="BH818" s="84" t="s">
        <v>38</v>
      </c>
      <c r="BI818" s="85" t="s">
        <v>835</v>
      </c>
      <c r="BJ818" s="86" t="s">
        <v>222</v>
      </c>
      <c r="BK818" s="86" t="s">
        <v>575</v>
      </c>
      <c r="BL818" s="86" t="s">
        <v>177</v>
      </c>
      <c r="BM818" s="86" t="s">
        <v>178</v>
      </c>
      <c r="BN818" s="86"/>
      <c r="BO818" s="59">
        <v>5</v>
      </c>
      <c r="BP818" s="69">
        <v>256104305100461</v>
      </c>
      <c r="BQ818" s="92">
        <v>0.825</v>
      </c>
      <c r="BR818" s="93">
        <v>0.165</v>
      </c>
      <c r="BS818" s="94">
        <f t="shared" si="130"/>
        <v>0.99</v>
      </c>
      <c r="BT818" s="95">
        <v>0.467225</v>
      </c>
      <c r="BU818" s="101">
        <f t="shared" si="131"/>
        <v>1.457225</v>
      </c>
      <c r="BV818" s="102">
        <f t="shared" si="135"/>
        <v>3.77358490566038</v>
      </c>
      <c r="BW818" s="103">
        <v>1100</v>
      </c>
      <c r="BX818" s="104">
        <f t="shared" si="132"/>
        <v>0.00549896226415094</v>
      </c>
      <c r="BY818" s="105">
        <v>900</v>
      </c>
      <c r="BZ818" s="103" t="s">
        <v>32</v>
      </c>
      <c r="CA818" s="106" t="s">
        <v>189</v>
      </c>
      <c r="CB818" s="107" t="s">
        <v>148</v>
      </c>
      <c r="CC818" s="112" t="s">
        <v>149</v>
      </c>
      <c r="CD818" s="106"/>
      <c r="CE818" s="103" t="s">
        <v>192</v>
      </c>
      <c r="CF818" s="113"/>
      <c r="CG818" s="114">
        <v>2000004918</v>
      </c>
    </row>
    <row r="819" spans="1:85">
      <c r="A819" s="53" t="str">
        <f t="shared" si="133"/>
        <v>C1-07-10-46094</v>
      </c>
      <c r="B819" s="47" t="str">
        <f t="shared" si="134"/>
        <v>C1-07-10</v>
      </c>
      <c r="C819" s="153" t="s">
        <v>43</v>
      </c>
      <c r="D819" s="49">
        <v>46094</v>
      </c>
      <c r="E819" s="50" t="s">
        <v>14</v>
      </c>
      <c r="F819" s="51" t="s">
        <v>15</v>
      </c>
      <c r="G819" s="59">
        <v>10</v>
      </c>
      <c r="H819" s="51" t="s">
        <v>187</v>
      </c>
      <c r="I819" s="59">
        <v>7</v>
      </c>
      <c r="J819" s="60">
        <f>IF(ISBLANK(H819),"",IFERROR(VLOOKUP(B819,'Np PL4 Stock'!$A:$D,4,FALSE),""))</f>
        <v>46079</v>
      </c>
      <c r="K819" s="61">
        <f>IF(ISBLANK(H819),"",SUMIF('Np PL4 Stock'!$A:$A,B819,'Np PL4 Stock'!$N:$N))</f>
        <v>2.4</v>
      </c>
      <c r="L819" s="62">
        <f>IF(ISBLANK(H819),"",VLOOKUP(LEFT(B819,5),Unit!A:B,2,FALSE))</f>
        <v>20</v>
      </c>
      <c r="M819" s="63" t="str">
        <f>IF(ISBLANK(H819),"",IFERROR(VLOOKUP(B819,'Np PL4 Stock'!$A:$T,20,FALSE),""))</f>
        <v>V1-MA1</v>
      </c>
      <c r="N819" s="63" t="str">
        <f>IF(ISBLANK(H819),"",IFERROR(VLOOKUP(B819,'Np PL4 Stock'!$A:$U,21,FALSE),""))</f>
        <v>SIS</v>
      </c>
      <c r="O819" s="62">
        <f t="shared" si="128"/>
        <v>120</v>
      </c>
      <c r="P819" s="62">
        <f t="shared" si="126"/>
        <v>4.95e-5</v>
      </c>
      <c r="Q819" s="67">
        <f t="shared" si="129"/>
        <v>4.125e-7</v>
      </c>
      <c r="R819" s="67">
        <f t="shared" si="127"/>
        <v>6.07177083333333e-7</v>
      </c>
      <c r="S819" s="59">
        <v>13</v>
      </c>
      <c r="T819" s="147">
        <v>7.653</v>
      </c>
      <c r="U819" s="147">
        <v>8.388</v>
      </c>
      <c r="V819" s="59">
        <v>88.372</v>
      </c>
      <c r="W819" s="59">
        <v>381</v>
      </c>
      <c r="X819" s="59">
        <v>96</v>
      </c>
      <c r="Y819" s="59">
        <v>100</v>
      </c>
      <c r="Z819" s="59">
        <v>88</v>
      </c>
      <c r="AA819" s="59">
        <v>0</v>
      </c>
      <c r="AB819" s="59">
        <v>0</v>
      </c>
      <c r="AC819" s="59">
        <v>0</v>
      </c>
      <c r="AD819" s="59">
        <v>0</v>
      </c>
      <c r="AE819" s="59">
        <v>100</v>
      </c>
      <c r="AF819" s="73" t="s">
        <v>38</v>
      </c>
      <c r="AG819" s="73">
        <v>52000</v>
      </c>
      <c r="AH819" s="73" t="s">
        <v>38</v>
      </c>
      <c r="AI819" s="73" t="s">
        <v>38</v>
      </c>
      <c r="AJ819" s="73" t="s">
        <v>38</v>
      </c>
      <c r="AK819" s="73" t="s">
        <v>32</v>
      </c>
      <c r="AL819" s="77" t="str">
        <f>IF(ISBLANK(S819),"",IF(AJ819="Fail","Fail",IF(E819="PL4",IF(AND(T819&gt;STD_01122025!$D$3,U819&lt;STD_01122025!$D$4,OR(AF819="ND",AF819&lt;STD_01122025!$D$7),AH819="ND"),"Pass","Fail"),IF(E819="PL12",IF(AND(S819&lt;STD_01122025!$F$2,T819&gt;STD_01122025!$F$3,U819&lt;STD_01122025!$F$4,V819&gt;STD_01122025!$F$5,X819&gt;STD_01122025!$F$6,OR(AF819="ND",AF819&lt;STD_01122025!$F$7),AH819="ND"),"Pass","Fail"),IF(E819="SuperPL",IF(AND(T819&gt;STD_01122025!$H$3,U819&lt;STD_01122025!$H$4,V819&gt;STD_01122025!$H$5,X819&gt;STD_01122025!$H$6,OR(AF819="ND",AF819&lt;STD_01122025!$H$7),AH819="ND"),"Pass","Fail"),IF(E819="Flight",IF(AND(T819&gt;STD_01122025!$J$3,U819&lt;STD_01122025!$J$4,X819&gt;STD_01122025!$J$6,OR(AF819="ND",AF819&lt;STD_01122025!$J$7),AH819="ND"),"Pass","Fail"),""))))))</f>
        <v>Pass</v>
      </c>
      <c r="AM819" s="62">
        <f>IF(ISBLANK(B819),"",IFERROR(IF(VLOOKUP(B819,'Np PL4 Stock'!$A:$J,10,FALSE)="Np4",D819-VLOOKUP(B819,'Np PL4 Stock'!$A:$E,5,FALSE),D819-VLOOKUP(B819,'Np PL4 Stock'!$A:$E,5,FALSE)-1),""))</f>
        <v>15</v>
      </c>
      <c r="AN819" s="147">
        <v>8.714</v>
      </c>
      <c r="AO819" s="147">
        <v>9.603</v>
      </c>
      <c r="AP819" s="59">
        <v>97.403</v>
      </c>
      <c r="AQ819" s="59">
        <v>246</v>
      </c>
      <c r="AR819" s="59">
        <v>98</v>
      </c>
      <c r="AS819" s="59">
        <v>100</v>
      </c>
      <c r="AT819" s="73" t="s">
        <v>38</v>
      </c>
      <c r="AU819" s="73">
        <v>72500</v>
      </c>
      <c r="AV819" s="73" t="s">
        <v>38</v>
      </c>
      <c r="AW819" s="73" t="s">
        <v>38</v>
      </c>
      <c r="AX819" s="84" t="s">
        <v>32</v>
      </c>
      <c r="AY819" s="59">
        <v>0</v>
      </c>
      <c r="AZ819" s="59">
        <v>0</v>
      </c>
      <c r="BA819" s="59">
        <v>0</v>
      </c>
      <c r="BB819" s="59">
        <v>0</v>
      </c>
      <c r="BC819" s="59">
        <v>0</v>
      </c>
      <c r="BD819" s="59">
        <v>0</v>
      </c>
      <c r="BE819" s="84" t="s">
        <v>38</v>
      </c>
      <c r="BF819" s="84" t="s">
        <v>38</v>
      </c>
      <c r="BG819" s="84" t="s">
        <v>38</v>
      </c>
      <c r="BH819" s="84" t="s">
        <v>38</v>
      </c>
      <c r="BI819" s="85" t="s">
        <v>835</v>
      </c>
      <c r="BJ819" s="86" t="s">
        <v>222</v>
      </c>
      <c r="BK819" s="86" t="s">
        <v>575</v>
      </c>
      <c r="BL819" s="86" t="s">
        <v>177</v>
      </c>
      <c r="BM819" s="86" t="s">
        <v>178</v>
      </c>
      <c r="BN819" s="86"/>
      <c r="BO819" s="59">
        <v>5</v>
      </c>
      <c r="BP819" s="69">
        <v>256104305100461</v>
      </c>
      <c r="BQ819" s="92">
        <v>0.825</v>
      </c>
      <c r="BR819" s="93">
        <v>0.165</v>
      </c>
      <c r="BS819" s="94">
        <f t="shared" si="130"/>
        <v>0.99</v>
      </c>
      <c r="BT819" s="95">
        <v>0.467225</v>
      </c>
      <c r="BU819" s="101">
        <f t="shared" si="131"/>
        <v>1.457225</v>
      </c>
      <c r="BV819" s="102">
        <f t="shared" si="135"/>
        <v>4.0650406504065</v>
      </c>
      <c r="BW819" s="103">
        <v>1100</v>
      </c>
      <c r="BX819" s="104">
        <f t="shared" si="132"/>
        <v>0.00592367886178862</v>
      </c>
      <c r="BY819" s="105">
        <v>900</v>
      </c>
      <c r="BZ819" s="103" t="s">
        <v>32</v>
      </c>
      <c r="CA819" s="106" t="s">
        <v>189</v>
      </c>
      <c r="CB819" s="107" t="s">
        <v>148</v>
      </c>
      <c r="CC819" s="112" t="s">
        <v>149</v>
      </c>
      <c r="CD819" s="106"/>
      <c r="CE819" s="103" t="s">
        <v>192</v>
      </c>
      <c r="CF819" s="113"/>
      <c r="CG819" s="114">
        <v>2000004918</v>
      </c>
    </row>
    <row r="820" spans="1:85">
      <c r="A820" s="53" t="str">
        <f t="shared" si="133"/>
        <v>C1-06-10-46094</v>
      </c>
      <c r="B820" s="47" t="str">
        <f t="shared" si="134"/>
        <v>C1-06-10</v>
      </c>
      <c r="C820" s="153" t="s">
        <v>43</v>
      </c>
      <c r="D820" s="49">
        <v>46094</v>
      </c>
      <c r="E820" s="50" t="s">
        <v>14</v>
      </c>
      <c r="F820" s="51" t="s">
        <v>15</v>
      </c>
      <c r="G820" s="59">
        <v>10</v>
      </c>
      <c r="H820" s="51" t="s">
        <v>187</v>
      </c>
      <c r="I820" s="59">
        <v>6</v>
      </c>
      <c r="J820" s="60">
        <f>IF(ISBLANK(H820),"",IFERROR(VLOOKUP(B820,'Np PL4 Stock'!$A:$D,4,FALSE),""))</f>
        <v>46079</v>
      </c>
      <c r="K820" s="61">
        <f>IF(ISBLANK(H820),"",SUMIF('Np PL4 Stock'!$A:$A,B820,'Np PL4 Stock'!$N:$N))</f>
        <v>2.4</v>
      </c>
      <c r="L820" s="62">
        <f>IF(ISBLANK(H820),"",VLOOKUP(LEFT(B820,5),Unit!A:B,2,FALSE))</f>
        <v>20</v>
      </c>
      <c r="M820" s="63" t="str">
        <f>IF(ISBLANK(H820),"",IFERROR(VLOOKUP(B820,'Np PL4 Stock'!$A:$T,20,FALSE),""))</f>
        <v>V1-MA1</v>
      </c>
      <c r="N820" s="63" t="str">
        <f>IF(ISBLANK(H820),"",IFERROR(VLOOKUP(B820,'Np PL4 Stock'!$A:$U,21,FALSE),""))</f>
        <v>SIS</v>
      </c>
      <c r="O820" s="62">
        <f t="shared" si="128"/>
        <v>120</v>
      </c>
      <c r="P820" s="62">
        <f t="shared" si="126"/>
        <v>5.525e-5</v>
      </c>
      <c r="Q820" s="67">
        <f t="shared" si="129"/>
        <v>4.60416666666667e-7</v>
      </c>
      <c r="R820" s="67">
        <f t="shared" si="127"/>
        <v>6.7665625e-7</v>
      </c>
      <c r="S820" s="59">
        <v>15</v>
      </c>
      <c r="T820" s="147">
        <v>8.494</v>
      </c>
      <c r="U820" s="147">
        <v>8.717</v>
      </c>
      <c r="V820" s="59">
        <v>96.875</v>
      </c>
      <c r="W820" s="59">
        <v>265</v>
      </c>
      <c r="X820" s="59">
        <v>98</v>
      </c>
      <c r="Y820" s="59">
        <v>100</v>
      </c>
      <c r="Z820" s="59">
        <v>92</v>
      </c>
      <c r="AA820" s="59">
        <v>0</v>
      </c>
      <c r="AB820" s="59">
        <v>0</v>
      </c>
      <c r="AC820" s="59">
        <v>0</v>
      </c>
      <c r="AD820" s="59">
        <v>0</v>
      </c>
      <c r="AE820" s="59">
        <v>100</v>
      </c>
      <c r="AF820" s="73" t="s">
        <v>38</v>
      </c>
      <c r="AG820" s="73">
        <v>76000</v>
      </c>
      <c r="AH820" s="73" t="s">
        <v>38</v>
      </c>
      <c r="AI820" s="73" t="s">
        <v>38</v>
      </c>
      <c r="AJ820" s="73" t="s">
        <v>38</v>
      </c>
      <c r="AK820" s="73" t="s">
        <v>32</v>
      </c>
      <c r="AL820" s="77" t="str">
        <f>IF(ISBLANK(S820),"",IF(AJ820="Fail","Fail",IF(E820="PL4",IF(AND(T820&gt;STD_01122025!$D$3,U820&lt;STD_01122025!$D$4,OR(AF820="ND",AF820&lt;STD_01122025!$D$7),AH820="ND"),"Pass","Fail"),IF(E820="PL12",IF(AND(S820&lt;STD_01122025!$F$2,T820&gt;STD_01122025!$F$3,U820&lt;STD_01122025!$F$4,V820&gt;STD_01122025!$F$5,X820&gt;STD_01122025!$F$6,OR(AF820="ND",AF820&lt;STD_01122025!$F$7),AH820="ND"),"Pass","Fail"),IF(E820="SuperPL",IF(AND(T820&gt;STD_01122025!$H$3,U820&lt;STD_01122025!$H$4,V820&gt;STD_01122025!$H$5,X820&gt;STD_01122025!$H$6,OR(AF820="ND",AF820&lt;STD_01122025!$H$7),AH820="ND"),"Pass","Fail"),IF(E820="Flight",IF(AND(T820&gt;STD_01122025!$J$3,U820&lt;STD_01122025!$J$4,X820&gt;STD_01122025!$J$6,OR(AF820="ND",AF820&lt;STD_01122025!$J$7),AH820="ND"),"Pass","Fail"),""))))))</f>
        <v>Pass</v>
      </c>
      <c r="AM820" s="62">
        <f>IF(ISBLANK(B820),"",IFERROR(IF(VLOOKUP(B820,'Np PL4 Stock'!$A:$J,10,FALSE)="Np4",D820-VLOOKUP(B820,'Np PL4 Stock'!$A:$E,5,FALSE),D820-VLOOKUP(B820,'Np PL4 Stock'!$A:$E,5,FALSE)-1),""))</f>
        <v>15</v>
      </c>
      <c r="AN820" s="147">
        <v>8.494</v>
      </c>
      <c r="AO820" s="147">
        <v>8.717</v>
      </c>
      <c r="AP820" s="59">
        <v>96.875</v>
      </c>
      <c r="AQ820" s="59">
        <v>265</v>
      </c>
      <c r="AR820" s="59">
        <v>98</v>
      </c>
      <c r="AS820" s="59">
        <v>100</v>
      </c>
      <c r="AT820" s="73" t="s">
        <v>38</v>
      </c>
      <c r="AU820" s="73">
        <v>405000</v>
      </c>
      <c r="AV820" s="73" t="s">
        <v>38</v>
      </c>
      <c r="AW820" s="73" t="s">
        <v>38</v>
      </c>
      <c r="AX820" s="84" t="s">
        <v>32</v>
      </c>
      <c r="AY820" s="59">
        <v>0</v>
      </c>
      <c r="AZ820" s="59">
        <v>0</v>
      </c>
      <c r="BA820" s="59">
        <v>0</v>
      </c>
      <c r="BB820" s="59">
        <v>0</v>
      </c>
      <c r="BC820" s="59">
        <v>0</v>
      </c>
      <c r="BD820" s="59">
        <v>0</v>
      </c>
      <c r="BE820" s="84" t="s">
        <v>38</v>
      </c>
      <c r="BF820" s="84" t="s">
        <v>38</v>
      </c>
      <c r="BG820" s="84" t="s">
        <v>38</v>
      </c>
      <c r="BH820" s="84" t="s">
        <v>38</v>
      </c>
      <c r="BI820" s="85" t="s">
        <v>835</v>
      </c>
      <c r="BJ820" s="86" t="s">
        <v>222</v>
      </c>
      <c r="BK820" s="86" t="s">
        <v>575</v>
      </c>
      <c r="BL820" s="86" t="s">
        <v>177</v>
      </c>
      <c r="BM820" s="86" t="s">
        <v>178</v>
      </c>
      <c r="BN820" s="86"/>
      <c r="BO820" s="59">
        <v>5</v>
      </c>
      <c r="BP820" s="69">
        <v>256104305100463</v>
      </c>
      <c r="BQ820" s="92">
        <v>0.05</v>
      </c>
      <c r="BR820" s="93">
        <v>0.01</v>
      </c>
      <c r="BS820" s="94">
        <f t="shared" si="130"/>
        <v>0.06</v>
      </c>
      <c r="BT820" s="95">
        <v>0.027</v>
      </c>
      <c r="BU820" s="101">
        <f t="shared" si="131"/>
        <v>0.087</v>
      </c>
      <c r="BV820" s="102">
        <f t="shared" si="135"/>
        <v>3.77358490566038</v>
      </c>
      <c r="BW820" s="103">
        <v>66.6666666666667</v>
      </c>
      <c r="BX820" s="104">
        <f t="shared" si="132"/>
        <v>0.000328301886792453</v>
      </c>
      <c r="BY820" s="105">
        <v>900</v>
      </c>
      <c r="BZ820" s="103" t="s">
        <v>32</v>
      </c>
      <c r="CA820" s="106" t="s">
        <v>189</v>
      </c>
      <c r="CB820" s="107" t="s">
        <v>148</v>
      </c>
      <c r="CC820" s="112" t="s">
        <v>149</v>
      </c>
      <c r="CD820" s="106"/>
      <c r="CE820" s="103" t="s">
        <v>192</v>
      </c>
      <c r="CF820" s="113"/>
      <c r="CG820" s="114">
        <v>2000004918</v>
      </c>
    </row>
    <row r="821" spans="1:85">
      <c r="A821" s="53" t="str">
        <f t="shared" si="133"/>
        <v>C1-06-10-46094</v>
      </c>
      <c r="B821" s="47" t="str">
        <f t="shared" si="134"/>
        <v>C1-06-10</v>
      </c>
      <c r="C821" s="153" t="s">
        <v>43</v>
      </c>
      <c r="D821" s="49">
        <v>46094</v>
      </c>
      <c r="E821" s="50" t="s">
        <v>14</v>
      </c>
      <c r="F821" s="51" t="s">
        <v>15</v>
      </c>
      <c r="G821" s="59">
        <v>10</v>
      </c>
      <c r="H821" s="51" t="s">
        <v>187</v>
      </c>
      <c r="I821" s="59">
        <v>6</v>
      </c>
      <c r="J821" s="60">
        <f>IF(ISBLANK(H821),"",IFERROR(VLOOKUP(B821,'Np PL4 Stock'!$A:$D,4,FALSE),""))</f>
        <v>46079</v>
      </c>
      <c r="K821" s="61">
        <f>IF(ISBLANK(H821),"",SUMIF('Np PL4 Stock'!$A:$A,B821,'Np PL4 Stock'!$N:$N))</f>
        <v>2.4</v>
      </c>
      <c r="L821" s="62">
        <f>IF(ISBLANK(H821),"",VLOOKUP(LEFT(B821,5),Unit!A:B,2,FALSE))</f>
        <v>20</v>
      </c>
      <c r="M821" s="63" t="str">
        <f>IF(ISBLANK(H821),"",IFERROR(VLOOKUP(B821,'Np PL4 Stock'!$A:$T,20,FALSE),""))</f>
        <v>V1-MA1</v>
      </c>
      <c r="N821" s="63" t="str">
        <f>IF(ISBLANK(H821),"",IFERROR(VLOOKUP(B821,'Np PL4 Stock'!$A:$U,21,FALSE),""))</f>
        <v>SIS</v>
      </c>
      <c r="O821" s="62">
        <f t="shared" si="128"/>
        <v>120</v>
      </c>
      <c r="P821" s="62">
        <f t="shared" si="126"/>
        <v>5.525e-5</v>
      </c>
      <c r="Q821" s="67">
        <f t="shared" si="129"/>
        <v>4.60416666666667e-7</v>
      </c>
      <c r="R821" s="67">
        <f t="shared" si="127"/>
        <v>6.7665625e-7</v>
      </c>
      <c r="S821" s="59">
        <v>15</v>
      </c>
      <c r="T821" s="147">
        <v>8.494</v>
      </c>
      <c r="U821" s="147">
        <v>8.717</v>
      </c>
      <c r="V821" s="59">
        <v>96.875</v>
      </c>
      <c r="W821" s="59">
        <v>265</v>
      </c>
      <c r="X821" s="59">
        <v>98</v>
      </c>
      <c r="Y821" s="59">
        <v>100</v>
      </c>
      <c r="Z821" s="59">
        <v>92</v>
      </c>
      <c r="AA821" s="59">
        <v>0</v>
      </c>
      <c r="AB821" s="59">
        <v>0</v>
      </c>
      <c r="AC821" s="59">
        <v>0</v>
      </c>
      <c r="AD821" s="59">
        <v>0</v>
      </c>
      <c r="AE821" s="59">
        <v>100</v>
      </c>
      <c r="AF821" s="73" t="s">
        <v>38</v>
      </c>
      <c r="AG821" s="73">
        <v>76000</v>
      </c>
      <c r="AH821" s="73" t="s">
        <v>38</v>
      </c>
      <c r="AI821" s="73" t="s">
        <v>38</v>
      </c>
      <c r="AJ821" s="73" t="s">
        <v>38</v>
      </c>
      <c r="AK821" s="73" t="s">
        <v>32</v>
      </c>
      <c r="AL821" s="77" t="str">
        <f>IF(ISBLANK(S821),"",IF(AJ821="Fail","Fail",IF(E821="PL4",IF(AND(T821&gt;STD_01122025!$D$3,U821&lt;STD_01122025!$D$4,OR(AF821="ND",AF821&lt;STD_01122025!$D$7),AH821="ND"),"Pass","Fail"),IF(E821="PL12",IF(AND(S821&lt;STD_01122025!$F$2,T821&gt;STD_01122025!$F$3,U821&lt;STD_01122025!$F$4,V821&gt;STD_01122025!$F$5,X821&gt;STD_01122025!$F$6,OR(AF821="ND",AF821&lt;STD_01122025!$F$7),AH821="ND"),"Pass","Fail"),IF(E821="SuperPL",IF(AND(T821&gt;STD_01122025!$H$3,U821&lt;STD_01122025!$H$4,V821&gt;STD_01122025!$H$5,X821&gt;STD_01122025!$H$6,OR(AF821="ND",AF821&lt;STD_01122025!$H$7),AH821="ND"),"Pass","Fail"),IF(E821="Flight",IF(AND(T821&gt;STD_01122025!$J$3,U821&lt;STD_01122025!$J$4,X821&gt;STD_01122025!$J$6,OR(AF821="ND",AF821&lt;STD_01122025!$J$7),AH821="ND"),"Pass","Fail"),""))))))</f>
        <v>Pass</v>
      </c>
      <c r="AM821" s="62">
        <f>IF(ISBLANK(B821),"",IFERROR(IF(VLOOKUP(B821,'Np PL4 Stock'!$A:$J,10,FALSE)="Np4",D821-VLOOKUP(B821,'Np PL4 Stock'!$A:$E,5,FALSE),D821-VLOOKUP(B821,'Np PL4 Stock'!$A:$E,5,FALSE)-1),""))</f>
        <v>15</v>
      </c>
      <c r="AN821" s="147">
        <v>8.494</v>
      </c>
      <c r="AO821" s="147">
        <v>8.717</v>
      </c>
      <c r="AP821" s="59">
        <v>96.875</v>
      </c>
      <c r="AQ821" s="59">
        <v>265</v>
      </c>
      <c r="AR821" s="59">
        <v>98</v>
      </c>
      <c r="AS821" s="59">
        <v>100</v>
      </c>
      <c r="AT821" s="73" t="s">
        <v>38</v>
      </c>
      <c r="AU821" s="73">
        <v>405000</v>
      </c>
      <c r="AV821" s="73" t="s">
        <v>38</v>
      </c>
      <c r="AW821" s="73" t="s">
        <v>38</v>
      </c>
      <c r="AX821" s="84" t="s">
        <v>32</v>
      </c>
      <c r="AY821" s="59">
        <v>0</v>
      </c>
      <c r="AZ821" s="59">
        <v>0</v>
      </c>
      <c r="BA821" s="59">
        <v>0</v>
      </c>
      <c r="BB821" s="59">
        <v>0</v>
      </c>
      <c r="BC821" s="59">
        <v>0</v>
      </c>
      <c r="BD821" s="59">
        <v>0</v>
      </c>
      <c r="BE821" s="84" t="s">
        <v>38</v>
      </c>
      <c r="BF821" s="84" t="s">
        <v>38</v>
      </c>
      <c r="BG821" s="84" t="s">
        <v>38</v>
      </c>
      <c r="BH821" s="84" t="s">
        <v>38</v>
      </c>
      <c r="BI821" s="85" t="s">
        <v>835</v>
      </c>
      <c r="BJ821" s="86" t="s">
        <v>222</v>
      </c>
      <c r="BK821" s="86" t="s">
        <v>575</v>
      </c>
      <c r="BL821" s="86" t="s">
        <v>177</v>
      </c>
      <c r="BM821" s="86" t="s">
        <v>178</v>
      </c>
      <c r="BN821" s="86"/>
      <c r="BO821" s="59">
        <v>5</v>
      </c>
      <c r="BP821" s="69">
        <v>256104305100464</v>
      </c>
      <c r="BQ821" s="92">
        <v>0.05</v>
      </c>
      <c r="BR821" s="93">
        <v>0.005</v>
      </c>
      <c r="BS821" s="94">
        <f t="shared" si="130"/>
        <v>0.055</v>
      </c>
      <c r="BT821" s="95">
        <v>0.02475</v>
      </c>
      <c r="BU821" s="101">
        <f t="shared" si="131"/>
        <v>0.07975</v>
      </c>
      <c r="BV821" s="102">
        <f t="shared" si="135"/>
        <v>3.77358490566038</v>
      </c>
      <c r="BW821" s="103">
        <v>61.1111111111111</v>
      </c>
      <c r="BX821" s="104">
        <f t="shared" si="132"/>
        <v>0.000300943396226415</v>
      </c>
      <c r="BY821" s="105">
        <v>900</v>
      </c>
      <c r="BZ821" s="103" t="s">
        <v>32</v>
      </c>
      <c r="CA821" s="106" t="s">
        <v>189</v>
      </c>
      <c r="CB821" s="107" t="s">
        <v>148</v>
      </c>
      <c r="CC821" s="112" t="s">
        <v>149</v>
      </c>
      <c r="CD821" s="106"/>
      <c r="CE821" s="103" t="s">
        <v>192</v>
      </c>
      <c r="CF821" s="113"/>
      <c r="CG821" s="114">
        <v>2000004918</v>
      </c>
    </row>
    <row r="822" spans="1:85">
      <c r="A822" s="53" t="str">
        <f t="shared" si="133"/>
        <v>D1-04-10-46095</v>
      </c>
      <c r="B822" s="47" t="str">
        <f t="shared" si="134"/>
        <v>D1-04-10</v>
      </c>
      <c r="C822" s="153" t="s">
        <v>43</v>
      </c>
      <c r="D822" s="49">
        <v>46095</v>
      </c>
      <c r="E822" s="50" t="s">
        <v>3</v>
      </c>
      <c r="F822" s="51" t="s">
        <v>6</v>
      </c>
      <c r="G822" s="59">
        <v>10</v>
      </c>
      <c r="H822" s="51" t="s">
        <v>205</v>
      </c>
      <c r="I822" s="59">
        <v>4</v>
      </c>
      <c r="J822" s="60">
        <f>IF(ISBLANK(H822),"",IFERROR(VLOOKUP(B822,'Np PL4 Stock'!$A:$D,4,FALSE),""))</f>
        <v>46084</v>
      </c>
      <c r="K822" s="61">
        <f>IF(ISBLANK(H822),"",SUMIF('Np PL4 Stock'!$A:$A,B822,'Np PL4 Stock'!$N:$N))</f>
        <v>2.4</v>
      </c>
      <c r="L822" s="62">
        <f>IF(ISBLANK(H822),"",VLOOKUP(LEFT(B822,5),Unit!A:B,2,FALSE))</f>
        <v>20</v>
      </c>
      <c r="M822" s="63" t="str">
        <f>IF(ISBLANK(H822),"",IFERROR(VLOOKUP(B822,'Np PL4 Stock'!$A:$T,20,FALSE),""))</f>
        <v>V1-MB1</v>
      </c>
      <c r="N822" s="63" t="str">
        <f>IF(ISBLANK(H822),"",IFERROR(VLOOKUP(B822,'Np PL4 Stock'!$A:$U,21,FALSE),""))</f>
        <v>SIS</v>
      </c>
      <c r="O822" s="62">
        <f t="shared" si="128"/>
        <v>120</v>
      </c>
      <c r="P822" s="62">
        <f t="shared" si="126"/>
        <v>7.15e-5</v>
      </c>
      <c r="Q822" s="67">
        <f t="shared" si="129"/>
        <v>5.95833333333333e-7</v>
      </c>
      <c r="R822" s="67">
        <f t="shared" si="127"/>
        <v>7.4705162037037e-7</v>
      </c>
      <c r="S822" s="59">
        <v>10</v>
      </c>
      <c r="T822" s="147">
        <v>6.587</v>
      </c>
      <c r="U822" s="147">
        <v>6.576</v>
      </c>
      <c r="V822" s="59" t="s">
        <v>32</v>
      </c>
      <c r="W822" s="59" t="s">
        <v>32</v>
      </c>
      <c r="X822" s="59">
        <v>82</v>
      </c>
      <c r="Y822" s="59" t="s">
        <v>32</v>
      </c>
      <c r="Z822" s="59" t="s">
        <v>32</v>
      </c>
      <c r="AA822" s="59" t="s">
        <v>32</v>
      </c>
      <c r="AB822" s="59" t="s">
        <v>32</v>
      </c>
      <c r="AC822" s="59">
        <v>0</v>
      </c>
      <c r="AD822" s="59">
        <v>0</v>
      </c>
      <c r="AE822" s="59" t="s">
        <v>32</v>
      </c>
      <c r="AF822" s="73" t="s">
        <v>38</v>
      </c>
      <c r="AG822" s="73">
        <v>38500</v>
      </c>
      <c r="AH822" s="73" t="s">
        <v>38</v>
      </c>
      <c r="AI822" s="73" t="s">
        <v>38</v>
      </c>
      <c r="AJ822" s="73" t="s">
        <v>38</v>
      </c>
      <c r="AK822" s="73" t="s">
        <v>32</v>
      </c>
      <c r="AL822" s="77" t="str">
        <f>IF(ISBLANK(S822),"",IF(AJ822="Fail","Fail",IF(E822="PL4",IF(AND(T822&gt;STD_01122025!$D$3,U822&lt;STD_01122025!$D$4,OR(AF822="ND",AF822&lt;STD_01122025!$D$7),AH822="ND"),"Pass","Fail"),IF(E822="PL12",IF(AND(S822&lt;STD_01122025!$F$2,T822&gt;STD_01122025!$F$3,U822&lt;STD_01122025!$F$4,V822&gt;STD_01122025!$F$5,X822&gt;STD_01122025!$F$6,OR(AF822="ND",AF822&lt;STD_01122025!$F$7),AH822="ND"),"Pass","Fail"),IF(E822="SuperPL",IF(AND(T822&gt;STD_01122025!$H$3,U822&lt;STD_01122025!$H$4,V822&gt;STD_01122025!$H$5,X822&gt;STD_01122025!$H$6,OR(AF822="ND",AF822&lt;STD_01122025!$H$7),AH822="ND"),"Pass","Fail"),IF(E822="Flight",IF(AND(T822&gt;STD_01122025!$J$3,U822&lt;STD_01122025!$J$4,X822&gt;STD_01122025!$J$6,OR(AF822="ND",AF822&lt;STD_01122025!$J$7),AH822="ND"),"Pass","Fail"),""))))))</f>
        <v>Pass</v>
      </c>
      <c r="AM822" s="62">
        <f>IF(ISBLANK(B822),"",IFERROR(IF(VLOOKUP(B822,'Np PL4 Stock'!$A:$J,10,FALSE)="Np4",D822-VLOOKUP(B822,'Np PL4 Stock'!$A:$E,5,FALSE),D822-VLOOKUP(B822,'Np PL4 Stock'!$A:$E,5,FALSE)-1),""))</f>
        <v>11</v>
      </c>
      <c r="AN822" s="147">
        <v>6.926</v>
      </c>
      <c r="AO822" s="147">
        <v>6.879</v>
      </c>
      <c r="AP822" s="59" t="s">
        <v>32</v>
      </c>
      <c r="AQ822" s="59">
        <v>547</v>
      </c>
      <c r="AR822" s="59">
        <v>90</v>
      </c>
      <c r="AS822" s="59" t="s">
        <v>32</v>
      </c>
      <c r="AT822" s="73" t="s">
        <v>38</v>
      </c>
      <c r="AU822" s="73">
        <v>57500</v>
      </c>
      <c r="AV822" s="73" t="s">
        <v>38</v>
      </c>
      <c r="AW822" s="73" t="s">
        <v>38</v>
      </c>
      <c r="AX822" s="84" t="s">
        <v>32</v>
      </c>
      <c r="AY822" s="59">
        <v>0</v>
      </c>
      <c r="AZ822" s="59">
        <v>0</v>
      </c>
      <c r="BA822" s="59">
        <v>0</v>
      </c>
      <c r="BB822" s="59">
        <v>0</v>
      </c>
      <c r="BC822" s="59">
        <v>0</v>
      </c>
      <c r="BD822" s="59">
        <v>0</v>
      </c>
      <c r="BE822" s="84" t="s">
        <v>38</v>
      </c>
      <c r="BF822" s="84" t="s">
        <v>38</v>
      </c>
      <c r="BG822" s="84" t="s">
        <v>38</v>
      </c>
      <c r="BH822" s="84" t="s">
        <v>38</v>
      </c>
      <c r="BI822" s="85" t="s">
        <v>823</v>
      </c>
      <c r="BJ822" s="86" t="s">
        <v>246</v>
      </c>
      <c r="BK822" s="86" t="s">
        <v>481</v>
      </c>
      <c r="BL822" s="86" t="s">
        <v>155</v>
      </c>
      <c r="BM822" s="86" t="s">
        <v>178</v>
      </c>
      <c r="BN822" s="86"/>
      <c r="BO822" s="59">
        <v>15</v>
      </c>
      <c r="BP822" s="69">
        <v>256104305100465</v>
      </c>
      <c r="BQ822" s="92">
        <v>1.1</v>
      </c>
      <c r="BR822" s="93">
        <v>0.33</v>
      </c>
      <c r="BS822" s="94">
        <f t="shared" si="130"/>
        <v>1.43</v>
      </c>
      <c r="BT822" s="95">
        <v>0.362923888888887</v>
      </c>
      <c r="BU822" s="101">
        <f t="shared" si="131"/>
        <v>1.79292388888889</v>
      </c>
      <c r="BV822" s="102">
        <f t="shared" si="135"/>
        <v>1.82815356489945</v>
      </c>
      <c r="BW822" s="103">
        <v>476.666666666667</v>
      </c>
      <c r="BX822" s="104">
        <f t="shared" si="132"/>
        <v>0.00327774019906561</v>
      </c>
      <c r="BY822" s="105">
        <v>3000</v>
      </c>
      <c r="BZ822" s="103" t="s">
        <v>32</v>
      </c>
      <c r="CA822" s="106" t="s">
        <v>189</v>
      </c>
      <c r="CB822" s="107" t="s">
        <v>148</v>
      </c>
      <c r="CC822" s="112" t="s">
        <v>149</v>
      </c>
      <c r="CD822" s="106"/>
      <c r="CE822" s="103" t="s">
        <v>192</v>
      </c>
      <c r="CF822" s="113"/>
      <c r="CG822" s="114">
        <v>2000028687</v>
      </c>
    </row>
    <row r="823" spans="1:85">
      <c r="A823" s="53" t="str">
        <f t="shared" si="133"/>
        <v>D1-05-10-46095</v>
      </c>
      <c r="B823" s="47" t="str">
        <f t="shared" si="134"/>
        <v>D1-05-10</v>
      </c>
      <c r="C823" s="153" t="s">
        <v>43</v>
      </c>
      <c r="D823" s="49">
        <v>46095</v>
      </c>
      <c r="E823" s="50" t="s">
        <v>3</v>
      </c>
      <c r="F823" s="51" t="s">
        <v>6</v>
      </c>
      <c r="G823" s="59">
        <v>10</v>
      </c>
      <c r="H823" s="51" t="s">
        <v>205</v>
      </c>
      <c r="I823" s="59">
        <v>5</v>
      </c>
      <c r="J823" s="60">
        <f>IF(ISBLANK(H823),"",IFERROR(VLOOKUP(B823,'Np PL4 Stock'!$A:$D,4,FALSE),""))</f>
        <v>46084</v>
      </c>
      <c r="K823" s="61">
        <f>IF(ISBLANK(H823),"",SUMIF('Np PL4 Stock'!$A:$A,B823,'Np PL4 Stock'!$N:$N))</f>
        <v>2.4</v>
      </c>
      <c r="L823" s="62">
        <f>IF(ISBLANK(H823),"",VLOOKUP(LEFT(B823,5),Unit!A:B,2,FALSE))</f>
        <v>20</v>
      </c>
      <c r="M823" s="63" t="str">
        <f>IF(ISBLANK(H823),"",IFERROR(VLOOKUP(B823,'Np PL4 Stock'!$A:$T,20,FALSE),""))</f>
        <v>V1-MB1</v>
      </c>
      <c r="N823" s="63" t="str">
        <f>IF(ISBLANK(H823),"",IFERROR(VLOOKUP(B823,'Np PL4 Stock'!$A:$U,21,FALSE),""))</f>
        <v>SIS</v>
      </c>
      <c r="O823" s="62">
        <f t="shared" si="128"/>
        <v>120</v>
      </c>
      <c r="P823" s="62">
        <f t="shared" si="126"/>
        <v>2.6e-5</v>
      </c>
      <c r="Q823" s="67">
        <f t="shared" si="129"/>
        <v>7.76666666666667e-7</v>
      </c>
      <c r="R823" s="67">
        <f t="shared" si="127"/>
        <v>1.08625671296296e-6</v>
      </c>
      <c r="S823" s="59">
        <v>10</v>
      </c>
      <c r="T823" s="147">
        <v>6.704</v>
      </c>
      <c r="U823" s="147">
        <v>6.439</v>
      </c>
      <c r="V823" s="59" t="s">
        <v>32</v>
      </c>
      <c r="W823" s="59" t="s">
        <v>32</v>
      </c>
      <c r="X823" s="59">
        <v>84</v>
      </c>
      <c r="Y823" s="59" t="s">
        <v>32</v>
      </c>
      <c r="Z823" s="59" t="s">
        <v>32</v>
      </c>
      <c r="AA823" s="59" t="s">
        <v>32</v>
      </c>
      <c r="AB823" s="59" t="s">
        <v>32</v>
      </c>
      <c r="AC823" s="59">
        <v>0</v>
      </c>
      <c r="AD823" s="59">
        <v>0</v>
      </c>
      <c r="AE823" s="59" t="s">
        <v>32</v>
      </c>
      <c r="AF823" s="73" t="s">
        <v>38</v>
      </c>
      <c r="AG823" s="73">
        <v>47500</v>
      </c>
      <c r="AH823" s="73" t="s">
        <v>38</v>
      </c>
      <c r="AI823" s="73" t="s">
        <v>38</v>
      </c>
      <c r="AJ823" s="73" t="s">
        <v>38</v>
      </c>
      <c r="AK823" s="73" t="s">
        <v>32</v>
      </c>
      <c r="AL823" s="77" t="str">
        <f>IF(ISBLANK(S823),"",IF(AJ823="Fail","Fail",IF(E823="PL4",IF(AND(T823&gt;STD_01122025!$D$3,U823&lt;STD_01122025!$D$4,OR(AF823="ND",AF823&lt;STD_01122025!$D$7),AH823="ND"),"Pass","Fail"),IF(E823="PL12",IF(AND(S823&lt;STD_01122025!$F$2,T823&gt;STD_01122025!$F$3,U823&lt;STD_01122025!$F$4,V823&gt;STD_01122025!$F$5,X823&gt;STD_01122025!$F$6,OR(AF823="ND",AF823&lt;STD_01122025!$F$7),AH823="ND"),"Pass","Fail"),IF(E823="SuperPL",IF(AND(T823&gt;STD_01122025!$H$3,U823&lt;STD_01122025!$H$4,V823&gt;STD_01122025!$H$5,X823&gt;STD_01122025!$H$6,OR(AF823="ND",AF823&lt;STD_01122025!$H$7),AH823="ND"),"Pass","Fail"),IF(E823="Flight",IF(AND(T823&gt;STD_01122025!$J$3,U823&lt;STD_01122025!$J$4,X823&gt;STD_01122025!$J$6,OR(AF823="ND",AF823&lt;STD_01122025!$J$7),AH823="ND"),"Pass","Fail"),""))))))</f>
        <v>Pass</v>
      </c>
      <c r="AM823" s="62">
        <f>IF(ISBLANK(B823),"",IFERROR(IF(VLOOKUP(B823,'Np PL4 Stock'!$A:$J,10,FALSE)="Np4",D823-VLOOKUP(B823,'Np PL4 Stock'!$A:$E,5,FALSE),D823-VLOOKUP(B823,'Np PL4 Stock'!$A:$E,5,FALSE)-1),""))</f>
        <v>11</v>
      </c>
      <c r="AN823" s="147">
        <v>7.07</v>
      </c>
      <c r="AO823" s="147">
        <v>6.89</v>
      </c>
      <c r="AP823" s="59" t="s">
        <v>32</v>
      </c>
      <c r="AQ823" s="59">
        <v>530</v>
      </c>
      <c r="AR823" s="59">
        <v>92</v>
      </c>
      <c r="AS823" s="59" t="s">
        <v>32</v>
      </c>
      <c r="AT823" s="73" t="s">
        <v>38</v>
      </c>
      <c r="AU823" s="73">
        <v>49500</v>
      </c>
      <c r="AV823" s="73" t="s">
        <v>38</v>
      </c>
      <c r="AW823" s="73" t="s">
        <v>38</v>
      </c>
      <c r="AX823" s="84" t="s">
        <v>32</v>
      </c>
      <c r="AY823" s="59">
        <v>0</v>
      </c>
      <c r="AZ823" s="59">
        <v>0</v>
      </c>
      <c r="BA823" s="59">
        <v>0</v>
      </c>
      <c r="BB823" s="59">
        <v>0</v>
      </c>
      <c r="BC823" s="59">
        <v>0</v>
      </c>
      <c r="BD823" s="59">
        <v>0</v>
      </c>
      <c r="BE823" s="84" t="s">
        <v>38</v>
      </c>
      <c r="BF823" s="84" t="s">
        <v>38</v>
      </c>
      <c r="BG823" s="84" t="s">
        <v>38</v>
      </c>
      <c r="BH823" s="84" t="s">
        <v>38</v>
      </c>
      <c r="BI823" s="85" t="s">
        <v>823</v>
      </c>
      <c r="BJ823" s="86" t="s">
        <v>246</v>
      </c>
      <c r="BK823" s="86" t="s">
        <v>481</v>
      </c>
      <c r="BL823" s="86" t="s">
        <v>155</v>
      </c>
      <c r="BM823" s="86" t="s">
        <v>178</v>
      </c>
      <c r="BN823" s="86"/>
      <c r="BO823" s="59">
        <v>15</v>
      </c>
      <c r="BP823" s="69">
        <v>256104305100465</v>
      </c>
      <c r="BQ823" s="92">
        <v>0.4</v>
      </c>
      <c r="BR823" s="93">
        <v>0.12</v>
      </c>
      <c r="BS823" s="94">
        <f t="shared" si="130"/>
        <v>0.52</v>
      </c>
      <c r="BT823" s="95">
        <v>0.14381611111111</v>
      </c>
      <c r="BU823" s="101">
        <f t="shared" si="131"/>
        <v>0.66381611111111</v>
      </c>
      <c r="BV823" s="102">
        <f t="shared" si="135"/>
        <v>1.88679245283019</v>
      </c>
      <c r="BW823" s="103">
        <v>173.333333333333</v>
      </c>
      <c r="BX823" s="104">
        <f t="shared" si="132"/>
        <v>0.00125248322851153</v>
      </c>
      <c r="BY823" s="105">
        <v>3000</v>
      </c>
      <c r="BZ823" s="103" t="s">
        <v>32</v>
      </c>
      <c r="CA823" s="106" t="s">
        <v>189</v>
      </c>
      <c r="CB823" s="107" t="s">
        <v>148</v>
      </c>
      <c r="CC823" s="112" t="s">
        <v>149</v>
      </c>
      <c r="CD823" s="106"/>
      <c r="CE823" s="103" t="s">
        <v>192</v>
      </c>
      <c r="CF823" s="113"/>
      <c r="CG823" s="114">
        <v>2000028687</v>
      </c>
    </row>
    <row r="824" spans="1:85">
      <c r="A824" s="53" t="str">
        <f t="shared" si="133"/>
        <v>C1-05-10-46095</v>
      </c>
      <c r="B824" s="47" t="str">
        <f t="shared" si="134"/>
        <v>C1-05-10</v>
      </c>
      <c r="C824" s="153" t="s">
        <v>43</v>
      </c>
      <c r="D824" s="49">
        <v>46095</v>
      </c>
      <c r="E824" s="50" t="s">
        <v>14</v>
      </c>
      <c r="F824" s="51" t="s">
        <v>15</v>
      </c>
      <c r="G824" s="59">
        <v>10</v>
      </c>
      <c r="H824" s="51" t="s">
        <v>187</v>
      </c>
      <c r="I824" s="59">
        <v>5</v>
      </c>
      <c r="J824" s="60">
        <f>IF(ISBLANK(H824),"",IFERROR(VLOOKUP(B824,'Np PL4 Stock'!$A:$D,4,FALSE),""))</f>
        <v>46079</v>
      </c>
      <c r="K824" s="61">
        <f>IF(ISBLANK(H824),"",SUMIF('Np PL4 Stock'!$A:$A,B824,'Np PL4 Stock'!$N:$N))</f>
        <v>2.4</v>
      </c>
      <c r="L824" s="62">
        <f>IF(ISBLANK(H824),"",VLOOKUP(LEFT(B824,5),Unit!A:B,2,FALSE))</f>
        <v>20</v>
      </c>
      <c r="M824" s="63" t="str">
        <f>IF(ISBLANK(H824),"",IFERROR(VLOOKUP(B824,'Np PL4 Stock'!$A:$T,20,FALSE),""))</f>
        <v>V1-MB1</v>
      </c>
      <c r="N824" s="63" t="str">
        <f>IF(ISBLANK(H824),"",IFERROR(VLOOKUP(B824,'Np PL4 Stock'!$A:$U,21,FALSE),""))</f>
        <v>SIS</v>
      </c>
      <c r="O824" s="62">
        <f t="shared" si="128"/>
        <v>120</v>
      </c>
      <c r="P824" s="62">
        <f t="shared" si="126"/>
        <v>3.685e-5</v>
      </c>
      <c r="Q824" s="67">
        <f t="shared" si="129"/>
        <v>6.32083333333333e-7</v>
      </c>
      <c r="R824" s="67">
        <f t="shared" si="127"/>
        <v>8.26550833333333e-7</v>
      </c>
      <c r="S824" s="59">
        <v>14</v>
      </c>
      <c r="T824" s="147">
        <v>7.631</v>
      </c>
      <c r="U824" s="147">
        <v>8.989</v>
      </c>
      <c r="V824" s="59">
        <v>82</v>
      </c>
      <c r="W824" s="59">
        <v>388</v>
      </c>
      <c r="X824" s="59">
        <v>94</v>
      </c>
      <c r="Y824" s="59">
        <v>100</v>
      </c>
      <c r="Z824" s="59">
        <v>92</v>
      </c>
      <c r="AA824" s="59">
        <v>0</v>
      </c>
      <c r="AB824" s="59">
        <v>0</v>
      </c>
      <c r="AC824" s="59">
        <v>0</v>
      </c>
      <c r="AD824" s="59">
        <v>0</v>
      </c>
      <c r="AE824" s="59">
        <v>100</v>
      </c>
      <c r="AF824" s="73" t="s">
        <v>38</v>
      </c>
      <c r="AG824" s="73">
        <v>52000</v>
      </c>
      <c r="AH824" s="73" t="s">
        <v>38</v>
      </c>
      <c r="AI824" s="73" t="s">
        <v>38</v>
      </c>
      <c r="AJ824" s="73" t="s">
        <v>38</v>
      </c>
      <c r="AK824" s="73" t="s">
        <v>32</v>
      </c>
      <c r="AL824" s="77" t="str">
        <f>IF(ISBLANK(S824),"",IF(AJ824="Fail","Fail",IF(E824="PL4",IF(AND(T824&gt;STD_01122025!$D$3,U824&lt;STD_01122025!$D$4,OR(AF824="ND",AF824&lt;STD_01122025!$D$7),AH824="ND"),"Pass","Fail"),IF(E824="PL12",IF(AND(S824&lt;STD_01122025!$F$2,T824&gt;STD_01122025!$F$3,U824&lt;STD_01122025!$F$4,V824&gt;STD_01122025!$F$5,X824&gt;STD_01122025!$F$6,OR(AF824="ND",AF824&lt;STD_01122025!$F$7),AH824="ND"),"Pass","Fail"),IF(E824="SuperPL",IF(AND(T824&gt;STD_01122025!$H$3,U824&lt;STD_01122025!$H$4,V824&gt;STD_01122025!$H$5,X824&gt;STD_01122025!$H$6,OR(AF824="ND",AF824&lt;STD_01122025!$H$7),AH824="ND"),"Pass","Fail"),IF(E824="Flight",IF(AND(T824&gt;STD_01122025!$J$3,U824&lt;STD_01122025!$J$4,X824&gt;STD_01122025!$J$6,OR(AF824="ND",AF824&lt;STD_01122025!$J$7),AH824="ND"),"Pass","Fail"),""))))))</f>
        <v>Pass</v>
      </c>
      <c r="AM824" s="62">
        <f>IF(ISBLANK(B824),"",IFERROR(IF(VLOOKUP(B824,'Np PL4 Stock'!$A:$J,10,FALSE)="Np4",D824-VLOOKUP(B824,'Np PL4 Stock'!$A:$E,5,FALSE),D824-VLOOKUP(B824,'Np PL4 Stock'!$A:$E,5,FALSE)-1),""))</f>
        <v>16</v>
      </c>
      <c r="AN824" s="147">
        <v>8.488</v>
      </c>
      <c r="AO824" s="147">
        <v>9.683</v>
      </c>
      <c r="AP824" s="59">
        <v>94.382</v>
      </c>
      <c r="AQ824" s="59">
        <v>269</v>
      </c>
      <c r="AR824" s="59">
        <v>98</v>
      </c>
      <c r="AS824" s="59">
        <v>100</v>
      </c>
      <c r="AT824" s="73">
        <v>41000</v>
      </c>
      <c r="AU824" s="73">
        <v>35500</v>
      </c>
      <c r="AV824" s="73" t="s">
        <v>38</v>
      </c>
      <c r="AW824" s="73" t="s">
        <v>38</v>
      </c>
      <c r="AX824" s="84" t="s">
        <v>32</v>
      </c>
      <c r="AY824" s="59">
        <v>0</v>
      </c>
      <c r="AZ824" s="59">
        <v>0</v>
      </c>
      <c r="BA824" s="59">
        <v>0</v>
      </c>
      <c r="BB824" s="59">
        <v>0</v>
      </c>
      <c r="BC824" s="59">
        <v>0</v>
      </c>
      <c r="BD824" s="59">
        <v>0</v>
      </c>
      <c r="BE824" s="84" t="s">
        <v>38</v>
      </c>
      <c r="BF824" s="84" t="s">
        <v>38</v>
      </c>
      <c r="BG824" s="84" t="s">
        <v>38</v>
      </c>
      <c r="BH824" s="84" t="s">
        <v>38</v>
      </c>
      <c r="BI824" s="85" t="s">
        <v>836</v>
      </c>
      <c r="BJ824" s="86" t="s">
        <v>261</v>
      </c>
      <c r="BK824" s="86" t="s">
        <v>495</v>
      </c>
      <c r="BL824" s="86" t="s">
        <v>155</v>
      </c>
      <c r="BM824" s="86" t="s">
        <v>178</v>
      </c>
      <c r="BN824" s="86"/>
      <c r="BO824" s="59">
        <v>10</v>
      </c>
      <c r="BP824" s="69">
        <v>256104305100466</v>
      </c>
      <c r="BQ824" s="92">
        <v>0.67</v>
      </c>
      <c r="BR824" s="93">
        <v>0.067</v>
      </c>
      <c r="BS824" s="94">
        <f t="shared" si="130"/>
        <v>0.737</v>
      </c>
      <c r="BT824" s="95">
        <v>0.280797</v>
      </c>
      <c r="BU824" s="101">
        <f t="shared" si="131"/>
        <v>1.017797</v>
      </c>
      <c r="BV824" s="102">
        <f t="shared" si="135"/>
        <v>3.71747211895911</v>
      </c>
      <c r="BW824" s="103">
        <v>737</v>
      </c>
      <c r="BX824" s="104">
        <f t="shared" si="132"/>
        <v>0.00378363197026022</v>
      </c>
      <c r="BY824" s="105">
        <v>1000</v>
      </c>
      <c r="BZ824" s="103" t="s">
        <v>32</v>
      </c>
      <c r="CA824" s="106" t="s">
        <v>189</v>
      </c>
      <c r="CB824" s="107" t="s">
        <v>148</v>
      </c>
      <c r="CC824" s="112" t="s">
        <v>149</v>
      </c>
      <c r="CD824" s="106"/>
      <c r="CE824" s="103" t="s">
        <v>192</v>
      </c>
      <c r="CF824" s="113"/>
      <c r="CG824" s="114">
        <v>2000015189</v>
      </c>
    </row>
    <row r="825" spans="1:85">
      <c r="A825" s="53" t="str">
        <f t="shared" si="133"/>
        <v>D1-01-10-46096</v>
      </c>
      <c r="B825" s="47" t="str">
        <f t="shared" si="134"/>
        <v>D1-01-10</v>
      </c>
      <c r="C825" s="153" t="s">
        <v>43</v>
      </c>
      <c r="D825" s="49">
        <v>46096</v>
      </c>
      <c r="E825" s="50" t="s">
        <v>14</v>
      </c>
      <c r="F825" s="51" t="s">
        <v>15</v>
      </c>
      <c r="G825" s="59">
        <v>10</v>
      </c>
      <c r="H825" s="51" t="s">
        <v>205</v>
      </c>
      <c r="I825" s="59">
        <v>1</v>
      </c>
      <c r="J825" s="60">
        <f>IF(ISBLANK(H825),"",IFERROR(VLOOKUP(B825,'Np PL4 Stock'!$A:$D,4,FALSE),""))</f>
        <v>46084</v>
      </c>
      <c r="K825" s="61">
        <f>IF(ISBLANK(H825),"",SUMIF('Np PL4 Stock'!$A:$A,B825,'Np PL4 Stock'!$N:$N))</f>
        <v>2.4</v>
      </c>
      <c r="L825" s="62">
        <f>IF(ISBLANK(H825),"",VLOOKUP(LEFT(B825,5),Unit!A:B,2,FALSE))</f>
        <v>20</v>
      </c>
      <c r="M825" s="63" t="str">
        <f>IF(ISBLANK(H825),"",IFERROR(VLOOKUP(B825,'Np PL4 Stock'!$A:$T,20,FALSE),""))</f>
        <v>V1-MA1</v>
      </c>
      <c r="N825" s="63" t="str">
        <f>IF(ISBLANK(H825),"",IFERROR(VLOOKUP(B825,'Np PL4 Stock'!$A:$U,21,FALSE),""))</f>
        <v>SIS</v>
      </c>
      <c r="O825" s="62">
        <f t="shared" si="128"/>
        <v>120</v>
      </c>
      <c r="P825" s="62">
        <f t="shared" si="126"/>
        <v>2.94e-5</v>
      </c>
      <c r="Q825" s="67">
        <f t="shared" si="129"/>
        <v>2.45e-7</v>
      </c>
      <c r="R825" s="67">
        <f t="shared" si="127"/>
        <v>3.37446666666667e-7</v>
      </c>
      <c r="S825" s="59">
        <v>11</v>
      </c>
      <c r="T825" s="147">
        <v>7.613</v>
      </c>
      <c r="U825" s="147">
        <v>7.046</v>
      </c>
      <c r="V825" s="59">
        <v>90.588</v>
      </c>
      <c r="W825" s="59">
        <v>392</v>
      </c>
      <c r="X825" s="59">
        <v>95</v>
      </c>
      <c r="Y825" s="59">
        <v>100</v>
      </c>
      <c r="Z825" s="59">
        <v>84</v>
      </c>
      <c r="AA825" s="59">
        <v>0</v>
      </c>
      <c r="AB825" s="59">
        <v>0</v>
      </c>
      <c r="AC825" s="59">
        <v>0</v>
      </c>
      <c r="AD825" s="59">
        <v>0</v>
      </c>
      <c r="AE825" s="59">
        <v>100</v>
      </c>
      <c r="AF825" s="73" t="s">
        <v>38</v>
      </c>
      <c r="AG825" s="73">
        <v>46000</v>
      </c>
      <c r="AH825" s="73" t="s">
        <v>38</v>
      </c>
      <c r="AI825" s="73" t="s">
        <v>38</v>
      </c>
      <c r="AJ825" s="73" t="s">
        <v>38</v>
      </c>
      <c r="AK825" s="73" t="s">
        <v>32</v>
      </c>
      <c r="AL825" s="77" t="str">
        <f>IF(ISBLANK(S825),"",IF(AJ825="Fail","Fail",IF(E825="PL4",IF(AND(T825&gt;STD_01122025!$D$3,U825&lt;STD_01122025!$D$4,OR(AF825="ND",AF825&lt;STD_01122025!$D$7),AH825="ND"),"Pass","Fail"),IF(E825="PL12",IF(AND(S825&lt;STD_01122025!$F$2,T825&gt;STD_01122025!$F$3,U825&lt;STD_01122025!$F$4,V825&gt;STD_01122025!$F$5,X825&gt;STD_01122025!$F$6,OR(AF825="ND",AF825&lt;STD_01122025!$F$7),AH825="ND"),"Pass","Fail"),IF(E825="SuperPL",IF(AND(T825&gt;STD_01122025!$H$3,U825&lt;STD_01122025!$H$4,V825&gt;STD_01122025!$H$5,X825&gt;STD_01122025!$H$6,OR(AF825="ND",AF825&lt;STD_01122025!$H$7),AH825="ND"),"Pass","Fail"),IF(E825="Flight",IF(AND(T825&gt;STD_01122025!$J$3,U825&lt;STD_01122025!$J$4,X825&gt;STD_01122025!$J$6,OR(AF825="ND",AF825&lt;STD_01122025!$J$7),AH825="ND"),"Pass","Fail"),""))))))</f>
        <v>Pass</v>
      </c>
      <c r="AM825" s="62">
        <f>IF(ISBLANK(B825),"",IFERROR(IF(VLOOKUP(B825,'Np PL4 Stock'!$A:$J,10,FALSE)="Np4",D825-VLOOKUP(B825,'Np PL4 Stock'!$A:$E,5,FALSE),D825-VLOOKUP(B825,'Np PL4 Stock'!$A:$E,5,FALSE)-1),""))</f>
        <v>12</v>
      </c>
      <c r="AN825" s="147">
        <v>7.811</v>
      </c>
      <c r="AO825" s="147">
        <v>7.318</v>
      </c>
      <c r="AP825" s="59">
        <v>92</v>
      </c>
      <c r="AQ825" s="59">
        <v>349</v>
      </c>
      <c r="AR825" s="59">
        <v>97</v>
      </c>
      <c r="AS825" s="59">
        <v>100</v>
      </c>
      <c r="AT825" s="73" t="s">
        <v>38</v>
      </c>
      <c r="AU825" s="73">
        <v>66000</v>
      </c>
      <c r="AV825" s="73" t="s">
        <v>38</v>
      </c>
      <c r="AW825" s="73" t="s">
        <v>38</v>
      </c>
      <c r="AX825" s="84" t="s">
        <v>32</v>
      </c>
      <c r="AY825" s="59">
        <v>0</v>
      </c>
      <c r="AZ825" s="59">
        <v>0</v>
      </c>
      <c r="BA825" s="59">
        <v>0</v>
      </c>
      <c r="BB825" s="59">
        <v>0</v>
      </c>
      <c r="BC825" s="59">
        <v>0</v>
      </c>
      <c r="BD825" s="59">
        <v>0</v>
      </c>
      <c r="BE825" s="84" t="s">
        <v>38</v>
      </c>
      <c r="BF825" s="84" t="s">
        <v>38</v>
      </c>
      <c r="BG825" s="84" t="s">
        <v>38</v>
      </c>
      <c r="BH825" s="84" t="s">
        <v>38</v>
      </c>
      <c r="BI825" s="85" t="s">
        <v>515</v>
      </c>
      <c r="BJ825" s="86" t="s">
        <v>261</v>
      </c>
      <c r="BK825" s="86" t="s">
        <v>495</v>
      </c>
      <c r="BL825" s="86" t="s">
        <v>155</v>
      </c>
      <c r="BM825" s="86" t="s">
        <v>178</v>
      </c>
      <c r="BN825" s="86"/>
      <c r="BO825" s="59">
        <v>10</v>
      </c>
      <c r="BP825" s="69">
        <v>256104305100467</v>
      </c>
      <c r="BQ825" s="92">
        <v>0.49</v>
      </c>
      <c r="BR825" s="93">
        <v>0.098</v>
      </c>
      <c r="BS825" s="94">
        <f t="shared" si="130"/>
        <v>0.588</v>
      </c>
      <c r="BT825" s="95">
        <v>0.221872</v>
      </c>
      <c r="BU825" s="101">
        <f t="shared" si="131"/>
        <v>0.809872</v>
      </c>
      <c r="BV825" s="102">
        <f t="shared" si="135"/>
        <v>2.86532951289398</v>
      </c>
      <c r="BW825" s="103">
        <v>588</v>
      </c>
      <c r="BX825" s="104">
        <f t="shared" si="132"/>
        <v>0.00232055014326648</v>
      </c>
      <c r="BY825" s="105">
        <v>1000</v>
      </c>
      <c r="BZ825" s="103" t="s">
        <v>32</v>
      </c>
      <c r="CA825" s="106" t="s">
        <v>189</v>
      </c>
      <c r="CB825" s="107" t="s">
        <v>148</v>
      </c>
      <c r="CC825" s="112" t="s">
        <v>149</v>
      </c>
      <c r="CD825" s="106"/>
      <c r="CE825" s="103" t="s">
        <v>192</v>
      </c>
      <c r="CF825" s="113"/>
      <c r="CG825" s="114">
        <v>2000026895</v>
      </c>
    </row>
    <row r="826" spans="1:85">
      <c r="A826" s="53" t="str">
        <f t="shared" si="133"/>
        <v>D1-02-10-46097</v>
      </c>
      <c r="B826" s="47" t="str">
        <f t="shared" si="134"/>
        <v>D1-02-10</v>
      </c>
      <c r="C826" s="153" t="s">
        <v>43</v>
      </c>
      <c r="D826" s="49">
        <v>46097</v>
      </c>
      <c r="E826" s="50" t="s">
        <v>14</v>
      </c>
      <c r="F826" s="51" t="s">
        <v>15</v>
      </c>
      <c r="G826" s="59">
        <v>10</v>
      </c>
      <c r="H826" s="51" t="s">
        <v>205</v>
      </c>
      <c r="I826" s="59">
        <v>2</v>
      </c>
      <c r="J826" s="60">
        <f>IF(ISBLANK(H826),"",IFERROR(VLOOKUP(B826,'Np PL4 Stock'!$A:$D,4,FALSE),""))</f>
        <v>46084</v>
      </c>
      <c r="K826" s="61">
        <f>IF(ISBLANK(H826),"",SUMIF('Np PL4 Stock'!$A:$A,B826,'Np PL4 Stock'!$N:$N))</f>
        <v>2.4</v>
      </c>
      <c r="L826" s="62">
        <f>IF(ISBLANK(H826),"",VLOOKUP(LEFT(B826,5),Unit!A:B,2,FALSE))</f>
        <v>20</v>
      </c>
      <c r="M826" s="63" t="str">
        <f>IF(ISBLANK(H826),"",IFERROR(VLOOKUP(B826,'Np PL4 Stock'!$A:$T,20,FALSE),""))</f>
        <v>V1-MA1</v>
      </c>
      <c r="N826" s="63" t="str">
        <f>IF(ISBLANK(H826),"",IFERROR(VLOOKUP(B826,'Np PL4 Stock'!$A:$U,21,FALSE),""))</f>
        <v>SIS</v>
      </c>
      <c r="O826" s="62">
        <f t="shared" si="128"/>
        <v>120</v>
      </c>
      <c r="P826" s="62">
        <f t="shared" si="126"/>
        <v>2.75e-5</v>
      </c>
      <c r="Q826" s="67">
        <f t="shared" si="129"/>
        <v>2.29166666666667e-7</v>
      </c>
      <c r="R826" s="67">
        <f t="shared" si="127"/>
        <v>3.0525e-7</v>
      </c>
      <c r="S826" s="59">
        <v>12</v>
      </c>
      <c r="T826" s="147">
        <v>7.556</v>
      </c>
      <c r="U826" s="147">
        <v>8.708</v>
      </c>
      <c r="V826" s="59">
        <v>81.013</v>
      </c>
      <c r="W826" s="59">
        <v>418</v>
      </c>
      <c r="X826" s="59">
        <v>96</v>
      </c>
      <c r="Y826" s="59">
        <v>100</v>
      </c>
      <c r="Z826" s="59">
        <v>88</v>
      </c>
      <c r="AA826" s="59">
        <v>0</v>
      </c>
      <c r="AB826" s="59">
        <v>0</v>
      </c>
      <c r="AC826" s="59">
        <v>0</v>
      </c>
      <c r="AD826" s="59">
        <v>0</v>
      </c>
      <c r="AE826" s="59">
        <v>100</v>
      </c>
      <c r="AF826" s="73" t="s">
        <v>38</v>
      </c>
      <c r="AG826" s="73">
        <v>42500</v>
      </c>
      <c r="AH826" s="73" t="s">
        <v>38</v>
      </c>
      <c r="AI826" s="73" t="s">
        <v>38</v>
      </c>
      <c r="AJ826" s="73" t="s">
        <v>38</v>
      </c>
      <c r="AK826" s="73" t="s">
        <v>32</v>
      </c>
      <c r="AL826" s="77" t="str">
        <f>IF(ISBLANK(S826),"",IF(AJ826="Fail","Fail",IF(E826="PL4",IF(AND(T826&gt;STD_01122025!$D$3,U826&lt;STD_01122025!$D$4,OR(AF826="ND",AF826&lt;STD_01122025!$D$7),AH826="ND"),"Pass","Fail"),IF(E826="PL12",IF(AND(S826&lt;STD_01122025!$F$2,T826&gt;STD_01122025!$F$3,U826&lt;STD_01122025!$F$4,V826&gt;STD_01122025!$F$5,X826&gt;STD_01122025!$F$6,OR(AF826="ND",AF826&lt;STD_01122025!$F$7),AH826="ND"),"Pass","Fail"),IF(E826="SuperPL",IF(AND(T826&gt;STD_01122025!$H$3,U826&lt;STD_01122025!$H$4,V826&gt;STD_01122025!$H$5,X826&gt;STD_01122025!$H$6,OR(AF826="ND",AF826&lt;STD_01122025!$H$7),AH826="ND"),"Pass","Fail"),IF(E826="Flight",IF(AND(T826&gt;STD_01122025!$J$3,U826&lt;STD_01122025!$J$4,X826&gt;STD_01122025!$J$6,OR(AF826="ND",AF826&lt;STD_01122025!$J$7),AH826="ND"),"Pass","Fail"),""))))))</f>
        <v>Pass</v>
      </c>
      <c r="AM826" s="62">
        <f>IF(ISBLANK(B826),"",IFERROR(IF(VLOOKUP(B826,'Np PL4 Stock'!$A:$J,10,FALSE)="Np4",D826-VLOOKUP(B826,'Np PL4 Stock'!$A:$E,5,FALSE),D826-VLOOKUP(B826,'Np PL4 Stock'!$A:$E,5,FALSE)-1),""))</f>
        <v>13</v>
      </c>
      <c r="AN826" s="147">
        <v>8.145</v>
      </c>
      <c r="AO826" s="147">
        <v>9.334</v>
      </c>
      <c r="AP826" s="59">
        <v>94</v>
      </c>
      <c r="AQ826" s="59">
        <v>304</v>
      </c>
      <c r="AR826" s="59">
        <v>98</v>
      </c>
      <c r="AS826" s="59">
        <v>100</v>
      </c>
      <c r="AT826" s="73" t="s">
        <v>38</v>
      </c>
      <c r="AU826" s="73">
        <v>86000</v>
      </c>
      <c r="AV826" s="73" t="s">
        <v>38</v>
      </c>
      <c r="AW826" s="73" t="s">
        <v>38</v>
      </c>
      <c r="AX826" s="84" t="s">
        <v>32</v>
      </c>
      <c r="AY826" s="59">
        <v>0</v>
      </c>
      <c r="AZ826" s="59">
        <v>0</v>
      </c>
      <c r="BA826" s="59">
        <v>0</v>
      </c>
      <c r="BB826" s="59">
        <v>0</v>
      </c>
      <c r="BC826" s="59">
        <v>0</v>
      </c>
      <c r="BD826" s="59">
        <v>0</v>
      </c>
      <c r="BE826" s="84" t="s">
        <v>38</v>
      </c>
      <c r="BF826" s="84" t="s">
        <v>38</v>
      </c>
      <c r="BG826" s="84" t="s">
        <v>38</v>
      </c>
      <c r="BH826" s="84" t="s">
        <v>38</v>
      </c>
      <c r="BI826" s="85" t="s">
        <v>516</v>
      </c>
      <c r="BJ826" s="86" t="s">
        <v>243</v>
      </c>
      <c r="BK826" s="86" t="s">
        <v>483</v>
      </c>
      <c r="BL826" s="86" t="s">
        <v>155</v>
      </c>
      <c r="BM826" s="86" t="s">
        <v>178</v>
      </c>
      <c r="BN826" s="86"/>
      <c r="BO826" s="59">
        <v>7</v>
      </c>
      <c r="BP826" s="69">
        <v>256104305100468</v>
      </c>
      <c r="BQ826" s="92">
        <v>0.5</v>
      </c>
      <c r="BR826" s="93">
        <v>0.05</v>
      </c>
      <c r="BS826" s="94">
        <f t="shared" si="130"/>
        <v>0.55</v>
      </c>
      <c r="BT826" s="95">
        <v>0.1826</v>
      </c>
      <c r="BU826" s="101">
        <f t="shared" si="131"/>
        <v>0.7326</v>
      </c>
      <c r="BV826" s="102">
        <f t="shared" si="135"/>
        <v>3.28947368421053</v>
      </c>
      <c r="BW826" s="103">
        <v>550</v>
      </c>
      <c r="BX826" s="104">
        <f t="shared" si="132"/>
        <v>0.00240986842105263</v>
      </c>
      <c r="BY826" s="105">
        <v>1000</v>
      </c>
      <c r="BZ826" s="103" t="s">
        <v>32</v>
      </c>
      <c r="CA826" s="106" t="s">
        <v>189</v>
      </c>
      <c r="CB826" s="107" t="s">
        <v>148</v>
      </c>
      <c r="CC826" s="112" t="s">
        <v>149</v>
      </c>
      <c r="CD826" s="106"/>
      <c r="CE826" s="103" t="s">
        <v>192</v>
      </c>
      <c r="CF826" s="113"/>
      <c r="CG826" s="114">
        <v>2000027731</v>
      </c>
    </row>
    <row r="827" spans="1:85">
      <c r="A827" s="53" t="str">
        <f t="shared" si="133"/>
        <v>D1-03-10-46097</v>
      </c>
      <c r="B827" s="47" t="str">
        <f t="shared" si="134"/>
        <v>D1-03-10</v>
      </c>
      <c r="C827" s="153" t="s">
        <v>43</v>
      </c>
      <c r="D827" s="49">
        <v>46097</v>
      </c>
      <c r="E827" s="50" t="s">
        <v>14</v>
      </c>
      <c r="F827" s="51" t="s">
        <v>15</v>
      </c>
      <c r="G827" s="59">
        <v>10</v>
      </c>
      <c r="H827" s="51" t="s">
        <v>205</v>
      </c>
      <c r="I827" s="59">
        <v>3</v>
      </c>
      <c r="J827" s="60">
        <f>IF(ISBLANK(H827),"",IFERROR(VLOOKUP(B827,'Np PL4 Stock'!$A:$D,4,FALSE),""))</f>
        <v>46084</v>
      </c>
      <c r="K827" s="61">
        <f>IF(ISBLANK(H827),"",SUMIF('Np PL4 Stock'!$A:$A,B827,'Np PL4 Stock'!$N:$N))</f>
        <v>2.4</v>
      </c>
      <c r="L827" s="62">
        <f>IF(ISBLANK(H827),"",VLOOKUP(LEFT(B827,5),Unit!A:B,2,FALSE))</f>
        <v>20</v>
      </c>
      <c r="M827" s="63" t="str">
        <f>IF(ISBLANK(H827),"",IFERROR(VLOOKUP(B827,'Np PL4 Stock'!$A:$T,20,FALSE),""))</f>
        <v>V1-MA1</v>
      </c>
      <c r="N827" s="63" t="str">
        <f>IF(ISBLANK(H827),"",IFERROR(VLOOKUP(B827,'Np PL4 Stock'!$A:$U,21,FALSE),""))</f>
        <v>SIS</v>
      </c>
      <c r="O827" s="62">
        <f t="shared" si="128"/>
        <v>120</v>
      </c>
      <c r="P827" s="62">
        <f t="shared" si="126"/>
        <v>6.3e-5</v>
      </c>
      <c r="Q827" s="67">
        <f t="shared" si="129"/>
        <v>5.25e-7</v>
      </c>
      <c r="R827" s="67">
        <f t="shared" si="127"/>
        <v>7.64583333333333e-7</v>
      </c>
      <c r="S827" s="59">
        <v>12</v>
      </c>
      <c r="T827" s="147">
        <v>7.745</v>
      </c>
      <c r="U827" s="147">
        <v>7.68</v>
      </c>
      <c r="V827" s="59">
        <v>92</v>
      </c>
      <c r="W827" s="59">
        <v>375</v>
      </c>
      <c r="X827" s="59">
        <v>97</v>
      </c>
      <c r="Y827" s="59">
        <v>100</v>
      </c>
      <c r="Z827" s="59">
        <v>84</v>
      </c>
      <c r="AA827" s="59">
        <v>0</v>
      </c>
      <c r="AB827" s="59">
        <v>0</v>
      </c>
      <c r="AC827" s="59">
        <v>0</v>
      </c>
      <c r="AD827" s="59">
        <v>0</v>
      </c>
      <c r="AE827" s="59">
        <v>100</v>
      </c>
      <c r="AF827" s="73" t="s">
        <v>38</v>
      </c>
      <c r="AG827" s="73">
        <v>60500</v>
      </c>
      <c r="AH827" s="73" t="s">
        <v>38</v>
      </c>
      <c r="AI827" s="73" t="s">
        <v>38</v>
      </c>
      <c r="AJ827" s="73" t="s">
        <v>38</v>
      </c>
      <c r="AK827" s="73" t="s">
        <v>32</v>
      </c>
      <c r="AL827" s="77" t="str">
        <f>IF(ISBLANK(S827),"",IF(AJ827="Fail","Fail",IF(E827="PL4",IF(AND(T827&gt;STD_01122025!$D$3,U827&lt;STD_01122025!$D$4,OR(AF827="ND",AF827&lt;STD_01122025!$D$7),AH827="ND"),"Pass","Fail"),IF(E827="PL12",IF(AND(S827&lt;STD_01122025!$F$2,T827&gt;STD_01122025!$F$3,U827&lt;STD_01122025!$F$4,V827&gt;STD_01122025!$F$5,X827&gt;STD_01122025!$F$6,OR(AF827="ND",AF827&lt;STD_01122025!$F$7),AH827="ND"),"Pass","Fail"),IF(E827="SuperPL",IF(AND(T827&gt;STD_01122025!$H$3,U827&lt;STD_01122025!$H$4,V827&gt;STD_01122025!$H$5,X827&gt;STD_01122025!$H$6,OR(AF827="ND",AF827&lt;STD_01122025!$H$7),AH827="ND"),"Pass","Fail"),IF(E827="Flight",IF(AND(T827&gt;STD_01122025!$J$3,U827&lt;STD_01122025!$J$4,X827&gt;STD_01122025!$J$6,OR(AF827="ND",AF827&lt;STD_01122025!$J$7),AH827="ND"),"Pass","Fail"),""))))))</f>
        <v>Pass</v>
      </c>
      <c r="AM827" s="62">
        <f>IF(ISBLANK(B827),"",IFERROR(IF(VLOOKUP(B827,'Np PL4 Stock'!$A:$J,10,FALSE)="Np4",D827-VLOOKUP(B827,'Np PL4 Stock'!$A:$E,5,FALSE),D827-VLOOKUP(B827,'Np PL4 Stock'!$A:$E,5,FALSE)-1),""))</f>
        <v>13</v>
      </c>
      <c r="AN827" s="147">
        <v>8.128</v>
      </c>
      <c r="AO827" s="147">
        <v>8.779</v>
      </c>
      <c r="AP827" s="59">
        <v>96</v>
      </c>
      <c r="AQ827" s="59">
        <v>308</v>
      </c>
      <c r="AR827" s="59">
        <v>97</v>
      </c>
      <c r="AS827" s="59">
        <v>100</v>
      </c>
      <c r="AT827" s="73" t="s">
        <v>38</v>
      </c>
      <c r="AU827" s="73">
        <v>94000</v>
      </c>
      <c r="AV827" s="73" t="s">
        <v>38</v>
      </c>
      <c r="AW827" s="73" t="s">
        <v>38</v>
      </c>
      <c r="AX827" s="84" t="s">
        <v>32</v>
      </c>
      <c r="AY827" s="59">
        <v>0</v>
      </c>
      <c r="AZ827" s="59">
        <v>0</v>
      </c>
      <c r="BA827" s="59">
        <v>0</v>
      </c>
      <c r="BB827" s="59">
        <v>0</v>
      </c>
      <c r="BC827" s="59">
        <v>0</v>
      </c>
      <c r="BD827" s="59">
        <v>0</v>
      </c>
      <c r="BE827" s="84" t="s">
        <v>38</v>
      </c>
      <c r="BF827" s="84" t="s">
        <v>38</v>
      </c>
      <c r="BG827" s="84" t="s">
        <v>38</v>
      </c>
      <c r="BH827" s="84" t="s">
        <v>38</v>
      </c>
      <c r="BI827" s="85" t="s">
        <v>530</v>
      </c>
      <c r="BJ827" s="86" t="s">
        <v>261</v>
      </c>
      <c r="BK827" s="64" t="s">
        <v>495</v>
      </c>
      <c r="BL827" s="86" t="s">
        <v>155</v>
      </c>
      <c r="BM827" s="86" t="s">
        <v>178</v>
      </c>
      <c r="BN827" s="86"/>
      <c r="BO827" s="59">
        <v>10</v>
      </c>
      <c r="BP827" s="69">
        <v>256104305100469</v>
      </c>
      <c r="BQ827" s="92">
        <v>0.95</v>
      </c>
      <c r="BR827" s="93">
        <v>0.19</v>
      </c>
      <c r="BS827" s="94">
        <f t="shared" si="130"/>
        <v>1.14</v>
      </c>
      <c r="BT827" s="95">
        <v>0.523133333333333</v>
      </c>
      <c r="BU827" s="101">
        <f t="shared" si="131"/>
        <v>1.66313333333333</v>
      </c>
      <c r="BV827" s="102">
        <f t="shared" si="135"/>
        <v>3.24675324675325</v>
      </c>
      <c r="BW827" s="103">
        <v>1266.66666666667</v>
      </c>
      <c r="BX827" s="104">
        <f t="shared" si="132"/>
        <v>0.00539978354978355</v>
      </c>
      <c r="BY827" s="105">
        <v>900</v>
      </c>
      <c r="BZ827" s="103" t="s">
        <v>32</v>
      </c>
      <c r="CA827" s="106" t="s">
        <v>189</v>
      </c>
      <c r="CB827" s="107" t="s">
        <v>148</v>
      </c>
      <c r="CC827" s="112" t="s">
        <v>149</v>
      </c>
      <c r="CD827" s="106"/>
      <c r="CE827" s="103" t="s">
        <v>192</v>
      </c>
      <c r="CF827" s="113"/>
      <c r="CG827" s="114">
        <v>2000008064</v>
      </c>
    </row>
    <row r="828" spans="1:85">
      <c r="A828" s="53" t="str">
        <f t="shared" si="133"/>
        <v>D1-05-10-46097</v>
      </c>
      <c r="B828" s="47" t="str">
        <f t="shared" si="134"/>
        <v>D1-05-10</v>
      </c>
      <c r="C828" s="153" t="s">
        <v>43</v>
      </c>
      <c r="D828" s="49">
        <v>46097</v>
      </c>
      <c r="E828" s="50" t="s">
        <v>14</v>
      </c>
      <c r="F828" s="51" t="s">
        <v>15</v>
      </c>
      <c r="G828" s="59">
        <v>10</v>
      </c>
      <c r="H828" s="51" t="s">
        <v>205</v>
      </c>
      <c r="I828" s="59">
        <v>5</v>
      </c>
      <c r="J828" s="60">
        <f>IF(ISBLANK(H828),"",IFERROR(VLOOKUP(B828,'Np PL4 Stock'!$A:$D,4,FALSE),""))</f>
        <v>46084</v>
      </c>
      <c r="K828" s="61">
        <f>IF(ISBLANK(H828),"",SUMIF('Np PL4 Stock'!$A:$A,B828,'Np PL4 Stock'!$N:$N))</f>
        <v>2.4</v>
      </c>
      <c r="L828" s="62">
        <f>IF(ISBLANK(H828),"",VLOOKUP(LEFT(B828,5),Unit!A:B,2,FALSE))</f>
        <v>20</v>
      </c>
      <c r="M828" s="63" t="str">
        <f>IF(ISBLANK(H828),"",IFERROR(VLOOKUP(B828,'Np PL4 Stock'!$A:$T,20,FALSE),""))</f>
        <v>V1-MB1</v>
      </c>
      <c r="N828" s="63" t="str">
        <f>IF(ISBLANK(H828),"",IFERROR(VLOOKUP(B828,'Np PL4 Stock'!$A:$U,21,FALSE),""))</f>
        <v>SIS</v>
      </c>
      <c r="O828" s="62">
        <f t="shared" si="128"/>
        <v>120</v>
      </c>
      <c r="P828" s="62">
        <f t="shared" si="126"/>
        <v>6.72e-5</v>
      </c>
      <c r="Q828" s="67">
        <f t="shared" si="129"/>
        <v>7.76666666666667e-7</v>
      </c>
      <c r="R828" s="67">
        <f t="shared" si="127"/>
        <v>1.08625671296296e-6</v>
      </c>
      <c r="S828" s="59">
        <v>12</v>
      </c>
      <c r="T828" s="147">
        <v>7.544</v>
      </c>
      <c r="U828" s="147">
        <v>6.732</v>
      </c>
      <c r="V828" s="59">
        <v>84</v>
      </c>
      <c r="W828" s="59">
        <v>409</v>
      </c>
      <c r="X828" s="59">
        <v>95</v>
      </c>
      <c r="Y828" s="59">
        <v>100</v>
      </c>
      <c r="Z828" s="59">
        <v>84</v>
      </c>
      <c r="AA828" s="59">
        <v>0</v>
      </c>
      <c r="AB828" s="59">
        <v>0</v>
      </c>
      <c r="AC828" s="59">
        <v>0</v>
      </c>
      <c r="AD828" s="59">
        <v>0</v>
      </c>
      <c r="AE828" s="59">
        <v>100</v>
      </c>
      <c r="AF828" s="73" t="s">
        <v>38</v>
      </c>
      <c r="AG828" s="73">
        <v>54000</v>
      </c>
      <c r="AH828" s="73" t="s">
        <v>38</v>
      </c>
      <c r="AI828" s="73" t="s">
        <v>38</v>
      </c>
      <c r="AJ828" s="73" t="s">
        <v>38</v>
      </c>
      <c r="AK828" s="73" t="s">
        <v>32</v>
      </c>
      <c r="AL828" s="77" t="str">
        <f>IF(ISBLANK(S828),"",IF(AJ828="Fail","Fail",IF(E828="PL4",IF(AND(T828&gt;STD_01122025!$D$3,U828&lt;STD_01122025!$D$4,OR(AF828="ND",AF828&lt;STD_01122025!$D$7),AH828="ND"),"Pass","Fail"),IF(E828="PL12",IF(AND(S828&lt;STD_01122025!$F$2,T828&gt;STD_01122025!$F$3,U828&lt;STD_01122025!$F$4,V828&gt;STD_01122025!$F$5,X828&gt;STD_01122025!$F$6,OR(AF828="ND",AF828&lt;STD_01122025!$F$7),AH828="ND"),"Pass","Fail"),IF(E828="SuperPL",IF(AND(T828&gt;STD_01122025!$H$3,U828&lt;STD_01122025!$H$4,V828&gt;STD_01122025!$H$5,X828&gt;STD_01122025!$H$6,OR(AF828="ND",AF828&lt;STD_01122025!$H$7),AH828="ND"),"Pass","Fail"),IF(E828="Flight",IF(AND(T828&gt;STD_01122025!$J$3,U828&lt;STD_01122025!$J$4,X828&gt;STD_01122025!$J$6,OR(AF828="ND",AF828&lt;STD_01122025!$J$7),AH828="ND"),"Pass","Fail"),""))))))</f>
        <v>Pass</v>
      </c>
      <c r="AM828" s="62">
        <f>IF(ISBLANK(B828),"",IFERROR(IF(VLOOKUP(B828,'Np PL4 Stock'!$A:$J,10,FALSE)="Np4",D828-VLOOKUP(B828,'Np PL4 Stock'!$A:$E,5,FALSE),D828-VLOOKUP(B828,'Np PL4 Stock'!$A:$E,5,FALSE)-1),""))</f>
        <v>13</v>
      </c>
      <c r="AN828" s="147">
        <v>8.149</v>
      </c>
      <c r="AO828" s="147">
        <v>7.768</v>
      </c>
      <c r="AP828" s="59">
        <v>98.99</v>
      </c>
      <c r="AQ828" s="59">
        <v>306</v>
      </c>
      <c r="AR828" s="59">
        <v>98</v>
      </c>
      <c r="AS828" s="59">
        <v>100</v>
      </c>
      <c r="AT828" s="73">
        <v>21500</v>
      </c>
      <c r="AU828" s="73">
        <v>52000</v>
      </c>
      <c r="AV828" s="73" t="s">
        <v>38</v>
      </c>
      <c r="AW828" s="73" t="s">
        <v>38</v>
      </c>
      <c r="AX828" s="84" t="s">
        <v>32</v>
      </c>
      <c r="AY828" s="59">
        <v>0</v>
      </c>
      <c r="AZ828" s="59">
        <v>0</v>
      </c>
      <c r="BA828" s="59">
        <v>0</v>
      </c>
      <c r="BB828" s="59">
        <v>0</v>
      </c>
      <c r="BC828" s="59">
        <v>0</v>
      </c>
      <c r="BD828" s="59">
        <v>0</v>
      </c>
      <c r="BE828" s="84" t="s">
        <v>38</v>
      </c>
      <c r="BF828" s="84" t="s">
        <v>38</v>
      </c>
      <c r="BG828" s="84" t="s">
        <v>38</v>
      </c>
      <c r="BH828" s="84" t="s">
        <v>38</v>
      </c>
      <c r="BI828" s="85" t="s">
        <v>515</v>
      </c>
      <c r="BJ828" s="86" t="s">
        <v>261</v>
      </c>
      <c r="BK828" s="86" t="s">
        <v>495</v>
      </c>
      <c r="BL828" s="86" t="s">
        <v>155</v>
      </c>
      <c r="BM828" s="86" t="s">
        <v>178</v>
      </c>
      <c r="BN828" s="86"/>
      <c r="BO828" s="59">
        <v>5</v>
      </c>
      <c r="BP828" s="69">
        <v>256104305100470</v>
      </c>
      <c r="BQ828" s="92">
        <v>1.12</v>
      </c>
      <c r="BR828" s="93">
        <v>0.224</v>
      </c>
      <c r="BS828" s="94">
        <f t="shared" si="130"/>
        <v>1.344</v>
      </c>
      <c r="BT828" s="95">
        <v>0.5992</v>
      </c>
      <c r="BU828" s="101">
        <f t="shared" si="131"/>
        <v>1.9432</v>
      </c>
      <c r="BV828" s="102">
        <f t="shared" si="135"/>
        <v>3.26797385620915</v>
      </c>
      <c r="BW828" s="103">
        <v>1493.33333333333</v>
      </c>
      <c r="BX828" s="104">
        <f t="shared" si="132"/>
        <v>0.00635032679738562</v>
      </c>
      <c r="BY828" s="105">
        <v>900</v>
      </c>
      <c r="BZ828" s="103" t="s">
        <v>32</v>
      </c>
      <c r="CA828" s="106" t="s">
        <v>189</v>
      </c>
      <c r="CB828" s="107" t="s">
        <v>148</v>
      </c>
      <c r="CC828" s="112" t="s">
        <v>149</v>
      </c>
      <c r="CD828" s="106"/>
      <c r="CE828" s="103" t="s">
        <v>192</v>
      </c>
      <c r="CF828" s="113"/>
      <c r="CG828" s="114">
        <v>2000026895</v>
      </c>
    </row>
    <row r="829" spans="1:85">
      <c r="A829" s="53" t="str">
        <f t="shared" si="133"/>
        <v>D1-03-10-46097</v>
      </c>
      <c r="B829" s="47" t="str">
        <f t="shared" si="134"/>
        <v>D1-03-10</v>
      </c>
      <c r="C829" s="153" t="s">
        <v>43</v>
      </c>
      <c r="D829" s="49">
        <v>46097</v>
      </c>
      <c r="E829" s="50" t="s">
        <v>14</v>
      </c>
      <c r="F829" s="51" t="s">
        <v>15</v>
      </c>
      <c r="G829" s="59">
        <v>10</v>
      </c>
      <c r="H829" s="51" t="s">
        <v>205</v>
      </c>
      <c r="I829" s="59">
        <v>3</v>
      </c>
      <c r="J829" s="60">
        <f>IF(ISBLANK(H829),"",IFERROR(VLOOKUP(B829,'Np PL4 Stock'!$A:$D,4,FALSE),""))</f>
        <v>46084</v>
      </c>
      <c r="K829" s="61">
        <f>IF(ISBLANK(H829),"",SUMIF('Np PL4 Stock'!$A:$A,B829,'Np PL4 Stock'!$N:$N))</f>
        <v>2.4</v>
      </c>
      <c r="L829" s="62">
        <f>IF(ISBLANK(H829),"",VLOOKUP(LEFT(B829,5),Unit!A:B,2,FALSE))</f>
        <v>20</v>
      </c>
      <c r="M829" s="63" t="str">
        <f>IF(ISBLANK(H829),"",IFERROR(VLOOKUP(B829,'Np PL4 Stock'!$A:$T,20,FALSE),""))</f>
        <v>V1-MA1</v>
      </c>
      <c r="N829" s="63" t="str">
        <f>IF(ISBLANK(H829),"",IFERROR(VLOOKUP(B829,'Np PL4 Stock'!$A:$U,21,FALSE),""))</f>
        <v>SIS</v>
      </c>
      <c r="O829" s="62">
        <f t="shared" si="128"/>
        <v>120</v>
      </c>
      <c r="P829" s="62">
        <f t="shared" si="126"/>
        <v>6.3e-5</v>
      </c>
      <c r="Q829" s="67">
        <f t="shared" si="129"/>
        <v>5.25e-7</v>
      </c>
      <c r="R829" s="67">
        <f t="shared" si="127"/>
        <v>7.64583333333333e-7</v>
      </c>
      <c r="S829" s="59">
        <v>12</v>
      </c>
      <c r="T829" s="147">
        <v>7.745</v>
      </c>
      <c r="U829" s="147">
        <v>7.68</v>
      </c>
      <c r="V829" s="59">
        <v>92</v>
      </c>
      <c r="W829" s="59">
        <v>375</v>
      </c>
      <c r="X829" s="59">
        <v>97</v>
      </c>
      <c r="Y829" s="59">
        <v>100</v>
      </c>
      <c r="Z829" s="59">
        <v>84</v>
      </c>
      <c r="AA829" s="59">
        <v>0</v>
      </c>
      <c r="AB829" s="59">
        <v>0</v>
      </c>
      <c r="AC829" s="59">
        <v>0</v>
      </c>
      <c r="AD829" s="59">
        <v>0</v>
      </c>
      <c r="AE829" s="59">
        <v>100</v>
      </c>
      <c r="AF829" s="73" t="s">
        <v>38</v>
      </c>
      <c r="AG829" s="73">
        <v>60500</v>
      </c>
      <c r="AH829" s="73" t="s">
        <v>38</v>
      </c>
      <c r="AI829" s="73" t="s">
        <v>38</v>
      </c>
      <c r="AJ829" s="73" t="s">
        <v>38</v>
      </c>
      <c r="AK829" s="73" t="s">
        <v>32</v>
      </c>
      <c r="AL829" s="77" t="str">
        <f>IF(ISBLANK(S829),"",IF(AJ829="Fail","Fail",IF(E829="PL4",IF(AND(T829&gt;STD_01122025!$D$3,U829&lt;STD_01122025!$D$4,OR(AF829="ND",AF829&lt;STD_01122025!$D$7),AH829="ND"),"Pass","Fail"),IF(E829="PL12",IF(AND(S829&lt;STD_01122025!$F$2,T829&gt;STD_01122025!$F$3,U829&lt;STD_01122025!$F$4,V829&gt;STD_01122025!$F$5,X829&gt;STD_01122025!$F$6,OR(AF829="ND",AF829&lt;STD_01122025!$F$7),AH829="ND"),"Pass","Fail"),IF(E829="SuperPL",IF(AND(T829&gt;STD_01122025!$H$3,U829&lt;STD_01122025!$H$4,V829&gt;STD_01122025!$H$5,X829&gt;STD_01122025!$H$6,OR(AF829="ND",AF829&lt;STD_01122025!$H$7),AH829="ND"),"Pass","Fail"),IF(E829="Flight",IF(AND(T829&gt;STD_01122025!$J$3,U829&lt;STD_01122025!$J$4,X829&gt;STD_01122025!$J$6,OR(AF829="ND",AF829&lt;STD_01122025!$J$7),AH829="ND"),"Pass","Fail"),""))))))</f>
        <v>Pass</v>
      </c>
      <c r="AM829" s="62">
        <f>IF(ISBLANK(B829),"",IFERROR(IF(VLOOKUP(B829,'Np PL4 Stock'!$A:$J,10,FALSE)="Np4",D829-VLOOKUP(B829,'Np PL4 Stock'!$A:$E,5,FALSE),D829-VLOOKUP(B829,'Np PL4 Stock'!$A:$E,5,FALSE)-1),""))</f>
        <v>13</v>
      </c>
      <c r="AN829" s="147">
        <v>8.128</v>
      </c>
      <c r="AO829" s="147">
        <v>8.779</v>
      </c>
      <c r="AP829" s="59">
        <v>96</v>
      </c>
      <c r="AQ829" s="59">
        <v>308</v>
      </c>
      <c r="AR829" s="59">
        <v>97</v>
      </c>
      <c r="AS829" s="59">
        <v>100</v>
      </c>
      <c r="AT829" s="73" t="s">
        <v>38</v>
      </c>
      <c r="AU829" s="73">
        <v>94000</v>
      </c>
      <c r="AV829" s="73" t="s">
        <v>38</v>
      </c>
      <c r="AW829" s="73" t="s">
        <v>38</v>
      </c>
      <c r="AX829" s="84" t="s">
        <v>32</v>
      </c>
      <c r="AY829" s="59">
        <v>0</v>
      </c>
      <c r="AZ829" s="59">
        <v>0</v>
      </c>
      <c r="BA829" s="59">
        <v>0</v>
      </c>
      <c r="BB829" s="59">
        <v>0</v>
      </c>
      <c r="BC829" s="59">
        <v>0</v>
      </c>
      <c r="BD829" s="59">
        <v>0</v>
      </c>
      <c r="BE829" s="84" t="s">
        <v>38</v>
      </c>
      <c r="BF829" s="84" t="s">
        <v>38</v>
      </c>
      <c r="BG829" s="84" t="s">
        <v>38</v>
      </c>
      <c r="BH829" s="84" t="s">
        <v>38</v>
      </c>
      <c r="BI829" s="85" t="s">
        <v>515</v>
      </c>
      <c r="BJ829" s="86" t="s">
        <v>261</v>
      </c>
      <c r="BK829" s="86" t="s">
        <v>495</v>
      </c>
      <c r="BL829" s="86" t="s">
        <v>155</v>
      </c>
      <c r="BM829" s="86" t="s">
        <v>178</v>
      </c>
      <c r="BN829" s="86"/>
      <c r="BO829" s="59">
        <v>10</v>
      </c>
      <c r="BP829" s="69">
        <v>256104305100471</v>
      </c>
      <c r="BQ829" s="92">
        <v>0.1</v>
      </c>
      <c r="BR829" s="93">
        <v>0.02</v>
      </c>
      <c r="BS829" s="94">
        <f t="shared" si="130"/>
        <v>0.12</v>
      </c>
      <c r="BT829" s="95">
        <v>0.0518666666666667</v>
      </c>
      <c r="BU829" s="101">
        <f t="shared" si="131"/>
        <v>0.171866666666667</v>
      </c>
      <c r="BV829" s="102">
        <f t="shared" si="135"/>
        <v>3.24675324675325</v>
      </c>
      <c r="BW829" s="103">
        <v>133.333333333333</v>
      </c>
      <c r="BX829" s="104">
        <f t="shared" si="132"/>
        <v>0.000558008658008658</v>
      </c>
      <c r="BY829" s="105">
        <v>900</v>
      </c>
      <c r="BZ829" s="103" t="s">
        <v>32</v>
      </c>
      <c r="CA829" s="106" t="s">
        <v>189</v>
      </c>
      <c r="CB829" s="107" t="s">
        <v>148</v>
      </c>
      <c r="CC829" s="112" t="s">
        <v>149</v>
      </c>
      <c r="CD829" s="106"/>
      <c r="CE829" s="103" t="s">
        <v>192</v>
      </c>
      <c r="CF829" s="113"/>
      <c r="CG829" s="114">
        <v>2000026895</v>
      </c>
    </row>
    <row r="830" spans="1:85">
      <c r="A830" s="53" t="str">
        <f t="shared" si="133"/>
        <v>B1-02-10-46099</v>
      </c>
      <c r="B830" s="47" t="str">
        <f t="shared" si="134"/>
        <v>B1-02-10</v>
      </c>
      <c r="C830" s="153" t="s">
        <v>43</v>
      </c>
      <c r="D830" s="49">
        <v>46099</v>
      </c>
      <c r="E830" s="50" t="s">
        <v>3</v>
      </c>
      <c r="F830" s="51" t="s">
        <v>6</v>
      </c>
      <c r="G830" s="59">
        <v>10</v>
      </c>
      <c r="H830" s="51" t="s">
        <v>165</v>
      </c>
      <c r="I830" s="59">
        <v>2</v>
      </c>
      <c r="J830" s="60">
        <f>IF(ISBLANK(H830),"",IFERROR(VLOOKUP(B830,'Np PL4 Stock'!$A:$D,4,FALSE),""))</f>
        <v>46088</v>
      </c>
      <c r="K830" s="61">
        <f>IF(ISBLANK(H830),"",SUMIF('Np PL4 Stock'!$A:$A,B830,'Np PL4 Stock'!$N:$N))</f>
        <v>1.8</v>
      </c>
      <c r="L830" s="62">
        <f>IF(ISBLANK(H830),"",VLOOKUP(LEFT(B830,5),Unit!A:B,2,FALSE))</f>
        <v>12</v>
      </c>
      <c r="M830" s="63" t="str">
        <f>IF(ISBLANK(H830),"",IFERROR(VLOOKUP(B830,'Np PL4 Stock'!$A:$T,20,FALSE),""))</f>
        <v>V1-MA1</v>
      </c>
      <c r="N830" s="63" t="str">
        <f>IF(ISBLANK(H830),"",IFERROR(VLOOKUP(B830,'Np PL4 Stock'!$A:$U,21,FALSE),""))</f>
        <v>SIS</v>
      </c>
      <c r="O830" s="62">
        <f t="shared" si="128"/>
        <v>150</v>
      </c>
      <c r="P830" s="62">
        <f t="shared" si="126"/>
        <v>5.41666666666667e-5</v>
      </c>
      <c r="Q830" s="67">
        <f t="shared" si="129"/>
        <v>6.01111111111111e-7</v>
      </c>
      <c r="R830" s="67">
        <f t="shared" si="127"/>
        <v>7.37231851851852e-7</v>
      </c>
      <c r="S830" s="59">
        <v>10</v>
      </c>
      <c r="T830" s="147">
        <v>6.694</v>
      </c>
      <c r="U830" s="147">
        <v>6.816</v>
      </c>
      <c r="V830" s="59" t="s">
        <v>32</v>
      </c>
      <c r="W830" s="59" t="s">
        <v>32</v>
      </c>
      <c r="X830" s="59">
        <v>86</v>
      </c>
      <c r="Y830" s="59" t="s">
        <v>32</v>
      </c>
      <c r="Z830" s="59" t="s">
        <v>32</v>
      </c>
      <c r="AA830" s="59" t="s">
        <v>32</v>
      </c>
      <c r="AB830" s="59" t="s">
        <v>32</v>
      </c>
      <c r="AC830" s="59">
        <v>0</v>
      </c>
      <c r="AD830" s="59">
        <v>0</v>
      </c>
      <c r="AE830" s="59" t="s">
        <v>32</v>
      </c>
      <c r="AF830" s="73" t="s">
        <v>38</v>
      </c>
      <c r="AG830" s="73">
        <v>57000</v>
      </c>
      <c r="AH830" s="73" t="s">
        <v>38</v>
      </c>
      <c r="AI830" s="73" t="s">
        <v>38</v>
      </c>
      <c r="AJ830" s="73" t="s">
        <v>38</v>
      </c>
      <c r="AK830" s="73" t="s">
        <v>32</v>
      </c>
      <c r="AL830" s="77" t="str">
        <f>IF(ISBLANK(S830),"",IF(AJ830="Fail","Fail",IF(E830="PL4",IF(AND(T830&gt;STD_01122025!$D$3,U830&lt;STD_01122025!$D$4,OR(AF830="ND",AF830&lt;STD_01122025!$D$7),AH830="ND"),"Pass","Fail"),IF(E830="PL12",IF(AND(S830&lt;STD_01122025!$F$2,T830&gt;STD_01122025!$F$3,U830&lt;STD_01122025!$F$4,V830&gt;STD_01122025!$F$5,X830&gt;STD_01122025!$F$6,OR(AF830="ND",AF830&lt;STD_01122025!$F$7),AH830="ND"),"Pass","Fail"),IF(E830="SuperPL",IF(AND(T830&gt;STD_01122025!$H$3,U830&lt;STD_01122025!$H$4,V830&gt;STD_01122025!$H$5,X830&gt;STD_01122025!$H$6,OR(AF830="ND",AF830&lt;STD_01122025!$H$7),AH830="ND"),"Pass","Fail"),IF(E830="Flight",IF(AND(T830&gt;STD_01122025!$J$3,U830&lt;STD_01122025!$J$4,X830&gt;STD_01122025!$J$6,OR(AF830="ND",AF830&lt;STD_01122025!$J$7),AH830="ND"),"Pass","Fail"),""))))))</f>
        <v>Pass</v>
      </c>
      <c r="AM830" s="62">
        <f>IF(ISBLANK(B830),"",IFERROR(IF(VLOOKUP(B830,'Np PL4 Stock'!$A:$J,10,FALSE)="Np4",D830-VLOOKUP(B830,'Np PL4 Stock'!$A:$E,5,FALSE),D830-VLOOKUP(B830,'Np PL4 Stock'!$A:$E,5,FALSE)-1),""))</f>
        <v>11</v>
      </c>
      <c r="AN830" s="147">
        <v>7.121</v>
      </c>
      <c r="AO830" s="147">
        <v>6.934</v>
      </c>
      <c r="AP830" s="59" t="s">
        <v>32</v>
      </c>
      <c r="AQ830" s="59">
        <v>518</v>
      </c>
      <c r="AR830" s="59">
        <v>90</v>
      </c>
      <c r="AS830" s="59" t="s">
        <v>32</v>
      </c>
      <c r="AT830" s="73" t="s">
        <v>38</v>
      </c>
      <c r="AU830" s="73">
        <v>60000</v>
      </c>
      <c r="AV830" s="73" t="s">
        <v>38</v>
      </c>
      <c r="AW830" s="73" t="s">
        <v>38</v>
      </c>
      <c r="AX830" s="84" t="s">
        <v>32</v>
      </c>
      <c r="AY830" s="59">
        <v>0</v>
      </c>
      <c r="AZ830" s="59">
        <v>0</v>
      </c>
      <c r="BA830" s="59">
        <v>0</v>
      </c>
      <c r="BB830" s="59">
        <v>0</v>
      </c>
      <c r="BC830" s="59">
        <v>0</v>
      </c>
      <c r="BD830" s="59">
        <v>0</v>
      </c>
      <c r="BE830" s="84" t="s">
        <v>38</v>
      </c>
      <c r="BF830" s="84" t="s">
        <v>38</v>
      </c>
      <c r="BG830" s="84" t="s">
        <v>38</v>
      </c>
      <c r="BH830" s="84" t="s">
        <v>38</v>
      </c>
      <c r="BI830" s="85" t="s">
        <v>480</v>
      </c>
      <c r="BJ830" s="86" t="s">
        <v>246</v>
      </c>
      <c r="BK830" s="86" t="s">
        <v>481</v>
      </c>
      <c r="BL830" s="86" t="s">
        <v>155</v>
      </c>
      <c r="BM830" s="86" t="s">
        <v>178</v>
      </c>
      <c r="BN830" s="86"/>
      <c r="BO830" s="59">
        <v>15</v>
      </c>
      <c r="BP830" s="69">
        <v>256104305100472</v>
      </c>
      <c r="BQ830" s="92">
        <v>0.5</v>
      </c>
      <c r="BR830" s="93">
        <v>0.15</v>
      </c>
      <c r="BS830" s="94">
        <f t="shared" si="130"/>
        <v>0.65</v>
      </c>
      <c r="BT830" s="95">
        <v>0.0971293333333333</v>
      </c>
      <c r="BU830" s="101">
        <f t="shared" si="131"/>
        <v>0.747129333333333</v>
      </c>
      <c r="BV830" s="102">
        <f t="shared" si="135"/>
        <v>1.93050193050193</v>
      </c>
      <c r="BW830" s="103">
        <v>216.666666666667</v>
      </c>
      <c r="BX830" s="104">
        <f t="shared" si="132"/>
        <v>0.00144233462033462</v>
      </c>
      <c r="BY830" s="105">
        <v>3000</v>
      </c>
      <c r="BZ830" s="103" t="s">
        <v>32</v>
      </c>
      <c r="CA830" s="106" t="s">
        <v>189</v>
      </c>
      <c r="CB830" s="107" t="s">
        <v>148</v>
      </c>
      <c r="CC830" s="112" t="s">
        <v>149</v>
      </c>
      <c r="CD830" s="106"/>
      <c r="CE830" s="103" t="s">
        <v>192</v>
      </c>
      <c r="CF830" s="113"/>
      <c r="CG830" s="114">
        <v>2000004627</v>
      </c>
    </row>
    <row r="831" spans="1:85">
      <c r="A831" s="53" t="str">
        <f t="shared" si="133"/>
        <v>B1-04-10-46099</v>
      </c>
      <c r="B831" s="47" t="str">
        <f t="shared" si="134"/>
        <v>B1-04-10</v>
      </c>
      <c r="C831" s="153" t="s">
        <v>43</v>
      </c>
      <c r="D831" s="49">
        <v>46099</v>
      </c>
      <c r="E831" s="50" t="s">
        <v>3</v>
      </c>
      <c r="F831" s="51" t="s">
        <v>6</v>
      </c>
      <c r="G831" s="59">
        <v>10</v>
      </c>
      <c r="H831" s="51" t="s">
        <v>165</v>
      </c>
      <c r="I831" s="59">
        <v>4</v>
      </c>
      <c r="J831" s="60">
        <f>IF(ISBLANK(H831),"",IFERROR(VLOOKUP(B831,'Np PL4 Stock'!$A:$D,4,FALSE),""))</f>
        <v>46088</v>
      </c>
      <c r="K831" s="61">
        <f>IF(ISBLANK(H831),"",SUMIF('Np PL4 Stock'!$A:$A,B831,'Np PL4 Stock'!$N:$N))</f>
        <v>1.8</v>
      </c>
      <c r="L831" s="62">
        <f>IF(ISBLANK(H831),"",VLOOKUP(LEFT(B831,5),Unit!A:B,2,FALSE))</f>
        <v>12</v>
      </c>
      <c r="M831" s="63" t="str">
        <f>IF(ISBLANK(H831),"",IFERROR(VLOOKUP(B831,'Np PL4 Stock'!$A:$T,20,FALSE),""))</f>
        <v>V1-MA1</v>
      </c>
      <c r="N831" s="63" t="str">
        <f>IF(ISBLANK(H831),"",IFERROR(VLOOKUP(B831,'Np PL4 Stock'!$A:$U,21,FALSE),""))</f>
        <v>SIS</v>
      </c>
      <c r="O831" s="62">
        <f t="shared" si="128"/>
        <v>150</v>
      </c>
      <c r="P831" s="62">
        <f t="shared" si="126"/>
        <v>0.000102916666666667</v>
      </c>
      <c r="Q831" s="67">
        <f t="shared" si="129"/>
        <v>6.86111111111111e-7</v>
      </c>
      <c r="R831" s="67">
        <f t="shared" si="127"/>
        <v>7.89016157407407e-7</v>
      </c>
      <c r="S831" s="59">
        <v>10</v>
      </c>
      <c r="T831" s="147">
        <v>6.664</v>
      </c>
      <c r="U831" s="147">
        <v>6.863</v>
      </c>
      <c r="V831" s="59" t="s">
        <v>32</v>
      </c>
      <c r="W831" s="59" t="s">
        <v>32</v>
      </c>
      <c r="X831" s="59">
        <v>84</v>
      </c>
      <c r="Y831" s="59" t="s">
        <v>32</v>
      </c>
      <c r="Z831" s="59" t="s">
        <v>32</v>
      </c>
      <c r="AA831" s="59" t="s">
        <v>32</v>
      </c>
      <c r="AB831" s="59" t="s">
        <v>32</v>
      </c>
      <c r="AC831" s="59">
        <v>0</v>
      </c>
      <c r="AD831" s="59">
        <v>0</v>
      </c>
      <c r="AE831" s="59" t="s">
        <v>32</v>
      </c>
      <c r="AF831" s="73" t="s">
        <v>38</v>
      </c>
      <c r="AG831" s="73">
        <v>54000</v>
      </c>
      <c r="AH831" s="73" t="s">
        <v>38</v>
      </c>
      <c r="AI831" s="73" t="s">
        <v>38</v>
      </c>
      <c r="AJ831" s="73" t="s">
        <v>38</v>
      </c>
      <c r="AK831" s="73" t="s">
        <v>32</v>
      </c>
      <c r="AL831" s="77" t="str">
        <f>IF(ISBLANK(S831),"",IF(AJ831="Fail","Fail",IF(E831="PL4",IF(AND(T831&gt;STD_01122025!$D$3,U831&lt;STD_01122025!$D$4,OR(AF831="ND",AF831&lt;STD_01122025!$D$7),AH831="ND"),"Pass","Fail"),IF(E831="PL12",IF(AND(S831&lt;STD_01122025!$F$2,T831&gt;STD_01122025!$F$3,U831&lt;STD_01122025!$F$4,V831&gt;STD_01122025!$F$5,X831&gt;STD_01122025!$F$6,OR(AF831="ND",AF831&lt;STD_01122025!$F$7),AH831="ND"),"Pass","Fail"),IF(E831="SuperPL",IF(AND(T831&gt;STD_01122025!$H$3,U831&lt;STD_01122025!$H$4,V831&gt;STD_01122025!$H$5,X831&gt;STD_01122025!$H$6,OR(AF831="ND",AF831&lt;STD_01122025!$H$7),AH831="ND"),"Pass","Fail"),IF(E831="Flight",IF(AND(T831&gt;STD_01122025!$J$3,U831&lt;STD_01122025!$J$4,X831&gt;STD_01122025!$J$6,OR(AF831="ND",AF831&lt;STD_01122025!$J$7),AH831="ND"),"Pass","Fail"),""))))))</f>
        <v>Pass</v>
      </c>
      <c r="AM831" s="62">
        <f>IF(ISBLANK(B831),"",IFERROR(IF(VLOOKUP(B831,'Np PL4 Stock'!$A:$J,10,FALSE)="Np4",D831-VLOOKUP(B831,'Np PL4 Stock'!$A:$E,5,FALSE),D831-VLOOKUP(B831,'Np PL4 Stock'!$A:$E,5,FALSE)-1),""))</f>
        <v>11</v>
      </c>
      <c r="AN831" s="147">
        <v>7.226</v>
      </c>
      <c r="AO831" s="147">
        <v>6.879</v>
      </c>
      <c r="AP831" s="59" t="s">
        <v>32</v>
      </c>
      <c r="AQ831" s="59">
        <v>489</v>
      </c>
      <c r="AR831" s="59">
        <v>92</v>
      </c>
      <c r="AS831" s="59" t="s">
        <v>32</v>
      </c>
      <c r="AT831" s="73" t="s">
        <v>38</v>
      </c>
      <c r="AU831" s="73">
        <v>50000</v>
      </c>
      <c r="AV831" s="73" t="s">
        <v>38</v>
      </c>
      <c r="AW831" s="73" t="s">
        <v>38</v>
      </c>
      <c r="AX831" s="84" t="s">
        <v>32</v>
      </c>
      <c r="AY831" s="59">
        <v>0</v>
      </c>
      <c r="AZ831" s="59">
        <v>0</v>
      </c>
      <c r="BA831" s="59">
        <v>0</v>
      </c>
      <c r="BB831" s="59">
        <v>0</v>
      </c>
      <c r="BC831" s="59">
        <v>0</v>
      </c>
      <c r="BD831" s="59">
        <v>0</v>
      </c>
      <c r="BE831" s="84" t="s">
        <v>38</v>
      </c>
      <c r="BF831" s="84" t="s">
        <v>38</v>
      </c>
      <c r="BG831" s="84" t="s">
        <v>38</v>
      </c>
      <c r="BH831" s="84" t="s">
        <v>38</v>
      </c>
      <c r="BI831" s="85" t="s">
        <v>480</v>
      </c>
      <c r="BJ831" s="86" t="s">
        <v>246</v>
      </c>
      <c r="BK831" s="86" t="s">
        <v>481</v>
      </c>
      <c r="BL831" s="86" t="s">
        <v>155</v>
      </c>
      <c r="BM831" s="86" t="s">
        <v>178</v>
      </c>
      <c r="BN831" s="86"/>
      <c r="BO831" s="59">
        <v>15</v>
      </c>
      <c r="BP831" s="69">
        <v>256104305100472</v>
      </c>
      <c r="BQ831" s="92">
        <v>0.95</v>
      </c>
      <c r="BR831" s="93">
        <v>0.285</v>
      </c>
      <c r="BS831" s="94">
        <f t="shared" si="130"/>
        <v>1.235</v>
      </c>
      <c r="BT831" s="95">
        <v>0.185229083333333</v>
      </c>
      <c r="BU831" s="101">
        <f t="shared" si="131"/>
        <v>1.42022908333333</v>
      </c>
      <c r="BV831" s="102">
        <f t="shared" si="135"/>
        <v>2.04498977505112</v>
      </c>
      <c r="BW831" s="103">
        <v>411.666666666667</v>
      </c>
      <c r="BX831" s="104">
        <f t="shared" si="132"/>
        <v>0.0029043539536469</v>
      </c>
      <c r="BY831" s="105">
        <v>3000</v>
      </c>
      <c r="BZ831" s="103" t="s">
        <v>32</v>
      </c>
      <c r="CA831" s="106" t="s">
        <v>189</v>
      </c>
      <c r="CB831" s="107" t="s">
        <v>148</v>
      </c>
      <c r="CC831" s="112" t="s">
        <v>149</v>
      </c>
      <c r="CD831" s="106"/>
      <c r="CE831" s="103" t="s">
        <v>192</v>
      </c>
      <c r="CF831" s="113"/>
      <c r="CG831" s="114">
        <v>2000004627</v>
      </c>
    </row>
    <row r="832" spans="1:85">
      <c r="A832" s="53" t="str">
        <f t="shared" si="133"/>
        <v>B1-05-10-46099</v>
      </c>
      <c r="B832" s="47" t="str">
        <f t="shared" si="134"/>
        <v>B1-05-10</v>
      </c>
      <c r="C832" s="153" t="s">
        <v>43</v>
      </c>
      <c r="D832" s="49">
        <v>46099</v>
      </c>
      <c r="E832" s="50" t="s">
        <v>3</v>
      </c>
      <c r="F832" s="51" t="s">
        <v>6</v>
      </c>
      <c r="G832" s="59">
        <v>10</v>
      </c>
      <c r="H832" s="51" t="s">
        <v>165</v>
      </c>
      <c r="I832" s="59">
        <v>5</v>
      </c>
      <c r="J832" s="60">
        <f>IF(ISBLANK(H832),"",IFERROR(VLOOKUP(B832,'Np PL4 Stock'!$A:$D,4,FALSE),""))</f>
        <v>46088</v>
      </c>
      <c r="K832" s="61">
        <f>IF(ISBLANK(H832),"",SUMIF('Np PL4 Stock'!$A:$A,B832,'Np PL4 Stock'!$N:$N))</f>
        <v>1.8</v>
      </c>
      <c r="L832" s="62">
        <f>IF(ISBLANK(H832),"",VLOOKUP(LEFT(B832,5),Unit!A:B,2,FALSE))</f>
        <v>12</v>
      </c>
      <c r="M832" s="63" t="str">
        <f>IF(ISBLANK(H832),"",IFERROR(VLOOKUP(B832,'Np PL4 Stock'!$A:$T,20,FALSE),""))</f>
        <v>V1-MA1</v>
      </c>
      <c r="N832" s="63" t="str">
        <f>IF(ISBLANK(H832),"",IFERROR(VLOOKUP(B832,'Np PL4 Stock'!$A:$U,21,FALSE),""))</f>
        <v>SIS</v>
      </c>
      <c r="O832" s="62">
        <f t="shared" si="128"/>
        <v>150</v>
      </c>
      <c r="P832" s="62">
        <f t="shared" si="126"/>
        <v>0.000102916666666667</v>
      </c>
      <c r="Q832" s="67">
        <f t="shared" si="129"/>
        <v>6.86111111111111e-7</v>
      </c>
      <c r="R832" s="67">
        <f t="shared" si="127"/>
        <v>7.89016157407407e-7</v>
      </c>
      <c r="S832" s="59">
        <v>10</v>
      </c>
      <c r="T832" s="147">
        <v>6.631</v>
      </c>
      <c r="U832" s="147">
        <v>6.84</v>
      </c>
      <c r="V832" s="59" t="s">
        <v>32</v>
      </c>
      <c r="W832" s="59" t="s">
        <v>32</v>
      </c>
      <c r="X832" s="59">
        <v>85</v>
      </c>
      <c r="Y832" s="59" t="s">
        <v>32</v>
      </c>
      <c r="Z832" s="59" t="s">
        <v>32</v>
      </c>
      <c r="AA832" s="59" t="s">
        <v>32</v>
      </c>
      <c r="AB832" s="59" t="s">
        <v>32</v>
      </c>
      <c r="AC832" s="59">
        <v>0</v>
      </c>
      <c r="AD832" s="59">
        <v>0</v>
      </c>
      <c r="AE832" s="59" t="s">
        <v>32</v>
      </c>
      <c r="AF832" s="73" t="s">
        <v>38</v>
      </c>
      <c r="AG832" s="73">
        <v>48000</v>
      </c>
      <c r="AH832" s="73" t="s">
        <v>38</v>
      </c>
      <c r="AI832" s="73" t="s">
        <v>38</v>
      </c>
      <c r="AJ832" s="73" t="s">
        <v>38</v>
      </c>
      <c r="AK832" s="73" t="s">
        <v>32</v>
      </c>
      <c r="AL832" s="77" t="str">
        <f>IF(ISBLANK(S832),"",IF(AJ832="Fail","Fail",IF(E832="PL4",IF(AND(T832&gt;STD_01122025!$D$3,U832&lt;STD_01122025!$D$4,OR(AF832="ND",AF832&lt;STD_01122025!$D$7),AH832="ND"),"Pass","Fail"),IF(E832="PL12",IF(AND(S832&lt;STD_01122025!$F$2,T832&gt;STD_01122025!$F$3,U832&lt;STD_01122025!$F$4,V832&gt;STD_01122025!$F$5,X832&gt;STD_01122025!$F$6,OR(AF832="ND",AF832&lt;STD_01122025!$F$7),AH832="ND"),"Pass","Fail"),IF(E832="SuperPL",IF(AND(T832&gt;STD_01122025!$H$3,U832&lt;STD_01122025!$H$4,V832&gt;STD_01122025!$H$5,X832&gt;STD_01122025!$H$6,OR(AF832="ND",AF832&lt;STD_01122025!$H$7),AH832="ND"),"Pass","Fail"),IF(E832="Flight",IF(AND(T832&gt;STD_01122025!$J$3,U832&lt;STD_01122025!$J$4,X832&gt;STD_01122025!$J$6,OR(AF832="ND",AF832&lt;STD_01122025!$J$7),AH832="ND"),"Pass","Fail"),""))))))</f>
        <v>Pass</v>
      </c>
      <c r="AM832" s="62">
        <f>IF(ISBLANK(B832),"",IFERROR(IF(VLOOKUP(B832,'Np PL4 Stock'!$A:$J,10,FALSE)="Np4",D832-VLOOKUP(B832,'Np PL4 Stock'!$A:$E,5,FALSE),D832-VLOOKUP(B832,'Np PL4 Stock'!$A:$E,5,FALSE)-1),""))</f>
        <v>11</v>
      </c>
      <c r="AN832" s="147">
        <v>7.141</v>
      </c>
      <c r="AO832" s="147">
        <v>6.501</v>
      </c>
      <c r="AP832" s="59" t="s">
        <v>32</v>
      </c>
      <c r="AQ832" s="59">
        <v>521</v>
      </c>
      <c r="AR832" s="59">
        <v>90</v>
      </c>
      <c r="AS832" s="59" t="s">
        <v>32</v>
      </c>
      <c r="AT832" s="73" t="s">
        <v>38</v>
      </c>
      <c r="AU832" s="73">
        <v>40000</v>
      </c>
      <c r="AV832" s="73" t="s">
        <v>38</v>
      </c>
      <c r="AW832" s="73" t="s">
        <v>38</v>
      </c>
      <c r="AX832" s="84" t="s">
        <v>32</v>
      </c>
      <c r="AY832" s="59">
        <v>0</v>
      </c>
      <c r="AZ832" s="59">
        <v>0</v>
      </c>
      <c r="BA832" s="59">
        <v>0</v>
      </c>
      <c r="BB832" s="59">
        <v>0</v>
      </c>
      <c r="BC832" s="59">
        <v>0</v>
      </c>
      <c r="BD832" s="59">
        <v>0</v>
      </c>
      <c r="BE832" s="84" t="s">
        <v>38</v>
      </c>
      <c r="BF832" s="84" t="s">
        <v>38</v>
      </c>
      <c r="BG832" s="84" t="s">
        <v>38</v>
      </c>
      <c r="BH832" s="84" t="s">
        <v>38</v>
      </c>
      <c r="BI832" s="85" t="s">
        <v>480</v>
      </c>
      <c r="BJ832" s="86" t="s">
        <v>246</v>
      </c>
      <c r="BK832" s="86" t="s">
        <v>481</v>
      </c>
      <c r="BL832" s="86" t="s">
        <v>155</v>
      </c>
      <c r="BM832" s="86" t="s">
        <v>178</v>
      </c>
      <c r="BN832" s="86"/>
      <c r="BO832" s="59">
        <v>15</v>
      </c>
      <c r="BP832" s="69">
        <v>256104305100472</v>
      </c>
      <c r="BQ832" s="92">
        <v>0.95</v>
      </c>
      <c r="BR832" s="93">
        <v>0.285</v>
      </c>
      <c r="BS832" s="94">
        <f t="shared" si="130"/>
        <v>1.235</v>
      </c>
      <c r="BT832" s="95">
        <v>0.185229083333333</v>
      </c>
      <c r="BU832" s="101">
        <f t="shared" si="131"/>
        <v>1.42022908333333</v>
      </c>
      <c r="BV832" s="102">
        <f t="shared" si="135"/>
        <v>1.91938579654511</v>
      </c>
      <c r="BW832" s="103">
        <v>411.666666666667</v>
      </c>
      <c r="BX832" s="104">
        <f t="shared" si="132"/>
        <v>0.00272596753039027</v>
      </c>
      <c r="BY832" s="105">
        <v>3000</v>
      </c>
      <c r="BZ832" s="103" t="s">
        <v>32</v>
      </c>
      <c r="CA832" s="106" t="s">
        <v>189</v>
      </c>
      <c r="CB832" s="107" t="s">
        <v>148</v>
      </c>
      <c r="CC832" s="112" t="s">
        <v>149</v>
      </c>
      <c r="CD832" s="106"/>
      <c r="CE832" s="103" t="s">
        <v>192</v>
      </c>
      <c r="CF832" s="113"/>
      <c r="CG832" s="114">
        <v>2000004627</v>
      </c>
    </row>
    <row r="833" spans="1:85">
      <c r="A833" s="53" t="str">
        <f t="shared" si="133"/>
        <v>E1-05-09-46100</v>
      </c>
      <c r="B833" s="47" t="str">
        <f t="shared" si="134"/>
        <v>E1-05-09</v>
      </c>
      <c r="C833" s="153" t="s">
        <v>43</v>
      </c>
      <c r="D833" s="49">
        <v>46100</v>
      </c>
      <c r="E833" s="50" t="s">
        <v>3</v>
      </c>
      <c r="F833" s="51" t="s">
        <v>6</v>
      </c>
      <c r="G833" s="59">
        <v>9</v>
      </c>
      <c r="H833" s="51" t="s">
        <v>215</v>
      </c>
      <c r="I833" s="59">
        <v>5</v>
      </c>
      <c r="J833" s="60">
        <f>IF(ISBLANK(H833),"",IFERROR(VLOOKUP(B833,'Np PL4 Stock'!$A:$D,4,FALSE),""))</f>
        <v>46089</v>
      </c>
      <c r="K833" s="61">
        <f>IF(ISBLANK(H833),"",SUMIF('Np PL4 Stock'!$A:$A,B833,'Np PL4 Stock'!$N:$N))</f>
        <v>1.2</v>
      </c>
      <c r="L833" s="62">
        <f>IF(ISBLANK(H833),"",VLOOKUP(LEFT(B833,5),Unit!A:B,2,FALSE))</f>
        <v>10</v>
      </c>
      <c r="M833" s="63" t="str">
        <f>IF(ISBLANK(H833),"",IFERROR(VLOOKUP(B833,'Np PL4 Stock'!$A:$T,20,FALSE),""))</f>
        <v>V1-MB1</v>
      </c>
      <c r="N833" s="63" t="str">
        <f>IF(ISBLANK(H833),"",IFERROR(VLOOKUP(B833,'Np PL4 Stock'!$A:$U,21,FALSE),""))</f>
        <v>SIS</v>
      </c>
      <c r="O833" s="62">
        <f t="shared" si="128"/>
        <v>120</v>
      </c>
      <c r="P833" s="62">
        <f t="shared" si="126"/>
        <v>0.00013</v>
      </c>
      <c r="Q833" s="67">
        <f t="shared" ref="Q833:Q843" si="136">IFERROR(SUM(SUMIF(B:B,B833,BQ:BQ),SUMIF(B:B,B833,BR:BR))/(K833*10^6),"")</f>
        <v>1.08333333333333e-6</v>
      </c>
      <c r="R833" s="67">
        <f t="shared" si="127"/>
        <v>1.33707407407407e-6</v>
      </c>
      <c r="S833" s="59">
        <v>11</v>
      </c>
      <c r="T833" s="147">
        <v>7.312</v>
      </c>
      <c r="U833" s="147">
        <v>6.716</v>
      </c>
      <c r="V833" s="59" t="s">
        <v>32</v>
      </c>
      <c r="W833" s="59" t="s">
        <v>32</v>
      </c>
      <c r="X833" s="59">
        <v>94</v>
      </c>
      <c r="Y833" s="59" t="s">
        <v>32</v>
      </c>
      <c r="Z833" s="59" t="s">
        <v>32</v>
      </c>
      <c r="AA833" s="59" t="s">
        <v>32</v>
      </c>
      <c r="AB833" s="59" t="s">
        <v>32</v>
      </c>
      <c r="AC833" s="59">
        <v>0</v>
      </c>
      <c r="AD833" s="59">
        <v>0</v>
      </c>
      <c r="AE833" s="59" t="s">
        <v>32</v>
      </c>
      <c r="AF833" s="73" t="s">
        <v>38</v>
      </c>
      <c r="AG833" s="73">
        <v>66000</v>
      </c>
      <c r="AH833" s="73" t="s">
        <v>38</v>
      </c>
      <c r="AI833" s="73" t="s">
        <v>38</v>
      </c>
      <c r="AJ833" s="73" t="s">
        <v>38</v>
      </c>
      <c r="AK833" s="73" t="s">
        <v>32</v>
      </c>
      <c r="AL833" s="77" t="str">
        <f>IF(ISBLANK(S833),"",IF(AJ833="Fail","Fail",IF(E833="PL4",IF(AND(T833&gt;STD_01122025!$D$3,U833&lt;STD_01122025!$D$4,OR(AF833="ND",AF833&lt;STD_01122025!$D$7),AH833="ND"),"Pass","Fail"),IF(E833="PL12",IF(AND(S833&lt;STD_01122025!$F$2,T833&gt;STD_01122025!$F$3,U833&lt;STD_01122025!$F$4,V833&gt;STD_01122025!$F$5,X833&gt;STD_01122025!$F$6,OR(AF833="ND",AF833&lt;STD_01122025!$F$7),AH833="ND"),"Pass","Fail"),IF(E833="SuperPL",IF(AND(T833&gt;STD_01122025!$H$3,U833&lt;STD_01122025!$H$4,V833&gt;STD_01122025!$H$5,X833&gt;STD_01122025!$H$6,OR(AF833="ND",AF833&lt;STD_01122025!$H$7),AH833="ND"),"Pass","Fail"),IF(E833="Flight",IF(AND(T833&gt;STD_01122025!$J$3,U833&lt;STD_01122025!$J$4,X833&gt;STD_01122025!$J$6,OR(AF833="ND",AF833&lt;STD_01122025!$J$7),AH833="ND"),"Pass","Fail"),""))))))</f>
        <v>Pass</v>
      </c>
      <c r="AM833" s="62">
        <f>IF(ISBLANK(B833),"",IFERROR(IF(VLOOKUP(B833,'Np PL4 Stock'!$A:$J,10,FALSE)="Np4",D833-VLOOKUP(B833,'Np PL4 Stock'!$A:$E,5,FALSE),D833-VLOOKUP(B833,'Np PL4 Stock'!$A:$E,5,FALSE)-1),""))</f>
        <v>11</v>
      </c>
      <c r="AN833" s="147">
        <v>7.312</v>
      </c>
      <c r="AO833" s="147">
        <v>6.716</v>
      </c>
      <c r="AP833" s="59" t="s">
        <v>32</v>
      </c>
      <c r="AQ833" s="59">
        <v>465</v>
      </c>
      <c r="AR833" s="59">
        <v>94</v>
      </c>
      <c r="AS833" s="59" t="s">
        <v>32</v>
      </c>
      <c r="AT833" s="73" t="s">
        <v>38</v>
      </c>
      <c r="AU833" s="73">
        <v>56500</v>
      </c>
      <c r="AV833" s="73" t="s">
        <v>38</v>
      </c>
      <c r="AW833" s="73" t="s">
        <v>38</v>
      </c>
      <c r="AX833" s="84" t="s">
        <v>32</v>
      </c>
      <c r="AY833" s="59">
        <v>0</v>
      </c>
      <c r="AZ833" s="59">
        <v>0</v>
      </c>
      <c r="BA833" s="59">
        <v>0</v>
      </c>
      <c r="BB833" s="59">
        <v>0</v>
      </c>
      <c r="BC833" s="59">
        <v>0</v>
      </c>
      <c r="BD833" s="59">
        <v>0</v>
      </c>
      <c r="BE833" s="84" t="s">
        <v>38</v>
      </c>
      <c r="BF833" s="84" t="s">
        <v>38</v>
      </c>
      <c r="BG833" s="84" t="s">
        <v>38</v>
      </c>
      <c r="BH833" s="84" t="s">
        <v>38</v>
      </c>
      <c r="BI833" s="85" t="s">
        <v>504</v>
      </c>
      <c r="BJ833" s="86" t="s">
        <v>246</v>
      </c>
      <c r="BK833" s="86" t="s">
        <v>481</v>
      </c>
      <c r="BL833" s="86" t="s">
        <v>155</v>
      </c>
      <c r="BM833" s="86" t="s">
        <v>178</v>
      </c>
      <c r="BN833" s="86"/>
      <c r="BO833" s="59">
        <v>15</v>
      </c>
      <c r="BP833" s="69">
        <v>256104305100473</v>
      </c>
      <c r="BQ833" s="92">
        <v>0.4</v>
      </c>
      <c r="BR833" s="93">
        <v>0.12</v>
      </c>
      <c r="BS833" s="94">
        <f t="shared" si="130"/>
        <v>0.52</v>
      </c>
      <c r="BT833" s="95">
        <v>0.133235555555556</v>
      </c>
      <c r="BU833" s="101">
        <f t="shared" si="131"/>
        <v>0.653235555555556</v>
      </c>
      <c r="BV833" s="102">
        <f t="shared" si="135"/>
        <v>2.1505376344086</v>
      </c>
      <c r="BW833" s="103">
        <v>173.333333333333</v>
      </c>
      <c r="BX833" s="104">
        <f t="shared" si="132"/>
        <v>0.00140480764635603</v>
      </c>
      <c r="BY833" s="105">
        <v>3000</v>
      </c>
      <c r="BZ833" s="103" t="s">
        <v>32</v>
      </c>
      <c r="CA833" s="106" t="s">
        <v>189</v>
      </c>
      <c r="CB833" s="107" t="s">
        <v>148</v>
      </c>
      <c r="CC833" s="112" t="s">
        <v>149</v>
      </c>
      <c r="CD833" s="106"/>
      <c r="CE833" s="103" t="s">
        <v>192</v>
      </c>
      <c r="CF833" s="113"/>
      <c r="CG833" s="114">
        <v>2000021307</v>
      </c>
    </row>
    <row r="834" spans="1:85">
      <c r="A834" s="53" t="str">
        <f t="shared" si="133"/>
        <v>E1-11-09-46100</v>
      </c>
      <c r="B834" s="47" t="str">
        <f t="shared" si="134"/>
        <v>E1-11-09</v>
      </c>
      <c r="C834" s="153" t="s">
        <v>43</v>
      </c>
      <c r="D834" s="49">
        <v>46100</v>
      </c>
      <c r="E834" s="50" t="s">
        <v>3</v>
      </c>
      <c r="F834" s="51" t="s">
        <v>6</v>
      </c>
      <c r="G834" s="59">
        <v>9</v>
      </c>
      <c r="H834" s="51" t="s">
        <v>215</v>
      </c>
      <c r="I834" s="59">
        <v>11</v>
      </c>
      <c r="J834" s="60">
        <f>IF(ISBLANK(H834),"",IFERROR(VLOOKUP(B834,'Np PL4 Stock'!$A:$D,4,FALSE),""))</f>
        <v>46089</v>
      </c>
      <c r="K834" s="61">
        <f>IF(ISBLANK(H834),"",SUMIF('Np PL4 Stock'!$A:$A,B834,'Np PL4 Stock'!$N:$N))</f>
        <v>1.2</v>
      </c>
      <c r="L834" s="62">
        <f>IF(ISBLANK(H834),"",VLOOKUP(LEFT(B834,5),Unit!A:B,2,FALSE))</f>
        <v>10</v>
      </c>
      <c r="M834" s="63" t="str">
        <f>IF(ISBLANK(H834),"",IFERROR(VLOOKUP(B834,'Np PL4 Stock'!$A:$T,20,FALSE),""))</f>
        <v>V1-MA1</v>
      </c>
      <c r="N834" s="63" t="str">
        <f>IF(ISBLANK(H834),"",IFERROR(VLOOKUP(B834,'Np PL4 Stock'!$A:$U,21,FALSE),""))</f>
        <v>SIS</v>
      </c>
      <c r="O834" s="62">
        <f t="shared" si="128"/>
        <v>120</v>
      </c>
      <c r="P834" s="62">
        <f t="shared" ref="P834:P897" si="137">IFERROR((SUMIFS(BS:BS,A:A,A834))/(L834*10^3),"")</f>
        <v>0.00013</v>
      </c>
      <c r="Q834" s="67">
        <f t="shared" si="136"/>
        <v>1.08333333333333e-6</v>
      </c>
      <c r="R834" s="67">
        <f t="shared" ref="R834:R897" si="138">IFERROR(SUM(SUMIF(B:B,B834,BS:BS),SUMIF(B:B,B834,BT:BT))/(K834*10^6),"")</f>
        <v>1.36090740740741e-6</v>
      </c>
      <c r="S834" s="59">
        <v>11</v>
      </c>
      <c r="T834" s="147">
        <v>7.292</v>
      </c>
      <c r="U834" s="147">
        <v>6.572</v>
      </c>
      <c r="V834" s="59" t="s">
        <v>32</v>
      </c>
      <c r="W834" s="59" t="s">
        <v>32</v>
      </c>
      <c r="X834" s="59">
        <v>92</v>
      </c>
      <c r="Y834" s="59" t="s">
        <v>32</v>
      </c>
      <c r="Z834" s="59" t="s">
        <v>32</v>
      </c>
      <c r="AA834" s="59" t="s">
        <v>32</v>
      </c>
      <c r="AB834" s="59" t="s">
        <v>32</v>
      </c>
      <c r="AC834" s="59">
        <v>0</v>
      </c>
      <c r="AD834" s="59">
        <v>0</v>
      </c>
      <c r="AE834" s="59" t="s">
        <v>32</v>
      </c>
      <c r="AF834" s="73" t="s">
        <v>38</v>
      </c>
      <c r="AG834" s="73">
        <v>54000</v>
      </c>
      <c r="AH834" s="73" t="s">
        <v>38</v>
      </c>
      <c r="AI834" s="73" t="s">
        <v>38</v>
      </c>
      <c r="AJ834" s="73" t="s">
        <v>38</v>
      </c>
      <c r="AK834" s="73" t="s">
        <v>32</v>
      </c>
      <c r="AL834" s="77" t="str">
        <f>IF(ISBLANK(S834),"",IF(AJ834="Fail","Fail",IF(E834="PL4",IF(AND(T834&gt;STD_01122025!$D$3,U834&lt;STD_01122025!$D$4,OR(AF834="ND",AF834&lt;STD_01122025!$D$7),AH834="ND"),"Pass","Fail"),IF(E834="PL12",IF(AND(S834&lt;STD_01122025!$F$2,T834&gt;STD_01122025!$F$3,U834&lt;STD_01122025!$F$4,V834&gt;STD_01122025!$F$5,X834&gt;STD_01122025!$F$6,OR(AF834="ND",AF834&lt;STD_01122025!$F$7),AH834="ND"),"Pass","Fail"),IF(E834="SuperPL",IF(AND(T834&gt;STD_01122025!$H$3,U834&lt;STD_01122025!$H$4,V834&gt;STD_01122025!$H$5,X834&gt;STD_01122025!$H$6,OR(AF834="ND",AF834&lt;STD_01122025!$H$7),AH834="ND"),"Pass","Fail"),IF(E834="Flight",IF(AND(T834&gt;STD_01122025!$J$3,U834&lt;STD_01122025!$J$4,X834&gt;STD_01122025!$J$6,OR(AF834="ND",AF834&lt;STD_01122025!$J$7),AH834="ND"),"Pass","Fail"),""))))))</f>
        <v>Pass</v>
      </c>
      <c r="AM834" s="62">
        <f>IF(ISBLANK(B834),"",IFERROR(IF(VLOOKUP(B834,'Np PL4 Stock'!$A:$J,10,FALSE)="Np4",D834-VLOOKUP(B834,'Np PL4 Stock'!$A:$E,5,FALSE),D834-VLOOKUP(B834,'Np PL4 Stock'!$A:$E,5,FALSE)-1),""))</f>
        <v>11</v>
      </c>
      <c r="AN834" s="147">
        <v>7.292</v>
      </c>
      <c r="AO834" s="147">
        <v>6.572</v>
      </c>
      <c r="AP834" s="59" t="s">
        <v>32</v>
      </c>
      <c r="AQ834" s="59">
        <v>478</v>
      </c>
      <c r="AR834" s="59">
        <v>92</v>
      </c>
      <c r="AS834" s="59" t="s">
        <v>32</v>
      </c>
      <c r="AT834" s="73" t="s">
        <v>38</v>
      </c>
      <c r="AU834" s="73">
        <v>52500</v>
      </c>
      <c r="AV834" s="73" t="s">
        <v>38</v>
      </c>
      <c r="AW834" s="73" t="s">
        <v>38</v>
      </c>
      <c r="AX834" s="84" t="s">
        <v>32</v>
      </c>
      <c r="AY834" s="59">
        <v>0</v>
      </c>
      <c r="AZ834" s="59">
        <v>0</v>
      </c>
      <c r="BA834" s="59">
        <v>0</v>
      </c>
      <c r="BB834" s="59">
        <v>0</v>
      </c>
      <c r="BC834" s="59">
        <v>0</v>
      </c>
      <c r="BD834" s="59">
        <v>0</v>
      </c>
      <c r="BE834" s="84" t="s">
        <v>38</v>
      </c>
      <c r="BF834" s="84" t="s">
        <v>38</v>
      </c>
      <c r="BG834" s="84" t="s">
        <v>38</v>
      </c>
      <c r="BH834" s="84" t="s">
        <v>38</v>
      </c>
      <c r="BI834" s="85" t="s">
        <v>504</v>
      </c>
      <c r="BJ834" s="86" t="s">
        <v>246</v>
      </c>
      <c r="BK834" s="86" t="s">
        <v>481</v>
      </c>
      <c r="BL834" s="86" t="s">
        <v>155</v>
      </c>
      <c r="BM834" s="86" t="s">
        <v>178</v>
      </c>
      <c r="BN834" s="86"/>
      <c r="BO834" s="59">
        <v>15</v>
      </c>
      <c r="BP834" s="69">
        <v>256104305100473</v>
      </c>
      <c r="BQ834" s="92">
        <v>1</v>
      </c>
      <c r="BR834" s="93">
        <v>0.3</v>
      </c>
      <c r="BS834" s="94">
        <f t="shared" si="130"/>
        <v>1.3</v>
      </c>
      <c r="BT834" s="95">
        <v>0.333088888888889</v>
      </c>
      <c r="BU834" s="101">
        <f t="shared" si="131"/>
        <v>1.63308888888889</v>
      </c>
      <c r="BV834" s="102">
        <f t="shared" si="135"/>
        <v>2.09205020920502</v>
      </c>
      <c r="BW834" s="103">
        <v>433.333333333333</v>
      </c>
      <c r="BX834" s="104">
        <f t="shared" si="132"/>
        <v>0.0034165039516504</v>
      </c>
      <c r="BY834" s="105">
        <v>3000</v>
      </c>
      <c r="BZ834" s="103" t="s">
        <v>32</v>
      </c>
      <c r="CA834" s="106" t="s">
        <v>189</v>
      </c>
      <c r="CB834" s="107" t="s">
        <v>148</v>
      </c>
      <c r="CC834" s="112" t="s">
        <v>149</v>
      </c>
      <c r="CD834" s="106"/>
      <c r="CE834" s="103" t="s">
        <v>192</v>
      </c>
      <c r="CF834" s="113"/>
      <c r="CG834" s="114">
        <v>2000021307</v>
      </c>
    </row>
    <row r="835" spans="1:85">
      <c r="A835" s="53" t="str">
        <f t="shared" si="133"/>
        <v>E1-05-09-46100</v>
      </c>
      <c r="B835" s="47" t="str">
        <f t="shared" si="134"/>
        <v>E1-05-09</v>
      </c>
      <c r="C835" s="153" t="s">
        <v>43</v>
      </c>
      <c r="D835" s="49">
        <v>46100</v>
      </c>
      <c r="E835" s="50" t="s">
        <v>3</v>
      </c>
      <c r="F835" s="51" t="s">
        <v>6</v>
      </c>
      <c r="G835" s="59">
        <v>9</v>
      </c>
      <c r="H835" s="51" t="s">
        <v>215</v>
      </c>
      <c r="I835" s="59">
        <v>5</v>
      </c>
      <c r="J835" s="60">
        <f>IF(ISBLANK(H835),"",IFERROR(VLOOKUP(B835,'Np PL4 Stock'!$A:$D,4,FALSE),""))</f>
        <v>46089</v>
      </c>
      <c r="K835" s="61">
        <f>IF(ISBLANK(H835),"",SUMIF('Np PL4 Stock'!$A:$A,B835,'Np PL4 Stock'!$N:$N))</f>
        <v>1.2</v>
      </c>
      <c r="L835" s="62">
        <f>IF(ISBLANK(H835),"",VLOOKUP(LEFT(B835,5),Unit!A:B,2,FALSE))</f>
        <v>10</v>
      </c>
      <c r="M835" s="63" t="str">
        <f>IF(ISBLANK(H835),"",IFERROR(VLOOKUP(B835,'Np PL4 Stock'!$A:$T,20,FALSE),""))</f>
        <v>V1-MB1</v>
      </c>
      <c r="N835" s="63" t="str">
        <f>IF(ISBLANK(H835),"",IFERROR(VLOOKUP(B835,'Np PL4 Stock'!$A:$U,21,FALSE),""))</f>
        <v>SIS</v>
      </c>
      <c r="O835" s="62">
        <f t="shared" ref="O835:O898" si="139">IFERROR((K835*10^6)/(L835*10^3),"")</f>
        <v>120</v>
      </c>
      <c r="P835" s="62">
        <f t="shared" si="137"/>
        <v>0.00013</v>
      </c>
      <c r="Q835" s="67">
        <f t="shared" si="136"/>
        <v>1.08333333333333e-6</v>
      </c>
      <c r="R835" s="67">
        <f t="shared" si="138"/>
        <v>1.33707407407407e-6</v>
      </c>
      <c r="S835" s="59">
        <v>11</v>
      </c>
      <c r="T835" s="147">
        <v>7.312</v>
      </c>
      <c r="U835" s="147">
        <v>6.716</v>
      </c>
      <c r="V835" s="59" t="s">
        <v>32</v>
      </c>
      <c r="W835" s="59" t="s">
        <v>32</v>
      </c>
      <c r="X835" s="59">
        <v>94</v>
      </c>
      <c r="Y835" s="59" t="s">
        <v>32</v>
      </c>
      <c r="Z835" s="59" t="s">
        <v>32</v>
      </c>
      <c r="AA835" s="59" t="s">
        <v>32</v>
      </c>
      <c r="AB835" s="59" t="s">
        <v>32</v>
      </c>
      <c r="AC835" s="59">
        <v>0</v>
      </c>
      <c r="AD835" s="59">
        <v>0</v>
      </c>
      <c r="AE835" s="59" t="s">
        <v>32</v>
      </c>
      <c r="AF835" s="73" t="s">
        <v>38</v>
      </c>
      <c r="AG835" s="73">
        <v>66000</v>
      </c>
      <c r="AH835" s="73" t="s">
        <v>38</v>
      </c>
      <c r="AI835" s="73" t="s">
        <v>38</v>
      </c>
      <c r="AJ835" s="73" t="s">
        <v>38</v>
      </c>
      <c r="AK835" s="73" t="s">
        <v>32</v>
      </c>
      <c r="AL835" s="77" t="str">
        <f>IF(ISBLANK(S835),"",IF(AJ835="Fail","Fail",IF(E835="PL4",IF(AND(T835&gt;STD_01122025!$D$3,U835&lt;STD_01122025!$D$4,OR(AF835="ND",AF835&lt;STD_01122025!$D$7),AH835="ND"),"Pass","Fail"),IF(E835="PL12",IF(AND(S835&lt;STD_01122025!$F$2,T835&gt;STD_01122025!$F$3,U835&lt;STD_01122025!$F$4,V835&gt;STD_01122025!$F$5,X835&gt;STD_01122025!$F$6,OR(AF835="ND",AF835&lt;STD_01122025!$F$7),AH835="ND"),"Pass","Fail"),IF(E835="SuperPL",IF(AND(T835&gt;STD_01122025!$H$3,U835&lt;STD_01122025!$H$4,V835&gt;STD_01122025!$H$5,X835&gt;STD_01122025!$H$6,OR(AF835="ND",AF835&lt;STD_01122025!$H$7),AH835="ND"),"Pass","Fail"),IF(E835="Flight",IF(AND(T835&gt;STD_01122025!$J$3,U835&lt;STD_01122025!$J$4,X835&gt;STD_01122025!$J$6,OR(AF835="ND",AF835&lt;STD_01122025!$J$7),AH835="ND"),"Pass","Fail"),""))))))</f>
        <v>Pass</v>
      </c>
      <c r="AM835" s="62">
        <f>IF(ISBLANK(B835),"",IFERROR(IF(VLOOKUP(B835,'Np PL4 Stock'!$A:$J,10,FALSE)="Np4",D835-VLOOKUP(B835,'Np PL4 Stock'!$A:$E,5,FALSE),D835-VLOOKUP(B835,'Np PL4 Stock'!$A:$E,5,FALSE)-1),""))</f>
        <v>11</v>
      </c>
      <c r="AN835" s="147">
        <v>7.312</v>
      </c>
      <c r="AO835" s="147">
        <v>6.716</v>
      </c>
      <c r="AP835" s="59" t="s">
        <v>32</v>
      </c>
      <c r="AQ835" s="59">
        <v>465</v>
      </c>
      <c r="AR835" s="59">
        <v>94</v>
      </c>
      <c r="AS835" s="59" t="s">
        <v>32</v>
      </c>
      <c r="AT835" s="73" t="s">
        <v>38</v>
      </c>
      <c r="AU835" s="73">
        <v>56500</v>
      </c>
      <c r="AV835" s="73" t="s">
        <v>38</v>
      </c>
      <c r="AW835" s="73" t="s">
        <v>38</v>
      </c>
      <c r="AX835" s="84" t="s">
        <v>32</v>
      </c>
      <c r="AY835" s="59">
        <v>0</v>
      </c>
      <c r="AZ835" s="59">
        <v>0</v>
      </c>
      <c r="BA835" s="59">
        <v>0</v>
      </c>
      <c r="BB835" s="59">
        <v>0</v>
      </c>
      <c r="BC835" s="59">
        <v>0</v>
      </c>
      <c r="BD835" s="59">
        <v>0</v>
      </c>
      <c r="BE835" s="84" t="s">
        <v>38</v>
      </c>
      <c r="BF835" s="84" t="s">
        <v>38</v>
      </c>
      <c r="BG835" s="84" t="s">
        <v>38</v>
      </c>
      <c r="BH835" s="84" t="s">
        <v>38</v>
      </c>
      <c r="BI835" s="85" t="s">
        <v>823</v>
      </c>
      <c r="BJ835" s="86" t="s">
        <v>246</v>
      </c>
      <c r="BK835" s="86" t="s">
        <v>481</v>
      </c>
      <c r="BL835" s="86" t="s">
        <v>155</v>
      </c>
      <c r="BM835" s="86" t="s">
        <v>178</v>
      </c>
      <c r="BN835" s="86"/>
      <c r="BO835" s="59">
        <v>15</v>
      </c>
      <c r="BP835" s="69">
        <v>256104305100474</v>
      </c>
      <c r="BQ835" s="92">
        <v>0.6</v>
      </c>
      <c r="BR835" s="93">
        <v>0.18</v>
      </c>
      <c r="BS835" s="94">
        <f t="shared" ref="BS835:BS898" si="140">IF(ISBLANK(D835),"",SUM(BQ835:BR835))</f>
        <v>0.78</v>
      </c>
      <c r="BT835" s="95">
        <v>0.171253333333333</v>
      </c>
      <c r="BU835" s="101">
        <f t="shared" ref="BU835:BU898" si="141">IF(ISBLANK(D835),"",SUM(BS835:BT835))</f>
        <v>0.951253333333333</v>
      </c>
      <c r="BV835" s="102">
        <f t="shared" si="135"/>
        <v>2.1505376344086</v>
      </c>
      <c r="BW835" s="103">
        <v>260</v>
      </c>
      <c r="BX835" s="104">
        <f t="shared" si="132"/>
        <v>0.00204570609318996</v>
      </c>
      <c r="BY835" s="105">
        <v>3000</v>
      </c>
      <c r="BZ835" s="103" t="s">
        <v>32</v>
      </c>
      <c r="CA835" s="106" t="s">
        <v>189</v>
      </c>
      <c r="CB835" s="107" t="s">
        <v>148</v>
      </c>
      <c r="CC835" s="112" t="s">
        <v>149</v>
      </c>
      <c r="CD835" s="106"/>
      <c r="CE835" s="103" t="s">
        <v>192</v>
      </c>
      <c r="CF835" s="113"/>
      <c r="CG835" s="114">
        <v>2000028687</v>
      </c>
    </row>
    <row r="836" spans="1:85">
      <c r="A836" s="53" t="str">
        <f t="shared" si="133"/>
        <v>B1-01-10-46100</v>
      </c>
      <c r="B836" s="47" t="str">
        <f t="shared" si="134"/>
        <v>B1-01-10</v>
      </c>
      <c r="C836" s="153" t="s">
        <v>43</v>
      </c>
      <c r="D836" s="49">
        <v>46100</v>
      </c>
      <c r="E836" s="50" t="s">
        <v>14</v>
      </c>
      <c r="F836" s="51" t="s">
        <v>15</v>
      </c>
      <c r="G836" s="59">
        <v>10</v>
      </c>
      <c r="H836" s="51" t="s">
        <v>165</v>
      </c>
      <c r="I836" s="59">
        <v>1</v>
      </c>
      <c r="J836" s="60">
        <f>IF(ISBLANK(H836),"",IFERROR(VLOOKUP(B836,'Np PL4 Stock'!$A:$D,4,FALSE),""))</f>
        <v>46088</v>
      </c>
      <c r="K836" s="61">
        <f>IF(ISBLANK(H836),"",SUMIF('Np PL4 Stock'!$A:$A,B836,'Np PL4 Stock'!$N:$N))</f>
        <v>1.8</v>
      </c>
      <c r="L836" s="62">
        <f>IF(ISBLANK(H836),"",VLOOKUP(LEFT(B836,5),Unit!A:B,2,FALSE))</f>
        <v>12</v>
      </c>
      <c r="M836" s="63" t="str">
        <f>IF(ISBLANK(H836),"",IFERROR(VLOOKUP(B836,'Np PL4 Stock'!$A:$T,20,FALSE),""))</f>
        <v>V1-MA1</v>
      </c>
      <c r="N836" s="63" t="str">
        <f>IF(ISBLANK(H836),"",IFERROR(VLOOKUP(B836,'Np PL4 Stock'!$A:$U,21,FALSE),""))</f>
        <v>SIS</v>
      </c>
      <c r="O836" s="62">
        <f t="shared" si="139"/>
        <v>150</v>
      </c>
      <c r="P836" s="62">
        <f t="shared" si="137"/>
        <v>6.14166666666667e-5</v>
      </c>
      <c r="Q836" s="67">
        <f t="shared" si="136"/>
        <v>4.09444444444445e-7</v>
      </c>
      <c r="R836" s="67">
        <f t="shared" si="138"/>
        <v>6.01580041152263e-7</v>
      </c>
      <c r="S836" s="59">
        <v>12</v>
      </c>
      <c r="T836" s="147">
        <v>7.648</v>
      </c>
      <c r="U836" s="147">
        <v>6.595</v>
      </c>
      <c r="V836" s="59">
        <v>88.636</v>
      </c>
      <c r="W836" s="59">
        <v>386</v>
      </c>
      <c r="X836" s="59">
        <v>98</v>
      </c>
      <c r="Y836" s="59">
        <v>100</v>
      </c>
      <c r="Z836" s="59">
        <v>88</v>
      </c>
      <c r="AA836" s="59">
        <v>0</v>
      </c>
      <c r="AB836" s="59">
        <v>0</v>
      </c>
      <c r="AC836" s="59">
        <v>0</v>
      </c>
      <c r="AD836" s="59">
        <v>0</v>
      </c>
      <c r="AE836" s="59">
        <v>100</v>
      </c>
      <c r="AF836" s="73" t="s">
        <v>38</v>
      </c>
      <c r="AG836" s="73">
        <v>50000</v>
      </c>
      <c r="AH836" s="73" t="s">
        <v>38</v>
      </c>
      <c r="AI836" s="73" t="s">
        <v>38</v>
      </c>
      <c r="AJ836" s="73" t="s">
        <v>38</v>
      </c>
      <c r="AK836" s="73" t="s">
        <v>32</v>
      </c>
      <c r="AL836" s="77" t="str">
        <f>IF(ISBLANK(S836),"",IF(AJ836="Fail","Fail",IF(E836="PL4",IF(AND(T836&gt;STD_01122025!$D$3,U836&lt;STD_01122025!$D$4,OR(AF836="ND",AF836&lt;STD_01122025!$D$7),AH836="ND"),"Pass","Fail"),IF(E836="PL12",IF(AND(S836&lt;STD_01122025!$F$2,T836&gt;STD_01122025!$F$3,U836&lt;STD_01122025!$F$4,V836&gt;STD_01122025!$F$5,X836&gt;STD_01122025!$F$6,OR(AF836="ND",AF836&lt;STD_01122025!$F$7),AH836="ND"),"Pass","Fail"),IF(E836="SuperPL",IF(AND(T836&gt;STD_01122025!$H$3,U836&lt;STD_01122025!$H$4,V836&gt;STD_01122025!$H$5,X836&gt;STD_01122025!$H$6,OR(AF836="ND",AF836&lt;STD_01122025!$H$7),AH836="ND"),"Pass","Fail"),IF(E836="Flight",IF(AND(T836&gt;STD_01122025!$J$3,U836&lt;STD_01122025!$J$4,X836&gt;STD_01122025!$J$6,OR(AF836="ND",AF836&lt;STD_01122025!$J$7),AH836="ND"),"Pass","Fail"),""))))))</f>
        <v>Pass</v>
      </c>
      <c r="AM836" s="62">
        <f>IF(ISBLANK(B836),"",IFERROR(IF(VLOOKUP(B836,'Np PL4 Stock'!$A:$J,10,FALSE)="Np4",D836-VLOOKUP(B836,'Np PL4 Stock'!$A:$E,5,FALSE),D836-VLOOKUP(B836,'Np PL4 Stock'!$A:$E,5,FALSE)-1),""))</f>
        <v>12</v>
      </c>
      <c r="AN836" s="147">
        <v>7.648</v>
      </c>
      <c r="AO836" s="147">
        <v>6.595</v>
      </c>
      <c r="AP836" s="59">
        <v>88.636</v>
      </c>
      <c r="AQ836" s="59">
        <v>386</v>
      </c>
      <c r="AR836" s="59">
        <v>98</v>
      </c>
      <c r="AS836" s="59">
        <v>100</v>
      </c>
      <c r="AT836" s="73" t="s">
        <v>38</v>
      </c>
      <c r="AU836" s="73">
        <v>60500</v>
      </c>
      <c r="AV836" s="73" t="s">
        <v>38</v>
      </c>
      <c r="AW836" s="73" t="s">
        <v>38</v>
      </c>
      <c r="AX836" s="84" t="s">
        <v>32</v>
      </c>
      <c r="AY836" s="59">
        <v>0</v>
      </c>
      <c r="AZ836" s="59">
        <v>0</v>
      </c>
      <c r="BA836" s="59">
        <v>0</v>
      </c>
      <c r="BB836" s="59">
        <v>0</v>
      </c>
      <c r="BC836" s="59">
        <v>0</v>
      </c>
      <c r="BD836" s="59">
        <v>0</v>
      </c>
      <c r="BE836" s="84" t="s">
        <v>38</v>
      </c>
      <c r="BF836" s="84" t="s">
        <v>38</v>
      </c>
      <c r="BG836" s="84" t="s">
        <v>38</v>
      </c>
      <c r="BH836" s="84" t="s">
        <v>38</v>
      </c>
      <c r="BI836" s="85" t="s">
        <v>613</v>
      </c>
      <c r="BJ836" s="86" t="s">
        <v>258</v>
      </c>
      <c r="BK836" s="71" t="s">
        <v>488</v>
      </c>
      <c r="BL836" s="86" t="s">
        <v>155</v>
      </c>
      <c r="BM836" s="86" t="s">
        <v>178</v>
      </c>
      <c r="BN836" s="86"/>
      <c r="BO836" s="59">
        <v>7</v>
      </c>
      <c r="BP836" s="69">
        <v>256104305100475</v>
      </c>
      <c r="BQ836" s="92">
        <v>0.67</v>
      </c>
      <c r="BR836" s="92">
        <v>0.067</v>
      </c>
      <c r="BS836" s="94">
        <f t="shared" si="140"/>
        <v>0.737</v>
      </c>
      <c r="BT836" s="95">
        <v>0.345844074074074</v>
      </c>
      <c r="BU836" s="101">
        <f t="shared" si="141"/>
        <v>1.08284407407407</v>
      </c>
      <c r="BV836" s="102">
        <f t="shared" si="135"/>
        <v>2.59067357512953</v>
      </c>
      <c r="BW836" s="103">
        <v>818.888888888889</v>
      </c>
      <c r="BX836" s="104">
        <f t="shared" si="132"/>
        <v>0.00280529552868931</v>
      </c>
      <c r="BY836" s="105">
        <v>900</v>
      </c>
      <c r="BZ836" s="103" t="s">
        <v>32</v>
      </c>
      <c r="CA836" s="106" t="s">
        <v>189</v>
      </c>
      <c r="CB836" s="107" t="s">
        <v>148</v>
      </c>
      <c r="CC836" s="112" t="s">
        <v>149</v>
      </c>
      <c r="CD836" s="106"/>
      <c r="CE836" s="103" t="s">
        <v>192</v>
      </c>
      <c r="CF836" s="113"/>
      <c r="CG836" s="114">
        <v>2000009645</v>
      </c>
    </row>
    <row r="837" spans="1:85">
      <c r="A837" s="53" t="str">
        <f t="shared" si="133"/>
        <v>B1-03-10-46100</v>
      </c>
      <c r="B837" s="47" t="str">
        <f t="shared" si="134"/>
        <v>B1-03-10</v>
      </c>
      <c r="C837" s="153" t="s">
        <v>43</v>
      </c>
      <c r="D837" s="49">
        <v>46100</v>
      </c>
      <c r="E837" s="50" t="s">
        <v>14</v>
      </c>
      <c r="F837" s="51" t="s">
        <v>15</v>
      </c>
      <c r="G837" s="59">
        <v>10</v>
      </c>
      <c r="H837" s="51" t="s">
        <v>165</v>
      </c>
      <c r="I837" s="59">
        <v>3</v>
      </c>
      <c r="J837" s="60">
        <f>IF(ISBLANK(H837),"",IFERROR(VLOOKUP(B837,'Np PL4 Stock'!$A:$D,4,FALSE),""))</f>
        <v>46088</v>
      </c>
      <c r="K837" s="61">
        <f>IF(ISBLANK(H837),"",SUMIF('Np PL4 Stock'!$A:$A,B837,'Np PL4 Stock'!$N:$N))</f>
        <v>1.8</v>
      </c>
      <c r="L837" s="62">
        <f>IF(ISBLANK(H837),"",VLOOKUP(LEFT(B837,5),Unit!A:B,2,FALSE))</f>
        <v>12</v>
      </c>
      <c r="M837" s="63" t="str">
        <f>IF(ISBLANK(H837),"",IFERROR(VLOOKUP(B837,'Np PL4 Stock'!$A:$T,20,FALSE),""))</f>
        <v>V1-MA1</v>
      </c>
      <c r="N837" s="63" t="str">
        <f>IF(ISBLANK(H837),"",IFERROR(VLOOKUP(B837,'Np PL4 Stock'!$A:$U,21,FALSE),""))</f>
        <v>SIS</v>
      </c>
      <c r="O837" s="62">
        <f t="shared" si="139"/>
        <v>150</v>
      </c>
      <c r="P837" s="62">
        <f t="shared" si="137"/>
        <v>7.5625e-5</v>
      </c>
      <c r="Q837" s="67">
        <f t="shared" si="136"/>
        <v>5.04166666666667e-7</v>
      </c>
      <c r="R837" s="67">
        <f t="shared" si="138"/>
        <v>7.17511779835391e-7</v>
      </c>
      <c r="S837" s="59">
        <v>12</v>
      </c>
      <c r="T837" s="147">
        <v>7.676</v>
      </c>
      <c r="U837" s="147">
        <v>6.613</v>
      </c>
      <c r="V837" s="59">
        <v>91.781</v>
      </c>
      <c r="W837" s="59">
        <v>391</v>
      </c>
      <c r="X837" s="59">
        <v>98</v>
      </c>
      <c r="Y837" s="59">
        <v>100</v>
      </c>
      <c r="Z837" s="59">
        <v>84</v>
      </c>
      <c r="AA837" s="59">
        <v>0</v>
      </c>
      <c r="AB837" s="59">
        <v>0</v>
      </c>
      <c r="AC837" s="59">
        <v>0</v>
      </c>
      <c r="AD837" s="59">
        <v>0</v>
      </c>
      <c r="AE837" s="59">
        <v>100</v>
      </c>
      <c r="AF837" s="73" t="s">
        <v>38</v>
      </c>
      <c r="AG837" s="73">
        <v>35000</v>
      </c>
      <c r="AH837" s="73" t="s">
        <v>38</v>
      </c>
      <c r="AI837" s="73" t="s">
        <v>38</v>
      </c>
      <c r="AJ837" s="73" t="s">
        <v>38</v>
      </c>
      <c r="AK837" s="73" t="s">
        <v>32</v>
      </c>
      <c r="AL837" s="77" t="str">
        <f>IF(ISBLANK(S837),"",IF(AJ837="Fail","Fail",IF(E837="PL4",IF(AND(T837&gt;STD_01122025!$D$3,U837&lt;STD_01122025!$D$4,OR(AF837="ND",AF837&lt;STD_01122025!$D$7),AH837="ND"),"Pass","Fail"),IF(E837="PL12",IF(AND(S837&lt;STD_01122025!$F$2,T837&gt;STD_01122025!$F$3,U837&lt;STD_01122025!$F$4,V837&gt;STD_01122025!$F$5,X837&gt;STD_01122025!$F$6,OR(AF837="ND",AF837&lt;STD_01122025!$F$7),AH837="ND"),"Pass","Fail"),IF(E837="SuperPL",IF(AND(T837&gt;STD_01122025!$H$3,U837&lt;STD_01122025!$H$4,V837&gt;STD_01122025!$H$5,X837&gt;STD_01122025!$H$6,OR(AF837="ND",AF837&lt;STD_01122025!$H$7),AH837="ND"),"Pass","Fail"),IF(E837="Flight",IF(AND(T837&gt;STD_01122025!$J$3,U837&lt;STD_01122025!$J$4,X837&gt;STD_01122025!$J$6,OR(AF837="ND",AF837&lt;STD_01122025!$J$7),AH837="ND"),"Pass","Fail"),""))))))</f>
        <v>Pass</v>
      </c>
      <c r="AM837" s="62">
        <f>IF(ISBLANK(B837),"",IFERROR(IF(VLOOKUP(B837,'Np PL4 Stock'!$A:$J,10,FALSE)="Np4",D837-VLOOKUP(B837,'Np PL4 Stock'!$A:$E,5,FALSE),D837-VLOOKUP(B837,'Np PL4 Stock'!$A:$E,5,FALSE)-1),""))</f>
        <v>12</v>
      </c>
      <c r="AN837" s="147">
        <v>7.676</v>
      </c>
      <c r="AO837" s="147">
        <v>6.613</v>
      </c>
      <c r="AP837" s="59">
        <v>91.781</v>
      </c>
      <c r="AQ837" s="59">
        <v>391</v>
      </c>
      <c r="AR837" s="59">
        <v>98</v>
      </c>
      <c r="AS837" s="59">
        <v>100</v>
      </c>
      <c r="AT837" s="73" t="s">
        <v>38</v>
      </c>
      <c r="AU837" s="73">
        <v>59500</v>
      </c>
      <c r="AV837" s="73" t="s">
        <v>38</v>
      </c>
      <c r="AW837" s="73" t="s">
        <v>38</v>
      </c>
      <c r="AX837" s="84" t="s">
        <v>32</v>
      </c>
      <c r="AY837" s="59">
        <v>0</v>
      </c>
      <c r="AZ837" s="59">
        <v>0</v>
      </c>
      <c r="BA837" s="59">
        <v>0</v>
      </c>
      <c r="BB837" s="59">
        <v>0</v>
      </c>
      <c r="BC837" s="59">
        <v>0</v>
      </c>
      <c r="BD837" s="59">
        <v>0</v>
      </c>
      <c r="BE837" s="84" t="s">
        <v>38</v>
      </c>
      <c r="BF837" s="84" t="s">
        <v>38</v>
      </c>
      <c r="BG837" s="84" t="s">
        <v>38</v>
      </c>
      <c r="BH837" s="84" t="s">
        <v>38</v>
      </c>
      <c r="BI837" s="85" t="s">
        <v>613</v>
      </c>
      <c r="BJ837" s="86" t="s">
        <v>258</v>
      </c>
      <c r="BK837" s="71" t="s">
        <v>488</v>
      </c>
      <c r="BL837" s="86" t="s">
        <v>155</v>
      </c>
      <c r="BM837" s="86" t="s">
        <v>178</v>
      </c>
      <c r="BN837" s="86"/>
      <c r="BO837" s="59">
        <v>10</v>
      </c>
      <c r="BP837" s="69">
        <v>256104305100475</v>
      </c>
      <c r="BQ837" s="92">
        <v>0.5</v>
      </c>
      <c r="BR837" s="93">
        <v>0.05</v>
      </c>
      <c r="BS837" s="94">
        <f t="shared" si="140"/>
        <v>0.55</v>
      </c>
      <c r="BT837" s="95">
        <v>0.25687037037037</v>
      </c>
      <c r="BU837" s="101">
        <f t="shared" si="141"/>
        <v>0.80687037037037</v>
      </c>
      <c r="BV837" s="102">
        <f t="shared" si="135"/>
        <v>2.55754475703325</v>
      </c>
      <c r="BW837" s="103">
        <v>611.111111111111</v>
      </c>
      <c r="BX837" s="104">
        <f t="shared" si="132"/>
        <v>0.00206360708534622</v>
      </c>
      <c r="BY837" s="105">
        <v>900</v>
      </c>
      <c r="BZ837" s="103" t="s">
        <v>32</v>
      </c>
      <c r="CA837" s="106" t="s">
        <v>189</v>
      </c>
      <c r="CB837" s="107" t="s">
        <v>148</v>
      </c>
      <c r="CC837" s="112" t="s">
        <v>149</v>
      </c>
      <c r="CD837" s="106"/>
      <c r="CE837" s="103" t="s">
        <v>192</v>
      </c>
      <c r="CF837" s="113"/>
      <c r="CG837" s="115">
        <v>2000009645</v>
      </c>
    </row>
    <row r="838" spans="1:85">
      <c r="A838" s="53" t="str">
        <f t="shared" si="133"/>
        <v>B1-02-10-46100</v>
      </c>
      <c r="B838" s="47" t="str">
        <f t="shared" si="134"/>
        <v>B1-02-10</v>
      </c>
      <c r="C838" s="153" t="s">
        <v>43</v>
      </c>
      <c r="D838" s="49">
        <v>46100</v>
      </c>
      <c r="E838" s="50" t="s">
        <v>14</v>
      </c>
      <c r="F838" s="51" t="s">
        <v>15</v>
      </c>
      <c r="G838" s="59">
        <v>10</v>
      </c>
      <c r="H838" s="51" t="s">
        <v>165</v>
      </c>
      <c r="I838" s="59">
        <v>2</v>
      </c>
      <c r="J838" s="60">
        <f>IF(ISBLANK(H838),"",IFERROR(VLOOKUP(B838,'Np PL4 Stock'!$A:$D,4,FALSE),""))</f>
        <v>46088</v>
      </c>
      <c r="K838" s="61">
        <f>IF(ISBLANK(H838),"",SUMIF('Np PL4 Stock'!$A:$A,B838,'Np PL4 Stock'!$N:$N))</f>
        <v>1.8</v>
      </c>
      <c r="L838" s="62">
        <f>IF(ISBLANK(H838),"",VLOOKUP(LEFT(B838,5),Unit!A:B,2,FALSE))</f>
        <v>12</v>
      </c>
      <c r="M838" s="63" t="str">
        <f>IF(ISBLANK(H838),"",IFERROR(VLOOKUP(B838,'Np PL4 Stock'!$A:$T,20,FALSE),""))</f>
        <v>V1-MA1</v>
      </c>
      <c r="N838" s="63" t="str">
        <f>IF(ISBLANK(H838),"",IFERROR(VLOOKUP(B838,'Np PL4 Stock'!$A:$U,21,FALSE),""))</f>
        <v>SIS</v>
      </c>
      <c r="O838" s="62">
        <f t="shared" si="139"/>
        <v>150</v>
      </c>
      <c r="P838" s="62">
        <f t="shared" si="137"/>
        <v>3.6e-5</v>
      </c>
      <c r="Q838" s="67">
        <f t="shared" si="136"/>
        <v>6.01111111111111e-7</v>
      </c>
      <c r="R838" s="67">
        <f t="shared" si="138"/>
        <v>7.37231851851852e-7</v>
      </c>
      <c r="S838" s="59">
        <v>12</v>
      </c>
      <c r="T838" s="147">
        <v>7.555</v>
      </c>
      <c r="U838" s="147">
        <v>6.782</v>
      </c>
      <c r="V838" s="59">
        <v>87.209</v>
      </c>
      <c r="W838" s="59">
        <v>407</v>
      </c>
      <c r="X838" s="59">
        <v>97</v>
      </c>
      <c r="Y838" s="59">
        <v>100</v>
      </c>
      <c r="Z838" s="59">
        <v>88</v>
      </c>
      <c r="AA838" s="59">
        <v>0</v>
      </c>
      <c r="AB838" s="59">
        <v>0</v>
      </c>
      <c r="AC838" s="59">
        <v>0</v>
      </c>
      <c r="AD838" s="59">
        <v>0</v>
      </c>
      <c r="AE838" s="59">
        <v>100</v>
      </c>
      <c r="AF838" s="73" t="s">
        <v>38</v>
      </c>
      <c r="AG838" s="73">
        <v>60000</v>
      </c>
      <c r="AH838" s="73" t="s">
        <v>38</v>
      </c>
      <c r="AI838" s="73" t="s">
        <v>38</v>
      </c>
      <c r="AJ838" s="73" t="s">
        <v>38</v>
      </c>
      <c r="AK838" s="73" t="s">
        <v>32</v>
      </c>
      <c r="AL838" s="77" t="str">
        <f>IF(ISBLANK(S838),"",IF(AJ838="Fail","Fail",IF(E838="PL4",IF(AND(T838&gt;STD_01122025!$D$3,U838&lt;STD_01122025!$D$4,OR(AF838="ND",AF838&lt;STD_01122025!$D$7),AH838="ND"),"Pass","Fail"),IF(E838="PL12",IF(AND(S838&lt;STD_01122025!$F$2,T838&gt;STD_01122025!$F$3,U838&lt;STD_01122025!$F$4,V838&gt;STD_01122025!$F$5,X838&gt;STD_01122025!$F$6,OR(AF838="ND",AF838&lt;STD_01122025!$F$7),AH838="ND"),"Pass","Fail"),IF(E838="SuperPL",IF(AND(T838&gt;STD_01122025!$H$3,U838&lt;STD_01122025!$H$4,V838&gt;STD_01122025!$H$5,X838&gt;STD_01122025!$H$6,OR(AF838="ND",AF838&lt;STD_01122025!$H$7),AH838="ND"),"Pass","Fail"),IF(E838="Flight",IF(AND(T838&gt;STD_01122025!$J$3,U838&lt;STD_01122025!$J$4,X838&gt;STD_01122025!$J$6,OR(AF838="ND",AF838&lt;STD_01122025!$J$7),AH838="ND"),"Pass","Fail"),""))))))</f>
        <v>Pass</v>
      </c>
      <c r="AM838" s="62">
        <f>IF(ISBLANK(B838),"",IFERROR(IF(VLOOKUP(B838,'Np PL4 Stock'!$A:$J,10,FALSE)="Np4",D838-VLOOKUP(B838,'Np PL4 Stock'!$A:$E,5,FALSE),D838-VLOOKUP(B838,'Np PL4 Stock'!$A:$E,5,FALSE)-1),""))</f>
        <v>12</v>
      </c>
      <c r="AN838" s="147">
        <v>7.555</v>
      </c>
      <c r="AO838" s="147">
        <v>6.782</v>
      </c>
      <c r="AP838" s="59">
        <v>87.209</v>
      </c>
      <c r="AQ838" s="59">
        <v>407</v>
      </c>
      <c r="AR838" s="59">
        <v>97</v>
      </c>
      <c r="AS838" s="59">
        <v>100</v>
      </c>
      <c r="AT838" s="73" t="s">
        <v>38</v>
      </c>
      <c r="AU838" s="73">
        <v>72500</v>
      </c>
      <c r="AV838" s="73" t="s">
        <v>38</v>
      </c>
      <c r="AW838" s="73" t="s">
        <v>38</v>
      </c>
      <c r="AX838" s="84" t="s">
        <v>32</v>
      </c>
      <c r="AY838" s="59">
        <v>0</v>
      </c>
      <c r="AZ838" s="59">
        <v>0</v>
      </c>
      <c r="BA838" s="59">
        <v>0</v>
      </c>
      <c r="BB838" s="59">
        <v>0</v>
      </c>
      <c r="BC838" s="59">
        <v>0</v>
      </c>
      <c r="BD838" s="59">
        <v>0</v>
      </c>
      <c r="BE838" s="84" t="s">
        <v>38</v>
      </c>
      <c r="BF838" s="84" t="s">
        <v>38</v>
      </c>
      <c r="BG838" s="84" t="s">
        <v>38</v>
      </c>
      <c r="BH838" s="84" t="s">
        <v>38</v>
      </c>
      <c r="BI838" s="85" t="s">
        <v>515</v>
      </c>
      <c r="BJ838" s="86" t="s">
        <v>261</v>
      </c>
      <c r="BK838" s="86" t="s">
        <v>495</v>
      </c>
      <c r="BL838" s="86" t="s">
        <v>155</v>
      </c>
      <c r="BM838" s="86" t="s">
        <v>178</v>
      </c>
      <c r="BN838" s="86"/>
      <c r="BO838" s="59">
        <v>7</v>
      </c>
      <c r="BP838" s="69">
        <v>256104305100476</v>
      </c>
      <c r="BQ838" s="92">
        <v>0.36</v>
      </c>
      <c r="BR838" s="93">
        <v>0.072</v>
      </c>
      <c r="BS838" s="94">
        <f t="shared" si="140"/>
        <v>0.432</v>
      </c>
      <c r="BT838" s="95">
        <v>0.147888</v>
      </c>
      <c r="BU838" s="101">
        <f t="shared" si="141"/>
        <v>0.579888</v>
      </c>
      <c r="BV838" s="102">
        <f t="shared" si="135"/>
        <v>2.45700245700246</v>
      </c>
      <c r="BW838" s="103">
        <v>432</v>
      </c>
      <c r="BX838" s="104">
        <f t="shared" ref="BX838:BX869" si="142">IFERROR((BU838*BV838)/10^3,"-")</f>
        <v>0.00142478624078624</v>
      </c>
      <c r="BY838" s="105">
        <v>1000</v>
      </c>
      <c r="BZ838" s="103" t="s">
        <v>32</v>
      </c>
      <c r="CA838" s="106" t="s">
        <v>189</v>
      </c>
      <c r="CB838" s="107" t="s">
        <v>148</v>
      </c>
      <c r="CC838" s="112" t="s">
        <v>149</v>
      </c>
      <c r="CD838" s="106"/>
      <c r="CE838" s="103" t="s">
        <v>192</v>
      </c>
      <c r="CF838" s="113"/>
      <c r="CG838" s="114">
        <v>2000026895</v>
      </c>
    </row>
    <row r="839" spans="1:85">
      <c r="A839" s="53" t="str">
        <f t="shared" si="133"/>
        <v>B1-03-10-46100</v>
      </c>
      <c r="B839" s="47" t="str">
        <f t="shared" si="134"/>
        <v>B1-03-10</v>
      </c>
      <c r="C839" s="153" t="s">
        <v>43</v>
      </c>
      <c r="D839" s="49">
        <v>46100</v>
      </c>
      <c r="E839" s="50" t="s">
        <v>14</v>
      </c>
      <c r="F839" s="51" t="s">
        <v>15</v>
      </c>
      <c r="G839" s="59">
        <v>10</v>
      </c>
      <c r="H839" s="51" t="s">
        <v>165</v>
      </c>
      <c r="I839" s="59">
        <v>3</v>
      </c>
      <c r="J839" s="60">
        <f>IF(ISBLANK(H839),"",IFERROR(VLOOKUP(B839,'Np PL4 Stock'!$A:$D,4,FALSE),""))</f>
        <v>46088</v>
      </c>
      <c r="K839" s="61">
        <f>IF(ISBLANK(H839),"",SUMIF('Np PL4 Stock'!$A:$A,B839,'Np PL4 Stock'!$N:$N))</f>
        <v>1.8</v>
      </c>
      <c r="L839" s="62">
        <f>IF(ISBLANK(H839),"",VLOOKUP(LEFT(B839,5),Unit!A:B,2,FALSE))</f>
        <v>12</v>
      </c>
      <c r="M839" s="63" t="str">
        <f>IF(ISBLANK(H839),"",IFERROR(VLOOKUP(B839,'Np PL4 Stock'!$A:$T,20,FALSE),""))</f>
        <v>V1-MA1</v>
      </c>
      <c r="N839" s="63" t="str">
        <f>IF(ISBLANK(H839),"",IFERROR(VLOOKUP(B839,'Np PL4 Stock'!$A:$U,21,FALSE),""))</f>
        <v>SIS</v>
      </c>
      <c r="O839" s="62">
        <f t="shared" si="139"/>
        <v>150</v>
      </c>
      <c r="P839" s="62">
        <f t="shared" si="137"/>
        <v>7.5625e-5</v>
      </c>
      <c r="Q839" s="67">
        <f t="shared" si="136"/>
        <v>5.04166666666667e-7</v>
      </c>
      <c r="R839" s="67">
        <f t="shared" si="138"/>
        <v>7.17511779835391e-7</v>
      </c>
      <c r="S839" s="59">
        <v>12</v>
      </c>
      <c r="T839" s="147">
        <v>7.676</v>
      </c>
      <c r="U839" s="147">
        <v>6.613</v>
      </c>
      <c r="V839" s="59">
        <v>91.781</v>
      </c>
      <c r="W839" s="59">
        <v>391</v>
      </c>
      <c r="X839" s="59">
        <v>98</v>
      </c>
      <c r="Y839" s="59">
        <v>100</v>
      </c>
      <c r="Z839" s="59">
        <v>84</v>
      </c>
      <c r="AA839" s="59">
        <v>0</v>
      </c>
      <c r="AB839" s="59">
        <v>0</v>
      </c>
      <c r="AC839" s="59">
        <v>0</v>
      </c>
      <c r="AD839" s="59">
        <v>0</v>
      </c>
      <c r="AE839" s="59">
        <v>100</v>
      </c>
      <c r="AF839" s="73" t="s">
        <v>38</v>
      </c>
      <c r="AG839" s="73">
        <v>35000</v>
      </c>
      <c r="AH839" s="73" t="s">
        <v>38</v>
      </c>
      <c r="AI839" s="73" t="s">
        <v>38</v>
      </c>
      <c r="AJ839" s="73" t="s">
        <v>38</v>
      </c>
      <c r="AK839" s="73" t="s">
        <v>32</v>
      </c>
      <c r="AL839" s="77" t="str">
        <f>IF(ISBLANK(S839),"",IF(AJ839="Fail","Fail",IF(E839="PL4",IF(AND(T839&gt;STD_01122025!$D$3,U839&lt;STD_01122025!$D$4,OR(AF839="ND",AF839&lt;STD_01122025!$D$7),AH839="ND"),"Pass","Fail"),IF(E839="PL12",IF(AND(S839&lt;STD_01122025!$F$2,T839&gt;STD_01122025!$F$3,U839&lt;STD_01122025!$F$4,V839&gt;STD_01122025!$F$5,X839&gt;STD_01122025!$F$6,OR(AF839="ND",AF839&lt;STD_01122025!$F$7),AH839="ND"),"Pass","Fail"),IF(E839="SuperPL",IF(AND(T839&gt;STD_01122025!$H$3,U839&lt;STD_01122025!$H$4,V839&gt;STD_01122025!$H$5,X839&gt;STD_01122025!$H$6,OR(AF839="ND",AF839&lt;STD_01122025!$H$7),AH839="ND"),"Pass","Fail"),IF(E839="Flight",IF(AND(T839&gt;STD_01122025!$J$3,U839&lt;STD_01122025!$J$4,X839&gt;STD_01122025!$J$6,OR(AF839="ND",AF839&lt;STD_01122025!$J$7),AH839="ND"),"Pass","Fail"),""))))))</f>
        <v>Pass</v>
      </c>
      <c r="AM839" s="62">
        <f>IF(ISBLANK(B839),"",IFERROR(IF(VLOOKUP(B839,'Np PL4 Stock'!$A:$J,10,FALSE)="Np4",D839-VLOOKUP(B839,'Np PL4 Stock'!$A:$E,5,FALSE),D839-VLOOKUP(B839,'Np PL4 Stock'!$A:$E,5,FALSE)-1),""))</f>
        <v>12</v>
      </c>
      <c r="AN839" s="147">
        <v>7.676</v>
      </c>
      <c r="AO839" s="147">
        <v>6.613</v>
      </c>
      <c r="AP839" s="59">
        <v>91.781</v>
      </c>
      <c r="AQ839" s="59">
        <v>391</v>
      </c>
      <c r="AR839" s="59">
        <v>98</v>
      </c>
      <c r="AS839" s="59">
        <v>100</v>
      </c>
      <c r="AT839" s="73" t="s">
        <v>38</v>
      </c>
      <c r="AU839" s="73">
        <v>59500</v>
      </c>
      <c r="AV839" s="73" t="s">
        <v>38</v>
      </c>
      <c r="AW839" s="73" t="s">
        <v>38</v>
      </c>
      <c r="AX839" s="84" t="s">
        <v>32</v>
      </c>
      <c r="AY839" s="59">
        <v>0</v>
      </c>
      <c r="AZ839" s="59">
        <v>0</v>
      </c>
      <c r="BA839" s="59">
        <v>0</v>
      </c>
      <c r="BB839" s="59">
        <v>0</v>
      </c>
      <c r="BC839" s="59">
        <v>0</v>
      </c>
      <c r="BD839" s="59">
        <v>0</v>
      </c>
      <c r="BE839" s="84" t="s">
        <v>38</v>
      </c>
      <c r="BF839" s="84" t="s">
        <v>38</v>
      </c>
      <c r="BG839" s="84" t="s">
        <v>38</v>
      </c>
      <c r="BH839" s="84" t="s">
        <v>38</v>
      </c>
      <c r="BI839" s="85" t="s">
        <v>768</v>
      </c>
      <c r="BJ839" s="86" t="s">
        <v>262</v>
      </c>
      <c r="BK839" s="86" t="s">
        <v>765</v>
      </c>
      <c r="BL839" s="86" t="s">
        <v>155</v>
      </c>
      <c r="BM839" s="86" t="s">
        <v>178</v>
      </c>
      <c r="BN839" s="86"/>
      <c r="BO839" s="59">
        <v>13</v>
      </c>
      <c r="BP839" s="69">
        <v>256104305100477</v>
      </c>
      <c r="BQ839" s="92">
        <v>0.325</v>
      </c>
      <c r="BR839" s="93">
        <v>0.0325</v>
      </c>
      <c r="BS839" s="94">
        <f t="shared" si="140"/>
        <v>0.3575</v>
      </c>
      <c r="BT839" s="95">
        <v>0.127150833333333</v>
      </c>
      <c r="BU839" s="101">
        <f t="shared" si="141"/>
        <v>0.484650833333333</v>
      </c>
      <c r="BV839" s="102">
        <f t="shared" si="135"/>
        <v>2.55754475703325</v>
      </c>
      <c r="BW839" s="103">
        <v>357.5</v>
      </c>
      <c r="BX839" s="104">
        <f t="shared" si="142"/>
        <v>0.00123951619778346</v>
      </c>
      <c r="BY839" s="105">
        <v>1000</v>
      </c>
      <c r="BZ839" s="103" t="s">
        <v>32</v>
      </c>
      <c r="CA839" s="106" t="s">
        <v>189</v>
      </c>
      <c r="CB839" s="107" t="s">
        <v>148</v>
      </c>
      <c r="CC839" s="112" t="s">
        <v>149</v>
      </c>
      <c r="CD839" s="106"/>
      <c r="CE839" s="103" t="s">
        <v>192</v>
      </c>
      <c r="CF839" s="113"/>
      <c r="CG839" s="114">
        <v>2000028798</v>
      </c>
    </row>
    <row r="840" spans="1:85">
      <c r="A840" s="53" t="str">
        <f t="shared" si="133"/>
        <v>B1-06-10-46101</v>
      </c>
      <c r="B840" s="47" t="str">
        <f t="shared" si="134"/>
        <v>B1-06-10</v>
      </c>
      <c r="C840" s="153" t="s">
        <v>43</v>
      </c>
      <c r="D840" s="49">
        <v>46101</v>
      </c>
      <c r="E840" s="50" t="s">
        <v>14</v>
      </c>
      <c r="F840" s="51" t="s">
        <v>15</v>
      </c>
      <c r="G840" s="59">
        <v>10</v>
      </c>
      <c r="H840" s="51" t="s">
        <v>165</v>
      </c>
      <c r="I840" s="59">
        <v>6</v>
      </c>
      <c r="J840" s="60">
        <f>IF(ISBLANK(H840),"",IFERROR(VLOOKUP(B840,'Np PL4 Stock'!$A:$D,4,FALSE),""))</f>
        <v>46088</v>
      </c>
      <c r="K840" s="61">
        <f>IF(ISBLANK(H840),"",SUMIF('Np PL4 Stock'!$A:$A,B840,'Np PL4 Stock'!$N:$N))</f>
        <v>1.8</v>
      </c>
      <c r="L840" s="62">
        <f>IF(ISBLANK(H840),"",VLOOKUP(LEFT(B840,5),Unit!A:B,2,FALSE))</f>
        <v>12</v>
      </c>
      <c r="M840" s="63" t="str">
        <f>IF(ISBLANK(H840),"",IFERROR(VLOOKUP(B840,'Np PL4 Stock'!$A:$T,20,FALSE),""))</f>
        <v>V1-MB1</v>
      </c>
      <c r="N840" s="63" t="str">
        <f>IF(ISBLANK(H840),"",IFERROR(VLOOKUP(B840,'Np PL4 Stock'!$A:$U,21,FALSE),""))</f>
        <v>SIS</v>
      </c>
      <c r="O840" s="62">
        <f t="shared" si="139"/>
        <v>150</v>
      </c>
      <c r="P840" s="62">
        <f t="shared" si="137"/>
        <v>7.58083333333333e-5</v>
      </c>
      <c r="Q840" s="67">
        <f t="shared" si="136"/>
        <v>5.05388888888889e-7</v>
      </c>
      <c r="R840" s="67">
        <f t="shared" si="138"/>
        <v>7.0096787037037e-7</v>
      </c>
      <c r="S840" s="59">
        <v>12</v>
      </c>
      <c r="T840" s="147">
        <v>7.761</v>
      </c>
      <c r="U840" s="147">
        <v>6.705</v>
      </c>
      <c r="V840" s="59">
        <v>96.296</v>
      </c>
      <c r="W840" s="59">
        <v>384</v>
      </c>
      <c r="X840" s="59">
        <v>97</v>
      </c>
      <c r="Y840" s="59">
        <v>100</v>
      </c>
      <c r="Z840" s="59">
        <v>84</v>
      </c>
      <c r="AA840" s="59">
        <v>0</v>
      </c>
      <c r="AB840" s="59">
        <v>0</v>
      </c>
      <c r="AC840" s="59">
        <v>0</v>
      </c>
      <c r="AD840" s="59">
        <v>0</v>
      </c>
      <c r="AE840" s="59">
        <v>100</v>
      </c>
      <c r="AF840" s="73" t="s">
        <v>38</v>
      </c>
      <c r="AG840" s="73">
        <v>50000</v>
      </c>
      <c r="AH840" s="73" t="s">
        <v>38</v>
      </c>
      <c r="AI840" s="73" t="s">
        <v>38</v>
      </c>
      <c r="AJ840" s="73" t="s">
        <v>38</v>
      </c>
      <c r="AK840" s="73" t="s">
        <v>32</v>
      </c>
      <c r="AL840" s="77" t="str">
        <f>IF(ISBLANK(S840),"",IF(AJ840="Fail","Fail",IF(E840="PL4",IF(AND(T840&gt;STD_01122025!$D$3,U840&lt;STD_01122025!$D$4,OR(AF840="ND",AF840&lt;STD_01122025!$D$7),AH840="ND"),"Pass","Fail"),IF(E840="PL12",IF(AND(S840&lt;STD_01122025!$F$2,T840&gt;STD_01122025!$F$3,U840&lt;STD_01122025!$F$4,V840&gt;STD_01122025!$F$5,X840&gt;STD_01122025!$F$6,OR(AF840="ND",AF840&lt;STD_01122025!$F$7),AH840="ND"),"Pass","Fail"),IF(E840="SuperPL",IF(AND(T840&gt;STD_01122025!$H$3,U840&lt;STD_01122025!$H$4,V840&gt;STD_01122025!$H$5,X840&gt;STD_01122025!$H$6,OR(AF840="ND",AF840&lt;STD_01122025!$H$7),AH840="ND"),"Pass","Fail"),IF(E840="Flight",IF(AND(T840&gt;STD_01122025!$J$3,U840&lt;STD_01122025!$J$4,X840&gt;STD_01122025!$J$6,OR(AF840="ND",AF840&lt;STD_01122025!$J$7),AH840="ND"),"Pass","Fail"),""))))))</f>
        <v>Pass</v>
      </c>
      <c r="AM840" s="62">
        <f>IF(ISBLANK(B840),"",IFERROR(IF(VLOOKUP(B840,'Np PL4 Stock'!$A:$J,10,FALSE)="Np4",D840-VLOOKUP(B840,'Np PL4 Stock'!$A:$E,5,FALSE),D840-VLOOKUP(B840,'Np PL4 Stock'!$A:$E,5,FALSE)-1),""))</f>
        <v>13</v>
      </c>
      <c r="AN840" s="147">
        <v>8.056</v>
      </c>
      <c r="AO840" s="147">
        <v>7.233</v>
      </c>
      <c r="AP840" s="59">
        <v>96.703</v>
      </c>
      <c r="AQ840" s="59">
        <v>312</v>
      </c>
      <c r="AR840" s="59">
        <v>99</v>
      </c>
      <c r="AS840" s="59">
        <v>100</v>
      </c>
      <c r="AT840" s="73" t="s">
        <v>38</v>
      </c>
      <c r="AU840" s="73">
        <v>77500</v>
      </c>
      <c r="AV840" s="73" t="s">
        <v>38</v>
      </c>
      <c r="AW840" s="73" t="s">
        <v>38</v>
      </c>
      <c r="AX840" s="84" t="s">
        <v>32</v>
      </c>
      <c r="AY840" s="59">
        <v>0</v>
      </c>
      <c r="AZ840" s="59">
        <v>0</v>
      </c>
      <c r="BA840" s="59">
        <v>0</v>
      </c>
      <c r="BB840" s="59">
        <v>0</v>
      </c>
      <c r="BC840" s="59">
        <v>0</v>
      </c>
      <c r="BD840" s="59">
        <v>0</v>
      </c>
      <c r="BE840" s="84" t="s">
        <v>38</v>
      </c>
      <c r="BF840" s="84" t="s">
        <v>38</v>
      </c>
      <c r="BG840" s="84" t="s">
        <v>38</v>
      </c>
      <c r="BH840" s="84" t="s">
        <v>38</v>
      </c>
      <c r="BI840" s="85" t="s">
        <v>752</v>
      </c>
      <c r="BJ840" s="86" t="s">
        <v>243</v>
      </c>
      <c r="BK840" s="86" t="s">
        <v>483</v>
      </c>
      <c r="BL840" s="86" t="s">
        <v>155</v>
      </c>
      <c r="BM840" s="140" t="s">
        <v>178</v>
      </c>
      <c r="BN840" s="86"/>
      <c r="BO840" s="59">
        <v>7</v>
      </c>
      <c r="BP840" s="69">
        <v>256104305100478</v>
      </c>
      <c r="BQ840" s="92">
        <v>0.6</v>
      </c>
      <c r="BR840" s="92">
        <v>0.06</v>
      </c>
      <c r="BS840" s="94">
        <f t="shared" si="140"/>
        <v>0.66</v>
      </c>
      <c r="BT840" s="95">
        <v>0.25674</v>
      </c>
      <c r="BU840" s="101">
        <f t="shared" si="141"/>
        <v>0.91674</v>
      </c>
      <c r="BV840" s="102">
        <f t="shared" si="135"/>
        <v>3.2051282051282</v>
      </c>
      <c r="BW840" s="103">
        <v>660</v>
      </c>
      <c r="BX840" s="104">
        <f t="shared" si="142"/>
        <v>0.00293826923076923</v>
      </c>
      <c r="BY840" s="105">
        <v>1000</v>
      </c>
      <c r="BZ840" s="103" t="s">
        <v>32</v>
      </c>
      <c r="CA840" s="106" t="s">
        <v>189</v>
      </c>
      <c r="CB840" s="107" t="s">
        <v>148</v>
      </c>
      <c r="CC840" s="112" t="s">
        <v>149</v>
      </c>
      <c r="CD840" s="106"/>
      <c r="CE840" s="103" t="s">
        <v>192</v>
      </c>
      <c r="CF840" s="113"/>
      <c r="CG840" s="114">
        <v>2000008591</v>
      </c>
    </row>
    <row r="841" spans="1:85">
      <c r="A841" s="53" t="str">
        <f t="shared" si="133"/>
        <v>B1-06-10-46101</v>
      </c>
      <c r="B841" s="47" t="str">
        <f t="shared" si="134"/>
        <v>B1-06-10</v>
      </c>
      <c r="C841" s="153" t="s">
        <v>43</v>
      </c>
      <c r="D841" s="49">
        <v>46101</v>
      </c>
      <c r="E841" s="50" t="s">
        <v>14</v>
      </c>
      <c r="F841" s="51" t="s">
        <v>15</v>
      </c>
      <c r="G841" s="59">
        <v>10</v>
      </c>
      <c r="H841" s="51" t="s">
        <v>165</v>
      </c>
      <c r="I841" s="59">
        <v>6</v>
      </c>
      <c r="J841" s="60">
        <f>IF(ISBLANK(H841),"",IFERROR(VLOOKUP(B841,'Np PL4 Stock'!$A:$D,4,FALSE),""))</f>
        <v>46088</v>
      </c>
      <c r="K841" s="61">
        <f>IF(ISBLANK(H841),"",SUMIF('Np PL4 Stock'!$A:$A,B841,'Np PL4 Stock'!$N:$N))</f>
        <v>1.8</v>
      </c>
      <c r="L841" s="62">
        <f>IF(ISBLANK(H841),"",VLOOKUP(LEFT(B841,5),Unit!A:B,2,FALSE))</f>
        <v>12</v>
      </c>
      <c r="M841" s="63" t="str">
        <f>IF(ISBLANK(H841),"",IFERROR(VLOOKUP(B841,'Np PL4 Stock'!$A:$T,20,FALSE),""))</f>
        <v>V1-MB1</v>
      </c>
      <c r="N841" s="63" t="str">
        <f>IF(ISBLANK(H841),"",IFERROR(VLOOKUP(B841,'Np PL4 Stock'!$A:$U,21,FALSE),""))</f>
        <v>SIS</v>
      </c>
      <c r="O841" s="62">
        <f t="shared" si="139"/>
        <v>150</v>
      </c>
      <c r="P841" s="62">
        <f t="shared" si="137"/>
        <v>7.58083333333333e-5</v>
      </c>
      <c r="Q841" s="67">
        <f t="shared" si="136"/>
        <v>5.05388888888889e-7</v>
      </c>
      <c r="R841" s="67">
        <f t="shared" si="138"/>
        <v>7.0096787037037e-7</v>
      </c>
      <c r="S841" s="59">
        <v>12</v>
      </c>
      <c r="T841" s="147">
        <v>7.761</v>
      </c>
      <c r="U841" s="147">
        <v>6.705</v>
      </c>
      <c r="V841" s="59">
        <v>96.296</v>
      </c>
      <c r="W841" s="59">
        <v>384</v>
      </c>
      <c r="X841" s="59">
        <v>97</v>
      </c>
      <c r="Y841" s="59">
        <v>100</v>
      </c>
      <c r="Z841" s="59">
        <v>84</v>
      </c>
      <c r="AA841" s="59">
        <v>0</v>
      </c>
      <c r="AB841" s="59">
        <v>0</v>
      </c>
      <c r="AC841" s="59">
        <v>0</v>
      </c>
      <c r="AD841" s="59">
        <v>0</v>
      </c>
      <c r="AE841" s="59">
        <v>100</v>
      </c>
      <c r="AF841" s="73" t="s">
        <v>38</v>
      </c>
      <c r="AG841" s="73">
        <v>50000</v>
      </c>
      <c r="AH841" s="73" t="s">
        <v>38</v>
      </c>
      <c r="AI841" s="73" t="s">
        <v>38</v>
      </c>
      <c r="AJ841" s="73" t="s">
        <v>38</v>
      </c>
      <c r="AK841" s="73" t="s">
        <v>32</v>
      </c>
      <c r="AL841" s="77" t="str">
        <f>IF(ISBLANK(S841),"",IF(AJ841="Fail","Fail",IF(E841="PL4",IF(AND(T841&gt;STD_01122025!$D$3,U841&lt;STD_01122025!$D$4,OR(AF841="ND",AF841&lt;STD_01122025!$D$7),AH841="ND"),"Pass","Fail"),IF(E841="PL12",IF(AND(S841&lt;STD_01122025!$F$2,T841&gt;STD_01122025!$F$3,U841&lt;STD_01122025!$F$4,V841&gt;STD_01122025!$F$5,X841&gt;STD_01122025!$F$6,OR(AF841="ND",AF841&lt;STD_01122025!$F$7),AH841="ND"),"Pass","Fail"),IF(E841="SuperPL",IF(AND(T841&gt;STD_01122025!$H$3,U841&lt;STD_01122025!$H$4,V841&gt;STD_01122025!$H$5,X841&gt;STD_01122025!$H$6,OR(AF841="ND",AF841&lt;STD_01122025!$H$7),AH841="ND"),"Pass","Fail"),IF(E841="Flight",IF(AND(T841&gt;STD_01122025!$J$3,U841&lt;STD_01122025!$J$4,X841&gt;STD_01122025!$J$6,OR(AF841="ND",AF841&lt;STD_01122025!$J$7),AH841="ND"),"Pass","Fail"),""))))))</f>
        <v>Pass</v>
      </c>
      <c r="AM841" s="62">
        <f>IF(ISBLANK(B841),"",IFERROR(IF(VLOOKUP(B841,'Np PL4 Stock'!$A:$J,10,FALSE)="Np4",D841-VLOOKUP(B841,'Np PL4 Stock'!$A:$E,5,FALSE),D841-VLOOKUP(B841,'Np PL4 Stock'!$A:$E,5,FALSE)-1),""))</f>
        <v>13</v>
      </c>
      <c r="AN841" s="147">
        <v>8.056</v>
      </c>
      <c r="AO841" s="147">
        <v>7.233</v>
      </c>
      <c r="AP841" s="59">
        <v>96.703</v>
      </c>
      <c r="AQ841" s="59">
        <v>312</v>
      </c>
      <c r="AR841" s="59">
        <v>99</v>
      </c>
      <c r="AS841" s="59">
        <v>100</v>
      </c>
      <c r="AT841" s="73" t="s">
        <v>38</v>
      </c>
      <c r="AU841" s="73">
        <v>77500</v>
      </c>
      <c r="AV841" s="73" t="s">
        <v>38</v>
      </c>
      <c r="AW841" s="73" t="s">
        <v>38</v>
      </c>
      <c r="AX841" s="84" t="s">
        <v>32</v>
      </c>
      <c r="AY841" s="59">
        <v>0</v>
      </c>
      <c r="AZ841" s="59">
        <v>0</v>
      </c>
      <c r="BA841" s="59">
        <v>0</v>
      </c>
      <c r="BB841" s="59">
        <v>0</v>
      </c>
      <c r="BC841" s="59">
        <v>0</v>
      </c>
      <c r="BD841" s="59">
        <v>0</v>
      </c>
      <c r="BE841" s="84" t="s">
        <v>38</v>
      </c>
      <c r="BF841" s="84" t="s">
        <v>38</v>
      </c>
      <c r="BG841" s="84" t="s">
        <v>38</v>
      </c>
      <c r="BH841" s="84" t="s">
        <v>38</v>
      </c>
      <c r="BI841" s="85" t="s">
        <v>569</v>
      </c>
      <c r="BJ841" s="86" t="s">
        <v>240</v>
      </c>
      <c r="BK841" s="64" t="s">
        <v>483</v>
      </c>
      <c r="BL841" s="86" t="s">
        <v>155</v>
      </c>
      <c r="BM841" s="86" t="s">
        <v>178</v>
      </c>
      <c r="BN841" s="86"/>
      <c r="BO841" s="59">
        <v>7</v>
      </c>
      <c r="BP841" s="69">
        <v>256104305100479</v>
      </c>
      <c r="BQ841" s="92">
        <v>0.227</v>
      </c>
      <c r="BR841" s="93">
        <v>0.0227</v>
      </c>
      <c r="BS841" s="94">
        <f t="shared" si="140"/>
        <v>0.2497</v>
      </c>
      <c r="BT841" s="95">
        <v>0.0953021666666667</v>
      </c>
      <c r="BU841" s="101">
        <f t="shared" si="141"/>
        <v>0.345002166666667</v>
      </c>
      <c r="BV841" s="102">
        <f t="shared" si="135"/>
        <v>3.2051282051282</v>
      </c>
      <c r="BW841" s="103">
        <v>249.7</v>
      </c>
      <c r="BX841" s="104">
        <f t="shared" si="142"/>
        <v>0.00110577617521367</v>
      </c>
      <c r="BY841" s="105">
        <v>1000</v>
      </c>
      <c r="BZ841" s="103" t="s">
        <v>32</v>
      </c>
      <c r="CA841" s="106" t="s">
        <v>189</v>
      </c>
      <c r="CB841" s="107" t="s">
        <v>148</v>
      </c>
      <c r="CC841" s="112" t="s">
        <v>149</v>
      </c>
      <c r="CD841" s="106"/>
      <c r="CE841" s="103" t="s">
        <v>192</v>
      </c>
      <c r="CF841" s="113"/>
      <c r="CG841" s="114">
        <v>2000019140</v>
      </c>
    </row>
    <row r="842" spans="1:85">
      <c r="A842" s="53" t="str">
        <f t="shared" si="133"/>
        <v>E1-04-09-46101</v>
      </c>
      <c r="B842" s="47" t="str">
        <f t="shared" si="134"/>
        <v>E1-04-09</v>
      </c>
      <c r="C842" s="153" t="s">
        <v>43</v>
      </c>
      <c r="D842" s="49">
        <v>46101</v>
      </c>
      <c r="E842" s="50" t="s">
        <v>14</v>
      </c>
      <c r="F842" s="51" t="s">
        <v>15</v>
      </c>
      <c r="G842" s="59">
        <v>9</v>
      </c>
      <c r="H842" s="51" t="s">
        <v>215</v>
      </c>
      <c r="I842" s="59">
        <v>4</v>
      </c>
      <c r="J842" s="60">
        <f>IF(ISBLANK(H842),"",IFERROR(VLOOKUP(B842,'Np PL4 Stock'!$A:$D,4,FALSE),""))</f>
        <v>46089</v>
      </c>
      <c r="K842" s="61">
        <f>IF(ISBLANK(H842),"",SUMIF('Np PL4 Stock'!$A:$A,B842,'Np PL4 Stock'!$N:$N))</f>
        <v>1.2</v>
      </c>
      <c r="L842" s="62">
        <f>IF(ISBLANK(H842),"",VLOOKUP(LEFT(B842,5),Unit!A:B,2,FALSE))</f>
        <v>10</v>
      </c>
      <c r="M842" s="63" t="str">
        <f>IF(ISBLANK(H842),"",IFERROR(VLOOKUP(B842,'Np PL4 Stock'!$A:$T,20,FALSE),""))</f>
        <v>V1-MB1</v>
      </c>
      <c r="N842" s="63" t="str">
        <f>IF(ISBLANK(H842),"",IFERROR(VLOOKUP(B842,'Np PL4 Stock'!$A:$U,21,FALSE),""))</f>
        <v>SIS</v>
      </c>
      <c r="O842" s="62">
        <f t="shared" si="139"/>
        <v>120</v>
      </c>
      <c r="P842" s="62">
        <f t="shared" si="137"/>
        <v>7.953e-5</v>
      </c>
      <c r="Q842" s="67">
        <f t="shared" si="136"/>
        <v>6.6275e-7</v>
      </c>
      <c r="R842" s="67">
        <f t="shared" si="138"/>
        <v>8.94845416666667e-7</v>
      </c>
      <c r="S842" s="59">
        <v>11</v>
      </c>
      <c r="T842" s="147">
        <v>7.644</v>
      </c>
      <c r="U842" s="147">
        <v>6.927</v>
      </c>
      <c r="V842" s="59">
        <v>92.135</v>
      </c>
      <c r="W842" s="59">
        <v>392</v>
      </c>
      <c r="X842" s="59">
        <v>96</v>
      </c>
      <c r="Y842" s="59">
        <v>100</v>
      </c>
      <c r="Z842" s="59">
        <v>88</v>
      </c>
      <c r="AA842" s="59">
        <v>0</v>
      </c>
      <c r="AB842" s="59">
        <v>0</v>
      </c>
      <c r="AC842" s="59">
        <v>0</v>
      </c>
      <c r="AD842" s="59">
        <v>0</v>
      </c>
      <c r="AE842" s="59">
        <v>100</v>
      </c>
      <c r="AF842" s="73" t="s">
        <v>38</v>
      </c>
      <c r="AG842" s="73">
        <v>45000</v>
      </c>
      <c r="AH842" s="73" t="s">
        <v>38</v>
      </c>
      <c r="AI842" s="73" t="s">
        <v>38</v>
      </c>
      <c r="AJ842" s="73" t="s">
        <v>38</v>
      </c>
      <c r="AK842" s="73" t="s">
        <v>32</v>
      </c>
      <c r="AL842" s="77" t="str">
        <f>IF(ISBLANK(S842),"",IF(AJ842="Fail","Fail",IF(E842="PL4",IF(AND(T842&gt;STD_01122025!$D$3,U842&lt;STD_01122025!$D$4,OR(AF842="ND",AF842&lt;STD_01122025!$D$7),AH842="ND"),"Pass","Fail"),IF(E842="PL12",IF(AND(S842&lt;STD_01122025!$F$2,T842&gt;STD_01122025!$F$3,U842&lt;STD_01122025!$F$4,V842&gt;STD_01122025!$F$5,X842&gt;STD_01122025!$F$6,OR(AF842="ND",AF842&lt;STD_01122025!$F$7),AH842="ND"),"Pass","Fail"),IF(E842="SuperPL",IF(AND(T842&gt;STD_01122025!$H$3,U842&lt;STD_01122025!$H$4,V842&gt;STD_01122025!$H$5,X842&gt;STD_01122025!$H$6,OR(AF842="ND",AF842&lt;STD_01122025!$H$7),AH842="ND"),"Pass","Fail"),IF(E842="Flight",IF(AND(T842&gt;STD_01122025!$J$3,U842&lt;STD_01122025!$J$4,X842&gt;STD_01122025!$J$6,OR(AF842="ND",AF842&lt;STD_01122025!$J$7),AH842="ND"),"Pass","Fail"),""))))))</f>
        <v>Pass</v>
      </c>
      <c r="AM842" s="62">
        <f>IF(ISBLANK(B842),"",IFERROR(IF(VLOOKUP(B842,'Np PL4 Stock'!$A:$J,10,FALSE)="Np4",D842-VLOOKUP(B842,'Np PL4 Stock'!$A:$E,5,FALSE),D842-VLOOKUP(B842,'Np PL4 Stock'!$A:$E,5,FALSE)-1),""))</f>
        <v>12</v>
      </c>
      <c r="AN842" s="147">
        <v>7.806</v>
      </c>
      <c r="AO842" s="147">
        <v>8.012</v>
      </c>
      <c r="AP842" s="59">
        <v>93.407</v>
      </c>
      <c r="AQ842" s="59">
        <v>362</v>
      </c>
      <c r="AR842" s="59">
        <v>97</v>
      </c>
      <c r="AS842" s="59">
        <v>100</v>
      </c>
      <c r="AT842" s="73" t="s">
        <v>38</v>
      </c>
      <c r="AU842" s="73">
        <v>69500</v>
      </c>
      <c r="AV842" s="73" t="s">
        <v>38</v>
      </c>
      <c r="AW842" s="73" t="s">
        <v>38</v>
      </c>
      <c r="AX842" s="84" t="s">
        <v>32</v>
      </c>
      <c r="AY842" s="59">
        <v>0</v>
      </c>
      <c r="AZ842" s="59">
        <v>0</v>
      </c>
      <c r="BA842" s="59">
        <v>0</v>
      </c>
      <c r="BB842" s="59">
        <v>0</v>
      </c>
      <c r="BC842" s="59">
        <v>0</v>
      </c>
      <c r="BD842" s="59">
        <v>0</v>
      </c>
      <c r="BE842" s="84" t="s">
        <v>38</v>
      </c>
      <c r="BF842" s="84" t="s">
        <v>38</v>
      </c>
      <c r="BG842" s="84" t="s">
        <v>38</v>
      </c>
      <c r="BH842" s="84" t="s">
        <v>38</v>
      </c>
      <c r="BI842" s="85" t="s">
        <v>569</v>
      </c>
      <c r="BJ842" s="86" t="s">
        <v>240</v>
      </c>
      <c r="BK842" s="64" t="s">
        <v>483</v>
      </c>
      <c r="BL842" s="86" t="s">
        <v>155</v>
      </c>
      <c r="BM842" s="86" t="s">
        <v>178</v>
      </c>
      <c r="BN842" s="86"/>
      <c r="BO842" s="59">
        <v>7</v>
      </c>
      <c r="BP842" s="69">
        <v>256104305100479</v>
      </c>
      <c r="BQ842" s="92">
        <v>0.373</v>
      </c>
      <c r="BR842" s="93">
        <v>0.0373</v>
      </c>
      <c r="BS842" s="94">
        <f t="shared" si="140"/>
        <v>0.4103</v>
      </c>
      <c r="BT842" s="95">
        <v>0.156597833333333</v>
      </c>
      <c r="BU842" s="101">
        <f t="shared" si="141"/>
        <v>0.566897833333333</v>
      </c>
      <c r="BV842" s="102">
        <f t="shared" si="135"/>
        <v>2.76243093922652</v>
      </c>
      <c r="BW842" s="103">
        <v>410.3</v>
      </c>
      <c r="BX842" s="104">
        <f t="shared" si="142"/>
        <v>0.00156601611418048</v>
      </c>
      <c r="BY842" s="105">
        <v>1000</v>
      </c>
      <c r="BZ842" s="103" t="s">
        <v>32</v>
      </c>
      <c r="CA842" s="106" t="s">
        <v>189</v>
      </c>
      <c r="CB842" s="107" t="s">
        <v>148</v>
      </c>
      <c r="CC842" s="112" t="s">
        <v>149</v>
      </c>
      <c r="CD842" s="106"/>
      <c r="CE842" s="103" t="s">
        <v>192</v>
      </c>
      <c r="CF842" s="113"/>
      <c r="CG842" s="114">
        <v>2000019140</v>
      </c>
    </row>
    <row r="843" spans="1:85">
      <c r="A843" s="53" t="str">
        <f t="shared" si="133"/>
        <v>E1-04-09-46101</v>
      </c>
      <c r="B843" s="47" t="str">
        <f t="shared" si="134"/>
        <v>E1-04-09</v>
      </c>
      <c r="C843" s="153" t="s">
        <v>43</v>
      </c>
      <c r="D843" s="49">
        <v>46101</v>
      </c>
      <c r="E843" s="50" t="s">
        <v>14</v>
      </c>
      <c r="F843" s="51" t="s">
        <v>15</v>
      </c>
      <c r="G843" s="59">
        <v>9</v>
      </c>
      <c r="H843" s="51" t="s">
        <v>215</v>
      </c>
      <c r="I843" s="59">
        <v>4</v>
      </c>
      <c r="J843" s="60">
        <f>IF(ISBLANK(H843),"",IFERROR(VLOOKUP(B843,'Np PL4 Stock'!$A:$D,4,FALSE),""))</f>
        <v>46089</v>
      </c>
      <c r="K843" s="61">
        <f>IF(ISBLANK(H843),"",SUMIF('Np PL4 Stock'!$A:$A,B843,'Np PL4 Stock'!$N:$N))</f>
        <v>1.2</v>
      </c>
      <c r="L843" s="62">
        <f>IF(ISBLANK(H843),"",VLOOKUP(LEFT(B843,5),Unit!A:B,2,FALSE))</f>
        <v>10</v>
      </c>
      <c r="M843" s="63" t="str">
        <f>IF(ISBLANK(H843),"",IFERROR(VLOOKUP(B843,'Np PL4 Stock'!$A:$T,20,FALSE),""))</f>
        <v>V1-MB1</v>
      </c>
      <c r="N843" s="63" t="str">
        <f>IF(ISBLANK(H843),"",IFERROR(VLOOKUP(B843,'Np PL4 Stock'!$A:$U,21,FALSE),""))</f>
        <v>SIS</v>
      </c>
      <c r="O843" s="62">
        <f t="shared" si="139"/>
        <v>120</v>
      </c>
      <c r="P843" s="62">
        <f t="shared" si="137"/>
        <v>7.953e-5</v>
      </c>
      <c r="Q843" s="67">
        <f t="shared" si="136"/>
        <v>6.6275e-7</v>
      </c>
      <c r="R843" s="67">
        <f t="shared" si="138"/>
        <v>8.94845416666667e-7</v>
      </c>
      <c r="S843" s="59">
        <v>11</v>
      </c>
      <c r="T843" s="147">
        <v>7.644</v>
      </c>
      <c r="U843" s="147">
        <v>6.927</v>
      </c>
      <c r="V843" s="59">
        <v>92.135</v>
      </c>
      <c r="W843" s="59">
        <v>392</v>
      </c>
      <c r="X843" s="59">
        <v>96</v>
      </c>
      <c r="Y843" s="59">
        <v>100</v>
      </c>
      <c r="Z843" s="59">
        <v>88</v>
      </c>
      <c r="AA843" s="59">
        <v>0</v>
      </c>
      <c r="AB843" s="59">
        <v>0</v>
      </c>
      <c r="AC843" s="59">
        <v>0</v>
      </c>
      <c r="AD843" s="59">
        <v>0</v>
      </c>
      <c r="AE843" s="59">
        <v>100</v>
      </c>
      <c r="AF843" s="73" t="s">
        <v>38</v>
      </c>
      <c r="AG843" s="73">
        <v>45000</v>
      </c>
      <c r="AH843" s="73" t="s">
        <v>38</v>
      </c>
      <c r="AI843" s="73" t="s">
        <v>38</v>
      </c>
      <c r="AJ843" s="73" t="s">
        <v>38</v>
      </c>
      <c r="AK843" s="73" t="s">
        <v>32</v>
      </c>
      <c r="AL843" s="77" t="str">
        <f>IF(ISBLANK(S843),"",IF(AJ843="Fail","Fail",IF(E843="PL4",IF(AND(T843&gt;STD_01122025!$D$3,U843&lt;STD_01122025!$D$4,OR(AF843="ND",AF843&lt;STD_01122025!$D$7),AH843="ND"),"Pass","Fail"),IF(E843="PL12",IF(AND(S843&lt;STD_01122025!$F$2,T843&gt;STD_01122025!$F$3,U843&lt;STD_01122025!$F$4,V843&gt;STD_01122025!$F$5,X843&gt;STD_01122025!$F$6,OR(AF843="ND",AF843&lt;STD_01122025!$F$7),AH843="ND"),"Pass","Fail"),IF(E843="SuperPL",IF(AND(T843&gt;STD_01122025!$H$3,U843&lt;STD_01122025!$H$4,V843&gt;STD_01122025!$H$5,X843&gt;STD_01122025!$H$6,OR(AF843="ND",AF843&lt;STD_01122025!$H$7),AH843="ND"),"Pass","Fail"),IF(E843="Flight",IF(AND(T843&gt;STD_01122025!$J$3,U843&lt;STD_01122025!$J$4,X843&gt;STD_01122025!$J$6,OR(AF843="ND",AF843&lt;STD_01122025!$J$7),AH843="ND"),"Pass","Fail"),""))))))</f>
        <v>Pass</v>
      </c>
      <c r="AM843" s="62">
        <f>IF(ISBLANK(B843),"",IFERROR(IF(VLOOKUP(B843,'Np PL4 Stock'!$A:$J,10,FALSE)="Np4",D843-VLOOKUP(B843,'Np PL4 Stock'!$A:$E,5,FALSE),D843-VLOOKUP(B843,'Np PL4 Stock'!$A:$E,5,FALSE)-1),""))</f>
        <v>12</v>
      </c>
      <c r="AN843" s="147">
        <v>7.806</v>
      </c>
      <c r="AO843" s="147">
        <v>8.012</v>
      </c>
      <c r="AP843" s="59">
        <v>93.407</v>
      </c>
      <c r="AQ843" s="59">
        <v>362</v>
      </c>
      <c r="AR843" s="59">
        <v>97</v>
      </c>
      <c r="AS843" s="59">
        <v>100</v>
      </c>
      <c r="AT843" s="73" t="s">
        <v>38</v>
      </c>
      <c r="AU843" s="73">
        <v>69500</v>
      </c>
      <c r="AV843" s="73" t="s">
        <v>38</v>
      </c>
      <c r="AW843" s="73" t="s">
        <v>38</v>
      </c>
      <c r="AX843" s="84" t="s">
        <v>32</v>
      </c>
      <c r="AY843" s="59">
        <v>0</v>
      </c>
      <c r="AZ843" s="59">
        <v>0</v>
      </c>
      <c r="BA843" s="59">
        <v>0</v>
      </c>
      <c r="BB843" s="59">
        <v>0</v>
      </c>
      <c r="BC843" s="59">
        <v>0</v>
      </c>
      <c r="BD843" s="59">
        <v>0</v>
      </c>
      <c r="BE843" s="84" t="s">
        <v>38</v>
      </c>
      <c r="BF843" s="84" t="s">
        <v>38</v>
      </c>
      <c r="BG843" s="84" t="s">
        <v>38</v>
      </c>
      <c r="BH843" s="84" t="s">
        <v>38</v>
      </c>
      <c r="BI843" s="85" t="s">
        <v>554</v>
      </c>
      <c r="BJ843" s="86" t="s">
        <v>240</v>
      </c>
      <c r="BK843" s="86" t="s">
        <v>483</v>
      </c>
      <c r="BL843" s="86" t="s">
        <v>155</v>
      </c>
      <c r="BM843" s="86" t="s">
        <v>178</v>
      </c>
      <c r="BN843" s="86"/>
      <c r="BO843" s="59">
        <v>7</v>
      </c>
      <c r="BP843" s="69">
        <v>256104305100480</v>
      </c>
      <c r="BQ843" s="92">
        <v>0.35</v>
      </c>
      <c r="BR843" s="93">
        <v>0.035</v>
      </c>
      <c r="BS843" s="94">
        <f t="shared" si="140"/>
        <v>0.385</v>
      </c>
      <c r="BT843" s="95">
        <v>0.121916666666667</v>
      </c>
      <c r="BU843" s="101">
        <f t="shared" si="141"/>
        <v>0.506916666666667</v>
      </c>
      <c r="BV843" s="102">
        <f t="shared" si="135"/>
        <v>2.76243093922652</v>
      </c>
      <c r="BW843" s="103">
        <v>385</v>
      </c>
      <c r="BX843" s="104">
        <f t="shared" si="142"/>
        <v>0.00140032228360958</v>
      </c>
      <c r="BY843" s="105">
        <v>1000</v>
      </c>
      <c r="BZ843" s="103" t="s">
        <v>32</v>
      </c>
      <c r="CA843" s="106" t="s">
        <v>189</v>
      </c>
      <c r="CB843" s="107" t="s">
        <v>148</v>
      </c>
      <c r="CC843" s="112" t="s">
        <v>149</v>
      </c>
      <c r="CD843" s="106"/>
      <c r="CE843" s="103" t="s">
        <v>192</v>
      </c>
      <c r="CF843" s="113"/>
      <c r="CG843" s="114">
        <v>2000026382</v>
      </c>
    </row>
    <row r="844" spans="1:85">
      <c r="A844" s="53" t="str">
        <f t="shared" si="133"/>
        <v>E1-06-09-46101</v>
      </c>
      <c r="B844" s="47" t="str">
        <f t="shared" si="134"/>
        <v>E1-06-09</v>
      </c>
      <c r="C844" s="153" t="s">
        <v>43</v>
      </c>
      <c r="D844" s="49">
        <v>46101</v>
      </c>
      <c r="E844" s="50" t="s">
        <v>14</v>
      </c>
      <c r="F844" s="51" t="s">
        <v>15</v>
      </c>
      <c r="G844" s="59">
        <v>9</v>
      </c>
      <c r="H844" s="51" t="s">
        <v>215</v>
      </c>
      <c r="I844" s="59">
        <v>6</v>
      </c>
      <c r="J844" s="60">
        <f>IF(ISBLANK(H844),"",IFERROR(VLOOKUP(B844,'Np PL4 Stock'!$A:$D,4,FALSE),""))</f>
        <v>46089</v>
      </c>
      <c r="K844" s="61">
        <f>IF(ISBLANK(H844),"",SUMIF('Np PL4 Stock'!$A:$A,B844,'Np PL4 Stock'!$N:$N))</f>
        <v>1.2</v>
      </c>
      <c r="L844" s="62">
        <f>IF(ISBLANK(H844),"",VLOOKUP(LEFT(B844,5),Unit!A:B,2,FALSE))</f>
        <v>10</v>
      </c>
      <c r="M844" s="63" t="str">
        <f>IF(ISBLANK(H844),"",IFERROR(VLOOKUP(B844,'Np PL4 Stock'!$A:$T,20,FALSE),""))</f>
        <v>V1-MB1</v>
      </c>
      <c r="N844" s="63" t="str">
        <f>IF(ISBLANK(H844),"",IFERROR(VLOOKUP(B844,'Np PL4 Stock'!$A:$U,21,FALSE),""))</f>
        <v>SIS</v>
      </c>
      <c r="O844" s="62">
        <f t="shared" si="139"/>
        <v>120</v>
      </c>
      <c r="P844" s="62">
        <f t="shared" si="137"/>
        <v>7.7e-5</v>
      </c>
      <c r="Q844" s="67">
        <f>IFERROR(SUM(SUMIF(B:B,B844,BQ:BQ),SUMIF(B:B,B844,BR:BR))/(K844*10^6),"")</f>
        <v>6.41666666666667e-7</v>
      </c>
      <c r="R844" s="67">
        <f t="shared" si="138"/>
        <v>8.70848611111111e-7</v>
      </c>
      <c r="S844" s="59">
        <v>11</v>
      </c>
      <c r="T844" s="147">
        <v>7.543</v>
      </c>
      <c r="U844" s="147">
        <v>6.202</v>
      </c>
      <c r="V844" s="59">
        <v>82.955</v>
      </c>
      <c r="W844" s="59">
        <v>419</v>
      </c>
      <c r="X844" s="59">
        <v>95</v>
      </c>
      <c r="Y844" s="59">
        <v>100</v>
      </c>
      <c r="Z844" s="59">
        <v>84</v>
      </c>
      <c r="AA844" s="59">
        <v>0</v>
      </c>
      <c r="AB844" s="59">
        <v>0</v>
      </c>
      <c r="AC844" s="59">
        <v>0</v>
      </c>
      <c r="AD844" s="59">
        <v>0</v>
      </c>
      <c r="AE844" s="59">
        <v>100</v>
      </c>
      <c r="AF844" s="73" t="s">
        <v>38</v>
      </c>
      <c r="AG844" s="73">
        <v>35000</v>
      </c>
      <c r="AH844" s="73" t="s">
        <v>38</v>
      </c>
      <c r="AI844" s="73" t="s">
        <v>38</v>
      </c>
      <c r="AJ844" s="73" t="s">
        <v>38</v>
      </c>
      <c r="AK844" s="73" t="s">
        <v>32</v>
      </c>
      <c r="AL844" s="77" t="str">
        <f>IF(ISBLANK(S844),"",IF(AJ844="Fail","Fail",IF(E844="PL4",IF(AND(T844&gt;STD_01122025!$D$3,U844&lt;STD_01122025!$D$4,OR(AF844="ND",AF844&lt;STD_01122025!$D$7),AH844="ND"),"Pass","Fail"),IF(E844="PL12",IF(AND(S844&lt;STD_01122025!$F$2,T844&gt;STD_01122025!$F$3,U844&lt;STD_01122025!$F$4,V844&gt;STD_01122025!$F$5,X844&gt;STD_01122025!$F$6,OR(AF844="ND",AF844&lt;STD_01122025!$F$7),AH844="ND"),"Pass","Fail"),IF(E844="SuperPL",IF(AND(T844&gt;STD_01122025!$H$3,U844&lt;STD_01122025!$H$4,V844&gt;STD_01122025!$H$5,X844&gt;STD_01122025!$H$6,OR(AF844="ND",AF844&lt;STD_01122025!$H$7),AH844="ND"),"Pass","Fail"),IF(E844="Flight",IF(AND(T844&gt;STD_01122025!$J$3,U844&lt;STD_01122025!$J$4,X844&gt;STD_01122025!$J$6,OR(AF844="ND",AF844&lt;STD_01122025!$J$7),AH844="ND"),"Pass","Fail"),""))))))</f>
        <v>Pass</v>
      </c>
      <c r="AM844" s="62">
        <f>IF(ISBLANK(B844),"",IFERROR(IF(VLOOKUP(B844,'Np PL4 Stock'!$A:$J,10,FALSE)="Np4",D844-VLOOKUP(B844,'Np PL4 Stock'!$A:$E,5,FALSE),D844-VLOOKUP(B844,'Np PL4 Stock'!$A:$E,5,FALSE)-1),""))</f>
        <v>12</v>
      </c>
      <c r="AN844" s="147">
        <v>7.775</v>
      </c>
      <c r="AO844" s="147">
        <v>7.609</v>
      </c>
      <c r="AP844" s="59">
        <v>95</v>
      </c>
      <c r="AQ844" s="59">
        <v>378</v>
      </c>
      <c r="AR844" s="59">
        <v>97</v>
      </c>
      <c r="AS844" s="59">
        <v>100</v>
      </c>
      <c r="AT844" s="73" t="s">
        <v>38</v>
      </c>
      <c r="AU844" s="73">
        <v>73000</v>
      </c>
      <c r="AV844" s="73" t="s">
        <v>38</v>
      </c>
      <c r="AW844" s="73" t="s">
        <v>38</v>
      </c>
      <c r="AX844" s="84" t="s">
        <v>32</v>
      </c>
      <c r="AY844" s="59">
        <v>0</v>
      </c>
      <c r="AZ844" s="59">
        <v>0</v>
      </c>
      <c r="BA844" s="59">
        <v>0</v>
      </c>
      <c r="BB844" s="59">
        <v>0</v>
      </c>
      <c r="BC844" s="59">
        <v>0</v>
      </c>
      <c r="BD844" s="59">
        <v>0</v>
      </c>
      <c r="BE844" s="84" t="s">
        <v>38</v>
      </c>
      <c r="BF844" s="84" t="s">
        <v>38</v>
      </c>
      <c r="BG844" s="84" t="s">
        <v>38</v>
      </c>
      <c r="BH844" s="84" t="s">
        <v>38</v>
      </c>
      <c r="BI844" s="85" t="s">
        <v>554</v>
      </c>
      <c r="BJ844" s="86" t="s">
        <v>240</v>
      </c>
      <c r="BK844" s="86" t="s">
        <v>483</v>
      </c>
      <c r="BL844" s="86" t="s">
        <v>155</v>
      </c>
      <c r="BM844" s="86" t="s">
        <v>178</v>
      </c>
      <c r="BN844" s="86"/>
      <c r="BO844" s="59">
        <v>7</v>
      </c>
      <c r="BP844" s="69">
        <v>256104305100480</v>
      </c>
      <c r="BQ844" s="92">
        <v>0.25</v>
      </c>
      <c r="BR844" s="93">
        <v>0.025</v>
      </c>
      <c r="BS844" s="94">
        <f t="shared" si="140"/>
        <v>0.275</v>
      </c>
      <c r="BT844" s="95">
        <v>0.0870833333333334</v>
      </c>
      <c r="BU844" s="101">
        <f t="shared" si="141"/>
        <v>0.362083333333333</v>
      </c>
      <c r="BV844" s="102">
        <f t="shared" si="135"/>
        <v>2.64550264550265</v>
      </c>
      <c r="BW844" s="103">
        <v>275</v>
      </c>
      <c r="BX844" s="104">
        <f t="shared" si="142"/>
        <v>0.000957892416225751</v>
      </c>
      <c r="BY844" s="105">
        <v>1000</v>
      </c>
      <c r="BZ844" s="103" t="s">
        <v>32</v>
      </c>
      <c r="CA844" s="106" t="s">
        <v>189</v>
      </c>
      <c r="CB844" s="107" t="s">
        <v>148</v>
      </c>
      <c r="CC844" s="112" t="s">
        <v>149</v>
      </c>
      <c r="CD844" s="106"/>
      <c r="CE844" s="103" t="s">
        <v>192</v>
      </c>
      <c r="CF844" s="113"/>
      <c r="CG844" s="114">
        <v>2000026382</v>
      </c>
    </row>
    <row r="845" spans="1:85">
      <c r="A845" s="53" t="str">
        <f t="shared" si="133"/>
        <v>E1-06-09-46101</v>
      </c>
      <c r="B845" s="47" t="str">
        <f t="shared" si="134"/>
        <v>E1-06-09</v>
      </c>
      <c r="C845" s="153" t="s">
        <v>43</v>
      </c>
      <c r="D845" s="49">
        <v>46101</v>
      </c>
      <c r="E845" s="50" t="s">
        <v>14</v>
      </c>
      <c r="F845" s="51" t="s">
        <v>15</v>
      </c>
      <c r="G845" s="59">
        <v>9</v>
      </c>
      <c r="H845" s="51" t="s">
        <v>215</v>
      </c>
      <c r="I845" s="59">
        <v>6</v>
      </c>
      <c r="J845" s="60">
        <f>IF(ISBLANK(H845),"",IFERROR(VLOOKUP(B845,'Np PL4 Stock'!$A:$D,4,FALSE),""))</f>
        <v>46089</v>
      </c>
      <c r="K845" s="61">
        <f>IF(ISBLANK(H845),"",SUMIF('Np PL4 Stock'!$A:$A,B845,'Np PL4 Stock'!$N:$N))</f>
        <v>1.2</v>
      </c>
      <c r="L845" s="62">
        <f>IF(ISBLANK(H845),"",VLOOKUP(LEFT(B845,5),Unit!A:B,2,FALSE))</f>
        <v>10</v>
      </c>
      <c r="M845" s="63" t="str">
        <f>IF(ISBLANK(H845),"",IFERROR(VLOOKUP(B845,'Np PL4 Stock'!$A:$T,20,FALSE),""))</f>
        <v>V1-MB1</v>
      </c>
      <c r="N845" s="63" t="str">
        <f>IF(ISBLANK(H845),"",IFERROR(VLOOKUP(B845,'Np PL4 Stock'!$A:$U,21,FALSE),""))</f>
        <v>SIS</v>
      </c>
      <c r="O845" s="62">
        <f t="shared" si="139"/>
        <v>120</v>
      </c>
      <c r="P845" s="62">
        <f t="shared" si="137"/>
        <v>7.7e-5</v>
      </c>
      <c r="Q845" s="67">
        <f>IFERROR(SUM(SUMIF(B:B,B845,BQ:BQ),SUMIF(B:B,B845,BR:BR))/(K845*10^6),"")</f>
        <v>6.41666666666667e-7</v>
      </c>
      <c r="R845" s="67">
        <f t="shared" si="138"/>
        <v>8.70848611111111e-7</v>
      </c>
      <c r="S845" s="59">
        <v>11</v>
      </c>
      <c r="T845" s="147">
        <v>7.543</v>
      </c>
      <c r="U845" s="147">
        <v>6.202</v>
      </c>
      <c r="V845" s="59">
        <v>82.955</v>
      </c>
      <c r="W845" s="59">
        <v>419</v>
      </c>
      <c r="X845" s="59">
        <v>95</v>
      </c>
      <c r="Y845" s="59">
        <v>100</v>
      </c>
      <c r="Z845" s="59">
        <v>84</v>
      </c>
      <c r="AA845" s="59">
        <v>0</v>
      </c>
      <c r="AB845" s="59">
        <v>0</v>
      </c>
      <c r="AC845" s="59">
        <v>0</v>
      </c>
      <c r="AD845" s="59">
        <v>0</v>
      </c>
      <c r="AE845" s="59">
        <v>100</v>
      </c>
      <c r="AF845" s="73" t="s">
        <v>38</v>
      </c>
      <c r="AG845" s="73">
        <v>35000</v>
      </c>
      <c r="AH845" s="73" t="s">
        <v>38</v>
      </c>
      <c r="AI845" s="73" t="s">
        <v>38</v>
      </c>
      <c r="AJ845" s="73" t="s">
        <v>38</v>
      </c>
      <c r="AK845" s="73" t="s">
        <v>32</v>
      </c>
      <c r="AL845" s="77" t="str">
        <f>IF(ISBLANK(S845),"",IF(AJ845="Fail","Fail",IF(E845="PL4",IF(AND(T845&gt;STD_01122025!$D$3,U845&lt;STD_01122025!$D$4,OR(AF845="ND",AF845&lt;STD_01122025!$D$7),AH845="ND"),"Pass","Fail"),IF(E845="PL12",IF(AND(S845&lt;STD_01122025!$F$2,T845&gt;STD_01122025!$F$3,U845&lt;STD_01122025!$F$4,V845&gt;STD_01122025!$F$5,X845&gt;STD_01122025!$F$6,OR(AF845="ND",AF845&lt;STD_01122025!$F$7),AH845="ND"),"Pass","Fail"),IF(E845="SuperPL",IF(AND(T845&gt;STD_01122025!$H$3,U845&lt;STD_01122025!$H$4,V845&gt;STD_01122025!$H$5,X845&gt;STD_01122025!$H$6,OR(AF845="ND",AF845&lt;STD_01122025!$H$7),AH845="ND"),"Pass","Fail"),IF(E845="Flight",IF(AND(T845&gt;STD_01122025!$J$3,U845&lt;STD_01122025!$J$4,X845&gt;STD_01122025!$J$6,OR(AF845="ND",AF845&lt;STD_01122025!$J$7),AH845="ND"),"Pass","Fail"),""))))))</f>
        <v>Pass</v>
      </c>
      <c r="AM845" s="62">
        <f>IF(ISBLANK(B845),"",IFERROR(IF(VLOOKUP(B845,'Np PL4 Stock'!$A:$J,10,FALSE)="Np4",D845-VLOOKUP(B845,'Np PL4 Stock'!$A:$E,5,FALSE),D845-VLOOKUP(B845,'Np PL4 Stock'!$A:$E,5,FALSE)-1),""))</f>
        <v>12</v>
      </c>
      <c r="AN845" s="147">
        <v>7.775</v>
      </c>
      <c r="AO845" s="147">
        <v>7.609</v>
      </c>
      <c r="AP845" s="59">
        <v>95</v>
      </c>
      <c r="AQ845" s="59">
        <v>378</v>
      </c>
      <c r="AR845" s="59">
        <v>97</v>
      </c>
      <c r="AS845" s="59">
        <v>100</v>
      </c>
      <c r="AT845" s="73" t="s">
        <v>38</v>
      </c>
      <c r="AU845" s="73">
        <v>73000</v>
      </c>
      <c r="AV845" s="73" t="s">
        <v>38</v>
      </c>
      <c r="AW845" s="73" t="s">
        <v>38</v>
      </c>
      <c r="AX845" s="84" t="s">
        <v>32</v>
      </c>
      <c r="AY845" s="59">
        <v>0</v>
      </c>
      <c r="AZ845" s="59">
        <v>0</v>
      </c>
      <c r="BA845" s="59">
        <v>0</v>
      </c>
      <c r="BB845" s="59">
        <v>0</v>
      </c>
      <c r="BC845" s="59">
        <v>0</v>
      </c>
      <c r="BD845" s="59">
        <v>0</v>
      </c>
      <c r="BE845" s="84" t="s">
        <v>38</v>
      </c>
      <c r="BF845" s="84" t="s">
        <v>38</v>
      </c>
      <c r="BG845" s="84" t="s">
        <v>38</v>
      </c>
      <c r="BH845" s="84" t="s">
        <v>38</v>
      </c>
      <c r="BI845" s="85" t="s">
        <v>819</v>
      </c>
      <c r="BJ845" s="86" t="s">
        <v>240</v>
      </c>
      <c r="BK845" s="71" t="s">
        <v>483</v>
      </c>
      <c r="BL845" s="86" t="s">
        <v>155</v>
      </c>
      <c r="BM845" s="86" t="s">
        <v>178</v>
      </c>
      <c r="BN845" s="86"/>
      <c r="BO845" s="59">
        <v>7</v>
      </c>
      <c r="BP845" s="69">
        <v>256104305100481</v>
      </c>
      <c r="BQ845" s="92">
        <v>0.45</v>
      </c>
      <c r="BR845" s="93">
        <v>0.045</v>
      </c>
      <c r="BS845" s="94">
        <f t="shared" si="140"/>
        <v>0.495</v>
      </c>
      <c r="BT845" s="95">
        <v>0.187935</v>
      </c>
      <c r="BU845" s="101">
        <f t="shared" si="141"/>
        <v>0.682935</v>
      </c>
      <c r="BV845" s="102">
        <f t="shared" si="135"/>
        <v>2.64550264550265</v>
      </c>
      <c r="BW845" s="103">
        <v>495</v>
      </c>
      <c r="BX845" s="104">
        <f t="shared" si="142"/>
        <v>0.00180670634920635</v>
      </c>
      <c r="BY845" s="105">
        <v>1000</v>
      </c>
      <c r="BZ845" s="103" t="s">
        <v>32</v>
      </c>
      <c r="CA845" s="106" t="s">
        <v>189</v>
      </c>
      <c r="CB845" s="107" t="s">
        <v>148</v>
      </c>
      <c r="CC845" s="112" t="s">
        <v>149</v>
      </c>
      <c r="CD845" s="106"/>
      <c r="CE845" s="103" t="s">
        <v>192</v>
      </c>
      <c r="CF845" s="113"/>
      <c r="CG845" s="114">
        <v>2000003433</v>
      </c>
    </row>
    <row r="846" spans="1:85">
      <c r="A846" s="53" t="str">
        <f t="shared" si="133"/>
        <v>E1-03-09-46102</v>
      </c>
      <c r="B846" s="47" t="str">
        <f t="shared" si="134"/>
        <v>E1-03-09</v>
      </c>
      <c r="C846" s="153" t="s">
        <v>43</v>
      </c>
      <c r="D846" s="49">
        <v>46102</v>
      </c>
      <c r="E846" s="50" t="s">
        <v>14</v>
      </c>
      <c r="F846" s="51" t="s">
        <v>15</v>
      </c>
      <c r="G846" s="59">
        <v>9</v>
      </c>
      <c r="H846" s="51" t="s">
        <v>215</v>
      </c>
      <c r="I846" s="59">
        <v>3</v>
      </c>
      <c r="J846" s="60">
        <f>IF(ISBLANK(H846),"",IFERROR(VLOOKUP(B846,'Np PL4 Stock'!$A:$D,4,FALSE),""))</f>
        <v>46089</v>
      </c>
      <c r="K846" s="61">
        <f>IF(ISBLANK(H846),"",SUMIF('Np PL4 Stock'!$A:$A,B846,'Np PL4 Stock'!$N:$N))</f>
        <v>1.2</v>
      </c>
      <c r="L846" s="62">
        <f>IF(ISBLANK(H846),"",VLOOKUP(LEFT(B846,5),Unit!A:B,2,FALSE))</f>
        <v>10</v>
      </c>
      <c r="M846" s="63" t="str">
        <f>IF(ISBLANK(H846),"",IFERROR(VLOOKUP(B846,'Np PL4 Stock'!$A:$T,20,FALSE),""))</f>
        <v>V1-MB1</v>
      </c>
      <c r="N846" s="63" t="str">
        <f>IF(ISBLANK(H846),"",IFERROR(VLOOKUP(B846,'Np PL4 Stock'!$A:$U,21,FALSE),""))</f>
        <v>SIS</v>
      </c>
      <c r="O846" s="62">
        <f t="shared" si="139"/>
        <v>120</v>
      </c>
      <c r="P846" s="62">
        <f t="shared" si="137"/>
        <v>6.6e-5</v>
      </c>
      <c r="Q846" s="67">
        <f>IFERROR(SUM(SUMIF(B:B,B846,BQ:BQ),SUMIF(B:B,B846,BR:BR))/(K846*10^6),"")</f>
        <v>5.5e-7</v>
      </c>
      <c r="R846" s="67">
        <f t="shared" si="138"/>
        <v>7.29116666666668e-7</v>
      </c>
      <c r="S846" s="59">
        <v>12</v>
      </c>
      <c r="T846" s="147">
        <v>7.691</v>
      </c>
      <c r="U846" s="147">
        <v>6.327</v>
      </c>
      <c r="V846" s="59">
        <v>91.667</v>
      </c>
      <c r="W846" s="59">
        <v>390</v>
      </c>
      <c r="X846" s="59">
        <v>96</v>
      </c>
      <c r="Y846" s="59">
        <v>100</v>
      </c>
      <c r="Z846" s="59">
        <v>84</v>
      </c>
      <c r="AA846" s="59">
        <v>0</v>
      </c>
      <c r="AB846" s="59">
        <v>0</v>
      </c>
      <c r="AC846" s="59">
        <v>0</v>
      </c>
      <c r="AD846" s="59">
        <v>0</v>
      </c>
      <c r="AE846" s="59">
        <v>100</v>
      </c>
      <c r="AF846" s="73" t="s">
        <v>38</v>
      </c>
      <c r="AG846" s="73">
        <v>65000</v>
      </c>
      <c r="AH846" s="73" t="s">
        <v>38</v>
      </c>
      <c r="AI846" s="73" t="s">
        <v>38</v>
      </c>
      <c r="AJ846" s="73" t="s">
        <v>38</v>
      </c>
      <c r="AK846" s="73" t="s">
        <v>32</v>
      </c>
      <c r="AL846" s="77" t="str">
        <f>IF(ISBLANK(S846),"",IF(AJ846="Fail","Fail",IF(E846="PL4",IF(AND(T846&gt;STD_01122025!$D$3,U846&lt;STD_01122025!$D$4,OR(AF846="ND",AF846&lt;STD_01122025!$D$7),AH846="ND"),"Pass","Fail"),IF(E846="PL12",IF(AND(S846&lt;STD_01122025!$F$2,T846&gt;STD_01122025!$F$3,U846&lt;STD_01122025!$F$4,V846&gt;STD_01122025!$F$5,X846&gt;STD_01122025!$F$6,OR(AF846="ND",AF846&lt;STD_01122025!$F$7),AH846="ND"),"Pass","Fail"),IF(E846="SuperPL",IF(AND(T846&gt;STD_01122025!$H$3,U846&lt;STD_01122025!$H$4,V846&gt;STD_01122025!$H$5,X846&gt;STD_01122025!$H$6,OR(AF846="ND",AF846&lt;STD_01122025!$H$7),AH846="ND"),"Pass","Fail"),IF(E846="Flight",IF(AND(T846&gt;STD_01122025!$J$3,U846&lt;STD_01122025!$J$4,X846&gt;STD_01122025!$J$6,OR(AF846="ND",AF846&lt;STD_01122025!$J$7),AH846="ND"),"Pass","Fail"),""))))))</f>
        <v>Pass</v>
      </c>
      <c r="AM846" s="62">
        <f>IF(ISBLANK(B846),"",IFERROR(IF(VLOOKUP(B846,'Np PL4 Stock'!$A:$J,10,FALSE)="Np4",D846-VLOOKUP(B846,'Np PL4 Stock'!$A:$E,5,FALSE),D846-VLOOKUP(B846,'Np PL4 Stock'!$A:$E,5,FALSE)-1),""))</f>
        <v>13</v>
      </c>
      <c r="AN846" s="147">
        <v>8.009</v>
      </c>
      <c r="AO846" s="147">
        <v>7.299</v>
      </c>
      <c r="AP846" s="59">
        <v>96</v>
      </c>
      <c r="AQ846" s="59">
        <v>323</v>
      </c>
      <c r="AR846" s="59">
        <v>98</v>
      </c>
      <c r="AS846" s="59">
        <v>100</v>
      </c>
      <c r="AT846" s="73" t="s">
        <v>38</v>
      </c>
      <c r="AU846" s="73">
        <v>71500</v>
      </c>
      <c r="AV846" s="73" t="s">
        <v>38</v>
      </c>
      <c r="AW846" s="73" t="s">
        <v>38</v>
      </c>
      <c r="AX846" s="84" t="s">
        <v>32</v>
      </c>
      <c r="AY846" s="59">
        <v>0</v>
      </c>
      <c r="AZ846" s="59">
        <v>0</v>
      </c>
      <c r="BA846" s="59">
        <v>0</v>
      </c>
      <c r="BB846" s="59">
        <v>0</v>
      </c>
      <c r="BC846" s="59">
        <v>0</v>
      </c>
      <c r="BD846" s="59">
        <v>0</v>
      </c>
      <c r="BE846" s="84" t="s">
        <v>38</v>
      </c>
      <c r="BF846" s="84" t="s">
        <v>38</v>
      </c>
      <c r="BG846" s="84" t="s">
        <v>38</v>
      </c>
      <c r="BH846" s="84" t="s">
        <v>38</v>
      </c>
      <c r="BI846" s="85" t="s">
        <v>504</v>
      </c>
      <c r="BJ846" s="86" t="s">
        <v>246</v>
      </c>
      <c r="BK846" s="86" t="s">
        <v>481</v>
      </c>
      <c r="BL846" s="86" t="s">
        <v>155</v>
      </c>
      <c r="BM846" s="86" t="s">
        <v>178</v>
      </c>
      <c r="BN846" s="86"/>
      <c r="BO846" s="59">
        <v>7</v>
      </c>
      <c r="BP846" s="69">
        <v>256104305100482</v>
      </c>
      <c r="BQ846" s="92">
        <v>0.6</v>
      </c>
      <c r="BR846" s="93">
        <v>0.06</v>
      </c>
      <c r="BS846" s="94">
        <f t="shared" si="140"/>
        <v>0.66</v>
      </c>
      <c r="BT846" s="95">
        <v>0.214940000000002</v>
      </c>
      <c r="BU846" s="101">
        <f t="shared" si="141"/>
        <v>0.874940000000002</v>
      </c>
      <c r="BV846" s="102">
        <f t="shared" si="135"/>
        <v>3.09597523219814</v>
      </c>
      <c r="BW846" s="103">
        <v>660</v>
      </c>
      <c r="BX846" s="104">
        <f t="shared" si="142"/>
        <v>0.00270879256965945</v>
      </c>
      <c r="BY846" s="105">
        <v>1000</v>
      </c>
      <c r="BZ846" s="103" t="s">
        <v>32</v>
      </c>
      <c r="CA846" s="106" t="s">
        <v>189</v>
      </c>
      <c r="CB846" s="107" t="s">
        <v>148</v>
      </c>
      <c r="CC846" s="112" t="s">
        <v>149</v>
      </c>
      <c r="CD846" s="106"/>
      <c r="CE846" s="103" t="s">
        <v>192</v>
      </c>
      <c r="CF846" s="113"/>
      <c r="CG846" s="114">
        <v>2000021307</v>
      </c>
    </row>
    <row r="847" spans="1:85">
      <c r="A847" s="53" t="str">
        <f t="shared" si="133"/>
        <v>E1-02-09-46102</v>
      </c>
      <c r="B847" s="47" t="str">
        <f t="shared" si="134"/>
        <v>E1-02-09</v>
      </c>
      <c r="C847" s="153" t="s">
        <v>43</v>
      </c>
      <c r="D847" s="49">
        <v>46102</v>
      </c>
      <c r="E847" s="50" t="s">
        <v>14</v>
      </c>
      <c r="F847" s="51" t="s">
        <v>15</v>
      </c>
      <c r="G847" s="59">
        <v>9</v>
      </c>
      <c r="H847" s="51" t="s">
        <v>215</v>
      </c>
      <c r="I847" s="59">
        <v>2</v>
      </c>
      <c r="J847" s="60">
        <f>IF(ISBLANK(H847),"",IFERROR(VLOOKUP(B847,'Np PL4 Stock'!$A:$D,4,FALSE),""))</f>
        <v>46089</v>
      </c>
      <c r="K847" s="61">
        <f>IF(ISBLANK(H847),"",SUMIF('Np PL4 Stock'!$A:$A,B847,'Np PL4 Stock'!$N:$N))</f>
        <v>1.2</v>
      </c>
      <c r="L847" s="62">
        <f>IF(ISBLANK(H847),"",VLOOKUP(LEFT(B847,5),Unit!A:B,2,FALSE))</f>
        <v>10</v>
      </c>
      <c r="M847" s="63" t="str">
        <f>IF(ISBLANK(H847),"",IFERROR(VLOOKUP(B847,'Np PL4 Stock'!$A:$T,20,FALSE),""))</f>
        <v>V1-MB1</v>
      </c>
      <c r="N847" s="63" t="str">
        <f>IF(ISBLANK(H847),"",IFERROR(VLOOKUP(B847,'Np PL4 Stock'!$A:$U,21,FALSE),""))</f>
        <v>SIS</v>
      </c>
      <c r="O847" s="62">
        <f t="shared" si="139"/>
        <v>120</v>
      </c>
      <c r="P847" s="62">
        <f t="shared" si="137"/>
        <v>7.81e-5</v>
      </c>
      <c r="Q847" s="67">
        <f>IFERROR(SUM(SUMIF(B:B,B847,BQ:BQ),SUMIF(B:B,B847,BR:BR))/(K847*10^6),"")</f>
        <v>6.50833333333333e-7</v>
      </c>
      <c r="R847" s="67">
        <f t="shared" si="138"/>
        <v>8.41729166666668e-7</v>
      </c>
      <c r="S847" s="59">
        <v>12</v>
      </c>
      <c r="T847" s="147">
        <v>7.648</v>
      </c>
      <c r="U847" s="147">
        <v>6.02</v>
      </c>
      <c r="V847" s="59">
        <v>92</v>
      </c>
      <c r="W847" s="59">
        <v>394</v>
      </c>
      <c r="X847" s="59">
        <v>97</v>
      </c>
      <c r="Y847" s="59">
        <v>100</v>
      </c>
      <c r="Z847" s="59">
        <v>80</v>
      </c>
      <c r="AA847" s="59">
        <v>0</v>
      </c>
      <c r="AB847" s="59">
        <v>0</v>
      </c>
      <c r="AC847" s="59">
        <v>0</v>
      </c>
      <c r="AD847" s="59">
        <v>0</v>
      </c>
      <c r="AE847" s="59">
        <v>100</v>
      </c>
      <c r="AF847" s="73" t="s">
        <v>38</v>
      </c>
      <c r="AG847" s="73">
        <v>50000</v>
      </c>
      <c r="AH847" s="73" t="s">
        <v>38</v>
      </c>
      <c r="AI847" s="73" t="s">
        <v>38</v>
      </c>
      <c r="AJ847" s="73" t="s">
        <v>38</v>
      </c>
      <c r="AK847" s="73" t="s">
        <v>32</v>
      </c>
      <c r="AL847" s="77" t="str">
        <f>IF(ISBLANK(S847),"",IF(AJ847="Fail","Fail",IF(E847="PL4",IF(AND(T847&gt;STD_01122025!$D$3,U847&lt;STD_01122025!$D$4,OR(AF847="ND",AF847&lt;STD_01122025!$D$7),AH847="ND"),"Pass","Fail"),IF(E847="PL12",IF(AND(S847&lt;STD_01122025!$F$2,T847&gt;STD_01122025!$F$3,U847&lt;STD_01122025!$F$4,V847&gt;STD_01122025!$F$5,X847&gt;STD_01122025!$F$6,OR(AF847="ND",AF847&lt;STD_01122025!$F$7),AH847="ND"),"Pass","Fail"),IF(E847="SuperPL",IF(AND(T847&gt;STD_01122025!$H$3,U847&lt;STD_01122025!$H$4,V847&gt;STD_01122025!$H$5,X847&gt;STD_01122025!$H$6,OR(AF847="ND",AF847&lt;STD_01122025!$H$7),AH847="ND"),"Pass","Fail"),IF(E847="Flight",IF(AND(T847&gt;STD_01122025!$J$3,U847&lt;STD_01122025!$J$4,X847&gt;STD_01122025!$J$6,OR(AF847="ND",AF847&lt;STD_01122025!$J$7),AH847="ND"),"Pass","Fail"),""))))))</f>
        <v>Pass</v>
      </c>
      <c r="AM847" s="62">
        <f>IF(ISBLANK(B847),"",IFERROR(IF(VLOOKUP(B847,'Np PL4 Stock'!$A:$J,10,FALSE)="Np4",D847-VLOOKUP(B847,'Np PL4 Stock'!$A:$E,5,FALSE),D847-VLOOKUP(B847,'Np PL4 Stock'!$A:$E,5,FALSE)-1),""))</f>
        <v>13</v>
      </c>
      <c r="AN847" s="147">
        <v>7.898</v>
      </c>
      <c r="AO847" s="147">
        <v>8.128</v>
      </c>
      <c r="AP847" s="59">
        <v>89</v>
      </c>
      <c r="AQ847" s="59">
        <v>360</v>
      </c>
      <c r="AR847" s="59">
        <v>97</v>
      </c>
      <c r="AS847" s="59">
        <v>100</v>
      </c>
      <c r="AT847" s="73" t="s">
        <v>38</v>
      </c>
      <c r="AU847" s="73">
        <v>69500</v>
      </c>
      <c r="AV847" s="73" t="s">
        <v>38</v>
      </c>
      <c r="AW847" s="73" t="s">
        <v>38</v>
      </c>
      <c r="AX847" s="84" t="s">
        <v>32</v>
      </c>
      <c r="AY847" s="59">
        <v>0</v>
      </c>
      <c r="AZ847" s="59">
        <v>0</v>
      </c>
      <c r="BA847" s="59">
        <v>0</v>
      </c>
      <c r="BB847" s="59">
        <v>0</v>
      </c>
      <c r="BC847" s="59">
        <v>0</v>
      </c>
      <c r="BD847" s="59">
        <v>0</v>
      </c>
      <c r="BE847" s="84" t="s">
        <v>38</v>
      </c>
      <c r="BF847" s="84" t="s">
        <v>38</v>
      </c>
      <c r="BG847" s="84" t="s">
        <v>38</v>
      </c>
      <c r="BH847" s="84" t="s">
        <v>38</v>
      </c>
      <c r="BI847" s="85" t="s">
        <v>544</v>
      </c>
      <c r="BJ847" s="86" t="s">
        <v>240</v>
      </c>
      <c r="BK847" s="86" t="s">
        <v>483</v>
      </c>
      <c r="BL847" s="86" t="s">
        <v>155</v>
      </c>
      <c r="BM847" s="86" t="s">
        <v>178</v>
      </c>
      <c r="BN847" s="86"/>
      <c r="BO847" s="59">
        <v>7</v>
      </c>
      <c r="BP847" s="69">
        <v>256104305100483</v>
      </c>
      <c r="BQ847" s="92">
        <v>0.6</v>
      </c>
      <c r="BR847" s="93">
        <v>0.06</v>
      </c>
      <c r="BS847" s="94">
        <f t="shared" si="140"/>
        <v>0.66</v>
      </c>
      <c r="BT847" s="95">
        <v>0.188540000000002</v>
      </c>
      <c r="BU847" s="101">
        <f t="shared" si="141"/>
        <v>0.848540000000002</v>
      </c>
      <c r="BV847" s="102">
        <f t="shared" si="135"/>
        <v>2.77777777777778</v>
      </c>
      <c r="BW847" s="103">
        <v>660</v>
      </c>
      <c r="BX847" s="104">
        <f t="shared" si="142"/>
        <v>0.00235705555555556</v>
      </c>
      <c r="BY847" s="105">
        <v>1000</v>
      </c>
      <c r="BZ847" s="103" t="s">
        <v>32</v>
      </c>
      <c r="CA847" s="106" t="s">
        <v>189</v>
      </c>
      <c r="CB847" s="107" t="s">
        <v>148</v>
      </c>
      <c r="CC847" s="112" t="s">
        <v>149</v>
      </c>
      <c r="CD847" s="106"/>
      <c r="CE847" s="103" t="s">
        <v>192</v>
      </c>
      <c r="CF847" s="113"/>
      <c r="CG847" s="114">
        <v>2000019296</v>
      </c>
    </row>
    <row r="848" spans="1:85">
      <c r="A848" s="53" t="str">
        <f t="shared" si="133"/>
        <v>B1-07-10-46102</v>
      </c>
      <c r="B848" s="47" t="str">
        <f t="shared" si="134"/>
        <v>B1-07-10</v>
      </c>
      <c r="C848" s="153" t="s">
        <v>43</v>
      </c>
      <c r="D848" s="49">
        <v>46102</v>
      </c>
      <c r="E848" s="50" t="s">
        <v>14</v>
      </c>
      <c r="F848" s="51" t="s">
        <v>15</v>
      </c>
      <c r="G848" s="59">
        <v>10</v>
      </c>
      <c r="H848" s="51" t="s">
        <v>165</v>
      </c>
      <c r="I848" s="59">
        <v>7</v>
      </c>
      <c r="J848" s="60">
        <f>IF(ISBLANK(H848),"",IFERROR(VLOOKUP(B848,'Np PL4 Stock'!$A:$D,4,FALSE),""))</f>
        <v>46088</v>
      </c>
      <c r="K848" s="61">
        <f>IF(ISBLANK(H848),"",SUMIF('Np PL4 Stock'!$A:$A,B848,'Np PL4 Stock'!$N:$N))</f>
        <v>1.8</v>
      </c>
      <c r="L848" s="62">
        <f>IF(ISBLANK(H848),"",VLOOKUP(LEFT(B848,5),Unit!A:B,2,FALSE))</f>
        <v>12</v>
      </c>
      <c r="M848" s="63" t="str">
        <f>IF(ISBLANK(H848),"",IFERROR(VLOOKUP(B848,'Np PL4 Stock'!$A:$T,20,FALSE),""))</f>
        <v>V1-MB1</v>
      </c>
      <c r="N848" s="63" t="str">
        <f>IF(ISBLANK(H848),"",IFERROR(VLOOKUP(B848,'Np PL4 Stock'!$A:$U,21,FALSE),""))</f>
        <v>SIS</v>
      </c>
      <c r="O848" s="62">
        <f t="shared" si="139"/>
        <v>150</v>
      </c>
      <c r="P848" s="62">
        <f t="shared" si="137"/>
        <v>0.000102666666666667</v>
      </c>
      <c r="Q848" s="67">
        <f>IFERROR(SUM(SUMIF(B:B,B848,BQ:BQ),SUMIF(B:B,B848,BR:BR))/(K848*10^6),"")</f>
        <v>6.84444444444445e-7</v>
      </c>
      <c r="R848" s="67">
        <f t="shared" si="138"/>
        <v>9.15004444444445e-7</v>
      </c>
      <c r="S848" s="59">
        <v>13</v>
      </c>
      <c r="T848" s="147">
        <v>7.826</v>
      </c>
      <c r="U848" s="147">
        <v>7.545</v>
      </c>
      <c r="V848" s="59">
        <v>93.478</v>
      </c>
      <c r="W848" s="150">
        <v>363</v>
      </c>
      <c r="X848" s="59">
        <v>97</v>
      </c>
      <c r="Y848" s="59">
        <v>100</v>
      </c>
      <c r="Z848" s="59">
        <v>92</v>
      </c>
      <c r="AA848" s="59">
        <v>0</v>
      </c>
      <c r="AB848" s="59">
        <v>0</v>
      </c>
      <c r="AC848" s="59">
        <v>0</v>
      </c>
      <c r="AD848" s="59">
        <v>0</v>
      </c>
      <c r="AE848" s="59">
        <v>100</v>
      </c>
      <c r="AF848" s="73" t="s">
        <v>38</v>
      </c>
      <c r="AG848" s="73">
        <v>45000</v>
      </c>
      <c r="AH848" s="73" t="s">
        <v>38</v>
      </c>
      <c r="AI848" s="73" t="s">
        <v>38</v>
      </c>
      <c r="AJ848" s="73" t="s">
        <v>38</v>
      </c>
      <c r="AK848" s="73" t="s">
        <v>32</v>
      </c>
      <c r="AL848" s="77" t="str">
        <f>IF(ISBLANK(S848),"",IF(AJ848="Fail","Fail",IF(E848="PL4",IF(AND(T848&gt;STD_01122025!$D$3,U848&lt;STD_01122025!$D$4,OR(AF848="ND",AF848&lt;STD_01122025!$D$7),AH848="ND"),"Pass","Fail"),IF(E848="PL12",IF(AND(S848&lt;STD_01122025!$F$2,T848&gt;STD_01122025!$F$3,U848&lt;STD_01122025!$F$4,V848&gt;STD_01122025!$F$5,X848&gt;STD_01122025!$F$6,OR(AF848="ND",AF848&lt;STD_01122025!$F$7),AH848="ND"),"Pass","Fail"),IF(E848="SuperPL",IF(AND(T848&gt;STD_01122025!$H$3,U848&lt;STD_01122025!$H$4,V848&gt;STD_01122025!$H$5,X848&gt;STD_01122025!$H$6,OR(AF848="ND",AF848&lt;STD_01122025!$H$7),AH848="ND"),"Pass","Fail"),IF(E848="Flight",IF(AND(T848&gt;STD_01122025!$J$3,U848&lt;STD_01122025!$J$4,X848&gt;STD_01122025!$J$6,OR(AF848="ND",AF848&lt;STD_01122025!$J$7),AH848="ND"),"Pass","Fail"),""))))))</f>
        <v>Pass</v>
      </c>
      <c r="AM848" s="62">
        <f>IF(ISBLANK(B848),"",IFERROR(IF(VLOOKUP(B848,'Np PL4 Stock'!$A:$J,10,FALSE)="Np4",D848-VLOOKUP(B848,'Np PL4 Stock'!$A:$E,5,FALSE),D848-VLOOKUP(B848,'Np PL4 Stock'!$A:$E,5,FALSE)-1),""))</f>
        <v>14</v>
      </c>
      <c r="AN848" s="147">
        <v>7.947</v>
      </c>
      <c r="AO848" s="147">
        <v>8.801</v>
      </c>
      <c r="AP848" s="59">
        <v>92.771</v>
      </c>
      <c r="AQ848" s="59">
        <v>342</v>
      </c>
      <c r="AR848" s="59">
        <v>99</v>
      </c>
      <c r="AS848" s="59">
        <v>100</v>
      </c>
      <c r="AT848" s="73">
        <v>21500</v>
      </c>
      <c r="AU848" s="73">
        <v>46000</v>
      </c>
      <c r="AV848" s="73" t="s">
        <v>38</v>
      </c>
      <c r="AW848" s="73" t="s">
        <v>38</v>
      </c>
      <c r="AX848" s="84" t="s">
        <v>32</v>
      </c>
      <c r="AY848" s="59">
        <v>0</v>
      </c>
      <c r="AZ848" s="59">
        <v>0</v>
      </c>
      <c r="BA848" s="59">
        <v>0</v>
      </c>
      <c r="BB848" s="59">
        <v>0</v>
      </c>
      <c r="BC848" s="59">
        <v>0</v>
      </c>
      <c r="BD848" s="59">
        <v>0</v>
      </c>
      <c r="BE848" s="84" t="s">
        <v>38</v>
      </c>
      <c r="BF848" s="84" t="s">
        <v>38</v>
      </c>
      <c r="BG848" s="84" t="s">
        <v>38</v>
      </c>
      <c r="BH848" s="84" t="s">
        <v>38</v>
      </c>
      <c r="BI848" s="85" t="s">
        <v>602</v>
      </c>
      <c r="BJ848" s="86" t="s">
        <v>243</v>
      </c>
      <c r="BK848" s="86" t="s">
        <v>483</v>
      </c>
      <c r="BL848" s="86" t="s">
        <v>155</v>
      </c>
      <c r="BM848" s="86" t="s">
        <v>178</v>
      </c>
      <c r="BN848" s="86"/>
      <c r="BO848" s="59">
        <v>10</v>
      </c>
      <c r="BP848" s="69">
        <v>256104305100493</v>
      </c>
      <c r="BQ848" s="92">
        <v>0.68</v>
      </c>
      <c r="BR848" s="93">
        <v>0.068</v>
      </c>
      <c r="BS848" s="94">
        <f t="shared" si="140"/>
        <v>0.748</v>
      </c>
      <c r="BT848" s="95">
        <v>0.263296</v>
      </c>
      <c r="BU848" s="101">
        <f t="shared" si="141"/>
        <v>1.011296</v>
      </c>
      <c r="BV848" s="102">
        <f t="shared" si="135"/>
        <v>2.92397660818713</v>
      </c>
      <c r="BW848" s="103">
        <v>748</v>
      </c>
      <c r="BX848" s="104">
        <f t="shared" si="142"/>
        <v>0.00295700584795321</v>
      </c>
      <c r="BY848" s="105">
        <v>1000</v>
      </c>
      <c r="BZ848" s="103" t="s">
        <v>32</v>
      </c>
      <c r="CA848" s="106" t="s">
        <v>189</v>
      </c>
      <c r="CB848" s="107" t="s">
        <v>148</v>
      </c>
      <c r="CC848" s="112" t="s">
        <v>149</v>
      </c>
      <c r="CD848" s="106"/>
      <c r="CE848" s="103" t="s">
        <v>192</v>
      </c>
      <c r="CF848" s="113"/>
      <c r="CG848" s="114">
        <v>2000009551</v>
      </c>
    </row>
    <row r="849" spans="1:85">
      <c r="A849" s="53" t="str">
        <f t="shared" ref="A849:A869" si="143">IF(ISBLANK(H849),"",H849&amp;"-"&amp;IF(OR(LEN(I849)=1,LEN(I849)=4),"0"&amp;I849,I849))&amp;"-"&amp;IF(LEN(G849)=1,"0"&amp;G849,G849)&amp;"-"&amp;D849</f>
        <v>B1-07-10-46102</v>
      </c>
      <c r="B849" s="47" t="str">
        <f t="shared" ref="B849:B869" si="144">IF(ISBLANK(H849),"",H849&amp;"-"&amp;IF(OR(LEN(I849)=1,LEN(I849)=4),"0"&amp;I849,I849))&amp;"-"&amp;IF(LEN(G849)=1,"0"&amp;G849,G849)</f>
        <v>B1-07-10</v>
      </c>
      <c r="C849" s="153" t="s">
        <v>43</v>
      </c>
      <c r="D849" s="49">
        <v>46102</v>
      </c>
      <c r="E849" s="50" t="s">
        <v>14</v>
      </c>
      <c r="F849" s="51" t="s">
        <v>15</v>
      </c>
      <c r="G849" s="59">
        <v>10</v>
      </c>
      <c r="H849" s="51" t="s">
        <v>165</v>
      </c>
      <c r="I849" s="59">
        <v>7</v>
      </c>
      <c r="J849" s="60">
        <f>IF(ISBLANK(H849),"",IFERROR(VLOOKUP(B849,'Np PL4 Stock'!$A:$D,4,FALSE),""))</f>
        <v>46088</v>
      </c>
      <c r="K849" s="61">
        <f>IF(ISBLANK(H849),"",SUMIF('Np PL4 Stock'!$A:$A,B849,'Np PL4 Stock'!$N:$N))</f>
        <v>1.8</v>
      </c>
      <c r="L849" s="62">
        <f>IF(ISBLANK(H849),"",VLOOKUP(LEFT(B849,5),Unit!A:B,2,FALSE))</f>
        <v>12</v>
      </c>
      <c r="M849" s="63" t="str">
        <f>IF(ISBLANK(H849),"",IFERROR(VLOOKUP(B849,'Np PL4 Stock'!$A:$T,20,FALSE),""))</f>
        <v>V1-MB1</v>
      </c>
      <c r="N849" s="63" t="str">
        <f>IF(ISBLANK(H849),"",IFERROR(VLOOKUP(B849,'Np PL4 Stock'!$A:$U,21,FALSE),""))</f>
        <v>SIS</v>
      </c>
      <c r="O849" s="62">
        <f t="shared" si="139"/>
        <v>150</v>
      </c>
      <c r="P849" s="62">
        <f t="shared" si="137"/>
        <v>0.000102666666666667</v>
      </c>
      <c r="Q849" s="67">
        <f>IFERROR(SUM(SUMIF(B:B,B849,BQ:BQ),SUMIF(B:B,B849,BR:BR))/(K849*10^6),"")</f>
        <v>6.84444444444445e-7</v>
      </c>
      <c r="R849" s="67">
        <f t="shared" si="138"/>
        <v>9.15004444444445e-7</v>
      </c>
      <c r="S849" s="59">
        <v>13</v>
      </c>
      <c r="T849" s="147">
        <v>7.826</v>
      </c>
      <c r="U849" s="147">
        <v>7.545</v>
      </c>
      <c r="V849" s="59">
        <v>93.478</v>
      </c>
      <c r="W849" s="150">
        <v>363</v>
      </c>
      <c r="X849" s="59">
        <v>97</v>
      </c>
      <c r="Y849" s="59">
        <v>100</v>
      </c>
      <c r="Z849" s="59">
        <v>92</v>
      </c>
      <c r="AA849" s="59">
        <v>0</v>
      </c>
      <c r="AB849" s="59">
        <v>0</v>
      </c>
      <c r="AC849" s="59">
        <v>0</v>
      </c>
      <c r="AD849" s="59">
        <v>0</v>
      </c>
      <c r="AE849" s="59">
        <v>100</v>
      </c>
      <c r="AF849" s="73" t="s">
        <v>38</v>
      </c>
      <c r="AG849" s="73">
        <v>45000</v>
      </c>
      <c r="AH849" s="73" t="s">
        <v>38</v>
      </c>
      <c r="AI849" s="73" t="s">
        <v>38</v>
      </c>
      <c r="AJ849" s="73" t="s">
        <v>38</v>
      </c>
      <c r="AK849" s="73" t="s">
        <v>32</v>
      </c>
      <c r="AL849" s="77" t="str">
        <f>IF(ISBLANK(S849),"",IF(AJ849="Fail","Fail",IF(E849="PL4",IF(AND(T849&gt;STD_01122025!$D$3,U849&lt;STD_01122025!$D$4,OR(AF849="ND",AF849&lt;STD_01122025!$D$7),AH849="ND"),"Pass","Fail"),IF(E849="PL12",IF(AND(S849&lt;STD_01122025!$F$2,T849&gt;STD_01122025!$F$3,U849&lt;STD_01122025!$F$4,V849&gt;STD_01122025!$F$5,X849&gt;STD_01122025!$F$6,OR(AF849="ND",AF849&lt;STD_01122025!$F$7),AH849="ND"),"Pass","Fail"),IF(E849="SuperPL",IF(AND(T849&gt;STD_01122025!$H$3,U849&lt;STD_01122025!$H$4,V849&gt;STD_01122025!$H$5,X849&gt;STD_01122025!$H$6,OR(AF849="ND",AF849&lt;STD_01122025!$H$7),AH849="ND"),"Pass","Fail"),IF(E849="Flight",IF(AND(T849&gt;STD_01122025!$J$3,U849&lt;STD_01122025!$J$4,X849&gt;STD_01122025!$J$6,OR(AF849="ND",AF849&lt;STD_01122025!$J$7),AH849="ND"),"Pass","Fail"),""))))))</f>
        <v>Pass</v>
      </c>
      <c r="AM849" s="62">
        <f>IF(ISBLANK(B849),"",IFERROR(IF(VLOOKUP(B849,'Np PL4 Stock'!$A:$J,10,FALSE)="Np4",D849-VLOOKUP(B849,'Np PL4 Stock'!$A:$E,5,FALSE),D849-VLOOKUP(B849,'Np PL4 Stock'!$A:$E,5,FALSE)-1),""))</f>
        <v>14</v>
      </c>
      <c r="AN849" s="147">
        <v>7.947</v>
      </c>
      <c r="AO849" s="147">
        <v>8.801</v>
      </c>
      <c r="AP849" s="59">
        <v>92.771</v>
      </c>
      <c r="AQ849" s="59">
        <v>342</v>
      </c>
      <c r="AR849" s="59">
        <v>99</v>
      </c>
      <c r="AS849" s="59">
        <v>100</v>
      </c>
      <c r="AT849" s="73">
        <v>21500</v>
      </c>
      <c r="AU849" s="73">
        <v>46000</v>
      </c>
      <c r="AV849" s="73" t="s">
        <v>38</v>
      </c>
      <c r="AW849" s="73" t="s">
        <v>38</v>
      </c>
      <c r="AX849" s="84" t="s">
        <v>32</v>
      </c>
      <c r="AY849" s="59">
        <v>0</v>
      </c>
      <c r="AZ849" s="59">
        <v>0</v>
      </c>
      <c r="BA849" s="59">
        <v>0</v>
      </c>
      <c r="BB849" s="59">
        <v>0</v>
      </c>
      <c r="BC849" s="59">
        <v>0</v>
      </c>
      <c r="BD849" s="59">
        <v>0</v>
      </c>
      <c r="BE849" s="84" t="s">
        <v>38</v>
      </c>
      <c r="BF849" s="84" t="s">
        <v>38</v>
      </c>
      <c r="BG849" s="84" t="s">
        <v>38</v>
      </c>
      <c r="BH849" s="84" t="s">
        <v>38</v>
      </c>
      <c r="BI849" s="85" t="s">
        <v>531</v>
      </c>
      <c r="BJ849" s="86" t="s">
        <v>243</v>
      </c>
      <c r="BK849" s="86" t="s">
        <v>483</v>
      </c>
      <c r="BL849" s="86" t="s">
        <v>155</v>
      </c>
      <c r="BM849" s="86" t="s">
        <v>178</v>
      </c>
      <c r="BN849" s="86"/>
      <c r="BO849" s="59">
        <v>10</v>
      </c>
      <c r="BP849" s="69">
        <v>256104305100487</v>
      </c>
      <c r="BQ849" s="92">
        <v>0.08</v>
      </c>
      <c r="BR849" s="93">
        <v>0.008</v>
      </c>
      <c r="BS849" s="94">
        <f t="shared" si="140"/>
        <v>0.088</v>
      </c>
      <c r="BT849" s="95">
        <v>0.028688</v>
      </c>
      <c r="BU849" s="101">
        <f t="shared" si="141"/>
        <v>0.116688</v>
      </c>
      <c r="BV849" s="102">
        <f t="shared" ref="BV849:BV869" si="145">IF(ISNUMBER(AQ849),(1/AQ849)*10^3,"-")</f>
        <v>2.92397660818713</v>
      </c>
      <c r="BW849" s="103">
        <v>88</v>
      </c>
      <c r="BX849" s="104">
        <f t="shared" si="142"/>
        <v>0.00034119298245614</v>
      </c>
      <c r="BY849" s="105">
        <v>1000</v>
      </c>
      <c r="BZ849" s="103" t="s">
        <v>32</v>
      </c>
      <c r="CA849" s="106" t="s">
        <v>189</v>
      </c>
      <c r="CB849" s="107" t="s">
        <v>148</v>
      </c>
      <c r="CC849" s="112" t="s">
        <v>149</v>
      </c>
      <c r="CD849" s="106"/>
      <c r="CE849" s="103" t="s">
        <v>192</v>
      </c>
      <c r="CF849" s="113"/>
      <c r="CG849" s="114">
        <v>2000025185</v>
      </c>
    </row>
    <row r="850" spans="1:85">
      <c r="A850" s="53" t="str">
        <f t="shared" si="143"/>
        <v>B1-07-10-46102</v>
      </c>
      <c r="B850" s="47" t="str">
        <f t="shared" si="144"/>
        <v>B1-07-10</v>
      </c>
      <c r="C850" s="153" t="s">
        <v>43</v>
      </c>
      <c r="D850" s="49">
        <v>46102</v>
      </c>
      <c r="E850" s="50" t="s">
        <v>14</v>
      </c>
      <c r="F850" s="51" t="s">
        <v>15</v>
      </c>
      <c r="G850" s="59">
        <v>10</v>
      </c>
      <c r="H850" s="51" t="s">
        <v>165</v>
      </c>
      <c r="I850" s="59">
        <v>7</v>
      </c>
      <c r="J850" s="60">
        <f>IF(ISBLANK(H850),"",IFERROR(VLOOKUP(B850,'Np PL4 Stock'!$A:$D,4,FALSE),""))</f>
        <v>46088</v>
      </c>
      <c r="K850" s="61">
        <f>IF(ISBLANK(H850),"",SUMIF('Np PL4 Stock'!$A:$A,B850,'Np PL4 Stock'!$N:$N))</f>
        <v>1.8</v>
      </c>
      <c r="L850" s="62">
        <f>IF(ISBLANK(H850),"",VLOOKUP(LEFT(B850,5),Unit!A:B,2,FALSE))</f>
        <v>12</v>
      </c>
      <c r="M850" s="63" t="str">
        <f>IF(ISBLANK(H850),"",IFERROR(VLOOKUP(B850,'Np PL4 Stock'!$A:$T,20,FALSE),""))</f>
        <v>V1-MB1</v>
      </c>
      <c r="N850" s="63" t="str">
        <f>IF(ISBLANK(H850),"",IFERROR(VLOOKUP(B850,'Np PL4 Stock'!$A:$U,21,FALSE),""))</f>
        <v>SIS</v>
      </c>
      <c r="O850" s="62">
        <f t="shared" si="139"/>
        <v>150</v>
      </c>
      <c r="P850" s="62">
        <f t="shared" si="137"/>
        <v>0.000102666666666667</v>
      </c>
      <c r="Q850" s="67">
        <f>IFERROR(SUM(SUMIF(B:B,B850,BQ:BQ),SUMIF(B:B,B850,BR:BR))/(K850*10^6),"")</f>
        <v>6.84444444444445e-7</v>
      </c>
      <c r="R850" s="67">
        <f t="shared" si="138"/>
        <v>9.15004444444445e-7</v>
      </c>
      <c r="S850" s="59">
        <v>13</v>
      </c>
      <c r="T850" s="147">
        <v>7.826</v>
      </c>
      <c r="U850" s="147">
        <v>7.545</v>
      </c>
      <c r="V850" s="59">
        <v>93.478</v>
      </c>
      <c r="W850" s="150">
        <v>363</v>
      </c>
      <c r="X850" s="59">
        <v>97</v>
      </c>
      <c r="Y850" s="59">
        <v>100</v>
      </c>
      <c r="Z850" s="59">
        <v>92</v>
      </c>
      <c r="AA850" s="59">
        <v>0</v>
      </c>
      <c r="AB850" s="59">
        <v>0</v>
      </c>
      <c r="AC850" s="59">
        <v>0</v>
      </c>
      <c r="AD850" s="59">
        <v>0</v>
      </c>
      <c r="AE850" s="59">
        <v>100</v>
      </c>
      <c r="AF850" s="73" t="s">
        <v>38</v>
      </c>
      <c r="AG850" s="73">
        <v>45000</v>
      </c>
      <c r="AH850" s="73" t="s">
        <v>38</v>
      </c>
      <c r="AI850" s="73" t="s">
        <v>38</v>
      </c>
      <c r="AJ850" s="73" t="s">
        <v>38</v>
      </c>
      <c r="AK850" s="73" t="s">
        <v>32</v>
      </c>
      <c r="AL850" s="77" t="str">
        <f>IF(ISBLANK(S850),"",IF(AJ850="Fail","Fail",IF(E850="PL4",IF(AND(T850&gt;STD_01122025!$D$3,U850&lt;STD_01122025!$D$4,OR(AF850="ND",AF850&lt;STD_01122025!$D$7),AH850="ND"),"Pass","Fail"),IF(E850="PL12",IF(AND(S850&lt;STD_01122025!$F$2,T850&gt;STD_01122025!$F$3,U850&lt;STD_01122025!$F$4,V850&gt;STD_01122025!$F$5,X850&gt;STD_01122025!$F$6,OR(AF850="ND",AF850&lt;STD_01122025!$F$7),AH850="ND"),"Pass","Fail"),IF(E850="SuperPL",IF(AND(T850&gt;STD_01122025!$H$3,U850&lt;STD_01122025!$H$4,V850&gt;STD_01122025!$H$5,X850&gt;STD_01122025!$H$6,OR(AF850="ND",AF850&lt;STD_01122025!$H$7),AH850="ND"),"Pass","Fail"),IF(E850="Flight",IF(AND(T850&gt;STD_01122025!$J$3,U850&lt;STD_01122025!$J$4,X850&gt;STD_01122025!$J$6,OR(AF850="ND",AF850&lt;STD_01122025!$J$7),AH850="ND"),"Pass","Fail"),""))))))</f>
        <v>Pass</v>
      </c>
      <c r="AM850" s="62">
        <f>IF(ISBLANK(B850),"",IFERROR(IF(VLOOKUP(B850,'Np PL4 Stock'!$A:$J,10,FALSE)="Np4",D850-VLOOKUP(B850,'Np PL4 Stock'!$A:$E,5,FALSE),D850-VLOOKUP(B850,'Np PL4 Stock'!$A:$E,5,FALSE)-1),""))</f>
        <v>14</v>
      </c>
      <c r="AN850" s="147">
        <v>7.947</v>
      </c>
      <c r="AO850" s="147">
        <v>8.801</v>
      </c>
      <c r="AP850" s="59">
        <v>92.771</v>
      </c>
      <c r="AQ850" s="59">
        <v>342</v>
      </c>
      <c r="AR850" s="59">
        <v>99</v>
      </c>
      <c r="AS850" s="59">
        <v>100</v>
      </c>
      <c r="AT850" s="73">
        <v>21500</v>
      </c>
      <c r="AU850" s="73">
        <v>46000</v>
      </c>
      <c r="AV850" s="73" t="s">
        <v>38</v>
      </c>
      <c r="AW850" s="73" t="s">
        <v>38</v>
      </c>
      <c r="AX850" s="84" t="s">
        <v>32</v>
      </c>
      <c r="AY850" s="59">
        <v>0</v>
      </c>
      <c r="AZ850" s="59">
        <v>0</v>
      </c>
      <c r="BA850" s="59">
        <v>0</v>
      </c>
      <c r="BB850" s="59">
        <v>0</v>
      </c>
      <c r="BC850" s="59">
        <v>0</v>
      </c>
      <c r="BD850" s="59">
        <v>0</v>
      </c>
      <c r="BE850" s="84" t="s">
        <v>38</v>
      </c>
      <c r="BF850" s="84" t="s">
        <v>38</v>
      </c>
      <c r="BG850" s="84" t="s">
        <v>38</v>
      </c>
      <c r="BH850" s="84" t="s">
        <v>38</v>
      </c>
      <c r="BI850" s="85" t="s">
        <v>491</v>
      </c>
      <c r="BJ850" s="86" t="s">
        <v>246</v>
      </c>
      <c r="BK850" s="86" t="s">
        <v>481</v>
      </c>
      <c r="BL850" s="86" t="s">
        <v>155</v>
      </c>
      <c r="BM850" s="86" t="s">
        <v>178</v>
      </c>
      <c r="BN850" s="86"/>
      <c r="BO850" s="59">
        <v>12</v>
      </c>
      <c r="BP850" s="69">
        <v>256104305100486</v>
      </c>
      <c r="BQ850" s="92">
        <v>0.36</v>
      </c>
      <c r="BR850" s="93">
        <v>0.036</v>
      </c>
      <c r="BS850" s="94">
        <f t="shared" si="140"/>
        <v>0.396</v>
      </c>
      <c r="BT850" s="95">
        <v>0.123024000000001</v>
      </c>
      <c r="BU850" s="101">
        <f t="shared" si="141"/>
        <v>0.519024000000001</v>
      </c>
      <c r="BV850" s="102">
        <f t="shared" si="145"/>
        <v>2.92397660818713</v>
      </c>
      <c r="BW850" s="103">
        <v>396</v>
      </c>
      <c r="BX850" s="104">
        <f t="shared" si="142"/>
        <v>0.00151761403508772</v>
      </c>
      <c r="BY850" s="105">
        <v>1000</v>
      </c>
      <c r="BZ850" s="103" t="s">
        <v>32</v>
      </c>
      <c r="CA850" s="106" t="s">
        <v>189</v>
      </c>
      <c r="CB850" s="107" t="s">
        <v>148</v>
      </c>
      <c r="CC850" s="112" t="s">
        <v>149</v>
      </c>
      <c r="CD850" s="106"/>
      <c r="CE850" s="103" t="s">
        <v>192</v>
      </c>
      <c r="CF850" s="113"/>
      <c r="CG850" s="114">
        <v>2000019681</v>
      </c>
    </row>
    <row r="851" spans="1:85">
      <c r="A851" s="53" t="str">
        <f t="shared" si="143"/>
        <v>E1-02-09-46102</v>
      </c>
      <c r="B851" s="47" t="str">
        <f t="shared" si="144"/>
        <v>E1-02-09</v>
      </c>
      <c r="C851" s="153" t="s">
        <v>43</v>
      </c>
      <c r="D851" s="49">
        <v>46102</v>
      </c>
      <c r="E851" s="50" t="s">
        <v>14</v>
      </c>
      <c r="F851" s="51" t="s">
        <v>15</v>
      </c>
      <c r="G851" s="59">
        <v>9</v>
      </c>
      <c r="H851" s="51" t="s">
        <v>215</v>
      </c>
      <c r="I851" s="59">
        <v>2</v>
      </c>
      <c r="J851" s="60">
        <f>IF(ISBLANK(H851),"",IFERROR(VLOOKUP(B851,'Np PL4 Stock'!$A:$D,4,FALSE),""))</f>
        <v>46089</v>
      </c>
      <c r="K851" s="61">
        <f>IF(ISBLANK(H851),"",SUMIF('Np PL4 Stock'!$A:$A,B851,'Np PL4 Stock'!$N:$N))</f>
        <v>1.2</v>
      </c>
      <c r="L851" s="62">
        <f>IF(ISBLANK(H851),"",VLOOKUP(LEFT(B851,5),Unit!A:B,2,FALSE))</f>
        <v>10</v>
      </c>
      <c r="M851" s="63" t="str">
        <f>IF(ISBLANK(H851),"",IFERROR(VLOOKUP(B851,'Np PL4 Stock'!$A:$T,20,FALSE),""))</f>
        <v>V1-MB1</v>
      </c>
      <c r="N851" s="63" t="str">
        <f>IF(ISBLANK(H851),"",IFERROR(VLOOKUP(B851,'Np PL4 Stock'!$A:$U,21,FALSE),""))</f>
        <v>SIS</v>
      </c>
      <c r="O851" s="62">
        <f t="shared" si="139"/>
        <v>120</v>
      </c>
      <c r="P851" s="62">
        <f t="shared" si="137"/>
        <v>7.81e-5</v>
      </c>
      <c r="Q851" s="67">
        <f>IFERROR(SUM(SUMIF(B:B,B851,BQ:BQ),SUMIF(B:B,B851,BR:BR))/(K851*10^6),"")</f>
        <v>6.50833333333333e-7</v>
      </c>
      <c r="R851" s="67">
        <f t="shared" si="138"/>
        <v>8.41729166666668e-7</v>
      </c>
      <c r="S851" s="59">
        <v>12</v>
      </c>
      <c r="T851" s="147">
        <v>7.648</v>
      </c>
      <c r="U851" s="147">
        <v>6.02</v>
      </c>
      <c r="V851" s="59">
        <v>92</v>
      </c>
      <c r="W851" s="59">
        <v>394</v>
      </c>
      <c r="X851" s="59">
        <v>97</v>
      </c>
      <c r="Y851" s="59">
        <v>100</v>
      </c>
      <c r="Z851" s="59">
        <v>80</v>
      </c>
      <c r="AA851" s="59">
        <v>0</v>
      </c>
      <c r="AB851" s="59">
        <v>0</v>
      </c>
      <c r="AC851" s="59">
        <v>0</v>
      </c>
      <c r="AD851" s="59">
        <v>0</v>
      </c>
      <c r="AE851" s="59">
        <v>100</v>
      </c>
      <c r="AF851" s="73" t="s">
        <v>38</v>
      </c>
      <c r="AG851" s="73">
        <v>50000</v>
      </c>
      <c r="AH851" s="73" t="s">
        <v>38</v>
      </c>
      <c r="AI851" s="73" t="s">
        <v>38</v>
      </c>
      <c r="AJ851" s="73" t="s">
        <v>38</v>
      </c>
      <c r="AK851" s="73" t="s">
        <v>32</v>
      </c>
      <c r="AL851" s="77" t="str">
        <f>IF(ISBLANK(S851),"",IF(AJ851="Fail","Fail",IF(E851="PL4",IF(AND(T851&gt;STD_01122025!$D$3,U851&lt;STD_01122025!$D$4,OR(AF851="ND",AF851&lt;STD_01122025!$D$7),AH851="ND"),"Pass","Fail"),IF(E851="PL12",IF(AND(S851&lt;STD_01122025!$F$2,T851&gt;STD_01122025!$F$3,U851&lt;STD_01122025!$F$4,V851&gt;STD_01122025!$F$5,X851&gt;STD_01122025!$F$6,OR(AF851="ND",AF851&lt;STD_01122025!$F$7),AH851="ND"),"Pass","Fail"),IF(E851="SuperPL",IF(AND(T851&gt;STD_01122025!$H$3,U851&lt;STD_01122025!$H$4,V851&gt;STD_01122025!$H$5,X851&gt;STD_01122025!$H$6,OR(AF851="ND",AF851&lt;STD_01122025!$H$7),AH851="ND"),"Pass","Fail"),IF(E851="Flight",IF(AND(T851&gt;STD_01122025!$J$3,U851&lt;STD_01122025!$J$4,X851&gt;STD_01122025!$J$6,OR(AF851="ND",AF851&lt;STD_01122025!$J$7),AH851="ND"),"Pass","Fail"),""))))))</f>
        <v>Pass</v>
      </c>
      <c r="AM851" s="62">
        <f>IF(ISBLANK(B851),"",IFERROR(IF(VLOOKUP(B851,'Np PL4 Stock'!$A:$J,10,FALSE)="Np4",D851-VLOOKUP(B851,'Np PL4 Stock'!$A:$E,5,FALSE),D851-VLOOKUP(B851,'Np PL4 Stock'!$A:$E,5,FALSE)-1),""))</f>
        <v>13</v>
      </c>
      <c r="AN851" s="147">
        <v>7.898</v>
      </c>
      <c r="AO851" s="147">
        <v>8.128</v>
      </c>
      <c r="AP851" s="59">
        <v>89</v>
      </c>
      <c r="AQ851" s="59">
        <v>360</v>
      </c>
      <c r="AR851" s="59">
        <v>97</v>
      </c>
      <c r="AS851" s="59">
        <v>100</v>
      </c>
      <c r="AT851" s="73" t="s">
        <v>38</v>
      </c>
      <c r="AU851" s="73">
        <v>69500</v>
      </c>
      <c r="AV851" s="73" t="s">
        <v>38</v>
      </c>
      <c r="AW851" s="73" t="s">
        <v>38</v>
      </c>
      <c r="AX851" s="84" t="s">
        <v>32</v>
      </c>
      <c r="AY851" s="59">
        <v>0</v>
      </c>
      <c r="AZ851" s="59">
        <v>0</v>
      </c>
      <c r="BA851" s="59">
        <v>0</v>
      </c>
      <c r="BB851" s="59">
        <v>0</v>
      </c>
      <c r="BC851" s="59">
        <v>0</v>
      </c>
      <c r="BD851" s="59">
        <v>0</v>
      </c>
      <c r="BE851" s="84" t="s">
        <v>38</v>
      </c>
      <c r="BF851" s="84" t="s">
        <v>38</v>
      </c>
      <c r="BG851" s="84" t="s">
        <v>38</v>
      </c>
      <c r="BH851" s="84" t="s">
        <v>38</v>
      </c>
      <c r="BI851" s="85" t="s">
        <v>773</v>
      </c>
      <c r="BJ851" s="86" t="s">
        <v>243</v>
      </c>
      <c r="BK851" s="86" t="s">
        <v>483</v>
      </c>
      <c r="BL851" s="86" t="s">
        <v>155</v>
      </c>
      <c r="BM851" s="86" t="s">
        <v>178</v>
      </c>
      <c r="BN851" s="86"/>
      <c r="BO851" s="59">
        <v>7</v>
      </c>
      <c r="BP851" s="69">
        <v>256104305100484</v>
      </c>
      <c r="BQ851" s="92">
        <v>0.08</v>
      </c>
      <c r="BR851" s="93">
        <v>0.008</v>
      </c>
      <c r="BS851" s="94">
        <f t="shared" si="140"/>
        <v>0.088</v>
      </c>
      <c r="BT851" s="95">
        <v>0.02948</v>
      </c>
      <c r="BU851" s="101">
        <f t="shared" si="141"/>
        <v>0.11748</v>
      </c>
      <c r="BV851" s="102">
        <f t="shared" si="145"/>
        <v>2.77777777777778</v>
      </c>
      <c r="BW851" s="103">
        <v>88</v>
      </c>
      <c r="BX851" s="104">
        <f t="shared" si="142"/>
        <v>0.000326333333333334</v>
      </c>
      <c r="BY851" s="105">
        <v>1000</v>
      </c>
      <c r="BZ851" s="103" t="s">
        <v>32</v>
      </c>
      <c r="CA851" s="106" t="s">
        <v>189</v>
      </c>
      <c r="CB851" s="107" t="s">
        <v>148</v>
      </c>
      <c r="CC851" s="112" t="s">
        <v>149</v>
      </c>
      <c r="CD851" s="106"/>
      <c r="CE851" s="103" t="s">
        <v>192</v>
      </c>
      <c r="CF851" s="113"/>
      <c r="CG851" s="114">
        <v>2000017239</v>
      </c>
    </row>
    <row r="852" spans="1:85">
      <c r="A852" s="53" t="str">
        <f t="shared" si="143"/>
        <v>E1-02-09-46102</v>
      </c>
      <c r="B852" s="47" t="str">
        <f t="shared" si="144"/>
        <v>E1-02-09</v>
      </c>
      <c r="C852" s="153" t="s">
        <v>43</v>
      </c>
      <c r="D852" s="49">
        <v>46102</v>
      </c>
      <c r="E852" s="50" t="s">
        <v>14</v>
      </c>
      <c r="F852" s="51" t="s">
        <v>15</v>
      </c>
      <c r="G852" s="59">
        <v>9</v>
      </c>
      <c r="H852" s="51" t="s">
        <v>215</v>
      </c>
      <c r="I852" s="59">
        <v>2</v>
      </c>
      <c r="J852" s="60">
        <f>IF(ISBLANK(H852),"",IFERROR(VLOOKUP(B852,'Np PL4 Stock'!$A:$D,4,FALSE),""))</f>
        <v>46089</v>
      </c>
      <c r="K852" s="61">
        <f>IF(ISBLANK(H852),"",SUMIF('Np PL4 Stock'!$A:$A,B852,'Np PL4 Stock'!$N:$N))</f>
        <v>1.2</v>
      </c>
      <c r="L852" s="62">
        <f>IF(ISBLANK(H852),"",VLOOKUP(LEFT(B852,5),Unit!A:B,2,FALSE))</f>
        <v>10</v>
      </c>
      <c r="M852" s="63" t="str">
        <f>IF(ISBLANK(H852),"",IFERROR(VLOOKUP(B852,'Np PL4 Stock'!$A:$T,20,FALSE),""))</f>
        <v>V1-MB1</v>
      </c>
      <c r="N852" s="63" t="str">
        <f>IF(ISBLANK(H852),"",IFERROR(VLOOKUP(B852,'Np PL4 Stock'!$A:$U,21,FALSE),""))</f>
        <v>SIS</v>
      </c>
      <c r="O852" s="62">
        <f t="shared" si="139"/>
        <v>120</v>
      </c>
      <c r="P852" s="62">
        <f t="shared" si="137"/>
        <v>7.81e-5</v>
      </c>
      <c r="Q852" s="67">
        <f>IFERROR(SUM(SUMIF(B:B,B852,BQ:BQ),SUMIF(B:B,B852,BR:BR))/(K852*10^6),"")</f>
        <v>6.50833333333333e-7</v>
      </c>
      <c r="R852" s="67">
        <f t="shared" si="138"/>
        <v>8.41729166666668e-7</v>
      </c>
      <c r="S852" s="59">
        <v>12</v>
      </c>
      <c r="T852" s="147">
        <v>7.648</v>
      </c>
      <c r="U852" s="147">
        <v>6.02</v>
      </c>
      <c r="V852" s="59">
        <v>92</v>
      </c>
      <c r="W852" s="59">
        <v>394</v>
      </c>
      <c r="X852" s="59">
        <v>97</v>
      </c>
      <c r="Y852" s="59">
        <v>100</v>
      </c>
      <c r="Z852" s="59">
        <v>80</v>
      </c>
      <c r="AA852" s="59">
        <v>0</v>
      </c>
      <c r="AB852" s="59">
        <v>0</v>
      </c>
      <c r="AC852" s="59">
        <v>0</v>
      </c>
      <c r="AD852" s="59">
        <v>0</v>
      </c>
      <c r="AE852" s="59">
        <v>100</v>
      </c>
      <c r="AF852" s="73" t="s">
        <v>38</v>
      </c>
      <c r="AG852" s="73">
        <v>50000</v>
      </c>
      <c r="AH852" s="73" t="s">
        <v>38</v>
      </c>
      <c r="AI852" s="73" t="s">
        <v>38</v>
      </c>
      <c r="AJ852" s="73" t="s">
        <v>38</v>
      </c>
      <c r="AK852" s="73" t="s">
        <v>32</v>
      </c>
      <c r="AL852" s="77" t="str">
        <f>IF(ISBLANK(S852),"",IF(AJ852="Fail","Fail",IF(E852="PL4",IF(AND(T852&gt;STD_01122025!$D$3,U852&lt;STD_01122025!$D$4,OR(AF852="ND",AF852&lt;STD_01122025!$D$7),AH852="ND"),"Pass","Fail"),IF(E852="PL12",IF(AND(S852&lt;STD_01122025!$F$2,T852&gt;STD_01122025!$F$3,U852&lt;STD_01122025!$F$4,V852&gt;STD_01122025!$F$5,X852&gt;STD_01122025!$F$6,OR(AF852="ND",AF852&lt;STD_01122025!$F$7),AH852="ND"),"Pass","Fail"),IF(E852="SuperPL",IF(AND(T852&gt;STD_01122025!$H$3,U852&lt;STD_01122025!$H$4,V852&gt;STD_01122025!$H$5,X852&gt;STD_01122025!$H$6,OR(AF852="ND",AF852&lt;STD_01122025!$H$7),AH852="ND"),"Pass","Fail"),IF(E852="Flight",IF(AND(T852&gt;STD_01122025!$J$3,U852&lt;STD_01122025!$J$4,X852&gt;STD_01122025!$J$6,OR(AF852="ND",AF852&lt;STD_01122025!$J$7),AH852="ND"),"Pass","Fail"),""))))))</f>
        <v>Pass</v>
      </c>
      <c r="AM852" s="62">
        <f>IF(ISBLANK(B852),"",IFERROR(IF(VLOOKUP(B852,'Np PL4 Stock'!$A:$J,10,FALSE)="Np4",D852-VLOOKUP(B852,'Np PL4 Stock'!$A:$E,5,FALSE),D852-VLOOKUP(B852,'Np PL4 Stock'!$A:$E,5,FALSE)-1),""))</f>
        <v>13</v>
      </c>
      <c r="AN852" s="147">
        <v>7.898</v>
      </c>
      <c r="AO852" s="147">
        <v>8.128</v>
      </c>
      <c r="AP852" s="59">
        <v>89</v>
      </c>
      <c r="AQ852" s="59">
        <v>360</v>
      </c>
      <c r="AR852" s="59">
        <v>97</v>
      </c>
      <c r="AS852" s="59">
        <v>100</v>
      </c>
      <c r="AT852" s="73" t="s">
        <v>38</v>
      </c>
      <c r="AU852" s="73">
        <v>69500</v>
      </c>
      <c r="AV852" s="73" t="s">
        <v>38</v>
      </c>
      <c r="AW852" s="73" t="s">
        <v>38</v>
      </c>
      <c r="AX852" s="84" t="s">
        <v>32</v>
      </c>
      <c r="AY852" s="59">
        <v>0</v>
      </c>
      <c r="AZ852" s="59">
        <v>0</v>
      </c>
      <c r="BA852" s="59">
        <v>0</v>
      </c>
      <c r="BB852" s="59">
        <v>0</v>
      </c>
      <c r="BC852" s="59">
        <v>0</v>
      </c>
      <c r="BD852" s="59">
        <v>0</v>
      </c>
      <c r="BE852" s="84" t="s">
        <v>38</v>
      </c>
      <c r="BF852" s="84" t="s">
        <v>38</v>
      </c>
      <c r="BG852" s="84" t="s">
        <v>38</v>
      </c>
      <c r="BH852" s="84" t="s">
        <v>38</v>
      </c>
      <c r="BI852" s="85" t="s">
        <v>773</v>
      </c>
      <c r="BJ852" s="86" t="s">
        <v>243</v>
      </c>
      <c r="BK852" s="86" t="s">
        <v>483</v>
      </c>
      <c r="BL852" s="86" t="s">
        <v>155</v>
      </c>
      <c r="BM852" s="86" t="s">
        <v>178</v>
      </c>
      <c r="BN852" s="86"/>
      <c r="BO852" s="59">
        <v>7</v>
      </c>
      <c r="BP852" s="69">
        <v>256104305100485</v>
      </c>
      <c r="BQ852" s="92">
        <v>0.03</v>
      </c>
      <c r="BR852" s="93">
        <v>0.003</v>
      </c>
      <c r="BS852" s="94">
        <f t="shared" si="140"/>
        <v>0.033</v>
      </c>
      <c r="BT852" s="95">
        <v>0.011055</v>
      </c>
      <c r="BU852" s="101">
        <f t="shared" si="141"/>
        <v>0.044055</v>
      </c>
      <c r="BV852" s="102">
        <f t="shared" si="145"/>
        <v>2.77777777777778</v>
      </c>
      <c r="BW852" s="103">
        <v>33</v>
      </c>
      <c r="BX852" s="104">
        <f t="shared" si="142"/>
        <v>0.000122375</v>
      </c>
      <c r="BY852" s="105">
        <v>1000</v>
      </c>
      <c r="BZ852" s="103" t="s">
        <v>32</v>
      </c>
      <c r="CA852" s="106" t="s">
        <v>189</v>
      </c>
      <c r="CB852" s="107" t="s">
        <v>148</v>
      </c>
      <c r="CC852" s="112" t="s">
        <v>149</v>
      </c>
      <c r="CD852" s="106"/>
      <c r="CE852" s="103" t="s">
        <v>192</v>
      </c>
      <c r="CF852" s="113"/>
      <c r="CG852" s="114">
        <v>2000017239</v>
      </c>
    </row>
    <row r="853" spans="1:85">
      <c r="A853" s="53" t="str">
        <f t="shared" si="143"/>
        <v>E1-01-09-46102</v>
      </c>
      <c r="B853" s="47" t="str">
        <f t="shared" si="144"/>
        <v>E1-01-09</v>
      </c>
      <c r="C853" s="153" t="s">
        <v>43</v>
      </c>
      <c r="D853" s="49">
        <v>46102</v>
      </c>
      <c r="E853" s="50" t="s">
        <v>14</v>
      </c>
      <c r="F853" s="51" t="s">
        <v>15</v>
      </c>
      <c r="G853" s="59">
        <v>9</v>
      </c>
      <c r="H853" s="51" t="s">
        <v>215</v>
      </c>
      <c r="I853" s="59">
        <v>1</v>
      </c>
      <c r="J853" s="60" t="str">
        <f>IF(ISBLANK(H853),"",IFERROR(VLOOKUP(B853,'Np PL4 Stock'!$A:$D,4,FALSE),""))</f>
        <v/>
      </c>
      <c r="K853" s="61">
        <f>IF(ISBLANK(H853),"",SUMIF('Np PL4 Stock'!$A:$A,B853,'Np PL4 Stock'!$N:$N))</f>
        <v>0</v>
      </c>
      <c r="L853" s="62">
        <f>IF(ISBLANK(H853),"",VLOOKUP(LEFT(B853,5),Unit!A:B,2,FALSE))</f>
        <v>10</v>
      </c>
      <c r="M853" s="63" t="str">
        <f>IF(ISBLANK(H853),"",IFERROR(VLOOKUP(B853,'Np PL4 Stock'!$A:$T,20,FALSE),""))</f>
        <v/>
      </c>
      <c r="N853" s="63" t="str">
        <f>IF(ISBLANK(H853),"",IFERROR(VLOOKUP(B853,'Np PL4 Stock'!$A:$U,21,FALSE),""))</f>
        <v/>
      </c>
      <c r="O853" s="62">
        <f t="shared" si="139"/>
        <v>0</v>
      </c>
      <c r="P853" s="62">
        <f>IFERROR((SUMIFS(BS:BS,A:A,A853))/(L853*10^3),"")</f>
        <v>7.56e-5</v>
      </c>
      <c r="Q853" s="67" t="str">
        <f>IFERROR(SUM(SUMIF(B:B,B853,BQ:BQ),SUMIF(B:B,B853,BR:BR))/(K853*10^6),"")</f>
        <v/>
      </c>
      <c r="R853" s="67" t="str">
        <f>IFERROR(SUM(SUMIF(B:B,B853,BS:BS),SUMIF(B:B,B853,BT:BT))/(K853*10^6),"")</f>
        <v/>
      </c>
      <c r="S853" s="59">
        <v>11</v>
      </c>
      <c r="T853" s="147">
        <v>7.542</v>
      </c>
      <c r="U853" s="147">
        <v>6.798</v>
      </c>
      <c r="V853" s="59">
        <v>86</v>
      </c>
      <c r="W853" s="59">
        <v>421</v>
      </c>
      <c r="X853" s="59">
        <v>95</v>
      </c>
      <c r="Y853" s="59">
        <v>100</v>
      </c>
      <c r="Z853" s="59">
        <v>84</v>
      </c>
      <c r="AA853" s="59">
        <v>0</v>
      </c>
      <c r="AB853" s="59">
        <v>0</v>
      </c>
      <c r="AC853" s="59">
        <v>0</v>
      </c>
      <c r="AD853" s="59">
        <v>0</v>
      </c>
      <c r="AE853" s="59">
        <v>100</v>
      </c>
      <c r="AF853" s="73" t="s">
        <v>38</v>
      </c>
      <c r="AG853" s="73">
        <v>80000</v>
      </c>
      <c r="AH853" s="73" t="s">
        <v>38</v>
      </c>
      <c r="AI853" s="73" t="s">
        <v>38</v>
      </c>
      <c r="AJ853" s="73" t="s">
        <v>38</v>
      </c>
      <c r="AK853" s="73" t="s">
        <v>32</v>
      </c>
      <c r="AL853" s="77" t="str">
        <f>IF(ISBLANK(S853),"",IF(AJ853="Fail","Fail",IF(E853="PL4",IF(AND(T853&gt;STD_01122025!$D$3,U853&lt;STD_01122025!$D$4,OR(AF853="ND",AF853&lt;STD_01122025!$D$7),AH853="ND"),"Pass","Fail"),IF(E853="PL12",IF(AND(S853&lt;STD_01122025!$F$2,T853&gt;STD_01122025!$F$3,U853&lt;STD_01122025!$F$4,V853&gt;STD_01122025!$F$5,X853&gt;STD_01122025!$F$6,OR(AF853="ND",AF853&lt;STD_01122025!$F$7),AH853="ND"),"Pass","Fail"),IF(E853="SuperPL",IF(AND(T853&gt;STD_01122025!$H$3,U853&lt;STD_01122025!$H$4,V853&gt;STD_01122025!$H$5,X853&gt;STD_01122025!$H$6,OR(AF853="ND",AF853&lt;STD_01122025!$H$7),AH853="ND"),"Pass","Fail"),IF(E853="Flight",IF(AND(T853&gt;STD_01122025!$J$3,U853&lt;STD_01122025!$J$4,X853&gt;STD_01122025!$J$6,OR(AF853="ND",AF853&lt;STD_01122025!$J$7),AH853="ND"),"Pass","Fail"),""))))))</f>
        <v>Pass</v>
      </c>
      <c r="AM853" s="62" t="str">
        <f>IF(ISBLANK(B853),"",IFERROR(IF(VLOOKUP(B853,'Np PL4 Stock'!$A:$J,10,FALSE)="Np4",D853-VLOOKUP(B853,'Np PL4 Stock'!$A:$E,5,FALSE),D853-VLOOKUP(B853,'Np PL4 Stock'!$A:$E,5,FALSE)-1),""))</f>
        <v/>
      </c>
      <c r="AN853" s="147">
        <v>8.141</v>
      </c>
      <c r="AO853" s="147">
        <v>7.2</v>
      </c>
      <c r="AP853" s="59">
        <v>98.824</v>
      </c>
      <c r="AQ853" s="59">
        <v>306</v>
      </c>
      <c r="AR853" s="59">
        <v>98</v>
      </c>
      <c r="AS853" s="59">
        <v>100</v>
      </c>
      <c r="AT853" s="73" t="s">
        <v>38</v>
      </c>
      <c r="AU853" s="73">
        <v>64000</v>
      </c>
      <c r="AV853" s="73" t="s">
        <v>38</v>
      </c>
      <c r="AW853" s="73" t="s">
        <v>38</v>
      </c>
      <c r="AX853" s="84" t="s">
        <v>32</v>
      </c>
      <c r="AY853" s="59">
        <v>0</v>
      </c>
      <c r="AZ853" s="59">
        <v>0</v>
      </c>
      <c r="BA853" s="59">
        <v>0</v>
      </c>
      <c r="BB853" s="59">
        <v>0</v>
      </c>
      <c r="BC853" s="59">
        <v>0</v>
      </c>
      <c r="BD853" s="59">
        <v>0</v>
      </c>
      <c r="BE853" s="84" t="s">
        <v>38</v>
      </c>
      <c r="BF853" s="84" t="s">
        <v>38</v>
      </c>
      <c r="BG853" s="84" t="s">
        <v>38</v>
      </c>
      <c r="BH853" s="84" t="s">
        <v>38</v>
      </c>
      <c r="BI853" s="85" t="s">
        <v>512</v>
      </c>
      <c r="BJ853" s="86" t="s">
        <v>167</v>
      </c>
      <c r="BK853" s="86" t="s">
        <v>513</v>
      </c>
      <c r="BL853" s="86" t="s">
        <v>177</v>
      </c>
      <c r="BM853" s="86" t="s">
        <v>178</v>
      </c>
      <c r="BN853" s="86"/>
      <c r="BO853" s="59">
        <v>5</v>
      </c>
      <c r="BP853" s="69">
        <v>256104305100488</v>
      </c>
      <c r="BQ853" s="92">
        <v>0.63</v>
      </c>
      <c r="BR853" s="93">
        <v>0.126</v>
      </c>
      <c r="BS853" s="94">
        <f t="shared" si="140"/>
        <v>0.756</v>
      </c>
      <c r="BT853" s="95">
        <v>0.27384</v>
      </c>
      <c r="BU853" s="101">
        <f t="shared" si="141"/>
        <v>1.02984</v>
      </c>
      <c r="BV853" s="102">
        <f t="shared" si="145"/>
        <v>3.26797385620915</v>
      </c>
      <c r="BW853" s="103">
        <v>840</v>
      </c>
      <c r="BX853" s="104">
        <f t="shared" si="142"/>
        <v>0.00336549019607843</v>
      </c>
      <c r="BY853" s="105">
        <v>900</v>
      </c>
      <c r="BZ853" s="103" t="s">
        <v>32</v>
      </c>
      <c r="CA853" s="106" t="s">
        <v>189</v>
      </c>
      <c r="CB853" s="107" t="s">
        <v>148</v>
      </c>
      <c r="CC853" s="112" t="s">
        <v>149</v>
      </c>
      <c r="CD853" s="106"/>
      <c r="CE853" s="103" t="s">
        <v>192</v>
      </c>
      <c r="CF853" s="113"/>
      <c r="CG853" s="114">
        <v>2000019210</v>
      </c>
    </row>
    <row r="854" spans="1:85">
      <c r="A854" s="53" t="str">
        <f t="shared" si="143"/>
        <v>E1-07-09-46103</v>
      </c>
      <c r="B854" s="47" t="str">
        <f t="shared" si="144"/>
        <v>E1-07-09</v>
      </c>
      <c r="C854" s="153" t="s">
        <v>43</v>
      </c>
      <c r="D854" s="49">
        <v>46103</v>
      </c>
      <c r="E854" s="50" t="s">
        <v>14</v>
      </c>
      <c r="F854" s="51" t="s">
        <v>15</v>
      </c>
      <c r="G854" s="59">
        <v>9</v>
      </c>
      <c r="H854" s="51" t="s">
        <v>215</v>
      </c>
      <c r="I854" s="59">
        <v>7</v>
      </c>
      <c r="J854" s="60">
        <f>IF(ISBLANK(H854),"",IFERROR(VLOOKUP(B854,'Np PL4 Stock'!$A:$D,4,FALSE),""))</f>
        <v>46089</v>
      </c>
      <c r="K854" s="61">
        <f>IF(ISBLANK(H854),"",SUMIF('Np PL4 Stock'!$A:$A,B854,'Np PL4 Stock'!$N:$N))</f>
        <v>1.2</v>
      </c>
      <c r="L854" s="62">
        <f>IF(ISBLANK(H854),"",VLOOKUP(LEFT(B854,5),Unit!A:B,2,FALSE))</f>
        <v>10</v>
      </c>
      <c r="M854" s="63" t="str">
        <f>IF(ISBLANK(H854),"",IFERROR(VLOOKUP(B854,'Np PL4 Stock'!$A:$T,20,FALSE),""))</f>
        <v>V1-MB1</v>
      </c>
      <c r="N854" s="63" t="str">
        <f>IF(ISBLANK(H854),"",IFERROR(VLOOKUP(B854,'Np PL4 Stock'!$A:$U,21,FALSE),""))</f>
        <v>SIS</v>
      </c>
      <c r="O854" s="62">
        <f t="shared" si="139"/>
        <v>120</v>
      </c>
      <c r="P854" s="62">
        <f t="shared" si="137"/>
        <v>6.6e-5</v>
      </c>
      <c r="Q854" s="67">
        <f>IFERROR(SUM(SUMIF(B:B,B854,BQ:BQ),SUMIF(B:B,B854,BR:BR))/(K854*10^6),"")</f>
        <v>5.5e-7</v>
      </c>
      <c r="R854" s="67">
        <f t="shared" si="138"/>
        <v>7.70366666666667e-7</v>
      </c>
      <c r="S854" s="59">
        <v>11</v>
      </c>
      <c r="T854" s="147">
        <v>7.748</v>
      </c>
      <c r="U854" s="147">
        <v>5.699</v>
      </c>
      <c r="V854" s="59">
        <v>92</v>
      </c>
      <c r="W854" s="59">
        <v>381</v>
      </c>
      <c r="X854" s="59">
        <v>97</v>
      </c>
      <c r="Y854" s="59">
        <v>100</v>
      </c>
      <c r="Z854" s="59">
        <v>88</v>
      </c>
      <c r="AA854" s="59">
        <v>0</v>
      </c>
      <c r="AB854" s="59">
        <v>0</v>
      </c>
      <c r="AC854" s="59">
        <v>0</v>
      </c>
      <c r="AD854" s="59">
        <v>0</v>
      </c>
      <c r="AE854" s="59">
        <v>100</v>
      </c>
      <c r="AF854" s="73" t="s">
        <v>38</v>
      </c>
      <c r="AG854" s="73">
        <v>50000</v>
      </c>
      <c r="AH854" s="73" t="s">
        <v>38</v>
      </c>
      <c r="AI854" s="73" t="s">
        <v>38</v>
      </c>
      <c r="AJ854" s="73" t="s">
        <v>38</v>
      </c>
      <c r="AK854" s="73" t="s">
        <v>32</v>
      </c>
      <c r="AL854" s="77" t="str">
        <f>IF(ISBLANK(S854),"",IF(AJ854="Fail","Fail",IF(E854="PL4",IF(AND(T854&gt;STD_01122025!$D$3,U854&lt;STD_01122025!$D$4,OR(AF854="ND",AF854&lt;STD_01122025!$D$7),AH854="ND"),"Pass","Fail"),IF(E854="PL12",IF(AND(S854&lt;STD_01122025!$F$2,T854&gt;STD_01122025!$F$3,U854&lt;STD_01122025!$F$4,V854&gt;STD_01122025!$F$5,X854&gt;STD_01122025!$F$6,OR(AF854="ND",AF854&lt;STD_01122025!$F$7),AH854="ND"),"Pass","Fail"),IF(E854="SuperPL",IF(AND(T854&gt;STD_01122025!$H$3,U854&lt;STD_01122025!$H$4,V854&gt;STD_01122025!$H$5,X854&gt;STD_01122025!$H$6,OR(AF854="ND",AF854&lt;STD_01122025!$H$7),AH854="ND"),"Pass","Fail"),IF(E854="Flight",IF(AND(T854&gt;STD_01122025!$J$3,U854&lt;STD_01122025!$J$4,X854&gt;STD_01122025!$J$6,OR(AF854="ND",AF854&lt;STD_01122025!$J$7),AH854="ND"),"Pass","Fail"),""))))))</f>
        <v>Pass</v>
      </c>
      <c r="AM854" s="62">
        <f>IF(ISBLANK(B854),"",IFERROR(IF(VLOOKUP(B854,'Np PL4 Stock'!$A:$J,10,FALSE)="Np4",D854-VLOOKUP(B854,'Np PL4 Stock'!$A:$E,5,FALSE),D854-VLOOKUP(B854,'Np PL4 Stock'!$A:$E,5,FALSE)-1),""))</f>
        <v>14</v>
      </c>
      <c r="AN854" s="147">
        <v>8.549</v>
      </c>
      <c r="AO854" s="147">
        <v>7.358</v>
      </c>
      <c r="AP854" s="59">
        <v>100</v>
      </c>
      <c r="AQ854" s="59">
        <v>248</v>
      </c>
      <c r="AR854" s="59">
        <v>99</v>
      </c>
      <c r="AS854" s="59">
        <v>100</v>
      </c>
      <c r="AT854" s="73" t="s">
        <v>38</v>
      </c>
      <c r="AU854" s="73">
        <v>74500</v>
      </c>
      <c r="AV854" s="73" t="s">
        <v>38</v>
      </c>
      <c r="AW854" s="73" t="s">
        <v>38</v>
      </c>
      <c r="AX854" s="84" t="s">
        <v>32</v>
      </c>
      <c r="AY854" s="59">
        <v>0</v>
      </c>
      <c r="AZ854" s="59">
        <v>0</v>
      </c>
      <c r="BA854" s="59">
        <v>0</v>
      </c>
      <c r="BB854" s="59">
        <v>0</v>
      </c>
      <c r="BC854" s="59">
        <v>0</v>
      </c>
      <c r="BD854" s="59">
        <v>0</v>
      </c>
      <c r="BE854" s="84" t="s">
        <v>38</v>
      </c>
      <c r="BF854" s="84" t="s">
        <v>38</v>
      </c>
      <c r="BG854" s="84" t="s">
        <v>38</v>
      </c>
      <c r="BH854" s="84" t="s">
        <v>38</v>
      </c>
      <c r="BI854" s="85" t="s">
        <v>516</v>
      </c>
      <c r="BJ854" s="86" t="s">
        <v>243</v>
      </c>
      <c r="BK854" s="86" t="s">
        <v>483</v>
      </c>
      <c r="BL854" s="86" t="s">
        <v>155</v>
      </c>
      <c r="BM854" s="86" t="s">
        <v>178</v>
      </c>
      <c r="BN854" s="86"/>
      <c r="BO854" s="59">
        <v>7</v>
      </c>
      <c r="BP854" s="69">
        <v>256104305100489</v>
      </c>
      <c r="BQ854" s="92">
        <v>0.6</v>
      </c>
      <c r="BR854" s="93">
        <v>0.06</v>
      </c>
      <c r="BS854" s="94">
        <f t="shared" si="140"/>
        <v>0.66</v>
      </c>
      <c r="BT854" s="95">
        <v>0.26444</v>
      </c>
      <c r="BU854" s="101">
        <f t="shared" si="141"/>
        <v>0.92444</v>
      </c>
      <c r="BV854" s="102">
        <f t="shared" si="145"/>
        <v>4.03225806451613</v>
      </c>
      <c r="BW854" s="103">
        <v>660</v>
      </c>
      <c r="BX854" s="104">
        <f t="shared" si="142"/>
        <v>0.00372758064516129</v>
      </c>
      <c r="BY854" s="105">
        <v>1000</v>
      </c>
      <c r="BZ854" s="103" t="s">
        <v>32</v>
      </c>
      <c r="CA854" s="106" t="s">
        <v>189</v>
      </c>
      <c r="CB854" s="107" t="s">
        <v>148</v>
      </c>
      <c r="CC854" s="112" t="s">
        <v>149</v>
      </c>
      <c r="CD854" s="106"/>
      <c r="CE854" s="103" t="s">
        <v>192</v>
      </c>
      <c r="CF854" s="113"/>
      <c r="CG854" s="114">
        <v>2000027731</v>
      </c>
    </row>
    <row r="855" spans="1:85">
      <c r="A855" s="53" t="str">
        <f t="shared" si="143"/>
        <v>E1-08-09-46103</v>
      </c>
      <c r="B855" s="47" t="str">
        <f t="shared" si="144"/>
        <v>E1-08-09</v>
      </c>
      <c r="C855" s="153" t="s">
        <v>43</v>
      </c>
      <c r="D855" s="49">
        <v>46103</v>
      </c>
      <c r="E855" s="50" t="s">
        <v>14</v>
      </c>
      <c r="F855" s="51" t="s">
        <v>15</v>
      </c>
      <c r="G855" s="59">
        <v>9</v>
      </c>
      <c r="H855" s="51" t="s">
        <v>215</v>
      </c>
      <c r="I855" s="59">
        <v>8</v>
      </c>
      <c r="J855" s="60">
        <f>IF(ISBLANK(H855),"",IFERROR(VLOOKUP(B855,'Np PL4 Stock'!$A:$D,4,FALSE),""))</f>
        <v>46089</v>
      </c>
      <c r="K855" s="61">
        <f>IF(ISBLANK(H855),"",SUMIF('Np PL4 Stock'!$A:$A,B855,'Np PL4 Stock'!$N:$N))</f>
        <v>1.2</v>
      </c>
      <c r="L855" s="62">
        <f>IF(ISBLANK(H855),"",VLOOKUP(LEFT(B855,5),Unit!A:B,2,FALSE))</f>
        <v>10</v>
      </c>
      <c r="M855" s="63" t="str">
        <f>IF(ISBLANK(H855),"",IFERROR(VLOOKUP(B855,'Np PL4 Stock'!$A:$T,20,FALSE),""))</f>
        <v>V1-MA1</v>
      </c>
      <c r="N855" s="63" t="str">
        <f>IF(ISBLANK(H855),"",IFERROR(VLOOKUP(B855,'Np PL4 Stock'!$A:$U,21,FALSE),""))</f>
        <v>SIS</v>
      </c>
      <c r="O855" s="62">
        <f t="shared" si="139"/>
        <v>120</v>
      </c>
      <c r="P855" s="62">
        <f t="shared" si="137"/>
        <v>0.0001375</v>
      </c>
      <c r="Q855" s="67">
        <f>IFERROR(SUM(SUMIF(B:B,B855,BQ:BQ),SUMIF(B:B,B855,BR:BR))/(K855*10^6),"")</f>
        <v>1.14583333333333e-6</v>
      </c>
      <c r="R855" s="67">
        <f t="shared" si="138"/>
        <v>1.51097222222222e-6</v>
      </c>
      <c r="S855" s="59">
        <v>12</v>
      </c>
      <c r="T855" s="147">
        <v>7.709</v>
      </c>
      <c r="U855" s="147">
        <v>6.901</v>
      </c>
      <c r="V855" s="59">
        <v>94.737</v>
      </c>
      <c r="W855" s="59">
        <v>384</v>
      </c>
      <c r="X855" s="59">
        <v>95</v>
      </c>
      <c r="Y855" s="59">
        <v>100</v>
      </c>
      <c r="Z855" s="59">
        <v>84</v>
      </c>
      <c r="AA855" s="59">
        <v>0</v>
      </c>
      <c r="AB855" s="59">
        <v>0</v>
      </c>
      <c r="AC855" s="59">
        <v>0</v>
      </c>
      <c r="AD855" s="59">
        <v>0</v>
      </c>
      <c r="AE855" s="59">
        <v>100</v>
      </c>
      <c r="AF855" s="73" t="s">
        <v>38</v>
      </c>
      <c r="AG855" s="73">
        <v>74000</v>
      </c>
      <c r="AH855" s="73" t="s">
        <v>38</v>
      </c>
      <c r="AI855" s="73" t="s">
        <v>38</v>
      </c>
      <c r="AJ855" s="73" t="s">
        <v>38</v>
      </c>
      <c r="AK855" s="73" t="s">
        <v>32</v>
      </c>
      <c r="AL855" s="77" t="str">
        <f>IF(ISBLANK(S855),"",IF(AJ855="Fail","Fail",IF(E855="PL4",IF(AND(T855&gt;STD_01122025!$D$3,U855&lt;STD_01122025!$D$4,OR(AF855="ND",AF855&lt;STD_01122025!$D$7),AH855="ND"),"Pass","Fail"),IF(E855="PL12",IF(AND(S855&lt;STD_01122025!$F$2,T855&gt;STD_01122025!$F$3,U855&lt;STD_01122025!$F$4,V855&gt;STD_01122025!$F$5,X855&gt;STD_01122025!$F$6,OR(AF855="ND",AF855&lt;STD_01122025!$F$7),AH855="ND"),"Pass","Fail"),IF(E855="SuperPL",IF(AND(T855&gt;STD_01122025!$H$3,U855&lt;STD_01122025!$H$4,V855&gt;STD_01122025!$H$5,X855&gt;STD_01122025!$H$6,OR(AF855="ND",AF855&lt;STD_01122025!$H$7),AH855="ND"),"Pass","Fail"),IF(E855="Flight",IF(AND(T855&gt;STD_01122025!$J$3,U855&lt;STD_01122025!$J$4,X855&gt;STD_01122025!$J$6,OR(AF855="ND",AF855&lt;STD_01122025!$J$7),AH855="ND"),"Pass","Fail"),""))))))</f>
        <v>Pass</v>
      </c>
      <c r="AM855" s="62">
        <f>IF(ISBLANK(B855),"",IFERROR(IF(VLOOKUP(B855,'Np PL4 Stock'!$A:$J,10,FALSE)="Np4",D855-VLOOKUP(B855,'Np PL4 Stock'!$A:$E,5,FALSE),D855-VLOOKUP(B855,'Np PL4 Stock'!$A:$E,5,FALSE)-1),""))</f>
        <v>14</v>
      </c>
      <c r="AN855" s="147">
        <v>8.343</v>
      </c>
      <c r="AO855" s="147">
        <v>7.407</v>
      </c>
      <c r="AP855" s="59">
        <v>96.875</v>
      </c>
      <c r="AQ855" s="59">
        <v>277</v>
      </c>
      <c r="AR855" s="59">
        <v>97</v>
      </c>
      <c r="AS855" s="59">
        <v>100</v>
      </c>
      <c r="AT855" s="73" t="s">
        <v>38</v>
      </c>
      <c r="AU855" s="73">
        <v>78000</v>
      </c>
      <c r="AV855" s="73" t="s">
        <v>38</v>
      </c>
      <c r="AW855" s="73" t="s">
        <v>38</v>
      </c>
      <c r="AX855" s="84" t="s">
        <v>32</v>
      </c>
      <c r="AY855" s="59">
        <v>0</v>
      </c>
      <c r="AZ855" s="59">
        <v>0</v>
      </c>
      <c r="BA855" s="59">
        <v>0</v>
      </c>
      <c r="BB855" s="59">
        <v>0</v>
      </c>
      <c r="BC855" s="59">
        <v>0</v>
      </c>
      <c r="BD855" s="59">
        <v>0</v>
      </c>
      <c r="BE855" s="84" t="s">
        <v>38</v>
      </c>
      <c r="BF855" s="84" t="s">
        <v>38</v>
      </c>
      <c r="BG855" s="84" t="s">
        <v>38</v>
      </c>
      <c r="BH855" s="84" t="s">
        <v>38</v>
      </c>
      <c r="BI855" s="85" t="s">
        <v>569</v>
      </c>
      <c r="BJ855" s="86" t="s">
        <v>240</v>
      </c>
      <c r="BK855" s="71" t="s">
        <v>483</v>
      </c>
      <c r="BL855" s="86" t="s">
        <v>155</v>
      </c>
      <c r="BM855" s="86" t="s">
        <v>178</v>
      </c>
      <c r="BN855" s="86"/>
      <c r="BO855" s="59">
        <v>7</v>
      </c>
      <c r="BP855" s="69">
        <v>256104305100490</v>
      </c>
      <c r="BQ855" s="92">
        <v>0.65</v>
      </c>
      <c r="BR855" s="93">
        <v>0.065</v>
      </c>
      <c r="BS855" s="94">
        <f t="shared" si="140"/>
        <v>0.715</v>
      </c>
      <c r="BT855" s="95">
        <v>0.219266666666667</v>
      </c>
      <c r="BU855" s="101">
        <f t="shared" si="141"/>
        <v>0.934266666666667</v>
      </c>
      <c r="BV855" s="102">
        <f t="shared" si="145"/>
        <v>3.6101083032491</v>
      </c>
      <c r="BW855" s="103">
        <v>715</v>
      </c>
      <c r="BX855" s="104">
        <f t="shared" si="142"/>
        <v>0.00337280385078219</v>
      </c>
      <c r="BY855" s="105">
        <v>1000</v>
      </c>
      <c r="BZ855" s="103" t="s">
        <v>32</v>
      </c>
      <c r="CA855" s="106" t="s">
        <v>189</v>
      </c>
      <c r="CB855" s="107" t="s">
        <v>148</v>
      </c>
      <c r="CC855" s="112" t="s">
        <v>149</v>
      </c>
      <c r="CD855" s="106"/>
      <c r="CE855" s="103" t="s">
        <v>192</v>
      </c>
      <c r="CF855" s="113"/>
      <c r="CG855" s="114">
        <v>2000019140</v>
      </c>
    </row>
    <row r="856" spans="1:85">
      <c r="A856" s="53" t="str">
        <f t="shared" si="143"/>
        <v>E1-08-09-46103</v>
      </c>
      <c r="B856" s="47" t="str">
        <f t="shared" si="144"/>
        <v>E1-08-09</v>
      </c>
      <c r="C856" s="153" t="s">
        <v>43</v>
      </c>
      <c r="D856" s="49">
        <v>46103</v>
      </c>
      <c r="E856" s="50" t="s">
        <v>14</v>
      </c>
      <c r="F856" s="51" t="s">
        <v>15</v>
      </c>
      <c r="G856" s="59">
        <v>9</v>
      </c>
      <c r="H856" s="51" t="s">
        <v>215</v>
      </c>
      <c r="I856" s="59">
        <v>8</v>
      </c>
      <c r="J856" s="60">
        <f>IF(ISBLANK(H856),"",IFERROR(VLOOKUP(B856,'Np PL4 Stock'!$A:$D,4,FALSE),""))</f>
        <v>46089</v>
      </c>
      <c r="K856" s="61">
        <f>IF(ISBLANK(H856),"",SUMIF('Np PL4 Stock'!$A:$A,B856,'Np PL4 Stock'!$N:$N))</f>
        <v>1.2</v>
      </c>
      <c r="L856" s="62">
        <f>IF(ISBLANK(H856),"",VLOOKUP(LEFT(B856,5),Unit!A:B,2,FALSE))</f>
        <v>10</v>
      </c>
      <c r="M856" s="63" t="str">
        <f>IF(ISBLANK(H856),"",IFERROR(VLOOKUP(B856,'Np PL4 Stock'!$A:$T,20,FALSE),""))</f>
        <v>V1-MA1</v>
      </c>
      <c r="N856" s="63" t="str">
        <f>IF(ISBLANK(H856),"",IFERROR(VLOOKUP(B856,'Np PL4 Stock'!$A:$U,21,FALSE),""))</f>
        <v>SIS</v>
      </c>
      <c r="O856" s="62">
        <f t="shared" si="139"/>
        <v>120</v>
      </c>
      <c r="P856" s="62">
        <f t="shared" si="137"/>
        <v>0.0001375</v>
      </c>
      <c r="Q856" s="67">
        <f>IFERROR(SUM(SUMIF(B:B,B856,BQ:BQ),SUMIF(B:B,B856,BR:BR))/(K856*10^6),"")</f>
        <v>1.14583333333333e-6</v>
      </c>
      <c r="R856" s="67">
        <f t="shared" si="138"/>
        <v>1.51097222222222e-6</v>
      </c>
      <c r="S856" s="59">
        <v>12</v>
      </c>
      <c r="T856" s="147">
        <v>7.709</v>
      </c>
      <c r="U856" s="147">
        <v>6.901</v>
      </c>
      <c r="V856" s="59">
        <v>94.737</v>
      </c>
      <c r="W856" s="59">
        <v>384</v>
      </c>
      <c r="X856" s="59">
        <v>95</v>
      </c>
      <c r="Y856" s="59">
        <v>100</v>
      </c>
      <c r="Z856" s="59">
        <v>84</v>
      </c>
      <c r="AA856" s="59">
        <v>0</v>
      </c>
      <c r="AB856" s="59">
        <v>0</v>
      </c>
      <c r="AC856" s="59">
        <v>0</v>
      </c>
      <c r="AD856" s="59">
        <v>0</v>
      </c>
      <c r="AE856" s="59">
        <v>100</v>
      </c>
      <c r="AF856" s="73" t="s">
        <v>38</v>
      </c>
      <c r="AG856" s="73">
        <v>74000</v>
      </c>
      <c r="AH856" s="73" t="s">
        <v>38</v>
      </c>
      <c r="AI856" s="73" t="s">
        <v>38</v>
      </c>
      <c r="AJ856" s="73" t="s">
        <v>38</v>
      </c>
      <c r="AK856" s="73" t="s">
        <v>32</v>
      </c>
      <c r="AL856" s="77" t="str">
        <f>IF(ISBLANK(S856),"",IF(AJ856="Fail","Fail",IF(E856="PL4",IF(AND(T856&gt;STD_01122025!$D$3,U856&lt;STD_01122025!$D$4,OR(AF856="ND",AF856&lt;STD_01122025!$D$7),AH856="ND"),"Pass","Fail"),IF(E856="PL12",IF(AND(S856&lt;STD_01122025!$F$2,T856&gt;STD_01122025!$F$3,U856&lt;STD_01122025!$F$4,V856&gt;STD_01122025!$F$5,X856&gt;STD_01122025!$F$6,OR(AF856="ND",AF856&lt;STD_01122025!$F$7),AH856="ND"),"Pass","Fail"),IF(E856="SuperPL",IF(AND(T856&gt;STD_01122025!$H$3,U856&lt;STD_01122025!$H$4,V856&gt;STD_01122025!$H$5,X856&gt;STD_01122025!$H$6,OR(AF856="ND",AF856&lt;STD_01122025!$H$7),AH856="ND"),"Pass","Fail"),IF(E856="Flight",IF(AND(T856&gt;STD_01122025!$J$3,U856&lt;STD_01122025!$J$4,X856&gt;STD_01122025!$J$6,OR(AF856="ND",AF856&lt;STD_01122025!$J$7),AH856="ND"),"Pass","Fail"),""))))))</f>
        <v>Pass</v>
      </c>
      <c r="AM856" s="62">
        <f>IF(ISBLANK(B856),"",IFERROR(IF(VLOOKUP(B856,'Np PL4 Stock'!$A:$J,10,FALSE)="Np4",D856-VLOOKUP(B856,'Np PL4 Stock'!$A:$E,5,FALSE),D856-VLOOKUP(B856,'Np PL4 Stock'!$A:$E,5,FALSE)-1),""))</f>
        <v>14</v>
      </c>
      <c r="AN856" s="147">
        <v>8.343</v>
      </c>
      <c r="AO856" s="147">
        <v>7.407</v>
      </c>
      <c r="AP856" s="59">
        <v>96.875</v>
      </c>
      <c r="AQ856" s="59">
        <v>277</v>
      </c>
      <c r="AR856" s="59">
        <v>97</v>
      </c>
      <c r="AS856" s="59">
        <v>100</v>
      </c>
      <c r="AT856" s="73" t="s">
        <v>38</v>
      </c>
      <c r="AU856" s="73">
        <v>78000</v>
      </c>
      <c r="AV856" s="73" t="s">
        <v>38</v>
      </c>
      <c r="AW856" s="73" t="s">
        <v>38</v>
      </c>
      <c r="AX856" s="84" t="s">
        <v>32</v>
      </c>
      <c r="AY856" s="59">
        <v>0</v>
      </c>
      <c r="AZ856" s="59">
        <v>0</v>
      </c>
      <c r="BA856" s="59">
        <v>0</v>
      </c>
      <c r="BB856" s="59">
        <v>0</v>
      </c>
      <c r="BC856" s="59">
        <v>0</v>
      </c>
      <c r="BD856" s="59">
        <v>0</v>
      </c>
      <c r="BE856" s="84" t="s">
        <v>38</v>
      </c>
      <c r="BF856" s="84" t="s">
        <v>38</v>
      </c>
      <c r="BG856" s="84" t="s">
        <v>38</v>
      </c>
      <c r="BH856" s="84" t="s">
        <v>38</v>
      </c>
      <c r="BI856" s="85" t="s">
        <v>544</v>
      </c>
      <c r="BJ856" s="86" t="s">
        <v>240</v>
      </c>
      <c r="BK856" s="86" t="s">
        <v>483</v>
      </c>
      <c r="BL856" s="86" t="s">
        <v>155</v>
      </c>
      <c r="BM856" s="86" t="s">
        <v>178</v>
      </c>
      <c r="BN856" s="86"/>
      <c r="BO856" s="59">
        <v>7</v>
      </c>
      <c r="BP856" s="69">
        <v>256104305100491</v>
      </c>
      <c r="BQ856" s="92">
        <v>0.6</v>
      </c>
      <c r="BR856" s="92">
        <v>0.06</v>
      </c>
      <c r="BS856" s="94">
        <f t="shared" si="140"/>
        <v>0.66</v>
      </c>
      <c r="BT856" s="95">
        <v>0.2189</v>
      </c>
      <c r="BU856" s="101">
        <f t="shared" si="141"/>
        <v>0.8789</v>
      </c>
      <c r="BV856" s="102">
        <f t="shared" si="145"/>
        <v>3.6101083032491</v>
      </c>
      <c r="BW856" s="103">
        <v>660</v>
      </c>
      <c r="BX856" s="104">
        <f t="shared" si="142"/>
        <v>0.00317292418772563</v>
      </c>
      <c r="BY856" s="105">
        <v>1000</v>
      </c>
      <c r="BZ856" s="103" t="s">
        <v>32</v>
      </c>
      <c r="CA856" s="106" t="s">
        <v>189</v>
      </c>
      <c r="CB856" s="107" t="s">
        <v>148</v>
      </c>
      <c r="CC856" s="112" t="s">
        <v>149</v>
      </c>
      <c r="CD856" s="106"/>
      <c r="CE856" s="103" t="s">
        <v>192</v>
      </c>
      <c r="CF856" s="113"/>
      <c r="CG856" s="114">
        <v>2000019296</v>
      </c>
    </row>
    <row r="857" spans="1:85">
      <c r="A857" s="53" t="str">
        <f t="shared" si="143"/>
        <v>E1-09-09-46103</v>
      </c>
      <c r="B857" s="47" t="str">
        <f t="shared" si="144"/>
        <v>E1-09-09</v>
      </c>
      <c r="C857" s="153" t="s">
        <v>43</v>
      </c>
      <c r="D857" s="49">
        <v>46103</v>
      </c>
      <c r="E857" s="50" t="s">
        <v>14</v>
      </c>
      <c r="F857" s="51" t="s">
        <v>15</v>
      </c>
      <c r="G857" s="59">
        <v>9</v>
      </c>
      <c r="H857" s="51" t="s">
        <v>215</v>
      </c>
      <c r="I857" s="59">
        <v>9</v>
      </c>
      <c r="J857" s="60">
        <f>IF(ISBLANK(H857),"",IFERROR(VLOOKUP(B857,'Np PL4 Stock'!$A:$D,4,FALSE),""))</f>
        <v>46089</v>
      </c>
      <c r="K857" s="61">
        <f>IF(ISBLANK(H857),"",SUMIF('Np PL4 Stock'!$A:$A,B857,'Np PL4 Stock'!$N:$N))</f>
        <v>1.2</v>
      </c>
      <c r="L857" s="62">
        <f>IF(ISBLANK(H857),"",VLOOKUP(LEFT(B857,5),Unit!A:B,2,FALSE))</f>
        <v>10</v>
      </c>
      <c r="M857" s="63" t="str">
        <f>IF(ISBLANK(H857),"",IFERROR(VLOOKUP(B857,'Np PL4 Stock'!$A:$T,20,FALSE),""))</f>
        <v>V1-MA1</v>
      </c>
      <c r="N857" s="63" t="str">
        <f>IF(ISBLANK(H857),"",IFERROR(VLOOKUP(B857,'Np PL4 Stock'!$A:$U,21,FALSE),""))</f>
        <v>SIS</v>
      </c>
      <c r="O857" s="62">
        <f t="shared" si="139"/>
        <v>120</v>
      </c>
      <c r="P857" s="62">
        <f t="shared" si="137"/>
        <v>4.95e-5</v>
      </c>
      <c r="Q857" s="67">
        <f>IFERROR(SUM(SUMIF(B:B,B857,BQ:BQ),SUMIF(B:B,B857,BR:BR))/(K857*10^6),"")</f>
        <v>4.125e-7</v>
      </c>
      <c r="R857" s="67">
        <f t="shared" si="138"/>
        <v>5.96597222222222e-7</v>
      </c>
      <c r="S857" s="59">
        <v>13</v>
      </c>
      <c r="T857" s="147">
        <v>7.601</v>
      </c>
      <c r="U857" s="147">
        <v>8.697</v>
      </c>
      <c r="V857" s="59">
        <v>80.851</v>
      </c>
      <c r="W857" s="59">
        <v>393</v>
      </c>
      <c r="X857" s="59">
        <v>95</v>
      </c>
      <c r="Y857" s="59">
        <v>100</v>
      </c>
      <c r="Z857" s="59">
        <v>88</v>
      </c>
      <c r="AA857" s="59">
        <v>0</v>
      </c>
      <c r="AB857" s="59">
        <v>0</v>
      </c>
      <c r="AC857" s="59">
        <v>0</v>
      </c>
      <c r="AD857" s="59">
        <v>0</v>
      </c>
      <c r="AE857" s="59">
        <v>100</v>
      </c>
      <c r="AF857" s="73" t="s">
        <v>38</v>
      </c>
      <c r="AG857" s="73">
        <v>66000</v>
      </c>
      <c r="AH857" s="73" t="s">
        <v>38</v>
      </c>
      <c r="AI857" s="73" t="s">
        <v>38</v>
      </c>
      <c r="AJ857" s="73" t="s">
        <v>38</v>
      </c>
      <c r="AK857" s="73" t="s">
        <v>32</v>
      </c>
      <c r="AL857" s="77" t="str">
        <f>IF(ISBLANK(S857),"",IF(AJ857="Fail","Fail",IF(E857="PL4",IF(AND(T857&gt;STD_01122025!$D$3,U857&lt;STD_01122025!$D$4,OR(AF857="ND",AF857&lt;STD_01122025!$D$7),AH857="ND"),"Pass","Fail"),IF(E857="PL12",IF(AND(S857&lt;STD_01122025!$F$2,T857&gt;STD_01122025!$F$3,U857&lt;STD_01122025!$F$4,V857&gt;STD_01122025!$F$5,X857&gt;STD_01122025!$F$6,OR(AF857="ND",AF857&lt;STD_01122025!$F$7),AH857="ND"),"Pass","Fail"),IF(E857="SuperPL",IF(AND(T857&gt;STD_01122025!$H$3,U857&lt;STD_01122025!$H$4,V857&gt;STD_01122025!$H$5,X857&gt;STD_01122025!$H$6,OR(AF857="ND",AF857&lt;STD_01122025!$H$7),AH857="ND"),"Pass","Fail"),IF(E857="Flight",IF(AND(T857&gt;STD_01122025!$J$3,U857&lt;STD_01122025!$J$4,X857&gt;STD_01122025!$J$6,OR(AF857="ND",AF857&lt;STD_01122025!$J$7),AH857="ND"),"Pass","Fail"),""))))))</f>
        <v>Pass</v>
      </c>
      <c r="AM857" s="62">
        <f>IF(ISBLANK(B857),"",IFERROR(IF(VLOOKUP(B857,'Np PL4 Stock'!$A:$J,10,FALSE)="Np4",D857-VLOOKUP(B857,'Np PL4 Stock'!$A:$E,5,FALSE),D857-VLOOKUP(B857,'Np PL4 Stock'!$A:$E,5,FALSE)-1),""))</f>
        <v>14</v>
      </c>
      <c r="AN857" s="147">
        <v>8.05</v>
      </c>
      <c r="AO857" s="147">
        <v>9.457</v>
      </c>
      <c r="AP857" s="59">
        <v>92.405</v>
      </c>
      <c r="AQ857" s="59">
        <v>314</v>
      </c>
      <c r="AR857" s="59">
        <v>98</v>
      </c>
      <c r="AS857" s="59">
        <v>100</v>
      </c>
      <c r="AT857" s="73" t="s">
        <v>38</v>
      </c>
      <c r="AU857" s="73">
        <v>84000</v>
      </c>
      <c r="AV857" s="73" t="s">
        <v>38</v>
      </c>
      <c r="AW857" s="73" t="s">
        <v>38</v>
      </c>
      <c r="AX857" s="84" t="s">
        <v>32</v>
      </c>
      <c r="AY857" s="59">
        <v>0</v>
      </c>
      <c r="AZ857" s="59">
        <v>0</v>
      </c>
      <c r="BA857" s="59">
        <v>0</v>
      </c>
      <c r="BB857" s="59">
        <v>0</v>
      </c>
      <c r="BC857" s="59">
        <v>0</v>
      </c>
      <c r="BD857" s="59">
        <v>0</v>
      </c>
      <c r="BE857" s="84" t="s">
        <v>38</v>
      </c>
      <c r="BF857" s="84" t="s">
        <v>38</v>
      </c>
      <c r="BG857" s="84" t="s">
        <v>38</v>
      </c>
      <c r="BH857" s="84" t="s">
        <v>38</v>
      </c>
      <c r="BI857" s="85" t="s">
        <v>837</v>
      </c>
      <c r="BJ857" s="86" t="s">
        <v>261</v>
      </c>
      <c r="BK857" s="86" t="s">
        <v>495</v>
      </c>
      <c r="BL857" s="86" t="s">
        <v>155</v>
      </c>
      <c r="BM857" s="86" t="s">
        <v>178</v>
      </c>
      <c r="BN857" s="86"/>
      <c r="BO857" s="59">
        <v>10</v>
      </c>
      <c r="BP857" s="69">
        <v>256104305100492</v>
      </c>
      <c r="BQ857" s="92">
        <v>0.45</v>
      </c>
      <c r="BR857" s="92">
        <v>0.045</v>
      </c>
      <c r="BS857" s="94">
        <f t="shared" si="140"/>
        <v>0.495</v>
      </c>
      <c r="BT857" s="95">
        <v>0.220916666666667</v>
      </c>
      <c r="BU857" s="101">
        <f t="shared" si="141"/>
        <v>0.715916666666667</v>
      </c>
      <c r="BV857" s="102">
        <f t="shared" si="145"/>
        <v>3.18471337579618</v>
      </c>
      <c r="BW857" s="103">
        <v>550</v>
      </c>
      <c r="BX857" s="104">
        <f t="shared" si="142"/>
        <v>0.00227998938428875</v>
      </c>
      <c r="BY857" s="105">
        <v>900</v>
      </c>
      <c r="BZ857" s="103" t="s">
        <v>32</v>
      </c>
      <c r="CA857" s="106" t="s">
        <v>189</v>
      </c>
      <c r="CB857" s="107" t="s">
        <v>148</v>
      </c>
      <c r="CC857" s="112" t="s">
        <v>149</v>
      </c>
      <c r="CD857" s="106"/>
      <c r="CE857" s="103" t="s">
        <v>192</v>
      </c>
      <c r="CF857" s="113"/>
      <c r="CG857" s="114">
        <v>2000029691</v>
      </c>
    </row>
    <row r="858" spans="1:85">
      <c r="A858" s="53" t="str">
        <f t="shared" si="143"/>
        <v>E1-10-09-46103</v>
      </c>
      <c r="B858" s="47" t="str">
        <f t="shared" si="144"/>
        <v>E1-10-09</v>
      </c>
      <c r="C858" s="153" t="s">
        <v>43</v>
      </c>
      <c r="D858" s="49">
        <v>46103</v>
      </c>
      <c r="E858" s="50" t="s">
        <v>14</v>
      </c>
      <c r="F858" s="51" t="s">
        <v>15</v>
      </c>
      <c r="G858" s="59">
        <v>9</v>
      </c>
      <c r="H858" s="51" t="s">
        <v>215</v>
      </c>
      <c r="I858" s="59">
        <v>10</v>
      </c>
      <c r="J858" s="60">
        <f>IF(ISBLANK(H858),"",IFERROR(VLOOKUP(B858,'Np PL4 Stock'!$A:$D,4,FALSE),""))</f>
        <v>46089</v>
      </c>
      <c r="K858" s="61">
        <f>IF(ISBLANK(H858),"",SUMIF('Np PL4 Stock'!$A:$A,B858,'Np PL4 Stock'!$N:$N))</f>
        <v>1.2</v>
      </c>
      <c r="L858" s="62">
        <f>IF(ISBLANK(H858),"",VLOOKUP(LEFT(B858,5),Unit!A:B,2,FALSE))</f>
        <v>10</v>
      </c>
      <c r="M858" s="63" t="str">
        <f>IF(ISBLANK(H858),"",IFERROR(VLOOKUP(B858,'Np PL4 Stock'!$A:$T,20,FALSE),""))</f>
        <v>V1-MA1</v>
      </c>
      <c r="N858" s="63" t="str">
        <f>IF(ISBLANK(H858),"",IFERROR(VLOOKUP(B858,'Np PL4 Stock'!$A:$U,21,FALSE),""))</f>
        <v>SIS</v>
      </c>
      <c r="O858" s="62">
        <f t="shared" si="139"/>
        <v>120</v>
      </c>
      <c r="P858" s="62">
        <f t="shared" si="137"/>
        <v>7.7e-5</v>
      </c>
      <c r="Q858" s="67">
        <f>IFERROR(SUM(SUMIF(B:B,B858,BQ:BQ),SUMIF(B:B,B858,BR:BR))/(K858*10^6),"")</f>
        <v>6.41666666666667e-7</v>
      </c>
      <c r="R858" s="67">
        <f t="shared" si="138"/>
        <v>9.41348765432098e-7</v>
      </c>
      <c r="S858" s="59">
        <v>12</v>
      </c>
      <c r="T858" s="147">
        <v>7.752</v>
      </c>
      <c r="U858" s="147">
        <v>6.479</v>
      </c>
      <c r="V858" s="59">
        <v>95.918</v>
      </c>
      <c r="W858" s="59">
        <v>383</v>
      </c>
      <c r="X858" s="59">
        <v>96</v>
      </c>
      <c r="Y858" s="59">
        <v>100</v>
      </c>
      <c r="Z858" s="59">
        <v>92</v>
      </c>
      <c r="AA858" s="59">
        <v>0</v>
      </c>
      <c r="AB858" s="59">
        <v>0</v>
      </c>
      <c r="AC858" s="59">
        <v>0</v>
      </c>
      <c r="AD858" s="59">
        <v>0</v>
      </c>
      <c r="AE858" s="59">
        <v>100</v>
      </c>
      <c r="AF858" s="73" t="s">
        <v>38</v>
      </c>
      <c r="AG858" s="73">
        <v>71500</v>
      </c>
      <c r="AH858" s="73" t="s">
        <v>38</v>
      </c>
      <c r="AI858" s="73" t="s">
        <v>38</v>
      </c>
      <c r="AJ858" s="73" t="s">
        <v>38</v>
      </c>
      <c r="AK858" s="73" t="s">
        <v>32</v>
      </c>
      <c r="AL858" s="77" t="str">
        <f>IF(ISBLANK(S858),"",IF(AJ858="Fail","Fail",IF(E858="PL4",IF(AND(T858&gt;STD_01122025!$D$3,U858&lt;STD_01122025!$D$4,OR(AF858="ND",AF858&lt;STD_01122025!$D$7),AH858="ND"),"Pass","Fail"),IF(E858="PL12",IF(AND(S858&lt;STD_01122025!$F$2,T858&gt;STD_01122025!$F$3,U858&lt;STD_01122025!$F$4,V858&gt;STD_01122025!$F$5,X858&gt;STD_01122025!$F$6,OR(AF858="ND",AF858&lt;STD_01122025!$F$7),AH858="ND"),"Pass","Fail"),IF(E858="SuperPL",IF(AND(T858&gt;STD_01122025!$H$3,U858&lt;STD_01122025!$H$4,V858&gt;STD_01122025!$H$5,X858&gt;STD_01122025!$H$6,OR(AF858="ND",AF858&lt;STD_01122025!$H$7),AH858="ND"),"Pass","Fail"),IF(E858="Flight",IF(AND(T858&gt;STD_01122025!$J$3,U858&lt;STD_01122025!$J$4,X858&gt;STD_01122025!$J$6,OR(AF858="ND",AF858&lt;STD_01122025!$J$7),AH858="ND"),"Pass","Fail"),""))))))</f>
        <v>Pass</v>
      </c>
      <c r="AM858" s="62">
        <f>IF(ISBLANK(B858),"",IFERROR(IF(VLOOKUP(B858,'Np PL4 Stock'!$A:$J,10,FALSE)="Np4",D858-VLOOKUP(B858,'Np PL4 Stock'!$A:$E,5,FALSE),D858-VLOOKUP(B858,'Np PL4 Stock'!$A:$E,5,FALSE)-1),""))</f>
        <v>14</v>
      </c>
      <c r="AN858" s="147">
        <v>8.398</v>
      </c>
      <c r="AO858" s="147">
        <v>7.491</v>
      </c>
      <c r="AP858" s="59">
        <v>100</v>
      </c>
      <c r="AQ858" s="59">
        <v>276</v>
      </c>
      <c r="AR858" s="59">
        <v>99</v>
      </c>
      <c r="AS858" s="59">
        <v>100</v>
      </c>
      <c r="AT858" s="73" t="s">
        <v>38</v>
      </c>
      <c r="AU858" s="73">
        <v>86000</v>
      </c>
      <c r="AV858" s="73" t="s">
        <v>38</v>
      </c>
      <c r="AW858" s="73" t="s">
        <v>38</v>
      </c>
      <c r="AX858" s="84" t="s">
        <v>32</v>
      </c>
      <c r="AY858" s="59">
        <v>0</v>
      </c>
      <c r="AZ858" s="59">
        <v>0</v>
      </c>
      <c r="BA858" s="59">
        <v>0</v>
      </c>
      <c r="BB858" s="59">
        <v>0</v>
      </c>
      <c r="BC858" s="59">
        <v>0</v>
      </c>
      <c r="BD858" s="59">
        <v>0</v>
      </c>
      <c r="BE858" s="84" t="s">
        <v>38</v>
      </c>
      <c r="BF858" s="84" t="s">
        <v>38</v>
      </c>
      <c r="BG858" s="84" t="s">
        <v>38</v>
      </c>
      <c r="BH858" s="84" t="s">
        <v>38</v>
      </c>
      <c r="BI858" s="85" t="s">
        <v>837</v>
      </c>
      <c r="BJ858" s="86" t="s">
        <v>261</v>
      </c>
      <c r="BK858" s="86" t="s">
        <v>495</v>
      </c>
      <c r="BL858" s="86" t="s">
        <v>155</v>
      </c>
      <c r="BM858" s="86" t="s">
        <v>178</v>
      </c>
      <c r="BN858" s="86"/>
      <c r="BO858" s="59">
        <v>7</v>
      </c>
      <c r="BP858" s="69">
        <v>256104305100492</v>
      </c>
      <c r="BQ858" s="92">
        <v>0.7</v>
      </c>
      <c r="BR858" s="92">
        <v>0.07</v>
      </c>
      <c r="BS858" s="94">
        <f t="shared" si="140"/>
        <v>0.77</v>
      </c>
      <c r="BT858" s="95">
        <v>0.359618518518518</v>
      </c>
      <c r="BU858" s="101">
        <f t="shared" si="141"/>
        <v>1.12961851851852</v>
      </c>
      <c r="BV858" s="102">
        <f t="shared" si="145"/>
        <v>3.6231884057971</v>
      </c>
      <c r="BW858" s="103">
        <v>855.555555555556</v>
      </c>
      <c r="BX858" s="104">
        <f t="shared" si="142"/>
        <v>0.00409282071926999</v>
      </c>
      <c r="BY858" s="105">
        <v>900</v>
      </c>
      <c r="BZ858" s="103" t="s">
        <v>32</v>
      </c>
      <c r="CA858" s="106" t="s">
        <v>189</v>
      </c>
      <c r="CB858" s="107" t="s">
        <v>148</v>
      </c>
      <c r="CC858" s="112" t="s">
        <v>149</v>
      </c>
      <c r="CD858" s="106"/>
      <c r="CE858" s="103" t="s">
        <v>192</v>
      </c>
      <c r="CF858" s="113"/>
      <c r="CG858" s="114">
        <v>2000029691</v>
      </c>
    </row>
    <row r="859" spans="1:85">
      <c r="A859" s="53" t="str">
        <f t="shared" si="143"/>
        <v>E1-12-09-46103</v>
      </c>
      <c r="B859" s="47" t="str">
        <f t="shared" si="144"/>
        <v>E1-12-09</v>
      </c>
      <c r="C859" s="153" t="s">
        <v>43</v>
      </c>
      <c r="D859" s="49">
        <v>46103</v>
      </c>
      <c r="E859" s="50" t="s">
        <v>14</v>
      </c>
      <c r="F859" s="51" t="s">
        <v>15</v>
      </c>
      <c r="G859" s="59">
        <v>9</v>
      </c>
      <c r="H859" s="51" t="s">
        <v>215</v>
      </c>
      <c r="I859" s="59">
        <v>12</v>
      </c>
      <c r="J859" s="60">
        <f>IF(ISBLANK(H859),"",IFERROR(VLOOKUP(B859,'Np PL4 Stock'!$A:$D,4,FALSE),""))</f>
        <v>46089</v>
      </c>
      <c r="K859" s="61">
        <f>IF(ISBLANK(H859),"",SUMIF('Np PL4 Stock'!$A:$A,B859,'Np PL4 Stock'!$N:$N))</f>
        <v>1.2</v>
      </c>
      <c r="L859" s="62">
        <f>IF(ISBLANK(H859),"",VLOOKUP(LEFT(B859,5),Unit!A:B,2,FALSE))</f>
        <v>10</v>
      </c>
      <c r="M859" s="63" t="str">
        <f>IF(ISBLANK(H859),"",IFERROR(VLOOKUP(B859,'Np PL4 Stock'!$A:$T,20,FALSE),""))</f>
        <v>V1-MA1</v>
      </c>
      <c r="N859" s="63" t="str">
        <f>IF(ISBLANK(H859),"",IFERROR(VLOOKUP(B859,'Np PL4 Stock'!$A:$U,21,FALSE),""))</f>
        <v>SIS</v>
      </c>
      <c r="O859" s="62">
        <f t="shared" si="139"/>
        <v>120</v>
      </c>
      <c r="P859" s="62">
        <f t="shared" si="137"/>
        <v>4.84e-5</v>
      </c>
      <c r="Q859" s="67">
        <f>IFERROR(SUM(SUMIF(B:B,B859,BQ:BQ),SUMIF(B:B,B859,BR:BR))/(K859*10^6),"")</f>
        <v>7.40833333333333e-7</v>
      </c>
      <c r="R859" s="67">
        <f t="shared" si="138"/>
        <v>1.05990354938272e-6</v>
      </c>
      <c r="S859" s="59">
        <v>11</v>
      </c>
      <c r="T859" s="147">
        <v>7.544</v>
      </c>
      <c r="U859" s="147">
        <v>7.322</v>
      </c>
      <c r="V859" s="59">
        <v>80</v>
      </c>
      <c r="W859" s="59">
        <v>422</v>
      </c>
      <c r="X859" s="59">
        <v>96</v>
      </c>
      <c r="Y859" s="59">
        <v>100</v>
      </c>
      <c r="Z859" s="59">
        <v>84</v>
      </c>
      <c r="AA859" s="59">
        <v>0</v>
      </c>
      <c r="AB859" s="59">
        <v>0</v>
      </c>
      <c r="AC859" s="59">
        <v>0</v>
      </c>
      <c r="AD859" s="59">
        <v>0</v>
      </c>
      <c r="AE859" s="59">
        <v>100</v>
      </c>
      <c r="AF859" s="73" t="s">
        <v>38</v>
      </c>
      <c r="AG859" s="73">
        <v>60000</v>
      </c>
      <c r="AH859" s="73" t="s">
        <v>38</v>
      </c>
      <c r="AI859" s="73" t="s">
        <v>38</v>
      </c>
      <c r="AJ859" s="73" t="s">
        <v>38</v>
      </c>
      <c r="AK859" s="73" t="s">
        <v>32</v>
      </c>
      <c r="AL859" s="77" t="str">
        <f>IF(ISBLANK(S859),"",IF(AJ859="Fail","Fail",IF(E859="PL4",IF(AND(T859&gt;STD_01122025!$D$3,U859&lt;STD_01122025!$D$4,OR(AF859="ND",AF859&lt;STD_01122025!$D$7),AH859="ND"),"Pass","Fail"),IF(E859="PL12",IF(AND(S859&lt;STD_01122025!$F$2,T859&gt;STD_01122025!$F$3,U859&lt;STD_01122025!$F$4,V859&gt;STD_01122025!$F$5,X859&gt;STD_01122025!$F$6,OR(AF859="ND",AF859&lt;STD_01122025!$F$7),AH859="ND"),"Pass","Fail"),IF(E859="SuperPL",IF(AND(T859&gt;STD_01122025!$H$3,U859&lt;STD_01122025!$H$4,V859&gt;STD_01122025!$H$5,X859&gt;STD_01122025!$H$6,OR(AF859="ND",AF859&lt;STD_01122025!$H$7),AH859="ND"),"Pass","Fail"),IF(E859="Flight",IF(AND(T859&gt;STD_01122025!$J$3,U859&lt;STD_01122025!$J$4,X859&gt;STD_01122025!$J$6,OR(AF859="ND",AF859&lt;STD_01122025!$J$7),AH859="ND"),"Pass","Fail"),""))))))</f>
        <v>Pass</v>
      </c>
      <c r="AM859" s="62">
        <f>IF(ISBLANK(B859),"",IFERROR(IF(VLOOKUP(B859,'Np PL4 Stock'!$A:$J,10,FALSE)="Np4",D859-VLOOKUP(B859,'Np PL4 Stock'!$A:$E,5,FALSE),D859-VLOOKUP(B859,'Np PL4 Stock'!$A:$E,5,FALSE)-1),""))</f>
        <v>14</v>
      </c>
      <c r="AN859" s="147">
        <v>8.483</v>
      </c>
      <c r="AO859" s="147">
        <v>8.507</v>
      </c>
      <c r="AP859" s="59">
        <v>98.611</v>
      </c>
      <c r="AQ859" s="59">
        <v>268</v>
      </c>
      <c r="AR859" s="59">
        <v>98</v>
      </c>
      <c r="AS859" s="59">
        <v>100</v>
      </c>
      <c r="AT859" s="73">
        <v>18500</v>
      </c>
      <c r="AU859" s="73">
        <v>49500</v>
      </c>
      <c r="AV859" s="73" t="s">
        <v>38</v>
      </c>
      <c r="AW859" s="73" t="s">
        <v>38</v>
      </c>
      <c r="AX859" s="84" t="s">
        <v>32</v>
      </c>
      <c r="AY859" s="59">
        <v>0</v>
      </c>
      <c r="AZ859" s="59">
        <v>0</v>
      </c>
      <c r="BA859" s="59">
        <v>0</v>
      </c>
      <c r="BB859" s="59">
        <v>0</v>
      </c>
      <c r="BC859" s="59">
        <v>0</v>
      </c>
      <c r="BD859" s="59">
        <v>0</v>
      </c>
      <c r="BE859" s="84" t="s">
        <v>38</v>
      </c>
      <c r="BF859" s="84" t="s">
        <v>38</v>
      </c>
      <c r="BG859" s="84" t="s">
        <v>38</v>
      </c>
      <c r="BH859" s="84" t="s">
        <v>38</v>
      </c>
      <c r="BI859" s="85" t="s">
        <v>837</v>
      </c>
      <c r="BJ859" s="86" t="s">
        <v>261</v>
      </c>
      <c r="BK859" s="86" t="s">
        <v>495</v>
      </c>
      <c r="BL859" s="86" t="s">
        <v>155</v>
      </c>
      <c r="BM859" s="86" t="s">
        <v>178</v>
      </c>
      <c r="BN859" s="86"/>
      <c r="BO859" s="59">
        <v>7</v>
      </c>
      <c r="BP859" s="69">
        <v>256104305100492</v>
      </c>
      <c r="BQ859" s="92">
        <v>0.35</v>
      </c>
      <c r="BR859" s="92">
        <v>0.035</v>
      </c>
      <c r="BS859" s="94">
        <f t="shared" si="140"/>
        <v>0.385</v>
      </c>
      <c r="BT859" s="95">
        <v>0.179809259259259</v>
      </c>
      <c r="BU859" s="101">
        <f t="shared" si="141"/>
        <v>0.564809259259259</v>
      </c>
      <c r="BV859" s="102">
        <f t="shared" si="145"/>
        <v>3.73134328358209</v>
      </c>
      <c r="BW859" s="103">
        <v>427.777777777778</v>
      </c>
      <c r="BX859" s="104">
        <f t="shared" si="142"/>
        <v>0.00210749723604201</v>
      </c>
      <c r="BY859" s="105">
        <v>900</v>
      </c>
      <c r="BZ859" s="103" t="s">
        <v>32</v>
      </c>
      <c r="CA859" s="106" t="s">
        <v>189</v>
      </c>
      <c r="CB859" s="107" t="s">
        <v>148</v>
      </c>
      <c r="CC859" s="112" t="s">
        <v>149</v>
      </c>
      <c r="CD859" s="106"/>
      <c r="CE859" s="103" t="s">
        <v>192</v>
      </c>
      <c r="CF859" s="113"/>
      <c r="CG859" s="114">
        <v>2000029691</v>
      </c>
    </row>
    <row r="860" spans="1:85">
      <c r="A860" s="53" t="str">
        <f t="shared" si="143"/>
        <v>E1-12-09-46103</v>
      </c>
      <c r="B860" s="47" t="str">
        <f t="shared" si="144"/>
        <v>E1-12-09</v>
      </c>
      <c r="C860" s="153" t="s">
        <v>43</v>
      </c>
      <c r="D860" s="49">
        <v>46103</v>
      </c>
      <c r="E860" s="50" t="s">
        <v>14</v>
      </c>
      <c r="F860" s="51" t="s">
        <v>15</v>
      </c>
      <c r="G860" s="59">
        <v>9</v>
      </c>
      <c r="H860" s="51" t="s">
        <v>215</v>
      </c>
      <c r="I860" s="59">
        <v>12</v>
      </c>
      <c r="J860" s="60">
        <f>IF(ISBLANK(H860),"",IFERROR(VLOOKUP(B860,'Np PL4 Stock'!$A:$D,4,FALSE),""))</f>
        <v>46089</v>
      </c>
      <c r="K860" s="61">
        <f>IF(ISBLANK(H860),"",SUMIF('Np PL4 Stock'!$A:$A,B860,'Np PL4 Stock'!$N:$N))</f>
        <v>1.2</v>
      </c>
      <c r="L860" s="62">
        <f>IF(ISBLANK(H860),"",VLOOKUP(LEFT(B860,5),Unit!A:B,2,FALSE))</f>
        <v>10</v>
      </c>
      <c r="M860" s="63" t="str">
        <f>IF(ISBLANK(H860),"",IFERROR(VLOOKUP(B860,'Np PL4 Stock'!$A:$T,20,FALSE),""))</f>
        <v>V1-MA1</v>
      </c>
      <c r="N860" s="63" t="str">
        <f>IF(ISBLANK(H860),"",IFERROR(VLOOKUP(B860,'Np PL4 Stock'!$A:$U,21,FALSE),""))</f>
        <v>SIS</v>
      </c>
      <c r="O860" s="62">
        <f t="shared" si="139"/>
        <v>120</v>
      </c>
      <c r="P860" s="62">
        <f t="shared" si="137"/>
        <v>4.84e-5</v>
      </c>
      <c r="Q860" s="67">
        <f>IFERROR(SUM(SUMIF(B:B,B860,BQ:BQ),SUMIF(B:B,B860,BR:BR))/(K860*10^6),"")</f>
        <v>7.40833333333333e-7</v>
      </c>
      <c r="R860" s="67">
        <f t="shared" si="138"/>
        <v>1.05990354938272e-6</v>
      </c>
      <c r="S860" s="59">
        <v>11</v>
      </c>
      <c r="T860" s="147">
        <v>7.544</v>
      </c>
      <c r="U860" s="147">
        <v>7.322</v>
      </c>
      <c r="V860" s="59">
        <v>80</v>
      </c>
      <c r="W860" s="59">
        <v>422</v>
      </c>
      <c r="X860" s="59">
        <v>96</v>
      </c>
      <c r="Y860" s="59">
        <v>100</v>
      </c>
      <c r="Z860" s="59">
        <v>84</v>
      </c>
      <c r="AA860" s="59">
        <v>0</v>
      </c>
      <c r="AB860" s="59">
        <v>0</v>
      </c>
      <c r="AC860" s="59">
        <v>0</v>
      </c>
      <c r="AD860" s="59">
        <v>0</v>
      </c>
      <c r="AE860" s="59">
        <v>100</v>
      </c>
      <c r="AF860" s="73" t="s">
        <v>38</v>
      </c>
      <c r="AG860" s="73">
        <v>60000</v>
      </c>
      <c r="AH860" s="73" t="s">
        <v>38</v>
      </c>
      <c r="AI860" s="73" t="s">
        <v>38</v>
      </c>
      <c r="AJ860" s="73" t="s">
        <v>38</v>
      </c>
      <c r="AK860" s="73" t="s">
        <v>32</v>
      </c>
      <c r="AL860" s="77" t="str">
        <f>IF(ISBLANK(S860),"",IF(AJ860="Fail","Fail",IF(E860="PL4",IF(AND(T860&gt;STD_01122025!$D$3,U860&lt;STD_01122025!$D$4,OR(AF860="ND",AF860&lt;STD_01122025!$D$7),AH860="ND"),"Pass","Fail"),IF(E860="PL12",IF(AND(S860&lt;STD_01122025!$F$2,T860&gt;STD_01122025!$F$3,U860&lt;STD_01122025!$F$4,V860&gt;STD_01122025!$F$5,X860&gt;STD_01122025!$F$6,OR(AF860="ND",AF860&lt;STD_01122025!$F$7),AH860="ND"),"Pass","Fail"),IF(E860="SuperPL",IF(AND(T860&gt;STD_01122025!$H$3,U860&lt;STD_01122025!$H$4,V860&gt;STD_01122025!$H$5,X860&gt;STD_01122025!$H$6,OR(AF860="ND",AF860&lt;STD_01122025!$H$7),AH860="ND"),"Pass","Fail"),IF(E860="Flight",IF(AND(T860&gt;STD_01122025!$J$3,U860&lt;STD_01122025!$J$4,X860&gt;STD_01122025!$J$6,OR(AF860="ND",AF860&lt;STD_01122025!$J$7),AH860="ND"),"Pass","Fail"),""))))))</f>
        <v>Pass</v>
      </c>
      <c r="AM860" s="62">
        <f>IF(ISBLANK(B860),"",IFERROR(IF(VLOOKUP(B860,'Np PL4 Stock'!$A:$J,10,FALSE)="Np4",D860-VLOOKUP(B860,'Np PL4 Stock'!$A:$E,5,FALSE),D860-VLOOKUP(B860,'Np PL4 Stock'!$A:$E,5,FALSE)-1),""))</f>
        <v>14</v>
      </c>
      <c r="AN860" s="147">
        <v>8.483</v>
      </c>
      <c r="AO860" s="147">
        <v>8.507</v>
      </c>
      <c r="AP860" s="59">
        <v>98.611</v>
      </c>
      <c r="AQ860" s="59">
        <v>268</v>
      </c>
      <c r="AR860" s="59">
        <v>98</v>
      </c>
      <c r="AS860" s="59">
        <v>100</v>
      </c>
      <c r="AT860" s="73">
        <v>18500</v>
      </c>
      <c r="AU860" s="73">
        <v>49500</v>
      </c>
      <c r="AV860" s="73" t="s">
        <v>38</v>
      </c>
      <c r="AW860" s="73" t="s">
        <v>38</v>
      </c>
      <c r="AX860" s="84" t="s">
        <v>32</v>
      </c>
      <c r="AY860" s="59">
        <v>0</v>
      </c>
      <c r="AZ860" s="59">
        <v>0</v>
      </c>
      <c r="BA860" s="59">
        <v>0</v>
      </c>
      <c r="BB860" s="59">
        <v>0</v>
      </c>
      <c r="BC860" s="59">
        <v>0</v>
      </c>
      <c r="BD860" s="59">
        <v>0</v>
      </c>
      <c r="BE860" s="84" t="s">
        <v>38</v>
      </c>
      <c r="BF860" s="84" t="s">
        <v>38</v>
      </c>
      <c r="BG860" s="84" t="s">
        <v>38</v>
      </c>
      <c r="BH860" s="84" t="s">
        <v>38</v>
      </c>
      <c r="BI860" s="85" t="s">
        <v>515</v>
      </c>
      <c r="BJ860" s="86" t="s">
        <v>261</v>
      </c>
      <c r="BK860" s="86" t="s">
        <v>495</v>
      </c>
      <c r="BL860" s="86" t="s">
        <v>155</v>
      </c>
      <c r="BM860" s="86" t="s">
        <v>178</v>
      </c>
      <c r="BN860" s="86"/>
      <c r="BO860" s="59">
        <v>7</v>
      </c>
      <c r="BP860" s="69">
        <v>256104305100494</v>
      </c>
      <c r="BQ860" s="92">
        <v>0.09</v>
      </c>
      <c r="BR860" s="93">
        <v>0.009</v>
      </c>
      <c r="BS860" s="94">
        <f t="shared" si="140"/>
        <v>0.099</v>
      </c>
      <c r="BT860" s="95">
        <v>0.036575</v>
      </c>
      <c r="BU860" s="101">
        <f t="shared" si="141"/>
        <v>0.135575</v>
      </c>
      <c r="BV860" s="102">
        <f t="shared" si="145"/>
        <v>3.73134328358209</v>
      </c>
      <c r="BW860" s="103">
        <v>110</v>
      </c>
      <c r="BX860" s="104">
        <f t="shared" si="142"/>
        <v>0.000505876865671642</v>
      </c>
      <c r="BY860" s="105">
        <v>900</v>
      </c>
      <c r="BZ860" s="103" t="s">
        <v>32</v>
      </c>
      <c r="CA860" s="106" t="s">
        <v>189</v>
      </c>
      <c r="CB860" s="107" t="s">
        <v>148</v>
      </c>
      <c r="CC860" s="112" t="s">
        <v>149</v>
      </c>
      <c r="CD860" s="106"/>
      <c r="CE860" s="103" t="s">
        <v>192</v>
      </c>
      <c r="CF860" s="113"/>
      <c r="CG860" s="114">
        <v>2000026895</v>
      </c>
    </row>
    <row r="861" spans="1:85">
      <c r="A861" s="53" t="str">
        <f t="shared" si="143"/>
        <v>E1-12-09-46104</v>
      </c>
      <c r="B861" s="47" t="str">
        <f t="shared" si="144"/>
        <v>E1-12-09</v>
      </c>
      <c r="C861" s="153" t="s">
        <v>43</v>
      </c>
      <c r="D861" s="49">
        <v>46104</v>
      </c>
      <c r="E861" s="50" t="s">
        <v>14</v>
      </c>
      <c r="F861" s="51" t="s">
        <v>15</v>
      </c>
      <c r="G861" s="59">
        <v>9</v>
      </c>
      <c r="H861" s="51" t="s">
        <v>215</v>
      </c>
      <c r="I861" s="59">
        <v>12</v>
      </c>
      <c r="J861" s="60">
        <f>IF(ISBLANK(H861),"",IFERROR(VLOOKUP(B861,'Np PL4 Stock'!$A:$D,4,FALSE),""))</f>
        <v>46089</v>
      </c>
      <c r="K861" s="61">
        <f>IF(ISBLANK(H861),"",SUMIF('Np PL4 Stock'!$A:$A,B861,'Np PL4 Stock'!$N:$N))</f>
        <v>1.2</v>
      </c>
      <c r="L861" s="62">
        <f>IF(ISBLANK(H861),"",VLOOKUP(LEFT(B861,5),Unit!A:B,2,FALSE))</f>
        <v>10</v>
      </c>
      <c r="M861" s="63" t="str">
        <f>IF(ISBLANK(H861),"",IFERROR(VLOOKUP(B861,'Np PL4 Stock'!$A:$T,20,FALSE),""))</f>
        <v>V1-MA1</v>
      </c>
      <c r="N861" s="63" t="str">
        <f>IF(ISBLANK(H861),"",IFERROR(VLOOKUP(B861,'Np PL4 Stock'!$A:$U,21,FALSE),""))</f>
        <v>SIS</v>
      </c>
      <c r="O861" s="62">
        <f t="shared" si="139"/>
        <v>120</v>
      </c>
      <c r="P861" s="62">
        <f t="shared" si="137"/>
        <v>4.05e-5</v>
      </c>
      <c r="Q861" s="67">
        <f>IFERROR(SUM(SUMIF(B:B,B861,BQ:BQ),SUMIF(B:B,B861,BR:BR))/(K861*10^6),"")</f>
        <v>7.40833333333333e-7</v>
      </c>
      <c r="R861" s="67">
        <f t="shared" si="138"/>
        <v>1.05990354938272e-6</v>
      </c>
      <c r="S861" s="59">
        <v>11</v>
      </c>
      <c r="T861" s="147">
        <v>7.544</v>
      </c>
      <c r="U861" s="147">
        <v>7.322</v>
      </c>
      <c r="V861" s="59">
        <v>80</v>
      </c>
      <c r="W861" s="59">
        <v>422</v>
      </c>
      <c r="X861" s="59">
        <v>96</v>
      </c>
      <c r="Y861" s="59">
        <v>100</v>
      </c>
      <c r="Z861" s="59">
        <v>84</v>
      </c>
      <c r="AA861" s="59">
        <v>0</v>
      </c>
      <c r="AB861" s="59">
        <v>0</v>
      </c>
      <c r="AC861" s="59">
        <v>0</v>
      </c>
      <c r="AD861" s="59">
        <v>0</v>
      </c>
      <c r="AE861" s="59">
        <v>100</v>
      </c>
      <c r="AF861" s="73" t="s">
        <v>38</v>
      </c>
      <c r="AG861" s="73">
        <v>60000</v>
      </c>
      <c r="AH861" s="73" t="s">
        <v>38</v>
      </c>
      <c r="AI861" s="73" t="s">
        <v>38</v>
      </c>
      <c r="AJ861" s="73" t="s">
        <v>38</v>
      </c>
      <c r="AK861" s="73" t="s">
        <v>32</v>
      </c>
      <c r="AL861" s="77" t="str">
        <f>IF(ISBLANK(S861),"",IF(AJ861="Fail","Fail",IF(E861="PL4",IF(AND(T861&gt;STD_01122025!$D$3,U861&lt;STD_01122025!$D$4,OR(AF861="ND",AF861&lt;STD_01122025!$D$7),AH861="ND"),"Pass","Fail"),IF(E861="PL12",IF(AND(S861&lt;STD_01122025!$F$2,T861&gt;STD_01122025!$F$3,U861&lt;STD_01122025!$F$4,V861&gt;STD_01122025!$F$5,X861&gt;STD_01122025!$F$6,OR(AF861="ND",AF861&lt;STD_01122025!$F$7),AH861="ND"),"Pass","Fail"),IF(E861="SuperPL",IF(AND(T861&gt;STD_01122025!$H$3,U861&lt;STD_01122025!$H$4,V861&gt;STD_01122025!$H$5,X861&gt;STD_01122025!$H$6,OR(AF861="ND",AF861&lt;STD_01122025!$H$7),AH861="ND"),"Pass","Fail"),IF(E861="Flight",IF(AND(T861&gt;STD_01122025!$J$3,U861&lt;STD_01122025!$J$4,X861&gt;STD_01122025!$J$6,OR(AF861="ND",AF861&lt;STD_01122025!$J$7),AH861="ND"),"Pass","Fail"),""))))))</f>
        <v>Pass</v>
      </c>
      <c r="AM861" s="62">
        <f>IF(ISBLANK(B861),"",IFERROR(IF(VLOOKUP(B861,'Np PL4 Stock'!$A:$J,10,FALSE)="Np4",D861-VLOOKUP(B861,'Np PL4 Stock'!$A:$E,5,FALSE),D861-VLOOKUP(B861,'Np PL4 Stock'!$A:$E,5,FALSE)-1),""))</f>
        <v>15</v>
      </c>
      <c r="AN861" s="147">
        <v>8.822</v>
      </c>
      <c r="AO861" s="147">
        <v>7.926</v>
      </c>
      <c r="AP861" s="59">
        <v>100</v>
      </c>
      <c r="AQ861" s="59">
        <v>238</v>
      </c>
      <c r="AR861" s="59">
        <v>99</v>
      </c>
      <c r="AS861" s="59">
        <v>100</v>
      </c>
      <c r="AT861" s="73" t="s">
        <v>38</v>
      </c>
      <c r="AU861" s="73">
        <v>79000</v>
      </c>
      <c r="AV861" s="73" t="s">
        <v>38</v>
      </c>
      <c r="AW861" s="73" t="s">
        <v>38</v>
      </c>
      <c r="AX861" s="84" t="s">
        <v>32</v>
      </c>
      <c r="AY861" s="59">
        <v>0</v>
      </c>
      <c r="AZ861" s="59">
        <v>0</v>
      </c>
      <c r="BA861" s="59">
        <v>0</v>
      </c>
      <c r="BB861" s="59">
        <v>0</v>
      </c>
      <c r="BC861" s="59">
        <v>0</v>
      </c>
      <c r="BD861" s="59">
        <v>0</v>
      </c>
      <c r="BE861" s="84" t="s">
        <v>38</v>
      </c>
      <c r="BF861" s="84" t="s">
        <v>38</v>
      </c>
      <c r="BG861" s="84" t="s">
        <v>38</v>
      </c>
      <c r="BH861" s="84" t="s">
        <v>38</v>
      </c>
      <c r="BI861" s="85" t="s">
        <v>832</v>
      </c>
      <c r="BJ861" s="86" t="s">
        <v>261</v>
      </c>
      <c r="BK861" s="86" t="s">
        <v>495</v>
      </c>
      <c r="BL861" s="86" t="s">
        <v>155</v>
      </c>
      <c r="BM861" s="86" t="s">
        <v>178</v>
      </c>
      <c r="BN861" s="86"/>
      <c r="BO861" s="59">
        <v>10</v>
      </c>
      <c r="BP861" s="69">
        <v>256104305100495</v>
      </c>
      <c r="BQ861" s="92">
        <v>0.3375</v>
      </c>
      <c r="BR861" s="93">
        <v>0.0675</v>
      </c>
      <c r="BS861" s="94">
        <f t="shared" si="140"/>
        <v>0.405</v>
      </c>
      <c r="BT861" s="95">
        <v>0.1665</v>
      </c>
      <c r="BU861" s="101">
        <f t="shared" si="141"/>
        <v>0.5715</v>
      </c>
      <c r="BV861" s="102">
        <f t="shared" si="145"/>
        <v>4.20168067226891</v>
      </c>
      <c r="BW861" s="103">
        <v>450</v>
      </c>
      <c r="BX861" s="104">
        <f t="shared" si="142"/>
        <v>0.00240126050420168</v>
      </c>
      <c r="BY861" s="105">
        <v>900</v>
      </c>
      <c r="BZ861" s="103" t="s">
        <v>32</v>
      </c>
      <c r="CA861" s="106" t="s">
        <v>189</v>
      </c>
      <c r="CB861" s="107" t="s">
        <v>148</v>
      </c>
      <c r="CC861" s="112" t="s">
        <v>149</v>
      </c>
      <c r="CD861" s="106"/>
      <c r="CE861" s="103" t="s">
        <v>192</v>
      </c>
      <c r="CF861" s="113"/>
      <c r="CG861" s="114">
        <v>2000023035</v>
      </c>
    </row>
    <row r="862" spans="1:85">
      <c r="A862" s="53" t="str">
        <f t="shared" si="143"/>
        <v>B1-08-10-46104</v>
      </c>
      <c r="B862" s="47" t="str">
        <f t="shared" si="144"/>
        <v>B1-08-10</v>
      </c>
      <c r="C862" s="153" t="s">
        <v>43</v>
      </c>
      <c r="D862" s="49">
        <v>46104</v>
      </c>
      <c r="E862" s="50" t="s">
        <v>14</v>
      </c>
      <c r="F862" s="51" t="s">
        <v>15</v>
      </c>
      <c r="G862" s="59">
        <v>10</v>
      </c>
      <c r="H862" s="51" t="s">
        <v>165</v>
      </c>
      <c r="I862" s="59">
        <v>8</v>
      </c>
      <c r="J862" s="60">
        <f>IF(ISBLANK(H862),"",IFERROR(VLOOKUP(B862,'Np PL4 Stock'!$A:$D,4,FALSE),""))</f>
        <v>46089</v>
      </c>
      <c r="K862" s="61">
        <f>IF(ISBLANK(H862),"",SUMIF('Np PL4 Stock'!$A:$A,B862,'Np PL4 Stock'!$N:$N))</f>
        <v>1.8</v>
      </c>
      <c r="L862" s="62">
        <f>IF(ISBLANK(H862),"",VLOOKUP(LEFT(B862,5),Unit!A:B,2,FALSE))</f>
        <v>12</v>
      </c>
      <c r="M862" s="63" t="str">
        <f>IF(ISBLANK(H862),"",IFERROR(VLOOKUP(B862,'Np PL4 Stock'!$A:$T,20,FALSE),""))</f>
        <v>V1-MB1</v>
      </c>
      <c r="N862" s="63" t="str">
        <f>IF(ISBLANK(H862),"",IFERROR(VLOOKUP(B862,'Np PL4 Stock'!$A:$U,21,FALSE),""))</f>
        <v>SIS</v>
      </c>
      <c r="O862" s="62">
        <f t="shared" si="139"/>
        <v>150</v>
      </c>
      <c r="P862" s="62">
        <f t="shared" si="137"/>
        <v>1.725e-5</v>
      </c>
      <c r="Q862" s="67">
        <f>IFERROR(SUM(SUMIF(B:B,B862,BQ:BQ),SUMIF(B:B,B862,BR:BR))/(K862*10^6),"")</f>
        <v>4.81666666666667e-7</v>
      </c>
      <c r="R862" s="67">
        <f t="shared" si="138"/>
        <v>6.49944444444444e-7</v>
      </c>
      <c r="S862" s="71">
        <v>13</v>
      </c>
      <c r="T862" s="147">
        <v>7.75</v>
      </c>
      <c r="U862" s="148">
        <v>8.232</v>
      </c>
      <c r="V862" s="70">
        <v>88</v>
      </c>
      <c r="W862" s="71">
        <v>386</v>
      </c>
      <c r="X862" s="59">
        <v>95</v>
      </c>
      <c r="Y862" s="59">
        <v>100</v>
      </c>
      <c r="Z862" s="59">
        <v>88</v>
      </c>
      <c r="AA862" s="59">
        <v>0</v>
      </c>
      <c r="AB862" s="59">
        <v>0</v>
      </c>
      <c r="AC862" s="59">
        <v>0</v>
      </c>
      <c r="AD862" s="59">
        <v>0</v>
      </c>
      <c r="AE862" s="59">
        <v>100</v>
      </c>
      <c r="AF862" s="73" t="s">
        <v>38</v>
      </c>
      <c r="AG862" s="73">
        <v>65000</v>
      </c>
      <c r="AH862" s="73" t="s">
        <v>38</v>
      </c>
      <c r="AI862" s="73" t="s">
        <v>38</v>
      </c>
      <c r="AJ862" s="73" t="s">
        <v>38</v>
      </c>
      <c r="AK862" s="73" t="s">
        <v>32</v>
      </c>
      <c r="AL862" s="77" t="str">
        <f>IF(ISBLANK(S862),"",IF(AJ862="Fail","Fail",IF(E862="PL4",IF(AND(T862&gt;STD_01122025!$D$3,U862&lt;STD_01122025!$D$4,OR(AF862="ND",AF862&lt;STD_01122025!$D$7),AH862="ND"),"Pass","Fail"),IF(E862="PL12",IF(AND(S862&lt;STD_01122025!$F$2,T862&gt;STD_01122025!$F$3,U862&lt;STD_01122025!$F$4,V862&gt;STD_01122025!$F$5,X862&gt;STD_01122025!$F$6,OR(AF862="ND",AF862&lt;STD_01122025!$F$7),AH862="ND"),"Pass","Fail"),IF(E862="SuperPL",IF(AND(T862&gt;STD_01122025!$H$3,U862&lt;STD_01122025!$H$4,V862&gt;STD_01122025!$H$5,X862&gt;STD_01122025!$H$6,OR(AF862="ND",AF862&lt;STD_01122025!$H$7),AH862="ND"),"Pass","Fail"),IF(E862="Flight",IF(AND(T862&gt;STD_01122025!$J$3,U862&lt;STD_01122025!$J$4,X862&gt;STD_01122025!$J$6,OR(AF862="ND",AF862&lt;STD_01122025!$J$7),AH862="ND"),"Pass","Fail"),""))))))</f>
        <v>Pass</v>
      </c>
      <c r="AM862" s="62">
        <f>IF(ISBLANK(B862),"",IFERROR(IF(VLOOKUP(B862,'Np PL4 Stock'!$A:$J,10,FALSE)="Np4",D862-VLOOKUP(B862,'Np PL4 Stock'!$A:$E,5,FALSE),D862-VLOOKUP(B862,'Np PL4 Stock'!$A:$E,5,FALSE)-1),""))</f>
        <v>15</v>
      </c>
      <c r="AN862" s="147">
        <v>8.223</v>
      </c>
      <c r="AO862" s="147">
        <v>7.933</v>
      </c>
      <c r="AP862" s="59">
        <v>98</v>
      </c>
      <c r="AQ862" s="59">
        <v>290</v>
      </c>
      <c r="AR862" s="59">
        <v>98</v>
      </c>
      <c r="AS862" s="59">
        <v>100</v>
      </c>
      <c r="AT862" s="73" t="s">
        <v>38</v>
      </c>
      <c r="AU862" s="73">
        <v>71500</v>
      </c>
      <c r="AV862" s="73" t="s">
        <v>38</v>
      </c>
      <c r="AW862" s="73" t="s">
        <v>38</v>
      </c>
      <c r="AX862" s="84" t="s">
        <v>32</v>
      </c>
      <c r="AY862" s="59">
        <v>0</v>
      </c>
      <c r="AZ862" s="59">
        <v>0</v>
      </c>
      <c r="BA862" s="59">
        <v>0</v>
      </c>
      <c r="BB862" s="59">
        <v>0</v>
      </c>
      <c r="BC862" s="59">
        <v>0</v>
      </c>
      <c r="BD862" s="59">
        <v>0</v>
      </c>
      <c r="BE862" s="84" t="s">
        <v>38</v>
      </c>
      <c r="BF862" s="84" t="s">
        <v>38</v>
      </c>
      <c r="BG862" s="84" t="s">
        <v>38</v>
      </c>
      <c r="BH862" s="84" t="s">
        <v>38</v>
      </c>
      <c r="BI862" s="85" t="s">
        <v>832</v>
      </c>
      <c r="BJ862" s="86" t="s">
        <v>261</v>
      </c>
      <c r="BK862" s="86" t="s">
        <v>495</v>
      </c>
      <c r="BL862" s="86" t="s">
        <v>155</v>
      </c>
      <c r="BM862" s="86" t="s">
        <v>178</v>
      </c>
      <c r="BN862" s="86"/>
      <c r="BO862" s="59">
        <v>10</v>
      </c>
      <c r="BP862" s="69">
        <v>256104305100495</v>
      </c>
      <c r="BQ862" s="92">
        <v>0.1725</v>
      </c>
      <c r="BR862" s="93">
        <v>0.0345</v>
      </c>
      <c r="BS862" s="94">
        <f t="shared" si="140"/>
        <v>0.207</v>
      </c>
      <c r="BT862" s="95">
        <v>0.0851</v>
      </c>
      <c r="BU862" s="101">
        <f t="shared" si="141"/>
        <v>0.2921</v>
      </c>
      <c r="BV862" s="102">
        <f t="shared" si="145"/>
        <v>3.44827586206897</v>
      </c>
      <c r="BW862" s="103">
        <v>230</v>
      </c>
      <c r="BX862" s="104">
        <f t="shared" si="142"/>
        <v>0.00100724137931035</v>
      </c>
      <c r="BY862" s="105">
        <v>900</v>
      </c>
      <c r="BZ862" s="103" t="s">
        <v>32</v>
      </c>
      <c r="CA862" s="106" t="s">
        <v>189</v>
      </c>
      <c r="CB862" s="107" t="s">
        <v>148</v>
      </c>
      <c r="CC862" s="112" t="s">
        <v>149</v>
      </c>
      <c r="CD862" s="106"/>
      <c r="CE862" s="103" t="s">
        <v>192</v>
      </c>
      <c r="CF862" s="113"/>
      <c r="CG862" s="114">
        <v>2000023035</v>
      </c>
    </row>
    <row r="863" spans="1:85">
      <c r="A863" s="53" t="str">
        <f t="shared" si="143"/>
        <v>A1-09-10-46105</v>
      </c>
      <c r="B863" s="47" t="str">
        <f t="shared" si="144"/>
        <v>A1-09-10</v>
      </c>
      <c r="C863" s="153" t="s">
        <v>43</v>
      </c>
      <c r="D863" s="49">
        <v>46105</v>
      </c>
      <c r="E863" s="50" t="s">
        <v>3</v>
      </c>
      <c r="F863" s="51" t="s">
        <v>6</v>
      </c>
      <c r="G863" s="59">
        <v>10</v>
      </c>
      <c r="H863" s="51" t="s">
        <v>144</v>
      </c>
      <c r="I863" s="59">
        <v>9</v>
      </c>
      <c r="J863" s="60">
        <f>IF(ISBLANK(H863),"",IFERROR(VLOOKUP(B863,'Np PL4 Stock'!$A:$D,4,FALSE),""))</f>
        <v>46094</v>
      </c>
      <c r="K863" s="61">
        <f>IF(ISBLANK(H863),"",SUMIF('Np PL4 Stock'!$A:$A,B863,'Np PL4 Stock'!$N:$N))</f>
        <v>2.1</v>
      </c>
      <c r="L863" s="62">
        <f>IF(ISBLANK(H863),"",VLOOKUP(LEFT(B863,5),Unit!A:B,2,FALSE))</f>
        <v>16</v>
      </c>
      <c r="M863" s="63" t="str">
        <f>IF(ISBLANK(H863),"",IFERROR(VLOOKUP(B863,'Np PL4 Stock'!$A:$T,20,FALSE),""))</f>
        <v>V1-MA1</v>
      </c>
      <c r="N863" s="63" t="str">
        <f>IF(ISBLANK(H863),"",IFERROR(VLOOKUP(B863,'Np PL4 Stock'!$A:$U,21,FALSE),""))</f>
        <v>SIS</v>
      </c>
      <c r="O863" s="62">
        <f t="shared" si="139"/>
        <v>131.25</v>
      </c>
      <c r="P863" s="62">
        <f t="shared" si="137"/>
        <v>5.6875e-5</v>
      </c>
      <c r="Q863" s="67">
        <f>IFERROR(SUM(SUMIF(B:B,B863,BQ:BQ),SUMIF(B:B,B863,BR:BR))/(K863*10^6),"")</f>
        <v>4.33333333333333e-7</v>
      </c>
      <c r="R863" s="67">
        <f t="shared" si="138"/>
        <v>5.27222222222222e-7</v>
      </c>
      <c r="S863" s="59">
        <v>10</v>
      </c>
      <c r="T863" s="147">
        <v>6.826</v>
      </c>
      <c r="U863" s="147">
        <v>5.989</v>
      </c>
      <c r="V863" s="59" t="s">
        <v>32</v>
      </c>
      <c r="W863" s="59" t="s">
        <v>32</v>
      </c>
      <c r="X863" s="59">
        <v>89</v>
      </c>
      <c r="Y863" s="59" t="s">
        <v>32</v>
      </c>
      <c r="Z863" s="59" t="s">
        <v>32</v>
      </c>
      <c r="AA863" s="59" t="s">
        <v>32</v>
      </c>
      <c r="AB863" s="59" t="s">
        <v>32</v>
      </c>
      <c r="AC863" s="59">
        <v>0</v>
      </c>
      <c r="AD863" s="59">
        <v>0</v>
      </c>
      <c r="AE863" s="59" t="s">
        <v>32</v>
      </c>
      <c r="AF863" s="73" t="s">
        <v>38</v>
      </c>
      <c r="AG863" s="73">
        <v>48000</v>
      </c>
      <c r="AH863" s="73" t="s">
        <v>38</v>
      </c>
      <c r="AI863" s="73" t="s">
        <v>38</v>
      </c>
      <c r="AJ863" s="73" t="s">
        <v>38</v>
      </c>
      <c r="AK863" s="73" t="s">
        <v>32</v>
      </c>
      <c r="AL863" s="77" t="str">
        <f>IF(ISBLANK(S863),"",IF(AJ863="Fail","Fail",IF(E863="PL4",IF(AND(T863&gt;STD_01122025!$D$3,U863&lt;STD_01122025!$D$4,OR(AF863="ND",AF863&lt;STD_01122025!$D$7),AH863="ND"),"Pass","Fail"),IF(E863="PL12",IF(AND(S863&lt;STD_01122025!$F$2,T863&gt;STD_01122025!$F$3,U863&lt;STD_01122025!$F$4,V863&gt;STD_01122025!$F$5,X863&gt;STD_01122025!$F$6,OR(AF863="ND",AF863&lt;STD_01122025!$F$7),AH863="ND"),"Pass","Fail"),IF(E863="SuperPL",IF(AND(T863&gt;STD_01122025!$H$3,U863&lt;STD_01122025!$H$4,V863&gt;STD_01122025!$H$5,X863&gt;STD_01122025!$H$6,OR(AF863="ND",AF863&lt;STD_01122025!$H$7),AH863="ND"),"Pass","Fail"),IF(E863="Flight",IF(AND(T863&gt;STD_01122025!$J$3,U863&lt;STD_01122025!$J$4,X863&gt;STD_01122025!$J$6,OR(AF863="ND",AF863&lt;STD_01122025!$J$7),AH863="ND"),"Pass","Fail"),""))))))</f>
        <v>Pass</v>
      </c>
      <c r="AM863" s="62">
        <f>IF(ISBLANK(B863),"",IFERROR(IF(VLOOKUP(B863,'Np PL4 Stock'!$A:$J,10,FALSE)="Np4",D863-VLOOKUP(B863,'Np PL4 Stock'!$A:$E,5,FALSE),D863-VLOOKUP(B863,'Np PL4 Stock'!$A:$E,5,FALSE)-1),""))</f>
        <v>11</v>
      </c>
      <c r="AN863" s="147">
        <v>7.21</v>
      </c>
      <c r="AO863" s="147">
        <v>6.86</v>
      </c>
      <c r="AP863" s="59" t="s">
        <v>32</v>
      </c>
      <c r="AQ863" s="59">
        <v>492</v>
      </c>
      <c r="AR863" s="59">
        <v>91</v>
      </c>
      <c r="AS863" s="59" t="s">
        <v>32</v>
      </c>
      <c r="AT863" s="73" t="s">
        <v>38</v>
      </c>
      <c r="AU863" s="73">
        <v>56500</v>
      </c>
      <c r="AV863" s="73" t="s">
        <v>38</v>
      </c>
      <c r="AW863" s="73" t="s">
        <v>38</v>
      </c>
      <c r="AX863" s="84" t="s">
        <v>32</v>
      </c>
      <c r="AY863" s="59">
        <v>0</v>
      </c>
      <c r="AZ863" s="59">
        <v>0</v>
      </c>
      <c r="BA863" s="59">
        <v>0</v>
      </c>
      <c r="BB863" s="59">
        <v>0</v>
      </c>
      <c r="BC863" s="59">
        <v>0</v>
      </c>
      <c r="BD863" s="59">
        <v>0</v>
      </c>
      <c r="BE863" s="84" t="s">
        <v>38</v>
      </c>
      <c r="BF863" s="84" t="s">
        <v>38</v>
      </c>
      <c r="BG863" s="84" t="s">
        <v>38</v>
      </c>
      <c r="BH863" s="84" t="s">
        <v>38</v>
      </c>
      <c r="BI863" s="85" t="s">
        <v>823</v>
      </c>
      <c r="BJ863" s="86" t="s">
        <v>246</v>
      </c>
      <c r="BK863" s="86" t="s">
        <v>481</v>
      </c>
      <c r="BL863" s="86" t="s">
        <v>155</v>
      </c>
      <c r="BM863" s="86" t="s">
        <v>178</v>
      </c>
      <c r="BN863" s="86"/>
      <c r="BO863" s="59">
        <v>15</v>
      </c>
      <c r="BP863" s="69">
        <v>256104305100497</v>
      </c>
      <c r="BQ863" s="92">
        <v>0.7</v>
      </c>
      <c r="BR863" s="93">
        <v>0.21</v>
      </c>
      <c r="BS863" s="94">
        <f t="shared" si="140"/>
        <v>0.91</v>
      </c>
      <c r="BT863" s="95">
        <v>0.197166666666667</v>
      </c>
      <c r="BU863" s="101">
        <f t="shared" si="141"/>
        <v>1.10716666666667</v>
      </c>
      <c r="BV863" s="102">
        <f t="shared" si="145"/>
        <v>2.03252032520325</v>
      </c>
      <c r="BW863" s="103">
        <v>303.333333333333</v>
      </c>
      <c r="BX863" s="104">
        <f t="shared" si="142"/>
        <v>0.00225033875338753</v>
      </c>
      <c r="BY863" s="105">
        <v>3000</v>
      </c>
      <c r="BZ863" s="103" t="s">
        <v>32</v>
      </c>
      <c r="CA863" s="106" t="s">
        <v>189</v>
      </c>
      <c r="CB863" s="107" t="s">
        <v>148</v>
      </c>
      <c r="CC863" s="112" t="s">
        <v>149</v>
      </c>
      <c r="CD863" s="106"/>
      <c r="CE863" s="103" t="s">
        <v>192</v>
      </c>
      <c r="CF863" s="113"/>
      <c r="CG863" s="114">
        <v>2000028687</v>
      </c>
    </row>
    <row r="864" spans="1:85">
      <c r="A864" s="53" t="str">
        <f t="shared" si="143"/>
        <v>A1-10-10-46105</v>
      </c>
      <c r="B864" s="47" t="str">
        <f t="shared" si="144"/>
        <v>A1-10-10</v>
      </c>
      <c r="C864" s="153" t="s">
        <v>43</v>
      </c>
      <c r="D864" s="49">
        <v>46105</v>
      </c>
      <c r="E864" s="50" t="s">
        <v>3</v>
      </c>
      <c r="F864" s="51" t="s">
        <v>6</v>
      </c>
      <c r="G864" s="59">
        <v>10</v>
      </c>
      <c r="H864" s="51" t="s">
        <v>144</v>
      </c>
      <c r="I864" s="59">
        <v>10</v>
      </c>
      <c r="J864" s="60">
        <f>IF(ISBLANK(H864),"",IFERROR(VLOOKUP(B864,'Np PL4 Stock'!$A:$D,4,FALSE),""))</f>
        <v>46094</v>
      </c>
      <c r="K864" s="61">
        <f>IF(ISBLANK(H864),"",SUMIF('Np PL4 Stock'!$A:$A,B864,'Np PL4 Stock'!$N:$N))</f>
        <v>2.1</v>
      </c>
      <c r="L864" s="62">
        <f>IF(ISBLANK(H864),"",VLOOKUP(LEFT(B864,5),Unit!A:B,2,FALSE))</f>
        <v>16</v>
      </c>
      <c r="M864" s="63" t="str">
        <f>IF(ISBLANK(H864),"",IFERROR(VLOOKUP(B864,'Np PL4 Stock'!$A:$T,20,FALSE),""))</f>
        <v>V1-MB1</v>
      </c>
      <c r="N864" s="63" t="str">
        <f>IF(ISBLANK(H864),"",IFERROR(VLOOKUP(B864,'Np PL4 Stock'!$A:$U,21,FALSE),""))</f>
        <v>SIS</v>
      </c>
      <c r="O864" s="62">
        <f t="shared" si="139"/>
        <v>131.25</v>
      </c>
      <c r="P864" s="62">
        <f t="shared" si="137"/>
        <v>0.000105625</v>
      </c>
      <c r="Q864" s="67">
        <f>IFERROR(SUM(SUMIF(B:B,B864,BQ:BQ),SUMIF(B:B,B864,BR:BR))/(K864*10^6),"")</f>
        <v>8.04761904761905e-7</v>
      </c>
      <c r="R864" s="67">
        <f t="shared" si="138"/>
        <v>9.79126984126984e-7</v>
      </c>
      <c r="S864" s="59">
        <v>10</v>
      </c>
      <c r="T864" s="147">
        <v>6.556</v>
      </c>
      <c r="U864" s="147">
        <v>6.567</v>
      </c>
      <c r="V864" s="59" t="s">
        <v>32</v>
      </c>
      <c r="W864" s="59" t="s">
        <v>32</v>
      </c>
      <c r="X864" s="59">
        <v>88</v>
      </c>
      <c r="Y864" s="59" t="s">
        <v>32</v>
      </c>
      <c r="Z864" s="59" t="s">
        <v>32</v>
      </c>
      <c r="AA864" s="59" t="s">
        <v>32</v>
      </c>
      <c r="AB864" s="59" t="s">
        <v>32</v>
      </c>
      <c r="AC864" s="59">
        <v>0</v>
      </c>
      <c r="AD864" s="59">
        <v>0</v>
      </c>
      <c r="AE864" s="59" t="s">
        <v>32</v>
      </c>
      <c r="AF864" s="73" t="s">
        <v>38</v>
      </c>
      <c r="AG864" s="73">
        <v>41500</v>
      </c>
      <c r="AH864" s="73" t="s">
        <v>38</v>
      </c>
      <c r="AI864" s="73" t="s">
        <v>38</v>
      </c>
      <c r="AJ864" s="73" t="s">
        <v>38</v>
      </c>
      <c r="AK864" s="73" t="s">
        <v>32</v>
      </c>
      <c r="AL864" s="77" t="str">
        <f>IF(ISBLANK(S864),"",IF(AJ864="Fail","Fail",IF(E864="PL4",IF(AND(T864&gt;STD_01122025!$D$3,U864&lt;STD_01122025!$D$4,OR(AF864="ND",AF864&lt;STD_01122025!$D$7),AH864="ND"),"Pass","Fail"),IF(E864="PL12",IF(AND(S864&lt;STD_01122025!$F$2,T864&gt;STD_01122025!$F$3,U864&lt;STD_01122025!$F$4,V864&gt;STD_01122025!$F$5,X864&gt;STD_01122025!$F$6,OR(AF864="ND",AF864&lt;STD_01122025!$F$7),AH864="ND"),"Pass","Fail"),IF(E864="SuperPL",IF(AND(T864&gt;STD_01122025!$H$3,U864&lt;STD_01122025!$H$4,V864&gt;STD_01122025!$H$5,X864&gt;STD_01122025!$H$6,OR(AF864="ND",AF864&lt;STD_01122025!$H$7),AH864="ND"),"Pass","Fail"),IF(E864="Flight",IF(AND(T864&gt;STD_01122025!$J$3,U864&lt;STD_01122025!$J$4,X864&gt;STD_01122025!$J$6,OR(AF864="ND",AF864&lt;STD_01122025!$J$7),AH864="ND"),"Pass","Fail"),""))))))</f>
        <v>Pass</v>
      </c>
      <c r="AM864" s="62">
        <f>IF(ISBLANK(B864),"",IFERROR(IF(VLOOKUP(B864,'Np PL4 Stock'!$A:$J,10,FALSE)="Np4",D864-VLOOKUP(B864,'Np PL4 Stock'!$A:$E,5,FALSE),D864-VLOOKUP(B864,'Np PL4 Stock'!$A:$E,5,FALSE)-1),""))</f>
        <v>11</v>
      </c>
      <c r="AN864" s="147">
        <v>6.808</v>
      </c>
      <c r="AO864" s="147">
        <v>6.81</v>
      </c>
      <c r="AP864" s="59" t="s">
        <v>32</v>
      </c>
      <c r="AQ864" s="59">
        <v>558</v>
      </c>
      <c r="AR864" s="59">
        <v>88</v>
      </c>
      <c r="AS864" s="59" t="s">
        <v>32</v>
      </c>
      <c r="AT864" s="73">
        <v>37500</v>
      </c>
      <c r="AU864" s="73">
        <v>20000</v>
      </c>
      <c r="AV864" s="73" t="s">
        <v>38</v>
      </c>
      <c r="AW864" s="73" t="s">
        <v>38</v>
      </c>
      <c r="AX864" s="84" t="s">
        <v>32</v>
      </c>
      <c r="AY864" s="59">
        <v>0</v>
      </c>
      <c r="AZ864" s="59">
        <v>0</v>
      </c>
      <c r="BA864" s="59">
        <v>0</v>
      </c>
      <c r="BB864" s="59">
        <v>0</v>
      </c>
      <c r="BC864" s="59">
        <v>0</v>
      </c>
      <c r="BD864" s="59">
        <v>0</v>
      </c>
      <c r="BE864" s="84" t="s">
        <v>38</v>
      </c>
      <c r="BF864" s="84" t="s">
        <v>38</v>
      </c>
      <c r="BG864" s="84" t="s">
        <v>38</v>
      </c>
      <c r="BH864" s="84" t="s">
        <v>38</v>
      </c>
      <c r="BI864" s="85" t="s">
        <v>823</v>
      </c>
      <c r="BJ864" s="86" t="s">
        <v>246</v>
      </c>
      <c r="BK864" s="86" t="s">
        <v>481</v>
      </c>
      <c r="BL864" s="86" t="s">
        <v>155</v>
      </c>
      <c r="BM864" s="86" t="s">
        <v>178</v>
      </c>
      <c r="BN864" s="86"/>
      <c r="BO864" s="59">
        <v>15</v>
      </c>
      <c r="BP864" s="69">
        <v>256104305100497</v>
      </c>
      <c r="BQ864" s="92">
        <v>1.3</v>
      </c>
      <c r="BR864" s="93">
        <v>0.39</v>
      </c>
      <c r="BS864" s="94">
        <f t="shared" si="140"/>
        <v>1.69</v>
      </c>
      <c r="BT864" s="95">
        <v>0.366166666666667</v>
      </c>
      <c r="BU864" s="101">
        <f t="shared" si="141"/>
        <v>2.05616666666667</v>
      </c>
      <c r="BV864" s="102">
        <f t="shared" si="145"/>
        <v>1.7921146953405</v>
      </c>
      <c r="BW864" s="103">
        <v>563.333333333333</v>
      </c>
      <c r="BX864" s="104">
        <f t="shared" si="142"/>
        <v>0.00368488649940263</v>
      </c>
      <c r="BY864" s="105">
        <v>3000</v>
      </c>
      <c r="BZ864" s="103" t="s">
        <v>32</v>
      </c>
      <c r="CA864" s="106" t="s">
        <v>189</v>
      </c>
      <c r="CB864" s="107" t="s">
        <v>148</v>
      </c>
      <c r="CC864" s="112" t="s">
        <v>149</v>
      </c>
      <c r="CD864" s="106"/>
      <c r="CE864" s="103" t="s">
        <v>192</v>
      </c>
      <c r="CF864" s="113"/>
      <c r="CG864" s="114">
        <v>2000028687</v>
      </c>
    </row>
    <row r="865" spans="1:85">
      <c r="A865" s="53" t="str">
        <f t="shared" si="143"/>
        <v>B1-08-10-46105</v>
      </c>
      <c r="B865" s="47" t="str">
        <f t="shared" si="144"/>
        <v>B1-08-10</v>
      </c>
      <c r="C865" s="153" t="s">
        <v>43</v>
      </c>
      <c r="D865" s="49">
        <v>46105</v>
      </c>
      <c r="E865" s="50" t="s">
        <v>14</v>
      </c>
      <c r="F865" s="51" t="s">
        <v>15</v>
      </c>
      <c r="G865" s="59">
        <v>10</v>
      </c>
      <c r="H865" s="51" t="s">
        <v>165</v>
      </c>
      <c r="I865" s="59">
        <v>8</v>
      </c>
      <c r="J865" s="60">
        <f>IF(ISBLANK(H865),"",IFERROR(VLOOKUP(B865,'Np PL4 Stock'!$A:$D,4,FALSE),""))</f>
        <v>46089</v>
      </c>
      <c r="K865" s="61">
        <f>IF(ISBLANK(H865),"",SUMIF('Np PL4 Stock'!$A:$A,B865,'Np PL4 Stock'!$N:$N))</f>
        <v>1.8</v>
      </c>
      <c r="L865" s="62">
        <f>IF(ISBLANK(H865),"",VLOOKUP(LEFT(B865,5),Unit!A:B,2,FALSE))</f>
        <v>12</v>
      </c>
      <c r="M865" s="63" t="str">
        <f>IF(ISBLANK(H865),"",IFERROR(VLOOKUP(B865,'Np PL4 Stock'!$A:$T,20,FALSE),""))</f>
        <v>V1-MB1</v>
      </c>
      <c r="N865" s="63" t="str">
        <f>IF(ISBLANK(H865),"",IFERROR(VLOOKUP(B865,'Np PL4 Stock'!$A:$U,21,FALSE),""))</f>
        <v>SIS</v>
      </c>
      <c r="O865" s="62">
        <f t="shared" si="139"/>
        <v>150</v>
      </c>
      <c r="P865" s="62">
        <f t="shared" si="137"/>
        <v>5.5e-5</v>
      </c>
      <c r="Q865" s="67">
        <f>IFERROR(SUM(SUMIF(B:B,B865,BQ:BQ),SUMIF(B:B,B865,BR:BR))/(K865*10^6),"")</f>
        <v>4.81666666666667e-7</v>
      </c>
      <c r="R865" s="67">
        <f t="shared" si="138"/>
        <v>6.49944444444444e-7</v>
      </c>
      <c r="S865" s="71">
        <v>13</v>
      </c>
      <c r="T865" s="147">
        <v>7.75</v>
      </c>
      <c r="U865" s="148">
        <v>8.232</v>
      </c>
      <c r="V865" s="70">
        <v>88</v>
      </c>
      <c r="W865" s="71">
        <v>386</v>
      </c>
      <c r="X865" s="59">
        <v>95</v>
      </c>
      <c r="Y865" s="59">
        <v>100</v>
      </c>
      <c r="Z865" s="59">
        <v>88</v>
      </c>
      <c r="AA865" s="59">
        <v>0</v>
      </c>
      <c r="AB865" s="59">
        <v>0</v>
      </c>
      <c r="AC865" s="59">
        <v>0</v>
      </c>
      <c r="AD865" s="59">
        <v>0</v>
      </c>
      <c r="AE865" s="59">
        <v>100</v>
      </c>
      <c r="AF865" s="73" t="s">
        <v>38</v>
      </c>
      <c r="AG865" s="73">
        <v>65000</v>
      </c>
      <c r="AH865" s="73" t="s">
        <v>38</v>
      </c>
      <c r="AI865" s="73" t="s">
        <v>38</v>
      </c>
      <c r="AJ865" s="73" t="s">
        <v>38</v>
      </c>
      <c r="AK865" s="73" t="s">
        <v>32</v>
      </c>
      <c r="AL865" s="77" t="str">
        <f>IF(ISBLANK(S865),"",IF(AJ865="Fail","Fail",IF(E865="PL4",IF(AND(T865&gt;STD_01122025!$D$3,U865&lt;STD_01122025!$D$4,OR(AF865="ND",AF865&lt;STD_01122025!$D$7),AH865="ND"),"Pass","Fail"),IF(E865="PL12",IF(AND(S865&lt;STD_01122025!$F$2,T865&gt;STD_01122025!$F$3,U865&lt;STD_01122025!$F$4,V865&gt;STD_01122025!$F$5,X865&gt;STD_01122025!$F$6,OR(AF865="ND",AF865&lt;STD_01122025!$F$7),AH865="ND"),"Pass","Fail"),IF(E865="SuperPL",IF(AND(T865&gt;STD_01122025!$H$3,U865&lt;STD_01122025!$H$4,V865&gt;STD_01122025!$H$5,X865&gt;STD_01122025!$H$6,OR(AF865="ND",AF865&lt;STD_01122025!$H$7),AH865="ND"),"Pass","Fail"),IF(E865="Flight",IF(AND(T865&gt;STD_01122025!$J$3,U865&lt;STD_01122025!$J$4,X865&gt;STD_01122025!$J$6,OR(AF865="ND",AF865&lt;STD_01122025!$J$7),AH865="ND"),"Pass","Fail"),""))))))</f>
        <v>Pass</v>
      </c>
      <c r="AM865" s="62">
        <f>IF(ISBLANK(B865),"",IFERROR(IF(VLOOKUP(B865,'Np PL4 Stock'!$A:$J,10,FALSE)="Np4",D865-VLOOKUP(B865,'Np PL4 Stock'!$A:$E,5,FALSE),D865-VLOOKUP(B865,'Np PL4 Stock'!$A:$E,5,FALSE)-1),""))</f>
        <v>16</v>
      </c>
      <c r="AN865" s="147">
        <v>8.412</v>
      </c>
      <c r="AO865" s="147">
        <v>8.143</v>
      </c>
      <c r="AP865" s="59">
        <v>97</v>
      </c>
      <c r="AQ865" s="59">
        <v>273</v>
      </c>
      <c r="AR865" s="59">
        <v>98</v>
      </c>
      <c r="AS865" s="59">
        <v>100</v>
      </c>
      <c r="AT865" s="73" t="s">
        <v>38</v>
      </c>
      <c r="AU865" s="73">
        <v>74000</v>
      </c>
      <c r="AV865" s="73" t="s">
        <v>38</v>
      </c>
      <c r="AW865" s="73" t="s">
        <v>38</v>
      </c>
      <c r="AX865" s="84" t="s">
        <v>32</v>
      </c>
      <c r="AY865" s="59">
        <v>0</v>
      </c>
      <c r="AZ865" s="59">
        <v>0</v>
      </c>
      <c r="BA865" s="59">
        <v>0</v>
      </c>
      <c r="BB865" s="59">
        <v>0</v>
      </c>
      <c r="BC865" s="59">
        <v>0</v>
      </c>
      <c r="BD865" s="59">
        <v>0</v>
      </c>
      <c r="BE865" s="84" t="s">
        <v>38</v>
      </c>
      <c r="BF865" s="84" t="s">
        <v>38</v>
      </c>
      <c r="BG865" s="84" t="s">
        <v>38</v>
      </c>
      <c r="BH865" s="84" t="s">
        <v>38</v>
      </c>
      <c r="BI865" s="85" t="s">
        <v>516</v>
      </c>
      <c r="BJ865" s="86" t="s">
        <v>243</v>
      </c>
      <c r="BK865" s="86" t="s">
        <v>483</v>
      </c>
      <c r="BL865" s="86" t="s">
        <v>155</v>
      </c>
      <c r="BM865" s="86" t="s">
        <v>178</v>
      </c>
      <c r="BN865" s="86"/>
      <c r="BO865" s="59">
        <v>10</v>
      </c>
      <c r="BP865" s="69">
        <v>256104305100496</v>
      </c>
      <c r="BQ865" s="92">
        <v>0.6</v>
      </c>
      <c r="BR865" s="93">
        <v>0.06</v>
      </c>
      <c r="BS865" s="94">
        <f t="shared" si="140"/>
        <v>0.66</v>
      </c>
      <c r="BT865" s="95">
        <v>0.2178</v>
      </c>
      <c r="BU865" s="101">
        <f t="shared" si="141"/>
        <v>0.8778</v>
      </c>
      <c r="BV865" s="102">
        <f t="shared" si="145"/>
        <v>3.66300366300366</v>
      </c>
      <c r="BW865" s="103">
        <v>660</v>
      </c>
      <c r="BX865" s="104">
        <f t="shared" si="142"/>
        <v>0.00321538461538461</v>
      </c>
      <c r="BY865" s="105">
        <v>1000</v>
      </c>
      <c r="BZ865" s="103" t="s">
        <v>32</v>
      </c>
      <c r="CA865" s="106" t="s">
        <v>189</v>
      </c>
      <c r="CB865" s="107" t="s">
        <v>148</v>
      </c>
      <c r="CC865" s="112" t="s">
        <v>149</v>
      </c>
      <c r="CD865" s="106"/>
      <c r="CE865" s="103" t="s">
        <v>192</v>
      </c>
      <c r="CF865" s="113"/>
      <c r="CG865" s="114">
        <v>2000027731</v>
      </c>
    </row>
    <row r="866" spans="1:85">
      <c r="A866" s="53" t="str">
        <f t="shared" si="143"/>
        <v>A1-04-10-46106</v>
      </c>
      <c r="B866" s="47" t="str">
        <f t="shared" si="144"/>
        <v>A1-04-10</v>
      </c>
      <c r="C866" s="153" t="s">
        <v>43</v>
      </c>
      <c r="D866" s="49">
        <v>46106</v>
      </c>
      <c r="E866" s="50" t="s">
        <v>14</v>
      </c>
      <c r="F866" s="51" t="s">
        <v>15</v>
      </c>
      <c r="G866" s="59">
        <v>10</v>
      </c>
      <c r="H866" s="51" t="s">
        <v>144</v>
      </c>
      <c r="I866" s="59">
        <v>4</v>
      </c>
      <c r="J866" s="60">
        <f>IF(ISBLANK(H866),"",IFERROR(VLOOKUP(B866,'Np PL4 Stock'!$A:$D,4,FALSE),""))</f>
        <v>46093</v>
      </c>
      <c r="K866" s="61">
        <f>IF(ISBLANK(H866),"",SUMIF('Np PL4 Stock'!$A:$A,B866,'Np PL4 Stock'!$N:$N))</f>
        <v>2.1</v>
      </c>
      <c r="L866" s="62">
        <f>IF(ISBLANK(H866),"",VLOOKUP(LEFT(B866,5),Unit!A:B,2,FALSE))</f>
        <v>16</v>
      </c>
      <c r="M866" s="63" t="str">
        <f>IF(ISBLANK(H866),"",IFERROR(VLOOKUP(B866,'Np PL4 Stock'!$A:$T,20,FALSE),""))</f>
        <v>V1-MA1</v>
      </c>
      <c r="N866" s="63" t="str">
        <f>IF(ISBLANK(H866),"",IFERROR(VLOOKUP(B866,'Np PL4 Stock'!$A:$U,21,FALSE),""))</f>
        <v>SIS</v>
      </c>
      <c r="O866" s="62">
        <f t="shared" si="139"/>
        <v>131.25</v>
      </c>
      <c r="P866" s="62">
        <f t="shared" si="137"/>
        <v>0.00010175</v>
      </c>
      <c r="Q866" s="67">
        <f>IFERROR(SUM(SUMIF(B:B,B866,BQ:BQ),SUMIF(B:B,B866,BR:BR))/(K866*10^6),"")</f>
        <v>7.75238095238095e-7</v>
      </c>
      <c r="R866" s="67">
        <f t="shared" si="138"/>
        <v>1.06159166666667e-6</v>
      </c>
      <c r="S866" s="59">
        <v>12</v>
      </c>
      <c r="T866" s="147">
        <v>7.704</v>
      </c>
      <c r="U866" s="147">
        <v>8.364</v>
      </c>
      <c r="V866" s="59">
        <v>88.043</v>
      </c>
      <c r="W866" s="59">
        <v>385</v>
      </c>
      <c r="X866" s="59">
        <v>97</v>
      </c>
      <c r="Y866" s="59">
        <v>100</v>
      </c>
      <c r="Z866" s="59">
        <v>92</v>
      </c>
      <c r="AA866" s="59">
        <v>0</v>
      </c>
      <c r="AB866" s="59">
        <v>0</v>
      </c>
      <c r="AC866" s="59">
        <v>0</v>
      </c>
      <c r="AD866" s="59">
        <v>0</v>
      </c>
      <c r="AE866" s="59">
        <v>100</v>
      </c>
      <c r="AF866" s="73" t="s">
        <v>38</v>
      </c>
      <c r="AG866" s="73">
        <v>50000</v>
      </c>
      <c r="AH866" s="73" t="s">
        <v>38</v>
      </c>
      <c r="AI866" s="73" t="s">
        <v>38</v>
      </c>
      <c r="AJ866" s="73" t="s">
        <v>38</v>
      </c>
      <c r="AK866" s="73" t="s">
        <v>32</v>
      </c>
      <c r="AL866" s="77" t="str">
        <f>IF(ISBLANK(S866),"",IF(AJ866="Fail","Fail",IF(E866="PL4",IF(AND(T866&gt;STD_01122025!$D$3,U866&lt;STD_01122025!$D$4,OR(AF866="ND",AF866&lt;STD_01122025!$D$7),AH866="ND"),"Pass","Fail"),IF(E866="PL12",IF(AND(S866&lt;STD_01122025!$F$2,T866&gt;STD_01122025!$F$3,U866&lt;STD_01122025!$F$4,V866&gt;STD_01122025!$F$5,X866&gt;STD_01122025!$F$6,OR(AF866="ND",AF866&lt;STD_01122025!$F$7),AH866="ND"),"Pass","Fail"),IF(E866="SuperPL",IF(AND(T866&gt;STD_01122025!$H$3,U866&lt;STD_01122025!$H$4,V866&gt;STD_01122025!$H$5,X866&gt;STD_01122025!$H$6,OR(AF866="ND",AF866&lt;STD_01122025!$H$7),AH866="ND"),"Pass","Fail"),IF(E866="Flight",IF(AND(T866&gt;STD_01122025!$J$3,U866&lt;STD_01122025!$J$4,X866&gt;STD_01122025!$J$6,OR(AF866="ND",AF866&lt;STD_01122025!$J$7),AH866="ND"),"Pass","Fail"),""))))))</f>
        <v>Pass</v>
      </c>
      <c r="AM866" s="62">
        <f>IF(ISBLANK(B866),"",IFERROR(IF(VLOOKUP(B866,'Np PL4 Stock'!$A:$J,10,FALSE)="Np4",D866-VLOOKUP(B866,'Np PL4 Stock'!$A:$E,5,FALSE),D866-VLOOKUP(B866,'Np PL4 Stock'!$A:$E,5,FALSE)-1),""))</f>
        <v>13</v>
      </c>
      <c r="AN866" s="147">
        <v>8.25</v>
      </c>
      <c r="AO866" s="147">
        <v>6.776</v>
      </c>
      <c r="AP866" s="59">
        <v>100</v>
      </c>
      <c r="AQ866" s="59">
        <v>286</v>
      </c>
      <c r="AR866" s="59">
        <v>99</v>
      </c>
      <c r="AS866" s="59">
        <v>100</v>
      </c>
      <c r="AT866" s="73" t="s">
        <v>38</v>
      </c>
      <c r="AU866" s="73">
        <v>51000</v>
      </c>
      <c r="AV866" s="73" t="s">
        <v>38</v>
      </c>
      <c r="AW866" s="73" t="s">
        <v>38</v>
      </c>
      <c r="AX866" s="84" t="s">
        <v>32</v>
      </c>
      <c r="AY866" s="59">
        <v>0</v>
      </c>
      <c r="AZ866" s="59">
        <v>0</v>
      </c>
      <c r="BA866" s="59">
        <v>0</v>
      </c>
      <c r="BB866" s="59">
        <v>0</v>
      </c>
      <c r="BC866" s="59">
        <v>0</v>
      </c>
      <c r="BD866" s="59">
        <v>0</v>
      </c>
      <c r="BE866" s="84" t="s">
        <v>38</v>
      </c>
      <c r="BF866" s="84" t="s">
        <v>38</v>
      </c>
      <c r="BG866" s="84" t="s">
        <v>38</v>
      </c>
      <c r="BH866" s="84" t="s">
        <v>38</v>
      </c>
      <c r="BI866" s="85" t="s">
        <v>504</v>
      </c>
      <c r="BJ866" s="86" t="s">
        <v>246</v>
      </c>
      <c r="BK866" s="86" t="s">
        <v>481</v>
      </c>
      <c r="BL866" s="86" t="s">
        <v>155</v>
      </c>
      <c r="BM866" s="86" t="s">
        <v>178</v>
      </c>
      <c r="BN866" s="86"/>
      <c r="BO866" s="59">
        <v>8</v>
      </c>
      <c r="BP866" s="69">
        <v>256104305100498</v>
      </c>
      <c r="BQ866" s="92">
        <v>0.6</v>
      </c>
      <c r="BR866" s="93">
        <v>0.06</v>
      </c>
      <c r="BS866" s="94">
        <f t="shared" si="140"/>
        <v>0.66</v>
      </c>
      <c r="BT866" s="95">
        <v>0.24684</v>
      </c>
      <c r="BU866" s="101">
        <f t="shared" si="141"/>
        <v>0.90684</v>
      </c>
      <c r="BV866" s="102">
        <f t="shared" si="145"/>
        <v>3.4965034965035</v>
      </c>
      <c r="BW866" s="103">
        <v>660</v>
      </c>
      <c r="BX866" s="104">
        <f t="shared" si="142"/>
        <v>0.00317076923076923</v>
      </c>
      <c r="BY866" s="105">
        <v>1000</v>
      </c>
      <c r="BZ866" s="103" t="s">
        <v>32</v>
      </c>
      <c r="CA866" s="106" t="s">
        <v>189</v>
      </c>
      <c r="CB866" s="107" t="s">
        <v>148</v>
      </c>
      <c r="CC866" s="112" t="s">
        <v>149</v>
      </c>
      <c r="CD866" s="106"/>
      <c r="CE866" s="103" t="s">
        <v>192</v>
      </c>
      <c r="CF866" s="113"/>
      <c r="CG866" s="114">
        <v>2000021307</v>
      </c>
    </row>
    <row r="867" spans="1:85">
      <c r="A867" s="53" t="str">
        <f t="shared" si="143"/>
        <v>A1-04-10-46106</v>
      </c>
      <c r="B867" s="47" t="str">
        <f t="shared" si="144"/>
        <v>A1-04-10</v>
      </c>
      <c r="C867" s="153" t="s">
        <v>43</v>
      </c>
      <c r="D867" s="49">
        <v>46106</v>
      </c>
      <c r="E867" s="50" t="s">
        <v>14</v>
      </c>
      <c r="F867" s="51" t="s">
        <v>15</v>
      </c>
      <c r="G867" s="59">
        <v>10</v>
      </c>
      <c r="H867" s="51" t="s">
        <v>144</v>
      </c>
      <c r="I867" s="59">
        <v>4</v>
      </c>
      <c r="J867" s="60">
        <f>IF(ISBLANK(H867),"",IFERROR(VLOOKUP(B867,'Np PL4 Stock'!$A:$D,4,FALSE),""))</f>
        <v>46093</v>
      </c>
      <c r="K867" s="61">
        <f>IF(ISBLANK(H867),"",SUMIF('Np PL4 Stock'!$A:$A,B867,'Np PL4 Stock'!$N:$N))</f>
        <v>2.1</v>
      </c>
      <c r="L867" s="62">
        <f>IF(ISBLANK(H867),"",VLOOKUP(LEFT(B867,5),Unit!A:B,2,FALSE))</f>
        <v>16</v>
      </c>
      <c r="M867" s="63" t="str">
        <f>IF(ISBLANK(H867),"",IFERROR(VLOOKUP(B867,'Np PL4 Stock'!$A:$T,20,FALSE),""))</f>
        <v>V1-MA1</v>
      </c>
      <c r="N867" s="63" t="str">
        <f>IF(ISBLANK(H867),"",IFERROR(VLOOKUP(B867,'Np PL4 Stock'!$A:$U,21,FALSE),""))</f>
        <v>SIS</v>
      </c>
      <c r="O867" s="62">
        <f t="shared" si="139"/>
        <v>131.25</v>
      </c>
      <c r="P867" s="62">
        <f t="shared" si="137"/>
        <v>0.00010175</v>
      </c>
      <c r="Q867" s="67">
        <f>IFERROR(SUM(SUMIF(B:B,B867,BQ:BQ),SUMIF(B:B,B867,BR:BR))/(K867*10^6),"")</f>
        <v>7.75238095238095e-7</v>
      </c>
      <c r="R867" s="67">
        <f t="shared" si="138"/>
        <v>1.06159166666667e-6</v>
      </c>
      <c r="S867" s="59">
        <v>12</v>
      </c>
      <c r="T867" s="147">
        <v>7.704</v>
      </c>
      <c r="U867" s="147">
        <v>8.364</v>
      </c>
      <c r="V867" s="59">
        <v>88.043</v>
      </c>
      <c r="W867" s="59">
        <v>385</v>
      </c>
      <c r="X867" s="59">
        <v>97</v>
      </c>
      <c r="Y867" s="59">
        <v>100</v>
      </c>
      <c r="Z867" s="59">
        <v>92</v>
      </c>
      <c r="AA867" s="59">
        <v>0</v>
      </c>
      <c r="AB867" s="59">
        <v>0</v>
      </c>
      <c r="AC867" s="59">
        <v>0</v>
      </c>
      <c r="AD867" s="59">
        <v>0</v>
      </c>
      <c r="AE867" s="59">
        <v>100</v>
      </c>
      <c r="AF867" s="73" t="s">
        <v>38</v>
      </c>
      <c r="AG867" s="73">
        <v>50000</v>
      </c>
      <c r="AH867" s="73" t="s">
        <v>38</v>
      </c>
      <c r="AI867" s="73" t="s">
        <v>38</v>
      </c>
      <c r="AJ867" s="73" t="s">
        <v>38</v>
      </c>
      <c r="AK867" s="73" t="s">
        <v>32</v>
      </c>
      <c r="AL867" s="77" t="str">
        <f>IF(ISBLANK(S867),"",IF(AJ867="Fail","Fail",IF(E867="PL4",IF(AND(T867&gt;STD_01122025!$D$3,U867&lt;STD_01122025!$D$4,OR(AF867="ND",AF867&lt;STD_01122025!$D$7),AH867="ND"),"Pass","Fail"),IF(E867="PL12",IF(AND(S867&lt;STD_01122025!$F$2,T867&gt;STD_01122025!$F$3,U867&lt;STD_01122025!$F$4,V867&gt;STD_01122025!$F$5,X867&gt;STD_01122025!$F$6,OR(AF867="ND",AF867&lt;STD_01122025!$F$7),AH867="ND"),"Pass","Fail"),IF(E867="SuperPL",IF(AND(T867&gt;STD_01122025!$H$3,U867&lt;STD_01122025!$H$4,V867&gt;STD_01122025!$H$5,X867&gt;STD_01122025!$H$6,OR(AF867="ND",AF867&lt;STD_01122025!$H$7),AH867="ND"),"Pass","Fail"),IF(E867="Flight",IF(AND(T867&gt;STD_01122025!$J$3,U867&lt;STD_01122025!$J$4,X867&gt;STD_01122025!$J$6,OR(AF867="ND",AF867&lt;STD_01122025!$J$7),AH867="ND"),"Pass","Fail"),""))))))</f>
        <v>Pass</v>
      </c>
      <c r="AM867" s="62">
        <f>IF(ISBLANK(B867),"",IFERROR(IF(VLOOKUP(B867,'Np PL4 Stock'!$A:$J,10,FALSE)="Np4",D867-VLOOKUP(B867,'Np PL4 Stock'!$A:$E,5,FALSE),D867-VLOOKUP(B867,'Np PL4 Stock'!$A:$E,5,FALSE)-1),""))</f>
        <v>13</v>
      </c>
      <c r="AN867" s="147">
        <v>8.25</v>
      </c>
      <c r="AO867" s="147">
        <v>6.776</v>
      </c>
      <c r="AP867" s="59">
        <v>100</v>
      </c>
      <c r="AQ867" s="59">
        <v>286</v>
      </c>
      <c r="AR867" s="59">
        <v>99</v>
      </c>
      <c r="AS867" s="59">
        <v>100</v>
      </c>
      <c r="AT867" s="73" t="s">
        <v>38</v>
      </c>
      <c r="AU867" s="73">
        <v>51000</v>
      </c>
      <c r="AV867" s="73" t="s">
        <v>38</v>
      </c>
      <c r="AW867" s="73" t="s">
        <v>38</v>
      </c>
      <c r="AX867" s="84" t="s">
        <v>32</v>
      </c>
      <c r="AY867" s="59">
        <v>0</v>
      </c>
      <c r="AZ867" s="59">
        <v>0</v>
      </c>
      <c r="BA867" s="59">
        <v>0</v>
      </c>
      <c r="BB867" s="59">
        <v>0</v>
      </c>
      <c r="BC867" s="59">
        <v>0</v>
      </c>
      <c r="BD867" s="59">
        <v>0</v>
      </c>
      <c r="BE867" s="84" t="s">
        <v>38</v>
      </c>
      <c r="BF867" s="84" t="s">
        <v>38</v>
      </c>
      <c r="BG867" s="84" t="s">
        <v>38</v>
      </c>
      <c r="BH867" s="84" t="s">
        <v>38</v>
      </c>
      <c r="BI867" s="85" t="s">
        <v>504</v>
      </c>
      <c r="BJ867" s="86" t="s">
        <v>246</v>
      </c>
      <c r="BK867" s="86" t="s">
        <v>481</v>
      </c>
      <c r="BL867" s="86" t="s">
        <v>155</v>
      </c>
      <c r="BM867" s="86" t="s">
        <v>178</v>
      </c>
      <c r="BN867" s="86"/>
      <c r="BO867" s="59">
        <v>8</v>
      </c>
      <c r="BP867" s="69">
        <v>256104305100499</v>
      </c>
      <c r="BQ867" s="92">
        <v>0.04</v>
      </c>
      <c r="BR867" s="93">
        <v>0.004</v>
      </c>
      <c r="BS867" s="94">
        <f t="shared" si="140"/>
        <v>0.044</v>
      </c>
      <c r="BT867" s="95">
        <v>0.0143</v>
      </c>
      <c r="BU867" s="101">
        <f t="shared" si="141"/>
        <v>0.0583</v>
      </c>
      <c r="BV867" s="102">
        <f t="shared" si="145"/>
        <v>3.4965034965035</v>
      </c>
      <c r="BW867" s="103">
        <v>44</v>
      </c>
      <c r="BX867" s="104">
        <f t="shared" si="142"/>
        <v>0.000203846153846154</v>
      </c>
      <c r="BY867" s="105">
        <v>1000</v>
      </c>
      <c r="BZ867" s="103" t="s">
        <v>32</v>
      </c>
      <c r="CA867" s="106" t="s">
        <v>189</v>
      </c>
      <c r="CB867" s="107" t="s">
        <v>148</v>
      </c>
      <c r="CC867" s="112" t="s">
        <v>149</v>
      </c>
      <c r="CD867" s="106"/>
      <c r="CE867" s="103" t="s">
        <v>192</v>
      </c>
      <c r="CF867" s="113"/>
      <c r="CG867" s="114">
        <v>2000021307</v>
      </c>
    </row>
    <row r="868" spans="1:85">
      <c r="A868" s="53" t="str">
        <f t="shared" si="143"/>
        <v>A1-06-10-46106</v>
      </c>
      <c r="B868" s="47" t="str">
        <f t="shared" si="144"/>
        <v>A1-06-10</v>
      </c>
      <c r="C868" s="153" t="s">
        <v>43</v>
      </c>
      <c r="D868" s="49">
        <v>46106</v>
      </c>
      <c r="E868" s="50" t="s">
        <v>14</v>
      </c>
      <c r="F868" s="51" t="s">
        <v>15</v>
      </c>
      <c r="G868" s="59">
        <v>10</v>
      </c>
      <c r="H868" s="51" t="s">
        <v>144</v>
      </c>
      <c r="I868" s="59">
        <v>6</v>
      </c>
      <c r="J868" s="60">
        <f>IF(ISBLANK(H868),"",IFERROR(VLOOKUP(B868,'Np PL4 Stock'!$A:$D,4,FALSE),""))</f>
        <v>46093</v>
      </c>
      <c r="K868" s="61">
        <f>IF(ISBLANK(H868),"",SUMIF('Np PL4 Stock'!$A:$A,B868,'Np PL4 Stock'!$N:$N))</f>
        <v>2.1</v>
      </c>
      <c r="L868" s="62">
        <f>IF(ISBLANK(H868),"",VLOOKUP(LEFT(B868,5),Unit!A:B,2,FALSE))</f>
        <v>16</v>
      </c>
      <c r="M868" s="63" t="str">
        <f>IF(ISBLANK(H868),"",IFERROR(VLOOKUP(B868,'Np PL4 Stock'!$A:$T,20,FALSE),""))</f>
        <v>V1-MA1</v>
      </c>
      <c r="N868" s="63" t="str">
        <f>IF(ISBLANK(H868),"",IFERROR(VLOOKUP(B868,'Np PL4 Stock'!$A:$U,21,FALSE),""))</f>
        <v>SIS</v>
      </c>
      <c r="O868" s="62">
        <f t="shared" si="139"/>
        <v>131.25</v>
      </c>
      <c r="P868" s="62">
        <f t="shared" si="137"/>
        <v>3.4375e-5</v>
      </c>
      <c r="Q868" s="67">
        <f>IFERROR(SUM(SUMIF(B:B,B868,BQ:BQ),SUMIF(B:B,B868,BR:BR))/(K868*10^6),"")</f>
        <v>5.76190476190476e-7</v>
      </c>
      <c r="R868" s="67">
        <f t="shared" si="138"/>
        <v>7.68777777777778e-7</v>
      </c>
      <c r="S868" s="59">
        <v>12</v>
      </c>
      <c r="T868" s="147">
        <v>7.593</v>
      </c>
      <c r="U868" s="147">
        <v>7.31</v>
      </c>
      <c r="V868" s="59">
        <v>90.526</v>
      </c>
      <c r="W868" s="59">
        <v>394</v>
      </c>
      <c r="X868" s="59">
        <v>95</v>
      </c>
      <c r="Y868" s="59">
        <v>100</v>
      </c>
      <c r="Z868" s="59">
        <v>84</v>
      </c>
      <c r="AA868" s="59">
        <v>0</v>
      </c>
      <c r="AB868" s="59">
        <v>0</v>
      </c>
      <c r="AC868" s="59">
        <v>0</v>
      </c>
      <c r="AD868" s="59">
        <v>0</v>
      </c>
      <c r="AE868" s="59">
        <v>100</v>
      </c>
      <c r="AF868" s="73" t="s">
        <v>38</v>
      </c>
      <c r="AG868" s="73">
        <v>72500</v>
      </c>
      <c r="AH868" s="73" t="s">
        <v>38</v>
      </c>
      <c r="AI868" s="73" t="s">
        <v>38</v>
      </c>
      <c r="AJ868" s="73" t="s">
        <v>38</v>
      </c>
      <c r="AK868" s="73" t="s">
        <v>32</v>
      </c>
      <c r="AL868" s="77" t="str">
        <f>IF(ISBLANK(S868),"",IF(AJ868="Fail","Fail",IF(E868="PL4",IF(AND(T868&gt;STD_01122025!$D$3,U868&lt;STD_01122025!$D$4,OR(AF868="ND",AF868&lt;STD_01122025!$D$7),AH868="ND"),"Pass","Fail"),IF(E868="PL12",IF(AND(S868&lt;STD_01122025!$F$2,T868&gt;STD_01122025!$F$3,U868&lt;STD_01122025!$F$4,V868&gt;STD_01122025!$F$5,X868&gt;STD_01122025!$F$6,OR(AF868="ND",AF868&lt;STD_01122025!$F$7),AH868="ND"),"Pass","Fail"),IF(E868="SuperPL",IF(AND(T868&gt;STD_01122025!$H$3,U868&lt;STD_01122025!$H$4,V868&gt;STD_01122025!$H$5,X868&gt;STD_01122025!$H$6,OR(AF868="ND",AF868&lt;STD_01122025!$H$7),AH868="ND"),"Pass","Fail"),IF(E868="Flight",IF(AND(T868&gt;STD_01122025!$J$3,U868&lt;STD_01122025!$J$4,X868&gt;STD_01122025!$J$6,OR(AF868="ND",AF868&lt;STD_01122025!$J$7),AH868="ND"),"Pass","Fail"),""))))))</f>
        <v>Pass</v>
      </c>
      <c r="AM868" s="62">
        <f>IF(ISBLANK(B868),"",IFERROR(IF(VLOOKUP(B868,'Np PL4 Stock'!$A:$J,10,FALSE)="Np4",D868-VLOOKUP(B868,'Np PL4 Stock'!$A:$E,5,FALSE),D868-VLOOKUP(B868,'Np PL4 Stock'!$A:$E,5,FALSE)-1),""))</f>
        <v>13</v>
      </c>
      <c r="AN868" s="147">
        <v>8.205</v>
      </c>
      <c r="AO868" s="147">
        <v>8.323</v>
      </c>
      <c r="AP868" s="59">
        <v>96</v>
      </c>
      <c r="AQ868" s="59">
        <v>292</v>
      </c>
      <c r="AR868" s="59">
        <v>98</v>
      </c>
      <c r="AS868" s="59">
        <v>100</v>
      </c>
      <c r="AT868" s="73" t="s">
        <v>38</v>
      </c>
      <c r="AU868" s="73">
        <v>74000</v>
      </c>
      <c r="AV868" s="73" t="s">
        <v>38</v>
      </c>
      <c r="AW868" s="73" t="s">
        <v>38</v>
      </c>
      <c r="AX868" s="84" t="s">
        <v>32</v>
      </c>
      <c r="AY868" s="59">
        <v>0</v>
      </c>
      <c r="AZ868" s="59">
        <v>0</v>
      </c>
      <c r="BA868" s="59">
        <v>0</v>
      </c>
      <c r="BB868" s="59">
        <v>0</v>
      </c>
      <c r="BC868" s="59">
        <v>0</v>
      </c>
      <c r="BD868" s="59">
        <v>0</v>
      </c>
      <c r="BE868" s="84" t="s">
        <v>38</v>
      </c>
      <c r="BF868" s="84" t="s">
        <v>38</v>
      </c>
      <c r="BG868" s="84" t="s">
        <v>38</v>
      </c>
      <c r="BH868" s="84" t="s">
        <v>38</v>
      </c>
      <c r="BI868" s="85" t="s">
        <v>583</v>
      </c>
      <c r="BJ868" s="86" t="s">
        <v>258</v>
      </c>
      <c r="BK868" s="86" t="s">
        <v>488</v>
      </c>
      <c r="BL868" s="86" t="s">
        <v>155</v>
      </c>
      <c r="BM868" s="86" t="s">
        <v>178</v>
      </c>
      <c r="BN868" s="86"/>
      <c r="BO868" s="59">
        <v>5</v>
      </c>
      <c r="BP868" s="69">
        <v>256104305100500</v>
      </c>
      <c r="BQ868" s="92">
        <v>0.5</v>
      </c>
      <c r="BR868" s="93">
        <v>0.05</v>
      </c>
      <c r="BS868" s="94">
        <f t="shared" si="140"/>
        <v>0.55</v>
      </c>
      <c r="BT868" s="95">
        <v>0.177833333333333</v>
      </c>
      <c r="BU868" s="101">
        <f t="shared" si="141"/>
        <v>0.727833333333333</v>
      </c>
      <c r="BV868" s="102">
        <f t="shared" si="145"/>
        <v>3.42465753424658</v>
      </c>
      <c r="BW868" s="103">
        <v>550</v>
      </c>
      <c r="BX868" s="104">
        <f t="shared" si="142"/>
        <v>0.0024925799086758</v>
      </c>
      <c r="BY868" s="105">
        <v>1000</v>
      </c>
      <c r="BZ868" s="103" t="s">
        <v>32</v>
      </c>
      <c r="CA868" s="106" t="s">
        <v>189</v>
      </c>
      <c r="CB868" s="107" t="s">
        <v>148</v>
      </c>
      <c r="CC868" s="112" t="s">
        <v>149</v>
      </c>
      <c r="CD868" s="106"/>
      <c r="CE868" s="103" t="s">
        <v>192</v>
      </c>
      <c r="CF868" s="113"/>
      <c r="CG868" s="114">
        <v>2000028876</v>
      </c>
    </row>
    <row r="869" spans="1:85">
      <c r="A869" s="53" t="str">
        <f t="shared" si="143"/>
        <v>A1-04-10-46106</v>
      </c>
      <c r="B869" s="47" t="str">
        <f t="shared" si="144"/>
        <v>A1-04-10</v>
      </c>
      <c r="C869" s="153" t="s">
        <v>43</v>
      </c>
      <c r="D869" s="49">
        <v>46106</v>
      </c>
      <c r="E869" s="50" t="s">
        <v>14</v>
      </c>
      <c r="F869" s="51" t="s">
        <v>15</v>
      </c>
      <c r="G869" s="59">
        <v>10</v>
      </c>
      <c r="H869" s="51" t="s">
        <v>144</v>
      </c>
      <c r="I869" s="59">
        <v>4</v>
      </c>
      <c r="J869" s="60">
        <f>IF(ISBLANK(H869),"",IFERROR(VLOOKUP(B869,'Np PL4 Stock'!$A:$D,4,FALSE),""))</f>
        <v>46093</v>
      </c>
      <c r="K869" s="61">
        <f>IF(ISBLANK(H869),"",SUMIF('Np PL4 Stock'!$A:$A,B869,'Np PL4 Stock'!$N:$N))</f>
        <v>2.1</v>
      </c>
      <c r="L869" s="62">
        <f>IF(ISBLANK(H869),"",VLOOKUP(LEFT(B869,5),Unit!A:B,2,FALSE))</f>
        <v>16</v>
      </c>
      <c r="M869" s="63" t="str">
        <f>IF(ISBLANK(H869),"",IFERROR(VLOOKUP(B869,'Np PL4 Stock'!$A:$T,20,FALSE),""))</f>
        <v>V1-MA1</v>
      </c>
      <c r="N869" s="63" t="str">
        <f>IF(ISBLANK(H869),"",IFERROR(VLOOKUP(B869,'Np PL4 Stock'!$A:$U,21,FALSE),""))</f>
        <v>SIS</v>
      </c>
      <c r="O869" s="62">
        <f t="shared" si="139"/>
        <v>131.25</v>
      </c>
      <c r="P869" s="62">
        <f>IFERROR((SUMIFS(BS:BS,A:A,A869))/(L869*10^3),"")</f>
        <v>0.00010175</v>
      </c>
      <c r="Q869" s="67">
        <f>IFERROR(SUM(SUMIF(B:B,B869,BQ:BQ),SUMIF(B:B,B869,BR:BR))/(K869*10^6),"")</f>
        <v>7.75238095238095e-7</v>
      </c>
      <c r="R869" s="67">
        <f>IFERROR(SUM(SUMIF(B:B,B869,BS:BS),SUMIF(B:B,B869,BT:BT))/(K869*10^6),"")</f>
        <v>1.06159166666667e-6</v>
      </c>
      <c r="S869" s="59">
        <v>12</v>
      </c>
      <c r="T869" s="147">
        <v>7.704</v>
      </c>
      <c r="U869" s="147">
        <v>8.364</v>
      </c>
      <c r="V869" s="59">
        <v>88.043</v>
      </c>
      <c r="W869" s="59">
        <v>385</v>
      </c>
      <c r="X869" s="59">
        <v>97</v>
      </c>
      <c r="Y869" s="59">
        <v>100</v>
      </c>
      <c r="Z869" s="59">
        <v>92</v>
      </c>
      <c r="AA869" s="59">
        <v>0</v>
      </c>
      <c r="AB869" s="59">
        <v>0</v>
      </c>
      <c r="AC869" s="59">
        <v>0</v>
      </c>
      <c r="AD869" s="59">
        <v>0</v>
      </c>
      <c r="AE869" s="59">
        <v>100</v>
      </c>
      <c r="AF869" s="73" t="s">
        <v>38</v>
      </c>
      <c r="AG869" s="73">
        <v>50000</v>
      </c>
      <c r="AH869" s="73" t="s">
        <v>38</v>
      </c>
      <c r="AI869" s="73" t="s">
        <v>38</v>
      </c>
      <c r="AJ869" s="73" t="s">
        <v>38</v>
      </c>
      <c r="AK869" s="73" t="s">
        <v>32</v>
      </c>
      <c r="AL869" s="77" t="str">
        <f>IF(ISBLANK(S869),"",IF(AJ869="Fail","Fail",IF(E869="PL4",IF(AND(T869&gt;STD_01122025!$D$3,U869&lt;STD_01122025!$D$4,OR(AF869="ND",AF869&lt;STD_01122025!$D$7),AH869="ND"),"Pass","Fail"),IF(E869="PL12",IF(AND(S869&lt;STD_01122025!$F$2,T869&gt;STD_01122025!$F$3,U869&lt;STD_01122025!$F$4,V869&gt;STD_01122025!$F$5,X869&gt;STD_01122025!$F$6,OR(AF869="ND",AF869&lt;STD_01122025!$F$7),AH869="ND"),"Pass","Fail"),IF(E869="SuperPL",IF(AND(T869&gt;STD_01122025!$H$3,U869&lt;STD_01122025!$H$4,V869&gt;STD_01122025!$H$5,X869&gt;STD_01122025!$H$6,OR(AF869="ND",AF869&lt;STD_01122025!$H$7),AH869="ND"),"Pass","Fail"),IF(E869="Flight",IF(AND(T869&gt;STD_01122025!$J$3,U869&lt;STD_01122025!$J$4,X869&gt;STD_01122025!$J$6,OR(AF869="ND",AF869&lt;STD_01122025!$J$7),AH869="ND"),"Pass","Fail"),""))))))</f>
        <v>Pass</v>
      </c>
      <c r="AM869" s="62">
        <f>IF(ISBLANK(B869),"",IFERROR(IF(VLOOKUP(B869,'Np PL4 Stock'!$A:$J,10,FALSE)="Np4",D869-VLOOKUP(B869,'Np PL4 Stock'!$A:$E,5,FALSE),D869-VLOOKUP(B869,'Np PL4 Stock'!$A:$E,5,FALSE)-1),""))</f>
        <v>13</v>
      </c>
      <c r="AN869" s="147">
        <v>8.25</v>
      </c>
      <c r="AO869" s="147">
        <v>6.776</v>
      </c>
      <c r="AP869" s="59">
        <v>100</v>
      </c>
      <c r="AQ869" s="59">
        <v>286</v>
      </c>
      <c r="AR869" s="59">
        <v>99</v>
      </c>
      <c r="AS869" s="59">
        <v>100</v>
      </c>
      <c r="AT869" s="73" t="s">
        <v>38</v>
      </c>
      <c r="AU869" s="73">
        <v>51000</v>
      </c>
      <c r="AV869" s="73" t="s">
        <v>38</v>
      </c>
      <c r="AW869" s="73" t="s">
        <v>38</v>
      </c>
      <c r="AX869" s="84" t="s">
        <v>32</v>
      </c>
      <c r="AY869" s="59">
        <v>0</v>
      </c>
      <c r="AZ869" s="59">
        <v>0</v>
      </c>
      <c r="BA869" s="59">
        <v>0</v>
      </c>
      <c r="BB869" s="59">
        <v>0</v>
      </c>
      <c r="BC869" s="59">
        <v>0</v>
      </c>
      <c r="BD869" s="59">
        <v>0</v>
      </c>
      <c r="BE869" s="84" t="s">
        <v>38</v>
      </c>
      <c r="BF869" s="84" t="s">
        <v>38</v>
      </c>
      <c r="BG869" s="84" t="s">
        <v>38</v>
      </c>
      <c r="BH869" s="84" t="s">
        <v>38</v>
      </c>
      <c r="BI869" s="85" t="s">
        <v>583</v>
      </c>
      <c r="BJ869" s="86" t="s">
        <v>258</v>
      </c>
      <c r="BK869" s="86" t="s">
        <v>488</v>
      </c>
      <c r="BL869" s="86" t="s">
        <v>155</v>
      </c>
      <c r="BM869" s="86" t="s">
        <v>178</v>
      </c>
      <c r="BN869" s="86"/>
      <c r="BO869" s="59">
        <v>10</v>
      </c>
      <c r="BP869" s="69">
        <v>256104305100500</v>
      </c>
      <c r="BQ869" s="92">
        <v>0.09</v>
      </c>
      <c r="BR869" s="93">
        <v>0.009</v>
      </c>
      <c r="BS869" s="94">
        <f t="shared" si="140"/>
        <v>0.099</v>
      </c>
      <c r="BT869" s="95">
        <v>0.0319275</v>
      </c>
      <c r="BU869" s="101">
        <f t="shared" si="141"/>
        <v>0.1309275</v>
      </c>
      <c r="BV869" s="102">
        <f t="shared" si="145"/>
        <v>3.4965034965035</v>
      </c>
      <c r="BW869" s="103">
        <v>99</v>
      </c>
      <c r="BX869" s="104">
        <f t="shared" si="142"/>
        <v>0.000457788461538462</v>
      </c>
      <c r="BY869" s="105">
        <v>1000</v>
      </c>
      <c r="BZ869" s="103" t="s">
        <v>32</v>
      </c>
      <c r="CA869" s="106" t="s">
        <v>189</v>
      </c>
      <c r="CB869" s="107" t="s">
        <v>148</v>
      </c>
      <c r="CC869" s="112" t="s">
        <v>149</v>
      </c>
      <c r="CD869" s="106"/>
      <c r="CE869" s="103" t="s">
        <v>192</v>
      </c>
      <c r="CF869" s="113"/>
      <c r="CG869" s="114">
        <v>2000028876</v>
      </c>
    </row>
    <row r="870" spans="1:85">
      <c r="A870" s="53" t="str">
        <f t="shared" ref="A870:A913" si="146">IF(ISBLANK(H870),"",H870&amp;"-"&amp;IF(OR(LEN(I870)=1,LEN(I870)=4),"0"&amp;I870,I870))&amp;"-"&amp;IF(LEN(G870)=1,"0"&amp;G870,G870)&amp;"-"&amp;D870</f>
        <v>A1-14-10-46106</v>
      </c>
      <c r="B870" s="47" t="str">
        <f t="shared" ref="B870:B913" si="147">IF(ISBLANK(H870),"",H870&amp;"-"&amp;IF(OR(LEN(I870)=1,LEN(I870)=4),"0"&amp;I870,I870))&amp;"-"&amp;IF(LEN(G870)=1,"0"&amp;G870,G870)</f>
        <v>A1-14-10</v>
      </c>
      <c r="C870" s="153" t="s">
        <v>43</v>
      </c>
      <c r="D870" s="49">
        <v>46106</v>
      </c>
      <c r="E870" s="50" t="s">
        <v>3</v>
      </c>
      <c r="F870" s="51" t="s">
        <v>6</v>
      </c>
      <c r="G870" s="59">
        <v>10</v>
      </c>
      <c r="H870" s="51" t="s">
        <v>144</v>
      </c>
      <c r="I870" s="59">
        <v>14</v>
      </c>
      <c r="J870" s="60">
        <f>IF(ISBLANK(H870),"",IFERROR(VLOOKUP(B870,'Np PL4 Stock'!$A:$D,4,FALSE),""))</f>
        <v>46095</v>
      </c>
      <c r="K870" s="61">
        <f>IF(ISBLANK(H870),"",SUMIF('Np PL4 Stock'!$A:$A,B870,'Np PL4 Stock'!$N:$N))</f>
        <v>1.2</v>
      </c>
      <c r="L870" s="62">
        <f>IF(ISBLANK(H870),"",VLOOKUP(LEFT(B870,5),Unit!A:B,2,FALSE))</f>
        <v>8</v>
      </c>
      <c r="M870" s="63" t="str">
        <f>IF(ISBLANK(H870),"",IFERROR(VLOOKUP(B870,'Np PL4 Stock'!$A:$T,20,FALSE),""))</f>
        <v>V1-MB1</v>
      </c>
      <c r="N870" s="63" t="str">
        <f>IF(ISBLANK(H870),"",IFERROR(VLOOKUP(B870,'Np PL4 Stock'!$A:$U,21,FALSE),""))</f>
        <v>SIS</v>
      </c>
      <c r="O870" s="62">
        <f t="shared" si="139"/>
        <v>150</v>
      </c>
      <c r="P870" s="62">
        <f>IFERROR((SUMIFS(BS:BS,A:A,A870))/(L870*10^3),"")</f>
        <v>0.000105625</v>
      </c>
      <c r="Q870" s="67">
        <f t="shared" ref="Q870:Q899" si="148">IFERROR(SUM(SUMIF(B:B,B870,BQ:BQ),SUMIF(B:B,B870,BR:BR))/(K870*10^6),"")</f>
        <v>7.04166666666667e-7</v>
      </c>
      <c r="R870" s="67">
        <f>IFERROR(SUM(SUMIF(B:B,B870,BS:BS),SUMIF(B:B,B870,BT:BT))/(K870*10^6),"")</f>
        <v>8.99459722222222e-7</v>
      </c>
      <c r="S870" s="59">
        <v>10</v>
      </c>
      <c r="T870" s="147">
        <v>6.885</v>
      </c>
      <c r="U870" s="147">
        <v>6.318</v>
      </c>
      <c r="V870" s="59" t="s">
        <v>32</v>
      </c>
      <c r="W870" s="59" t="s">
        <v>32</v>
      </c>
      <c r="X870" s="59">
        <v>87</v>
      </c>
      <c r="Y870" s="59" t="s">
        <v>32</v>
      </c>
      <c r="Z870" s="59" t="s">
        <v>32</v>
      </c>
      <c r="AA870" s="59" t="s">
        <v>32</v>
      </c>
      <c r="AB870" s="59" t="s">
        <v>32</v>
      </c>
      <c r="AC870" s="59">
        <v>0</v>
      </c>
      <c r="AD870" s="59">
        <v>0</v>
      </c>
      <c r="AE870" s="59" t="s">
        <v>32</v>
      </c>
      <c r="AF870" s="73" t="s">
        <v>38</v>
      </c>
      <c r="AG870" s="73">
        <v>61500</v>
      </c>
      <c r="AH870" s="73" t="s">
        <v>38</v>
      </c>
      <c r="AI870" s="73" t="s">
        <v>38</v>
      </c>
      <c r="AJ870" s="73" t="s">
        <v>38</v>
      </c>
      <c r="AK870" s="73" t="s">
        <v>32</v>
      </c>
      <c r="AL870" s="77" t="str">
        <f>IF(ISBLANK(S870),"",IF(AJ870="Fail","Fail",IF(E870="PL4",IF(AND(T870&gt;STD_01122025!$D$3,U870&lt;STD_01122025!$D$4,OR(AF870="ND",AF870&lt;STD_01122025!$D$7),AH870="ND"),"Pass","Fail"),IF(E870="PL12",IF(AND(S870&lt;STD_01122025!$F$2,T870&gt;STD_01122025!$F$3,U870&lt;STD_01122025!$F$4,V870&gt;STD_01122025!$F$5,X870&gt;STD_01122025!$F$6,OR(AF870="ND",AF870&lt;STD_01122025!$F$7),AH870="ND"),"Pass","Fail"),IF(E870="SuperPL",IF(AND(T870&gt;STD_01122025!$H$3,U870&lt;STD_01122025!$H$4,V870&gt;STD_01122025!$H$5,X870&gt;STD_01122025!$H$6,OR(AF870="ND",AF870&lt;STD_01122025!$H$7),AH870="ND"),"Pass","Fail"),IF(E870="Flight",IF(AND(T870&gt;STD_01122025!$J$3,U870&lt;STD_01122025!$J$4,X870&gt;STD_01122025!$J$6,OR(AF870="ND",AF870&lt;STD_01122025!$J$7),AH870="ND"),"Pass","Fail"),""))))))</f>
        <v>Pass</v>
      </c>
      <c r="AM870" s="62">
        <f>IF(ISBLANK(B870),"",IFERROR(IF(VLOOKUP(B870,'Np PL4 Stock'!$A:$J,10,FALSE)="Np4",D870-VLOOKUP(B870,'Np PL4 Stock'!$A:$E,5,FALSE),D870-VLOOKUP(B870,'Np PL4 Stock'!$A:$E,5,FALSE)-1),""))</f>
        <v>11</v>
      </c>
      <c r="AN870" s="147">
        <v>7.286</v>
      </c>
      <c r="AO870" s="147">
        <v>5.934</v>
      </c>
      <c r="AP870" s="59">
        <v>74</v>
      </c>
      <c r="AQ870" s="59">
        <v>480</v>
      </c>
      <c r="AR870" s="59">
        <v>92</v>
      </c>
      <c r="AS870" s="59" t="s">
        <v>32</v>
      </c>
      <c r="AT870" s="73" t="s">
        <v>38</v>
      </c>
      <c r="AU870" s="73">
        <v>57500</v>
      </c>
      <c r="AV870" s="73" t="s">
        <v>38</v>
      </c>
      <c r="AW870" s="73" t="s">
        <v>38</v>
      </c>
      <c r="AX870" s="84" t="s">
        <v>32</v>
      </c>
      <c r="AY870" s="59">
        <v>0</v>
      </c>
      <c r="AZ870" s="59">
        <v>0</v>
      </c>
      <c r="BA870" s="59">
        <v>0</v>
      </c>
      <c r="BB870" s="59">
        <v>0</v>
      </c>
      <c r="BC870" s="59">
        <v>0</v>
      </c>
      <c r="BD870" s="59">
        <v>0</v>
      </c>
      <c r="BE870" s="84" t="s">
        <v>38</v>
      </c>
      <c r="BF870" s="84" t="s">
        <v>38</v>
      </c>
      <c r="BG870" s="84" t="s">
        <v>38</v>
      </c>
      <c r="BH870" s="84" t="s">
        <v>38</v>
      </c>
      <c r="BI870" s="85" t="s">
        <v>480</v>
      </c>
      <c r="BJ870" s="86" t="s">
        <v>246</v>
      </c>
      <c r="BK870" s="86" t="s">
        <v>481</v>
      </c>
      <c r="BL870" s="86" t="s">
        <v>155</v>
      </c>
      <c r="BM870" s="86" t="s">
        <v>178</v>
      </c>
      <c r="BN870" s="86"/>
      <c r="BO870" s="59">
        <v>15</v>
      </c>
      <c r="BP870" s="69">
        <v>256104305100501</v>
      </c>
      <c r="BQ870" s="92">
        <v>0.65</v>
      </c>
      <c r="BR870" s="93">
        <v>0.195</v>
      </c>
      <c r="BS870" s="94">
        <f t="shared" si="140"/>
        <v>0.845</v>
      </c>
      <c r="BT870" s="95">
        <v>0.234351666666667</v>
      </c>
      <c r="BU870" s="101">
        <f t="shared" si="141"/>
        <v>1.07935166666667</v>
      </c>
      <c r="BV870" s="102">
        <f t="shared" ref="BV870:BV913" si="149">IF(ISNUMBER(AQ870),(1/AQ870)*10^3,"-")</f>
        <v>2.08333333333333</v>
      </c>
      <c r="BW870" s="103">
        <v>281.666666666667</v>
      </c>
      <c r="BX870" s="104">
        <f t="shared" ref="BX870:BX902" si="150">IFERROR((BU870*BV870)/10^3,"-")</f>
        <v>0.00224864930555555</v>
      </c>
      <c r="BY870" s="105">
        <v>3000</v>
      </c>
      <c r="BZ870" s="103" t="s">
        <v>32</v>
      </c>
      <c r="CA870" s="106" t="s">
        <v>189</v>
      </c>
      <c r="CB870" s="107" t="s">
        <v>148</v>
      </c>
      <c r="CC870" s="112" t="s">
        <v>149</v>
      </c>
      <c r="CD870" s="106"/>
      <c r="CE870" s="103" t="s">
        <v>192</v>
      </c>
      <c r="CF870" s="113"/>
      <c r="CG870" s="114">
        <v>2000004627</v>
      </c>
    </row>
    <row r="871" spans="1:85">
      <c r="A871" s="53" t="str">
        <f t="shared" si="146"/>
        <v>A1-16-10-46106</v>
      </c>
      <c r="B871" s="47" t="str">
        <f t="shared" si="147"/>
        <v>A1-16-10</v>
      </c>
      <c r="C871" s="153" t="s">
        <v>43</v>
      </c>
      <c r="D871" s="49">
        <v>46106</v>
      </c>
      <c r="E871" s="50" t="s">
        <v>3</v>
      </c>
      <c r="F871" s="51" t="s">
        <v>6</v>
      </c>
      <c r="G871" s="59">
        <v>10</v>
      </c>
      <c r="H871" s="51" t="s">
        <v>144</v>
      </c>
      <c r="I871" s="59">
        <v>16</v>
      </c>
      <c r="J871" s="60">
        <f>IF(ISBLANK(H871),"",IFERROR(VLOOKUP(B871,'Np PL4 Stock'!$A:$D,4,FALSE),""))</f>
        <v>46095</v>
      </c>
      <c r="K871" s="61">
        <f>IF(ISBLANK(H871),"",SUMIF('Np PL4 Stock'!$A:$A,B871,'Np PL4 Stock'!$N:$N))</f>
        <v>1.2</v>
      </c>
      <c r="L871" s="62">
        <f>IF(ISBLANK(H871),"",VLOOKUP(LEFT(B871,5),Unit!A:B,2,FALSE))</f>
        <v>8</v>
      </c>
      <c r="M871" s="63" t="str">
        <f>IF(ISBLANK(H871),"",IFERROR(VLOOKUP(B871,'Np PL4 Stock'!$A:$T,20,FALSE),""))</f>
        <v>V1-MB1</v>
      </c>
      <c r="N871" s="63" t="str">
        <f>IF(ISBLANK(H871),"",IFERROR(VLOOKUP(B871,'Np PL4 Stock'!$A:$U,21,FALSE),""))</f>
        <v>SIS</v>
      </c>
      <c r="O871" s="62">
        <f t="shared" si="139"/>
        <v>150</v>
      </c>
      <c r="P871" s="62">
        <f>IFERROR((SUMIFS(BS:BS,A:A,A871))/(L871*10^3),"")</f>
        <v>6.5e-5</v>
      </c>
      <c r="Q871" s="67">
        <f t="shared" si="148"/>
        <v>4.33333333333333e-7</v>
      </c>
      <c r="R871" s="67">
        <f>IFERROR(SUM(SUMIF(B:B,B871,BS:BS),SUMIF(B:B,B871,BT:BT))/(K871*10^6),"")</f>
        <v>5.55952777777777e-7</v>
      </c>
      <c r="S871" s="59">
        <v>10</v>
      </c>
      <c r="T871" s="147">
        <v>6.686</v>
      </c>
      <c r="U871" s="147">
        <v>6.724</v>
      </c>
      <c r="V871" s="59" t="s">
        <v>32</v>
      </c>
      <c r="W871" s="59" t="s">
        <v>32</v>
      </c>
      <c r="X871" s="59">
        <v>88</v>
      </c>
      <c r="Y871" s="59" t="s">
        <v>32</v>
      </c>
      <c r="Z871" s="59" t="s">
        <v>32</v>
      </c>
      <c r="AA871" s="59" t="s">
        <v>32</v>
      </c>
      <c r="AB871" s="59" t="s">
        <v>32</v>
      </c>
      <c r="AC871" s="59">
        <v>0</v>
      </c>
      <c r="AD871" s="59">
        <v>0</v>
      </c>
      <c r="AE871" s="59" t="s">
        <v>32</v>
      </c>
      <c r="AF871" s="73" t="s">
        <v>38</v>
      </c>
      <c r="AG871" s="73">
        <v>55000</v>
      </c>
      <c r="AH871" s="73" t="s">
        <v>38</v>
      </c>
      <c r="AI871" s="73" t="s">
        <v>38</v>
      </c>
      <c r="AJ871" s="73" t="s">
        <v>38</v>
      </c>
      <c r="AK871" s="73" t="s">
        <v>32</v>
      </c>
      <c r="AL871" s="77" t="str">
        <f>IF(ISBLANK(S871),"",IF(AJ871="Fail","Fail",IF(E871="PL4",IF(AND(T871&gt;STD_01122025!$D$3,U871&lt;STD_01122025!$D$4,OR(AF871="ND",AF871&lt;STD_01122025!$D$7),AH871="ND"),"Pass","Fail"),IF(E871="PL12",IF(AND(S871&lt;STD_01122025!$F$2,T871&gt;STD_01122025!$F$3,U871&lt;STD_01122025!$F$4,V871&gt;STD_01122025!$F$5,X871&gt;STD_01122025!$F$6,OR(AF871="ND",AF871&lt;STD_01122025!$F$7),AH871="ND"),"Pass","Fail"),IF(E871="SuperPL",IF(AND(T871&gt;STD_01122025!$H$3,U871&lt;STD_01122025!$H$4,V871&gt;STD_01122025!$H$5,X871&gt;STD_01122025!$H$6,OR(AF871="ND",AF871&lt;STD_01122025!$H$7),AH871="ND"),"Pass","Fail"),IF(E871="Flight",IF(AND(T871&gt;STD_01122025!$J$3,U871&lt;STD_01122025!$J$4,X871&gt;STD_01122025!$J$6,OR(AF871="ND",AF871&lt;STD_01122025!$J$7),AH871="ND"),"Pass","Fail"),""))))))</f>
        <v>Pass</v>
      </c>
      <c r="AM871" s="62">
        <f>IF(ISBLANK(B871),"",IFERROR(IF(VLOOKUP(B871,'Np PL4 Stock'!$A:$J,10,FALSE)="Np4",D871-VLOOKUP(B871,'Np PL4 Stock'!$A:$E,5,FALSE),D871-VLOOKUP(B871,'Np PL4 Stock'!$A:$E,5,FALSE)-1),""))</f>
        <v>11</v>
      </c>
      <c r="AN871" s="147">
        <v>6.944</v>
      </c>
      <c r="AO871" s="147">
        <v>6.985</v>
      </c>
      <c r="AP871" s="59">
        <v>55.319</v>
      </c>
      <c r="AQ871" s="59">
        <v>546</v>
      </c>
      <c r="AR871" s="59">
        <v>90</v>
      </c>
      <c r="AS871" s="59" t="s">
        <v>32</v>
      </c>
      <c r="AT871" s="73" t="s">
        <v>38</v>
      </c>
      <c r="AU871" s="73">
        <v>64000</v>
      </c>
      <c r="AV871" s="73" t="s">
        <v>38</v>
      </c>
      <c r="AW871" s="73" t="s">
        <v>38</v>
      </c>
      <c r="AX871" s="84" t="s">
        <v>32</v>
      </c>
      <c r="AY871" s="59">
        <v>0</v>
      </c>
      <c r="AZ871" s="59">
        <v>0</v>
      </c>
      <c r="BA871" s="59">
        <v>0</v>
      </c>
      <c r="BB871" s="59">
        <v>0</v>
      </c>
      <c r="BC871" s="59">
        <v>0</v>
      </c>
      <c r="BD871" s="59">
        <v>0</v>
      </c>
      <c r="BE871" s="84" t="s">
        <v>38</v>
      </c>
      <c r="BF871" s="84" t="s">
        <v>38</v>
      </c>
      <c r="BG871" s="84" t="s">
        <v>38</v>
      </c>
      <c r="BH871" s="84" t="s">
        <v>38</v>
      </c>
      <c r="BI871" s="85" t="s">
        <v>480</v>
      </c>
      <c r="BJ871" s="86" t="s">
        <v>246</v>
      </c>
      <c r="BK871" s="86" t="s">
        <v>481</v>
      </c>
      <c r="BL871" s="86" t="s">
        <v>155</v>
      </c>
      <c r="BM871" s="86" t="s">
        <v>178</v>
      </c>
      <c r="BN871" s="86"/>
      <c r="BO871" s="59">
        <v>15</v>
      </c>
      <c r="BP871" s="69">
        <v>256104305100501</v>
      </c>
      <c r="BQ871" s="92">
        <v>0.4</v>
      </c>
      <c r="BR871" s="93">
        <v>0.12</v>
      </c>
      <c r="BS871" s="94">
        <f t="shared" si="140"/>
        <v>0.52</v>
      </c>
      <c r="BT871" s="95">
        <v>0.147143333333333</v>
      </c>
      <c r="BU871" s="101">
        <f t="shared" si="141"/>
        <v>0.667143333333333</v>
      </c>
      <c r="BV871" s="102">
        <f t="shared" si="149"/>
        <v>1.83150183150183</v>
      </c>
      <c r="BW871" s="103">
        <v>173.333333333333</v>
      </c>
      <c r="BX871" s="104">
        <f t="shared" si="150"/>
        <v>0.00122187423687424</v>
      </c>
      <c r="BY871" s="105">
        <v>3000</v>
      </c>
      <c r="BZ871" s="103" t="s">
        <v>32</v>
      </c>
      <c r="CA871" s="106" t="s">
        <v>189</v>
      </c>
      <c r="CB871" s="107" t="s">
        <v>148</v>
      </c>
      <c r="CC871" s="112" t="s">
        <v>149</v>
      </c>
      <c r="CD871" s="106"/>
      <c r="CE871" s="103" t="s">
        <v>192</v>
      </c>
      <c r="CF871" s="113"/>
      <c r="CG871" s="114">
        <v>2000004627</v>
      </c>
    </row>
    <row r="872" spans="1:85">
      <c r="A872" s="53" t="str">
        <f t="shared" si="146"/>
        <v>A1-17-10-46106</v>
      </c>
      <c r="B872" s="47" t="str">
        <f t="shared" si="147"/>
        <v>A1-17-10</v>
      </c>
      <c r="C872" s="153" t="s">
        <v>43</v>
      </c>
      <c r="D872" s="49">
        <v>46106</v>
      </c>
      <c r="E872" s="50" t="s">
        <v>3</v>
      </c>
      <c r="F872" s="51" t="s">
        <v>6</v>
      </c>
      <c r="G872" s="59">
        <v>10</v>
      </c>
      <c r="H872" s="51" t="s">
        <v>144</v>
      </c>
      <c r="I872" s="59">
        <v>17</v>
      </c>
      <c r="J872" s="60">
        <f>IF(ISBLANK(H872),"",IFERROR(VLOOKUP(B872,'Np PL4 Stock'!$A:$D,4,FALSE),""))</f>
        <v>46095</v>
      </c>
      <c r="K872" s="61">
        <f>IF(ISBLANK(H872),"",SUMIF('Np PL4 Stock'!$A:$A,B872,'Np PL4 Stock'!$N:$N))</f>
        <v>1.2</v>
      </c>
      <c r="L872" s="62">
        <f>IF(ISBLANK(H872),"",VLOOKUP(LEFT(B872,5),Unit!A:B,2,FALSE))</f>
        <v>8</v>
      </c>
      <c r="M872" s="63" t="str">
        <f>IF(ISBLANK(H872),"",IFERROR(VLOOKUP(B872,'Np PL4 Stock'!$A:$T,20,FALSE),""))</f>
        <v>V1-MA1</v>
      </c>
      <c r="N872" s="63" t="str">
        <f>IF(ISBLANK(H872),"",IFERROR(VLOOKUP(B872,'Np PL4 Stock'!$A:$U,21,FALSE),""))</f>
        <v>SIS</v>
      </c>
      <c r="O872" s="62">
        <f t="shared" si="139"/>
        <v>150</v>
      </c>
      <c r="P872" s="62">
        <f>IFERROR((SUMIFS(BS:BS,A:A,A872))/(L872*10^3),"")</f>
        <v>0.000105625</v>
      </c>
      <c r="Q872" s="67">
        <f t="shared" si="148"/>
        <v>7.04166666666667e-7</v>
      </c>
      <c r="R872" s="67">
        <f>IFERROR(SUM(SUMIF(B:B,B872,BS:BS),SUMIF(B:B,B872,BT:BT))/(K872*10^6),"")</f>
        <v>8.99459722222222e-7</v>
      </c>
      <c r="S872" s="59">
        <v>10</v>
      </c>
      <c r="T872" s="147">
        <v>6.817</v>
      </c>
      <c r="U872" s="147">
        <v>6.884</v>
      </c>
      <c r="V872" s="59" t="s">
        <v>32</v>
      </c>
      <c r="W872" s="59" t="s">
        <v>32</v>
      </c>
      <c r="X872" s="59">
        <v>88</v>
      </c>
      <c r="Y872" s="59" t="s">
        <v>32</v>
      </c>
      <c r="Z872" s="59" t="s">
        <v>32</v>
      </c>
      <c r="AA872" s="59" t="s">
        <v>32</v>
      </c>
      <c r="AB872" s="59" t="s">
        <v>32</v>
      </c>
      <c r="AC872" s="59">
        <v>0</v>
      </c>
      <c r="AD872" s="59">
        <v>0</v>
      </c>
      <c r="AE872" s="59" t="s">
        <v>32</v>
      </c>
      <c r="AF872" s="73" t="s">
        <v>38</v>
      </c>
      <c r="AG872" s="73">
        <v>62500</v>
      </c>
      <c r="AH872" s="73" t="s">
        <v>38</v>
      </c>
      <c r="AI872" s="73" t="s">
        <v>38</v>
      </c>
      <c r="AJ872" s="73" t="s">
        <v>38</v>
      </c>
      <c r="AK872" s="73" t="s">
        <v>32</v>
      </c>
      <c r="AL872" s="77" t="str">
        <f>IF(ISBLANK(S872),"",IF(AJ872="Fail","Fail",IF(E872="PL4",IF(AND(T872&gt;STD_01122025!$D$3,U872&lt;STD_01122025!$D$4,OR(AF872="ND",AF872&lt;STD_01122025!$D$7),AH872="ND"),"Pass","Fail"),IF(E872="PL12",IF(AND(S872&lt;STD_01122025!$F$2,T872&gt;STD_01122025!$F$3,U872&lt;STD_01122025!$F$4,V872&gt;STD_01122025!$F$5,X872&gt;STD_01122025!$F$6,OR(AF872="ND",AF872&lt;STD_01122025!$F$7),AH872="ND"),"Pass","Fail"),IF(E872="SuperPL",IF(AND(T872&gt;STD_01122025!$H$3,U872&lt;STD_01122025!$H$4,V872&gt;STD_01122025!$H$5,X872&gt;STD_01122025!$H$6,OR(AF872="ND",AF872&lt;STD_01122025!$H$7),AH872="ND"),"Pass","Fail"),IF(E872="Flight",IF(AND(T872&gt;STD_01122025!$J$3,U872&lt;STD_01122025!$J$4,X872&gt;STD_01122025!$J$6,OR(AF872="ND",AF872&lt;STD_01122025!$J$7),AH872="ND"),"Pass","Fail"),""))))))</f>
        <v>Pass</v>
      </c>
      <c r="AM872" s="62">
        <f>IF(ISBLANK(B872),"",IFERROR(IF(VLOOKUP(B872,'Np PL4 Stock'!$A:$J,10,FALSE)="Np4",D872-VLOOKUP(B872,'Np PL4 Stock'!$A:$E,5,FALSE),D872-VLOOKUP(B872,'Np PL4 Stock'!$A:$E,5,FALSE)-1),""))</f>
        <v>11</v>
      </c>
      <c r="AN872" s="147">
        <v>7.451</v>
      </c>
      <c r="AO872" s="147">
        <v>5.797</v>
      </c>
      <c r="AP872" s="59">
        <v>82.143</v>
      </c>
      <c r="AQ872" s="59">
        <v>452</v>
      </c>
      <c r="AR872" s="59">
        <v>93</v>
      </c>
      <c r="AS872" s="59" t="s">
        <v>32</v>
      </c>
      <c r="AT872" s="73" t="s">
        <v>38</v>
      </c>
      <c r="AU872" s="73">
        <v>42500</v>
      </c>
      <c r="AV872" s="73" t="s">
        <v>38</v>
      </c>
      <c r="AW872" s="73" t="s">
        <v>38</v>
      </c>
      <c r="AX872" s="84" t="s">
        <v>32</v>
      </c>
      <c r="AY872" s="59">
        <v>0</v>
      </c>
      <c r="AZ872" s="59">
        <v>0</v>
      </c>
      <c r="BA872" s="59">
        <v>0</v>
      </c>
      <c r="BB872" s="59">
        <v>0</v>
      </c>
      <c r="BC872" s="59">
        <v>0</v>
      </c>
      <c r="BD872" s="59">
        <v>0</v>
      </c>
      <c r="BE872" s="84" t="s">
        <v>38</v>
      </c>
      <c r="BF872" s="84" t="s">
        <v>38</v>
      </c>
      <c r="BG872" s="84" t="s">
        <v>38</v>
      </c>
      <c r="BH872" s="84" t="s">
        <v>38</v>
      </c>
      <c r="BI872" s="85" t="s">
        <v>480</v>
      </c>
      <c r="BJ872" s="86" t="s">
        <v>246</v>
      </c>
      <c r="BK872" s="86" t="s">
        <v>481</v>
      </c>
      <c r="BL872" s="86" t="s">
        <v>155</v>
      </c>
      <c r="BM872" s="86" t="s">
        <v>178</v>
      </c>
      <c r="BN872" s="86"/>
      <c r="BO872" s="59">
        <v>15</v>
      </c>
      <c r="BP872" s="69">
        <v>256104305100501</v>
      </c>
      <c r="BQ872" s="92">
        <v>0.65</v>
      </c>
      <c r="BR872" s="93">
        <v>0.195</v>
      </c>
      <c r="BS872" s="94">
        <f t="shared" si="140"/>
        <v>0.845</v>
      </c>
      <c r="BT872" s="95">
        <v>0.234351666666667</v>
      </c>
      <c r="BU872" s="101">
        <f t="shared" si="141"/>
        <v>1.07935166666667</v>
      </c>
      <c r="BV872" s="102">
        <f t="shared" si="149"/>
        <v>2.21238938053097</v>
      </c>
      <c r="BW872" s="103">
        <v>281.666666666667</v>
      </c>
      <c r="BX872" s="104">
        <f t="shared" si="150"/>
        <v>0.00238794616519174</v>
      </c>
      <c r="BY872" s="105">
        <v>3000</v>
      </c>
      <c r="BZ872" s="103" t="s">
        <v>32</v>
      </c>
      <c r="CA872" s="106" t="s">
        <v>189</v>
      </c>
      <c r="CB872" s="107" t="s">
        <v>148</v>
      </c>
      <c r="CC872" s="112" t="s">
        <v>149</v>
      </c>
      <c r="CD872" s="106"/>
      <c r="CE872" s="103" t="s">
        <v>192</v>
      </c>
      <c r="CF872" s="113"/>
      <c r="CG872" s="114">
        <v>2000004627</v>
      </c>
    </row>
    <row r="873" spans="1:85">
      <c r="A873" s="53" t="str">
        <f t="shared" si="146"/>
        <v>A1-19-10-46106</v>
      </c>
      <c r="B873" s="47" t="str">
        <f t="shared" si="147"/>
        <v>A1-19-10</v>
      </c>
      <c r="C873" s="153" t="s">
        <v>43</v>
      </c>
      <c r="D873" s="49">
        <v>46106</v>
      </c>
      <c r="E873" s="50" t="s">
        <v>3</v>
      </c>
      <c r="F873" s="51" t="s">
        <v>6</v>
      </c>
      <c r="G873" s="59">
        <v>10</v>
      </c>
      <c r="H873" s="51" t="s">
        <v>144</v>
      </c>
      <c r="I873" s="59">
        <v>19</v>
      </c>
      <c r="J873" s="60">
        <f>IF(ISBLANK(H873),"",IFERROR(VLOOKUP(B873,'Np PL4 Stock'!$A:$D,4,FALSE),""))</f>
        <v>46095</v>
      </c>
      <c r="K873" s="61">
        <f>IF(ISBLANK(H873),"",SUMIF('Np PL4 Stock'!$A:$A,B873,'Np PL4 Stock'!$N:$N))</f>
        <v>1.2</v>
      </c>
      <c r="L873" s="62">
        <f>IF(ISBLANK(H873),"",VLOOKUP(LEFT(B873,5),Unit!A:B,2,FALSE))</f>
        <v>8</v>
      </c>
      <c r="M873" s="63" t="str">
        <f>IF(ISBLANK(H873),"",IFERROR(VLOOKUP(B873,'Np PL4 Stock'!$A:$T,20,FALSE),""))</f>
        <v>V1-MA1</v>
      </c>
      <c r="N873" s="63" t="str">
        <f>IF(ISBLANK(H873),"",IFERROR(VLOOKUP(B873,'Np PL4 Stock'!$A:$U,21,FALSE),""))</f>
        <v>SIS</v>
      </c>
      <c r="O873" s="62">
        <f t="shared" si="139"/>
        <v>150</v>
      </c>
      <c r="P873" s="62">
        <f>IFERROR((SUMIFS(BS:BS,A:A,A873))/(L873*10^3),"")</f>
        <v>0.000105625</v>
      </c>
      <c r="Q873" s="67">
        <f t="shared" si="148"/>
        <v>7.04166666666667e-7</v>
      </c>
      <c r="R873" s="67">
        <f>IFERROR(SUM(SUMIF(B:B,B873,BS:BS),SUMIF(B:B,B873,BT:BT))/(K873*10^6),"")</f>
        <v>8.99459722222222e-7</v>
      </c>
      <c r="S873" s="59">
        <v>10</v>
      </c>
      <c r="T873" s="147">
        <v>6.942</v>
      </c>
      <c r="U873" s="147">
        <v>5.702</v>
      </c>
      <c r="V873" s="59" t="s">
        <v>32</v>
      </c>
      <c r="W873" s="59" t="s">
        <v>32</v>
      </c>
      <c r="X873" s="59">
        <v>89</v>
      </c>
      <c r="Y873" s="59" t="s">
        <v>32</v>
      </c>
      <c r="Z873" s="59" t="s">
        <v>32</v>
      </c>
      <c r="AA873" s="59" t="s">
        <v>32</v>
      </c>
      <c r="AB873" s="59" t="s">
        <v>32</v>
      </c>
      <c r="AC873" s="59">
        <v>0</v>
      </c>
      <c r="AD873" s="59">
        <v>0</v>
      </c>
      <c r="AE873" s="59" t="s">
        <v>32</v>
      </c>
      <c r="AF873" s="73" t="s">
        <v>38</v>
      </c>
      <c r="AG873" s="73">
        <v>51500</v>
      </c>
      <c r="AH873" s="73" t="s">
        <v>38</v>
      </c>
      <c r="AI873" s="73" t="s">
        <v>38</v>
      </c>
      <c r="AJ873" s="73" t="s">
        <v>38</v>
      </c>
      <c r="AK873" s="73" t="s">
        <v>32</v>
      </c>
      <c r="AL873" s="77" t="str">
        <f>IF(ISBLANK(S873),"",IF(AJ873="Fail","Fail",IF(E873="PL4",IF(AND(T873&gt;STD_01122025!$D$3,U873&lt;STD_01122025!$D$4,OR(AF873="ND",AF873&lt;STD_01122025!$D$7),AH873="ND"),"Pass","Fail"),IF(E873="PL12",IF(AND(S873&lt;STD_01122025!$F$2,T873&gt;STD_01122025!$F$3,U873&lt;STD_01122025!$F$4,V873&gt;STD_01122025!$F$5,X873&gt;STD_01122025!$F$6,OR(AF873="ND",AF873&lt;STD_01122025!$F$7),AH873="ND"),"Pass","Fail"),IF(E873="SuperPL",IF(AND(T873&gt;STD_01122025!$H$3,U873&lt;STD_01122025!$H$4,V873&gt;STD_01122025!$H$5,X873&gt;STD_01122025!$H$6,OR(AF873="ND",AF873&lt;STD_01122025!$H$7),AH873="ND"),"Pass","Fail"),IF(E873="Flight",IF(AND(T873&gt;STD_01122025!$J$3,U873&lt;STD_01122025!$J$4,X873&gt;STD_01122025!$J$6,OR(AF873="ND",AF873&lt;STD_01122025!$J$7),AH873="ND"),"Pass","Fail"),""))))))</f>
        <v>Pass</v>
      </c>
      <c r="AM873" s="62">
        <f>IF(ISBLANK(B873),"",IFERROR(IF(VLOOKUP(B873,'Np PL4 Stock'!$A:$J,10,FALSE)="Np4",D873-VLOOKUP(B873,'Np PL4 Stock'!$A:$E,5,FALSE),D873-VLOOKUP(B873,'Np PL4 Stock'!$A:$E,5,FALSE)-1),""))</f>
        <v>11</v>
      </c>
      <c r="AN873" s="147">
        <v>7.278</v>
      </c>
      <c r="AO873" s="147">
        <v>6.904</v>
      </c>
      <c r="AP873" s="59">
        <v>76.471</v>
      </c>
      <c r="AQ873" s="59">
        <v>483</v>
      </c>
      <c r="AR873" s="59">
        <v>92</v>
      </c>
      <c r="AS873" s="59" t="s">
        <v>32</v>
      </c>
      <c r="AT873" s="73" t="s">
        <v>38</v>
      </c>
      <c r="AU873" s="73">
        <v>49500</v>
      </c>
      <c r="AV873" s="73" t="s">
        <v>38</v>
      </c>
      <c r="AW873" s="73" t="s">
        <v>38</v>
      </c>
      <c r="AX873" s="84" t="s">
        <v>32</v>
      </c>
      <c r="AY873" s="59">
        <v>0</v>
      </c>
      <c r="AZ873" s="59">
        <v>0</v>
      </c>
      <c r="BA873" s="59">
        <v>0</v>
      </c>
      <c r="BB873" s="59">
        <v>0</v>
      </c>
      <c r="BC873" s="59">
        <v>0</v>
      </c>
      <c r="BD873" s="59">
        <v>0</v>
      </c>
      <c r="BE873" s="84" t="s">
        <v>38</v>
      </c>
      <c r="BF873" s="84" t="s">
        <v>38</v>
      </c>
      <c r="BG873" s="84" t="s">
        <v>38</v>
      </c>
      <c r="BH873" s="84" t="s">
        <v>38</v>
      </c>
      <c r="BI873" s="85" t="s">
        <v>480</v>
      </c>
      <c r="BJ873" s="86" t="s">
        <v>246</v>
      </c>
      <c r="BK873" s="86" t="s">
        <v>481</v>
      </c>
      <c r="BL873" s="86" t="s">
        <v>155</v>
      </c>
      <c r="BM873" s="86" t="s">
        <v>178</v>
      </c>
      <c r="BN873" s="86"/>
      <c r="BO873" s="59">
        <v>15</v>
      </c>
      <c r="BP873" s="69">
        <v>256104305100501</v>
      </c>
      <c r="BQ873" s="92">
        <v>0.65</v>
      </c>
      <c r="BR873" s="93">
        <v>0.195</v>
      </c>
      <c r="BS873" s="94">
        <f t="shared" si="140"/>
        <v>0.845</v>
      </c>
      <c r="BT873" s="95">
        <v>0.234351666666667</v>
      </c>
      <c r="BU873" s="101">
        <f t="shared" si="141"/>
        <v>1.07935166666667</v>
      </c>
      <c r="BV873" s="102">
        <f t="shared" si="149"/>
        <v>2.0703933747412</v>
      </c>
      <c r="BW873" s="103">
        <v>281.666666666667</v>
      </c>
      <c r="BX873" s="104">
        <f t="shared" si="150"/>
        <v>0.00223468253968254</v>
      </c>
      <c r="BY873" s="105">
        <v>3000</v>
      </c>
      <c r="BZ873" s="103" t="s">
        <v>32</v>
      </c>
      <c r="CA873" s="106" t="s">
        <v>189</v>
      </c>
      <c r="CB873" s="107" t="s">
        <v>148</v>
      </c>
      <c r="CC873" s="112" t="s">
        <v>149</v>
      </c>
      <c r="CD873" s="106"/>
      <c r="CE873" s="103" t="s">
        <v>192</v>
      </c>
      <c r="CF873" s="113"/>
      <c r="CG873" s="114">
        <v>2000004627</v>
      </c>
    </row>
    <row r="874" spans="1:85">
      <c r="A874" s="53" t="str">
        <f t="shared" si="146"/>
        <v>A1-20-10-46106</v>
      </c>
      <c r="B874" s="47" t="str">
        <f t="shared" si="147"/>
        <v>A1-20-10</v>
      </c>
      <c r="C874" s="153" t="s">
        <v>43</v>
      </c>
      <c r="D874" s="49">
        <v>46106</v>
      </c>
      <c r="E874" s="50" t="s">
        <v>3</v>
      </c>
      <c r="F874" s="51" t="s">
        <v>6</v>
      </c>
      <c r="G874" s="59">
        <v>10</v>
      </c>
      <c r="H874" s="51" t="s">
        <v>144</v>
      </c>
      <c r="I874" s="59">
        <v>20</v>
      </c>
      <c r="J874" s="60">
        <f>IF(ISBLANK(H874),"",IFERROR(VLOOKUP(B874,'Np PL4 Stock'!$A:$D,4,FALSE),""))</f>
        <v>46095</v>
      </c>
      <c r="K874" s="61">
        <f>IF(ISBLANK(H874),"",SUMIF('Np PL4 Stock'!$A:$A,B874,'Np PL4 Stock'!$N:$N))</f>
        <v>1.2</v>
      </c>
      <c r="L874" s="62">
        <f>IF(ISBLANK(H874),"",VLOOKUP(LEFT(B874,5),Unit!A:B,2,FALSE))</f>
        <v>8</v>
      </c>
      <c r="M874" s="63" t="str">
        <f>IF(ISBLANK(H874),"",IFERROR(VLOOKUP(B874,'Np PL4 Stock'!$A:$T,20,FALSE),""))</f>
        <v>V1-MA1</v>
      </c>
      <c r="N874" s="63" t="str">
        <f>IF(ISBLANK(H874),"",IFERROR(VLOOKUP(B874,'Np PL4 Stock'!$A:$U,21,FALSE),""))</f>
        <v>SIS</v>
      </c>
      <c r="O874" s="62">
        <f t="shared" si="139"/>
        <v>150</v>
      </c>
      <c r="P874" s="62">
        <f>IFERROR((SUMIFS(BS:BS,A:A,A874))/(L874*10^3),"")</f>
        <v>0.000105625</v>
      </c>
      <c r="Q874" s="67">
        <f t="shared" si="148"/>
        <v>7.04166666666667e-7</v>
      </c>
      <c r="R874" s="67">
        <f>IFERROR(SUM(SUMIF(B:B,B874,BS:BS),SUMIF(B:B,B874,BT:BT))/(K874*10^6),"")</f>
        <v>8.99459722222222e-7</v>
      </c>
      <c r="S874" s="59">
        <v>10</v>
      </c>
      <c r="T874" s="147">
        <v>6.738</v>
      </c>
      <c r="U874" s="147">
        <v>6.832</v>
      </c>
      <c r="V874" s="59" t="s">
        <v>32</v>
      </c>
      <c r="W874" s="59" t="s">
        <v>32</v>
      </c>
      <c r="X874" s="59">
        <v>88</v>
      </c>
      <c r="Y874" s="59" t="s">
        <v>32</v>
      </c>
      <c r="Z874" s="59" t="s">
        <v>32</v>
      </c>
      <c r="AA874" s="59" t="s">
        <v>32</v>
      </c>
      <c r="AB874" s="59" t="s">
        <v>32</v>
      </c>
      <c r="AC874" s="59">
        <v>0</v>
      </c>
      <c r="AD874" s="59">
        <v>0</v>
      </c>
      <c r="AE874" s="59" t="s">
        <v>32</v>
      </c>
      <c r="AF874" s="73" t="s">
        <v>38</v>
      </c>
      <c r="AG874" s="73">
        <v>54500</v>
      </c>
      <c r="AH874" s="73" t="s">
        <v>38</v>
      </c>
      <c r="AI874" s="73" t="s">
        <v>38</v>
      </c>
      <c r="AJ874" s="73" t="s">
        <v>38</v>
      </c>
      <c r="AK874" s="73" t="s">
        <v>32</v>
      </c>
      <c r="AL874" s="77" t="str">
        <f>IF(ISBLANK(S874),"",IF(AJ874="Fail","Fail",IF(E874="PL4",IF(AND(T874&gt;STD_01122025!$D$3,U874&lt;STD_01122025!$D$4,OR(AF874="ND",AF874&lt;STD_01122025!$D$7),AH874="ND"),"Pass","Fail"),IF(E874="PL12",IF(AND(S874&lt;STD_01122025!$F$2,T874&gt;STD_01122025!$F$3,U874&lt;STD_01122025!$F$4,V874&gt;STD_01122025!$F$5,X874&gt;STD_01122025!$F$6,OR(AF874="ND",AF874&lt;STD_01122025!$F$7),AH874="ND"),"Pass","Fail"),IF(E874="SuperPL",IF(AND(T874&gt;STD_01122025!$H$3,U874&lt;STD_01122025!$H$4,V874&gt;STD_01122025!$H$5,X874&gt;STD_01122025!$H$6,OR(AF874="ND",AF874&lt;STD_01122025!$H$7),AH874="ND"),"Pass","Fail"),IF(E874="Flight",IF(AND(T874&gt;STD_01122025!$J$3,U874&lt;STD_01122025!$J$4,X874&gt;STD_01122025!$J$6,OR(AF874="ND",AF874&lt;STD_01122025!$J$7),AH874="ND"),"Pass","Fail"),""))))))</f>
        <v>Pass</v>
      </c>
      <c r="AM874" s="62">
        <f>IF(ISBLANK(B874),"",IFERROR(IF(VLOOKUP(B874,'Np PL4 Stock'!$A:$J,10,FALSE)="Np4",D874-VLOOKUP(B874,'Np PL4 Stock'!$A:$E,5,FALSE),D874-VLOOKUP(B874,'Np PL4 Stock'!$A:$E,5,FALSE)-1),""))</f>
        <v>11</v>
      </c>
      <c r="AN874" s="147">
        <v>7.114</v>
      </c>
      <c r="AO874" s="147">
        <v>6.965</v>
      </c>
      <c r="AP874" s="59">
        <v>63</v>
      </c>
      <c r="AQ874" s="59">
        <v>524</v>
      </c>
      <c r="AR874" s="59">
        <v>92</v>
      </c>
      <c r="AS874" s="59" t="s">
        <v>32</v>
      </c>
      <c r="AT874" s="73" t="s">
        <v>38</v>
      </c>
      <c r="AU874" s="73">
        <v>51500</v>
      </c>
      <c r="AV874" s="73" t="s">
        <v>38</v>
      </c>
      <c r="AW874" s="73" t="s">
        <v>38</v>
      </c>
      <c r="AX874" s="84" t="s">
        <v>32</v>
      </c>
      <c r="AY874" s="59">
        <v>0</v>
      </c>
      <c r="AZ874" s="59">
        <v>0</v>
      </c>
      <c r="BA874" s="59">
        <v>0</v>
      </c>
      <c r="BB874" s="59">
        <v>0</v>
      </c>
      <c r="BC874" s="59">
        <v>0</v>
      </c>
      <c r="BD874" s="59">
        <v>0</v>
      </c>
      <c r="BE874" s="84" t="s">
        <v>38</v>
      </c>
      <c r="BF874" s="84" t="s">
        <v>38</v>
      </c>
      <c r="BG874" s="84" t="s">
        <v>38</v>
      </c>
      <c r="BH874" s="84" t="s">
        <v>38</v>
      </c>
      <c r="BI874" s="85" t="s">
        <v>480</v>
      </c>
      <c r="BJ874" s="86" t="s">
        <v>246</v>
      </c>
      <c r="BK874" s="86" t="s">
        <v>481</v>
      </c>
      <c r="BL874" s="86" t="s">
        <v>155</v>
      </c>
      <c r="BM874" s="86" t="s">
        <v>178</v>
      </c>
      <c r="BN874" s="86"/>
      <c r="BO874" s="59">
        <v>15</v>
      </c>
      <c r="BP874" s="69">
        <v>256104305100501</v>
      </c>
      <c r="BQ874" s="92">
        <v>0.65</v>
      </c>
      <c r="BR874" s="93">
        <v>0.195</v>
      </c>
      <c r="BS874" s="94">
        <f t="shared" si="140"/>
        <v>0.845</v>
      </c>
      <c r="BT874" s="95">
        <v>0.234351666666667</v>
      </c>
      <c r="BU874" s="101">
        <f t="shared" si="141"/>
        <v>1.07935166666667</v>
      </c>
      <c r="BV874" s="102">
        <f t="shared" si="149"/>
        <v>1.90839694656489</v>
      </c>
      <c r="BW874" s="103">
        <v>281.666666666667</v>
      </c>
      <c r="BX874" s="104">
        <f t="shared" si="150"/>
        <v>0.00205983142493639</v>
      </c>
      <c r="BY874" s="105">
        <v>3000</v>
      </c>
      <c r="BZ874" s="103" t="s">
        <v>32</v>
      </c>
      <c r="CA874" s="106" t="s">
        <v>189</v>
      </c>
      <c r="CB874" s="107" t="s">
        <v>148</v>
      </c>
      <c r="CC874" s="112" t="s">
        <v>149</v>
      </c>
      <c r="CD874" s="106"/>
      <c r="CE874" s="103" t="s">
        <v>192</v>
      </c>
      <c r="CF874" s="113"/>
      <c r="CG874" s="114">
        <v>2000004627</v>
      </c>
    </row>
    <row r="875" spans="1:85">
      <c r="A875" s="53" t="str">
        <f t="shared" si="146"/>
        <v>A1-04-10-46106</v>
      </c>
      <c r="B875" s="47" t="str">
        <f t="shared" si="147"/>
        <v>A1-04-10</v>
      </c>
      <c r="C875" s="153" t="s">
        <v>43</v>
      </c>
      <c r="D875" s="49">
        <v>46106</v>
      </c>
      <c r="E875" s="50" t="s">
        <v>14</v>
      </c>
      <c r="F875" s="51" t="s">
        <v>15</v>
      </c>
      <c r="G875" s="59">
        <v>10</v>
      </c>
      <c r="H875" s="51" t="s">
        <v>144</v>
      </c>
      <c r="I875" s="59">
        <v>4</v>
      </c>
      <c r="J875" s="60">
        <f>IF(ISBLANK(H875),"",IFERROR(VLOOKUP(B875,'Np PL4 Stock'!$A:$D,4,FALSE),""))</f>
        <v>46093</v>
      </c>
      <c r="K875" s="61">
        <f>IF(ISBLANK(H875),"",SUMIF('Np PL4 Stock'!$A:$A,B875,'Np PL4 Stock'!$N:$N))</f>
        <v>2.1</v>
      </c>
      <c r="L875" s="62">
        <f>IF(ISBLANK(H875),"",VLOOKUP(LEFT(B875,5),Unit!A:B,2,FALSE))</f>
        <v>16</v>
      </c>
      <c r="M875" s="63" t="str">
        <f>IF(ISBLANK(H875),"",IFERROR(VLOOKUP(B875,'Np PL4 Stock'!$A:$T,20,FALSE),""))</f>
        <v>V1-MA1</v>
      </c>
      <c r="N875" s="63" t="str">
        <f>IF(ISBLANK(H875),"",IFERROR(VLOOKUP(B875,'Np PL4 Stock'!$A:$U,21,FALSE),""))</f>
        <v>SIS</v>
      </c>
      <c r="O875" s="62">
        <f t="shared" si="139"/>
        <v>131.25</v>
      </c>
      <c r="P875" s="62">
        <f>IFERROR((SUMIFS(BS:BS,A:A,A875))/(L875*10^3),"")</f>
        <v>0.00010175</v>
      </c>
      <c r="Q875" s="67">
        <f t="shared" si="148"/>
        <v>7.75238095238095e-7</v>
      </c>
      <c r="R875" s="67">
        <f>IFERROR(SUM(SUMIF(B:B,B875,BS:BS),SUMIF(B:B,B875,BT:BT))/(K875*10^6),"")</f>
        <v>1.06159166666667e-6</v>
      </c>
      <c r="S875" s="59">
        <v>12</v>
      </c>
      <c r="T875" s="147">
        <v>7.704</v>
      </c>
      <c r="U875" s="147">
        <v>8.364</v>
      </c>
      <c r="V875" s="59">
        <v>88.043</v>
      </c>
      <c r="W875" s="59">
        <v>385</v>
      </c>
      <c r="X875" s="59">
        <v>97</v>
      </c>
      <c r="Y875" s="59">
        <v>100</v>
      </c>
      <c r="Z875" s="59">
        <v>92</v>
      </c>
      <c r="AA875" s="59">
        <v>0</v>
      </c>
      <c r="AB875" s="59">
        <v>0</v>
      </c>
      <c r="AC875" s="59">
        <v>0</v>
      </c>
      <c r="AD875" s="59">
        <v>0</v>
      </c>
      <c r="AE875" s="59">
        <v>100</v>
      </c>
      <c r="AF875" s="73" t="s">
        <v>38</v>
      </c>
      <c r="AG875" s="73">
        <v>50000</v>
      </c>
      <c r="AH875" s="73" t="s">
        <v>38</v>
      </c>
      <c r="AI875" s="73" t="s">
        <v>38</v>
      </c>
      <c r="AJ875" s="73" t="s">
        <v>38</v>
      </c>
      <c r="AK875" s="73" t="s">
        <v>32</v>
      </c>
      <c r="AL875" s="77" t="str">
        <f>IF(ISBLANK(S875),"",IF(AJ875="Fail","Fail",IF(E875="PL4",IF(AND(T875&gt;STD_01122025!$D$3,U875&lt;STD_01122025!$D$4,OR(AF875="ND",AF875&lt;STD_01122025!$D$7),AH875="ND"),"Pass","Fail"),IF(E875="PL12",IF(AND(S875&lt;STD_01122025!$F$2,T875&gt;STD_01122025!$F$3,U875&lt;STD_01122025!$F$4,V875&gt;STD_01122025!$F$5,X875&gt;STD_01122025!$F$6,OR(AF875="ND",AF875&lt;STD_01122025!$F$7),AH875="ND"),"Pass","Fail"),IF(E875="SuperPL",IF(AND(T875&gt;STD_01122025!$H$3,U875&lt;STD_01122025!$H$4,V875&gt;STD_01122025!$H$5,X875&gt;STD_01122025!$H$6,OR(AF875="ND",AF875&lt;STD_01122025!$H$7),AH875="ND"),"Pass","Fail"),IF(E875="Flight",IF(AND(T875&gt;STD_01122025!$J$3,U875&lt;STD_01122025!$J$4,X875&gt;STD_01122025!$J$6,OR(AF875="ND",AF875&lt;STD_01122025!$J$7),AH875="ND"),"Pass","Fail"),""))))))</f>
        <v>Pass</v>
      </c>
      <c r="AM875" s="62">
        <f>IF(ISBLANK(B875),"",IFERROR(IF(VLOOKUP(B875,'Np PL4 Stock'!$A:$J,10,FALSE)="Np4",D875-VLOOKUP(B875,'Np PL4 Stock'!$A:$E,5,FALSE),D875-VLOOKUP(B875,'Np PL4 Stock'!$A:$E,5,FALSE)-1),""))</f>
        <v>13</v>
      </c>
      <c r="AN875" s="147">
        <v>8.25</v>
      </c>
      <c r="AO875" s="147">
        <v>6.776</v>
      </c>
      <c r="AP875" s="59">
        <v>100</v>
      </c>
      <c r="AQ875" s="59">
        <v>286</v>
      </c>
      <c r="AR875" s="59">
        <v>99</v>
      </c>
      <c r="AS875" s="59">
        <v>100</v>
      </c>
      <c r="AT875" s="73" t="s">
        <v>38</v>
      </c>
      <c r="AU875" s="73">
        <v>51000</v>
      </c>
      <c r="AV875" s="73" t="s">
        <v>38</v>
      </c>
      <c r="AW875" s="73" t="s">
        <v>38</v>
      </c>
      <c r="AX875" s="84" t="s">
        <v>32</v>
      </c>
      <c r="AY875" s="59">
        <v>0</v>
      </c>
      <c r="AZ875" s="59">
        <v>0</v>
      </c>
      <c r="BA875" s="59">
        <v>0</v>
      </c>
      <c r="BB875" s="59">
        <v>0</v>
      </c>
      <c r="BC875" s="59">
        <v>0</v>
      </c>
      <c r="BD875" s="59">
        <v>0</v>
      </c>
      <c r="BE875" s="84" t="s">
        <v>38</v>
      </c>
      <c r="BF875" s="84" t="s">
        <v>38</v>
      </c>
      <c r="BG875" s="84" t="s">
        <v>38</v>
      </c>
      <c r="BH875" s="84" t="s">
        <v>38</v>
      </c>
      <c r="BI875" s="85" t="s">
        <v>515</v>
      </c>
      <c r="BJ875" s="86" t="s">
        <v>261</v>
      </c>
      <c r="BK875" s="86" t="s">
        <v>495</v>
      </c>
      <c r="BL875" s="86" t="s">
        <v>155</v>
      </c>
      <c r="BM875" s="86" t="s">
        <v>178</v>
      </c>
      <c r="BN875" s="86"/>
      <c r="BO875" s="59">
        <v>9</v>
      </c>
      <c r="BP875" s="69">
        <v>256104305100502</v>
      </c>
      <c r="BQ875" s="92">
        <v>0.75</v>
      </c>
      <c r="BR875" s="93">
        <v>0.075</v>
      </c>
      <c r="BS875" s="94">
        <f t="shared" si="140"/>
        <v>0.825</v>
      </c>
      <c r="BT875" s="95">
        <v>0.308275</v>
      </c>
      <c r="BU875" s="101">
        <f t="shared" si="141"/>
        <v>1.133275</v>
      </c>
      <c r="BV875" s="102">
        <f t="shared" si="149"/>
        <v>3.4965034965035</v>
      </c>
      <c r="BW875" s="103">
        <v>825</v>
      </c>
      <c r="BX875" s="104">
        <f t="shared" si="150"/>
        <v>0.0039625</v>
      </c>
      <c r="BY875" s="105">
        <v>1000</v>
      </c>
      <c r="BZ875" s="103" t="s">
        <v>32</v>
      </c>
      <c r="CA875" s="106" t="s">
        <v>189</v>
      </c>
      <c r="CB875" s="107" t="s">
        <v>148</v>
      </c>
      <c r="CC875" s="112" t="s">
        <v>149</v>
      </c>
      <c r="CD875" s="106"/>
      <c r="CE875" s="103" t="s">
        <v>192</v>
      </c>
      <c r="CF875" s="113"/>
      <c r="CG875" s="114">
        <v>2000026895</v>
      </c>
    </row>
    <row r="876" spans="1:85">
      <c r="A876" s="53" t="str">
        <f t="shared" si="146"/>
        <v>A1-06-10-46107</v>
      </c>
      <c r="B876" s="47" t="str">
        <f t="shared" si="147"/>
        <v>A1-06-10</v>
      </c>
      <c r="C876" s="153" t="s">
        <v>43</v>
      </c>
      <c r="D876" s="49">
        <v>46107</v>
      </c>
      <c r="E876" s="50" t="s">
        <v>14</v>
      </c>
      <c r="F876" s="51" t="s">
        <v>15</v>
      </c>
      <c r="G876" s="59">
        <v>10</v>
      </c>
      <c r="H876" s="51" t="s">
        <v>144</v>
      </c>
      <c r="I876" s="59">
        <v>6</v>
      </c>
      <c r="J876" s="60">
        <f>IF(ISBLANK(H876),"",IFERROR(VLOOKUP(B876,'Np PL4 Stock'!$A:$D,4,FALSE),""))</f>
        <v>46093</v>
      </c>
      <c r="K876" s="61">
        <f>IF(ISBLANK(H876),"",SUMIF('Np PL4 Stock'!$A:$A,B876,'Np PL4 Stock'!$N:$N))</f>
        <v>2.1</v>
      </c>
      <c r="L876" s="62">
        <f>IF(ISBLANK(H876),"",VLOOKUP(LEFT(B876,5),Unit!A:B,2,FALSE))</f>
        <v>16</v>
      </c>
      <c r="M876" s="63" t="str">
        <f>IF(ISBLANK(H876),"",IFERROR(VLOOKUP(B876,'Np PL4 Stock'!$A:$T,20,FALSE),""))</f>
        <v>V1-MA1</v>
      </c>
      <c r="N876" s="63" t="str">
        <f>IF(ISBLANK(H876),"",IFERROR(VLOOKUP(B876,'Np PL4 Stock'!$A:$U,21,FALSE),""))</f>
        <v>SIS</v>
      </c>
      <c r="O876" s="62">
        <f t="shared" si="139"/>
        <v>131.25</v>
      </c>
      <c r="P876" s="62">
        <f>IFERROR((SUMIFS(BS:BS,A:A,A876))/(L876*10^3),"")</f>
        <v>4.125e-5</v>
      </c>
      <c r="Q876" s="67">
        <f t="shared" si="148"/>
        <v>5.76190476190476e-7</v>
      </c>
      <c r="R876" s="67">
        <f>IFERROR(SUM(SUMIF(B:B,B876,BS:BS),SUMIF(B:B,B876,BT:BT))/(K876*10^6),"")</f>
        <v>7.68777777777778e-7</v>
      </c>
      <c r="S876" s="59">
        <v>12</v>
      </c>
      <c r="T876" s="147">
        <v>7.593</v>
      </c>
      <c r="U876" s="147">
        <v>7.31</v>
      </c>
      <c r="V876" s="59">
        <v>90.526</v>
      </c>
      <c r="W876" s="59">
        <v>394</v>
      </c>
      <c r="X876" s="59">
        <v>95</v>
      </c>
      <c r="Y876" s="59">
        <v>100</v>
      </c>
      <c r="Z876" s="59">
        <v>84</v>
      </c>
      <c r="AA876" s="59">
        <v>0</v>
      </c>
      <c r="AB876" s="59">
        <v>0</v>
      </c>
      <c r="AC876" s="59">
        <v>0</v>
      </c>
      <c r="AD876" s="59">
        <v>0</v>
      </c>
      <c r="AE876" s="59">
        <v>100</v>
      </c>
      <c r="AF876" s="73" t="s">
        <v>38</v>
      </c>
      <c r="AG876" s="73">
        <v>72500</v>
      </c>
      <c r="AH876" s="73" t="s">
        <v>38</v>
      </c>
      <c r="AI876" s="73" t="s">
        <v>38</v>
      </c>
      <c r="AJ876" s="73" t="s">
        <v>38</v>
      </c>
      <c r="AK876" s="73" t="s">
        <v>32</v>
      </c>
      <c r="AL876" s="77" t="str">
        <f>IF(ISBLANK(S876),"",IF(AJ876="Fail","Fail",IF(E876="PL4",IF(AND(T876&gt;STD_01122025!$D$3,U876&lt;STD_01122025!$D$4,OR(AF876="ND",AF876&lt;STD_01122025!$D$7),AH876="ND"),"Pass","Fail"),IF(E876="PL12",IF(AND(S876&lt;STD_01122025!$F$2,T876&gt;STD_01122025!$F$3,U876&lt;STD_01122025!$F$4,V876&gt;STD_01122025!$F$5,X876&gt;STD_01122025!$F$6,OR(AF876="ND",AF876&lt;STD_01122025!$F$7),AH876="ND"),"Pass","Fail"),IF(E876="SuperPL",IF(AND(T876&gt;STD_01122025!$H$3,U876&lt;STD_01122025!$H$4,V876&gt;STD_01122025!$H$5,X876&gt;STD_01122025!$H$6,OR(AF876="ND",AF876&lt;STD_01122025!$H$7),AH876="ND"),"Pass","Fail"),IF(E876="Flight",IF(AND(T876&gt;STD_01122025!$J$3,U876&lt;STD_01122025!$J$4,X876&gt;STD_01122025!$J$6,OR(AF876="ND",AF876&lt;STD_01122025!$J$7),AH876="ND"),"Pass","Fail"),""))))))</f>
        <v>Pass</v>
      </c>
      <c r="AM876" s="62">
        <f>IF(ISBLANK(B876),"",IFERROR(IF(VLOOKUP(B876,'Np PL4 Stock'!$A:$J,10,FALSE)="Np4",D876-VLOOKUP(B876,'Np PL4 Stock'!$A:$E,5,FALSE),D876-VLOOKUP(B876,'Np PL4 Stock'!$A:$E,5,FALSE)-1),""))</f>
        <v>14</v>
      </c>
      <c r="AN876" s="148">
        <v>8.387</v>
      </c>
      <c r="AO876" s="148">
        <v>8.686</v>
      </c>
      <c r="AP876" s="70">
        <v>99</v>
      </c>
      <c r="AQ876" s="71">
        <v>273</v>
      </c>
      <c r="AR876" s="59">
        <v>96</v>
      </c>
      <c r="AS876" s="59">
        <v>100</v>
      </c>
      <c r="AT876" s="73"/>
      <c r="AU876" s="73"/>
      <c r="AV876" s="73"/>
      <c r="AW876" s="73"/>
      <c r="AX876" s="84" t="s">
        <v>32</v>
      </c>
      <c r="AY876" s="59">
        <v>0</v>
      </c>
      <c r="AZ876" s="59">
        <v>0</v>
      </c>
      <c r="BA876" s="59">
        <v>0</v>
      </c>
      <c r="BB876" s="59">
        <v>0</v>
      </c>
      <c r="BC876" s="59">
        <v>0</v>
      </c>
      <c r="BD876" s="59">
        <v>0</v>
      </c>
      <c r="BE876" s="84" t="s">
        <v>38</v>
      </c>
      <c r="BF876" s="84" t="s">
        <v>38</v>
      </c>
      <c r="BG876" s="84" t="s">
        <v>38</v>
      </c>
      <c r="BH876" s="84" t="s">
        <v>38</v>
      </c>
      <c r="BI876" s="85" t="s">
        <v>544</v>
      </c>
      <c r="BJ876" s="86" t="s">
        <v>240</v>
      </c>
      <c r="BK876" s="86" t="s">
        <v>483</v>
      </c>
      <c r="BL876" s="86" t="s">
        <v>155</v>
      </c>
      <c r="BM876" s="86" t="s">
        <v>178</v>
      </c>
      <c r="BN876" s="86"/>
      <c r="BO876" s="59">
        <v>7</v>
      </c>
      <c r="BP876" s="69">
        <v>256104305100503</v>
      </c>
      <c r="BQ876" s="92">
        <v>0.6</v>
      </c>
      <c r="BR876" s="93">
        <v>0.06</v>
      </c>
      <c r="BS876" s="94">
        <f t="shared" si="140"/>
        <v>0.66</v>
      </c>
      <c r="BT876" s="95">
        <v>0.2266</v>
      </c>
      <c r="BU876" s="101">
        <f t="shared" si="141"/>
        <v>0.8866</v>
      </c>
      <c r="BV876" s="102">
        <f t="shared" si="149"/>
        <v>3.66300366300366</v>
      </c>
      <c r="BW876" s="103">
        <v>660</v>
      </c>
      <c r="BX876" s="104">
        <f t="shared" si="150"/>
        <v>0.00324761904761904</v>
      </c>
      <c r="BY876" s="105">
        <v>1000</v>
      </c>
      <c r="BZ876" s="103" t="s">
        <v>32</v>
      </c>
      <c r="CA876" s="106" t="s">
        <v>189</v>
      </c>
      <c r="CB876" s="107" t="s">
        <v>148</v>
      </c>
      <c r="CC876" s="112" t="s">
        <v>149</v>
      </c>
      <c r="CD876" s="106"/>
      <c r="CE876" s="103" t="s">
        <v>192</v>
      </c>
      <c r="CF876" s="113"/>
      <c r="CG876" s="114">
        <v>2000019296</v>
      </c>
    </row>
    <row r="877" spans="1:85">
      <c r="A877" s="53" t="str">
        <f t="shared" si="146"/>
        <v>A1-05-10-46107</v>
      </c>
      <c r="B877" s="47" t="str">
        <f t="shared" si="147"/>
        <v>A1-05-10</v>
      </c>
      <c r="C877" s="153" t="s">
        <v>43</v>
      </c>
      <c r="D877" s="49">
        <v>46107</v>
      </c>
      <c r="E877" s="50" t="s">
        <v>14</v>
      </c>
      <c r="F877" s="51" t="s">
        <v>15</v>
      </c>
      <c r="G877" s="59">
        <v>10</v>
      </c>
      <c r="H877" s="51" t="s">
        <v>144</v>
      </c>
      <c r="I877" s="59">
        <v>5</v>
      </c>
      <c r="J877" s="60">
        <f>IF(ISBLANK(H877),"",IFERROR(VLOOKUP(B877,'Np PL4 Stock'!$A:$D,4,FALSE),""))</f>
        <v>46093</v>
      </c>
      <c r="K877" s="61">
        <f>IF(ISBLANK(H877),"",SUMIF('Np PL4 Stock'!$A:$A,B877,'Np PL4 Stock'!$N:$N))</f>
        <v>2.1</v>
      </c>
      <c r="L877" s="62">
        <f>IF(ISBLANK(H877),"",VLOOKUP(LEFT(B877,5),Unit!A:B,2,FALSE))</f>
        <v>16</v>
      </c>
      <c r="M877" s="63" t="str">
        <f>IF(ISBLANK(H877),"",IFERROR(VLOOKUP(B877,'Np PL4 Stock'!$A:$T,20,FALSE),""))</f>
        <v>V1-MA1</v>
      </c>
      <c r="N877" s="63" t="str">
        <f>IF(ISBLANK(H877),"",IFERROR(VLOOKUP(B877,'Np PL4 Stock'!$A:$U,21,FALSE),""))</f>
        <v>SIS</v>
      </c>
      <c r="O877" s="62">
        <f t="shared" si="139"/>
        <v>131.25</v>
      </c>
      <c r="P877" s="62">
        <f>IFERROR((SUMIFS(BS:BS,A:A,A877))/(L877*10^3),"")</f>
        <v>4.5e-5</v>
      </c>
      <c r="Q877" s="67">
        <f t="shared" si="148"/>
        <v>3.42857142857143e-7</v>
      </c>
      <c r="R877" s="67">
        <f>IFERROR(SUM(SUMIF(B:B,B877,BS:BS),SUMIF(B:B,B877,BT:BT))/(K877*10^6),"")</f>
        <v>5.09968253968254e-7</v>
      </c>
      <c r="S877" s="59">
        <v>12</v>
      </c>
      <c r="T877" s="147">
        <v>7.529</v>
      </c>
      <c r="U877" s="147">
        <v>7.74</v>
      </c>
      <c r="V877" s="59">
        <v>87.5</v>
      </c>
      <c r="W877" s="59">
        <v>418</v>
      </c>
      <c r="X877" s="59">
        <v>96</v>
      </c>
      <c r="Y877" s="59">
        <v>100</v>
      </c>
      <c r="Z877" s="59">
        <v>88</v>
      </c>
      <c r="AA877" s="59">
        <v>0</v>
      </c>
      <c r="AB877" s="59">
        <v>0</v>
      </c>
      <c r="AC877" s="59">
        <v>0</v>
      </c>
      <c r="AD877" s="59">
        <v>0</v>
      </c>
      <c r="AE877" s="59">
        <v>100</v>
      </c>
      <c r="AF877" s="73" t="s">
        <v>38</v>
      </c>
      <c r="AG877" s="73">
        <v>60500</v>
      </c>
      <c r="AH877" s="73" t="s">
        <v>38</v>
      </c>
      <c r="AI877" s="73" t="s">
        <v>38</v>
      </c>
      <c r="AJ877" s="73" t="s">
        <v>38</v>
      </c>
      <c r="AK877" s="73" t="s">
        <v>32</v>
      </c>
      <c r="AL877" s="77" t="str">
        <f>IF(ISBLANK(S877),"",IF(AJ877="Fail","Fail",IF(E877="PL4",IF(AND(T877&gt;STD_01122025!$D$3,U877&lt;STD_01122025!$D$4,OR(AF877="ND",AF877&lt;STD_01122025!$D$7),AH877="ND"),"Pass","Fail"),IF(E877="PL12",IF(AND(S877&lt;STD_01122025!$F$2,T877&gt;STD_01122025!$F$3,U877&lt;STD_01122025!$F$4,V877&gt;STD_01122025!$F$5,X877&gt;STD_01122025!$F$6,OR(AF877="ND",AF877&lt;STD_01122025!$F$7),AH877="ND"),"Pass","Fail"),IF(E877="SuperPL",IF(AND(T877&gt;STD_01122025!$H$3,U877&lt;STD_01122025!$H$4,V877&gt;STD_01122025!$H$5,X877&gt;STD_01122025!$H$6,OR(AF877="ND",AF877&lt;STD_01122025!$H$7),AH877="ND"),"Pass","Fail"),IF(E877="Flight",IF(AND(T877&gt;STD_01122025!$J$3,U877&lt;STD_01122025!$J$4,X877&gt;STD_01122025!$J$6,OR(AF877="ND",AF877&lt;STD_01122025!$J$7),AH877="ND"),"Pass","Fail"),""))))))</f>
        <v>Pass</v>
      </c>
      <c r="AM877" s="62">
        <f>IF(ISBLANK(B877),"",IFERROR(IF(VLOOKUP(B877,'Np PL4 Stock'!$A:$J,10,FALSE)="Np4",D877-VLOOKUP(B877,'Np PL4 Stock'!$A:$E,5,FALSE),D877-VLOOKUP(B877,'Np PL4 Stock'!$A:$E,5,FALSE)-1),""))</f>
        <v>14</v>
      </c>
      <c r="AN877" s="147">
        <v>8.366</v>
      </c>
      <c r="AO877" s="147">
        <v>8.747</v>
      </c>
      <c r="AP877" s="59">
        <v>98.765</v>
      </c>
      <c r="AQ877" s="59">
        <v>278</v>
      </c>
      <c r="AR877" s="59">
        <v>97</v>
      </c>
      <c r="AS877" s="59">
        <v>100</v>
      </c>
      <c r="AT877" s="73"/>
      <c r="AU877" s="73"/>
      <c r="AV877" s="73"/>
      <c r="AW877" s="73"/>
      <c r="AX877" s="84" t="s">
        <v>32</v>
      </c>
      <c r="AY877" s="59">
        <v>0</v>
      </c>
      <c r="AZ877" s="59">
        <v>0</v>
      </c>
      <c r="BA877" s="59">
        <v>0</v>
      </c>
      <c r="BB877" s="59">
        <v>0</v>
      </c>
      <c r="BC877" s="59">
        <v>0</v>
      </c>
      <c r="BD877" s="59">
        <v>0</v>
      </c>
      <c r="BE877" s="84" t="s">
        <v>38</v>
      </c>
      <c r="BF877" s="84" t="s">
        <v>38</v>
      </c>
      <c r="BG877" s="84" t="s">
        <v>38</v>
      </c>
      <c r="BH877" s="84" t="s">
        <v>38</v>
      </c>
      <c r="BI877" s="85" t="s">
        <v>832</v>
      </c>
      <c r="BJ877" s="86" t="s">
        <v>261</v>
      </c>
      <c r="BK877" s="86" t="s">
        <v>495</v>
      </c>
      <c r="BL877" s="86" t="s">
        <v>155</v>
      </c>
      <c r="BM877" s="86" t="s">
        <v>178</v>
      </c>
      <c r="BN877" s="86"/>
      <c r="BO877" s="59">
        <v>10</v>
      </c>
      <c r="BP877" s="69">
        <v>256104305100504</v>
      </c>
      <c r="BQ877" s="92">
        <v>0.6</v>
      </c>
      <c r="BR877" s="93">
        <v>0.12</v>
      </c>
      <c r="BS877" s="94">
        <f t="shared" si="140"/>
        <v>0.72</v>
      </c>
      <c r="BT877" s="95">
        <v>0.350933333333333</v>
      </c>
      <c r="BU877" s="101">
        <f t="shared" si="141"/>
        <v>1.07093333333333</v>
      </c>
      <c r="BV877" s="102">
        <f t="shared" si="149"/>
        <v>3.59712230215827</v>
      </c>
      <c r="BW877" s="103">
        <v>800</v>
      </c>
      <c r="BX877" s="104">
        <f t="shared" si="150"/>
        <v>0.00385227817745803</v>
      </c>
      <c r="BY877" s="105">
        <v>900</v>
      </c>
      <c r="BZ877" s="103" t="s">
        <v>32</v>
      </c>
      <c r="CA877" s="106" t="s">
        <v>189</v>
      </c>
      <c r="CB877" s="107" t="s">
        <v>148</v>
      </c>
      <c r="CC877" s="112" t="s">
        <v>149</v>
      </c>
      <c r="CD877" s="106"/>
      <c r="CE877" s="103" t="s">
        <v>192</v>
      </c>
      <c r="CF877" s="113"/>
      <c r="CG877" s="114">
        <v>2000023035</v>
      </c>
    </row>
    <row r="878" spans="1:85">
      <c r="A878" s="53" t="str">
        <f t="shared" si="146"/>
        <v>A1-02-10-46107</v>
      </c>
      <c r="B878" s="47" t="str">
        <f t="shared" si="147"/>
        <v>A1-02-10</v>
      </c>
      <c r="C878" s="153" t="s">
        <v>43</v>
      </c>
      <c r="D878" s="49">
        <v>46107</v>
      </c>
      <c r="E878" s="50" t="s">
        <v>14</v>
      </c>
      <c r="F878" s="51" t="s">
        <v>15</v>
      </c>
      <c r="G878" s="59">
        <v>10</v>
      </c>
      <c r="H878" s="51" t="s">
        <v>144</v>
      </c>
      <c r="I878" s="59">
        <v>2</v>
      </c>
      <c r="J878" s="60">
        <f>IF(ISBLANK(H878),"",IFERROR(VLOOKUP(B878,'Np PL4 Stock'!$A:$D,4,FALSE),""))</f>
        <v>46093</v>
      </c>
      <c r="K878" s="61">
        <f>IF(ISBLANK(H878),"",SUMIF('Np PL4 Stock'!$A:$A,B878,'Np PL4 Stock'!$N:$N))</f>
        <v>2.1</v>
      </c>
      <c r="L878" s="62">
        <f>IF(ISBLANK(H878),"",VLOOKUP(LEFT(B878,5),Unit!A:B,2,FALSE))</f>
        <v>16</v>
      </c>
      <c r="M878" s="63" t="str">
        <f>IF(ISBLANK(H878),"",IFERROR(VLOOKUP(B878,'Np PL4 Stock'!$A:$T,20,FALSE),""))</f>
        <v>V1-MB1</v>
      </c>
      <c r="N878" s="63" t="str">
        <f>IF(ISBLANK(H878),"",IFERROR(VLOOKUP(B878,'Np PL4 Stock'!$A:$U,21,FALSE),""))</f>
        <v>SIS</v>
      </c>
      <c r="O878" s="62">
        <f t="shared" si="139"/>
        <v>131.25</v>
      </c>
      <c r="P878" s="62">
        <f>IFERROR((SUMIFS(BS:BS,A:A,A878))/(L878*10^3),"")</f>
        <v>8.25e-5</v>
      </c>
      <c r="Q878" s="67">
        <f t="shared" si="148"/>
        <v>6.28571428571429e-7</v>
      </c>
      <c r="R878" s="67">
        <f>IFERROR(SUM(SUMIF(B:B,B878,BS:BS),SUMIF(B:B,B878,BT:BT))/(K878*10^6),"")</f>
        <v>8.76857142857143e-7</v>
      </c>
      <c r="S878" s="59">
        <v>12</v>
      </c>
      <c r="T878" s="147">
        <v>7.647</v>
      </c>
      <c r="U878" s="147">
        <v>7.702</v>
      </c>
      <c r="V878" s="59">
        <v>89</v>
      </c>
      <c r="W878" s="59">
        <v>396</v>
      </c>
      <c r="X878" s="59">
        <v>95</v>
      </c>
      <c r="Y878" s="59">
        <v>100</v>
      </c>
      <c r="Z878" s="59">
        <v>88</v>
      </c>
      <c r="AA878" s="59">
        <v>0</v>
      </c>
      <c r="AB878" s="59">
        <v>0</v>
      </c>
      <c r="AC878" s="59">
        <v>0</v>
      </c>
      <c r="AD878" s="59">
        <v>0</v>
      </c>
      <c r="AE878" s="59">
        <v>100</v>
      </c>
      <c r="AF878" s="73" t="s">
        <v>38</v>
      </c>
      <c r="AG878" s="73">
        <v>56000</v>
      </c>
      <c r="AH878" s="73" t="s">
        <v>38</v>
      </c>
      <c r="AI878" s="73" t="s">
        <v>38</v>
      </c>
      <c r="AJ878" s="73" t="s">
        <v>38</v>
      </c>
      <c r="AK878" s="73" t="s">
        <v>32</v>
      </c>
      <c r="AL878" s="77" t="str">
        <f>IF(ISBLANK(S878),"",IF(AJ878="Fail","Fail",IF(E878="PL4",IF(AND(T878&gt;STD_01122025!$D$3,U878&lt;STD_01122025!$D$4,OR(AF878="ND",AF878&lt;STD_01122025!$D$7),AH878="ND"),"Pass","Fail"),IF(E878="PL12",IF(AND(S878&lt;STD_01122025!$F$2,T878&gt;STD_01122025!$F$3,U878&lt;STD_01122025!$F$4,V878&gt;STD_01122025!$F$5,X878&gt;STD_01122025!$F$6,OR(AF878="ND",AF878&lt;STD_01122025!$F$7),AH878="ND"),"Pass","Fail"),IF(E878="SuperPL",IF(AND(T878&gt;STD_01122025!$H$3,U878&lt;STD_01122025!$H$4,V878&gt;STD_01122025!$H$5,X878&gt;STD_01122025!$H$6,OR(AF878="ND",AF878&lt;STD_01122025!$H$7),AH878="ND"),"Pass","Fail"),IF(E878="Flight",IF(AND(T878&gt;STD_01122025!$J$3,U878&lt;STD_01122025!$J$4,X878&gt;STD_01122025!$J$6,OR(AF878="ND",AF878&lt;STD_01122025!$J$7),AH878="ND"),"Pass","Fail"),""))))))</f>
        <v>Pass</v>
      </c>
      <c r="AM878" s="62">
        <f>IF(ISBLANK(B878),"",IFERROR(IF(VLOOKUP(B878,'Np PL4 Stock'!$A:$J,10,FALSE)="Np4",D878-VLOOKUP(B878,'Np PL4 Stock'!$A:$E,5,FALSE),D878-VLOOKUP(B878,'Np PL4 Stock'!$A:$E,5,FALSE)-1),""))</f>
        <v>14</v>
      </c>
      <c r="AN878" s="147">
        <v>8.39</v>
      </c>
      <c r="AO878" s="147">
        <v>8.517</v>
      </c>
      <c r="AP878" s="59">
        <v>97.802</v>
      </c>
      <c r="AQ878" s="59">
        <v>274</v>
      </c>
      <c r="AR878" s="59">
        <v>98</v>
      </c>
      <c r="AS878" s="59">
        <v>100</v>
      </c>
      <c r="AT878" s="73"/>
      <c r="AU878" s="73"/>
      <c r="AV878" s="73"/>
      <c r="AW878" s="73"/>
      <c r="AX878" s="84" t="s">
        <v>32</v>
      </c>
      <c r="AY878" s="59">
        <v>0</v>
      </c>
      <c r="AZ878" s="59">
        <v>0</v>
      </c>
      <c r="BA878" s="59">
        <v>0</v>
      </c>
      <c r="BB878" s="59">
        <v>0</v>
      </c>
      <c r="BC878" s="59">
        <v>0</v>
      </c>
      <c r="BD878" s="59">
        <v>0</v>
      </c>
      <c r="BE878" s="84" t="s">
        <v>38</v>
      </c>
      <c r="BF878" s="84" t="s">
        <v>38</v>
      </c>
      <c r="BG878" s="84" t="s">
        <v>38</v>
      </c>
      <c r="BH878" s="84" t="s">
        <v>38</v>
      </c>
      <c r="BI878" s="85" t="s">
        <v>570</v>
      </c>
      <c r="BJ878" s="86" t="s">
        <v>262</v>
      </c>
      <c r="BK878" s="86" t="s">
        <v>523</v>
      </c>
      <c r="BL878" s="86" t="s">
        <v>155</v>
      </c>
      <c r="BM878" s="86" t="s">
        <v>178</v>
      </c>
      <c r="BN878" s="86"/>
      <c r="BO878" s="59">
        <v>20</v>
      </c>
      <c r="BP878" s="69">
        <v>256104305100505</v>
      </c>
      <c r="BQ878" s="92">
        <v>1.1</v>
      </c>
      <c r="BR878" s="93">
        <v>0.22</v>
      </c>
      <c r="BS878" s="94">
        <f t="shared" si="140"/>
        <v>1.32</v>
      </c>
      <c r="BT878" s="95">
        <v>0.5214</v>
      </c>
      <c r="BU878" s="101">
        <f t="shared" si="141"/>
        <v>1.8414</v>
      </c>
      <c r="BV878" s="102">
        <f t="shared" si="149"/>
        <v>3.64963503649635</v>
      </c>
      <c r="BW878" s="103">
        <v>1320</v>
      </c>
      <c r="BX878" s="104">
        <f t="shared" si="150"/>
        <v>0.00672043795620438</v>
      </c>
      <c r="BY878" s="105">
        <v>1000</v>
      </c>
      <c r="BZ878" s="103" t="s">
        <v>32</v>
      </c>
      <c r="CA878" s="106" t="s">
        <v>189</v>
      </c>
      <c r="CB878" s="107" t="s">
        <v>148</v>
      </c>
      <c r="CC878" s="112" t="s">
        <v>149</v>
      </c>
      <c r="CD878" s="106"/>
      <c r="CE878" s="103" t="s">
        <v>192</v>
      </c>
      <c r="CF878" s="113"/>
      <c r="CG878" s="114">
        <v>2000007993</v>
      </c>
    </row>
    <row r="879" spans="1:85">
      <c r="A879" s="53" t="str">
        <f t="shared" si="146"/>
        <v>A1-12-10-46107</v>
      </c>
      <c r="B879" s="47" t="str">
        <f t="shared" si="147"/>
        <v>A1-12-10</v>
      </c>
      <c r="C879" s="153" t="s">
        <v>43</v>
      </c>
      <c r="D879" s="49">
        <v>46107</v>
      </c>
      <c r="E879" s="50" t="s">
        <v>14</v>
      </c>
      <c r="F879" s="51" t="s">
        <v>15</v>
      </c>
      <c r="G879" s="59">
        <v>10</v>
      </c>
      <c r="H879" s="51" t="s">
        <v>144</v>
      </c>
      <c r="I879" s="59">
        <v>12</v>
      </c>
      <c r="J879" s="60">
        <f>IF(ISBLANK(H879),"",IFERROR(VLOOKUP(B879,'Np PL4 Stock'!$A:$D,4,FALSE),""))</f>
        <v>46094</v>
      </c>
      <c r="K879" s="61">
        <f>IF(ISBLANK(H879),"",SUMIF('Np PL4 Stock'!$A:$A,B879,'Np PL4 Stock'!$N:$N))</f>
        <v>1.2</v>
      </c>
      <c r="L879" s="62">
        <f>IF(ISBLANK(H879),"",VLOOKUP(LEFT(B879,5),Unit!A:B,2,FALSE))</f>
        <v>8</v>
      </c>
      <c r="M879" s="63" t="str">
        <f>IF(ISBLANK(H879),"",IFERROR(VLOOKUP(B879,'Np PL4 Stock'!$A:$T,20,FALSE),""))</f>
        <v>V1-MB1</v>
      </c>
      <c r="N879" s="63" t="str">
        <f>IF(ISBLANK(H879),"",IFERROR(VLOOKUP(B879,'Np PL4 Stock'!$A:$U,21,FALSE),""))</f>
        <v>SIS</v>
      </c>
      <c r="O879" s="62">
        <f t="shared" si="139"/>
        <v>150</v>
      </c>
      <c r="P879" s="62">
        <f>IFERROR((SUMIFS(BS:BS,A:A,A879))/(L879*10^3),"")</f>
        <v>7.5e-5</v>
      </c>
      <c r="Q879" s="67">
        <f t="shared" si="148"/>
        <v>5e-7</v>
      </c>
      <c r="R879" s="67">
        <f>IFERROR(SUM(SUMIF(B:B,B879,BS:BS),SUMIF(B:B,B879,BT:BT))/(K879*10^6),"")</f>
        <v>6.975e-7</v>
      </c>
      <c r="S879" s="71">
        <v>12</v>
      </c>
      <c r="T879" s="148">
        <v>7.922</v>
      </c>
      <c r="U879" s="148">
        <v>7.846</v>
      </c>
      <c r="V879" s="70">
        <v>96.552</v>
      </c>
      <c r="W879" s="71">
        <v>351</v>
      </c>
      <c r="X879" s="59">
        <v>94</v>
      </c>
      <c r="Y879" s="59">
        <v>100</v>
      </c>
      <c r="Z879" s="59">
        <v>84</v>
      </c>
      <c r="AA879" s="59">
        <v>0</v>
      </c>
      <c r="AB879" s="59">
        <v>0</v>
      </c>
      <c r="AC879" s="59">
        <v>0</v>
      </c>
      <c r="AD879" s="59">
        <v>0</v>
      </c>
      <c r="AE879" s="59">
        <v>100</v>
      </c>
      <c r="AF879" s="73" t="s">
        <v>38</v>
      </c>
      <c r="AG879" s="73">
        <v>74000</v>
      </c>
      <c r="AH879" s="73" t="s">
        <v>38</v>
      </c>
      <c r="AI879" s="73" t="s">
        <v>38</v>
      </c>
      <c r="AJ879" s="73" t="s">
        <v>38</v>
      </c>
      <c r="AK879" s="73" t="s">
        <v>32</v>
      </c>
      <c r="AL879" s="77" t="str">
        <f>IF(ISBLANK(S879),"",IF(AJ879="Fail","Fail",IF(E879="PL4",IF(AND(T879&gt;STD_01122025!$D$3,U879&lt;STD_01122025!$D$4,OR(AF879="ND",AF879&lt;STD_01122025!$D$7),AH879="ND"),"Pass","Fail"),IF(E879="PL12",IF(AND(S879&lt;STD_01122025!$F$2,T879&gt;STD_01122025!$F$3,U879&lt;STD_01122025!$F$4,V879&gt;STD_01122025!$F$5,X879&gt;STD_01122025!$F$6,OR(AF879="ND",AF879&lt;STD_01122025!$F$7),AH879="ND"),"Pass","Fail"),IF(E879="SuperPL",IF(AND(T879&gt;STD_01122025!$H$3,U879&lt;STD_01122025!$H$4,V879&gt;STD_01122025!$H$5,X879&gt;STD_01122025!$H$6,OR(AF879="ND",AF879&lt;STD_01122025!$H$7),AH879="ND"),"Pass","Fail"),IF(E879="Flight",IF(AND(T879&gt;STD_01122025!$J$3,U879&lt;STD_01122025!$J$4,X879&gt;STD_01122025!$J$6,OR(AF879="ND",AF879&lt;STD_01122025!$J$7),AH879="ND"),"Pass","Fail"),""))))))</f>
        <v>Pass</v>
      </c>
      <c r="AM879" s="62">
        <f>IF(ISBLANK(B879),"",IFERROR(IF(VLOOKUP(B879,'Np PL4 Stock'!$A:$J,10,FALSE)="Np4",D879-VLOOKUP(B879,'Np PL4 Stock'!$A:$E,5,FALSE),D879-VLOOKUP(B879,'Np PL4 Stock'!$A:$E,5,FALSE)-1),""))</f>
        <v>13</v>
      </c>
      <c r="AN879" s="147">
        <v>8.357</v>
      </c>
      <c r="AO879" s="147">
        <v>7.259</v>
      </c>
      <c r="AP879" s="59">
        <v>97.98</v>
      </c>
      <c r="AQ879" s="59">
        <v>280</v>
      </c>
      <c r="AR879" s="59">
        <v>97</v>
      </c>
      <c r="AS879" s="59">
        <v>100</v>
      </c>
      <c r="AT879" s="73"/>
      <c r="AU879" s="73"/>
      <c r="AV879" s="73"/>
      <c r="AW879" s="73"/>
      <c r="AX879" s="84" t="s">
        <v>32</v>
      </c>
      <c r="AY879" s="59">
        <v>0</v>
      </c>
      <c r="AZ879" s="59">
        <v>0</v>
      </c>
      <c r="BA879" s="59">
        <v>0</v>
      </c>
      <c r="BB879" s="59">
        <v>0</v>
      </c>
      <c r="BC879" s="59">
        <v>0</v>
      </c>
      <c r="BD879" s="59">
        <v>0</v>
      </c>
      <c r="BE879" s="84" t="s">
        <v>38</v>
      </c>
      <c r="BF879" s="84" t="s">
        <v>38</v>
      </c>
      <c r="BG879" s="84" t="s">
        <v>38</v>
      </c>
      <c r="BH879" s="84" t="s">
        <v>38</v>
      </c>
      <c r="BI879" s="85" t="s">
        <v>570</v>
      </c>
      <c r="BJ879" s="86" t="s">
        <v>262</v>
      </c>
      <c r="BK879" s="86" t="s">
        <v>523</v>
      </c>
      <c r="BL879" s="86" t="s">
        <v>155</v>
      </c>
      <c r="BM879" s="86" t="s">
        <v>178</v>
      </c>
      <c r="BN879" s="86"/>
      <c r="BO879" s="59">
        <v>20</v>
      </c>
      <c r="BP879" s="69">
        <v>256104305100505</v>
      </c>
      <c r="BQ879" s="92">
        <v>0.5</v>
      </c>
      <c r="BR879" s="93">
        <v>0.1</v>
      </c>
      <c r="BS879" s="94">
        <f t="shared" si="140"/>
        <v>0.6</v>
      </c>
      <c r="BT879" s="95">
        <v>0.237</v>
      </c>
      <c r="BU879" s="101">
        <f t="shared" si="141"/>
        <v>0.837</v>
      </c>
      <c r="BV879" s="102">
        <f t="shared" si="149"/>
        <v>3.57142857142857</v>
      </c>
      <c r="BW879" s="103">
        <v>600</v>
      </c>
      <c r="BX879" s="104">
        <f t="shared" si="150"/>
        <v>0.00298928571428571</v>
      </c>
      <c r="BY879" s="105">
        <v>1000</v>
      </c>
      <c r="BZ879" s="103" t="s">
        <v>32</v>
      </c>
      <c r="CA879" s="106" t="s">
        <v>189</v>
      </c>
      <c r="CB879" s="107" t="s">
        <v>148</v>
      </c>
      <c r="CC879" s="112" t="s">
        <v>149</v>
      </c>
      <c r="CD879" s="106"/>
      <c r="CE879" s="103" t="s">
        <v>192</v>
      </c>
      <c r="CF879" s="113"/>
      <c r="CG879" s="114">
        <v>2000007993</v>
      </c>
    </row>
    <row r="880" spans="1:85">
      <c r="A880" s="53" t="str">
        <f t="shared" si="146"/>
        <v>--</v>
      </c>
      <c r="B880" s="47" t="str">
        <f t="shared" si="147"/>
        <v>-</v>
      </c>
      <c r="C880" s="153"/>
      <c r="D880" s="49"/>
      <c r="E880" s="50"/>
      <c r="F880" s="51"/>
      <c r="G880" s="59"/>
      <c r="H880" s="51"/>
      <c r="I880" s="59"/>
      <c r="J880" s="60" t="str">
        <f>IF(ISBLANK(H880),"",IFERROR(VLOOKUP(B880,'Np PL4 Stock'!$A:$D,4,FALSE),""))</f>
        <v/>
      </c>
      <c r="K880" s="61" t="str">
        <f>IF(ISBLANK(H880),"",SUMIF('Np PL4 Stock'!$A:$A,B880,'Np PL4 Stock'!$N:$N))</f>
        <v/>
      </c>
      <c r="L880" s="62" t="str">
        <f>IF(ISBLANK(H880),"",VLOOKUP(LEFT(B880,5),Unit!A:B,2,FALSE))</f>
        <v/>
      </c>
      <c r="M880" s="63" t="str">
        <f>IF(ISBLANK(H880),"",IFERROR(VLOOKUP(B880,'Np PL4 Stock'!$A:$T,20,FALSE),""))</f>
        <v/>
      </c>
      <c r="N880" s="63" t="str">
        <f>IF(ISBLANK(H880),"",IFERROR(VLOOKUP(B880,'Np PL4 Stock'!$A:$U,21,FALSE),""))</f>
        <v/>
      </c>
      <c r="O880" s="62" t="str">
        <f t="shared" si="139"/>
        <v/>
      </c>
      <c r="P880" s="62" t="str">
        <f>IFERROR((SUMIFS(BS:BS,A:A,A880))/(L880*10^3),"")</f>
        <v/>
      </c>
      <c r="Q880" s="67" t="str">
        <f t="shared" si="148"/>
        <v/>
      </c>
      <c r="R880" s="67" t="str">
        <f>IFERROR(SUM(SUMIF(B:B,B880,BS:BS),SUMIF(B:B,B880,BT:BT))/(K880*10^6),"")</f>
        <v/>
      </c>
      <c r="S880" s="59"/>
      <c r="T880" s="147"/>
      <c r="U880" s="147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73"/>
      <c r="AG880" s="73"/>
      <c r="AH880" s="73"/>
      <c r="AI880" s="73"/>
      <c r="AJ880" s="73"/>
      <c r="AK880" s="73"/>
      <c r="AL880" s="77" t="str">
        <f>IF(ISBLANK(S880),"",IF(AJ880="Fail","Fail",IF(E880="PL4",IF(AND(T880&gt;STD_01122025!$D$3,U880&lt;STD_01122025!$D$4,OR(AF880="ND",AF880&lt;STD_01122025!$D$7),AH880="ND"),"Pass","Fail"),IF(E880="PL12",IF(AND(S880&lt;STD_01122025!$F$2,T880&gt;STD_01122025!$F$3,U880&lt;STD_01122025!$F$4,V880&gt;STD_01122025!$F$5,X880&gt;STD_01122025!$F$6,OR(AF880="ND",AF880&lt;STD_01122025!$F$7),AH880="ND"),"Pass","Fail"),IF(E880="SuperPL",IF(AND(T880&gt;STD_01122025!$H$3,U880&lt;STD_01122025!$H$4,V880&gt;STD_01122025!$H$5,X880&gt;STD_01122025!$H$6,OR(AF880="ND",AF880&lt;STD_01122025!$H$7),AH880="ND"),"Pass","Fail"),IF(E880="Flight",IF(AND(T880&gt;STD_01122025!$J$3,U880&lt;STD_01122025!$J$4,X880&gt;STD_01122025!$J$6,OR(AF880="ND",AF880&lt;STD_01122025!$J$7),AH880="ND"),"Pass","Fail"),""))))))</f>
        <v/>
      </c>
      <c r="AM880" s="62" t="str">
        <f>IF(ISBLANK(B880),"",IFERROR(IF(VLOOKUP(B880,'Np PL4 Stock'!$A:$J,10,FALSE)="Np4",D880-VLOOKUP(B880,'Np PL4 Stock'!$A:$E,5,FALSE),D880-VLOOKUP(B880,'Np PL4 Stock'!$A:$E,5,FALSE)-1),""))</f>
        <v/>
      </c>
      <c r="AN880" s="147"/>
      <c r="AO880" s="147"/>
      <c r="AP880" s="59"/>
      <c r="AQ880" s="59"/>
      <c r="AR880" s="59"/>
      <c r="AS880" s="59"/>
      <c r="AT880" s="73"/>
      <c r="AU880" s="73"/>
      <c r="AV880" s="73"/>
      <c r="AW880" s="73"/>
      <c r="AX880" s="84"/>
      <c r="AY880" s="59"/>
      <c r="AZ880" s="59"/>
      <c r="BA880" s="59"/>
      <c r="BB880" s="59"/>
      <c r="BC880" s="59"/>
      <c r="BD880" s="59"/>
      <c r="BE880" s="84"/>
      <c r="BF880" s="84"/>
      <c r="BG880" s="84"/>
      <c r="BH880" s="84"/>
      <c r="BI880" s="85"/>
      <c r="BJ880" s="86"/>
      <c r="BK880" s="86"/>
      <c r="BL880" s="86"/>
      <c r="BM880" s="86"/>
      <c r="BN880" s="86"/>
      <c r="BO880" s="59"/>
      <c r="BP880" s="69"/>
      <c r="BQ880" s="92">
        <v>0</v>
      </c>
      <c r="BR880" s="93">
        <v>0</v>
      </c>
      <c r="BS880" s="94" t="str">
        <f t="shared" si="140"/>
        <v/>
      </c>
      <c r="BT880" s="95">
        <v>0</v>
      </c>
      <c r="BU880" s="101" t="str">
        <f t="shared" si="141"/>
        <v/>
      </c>
      <c r="BV880" s="102" t="str">
        <f t="shared" si="149"/>
        <v>-</v>
      </c>
      <c r="BW880" s="103"/>
      <c r="BX880" s="104" t="str">
        <f t="shared" si="150"/>
        <v>-</v>
      </c>
      <c r="BY880" s="105"/>
      <c r="BZ880" s="103"/>
      <c r="CA880" s="106"/>
      <c r="CB880" s="107"/>
      <c r="CC880" s="112"/>
      <c r="CD880" s="106"/>
      <c r="CE880" s="103"/>
      <c r="CF880" s="113"/>
      <c r="CG880" s="114"/>
    </row>
    <row r="881" spans="1:85">
      <c r="A881" s="53" t="str">
        <f t="shared" si="146"/>
        <v>--</v>
      </c>
      <c r="B881" s="47" t="str">
        <f t="shared" si="147"/>
        <v>-</v>
      </c>
      <c r="C881" s="153"/>
      <c r="D881" s="49"/>
      <c r="E881" s="50"/>
      <c r="F881" s="51"/>
      <c r="G881" s="59"/>
      <c r="H881" s="51"/>
      <c r="I881" s="59"/>
      <c r="J881" s="60" t="str">
        <f>IF(ISBLANK(H881),"",IFERROR(VLOOKUP(B881,'Np PL4 Stock'!$A:$D,4,FALSE),""))</f>
        <v/>
      </c>
      <c r="K881" s="61" t="str">
        <f>IF(ISBLANK(H881),"",SUMIF('Np PL4 Stock'!$A:$A,B881,'Np PL4 Stock'!$N:$N))</f>
        <v/>
      </c>
      <c r="L881" s="62" t="str">
        <f>IF(ISBLANK(H881),"",VLOOKUP(LEFT(B881,5),Unit!A:B,2,FALSE))</f>
        <v/>
      </c>
      <c r="M881" s="63" t="str">
        <f>IF(ISBLANK(H881),"",IFERROR(VLOOKUP(B881,'Np PL4 Stock'!$A:$T,20,FALSE),""))</f>
        <v/>
      </c>
      <c r="N881" s="63" t="str">
        <f>IF(ISBLANK(H881),"",IFERROR(VLOOKUP(B881,'Np PL4 Stock'!$A:$U,21,FALSE),""))</f>
        <v/>
      </c>
      <c r="O881" s="62" t="str">
        <f t="shared" si="139"/>
        <v/>
      </c>
      <c r="P881" s="62" t="str">
        <f>IFERROR((SUMIFS(BS:BS,A:A,A881))/(L881*10^3),"")</f>
        <v/>
      </c>
      <c r="Q881" s="67" t="str">
        <f t="shared" si="148"/>
        <v/>
      </c>
      <c r="R881" s="67" t="str">
        <f>IFERROR(SUM(SUMIF(B:B,B881,BS:BS),SUMIF(B:B,B881,BT:BT))/(K881*10^6),"")</f>
        <v/>
      </c>
      <c r="S881" s="59"/>
      <c r="T881" s="147"/>
      <c r="U881" s="147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73"/>
      <c r="AG881" s="73"/>
      <c r="AH881" s="73"/>
      <c r="AI881" s="73"/>
      <c r="AJ881" s="73"/>
      <c r="AK881" s="73"/>
      <c r="AL881" s="77" t="str">
        <f>IF(ISBLANK(S881),"",IF(AJ881="Fail","Fail",IF(E881="PL4",IF(AND(T881&gt;STD_01122025!$D$3,U881&lt;STD_01122025!$D$4,OR(AF881="ND",AF881&lt;STD_01122025!$D$7),AH881="ND"),"Pass","Fail"),IF(E881="PL12",IF(AND(S881&lt;STD_01122025!$F$2,T881&gt;STD_01122025!$F$3,U881&lt;STD_01122025!$F$4,V881&gt;STD_01122025!$F$5,X881&gt;STD_01122025!$F$6,OR(AF881="ND",AF881&lt;STD_01122025!$F$7),AH881="ND"),"Pass","Fail"),IF(E881="SuperPL",IF(AND(T881&gt;STD_01122025!$H$3,U881&lt;STD_01122025!$H$4,V881&gt;STD_01122025!$H$5,X881&gt;STD_01122025!$H$6,OR(AF881="ND",AF881&lt;STD_01122025!$H$7),AH881="ND"),"Pass","Fail"),IF(E881="Flight",IF(AND(T881&gt;STD_01122025!$J$3,U881&lt;STD_01122025!$J$4,X881&gt;STD_01122025!$J$6,OR(AF881="ND",AF881&lt;STD_01122025!$J$7),AH881="ND"),"Pass","Fail"),""))))))</f>
        <v/>
      </c>
      <c r="AM881" s="62" t="str">
        <f>IF(ISBLANK(B881),"",IFERROR(IF(VLOOKUP(B881,'Np PL4 Stock'!$A:$J,10,FALSE)="Np4",D881-VLOOKUP(B881,'Np PL4 Stock'!$A:$E,5,FALSE),D881-VLOOKUP(B881,'Np PL4 Stock'!$A:$E,5,FALSE)-1),""))</f>
        <v/>
      </c>
      <c r="AN881" s="147"/>
      <c r="AO881" s="147"/>
      <c r="AP881" s="59"/>
      <c r="AQ881" s="59"/>
      <c r="AR881" s="59"/>
      <c r="AS881" s="59"/>
      <c r="AT881" s="73"/>
      <c r="AU881" s="73"/>
      <c r="AV881" s="73"/>
      <c r="AW881" s="73"/>
      <c r="AX881" s="84"/>
      <c r="AY881" s="59"/>
      <c r="AZ881" s="59"/>
      <c r="BA881" s="59"/>
      <c r="BB881" s="59"/>
      <c r="BC881" s="59"/>
      <c r="BD881" s="59"/>
      <c r="BE881" s="84"/>
      <c r="BF881" s="84"/>
      <c r="BG881" s="84"/>
      <c r="BH881" s="84"/>
      <c r="BI881" s="85"/>
      <c r="BJ881" s="86"/>
      <c r="BK881" s="86"/>
      <c r="BL881" s="86"/>
      <c r="BM881" s="86"/>
      <c r="BN881" s="86"/>
      <c r="BO881" s="59"/>
      <c r="BP881" s="69"/>
      <c r="BQ881" s="92">
        <v>0</v>
      </c>
      <c r="BR881" s="93">
        <v>0</v>
      </c>
      <c r="BS881" s="94" t="str">
        <f t="shared" si="140"/>
        <v/>
      </c>
      <c r="BT881" s="95">
        <v>0</v>
      </c>
      <c r="BU881" s="101" t="str">
        <f t="shared" si="141"/>
        <v/>
      </c>
      <c r="BV881" s="102" t="str">
        <f t="shared" si="149"/>
        <v>-</v>
      </c>
      <c r="BW881" s="103"/>
      <c r="BX881" s="104" t="str">
        <f t="shared" si="150"/>
        <v>-</v>
      </c>
      <c r="BY881" s="105"/>
      <c r="BZ881" s="103"/>
      <c r="CA881" s="106"/>
      <c r="CB881" s="107"/>
      <c r="CC881" s="112"/>
      <c r="CD881" s="106"/>
      <c r="CE881" s="103"/>
      <c r="CF881" s="113"/>
      <c r="CG881" s="114"/>
    </row>
    <row r="882" spans="1:85">
      <c r="A882" s="53" t="str">
        <f t="shared" si="146"/>
        <v>--</v>
      </c>
      <c r="B882" s="47" t="str">
        <f t="shared" si="147"/>
        <v>-</v>
      </c>
      <c r="C882" s="153"/>
      <c r="D882" s="49"/>
      <c r="E882" s="50"/>
      <c r="F882" s="51"/>
      <c r="G882" s="59"/>
      <c r="H882" s="51"/>
      <c r="I882" s="59"/>
      <c r="J882" s="60" t="str">
        <f>IF(ISBLANK(H882),"",IFERROR(VLOOKUP(B882,'Np PL4 Stock'!$A:$D,4,FALSE),""))</f>
        <v/>
      </c>
      <c r="K882" s="61" t="str">
        <f>IF(ISBLANK(H882),"",SUMIF('Np PL4 Stock'!$A:$A,B882,'Np PL4 Stock'!$N:$N))</f>
        <v/>
      </c>
      <c r="L882" s="62" t="str">
        <f>IF(ISBLANK(H882),"",VLOOKUP(LEFT(B882,5),Unit!A:B,2,FALSE))</f>
        <v/>
      </c>
      <c r="M882" s="63" t="str">
        <f>IF(ISBLANK(H882),"",IFERROR(VLOOKUP(B882,'Np PL4 Stock'!$A:$T,20,FALSE),""))</f>
        <v/>
      </c>
      <c r="N882" s="63" t="str">
        <f>IF(ISBLANK(H882),"",IFERROR(VLOOKUP(B882,'Np PL4 Stock'!$A:$U,21,FALSE),""))</f>
        <v/>
      </c>
      <c r="O882" s="62" t="str">
        <f t="shared" si="139"/>
        <v/>
      </c>
      <c r="P882" s="62" t="str">
        <f>IFERROR((SUMIFS(BS:BS,A:A,A882))/(L882*10^3),"")</f>
        <v/>
      </c>
      <c r="Q882" s="67" t="str">
        <f t="shared" si="148"/>
        <v/>
      </c>
      <c r="R882" s="67" t="str">
        <f>IFERROR(SUM(SUMIF(B:B,B882,BS:BS),SUMIF(B:B,B882,BT:BT))/(K882*10^6),"")</f>
        <v/>
      </c>
      <c r="S882" s="59"/>
      <c r="T882" s="147"/>
      <c r="U882" s="147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73"/>
      <c r="AG882" s="73"/>
      <c r="AH882" s="73"/>
      <c r="AI882" s="73"/>
      <c r="AJ882" s="73"/>
      <c r="AK882" s="73"/>
      <c r="AL882" s="77" t="str">
        <f>IF(ISBLANK(S882),"",IF(AJ882="Fail","Fail",IF(E882="PL4",IF(AND(T882&gt;STD_01122025!$D$3,U882&lt;STD_01122025!$D$4,OR(AF882="ND",AF882&lt;STD_01122025!$D$7),AH882="ND"),"Pass","Fail"),IF(E882="PL12",IF(AND(S882&lt;STD_01122025!$F$2,T882&gt;STD_01122025!$F$3,U882&lt;STD_01122025!$F$4,V882&gt;STD_01122025!$F$5,X882&gt;STD_01122025!$F$6,OR(AF882="ND",AF882&lt;STD_01122025!$F$7),AH882="ND"),"Pass","Fail"),IF(E882="SuperPL",IF(AND(T882&gt;STD_01122025!$H$3,U882&lt;STD_01122025!$H$4,V882&gt;STD_01122025!$H$5,X882&gt;STD_01122025!$H$6,OR(AF882="ND",AF882&lt;STD_01122025!$H$7),AH882="ND"),"Pass","Fail"),IF(E882="Flight",IF(AND(T882&gt;STD_01122025!$J$3,U882&lt;STD_01122025!$J$4,X882&gt;STD_01122025!$J$6,OR(AF882="ND",AF882&lt;STD_01122025!$J$7),AH882="ND"),"Pass","Fail"),""))))))</f>
        <v/>
      </c>
      <c r="AM882" s="62" t="str">
        <f>IF(ISBLANK(B882),"",IFERROR(IF(VLOOKUP(B882,'Np PL4 Stock'!$A:$J,10,FALSE)="Np4",D882-VLOOKUP(B882,'Np PL4 Stock'!$A:$E,5,FALSE),D882-VLOOKUP(B882,'Np PL4 Stock'!$A:$E,5,FALSE)-1),""))</f>
        <v/>
      </c>
      <c r="AN882" s="147"/>
      <c r="AO882" s="147"/>
      <c r="AP882" s="59"/>
      <c r="AQ882" s="59"/>
      <c r="AR882" s="59"/>
      <c r="AS882" s="59"/>
      <c r="AT882" s="73"/>
      <c r="AU882" s="73"/>
      <c r="AV882" s="73"/>
      <c r="AW882" s="73"/>
      <c r="AX882" s="84"/>
      <c r="AY882" s="59"/>
      <c r="AZ882" s="59"/>
      <c r="BA882" s="59"/>
      <c r="BB882" s="59"/>
      <c r="BC882" s="59"/>
      <c r="BD882" s="59"/>
      <c r="BE882" s="84"/>
      <c r="BF882" s="84"/>
      <c r="BG882" s="84"/>
      <c r="BH882" s="84"/>
      <c r="BI882" s="85"/>
      <c r="BJ882" s="86"/>
      <c r="BK882" s="86"/>
      <c r="BL882" s="86"/>
      <c r="BM882" s="86"/>
      <c r="BN882" s="86"/>
      <c r="BO882" s="59"/>
      <c r="BP882" s="69"/>
      <c r="BQ882" s="92">
        <v>0</v>
      </c>
      <c r="BR882" s="93">
        <v>0</v>
      </c>
      <c r="BS882" s="94" t="str">
        <f t="shared" si="140"/>
        <v/>
      </c>
      <c r="BT882" s="95">
        <v>0</v>
      </c>
      <c r="BU882" s="101" t="str">
        <f t="shared" si="141"/>
        <v/>
      </c>
      <c r="BV882" s="102" t="str">
        <f t="shared" si="149"/>
        <v>-</v>
      </c>
      <c r="BW882" s="103"/>
      <c r="BX882" s="104" t="str">
        <f t="shared" si="150"/>
        <v>-</v>
      </c>
      <c r="BY882" s="105"/>
      <c r="BZ882" s="103"/>
      <c r="CA882" s="106"/>
      <c r="CB882" s="107"/>
      <c r="CC882" s="112"/>
      <c r="CD882" s="106"/>
      <c r="CE882" s="103"/>
      <c r="CF882" s="113"/>
      <c r="CG882" s="114"/>
    </row>
    <row r="883" spans="1:85">
      <c r="A883" s="53" t="str">
        <f t="shared" si="146"/>
        <v>--</v>
      </c>
      <c r="B883" s="47" t="str">
        <f t="shared" si="147"/>
        <v>-</v>
      </c>
      <c r="C883" s="153"/>
      <c r="D883" s="49"/>
      <c r="E883" s="50"/>
      <c r="F883" s="51"/>
      <c r="G883" s="59"/>
      <c r="H883" s="51"/>
      <c r="I883" s="59"/>
      <c r="J883" s="60" t="str">
        <f>IF(ISBLANK(H883),"",IFERROR(VLOOKUP(B883,'Np PL4 Stock'!$A:$D,4,FALSE),""))</f>
        <v/>
      </c>
      <c r="K883" s="61" t="str">
        <f>IF(ISBLANK(H883),"",SUMIF('Np PL4 Stock'!$A:$A,B883,'Np PL4 Stock'!$N:$N))</f>
        <v/>
      </c>
      <c r="L883" s="62" t="str">
        <f>IF(ISBLANK(H883),"",VLOOKUP(LEFT(B883,5),Unit!A:B,2,FALSE))</f>
        <v/>
      </c>
      <c r="M883" s="63" t="str">
        <f>IF(ISBLANK(H883),"",IFERROR(VLOOKUP(B883,'Np PL4 Stock'!$A:$T,20,FALSE),""))</f>
        <v/>
      </c>
      <c r="N883" s="63" t="str">
        <f>IF(ISBLANK(H883),"",IFERROR(VLOOKUP(B883,'Np PL4 Stock'!$A:$U,21,FALSE),""))</f>
        <v/>
      </c>
      <c r="O883" s="62" t="str">
        <f t="shared" si="139"/>
        <v/>
      </c>
      <c r="P883" s="62" t="str">
        <f>IFERROR((SUMIFS(BS:BS,A:A,A883))/(L883*10^3),"")</f>
        <v/>
      </c>
      <c r="Q883" s="67" t="str">
        <f t="shared" si="148"/>
        <v/>
      </c>
      <c r="R883" s="67" t="str">
        <f>IFERROR(SUM(SUMIF(B:B,B883,BS:BS),SUMIF(B:B,B883,BT:BT))/(K883*10^6),"")</f>
        <v/>
      </c>
      <c r="S883" s="59"/>
      <c r="T883" s="147"/>
      <c r="U883" s="147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73"/>
      <c r="AG883" s="73"/>
      <c r="AH883" s="73"/>
      <c r="AI883" s="73"/>
      <c r="AJ883" s="73"/>
      <c r="AK883" s="73"/>
      <c r="AL883" s="77" t="str">
        <f>IF(ISBLANK(S883),"",IF(AJ883="Fail","Fail",IF(E883="PL4",IF(AND(T883&gt;STD_01122025!$D$3,U883&lt;STD_01122025!$D$4,OR(AF883="ND",AF883&lt;STD_01122025!$D$7),AH883="ND"),"Pass","Fail"),IF(E883="PL12",IF(AND(S883&lt;STD_01122025!$F$2,T883&gt;STD_01122025!$F$3,U883&lt;STD_01122025!$F$4,V883&gt;STD_01122025!$F$5,X883&gt;STD_01122025!$F$6,OR(AF883="ND",AF883&lt;STD_01122025!$F$7),AH883="ND"),"Pass","Fail"),IF(E883="SuperPL",IF(AND(T883&gt;STD_01122025!$H$3,U883&lt;STD_01122025!$H$4,V883&gt;STD_01122025!$H$5,X883&gt;STD_01122025!$H$6,OR(AF883="ND",AF883&lt;STD_01122025!$H$7),AH883="ND"),"Pass","Fail"),IF(E883="Flight",IF(AND(T883&gt;STD_01122025!$J$3,U883&lt;STD_01122025!$J$4,X883&gt;STD_01122025!$J$6,OR(AF883="ND",AF883&lt;STD_01122025!$J$7),AH883="ND"),"Pass","Fail"),""))))))</f>
        <v/>
      </c>
      <c r="AM883" s="62" t="str">
        <f>IF(ISBLANK(B883),"",IFERROR(IF(VLOOKUP(B883,'Np PL4 Stock'!$A:$J,10,FALSE)="Np4",D883-VLOOKUP(B883,'Np PL4 Stock'!$A:$E,5,FALSE),D883-VLOOKUP(B883,'Np PL4 Stock'!$A:$E,5,FALSE)-1),""))</f>
        <v/>
      </c>
      <c r="AN883" s="147"/>
      <c r="AO883" s="147"/>
      <c r="AP883" s="59"/>
      <c r="AQ883" s="59"/>
      <c r="AR883" s="59"/>
      <c r="AS883" s="59"/>
      <c r="AT883" s="73"/>
      <c r="AU883" s="73"/>
      <c r="AV883" s="73"/>
      <c r="AW883" s="73"/>
      <c r="AX883" s="84"/>
      <c r="AY883" s="59"/>
      <c r="AZ883" s="59"/>
      <c r="BA883" s="59"/>
      <c r="BB883" s="59"/>
      <c r="BC883" s="59"/>
      <c r="BD883" s="59"/>
      <c r="BE883" s="84"/>
      <c r="BF883" s="84"/>
      <c r="BG883" s="84"/>
      <c r="BH883" s="84"/>
      <c r="BI883" s="85"/>
      <c r="BJ883" s="86"/>
      <c r="BK883" s="86"/>
      <c r="BL883" s="86"/>
      <c r="BM883" s="86"/>
      <c r="BN883" s="86"/>
      <c r="BO883" s="59"/>
      <c r="BP883" s="69"/>
      <c r="BQ883" s="92">
        <v>0</v>
      </c>
      <c r="BR883" s="93">
        <v>0</v>
      </c>
      <c r="BS883" s="94" t="str">
        <f t="shared" si="140"/>
        <v/>
      </c>
      <c r="BT883" s="95">
        <v>0</v>
      </c>
      <c r="BU883" s="101" t="str">
        <f t="shared" si="141"/>
        <v/>
      </c>
      <c r="BV883" s="102" t="str">
        <f t="shared" si="149"/>
        <v>-</v>
      </c>
      <c r="BW883" s="103"/>
      <c r="BX883" s="104" t="str">
        <f t="shared" si="150"/>
        <v>-</v>
      </c>
      <c r="BY883" s="105"/>
      <c r="BZ883" s="103"/>
      <c r="CA883" s="106"/>
      <c r="CB883" s="107"/>
      <c r="CC883" s="112"/>
      <c r="CD883" s="106"/>
      <c r="CE883" s="103"/>
      <c r="CF883" s="113"/>
      <c r="CG883" s="114"/>
    </row>
    <row r="884" spans="1:85">
      <c r="A884" s="53" t="str">
        <f t="shared" si="146"/>
        <v>--</v>
      </c>
      <c r="B884" s="47" t="str">
        <f t="shared" si="147"/>
        <v>-</v>
      </c>
      <c r="C884" s="153"/>
      <c r="D884" s="49"/>
      <c r="E884" s="50"/>
      <c r="F884" s="51"/>
      <c r="G884" s="59"/>
      <c r="H884" s="51"/>
      <c r="I884" s="59"/>
      <c r="J884" s="60" t="str">
        <f>IF(ISBLANK(H884),"",IFERROR(VLOOKUP(B884,'Np PL4 Stock'!$A:$D,4,FALSE),""))</f>
        <v/>
      </c>
      <c r="K884" s="61" t="str">
        <f>IF(ISBLANK(H884),"",SUMIF('Np PL4 Stock'!$A:$A,B884,'Np PL4 Stock'!$N:$N))</f>
        <v/>
      </c>
      <c r="L884" s="62" t="str">
        <f>IF(ISBLANK(H884),"",VLOOKUP(LEFT(B884,5),Unit!A:B,2,FALSE))</f>
        <v/>
      </c>
      <c r="M884" s="63" t="str">
        <f>IF(ISBLANK(H884),"",IFERROR(VLOOKUP(B884,'Np PL4 Stock'!$A:$T,20,FALSE),""))</f>
        <v/>
      </c>
      <c r="N884" s="63" t="str">
        <f>IF(ISBLANK(H884),"",IFERROR(VLOOKUP(B884,'Np PL4 Stock'!$A:$U,21,FALSE),""))</f>
        <v/>
      </c>
      <c r="O884" s="62" t="str">
        <f t="shared" si="139"/>
        <v/>
      </c>
      <c r="P884" s="62" t="str">
        <f>IFERROR((SUMIFS(BS:BS,A:A,A884))/(L884*10^3),"")</f>
        <v/>
      </c>
      <c r="Q884" s="67" t="str">
        <f t="shared" si="148"/>
        <v/>
      </c>
      <c r="R884" s="67" t="str">
        <f>IFERROR(SUM(SUMIF(B:B,B884,BS:BS),SUMIF(B:B,B884,BT:BT))/(K884*10^6),"")</f>
        <v/>
      </c>
      <c r="S884" s="59"/>
      <c r="T884" s="147"/>
      <c r="U884" s="147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73"/>
      <c r="AG884" s="73"/>
      <c r="AH884" s="73"/>
      <c r="AI884" s="73"/>
      <c r="AJ884" s="73"/>
      <c r="AK884" s="73"/>
      <c r="AL884" s="77" t="str">
        <f>IF(ISBLANK(S884),"",IF(AJ884="Fail","Fail",IF(E884="PL4",IF(AND(T884&gt;STD_01122025!$D$3,U884&lt;STD_01122025!$D$4,OR(AF884="ND",AF884&lt;STD_01122025!$D$7),AH884="ND"),"Pass","Fail"),IF(E884="PL12",IF(AND(S884&lt;STD_01122025!$F$2,T884&gt;STD_01122025!$F$3,U884&lt;STD_01122025!$F$4,V884&gt;STD_01122025!$F$5,X884&gt;STD_01122025!$F$6,OR(AF884="ND",AF884&lt;STD_01122025!$F$7),AH884="ND"),"Pass","Fail"),IF(E884="SuperPL",IF(AND(T884&gt;STD_01122025!$H$3,U884&lt;STD_01122025!$H$4,V884&gt;STD_01122025!$H$5,X884&gt;STD_01122025!$H$6,OR(AF884="ND",AF884&lt;STD_01122025!$H$7),AH884="ND"),"Pass","Fail"),IF(E884="Flight",IF(AND(T884&gt;STD_01122025!$J$3,U884&lt;STD_01122025!$J$4,X884&gt;STD_01122025!$J$6,OR(AF884="ND",AF884&lt;STD_01122025!$J$7),AH884="ND"),"Pass","Fail"),""))))))</f>
        <v/>
      </c>
      <c r="AM884" s="62" t="str">
        <f>IF(ISBLANK(B884),"",IFERROR(IF(VLOOKUP(B884,'Np PL4 Stock'!$A:$J,10,FALSE)="Np4",D884-VLOOKUP(B884,'Np PL4 Stock'!$A:$E,5,FALSE),D884-VLOOKUP(B884,'Np PL4 Stock'!$A:$E,5,FALSE)-1),""))</f>
        <v/>
      </c>
      <c r="AN884" s="147"/>
      <c r="AO884" s="147"/>
      <c r="AP884" s="59"/>
      <c r="AQ884" s="59"/>
      <c r="AR884" s="59"/>
      <c r="AS884" s="59"/>
      <c r="AT884" s="73"/>
      <c r="AU884" s="73"/>
      <c r="AV884" s="73"/>
      <c r="AW884" s="73"/>
      <c r="AX884" s="84"/>
      <c r="AY884" s="59"/>
      <c r="AZ884" s="59"/>
      <c r="BA884" s="59"/>
      <c r="BB884" s="59"/>
      <c r="BC884" s="59"/>
      <c r="BD884" s="59"/>
      <c r="BE884" s="84"/>
      <c r="BF884" s="84"/>
      <c r="BG884" s="84"/>
      <c r="BH884" s="84"/>
      <c r="BI884" s="85"/>
      <c r="BJ884" s="86"/>
      <c r="BK884" s="86"/>
      <c r="BL884" s="86"/>
      <c r="BM884" s="86"/>
      <c r="BN884" s="86"/>
      <c r="BO884" s="59"/>
      <c r="BP884" s="69"/>
      <c r="BQ884" s="93">
        <v>0</v>
      </c>
      <c r="BR884" s="93">
        <v>0</v>
      </c>
      <c r="BS884" s="94" t="str">
        <f t="shared" si="140"/>
        <v/>
      </c>
      <c r="BT884" s="95">
        <v>0</v>
      </c>
      <c r="BU884" s="101" t="str">
        <f t="shared" si="141"/>
        <v/>
      </c>
      <c r="BV884" s="102" t="str">
        <f t="shared" si="149"/>
        <v>-</v>
      </c>
      <c r="BW884" s="103"/>
      <c r="BX884" s="104" t="str">
        <f t="shared" si="150"/>
        <v>-</v>
      </c>
      <c r="BY884" s="105"/>
      <c r="BZ884" s="103"/>
      <c r="CA884" s="106"/>
      <c r="CB884" s="107"/>
      <c r="CC884" s="112"/>
      <c r="CD884" s="106"/>
      <c r="CE884" s="103"/>
      <c r="CF884" s="113"/>
      <c r="CG884" s="114"/>
    </row>
    <row r="885" spans="1:85">
      <c r="A885" s="53" t="str">
        <f t="shared" si="146"/>
        <v>--</v>
      </c>
      <c r="B885" s="47" t="str">
        <f t="shared" si="147"/>
        <v>-</v>
      </c>
      <c r="C885" s="153"/>
      <c r="D885" s="49"/>
      <c r="E885" s="50"/>
      <c r="F885" s="51"/>
      <c r="G885" s="59"/>
      <c r="H885" s="51"/>
      <c r="I885" s="59"/>
      <c r="J885" s="60" t="str">
        <f>IF(ISBLANK(H885),"",IFERROR(VLOOKUP(B885,'Np PL4 Stock'!$A:$D,4,FALSE),""))</f>
        <v/>
      </c>
      <c r="K885" s="61" t="str">
        <f>IF(ISBLANK(H885),"",SUMIF('Np PL4 Stock'!$A:$A,B885,'Np PL4 Stock'!$N:$N))</f>
        <v/>
      </c>
      <c r="L885" s="62" t="str">
        <f>IF(ISBLANK(H885),"",VLOOKUP(LEFT(B885,5),Unit!A:B,2,FALSE))</f>
        <v/>
      </c>
      <c r="M885" s="63" t="str">
        <f>IF(ISBLANK(H885),"",IFERROR(VLOOKUP(B885,'Np PL4 Stock'!$A:$T,20,FALSE),""))</f>
        <v/>
      </c>
      <c r="N885" s="63" t="str">
        <f>IF(ISBLANK(H885),"",IFERROR(VLOOKUP(B885,'Np PL4 Stock'!$A:$U,21,FALSE),""))</f>
        <v/>
      </c>
      <c r="O885" s="62" t="str">
        <f t="shared" si="139"/>
        <v/>
      </c>
      <c r="P885" s="62" t="str">
        <f>IFERROR((SUMIFS(BS:BS,A:A,A885))/(L885*10^3),"")</f>
        <v/>
      </c>
      <c r="Q885" s="67" t="str">
        <f t="shared" si="148"/>
        <v/>
      </c>
      <c r="R885" s="67" t="str">
        <f>IFERROR(SUM(SUMIF(B:B,B885,BS:BS),SUMIF(B:B,B885,BT:BT))/(K885*10^6),"")</f>
        <v/>
      </c>
      <c r="S885" s="59"/>
      <c r="T885" s="147"/>
      <c r="U885" s="147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73"/>
      <c r="AG885" s="73"/>
      <c r="AH885" s="73"/>
      <c r="AI885" s="73"/>
      <c r="AJ885" s="73"/>
      <c r="AK885" s="73"/>
      <c r="AL885" s="77" t="str">
        <f>IF(ISBLANK(S885),"",IF(AJ885="Fail","Fail",IF(E885="PL4",IF(AND(T885&gt;STD_01122025!$D$3,U885&lt;STD_01122025!$D$4,OR(AF885="ND",AF885&lt;STD_01122025!$D$7),AH885="ND"),"Pass","Fail"),IF(E885="PL12",IF(AND(S885&lt;STD_01122025!$F$2,T885&gt;STD_01122025!$F$3,U885&lt;STD_01122025!$F$4,V885&gt;STD_01122025!$F$5,X885&gt;STD_01122025!$F$6,OR(AF885="ND",AF885&lt;STD_01122025!$F$7),AH885="ND"),"Pass","Fail"),IF(E885="SuperPL",IF(AND(T885&gt;STD_01122025!$H$3,U885&lt;STD_01122025!$H$4,V885&gt;STD_01122025!$H$5,X885&gt;STD_01122025!$H$6,OR(AF885="ND",AF885&lt;STD_01122025!$H$7),AH885="ND"),"Pass","Fail"),IF(E885="Flight",IF(AND(T885&gt;STD_01122025!$J$3,U885&lt;STD_01122025!$J$4,X885&gt;STD_01122025!$J$6,OR(AF885="ND",AF885&lt;STD_01122025!$J$7),AH885="ND"),"Pass","Fail"),""))))))</f>
        <v/>
      </c>
      <c r="AM885" s="62" t="str">
        <f>IF(ISBLANK(B885),"",IFERROR(IF(VLOOKUP(B885,'Np PL4 Stock'!$A:$J,10,FALSE)="Np4",D885-VLOOKUP(B885,'Np PL4 Stock'!$A:$E,5,FALSE),D885-VLOOKUP(B885,'Np PL4 Stock'!$A:$E,5,FALSE)-1),""))</f>
        <v/>
      </c>
      <c r="AN885" s="147"/>
      <c r="AO885" s="147"/>
      <c r="AP885" s="59"/>
      <c r="AQ885" s="59"/>
      <c r="AR885" s="59"/>
      <c r="AS885" s="59"/>
      <c r="AT885" s="73"/>
      <c r="AU885" s="73"/>
      <c r="AV885" s="73"/>
      <c r="AW885" s="73"/>
      <c r="AX885" s="84"/>
      <c r="AY885" s="59"/>
      <c r="AZ885" s="59"/>
      <c r="BA885" s="59"/>
      <c r="BB885" s="59"/>
      <c r="BC885" s="59"/>
      <c r="BD885" s="59"/>
      <c r="BE885" s="84"/>
      <c r="BF885" s="84"/>
      <c r="BG885" s="84"/>
      <c r="BH885" s="84"/>
      <c r="BI885" s="85"/>
      <c r="BJ885" s="86"/>
      <c r="BK885" s="86"/>
      <c r="BL885" s="86"/>
      <c r="BM885" s="86"/>
      <c r="BN885" s="86"/>
      <c r="BO885" s="59"/>
      <c r="BP885" s="69"/>
      <c r="BQ885" s="93">
        <v>0</v>
      </c>
      <c r="BR885" s="93">
        <v>0</v>
      </c>
      <c r="BS885" s="94" t="str">
        <f t="shared" si="140"/>
        <v/>
      </c>
      <c r="BT885" s="95">
        <v>0</v>
      </c>
      <c r="BU885" s="101" t="str">
        <f t="shared" si="141"/>
        <v/>
      </c>
      <c r="BV885" s="102" t="str">
        <f t="shared" si="149"/>
        <v>-</v>
      </c>
      <c r="BW885" s="103"/>
      <c r="BX885" s="104" t="str">
        <f t="shared" si="150"/>
        <v>-</v>
      </c>
      <c r="BY885" s="105"/>
      <c r="BZ885" s="103"/>
      <c r="CA885" s="106"/>
      <c r="CB885" s="107"/>
      <c r="CC885" s="112"/>
      <c r="CD885" s="106"/>
      <c r="CE885" s="103"/>
      <c r="CF885" s="113"/>
      <c r="CG885" s="114"/>
    </row>
    <row r="886" spans="1:85">
      <c r="A886" s="53" t="str">
        <f t="shared" si="146"/>
        <v>--</v>
      </c>
      <c r="B886" s="47" t="str">
        <f t="shared" si="147"/>
        <v>-</v>
      </c>
      <c r="C886" s="153"/>
      <c r="D886" s="49"/>
      <c r="E886" s="50"/>
      <c r="F886" s="51"/>
      <c r="G886" s="59"/>
      <c r="H886" s="51"/>
      <c r="I886" s="59"/>
      <c r="J886" s="60" t="str">
        <f>IF(ISBLANK(H886),"",IFERROR(VLOOKUP(B886,'Np PL4 Stock'!$A:$D,4,FALSE),""))</f>
        <v/>
      </c>
      <c r="K886" s="61" t="str">
        <f>IF(ISBLANK(H886),"",SUMIF('Np PL4 Stock'!$A:$A,B886,'Np PL4 Stock'!$N:$N))</f>
        <v/>
      </c>
      <c r="L886" s="62" t="str">
        <f>IF(ISBLANK(H886),"",VLOOKUP(LEFT(B886,5),Unit!A:B,2,FALSE))</f>
        <v/>
      </c>
      <c r="M886" s="63" t="str">
        <f>IF(ISBLANK(H886),"",IFERROR(VLOOKUP(B886,'Np PL4 Stock'!$A:$T,20,FALSE),""))</f>
        <v/>
      </c>
      <c r="N886" s="63" t="str">
        <f>IF(ISBLANK(H886),"",IFERROR(VLOOKUP(B886,'Np PL4 Stock'!$A:$U,21,FALSE),""))</f>
        <v/>
      </c>
      <c r="O886" s="62" t="str">
        <f t="shared" si="139"/>
        <v/>
      </c>
      <c r="P886" s="62" t="str">
        <f>IFERROR((SUMIFS(BS:BS,A:A,A886))/(L886*10^3),"")</f>
        <v/>
      </c>
      <c r="Q886" s="67" t="str">
        <f t="shared" si="148"/>
        <v/>
      </c>
      <c r="R886" s="67" t="str">
        <f>IFERROR(SUM(SUMIF(B:B,B886,BS:BS),SUMIF(B:B,B886,BT:BT))/(K886*10^6),"")</f>
        <v/>
      </c>
      <c r="S886" s="59"/>
      <c r="T886" s="147"/>
      <c r="U886" s="147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73"/>
      <c r="AG886" s="73"/>
      <c r="AH886" s="73"/>
      <c r="AI886" s="73"/>
      <c r="AJ886" s="73"/>
      <c r="AK886" s="73"/>
      <c r="AL886" s="77" t="str">
        <f>IF(ISBLANK(S886),"",IF(AJ886="Fail","Fail",IF(E886="PL4",IF(AND(T886&gt;STD_01122025!$D$3,U886&lt;STD_01122025!$D$4,OR(AF886="ND",AF886&lt;STD_01122025!$D$7),AH886="ND"),"Pass","Fail"),IF(E886="PL12",IF(AND(S886&lt;STD_01122025!$F$2,T886&gt;STD_01122025!$F$3,U886&lt;STD_01122025!$F$4,V886&gt;STD_01122025!$F$5,X886&gt;STD_01122025!$F$6,OR(AF886="ND",AF886&lt;STD_01122025!$F$7),AH886="ND"),"Pass","Fail"),IF(E886="SuperPL",IF(AND(T886&gt;STD_01122025!$H$3,U886&lt;STD_01122025!$H$4,V886&gt;STD_01122025!$H$5,X886&gt;STD_01122025!$H$6,OR(AF886="ND",AF886&lt;STD_01122025!$H$7),AH886="ND"),"Pass","Fail"),IF(E886="Flight",IF(AND(T886&gt;STD_01122025!$J$3,U886&lt;STD_01122025!$J$4,X886&gt;STD_01122025!$J$6,OR(AF886="ND",AF886&lt;STD_01122025!$J$7),AH886="ND"),"Pass","Fail"),""))))))</f>
        <v/>
      </c>
      <c r="AM886" s="62" t="str">
        <f>IF(ISBLANK(B886),"",IFERROR(IF(VLOOKUP(B886,'Np PL4 Stock'!$A:$J,10,FALSE)="Np4",D886-VLOOKUP(B886,'Np PL4 Stock'!$A:$E,5,FALSE),D886-VLOOKUP(B886,'Np PL4 Stock'!$A:$E,5,FALSE)-1),""))</f>
        <v/>
      </c>
      <c r="AN886" s="147"/>
      <c r="AO886" s="147"/>
      <c r="AP886" s="59"/>
      <c r="AQ886" s="59"/>
      <c r="AR886" s="59"/>
      <c r="AS886" s="59"/>
      <c r="AT886" s="73"/>
      <c r="AU886" s="73"/>
      <c r="AV886" s="73"/>
      <c r="AW886" s="73"/>
      <c r="AX886" s="84"/>
      <c r="AY886" s="59"/>
      <c r="AZ886" s="59"/>
      <c r="BA886" s="59"/>
      <c r="BB886" s="59"/>
      <c r="BC886" s="59"/>
      <c r="BD886" s="59"/>
      <c r="BE886" s="84"/>
      <c r="BF886" s="84"/>
      <c r="BG886" s="84"/>
      <c r="BH886" s="84"/>
      <c r="BI886" s="85"/>
      <c r="BJ886" s="86"/>
      <c r="BK886" s="86"/>
      <c r="BL886" s="86"/>
      <c r="BM886" s="86"/>
      <c r="BN886" s="86"/>
      <c r="BO886" s="59"/>
      <c r="BP886" s="69"/>
      <c r="BQ886" s="93">
        <v>0</v>
      </c>
      <c r="BR886" s="93">
        <v>0</v>
      </c>
      <c r="BS886" s="94" t="str">
        <f t="shared" si="140"/>
        <v/>
      </c>
      <c r="BT886" s="95">
        <v>0</v>
      </c>
      <c r="BU886" s="101" t="str">
        <f t="shared" si="141"/>
        <v/>
      </c>
      <c r="BV886" s="102" t="str">
        <f t="shared" si="149"/>
        <v>-</v>
      </c>
      <c r="BW886" s="103"/>
      <c r="BX886" s="104" t="str">
        <f t="shared" si="150"/>
        <v>-</v>
      </c>
      <c r="BY886" s="105"/>
      <c r="BZ886" s="103"/>
      <c r="CA886" s="106"/>
      <c r="CB886" s="107"/>
      <c r="CC886" s="112"/>
      <c r="CD886" s="106"/>
      <c r="CE886" s="103"/>
      <c r="CF886" s="113"/>
      <c r="CG886" s="114"/>
    </row>
    <row r="887" spans="1:85">
      <c r="A887" s="53" t="str">
        <f t="shared" si="146"/>
        <v>--</v>
      </c>
      <c r="B887" s="47" t="str">
        <f t="shared" si="147"/>
        <v>-</v>
      </c>
      <c r="C887" s="153"/>
      <c r="D887" s="49"/>
      <c r="E887" s="50"/>
      <c r="F887" s="51"/>
      <c r="G887" s="59"/>
      <c r="H887" s="51"/>
      <c r="I887" s="59"/>
      <c r="J887" s="60" t="str">
        <f>IF(ISBLANK(H887),"",IFERROR(VLOOKUP(B887,'Np PL4 Stock'!$A:$D,4,FALSE),""))</f>
        <v/>
      </c>
      <c r="K887" s="61" t="str">
        <f>IF(ISBLANK(H887),"",SUMIF('Np PL4 Stock'!$A:$A,B887,'Np PL4 Stock'!$N:$N))</f>
        <v/>
      </c>
      <c r="L887" s="62" t="str">
        <f>IF(ISBLANK(H887),"",VLOOKUP(LEFT(B887,5),Unit!A:B,2,FALSE))</f>
        <v/>
      </c>
      <c r="M887" s="63" t="str">
        <f>IF(ISBLANK(H887),"",IFERROR(VLOOKUP(B887,'Np PL4 Stock'!$A:$T,20,FALSE),""))</f>
        <v/>
      </c>
      <c r="N887" s="63" t="str">
        <f>IF(ISBLANK(H887),"",IFERROR(VLOOKUP(B887,'Np PL4 Stock'!$A:$U,21,FALSE),""))</f>
        <v/>
      </c>
      <c r="O887" s="62" t="str">
        <f t="shared" si="139"/>
        <v/>
      </c>
      <c r="P887" s="62" t="str">
        <f>IFERROR((SUMIFS(BS:BS,A:A,A887))/(L887*10^3),"")</f>
        <v/>
      </c>
      <c r="Q887" s="67" t="str">
        <f t="shared" si="148"/>
        <v/>
      </c>
      <c r="R887" s="67" t="str">
        <f>IFERROR(SUM(SUMIF(B:B,B887,BS:BS),SUMIF(B:B,B887,BT:BT))/(K887*10^6),"")</f>
        <v/>
      </c>
      <c r="S887" s="59"/>
      <c r="T887" s="147"/>
      <c r="U887" s="147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73"/>
      <c r="AG887" s="73"/>
      <c r="AH887" s="73"/>
      <c r="AI887" s="73"/>
      <c r="AJ887" s="73"/>
      <c r="AK887" s="73"/>
      <c r="AL887" s="77" t="str">
        <f>IF(ISBLANK(S887),"",IF(AJ887="Fail","Fail",IF(E887="PL4",IF(AND(T887&gt;STD_01122025!$D$3,U887&lt;STD_01122025!$D$4,OR(AF887="ND",AF887&lt;STD_01122025!$D$7),AH887="ND"),"Pass","Fail"),IF(E887="PL12",IF(AND(S887&lt;STD_01122025!$F$2,T887&gt;STD_01122025!$F$3,U887&lt;STD_01122025!$F$4,V887&gt;STD_01122025!$F$5,X887&gt;STD_01122025!$F$6,OR(AF887="ND",AF887&lt;STD_01122025!$F$7),AH887="ND"),"Pass","Fail"),IF(E887="SuperPL",IF(AND(T887&gt;STD_01122025!$H$3,U887&lt;STD_01122025!$H$4,V887&gt;STD_01122025!$H$5,X887&gt;STD_01122025!$H$6,OR(AF887="ND",AF887&lt;STD_01122025!$H$7),AH887="ND"),"Pass","Fail"),IF(E887="Flight",IF(AND(T887&gt;STD_01122025!$J$3,U887&lt;STD_01122025!$J$4,X887&gt;STD_01122025!$J$6,OR(AF887="ND",AF887&lt;STD_01122025!$J$7),AH887="ND"),"Pass","Fail"),""))))))</f>
        <v/>
      </c>
      <c r="AM887" s="62" t="str">
        <f>IF(ISBLANK(B887),"",IFERROR(IF(VLOOKUP(B887,'Np PL4 Stock'!$A:$J,10,FALSE)="Np4",D887-VLOOKUP(B887,'Np PL4 Stock'!$A:$E,5,FALSE),D887-VLOOKUP(B887,'Np PL4 Stock'!$A:$E,5,FALSE)-1),""))</f>
        <v/>
      </c>
      <c r="AN887" s="147"/>
      <c r="AO887" s="147"/>
      <c r="AP887" s="59"/>
      <c r="AQ887" s="59"/>
      <c r="AR887" s="59"/>
      <c r="AS887" s="59"/>
      <c r="AT887" s="73"/>
      <c r="AU887" s="73"/>
      <c r="AV887" s="73"/>
      <c r="AW887" s="73"/>
      <c r="AX887" s="84"/>
      <c r="AY887" s="59"/>
      <c r="AZ887" s="59"/>
      <c r="BA887" s="59"/>
      <c r="BB887" s="59"/>
      <c r="BC887" s="59"/>
      <c r="BD887" s="59"/>
      <c r="BE887" s="84"/>
      <c r="BF887" s="84"/>
      <c r="BG887" s="84"/>
      <c r="BH887" s="84"/>
      <c r="BI887" s="85"/>
      <c r="BJ887" s="86"/>
      <c r="BK887" s="86"/>
      <c r="BL887" s="86"/>
      <c r="BM887" s="86"/>
      <c r="BN887" s="86"/>
      <c r="BO887" s="59"/>
      <c r="BP887" s="69"/>
      <c r="BQ887" s="93">
        <v>0</v>
      </c>
      <c r="BR887" s="93">
        <v>0</v>
      </c>
      <c r="BS887" s="94" t="str">
        <f t="shared" si="140"/>
        <v/>
      </c>
      <c r="BT887" s="95">
        <v>0</v>
      </c>
      <c r="BU887" s="101" t="str">
        <f t="shared" si="141"/>
        <v/>
      </c>
      <c r="BV887" s="102" t="str">
        <f t="shared" si="149"/>
        <v>-</v>
      </c>
      <c r="BW887" s="103"/>
      <c r="BX887" s="104" t="str">
        <f t="shared" si="150"/>
        <v>-</v>
      </c>
      <c r="BY887" s="105"/>
      <c r="BZ887" s="103"/>
      <c r="CA887" s="106"/>
      <c r="CB887" s="107"/>
      <c r="CC887" s="112"/>
      <c r="CD887" s="106"/>
      <c r="CE887" s="103"/>
      <c r="CF887" s="113"/>
      <c r="CG887" s="114"/>
    </row>
    <row r="888" spans="1:85">
      <c r="A888" s="53" t="str">
        <f t="shared" si="146"/>
        <v>--</v>
      </c>
      <c r="B888" s="47" t="str">
        <f t="shared" si="147"/>
        <v>-</v>
      </c>
      <c r="C888" s="153"/>
      <c r="D888" s="49"/>
      <c r="E888" s="50"/>
      <c r="F888" s="51"/>
      <c r="G888" s="59"/>
      <c r="H888" s="51"/>
      <c r="I888" s="59"/>
      <c r="J888" s="60" t="str">
        <f>IF(ISBLANK(H888),"",IFERROR(VLOOKUP(B888,'Np PL4 Stock'!$A:$D,4,FALSE),""))</f>
        <v/>
      </c>
      <c r="K888" s="61" t="str">
        <f>IF(ISBLANK(H888),"",SUMIF('Np PL4 Stock'!$A:$A,B888,'Np PL4 Stock'!$N:$N))</f>
        <v/>
      </c>
      <c r="L888" s="62" t="str">
        <f>IF(ISBLANK(H888),"",VLOOKUP(LEFT(B888,5),Unit!A:B,2,FALSE))</f>
        <v/>
      </c>
      <c r="M888" s="63" t="str">
        <f>IF(ISBLANK(H888),"",IFERROR(VLOOKUP(B888,'Np PL4 Stock'!$A:$T,20,FALSE),""))</f>
        <v/>
      </c>
      <c r="N888" s="63" t="str">
        <f>IF(ISBLANK(H888),"",IFERROR(VLOOKUP(B888,'Np PL4 Stock'!$A:$U,21,FALSE),""))</f>
        <v/>
      </c>
      <c r="O888" s="62" t="str">
        <f t="shared" si="139"/>
        <v/>
      </c>
      <c r="P888" s="62" t="str">
        <f>IFERROR((SUMIFS(BS:BS,A:A,A888))/(L888*10^3),"")</f>
        <v/>
      </c>
      <c r="Q888" s="67" t="str">
        <f t="shared" si="148"/>
        <v/>
      </c>
      <c r="R888" s="67" t="str">
        <f>IFERROR(SUM(SUMIF(B:B,B888,BS:BS),SUMIF(B:B,B888,BT:BT))/(K888*10^6),"")</f>
        <v/>
      </c>
      <c r="S888" s="59"/>
      <c r="T888" s="147"/>
      <c r="U888" s="147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73"/>
      <c r="AG888" s="73"/>
      <c r="AH888" s="73"/>
      <c r="AI888" s="73"/>
      <c r="AJ888" s="73"/>
      <c r="AK888" s="73"/>
      <c r="AL888" s="77" t="str">
        <f>IF(ISBLANK(S888),"",IF(AJ888="Fail","Fail",IF(E888="PL4",IF(AND(T888&gt;STD_01122025!$D$3,U888&lt;STD_01122025!$D$4,OR(AF888="ND",AF888&lt;STD_01122025!$D$7),AH888="ND"),"Pass","Fail"),IF(E888="PL12",IF(AND(S888&lt;STD_01122025!$F$2,T888&gt;STD_01122025!$F$3,U888&lt;STD_01122025!$F$4,V888&gt;STD_01122025!$F$5,X888&gt;STD_01122025!$F$6,OR(AF888="ND",AF888&lt;STD_01122025!$F$7),AH888="ND"),"Pass","Fail"),IF(E888="SuperPL",IF(AND(T888&gt;STD_01122025!$H$3,U888&lt;STD_01122025!$H$4,V888&gt;STD_01122025!$H$5,X888&gt;STD_01122025!$H$6,OR(AF888="ND",AF888&lt;STD_01122025!$H$7),AH888="ND"),"Pass","Fail"),IF(E888="Flight",IF(AND(T888&gt;STD_01122025!$J$3,U888&lt;STD_01122025!$J$4,X888&gt;STD_01122025!$J$6,OR(AF888="ND",AF888&lt;STD_01122025!$J$7),AH888="ND"),"Pass","Fail"),""))))))</f>
        <v/>
      </c>
      <c r="AM888" s="62" t="str">
        <f>IF(ISBLANK(B888),"",IFERROR(IF(VLOOKUP(B888,'Np PL4 Stock'!$A:$J,10,FALSE)="Np4",D888-VLOOKUP(B888,'Np PL4 Stock'!$A:$E,5,FALSE),D888-VLOOKUP(B888,'Np PL4 Stock'!$A:$E,5,FALSE)-1),""))</f>
        <v/>
      </c>
      <c r="AN888" s="147"/>
      <c r="AO888" s="147"/>
      <c r="AP888" s="59"/>
      <c r="AQ888" s="59"/>
      <c r="AR888" s="59"/>
      <c r="AS888" s="59"/>
      <c r="AT888" s="73"/>
      <c r="AU888" s="73"/>
      <c r="AV888" s="73"/>
      <c r="AW888" s="73"/>
      <c r="AX888" s="84"/>
      <c r="AY888" s="59"/>
      <c r="AZ888" s="59"/>
      <c r="BA888" s="59"/>
      <c r="BB888" s="59"/>
      <c r="BC888" s="59"/>
      <c r="BD888" s="59"/>
      <c r="BE888" s="84"/>
      <c r="BF888" s="84"/>
      <c r="BG888" s="84"/>
      <c r="BH888" s="84"/>
      <c r="BI888" s="85"/>
      <c r="BJ888" s="86"/>
      <c r="BK888" s="86"/>
      <c r="BL888" s="86"/>
      <c r="BM888" s="86"/>
      <c r="BN888" s="86"/>
      <c r="BO888" s="59"/>
      <c r="BP888" s="69"/>
      <c r="BQ888" s="92">
        <v>0</v>
      </c>
      <c r="BR888" s="92">
        <v>0</v>
      </c>
      <c r="BS888" s="94" t="str">
        <f t="shared" si="140"/>
        <v/>
      </c>
      <c r="BT888" s="95">
        <v>0</v>
      </c>
      <c r="BU888" s="101" t="str">
        <f t="shared" si="141"/>
        <v/>
      </c>
      <c r="BV888" s="102" t="str">
        <f t="shared" si="149"/>
        <v>-</v>
      </c>
      <c r="BW888" s="103"/>
      <c r="BX888" s="104" t="str">
        <f t="shared" si="150"/>
        <v>-</v>
      </c>
      <c r="BY888" s="105"/>
      <c r="BZ888" s="103"/>
      <c r="CA888" s="106"/>
      <c r="CB888" s="107"/>
      <c r="CC888" s="112"/>
      <c r="CD888" s="106"/>
      <c r="CE888" s="103"/>
      <c r="CF888" s="113"/>
      <c r="CG888" s="114"/>
    </row>
    <row r="889" spans="1:85">
      <c r="A889" s="53" t="str">
        <f t="shared" si="146"/>
        <v>--</v>
      </c>
      <c r="B889" s="47" t="str">
        <f t="shared" si="147"/>
        <v>-</v>
      </c>
      <c r="C889" s="153"/>
      <c r="D889" s="49"/>
      <c r="E889" s="50"/>
      <c r="F889" s="51"/>
      <c r="G889" s="59"/>
      <c r="H889" s="51"/>
      <c r="I889" s="59"/>
      <c r="J889" s="60" t="str">
        <f>IF(ISBLANK(H889),"",IFERROR(VLOOKUP(B889,'Np PL4 Stock'!$A:$D,4,FALSE),""))</f>
        <v/>
      </c>
      <c r="K889" s="61" t="str">
        <f>IF(ISBLANK(H889),"",SUMIF('Np PL4 Stock'!$A:$A,B889,'Np PL4 Stock'!$N:$N))</f>
        <v/>
      </c>
      <c r="L889" s="62" t="str">
        <f>IF(ISBLANK(H889),"",VLOOKUP(LEFT(B889,5),Unit!A:B,2,FALSE))</f>
        <v/>
      </c>
      <c r="M889" s="63" t="str">
        <f>IF(ISBLANK(H889),"",IFERROR(VLOOKUP(B889,'Np PL4 Stock'!$A:$T,20,FALSE),""))</f>
        <v/>
      </c>
      <c r="N889" s="63" t="str">
        <f>IF(ISBLANK(H889),"",IFERROR(VLOOKUP(B889,'Np PL4 Stock'!$A:$U,21,FALSE),""))</f>
        <v/>
      </c>
      <c r="O889" s="62" t="str">
        <f t="shared" si="139"/>
        <v/>
      </c>
      <c r="P889" s="62" t="str">
        <f>IFERROR((SUMIFS(BS:BS,A:A,A889))/(L889*10^3),"")</f>
        <v/>
      </c>
      <c r="Q889" s="67" t="str">
        <f t="shared" si="148"/>
        <v/>
      </c>
      <c r="R889" s="67" t="str">
        <f>IFERROR(SUM(SUMIF(B:B,B889,BS:BS),SUMIF(B:B,B889,BT:BT))/(K889*10^6),"")</f>
        <v/>
      </c>
      <c r="S889" s="59"/>
      <c r="T889" s="147"/>
      <c r="U889" s="147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73"/>
      <c r="AG889" s="73"/>
      <c r="AH889" s="73"/>
      <c r="AI889" s="73"/>
      <c r="AJ889" s="73"/>
      <c r="AK889" s="73"/>
      <c r="AL889" s="77" t="str">
        <f>IF(ISBLANK(S889),"",IF(AJ889="Fail","Fail",IF(E889="PL4",IF(AND(T889&gt;STD_01122025!$D$3,U889&lt;STD_01122025!$D$4,OR(AF889="ND",AF889&lt;STD_01122025!$D$7),AH889="ND"),"Pass","Fail"),IF(E889="PL12",IF(AND(S889&lt;STD_01122025!$F$2,T889&gt;STD_01122025!$F$3,U889&lt;STD_01122025!$F$4,V889&gt;STD_01122025!$F$5,X889&gt;STD_01122025!$F$6,OR(AF889="ND",AF889&lt;STD_01122025!$F$7),AH889="ND"),"Pass","Fail"),IF(E889="SuperPL",IF(AND(T889&gt;STD_01122025!$H$3,U889&lt;STD_01122025!$H$4,V889&gt;STD_01122025!$H$5,X889&gt;STD_01122025!$H$6,OR(AF889="ND",AF889&lt;STD_01122025!$H$7),AH889="ND"),"Pass","Fail"),IF(E889="Flight",IF(AND(T889&gt;STD_01122025!$J$3,U889&lt;STD_01122025!$J$4,X889&gt;STD_01122025!$J$6,OR(AF889="ND",AF889&lt;STD_01122025!$J$7),AH889="ND"),"Pass","Fail"),""))))))</f>
        <v/>
      </c>
      <c r="AM889" s="62" t="str">
        <f>IF(ISBLANK(B889),"",IFERROR(IF(VLOOKUP(B889,'Np PL4 Stock'!$A:$J,10,FALSE)="Np4",D889-VLOOKUP(B889,'Np PL4 Stock'!$A:$E,5,FALSE),D889-VLOOKUP(B889,'Np PL4 Stock'!$A:$E,5,FALSE)-1),""))</f>
        <v/>
      </c>
      <c r="AN889" s="147"/>
      <c r="AO889" s="147"/>
      <c r="AP889" s="59"/>
      <c r="AQ889" s="59"/>
      <c r="AR889" s="59"/>
      <c r="AS889" s="59"/>
      <c r="AT889" s="73"/>
      <c r="AU889" s="73"/>
      <c r="AV889" s="73"/>
      <c r="AW889" s="73"/>
      <c r="AX889" s="84"/>
      <c r="AY889" s="59"/>
      <c r="AZ889" s="59"/>
      <c r="BA889" s="59"/>
      <c r="BB889" s="59"/>
      <c r="BC889" s="59"/>
      <c r="BD889" s="59"/>
      <c r="BE889" s="84"/>
      <c r="BF889" s="84"/>
      <c r="BG889" s="84"/>
      <c r="BH889" s="84"/>
      <c r="BI889" s="85"/>
      <c r="BJ889" s="86"/>
      <c r="BK889" s="86"/>
      <c r="BL889" s="86"/>
      <c r="BM889" s="86"/>
      <c r="BN889" s="86"/>
      <c r="BO889" s="59"/>
      <c r="BP889" s="69"/>
      <c r="BQ889" s="92">
        <v>0</v>
      </c>
      <c r="BR889" s="93">
        <v>0</v>
      </c>
      <c r="BS889" s="94" t="str">
        <f t="shared" si="140"/>
        <v/>
      </c>
      <c r="BT889" s="95">
        <v>0</v>
      </c>
      <c r="BU889" s="101" t="str">
        <f t="shared" si="141"/>
        <v/>
      </c>
      <c r="BV889" s="102" t="str">
        <f t="shared" si="149"/>
        <v>-</v>
      </c>
      <c r="BW889" s="103"/>
      <c r="BX889" s="104" t="str">
        <f t="shared" si="150"/>
        <v>-</v>
      </c>
      <c r="BY889" s="105"/>
      <c r="BZ889" s="103"/>
      <c r="CA889" s="106"/>
      <c r="CB889" s="107"/>
      <c r="CC889" s="112"/>
      <c r="CD889" s="106"/>
      <c r="CE889" s="103"/>
      <c r="CF889" s="113"/>
      <c r="CG889" s="114"/>
    </row>
    <row r="890" spans="1:85">
      <c r="A890" s="53" t="str">
        <f t="shared" si="146"/>
        <v>--</v>
      </c>
      <c r="B890" s="47" t="str">
        <f t="shared" si="147"/>
        <v>-</v>
      </c>
      <c r="C890" s="153"/>
      <c r="D890" s="49"/>
      <c r="E890" s="50"/>
      <c r="F890" s="51"/>
      <c r="G890" s="59"/>
      <c r="H890" s="51"/>
      <c r="I890" s="59"/>
      <c r="J890" s="60" t="str">
        <f>IF(ISBLANK(H890),"",IFERROR(VLOOKUP(B890,'Np PL4 Stock'!$A:$D,4,FALSE),""))</f>
        <v/>
      </c>
      <c r="K890" s="61" t="str">
        <f>IF(ISBLANK(H890),"",SUMIF('Np PL4 Stock'!$A:$A,B890,'Np PL4 Stock'!$N:$N))</f>
        <v/>
      </c>
      <c r="L890" s="62" t="str">
        <f>IF(ISBLANK(H890),"",VLOOKUP(LEFT(B890,5),Unit!A:B,2,FALSE))</f>
        <v/>
      </c>
      <c r="M890" s="63" t="str">
        <f>IF(ISBLANK(H890),"",IFERROR(VLOOKUP(B890,'Np PL4 Stock'!$A:$T,20,FALSE),""))</f>
        <v/>
      </c>
      <c r="N890" s="63" t="str">
        <f>IF(ISBLANK(H890),"",IFERROR(VLOOKUP(B890,'Np PL4 Stock'!$A:$U,21,FALSE),""))</f>
        <v/>
      </c>
      <c r="O890" s="62" t="str">
        <f t="shared" si="139"/>
        <v/>
      </c>
      <c r="P890" s="62" t="str">
        <f>IFERROR((SUMIFS(BS:BS,A:A,A890))/(L890*10^3),"")</f>
        <v/>
      </c>
      <c r="Q890" s="67" t="str">
        <f t="shared" si="148"/>
        <v/>
      </c>
      <c r="R890" s="67" t="str">
        <f>IFERROR(SUM(SUMIF(B:B,B890,BS:BS),SUMIF(B:B,B890,BT:BT))/(K890*10^6),"")</f>
        <v/>
      </c>
      <c r="S890" s="59"/>
      <c r="T890" s="147"/>
      <c r="U890" s="147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73"/>
      <c r="AG890" s="73"/>
      <c r="AH890" s="73"/>
      <c r="AI890" s="73"/>
      <c r="AJ890" s="73"/>
      <c r="AK890" s="73"/>
      <c r="AL890" s="77" t="str">
        <f>IF(ISBLANK(S890),"",IF(AJ890="Fail","Fail",IF(E890="PL4",IF(AND(T890&gt;STD_01122025!$D$3,U890&lt;STD_01122025!$D$4,OR(AF890="ND",AF890&lt;STD_01122025!$D$7),AH890="ND"),"Pass","Fail"),IF(E890="PL12",IF(AND(S890&lt;STD_01122025!$F$2,T890&gt;STD_01122025!$F$3,U890&lt;STD_01122025!$F$4,V890&gt;STD_01122025!$F$5,X890&gt;STD_01122025!$F$6,OR(AF890="ND",AF890&lt;STD_01122025!$F$7),AH890="ND"),"Pass","Fail"),IF(E890="SuperPL",IF(AND(T890&gt;STD_01122025!$H$3,U890&lt;STD_01122025!$H$4,V890&gt;STD_01122025!$H$5,X890&gt;STD_01122025!$H$6,OR(AF890="ND",AF890&lt;STD_01122025!$H$7),AH890="ND"),"Pass","Fail"),IF(E890="Flight",IF(AND(T890&gt;STD_01122025!$J$3,U890&lt;STD_01122025!$J$4,X890&gt;STD_01122025!$J$6,OR(AF890="ND",AF890&lt;STD_01122025!$J$7),AH890="ND"),"Pass","Fail"),""))))))</f>
        <v/>
      </c>
      <c r="AM890" s="62" t="str">
        <f>IF(ISBLANK(B890),"",IFERROR(IF(VLOOKUP(B890,'Np PL4 Stock'!$A:$J,10,FALSE)="Np4",D890-VLOOKUP(B890,'Np PL4 Stock'!$A:$E,5,FALSE),D890-VLOOKUP(B890,'Np PL4 Stock'!$A:$E,5,FALSE)-1),""))</f>
        <v/>
      </c>
      <c r="AN890" s="147"/>
      <c r="AO890" s="147"/>
      <c r="AP890" s="59"/>
      <c r="AQ890" s="59"/>
      <c r="AR890" s="59"/>
      <c r="AS890" s="59"/>
      <c r="AT890" s="73"/>
      <c r="AU890" s="73"/>
      <c r="AV890" s="73"/>
      <c r="AW890" s="73"/>
      <c r="AX890" s="84"/>
      <c r="AY890" s="59"/>
      <c r="AZ890" s="59"/>
      <c r="BA890" s="59"/>
      <c r="BB890" s="59"/>
      <c r="BC890" s="59"/>
      <c r="BD890" s="59"/>
      <c r="BE890" s="84"/>
      <c r="BF890" s="84"/>
      <c r="BG890" s="84"/>
      <c r="BH890" s="84"/>
      <c r="BI890" s="85"/>
      <c r="BJ890" s="86"/>
      <c r="BK890" s="86"/>
      <c r="BL890" s="86"/>
      <c r="BM890" s="86"/>
      <c r="BN890" s="86"/>
      <c r="BO890" s="59"/>
      <c r="BP890" s="69"/>
      <c r="BQ890" s="92">
        <v>0</v>
      </c>
      <c r="BR890" s="93">
        <v>0</v>
      </c>
      <c r="BS890" s="94" t="str">
        <f t="shared" si="140"/>
        <v/>
      </c>
      <c r="BT890" s="95">
        <v>0</v>
      </c>
      <c r="BU890" s="101" t="str">
        <f t="shared" si="141"/>
        <v/>
      </c>
      <c r="BV890" s="102" t="str">
        <f t="shared" si="149"/>
        <v>-</v>
      </c>
      <c r="BW890" s="103"/>
      <c r="BX890" s="104" t="str">
        <f t="shared" si="150"/>
        <v>-</v>
      </c>
      <c r="BY890" s="105"/>
      <c r="BZ890" s="103"/>
      <c r="CA890" s="106"/>
      <c r="CB890" s="107"/>
      <c r="CC890" s="112"/>
      <c r="CD890" s="106"/>
      <c r="CE890" s="103"/>
      <c r="CF890" s="113"/>
      <c r="CG890" s="114"/>
    </row>
    <row r="891" spans="1:85">
      <c r="A891" s="53" t="str">
        <f t="shared" si="146"/>
        <v>--</v>
      </c>
      <c r="B891" s="47" t="str">
        <f t="shared" si="147"/>
        <v>-</v>
      </c>
      <c r="C891" s="153"/>
      <c r="D891" s="49"/>
      <c r="E891" s="50"/>
      <c r="F891" s="51"/>
      <c r="G891" s="59"/>
      <c r="H891" s="51"/>
      <c r="I891" s="59"/>
      <c r="J891" s="60" t="str">
        <f>IF(ISBLANK(H891),"",IFERROR(VLOOKUP(B891,'Np PL4 Stock'!$A:$D,4,FALSE),""))</f>
        <v/>
      </c>
      <c r="K891" s="61" t="str">
        <f>IF(ISBLANK(H891),"",SUMIF('Np PL4 Stock'!$A:$A,B891,'Np PL4 Stock'!$N:$N))</f>
        <v/>
      </c>
      <c r="L891" s="62" t="str">
        <f>IF(ISBLANK(H891),"",VLOOKUP(LEFT(B891,5),Unit!A:B,2,FALSE))</f>
        <v/>
      </c>
      <c r="M891" s="63" t="str">
        <f>IF(ISBLANK(H891),"",IFERROR(VLOOKUP(B891,'Np PL4 Stock'!$A:$T,20,FALSE),""))</f>
        <v/>
      </c>
      <c r="N891" s="63" t="str">
        <f>IF(ISBLANK(H891),"",IFERROR(VLOOKUP(B891,'Np PL4 Stock'!$A:$U,21,FALSE),""))</f>
        <v/>
      </c>
      <c r="O891" s="62" t="str">
        <f t="shared" si="139"/>
        <v/>
      </c>
      <c r="P891" s="62" t="str">
        <f>IFERROR((SUMIFS(BS:BS,A:A,A891))/(L891*10^3),"")</f>
        <v/>
      </c>
      <c r="Q891" s="67" t="str">
        <f t="shared" si="148"/>
        <v/>
      </c>
      <c r="R891" s="67" t="str">
        <f>IFERROR(SUM(SUMIF(B:B,B891,BS:BS),SUMIF(B:B,B891,BT:BT))/(K891*10^6),"")</f>
        <v/>
      </c>
      <c r="S891" s="59"/>
      <c r="T891" s="147"/>
      <c r="U891" s="147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73"/>
      <c r="AG891" s="73"/>
      <c r="AH891" s="73"/>
      <c r="AI891" s="73"/>
      <c r="AJ891" s="73"/>
      <c r="AK891" s="73"/>
      <c r="AL891" s="77" t="str">
        <f>IF(ISBLANK(S891),"",IF(AJ891="Fail","Fail",IF(E891="PL4",IF(AND(T891&gt;STD_01122025!$D$3,U891&lt;STD_01122025!$D$4,OR(AF891="ND",AF891&lt;STD_01122025!$D$7),AH891="ND"),"Pass","Fail"),IF(E891="PL12",IF(AND(S891&lt;STD_01122025!$F$2,T891&gt;STD_01122025!$F$3,U891&lt;STD_01122025!$F$4,V891&gt;STD_01122025!$F$5,X891&gt;STD_01122025!$F$6,OR(AF891="ND",AF891&lt;STD_01122025!$F$7),AH891="ND"),"Pass","Fail"),IF(E891="SuperPL",IF(AND(T891&gt;STD_01122025!$H$3,U891&lt;STD_01122025!$H$4,V891&gt;STD_01122025!$H$5,X891&gt;STD_01122025!$H$6,OR(AF891="ND",AF891&lt;STD_01122025!$H$7),AH891="ND"),"Pass","Fail"),IF(E891="Flight",IF(AND(T891&gt;STD_01122025!$J$3,U891&lt;STD_01122025!$J$4,X891&gt;STD_01122025!$J$6,OR(AF891="ND",AF891&lt;STD_01122025!$J$7),AH891="ND"),"Pass","Fail"),""))))))</f>
        <v/>
      </c>
      <c r="AM891" s="62" t="str">
        <f>IF(ISBLANK(B891),"",IFERROR(IF(VLOOKUP(B891,'Np PL4 Stock'!$A:$J,10,FALSE)="Np4",D891-VLOOKUP(B891,'Np PL4 Stock'!$A:$E,5,FALSE),D891-VLOOKUP(B891,'Np PL4 Stock'!$A:$E,5,FALSE)-1),""))</f>
        <v/>
      </c>
      <c r="AN891" s="147"/>
      <c r="AO891" s="147"/>
      <c r="AP891" s="59"/>
      <c r="AQ891" s="59"/>
      <c r="AR891" s="59"/>
      <c r="AS891" s="59"/>
      <c r="AT891" s="73"/>
      <c r="AU891" s="73"/>
      <c r="AV891" s="73"/>
      <c r="AW891" s="73"/>
      <c r="AX891" s="84"/>
      <c r="AY891" s="59"/>
      <c r="AZ891" s="59"/>
      <c r="BA891" s="59"/>
      <c r="BB891" s="59"/>
      <c r="BC891" s="59"/>
      <c r="BD891" s="59"/>
      <c r="BE891" s="84"/>
      <c r="BF891" s="84"/>
      <c r="BG891" s="84"/>
      <c r="BH891" s="84"/>
      <c r="BI891" s="85"/>
      <c r="BJ891" s="86"/>
      <c r="BK891" s="86"/>
      <c r="BL891" s="86"/>
      <c r="BM891" s="86"/>
      <c r="BN891" s="86"/>
      <c r="BO891" s="59"/>
      <c r="BP891" s="69"/>
      <c r="BQ891" s="92">
        <v>0</v>
      </c>
      <c r="BR891" s="93">
        <v>0</v>
      </c>
      <c r="BS891" s="94" t="str">
        <f t="shared" si="140"/>
        <v/>
      </c>
      <c r="BT891" s="95">
        <v>0</v>
      </c>
      <c r="BU891" s="101" t="str">
        <f t="shared" si="141"/>
        <v/>
      </c>
      <c r="BV891" s="102" t="str">
        <f t="shared" si="149"/>
        <v>-</v>
      </c>
      <c r="BW891" s="103"/>
      <c r="BX891" s="104" t="str">
        <f t="shared" si="150"/>
        <v>-</v>
      </c>
      <c r="BY891" s="105"/>
      <c r="BZ891" s="103"/>
      <c r="CA891" s="106"/>
      <c r="CB891" s="107"/>
      <c r="CC891" s="112"/>
      <c r="CD891" s="106"/>
      <c r="CE891" s="103"/>
      <c r="CF891" s="113"/>
      <c r="CG891" s="114"/>
    </row>
    <row r="892" ht="15" spans="1:85">
      <c r="A892" s="53" t="str">
        <f t="shared" si="146"/>
        <v>--</v>
      </c>
      <c r="B892" s="47" t="str">
        <f t="shared" si="147"/>
        <v>-</v>
      </c>
      <c r="C892" s="154"/>
      <c r="D892" s="155"/>
      <c r="E892" s="156"/>
      <c r="F892" s="157"/>
      <c r="G892" s="158"/>
      <c r="H892" s="157"/>
      <c r="I892" s="158"/>
      <c r="J892" s="60" t="str">
        <f>IF(ISBLANK(H892),"",IFERROR(VLOOKUP(B892,'Np PL4 Stock'!$A:$D,4,FALSE),""))</f>
        <v/>
      </c>
      <c r="K892" s="61" t="str">
        <f>IF(ISBLANK(H892),"",SUMIF('Np PL4 Stock'!$A:$A,B892,'Np PL4 Stock'!$N:$N))</f>
        <v/>
      </c>
      <c r="L892" s="62" t="str">
        <f>IF(ISBLANK(H892),"",VLOOKUP(LEFT(B892,5),Unit!A:B,2,FALSE))</f>
        <v/>
      </c>
      <c r="M892" s="63" t="str">
        <f>IF(ISBLANK(H892),"",IFERROR(VLOOKUP(B892,'Np PL4 Stock'!$A:$T,20,FALSE),""))</f>
        <v/>
      </c>
      <c r="N892" s="63" t="str">
        <f>IF(ISBLANK(H892),"",IFERROR(VLOOKUP(B892,'Np PL4 Stock'!$A:$U,21,FALSE),""))</f>
        <v/>
      </c>
      <c r="O892" s="62" t="str">
        <f t="shared" si="139"/>
        <v/>
      </c>
      <c r="P892" s="62" t="str">
        <f>IFERROR((SUMIFS(BS:BS,A:A,A892))/(L892*10^3),"")</f>
        <v/>
      </c>
      <c r="Q892" s="67" t="str">
        <f t="shared" si="148"/>
        <v/>
      </c>
      <c r="R892" s="67" t="str">
        <f>IFERROR(SUM(SUMIF(B:B,B892,BS:BS),SUMIF(B:B,B892,BT:BT))/(K892*10^6),"")</f>
        <v/>
      </c>
      <c r="S892" s="158"/>
      <c r="T892" s="163"/>
      <c r="U892" s="163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65"/>
      <c r="AG892" s="165"/>
      <c r="AH892" s="165"/>
      <c r="AI892" s="165"/>
      <c r="AJ892" s="165"/>
      <c r="AK892" s="165"/>
      <c r="AL892" s="77" t="str">
        <f>IF(ISBLANK(S892),"",IF(AJ892="Fail","Fail",IF(E892="PL4",IF(AND(T892&gt;STD_01122025!$D$3,U892&lt;STD_01122025!$D$4,OR(AF892="ND",AF892&lt;STD_01122025!$D$7),AH892="ND"),"Pass","Fail"),IF(E892="PL12",IF(AND(S892&lt;STD_01122025!$F$2,T892&gt;STD_01122025!$F$3,U892&lt;STD_01122025!$F$4,V892&gt;STD_01122025!$F$5,X892&gt;STD_01122025!$F$6,OR(AF892="ND",AF892&lt;STD_01122025!$F$7),AH892="ND"),"Pass","Fail"),IF(E892="SuperPL",IF(AND(T892&gt;STD_01122025!$H$3,U892&lt;STD_01122025!$H$4,V892&gt;STD_01122025!$H$5,X892&gt;STD_01122025!$H$6,OR(AF892="ND",AF892&lt;STD_01122025!$H$7),AH892="ND"),"Pass","Fail"),IF(E892="Flight",IF(AND(T892&gt;STD_01122025!$J$3,U892&lt;STD_01122025!$J$4,X892&gt;STD_01122025!$J$6,OR(AF892="ND",AF892&lt;STD_01122025!$J$7),AH892="ND"),"Pass","Fail"),""))))))</f>
        <v/>
      </c>
      <c r="AM892" s="62" t="str">
        <f>IF(ISBLANK(B892),"",IFERROR(IF(VLOOKUP(B892,'Np PL4 Stock'!$A:$J,10,FALSE)="Np4",D892-VLOOKUP(B892,'Np PL4 Stock'!$A:$E,5,FALSE),D892-VLOOKUP(B892,'Np PL4 Stock'!$A:$E,5,FALSE)-1),""))</f>
        <v/>
      </c>
      <c r="AN892" s="163"/>
      <c r="AO892" s="163"/>
      <c r="AP892" s="158"/>
      <c r="AQ892" s="158"/>
      <c r="AR892" s="158"/>
      <c r="AS892" s="158"/>
      <c r="AT892" s="165"/>
      <c r="AU892" s="165"/>
      <c r="AV892" s="165"/>
      <c r="AW892" s="165"/>
      <c r="AX892" s="167"/>
      <c r="AY892" s="158"/>
      <c r="AZ892" s="158"/>
      <c r="BA892" s="158"/>
      <c r="BB892" s="158"/>
      <c r="BC892" s="158"/>
      <c r="BD892" s="158"/>
      <c r="BE892" s="167"/>
      <c r="BF892" s="167"/>
      <c r="BG892" s="167"/>
      <c r="BH892" s="167"/>
      <c r="BI892" s="169"/>
      <c r="BJ892" s="170"/>
      <c r="BK892" s="170"/>
      <c r="BL892" s="170"/>
      <c r="BM892" s="170"/>
      <c r="BN892" s="170"/>
      <c r="BO892" s="158"/>
      <c r="BP892" s="173"/>
      <c r="BQ892" s="174">
        <v>0</v>
      </c>
      <c r="BR892" s="175">
        <v>0</v>
      </c>
      <c r="BS892" s="94" t="str">
        <f t="shared" si="140"/>
        <v/>
      </c>
      <c r="BT892" s="175">
        <v>0</v>
      </c>
      <c r="BU892" s="101" t="str">
        <f t="shared" si="141"/>
        <v/>
      </c>
      <c r="BV892" s="178" t="str">
        <f t="shared" si="149"/>
        <v>-</v>
      </c>
      <c r="BW892" s="179"/>
      <c r="BX892" s="180" t="str">
        <f t="shared" si="150"/>
        <v>-</v>
      </c>
      <c r="BY892" s="181"/>
      <c r="BZ892" s="179"/>
      <c r="CA892" s="182"/>
      <c r="CB892" s="183"/>
      <c r="CC892" s="189"/>
      <c r="CD892" s="182"/>
      <c r="CE892" s="179"/>
      <c r="CF892" s="190"/>
      <c r="CG892" s="114"/>
    </row>
    <row r="893" spans="1:85">
      <c r="A893" s="53" t="str">
        <f t="shared" si="146"/>
        <v>--</v>
      </c>
      <c r="B893" s="47" t="str">
        <f t="shared" si="147"/>
        <v>-</v>
      </c>
      <c r="C893" s="159"/>
      <c r="D893" s="160"/>
      <c r="E893" s="50"/>
      <c r="F893" s="51"/>
      <c r="G893" s="161"/>
      <c r="H893" s="162"/>
      <c r="I893" s="161"/>
      <c r="J893" s="60" t="str">
        <f>IF(ISBLANK(H893),"",IFERROR(VLOOKUP(B893,'Np PL4 Stock'!$A:$D,4,FALSE),""))</f>
        <v/>
      </c>
      <c r="K893" s="61" t="str">
        <f>IF(ISBLANK(H893),"",SUMIF('Np PL4 Stock'!$A:$A,B893,'Np PL4 Stock'!$N:$N))</f>
        <v/>
      </c>
      <c r="L893" s="62" t="str">
        <f>IF(ISBLANK(H893),"",VLOOKUP(LEFT(B893,5),Unit!A:B,2,FALSE))</f>
        <v/>
      </c>
      <c r="M893" s="63" t="str">
        <f>IF(ISBLANK(H893),"",IFERROR(VLOOKUP(B893,'Np PL4 Stock'!$A:$T,20,FALSE),""))</f>
        <v/>
      </c>
      <c r="N893" s="63" t="str">
        <f>IF(ISBLANK(H893),"",IFERROR(VLOOKUP(B893,'Np PL4 Stock'!$A:$U,21,FALSE),""))</f>
        <v/>
      </c>
      <c r="O893" s="62" t="str">
        <f t="shared" si="139"/>
        <v/>
      </c>
      <c r="P893" s="62" t="str">
        <f>IFERROR((SUMIFS(BS:BS,A:A,A893))/(L893*10^3),"")</f>
        <v/>
      </c>
      <c r="Q893" s="67" t="str">
        <f t="shared" si="148"/>
        <v/>
      </c>
      <c r="R893" s="67" t="str">
        <f>IFERROR(SUM(SUMIF(B:B,B893,BS:BS),SUMIF(B:B,B893,BT:BT))/(K893*10^6),"")</f>
        <v/>
      </c>
      <c r="S893" s="161"/>
      <c r="T893" s="164"/>
      <c r="U893" s="164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6"/>
      <c r="AG893" s="166"/>
      <c r="AH893" s="166"/>
      <c r="AI893" s="166"/>
      <c r="AJ893" s="166"/>
      <c r="AK893" s="166"/>
      <c r="AL893" s="77" t="str">
        <f>IF(ISBLANK(S893),"",IF(AJ893="Fail","Fail",IF(E893="PL4",IF(AND(T893&gt;STD_01122025!$D$3,U893&lt;STD_01122025!$D$4,OR(AF893="ND",AF893&lt;STD_01122025!$D$7),AH893="ND"),"Pass","Fail"),IF(E893="PL12",IF(AND(S893&lt;STD_01122025!$F$2,T893&gt;STD_01122025!$F$3,U893&lt;STD_01122025!$F$4,V893&gt;STD_01122025!$F$5,X893&gt;STD_01122025!$F$6,OR(AF893="ND",AF893&lt;STD_01122025!$F$7),AH893="ND"),"Pass","Fail"),IF(E893="SuperPL",IF(AND(T893&gt;STD_01122025!$H$3,U893&lt;STD_01122025!$H$4,V893&gt;STD_01122025!$H$5,X893&gt;STD_01122025!$H$6,OR(AF893="ND",AF893&lt;STD_01122025!$H$7),AH893="ND"),"Pass","Fail"),IF(E893="Flight",IF(AND(T893&gt;STD_01122025!$J$3,U893&lt;STD_01122025!$J$4,X893&gt;STD_01122025!$J$6,OR(AF893="ND",AF893&lt;STD_01122025!$J$7),AH893="ND"),"Pass","Fail"),""))))))</f>
        <v/>
      </c>
      <c r="AM893" s="62" t="str">
        <f>IF(ISBLANK(B893),"",IFERROR(IF(VLOOKUP(B893,'Np PL4 Stock'!$A:$J,10,FALSE)="Np4",D893-VLOOKUP(B893,'Np PL4 Stock'!$A:$E,5,FALSE),D893-VLOOKUP(B893,'Np PL4 Stock'!$A:$E,5,FALSE)-1),""))</f>
        <v/>
      </c>
      <c r="AN893" s="164"/>
      <c r="AO893" s="164"/>
      <c r="AP893" s="161"/>
      <c r="AQ893" s="161"/>
      <c r="AR893" s="161"/>
      <c r="AS893" s="161"/>
      <c r="AT893" s="166"/>
      <c r="AU893" s="166"/>
      <c r="AV893" s="166"/>
      <c r="AW893" s="166"/>
      <c r="AX893" s="168"/>
      <c r="AY893" s="161"/>
      <c r="AZ893" s="161"/>
      <c r="BA893" s="161"/>
      <c r="BB893" s="161"/>
      <c r="BC893" s="161"/>
      <c r="BD893" s="161"/>
      <c r="BE893" s="168"/>
      <c r="BF893" s="168"/>
      <c r="BG893" s="168"/>
      <c r="BH893" s="168"/>
      <c r="BI893" s="171"/>
      <c r="BJ893" s="86"/>
      <c r="BK893" s="172"/>
      <c r="BL893" s="172"/>
      <c r="BM893" s="172"/>
      <c r="BN893" s="172"/>
      <c r="BO893" s="161"/>
      <c r="BP893" s="176"/>
      <c r="BQ893" s="177">
        <v>0</v>
      </c>
      <c r="BR893" s="95">
        <v>0</v>
      </c>
      <c r="BS893" s="94" t="str">
        <f t="shared" si="140"/>
        <v/>
      </c>
      <c r="BT893" s="95">
        <v>0</v>
      </c>
      <c r="BU893" s="101" t="str">
        <f t="shared" si="141"/>
        <v/>
      </c>
      <c r="BV893" s="184" t="str">
        <f t="shared" si="149"/>
        <v>-</v>
      </c>
      <c r="BW893" s="185"/>
      <c r="BX893" s="186" t="str">
        <f t="shared" si="150"/>
        <v>-</v>
      </c>
      <c r="BY893" s="187"/>
      <c r="BZ893" s="185"/>
      <c r="CA893" s="188"/>
      <c r="CB893" s="107"/>
      <c r="CC893" s="191"/>
      <c r="CD893" s="188"/>
      <c r="CE893" s="185"/>
      <c r="CF893" s="192"/>
      <c r="CG893" s="114"/>
    </row>
    <row r="894" spans="1:85">
      <c r="A894" s="53" t="str">
        <f t="shared" si="146"/>
        <v>--</v>
      </c>
      <c r="B894" s="47" t="str">
        <f t="shared" si="147"/>
        <v>-</v>
      </c>
      <c r="C894" s="153"/>
      <c r="D894" s="49"/>
      <c r="E894" s="50"/>
      <c r="F894" s="51"/>
      <c r="G894" s="59"/>
      <c r="H894" s="51"/>
      <c r="I894" s="59"/>
      <c r="J894" s="60" t="str">
        <f>IF(ISBLANK(H894),"",IFERROR(VLOOKUP(B894,'Np PL4 Stock'!$A:$D,4,FALSE),""))</f>
        <v/>
      </c>
      <c r="K894" s="61" t="str">
        <f>IF(ISBLANK(H894),"",SUMIF('Np PL4 Stock'!$A:$A,B894,'Np PL4 Stock'!$N:$N))</f>
        <v/>
      </c>
      <c r="L894" s="62" t="str">
        <f>IF(ISBLANK(H894),"",VLOOKUP(LEFT(B894,5),Unit!A:B,2,FALSE))</f>
        <v/>
      </c>
      <c r="M894" s="63" t="str">
        <f>IF(ISBLANK(H894),"",IFERROR(VLOOKUP(B894,'Np PL4 Stock'!$A:$T,20,FALSE),""))</f>
        <v/>
      </c>
      <c r="N894" s="63" t="str">
        <f>IF(ISBLANK(H894),"",IFERROR(VLOOKUP(B894,'Np PL4 Stock'!$A:$U,21,FALSE),""))</f>
        <v/>
      </c>
      <c r="O894" s="62" t="str">
        <f t="shared" si="139"/>
        <v/>
      </c>
      <c r="P894" s="62" t="str">
        <f>IFERROR((SUMIFS(BS:BS,A:A,A894))/(L894*10^3),"")</f>
        <v/>
      </c>
      <c r="Q894" s="67" t="str">
        <f t="shared" si="148"/>
        <v/>
      </c>
      <c r="R894" s="67" t="str">
        <f>IFERROR(SUM(SUMIF(B:B,B894,BS:BS),SUMIF(B:B,B894,BT:BT))/(K894*10^6),"")</f>
        <v/>
      </c>
      <c r="S894" s="59"/>
      <c r="T894" s="147"/>
      <c r="U894" s="147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73"/>
      <c r="AG894" s="73"/>
      <c r="AH894" s="73"/>
      <c r="AI894" s="73"/>
      <c r="AJ894" s="73"/>
      <c r="AK894" s="73"/>
      <c r="AL894" s="77" t="str">
        <f>IF(ISBLANK(S894),"",IF(AJ894="Fail","Fail",IF(E894="PL4",IF(AND(T894&gt;STD_01122025!$D$3,U894&lt;STD_01122025!$D$4,OR(AF894="ND",AF894&lt;STD_01122025!$D$7),AH894="ND"),"Pass","Fail"),IF(E894="PL12",IF(AND(S894&lt;STD_01122025!$F$2,T894&gt;STD_01122025!$F$3,U894&lt;STD_01122025!$F$4,V894&gt;STD_01122025!$F$5,X894&gt;STD_01122025!$F$6,OR(AF894="ND",AF894&lt;STD_01122025!$F$7),AH894="ND"),"Pass","Fail"),IF(E894="SuperPL",IF(AND(T894&gt;STD_01122025!$H$3,U894&lt;STD_01122025!$H$4,V894&gt;STD_01122025!$H$5,X894&gt;STD_01122025!$H$6,OR(AF894="ND",AF894&lt;STD_01122025!$H$7),AH894="ND"),"Pass","Fail"),IF(E894="Flight",IF(AND(T894&gt;STD_01122025!$J$3,U894&lt;STD_01122025!$J$4,X894&gt;STD_01122025!$J$6,OR(AF894="ND",AF894&lt;STD_01122025!$J$7),AH894="ND"),"Pass","Fail"),""))))))</f>
        <v/>
      </c>
      <c r="AM894" s="62" t="str">
        <f>IF(ISBLANK(B894),"",IFERROR(IF(VLOOKUP(B894,'Np PL4 Stock'!$A:$J,10,FALSE)="Np4",D894-VLOOKUP(B894,'Np PL4 Stock'!$A:$E,5,FALSE),D894-VLOOKUP(B894,'Np PL4 Stock'!$A:$E,5,FALSE)-1),""))</f>
        <v/>
      </c>
      <c r="AN894" s="147"/>
      <c r="AO894" s="147"/>
      <c r="AP894" s="59"/>
      <c r="AQ894" s="59"/>
      <c r="AR894" s="59"/>
      <c r="AS894" s="59"/>
      <c r="AT894" s="73"/>
      <c r="AU894" s="73"/>
      <c r="AV894" s="73"/>
      <c r="AW894" s="73"/>
      <c r="AX894" s="84"/>
      <c r="AY894" s="59"/>
      <c r="AZ894" s="59"/>
      <c r="BA894" s="59"/>
      <c r="BB894" s="59"/>
      <c r="BC894" s="59"/>
      <c r="BD894" s="59"/>
      <c r="BE894" s="84"/>
      <c r="BF894" s="84"/>
      <c r="BG894" s="84"/>
      <c r="BH894" s="84"/>
      <c r="BI894" s="85"/>
      <c r="BJ894" s="86"/>
      <c r="BK894" s="86"/>
      <c r="BL894" s="86"/>
      <c r="BM894" s="86"/>
      <c r="BN894" s="86"/>
      <c r="BO894" s="59"/>
      <c r="BP894" s="69"/>
      <c r="BQ894" s="92">
        <v>0</v>
      </c>
      <c r="BR894" s="93">
        <v>0</v>
      </c>
      <c r="BS894" s="94" t="str">
        <f t="shared" si="140"/>
        <v/>
      </c>
      <c r="BT894" s="95">
        <v>0</v>
      </c>
      <c r="BU894" s="101" t="str">
        <f t="shared" si="141"/>
        <v/>
      </c>
      <c r="BV894" s="102" t="str">
        <f t="shared" si="149"/>
        <v>-</v>
      </c>
      <c r="BW894" s="103"/>
      <c r="BX894" s="104" t="str">
        <f t="shared" si="150"/>
        <v>-</v>
      </c>
      <c r="BY894" s="105"/>
      <c r="BZ894" s="103"/>
      <c r="CA894" s="106"/>
      <c r="CB894" s="107"/>
      <c r="CC894" s="112"/>
      <c r="CD894" s="106"/>
      <c r="CE894" s="103"/>
      <c r="CF894" s="113"/>
      <c r="CG894" s="114"/>
    </row>
    <row r="895" spans="1:85">
      <c r="A895" s="53" t="str">
        <f t="shared" si="146"/>
        <v>--</v>
      </c>
      <c r="B895" s="47" t="str">
        <f t="shared" si="147"/>
        <v>-</v>
      </c>
      <c r="C895" s="153"/>
      <c r="D895" s="49"/>
      <c r="E895" s="50"/>
      <c r="F895" s="51"/>
      <c r="G895" s="59"/>
      <c r="H895" s="51"/>
      <c r="I895" s="59"/>
      <c r="J895" s="60" t="str">
        <f>IF(ISBLANK(H895),"",IFERROR(VLOOKUP(B895,'Np PL4 Stock'!$A:$D,4,FALSE),""))</f>
        <v/>
      </c>
      <c r="K895" s="61" t="str">
        <f>IF(ISBLANK(H895),"",SUMIF('Np PL4 Stock'!$A:$A,B895,'Np PL4 Stock'!$N:$N))</f>
        <v/>
      </c>
      <c r="L895" s="62" t="str">
        <f>IF(ISBLANK(H895),"",VLOOKUP(LEFT(B895,5),Unit!A:B,2,FALSE))</f>
        <v/>
      </c>
      <c r="M895" s="63" t="str">
        <f>IF(ISBLANK(H895),"",IFERROR(VLOOKUP(B895,'Np PL4 Stock'!$A:$T,20,FALSE),""))</f>
        <v/>
      </c>
      <c r="N895" s="63" t="str">
        <f>IF(ISBLANK(H895),"",IFERROR(VLOOKUP(B895,'Np PL4 Stock'!$A:$U,21,FALSE),""))</f>
        <v/>
      </c>
      <c r="O895" s="62" t="str">
        <f t="shared" si="139"/>
        <v/>
      </c>
      <c r="P895" s="62" t="str">
        <f>IFERROR((SUMIFS(BS:BS,A:A,A895))/(L895*10^3),"")</f>
        <v/>
      </c>
      <c r="Q895" s="67" t="str">
        <f t="shared" si="148"/>
        <v/>
      </c>
      <c r="R895" s="67" t="str">
        <f>IFERROR(SUM(SUMIF(B:B,B895,BS:BS),SUMIF(B:B,B895,BT:BT))/(K895*10^6),"")</f>
        <v/>
      </c>
      <c r="S895" s="59"/>
      <c r="T895" s="147"/>
      <c r="U895" s="147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73"/>
      <c r="AG895" s="73"/>
      <c r="AH895" s="73"/>
      <c r="AI895" s="73"/>
      <c r="AJ895" s="73"/>
      <c r="AK895" s="73"/>
      <c r="AL895" s="77" t="str">
        <f>IF(ISBLANK(S895),"",IF(AJ895="Fail","Fail",IF(E895="PL4",IF(AND(T895&gt;STD_01122025!$D$3,U895&lt;STD_01122025!$D$4,OR(AF895="ND",AF895&lt;STD_01122025!$D$7),AH895="ND"),"Pass","Fail"),IF(E895="PL12",IF(AND(S895&lt;STD_01122025!$F$2,T895&gt;STD_01122025!$F$3,U895&lt;STD_01122025!$F$4,V895&gt;STD_01122025!$F$5,X895&gt;STD_01122025!$F$6,OR(AF895="ND",AF895&lt;STD_01122025!$F$7),AH895="ND"),"Pass","Fail"),IF(E895="SuperPL",IF(AND(T895&gt;STD_01122025!$H$3,U895&lt;STD_01122025!$H$4,V895&gt;STD_01122025!$H$5,X895&gt;STD_01122025!$H$6,OR(AF895="ND",AF895&lt;STD_01122025!$H$7),AH895="ND"),"Pass","Fail"),IF(E895="Flight",IF(AND(T895&gt;STD_01122025!$J$3,U895&lt;STD_01122025!$J$4,X895&gt;STD_01122025!$J$6,OR(AF895="ND",AF895&lt;STD_01122025!$J$7),AH895="ND"),"Pass","Fail"),""))))))</f>
        <v/>
      </c>
      <c r="AM895" s="62" t="str">
        <f>IF(ISBLANK(B895),"",IFERROR(IF(VLOOKUP(B895,'Np PL4 Stock'!$A:$J,10,FALSE)="Np4",D895-VLOOKUP(B895,'Np PL4 Stock'!$A:$E,5,FALSE),D895-VLOOKUP(B895,'Np PL4 Stock'!$A:$E,5,FALSE)-1),""))</f>
        <v/>
      </c>
      <c r="AN895" s="147"/>
      <c r="AO895" s="147"/>
      <c r="AP895" s="59"/>
      <c r="AQ895" s="59"/>
      <c r="AR895" s="59"/>
      <c r="AS895" s="59"/>
      <c r="AT895" s="73"/>
      <c r="AU895" s="73"/>
      <c r="AV895" s="73"/>
      <c r="AW895" s="73"/>
      <c r="AX895" s="84"/>
      <c r="AY895" s="59"/>
      <c r="AZ895" s="59"/>
      <c r="BA895" s="59"/>
      <c r="BB895" s="59"/>
      <c r="BC895" s="59"/>
      <c r="BD895" s="59"/>
      <c r="BE895" s="84"/>
      <c r="BF895" s="84"/>
      <c r="BG895" s="84"/>
      <c r="BH895" s="84"/>
      <c r="BI895" s="85"/>
      <c r="BJ895" s="86"/>
      <c r="BK895" s="86"/>
      <c r="BL895" s="86"/>
      <c r="BM895" s="86"/>
      <c r="BN895" s="86"/>
      <c r="BO895" s="59"/>
      <c r="BP895" s="69"/>
      <c r="BQ895" s="92">
        <v>0</v>
      </c>
      <c r="BR895" s="93">
        <v>0</v>
      </c>
      <c r="BS895" s="94" t="str">
        <f t="shared" si="140"/>
        <v/>
      </c>
      <c r="BT895" s="95">
        <v>0</v>
      </c>
      <c r="BU895" s="101" t="str">
        <f t="shared" si="141"/>
        <v/>
      </c>
      <c r="BV895" s="102" t="str">
        <f t="shared" si="149"/>
        <v>-</v>
      </c>
      <c r="BW895" s="103"/>
      <c r="BX895" s="104" t="str">
        <f t="shared" si="150"/>
        <v>-</v>
      </c>
      <c r="BY895" s="105"/>
      <c r="BZ895" s="103"/>
      <c r="CA895" s="106"/>
      <c r="CB895" s="107"/>
      <c r="CC895" s="112"/>
      <c r="CD895" s="106"/>
      <c r="CE895" s="103"/>
      <c r="CF895" s="113"/>
      <c r="CG895" s="114"/>
    </row>
    <row r="896" spans="1:85">
      <c r="A896" s="53" t="str">
        <f t="shared" si="146"/>
        <v>--</v>
      </c>
      <c r="B896" s="47" t="str">
        <f t="shared" si="147"/>
        <v>-</v>
      </c>
      <c r="C896" s="153"/>
      <c r="D896" s="49"/>
      <c r="E896" s="50"/>
      <c r="F896" s="51"/>
      <c r="G896" s="59"/>
      <c r="H896" s="51"/>
      <c r="I896" s="59"/>
      <c r="J896" s="60" t="str">
        <f>IF(ISBLANK(H896),"",IFERROR(VLOOKUP(B896,'Np PL4 Stock'!$A:$D,4,FALSE),""))</f>
        <v/>
      </c>
      <c r="K896" s="61" t="str">
        <f>IF(ISBLANK(H896),"",SUMIF('Np PL4 Stock'!$A:$A,B896,'Np PL4 Stock'!$N:$N))</f>
        <v/>
      </c>
      <c r="L896" s="62" t="str">
        <f>IF(ISBLANK(H896),"",VLOOKUP(LEFT(B896,5),Unit!A:B,2,FALSE))</f>
        <v/>
      </c>
      <c r="M896" s="63" t="str">
        <f>IF(ISBLANK(H896),"",IFERROR(VLOOKUP(B896,'Np PL4 Stock'!$A:$T,20,FALSE),""))</f>
        <v/>
      </c>
      <c r="N896" s="63" t="str">
        <f>IF(ISBLANK(H896),"",IFERROR(VLOOKUP(B896,'Np PL4 Stock'!$A:$U,21,FALSE),""))</f>
        <v/>
      </c>
      <c r="O896" s="62" t="str">
        <f t="shared" si="139"/>
        <v/>
      </c>
      <c r="P896" s="62" t="str">
        <f>IFERROR((SUMIFS(BS:BS,A:A,A896))/(L896*10^3),"")</f>
        <v/>
      </c>
      <c r="Q896" s="67" t="str">
        <f t="shared" si="148"/>
        <v/>
      </c>
      <c r="R896" s="67" t="str">
        <f>IFERROR(SUM(SUMIF(B:B,B896,BS:BS),SUMIF(B:B,B896,BT:BT))/(K896*10^6),"")</f>
        <v/>
      </c>
      <c r="S896" s="59"/>
      <c r="T896" s="147"/>
      <c r="U896" s="147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73"/>
      <c r="AG896" s="73"/>
      <c r="AH896" s="73"/>
      <c r="AI896" s="73"/>
      <c r="AJ896" s="73"/>
      <c r="AK896" s="73"/>
      <c r="AL896" s="77" t="str">
        <f>IF(ISBLANK(S896),"",IF(AJ896="Fail","Fail",IF(E896="PL4",IF(AND(T896&gt;STD_01122025!$D$3,U896&lt;STD_01122025!$D$4,OR(AF896="ND",AF896&lt;STD_01122025!$D$7),AH896="ND"),"Pass","Fail"),IF(E896="PL12",IF(AND(S896&lt;STD_01122025!$F$2,T896&gt;STD_01122025!$F$3,U896&lt;STD_01122025!$F$4,V896&gt;STD_01122025!$F$5,X896&gt;STD_01122025!$F$6,OR(AF896="ND",AF896&lt;STD_01122025!$F$7),AH896="ND"),"Pass","Fail"),IF(E896="SuperPL",IF(AND(T896&gt;STD_01122025!$H$3,U896&lt;STD_01122025!$H$4,V896&gt;STD_01122025!$H$5,X896&gt;STD_01122025!$H$6,OR(AF896="ND",AF896&lt;STD_01122025!$H$7),AH896="ND"),"Pass","Fail"),IF(E896="Flight",IF(AND(T896&gt;STD_01122025!$J$3,U896&lt;STD_01122025!$J$4,X896&gt;STD_01122025!$J$6,OR(AF896="ND",AF896&lt;STD_01122025!$J$7),AH896="ND"),"Pass","Fail"),""))))))</f>
        <v/>
      </c>
      <c r="AM896" s="62" t="str">
        <f>IF(ISBLANK(B896),"",IFERROR(IF(VLOOKUP(B896,'Np PL4 Stock'!$A:$J,10,FALSE)="Np4",D896-VLOOKUP(B896,'Np PL4 Stock'!$A:$E,5,FALSE),D896-VLOOKUP(B896,'Np PL4 Stock'!$A:$E,5,FALSE)-1),""))</f>
        <v/>
      </c>
      <c r="AN896" s="147"/>
      <c r="AO896" s="147"/>
      <c r="AP896" s="59"/>
      <c r="AQ896" s="59"/>
      <c r="AR896" s="59"/>
      <c r="AS896" s="59"/>
      <c r="AT896" s="73"/>
      <c r="AU896" s="73"/>
      <c r="AV896" s="73"/>
      <c r="AW896" s="73"/>
      <c r="AX896" s="84"/>
      <c r="AY896" s="59"/>
      <c r="AZ896" s="59"/>
      <c r="BA896" s="59"/>
      <c r="BB896" s="59"/>
      <c r="BC896" s="59"/>
      <c r="BD896" s="59"/>
      <c r="BE896" s="84"/>
      <c r="BF896" s="84"/>
      <c r="BG896" s="84"/>
      <c r="BH896" s="84"/>
      <c r="BI896" s="85"/>
      <c r="BJ896" s="86"/>
      <c r="BK896" s="86"/>
      <c r="BL896" s="86"/>
      <c r="BM896" s="86"/>
      <c r="BN896" s="86"/>
      <c r="BO896" s="59"/>
      <c r="BP896" s="69"/>
      <c r="BQ896" s="92">
        <v>0</v>
      </c>
      <c r="BR896" s="93">
        <v>0</v>
      </c>
      <c r="BS896" s="94" t="str">
        <f t="shared" si="140"/>
        <v/>
      </c>
      <c r="BT896" s="95">
        <v>0</v>
      </c>
      <c r="BU896" s="101" t="str">
        <f t="shared" si="141"/>
        <v/>
      </c>
      <c r="BV896" s="102" t="str">
        <f t="shared" si="149"/>
        <v>-</v>
      </c>
      <c r="BW896" s="103"/>
      <c r="BX896" s="104" t="str">
        <f t="shared" si="150"/>
        <v>-</v>
      </c>
      <c r="BY896" s="105"/>
      <c r="BZ896" s="103"/>
      <c r="CA896" s="106"/>
      <c r="CB896" s="107"/>
      <c r="CC896" s="112"/>
      <c r="CD896" s="106"/>
      <c r="CE896" s="103"/>
      <c r="CF896" s="113"/>
      <c r="CG896" s="114"/>
    </row>
    <row r="897" spans="1:85">
      <c r="A897" s="53" t="str">
        <f t="shared" si="146"/>
        <v>--</v>
      </c>
      <c r="B897" s="47" t="str">
        <f t="shared" si="147"/>
        <v>-</v>
      </c>
      <c r="C897" s="153"/>
      <c r="D897" s="49"/>
      <c r="E897" s="50"/>
      <c r="F897" s="51"/>
      <c r="G897" s="59"/>
      <c r="H897" s="51"/>
      <c r="I897" s="59"/>
      <c r="J897" s="60" t="str">
        <f>IF(ISBLANK(H897),"",IFERROR(VLOOKUP(B897,'Np PL4 Stock'!$A:$D,4,FALSE),""))</f>
        <v/>
      </c>
      <c r="K897" s="61" t="str">
        <f>IF(ISBLANK(H897),"",SUMIF('Np PL4 Stock'!$A:$A,B897,'Np PL4 Stock'!$N:$N))</f>
        <v/>
      </c>
      <c r="L897" s="62" t="str">
        <f>IF(ISBLANK(H897),"",VLOOKUP(LEFT(B897,5),Unit!A:B,2,FALSE))</f>
        <v/>
      </c>
      <c r="M897" s="63" t="str">
        <f>IF(ISBLANK(H897),"",IFERROR(VLOOKUP(B897,'Np PL4 Stock'!$A:$T,20,FALSE),""))</f>
        <v/>
      </c>
      <c r="N897" s="63" t="str">
        <f>IF(ISBLANK(H897),"",IFERROR(VLOOKUP(B897,'Np PL4 Stock'!$A:$U,21,FALSE),""))</f>
        <v/>
      </c>
      <c r="O897" s="62" t="str">
        <f t="shared" si="139"/>
        <v/>
      </c>
      <c r="P897" s="62" t="str">
        <f>IFERROR((SUMIFS(BS:BS,A:A,A897))/(L897*10^3),"")</f>
        <v/>
      </c>
      <c r="Q897" s="67" t="str">
        <f t="shared" si="148"/>
        <v/>
      </c>
      <c r="R897" s="67" t="str">
        <f>IFERROR(SUM(SUMIF(B:B,B897,BS:BS),SUMIF(B:B,B897,BT:BT))/(K897*10^6),"")</f>
        <v/>
      </c>
      <c r="S897" s="59"/>
      <c r="T897" s="147"/>
      <c r="U897" s="147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73"/>
      <c r="AG897" s="73"/>
      <c r="AH897" s="73"/>
      <c r="AI897" s="73"/>
      <c r="AJ897" s="73"/>
      <c r="AK897" s="73"/>
      <c r="AL897" s="77" t="str">
        <f>IF(ISBLANK(S897),"",IF(AJ897="Fail","Fail",IF(E897="PL4",IF(AND(T897&gt;STD_01122025!$D$3,U897&lt;STD_01122025!$D$4,OR(AF897="ND",AF897&lt;STD_01122025!$D$7),AH897="ND"),"Pass","Fail"),IF(E897="PL12",IF(AND(S897&lt;STD_01122025!$F$2,T897&gt;STD_01122025!$F$3,U897&lt;STD_01122025!$F$4,V897&gt;STD_01122025!$F$5,X897&gt;STD_01122025!$F$6,OR(AF897="ND",AF897&lt;STD_01122025!$F$7),AH897="ND"),"Pass","Fail"),IF(E897="SuperPL",IF(AND(T897&gt;STD_01122025!$H$3,U897&lt;STD_01122025!$H$4,V897&gt;STD_01122025!$H$5,X897&gt;STD_01122025!$H$6,OR(AF897="ND",AF897&lt;STD_01122025!$H$7),AH897="ND"),"Pass","Fail"),IF(E897="Flight",IF(AND(T897&gt;STD_01122025!$J$3,U897&lt;STD_01122025!$J$4,X897&gt;STD_01122025!$J$6,OR(AF897="ND",AF897&lt;STD_01122025!$J$7),AH897="ND"),"Pass","Fail"),""))))))</f>
        <v/>
      </c>
      <c r="AM897" s="62" t="str">
        <f>IF(ISBLANK(B897),"",IFERROR(IF(VLOOKUP(B897,'Np PL4 Stock'!$A:$J,10,FALSE)="Np4",D897-VLOOKUP(B897,'Np PL4 Stock'!$A:$E,5,FALSE),D897-VLOOKUP(B897,'Np PL4 Stock'!$A:$E,5,FALSE)-1),""))</f>
        <v/>
      </c>
      <c r="AN897" s="147"/>
      <c r="AO897" s="147"/>
      <c r="AP897" s="59"/>
      <c r="AQ897" s="59"/>
      <c r="AR897" s="59"/>
      <c r="AS897" s="59"/>
      <c r="AT897" s="73"/>
      <c r="AU897" s="73"/>
      <c r="AV897" s="73"/>
      <c r="AW897" s="73"/>
      <c r="AX897" s="84"/>
      <c r="AY897" s="59"/>
      <c r="AZ897" s="59"/>
      <c r="BA897" s="59"/>
      <c r="BB897" s="59"/>
      <c r="BC897" s="59"/>
      <c r="BD897" s="59"/>
      <c r="BE897" s="84"/>
      <c r="BF897" s="84"/>
      <c r="BG897" s="84"/>
      <c r="BH897" s="84"/>
      <c r="BI897" s="85"/>
      <c r="BJ897" s="86"/>
      <c r="BK897" s="86"/>
      <c r="BL897" s="86"/>
      <c r="BM897" s="86"/>
      <c r="BN897" s="86"/>
      <c r="BO897" s="59"/>
      <c r="BP897" s="69"/>
      <c r="BQ897" s="92">
        <v>0</v>
      </c>
      <c r="BR897" s="93">
        <v>0</v>
      </c>
      <c r="BS897" s="94" t="str">
        <f t="shared" si="140"/>
        <v/>
      </c>
      <c r="BT897" s="95">
        <v>0</v>
      </c>
      <c r="BU897" s="101" t="str">
        <f t="shared" si="141"/>
        <v/>
      </c>
      <c r="BV897" s="102" t="str">
        <f t="shared" si="149"/>
        <v>-</v>
      </c>
      <c r="BW897" s="103"/>
      <c r="BX897" s="104" t="str">
        <f t="shared" si="150"/>
        <v>-</v>
      </c>
      <c r="BY897" s="105"/>
      <c r="BZ897" s="103"/>
      <c r="CA897" s="106"/>
      <c r="CB897" s="107"/>
      <c r="CC897" s="112"/>
      <c r="CD897" s="106"/>
      <c r="CE897" s="103"/>
      <c r="CF897" s="113"/>
      <c r="CG897" s="114"/>
    </row>
    <row r="898" spans="1:85">
      <c r="A898" s="53" t="str">
        <f t="shared" si="146"/>
        <v>--</v>
      </c>
      <c r="B898" s="47" t="str">
        <f t="shared" si="147"/>
        <v>-</v>
      </c>
      <c r="C898" s="153"/>
      <c r="D898" s="49"/>
      <c r="E898" s="50"/>
      <c r="F898" s="51"/>
      <c r="G898" s="59"/>
      <c r="H898" s="51"/>
      <c r="I898" s="59"/>
      <c r="J898" s="60" t="str">
        <f>IF(ISBLANK(H898),"",IFERROR(VLOOKUP(B898,'Np PL4 Stock'!$A:$D,4,FALSE),""))</f>
        <v/>
      </c>
      <c r="K898" s="61" t="str">
        <f>IF(ISBLANK(H898),"",SUMIF('Np PL4 Stock'!$A:$A,B898,'Np PL4 Stock'!$N:$N))</f>
        <v/>
      </c>
      <c r="L898" s="62" t="str">
        <f>IF(ISBLANK(H898),"",VLOOKUP(LEFT(B898,5),Unit!A:B,2,FALSE))</f>
        <v/>
      </c>
      <c r="M898" s="63" t="str">
        <f>IF(ISBLANK(H898),"",IFERROR(VLOOKUP(B898,'Np PL4 Stock'!$A:$T,20,FALSE),""))</f>
        <v/>
      </c>
      <c r="N898" s="63" t="str">
        <f>IF(ISBLANK(H898),"",IFERROR(VLOOKUP(B898,'Np PL4 Stock'!$A:$U,21,FALSE),""))</f>
        <v/>
      </c>
      <c r="O898" s="62" t="str">
        <f t="shared" si="139"/>
        <v/>
      </c>
      <c r="P898" s="62" t="str">
        <f>IFERROR((SUMIFS(BS:BS,A:A,A898))/(L898*10^3),"")</f>
        <v/>
      </c>
      <c r="Q898" s="67" t="str">
        <f t="shared" si="148"/>
        <v/>
      </c>
      <c r="R898" s="67" t="str">
        <f>IFERROR(SUM(SUMIF(B:B,B898,BS:BS),SUMIF(B:B,B898,BT:BT))/(K898*10^6),"")</f>
        <v/>
      </c>
      <c r="S898" s="59"/>
      <c r="T898" s="147"/>
      <c r="U898" s="147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73"/>
      <c r="AG898" s="73"/>
      <c r="AH898" s="73"/>
      <c r="AI898" s="73"/>
      <c r="AJ898" s="73"/>
      <c r="AK898" s="73"/>
      <c r="AL898" s="77" t="str">
        <f>IF(ISBLANK(S898),"",IF(AJ898="Fail","Fail",IF(E898="PL4",IF(AND(T898&gt;STD_01122025!$D$3,U898&lt;STD_01122025!$D$4,OR(AF898="ND",AF898&lt;STD_01122025!$D$7),AH898="ND"),"Pass","Fail"),IF(E898="PL12",IF(AND(S898&lt;STD_01122025!$F$2,T898&gt;STD_01122025!$F$3,U898&lt;STD_01122025!$F$4,V898&gt;STD_01122025!$F$5,X898&gt;STD_01122025!$F$6,OR(AF898="ND",AF898&lt;STD_01122025!$F$7),AH898="ND"),"Pass","Fail"),IF(E898="SuperPL",IF(AND(T898&gt;STD_01122025!$H$3,U898&lt;STD_01122025!$H$4,V898&gt;STD_01122025!$H$5,X898&gt;STD_01122025!$H$6,OR(AF898="ND",AF898&lt;STD_01122025!$H$7),AH898="ND"),"Pass","Fail"),IF(E898="Flight",IF(AND(T898&gt;STD_01122025!$J$3,U898&lt;STD_01122025!$J$4,X898&gt;STD_01122025!$J$6,OR(AF898="ND",AF898&lt;STD_01122025!$J$7),AH898="ND"),"Pass","Fail"),""))))))</f>
        <v/>
      </c>
      <c r="AM898" s="62" t="str">
        <f>IF(ISBLANK(B898),"",IFERROR(IF(VLOOKUP(B898,'Np PL4 Stock'!$A:$J,10,FALSE)="Np4",D898-VLOOKUP(B898,'Np PL4 Stock'!$A:$E,5,FALSE),D898-VLOOKUP(B898,'Np PL4 Stock'!$A:$E,5,FALSE)-1),""))</f>
        <v/>
      </c>
      <c r="AN898" s="147"/>
      <c r="AO898" s="147"/>
      <c r="AP898" s="59"/>
      <c r="AQ898" s="59"/>
      <c r="AR898" s="59"/>
      <c r="AS898" s="59"/>
      <c r="AT898" s="73"/>
      <c r="AU898" s="73"/>
      <c r="AV898" s="73"/>
      <c r="AW898" s="73"/>
      <c r="AX898" s="84"/>
      <c r="AY898" s="59"/>
      <c r="AZ898" s="59"/>
      <c r="BA898" s="59"/>
      <c r="BB898" s="59"/>
      <c r="BC898" s="59"/>
      <c r="BD898" s="59"/>
      <c r="BE898" s="84"/>
      <c r="BF898" s="84"/>
      <c r="BG898" s="84"/>
      <c r="BH898" s="84"/>
      <c r="BI898" s="85"/>
      <c r="BJ898" s="86"/>
      <c r="BK898" s="86"/>
      <c r="BL898" s="86"/>
      <c r="BM898" s="86"/>
      <c r="BN898" s="86"/>
      <c r="BO898" s="59"/>
      <c r="BP898" s="69"/>
      <c r="BQ898" s="92">
        <v>0</v>
      </c>
      <c r="BR898" s="93">
        <v>0</v>
      </c>
      <c r="BS898" s="94" t="str">
        <f t="shared" si="140"/>
        <v/>
      </c>
      <c r="BT898" s="95">
        <v>0</v>
      </c>
      <c r="BU898" s="101" t="str">
        <f t="shared" si="141"/>
        <v/>
      </c>
      <c r="BV898" s="102" t="str">
        <f t="shared" si="149"/>
        <v>-</v>
      </c>
      <c r="BW898" s="103"/>
      <c r="BX898" s="104" t="str">
        <f t="shared" si="150"/>
        <v>-</v>
      </c>
      <c r="BY898" s="105"/>
      <c r="BZ898" s="103"/>
      <c r="CA898" s="106"/>
      <c r="CB898" s="107"/>
      <c r="CC898" s="112"/>
      <c r="CD898" s="106"/>
      <c r="CE898" s="103"/>
      <c r="CF898" s="113"/>
      <c r="CG898" s="114"/>
    </row>
    <row r="899" spans="1:85">
      <c r="A899" s="53" t="str">
        <f t="shared" si="146"/>
        <v>--</v>
      </c>
      <c r="B899" s="47" t="str">
        <f t="shared" si="147"/>
        <v>-</v>
      </c>
      <c r="C899" s="153"/>
      <c r="D899" s="49"/>
      <c r="E899" s="50"/>
      <c r="F899" s="51"/>
      <c r="G899" s="59"/>
      <c r="H899" s="51"/>
      <c r="I899" s="59"/>
      <c r="J899" s="60" t="str">
        <f>IF(ISBLANK(H899),"",IFERROR(VLOOKUP(B899,'Np PL4 Stock'!$A:$D,4,FALSE),""))</f>
        <v/>
      </c>
      <c r="K899" s="61" t="str">
        <f>IF(ISBLANK(H899),"",SUMIF('Np PL4 Stock'!$A:$A,B899,'Np PL4 Stock'!$N:$N))</f>
        <v/>
      </c>
      <c r="L899" s="62" t="str">
        <f>IF(ISBLANK(H899),"",VLOOKUP(LEFT(B899,5),Unit!A:B,2,FALSE))</f>
        <v/>
      </c>
      <c r="M899" s="63" t="str">
        <f>IF(ISBLANK(H899),"",IFERROR(VLOOKUP(B899,'Np PL4 Stock'!$A:$T,20,FALSE),""))</f>
        <v/>
      </c>
      <c r="N899" s="63" t="str">
        <f>IF(ISBLANK(H899),"",IFERROR(VLOOKUP(B899,'Np PL4 Stock'!$A:$U,21,FALSE),""))</f>
        <v/>
      </c>
      <c r="O899" s="62" t="str">
        <f>IFERROR((K899*10^6)/(L899*10^3),"")</f>
        <v/>
      </c>
      <c r="P899" s="62" t="str">
        <f t="shared" ref="P899:P962" si="151">IFERROR((SUMIFS(BS:BS,A:A,A899))/(L899*10^3),"")</f>
        <v/>
      </c>
      <c r="Q899" s="67" t="str">
        <f t="shared" si="148"/>
        <v/>
      </c>
      <c r="R899" s="67" t="str">
        <f t="shared" ref="R899:R962" si="152">IFERROR(SUM(SUMIF(B:B,B899,BS:BS),SUMIF(B:B,B899,BT:BT))/(K899*10^6),"")</f>
        <v/>
      </c>
      <c r="S899" s="59"/>
      <c r="T899" s="147"/>
      <c r="U899" s="147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73"/>
      <c r="AG899" s="73"/>
      <c r="AH899" s="73"/>
      <c r="AI899" s="73"/>
      <c r="AJ899" s="73"/>
      <c r="AK899" s="73"/>
      <c r="AL899" s="77" t="str">
        <f>IF(ISBLANK(S899),"",IF(AJ899="Fail","Fail",IF(E899="PL4",IF(AND(T899&gt;STD_01122025!$D$3,U899&lt;STD_01122025!$D$4,OR(AF899="ND",AF899&lt;STD_01122025!$D$7),AH899="ND"),"Pass","Fail"),IF(E899="PL12",IF(AND(S899&lt;STD_01122025!$F$2,T899&gt;STD_01122025!$F$3,U899&lt;STD_01122025!$F$4,V899&gt;STD_01122025!$F$5,X899&gt;STD_01122025!$F$6,OR(AF899="ND",AF899&lt;STD_01122025!$F$7),AH899="ND"),"Pass","Fail"),IF(E899="SuperPL",IF(AND(T899&gt;STD_01122025!$H$3,U899&lt;STD_01122025!$H$4,V899&gt;STD_01122025!$H$5,X899&gt;STD_01122025!$H$6,OR(AF899="ND",AF899&lt;STD_01122025!$H$7),AH899="ND"),"Pass","Fail"),IF(E899="Flight",IF(AND(T899&gt;STD_01122025!$J$3,U899&lt;STD_01122025!$J$4,X899&gt;STD_01122025!$J$6,OR(AF899="ND",AF899&lt;STD_01122025!$J$7),AH899="ND"),"Pass","Fail"),""))))))</f>
        <v/>
      </c>
      <c r="AM899" s="62" t="str">
        <f>IF(ISBLANK(B899),"",IFERROR(IF(VLOOKUP(B899,'Np PL4 Stock'!$A:$J,10,FALSE)="Np4",D899-VLOOKUP(B899,'Np PL4 Stock'!$A:$E,5,FALSE),D899-VLOOKUP(B899,'Np PL4 Stock'!$A:$E,5,FALSE)-1),""))</f>
        <v/>
      </c>
      <c r="AN899" s="147"/>
      <c r="AO899" s="147"/>
      <c r="AP899" s="59"/>
      <c r="AQ899" s="59"/>
      <c r="AR899" s="59"/>
      <c r="AS899" s="59"/>
      <c r="AT899" s="73"/>
      <c r="AU899" s="73"/>
      <c r="AV899" s="73"/>
      <c r="AW899" s="73"/>
      <c r="AX899" s="84"/>
      <c r="AY899" s="59"/>
      <c r="AZ899" s="59"/>
      <c r="BA899" s="59"/>
      <c r="BB899" s="59"/>
      <c r="BC899" s="59"/>
      <c r="BD899" s="59"/>
      <c r="BE899" s="84"/>
      <c r="BF899" s="84"/>
      <c r="BG899" s="84"/>
      <c r="BH899" s="84"/>
      <c r="BI899" s="85"/>
      <c r="BJ899" s="86"/>
      <c r="BK899" s="86"/>
      <c r="BL899" s="86"/>
      <c r="BM899" s="86"/>
      <c r="BN899" s="86"/>
      <c r="BO899" s="59"/>
      <c r="BP899" s="69"/>
      <c r="BQ899" s="92">
        <v>0</v>
      </c>
      <c r="BR899" s="93">
        <v>0</v>
      </c>
      <c r="BS899" s="94" t="str">
        <f>IF(ISBLANK(D899),"",SUM(BQ899:BR899))</f>
        <v/>
      </c>
      <c r="BT899" s="95">
        <v>0</v>
      </c>
      <c r="BU899" s="101" t="str">
        <f>IF(ISBLANK(D899),"",SUM(BS899:BT899))</f>
        <v/>
      </c>
      <c r="BV899" s="102" t="str">
        <f t="shared" si="149"/>
        <v>-</v>
      </c>
      <c r="BW899" s="103"/>
      <c r="BX899" s="104" t="str">
        <f t="shared" si="150"/>
        <v>-</v>
      </c>
      <c r="BY899" s="105"/>
      <c r="BZ899" s="103"/>
      <c r="CA899" s="106"/>
      <c r="CB899" s="107"/>
      <c r="CC899" s="112"/>
      <c r="CD899" s="106"/>
      <c r="CE899" s="103"/>
      <c r="CF899" s="113"/>
      <c r="CG899" s="114"/>
    </row>
    <row r="900" spans="1:85">
      <c r="A900" s="53" t="str">
        <f t="shared" si="146"/>
        <v>--</v>
      </c>
      <c r="B900" s="47" t="str">
        <f t="shared" si="147"/>
        <v>-</v>
      </c>
      <c r="C900" s="153"/>
      <c r="D900" s="49"/>
      <c r="E900" s="50"/>
      <c r="F900" s="51"/>
      <c r="G900" s="59"/>
      <c r="H900" s="51"/>
      <c r="I900" s="59"/>
      <c r="J900" s="60" t="str">
        <f>IF(ISBLANK(H900),"",IFERROR(VLOOKUP(B900,'Np PL4 Stock'!$A:$D,4,FALSE),""))</f>
        <v/>
      </c>
      <c r="K900" s="61" t="str">
        <f>IF(ISBLANK(H900),"",SUMIF('Np PL4 Stock'!$A:$A,B900,'Np PL4 Stock'!$N:$N))</f>
        <v/>
      </c>
      <c r="L900" s="62" t="str">
        <f>IF(ISBLANK(H900),"",VLOOKUP(LEFT(B900,5),Unit!A:B,2,FALSE))</f>
        <v/>
      </c>
      <c r="M900" s="63" t="str">
        <f>IF(ISBLANK(H900),"",IFERROR(VLOOKUP(B900,'Np PL4 Stock'!$A:$T,20,FALSE),""))</f>
        <v/>
      </c>
      <c r="N900" s="63" t="str">
        <f>IF(ISBLANK(H900),"",IFERROR(VLOOKUP(B900,'Np PL4 Stock'!$A:$U,21,FALSE),""))</f>
        <v/>
      </c>
      <c r="O900" s="62" t="str">
        <f t="shared" ref="O900:O963" si="153">IFERROR((K900*10^6)/(L900*10^3),"")</f>
        <v/>
      </c>
      <c r="P900" s="62" t="str">
        <f t="shared" si="151"/>
        <v/>
      </c>
      <c r="Q900" s="67" t="str">
        <f t="shared" ref="Q900:Q963" si="154">IFERROR(SUM(SUMIF(B:B,B900,BQ:BQ),SUMIF(B:B,B900,BR:BR))/(K900*10^6),"")</f>
        <v/>
      </c>
      <c r="R900" s="67" t="str">
        <f t="shared" si="152"/>
        <v/>
      </c>
      <c r="S900" s="59"/>
      <c r="T900" s="147"/>
      <c r="U900" s="147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73"/>
      <c r="AG900" s="73"/>
      <c r="AH900" s="73"/>
      <c r="AI900" s="73"/>
      <c r="AJ900" s="73"/>
      <c r="AK900" s="73"/>
      <c r="AL900" s="77" t="str">
        <f>IF(ISBLANK(S900),"",IF(AJ900="Fail","Fail",IF(E900="PL4",IF(AND(T900&gt;STD_01122025!$D$3,U900&lt;STD_01122025!$D$4,OR(AF900="ND",AF900&lt;STD_01122025!$D$7),AH900="ND"),"Pass","Fail"),IF(E900="PL12",IF(AND(S900&lt;STD_01122025!$F$2,T900&gt;STD_01122025!$F$3,U900&lt;STD_01122025!$F$4,V900&gt;STD_01122025!$F$5,X900&gt;STD_01122025!$F$6,OR(AF900="ND",AF900&lt;STD_01122025!$F$7),AH900="ND"),"Pass","Fail"),IF(E900="SuperPL",IF(AND(T900&gt;STD_01122025!$H$3,U900&lt;STD_01122025!$H$4,V900&gt;STD_01122025!$H$5,X900&gt;STD_01122025!$H$6,OR(AF900="ND",AF900&lt;STD_01122025!$H$7),AH900="ND"),"Pass","Fail"),IF(E900="Flight",IF(AND(T900&gt;STD_01122025!$J$3,U900&lt;STD_01122025!$J$4,X900&gt;STD_01122025!$J$6,OR(AF900="ND",AF900&lt;STD_01122025!$J$7),AH900="ND"),"Pass","Fail"),""))))))</f>
        <v/>
      </c>
      <c r="AM900" s="62" t="str">
        <f>IF(ISBLANK(B900),"",IFERROR(IF(VLOOKUP(B900,'Np PL4 Stock'!$A:$J,10,FALSE)="Np4",D900-VLOOKUP(B900,'Np PL4 Stock'!$A:$E,5,FALSE),D900-VLOOKUP(B900,'Np PL4 Stock'!$A:$E,5,FALSE)-1),""))</f>
        <v/>
      </c>
      <c r="AN900" s="147"/>
      <c r="AO900" s="147"/>
      <c r="AP900" s="59"/>
      <c r="AQ900" s="59"/>
      <c r="AR900" s="59"/>
      <c r="AS900" s="59"/>
      <c r="AT900" s="73"/>
      <c r="AU900" s="73"/>
      <c r="AV900" s="73"/>
      <c r="AW900" s="73"/>
      <c r="AX900" s="84"/>
      <c r="AY900" s="59"/>
      <c r="AZ900" s="59"/>
      <c r="BA900" s="59"/>
      <c r="BB900" s="59"/>
      <c r="BC900" s="59"/>
      <c r="BD900" s="59"/>
      <c r="BE900" s="84"/>
      <c r="BF900" s="84"/>
      <c r="BG900" s="84"/>
      <c r="BH900" s="84"/>
      <c r="BI900" s="85"/>
      <c r="BJ900" s="86"/>
      <c r="BK900" s="86"/>
      <c r="BL900" s="86"/>
      <c r="BM900" s="86"/>
      <c r="BN900" s="86"/>
      <c r="BO900" s="59"/>
      <c r="BP900" s="69"/>
      <c r="BQ900" s="92">
        <v>0</v>
      </c>
      <c r="BR900" s="93">
        <v>0</v>
      </c>
      <c r="BS900" s="94" t="str">
        <f t="shared" ref="BS900:BS963" si="155">IF(ISBLANK(D900),"",SUM(BQ900:BR900))</f>
        <v/>
      </c>
      <c r="BT900" s="95">
        <v>0</v>
      </c>
      <c r="BU900" s="101" t="str">
        <f t="shared" ref="BU900:BU963" si="156">IF(ISBLANK(D900),"",SUM(BS900:BT900))</f>
        <v/>
      </c>
      <c r="BV900" s="102" t="str">
        <f t="shared" si="149"/>
        <v>-</v>
      </c>
      <c r="BW900" s="103"/>
      <c r="BX900" s="104" t="str">
        <f t="shared" si="150"/>
        <v>-</v>
      </c>
      <c r="BY900" s="105"/>
      <c r="BZ900" s="103"/>
      <c r="CA900" s="106"/>
      <c r="CB900" s="107"/>
      <c r="CC900" s="112"/>
      <c r="CD900" s="106"/>
      <c r="CE900" s="103"/>
      <c r="CF900" s="113"/>
      <c r="CG900" s="114"/>
    </row>
    <row r="901" spans="1:85">
      <c r="A901" s="53" t="str">
        <f t="shared" si="146"/>
        <v>--</v>
      </c>
      <c r="B901" s="47" t="str">
        <f t="shared" si="147"/>
        <v>-</v>
      </c>
      <c r="C901" s="153"/>
      <c r="D901" s="49"/>
      <c r="E901" s="50"/>
      <c r="F901" s="51"/>
      <c r="G901" s="59"/>
      <c r="H901" s="51"/>
      <c r="I901" s="59"/>
      <c r="J901" s="60" t="str">
        <f>IF(ISBLANK(H901),"",IFERROR(VLOOKUP(B901,'Np PL4 Stock'!$A:$D,4,FALSE),""))</f>
        <v/>
      </c>
      <c r="K901" s="61" t="str">
        <f>IF(ISBLANK(H901),"",SUMIF('Np PL4 Stock'!$A:$A,B901,'Np PL4 Stock'!$N:$N))</f>
        <v/>
      </c>
      <c r="L901" s="62" t="str">
        <f>IF(ISBLANK(H901),"",VLOOKUP(LEFT(B901,5),Unit!A:B,2,FALSE))</f>
        <v/>
      </c>
      <c r="M901" s="63" t="str">
        <f>IF(ISBLANK(H901),"",IFERROR(VLOOKUP(B901,'Np PL4 Stock'!$A:$T,20,FALSE),""))</f>
        <v/>
      </c>
      <c r="N901" s="63" t="str">
        <f>IF(ISBLANK(H901),"",IFERROR(VLOOKUP(B901,'Np PL4 Stock'!$A:$U,21,FALSE),""))</f>
        <v/>
      </c>
      <c r="O901" s="62" t="str">
        <f t="shared" si="153"/>
        <v/>
      </c>
      <c r="P901" s="62" t="str">
        <f t="shared" si="151"/>
        <v/>
      </c>
      <c r="Q901" s="67" t="str">
        <f t="shared" si="154"/>
        <v/>
      </c>
      <c r="R901" s="67" t="str">
        <f t="shared" si="152"/>
        <v/>
      </c>
      <c r="S901" s="59"/>
      <c r="T901" s="147"/>
      <c r="U901" s="147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73"/>
      <c r="AG901" s="73"/>
      <c r="AH901" s="73"/>
      <c r="AI901" s="73"/>
      <c r="AJ901" s="73"/>
      <c r="AK901" s="73"/>
      <c r="AL901" s="77" t="str">
        <f>IF(ISBLANK(S901),"",IF(AJ901="Fail","Fail",IF(E901="PL4",IF(AND(T901&gt;STD_01122025!$D$3,U901&lt;STD_01122025!$D$4,OR(AF901="ND",AF901&lt;STD_01122025!$D$7),AH901="ND"),"Pass","Fail"),IF(E901="PL12",IF(AND(S901&lt;STD_01122025!$F$2,T901&gt;STD_01122025!$F$3,U901&lt;STD_01122025!$F$4,V901&gt;STD_01122025!$F$5,X901&gt;STD_01122025!$F$6,OR(AF901="ND",AF901&lt;STD_01122025!$F$7),AH901="ND"),"Pass","Fail"),IF(E901="SuperPL",IF(AND(T901&gt;STD_01122025!$H$3,U901&lt;STD_01122025!$H$4,V901&gt;STD_01122025!$H$5,X901&gt;STD_01122025!$H$6,OR(AF901="ND",AF901&lt;STD_01122025!$H$7),AH901="ND"),"Pass","Fail"),IF(E901="Flight",IF(AND(T901&gt;STD_01122025!$J$3,U901&lt;STD_01122025!$J$4,X901&gt;STD_01122025!$J$6,OR(AF901="ND",AF901&lt;STD_01122025!$J$7),AH901="ND"),"Pass","Fail"),""))))))</f>
        <v/>
      </c>
      <c r="AM901" s="62" t="str">
        <f>IF(ISBLANK(B901),"",IFERROR(IF(VLOOKUP(B901,'Np PL4 Stock'!$A:$J,10,FALSE)="Np4",D901-VLOOKUP(B901,'Np PL4 Stock'!$A:$E,5,FALSE),D901-VLOOKUP(B901,'Np PL4 Stock'!$A:$E,5,FALSE)-1),""))</f>
        <v/>
      </c>
      <c r="AN901" s="147"/>
      <c r="AO901" s="147"/>
      <c r="AP901" s="59"/>
      <c r="AQ901" s="59"/>
      <c r="AR901" s="59"/>
      <c r="AS901" s="59"/>
      <c r="AT901" s="73"/>
      <c r="AU901" s="73"/>
      <c r="AV901" s="73"/>
      <c r="AW901" s="73"/>
      <c r="AX901" s="84"/>
      <c r="AY901" s="59"/>
      <c r="AZ901" s="59"/>
      <c r="BA901" s="59"/>
      <c r="BB901" s="59"/>
      <c r="BC901" s="59"/>
      <c r="BD901" s="59"/>
      <c r="BE901" s="84"/>
      <c r="BF901" s="84"/>
      <c r="BG901" s="84"/>
      <c r="BH901" s="84"/>
      <c r="BI901" s="85"/>
      <c r="BJ901" s="86"/>
      <c r="BK901" s="86"/>
      <c r="BL901" s="86"/>
      <c r="BM901" s="86"/>
      <c r="BN901" s="86"/>
      <c r="BO901" s="59"/>
      <c r="BP901" s="69"/>
      <c r="BQ901" s="92">
        <v>0</v>
      </c>
      <c r="BR901" s="93">
        <v>0</v>
      </c>
      <c r="BS901" s="94" t="str">
        <f t="shared" si="155"/>
        <v/>
      </c>
      <c r="BT901" s="95">
        <v>0</v>
      </c>
      <c r="BU901" s="101" t="str">
        <f t="shared" si="156"/>
        <v/>
      </c>
      <c r="BV901" s="102" t="str">
        <f t="shared" si="149"/>
        <v>-</v>
      </c>
      <c r="BW901" s="103"/>
      <c r="BX901" s="104" t="str">
        <f t="shared" si="150"/>
        <v>-</v>
      </c>
      <c r="BY901" s="105"/>
      <c r="BZ901" s="103"/>
      <c r="CA901" s="106"/>
      <c r="CB901" s="107"/>
      <c r="CC901" s="112"/>
      <c r="CD901" s="106"/>
      <c r="CE901" s="103"/>
      <c r="CF901" s="113"/>
      <c r="CG901" s="114"/>
    </row>
    <row r="902" spans="1:85">
      <c r="A902" s="53" t="str">
        <f t="shared" si="146"/>
        <v>--</v>
      </c>
      <c r="B902" s="47" t="str">
        <f t="shared" si="147"/>
        <v>-</v>
      </c>
      <c r="C902" s="153"/>
      <c r="D902" s="49"/>
      <c r="E902" s="50"/>
      <c r="F902" s="51"/>
      <c r="G902" s="59"/>
      <c r="H902" s="51"/>
      <c r="I902" s="59"/>
      <c r="J902" s="60" t="str">
        <f>IF(ISBLANK(H902),"",IFERROR(VLOOKUP(B902,'Np PL4 Stock'!$A:$D,4,FALSE),""))</f>
        <v/>
      </c>
      <c r="K902" s="61" t="str">
        <f>IF(ISBLANK(H902),"",SUMIF('Np PL4 Stock'!$A:$A,B902,'Np PL4 Stock'!$N:$N))</f>
        <v/>
      </c>
      <c r="L902" s="62" t="str">
        <f>IF(ISBLANK(H902),"",VLOOKUP(LEFT(B902,5),Unit!A:B,2,FALSE))</f>
        <v/>
      </c>
      <c r="M902" s="63" t="str">
        <f>IF(ISBLANK(H902),"",IFERROR(VLOOKUP(B902,'Np PL4 Stock'!$A:$T,20,FALSE),""))</f>
        <v/>
      </c>
      <c r="N902" s="63" t="str">
        <f>IF(ISBLANK(H902),"",IFERROR(VLOOKUP(B902,'Np PL4 Stock'!$A:$U,21,FALSE),""))</f>
        <v/>
      </c>
      <c r="O902" s="62" t="str">
        <f t="shared" si="153"/>
        <v/>
      </c>
      <c r="P902" s="62" t="str">
        <f t="shared" si="151"/>
        <v/>
      </c>
      <c r="Q902" s="67" t="str">
        <f t="shared" si="154"/>
        <v/>
      </c>
      <c r="R902" s="67" t="str">
        <f t="shared" si="152"/>
        <v/>
      </c>
      <c r="S902" s="59"/>
      <c r="T902" s="147"/>
      <c r="U902" s="147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73"/>
      <c r="AG902" s="73"/>
      <c r="AH902" s="73"/>
      <c r="AI902" s="73"/>
      <c r="AJ902" s="73"/>
      <c r="AK902" s="73"/>
      <c r="AL902" s="77" t="str">
        <f>IF(ISBLANK(S902),"",IF(AJ902="Fail","Fail",IF(E902="PL4",IF(AND(T902&gt;STD_01122025!$D$3,U902&lt;STD_01122025!$D$4,OR(AF902="ND",AF902&lt;STD_01122025!$D$7),AH902="ND"),"Pass","Fail"),IF(E902="PL12",IF(AND(S902&lt;STD_01122025!$F$2,T902&gt;STD_01122025!$F$3,U902&lt;STD_01122025!$F$4,V902&gt;STD_01122025!$F$5,X902&gt;STD_01122025!$F$6,OR(AF902="ND",AF902&lt;STD_01122025!$F$7),AH902="ND"),"Pass","Fail"),IF(E902="SuperPL",IF(AND(T902&gt;STD_01122025!$H$3,U902&lt;STD_01122025!$H$4,V902&gt;STD_01122025!$H$5,X902&gt;STD_01122025!$H$6,OR(AF902="ND",AF902&lt;STD_01122025!$H$7),AH902="ND"),"Pass","Fail"),IF(E902="Flight",IF(AND(T902&gt;STD_01122025!$J$3,U902&lt;STD_01122025!$J$4,X902&gt;STD_01122025!$J$6,OR(AF902="ND",AF902&lt;STD_01122025!$J$7),AH902="ND"),"Pass","Fail"),""))))))</f>
        <v/>
      </c>
      <c r="AM902" s="62" t="str">
        <f>IF(ISBLANK(B902),"",IFERROR(IF(VLOOKUP(B902,'Np PL4 Stock'!$A:$J,10,FALSE)="Np4",D902-VLOOKUP(B902,'Np PL4 Stock'!$A:$E,5,FALSE),D902-VLOOKUP(B902,'Np PL4 Stock'!$A:$E,5,FALSE)-1),""))</f>
        <v/>
      </c>
      <c r="AN902" s="147"/>
      <c r="AO902" s="147"/>
      <c r="AP902" s="59"/>
      <c r="AQ902" s="59"/>
      <c r="AR902" s="59"/>
      <c r="AS902" s="59"/>
      <c r="AT902" s="73"/>
      <c r="AU902" s="73"/>
      <c r="AV902" s="73"/>
      <c r="AW902" s="73"/>
      <c r="AX902" s="84"/>
      <c r="AY902" s="59"/>
      <c r="AZ902" s="59"/>
      <c r="BA902" s="59"/>
      <c r="BB902" s="59"/>
      <c r="BC902" s="59"/>
      <c r="BD902" s="59"/>
      <c r="BE902" s="84"/>
      <c r="BF902" s="84"/>
      <c r="BG902" s="84"/>
      <c r="BH902" s="84"/>
      <c r="BI902" s="85"/>
      <c r="BJ902" s="86"/>
      <c r="BK902" s="86"/>
      <c r="BL902" s="86"/>
      <c r="BM902" s="86"/>
      <c r="BN902" s="86"/>
      <c r="BO902" s="59"/>
      <c r="BP902" s="69"/>
      <c r="BQ902" s="92">
        <v>0</v>
      </c>
      <c r="BR902" s="93">
        <v>0</v>
      </c>
      <c r="BS902" s="94" t="str">
        <f t="shared" si="155"/>
        <v/>
      </c>
      <c r="BT902" s="95">
        <v>0</v>
      </c>
      <c r="BU902" s="101" t="str">
        <f t="shared" si="156"/>
        <v/>
      </c>
      <c r="BV902" s="102" t="str">
        <f t="shared" si="149"/>
        <v>-</v>
      </c>
      <c r="BW902" s="103"/>
      <c r="BX902" s="104" t="str">
        <f t="shared" si="150"/>
        <v>-</v>
      </c>
      <c r="BY902" s="105"/>
      <c r="BZ902" s="103"/>
      <c r="CA902" s="106"/>
      <c r="CB902" s="107"/>
      <c r="CC902" s="112"/>
      <c r="CD902" s="106"/>
      <c r="CE902" s="103"/>
      <c r="CF902" s="113"/>
      <c r="CG902" s="114"/>
    </row>
    <row r="903" spans="1:85">
      <c r="A903" s="53" t="str">
        <f t="shared" si="146"/>
        <v>--</v>
      </c>
      <c r="B903" s="47" t="str">
        <f t="shared" si="147"/>
        <v>-</v>
      </c>
      <c r="C903" s="153"/>
      <c r="D903" s="49"/>
      <c r="E903" s="50"/>
      <c r="F903" s="51"/>
      <c r="G903" s="59"/>
      <c r="H903" s="51"/>
      <c r="I903" s="59"/>
      <c r="J903" s="60" t="str">
        <f>IF(ISBLANK(H903),"",IFERROR(VLOOKUP(B903,'Np PL4 Stock'!$A:$D,4,FALSE),""))</f>
        <v/>
      </c>
      <c r="K903" s="61" t="str">
        <f>IF(ISBLANK(H903),"",SUMIF('Np PL4 Stock'!$A:$A,B903,'Np PL4 Stock'!$N:$N))</f>
        <v/>
      </c>
      <c r="L903" s="62" t="str">
        <f>IF(ISBLANK(H903),"",VLOOKUP(LEFT(B903,5),Unit!A:B,2,FALSE))</f>
        <v/>
      </c>
      <c r="M903" s="63" t="str">
        <f>IF(ISBLANK(H903),"",IFERROR(VLOOKUP(B903,'Np PL4 Stock'!$A:$T,20,FALSE),""))</f>
        <v/>
      </c>
      <c r="N903" s="63" t="str">
        <f>IF(ISBLANK(H903),"",IFERROR(VLOOKUP(B903,'Np PL4 Stock'!$A:$U,21,FALSE),""))</f>
        <v/>
      </c>
      <c r="O903" s="62" t="str">
        <f t="shared" si="153"/>
        <v/>
      </c>
      <c r="P903" s="62" t="str">
        <f t="shared" si="151"/>
        <v/>
      </c>
      <c r="Q903" s="67" t="str">
        <f t="shared" si="154"/>
        <v/>
      </c>
      <c r="R903" s="67" t="str">
        <f t="shared" si="152"/>
        <v/>
      </c>
      <c r="S903" s="59"/>
      <c r="T903" s="147"/>
      <c r="U903" s="147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73"/>
      <c r="AG903" s="73"/>
      <c r="AH903" s="73"/>
      <c r="AI903" s="73"/>
      <c r="AJ903" s="73"/>
      <c r="AK903" s="73"/>
      <c r="AL903" s="77" t="str">
        <f>IF(ISBLANK(S903),"",IF(AJ903="Fail","Fail",IF(E903="PL4",IF(AND(T903&gt;STD_01122025!$D$3,U903&lt;STD_01122025!$D$4,OR(AF903="ND",AF903&lt;STD_01122025!$D$7),AH903="ND"),"Pass","Fail"),IF(E903="PL12",IF(AND(S903&lt;STD_01122025!$F$2,T903&gt;STD_01122025!$F$3,U903&lt;STD_01122025!$F$4,V903&gt;STD_01122025!$F$5,X903&gt;STD_01122025!$F$6,OR(AF903="ND",AF903&lt;STD_01122025!$F$7),AH903="ND"),"Pass","Fail"),IF(E903="SuperPL",IF(AND(T903&gt;STD_01122025!$H$3,U903&lt;STD_01122025!$H$4,V903&gt;STD_01122025!$H$5,X903&gt;STD_01122025!$H$6,OR(AF903="ND",AF903&lt;STD_01122025!$H$7),AH903="ND"),"Pass","Fail"),IF(E903="Flight",IF(AND(T903&gt;STD_01122025!$J$3,U903&lt;STD_01122025!$J$4,X903&gt;STD_01122025!$J$6,OR(AF903="ND",AF903&lt;STD_01122025!$J$7),AH903="ND"),"Pass","Fail"),""))))))</f>
        <v/>
      </c>
      <c r="AM903" s="62" t="str">
        <f>IF(ISBLANK(B903),"",IFERROR(IF(VLOOKUP(B903,'Np PL4 Stock'!$A:$J,10,FALSE)="Np4",D903-VLOOKUP(B903,'Np PL4 Stock'!$A:$E,5,FALSE),D903-VLOOKUP(B903,'Np PL4 Stock'!$A:$E,5,FALSE)-1),""))</f>
        <v/>
      </c>
      <c r="AN903" s="147"/>
      <c r="AO903" s="147"/>
      <c r="AP903" s="59"/>
      <c r="AQ903" s="59"/>
      <c r="AR903" s="59"/>
      <c r="AS903" s="59"/>
      <c r="AT903" s="73"/>
      <c r="AU903" s="73"/>
      <c r="AV903" s="73"/>
      <c r="AW903" s="73"/>
      <c r="AX903" s="84"/>
      <c r="AY903" s="59"/>
      <c r="AZ903" s="59"/>
      <c r="BA903" s="59"/>
      <c r="BB903" s="59"/>
      <c r="BC903" s="59"/>
      <c r="BD903" s="59"/>
      <c r="BE903" s="84"/>
      <c r="BF903" s="84"/>
      <c r="BG903" s="84"/>
      <c r="BH903" s="84"/>
      <c r="BI903" s="85"/>
      <c r="BJ903" s="86"/>
      <c r="BK903" s="86"/>
      <c r="BL903" s="86"/>
      <c r="BM903" s="86"/>
      <c r="BN903" s="86"/>
      <c r="BO903" s="59"/>
      <c r="BP903" s="69"/>
      <c r="BQ903" s="92">
        <v>0</v>
      </c>
      <c r="BR903" s="93">
        <v>0</v>
      </c>
      <c r="BS903" s="94" t="str">
        <f t="shared" si="155"/>
        <v/>
      </c>
      <c r="BT903" s="95">
        <v>0</v>
      </c>
      <c r="BU903" s="101" t="str">
        <f t="shared" si="156"/>
        <v/>
      </c>
      <c r="BV903" s="102" t="str">
        <f t="shared" si="149"/>
        <v>-</v>
      </c>
      <c r="BW903" s="103"/>
      <c r="BX903" s="104" t="str">
        <f t="shared" ref="BX903:BX966" si="157">IFERROR((BU903*BV903)/10^3,"-")</f>
        <v>-</v>
      </c>
      <c r="BY903" s="105"/>
      <c r="BZ903" s="103"/>
      <c r="CA903" s="106"/>
      <c r="CB903" s="107"/>
      <c r="CC903" s="112"/>
      <c r="CD903" s="106"/>
      <c r="CE903" s="103"/>
      <c r="CF903" s="113"/>
      <c r="CG903" s="114"/>
    </row>
    <row r="904" spans="1:85">
      <c r="A904" s="53" t="str">
        <f t="shared" si="146"/>
        <v>--</v>
      </c>
      <c r="B904" s="47" t="str">
        <f t="shared" si="147"/>
        <v>-</v>
      </c>
      <c r="C904" s="153"/>
      <c r="D904" s="49"/>
      <c r="E904" s="50"/>
      <c r="F904" s="51"/>
      <c r="G904" s="59"/>
      <c r="H904" s="51"/>
      <c r="I904" s="59"/>
      <c r="J904" s="60" t="str">
        <f>IF(ISBLANK(H904),"",IFERROR(VLOOKUP(B904,'Np PL4 Stock'!$A:$D,4,FALSE),""))</f>
        <v/>
      </c>
      <c r="K904" s="61" t="str">
        <f>IF(ISBLANK(H904),"",SUMIF('Np PL4 Stock'!$A:$A,B904,'Np PL4 Stock'!$N:$N))</f>
        <v/>
      </c>
      <c r="L904" s="62" t="str">
        <f>IF(ISBLANK(H904),"",VLOOKUP(LEFT(B904,5),Unit!A:B,2,FALSE))</f>
        <v/>
      </c>
      <c r="M904" s="63" t="str">
        <f>IF(ISBLANK(H904),"",IFERROR(VLOOKUP(B904,'Np PL4 Stock'!$A:$T,20,FALSE),""))</f>
        <v/>
      </c>
      <c r="N904" s="63" t="str">
        <f>IF(ISBLANK(H904),"",IFERROR(VLOOKUP(B904,'Np PL4 Stock'!$A:$U,21,FALSE),""))</f>
        <v/>
      </c>
      <c r="O904" s="62" t="str">
        <f t="shared" si="153"/>
        <v/>
      </c>
      <c r="P904" s="62" t="str">
        <f t="shared" si="151"/>
        <v/>
      </c>
      <c r="Q904" s="67" t="str">
        <f t="shared" si="154"/>
        <v/>
      </c>
      <c r="R904" s="67" t="str">
        <f t="shared" si="152"/>
        <v/>
      </c>
      <c r="S904" s="59"/>
      <c r="T904" s="147"/>
      <c r="U904" s="147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73"/>
      <c r="AG904" s="73"/>
      <c r="AH904" s="73"/>
      <c r="AI904" s="73"/>
      <c r="AJ904" s="73"/>
      <c r="AK904" s="73"/>
      <c r="AL904" s="77" t="str">
        <f>IF(ISBLANK(S904),"",IF(AJ904="Fail","Fail",IF(E904="PL4",IF(AND(T904&gt;STD_01122025!$D$3,U904&lt;STD_01122025!$D$4,OR(AF904="ND",AF904&lt;STD_01122025!$D$7),AH904="ND"),"Pass","Fail"),IF(E904="PL12",IF(AND(S904&lt;STD_01122025!$F$2,T904&gt;STD_01122025!$F$3,U904&lt;STD_01122025!$F$4,V904&gt;STD_01122025!$F$5,X904&gt;STD_01122025!$F$6,OR(AF904="ND",AF904&lt;STD_01122025!$F$7),AH904="ND"),"Pass","Fail"),IF(E904="SuperPL",IF(AND(T904&gt;STD_01122025!$H$3,U904&lt;STD_01122025!$H$4,V904&gt;STD_01122025!$H$5,X904&gt;STD_01122025!$H$6,OR(AF904="ND",AF904&lt;STD_01122025!$H$7),AH904="ND"),"Pass","Fail"),IF(E904="Flight",IF(AND(T904&gt;STD_01122025!$J$3,U904&lt;STD_01122025!$J$4,X904&gt;STD_01122025!$J$6,OR(AF904="ND",AF904&lt;STD_01122025!$J$7),AH904="ND"),"Pass","Fail"),""))))))</f>
        <v/>
      </c>
      <c r="AM904" s="62" t="str">
        <f>IF(ISBLANK(B904),"",IFERROR(IF(VLOOKUP(B904,'Np PL4 Stock'!$A:$J,10,FALSE)="Np4",D904-VLOOKUP(B904,'Np PL4 Stock'!$A:$E,5,FALSE),D904-VLOOKUP(B904,'Np PL4 Stock'!$A:$E,5,FALSE)-1),""))</f>
        <v/>
      </c>
      <c r="AN904" s="147"/>
      <c r="AO904" s="147"/>
      <c r="AP904" s="59"/>
      <c r="AQ904" s="59"/>
      <c r="AR904" s="59"/>
      <c r="AS904" s="59"/>
      <c r="AT904" s="73"/>
      <c r="AU904" s="73"/>
      <c r="AV904" s="73"/>
      <c r="AW904" s="73"/>
      <c r="AX904" s="84"/>
      <c r="AY904" s="59"/>
      <c r="AZ904" s="59"/>
      <c r="BA904" s="59"/>
      <c r="BB904" s="59"/>
      <c r="BC904" s="59"/>
      <c r="BD904" s="59"/>
      <c r="BE904" s="84"/>
      <c r="BF904" s="84"/>
      <c r="BG904" s="84"/>
      <c r="BH904" s="84"/>
      <c r="BI904" s="85"/>
      <c r="BJ904" s="86"/>
      <c r="BK904" s="86"/>
      <c r="BL904" s="86"/>
      <c r="BM904" s="86"/>
      <c r="BN904" s="86"/>
      <c r="BO904" s="59"/>
      <c r="BP904" s="69"/>
      <c r="BQ904" s="92">
        <v>0</v>
      </c>
      <c r="BR904" s="93">
        <v>0</v>
      </c>
      <c r="BS904" s="94" t="str">
        <f t="shared" si="155"/>
        <v/>
      </c>
      <c r="BT904" s="95">
        <v>0</v>
      </c>
      <c r="BU904" s="101" t="str">
        <f t="shared" si="156"/>
        <v/>
      </c>
      <c r="BV904" s="102" t="str">
        <f t="shared" si="149"/>
        <v>-</v>
      </c>
      <c r="BW904" s="103"/>
      <c r="BX904" s="104" t="str">
        <f t="shared" si="157"/>
        <v>-</v>
      </c>
      <c r="BY904" s="105"/>
      <c r="BZ904" s="103"/>
      <c r="CA904" s="106"/>
      <c r="CB904" s="107"/>
      <c r="CC904" s="112"/>
      <c r="CD904" s="106"/>
      <c r="CE904" s="103"/>
      <c r="CF904" s="113"/>
      <c r="CG904" s="114"/>
    </row>
    <row r="905" spans="1:85">
      <c r="A905" s="53" t="str">
        <f t="shared" si="146"/>
        <v>--</v>
      </c>
      <c r="B905" s="47" t="str">
        <f t="shared" si="147"/>
        <v>-</v>
      </c>
      <c r="C905" s="153"/>
      <c r="D905" s="49"/>
      <c r="E905" s="50"/>
      <c r="F905" s="51"/>
      <c r="G905" s="59"/>
      <c r="H905" s="51"/>
      <c r="I905" s="59"/>
      <c r="J905" s="60" t="str">
        <f>IF(ISBLANK(H905),"",IFERROR(VLOOKUP(B905,'Np PL4 Stock'!$A:$D,4,FALSE),""))</f>
        <v/>
      </c>
      <c r="K905" s="61" t="str">
        <f>IF(ISBLANK(H905),"",SUMIF('Np PL4 Stock'!$A:$A,B905,'Np PL4 Stock'!$N:$N))</f>
        <v/>
      </c>
      <c r="L905" s="62" t="str">
        <f>IF(ISBLANK(H905),"",VLOOKUP(LEFT(B905,5),Unit!A:B,2,FALSE))</f>
        <v/>
      </c>
      <c r="M905" s="63" t="str">
        <f>IF(ISBLANK(H905),"",IFERROR(VLOOKUP(B905,'Np PL4 Stock'!$A:$T,20,FALSE),""))</f>
        <v/>
      </c>
      <c r="N905" s="63" t="str">
        <f>IF(ISBLANK(H905),"",IFERROR(VLOOKUP(B905,'Np PL4 Stock'!$A:$U,21,FALSE),""))</f>
        <v/>
      </c>
      <c r="O905" s="62" t="str">
        <f t="shared" si="153"/>
        <v/>
      </c>
      <c r="P905" s="62" t="str">
        <f t="shared" si="151"/>
        <v/>
      </c>
      <c r="Q905" s="67" t="str">
        <f t="shared" si="154"/>
        <v/>
      </c>
      <c r="R905" s="67" t="str">
        <f t="shared" si="152"/>
        <v/>
      </c>
      <c r="S905" s="59"/>
      <c r="T905" s="147"/>
      <c r="U905" s="147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73"/>
      <c r="AG905" s="73"/>
      <c r="AH905" s="73"/>
      <c r="AI905" s="73"/>
      <c r="AJ905" s="73"/>
      <c r="AK905" s="73"/>
      <c r="AL905" s="77" t="str">
        <f>IF(ISBLANK(S905),"",IF(AJ905="Fail","Fail",IF(E905="PL4",IF(AND(T905&gt;STD_01122025!$D$3,U905&lt;STD_01122025!$D$4,OR(AF905="ND",AF905&lt;STD_01122025!$D$7),AH905="ND"),"Pass","Fail"),IF(E905="PL12",IF(AND(S905&lt;STD_01122025!$F$2,T905&gt;STD_01122025!$F$3,U905&lt;STD_01122025!$F$4,V905&gt;STD_01122025!$F$5,X905&gt;STD_01122025!$F$6,OR(AF905="ND",AF905&lt;STD_01122025!$F$7),AH905="ND"),"Pass","Fail"),IF(E905="SuperPL",IF(AND(T905&gt;STD_01122025!$H$3,U905&lt;STD_01122025!$H$4,V905&gt;STD_01122025!$H$5,X905&gt;STD_01122025!$H$6,OR(AF905="ND",AF905&lt;STD_01122025!$H$7),AH905="ND"),"Pass","Fail"),IF(E905="Flight",IF(AND(T905&gt;STD_01122025!$J$3,U905&lt;STD_01122025!$J$4,X905&gt;STD_01122025!$J$6,OR(AF905="ND",AF905&lt;STD_01122025!$J$7),AH905="ND"),"Pass","Fail"),""))))))</f>
        <v/>
      </c>
      <c r="AM905" s="62" t="str">
        <f>IF(ISBLANK(B905),"",IFERROR(IF(VLOOKUP(B905,'Np PL4 Stock'!$A:$J,10,FALSE)="Np4",D905-VLOOKUP(B905,'Np PL4 Stock'!$A:$E,5,FALSE),D905-VLOOKUP(B905,'Np PL4 Stock'!$A:$E,5,FALSE)-1),""))</f>
        <v/>
      </c>
      <c r="AN905" s="147"/>
      <c r="AO905" s="147"/>
      <c r="AP905" s="59"/>
      <c r="AQ905" s="59"/>
      <c r="AR905" s="59"/>
      <c r="AS905" s="59"/>
      <c r="AT905" s="73"/>
      <c r="AU905" s="73"/>
      <c r="AV905" s="73"/>
      <c r="AW905" s="73"/>
      <c r="AX905" s="84"/>
      <c r="AY905" s="59"/>
      <c r="AZ905" s="59"/>
      <c r="BA905" s="59"/>
      <c r="BB905" s="59"/>
      <c r="BC905" s="59"/>
      <c r="BD905" s="59"/>
      <c r="BE905" s="84"/>
      <c r="BF905" s="84"/>
      <c r="BG905" s="84"/>
      <c r="BH905" s="84"/>
      <c r="BI905" s="85"/>
      <c r="BJ905" s="86"/>
      <c r="BK905" s="86"/>
      <c r="BL905" s="86"/>
      <c r="BM905" s="86"/>
      <c r="BN905" s="86"/>
      <c r="BO905" s="59"/>
      <c r="BP905" s="69"/>
      <c r="BQ905" s="92">
        <v>0</v>
      </c>
      <c r="BR905" s="93">
        <v>0</v>
      </c>
      <c r="BS905" s="94" t="str">
        <f t="shared" si="155"/>
        <v/>
      </c>
      <c r="BT905" s="95">
        <v>0</v>
      </c>
      <c r="BU905" s="101" t="str">
        <f t="shared" si="156"/>
        <v/>
      </c>
      <c r="BV905" s="102" t="str">
        <f t="shared" si="149"/>
        <v>-</v>
      </c>
      <c r="BW905" s="103"/>
      <c r="BX905" s="104" t="str">
        <f t="shared" si="157"/>
        <v>-</v>
      </c>
      <c r="BY905" s="105"/>
      <c r="BZ905" s="103"/>
      <c r="CA905" s="106"/>
      <c r="CB905" s="107"/>
      <c r="CC905" s="112"/>
      <c r="CD905" s="106"/>
      <c r="CE905" s="103"/>
      <c r="CF905" s="113"/>
      <c r="CG905" s="114"/>
    </row>
    <row r="906" spans="1:85">
      <c r="A906" s="53" t="str">
        <f t="shared" si="146"/>
        <v>--</v>
      </c>
      <c r="B906" s="47" t="str">
        <f t="shared" si="147"/>
        <v>-</v>
      </c>
      <c r="C906" s="153"/>
      <c r="D906" s="49"/>
      <c r="E906" s="50"/>
      <c r="F906" s="51"/>
      <c r="G906" s="59"/>
      <c r="H906" s="51"/>
      <c r="I906" s="59"/>
      <c r="J906" s="60" t="str">
        <f>IF(ISBLANK(H906),"",IFERROR(VLOOKUP(B906,'Np PL4 Stock'!$A:$D,4,FALSE),""))</f>
        <v/>
      </c>
      <c r="K906" s="61" t="str">
        <f>IF(ISBLANK(H906),"",SUMIF('Np PL4 Stock'!$A:$A,B906,'Np PL4 Stock'!$N:$N))</f>
        <v/>
      </c>
      <c r="L906" s="62" t="str">
        <f>IF(ISBLANK(H906),"",VLOOKUP(LEFT(B906,5),Unit!A:B,2,FALSE))</f>
        <v/>
      </c>
      <c r="M906" s="63" t="str">
        <f>IF(ISBLANK(H906),"",IFERROR(VLOOKUP(B906,'Np PL4 Stock'!$A:$T,20,FALSE),""))</f>
        <v/>
      </c>
      <c r="N906" s="63" t="str">
        <f>IF(ISBLANK(H906),"",IFERROR(VLOOKUP(B906,'Np PL4 Stock'!$A:$U,21,FALSE),""))</f>
        <v/>
      </c>
      <c r="O906" s="62" t="str">
        <f t="shared" si="153"/>
        <v/>
      </c>
      <c r="P906" s="62" t="str">
        <f t="shared" si="151"/>
        <v/>
      </c>
      <c r="Q906" s="67" t="str">
        <f t="shared" si="154"/>
        <v/>
      </c>
      <c r="R906" s="67" t="str">
        <f t="shared" si="152"/>
        <v/>
      </c>
      <c r="S906" s="59"/>
      <c r="T906" s="147"/>
      <c r="U906" s="147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73"/>
      <c r="AG906" s="73"/>
      <c r="AH906" s="73"/>
      <c r="AI906" s="73"/>
      <c r="AJ906" s="73"/>
      <c r="AK906" s="73"/>
      <c r="AL906" s="77" t="str">
        <f>IF(ISBLANK(S906),"",IF(AJ906="Fail","Fail",IF(E906="PL4",IF(AND(T906&gt;STD_01122025!$D$3,U906&lt;STD_01122025!$D$4,OR(AF906="ND",AF906&lt;STD_01122025!$D$7),AH906="ND"),"Pass","Fail"),IF(E906="PL12",IF(AND(S906&lt;STD_01122025!$F$2,T906&gt;STD_01122025!$F$3,U906&lt;STD_01122025!$F$4,V906&gt;STD_01122025!$F$5,X906&gt;STD_01122025!$F$6,OR(AF906="ND",AF906&lt;STD_01122025!$F$7),AH906="ND"),"Pass","Fail"),IF(E906="SuperPL",IF(AND(T906&gt;STD_01122025!$H$3,U906&lt;STD_01122025!$H$4,V906&gt;STD_01122025!$H$5,X906&gt;STD_01122025!$H$6,OR(AF906="ND",AF906&lt;STD_01122025!$H$7),AH906="ND"),"Pass","Fail"),IF(E906="Flight",IF(AND(T906&gt;STD_01122025!$J$3,U906&lt;STD_01122025!$J$4,X906&gt;STD_01122025!$J$6,OR(AF906="ND",AF906&lt;STD_01122025!$J$7),AH906="ND"),"Pass","Fail"),""))))))</f>
        <v/>
      </c>
      <c r="AM906" s="62" t="str">
        <f>IF(ISBLANK(B906),"",IFERROR(IF(VLOOKUP(B906,'Np PL4 Stock'!$A:$J,10,FALSE)="Np4",D906-VLOOKUP(B906,'Np PL4 Stock'!$A:$E,5,FALSE),D906-VLOOKUP(B906,'Np PL4 Stock'!$A:$E,5,FALSE)-1),""))</f>
        <v/>
      </c>
      <c r="AN906" s="147"/>
      <c r="AO906" s="147"/>
      <c r="AP906" s="59"/>
      <c r="AQ906" s="59"/>
      <c r="AR906" s="59"/>
      <c r="AS906" s="59"/>
      <c r="AT906" s="73"/>
      <c r="AU906" s="73"/>
      <c r="AV906" s="73"/>
      <c r="AW906" s="73"/>
      <c r="AX906" s="84"/>
      <c r="AY906" s="59"/>
      <c r="AZ906" s="59"/>
      <c r="BA906" s="59"/>
      <c r="BB906" s="59"/>
      <c r="BC906" s="59"/>
      <c r="BD906" s="59"/>
      <c r="BE906" s="84"/>
      <c r="BF906" s="84"/>
      <c r="BG906" s="84"/>
      <c r="BH906" s="84"/>
      <c r="BI906" s="85"/>
      <c r="BJ906" s="86"/>
      <c r="BK906" s="86"/>
      <c r="BL906" s="86"/>
      <c r="BM906" s="86"/>
      <c r="BN906" s="86"/>
      <c r="BO906" s="59"/>
      <c r="BP906" s="69"/>
      <c r="BQ906" s="92">
        <v>0</v>
      </c>
      <c r="BR906" s="93">
        <v>0</v>
      </c>
      <c r="BS906" s="94" t="str">
        <f t="shared" si="155"/>
        <v/>
      </c>
      <c r="BT906" s="95">
        <v>0</v>
      </c>
      <c r="BU906" s="101" t="str">
        <f t="shared" si="156"/>
        <v/>
      </c>
      <c r="BV906" s="102" t="str">
        <f t="shared" si="149"/>
        <v>-</v>
      </c>
      <c r="BW906" s="103"/>
      <c r="BX906" s="104" t="str">
        <f t="shared" si="157"/>
        <v>-</v>
      </c>
      <c r="BY906" s="105"/>
      <c r="BZ906" s="103"/>
      <c r="CA906" s="106"/>
      <c r="CB906" s="107"/>
      <c r="CC906" s="112"/>
      <c r="CD906" s="106"/>
      <c r="CE906" s="103"/>
      <c r="CF906" s="113"/>
      <c r="CG906" s="114"/>
    </row>
    <row r="907" spans="1:85">
      <c r="A907" s="53" t="str">
        <f t="shared" si="146"/>
        <v>--</v>
      </c>
      <c r="B907" s="47" t="str">
        <f t="shared" si="147"/>
        <v>-</v>
      </c>
      <c r="C907" s="153"/>
      <c r="D907" s="49"/>
      <c r="E907" s="50"/>
      <c r="F907" s="51"/>
      <c r="G907" s="59"/>
      <c r="H907" s="51"/>
      <c r="I907" s="59"/>
      <c r="J907" s="60" t="str">
        <f>IF(ISBLANK(H907),"",IFERROR(VLOOKUP(B907,'Np PL4 Stock'!$A:$D,4,FALSE),""))</f>
        <v/>
      </c>
      <c r="K907" s="61" t="str">
        <f>IF(ISBLANK(H907),"",SUMIF('Np PL4 Stock'!$A:$A,B907,'Np PL4 Stock'!$N:$N))</f>
        <v/>
      </c>
      <c r="L907" s="62" t="str">
        <f>IF(ISBLANK(H907),"",VLOOKUP(LEFT(B907,5),Unit!A:B,2,FALSE))</f>
        <v/>
      </c>
      <c r="M907" s="63" t="str">
        <f>IF(ISBLANK(H907),"",IFERROR(VLOOKUP(B907,'Np PL4 Stock'!$A:$T,20,FALSE),""))</f>
        <v/>
      </c>
      <c r="N907" s="63" t="str">
        <f>IF(ISBLANK(H907),"",IFERROR(VLOOKUP(B907,'Np PL4 Stock'!$A:$U,21,FALSE),""))</f>
        <v/>
      </c>
      <c r="O907" s="62" t="str">
        <f t="shared" si="153"/>
        <v/>
      </c>
      <c r="P907" s="62" t="str">
        <f t="shared" si="151"/>
        <v/>
      </c>
      <c r="Q907" s="67" t="str">
        <f t="shared" si="154"/>
        <v/>
      </c>
      <c r="R907" s="67" t="str">
        <f t="shared" si="152"/>
        <v/>
      </c>
      <c r="S907" s="59"/>
      <c r="T907" s="147"/>
      <c r="U907" s="147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73"/>
      <c r="AG907" s="73"/>
      <c r="AH907" s="73"/>
      <c r="AI907" s="73"/>
      <c r="AJ907" s="73"/>
      <c r="AK907" s="73"/>
      <c r="AL907" s="77" t="str">
        <f>IF(ISBLANK(S907),"",IF(AJ907="Fail","Fail",IF(E907="PL4",IF(AND(T907&gt;STD_01122025!$D$3,U907&lt;STD_01122025!$D$4,OR(AF907="ND",AF907&lt;STD_01122025!$D$7),AH907="ND"),"Pass","Fail"),IF(E907="PL12",IF(AND(S907&lt;STD_01122025!$F$2,T907&gt;STD_01122025!$F$3,U907&lt;STD_01122025!$F$4,V907&gt;STD_01122025!$F$5,X907&gt;STD_01122025!$F$6,OR(AF907="ND",AF907&lt;STD_01122025!$F$7),AH907="ND"),"Pass","Fail"),IF(E907="SuperPL",IF(AND(T907&gt;STD_01122025!$H$3,U907&lt;STD_01122025!$H$4,V907&gt;STD_01122025!$H$5,X907&gt;STD_01122025!$H$6,OR(AF907="ND",AF907&lt;STD_01122025!$H$7),AH907="ND"),"Pass","Fail"),IF(E907="Flight",IF(AND(T907&gt;STD_01122025!$J$3,U907&lt;STD_01122025!$J$4,X907&gt;STD_01122025!$J$6,OR(AF907="ND",AF907&lt;STD_01122025!$J$7),AH907="ND"),"Pass","Fail"),""))))))</f>
        <v/>
      </c>
      <c r="AM907" s="62" t="str">
        <f>IF(ISBLANK(B907),"",IFERROR(IF(VLOOKUP(B907,'Np PL4 Stock'!$A:$J,10,FALSE)="Np4",D907-VLOOKUP(B907,'Np PL4 Stock'!$A:$E,5,FALSE),D907-VLOOKUP(B907,'Np PL4 Stock'!$A:$E,5,FALSE)-1),""))</f>
        <v/>
      </c>
      <c r="AN907" s="147"/>
      <c r="AO907" s="147"/>
      <c r="AP907" s="59"/>
      <c r="AQ907" s="59"/>
      <c r="AR907" s="59"/>
      <c r="AS907" s="59"/>
      <c r="AT907" s="73"/>
      <c r="AU907" s="73"/>
      <c r="AV907" s="73"/>
      <c r="AW907" s="73"/>
      <c r="AX907" s="84"/>
      <c r="AY907" s="59"/>
      <c r="AZ907" s="59"/>
      <c r="BA907" s="59"/>
      <c r="BB907" s="59"/>
      <c r="BC907" s="59"/>
      <c r="BD907" s="59"/>
      <c r="BE907" s="84"/>
      <c r="BF907" s="84"/>
      <c r="BG907" s="84"/>
      <c r="BH907" s="84"/>
      <c r="BI907" s="85"/>
      <c r="BJ907" s="86"/>
      <c r="BK907" s="86"/>
      <c r="BL907" s="86"/>
      <c r="BM907" s="86"/>
      <c r="BN907" s="86"/>
      <c r="BO907" s="59"/>
      <c r="BP907" s="69"/>
      <c r="BQ907" s="92">
        <v>0</v>
      </c>
      <c r="BR907" s="93">
        <v>0</v>
      </c>
      <c r="BS907" s="94" t="str">
        <f t="shared" si="155"/>
        <v/>
      </c>
      <c r="BT907" s="95">
        <v>0</v>
      </c>
      <c r="BU907" s="101" t="str">
        <f t="shared" si="156"/>
        <v/>
      </c>
      <c r="BV907" s="102" t="str">
        <f t="shared" si="149"/>
        <v>-</v>
      </c>
      <c r="BW907" s="103"/>
      <c r="BX907" s="104" t="str">
        <f t="shared" si="157"/>
        <v>-</v>
      </c>
      <c r="BY907" s="105"/>
      <c r="BZ907" s="103"/>
      <c r="CA907" s="106"/>
      <c r="CB907" s="107"/>
      <c r="CC907" s="112"/>
      <c r="CD907" s="106"/>
      <c r="CE907" s="103"/>
      <c r="CF907" s="113"/>
      <c r="CG907" s="114"/>
    </row>
    <row r="908" spans="1:85">
      <c r="A908" s="53" t="str">
        <f t="shared" si="146"/>
        <v>--</v>
      </c>
      <c r="B908" s="47" t="str">
        <f t="shared" si="147"/>
        <v>-</v>
      </c>
      <c r="C908" s="153"/>
      <c r="D908" s="49"/>
      <c r="E908" s="50"/>
      <c r="F908" s="51"/>
      <c r="G908" s="59"/>
      <c r="H908" s="51"/>
      <c r="I908" s="59"/>
      <c r="J908" s="60" t="str">
        <f>IF(ISBLANK(H908),"",IFERROR(VLOOKUP(B908,'Np PL4 Stock'!$A:$D,4,FALSE),""))</f>
        <v/>
      </c>
      <c r="K908" s="61" t="str">
        <f>IF(ISBLANK(H908),"",SUMIF('Np PL4 Stock'!$A:$A,B908,'Np PL4 Stock'!$N:$N))</f>
        <v/>
      </c>
      <c r="L908" s="62" t="str">
        <f>IF(ISBLANK(H908),"",VLOOKUP(LEFT(B908,5),Unit!A:B,2,FALSE))</f>
        <v/>
      </c>
      <c r="M908" s="63" t="str">
        <f>IF(ISBLANK(H908),"",IFERROR(VLOOKUP(B908,'Np PL4 Stock'!$A:$T,20,FALSE),""))</f>
        <v/>
      </c>
      <c r="N908" s="63" t="str">
        <f>IF(ISBLANK(H908),"",IFERROR(VLOOKUP(B908,'Np PL4 Stock'!$A:$U,21,FALSE),""))</f>
        <v/>
      </c>
      <c r="O908" s="62" t="str">
        <f t="shared" si="153"/>
        <v/>
      </c>
      <c r="P908" s="62" t="str">
        <f t="shared" si="151"/>
        <v/>
      </c>
      <c r="Q908" s="67" t="str">
        <f t="shared" si="154"/>
        <v/>
      </c>
      <c r="R908" s="67" t="str">
        <f t="shared" si="152"/>
        <v/>
      </c>
      <c r="S908" s="59"/>
      <c r="T908" s="147"/>
      <c r="U908" s="147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73"/>
      <c r="AG908" s="73"/>
      <c r="AH908" s="73"/>
      <c r="AI908" s="73"/>
      <c r="AJ908" s="73"/>
      <c r="AK908" s="73"/>
      <c r="AL908" s="77" t="str">
        <f>IF(ISBLANK(S908),"",IF(AJ908="Fail","Fail",IF(E908="PL4",IF(AND(T908&gt;STD_01122025!$D$3,U908&lt;STD_01122025!$D$4,OR(AF908="ND",AF908&lt;STD_01122025!$D$7),AH908="ND"),"Pass","Fail"),IF(E908="PL12",IF(AND(S908&lt;STD_01122025!$F$2,T908&gt;STD_01122025!$F$3,U908&lt;STD_01122025!$F$4,V908&gt;STD_01122025!$F$5,X908&gt;STD_01122025!$F$6,OR(AF908="ND",AF908&lt;STD_01122025!$F$7),AH908="ND"),"Pass","Fail"),IF(E908="SuperPL",IF(AND(T908&gt;STD_01122025!$H$3,U908&lt;STD_01122025!$H$4,V908&gt;STD_01122025!$H$5,X908&gt;STD_01122025!$H$6,OR(AF908="ND",AF908&lt;STD_01122025!$H$7),AH908="ND"),"Pass","Fail"),IF(E908="Flight",IF(AND(T908&gt;STD_01122025!$J$3,U908&lt;STD_01122025!$J$4,X908&gt;STD_01122025!$J$6,OR(AF908="ND",AF908&lt;STD_01122025!$J$7),AH908="ND"),"Pass","Fail"),""))))))</f>
        <v/>
      </c>
      <c r="AM908" s="62" t="str">
        <f>IF(ISBLANK(B908),"",IFERROR(IF(VLOOKUP(B908,'Np PL4 Stock'!$A:$J,10,FALSE)="Np4",D908-VLOOKUP(B908,'Np PL4 Stock'!$A:$E,5,FALSE),D908-VLOOKUP(B908,'Np PL4 Stock'!$A:$E,5,FALSE)-1),""))</f>
        <v/>
      </c>
      <c r="AN908" s="147"/>
      <c r="AO908" s="147"/>
      <c r="AP908" s="59"/>
      <c r="AQ908" s="59"/>
      <c r="AR908" s="59"/>
      <c r="AS908" s="59"/>
      <c r="AT908" s="73"/>
      <c r="AU908" s="73"/>
      <c r="AV908" s="73"/>
      <c r="AW908" s="73"/>
      <c r="AX908" s="84"/>
      <c r="AY908" s="59"/>
      <c r="AZ908" s="59"/>
      <c r="BA908" s="59"/>
      <c r="BB908" s="59"/>
      <c r="BC908" s="59"/>
      <c r="BD908" s="59"/>
      <c r="BE908" s="84"/>
      <c r="BF908" s="84"/>
      <c r="BG908" s="84"/>
      <c r="BH908" s="84"/>
      <c r="BI908" s="85"/>
      <c r="BJ908" s="86"/>
      <c r="BK908" s="86"/>
      <c r="BL908" s="86"/>
      <c r="BM908" s="86"/>
      <c r="BN908" s="86"/>
      <c r="BO908" s="59"/>
      <c r="BP908" s="69"/>
      <c r="BQ908" s="92">
        <v>0</v>
      </c>
      <c r="BR908" s="93">
        <v>0</v>
      </c>
      <c r="BS908" s="94" t="str">
        <f t="shared" si="155"/>
        <v/>
      </c>
      <c r="BT908" s="95">
        <v>0</v>
      </c>
      <c r="BU908" s="101" t="str">
        <f t="shared" si="156"/>
        <v/>
      </c>
      <c r="BV908" s="102" t="str">
        <f t="shared" si="149"/>
        <v>-</v>
      </c>
      <c r="BW908" s="103"/>
      <c r="BX908" s="104" t="str">
        <f t="shared" si="157"/>
        <v>-</v>
      </c>
      <c r="BY908" s="105"/>
      <c r="BZ908" s="103"/>
      <c r="CA908" s="106"/>
      <c r="CB908" s="107"/>
      <c r="CC908" s="112"/>
      <c r="CD908" s="106"/>
      <c r="CE908" s="103"/>
      <c r="CF908" s="113"/>
      <c r="CG908" s="114"/>
    </row>
    <row r="909" spans="1:85">
      <c r="A909" s="53" t="str">
        <f t="shared" si="146"/>
        <v>--</v>
      </c>
      <c r="B909" s="47" t="str">
        <f t="shared" si="147"/>
        <v>-</v>
      </c>
      <c r="C909" s="153"/>
      <c r="D909" s="49"/>
      <c r="E909" s="50"/>
      <c r="F909" s="51"/>
      <c r="G909" s="59"/>
      <c r="H909" s="51"/>
      <c r="I909" s="59"/>
      <c r="J909" s="60" t="str">
        <f>IF(ISBLANK(H909),"",IFERROR(VLOOKUP(B909,'Np PL4 Stock'!$A:$D,4,FALSE),""))</f>
        <v/>
      </c>
      <c r="K909" s="61" t="str">
        <f>IF(ISBLANK(H909),"",SUMIF('Np PL4 Stock'!$A:$A,B909,'Np PL4 Stock'!$N:$N))</f>
        <v/>
      </c>
      <c r="L909" s="62" t="str">
        <f>IF(ISBLANK(H909),"",VLOOKUP(LEFT(B909,5),Unit!A:B,2,FALSE))</f>
        <v/>
      </c>
      <c r="M909" s="63" t="str">
        <f>IF(ISBLANK(H909),"",IFERROR(VLOOKUP(B909,'Np PL4 Stock'!$A:$T,20,FALSE),""))</f>
        <v/>
      </c>
      <c r="N909" s="63" t="str">
        <f>IF(ISBLANK(H909),"",IFERROR(VLOOKUP(B909,'Np PL4 Stock'!$A:$U,21,FALSE),""))</f>
        <v/>
      </c>
      <c r="O909" s="62" t="str">
        <f t="shared" si="153"/>
        <v/>
      </c>
      <c r="P909" s="62" t="str">
        <f t="shared" si="151"/>
        <v/>
      </c>
      <c r="Q909" s="67" t="str">
        <f t="shared" si="154"/>
        <v/>
      </c>
      <c r="R909" s="67" t="str">
        <f t="shared" si="152"/>
        <v/>
      </c>
      <c r="S909" s="59"/>
      <c r="T909" s="147"/>
      <c r="U909" s="147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73"/>
      <c r="AG909" s="73"/>
      <c r="AH909" s="73"/>
      <c r="AI909" s="73"/>
      <c r="AJ909" s="73"/>
      <c r="AK909" s="73"/>
      <c r="AL909" s="77" t="str">
        <f>IF(ISBLANK(S909),"",IF(AJ909="Fail","Fail",IF(E909="PL4",IF(AND(T909&gt;STD_01122025!$D$3,U909&lt;STD_01122025!$D$4,OR(AF909="ND",AF909&lt;STD_01122025!$D$7),AH909="ND"),"Pass","Fail"),IF(E909="PL12",IF(AND(S909&lt;STD_01122025!$F$2,T909&gt;STD_01122025!$F$3,U909&lt;STD_01122025!$F$4,V909&gt;STD_01122025!$F$5,X909&gt;STD_01122025!$F$6,OR(AF909="ND",AF909&lt;STD_01122025!$F$7),AH909="ND"),"Pass","Fail"),IF(E909="SuperPL",IF(AND(T909&gt;STD_01122025!$H$3,U909&lt;STD_01122025!$H$4,V909&gt;STD_01122025!$H$5,X909&gt;STD_01122025!$H$6,OR(AF909="ND",AF909&lt;STD_01122025!$H$7),AH909="ND"),"Pass","Fail"),IF(E909="Flight",IF(AND(T909&gt;STD_01122025!$J$3,U909&lt;STD_01122025!$J$4,X909&gt;STD_01122025!$J$6,OR(AF909="ND",AF909&lt;STD_01122025!$J$7),AH909="ND"),"Pass","Fail"),""))))))</f>
        <v/>
      </c>
      <c r="AM909" s="62" t="str">
        <f>IF(ISBLANK(B909),"",IFERROR(IF(VLOOKUP(B909,'Np PL4 Stock'!$A:$J,10,FALSE)="Np4",D909-VLOOKUP(B909,'Np PL4 Stock'!$A:$E,5,FALSE),D909-VLOOKUP(B909,'Np PL4 Stock'!$A:$E,5,FALSE)-1),""))</f>
        <v/>
      </c>
      <c r="AN909" s="147"/>
      <c r="AO909" s="147"/>
      <c r="AP909" s="59"/>
      <c r="AQ909" s="59"/>
      <c r="AR909" s="59"/>
      <c r="AS909" s="59"/>
      <c r="AT909" s="73"/>
      <c r="AU909" s="73"/>
      <c r="AV909" s="73"/>
      <c r="AW909" s="73"/>
      <c r="AX909" s="84"/>
      <c r="AY909" s="59"/>
      <c r="AZ909" s="59"/>
      <c r="BA909" s="59"/>
      <c r="BB909" s="59"/>
      <c r="BC909" s="59"/>
      <c r="BD909" s="59"/>
      <c r="BE909" s="84"/>
      <c r="BF909" s="84"/>
      <c r="BG909" s="84"/>
      <c r="BH909" s="84"/>
      <c r="BI909" s="85"/>
      <c r="BJ909" s="86"/>
      <c r="BK909" s="86"/>
      <c r="BL909" s="86"/>
      <c r="BM909" s="86"/>
      <c r="BN909" s="86"/>
      <c r="BO909" s="59"/>
      <c r="BP909" s="69"/>
      <c r="BQ909" s="92">
        <v>0</v>
      </c>
      <c r="BR909" s="93">
        <v>0</v>
      </c>
      <c r="BS909" s="94" t="str">
        <f t="shared" si="155"/>
        <v/>
      </c>
      <c r="BT909" s="95">
        <v>0</v>
      </c>
      <c r="BU909" s="101" t="str">
        <f t="shared" si="156"/>
        <v/>
      </c>
      <c r="BV909" s="102" t="str">
        <f t="shared" si="149"/>
        <v>-</v>
      </c>
      <c r="BW909" s="103"/>
      <c r="BX909" s="104" t="str">
        <f t="shared" si="157"/>
        <v>-</v>
      </c>
      <c r="BY909" s="105"/>
      <c r="BZ909" s="103"/>
      <c r="CA909" s="106"/>
      <c r="CB909" s="107"/>
      <c r="CC909" s="112"/>
      <c r="CD909" s="106"/>
      <c r="CE909" s="103"/>
      <c r="CF909" s="113"/>
      <c r="CG909" s="114"/>
    </row>
    <row r="910" spans="1:85">
      <c r="A910" s="53" t="str">
        <f t="shared" si="146"/>
        <v>--</v>
      </c>
      <c r="B910" s="47" t="str">
        <f t="shared" si="147"/>
        <v>-</v>
      </c>
      <c r="C910" s="153"/>
      <c r="D910" s="49"/>
      <c r="E910" s="50"/>
      <c r="F910" s="51"/>
      <c r="G910" s="59"/>
      <c r="H910" s="51"/>
      <c r="I910" s="59"/>
      <c r="J910" s="60" t="str">
        <f>IF(ISBLANK(H910),"",IFERROR(VLOOKUP(B910,'Np PL4 Stock'!$A:$D,4,FALSE),""))</f>
        <v/>
      </c>
      <c r="K910" s="61" t="str">
        <f>IF(ISBLANK(H910),"",SUMIF('Np PL4 Stock'!$A:$A,B910,'Np PL4 Stock'!$N:$N))</f>
        <v/>
      </c>
      <c r="L910" s="62" t="str">
        <f>IF(ISBLANK(H910),"",VLOOKUP(LEFT(B910,5),Unit!A:B,2,FALSE))</f>
        <v/>
      </c>
      <c r="M910" s="63" t="str">
        <f>IF(ISBLANK(H910),"",IFERROR(VLOOKUP(B910,'Np PL4 Stock'!$A:$T,20,FALSE),""))</f>
        <v/>
      </c>
      <c r="N910" s="63" t="str">
        <f>IF(ISBLANK(H910),"",IFERROR(VLOOKUP(B910,'Np PL4 Stock'!$A:$U,21,FALSE),""))</f>
        <v/>
      </c>
      <c r="O910" s="62" t="str">
        <f t="shared" si="153"/>
        <v/>
      </c>
      <c r="P910" s="62" t="str">
        <f t="shared" si="151"/>
        <v/>
      </c>
      <c r="Q910" s="67" t="str">
        <f t="shared" si="154"/>
        <v/>
      </c>
      <c r="R910" s="67" t="str">
        <f t="shared" si="152"/>
        <v/>
      </c>
      <c r="S910" s="59"/>
      <c r="T910" s="147"/>
      <c r="U910" s="147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73"/>
      <c r="AG910" s="73"/>
      <c r="AH910" s="73"/>
      <c r="AI910" s="73"/>
      <c r="AJ910" s="73"/>
      <c r="AK910" s="73"/>
      <c r="AL910" s="77" t="str">
        <f>IF(ISBLANK(S910),"",IF(AJ910="Fail","Fail",IF(E910="PL4",IF(AND(T910&gt;STD_01122025!$D$3,U910&lt;STD_01122025!$D$4,OR(AF910="ND",AF910&lt;STD_01122025!$D$7),AH910="ND"),"Pass","Fail"),IF(E910="PL12",IF(AND(S910&lt;STD_01122025!$F$2,T910&gt;STD_01122025!$F$3,U910&lt;STD_01122025!$F$4,V910&gt;STD_01122025!$F$5,X910&gt;STD_01122025!$F$6,OR(AF910="ND",AF910&lt;STD_01122025!$F$7),AH910="ND"),"Pass","Fail"),IF(E910="SuperPL",IF(AND(T910&gt;STD_01122025!$H$3,U910&lt;STD_01122025!$H$4,V910&gt;STD_01122025!$H$5,X910&gt;STD_01122025!$H$6,OR(AF910="ND",AF910&lt;STD_01122025!$H$7),AH910="ND"),"Pass","Fail"),IF(E910="Flight",IF(AND(T910&gt;STD_01122025!$J$3,U910&lt;STD_01122025!$J$4,X910&gt;STD_01122025!$J$6,OR(AF910="ND",AF910&lt;STD_01122025!$J$7),AH910="ND"),"Pass","Fail"),""))))))</f>
        <v/>
      </c>
      <c r="AM910" s="62" t="str">
        <f>IF(ISBLANK(B910),"",IFERROR(IF(VLOOKUP(B910,'Np PL4 Stock'!$A:$J,10,FALSE)="Np4",D910-VLOOKUP(B910,'Np PL4 Stock'!$A:$E,5,FALSE),D910-VLOOKUP(B910,'Np PL4 Stock'!$A:$E,5,FALSE)-1),""))</f>
        <v/>
      </c>
      <c r="AN910" s="147"/>
      <c r="AO910" s="147"/>
      <c r="AP910" s="59"/>
      <c r="AQ910" s="59"/>
      <c r="AR910" s="59"/>
      <c r="AS910" s="59"/>
      <c r="AT910" s="73"/>
      <c r="AU910" s="73"/>
      <c r="AV910" s="73"/>
      <c r="AW910" s="73"/>
      <c r="AX910" s="84"/>
      <c r="AY910" s="59"/>
      <c r="AZ910" s="59"/>
      <c r="BA910" s="59"/>
      <c r="BB910" s="59"/>
      <c r="BC910" s="59"/>
      <c r="BD910" s="59"/>
      <c r="BE910" s="84"/>
      <c r="BF910" s="84"/>
      <c r="BG910" s="84"/>
      <c r="BH910" s="84"/>
      <c r="BI910" s="85"/>
      <c r="BJ910" s="86"/>
      <c r="BK910" s="86"/>
      <c r="BL910" s="86"/>
      <c r="BM910" s="86"/>
      <c r="BN910" s="86"/>
      <c r="BO910" s="59"/>
      <c r="BP910" s="69"/>
      <c r="BQ910" s="92">
        <v>0</v>
      </c>
      <c r="BR910" s="93">
        <v>0</v>
      </c>
      <c r="BS910" s="94" t="str">
        <f t="shared" si="155"/>
        <v/>
      </c>
      <c r="BT910" s="95">
        <v>0</v>
      </c>
      <c r="BU910" s="101" t="str">
        <f t="shared" si="156"/>
        <v/>
      </c>
      <c r="BV910" s="102" t="str">
        <f t="shared" si="149"/>
        <v>-</v>
      </c>
      <c r="BW910" s="103"/>
      <c r="BX910" s="104" t="str">
        <f t="shared" si="157"/>
        <v>-</v>
      </c>
      <c r="BY910" s="105"/>
      <c r="BZ910" s="103"/>
      <c r="CA910" s="106"/>
      <c r="CB910" s="107"/>
      <c r="CC910" s="112"/>
      <c r="CD910" s="106"/>
      <c r="CE910" s="103"/>
      <c r="CF910" s="113"/>
      <c r="CG910" s="114"/>
    </row>
    <row r="911" spans="1:85">
      <c r="A911" s="53" t="str">
        <f t="shared" si="146"/>
        <v>--</v>
      </c>
      <c r="B911" s="47" t="str">
        <f t="shared" si="147"/>
        <v>-</v>
      </c>
      <c r="C911" s="153"/>
      <c r="D911" s="49"/>
      <c r="E911" s="50"/>
      <c r="F911" s="51"/>
      <c r="G911" s="59"/>
      <c r="H911" s="51"/>
      <c r="I911" s="59"/>
      <c r="J911" s="60" t="str">
        <f>IF(ISBLANK(H911),"",IFERROR(VLOOKUP(B911,'Np PL4 Stock'!$A:$D,4,FALSE),""))</f>
        <v/>
      </c>
      <c r="K911" s="61" t="str">
        <f>IF(ISBLANK(H911),"",SUMIF('Np PL4 Stock'!$A:$A,B911,'Np PL4 Stock'!$N:$N))</f>
        <v/>
      </c>
      <c r="L911" s="62" t="str">
        <f>IF(ISBLANK(H911),"",VLOOKUP(LEFT(B911,5),Unit!A:B,2,FALSE))</f>
        <v/>
      </c>
      <c r="M911" s="63" t="str">
        <f>IF(ISBLANK(H911),"",IFERROR(VLOOKUP(B911,'Np PL4 Stock'!$A:$T,20,FALSE),""))</f>
        <v/>
      </c>
      <c r="N911" s="63" t="str">
        <f>IF(ISBLANK(H911),"",IFERROR(VLOOKUP(B911,'Np PL4 Stock'!$A:$U,21,FALSE),""))</f>
        <v/>
      </c>
      <c r="O911" s="62" t="str">
        <f t="shared" si="153"/>
        <v/>
      </c>
      <c r="P911" s="62" t="str">
        <f t="shared" si="151"/>
        <v/>
      </c>
      <c r="Q911" s="67" t="str">
        <f t="shared" si="154"/>
        <v/>
      </c>
      <c r="R911" s="67" t="str">
        <f t="shared" si="152"/>
        <v/>
      </c>
      <c r="S911" s="59"/>
      <c r="T911" s="147"/>
      <c r="U911" s="147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73"/>
      <c r="AG911" s="73"/>
      <c r="AH911" s="73"/>
      <c r="AI911" s="73"/>
      <c r="AJ911" s="73"/>
      <c r="AK911" s="73"/>
      <c r="AL911" s="77" t="str">
        <f>IF(ISBLANK(S911),"",IF(AJ911="Fail","Fail",IF(E911="PL4",IF(AND(T911&gt;STD_01122025!$D$3,U911&lt;STD_01122025!$D$4,OR(AF911="ND",AF911&lt;STD_01122025!$D$7),AH911="ND"),"Pass","Fail"),IF(E911="PL12",IF(AND(S911&lt;STD_01122025!$F$2,T911&gt;STD_01122025!$F$3,U911&lt;STD_01122025!$F$4,V911&gt;STD_01122025!$F$5,X911&gt;STD_01122025!$F$6,OR(AF911="ND",AF911&lt;STD_01122025!$F$7),AH911="ND"),"Pass","Fail"),IF(E911="SuperPL",IF(AND(T911&gt;STD_01122025!$H$3,U911&lt;STD_01122025!$H$4,V911&gt;STD_01122025!$H$5,X911&gt;STD_01122025!$H$6,OR(AF911="ND",AF911&lt;STD_01122025!$H$7),AH911="ND"),"Pass","Fail"),IF(E911="Flight",IF(AND(T911&gt;STD_01122025!$J$3,U911&lt;STD_01122025!$J$4,X911&gt;STD_01122025!$J$6,OR(AF911="ND",AF911&lt;STD_01122025!$J$7),AH911="ND"),"Pass","Fail"),""))))))</f>
        <v/>
      </c>
      <c r="AM911" s="62" t="str">
        <f>IF(ISBLANK(B911),"",IFERROR(IF(VLOOKUP(B911,'Np PL4 Stock'!$A:$J,10,FALSE)="Np4",D911-VLOOKUP(B911,'Np PL4 Stock'!$A:$E,5,FALSE),D911-VLOOKUP(B911,'Np PL4 Stock'!$A:$E,5,FALSE)-1),""))</f>
        <v/>
      </c>
      <c r="AN911" s="147"/>
      <c r="AO911" s="147"/>
      <c r="AP911" s="59"/>
      <c r="AQ911" s="59"/>
      <c r="AR911" s="59"/>
      <c r="AS911" s="59"/>
      <c r="AT911" s="73"/>
      <c r="AU911" s="73"/>
      <c r="AV911" s="73"/>
      <c r="AW911" s="73"/>
      <c r="AX911" s="84"/>
      <c r="AY911" s="59"/>
      <c r="AZ911" s="59"/>
      <c r="BA911" s="59"/>
      <c r="BB911" s="59"/>
      <c r="BC911" s="59"/>
      <c r="BD911" s="59"/>
      <c r="BE911" s="84"/>
      <c r="BF911" s="84"/>
      <c r="BG911" s="84"/>
      <c r="BH911" s="84"/>
      <c r="BI911" s="85"/>
      <c r="BJ911" s="86"/>
      <c r="BK911" s="86"/>
      <c r="BL911" s="86"/>
      <c r="BM911" s="86"/>
      <c r="BN911" s="86"/>
      <c r="BO911" s="59"/>
      <c r="BP911" s="69"/>
      <c r="BQ911" s="92">
        <v>0</v>
      </c>
      <c r="BR911" s="93">
        <v>0</v>
      </c>
      <c r="BS911" s="94" t="str">
        <f t="shared" si="155"/>
        <v/>
      </c>
      <c r="BT911" s="95">
        <v>0</v>
      </c>
      <c r="BU911" s="101" t="str">
        <f t="shared" si="156"/>
        <v/>
      </c>
      <c r="BV911" s="102" t="str">
        <f t="shared" si="149"/>
        <v>-</v>
      </c>
      <c r="BW911" s="103"/>
      <c r="BX911" s="104" t="str">
        <f t="shared" si="157"/>
        <v>-</v>
      </c>
      <c r="BY911" s="105"/>
      <c r="BZ911" s="103"/>
      <c r="CA911" s="106"/>
      <c r="CB911" s="107"/>
      <c r="CC911" s="112"/>
      <c r="CD911" s="106"/>
      <c r="CE911" s="103"/>
      <c r="CF911" s="113"/>
      <c r="CG911" s="114"/>
    </row>
    <row r="912" spans="1:85">
      <c r="A912" s="53" t="str">
        <f t="shared" si="146"/>
        <v>--</v>
      </c>
      <c r="B912" s="47" t="str">
        <f t="shared" si="147"/>
        <v>-</v>
      </c>
      <c r="C912" s="153"/>
      <c r="D912" s="49"/>
      <c r="E912" s="50"/>
      <c r="F912" s="51"/>
      <c r="G912" s="59"/>
      <c r="H912" s="51"/>
      <c r="I912" s="59"/>
      <c r="J912" s="60" t="str">
        <f>IF(ISBLANK(H912),"",IFERROR(VLOOKUP(B912,'Np PL4 Stock'!$A:$D,4,FALSE),""))</f>
        <v/>
      </c>
      <c r="K912" s="61" t="str">
        <f>IF(ISBLANK(H912),"",SUMIF('Np PL4 Stock'!$A:$A,B912,'Np PL4 Stock'!$N:$N))</f>
        <v/>
      </c>
      <c r="L912" s="62" t="str">
        <f>IF(ISBLANK(H912),"",VLOOKUP(LEFT(B912,5),Unit!A:B,2,FALSE))</f>
        <v/>
      </c>
      <c r="M912" s="63" t="str">
        <f>IF(ISBLANK(H912),"",IFERROR(VLOOKUP(B912,'Np PL4 Stock'!$A:$T,20,FALSE),""))</f>
        <v/>
      </c>
      <c r="N912" s="63" t="str">
        <f>IF(ISBLANK(H912),"",IFERROR(VLOOKUP(B912,'Np PL4 Stock'!$A:$U,21,FALSE),""))</f>
        <v/>
      </c>
      <c r="O912" s="62" t="str">
        <f t="shared" si="153"/>
        <v/>
      </c>
      <c r="P912" s="62" t="str">
        <f t="shared" si="151"/>
        <v/>
      </c>
      <c r="Q912" s="67" t="str">
        <f t="shared" si="154"/>
        <v/>
      </c>
      <c r="R912" s="67" t="str">
        <f t="shared" si="152"/>
        <v/>
      </c>
      <c r="S912" s="59"/>
      <c r="T912" s="147"/>
      <c r="U912" s="147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73"/>
      <c r="AG912" s="73"/>
      <c r="AH912" s="73"/>
      <c r="AI912" s="73"/>
      <c r="AJ912" s="73"/>
      <c r="AK912" s="73"/>
      <c r="AL912" s="77" t="str">
        <f>IF(ISBLANK(S912),"",IF(AJ912="Fail","Fail",IF(E912="PL4",IF(AND(T912&gt;STD_01122025!$D$3,U912&lt;STD_01122025!$D$4,OR(AF912="ND",AF912&lt;STD_01122025!$D$7),AH912="ND"),"Pass","Fail"),IF(E912="PL12",IF(AND(S912&lt;STD_01122025!$F$2,T912&gt;STD_01122025!$F$3,U912&lt;STD_01122025!$F$4,V912&gt;STD_01122025!$F$5,X912&gt;STD_01122025!$F$6,OR(AF912="ND",AF912&lt;STD_01122025!$F$7),AH912="ND"),"Pass","Fail"),IF(E912="SuperPL",IF(AND(T912&gt;STD_01122025!$H$3,U912&lt;STD_01122025!$H$4,V912&gt;STD_01122025!$H$5,X912&gt;STD_01122025!$H$6,OR(AF912="ND",AF912&lt;STD_01122025!$H$7),AH912="ND"),"Pass","Fail"),IF(E912="Flight",IF(AND(T912&gt;STD_01122025!$J$3,U912&lt;STD_01122025!$J$4,X912&gt;STD_01122025!$J$6,OR(AF912="ND",AF912&lt;STD_01122025!$J$7),AH912="ND"),"Pass","Fail"),""))))))</f>
        <v/>
      </c>
      <c r="AM912" s="62" t="str">
        <f>IF(ISBLANK(B912),"",IFERROR(IF(VLOOKUP(B912,'Np PL4 Stock'!$A:$J,10,FALSE)="Np4",D912-VLOOKUP(B912,'Np PL4 Stock'!$A:$E,5,FALSE),D912-VLOOKUP(B912,'Np PL4 Stock'!$A:$E,5,FALSE)-1),""))</f>
        <v/>
      </c>
      <c r="AN912" s="147"/>
      <c r="AO912" s="147"/>
      <c r="AP912" s="59"/>
      <c r="AQ912" s="59"/>
      <c r="AR912" s="59"/>
      <c r="AS912" s="59"/>
      <c r="AT912" s="73"/>
      <c r="AU912" s="73"/>
      <c r="AV912" s="73"/>
      <c r="AW912" s="73"/>
      <c r="AX912" s="84"/>
      <c r="AY912" s="59"/>
      <c r="AZ912" s="59"/>
      <c r="BA912" s="59"/>
      <c r="BB912" s="59"/>
      <c r="BC912" s="59"/>
      <c r="BD912" s="59"/>
      <c r="BE912" s="84"/>
      <c r="BF912" s="84"/>
      <c r="BG912" s="84"/>
      <c r="BH912" s="84"/>
      <c r="BI912" s="85"/>
      <c r="BJ912" s="86"/>
      <c r="BK912" s="86"/>
      <c r="BL912" s="86"/>
      <c r="BM912" s="86"/>
      <c r="BN912" s="86"/>
      <c r="BO912" s="59"/>
      <c r="BP912" s="69"/>
      <c r="BQ912" s="92">
        <v>0</v>
      </c>
      <c r="BR912" s="93">
        <v>0</v>
      </c>
      <c r="BS912" s="94" t="str">
        <f t="shared" si="155"/>
        <v/>
      </c>
      <c r="BT912" s="95">
        <v>0</v>
      </c>
      <c r="BU912" s="101" t="str">
        <f t="shared" si="156"/>
        <v/>
      </c>
      <c r="BV912" s="102" t="str">
        <f t="shared" si="149"/>
        <v>-</v>
      </c>
      <c r="BW912" s="103"/>
      <c r="BX912" s="104" t="str">
        <f t="shared" si="157"/>
        <v>-</v>
      </c>
      <c r="BY912" s="105"/>
      <c r="BZ912" s="103"/>
      <c r="CA912" s="106"/>
      <c r="CB912" s="107"/>
      <c r="CC912" s="112"/>
      <c r="CD912" s="106"/>
      <c r="CE912" s="103"/>
      <c r="CF912" s="113"/>
      <c r="CG912" s="114"/>
    </row>
    <row r="913" spans="1:85">
      <c r="A913" s="53" t="str">
        <f t="shared" si="146"/>
        <v>--</v>
      </c>
      <c r="B913" s="47" t="str">
        <f t="shared" si="147"/>
        <v>-</v>
      </c>
      <c r="C913" s="153"/>
      <c r="D913" s="49"/>
      <c r="E913" s="50"/>
      <c r="F913" s="51"/>
      <c r="G913" s="59"/>
      <c r="H913" s="51"/>
      <c r="I913" s="59"/>
      <c r="J913" s="60" t="str">
        <f>IF(ISBLANK(H913),"",IFERROR(VLOOKUP(B913,'Np PL4 Stock'!$A:$D,4,FALSE),""))</f>
        <v/>
      </c>
      <c r="K913" s="61" t="str">
        <f>IF(ISBLANK(H913),"",SUMIF('Np PL4 Stock'!$A:$A,B913,'Np PL4 Stock'!$N:$N))</f>
        <v/>
      </c>
      <c r="L913" s="62" t="str">
        <f>IF(ISBLANK(H913),"",VLOOKUP(LEFT(B913,5),Unit!A:B,2,FALSE))</f>
        <v/>
      </c>
      <c r="M913" s="63" t="str">
        <f>IF(ISBLANK(H913),"",IFERROR(VLOOKUP(B913,'Np PL4 Stock'!$A:$T,20,FALSE),""))</f>
        <v/>
      </c>
      <c r="N913" s="63" t="str">
        <f>IF(ISBLANK(H913),"",IFERROR(VLOOKUP(B913,'Np PL4 Stock'!$A:$U,21,FALSE),""))</f>
        <v/>
      </c>
      <c r="O913" s="62" t="str">
        <f t="shared" si="153"/>
        <v/>
      </c>
      <c r="P913" s="62" t="str">
        <f t="shared" si="151"/>
        <v/>
      </c>
      <c r="Q913" s="67" t="str">
        <f t="shared" si="154"/>
        <v/>
      </c>
      <c r="R913" s="67" t="str">
        <f t="shared" si="152"/>
        <v/>
      </c>
      <c r="S913" s="59"/>
      <c r="T913" s="147"/>
      <c r="U913" s="147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73"/>
      <c r="AG913" s="73"/>
      <c r="AH913" s="73"/>
      <c r="AI913" s="73"/>
      <c r="AJ913" s="73"/>
      <c r="AK913" s="73"/>
      <c r="AL913" s="77" t="str">
        <f>IF(ISBLANK(S913),"",IF(AJ913="Fail","Fail",IF(E913="PL4",IF(AND(T913&gt;STD_01122025!$D$3,U913&lt;STD_01122025!$D$4,OR(AF913="ND",AF913&lt;STD_01122025!$D$7),AH913="ND"),"Pass","Fail"),IF(E913="PL12",IF(AND(S913&lt;STD_01122025!$F$2,T913&gt;STD_01122025!$F$3,U913&lt;STD_01122025!$F$4,V913&gt;STD_01122025!$F$5,X913&gt;STD_01122025!$F$6,OR(AF913="ND",AF913&lt;STD_01122025!$F$7),AH913="ND"),"Pass","Fail"),IF(E913="SuperPL",IF(AND(T913&gt;STD_01122025!$H$3,U913&lt;STD_01122025!$H$4,V913&gt;STD_01122025!$H$5,X913&gt;STD_01122025!$H$6,OR(AF913="ND",AF913&lt;STD_01122025!$H$7),AH913="ND"),"Pass","Fail"),IF(E913="Flight",IF(AND(T913&gt;STD_01122025!$J$3,U913&lt;STD_01122025!$J$4,X913&gt;STD_01122025!$J$6,OR(AF913="ND",AF913&lt;STD_01122025!$J$7),AH913="ND"),"Pass","Fail"),""))))))</f>
        <v/>
      </c>
      <c r="AM913" s="62" t="str">
        <f>IF(ISBLANK(B913),"",IFERROR(IF(VLOOKUP(B913,'Np PL4 Stock'!$A:$J,10,FALSE)="Np4",D913-VLOOKUP(B913,'Np PL4 Stock'!$A:$E,5,FALSE),D913-VLOOKUP(B913,'Np PL4 Stock'!$A:$E,5,FALSE)-1),""))</f>
        <v/>
      </c>
      <c r="AN913" s="147"/>
      <c r="AO913" s="147"/>
      <c r="AP913" s="59"/>
      <c r="AQ913" s="59"/>
      <c r="AR913" s="59"/>
      <c r="AS913" s="59"/>
      <c r="AT913" s="73"/>
      <c r="AU913" s="73"/>
      <c r="AV913" s="73"/>
      <c r="AW913" s="73"/>
      <c r="AX913" s="84"/>
      <c r="AY913" s="59"/>
      <c r="AZ913" s="59"/>
      <c r="BA913" s="59"/>
      <c r="BB913" s="59"/>
      <c r="BC913" s="59"/>
      <c r="BD913" s="59"/>
      <c r="BE913" s="84"/>
      <c r="BF913" s="84"/>
      <c r="BG913" s="84"/>
      <c r="BH913" s="84"/>
      <c r="BI913" s="85"/>
      <c r="BJ913" s="86"/>
      <c r="BK913" s="86"/>
      <c r="BL913" s="86"/>
      <c r="BM913" s="86"/>
      <c r="BN913" s="86"/>
      <c r="BO913" s="59"/>
      <c r="BP913" s="69"/>
      <c r="BQ913" s="92">
        <v>0</v>
      </c>
      <c r="BR913" s="93">
        <v>0</v>
      </c>
      <c r="BS913" s="94" t="str">
        <f t="shared" si="155"/>
        <v/>
      </c>
      <c r="BT913" s="95">
        <v>0</v>
      </c>
      <c r="BU913" s="101" t="str">
        <f t="shared" si="156"/>
        <v/>
      </c>
      <c r="BV913" s="102" t="str">
        <f t="shared" si="149"/>
        <v>-</v>
      </c>
      <c r="BW913" s="103"/>
      <c r="BX913" s="104" t="str">
        <f t="shared" si="157"/>
        <v>-</v>
      </c>
      <c r="BY913" s="105"/>
      <c r="BZ913" s="103"/>
      <c r="CA913" s="106"/>
      <c r="CB913" s="107"/>
      <c r="CC913" s="112"/>
      <c r="CD913" s="106"/>
      <c r="CE913" s="103"/>
      <c r="CF913" s="113"/>
      <c r="CG913" s="114"/>
    </row>
    <row r="914" spans="1:85">
      <c r="A914" s="53" t="str">
        <f t="shared" ref="A914:A977" si="158">IF(ISBLANK(H914),"",H914&amp;"-"&amp;IF(OR(LEN(I914)=1,LEN(I914)=4),"0"&amp;I914,I914))&amp;"-"&amp;IF(LEN(G914)=1,"0"&amp;G914,G914)&amp;"-"&amp;D914</f>
        <v>--</v>
      </c>
      <c r="B914" s="47" t="str">
        <f t="shared" ref="B914:B977" si="159">IF(ISBLANK(H914),"",H914&amp;"-"&amp;IF(OR(LEN(I914)=1,LEN(I914)=4),"0"&amp;I914,I914))&amp;"-"&amp;IF(LEN(G914)=1,"0"&amp;G914,G914)</f>
        <v>-</v>
      </c>
      <c r="C914" s="153"/>
      <c r="D914" s="49"/>
      <c r="E914" s="50"/>
      <c r="F914" s="51"/>
      <c r="G914" s="59"/>
      <c r="H914" s="51"/>
      <c r="I914" s="59"/>
      <c r="J914" s="60" t="str">
        <f>IF(ISBLANK(H914),"",IFERROR(VLOOKUP(B914,'Np PL4 Stock'!$A:$D,4,FALSE),""))</f>
        <v/>
      </c>
      <c r="K914" s="61" t="str">
        <f>IF(ISBLANK(H914),"",SUMIF('Np PL4 Stock'!$A:$A,B914,'Np PL4 Stock'!$N:$N))</f>
        <v/>
      </c>
      <c r="L914" s="62" t="str">
        <f>IF(ISBLANK(H914),"",VLOOKUP(LEFT(B914,5),Unit!A:B,2,FALSE))</f>
        <v/>
      </c>
      <c r="M914" s="63" t="str">
        <f>IF(ISBLANK(H914),"",IFERROR(VLOOKUP(B914,'Np PL4 Stock'!$A:$T,20,FALSE),""))</f>
        <v/>
      </c>
      <c r="N914" s="63" t="str">
        <f>IF(ISBLANK(H914),"",IFERROR(VLOOKUP(B914,'Np PL4 Stock'!$A:$U,21,FALSE),""))</f>
        <v/>
      </c>
      <c r="O914" s="62" t="str">
        <f t="shared" si="153"/>
        <v/>
      </c>
      <c r="P914" s="62" t="str">
        <f t="shared" si="151"/>
        <v/>
      </c>
      <c r="Q914" s="67" t="str">
        <f t="shared" si="154"/>
        <v/>
      </c>
      <c r="R914" s="67" t="str">
        <f t="shared" si="152"/>
        <v/>
      </c>
      <c r="S914" s="59"/>
      <c r="T914" s="147"/>
      <c r="U914" s="147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73"/>
      <c r="AG914" s="73"/>
      <c r="AH914" s="73"/>
      <c r="AI914" s="73"/>
      <c r="AJ914" s="73"/>
      <c r="AK914" s="73"/>
      <c r="AL914" s="77" t="str">
        <f>IF(ISBLANK(S914),"",IF(AJ914="Fail","Fail",IF(E914="PL4",IF(AND(T914&gt;STD_01122025!$D$3,U914&lt;STD_01122025!$D$4,OR(AF914="ND",AF914&lt;STD_01122025!$D$7),AH914="ND"),"Pass","Fail"),IF(E914="PL12",IF(AND(S914&lt;STD_01122025!$F$2,T914&gt;STD_01122025!$F$3,U914&lt;STD_01122025!$F$4,V914&gt;STD_01122025!$F$5,X914&gt;STD_01122025!$F$6,OR(AF914="ND",AF914&lt;STD_01122025!$F$7),AH914="ND"),"Pass","Fail"),IF(E914="SuperPL",IF(AND(T914&gt;STD_01122025!$H$3,U914&lt;STD_01122025!$H$4,V914&gt;STD_01122025!$H$5,X914&gt;STD_01122025!$H$6,OR(AF914="ND",AF914&lt;STD_01122025!$H$7),AH914="ND"),"Pass","Fail"),IF(E914="Flight",IF(AND(T914&gt;STD_01122025!$J$3,U914&lt;STD_01122025!$J$4,X914&gt;STD_01122025!$J$6,OR(AF914="ND",AF914&lt;STD_01122025!$J$7),AH914="ND"),"Pass","Fail"),""))))))</f>
        <v/>
      </c>
      <c r="AM914" s="62" t="str">
        <f>IF(ISBLANK(B914),"",IFERROR(IF(VLOOKUP(B914,'Np PL4 Stock'!$A:$J,10,FALSE)="Np4",D914-VLOOKUP(B914,'Np PL4 Stock'!$A:$E,5,FALSE),D914-VLOOKUP(B914,'Np PL4 Stock'!$A:$E,5,FALSE)-1),""))</f>
        <v/>
      </c>
      <c r="AN914" s="147"/>
      <c r="AO914" s="147"/>
      <c r="AP914" s="59"/>
      <c r="AQ914" s="59"/>
      <c r="AR914" s="59"/>
      <c r="AS914" s="59"/>
      <c r="AT914" s="73"/>
      <c r="AU914" s="73"/>
      <c r="AV914" s="73"/>
      <c r="AW914" s="73"/>
      <c r="AX914" s="84"/>
      <c r="AY914" s="59"/>
      <c r="AZ914" s="59"/>
      <c r="BA914" s="59"/>
      <c r="BB914" s="59"/>
      <c r="BC914" s="59"/>
      <c r="BD914" s="59"/>
      <c r="BE914" s="84"/>
      <c r="BF914" s="84"/>
      <c r="BG914" s="84"/>
      <c r="BH914" s="84"/>
      <c r="BI914" s="85"/>
      <c r="BJ914" s="86"/>
      <c r="BK914" s="86"/>
      <c r="BL914" s="86"/>
      <c r="BM914" s="86"/>
      <c r="BN914" s="86"/>
      <c r="BO914" s="59"/>
      <c r="BP914" s="69"/>
      <c r="BQ914" s="92">
        <v>0</v>
      </c>
      <c r="BR914" s="93">
        <v>0</v>
      </c>
      <c r="BS914" s="94" t="str">
        <f t="shared" si="155"/>
        <v/>
      </c>
      <c r="BT914" s="95">
        <v>0</v>
      </c>
      <c r="BU914" s="101" t="str">
        <f t="shared" si="156"/>
        <v/>
      </c>
      <c r="BV914" s="102" t="str">
        <f t="shared" ref="BV914:BV977" si="160">IF(ISNUMBER(AQ914),(1/AQ914)*10^3,"-")</f>
        <v>-</v>
      </c>
      <c r="BW914" s="103"/>
      <c r="BX914" s="104" t="str">
        <f t="shared" si="157"/>
        <v>-</v>
      </c>
      <c r="BY914" s="105"/>
      <c r="BZ914" s="103"/>
      <c r="CA914" s="106"/>
      <c r="CB914" s="107"/>
      <c r="CC914" s="112"/>
      <c r="CD914" s="106"/>
      <c r="CE914" s="103"/>
      <c r="CF914" s="113"/>
      <c r="CG914" s="114"/>
    </row>
    <row r="915" spans="1:85">
      <c r="A915" s="53" t="str">
        <f t="shared" si="158"/>
        <v>--</v>
      </c>
      <c r="B915" s="47" t="str">
        <f t="shared" si="159"/>
        <v>-</v>
      </c>
      <c r="C915" s="153"/>
      <c r="D915" s="49"/>
      <c r="E915" s="50"/>
      <c r="F915" s="51"/>
      <c r="G915" s="59"/>
      <c r="H915" s="51"/>
      <c r="I915" s="59"/>
      <c r="J915" s="60" t="str">
        <f>IF(ISBLANK(H915),"",IFERROR(VLOOKUP(B915,'Np PL4 Stock'!$A:$D,4,FALSE),""))</f>
        <v/>
      </c>
      <c r="K915" s="61" t="str">
        <f>IF(ISBLANK(H915),"",SUMIF('Np PL4 Stock'!$A:$A,B915,'Np PL4 Stock'!$N:$N))</f>
        <v/>
      </c>
      <c r="L915" s="62" t="str">
        <f>IF(ISBLANK(H915),"",VLOOKUP(LEFT(B915,5),Unit!A:B,2,FALSE))</f>
        <v/>
      </c>
      <c r="M915" s="63" t="str">
        <f>IF(ISBLANK(H915),"",IFERROR(VLOOKUP(B915,'Np PL4 Stock'!$A:$T,20,FALSE),""))</f>
        <v/>
      </c>
      <c r="N915" s="63" t="str">
        <f>IF(ISBLANK(H915),"",IFERROR(VLOOKUP(B915,'Np PL4 Stock'!$A:$U,21,FALSE),""))</f>
        <v/>
      </c>
      <c r="O915" s="62" t="str">
        <f t="shared" si="153"/>
        <v/>
      </c>
      <c r="P915" s="62" t="str">
        <f t="shared" si="151"/>
        <v/>
      </c>
      <c r="Q915" s="67" t="str">
        <f t="shared" si="154"/>
        <v/>
      </c>
      <c r="R915" s="67" t="str">
        <f t="shared" si="152"/>
        <v/>
      </c>
      <c r="S915" s="59"/>
      <c r="T915" s="147"/>
      <c r="U915" s="147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73"/>
      <c r="AG915" s="73"/>
      <c r="AH915" s="73"/>
      <c r="AI915" s="73"/>
      <c r="AJ915" s="73"/>
      <c r="AK915" s="73"/>
      <c r="AL915" s="77" t="str">
        <f>IF(ISBLANK(S915),"",IF(AJ915="Fail","Fail",IF(E915="PL4",IF(AND(T915&gt;STD_01122025!$D$3,U915&lt;STD_01122025!$D$4,OR(AF915="ND",AF915&lt;STD_01122025!$D$7),AH915="ND"),"Pass","Fail"),IF(E915="PL12",IF(AND(S915&lt;STD_01122025!$F$2,T915&gt;STD_01122025!$F$3,U915&lt;STD_01122025!$F$4,V915&gt;STD_01122025!$F$5,X915&gt;STD_01122025!$F$6,OR(AF915="ND",AF915&lt;STD_01122025!$F$7),AH915="ND"),"Pass","Fail"),IF(E915="SuperPL",IF(AND(T915&gt;STD_01122025!$H$3,U915&lt;STD_01122025!$H$4,V915&gt;STD_01122025!$H$5,X915&gt;STD_01122025!$H$6,OR(AF915="ND",AF915&lt;STD_01122025!$H$7),AH915="ND"),"Pass","Fail"),IF(E915="Flight",IF(AND(T915&gt;STD_01122025!$J$3,U915&lt;STD_01122025!$J$4,X915&gt;STD_01122025!$J$6,OR(AF915="ND",AF915&lt;STD_01122025!$J$7),AH915="ND"),"Pass","Fail"),""))))))</f>
        <v/>
      </c>
      <c r="AM915" s="62" t="str">
        <f>IF(ISBLANK(B915),"",IFERROR(IF(VLOOKUP(B915,'Np PL4 Stock'!$A:$J,10,FALSE)="Np4",D915-VLOOKUP(B915,'Np PL4 Stock'!$A:$E,5,FALSE),D915-VLOOKUP(B915,'Np PL4 Stock'!$A:$E,5,FALSE)-1),""))</f>
        <v/>
      </c>
      <c r="AN915" s="147"/>
      <c r="AO915" s="147"/>
      <c r="AP915" s="59"/>
      <c r="AQ915" s="59"/>
      <c r="AR915" s="59"/>
      <c r="AS915" s="59"/>
      <c r="AT915" s="73"/>
      <c r="AU915" s="73"/>
      <c r="AV915" s="73"/>
      <c r="AW915" s="73"/>
      <c r="AX915" s="84"/>
      <c r="AY915" s="59"/>
      <c r="AZ915" s="59"/>
      <c r="BA915" s="59"/>
      <c r="BB915" s="59"/>
      <c r="BC915" s="59"/>
      <c r="BD915" s="59"/>
      <c r="BE915" s="84"/>
      <c r="BF915" s="84"/>
      <c r="BG915" s="84"/>
      <c r="BH915" s="84"/>
      <c r="BI915" s="85"/>
      <c r="BJ915" s="86"/>
      <c r="BK915" s="86"/>
      <c r="BL915" s="86"/>
      <c r="BM915" s="86"/>
      <c r="BN915" s="86"/>
      <c r="BO915" s="59"/>
      <c r="BP915" s="69"/>
      <c r="BQ915" s="92">
        <v>0</v>
      </c>
      <c r="BR915" s="93">
        <v>0</v>
      </c>
      <c r="BS915" s="94" t="str">
        <f t="shared" si="155"/>
        <v/>
      </c>
      <c r="BT915" s="95">
        <v>0</v>
      </c>
      <c r="BU915" s="101" t="str">
        <f t="shared" si="156"/>
        <v/>
      </c>
      <c r="BV915" s="102" t="str">
        <f t="shared" si="160"/>
        <v>-</v>
      </c>
      <c r="BW915" s="103"/>
      <c r="BX915" s="104" t="str">
        <f t="shared" si="157"/>
        <v>-</v>
      </c>
      <c r="BY915" s="105"/>
      <c r="BZ915" s="103"/>
      <c r="CA915" s="106"/>
      <c r="CB915" s="107"/>
      <c r="CC915" s="112"/>
      <c r="CD915" s="106"/>
      <c r="CE915" s="103"/>
      <c r="CF915" s="113"/>
      <c r="CG915" s="114"/>
    </row>
    <row r="916" spans="1:85">
      <c r="A916" s="53" t="str">
        <f t="shared" si="158"/>
        <v>--</v>
      </c>
      <c r="B916" s="47" t="str">
        <f t="shared" si="159"/>
        <v>-</v>
      </c>
      <c r="C916" s="153"/>
      <c r="D916" s="49"/>
      <c r="E916" s="50"/>
      <c r="F916" s="51"/>
      <c r="G916" s="59"/>
      <c r="H916" s="51"/>
      <c r="I916" s="59"/>
      <c r="J916" s="60" t="str">
        <f>IF(ISBLANK(H916),"",IFERROR(VLOOKUP(B916,'Np PL4 Stock'!$A:$D,4,FALSE),""))</f>
        <v/>
      </c>
      <c r="K916" s="61" t="str">
        <f>IF(ISBLANK(H916),"",SUMIF('Np PL4 Stock'!$A:$A,B916,'Np PL4 Stock'!$N:$N))</f>
        <v/>
      </c>
      <c r="L916" s="62" t="str">
        <f>IF(ISBLANK(H916),"",VLOOKUP(LEFT(B916,5),Unit!A:B,2,FALSE))</f>
        <v/>
      </c>
      <c r="M916" s="63" t="str">
        <f>IF(ISBLANK(H916),"",IFERROR(VLOOKUP(B916,'Np PL4 Stock'!$A:$T,20,FALSE),""))</f>
        <v/>
      </c>
      <c r="N916" s="63" t="str">
        <f>IF(ISBLANK(H916),"",IFERROR(VLOOKUP(B916,'Np PL4 Stock'!$A:$U,21,FALSE),""))</f>
        <v/>
      </c>
      <c r="O916" s="62" t="str">
        <f t="shared" si="153"/>
        <v/>
      </c>
      <c r="P916" s="62" t="str">
        <f t="shared" si="151"/>
        <v/>
      </c>
      <c r="Q916" s="67" t="str">
        <f t="shared" si="154"/>
        <v/>
      </c>
      <c r="R916" s="67" t="str">
        <f t="shared" si="152"/>
        <v/>
      </c>
      <c r="S916" s="59"/>
      <c r="T916" s="147"/>
      <c r="U916" s="147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73"/>
      <c r="AG916" s="73"/>
      <c r="AH916" s="73"/>
      <c r="AI916" s="73"/>
      <c r="AJ916" s="73"/>
      <c r="AK916" s="73"/>
      <c r="AL916" s="77" t="str">
        <f>IF(ISBLANK(S916),"",IF(AJ916="Fail","Fail",IF(E916="PL4",IF(AND(T916&gt;STD_01122025!$D$3,U916&lt;STD_01122025!$D$4,OR(AF916="ND",AF916&lt;STD_01122025!$D$7),AH916="ND"),"Pass","Fail"),IF(E916="PL12",IF(AND(S916&lt;STD_01122025!$F$2,T916&gt;STD_01122025!$F$3,U916&lt;STD_01122025!$F$4,V916&gt;STD_01122025!$F$5,X916&gt;STD_01122025!$F$6,OR(AF916="ND",AF916&lt;STD_01122025!$F$7),AH916="ND"),"Pass","Fail"),IF(E916="SuperPL",IF(AND(T916&gt;STD_01122025!$H$3,U916&lt;STD_01122025!$H$4,V916&gt;STD_01122025!$H$5,X916&gt;STD_01122025!$H$6,OR(AF916="ND",AF916&lt;STD_01122025!$H$7),AH916="ND"),"Pass","Fail"),IF(E916="Flight",IF(AND(T916&gt;STD_01122025!$J$3,U916&lt;STD_01122025!$J$4,X916&gt;STD_01122025!$J$6,OR(AF916="ND",AF916&lt;STD_01122025!$J$7),AH916="ND"),"Pass","Fail"),""))))))</f>
        <v/>
      </c>
      <c r="AM916" s="62" t="str">
        <f>IF(ISBLANK(B916),"",IFERROR(IF(VLOOKUP(B916,'Np PL4 Stock'!$A:$J,10,FALSE)="Np4",D916-VLOOKUP(B916,'Np PL4 Stock'!$A:$E,5,FALSE),D916-VLOOKUP(B916,'Np PL4 Stock'!$A:$E,5,FALSE)-1),""))</f>
        <v/>
      </c>
      <c r="AN916" s="147"/>
      <c r="AO916" s="147"/>
      <c r="AP916" s="59"/>
      <c r="AQ916" s="59"/>
      <c r="AR916" s="59"/>
      <c r="AS916" s="59"/>
      <c r="AT916" s="73"/>
      <c r="AU916" s="73"/>
      <c r="AV916" s="73"/>
      <c r="AW916" s="73"/>
      <c r="AX916" s="84"/>
      <c r="AY916" s="59"/>
      <c r="AZ916" s="59"/>
      <c r="BA916" s="59"/>
      <c r="BB916" s="59"/>
      <c r="BC916" s="59"/>
      <c r="BD916" s="59"/>
      <c r="BE916" s="84"/>
      <c r="BF916" s="84"/>
      <c r="BG916" s="84"/>
      <c r="BH916" s="84"/>
      <c r="BI916" s="85"/>
      <c r="BJ916" s="86"/>
      <c r="BK916" s="86"/>
      <c r="BL916" s="86"/>
      <c r="BM916" s="86"/>
      <c r="BN916" s="86"/>
      <c r="BO916" s="59"/>
      <c r="BP916" s="69"/>
      <c r="BQ916" s="92">
        <v>0</v>
      </c>
      <c r="BR916" s="93">
        <v>0</v>
      </c>
      <c r="BS916" s="94" t="str">
        <f t="shared" si="155"/>
        <v/>
      </c>
      <c r="BT916" s="95">
        <v>0</v>
      </c>
      <c r="BU916" s="101" t="str">
        <f t="shared" si="156"/>
        <v/>
      </c>
      <c r="BV916" s="102" t="str">
        <f t="shared" si="160"/>
        <v>-</v>
      </c>
      <c r="BW916" s="103"/>
      <c r="BX916" s="104" t="str">
        <f t="shared" si="157"/>
        <v>-</v>
      </c>
      <c r="BY916" s="105"/>
      <c r="BZ916" s="103"/>
      <c r="CA916" s="106"/>
      <c r="CB916" s="107"/>
      <c r="CC916" s="112"/>
      <c r="CD916" s="106"/>
      <c r="CE916" s="103"/>
      <c r="CF916" s="113"/>
      <c r="CG916" s="114"/>
    </row>
    <row r="917" spans="1:85">
      <c r="A917" s="53" t="str">
        <f t="shared" si="158"/>
        <v>--</v>
      </c>
      <c r="B917" s="47" t="str">
        <f t="shared" si="159"/>
        <v>-</v>
      </c>
      <c r="C917" s="153"/>
      <c r="D917" s="49"/>
      <c r="E917" s="50"/>
      <c r="F917" s="51"/>
      <c r="G917" s="59"/>
      <c r="H917" s="51"/>
      <c r="I917" s="59"/>
      <c r="J917" s="60" t="str">
        <f>IF(ISBLANK(H917),"",IFERROR(VLOOKUP(B917,'Np PL4 Stock'!$A:$D,4,FALSE),""))</f>
        <v/>
      </c>
      <c r="K917" s="61" t="str">
        <f>IF(ISBLANK(H917),"",SUMIF('Np PL4 Stock'!$A:$A,B917,'Np PL4 Stock'!$N:$N))</f>
        <v/>
      </c>
      <c r="L917" s="62" t="str">
        <f>IF(ISBLANK(H917),"",VLOOKUP(LEFT(B917,5),Unit!A:B,2,FALSE))</f>
        <v/>
      </c>
      <c r="M917" s="63" t="str">
        <f>IF(ISBLANK(H917),"",IFERROR(VLOOKUP(B917,'Np PL4 Stock'!$A:$T,20,FALSE),""))</f>
        <v/>
      </c>
      <c r="N917" s="63" t="str">
        <f>IF(ISBLANK(H917),"",IFERROR(VLOOKUP(B917,'Np PL4 Stock'!$A:$U,21,FALSE),""))</f>
        <v/>
      </c>
      <c r="O917" s="62" t="str">
        <f t="shared" si="153"/>
        <v/>
      </c>
      <c r="P917" s="62" t="str">
        <f t="shared" si="151"/>
        <v/>
      </c>
      <c r="Q917" s="67" t="str">
        <f t="shared" si="154"/>
        <v/>
      </c>
      <c r="R917" s="67" t="str">
        <f t="shared" si="152"/>
        <v/>
      </c>
      <c r="S917" s="59"/>
      <c r="T917" s="147"/>
      <c r="U917" s="147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73"/>
      <c r="AG917" s="73"/>
      <c r="AH917" s="73"/>
      <c r="AI917" s="73"/>
      <c r="AJ917" s="73"/>
      <c r="AK917" s="73"/>
      <c r="AL917" s="77" t="str">
        <f>IF(ISBLANK(S917),"",IF(AJ917="Fail","Fail",IF(E917="PL4",IF(AND(T917&gt;STD_01122025!$D$3,U917&lt;STD_01122025!$D$4,OR(AF917="ND",AF917&lt;STD_01122025!$D$7),AH917="ND"),"Pass","Fail"),IF(E917="PL12",IF(AND(S917&lt;STD_01122025!$F$2,T917&gt;STD_01122025!$F$3,U917&lt;STD_01122025!$F$4,V917&gt;STD_01122025!$F$5,X917&gt;STD_01122025!$F$6,OR(AF917="ND",AF917&lt;STD_01122025!$F$7),AH917="ND"),"Pass","Fail"),IF(E917="SuperPL",IF(AND(T917&gt;STD_01122025!$H$3,U917&lt;STD_01122025!$H$4,V917&gt;STD_01122025!$H$5,X917&gt;STD_01122025!$H$6,OR(AF917="ND",AF917&lt;STD_01122025!$H$7),AH917="ND"),"Pass","Fail"),IF(E917="Flight",IF(AND(T917&gt;STD_01122025!$J$3,U917&lt;STD_01122025!$J$4,X917&gt;STD_01122025!$J$6,OR(AF917="ND",AF917&lt;STD_01122025!$J$7),AH917="ND"),"Pass","Fail"),""))))))</f>
        <v/>
      </c>
      <c r="AM917" s="62" t="str">
        <f>IF(ISBLANK(B917),"",IFERROR(IF(VLOOKUP(B917,'Np PL4 Stock'!$A:$J,10,FALSE)="Np4",D917-VLOOKUP(B917,'Np PL4 Stock'!$A:$E,5,FALSE),D917-VLOOKUP(B917,'Np PL4 Stock'!$A:$E,5,FALSE)-1),""))</f>
        <v/>
      </c>
      <c r="AN917" s="147"/>
      <c r="AO917" s="147"/>
      <c r="AP917" s="59"/>
      <c r="AQ917" s="59"/>
      <c r="AR917" s="59"/>
      <c r="AS917" s="59"/>
      <c r="AT917" s="73"/>
      <c r="AU917" s="73"/>
      <c r="AV917" s="73"/>
      <c r="AW917" s="73"/>
      <c r="AX917" s="84"/>
      <c r="AY917" s="59"/>
      <c r="AZ917" s="59"/>
      <c r="BA917" s="59"/>
      <c r="BB917" s="59"/>
      <c r="BC917" s="59"/>
      <c r="BD917" s="59"/>
      <c r="BE917" s="84"/>
      <c r="BF917" s="84"/>
      <c r="BG917" s="84"/>
      <c r="BH917" s="84"/>
      <c r="BI917" s="85"/>
      <c r="BJ917" s="86"/>
      <c r="BK917" s="86"/>
      <c r="BL917" s="86"/>
      <c r="BM917" s="86"/>
      <c r="BN917" s="86"/>
      <c r="BO917" s="59"/>
      <c r="BP917" s="69"/>
      <c r="BQ917" s="92">
        <v>0</v>
      </c>
      <c r="BR917" s="93">
        <v>0</v>
      </c>
      <c r="BS917" s="94" t="str">
        <f t="shared" si="155"/>
        <v/>
      </c>
      <c r="BT917" s="95">
        <v>0</v>
      </c>
      <c r="BU917" s="101" t="str">
        <f t="shared" si="156"/>
        <v/>
      </c>
      <c r="BV917" s="102" t="str">
        <f t="shared" si="160"/>
        <v>-</v>
      </c>
      <c r="BW917" s="103"/>
      <c r="BX917" s="104" t="str">
        <f t="shared" si="157"/>
        <v>-</v>
      </c>
      <c r="BY917" s="105"/>
      <c r="BZ917" s="103"/>
      <c r="CA917" s="106"/>
      <c r="CB917" s="107"/>
      <c r="CC917" s="112"/>
      <c r="CD917" s="106"/>
      <c r="CE917" s="103"/>
      <c r="CF917" s="113"/>
      <c r="CG917" s="114"/>
    </row>
    <row r="918" spans="1:85">
      <c r="A918" s="53" t="str">
        <f t="shared" si="158"/>
        <v>--</v>
      </c>
      <c r="B918" s="47" t="str">
        <f t="shared" si="159"/>
        <v>-</v>
      </c>
      <c r="C918" s="153"/>
      <c r="D918" s="49"/>
      <c r="E918" s="50"/>
      <c r="F918" s="51"/>
      <c r="G918" s="59"/>
      <c r="H918" s="51"/>
      <c r="I918" s="59"/>
      <c r="J918" s="60" t="str">
        <f>IF(ISBLANK(H918),"",IFERROR(VLOOKUP(B918,'Np PL4 Stock'!$A:$D,4,FALSE),""))</f>
        <v/>
      </c>
      <c r="K918" s="61" t="str">
        <f>IF(ISBLANK(H918),"",SUMIF('Np PL4 Stock'!$A:$A,B918,'Np PL4 Stock'!$N:$N))</f>
        <v/>
      </c>
      <c r="L918" s="62" t="str">
        <f>IF(ISBLANK(H918),"",VLOOKUP(LEFT(B918,5),Unit!A:B,2,FALSE))</f>
        <v/>
      </c>
      <c r="M918" s="63" t="str">
        <f>IF(ISBLANK(H918),"",IFERROR(VLOOKUP(B918,'Np PL4 Stock'!$A:$T,20,FALSE),""))</f>
        <v/>
      </c>
      <c r="N918" s="63" t="str">
        <f>IF(ISBLANK(H918),"",IFERROR(VLOOKUP(B918,'Np PL4 Stock'!$A:$U,21,FALSE),""))</f>
        <v/>
      </c>
      <c r="O918" s="62" t="str">
        <f t="shared" si="153"/>
        <v/>
      </c>
      <c r="P918" s="62" t="str">
        <f t="shared" si="151"/>
        <v/>
      </c>
      <c r="Q918" s="67" t="str">
        <f t="shared" si="154"/>
        <v/>
      </c>
      <c r="R918" s="67" t="str">
        <f t="shared" si="152"/>
        <v/>
      </c>
      <c r="S918" s="59"/>
      <c r="T918" s="147"/>
      <c r="U918" s="147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73"/>
      <c r="AG918" s="73"/>
      <c r="AH918" s="73"/>
      <c r="AI918" s="73"/>
      <c r="AJ918" s="73"/>
      <c r="AK918" s="73"/>
      <c r="AL918" s="77" t="str">
        <f>IF(ISBLANK(S918),"",IF(AJ918="Fail","Fail",IF(E918="PL4",IF(AND(T918&gt;STD_01122025!$D$3,U918&lt;STD_01122025!$D$4,OR(AF918="ND",AF918&lt;STD_01122025!$D$7),AH918="ND"),"Pass","Fail"),IF(E918="PL12",IF(AND(S918&lt;STD_01122025!$F$2,T918&gt;STD_01122025!$F$3,U918&lt;STD_01122025!$F$4,V918&gt;STD_01122025!$F$5,X918&gt;STD_01122025!$F$6,OR(AF918="ND",AF918&lt;STD_01122025!$F$7),AH918="ND"),"Pass","Fail"),IF(E918="SuperPL",IF(AND(T918&gt;STD_01122025!$H$3,U918&lt;STD_01122025!$H$4,V918&gt;STD_01122025!$H$5,X918&gt;STD_01122025!$H$6,OR(AF918="ND",AF918&lt;STD_01122025!$H$7),AH918="ND"),"Pass","Fail"),IF(E918="Flight",IF(AND(T918&gt;STD_01122025!$J$3,U918&lt;STD_01122025!$J$4,X918&gt;STD_01122025!$J$6,OR(AF918="ND",AF918&lt;STD_01122025!$J$7),AH918="ND"),"Pass","Fail"),""))))))</f>
        <v/>
      </c>
      <c r="AM918" s="62" t="str">
        <f>IF(ISBLANK(B918),"",IFERROR(IF(VLOOKUP(B918,'Np PL4 Stock'!$A:$J,10,FALSE)="Np4",D918-VLOOKUP(B918,'Np PL4 Stock'!$A:$E,5,FALSE),D918-VLOOKUP(B918,'Np PL4 Stock'!$A:$E,5,FALSE)-1),""))</f>
        <v/>
      </c>
      <c r="AN918" s="147"/>
      <c r="AO918" s="147"/>
      <c r="AP918" s="59"/>
      <c r="AQ918" s="59"/>
      <c r="AR918" s="59"/>
      <c r="AS918" s="59"/>
      <c r="AT918" s="73"/>
      <c r="AU918" s="73"/>
      <c r="AV918" s="73"/>
      <c r="AW918" s="73"/>
      <c r="AX918" s="84"/>
      <c r="AY918" s="59"/>
      <c r="AZ918" s="59"/>
      <c r="BA918" s="59"/>
      <c r="BB918" s="59"/>
      <c r="BC918" s="59"/>
      <c r="BD918" s="59"/>
      <c r="BE918" s="84"/>
      <c r="BF918" s="84"/>
      <c r="BG918" s="84"/>
      <c r="BH918" s="84"/>
      <c r="BI918" s="85"/>
      <c r="BJ918" s="86"/>
      <c r="BK918" s="86"/>
      <c r="BL918" s="86"/>
      <c r="BM918" s="86"/>
      <c r="BN918" s="86"/>
      <c r="BO918" s="59"/>
      <c r="BP918" s="69"/>
      <c r="BQ918" s="92">
        <v>0</v>
      </c>
      <c r="BR918" s="93">
        <v>0</v>
      </c>
      <c r="BS918" s="94" t="str">
        <f t="shared" si="155"/>
        <v/>
      </c>
      <c r="BT918" s="95">
        <v>0</v>
      </c>
      <c r="BU918" s="101" t="str">
        <f t="shared" si="156"/>
        <v/>
      </c>
      <c r="BV918" s="102" t="str">
        <f t="shared" si="160"/>
        <v>-</v>
      </c>
      <c r="BW918" s="103"/>
      <c r="BX918" s="104" t="str">
        <f t="shared" si="157"/>
        <v>-</v>
      </c>
      <c r="BY918" s="105"/>
      <c r="BZ918" s="103"/>
      <c r="CA918" s="106"/>
      <c r="CB918" s="107"/>
      <c r="CC918" s="112"/>
      <c r="CD918" s="106"/>
      <c r="CE918" s="103"/>
      <c r="CF918" s="113"/>
      <c r="CG918" s="114"/>
    </row>
    <row r="919" spans="1:85">
      <c r="A919" s="53" t="str">
        <f t="shared" si="158"/>
        <v>--</v>
      </c>
      <c r="B919" s="47" t="str">
        <f t="shared" si="159"/>
        <v>-</v>
      </c>
      <c r="C919" s="153"/>
      <c r="D919" s="49"/>
      <c r="E919" s="50"/>
      <c r="F919" s="51"/>
      <c r="G919" s="59"/>
      <c r="H919" s="51"/>
      <c r="I919" s="59"/>
      <c r="J919" s="60" t="str">
        <f>IF(ISBLANK(H919),"",IFERROR(VLOOKUP(B919,'Np PL4 Stock'!$A:$D,4,FALSE),""))</f>
        <v/>
      </c>
      <c r="K919" s="61" t="str">
        <f>IF(ISBLANK(H919),"",SUMIF('Np PL4 Stock'!$A:$A,B919,'Np PL4 Stock'!$N:$N))</f>
        <v/>
      </c>
      <c r="L919" s="62" t="str">
        <f>IF(ISBLANK(H919),"",VLOOKUP(LEFT(B919,5),Unit!A:B,2,FALSE))</f>
        <v/>
      </c>
      <c r="M919" s="63" t="str">
        <f>IF(ISBLANK(H919),"",IFERROR(VLOOKUP(B919,'Np PL4 Stock'!$A:$T,20,FALSE),""))</f>
        <v/>
      </c>
      <c r="N919" s="63" t="str">
        <f>IF(ISBLANK(H919),"",IFERROR(VLOOKUP(B919,'Np PL4 Stock'!$A:$U,21,FALSE),""))</f>
        <v/>
      </c>
      <c r="O919" s="62" t="str">
        <f t="shared" si="153"/>
        <v/>
      </c>
      <c r="P919" s="62" t="str">
        <f t="shared" si="151"/>
        <v/>
      </c>
      <c r="Q919" s="67" t="str">
        <f t="shared" si="154"/>
        <v/>
      </c>
      <c r="R919" s="67" t="str">
        <f t="shared" si="152"/>
        <v/>
      </c>
      <c r="S919" s="59"/>
      <c r="T919" s="147"/>
      <c r="U919" s="147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73"/>
      <c r="AG919" s="73"/>
      <c r="AH919" s="73"/>
      <c r="AI919" s="73"/>
      <c r="AJ919" s="73"/>
      <c r="AK919" s="73"/>
      <c r="AL919" s="77" t="str">
        <f>IF(ISBLANK(S919),"",IF(AJ919="Fail","Fail",IF(E919="PL4",IF(AND(T919&gt;STD_01122025!$D$3,U919&lt;STD_01122025!$D$4,OR(AF919="ND",AF919&lt;STD_01122025!$D$7),AH919="ND"),"Pass","Fail"),IF(E919="PL12",IF(AND(S919&lt;STD_01122025!$F$2,T919&gt;STD_01122025!$F$3,U919&lt;STD_01122025!$F$4,V919&gt;STD_01122025!$F$5,X919&gt;STD_01122025!$F$6,OR(AF919="ND",AF919&lt;STD_01122025!$F$7),AH919="ND"),"Pass","Fail"),IF(E919="SuperPL",IF(AND(T919&gt;STD_01122025!$H$3,U919&lt;STD_01122025!$H$4,V919&gt;STD_01122025!$H$5,X919&gt;STD_01122025!$H$6,OR(AF919="ND",AF919&lt;STD_01122025!$H$7),AH919="ND"),"Pass","Fail"),IF(E919="Flight",IF(AND(T919&gt;STD_01122025!$J$3,U919&lt;STD_01122025!$J$4,X919&gt;STD_01122025!$J$6,OR(AF919="ND",AF919&lt;STD_01122025!$J$7),AH919="ND"),"Pass","Fail"),""))))))</f>
        <v/>
      </c>
      <c r="AM919" s="62" t="str">
        <f>IF(ISBLANK(B919),"",IFERROR(IF(VLOOKUP(B919,'Np PL4 Stock'!$A:$J,10,FALSE)="Np4",D919-VLOOKUP(B919,'Np PL4 Stock'!$A:$E,5,FALSE),D919-VLOOKUP(B919,'Np PL4 Stock'!$A:$E,5,FALSE)-1),""))</f>
        <v/>
      </c>
      <c r="AN919" s="147"/>
      <c r="AO919" s="147"/>
      <c r="AP919" s="59"/>
      <c r="AQ919" s="59"/>
      <c r="AR919" s="59"/>
      <c r="AS919" s="59"/>
      <c r="AT919" s="73"/>
      <c r="AU919" s="73"/>
      <c r="AV919" s="73"/>
      <c r="AW919" s="73"/>
      <c r="AX919" s="84"/>
      <c r="AY919" s="59"/>
      <c r="AZ919" s="59"/>
      <c r="BA919" s="59"/>
      <c r="BB919" s="59"/>
      <c r="BC919" s="59"/>
      <c r="BD919" s="59"/>
      <c r="BE919" s="84"/>
      <c r="BF919" s="84"/>
      <c r="BG919" s="84"/>
      <c r="BH919" s="84"/>
      <c r="BI919" s="85"/>
      <c r="BJ919" s="86"/>
      <c r="BK919" s="86"/>
      <c r="BL919" s="86"/>
      <c r="BM919" s="86"/>
      <c r="BN919" s="86"/>
      <c r="BO919" s="59"/>
      <c r="BP919" s="69"/>
      <c r="BQ919" s="92">
        <v>0</v>
      </c>
      <c r="BR919" s="93">
        <v>0</v>
      </c>
      <c r="BS919" s="94" t="str">
        <f t="shared" si="155"/>
        <v/>
      </c>
      <c r="BT919" s="95">
        <v>0</v>
      </c>
      <c r="BU919" s="101" t="str">
        <f t="shared" si="156"/>
        <v/>
      </c>
      <c r="BV919" s="102" t="str">
        <f t="shared" si="160"/>
        <v>-</v>
      </c>
      <c r="BW919" s="103"/>
      <c r="BX919" s="104" t="str">
        <f t="shared" si="157"/>
        <v>-</v>
      </c>
      <c r="BY919" s="105"/>
      <c r="BZ919" s="103"/>
      <c r="CA919" s="106"/>
      <c r="CB919" s="107"/>
      <c r="CC919" s="112"/>
      <c r="CD919" s="106"/>
      <c r="CE919" s="103"/>
      <c r="CF919" s="113"/>
      <c r="CG919" s="114"/>
    </row>
    <row r="920" spans="1:85">
      <c r="A920" s="53" t="str">
        <f t="shared" si="158"/>
        <v>--</v>
      </c>
      <c r="B920" s="47" t="str">
        <f t="shared" si="159"/>
        <v>-</v>
      </c>
      <c r="C920" s="153"/>
      <c r="D920" s="49"/>
      <c r="E920" s="50"/>
      <c r="F920" s="51"/>
      <c r="G920" s="59"/>
      <c r="H920" s="51"/>
      <c r="I920" s="59"/>
      <c r="J920" s="60" t="str">
        <f>IF(ISBLANK(H920),"",IFERROR(VLOOKUP(B920,'Np PL4 Stock'!$A:$D,4,FALSE),""))</f>
        <v/>
      </c>
      <c r="K920" s="61" t="str">
        <f>IF(ISBLANK(H920),"",SUMIF('Np PL4 Stock'!$A:$A,B920,'Np PL4 Stock'!$N:$N))</f>
        <v/>
      </c>
      <c r="L920" s="62" t="str">
        <f>IF(ISBLANK(H920),"",VLOOKUP(LEFT(B920,5),Unit!A:B,2,FALSE))</f>
        <v/>
      </c>
      <c r="M920" s="63" t="str">
        <f>IF(ISBLANK(H920),"",IFERROR(VLOOKUP(B920,'Np PL4 Stock'!$A:$T,20,FALSE),""))</f>
        <v/>
      </c>
      <c r="N920" s="63" t="str">
        <f>IF(ISBLANK(H920),"",IFERROR(VLOOKUP(B920,'Np PL4 Stock'!$A:$U,21,FALSE),""))</f>
        <v/>
      </c>
      <c r="O920" s="62" t="str">
        <f t="shared" si="153"/>
        <v/>
      </c>
      <c r="P920" s="62" t="str">
        <f t="shared" si="151"/>
        <v/>
      </c>
      <c r="Q920" s="67" t="str">
        <f t="shared" si="154"/>
        <v/>
      </c>
      <c r="R920" s="67" t="str">
        <f t="shared" si="152"/>
        <v/>
      </c>
      <c r="S920" s="59"/>
      <c r="T920" s="147"/>
      <c r="U920" s="147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73"/>
      <c r="AG920" s="73"/>
      <c r="AH920" s="73"/>
      <c r="AI920" s="73"/>
      <c r="AJ920" s="73"/>
      <c r="AK920" s="73"/>
      <c r="AL920" s="77" t="str">
        <f>IF(ISBLANK(S920),"",IF(AJ920="Fail","Fail",IF(E920="PL4",IF(AND(T920&gt;STD_01122025!$D$3,U920&lt;STD_01122025!$D$4,OR(AF920="ND",AF920&lt;STD_01122025!$D$7),AH920="ND"),"Pass","Fail"),IF(E920="PL12",IF(AND(S920&lt;STD_01122025!$F$2,T920&gt;STD_01122025!$F$3,U920&lt;STD_01122025!$F$4,V920&gt;STD_01122025!$F$5,X920&gt;STD_01122025!$F$6,OR(AF920="ND",AF920&lt;STD_01122025!$F$7),AH920="ND"),"Pass","Fail"),IF(E920="SuperPL",IF(AND(T920&gt;STD_01122025!$H$3,U920&lt;STD_01122025!$H$4,V920&gt;STD_01122025!$H$5,X920&gt;STD_01122025!$H$6,OR(AF920="ND",AF920&lt;STD_01122025!$H$7),AH920="ND"),"Pass","Fail"),IF(E920="Flight",IF(AND(T920&gt;STD_01122025!$J$3,U920&lt;STD_01122025!$J$4,X920&gt;STD_01122025!$J$6,OR(AF920="ND",AF920&lt;STD_01122025!$J$7),AH920="ND"),"Pass","Fail"),""))))))</f>
        <v/>
      </c>
      <c r="AM920" s="62" t="str">
        <f>IF(ISBLANK(B920),"",IFERROR(IF(VLOOKUP(B920,'Np PL4 Stock'!$A:$J,10,FALSE)="Np4",D920-VLOOKUP(B920,'Np PL4 Stock'!$A:$E,5,FALSE),D920-VLOOKUP(B920,'Np PL4 Stock'!$A:$E,5,FALSE)-1),""))</f>
        <v/>
      </c>
      <c r="AN920" s="147"/>
      <c r="AO920" s="147"/>
      <c r="AP920" s="59"/>
      <c r="AQ920" s="59"/>
      <c r="AR920" s="59"/>
      <c r="AS920" s="59"/>
      <c r="AT920" s="73"/>
      <c r="AU920" s="73"/>
      <c r="AV920" s="73"/>
      <c r="AW920" s="73"/>
      <c r="AX920" s="84"/>
      <c r="AY920" s="59"/>
      <c r="AZ920" s="59"/>
      <c r="BA920" s="59"/>
      <c r="BB920" s="59"/>
      <c r="BC920" s="59"/>
      <c r="BD920" s="59"/>
      <c r="BE920" s="84"/>
      <c r="BF920" s="84"/>
      <c r="BG920" s="84"/>
      <c r="BH920" s="84"/>
      <c r="BI920" s="85"/>
      <c r="BJ920" s="86"/>
      <c r="BK920" s="86"/>
      <c r="BL920" s="86"/>
      <c r="BM920" s="86"/>
      <c r="BN920" s="86"/>
      <c r="BO920" s="59"/>
      <c r="BP920" s="69"/>
      <c r="BQ920" s="92">
        <v>0</v>
      </c>
      <c r="BR920" s="93">
        <v>0</v>
      </c>
      <c r="BS920" s="94" t="str">
        <f t="shared" si="155"/>
        <v/>
      </c>
      <c r="BT920" s="95">
        <v>0</v>
      </c>
      <c r="BU920" s="101" t="str">
        <f t="shared" si="156"/>
        <v/>
      </c>
      <c r="BV920" s="102" t="str">
        <f t="shared" si="160"/>
        <v>-</v>
      </c>
      <c r="BW920" s="103"/>
      <c r="BX920" s="104" t="str">
        <f t="shared" si="157"/>
        <v>-</v>
      </c>
      <c r="BY920" s="105"/>
      <c r="BZ920" s="103"/>
      <c r="CA920" s="106"/>
      <c r="CB920" s="107"/>
      <c r="CC920" s="112"/>
      <c r="CD920" s="106"/>
      <c r="CE920" s="103"/>
      <c r="CF920" s="113"/>
      <c r="CG920" s="114"/>
    </row>
    <row r="921" spans="1:85">
      <c r="A921" s="53" t="str">
        <f t="shared" si="158"/>
        <v>--</v>
      </c>
      <c r="B921" s="47" t="str">
        <f t="shared" si="159"/>
        <v>-</v>
      </c>
      <c r="C921" s="153"/>
      <c r="D921" s="49"/>
      <c r="E921" s="50"/>
      <c r="F921" s="51"/>
      <c r="G921" s="59"/>
      <c r="H921" s="51"/>
      <c r="I921" s="59"/>
      <c r="J921" s="60" t="str">
        <f>IF(ISBLANK(H921),"",IFERROR(VLOOKUP(B921,'Np PL4 Stock'!$A:$D,4,FALSE),""))</f>
        <v/>
      </c>
      <c r="K921" s="61" t="str">
        <f>IF(ISBLANK(H921),"",SUMIF('Np PL4 Stock'!$A:$A,B921,'Np PL4 Stock'!$N:$N))</f>
        <v/>
      </c>
      <c r="L921" s="62" t="str">
        <f>IF(ISBLANK(H921),"",VLOOKUP(LEFT(B921,5),Unit!A:B,2,FALSE))</f>
        <v/>
      </c>
      <c r="M921" s="63" t="str">
        <f>IF(ISBLANK(H921),"",IFERROR(VLOOKUP(B921,'Np PL4 Stock'!$A:$T,20,FALSE),""))</f>
        <v/>
      </c>
      <c r="N921" s="63" t="str">
        <f>IF(ISBLANK(H921),"",IFERROR(VLOOKUP(B921,'Np PL4 Stock'!$A:$U,21,FALSE),""))</f>
        <v/>
      </c>
      <c r="O921" s="62" t="str">
        <f t="shared" si="153"/>
        <v/>
      </c>
      <c r="P921" s="62" t="str">
        <f t="shared" si="151"/>
        <v/>
      </c>
      <c r="Q921" s="67" t="str">
        <f t="shared" si="154"/>
        <v/>
      </c>
      <c r="R921" s="67" t="str">
        <f t="shared" si="152"/>
        <v/>
      </c>
      <c r="S921" s="59"/>
      <c r="T921" s="147"/>
      <c r="U921" s="147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73"/>
      <c r="AG921" s="73"/>
      <c r="AH921" s="73"/>
      <c r="AI921" s="73"/>
      <c r="AJ921" s="73"/>
      <c r="AK921" s="73"/>
      <c r="AL921" s="77" t="str">
        <f>IF(ISBLANK(S921),"",IF(AJ921="Fail","Fail",IF(E921="PL4",IF(AND(T921&gt;STD_01122025!$D$3,U921&lt;STD_01122025!$D$4,OR(AF921="ND",AF921&lt;STD_01122025!$D$7),AH921="ND"),"Pass","Fail"),IF(E921="PL12",IF(AND(S921&lt;STD_01122025!$F$2,T921&gt;STD_01122025!$F$3,U921&lt;STD_01122025!$F$4,V921&gt;STD_01122025!$F$5,X921&gt;STD_01122025!$F$6,OR(AF921="ND",AF921&lt;STD_01122025!$F$7),AH921="ND"),"Pass","Fail"),IF(E921="SuperPL",IF(AND(T921&gt;STD_01122025!$H$3,U921&lt;STD_01122025!$H$4,V921&gt;STD_01122025!$H$5,X921&gt;STD_01122025!$H$6,OR(AF921="ND",AF921&lt;STD_01122025!$H$7),AH921="ND"),"Pass","Fail"),IF(E921="Flight",IF(AND(T921&gt;STD_01122025!$J$3,U921&lt;STD_01122025!$J$4,X921&gt;STD_01122025!$J$6,OR(AF921="ND",AF921&lt;STD_01122025!$J$7),AH921="ND"),"Pass","Fail"),""))))))</f>
        <v/>
      </c>
      <c r="AM921" s="62" t="str">
        <f>IF(ISBLANK(B921),"",IFERROR(IF(VLOOKUP(B921,'Np PL4 Stock'!$A:$J,10,FALSE)="Np4",D921-VLOOKUP(B921,'Np PL4 Stock'!$A:$E,5,FALSE),D921-VLOOKUP(B921,'Np PL4 Stock'!$A:$E,5,FALSE)-1),""))</f>
        <v/>
      </c>
      <c r="AN921" s="147"/>
      <c r="AO921" s="147"/>
      <c r="AP921" s="59"/>
      <c r="AQ921" s="59"/>
      <c r="AR921" s="59"/>
      <c r="AS921" s="59"/>
      <c r="AT921" s="73"/>
      <c r="AU921" s="73"/>
      <c r="AV921" s="73"/>
      <c r="AW921" s="73"/>
      <c r="AX921" s="84"/>
      <c r="AY921" s="59"/>
      <c r="AZ921" s="59"/>
      <c r="BA921" s="59"/>
      <c r="BB921" s="59"/>
      <c r="BC921" s="59"/>
      <c r="BD921" s="59"/>
      <c r="BE921" s="84"/>
      <c r="BF921" s="84"/>
      <c r="BG921" s="84"/>
      <c r="BH921" s="84"/>
      <c r="BI921" s="85"/>
      <c r="BJ921" s="86"/>
      <c r="BK921" s="86"/>
      <c r="BL921" s="86"/>
      <c r="BM921" s="86"/>
      <c r="BN921" s="86"/>
      <c r="BO921" s="59"/>
      <c r="BP921" s="69"/>
      <c r="BQ921" s="92">
        <v>0</v>
      </c>
      <c r="BR921" s="93">
        <v>0</v>
      </c>
      <c r="BS921" s="94" t="str">
        <f t="shared" si="155"/>
        <v/>
      </c>
      <c r="BT921" s="95">
        <v>0</v>
      </c>
      <c r="BU921" s="101" t="str">
        <f t="shared" si="156"/>
        <v/>
      </c>
      <c r="BV921" s="102" t="str">
        <f t="shared" si="160"/>
        <v>-</v>
      </c>
      <c r="BW921" s="103"/>
      <c r="BX921" s="104" t="str">
        <f t="shared" si="157"/>
        <v>-</v>
      </c>
      <c r="BY921" s="105"/>
      <c r="BZ921" s="103"/>
      <c r="CA921" s="106"/>
      <c r="CB921" s="107"/>
      <c r="CC921" s="112"/>
      <c r="CD921" s="106"/>
      <c r="CE921" s="103"/>
      <c r="CF921" s="113"/>
      <c r="CG921" s="114"/>
    </row>
    <row r="922" spans="1:85">
      <c r="A922" s="53" t="str">
        <f t="shared" si="158"/>
        <v>--</v>
      </c>
      <c r="B922" s="47" t="str">
        <f t="shared" si="159"/>
        <v>-</v>
      </c>
      <c r="C922" s="153"/>
      <c r="D922" s="49"/>
      <c r="E922" s="50"/>
      <c r="F922" s="51"/>
      <c r="G922" s="59"/>
      <c r="H922" s="51"/>
      <c r="I922" s="59"/>
      <c r="J922" s="60" t="str">
        <f>IF(ISBLANK(H922),"",IFERROR(VLOOKUP(B922,'Np PL4 Stock'!$A:$D,4,FALSE),""))</f>
        <v/>
      </c>
      <c r="K922" s="61" t="str">
        <f>IF(ISBLANK(H922),"",SUMIF('Np PL4 Stock'!$A:$A,B922,'Np PL4 Stock'!$N:$N))</f>
        <v/>
      </c>
      <c r="L922" s="62" t="str">
        <f>IF(ISBLANK(H922),"",VLOOKUP(LEFT(B922,5),Unit!A:B,2,FALSE))</f>
        <v/>
      </c>
      <c r="M922" s="63" t="str">
        <f>IF(ISBLANK(H922),"",IFERROR(VLOOKUP(B922,'Np PL4 Stock'!$A:$T,20,FALSE),""))</f>
        <v/>
      </c>
      <c r="N922" s="63" t="str">
        <f>IF(ISBLANK(H922),"",IFERROR(VLOOKUP(B922,'Np PL4 Stock'!$A:$U,21,FALSE),""))</f>
        <v/>
      </c>
      <c r="O922" s="62" t="str">
        <f t="shared" si="153"/>
        <v/>
      </c>
      <c r="P922" s="62" t="str">
        <f t="shared" si="151"/>
        <v/>
      </c>
      <c r="Q922" s="67" t="str">
        <f t="shared" si="154"/>
        <v/>
      </c>
      <c r="R922" s="67" t="str">
        <f t="shared" si="152"/>
        <v/>
      </c>
      <c r="S922" s="59"/>
      <c r="T922" s="147"/>
      <c r="U922" s="147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73"/>
      <c r="AG922" s="73"/>
      <c r="AH922" s="73"/>
      <c r="AI922" s="73"/>
      <c r="AJ922" s="73"/>
      <c r="AK922" s="73"/>
      <c r="AL922" s="77" t="str">
        <f>IF(ISBLANK(S922),"",IF(AJ922="Fail","Fail",IF(E922="PL4",IF(AND(T922&gt;STD_01122025!$D$3,U922&lt;STD_01122025!$D$4,OR(AF922="ND",AF922&lt;STD_01122025!$D$7),AH922="ND"),"Pass","Fail"),IF(E922="PL12",IF(AND(S922&lt;STD_01122025!$F$2,T922&gt;STD_01122025!$F$3,U922&lt;STD_01122025!$F$4,V922&gt;STD_01122025!$F$5,X922&gt;STD_01122025!$F$6,OR(AF922="ND",AF922&lt;STD_01122025!$F$7),AH922="ND"),"Pass","Fail"),IF(E922="SuperPL",IF(AND(T922&gt;STD_01122025!$H$3,U922&lt;STD_01122025!$H$4,V922&gt;STD_01122025!$H$5,X922&gt;STD_01122025!$H$6,OR(AF922="ND",AF922&lt;STD_01122025!$H$7),AH922="ND"),"Pass","Fail"),IF(E922="Flight",IF(AND(T922&gt;STD_01122025!$J$3,U922&lt;STD_01122025!$J$4,X922&gt;STD_01122025!$J$6,OR(AF922="ND",AF922&lt;STD_01122025!$J$7),AH922="ND"),"Pass","Fail"),""))))))</f>
        <v/>
      </c>
      <c r="AM922" s="62" t="str">
        <f>IF(ISBLANK(B922),"",IFERROR(IF(VLOOKUP(B922,'Np PL4 Stock'!$A:$J,10,FALSE)="Np4",D922-VLOOKUP(B922,'Np PL4 Stock'!$A:$E,5,FALSE),D922-VLOOKUP(B922,'Np PL4 Stock'!$A:$E,5,FALSE)-1),""))</f>
        <v/>
      </c>
      <c r="AN922" s="147"/>
      <c r="AO922" s="147"/>
      <c r="AP922" s="59"/>
      <c r="AQ922" s="59"/>
      <c r="AR922" s="59"/>
      <c r="AS922" s="59"/>
      <c r="AT922" s="73"/>
      <c r="AU922" s="73"/>
      <c r="AV922" s="73"/>
      <c r="AW922" s="73"/>
      <c r="AX922" s="84"/>
      <c r="AY922" s="59"/>
      <c r="AZ922" s="59"/>
      <c r="BA922" s="59"/>
      <c r="BB922" s="59"/>
      <c r="BC922" s="59"/>
      <c r="BD922" s="59"/>
      <c r="BE922" s="84"/>
      <c r="BF922" s="84"/>
      <c r="BG922" s="84"/>
      <c r="BH922" s="84"/>
      <c r="BI922" s="85"/>
      <c r="BJ922" s="86"/>
      <c r="BK922" s="86"/>
      <c r="BL922" s="86"/>
      <c r="BM922" s="86"/>
      <c r="BN922" s="86"/>
      <c r="BO922" s="59"/>
      <c r="BP922" s="69"/>
      <c r="BQ922" s="92">
        <v>0</v>
      </c>
      <c r="BR922" s="93">
        <v>0</v>
      </c>
      <c r="BS922" s="94" t="str">
        <f t="shared" si="155"/>
        <v/>
      </c>
      <c r="BT922" s="95">
        <v>0</v>
      </c>
      <c r="BU922" s="101" t="str">
        <f t="shared" si="156"/>
        <v/>
      </c>
      <c r="BV922" s="102" t="str">
        <f t="shared" si="160"/>
        <v>-</v>
      </c>
      <c r="BW922" s="103"/>
      <c r="BX922" s="104" t="str">
        <f t="shared" si="157"/>
        <v>-</v>
      </c>
      <c r="BY922" s="105"/>
      <c r="BZ922" s="103"/>
      <c r="CA922" s="106"/>
      <c r="CB922" s="107"/>
      <c r="CC922" s="112"/>
      <c r="CD922" s="106"/>
      <c r="CE922" s="103"/>
      <c r="CF922" s="113"/>
      <c r="CG922" s="114"/>
    </row>
    <row r="923" spans="1:85">
      <c r="A923" s="53" t="str">
        <f t="shared" si="158"/>
        <v>--</v>
      </c>
      <c r="B923" s="47" t="str">
        <f t="shared" si="159"/>
        <v>-</v>
      </c>
      <c r="C923" s="153"/>
      <c r="D923" s="49"/>
      <c r="E923" s="50"/>
      <c r="F923" s="51"/>
      <c r="G923" s="59"/>
      <c r="H923" s="51"/>
      <c r="I923" s="59"/>
      <c r="J923" s="60" t="str">
        <f>IF(ISBLANK(H923),"",IFERROR(VLOOKUP(B923,'Np PL4 Stock'!$A:$D,4,FALSE),""))</f>
        <v/>
      </c>
      <c r="K923" s="61" t="str">
        <f>IF(ISBLANK(H923),"",SUMIF('Np PL4 Stock'!$A:$A,B923,'Np PL4 Stock'!$N:$N))</f>
        <v/>
      </c>
      <c r="L923" s="62" t="str">
        <f>IF(ISBLANK(H923),"",VLOOKUP(LEFT(B923,5),Unit!A:B,2,FALSE))</f>
        <v/>
      </c>
      <c r="M923" s="63" t="str">
        <f>IF(ISBLANK(H923),"",IFERROR(VLOOKUP(B923,'Np PL4 Stock'!$A:$T,20,FALSE),""))</f>
        <v/>
      </c>
      <c r="N923" s="63" t="str">
        <f>IF(ISBLANK(H923),"",IFERROR(VLOOKUP(B923,'Np PL4 Stock'!$A:$U,21,FALSE),""))</f>
        <v/>
      </c>
      <c r="O923" s="62" t="str">
        <f t="shared" si="153"/>
        <v/>
      </c>
      <c r="P923" s="62" t="str">
        <f t="shared" si="151"/>
        <v/>
      </c>
      <c r="Q923" s="67" t="str">
        <f t="shared" si="154"/>
        <v/>
      </c>
      <c r="R923" s="67" t="str">
        <f t="shared" si="152"/>
        <v/>
      </c>
      <c r="S923" s="59"/>
      <c r="T923" s="147"/>
      <c r="U923" s="147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73"/>
      <c r="AG923" s="73"/>
      <c r="AH923" s="73"/>
      <c r="AI923" s="73"/>
      <c r="AJ923" s="73"/>
      <c r="AK923" s="73"/>
      <c r="AL923" s="77" t="str">
        <f>IF(ISBLANK(S923),"",IF(AJ923="Fail","Fail",IF(E923="PL4",IF(AND(T923&gt;STD_01122025!$D$3,U923&lt;STD_01122025!$D$4,OR(AF923="ND",AF923&lt;STD_01122025!$D$7),AH923="ND"),"Pass","Fail"),IF(E923="PL12",IF(AND(S923&lt;STD_01122025!$F$2,T923&gt;STD_01122025!$F$3,U923&lt;STD_01122025!$F$4,V923&gt;STD_01122025!$F$5,X923&gt;STD_01122025!$F$6,OR(AF923="ND",AF923&lt;STD_01122025!$F$7),AH923="ND"),"Pass","Fail"),IF(E923="SuperPL",IF(AND(T923&gt;STD_01122025!$H$3,U923&lt;STD_01122025!$H$4,V923&gt;STD_01122025!$H$5,X923&gt;STD_01122025!$H$6,OR(AF923="ND",AF923&lt;STD_01122025!$H$7),AH923="ND"),"Pass","Fail"),IF(E923="Flight",IF(AND(T923&gt;STD_01122025!$J$3,U923&lt;STD_01122025!$J$4,X923&gt;STD_01122025!$J$6,OR(AF923="ND",AF923&lt;STD_01122025!$J$7),AH923="ND"),"Pass","Fail"),""))))))</f>
        <v/>
      </c>
      <c r="AM923" s="62" t="str">
        <f>IF(ISBLANK(B923),"",IFERROR(IF(VLOOKUP(B923,'Np PL4 Stock'!$A:$J,10,FALSE)="Np4",D923-VLOOKUP(B923,'Np PL4 Stock'!$A:$E,5,FALSE),D923-VLOOKUP(B923,'Np PL4 Stock'!$A:$E,5,FALSE)-1),""))</f>
        <v/>
      </c>
      <c r="AN923" s="147"/>
      <c r="AO923" s="147"/>
      <c r="AP923" s="59"/>
      <c r="AQ923" s="59"/>
      <c r="AR923" s="59"/>
      <c r="AS923" s="59"/>
      <c r="AT923" s="73"/>
      <c r="AU923" s="73"/>
      <c r="AV923" s="73"/>
      <c r="AW923" s="73"/>
      <c r="AX923" s="84"/>
      <c r="AY923" s="59"/>
      <c r="AZ923" s="59"/>
      <c r="BA923" s="59"/>
      <c r="BB923" s="59"/>
      <c r="BC923" s="59"/>
      <c r="BD923" s="59"/>
      <c r="BE923" s="84"/>
      <c r="BF923" s="84"/>
      <c r="BG923" s="84"/>
      <c r="BH923" s="84"/>
      <c r="BI923" s="85"/>
      <c r="BJ923" s="86"/>
      <c r="BK923" s="86"/>
      <c r="BL923" s="86"/>
      <c r="BM923" s="86"/>
      <c r="BN923" s="86"/>
      <c r="BO923" s="59"/>
      <c r="BP923" s="69"/>
      <c r="BQ923" s="92">
        <v>0</v>
      </c>
      <c r="BR923" s="93">
        <v>0</v>
      </c>
      <c r="BS923" s="94" t="str">
        <f t="shared" si="155"/>
        <v/>
      </c>
      <c r="BT923" s="95">
        <v>0</v>
      </c>
      <c r="BU923" s="101" t="str">
        <f t="shared" si="156"/>
        <v/>
      </c>
      <c r="BV923" s="102" t="str">
        <f t="shared" si="160"/>
        <v>-</v>
      </c>
      <c r="BW923" s="103"/>
      <c r="BX923" s="104" t="str">
        <f t="shared" si="157"/>
        <v>-</v>
      </c>
      <c r="BY923" s="105"/>
      <c r="BZ923" s="103"/>
      <c r="CA923" s="106"/>
      <c r="CB923" s="107"/>
      <c r="CC923" s="112"/>
      <c r="CD923" s="106"/>
      <c r="CE923" s="103"/>
      <c r="CF923" s="113"/>
      <c r="CG923" s="114"/>
    </row>
    <row r="924" spans="1:85">
      <c r="A924" s="53" t="str">
        <f t="shared" si="158"/>
        <v>--</v>
      </c>
      <c r="B924" s="47" t="str">
        <f t="shared" si="159"/>
        <v>-</v>
      </c>
      <c r="C924" s="153"/>
      <c r="D924" s="49"/>
      <c r="E924" s="50"/>
      <c r="F924" s="51"/>
      <c r="G924" s="59"/>
      <c r="H924" s="51"/>
      <c r="I924" s="59"/>
      <c r="J924" s="60" t="str">
        <f>IF(ISBLANK(H924),"",IFERROR(VLOOKUP(B924,'Np PL4 Stock'!$A:$D,4,FALSE),""))</f>
        <v/>
      </c>
      <c r="K924" s="61" t="str">
        <f>IF(ISBLANK(H924),"",SUMIF('Np PL4 Stock'!$A:$A,B924,'Np PL4 Stock'!$N:$N))</f>
        <v/>
      </c>
      <c r="L924" s="62" t="str">
        <f>IF(ISBLANK(H924),"",VLOOKUP(LEFT(B924,5),Unit!A:B,2,FALSE))</f>
        <v/>
      </c>
      <c r="M924" s="63" t="str">
        <f>IF(ISBLANK(H924),"",IFERROR(VLOOKUP(B924,'Np PL4 Stock'!$A:$T,20,FALSE),""))</f>
        <v/>
      </c>
      <c r="N924" s="63" t="str">
        <f>IF(ISBLANK(H924),"",IFERROR(VLOOKUP(B924,'Np PL4 Stock'!$A:$U,21,FALSE),""))</f>
        <v/>
      </c>
      <c r="O924" s="62" t="str">
        <f t="shared" si="153"/>
        <v/>
      </c>
      <c r="P924" s="62" t="str">
        <f t="shared" si="151"/>
        <v/>
      </c>
      <c r="Q924" s="67" t="str">
        <f t="shared" si="154"/>
        <v/>
      </c>
      <c r="R924" s="67" t="str">
        <f t="shared" si="152"/>
        <v/>
      </c>
      <c r="S924" s="59"/>
      <c r="T924" s="147"/>
      <c r="U924" s="147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73"/>
      <c r="AG924" s="73"/>
      <c r="AH924" s="73"/>
      <c r="AI924" s="73"/>
      <c r="AJ924" s="73"/>
      <c r="AK924" s="73"/>
      <c r="AL924" s="77" t="str">
        <f>IF(ISBLANK(S924),"",IF(AJ924="Fail","Fail",IF(E924="PL4",IF(AND(T924&gt;STD_01122025!$D$3,U924&lt;STD_01122025!$D$4,OR(AF924="ND",AF924&lt;STD_01122025!$D$7),AH924="ND"),"Pass","Fail"),IF(E924="PL12",IF(AND(S924&lt;STD_01122025!$F$2,T924&gt;STD_01122025!$F$3,U924&lt;STD_01122025!$F$4,V924&gt;STD_01122025!$F$5,X924&gt;STD_01122025!$F$6,OR(AF924="ND",AF924&lt;STD_01122025!$F$7),AH924="ND"),"Pass","Fail"),IF(E924="SuperPL",IF(AND(T924&gt;STD_01122025!$H$3,U924&lt;STD_01122025!$H$4,V924&gt;STD_01122025!$H$5,X924&gt;STD_01122025!$H$6,OR(AF924="ND",AF924&lt;STD_01122025!$H$7),AH924="ND"),"Pass","Fail"),IF(E924="Flight",IF(AND(T924&gt;STD_01122025!$J$3,U924&lt;STD_01122025!$J$4,X924&gt;STD_01122025!$J$6,OR(AF924="ND",AF924&lt;STD_01122025!$J$7),AH924="ND"),"Pass","Fail"),""))))))</f>
        <v/>
      </c>
      <c r="AM924" s="62" t="str">
        <f>IF(ISBLANK(B924),"",IFERROR(IF(VLOOKUP(B924,'Np PL4 Stock'!$A:$J,10,FALSE)="Np4",D924-VLOOKUP(B924,'Np PL4 Stock'!$A:$E,5,FALSE),D924-VLOOKUP(B924,'Np PL4 Stock'!$A:$E,5,FALSE)-1),""))</f>
        <v/>
      </c>
      <c r="AN924" s="147"/>
      <c r="AO924" s="147"/>
      <c r="AP924" s="59"/>
      <c r="AQ924" s="59"/>
      <c r="AR924" s="59"/>
      <c r="AS924" s="59"/>
      <c r="AT924" s="73"/>
      <c r="AU924" s="73"/>
      <c r="AV924" s="73"/>
      <c r="AW924" s="73"/>
      <c r="AX924" s="84"/>
      <c r="AY924" s="59"/>
      <c r="AZ924" s="59"/>
      <c r="BA924" s="59"/>
      <c r="BB924" s="59"/>
      <c r="BC924" s="59"/>
      <c r="BD924" s="59"/>
      <c r="BE924" s="84"/>
      <c r="BF924" s="84"/>
      <c r="BG924" s="84"/>
      <c r="BH924" s="84"/>
      <c r="BI924" s="85"/>
      <c r="BJ924" s="86"/>
      <c r="BK924" s="86"/>
      <c r="BL924" s="86"/>
      <c r="BM924" s="86"/>
      <c r="BN924" s="86"/>
      <c r="BO924" s="59"/>
      <c r="BP924" s="69"/>
      <c r="BQ924" s="92">
        <v>0</v>
      </c>
      <c r="BR924" s="93">
        <v>0</v>
      </c>
      <c r="BS924" s="94" t="str">
        <f t="shared" si="155"/>
        <v/>
      </c>
      <c r="BT924" s="95">
        <v>0</v>
      </c>
      <c r="BU924" s="101" t="str">
        <f t="shared" si="156"/>
        <v/>
      </c>
      <c r="BV924" s="102" t="str">
        <f t="shared" si="160"/>
        <v>-</v>
      </c>
      <c r="BW924" s="103"/>
      <c r="BX924" s="104" t="str">
        <f t="shared" si="157"/>
        <v>-</v>
      </c>
      <c r="BY924" s="105"/>
      <c r="BZ924" s="103"/>
      <c r="CA924" s="106"/>
      <c r="CB924" s="107"/>
      <c r="CC924" s="112"/>
      <c r="CD924" s="106"/>
      <c r="CE924" s="103"/>
      <c r="CF924" s="113"/>
      <c r="CG924" s="114"/>
    </row>
    <row r="925" spans="1:85">
      <c r="A925" s="53" t="str">
        <f t="shared" si="158"/>
        <v>--</v>
      </c>
      <c r="B925" s="47" t="str">
        <f t="shared" si="159"/>
        <v>-</v>
      </c>
      <c r="C925" s="153"/>
      <c r="D925" s="49"/>
      <c r="E925" s="50"/>
      <c r="F925" s="51"/>
      <c r="G925" s="59"/>
      <c r="H925" s="51"/>
      <c r="I925" s="59"/>
      <c r="J925" s="60" t="str">
        <f>IF(ISBLANK(H925),"",IFERROR(VLOOKUP(B925,'Np PL4 Stock'!$A:$D,4,FALSE),""))</f>
        <v/>
      </c>
      <c r="K925" s="61" t="str">
        <f>IF(ISBLANK(H925),"",SUMIF('Np PL4 Stock'!$A:$A,B925,'Np PL4 Stock'!$N:$N))</f>
        <v/>
      </c>
      <c r="L925" s="62" t="str">
        <f>IF(ISBLANK(H925),"",VLOOKUP(LEFT(B925,5),Unit!A:B,2,FALSE))</f>
        <v/>
      </c>
      <c r="M925" s="63" t="str">
        <f>IF(ISBLANK(H925),"",IFERROR(VLOOKUP(B925,'Np PL4 Stock'!$A:$T,20,FALSE),""))</f>
        <v/>
      </c>
      <c r="N925" s="63" t="str">
        <f>IF(ISBLANK(H925),"",IFERROR(VLOOKUP(B925,'Np PL4 Stock'!$A:$U,21,FALSE),""))</f>
        <v/>
      </c>
      <c r="O925" s="62" t="str">
        <f t="shared" si="153"/>
        <v/>
      </c>
      <c r="P925" s="62" t="str">
        <f t="shared" si="151"/>
        <v/>
      </c>
      <c r="Q925" s="67" t="str">
        <f t="shared" si="154"/>
        <v/>
      </c>
      <c r="R925" s="67" t="str">
        <f t="shared" si="152"/>
        <v/>
      </c>
      <c r="S925" s="59"/>
      <c r="T925" s="147"/>
      <c r="U925" s="147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73"/>
      <c r="AG925" s="73"/>
      <c r="AH925" s="73"/>
      <c r="AI925" s="73"/>
      <c r="AJ925" s="73"/>
      <c r="AK925" s="73"/>
      <c r="AL925" s="77" t="str">
        <f>IF(ISBLANK(S925),"",IF(AJ925="Fail","Fail",IF(E925="PL4",IF(AND(T925&gt;STD_01122025!$D$3,U925&lt;STD_01122025!$D$4,OR(AF925="ND",AF925&lt;STD_01122025!$D$7),AH925="ND"),"Pass","Fail"),IF(E925="PL12",IF(AND(S925&lt;STD_01122025!$F$2,T925&gt;STD_01122025!$F$3,U925&lt;STD_01122025!$F$4,V925&gt;STD_01122025!$F$5,X925&gt;STD_01122025!$F$6,OR(AF925="ND",AF925&lt;STD_01122025!$F$7),AH925="ND"),"Pass","Fail"),IF(E925="SuperPL",IF(AND(T925&gt;STD_01122025!$H$3,U925&lt;STD_01122025!$H$4,V925&gt;STD_01122025!$H$5,X925&gt;STD_01122025!$H$6,OR(AF925="ND",AF925&lt;STD_01122025!$H$7),AH925="ND"),"Pass","Fail"),IF(E925="Flight",IF(AND(T925&gt;STD_01122025!$J$3,U925&lt;STD_01122025!$J$4,X925&gt;STD_01122025!$J$6,OR(AF925="ND",AF925&lt;STD_01122025!$J$7),AH925="ND"),"Pass","Fail"),""))))))</f>
        <v/>
      </c>
      <c r="AM925" s="62" t="str">
        <f>IF(ISBLANK(B925),"",IFERROR(IF(VLOOKUP(B925,'Np PL4 Stock'!$A:$J,10,FALSE)="Np4",D925-VLOOKUP(B925,'Np PL4 Stock'!$A:$E,5,FALSE),D925-VLOOKUP(B925,'Np PL4 Stock'!$A:$E,5,FALSE)-1),""))</f>
        <v/>
      </c>
      <c r="AN925" s="147"/>
      <c r="AO925" s="147"/>
      <c r="AP925" s="59"/>
      <c r="AQ925" s="59"/>
      <c r="AR925" s="59"/>
      <c r="AS925" s="59"/>
      <c r="AT925" s="73"/>
      <c r="AU925" s="73"/>
      <c r="AV925" s="73"/>
      <c r="AW925" s="73"/>
      <c r="AX925" s="84"/>
      <c r="AY925" s="59"/>
      <c r="AZ925" s="59"/>
      <c r="BA925" s="59"/>
      <c r="BB925" s="59"/>
      <c r="BC925" s="59"/>
      <c r="BD925" s="59"/>
      <c r="BE925" s="84"/>
      <c r="BF925" s="84"/>
      <c r="BG925" s="84"/>
      <c r="BH925" s="84"/>
      <c r="BI925" s="85"/>
      <c r="BJ925" s="86"/>
      <c r="BK925" s="86"/>
      <c r="BL925" s="86"/>
      <c r="BM925" s="86"/>
      <c r="BN925" s="86"/>
      <c r="BO925" s="59"/>
      <c r="BP925" s="69"/>
      <c r="BQ925" s="92">
        <v>0</v>
      </c>
      <c r="BR925" s="93">
        <v>0</v>
      </c>
      <c r="BS925" s="94" t="str">
        <f t="shared" si="155"/>
        <v/>
      </c>
      <c r="BT925" s="95">
        <v>0</v>
      </c>
      <c r="BU925" s="101" t="str">
        <f t="shared" si="156"/>
        <v/>
      </c>
      <c r="BV925" s="102" t="str">
        <f t="shared" si="160"/>
        <v>-</v>
      </c>
      <c r="BW925" s="103"/>
      <c r="BX925" s="104" t="str">
        <f t="shared" si="157"/>
        <v>-</v>
      </c>
      <c r="BY925" s="105"/>
      <c r="BZ925" s="103"/>
      <c r="CA925" s="106"/>
      <c r="CB925" s="107"/>
      <c r="CC925" s="112"/>
      <c r="CD925" s="106"/>
      <c r="CE925" s="103"/>
      <c r="CF925" s="113"/>
      <c r="CG925" s="114"/>
    </row>
    <row r="926" spans="1:85">
      <c r="A926" s="53" t="str">
        <f t="shared" si="158"/>
        <v>--</v>
      </c>
      <c r="B926" s="47" t="str">
        <f t="shared" si="159"/>
        <v>-</v>
      </c>
      <c r="C926" s="153"/>
      <c r="D926" s="49"/>
      <c r="E926" s="50"/>
      <c r="F926" s="51"/>
      <c r="G926" s="59"/>
      <c r="H926" s="51"/>
      <c r="I926" s="59"/>
      <c r="J926" s="60" t="str">
        <f>IF(ISBLANK(H926),"",IFERROR(VLOOKUP(B926,'Np PL4 Stock'!$A:$D,4,FALSE),""))</f>
        <v/>
      </c>
      <c r="K926" s="61" t="str">
        <f>IF(ISBLANK(H926),"",SUMIF('Np PL4 Stock'!$A:$A,B926,'Np PL4 Stock'!$N:$N))</f>
        <v/>
      </c>
      <c r="L926" s="62" t="str">
        <f>IF(ISBLANK(H926),"",VLOOKUP(LEFT(B926,5),Unit!A:B,2,FALSE))</f>
        <v/>
      </c>
      <c r="M926" s="63" t="str">
        <f>IF(ISBLANK(H926),"",IFERROR(VLOOKUP(B926,'Np PL4 Stock'!$A:$T,20,FALSE),""))</f>
        <v/>
      </c>
      <c r="N926" s="63" t="str">
        <f>IF(ISBLANK(H926),"",IFERROR(VLOOKUP(B926,'Np PL4 Stock'!$A:$U,21,FALSE),""))</f>
        <v/>
      </c>
      <c r="O926" s="62" t="str">
        <f t="shared" si="153"/>
        <v/>
      </c>
      <c r="P926" s="62" t="str">
        <f t="shared" si="151"/>
        <v/>
      </c>
      <c r="Q926" s="67" t="str">
        <f t="shared" si="154"/>
        <v/>
      </c>
      <c r="R926" s="67" t="str">
        <f t="shared" si="152"/>
        <v/>
      </c>
      <c r="S926" s="59"/>
      <c r="T926" s="147"/>
      <c r="U926" s="147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73"/>
      <c r="AG926" s="73"/>
      <c r="AH926" s="73"/>
      <c r="AI926" s="73"/>
      <c r="AJ926" s="73"/>
      <c r="AK926" s="73"/>
      <c r="AL926" s="77" t="str">
        <f>IF(ISBLANK(S926),"",IF(AJ926="Fail","Fail",IF(E926="PL4",IF(AND(T926&gt;STD_01122025!$D$3,U926&lt;STD_01122025!$D$4,OR(AF926="ND",AF926&lt;STD_01122025!$D$7),AH926="ND"),"Pass","Fail"),IF(E926="PL12",IF(AND(S926&lt;STD_01122025!$F$2,T926&gt;STD_01122025!$F$3,U926&lt;STD_01122025!$F$4,V926&gt;STD_01122025!$F$5,X926&gt;STD_01122025!$F$6,OR(AF926="ND",AF926&lt;STD_01122025!$F$7),AH926="ND"),"Pass","Fail"),IF(E926="SuperPL",IF(AND(T926&gt;STD_01122025!$H$3,U926&lt;STD_01122025!$H$4,V926&gt;STD_01122025!$H$5,X926&gt;STD_01122025!$H$6,OR(AF926="ND",AF926&lt;STD_01122025!$H$7),AH926="ND"),"Pass","Fail"),IF(E926="Flight",IF(AND(T926&gt;STD_01122025!$J$3,U926&lt;STD_01122025!$J$4,X926&gt;STD_01122025!$J$6,OR(AF926="ND",AF926&lt;STD_01122025!$J$7),AH926="ND"),"Pass","Fail"),""))))))</f>
        <v/>
      </c>
      <c r="AM926" s="62" t="str">
        <f>IF(ISBLANK(B926),"",IFERROR(IF(VLOOKUP(B926,'Np PL4 Stock'!$A:$J,10,FALSE)="Np4",D926-VLOOKUP(B926,'Np PL4 Stock'!$A:$E,5,FALSE),D926-VLOOKUP(B926,'Np PL4 Stock'!$A:$E,5,FALSE)-1),""))</f>
        <v/>
      </c>
      <c r="AN926" s="147"/>
      <c r="AO926" s="147"/>
      <c r="AP926" s="59"/>
      <c r="AQ926" s="59"/>
      <c r="AR926" s="59"/>
      <c r="AS926" s="59"/>
      <c r="AT926" s="73"/>
      <c r="AU926" s="73"/>
      <c r="AV926" s="73"/>
      <c r="AW926" s="73"/>
      <c r="AX926" s="84"/>
      <c r="AY926" s="59"/>
      <c r="AZ926" s="59"/>
      <c r="BA926" s="59"/>
      <c r="BB926" s="59"/>
      <c r="BC926" s="59"/>
      <c r="BD926" s="59"/>
      <c r="BE926" s="84"/>
      <c r="BF926" s="84"/>
      <c r="BG926" s="84"/>
      <c r="BH926" s="84"/>
      <c r="BI926" s="85"/>
      <c r="BJ926" s="86"/>
      <c r="BK926" s="86"/>
      <c r="BL926" s="86"/>
      <c r="BM926" s="86"/>
      <c r="BN926" s="86"/>
      <c r="BO926" s="59"/>
      <c r="BP926" s="69"/>
      <c r="BQ926" s="92">
        <v>0</v>
      </c>
      <c r="BR926" s="93">
        <v>0</v>
      </c>
      <c r="BS926" s="94" t="str">
        <f t="shared" si="155"/>
        <v/>
      </c>
      <c r="BT926" s="95">
        <v>0</v>
      </c>
      <c r="BU926" s="101" t="str">
        <f t="shared" si="156"/>
        <v/>
      </c>
      <c r="BV926" s="102" t="str">
        <f t="shared" si="160"/>
        <v>-</v>
      </c>
      <c r="BW926" s="103"/>
      <c r="BX926" s="104" t="str">
        <f t="shared" si="157"/>
        <v>-</v>
      </c>
      <c r="BY926" s="105"/>
      <c r="BZ926" s="103"/>
      <c r="CA926" s="106"/>
      <c r="CB926" s="107"/>
      <c r="CC926" s="112"/>
      <c r="CD926" s="106"/>
      <c r="CE926" s="103"/>
      <c r="CF926" s="113"/>
      <c r="CG926" s="114"/>
    </row>
    <row r="927" spans="1:85">
      <c r="A927" s="53" t="str">
        <f t="shared" si="158"/>
        <v>--</v>
      </c>
      <c r="B927" s="47" t="str">
        <f t="shared" si="159"/>
        <v>-</v>
      </c>
      <c r="C927" s="153"/>
      <c r="D927" s="49"/>
      <c r="E927" s="50"/>
      <c r="F927" s="51"/>
      <c r="G927" s="59"/>
      <c r="H927" s="51"/>
      <c r="I927" s="59"/>
      <c r="J927" s="60" t="str">
        <f>IF(ISBLANK(H927),"",IFERROR(VLOOKUP(B927,'Np PL4 Stock'!$A:$D,4,FALSE),""))</f>
        <v/>
      </c>
      <c r="K927" s="61" t="str">
        <f>IF(ISBLANK(H927),"",SUMIF('Np PL4 Stock'!$A:$A,B927,'Np PL4 Stock'!$N:$N))</f>
        <v/>
      </c>
      <c r="L927" s="62" t="str">
        <f>IF(ISBLANK(H927),"",VLOOKUP(LEFT(B927,5),Unit!A:B,2,FALSE))</f>
        <v/>
      </c>
      <c r="M927" s="63" t="str">
        <f>IF(ISBLANK(H927),"",IFERROR(VLOOKUP(B927,'Np PL4 Stock'!$A:$T,20,FALSE),""))</f>
        <v/>
      </c>
      <c r="N927" s="63" t="str">
        <f>IF(ISBLANK(H927),"",IFERROR(VLOOKUP(B927,'Np PL4 Stock'!$A:$U,21,FALSE),""))</f>
        <v/>
      </c>
      <c r="O927" s="62" t="str">
        <f t="shared" si="153"/>
        <v/>
      </c>
      <c r="P927" s="62" t="str">
        <f t="shared" si="151"/>
        <v/>
      </c>
      <c r="Q927" s="67" t="str">
        <f t="shared" si="154"/>
        <v/>
      </c>
      <c r="R927" s="67" t="str">
        <f t="shared" si="152"/>
        <v/>
      </c>
      <c r="S927" s="59"/>
      <c r="T927" s="147"/>
      <c r="U927" s="147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73"/>
      <c r="AG927" s="73"/>
      <c r="AH927" s="73"/>
      <c r="AI927" s="73"/>
      <c r="AJ927" s="73"/>
      <c r="AK927" s="73"/>
      <c r="AL927" s="77" t="str">
        <f>IF(ISBLANK(S927),"",IF(AJ927="Fail","Fail",IF(E927="PL4",IF(AND(T927&gt;STD_01122025!$D$3,U927&lt;STD_01122025!$D$4,OR(AF927="ND",AF927&lt;STD_01122025!$D$7),AH927="ND"),"Pass","Fail"),IF(E927="PL12",IF(AND(S927&lt;STD_01122025!$F$2,T927&gt;STD_01122025!$F$3,U927&lt;STD_01122025!$F$4,V927&gt;STD_01122025!$F$5,X927&gt;STD_01122025!$F$6,OR(AF927="ND",AF927&lt;STD_01122025!$F$7),AH927="ND"),"Pass","Fail"),IF(E927="SuperPL",IF(AND(T927&gt;STD_01122025!$H$3,U927&lt;STD_01122025!$H$4,V927&gt;STD_01122025!$H$5,X927&gt;STD_01122025!$H$6,OR(AF927="ND",AF927&lt;STD_01122025!$H$7),AH927="ND"),"Pass","Fail"),IF(E927="Flight",IF(AND(T927&gt;STD_01122025!$J$3,U927&lt;STD_01122025!$J$4,X927&gt;STD_01122025!$J$6,OR(AF927="ND",AF927&lt;STD_01122025!$J$7),AH927="ND"),"Pass","Fail"),""))))))</f>
        <v/>
      </c>
      <c r="AM927" s="62" t="str">
        <f>IF(ISBLANK(B927),"",IFERROR(IF(VLOOKUP(B927,'Np PL4 Stock'!$A:$J,10,FALSE)="Np4",D927-VLOOKUP(B927,'Np PL4 Stock'!$A:$E,5,FALSE),D927-VLOOKUP(B927,'Np PL4 Stock'!$A:$E,5,FALSE)-1),""))</f>
        <v/>
      </c>
      <c r="AN927" s="147"/>
      <c r="AO927" s="147"/>
      <c r="AP927" s="59"/>
      <c r="AQ927" s="59"/>
      <c r="AR927" s="59"/>
      <c r="AS927" s="59"/>
      <c r="AT927" s="73"/>
      <c r="AU927" s="73"/>
      <c r="AV927" s="73"/>
      <c r="AW927" s="73"/>
      <c r="AX927" s="84"/>
      <c r="AY927" s="59"/>
      <c r="AZ927" s="59"/>
      <c r="BA927" s="59"/>
      <c r="BB927" s="59"/>
      <c r="BC927" s="59"/>
      <c r="BD927" s="59"/>
      <c r="BE927" s="84"/>
      <c r="BF927" s="84"/>
      <c r="BG927" s="84"/>
      <c r="BH927" s="84"/>
      <c r="BI927" s="85"/>
      <c r="BJ927" s="86"/>
      <c r="BK927" s="86"/>
      <c r="BL927" s="86"/>
      <c r="BM927" s="86"/>
      <c r="BN927" s="86"/>
      <c r="BO927" s="59"/>
      <c r="BP927" s="69"/>
      <c r="BQ927" s="92">
        <v>0</v>
      </c>
      <c r="BR927" s="93">
        <v>0</v>
      </c>
      <c r="BS927" s="94" t="str">
        <f t="shared" si="155"/>
        <v/>
      </c>
      <c r="BT927" s="95">
        <v>0</v>
      </c>
      <c r="BU927" s="101" t="str">
        <f t="shared" si="156"/>
        <v/>
      </c>
      <c r="BV927" s="102" t="str">
        <f t="shared" si="160"/>
        <v>-</v>
      </c>
      <c r="BW927" s="103"/>
      <c r="BX927" s="104" t="str">
        <f t="shared" si="157"/>
        <v>-</v>
      </c>
      <c r="BY927" s="105"/>
      <c r="BZ927" s="103"/>
      <c r="CA927" s="106"/>
      <c r="CB927" s="107"/>
      <c r="CC927" s="112"/>
      <c r="CD927" s="106"/>
      <c r="CE927" s="103"/>
      <c r="CF927" s="113"/>
      <c r="CG927" s="114"/>
    </row>
    <row r="928" spans="1:85">
      <c r="A928" s="53" t="str">
        <f t="shared" si="158"/>
        <v>--</v>
      </c>
      <c r="B928" s="47" t="str">
        <f t="shared" si="159"/>
        <v>-</v>
      </c>
      <c r="C928" s="153"/>
      <c r="D928" s="49"/>
      <c r="E928" s="50"/>
      <c r="F928" s="51"/>
      <c r="G928" s="59"/>
      <c r="H928" s="51"/>
      <c r="I928" s="59"/>
      <c r="J928" s="60" t="str">
        <f>IF(ISBLANK(H928),"",IFERROR(VLOOKUP(B928,'Np PL4 Stock'!$A:$D,4,FALSE),""))</f>
        <v/>
      </c>
      <c r="K928" s="61" t="str">
        <f>IF(ISBLANK(H928),"",SUMIF('Np PL4 Stock'!$A:$A,B928,'Np PL4 Stock'!$N:$N))</f>
        <v/>
      </c>
      <c r="L928" s="62" t="str">
        <f>IF(ISBLANK(H928),"",VLOOKUP(LEFT(B928,5),Unit!A:B,2,FALSE))</f>
        <v/>
      </c>
      <c r="M928" s="63" t="str">
        <f>IF(ISBLANK(H928),"",IFERROR(VLOOKUP(B928,'Np PL4 Stock'!$A:$T,20,FALSE),""))</f>
        <v/>
      </c>
      <c r="N928" s="63" t="str">
        <f>IF(ISBLANK(H928),"",IFERROR(VLOOKUP(B928,'Np PL4 Stock'!$A:$U,21,FALSE),""))</f>
        <v/>
      </c>
      <c r="O928" s="62" t="str">
        <f t="shared" si="153"/>
        <v/>
      </c>
      <c r="P928" s="62" t="str">
        <f t="shared" si="151"/>
        <v/>
      </c>
      <c r="Q928" s="67" t="str">
        <f t="shared" si="154"/>
        <v/>
      </c>
      <c r="R928" s="67" t="str">
        <f t="shared" si="152"/>
        <v/>
      </c>
      <c r="S928" s="59"/>
      <c r="T928" s="147"/>
      <c r="U928" s="147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73"/>
      <c r="AG928" s="73"/>
      <c r="AH928" s="73"/>
      <c r="AI928" s="73"/>
      <c r="AJ928" s="73"/>
      <c r="AK928" s="73"/>
      <c r="AL928" s="77" t="str">
        <f>IF(ISBLANK(S928),"",IF(AJ928="Fail","Fail",IF(E928="PL4",IF(AND(T928&gt;STD_01122025!$D$3,U928&lt;STD_01122025!$D$4,OR(AF928="ND",AF928&lt;STD_01122025!$D$7),AH928="ND"),"Pass","Fail"),IF(E928="PL12",IF(AND(S928&lt;STD_01122025!$F$2,T928&gt;STD_01122025!$F$3,U928&lt;STD_01122025!$F$4,V928&gt;STD_01122025!$F$5,X928&gt;STD_01122025!$F$6,OR(AF928="ND",AF928&lt;STD_01122025!$F$7),AH928="ND"),"Pass","Fail"),IF(E928="SuperPL",IF(AND(T928&gt;STD_01122025!$H$3,U928&lt;STD_01122025!$H$4,V928&gt;STD_01122025!$H$5,X928&gt;STD_01122025!$H$6,OR(AF928="ND",AF928&lt;STD_01122025!$H$7),AH928="ND"),"Pass","Fail"),IF(E928="Flight",IF(AND(T928&gt;STD_01122025!$J$3,U928&lt;STD_01122025!$J$4,X928&gt;STD_01122025!$J$6,OR(AF928="ND",AF928&lt;STD_01122025!$J$7),AH928="ND"),"Pass","Fail"),""))))))</f>
        <v/>
      </c>
      <c r="AM928" s="62" t="str">
        <f>IF(ISBLANK(B928),"",IFERROR(IF(VLOOKUP(B928,'Np PL4 Stock'!$A:$J,10,FALSE)="Np4",D928-VLOOKUP(B928,'Np PL4 Stock'!$A:$E,5,FALSE),D928-VLOOKUP(B928,'Np PL4 Stock'!$A:$E,5,FALSE)-1),""))</f>
        <v/>
      </c>
      <c r="AN928" s="147"/>
      <c r="AO928" s="147"/>
      <c r="AP928" s="59"/>
      <c r="AQ928" s="59"/>
      <c r="AR928" s="59"/>
      <c r="AS928" s="59"/>
      <c r="AT928" s="73"/>
      <c r="AU928" s="73"/>
      <c r="AV928" s="73"/>
      <c r="AW928" s="73"/>
      <c r="AX928" s="84"/>
      <c r="AY928" s="59"/>
      <c r="AZ928" s="59"/>
      <c r="BA928" s="59"/>
      <c r="BB928" s="59"/>
      <c r="BC928" s="59"/>
      <c r="BD928" s="59"/>
      <c r="BE928" s="84"/>
      <c r="BF928" s="84"/>
      <c r="BG928" s="84"/>
      <c r="BH928" s="84"/>
      <c r="BI928" s="85"/>
      <c r="BJ928" s="86"/>
      <c r="BK928" s="86"/>
      <c r="BL928" s="86"/>
      <c r="BM928" s="86"/>
      <c r="BN928" s="86"/>
      <c r="BO928" s="59"/>
      <c r="BP928" s="69"/>
      <c r="BQ928" s="92">
        <v>0</v>
      </c>
      <c r="BR928" s="93">
        <v>0</v>
      </c>
      <c r="BS928" s="94" t="str">
        <f t="shared" si="155"/>
        <v/>
      </c>
      <c r="BT928" s="95">
        <v>0</v>
      </c>
      <c r="BU928" s="101" t="str">
        <f t="shared" si="156"/>
        <v/>
      </c>
      <c r="BV928" s="102" t="str">
        <f t="shared" si="160"/>
        <v>-</v>
      </c>
      <c r="BW928" s="103"/>
      <c r="BX928" s="104" t="str">
        <f t="shared" si="157"/>
        <v>-</v>
      </c>
      <c r="BY928" s="105"/>
      <c r="BZ928" s="103"/>
      <c r="CA928" s="106"/>
      <c r="CB928" s="107"/>
      <c r="CC928" s="112"/>
      <c r="CD928" s="106"/>
      <c r="CE928" s="103"/>
      <c r="CF928" s="113"/>
      <c r="CG928" s="114"/>
    </row>
    <row r="929" spans="1:85">
      <c r="A929" s="53" t="str">
        <f t="shared" si="158"/>
        <v>--</v>
      </c>
      <c r="B929" s="47" t="str">
        <f t="shared" si="159"/>
        <v>-</v>
      </c>
      <c r="C929" s="153"/>
      <c r="D929" s="49"/>
      <c r="E929" s="50"/>
      <c r="F929" s="51"/>
      <c r="G929" s="59"/>
      <c r="H929" s="51"/>
      <c r="I929" s="59"/>
      <c r="J929" s="60" t="str">
        <f>IF(ISBLANK(H929),"",IFERROR(VLOOKUP(B929,'Np PL4 Stock'!$A:$D,4,FALSE),""))</f>
        <v/>
      </c>
      <c r="K929" s="61" t="str">
        <f>IF(ISBLANK(H929),"",SUMIF('Np PL4 Stock'!$A:$A,B929,'Np PL4 Stock'!$N:$N))</f>
        <v/>
      </c>
      <c r="L929" s="62" t="str">
        <f>IF(ISBLANK(H929),"",VLOOKUP(LEFT(B929,5),Unit!A:B,2,FALSE))</f>
        <v/>
      </c>
      <c r="M929" s="63" t="str">
        <f>IF(ISBLANK(H929),"",IFERROR(VLOOKUP(B929,'Np PL4 Stock'!$A:$T,20,FALSE),""))</f>
        <v/>
      </c>
      <c r="N929" s="63" t="str">
        <f>IF(ISBLANK(H929),"",IFERROR(VLOOKUP(B929,'Np PL4 Stock'!$A:$U,21,FALSE),""))</f>
        <v/>
      </c>
      <c r="O929" s="62" t="str">
        <f t="shared" si="153"/>
        <v/>
      </c>
      <c r="P929" s="62" t="str">
        <f t="shared" si="151"/>
        <v/>
      </c>
      <c r="Q929" s="67" t="str">
        <f t="shared" si="154"/>
        <v/>
      </c>
      <c r="R929" s="67" t="str">
        <f t="shared" si="152"/>
        <v/>
      </c>
      <c r="S929" s="59"/>
      <c r="T929" s="147"/>
      <c r="U929" s="147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73"/>
      <c r="AG929" s="73"/>
      <c r="AH929" s="73"/>
      <c r="AI929" s="73"/>
      <c r="AJ929" s="73"/>
      <c r="AK929" s="73"/>
      <c r="AL929" s="77" t="str">
        <f>IF(ISBLANK(S929),"",IF(AJ929="Fail","Fail",IF(E929="PL4",IF(AND(T929&gt;STD_01122025!$D$3,U929&lt;STD_01122025!$D$4,OR(AF929="ND",AF929&lt;STD_01122025!$D$7),AH929="ND"),"Pass","Fail"),IF(E929="PL12",IF(AND(S929&lt;STD_01122025!$F$2,T929&gt;STD_01122025!$F$3,U929&lt;STD_01122025!$F$4,V929&gt;STD_01122025!$F$5,X929&gt;STD_01122025!$F$6,OR(AF929="ND",AF929&lt;STD_01122025!$F$7),AH929="ND"),"Pass","Fail"),IF(E929="SuperPL",IF(AND(T929&gt;STD_01122025!$H$3,U929&lt;STD_01122025!$H$4,V929&gt;STD_01122025!$H$5,X929&gt;STD_01122025!$H$6,OR(AF929="ND",AF929&lt;STD_01122025!$H$7),AH929="ND"),"Pass","Fail"),IF(E929="Flight",IF(AND(T929&gt;STD_01122025!$J$3,U929&lt;STD_01122025!$J$4,X929&gt;STD_01122025!$J$6,OR(AF929="ND",AF929&lt;STD_01122025!$J$7),AH929="ND"),"Pass","Fail"),""))))))</f>
        <v/>
      </c>
      <c r="AM929" s="62" t="str">
        <f>IF(ISBLANK(B929),"",IFERROR(IF(VLOOKUP(B929,'Np PL4 Stock'!$A:$J,10,FALSE)="Np4",D929-VLOOKUP(B929,'Np PL4 Stock'!$A:$E,5,FALSE),D929-VLOOKUP(B929,'Np PL4 Stock'!$A:$E,5,FALSE)-1),""))</f>
        <v/>
      </c>
      <c r="AN929" s="147"/>
      <c r="AO929" s="147"/>
      <c r="AP929" s="59"/>
      <c r="AQ929" s="59"/>
      <c r="AR929" s="59"/>
      <c r="AS929" s="59"/>
      <c r="AT929" s="73"/>
      <c r="AU929" s="73"/>
      <c r="AV929" s="73"/>
      <c r="AW929" s="73"/>
      <c r="AX929" s="84"/>
      <c r="AY929" s="59"/>
      <c r="AZ929" s="59"/>
      <c r="BA929" s="59"/>
      <c r="BB929" s="59"/>
      <c r="BC929" s="59"/>
      <c r="BD929" s="59"/>
      <c r="BE929" s="84"/>
      <c r="BF929" s="84"/>
      <c r="BG929" s="84"/>
      <c r="BH929" s="84"/>
      <c r="BI929" s="85"/>
      <c r="BJ929" s="86"/>
      <c r="BK929" s="86"/>
      <c r="BL929" s="86"/>
      <c r="BM929" s="86"/>
      <c r="BN929" s="86"/>
      <c r="BO929" s="59"/>
      <c r="BP929" s="69"/>
      <c r="BQ929" s="92">
        <v>0</v>
      </c>
      <c r="BR929" s="93">
        <v>0</v>
      </c>
      <c r="BS929" s="94" t="str">
        <f t="shared" si="155"/>
        <v/>
      </c>
      <c r="BT929" s="95">
        <v>0</v>
      </c>
      <c r="BU929" s="101" t="str">
        <f t="shared" si="156"/>
        <v/>
      </c>
      <c r="BV929" s="102" t="str">
        <f t="shared" si="160"/>
        <v>-</v>
      </c>
      <c r="BW929" s="103"/>
      <c r="BX929" s="104" t="str">
        <f t="shared" si="157"/>
        <v>-</v>
      </c>
      <c r="BY929" s="105"/>
      <c r="BZ929" s="103"/>
      <c r="CA929" s="106"/>
      <c r="CB929" s="107"/>
      <c r="CC929" s="112"/>
      <c r="CD929" s="106"/>
      <c r="CE929" s="103"/>
      <c r="CF929" s="113"/>
      <c r="CG929" s="114"/>
    </row>
    <row r="930" spans="1:85">
      <c r="A930" s="53" t="str">
        <f t="shared" si="158"/>
        <v>--</v>
      </c>
      <c r="B930" s="47" t="str">
        <f t="shared" si="159"/>
        <v>-</v>
      </c>
      <c r="C930" s="153"/>
      <c r="D930" s="49"/>
      <c r="E930" s="50"/>
      <c r="F930" s="51"/>
      <c r="G930" s="59"/>
      <c r="H930" s="51"/>
      <c r="I930" s="59"/>
      <c r="J930" s="60" t="str">
        <f>IF(ISBLANK(H930),"",IFERROR(VLOOKUP(B930,'Np PL4 Stock'!$A:$D,4,FALSE),""))</f>
        <v/>
      </c>
      <c r="K930" s="61" t="str">
        <f>IF(ISBLANK(H930),"",SUMIF('Np PL4 Stock'!$A:$A,B930,'Np PL4 Stock'!$N:$N))</f>
        <v/>
      </c>
      <c r="L930" s="62" t="str">
        <f>IF(ISBLANK(H930),"",VLOOKUP(LEFT(B930,5),Unit!A:B,2,FALSE))</f>
        <v/>
      </c>
      <c r="M930" s="63" t="str">
        <f>IF(ISBLANK(H930),"",IFERROR(VLOOKUP(B930,'Np PL4 Stock'!$A:$T,20,FALSE),""))</f>
        <v/>
      </c>
      <c r="N930" s="63" t="str">
        <f>IF(ISBLANK(H930),"",IFERROR(VLOOKUP(B930,'Np PL4 Stock'!$A:$U,21,FALSE),""))</f>
        <v/>
      </c>
      <c r="O930" s="62" t="str">
        <f t="shared" si="153"/>
        <v/>
      </c>
      <c r="P930" s="62" t="str">
        <f t="shared" si="151"/>
        <v/>
      </c>
      <c r="Q930" s="67" t="str">
        <f t="shared" si="154"/>
        <v/>
      </c>
      <c r="R930" s="67" t="str">
        <f t="shared" si="152"/>
        <v/>
      </c>
      <c r="S930" s="59"/>
      <c r="T930" s="147"/>
      <c r="U930" s="147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73"/>
      <c r="AG930" s="73"/>
      <c r="AH930" s="73"/>
      <c r="AI930" s="73"/>
      <c r="AJ930" s="73"/>
      <c r="AK930" s="73"/>
      <c r="AL930" s="77" t="str">
        <f>IF(ISBLANK(S930),"",IF(AJ930="Fail","Fail",IF(E930="PL4",IF(AND(T930&gt;STD_01122025!$D$3,U930&lt;STD_01122025!$D$4,OR(AF930="ND",AF930&lt;STD_01122025!$D$7),AH930="ND"),"Pass","Fail"),IF(E930="PL12",IF(AND(S930&lt;STD_01122025!$F$2,T930&gt;STD_01122025!$F$3,U930&lt;STD_01122025!$F$4,V930&gt;STD_01122025!$F$5,X930&gt;STD_01122025!$F$6,OR(AF930="ND",AF930&lt;STD_01122025!$F$7),AH930="ND"),"Pass","Fail"),IF(E930="SuperPL",IF(AND(T930&gt;STD_01122025!$H$3,U930&lt;STD_01122025!$H$4,V930&gt;STD_01122025!$H$5,X930&gt;STD_01122025!$H$6,OR(AF930="ND",AF930&lt;STD_01122025!$H$7),AH930="ND"),"Pass","Fail"),IF(E930="Flight",IF(AND(T930&gt;STD_01122025!$J$3,U930&lt;STD_01122025!$J$4,X930&gt;STD_01122025!$J$6,OR(AF930="ND",AF930&lt;STD_01122025!$J$7),AH930="ND"),"Pass","Fail"),""))))))</f>
        <v/>
      </c>
      <c r="AM930" s="62" t="str">
        <f>IF(ISBLANK(B930),"",IFERROR(IF(VLOOKUP(B930,'Np PL4 Stock'!$A:$J,10,FALSE)="Np4",D930-VLOOKUP(B930,'Np PL4 Stock'!$A:$E,5,FALSE),D930-VLOOKUP(B930,'Np PL4 Stock'!$A:$E,5,FALSE)-1),""))</f>
        <v/>
      </c>
      <c r="AN930" s="147"/>
      <c r="AO930" s="147"/>
      <c r="AP930" s="59"/>
      <c r="AQ930" s="59"/>
      <c r="AR930" s="59"/>
      <c r="AS930" s="59"/>
      <c r="AT930" s="73"/>
      <c r="AU930" s="73"/>
      <c r="AV930" s="73"/>
      <c r="AW930" s="73"/>
      <c r="AX930" s="84"/>
      <c r="AY930" s="59"/>
      <c r="AZ930" s="59"/>
      <c r="BA930" s="59"/>
      <c r="BB930" s="59"/>
      <c r="BC930" s="59"/>
      <c r="BD930" s="59"/>
      <c r="BE930" s="84"/>
      <c r="BF930" s="84"/>
      <c r="BG930" s="84"/>
      <c r="BH930" s="84"/>
      <c r="BI930" s="85"/>
      <c r="BJ930" s="86"/>
      <c r="BK930" s="86"/>
      <c r="BL930" s="86"/>
      <c r="BM930" s="86"/>
      <c r="BN930" s="86"/>
      <c r="BO930" s="59"/>
      <c r="BP930" s="69"/>
      <c r="BQ930" s="92">
        <v>0</v>
      </c>
      <c r="BR930" s="93">
        <v>0</v>
      </c>
      <c r="BS930" s="94" t="str">
        <f t="shared" si="155"/>
        <v/>
      </c>
      <c r="BT930" s="95">
        <v>0</v>
      </c>
      <c r="BU930" s="101" t="str">
        <f t="shared" si="156"/>
        <v/>
      </c>
      <c r="BV930" s="102" t="str">
        <f t="shared" si="160"/>
        <v>-</v>
      </c>
      <c r="BW930" s="103"/>
      <c r="BX930" s="104" t="str">
        <f t="shared" si="157"/>
        <v>-</v>
      </c>
      <c r="BY930" s="105"/>
      <c r="BZ930" s="103"/>
      <c r="CA930" s="106"/>
      <c r="CB930" s="107"/>
      <c r="CC930" s="112"/>
      <c r="CD930" s="106"/>
      <c r="CE930" s="103"/>
      <c r="CF930" s="113"/>
      <c r="CG930" s="114"/>
    </row>
    <row r="931" ht="15" spans="1:85">
      <c r="A931" s="53" t="str">
        <f t="shared" si="158"/>
        <v>--</v>
      </c>
      <c r="B931" s="47" t="str">
        <f t="shared" si="159"/>
        <v>-</v>
      </c>
      <c r="C931" s="153"/>
      <c r="D931" s="49"/>
      <c r="E931" s="50"/>
      <c r="F931" s="51"/>
      <c r="G931" s="59"/>
      <c r="H931" s="51"/>
      <c r="I931" s="59"/>
      <c r="J931" s="60" t="str">
        <f>IF(ISBLANK(H931),"",IFERROR(VLOOKUP(B931,'Np PL4 Stock'!$A:$D,4,FALSE),""))</f>
        <v/>
      </c>
      <c r="K931" s="61" t="str">
        <f>IF(ISBLANK(H931),"",SUMIF('Np PL4 Stock'!$A:$A,B931,'Np PL4 Stock'!$N:$N))</f>
        <v/>
      </c>
      <c r="L931" s="62" t="str">
        <f>IF(ISBLANK(H931),"",VLOOKUP(LEFT(B931,5),Unit!A:B,2,FALSE))</f>
        <v/>
      </c>
      <c r="M931" s="63" t="str">
        <f>IF(ISBLANK(H931),"",IFERROR(VLOOKUP(B931,'Np PL4 Stock'!$A:$T,20,FALSE),""))</f>
        <v/>
      </c>
      <c r="N931" s="63" t="str">
        <f>IF(ISBLANK(H931),"",IFERROR(VLOOKUP(B931,'Np PL4 Stock'!$A:$U,21,FALSE),""))</f>
        <v/>
      </c>
      <c r="O931" s="62" t="str">
        <f t="shared" si="153"/>
        <v/>
      </c>
      <c r="P931" s="62" t="str">
        <f t="shared" si="151"/>
        <v/>
      </c>
      <c r="Q931" s="67" t="str">
        <f t="shared" si="154"/>
        <v/>
      </c>
      <c r="R931" s="67" t="str">
        <f t="shared" si="152"/>
        <v/>
      </c>
      <c r="S931" s="59"/>
      <c r="T931" s="147"/>
      <c r="U931" s="147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73"/>
      <c r="AG931" s="73"/>
      <c r="AH931" s="73"/>
      <c r="AI931" s="73"/>
      <c r="AJ931" s="73"/>
      <c r="AK931" s="73"/>
      <c r="AL931" s="77" t="str">
        <f>IF(ISBLANK(S931),"",IF(AJ931="Fail","Fail",IF(E931="PL4",IF(AND(T931&gt;STD_01122025!$D$3,U931&lt;STD_01122025!$D$4,OR(AF931="ND",AF931&lt;STD_01122025!$D$7),AH931="ND"),"Pass","Fail"),IF(E931="PL12",IF(AND(S931&lt;STD_01122025!$F$2,T931&gt;STD_01122025!$F$3,U931&lt;STD_01122025!$F$4,V931&gt;STD_01122025!$F$5,X931&gt;STD_01122025!$F$6,OR(AF931="ND",AF931&lt;STD_01122025!$F$7),AH931="ND"),"Pass","Fail"),IF(E931="SuperPL",IF(AND(T931&gt;STD_01122025!$H$3,U931&lt;STD_01122025!$H$4,V931&gt;STD_01122025!$H$5,X931&gt;STD_01122025!$H$6,OR(AF931="ND",AF931&lt;STD_01122025!$H$7),AH931="ND"),"Pass","Fail"),IF(E931="Flight",IF(AND(T931&gt;STD_01122025!$J$3,U931&lt;STD_01122025!$J$4,X931&gt;STD_01122025!$J$6,OR(AF931="ND",AF931&lt;STD_01122025!$J$7),AH931="ND"),"Pass","Fail"),""))))))</f>
        <v/>
      </c>
      <c r="AM931" s="62" t="str">
        <f>IF(ISBLANK(B931),"",IFERROR(IF(VLOOKUP(B931,'Np PL4 Stock'!$A:$J,10,FALSE)="Np4",D931-VLOOKUP(B931,'Np PL4 Stock'!$A:$E,5,FALSE),D931-VLOOKUP(B931,'Np PL4 Stock'!$A:$E,5,FALSE)-1),""))</f>
        <v/>
      </c>
      <c r="AN931" s="147"/>
      <c r="AO931" s="147"/>
      <c r="AP931" s="59"/>
      <c r="AQ931" s="59"/>
      <c r="AR931" s="59"/>
      <c r="AS931" s="59"/>
      <c r="AT931" s="73"/>
      <c r="AU931" s="73"/>
      <c r="AV931" s="73"/>
      <c r="AW931" s="73"/>
      <c r="AX931" s="84"/>
      <c r="AY931" s="59"/>
      <c r="AZ931" s="59"/>
      <c r="BA931" s="59"/>
      <c r="BB931" s="59"/>
      <c r="BC931" s="59"/>
      <c r="BD931" s="59"/>
      <c r="BE931" s="84"/>
      <c r="BF931" s="84"/>
      <c r="BG931" s="84"/>
      <c r="BH931" s="84"/>
      <c r="BI931" s="85"/>
      <c r="BJ931" s="86"/>
      <c r="BK931" s="86"/>
      <c r="BL931" s="86"/>
      <c r="BM931" s="86"/>
      <c r="BN931" s="86"/>
      <c r="BO931" s="59"/>
      <c r="BP931" s="69"/>
      <c r="BQ931" s="92">
        <v>0</v>
      </c>
      <c r="BR931" s="93">
        <v>0</v>
      </c>
      <c r="BS931" s="94" t="str">
        <f t="shared" si="155"/>
        <v/>
      </c>
      <c r="BT931" s="95">
        <v>0</v>
      </c>
      <c r="BU931" s="101" t="str">
        <f t="shared" si="156"/>
        <v/>
      </c>
      <c r="BV931" s="102" t="str">
        <f t="shared" si="160"/>
        <v>-</v>
      </c>
      <c r="BW931" s="103"/>
      <c r="BX931" s="104" t="str">
        <f t="shared" si="157"/>
        <v>-</v>
      </c>
      <c r="BY931" s="105"/>
      <c r="BZ931" s="103"/>
      <c r="CA931" s="106"/>
      <c r="CB931" s="193"/>
      <c r="CC931" s="112"/>
      <c r="CD931" s="106"/>
      <c r="CE931" s="103"/>
      <c r="CF931" s="194"/>
      <c r="CG931" s="114"/>
    </row>
    <row r="932" spans="1:85">
      <c r="A932" s="53" t="str">
        <f t="shared" si="158"/>
        <v>--</v>
      </c>
      <c r="B932" s="47" t="str">
        <f t="shared" si="159"/>
        <v>-</v>
      </c>
      <c r="C932" s="153"/>
      <c r="D932" s="49"/>
      <c r="E932" s="50"/>
      <c r="F932" s="51"/>
      <c r="G932" s="59"/>
      <c r="H932" s="51"/>
      <c r="I932" s="59"/>
      <c r="J932" s="60" t="str">
        <f>IF(ISBLANK(H932),"",IFERROR(VLOOKUP(B932,'Np PL4 Stock'!$A:$D,4,FALSE),""))</f>
        <v/>
      </c>
      <c r="K932" s="61" t="str">
        <f>IF(ISBLANK(H932),"",SUMIF('Np PL4 Stock'!$A:$A,B932,'Np PL4 Stock'!$N:$N))</f>
        <v/>
      </c>
      <c r="L932" s="62" t="str">
        <f>IF(ISBLANK(H932),"",VLOOKUP(LEFT(B932,5),Unit!A:B,2,FALSE))</f>
        <v/>
      </c>
      <c r="M932" s="63" t="str">
        <f>IF(ISBLANK(H932),"",IFERROR(VLOOKUP(B932,'Np PL4 Stock'!$A:$T,20,FALSE),""))</f>
        <v/>
      </c>
      <c r="N932" s="63" t="str">
        <f>IF(ISBLANK(H932),"",IFERROR(VLOOKUP(B932,'Np PL4 Stock'!$A:$U,21,FALSE),""))</f>
        <v/>
      </c>
      <c r="O932" s="62" t="str">
        <f t="shared" si="153"/>
        <v/>
      </c>
      <c r="P932" s="62" t="str">
        <f t="shared" si="151"/>
        <v/>
      </c>
      <c r="Q932" s="67" t="str">
        <f t="shared" si="154"/>
        <v/>
      </c>
      <c r="R932" s="67" t="str">
        <f t="shared" si="152"/>
        <v/>
      </c>
      <c r="S932" s="59"/>
      <c r="T932" s="147"/>
      <c r="U932" s="147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73"/>
      <c r="AG932" s="73"/>
      <c r="AH932" s="73"/>
      <c r="AI932" s="73"/>
      <c r="AJ932" s="73"/>
      <c r="AK932" s="73"/>
      <c r="AL932" s="77" t="str">
        <f>IF(ISBLANK(S932),"",IF(AJ932="Fail","Fail",IF(E932="PL4",IF(AND(T932&gt;STD_01122025!$D$3,U932&lt;STD_01122025!$D$4,OR(AF932="ND",AF932&lt;STD_01122025!$D$7),AH932="ND"),"Pass","Fail"),IF(E932="PL12",IF(AND(S932&lt;STD_01122025!$F$2,T932&gt;STD_01122025!$F$3,U932&lt;STD_01122025!$F$4,V932&gt;STD_01122025!$F$5,X932&gt;STD_01122025!$F$6,OR(AF932="ND",AF932&lt;STD_01122025!$F$7),AH932="ND"),"Pass","Fail"),IF(E932="SuperPL",IF(AND(T932&gt;STD_01122025!$H$3,U932&lt;STD_01122025!$H$4,V932&gt;STD_01122025!$H$5,X932&gt;STD_01122025!$H$6,OR(AF932="ND",AF932&lt;STD_01122025!$H$7),AH932="ND"),"Pass","Fail"),IF(E932="Flight",IF(AND(T932&gt;STD_01122025!$J$3,U932&lt;STD_01122025!$J$4,X932&gt;STD_01122025!$J$6,OR(AF932="ND",AF932&lt;STD_01122025!$J$7),AH932="ND"),"Pass","Fail"),""))))))</f>
        <v/>
      </c>
      <c r="AM932" s="62" t="str">
        <f>IF(ISBLANK(B932),"",IFERROR(IF(VLOOKUP(B932,'Np PL4 Stock'!$A:$J,10,FALSE)="Np4",D932-VLOOKUP(B932,'Np PL4 Stock'!$A:$E,5,FALSE),D932-VLOOKUP(B932,'Np PL4 Stock'!$A:$E,5,FALSE)-1),""))</f>
        <v/>
      </c>
      <c r="AN932" s="147"/>
      <c r="AO932" s="147"/>
      <c r="AP932" s="59"/>
      <c r="AQ932" s="59"/>
      <c r="AR932" s="59"/>
      <c r="AS932" s="59"/>
      <c r="AT932" s="73"/>
      <c r="AU932" s="73"/>
      <c r="AV932" s="73"/>
      <c r="AW932" s="73"/>
      <c r="AX932" s="84"/>
      <c r="AY932" s="59"/>
      <c r="AZ932" s="59"/>
      <c r="BA932" s="59"/>
      <c r="BB932" s="59"/>
      <c r="BC932" s="59"/>
      <c r="BD932" s="59"/>
      <c r="BE932" s="84"/>
      <c r="BF932" s="84"/>
      <c r="BG932" s="84"/>
      <c r="BH932" s="84"/>
      <c r="BI932" s="85"/>
      <c r="BJ932" s="86"/>
      <c r="BK932" s="86"/>
      <c r="BL932" s="86"/>
      <c r="BM932" s="86"/>
      <c r="BN932" s="86"/>
      <c r="BO932" s="59"/>
      <c r="BP932" s="69"/>
      <c r="BQ932" s="92">
        <v>0</v>
      </c>
      <c r="BR932" s="93">
        <v>0</v>
      </c>
      <c r="BS932" s="94" t="str">
        <f t="shared" si="155"/>
        <v/>
      </c>
      <c r="BT932" s="95">
        <v>0</v>
      </c>
      <c r="BU932" s="101" t="str">
        <f t="shared" si="156"/>
        <v/>
      </c>
      <c r="BV932" s="102" t="str">
        <f t="shared" si="160"/>
        <v>-</v>
      </c>
      <c r="BW932" s="103"/>
      <c r="BX932" s="104" t="str">
        <f t="shared" si="157"/>
        <v>-</v>
      </c>
      <c r="BY932" s="105"/>
      <c r="BZ932" s="103"/>
      <c r="CA932" s="106"/>
      <c r="CB932" s="107"/>
      <c r="CC932" s="112"/>
      <c r="CD932" s="106"/>
      <c r="CE932" s="103"/>
      <c r="CF932" s="113"/>
      <c r="CG932" s="114"/>
    </row>
    <row r="933" spans="1:85">
      <c r="A933" s="53" t="str">
        <f t="shared" si="158"/>
        <v>--</v>
      </c>
      <c r="B933" s="47" t="str">
        <f t="shared" si="159"/>
        <v>-</v>
      </c>
      <c r="C933" s="153"/>
      <c r="D933" s="49"/>
      <c r="E933" s="50"/>
      <c r="F933" s="51"/>
      <c r="G933" s="59"/>
      <c r="H933" s="51"/>
      <c r="I933" s="59"/>
      <c r="J933" s="60" t="str">
        <f>IF(ISBLANK(H933),"",IFERROR(VLOOKUP(B933,'Np PL4 Stock'!$A:$D,4,FALSE),""))</f>
        <v/>
      </c>
      <c r="K933" s="61" t="str">
        <f>IF(ISBLANK(H933),"",SUMIF('Np PL4 Stock'!$A:$A,B933,'Np PL4 Stock'!$N:$N))</f>
        <v/>
      </c>
      <c r="L933" s="62" t="str">
        <f>IF(ISBLANK(H933),"",VLOOKUP(LEFT(B933,5),Unit!A:B,2,FALSE))</f>
        <v/>
      </c>
      <c r="M933" s="63" t="str">
        <f>IF(ISBLANK(H933),"",IFERROR(VLOOKUP(B933,'Np PL4 Stock'!$A:$T,20,FALSE),""))</f>
        <v/>
      </c>
      <c r="N933" s="63" t="str">
        <f>IF(ISBLANK(H933),"",IFERROR(VLOOKUP(B933,'Np PL4 Stock'!$A:$U,21,FALSE),""))</f>
        <v/>
      </c>
      <c r="O933" s="62" t="str">
        <f t="shared" si="153"/>
        <v/>
      </c>
      <c r="P933" s="62" t="str">
        <f t="shared" si="151"/>
        <v/>
      </c>
      <c r="Q933" s="67" t="str">
        <f t="shared" si="154"/>
        <v/>
      </c>
      <c r="R933" s="67" t="str">
        <f t="shared" si="152"/>
        <v/>
      </c>
      <c r="S933" s="59"/>
      <c r="T933" s="147"/>
      <c r="U933" s="147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73"/>
      <c r="AG933" s="73"/>
      <c r="AH933" s="73"/>
      <c r="AI933" s="73"/>
      <c r="AJ933" s="73"/>
      <c r="AK933" s="73"/>
      <c r="AL933" s="77" t="str">
        <f>IF(ISBLANK(S933),"",IF(AJ933="Fail","Fail",IF(E933="PL4",IF(AND(T933&gt;STD_01122025!$D$3,U933&lt;STD_01122025!$D$4,OR(AF933="ND",AF933&lt;STD_01122025!$D$7),AH933="ND"),"Pass","Fail"),IF(E933="PL12",IF(AND(S933&lt;STD_01122025!$F$2,T933&gt;STD_01122025!$F$3,U933&lt;STD_01122025!$F$4,V933&gt;STD_01122025!$F$5,X933&gt;STD_01122025!$F$6,OR(AF933="ND",AF933&lt;STD_01122025!$F$7),AH933="ND"),"Pass","Fail"),IF(E933="SuperPL",IF(AND(T933&gt;STD_01122025!$H$3,U933&lt;STD_01122025!$H$4,V933&gt;STD_01122025!$H$5,X933&gt;STD_01122025!$H$6,OR(AF933="ND",AF933&lt;STD_01122025!$H$7),AH933="ND"),"Pass","Fail"),IF(E933="Flight",IF(AND(T933&gt;STD_01122025!$J$3,U933&lt;STD_01122025!$J$4,X933&gt;STD_01122025!$J$6,OR(AF933="ND",AF933&lt;STD_01122025!$J$7),AH933="ND"),"Pass","Fail"),""))))))</f>
        <v/>
      </c>
      <c r="AM933" s="62" t="str">
        <f>IF(ISBLANK(B933),"",IFERROR(IF(VLOOKUP(B933,'Np PL4 Stock'!$A:$J,10,FALSE)="Np4",D933-VLOOKUP(B933,'Np PL4 Stock'!$A:$E,5,FALSE),D933-VLOOKUP(B933,'Np PL4 Stock'!$A:$E,5,FALSE)-1),""))</f>
        <v/>
      </c>
      <c r="AN933" s="147"/>
      <c r="AO933" s="147"/>
      <c r="AP933" s="59"/>
      <c r="AQ933" s="59"/>
      <c r="AR933" s="59"/>
      <c r="AS933" s="59"/>
      <c r="AT933" s="73"/>
      <c r="AU933" s="73"/>
      <c r="AV933" s="73"/>
      <c r="AW933" s="73"/>
      <c r="AX933" s="84"/>
      <c r="AY933" s="59"/>
      <c r="AZ933" s="59"/>
      <c r="BA933" s="59"/>
      <c r="BB933" s="59"/>
      <c r="BC933" s="59"/>
      <c r="BD933" s="59"/>
      <c r="BE933" s="84"/>
      <c r="BF933" s="84"/>
      <c r="BG933" s="84"/>
      <c r="BH933" s="84"/>
      <c r="BI933" s="85"/>
      <c r="BJ933" s="86"/>
      <c r="BK933" s="86"/>
      <c r="BL933" s="86"/>
      <c r="BM933" s="86"/>
      <c r="BN933" s="86"/>
      <c r="BO933" s="59"/>
      <c r="BP933" s="69"/>
      <c r="BQ933" s="92">
        <v>0</v>
      </c>
      <c r="BR933" s="93">
        <v>0</v>
      </c>
      <c r="BS933" s="94" t="str">
        <f t="shared" si="155"/>
        <v/>
      </c>
      <c r="BT933" s="95">
        <v>0</v>
      </c>
      <c r="BU933" s="101" t="str">
        <f t="shared" si="156"/>
        <v/>
      </c>
      <c r="BV933" s="102" t="str">
        <f t="shared" si="160"/>
        <v>-</v>
      </c>
      <c r="BW933" s="103"/>
      <c r="BX933" s="104" t="str">
        <f t="shared" si="157"/>
        <v>-</v>
      </c>
      <c r="BY933" s="105"/>
      <c r="BZ933" s="103"/>
      <c r="CA933" s="106"/>
      <c r="CB933" s="107"/>
      <c r="CC933" s="112"/>
      <c r="CD933" s="106"/>
      <c r="CE933" s="103"/>
      <c r="CF933" s="113"/>
      <c r="CG933" s="114"/>
    </row>
    <row r="934" spans="1:85">
      <c r="A934" s="53" t="str">
        <f t="shared" si="158"/>
        <v>--</v>
      </c>
      <c r="B934" s="47" t="str">
        <f t="shared" si="159"/>
        <v>-</v>
      </c>
      <c r="C934" s="153"/>
      <c r="D934" s="49"/>
      <c r="E934" s="50"/>
      <c r="F934" s="51"/>
      <c r="G934" s="59"/>
      <c r="H934" s="51"/>
      <c r="I934" s="59"/>
      <c r="J934" s="60" t="str">
        <f>IF(ISBLANK(H934),"",IFERROR(VLOOKUP(B934,'Np PL4 Stock'!$A:$D,4,FALSE),""))</f>
        <v/>
      </c>
      <c r="K934" s="61" t="str">
        <f>IF(ISBLANK(H934),"",SUMIF('Np PL4 Stock'!$A:$A,B934,'Np PL4 Stock'!$N:$N))</f>
        <v/>
      </c>
      <c r="L934" s="62" t="str">
        <f>IF(ISBLANK(H934),"",VLOOKUP(LEFT(B934,5),Unit!A:B,2,FALSE))</f>
        <v/>
      </c>
      <c r="M934" s="63" t="str">
        <f>IF(ISBLANK(H934),"",IFERROR(VLOOKUP(B934,'Np PL4 Stock'!$A:$T,20,FALSE),""))</f>
        <v/>
      </c>
      <c r="N934" s="63" t="str">
        <f>IF(ISBLANK(H934),"",IFERROR(VLOOKUP(B934,'Np PL4 Stock'!$A:$U,21,FALSE),""))</f>
        <v/>
      </c>
      <c r="O934" s="62" t="str">
        <f t="shared" si="153"/>
        <v/>
      </c>
      <c r="P934" s="62" t="str">
        <f t="shared" si="151"/>
        <v/>
      </c>
      <c r="Q934" s="67" t="str">
        <f t="shared" si="154"/>
        <v/>
      </c>
      <c r="R934" s="67" t="str">
        <f t="shared" si="152"/>
        <v/>
      </c>
      <c r="S934" s="59"/>
      <c r="T934" s="147"/>
      <c r="U934" s="147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73"/>
      <c r="AG934" s="73"/>
      <c r="AH934" s="73"/>
      <c r="AI934" s="73"/>
      <c r="AJ934" s="73"/>
      <c r="AK934" s="73"/>
      <c r="AL934" s="77" t="str">
        <f>IF(ISBLANK(S934),"",IF(AJ934="Fail","Fail",IF(E934="PL4",IF(AND(T934&gt;STD_01122025!$D$3,U934&lt;STD_01122025!$D$4,OR(AF934="ND",AF934&lt;STD_01122025!$D$7),AH934="ND"),"Pass","Fail"),IF(E934="PL12",IF(AND(S934&lt;STD_01122025!$F$2,T934&gt;STD_01122025!$F$3,U934&lt;STD_01122025!$F$4,V934&gt;STD_01122025!$F$5,X934&gt;STD_01122025!$F$6,OR(AF934="ND",AF934&lt;STD_01122025!$F$7),AH934="ND"),"Pass","Fail"),IF(E934="SuperPL",IF(AND(T934&gt;STD_01122025!$H$3,U934&lt;STD_01122025!$H$4,V934&gt;STD_01122025!$H$5,X934&gt;STD_01122025!$H$6,OR(AF934="ND",AF934&lt;STD_01122025!$H$7),AH934="ND"),"Pass","Fail"),IF(E934="Flight",IF(AND(T934&gt;STD_01122025!$J$3,U934&lt;STD_01122025!$J$4,X934&gt;STD_01122025!$J$6,OR(AF934="ND",AF934&lt;STD_01122025!$J$7),AH934="ND"),"Pass","Fail"),""))))))</f>
        <v/>
      </c>
      <c r="AM934" s="62" t="str">
        <f>IF(ISBLANK(B934),"",IFERROR(IF(VLOOKUP(B934,'Np PL4 Stock'!$A:$J,10,FALSE)="Np4",D934-VLOOKUP(B934,'Np PL4 Stock'!$A:$E,5,FALSE),D934-VLOOKUP(B934,'Np PL4 Stock'!$A:$E,5,FALSE)-1),""))</f>
        <v/>
      </c>
      <c r="AN934" s="147"/>
      <c r="AO934" s="147"/>
      <c r="AP934" s="59"/>
      <c r="AQ934" s="59"/>
      <c r="AR934" s="59"/>
      <c r="AS934" s="59"/>
      <c r="AT934" s="73"/>
      <c r="AU934" s="73"/>
      <c r="AV934" s="73"/>
      <c r="AW934" s="73"/>
      <c r="AX934" s="84"/>
      <c r="AY934" s="59"/>
      <c r="AZ934" s="59"/>
      <c r="BA934" s="59"/>
      <c r="BB934" s="59"/>
      <c r="BC934" s="59"/>
      <c r="BD934" s="59"/>
      <c r="BE934" s="84"/>
      <c r="BF934" s="84"/>
      <c r="BG934" s="84"/>
      <c r="BH934" s="84"/>
      <c r="BI934" s="85"/>
      <c r="BJ934" s="86"/>
      <c r="BK934" s="86"/>
      <c r="BL934" s="86"/>
      <c r="BM934" s="86"/>
      <c r="BN934" s="86"/>
      <c r="BO934" s="59"/>
      <c r="BP934" s="69"/>
      <c r="BQ934" s="92">
        <v>0</v>
      </c>
      <c r="BR934" s="93">
        <v>0</v>
      </c>
      <c r="BS934" s="94" t="str">
        <f t="shared" si="155"/>
        <v/>
      </c>
      <c r="BT934" s="95">
        <v>0</v>
      </c>
      <c r="BU934" s="101" t="str">
        <f t="shared" si="156"/>
        <v/>
      </c>
      <c r="BV934" s="102" t="str">
        <f t="shared" si="160"/>
        <v>-</v>
      </c>
      <c r="BW934" s="103"/>
      <c r="BX934" s="104" t="str">
        <f t="shared" si="157"/>
        <v>-</v>
      </c>
      <c r="BY934" s="105"/>
      <c r="BZ934" s="103"/>
      <c r="CA934" s="106"/>
      <c r="CB934" s="107"/>
      <c r="CC934" s="112"/>
      <c r="CD934" s="106"/>
      <c r="CE934" s="103"/>
      <c r="CF934" s="113"/>
      <c r="CG934" s="114"/>
    </row>
    <row r="935" spans="1:85">
      <c r="A935" s="53" t="str">
        <f t="shared" si="158"/>
        <v>--</v>
      </c>
      <c r="B935" s="47" t="str">
        <f t="shared" si="159"/>
        <v>-</v>
      </c>
      <c r="C935" s="153"/>
      <c r="D935" s="49"/>
      <c r="E935" s="50"/>
      <c r="F935" s="51"/>
      <c r="G935" s="59"/>
      <c r="H935" s="51"/>
      <c r="I935" s="59"/>
      <c r="J935" s="60" t="str">
        <f>IF(ISBLANK(H935),"",IFERROR(VLOOKUP(B935,'Np PL4 Stock'!$A:$D,4,FALSE),""))</f>
        <v/>
      </c>
      <c r="K935" s="61" t="str">
        <f>IF(ISBLANK(H935),"",SUMIF('Np PL4 Stock'!$A:$A,B935,'Np PL4 Stock'!$N:$N))</f>
        <v/>
      </c>
      <c r="L935" s="62" t="str">
        <f>IF(ISBLANK(H935),"",VLOOKUP(LEFT(B935,5),Unit!A:B,2,FALSE))</f>
        <v/>
      </c>
      <c r="M935" s="63" t="str">
        <f>IF(ISBLANK(H935),"",IFERROR(VLOOKUP(B935,'Np PL4 Stock'!$A:$T,20,FALSE),""))</f>
        <v/>
      </c>
      <c r="N935" s="63" t="str">
        <f>IF(ISBLANK(H935),"",IFERROR(VLOOKUP(B935,'Np PL4 Stock'!$A:$U,21,FALSE),""))</f>
        <v/>
      </c>
      <c r="O935" s="62" t="str">
        <f t="shared" si="153"/>
        <v/>
      </c>
      <c r="P935" s="62" t="str">
        <f t="shared" si="151"/>
        <v/>
      </c>
      <c r="Q935" s="67" t="str">
        <f t="shared" si="154"/>
        <v/>
      </c>
      <c r="R935" s="67" t="str">
        <f t="shared" si="152"/>
        <v/>
      </c>
      <c r="S935" s="59"/>
      <c r="T935" s="147"/>
      <c r="U935" s="147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73"/>
      <c r="AG935" s="73"/>
      <c r="AH935" s="73"/>
      <c r="AI935" s="73"/>
      <c r="AJ935" s="73"/>
      <c r="AK935" s="73"/>
      <c r="AL935" s="77" t="str">
        <f>IF(ISBLANK(S935),"",IF(AJ935="Fail","Fail",IF(E935="PL4",IF(AND(T935&gt;STD_01122025!$D$3,U935&lt;STD_01122025!$D$4,OR(AF935="ND",AF935&lt;STD_01122025!$D$7),AH935="ND"),"Pass","Fail"),IF(E935="PL12",IF(AND(S935&lt;STD_01122025!$F$2,T935&gt;STD_01122025!$F$3,U935&lt;STD_01122025!$F$4,V935&gt;STD_01122025!$F$5,X935&gt;STD_01122025!$F$6,OR(AF935="ND",AF935&lt;STD_01122025!$F$7),AH935="ND"),"Pass","Fail"),IF(E935="SuperPL",IF(AND(T935&gt;STD_01122025!$H$3,U935&lt;STD_01122025!$H$4,V935&gt;STD_01122025!$H$5,X935&gt;STD_01122025!$H$6,OR(AF935="ND",AF935&lt;STD_01122025!$H$7),AH935="ND"),"Pass","Fail"),IF(E935="Flight",IF(AND(T935&gt;STD_01122025!$J$3,U935&lt;STD_01122025!$J$4,X935&gt;STD_01122025!$J$6,OR(AF935="ND",AF935&lt;STD_01122025!$J$7),AH935="ND"),"Pass","Fail"),""))))))</f>
        <v/>
      </c>
      <c r="AM935" s="62" t="str">
        <f>IF(ISBLANK(B935),"",IFERROR(IF(VLOOKUP(B935,'Np PL4 Stock'!$A:$J,10,FALSE)="Np4",D935-VLOOKUP(B935,'Np PL4 Stock'!$A:$E,5,FALSE),D935-VLOOKUP(B935,'Np PL4 Stock'!$A:$E,5,FALSE)-1),""))</f>
        <v/>
      </c>
      <c r="AN935" s="147"/>
      <c r="AO935" s="147"/>
      <c r="AP935" s="59"/>
      <c r="AQ935" s="59"/>
      <c r="AR935" s="59"/>
      <c r="AS935" s="59"/>
      <c r="AT935" s="73"/>
      <c r="AU935" s="73"/>
      <c r="AV935" s="73"/>
      <c r="AW935" s="73"/>
      <c r="AX935" s="84"/>
      <c r="AY935" s="59"/>
      <c r="AZ935" s="59"/>
      <c r="BA935" s="59"/>
      <c r="BB935" s="59"/>
      <c r="BC935" s="59"/>
      <c r="BD935" s="59"/>
      <c r="BE935" s="84"/>
      <c r="BF935" s="84"/>
      <c r="BG935" s="84"/>
      <c r="BH935" s="84"/>
      <c r="BI935" s="85"/>
      <c r="BJ935" s="86"/>
      <c r="BK935" s="86"/>
      <c r="BL935" s="86"/>
      <c r="BM935" s="86"/>
      <c r="BN935" s="86"/>
      <c r="BO935" s="59"/>
      <c r="BP935" s="69"/>
      <c r="BQ935" s="92">
        <v>0</v>
      </c>
      <c r="BR935" s="93">
        <v>0</v>
      </c>
      <c r="BS935" s="94" t="str">
        <f t="shared" si="155"/>
        <v/>
      </c>
      <c r="BT935" s="95">
        <v>0</v>
      </c>
      <c r="BU935" s="101" t="str">
        <f t="shared" si="156"/>
        <v/>
      </c>
      <c r="BV935" s="102" t="str">
        <f t="shared" si="160"/>
        <v>-</v>
      </c>
      <c r="BW935" s="103"/>
      <c r="BX935" s="104" t="str">
        <f t="shared" si="157"/>
        <v>-</v>
      </c>
      <c r="BY935" s="105"/>
      <c r="BZ935" s="103"/>
      <c r="CA935" s="106"/>
      <c r="CB935" s="107"/>
      <c r="CC935" s="112"/>
      <c r="CD935" s="106"/>
      <c r="CE935" s="103"/>
      <c r="CF935" s="113"/>
      <c r="CG935" s="114"/>
    </row>
    <row r="936" spans="1:85">
      <c r="A936" s="53" t="str">
        <f t="shared" si="158"/>
        <v>--</v>
      </c>
      <c r="B936" s="47" t="str">
        <f t="shared" si="159"/>
        <v>-</v>
      </c>
      <c r="C936" s="153"/>
      <c r="D936" s="49"/>
      <c r="E936" s="50"/>
      <c r="F936" s="51"/>
      <c r="G936" s="59"/>
      <c r="H936" s="51"/>
      <c r="I936" s="59"/>
      <c r="J936" s="60" t="str">
        <f>IF(ISBLANK(H936),"",IFERROR(VLOOKUP(B936,'Np PL4 Stock'!$A:$D,4,FALSE),""))</f>
        <v/>
      </c>
      <c r="K936" s="61" t="str">
        <f>IF(ISBLANK(H936),"",SUMIF('Np PL4 Stock'!$A:$A,B936,'Np PL4 Stock'!$N:$N))</f>
        <v/>
      </c>
      <c r="L936" s="62" t="str">
        <f>IF(ISBLANK(H936),"",VLOOKUP(LEFT(B936,5),Unit!A:B,2,FALSE))</f>
        <v/>
      </c>
      <c r="M936" s="63" t="str">
        <f>IF(ISBLANK(H936),"",IFERROR(VLOOKUP(B936,'Np PL4 Stock'!$A:$T,20,FALSE),""))</f>
        <v/>
      </c>
      <c r="N936" s="63" t="str">
        <f>IF(ISBLANK(H936),"",IFERROR(VLOOKUP(B936,'Np PL4 Stock'!$A:$U,21,FALSE),""))</f>
        <v/>
      </c>
      <c r="O936" s="62" t="str">
        <f t="shared" si="153"/>
        <v/>
      </c>
      <c r="P936" s="62" t="str">
        <f t="shared" si="151"/>
        <v/>
      </c>
      <c r="Q936" s="67" t="str">
        <f t="shared" si="154"/>
        <v/>
      </c>
      <c r="R936" s="67" t="str">
        <f t="shared" si="152"/>
        <v/>
      </c>
      <c r="S936" s="59"/>
      <c r="T936" s="147"/>
      <c r="U936" s="147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73"/>
      <c r="AG936" s="73"/>
      <c r="AH936" s="73"/>
      <c r="AI936" s="73"/>
      <c r="AJ936" s="73"/>
      <c r="AK936" s="73"/>
      <c r="AL936" s="77" t="str">
        <f>IF(ISBLANK(S936),"",IF(AJ936="Fail","Fail",IF(E936="PL4",IF(AND(T936&gt;STD_01122025!$D$3,U936&lt;STD_01122025!$D$4,OR(AF936="ND",AF936&lt;STD_01122025!$D$7),AH936="ND"),"Pass","Fail"),IF(E936="PL12",IF(AND(S936&lt;STD_01122025!$F$2,T936&gt;STD_01122025!$F$3,U936&lt;STD_01122025!$F$4,V936&gt;STD_01122025!$F$5,X936&gt;STD_01122025!$F$6,OR(AF936="ND",AF936&lt;STD_01122025!$F$7),AH936="ND"),"Pass","Fail"),IF(E936="SuperPL",IF(AND(T936&gt;STD_01122025!$H$3,U936&lt;STD_01122025!$H$4,V936&gt;STD_01122025!$H$5,X936&gt;STD_01122025!$H$6,OR(AF936="ND",AF936&lt;STD_01122025!$H$7),AH936="ND"),"Pass","Fail"),IF(E936="Flight",IF(AND(T936&gt;STD_01122025!$J$3,U936&lt;STD_01122025!$J$4,X936&gt;STD_01122025!$J$6,OR(AF936="ND",AF936&lt;STD_01122025!$J$7),AH936="ND"),"Pass","Fail"),""))))))</f>
        <v/>
      </c>
      <c r="AM936" s="62" t="str">
        <f>IF(ISBLANK(B936),"",IFERROR(IF(VLOOKUP(B936,'Np PL4 Stock'!$A:$J,10,FALSE)="Np4",D936-VLOOKUP(B936,'Np PL4 Stock'!$A:$E,5,FALSE),D936-VLOOKUP(B936,'Np PL4 Stock'!$A:$E,5,FALSE)-1),""))</f>
        <v/>
      </c>
      <c r="AN936" s="147"/>
      <c r="AO936" s="147"/>
      <c r="AP936" s="59"/>
      <c r="AQ936" s="59"/>
      <c r="AR936" s="59"/>
      <c r="AS936" s="59"/>
      <c r="AT936" s="73"/>
      <c r="AU936" s="73"/>
      <c r="AV936" s="73"/>
      <c r="AW936" s="73"/>
      <c r="AX936" s="84"/>
      <c r="AY936" s="59"/>
      <c r="AZ936" s="59"/>
      <c r="BA936" s="59"/>
      <c r="BB936" s="59"/>
      <c r="BC936" s="59"/>
      <c r="BD936" s="59"/>
      <c r="BE936" s="84"/>
      <c r="BF936" s="84"/>
      <c r="BG936" s="84"/>
      <c r="BH936" s="84"/>
      <c r="BI936" s="85"/>
      <c r="BJ936" s="86"/>
      <c r="BK936" s="86"/>
      <c r="BL936" s="86"/>
      <c r="BM936" s="86"/>
      <c r="BN936" s="86"/>
      <c r="BO936" s="59"/>
      <c r="BP936" s="69"/>
      <c r="BQ936" s="92">
        <v>0</v>
      </c>
      <c r="BR936" s="93">
        <v>0</v>
      </c>
      <c r="BS936" s="94" t="str">
        <f t="shared" si="155"/>
        <v/>
      </c>
      <c r="BT936" s="95">
        <v>0</v>
      </c>
      <c r="BU936" s="101" t="str">
        <f t="shared" si="156"/>
        <v/>
      </c>
      <c r="BV936" s="102" t="str">
        <f t="shared" si="160"/>
        <v>-</v>
      </c>
      <c r="BW936" s="103"/>
      <c r="BX936" s="104" t="str">
        <f t="shared" si="157"/>
        <v>-</v>
      </c>
      <c r="BY936" s="105"/>
      <c r="BZ936" s="103"/>
      <c r="CA936" s="106"/>
      <c r="CB936" s="107"/>
      <c r="CC936" s="112"/>
      <c r="CD936" s="106"/>
      <c r="CE936" s="103"/>
      <c r="CF936" s="113"/>
      <c r="CG936" s="114"/>
    </row>
    <row r="937" spans="1:85">
      <c r="A937" s="53" t="str">
        <f t="shared" si="158"/>
        <v>--</v>
      </c>
      <c r="B937" s="47" t="str">
        <f t="shared" si="159"/>
        <v>-</v>
      </c>
      <c r="C937" s="153"/>
      <c r="D937" s="49"/>
      <c r="E937" s="50"/>
      <c r="F937" s="51"/>
      <c r="G937" s="59"/>
      <c r="H937" s="51"/>
      <c r="I937" s="59"/>
      <c r="J937" s="60" t="str">
        <f>IF(ISBLANK(H937),"",IFERROR(VLOOKUP(B937,'Np PL4 Stock'!$A:$D,4,FALSE),""))</f>
        <v/>
      </c>
      <c r="K937" s="61" t="str">
        <f>IF(ISBLANK(H937),"",SUMIF('Np PL4 Stock'!$A:$A,B937,'Np PL4 Stock'!$N:$N))</f>
        <v/>
      </c>
      <c r="L937" s="62" t="str">
        <f>IF(ISBLANK(H937),"",VLOOKUP(LEFT(B937,5),Unit!A:B,2,FALSE))</f>
        <v/>
      </c>
      <c r="M937" s="63" t="str">
        <f>IF(ISBLANK(H937),"",IFERROR(VLOOKUP(B937,'Np PL4 Stock'!$A:$T,20,FALSE),""))</f>
        <v/>
      </c>
      <c r="N937" s="63" t="str">
        <f>IF(ISBLANK(H937),"",IFERROR(VLOOKUP(B937,'Np PL4 Stock'!$A:$U,21,FALSE),""))</f>
        <v/>
      </c>
      <c r="O937" s="62" t="str">
        <f t="shared" si="153"/>
        <v/>
      </c>
      <c r="P937" s="62" t="str">
        <f t="shared" si="151"/>
        <v/>
      </c>
      <c r="Q937" s="67" t="str">
        <f t="shared" si="154"/>
        <v/>
      </c>
      <c r="R937" s="67" t="str">
        <f t="shared" si="152"/>
        <v/>
      </c>
      <c r="S937" s="59"/>
      <c r="T937" s="147"/>
      <c r="U937" s="147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73"/>
      <c r="AG937" s="73"/>
      <c r="AH937" s="73"/>
      <c r="AI937" s="73"/>
      <c r="AJ937" s="73"/>
      <c r="AK937" s="73"/>
      <c r="AL937" s="77" t="str">
        <f>IF(ISBLANK(S937),"",IF(AJ937="Fail","Fail",IF(E937="PL4",IF(AND(T937&gt;STD_01122025!$D$3,U937&lt;STD_01122025!$D$4,OR(AF937="ND",AF937&lt;STD_01122025!$D$7),AH937="ND"),"Pass","Fail"),IF(E937="PL12",IF(AND(S937&lt;STD_01122025!$F$2,T937&gt;STD_01122025!$F$3,U937&lt;STD_01122025!$F$4,V937&gt;STD_01122025!$F$5,X937&gt;STD_01122025!$F$6,OR(AF937="ND",AF937&lt;STD_01122025!$F$7),AH937="ND"),"Pass","Fail"),IF(E937="SuperPL",IF(AND(T937&gt;STD_01122025!$H$3,U937&lt;STD_01122025!$H$4,V937&gt;STD_01122025!$H$5,X937&gt;STD_01122025!$H$6,OR(AF937="ND",AF937&lt;STD_01122025!$H$7),AH937="ND"),"Pass","Fail"),IF(E937="Flight",IF(AND(T937&gt;STD_01122025!$J$3,U937&lt;STD_01122025!$J$4,X937&gt;STD_01122025!$J$6,OR(AF937="ND",AF937&lt;STD_01122025!$J$7),AH937="ND"),"Pass","Fail"),""))))))</f>
        <v/>
      </c>
      <c r="AM937" s="62" t="str">
        <f>IF(ISBLANK(B937),"",IFERROR(IF(VLOOKUP(B937,'Np PL4 Stock'!$A:$J,10,FALSE)="Np4",D937-VLOOKUP(B937,'Np PL4 Stock'!$A:$E,5,FALSE),D937-VLOOKUP(B937,'Np PL4 Stock'!$A:$E,5,FALSE)-1),""))</f>
        <v/>
      </c>
      <c r="AN937" s="147"/>
      <c r="AO937" s="147"/>
      <c r="AP937" s="59"/>
      <c r="AQ937" s="59"/>
      <c r="AR937" s="59"/>
      <c r="AS937" s="59"/>
      <c r="AT937" s="73"/>
      <c r="AU937" s="73"/>
      <c r="AV937" s="73"/>
      <c r="AW937" s="73"/>
      <c r="AX937" s="84"/>
      <c r="AY937" s="59"/>
      <c r="AZ937" s="59"/>
      <c r="BA937" s="59"/>
      <c r="BB937" s="59"/>
      <c r="BC937" s="59"/>
      <c r="BD937" s="59"/>
      <c r="BE937" s="84"/>
      <c r="BF937" s="84"/>
      <c r="BG937" s="84"/>
      <c r="BH937" s="84"/>
      <c r="BI937" s="85"/>
      <c r="BJ937" s="86"/>
      <c r="BK937" s="86"/>
      <c r="BL937" s="86"/>
      <c r="BM937" s="86"/>
      <c r="BN937" s="86"/>
      <c r="BO937" s="59"/>
      <c r="BP937" s="69"/>
      <c r="BQ937" s="92">
        <v>0</v>
      </c>
      <c r="BR937" s="93">
        <v>0</v>
      </c>
      <c r="BS937" s="94" t="str">
        <f t="shared" si="155"/>
        <v/>
      </c>
      <c r="BT937" s="95">
        <v>0</v>
      </c>
      <c r="BU937" s="101" t="str">
        <f t="shared" si="156"/>
        <v/>
      </c>
      <c r="BV937" s="102" t="str">
        <f t="shared" si="160"/>
        <v>-</v>
      </c>
      <c r="BW937" s="103"/>
      <c r="BX937" s="104" t="str">
        <f t="shared" si="157"/>
        <v>-</v>
      </c>
      <c r="BY937" s="105"/>
      <c r="BZ937" s="103"/>
      <c r="CA937" s="106"/>
      <c r="CB937" s="107"/>
      <c r="CC937" s="112"/>
      <c r="CD937" s="106"/>
      <c r="CE937" s="103"/>
      <c r="CF937" s="113"/>
      <c r="CG937" s="114"/>
    </row>
    <row r="938" spans="1:85">
      <c r="A938" s="53" t="str">
        <f t="shared" si="158"/>
        <v>--</v>
      </c>
      <c r="B938" s="47" t="str">
        <f t="shared" si="159"/>
        <v>-</v>
      </c>
      <c r="C938" s="153"/>
      <c r="D938" s="49"/>
      <c r="E938" s="50"/>
      <c r="F938" s="51"/>
      <c r="G938" s="59"/>
      <c r="H938" s="51"/>
      <c r="I938" s="59"/>
      <c r="J938" s="60" t="str">
        <f>IF(ISBLANK(H938),"",IFERROR(VLOOKUP(B938,'Np PL4 Stock'!$A:$D,4,FALSE),""))</f>
        <v/>
      </c>
      <c r="K938" s="61" t="str">
        <f>IF(ISBLANK(H938),"",SUMIF('Np PL4 Stock'!$A:$A,B938,'Np PL4 Stock'!$N:$N))</f>
        <v/>
      </c>
      <c r="L938" s="62" t="str">
        <f>IF(ISBLANK(H938),"",VLOOKUP(LEFT(B938,5),Unit!A:B,2,FALSE))</f>
        <v/>
      </c>
      <c r="M938" s="63" t="str">
        <f>IF(ISBLANK(H938),"",IFERROR(VLOOKUP(B938,'Np PL4 Stock'!$A:$T,20,FALSE),""))</f>
        <v/>
      </c>
      <c r="N938" s="63" t="str">
        <f>IF(ISBLANK(H938),"",IFERROR(VLOOKUP(B938,'Np PL4 Stock'!$A:$U,21,FALSE),""))</f>
        <v/>
      </c>
      <c r="O938" s="62" t="str">
        <f t="shared" si="153"/>
        <v/>
      </c>
      <c r="P938" s="62" t="str">
        <f t="shared" si="151"/>
        <v/>
      </c>
      <c r="Q938" s="67" t="str">
        <f t="shared" si="154"/>
        <v/>
      </c>
      <c r="R938" s="67" t="str">
        <f t="shared" si="152"/>
        <v/>
      </c>
      <c r="S938" s="59"/>
      <c r="T938" s="147"/>
      <c r="U938" s="147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73"/>
      <c r="AG938" s="73"/>
      <c r="AH938" s="73"/>
      <c r="AI938" s="73"/>
      <c r="AJ938" s="73"/>
      <c r="AK938" s="73"/>
      <c r="AL938" s="77" t="str">
        <f>IF(ISBLANK(S938),"",IF(AJ938="Fail","Fail",IF(E938="PL4",IF(AND(T938&gt;STD_01122025!$D$3,U938&lt;STD_01122025!$D$4,OR(AF938="ND",AF938&lt;STD_01122025!$D$7),AH938="ND"),"Pass","Fail"),IF(E938="PL12",IF(AND(S938&lt;STD_01122025!$F$2,T938&gt;STD_01122025!$F$3,U938&lt;STD_01122025!$F$4,V938&gt;STD_01122025!$F$5,X938&gt;STD_01122025!$F$6,OR(AF938="ND",AF938&lt;STD_01122025!$F$7),AH938="ND"),"Pass","Fail"),IF(E938="SuperPL",IF(AND(T938&gt;STD_01122025!$H$3,U938&lt;STD_01122025!$H$4,V938&gt;STD_01122025!$H$5,X938&gt;STD_01122025!$H$6,OR(AF938="ND",AF938&lt;STD_01122025!$H$7),AH938="ND"),"Pass","Fail"),IF(E938="Flight",IF(AND(T938&gt;STD_01122025!$J$3,U938&lt;STD_01122025!$J$4,X938&gt;STD_01122025!$J$6,OR(AF938="ND",AF938&lt;STD_01122025!$J$7),AH938="ND"),"Pass","Fail"),""))))))</f>
        <v/>
      </c>
      <c r="AM938" s="62" t="str">
        <f>IF(ISBLANK(B938),"",IFERROR(IF(VLOOKUP(B938,'Np PL4 Stock'!$A:$J,10,FALSE)="Np4",D938-VLOOKUP(B938,'Np PL4 Stock'!$A:$E,5,FALSE),D938-VLOOKUP(B938,'Np PL4 Stock'!$A:$E,5,FALSE)-1),""))</f>
        <v/>
      </c>
      <c r="AN938" s="147"/>
      <c r="AO938" s="147"/>
      <c r="AP938" s="59"/>
      <c r="AQ938" s="59"/>
      <c r="AR938" s="59"/>
      <c r="AS938" s="59"/>
      <c r="AT938" s="73"/>
      <c r="AU938" s="73"/>
      <c r="AV938" s="73"/>
      <c r="AW938" s="73"/>
      <c r="AX938" s="84"/>
      <c r="AY938" s="59"/>
      <c r="AZ938" s="59"/>
      <c r="BA938" s="59"/>
      <c r="BB938" s="59"/>
      <c r="BC938" s="59"/>
      <c r="BD938" s="59"/>
      <c r="BE938" s="84"/>
      <c r="BF938" s="84"/>
      <c r="BG938" s="84"/>
      <c r="BH938" s="84"/>
      <c r="BI938" s="85"/>
      <c r="BJ938" s="86"/>
      <c r="BK938" s="86"/>
      <c r="BL938" s="86"/>
      <c r="BM938" s="86"/>
      <c r="BN938" s="86"/>
      <c r="BO938" s="59"/>
      <c r="BP938" s="69"/>
      <c r="BQ938" s="92">
        <v>0</v>
      </c>
      <c r="BR938" s="93">
        <v>0</v>
      </c>
      <c r="BS938" s="94" t="str">
        <f t="shared" si="155"/>
        <v/>
      </c>
      <c r="BT938" s="95">
        <v>0</v>
      </c>
      <c r="BU938" s="101" t="str">
        <f t="shared" si="156"/>
        <v/>
      </c>
      <c r="BV938" s="102" t="str">
        <f t="shared" si="160"/>
        <v>-</v>
      </c>
      <c r="BW938" s="103"/>
      <c r="BX938" s="104" t="str">
        <f t="shared" si="157"/>
        <v>-</v>
      </c>
      <c r="BY938" s="105"/>
      <c r="BZ938" s="103"/>
      <c r="CA938" s="106"/>
      <c r="CB938" s="107"/>
      <c r="CC938" s="112"/>
      <c r="CD938" s="106"/>
      <c r="CE938" s="103"/>
      <c r="CF938" s="113"/>
      <c r="CG938" s="114"/>
    </row>
    <row r="939" spans="1:85">
      <c r="A939" s="53" t="str">
        <f t="shared" si="158"/>
        <v>--</v>
      </c>
      <c r="B939" s="47" t="str">
        <f t="shared" si="159"/>
        <v>-</v>
      </c>
      <c r="C939" s="153"/>
      <c r="D939" s="49"/>
      <c r="E939" s="50"/>
      <c r="F939" s="51"/>
      <c r="G939" s="59"/>
      <c r="H939" s="51"/>
      <c r="I939" s="59"/>
      <c r="J939" s="60" t="str">
        <f>IF(ISBLANK(H939),"",IFERROR(VLOOKUP(B939,'Np PL4 Stock'!$A:$D,4,FALSE),""))</f>
        <v/>
      </c>
      <c r="K939" s="61" t="str">
        <f>IF(ISBLANK(H939),"",SUMIF('Np PL4 Stock'!$A:$A,B939,'Np PL4 Stock'!$N:$N))</f>
        <v/>
      </c>
      <c r="L939" s="62" t="str">
        <f>IF(ISBLANK(H939),"",VLOOKUP(LEFT(B939,5),Unit!A:B,2,FALSE))</f>
        <v/>
      </c>
      <c r="M939" s="63" t="str">
        <f>IF(ISBLANK(H939),"",IFERROR(VLOOKUP(B939,'Np PL4 Stock'!$A:$T,20,FALSE),""))</f>
        <v/>
      </c>
      <c r="N939" s="63" t="str">
        <f>IF(ISBLANK(H939),"",IFERROR(VLOOKUP(B939,'Np PL4 Stock'!$A:$U,21,FALSE),""))</f>
        <v/>
      </c>
      <c r="O939" s="62" t="str">
        <f t="shared" si="153"/>
        <v/>
      </c>
      <c r="P939" s="62" t="str">
        <f t="shared" si="151"/>
        <v/>
      </c>
      <c r="Q939" s="67" t="str">
        <f t="shared" si="154"/>
        <v/>
      </c>
      <c r="R939" s="67" t="str">
        <f t="shared" si="152"/>
        <v/>
      </c>
      <c r="S939" s="59"/>
      <c r="T939" s="147"/>
      <c r="U939" s="147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73"/>
      <c r="AG939" s="73"/>
      <c r="AH939" s="73"/>
      <c r="AI939" s="73"/>
      <c r="AJ939" s="73"/>
      <c r="AK939" s="73"/>
      <c r="AL939" s="77" t="str">
        <f>IF(ISBLANK(S939),"",IF(AJ939="Fail","Fail",IF(E939="PL4",IF(AND(T939&gt;STD_01122025!$D$3,U939&lt;STD_01122025!$D$4,OR(AF939="ND",AF939&lt;STD_01122025!$D$7),AH939="ND"),"Pass","Fail"),IF(E939="PL12",IF(AND(S939&lt;STD_01122025!$F$2,T939&gt;STD_01122025!$F$3,U939&lt;STD_01122025!$F$4,V939&gt;STD_01122025!$F$5,X939&gt;STD_01122025!$F$6,OR(AF939="ND",AF939&lt;STD_01122025!$F$7),AH939="ND"),"Pass","Fail"),IF(E939="SuperPL",IF(AND(T939&gt;STD_01122025!$H$3,U939&lt;STD_01122025!$H$4,V939&gt;STD_01122025!$H$5,X939&gt;STD_01122025!$H$6,OR(AF939="ND",AF939&lt;STD_01122025!$H$7),AH939="ND"),"Pass","Fail"),IF(E939="Flight",IF(AND(T939&gt;STD_01122025!$J$3,U939&lt;STD_01122025!$J$4,X939&gt;STD_01122025!$J$6,OR(AF939="ND",AF939&lt;STD_01122025!$J$7),AH939="ND"),"Pass","Fail"),""))))))</f>
        <v/>
      </c>
      <c r="AM939" s="62" t="str">
        <f>IF(ISBLANK(B939),"",IFERROR(IF(VLOOKUP(B939,'Np PL4 Stock'!$A:$J,10,FALSE)="Np4",D939-VLOOKUP(B939,'Np PL4 Stock'!$A:$E,5,FALSE),D939-VLOOKUP(B939,'Np PL4 Stock'!$A:$E,5,FALSE)-1),""))</f>
        <v/>
      </c>
      <c r="AN939" s="147"/>
      <c r="AO939" s="147"/>
      <c r="AP939" s="59"/>
      <c r="AQ939" s="59"/>
      <c r="AR939" s="59"/>
      <c r="AS939" s="59"/>
      <c r="AT939" s="73"/>
      <c r="AU939" s="73"/>
      <c r="AV939" s="73"/>
      <c r="AW939" s="73"/>
      <c r="AX939" s="84"/>
      <c r="AY939" s="59"/>
      <c r="AZ939" s="59"/>
      <c r="BA939" s="59"/>
      <c r="BB939" s="59"/>
      <c r="BC939" s="59"/>
      <c r="BD939" s="59"/>
      <c r="BE939" s="84"/>
      <c r="BF939" s="84"/>
      <c r="BG939" s="84"/>
      <c r="BH939" s="84"/>
      <c r="BI939" s="85"/>
      <c r="BJ939" s="86"/>
      <c r="BK939" s="86"/>
      <c r="BL939" s="86"/>
      <c r="BM939" s="86"/>
      <c r="BN939" s="86"/>
      <c r="BO939" s="59"/>
      <c r="BP939" s="69"/>
      <c r="BQ939" s="92">
        <v>0</v>
      </c>
      <c r="BR939" s="93">
        <v>0</v>
      </c>
      <c r="BS939" s="94" t="str">
        <f t="shared" si="155"/>
        <v/>
      </c>
      <c r="BT939" s="95">
        <v>0</v>
      </c>
      <c r="BU939" s="101" t="str">
        <f t="shared" si="156"/>
        <v/>
      </c>
      <c r="BV939" s="102" t="str">
        <f t="shared" si="160"/>
        <v>-</v>
      </c>
      <c r="BW939" s="103"/>
      <c r="BX939" s="104" t="str">
        <f t="shared" si="157"/>
        <v>-</v>
      </c>
      <c r="BY939" s="105"/>
      <c r="BZ939" s="103"/>
      <c r="CA939" s="106"/>
      <c r="CB939" s="107"/>
      <c r="CC939" s="112"/>
      <c r="CD939" s="106"/>
      <c r="CE939" s="103"/>
      <c r="CF939" s="113"/>
      <c r="CG939" s="114"/>
    </row>
    <row r="940" spans="1:85">
      <c r="A940" s="53" t="str">
        <f t="shared" si="158"/>
        <v>--</v>
      </c>
      <c r="B940" s="47" t="str">
        <f t="shared" si="159"/>
        <v>-</v>
      </c>
      <c r="C940" s="153"/>
      <c r="D940" s="49"/>
      <c r="E940" s="50"/>
      <c r="F940" s="51"/>
      <c r="G940" s="59"/>
      <c r="H940" s="51"/>
      <c r="I940" s="59"/>
      <c r="J940" s="60" t="str">
        <f>IF(ISBLANK(H940),"",IFERROR(VLOOKUP(B940,'Np PL4 Stock'!$A:$D,4,FALSE),""))</f>
        <v/>
      </c>
      <c r="K940" s="61" t="str">
        <f>IF(ISBLANK(H940),"",SUMIF('Np PL4 Stock'!$A:$A,B940,'Np PL4 Stock'!$N:$N))</f>
        <v/>
      </c>
      <c r="L940" s="62" t="str">
        <f>IF(ISBLANK(H940),"",VLOOKUP(LEFT(B940,5),Unit!A:B,2,FALSE))</f>
        <v/>
      </c>
      <c r="M940" s="63" t="str">
        <f>IF(ISBLANK(H940),"",IFERROR(VLOOKUP(B940,'Np PL4 Stock'!$A:$T,20,FALSE),""))</f>
        <v/>
      </c>
      <c r="N940" s="63" t="str">
        <f>IF(ISBLANK(H940),"",IFERROR(VLOOKUP(B940,'Np PL4 Stock'!$A:$U,21,FALSE),""))</f>
        <v/>
      </c>
      <c r="O940" s="62" t="str">
        <f t="shared" si="153"/>
        <v/>
      </c>
      <c r="P940" s="62" t="str">
        <f t="shared" si="151"/>
        <v/>
      </c>
      <c r="Q940" s="67" t="str">
        <f t="shared" si="154"/>
        <v/>
      </c>
      <c r="R940" s="67" t="str">
        <f t="shared" si="152"/>
        <v/>
      </c>
      <c r="S940" s="59"/>
      <c r="T940" s="147"/>
      <c r="U940" s="147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73"/>
      <c r="AG940" s="73"/>
      <c r="AH940" s="73"/>
      <c r="AI940" s="73"/>
      <c r="AJ940" s="73"/>
      <c r="AK940" s="73"/>
      <c r="AL940" s="77" t="str">
        <f>IF(ISBLANK(S940),"",IF(AJ940="Fail","Fail",IF(E940="PL4",IF(AND(T940&gt;STD_01122025!$D$3,U940&lt;STD_01122025!$D$4,OR(AF940="ND",AF940&lt;STD_01122025!$D$7),AH940="ND"),"Pass","Fail"),IF(E940="PL12",IF(AND(S940&lt;STD_01122025!$F$2,T940&gt;STD_01122025!$F$3,U940&lt;STD_01122025!$F$4,V940&gt;STD_01122025!$F$5,X940&gt;STD_01122025!$F$6,OR(AF940="ND",AF940&lt;STD_01122025!$F$7),AH940="ND"),"Pass","Fail"),IF(E940="SuperPL",IF(AND(T940&gt;STD_01122025!$H$3,U940&lt;STD_01122025!$H$4,V940&gt;STD_01122025!$H$5,X940&gt;STD_01122025!$H$6,OR(AF940="ND",AF940&lt;STD_01122025!$H$7),AH940="ND"),"Pass","Fail"),IF(E940="Flight",IF(AND(T940&gt;STD_01122025!$J$3,U940&lt;STD_01122025!$J$4,X940&gt;STD_01122025!$J$6,OR(AF940="ND",AF940&lt;STD_01122025!$J$7),AH940="ND"),"Pass","Fail"),""))))))</f>
        <v/>
      </c>
      <c r="AM940" s="62" t="str">
        <f>IF(ISBLANK(B940),"",IFERROR(IF(VLOOKUP(B940,'Np PL4 Stock'!$A:$J,10,FALSE)="Np4",D940-VLOOKUP(B940,'Np PL4 Stock'!$A:$E,5,FALSE),D940-VLOOKUP(B940,'Np PL4 Stock'!$A:$E,5,FALSE)-1),""))</f>
        <v/>
      </c>
      <c r="AN940" s="147"/>
      <c r="AO940" s="147"/>
      <c r="AP940" s="59"/>
      <c r="AQ940" s="59"/>
      <c r="AR940" s="59"/>
      <c r="AS940" s="59"/>
      <c r="AT940" s="73"/>
      <c r="AU940" s="73"/>
      <c r="AV940" s="73"/>
      <c r="AW940" s="73"/>
      <c r="AX940" s="84"/>
      <c r="AY940" s="59"/>
      <c r="AZ940" s="59"/>
      <c r="BA940" s="59"/>
      <c r="BB940" s="59"/>
      <c r="BC940" s="59"/>
      <c r="BD940" s="59"/>
      <c r="BE940" s="84"/>
      <c r="BF940" s="84"/>
      <c r="BG940" s="84"/>
      <c r="BH940" s="84"/>
      <c r="BI940" s="85"/>
      <c r="BJ940" s="86"/>
      <c r="BK940" s="86"/>
      <c r="BL940" s="86"/>
      <c r="BM940" s="86"/>
      <c r="BN940" s="86"/>
      <c r="BO940" s="59"/>
      <c r="BP940" s="69"/>
      <c r="BQ940" s="92">
        <v>0</v>
      </c>
      <c r="BR940" s="93">
        <v>0</v>
      </c>
      <c r="BS940" s="94" t="str">
        <f t="shared" si="155"/>
        <v/>
      </c>
      <c r="BT940" s="95">
        <v>0</v>
      </c>
      <c r="BU940" s="101" t="str">
        <f t="shared" si="156"/>
        <v/>
      </c>
      <c r="BV940" s="102" t="str">
        <f t="shared" si="160"/>
        <v>-</v>
      </c>
      <c r="BW940" s="103"/>
      <c r="BX940" s="104" t="str">
        <f t="shared" si="157"/>
        <v>-</v>
      </c>
      <c r="BY940" s="105"/>
      <c r="BZ940" s="103"/>
      <c r="CA940" s="106"/>
      <c r="CB940" s="107"/>
      <c r="CC940" s="112"/>
      <c r="CD940" s="106"/>
      <c r="CE940" s="103"/>
      <c r="CF940" s="113"/>
      <c r="CG940" s="114"/>
    </row>
    <row r="941" spans="1:85">
      <c r="A941" s="53" t="str">
        <f t="shared" si="158"/>
        <v>--</v>
      </c>
      <c r="B941" s="47" t="str">
        <f t="shared" si="159"/>
        <v>-</v>
      </c>
      <c r="C941" s="153"/>
      <c r="D941" s="49"/>
      <c r="E941" s="50"/>
      <c r="F941" s="51"/>
      <c r="G941" s="59"/>
      <c r="H941" s="51"/>
      <c r="I941" s="59"/>
      <c r="J941" s="60" t="str">
        <f>IF(ISBLANK(H941),"",IFERROR(VLOOKUP(B941,'Np PL4 Stock'!$A:$D,4,FALSE),""))</f>
        <v/>
      </c>
      <c r="K941" s="61" t="str">
        <f>IF(ISBLANK(H941),"",SUMIF('Np PL4 Stock'!$A:$A,B941,'Np PL4 Stock'!$N:$N))</f>
        <v/>
      </c>
      <c r="L941" s="62" t="str">
        <f>IF(ISBLANK(H941),"",VLOOKUP(LEFT(B941,5),Unit!A:B,2,FALSE))</f>
        <v/>
      </c>
      <c r="M941" s="63" t="str">
        <f>IF(ISBLANK(H941),"",IFERROR(VLOOKUP(B941,'Np PL4 Stock'!$A:$T,20,FALSE),""))</f>
        <v/>
      </c>
      <c r="N941" s="63" t="str">
        <f>IF(ISBLANK(H941),"",IFERROR(VLOOKUP(B941,'Np PL4 Stock'!$A:$U,21,FALSE),""))</f>
        <v/>
      </c>
      <c r="O941" s="62" t="str">
        <f t="shared" si="153"/>
        <v/>
      </c>
      <c r="P941" s="62" t="str">
        <f t="shared" si="151"/>
        <v/>
      </c>
      <c r="Q941" s="67" t="str">
        <f t="shared" si="154"/>
        <v/>
      </c>
      <c r="R941" s="67" t="str">
        <f t="shared" si="152"/>
        <v/>
      </c>
      <c r="S941" s="59"/>
      <c r="T941" s="147"/>
      <c r="U941" s="147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73"/>
      <c r="AG941" s="73"/>
      <c r="AH941" s="73"/>
      <c r="AI941" s="73"/>
      <c r="AJ941" s="73"/>
      <c r="AK941" s="73"/>
      <c r="AL941" s="77" t="str">
        <f>IF(ISBLANK(S941),"",IF(AJ941="Fail","Fail",IF(E941="PL4",IF(AND(T941&gt;STD_01122025!$D$3,U941&lt;STD_01122025!$D$4,OR(AF941="ND",AF941&lt;STD_01122025!$D$7),AH941="ND"),"Pass","Fail"),IF(E941="PL12",IF(AND(S941&lt;STD_01122025!$F$2,T941&gt;STD_01122025!$F$3,U941&lt;STD_01122025!$F$4,V941&gt;STD_01122025!$F$5,X941&gt;STD_01122025!$F$6,OR(AF941="ND",AF941&lt;STD_01122025!$F$7),AH941="ND"),"Pass","Fail"),IF(E941="SuperPL",IF(AND(T941&gt;STD_01122025!$H$3,U941&lt;STD_01122025!$H$4,V941&gt;STD_01122025!$H$5,X941&gt;STD_01122025!$H$6,OR(AF941="ND",AF941&lt;STD_01122025!$H$7),AH941="ND"),"Pass","Fail"),IF(E941="Flight",IF(AND(T941&gt;STD_01122025!$J$3,U941&lt;STD_01122025!$J$4,X941&gt;STD_01122025!$J$6,OR(AF941="ND",AF941&lt;STD_01122025!$J$7),AH941="ND"),"Pass","Fail"),""))))))</f>
        <v/>
      </c>
      <c r="AM941" s="62" t="str">
        <f>IF(ISBLANK(B941),"",IFERROR(IF(VLOOKUP(B941,'Np PL4 Stock'!$A:$J,10,FALSE)="Np4",D941-VLOOKUP(B941,'Np PL4 Stock'!$A:$E,5,FALSE),D941-VLOOKUP(B941,'Np PL4 Stock'!$A:$E,5,FALSE)-1),""))</f>
        <v/>
      </c>
      <c r="AN941" s="147"/>
      <c r="AO941" s="147"/>
      <c r="AP941" s="59"/>
      <c r="AQ941" s="59"/>
      <c r="AR941" s="59"/>
      <c r="AS941" s="59"/>
      <c r="AT941" s="73"/>
      <c r="AU941" s="73"/>
      <c r="AV941" s="73"/>
      <c r="AW941" s="73"/>
      <c r="AX941" s="84"/>
      <c r="AY941" s="59"/>
      <c r="AZ941" s="59"/>
      <c r="BA941" s="59"/>
      <c r="BB941" s="59"/>
      <c r="BC941" s="59"/>
      <c r="BD941" s="59"/>
      <c r="BE941" s="84"/>
      <c r="BF941" s="84"/>
      <c r="BG941" s="84"/>
      <c r="BH941" s="84"/>
      <c r="BI941" s="85"/>
      <c r="BJ941" s="86"/>
      <c r="BK941" s="86"/>
      <c r="BL941" s="86"/>
      <c r="BM941" s="86"/>
      <c r="BN941" s="86"/>
      <c r="BO941" s="59"/>
      <c r="BP941" s="69"/>
      <c r="BQ941" s="92">
        <v>0</v>
      </c>
      <c r="BR941" s="93">
        <v>0</v>
      </c>
      <c r="BS941" s="94" t="str">
        <f t="shared" si="155"/>
        <v/>
      </c>
      <c r="BT941" s="95">
        <v>0</v>
      </c>
      <c r="BU941" s="101" t="str">
        <f t="shared" si="156"/>
        <v/>
      </c>
      <c r="BV941" s="102" t="str">
        <f t="shared" si="160"/>
        <v>-</v>
      </c>
      <c r="BW941" s="103"/>
      <c r="BX941" s="104" t="str">
        <f t="shared" si="157"/>
        <v>-</v>
      </c>
      <c r="BY941" s="105"/>
      <c r="BZ941" s="103"/>
      <c r="CA941" s="106"/>
      <c r="CB941" s="107"/>
      <c r="CC941" s="112"/>
      <c r="CD941" s="106"/>
      <c r="CE941" s="103"/>
      <c r="CF941" s="113"/>
      <c r="CG941" s="114"/>
    </row>
    <row r="942" spans="1:85">
      <c r="A942" s="53" t="str">
        <f t="shared" si="158"/>
        <v>--</v>
      </c>
      <c r="B942" s="47" t="str">
        <f t="shared" si="159"/>
        <v>-</v>
      </c>
      <c r="C942" s="153"/>
      <c r="D942" s="49"/>
      <c r="E942" s="50"/>
      <c r="F942" s="51"/>
      <c r="G942" s="59"/>
      <c r="H942" s="51"/>
      <c r="I942" s="59"/>
      <c r="J942" s="60" t="str">
        <f>IF(ISBLANK(H942),"",IFERROR(VLOOKUP(B942,'Np PL4 Stock'!$A:$D,4,FALSE),""))</f>
        <v/>
      </c>
      <c r="K942" s="61" t="str">
        <f>IF(ISBLANK(H942),"",SUMIF('Np PL4 Stock'!$A:$A,B942,'Np PL4 Stock'!$N:$N))</f>
        <v/>
      </c>
      <c r="L942" s="62" t="str">
        <f>IF(ISBLANK(H942),"",VLOOKUP(LEFT(B942,5),Unit!A:B,2,FALSE))</f>
        <v/>
      </c>
      <c r="M942" s="63" t="str">
        <f>IF(ISBLANK(H942),"",IFERROR(VLOOKUP(B942,'Np PL4 Stock'!$A:$T,20,FALSE),""))</f>
        <v/>
      </c>
      <c r="N942" s="63" t="str">
        <f>IF(ISBLANK(H942),"",IFERROR(VLOOKUP(B942,'Np PL4 Stock'!$A:$U,21,FALSE),""))</f>
        <v/>
      </c>
      <c r="O942" s="62" t="str">
        <f t="shared" si="153"/>
        <v/>
      </c>
      <c r="P942" s="62" t="str">
        <f t="shared" si="151"/>
        <v/>
      </c>
      <c r="Q942" s="67" t="str">
        <f t="shared" si="154"/>
        <v/>
      </c>
      <c r="R942" s="67" t="str">
        <f t="shared" si="152"/>
        <v/>
      </c>
      <c r="S942" s="59"/>
      <c r="T942" s="147"/>
      <c r="U942" s="147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73"/>
      <c r="AG942" s="73"/>
      <c r="AH942" s="73"/>
      <c r="AI942" s="73"/>
      <c r="AJ942" s="73"/>
      <c r="AK942" s="73"/>
      <c r="AL942" s="77" t="str">
        <f>IF(ISBLANK(S942),"",IF(AJ942="Fail","Fail",IF(E942="PL4",IF(AND(T942&gt;STD_01122025!$D$3,U942&lt;STD_01122025!$D$4,OR(AF942="ND",AF942&lt;STD_01122025!$D$7),AH942="ND"),"Pass","Fail"),IF(E942="PL12",IF(AND(S942&lt;STD_01122025!$F$2,T942&gt;STD_01122025!$F$3,U942&lt;STD_01122025!$F$4,V942&gt;STD_01122025!$F$5,X942&gt;STD_01122025!$F$6,OR(AF942="ND",AF942&lt;STD_01122025!$F$7),AH942="ND"),"Pass","Fail"),IF(E942="SuperPL",IF(AND(T942&gt;STD_01122025!$H$3,U942&lt;STD_01122025!$H$4,V942&gt;STD_01122025!$H$5,X942&gt;STD_01122025!$H$6,OR(AF942="ND",AF942&lt;STD_01122025!$H$7),AH942="ND"),"Pass","Fail"),IF(E942="Flight",IF(AND(T942&gt;STD_01122025!$J$3,U942&lt;STD_01122025!$J$4,X942&gt;STD_01122025!$J$6,OR(AF942="ND",AF942&lt;STD_01122025!$J$7),AH942="ND"),"Pass","Fail"),""))))))</f>
        <v/>
      </c>
      <c r="AM942" s="62" t="str">
        <f>IF(ISBLANK(B942),"",IFERROR(IF(VLOOKUP(B942,'Np PL4 Stock'!$A:$J,10,FALSE)="Np4",D942-VLOOKUP(B942,'Np PL4 Stock'!$A:$E,5,FALSE),D942-VLOOKUP(B942,'Np PL4 Stock'!$A:$E,5,FALSE)-1),""))</f>
        <v/>
      </c>
      <c r="AN942" s="147"/>
      <c r="AO942" s="147"/>
      <c r="AP942" s="59"/>
      <c r="AQ942" s="59"/>
      <c r="AR942" s="59"/>
      <c r="AS942" s="59"/>
      <c r="AT942" s="73"/>
      <c r="AU942" s="73"/>
      <c r="AV942" s="73"/>
      <c r="AW942" s="73"/>
      <c r="AX942" s="84"/>
      <c r="AY942" s="59"/>
      <c r="AZ942" s="59"/>
      <c r="BA942" s="59"/>
      <c r="BB942" s="59"/>
      <c r="BC942" s="59"/>
      <c r="BD942" s="59"/>
      <c r="BE942" s="84"/>
      <c r="BF942" s="84"/>
      <c r="BG942" s="84"/>
      <c r="BH942" s="84"/>
      <c r="BI942" s="85"/>
      <c r="BJ942" s="86"/>
      <c r="BK942" s="86"/>
      <c r="BL942" s="86"/>
      <c r="BM942" s="86"/>
      <c r="BN942" s="86"/>
      <c r="BO942" s="59"/>
      <c r="BP942" s="69"/>
      <c r="BQ942" s="92">
        <v>0</v>
      </c>
      <c r="BR942" s="93">
        <v>0</v>
      </c>
      <c r="BS942" s="94" t="str">
        <f t="shared" si="155"/>
        <v/>
      </c>
      <c r="BT942" s="95">
        <v>0</v>
      </c>
      <c r="BU942" s="101" t="str">
        <f t="shared" si="156"/>
        <v/>
      </c>
      <c r="BV942" s="102" t="str">
        <f t="shared" si="160"/>
        <v>-</v>
      </c>
      <c r="BW942" s="103"/>
      <c r="BX942" s="104" t="str">
        <f t="shared" si="157"/>
        <v>-</v>
      </c>
      <c r="BY942" s="105"/>
      <c r="BZ942" s="103"/>
      <c r="CA942" s="106"/>
      <c r="CB942" s="107"/>
      <c r="CC942" s="112"/>
      <c r="CD942" s="106"/>
      <c r="CE942" s="103"/>
      <c r="CF942" s="113"/>
      <c r="CG942" s="114"/>
    </row>
    <row r="943" spans="1:85">
      <c r="A943" s="53" t="str">
        <f t="shared" si="158"/>
        <v>--</v>
      </c>
      <c r="B943" s="47" t="str">
        <f t="shared" si="159"/>
        <v>-</v>
      </c>
      <c r="C943" s="153"/>
      <c r="D943" s="49"/>
      <c r="E943" s="50"/>
      <c r="F943" s="51"/>
      <c r="G943" s="59"/>
      <c r="H943" s="51"/>
      <c r="I943" s="59"/>
      <c r="J943" s="60" t="str">
        <f>IF(ISBLANK(H943),"",IFERROR(VLOOKUP(B943,'Np PL4 Stock'!$A:$D,4,FALSE),""))</f>
        <v/>
      </c>
      <c r="K943" s="61" t="str">
        <f>IF(ISBLANK(H943),"",SUMIF('Np PL4 Stock'!$A:$A,B943,'Np PL4 Stock'!$N:$N))</f>
        <v/>
      </c>
      <c r="L943" s="62" t="str">
        <f>IF(ISBLANK(H943),"",VLOOKUP(LEFT(B943,5),Unit!A:B,2,FALSE))</f>
        <v/>
      </c>
      <c r="M943" s="63" t="str">
        <f>IF(ISBLANK(H943),"",IFERROR(VLOOKUP(B943,'Np PL4 Stock'!$A:$T,20,FALSE),""))</f>
        <v/>
      </c>
      <c r="N943" s="63" t="str">
        <f>IF(ISBLANK(H943),"",IFERROR(VLOOKUP(B943,'Np PL4 Stock'!$A:$U,21,FALSE),""))</f>
        <v/>
      </c>
      <c r="O943" s="62" t="str">
        <f t="shared" si="153"/>
        <v/>
      </c>
      <c r="P943" s="62" t="str">
        <f t="shared" si="151"/>
        <v/>
      </c>
      <c r="Q943" s="67" t="str">
        <f t="shared" si="154"/>
        <v/>
      </c>
      <c r="R943" s="67" t="str">
        <f t="shared" si="152"/>
        <v/>
      </c>
      <c r="S943" s="59"/>
      <c r="T943" s="147"/>
      <c r="U943" s="147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73"/>
      <c r="AG943" s="73"/>
      <c r="AH943" s="73"/>
      <c r="AI943" s="73"/>
      <c r="AJ943" s="73"/>
      <c r="AK943" s="73"/>
      <c r="AL943" s="77" t="str">
        <f>IF(ISBLANK(S943),"",IF(AJ943="Fail","Fail",IF(E943="PL4",IF(AND(T943&gt;STD_01122025!$D$3,U943&lt;STD_01122025!$D$4,OR(AF943="ND",AF943&lt;STD_01122025!$D$7),AH943="ND"),"Pass","Fail"),IF(E943="PL12",IF(AND(S943&lt;STD_01122025!$F$2,T943&gt;STD_01122025!$F$3,U943&lt;STD_01122025!$F$4,V943&gt;STD_01122025!$F$5,X943&gt;STD_01122025!$F$6,OR(AF943="ND",AF943&lt;STD_01122025!$F$7),AH943="ND"),"Pass","Fail"),IF(E943="SuperPL",IF(AND(T943&gt;STD_01122025!$H$3,U943&lt;STD_01122025!$H$4,V943&gt;STD_01122025!$H$5,X943&gt;STD_01122025!$H$6,OR(AF943="ND",AF943&lt;STD_01122025!$H$7),AH943="ND"),"Pass","Fail"),IF(E943="Flight",IF(AND(T943&gt;STD_01122025!$J$3,U943&lt;STD_01122025!$J$4,X943&gt;STD_01122025!$J$6,OR(AF943="ND",AF943&lt;STD_01122025!$J$7),AH943="ND"),"Pass","Fail"),""))))))</f>
        <v/>
      </c>
      <c r="AM943" s="62" t="str">
        <f>IF(ISBLANK(B943),"",IFERROR(IF(VLOOKUP(B943,'Np PL4 Stock'!$A:$J,10,FALSE)="Np4",D943-VLOOKUP(B943,'Np PL4 Stock'!$A:$E,5,FALSE),D943-VLOOKUP(B943,'Np PL4 Stock'!$A:$E,5,FALSE)-1),""))</f>
        <v/>
      </c>
      <c r="AN943" s="147"/>
      <c r="AO943" s="147"/>
      <c r="AP943" s="59"/>
      <c r="AQ943" s="59"/>
      <c r="AR943" s="59"/>
      <c r="AS943" s="59"/>
      <c r="AT943" s="73"/>
      <c r="AU943" s="73"/>
      <c r="AV943" s="73"/>
      <c r="AW943" s="73"/>
      <c r="AX943" s="84"/>
      <c r="AY943" s="59"/>
      <c r="AZ943" s="59"/>
      <c r="BA943" s="59"/>
      <c r="BB943" s="59"/>
      <c r="BC943" s="59"/>
      <c r="BD943" s="59"/>
      <c r="BE943" s="84"/>
      <c r="BF943" s="84"/>
      <c r="BG943" s="84"/>
      <c r="BH943" s="84"/>
      <c r="BI943" s="85"/>
      <c r="BJ943" s="86"/>
      <c r="BK943" s="86"/>
      <c r="BL943" s="86"/>
      <c r="BM943" s="86"/>
      <c r="BN943" s="86"/>
      <c r="BO943" s="59"/>
      <c r="BP943" s="69"/>
      <c r="BQ943" s="92">
        <v>0</v>
      </c>
      <c r="BR943" s="93">
        <v>0</v>
      </c>
      <c r="BS943" s="94" t="str">
        <f t="shared" si="155"/>
        <v/>
      </c>
      <c r="BT943" s="95">
        <v>0</v>
      </c>
      <c r="BU943" s="101" t="str">
        <f t="shared" si="156"/>
        <v/>
      </c>
      <c r="BV943" s="102" t="str">
        <f t="shared" si="160"/>
        <v>-</v>
      </c>
      <c r="BW943" s="103"/>
      <c r="BX943" s="104" t="str">
        <f t="shared" si="157"/>
        <v>-</v>
      </c>
      <c r="BY943" s="105"/>
      <c r="BZ943" s="103"/>
      <c r="CA943" s="106"/>
      <c r="CB943" s="107"/>
      <c r="CC943" s="112"/>
      <c r="CD943" s="106"/>
      <c r="CE943" s="103"/>
      <c r="CF943" s="113"/>
      <c r="CG943" s="114"/>
    </row>
    <row r="944" spans="1:85">
      <c r="A944" s="53" t="str">
        <f t="shared" si="158"/>
        <v>--</v>
      </c>
      <c r="B944" s="47" t="str">
        <f t="shared" si="159"/>
        <v>-</v>
      </c>
      <c r="C944" s="153"/>
      <c r="D944" s="49"/>
      <c r="E944" s="50"/>
      <c r="F944" s="51"/>
      <c r="G944" s="59"/>
      <c r="H944" s="51"/>
      <c r="I944" s="59"/>
      <c r="J944" s="60" t="str">
        <f>IF(ISBLANK(H944),"",IFERROR(VLOOKUP(B944,'Np PL4 Stock'!$A:$D,4,FALSE),""))</f>
        <v/>
      </c>
      <c r="K944" s="61" t="str">
        <f>IF(ISBLANK(H944),"",SUMIF('Np PL4 Stock'!$A:$A,B944,'Np PL4 Stock'!$N:$N))</f>
        <v/>
      </c>
      <c r="L944" s="62" t="str">
        <f>IF(ISBLANK(H944),"",VLOOKUP(LEFT(B944,5),Unit!A:B,2,FALSE))</f>
        <v/>
      </c>
      <c r="M944" s="63" t="str">
        <f>IF(ISBLANK(H944),"",IFERROR(VLOOKUP(B944,'Np PL4 Stock'!$A:$T,20,FALSE),""))</f>
        <v/>
      </c>
      <c r="N944" s="63" t="str">
        <f>IF(ISBLANK(H944),"",IFERROR(VLOOKUP(B944,'Np PL4 Stock'!$A:$U,21,FALSE),""))</f>
        <v/>
      </c>
      <c r="O944" s="62" t="str">
        <f t="shared" si="153"/>
        <v/>
      </c>
      <c r="P944" s="62" t="str">
        <f t="shared" si="151"/>
        <v/>
      </c>
      <c r="Q944" s="67" t="str">
        <f t="shared" si="154"/>
        <v/>
      </c>
      <c r="R944" s="67" t="str">
        <f t="shared" si="152"/>
        <v/>
      </c>
      <c r="S944" s="59"/>
      <c r="T944" s="147"/>
      <c r="U944" s="147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73"/>
      <c r="AG944" s="73"/>
      <c r="AH944" s="73"/>
      <c r="AI944" s="73"/>
      <c r="AJ944" s="73"/>
      <c r="AK944" s="73"/>
      <c r="AL944" s="77" t="str">
        <f>IF(ISBLANK(S944),"",IF(AJ944="Fail","Fail",IF(E944="PL4",IF(AND(T944&gt;STD_01122025!$D$3,U944&lt;STD_01122025!$D$4,OR(AF944="ND",AF944&lt;STD_01122025!$D$7),AH944="ND"),"Pass","Fail"),IF(E944="PL12",IF(AND(S944&lt;STD_01122025!$F$2,T944&gt;STD_01122025!$F$3,U944&lt;STD_01122025!$F$4,V944&gt;STD_01122025!$F$5,X944&gt;STD_01122025!$F$6,OR(AF944="ND",AF944&lt;STD_01122025!$F$7),AH944="ND"),"Pass","Fail"),IF(E944="SuperPL",IF(AND(T944&gt;STD_01122025!$H$3,U944&lt;STD_01122025!$H$4,V944&gt;STD_01122025!$H$5,X944&gt;STD_01122025!$H$6,OR(AF944="ND",AF944&lt;STD_01122025!$H$7),AH944="ND"),"Pass","Fail"),IF(E944="Flight",IF(AND(T944&gt;STD_01122025!$J$3,U944&lt;STD_01122025!$J$4,X944&gt;STD_01122025!$J$6,OR(AF944="ND",AF944&lt;STD_01122025!$J$7),AH944="ND"),"Pass","Fail"),""))))))</f>
        <v/>
      </c>
      <c r="AM944" s="62" t="str">
        <f>IF(ISBLANK(B944),"",IFERROR(IF(VLOOKUP(B944,'Np PL4 Stock'!$A:$J,10,FALSE)="Np4",D944-VLOOKUP(B944,'Np PL4 Stock'!$A:$E,5,FALSE),D944-VLOOKUP(B944,'Np PL4 Stock'!$A:$E,5,FALSE)-1),""))</f>
        <v/>
      </c>
      <c r="AN944" s="147"/>
      <c r="AO944" s="147"/>
      <c r="AP944" s="59"/>
      <c r="AQ944" s="59"/>
      <c r="AR944" s="59"/>
      <c r="AS944" s="59"/>
      <c r="AT944" s="73"/>
      <c r="AU944" s="73"/>
      <c r="AV944" s="73"/>
      <c r="AW944" s="73"/>
      <c r="AX944" s="84"/>
      <c r="AY944" s="59"/>
      <c r="AZ944" s="59"/>
      <c r="BA944" s="59"/>
      <c r="BB944" s="59"/>
      <c r="BC944" s="59"/>
      <c r="BD944" s="59"/>
      <c r="BE944" s="84"/>
      <c r="BF944" s="84"/>
      <c r="BG944" s="84"/>
      <c r="BH944" s="84"/>
      <c r="BI944" s="85"/>
      <c r="BJ944" s="86"/>
      <c r="BK944" s="86"/>
      <c r="BL944" s="86"/>
      <c r="BM944" s="86"/>
      <c r="BN944" s="86"/>
      <c r="BO944" s="59"/>
      <c r="BP944" s="69"/>
      <c r="BQ944" s="92">
        <v>0</v>
      </c>
      <c r="BR944" s="93">
        <v>0</v>
      </c>
      <c r="BS944" s="94" t="str">
        <f t="shared" si="155"/>
        <v/>
      </c>
      <c r="BT944" s="95">
        <v>0</v>
      </c>
      <c r="BU944" s="101" t="str">
        <f t="shared" si="156"/>
        <v/>
      </c>
      <c r="BV944" s="102" t="str">
        <f t="shared" si="160"/>
        <v>-</v>
      </c>
      <c r="BW944" s="103"/>
      <c r="BX944" s="104" t="str">
        <f t="shared" si="157"/>
        <v>-</v>
      </c>
      <c r="BY944" s="105"/>
      <c r="BZ944" s="103"/>
      <c r="CA944" s="106"/>
      <c r="CB944" s="107"/>
      <c r="CC944" s="112"/>
      <c r="CD944" s="106"/>
      <c r="CE944" s="103"/>
      <c r="CF944" s="113"/>
      <c r="CG944" s="114"/>
    </row>
    <row r="945" ht="15" spans="1:85">
      <c r="A945" s="53" t="str">
        <f t="shared" si="158"/>
        <v>--</v>
      </c>
      <c r="B945" s="47" t="str">
        <f t="shared" si="159"/>
        <v>-</v>
      </c>
      <c r="C945" s="153"/>
      <c r="D945" s="49"/>
      <c r="E945" s="50"/>
      <c r="F945" s="51"/>
      <c r="G945" s="59"/>
      <c r="H945" s="51"/>
      <c r="I945" s="59"/>
      <c r="J945" s="60" t="str">
        <f>IF(ISBLANK(H945),"",IFERROR(VLOOKUP(B945,'Np PL4 Stock'!$A:$D,4,FALSE),""))</f>
        <v/>
      </c>
      <c r="K945" s="61" t="str">
        <f>IF(ISBLANK(H945),"",SUMIF('Np PL4 Stock'!$A:$A,B945,'Np PL4 Stock'!$N:$N))</f>
        <v/>
      </c>
      <c r="L945" s="62" t="str">
        <f>IF(ISBLANK(H945),"",VLOOKUP(LEFT(B945,5),Unit!A:B,2,FALSE))</f>
        <v/>
      </c>
      <c r="M945" s="63" t="str">
        <f>IF(ISBLANK(H945),"",IFERROR(VLOOKUP(B945,'Np PL4 Stock'!$A:$T,20,FALSE),""))</f>
        <v/>
      </c>
      <c r="N945" s="63" t="str">
        <f>IF(ISBLANK(H945),"",IFERROR(VLOOKUP(B945,'Np PL4 Stock'!$A:$U,21,FALSE),""))</f>
        <v/>
      </c>
      <c r="O945" s="62" t="str">
        <f t="shared" si="153"/>
        <v/>
      </c>
      <c r="P945" s="62" t="str">
        <f t="shared" si="151"/>
        <v/>
      </c>
      <c r="Q945" s="67" t="str">
        <f t="shared" si="154"/>
        <v/>
      </c>
      <c r="R945" s="67" t="str">
        <f t="shared" si="152"/>
        <v/>
      </c>
      <c r="S945" s="59"/>
      <c r="T945" s="147"/>
      <c r="U945" s="147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73"/>
      <c r="AG945" s="73"/>
      <c r="AH945" s="73"/>
      <c r="AI945" s="73"/>
      <c r="AJ945" s="73"/>
      <c r="AK945" s="73"/>
      <c r="AL945" s="77" t="str">
        <f>IF(ISBLANK(S945),"",IF(AJ945="Fail","Fail",IF(E945="PL4",IF(AND(T945&gt;STD_01122025!$D$3,U945&lt;STD_01122025!$D$4,OR(AF945="ND",AF945&lt;STD_01122025!$D$7),AH945="ND"),"Pass","Fail"),IF(E945="PL12",IF(AND(S945&lt;STD_01122025!$F$2,T945&gt;STD_01122025!$F$3,U945&lt;STD_01122025!$F$4,V945&gt;STD_01122025!$F$5,X945&gt;STD_01122025!$F$6,OR(AF945="ND",AF945&lt;STD_01122025!$F$7),AH945="ND"),"Pass","Fail"),IF(E945="SuperPL",IF(AND(T945&gt;STD_01122025!$H$3,U945&lt;STD_01122025!$H$4,V945&gt;STD_01122025!$H$5,X945&gt;STD_01122025!$H$6,OR(AF945="ND",AF945&lt;STD_01122025!$H$7),AH945="ND"),"Pass","Fail"),IF(E945="Flight",IF(AND(T945&gt;STD_01122025!$J$3,U945&lt;STD_01122025!$J$4,X945&gt;STD_01122025!$J$6,OR(AF945="ND",AF945&lt;STD_01122025!$J$7),AH945="ND"),"Pass","Fail"),""))))))</f>
        <v/>
      </c>
      <c r="AM945" s="62" t="str">
        <f>IF(ISBLANK(B945),"",IFERROR(IF(VLOOKUP(B945,'Np PL4 Stock'!$A:$J,10,FALSE)="Np4",D945-VLOOKUP(B945,'Np PL4 Stock'!$A:$E,5,FALSE),D945-VLOOKUP(B945,'Np PL4 Stock'!$A:$E,5,FALSE)-1),""))</f>
        <v/>
      </c>
      <c r="AN945" s="147"/>
      <c r="AO945" s="147"/>
      <c r="AP945" s="59"/>
      <c r="AQ945" s="59"/>
      <c r="AR945" s="59"/>
      <c r="AS945" s="59"/>
      <c r="AT945" s="73"/>
      <c r="AU945" s="73"/>
      <c r="AV945" s="73"/>
      <c r="AW945" s="73"/>
      <c r="AX945" s="84"/>
      <c r="AY945" s="59"/>
      <c r="AZ945" s="59"/>
      <c r="BA945" s="59"/>
      <c r="BB945" s="59"/>
      <c r="BC945" s="59"/>
      <c r="BD945" s="59"/>
      <c r="BE945" s="84"/>
      <c r="BF945" s="84"/>
      <c r="BG945" s="84"/>
      <c r="BH945" s="84"/>
      <c r="BI945" s="85"/>
      <c r="BJ945" s="86"/>
      <c r="BK945" s="86"/>
      <c r="BL945" s="86"/>
      <c r="BM945" s="86"/>
      <c r="BN945" s="86"/>
      <c r="BO945" s="59"/>
      <c r="BP945" s="69"/>
      <c r="BQ945" s="92">
        <v>0</v>
      </c>
      <c r="BR945" s="93">
        <v>0</v>
      </c>
      <c r="BS945" s="94" t="str">
        <f t="shared" si="155"/>
        <v/>
      </c>
      <c r="BT945" s="95">
        <v>0</v>
      </c>
      <c r="BU945" s="101" t="str">
        <f t="shared" si="156"/>
        <v/>
      </c>
      <c r="BV945" s="102" t="str">
        <f t="shared" si="160"/>
        <v>-</v>
      </c>
      <c r="BW945" s="103"/>
      <c r="BX945" s="104" t="str">
        <f t="shared" si="157"/>
        <v>-</v>
      </c>
      <c r="BY945" s="105"/>
      <c r="BZ945" s="103"/>
      <c r="CA945" s="106"/>
      <c r="CB945" s="193"/>
      <c r="CC945" s="112"/>
      <c r="CD945" s="106"/>
      <c r="CE945" s="103"/>
      <c r="CF945" s="194"/>
      <c r="CG945" s="114"/>
    </row>
    <row r="946" spans="1:85">
      <c r="A946" s="53" t="str">
        <f t="shared" si="158"/>
        <v>--</v>
      </c>
      <c r="B946" s="47" t="str">
        <f t="shared" si="159"/>
        <v>-</v>
      </c>
      <c r="C946" s="153"/>
      <c r="D946" s="49"/>
      <c r="E946" s="50"/>
      <c r="F946" s="51"/>
      <c r="G946" s="59"/>
      <c r="H946" s="51"/>
      <c r="I946" s="59"/>
      <c r="J946" s="60" t="str">
        <f>IF(ISBLANK(H946),"",IFERROR(VLOOKUP(B946,'Np PL4 Stock'!$A:$D,4,FALSE),""))</f>
        <v/>
      </c>
      <c r="K946" s="61" t="str">
        <f>IF(ISBLANK(H946),"",SUMIF('Np PL4 Stock'!$A:$A,B946,'Np PL4 Stock'!$N:$N))</f>
        <v/>
      </c>
      <c r="L946" s="62" t="str">
        <f>IF(ISBLANK(H946),"",VLOOKUP(LEFT(B946,5),Unit!A:B,2,FALSE))</f>
        <v/>
      </c>
      <c r="M946" s="63" t="str">
        <f>IF(ISBLANK(H946),"",IFERROR(VLOOKUP(B946,'Np PL4 Stock'!$A:$T,20,FALSE),""))</f>
        <v/>
      </c>
      <c r="N946" s="63" t="str">
        <f>IF(ISBLANK(H946),"",IFERROR(VLOOKUP(B946,'Np PL4 Stock'!$A:$U,21,FALSE),""))</f>
        <v/>
      </c>
      <c r="O946" s="62" t="str">
        <f t="shared" si="153"/>
        <v/>
      </c>
      <c r="P946" s="62" t="str">
        <f t="shared" si="151"/>
        <v/>
      </c>
      <c r="Q946" s="67" t="str">
        <f t="shared" si="154"/>
        <v/>
      </c>
      <c r="R946" s="67" t="str">
        <f t="shared" si="152"/>
        <v/>
      </c>
      <c r="S946" s="59"/>
      <c r="T946" s="147"/>
      <c r="U946" s="147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73"/>
      <c r="AG946" s="73"/>
      <c r="AH946" s="73"/>
      <c r="AI946" s="73"/>
      <c r="AJ946" s="73"/>
      <c r="AK946" s="73"/>
      <c r="AL946" s="77" t="str">
        <f>IF(ISBLANK(S946),"",IF(AJ946="Fail","Fail",IF(E946="PL4",IF(AND(T946&gt;STD_01122025!$D$3,U946&lt;STD_01122025!$D$4,OR(AF946="ND",AF946&lt;STD_01122025!$D$7),AH946="ND"),"Pass","Fail"),IF(E946="PL12",IF(AND(S946&lt;STD_01122025!$F$2,T946&gt;STD_01122025!$F$3,U946&lt;STD_01122025!$F$4,V946&gt;STD_01122025!$F$5,X946&gt;STD_01122025!$F$6,OR(AF946="ND",AF946&lt;STD_01122025!$F$7),AH946="ND"),"Pass","Fail"),IF(E946="SuperPL",IF(AND(T946&gt;STD_01122025!$H$3,U946&lt;STD_01122025!$H$4,V946&gt;STD_01122025!$H$5,X946&gt;STD_01122025!$H$6,OR(AF946="ND",AF946&lt;STD_01122025!$H$7),AH946="ND"),"Pass","Fail"),IF(E946="Flight",IF(AND(T946&gt;STD_01122025!$J$3,U946&lt;STD_01122025!$J$4,X946&gt;STD_01122025!$J$6,OR(AF946="ND",AF946&lt;STD_01122025!$J$7),AH946="ND"),"Pass","Fail"),""))))))</f>
        <v/>
      </c>
      <c r="AM946" s="62" t="str">
        <f>IF(ISBLANK(B946),"",IFERROR(IF(VLOOKUP(B946,'Np PL4 Stock'!$A:$J,10,FALSE)="Np4",D946-VLOOKUP(B946,'Np PL4 Stock'!$A:$E,5,FALSE),D946-VLOOKUP(B946,'Np PL4 Stock'!$A:$E,5,FALSE)-1),""))</f>
        <v/>
      </c>
      <c r="AN946" s="147"/>
      <c r="AO946" s="147"/>
      <c r="AP946" s="59"/>
      <c r="AQ946" s="59"/>
      <c r="AR946" s="59"/>
      <c r="AS946" s="59"/>
      <c r="AT946" s="73"/>
      <c r="AU946" s="73"/>
      <c r="AV946" s="73"/>
      <c r="AW946" s="73"/>
      <c r="AX946" s="84"/>
      <c r="AY946" s="59"/>
      <c r="AZ946" s="59"/>
      <c r="BA946" s="59"/>
      <c r="BB946" s="59"/>
      <c r="BC946" s="59"/>
      <c r="BD946" s="59"/>
      <c r="BE946" s="84"/>
      <c r="BF946" s="84"/>
      <c r="BG946" s="84"/>
      <c r="BH946" s="84"/>
      <c r="BI946" s="85"/>
      <c r="BJ946" s="86"/>
      <c r="BK946" s="86"/>
      <c r="BL946" s="86"/>
      <c r="BM946" s="86"/>
      <c r="BN946" s="86"/>
      <c r="BO946" s="59"/>
      <c r="BP946" s="69"/>
      <c r="BQ946" s="92">
        <v>0</v>
      </c>
      <c r="BR946" s="93">
        <v>0</v>
      </c>
      <c r="BS946" s="94" t="str">
        <f t="shared" si="155"/>
        <v/>
      </c>
      <c r="BT946" s="95">
        <v>0</v>
      </c>
      <c r="BU946" s="101" t="str">
        <f t="shared" si="156"/>
        <v/>
      </c>
      <c r="BV946" s="102" t="str">
        <f t="shared" si="160"/>
        <v>-</v>
      </c>
      <c r="BW946" s="103"/>
      <c r="BX946" s="104" t="str">
        <f t="shared" si="157"/>
        <v>-</v>
      </c>
      <c r="BY946" s="105"/>
      <c r="BZ946" s="103"/>
      <c r="CA946" s="106"/>
      <c r="CB946" s="107"/>
      <c r="CC946" s="112"/>
      <c r="CD946" s="106"/>
      <c r="CE946" s="103"/>
      <c r="CF946" s="113"/>
      <c r="CG946" s="114"/>
    </row>
    <row r="947" spans="1:85">
      <c r="A947" s="53" t="str">
        <f t="shared" si="158"/>
        <v>--</v>
      </c>
      <c r="B947" s="47" t="str">
        <f t="shared" si="159"/>
        <v>-</v>
      </c>
      <c r="C947" s="153"/>
      <c r="D947" s="49"/>
      <c r="E947" s="50"/>
      <c r="F947" s="51"/>
      <c r="G947" s="59"/>
      <c r="H947" s="51"/>
      <c r="I947" s="59"/>
      <c r="J947" s="60" t="str">
        <f>IF(ISBLANK(H947),"",IFERROR(VLOOKUP(B947,'Np PL4 Stock'!$A:$D,4,FALSE),""))</f>
        <v/>
      </c>
      <c r="K947" s="61" t="str">
        <f>IF(ISBLANK(H947),"",SUMIF('Np PL4 Stock'!$A:$A,B947,'Np PL4 Stock'!$N:$N))</f>
        <v/>
      </c>
      <c r="L947" s="62" t="str">
        <f>IF(ISBLANK(H947),"",VLOOKUP(LEFT(B947,5),Unit!A:B,2,FALSE))</f>
        <v/>
      </c>
      <c r="M947" s="63" t="str">
        <f>IF(ISBLANK(H947),"",IFERROR(VLOOKUP(B947,'Np PL4 Stock'!$A:$T,20,FALSE),""))</f>
        <v/>
      </c>
      <c r="N947" s="63" t="str">
        <f>IF(ISBLANK(H947),"",IFERROR(VLOOKUP(B947,'Np PL4 Stock'!$A:$U,21,FALSE),""))</f>
        <v/>
      </c>
      <c r="O947" s="62" t="str">
        <f t="shared" si="153"/>
        <v/>
      </c>
      <c r="P947" s="62" t="str">
        <f t="shared" si="151"/>
        <v/>
      </c>
      <c r="Q947" s="67" t="str">
        <f t="shared" si="154"/>
        <v/>
      </c>
      <c r="R947" s="67" t="str">
        <f t="shared" si="152"/>
        <v/>
      </c>
      <c r="S947" s="59"/>
      <c r="T947" s="147"/>
      <c r="U947" s="147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73"/>
      <c r="AG947" s="73"/>
      <c r="AH947" s="73"/>
      <c r="AI947" s="73"/>
      <c r="AJ947" s="73"/>
      <c r="AK947" s="73"/>
      <c r="AL947" s="77" t="str">
        <f>IF(ISBLANK(S947),"",IF(AJ947="Fail","Fail",IF(E947="PL4",IF(AND(T947&gt;STD_01122025!$D$3,U947&lt;STD_01122025!$D$4,OR(AF947="ND",AF947&lt;STD_01122025!$D$7),AH947="ND"),"Pass","Fail"),IF(E947="PL12",IF(AND(S947&lt;STD_01122025!$F$2,T947&gt;STD_01122025!$F$3,U947&lt;STD_01122025!$F$4,V947&gt;STD_01122025!$F$5,X947&gt;STD_01122025!$F$6,OR(AF947="ND",AF947&lt;STD_01122025!$F$7),AH947="ND"),"Pass","Fail"),IF(E947="SuperPL",IF(AND(T947&gt;STD_01122025!$H$3,U947&lt;STD_01122025!$H$4,V947&gt;STD_01122025!$H$5,X947&gt;STD_01122025!$H$6,OR(AF947="ND",AF947&lt;STD_01122025!$H$7),AH947="ND"),"Pass","Fail"),IF(E947="Flight",IF(AND(T947&gt;STD_01122025!$J$3,U947&lt;STD_01122025!$J$4,X947&gt;STD_01122025!$J$6,OR(AF947="ND",AF947&lt;STD_01122025!$J$7),AH947="ND"),"Pass","Fail"),""))))))</f>
        <v/>
      </c>
      <c r="AM947" s="62" t="str">
        <f>IF(ISBLANK(B947),"",IFERROR(IF(VLOOKUP(B947,'Np PL4 Stock'!$A:$J,10,FALSE)="Np4",D947-VLOOKUP(B947,'Np PL4 Stock'!$A:$E,5,FALSE),D947-VLOOKUP(B947,'Np PL4 Stock'!$A:$E,5,FALSE)-1),""))</f>
        <v/>
      </c>
      <c r="AN947" s="147"/>
      <c r="AO947" s="147"/>
      <c r="AP947" s="59"/>
      <c r="AQ947" s="59"/>
      <c r="AR947" s="59"/>
      <c r="AS947" s="59"/>
      <c r="AT947" s="73"/>
      <c r="AU947" s="73"/>
      <c r="AV947" s="73"/>
      <c r="AW947" s="73"/>
      <c r="AX947" s="84"/>
      <c r="AY947" s="59"/>
      <c r="AZ947" s="59"/>
      <c r="BA947" s="59"/>
      <c r="BB947" s="59"/>
      <c r="BC947" s="59"/>
      <c r="BD947" s="59"/>
      <c r="BE947" s="84"/>
      <c r="BF947" s="84"/>
      <c r="BG947" s="84"/>
      <c r="BH947" s="84"/>
      <c r="BI947" s="85"/>
      <c r="BJ947" s="86"/>
      <c r="BK947" s="86"/>
      <c r="BL947" s="86"/>
      <c r="BM947" s="86"/>
      <c r="BN947" s="86"/>
      <c r="BO947" s="59"/>
      <c r="BP947" s="69"/>
      <c r="BQ947" s="92">
        <v>0</v>
      </c>
      <c r="BR947" s="93">
        <v>0</v>
      </c>
      <c r="BS947" s="94" t="str">
        <f t="shared" si="155"/>
        <v/>
      </c>
      <c r="BT947" s="95">
        <v>0</v>
      </c>
      <c r="BU947" s="101" t="str">
        <f t="shared" si="156"/>
        <v/>
      </c>
      <c r="BV947" s="102" t="str">
        <f t="shared" si="160"/>
        <v>-</v>
      </c>
      <c r="BW947" s="103"/>
      <c r="BX947" s="104" t="str">
        <f t="shared" si="157"/>
        <v>-</v>
      </c>
      <c r="BY947" s="105"/>
      <c r="BZ947" s="103"/>
      <c r="CA947" s="106"/>
      <c r="CB947" s="107"/>
      <c r="CC947" s="112"/>
      <c r="CD947" s="106"/>
      <c r="CE947" s="103"/>
      <c r="CF947" s="113"/>
      <c r="CG947" s="114"/>
    </row>
    <row r="948" spans="1:85">
      <c r="A948" s="53" t="str">
        <f t="shared" si="158"/>
        <v>--</v>
      </c>
      <c r="B948" s="47" t="str">
        <f t="shared" si="159"/>
        <v>-</v>
      </c>
      <c r="C948" s="153"/>
      <c r="D948" s="49"/>
      <c r="E948" s="50"/>
      <c r="F948" s="51"/>
      <c r="G948" s="59"/>
      <c r="H948" s="51"/>
      <c r="I948" s="59"/>
      <c r="J948" s="60" t="str">
        <f>IF(ISBLANK(H948),"",IFERROR(VLOOKUP(B948,'Np PL4 Stock'!$A:$D,4,FALSE),""))</f>
        <v/>
      </c>
      <c r="K948" s="61" t="str">
        <f>IF(ISBLANK(H948),"",SUMIF('Np PL4 Stock'!$A:$A,B948,'Np PL4 Stock'!$N:$N))</f>
        <v/>
      </c>
      <c r="L948" s="62" t="str">
        <f>IF(ISBLANK(H948),"",VLOOKUP(LEFT(B948,5),Unit!A:B,2,FALSE))</f>
        <v/>
      </c>
      <c r="M948" s="63" t="str">
        <f>IF(ISBLANK(H948),"",IFERROR(VLOOKUP(B948,'Np PL4 Stock'!$A:$T,20,FALSE),""))</f>
        <v/>
      </c>
      <c r="N948" s="63" t="str">
        <f>IF(ISBLANK(H948),"",IFERROR(VLOOKUP(B948,'Np PL4 Stock'!$A:$U,21,FALSE),""))</f>
        <v/>
      </c>
      <c r="O948" s="62" t="str">
        <f t="shared" si="153"/>
        <v/>
      </c>
      <c r="P948" s="62" t="str">
        <f t="shared" si="151"/>
        <v/>
      </c>
      <c r="Q948" s="67" t="str">
        <f t="shared" si="154"/>
        <v/>
      </c>
      <c r="R948" s="67" t="str">
        <f t="shared" si="152"/>
        <v/>
      </c>
      <c r="S948" s="59"/>
      <c r="T948" s="147"/>
      <c r="U948" s="147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73"/>
      <c r="AG948" s="73"/>
      <c r="AH948" s="73"/>
      <c r="AI948" s="73"/>
      <c r="AJ948" s="73"/>
      <c r="AK948" s="73"/>
      <c r="AL948" s="77" t="str">
        <f>IF(ISBLANK(S948),"",IF(AJ948="Fail","Fail",IF(E948="PL4",IF(AND(T948&gt;STD_01122025!$D$3,U948&lt;STD_01122025!$D$4,OR(AF948="ND",AF948&lt;STD_01122025!$D$7),AH948="ND"),"Pass","Fail"),IF(E948="PL12",IF(AND(S948&lt;STD_01122025!$F$2,T948&gt;STD_01122025!$F$3,U948&lt;STD_01122025!$F$4,V948&gt;STD_01122025!$F$5,X948&gt;STD_01122025!$F$6,OR(AF948="ND",AF948&lt;STD_01122025!$F$7),AH948="ND"),"Pass","Fail"),IF(E948="SuperPL",IF(AND(T948&gt;STD_01122025!$H$3,U948&lt;STD_01122025!$H$4,V948&gt;STD_01122025!$H$5,X948&gt;STD_01122025!$H$6,OR(AF948="ND",AF948&lt;STD_01122025!$H$7),AH948="ND"),"Pass","Fail"),IF(E948="Flight",IF(AND(T948&gt;STD_01122025!$J$3,U948&lt;STD_01122025!$J$4,X948&gt;STD_01122025!$J$6,OR(AF948="ND",AF948&lt;STD_01122025!$J$7),AH948="ND"),"Pass","Fail"),""))))))</f>
        <v/>
      </c>
      <c r="AM948" s="62" t="str">
        <f>IF(ISBLANK(B948),"",IFERROR(IF(VLOOKUP(B948,'Np PL4 Stock'!$A:$J,10,FALSE)="Np4",D948-VLOOKUP(B948,'Np PL4 Stock'!$A:$E,5,FALSE),D948-VLOOKUP(B948,'Np PL4 Stock'!$A:$E,5,FALSE)-1),""))</f>
        <v/>
      </c>
      <c r="AN948" s="147"/>
      <c r="AO948" s="147"/>
      <c r="AP948" s="59"/>
      <c r="AQ948" s="59"/>
      <c r="AR948" s="59"/>
      <c r="AS948" s="59"/>
      <c r="AT948" s="73"/>
      <c r="AU948" s="73"/>
      <c r="AV948" s="73"/>
      <c r="AW948" s="73"/>
      <c r="AX948" s="84"/>
      <c r="AY948" s="59"/>
      <c r="AZ948" s="59"/>
      <c r="BA948" s="59"/>
      <c r="BB948" s="59"/>
      <c r="BC948" s="59"/>
      <c r="BD948" s="59"/>
      <c r="BE948" s="84"/>
      <c r="BF948" s="84"/>
      <c r="BG948" s="84"/>
      <c r="BH948" s="84"/>
      <c r="BI948" s="85"/>
      <c r="BJ948" s="86"/>
      <c r="BK948" s="86"/>
      <c r="BL948" s="86"/>
      <c r="BM948" s="86"/>
      <c r="BN948" s="86"/>
      <c r="BO948" s="59"/>
      <c r="BP948" s="69"/>
      <c r="BQ948" s="92">
        <v>0</v>
      </c>
      <c r="BR948" s="93">
        <v>0</v>
      </c>
      <c r="BS948" s="94" t="str">
        <f t="shared" si="155"/>
        <v/>
      </c>
      <c r="BT948" s="95">
        <v>0</v>
      </c>
      <c r="BU948" s="101" t="str">
        <f t="shared" si="156"/>
        <v/>
      </c>
      <c r="BV948" s="102" t="str">
        <f t="shared" si="160"/>
        <v>-</v>
      </c>
      <c r="BW948" s="103"/>
      <c r="BX948" s="104" t="str">
        <f t="shared" si="157"/>
        <v>-</v>
      </c>
      <c r="BY948" s="105"/>
      <c r="BZ948" s="103"/>
      <c r="CA948" s="106"/>
      <c r="CB948" s="107"/>
      <c r="CC948" s="112"/>
      <c r="CD948" s="106"/>
      <c r="CE948" s="103"/>
      <c r="CF948" s="113"/>
      <c r="CG948" s="114"/>
    </row>
    <row r="949" spans="1:85">
      <c r="A949" s="53" t="str">
        <f t="shared" si="158"/>
        <v>--</v>
      </c>
      <c r="B949" s="47" t="str">
        <f t="shared" si="159"/>
        <v>-</v>
      </c>
      <c r="C949" s="153"/>
      <c r="D949" s="49"/>
      <c r="E949" s="50"/>
      <c r="F949" s="51"/>
      <c r="G949" s="59"/>
      <c r="H949" s="51"/>
      <c r="I949" s="59"/>
      <c r="J949" s="60" t="str">
        <f>IF(ISBLANK(H949),"",IFERROR(VLOOKUP(B949,'Np PL4 Stock'!$A:$D,4,FALSE),""))</f>
        <v/>
      </c>
      <c r="K949" s="61" t="str">
        <f>IF(ISBLANK(H949),"",SUMIF('Np PL4 Stock'!$A:$A,B949,'Np PL4 Stock'!$N:$N))</f>
        <v/>
      </c>
      <c r="L949" s="62" t="str">
        <f>IF(ISBLANK(H949),"",VLOOKUP(LEFT(B949,5),Unit!A:B,2,FALSE))</f>
        <v/>
      </c>
      <c r="M949" s="63" t="str">
        <f>IF(ISBLANK(H949),"",IFERROR(VLOOKUP(B949,'Np PL4 Stock'!$A:$T,20,FALSE),""))</f>
        <v/>
      </c>
      <c r="N949" s="63" t="str">
        <f>IF(ISBLANK(H949),"",IFERROR(VLOOKUP(B949,'Np PL4 Stock'!$A:$U,21,FALSE),""))</f>
        <v/>
      </c>
      <c r="O949" s="62" t="str">
        <f t="shared" si="153"/>
        <v/>
      </c>
      <c r="P949" s="62" t="str">
        <f t="shared" si="151"/>
        <v/>
      </c>
      <c r="Q949" s="67" t="str">
        <f t="shared" si="154"/>
        <v/>
      </c>
      <c r="R949" s="67" t="str">
        <f t="shared" si="152"/>
        <v/>
      </c>
      <c r="S949" s="59"/>
      <c r="T949" s="147"/>
      <c r="U949" s="147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73"/>
      <c r="AG949" s="73"/>
      <c r="AH949" s="73"/>
      <c r="AI949" s="73"/>
      <c r="AJ949" s="73"/>
      <c r="AK949" s="73"/>
      <c r="AL949" s="77" t="str">
        <f>IF(ISBLANK(S949),"",IF(AJ949="Fail","Fail",IF(E949="PL4",IF(AND(T949&gt;STD_01122025!$D$3,U949&lt;STD_01122025!$D$4,OR(AF949="ND",AF949&lt;STD_01122025!$D$7),AH949="ND"),"Pass","Fail"),IF(E949="PL12",IF(AND(S949&lt;STD_01122025!$F$2,T949&gt;STD_01122025!$F$3,U949&lt;STD_01122025!$F$4,V949&gt;STD_01122025!$F$5,X949&gt;STD_01122025!$F$6,OR(AF949="ND",AF949&lt;STD_01122025!$F$7),AH949="ND"),"Pass","Fail"),IF(E949="SuperPL",IF(AND(T949&gt;STD_01122025!$H$3,U949&lt;STD_01122025!$H$4,V949&gt;STD_01122025!$H$5,X949&gt;STD_01122025!$H$6,OR(AF949="ND",AF949&lt;STD_01122025!$H$7),AH949="ND"),"Pass","Fail"),IF(E949="Flight",IF(AND(T949&gt;STD_01122025!$J$3,U949&lt;STD_01122025!$J$4,X949&gt;STD_01122025!$J$6,OR(AF949="ND",AF949&lt;STD_01122025!$J$7),AH949="ND"),"Pass","Fail"),""))))))</f>
        <v/>
      </c>
      <c r="AM949" s="62" t="str">
        <f>IF(ISBLANK(B949),"",IFERROR(IF(VLOOKUP(B949,'Np PL4 Stock'!$A:$J,10,FALSE)="Np4",D949-VLOOKUP(B949,'Np PL4 Stock'!$A:$E,5,FALSE),D949-VLOOKUP(B949,'Np PL4 Stock'!$A:$E,5,FALSE)-1),""))</f>
        <v/>
      </c>
      <c r="AN949" s="147"/>
      <c r="AO949" s="147"/>
      <c r="AP949" s="59"/>
      <c r="AQ949" s="59"/>
      <c r="AR949" s="59"/>
      <c r="AS949" s="59"/>
      <c r="AT949" s="73"/>
      <c r="AU949" s="73"/>
      <c r="AV949" s="73"/>
      <c r="AW949" s="73"/>
      <c r="AX949" s="84"/>
      <c r="AY949" s="59"/>
      <c r="AZ949" s="59"/>
      <c r="BA949" s="59"/>
      <c r="BB949" s="59"/>
      <c r="BC949" s="59"/>
      <c r="BD949" s="59"/>
      <c r="BE949" s="84"/>
      <c r="BF949" s="84"/>
      <c r="BG949" s="84"/>
      <c r="BH949" s="84"/>
      <c r="BI949" s="85"/>
      <c r="BJ949" s="86"/>
      <c r="BK949" s="86"/>
      <c r="BL949" s="86"/>
      <c r="BM949" s="86"/>
      <c r="BN949" s="86"/>
      <c r="BO949" s="59"/>
      <c r="BP949" s="69"/>
      <c r="BQ949" s="92">
        <v>0</v>
      </c>
      <c r="BR949" s="93">
        <v>0</v>
      </c>
      <c r="BS949" s="94" t="str">
        <f t="shared" si="155"/>
        <v/>
      </c>
      <c r="BT949" s="95">
        <v>0</v>
      </c>
      <c r="BU949" s="101" t="str">
        <f t="shared" si="156"/>
        <v/>
      </c>
      <c r="BV949" s="102" t="str">
        <f t="shared" si="160"/>
        <v>-</v>
      </c>
      <c r="BW949" s="103"/>
      <c r="BX949" s="104" t="str">
        <f t="shared" si="157"/>
        <v>-</v>
      </c>
      <c r="BY949" s="105"/>
      <c r="BZ949" s="103"/>
      <c r="CA949" s="106"/>
      <c r="CB949" s="107"/>
      <c r="CC949" s="112"/>
      <c r="CD949" s="106"/>
      <c r="CE949" s="103"/>
      <c r="CF949" s="113"/>
      <c r="CG949" s="114"/>
    </row>
    <row r="950" spans="1:85">
      <c r="A950" s="53" t="str">
        <f t="shared" si="158"/>
        <v>--</v>
      </c>
      <c r="B950" s="47" t="str">
        <f t="shared" si="159"/>
        <v>-</v>
      </c>
      <c r="C950" s="153"/>
      <c r="D950" s="49"/>
      <c r="E950" s="50"/>
      <c r="F950" s="51"/>
      <c r="G950" s="59"/>
      <c r="H950" s="51"/>
      <c r="I950" s="59"/>
      <c r="J950" s="60" t="str">
        <f>IF(ISBLANK(H950),"",IFERROR(VLOOKUP(B950,'Np PL4 Stock'!$A:$D,4,FALSE),""))</f>
        <v/>
      </c>
      <c r="K950" s="61" t="str">
        <f>IF(ISBLANK(H950),"",SUMIF('Np PL4 Stock'!$A:$A,B950,'Np PL4 Stock'!$N:$N))</f>
        <v/>
      </c>
      <c r="L950" s="62" t="str">
        <f>IF(ISBLANK(H950),"",VLOOKUP(LEFT(B950,5),Unit!A:B,2,FALSE))</f>
        <v/>
      </c>
      <c r="M950" s="63" t="str">
        <f>IF(ISBLANK(H950),"",IFERROR(VLOOKUP(B950,'Np PL4 Stock'!$A:$T,20,FALSE),""))</f>
        <v/>
      </c>
      <c r="N950" s="63" t="str">
        <f>IF(ISBLANK(H950),"",IFERROR(VLOOKUP(B950,'Np PL4 Stock'!$A:$U,21,FALSE),""))</f>
        <v/>
      </c>
      <c r="O950" s="62" t="str">
        <f t="shared" si="153"/>
        <v/>
      </c>
      <c r="P950" s="62" t="str">
        <f t="shared" si="151"/>
        <v/>
      </c>
      <c r="Q950" s="67" t="str">
        <f t="shared" si="154"/>
        <v/>
      </c>
      <c r="R950" s="67" t="str">
        <f t="shared" si="152"/>
        <v/>
      </c>
      <c r="S950" s="59"/>
      <c r="T950" s="147"/>
      <c r="U950" s="147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73"/>
      <c r="AG950" s="73"/>
      <c r="AH950" s="73"/>
      <c r="AI950" s="73"/>
      <c r="AJ950" s="73"/>
      <c r="AK950" s="73"/>
      <c r="AL950" s="77" t="str">
        <f>IF(ISBLANK(S950),"",IF(AJ950="Fail","Fail",IF(E950="PL4",IF(AND(T950&gt;STD_01122025!$D$3,U950&lt;STD_01122025!$D$4,OR(AF950="ND",AF950&lt;STD_01122025!$D$7),AH950="ND"),"Pass","Fail"),IF(E950="PL12",IF(AND(S950&lt;STD_01122025!$F$2,T950&gt;STD_01122025!$F$3,U950&lt;STD_01122025!$F$4,V950&gt;STD_01122025!$F$5,X950&gt;STD_01122025!$F$6,OR(AF950="ND",AF950&lt;STD_01122025!$F$7),AH950="ND"),"Pass","Fail"),IF(E950="SuperPL",IF(AND(T950&gt;STD_01122025!$H$3,U950&lt;STD_01122025!$H$4,V950&gt;STD_01122025!$H$5,X950&gt;STD_01122025!$H$6,OR(AF950="ND",AF950&lt;STD_01122025!$H$7),AH950="ND"),"Pass","Fail"),IF(E950="Flight",IF(AND(T950&gt;STD_01122025!$J$3,U950&lt;STD_01122025!$J$4,X950&gt;STD_01122025!$J$6,OR(AF950="ND",AF950&lt;STD_01122025!$J$7),AH950="ND"),"Pass","Fail"),""))))))</f>
        <v/>
      </c>
      <c r="AM950" s="62" t="str">
        <f>IF(ISBLANK(B950),"",IFERROR(IF(VLOOKUP(B950,'Np PL4 Stock'!$A:$J,10,FALSE)="Np4",D950-VLOOKUP(B950,'Np PL4 Stock'!$A:$E,5,FALSE),D950-VLOOKUP(B950,'Np PL4 Stock'!$A:$E,5,FALSE)-1),""))</f>
        <v/>
      </c>
      <c r="AN950" s="147"/>
      <c r="AO950" s="147"/>
      <c r="AP950" s="59"/>
      <c r="AQ950" s="59"/>
      <c r="AR950" s="59"/>
      <c r="AS950" s="59"/>
      <c r="AT950" s="73"/>
      <c r="AU950" s="73"/>
      <c r="AV950" s="73"/>
      <c r="AW950" s="73"/>
      <c r="AX950" s="84"/>
      <c r="AY950" s="59"/>
      <c r="AZ950" s="59"/>
      <c r="BA950" s="59"/>
      <c r="BB950" s="59"/>
      <c r="BC950" s="59"/>
      <c r="BD950" s="59"/>
      <c r="BE950" s="84"/>
      <c r="BF950" s="84"/>
      <c r="BG950" s="84"/>
      <c r="BH950" s="84"/>
      <c r="BI950" s="85"/>
      <c r="BJ950" s="86"/>
      <c r="BK950" s="86"/>
      <c r="BL950" s="86"/>
      <c r="BM950" s="86"/>
      <c r="BN950" s="86"/>
      <c r="BO950" s="59"/>
      <c r="BP950" s="69"/>
      <c r="BQ950" s="92">
        <v>0</v>
      </c>
      <c r="BR950" s="93">
        <v>0</v>
      </c>
      <c r="BS950" s="94" t="str">
        <f t="shared" si="155"/>
        <v/>
      </c>
      <c r="BT950" s="95">
        <v>0</v>
      </c>
      <c r="BU950" s="101" t="str">
        <f t="shared" si="156"/>
        <v/>
      </c>
      <c r="BV950" s="102" t="str">
        <f t="shared" si="160"/>
        <v>-</v>
      </c>
      <c r="BW950" s="103"/>
      <c r="BX950" s="104" t="str">
        <f t="shared" si="157"/>
        <v>-</v>
      </c>
      <c r="BY950" s="105"/>
      <c r="BZ950" s="103"/>
      <c r="CA950" s="106"/>
      <c r="CB950" s="107"/>
      <c r="CC950" s="112"/>
      <c r="CD950" s="106"/>
      <c r="CE950" s="103"/>
      <c r="CF950" s="113"/>
      <c r="CG950" s="114"/>
    </row>
    <row r="951" spans="1:85">
      <c r="A951" s="53" t="str">
        <f t="shared" si="158"/>
        <v>--</v>
      </c>
      <c r="B951" s="47" t="str">
        <f t="shared" si="159"/>
        <v>-</v>
      </c>
      <c r="C951" s="153"/>
      <c r="D951" s="49"/>
      <c r="E951" s="50"/>
      <c r="F951" s="51"/>
      <c r="G951" s="59"/>
      <c r="H951" s="51"/>
      <c r="I951" s="59"/>
      <c r="J951" s="60" t="str">
        <f>IF(ISBLANK(H951),"",IFERROR(VLOOKUP(B951,'Np PL4 Stock'!$A:$D,4,FALSE),""))</f>
        <v/>
      </c>
      <c r="K951" s="61" t="str">
        <f>IF(ISBLANK(H951),"",SUMIF('Np PL4 Stock'!$A:$A,B951,'Np PL4 Stock'!$N:$N))</f>
        <v/>
      </c>
      <c r="L951" s="62" t="str">
        <f>IF(ISBLANK(H951),"",VLOOKUP(LEFT(B951,5),Unit!A:B,2,FALSE))</f>
        <v/>
      </c>
      <c r="M951" s="63" t="str">
        <f>IF(ISBLANK(H951),"",IFERROR(VLOOKUP(B951,'Np PL4 Stock'!$A:$T,20,FALSE),""))</f>
        <v/>
      </c>
      <c r="N951" s="63" t="str">
        <f>IF(ISBLANK(H951),"",IFERROR(VLOOKUP(B951,'Np PL4 Stock'!$A:$U,21,FALSE),""))</f>
        <v/>
      </c>
      <c r="O951" s="62" t="str">
        <f t="shared" si="153"/>
        <v/>
      </c>
      <c r="P951" s="62" t="str">
        <f t="shared" si="151"/>
        <v/>
      </c>
      <c r="Q951" s="67" t="str">
        <f t="shared" si="154"/>
        <v/>
      </c>
      <c r="R951" s="67" t="str">
        <f t="shared" si="152"/>
        <v/>
      </c>
      <c r="S951" s="59"/>
      <c r="T951" s="147"/>
      <c r="U951" s="147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73"/>
      <c r="AG951" s="73"/>
      <c r="AH951" s="73"/>
      <c r="AI951" s="73"/>
      <c r="AJ951" s="73"/>
      <c r="AK951" s="73"/>
      <c r="AL951" s="77" t="str">
        <f>IF(ISBLANK(S951),"",IF(AJ951="Fail","Fail",IF(E951="PL4",IF(AND(T951&gt;STD_01122025!$D$3,U951&lt;STD_01122025!$D$4,OR(AF951="ND",AF951&lt;STD_01122025!$D$7),AH951="ND"),"Pass","Fail"),IF(E951="PL12",IF(AND(S951&lt;STD_01122025!$F$2,T951&gt;STD_01122025!$F$3,U951&lt;STD_01122025!$F$4,V951&gt;STD_01122025!$F$5,X951&gt;STD_01122025!$F$6,OR(AF951="ND",AF951&lt;STD_01122025!$F$7),AH951="ND"),"Pass","Fail"),IF(E951="SuperPL",IF(AND(T951&gt;STD_01122025!$H$3,U951&lt;STD_01122025!$H$4,V951&gt;STD_01122025!$H$5,X951&gt;STD_01122025!$H$6,OR(AF951="ND",AF951&lt;STD_01122025!$H$7),AH951="ND"),"Pass","Fail"),IF(E951="Flight",IF(AND(T951&gt;STD_01122025!$J$3,U951&lt;STD_01122025!$J$4,X951&gt;STD_01122025!$J$6,OR(AF951="ND",AF951&lt;STD_01122025!$J$7),AH951="ND"),"Pass","Fail"),""))))))</f>
        <v/>
      </c>
      <c r="AM951" s="62" t="str">
        <f>IF(ISBLANK(B951),"",IFERROR(IF(VLOOKUP(B951,'Np PL4 Stock'!$A:$J,10,FALSE)="Np4",D951-VLOOKUP(B951,'Np PL4 Stock'!$A:$E,5,FALSE),D951-VLOOKUP(B951,'Np PL4 Stock'!$A:$E,5,FALSE)-1),""))</f>
        <v/>
      </c>
      <c r="AN951" s="147"/>
      <c r="AO951" s="147"/>
      <c r="AP951" s="59"/>
      <c r="AQ951" s="59"/>
      <c r="AR951" s="59"/>
      <c r="AS951" s="59"/>
      <c r="AT951" s="73"/>
      <c r="AU951" s="73"/>
      <c r="AV951" s="73"/>
      <c r="AW951" s="73"/>
      <c r="AX951" s="84"/>
      <c r="AY951" s="59"/>
      <c r="AZ951" s="59"/>
      <c r="BA951" s="59"/>
      <c r="BB951" s="59"/>
      <c r="BC951" s="59"/>
      <c r="BD951" s="59"/>
      <c r="BE951" s="84"/>
      <c r="BF951" s="84"/>
      <c r="BG951" s="84"/>
      <c r="BH951" s="84"/>
      <c r="BI951" s="85"/>
      <c r="BJ951" s="86"/>
      <c r="BK951" s="86"/>
      <c r="BL951" s="86"/>
      <c r="BM951" s="86"/>
      <c r="BN951" s="86"/>
      <c r="BO951" s="59"/>
      <c r="BP951" s="69"/>
      <c r="BQ951" s="92">
        <v>0</v>
      </c>
      <c r="BR951" s="93">
        <v>0</v>
      </c>
      <c r="BS951" s="94" t="str">
        <f t="shared" si="155"/>
        <v/>
      </c>
      <c r="BT951" s="95">
        <v>0</v>
      </c>
      <c r="BU951" s="101" t="str">
        <f t="shared" si="156"/>
        <v/>
      </c>
      <c r="BV951" s="102" t="str">
        <f t="shared" si="160"/>
        <v>-</v>
      </c>
      <c r="BW951" s="103"/>
      <c r="BX951" s="104" t="str">
        <f t="shared" si="157"/>
        <v>-</v>
      </c>
      <c r="BY951" s="105"/>
      <c r="BZ951" s="103"/>
      <c r="CA951" s="106"/>
      <c r="CB951" s="107"/>
      <c r="CC951" s="112"/>
      <c r="CD951" s="106"/>
      <c r="CE951" s="103"/>
      <c r="CF951" s="113"/>
      <c r="CG951" s="114"/>
    </row>
    <row r="952" spans="1:85">
      <c r="A952" s="53" t="str">
        <f t="shared" si="158"/>
        <v>--</v>
      </c>
      <c r="B952" s="47" t="str">
        <f t="shared" si="159"/>
        <v>-</v>
      </c>
      <c r="C952" s="153"/>
      <c r="D952" s="49"/>
      <c r="E952" s="50"/>
      <c r="F952" s="51"/>
      <c r="G952" s="59"/>
      <c r="H952" s="51"/>
      <c r="I952" s="59"/>
      <c r="J952" s="60" t="str">
        <f>IF(ISBLANK(H952),"",IFERROR(VLOOKUP(B952,'Np PL4 Stock'!$A:$D,4,FALSE),""))</f>
        <v/>
      </c>
      <c r="K952" s="61" t="str">
        <f>IF(ISBLANK(H952),"",SUMIF('Np PL4 Stock'!$A:$A,B952,'Np PL4 Stock'!$N:$N))</f>
        <v/>
      </c>
      <c r="L952" s="62" t="str">
        <f>IF(ISBLANK(H952),"",VLOOKUP(LEFT(B952,5),Unit!A:B,2,FALSE))</f>
        <v/>
      </c>
      <c r="M952" s="63" t="str">
        <f>IF(ISBLANK(H952),"",IFERROR(VLOOKUP(B952,'Np PL4 Stock'!$A:$T,20,FALSE),""))</f>
        <v/>
      </c>
      <c r="N952" s="63" t="str">
        <f>IF(ISBLANK(H952),"",IFERROR(VLOOKUP(B952,'Np PL4 Stock'!$A:$U,21,FALSE),""))</f>
        <v/>
      </c>
      <c r="O952" s="62" t="str">
        <f t="shared" si="153"/>
        <v/>
      </c>
      <c r="P952" s="62" t="str">
        <f t="shared" si="151"/>
        <v/>
      </c>
      <c r="Q952" s="67" t="str">
        <f t="shared" si="154"/>
        <v/>
      </c>
      <c r="R952" s="67" t="str">
        <f t="shared" si="152"/>
        <v/>
      </c>
      <c r="S952" s="59"/>
      <c r="T952" s="147"/>
      <c r="U952" s="147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73"/>
      <c r="AG952" s="73"/>
      <c r="AH952" s="73"/>
      <c r="AI952" s="73"/>
      <c r="AJ952" s="73"/>
      <c r="AK952" s="73"/>
      <c r="AL952" s="77" t="str">
        <f>IF(ISBLANK(S952),"",IF(AJ952="Fail","Fail",IF(E952="PL4",IF(AND(T952&gt;STD_01122025!$D$3,U952&lt;STD_01122025!$D$4,OR(AF952="ND",AF952&lt;STD_01122025!$D$7),AH952="ND"),"Pass","Fail"),IF(E952="PL12",IF(AND(S952&lt;STD_01122025!$F$2,T952&gt;STD_01122025!$F$3,U952&lt;STD_01122025!$F$4,V952&gt;STD_01122025!$F$5,X952&gt;STD_01122025!$F$6,OR(AF952="ND",AF952&lt;STD_01122025!$F$7),AH952="ND"),"Pass","Fail"),IF(E952="SuperPL",IF(AND(T952&gt;STD_01122025!$H$3,U952&lt;STD_01122025!$H$4,V952&gt;STD_01122025!$H$5,X952&gt;STD_01122025!$H$6,OR(AF952="ND",AF952&lt;STD_01122025!$H$7),AH952="ND"),"Pass","Fail"),IF(E952="Flight",IF(AND(T952&gt;STD_01122025!$J$3,U952&lt;STD_01122025!$J$4,X952&gt;STD_01122025!$J$6,OR(AF952="ND",AF952&lt;STD_01122025!$J$7),AH952="ND"),"Pass","Fail"),""))))))</f>
        <v/>
      </c>
      <c r="AM952" s="62" t="str">
        <f>IF(ISBLANK(B952),"",IFERROR(IF(VLOOKUP(B952,'Np PL4 Stock'!$A:$J,10,FALSE)="Np4",D952-VLOOKUP(B952,'Np PL4 Stock'!$A:$E,5,FALSE),D952-VLOOKUP(B952,'Np PL4 Stock'!$A:$E,5,FALSE)-1),""))</f>
        <v/>
      </c>
      <c r="AN952" s="147"/>
      <c r="AO952" s="147"/>
      <c r="AP952" s="59"/>
      <c r="AQ952" s="59"/>
      <c r="AR952" s="59"/>
      <c r="AS952" s="59"/>
      <c r="AT952" s="73"/>
      <c r="AU952" s="73"/>
      <c r="AV952" s="73"/>
      <c r="AW952" s="73"/>
      <c r="AX952" s="84"/>
      <c r="AY952" s="59"/>
      <c r="AZ952" s="59"/>
      <c r="BA952" s="59"/>
      <c r="BB952" s="59"/>
      <c r="BC952" s="59"/>
      <c r="BD952" s="59"/>
      <c r="BE952" s="84"/>
      <c r="BF952" s="84"/>
      <c r="BG952" s="84"/>
      <c r="BH952" s="84"/>
      <c r="BI952" s="85"/>
      <c r="BJ952" s="86"/>
      <c r="BK952" s="86"/>
      <c r="BL952" s="86"/>
      <c r="BM952" s="86"/>
      <c r="BN952" s="86"/>
      <c r="BO952" s="59"/>
      <c r="BP952" s="69"/>
      <c r="BQ952" s="92">
        <v>0</v>
      </c>
      <c r="BR952" s="93">
        <v>0</v>
      </c>
      <c r="BS952" s="94" t="str">
        <f t="shared" si="155"/>
        <v/>
      </c>
      <c r="BT952" s="95">
        <v>0</v>
      </c>
      <c r="BU952" s="101" t="str">
        <f t="shared" si="156"/>
        <v/>
      </c>
      <c r="BV952" s="102" t="str">
        <f t="shared" si="160"/>
        <v>-</v>
      </c>
      <c r="BW952" s="103"/>
      <c r="BX952" s="104" t="str">
        <f t="shared" si="157"/>
        <v>-</v>
      </c>
      <c r="BY952" s="105"/>
      <c r="BZ952" s="103"/>
      <c r="CA952" s="106"/>
      <c r="CB952" s="107"/>
      <c r="CC952" s="112"/>
      <c r="CD952" s="106"/>
      <c r="CE952" s="103"/>
      <c r="CF952" s="113"/>
      <c r="CG952" s="114"/>
    </row>
    <row r="953" ht="15" spans="1:85">
      <c r="A953" s="53" t="str">
        <f t="shared" si="158"/>
        <v>--</v>
      </c>
      <c r="B953" s="47" t="str">
        <f t="shared" si="159"/>
        <v>-</v>
      </c>
      <c r="C953" s="153"/>
      <c r="D953" s="49"/>
      <c r="E953" s="50"/>
      <c r="F953" s="51"/>
      <c r="G953" s="59"/>
      <c r="H953" s="51"/>
      <c r="I953" s="59"/>
      <c r="J953" s="60" t="str">
        <f>IF(ISBLANK(H953),"",IFERROR(VLOOKUP(B953,'Np PL4 Stock'!$A:$D,4,FALSE),""))</f>
        <v/>
      </c>
      <c r="K953" s="61" t="str">
        <f>IF(ISBLANK(H953),"",SUMIF('Np PL4 Stock'!$A:$A,B953,'Np PL4 Stock'!$N:$N))</f>
        <v/>
      </c>
      <c r="L953" s="62" t="str">
        <f>IF(ISBLANK(H953),"",VLOOKUP(LEFT(B953,5),Unit!A:B,2,FALSE))</f>
        <v/>
      </c>
      <c r="M953" s="63" t="str">
        <f>IF(ISBLANK(H953),"",IFERROR(VLOOKUP(B953,'Np PL4 Stock'!$A:$T,20,FALSE),""))</f>
        <v/>
      </c>
      <c r="N953" s="63" t="str">
        <f>IF(ISBLANK(H953),"",IFERROR(VLOOKUP(B953,'Np PL4 Stock'!$A:$U,21,FALSE),""))</f>
        <v/>
      </c>
      <c r="O953" s="62" t="str">
        <f t="shared" si="153"/>
        <v/>
      </c>
      <c r="P953" s="62" t="str">
        <f t="shared" si="151"/>
        <v/>
      </c>
      <c r="Q953" s="67" t="str">
        <f t="shared" si="154"/>
        <v/>
      </c>
      <c r="R953" s="67" t="str">
        <f t="shared" si="152"/>
        <v/>
      </c>
      <c r="S953" s="59"/>
      <c r="T953" s="147"/>
      <c r="U953" s="147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73"/>
      <c r="AG953" s="73"/>
      <c r="AH953" s="73"/>
      <c r="AI953" s="73"/>
      <c r="AJ953" s="73"/>
      <c r="AK953" s="73"/>
      <c r="AL953" s="77" t="str">
        <f>IF(ISBLANK(S953),"",IF(AJ953="Fail","Fail",IF(E953="PL4",IF(AND(T953&gt;STD_01122025!$D$3,U953&lt;STD_01122025!$D$4,OR(AF953="ND",AF953&lt;STD_01122025!$D$7),AH953="ND"),"Pass","Fail"),IF(E953="PL12",IF(AND(S953&lt;STD_01122025!$F$2,T953&gt;STD_01122025!$F$3,U953&lt;STD_01122025!$F$4,V953&gt;STD_01122025!$F$5,X953&gt;STD_01122025!$F$6,OR(AF953="ND",AF953&lt;STD_01122025!$F$7),AH953="ND"),"Pass","Fail"),IF(E953="SuperPL",IF(AND(T953&gt;STD_01122025!$H$3,U953&lt;STD_01122025!$H$4,V953&gt;STD_01122025!$H$5,X953&gt;STD_01122025!$H$6,OR(AF953="ND",AF953&lt;STD_01122025!$H$7),AH953="ND"),"Pass","Fail"),IF(E953="Flight",IF(AND(T953&gt;STD_01122025!$J$3,U953&lt;STD_01122025!$J$4,X953&gt;STD_01122025!$J$6,OR(AF953="ND",AF953&lt;STD_01122025!$J$7),AH953="ND"),"Pass","Fail"),""))))))</f>
        <v/>
      </c>
      <c r="AM953" s="62" t="str">
        <f>IF(ISBLANK(B953),"",IFERROR(IF(VLOOKUP(B953,'Np PL4 Stock'!$A:$J,10,FALSE)="Np4",D953-VLOOKUP(B953,'Np PL4 Stock'!$A:$E,5,FALSE),D953-VLOOKUP(B953,'Np PL4 Stock'!$A:$E,5,FALSE)-1),""))</f>
        <v/>
      </c>
      <c r="AN953" s="147"/>
      <c r="AO953" s="147"/>
      <c r="AP953" s="59"/>
      <c r="AQ953" s="59"/>
      <c r="AR953" s="59"/>
      <c r="AS953" s="59"/>
      <c r="AT953" s="73"/>
      <c r="AU953" s="73"/>
      <c r="AV953" s="73"/>
      <c r="AW953" s="73"/>
      <c r="AX953" s="84"/>
      <c r="AY953" s="59"/>
      <c r="AZ953" s="59"/>
      <c r="BA953" s="59"/>
      <c r="BB953" s="59"/>
      <c r="BC953" s="59"/>
      <c r="BD953" s="59"/>
      <c r="BE953" s="84"/>
      <c r="BF953" s="84"/>
      <c r="BG953" s="84"/>
      <c r="BH953" s="84"/>
      <c r="BI953" s="85"/>
      <c r="BJ953" s="86"/>
      <c r="BK953" s="86"/>
      <c r="BL953" s="86"/>
      <c r="BM953" s="86"/>
      <c r="BN953" s="86"/>
      <c r="BO953" s="59"/>
      <c r="BP953" s="69"/>
      <c r="BQ953" s="92">
        <v>0</v>
      </c>
      <c r="BR953" s="93">
        <v>0</v>
      </c>
      <c r="BS953" s="94" t="str">
        <f t="shared" si="155"/>
        <v/>
      </c>
      <c r="BT953" s="95">
        <v>0</v>
      </c>
      <c r="BU953" s="101" t="str">
        <f t="shared" si="156"/>
        <v/>
      </c>
      <c r="BV953" s="102" t="str">
        <f t="shared" si="160"/>
        <v>-</v>
      </c>
      <c r="BW953" s="103"/>
      <c r="BX953" s="104" t="str">
        <f t="shared" si="157"/>
        <v>-</v>
      </c>
      <c r="BY953" s="105"/>
      <c r="BZ953" s="103"/>
      <c r="CA953" s="106"/>
      <c r="CB953" s="193"/>
      <c r="CC953" s="112"/>
      <c r="CD953" s="106"/>
      <c r="CE953" s="103"/>
      <c r="CF953" s="194"/>
      <c r="CG953" s="114"/>
    </row>
    <row r="954" spans="1:85">
      <c r="A954" s="53" t="str">
        <f t="shared" si="158"/>
        <v>--</v>
      </c>
      <c r="B954" s="47" t="str">
        <f t="shared" si="159"/>
        <v>-</v>
      </c>
      <c r="C954" s="153"/>
      <c r="D954" s="49"/>
      <c r="E954" s="50"/>
      <c r="F954" s="51"/>
      <c r="G954" s="59"/>
      <c r="H954" s="51"/>
      <c r="I954" s="59"/>
      <c r="J954" s="60" t="str">
        <f>IF(ISBLANK(H954),"",IFERROR(VLOOKUP(B954,'Np PL4 Stock'!$A:$D,4,FALSE),""))</f>
        <v/>
      </c>
      <c r="K954" s="61" t="str">
        <f>IF(ISBLANK(H954),"",SUMIF('Np PL4 Stock'!$A:$A,B954,'Np PL4 Stock'!$N:$N))</f>
        <v/>
      </c>
      <c r="L954" s="62" t="str">
        <f>IF(ISBLANK(H954),"",VLOOKUP(LEFT(B954,5),Unit!A:B,2,FALSE))</f>
        <v/>
      </c>
      <c r="M954" s="63" t="str">
        <f>IF(ISBLANK(H954),"",IFERROR(VLOOKUP(B954,'Np PL4 Stock'!$A:$T,20,FALSE),""))</f>
        <v/>
      </c>
      <c r="N954" s="63" t="str">
        <f>IF(ISBLANK(H954),"",IFERROR(VLOOKUP(B954,'Np PL4 Stock'!$A:$U,21,FALSE),""))</f>
        <v/>
      </c>
      <c r="O954" s="62" t="str">
        <f t="shared" si="153"/>
        <v/>
      </c>
      <c r="P954" s="62" t="str">
        <f t="shared" si="151"/>
        <v/>
      </c>
      <c r="Q954" s="67" t="str">
        <f t="shared" si="154"/>
        <v/>
      </c>
      <c r="R954" s="67" t="str">
        <f t="shared" si="152"/>
        <v/>
      </c>
      <c r="S954" s="59"/>
      <c r="T954" s="147"/>
      <c r="U954" s="147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73"/>
      <c r="AG954" s="73"/>
      <c r="AH954" s="73"/>
      <c r="AI954" s="73"/>
      <c r="AJ954" s="73"/>
      <c r="AK954" s="73"/>
      <c r="AL954" s="77" t="str">
        <f>IF(ISBLANK(S954),"",IF(AJ954="Fail","Fail",IF(E954="PL4",IF(AND(T954&gt;STD_01122025!$D$3,U954&lt;STD_01122025!$D$4,OR(AF954="ND",AF954&lt;STD_01122025!$D$7),AH954="ND"),"Pass","Fail"),IF(E954="PL12",IF(AND(S954&lt;STD_01122025!$F$2,T954&gt;STD_01122025!$F$3,U954&lt;STD_01122025!$F$4,V954&gt;STD_01122025!$F$5,X954&gt;STD_01122025!$F$6,OR(AF954="ND",AF954&lt;STD_01122025!$F$7),AH954="ND"),"Pass","Fail"),IF(E954="SuperPL",IF(AND(T954&gt;STD_01122025!$H$3,U954&lt;STD_01122025!$H$4,V954&gt;STD_01122025!$H$5,X954&gt;STD_01122025!$H$6,OR(AF954="ND",AF954&lt;STD_01122025!$H$7),AH954="ND"),"Pass","Fail"),IF(E954="Flight",IF(AND(T954&gt;STD_01122025!$J$3,U954&lt;STD_01122025!$J$4,X954&gt;STD_01122025!$J$6,OR(AF954="ND",AF954&lt;STD_01122025!$J$7),AH954="ND"),"Pass","Fail"),""))))))</f>
        <v/>
      </c>
      <c r="AM954" s="62" t="str">
        <f>IF(ISBLANK(B954),"",IFERROR(IF(VLOOKUP(B954,'Np PL4 Stock'!$A:$J,10,FALSE)="Np4",D954-VLOOKUP(B954,'Np PL4 Stock'!$A:$E,5,FALSE),D954-VLOOKUP(B954,'Np PL4 Stock'!$A:$E,5,FALSE)-1),""))</f>
        <v/>
      </c>
      <c r="AN954" s="147"/>
      <c r="AO954" s="147"/>
      <c r="AP954" s="59"/>
      <c r="AQ954" s="59"/>
      <c r="AR954" s="59"/>
      <c r="AS954" s="59"/>
      <c r="AT954" s="73"/>
      <c r="AU954" s="73"/>
      <c r="AV954" s="73"/>
      <c r="AW954" s="73"/>
      <c r="AX954" s="84"/>
      <c r="AY954" s="59"/>
      <c r="AZ954" s="59"/>
      <c r="BA954" s="59"/>
      <c r="BB954" s="59"/>
      <c r="BC954" s="59"/>
      <c r="BD954" s="59"/>
      <c r="BE954" s="84"/>
      <c r="BF954" s="84"/>
      <c r="BG954" s="84"/>
      <c r="BH954" s="84"/>
      <c r="BI954" s="85"/>
      <c r="BJ954" s="86"/>
      <c r="BK954" s="86"/>
      <c r="BL954" s="86"/>
      <c r="BM954" s="86"/>
      <c r="BN954" s="86"/>
      <c r="BO954" s="59"/>
      <c r="BP954" s="69"/>
      <c r="BQ954" s="92">
        <v>0</v>
      </c>
      <c r="BR954" s="93">
        <v>0</v>
      </c>
      <c r="BS954" s="94" t="str">
        <f t="shared" si="155"/>
        <v/>
      </c>
      <c r="BT954" s="95">
        <v>0</v>
      </c>
      <c r="BU954" s="101" t="str">
        <f t="shared" si="156"/>
        <v/>
      </c>
      <c r="BV954" s="102" t="str">
        <f t="shared" si="160"/>
        <v>-</v>
      </c>
      <c r="BW954" s="103"/>
      <c r="BX954" s="104" t="str">
        <f t="shared" si="157"/>
        <v>-</v>
      </c>
      <c r="BY954" s="105"/>
      <c r="BZ954" s="103"/>
      <c r="CA954" s="106"/>
      <c r="CB954" s="107"/>
      <c r="CC954" s="112"/>
      <c r="CD954" s="106"/>
      <c r="CE954" s="103"/>
      <c r="CF954" s="113"/>
      <c r="CG954" s="114"/>
    </row>
    <row r="955" spans="1:85">
      <c r="A955" s="53" t="str">
        <f t="shared" si="158"/>
        <v>--</v>
      </c>
      <c r="B955" s="47" t="str">
        <f t="shared" si="159"/>
        <v>-</v>
      </c>
      <c r="C955" s="153"/>
      <c r="D955" s="49"/>
      <c r="E955" s="50"/>
      <c r="F955" s="51"/>
      <c r="G955" s="59"/>
      <c r="H955" s="51"/>
      <c r="I955" s="59"/>
      <c r="J955" s="60" t="str">
        <f>IF(ISBLANK(H955),"",IFERROR(VLOOKUP(B955,'Np PL4 Stock'!$A:$D,4,FALSE),""))</f>
        <v/>
      </c>
      <c r="K955" s="61" t="str">
        <f>IF(ISBLANK(H955),"",SUMIF('Np PL4 Stock'!$A:$A,B955,'Np PL4 Stock'!$N:$N))</f>
        <v/>
      </c>
      <c r="L955" s="62" t="str">
        <f>IF(ISBLANK(H955),"",VLOOKUP(LEFT(B955,5),Unit!A:B,2,FALSE))</f>
        <v/>
      </c>
      <c r="M955" s="63" t="str">
        <f>IF(ISBLANK(H955),"",IFERROR(VLOOKUP(B955,'Np PL4 Stock'!$A:$T,20,FALSE),""))</f>
        <v/>
      </c>
      <c r="N955" s="63" t="str">
        <f>IF(ISBLANK(H955),"",IFERROR(VLOOKUP(B955,'Np PL4 Stock'!$A:$U,21,FALSE),""))</f>
        <v/>
      </c>
      <c r="O955" s="62" t="str">
        <f t="shared" si="153"/>
        <v/>
      </c>
      <c r="P955" s="62" t="str">
        <f t="shared" si="151"/>
        <v/>
      </c>
      <c r="Q955" s="67" t="str">
        <f t="shared" si="154"/>
        <v/>
      </c>
      <c r="R955" s="67" t="str">
        <f t="shared" si="152"/>
        <v/>
      </c>
      <c r="S955" s="59"/>
      <c r="T955" s="147"/>
      <c r="U955" s="147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73"/>
      <c r="AG955" s="73"/>
      <c r="AH955" s="73"/>
      <c r="AI955" s="73"/>
      <c r="AJ955" s="73"/>
      <c r="AK955" s="73"/>
      <c r="AL955" s="77" t="str">
        <f>IF(ISBLANK(S955),"",IF(AJ955="Fail","Fail",IF(E955="PL4",IF(AND(T955&gt;STD_01122025!$D$3,U955&lt;STD_01122025!$D$4,OR(AF955="ND",AF955&lt;STD_01122025!$D$7),AH955="ND"),"Pass","Fail"),IF(E955="PL12",IF(AND(S955&lt;STD_01122025!$F$2,T955&gt;STD_01122025!$F$3,U955&lt;STD_01122025!$F$4,V955&gt;STD_01122025!$F$5,X955&gt;STD_01122025!$F$6,OR(AF955="ND",AF955&lt;STD_01122025!$F$7),AH955="ND"),"Pass","Fail"),IF(E955="SuperPL",IF(AND(T955&gt;STD_01122025!$H$3,U955&lt;STD_01122025!$H$4,V955&gt;STD_01122025!$H$5,X955&gt;STD_01122025!$H$6,OR(AF955="ND",AF955&lt;STD_01122025!$H$7),AH955="ND"),"Pass","Fail"),IF(E955="Flight",IF(AND(T955&gt;STD_01122025!$J$3,U955&lt;STD_01122025!$J$4,X955&gt;STD_01122025!$J$6,OR(AF955="ND",AF955&lt;STD_01122025!$J$7),AH955="ND"),"Pass","Fail"),""))))))</f>
        <v/>
      </c>
      <c r="AM955" s="62" t="str">
        <f>IF(ISBLANK(B955),"",IFERROR(IF(VLOOKUP(B955,'Np PL4 Stock'!$A:$J,10,FALSE)="Np4",D955-VLOOKUP(B955,'Np PL4 Stock'!$A:$E,5,FALSE),D955-VLOOKUP(B955,'Np PL4 Stock'!$A:$E,5,FALSE)-1),""))</f>
        <v/>
      </c>
      <c r="AN955" s="147"/>
      <c r="AO955" s="147"/>
      <c r="AP955" s="59"/>
      <c r="AQ955" s="59"/>
      <c r="AR955" s="59"/>
      <c r="AS955" s="59"/>
      <c r="AT955" s="73"/>
      <c r="AU955" s="73"/>
      <c r="AV955" s="73"/>
      <c r="AW955" s="73"/>
      <c r="AX955" s="84"/>
      <c r="AY955" s="59"/>
      <c r="AZ955" s="59"/>
      <c r="BA955" s="59"/>
      <c r="BB955" s="59"/>
      <c r="BC955" s="59"/>
      <c r="BD955" s="59"/>
      <c r="BE955" s="84"/>
      <c r="BF955" s="84"/>
      <c r="BG955" s="84"/>
      <c r="BH955" s="84"/>
      <c r="BI955" s="85"/>
      <c r="BJ955" s="86"/>
      <c r="BK955" s="86"/>
      <c r="BL955" s="86"/>
      <c r="BM955" s="86"/>
      <c r="BN955" s="86"/>
      <c r="BO955" s="59"/>
      <c r="BP955" s="69"/>
      <c r="BQ955" s="92">
        <v>0</v>
      </c>
      <c r="BR955" s="93">
        <v>0</v>
      </c>
      <c r="BS955" s="94" t="str">
        <f t="shared" si="155"/>
        <v/>
      </c>
      <c r="BT955" s="95">
        <v>0</v>
      </c>
      <c r="BU955" s="101" t="str">
        <f t="shared" si="156"/>
        <v/>
      </c>
      <c r="BV955" s="102" t="str">
        <f t="shared" si="160"/>
        <v>-</v>
      </c>
      <c r="BW955" s="103"/>
      <c r="BX955" s="104" t="str">
        <f t="shared" si="157"/>
        <v>-</v>
      </c>
      <c r="BY955" s="105"/>
      <c r="BZ955" s="103"/>
      <c r="CA955" s="106"/>
      <c r="CB955" s="107"/>
      <c r="CC955" s="112"/>
      <c r="CD955" s="106"/>
      <c r="CE955" s="103"/>
      <c r="CF955" s="113"/>
      <c r="CG955" s="114"/>
    </row>
    <row r="956" spans="1:85">
      <c r="A956" s="53" t="str">
        <f t="shared" si="158"/>
        <v>--</v>
      </c>
      <c r="B956" s="47" t="str">
        <f t="shared" si="159"/>
        <v>-</v>
      </c>
      <c r="C956" s="153"/>
      <c r="D956" s="49"/>
      <c r="E956" s="50"/>
      <c r="F956" s="51"/>
      <c r="G956" s="59"/>
      <c r="H956" s="51"/>
      <c r="I956" s="59"/>
      <c r="J956" s="60" t="str">
        <f>IF(ISBLANK(H956),"",IFERROR(VLOOKUP(B956,'Np PL4 Stock'!$A:$D,4,FALSE),""))</f>
        <v/>
      </c>
      <c r="K956" s="61" t="str">
        <f>IF(ISBLANK(H956),"",SUMIF('Np PL4 Stock'!$A:$A,B956,'Np PL4 Stock'!$N:$N))</f>
        <v/>
      </c>
      <c r="L956" s="62" t="str">
        <f>IF(ISBLANK(H956),"",VLOOKUP(LEFT(B956,5),Unit!A:B,2,FALSE))</f>
        <v/>
      </c>
      <c r="M956" s="63" t="str">
        <f>IF(ISBLANK(H956),"",IFERROR(VLOOKUP(B956,'Np PL4 Stock'!$A:$T,20,FALSE),""))</f>
        <v/>
      </c>
      <c r="N956" s="63" t="str">
        <f>IF(ISBLANK(H956),"",IFERROR(VLOOKUP(B956,'Np PL4 Stock'!$A:$U,21,FALSE),""))</f>
        <v/>
      </c>
      <c r="O956" s="62" t="str">
        <f t="shared" si="153"/>
        <v/>
      </c>
      <c r="P956" s="62" t="str">
        <f t="shared" si="151"/>
        <v/>
      </c>
      <c r="Q956" s="67" t="str">
        <f t="shared" si="154"/>
        <v/>
      </c>
      <c r="R956" s="67" t="str">
        <f t="shared" si="152"/>
        <v/>
      </c>
      <c r="S956" s="59"/>
      <c r="T956" s="147"/>
      <c r="U956" s="147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73"/>
      <c r="AG956" s="73"/>
      <c r="AH956" s="73"/>
      <c r="AI956" s="73"/>
      <c r="AJ956" s="73"/>
      <c r="AK956" s="73"/>
      <c r="AL956" s="77" t="str">
        <f>IF(ISBLANK(S956),"",IF(AJ956="Fail","Fail",IF(E956="PL4",IF(AND(T956&gt;STD_01122025!$D$3,U956&lt;STD_01122025!$D$4,OR(AF956="ND",AF956&lt;STD_01122025!$D$7),AH956="ND"),"Pass","Fail"),IF(E956="PL12",IF(AND(S956&lt;STD_01122025!$F$2,T956&gt;STD_01122025!$F$3,U956&lt;STD_01122025!$F$4,V956&gt;STD_01122025!$F$5,X956&gt;STD_01122025!$F$6,OR(AF956="ND",AF956&lt;STD_01122025!$F$7),AH956="ND"),"Pass","Fail"),IF(E956="SuperPL",IF(AND(T956&gt;STD_01122025!$H$3,U956&lt;STD_01122025!$H$4,V956&gt;STD_01122025!$H$5,X956&gt;STD_01122025!$H$6,OR(AF956="ND",AF956&lt;STD_01122025!$H$7),AH956="ND"),"Pass","Fail"),IF(E956="Flight",IF(AND(T956&gt;STD_01122025!$J$3,U956&lt;STD_01122025!$J$4,X956&gt;STD_01122025!$J$6,OR(AF956="ND",AF956&lt;STD_01122025!$J$7),AH956="ND"),"Pass","Fail"),""))))))</f>
        <v/>
      </c>
      <c r="AM956" s="62" t="str">
        <f>IF(ISBLANK(B956),"",IFERROR(IF(VLOOKUP(B956,'Np PL4 Stock'!$A:$J,10,FALSE)="Np4",D956-VLOOKUP(B956,'Np PL4 Stock'!$A:$E,5,FALSE),D956-VLOOKUP(B956,'Np PL4 Stock'!$A:$E,5,FALSE)-1),""))</f>
        <v/>
      </c>
      <c r="AN956" s="147"/>
      <c r="AO956" s="147"/>
      <c r="AP956" s="59"/>
      <c r="AQ956" s="59"/>
      <c r="AR956" s="59"/>
      <c r="AS956" s="59"/>
      <c r="AT956" s="73"/>
      <c r="AU956" s="73"/>
      <c r="AV956" s="73"/>
      <c r="AW956" s="73"/>
      <c r="AX956" s="84"/>
      <c r="AY956" s="59"/>
      <c r="AZ956" s="59"/>
      <c r="BA956" s="59"/>
      <c r="BB956" s="59"/>
      <c r="BC956" s="59"/>
      <c r="BD956" s="59"/>
      <c r="BE956" s="84"/>
      <c r="BF956" s="84"/>
      <c r="BG956" s="84"/>
      <c r="BH956" s="84"/>
      <c r="BI956" s="85"/>
      <c r="BJ956" s="86"/>
      <c r="BK956" s="86"/>
      <c r="BL956" s="86"/>
      <c r="BM956" s="86"/>
      <c r="BN956" s="86"/>
      <c r="BO956" s="59"/>
      <c r="BP956" s="69"/>
      <c r="BQ956" s="92">
        <v>0</v>
      </c>
      <c r="BR956" s="93">
        <v>0</v>
      </c>
      <c r="BS956" s="94" t="str">
        <f t="shared" si="155"/>
        <v/>
      </c>
      <c r="BT956" s="95">
        <v>0</v>
      </c>
      <c r="BU956" s="101" t="str">
        <f t="shared" si="156"/>
        <v/>
      </c>
      <c r="BV956" s="102" t="str">
        <f t="shared" si="160"/>
        <v>-</v>
      </c>
      <c r="BW956" s="103"/>
      <c r="BX956" s="104" t="str">
        <f t="shared" si="157"/>
        <v>-</v>
      </c>
      <c r="BY956" s="105"/>
      <c r="BZ956" s="103"/>
      <c r="CA956" s="106"/>
      <c r="CB956" s="107"/>
      <c r="CC956" s="112"/>
      <c r="CD956" s="106"/>
      <c r="CE956" s="103"/>
      <c r="CF956" s="113"/>
      <c r="CG956" s="114"/>
    </row>
    <row r="957" spans="1:85">
      <c r="A957" s="53" t="str">
        <f t="shared" si="158"/>
        <v>--</v>
      </c>
      <c r="B957" s="47" t="str">
        <f t="shared" si="159"/>
        <v>-</v>
      </c>
      <c r="C957" s="153"/>
      <c r="D957" s="49"/>
      <c r="E957" s="50"/>
      <c r="F957" s="51"/>
      <c r="G957" s="59"/>
      <c r="H957" s="51"/>
      <c r="I957" s="59"/>
      <c r="J957" s="60" t="str">
        <f>IF(ISBLANK(H957),"",IFERROR(VLOOKUP(B957,'Np PL4 Stock'!$A:$D,4,FALSE),""))</f>
        <v/>
      </c>
      <c r="K957" s="61" t="str">
        <f>IF(ISBLANK(H957),"",SUMIF('Np PL4 Stock'!$A:$A,B957,'Np PL4 Stock'!$N:$N))</f>
        <v/>
      </c>
      <c r="L957" s="62" t="str">
        <f>IF(ISBLANK(H957),"",VLOOKUP(LEFT(B957,5),Unit!A:B,2,FALSE))</f>
        <v/>
      </c>
      <c r="M957" s="63" t="str">
        <f>IF(ISBLANK(H957),"",IFERROR(VLOOKUP(B957,'Np PL4 Stock'!$A:$T,20,FALSE),""))</f>
        <v/>
      </c>
      <c r="N957" s="63" t="str">
        <f>IF(ISBLANK(H957),"",IFERROR(VLOOKUP(B957,'Np PL4 Stock'!$A:$U,21,FALSE),""))</f>
        <v/>
      </c>
      <c r="O957" s="62" t="str">
        <f t="shared" si="153"/>
        <v/>
      </c>
      <c r="P957" s="62" t="str">
        <f t="shared" si="151"/>
        <v/>
      </c>
      <c r="Q957" s="67" t="str">
        <f t="shared" si="154"/>
        <v/>
      </c>
      <c r="R957" s="67" t="str">
        <f t="shared" si="152"/>
        <v/>
      </c>
      <c r="S957" s="59"/>
      <c r="T957" s="147"/>
      <c r="U957" s="147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73"/>
      <c r="AG957" s="73"/>
      <c r="AH957" s="73"/>
      <c r="AI957" s="73"/>
      <c r="AJ957" s="73"/>
      <c r="AK957" s="73"/>
      <c r="AL957" s="77" t="str">
        <f>IF(ISBLANK(S957),"",IF(AJ957="Fail","Fail",IF(E957="PL4",IF(AND(T957&gt;STD_01122025!$D$3,U957&lt;STD_01122025!$D$4,OR(AF957="ND",AF957&lt;STD_01122025!$D$7),AH957="ND"),"Pass","Fail"),IF(E957="PL12",IF(AND(S957&lt;STD_01122025!$F$2,T957&gt;STD_01122025!$F$3,U957&lt;STD_01122025!$F$4,V957&gt;STD_01122025!$F$5,X957&gt;STD_01122025!$F$6,OR(AF957="ND",AF957&lt;STD_01122025!$F$7),AH957="ND"),"Pass","Fail"),IF(E957="SuperPL",IF(AND(T957&gt;STD_01122025!$H$3,U957&lt;STD_01122025!$H$4,V957&gt;STD_01122025!$H$5,X957&gt;STD_01122025!$H$6,OR(AF957="ND",AF957&lt;STD_01122025!$H$7),AH957="ND"),"Pass","Fail"),IF(E957="Flight",IF(AND(T957&gt;STD_01122025!$J$3,U957&lt;STD_01122025!$J$4,X957&gt;STD_01122025!$J$6,OR(AF957="ND",AF957&lt;STD_01122025!$J$7),AH957="ND"),"Pass","Fail"),""))))))</f>
        <v/>
      </c>
      <c r="AM957" s="62" t="str">
        <f>IF(ISBLANK(B957),"",IFERROR(IF(VLOOKUP(B957,'Np PL4 Stock'!$A:$J,10,FALSE)="Np4",D957-VLOOKUP(B957,'Np PL4 Stock'!$A:$E,5,FALSE),D957-VLOOKUP(B957,'Np PL4 Stock'!$A:$E,5,FALSE)-1),""))</f>
        <v/>
      </c>
      <c r="AN957" s="147"/>
      <c r="AO957" s="147"/>
      <c r="AP957" s="59"/>
      <c r="AQ957" s="59"/>
      <c r="AR957" s="59"/>
      <c r="AS957" s="59"/>
      <c r="AT957" s="73"/>
      <c r="AU957" s="73"/>
      <c r="AV957" s="73"/>
      <c r="AW957" s="73"/>
      <c r="AX957" s="84"/>
      <c r="AY957" s="59"/>
      <c r="AZ957" s="59"/>
      <c r="BA957" s="59"/>
      <c r="BB957" s="59"/>
      <c r="BC957" s="59"/>
      <c r="BD957" s="59"/>
      <c r="BE957" s="84"/>
      <c r="BF957" s="84"/>
      <c r="BG957" s="84"/>
      <c r="BH957" s="84"/>
      <c r="BI957" s="85"/>
      <c r="BJ957" s="86"/>
      <c r="BK957" s="86"/>
      <c r="BL957" s="86"/>
      <c r="BM957" s="86"/>
      <c r="BN957" s="86"/>
      <c r="BO957" s="59"/>
      <c r="BP957" s="69"/>
      <c r="BQ957" s="92">
        <v>0</v>
      </c>
      <c r="BR957" s="93">
        <v>0</v>
      </c>
      <c r="BS957" s="94" t="str">
        <f t="shared" si="155"/>
        <v/>
      </c>
      <c r="BT957" s="95">
        <v>0</v>
      </c>
      <c r="BU957" s="101" t="str">
        <f t="shared" si="156"/>
        <v/>
      </c>
      <c r="BV957" s="102" t="str">
        <f t="shared" si="160"/>
        <v>-</v>
      </c>
      <c r="BW957" s="103"/>
      <c r="BX957" s="104" t="str">
        <f t="shared" si="157"/>
        <v>-</v>
      </c>
      <c r="BY957" s="105"/>
      <c r="BZ957" s="103"/>
      <c r="CA957" s="106"/>
      <c r="CB957" s="107"/>
      <c r="CC957" s="112"/>
      <c r="CD957" s="106"/>
      <c r="CE957" s="103"/>
      <c r="CF957" s="113"/>
      <c r="CG957" s="114"/>
    </row>
    <row r="958" spans="1:85">
      <c r="A958" s="53" t="str">
        <f t="shared" si="158"/>
        <v>--</v>
      </c>
      <c r="B958" s="47" t="str">
        <f t="shared" si="159"/>
        <v>-</v>
      </c>
      <c r="C958" s="153"/>
      <c r="D958" s="49"/>
      <c r="E958" s="50"/>
      <c r="F958" s="51"/>
      <c r="G958" s="59"/>
      <c r="H958" s="51"/>
      <c r="I958" s="59"/>
      <c r="J958" s="60" t="str">
        <f>IF(ISBLANK(H958),"",IFERROR(VLOOKUP(B958,'Np PL4 Stock'!$A:$D,4,FALSE),""))</f>
        <v/>
      </c>
      <c r="K958" s="61" t="str">
        <f>IF(ISBLANK(H958),"",SUMIF('Np PL4 Stock'!$A:$A,B958,'Np PL4 Stock'!$N:$N))</f>
        <v/>
      </c>
      <c r="L958" s="62" t="str">
        <f>IF(ISBLANK(H958),"",VLOOKUP(LEFT(B958,5),Unit!A:B,2,FALSE))</f>
        <v/>
      </c>
      <c r="M958" s="63" t="str">
        <f>IF(ISBLANK(H958),"",IFERROR(VLOOKUP(B958,'Np PL4 Stock'!$A:$T,20,FALSE),""))</f>
        <v/>
      </c>
      <c r="N958" s="63" t="str">
        <f>IF(ISBLANK(H958),"",IFERROR(VLOOKUP(B958,'Np PL4 Stock'!$A:$U,21,FALSE),""))</f>
        <v/>
      </c>
      <c r="O958" s="62" t="str">
        <f t="shared" si="153"/>
        <v/>
      </c>
      <c r="P958" s="62" t="str">
        <f t="shared" si="151"/>
        <v/>
      </c>
      <c r="Q958" s="67" t="str">
        <f t="shared" si="154"/>
        <v/>
      </c>
      <c r="R958" s="67" t="str">
        <f t="shared" si="152"/>
        <v/>
      </c>
      <c r="S958" s="59"/>
      <c r="T958" s="147"/>
      <c r="U958" s="147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73"/>
      <c r="AG958" s="73"/>
      <c r="AH958" s="73"/>
      <c r="AI958" s="73"/>
      <c r="AJ958" s="73"/>
      <c r="AK958" s="73"/>
      <c r="AL958" s="77" t="str">
        <f>IF(ISBLANK(S958),"",IF(AJ958="Fail","Fail",IF(E958="PL4",IF(AND(T958&gt;STD_01122025!$D$3,U958&lt;STD_01122025!$D$4,OR(AF958="ND",AF958&lt;STD_01122025!$D$7),AH958="ND"),"Pass","Fail"),IF(E958="PL12",IF(AND(S958&lt;STD_01122025!$F$2,T958&gt;STD_01122025!$F$3,U958&lt;STD_01122025!$F$4,V958&gt;STD_01122025!$F$5,X958&gt;STD_01122025!$F$6,OR(AF958="ND",AF958&lt;STD_01122025!$F$7),AH958="ND"),"Pass","Fail"),IF(E958="SuperPL",IF(AND(T958&gt;STD_01122025!$H$3,U958&lt;STD_01122025!$H$4,V958&gt;STD_01122025!$H$5,X958&gt;STD_01122025!$H$6,OR(AF958="ND",AF958&lt;STD_01122025!$H$7),AH958="ND"),"Pass","Fail"),IF(E958="Flight",IF(AND(T958&gt;STD_01122025!$J$3,U958&lt;STD_01122025!$J$4,X958&gt;STD_01122025!$J$6,OR(AF958="ND",AF958&lt;STD_01122025!$J$7),AH958="ND"),"Pass","Fail"),""))))))</f>
        <v/>
      </c>
      <c r="AM958" s="62" t="str">
        <f>IF(ISBLANK(B958),"",IFERROR(IF(VLOOKUP(B958,'Np PL4 Stock'!$A:$J,10,FALSE)="Np4",D958-VLOOKUP(B958,'Np PL4 Stock'!$A:$E,5,FALSE),D958-VLOOKUP(B958,'Np PL4 Stock'!$A:$E,5,FALSE)-1),""))</f>
        <v/>
      </c>
      <c r="AN958" s="147"/>
      <c r="AO958" s="147"/>
      <c r="AP958" s="59"/>
      <c r="AQ958" s="59"/>
      <c r="AR958" s="59"/>
      <c r="AS958" s="59"/>
      <c r="AT958" s="73"/>
      <c r="AU958" s="73"/>
      <c r="AV958" s="73"/>
      <c r="AW958" s="73"/>
      <c r="AX958" s="84"/>
      <c r="AY958" s="59"/>
      <c r="AZ958" s="59"/>
      <c r="BA958" s="59"/>
      <c r="BB958" s="59"/>
      <c r="BC958" s="59"/>
      <c r="BD958" s="59"/>
      <c r="BE958" s="84"/>
      <c r="BF958" s="84"/>
      <c r="BG958" s="84"/>
      <c r="BH958" s="84"/>
      <c r="BI958" s="85"/>
      <c r="BJ958" s="86"/>
      <c r="BK958" s="86"/>
      <c r="BL958" s="86"/>
      <c r="BM958" s="86"/>
      <c r="BN958" s="86"/>
      <c r="BO958" s="59"/>
      <c r="BP958" s="69"/>
      <c r="BQ958" s="92">
        <v>0</v>
      </c>
      <c r="BR958" s="93">
        <v>0</v>
      </c>
      <c r="BS958" s="94" t="str">
        <f t="shared" si="155"/>
        <v/>
      </c>
      <c r="BT958" s="95">
        <v>0</v>
      </c>
      <c r="BU958" s="101" t="str">
        <f t="shared" si="156"/>
        <v/>
      </c>
      <c r="BV958" s="102" t="str">
        <f t="shared" si="160"/>
        <v>-</v>
      </c>
      <c r="BW958" s="103"/>
      <c r="BX958" s="104" t="str">
        <f t="shared" si="157"/>
        <v>-</v>
      </c>
      <c r="BY958" s="105"/>
      <c r="BZ958" s="103"/>
      <c r="CA958" s="106"/>
      <c r="CB958" s="107"/>
      <c r="CC958" s="112"/>
      <c r="CD958" s="106"/>
      <c r="CE958" s="103"/>
      <c r="CF958" s="113"/>
      <c r="CG958" s="114"/>
    </row>
    <row r="959" spans="1:85">
      <c r="A959" s="53" t="str">
        <f t="shared" si="158"/>
        <v>--</v>
      </c>
      <c r="B959" s="47" t="str">
        <f t="shared" si="159"/>
        <v>-</v>
      </c>
      <c r="C959" s="153"/>
      <c r="D959" s="49"/>
      <c r="E959" s="50"/>
      <c r="F959" s="51"/>
      <c r="G959" s="59"/>
      <c r="H959" s="51"/>
      <c r="I959" s="59"/>
      <c r="J959" s="60" t="str">
        <f>IF(ISBLANK(H959),"",IFERROR(VLOOKUP(B959,'Np PL4 Stock'!$A:$D,4,FALSE),""))</f>
        <v/>
      </c>
      <c r="K959" s="61" t="str">
        <f>IF(ISBLANK(H959),"",SUMIF('Np PL4 Stock'!$A:$A,B959,'Np PL4 Stock'!$N:$N))</f>
        <v/>
      </c>
      <c r="L959" s="62" t="str">
        <f>IF(ISBLANK(H959),"",VLOOKUP(LEFT(B959,5),Unit!A:B,2,FALSE))</f>
        <v/>
      </c>
      <c r="M959" s="63" t="str">
        <f>IF(ISBLANK(H959),"",IFERROR(VLOOKUP(B959,'Np PL4 Stock'!$A:$T,20,FALSE),""))</f>
        <v/>
      </c>
      <c r="N959" s="63" t="str">
        <f>IF(ISBLANK(H959),"",IFERROR(VLOOKUP(B959,'Np PL4 Stock'!$A:$U,21,FALSE),""))</f>
        <v/>
      </c>
      <c r="O959" s="62" t="str">
        <f t="shared" si="153"/>
        <v/>
      </c>
      <c r="P959" s="62" t="str">
        <f t="shared" si="151"/>
        <v/>
      </c>
      <c r="Q959" s="67" t="str">
        <f t="shared" si="154"/>
        <v/>
      </c>
      <c r="R959" s="67" t="str">
        <f t="shared" si="152"/>
        <v/>
      </c>
      <c r="S959" s="59"/>
      <c r="T959" s="147"/>
      <c r="U959" s="147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73"/>
      <c r="AG959" s="73"/>
      <c r="AH959" s="73"/>
      <c r="AI959" s="73"/>
      <c r="AJ959" s="73"/>
      <c r="AK959" s="73"/>
      <c r="AL959" s="77" t="str">
        <f>IF(ISBLANK(S959),"",IF(AJ959="Fail","Fail",IF(E959="PL4",IF(AND(T959&gt;STD_01122025!$D$3,U959&lt;STD_01122025!$D$4,OR(AF959="ND",AF959&lt;STD_01122025!$D$7),AH959="ND"),"Pass","Fail"),IF(E959="PL12",IF(AND(S959&lt;STD_01122025!$F$2,T959&gt;STD_01122025!$F$3,U959&lt;STD_01122025!$F$4,V959&gt;STD_01122025!$F$5,X959&gt;STD_01122025!$F$6,OR(AF959="ND",AF959&lt;STD_01122025!$F$7),AH959="ND"),"Pass","Fail"),IF(E959="SuperPL",IF(AND(T959&gt;STD_01122025!$H$3,U959&lt;STD_01122025!$H$4,V959&gt;STD_01122025!$H$5,X959&gt;STD_01122025!$H$6,OR(AF959="ND",AF959&lt;STD_01122025!$H$7),AH959="ND"),"Pass","Fail"),IF(E959="Flight",IF(AND(T959&gt;STD_01122025!$J$3,U959&lt;STD_01122025!$J$4,X959&gt;STD_01122025!$J$6,OR(AF959="ND",AF959&lt;STD_01122025!$J$7),AH959="ND"),"Pass","Fail"),""))))))</f>
        <v/>
      </c>
      <c r="AM959" s="62" t="str">
        <f>IF(ISBLANK(B959),"",IFERROR(IF(VLOOKUP(B959,'Np PL4 Stock'!$A:$J,10,FALSE)="Np4",D959-VLOOKUP(B959,'Np PL4 Stock'!$A:$E,5,FALSE),D959-VLOOKUP(B959,'Np PL4 Stock'!$A:$E,5,FALSE)-1),""))</f>
        <v/>
      </c>
      <c r="AN959" s="147"/>
      <c r="AO959" s="147"/>
      <c r="AP959" s="59"/>
      <c r="AQ959" s="59"/>
      <c r="AR959" s="59"/>
      <c r="AS959" s="59"/>
      <c r="AT959" s="73"/>
      <c r="AU959" s="73"/>
      <c r="AV959" s="73"/>
      <c r="AW959" s="73"/>
      <c r="AX959" s="84"/>
      <c r="AY959" s="59"/>
      <c r="AZ959" s="59"/>
      <c r="BA959" s="59"/>
      <c r="BB959" s="59"/>
      <c r="BC959" s="59"/>
      <c r="BD959" s="59"/>
      <c r="BE959" s="84"/>
      <c r="BF959" s="84"/>
      <c r="BG959" s="84"/>
      <c r="BH959" s="84"/>
      <c r="BI959" s="85"/>
      <c r="BJ959" s="86"/>
      <c r="BK959" s="86"/>
      <c r="BL959" s="86"/>
      <c r="BM959" s="86"/>
      <c r="BN959" s="86"/>
      <c r="BO959" s="59"/>
      <c r="BP959" s="69"/>
      <c r="BQ959" s="92">
        <v>0</v>
      </c>
      <c r="BR959" s="93">
        <v>0</v>
      </c>
      <c r="BS959" s="94" t="str">
        <f t="shared" si="155"/>
        <v/>
      </c>
      <c r="BT959" s="95">
        <v>0</v>
      </c>
      <c r="BU959" s="101" t="str">
        <f t="shared" si="156"/>
        <v/>
      </c>
      <c r="BV959" s="102" t="str">
        <f t="shared" si="160"/>
        <v>-</v>
      </c>
      <c r="BW959" s="103"/>
      <c r="BX959" s="104" t="str">
        <f t="shared" si="157"/>
        <v>-</v>
      </c>
      <c r="BY959" s="105"/>
      <c r="BZ959" s="103"/>
      <c r="CA959" s="106"/>
      <c r="CB959" s="107"/>
      <c r="CC959" s="112"/>
      <c r="CD959" s="106"/>
      <c r="CE959" s="103"/>
      <c r="CF959" s="113"/>
      <c r="CG959" s="114"/>
    </row>
    <row r="960" spans="1:85">
      <c r="A960" s="53" t="str">
        <f t="shared" si="158"/>
        <v>--</v>
      </c>
      <c r="B960" s="47" t="str">
        <f t="shared" si="159"/>
        <v>-</v>
      </c>
      <c r="C960" s="153"/>
      <c r="D960" s="49"/>
      <c r="E960" s="50"/>
      <c r="F960" s="51"/>
      <c r="G960" s="59"/>
      <c r="H960" s="51"/>
      <c r="I960" s="59"/>
      <c r="J960" s="60" t="str">
        <f>IF(ISBLANK(H960),"",IFERROR(VLOOKUP(B960,'Np PL4 Stock'!$A:$D,4,FALSE),""))</f>
        <v/>
      </c>
      <c r="K960" s="61" t="str">
        <f>IF(ISBLANK(H960),"",SUMIF('Np PL4 Stock'!$A:$A,B960,'Np PL4 Stock'!$N:$N))</f>
        <v/>
      </c>
      <c r="L960" s="62" t="str">
        <f>IF(ISBLANK(H960),"",VLOOKUP(LEFT(B960,5),Unit!A:B,2,FALSE))</f>
        <v/>
      </c>
      <c r="M960" s="63" t="str">
        <f>IF(ISBLANK(H960),"",IFERROR(VLOOKUP(B960,'Np PL4 Stock'!$A:$T,20,FALSE),""))</f>
        <v/>
      </c>
      <c r="N960" s="63" t="str">
        <f>IF(ISBLANK(H960),"",IFERROR(VLOOKUP(B960,'Np PL4 Stock'!$A:$U,21,FALSE),""))</f>
        <v/>
      </c>
      <c r="O960" s="62" t="str">
        <f t="shared" si="153"/>
        <v/>
      </c>
      <c r="P960" s="62" t="str">
        <f t="shared" si="151"/>
        <v/>
      </c>
      <c r="Q960" s="67" t="str">
        <f t="shared" si="154"/>
        <v/>
      </c>
      <c r="R960" s="67" t="str">
        <f t="shared" si="152"/>
        <v/>
      </c>
      <c r="S960" s="59"/>
      <c r="T960" s="147"/>
      <c r="U960" s="147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73"/>
      <c r="AG960" s="73"/>
      <c r="AH960" s="73"/>
      <c r="AI960" s="73"/>
      <c r="AJ960" s="73"/>
      <c r="AK960" s="73"/>
      <c r="AL960" s="77" t="str">
        <f>IF(ISBLANK(S960),"",IF(AJ960="Fail","Fail",IF(E960="PL4",IF(AND(T960&gt;STD_01122025!$D$3,U960&lt;STD_01122025!$D$4,OR(AF960="ND",AF960&lt;STD_01122025!$D$7),AH960="ND"),"Pass","Fail"),IF(E960="PL12",IF(AND(S960&lt;STD_01122025!$F$2,T960&gt;STD_01122025!$F$3,U960&lt;STD_01122025!$F$4,V960&gt;STD_01122025!$F$5,X960&gt;STD_01122025!$F$6,OR(AF960="ND",AF960&lt;STD_01122025!$F$7),AH960="ND"),"Pass","Fail"),IF(E960="SuperPL",IF(AND(T960&gt;STD_01122025!$H$3,U960&lt;STD_01122025!$H$4,V960&gt;STD_01122025!$H$5,X960&gt;STD_01122025!$H$6,OR(AF960="ND",AF960&lt;STD_01122025!$H$7),AH960="ND"),"Pass","Fail"),IF(E960="Flight",IF(AND(T960&gt;STD_01122025!$J$3,U960&lt;STD_01122025!$J$4,X960&gt;STD_01122025!$J$6,OR(AF960="ND",AF960&lt;STD_01122025!$J$7),AH960="ND"),"Pass","Fail"),""))))))</f>
        <v/>
      </c>
      <c r="AM960" s="62" t="str">
        <f>IF(ISBLANK(B960),"",IFERROR(IF(VLOOKUP(B960,'Np PL4 Stock'!$A:$J,10,FALSE)="Np4",D960-VLOOKUP(B960,'Np PL4 Stock'!$A:$E,5,FALSE),D960-VLOOKUP(B960,'Np PL4 Stock'!$A:$E,5,FALSE)-1),""))</f>
        <v/>
      </c>
      <c r="AN960" s="147"/>
      <c r="AO960" s="147"/>
      <c r="AP960" s="59"/>
      <c r="AQ960" s="59"/>
      <c r="AR960" s="59"/>
      <c r="AS960" s="59"/>
      <c r="AT960" s="73"/>
      <c r="AU960" s="73"/>
      <c r="AV960" s="73"/>
      <c r="AW960" s="73"/>
      <c r="AX960" s="84"/>
      <c r="AY960" s="59"/>
      <c r="AZ960" s="59"/>
      <c r="BA960" s="59"/>
      <c r="BB960" s="59"/>
      <c r="BC960" s="59"/>
      <c r="BD960" s="59"/>
      <c r="BE960" s="84"/>
      <c r="BF960" s="84"/>
      <c r="BG960" s="84"/>
      <c r="BH960" s="84"/>
      <c r="BI960" s="85"/>
      <c r="BJ960" s="86"/>
      <c r="BK960" s="86"/>
      <c r="BL960" s="86"/>
      <c r="BM960" s="86"/>
      <c r="BN960" s="86"/>
      <c r="BO960" s="59"/>
      <c r="BP960" s="69"/>
      <c r="BQ960" s="92">
        <v>0</v>
      </c>
      <c r="BR960" s="93">
        <v>0</v>
      </c>
      <c r="BS960" s="94" t="str">
        <f t="shared" si="155"/>
        <v/>
      </c>
      <c r="BT960" s="95">
        <v>0</v>
      </c>
      <c r="BU960" s="101" t="str">
        <f t="shared" si="156"/>
        <v/>
      </c>
      <c r="BV960" s="102" t="str">
        <f t="shared" si="160"/>
        <v>-</v>
      </c>
      <c r="BW960" s="103"/>
      <c r="BX960" s="104" t="str">
        <f t="shared" si="157"/>
        <v>-</v>
      </c>
      <c r="BY960" s="105"/>
      <c r="BZ960" s="103"/>
      <c r="CA960" s="106"/>
      <c r="CB960" s="107"/>
      <c r="CC960" s="112"/>
      <c r="CD960" s="106"/>
      <c r="CE960" s="103"/>
      <c r="CF960" s="113"/>
      <c r="CG960" s="114"/>
    </row>
    <row r="961" spans="1:85">
      <c r="A961" s="53" t="str">
        <f t="shared" si="158"/>
        <v>--</v>
      </c>
      <c r="B961" s="47" t="str">
        <f t="shared" si="159"/>
        <v>-</v>
      </c>
      <c r="C961" s="153"/>
      <c r="D961" s="49"/>
      <c r="E961" s="50"/>
      <c r="F961" s="51"/>
      <c r="G961" s="59"/>
      <c r="H961" s="51"/>
      <c r="I961" s="59"/>
      <c r="J961" s="60" t="str">
        <f>IF(ISBLANK(H961),"",IFERROR(VLOOKUP(B961,'Np PL4 Stock'!$A:$D,4,FALSE),""))</f>
        <v/>
      </c>
      <c r="K961" s="61" t="str">
        <f>IF(ISBLANK(H961),"",SUMIF('Np PL4 Stock'!$A:$A,B961,'Np PL4 Stock'!$N:$N))</f>
        <v/>
      </c>
      <c r="L961" s="62" t="str">
        <f>IF(ISBLANK(H961),"",VLOOKUP(LEFT(B961,5),Unit!A:B,2,FALSE))</f>
        <v/>
      </c>
      <c r="M961" s="63" t="str">
        <f>IF(ISBLANK(H961),"",IFERROR(VLOOKUP(B961,'Np PL4 Stock'!$A:$T,20,FALSE),""))</f>
        <v/>
      </c>
      <c r="N961" s="63" t="str">
        <f>IF(ISBLANK(H961),"",IFERROR(VLOOKUP(B961,'Np PL4 Stock'!$A:$U,21,FALSE),""))</f>
        <v/>
      </c>
      <c r="O961" s="62" t="str">
        <f t="shared" si="153"/>
        <v/>
      </c>
      <c r="P961" s="62" t="str">
        <f t="shared" si="151"/>
        <v/>
      </c>
      <c r="Q961" s="67" t="str">
        <f t="shared" si="154"/>
        <v/>
      </c>
      <c r="R961" s="67" t="str">
        <f t="shared" si="152"/>
        <v/>
      </c>
      <c r="S961" s="59"/>
      <c r="T961" s="147"/>
      <c r="U961" s="147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73"/>
      <c r="AG961" s="73"/>
      <c r="AH961" s="73"/>
      <c r="AI961" s="73"/>
      <c r="AJ961" s="73"/>
      <c r="AK961" s="73"/>
      <c r="AL961" s="77" t="str">
        <f>IF(ISBLANK(S961),"",IF(AJ961="Fail","Fail",IF(E961="PL4",IF(AND(T961&gt;STD_01122025!$D$3,U961&lt;STD_01122025!$D$4,OR(AF961="ND",AF961&lt;STD_01122025!$D$7),AH961="ND"),"Pass","Fail"),IF(E961="PL12",IF(AND(S961&lt;STD_01122025!$F$2,T961&gt;STD_01122025!$F$3,U961&lt;STD_01122025!$F$4,V961&gt;STD_01122025!$F$5,X961&gt;STD_01122025!$F$6,OR(AF961="ND",AF961&lt;STD_01122025!$F$7),AH961="ND"),"Pass","Fail"),IF(E961="SuperPL",IF(AND(T961&gt;STD_01122025!$H$3,U961&lt;STD_01122025!$H$4,V961&gt;STD_01122025!$H$5,X961&gt;STD_01122025!$H$6,OR(AF961="ND",AF961&lt;STD_01122025!$H$7),AH961="ND"),"Pass","Fail"),IF(E961="Flight",IF(AND(T961&gt;STD_01122025!$J$3,U961&lt;STD_01122025!$J$4,X961&gt;STD_01122025!$J$6,OR(AF961="ND",AF961&lt;STD_01122025!$J$7),AH961="ND"),"Pass","Fail"),""))))))</f>
        <v/>
      </c>
      <c r="AM961" s="62" t="str">
        <f>IF(ISBLANK(B961),"",IFERROR(IF(VLOOKUP(B961,'Np PL4 Stock'!$A:$J,10,FALSE)="Np4",D961-VLOOKUP(B961,'Np PL4 Stock'!$A:$E,5,FALSE),D961-VLOOKUP(B961,'Np PL4 Stock'!$A:$E,5,FALSE)-1),""))</f>
        <v/>
      </c>
      <c r="AN961" s="147"/>
      <c r="AO961" s="147"/>
      <c r="AP961" s="59"/>
      <c r="AQ961" s="59"/>
      <c r="AR961" s="59"/>
      <c r="AS961" s="59"/>
      <c r="AT961" s="73"/>
      <c r="AU961" s="73"/>
      <c r="AV961" s="73"/>
      <c r="AW961" s="73"/>
      <c r="AX961" s="84"/>
      <c r="AY961" s="59"/>
      <c r="AZ961" s="59"/>
      <c r="BA961" s="59"/>
      <c r="BB961" s="59"/>
      <c r="BC961" s="59"/>
      <c r="BD961" s="59"/>
      <c r="BE961" s="84"/>
      <c r="BF961" s="84"/>
      <c r="BG961" s="84"/>
      <c r="BH961" s="84"/>
      <c r="BI961" s="85"/>
      <c r="BJ961" s="86"/>
      <c r="BK961" s="86"/>
      <c r="BL961" s="86"/>
      <c r="BM961" s="86"/>
      <c r="BN961" s="86"/>
      <c r="BO961" s="59"/>
      <c r="BP961" s="69"/>
      <c r="BQ961" s="92">
        <v>0</v>
      </c>
      <c r="BR961" s="93">
        <v>0</v>
      </c>
      <c r="BS961" s="94" t="str">
        <f t="shared" si="155"/>
        <v/>
      </c>
      <c r="BT961" s="95">
        <v>0</v>
      </c>
      <c r="BU961" s="101" t="str">
        <f t="shared" si="156"/>
        <v/>
      </c>
      <c r="BV961" s="102" t="str">
        <f t="shared" si="160"/>
        <v>-</v>
      </c>
      <c r="BW961" s="103"/>
      <c r="BX961" s="104" t="str">
        <f t="shared" si="157"/>
        <v>-</v>
      </c>
      <c r="BY961" s="105"/>
      <c r="BZ961" s="103"/>
      <c r="CA961" s="106"/>
      <c r="CB961" s="107"/>
      <c r="CC961" s="112"/>
      <c r="CD961" s="106"/>
      <c r="CE961" s="103"/>
      <c r="CF961" s="113"/>
      <c r="CG961" s="114"/>
    </row>
    <row r="962" spans="1:85">
      <c r="A962" s="53" t="str">
        <f t="shared" si="158"/>
        <v>--</v>
      </c>
      <c r="B962" s="47" t="str">
        <f t="shared" si="159"/>
        <v>-</v>
      </c>
      <c r="C962" s="153"/>
      <c r="D962" s="49"/>
      <c r="E962" s="50"/>
      <c r="F962" s="51"/>
      <c r="G962" s="59"/>
      <c r="H962" s="51"/>
      <c r="I962" s="59"/>
      <c r="J962" s="60" t="str">
        <f>IF(ISBLANK(H962),"",IFERROR(VLOOKUP(B962,'Np PL4 Stock'!$A:$D,4,FALSE),""))</f>
        <v/>
      </c>
      <c r="K962" s="61" t="str">
        <f>IF(ISBLANK(H962),"",SUMIF('Np PL4 Stock'!$A:$A,B962,'Np PL4 Stock'!$N:$N))</f>
        <v/>
      </c>
      <c r="L962" s="62" t="str">
        <f>IF(ISBLANK(H962),"",VLOOKUP(LEFT(B962,5),Unit!A:B,2,FALSE))</f>
        <v/>
      </c>
      <c r="M962" s="63" t="str">
        <f>IF(ISBLANK(H962),"",IFERROR(VLOOKUP(B962,'Np PL4 Stock'!$A:$T,20,FALSE),""))</f>
        <v/>
      </c>
      <c r="N962" s="63" t="str">
        <f>IF(ISBLANK(H962),"",IFERROR(VLOOKUP(B962,'Np PL4 Stock'!$A:$U,21,FALSE),""))</f>
        <v/>
      </c>
      <c r="O962" s="62" t="str">
        <f t="shared" si="153"/>
        <v/>
      </c>
      <c r="P962" s="62" t="str">
        <f t="shared" si="151"/>
        <v/>
      </c>
      <c r="Q962" s="67" t="str">
        <f t="shared" si="154"/>
        <v/>
      </c>
      <c r="R962" s="67" t="str">
        <f t="shared" si="152"/>
        <v/>
      </c>
      <c r="S962" s="59"/>
      <c r="T962" s="147"/>
      <c r="U962" s="147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73"/>
      <c r="AG962" s="73"/>
      <c r="AH962" s="73"/>
      <c r="AI962" s="73"/>
      <c r="AJ962" s="73"/>
      <c r="AK962" s="73"/>
      <c r="AL962" s="77" t="str">
        <f>IF(ISBLANK(S962),"",IF(AJ962="Fail","Fail",IF(E962="PL4",IF(AND(T962&gt;STD_01122025!$D$3,U962&lt;STD_01122025!$D$4,OR(AF962="ND",AF962&lt;STD_01122025!$D$7),AH962="ND"),"Pass","Fail"),IF(E962="PL12",IF(AND(S962&lt;STD_01122025!$F$2,T962&gt;STD_01122025!$F$3,U962&lt;STD_01122025!$F$4,V962&gt;STD_01122025!$F$5,X962&gt;STD_01122025!$F$6,OR(AF962="ND",AF962&lt;STD_01122025!$F$7),AH962="ND"),"Pass","Fail"),IF(E962="SuperPL",IF(AND(T962&gt;STD_01122025!$H$3,U962&lt;STD_01122025!$H$4,V962&gt;STD_01122025!$H$5,X962&gt;STD_01122025!$H$6,OR(AF962="ND",AF962&lt;STD_01122025!$H$7),AH962="ND"),"Pass","Fail"),IF(E962="Flight",IF(AND(T962&gt;STD_01122025!$J$3,U962&lt;STD_01122025!$J$4,X962&gt;STD_01122025!$J$6,OR(AF962="ND",AF962&lt;STD_01122025!$J$7),AH962="ND"),"Pass","Fail"),""))))))</f>
        <v/>
      </c>
      <c r="AM962" s="62" t="str">
        <f>IF(ISBLANK(B962),"",IFERROR(IF(VLOOKUP(B962,'Np PL4 Stock'!$A:$J,10,FALSE)="Np4",D962-VLOOKUP(B962,'Np PL4 Stock'!$A:$E,5,FALSE),D962-VLOOKUP(B962,'Np PL4 Stock'!$A:$E,5,FALSE)-1),""))</f>
        <v/>
      </c>
      <c r="AN962" s="147"/>
      <c r="AO962" s="147"/>
      <c r="AP962" s="59"/>
      <c r="AQ962" s="59"/>
      <c r="AR962" s="59"/>
      <c r="AS962" s="59"/>
      <c r="AT962" s="73"/>
      <c r="AU962" s="73"/>
      <c r="AV962" s="73"/>
      <c r="AW962" s="73"/>
      <c r="AX962" s="84"/>
      <c r="AY962" s="59"/>
      <c r="AZ962" s="59"/>
      <c r="BA962" s="59"/>
      <c r="BB962" s="59"/>
      <c r="BC962" s="59"/>
      <c r="BD962" s="59"/>
      <c r="BE962" s="84"/>
      <c r="BF962" s="84"/>
      <c r="BG962" s="84"/>
      <c r="BH962" s="84"/>
      <c r="BI962" s="85"/>
      <c r="BJ962" s="86"/>
      <c r="BK962" s="86"/>
      <c r="BL962" s="86"/>
      <c r="BM962" s="86"/>
      <c r="BN962" s="86"/>
      <c r="BO962" s="59"/>
      <c r="BP962" s="69"/>
      <c r="BQ962" s="92">
        <v>0</v>
      </c>
      <c r="BR962" s="93">
        <v>0</v>
      </c>
      <c r="BS962" s="94" t="str">
        <f t="shared" si="155"/>
        <v/>
      </c>
      <c r="BT962" s="95">
        <v>0</v>
      </c>
      <c r="BU962" s="101" t="str">
        <f t="shared" si="156"/>
        <v/>
      </c>
      <c r="BV962" s="102" t="str">
        <f t="shared" si="160"/>
        <v>-</v>
      </c>
      <c r="BW962" s="103"/>
      <c r="BX962" s="104" t="str">
        <f t="shared" si="157"/>
        <v>-</v>
      </c>
      <c r="BY962" s="105"/>
      <c r="BZ962" s="103"/>
      <c r="CA962" s="106"/>
      <c r="CB962" s="107"/>
      <c r="CC962" s="112"/>
      <c r="CD962" s="106"/>
      <c r="CE962" s="103"/>
      <c r="CF962" s="113"/>
      <c r="CG962" s="114"/>
    </row>
    <row r="963" spans="1:85">
      <c r="A963" s="53" t="str">
        <f t="shared" si="158"/>
        <v>--</v>
      </c>
      <c r="B963" s="47" t="str">
        <f t="shared" si="159"/>
        <v>-</v>
      </c>
      <c r="C963" s="153"/>
      <c r="D963" s="49"/>
      <c r="E963" s="50"/>
      <c r="F963" s="51"/>
      <c r="G963" s="59"/>
      <c r="H963" s="51"/>
      <c r="I963" s="59"/>
      <c r="J963" s="60" t="str">
        <f>IF(ISBLANK(H963),"",IFERROR(VLOOKUP(B963,'Np PL4 Stock'!$A:$D,4,FALSE),""))</f>
        <v/>
      </c>
      <c r="K963" s="61" t="str">
        <f>IF(ISBLANK(H963),"",SUMIF('Np PL4 Stock'!$A:$A,B963,'Np PL4 Stock'!$N:$N))</f>
        <v/>
      </c>
      <c r="L963" s="62" t="str">
        <f>IF(ISBLANK(H963),"",VLOOKUP(LEFT(B963,5),Unit!A:B,2,FALSE))</f>
        <v/>
      </c>
      <c r="M963" s="63" t="str">
        <f>IF(ISBLANK(H963),"",IFERROR(VLOOKUP(B963,'Np PL4 Stock'!$A:$T,20,FALSE),""))</f>
        <v/>
      </c>
      <c r="N963" s="63" t="str">
        <f>IF(ISBLANK(H963),"",IFERROR(VLOOKUP(B963,'Np PL4 Stock'!$A:$U,21,FALSE),""))</f>
        <v/>
      </c>
      <c r="O963" s="62" t="str">
        <f t="shared" si="153"/>
        <v/>
      </c>
      <c r="P963" s="62" t="str">
        <f t="shared" ref="P963:P1026" si="161">IFERROR((SUMIFS(BS:BS,A:A,A963))/(L963*10^3),"")</f>
        <v/>
      </c>
      <c r="Q963" s="67" t="str">
        <f t="shared" si="154"/>
        <v/>
      </c>
      <c r="R963" s="67" t="str">
        <f t="shared" ref="R963:R1026" si="162">IFERROR(SUM(SUMIF(B:B,B963,BS:BS),SUMIF(B:B,B963,BT:BT))/(K963*10^6),"")</f>
        <v/>
      </c>
      <c r="S963" s="59"/>
      <c r="T963" s="147"/>
      <c r="U963" s="147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73"/>
      <c r="AG963" s="73"/>
      <c r="AH963" s="73"/>
      <c r="AI963" s="73"/>
      <c r="AJ963" s="73"/>
      <c r="AK963" s="73"/>
      <c r="AL963" s="77" t="str">
        <f>IF(ISBLANK(S963),"",IF(AJ963="Fail","Fail",IF(E963="PL4",IF(AND(T963&gt;STD_01122025!$D$3,U963&lt;STD_01122025!$D$4,OR(AF963="ND",AF963&lt;STD_01122025!$D$7),AH963="ND"),"Pass","Fail"),IF(E963="PL12",IF(AND(S963&lt;STD_01122025!$F$2,T963&gt;STD_01122025!$F$3,U963&lt;STD_01122025!$F$4,V963&gt;STD_01122025!$F$5,X963&gt;STD_01122025!$F$6,OR(AF963="ND",AF963&lt;STD_01122025!$F$7),AH963="ND"),"Pass","Fail"),IF(E963="SuperPL",IF(AND(T963&gt;STD_01122025!$H$3,U963&lt;STD_01122025!$H$4,V963&gt;STD_01122025!$H$5,X963&gt;STD_01122025!$H$6,OR(AF963="ND",AF963&lt;STD_01122025!$H$7),AH963="ND"),"Pass","Fail"),IF(E963="Flight",IF(AND(T963&gt;STD_01122025!$J$3,U963&lt;STD_01122025!$J$4,X963&gt;STD_01122025!$J$6,OR(AF963="ND",AF963&lt;STD_01122025!$J$7),AH963="ND"),"Pass","Fail"),""))))))</f>
        <v/>
      </c>
      <c r="AM963" s="62" t="str">
        <f>IF(ISBLANK(B963),"",IFERROR(IF(VLOOKUP(B963,'Np PL4 Stock'!$A:$J,10,FALSE)="Np4",D963-VLOOKUP(B963,'Np PL4 Stock'!$A:$E,5,FALSE),D963-VLOOKUP(B963,'Np PL4 Stock'!$A:$E,5,FALSE)-1),""))</f>
        <v/>
      </c>
      <c r="AN963" s="147"/>
      <c r="AO963" s="147"/>
      <c r="AP963" s="59"/>
      <c r="AQ963" s="59"/>
      <c r="AR963" s="59"/>
      <c r="AS963" s="59"/>
      <c r="AT963" s="73"/>
      <c r="AU963" s="73"/>
      <c r="AV963" s="73"/>
      <c r="AW963" s="73"/>
      <c r="AX963" s="84"/>
      <c r="AY963" s="59"/>
      <c r="AZ963" s="59"/>
      <c r="BA963" s="59"/>
      <c r="BB963" s="59"/>
      <c r="BC963" s="59"/>
      <c r="BD963" s="59"/>
      <c r="BE963" s="84"/>
      <c r="BF963" s="84"/>
      <c r="BG963" s="84"/>
      <c r="BH963" s="84"/>
      <c r="BI963" s="85"/>
      <c r="BJ963" s="86"/>
      <c r="BK963" s="86"/>
      <c r="BL963" s="86"/>
      <c r="BM963" s="86"/>
      <c r="BN963" s="86"/>
      <c r="BO963" s="59"/>
      <c r="BP963" s="69"/>
      <c r="BQ963" s="92">
        <v>0</v>
      </c>
      <c r="BR963" s="93">
        <v>0</v>
      </c>
      <c r="BS963" s="94" t="str">
        <f t="shared" si="155"/>
        <v/>
      </c>
      <c r="BT963" s="95">
        <v>0</v>
      </c>
      <c r="BU963" s="101" t="str">
        <f t="shared" si="156"/>
        <v/>
      </c>
      <c r="BV963" s="102" t="str">
        <f t="shared" si="160"/>
        <v>-</v>
      </c>
      <c r="BW963" s="103"/>
      <c r="BX963" s="104" t="str">
        <f t="shared" si="157"/>
        <v>-</v>
      </c>
      <c r="BY963" s="105"/>
      <c r="BZ963" s="103"/>
      <c r="CA963" s="106"/>
      <c r="CB963" s="107"/>
      <c r="CC963" s="112"/>
      <c r="CD963" s="106"/>
      <c r="CE963" s="103"/>
      <c r="CF963" s="113"/>
      <c r="CG963" s="114"/>
    </row>
    <row r="964" spans="1:85">
      <c r="A964" s="53" t="str">
        <f t="shared" si="158"/>
        <v>--</v>
      </c>
      <c r="B964" s="47" t="str">
        <f t="shared" si="159"/>
        <v>-</v>
      </c>
      <c r="C964" s="153"/>
      <c r="D964" s="49"/>
      <c r="E964" s="50"/>
      <c r="F964" s="51"/>
      <c r="G964" s="59"/>
      <c r="H964" s="51"/>
      <c r="I964" s="59"/>
      <c r="J964" s="60" t="str">
        <f>IF(ISBLANK(H964),"",IFERROR(VLOOKUP(B964,'Np PL4 Stock'!$A:$D,4,FALSE),""))</f>
        <v/>
      </c>
      <c r="K964" s="61" t="str">
        <f>IF(ISBLANK(H964),"",SUMIF('Np PL4 Stock'!$A:$A,B964,'Np PL4 Stock'!$N:$N))</f>
        <v/>
      </c>
      <c r="L964" s="62" t="str">
        <f>IF(ISBLANK(H964),"",VLOOKUP(LEFT(B964,5),Unit!A:B,2,FALSE))</f>
        <v/>
      </c>
      <c r="M964" s="63" t="str">
        <f>IF(ISBLANK(H964),"",IFERROR(VLOOKUP(B964,'Np PL4 Stock'!$A:$T,20,FALSE),""))</f>
        <v/>
      </c>
      <c r="N964" s="63" t="str">
        <f>IF(ISBLANK(H964),"",IFERROR(VLOOKUP(B964,'Np PL4 Stock'!$A:$U,21,FALSE),""))</f>
        <v/>
      </c>
      <c r="O964" s="62" t="str">
        <f t="shared" ref="O964:O1027" si="163">IFERROR((K964*10^6)/(L964*10^3),"")</f>
        <v/>
      </c>
      <c r="P964" s="62" t="str">
        <f t="shared" si="161"/>
        <v/>
      </c>
      <c r="Q964" s="67" t="str">
        <f t="shared" ref="Q964:Q1027" si="164">IFERROR(SUM(SUMIF(B:B,B964,BQ:BQ),SUMIF(B:B,B964,BR:BR))/(K964*10^6),"")</f>
        <v/>
      </c>
      <c r="R964" s="67" t="str">
        <f t="shared" si="162"/>
        <v/>
      </c>
      <c r="S964" s="59"/>
      <c r="T964" s="147"/>
      <c r="U964" s="147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73"/>
      <c r="AG964" s="73"/>
      <c r="AH964" s="73"/>
      <c r="AI964" s="73"/>
      <c r="AJ964" s="73"/>
      <c r="AK964" s="73"/>
      <c r="AL964" s="77" t="str">
        <f>IF(ISBLANK(S964),"",IF(AJ964="Fail","Fail",IF(E964="PL4",IF(AND(T964&gt;STD_01122025!$D$3,U964&lt;STD_01122025!$D$4,OR(AF964="ND",AF964&lt;STD_01122025!$D$7),AH964="ND"),"Pass","Fail"),IF(E964="PL12",IF(AND(S964&lt;STD_01122025!$F$2,T964&gt;STD_01122025!$F$3,U964&lt;STD_01122025!$F$4,V964&gt;STD_01122025!$F$5,X964&gt;STD_01122025!$F$6,OR(AF964="ND",AF964&lt;STD_01122025!$F$7),AH964="ND"),"Pass","Fail"),IF(E964="SuperPL",IF(AND(T964&gt;STD_01122025!$H$3,U964&lt;STD_01122025!$H$4,V964&gt;STD_01122025!$H$5,X964&gt;STD_01122025!$H$6,OR(AF964="ND",AF964&lt;STD_01122025!$H$7),AH964="ND"),"Pass","Fail"),IF(E964="Flight",IF(AND(T964&gt;STD_01122025!$J$3,U964&lt;STD_01122025!$J$4,X964&gt;STD_01122025!$J$6,OR(AF964="ND",AF964&lt;STD_01122025!$J$7),AH964="ND"),"Pass","Fail"),""))))))</f>
        <v/>
      </c>
      <c r="AM964" s="62" t="str">
        <f>IF(ISBLANK(B964),"",IFERROR(IF(VLOOKUP(B964,'Np PL4 Stock'!$A:$J,10,FALSE)="Np4",D964-VLOOKUP(B964,'Np PL4 Stock'!$A:$E,5,FALSE),D964-VLOOKUP(B964,'Np PL4 Stock'!$A:$E,5,FALSE)-1),""))</f>
        <v/>
      </c>
      <c r="AN964" s="147"/>
      <c r="AO964" s="147"/>
      <c r="AP964" s="59"/>
      <c r="AQ964" s="59"/>
      <c r="AR964" s="59"/>
      <c r="AS964" s="59"/>
      <c r="AT964" s="73"/>
      <c r="AU964" s="73"/>
      <c r="AV964" s="73"/>
      <c r="AW964" s="73"/>
      <c r="AX964" s="84"/>
      <c r="AY964" s="59"/>
      <c r="AZ964" s="59"/>
      <c r="BA964" s="59"/>
      <c r="BB964" s="59"/>
      <c r="BC964" s="59"/>
      <c r="BD964" s="59"/>
      <c r="BE964" s="84"/>
      <c r="BF964" s="84"/>
      <c r="BG964" s="84"/>
      <c r="BH964" s="84"/>
      <c r="BI964" s="85"/>
      <c r="BJ964" s="86"/>
      <c r="BK964" s="86"/>
      <c r="BL964" s="86"/>
      <c r="BM964" s="86"/>
      <c r="BN964" s="86"/>
      <c r="BO964" s="59"/>
      <c r="BP964" s="69"/>
      <c r="BQ964" s="92">
        <v>0</v>
      </c>
      <c r="BR964" s="93">
        <v>0</v>
      </c>
      <c r="BS964" s="94" t="str">
        <f t="shared" ref="BS964:BS1027" si="165">IF(ISBLANK(D964),"",SUM(BQ964:BR964))</f>
        <v/>
      </c>
      <c r="BT964" s="95">
        <v>0</v>
      </c>
      <c r="BU964" s="101" t="str">
        <f t="shared" ref="BU964:BU1027" si="166">IF(ISBLANK(D964),"",SUM(BS964:BT964))</f>
        <v/>
      </c>
      <c r="BV964" s="102" t="str">
        <f t="shared" si="160"/>
        <v>-</v>
      </c>
      <c r="BW964" s="103"/>
      <c r="BX964" s="104" t="str">
        <f t="shared" si="157"/>
        <v>-</v>
      </c>
      <c r="BY964" s="105"/>
      <c r="BZ964" s="103"/>
      <c r="CA964" s="106"/>
      <c r="CB964" s="107"/>
      <c r="CC964" s="112"/>
      <c r="CD964" s="106"/>
      <c r="CE964" s="103"/>
      <c r="CF964" s="113"/>
      <c r="CG964" s="114"/>
    </row>
    <row r="965" spans="1:85">
      <c r="A965" s="53" t="str">
        <f t="shared" si="158"/>
        <v>--</v>
      </c>
      <c r="B965" s="47" t="str">
        <f t="shared" si="159"/>
        <v>-</v>
      </c>
      <c r="C965" s="153"/>
      <c r="D965" s="49"/>
      <c r="E965" s="50"/>
      <c r="F965" s="51"/>
      <c r="G965" s="59"/>
      <c r="H965" s="51"/>
      <c r="I965" s="59"/>
      <c r="J965" s="60" t="str">
        <f>IF(ISBLANK(H965),"",IFERROR(VLOOKUP(B965,'Np PL4 Stock'!$A:$D,4,FALSE),""))</f>
        <v/>
      </c>
      <c r="K965" s="61" t="str">
        <f>IF(ISBLANK(H965),"",SUMIF('Np PL4 Stock'!$A:$A,B965,'Np PL4 Stock'!$N:$N))</f>
        <v/>
      </c>
      <c r="L965" s="62" t="str">
        <f>IF(ISBLANK(H965),"",VLOOKUP(LEFT(B965,5),Unit!A:B,2,FALSE))</f>
        <v/>
      </c>
      <c r="M965" s="63" t="str">
        <f>IF(ISBLANK(H965),"",IFERROR(VLOOKUP(B965,'Np PL4 Stock'!$A:$T,20,FALSE),""))</f>
        <v/>
      </c>
      <c r="N965" s="63" t="str">
        <f>IF(ISBLANK(H965),"",IFERROR(VLOOKUP(B965,'Np PL4 Stock'!$A:$U,21,FALSE),""))</f>
        <v/>
      </c>
      <c r="O965" s="62" t="str">
        <f t="shared" si="163"/>
        <v/>
      </c>
      <c r="P965" s="62" t="str">
        <f t="shared" si="161"/>
        <v/>
      </c>
      <c r="Q965" s="67" t="str">
        <f t="shared" si="164"/>
        <v/>
      </c>
      <c r="R965" s="67" t="str">
        <f t="shared" si="162"/>
        <v/>
      </c>
      <c r="S965" s="59"/>
      <c r="T965" s="147"/>
      <c r="U965" s="147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73"/>
      <c r="AG965" s="73"/>
      <c r="AH965" s="73"/>
      <c r="AI965" s="73"/>
      <c r="AJ965" s="73"/>
      <c r="AK965" s="73"/>
      <c r="AL965" s="77" t="str">
        <f>IF(ISBLANK(S965),"",IF(AJ965="Fail","Fail",IF(E965="PL4",IF(AND(T965&gt;STD_01122025!$D$3,U965&lt;STD_01122025!$D$4,OR(AF965="ND",AF965&lt;STD_01122025!$D$7),AH965="ND"),"Pass","Fail"),IF(E965="PL12",IF(AND(S965&lt;STD_01122025!$F$2,T965&gt;STD_01122025!$F$3,U965&lt;STD_01122025!$F$4,V965&gt;STD_01122025!$F$5,X965&gt;STD_01122025!$F$6,OR(AF965="ND",AF965&lt;STD_01122025!$F$7),AH965="ND"),"Pass","Fail"),IF(E965="SuperPL",IF(AND(T965&gt;STD_01122025!$H$3,U965&lt;STD_01122025!$H$4,V965&gt;STD_01122025!$H$5,X965&gt;STD_01122025!$H$6,OR(AF965="ND",AF965&lt;STD_01122025!$H$7),AH965="ND"),"Pass","Fail"),IF(E965="Flight",IF(AND(T965&gt;STD_01122025!$J$3,U965&lt;STD_01122025!$J$4,X965&gt;STD_01122025!$J$6,OR(AF965="ND",AF965&lt;STD_01122025!$J$7),AH965="ND"),"Pass","Fail"),""))))))</f>
        <v/>
      </c>
      <c r="AM965" s="62" t="str">
        <f>IF(ISBLANK(B965),"",IFERROR(IF(VLOOKUP(B965,'Np PL4 Stock'!$A:$J,10,FALSE)="Np4",D965-VLOOKUP(B965,'Np PL4 Stock'!$A:$E,5,FALSE),D965-VLOOKUP(B965,'Np PL4 Stock'!$A:$E,5,FALSE)-1),""))</f>
        <v/>
      </c>
      <c r="AN965" s="147"/>
      <c r="AO965" s="147"/>
      <c r="AP965" s="59"/>
      <c r="AQ965" s="59"/>
      <c r="AR965" s="59"/>
      <c r="AS965" s="59"/>
      <c r="AT965" s="73"/>
      <c r="AU965" s="73"/>
      <c r="AV965" s="73"/>
      <c r="AW965" s="73"/>
      <c r="AX965" s="84"/>
      <c r="AY965" s="59"/>
      <c r="AZ965" s="59"/>
      <c r="BA965" s="59"/>
      <c r="BB965" s="59"/>
      <c r="BC965" s="59"/>
      <c r="BD965" s="59"/>
      <c r="BE965" s="84"/>
      <c r="BF965" s="84"/>
      <c r="BG965" s="84"/>
      <c r="BH965" s="84"/>
      <c r="BI965" s="85"/>
      <c r="BJ965" s="86"/>
      <c r="BK965" s="86"/>
      <c r="BL965" s="86"/>
      <c r="BM965" s="86"/>
      <c r="BN965" s="86"/>
      <c r="BO965" s="59"/>
      <c r="BP965" s="69"/>
      <c r="BQ965" s="92">
        <v>0</v>
      </c>
      <c r="BR965" s="93">
        <v>0</v>
      </c>
      <c r="BS965" s="94" t="str">
        <f t="shared" si="165"/>
        <v/>
      </c>
      <c r="BT965" s="95">
        <v>0</v>
      </c>
      <c r="BU965" s="101" t="str">
        <f t="shared" si="166"/>
        <v/>
      </c>
      <c r="BV965" s="102" t="str">
        <f t="shared" si="160"/>
        <v>-</v>
      </c>
      <c r="BW965" s="103"/>
      <c r="BX965" s="104" t="str">
        <f t="shared" si="157"/>
        <v>-</v>
      </c>
      <c r="BY965" s="105"/>
      <c r="BZ965" s="103"/>
      <c r="CA965" s="106"/>
      <c r="CB965" s="107"/>
      <c r="CC965" s="112"/>
      <c r="CD965" s="106"/>
      <c r="CE965" s="103"/>
      <c r="CF965" s="113"/>
      <c r="CG965" s="114"/>
    </row>
    <row r="966" spans="1:85">
      <c r="A966" s="53" t="str">
        <f t="shared" si="158"/>
        <v>--</v>
      </c>
      <c r="B966" s="47" t="str">
        <f t="shared" si="159"/>
        <v>-</v>
      </c>
      <c r="C966" s="153"/>
      <c r="D966" s="49"/>
      <c r="E966" s="50"/>
      <c r="F966" s="51"/>
      <c r="G966" s="59"/>
      <c r="H966" s="51"/>
      <c r="I966" s="59"/>
      <c r="J966" s="60" t="str">
        <f>IF(ISBLANK(H966),"",IFERROR(VLOOKUP(B966,'Np PL4 Stock'!$A:$D,4,FALSE),""))</f>
        <v/>
      </c>
      <c r="K966" s="61" t="str">
        <f>IF(ISBLANK(H966),"",SUMIF('Np PL4 Stock'!$A:$A,B966,'Np PL4 Stock'!$N:$N))</f>
        <v/>
      </c>
      <c r="L966" s="62" t="str">
        <f>IF(ISBLANK(H966),"",VLOOKUP(LEFT(B966,5),Unit!A:B,2,FALSE))</f>
        <v/>
      </c>
      <c r="M966" s="63" t="str">
        <f>IF(ISBLANK(H966),"",IFERROR(VLOOKUP(B966,'Np PL4 Stock'!$A:$T,20,FALSE),""))</f>
        <v/>
      </c>
      <c r="N966" s="63" t="str">
        <f>IF(ISBLANK(H966),"",IFERROR(VLOOKUP(B966,'Np PL4 Stock'!$A:$U,21,FALSE),""))</f>
        <v/>
      </c>
      <c r="O966" s="62" t="str">
        <f t="shared" si="163"/>
        <v/>
      </c>
      <c r="P966" s="62" t="str">
        <f t="shared" si="161"/>
        <v/>
      </c>
      <c r="Q966" s="67" t="str">
        <f t="shared" si="164"/>
        <v/>
      </c>
      <c r="R966" s="67" t="str">
        <f t="shared" si="162"/>
        <v/>
      </c>
      <c r="S966" s="59"/>
      <c r="T966" s="147"/>
      <c r="U966" s="147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73"/>
      <c r="AG966" s="73"/>
      <c r="AH966" s="73"/>
      <c r="AI966" s="73"/>
      <c r="AJ966" s="73"/>
      <c r="AK966" s="73"/>
      <c r="AL966" s="77" t="str">
        <f>IF(ISBLANK(S966),"",IF(AJ966="Fail","Fail",IF(E966="PL4",IF(AND(T966&gt;STD_01122025!$D$3,U966&lt;STD_01122025!$D$4,OR(AF966="ND",AF966&lt;STD_01122025!$D$7),AH966="ND"),"Pass","Fail"),IF(E966="PL12",IF(AND(S966&lt;STD_01122025!$F$2,T966&gt;STD_01122025!$F$3,U966&lt;STD_01122025!$F$4,V966&gt;STD_01122025!$F$5,X966&gt;STD_01122025!$F$6,OR(AF966="ND",AF966&lt;STD_01122025!$F$7),AH966="ND"),"Pass","Fail"),IF(E966="SuperPL",IF(AND(T966&gt;STD_01122025!$H$3,U966&lt;STD_01122025!$H$4,V966&gt;STD_01122025!$H$5,X966&gt;STD_01122025!$H$6,OR(AF966="ND",AF966&lt;STD_01122025!$H$7),AH966="ND"),"Pass","Fail"),IF(E966="Flight",IF(AND(T966&gt;STD_01122025!$J$3,U966&lt;STD_01122025!$J$4,X966&gt;STD_01122025!$J$6,OR(AF966="ND",AF966&lt;STD_01122025!$J$7),AH966="ND"),"Pass","Fail"),""))))))</f>
        <v/>
      </c>
      <c r="AM966" s="62" t="str">
        <f>IF(ISBLANK(B966),"",IFERROR(IF(VLOOKUP(B966,'Np PL4 Stock'!$A:$J,10,FALSE)="Np4",D966-VLOOKUP(B966,'Np PL4 Stock'!$A:$E,5,FALSE),D966-VLOOKUP(B966,'Np PL4 Stock'!$A:$E,5,FALSE)-1),""))</f>
        <v/>
      </c>
      <c r="AN966" s="147"/>
      <c r="AO966" s="147"/>
      <c r="AP966" s="59"/>
      <c r="AQ966" s="59"/>
      <c r="AR966" s="59"/>
      <c r="AS966" s="59"/>
      <c r="AT966" s="73"/>
      <c r="AU966" s="73"/>
      <c r="AV966" s="73"/>
      <c r="AW966" s="73"/>
      <c r="AX966" s="84"/>
      <c r="AY966" s="59"/>
      <c r="AZ966" s="59"/>
      <c r="BA966" s="59"/>
      <c r="BB966" s="59"/>
      <c r="BC966" s="59"/>
      <c r="BD966" s="59"/>
      <c r="BE966" s="84"/>
      <c r="BF966" s="84"/>
      <c r="BG966" s="84"/>
      <c r="BH966" s="84"/>
      <c r="BI966" s="85"/>
      <c r="BJ966" s="86"/>
      <c r="BK966" s="86"/>
      <c r="BL966" s="86"/>
      <c r="BM966" s="86"/>
      <c r="BN966" s="86"/>
      <c r="BO966" s="59"/>
      <c r="BP966" s="69"/>
      <c r="BQ966" s="92">
        <v>0</v>
      </c>
      <c r="BR966" s="93">
        <v>0</v>
      </c>
      <c r="BS966" s="94" t="str">
        <f t="shared" si="165"/>
        <v/>
      </c>
      <c r="BT966" s="95">
        <v>0</v>
      </c>
      <c r="BU966" s="101" t="str">
        <f t="shared" si="166"/>
        <v/>
      </c>
      <c r="BV966" s="102" t="str">
        <f t="shared" si="160"/>
        <v>-</v>
      </c>
      <c r="BW966" s="103"/>
      <c r="BX966" s="104" t="str">
        <f t="shared" si="157"/>
        <v>-</v>
      </c>
      <c r="BY966" s="105"/>
      <c r="BZ966" s="103"/>
      <c r="CA966" s="106"/>
      <c r="CB966" s="107"/>
      <c r="CC966" s="112"/>
      <c r="CD966" s="106"/>
      <c r="CE966" s="103"/>
      <c r="CF966" s="113"/>
      <c r="CG966" s="114"/>
    </row>
    <row r="967" spans="1:85">
      <c r="A967" s="53" t="str">
        <f t="shared" si="158"/>
        <v>--</v>
      </c>
      <c r="B967" s="47" t="str">
        <f t="shared" si="159"/>
        <v>-</v>
      </c>
      <c r="C967" s="153"/>
      <c r="D967" s="49"/>
      <c r="E967" s="50"/>
      <c r="F967" s="51"/>
      <c r="G967" s="59"/>
      <c r="H967" s="51"/>
      <c r="I967" s="59"/>
      <c r="J967" s="60" t="str">
        <f>IF(ISBLANK(H967),"",IFERROR(VLOOKUP(B967,'Np PL4 Stock'!$A:$D,4,FALSE),""))</f>
        <v/>
      </c>
      <c r="K967" s="61" t="str">
        <f>IF(ISBLANK(H967),"",SUMIF('Np PL4 Stock'!$A:$A,B967,'Np PL4 Stock'!$N:$N))</f>
        <v/>
      </c>
      <c r="L967" s="62" t="str">
        <f>IF(ISBLANK(H967),"",VLOOKUP(LEFT(B967,5),Unit!A:B,2,FALSE))</f>
        <v/>
      </c>
      <c r="M967" s="63" t="str">
        <f>IF(ISBLANK(H967),"",IFERROR(VLOOKUP(B967,'Np PL4 Stock'!$A:$T,20,FALSE),""))</f>
        <v/>
      </c>
      <c r="N967" s="63" t="str">
        <f>IF(ISBLANK(H967),"",IFERROR(VLOOKUP(B967,'Np PL4 Stock'!$A:$U,21,FALSE),""))</f>
        <v/>
      </c>
      <c r="O967" s="62" t="str">
        <f t="shared" si="163"/>
        <v/>
      </c>
      <c r="P967" s="62" t="str">
        <f t="shared" si="161"/>
        <v/>
      </c>
      <c r="Q967" s="67" t="str">
        <f t="shared" si="164"/>
        <v/>
      </c>
      <c r="R967" s="67" t="str">
        <f t="shared" si="162"/>
        <v/>
      </c>
      <c r="S967" s="59"/>
      <c r="T967" s="147"/>
      <c r="U967" s="147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73"/>
      <c r="AG967" s="73"/>
      <c r="AH967" s="73"/>
      <c r="AI967" s="73"/>
      <c r="AJ967" s="73"/>
      <c r="AK967" s="73"/>
      <c r="AL967" s="77" t="str">
        <f>IF(ISBLANK(S967),"",IF(AJ967="Fail","Fail",IF(E967="PL4",IF(AND(T967&gt;STD_01122025!$D$3,U967&lt;STD_01122025!$D$4,OR(AF967="ND",AF967&lt;STD_01122025!$D$7),AH967="ND"),"Pass","Fail"),IF(E967="PL12",IF(AND(S967&lt;STD_01122025!$F$2,T967&gt;STD_01122025!$F$3,U967&lt;STD_01122025!$F$4,V967&gt;STD_01122025!$F$5,X967&gt;STD_01122025!$F$6,OR(AF967="ND",AF967&lt;STD_01122025!$F$7),AH967="ND"),"Pass","Fail"),IF(E967="SuperPL",IF(AND(T967&gt;STD_01122025!$H$3,U967&lt;STD_01122025!$H$4,V967&gt;STD_01122025!$H$5,X967&gt;STD_01122025!$H$6,OR(AF967="ND",AF967&lt;STD_01122025!$H$7),AH967="ND"),"Pass","Fail"),IF(E967="Flight",IF(AND(T967&gt;STD_01122025!$J$3,U967&lt;STD_01122025!$J$4,X967&gt;STD_01122025!$J$6,OR(AF967="ND",AF967&lt;STD_01122025!$J$7),AH967="ND"),"Pass","Fail"),""))))))</f>
        <v/>
      </c>
      <c r="AM967" s="62" t="str">
        <f>IF(ISBLANK(B967),"",IFERROR(IF(VLOOKUP(B967,'Np PL4 Stock'!$A:$J,10,FALSE)="Np4",D967-VLOOKUP(B967,'Np PL4 Stock'!$A:$E,5,FALSE),D967-VLOOKUP(B967,'Np PL4 Stock'!$A:$E,5,FALSE)-1),""))</f>
        <v/>
      </c>
      <c r="AN967" s="147"/>
      <c r="AO967" s="147"/>
      <c r="AP967" s="59"/>
      <c r="AQ967" s="59"/>
      <c r="AR967" s="59"/>
      <c r="AS967" s="59"/>
      <c r="AT967" s="73"/>
      <c r="AU967" s="73"/>
      <c r="AV967" s="73"/>
      <c r="AW967" s="73"/>
      <c r="AX967" s="84"/>
      <c r="AY967" s="59"/>
      <c r="AZ967" s="59"/>
      <c r="BA967" s="59"/>
      <c r="BB967" s="59"/>
      <c r="BC967" s="59"/>
      <c r="BD967" s="59"/>
      <c r="BE967" s="84"/>
      <c r="BF967" s="84"/>
      <c r="BG967" s="84"/>
      <c r="BH967" s="84"/>
      <c r="BI967" s="85"/>
      <c r="BJ967" s="86"/>
      <c r="BK967" s="86"/>
      <c r="BL967" s="86"/>
      <c r="BM967" s="86"/>
      <c r="BN967" s="86"/>
      <c r="BO967" s="59"/>
      <c r="BP967" s="69"/>
      <c r="BQ967" s="92">
        <v>0</v>
      </c>
      <c r="BR967" s="93">
        <v>0</v>
      </c>
      <c r="BS967" s="94" t="str">
        <f t="shared" si="165"/>
        <v/>
      </c>
      <c r="BT967" s="95">
        <v>0</v>
      </c>
      <c r="BU967" s="101" t="str">
        <f t="shared" si="166"/>
        <v/>
      </c>
      <c r="BV967" s="102" t="str">
        <f t="shared" si="160"/>
        <v>-</v>
      </c>
      <c r="BW967" s="103"/>
      <c r="BX967" s="104" t="str">
        <f t="shared" ref="BX967:BX1030" si="167">IFERROR((BU967*BV967)/10^3,"-")</f>
        <v>-</v>
      </c>
      <c r="BY967" s="105"/>
      <c r="BZ967" s="103"/>
      <c r="CA967" s="106"/>
      <c r="CB967" s="107"/>
      <c r="CC967" s="112"/>
      <c r="CD967" s="106"/>
      <c r="CE967" s="103"/>
      <c r="CF967" s="113"/>
      <c r="CG967" s="114"/>
    </row>
    <row r="968" spans="1:85">
      <c r="A968" s="53" t="str">
        <f t="shared" si="158"/>
        <v>--</v>
      </c>
      <c r="B968" s="47" t="str">
        <f t="shared" si="159"/>
        <v>-</v>
      </c>
      <c r="C968" s="153"/>
      <c r="D968" s="49"/>
      <c r="E968" s="50"/>
      <c r="F968" s="51"/>
      <c r="G968" s="59"/>
      <c r="H968" s="51"/>
      <c r="I968" s="59"/>
      <c r="J968" s="60" t="str">
        <f>IF(ISBLANK(H968),"",IFERROR(VLOOKUP(B968,'Np PL4 Stock'!$A:$D,4,FALSE),""))</f>
        <v/>
      </c>
      <c r="K968" s="61" t="str">
        <f>IF(ISBLANK(H968),"",SUMIF('Np PL4 Stock'!$A:$A,B968,'Np PL4 Stock'!$N:$N))</f>
        <v/>
      </c>
      <c r="L968" s="62" t="str">
        <f>IF(ISBLANK(H968),"",VLOOKUP(LEFT(B968,5),Unit!A:B,2,FALSE))</f>
        <v/>
      </c>
      <c r="M968" s="63" t="str">
        <f>IF(ISBLANK(H968),"",IFERROR(VLOOKUP(B968,'Np PL4 Stock'!$A:$T,20,FALSE),""))</f>
        <v/>
      </c>
      <c r="N968" s="63" t="str">
        <f>IF(ISBLANK(H968),"",IFERROR(VLOOKUP(B968,'Np PL4 Stock'!$A:$U,21,FALSE),""))</f>
        <v/>
      </c>
      <c r="O968" s="62" t="str">
        <f t="shared" si="163"/>
        <v/>
      </c>
      <c r="P968" s="62" t="str">
        <f t="shared" si="161"/>
        <v/>
      </c>
      <c r="Q968" s="67" t="str">
        <f t="shared" si="164"/>
        <v/>
      </c>
      <c r="R968" s="67" t="str">
        <f t="shared" si="162"/>
        <v/>
      </c>
      <c r="S968" s="59"/>
      <c r="T968" s="147"/>
      <c r="U968" s="147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73"/>
      <c r="AG968" s="73"/>
      <c r="AH968" s="73"/>
      <c r="AI968" s="73"/>
      <c r="AJ968" s="73"/>
      <c r="AK968" s="73"/>
      <c r="AL968" s="77" t="str">
        <f>IF(ISBLANK(S968),"",IF(AJ968="Fail","Fail",IF(E968="PL4",IF(AND(T968&gt;STD_01122025!$D$3,U968&lt;STD_01122025!$D$4,OR(AF968="ND",AF968&lt;STD_01122025!$D$7),AH968="ND"),"Pass","Fail"),IF(E968="PL12",IF(AND(S968&lt;STD_01122025!$F$2,T968&gt;STD_01122025!$F$3,U968&lt;STD_01122025!$F$4,V968&gt;STD_01122025!$F$5,X968&gt;STD_01122025!$F$6,OR(AF968="ND",AF968&lt;STD_01122025!$F$7),AH968="ND"),"Pass","Fail"),IF(E968="SuperPL",IF(AND(T968&gt;STD_01122025!$H$3,U968&lt;STD_01122025!$H$4,V968&gt;STD_01122025!$H$5,X968&gt;STD_01122025!$H$6,OR(AF968="ND",AF968&lt;STD_01122025!$H$7),AH968="ND"),"Pass","Fail"),IF(E968="Flight",IF(AND(T968&gt;STD_01122025!$J$3,U968&lt;STD_01122025!$J$4,X968&gt;STD_01122025!$J$6,OR(AF968="ND",AF968&lt;STD_01122025!$J$7),AH968="ND"),"Pass","Fail"),""))))))</f>
        <v/>
      </c>
      <c r="AM968" s="62" t="str">
        <f>IF(ISBLANK(B968),"",IFERROR(IF(VLOOKUP(B968,'Np PL4 Stock'!$A:$J,10,FALSE)="Np4",D968-VLOOKUP(B968,'Np PL4 Stock'!$A:$E,5,FALSE),D968-VLOOKUP(B968,'Np PL4 Stock'!$A:$E,5,FALSE)-1),""))</f>
        <v/>
      </c>
      <c r="AN968" s="147"/>
      <c r="AO968" s="147"/>
      <c r="AP968" s="59"/>
      <c r="AQ968" s="59"/>
      <c r="AR968" s="59"/>
      <c r="AS968" s="59"/>
      <c r="AT968" s="73"/>
      <c r="AU968" s="73"/>
      <c r="AV968" s="73"/>
      <c r="AW968" s="73"/>
      <c r="AX968" s="84"/>
      <c r="AY968" s="59"/>
      <c r="AZ968" s="59"/>
      <c r="BA968" s="59"/>
      <c r="BB968" s="59"/>
      <c r="BC968" s="59"/>
      <c r="BD968" s="59"/>
      <c r="BE968" s="84"/>
      <c r="BF968" s="84"/>
      <c r="BG968" s="84"/>
      <c r="BH968" s="84"/>
      <c r="BI968" s="85"/>
      <c r="BJ968" s="86"/>
      <c r="BK968" s="86"/>
      <c r="BL968" s="86"/>
      <c r="BM968" s="86"/>
      <c r="BN968" s="86"/>
      <c r="BO968" s="59"/>
      <c r="BP968" s="69"/>
      <c r="BQ968" s="92">
        <v>0</v>
      </c>
      <c r="BR968" s="93">
        <v>0</v>
      </c>
      <c r="BS968" s="94" t="str">
        <f t="shared" si="165"/>
        <v/>
      </c>
      <c r="BT968" s="95">
        <v>0</v>
      </c>
      <c r="BU968" s="101" t="str">
        <f t="shared" si="166"/>
        <v/>
      </c>
      <c r="BV968" s="102" t="str">
        <f t="shared" si="160"/>
        <v>-</v>
      </c>
      <c r="BW968" s="103"/>
      <c r="BX968" s="104" t="str">
        <f t="shared" si="167"/>
        <v>-</v>
      </c>
      <c r="BY968" s="105"/>
      <c r="BZ968" s="103"/>
      <c r="CA968" s="106"/>
      <c r="CB968" s="107"/>
      <c r="CC968" s="112"/>
      <c r="CD968" s="106"/>
      <c r="CE968" s="103"/>
      <c r="CF968" s="113"/>
      <c r="CG968" s="114"/>
    </row>
    <row r="969" spans="1:85">
      <c r="A969" s="53" t="str">
        <f t="shared" si="158"/>
        <v>--</v>
      </c>
      <c r="B969" s="47" t="str">
        <f t="shared" si="159"/>
        <v>-</v>
      </c>
      <c r="C969" s="153"/>
      <c r="D969" s="49"/>
      <c r="E969" s="50"/>
      <c r="F969" s="51"/>
      <c r="G969" s="59"/>
      <c r="H969" s="51"/>
      <c r="I969" s="59"/>
      <c r="J969" s="60" t="str">
        <f>IF(ISBLANK(H969),"",IFERROR(VLOOKUP(B969,'Np PL4 Stock'!$A:$D,4,FALSE),""))</f>
        <v/>
      </c>
      <c r="K969" s="61" t="str">
        <f>IF(ISBLANK(H969),"",SUMIF('Np PL4 Stock'!$A:$A,B969,'Np PL4 Stock'!$N:$N))</f>
        <v/>
      </c>
      <c r="L969" s="62" t="str">
        <f>IF(ISBLANK(H969),"",VLOOKUP(LEFT(B969,5),Unit!A:B,2,FALSE))</f>
        <v/>
      </c>
      <c r="M969" s="63" t="str">
        <f>IF(ISBLANK(H969),"",IFERROR(VLOOKUP(B969,'Np PL4 Stock'!$A:$T,20,FALSE),""))</f>
        <v/>
      </c>
      <c r="N969" s="63" t="str">
        <f>IF(ISBLANK(H969),"",IFERROR(VLOOKUP(B969,'Np PL4 Stock'!$A:$U,21,FALSE),""))</f>
        <v/>
      </c>
      <c r="O969" s="62" t="str">
        <f t="shared" si="163"/>
        <v/>
      </c>
      <c r="P969" s="62" t="str">
        <f t="shared" si="161"/>
        <v/>
      </c>
      <c r="Q969" s="67" t="str">
        <f t="shared" si="164"/>
        <v/>
      </c>
      <c r="R969" s="67" t="str">
        <f t="shared" si="162"/>
        <v/>
      </c>
      <c r="S969" s="59"/>
      <c r="T969" s="147"/>
      <c r="U969" s="147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73"/>
      <c r="AG969" s="73"/>
      <c r="AH969" s="73"/>
      <c r="AI969" s="73"/>
      <c r="AJ969" s="73"/>
      <c r="AK969" s="73"/>
      <c r="AL969" s="77" t="str">
        <f>IF(ISBLANK(S969),"",IF(AJ969="Fail","Fail",IF(E969="PL4",IF(AND(T969&gt;STD_01122025!$D$3,U969&lt;STD_01122025!$D$4,OR(AF969="ND",AF969&lt;STD_01122025!$D$7),AH969="ND"),"Pass","Fail"),IF(E969="PL12",IF(AND(S969&lt;STD_01122025!$F$2,T969&gt;STD_01122025!$F$3,U969&lt;STD_01122025!$F$4,V969&gt;STD_01122025!$F$5,X969&gt;STD_01122025!$F$6,OR(AF969="ND",AF969&lt;STD_01122025!$F$7),AH969="ND"),"Pass","Fail"),IF(E969="SuperPL",IF(AND(T969&gt;STD_01122025!$H$3,U969&lt;STD_01122025!$H$4,V969&gt;STD_01122025!$H$5,X969&gt;STD_01122025!$H$6,OR(AF969="ND",AF969&lt;STD_01122025!$H$7),AH969="ND"),"Pass","Fail"),IF(E969="Flight",IF(AND(T969&gt;STD_01122025!$J$3,U969&lt;STD_01122025!$J$4,X969&gt;STD_01122025!$J$6,OR(AF969="ND",AF969&lt;STD_01122025!$J$7),AH969="ND"),"Pass","Fail"),""))))))</f>
        <v/>
      </c>
      <c r="AM969" s="62" t="str">
        <f>IF(ISBLANK(B969),"",IFERROR(IF(VLOOKUP(B969,'Np PL4 Stock'!$A:$J,10,FALSE)="Np4",D969-VLOOKUP(B969,'Np PL4 Stock'!$A:$E,5,FALSE),D969-VLOOKUP(B969,'Np PL4 Stock'!$A:$E,5,FALSE)-1),""))</f>
        <v/>
      </c>
      <c r="AN969" s="147"/>
      <c r="AO969" s="147"/>
      <c r="AP969" s="59"/>
      <c r="AQ969" s="59"/>
      <c r="AR969" s="59"/>
      <c r="AS969" s="59"/>
      <c r="AT969" s="73"/>
      <c r="AU969" s="73"/>
      <c r="AV969" s="73"/>
      <c r="AW969" s="73"/>
      <c r="AX969" s="84"/>
      <c r="AY969" s="59"/>
      <c r="AZ969" s="59"/>
      <c r="BA969" s="59"/>
      <c r="BB969" s="59"/>
      <c r="BC969" s="59"/>
      <c r="BD969" s="59"/>
      <c r="BE969" s="84"/>
      <c r="BF969" s="84"/>
      <c r="BG969" s="84"/>
      <c r="BH969" s="84"/>
      <c r="BI969" s="85"/>
      <c r="BJ969" s="86"/>
      <c r="BK969" s="86"/>
      <c r="BL969" s="86"/>
      <c r="BM969" s="86"/>
      <c r="BN969" s="86"/>
      <c r="BO969" s="59"/>
      <c r="BP969" s="69"/>
      <c r="BQ969" s="92">
        <v>0</v>
      </c>
      <c r="BR969" s="93">
        <v>0</v>
      </c>
      <c r="BS969" s="94" t="str">
        <f t="shared" si="165"/>
        <v/>
      </c>
      <c r="BT969" s="95">
        <v>0</v>
      </c>
      <c r="BU969" s="101" t="str">
        <f t="shared" si="166"/>
        <v/>
      </c>
      <c r="BV969" s="102" t="str">
        <f t="shared" si="160"/>
        <v>-</v>
      </c>
      <c r="BW969" s="103"/>
      <c r="BX969" s="104" t="str">
        <f t="shared" si="167"/>
        <v>-</v>
      </c>
      <c r="BY969" s="105"/>
      <c r="BZ969" s="103"/>
      <c r="CA969" s="106"/>
      <c r="CB969" s="107"/>
      <c r="CC969" s="112"/>
      <c r="CD969" s="106"/>
      <c r="CE969" s="103"/>
      <c r="CF969" s="113"/>
      <c r="CG969" s="114"/>
    </row>
    <row r="970" spans="1:85">
      <c r="A970" s="53" t="str">
        <f t="shared" si="158"/>
        <v>--</v>
      </c>
      <c r="B970" s="47" t="str">
        <f t="shared" si="159"/>
        <v>-</v>
      </c>
      <c r="C970" s="153"/>
      <c r="D970" s="49"/>
      <c r="E970" s="50"/>
      <c r="F970" s="51"/>
      <c r="G970" s="59"/>
      <c r="H970" s="51"/>
      <c r="I970" s="59"/>
      <c r="J970" s="60" t="str">
        <f>IF(ISBLANK(H970),"",IFERROR(VLOOKUP(B970,'Np PL4 Stock'!$A:$D,4,FALSE),""))</f>
        <v/>
      </c>
      <c r="K970" s="61" t="str">
        <f>IF(ISBLANK(H970),"",SUMIF('Np PL4 Stock'!$A:$A,B970,'Np PL4 Stock'!$N:$N))</f>
        <v/>
      </c>
      <c r="L970" s="62" t="str">
        <f>IF(ISBLANK(H970),"",VLOOKUP(LEFT(B970,5),Unit!A:B,2,FALSE))</f>
        <v/>
      </c>
      <c r="M970" s="63" t="str">
        <f>IF(ISBLANK(H970),"",IFERROR(VLOOKUP(B970,'Np PL4 Stock'!$A:$T,20,FALSE),""))</f>
        <v/>
      </c>
      <c r="N970" s="63" t="str">
        <f>IF(ISBLANK(H970),"",IFERROR(VLOOKUP(B970,'Np PL4 Stock'!$A:$U,21,FALSE),""))</f>
        <v/>
      </c>
      <c r="O970" s="62" t="str">
        <f t="shared" si="163"/>
        <v/>
      </c>
      <c r="P970" s="62" t="str">
        <f t="shared" si="161"/>
        <v/>
      </c>
      <c r="Q970" s="67" t="str">
        <f t="shared" si="164"/>
        <v/>
      </c>
      <c r="R970" s="67" t="str">
        <f t="shared" si="162"/>
        <v/>
      </c>
      <c r="S970" s="59"/>
      <c r="T970" s="147"/>
      <c r="U970" s="147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73"/>
      <c r="AG970" s="73"/>
      <c r="AH970" s="73"/>
      <c r="AI970" s="73"/>
      <c r="AJ970" s="73"/>
      <c r="AK970" s="73"/>
      <c r="AL970" s="77" t="str">
        <f>IF(ISBLANK(S970),"",IF(AJ970="Fail","Fail",IF(E970="PL4",IF(AND(T970&gt;STD_01122025!$D$3,U970&lt;STD_01122025!$D$4,OR(AF970="ND",AF970&lt;STD_01122025!$D$7),AH970="ND"),"Pass","Fail"),IF(E970="PL12",IF(AND(S970&lt;STD_01122025!$F$2,T970&gt;STD_01122025!$F$3,U970&lt;STD_01122025!$F$4,V970&gt;STD_01122025!$F$5,X970&gt;STD_01122025!$F$6,OR(AF970="ND",AF970&lt;STD_01122025!$F$7),AH970="ND"),"Pass","Fail"),IF(E970="SuperPL",IF(AND(T970&gt;STD_01122025!$H$3,U970&lt;STD_01122025!$H$4,V970&gt;STD_01122025!$H$5,X970&gt;STD_01122025!$H$6,OR(AF970="ND",AF970&lt;STD_01122025!$H$7),AH970="ND"),"Pass","Fail"),IF(E970="Flight",IF(AND(T970&gt;STD_01122025!$J$3,U970&lt;STD_01122025!$J$4,X970&gt;STD_01122025!$J$6,OR(AF970="ND",AF970&lt;STD_01122025!$J$7),AH970="ND"),"Pass","Fail"),""))))))</f>
        <v/>
      </c>
      <c r="AM970" s="62" t="str">
        <f>IF(ISBLANK(B970),"",IFERROR(IF(VLOOKUP(B970,'Np PL4 Stock'!$A:$J,10,FALSE)="Np4",D970-VLOOKUP(B970,'Np PL4 Stock'!$A:$E,5,FALSE),D970-VLOOKUP(B970,'Np PL4 Stock'!$A:$E,5,FALSE)-1),""))</f>
        <v/>
      </c>
      <c r="AN970" s="147"/>
      <c r="AO970" s="147"/>
      <c r="AP970" s="59"/>
      <c r="AQ970" s="59"/>
      <c r="AR970" s="59"/>
      <c r="AS970" s="59"/>
      <c r="AT970" s="73"/>
      <c r="AU970" s="73"/>
      <c r="AV970" s="73"/>
      <c r="AW970" s="73"/>
      <c r="AX970" s="84"/>
      <c r="AY970" s="59"/>
      <c r="AZ970" s="59"/>
      <c r="BA970" s="59"/>
      <c r="BB970" s="59"/>
      <c r="BC970" s="59"/>
      <c r="BD970" s="59"/>
      <c r="BE970" s="84"/>
      <c r="BF970" s="84"/>
      <c r="BG970" s="84"/>
      <c r="BH970" s="84"/>
      <c r="BI970" s="85"/>
      <c r="BJ970" s="86"/>
      <c r="BK970" s="86"/>
      <c r="BL970" s="86"/>
      <c r="BM970" s="86"/>
      <c r="BN970" s="86"/>
      <c r="BO970" s="59"/>
      <c r="BP970" s="69"/>
      <c r="BQ970" s="92">
        <v>0</v>
      </c>
      <c r="BR970" s="93">
        <v>0</v>
      </c>
      <c r="BS970" s="94" t="str">
        <f t="shared" si="165"/>
        <v/>
      </c>
      <c r="BT970" s="95">
        <v>0</v>
      </c>
      <c r="BU970" s="101" t="str">
        <f t="shared" si="166"/>
        <v/>
      </c>
      <c r="BV970" s="102" t="str">
        <f t="shared" si="160"/>
        <v>-</v>
      </c>
      <c r="BW970" s="103"/>
      <c r="BX970" s="104" t="str">
        <f t="shared" si="167"/>
        <v>-</v>
      </c>
      <c r="BY970" s="105"/>
      <c r="BZ970" s="103"/>
      <c r="CA970" s="106"/>
      <c r="CB970" s="107"/>
      <c r="CC970" s="112"/>
      <c r="CD970" s="106"/>
      <c r="CE970" s="103"/>
      <c r="CF970" s="113"/>
      <c r="CG970" s="114"/>
    </row>
    <row r="971" spans="1:85">
      <c r="A971" s="53" t="str">
        <f t="shared" si="158"/>
        <v>--</v>
      </c>
      <c r="B971" s="47" t="str">
        <f t="shared" si="159"/>
        <v>-</v>
      </c>
      <c r="C971" s="153"/>
      <c r="D971" s="49"/>
      <c r="E971" s="50"/>
      <c r="F971" s="51"/>
      <c r="G971" s="59"/>
      <c r="H971" s="51"/>
      <c r="I971" s="59"/>
      <c r="J971" s="60" t="str">
        <f>IF(ISBLANK(H971),"",IFERROR(VLOOKUP(B971,'Np PL4 Stock'!$A:$D,4,FALSE),""))</f>
        <v/>
      </c>
      <c r="K971" s="61" t="str">
        <f>IF(ISBLANK(H971),"",SUMIF('Np PL4 Stock'!$A:$A,B971,'Np PL4 Stock'!$N:$N))</f>
        <v/>
      </c>
      <c r="L971" s="62" t="str">
        <f>IF(ISBLANK(H971),"",VLOOKUP(LEFT(B971,5),Unit!A:B,2,FALSE))</f>
        <v/>
      </c>
      <c r="M971" s="63" t="str">
        <f>IF(ISBLANK(H971),"",IFERROR(VLOOKUP(B971,'Np PL4 Stock'!$A:$T,20,FALSE),""))</f>
        <v/>
      </c>
      <c r="N971" s="63" t="str">
        <f>IF(ISBLANK(H971),"",IFERROR(VLOOKUP(B971,'Np PL4 Stock'!$A:$U,21,FALSE),""))</f>
        <v/>
      </c>
      <c r="O971" s="62" t="str">
        <f t="shared" si="163"/>
        <v/>
      </c>
      <c r="P971" s="62" t="str">
        <f t="shared" si="161"/>
        <v/>
      </c>
      <c r="Q971" s="67" t="str">
        <f t="shared" si="164"/>
        <v/>
      </c>
      <c r="R971" s="67" t="str">
        <f t="shared" si="162"/>
        <v/>
      </c>
      <c r="S971" s="59"/>
      <c r="T971" s="147"/>
      <c r="U971" s="147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73"/>
      <c r="AG971" s="73"/>
      <c r="AH971" s="73"/>
      <c r="AI971" s="73"/>
      <c r="AJ971" s="73"/>
      <c r="AK971" s="73"/>
      <c r="AL971" s="77" t="str">
        <f>IF(ISBLANK(S971),"",IF(AJ971="Fail","Fail",IF(E971="PL4",IF(AND(T971&gt;STD_01122025!$D$3,U971&lt;STD_01122025!$D$4,OR(AF971="ND",AF971&lt;STD_01122025!$D$7),AH971="ND"),"Pass","Fail"),IF(E971="PL12",IF(AND(S971&lt;STD_01122025!$F$2,T971&gt;STD_01122025!$F$3,U971&lt;STD_01122025!$F$4,V971&gt;STD_01122025!$F$5,X971&gt;STD_01122025!$F$6,OR(AF971="ND",AF971&lt;STD_01122025!$F$7),AH971="ND"),"Pass","Fail"),IF(E971="SuperPL",IF(AND(T971&gt;STD_01122025!$H$3,U971&lt;STD_01122025!$H$4,V971&gt;STD_01122025!$H$5,X971&gt;STD_01122025!$H$6,OR(AF971="ND",AF971&lt;STD_01122025!$H$7),AH971="ND"),"Pass","Fail"),IF(E971="Flight",IF(AND(T971&gt;STD_01122025!$J$3,U971&lt;STD_01122025!$J$4,X971&gt;STD_01122025!$J$6,OR(AF971="ND",AF971&lt;STD_01122025!$J$7),AH971="ND"),"Pass","Fail"),""))))))</f>
        <v/>
      </c>
      <c r="AM971" s="62" t="str">
        <f>IF(ISBLANK(B971),"",IFERROR(IF(VLOOKUP(B971,'Np PL4 Stock'!$A:$J,10,FALSE)="Np4",D971-VLOOKUP(B971,'Np PL4 Stock'!$A:$E,5,FALSE),D971-VLOOKUP(B971,'Np PL4 Stock'!$A:$E,5,FALSE)-1),""))</f>
        <v/>
      </c>
      <c r="AN971" s="147"/>
      <c r="AO971" s="147"/>
      <c r="AP971" s="59"/>
      <c r="AQ971" s="59"/>
      <c r="AR971" s="59"/>
      <c r="AS971" s="59"/>
      <c r="AT971" s="73"/>
      <c r="AU971" s="73"/>
      <c r="AV971" s="73"/>
      <c r="AW971" s="73"/>
      <c r="AX971" s="84"/>
      <c r="AY971" s="59"/>
      <c r="AZ971" s="59"/>
      <c r="BA971" s="59"/>
      <c r="BB971" s="59"/>
      <c r="BC971" s="59"/>
      <c r="BD971" s="59"/>
      <c r="BE971" s="84"/>
      <c r="BF971" s="84"/>
      <c r="BG971" s="84"/>
      <c r="BH971" s="84"/>
      <c r="BI971" s="85"/>
      <c r="BJ971" s="86"/>
      <c r="BK971" s="86"/>
      <c r="BL971" s="86"/>
      <c r="BM971" s="86"/>
      <c r="BN971" s="86"/>
      <c r="BO971" s="59"/>
      <c r="BP971" s="69"/>
      <c r="BQ971" s="92">
        <v>0</v>
      </c>
      <c r="BR971" s="93">
        <v>0</v>
      </c>
      <c r="BS971" s="94" t="str">
        <f t="shared" si="165"/>
        <v/>
      </c>
      <c r="BT971" s="95">
        <v>0</v>
      </c>
      <c r="BU971" s="101" t="str">
        <f t="shared" si="166"/>
        <v/>
      </c>
      <c r="BV971" s="102" t="str">
        <f t="shared" si="160"/>
        <v>-</v>
      </c>
      <c r="BW971" s="103"/>
      <c r="BX971" s="104" t="str">
        <f t="shared" si="167"/>
        <v>-</v>
      </c>
      <c r="BY971" s="105"/>
      <c r="BZ971" s="103"/>
      <c r="CA971" s="106"/>
      <c r="CB971" s="107"/>
      <c r="CC971" s="112"/>
      <c r="CD971" s="106"/>
      <c r="CE971" s="103"/>
      <c r="CF971" s="113"/>
      <c r="CG971" s="114"/>
    </row>
    <row r="972" spans="1:85">
      <c r="A972" s="53" t="str">
        <f t="shared" si="158"/>
        <v>--</v>
      </c>
      <c r="B972" s="47" t="str">
        <f t="shared" si="159"/>
        <v>-</v>
      </c>
      <c r="C972" s="153"/>
      <c r="D972" s="49"/>
      <c r="E972" s="50"/>
      <c r="F972" s="51"/>
      <c r="G972" s="59"/>
      <c r="H972" s="51"/>
      <c r="I972" s="59"/>
      <c r="J972" s="60" t="str">
        <f>IF(ISBLANK(H972),"",IFERROR(VLOOKUP(B972,'Np PL4 Stock'!$A:$D,4,FALSE),""))</f>
        <v/>
      </c>
      <c r="K972" s="61" t="str">
        <f>IF(ISBLANK(H972),"",SUMIF('Np PL4 Stock'!$A:$A,B972,'Np PL4 Stock'!$N:$N))</f>
        <v/>
      </c>
      <c r="L972" s="62" t="str">
        <f>IF(ISBLANK(H972),"",VLOOKUP(LEFT(B972,5),Unit!A:B,2,FALSE))</f>
        <v/>
      </c>
      <c r="M972" s="63" t="str">
        <f>IF(ISBLANK(H972),"",IFERROR(VLOOKUP(B972,'Np PL4 Stock'!$A:$T,20,FALSE),""))</f>
        <v/>
      </c>
      <c r="N972" s="63" t="str">
        <f>IF(ISBLANK(H972),"",IFERROR(VLOOKUP(B972,'Np PL4 Stock'!$A:$U,21,FALSE),""))</f>
        <v/>
      </c>
      <c r="O972" s="62" t="str">
        <f t="shared" si="163"/>
        <v/>
      </c>
      <c r="P972" s="62" t="str">
        <f t="shared" si="161"/>
        <v/>
      </c>
      <c r="Q972" s="67" t="str">
        <f t="shared" si="164"/>
        <v/>
      </c>
      <c r="R972" s="67" t="str">
        <f t="shared" si="162"/>
        <v/>
      </c>
      <c r="S972" s="59"/>
      <c r="T972" s="147"/>
      <c r="U972" s="147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73"/>
      <c r="AG972" s="73"/>
      <c r="AH972" s="73"/>
      <c r="AI972" s="73"/>
      <c r="AJ972" s="73"/>
      <c r="AK972" s="73"/>
      <c r="AL972" s="77" t="str">
        <f>IF(ISBLANK(S972),"",IF(AJ972="Fail","Fail",IF(E972="PL4",IF(AND(T972&gt;STD_01122025!$D$3,U972&lt;STD_01122025!$D$4,OR(AF972="ND",AF972&lt;STD_01122025!$D$7),AH972="ND"),"Pass","Fail"),IF(E972="PL12",IF(AND(S972&lt;STD_01122025!$F$2,T972&gt;STD_01122025!$F$3,U972&lt;STD_01122025!$F$4,V972&gt;STD_01122025!$F$5,X972&gt;STD_01122025!$F$6,OR(AF972="ND",AF972&lt;STD_01122025!$F$7),AH972="ND"),"Pass","Fail"),IF(E972="SuperPL",IF(AND(T972&gt;STD_01122025!$H$3,U972&lt;STD_01122025!$H$4,V972&gt;STD_01122025!$H$5,X972&gt;STD_01122025!$H$6,OR(AF972="ND",AF972&lt;STD_01122025!$H$7),AH972="ND"),"Pass","Fail"),IF(E972="Flight",IF(AND(T972&gt;STD_01122025!$J$3,U972&lt;STD_01122025!$J$4,X972&gt;STD_01122025!$J$6,OR(AF972="ND",AF972&lt;STD_01122025!$J$7),AH972="ND"),"Pass","Fail"),""))))))</f>
        <v/>
      </c>
      <c r="AM972" s="62" t="str">
        <f>IF(ISBLANK(B972),"",IFERROR(IF(VLOOKUP(B972,'Np PL4 Stock'!$A:$J,10,FALSE)="Np4",D972-VLOOKUP(B972,'Np PL4 Stock'!$A:$E,5,FALSE),D972-VLOOKUP(B972,'Np PL4 Stock'!$A:$E,5,FALSE)-1),""))</f>
        <v/>
      </c>
      <c r="AN972" s="147"/>
      <c r="AO972" s="147"/>
      <c r="AP972" s="59"/>
      <c r="AQ972" s="59"/>
      <c r="AR972" s="59"/>
      <c r="AS972" s="59"/>
      <c r="AT972" s="73"/>
      <c r="AU972" s="73"/>
      <c r="AV972" s="73"/>
      <c r="AW972" s="73"/>
      <c r="AX972" s="84"/>
      <c r="AY972" s="59"/>
      <c r="AZ972" s="59"/>
      <c r="BA972" s="59"/>
      <c r="BB972" s="59"/>
      <c r="BC972" s="59"/>
      <c r="BD972" s="59"/>
      <c r="BE972" s="84"/>
      <c r="BF972" s="84"/>
      <c r="BG972" s="84"/>
      <c r="BH972" s="84"/>
      <c r="BI972" s="85"/>
      <c r="BJ972" s="86"/>
      <c r="BK972" s="86"/>
      <c r="BL972" s="86"/>
      <c r="BM972" s="86"/>
      <c r="BN972" s="86"/>
      <c r="BO972" s="59"/>
      <c r="BP972" s="69"/>
      <c r="BQ972" s="92">
        <v>0</v>
      </c>
      <c r="BR972" s="93">
        <v>0</v>
      </c>
      <c r="BS972" s="94" t="str">
        <f t="shared" si="165"/>
        <v/>
      </c>
      <c r="BT972" s="95">
        <v>0</v>
      </c>
      <c r="BU972" s="101" t="str">
        <f t="shared" si="166"/>
        <v/>
      </c>
      <c r="BV972" s="102" t="str">
        <f t="shared" si="160"/>
        <v>-</v>
      </c>
      <c r="BW972" s="103"/>
      <c r="BX972" s="104" t="str">
        <f t="shared" si="167"/>
        <v>-</v>
      </c>
      <c r="BY972" s="105"/>
      <c r="BZ972" s="103"/>
      <c r="CA972" s="106"/>
      <c r="CB972" s="107"/>
      <c r="CC972" s="112"/>
      <c r="CD972" s="106"/>
      <c r="CE972" s="103"/>
      <c r="CF972" s="113"/>
      <c r="CG972" s="114"/>
    </row>
    <row r="973" spans="1:85">
      <c r="A973" s="53" t="str">
        <f t="shared" si="158"/>
        <v>--</v>
      </c>
      <c r="B973" s="47" t="str">
        <f t="shared" si="159"/>
        <v>-</v>
      </c>
      <c r="C973" s="153"/>
      <c r="D973" s="49"/>
      <c r="E973" s="50"/>
      <c r="F973" s="51"/>
      <c r="G973" s="59"/>
      <c r="H973" s="51"/>
      <c r="I973" s="59"/>
      <c r="J973" s="60" t="str">
        <f>IF(ISBLANK(H973),"",IFERROR(VLOOKUP(B973,'Np PL4 Stock'!$A:$D,4,FALSE),""))</f>
        <v/>
      </c>
      <c r="K973" s="61" t="str">
        <f>IF(ISBLANK(H973),"",SUMIF('Np PL4 Stock'!$A:$A,B973,'Np PL4 Stock'!$N:$N))</f>
        <v/>
      </c>
      <c r="L973" s="62" t="str">
        <f>IF(ISBLANK(H973),"",VLOOKUP(LEFT(B973,5),Unit!A:B,2,FALSE))</f>
        <v/>
      </c>
      <c r="M973" s="63" t="str">
        <f>IF(ISBLANK(H973),"",IFERROR(VLOOKUP(B973,'Np PL4 Stock'!$A:$T,20,FALSE),""))</f>
        <v/>
      </c>
      <c r="N973" s="63" t="str">
        <f>IF(ISBLANK(H973),"",IFERROR(VLOOKUP(B973,'Np PL4 Stock'!$A:$U,21,FALSE),""))</f>
        <v/>
      </c>
      <c r="O973" s="62" t="str">
        <f t="shared" si="163"/>
        <v/>
      </c>
      <c r="P973" s="62" t="str">
        <f t="shared" si="161"/>
        <v/>
      </c>
      <c r="Q973" s="67" t="str">
        <f t="shared" si="164"/>
        <v/>
      </c>
      <c r="R973" s="67" t="str">
        <f t="shared" si="162"/>
        <v/>
      </c>
      <c r="S973" s="59"/>
      <c r="T973" s="147"/>
      <c r="U973" s="147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73"/>
      <c r="AG973" s="73"/>
      <c r="AH973" s="73"/>
      <c r="AI973" s="73"/>
      <c r="AJ973" s="73"/>
      <c r="AK973" s="73"/>
      <c r="AL973" s="77" t="str">
        <f>IF(ISBLANK(S973),"",IF(AJ973="Fail","Fail",IF(E973="PL4",IF(AND(T973&gt;STD_01122025!$D$3,U973&lt;STD_01122025!$D$4,OR(AF973="ND",AF973&lt;STD_01122025!$D$7),AH973="ND"),"Pass","Fail"),IF(E973="PL12",IF(AND(S973&lt;STD_01122025!$F$2,T973&gt;STD_01122025!$F$3,U973&lt;STD_01122025!$F$4,V973&gt;STD_01122025!$F$5,X973&gt;STD_01122025!$F$6,OR(AF973="ND",AF973&lt;STD_01122025!$F$7),AH973="ND"),"Pass","Fail"),IF(E973="SuperPL",IF(AND(T973&gt;STD_01122025!$H$3,U973&lt;STD_01122025!$H$4,V973&gt;STD_01122025!$H$5,X973&gt;STD_01122025!$H$6,OR(AF973="ND",AF973&lt;STD_01122025!$H$7),AH973="ND"),"Pass","Fail"),IF(E973="Flight",IF(AND(T973&gt;STD_01122025!$J$3,U973&lt;STD_01122025!$J$4,X973&gt;STD_01122025!$J$6,OR(AF973="ND",AF973&lt;STD_01122025!$J$7),AH973="ND"),"Pass","Fail"),""))))))</f>
        <v/>
      </c>
      <c r="AM973" s="62" t="str">
        <f>IF(ISBLANK(B973),"",IFERROR(IF(VLOOKUP(B973,'Np PL4 Stock'!$A:$J,10,FALSE)="Np4",D973-VLOOKUP(B973,'Np PL4 Stock'!$A:$E,5,FALSE),D973-VLOOKUP(B973,'Np PL4 Stock'!$A:$E,5,FALSE)-1),""))</f>
        <v/>
      </c>
      <c r="AN973" s="147"/>
      <c r="AO973" s="147"/>
      <c r="AP973" s="59"/>
      <c r="AQ973" s="59"/>
      <c r="AR973" s="59"/>
      <c r="AS973" s="59"/>
      <c r="AT973" s="73"/>
      <c r="AU973" s="73"/>
      <c r="AV973" s="73"/>
      <c r="AW973" s="73"/>
      <c r="AX973" s="84"/>
      <c r="AY973" s="59"/>
      <c r="AZ973" s="59"/>
      <c r="BA973" s="59"/>
      <c r="BB973" s="59"/>
      <c r="BC973" s="59"/>
      <c r="BD973" s="59"/>
      <c r="BE973" s="84"/>
      <c r="BF973" s="84"/>
      <c r="BG973" s="84"/>
      <c r="BH973" s="84"/>
      <c r="BI973" s="85"/>
      <c r="BJ973" s="86"/>
      <c r="BK973" s="86"/>
      <c r="BL973" s="86"/>
      <c r="BM973" s="86"/>
      <c r="BN973" s="86"/>
      <c r="BO973" s="59"/>
      <c r="BP973" s="69"/>
      <c r="BQ973" s="92">
        <v>0</v>
      </c>
      <c r="BR973" s="93">
        <v>0</v>
      </c>
      <c r="BS973" s="94" t="str">
        <f t="shared" si="165"/>
        <v/>
      </c>
      <c r="BT973" s="95">
        <v>0</v>
      </c>
      <c r="BU973" s="101" t="str">
        <f t="shared" si="166"/>
        <v/>
      </c>
      <c r="BV973" s="102" t="str">
        <f t="shared" si="160"/>
        <v>-</v>
      </c>
      <c r="BW973" s="103"/>
      <c r="BX973" s="104" t="str">
        <f t="shared" si="167"/>
        <v>-</v>
      </c>
      <c r="BY973" s="105"/>
      <c r="BZ973" s="103"/>
      <c r="CA973" s="106"/>
      <c r="CB973" s="107"/>
      <c r="CC973" s="112"/>
      <c r="CD973" s="106"/>
      <c r="CE973" s="103"/>
      <c r="CF973" s="113"/>
      <c r="CG973" s="114"/>
    </row>
    <row r="974" spans="1:85">
      <c r="A974" s="53" t="str">
        <f t="shared" si="158"/>
        <v>--</v>
      </c>
      <c r="B974" s="47" t="str">
        <f t="shared" si="159"/>
        <v>-</v>
      </c>
      <c r="C974" s="153"/>
      <c r="D974" s="49"/>
      <c r="E974" s="50"/>
      <c r="F974" s="51"/>
      <c r="G974" s="59"/>
      <c r="H974" s="51"/>
      <c r="I974" s="59"/>
      <c r="J974" s="60" t="str">
        <f>IF(ISBLANK(H974),"",IFERROR(VLOOKUP(B974,'Np PL4 Stock'!$A:$D,4,FALSE),""))</f>
        <v/>
      </c>
      <c r="K974" s="61" t="str">
        <f>IF(ISBLANK(H974),"",SUMIF('Np PL4 Stock'!$A:$A,B974,'Np PL4 Stock'!$N:$N))</f>
        <v/>
      </c>
      <c r="L974" s="62" t="str">
        <f>IF(ISBLANK(H974),"",VLOOKUP(LEFT(B974,5),Unit!A:B,2,FALSE))</f>
        <v/>
      </c>
      <c r="M974" s="63" t="str">
        <f>IF(ISBLANK(H974),"",IFERROR(VLOOKUP(B974,'Np PL4 Stock'!$A:$T,20,FALSE),""))</f>
        <v/>
      </c>
      <c r="N974" s="63" t="str">
        <f>IF(ISBLANK(H974),"",IFERROR(VLOOKUP(B974,'Np PL4 Stock'!$A:$U,21,FALSE),""))</f>
        <v/>
      </c>
      <c r="O974" s="62" t="str">
        <f t="shared" si="163"/>
        <v/>
      </c>
      <c r="P974" s="62" t="str">
        <f t="shared" si="161"/>
        <v/>
      </c>
      <c r="Q974" s="67" t="str">
        <f t="shared" si="164"/>
        <v/>
      </c>
      <c r="R974" s="67" t="str">
        <f t="shared" si="162"/>
        <v/>
      </c>
      <c r="S974" s="59"/>
      <c r="T974" s="147"/>
      <c r="U974" s="147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73"/>
      <c r="AG974" s="73"/>
      <c r="AH974" s="73"/>
      <c r="AI974" s="73"/>
      <c r="AJ974" s="73"/>
      <c r="AK974" s="73"/>
      <c r="AL974" s="77" t="str">
        <f>IF(ISBLANK(S974),"",IF(AJ974="Fail","Fail",IF(E974="PL4",IF(AND(T974&gt;STD_01122025!$D$3,U974&lt;STD_01122025!$D$4,OR(AF974="ND",AF974&lt;STD_01122025!$D$7),AH974="ND"),"Pass","Fail"),IF(E974="PL12",IF(AND(S974&lt;STD_01122025!$F$2,T974&gt;STD_01122025!$F$3,U974&lt;STD_01122025!$F$4,V974&gt;STD_01122025!$F$5,X974&gt;STD_01122025!$F$6,OR(AF974="ND",AF974&lt;STD_01122025!$F$7),AH974="ND"),"Pass","Fail"),IF(E974="SuperPL",IF(AND(T974&gt;STD_01122025!$H$3,U974&lt;STD_01122025!$H$4,V974&gt;STD_01122025!$H$5,X974&gt;STD_01122025!$H$6,OR(AF974="ND",AF974&lt;STD_01122025!$H$7),AH974="ND"),"Pass","Fail"),IF(E974="Flight",IF(AND(T974&gt;STD_01122025!$J$3,U974&lt;STD_01122025!$J$4,X974&gt;STD_01122025!$J$6,OR(AF974="ND",AF974&lt;STD_01122025!$J$7),AH974="ND"),"Pass","Fail"),""))))))</f>
        <v/>
      </c>
      <c r="AM974" s="62" t="str">
        <f>IF(ISBLANK(B974),"",IFERROR(IF(VLOOKUP(B974,'Np PL4 Stock'!$A:$J,10,FALSE)="Np4",D974-VLOOKUP(B974,'Np PL4 Stock'!$A:$E,5,FALSE),D974-VLOOKUP(B974,'Np PL4 Stock'!$A:$E,5,FALSE)-1),""))</f>
        <v/>
      </c>
      <c r="AN974" s="147"/>
      <c r="AO974" s="147"/>
      <c r="AP974" s="59"/>
      <c r="AQ974" s="59"/>
      <c r="AR974" s="59"/>
      <c r="AS974" s="59"/>
      <c r="AT974" s="73"/>
      <c r="AU974" s="73"/>
      <c r="AV974" s="73"/>
      <c r="AW974" s="73"/>
      <c r="AX974" s="84"/>
      <c r="AY974" s="59"/>
      <c r="AZ974" s="59"/>
      <c r="BA974" s="59"/>
      <c r="BB974" s="59"/>
      <c r="BC974" s="59"/>
      <c r="BD974" s="59"/>
      <c r="BE974" s="84"/>
      <c r="BF974" s="84"/>
      <c r="BG974" s="84"/>
      <c r="BH974" s="84"/>
      <c r="BI974" s="85"/>
      <c r="BJ974" s="86"/>
      <c r="BK974" s="86"/>
      <c r="BL974" s="86"/>
      <c r="BM974" s="86"/>
      <c r="BN974" s="86"/>
      <c r="BO974" s="59"/>
      <c r="BP974" s="69"/>
      <c r="BQ974" s="92">
        <v>0</v>
      </c>
      <c r="BR974" s="93">
        <v>0</v>
      </c>
      <c r="BS974" s="94" t="str">
        <f t="shared" si="165"/>
        <v/>
      </c>
      <c r="BT974" s="95">
        <v>0</v>
      </c>
      <c r="BU974" s="101" t="str">
        <f t="shared" si="166"/>
        <v/>
      </c>
      <c r="BV974" s="102" t="str">
        <f t="shared" si="160"/>
        <v>-</v>
      </c>
      <c r="BW974" s="103"/>
      <c r="BX974" s="104" t="str">
        <f t="shared" si="167"/>
        <v>-</v>
      </c>
      <c r="BY974" s="105"/>
      <c r="BZ974" s="103"/>
      <c r="CA974" s="106"/>
      <c r="CB974" s="107"/>
      <c r="CC974" s="112"/>
      <c r="CD974" s="106"/>
      <c r="CE974" s="103"/>
      <c r="CF974" s="113"/>
      <c r="CG974" s="114"/>
    </row>
    <row r="975" spans="1:85">
      <c r="A975" s="53" t="str">
        <f t="shared" si="158"/>
        <v>--</v>
      </c>
      <c r="B975" s="47" t="str">
        <f t="shared" si="159"/>
        <v>-</v>
      </c>
      <c r="C975" s="153"/>
      <c r="D975" s="49"/>
      <c r="E975" s="50"/>
      <c r="F975" s="51"/>
      <c r="G975" s="59"/>
      <c r="H975" s="51"/>
      <c r="I975" s="59"/>
      <c r="J975" s="60" t="str">
        <f>IF(ISBLANK(H975),"",IFERROR(VLOOKUP(B975,'Np PL4 Stock'!$A:$D,4,FALSE),""))</f>
        <v/>
      </c>
      <c r="K975" s="61" t="str">
        <f>IF(ISBLANK(H975),"",SUMIF('Np PL4 Stock'!$A:$A,B975,'Np PL4 Stock'!$N:$N))</f>
        <v/>
      </c>
      <c r="L975" s="62" t="str">
        <f>IF(ISBLANK(H975),"",VLOOKUP(LEFT(B975,5),Unit!A:B,2,FALSE))</f>
        <v/>
      </c>
      <c r="M975" s="63" t="str">
        <f>IF(ISBLANK(H975),"",IFERROR(VLOOKUP(B975,'Np PL4 Stock'!$A:$T,20,FALSE),""))</f>
        <v/>
      </c>
      <c r="N975" s="63" t="str">
        <f>IF(ISBLANK(H975),"",IFERROR(VLOOKUP(B975,'Np PL4 Stock'!$A:$U,21,FALSE),""))</f>
        <v/>
      </c>
      <c r="O975" s="62" t="str">
        <f t="shared" si="163"/>
        <v/>
      </c>
      <c r="P975" s="62" t="str">
        <f t="shared" si="161"/>
        <v/>
      </c>
      <c r="Q975" s="67" t="str">
        <f t="shared" si="164"/>
        <v/>
      </c>
      <c r="R975" s="67" t="str">
        <f t="shared" si="162"/>
        <v/>
      </c>
      <c r="S975" s="59"/>
      <c r="T975" s="147"/>
      <c r="U975" s="147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73"/>
      <c r="AG975" s="73"/>
      <c r="AH975" s="73"/>
      <c r="AI975" s="73"/>
      <c r="AJ975" s="73"/>
      <c r="AK975" s="73"/>
      <c r="AL975" s="77" t="str">
        <f>IF(ISBLANK(S975),"",IF(AJ975="Fail","Fail",IF(E975="PL4",IF(AND(T975&gt;STD_01122025!$D$3,U975&lt;STD_01122025!$D$4,OR(AF975="ND",AF975&lt;STD_01122025!$D$7),AH975="ND"),"Pass","Fail"),IF(E975="PL12",IF(AND(S975&lt;STD_01122025!$F$2,T975&gt;STD_01122025!$F$3,U975&lt;STD_01122025!$F$4,V975&gt;STD_01122025!$F$5,X975&gt;STD_01122025!$F$6,OR(AF975="ND",AF975&lt;STD_01122025!$F$7),AH975="ND"),"Pass","Fail"),IF(E975="SuperPL",IF(AND(T975&gt;STD_01122025!$H$3,U975&lt;STD_01122025!$H$4,V975&gt;STD_01122025!$H$5,X975&gt;STD_01122025!$H$6,OR(AF975="ND",AF975&lt;STD_01122025!$H$7),AH975="ND"),"Pass","Fail"),IF(E975="Flight",IF(AND(T975&gt;STD_01122025!$J$3,U975&lt;STD_01122025!$J$4,X975&gt;STD_01122025!$J$6,OR(AF975="ND",AF975&lt;STD_01122025!$J$7),AH975="ND"),"Pass","Fail"),""))))))</f>
        <v/>
      </c>
      <c r="AM975" s="62" t="str">
        <f>IF(ISBLANK(B975),"",IFERROR(IF(VLOOKUP(B975,'Np PL4 Stock'!$A:$J,10,FALSE)="Np4",D975-VLOOKUP(B975,'Np PL4 Stock'!$A:$E,5,FALSE),D975-VLOOKUP(B975,'Np PL4 Stock'!$A:$E,5,FALSE)-1),""))</f>
        <v/>
      </c>
      <c r="AN975" s="147"/>
      <c r="AO975" s="147"/>
      <c r="AP975" s="59"/>
      <c r="AQ975" s="59"/>
      <c r="AR975" s="59"/>
      <c r="AS975" s="59"/>
      <c r="AT975" s="73"/>
      <c r="AU975" s="73"/>
      <c r="AV975" s="73"/>
      <c r="AW975" s="73"/>
      <c r="AX975" s="84"/>
      <c r="AY975" s="59"/>
      <c r="AZ975" s="59"/>
      <c r="BA975" s="59"/>
      <c r="BB975" s="59"/>
      <c r="BC975" s="59"/>
      <c r="BD975" s="59"/>
      <c r="BE975" s="84"/>
      <c r="BF975" s="84"/>
      <c r="BG975" s="84"/>
      <c r="BH975" s="84"/>
      <c r="BI975" s="85"/>
      <c r="BJ975" s="86"/>
      <c r="BK975" s="86"/>
      <c r="BL975" s="86"/>
      <c r="BM975" s="86"/>
      <c r="BN975" s="86"/>
      <c r="BO975" s="59"/>
      <c r="BP975" s="69"/>
      <c r="BQ975" s="92">
        <v>0</v>
      </c>
      <c r="BR975" s="93">
        <v>0</v>
      </c>
      <c r="BS975" s="94" t="str">
        <f t="shared" si="165"/>
        <v/>
      </c>
      <c r="BT975" s="95">
        <v>0</v>
      </c>
      <c r="BU975" s="101" t="str">
        <f t="shared" si="166"/>
        <v/>
      </c>
      <c r="BV975" s="102" t="str">
        <f t="shared" si="160"/>
        <v>-</v>
      </c>
      <c r="BW975" s="103"/>
      <c r="BX975" s="104" t="str">
        <f t="shared" si="167"/>
        <v>-</v>
      </c>
      <c r="BY975" s="105"/>
      <c r="BZ975" s="103"/>
      <c r="CA975" s="106"/>
      <c r="CB975" s="107"/>
      <c r="CC975" s="112"/>
      <c r="CD975" s="106"/>
      <c r="CE975" s="103"/>
      <c r="CF975" s="113"/>
      <c r="CG975" s="114"/>
    </row>
    <row r="976" spans="1:85">
      <c r="A976" s="53" t="str">
        <f t="shared" si="158"/>
        <v>--</v>
      </c>
      <c r="B976" s="47" t="str">
        <f t="shared" si="159"/>
        <v>-</v>
      </c>
      <c r="C976" s="153"/>
      <c r="D976" s="49"/>
      <c r="E976" s="50"/>
      <c r="F976" s="51"/>
      <c r="G976" s="59"/>
      <c r="H976" s="51"/>
      <c r="I976" s="59"/>
      <c r="J976" s="60" t="str">
        <f>IF(ISBLANK(H976),"",IFERROR(VLOOKUP(B976,'Np PL4 Stock'!$A:$D,4,FALSE),""))</f>
        <v/>
      </c>
      <c r="K976" s="61" t="str">
        <f>IF(ISBLANK(H976),"",SUMIF('Np PL4 Stock'!$A:$A,B976,'Np PL4 Stock'!$N:$N))</f>
        <v/>
      </c>
      <c r="L976" s="62" t="str">
        <f>IF(ISBLANK(H976),"",VLOOKUP(LEFT(B976,5),Unit!A:B,2,FALSE))</f>
        <v/>
      </c>
      <c r="M976" s="63" t="str">
        <f>IF(ISBLANK(H976),"",IFERROR(VLOOKUP(B976,'Np PL4 Stock'!$A:$T,20,FALSE),""))</f>
        <v/>
      </c>
      <c r="N976" s="63" t="str">
        <f>IF(ISBLANK(H976),"",IFERROR(VLOOKUP(B976,'Np PL4 Stock'!$A:$U,21,FALSE),""))</f>
        <v/>
      </c>
      <c r="O976" s="62" t="str">
        <f t="shared" si="163"/>
        <v/>
      </c>
      <c r="P976" s="62" t="str">
        <f t="shared" si="161"/>
        <v/>
      </c>
      <c r="Q976" s="67" t="str">
        <f t="shared" si="164"/>
        <v/>
      </c>
      <c r="R976" s="67" t="str">
        <f t="shared" si="162"/>
        <v/>
      </c>
      <c r="S976" s="59"/>
      <c r="T976" s="147"/>
      <c r="U976" s="147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73"/>
      <c r="AG976" s="73"/>
      <c r="AH976" s="73"/>
      <c r="AI976" s="73"/>
      <c r="AJ976" s="73"/>
      <c r="AK976" s="73"/>
      <c r="AL976" s="77" t="str">
        <f>IF(ISBLANK(S976),"",IF(AJ976="Fail","Fail",IF(E976="PL4",IF(AND(T976&gt;STD_01122025!$D$3,U976&lt;STD_01122025!$D$4,OR(AF976="ND",AF976&lt;STD_01122025!$D$7),AH976="ND"),"Pass","Fail"),IF(E976="PL12",IF(AND(S976&lt;STD_01122025!$F$2,T976&gt;STD_01122025!$F$3,U976&lt;STD_01122025!$F$4,V976&gt;STD_01122025!$F$5,X976&gt;STD_01122025!$F$6,OR(AF976="ND",AF976&lt;STD_01122025!$F$7),AH976="ND"),"Pass","Fail"),IF(E976="SuperPL",IF(AND(T976&gt;STD_01122025!$H$3,U976&lt;STD_01122025!$H$4,V976&gt;STD_01122025!$H$5,X976&gt;STD_01122025!$H$6,OR(AF976="ND",AF976&lt;STD_01122025!$H$7),AH976="ND"),"Pass","Fail"),IF(E976="Flight",IF(AND(T976&gt;STD_01122025!$J$3,U976&lt;STD_01122025!$J$4,X976&gt;STD_01122025!$J$6,OR(AF976="ND",AF976&lt;STD_01122025!$J$7),AH976="ND"),"Pass","Fail"),""))))))</f>
        <v/>
      </c>
      <c r="AM976" s="62" t="str">
        <f>IF(ISBLANK(B976),"",IFERROR(IF(VLOOKUP(B976,'Np PL4 Stock'!$A:$J,10,FALSE)="Np4",D976-VLOOKUP(B976,'Np PL4 Stock'!$A:$E,5,FALSE),D976-VLOOKUP(B976,'Np PL4 Stock'!$A:$E,5,FALSE)-1),""))</f>
        <v/>
      </c>
      <c r="AN976" s="147"/>
      <c r="AO976" s="147"/>
      <c r="AP976" s="59"/>
      <c r="AQ976" s="59"/>
      <c r="AR976" s="59"/>
      <c r="AS976" s="59"/>
      <c r="AT976" s="73"/>
      <c r="AU976" s="73"/>
      <c r="AV976" s="73"/>
      <c r="AW976" s="73"/>
      <c r="AX976" s="84"/>
      <c r="AY976" s="59"/>
      <c r="AZ976" s="59"/>
      <c r="BA976" s="59"/>
      <c r="BB976" s="59"/>
      <c r="BC976" s="59"/>
      <c r="BD976" s="59"/>
      <c r="BE976" s="84"/>
      <c r="BF976" s="84"/>
      <c r="BG976" s="84"/>
      <c r="BH976" s="84"/>
      <c r="BI976" s="85"/>
      <c r="BJ976" s="86"/>
      <c r="BK976" s="86"/>
      <c r="BL976" s="86"/>
      <c r="BM976" s="86"/>
      <c r="BN976" s="86"/>
      <c r="BO976" s="59"/>
      <c r="BP976" s="69"/>
      <c r="BQ976" s="92">
        <v>0</v>
      </c>
      <c r="BR976" s="93">
        <v>0</v>
      </c>
      <c r="BS976" s="94" t="str">
        <f t="shared" si="165"/>
        <v/>
      </c>
      <c r="BT976" s="95">
        <v>0</v>
      </c>
      <c r="BU976" s="101" t="str">
        <f t="shared" si="166"/>
        <v/>
      </c>
      <c r="BV976" s="102" t="str">
        <f t="shared" si="160"/>
        <v>-</v>
      </c>
      <c r="BW976" s="103"/>
      <c r="BX976" s="104" t="str">
        <f t="shared" si="167"/>
        <v>-</v>
      </c>
      <c r="BY976" s="105"/>
      <c r="BZ976" s="103"/>
      <c r="CA976" s="106"/>
      <c r="CB976" s="107"/>
      <c r="CC976" s="112"/>
      <c r="CD976" s="106"/>
      <c r="CE976" s="103"/>
      <c r="CF976" s="113"/>
      <c r="CG976" s="114"/>
    </row>
    <row r="977" spans="1:85">
      <c r="A977" s="53" t="str">
        <f t="shared" si="158"/>
        <v>--</v>
      </c>
      <c r="B977" s="47" t="str">
        <f t="shared" si="159"/>
        <v>-</v>
      </c>
      <c r="C977" s="153"/>
      <c r="D977" s="49"/>
      <c r="E977" s="50"/>
      <c r="F977" s="51"/>
      <c r="G977" s="59"/>
      <c r="H977" s="51"/>
      <c r="I977" s="59"/>
      <c r="J977" s="60" t="str">
        <f>IF(ISBLANK(H977),"",IFERROR(VLOOKUP(B977,'Np PL4 Stock'!$A:$D,4,FALSE),""))</f>
        <v/>
      </c>
      <c r="K977" s="61" t="str">
        <f>IF(ISBLANK(H977),"",SUMIF('Np PL4 Stock'!$A:$A,B977,'Np PL4 Stock'!$N:$N))</f>
        <v/>
      </c>
      <c r="L977" s="62" t="str">
        <f>IF(ISBLANK(H977),"",VLOOKUP(LEFT(B977,5),Unit!A:B,2,FALSE))</f>
        <v/>
      </c>
      <c r="M977" s="63" t="str">
        <f>IF(ISBLANK(H977),"",IFERROR(VLOOKUP(B977,'Np PL4 Stock'!$A:$T,20,FALSE),""))</f>
        <v/>
      </c>
      <c r="N977" s="63" t="str">
        <f>IF(ISBLANK(H977),"",IFERROR(VLOOKUP(B977,'Np PL4 Stock'!$A:$U,21,FALSE),""))</f>
        <v/>
      </c>
      <c r="O977" s="62" t="str">
        <f t="shared" si="163"/>
        <v/>
      </c>
      <c r="P977" s="62" t="str">
        <f t="shared" si="161"/>
        <v/>
      </c>
      <c r="Q977" s="67" t="str">
        <f t="shared" si="164"/>
        <v/>
      </c>
      <c r="R977" s="67" t="str">
        <f t="shared" si="162"/>
        <v/>
      </c>
      <c r="S977" s="59"/>
      <c r="T977" s="147"/>
      <c r="U977" s="147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73"/>
      <c r="AG977" s="73"/>
      <c r="AH977" s="73"/>
      <c r="AI977" s="73"/>
      <c r="AJ977" s="73"/>
      <c r="AK977" s="73"/>
      <c r="AL977" s="77" t="str">
        <f>IF(ISBLANK(S977),"",IF(AJ977="Fail","Fail",IF(E977="PL4",IF(AND(T977&gt;STD_01122025!$D$3,U977&lt;STD_01122025!$D$4,OR(AF977="ND",AF977&lt;STD_01122025!$D$7),AH977="ND"),"Pass","Fail"),IF(E977="PL12",IF(AND(S977&lt;STD_01122025!$F$2,T977&gt;STD_01122025!$F$3,U977&lt;STD_01122025!$F$4,V977&gt;STD_01122025!$F$5,X977&gt;STD_01122025!$F$6,OR(AF977="ND",AF977&lt;STD_01122025!$F$7),AH977="ND"),"Pass","Fail"),IF(E977="SuperPL",IF(AND(T977&gt;STD_01122025!$H$3,U977&lt;STD_01122025!$H$4,V977&gt;STD_01122025!$H$5,X977&gt;STD_01122025!$H$6,OR(AF977="ND",AF977&lt;STD_01122025!$H$7),AH977="ND"),"Pass","Fail"),IF(E977="Flight",IF(AND(T977&gt;STD_01122025!$J$3,U977&lt;STD_01122025!$J$4,X977&gt;STD_01122025!$J$6,OR(AF977="ND",AF977&lt;STD_01122025!$J$7),AH977="ND"),"Pass","Fail"),""))))))</f>
        <v/>
      </c>
      <c r="AM977" s="62" t="str">
        <f>IF(ISBLANK(B977),"",IFERROR(IF(VLOOKUP(B977,'Np PL4 Stock'!$A:$J,10,FALSE)="Np4",D977-VLOOKUP(B977,'Np PL4 Stock'!$A:$E,5,FALSE),D977-VLOOKUP(B977,'Np PL4 Stock'!$A:$E,5,FALSE)-1),""))</f>
        <v/>
      </c>
      <c r="AN977" s="147"/>
      <c r="AO977" s="147"/>
      <c r="AP977" s="59"/>
      <c r="AQ977" s="59"/>
      <c r="AR977" s="59"/>
      <c r="AS977" s="59"/>
      <c r="AT977" s="73"/>
      <c r="AU977" s="73"/>
      <c r="AV977" s="73"/>
      <c r="AW977" s="73"/>
      <c r="AX977" s="84"/>
      <c r="AY977" s="59"/>
      <c r="AZ977" s="59"/>
      <c r="BA977" s="59"/>
      <c r="BB977" s="59"/>
      <c r="BC977" s="59"/>
      <c r="BD977" s="59"/>
      <c r="BE977" s="84"/>
      <c r="BF977" s="84"/>
      <c r="BG977" s="84"/>
      <c r="BH977" s="84"/>
      <c r="BI977" s="85"/>
      <c r="BJ977" s="86"/>
      <c r="BK977" s="86"/>
      <c r="BL977" s="86"/>
      <c r="BM977" s="86"/>
      <c r="BN977" s="86"/>
      <c r="BO977" s="59"/>
      <c r="BP977" s="69"/>
      <c r="BQ977" s="92">
        <v>0</v>
      </c>
      <c r="BR977" s="93">
        <v>0</v>
      </c>
      <c r="BS977" s="94" t="str">
        <f t="shared" si="165"/>
        <v/>
      </c>
      <c r="BT977" s="95">
        <v>0</v>
      </c>
      <c r="BU977" s="101" t="str">
        <f t="shared" si="166"/>
        <v/>
      </c>
      <c r="BV977" s="102" t="str">
        <f t="shared" si="160"/>
        <v>-</v>
      </c>
      <c r="BW977" s="103"/>
      <c r="BX977" s="104" t="str">
        <f t="shared" si="167"/>
        <v>-</v>
      </c>
      <c r="BY977" s="105"/>
      <c r="BZ977" s="103"/>
      <c r="CA977" s="106"/>
      <c r="CB977" s="107"/>
      <c r="CC977" s="112"/>
      <c r="CD977" s="106"/>
      <c r="CE977" s="103"/>
      <c r="CF977" s="113"/>
      <c r="CG977" s="114"/>
    </row>
    <row r="978" spans="1:85">
      <c r="A978" s="53" t="str">
        <f t="shared" ref="A978:A1041" si="168">IF(ISBLANK(H978),"",H978&amp;"-"&amp;IF(OR(LEN(I978)=1,LEN(I978)=4),"0"&amp;I978,I978))&amp;"-"&amp;IF(LEN(G978)=1,"0"&amp;G978,G978)&amp;"-"&amp;D978</f>
        <v>--</v>
      </c>
      <c r="B978" s="47" t="str">
        <f t="shared" ref="B978:B1041" si="169">IF(ISBLANK(H978),"",H978&amp;"-"&amp;IF(OR(LEN(I978)=1,LEN(I978)=4),"0"&amp;I978,I978))&amp;"-"&amp;IF(LEN(G978)=1,"0"&amp;G978,G978)</f>
        <v>-</v>
      </c>
      <c r="C978" s="153"/>
      <c r="D978" s="49"/>
      <c r="E978" s="50"/>
      <c r="F978" s="51"/>
      <c r="G978" s="59"/>
      <c r="H978" s="51"/>
      <c r="I978" s="59"/>
      <c r="J978" s="60" t="str">
        <f>IF(ISBLANK(H978),"",IFERROR(VLOOKUP(B978,'Np PL4 Stock'!$A:$D,4,FALSE),""))</f>
        <v/>
      </c>
      <c r="K978" s="61" t="str">
        <f>IF(ISBLANK(H978),"",SUMIF('Np PL4 Stock'!$A:$A,B978,'Np PL4 Stock'!$N:$N))</f>
        <v/>
      </c>
      <c r="L978" s="62" t="str">
        <f>IF(ISBLANK(H978),"",VLOOKUP(LEFT(B978,5),Unit!A:B,2,FALSE))</f>
        <v/>
      </c>
      <c r="M978" s="63" t="str">
        <f>IF(ISBLANK(H978),"",IFERROR(VLOOKUP(B978,'Np PL4 Stock'!$A:$T,20,FALSE),""))</f>
        <v/>
      </c>
      <c r="N978" s="63" t="str">
        <f>IF(ISBLANK(H978),"",IFERROR(VLOOKUP(B978,'Np PL4 Stock'!$A:$U,21,FALSE),""))</f>
        <v/>
      </c>
      <c r="O978" s="62" t="str">
        <f t="shared" si="163"/>
        <v/>
      </c>
      <c r="P978" s="62" t="str">
        <f t="shared" si="161"/>
        <v/>
      </c>
      <c r="Q978" s="67" t="str">
        <f t="shared" si="164"/>
        <v/>
      </c>
      <c r="R978" s="67" t="str">
        <f t="shared" si="162"/>
        <v/>
      </c>
      <c r="S978" s="59"/>
      <c r="T978" s="147"/>
      <c r="U978" s="147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73"/>
      <c r="AG978" s="73"/>
      <c r="AH978" s="73"/>
      <c r="AI978" s="73"/>
      <c r="AJ978" s="73"/>
      <c r="AK978" s="73"/>
      <c r="AL978" s="77" t="str">
        <f>IF(ISBLANK(S978),"",IF(AJ978="Fail","Fail",IF(E978="PL4",IF(AND(T978&gt;STD_01122025!$D$3,U978&lt;STD_01122025!$D$4,OR(AF978="ND",AF978&lt;STD_01122025!$D$7),AH978="ND"),"Pass","Fail"),IF(E978="PL12",IF(AND(S978&lt;STD_01122025!$F$2,T978&gt;STD_01122025!$F$3,U978&lt;STD_01122025!$F$4,V978&gt;STD_01122025!$F$5,X978&gt;STD_01122025!$F$6,OR(AF978="ND",AF978&lt;STD_01122025!$F$7),AH978="ND"),"Pass","Fail"),IF(E978="SuperPL",IF(AND(T978&gt;STD_01122025!$H$3,U978&lt;STD_01122025!$H$4,V978&gt;STD_01122025!$H$5,X978&gt;STD_01122025!$H$6,OR(AF978="ND",AF978&lt;STD_01122025!$H$7),AH978="ND"),"Pass","Fail"),IF(E978="Flight",IF(AND(T978&gt;STD_01122025!$J$3,U978&lt;STD_01122025!$J$4,X978&gt;STD_01122025!$J$6,OR(AF978="ND",AF978&lt;STD_01122025!$J$7),AH978="ND"),"Pass","Fail"),""))))))</f>
        <v/>
      </c>
      <c r="AM978" s="62" t="str">
        <f>IF(ISBLANK(B978),"",IFERROR(IF(VLOOKUP(B978,'Np PL4 Stock'!$A:$J,10,FALSE)="Np4",D978-VLOOKUP(B978,'Np PL4 Stock'!$A:$E,5,FALSE),D978-VLOOKUP(B978,'Np PL4 Stock'!$A:$E,5,FALSE)-1),""))</f>
        <v/>
      </c>
      <c r="AN978" s="147"/>
      <c r="AO978" s="147"/>
      <c r="AP978" s="59"/>
      <c r="AQ978" s="59"/>
      <c r="AR978" s="59"/>
      <c r="AS978" s="59"/>
      <c r="AT978" s="73"/>
      <c r="AU978" s="73"/>
      <c r="AV978" s="73"/>
      <c r="AW978" s="73"/>
      <c r="AX978" s="84"/>
      <c r="AY978" s="59"/>
      <c r="AZ978" s="59"/>
      <c r="BA978" s="59"/>
      <c r="BB978" s="59"/>
      <c r="BC978" s="59"/>
      <c r="BD978" s="59"/>
      <c r="BE978" s="84"/>
      <c r="BF978" s="84"/>
      <c r="BG978" s="84"/>
      <c r="BH978" s="84"/>
      <c r="BI978" s="85"/>
      <c r="BJ978" s="86"/>
      <c r="BK978" s="86"/>
      <c r="BL978" s="86"/>
      <c r="BM978" s="86"/>
      <c r="BN978" s="86"/>
      <c r="BO978" s="59"/>
      <c r="BP978" s="69"/>
      <c r="BQ978" s="92">
        <v>0</v>
      </c>
      <c r="BR978" s="93">
        <v>0</v>
      </c>
      <c r="BS978" s="94" t="str">
        <f t="shared" si="165"/>
        <v/>
      </c>
      <c r="BT978" s="95">
        <v>0</v>
      </c>
      <c r="BU978" s="101" t="str">
        <f t="shared" si="166"/>
        <v/>
      </c>
      <c r="BV978" s="102" t="str">
        <f t="shared" ref="BV978:BV1041" si="170">IF(ISNUMBER(AQ978),(1/AQ978)*10^3,"-")</f>
        <v>-</v>
      </c>
      <c r="BW978" s="103"/>
      <c r="BX978" s="104" t="str">
        <f t="shared" si="167"/>
        <v>-</v>
      </c>
      <c r="BY978" s="105"/>
      <c r="BZ978" s="103"/>
      <c r="CA978" s="106"/>
      <c r="CB978" s="107"/>
      <c r="CC978" s="112"/>
      <c r="CD978" s="106"/>
      <c r="CE978" s="103"/>
      <c r="CF978" s="113"/>
      <c r="CG978" s="114"/>
    </row>
    <row r="979" spans="1:85">
      <c r="A979" s="53" t="str">
        <f t="shared" si="168"/>
        <v>--</v>
      </c>
      <c r="B979" s="47" t="str">
        <f t="shared" si="169"/>
        <v>-</v>
      </c>
      <c r="C979" s="153"/>
      <c r="D979" s="49"/>
      <c r="E979" s="50"/>
      <c r="F979" s="51"/>
      <c r="G979" s="59"/>
      <c r="H979" s="51"/>
      <c r="I979" s="59"/>
      <c r="J979" s="60" t="str">
        <f>IF(ISBLANK(H979),"",IFERROR(VLOOKUP(B979,'Np PL4 Stock'!$A:$D,4,FALSE),""))</f>
        <v/>
      </c>
      <c r="K979" s="61" t="str">
        <f>IF(ISBLANK(H979),"",SUMIF('Np PL4 Stock'!$A:$A,B979,'Np PL4 Stock'!$N:$N))</f>
        <v/>
      </c>
      <c r="L979" s="62" t="str">
        <f>IF(ISBLANK(H979),"",VLOOKUP(LEFT(B979,5),Unit!A:B,2,FALSE))</f>
        <v/>
      </c>
      <c r="M979" s="63" t="str">
        <f>IF(ISBLANK(H979),"",IFERROR(VLOOKUP(B979,'Np PL4 Stock'!$A:$T,20,FALSE),""))</f>
        <v/>
      </c>
      <c r="N979" s="63" t="str">
        <f>IF(ISBLANK(H979),"",IFERROR(VLOOKUP(B979,'Np PL4 Stock'!$A:$U,21,FALSE),""))</f>
        <v/>
      </c>
      <c r="O979" s="62" t="str">
        <f t="shared" si="163"/>
        <v/>
      </c>
      <c r="P979" s="62" t="str">
        <f t="shared" si="161"/>
        <v/>
      </c>
      <c r="Q979" s="67" t="str">
        <f t="shared" si="164"/>
        <v/>
      </c>
      <c r="R979" s="67" t="str">
        <f t="shared" si="162"/>
        <v/>
      </c>
      <c r="S979" s="59"/>
      <c r="T979" s="147"/>
      <c r="U979" s="147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73"/>
      <c r="AG979" s="73"/>
      <c r="AH979" s="73"/>
      <c r="AI979" s="73"/>
      <c r="AJ979" s="73"/>
      <c r="AK979" s="73"/>
      <c r="AL979" s="77" t="str">
        <f>IF(ISBLANK(S979),"",IF(AJ979="Fail","Fail",IF(E979="PL4",IF(AND(T979&gt;STD_01122025!$D$3,U979&lt;STD_01122025!$D$4,OR(AF979="ND",AF979&lt;STD_01122025!$D$7),AH979="ND"),"Pass","Fail"),IF(E979="PL12",IF(AND(S979&lt;STD_01122025!$F$2,T979&gt;STD_01122025!$F$3,U979&lt;STD_01122025!$F$4,V979&gt;STD_01122025!$F$5,X979&gt;STD_01122025!$F$6,OR(AF979="ND",AF979&lt;STD_01122025!$F$7),AH979="ND"),"Pass","Fail"),IF(E979="SuperPL",IF(AND(T979&gt;STD_01122025!$H$3,U979&lt;STD_01122025!$H$4,V979&gt;STD_01122025!$H$5,X979&gt;STD_01122025!$H$6,OR(AF979="ND",AF979&lt;STD_01122025!$H$7),AH979="ND"),"Pass","Fail"),IF(E979="Flight",IF(AND(T979&gt;STD_01122025!$J$3,U979&lt;STD_01122025!$J$4,X979&gt;STD_01122025!$J$6,OR(AF979="ND",AF979&lt;STD_01122025!$J$7),AH979="ND"),"Pass","Fail"),""))))))</f>
        <v/>
      </c>
      <c r="AM979" s="62" t="str">
        <f>IF(ISBLANK(B979),"",IFERROR(IF(VLOOKUP(B979,'Np PL4 Stock'!$A:$J,10,FALSE)="Np4",D979-VLOOKUP(B979,'Np PL4 Stock'!$A:$E,5,FALSE),D979-VLOOKUP(B979,'Np PL4 Stock'!$A:$E,5,FALSE)-1),""))</f>
        <v/>
      </c>
      <c r="AN979" s="147"/>
      <c r="AO979" s="147"/>
      <c r="AP979" s="59"/>
      <c r="AQ979" s="59"/>
      <c r="AR979" s="59"/>
      <c r="AS979" s="59"/>
      <c r="AT979" s="73"/>
      <c r="AU979" s="73"/>
      <c r="AV979" s="73"/>
      <c r="AW979" s="73"/>
      <c r="AX979" s="84"/>
      <c r="AY979" s="59"/>
      <c r="AZ979" s="59"/>
      <c r="BA979" s="59"/>
      <c r="BB979" s="59"/>
      <c r="BC979" s="59"/>
      <c r="BD979" s="59"/>
      <c r="BE979" s="84"/>
      <c r="BF979" s="84"/>
      <c r="BG979" s="84"/>
      <c r="BH979" s="84"/>
      <c r="BI979" s="85"/>
      <c r="BJ979" s="86"/>
      <c r="BK979" s="86"/>
      <c r="BL979" s="86"/>
      <c r="BM979" s="86"/>
      <c r="BN979" s="86"/>
      <c r="BO979" s="59"/>
      <c r="BP979" s="69"/>
      <c r="BQ979" s="92">
        <v>0</v>
      </c>
      <c r="BR979" s="93">
        <v>0</v>
      </c>
      <c r="BS979" s="94" t="str">
        <f t="shared" si="165"/>
        <v/>
      </c>
      <c r="BT979" s="95">
        <v>0</v>
      </c>
      <c r="BU979" s="101" t="str">
        <f t="shared" si="166"/>
        <v/>
      </c>
      <c r="BV979" s="102" t="str">
        <f t="shared" si="170"/>
        <v>-</v>
      </c>
      <c r="BW979" s="103"/>
      <c r="BX979" s="104" t="str">
        <f t="shared" si="167"/>
        <v>-</v>
      </c>
      <c r="BY979" s="105"/>
      <c r="BZ979" s="103"/>
      <c r="CA979" s="106"/>
      <c r="CB979" s="107"/>
      <c r="CC979" s="112"/>
      <c r="CD979" s="106"/>
      <c r="CE979" s="103"/>
      <c r="CF979" s="113"/>
      <c r="CG979" s="114"/>
    </row>
    <row r="980" spans="1:85">
      <c r="A980" s="53" t="str">
        <f t="shared" si="168"/>
        <v>--</v>
      </c>
      <c r="B980" s="47" t="str">
        <f t="shared" si="169"/>
        <v>-</v>
      </c>
      <c r="C980" s="153"/>
      <c r="D980" s="49"/>
      <c r="E980" s="50"/>
      <c r="F980" s="51"/>
      <c r="G980" s="59"/>
      <c r="H980" s="51"/>
      <c r="I980" s="59"/>
      <c r="J980" s="60" t="str">
        <f>IF(ISBLANK(H980),"",IFERROR(VLOOKUP(B980,'Np PL4 Stock'!$A:$D,4,FALSE),""))</f>
        <v/>
      </c>
      <c r="K980" s="61" t="str">
        <f>IF(ISBLANK(H980),"",SUMIF('Np PL4 Stock'!$A:$A,B980,'Np PL4 Stock'!$N:$N))</f>
        <v/>
      </c>
      <c r="L980" s="62" t="str">
        <f>IF(ISBLANK(H980),"",VLOOKUP(LEFT(B980,5),Unit!A:B,2,FALSE))</f>
        <v/>
      </c>
      <c r="M980" s="63" t="str">
        <f>IF(ISBLANK(H980),"",IFERROR(VLOOKUP(B980,'Np PL4 Stock'!$A:$T,20,FALSE),""))</f>
        <v/>
      </c>
      <c r="N980" s="63" t="str">
        <f>IF(ISBLANK(H980),"",IFERROR(VLOOKUP(B980,'Np PL4 Stock'!$A:$U,21,FALSE),""))</f>
        <v/>
      </c>
      <c r="O980" s="62" t="str">
        <f t="shared" si="163"/>
        <v/>
      </c>
      <c r="P980" s="62" t="str">
        <f t="shared" si="161"/>
        <v/>
      </c>
      <c r="Q980" s="67" t="str">
        <f t="shared" si="164"/>
        <v/>
      </c>
      <c r="R980" s="67" t="str">
        <f t="shared" si="162"/>
        <v/>
      </c>
      <c r="S980" s="59"/>
      <c r="T980" s="147"/>
      <c r="U980" s="147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73"/>
      <c r="AG980" s="73"/>
      <c r="AH980" s="73"/>
      <c r="AI980" s="73"/>
      <c r="AJ980" s="73"/>
      <c r="AK980" s="73"/>
      <c r="AL980" s="77" t="str">
        <f>IF(ISBLANK(S980),"",IF(AJ980="Fail","Fail",IF(E980="PL4",IF(AND(T980&gt;STD_01122025!$D$3,U980&lt;STD_01122025!$D$4,OR(AF980="ND",AF980&lt;STD_01122025!$D$7),AH980="ND"),"Pass","Fail"),IF(E980="PL12",IF(AND(S980&lt;STD_01122025!$F$2,T980&gt;STD_01122025!$F$3,U980&lt;STD_01122025!$F$4,V980&gt;STD_01122025!$F$5,X980&gt;STD_01122025!$F$6,OR(AF980="ND",AF980&lt;STD_01122025!$F$7),AH980="ND"),"Pass","Fail"),IF(E980="SuperPL",IF(AND(T980&gt;STD_01122025!$H$3,U980&lt;STD_01122025!$H$4,V980&gt;STD_01122025!$H$5,X980&gt;STD_01122025!$H$6,OR(AF980="ND",AF980&lt;STD_01122025!$H$7),AH980="ND"),"Pass","Fail"),IF(E980="Flight",IF(AND(T980&gt;STD_01122025!$J$3,U980&lt;STD_01122025!$J$4,X980&gt;STD_01122025!$J$6,OR(AF980="ND",AF980&lt;STD_01122025!$J$7),AH980="ND"),"Pass","Fail"),""))))))</f>
        <v/>
      </c>
      <c r="AM980" s="62" t="str">
        <f>IF(ISBLANK(B980),"",IFERROR(IF(VLOOKUP(B980,'Np PL4 Stock'!$A:$J,10,FALSE)="Np4",D980-VLOOKUP(B980,'Np PL4 Stock'!$A:$E,5,FALSE),D980-VLOOKUP(B980,'Np PL4 Stock'!$A:$E,5,FALSE)-1),""))</f>
        <v/>
      </c>
      <c r="AN980" s="147"/>
      <c r="AO980" s="147"/>
      <c r="AP980" s="59"/>
      <c r="AQ980" s="59"/>
      <c r="AR980" s="59"/>
      <c r="AS980" s="59"/>
      <c r="AT980" s="73"/>
      <c r="AU980" s="73"/>
      <c r="AV980" s="73"/>
      <c r="AW980" s="73"/>
      <c r="AX980" s="84"/>
      <c r="AY980" s="59"/>
      <c r="AZ980" s="59"/>
      <c r="BA980" s="59"/>
      <c r="BB980" s="59"/>
      <c r="BC980" s="59"/>
      <c r="BD980" s="59"/>
      <c r="BE980" s="84"/>
      <c r="BF980" s="84"/>
      <c r="BG980" s="84"/>
      <c r="BH980" s="84"/>
      <c r="BI980" s="85"/>
      <c r="BJ980" s="86"/>
      <c r="BK980" s="86"/>
      <c r="BL980" s="86"/>
      <c r="BM980" s="86"/>
      <c r="BN980" s="86"/>
      <c r="BO980" s="59"/>
      <c r="BP980" s="69"/>
      <c r="BQ980" s="92">
        <v>0</v>
      </c>
      <c r="BR980" s="93">
        <v>0</v>
      </c>
      <c r="BS980" s="94" t="str">
        <f t="shared" si="165"/>
        <v/>
      </c>
      <c r="BT980" s="95">
        <v>0</v>
      </c>
      <c r="BU980" s="101" t="str">
        <f t="shared" si="166"/>
        <v/>
      </c>
      <c r="BV980" s="102" t="str">
        <f t="shared" si="170"/>
        <v>-</v>
      </c>
      <c r="BW980" s="103"/>
      <c r="BX980" s="104" t="str">
        <f t="shared" si="167"/>
        <v>-</v>
      </c>
      <c r="BY980" s="105"/>
      <c r="BZ980" s="103"/>
      <c r="CA980" s="106"/>
      <c r="CB980" s="107"/>
      <c r="CC980" s="112"/>
      <c r="CD980" s="106"/>
      <c r="CE980" s="103"/>
      <c r="CF980" s="113"/>
      <c r="CG980" s="114"/>
    </row>
    <row r="981" spans="1:85">
      <c r="A981" s="53" t="str">
        <f t="shared" si="168"/>
        <v>--</v>
      </c>
      <c r="B981" s="47" t="str">
        <f t="shared" si="169"/>
        <v>-</v>
      </c>
      <c r="C981" s="153"/>
      <c r="D981" s="49"/>
      <c r="E981" s="50"/>
      <c r="F981" s="51"/>
      <c r="G981" s="59"/>
      <c r="H981" s="51"/>
      <c r="I981" s="59"/>
      <c r="J981" s="60" t="str">
        <f>IF(ISBLANK(H981),"",IFERROR(VLOOKUP(B981,'Np PL4 Stock'!$A:$D,4,FALSE),""))</f>
        <v/>
      </c>
      <c r="K981" s="61" t="str">
        <f>IF(ISBLANK(H981),"",SUMIF('Np PL4 Stock'!$A:$A,B981,'Np PL4 Stock'!$N:$N))</f>
        <v/>
      </c>
      <c r="L981" s="62" t="str">
        <f>IF(ISBLANK(H981),"",VLOOKUP(LEFT(B981,5),Unit!A:B,2,FALSE))</f>
        <v/>
      </c>
      <c r="M981" s="63" t="str">
        <f>IF(ISBLANK(H981),"",IFERROR(VLOOKUP(B981,'Np PL4 Stock'!$A:$T,20,FALSE),""))</f>
        <v/>
      </c>
      <c r="N981" s="63" t="str">
        <f>IF(ISBLANK(H981),"",IFERROR(VLOOKUP(B981,'Np PL4 Stock'!$A:$U,21,FALSE),""))</f>
        <v/>
      </c>
      <c r="O981" s="62" t="str">
        <f t="shared" si="163"/>
        <v/>
      </c>
      <c r="P981" s="62" t="str">
        <f t="shared" si="161"/>
        <v/>
      </c>
      <c r="Q981" s="67" t="str">
        <f t="shared" si="164"/>
        <v/>
      </c>
      <c r="R981" s="67" t="str">
        <f t="shared" si="162"/>
        <v/>
      </c>
      <c r="S981" s="59"/>
      <c r="T981" s="147"/>
      <c r="U981" s="147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73"/>
      <c r="AG981" s="73"/>
      <c r="AH981" s="73"/>
      <c r="AI981" s="73"/>
      <c r="AJ981" s="73"/>
      <c r="AK981" s="73"/>
      <c r="AL981" s="77" t="str">
        <f>IF(ISBLANK(S981),"",IF(AJ981="Fail","Fail",IF(E981="PL4",IF(AND(T981&gt;STD_01122025!$D$3,U981&lt;STD_01122025!$D$4,OR(AF981="ND",AF981&lt;STD_01122025!$D$7),AH981="ND"),"Pass","Fail"),IF(E981="PL12",IF(AND(S981&lt;STD_01122025!$F$2,T981&gt;STD_01122025!$F$3,U981&lt;STD_01122025!$F$4,V981&gt;STD_01122025!$F$5,X981&gt;STD_01122025!$F$6,OR(AF981="ND",AF981&lt;STD_01122025!$F$7),AH981="ND"),"Pass","Fail"),IF(E981="SuperPL",IF(AND(T981&gt;STD_01122025!$H$3,U981&lt;STD_01122025!$H$4,V981&gt;STD_01122025!$H$5,X981&gt;STD_01122025!$H$6,OR(AF981="ND",AF981&lt;STD_01122025!$H$7),AH981="ND"),"Pass","Fail"),IF(E981="Flight",IF(AND(T981&gt;STD_01122025!$J$3,U981&lt;STD_01122025!$J$4,X981&gt;STD_01122025!$J$6,OR(AF981="ND",AF981&lt;STD_01122025!$J$7),AH981="ND"),"Pass","Fail"),""))))))</f>
        <v/>
      </c>
      <c r="AM981" s="62" t="str">
        <f>IF(ISBLANK(B981),"",IFERROR(IF(VLOOKUP(B981,'Np PL4 Stock'!$A:$J,10,FALSE)="Np4",D981-VLOOKUP(B981,'Np PL4 Stock'!$A:$E,5,FALSE),D981-VLOOKUP(B981,'Np PL4 Stock'!$A:$E,5,FALSE)-1),""))</f>
        <v/>
      </c>
      <c r="AN981" s="147"/>
      <c r="AO981" s="147"/>
      <c r="AP981" s="59"/>
      <c r="AQ981" s="59"/>
      <c r="AR981" s="59"/>
      <c r="AS981" s="59"/>
      <c r="AT981" s="73"/>
      <c r="AU981" s="73"/>
      <c r="AV981" s="73"/>
      <c r="AW981" s="73"/>
      <c r="AX981" s="84"/>
      <c r="AY981" s="59"/>
      <c r="AZ981" s="59"/>
      <c r="BA981" s="59"/>
      <c r="BB981" s="59"/>
      <c r="BC981" s="59"/>
      <c r="BD981" s="59"/>
      <c r="BE981" s="84"/>
      <c r="BF981" s="84"/>
      <c r="BG981" s="84"/>
      <c r="BH981" s="84"/>
      <c r="BI981" s="85"/>
      <c r="BJ981" s="86"/>
      <c r="BK981" s="86"/>
      <c r="BL981" s="86"/>
      <c r="BM981" s="86"/>
      <c r="BN981" s="86"/>
      <c r="BO981" s="59"/>
      <c r="BP981" s="69"/>
      <c r="BQ981" s="92">
        <v>0</v>
      </c>
      <c r="BR981" s="93">
        <v>0</v>
      </c>
      <c r="BS981" s="94" t="str">
        <f t="shared" si="165"/>
        <v/>
      </c>
      <c r="BT981" s="95">
        <v>0</v>
      </c>
      <c r="BU981" s="101" t="str">
        <f t="shared" si="166"/>
        <v/>
      </c>
      <c r="BV981" s="102" t="str">
        <f t="shared" si="170"/>
        <v>-</v>
      </c>
      <c r="BW981" s="103"/>
      <c r="BX981" s="104" t="str">
        <f t="shared" si="167"/>
        <v>-</v>
      </c>
      <c r="BY981" s="105"/>
      <c r="BZ981" s="103"/>
      <c r="CA981" s="106"/>
      <c r="CB981" s="107"/>
      <c r="CC981" s="112"/>
      <c r="CD981" s="106"/>
      <c r="CE981" s="103"/>
      <c r="CF981" s="113"/>
      <c r="CG981" s="114"/>
    </row>
    <row r="982" spans="1:85">
      <c r="A982" s="53" t="str">
        <f t="shared" si="168"/>
        <v>--</v>
      </c>
      <c r="B982" s="47" t="str">
        <f t="shared" si="169"/>
        <v>-</v>
      </c>
      <c r="C982" s="153"/>
      <c r="D982" s="49"/>
      <c r="E982" s="50"/>
      <c r="F982" s="51"/>
      <c r="G982" s="59"/>
      <c r="H982" s="51"/>
      <c r="I982" s="59"/>
      <c r="J982" s="60" t="str">
        <f>IF(ISBLANK(H982),"",IFERROR(VLOOKUP(B982,'Np PL4 Stock'!$A:$D,4,FALSE),""))</f>
        <v/>
      </c>
      <c r="K982" s="61" t="str">
        <f>IF(ISBLANK(H982),"",SUMIF('Np PL4 Stock'!$A:$A,B982,'Np PL4 Stock'!$N:$N))</f>
        <v/>
      </c>
      <c r="L982" s="62" t="str">
        <f>IF(ISBLANK(H982),"",VLOOKUP(LEFT(B982,5),Unit!A:B,2,FALSE))</f>
        <v/>
      </c>
      <c r="M982" s="63" t="str">
        <f>IF(ISBLANK(H982),"",IFERROR(VLOOKUP(B982,'Np PL4 Stock'!$A:$T,20,FALSE),""))</f>
        <v/>
      </c>
      <c r="N982" s="63" t="str">
        <f>IF(ISBLANK(H982),"",IFERROR(VLOOKUP(B982,'Np PL4 Stock'!$A:$U,21,FALSE),""))</f>
        <v/>
      </c>
      <c r="O982" s="62" t="str">
        <f t="shared" si="163"/>
        <v/>
      </c>
      <c r="P982" s="62" t="str">
        <f t="shared" si="161"/>
        <v/>
      </c>
      <c r="Q982" s="67" t="str">
        <f t="shared" si="164"/>
        <v/>
      </c>
      <c r="R982" s="67" t="str">
        <f t="shared" si="162"/>
        <v/>
      </c>
      <c r="S982" s="59"/>
      <c r="T982" s="147"/>
      <c r="U982" s="147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73"/>
      <c r="AG982" s="73"/>
      <c r="AH982" s="73"/>
      <c r="AI982" s="73"/>
      <c r="AJ982" s="73"/>
      <c r="AK982" s="73"/>
      <c r="AL982" s="77" t="str">
        <f>IF(ISBLANK(S982),"",IF(AJ982="Fail","Fail",IF(E982="PL4",IF(AND(T982&gt;STD_01122025!$D$3,U982&lt;STD_01122025!$D$4,OR(AF982="ND",AF982&lt;STD_01122025!$D$7),AH982="ND"),"Pass","Fail"),IF(E982="PL12",IF(AND(S982&lt;STD_01122025!$F$2,T982&gt;STD_01122025!$F$3,U982&lt;STD_01122025!$F$4,V982&gt;STD_01122025!$F$5,X982&gt;STD_01122025!$F$6,OR(AF982="ND",AF982&lt;STD_01122025!$F$7),AH982="ND"),"Pass","Fail"),IF(E982="SuperPL",IF(AND(T982&gt;STD_01122025!$H$3,U982&lt;STD_01122025!$H$4,V982&gt;STD_01122025!$H$5,X982&gt;STD_01122025!$H$6,OR(AF982="ND",AF982&lt;STD_01122025!$H$7),AH982="ND"),"Pass","Fail"),IF(E982="Flight",IF(AND(T982&gt;STD_01122025!$J$3,U982&lt;STD_01122025!$J$4,X982&gt;STD_01122025!$J$6,OR(AF982="ND",AF982&lt;STD_01122025!$J$7),AH982="ND"),"Pass","Fail"),""))))))</f>
        <v/>
      </c>
      <c r="AM982" s="62" t="str">
        <f>IF(ISBLANK(B982),"",IFERROR(IF(VLOOKUP(B982,'Np PL4 Stock'!$A:$J,10,FALSE)="Np4",D982-VLOOKUP(B982,'Np PL4 Stock'!$A:$E,5,FALSE),D982-VLOOKUP(B982,'Np PL4 Stock'!$A:$E,5,FALSE)-1),""))</f>
        <v/>
      </c>
      <c r="AN982" s="147"/>
      <c r="AO982" s="147"/>
      <c r="AP982" s="59"/>
      <c r="AQ982" s="59"/>
      <c r="AR982" s="59"/>
      <c r="AS982" s="59"/>
      <c r="AT982" s="73"/>
      <c r="AU982" s="73"/>
      <c r="AV982" s="73"/>
      <c r="AW982" s="73"/>
      <c r="AX982" s="84"/>
      <c r="AY982" s="59"/>
      <c r="AZ982" s="59"/>
      <c r="BA982" s="59"/>
      <c r="BB982" s="59"/>
      <c r="BC982" s="59"/>
      <c r="BD982" s="59"/>
      <c r="BE982" s="84"/>
      <c r="BF982" s="84"/>
      <c r="BG982" s="84"/>
      <c r="BH982" s="84"/>
      <c r="BI982" s="85"/>
      <c r="BJ982" s="86"/>
      <c r="BK982" s="86"/>
      <c r="BL982" s="86"/>
      <c r="BM982" s="86"/>
      <c r="BN982" s="86"/>
      <c r="BO982" s="59"/>
      <c r="BP982" s="69"/>
      <c r="BQ982" s="92">
        <v>0</v>
      </c>
      <c r="BR982" s="93">
        <v>0</v>
      </c>
      <c r="BS982" s="94" t="str">
        <f t="shared" si="165"/>
        <v/>
      </c>
      <c r="BT982" s="95">
        <v>0</v>
      </c>
      <c r="BU982" s="101" t="str">
        <f t="shared" si="166"/>
        <v/>
      </c>
      <c r="BV982" s="102" t="str">
        <f t="shared" si="170"/>
        <v>-</v>
      </c>
      <c r="BW982" s="103"/>
      <c r="BX982" s="104" t="str">
        <f t="shared" si="167"/>
        <v>-</v>
      </c>
      <c r="BY982" s="105"/>
      <c r="BZ982" s="103"/>
      <c r="CA982" s="106"/>
      <c r="CB982" s="107"/>
      <c r="CC982" s="112"/>
      <c r="CD982" s="106"/>
      <c r="CE982" s="103"/>
      <c r="CF982" s="113"/>
      <c r="CG982" s="114"/>
    </row>
    <row r="983" spans="1:85">
      <c r="A983" s="53" t="str">
        <f t="shared" si="168"/>
        <v>--</v>
      </c>
      <c r="B983" s="47" t="str">
        <f t="shared" si="169"/>
        <v>-</v>
      </c>
      <c r="C983" s="153"/>
      <c r="D983" s="49"/>
      <c r="E983" s="50"/>
      <c r="F983" s="51"/>
      <c r="G983" s="59"/>
      <c r="H983" s="51"/>
      <c r="I983" s="59"/>
      <c r="J983" s="60" t="str">
        <f>IF(ISBLANK(H983),"",IFERROR(VLOOKUP(B983,'Np PL4 Stock'!$A:$D,4,FALSE),""))</f>
        <v/>
      </c>
      <c r="K983" s="61" t="str">
        <f>IF(ISBLANK(H983),"",SUMIF('Np PL4 Stock'!$A:$A,B983,'Np PL4 Stock'!$N:$N))</f>
        <v/>
      </c>
      <c r="L983" s="62" t="str">
        <f>IF(ISBLANK(H983),"",VLOOKUP(LEFT(B983,5),Unit!A:B,2,FALSE))</f>
        <v/>
      </c>
      <c r="M983" s="63" t="str">
        <f>IF(ISBLANK(H983),"",IFERROR(VLOOKUP(B983,'Np PL4 Stock'!$A:$T,20,FALSE),""))</f>
        <v/>
      </c>
      <c r="N983" s="63" t="str">
        <f>IF(ISBLANK(H983),"",IFERROR(VLOOKUP(B983,'Np PL4 Stock'!$A:$U,21,FALSE),""))</f>
        <v/>
      </c>
      <c r="O983" s="62" t="str">
        <f t="shared" si="163"/>
        <v/>
      </c>
      <c r="P983" s="62" t="str">
        <f t="shared" si="161"/>
        <v/>
      </c>
      <c r="Q983" s="67" t="str">
        <f t="shared" si="164"/>
        <v/>
      </c>
      <c r="R983" s="67" t="str">
        <f t="shared" si="162"/>
        <v/>
      </c>
      <c r="S983" s="59"/>
      <c r="T983" s="147"/>
      <c r="U983" s="147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73"/>
      <c r="AG983" s="73"/>
      <c r="AH983" s="73"/>
      <c r="AI983" s="73"/>
      <c r="AJ983" s="73"/>
      <c r="AK983" s="73"/>
      <c r="AL983" s="77" t="str">
        <f>IF(ISBLANK(S983),"",IF(AJ983="Fail","Fail",IF(E983="PL4",IF(AND(T983&gt;STD_01122025!$D$3,U983&lt;STD_01122025!$D$4,OR(AF983="ND",AF983&lt;STD_01122025!$D$7),AH983="ND"),"Pass","Fail"),IF(E983="PL12",IF(AND(S983&lt;STD_01122025!$F$2,T983&gt;STD_01122025!$F$3,U983&lt;STD_01122025!$F$4,V983&gt;STD_01122025!$F$5,X983&gt;STD_01122025!$F$6,OR(AF983="ND",AF983&lt;STD_01122025!$F$7),AH983="ND"),"Pass","Fail"),IF(E983="SuperPL",IF(AND(T983&gt;STD_01122025!$H$3,U983&lt;STD_01122025!$H$4,V983&gt;STD_01122025!$H$5,X983&gt;STD_01122025!$H$6,OR(AF983="ND",AF983&lt;STD_01122025!$H$7),AH983="ND"),"Pass","Fail"),IF(E983="Flight",IF(AND(T983&gt;STD_01122025!$J$3,U983&lt;STD_01122025!$J$4,X983&gt;STD_01122025!$J$6,OR(AF983="ND",AF983&lt;STD_01122025!$J$7),AH983="ND"),"Pass","Fail"),""))))))</f>
        <v/>
      </c>
      <c r="AM983" s="62" t="str">
        <f>IF(ISBLANK(B983),"",IFERROR(IF(VLOOKUP(B983,'Np PL4 Stock'!$A:$J,10,FALSE)="Np4",D983-VLOOKUP(B983,'Np PL4 Stock'!$A:$E,5,FALSE),D983-VLOOKUP(B983,'Np PL4 Stock'!$A:$E,5,FALSE)-1),""))</f>
        <v/>
      </c>
      <c r="AN983" s="147"/>
      <c r="AO983" s="147"/>
      <c r="AP983" s="59"/>
      <c r="AQ983" s="59"/>
      <c r="AR983" s="59"/>
      <c r="AS983" s="59"/>
      <c r="AT983" s="73"/>
      <c r="AU983" s="73"/>
      <c r="AV983" s="73"/>
      <c r="AW983" s="73"/>
      <c r="AX983" s="84"/>
      <c r="AY983" s="59"/>
      <c r="AZ983" s="59"/>
      <c r="BA983" s="59"/>
      <c r="BB983" s="59"/>
      <c r="BC983" s="59"/>
      <c r="BD983" s="59"/>
      <c r="BE983" s="84"/>
      <c r="BF983" s="84"/>
      <c r="BG983" s="84"/>
      <c r="BH983" s="84"/>
      <c r="BI983" s="85"/>
      <c r="BJ983" s="86"/>
      <c r="BK983" s="86"/>
      <c r="BL983" s="86"/>
      <c r="BM983" s="86"/>
      <c r="BN983" s="86"/>
      <c r="BO983" s="59"/>
      <c r="BP983" s="69"/>
      <c r="BQ983" s="92">
        <v>0</v>
      </c>
      <c r="BR983" s="93">
        <v>0</v>
      </c>
      <c r="BS983" s="94" t="str">
        <f t="shared" si="165"/>
        <v/>
      </c>
      <c r="BT983" s="95">
        <v>0</v>
      </c>
      <c r="BU983" s="101" t="str">
        <f t="shared" si="166"/>
        <v/>
      </c>
      <c r="BV983" s="102" t="str">
        <f t="shared" si="170"/>
        <v>-</v>
      </c>
      <c r="BW983" s="103"/>
      <c r="BX983" s="104" t="str">
        <f t="shared" si="167"/>
        <v>-</v>
      </c>
      <c r="BY983" s="105"/>
      <c r="BZ983" s="103"/>
      <c r="CA983" s="106"/>
      <c r="CB983" s="107"/>
      <c r="CC983" s="112"/>
      <c r="CD983" s="106"/>
      <c r="CE983" s="103"/>
      <c r="CF983" s="113"/>
      <c r="CG983" s="114"/>
    </row>
    <row r="984" spans="1:85">
      <c r="A984" s="53" t="str">
        <f t="shared" si="168"/>
        <v>--</v>
      </c>
      <c r="B984" s="47" t="str">
        <f t="shared" si="169"/>
        <v>-</v>
      </c>
      <c r="C984" s="153"/>
      <c r="D984" s="49"/>
      <c r="E984" s="50"/>
      <c r="F984" s="51"/>
      <c r="G984" s="59"/>
      <c r="H984" s="51"/>
      <c r="I984" s="59"/>
      <c r="J984" s="60" t="str">
        <f>IF(ISBLANK(H984),"",IFERROR(VLOOKUP(B984,'Np PL4 Stock'!$A:$D,4,FALSE),""))</f>
        <v/>
      </c>
      <c r="K984" s="61" t="str">
        <f>IF(ISBLANK(H984),"",SUMIF('Np PL4 Stock'!$A:$A,B984,'Np PL4 Stock'!$N:$N))</f>
        <v/>
      </c>
      <c r="L984" s="62" t="str">
        <f>IF(ISBLANK(H984),"",VLOOKUP(LEFT(B984,5),Unit!A:B,2,FALSE))</f>
        <v/>
      </c>
      <c r="M984" s="63" t="str">
        <f>IF(ISBLANK(H984),"",IFERROR(VLOOKUP(B984,'Np PL4 Stock'!$A:$T,20,FALSE),""))</f>
        <v/>
      </c>
      <c r="N984" s="63" t="str">
        <f>IF(ISBLANK(H984),"",IFERROR(VLOOKUP(B984,'Np PL4 Stock'!$A:$U,21,FALSE),""))</f>
        <v/>
      </c>
      <c r="O984" s="62" t="str">
        <f t="shared" si="163"/>
        <v/>
      </c>
      <c r="P984" s="62" t="str">
        <f t="shared" si="161"/>
        <v/>
      </c>
      <c r="Q984" s="67" t="str">
        <f t="shared" si="164"/>
        <v/>
      </c>
      <c r="R984" s="67" t="str">
        <f t="shared" si="162"/>
        <v/>
      </c>
      <c r="S984" s="59"/>
      <c r="T984" s="147"/>
      <c r="U984" s="147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73"/>
      <c r="AG984" s="73"/>
      <c r="AH984" s="73"/>
      <c r="AI984" s="73"/>
      <c r="AJ984" s="73"/>
      <c r="AK984" s="73"/>
      <c r="AL984" s="77" t="str">
        <f>IF(ISBLANK(S984),"",IF(AJ984="Fail","Fail",IF(E984="PL4",IF(AND(T984&gt;STD_01122025!$D$3,U984&lt;STD_01122025!$D$4,OR(AF984="ND",AF984&lt;STD_01122025!$D$7),AH984="ND"),"Pass","Fail"),IF(E984="PL12",IF(AND(S984&lt;STD_01122025!$F$2,T984&gt;STD_01122025!$F$3,U984&lt;STD_01122025!$F$4,V984&gt;STD_01122025!$F$5,X984&gt;STD_01122025!$F$6,OR(AF984="ND",AF984&lt;STD_01122025!$F$7),AH984="ND"),"Pass","Fail"),IF(E984="SuperPL",IF(AND(T984&gt;STD_01122025!$H$3,U984&lt;STD_01122025!$H$4,V984&gt;STD_01122025!$H$5,X984&gt;STD_01122025!$H$6,OR(AF984="ND",AF984&lt;STD_01122025!$H$7),AH984="ND"),"Pass","Fail"),IF(E984="Flight",IF(AND(T984&gt;STD_01122025!$J$3,U984&lt;STD_01122025!$J$4,X984&gt;STD_01122025!$J$6,OR(AF984="ND",AF984&lt;STD_01122025!$J$7),AH984="ND"),"Pass","Fail"),""))))))</f>
        <v/>
      </c>
      <c r="AM984" s="62" t="str">
        <f>IF(ISBLANK(B984),"",IFERROR(IF(VLOOKUP(B984,'Np PL4 Stock'!$A:$J,10,FALSE)="Np4",D984-VLOOKUP(B984,'Np PL4 Stock'!$A:$E,5,FALSE),D984-VLOOKUP(B984,'Np PL4 Stock'!$A:$E,5,FALSE)-1),""))</f>
        <v/>
      </c>
      <c r="AN984" s="147"/>
      <c r="AO984" s="147"/>
      <c r="AP984" s="59"/>
      <c r="AQ984" s="59"/>
      <c r="AR984" s="59"/>
      <c r="AS984" s="59"/>
      <c r="AT984" s="73"/>
      <c r="AU984" s="73"/>
      <c r="AV984" s="73"/>
      <c r="AW984" s="73"/>
      <c r="AX984" s="84"/>
      <c r="AY984" s="59"/>
      <c r="AZ984" s="59"/>
      <c r="BA984" s="59"/>
      <c r="BB984" s="59"/>
      <c r="BC984" s="59"/>
      <c r="BD984" s="59"/>
      <c r="BE984" s="84"/>
      <c r="BF984" s="84"/>
      <c r="BG984" s="84"/>
      <c r="BH984" s="84"/>
      <c r="BI984" s="85"/>
      <c r="BJ984" s="86"/>
      <c r="BK984" s="86"/>
      <c r="BL984" s="86"/>
      <c r="BM984" s="86"/>
      <c r="BN984" s="86"/>
      <c r="BO984" s="59"/>
      <c r="BP984" s="69"/>
      <c r="BQ984" s="92">
        <v>0</v>
      </c>
      <c r="BR984" s="93">
        <v>0</v>
      </c>
      <c r="BS984" s="94" t="str">
        <f t="shared" si="165"/>
        <v/>
      </c>
      <c r="BT984" s="95">
        <v>0</v>
      </c>
      <c r="BU984" s="101" t="str">
        <f t="shared" si="166"/>
        <v/>
      </c>
      <c r="BV984" s="102" t="str">
        <f t="shared" si="170"/>
        <v>-</v>
      </c>
      <c r="BW984" s="103"/>
      <c r="BX984" s="104" t="str">
        <f t="shared" si="167"/>
        <v>-</v>
      </c>
      <c r="BY984" s="105"/>
      <c r="BZ984" s="103"/>
      <c r="CA984" s="106"/>
      <c r="CB984" s="107"/>
      <c r="CC984" s="112"/>
      <c r="CD984" s="106"/>
      <c r="CE984" s="103"/>
      <c r="CF984" s="113"/>
      <c r="CG984" s="114"/>
    </row>
    <row r="985" spans="1:85">
      <c r="A985" s="53" t="str">
        <f t="shared" si="168"/>
        <v>--</v>
      </c>
      <c r="B985" s="47" t="str">
        <f t="shared" si="169"/>
        <v>-</v>
      </c>
      <c r="C985" s="153"/>
      <c r="D985" s="49"/>
      <c r="E985" s="50"/>
      <c r="F985" s="51"/>
      <c r="G985" s="59"/>
      <c r="H985" s="51"/>
      <c r="I985" s="59"/>
      <c r="J985" s="60" t="str">
        <f>IF(ISBLANK(H985),"",IFERROR(VLOOKUP(B985,'Np PL4 Stock'!$A:$D,4,FALSE),""))</f>
        <v/>
      </c>
      <c r="K985" s="61" t="str">
        <f>IF(ISBLANK(H985),"",SUMIF('Np PL4 Stock'!$A:$A,B985,'Np PL4 Stock'!$N:$N))</f>
        <v/>
      </c>
      <c r="L985" s="62" t="str">
        <f>IF(ISBLANK(H985),"",VLOOKUP(LEFT(B985,5),Unit!A:B,2,FALSE))</f>
        <v/>
      </c>
      <c r="M985" s="63" t="str">
        <f>IF(ISBLANK(H985),"",IFERROR(VLOOKUP(B985,'Np PL4 Stock'!$A:$T,20,FALSE),""))</f>
        <v/>
      </c>
      <c r="N985" s="63" t="str">
        <f>IF(ISBLANK(H985),"",IFERROR(VLOOKUP(B985,'Np PL4 Stock'!$A:$U,21,FALSE),""))</f>
        <v/>
      </c>
      <c r="O985" s="62" t="str">
        <f t="shared" si="163"/>
        <v/>
      </c>
      <c r="P985" s="62" t="str">
        <f t="shared" si="161"/>
        <v/>
      </c>
      <c r="Q985" s="67" t="str">
        <f t="shared" si="164"/>
        <v/>
      </c>
      <c r="R985" s="67" t="str">
        <f t="shared" si="162"/>
        <v/>
      </c>
      <c r="S985" s="59"/>
      <c r="T985" s="147"/>
      <c r="U985" s="147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73"/>
      <c r="AG985" s="73"/>
      <c r="AH985" s="73"/>
      <c r="AI985" s="73"/>
      <c r="AJ985" s="73"/>
      <c r="AK985" s="73"/>
      <c r="AL985" s="77" t="str">
        <f>IF(ISBLANK(S985),"",IF(AJ985="Fail","Fail",IF(E985="PL4",IF(AND(T985&gt;STD_01122025!$D$3,U985&lt;STD_01122025!$D$4,OR(AF985="ND",AF985&lt;STD_01122025!$D$7),AH985="ND"),"Pass","Fail"),IF(E985="PL12",IF(AND(S985&lt;STD_01122025!$F$2,T985&gt;STD_01122025!$F$3,U985&lt;STD_01122025!$F$4,V985&gt;STD_01122025!$F$5,X985&gt;STD_01122025!$F$6,OR(AF985="ND",AF985&lt;STD_01122025!$F$7),AH985="ND"),"Pass","Fail"),IF(E985="SuperPL",IF(AND(T985&gt;STD_01122025!$H$3,U985&lt;STD_01122025!$H$4,V985&gt;STD_01122025!$H$5,X985&gt;STD_01122025!$H$6,OR(AF985="ND",AF985&lt;STD_01122025!$H$7),AH985="ND"),"Pass","Fail"),IF(E985="Flight",IF(AND(T985&gt;STD_01122025!$J$3,U985&lt;STD_01122025!$J$4,X985&gt;STD_01122025!$J$6,OR(AF985="ND",AF985&lt;STD_01122025!$J$7),AH985="ND"),"Pass","Fail"),""))))))</f>
        <v/>
      </c>
      <c r="AM985" s="62" t="str">
        <f>IF(ISBLANK(B985),"",IFERROR(IF(VLOOKUP(B985,'Np PL4 Stock'!$A:$J,10,FALSE)="Np4",D985-VLOOKUP(B985,'Np PL4 Stock'!$A:$E,5,FALSE),D985-VLOOKUP(B985,'Np PL4 Stock'!$A:$E,5,FALSE)-1),""))</f>
        <v/>
      </c>
      <c r="AN985" s="147"/>
      <c r="AO985" s="147"/>
      <c r="AP985" s="59"/>
      <c r="AQ985" s="59"/>
      <c r="AR985" s="59"/>
      <c r="AS985" s="59"/>
      <c r="AT985" s="73"/>
      <c r="AU985" s="73"/>
      <c r="AV985" s="73"/>
      <c r="AW985" s="73"/>
      <c r="AX985" s="84"/>
      <c r="AY985" s="59"/>
      <c r="AZ985" s="59"/>
      <c r="BA985" s="59"/>
      <c r="BB985" s="59"/>
      <c r="BC985" s="59"/>
      <c r="BD985" s="59"/>
      <c r="BE985" s="84"/>
      <c r="BF985" s="84"/>
      <c r="BG985" s="84"/>
      <c r="BH985" s="84"/>
      <c r="BI985" s="85"/>
      <c r="BJ985" s="86"/>
      <c r="BK985" s="86"/>
      <c r="BL985" s="86"/>
      <c r="BM985" s="86"/>
      <c r="BN985" s="86"/>
      <c r="BO985" s="59"/>
      <c r="BP985" s="69"/>
      <c r="BQ985" s="92">
        <v>0</v>
      </c>
      <c r="BR985" s="93">
        <v>0</v>
      </c>
      <c r="BS985" s="94" t="str">
        <f t="shared" si="165"/>
        <v/>
      </c>
      <c r="BT985" s="95">
        <v>0</v>
      </c>
      <c r="BU985" s="101" t="str">
        <f t="shared" si="166"/>
        <v/>
      </c>
      <c r="BV985" s="102" t="str">
        <f t="shared" si="170"/>
        <v>-</v>
      </c>
      <c r="BW985" s="103"/>
      <c r="BX985" s="104" t="str">
        <f t="shared" si="167"/>
        <v>-</v>
      </c>
      <c r="BY985" s="105"/>
      <c r="BZ985" s="103"/>
      <c r="CA985" s="106"/>
      <c r="CB985" s="107"/>
      <c r="CC985" s="112"/>
      <c r="CD985" s="106"/>
      <c r="CE985" s="103"/>
      <c r="CF985" s="113"/>
      <c r="CG985" s="114"/>
    </row>
    <row r="986" spans="1:85">
      <c r="A986" s="53" t="str">
        <f t="shared" si="168"/>
        <v>--</v>
      </c>
      <c r="B986" s="47" t="str">
        <f t="shared" si="169"/>
        <v>-</v>
      </c>
      <c r="C986" s="153"/>
      <c r="D986" s="49"/>
      <c r="E986" s="50"/>
      <c r="F986" s="51"/>
      <c r="G986" s="59"/>
      <c r="H986" s="51"/>
      <c r="I986" s="59"/>
      <c r="J986" s="60" t="str">
        <f>IF(ISBLANK(H986),"",IFERROR(VLOOKUP(B986,'Np PL4 Stock'!$A:$D,4,FALSE),""))</f>
        <v/>
      </c>
      <c r="K986" s="61" t="str">
        <f>IF(ISBLANK(H986),"",SUMIF('Np PL4 Stock'!$A:$A,B986,'Np PL4 Stock'!$N:$N))</f>
        <v/>
      </c>
      <c r="L986" s="62" t="str">
        <f>IF(ISBLANK(H986),"",VLOOKUP(LEFT(B986,5),Unit!A:B,2,FALSE))</f>
        <v/>
      </c>
      <c r="M986" s="63" t="str">
        <f>IF(ISBLANK(H986),"",IFERROR(VLOOKUP(B986,'Np PL4 Stock'!$A:$T,20,FALSE),""))</f>
        <v/>
      </c>
      <c r="N986" s="63" t="str">
        <f>IF(ISBLANK(H986),"",IFERROR(VLOOKUP(B986,'Np PL4 Stock'!$A:$U,21,FALSE),""))</f>
        <v/>
      </c>
      <c r="O986" s="62" t="str">
        <f t="shared" si="163"/>
        <v/>
      </c>
      <c r="P986" s="62" t="str">
        <f t="shared" si="161"/>
        <v/>
      </c>
      <c r="Q986" s="67" t="str">
        <f t="shared" si="164"/>
        <v/>
      </c>
      <c r="R986" s="67" t="str">
        <f t="shared" si="162"/>
        <v/>
      </c>
      <c r="S986" s="59"/>
      <c r="T986" s="147"/>
      <c r="U986" s="147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73"/>
      <c r="AG986" s="73"/>
      <c r="AH986" s="73"/>
      <c r="AI986" s="73"/>
      <c r="AJ986" s="73"/>
      <c r="AK986" s="73"/>
      <c r="AL986" s="77" t="str">
        <f>IF(ISBLANK(S986),"",IF(AJ986="Fail","Fail",IF(E986="PL4",IF(AND(T986&gt;STD_01122025!$D$3,U986&lt;STD_01122025!$D$4,OR(AF986="ND",AF986&lt;STD_01122025!$D$7),AH986="ND"),"Pass","Fail"),IF(E986="PL12",IF(AND(S986&lt;STD_01122025!$F$2,T986&gt;STD_01122025!$F$3,U986&lt;STD_01122025!$F$4,V986&gt;STD_01122025!$F$5,X986&gt;STD_01122025!$F$6,OR(AF986="ND",AF986&lt;STD_01122025!$F$7),AH986="ND"),"Pass","Fail"),IF(E986="SuperPL",IF(AND(T986&gt;STD_01122025!$H$3,U986&lt;STD_01122025!$H$4,V986&gt;STD_01122025!$H$5,X986&gt;STD_01122025!$H$6,OR(AF986="ND",AF986&lt;STD_01122025!$H$7),AH986="ND"),"Pass","Fail"),IF(E986="Flight",IF(AND(T986&gt;STD_01122025!$J$3,U986&lt;STD_01122025!$J$4,X986&gt;STD_01122025!$J$6,OR(AF986="ND",AF986&lt;STD_01122025!$J$7),AH986="ND"),"Pass","Fail"),""))))))</f>
        <v/>
      </c>
      <c r="AM986" s="62" t="str">
        <f>IF(ISBLANK(B986),"",IFERROR(IF(VLOOKUP(B986,'Np PL4 Stock'!$A:$J,10,FALSE)="Np4",D986-VLOOKUP(B986,'Np PL4 Stock'!$A:$E,5,FALSE),D986-VLOOKUP(B986,'Np PL4 Stock'!$A:$E,5,FALSE)-1),""))</f>
        <v/>
      </c>
      <c r="AN986" s="147"/>
      <c r="AO986" s="147"/>
      <c r="AP986" s="59"/>
      <c r="AQ986" s="59"/>
      <c r="AR986" s="59"/>
      <c r="AS986" s="59"/>
      <c r="AT986" s="73"/>
      <c r="AU986" s="73"/>
      <c r="AV986" s="73"/>
      <c r="AW986" s="73"/>
      <c r="AX986" s="84"/>
      <c r="AY986" s="59"/>
      <c r="AZ986" s="59"/>
      <c r="BA986" s="59"/>
      <c r="BB986" s="59"/>
      <c r="BC986" s="59"/>
      <c r="BD986" s="59"/>
      <c r="BE986" s="84"/>
      <c r="BF986" s="84"/>
      <c r="BG986" s="84"/>
      <c r="BH986" s="84"/>
      <c r="BI986" s="85"/>
      <c r="BJ986" s="86"/>
      <c r="BK986" s="86"/>
      <c r="BL986" s="86"/>
      <c r="BM986" s="86"/>
      <c r="BN986" s="86"/>
      <c r="BO986" s="59"/>
      <c r="BP986" s="69"/>
      <c r="BQ986" s="92">
        <v>0</v>
      </c>
      <c r="BR986" s="93">
        <v>0</v>
      </c>
      <c r="BS986" s="94" t="str">
        <f t="shared" si="165"/>
        <v/>
      </c>
      <c r="BT986" s="95">
        <v>0</v>
      </c>
      <c r="BU986" s="101" t="str">
        <f t="shared" si="166"/>
        <v/>
      </c>
      <c r="BV986" s="102" t="str">
        <f t="shared" si="170"/>
        <v>-</v>
      </c>
      <c r="BW986" s="103"/>
      <c r="BX986" s="104" t="str">
        <f t="shared" si="167"/>
        <v>-</v>
      </c>
      <c r="BY986" s="105"/>
      <c r="BZ986" s="103"/>
      <c r="CA986" s="106"/>
      <c r="CB986" s="107"/>
      <c r="CC986" s="112"/>
      <c r="CD986" s="106"/>
      <c r="CE986" s="103"/>
      <c r="CF986" s="113"/>
      <c r="CG986" s="114"/>
    </row>
    <row r="987" spans="1:85">
      <c r="A987" s="53" t="str">
        <f t="shared" si="168"/>
        <v>--</v>
      </c>
      <c r="B987" s="47" t="str">
        <f t="shared" si="169"/>
        <v>-</v>
      </c>
      <c r="C987" s="153"/>
      <c r="D987" s="49"/>
      <c r="E987" s="50"/>
      <c r="F987" s="51"/>
      <c r="G987" s="59"/>
      <c r="H987" s="51"/>
      <c r="I987" s="59"/>
      <c r="J987" s="60" t="str">
        <f>IF(ISBLANK(H987),"",IFERROR(VLOOKUP(B987,'Np PL4 Stock'!$A:$D,4,FALSE),""))</f>
        <v/>
      </c>
      <c r="K987" s="61" t="str">
        <f>IF(ISBLANK(H987),"",SUMIF('Np PL4 Stock'!$A:$A,B987,'Np PL4 Stock'!$N:$N))</f>
        <v/>
      </c>
      <c r="L987" s="62" t="str">
        <f>IF(ISBLANK(H987),"",VLOOKUP(LEFT(B987,5),Unit!A:B,2,FALSE))</f>
        <v/>
      </c>
      <c r="M987" s="63" t="str">
        <f>IF(ISBLANK(H987),"",IFERROR(VLOOKUP(B987,'Np PL4 Stock'!$A:$T,20,FALSE),""))</f>
        <v/>
      </c>
      <c r="N987" s="63" t="str">
        <f>IF(ISBLANK(H987),"",IFERROR(VLOOKUP(B987,'Np PL4 Stock'!$A:$U,21,FALSE),""))</f>
        <v/>
      </c>
      <c r="O987" s="62" t="str">
        <f t="shared" si="163"/>
        <v/>
      </c>
      <c r="P987" s="62" t="str">
        <f t="shared" si="161"/>
        <v/>
      </c>
      <c r="Q987" s="67" t="str">
        <f t="shared" si="164"/>
        <v/>
      </c>
      <c r="R987" s="67" t="str">
        <f t="shared" si="162"/>
        <v/>
      </c>
      <c r="S987" s="59"/>
      <c r="T987" s="147"/>
      <c r="U987" s="147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73"/>
      <c r="AG987" s="73"/>
      <c r="AH987" s="73"/>
      <c r="AI987" s="73"/>
      <c r="AJ987" s="73"/>
      <c r="AK987" s="73"/>
      <c r="AL987" s="77" t="str">
        <f>IF(ISBLANK(S987),"",IF(AJ987="Fail","Fail",IF(E987="PL4",IF(AND(T987&gt;STD_01122025!$D$3,U987&lt;STD_01122025!$D$4,OR(AF987="ND",AF987&lt;STD_01122025!$D$7),AH987="ND"),"Pass","Fail"),IF(E987="PL12",IF(AND(S987&lt;STD_01122025!$F$2,T987&gt;STD_01122025!$F$3,U987&lt;STD_01122025!$F$4,V987&gt;STD_01122025!$F$5,X987&gt;STD_01122025!$F$6,OR(AF987="ND",AF987&lt;STD_01122025!$F$7),AH987="ND"),"Pass","Fail"),IF(E987="SuperPL",IF(AND(T987&gt;STD_01122025!$H$3,U987&lt;STD_01122025!$H$4,V987&gt;STD_01122025!$H$5,X987&gt;STD_01122025!$H$6,OR(AF987="ND",AF987&lt;STD_01122025!$H$7),AH987="ND"),"Pass","Fail"),IF(E987="Flight",IF(AND(T987&gt;STD_01122025!$J$3,U987&lt;STD_01122025!$J$4,X987&gt;STD_01122025!$J$6,OR(AF987="ND",AF987&lt;STD_01122025!$J$7),AH987="ND"),"Pass","Fail"),""))))))</f>
        <v/>
      </c>
      <c r="AM987" s="62" t="str">
        <f>IF(ISBLANK(B987),"",IFERROR(IF(VLOOKUP(B987,'Np PL4 Stock'!$A:$J,10,FALSE)="Np4",D987-VLOOKUP(B987,'Np PL4 Stock'!$A:$E,5,FALSE),D987-VLOOKUP(B987,'Np PL4 Stock'!$A:$E,5,FALSE)-1),""))</f>
        <v/>
      </c>
      <c r="AN987" s="147"/>
      <c r="AO987" s="147"/>
      <c r="AP987" s="59"/>
      <c r="AQ987" s="59"/>
      <c r="AR987" s="59"/>
      <c r="AS987" s="59"/>
      <c r="AT987" s="73"/>
      <c r="AU987" s="73"/>
      <c r="AV987" s="73"/>
      <c r="AW987" s="73"/>
      <c r="AX987" s="84"/>
      <c r="AY987" s="59"/>
      <c r="AZ987" s="59"/>
      <c r="BA987" s="59"/>
      <c r="BB987" s="59"/>
      <c r="BC987" s="59"/>
      <c r="BD987" s="59"/>
      <c r="BE987" s="84"/>
      <c r="BF987" s="84"/>
      <c r="BG987" s="84"/>
      <c r="BH987" s="84"/>
      <c r="BI987" s="85"/>
      <c r="BJ987" s="86"/>
      <c r="BK987" s="86"/>
      <c r="BL987" s="86"/>
      <c r="BM987" s="86"/>
      <c r="BN987" s="86"/>
      <c r="BO987" s="59"/>
      <c r="BP987" s="69"/>
      <c r="BQ987" s="92">
        <v>0</v>
      </c>
      <c r="BR987" s="93">
        <v>0</v>
      </c>
      <c r="BS987" s="94" t="str">
        <f t="shared" si="165"/>
        <v/>
      </c>
      <c r="BT987" s="95">
        <v>0</v>
      </c>
      <c r="BU987" s="101" t="str">
        <f t="shared" si="166"/>
        <v/>
      </c>
      <c r="BV987" s="102" t="str">
        <f t="shared" si="170"/>
        <v>-</v>
      </c>
      <c r="BW987" s="103"/>
      <c r="BX987" s="104" t="str">
        <f t="shared" si="167"/>
        <v>-</v>
      </c>
      <c r="BY987" s="105"/>
      <c r="BZ987" s="103"/>
      <c r="CA987" s="106"/>
      <c r="CB987" s="107"/>
      <c r="CC987" s="112"/>
      <c r="CD987" s="106"/>
      <c r="CE987" s="103"/>
      <c r="CF987" s="113"/>
      <c r="CG987" s="114"/>
    </row>
    <row r="988" spans="1:85">
      <c r="A988" s="53" t="str">
        <f t="shared" si="168"/>
        <v>--</v>
      </c>
      <c r="B988" s="47" t="str">
        <f t="shared" si="169"/>
        <v>-</v>
      </c>
      <c r="C988" s="153"/>
      <c r="D988" s="49"/>
      <c r="E988" s="50"/>
      <c r="F988" s="51"/>
      <c r="G988" s="59"/>
      <c r="H988" s="51"/>
      <c r="I988" s="59"/>
      <c r="J988" s="60" t="str">
        <f>IF(ISBLANK(H988),"",IFERROR(VLOOKUP(B988,'Np PL4 Stock'!$A:$D,4,FALSE),""))</f>
        <v/>
      </c>
      <c r="K988" s="61" t="str">
        <f>IF(ISBLANK(H988),"",SUMIF('Np PL4 Stock'!$A:$A,B988,'Np PL4 Stock'!$N:$N))</f>
        <v/>
      </c>
      <c r="L988" s="62" t="str">
        <f>IF(ISBLANK(H988),"",VLOOKUP(LEFT(B988,5),Unit!A:B,2,FALSE))</f>
        <v/>
      </c>
      <c r="M988" s="63" t="str">
        <f>IF(ISBLANK(H988),"",IFERROR(VLOOKUP(B988,'Np PL4 Stock'!$A:$T,20,FALSE),""))</f>
        <v/>
      </c>
      <c r="N988" s="63" t="str">
        <f>IF(ISBLANK(H988),"",IFERROR(VLOOKUP(B988,'Np PL4 Stock'!$A:$U,21,FALSE),""))</f>
        <v/>
      </c>
      <c r="O988" s="62" t="str">
        <f t="shared" si="163"/>
        <v/>
      </c>
      <c r="P988" s="62" t="str">
        <f t="shared" si="161"/>
        <v/>
      </c>
      <c r="Q988" s="67" t="str">
        <f t="shared" si="164"/>
        <v/>
      </c>
      <c r="R988" s="67" t="str">
        <f t="shared" si="162"/>
        <v/>
      </c>
      <c r="S988" s="59"/>
      <c r="T988" s="147"/>
      <c r="U988" s="147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73"/>
      <c r="AG988" s="73"/>
      <c r="AH988" s="73"/>
      <c r="AI988" s="73"/>
      <c r="AJ988" s="73"/>
      <c r="AK988" s="73"/>
      <c r="AL988" s="77" t="str">
        <f>IF(ISBLANK(S988),"",IF(AJ988="Fail","Fail",IF(E988="PL4",IF(AND(T988&gt;STD_01122025!$D$3,U988&lt;STD_01122025!$D$4,OR(AF988="ND",AF988&lt;STD_01122025!$D$7),AH988="ND"),"Pass","Fail"),IF(E988="PL12",IF(AND(S988&lt;STD_01122025!$F$2,T988&gt;STD_01122025!$F$3,U988&lt;STD_01122025!$F$4,V988&gt;STD_01122025!$F$5,X988&gt;STD_01122025!$F$6,OR(AF988="ND",AF988&lt;STD_01122025!$F$7),AH988="ND"),"Pass","Fail"),IF(E988="SuperPL",IF(AND(T988&gt;STD_01122025!$H$3,U988&lt;STD_01122025!$H$4,V988&gt;STD_01122025!$H$5,X988&gt;STD_01122025!$H$6,OR(AF988="ND",AF988&lt;STD_01122025!$H$7),AH988="ND"),"Pass","Fail"),IF(E988="Flight",IF(AND(T988&gt;STD_01122025!$J$3,U988&lt;STD_01122025!$J$4,X988&gt;STD_01122025!$J$6,OR(AF988="ND",AF988&lt;STD_01122025!$J$7),AH988="ND"),"Pass","Fail"),""))))))</f>
        <v/>
      </c>
      <c r="AM988" s="62" t="str">
        <f>IF(ISBLANK(B988),"",IFERROR(IF(VLOOKUP(B988,'Np PL4 Stock'!$A:$J,10,FALSE)="Np4",D988-VLOOKUP(B988,'Np PL4 Stock'!$A:$E,5,FALSE),D988-VLOOKUP(B988,'Np PL4 Stock'!$A:$E,5,FALSE)-1),""))</f>
        <v/>
      </c>
      <c r="AN988" s="147"/>
      <c r="AO988" s="147"/>
      <c r="AP988" s="59"/>
      <c r="AQ988" s="59"/>
      <c r="AR988" s="59"/>
      <c r="AS988" s="59"/>
      <c r="AT988" s="73"/>
      <c r="AU988" s="73"/>
      <c r="AV988" s="73"/>
      <c r="AW988" s="73"/>
      <c r="AX988" s="84"/>
      <c r="AY988" s="59"/>
      <c r="AZ988" s="59"/>
      <c r="BA988" s="59"/>
      <c r="BB988" s="59"/>
      <c r="BC988" s="59"/>
      <c r="BD988" s="59"/>
      <c r="BE988" s="84"/>
      <c r="BF988" s="84"/>
      <c r="BG988" s="84"/>
      <c r="BH988" s="84"/>
      <c r="BI988" s="85"/>
      <c r="BJ988" s="86"/>
      <c r="BK988" s="86"/>
      <c r="BL988" s="86"/>
      <c r="BM988" s="86"/>
      <c r="BN988" s="86"/>
      <c r="BO988" s="59"/>
      <c r="BP988" s="69"/>
      <c r="BQ988" s="92">
        <v>0</v>
      </c>
      <c r="BR988" s="93">
        <v>0</v>
      </c>
      <c r="BS988" s="94" t="str">
        <f t="shared" si="165"/>
        <v/>
      </c>
      <c r="BT988" s="95">
        <v>0</v>
      </c>
      <c r="BU988" s="101" t="str">
        <f t="shared" si="166"/>
        <v/>
      </c>
      <c r="BV988" s="102" t="str">
        <f t="shared" si="170"/>
        <v>-</v>
      </c>
      <c r="BW988" s="103"/>
      <c r="BX988" s="104" t="str">
        <f t="shared" si="167"/>
        <v>-</v>
      </c>
      <c r="BY988" s="105"/>
      <c r="BZ988" s="103"/>
      <c r="CA988" s="106"/>
      <c r="CB988" s="107"/>
      <c r="CC988" s="112"/>
      <c r="CD988" s="106"/>
      <c r="CE988" s="103"/>
      <c r="CF988" s="113"/>
      <c r="CG988" s="114"/>
    </row>
    <row r="989" spans="1:85">
      <c r="A989" s="53" t="str">
        <f t="shared" si="168"/>
        <v>--</v>
      </c>
      <c r="B989" s="47" t="str">
        <f t="shared" si="169"/>
        <v>-</v>
      </c>
      <c r="C989" s="153"/>
      <c r="D989" s="49"/>
      <c r="E989" s="50"/>
      <c r="F989" s="51"/>
      <c r="G989" s="59"/>
      <c r="H989" s="51"/>
      <c r="I989" s="59"/>
      <c r="J989" s="60" t="str">
        <f>IF(ISBLANK(H989),"",IFERROR(VLOOKUP(B989,'Np PL4 Stock'!$A:$D,4,FALSE),""))</f>
        <v/>
      </c>
      <c r="K989" s="61" t="str">
        <f>IF(ISBLANK(H989),"",SUMIF('Np PL4 Stock'!$A:$A,B989,'Np PL4 Stock'!$N:$N))</f>
        <v/>
      </c>
      <c r="L989" s="62" t="str">
        <f>IF(ISBLANK(H989),"",VLOOKUP(LEFT(B989,5),Unit!A:B,2,FALSE))</f>
        <v/>
      </c>
      <c r="M989" s="63" t="str">
        <f>IF(ISBLANK(H989),"",IFERROR(VLOOKUP(B989,'Np PL4 Stock'!$A:$T,20,FALSE),""))</f>
        <v/>
      </c>
      <c r="N989" s="63" t="str">
        <f>IF(ISBLANK(H989),"",IFERROR(VLOOKUP(B989,'Np PL4 Stock'!$A:$U,21,FALSE),""))</f>
        <v/>
      </c>
      <c r="O989" s="62" t="str">
        <f t="shared" si="163"/>
        <v/>
      </c>
      <c r="P989" s="62" t="str">
        <f t="shared" si="161"/>
        <v/>
      </c>
      <c r="Q989" s="67" t="str">
        <f t="shared" si="164"/>
        <v/>
      </c>
      <c r="R989" s="67" t="str">
        <f t="shared" si="162"/>
        <v/>
      </c>
      <c r="S989" s="59"/>
      <c r="T989" s="147"/>
      <c r="U989" s="147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73"/>
      <c r="AG989" s="73"/>
      <c r="AH989" s="73"/>
      <c r="AI989" s="73"/>
      <c r="AJ989" s="73"/>
      <c r="AK989" s="73"/>
      <c r="AL989" s="77" t="str">
        <f>IF(ISBLANK(S989),"",IF(AJ989="Fail","Fail",IF(E989="PL4",IF(AND(T989&gt;STD_01122025!$D$3,U989&lt;STD_01122025!$D$4,OR(AF989="ND",AF989&lt;STD_01122025!$D$7),AH989="ND"),"Pass","Fail"),IF(E989="PL12",IF(AND(S989&lt;STD_01122025!$F$2,T989&gt;STD_01122025!$F$3,U989&lt;STD_01122025!$F$4,V989&gt;STD_01122025!$F$5,X989&gt;STD_01122025!$F$6,OR(AF989="ND",AF989&lt;STD_01122025!$F$7),AH989="ND"),"Pass","Fail"),IF(E989="SuperPL",IF(AND(T989&gt;STD_01122025!$H$3,U989&lt;STD_01122025!$H$4,V989&gt;STD_01122025!$H$5,X989&gt;STD_01122025!$H$6,OR(AF989="ND",AF989&lt;STD_01122025!$H$7),AH989="ND"),"Pass","Fail"),IF(E989="Flight",IF(AND(T989&gt;STD_01122025!$J$3,U989&lt;STD_01122025!$J$4,X989&gt;STD_01122025!$J$6,OR(AF989="ND",AF989&lt;STD_01122025!$J$7),AH989="ND"),"Pass","Fail"),""))))))</f>
        <v/>
      </c>
      <c r="AM989" s="62" t="str">
        <f>IF(ISBLANK(B989),"",IFERROR(IF(VLOOKUP(B989,'Np PL4 Stock'!$A:$J,10,FALSE)="Np4",D989-VLOOKUP(B989,'Np PL4 Stock'!$A:$E,5,FALSE),D989-VLOOKUP(B989,'Np PL4 Stock'!$A:$E,5,FALSE)-1),""))</f>
        <v/>
      </c>
      <c r="AN989" s="147"/>
      <c r="AO989" s="147"/>
      <c r="AP989" s="59"/>
      <c r="AQ989" s="59"/>
      <c r="AR989" s="59"/>
      <c r="AS989" s="59"/>
      <c r="AT989" s="73"/>
      <c r="AU989" s="73"/>
      <c r="AV989" s="73"/>
      <c r="AW989" s="73"/>
      <c r="AX989" s="84"/>
      <c r="AY989" s="59"/>
      <c r="AZ989" s="59"/>
      <c r="BA989" s="59"/>
      <c r="BB989" s="59"/>
      <c r="BC989" s="59"/>
      <c r="BD989" s="59"/>
      <c r="BE989" s="84"/>
      <c r="BF989" s="84"/>
      <c r="BG989" s="84"/>
      <c r="BH989" s="84"/>
      <c r="BI989" s="85"/>
      <c r="BJ989" s="86"/>
      <c r="BK989" s="86"/>
      <c r="BL989" s="86"/>
      <c r="BM989" s="86"/>
      <c r="BN989" s="86"/>
      <c r="BO989" s="59"/>
      <c r="BP989" s="69"/>
      <c r="BQ989" s="92">
        <v>0</v>
      </c>
      <c r="BR989" s="93">
        <v>0</v>
      </c>
      <c r="BS989" s="94" t="str">
        <f t="shared" si="165"/>
        <v/>
      </c>
      <c r="BT989" s="95">
        <v>0</v>
      </c>
      <c r="BU989" s="101" t="str">
        <f t="shared" si="166"/>
        <v/>
      </c>
      <c r="BV989" s="102" t="str">
        <f t="shared" si="170"/>
        <v>-</v>
      </c>
      <c r="BW989" s="103"/>
      <c r="BX989" s="104" t="str">
        <f t="shared" si="167"/>
        <v>-</v>
      </c>
      <c r="BY989" s="105"/>
      <c r="BZ989" s="103"/>
      <c r="CA989" s="106"/>
      <c r="CB989" s="107"/>
      <c r="CC989" s="112"/>
      <c r="CD989" s="106"/>
      <c r="CE989" s="103"/>
      <c r="CF989" s="113"/>
      <c r="CG989" s="114"/>
    </row>
    <row r="990" spans="1:85">
      <c r="A990" s="53" t="str">
        <f t="shared" si="168"/>
        <v>--</v>
      </c>
      <c r="B990" s="47" t="str">
        <f t="shared" si="169"/>
        <v>-</v>
      </c>
      <c r="C990" s="153"/>
      <c r="D990" s="49"/>
      <c r="E990" s="50"/>
      <c r="F990" s="51"/>
      <c r="G990" s="59"/>
      <c r="H990" s="51"/>
      <c r="I990" s="59"/>
      <c r="J990" s="60" t="str">
        <f>IF(ISBLANK(H990),"",IFERROR(VLOOKUP(B990,'Np PL4 Stock'!$A:$D,4,FALSE),""))</f>
        <v/>
      </c>
      <c r="K990" s="61" t="str">
        <f>IF(ISBLANK(H990),"",SUMIF('Np PL4 Stock'!$A:$A,B990,'Np PL4 Stock'!$N:$N))</f>
        <v/>
      </c>
      <c r="L990" s="62" t="str">
        <f>IF(ISBLANK(H990),"",VLOOKUP(LEFT(B990,5),Unit!A:B,2,FALSE))</f>
        <v/>
      </c>
      <c r="M990" s="63" t="str">
        <f>IF(ISBLANK(H990),"",IFERROR(VLOOKUP(B990,'Np PL4 Stock'!$A:$T,20,FALSE),""))</f>
        <v/>
      </c>
      <c r="N990" s="63" t="str">
        <f>IF(ISBLANK(H990),"",IFERROR(VLOOKUP(B990,'Np PL4 Stock'!$A:$U,21,FALSE),""))</f>
        <v/>
      </c>
      <c r="O990" s="62" t="str">
        <f t="shared" si="163"/>
        <v/>
      </c>
      <c r="P990" s="62" t="str">
        <f t="shared" si="161"/>
        <v/>
      </c>
      <c r="Q990" s="67" t="str">
        <f t="shared" si="164"/>
        <v/>
      </c>
      <c r="R990" s="67" t="str">
        <f t="shared" si="162"/>
        <v/>
      </c>
      <c r="S990" s="59"/>
      <c r="T990" s="147"/>
      <c r="U990" s="147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73"/>
      <c r="AG990" s="73"/>
      <c r="AH990" s="73"/>
      <c r="AI990" s="73"/>
      <c r="AJ990" s="73"/>
      <c r="AK990" s="73"/>
      <c r="AL990" s="77" t="str">
        <f>IF(ISBLANK(S990),"",IF(AJ990="Fail","Fail",IF(E990="PL4",IF(AND(T990&gt;STD_01122025!$D$3,U990&lt;STD_01122025!$D$4,OR(AF990="ND",AF990&lt;STD_01122025!$D$7),AH990="ND"),"Pass","Fail"),IF(E990="PL12",IF(AND(S990&lt;STD_01122025!$F$2,T990&gt;STD_01122025!$F$3,U990&lt;STD_01122025!$F$4,V990&gt;STD_01122025!$F$5,X990&gt;STD_01122025!$F$6,OR(AF990="ND",AF990&lt;STD_01122025!$F$7),AH990="ND"),"Pass","Fail"),IF(E990="SuperPL",IF(AND(T990&gt;STD_01122025!$H$3,U990&lt;STD_01122025!$H$4,V990&gt;STD_01122025!$H$5,X990&gt;STD_01122025!$H$6,OR(AF990="ND",AF990&lt;STD_01122025!$H$7),AH990="ND"),"Pass","Fail"),IF(E990="Flight",IF(AND(T990&gt;STD_01122025!$J$3,U990&lt;STD_01122025!$J$4,X990&gt;STD_01122025!$J$6,OR(AF990="ND",AF990&lt;STD_01122025!$J$7),AH990="ND"),"Pass","Fail"),""))))))</f>
        <v/>
      </c>
      <c r="AM990" s="62" t="str">
        <f>IF(ISBLANK(B990),"",IFERROR(IF(VLOOKUP(B990,'Np PL4 Stock'!$A:$J,10,FALSE)="Np4",D990-VLOOKUP(B990,'Np PL4 Stock'!$A:$E,5,FALSE),D990-VLOOKUP(B990,'Np PL4 Stock'!$A:$E,5,FALSE)-1),""))</f>
        <v/>
      </c>
      <c r="AN990" s="147"/>
      <c r="AO990" s="147"/>
      <c r="AP990" s="59"/>
      <c r="AQ990" s="59"/>
      <c r="AR990" s="59"/>
      <c r="AS990" s="59"/>
      <c r="AT990" s="73"/>
      <c r="AU990" s="73"/>
      <c r="AV990" s="73"/>
      <c r="AW990" s="73"/>
      <c r="AX990" s="84"/>
      <c r="AY990" s="59"/>
      <c r="AZ990" s="59"/>
      <c r="BA990" s="59"/>
      <c r="BB990" s="59"/>
      <c r="BC990" s="59"/>
      <c r="BD990" s="59"/>
      <c r="BE990" s="84"/>
      <c r="BF990" s="84"/>
      <c r="BG990" s="84"/>
      <c r="BH990" s="84"/>
      <c r="BI990" s="85"/>
      <c r="BJ990" s="86"/>
      <c r="BK990" s="86"/>
      <c r="BL990" s="86"/>
      <c r="BM990" s="86"/>
      <c r="BN990" s="86"/>
      <c r="BO990" s="59"/>
      <c r="BP990" s="69"/>
      <c r="BQ990" s="92">
        <v>0</v>
      </c>
      <c r="BR990" s="93">
        <v>0</v>
      </c>
      <c r="BS990" s="94" t="str">
        <f t="shared" si="165"/>
        <v/>
      </c>
      <c r="BT990" s="95">
        <v>0</v>
      </c>
      <c r="BU990" s="101" t="str">
        <f t="shared" si="166"/>
        <v/>
      </c>
      <c r="BV990" s="102" t="str">
        <f t="shared" si="170"/>
        <v>-</v>
      </c>
      <c r="BW990" s="103"/>
      <c r="BX990" s="104" t="str">
        <f t="shared" si="167"/>
        <v>-</v>
      </c>
      <c r="BY990" s="105"/>
      <c r="BZ990" s="103"/>
      <c r="CA990" s="106"/>
      <c r="CB990" s="107"/>
      <c r="CC990" s="112"/>
      <c r="CD990" s="106"/>
      <c r="CE990" s="103"/>
      <c r="CF990" s="113"/>
      <c r="CG990" s="114"/>
    </row>
    <row r="991" spans="1:85">
      <c r="A991" s="53" t="str">
        <f t="shared" si="168"/>
        <v>--</v>
      </c>
      <c r="B991" s="47" t="str">
        <f t="shared" si="169"/>
        <v>-</v>
      </c>
      <c r="C991" s="153"/>
      <c r="D991" s="49"/>
      <c r="E991" s="50"/>
      <c r="F991" s="51"/>
      <c r="G991" s="59"/>
      <c r="H991" s="51"/>
      <c r="I991" s="59"/>
      <c r="J991" s="60" t="str">
        <f>IF(ISBLANK(H991),"",IFERROR(VLOOKUP(B991,'Np PL4 Stock'!$A:$D,4,FALSE),""))</f>
        <v/>
      </c>
      <c r="K991" s="61" t="str">
        <f>IF(ISBLANK(H991),"",SUMIF('Np PL4 Stock'!$A:$A,B991,'Np PL4 Stock'!$N:$N))</f>
        <v/>
      </c>
      <c r="L991" s="62" t="str">
        <f>IF(ISBLANK(H991),"",VLOOKUP(LEFT(B991,5),Unit!A:B,2,FALSE))</f>
        <v/>
      </c>
      <c r="M991" s="63" t="str">
        <f>IF(ISBLANK(H991),"",IFERROR(VLOOKUP(B991,'Np PL4 Stock'!$A:$T,20,FALSE),""))</f>
        <v/>
      </c>
      <c r="N991" s="63" t="str">
        <f>IF(ISBLANK(H991),"",IFERROR(VLOOKUP(B991,'Np PL4 Stock'!$A:$U,21,FALSE),""))</f>
        <v/>
      </c>
      <c r="O991" s="62" t="str">
        <f t="shared" si="163"/>
        <v/>
      </c>
      <c r="P991" s="62" t="str">
        <f t="shared" si="161"/>
        <v/>
      </c>
      <c r="Q991" s="67" t="str">
        <f t="shared" si="164"/>
        <v/>
      </c>
      <c r="R991" s="67" t="str">
        <f t="shared" si="162"/>
        <v/>
      </c>
      <c r="S991" s="59"/>
      <c r="T991" s="147"/>
      <c r="U991" s="147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73"/>
      <c r="AG991" s="73"/>
      <c r="AH991" s="73"/>
      <c r="AI991" s="73"/>
      <c r="AJ991" s="73"/>
      <c r="AK991" s="73"/>
      <c r="AL991" s="77" t="str">
        <f>IF(ISBLANK(S991),"",IF(AJ991="Fail","Fail",IF(E991="PL4",IF(AND(T991&gt;STD_01122025!$D$3,U991&lt;STD_01122025!$D$4,OR(AF991="ND",AF991&lt;STD_01122025!$D$7),AH991="ND"),"Pass","Fail"),IF(E991="PL12",IF(AND(S991&lt;STD_01122025!$F$2,T991&gt;STD_01122025!$F$3,U991&lt;STD_01122025!$F$4,V991&gt;STD_01122025!$F$5,X991&gt;STD_01122025!$F$6,OR(AF991="ND",AF991&lt;STD_01122025!$F$7),AH991="ND"),"Pass","Fail"),IF(E991="SuperPL",IF(AND(T991&gt;STD_01122025!$H$3,U991&lt;STD_01122025!$H$4,V991&gt;STD_01122025!$H$5,X991&gt;STD_01122025!$H$6,OR(AF991="ND",AF991&lt;STD_01122025!$H$7),AH991="ND"),"Pass","Fail"),IF(E991="Flight",IF(AND(T991&gt;STD_01122025!$J$3,U991&lt;STD_01122025!$J$4,X991&gt;STD_01122025!$J$6,OR(AF991="ND",AF991&lt;STD_01122025!$J$7),AH991="ND"),"Pass","Fail"),""))))))</f>
        <v/>
      </c>
      <c r="AM991" s="62" t="str">
        <f>IF(ISBLANK(B991),"",IFERROR(IF(VLOOKUP(B991,'Np PL4 Stock'!$A:$J,10,FALSE)="Np4",D991-VLOOKUP(B991,'Np PL4 Stock'!$A:$E,5,FALSE),D991-VLOOKUP(B991,'Np PL4 Stock'!$A:$E,5,FALSE)-1),""))</f>
        <v/>
      </c>
      <c r="AN991" s="147"/>
      <c r="AO991" s="147"/>
      <c r="AP991" s="59"/>
      <c r="AQ991" s="59"/>
      <c r="AR991" s="59"/>
      <c r="AS991" s="59"/>
      <c r="AT991" s="73"/>
      <c r="AU991" s="73"/>
      <c r="AV991" s="73"/>
      <c r="AW991" s="73"/>
      <c r="AX991" s="84"/>
      <c r="AY991" s="59"/>
      <c r="AZ991" s="59"/>
      <c r="BA991" s="59"/>
      <c r="BB991" s="59"/>
      <c r="BC991" s="59"/>
      <c r="BD991" s="59"/>
      <c r="BE991" s="84"/>
      <c r="BF991" s="84"/>
      <c r="BG991" s="84"/>
      <c r="BH991" s="84"/>
      <c r="BI991" s="85"/>
      <c r="BJ991" s="86"/>
      <c r="BK991" s="86"/>
      <c r="BL991" s="86"/>
      <c r="BM991" s="86"/>
      <c r="BN991" s="86"/>
      <c r="BO991" s="59"/>
      <c r="BP991" s="69"/>
      <c r="BQ991" s="92">
        <v>0</v>
      </c>
      <c r="BR991" s="93">
        <v>0</v>
      </c>
      <c r="BS991" s="94" t="str">
        <f t="shared" si="165"/>
        <v/>
      </c>
      <c r="BT991" s="95">
        <v>0</v>
      </c>
      <c r="BU991" s="101" t="str">
        <f t="shared" si="166"/>
        <v/>
      </c>
      <c r="BV991" s="102" t="str">
        <f t="shared" si="170"/>
        <v>-</v>
      </c>
      <c r="BW991" s="103"/>
      <c r="BX991" s="104" t="str">
        <f t="shared" si="167"/>
        <v>-</v>
      </c>
      <c r="BY991" s="105"/>
      <c r="BZ991" s="103"/>
      <c r="CA991" s="106"/>
      <c r="CB991" s="107"/>
      <c r="CC991" s="112"/>
      <c r="CD991" s="106"/>
      <c r="CE991" s="103"/>
      <c r="CF991" s="113"/>
      <c r="CG991" s="114"/>
    </row>
    <row r="992" spans="1:85">
      <c r="A992" s="53" t="str">
        <f t="shared" si="168"/>
        <v>--</v>
      </c>
      <c r="B992" s="47" t="str">
        <f t="shared" si="169"/>
        <v>-</v>
      </c>
      <c r="C992" s="153"/>
      <c r="D992" s="49"/>
      <c r="E992" s="50"/>
      <c r="F992" s="51"/>
      <c r="G992" s="59"/>
      <c r="H992" s="51"/>
      <c r="I992" s="59"/>
      <c r="J992" s="60" t="str">
        <f>IF(ISBLANK(H992),"",IFERROR(VLOOKUP(B992,'Np PL4 Stock'!$A:$D,4,FALSE),""))</f>
        <v/>
      </c>
      <c r="K992" s="61" t="str">
        <f>IF(ISBLANK(H992),"",SUMIF('Np PL4 Stock'!$A:$A,B992,'Np PL4 Stock'!$N:$N))</f>
        <v/>
      </c>
      <c r="L992" s="62" t="str">
        <f>IF(ISBLANK(H992),"",VLOOKUP(LEFT(B992,5),Unit!A:B,2,FALSE))</f>
        <v/>
      </c>
      <c r="M992" s="63" t="str">
        <f>IF(ISBLANK(H992),"",IFERROR(VLOOKUP(B992,'Np PL4 Stock'!$A:$T,20,FALSE),""))</f>
        <v/>
      </c>
      <c r="N992" s="63" t="str">
        <f>IF(ISBLANK(H992),"",IFERROR(VLOOKUP(B992,'Np PL4 Stock'!$A:$U,21,FALSE),""))</f>
        <v/>
      </c>
      <c r="O992" s="62" t="str">
        <f t="shared" si="163"/>
        <v/>
      </c>
      <c r="P992" s="62" t="str">
        <f t="shared" si="161"/>
        <v/>
      </c>
      <c r="Q992" s="67" t="str">
        <f t="shared" si="164"/>
        <v/>
      </c>
      <c r="R992" s="67" t="str">
        <f t="shared" si="162"/>
        <v/>
      </c>
      <c r="S992" s="59"/>
      <c r="T992" s="147"/>
      <c r="U992" s="147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73"/>
      <c r="AG992" s="73"/>
      <c r="AH992" s="73"/>
      <c r="AI992" s="73"/>
      <c r="AJ992" s="73"/>
      <c r="AK992" s="73"/>
      <c r="AL992" s="77" t="str">
        <f>IF(ISBLANK(S992),"",IF(AJ992="Fail","Fail",IF(E992="PL4",IF(AND(T992&gt;STD_01122025!$D$3,U992&lt;STD_01122025!$D$4,OR(AF992="ND",AF992&lt;STD_01122025!$D$7),AH992="ND"),"Pass","Fail"),IF(E992="PL12",IF(AND(S992&lt;STD_01122025!$F$2,T992&gt;STD_01122025!$F$3,U992&lt;STD_01122025!$F$4,V992&gt;STD_01122025!$F$5,X992&gt;STD_01122025!$F$6,OR(AF992="ND",AF992&lt;STD_01122025!$F$7),AH992="ND"),"Pass","Fail"),IF(E992="SuperPL",IF(AND(T992&gt;STD_01122025!$H$3,U992&lt;STD_01122025!$H$4,V992&gt;STD_01122025!$H$5,X992&gt;STD_01122025!$H$6,OR(AF992="ND",AF992&lt;STD_01122025!$H$7),AH992="ND"),"Pass","Fail"),IF(E992="Flight",IF(AND(T992&gt;STD_01122025!$J$3,U992&lt;STD_01122025!$J$4,X992&gt;STD_01122025!$J$6,OR(AF992="ND",AF992&lt;STD_01122025!$J$7),AH992="ND"),"Pass","Fail"),""))))))</f>
        <v/>
      </c>
      <c r="AM992" s="62" t="str">
        <f>IF(ISBLANK(B992),"",IFERROR(IF(VLOOKUP(B992,'Np PL4 Stock'!$A:$J,10,FALSE)="Np4",D992-VLOOKUP(B992,'Np PL4 Stock'!$A:$E,5,FALSE),D992-VLOOKUP(B992,'Np PL4 Stock'!$A:$E,5,FALSE)-1),""))</f>
        <v/>
      </c>
      <c r="AN992" s="147"/>
      <c r="AO992" s="147"/>
      <c r="AP992" s="59"/>
      <c r="AQ992" s="59"/>
      <c r="AR992" s="59"/>
      <c r="AS992" s="59"/>
      <c r="AT992" s="73"/>
      <c r="AU992" s="73"/>
      <c r="AV992" s="73"/>
      <c r="AW992" s="73"/>
      <c r="AX992" s="84"/>
      <c r="AY992" s="59"/>
      <c r="AZ992" s="59"/>
      <c r="BA992" s="59"/>
      <c r="BB992" s="59"/>
      <c r="BC992" s="59"/>
      <c r="BD992" s="59"/>
      <c r="BE992" s="84"/>
      <c r="BF992" s="84"/>
      <c r="BG992" s="84"/>
      <c r="BH992" s="84"/>
      <c r="BI992" s="85"/>
      <c r="BJ992" s="86"/>
      <c r="BK992" s="86"/>
      <c r="BL992" s="86"/>
      <c r="BM992" s="86"/>
      <c r="BN992" s="86"/>
      <c r="BO992" s="59"/>
      <c r="BP992" s="69"/>
      <c r="BQ992" s="92">
        <v>0</v>
      </c>
      <c r="BR992" s="92">
        <v>0</v>
      </c>
      <c r="BS992" s="94" t="str">
        <f t="shared" si="165"/>
        <v/>
      </c>
      <c r="BT992" s="95">
        <v>0</v>
      </c>
      <c r="BU992" s="101" t="str">
        <f t="shared" si="166"/>
        <v/>
      </c>
      <c r="BV992" s="102" t="str">
        <f t="shared" si="170"/>
        <v>-</v>
      </c>
      <c r="BW992" s="103"/>
      <c r="BX992" s="104" t="str">
        <f t="shared" si="167"/>
        <v>-</v>
      </c>
      <c r="BY992" s="105"/>
      <c r="BZ992" s="103"/>
      <c r="CA992" s="106"/>
      <c r="CB992" s="107"/>
      <c r="CC992" s="112"/>
      <c r="CD992" s="106"/>
      <c r="CE992" s="103"/>
      <c r="CF992" s="113"/>
      <c r="CG992" s="114"/>
    </row>
    <row r="993" spans="1:85">
      <c r="A993" s="53" t="str">
        <f t="shared" si="168"/>
        <v>--</v>
      </c>
      <c r="B993" s="47" t="str">
        <f t="shared" si="169"/>
        <v>-</v>
      </c>
      <c r="C993" s="153"/>
      <c r="D993" s="49"/>
      <c r="E993" s="50"/>
      <c r="F993" s="51"/>
      <c r="G993" s="59"/>
      <c r="H993" s="51"/>
      <c r="I993" s="59"/>
      <c r="J993" s="60" t="str">
        <f>IF(ISBLANK(H993),"",IFERROR(VLOOKUP(B993,'Np PL4 Stock'!$A:$D,4,FALSE),""))</f>
        <v/>
      </c>
      <c r="K993" s="61" t="str">
        <f>IF(ISBLANK(H993),"",SUMIF('Np PL4 Stock'!$A:$A,B993,'Np PL4 Stock'!$N:$N))</f>
        <v/>
      </c>
      <c r="L993" s="62" t="str">
        <f>IF(ISBLANK(H993),"",VLOOKUP(LEFT(B993,5),Unit!A:B,2,FALSE))</f>
        <v/>
      </c>
      <c r="M993" s="63" t="str">
        <f>IF(ISBLANK(H993),"",IFERROR(VLOOKUP(B993,'Np PL4 Stock'!$A:$T,20,FALSE),""))</f>
        <v/>
      </c>
      <c r="N993" s="63" t="str">
        <f>IF(ISBLANK(H993),"",IFERROR(VLOOKUP(B993,'Np PL4 Stock'!$A:$U,21,FALSE),""))</f>
        <v/>
      </c>
      <c r="O993" s="62" t="str">
        <f t="shared" si="163"/>
        <v/>
      </c>
      <c r="P993" s="62" t="str">
        <f t="shared" si="161"/>
        <v/>
      </c>
      <c r="Q993" s="67" t="str">
        <f t="shared" si="164"/>
        <v/>
      </c>
      <c r="R993" s="67" t="str">
        <f t="shared" si="162"/>
        <v/>
      </c>
      <c r="S993" s="59"/>
      <c r="T993" s="147"/>
      <c r="U993" s="147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73"/>
      <c r="AG993" s="73"/>
      <c r="AH993" s="73"/>
      <c r="AI993" s="73"/>
      <c r="AJ993" s="73"/>
      <c r="AK993" s="73"/>
      <c r="AL993" s="77" t="str">
        <f>IF(ISBLANK(S993),"",IF(AJ993="Fail","Fail",IF(E993="PL4",IF(AND(T993&gt;STD_01122025!$D$3,U993&lt;STD_01122025!$D$4,OR(AF993="ND",AF993&lt;STD_01122025!$D$7),AH993="ND"),"Pass","Fail"),IF(E993="PL12",IF(AND(S993&lt;STD_01122025!$F$2,T993&gt;STD_01122025!$F$3,U993&lt;STD_01122025!$F$4,V993&gt;STD_01122025!$F$5,X993&gt;STD_01122025!$F$6,OR(AF993="ND",AF993&lt;STD_01122025!$F$7),AH993="ND"),"Pass","Fail"),IF(E993="SuperPL",IF(AND(T993&gt;STD_01122025!$H$3,U993&lt;STD_01122025!$H$4,V993&gt;STD_01122025!$H$5,X993&gt;STD_01122025!$H$6,OR(AF993="ND",AF993&lt;STD_01122025!$H$7),AH993="ND"),"Pass","Fail"),IF(E993="Flight",IF(AND(T993&gt;STD_01122025!$J$3,U993&lt;STD_01122025!$J$4,X993&gt;STD_01122025!$J$6,OR(AF993="ND",AF993&lt;STD_01122025!$J$7),AH993="ND"),"Pass","Fail"),""))))))</f>
        <v/>
      </c>
      <c r="AM993" s="62" t="str">
        <f>IF(ISBLANK(B993),"",IFERROR(IF(VLOOKUP(B993,'Np PL4 Stock'!$A:$J,10,FALSE)="Np4",D993-VLOOKUP(B993,'Np PL4 Stock'!$A:$E,5,FALSE),D993-VLOOKUP(B993,'Np PL4 Stock'!$A:$E,5,FALSE)-1),""))</f>
        <v/>
      </c>
      <c r="AN993" s="147"/>
      <c r="AO993" s="147"/>
      <c r="AP993" s="59"/>
      <c r="AQ993" s="59"/>
      <c r="AR993" s="59"/>
      <c r="AS993" s="59"/>
      <c r="AT993" s="73"/>
      <c r="AU993" s="73"/>
      <c r="AV993" s="73"/>
      <c r="AW993" s="73"/>
      <c r="AX993" s="84"/>
      <c r="AY993" s="59"/>
      <c r="AZ993" s="59"/>
      <c r="BA993" s="59"/>
      <c r="BB993" s="59"/>
      <c r="BC993" s="59"/>
      <c r="BD993" s="59"/>
      <c r="BE993" s="84"/>
      <c r="BF993" s="84"/>
      <c r="BG993" s="84"/>
      <c r="BH993" s="84"/>
      <c r="BI993" s="85"/>
      <c r="BJ993" s="86"/>
      <c r="BK993" s="86"/>
      <c r="BL993" s="86"/>
      <c r="BM993" s="86"/>
      <c r="BN993" s="86"/>
      <c r="BO993" s="59"/>
      <c r="BP993" s="69"/>
      <c r="BQ993" s="92">
        <v>0</v>
      </c>
      <c r="BR993" s="92">
        <v>0</v>
      </c>
      <c r="BS993" s="94" t="str">
        <f t="shared" si="165"/>
        <v/>
      </c>
      <c r="BT993" s="95">
        <v>0</v>
      </c>
      <c r="BU993" s="101" t="str">
        <f t="shared" si="166"/>
        <v/>
      </c>
      <c r="BV993" s="102" t="str">
        <f t="shared" si="170"/>
        <v>-</v>
      </c>
      <c r="BW993" s="103"/>
      <c r="BX993" s="104" t="str">
        <f t="shared" si="167"/>
        <v>-</v>
      </c>
      <c r="BY993" s="105"/>
      <c r="BZ993" s="103"/>
      <c r="CA993" s="106"/>
      <c r="CB993" s="107"/>
      <c r="CC993" s="112"/>
      <c r="CD993" s="106"/>
      <c r="CE993" s="103"/>
      <c r="CF993" s="113"/>
      <c r="CG993" s="114"/>
    </row>
    <row r="994" spans="1:85">
      <c r="A994" s="53" t="str">
        <f t="shared" si="168"/>
        <v>--</v>
      </c>
      <c r="B994" s="47" t="str">
        <f t="shared" si="169"/>
        <v>-</v>
      </c>
      <c r="C994" s="153"/>
      <c r="D994" s="49"/>
      <c r="E994" s="50"/>
      <c r="F994" s="51"/>
      <c r="G994" s="59"/>
      <c r="H994" s="51"/>
      <c r="I994" s="59"/>
      <c r="J994" s="60" t="str">
        <f>IF(ISBLANK(H994),"",IFERROR(VLOOKUP(B994,'Np PL4 Stock'!$A:$D,4,FALSE),""))</f>
        <v/>
      </c>
      <c r="K994" s="61" t="str">
        <f>IF(ISBLANK(H994),"",SUMIF('Np PL4 Stock'!$A:$A,B994,'Np PL4 Stock'!$N:$N))</f>
        <v/>
      </c>
      <c r="L994" s="62" t="str">
        <f>IF(ISBLANK(H994),"",VLOOKUP(LEFT(B994,5),Unit!A:B,2,FALSE))</f>
        <v/>
      </c>
      <c r="M994" s="63" t="str">
        <f>IF(ISBLANK(H994),"",IFERROR(VLOOKUP(B994,'Np PL4 Stock'!$A:$T,20,FALSE),""))</f>
        <v/>
      </c>
      <c r="N994" s="63" t="str">
        <f>IF(ISBLANK(H994),"",IFERROR(VLOOKUP(B994,'Np PL4 Stock'!$A:$U,21,FALSE),""))</f>
        <v/>
      </c>
      <c r="O994" s="62" t="str">
        <f t="shared" si="163"/>
        <v/>
      </c>
      <c r="P994" s="62" t="str">
        <f t="shared" si="161"/>
        <v/>
      </c>
      <c r="Q994" s="67" t="str">
        <f t="shared" si="164"/>
        <v/>
      </c>
      <c r="R994" s="67" t="str">
        <f t="shared" si="162"/>
        <v/>
      </c>
      <c r="S994" s="59"/>
      <c r="T994" s="147"/>
      <c r="U994" s="147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73"/>
      <c r="AG994" s="73"/>
      <c r="AH994" s="73"/>
      <c r="AI994" s="73"/>
      <c r="AJ994" s="73"/>
      <c r="AK994" s="73"/>
      <c r="AL994" s="77" t="str">
        <f>IF(ISBLANK(S994),"",IF(AJ994="Fail","Fail",IF(E994="PL4",IF(AND(T994&gt;STD_01122025!$D$3,U994&lt;STD_01122025!$D$4,OR(AF994="ND",AF994&lt;STD_01122025!$D$7),AH994="ND"),"Pass","Fail"),IF(E994="PL12",IF(AND(S994&lt;STD_01122025!$F$2,T994&gt;STD_01122025!$F$3,U994&lt;STD_01122025!$F$4,V994&gt;STD_01122025!$F$5,X994&gt;STD_01122025!$F$6,OR(AF994="ND",AF994&lt;STD_01122025!$F$7),AH994="ND"),"Pass","Fail"),IF(E994="SuperPL",IF(AND(T994&gt;STD_01122025!$H$3,U994&lt;STD_01122025!$H$4,V994&gt;STD_01122025!$H$5,X994&gt;STD_01122025!$H$6,OR(AF994="ND",AF994&lt;STD_01122025!$H$7),AH994="ND"),"Pass","Fail"),IF(E994="Flight",IF(AND(T994&gt;STD_01122025!$J$3,U994&lt;STD_01122025!$J$4,X994&gt;STD_01122025!$J$6,OR(AF994="ND",AF994&lt;STD_01122025!$J$7),AH994="ND"),"Pass","Fail"),""))))))</f>
        <v/>
      </c>
      <c r="AM994" s="62" t="str">
        <f>IF(ISBLANK(B994),"",IFERROR(IF(VLOOKUP(B994,'Np PL4 Stock'!$A:$J,10,FALSE)="Np4",D994-VLOOKUP(B994,'Np PL4 Stock'!$A:$E,5,FALSE),D994-VLOOKUP(B994,'Np PL4 Stock'!$A:$E,5,FALSE)-1),""))</f>
        <v/>
      </c>
      <c r="AN994" s="147"/>
      <c r="AO994" s="147"/>
      <c r="AP994" s="59"/>
      <c r="AQ994" s="59"/>
      <c r="AR994" s="59"/>
      <c r="AS994" s="59"/>
      <c r="AT994" s="73"/>
      <c r="AU994" s="73"/>
      <c r="AV994" s="73"/>
      <c r="AW994" s="73"/>
      <c r="AX994" s="84"/>
      <c r="AY994" s="59"/>
      <c r="AZ994" s="59"/>
      <c r="BA994" s="59"/>
      <c r="BB994" s="59"/>
      <c r="BC994" s="59"/>
      <c r="BD994" s="59"/>
      <c r="BE994" s="84"/>
      <c r="BF994" s="84"/>
      <c r="BG994" s="84"/>
      <c r="BH994" s="84"/>
      <c r="BI994" s="85"/>
      <c r="BJ994" s="86"/>
      <c r="BK994" s="86"/>
      <c r="BL994" s="86"/>
      <c r="BM994" s="86"/>
      <c r="BN994" s="86"/>
      <c r="BO994" s="59"/>
      <c r="BP994" s="69"/>
      <c r="BQ994" s="92">
        <v>0</v>
      </c>
      <c r="BR994" s="93">
        <v>0</v>
      </c>
      <c r="BS994" s="94" t="str">
        <f t="shared" si="165"/>
        <v/>
      </c>
      <c r="BT994" s="95">
        <v>0</v>
      </c>
      <c r="BU994" s="101" t="str">
        <f t="shared" si="166"/>
        <v/>
      </c>
      <c r="BV994" s="102" t="str">
        <f t="shared" si="170"/>
        <v>-</v>
      </c>
      <c r="BW994" s="103"/>
      <c r="BX994" s="104" t="str">
        <f t="shared" si="167"/>
        <v>-</v>
      </c>
      <c r="BY994" s="105"/>
      <c r="BZ994" s="103"/>
      <c r="CA994" s="106"/>
      <c r="CB994" s="107"/>
      <c r="CC994" s="112"/>
      <c r="CD994" s="106"/>
      <c r="CE994" s="103"/>
      <c r="CF994" s="113"/>
      <c r="CG994" s="114"/>
    </row>
    <row r="995" spans="1:85">
      <c r="A995" s="53" t="str">
        <f t="shared" si="168"/>
        <v>--</v>
      </c>
      <c r="B995" s="47" t="str">
        <f t="shared" si="169"/>
        <v>-</v>
      </c>
      <c r="C995" s="153"/>
      <c r="D995" s="49"/>
      <c r="E995" s="50"/>
      <c r="F995" s="51"/>
      <c r="G995" s="59"/>
      <c r="H995" s="51"/>
      <c r="I995" s="59"/>
      <c r="J995" s="60" t="str">
        <f>IF(ISBLANK(H995),"",IFERROR(VLOOKUP(B995,'Np PL4 Stock'!$A:$D,4,FALSE),""))</f>
        <v/>
      </c>
      <c r="K995" s="61" t="str">
        <f>IF(ISBLANK(H995),"",SUMIF('Np PL4 Stock'!$A:$A,B995,'Np PL4 Stock'!$N:$N))</f>
        <v/>
      </c>
      <c r="L995" s="62" t="str">
        <f>IF(ISBLANK(H995),"",VLOOKUP(LEFT(B995,5),Unit!A:B,2,FALSE))</f>
        <v/>
      </c>
      <c r="M995" s="63" t="str">
        <f>IF(ISBLANK(H995),"",IFERROR(VLOOKUP(B995,'Np PL4 Stock'!$A:$T,20,FALSE),""))</f>
        <v/>
      </c>
      <c r="N995" s="63" t="str">
        <f>IF(ISBLANK(H995),"",IFERROR(VLOOKUP(B995,'Np PL4 Stock'!$A:$U,21,FALSE),""))</f>
        <v/>
      </c>
      <c r="O995" s="62" t="str">
        <f t="shared" si="163"/>
        <v/>
      </c>
      <c r="P995" s="62" t="str">
        <f t="shared" si="161"/>
        <v/>
      </c>
      <c r="Q995" s="67" t="str">
        <f t="shared" si="164"/>
        <v/>
      </c>
      <c r="R995" s="67" t="str">
        <f t="shared" si="162"/>
        <v/>
      </c>
      <c r="S995" s="59"/>
      <c r="T995" s="147"/>
      <c r="U995" s="147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73"/>
      <c r="AG995" s="73"/>
      <c r="AH995" s="73"/>
      <c r="AI995" s="73"/>
      <c r="AJ995" s="73"/>
      <c r="AK995" s="73"/>
      <c r="AL995" s="77" t="str">
        <f>IF(ISBLANK(S995),"",IF(AJ995="Fail","Fail",IF(E995="PL4",IF(AND(T995&gt;STD_01122025!$D$3,U995&lt;STD_01122025!$D$4,OR(AF995="ND",AF995&lt;STD_01122025!$D$7),AH995="ND"),"Pass","Fail"),IF(E995="PL12",IF(AND(S995&lt;STD_01122025!$F$2,T995&gt;STD_01122025!$F$3,U995&lt;STD_01122025!$F$4,V995&gt;STD_01122025!$F$5,X995&gt;STD_01122025!$F$6,OR(AF995="ND",AF995&lt;STD_01122025!$F$7),AH995="ND"),"Pass","Fail"),IF(E995="SuperPL",IF(AND(T995&gt;STD_01122025!$H$3,U995&lt;STD_01122025!$H$4,V995&gt;STD_01122025!$H$5,X995&gt;STD_01122025!$H$6,OR(AF995="ND",AF995&lt;STD_01122025!$H$7),AH995="ND"),"Pass","Fail"),IF(E995="Flight",IF(AND(T995&gt;STD_01122025!$J$3,U995&lt;STD_01122025!$J$4,X995&gt;STD_01122025!$J$6,OR(AF995="ND",AF995&lt;STD_01122025!$J$7),AH995="ND"),"Pass","Fail"),""))))))</f>
        <v/>
      </c>
      <c r="AM995" s="62" t="str">
        <f>IF(ISBLANK(B995),"",IFERROR(IF(VLOOKUP(B995,'Np PL4 Stock'!$A:$J,10,FALSE)="Np4",D995-VLOOKUP(B995,'Np PL4 Stock'!$A:$E,5,FALSE),D995-VLOOKUP(B995,'Np PL4 Stock'!$A:$E,5,FALSE)-1),""))</f>
        <v/>
      </c>
      <c r="AN995" s="147"/>
      <c r="AO995" s="147"/>
      <c r="AP995" s="59"/>
      <c r="AQ995" s="59"/>
      <c r="AR995" s="59"/>
      <c r="AS995" s="59"/>
      <c r="AT995" s="73"/>
      <c r="AU995" s="73"/>
      <c r="AV995" s="73"/>
      <c r="AW995" s="73"/>
      <c r="AX995" s="84"/>
      <c r="AY995" s="59"/>
      <c r="AZ995" s="59"/>
      <c r="BA995" s="59"/>
      <c r="BB995" s="59"/>
      <c r="BC995" s="59"/>
      <c r="BD995" s="59"/>
      <c r="BE995" s="84"/>
      <c r="BF995" s="84"/>
      <c r="BG995" s="84"/>
      <c r="BH995" s="84"/>
      <c r="BI995" s="85"/>
      <c r="BJ995" s="86"/>
      <c r="BK995" s="86"/>
      <c r="BL995" s="86"/>
      <c r="BM995" s="86"/>
      <c r="BN995" s="86"/>
      <c r="BO995" s="59"/>
      <c r="BP995" s="69"/>
      <c r="BQ995" s="92">
        <v>0</v>
      </c>
      <c r="BR995" s="92">
        <v>0</v>
      </c>
      <c r="BS995" s="94" t="str">
        <f t="shared" si="165"/>
        <v/>
      </c>
      <c r="BT995" s="95">
        <v>0</v>
      </c>
      <c r="BU995" s="101" t="str">
        <f t="shared" si="166"/>
        <v/>
      </c>
      <c r="BV995" s="102" t="str">
        <f t="shared" si="170"/>
        <v>-</v>
      </c>
      <c r="BW995" s="103"/>
      <c r="BX995" s="104" t="str">
        <f t="shared" si="167"/>
        <v>-</v>
      </c>
      <c r="BY995" s="105"/>
      <c r="BZ995" s="103"/>
      <c r="CA995" s="106"/>
      <c r="CB995" s="107"/>
      <c r="CC995" s="112"/>
      <c r="CD995" s="106"/>
      <c r="CE995" s="103"/>
      <c r="CF995" s="113"/>
      <c r="CG995" s="114"/>
    </row>
    <row r="996" spans="1:85">
      <c r="A996" s="53" t="str">
        <f t="shared" si="168"/>
        <v>--</v>
      </c>
      <c r="B996" s="47" t="str">
        <f t="shared" si="169"/>
        <v>-</v>
      </c>
      <c r="C996" s="153"/>
      <c r="D996" s="49"/>
      <c r="E996" s="50"/>
      <c r="F996" s="51"/>
      <c r="G996" s="59"/>
      <c r="H996" s="51"/>
      <c r="I996" s="59"/>
      <c r="J996" s="60" t="str">
        <f>IF(ISBLANK(H996),"",IFERROR(VLOOKUP(B996,'Np PL4 Stock'!$A:$D,4,FALSE),""))</f>
        <v/>
      </c>
      <c r="K996" s="61" t="str">
        <f>IF(ISBLANK(H996),"",SUMIF('Np PL4 Stock'!$A:$A,B996,'Np PL4 Stock'!$N:$N))</f>
        <v/>
      </c>
      <c r="L996" s="62" t="str">
        <f>IF(ISBLANK(H996),"",VLOOKUP(LEFT(B996,5),Unit!A:B,2,FALSE))</f>
        <v/>
      </c>
      <c r="M996" s="63" t="str">
        <f>IF(ISBLANK(H996),"",IFERROR(VLOOKUP(B996,'Np PL4 Stock'!$A:$T,20,FALSE),""))</f>
        <v/>
      </c>
      <c r="N996" s="63" t="str">
        <f>IF(ISBLANK(H996),"",IFERROR(VLOOKUP(B996,'Np PL4 Stock'!$A:$U,21,FALSE),""))</f>
        <v/>
      </c>
      <c r="O996" s="62" t="str">
        <f t="shared" si="163"/>
        <v/>
      </c>
      <c r="P996" s="62" t="str">
        <f t="shared" si="161"/>
        <v/>
      </c>
      <c r="Q996" s="67" t="str">
        <f t="shared" si="164"/>
        <v/>
      </c>
      <c r="R996" s="67" t="str">
        <f t="shared" si="162"/>
        <v/>
      </c>
      <c r="S996" s="59"/>
      <c r="T996" s="147"/>
      <c r="U996" s="147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73"/>
      <c r="AG996" s="73"/>
      <c r="AH996" s="73"/>
      <c r="AI996" s="73"/>
      <c r="AJ996" s="73"/>
      <c r="AK996" s="73"/>
      <c r="AL996" s="77" t="str">
        <f>IF(ISBLANK(S996),"",IF(AJ996="Fail","Fail",IF(E996="PL4",IF(AND(T996&gt;STD_01122025!$D$3,U996&lt;STD_01122025!$D$4,OR(AF996="ND",AF996&lt;STD_01122025!$D$7),AH996="ND"),"Pass","Fail"),IF(E996="PL12",IF(AND(S996&lt;STD_01122025!$F$2,T996&gt;STD_01122025!$F$3,U996&lt;STD_01122025!$F$4,V996&gt;STD_01122025!$F$5,X996&gt;STD_01122025!$F$6,OR(AF996="ND",AF996&lt;STD_01122025!$F$7),AH996="ND"),"Pass","Fail"),IF(E996="SuperPL",IF(AND(T996&gt;STD_01122025!$H$3,U996&lt;STD_01122025!$H$4,V996&gt;STD_01122025!$H$5,X996&gt;STD_01122025!$H$6,OR(AF996="ND",AF996&lt;STD_01122025!$H$7),AH996="ND"),"Pass","Fail"),IF(E996="Flight",IF(AND(T996&gt;STD_01122025!$J$3,U996&lt;STD_01122025!$J$4,X996&gt;STD_01122025!$J$6,OR(AF996="ND",AF996&lt;STD_01122025!$J$7),AH996="ND"),"Pass","Fail"),""))))))</f>
        <v/>
      </c>
      <c r="AM996" s="62" t="str">
        <f>IF(ISBLANK(B996),"",IFERROR(IF(VLOOKUP(B996,'Np PL4 Stock'!$A:$J,10,FALSE)="Np4",D996-VLOOKUP(B996,'Np PL4 Stock'!$A:$E,5,FALSE),D996-VLOOKUP(B996,'Np PL4 Stock'!$A:$E,5,FALSE)-1),""))</f>
        <v/>
      </c>
      <c r="AN996" s="147"/>
      <c r="AO996" s="147"/>
      <c r="AP996" s="59"/>
      <c r="AQ996" s="59"/>
      <c r="AR996" s="59"/>
      <c r="AS996" s="59"/>
      <c r="AT996" s="73"/>
      <c r="AU996" s="73"/>
      <c r="AV996" s="73"/>
      <c r="AW996" s="73"/>
      <c r="AX996" s="84"/>
      <c r="AY996" s="59"/>
      <c r="AZ996" s="59"/>
      <c r="BA996" s="59"/>
      <c r="BB996" s="59"/>
      <c r="BC996" s="59"/>
      <c r="BD996" s="59"/>
      <c r="BE996" s="84"/>
      <c r="BF996" s="84"/>
      <c r="BG996" s="84"/>
      <c r="BH996" s="84"/>
      <c r="BI996" s="85"/>
      <c r="BJ996" s="86"/>
      <c r="BK996" s="86"/>
      <c r="BL996" s="86"/>
      <c r="BM996" s="86"/>
      <c r="BN996" s="86"/>
      <c r="BO996" s="59"/>
      <c r="BP996" s="69"/>
      <c r="BQ996" s="92">
        <v>0</v>
      </c>
      <c r="BR996" s="92">
        <v>0</v>
      </c>
      <c r="BS996" s="94" t="str">
        <f t="shared" si="165"/>
        <v/>
      </c>
      <c r="BT996" s="95">
        <v>0</v>
      </c>
      <c r="BU996" s="101" t="str">
        <f t="shared" si="166"/>
        <v/>
      </c>
      <c r="BV996" s="102" t="str">
        <f t="shared" si="170"/>
        <v>-</v>
      </c>
      <c r="BW996" s="103"/>
      <c r="BX996" s="104" t="str">
        <f t="shared" si="167"/>
        <v>-</v>
      </c>
      <c r="BY996" s="105"/>
      <c r="BZ996" s="103"/>
      <c r="CA996" s="106"/>
      <c r="CB996" s="107"/>
      <c r="CC996" s="112"/>
      <c r="CD996" s="106"/>
      <c r="CE996" s="103"/>
      <c r="CF996" s="113"/>
      <c r="CG996" s="114"/>
    </row>
    <row r="997" spans="1:85">
      <c r="A997" s="53" t="str">
        <f t="shared" si="168"/>
        <v>--</v>
      </c>
      <c r="B997" s="47" t="str">
        <f t="shared" si="169"/>
        <v>-</v>
      </c>
      <c r="C997" s="153"/>
      <c r="D997" s="49"/>
      <c r="E997" s="50"/>
      <c r="F997" s="51"/>
      <c r="G997" s="59"/>
      <c r="H997" s="51"/>
      <c r="I997" s="59"/>
      <c r="J997" s="60" t="str">
        <f>IF(ISBLANK(H997),"",IFERROR(VLOOKUP(B997,'Np PL4 Stock'!$A:$D,4,FALSE),""))</f>
        <v/>
      </c>
      <c r="K997" s="61" t="str">
        <f>IF(ISBLANK(H997),"",SUMIF('Np PL4 Stock'!$A:$A,B997,'Np PL4 Stock'!$N:$N))</f>
        <v/>
      </c>
      <c r="L997" s="62" t="str">
        <f>IF(ISBLANK(H997),"",VLOOKUP(LEFT(B997,5),Unit!A:B,2,FALSE))</f>
        <v/>
      </c>
      <c r="M997" s="63" t="str">
        <f>IF(ISBLANK(H997),"",IFERROR(VLOOKUP(B997,'Np PL4 Stock'!$A:$T,20,FALSE),""))</f>
        <v/>
      </c>
      <c r="N997" s="63" t="str">
        <f>IF(ISBLANK(H997),"",IFERROR(VLOOKUP(B997,'Np PL4 Stock'!$A:$U,21,FALSE),""))</f>
        <v/>
      </c>
      <c r="O997" s="62" t="str">
        <f t="shared" si="163"/>
        <v/>
      </c>
      <c r="P997" s="62" t="str">
        <f t="shared" si="161"/>
        <v/>
      </c>
      <c r="Q997" s="67" t="str">
        <f t="shared" si="164"/>
        <v/>
      </c>
      <c r="R997" s="67" t="str">
        <f t="shared" si="162"/>
        <v/>
      </c>
      <c r="S997" s="59"/>
      <c r="T997" s="147"/>
      <c r="U997" s="147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73"/>
      <c r="AG997" s="73"/>
      <c r="AH997" s="73"/>
      <c r="AI997" s="73"/>
      <c r="AJ997" s="73"/>
      <c r="AK997" s="73"/>
      <c r="AL997" s="77" t="str">
        <f>IF(ISBLANK(S997),"",IF(AJ997="Fail","Fail",IF(E997="PL4",IF(AND(T997&gt;STD_01122025!$D$3,U997&lt;STD_01122025!$D$4,OR(AF997="ND",AF997&lt;STD_01122025!$D$7),AH997="ND"),"Pass","Fail"),IF(E997="PL12",IF(AND(S997&lt;STD_01122025!$F$2,T997&gt;STD_01122025!$F$3,U997&lt;STD_01122025!$F$4,V997&gt;STD_01122025!$F$5,X997&gt;STD_01122025!$F$6,OR(AF997="ND",AF997&lt;STD_01122025!$F$7),AH997="ND"),"Pass","Fail"),IF(E997="SuperPL",IF(AND(T997&gt;STD_01122025!$H$3,U997&lt;STD_01122025!$H$4,V997&gt;STD_01122025!$H$5,X997&gt;STD_01122025!$H$6,OR(AF997="ND",AF997&lt;STD_01122025!$H$7),AH997="ND"),"Pass","Fail"),IF(E997="Flight",IF(AND(T997&gt;STD_01122025!$J$3,U997&lt;STD_01122025!$J$4,X997&gt;STD_01122025!$J$6,OR(AF997="ND",AF997&lt;STD_01122025!$J$7),AH997="ND"),"Pass","Fail"),""))))))</f>
        <v/>
      </c>
      <c r="AM997" s="62" t="str">
        <f>IF(ISBLANK(B997),"",IFERROR(IF(VLOOKUP(B997,'Np PL4 Stock'!$A:$J,10,FALSE)="Np4",D997-VLOOKUP(B997,'Np PL4 Stock'!$A:$E,5,FALSE),D997-VLOOKUP(B997,'Np PL4 Stock'!$A:$E,5,FALSE)-1),""))</f>
        <v/>
      </c>
      <c r="AN997" s="147"/>
      <c r="AO997" s="147"/>
      <c r="AP997" s="59"/>
      <c r="AQ997" s="59"/>
      <c r="AR997" s="59"/>
      <c r="AS997" s="59"/>
      <c r="AT997" s="73"/>
      <c r="AU997" s="73"/>
      <c r="AV997" s="73"/>
      <c r="AW997" s="73"/>
      <c r="AX997" s="84"/>
      <c r="AY997" s="59"/>
      <c r="AZ997" s="59"/>
      <c r="BA997" s="59"/>
      <c r="BB997" s="59"/>
      <c r="BC997" s="59"/>
      <c r="BD997" s="59"/>
      <c r="BE997" s="84"/>
      <c r="BF997" s="84"/>
      <c r="BG997" s="84"/>
      <c r="BH997" s="84"/>
      <c r="BI997" s="85"/>
      <c r="BJ997" s="86"/>
      <c r="BK997" s="86"/>
      <c r="BL997" s="86"/>
      <c r="BM997" s="86"/>
      <c r="BN997" s="86"/>
      <c r="BO997" s="59"/>
      <c r="BP997" s="69"/>
      <c r="BQ997" s="92">
        <v>0</v>
      </c>
      <c r="BR997" s="93">
        <v>0</v>
      </c>
      <c r="BS997" s="94" t="str">
        <f t="shared" si="165"/>
        <v/>
      </c>
      <c r="BT997" s="95">
        <v>0</v>
      </c>
      <c r="BU997" s="101" t="str">
        <f t="shared" si="166"/>
        <v/>
      </c>
      <c r="BV997" s="102" t="str">
        <f t="shared" si="170"/>
        <v>-</v>
      </c>
      <c r="BW997" s="103"/>
      <c r="BX997" s="104" t="str">
        <f t="shared" si="167"/>
        <v>-</v>
      </c>
      <c r="BY997" s="105"/>
      <c r="BZ997" s="103"/>
      <c r="CA997" s="106"/>
      <c r="CB997" s="107"/>
      <c r="CC997" s="112"/>
      <c r="CD997" s="106"/>
      <c r="CE997" s="103"/>
      <c r="CF997" s="113"/>
      <c r="CG997" s="114"/>
    </row>
    <row r="998" spans="1:85">
      <c r="A998" s="53" t="str">
        <f t="shared" si="168"/>
        <v>--</v>
      </c>
      <c r="B998" s="47" t="str">
        <f t="shared" si="169"/>
        <v>-</v>
      </c>
      <c r="C998" s="153"/>
      <c r="D998" s="49"/>
      <c r="E998" s="50"/>
      <c r="F998" s="51"/>
      <c r="G998" s="59"/>
      <c r="H998" s="51"/>
      <c r="I998" s="59"/>
      <c r="J998" s="60" t="str">
        <f>IF(ISBLANK(H998),"",IFERROR(VLOOKUP(B998,'Np PL4 Stock'!$A:$D,4,FALSE),""))</f>
        <v/>
      </c>
      <c r="K998" s="61" t="str">
        <f>IF(ISBLANK(H998),"",SUMIF('Np PL4 Stock'!$A:$A,B998,'Np PL4 Stock'!$N:$N))</f>
        <v/>
      </c>
      <c r="L998" s="62" t="str">
        <f>IF(ISBLANK(H998),"",VLOOKUP(LEFT(B998,5),Unit!A:B,2,FALSE))</f>
        <v/>
      </c>
      <c r="M998" s="63" t="str">
        <f>IF(ISBLANK(H998),"",IFERROR(VLOOKUP(B998,'Np PL4 Stock'!$A:$T,20,FALSE),""))</f>
        <v/>
      </c>
      <c r="N998" s="63" t="str">
        <f>IF(ISBLANK(H998),"",IFERROR(VLOOKUP(B998,'Np PL4 Stock'!$A:$U,21,FALSE),""))</f>
        <v/>
      </c>
      <c r="O998" s="62" t="str">
        <f t="shared" si="163"/>
        <v/>
      </c>
      <c r="P998" s="62" t="str">
        <f t="shared" si="161"/>
        <v/>
      </c>
      <c r="Q998" s="67" t="str">
        <f t="shared" si="164"/>
        <v/>
      </c>
      <c r="R998" s="67" t="str">
        <f t="shared" si="162"/>
        <v/>
      </c>
      <c r="S998" s="59"/>
      <c r="T998" s="147"/>
      <c r="U998" s="147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73"/>
      <c r="AG998" s="73"/>
      <c r="AH998" s="73"/>
      <c r="AI998" s="73"/>
      <c r="AJ998" s="73"/>
      <c r="AK998" s="73"/>
      <c r="AL998" s="77" t="str">
        <f>IF(ISBLANK(S998),"",IF(AJ998="Fail","Fail",IF(E998="PL4",IF(AND(T998&gt;STD_01122025!$D$3,U998&lt;STD_01122025!$D$4,OR(AF998="ND",AF998&lt;STD_01122025!$D$7),AH998="ND"),"Pass","Fail"),IF(E998="PL12",IF(AND(S998&lt;STD_01122025!$F$2,T998&gt;STD_01122025!$F$3,U998&lt;STD_01122025!$F$4,V998&gt;STD_01122025!$F$5,X998&gt;STD_01122025!$F$6,OR(AF998="ND",AF998&lt;STD_01122025!$F$7),AH998="ND"),"Pass","Fail"),IF(E998="SuperPL",IF(AND(T998&gt;STD_01122025!$H$3,U998&lt;STD_01122025!$H$4,V998&gt;STD_01122025!$H$5,X998&gt;STD_01122025!$H$6,OR(AF998="ND",AF998&lt;STD_01122025!$H$7),AH998="ND"),"Pass","Fail"),IF(E998="Flight",IF(AND(T998&gt;STD_01122025!$J$3,U998&lt;STD_01122025!$J$4,X998&gt;STD_01122025!$J$6,OR(AF998="ND",AF998&lt;STD_01122025!$J$7),AH998="ND"),"Pass","Fail"),""))))))</f>
        <v/>
      </c>
      <c r="AM998" s="62" t="str">
        <f>IF(ISBLANK(B998),"",IFERROR(IF(VLOOKUP(B998,'Np PL4 Stock'!$A:$J,10,FALSE)="Np4",D998-VLOOKUP(B998,'Np PL4 Stock'!$A:$E,5,FALSE),D998-VLOOKUP(B998,'Np PL4 Stock'!$A:$E,5,FALSE)-1),""))</f>
        <v/>
      </c>
      <c r="AN998" s="147"/>
      <c r="AO998" s="147"/>
      <c r="AP998" s="59"/>
      <c r="AQ998" s="59"/>
      <c r="AR998" s="59"/>
      <c r="AS998" s="59"/>
      <c r="AT998" s="73"/>
      <c r="AU998" s="73"/>
      <c r="AV998" s="73"/>
      <c r="AW998" s="73"/>
      <c r="AX998" s="84"/>
      <c r="AY998" s="59"/>
      <c r="AZ998" s="59"/>
      <c r="BA998" s="59"/>
      <c r="BB998" s="59"/>
      <c r="BC998" s="59"/>
      <c r="BD998" s="59"/>
      <c r="BE998" s="84"/>
      <c r="BF998" s="84"/>
      <c r="BG998" s="84"/>
      <c r="BH998" s="84"/>
      <c r="BI998" s="85"/>
      <c r="BJ998" s="86"/>
      <c r="BK998" s="86"/>
      <c r="BL998" s="86"/>
      <c r="BM998" s="86"/>
      <c r="BN998" s="86"/>
      <c r="BO998" s="59"/>
      <c r="BP998" s="69"/>
      <c r="BQ998" s="92">
        <v>0</v>
      </c>
      <c r="BR998" s="93">
        <v>0</v>
      </c>
      <c r="BS998" s="94" t="str">
        <f t="shared" si="165"/>
        <v/>
      </c>
      <c r="BT998" s="95">
        <v>0</v>
      </c>
      <c r="BU998" s="101" t="str">
        <f t="shared" si="166"/>
        <v/>
      </c>
      <c r="BV998" s="102" t="str">
        <f t="shared" si="170"/>
        <v>-</v>
      </c>
      <c r="BW998" s="103"/>
      <c r="BX998" s="104" t="str">
        <f t="shared" si="167"/>
        <v>-</v>
      </c>
      <c r="BY998" s="105"/>
      <c r="BZ998" s="103"/>
      <c r="CA998" s="106"/>
      <c r="CB998" s="107"/>
      <c r="CC998" s="112"/>
      <c r="CD998" s="106"/>
      <c r="CE998" s="103"/>
      <c r="CF998" s="113"/>
      <c r="CG998" s="114"/>
    </row>
    <row r="999" spans="1:85">
      <c r="A999" s="53" t="str">
        <f t="shared" si="168"/>
        <v>--</v>
      </c>
      <c r="B999" s="47" t="str">
        <f t="shared" si="169"/>
        <v>-</v>
      </c>
      <c r="C999" s="153"/>
      <c r="D999" s="49"/>
      <c r="E999" s="50"/>
      <c r="F999" s="51"/>
      <c r="G999" s="59"/>
      <c r="H999" s="51"/>
      <c r="I999" s="59"/>
      <c r="J999" s="60" t="str">
        <f>IF(ISBLANK(H999),"",IFERROR(VLOOKUP(B999,'Np PL4 Stock'!$A:$D,4,FALSE),""))</f>
        <v/>
      </c>
      <c r="K999" s="61" t="str">
        <f>IF(ISBLANK(H999),"",SUMIF('Np PL4 Stock'!$A:$A,B999,'Np PL4 Stock'!$N:$N))</f>
        <v/>
      </c>
      <c r="L999" s="62" t="str">
        <f>IF(ISBLANK(H999),"",VLOOKUP(LEFT(B999,5),Unit!A:B,2,FALSE))</f>
        <v/>
      </c>
      <c r="M999" s="63" t="str">
        <f>IF(ISBLANK(H999),"",IFERROR(VLOOKUP(B999,'Np PL4 Stock'!$A:$T,20,FALSE),""))</f>
        <v/>
      </c>
      <c r="N999" s="63" t="str">
        <f>IF(ISBLANK(H999),"",IFERROR(VLOOKUP(B999,'Np PL4 Stock'!$A:$U,21,FALSE),""))</f>
        <v/>
      </c>
      <c r="O999" s="62" t="str">
        <f t="shared" si="163"/>
        <v/>
      </c>
      <c r="P999" s="62" t="str">
        <f t="shared" si="161"/>
        <v/>
      </c>
      <c r="Q999" s="67" t="str">
        <f t="shared" si="164"/>
        <v/>
      </c>
      <c r="R999" s="67" t="str">
        <f t="shared" si="162"/>
        <v/>
      </c>
      <c r="S999" s="59"/>
      <c r="T999" s="147"/>
      <c r="U999" s="147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73"/>
      <c r="AG999" s="73"/>
      <c r="AH999" s="73"/>
      <c r="AI999" s="73"/>
      <c r="AJ999" s="73"/>
      <c r="AK999" s="73"/>
      <c r="AL999" s="77" t="str">
        <f>IF(ISBLANK(S999),"",IF(AJ999="Fail","Fail",IF(E999="PL4",IF(AND(T999&gt;STD_01122025!$D$3,U999&lt;STD_01122025!$D$4,OR(AF999="ND",AF999&lt;STD_01122025!$D$7),AH999="ND"),"Pass","Fail"),IF(E999="PL12",IF(AND(S999&lt;STD_01122025!$F$2,T999&gt;STD_01122025!$F$3,U999&lt;STD_01122025!$F$4,V999&gt;STD_01122025!$F$5,X999&gt;STD_01122025!$F$6,OR(AF999="ND",AF999&lt;STD_01122025!$F$7),AH999="ND"),"Pass","Fail"),IF(E999="SuperPL",IF(AND(T999&gt;STD_01122025!$H$3,U999&lt;STD_01122025!$H$4,V999&gt;STD_01122025!$H$5,X999&gt;STD_01122025!$H$6,OR(AF999="ND",AF999&lt;STD_01122025!$H$7),AH999="ND"),"Pass","Fail"),IF(E999="Flight",IF(AND(T999&gt;STD_01122025!$J$3,U999&lt;STD_01122025!$J$4,X999&gt;STD_01122025!$J$6,OR(AF999="ND",AF999&lt;STD_01122025!$J$7),AH999="ND"),"Pass","Fail"),""))))))</f>
        <v/>
      </c>
      <c r="AM999" s="62" t="str">
        <f>IF(ISBLANK(B999),"",IFERROR(IF(VLOOKUP(B999,'Np PL4 Stock'!$A:$J,10,FALSE)="Np4",D999-VLOOKUP(B999,'Np PL4 Stock'!$A:$E,5,FALSE),D999-VLOOKUP(B999,'Np PL4 Stock'!$A:$E,5,FALSE)-1),""))</f>
        <v/>
      </c>
      <c r="AN999" s="147"/>
      <c r="AO999" s="147"/>
      <c r="AP999" s="59"/>
      <c r="AQ999" s="59"/>
      <c r="AR999" s="59"/>
      <c r="AS999" s="59"/>
      <c r="AT999" s="73"/>
      <c r="AU999" s="73"/>
      <c r="AV999" s="73"/>
      <c r="AW999" s="73"/>
      <c r="AX999" s="84"/>
      <c r="AY999" s="59"/>
      <c r="AZ999" s="59"/>
      <c r="BA999" s="59"/>
      <c r="BB999" s="59"/>
      <c r="BC999" s="59"/>
      <c r="BD999" s="59"/>
      <c r="BE999" s="84"/>
      <c r="BF999" s="84"/>
      <c r="BG999" s="84"/>
      <c r="BH999" s="84"/>
      <c r="BI999" s="85"/>
      <c r="BJ999" s="86"/>
      <c r="BK999" s="86"/>
      <c r="BL999" s="86"/>
      <c r="BM999" s="86"/>
      <c r="BN999" s="86"/>
      <c r="BO999" s="59"/>
      <c r="BP999" s="69"/>
      <c r="BQ999" s="92">
        <v>0</v>
      </c>
      <c r="BR999" s="93">
        <v>0</v>
      </c>
      <c r="BS999" s="94" t="str">
        <f t="shared" si="165"/>
        <v/>
      </c>
      <c r="BT999" s="95">
        <v>0</v>
      </c>
      <c r="BU999" s="101" t="str">
        <f t="shared" si="166"/>
        <v/>
      </c>
      <c r="BV999" s="102" t="str">
        <f t="shared" si="170"/>
        <v>-</v>
      </c>
      <c r="BW999" s="103"/>
      <c r="BX999" s="104" t="str">
        <f t="shared" si="167"/>
        <v>-</v>
      </c>
      <c r="BY999" s="105"/>
      <c r="BZ999" s="103"/>
      <c r="CA999" s="106"/>
      <c r="CB999" s="107"/>
      <c r="CC999" s="112"/>
      <c r="CD999" s="106"/>
      <c r="CE999" s="103"/>
      <c r="CF999" s="113"/>
      <c r="CG999" s="114"/>
    </row>
    <row r="1000" spans="1:85">
      <c r="A1000" s="53" t="str">
        <f t="shared" si="168"/>
        <v>--</v>
      </c>
      <c r="B1000" s="47" t="str">
        <f t="shared" si="169"/>
        <v>-</v>
      </c>
      <c r="C1000" s="153"/>
      <c r="D1000" s="49"/>
      <c r="E1000" s="50"/>
      <c r="F1000" s="51"/>
      <c r="G1000" s="59"/>
      <c r="H1000" s="51"/>
      <c r="I1000" s="59"/>
      <c r="J1000" s="60" t="str">
        <f>IF(ISBLANK(H1000),"",IFERROR(VLOOKUP(B1000,'Np PL4 Stock'!$A:$D,4,FALSE),""))</f>
        <v/>
      </c>
      <c r="K1000" s="61" t="str">
        <f>IF(ISBLANK(H1000),"",SUMIF('Np PL4 Stock'!$A:$A,B1000,'Np PL4 Stock'!$N:$N))</f>
        <v/>
      </c>
      <c r="L1000" s="62" t="str">
        <f>IF(ISBLANK(H1000),"",VLOOKUP(LEFT(B1000,5),Unit!A:B,2,FALSE))</f>
        <v/>
      </c>
      <c r="M1000" s="63" t="str">
        <f>IF(ISBLANK(H1000),"",IFERROR(VLOOKUP(B1000,'Np PL4 Stock'!$A:$T,20,FALSE),""))</f>
        <v/>
      </c>
      <c r="N1000" s="63" t="str">
        <f>IF(ISBLANK(H1000),"",IFERROR(VLOOKUP(B1000,'Np PL4 Stock'!$A:$U,21,FALSE),""))</f>
        <v/>
      </c>
      <c r="O1000" s="62" t="str">
        <f t="shared" si="163"/>
        <v/>
      </c>
      <c r="P1000" s="62" t="str">
        <f t="shared" si="161"/>
        <v/>
      </c>
      <c r="Q1000" s="67" t="str">
        <f t="shared" si="164"/>
        <v/>
      </c>
      <c r="R1000" s="67" t="str">
        <f t="shared" si="162"/>
        <v/>
      </c>
      <c r="S1000" s="59"/>
      <c r="T1000" s="147"/>
      <c r="U1000" s="147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73"/>
      <c r="AG1000" s="73"/>
      <c r="AH1000" s="73"/>
      <c r="AI1000" s="73"/>
      <c r="AJ1000" s="73"/>
      <c r="AK1000" s="73"/>
      <c r="AL1000" s="77" t="str">
        <f>IF(ISBLANK(S1000),"",IF(AJ1000="Fail","Fail",IF(E1000="PL4",IF(AND(T1000&gt;STD_01122025!$D$3,U1000&lt;STD_01122025!$D$4,OR(AF1000="ND",AF1000&lt;STD_01122025!$D$7),AH1000="ND"),"Pass","Fail"),IF(E1000="PL12",IF(AND(S1000&lt;STD_01122025!$F$2,T1000&gt;STD_01122025!$F$3,U1000&lt;STD_01122025!$F$4,V1000&gt;STD_01122025!$F$5,X1000&gt;STD_01122025!$F$6,OR(AF1000="ND",AF1000&lt;STD_01122025!$F$7),AH1000="ND"),"Pass","Fail"),IF(E1000="SuperPL",IF(AND(T1000&gt;STD_01122025!$H$3,U1000&lt;STD_01122025!$H$4,V1000&gt;STD_01122025!$H$5,X1000&gt;STD_01122025!$H$6,OR(AF1000="ND",AF1000&lt;STD_01122025!$H$7),AH1000="ND"),"Pass","Fail"),IF(E1000="Flight",IF(AND(T1000&gt;STD_01122025!$J$3,U1000&lt;STD_01122025!$J$4,X1000&gt;STD_01122025!$J$6,OR(AF1000="ND",AF1000&lt;STD_01122025!$J$7),AH1000="ND"),"Pass","Fail"),""))))))</f>
        <v/>
      </c>
      <c r="AM1000" s="62" t="str">
        <f>IF(ISBLANK(B1000),"",IFERROR(IF(VLOOKUP(B1000,'Np PL4 Stock'!$A:$J,10,FALSE)="Np4",D1000-VLOOKUP(B1000,'Np PL4 Stock'!$A:$E,5,FALSE),D1000-VLOOKUP(B1000,'Np PL4 Stock'!$A:$E,5,FALSE)-1),""))</f>
        <v/>
      </c>
      <c r="AN1000" s="147"/>
      <c r="AO1000" s="147"/>
      <c r="AP1000" s="59"/>
      <c r="AQ1000" s="59"/>
      <c r="AR1000" s="59"/>
      <c r="AS1000" s="59"/>
      <c r="AT1000" s="73"/>
      <c r="AU1000" s="73"/>
      <c r="AV1000" s="73"/>
      <c r="AW1000" s="73"/>
      <c r="AX1000" s="84"/>
      <c r="AY1000" s="59"/>
      <c r="AZ1000" s="59"/>
      <c r="BA1000" s="59"/>
      <c r="BB1000" s="59"/>
      <c r="BC1000" s="59"/>
      <c r="BD1000" s="59"/>
      <c r="BE1000" s="84"/>
      <c r="BF1000" s="84"/>
      <c r="BG1000" s="84"/>
      <c r="BH1000" s="84"/>
      <c r="BI1000" s="85"/>
      <c r="BJ1000" s="86"/>
      <c r="BK1000" s="86"/>
      <c r="BL1000" s="86"/>
      <c r="BM1000" s="86"/>
      <c r="BN1000" s="86"/>
      <c r="BO1000" s="59"/>
      <c r="BP1000" s="69"/>
      <c r="BQ1000" s="92">
        <v>0</v>
      </c>
      <c r="BR1000" s="93">
        <v>0</v>
      </c>
      <c r="BS1000" s="94" t="str">
        <f t="shared" si="165"/>
        <v/>
      </c>
      <c r="BT1000" s="95">
        <v>0</v>
      </c>
      <c r="BU1000" s="101" t="str">
        <f t="shared" si="166"/>
        <v/>
      </c>
      <c r="BV1000" s="102" t="str">
        <f t="shared" si="170"/>
        <v>-</v>
      </c>
      <c r="BW1000" s="103"/>
      <c r="BX1000" s="104" t="str">
        <f t="shared" si="167"/>
        <v>-</v>
      </c>
      <c r="BY1000" s="105"/>
      <c r="BZ1000" s="103"/>
      <c r="CA1000" s="106"/>
      <c r="CB1000" s="107"/>
      <c r="CC1000" s="112"/>
      <c r="CD1000" s="106"/>
      <c r="CE1000" s="103"/>
      <c r="CF1000" s="113"/>
      <c r="CG1000" s="114"/>
    </row>
    <row r="1001" ht="15" spans="1:85">
      <c r="A1001" s="53" t="str">
        <f t="shared" si="168"/>
        <v>--</v>
      </c>
      <c r="B1001" s="47" t="str">
        <f t="shared" si="169"/>
        <v>-</v>
      </c>
      <c r="C1001" s="154"/>
      <c r="D1001" s="155"/>
      <c r="E1001" s="156"/>
      <c r="F1001" s="157"/>
      <c r="G1001" s="158"/>
      <c r="H1001" s="157"/>
      <c r="I1001" s="158"/>
      <c r="J1001" s="60" t="str">
        <f>IF(ISBLANK(H1001),"",IFERROR(VLOOKUP(B1001,'Np PL4 Stock'!$A:$D,4,FALSE),""))</f>
        <v/>
      </c>
      <c r="K1001" s="61" t="str">
        <f>IF(ISBLANK(H1001),"",SUMIF('Np PL4 Stock'!$A:$A,B1001,'Np PL4 Stock'!$N:$N))</f>
        <v/>
      </c>
      <c r="L1001" s="62" t="str">
        <f>IF(ISBLANK(H1001),"",VLOOKUP(LEFT(B1001,5),Unit!A:B,2,FALSE))</f>
        <v/>
      </c>
      <c r="M1001" s="63" t="str">
        <f>IF(ISBLANK(H1001),"",IFERROR(VLOOKUP(B1001,'Np PL4 Stock'!$A:$T,20,FALSE),""))</f>
        <v/>
      </c>
      <c r="N1001" s="63" t="str">
        <f>IF(ISBLANK(H1001),"",IFERROR(VLOOKUP(B1001,'Np PL4 Stock'!$A:$U,21,FALSE),""))</f>
        <v/>
      </c>
      <c r="O1001" s="62" t="str">
        <f t="shared" si="163"/>
        <v/>
      </c>
      <c r="P1001" s="62" t="str">
        <f t="shared" si="161"/>
        <v/>
      </c>
      <c r="Q1001" s="67" t="str">
        <f t="shared" si="164"/>
        <v/>
      </c>
      <c r="R1001" s="67" t="str">
        <f t="shared" si="162"/>
        <v/>
      </c>
      <c r="S1001" s="158"/>
      <c r="T1001" s="163"/>
      <c r="U1001" s="163"/>
      <c r="V1001" s="158"/>
      <c r="W1001" s="158"/>
      <c r="X1001" s="158"/>
      <c r="Y1001" s="158"/>
      <c r="Z1001" s="158"/>
      <c r="AA1001" s="158"/>
      <c r="AB1001" s="158"/>
      <c r="AC1001" s="158"/>
      <c r="AD1001" s="158"/>
      <c r="AE1001" s="158"/>
      <c r="AF1001" s="165"/>
      <c r="AG1001" s="165"/>
      <c r="AH1001" s="165"/>
      <c r="AI1001" s="165"/>
      <c r="AJ1001" s="165"/>
      <c r="AK1001" s="165"/>
      <c r="AL1001" s="77" t="str">
        <f>IF(ISBLANK(S1001),"",IF(AJ1001="Fail","Fail",IF(E1001="PL4",IF(AND(T1001&gt;STD_01122025!$D$3,U1001&lt;STD_01122025!$D$4,OR(AF1001="ND",AF1001&lt;STD_01122025!$D$7),AH1001="ND"),"Pass","Fail"),IF(E1001="PL12",IF(AND(S1001&lt;STD_01122025!$F$2,T1001&gt;STD_01122025!$F$3,U1001&lt;STD_01122025!$F$4,V1001&gt;STD_01122025!$F$5,X1001&gt;STD_01122025!$F$6,OR(AF1001="ND",AF1001&lt;STD_01122025!$F$7),AH1001="ND"),"Pass","Fail"),IF(E1001="SuperPL",IF(AND(T1001&gt;STD_01122025!$H$3,U1001&lt;STD_01122025!$H$4,V1001&gt;STD_01122025!$H$5,X1001&gt;STD_01122025!$H$6,OR(AF1001="ND",AF1001&lt;STD_01122025!$H$7),AH1001="ND"),"Pass","Fail"),IF(E1001="Flight",IF(AND(T1001&gt;STD_01122025!$J$3,U1001&lt;STD_01122025!$J$4,X1001&gt;STD_01122025!$J$6,OR(AF1001="ND",AF1001&lt;STD_01122025!$J$7),AH1001="ND"),"Pass","Fail"),""))))))</f>
        <v/>
      </c>
      <c r="AM1001" s="62" t="str">
        <f>IF(ISBLANK(B1001),"",IFERROR(IF(VLOOKUP(B1001,'Np PL4 Stock'!$A:$J,10,FALSE)="Np4",D1001-VLOOKUP(B1001,'Np PL4 Stock'!$A:$E,5,FALSE),D1001-VLOOKUP(B1001,'Np PL4 Stock'!$A:$E,5,FALSE)-1),""))</f>
        <v/>
      </c>
      <c r="AN1001" s="163"/>
      <c r="AO1001" s="163"/>
      <c r="AP1001" s="158"/>
      <c r="AQ1001" s="158"/>
      <c r="AR1001" s="158"/>
      <c r="AS1001" s="158"/>
      <c r="AT1001" s="165"/>
      <c r="AU1001" s="165"/>
      <c r="AV1001" s="165"/>
      <c r="AW1001" s="165"/>
      <c r="AX1001" s="167"/>
      <c r="AY1001" s="158"/>
      <c r="AZ1001" s="158"/>
      <c r="BA1001" s="158"/>
      <c r="BB1001" s="158"/>
      <c r="BC1001" s="158"/>
      <c r="BD1001" s="158"/>
      <c r="BE1001" s="167"/>
      <c r="BF1001" s="167"/>
      <c r="BG1001" s="167"/>
      <c r="BH1001" s="167"/>
      <c r="BI1001" s="169"/>
      <c r="BJ1001" s="170"/>
      <c r="BK1001" s="170"/>
      <c r="BL1001" s="170"/>
      <c r="BM1001" s="170"/>
      <c r="BN1001" s="170"/>
      <c r="BO1001" s="158"/>
      <c r="BP1001" s="173"/>
      <c r="BQ1001" s="174">
        <v>0</v>
      </c>
      <c r="BR1001" s="175">
        <v>0</v>
      </c>
      <c r="BS1001" s="94" t="str">
        <f t="shared" si="165"/>
        <v/>
      </c>
      <c r="BT1001" s="175">
        <v>0</v>
      </c>
      <c r="BU1001" s="101" t="str">
        <f t="shared" si="166"/>
        <v/>
      </c>
      <c r="BV1001" s="178" t="str">
        <f t="shared" si="170"/>
        <v>-</v>
      </c>
      <c r="BW1001" s="179"/>
      <c r="BX1001" s="180" t="str">
        <f t="shared" si="167"/>
        <v>-</v>
      </c>
      <c r="BY1001" s="181"/>
      <c r="BZ1001" s="179"/>
      <c r="CA1001" s="182"/>
      <c r="CB1001" s="183"/>
      <c r="CC1001" s="189"/>
      <c r="CD1001" s="182"/>
      <c r="CE1001" s="179"/>
      <c r="CF1001" s="190"/>
      <c r="CG1001" s="114"/>
    </row>
    <row r="1002" spans="1:85">
      <c r="A1002" s="53" t="str">
        <f t="shared" si="168"/>
        <v>--</v>
      </c>
      <c r="B1002" s="47" t="str">
        <f t="shared" si="169"/>
        <v>-</v>
      </c>
      <c r="C1002" s="159"/>
      <c r="D1002" s="160"/>
      <c r="E1002" s="195"/>
      <c r="F1002" s="162"/>
      <c r="G1002" s="161"/>
      <c r="H1002" s="162"/>
      <c r="I1002" s="161"/>
      <c r="J1002" s="60" t="str">
        <f>IF(ISBLANK(H1002),"",IFERROR(VLOOKUP(B1002,'Np PL4 Stock'!$A:$D,4,FALSE),""))</f>
        <v/>
      </c>
      <c r="K1002" s="61" t="str">
        <f>IF(ISBLANK(H1002),"",SUMIF('Np PL4 Stock'!$A:$A,B1002,'Np PL4 Stock'!$N:$N))</f>
        <v/>
      </c>
      <c r="L1002" s="62" t="str">
        <f>IF(ISBLANK(H1002),"",VLOOKUP(LEFT(B1002,5),Unit!A:B,2,FALSE))</f>
        <v/>
      </c>
      <c r="M1002" s="63" t="str">
        <f>IF(ISBLANK(H1002),"",IFERROR(VLOOKUP(B1002,'Np PL4 Stock'!$A:$T,20,FALSE),""))</f>
        <v/>
      </c>
      <c r="N1002" s="63" t="str">
        <f>IF(ISBLANK(H1002),"",IFERROR(VLOOKUP(B1002,'Np PL4 Stock'!$A:$U,21,FALSE),""))</f>
        <v/>
      </c>
      <c r="O1002" s="62" t="str">
        <f t="shared" si="163"/>
        <v/>
      </c>
      <c r="P1002" s="62" t="str">
        <f t="shared" si="161"/>
        <v/>
      </c>
      <c r="Q1002" s="67" t="str">
        <f t="shared" si="164"/>
        <v/>
      </c>
      <c r="R1002" s="67" t="str">
        <f t="shared" si="162"/>
        <v/>
      </c>
      <c r="S1002" s="161"/>
      <c r="T1002" s="164"/>
      <c r="U1002" s="164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6"/>
      <c r="AG1002" s="166"/>
      <c r="AH1002" s="166"/>
      <c r="AI1002" s="166"/>
      <c r="AJ1002" s="166"/>
      <c r="AK1002" s="166"/>
      <c r="AL1002" s="77" t="str">
        <f>IF(ISBLANK(S1002),"",IF(AJ1002="Fail","Fail",IF(E1002="PL4",IF(AND(T1002&gt;STD_01122025!$D$3,U1002&lt;STD_01122025!$D$4,OR(AF1002="ND",AF1002&lt;STD_01122025!$D$7),AH1002="ND"),"Pass","Fail"),IF(E1002="PL12",IF(AND(S1002&lt;STD_01122025!$F$2,T1002&gt;STD_01122025!$F$3,U1002&lt;STD_01122025!$F$4,V1002&gt;STD_01122025!$F$5,X1002&gt;STD_01122025!$F$6,OR(AF1002="ND",AF1002&lt;STD_01122025!$F$7),AH1002="ND"),"Pass","Fail"),IF(E1002="SuperPL",IF(AND(T1002&gt;STD_01122025!$H$3,U1002&lt;STD_01122025!$H$4,V1002&gt;STD_01122025!$H$5,X1002&gt;STD_01122025!$H$6,OR(AF1002="ND",AF1002&lt;STD_01122025!$H$7),AH1002="ND"),"Pass","Fail"),IF(E1002="Flight",IF(AND(T1002&gt;STD_01122025!$J$3,U1002&lt;STD_01122025!$J$4,X1002&gt;STD_01122025!$J$6,OR(AF1002="ND",AF1002&lt;STD_01122025!$J$7),AH1002="ND"),"Pass","Fail"),""))))))</f>
        <v/>
      </c>
      <c r="AM1002" s="62" t="str">
        <f>IF(ISBLANK(B1002),"",IFERROR(IF(VLOOKUP(B1002,'Np PL4 Stock'!$A:$J,10,FALSE)="Np4",D1002-VLOOKUP(B1002,'Np PL4 Stock'!$A:$E,5,FALSE),D1002-VLOOKUP(B1002,'Np PL4 Stock'!$A:$E,5,FALSE)-1),""))</f>
        <v/>
      </c>
      <c r="AN1002" s="164"/>
      <c r="AO1002" s="164"/>
      <c r="AP1002" s="161"/>
      <c r="AQ1002" s="161"/>
      <c r="AR1002" s="161"/>
      <c r="AS1002" s="161"/>
      <c r="AT1002" s="166"/>
      <c r="AU1002" s="166"/>
      <c r="AV1002" s="166"/>
      <c r="AW1002" s="166"/>
      <c r="AX1002" s="168"/>
      <c r="AY1002" s="161"/>
      <c r="AZ1002" s="161"/>
      <c r="BA1002" s="161"/>
      <c r="BB1002" s="161"/>
      <c r="BC1002" s="161"/>
      <c r="BD1002" s="161"/>
      <c r="BE1002" s="168"/>
      <c r="BF1002" s="168"/>
      <c r="BG1002" s="168"/>
      <c r="BH1002" s="168"/>
      <c r="BI1002" s="171"/>
      <c r="BJ1002" s="172"/>
      <c r="BK1002" s="172"/>
      <c r="BL1002" s="172"/>
      <c r="BM1002" s="172"/>
      <c r="BN1002" s="172"/>
      <c r="BO1002" s="161"/>
      <c r="BP1002" s="176"/>
      <c r="BQ1002" s="177">
        <v>0</v>
      </c>
      <c r="BR1002" s="95">
        <v>0</v>
      </c>
      <c r="BS1002" s="94" t="str">
        <f t="shared" si="165"/>
        <v/>
      </c>
      <c r="BT1002" s="95">
        <v>0</v>
      </c>
      <c r="BU1002" s="101" t="str">
        <f t="shared" si="166"/>
        <v/>
      </c>
      <c r="BV1002" s="184" t="str">
        <f t="shared" si="170"/>
        <v>-</v>
      </c>
      <c r="BW1002" s="185"/>
      <c r="BX1002" s="186" t="str">
        <f t="shared" si="167"/>
        <v>-</v>
      </c>
      <c r="BY1002" s="187"/>
      <c r="BZ1002" s="185"/>
      <c r="CA1002" s="188"/>
      <c r="CB1002" s="107"/>
      <c r="CC1002" s="191"/>
      <c r="CD1002" s="188"/>
      <c r="CE1002" s="185"/>
      <c r="CF1002" s="192"/>
      <c r="CG1002" s="114"/>
    </row>
    <row r="1003" spans="1:85">
      <c r="A1003" s="53" t="str">
        <f t="shared" si="168"/>
        <v>--</v>
      </c>
      <c r="B1003" s="47" t="str">
        <f t="shared" si="169"/>
        <v>-</v>
      </c>
      <c r="C1003" s="153"/>
      <c r="D1003" s="49"/>
      <c r="E1003" s="50"/>
      <c r="F1003" s="51"/>
      <c r="G1003" s="59"/>
      <c r="H1003" s="51"/>
      <c r="I1003" s="59"/>
      <c r="J1003" s="60" t="str">
        <f>IF(ISBLANK(H1003),"",IFERROR(VLOOKUP(B1003,'Np PL4 Stock'!$A:$D,4,FALSE),""))</f>
        <v/>
      </c>
      <c r="K1003" s="61" t="str">
        <f>IF(ISBLANK(H1003),"",SUMIF('Np PL4 Stock'!$A:$A,B1003,'Np PL4 Stock'!$N:$N))</f>
        <v/>
      </c>
      <c r="L1003" s="62" t="str">
        <f>IF(ISBLANK(H1003),"",VLOOKUP(LEFT(B1003,5),Unit!A:B,2,FALSE))</f>
        <v/>
      </c>
      <c r="M1003" s="63" t="str">
        <f>IF(ISBLANK(H1003),"",IFERROR(VLOOKUP(B1003,'Np PL4 Stock'!$A:$T,20,FALSE),""))</f>
        <v/>
      </c>
      <c r="N1003" s="63" t="str">
        <f>IF(ISBLANK(H1003),"",IFERROR(VLOOKUP(B1003,'Np PL4 Stock'!$A:$U,21,FALSE),""))</f>
        <v/>
      </c>
      <c r="O1003" s="62" t="str">
        <f t="shared" si="163"/>
        <v/>
      </c>
      <c r="P1003" s="62" t="str">
        <f t="shared" si="161"/>
        <v/>
      </c>
      <c r="Q1003" s="67" t="str">
        <f t="shared" si="164"/>
        <v/>
      </c>
      <c r="R1003" s="67" t="str">
        <f t="shared" si="162"/>
        <v/>
      </c>
      <c r="S1003" s="59"/>
      <c r="T1003" s="147"/>
      <c r="U1003" s="147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73"/>
      <c r="AG1003" s="73"/>
      <c r="AH1003" s="73"/>
      <c r="AI1003" s="73"/>
      <c r="AJ1003" s="73"/>
      <c r="AK1003" s="73"/>
      <c r="AL1003" s="77" t="str">
        <f>IF(ISBLANK(S1003),"",IF(AJ1003="Fail","Fail",IF(E1003="PL4",IF(AND(T1003&gt;STD_01122025!$D$3,U1003&lt;STD_01122025!$D$4,OR(AF1003="ND",AF1003&lt;STD_01122025!$D$7),AH1003="ND"),"Pass","Fail"),IF(E1003="PL12",IF(AND(S1003&lt;STD_01122025!$F$2,T1003&gt;STD_01122025!$F$3,U1003&lt;STD_01122025!$F$4,V1003&gt;STD_01122025!$F$5,X1003&gt;STD_01122025!$F$6,OR(AF1003="ND",AF1003&lt;STD_01122025!$F$7),AH1003="ND"),"Pass","Fail"),IF(E1003="SuperPL",IF(AND(T1003&gt;STD_01122025!$H$3,U1003&lt;STD_01122025!$H$4,V1003&gt;STD_01122025!$H$5,X1003&gt;STD_01122025!$H$6,OR(AF1003="ND",AF1003&lt;STD_01122025!$H$7),AH1003="ND"),"Pass","Fail"),IF(E1003="Flight",IF(AND(T1003&gt;STD_01122025!$J$3,U1003&lt;STD_01122025!$J$4,X1003&gt;STD_01122025!$J$6,OR(AF1003="ND",AF1003&lt;STD_01122025!$J$7),AH1003="ND"),"Pass","Fail"),""))))))</f>
        <v/>
      </c>
      <c r="AM1003" s="62" t="str">
        <f>IF(ISBLANK(B1003),"",IFERROR(IF(VLOOKUP(B1003,'Np PL4 Stock'!$A:$J,10,FALSE)="Np4",D1003-VLOOKUP(B1003,'Np PL4 Stock'!$A:$E,5,FALSE),D1003-VLOOKUP(B1003,'Np PL4 Stock'!$A:$E,5,FALSE)-1),""))</f>
        <v/>
      </c>
      <c r="AN1003" s="147"/>
      <c r="AO1003" s="147"/>
      <c r="AP1003" s="59"/>
      <c r="AQ1003" s="59"/>
      <c r="AR1003" s="59"/>
      <c r="AS1003" s="59"/>
      <c r="AT1003" s="73"/>
      <c r="AU1003" s="73"/>
      <c r="AV1003" s="73"/>
      <c r="AW1003" s="73"/>
      <c r="AX1003" s="84"/>
      <c r="AY1003" s="59"/>
      <c r="AZ1003" s="59"/>
      <c r="BA1003" s="59"/>
      <c r="BB1003" s="59"/>
      <c r="BC1003" s="59"/>
      <c r="BD1003" s="59"/>
      <c r="BE1003" s="84"/>
      <c r="BF1003" s="84"/>
      <c r="BG1003" s="84"/>
      <c r="BH1003" s="84"/>
      <c r="BI1003" s="85"/>
      <c r="BJ1003" s="86"/>
      <c r="BK1003" s="86"/>
      <c r="BL1003" s="86"/>
      <c r="BM1003" s="86"/>
      <c r="BN1003" s="86"/>
      <c r="BO1003" s="59"/>
      <c r="BP1003" s="69"/>
      <c r="BQ1003" s="92">
        <v>0</v>
      </c>
      <c r="BR1003" s="93">
        <v>0</v>
      </c>
      <c r="BS1003" s="94" t="str">
        <f t="shared" si="165"/>
        <v/>
      </c>
      <c r="BT1003" s="95">
        <v>0</v>
      </c>
      <c r="BU1003" s="101" t="str">
        <f t="shared" si="166"/>
        <v/>
      </c>
      <c r="BV1003" s="102" t="str">
        <f t="shared" si="170"/>
        <v>-</v>
      </c>
      <c r="BW1003" s="103"/>
      <c r="BX1003" s="104" t="str">
        <f t="shared" si="167"/>
        <v>-</v>
      </c>
      <c r="BY1003" s="105"/>
      <c r="BZ1003" s="103"/>
      <c r="CA1003" s="106"/>
      <c r="CB1003" s="107"/>
      <c r="CC1003" s="112"/>
      <c r="CD1003" s="106"/>
      <c r="CE1003" s="103"/>
      <c r="CF1003" s="113"/>
      <c r="CG1003" s="114"/>
    </row>
    <row r="1004" spans="1:85">
      <c r="A1004" s="53" t="str">
        <f t="shared" si="168"/>
        <v>--</v>
      </c>
      <c r="B1004" s="47" t="str">
        <f t="shared" si="169"/>
        <v>-</v>
      </c>
      <c r="C1004" s="153"/>
      <c r="D1004" s="49"/>
      <c r="E1004" s="50"/>
      <c r="F1004" s="51"/>
      <c r="G1004" s="59"/>
      <c r="H1004" s="51"/>
      <c r="I1004" s="59"/>
      <c r="J1004" s="60" t="str">
        <f>IF(ISBLANK(H1004),"",IFERROR(VLOOKUP(B1004,'Np PL4 Stock'!$A:$D,4,FALSE),""))</f>
        <v/>
      </c>
      <c r="K1004" s="61" t="str">
        <f>IF(ISBLANK(H1004),"",SUMIF('Np PL4 Stock'!$A:$A,B1004,'Np PL4 Stock'!$N:$N))</f>
        <v/>
      </c>
      <c r="L1004" s="62" t="str">
        <f>IF(ISBLANK(H1004),"",VLOOKUP(LEFT(B1004,5),Unit!A:B,2,FALSE))</f>
        <v/>
      </c>
      <c r="M1004" s="63" t="str">
        <f>IF(ISBLANK(H1004),"",IFERROR(VLOOKUP(B1004,'Np PL4 Stock'!$A:$T,20,FALSE),""))</f>
        <v/>
      </c>
      <c r="N1004" s="63" t="str">
        <f>IF(ISBLANK(H1004),"",IFERROR(VLOOKUP(B1004,'Np PL4 Stock'!$A:$U,21,FALSE),""))</f>
        <v/>
      </c>
      <c r="O1004" s="62" t="str">
        <f t="shared" si="163"/>
        <v/>
      </c>
      <c r="P1004" s="62" t="str">
        <f t="shared" si="161"/>
        <v/>
      </c>
      <c r="Q1004" s="67" t="str">
        <f t="shared" si="164"/>
        <v/>
      </c>
      <c r="R1004" s="67" t="str">
        <f t="shared" si="162"/>
        <v/>
      </c>
      <c r="S1004" s="59"/>
      <c r="T1004" s="147"/>
      <c r="U1004" s="147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73"/>
      <c r="AG1004" s="73"/>
      <c r="AH1004" s="73"/>
      <c r="AI1004" s="73"/>
      <c r="AJ1004" s="73"/>
      <c r="AK1004" s="73"/>
      <c r="AL1004" s="77" t="str">
        <f>IF(ISBLANK(S1004),"",IF(AJ1004="Fail","Fail",IF(E1004="PL4",IF(AND(T1004&gt;STD_01122025!$D$3,U1004&lt;STD_01122025!$D$4,OR(AF1004="ND",AF1004&lt;STD_01122025!$D$7),AH1004="ND"),"Pass","Fail"),IF(E1004="PL12",IF(AND(S1004&lt;STD_01122025!$F$2,T1004&gt;STD_01122025!$F$3,U1004&lt;STD_01122025!$F$4,V1004&gt;STD_01122025!$F$5,X1004&gt;STD_01122025!$F$6,OR(AF1004="ND",AF1004&lt;STD_01122025!$F$7),AH1004="ND"),"Pass","Fail"),IF(E1004="SuperPL",IF(AND(T1004&gt;STD_01122025!$H$3,U1004&lt;STD_01122025!$H$4,V1004&gt;STD_01122025!$H$5,X1004&gt;STD_01122025!$H$6,OR(AF1004="ND",AF1004&lt;STD_01122025!$H$7),AH1004="ND"),"Pass","Fail"),IF(E1004="Flight",IF(AND(T1004&gt;STD_01122025!$J$3,U1004&lt;STD_01122025!$J$4,X1004&gt;STD_01122025!$J$6,OR(AF1004="ND",AF1004&lt;STD_01122025!$J$7),AH1004="ND"),"Pass","Fail"),""))))))</f>
        <v/>
      </c>
      <c r="AM1004" s="62" t="str">
        <f>IF(ISBLANK(B1004),"",IFERROR(IF(VLOOKUP(B1004,'Np PL4 Stock'!$A:$J,10,FALSE)="Np4",D1004-VLOOKUP(B1004,'Np PL4 Stock'!$A:$E,5,FALSE),D1004-VLOOKUP(B1004,'Np PL4 Stock'!$A:$E,5,FALSE)-1),""))</f>
        <v/>
      </c>
      <c r="AN1004" s="147"/>
      <c r="AO1004" s="147"/>
      <c r="AP1004" s="59"/>
      <c r="AQ1004" s="59"/>
      <c r="AR1004" s="59"/>
      <c r="AS1004" s="59"/>
      <c r="AT1004" s="73"/>
      <c r="AU1004" s="73"/>
      <c r="AV1004" s="73"/>
      <c r="AW1004" s="73"/>
      <c r="AX1004" s="84"/>
      <c r="AY1004" s="59"/>
      <c r="AZ1004" s="59"/>
      <c r="BA1004" s="59"/>
      <c r="BB1004" s="59"/>
      <c r="BC1004" s="59"/>
      <c r="BD1004" s="59"/>
      <c r="BE1004" s="84"/>
      <c r="BF1004" s="84"/>
      <c r="BG1004" s="84"/>
      <c r="BH1004" s="84"/>
      <c r="BI1004" s="85"/>
      <c r="BJ1004" s="86"/>
      <c r="BK1004" s="86"/>
      <c r="BL1004" s="86"/>
      <c r="BM1004" s="86"/>
      <c r="BN1004" s="86"/>
      <c r="BO1004" s="59"/>
      <c r="BP1004" s="69"/>
      <c r="BQ1004" s="92">
        <v>0</v>
      </c>
      <c r="BR1004" s="93">
        <v>0</v>
      </c>
      <c r="BS1004" s="94" t="str">
        <f t="shared" si="165"/>
        <v/>
      </c>
      <c r="BT1004" s="95">
        <v>0</v>
      </c>
      <c r="BU1004" s="101" t="str">
        <f t="shared" si="166"/>
        <v/>
      </c>
      <c r="BV1004" s="102" t="str">
        <f t="shared" si="170"/>
        <v>-</v>
      </c>
      <c r="BW1004" s="103"/>
      <c r="BX1004" s="104" t="str">
        <f t="shared" si="167"/>
        <v>-</v>
      </c>
      <c r="BY1004" s="105"/>
      <c r="BZ1004" s="103"/>
      <c r="CA1004" s="106"/>
      <c r="CB1004" s="107"/>
      <c r="CC1004" s="112"/>
      <c r="CD1004" s="106"/>
      <c r="CE1004" s="103"/>
      <c r="CF1004" s="113"/>
      <c r="CG1004" s="114"/>
    </row>
    <row r="1005" spans="1:85">
      <c r="A1005" s="53" t="str">
        <f t="shared" si="168"/>
        <v>--</v>
      </c>
      <c r="B1005" s="47" t="str">
        <f t="shared" si="169"/>
        <v>-</v>
      </c>
      <c r="C1005" s="153"/>
      <c r="D1005" s="49"/>
      <c r="E1005" s="50"/>
      <c r="F1005" s="51"/>
      <c r="G1005" s="59"/>
      <c r="H1005" s="51"/>
      <c r="I1005" s="59"/>
      <c r="J1005" s="60" t="str">
        <f>IF(ISBLANK(H1005),"",IFERROR(VLOOKUP(B1005,'Np PL4 Stock'!$A:$D,4,FALSE),""))</f>
        <v/>
      </c>
      <c r="K1005" s="61" t="str">
        <f>IF(ISBLANK(H1005),"",SUMIF('Np PL4 Stock'!$A:$A,B1005,'Np PL4 Stock'!$N:$N))</f>
        <v/>
      </c>
      <c r="L1005" s="62" t="str">
        <f>IF(ISBLANK(H1005),"",VLOOKUP(LEFT(B1005,5),Unit!A:B,2,FALSE))</f>
        <v/>
      </c>
      <c r="M1005" s="63" t="str">
        <f>IF(ISBLANK(H1005),"",IFERROR(VLOOKUP(B1005,'Np PL4 Stock'!$A:$T,20,FALSE),""))</f>
        <v/>
      </c>
      <c r="N1005" s="63" t="str">
        <f>IF(ISBLANK(H1005),"",IFERROR(VLOOKUP(B1005,'Np PL4 Stock'!$A:$U,21,FALSE),""))</f>
        <v/>
      </c>
      <c r="O1005" s="62" t="str">
        <f t="shared" si="163"/>
        <v/>
      </c>
      <c r="P1005" s="62" t="str">
        <f t="shared" si="161"/>
        <v/>
      </c>
      <c r="Q1005" s="67" t="str">
        <f t="shared" si="164"/>
        <v/>
      </c>
      <c r="R1005" s="67" t="str">
        <f t="shared" si="162"/>
        <v/>
      </c>
      <c r="S1005" s="59"/>
      <c r="T1005" s="147"/>
      <c r="U1005" s="147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73"/>
      <c r="AG1005" s="73"/>
      <c r="AH1005" s="73"/>
      <c r="AI1005" s="73"/>
      <c r="AJ1005" s="73"/>
      <c r="AK1005" s="73"/>
      <c r="AL1005" s="77" t="str">
        <f>IF(ISBLANK(S1005),"",IF(AJ1005="Fail","Fail",IF(E1005="PL4",IF(AND(T1005&gt;STD_01122025!$D$3,U1005&lt;STD_01122025!$D$4,OR(AF1005="ND",AF1005&lt;STD_01122025!$D$7),AH1005="ND"),"Pass","Fail"),IF(E1005="PL12",IF(AND(S1005&lt;STD_01122025!$F$2,T1005&gt;STD_01122025!$F$3,U1005&lt;STD_01122025!$F$4,V1005&gt;STD_01122025!$F$5,X1005&gt;STD_01122025!$F$6,OR(AF1005="ND",AF1005&lt;STD_01122025!$F$7),AH1005="ND"),"Pass","Fail"),IF(E1005="SuperPL",IF(AND(T1005&gt;STD_01122025!$H$3,U1005&lt;STD_01122025!$H$4,V1005&gt;STD_01122025!$H$5,X1005&gt;STD_01122025!$H$6,OR(AF1005="ND",AF1005&lt;STD_01122025!$H$7),AH1005="ND"),"Pass","Fail"),IF(E1005="Flight",IF(AND(T1005&gt;STD_01122025!$J$3,U1005&lt;STD_01122025!$J$4,X1005&gt;STD_01122025!$J$6,OR(AF1005="ND",AF1005&lt;STD_01122025!$J$7),AH1005="ND"),"Pass","Fail"),""))))))</f>
        <v/>
      </c>
      <c r="AM1005" s="62" t="str">
        <f>IF(ISBLANK(B1005),"",IFERROR(IF(VLOOKUP(B1005,'Np PL4 Stock'!$A:$J,10,FALSE)="Np4",D1005-VLOOKUP(B1005,'Np PL4 Stock'!$A:$E,5,FALSE),D1005-VLOOKUP(B1005,'Np PL4 Stock'!$A:$E,5,FALSE)-1),""))</f>
        <v/>
      </c>
      <c r="AN1005" s="147"/>
      <c r="AO1005" s="147"/>
      <c r="AP1005" s="59"/>
      <c r="AQ1005" s="59"/>
      <c r="AR1005" s="59"/>
      <c r="AS1005" s="59"/>
      <c r="AT1005" s="73"/>
      <c r="AU1005" s="73"/>
      <c r="AV1005" s="73"/>
      <c r="AW1005" s="73"/>
      <c r="AX1005" s="84"/>
      <c r="AY1005" s="59"/>
      <c r="AZ1005" s="59"/>
      <c r="BA1005" s="59"/>
      <c r="BB1005" s="59"/>
      <c r="BC1005" s="59"/>
      <c r="BD1005" s="59"/>
      <c r="BE1005" s="84"/>
      <c r="BF1005" s="84"/>
      <c r="BG1005" s="84"/>
      <c r="BH1005" s="84"/>
      <c r="BI1005" s="85"/>
      <c r="BJ1005" s="86"/>
      <c r="BK1005" s="86"/>
      <c r="BL1005" s="86"/>
      <c r="BM1005" s="86"/>
      <c r="BN1005" s="86"/>
      <c r="BO1005" s="59"/>
      <c r="BP1005" s="69"/>
      <c r="BQ1005" s="92">
        <v>0</v>
      </c>
      <c r="BR1005" s="93">
        <v>0</v>
      </c>
      <c r="BS1005" s="94" t="str">
        <f t="shared" si="165"/>
        <v/>
      </c>
      <c r="BT1005" s="95">
        <v>0</v>
      </c>
      <c r="BU1005" s="101" t="str">
        <f t="shared" si="166"/>
        <v/>
      </c>
      <c r="BV1005" s="102" t="str">
        <f t="shared" si="170"/>
        <v>-</v>
      </c>
      <c r="BW1005" s="103"/>
      <c r="BX1005" s="104" t="str">
        <f t="shared" si="167"/>
        <v>-</v>
      </c>
      <c r="BY1005" s="105"/>
      <c r="BZ1005" s="103"/>
      <c r="CA1005" s="106"/>
      <c r="CB1005" s="107"/>
      <c r="CC1005" s="112"/>
      <c r="CD1005" s="106"/>
      <c r="CE1005" s="103"/>
      <c r="CF1005" s="113"/>
      <c r="CG1005" s="114"/>
    </row>
    <row r="1006" spans="1:85">
      <c r="A1006" s="53" t="str">
        <f t="shared" si="168"/>
        <v>--</v>
      </c>
      <c r="B1006" s="47" t="str">
        <f t="shared" si="169"/>
        <v>-</v>
      </c>
      <c r="C1006" s="153"/>
      <c r="D1006" s="49"/>
      <c r="E1006" s="50"/>
      <c r="F1006" s="51"/>
      <c r="G1006" s="59"/>
      <c r="H1006" s="51"/>
      <c r="I1006" s="59"/>
      <c r="J1006" s="60" t="str">
        <f>IF(ISBLANK(H1006),"",IFERROR(VLOOKUP(B1006,'Np PL4 Stock'!$A:$D,4,FALSE),""))</f>
        <v/>
      </c>
      <c r="K1006" s="61" t="str">
        <f>IF(ISBLANK(H1006),"",SUMIF('Np PL4 Stock'!$A:$A,B1006,'Np PL4 Stock'!$N:$N))</f>
        <v/>
      </c>
      <c r="L1006" s="62" t="str">
        <f>IF(ISBLANK(H1006),"",VLOOKUP(LEFT(B1006,5),Unit!A:B,2,FALSE))</f>
        <v/>
      </c>
      <c r="M1006" s="63" t="str">
        <f>IF(ISBLANK(H1006),"",IFERROR(VLOOKUP(B1006,'Np PL4 Stock'!$A:$T,20,FALSE),""))</f>
        <v/>
      </c>
      <c r="N1006" s="63" t="str">
        <f>IF(ISBLANK(H1006),"",IFERROR(VLOOKUP(B1006,'Np PL4 Stock'!$A:$U,21,FALSE),""))</f>
        <v/>
      </c>
      <c r="O1006" s="62" t="str">
        <f t="shared" si="163"/>
        <v/>
      </c>
      <c r="P1006" s="62" t="str">
        <f t="shared" si="161"/>
        <v/>
      </c>
      <c r="Q1006" s="67" t="str">
        <f t="shared" si="164"/>
        <v/>
      </c>
      <c r="R1006" s="67" t="str">
        <f t="shared" si="162"/>
        <v/>
      </c>
      <c r="S1006" s="59"/>
      <c r="T1006" s="147"/>
      <c r="U1006" s="147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73"/>
      <c r="AG1006" s="73"/>
      <c r="AH1006" s="73"/>
      <c r="AI1006" s="73"/>
      <c r="AJ1006" s="73"/>
      <c r="AK1006" s="73"/>
      <c r="AL1006" s="77" t="str">
        <f>IF(ISBLANK(S1006),"",IF(AJ1006="Fail","Fail",IF(E1006="PL4",IF(AND(T1006&gt;STD_01122025!$D$3,U1006&lt;STD_01122025!$D$4,OR(AF1006="ND",AF1006&lt;STD_01122025!$D$7),AH1006="ND"),"Pass","Fail"),IF(E1006="PL12",IF(AND(S1006&lt;STD_01122025!$F$2,T1006&gt;STD_01122025!$F$3,U1006&lt;STD_01122025!$F$4,V1006&gt;STD_01122025!$F$5,X1006&gt;STD_01122025!$F$6,OR(AF1006="ND",AF1006&lt;STD_01122025!$F$7),AH1006="ND"),"Pass","Fail"),IF(E1006="SuperPL",IF(AND(T1006&gt;STD_01122025!$H$3,U1006&lt;STD_01122025!$H$4,V1006&gt;STD_01122025!$H$5,X1006&gt;STD_01122025!$H$6,OR(AF1006="ND",AF1006&lt;STD_01122025!$H$7),AH1006="ND"),"Pass","Fail"),IF(E1006="Flight",IF(AND(T1006&gt;STD_01122025!$J$3,U1006&lt;STD_01122025!$J$4,X1006&gt;STD_01122025!$J$6,OR(AF1006="ND",AF1006&lt;STD_01122025!$J$7),AH1006="ND"),"Pass","Fail"),""))))))</f>
        <v/>
      </c>
      <c r="AM1006" s="62" t="str">
        <f>IF(ISBLANK(B1006),"",IFERROR(IF(VLOOKUP(B1006,'Np PL4 Stock'!$A:$J,10,FALSE)="Np4",D1006-VLOOKUP(B1006,'Np PL4 Stock'!$A:$E,5,FALSE),D1006-VLOOKUP(B1006,'Np PL4 Stock'!$A:$E,5,FALSE)-1),""))</f>
        <v/>
      </c>
      <c r="AN1006" s="147"/>
      <c r="AO1006" s="147"/>
      <c r="AP1006" s="59"/>
      <c r="AQ1006" s="59"/>
      <c r="AR1006" s="59"/>
      <c r="AS1006" s="59"/>
      <c r="AT1006" s="73"/>
      <c r="AU1006" s="73"/>
      <c r="AV1006" s="73"/>
      <c r="AW1006" s="73"/>
      <c r="AX1006" s="84"/>
      <c r="AY1006" s="59"/>
      <c r="AZ1006" s="59"/>
      <c r="BA1006" s="59"/>
      <c r="BB1006" s="59"/>
      <c r="BC1006" s="59"/>
      <c r="BD1006" s="59"/>
      <c r="BE1006" s="84"/>
      <c r="BF1006" s="84"/>
      <c r="BG1006" s="84"/>
      <c r="BH1006" s="84"/>
      <c r="BI1006" s="85"/>
      <c r="BJ1006" s="86"/>
      <c r="BK1006" s="86"/>
      <c r="BL1006" s="86"/>
      <c r="BM1006" s="86"/>
      <c r="BN1006" s="86"/>
      <c r="BO1006" s="59"/>
      <c r="BP1006" s="69"/>
      <c r="BQ1006" s="92">
        <v>0</v>
      </c>
      <c r="BR1006" s="93">
        <v>0</v>
      </c>
      <c r="BS1006" s="94" t="str">
        <f t="shared" si="165"/>
        <v/>
      </c>
      <c r="BT1006" s="95">
        <v>0</v>
      </c>
      <c r="BU1006" s="101" t="str">
        <f t="shared" si="166"/>
        <v/>
      </c>
      <c r="BV1006" s="102" t="str">
        <f t="shared" si="170"/>
        <v>-</v>
      </c>
      <c r="BW1006" s="103"/>
      <c r="BX1006" s="104" t="str">
        <f t="shared" si="167"/>
        <v>-</v>
      </c>
      <c r="BY1006" s="105"/>
      <c r="BZ1006" s="103"/>
      <c r="CA1006" s="106"/>
      <c r="CB1006" s="107"/>
      <c r="CC1006" s="112"/>
      <c r="CD1006" s="106"/>
      <c r="CE1006" s="103"/>
      <c r="CF1006" s="113"/>
      <c r="CG1006" s="114"/>
    </row>
    <row r="1007" spans="1:85">
      <c r="A1007" s="53" t="str">
        <f t="shared" si="168"/>
        <v>--</v>
      </c>
      <c r="B1007" s="47" t="str">
        <f t="shared" si="169"/>
        <v>-</v>
      </c>
      <c r="C1007" s="153"/>
      <c r="D1007" s="49"/>
      <c r="E1007" s="50"/>
      <c r="F1007" s="51"/>
      <c r="G1007" s="59"/>
      <c r="H1007" s="51"/>
      <c r="I1007" s="59"/>
      <c r="J1007" s="60" t="str">
        <f>IF(ISBLANK(H1007),"",IFERROR(VLOOKUP(B1007,'Np PL4 Stock'!$A:$D,4,FALSE),""))</f>
        <v/>
      </c>
      <c r="K1007" s="61" t="str">
        <f>IF(ISBLANK(H1007),"",SUMIF('Np PL4 Stock'!$A:$A,B1007,'Np PL4 Stock'!$N:$N))</f>
        <v/>
      </c>
      <c r="L1007" s="62" t="str">
        <f>IF(ISBLANK(H1007),"",VLOOKUP(LEFT(B1007,5),Unit!A:B,2,FALSE))</f>
        <v/>
      </c>
      <c r="M1007" s="63" t="str">
        <f>IF(ISBLANK(H1007),"",IFERROR(VLOOKUP(B1007,'Np PL4 Stock'!$A:$T,20,FALSE),""))</f>
        <v/>
      </c>
      <c r="N1007" s="63" t="str">
        <f>IF(ISBLANK(H1007),"",IFERROR(VLOOKUP(B1007,'Np PL4 Stock'!$A:$U,21,FALSE),""))</f>
        <v/>
      </c>
      <c r="O1007" s="62" t="str">
        <f t="shared" si="163"/>
        <v/>
      </c>
      <c r="P1007" s="62" t="str">
        <f t="shared" si="161"/>
        <v/>
      </c>
      <c r="Q1007" s="67" t="str">
        <f t="shared" si="164"/>
        <v/>
      </c>
      <c r="R1007" s="67" t="str">
        <f t="shared" si="162"/>
        <v/>
      </c>
      <c r="S1007" s="59"/>
      <c r="T1007" s="147"/>
      <c r="U1007" s="147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73"/>
      <c r="AG1007" s="73"/>
      <c r="AH1007" s="73"/>
      <c r="AI1007" s="73"/>
      <c r="AJ1007" s="73"/>
      <c r="AK1007" s="73"/>
      <c r="AL1007" s="77" t="str">
        <f>IF(ISBLANK(S1007),"",IF(AJ1007="Fail","Fail",IF(E1007="PL4",IF(AND(T1007&gt;STD_01122025!$D$3,U1007&lt;STD_01122025!$D$4,OR(AF1007="ND",AF1007&lt;STD_01122025!$D$7),AH1007="ND"),"Pass","Fail"),IF(E1007="PL12",IF(AND(S1007&lt;STD_01122025!$F$2,T1007&gt;STD_01122025!$F$3,U1007&lt;STD_01122025!$F$4,V1007&gt;STD_01122025!$F$5,X1007&gt;STD_01122025!$F$6,OR(AF1007="ND",AF1007&lt;STD_01122025!$F$7),AH1007="ND"),"Pass","Fail"),IF(E1007="SuperPL",IF(AND(T1007&gt;STD_01122025!$H$3,U1007&lt;STD_01122025!$H$4,V1007&gt;STD_01122025!$H$5,X1007&gt;STD_01122025!$H$6,OR(AF1007="ND",AF1007&lt;STD_01122025!$H$7),AH1007="ND"),"Pass","Fail"),IF(E1007="Flight",IF(AND(T1007&gt;STD_01122025!$J$3,U1007&lt;STD_01122025!$J$4,X1007&gt;STD_01122025!$J$6,OR(AF1007="ND",AF1007&lt;STD_01122025!$J$7),AH1007="ND"),"Pass","Fail"),""))))))</f>
        <v/>
      </c>
      <c r="AM1007" s="62" t="str">
        <f>IF(ISBLANK(B1007),"",IFERROR(IF(VLOOKUP(B1007,'Np PL4 Stock'!$A:$J,10,FALSE)="Np4",D1007-VLOOKUP(B1007,'Np PL4 Stock'!$A:$E,5,FALSE),D1007-VLOOKUP(B1007,'Np PL4 Stock'!$A:$E,5,FALSE)-1),""))</f>
        <v/>
      </c>
      <c r="AN1007" s="147"/>
      <c r="AO1007" s="147"/>
      <c r="AP1007" s="59"/>
      <c r="AQ1007" s="59"/>
      <c r="AR1007" s="59"/>
      <c r="AS1007" s="59"/>
      <c r="AT1007" s="73"/>
      <c r="AU1007" s="73"/>
      <c r="AV1007" s="73"/>
      <c r="AW1007" s="73"/>
      <c r="AX1007" s="84"/>
      <c r="AY1007" s="59"/>
      <c r="AZ1007" s="59"/>
      <c r="BA1007" s="59"/>
      <c r="BB1007" s="59"/>
      <c r="BC1007" s="59"/>
      <c r="BD1007" s="59"/>
      <c r="BE1007" s="84"/>
      <c r="BF1007" s="84"/>
      <c r="BG1007" s="84"/>
      <c r="BH1007" s="84"/>
      <c r="BI1007" s="85"/>
      <c r="BJ1007" s="86"/>
      <c r="BK1007" s="86"/>
      <c r="BL1007" s="86"/>
      <c r="BM1007" s="86"/>
      <c r="BN1007" s="86"/>
      <c r="BO1007" s="59"/>
      <c r="BP1007" s="69"/>
      <c r="BQ1007" s="92">
        <v>0</v>
      </c>
      <c r="BR1007" s="93">
        <v>0</v>
      </c>
      <c r="BS1007" s="94" t="str">
        <f t="shared" si="165"/>
        <v/>
      </c>
      <c r="BT1007" s="95">
        <v>0</v>
      </c>
      <c r="BU1007" s="101" t="str">
        <f t="shared" si="166"/>
        <v/>
      </c>
      <c r="BV1007" s="102" t="str">
        <f t="shared" si="170"/>
        <v>-</v>
      </c>
      <c r="BW1007" s="103"/>
      <c r="BX1007" s="104" t="str">
        <f t="shared" si="167"/>
        <v>-</v>
      </c>
      <c r="BY1007" s="105"/>
      <c r="BZ1007" s="103"/>
      <c r="CA1007" s="106"/>
      <c r="CB1007" s="107"/>
      <c r="CC1007" s="112"/>
      <c r="CD1007" s="106"/>
      <c r="CE1007" s="103"/>
      <c r="CF1007" s="113"/>
      <c r="CG1007" s="114"/>
    </row>
    <row r="1008" spans="1:85">
      <c r="A1008" s="53" t="str">
        <f t="shared" si="168"/>
        <v>--</v>
      </c>
      <c r="B1008" s="47" t="str">
        <f t="shared" si="169"/>
        <v>-</v>
      </c>
      <c r="C1008" s="153"/>
      <c r="D1008" s="49"/>
      <c r="E1008" s="50"/>
      <c r="F1008" s="51"/>
      <c r="G1008" s="59"/>
      <c r="H1008" s="51"/>
      <c r="I1008" s="59"/>
      <c r="J1008" s="60" t="str">
        <f>IF(ISBLANK(H1008),"",IFERROR(VLOOKUP(B1008,'Np PL4 Stock'!$A:$D,4,FALSE),""))</f>
        <v/>
      </c>
      <c r="K1008" s="61" t="str">
        <f>IF(ISBLANK(H1008),"",SUMIF('Np PL4 Stock'!$A:$A,B1008,'Np PL4 Stock'!$N:$N))</f>
        <v/>
      </c>
      <c r="L1008" s="62" t="str">
        <f>IF(ISBLANK(H1008),"",VLOOKUP(LEFT(B1008,5),Unit!A:B,2,FALSE))</f>
        <v/>
      </c>
      <c r="M1008" s="63" t="str">
        <f>IF(ISBLANK(H1008),"",IFERROR(VLOOKUP(B1008,'Np PL4 Stock'!$A:$T,20,FALSE),""))</f>
        <v/>
      </c>
      <c r="N1008" s="63" t="str">
        <f>IF(ISBLANK(H1008),"",IFERROR(VLOOKUP(B1008,'Np PL4 Stock'!$A:$U,21,FALSE),""))</f>
        <v/>
      </c>
      <c r="O1008" s="62" t="str">
        <f t="shared" si="163"/>
        <v/>
      </c>
      <c r="P1008" s="62" t="str">
        <f t="shared" si="161"/>
        <v/>
      </c>
      <c r="Q1008" s="67" t="str">
        <f t="shared" si="164"/>
        <v/>
      </c>
      <c r="R1008" s="67" t="str">
        <f t="shared" si="162"/>
        <v/>
      </c>
      <c r="S1008" s="59"/>
      <c r="T1008" s="147"/>
      <c r="U1008" s="147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73"/>
      <c r="AG1008" s="73"/>
      <c r="AH1008" s="73"/>
      <c r="AI1008" s="73"/>
      <c r="AJ1008" s="73"/>
      <c r="AK1008" s="73"/>
      <c r="AL1008" s="77" t="str">
        <f>IF(ISBLANK(S1008),"",IF(AJ1008="Fail","Fail",IF(E1008="PL4",IF(AND(T1008&gt;STD_01122025!$D$3,U1008&lt;STD_01122025!$D$4,OR(AF1008="ND",AF1008&lt;STD_01122025!$D$7),AH1008="ND"),"Pass","Fail"),IF(E1008="PL12",IF(AND(S1008&lt;STD_01122025!$F$2,T1008&gt;STD_01122025!$F$3,U1008&lt;STD_01122025!$F$4,V1008&gt;STD_01122025!$F$5,X1008&gt;STD_01122025!$F$6,OR(AF1008="ND",AF1008&lt;STD_01122025!$F$7),AH1008="ND"),"Pass","Fail"),IF(E1008="SuperPL",IF(AND(T1008&gt;STD_01122025!$H$3,U1008&lt;STD_01122025!$H$4,V1008&gt;STD_01122025!$H$5,X1008&gt;STD_01122025!$H$6,OR(AF1008="ND",AF1008&lt;STD_01122025!$H$7),AH1008="ND"),"Pass","Fail"),IF(E1008="Flight",IF(AND(T1008&gt;STD_01122025!$J$3,U1008&lt;STD_01122025!$J$4,X1008&gt;STD_01122025!$J$6,OR(AF1008="ND",AF1008&lt;STD_01122025!$J$7),AH1008="ND"),"Pass","Fail"),""))))))</f>
        <v/>
      </c>
      <c r="AM1008" s="62" t="str">
        <f>IF(ISBLANK(B1008),"",IFERROR(IF(VLOOKUP(B1008,'Np PL4 Stock'!$A:$J,10,FALSE)="Np4",D1008-VLOOKUP(B1008,'Np PL4 Stock'!$A:$E,5,FALSE),D1008-VLOOKUP(B1008,'Np PL4 Stock'!$A:$E,5,FALSE)-1),""))</f>
        <v/>
      </c>
      <c r="AN1008" s="147"/>
      <c r="AO1008" s="147"/>
      <c r="AP1008" s="59"/>
      <c r="AQ1008" s="59"/>
      <c r="AR1008" s="59"/>
      <c r="AS1008" s="59"/>
      <c r="AT1008" s="73"/>
      <c r="AU1008" s="73"/>
      <c r="AV1008" s="73"/>
      <c r="AW1008" s="73"/>
      <c r="AX1008" s="84"/>
      <c r="AY1008" s="59"/>
      <c r="AZ1008" s="59"/>
      <c r="BA1008" s="59"/>
      <c r="BB1008" s="59"/>
      <c r="BC1008" s="59"/>
      <c r="BD1008" s="59"/>
      <c r="BE1008" s="84"/>
      <c r="BF1008" s="84"/>
      <c r="BG1008" s="84"/>
      <c r="BH1008" s="84"/>
      <c r="BI1008" s="85"/>
      <c r="BJ1008" s="86"/>
      <c r="BK1008" s="86"/>
      <c r="BL1008" s="86"/>
      <c r="BM1008" s="86"/>
      <c r="BN1008" s="86"/>
      <c r="BO1008" s="59"/>
      <c r="BP1008" s="69"/>
      <c r="BQ1008" s="92">
        <v>0</v>
      </c>
      <c r="BR1008" s="93">
        <v>0</v>
      </c>
      <c r="BS1008" s="94" t="str">
        <f t="shared" si="165"/>
        <v/>
      </c>
      <c r="BT1008" s="95">
        <v>0</v>
      </c>
      <c r="BU1008" s="101" t="str">
        <f t="shared" si="166"/>
        <v/>
      </c>
      <c r="BV1008" s="102" t="str">
        <f t="shared" si="170"/>
        <v>-</v>
      </c>
      <c r="BW1008" s="103"/>
      <c r="BX1008" s="104" t="str">
        <f t="shared" si="167"/>
        <v>-</v>
      </c>
      <c r="BY1008" s="105"/>
      <c r="BZ1008" s="103"/>
      <c r="CA1008" s="106"/>
      <c r="CB1008" s="107"/>
      <c r="CC1008" s="112"/>
      <c r="CD1008" s="106"/>
      <c r="CE1008" s="103"/>
      <c r="CF1008" s="113"/>
      <c r="CG1008" s="114"/>
    </row>
    <row r="1009" spans="1:85">
      <c r="A1009" s="53" t="str">
        <f t="shared" si="168"/>
        <v>--</v>
      </c>
      <c r="B1009" s="47" t="str">
        <f t="shared" si="169"/>
        <v>-</v>
      </c>
      <c r="C1009" s="153"/>
      <c r="D1009" s="49"/>
      <c r="E1009" s="50"/>
      <c r="F1009" s="51"/>
      <c r="G1009" s="59"/>
      <c r="H1009" s="51"/>
      <c r="I1009" s="59"/>
      <c r="J1009" s="60" t="str">
        <f>IF(ISBLANK(H1009),"",IFERROR(VLOOKUP(B1009,'Np PL4 Stock'!$A:$D,4,FALSE),""))</f>
        <v/>
      </c>
      <c r="K1009" s="61" t="str">
        <f>IF(ISBLANK(H1009),"",SUMIF('Np PL4 Stock'!$A:$A,B1009,'Np PL4 Stock'!$N:$N))</f>
        <v/>
      </c>
      <c r="L1009" s="62" t="str">
        <f>IF(ISBLANK(H1009),"",VLOOKUP(LEFT(B1009,5),Unit!A:B,2,FALSE))</f>
        <v/>
      </c>
      <c r="M1009" s="63" t="str">
        <f>IF(ISBLANK(H1009),"",IFERROR(VLOOKUP(B1009,'Np PL4 Stock'!$A:$T,20,FALSE),""))</f>
        <v/>
      </c>
      <c r="N1009" s="63" t="str">
        <f>IF(ISBLANK(H1009),"",IFERROR(VLOOKUP(B1009,'Np PL4 Stock'!$A:$U,21,FALSE),""))</f>
        <v/>
      </c>
      <c r="O1009" s="62" t="str">
        <f t="shared" si="163"/>
        <v/>
      </c>
      <c r="P1009" s="62" t="str">
        <f t="shared" si="161"/>
        <v/>
      </c>
      <c r="Q1009" s="67" t="str">
        <f t="shared" si="164"/>
        <v/>
      </c>
      <c r="R1009" s="67" t="str">
        <f t="shared" si="162"/>
        <v/>
      </c>
      <c r="S1009" s="59"/>
      <c r="T1009" s="147"/>
      <c r="U1009" s="147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73"/>
      <c r="AG1009" s="73"/>
      <c r="AH1009" s="73"/>
      <c r="AI1009" s="73"/>
      <c r="AJ1009" s="73"/>
      <c r="AK1009" s="73"/>
      <c r="AL1009" s="77" t="str">
        <f>IF(ISBLANK(S1009),"",IF(AJ1009="Fail","Fail",IF(E1009="PL4",IF(AND(T1009&gt;STD_01122025!$D$3,U1009&lt;STD_01122025!$D$4,OR(AF1009="ND",AF1009&lt;STD_01122025!$D$7),AH1009="ND"),"Pass","Fail"),IF(E1009="PL12",IF(AND(S1009&lt;STD_01122025!$F$2,T1009&gt;STD_01122025!$F$3,U1009&lt;STD_01122025!$F$4,V1009&gt;STD_01122025!$F$5,X1009&gt;STD_01122025!$F$6,OR(AF1009="ND",AF1009&lt;STD_01122025!$F$7),AH1009="ND"),"Pass","Fail"),IF(E1009="SuperPL",IF(AND(T1009&gt;STD_01122025!$H$3,U1009&lt;STD_01122025!$H$4,V1009&gt;STD_01122025!$H$5,X1009&gt;STD_01122025!$H$6,OR(AF1009="ND",AF1009&lt;STD_01122025!$H$7),AH1009="ND"),"Pass","Fail"),IF(E1009="Flight",IF(AND(T1009&gt;STD_01122025!$J$3,U1009&lt;STD_01122025!$J$4,X1009&gt;STD_01122025!$J$6,OR(AF1009="ND",AF1009&lt;STD_01122025!$J$7),AH1009="ND"),"Pass","Fail"),""))))))</f>
        <v/>
      </c>
      <c r="AM1009" s="62" t="str">
        <f>IF(ISBLANK(B1009),"",IFERROR(IF(VLOOKUP(B1009,'Np PL4 Stock'!$A:$J,10,FALSE)="Np4",D1009-VLOOKUP(B1009,'Np PL4 Stock'!$A:$E,5,FALSE),D1009-VLOOKUP(B1009,'Np PL4 Stock'!$A:$E,5,FALSE)-1),""))</f>
        <v/>
      </c>
      <c r="AN1009" s="147"/>
      <c r="AO1009" s="147"/>
      <c r="AP1009" s="59"/>
      <c r="AQ1009" s="59"/>
      <c r="AR1009" s="59"/>
      <c r="AS1009" s="59"/>
      <c r="AT1009" s="73"/>
      <c r="AU1009" s="73"/>
      <c r="AV1009" s="73"/>
      <c r="AW1009" s="73"/>
      <c r="AX1009" s="84"/>
      <c r="AY1009" s="59"/>
      <c r="AZ1009" s="59"/>
      <c r="BA1009" s="59"/>
      <c r="BB1009" s="59"/>
      <c r="BC1009" s="59"/>
      <c r="BD1009" s="59"/>
      <c r="BE1009" s="84"/>
      <c r="BF1009" s="84"/>
      <c r="BG1009" s="84"/>
      <c r="BH1009" s="84"/>
      <c r="BI1009" s="85"/>
      <c r="BJ1009" s="86"/>
      <c r="BK1009" s="86"/>
      <c r="BL1009" s="86"/>
      <c r="BM1009" s="86"/>
      <c r="BN1009" s="86"/>
      <c r="BO1009" s="59"/>
      <c r="BP1009" s="69"/>
      <c r="BQ1009" s="92">
        <v>0</v>
      </c>
      <c r="BR1009" s="93">
        <v>0</v>
      </c>
      <c r="BS1009" s="94" t="str">
        <f t="shared" si="165"/>
        <v/>
      </c>
      <c r="BT1009" s="95">
        <v>0</v>
      </c>
      <c r="BU1009" s="101" t="str">
        <f t="shared" si="166"/>
        <v/>
      </c>
      <c r="BV1009" s="102" t="str">
        <f t="shared" si="170"/>
        <v>-</v>
      </c>
      <c r="BW1009" s="103"/>
      <c r="BX1009" s="104" t="str">
        <f t="shared" si="167"/>
        <v>-</v>
      </c>
      <c r="BY1009" s="105"/>
      <c r="BZ1009" s="103"/>
      <c r="CA1009" s="106"/>
      <c r="CB1009" s="107"/>
      <c r="CC1009" s="112"/>
      <c r="CD1009" s="106"/>
      <c r="CE1009" s="103"/>
      <c r="CF1009" s="113"/>
      <c r="CG1009" s="114"/>
    </row>
    <row r="1010" spans="1:85">
      <c r="A1010" s="53" t="str">
        <f t="shared" si="168"/>
        <v>--</v>
      </c>
      <c r="B1010" s="47" t="str">
        <f t="shared" si="169"/>
        <v>-</v>
      </c>
      <c r="C1010" s="153"/>
      <c r="D1010" s="49"/>
      <c r="E1010" s="50"/>
      <c r="F1010" s="51"/>
      <c r="G1010" s="59"/>
      <c r="H1010" s="51"/>
      <c r="I1010" s="59"/>
      <c r="J1010" s="60" t="str">
        <f>IF(ISBLANK(H1010),"",IFERROR(VLOOKUP(B1010,'Np PL4 Stock'!$A:$D,4,FALSE),""))</f>
        <v/>
      </c>
      <c r="K1010" s="61" t="str">
        <f>IF(ISBLANK(H1010),"",SUMIF('Np PL4 Stock'!$A:$A,B1010,'Np PL4 Stock'!$N:$N))</f>
        <v/>
      </c>
      <c r="L1010" s="62" t="str">
        <f>IF(ISBLANK(H1010),"",VLOOKUP(LEFT(B1010,5),Unit!A:B,2,FALSE))</f>
        <v/>
      </c>
      <c r="M1010" s="63" t="str">
        <f>IF(ISBLANK(H1010),"",IFERROR(VLOOKUP(B1010,'Np PL4 Stock'!$A:$T,20,FALSE),""))</f>
        <v/>
      </c>
      <c r="N1010" s="63" t="str">
        <f>IF(ISBLANK(H1010),"",IFERROR(VLOOKUP(B1010,'Np PL4 Stock'!$A:$U,21,FALSE),""))</f>
        <v/>
      </c>
      <c r="O1010" s="62" t="str">
        <f t="shared" si="163"/>
        <v/>
      </c>
      <c r="P1010" s="62" t="str">
        <f t="shared" si="161"/>
        <v/>
      </c>
      <c r="Q1010" s="67" t="str">
        <f t="shared" si="164"/>
        <v/>
      </c>
      <c r="R1010" s="67" t="str">
        <f t="shared" si="162"/>
        <v/>
      </c>
      <c r="S1010" s="59"/>
      <c r="T1010" s="147"/>
      <c r="U1010" s="147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73"/>
      <c r="AG1010" s="73"/>
      <c r="AH1010" s="73"/>
      <c r="AI1010" s="73"/>
      <c r="AJ1010" s="73"/>
      <c r="AK1010" s="73"/>
      <c r="AL1010" s="77" t="str">
        <f>IF(ISBLANK(S1010),"",IF(AJ1010="Fail","Fail",IF(E1010="PL4",IF(AND(T1010&gt;STD_01122025!$D$3,U1010&lt;STD_01122025!$D$4,OR(AF1010="ND",AF1010&lt;STD_01122025!$D$7),AH1010="ND"),"Pass","Fail"),IF(E1010="PL12",IF(AND(S1010&lt;STD_01122025!$F$2,T1010&gt;STD_01122025!$F$3,U1010&lt;STD_01122025!$F$4,V1010&gt;STD_01122025!$F$5,X1010&gt;STD_01122025!$F$6,OR(AF1010="ND",AF1010&lt;STD_01122025!$F$7),AH1010="ND"),"Pass","Fail"),IF(E1010="SuperPL",IF(AND(T1010&gt;STD_01122025!$H$3,U1010&lt;STD_01122025!$H$4,V1010&gt;STD_01122025!$H$5,X1010&gt;STD_01122025!$H$6,OR(AF1010="ND",AF1010&lt;STD_01122025!$H$7),AH1010="ND"),"Pass","Fail"),IF(E1010="Flight",IF(AND(T1010&gt;STD_01122025!$J$3,U1010&lt;STD_01122025!$J$4,X1010&gt;STD_01122025!$J$6,OR(AF1010="ND",AF1010&lt;STD_01122025!$J$7),AH1010="ND"),"Pass","Fail"),""))))))</f>
        <v/>
      </c>
      <c r="AM1010" s="62" t="str">
        <f>IF(ISBLANK(B1010),"",IFERROR(IF(VLOOKUP(B1010,'Np PL4 Stock'!$A:$J,10,FALSE)="Np4",D1010-VLOOKUP(B1010,'Np PL4 Stock'!$A:$E,5,FALSE),D1010-VLOOKUP(B1010,'Np PL4 Stock'!$A:$E,5,FALSE)-1),""))</f>
        <v/>
      </c>
      <c r="AN1010" s="147"/>
      <c r="AO1010" s="147"/>
      <c r="AP1010" s="59"/>
      <c r="AQ1010" s="59"/>
      <c r="AR1010" s="59"/>
      <c r="AS1010" s="59"/>
      <c r="AT1010" s="73"/>
      <c r="AU1010" s="73"/>
      <c r="AV1010" s="73"/>
      <c r="AW1010" s="73"/>
      <c r="AX1010" s="84"/>
      <c r="AY1010" s="59"/>
      <c r="AZ1010" s="59"/>
      <c r="BA1010" s="59"/>
      <c r="BB1010" s="59"/>
      <c r="BC1010" s="59"/>
      <c r="BD1010" s="59"/>
      <c r="BE1010" s="84"/>
      <c r="BF1010" s="84"/>
      <c r="BG1010" s="84"/>
      <c r="BH1010" s="84"/>
      <c r="BI1010" s="85"/>
      <c r="BJ1010" s="86"/>
      <c r="BK1010" s="86"/>
      <c r="BL1010" s="86"/>
      <c r="BM1010" s="86"/>
      <c r="BN1010" s="86"/>
      <c r="BO1010" s="59"/>
      <c r="BP1010" s="69"/>
      <c r="BQ1010" s="92">
        <v>0</v>
      </c>
      <c r="BR1010" s="93">
        <v>0</v>
      </c>
      <c r="BS1010" s="94" t="str">
        <f t="shared" si="165"/>
        <v/>
      </c>
      <c r="BT1010" s="95">
        <v>0</v>
      </c>
      <c r="BU1010" s="101" t="str">
        <f t="shared" si="166"/>
        <v/>
      </c>
      <c r="BV1010" s="102" t="str">
        <f t="shared" si="170"/>
        <v>-</v>
      </c>
      <c r="BW1010" s="103"/>
      <c r="BX1010" s="104" t="str">
        <f t="shared" si="167"/>
        <v>-</v>
      </c>
      <c r="BY1010" s="105"/>
      <c r="BZ1010" s="103"/>
      <c r="CA1010" s="106"/>
      <c r="CB1010" s="107"/>
      <c r="CC1010" s="112"/>
      <c r="CD1010" s="106"/>
      <c r="CE1010" s="103"/>
      <c r="CF1010" s="113"/>
      <c r="CG1010" s="114"/>
    </row>
    <row r="1011" spans="1:85">
      <c r="A1011" s="53" t="str">
        <f t="shared" si="168"/>
        <v>--</v>
      </c>
      <c r="B1011" s="47" t="str">
        <f t="shared" si="169"/>
        <v>-</v>
      </c>
      <c r="C1011" s="153"/>
      <c r="D1011" s="49"/>
      <c r="E1011" s="50"/>
      <c r="F1011" s="51"/>
      <c r="G1011" s="59"/>
      <c r="H1011" s="51"/>
      <c r="I1011" s="59"/>
      <c r="J1011" s="60" t="str">
        <f>IF(ISBLANK(H1011),"",IFERROR(VLOOKUP(B1011,'Np PL4 Stock'!$A:$D,4,FALSE),""))</f>
        <v/>
      </c>
      <c r="K1011" s="61" t="str">
        <f>IF(ISBLANK(H1011),"",SUMIF('Np PL4 Stock'!$A:$A,B1011,'Np PL4 Stock'!$N:$N))</f>
        <v/>
      </c>
      <c r="L1011" s="62" t="str">
        <f>IF(ISBLANK(H1011),"",VLOOKUP(LEFT(B1011,5),Unit!A:B,2,FALSE))</f>
        <v/>
      </c>
      <c r="M1011" s="63" t="str">
        <f>IF(ISBLANK(H1011),"",IFERROR(VLOOKUP(B1011,'Np PL4 Stock'!$A:$T,20,FALSE),""))</f>
        <v/>
      </c>
      <c r="N1011" s="63" t="str">
        <f>IF(ISBLANK(H1011),"",IFERROR(VLOOKUP(B1011,'Np PL4 Stock'!$A:$U,21,FALSE),""))</f>
        <v/>
      </c>
      <c r="O1011" s="62" t="str">
        <f t="shared" si="163"/>
        <v/>
      </c>
      <c r="P1011" s="62" t="str">
        <f t="shared" si="161"/>
        <v/>
      </c>
      <c r="Q1011" s="67" t="str">
        <f t="shared" si="164"/>
        <v/>
      </c>
      <c r="R1011" s="67" t="str">
        <f t="shared" si="162"/>
        <v/>
      </c>
      <c r="S1011" s="59"/>
      <c r="T1011" s="147"/>
      <c r="U1011" s="147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73"/>
      <c r="AG1011" s="73"/>
      <c r="AH1011" s="73"/>
      <c r="AI1011" s="73"/>
      <c r="AJ1011" s="73"/>
      <c r="AK1011" s="73"/>
      <c r="AL1011" s="77" t="str">
        <f>IF(ISBLANK(S1011),"",IF(AJ1011="Fail","Fail",IF(E1011="PL4",IF(AND(T1011&gt;STD_01122025!$D$3,U1011&lt;STD_01122025!$D$4,OR(AF1011="ND",AF1011&lt;STD_01122025!$D$7),AH1011="ND"),"Pass","Fail"),IF(E1011="PL12",IF(AND(S1011&lt;STD_01122025!$F$2,T1011&gt;STD_01122025!$F$3,U1011&lt;STD_01122025!$F$4,V1011&gt;STD_01122025!$F$5,X1011&gt;STD_01122025!$F$6,OR(AF1011="ND",AF1011&lt;STD_01122025!$F$7),AH1011="ND"),"Pass","Fail"),IF(E1011="SuperPL",IF(AND(T1011&gt;STD_01122025!$H$3,U1011&lt;STD_01122025!$H$4,V1011&gt;STD_01122025!$H$5,X1011&gt;STD_01122025!$H$6,OR(AF1011="ND",AF1011&lt;STD_01122025!$H$7),AH1011="ND"),"Pass","Fail"),IF(E1011="Flight",IF(AND(T1011&gt;STD_01122025!$J$3,U1011&lt;STD_01122025!$J$4,X1011&gt;STD_01122025!$J$6,OR(AF1011="ND",AF1011&lt;STD_01122025!$J$7),AH1011="ND"),"Pass","Fail"),""))))))</f>
        <v/>
      </c>
      <c r="AM1011" s="62" t="str">
        <f>IF(ISBLANK(B1011),"",IFERROR(IF(VLOOKUP(B1011,'Np PL4 Stock'!$A:$J,10,FALSE)="Np4",D1011-VLOOKUP(B1011,'Np PL4 Stock'!$A:$E,5,FALSE),D1011-VLOOKUP(B1011,'Np PL4 Stock'!$A:$E,5,FALSE)-1),""))</f>
        <v/>
      </c>
      <c r="AN1011" s="147"/>
      <c r="AO1011" s="147"/>
      <c r="AP1011" s="59"/>
      <c r="AQ1011" s="59"/>
      <c r="AR1011" s="59"/>
      <c r="AS1011" s="59"/>
      <c r="AT1011" s="73"/>
      <c r="AU1011" s="73"/>
      <c r="AV1011" s="73"/>
      <c r="AW1011" s="73"/>
      <c r="AX1011" s="84"/>
      <c r="AY1011" s="59"/>
      <c r="AZ1011" s="59"/>
      <c r="BA1011" s="59"/>
      <c r="BB1011" s="59"/>
      <c r="BC1011" s="59"/>
      <c r="BD1011" s="59"/>
      <c r="BE1011" s="84"/>
      <c r="BF1011" s="84"/>
      <c r="BG1011" s="84"/>
      <c r="BH1011" s="84"/>
      <c r="BI1011" s="85"/>
      <c r="BJ1011" s="86"/>
      <c r="BK1011" s="86"/>
      <c r="BL1011" s="86"/>
      <c r="BM1011" s="86"/>
      <c r="BN1011" s="86"/>
      <c r="BO1011" s="59"/>
      <c r="BP1011" s="69"/>
      <c r="BQ1011" s="92">
        <v>0</v>
      </c>
      <c r="BR1011" s="93">
        <v>0</v>
      </c>
      <c r="BS1011" s="94" t="str">
        <f t="shared" si="165"/>
        <v/>
      </c>
      <c r="BT1011" s="95">
        <v>0</v>
      </c>
      <c r="BU1011" s="101" t="str">
        <f t="shared" si="166"/>
        <v/>
      </c>
      <c r="BV1011" s="102" t="str">
        <f t="shared" si="170"/>
        <v>-</v>
      </c>
      <c r="BW1011" s="103"/>
      <c r="BX1011" s="104" t="str">
        <f t="shared" si="167"/>
        <v>-</v>
      </c>
      <c r="BY1011" s="105"/>
      <c r="BZ1011" s="103"/>
      <c r="CA1011" s="106"/>
      <c r="CB1011" s="107"/>
      <c r="CC1011" s="112"/>
      <c r="CD1011" s="106"/>
      <c r="CE1011" s="103"/>
      <c r="CF1011" s="113"/>
      <c r="CG1011" s="114"/>
    </row>
    <row r="1012" spans="1:85">
      <c r="A1012" s="53" t="str">
        <f t="shared" si="168"/>
        <v>--</v>
      </c>
      <c r="B1012" s="47" t="str">
        <f t="shared" si="169"/>
        <v>-</v>
      </c>
      <c r="C1012" s="153"/>
      <c r="D1012" s="49"/>
      <c r="E1012" s="50"/>
      <c r="F1012" s="51"/>
      <c r="G1012" s="59"/>
      <c r="H1012" s="51"/>
      <c r="I1012" s="59"/>
      <c r="J1012" s="60" t="str">
        <f>IF(ISBLANK(H1012),"",IFERROR(VLOOKUP(B1012,'Np PL4 Stock'!$A:$D,4,FALSE),""))</f>
        <v/>
      </c>
      <c r="K1012" s="61" t="str">
        <f>IF(ISBLANK(H1012),"",SUMIF('Np PL4 Stock'!$A:$A,B1012,'Np PL4 Stock'!$N:$N))</f>
        <v/>
      </c>
      <c r="L1012" s="62" t="str">
        <f>IF(ISBLANK(H1012),"",VLOOKUP(LEFT(B1012,5),Unit!A:B,2,FALSE))</f>
        <v/>
      </c>
      <c r="M1012" s="63" t="str">
        <f>IF(ISBLANK(H1012),"",IFERROR(VLOOKUP(B1012,'Np PL4 Stock'!$A:$T,20,FALSE),""))</f>
        <v/>
      </c>
      <c r="N1012" s="63" t="str">
        <f>IF(ISBLANK(H1012),"",IFERROR(VLOOKUP(B1012,'Np PL4 Stock'!$A:$U,21,FALSE),""))</f>
        <v/>
      </c>
      <c r="O1012" s="62" t="str">
        <f t="shared" si="163"/>
        <v/>
      </c>
      <c r="P1012" s="62" t="str">
        <f t="shared" si="161"/>
        <v/>
      </c>
      <c r="Q1012" s="67" t="str">
        <f t="shared" si="164"/>
        <v/>
      </c>
      <c r="R1012" s="67" t="str">
        <f t="shared" si="162"/>
        <v/>
      </c>
      <c r="S1012" s="59"/>
      <c r="T1012" s="147"/>
      <c r="U1012" s="147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73"/>
      <c r="AG1012" s="73"/>
      <c r="AH1012" s="73"/>
      <c r="AI1012" s="73"/>
      <c r="AJ1012" s="73"/>
      <c r="AK1012" s="73"/>
      <c r="AL1012" s="77" t="str">
        <f>IF(ISBLANK(S1012),"",IF(AJ1012="Fail","Fail",IF(E1012="PL4",IF(AND(T1012&gt;STD_01122025!$D$3,U1012&lt;STD_01122025!$D$4,OR(AF1012="ND",AF1012&lt;STD_01122025!$D$7),AH1012="ND"),"Pass","Fail"),IF(E1012="PL12",IF(AND(S1012&lt;STD_01122025!$F$2,T1012&gt;STD_01122025!$F$3,U1012&lt;STD_01122025!$F$4,V1012&gt;STD_01122025!$F$5,X1012&gt;STD_01122025!$F$6,OR(AF1012="ND",AF1012&lt;STD_01122025!$F$7),AH1012="ND"),"Pass","Fail"),IF(E1012="SuperPL",IF(AND(T1012&gt;STD_01122025!$H$3,U1012&lt;STD_01122025!$H$4,V1012&gt;STD_01122025!$H$5,X1012&gt;STD_01122025!$H$6,OR(AF1012="ND",AF1012&lt;STD_01122025!$H$7),AH1012="ND"),"Pass","Fail"),IF(E1012="Flight",IF(AND(T1012&gt;STD_01122025!$J$3,U1012&lt;STD_01122025!$J$4,X1012&gt;STD_01122025!$J$6,OR(AF1012="ND",AF1012&lt;STD_01122025!$J$7),AH1012="ND"),"Pass","Fail"),""))))))</f>
        <v/>
      </c>
      <c r="AM1012" s="62" t="str">
        <f>IF(ISBLANK(B1012),"",IFERROR(IF(VLOOKUP(B1012,'Np PL4 Stock'!$A:$J,10,FALSE)="Np4",D1012-VLOOKUP(B1012,'Np PL4 Stock'!$A:$E,5,FALSE),D1012-VLOOKUP(B1012,'Np PL4 Stock'!$A:$E,5,FALSE)-1),""))</f>
        <v/>
      </c>
      <c r="AN1012" s="147"/>
      <c r="AO1012" s="147"/>
      <c r="AP1012" s="59"/>
      <c r="AQ1012" s="59"/>
      <c r="AR1012" s="59"/>
      <c r="AS1012" s="59"/>
      <c r="AT1012" s="73"/>
      <c r="AU1012" s="73"/>
      <c r="AV1012" s="73"/>
      <c r="AW1012" s="73"/>
      <c r="AX1012" s="84"/>
      <c r="AY1012" s="59"/>
      <c r="AZ1012" s="59"/>
      <c r="BA1012" s="59"/>
      <c r="BB1012" s="59"/>
      <c r="BC1012" s="59"/>
      <c r="BD1012" s="59"/>
      <c r="BE1012" s="84"/>
      <c r="BF1012" s="84"/>
      <c r="BG1012" s="84"/>
      <c r="BH1012" s="84"/>
      <c r="BI1012" s="85"/>
      <c r="BJ1012" s="86"/>
      <c r="BK1012" s="86"/>
      <c r="BL1012" s="86"/>
      <c r="BM1012" s="86"/>
      <c r="BN1012" s="86"/>
      <c r="BO1012" s="59"/>
      <c r="BP1012" s="69"/>
      <c r="BQ1012" s="92">
        <v>0</v>
      </c>
      <c r="BR1012" s="93">
        <v>0</v>
      </c>
      <c r="BS1012" s="94" t="str">
        <f t="shared" si="165"/>
        <v/>
      </c>
      <c r="BT1012" s="95">
        <v>0</v>
      </c>
      <c r="BU1012" s="101" t="str">
        <f t="shared" si="166"/>
        <v/>
      </c>
      <c r="BV1012" s="102" t="str">
        <f t="shared" si="170"/>
        <v>-</v>
      </c>
      <c r="BW1012" s="103"/>
      <c r="BX1012" s="104" t="str">
        <f t="shared" si="167"/>
        <v>-</v>
      </c>
      <c r="BY1012" s="105"/>
      <c r="BZ1012" s="103"/>
      <c r="CA1012" s="106"/>
      <c r="CB1012" s="107"/>
      <c r="CC1012" s="112"/>
      <c r="CD1012" s="106"/>
      <c r="CE1012" s="103"/>
      <c r="CF1012" s="113"/>
      <c r="CG1012" s="114"/>
    </row>
    <row r="1013" spans="1:85">
      <c r="A1013" s="53" t="str">
        <f t="shared" si="168"/>
        <v>--</v>
      </c>
      <c r="B1013" s="47" t="str">
        <f t="shared" si="169"/>
        <v>-</v>
      </c>
      <c r="C1013" s="153"/>
      <c r="D1013" s="49"/>
      <c r="E1013" s="50"/>
      <c r="F1013" s="51"/>
      <c r="G1013" s="59"/>
      <c r="H1013" s="51"/>
      <c r="I1013" s="59"/>
      <c r="J1013" s="60" t="str">
        <f>IF(ISBLANK(H1013),"",IFERROR(VLOOKUP(B1013,'Np PL4 Stock'!$A:$D,4,FALSE),""))</f>
        <v/>
      </c>
      <c r="K1013" s="61" t="str">
        <f>IF(ISBLANK(H1013),"",SUMIF('Np PL4 Stock'!$A:$A,B1013,'Np PL4 Stock'!$N:$N))</f>
        <v/>
      </c>
      <c r="L1013" s="62" t="str">
        <f>IF(ISBLANK(H1013),"",VLOOKUP(LEFT(B1013,5),Unit!A:B,2,FALSE))</f>
        <v/>
      </c>
      <c r="M1013" s="63" t="str">
        <f>IF(ISBLANK(H1013),"",IFERROR(VLOOKUP(B1013,'Np PL4 Stock'!$A:$T,20,FALSE),""))</f>
        <v/>
      </c>
      <c r="N1013" s="63" t="str">
        <f>IF(ISBLANK(H1013),"",IFERROR(VLOOKUP(B1013,'Np PL4 Stock'!$A:$U,21,FALSE),""))</f>
        <v/>
      </c>
      <c r="O1013" s="62" t="str">
        <f t="shared" si="163"/>
        <v/>
      </c>
      <c r="P1013" s="62" t="str">
        <f t="shared" si="161"/>
        <v/>
      </c>
      <c r="Q1013" s="67" t="str">
        <f t="shared" si="164"/>
        <v/>
      </c>
      <c r="R1013" s="67" t="str">
        <f t="shared" si="162"/>
        <v/>
      </c>
      <c r="S1013" s="59"/>
      <c r="T1013" s="147"/>
      <c r="U1013" s="147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73"/>
      <c r="AG1013" s="73"/>
      <c r="AH1013" s="73"/>
      <c r="AI1013" s="73"/>
      <c r="AJ1013" s="73"/>
      <c r="AK1013" s="73"/>
      <c r="AL1013" s="77" t="str">
        <f>IF(ISBLANK(S1013),"",IF(AJ1013="Fail","Fail",IF(E1013="PL4",IF(AND(T1013&gt;STD_01122025!$D$3,U1013&lt;STD_01122025!$D$4,OR(AF1013="ND",AF1013&lt;STD_01122025!$D$7),AH1013="ND"),"Pass","Fail"),IF(E1013="PL12",IF(AND(S1013&lt;STD_01122025!$F$2,T1013&gt;STD_01122025!$F$3,U1013&lt;STD_01122025!$F$4,V1013&gt;STD_01122025!$F$5,X1013&gt;STD_01122025!$F$6,OR(AF1013="ND",AF1013&lt;STD_01122025!$F$7),AH1013="ND"),"Pass","Fail"),IF(E1013="SuperPL",IF(AND(T1013&gt;STD_01122025!$H$3,U1013&lt;STD_01122025!$H$4,V1013&gt;STD_01122025!$H$5,X1013&gt;STD_01122025!$H$6,OR(AF1013="ND",AF1013&lt;STD_01122025!$H$7),AH1013="ND"),"Pass","Fail"),IF(E1013="Flight",IF(AND(T1013&gt;STD_01122025!$J$3,U1013&lt;STD_01122025!$J$4,X1013&gt;STD_01122025!$J$6,OR(AF1013="ND",AF1013&lt;STD_01122025!$J$7),AH1013="ND"),"Pass","Fail"),""))))))</f>
        <v/>
      </c>
      <c r="AM1013" s="62" t="str">
        <f>IF(ISBLANK(B1013),"",IFERROR(IF(VLOOKUP(B1013,'Np PL4 Stock'!$A:$J,10,FALSE)="Np4",D1013-VLOOKUP(B1013,'Np PL4 Stock'!$A:$E,5,FALSE),D1013-VLOOKUP(B1013,'Np PL4 Stock'!$A:$E,5,FALSE)-1),""))</f>
        <v/>
      </c>
      <c r="AN1013" s="147"/>
      <c r="AO1013" s="147"/>
      <c r="AP1013" s="59"/>
      <c r="AQ1013" s="59"/>
      <c r="AR1013" s="59"/>
      <c r="AS1013" s="59"/>
      <c r="AT1013" s="73"/>
      <c r="AU1013" s="73"/>
      <c r="AV1013" s="73"/>
      <c r="AW1013" s="73"/>
      <c r="AX1013" s="84"/>
      <c r="AY1013" s="59"/>
      <c r="AZ1013" s="59"/>
      <c r="BA1013" s="59"/>
      <c r="BB1013" s="59"/>
      <c r="BC1013" s="59"/>
      <c r="BD1013" s="59"/>
      <c r="BE1013" s="84"/>
      <c r="BF1013" s="84"/>
      <c r="BG1013" s="84"/>
      <c r="BH1013" s="84"/>
      <c r="BI1013" s="85"/>
      <c r="BJ1013" s="86"/>
      <c r="BK1013" s="86"/>
      <c r="BL1013" s="86"/>
      <c r="BM1013" s="86"/>
      <c r="BN1013" s="86"/>
      <c r="BO1013" s="59"/>
      <c r="BP1013" s="69"/>
      <c r="BQ1013" s="92">
        <v>0</v>
      </c>
      <c r="BR1013" s="93">
        <v>0</v>
      </c>
      <c r="BS1013" s="94" t="str">
        <f t="shared" si="165"/>
        <v/>
      </c>
      <c r="BT1013" s="95">
        <v>0</v>
      </c>
      <c r="BU1013" s="101" t="str">
        <f t="shared" si="166"/>
        <v/>
      </c>
      <c r="BV1013" s="102" t="str">
        <f t="shared" si="170"/>
        <v>-</v>
      </c>
      <c r="BW1013" s="103"/>
      <c r="BX1013" s="104" t="str">
        <f t="shared" si="167"/>
        <v>-</v>
      </c>
      <c r="BY1013" s="105"/>
      <c r="BZ1013" s="103"/>
      <c r="CA1013" s="106"/>
      <c r="CB1013" s="107"/>
      <c r="CC1013" s="112"/>
      <c r="CD1013" s="106"/>
      <c r="CE1013" s="103"/>
      <c r="CF1013" s="113"/>
      <c r="CG1013" s="114"/>
    </row>
    <row r="1014" spans="1:85">
      <c r="A1014" s="53" t="str">
        <f t="shared" si="168"/>
        <v>--</v>
      </c>
      <c r="B1014" s="47" t="str">
        <f t="shared" si="169"/>
        <v>-</v>
      </c>
      <c r="C1014" s="153"/>
      <c r="D1014" s="49"/>
      <c r="E1014" s="50"/>
      <c r="F1014" s="51"/>
      <c r="G1014" s="59"/>
      <c r="H1014" s="51"/>
      <c r="I1014" s="59"/>
      <c r="J1014" s="60" t="str">
        <f>IF(ISBLANK(H1014),"",IFERROR(VLOOKUP(B1014,'Np PL4 Stock'!$A:$D,4,FALSE),""))</f>
        <v/>
      </c>
      <c r="K1014" s="61" t="str">
        <f>IF(ISBLANK(H1014),"",SUMIF('Np PL4 Stock'!$A:$A,B1014,'Np PL4 Stock'!$N:$N))</f>
        <v/>
      </c>
      <c r="L1014" s="62" t="str">
        <f>IF(ISBLANK(H1014),"",VLOOKUP(LEFT(B1014,5),Unit!A:B,2,FALSE))</f>
        <v/>
      </c>
      <c r="M1014" s="63" t="str">
        <f>IF(ISBLANK(H1014),"",IFERROR(VLOOKUP(B1014,'Np PL4 Stock'!$A:$T,20,FALSE),""))</f>
        <v/>
      </c>
      <c r="N1014" s="63" t="str">
        <f>IF(ISBLANK(H1014),"",IFERROR(VLOOKUP(B1014,'Np PL4 Stock'!$A:$U,21,FALSE),""))</f>
        <v/>
      </c>
      <c r="O1014" s="62" t="str">
        <f t="shared" si="163"/>
        <v/>
      </c>
      <c r="P1014" s="62" t="str">
        <f t="shared" si="161"/>
        <v/>
      </c>
      <c r="Q1014" s="67" t="str">
        <f t="shared" si="164"/>
        <v/>
      </c>
      <c r="R1014" s="67" t="str">
        <f t="shared" si="162"/>
        <v/>
      </c>
      <c r="S1014" s="59"/>
      <c r="T1014" s="147"/>
      <c r="U1014" s="147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73"/>
      <c r="AG1014" s="73"/>
      <c r="AH1014" s="73"/>
      <c r="AI1014" s="73"/>
      <c r="AJ1014" s="73"/>
      <c r="AK1014" s="73"/>
      <c r="AL1014" s="77" t="str">
        <f>IF(ISBLANK(S1014),"",IF(AJ1014="Fail","Fail",IF(E1014="PL4",IF(AND(T1014&gt;STD_01122025!$D$3,U1014&lt;STD_01122025!$D$4,OR(AF1014="ND",AF1014&lt;STD_01122025!$D$7),AH1014="ND"),"Pass","Fail"),IF(E1014="PL12",IF(AND(S1014&lt;STD_01122025!$F$2,T1014&gt;STD_01122025!$F$3,U1014&lt;STD_01122025!$F$4,V1014&gt;STD_01122025!$F$5,X1014&gt;STD_01122025!$F$6,OR(AF1014="ND",AF1014&lt;STD_01122025!$F$7),AH1014="ND"),"Pass","Fail"),IF(E1014="SuperPL",IF(AND(T1014&gt;STD_01122025!$H$3,U1014&lt;STD_01122025!$H$4,V1014&gt;STD_01122025!$H$5,X1014&gt;STD_01122025!$H$6,OR(AF1014="ND",AF1014&lt;STD_01122025!$H$7),AH1014="ND"),"Pass","Fail"),IF(E1014="Flight",IF(AND(T1014&gt;STD_01122025!$J$3,U1014&lt;STD_01122025!$J$4,X1014&gt;STD_01122025!$J$6,OR(AF1014="ND",AF1014&lt;STD_01122025!$J$7),AH1014="ND"),"Pass","Fail"),""))))))</f>
        <v/>
      </c>
      <c r="AM1014" s="62" t="str">
        <f>IF(ISBLANK(B1014),"",IFERROR(IF(VLOOKUP(B1014,'Np PL4 Stock'!$A:$J,10,FALSE)="Np4",D1014-VLOOKUP(B1014,'Np PL4 Stock'!$A:$E,5,FALSE),D1014-VLOOKUP(B1014,'Np PL4 Stock'!$A:$E,5,FALSE)-1),""))</f>
        <v/>
      </c>
      <c r="AN1014" s="147"/>
      <c r="AO1014" s="147"/>
      <c r="AP1014" s="59"/>
      <c r="AQ1014" s="59"/>
      <c r="AR1014" s="59"/>
      <c r="AS1014" s="59"/>
      <c r="AT1014" s="73"/>
      <c r="AU1014" s="73"/>
      <c r="AV1014" s="73"/>
      <c r="AW1014" s="73"/>
      <c r="AX1014" s="84"/>
      <c r="AY1014" s="59"/>
      <c r="AZ1014" s="59"/>
      <c r="BA1014" s="59"/>
      <c r="BB1014" s="59"/>
      <c r="BC1014" s="59"/>
      <c r="BD1014" s="59"/>
      <c r="BE1014" s="84"/>
      <c r="BF1014" s="84"/>
      <c r="BG1014" s="84"/>
      <c r="BH1014" s="84"/>
      <c r="BI1014" s="85"/>
      <c r="BJ1014" s="86"/>
      <c r="BK1014" s="86"/>
      <c r="BL1014" s="86"/>
      <c r="BM1014" s="86"/>
      <c r="BN1014" s="86"/>
      <c r="BO1014" s="59"/>
      <c r="BP1014" s="69"/>
      <c r="BQ1014" s="92">
        <v>0</v>
      </c>
      <c r="BR1014" s="93">
        <v>0</v>
      </c>
      <c r="BS1014" s="94" t="str">
        <f t="shared" si="165"/>
        <v/>
      </c>
      <c r="BT1014" s="95">
        <v>0</v>
      </c>
      <c r="BU1014" s="101" t="str">
        <f t="shared" si="166"/>
        <v/>
      </c>
      <c r="BV1014" s="102" t="str">
        <f t="shared" si="170"/>
        <v>-</v>
      </c>
      <c r="BW1014" s="103"/>
      <c r="BX1014" s="104" t="str">
        <f t="shared" si="167"/>
        <v>-</v>
      </c>
      <c r="BY1014" s="105"/>
      <c r="BZ1014" s="103"/>
      <c r="CA1014" s="106"/>
      <c r="CB1014" s="107"/>
      <c r="CC1014" s="112"/>
      <c r="CD1014" s="106"/>
      <c r="CE1014" s="103"/>
      <c r="CF1014" s="113"/>
      <c r="CG1014" s="114"/>
    </row>
    <row r="1015" spans="1:85">
      <c r="A1015" s="53" t="str">
        <f t="shared" si="168"/>
        <v>--</v>
      </c>
      <c r="B1015" s="47" t="str">
        <f t="shared" si="169"/>
        <v>-</v>
      </c>
      <c r="C1015" s="153"/>
      <c r="D1015" s="49"/>
      <c r="E1015" s="50"/>
      <c r="F1015" s="51"/>
      <c r="G1015" s="59"/>
      <c r="H1015" s="51"/>
      <c r="I1015" s="59"/>
      <c r="J1015" s="60" t="str">
        <f>IF(ISBLANK(H1015),"",IFERROR(VLOOKUP(B1015,'Np PL4 Stock'!$A:$D,4,FALSE),""))</f>
        <v/>
      </c>
      <c r="K1015" s="61" t="str">
        <f>IF(ISBLANK(H1015),"",SUMIF('Np PL4 Stock'!$A:$A,B1015,'Np PL4 Stock'!$N:$N))</f>
        <v/>
      </c>
      <c r="L1015" s="62" t="str">
        <f>IF(ISBLANK(H1015),"",VLOOKUP(LEFT(B1015,5),Unit!A:B,2,FALSE))</f>
        <v/>
      </c>
      <c r="M1015" s="63" t="str">
        <f>IF(ISBLANK(H1015),"",IFERROR(VLOOKUP(B1015,'Np PL4 Stock'!$A:$T,20,FALSE),""))</f>
        <v/>
      </c>
      <c r="N1015" s="63" t="str">
        <f>IF(ISBLANK(H1015),"",IFERROR(VLOOKUP(B1015,'Np PL4 Stock'!$A:$U,21,FALSE),""))</f>
        <v/>
      </c>
      <c r="O1015" s="62" t="str">
        <f t="shared" si="163"/>
        <v/>
      </c>
      <c r="P1015" s="62" t="str">
        <f t="shared" si="161"/>
        <v/>
      </c>
      <c r="Q1015" s="67" t="str">
        <f t="shared" si="164"/>
        <v/>
      </c>
      <c r="R1015" s="67" t="str">
        <f t="shared" si="162"/>
        <v/>
      </c>
      <c r="S1015" s="59"/>
      <c r="T1015" s="147"/>
      <c r="U1015" s="147"/>
      <c r="V1015" s="59"/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73"/>
      <c r="AG1015" s="73"/>
      <c r="AH1015" s="73"/>
      <c r="AI1015" s="73"/>
      <c r="AJ1015" s="73"/>
      <c r="AK1015" s="73"/>
      <c r="AL1015" s="77" t="str">
        <f>IF(ISBLANK(S1015),"",IF(AJ1015="Fail","Fail",IF(E1015="PL4",IF(AND(T1015&gt;STD_01122025!$D$3,U1015&lt;STD_01122025!$D$4,OR(AF1015="ND",AF1015&lt;STD_01122025!$D$7),AH1015="ND"),"Pass","Fail"),IF(E1015="PL12",IF(AND(S1015&lt;STD_01122025!$F$2,T1015&gt;STD_01122025!$F$3,U1015&lt;STD_01122025!$F$4,V1015&gt;STD_01122025!$F$5,X1015&gt;STD_01122025!$F$6,OR(AF1015="ND",AF1015&lt;STD_01122025!$F$7),AH1015="ND"),"Pass","Fail"),IF(E1015="SuperPL",IF(AND(T1015&gt;STD_01122025!$H$3,U1015&lt;STD_01122025!$H$4,V1015&gt;STD_01122025!$H$5,X1015&gt;STD_01122025!$H$6,OR(AF1015="ND",AF1015&lt;STD_01122025!$H$7),AH1015="ND"),"Pass","Fail"),IF(E1015="Flight",IF(AND(T1015&gt;STD_01122025!$J$3,U1015&lt;STD_01122025!$J$4,X1015&gt;STD_01122025!$J$6,OR(AF1015="ND",AF1015&lt;STD_01122025!$J$7),AH1015="ND"),"Pass","Fail"),""))))))</f>
        <v/>
      </c>
      <c r="AM1015" s="62" t="str">
        <f>IF(ISBLANK(B1015),"",IFERROR(IF(VLOOKUP(B1015,'Np PL4 Stock'!$A:$J,10,FALSE)="Np4",D1015-VLOOKUP(B1015,'Np PL4 Stock'!$A:$E,5,FALSE),D1015-VLOOKUP(B1015,'Np PL4 Stock'!$A:$E,5,FALSE)-1),""))</f>
        <v/>
      </c>
      <c r="AN1015" s="147"/>
      <c r="AO1015" s="147"/>
      <c r="AP1015" s="59"/>
      <c r="AQ1015" s="59"/>
      <c r="AR1015" s="59"/>
      <c r="AS1015" s="59"/>
      <c r="AT1015" s="73"/>
      <c r="AU1015" s="73"/>
      <c r="AV1015" s="73"/>
      <c r="AW1015" s="73"/>
      <c r="AX1015" s="84"/>
      <c r="AY1015" s="59"/>
      <c r="AZ1015" s="59"/>
      <c r="BA1015" s="59"/>
      <c r="BB1015" s="59"/>
      <c r="BC1015" s="59"/>
      <c r="BD1015" s="59"/>
      <c r="BE1015" s="84"/>
      <c r="BF1015" s="84"/>
      <c r="BG1015" s="84"/>
      <c r="BH1015" s="84"/>
      <c r="BI1015" s="85"/>
      <c r="BJ1015" s="86"/>
      <c r="BK1015" s="86"/>
      <c r="BL1015" s="86"/>
      <c r="BM1015" s="86"/>
      <c r="BN1015" s="86"/>
      <c r="BO1015" s="59"/>
      <c r="BP1015" s="69"/>
      <c r="BQ1015" s="92">
        <v>0</v>
      </c>
      <c r="BR1015" s="93">
        <v>0</v>
      </c>
      <c r="BS1015" s="94" t="str">
        <f t="shared" si="165"/>
        <v/>
      </c>
      <c r="BT1015" s="95">
        <v>0</v>
      </c>
      <c r="BU1015" s="101" t="str">
        <f t="shared" si="166"/>
        <v/>
      </c>
      <c r="BV1015" s="102" t="str">
        <f t="shared" si="170"/>
        <v>-</v>
      </c>
      <c r="BW1015" s="103"/>
      <c r="BX1015" s="104" t="str">
        <f t="shared" si="167"/>
        <v>-</v>
      </c>
      <c r="BY1015" s="105"/>
      <c r="BZ1015" s="103"/>
      <c r="CA1015" s="106"/>
      <c r="CB1015" s="107"/>
      <c r="CC1015" s="112"/>
      <c r="CD1015" s="106"/>
      <c r="CE1015" s="103"/>
      <c r="CF1015" s="113"/>
      <c r="CG1015" s="114"/>
    </row>
    <row r="1016" spans="1:85">
      <c r="A1016" s="53" t="str">
        <f t="shared" si="168"/>
        <v>--</v>
      </c>
      <c r="B1016" s="47" t="str">
        <f t="shared" si="169"/>
        <v>-</v>
      </c>
      <c r="C1016" s="153"/>
      <c r="D1016" s="49"/>
      <c r="E1016" s="50"/>
      <c r="F1016" s="51"/>
      <c r="G1016" s="59"/>
      <c r="H1016" s="51"/>
      <c r="I1016" s="59"/>
      <c r="J1016" s="60" t="str">
        <f>IF(ISBLANK(H1016),"",IFERROR(VLOOKUP(B1016,'Np PL4 Stock'!$A:$D,4,FALSE),""))</f>
        <v/>
      </c>
      <c r="K1016" s="61" t="str">
        <f>IF(ISBLANK(H1016),"",SUMIF('Np PL4 Stock'!$A:$A,B1016,'Np PL4 Stock'!$N:$N))</f>
        <v/>
      </c>
      <c r="L1016" s="62" t="str">
        <f>IF(ISBLANK(H1016),"",VLOOKUP(LEFT(B1016,5),Unit!A:B,2,FALSE))</f>
        <v/>
      </c>
      <c r="M1016" s="63" t="str">
        <f>IF(ISBLANK(H1016),"",IFERROR(VLOOKUP(B1016,'Np PL4 Stock'!$A:$T,20,FALSE),""))</f>
        <v/>
      </c>
      <c r="N1016" s="63" t="str">
        <f>IF(ISBLANK(H1016),"",IFERROR(VLOOKUP(B1016,'Np PL4 Stock'!$A:$U,21,FALSE),""))</f>
        <v/>
      </c>
      <c r="O1016" s="62" t="str">
        <f t="shared" si="163"/>
        <v/>
      </c>
      <c r="P1016" s="62" t="str">
        <f t="shared" si="161"/>
        <v/>
      </c>
      <c r="Q1016" s="67" t="str">
        <f t="shared" si="164"/>
        <v/>
      </c>
      <c r="R1016" s="67" t="str">
        <f t="shared" si="162"/>
        <v/>
      </c>
      <c r="S1016" s="59"/>
      <c r="T1016" s="147"/>
      <c r="U1016" s="147"/>
      <c r="V1016" s="59"/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73"/>
      <c r="AG1016" s="73"/>
      <c r="AH1016" s="73"/>
      <c r="AI1016" s="73"/>
      <c r="AJ1016" s="73"/>
      <c r="AK1016" s="73"/>
      <c r="AL1016" s="77" t="str">
        <f>IF(ISBLANK(S1016),"",IF(AJ1016="Fail","Fail",IF(E1016="PL4",IF(AND(T1016&gt;STD_01122025!$D$3,U1016&lt;STD_01122025!$D$4,OR(AF1016="ND",AF1016&lt;STD_01122025!$D$7),AH1016="ND"),"Pass","Fail"),IF(E1016="PL12",IF(AND(S1016&lt;STD_01122025!$F$2,T1016&gt;STD_01122025!$F$3,U1016&lt;STD_01122025!$F$4,V1016&gt;STD_01122025!$F$5,X1016&gt;STD_01122025!$F$6,OR(AF1016="ND",AF1016&lt;STD_01122025!$F$7),AH1016="ND"),"Pass","Fail"),IF(E1016="SuperPL",IF(AND(T1016&gt;STD_01122025!$H$3,U1016&lt;STD_01122025!$H$4,V1016&gt;STD_01122025!$H$5,X1016&gt;STD_01122025!$H$6,OR(AF1016="ND",AF1016&lt;STD_01122025!$H$7),AH1016="ND"),"Pass","Fail"),IF(E1016="Flight",IF(AND(T1016&gt;STD_01122025!$J$3,U1016&lt;STD_01122025!$J$4,X1016&gt;STD_01122025!$J$6,OR(AF1016="ND",AF1016&lt;STD_01122025!$J$7),AH1016="ND"),"Pass","Fail"),""))))))</f>
        <v/>
      </c>
      <c r="AM1016" s="62" t="str">
        <f>IF(ISBLANK(B1016),"",IFERROR(IF(VLOOKUP(B1016,'Np PL4 Stock'!$A:$J,10,FALSE)="Np4",D1016-VLOOKUP(B1016,'Np PL4 Stock'!$A:$E,5,FALSE),D1016-VLOOKUP(B1016,'Np PL4 Stock'!$A:$E,5,FALSE)-1),""))</f>
        <v/>
      </c>
      <c r="AN1016" s="147"/>
      <c r="AO1016" s="147"/>
      <c r="AP1016" s="59"/>
      <c r="AQ1016" s="59"/>
      <c r="AR1016" s="59"/>
      <c r="AS1016" s="59"/>
      <c r="AT1016" s="73"/>
      <c r="AU1016" s="73"/>
      <c r="AV1016" s="73"/>
      <c r="AW1016" s="73"/>
      <c r="AX1016" s="84"/>
      <c r="AY1016" s="59"/>
      <c r="AZ1016" s="59"/>
      <c r="BA1016" s="59"/>
      <c r="BB1016" s="59"/>
      <c r="BC1016" s="59"/>
      <c r="BD1016" s="59"/>
      <c r="BE1016" s="84"/>
      <c r="BF1016" s="84"/>
      <c r="BG1016" s="84"/>
      <c r="BH1016" s="84"/>
      <c r="BI1016" s="85"/>
      <c r="BJ1016" s="86"/>
      <c r="BK1016" s="86"/>
      <c r="BL1016" s="86"/>
      <c r="BM1016" s="86"/>
      <c r="BN1016" s="86"/>
      <c r="BO1016" s="59"/>
      <c r="BP1016" s="69"/>
      <c r="BQ1016" s="92">
        <v>0</v>
      </c>
      <c r="BR1016" s="92">
        <v>0</v>
      </c>
      <c r="BS1016" s="94" t="str">
        <f t="shared" si="165"/>
        <v/>
      </c>
      <c r="BT1016" s="95">
        <v>0</v>
      </c>
      <c r="BU1016" s="101" t="str">
        <f t="shared" si="166"/>
        <v/>
      </c>
      <c r="BV1016" s="102" t="str">
        <f t="shared" si="170"/>
        <v>-</v>
      </c>
      <c r="BW1016" s="103"/>
      <c r="BX1016" s="104" t="str">
        <f t="shared" si="167"/>
        <v>-</v>
      </c>
      <c r="BY1016" s="105"/>
      <c r="BZ1016" s="103"/>
      <c r="CA1016" s="106"/>
      <c r="CB1016" s="107"/>
      <c r="CC1016" s="112"/>
      <c r="CD1016" s="106"/>
      <c r="CE1016" s="103"/>
      <c r="CF1016" s="113"/>
      <c r="CG1016" s="114"/>
    </row>
    <row r="1017" spans="1:85">
      <c r="A1017" s="53" t="str">
        <f t="shared" si="168"/>
        <v>--</v>
      </c>
      <c r="B1017" s="47" t="str">
        <f t="shared" si="169"/>
        <v>-</v>
      </c>
      <c r="C1017" s="153"/>
      <c r="D1017" s="49"/>
      <c r="E1017" s="50"/>
      <c r="F1017" s="51"/>
      <c r="G1017" s="59"/>
      <c r="H1017" s="51"/>
      <c r="I1017" s="59"/>
      <c r="J1017" s="60" t="str">
        <f>IF(ISBLANK(H1017),"",IFERROR(VLOOKUP(B1017,'Np PL4 Stock'!$A:$D,4,FALSE),""))</f>
        <v/>
      </c>
      <c r="K1017" s="61" t="str">
        <f>IF(ISBLANK(H1017),"",SUMIF('Np PL4 Stock'!$A:$A,B1017,'Np PL4 Stock'!$N:$N))</f>
        <v/>
      </c>
      <c r="L1017" s="62" t="str">
        <f>IF(ISBLANK(H1017),"",VLOOKUP(LEFT(B1017,5),Unit!A:B,2,FALSE))</f>
        <v/>
      </c>
      <c r="M1017" s="63" t="str">
        <f>IF(ISBLANK(H1017),"",IFERROR(VLOOKUP(B1017,'Np PL4 Stock'!$A:$T,20,FALSE),""))</f>
        <v/>
      </c>
      <c r="N1017" s="63" t="str">
        <f>IF(ISBLANK(H1017),"",IFERROR(VLOOKUP(B1017,'Np PL4 Stock'!$A:$U,21,FALSE),""))</f>
        <v/>
      </c>
      <c r="O1017" s="62" t="str">
        <f t="shared" si="163"/>
        <v/>
      </c>
      <c r="P1017" s="62" t="str">
        <f t="shared" si="161"/>
        <v/>
      </c>
      <c r="Q1017" s="67" t="str">
        <f t="shared" si="164"/>
        <v/>
      </c>
      <c r="R1017" s="67" t="str">
        <f t="shared" si="162"/>
        <v/>
      </c>
      <c r="S1017" s="59"/>
      <c r="T1017" s="147"/>
      <c r="U1017" s="147"/>
      <c r="V1017" s="59"/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73"/>
      <c r="AG1017" s="73"/>
      <c r="AH1017" s="73"/>
      <c r="AI1017" s="73"/>
      <c r="AJ1017" s="73"/>
      <c r="AK1017" s="73"/>
      <c r="AL1017" s="77" t="str">
        <f>IF(ISBLANK(S1017),"",IF(AJ1017="Fail","Fail",IF(E1017="PL4",IF(AND(T1017&gt;STD_01122025!$D$3,U1017&lt;STD_01122025!$D$4,OR(AF1017="ND",AF1017&lt;STD_01122025!$D$7),AH1017="ND"),"Pass","Fail"),IF(E1017="PL12",IF(AND(S1017&lt;STD_01122025!$F$2,T1017&gt;STD_01122025!$F$3,U1017&lt;STD_01122025!$F$4,V1017&gt;STD_01122025!$F$5,X1017&gt;STD_01122025!$F$6,OR(AF1017="ND",AF1017&lt;STD_01122025!$F$7),AH1017="ND"),"Pass","Fail"),IF(E1017="SuperPL",IF(AND(T1017&gt;STD_01122025!$H$3,U1017&lt;STD_01122025!$H$4,V1017&gt;STD_01122025!$H$5,X1017&gt;STD_01122025!$H$6,OR(AF1017="ND",AF1017&lt;STD_01122025!$H$7),AH1017="ND"),"Pass","Fail"),IF(E1017="Flight",IF(AND(T1017&gt;STD_01122025!$J$3,U1017&lt;STD_01122025!$J$4,X1017&gt;STD_01122025!$J$6,OR(AF1017="ND",AF1017&lt;STD_01122025!$J$7),AH1017="ND"),"Pass","Fail"),""))))))</f>
        <v/>
      </c>
      <c r="AM1017" s="62" t="str">
        <f>IF(ISBLANK(B1017),"",IFERROR(IF(VLOOKUP(B1017,'Np PL4 Stock'!$A:$J,10,FALSE)="Np4",D1017-VLOOKUP(B1017,'Np PL4 Stock'!$A:$E,5,FALSE),D1017-VLOOKUP(B1017,'Np PL4 Stock'!$A:$E,5,FALSE)-1),""))</f>
        <v/>
      </c>
      <c r="AN1017" s="147"/>
      <c r="AO1017" s="147"/>
      <c r="AP1017" s="59"/>
      <c r="AQ1017" s="59"/>
      <c r="AR1017" s="59"/>
      <c r="AS1017" s="59"/>
      <c r="AT1017" s="73"/>
      <c r="AU1017" s="73"/>
      <c r="AV1017" s="73"/>
      <c r="AW1017" s="73"/>
      <c r="AX1017" s="84"/>
      <c r="AY1017" s="59"/>
      <c r="AZ1017" s="59"/>
      <c r="BA1017" s="59"/>
      <c r="BB1017" s="59"/>
      <c r="BC1017" s="59"/>
      <c r="BD1017" s="59"/>
      <c r="BE1017" s="84"/>
      <c r="BF1017" s="84"/>
      <c r="BG1017" s="84"/>
      <c r="BH1017" s="84"/>
      <c r="BI1017" s="85"/>
      <c r="BJ1017" s="86"/>
      <c r="BK1017" s="86"/>
      <c r="BL1017" s="86"/>
      <c r="BM1017" s="86"/>
      <c r="BN1017" s="86"/>
      <c r="BO1017" s="59"/>
      <c r="BP1017" s="69"/>
      <c r="BQ1017" s="92">
        <v>0</v>
      </c>
      <c r="BR1017" s="92">
        <v>0</v>
      </c>
      <c r="BS1017" s="94" t="str">
        <f t="shared" si="165"/>
        <v/>
      </c>
      <c r="BT1017" s="95">
        <v>0</v>
      </c>
      <c r="BU1017" s="101" t="str">
        <f t="shared" si="166"/>
        <v/>
      </c>
      <c r="BV1017" s="102" t="str">
        <f t="shared" si="170"/>
        <v>-</v>
      </c>
      <c r="BW1017" s="103"/>
      <c r="BX1017" s="104" t="str">
        <f t="shared" si="167"/>
        <v>-</v>
      </c>
      <c r="BY1017" s="105"/>
      <c r="BZ1017" s="103"/>
      <c r="CA1017" s="106"/>
      <c r="CB1017" s="107"/>
      <c r="CC1017" s="112"/>
      <c r="CD1017" s="106"/>
      <c r="CE1017" s="103"/>
      <c r="CF1017" s="113"/>
      <c r="CG1017" s="114"/>
    </row>
    <row r="1018" spans="1:85">
      <c r="A1018" s="53" t="str">
        <f t="shared" si="168"/>
        <v>--</v>
      </c>
      <c r="B1018" s="47" t="str">
        <f t="shared" si="169"/>
        <v>-</v>
      </c>
      <c r="C1018" s="153"/>
      <c r="D1018" s="49"/>
      <c r="E1018" s="50"/>
      <c r="F1018" s="51"/>
      <c r="G1018" s="59"/>
      <c r="H1018" s="51"/>
      <c r="I1018" s="59"/>
      <c r="J1018" s="60" t="str">
        <f>IF(ISBLANK(H1018),"",IFERROR(VLOOKUP(B1018,'Np PL4 Stock'!$A:$D,4,FALSE),""))</f>
        <v/>
      </c>
      <c r="K1018" s="61" t="str">
        <f>IF(ISBLANK(H1018),"",SUMIF('Np PL4 Stock'!$A:$A,B1018,'Np PL4 Stock'!$N:$N))</f>
        <v/>
      </c>
      <c r="L1018" s="62" t="str">
        <f>IF(ISBLANK(H1018),"",VLOOKUP(LEFT(B1018,5),Unit!A:B,2,FALSE))</f>
        <v/>
      </c>
      <c r="M1018" s="63" t="str">
        <f>IF(ISBLANK(H1018),"",IFERROR(VLOOKUP(B1018,'Np PL4 Stock'!$A:$T,20,FALSE),""))</f>
        <v/>
      </c>
      <c r="N1018" s="63" t="str">
        <f>IF(ISBLANK(H1018),"",IFERROR(VLOOKUP(B1018,'Np PL4 Stock'!$A:$U,21,FALSE),""))</f>
        <v/>
      </c>
      <c r="O1018" s="62" t="str">
        <f t="shared" si="163"/>
        <v/>
      </c>
      <c r="P1018" s="62" t="str">
        <f t="shared" si="161"/>
        <v/>
      </c>
      <c r="Q1018" s="67" t="str">
        <f t="shared" si="164"/>
        <v/>
      </c>
      <c r="R1018" s="67" t="str">
        <f t="shared" si="162"/>
        <v/>
      </c>
      <c r="S1018" s="59"/>
      <c r="T1018" s="147"/>
      <c r="U1018" s="147"/>
      <c r="V1018" s="59"/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73"/>
      <c r="AG1018" s="73"/>
      <c r="AH1018" s="73"/>
      <c r="AI1018" s="73"/>
      <c r="AJ1018" s="73"/>
      <c r="AK1018" s="73"/>
      <c r="AL1018" s="77" t="str">
        <f>IF(ISBLANK(S1018),"",IF(AJ1018="Fail","Fail",IF(E1018="PL4",IF(AND(T1018&gt;STD_01122025!$D$3,U1018&lt;STD_01122025!$D$4,OR(AF1018="ND",AF1018&lt;STD_01122025!$D$7),AH1018="ND"),"Pass","Fail"),IF(E1018="PL12",IF(AND(S1018&lt;STD_01122025!$F$2,T1018&gt;STD_01122025!$F$3,U1018&lt;STD_01122025!$F$4,V1018&gt;STD_01122025!$F$5,X1018&gt;STD_01122025!$F$6,OR(AF1018="ND",AF1018&lt;STD_01122025!$F$7),AH1018="ND"),"Pass","Fail"),IF(E1018="SuperPL",IF(AND(T1018&gt;STD_01122025!$H$3,U1018&lt;STD_01122025!$H$4,V1018&gt;STD_01122025!$H$5,X1018&gt;STD_01122025!$H$6,OR(AF1018="ND",AF1018&lt;STD_01122025!$H$7),AH1018="ND"),"Pass","Fail"),IF(E1018="Flight",IF(AND(T1018&gt;STD_01122025!$J$3,U1018&lt;STD_01122025!$J$4,X1018&gt;STD_01122025!$J$6,OR(AF1018="ND",AF1018&lt;STD_01122025!$J$7),AH1018="ND"),"Pass","Fail"),""))))))</f>
        <v/>
      </c>
      <c r="AM1018" s="62" t="str">
        <f>IF(ISBLANK(B1018),"",IFERROR(IF(VLOOKUP(B1018,'Np PL4 Stock'!$A:$J,10,FALSE)="Np4",D1018-VLOOKUP(B1018,'Np PL4 Stock'!$A:$E,5,FALSE),D1018-VLOOKUP(B1018,'Np PL4 Stock'!$A:$E,5,FALSE)-1),""))</f>
        <v/>
      </c>
      <c r="AN1018" s="147"/>
      <c r="AO1018" s="147"/>
      <c r="AP1018" s="59"/>
      <c r="AQ1018" s="59"/>
      <c r="AR1018" s="59"/>
      <c r="AS1018" s="59"/>
      <c r="AT1018" s="73"/>
      <c r="AU1018" s="73"/>
      <c r="AV1018" s="73"/>
      <c r="AW1018" s="73"/>
      <c r="AX1018" s="84"/>
      <c r="AY1018" s="59"/>
      <c r="AZ1018" s="59"/>
      <c r="BA1018" s="59"/>
      <c r="BB1018" s="59"/>
      <c r="BC1018" s="59"/>
      <c r="BD1018" s="59"/>
      <c r="BE1018" s="84"/>
      <c r="BF1018" s="84"/>
      <c r="BG1018" s="84"/>
      <c r="BH1018" s="84"/>
      <c r="BI1018" s="85"/>
      <c r="BJ1018" s="86"/>
      <c r="BK1018" s="86"/>
      <c r="BL1018" s="86"/>
      <c r="BM1018" s="86"/>
      <c r="BN1018" s="86"/>
      <c r="BO1018" s="59"/>
      <c r="BP1018" s="69"/>
      <c r="BQ1018" s="92">
        <v>0</v>
      </c>
      <c r="BR1018" s="92">
        <v>0</v>
      </c>
      <c r="BS1018" s="94" t="str">
        <f t="shared" si="165"/>
        <v/>
      </c>
      <c r="BT1018" s="95">
        <v>0</v>
      </c>
      <c r="BU1018" s="101" t="str">
        <f t="shared" si="166"/>
        <v/>
      </c>
      <c r="BV1018" s="102" t="str">
        <f t="shared" si="170"/>
        <v>-</v>
      </c>
      <c r="BW1018" s="103"/>
      <c r="BX1018" s="104" t="str">
        <f t="shared" si="167"/>
        <v>-</v>
      </c>
      <c r="BY1018" s="105"/>
      <c r="BZ1018" s="103"/>
      <c r="CA1018" s="106"/>
      <c r="CB1018" s="107"/>
      <c r="CC1018" s="112"/>
      <c r="CD1018" s="106"/>
      <c r="CE1018" s="103"/>
      <c r="CF1018" s="113"/>
      <c r="CG1018" s="114"/>
    </row>
    <row r="1019" spans="1:85">
      <c r="A1019" s="53" t="str">
        <f t="shared" si="168"/>
        <v>--</v>
      </c>
      <c r="B1019" s="47" t="str">
        <f t="shared" si="169"/>
        <v>-</v>
      </c>
      <c r="C1019" s="153"/>
      <c r="D1019" s="49"/>
      <c r="E1019" s="50"/>
      <c r="F1019" s="51"/>
      <c r="G1019" s="59"/>
      <c r="H1019" s="51"/>
      <c r="I1019" s="59"/>
      <c r="J1019" s="60" t="str">
        <f>IF(ISBLANK(H1019),"",IFERROR(VLOOKUP(B1019,'Np PL4 Stock'!$A:$D,4,FALSE),""))</f>
        <v/>
      </c>
      <c r="K1019" s="61" t="str">
        <f>IF(ISBLANK(H1019),"",SUMIF('Np PL4 Stock'!$A:$A,B1019,'Np PL4 Stock'!$N:$N))</f>
        <v/>
      </c>
      <c r="L1019" s="62" t="str">
        <f>IF(ISBLANK(H1019),"",VLOOKUP(LEFT(B1019,5),Unit!A:B,2,FALSE))</f>
        <v/>
      </c>
      <c r="M1019" s="63" t="str">
        <f>IF(ISBLANK(H1019),"",IFERROR(VLOOKUP(B1019,'Np PL4 Stock'!$A:$T,20,FALSE),""))</f>
        <v/>
      </c>
      <c r="N1019" s="63" t="str">
        <f>IF(ISBLANK(H1019),"",IFERROR(VLOOKUP(B1019,'Np PL4 Stock'!$A:$U,21,FALSE),""))</f>
        <v/>
      </c>
      <c r="O1019" s="62" t="str">
        <f t="shared" si="163"/>
        <v/>
      </c>
      <c r="P1019" s="62" t="str">
        <f t="shared" si="161"/>
        <v/>
      </c>
      <c r="Q1019" s="67" t="str">
        <f t="shared" si="164"/>
        <v/>
      </c>
      <c r="R1019" s="67" t="str">
        <f t="shared" si="162"/>
        <v/>
      </c>
      <c r="S1019" s="59"/>
      <c r="T1019" s="147"/>
      <c r="U1019" s="147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73"/>
      <c r="AG1019" s="73"/>
      <c r="AH1019" s="73"/>
      <c r="AI1019" s="73"/>
      <c r="AJ1019" s="73"/>
      <c r="AK1019" s="73"/>
      <c r="AL1019" s="77" t="str">
        <f>IF(ISBLANK(S1019),"",IF(AJ1019="Fail","Fail",IF(E1019="PL4",IF(AND(T1019&gt;STD_01122025!$D$3,U1019&lt;STD_01122025!$D$4,OR(AF1019="ND",AF1019&lt;STD_01122025!$D$7),AH1019="ND"),"Pass","Fail"),IF(E1019="PL12",IF(AND(S1019&lt;STD_01122025!$F$2,T1019&gt;STD_01122025!$F$3,U1019&lt;STD_01122025!$F$4,V1019&gt;STD_01122025!$F$5,X1019&gt;STD_01122025!$F$6,OR(AF1019="ND",AF1019&lt;STD_01122025!$F$7),AH1019="ND"),"Pass","Fail"),IF(E1019="SuperPL",IF(AND(T1019&gt;STD_01122025!$H$3,U1019&lt;STD_01122025!$H$4,V1019&gt;STD_01122025!$H$5,X1019&gt;STD_01122025!$H$6,OR(AF1019="ND",AF1019&lt;STD_01122025!$H$7),AH1019="ND"),"Pass","Fail"),IF(E1019="Flight",IF(AND(T1019&gt;STD_01122025!$J$3,U1019&lt;STD_01122025!$J$4,X1019&gt;STD_01122025!$J$6,OR(AF1019="ND",AF1019&lt;STD_01122025!$J$7),AH1019="ND"),"Pass","Fail"),""))))))</f>
        <v/>
      </c>
      <c r="AM1019" s="62" t="str">
        <f>IF(ISBLANK(B1019),"",IFERROR(IF(VLOOKUP(B1019,'Np PL4 Stock'!$A:$J,10,FALSE)="Np4",D1019-VLOOKUP(B1019,'Np PL4 Stock'!$A:$E,5,FALSE),D1019-VLOOKUP(B1019,'Np PL4 Stock'!$A:$E,5,FALSE)-1),""))</f>
        <v/>
      </c>
      <c r="AN1019" s="147"/>
      <c r="AO1019" s="147"/>
      <c r="AP1019" s="59"/>
      <c r="AQ1019" s="59"/>
      <c r="AR1019" s="59"/>
      <c r="AS1019" s="59"/>
      <c r="AT1019" s="73"/>
      <c r="AU1019" s="73"/>
      <c r="AV1019" s="73"/>
      <c r="AW1019" s="73"/>
      <c r="AX1019" s="84"/>
      <c r="AY1019" s="59"/>
      <c r="AZ1019" s="59"/>
      <c r="BA1019" s="59"/>
      <c r="BB1019" s="59"/>
      <c r="BC1019" s="59"/>
      <c r="BD1019" s="59"/>
      <c r="BE1019" s="84"/>
      <c r="BF1019" s="84"/>
      <c r="BG1019" s="84"/>
      <c r="BH1019" s="84"/>
      <c r="BI1019" s="85"/>
      <c r="BJ1019" s="86"/>
      <c r="BK1019" s="86"/>
      <c r="BL1019" s="86"/>
      <c r="BM1019" s="86"/>
      <c r="BN1019" s="86"/>
      <c r="BO1019" s="59"/>
      <c r="BP1019" s="69"/>
      <c r="BQ1019" s="92">
        <v>0</v>
      </c>
      <c r="BR1019" s="92">
        <v>0</v>
      </c>
      <c r="BS1019" s="94" t="str">
        <f t="shared" si="165"/>
        <v/>
      </c>
      <c r="BT1019" s="95">
        <v>0</v>
      </c>
      <c r="BU1019" s="101" t="str">
        <f t="shared" si="166"/>
        <v/>
      </c>
      <c r="BV1019" s="102" t="str">
        <f t="shared" si="170"/>
        <v>-</v>
      </c>
      <c r="BW1019" s="103"/>
      <c r="BX1019" s="104" t="str">
        <f t="shared" si="167"/>
        <v>-</v>
      </c>
      <c r="BY1019" s="105"/>
      <c r="BZ1019" s="103"/>
      <c r="CA1019" s="106"/>
      <c r="CB1019" s="107"/>
      <c r="CC1019" s="112"/>
      <c r="CD1019" s="106"/>
      <c r="CE1019" s="103"/>
      <c r="CF1019" s="113"/>
      <c r="CG1019" s="114"/>
    </row>
    <row r="1020" spans="1:85">
      <c r="A1020" s="53" t="str">
        <f t="shared" si="168"/>
        <v>--</v>
      </c>
      <c r="B1020" s="47" t="str">
        <f t="shared" si="169"/>
        <v>-</v>
      </c>
      <c r="C1020" s="153"/>
      <c r="D1020" s="49"/>
      <c r="E1020" s="50"/>
      <c r="F1020" s="51"/>
      <c r="G1020" s="59"/>
      <c r="H1020" s="51"/>
      <c r="I1020" s="59"/>
      <c r="J1020" s="60" t="str">
        <f>IF(ISBLANK(H1020),"",IFERROR(VLOOKUP(B1020,'Np PL4 Stock'!$A:$D,4,FALSE),""))</f>
        <v/>
      </c>
      <c r="K1020" s="61" t="str">
        <f>IF(ISBLANK(H1020),"",SUMIF('Np PL4 Stock'!$A:$A,B1020,'Np PL4 Stock'!$N:$N))</f>
        <v/>
      </c>
      <c r="L1020" s="62" t="str">
        <f>IF(ISBLANK(H1020),"",VLOOKUP(LEFT(B1020,5),Unit!A:B,2,FALSE))</f>
        <v/>
      </c>
      <c r="M1020" s="63" t="str">
        <f>IF(ISBLANK(H1020),"",IFERROR(VLOOKUP(B1020,'Np PL4 Stock'!$A:$T,20,FALSE),""))</f>
        <v/>
      </c>
      <c r="N1020" s="63" t="str">
        <f>IF(ISBLANK(H1020),"",IFERROR(VLOOKUP(B1020,'Np PL4 Stock'!$A:$U,21,FALSE),""))</f>
        <v/>
      </c>
      <c r="O1020" s="62" t="str">
        <f t="shared" si="163"/>
        <v/>
      </c>
      <c r="P1020" s="62" t="str">
        <f t="shared" si="161"/>
        <v/>
      </c>
      <c r="Q1020" s="67" t="str">
        <f t="shared" si="164"/>
        <v/>
      </c>
      <c r="R1020" s="67" t="str">
        <f t="shared" si="162"/>
        <v/>
      </c>
      <c r="S1020" s="59"/>
      <c r="T1020" s="147"/>
      <c r="U1020" s="147"/>
      <c r="V1020" s="59"/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73"/>
      <c r="AG1020" s="73"/>
      <c r="AH1020" s="73"/>
      <c r="AI1020" s="73"/>
      <c r="AJ1020" s="73"/>
      <c r="AK1020" s="73"/>
      <c r="AL1020" s="77" t="str">
        <f>IF(ISBLANK(S1020),"",IF(AJ1020="Fail","Fail",IF(E1020="PL4",IF(AND(T1020&gt;STD_01122025!$D$3,U1020&lt;STD_01122025!$D$4,OR(AF1020="ND",AF1020&lt;STD_01122025!$D$7),AH1020="ND"),"Pass","Fail"),IF(E1020="PL12",IF(AND(S1020&lt;STD_01122025!$F$2,T1020&gt;STD_01122025!$F$3,U1020&lt;STD_01122025!$F$4,V1020&gt;STD_01122025!$F$5,X1020&gt;STD_01122025!$F$6,OR(AF1020="ND",AF1020&lt;STD_01122025!$F$7),AH1020="ND"),"Pass","Fail"),IF(E1020="SuperPL",IF(AND(T1020&gt;STD_01122025!$H$3,U1020&lt;STD_01122025!$H$4,V1020&gt;STD_01122025!$H$5,X1020&gt;STD_01122025!$H$6,OR(AF1020="ND",AF1020&lt;STD_01122025!$H$7),AH1020="ND"),"Pass","Fail"),IF(E1020="Flight",IF(AND(T1020&gt;STD_01122025!$J$3,U1020&lt;STD_01122025!$J$4,X1020&gt;STD_01122025!$J$6,OR(AF1020="ND",AF1020&lt;STD_01122025!$J$7),AH1020="ND"),"Pass","Fail"),""))))))</f>
        <v/>
      </c>
      <c r="AM1020" s="62" t="str">
        <f>IF(ISBLANK(B1020),"",IFERROR(IF(VLOOKUP(B1020,'Np PL4 Stock'!$A:$J,10,FALSE)="Np4",D1020-VLOOKUP(B1020,'Np PL4 Stock'!$A:$E,5,FALSE),D1020-VLOOKUP(B1020,'Np PL4 Stock'!$A:$E,5,FALSE)-1),""))</f>
        <v/>
      </c>
      <c r="AN1020" s="147"/>
      <c r="AO1020" s="147"/>
      <c r="AP1020" s="59"/>
      <c r="AQ1020" s="59"/>
      <c r="AR1020" s="59"/>
      <c r="AS1020" s="59"/>
      <c r="AT1020" s="73"/>
      <c r="AU1020" s="73"/>
      <c r="AV1020" s="73"/>
      <c r="AW1020" s="73"/>
      <c r="AX1020" s="84"/>
      <c r="AY1020" s="59"/>
      <c r="AZ1020" s="59"/>
      <c r="BA1020" s="59"/>
      <c r="BB1020" s="59"/>
      <c r="BC1020" s="59"/>
      <c r="BD1020" s="59"/>
      <c r="BE1020" s="84"/>
      <c r="BF1020" s="84"/>
      <c r="BG1020" s="84"/>
      <c r="BH1020" s="84"/>
      <c r="BI1020" s="85"/>
      <c r="BJ1020" s="86"/>
      <c r="BK1020" s="86"/>
      <c r="BL1020" s="86"/>
      <c r="BM1020" s="86"/>
      <c r="BN1020" s="86"/>
      <c r="BO1020" s="59"/>
      <c r="BP1020" s="69"/>
      <c r="BQ1020" s="92">
        <v>0</v>
      </c>
      <c r="BR1020" s="92">
        <v>0</v>
      </c>
      <c r="BS1020" s="94" t="str">
        <f t="shared" si="165"/>
        <v/>
      </c>
      <c r="BT1020" s="95">
        <v>0</v>
      </c>
      <c r="BU1020" s="101" t="str">
        <f t="shared" si="166"/>
        <v/>
      </c>
      <c r="BV1020" s="102" t="str">
        <f t="shared" si="170"/>
        <v>-</v>
      </c>
      <c r="BW1020" s="103"/>
      <c r="BX1020" s="104" t="str">
        <f t="shared" si="167"/>
        <v>-</v>
      </c>
      <c r="BY1020" s="105"/>
      <c r="BZ1020" s="103"/>
      <c r="CA1020" s="106"/>
      <c r="CB1020" s="107"/>
      <c r="CC1020" s="112"/>
      <c r="CD1020" s="106"/>
      <c r="CE1020" s="103"/>
      <c r="CF1020" s="113"/>
      <c r="CG1020" s="114"/>
    </row>
    <row r="1021" spans="1:85">
      <c r="A1021" s="53" t="str">
        <f t="shared" si="168"/>
        <v>--</v>
      </c>
      <c r="B1021" s="47" t="str">
        <f t="shared" si="169"/>
        <v>-</v>
      </c>
      <c r="C1021" s="153"/>
      <c r="D1021" s="49"/>
      <c r="E1021" s="50"/>
      <c r="F1021" s="51"/>
      <c r="G1021" s="59"/>
      <c r="H1021" s="51"/>
      <c r="I1021" s="59"/>
      <c r="J1021" s="60" t="str">
        <f>IF(ISBLANK(H1021),"",IFERROR(VLOOKUP(B1021,'Np PL4 Stock'!$A:$D,4,FALSE),""))</f>
        <v/>
      </c>
      <c r="K1021" s="61" t="str">
        <f>IF(ISBLANK(H1021),"",SUMIF('Np PL4 Stock'!$A:$A,B1021,'Np PL4 Stock'!$N:$N))</f>
        <v/>
      </c>
      <c r="L1021" s="62" t="str">
        <f>IF(ISBLANK(H1021),"",VLOOKUP(LEFT(B1021,5),Unit!A:B,2,FALSE))</f>
        <v/>
      </c>
      <c r="M1021" s="63" t="str">
        <f>IF(ISBLANK(H1021),"",IFERROR(VLOOKUP(B1021,'Np PL4 Stock'!$A:$T,20,FALSE),""))</f>
        <v/>
      </c>
      <c r="N1021" s="63" t="str">
        <f>IF(ISBLANK(H1021),"",IFERROR(VLOOKUP(B1021,'Np PL4 Stock'!$A:$U,21,FALSE),""))</f>
        <v/>
      </c>
      <c r="O1021" s="62" t="str">
        <f t="shared" si="163"/>
        <v/>
      </c>
      <c r="P1021" s="62" t="str">
        <f t="shared" si="161"/>
        <v/>
      </c>
      <c r="Q1021" s="67" t="str">
        <f t="shared" si="164"/>
        <v/>
      </c>
      <c r="R1021" s="67" t="str">
        <f t="shared" si="162"/>
        <v/>
      </c>
      <c r="S1021" s="59"/>
      <c r="T1021" s="147"/>
      <c r="U1021" s="147"/>
      <c r="V1021" s="59"/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73"/>
      <c r="AG1021" s="73"/>
      <c r="AH1021" s="73"/>
      <c r="AI1021" s="73"/>
      <c r="AJ1021" s="73"/>
      <c r="AK1021" s="73"/>
      <c r="AL1021" s="77" t="str">
        <f>IF(ISBLANK(S1021),"",IF(AJ1021="Fail","Fail",IF(E1021="PL4",IF(AND(T1021&gt;STD_01122025!$D$3,U1021&lt;STD_01122025!$D$4,OR(AF1021="ND",AF1021&lt;STD_01122025!$D$7),AH1021="ND"),"Pass","Fail"),IF(E1021="PL12",IF(AND(S1021&lt;STD_01122025!$F$2,T1021&gt;STD_01122025!$F$3,U1021&lt;STD_01122025!$F$4,V1021&gt;STD_01122025!$F$5,X1021&gt;STD_01122025!$F$6,OR(AF1021="ND",AF1021&lt;STD_01122025!$F$7),AH1021="ND"),"Pass","Fail"),IF(E1021="SuperPL",IF(AND(T1021&gt;STD_01122025!$H$3,U1021&lt;STD_01122025!$H$4,V1021&gt;STD_01122025!$H$5,X1021&gt;STD_01122025!$H$6,OR(AF1021="ND",AF1021&lt;STD_01122025!$H$7),AH1021="ND"),"Pass","Fail"),IF(E1021="Flight",IF(AND(T1021&gt;STD_01122025!$J$3,U1021&lt;STD_01122025!$J$4,X1021&gt;STD_01122025!$J$6,OR(AF1021="ND",AF1021&lt;STD_01122025!$J$7),AH1021="ND"),"Pass","Fail"),""))))))</f>
        <v/>
      </c>
      <c r="AM1021" s="62" t="str">
        <f>IF(ISBLANK(B1021),"",IFERROR(IF(VLOOKUP(B1021,'Np PL4 Stock'!$A:$J,10,FALSE)="Np4",D1021-VLOOKUP(B1021,'Np PL4 Stock'!$A:$E,5,FALSE),D1021-VLOOKUP(B1021,'Np PL4 Stock'!$A:$E,5,FALSE)-1),""))</f>
        <v/>
      </c>
      <c r="AN1021" s="147"/>
      <c r="AO1021" s="147"/>
      <c r="AP1021" s="59"/>
      <c r="AQ1021" s="59"/>
      <c r="AR1021" s="59"/>
      <c r="AS1021" s="59"/>
      <c r="AT1021" s="73"/>
      <c r="AU1021" s="73"/>
      <c r="AV1021" s="73"/>
      <c r="AW1021" s="73"/>
      <c r="AX1021" s="84"/>
      <c r="AY1021" s="59"/>
      <c r="AZ1021" s="59"/>
      <c r="BA1021" s="59"/>
      <c r="BB1021" s="59"/>
      <c r="BC1021" s="59"/>
      <c r="BD1021" s="59"/>
      <c r="BE1021" s="84"/>
      <c r="BF1021" s="84"/>
      <c r="BG1021" s="84"/>
      <c r="BH1021" s="84"/>
      <c r="BI1021" s="85"/>
      <c r="BJ1021" s="86"/>
      <c r="BK1021" s="86"/>
      <c r="BL1021" s="86"/>
      <c r="BM1021" s="86"/>
      <c r="BN1021" s="86"/>
      <c r="BO1021" s="59"/>
      <c r="BP1021" s="69"/>
      <c r="BQ1021" s="92">
        <v>0</v>
      </c>
      <c r="BR1021" s="92">
        <v>0</v>
      </c>
      <c r="BS1021" s="94" t="str">
        <f t="shared" si="165"/>
        <v/>
      </c>
      <c r="BT1021" s="95">
        <v>0</v>
      </c>
      <c r="BU1021" s="101" t="str">
        <f t="shared" si="166"/>
        <v/>
      </c>
      <c r="BV1021" s="102" t="str">
        <f t="shared" si="170"/>
        <v>-</v>
      </c>
      <c r="BW1021" s="103"/>
      <c r="BX1021" s="104" t="str">
        <f t="shared" si="167"/>
        <v>-</v>
      </c>
      <c r="BY1021" s="105"/>
      <c r="BZ1021" s="103"/>
      <c r="CA1021" s="106"/>
      <c r="CB1021" s="107"/>
      <c r="CC1021" s="112"/>
      <c r="CD1021" s="106"/>
      <c r="CE1021" s="103"/>
      <c r="CF1021" s="113"/>
      <c r="CG1021" s="114"/>
    </row>
    <row r="1022" spans="1:85">
      <c r="A1022" s="53" t="str">
        <f t="shared" si="168"/>
        <v>--</v>
      </c>
      <c r="B1022" s="47" t="str">
        <f t="shared" si="169"/>
        <v>-</v>
      </c>
      <c r="C1022" s="153"/>
      <c r="D1022" s="49"/>
      <c r="E1022" s="50"/>
      <c r="F1022" s="51"/>
      <c r="G1022" s="59"/>
      <c r="H1022" s="51"/>
      <c r="I1022" s="59"/>
      <c r="J1022" s="60" t="str">
        <f>IF(ISBLANK(H1022),"",IFERROR(VLOOKUP(B1022,'Np PL4 Stock'!$A:$D,4,FALSE),""))</f>
        <v/>
      </c>
      <c r="K1022" s="61" t="str">
        <f>IF(ISBLANK(H1022),"",SUMIF('Np PL4 Stock'!$A:$A,B1022,'Np PL4 Stock'!$N:$N))</f>
        <v/>
      </c>
      <c r="L1022" s="62" t="str">
        <f>IF(ISBLANK(H1022),"",VLOOKUP(LEFT(B1022,5),Unit!A:B,2,FALSE))</f>
        <v/>
      </c>
      <c r="M1022" s="63" t="str">
        <f>IF(ISBLANK(H1022),"",IFERROR(VLOOKUP(B1022,'Np PL4 Stock'!$A:$T,20,FALSE),""))</f>
        <v/>
      </c>
      <c r="N1022" s="63" t="str">
        <f>IF(ISBLANK(H1022),"",IFERROR(VLOOKUP(B1022,'Np PL4 Stock'!$A:$U,21,FALSE),""))</f>
        <v/>
      </c>
      <c r="O1022" s="62" t="str">
        <f t="shared" si="163"/>
        <v/>
      </c>
      <c r="P1022" s="62" t="str">
        <f t="shared" si="161"/>
        <v/>
      </c>
      <c r="Q1022" s="67" t="str">
        <f t="shared" si="164"/>
        <v/>
      </c>
      <c r="R1022" s="67" t="str">
        <f t="shared" si="162"/>
        <v/>
      </c>
      <c r="S1022" s="59"/>
      <c r="T1022" s="147"/>
      <c r="U1022" s="147"/>
      <c r="V1022" s="59"/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73"/>
      <c r="AG1022" s="73"/>
      <c r="AH1022" s="73"/>
      <c r="AI1022" s="73"/>
      <c r="AJ1022" s="73"/>
      <c r="AK1022" s="73"/>
      <c r="AL1022" s="77" t="str">
        <f>IF(ISBLANK(S1022),"",IF(AJ1022="Fail","Fail",IF(E1022="PL4",IF(AND(T1022&gt;STD_01122025!$D$3,U1022&lt;STD_01122025!$D$4,OR(AF1022="ND",AF1022&lt;STD_01122025!$D$7),AH1022="ND"),"Pass","Fail"),IF(E1022="PL12",IF(AND(S1022&lt;STD_01122025!$F$2,T1022&gt;STD_01122025!$F$3,U1022&lt;STD_01122025!$F$4,V1022&gt;STD_01122025!$F$5,X1022&gt;STD_01122025!$F$6,OR(AF1022="ND",AF1022&lt;STD_01122025!$F$7),AH1022="ND"),"Pass","Fail"),IF(E1022="SuperPL",IF(AND(T1022&gt;STD_01122025!$H$3,U1022&lt;STD_01122025!$H$4,V1022&gt;STD_01122025!$H$5,X1022&gt;STD_01122025!$H$6,OR(AF1022="ND",AF1022&lt;STD_01122025!$H$7),AH1022="ND"),"Pass","Fail"),IF(E1022="Flight",IF(AND(T1022&gt;STD_01122025!$J$3,U1022&lt;STD_01122025!$J$4,X1022&gt;STD_01122025!$J$6,OR(AF1022="ND",AF1022&lt;STD_01122025!$J$7),AH1022="ND"),"Pass","Fail"),""))))))</f>
        <v/>
      </c>
      <c r="AM1022" s="62" t="str">
        <f>IF(ISBLANK(B1022),"",IFERROR(IF(VLOOKUP(B1022,'Np PL4 Stock'!$A:$J,10,FALSE)="Np4",D1022-VLOOKUP(B1022,'Np PL4 Stock'!$A:$E,5,FALSE),D1022-VLOOKUP(B1022,'Np PL4 Stock'!$A:$E,5,FALSE)-1),""))</f>
        <v/>
      </c>
      <c r="AN1022" s="147"/>
      <c r="AO1022" s="147"/>
      <c r="AP1022" s="59"/>
      <c r="AQ1022" s="59"/>
      <c r="AR1022" s="59"/>
      <c r="AS1022" s="59"/>
      <c r="AT1022" s="73"/>
      <c r="AU1022" s="73"/>
      <c r="AV1022" s="73"/>
      <c r="AW1022" s="73"/>
      <c r="AX1022" s="84"/>
      <c r="AY1022" s="59"/>
      <c r="AZ1022" s="59"/>
      <c r="BA1022" s="59"/>
      <c r="BB1022" s="59"/>
      <c r="BC1022" s="59"/>
      <c r="BD1022" s="59"/>
      <c r="BE1022" s="84"/>
      <c r="BF1022" s="84"/>
      <c r="BG1022" s="84"/>
      <c r="BH1022" s="84"/>
      <c r="BI1022" s="85"/>
      <c r="BJ1022" s="86"/>
      <c r="BK1022" s="86"/>
      <c r="BL1022" s="86"/>
      <c r="BM1022" s="86"/>
      <c r="BN1022" s="86"/>
      <c r="BO1022" s="59"/>
      <c r="BP1022" s="69"/>
      <c r="BQ1022" s="92">
        <v>0</v>
      </c>
      <c r="BR1022" s="92">
        <v>0</v>
      </c>
      <c r="BS1022" s="94" t="str">
        <f t="shared" si="165"/>
        <v/>
      </c>
      <c r="BT1022" s="95">
        <v>0</v>
      </c>
      <c r="BU1022" s="101" t="str">
        <f t="shared" si="166"/>
        <v/>
      </c>
      <c r="BV1022" s="102" t="str">
        <f t="shared" si="170"/>
        <v>-</v>
      </c>
      <c r="BW1022" s="103"/>
      <c r="BX1022" s="104" t="str">
        <f t="shared" si="167"/>
        <v>-</v>
      </c>
      <c r="BY1022" s="105"/>
      <c r="BZ1022" s="103"/>
      <c r="CA1022" s="106"/>
      <c r="CB1022" s="107"/>
      <c r="CC1022" s="112"/>
      <c r="CD1022" s="106"/>
      <c r="CE1022" s="103"/>
      <c r="CF1022" s="113"/>
      <c r="CG1022" s="114"/>
    </row>
    <row r="1023" spans="1:85">
      <c r="A1023" s="53" t="str">
        <f t="shared" si="168"/>
        <v>--</v>
      </c>
      <c r="B1023" s="47" t="str">
        <f t="shared" si="169"/>
        <v>-</v>
      </c>
      <c r="C1023" s="153"/>
      <c r="D1023" s="49"/>
      <c r="E1023" s="50"/>
      <c r="F1023" s="51"/>
      <c r="G1023" s="59"/>
      <c r="H1023" s="51"/>
      <c r="I1023" s="59"/>
      <c r="J1023" s="60" t="str">
        <f>IF(ISBLANK(H1023),"",IFERROR(VLOOKUP(B1023,'Np PL4 Stock'!$A:$D,4,FALSE),""))</f>
        <v/>
      </c>
      <c r="K1023" s="61" t="str">
        <f>IF(ISBLANK(H1023),"",SUMIF('Np PL4 Stock'!$A:$A,B1023,'Np PL4 Stock'!$N:$N))</f>
        <v/>
      </c>
      <c r="L1023" s="62" t="str">
        <f>IF(ISBLANK(H1023),"",VLOOKUP(LEFT(B1023,5),Unit!A:B,2,FALSE))</f>
        <v/>
      </c>
      <c r="M1023" s="63" t="str">
        <f>IF(ISBLANK(H1023),"",IFERROR(VLOOKUP(B1023,'Np PL4 Stock'!$A:$T,20,FALSE),""))</f>
        <v/>
      </c>
      <c r="N1023" s="63" t="str">
        <f>IF(ISBLANK(H1023),"",IFERROR(VLOOKUP(B1023,'Np PL4 Stock'!$A:$U,21,FALSE),""))</f>
        <v/>
      </c>
      <c r="O1023" s="62" t="str">
        <f t="shared" si="163"/>
        <v/>
      </c>
      <c r="P1023" s="62" t="str">
        <f t="shared" si="161"/>
        <v/>
      </c>
      <c r="Q1023" s="67" t="str">
        <f t="shared" si="164"/>
        <v/>
      </c>
      <c r="R1023" s="67" t="str">
        <f t="shared" si="162"/>
        <v/>
      </c>
      <c r="S1023" s="59"/>
      <c r="T1023" s="147"/>
      <c r="U1023" s="147"/>
      <c r="V1023" s="59"/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73"/>
      <c r="AG1023" s="73"/>
      <c r="AH1023" s="73"/>
      <c r="AI1023" s="73"/>
      <c r="AJ1023" s="73"/>
      <c r="AK1023" s="73"/>
      <c r="AL1023" s="77" t="str">
        <f>IF(ISBLANK(S1023),"",IF(AJ1023="Fail","Fail",IF(E1023="PL4",IF(AND(T1023&gt;STD_01122025!$D$3,U1023&lt;STD_01122025!$D$4,OR(AF1023="ND",AF1023&lt;STD_01122025!$D$7),AH1023="ND"),"Pass","Fail"),IF(E1023="PL12",IF(AND(S1023&lt;STD_01122025!$F$2,T1023&gt;STD_01122025!$F$3,U1023&lt;STD_01122025!$F$4,V1023&gt;STD_01122025!$F$5,X1023&gt;STD_01122025!$F$6,OR(AF1023="ND",AF1023&lt;STD_01122025!$F$7),AH1023="ND"),"Pass","Fail"),IF(E1023="SuperPL",IF(AND(T1023&gt;STD_01122025!$H$3,U1023&lt;STD_01122025!$H$4,V1023&gt;STD_01122025!$H$5,X1023&gt;STD_01122025!$H$6,OR(AF1023="ND",AF1023&lt;STD_01122025!$H$7),AH1023="ND"),"Pass","Fail"),IF(E1023="Flight",IF(AND(T1023&gt;STD_01122025!$J$3,U1023&lt;STD_01122025!$J$4,X1023&gt;STD_01122025!$J$6,OR(AF1023="ND",AF1023&lt;STD_01122025!$J$7),AH1023="ND"),"Pass","Fail"),""))))))</f>
        <v/>
      </c>
      <c r="AM1023" s="62" t="str">
        <f>IF(ISBLANK(B1023),"",IFERROR(IF(VLOOKUP(B1023,'Np PL4 Stock'!$A:$J,10,FALSE)="Np4",D1023-VLOOKUP(B1023,'Np PL4 Stock'!$A:$E,5,FALSE),D1023-VLOOKUP(B1023,'Np PL4 Stock'!$A:$E,5,FALSE)-1),""))</f>
        <v/>
      </c>
      <c r="AN1023" s="147"/>
      <c r="AO1023" s="147"/>
      <c r="AP1023" s="59"/>
      <c r="AQ1023" s="59"/>
      <c r="AR1023" s="59"/>
      <c r="AS1023" s="59"/>
      <c r="AT1023" s="73"/>
      <c r="AU1023" s="73"/>
      <c r="AV1023" s="73"/>
      <c r="AW1023" s="73"/>
      <c r="AX1023" s="84"/>
      <c r="AY1023" s="59"/>
      <c r="AZ1023" s="59"/>
      <c r="BA1023" s="59"/>
      <c r="BB1023" s="59"/>
      <c r="BC1023" s="59"/>
      <c r="BD1023" s="59"/>
      <c r="BE1023" s="84"/>
      <c r="BF1023" s="84"/>
      <c r="BG1023" s="84"/>
      <c r="BH1023" s="84"/>
      <c r="BI1023" s="85"/>
      <c r="BJ1023" s="86"/>
      <c r="BK1023" s="86"/>
      <c r="BL1023" s="86"/>
      <c r="BM1023" s="86"/>
      <c r="BN1023" s="86"/>
      <c r="BO1023" s="59"/>
      <c r="BP1023" s="69"/>
      <c r="BQ1023" s="92">
        <v>0</v>
      </c>
      <c r="BR1023" s="92">
        <v>0</v>
      </c>
      <c r="BS1023" s="94" t="str">
        <f t="shared" si="165"/>
        <v/>
      </c>
      <c r="BT1023" s="95">
        <v>0</v>
      </c>
      <c r="BU1023" s="101" t="str">
        <f t="shared" si="166"/>
        <v/>
      </c>
      <c r="BV1023" s="102" t="str">
        <f t="shared" si="170"/>
        <v>-</v>
      </c>
      <c r="BW1023" s="103"/>
      <c r="BX1023" s="104" t="str">
        <f t="shared" si="167"/>
        <v>-</v>
      </c>
      <c r="BY1023" s="105"/>
      <c r="BZ1023" s="103"/>
      <c r="CA1023" s="106"/>
      <c r="CB1023" s="107"/>
      <c r="CC1023" s="112"/>
      <c r="CD1023" s="106"/>
      <c r="CE1023" s="103"/>
      <c r="CF1023" s="113"/>
      <c r="CG1023" s="114"/>
    </row>
    <row r="1024" spans="1:85">
      <c r="A1024" s="53" t="str">
        <f t="shared" si="168"/>
        <v>--</v>
      </c>
      <c r="B1024" s="47" t="str">
        <f t="shared" si="169"/>
        <v>-</v>
      </c>
      <c r="C1024" s="153"/>
      <c r="D1024" s="49"/>
      <c r="E1024" s="50"/>
      <c r="F1024" s="51"/>
      <c r="G1024" s="59"/>
      <c r="H1024" s="51"/>
      <c r="I1024" s="59"/>
      <c r="J1024" s="60" t="str">
        <f>IF(ISBLANK(H1024),"",IFERROR(VLOOKUP(B1024,'Np PL4 Stock'!$A:$D,4,FALSE),""))</f>
        <v/>
      </c>
      <c r="K1024" s="61" t="str">
        <f>IF(ISBLANK(H1024),"",SUMIF('Np PL4 Stock'!$A:$A,B1024,'Np PL4 Stock'!$N:$N))</f>
        <v/>
      </c>
      <c r="L1024" s="62" t="str">
        <f>IF(ISBLANK(H1024),"",VLOOKUP(LEFT(B1024,5),Unit!A:B,2,FALSE))</f>
        <v/>
      </c>
      <c r="M1024" s="63" t="str">
        <f>IF(ISBLANK(H1024),"",IFERROR(VLOOKUP(B1024,'Np PL4 Stock'!$A:$T,20,FALSE),""))</f>
        <v/>
      </c>
      <c r="N1024" s="63" t="str">
        <f>IF(ISBLANK(H1024),"",IFERROR(VLOOKUP(B1024,'Np PL4 Stock'!$A:$U,21,FALSE),""))</f>
        <v/>
      </c>
      <c r="O1024" s="62" t="str">
        <f t="shared" si="163"/>
        <v/>
      </c>
      <c r="P1024" s="62" t="str">
        <f t="shared" si="161"/>
        <v/>
      </c>
      <c r="Q1024" s="67" t="str">
        <f t="shared" si="164"/>
        <v/>
      </c>
      <c r="R1024" s="67" t="str">
        <f t="shared" si="162"/>
        <v/>
      </c>
      <c r="S1024" s="59"/>
      <c r="T1024" s="147"/>
      <c r="U1024" s="147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73"/>
      <c r="AG1024" s="73"/>
      <c r="AH1024" s="73"/>
      <c r="AI1024" s="73"/>
      <c r="AJ1024" s="73"/>
      <c r="AK1024" s="73"/>
      <c r="AL1024" s="77" t="str">
        <f>IF(ISBLANK(S1024),"",IF(AJ1024="Fail","Fail",IF(E1024="PL4",IF(AND(T1024&gt;STD_01122025!$D$3,U1024&lt;STD_01122025!$D$4,OR(AF1024="ND",AF1024&lt;STD_01122025!$D$7),AH1024="ND"),"Pass","Fail"),IF(E1024="PL12",IF(AND(S1024&lt;STD_01122025!$F$2,T1024&gt;STD_01122025!$F$3,U1024&lt;STD_01122025!$F$4,V1024&gt;STD_01122025!$F$5,X1024&gt;STD_01122025!$F$6,OR(AF1024="ND",AF1024&lt;STD_01122025!$F$7),AH1024="ND"),"Pass","Fail"),IF(E1024="SuperPL",IF(AND(T1024&gt;STD_01122025!$H$3,U1024&lt;STD_01122025!$H$4,V1024&gt;STD_01122025!$H$5,X1024&gt;STD_01122025!$H$6,OR(AF1024="ND",AF1024&lt;STD_01122025!$H$7),AH1024="ND"),"Pass","Fail"),IF(E1024="Flight",IF(AND(T1024&gt;STD_01122025!$J$3,U1024&lt;STD_01122025!$J$4,X1024&gt;STD_01122025!$J$6,OR(AF1024="ND",AF1024&lt;STD_01122025!$J$7),AH1024="ND"),"Pass","Fail"),""))))))</f>
        <v/>
      </c>
      <c r="AM1024" s="62" t="str">
        <f>IF(ISBLANK(B1024),"",IFERROR(IF(VLOOKUP(B1024,'Np PL4 Stock'!$A:$J,10,FALSE)="Np4",D1024-VLOOKUP(B1024,'Np PL4 Stock'!$A:$E,5,FALSE),D1024-VLOOKUP(B1024,'Np PL4 Stock'!$A:$E,5,FALSE)-1),""))</f>
        <v/>
      </c>
      <c r="AN1024" s="147"/>
      <c r="AO1024" s="147"/>
      <c r="AP1024" s="59"/>
      <c r="AQ1024" s="59"/>
      <c r="AR1024" s="59"/>
      <c r="AS1024" s="59"/>
      <c r="AT1024" s="73"/>
      <c r="AU1024" s="73"/>
      <c r="AV1024" s="73"/>
      <c r="AW1024" s="73"/>
      <c r="AX1024" s="84"/>
      <c r="AY1024" s="59"/>
      <c r="AZ1024" s="59"/>
      <c r="BA1024" s="59"/>
      <c r="BB1024" s="59"/>
      <c r="BC1024" s="59"/>
      <c r="BD1024" s="59"/>
      <c r="BE1024" s="84"/>
      <c r="BF1024" s="84"/>
      <c r="BG1024" s="84"/>
      <c r="BH1024" s="84"/>
      <c r="BI1024" s="85"/>
      <c r="BJ1024" s="86"/>
      <c r="BK1024" s="86"/>
      <c r="BL1024" s="86"/>
      <c r="BM1024" s="86"/>
      <c r="BN1024" s="86"/>
      <c r="BO1024" s="59"/>
      <c r="BP1024" s="69"/>
      <c r="BQ1024" s="92">
        <v>0</v>
      </c>
      <c r="BR1024" s="92">
        <v>0</v>
      </c>
      <c r="BS1024" s="94" t="str">
        <f t="shared" si="165"/>
        <v/>
      </c>
      <c r="BT1024" s="95">
        <v>0</v>
      </c>
      <c r="BU1024" s="101" t="str">
        <f t="shared" si="166"/>
        <v/>
      </c>
      <c r="BV1024" s="102" t="str">
        <f t="shared" si="170"/>
        <v>-</v>
      </c>
      <c r="BW1024" s="103"/>
      <c r="BX1024" s="104" t="str">
        <f t="shared" si="167"/>
        <v>-</v>
      </c>
      <c r="BY1024" s="105"/>
      <c r="BZ1024" s="103"/>
      <c r="CA1024" s="106"/>
      <c r="CB1024" s="107"/>
      <c r="CC1024" s="112"/>
      <c r="CD1024" s="106"/>
      <c r="CE1024" s="103"/>
      <c r="CF1024" s="113"/>
      <c r="CG1024" s="114"/>
    </row>
    <row r="1025" spans="1:85">
      <c r="A1025" s="53" t="str">
        <f t="shared" si="168"/>
        <v>--</v>
      </c>
      <c r="B1025" s="47" t="str">
        <f t="shared" si="169"/>
        <v>-</v>
      </c>
      <c r="C1025" s="153"/>
      <c r="D1025" s="49"/>
      <c r="E1025" s="50"/>
      <c r="F1025" s="51"/>
      <c r="G1025" s="59"/>
      <c r="H1025" s="51"/>
      <c r="I1025" s="59"/>
      <c r="J1025" s="60" t="str">
        <f>IF(ISBLANK(H1025),"",IFERROR(VLOOKUP(B1025,'Np PL4 Stock'!$A:$D,4,FALSE),""))</f>
        <v/>
      </c>
      <c r="K1025" s="61" t="str">
        <f>IF(ISBLANK(H1025),"",SUMIF('Np PL4 Stock'!$A:$A,B1025,'Np PL4 Stock'!$N:$N))</f>
        <v/>
      </c>
      <c r="L1025" s="62" t="str">
        <f>IF(ISBLANK(H1025),"",VLOOKUP(LEFT(B1025,5),Unit!A:B,2,FALSE))</f>
        <v/>
      </c>
      <c r="M1025" s="63" t="str">
        <f>IF(ISBLANK(H1025),"",IFERROR(VLOOKUP(B1025,'Np PL4 Stock'!$A:$T,20,FALSE),""))</f>
        <v/>
      </c>
      <c r="N1025" s="63" t="str">
        <f>IF(ISBLANK(H1025),"",IFERROR(VLOOKUP(B1025,'Np PL4 Stock'!$A:$U,21,FALSE),""))</f>
        <v/>
      </c>
      <c r="O1025" s="62" t="str">
        <f t="shared" si="163"/>
        <v/>
      </c>
      <c r="P1025" s="62" t="str">
        <f t="shared" si="161"/>
        <v/>
      </c>
      <c r="Q1025" s="67" t="str">
        <f t="shared" si="164"/>
        <v/>
      </c>
      <c r="R1025" s="67" t="str">
        <f t="shared" si="162"/>
        <v/>
      </c>
      <c r="S1025" s="59"/>
      <c r="T1025" s="147"/>
      <c r="U1025" s="147"/>
      <c r="V1025" s="59"/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73"/>
      <c r="AG1025" s="73"/>
      <c r="AH1025" s="73"/>
      <c r="AI1025" s="73"/>
      <c r="AJ1025" s="73"/>
      <c r="AK1025" s="73"/>
      <c r="AL1025" s="77" t="str">
        <f>IF(ISBLANK(S1025),"",IF(AJ1025="Fail","Fail",IF(E1025="PL4",IF(AND(T1025&gt;STD_01122025!$D$3,U1025&lt;STD_01122025!$D$4,OR(AF1025="ND",AF1025&lt;STD_01122025!$D$7),AH1025="ND"),"Pass","Fail"),IF(E1025="PL12",IF(AND(S1025&lt;STD_01122025!$F$2,T1025&gt;STD_01122025!$F$3,U1025&lt;STD_01122025!$F$4,V1025&gt;STD_01122025!$F$5,X1025&gt;STD_01122025!$F$6,OR(AF1025="ND",AF1025&lt;STD_01122025!$F$7),AH1025="ND"),"Pass","Fail"),IF(E1025="SuperPL",IF(AND(T1025&gt;STD_01122025!$H$3,U1025&lt;STD_01122025!$H$4,V1025&gt;STD_01122025!$H$5,X1025&gt;STD_01122025!$H$6,OR(AF1025="ND",AF1025&lt;STD_01122025!$H$7),AH1025="ND"),"Pass","Fail"),IF(E1025="Flight",IF(AND(T1025&gt;STD_01122025!$J$3,U1025&lt;STD_01122025!$J$4,X1025&gt;STD_01122025!$J$6,OR(AF1025="ND",AF1025&lt;STD_01122025!$J$7),AH1025="ND"),"Pass","Fail"),""))))))</f>
        <v/>
      </c>
      <c r="AM1025" s="62" t="str">
        <f>IF(ISBLANK(B1025),"",IFERROR(IF(VLOOKUP(B1025,'Np PL4 Stock'!$A:$J,10,FALSE)="Np4",D1025-VLOOKUP(B1025,'Np PL4 Stock'!$A:$E,5,FALSE),D1025-VLOOKUP(B1025,'Np PL4 Stock'!$A:$E,5,FALSE)-1),""))</f>
        <v/>
      </c>
      <c r="AN1025" s="147"/>
      <c r="AO1025" s="147"/>
      <c r="AP1025" s="59"/>
      <c r="AQ1025" s="59"/>
      <c r="AR1025" s="59"/>
      <c r="AS1025" s="59"/>
      <c r="AT1025" s="73"/>
      <c r="AU1025" s="73"/>
      <c r="AV1025" s="73"/>
      <c r="AW1025" s="73"/>
      <c r="AX1025" s="84"/>
      <c r="AY1025" s="59"/>
      <c r="AZ1025" s="59"/>
      <c r="BA1025" s="59"/>
      <c r="BB1025" s="59"/>
      <c r="BC1025" s="59"/>
      <c r="BD1025" s="59"/>
      <c r="BE1025" s="84"/>
      <c r="BF1025" s="84"/>
      <c r="BG1025" s="84"/>
      <c r="BH1025" s="84"/>
      <c r="BI1025" s="85"/>
      <c r="BJ1025" s="86"/>
      <c r="BK1025" s="86"/>
      <c r="BL1025" s="86"/>
      <c r="BM1025" s="86"/>
      <c r="BN1025" s="86"/>
      <c r="BO1025" s="59"/>
      <c r="BP1025" s="69"/>
      <c r="BQ1025" s="92">
        <v>0</v>
      </c>
      <c r="BR1025" s="92">
        <v>0</v>
      </c>
      <c r="BS1025" s="94" t="str">
        <f t="shared" si="165"/>
        <v/>
      </c>
      <c r="BT1025" s="95">
        <v>0</v>
      </c>
      <c r="BU1025" s="101" t="str">
        <f t="shared" si="166"/>
        <v/>
      </c>
      <c r="BV1025" s="102" t="str">
        <f t="shared" si="170"/>
        <v>-</v>
      </c>
      <c r="BW1025" s="103"/>
      <c r="BX1025" s="104" t="str">
        <f t="shared" si="167"/>
        <v>-</v>
      </c>
      <c r="BY1025" s="105"/>
      <c r="BZ1025" s="103"/>
      <c r="CA1025" s="106"/>
      <c r="CB1025" s="107"/>
      <c r="CC1025" s="112"/>
      <c r="CD1025" s="106"/>
      <c r="CE1025" s="103"/>
      <c r="CF1025" s="113"/>
      <c r="CG1025" s="114"/>
    </row>
    <row r="1026" spans="1:85">
      <c r="A1026" s="53" t="str">
        <f t="shared" si="168"/>
        <v>--</v>
      </c>
      <c r="B1026" s="47" t="str">
        <f t="shared" si="169"/>
        <v>-</v>
      </c>
      <c r="C1026" s="153"/>
      <c r="D1026" s="49"/>
      <c r="E1026" s="50"/>
      <c r="F1026" s="51"/>
      <c r="G1026" s="59"/>
      <c r="H1026" s="51"/>
      <c r="I1026" s="59"/>
      <c r="J1026" s="60" t="str">
        <f>IF(ISBLANK(H1026),"",IFERROR(VLOOKUP(B1026,'Np PL4 Stock'!$A:$D,4,FALSE),""))</f>
        <v/>
      </c>
      <c r="K1026" s="61" t="str">
        <f>IF(ISBLANK(H1026),"",SUMIF('Np PL4 Stock'!$A:$A,B1026,'Np PL4 Stock'!$N:$N))</f>
        <v/>
      </c>
      <c r="L1026" s="62" t="str">
        <f>IF(ISBLANK(H1026),"",VLOOKUP(LEFT(B1026,5),Unit!A:B,2,FALSE))</f>
        <v/>
      </c>
      <c r="M1026" s="63" t="str">
        <f>IF(ISBLANK(H1026),"",IFERROR(VLOOKUP(B1026,'Np PL4 Stock'!$A:$T,20,FALSE),""))</f>
        <v/>
      </c>
      <c r="N1026" s="63" t="str">
        <f>IF(ISBLANK(H1026),"",IFERROR(VLOOKUP(B1026,'Np PL4 Stock'!$A:$U,21,FALSE),""))</f>
        <v/>
      </c>
      <c r="O1026" s="62" t="str">
        <f t="shared" si="163"/>
        <v/>
      </c>
      <c r="P1026" s="62" t="str">
        <f t="shared" si="161"/>
        <v/>
      </c>
      <c r="Q1026" s="67" t="str">
        <f t="shared" si="164"/>
        <v/>
      </c>
      <c r="R1026" s="67" t="str">
        <f t="shared" si="162"/>
        <v/>
      </c>
      <c r="S1026" s="59"/>
      <c r="T1026" s="147"/>
      <c r="U1026" s="147"/>
      <c r="V1026" s="59"/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73"/>
      <c r="AG1026" s="73"/>
      <c r="AH1026" s="73"/>
      <c r="AI1026" s="73"/>
      <c r="AJ1026" s="73"/>
      <c r="AK1026" s="73"/>
      <c r="AL1026" s="77" t="str">
        <f>IF(ISBLANK(S1026),"",IF(AJ1026="Fail","Fail",IF(E1026="PL4",IF(AND(T1026&gt;STD_01122025!$D$3,U1026&lt;STD_01122025!$D$4,OR(AF1026="ND",AF1026&lt;STD_01122025!$D$7),AH1026="ND"),"Pass","Fail"),IF(E1026="PL12",IF(AND(S1026&lt;STD_01122025!$F$2,T1026&gt;STD_01122025!$F$3,U1026&lt;STD_01122025!$F$4,V1026&gt;STD_01122025!$F$5,X1026&gt;STD_01122025!$F$6,OR(AF1026="ND",AF1026&lt;STD_01122025!$F$7),AH1026="ND"),"Pass","Fail"),IF(E1026="SuperPL",IF(AND(T1026&gt;STD_01122025!$H$3,U1026&lt;STD_01122025!$H$4,V1026&gt;STD_01122025!$H$5,X1026&gt;STD_01122025!$H$6,OR(AF1026="ND",AF1026&lt;STD_01122025!$H$7),AH1026="ND"),"Pass","Fail"),IF(E1026="Flight",IF(AND(T1026&gt;STD_01122025!$J$3,U1026&lt;STD_01122025!$J$4,X1026&gt;STD_01122025!$J$6,OR(AF1026="ND",AF1026&lt;STD_01122025!$J$7),AH1026="ND"),"Pass","Fail"),""))))))</f>
        <v/>
      </c>
      <c r="AM1026" s="62" t="str">
        <f>IF(ISBLANK(B1026),"",IFERROR(IF(VLOOKUP(B1026,'Np PL4 Stock'!$A:$J,10,FALSE)="Np4",D1026-VLOOKUP(B1026,'Np PL4 Stock'!$A:$E,5,FALSE),D1026-VLOOKUP(B1026,'Np PL4 Stock'!$A:$E,5,FALSE)-1),""))</f>
        <v/>
      </c>
      <c r="AN1026" s="147"/>
      <c r="AO1026" s="147"/>
      <c r="AP1026" s="59"/>
      <c r="AQ1026" s="59"/>
      <c r="AR1026" s="59"/>
      <c r="AS1026" s="59"/>
      <c r="AT1026" s="73"/>
      <c r="AU1026" s="73"/>
      <c r="AV1026" s="73"/>
      <c r="AW1026" s="73"/>
      <c r="AX1026" s="84"/>
      <c r="AY1026" s="59"/>
      <c r="AZ1026" s="59"/>
      <c r="BA1026" s="59"/>
      <c r="BB1026" s="59"/>
      <c r="BC1026" s="59"/>
      <c r="BD1026" s="59"/>
      <c r="BE1026" s="84"/>
      <c r="BF1026" s="84"/>
      <c r="BG1026" s="84"/>
      <c r="BH1026" s="84"/>
      <c r="BI1026" s="85"/>
      <c r="BJ1026" s="86"/>
      <c r="BK1026" s="86"/>
      <c r="BL1026" s="86"/>
      <c r="BM1026" s="86"/>
      <c r="BN1026" s="86"/>
      <c r="BO1026" s="59"/>
      <c r="BP1026" s="69"/>
      <c r="BQ1026" s="92">
        <v>0</v>
      </c>
      <c r="BR1026" s="92">
        <v>0</v>
      </c>
      <c r="BS1026" s="94" t="str">
        <f t="shared" si="165"/>
        <v/>
      </c>
      <c r="BT1026" s="95">
        <v>0</v>
      </c>
      <c r="BU1026" s="101" t="str">
        <f t="shared" si="166"/>
        <v/>
      </c>
      <c r="BV1026" s="102" t="str">
        <f t="shared" si="170"/>
        <v>-</v>
      </c>
      <c r="BW1026" s="103"/>
      <c r="BX1026" s="104" t="str">
        <f t="shared" si="167"/>
        <v>-</v>
      </c>
      <c r="BY1026" s="105"/>
      <c r="BZ1026" s="103"/>
      <c r="CA1026" s="106"/>
      <c r="CB1026" s="107"/>
      <c r="CC1026" s="112"/>
      <c r="CD1026" s="106"/>
      <c r="CE1026" s="103"/>
      <c r="CF1026" s="113"/>
      <c r="CG1026" s="114"/>
    </row>
    <row r="1027" spans="1:85">
      <c r="A1027" s="53" t="str">
        <f t="shared" si="168"/>
        <v>--</v>
      </c>
      <c r="B1027" s="47" t="str">
        <f t="shared" si="169"/>
        <v>-</v>
      </c>
      <c r="C1027" s="153"/>
      <c r="D1027" s="49"/>
      <c r="E1027" s="50"/>
      <c r="F1027" s="51"/>
      <c r="G1027" s="59"/>
      <c r="H1027" s="51"/>
      <c r="I1027" s="59"/>
      <c r="J1027" s="60" t="str">
        <f>IF(ISBLANK(H1027),"",IFERROR(VLOOKUP(B1027,'Np PL4 Stock'!$A:$D,4,FALSE),""))</f>
        <v/>
      </c>
      <c r="K1027" s="61" t="str">
        <f>IF(ISBLANK(H1027),"",SUMIF('Np PL4 Stock'!$A:$A,B1027,'Np PL4 Stock'!$N:$N))</f>
        <v/>
      </c>
      <c r="L1027" s="62" t="str">
        <f>IF(ISBLANK(H1027),"",VLOOKUP(LEFT(B1027,5),Unit!A:B,2,FALSE))</f>
        <v/>
      </c>
      <c r="M1027" s="63" t="str">
        <f>IF(ISBLANK(H1027),"",IFERROR(VLOOKUP(B1027,'Np PL4 Stock'!$A:$T,20,FALSE),""))</f>
        <v/>
      </c>
      <c r="N1027" s="63" t="str">
        <f>IF(ISBLANK(H1027),"",IFERROR(VLOOKUP(B1027,'Np PL4 Stock'!$A:$U,21,FALSE),""))</f>
        <v/>
      </c>
      <c r="O1027" s="62" t="str">
        <f t="shared" si="163"/>
        <v/>
      </c>
      <c r="P1027" s="62" t="str">
        <f t="shared" ref="P1027:P1090" si="171">IFERROR((SUMIFS(BS:BS,A:A,A1027))/(L1027*10^3),"")</f>
        <v/>
      </c>
      <c r="Q1027" s="67" t="str">
        <f t="shared" si="164"/>
        <v/>
      </c>
      <c r="R1027" s="67" t="str">
        <f t="shared" ref="R1027:R1090" si="172">IFERROR(SUM(SUMIF(B:B,B1027,BS:BS),SUMIF(B:B,B1027,BT:BT))/(K1027*10^6),"")</f>
        <v/>
      </c>
      <c r="S1027" s="59"/>
      <c r="T1027" s="147"/>
      <c r="U1027" s="147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73"/>
      <c r="AG1027" s="73"/>
      <c r="AH1027" s="73"/>
      <c r="AI1027" s="73"/>
      <c r="AJ1027" s="73"/>
      <c r="AK1027" s="73"/>
      <c r="AL1027" s="77" t="str">
        <f>IF(ISBLANK(S1027),"",IF(AJ1027="Fail","Fail",IF(E1027="PL4",IF(AND(T1027&gt;STD_01122025!$D$3,U1027&lt;STD_01122025!$D$4,OR(AF1027="ND",AF1027&lt;STD_01122025!$D$7),AH1027="ND"),"Pass","Fail"),IF(E1027="PL12",IF(AND(S1027&lt;STD_01122025!$F$2,T1027&gt;STD_01122025!$F$3,U1027&lt;STD_01122025!$F$4,V1027&gt;STD_01122025!$F$5,X1027&gt;STD_01122025!$F$6,OR(AF1027="ND",AF1027&lt;STD_01122025!$F$7),AH1027="ND"),"Pass","Fail"),IF(E1027="SuperPL",IF(AND(T1027&gt;STD_01122025!$H$3,U1027&lt;STD_01122025!$H$4,V1027&gt;STD_01122025!$H$5,X1027&gt;STD_01122025!$H$6,OR(AF1027="ND",AF1027&lt;STD_01122025!$H$7),AH1027="ND"),"Pass","Fail"),IF(E1027="Flight",IF(AND(T1027&gt;STD_01122025!$J$3,U1027&lt;STD_01122025!$J$4,X1027&gt;STD_01122025!$J$6,OR(AF1027="ND",AF1027&lt;STD_01122025!$J$7),AH1027="ND"),"Pass","Fail"),""))))))</f>
        <v/>
      </c>
      <c r="AM1027" s="62" t="str">
        <f>IF(ISBLANK(B1027),"",IFERROR(IF(VLOOKUP(B1027,'Np PL4 Stock'!$A:$J,10,FALSE)="Np4",D1027-VLOOKUP(B1027,'Np PL4 Stock'!$A:$E,5,FALSE),D1027-VLOOKUP(B1027,'Np PL4 Stock'!$A:$E,5,FALSE)-1),""))</f>
        <v/>
      </c>
      <c r="AN1027" s="147"/>
      <c r="AO1027" s="147"/>
      <c r="AP1027" s="59"/>
      <c r="AQ1027" s="59"/>
      <c r="AR1027" s="59"/>
      <c r="AS1027" s="59"/>
      <c r="AT1027" s="73"/>
      <c r="AU1027" s="73"/>
      <c r="AV1027" s="73"/>
      <c r="AW1027" s="73"/>
      <c r="AX1027" s="84"/>
      <c r="AY1027" s="59"/>
      <c r="AZ1027" s="59"/>
      <c r="BA1027" s="59"/>
      <c r="BB1027" s="59"/>
      <c r="BC1027" s="59"/>
      <c r="BD1027" s="59"/>
      <c r="BE1027" s="84"/>
      <c r="BF1027" s="84"/>
      <c r="BG1027" s="84"/>
      <c r="BH1027" s="84"/>
      <c r="BI1027" s="85"/>
      <c r="BJ1027" s="86"/>
      <c r="BK1027" s="86"/>
      <c r="BL1027" s="86"/>
      <c r="BM1027" s="86"/>
      <c r="BN1027" s="86"/>
      <c r="BO1027" s="59"/>
      <c r="BP1027" s="69"/>
      <c r="BQ1027" s="92">
        <v>0</v>
      </c>
      <c r="BR1027" s="93">
        <v>0</v>
      </c>
      <c r="BS1027" s="94" t="str">
        <f t="shared" si="165"/>
        <v/>
      </c>
      <c r="BT1027" s="95">
        <v>0</v>
      </c>
      <c r="BU1027" s="101" t="str">
        <f t="shared" si="166"/>
        <v/>
      </c>
      <c r="BV1027" s="102" t="str">
        <f t="shared" si="170"/>
        <v>-</v>
      </c>
      <c r="BW1027" s="103"/>
      <c r="BX1027" s="104" t="str">
        <f t="shared" si="167"/>
        <v>-</v>
      </c>
      <c r="BY1027" s="105"/>
      <c r="BZ1027" s="103"/>
      <c r="CA1027" s="106"/>
      <c r="CB1027" s="107"/>
      <c r="CC1027" s="112"/>
      <c r="CD1027" s="106"/>
      <c r="CE1027" s="103"/>
      <c r="CF1027" s="113"/>
      <c r="CG1027" s="114"/>
    </row>
    <row r="1028" spans="1:85">
      <c r="A1028" s="53" t="str">
        <f t="shared" si="168"/>
        <v>--</v>
      </c>
      <c r="B1028" s="47" t="str">
        <f t="shared" si="169"/>
        <v>-</v>
      </c>
      <c r="C1028" s="153"/>
      <c r="D1028" s="49"/>
      <c r="E1028" s="50"/>
      <c r="F1028" s="51"/>
      <c r="G1028" s="59"/>
      <c r="H1028" s="51"/>
      <c r="I1028" s="59"/>
      <c r="J1028" s="60" t="str">
        <f>IF(ISBLANK(H1028),"",IFERROR(VLOOKUP(B1028,'Np PL4 Stock'!$A:$D,4,FALSE),""))</f>
        <v/>
      </c>
      <c r="K1028" s="61" t="str">
        <f>IF(ISBLANK(H1028),"",SUMIF('Np PL4 Stock'!$A:$A,B1028,'Np PL4 Stock'!$N:$N))</f>
        <v/>
      </c>
      <c r="L1028" s="62" t="str">
        <f>IF(ISBLANK(H1028),"",VLOOKUP(LEFT(B1028,5),Unit!A:B,2,FALSE))</f>
        <v/>
      </c>
      <c r="M1028" s="63" t="str">
        <f>IF(ISBLANK(H1028),"",IFERROR(VLOOKUP(B1028,'Np PL4 Stock'!$A:$T,20,FALSE),""))</f>
        <v/>
      </c>
      <c r="N1028" s="63" t="str">
        <f>IF(ISBLANK(H1028),"",IFERROR(VLOOKUP(B1028,'Np PL4 Stock'!$A:$U,21,FALSE),""))</f>
        <v/>
      </c>
      <c r="O1028" s="62" t="str">
        <f t="shared" ref="O1028:O1091" si="173">IFERROR((K1028*10^6)/(L1028*10^3),"")</f>
        <v/>
      </c>
      <c r="P1028" s="62" t="str">
        <f t="shared" si="171"/>
        <v/>
      </c>
      <c r="Q1028" s="67" t="str">
        <f t="shared" ref="Q1028:Q1091" si="174">IFERROR(SUM(SUMIF(B:B,B1028,BQ:BQ),SUMIF(B:B,B1028,BR:BR))/(K1028*10^6),"")</f>
        <v/>
      </c>
      <c r="R1028" s="67" t="str">
        <f t="shared" si="172"/>
        <v/>
      </c>
      <c r="S1028" s="59"/>
      <c r="T1028" s="147"/>
      <c r="U1028" s="147"/>
      <c r="V1028" s="59"/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73"/>
      <c r="AG1028" s="73"/>
      <c r="AH1028" s="73"/>
      <c r="AI1028" s="73"/>
      <c r="AJ1028" s="73"/>
      <c r="AK1028" s="73"/>
      <c r="AL1028" s="77" t="str">
        <f>IF(ISBLANK(S1028),"",IF(AJ1028="Fail","Fail",IF(E1028="PL4",IF(AND(T1028&gt;STD_01122025!$D$3,U1028&lt;STD_01122025!$D$4,OR(AF1028="ND",AF1028&lt;STD_01122025!$D$7),AH1028="ND"),"Pass","Fail"),IF(E1028="PL12",IF(AND(S1028&lt;STD_01122025!$F$2,T1028&gt;STD_01122025!$F$3,U1028&lt;STD_01122025!$F$4,V1028&gt;STD_01122025!$F$5,X1028&gt;STD_01122025!$F$6,OR(AF1028="ND",AF1028&lt;STD_01122025!$F$7),AH1028="ND"),"Pass","Fail"),IF(E1028="SuperPL",IF(AND(T1028&gt;STD_01122025!$H$3,U1028&lt;STD_01122025!$H$4,V1028&gt;STD_01122025!$H$5,X1028&gt;STD_01122025!$H$6,OR(AF1028="ND",AF1028&lt;STD_01122025!$H$7),AH1028="ND"),"Pass","Fail"),IF(E1028="Flight",IF(AND(T1028&gt;STD_01122025!$J$3,U1028&lt;STD_01122025!$J$4,X1028&gt;STD_01122025!$J$6,OR(AF1028="ND",AF1028&lt;STD_01122025!$J$7),AH1028="ND"),"Pass","Fail"),""))))))</f>
        <v/>
      </c>
      <c r="AM1028" s="62" t="str">
        <f>IF(ISBLANK(B1028),"",IFERROR(IF(VLOOKUP(B1028,'Np PL4 Stock'!$A:$J,10,FALSE)="Np4",D1028-VLOOKUP(B1028,'Np PL4 Stock'!$A:$E,5,FALSE),D1028-VLOOKUP(B1028,'Np PL4 Stock'!$A:$E,5,FALSE)-1),""))</f>
        <v/>
      </c>
      <c r="AN1028" s="147"/>
      <c r="AO1028" s="147"/>
      <c r="AP1028" s="59"/>
      <c r="AQ1028" s="59"/>
      <c r="AR1028" s="59"/>
      <c r="AS1028" s="59"/>
      <c r="AT1028" s="73"/>
      <c r="AU1028" s="73"/>
      <c r="AV1028" s="73"/>
      <c r="AW1028" s="73"/>
      <c r="AX1028" s="84"/>
      <c r="AY1028" s="59"/>
      <c r="AZ1028" s="59"/>
      <c r="BA1028" s="59"/>
      <c r="BB1028" s="59"/>
      <c r="BC1028" s="59"/>
      <c r="BD1028" s="59"/>
      <c r="BE1028" s="84"/>
      <c r="BF1028" s="84"/>
      <c r="BG1028" s="84"/>
      <c r="BH1028" s="84"/>
      <c r="BI1028" s="85"/>
      <c r="BJ1028" s="86"/>
      <c r="BK1028" s="86"/>
      <c r="BL1028" s="86"/>
      <c r="BM1028" s="86"/>
      <c r="BN1028" s="86"/>
      <c r="BO1028" s="59"/>
      <c r="BP1028" s="69"/>
      <c r="BQ1028" s="92">
        <v>0</v>
      </c>
      <c r="BR1028" s="93">
        <v>0</v>
      </c>
      <c r="BS1028" s="94" t="str">
        <f t="shared" ref="BS1028:BS1091" si="175">IF(ISBLANK(D1028),"",SUM(BQ1028:BR1028))</f>
        <v/>
      </c>
      <c r="BT1028" s="95">
        <v>0</v>
      </c>
      <c r="BU1028" s="101" t="str">
        <f t="shared" ref="BU1028:BU1091" si="176">IF(ISBLANK(D1028),"",SUM(BS1028:BT1028))</f>
        <v/>
      </c>
      <c r="BV1028" s="102" t="str">
        <f t="shared" si="170"/>
        <v>-</v>
      </c>
      <c r="BW1028" s="103"/>
      <c r="BX1028" s="104" t="str">
        <f t="shared" si="167"/>
        <v>-</v>
      </c>
      <c r="BY1028" s="105"/>
      <c r="BZ1028" s="103"/>
      <c r="CA1028" s="106"/>
      <c r="CB1028" s="107"/>
      <c r="CC1028" s="112"/>
      <c r="CD1028" s="106"/>
      <c r="CE1028" s="103"/>
      <c r="CF1028" s="113"/>
      <c r="CG1028" s="114"/>
    </row>
    <row r="1029" spans="1:85">
      <c r="A1029" s="53" t="str">
        <f t="shared" si="168"/>
        <v>--</v>
      </c>
      <c r="B1029" s="47" t="str">
        <f t="shared" si="169"/>
        <v>-</v>
      </c>
      <c r="C1029" s="153"/>
      <c r="D1029" s="49"/>
      <c r="E1029" s="50"/>
      <c r="F1029" s="51"/>
      <c r="G1029" s="59"/>
      <c r="H1029" s="51"/>
      <c r="I1029" s="59"/>
      <c r="J1029" s="60" t="str">
        <f>IF(ISBLANK(H1029),"",IFERROR(VLOOKUP(B1029,'Np PL4 Stock'!$A:$D,4,FALSE),""))</f>
        <v/>
      </c>
      <c r="K1029" s="61" t="str">
        <f>IF(ISBLANK(H1029),"",SUMIF('Np PL4 Stock'!$A:$A,B1029,'Np PL4 Stock'!$N:$N))</f>
        <v/>
      </c>
      <c r="L1029" s="62" t="str">
        <f>IF(ISBLANK(H1029),"",VLOOKUP(LEFT(B1029,5),Unit!A:B,2,FALSE))</f>
        <v/>
      </c>
      <c r="M1029" s="63" t="str">
        <f>IF(ISBLANK(H1029),"",IFERROR(VLOOKUP(B1029,'Np PL4 Stock'!$A:$T,20,FALSE),""))</f>
        <v/>
      </c>
      <c r="N1029" s="63" t="str">
        <f>IF(ISBLANK(H1029),"",IFERROR(VLOOKUP(B1029,'Np PL4 Stock'!$A:$U,21,FALSE),""))</f>
        <v/>
      </c>
      <c r="O1029" s="62" t="str">
        <f t="shared" si="173"/>
        <v/>
      </c>
      <c r="P1029" s="62" t="str">
        <f t="shared" si="171"/>
        <v/>
      </c>
      <c r="Q1029" s="67" t="str">
        <f t="shared" si="174"/>
        <v/>
      </c>
      <c r="R1029" s="67" t="str">
        <f t="shared" si="172"/>
        <v/>
      </c>
      <c r="S1029" s="59"/>
      <c r="T1029" s="147"/>
      <c r="U1029" s="147"/>
      <c r="V1029" s="59"/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73"/>
      <c r="AG1029" s="73"/>
      <c r="AH1029" s="73"/>
      <c r="AI1029" s="73"/>
      <c r="AJ1029" s="73"/>
      <c r="AK1029" s="73"/>
      <c r="AL1029" s="77" t="str">
        <f>IF(ISBLANK(S1029),"",IF(AJ1029="Fail","Fail",IF(E1029="PL4",IF(AND(T1029&gt;STD_01122025!$D$3,U1029&lt;STD_01122025!$D$4,OR(AF1029="ND",AF1029&lt;STD_01122025!$D$7),AH1029="ND"),"Pass","Fail"),IF(E1029="PL12",IF(AND(S1029&lt;STD_01122025!$F$2,T1029&gt;STD_01122025!$F$3,U1029&lt;STD_01122025!$F$4,V1029&gt;STD_01122025!$F$5,X1029&gt;STD_01122025!$F$6,OR(AF1029="ND",AF1029&lt;STD_01122025!$F$7),AH1029="ND"),"Pass","Fail"),IF(E1029="SuperPL",IF(AND(T1029&gt;STD_01122025!$H$3,U1029&lt;STD_01122025!$H$4,V1029&gt;STD_01122025!$H$5,X1029&gt;STD_01122025!$H$6,OR(AF1029="ND",AF1029&lt;STD_01122025!$H$7),AH1029="ND"),"Pass","Fail"),IF(E1029="Flight",IF(AND(T1029&gt;STD_01122025!$J$3,U1029&lt;STD_01122025!$J$4,X1029&gt;STD_01122025!$J$6,OR(AF1029="ND",AF1029&lt;STD_01122025!$J$7),AH1029="ND"),"Pass","Fail"),""))))))</f>
        <v/>
      </c>
      <c r="AM1029" s="62" t="str">
        <f>IF(ISBLANK(B1029),"",IFERROR(IF(VLOOKUP(B1029,'Np PL4 Stock'!$A:$J,10,FALSE)="Np4",D1029-VLOOKUP(B1029,'Np PL4 Stock'!$A:$E,5,FALSE),D1029-VLOOKUP(B1029,'Np PL4 Stock'!$A:$E,5,FALSE)-1),""))</f>
        <v/>
      </c>
      <c r="AN1029" s="147"/>
      <c r="AO1029" s="147"/>
      <c r="AP1029" s="59"/>
      <c r="AQ1029" s="59"/>
      <c r="AR1029" s="59"/>
      <c r="AS1029" s="59"/>
      <c r="AT1029" s="73"/>
      <c r="AU1029" s="73"/>
      <c r="AV1029" s="73"/>
      <c r="AW1029" s="73"/>
      <c r="AX1029" s="84"/>
      <c r="AY1029" s="59"/>
      <c r="AZ1029" s="59"/>
      <c r="BA1029" s="59"/>
      <c r="BB1029" s="59"/>
      <c r="BC1029" s="59"/>
      <c r="BD1029" s="59"/>
      <c r="BE1029" s="84"/>
      <c r="BF1029" s="84"/>
      <c r="BG1029" s="84"/>
      <c r="BH1029" s="84"/>
      <c r="BI1029" s="85"/>
      <c r="BJ1029" s="86"/>
      <c r="BK1029" s="86"/>
      <c r="BL1029" s="86"/>
      <c r="BM1029" s="86"/>
      <c r="BN1029" s="86"/>
      <c r="BO1029" s="59"/>
      <c r="BP1029" s="69"/>
      <c r="BQ1029" s="92">
        <v>0</v>
      </c>
      <c r="BR1029" s="93">
        <v>0</v>
      </c>
      <c r="BS1029" s="94" t="str">
        <f t="shared" si="175"/>
        <v/>
      </c>
      <c r="BT1029" s="95">
        <v>0</v>
      </c>
      <c r="BU1029" s="101" t="str">
        <f t="shared" si="176"/>
        <v/>
      </c>
      <c r="BV1029" s="102" t="str">
        <f t="shared" si="170"/>
        <v>-</v>
      </c>
      <c r="BW1029" s="103"/>
      <c r="BX1029" s="104" t="str">
        <f t="shared" si="167"/>
        <v>-</v>
      </c>
      <c r="BY1029" s="105"/>
      <c r="BZ1029" s="103"/>
      <c r="CA1029" s="106"/>
      <c r="CB1029" s="107"/>
      <c r="CC1029" s="112"/>
      <c r="CD1029" s="106"/>
      <c r="CE1029" s="103"/>
      <c r="CF1029" s="113"/>
      <c r="CG1029" s="114"/>
    </row>
    <row r="1030" spans="1:85">
      <c r="A1030" s="53" t="str">
        <f t="shared" si="168"/>
        <v>--</v>
      </c>
      <c r="B1030" s="47" t="str">
        <f t="shared" si="169"/>
        <v>-</v>
      </c>
      <c r="C1030" s="153"/>
      <c r="D1030" s="49"/>
      <c r="E1030" s="50"/>
      <c r="F1030" s="51"/>
      <c r="G1030" s="59"/>
      <c r="H1030" s="51"/>
      <c r="I1030" s="59"/>
      <c r="J1030" s="60" t="str">
        <f>IF(ISBLANK(H1030),"",IFERROR(VLOOKUP(B1030,'Np PL4 Stock'!$A:$D,4,FALSE),""))</f>
        <v/>
      </c>
      <c r="K1030" s="61" t="str">
        <f>IF(ISBLANK(H1030),"",SUMIF('Np PL4 Stock'!$A:$A,B1030,'Np PL4 Stock'!$N:$N))</f>
        <v/>
      </c>
      <c r="L1030" s="62" t="str">
        <f>IF(ISBLANK(H1030),"",VLOOKUP(LEFT(B1030,5),Unit!A:B,2,FALSE))</f>
        <v/>
      </c>
      <c r="M1030" s="63" t="str">
        <f>IF(ISBLANK(H1030),"",IFERROR(VLOOKUP(B1030,'Np PL4 Stock'!$A:$T,20,FALSE),""))</f>
        <v/>
      </c>
      <c r="N1030" s="63" t="str">
        <f>IF(ISBLANK(H1030),"",IFERROR(VLOOKUP(B1030,'Np PL4 Stock'!$A:$U,21,FALSE),""))</f>
        <v/>
      </c>
      <c r="O1030" s="62" t="str">
        <f t="shared" si="173"/>
        <v/>
      </c>
      <c r="P1030" s="62" t="str">
        <f t="shared" si="171"/>
        <v/>
      </c>
      <c r="Q1030" s="67" t="str">
        <f t="shared" si="174"/>
        <v/>
      </c>
      <c r="R1030" s="67" t="str">
        <f t="shared" si="172"/>
        <v/>
      </c>
      <c r="S1030" s="59"/>
      <c r="T1030" s="147"/>
      <c r="U1030" s="147"/>
      <c r="V1030" s="59"/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73"/>
      <c r="AG1030" s="73"/>
      <c r="AH1030" s="73"/>
      <c r="AI1030" s="73"/>
      <c r="AJ1030" s="73"/>
      <c r="AK1030" s="73"/>
      <c r="AL1030" s="77" t="str">
        <f>IF(ISBLANK(S1030),"",IF(AJ1030="Fail","Fail",IF(E1030="PL4",IF(AND(T1030&gt;STD_01122025!$D$3,U1030&lt;STD_01122025!$D$4,OR(AF1030="ND",AF1030&lt;STD_01122025!$D$7),AH1030="ND"),"Pass","Fail"),IF(E1030="PL12",IF(AND(S1030&lt;STD_01122025!$F$2,T1030&gt;STD_01122025!$F$3,U1030&lt;STD_01122025!$F$4,V1030&gt;STD_01122025!$F$5,X1030&gt;STD_01122025!$F$6,OR(AF1030="ND",AF1030&lt;STD_01122025!$F$7),AH1030="ND"),"Pass","Fail"),IF(E1030="SuperPL",IF(AND(T1030&gt;STD_01122025!$H$3,U1030&lt;STD_01122025!$H$4,V1030&gt;STD_01122025!$H$5,X1030&gt;STD_01122025!$H$6,OR(AF1030="ND",AF1030&lt;STD_01122025!$H$7),AH1030="ND"),"Pass","Fail"),IF(E1030="Flight",IF(AND(T1030&gt;STD_01122025!$J$3,U1030&lt;STD_01122025!$J$4,X1030&gt;STD_01122025!$J$6,OR(AF1030="ND",AF1030&lt;STD_01122025!$J$7),AH1030="ND"),"Pass","Fail"),""))))))</f>
        <v/>
      </c>
      <c r="AM1030" s="62" t="str">
        <f>IF(ISBLANK(B1030),"",IFERROR(IF(VLOOKUP(B1030,'Np PL4 Stock'!$A:$J,10,FALSE)="Np4",D1030-VLOOKUP(B1030,'Np PL4 Stock'!$A:$E,5,FALSE),D1030-VLOOKUP(B1030,'Np PL4 Stock'!$A:$E,5,FALSE)-1),""))</f>
        <v/>
      </c>
      <c r="AN1030" s="147"/>
      <c r="AO1030" s="147"/>
      <c r="AP1030" s="59"/>
      <c r="AQ1030" s="59"/>
      <c r="AR1030" s="59"/>
      <c r="AS1030" s="59"/>
      <c r="AT1030" s="73"/>
      <c r="AU1030" s="73"/>
      <c r="AV1030" s="73"/>
      <c r="AW1030" s="73"/>
      <c r="AX1030" s="84"/>
      <c r="AY1030" s="59"/>
      <c r="AZ1030" s="59"/>
      <c r="BA1030" s="59"/>
      <c r="BB1030" s="59"/>
      <c r="BC1030" s="59"/>
      <c r="BD1030" s="59"/>
      <c r="BE1030" s="84"/>
      <c r="BF1030" s="84"/>
      <c r="BG1030" s="84"/>
      <c r="BH1030" s="84"/>
      <c r="BI1030" s="85"/>
      <c r="BJ1030" s="86"/>
      <c r="BK1030" s="86"/>
      <c r="BL1030" s="86"/>
      <c r="BM1030" s="86"/>
      <c r="BN1030" s="86"/>
      <c r="BO1030" s="59"/>
      <c r="BP1030" s="69"/>
      <c r="BQ1030" s="92">
        <v>0</v>
      </c>
      <c r="BR1030" s="93">
        <v>0</v>
      </c>
      <c r="BS1030" s="94" t="str">
        <f t="shared" si="175"/>
        <v/>
      </c>
      <c r="BT1030" s="95">
        <v>0</v>
      </c>
      <c r="BU1030" s="101" t="str">
        <f t="shared" si="176"/>
        <v/>
      </c>
      <c r="BV1030" s="102" t="str">
        <f t="shared" si="170"/>
        <v>-</v>
      </c>
      <c r="BW1030" s="103"/>
      <c r="BX1030" s="104" t="str">
        <f t="shared" si="167"/>
        <v>-</v>
      </c>
      <c r="BY1030" s="105"/>
      <c r="BZ1030" s="103"/>
      <c r="CA1030" s="106"/>
      <c r="CB1030" s="107"/>
      <c r="CC1030" s="112"/>
      <c r="CD1030" s="106"/>
      <c r="CE1030" s="103"/>
      <c r="CF1030" s="113"/>
      <c r="CG1030" s="114"/>
    </row>
    <row r="1031" spans="1:85">
      <c r="A1031" s="53" t="str">
        <f t="shared" si="168"/>
        <v>--</v>
      </c>
      <c r="B1031" s="47" t="str">
        <f t="shared" si="169"/>
        <v>-</v>
      </c>
      <c r="C1031" s="153"/>
      <c r="D1031" s="49"/>
      <c r="E1031" s="50"/>
      <c r="F1031" s="51"/>
      <c r="G1031" s="59"/>
      <c r="H1031" s="51"/>
      <c r="I1031" s="59"/>
      <c r="J1031" s="60" t="str">
        <f>IF(ISBLANK(H1031),"",IFERROR(VLOOKUP(B1031,'Np PL4 Stock'!$A:$D,4,FALSE),""))</f>
        <v/>
      </c>
      <c r="K1031" s="61" t="str">
        <f>IF(ISBLANK(H1031),"",SUMIF('Np PL4 Stock'!$A:$A,B1031,'Np PL4 Stock'!$N:$N))</f>
        <v/>
      </c>
      <c r="L1031" s="62" t="str">
        <f>IF(ISBLANK(H1031),"",VLOOKUP(LEFT(B1031,5),Unit!A:B,2,FALSE))</f>
        <v/>
      </c>
      <c r="M1031" s="63" t="str">
        <f>IF(ISBLANK(H1031),"",IFERROR(VLOOKUP(B1031,'Np PL4 Stock'!$A:$T,20,FALSE),""))</f>
        <v/>
      </c>
      <c r="N1031" s="63" t="str">
        <f>IF(ISBLANK(H1031),"",IFERROR(VLOOKUP(B1031,'Np PL4 Stock'!$A:$U,21,FALSE),""))</f>
        <v/>
      </c>
      <c r="O1031" s="62" t="str">
        <f t="shared" si="173"/>
        <v/>
      </c>
      <c r="P1031" s="62" t="str">
        <f t="shared" si="171"/>
        <v/>
      </c>
      <c r="Q1031" s="67" t="str">
        <f t="shared" si="174"/>
        <v/>
      </c>
      <c r="R1031" s="67" t="str">
        <f t="shared" si="172"/>
        <v/>
      </c>
      <c r="S1031" s="59"/>
      <c r="T1031" s="147"/>
      <c r="U1031" s="147"/>
      <c r="V1031" s="59"/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73"/>
      <c r="AG1031" s="73"/>
      <c r="AH1031" s="73"/>
      <c r="AI1031" s="73"/>
      <c r="AJ1031" s="73"/>
      <c r="AK1031" s="73"/>
      <c r="AL1031" s="77" t="str">
        <f>IF(ISBLANK(S1031),"",IF(AJ1031="Fail","Fail",IF(E1031="PL4",IF(AND(T1031&gt;STD_01122025!$D$3,U1031&lt;STD_01122025!$D$4,OR(AF1031="ND",AF1031&lt;STD_01122025!$D$7),AH1031="ND"),"Pass","Fail"),IF(E1031="PL12",IF(AND(S1031&lt;STD_01122025!$F$2,T1031&gt;STD_01122025!$F$3,U1031&lt;STD_01122025!$F$4,V1031&gt;STD_01122025!$F$5,X1031&gt;STD_01122025!$F$6,OR(AF1031="ND",AF1031&lt;STD_01122025!$F$7),AH1031="ND"),"Pass","Fail"),IF(E1031="SuperPL",IF(AND(T1031&gt;STD_01122025!$H$3,U1031&lt;STD_01122025!$H$4,V1031&gt;STD_01122025!$H$5,X1031&gt;STD_01122025!$H$6,OR(AF1031="ND",AF1031&lt;STD_01122025!$H$7),AH1031="ND"),"Pass","Fail"),IF(E1031="Flight",IF(AND(T1031&gt;STD_01122025!$J$3,U1031&lt;STD_01122025!$J$4,X1031&gt;STD_01122025!$J$6,OR(AF1031="ND",AF1031&lt;STD_01122025!$J$7),AH1031="ND"),"Pass","Fail"),""))))))</f>
        <v/>
      </c>
      <c r="AM1031" s="62" t="str">
        <f>IF(ISBLANK(B1031),"",IFERROR(IF(VLOOKUP(B1031,'Np PL4 Stock'!$A:$J,10,FALSE)="Np4",D1031-VLOOKUP(B1031,'Np PL4 Stock'!$A:$E,5,FALSE),D1031-VLOOKUP(B1031,'Np PL4 Stock'!$A:$E,5,FALSE)-1),""))</f>
        <v/>
      </c>
      <c r="AN1031" s="147"/>
      <c r="AO1031" s="147"/>
      <c r="AP1031" s="59"/>
      <c r="AQ1031" s="59"/>
      <c r="AR1031" s="59"/>
      <c r="AS1031" s="59"/>
      <c r="AT1031" s="73"/>
      <c r="AU1031" s="73"/>
      <c r="AV1031" s="73"/>
      <c r="AW1031" s="73"/>
      <c r="AX1031" s="84"/>
      <c r="AY1031" s="59"/>
      <c r="AZ1031" s="59"/>
      <c r="BA1031" s="59"/>
      <c r="BB1031" s="59"/>
      <c r="BC1031" s="59"/>
      <c r="BD1031" s="59"/>
      <c r="BE1031" s="84"/>
      <c r="BF1031" s="84"/>
      <c r="BG1031" s="84"/>
      <c r="BH1031" s="84"/>
      <c r="BI1031" s="85"/>
      <c r="BJ1031" s="86"/>
      <c r="BK1031" s="86"/>
      <c r="BL1031" s="86"/>
      <c r="BM1031" s="86"/>
      <c r="BN1031" s="86"/>
      <c r="BO1031" s="59"/>
      <c r="BP1031" s="69"/>
      <c r="BQ1031" s="92">
        <v>0</v>
      </c>
      <c r="BR1031" s="93">
        <v>0</v>
      </c>
      <c r="BS1031" s="94" t="str">
        <f t="shared" si="175"/>
        <v/>
      </c>
      <c r="BT1031" s="95">
        <v>0</v>
      </c>
      <c r="BU1031" s="101" t="str">
        <f t="shared" si="176"/>
        <v/>
      </c>
      <c r="BV1031" s="102" t="str">
        <f t="shared" si="170"/>
        <v>-</v>
      </c>
      <c r="BW1031" s="103"/>
      <c r="BX1031" s="104" t="str">
        <f t="shared" ref="BX1031:BX1094" si="177">IFERROR((BU1031*BV1031)/10^3,"-")</f>
        <v>-</v>
      </c>
      <c r="BY1031" s="105"/>
      <c r="BZ1031" s="103"/>
      <c r="CA1031" s="106"/>
      <c r="CB1031" s="107"/>
      <c r="CC1031" s="112"/>
      <c r="CD1031" s="106"/>
      <c r="CE1031" s="103"/>
      <c r="CF1031" s="113"/>
      <c r="CG1031" s="114"/>
    </row>
    <row r="1032" spans="1:85">
      <c r="A1032" s="53" t="str">
        <f t="shared" si="168"/>
        <v>--</v>
      </c>
      <c r="B1032" s="47" t="str">
        <f t="shared" si="169"/>
        <v>-</v>
      </c>
      <c r="C1032" s="153"/>
      <c r="D1032" s="49"/>
      <c r="E1032" s="50"/>
      <c r="F1032" s="51"/>
      <c r="G1032" s="59"/>
      <c r="H1032" s="51"/>
      <c r="I1032" s="59"/>
      <c r="J1032" s="60" t="str">
        <f>IF(ISBLANK(H1032),"",IFERROR(VLOOKUP(B1032,'Np PL4 Stock'!$A:$D,4,FALSE),""))</f>
        <v/>
      </c>
      <c r="K1032" s="61" t="str">
        <f>IF(ISBLANK(H1032),"",SUMIF('Np PL4 Stock'!$A:$A,B1032,'Np PL4 Stock'!$N:$N))</f>
        <v/>
      </c>
      <c r="L1032" s="62" t="str">
        <f>IF(ISBLANK(H1032),"",VLOOKUP(LEFT(B1032,5),Unit!A:B,2,FALSE))</f>
        <v/>
      </c>
      <c r="M1032" s="63" t="str">
        <f>IF(ISBLANK(H1032),"",IFERROR(VLOOKUP(B1032,'Np PL4 Stock'!$A:$T,20,FALSE),""))</f>
        <v/>
      </c>
      <c r="N1032" s="63" t="str">
        <f>IF(ISBLANK(H1032),"",IFERROR(VLOOKUP(B1032,'Np PL4 Stock'!$A:$U,21,FALSE),""))</f>
        <v/>
      </c>
      <c r="O1032" s="62" t="str">
        <f t="shared" si="173"/>
        <v/>
      </c>
      <c r="P1032" s="62" t="str">
        <f t="shared" si="171"/>
        <v/>
      </c>
      <c r="Q1032" s="67" t="str">
        <f t="shared" si="174"/>
        <v/>
      </c>
      <c r="R1032" s="67" t="str">
        <f t="shared" si="172"/>
        <v/>
      </c>
      <c r="S1032" s="59"/>
      <c r="T1032" s="147"/>
      <c r="U1032" s="147"/>
      <c r="V1032" s="59"/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73"/>
      <c r="AG1032" s="73"/>
      <c r="AH1032" s="73"/>
      <c r="AI1032" s="73"/>
      <c r="AJ1032" s="73"/>
      <c r="AK1032" s="73"/>
      <c r="AL1032" s="77" t="str">
        <f>IF(ISBLANK(S1032),"",IF(AJ1032="Fail","Fail",IF(E1032="PL4",IF(AND(T1032&gt;STD_01122025!$D$3,U1032&lt;STD_01122025!$D$4,OR(AF1032="ND",AF1032&lt;STD_01122025!$D$7),AH1032="ND"),"Pass","Fail"),IF(E1032="PL12",IF(AND(S1032&lt;STD_01122025!$F$2,T1032&gt;STD_01122025!$F$3,U1032&lt;STD_01122025!$F$4,V1032&gt;STD_01122025!$F$5,X1032&gt;STD_01122025!$F$6,OR(AF1032="ND",AF1032&lt;STD_01122025!$F$7),AH1032="ND"),"Pass","Fail"),IF(E1032="SuperPL",IF(AND(T1032&gt;STD_01122025!$H$3,U1032&lt;STD_01122025!$H$4,V1032&gt;STD_01122025!$H$5,X1032&gt;STD_01122025!$H$6,OR(AF1032="ND",AF1032&lt;STD_01122025!$H$7),AH1032="ND"),"Pass","Fail"),IF(E1032="Flight",IF(AND(T1032&gt;STD_01122025!$J$3,U1032&lt;STD_01122025!$J$4,X1032&gt;STD_01122025!$J$6,OR(AF1032="ND",AF1032&lt;STD_01122025!$J$7),AH1032="ND"),"Pass","Fail"),""))))))</f>
        <v/>
      </c>
      <c r="AM1032" s="62" t="str">
        <f>IF(ISBLANK(B1032),"",IFERROR(IF(VLOOKUP(B1032,'Np PL4 Stock'!$A:$J,10,FALSE)="Np4",D1032-VLOOKUP(B1032,'Np PL4 Stock'!$A:$E,5,FALSE),D1032-VLOOKUP(B1032,'Np PL4 Stock'!$A:$E,5,FALSE)-1),""))</f>
        <v/>
      </c>
      <c r="AN1032" s="147"/>
      <c r="AO1032" s="147"/>
      <c r="AP1032" s="59"/>
      <c r="AQ1032" s="59"/>
      <c r="AR1032" s="59"/>
      <c r="AS1032" s="59"/>
      <c r="AT1032" s="73"/>
      <c r="AU1032" s="73"/>
      <c r="AV1032" s="73"/>
      <c r="AW1032" s="73"/>
      <c r="AX1032" s="84"/>
      <c r="AY1032" s="59"/>
      <c r="AZ1032" s="59"/>
      <c r="BA1032" s="59"/>
      <c r="BB1032" s="59"/>
      <c r="BC1032" s="59"/>
      <c r="BD1032" s="59"/>
      <c r="BE1032" s="84"/>
      <c r="BF1032" s="84"/>
      <c r="BG1032" s="84"/>
      <c r="BH1032" s="84"/>
      <c r="BI1032" s="85"/>
      <c r="BJ1032" s="86"/>
      <c r="BK1032" s="86"/>
      <c r="BL1032" s="86"/>
      <c r="BM1032" s="86"/>
      <c r="BN1032" s="86"/>
      <c r="BO1032" s="59"/>
      <c r="BP1032" s="69"/>
      <c r="BQ1032" s="92">
        <v>0</v>
      </c>
      <c r="BR1032" s="93">
        <v>0</v>
      </c>
      <c r="BS1032" s="94" t="str">
        <f t="shared" si="175"/>
        <v/>
      </c>
      <c r="BT1032" s="95">
        <v>0</v>
      </c>
      <c r="BU1032" s="101" t="str">
        <f t="shared" si="176"/>
        <v/>
      </c>
      <c r="BV1032" s="102" t="str">
        <f t="shared" si="170"/>
        <v>-</v>
      </c>
      <c r="BW1032" s="103"/>
      <c r="BX1032" s="104" t="str">
        <f t="shared" si="177"/>
        <v>-</v>
      </c>
      <c r="BY1032" s="105"/>
      <c r="BZ1032" s="103"/>
      <c r="CA1032" s="106"/>
      <c r="CB1032" s="107"/>
      <c r="CC1032" s="112"/>
      <c r="CD1032" s="106"/>
      <c r="CE1032" s="103"/>
      <c r="CF1032" s="113"/>
      <c r="CG1032" s="114"/>
    </row>
    <row r="1033" spans="1:85">
      <c r="A1033" s="53" t="str">
        <f t="shared" si="168"/>
        <v>--</v>
      </c>
      <c r="B1033" s="47" t="str">
        <f t="shared" si="169"/>
        <v>-</v>
      </c>
      <c r="C1033" s="153"/>
      <c r="D1033" s="49"/>
      <c r="E1033" s="50"/>
      <c r="F1033" s="51"/>
      <c r="G1033" s="59"/>
      <c r="H1033" s="51"/>
      <c r="I1033" s="59"/>
      <c r="J1033" s="60" t="str">
        <f>IF(ISBLANK(H1033),"",IFERROR(VLOOKUP(B1033,'Np PL4 Stock'!$A:$D,4,FALSE),""))</f>
        <v/>
      </c>
      <c r="K1033" s="61" t="str">
        <f>IF(ISBLANK(H1033),"",SUMIF('Np PL4 Stock'!$A:$A,B1033,'Np PL4 Stock'!$N:$N))</f>
        <v/>
      </c>
      <c r="L1033" s="62" t="str">
        <f>IF(ISBLANK(H1033),"",VLOOKUP(LEFT(B1033,5),Unit!A:B,2,FALSE))</f>
        <v/>
      </c>
      <c r="M1033" s="63" t="str">
        <f>IF(ISBLANK(H1033),"",IFERROR(VLOOKUP(B1033,'Np PL4 Stock'!$A:$T,20,FALSE),""))</f>
        <v/>
      </c>
      <c r="N1033" s="63" t="str">
        <f>IF(ISBLANK(H1033),"",IFERROR(VLOOKUP(B1033,'Np PL4 Stock'!$A:$U,21,FALSE),""))</f>
        <v/>
      </c>
      <c r="O1033" s="62" t="str">
        <f t="shared" si="173"/>
        <v/>
      </c>
      <c r="P1033" s="62" t="str">
        <f t="shared" si="171"/>
        <v/>
      </c>
      <c r="Q1033" s="67" t="str">
        <f t="shared" si="174"/>
        <v/>
      </c>
      <c r="R1033" s="67" t="str">
        <f t="shared" si="172"/>
        <v/>
      </c>
      <c r="S1033" s="59"/>
      <c r="T1033" s="147"/>
      <c r="U1033" s="147"/>
      <c r="V1033" s="59"/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73"/>
      <c r="AG1033" s="73"/>
      <c r="AH1033" s="73"/>
      <c r="AI1033" s="73"/>
      <c r="AJ1033" s="73"/>
      <c r="AK1033" s="73"/>
      <c r="AL1033" s="77" t="str">
        <f>IF(ISBLANK(S1033),"",IF(AJ1033="Fail","Fail",IF(E1033="PL4",IF(AND(T1033&gt;STD_01122025!$D$3,U1033&lt;STD_01122025!$D$4,OR(AF1033="ND",AF1033&lt;STD_01122025!$D$7),AH1033="ND"),"Pass","Fail"),IF(E1033="PL12",IF(AND(S1033&lt;STD_01122025!$F$2,T1033&gt;STD_01122025!$F$3,U1033&lt;STD_01122025!$F$4,V1033&gt;STD_01122025!$F$5,X1033&gt;STD_01122025!$F$6,OR(AF1033="ND",AF1033&lt;STD_01122025!$F$7),AH1033="ND"),"Pass","Fail"),IF(E1033="SuperPL",IF(AND(T1033&gt;STD_01122025!$H$3,U1033&lt;STD_01122025!$H$4,V1033&gt;STD_01122025!$H$5,X1033&gt;STD_01122025!$H$6,OR(AF1033="ND",AF1033&lt;STD_01122025!$H$7),AH1033="ND"),"Pass","Fail"),IF(E1033="Flight",IF(AND(T1033&gt;STD_01122025!$J$3,U1033&lt;STD_01122025!$J$4,X1033&gt;STD_01122025!$J$6,OR(AF1033="ND",AF1033&lt;STD_01122025!$J$7),AH1033="ND"),"Pass","Fail"),""))))))</f>
        <v/>
      </c>
      <c r="AM1033" s="62" t="str">
        <f>IF(ISBLANK(B1033),"",IFERROR(IF(VLOOKUP(B1033,'Np PL4 Stock'!$A:$J,10,FALSE)="Np4",D1033-VLOOKUP(B1033,'Np PL4 Stock'!$A:$E,5,FALSE),D1033-VLOOKUP(B1033,'Np PL4 Stock'!$A:$E,5,FALSE)-1),""))</f>
        <v/>
      </c>
      <c r="AN1033" s="147"/>
      <c r="AO1033" s="147"/>
      <c r="AP1033" s="59"/>
      <c r="AQ1033" s="59"/>
      <c r="AR1033" s="59"/>
      <c r="AS1033" s="59"/>
      <c r="AT1033" s="73"/>
      <c r="AU1033" s="73"/>
      <c r="AV1033" s="73"/>
      <c r="AW1033" s="73"/>
      <c r="AX1033" s="84"/>
      <c r="AY1033" s="59"/>
      <c r="AZ1033" s="59"/>
      <c r="BA1033" s="59"/>
      <c r="BB1033" s="59"/>
      <c r="BC1033" s="59"/>
      <c r="BD1033" s="59"/>
      <c r="BE1033" s="84"/>
      <c r="BF1033" s="84"/>
      <c r="BG1033" s="84"/>
      <c r="BH1033" s="84"/>
      <c r="BI1033" s="85"/>
      <c r="BJ1033" s="86"/>
      <c r="BK1033" s="86"/>
      <c r="BL1033" s="86"/>
      <c r="BM1033" s="86"/>
      <c r="BN1033" s="86"/>
      <c r="BO1033" s="59"/>
      <c r="BP1033" s="69"/>
      <c r="BQ1033" s="92">
        <v>0</v>
      </c>
      <c r="BR1033" s="93">
        <v>0</v>
      </c>
      <c r="BS1033" s="94" t="str">
        <f t="shared" si="175"/>
        <v/>
      </c>
      <c r="BT1033" s="95">
        <v>0</v>
      </c>
      <c r="BU1033" s="101" t="str">
        <f t="shared" si="176"/>
        <v/>
      </c>
      <c r="BV1033" s="102" t="str">
        <f t="shared" si="170"/>
        <v>-</v>
      </c>
      <c r="BW1033" s="103"/>
      <c r="BX1033" s="104" t="str">
        <f t="shared" si="177"/>
        <v>-</v>
      </c>
      <c r="BY1033" s="105"/>
      <c r="BZ1033" s="103"/>
      <c r="CA1033" s="106"/>
      <c r="CB1033" s="107"/>
      <c r="CC1033" s="112"/>
      <c r="CD1033" s="106"/>
      <c r="CE1033" s="103"/>
      <c r="CF1033" s="113"/>
      <c r="CG1033" s="114"/>
    </row>
    <row r="1034" spans="1:85">
      <c r="A1034" s="53" t="str">
        <f t="shared" si="168"/>
        <v>--</v>
      </c>
      <c r="B1034" s="47" t="str">
        <f t="shared" si="169"/>
        <v>-</v>
      </c>
      <c r="C1034" s="153"/>
      <c r="D1034" s="49"/>
      <c r="E1034" s="50"/>
      <c r="F1034" s="51"/>
      <c r="G1034" s="59"/>
      <c r="H1034" s="51"/>
      <c r="I1034" s="59"/>
      <c r="J1034" s="60" t="str">
        <f>IF(ISBLANK(H1034),"",IFERROR(VLOOKUP(B1034,'Np PL4 Stock'!$A:$D,4,FALSE),""))</f>
        <v/>
      </c>
      <c r="K1034" s="61" t="str">
        <f>IF(ISBLANK(H1034),"",SUMIF('Np PL4 Stock'!$A:$A,B1034,'Np PL4 Stock'!$N:$N))</f>
        <v/>
      </c>
      <c r="L1034" s="62" t="str">
        <f>IF(ISBLANK(H1034),"",VLOOKUP(LEFT(B1034,5),Unit!A:B,2,FALSE))</f>
        <v/>
      </c>
      <c r="M1034" s="63" t="str">
        <f>IF(ISBLANK(H1034),"",IFERROR(VLOOKUP(B1034,'Np PL4 Stock'!$A:$T,20,FALSE),""))</f>
        <v/>
      </c>
      <c r="N1034" s="63" t="str">
        <f>IF(ISBLANK(H1034),"",IFERROR(VLOOKUP(B1034,'Np PL4 Stock'!$A:$U,21,FALSE),""))</f>
        <v/>
      </c>
      <c r="O1034" s="62" t="str">
        <f t="shared" si="173"/>
        <v/>
      </c>
      <c r="P1034" s="62" t="str">
        <f t="shared" si="171"/>
        <v/>
      </c>
      <c r="Q1034" s="67" t="str">
        <f t="shared" si="174"/>
        <v/>
      </c>
      <c r="R1034" s="67" t="str">
        <f t="shared" si="172"/>
        <v/>
      </c>
      <c r="S1034" s="59"/>
      <c r="T1034" s="147"/>
      <c r="U1034" s="147"/>
      <c r="V1034" s="59"/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73"/>
      <c r="AG1034" s="73"/>
      <c r="AH1034" s="73"/>
      <c r="AI1034" s="73"/>
      <c r="AJ1034" s="73"/>
      <c r="AK1034" s="73"/>
      <c r="AL1034" s="77" t="str">
        <f>IF(ISBLANK(S1034),"",IF(AJ1034="Fail","Fail",IF(E1034="PL4",IF(AND(T1034&gt;STD_01122025!$D$3,U1034&lt;STD_01122025!$D$4,OR(AF1034="ND",AF1034&lt;STD_01122025!$D$7),AH1034="ND"),"Pass","Fail"),IF(E1034="PL12",IF(AND(S1034&lt;STD_01122025!$F$2,T1034&gt;STD_01122025!$F$3,U1034&lt;STD_01122025!$F$4,V1034&gt;STD_01122025!$F$5,X1034&gt;STD_01122025!$F$6,OR(AF1034="ND",AF1034&lt;STD_01122025!$F$7),AH1034="ND"),"Pass","Fail"),IF(E1034="SuperPL",IF(AND(T1034&gt;STD_01122025!$H$3,U1034&lt;STD_01122025!$H$4,V1034&gt;STD_01122025!$H$5,X1034&gt;STD_01122025!$H$6,OR(AF1034="ND",AF1034&lt;STD_01122025!$H$7),AH1034="ND"),"Pass","Fail"),IF(E1034="Flight",IF(AND(T1034&gt;STD_01122025!$J$3,U1034&lt;STD_01122025!$J$4,X1034&gt;STD_01122025!$J$6,OR(AF1034="ND",AF1034&lt;STD_01122025!$J$7),AH1034="ND"),"Pass","Fail"),""))))))</f>
        <v/>
      </c>
      <c r="AM1034" s="62" t="str">
        <f>IF(ISBLANK(B1034),"",IFERROR(IF(VLOOKUP(B1034,'Np PL4 Stock'!$A:$J,10,FALSE)="Np4",D1034-VLOOKUP(B1034,'Np PL4 Stock'!$A:$E,5,FALSE),D1034-VLOOKUP(B1034,'Np PL4 Stock'!$A:$E,5,FALSE)-1),""))</f>
        <v/>
      </c>
      <c r="AN1034" s="147"/>
      <c r="AO1034" s="147"/>
      <c r="AP1034" s="59"/>
      <c r="AQ1034" s="59"/>
      <c r="AR1034" s="59"/>
      <c r="AS1034" s="59"/>
      <c r="AT1034" s="73"/>
      <c r="AU1034" s="73"/>
      <c r="AV1034" s="73"/>
      <c r="AW1034" s="73"/>
      <c r="AX1034" s="84"/>
      <c r="AY1034" s="59"/>
      <c r="AZ1034" s="59"/>
      <c r="BA1034" s="59"/>
      <c r="BB1034" s="59"/>
      <c r="BC1034" s="59"/>
      <c r="BD1034" s="59"/>
      <c r="BE1034" s="84"/>
      <c r="BF1034" s="84"/>
      <c r="BG1034" s="84"/>
      <c r="BH1034" s="84"/>
      <c r="BI1034" s="85"/>
      <c r="BJ1034" s="86"/>
      <c r="BK1034" s="86"/>
      <c r="BL1034" s="86"/>
      <c r="BM1034" s="86"/>
      <c r="BN1034" s="86"/>
      <c r="BO1034" s="59"/>
      <c r="BP1034" s="69"/>
      <c r="BQ1034" s="92">
        <v>0</v>
      </c>
      <c r="BR1034" s="93">
        <v>0</v>
      </c>
      <c r="BS1034" s="94" t="str">
        <f t="shared" si="175"/>
        <v/>
      </c>
      <c r="BT1034" s="95">
        <v>0</v>
      </c>
      <c r="BU1034" s="101" t="str">
        <f t="shared" si="176"/>
        <v/>
      </c>
      <c r="BV1034" s="102" t="str">
        <f t="shared" si="170"/>
        <v>-</v>
      </c>
      <c r="BW1034" s="103"/>
      <c r="BX1034" s="104" t="str">
        <f t="shared" si="177"/>
        <v>-</v>
      </c>
      <c r="BY1034" s="105"/>
      <c r="BZ1034" s="103"/>
      <c r="CA1034" s="106"/>
      <c r="CB1034" s="107"/>
      <c r="CC1034" s="112"/>
      <c r="CD1034" s="106"/>
      <c r="CE1034" s="103"/>
      <c r="CF1034" s="113"/>
      <c r="CG1034" s="114"/>
    </row>
    <row r="1035" spans="1:85">
      <c r="A1035" s="53" t="str">
        <f t="shared" si="168"/>
        <v>--</v>
      </c>
      <c r="B1035" s="47" t="str">
        <f t="shared" si="169"/>
        <v>-</v>
      </c>
      <c r="C1035" s="153"/>
      <c r="D1035" s="49"/>
      <c r="E1035" s="50"/>
      <c r="F1035" s="51"/>
      <c r="G1035" s="59"/>
      <c r="H1035" s="51"/>
      <c r="I1035" s="59"/>
      <c r="J1035" s="60" t="str">
        <f>IF(ISBLANK(H1035),"",IFERROR(VLOOKUP(B1035,'Np PL4 Stock'!$A:$D,4,FALSE),""))</f>
        <v/>
      </c>
      <c r="K1035" s="61" t="str">
        <f>IF(ISBLANK(H1035),"",SUMIF('Np PL4 Stock'!$A:$A,B1035,'Np PL4 Stock'!$N:$N))</f>
        <v/>
      </c>
      <c r="L1035" s="62" t="str">
        <f>IF(ISBLANK(H1035),"",VLOOKUP(LEFT(B1035,5),Unit!A:B,2,FALSE))</f>
        <v/>
      </c>
      <c r="M1035" s="63" t="str">
        <f>IF(ISBLANK(H1035),"",IFERROR(VLOOKUP(B1035,'Np PL4 Stock'!$A:$T,20,FALSE),""))</f>
        <v/>
      </c>
      <c r="N1035" s="63" t="str">
        <f>IF(ISBLANK(H1035),"",IFERROR(VLOOKUP(B1035,'Np PL4 Stock'!$A:$U,21,FALSE),""))</f>
        <v/>
      </c>
      <c r="O1035" s="62" t="str">
        <f t="shared" si="173"/>
        <v/>
      </c>
      <c r="P1035" s="62" t="str">
        <f t="shared" si="171"/>
        <v/>
      </c>
      <c r="Q1035" s="67" t="str">
        <f t="shared" si="174"/>
        <v/>
      </c>
      <c r="R1035" s="67" t="str">
        <f t="shared" si="172"/>
        <v/>
      </c>
      <c r="S1035" s="59"/>
      <c r="T1035" s="147"/>
      <c r="U1035" s="147"/>
      <c r="V1035" s="59"/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73"/>
      <c r="AG1035" s="73"/>
      <c r="AH1035" s="73"/>
      <c r="AI1035" s="73"/>
      <c r="AJ1035" s="73"/>
      <c r="AK1035" s="73"/>
      <c r="AL1035" s="77" t="str">
        <f>IF(ISBLANK(S1035),"",IF(AJ1035="Fail","Fail",IF(E1035="PL4",IF(AND(T1035&gt;STD_01122025!$D$3,U1035&lt;STD_01122025!$D$4,OR(AF1035="ND",AF1035&lt;STD_01122025!$D$7),AH1035="ND"),"Pass","Fail"),IF(E1035="PL12",IF(AND(S1035&lt;STD_01122025!$F$2,T1035&gt;STD_01122025!$F$3,U1035&lt;STD_01122025!$F$4,V1035&gt;STD_01122025!$F$5,X1035&gt;STD_01122025!$F$6,OR(AF1035="ND",AF1035&lt;STD_01122025!$F$7),AH1035="ND"),"Pass","Fail"),IF(E1035="SuperPL",IF(AND(T1035&gt;STD_01122025!$H$3,U1035&lt;STD_01122025!$H$4,V1035&gt;STD_01122025!$H$5,X1035&gt;STD_01122025!$H$6,OR(AF1035="ND",AF1035&lt;STD_01122025!$H$7),AH1035="ND"),"Pass","Fail"),IF(E1035="Flight",IF(AND(T1035&gt;STD_01122025!$J$3,U1035&lt;STD_01122025!$J$4,X1035&gt;STD_01122025!$J$6,OR(AF1035="ND",AF1035&lt;STD_01122025!$J$7),AH1035="ND"),"Pass","Fail"),""))))))</f>
        <v/>
      </c>
      <c r="AM1035" s="62" t="str">
        <f>IF(ISBLANK(B1035),"",IFERROR(IF(VLOOKUP(B1035,'Np PL4 Stock'!$A:$J,10,FALSE)="Np4",D1035-VLOOKUP(B1035,'Np PL4 Stock'!$A:$E,5,FALSE),D1035-VLOOKUP(B1035,'Np PL4 Stock'!$A:$E,5,FALSE)-1),""))</f>
        <v/>
      </c>
      <c r="AN1035" s="147"/>
      <c r="AO1035" s="147"/>
      <c r="AP1035" s="59"/>
      <c r="AQ1035" s="59"/>
      <c r="AR1035" s="59"/>
      <c r="AS1035" s="59"/>
      <c r="AT1035" s="73"/>
      <c r="AU1035" s="73"/>
      <c r="AV1035" s="73"/>
      <c r="AW1035" s="73"/>
      <c r="AX1035" s="84"/>
      <c r="AY1035" s="59"/>
      <c r="AZ1035" s="59"/>
      <c r="BA1035" s="59"/>
      <c r="BB1035" s="59"/>
      <c r="BC1035" s="59"/>
      <c r="BD1035" s="59"/>
      <c r="BE1035" s="84"/>
      <c r="BF1035" s="84"/>
      <c r="BG1035" s="84"/>
      <c r="BH1035" s="84"/>
      <c r="BI1035" s="85"/>
      <c r="BJ1035" s="86"/>
      <c r="BK1035" s="86"/>
      <c r="BL1035" s="86"/>
      <c r="BM1035" s="86"/>
      <c r="BN1035" s="86"/>
      <c r="BO1035" s="59"/>
      <c r="BP1035" s="69"/>
      <c r="BQ1035" s="92">
        <v>0</v>
      </c>
      <c r="BR1035" s="93">
        <v>0</v>
      </c>
      <c r="BS1035" s="94" t="str">
        <f t="shared" si="175"/>
        <v/>
      </c>
      <c r="BT1035" s="95">
        <v>0</v>
      </c>
      <c r="BU1035" s="101" t="str">
        <f t="shared" si="176"/>
        <v/>
      </c>
      <c r="BV1035" s="102" t="str">
        <f t="shared" si="170"/>
        <v>-</v>
      </c>
      <c r="BW1035" s="103"/>
      <c r="BX1035" s="104" t="str">
        <f t="shared" si="177"/>
        <v>-</v>
      </c>
      <c r="BY1035" s="105"/>
      <c r="BZ1035" s="103"/>
      <c r="CA1035" s="106"/>
      <c r="CB1035" s="107"/>
      <c r="CC1035" s="112"/>
      <c r="CD1035" s="106"/>
      <c r="CE1035" s="103"/>
      <c r="CF1035" s="113"/>
      <c r="CG1035" s="114"/>
    </row>
    <row r="1036" spans="1:85">
      <c r="A1036" s="53" t="str">
        <f t="shared" si="168"/>
        <v>--</v>
      </c>
      <c r="B1036" s="47" t="str">
        <f t="shared" si="169"/>
        <v>-</v>
      </c>
      <c r="C1036" s="153"/>
      <c r="D1036" s="49"/>
      <c r="E1036" s="50"/>
      <c r="F1036" s="51"/>
      <c r="G1036" s="59"/>
      <c r="H1036" s="51"/>
      <c r="I1036" s="59"/>
      <c r="J1036" s="60" t="str">
        <f>IF(ISBLANK(H1036),"",IFERROR(VLOOKUP(B1036,'Np PL4 Stock'!$A:$D,4,FALSE),""))</f>
        <v/>
      </c>
      <c r="K1036" s="61" t="str">
        <f>IF(ISBLANK(H1036),"",SUMIF('Np PL4 Stock'!$A:$A,B1036,'Np PL4 Stock'!$N:$N))</f>
        <v/>
      </c>
      <c r="L1036" s="62" t="str">
        <f>IF(ISBLANK(H1036),"",VLOOKUP(LEFT(B1036,5),Unit!A:B,2,FALSE))</f>
        <v/>
      </c>
      <c r="M1036" s="63" t="str">
        <f>IF(ISBLANK(H1036),"",IFERROR(VLOOKUP(B1036,'Np PL4 Stock'!$A:$T,20,FALSE),""))</f>
        <v/>
      </c>
      <c r="N1036" s="63" t="str">
        <f>IF(ISBLANK(H1036),"",IFERROR(VLOOKUP(B1036,'Np PL4 Stock'!$A:$U,21,FALSE),""))</f>
        <v/>
      </c>
      <c r="O1036" s="62" t="str">
        <f t="shared" si="173"/>
        <v/>
      </c>
      <c r="P1036" s="62" t="str">
        <f t="shared" si="171"/>
        <v/>
      </c>
      <c r="Q1036" s="67" t="str">
        <f t="shared" si="174"/>
        <v/>
      </c>
      <c r="R1036" s="67" t="str">
        <f t="shared" si="172"/>
        <v/>
      </c>
      <c r="S1036" s="59"/>
      <c r="T1036" s="147"/>
      <c r="U1036" s="147"/>
      <c r="V1036" s="59"/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73"/>
      <c r="AG1036" s="73"/>
      <c r="AH1036" s="73"/>
      <c r="AI1036" s="73"/>
      <c r="AJ1036" s="73"/>
      <c r="AK1036" s="73"/>
      <c r="AL1036" s="77" t="str">
        <f>IF(ISBLANK(S1036),"",IF(AJ1036="Fail","Fail",IF(E1036="PL4",IF(AND(T1036&gt;STD_01122025!$D$3,U1036&lt;STD_01122025!$D$4,OR(AF1036="ND",AF1036&lt;STD_01122025!$D$7),AH1036="ND"),"Pass","Fail"),IF(E1036="PL12",IF(AND(S1036&lt;STD_01122025!$F$2,T1036&gt;STD_01122025!$F$3,U1036&lt;STD_01122025!$F$4,V1036&gt;STD_01122025!$F$5,X1036&gt;STD_01122025!$F$6,OR(AF1036="ND",AF1036&lt;STD_01122025!$F$7),AH1036="ND"),"Pass","Fail"),IF(E1036="SuperPL",IF(AND(T1036&gt;STD_01122025!$H$3,U1036&lt;STD_01122025!$H$4,V1036&gt;STD_01122025!$H$5,X1036&gt;STD_01122025!$H$6,OR(AF1036="ND",AF1036&lt;STD_01122025!$H$7),AH1036="ND"),"Pass","Fail"),IF(E1036="Flight",IF(AND(T1036&gt;STD_01122025!$J$3,U1036&lt;STD_01122025!$J$4,X1036&gt;STD_01122025!$J$6,OR(AF1036="ND",AF1036&lt;STD_01122025!$J$7),AH1036="ND"),"Pass","Fail"),""))))))</f>
        <v/>
      </c>
      <c r="AM1036" s="62" t="str">
        <f>IF(ISBLANK(B1036),"",IFERROR(IF(VLOOKUP(B1036,'Np PL4 Stock'!$A:$J,10,FALSE)="Np4",D1036-VLOOKUP(B1036,'Np PL4 Stock'!$A:$E,5,FALSE),D1036-VLOOKUP(B1036,'Np PL4 Stock'!$A:$E,5,FALSE)-1),""))</f>
        <v/>
      </c>
      <c r="AN1036" s="147"/>
      <c r="AO1036" s="147"/>
      <c r="AP1036" s="59"/>
      <c r="AQ1036" s="59"/>
      <c r="AR1036" s="59"/>
      <c r="AS1036" s="59"/>
      <c r="AT1036" s="73"/>
      <c r="AU1036" s="73"/>
      <c r="AV1036" s="73"/>
      <c r="AW1036" s="73"/>
      <c r="AX1036" s="84"/>
      <c r="AY1036" s="59"/>
      <c r="AZ1036" s="59"/>
      <c r="BA1036" s="59"/>
      <c r="BB1036" s="59"/>
      <c r="BC1036" s="59"/>
      <c r="BD1036" s="59"/>
      <c r="BE1036" s="84"/>
      <c r="BF1036" s="84"/>
      <c r="BG1036" s="84"/>
      <c r="BH1036" s="84"/>
      <c r="BI1036" s="85"/>
      <c r="BJ1036" s="86"/>
      <c r="BK1036" s="86"/>
      <c r="BL1036" s="86"/>
      <c r="BM1036" s="86"/>
      <c r="BN1036" s="86"/>
      <c r="BO1036" s="59"/>
      <c r="BP1036" s="69"/>
      <c r="BQ1036" s="92">
        <v>0</v>
      </c>
      <c r="BR1036" s="93">
        <v>0</v>
      </c>
      <c r="BS1036" s="94" t="str">
        <f t="shared" si="175"/>
        <v/>
      </c>
      <c r="BT1036" s="95">
        <v>0</v>
      </c>
      <c r="BU1036" s="101" t="str">
        <f t="shared" si="176"/>
        <v/>
      </c>
      <c r="BV1036" s="102" t="str">
        <f t="shared" si="170"/>
        <v>-</v>
      </c>
      <c r="BW1036" s="103"/>
      <c r="BX1036" s="104" t="str">
        <f t="shared" si="177"/>
        <v>-</v>
      </c>
      <c r="BY1036" s="105"/>
      <c r="BZ1036" s="103"/>
      <c r="CA1036" s="106"/>
      <c r="CB1036" s="107"/>
      <c r="CC1036" s="112"/>
      <c r="CD1036" s="106"/>
      <c r="CE1036" s="103"/>
      <c r="CF1036" s="113"/>
      <c r="CG1036" s="114"/>
    </row>
    <row r="1037" spans="1:85">
      <c r="A1037" s="53" t="str">
        <f t="shared" si="168"/>
        <v>--</v>
      </c>
      <c r="B1037" s="47" t="str">
        <f t="shared" si="169"/>
        <v>-</v>
      </c>
      <c r="C1037" s="153"/>
      <c r="D1037" s="49"/>
      <c r="E1037" s="50"/>
      <c r="F1037" s="51"/>
      <c r="G1037" s="59"/>
      <c r="H1037" s="51"/>
      <c r="I1037" s="59"/>
      <c r="J1037" s="60" t="str">
        <f>IF(ISBLANK(H1037),"",IFERROR(VLOOKUP(B1037,'Np PL4 Stock'!$A:$D,4,FALSE),""))</f>
        <v/>
      </c>
      <c r="K1037" s="61" t="str">
        <f>IF(ISBLANK(H1037),"",SUMIF('Np PL4 Stock'!$A:$A,B1037,'Np PL4 Stock'!$N:$N))</f>
        <v/>
      </c>
      <c r="L1037" s="62" t="str">
        <f>IF(ISBLANK(H1037),"",VLOOKUP(LEFT(B1037,5),Unit!A:B,2,FALSE))</f>
        <v/>
      </c>
      <c r="M1037" s="63" t="str">
        <f>IF(ISBLANK(H1037),"",IFERROR(VLOOKUP(B1037,'Np PL4 Stock'!$A:$T,20,FALSE),""))</f>
        <v/>
      </c>
      <c r="N1037" s="63" t="str">
        <f>IF(ISBLANK(H1037),"",IFERROR(VLOOKUP(B1037,'Np PL4 Stock'!$A:$U,21,FALSE),""))</f>
        <v/>
      </c>
      <c r="O1037" s="62" t="str">
        <f t="shared" si="173"/>
        <v/>
      </c>
      <c r="P1037" s="62" t="str">
        <f t="shared" si="171"/>
        <v/>
      </c>
      <c r="Q1037" s="67" t="str">
        <f t="shared" si="174"/>
        <v/>
      </c>
      <c r="R1037" s="67" t="str">
        <f t="shared" si="172"/>
        <v/>
      </c>
      <c r="S1037" s="59"/>
      <c r="T1037" s="147"/>
      <c r="U1037" s="147"/>
      <c r="V1037" s="59"/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73"/>
      <c r="AG1037" s="73"/>
      <c r="AH1037" s="73"/>
      <c r="AI1037" s="73"/>
      <c r="AJ1037" s="73"/>
      <c r="AK1037" s="73"/>
      <c r="AL1037" s="77" t="str">
        <f>IF(ISBLANK(S1037),"",IF(AJ1037="Fail","Fail",IF(E1037="PL4",IF(AND(T1037&gt;STD_01122025!$D$3,U1037&lt;STD_01122025!$D$4,OR(AF1037="ND",AF1037&lt;STD_01122025!$D$7),AH1037="ND"),"Pass","Fail"),IF(E1037="PL12",IF(AND(S1037&lt;STD_01122025!$F$2,T1037&gt;STD_01122025!$F$3,U1037&lt;STD_01122025!$F$4,V1037&gt;STD_01122025!$F$5,X1037&gt;STD_01122025!$F$6,OR(AF1037="ND",AF1037&lt;STD_01122025!$F$7),AH1037="ND"),"Pass","Fail"),IF(E1037="SuperPL",IF(AND(T1037&gt;STD_01122025!$H$3,U1037&lt;STD_01122025!$H$4,V1037&gt;STD_01122025!$H$5,X1037&gt;STD_01122025!$H$6,OR(AF1037="ND",AF1037&lt;STD_01122025!$H$7),AH1037="ND"),"Pass","Fail"),IF(E1037="Flight",IF(AND(T1037&gt;STD_01122025!$J$3,U1037&lt;STD_01122025!$J$4,X1037&gt;STD_01122025!$J$6,OR(AF1037="ND",AF1037&lt;STD_01122025!$J$7),AH1037="ND"),"Pass","Fail"),""))))))</f>
        <v/>
      </c>
      <c r="AM1037" s="62" t="str">
        <f>IF(ISBLANK(B1037),"",IFERROR(IF(VLOOKUP(B1037,'Np PL4 Stock'!$A:$J,10,FALSE)="Np4",D1037-VLOOKUP(B1037,'Np PL4 Stock'!$A:$E,5,FALSE),D1037-VLOOKUP(B1037,'Np PL4 Stock'!$A:$E,5,FALSE)-1),""))</f>
        <v/>
      </c>
      <c r="AN1037" s="147"/>
      <c r="AO1037" s="147"/>
      <c r="AP1037" s="59"/>
      <c r="AQ1037" s="59"/>
      <c r="AR1037" s="59"/>
      <c r="AS1037" s="59"/>
      <c r="AT1037" s="73"/>
      <c r="AU1037" s="73"/>
      <c r="AV1037" s="73"/>
      <c r="AW1037" s="73"/>
      <c r="AX1037" s="84"/>
      <c r="AY1037" s="59"/>
      <c r="AZ1037" s="59"/>
      <c r="BA1037" s="59"/>
      <c r="BB1037" s="59"/>
      <c r="BC1037" s="59"/>
      <c r="BD1037" s="59"/>
      <c r="BE1037" s="84"/>
      <c r="BF1037" s="84"/>
      <c r="BG1037" s="84"/>
      <c r="BH1037" s="84"/>
      <c r="BI1037" s="85"/>
      <c r="BJ1037" s="86"/>
      <c r="BK1037" s="86"/>
      <c r="BL1037" s="86"/>
      <c r="BM1037" s="86"/>
      <c r="BN1037" s="86"/>
      <c r="BO1037" s="59"/>
      <c r="BP1037" s="69"/>
      <c r="BQ1037" s="92">
        <v>0</v>
      </c>
      <c r="BR1037" s="93">
        <v>0</v>
      </c>
      <c r="BS1037" s="94" t="str">
        <f t="shared" si="175"/>
        <v/>
      </c>
      <c r="BT1037" s="95">
        <v>0</v>
      </c>
      <c r="BU1037" s="101" t="str">
        <f t="shared" si="176"/>
        <v/>
      </c>
      <c r="BV1037" s="102" t="str">
        <f t="shared" si="170"/>
        <v>-</v>
      </c>
      <c r="BW1037" s="103"/>
      <c r="BX1037" s="104" t="str">
        <f t="shared" si="177"/>
        <v>-</v>
      </c>
      <c r="BY1037" s="105"/>
      <c r="BZ1037" s="103"/>
      <c r="CA1037" s="106"/>
      <c r="CB1037" s="107"/>
      <c r="CC1037" s="112"/>
      <c r="CD1037" s="106"/>
      <c r="CE1037" s="103"/>
      <c r="CF1037" s="113"/>
      <c r="CG1037" s="114"/>
    </row>
    <row r="1038" spans="1:85">
      <c r="A1038" s="53" t="str">
        <f t="shared" si="168"/>
        <v>--</v>
      </c>
      <c r="B1038" s="47" t="str">
        <f t="shared" si="169"/>
        <v>-</v>
      </c>
      <c r="C1038" s="153"/>
      <c r="D1038" s="49"/>
      <c r="E1038" s="50"/>
      <c r="F1038" s="51"/>
      <c r="G1038" s="59"/>
      <c r="H1038" s="51"/>
      <c r="I1038" s="59"/>
      <c r="J1038" s="60" t="str">
        <f>IF(ISBLANK(H1038),"",IFERROR(VLOOKUP(B1038,'Np PL4 Stock'!$A:$D,4,FALSE),""))</f>
        <v/>
      </c>
      <c r="K1038" s="61" t="str">
        <f>IF(ISBLANK(H1038),"",SUMIF('Np PL4 Stock'!$A:$A,B1038,'Np PL4 Stock'!$N:$N))</f>
        <v/>
      </c>
      <c r="L1038" s="62" t="str">
        <f>IF(ISBLANK(H1038),"",VLOOKUP(LEFT(B1038,5),Unit!A:B,2,FALSE))</f>
        <v/>
      </c>
      <c r="M1038" s="63" t="str">
        <f>IF(ISBLANK(H1038),"",IFERROR(VLOOKUP(B1038,'Np PL4 Stock'!$A:$T,20,FALSE),""))</f>
        <v/>
      </c>
      <c r="N1038" s="63" t="str">
        <f>IF(ISBLANK(H1038),"",IFERROR(VLOOKUP(B1038,'Np PL4 Stock'!$A:$U,21,FALSE),""))</f>
        <v/>
      </c>
      <c r="O1038" s="62" t="str">
        <f t="shared" si="173"/>
        <v/>
      </c>
      <c r="P1038" s="62" t="str">
        <f t="shared" si="171"/>
        <v/>
      </c>
      <c r="Q1038" s="67" t="str">
        <f t="shared" si="174"/>
        <v/>
      </c>
      <c r="R1038" s="67" t="str">
        <f t="shared" si="172"/>
        <v/>
      </c>
      <c r="S1038" s="59"/>
      <c r="T1038" s="147"/>
      <c r="U1038" s="147"/>
      <c r="V1038" s="59"/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73"/>
      <c r="AG1038" s="73"/>
      <c r="AH1038" s="73"/>
      <c r="AI1038" s="73"/>
      <c r="AJ1038" s="73"/>
      <c r="AK1038" s="73"/>
      <c r="AL1038" s="77" t="str">
        <f>IF(ISBLANK(S1038),"",IF(AJ1038="Fail","Fail",IF(E1038="PL4",IF(AND(T1038&gt;STD_01122025!$D$3,U1038&lt;STD_01122025!$D$4,OR(AF1038="ND",AF1038&lt;STD_01122025!$D$7),AH1038="ND"),"Pass","Fail"),IF(E1038="PL12",IF(AND(S1038&lt;STD_01122025!$F$2,T1038&gt;STD_01122025!$F$3,U1038&lt;STD_01122025!$F$4,V1038&gt;STD_01122025!$F$5,X1038&gt;STD_01122025!$F$6,OR(AF1038="ND",AF1038&lt;STD_01122025!$F$7),AH1038="ND"),"Pass","Fail"),IF(E1038="SuperPL",IF(AND(T1038&gt;STD_01122025!$H$3,U1038&lt;STD_01122025!$H$4,V1038&gt;STD_01122025!$H$5,X1038&gt;STD_01122025!$H$6,OR(AF1038="ND",AF1038&lt;STD_01122025!$H$7),AH1038="ND"),"Pass","Fail"),IF(E1038="Flight",IF(AND(T1038&gt;STD_01122025!$J$3,U1038&lt;STD_01122025!$J$4,X1038&gt;STD_01122025!$J$6,OR(AF1038="ND",AF1038&lt;STD_01122025!$J$7),AH1038="ND"),"Pass","Fail"),""))))))</f>
        <v/>
      </c>
      <c r="AM1038" s="62" t="str">
        <f>IF(ISBLANK(B1038),"",IFERROR(IF(VLOOKUP(B1038,'Np PL4 Stock'!$A:$J,10,FALSE)="Np4",D1038-VLOOKUP(B1038,'Np PL4 Stock'!$A:$E,5,FALSE),D1038-VLOOKUP(B1038,'Np PL4 Stock'!$A:$E,5,FALSE)-1),""))</f>
        <v/>
      </c>
      <c r="AN1038" s="147"/>
      <c r="AO1038" s="147"/>
      <c r="AP1038" s="59"/>
      <c r="AQ1038" s="59"/>
      <c r="AR1038" s="59"/>
      <c r="AS1038" s="59"/>
      <c r="AT1038" s="73"/>
      <c r="AU1038" s="73"/>
      <c r="AV1038" s="73"/>
      <c r="AW1038" s="73"/>
      <c r="AX1038" s="84"/>
      <c r="AY1038" s="59"/>
      <c r="AZ1038" s="59"/>
      <c r="BA1038" s="59"/>
      <c r="BB1038" s="59"/>
      <c r="BC1038" s="59"/>
      <c r="BD1038" s="59"/>
      <c r="BE1038" s="84"/>
      <c r="BF1038" s="84"/>
      <c r="BG1038" s="84"/>
      <c r="BH1038" s="84"/>
      <c r="BI1038" s="85"/>
      <c r="BJ1038" s="86"/>
      <c r="BK1038" s="86"/>
      <c r="BL1038" s="86"/>
      <c r="BM1038" s="86"/>
      <c r="BN1038" s="86"/>
      <c r="BO1038" s="59"/>
      <c r="BP1038" s="69"/>
      <c r="BQ1038" s="92">
        <v>0</v>
      </c>
      <c r="BR1038" s="93">
        <v>0</v>
      </c>
      <c r="BS1038" s="94" t="str">
        <f t="shared" si="175"/>
        <v/>
      </c>
      <c r="BT1038" s="95">
        <v>0</v>
      </c>
      <c r="BU1038" s="101" t="str">
        <f t="shared" si="176"/>
        <v/>
      </c>
      <c r="BV1038" s="102" t="str">
        <f t="shared" si="170"/>
        <v>-</v>
      </c>
      <c r="BW1038" s="103"/>
      <c r="BX1038" s="104" t="str">
        <f t="shared" si="177"/>
        <v>-</v>
      </c>
      <c r="BY1038" s="105"/>
      <c r="BZ1038" s="103"/>
      <c r="CA1038" s="106"/>
      <c r="CB1038" s="107"/>
      <c r="CC1038" s="112"/>
      <c r="CD1038" s="106"/>
      <c r="CE1038" s="103"/>
      <c r="CF1038" s="113"/>
      <c r="CG1038" s="114"/>
    </row>
    <row r="1039" spans="1:85">
      <c r="A1039" s="53" t="str">
        <f t="shared" si="168"/>
        <v>--</v>
      </c>
      <c r="B1039" s="47" t="str">
        <f t="shared" si="169"/>
        <v>-</v>
      </c>
      <c r="C1039" s="153"/>
      <c r="D1039" s="49"/>
      <c r="E1039" s="50"/>
      <c r="F1039" s="51"/>
      <c r="G1039" s="59"/>
      <c r="H1039" s="51"/>
      <c r="I1039" s="59"/>
      <c r="J1039" s="60" t="str">
        <f>IF(ISBLANK(H1039),"",IFERROR(VLOOKUP(B1039,'Np PL4 Stock'!$A:$D,4,FALSE),""))</f>
        <v/>
      </c>
      <c r="K1039" s="61" t="str">
        <f>IF(ISBLANK(H1039),"",SUMIF('Np PL4 Stock'!$A:$A,B1039,'Np PL4 Stock'!$N:$N))</f>
        <v/>
      </c>
      <c r="L1039" s="62" t="str">
        <f>IF(ISBLANK(H1039),"",VLOOKUP(LEFT(B1039,5),Unit!A:B,2,FALSE))</f>
        <v/>
      </c>
      <c r="M1039" s="63" t="str">
        <f>IF(ISBLANK(H1039),"",IFERROR(VLOOKUP(B1039,'Np PL4 Stock'!$A:$T,20,FALSE),""))</f>
        <v/>
      </c>
      <c r="N1039" s="63" t="str">
        <f>IF(ISBLANK(H1039),"",IFERROR(VLOOKUP(B1039,'Np PL4 Stock'!$A:$U,21,FALSE),""))</f>
        <v/>
      </c>
      <c r="O1039" s="62" t="str">
        <f t="shared" si="173"/>
        <v/>
      </c>
      <c r="P1039" s="62" t="str">
        <f t="shared" si="171"/>
        <v/>
      </c>
      <c r="Q1039" s="67" t="str">
        <f t="shared" si="174"/>
        <v/>
      </c>
      <c r="R1039" s="67" t="str">
        <f t="shared" si="172"/>
        <v/>
      </c>
      <c r="S1039" s="59"/>
      <c r="T1039" s="147"/>
      <c r="U1039" s="147"/>
      <c r="V1039" s="59"/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73"/>
      <c r="AG1039" s="73"/>
      <c r="AH1039" s="73"/>
      <c r="AI1039" s="73"/>
      <c r="AJ1039" s="73"/>
      <c r="AK1039" s="73"/>
      <c r="AL1039" s="77" t="str">
        <f>IF(ISBLANK(S1039),"",IF(AJ1039="Fail","Fail",IF(E1039="PL4",IF(AND(T1039&gt;STD_01122025!$D$3,U1039&lt;STD_01122025!$D$4,OR(AF1039="ND",AF1039&lt;STD_01122025!$D$7),AH1039="ND"),"Pass","Fail"),IF(E1039="PL12",IF(AND(S1039&lt;STD_01122025!$F$2,T1039&gt;STD_01122025!$F$3,U1039&lt;STD_01122025!$F$4,V1039&gt;STD_01122025!$F$5,X1039&gt;STD_01122025!$F$6,OR(AF1039="ND",AF1039&lt;STD_01122025!$F$7),AH1039="ND"),"Pass","Fail"),IF(E1039="SuperPL",IF(AND(T1039&gt;STD_01122025!$H$3,U1039&lt;STD_01122025!$H$4,V1039&gt;STD_01122025!$H$5,X1039&gt;STD_01122025!$H$6,OR(AF1039="ND",AF1039&lt;STD_01122025!$H$7),AH1039="ND"),"Pass","Fail"),IF(E1039="Flight",IF(AND(T1039&gt;STD_01122025!$J$3,U1039&lt;STD_01122025!$J$4,X1039&gt;STD_01122025!$J$6,OR(AF1039="ND",AF1039&lt;STD_01122025!$J$7),AH1039="ND"),"Pass","Fail"),""))))))</f>
        <v/>
      </c>
      <c r="AM1039" s="62" t="str">
        <f>IF(ISBLANK(B1039),"",IFERROR(IF(VLOOKUP(B1039,'Np PL4 Stock'!$A:$J,10,FALSE)="Np4",D1039-VLOOKUP(B1039,'Np PL4 Stock'!$A:$E,5,FALSE),D1039-VLOOKUP(B1039,'Np PL4 Stock'!$A:$E,5,FALSE)-1),""))</f>
        <v/>
      </c>
      <c r="AN1039" s="147"/>
      <c r="AO1039" s="147"/>
      <c r="AP1039" s="59"/>
      <c r="AQ1039" s="59"/>
      <c r="AR1039" s="59"/>
      <c r="AS1039" s="59"/>
      <c r="AT1039" s="73"/>
      <c r="AU1039" s="73"/>
      <c r="AV1039" s="73"/>
      <c r="AW1039" s="73"/>
      <c r="AX1039" s="84"/>
      <c r="AY1039" s="59"/>
      <c r="AZ1039" s="59"/>
      <c r="BA1039" s="59"/>
      <c r="BB1039" s="59"/>
      <c r="BC1039" s="59"/>
      <c r="BD1039" s="59"/>
      <c r="BE1039" s="84"/>
      <c r="BF1039" s="84"/>
      <c r="BG1039" s="84"/>
      <c r="BH1039" s="84"/>
      <c r="BI1039" s="85"/>
      <c r="BJ1039" s="86"/>
      <c r="BK1039" s="86"/>
      <c r="BL1039" s="86"/>
      <c r="BM1039" s="86"/>
      <c r="BN1039" s="86"/>
      <c r="BO1039" s="59"/>
      <c r="BP1039" s="69"/>
      <c r="BQ1039" s="92">
        <v>0</v>
      </c>
      <c r="BR1039" s="93">
        <v>0</v>
      </c>
      <c r="BS1039" s="94" t="str">
        <f t="shared" si="175"/>
        <v/>
      </c>
      <c r="BT1039" s="95">
        <v>0</v>
      </c>
      <c r="BU1039" s="101" t="str">
        <f t="shared" si="176"/>
        <v/>
      </c>
      <c r="BV1039" s="102" t="str">
        <f t="shared" si="170"/>
        <v>-</v>
      </c>
      <c r="BW1039" s="103"/>
      <c r="BX1039" s="104" t="str">
        <f t="shared" si="177"/>
        <v>-</v>
      </c>
      <c r="BY1039" s="105"/>
      <c r="BZ1039" s="103"/>
      <c r="CA1039" s="106"/>
      <c r="CB1039" s="107"/>
      <c r="CC1039" s="112"/>
      <c r="CD1039" s="106"/>
      <c r="CE1039" s="103"/>
      <c r="CF1039" s="113"/>
      <c r="CG1039" s="114"/>
    </row>
    <row r="1040" spans="1:85">
      <c r="A1040" s="53" t="str">
        <f t="shared" si="168"/>
        <v>--</v>
      </c>
      <c r="B1040" s="47" t="str">
        <f t="shared" si="169"/>
        <v>-</v>
      </c>
      <c r="C1040" s="153"/>
      <c r="D1040" s="49"/>
      <c r="E1040" s="50"/>
      <c r="F1040" s="51"/>
      <c r="G1040" s="59"/>
      <c r="H1040" s="51"/>
      <c r="I1040" s="59"/>
      <c r="J1040" s="60" t="str">
        <f>IF(ISBLANK(H1040),"",IFERROR(VLOOKUP(B1040,'Np PL4 Stock'!$A:$D,4,FALSE),""))</f>
        <v/>
      </c>
      <c r="K1040" s="61" t="str">
        <f>IF(ISBLANK(H1040),"",SUMIF('Np PL4 Stock'!$A:$A,B1040,'Np PL4 Stock'!$N:$N))</f>
        <v/>
      </c>
      <c r="L1040" s="62" t="str">
        <f>IF(ISBLANK(H1040),"",VLOOKUP(LEFT(B1040,5),Unit!A:B,2,FALSE))</f>
        <v/>
      </c>
      <c r="M1040" s="63" t="str">
        <f>IF(ISBLANK(H1040),"",IFERROR(VLOOKUP(B1040,'Np PL4 Stock'!$A:$T,20,FALSE),""))</f>
        <v/>
      </c>
      <c r="N1040" s="63" t="str">
        <f>IF(ISBLANK(H1040),"",IFERROR(VLOOKUP(B1040,'Np PL4 Stock'!$A:$U,21,FALSE),""))</f>
        <v/>
      </c>
      <c r="O1040" s="62" t="str">
        <f t="shared" si="173"/>
        <v/>
      </c>
      <c r="P1040" s="62" t="str">
        <f t="shared" si="171"/>
        <v/>
      </c>
      <c r="Q1040" s="67" t="str">
        <f t="shared" si="174"/>
        <v/>
      </c>
      <c r="R1040" s="67" t="str">
        <f t="shared" si="172"/>
        <v/>
      </c>
      <c r="S1040" s="59"/>
      <c r="T1040" s="147"/>
      <c r="U1040" s="147"/>
      <c r="V1040" s="59"/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73"/>
      <c r="AG1040" s="73"/>
      <c r="AH1040" s="73"/>
      <c r="AI1040" s="73"/>
      <c r="AJ1040" s="73"/>
      <c r="AK1040" s="73"/>
      <c r="AL1040" s="77" t="str">
        <f>IF(ISBLANK(S1040),"",IF(AJ1040="Fail","Fail",IF(E1040="PL4",IF(AND(T1040&gt;STD_01122025!$D$3,U1040&lt;STD_01122025!$D$4,OR(AF1040="ND",AF1040&lt;STD_01122025!$D$7),AH1040="ND"),"Pass","Fail"),IF(E1040="PL12",IF(AND(S1040&lt;STD_01122025!$F$2,T1040&gt;STD_01122025!$F$3,U1040&lt;STD_01122025!$F$4,V1040&gt;STD_01122025!$F$5,X1040&gt;STD_01122025!$F$6,OR(AF1040="ND",AF1040&lt;STD_01122025!$F$7),AH1040="ND"),"Pass","Fail"),IF(E1040="SuperPL",IF(AND(T1040&gt;STD_01122025!$H$3,U1040&lt;STD_01122025!$H$4,V1040&gt;STD_01122025!$H$5,X1040&gt;STD_01122025!$H$6,OR(AF1040="ND",AF1040&lt;STD_01122025!$H$7),AH1040="ND"),"Pass","Fail"),IF(E1040="Flight",IF(AND(T1040&gt;STD_01122025!$J$3,U1040&lt;STD_01122025!$J$4,X1040&gt;STD_01122025!$J$6,OR(AF1040="ND",AF1040&lt;STD_01122025!$J$7),AH1040="ND"),"Pass","Fail"),""))))))</f>
        <v/>
      </c>
      <c r="AM1040" s="62" t="str">
        <f>IF(ISBLANK(B1040),"",IFERROR(IF(VLOOKUP(B1040,'Np PL4 Stock'!$A:$J,10,FALSE)="Np4",D1040-VLOOKUP(B1040,'Np PL4 Stock'!$A:$E,5,FALSE),D1040-VLOOKUP(B1040,'Np PL4 Stock'!$A:$E,5,FALSE)-1),""))</f>
        <v/>
      </c>
      <c r="AN1040" s="147"/>
      <c r="AO1040" s="147"/>
      <c r="AP1040" s="59"/>
      <c r="AQ1040" s="59"/>
      <c r="AR1040" s="59"/>
      <c r="AS1040" s="59"/>
      <c r="AT1040" s="73"/>
      <c r="AU1040" s="73"/>
      <c r="AV1040" s="73"/>
      <c r="AW1040" s="73"/>
      <c r="AX1040" s="84"/>
      <c r="AY1040" s="59"/>
      <c r="AZ1040" s="59"/>
      <c r="BA1040" s="59"/>
      <c r="BB1040" s="59"/>
      <c r="BC1040" s="59"/>
      <c r="BD1040" s="59"/>
      <c r="BE1040" s="84"/>
      <c r="BF1040" s="84"/>
      <c r="BG1040" s="84"/>
      <c r="BH1040" s="84"/>
      <c r="BI1040" s="85"/>
      <c r="BJ1040" s="86"/>
      <c r="BK1040" s="86"/>
      <c r="BL1040" s="86"/>
      <c r="BM1040" s="86"/>
      <c r="BN1040" s="86"/>
      <c r="BO1040" s="59"/>
      <c r="BP1040" s="69"/>
      <c r="BQ1040" s="92">
        <v>0</v>
      </c>
      <c r="BR1040" s="93">
        <v>0</v>
      </c>
      <c r="BS1040" s="94" t="str">
        <f t="shared" si="175"/>
        <v/>
      </c>
      <c r="BT1040" s="95">
        <v>0</v>
      </c>
      <c r="BU1040" s="101" t="str">
        <f t="shared" si="176"/>
        <v/>
      </c>
      <c r="BV1040" s="102" t="str">
        <f t="shared" si="170"/>
        <v>-</v>
      </c>
      <c r="BW1040" s="103"/>
      <c r="BX1040" s="104" t="str">
        <f t="shared" si="177"/>
        <v>-</v>
      </c>
      <c r="BY1040" s="105"/>
      <c r="BZ1040" s="103"/>
      <c r="CA1040" s="106"/>
      <c r="CB1040" s="107"/>
      <c r="CC1040" s="112"/>
      <c r="CD1040" s="106"/>
      <c r="CE1040" s="103"/>
      <c r="CF1040" s="113"/>
      <c r="CG1040" s="114"/>
    </row>
    <row r="1041" spans="1:85">
      <c r="A1041" s="53" t="str">
        <f t="shared" si="168"/>
        <v>--</v>
      </c>
      <c r="B1041" s="47" t="str">
        <f t="shared" si="169"/>
        <v>-</v>
      </c>
      <c r="C1041" s="153"/>
      <c r="D1041" s="49"/>
      <c r="E1041" s="50"/>
      <c r="F1041" s="51"/>
      <c r="G1041" s="59"/>
      <c r="H1041" s="51"/>
      <c r="I1041" s="59"/>
      <c r="J1041" s="60" t="str">
        <f>IF(ISBLANK(H1041),"",IFERROR(VLOOKUP(B1041,'Np PL4 Stock'!$A:$D,4,FALSE),""))</f>
        <v/>
      </c>
      <c r="K1041" s="61" t="str">
        <f>IF(ISBLANK(H1041),"",SUMIF('Np PL4 Stock'!$A:$A,B1041,'Np PL4 Stock'!$N:$N))</f>
        <v/>
      </c>
      <c r="L1041" s="62" t="str">
        <f>IF(ISBLANK(H1041),"",VLOOKUP(LEFT(B1041,5),Unit!A:B,2,FALSE))</f>
        <v/>
      </c>
      <c r="M1041" s="63" t="str">
        <f>IF(ISBLANK(H1041),"",IFERROR(VLOOKUP(B1041,'Np PL4 Stock'!$A:$T,20,FALSE),""))</f>
        <v/>
      </c>
      <c r="N1041" s="63" t="str">
        <f>IF(ISBLANK(H1041),"",IFERROR(VLOOKUP(B1041,'Np PL4 Stock'!$A:$U,21,FALSE),""))</f>
        <v/>
      </c>
      <c r="O1041" s="62" t="str">
        <f t="shared" si="173"/>
        <v/>
      </c>
      <c r="P1041" s="62" t="str">
        <f t="shared" si="171"/>
        <v/>
      </c>
      <c r="Q1041" s="67" t="str">
        <f t="shared" si="174"/>
        <v/>
      </c>
      <c r="R1041" s="67" t="str">
        <f t="shared" si="172"/>
        <v/>
      </c>
      <c r="S1041" s="59"/>
      <c r="T1041" s="147"/>
      <c r="U1041" s="147"/>
      <c r="V1041" s="59"/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73"/>
      <c r="AG1041" s="73"/>
      <c r="AH1041" s="73"/>
      <c r="AI1041" s="73"/>
      <c r="AJ1041" s="73"/>
      <c r="AK1041" s="73"/>
      <c r="AL1041" s="77" t="str">
        <f>IF(ISBLANK(S1041),"",IF(AJ1041="Fail","Fail",IF(E1041="PL4",IF(AND(T1041&gt;STD_01122025!$D$3,U1041&lt;STD_01122025!$D$4,OR(AF1041="ND",AF1041&lt;STD_01122025!$D$7),AH1041="ND"),"Pass","Fail"),IF(E1041="PL12",IF(AND(S1041&lt;STD_01122025!$F$2,T1041&gt;STD_01122025!$F$3,U1041&lt;STD_01122025!$F$4,V1041&gt;STD_01122025!$F$5,X1041&gt;STD_01122025!$F$6,OR(AF1041="ND",AF1041&lt;STD_01122025!$F$7),AH1041="ND"),"Pass","Fail"),IF(E1041="SuperPL",IF(AND(T1041&gt;STD_01122025!$H$3,U1041&lt;STD_01122025!$H$4,V1041&gt;STD_01122025!$H$5,X1041&gt;STD_01122025!$H$6,OR(AF1041="ND",AF1041&lt;STD_01122025!$H$7),AH1041="ND"),"Pass","Fail"),IF(E1041="Flight",IF(AND(T1041&gt;STD_01122025!$J$3,U1041&lt;STD_01122025!$J$4,X1041&gt;STD_01122025!$J$6,OR(AF1041="ND",AF1041&lt;STD_01122025!$J$7),AH1041="ND"),"Pass","Fail"),""))))))</f>
        <v/>
      </c>
      <c r="AM1041" s="62" t="str">
        <f>IF(ISBLANK(B1041),"",IFERROR(IF(VLOOKUP(B1041,'Np PL4 Stock'!$A:$J,10,FALSE)="Np4",D1041-VLOOKUP(B1041,'Np PL4 Stock'!$A:$E,5,FALSE),D1041-VLOOKUP(B1041,'Np PL4 Stock'!$A:$E,5,FALSE)-1),""))</f>
        <v/>
      </c>
      <c r="AN1041" s="147"/>
      <c r="AO1041" s="147"/>
      <c r="AP1041" s="59"/>
      <c r="AQ1041" s="59"/>
      <c r="AR1041" s="59"/>
      <c r="AS1041" s="59"/>
      <c r="AT1041" s="73"/>
      <c r="AU1041" s="73"/>
      <c r="AV1041" s="73"/>
      <c r="AW1041" s="73"/>
      <c r="AX1041" s="84"/>
      <c r="AY1041" s="59"/>
      <c r="AZ1041" s="59"/>
      <c r="BA1041" s="59"/>
      <c r="BB1041" s="59"/>
      <c r="BC1041" s="59"/>
      <c r="BD1041" s="59"/>
      <c r="BE1041" s="84"/>
      <c r="BF1041" s="84"/>
      <c r="BG1041" s="84"/>
      <c r="BH1041" s="84"/>
      <c r="BI1041" s="85"/>
      <c r="BJ1041" s="86"/>
      <c r="BK1041" s="86"/>
      <c r="BL1041" s="86"/>
      <c r="BM1041" s="86"/>
      <c r="BN1041" s="86"/>
      <c r="BO1041" s="59"/>
      <c r="BP1041" s="69"/>
      <c r="BQ1041" s="92">
        <v>0</v>
      </c>
      <c r="BR1041" s="93">
        <v>0</v>
      </c>
      <c r="BS1041" s="94" t="str">
        <f t="shared" si="175"/>
        <v/>
      </c>
      <c r="BT1041" s="95">
        <v>0</v>
      </c>
      <c r="BU1041" s="101" t="str">
        <f t="shared" si="176"/>
        <v/>
      </c>
      <c r="BV1041" s="102" t="str">
        <f t="shared" si="170"/>
        <v>-</v>
      </c>
      <c r="BW1041" s="103"/>
      <c r="BX1041" s="104" t="str">
        <f t="shared" si="177"/>
        <v>-</v>
      </c>
      <c r="BY1041" s="105"/>
      <c r="BZ1041" s="103"/>
      <c r="CA1041" s="106"/>
      <c r="CB1041" s="107"/>
      <c r="CC1041" s="112"/>
      <c r="CD1041" s="106"/>
      <c r="CE1041" s="103"/>
      <c r="CF1041" s="113"/>
      <c r="CG1041" s="114"/>
    </row>
    <row r="1042" spans="1:85">
      <c r="A1042" s="53" t="str">
        <f t="shared" ref="A1042:A1105" si="178">IF(ISBLANK(H1042),"",H1042&amp;"-"&amp;IF(OR(LEN(I1042)=1,LEN(I1042)=4),"0"&amp;I1042,I1042))&amp;"-"&amp;IF(LEN(G1042)=1,"0"&amp;G1042,G1042)&amp;"-"&amp;D1042</f>
        <v>--</v>
      </c>
      <c r="B1042" s="47" t="str">
        <f t="shared" ref="B1042:B1105" si="179">IF(ISBLANK(H1042),"",H1042&amp;"-"&amp;IF(OR(LEN(I1042)=1,LEN(I1042)=4),"0"&amp;I1042,I1042))&amp;"-"&amp;IF(LEN(G1042)=1,"0"&amp;G1042,G1042)</f>
        <v>-</v>
      </c>
      <c r="C1042" s="153"/>
      <c r="D1042" s="49"/>
      <c r="E1042" s="50"/>
      <c r="F1042" s="51"/>
      <c r="G1042" s="59"/>
      <c r="H1042" s="51"/>
      <c r="I1042" s="59"/>
      <c r="J1042" s="60" t="str">
        <f>IF(ISBLANK(H1042),"",IFERROR(VLOOKUP(B1042,'Np PL4 Stock'!$A:$D,4,FALSE),""))</f>
        <v/>
      </c>
      <c r="K1042" s="61" t="str">
        <f>IF(ISBLANK(H1042),"",SUMIF('Np PL4 Stock'!$A:$A,B1042,'Np PL4 Stock'!$N:$N))</f>
        <v/>
      </c>
      <c r="L1042" s="62" t="str">
        <f>IF(ISBLANK(H1042),"",VLOOKUP(LEFT(B1042,5),Unit!A:B,2,FALSE))</f>
        <v/>
      </c>
      <c r="M1042" s="63" t="str">
        <f>IF(ISBLANK(H1042),"",IFERROR(VLOOKUP(B1042,'Np PL4 Stock'!$A:$T,20,FALSE),""))</f>
        <v/>
      </c>
      <c r="N1042" s="63" t="str">
        <f>IF(ISBLANK(H1042),"",IFERROR(VLOOKUP(B1042,'Np PL4 Stock'!$A:$U,21,FALSE),""))</f>
        <v/>
      </c>
      <c r="O1042" s="62" t="str">
        <f t="shared" si="173"/>
        <v/>
      </c>
      <c r="P1042" s="62" t="str">
        <f t="shared" si="171"/>
        <v/>
      </c>
      <c r="Q1042" s="67" t="str">
        <f t="shared" si="174"/>
        <v/>
      </c>
      <c r="R1042" s="67" t="str">
        <f t="shared" si="172"/>
        <v/>
      </c>
      <c r="S1042" s="59"/>
      <c r="T1042" s="147"/>
      <c r="U1042" s="147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73"/>
      <c r="AG1042" s="73"/>
      <c r="AH1042" s="73"/>
      <c r="AI1042" s="73"/>
      <c r="AJ1042" s="73"/>
      <c r="AK1042" s="73"/>
      <c r="AL1042" s="77" t="str">
        <f>IF(ISBLANK(S1042),"",IF(AJ1042="Fail","Fail",IF(E1042="PL4",IF(AND(T1042&gt;STD_01122025!$D$3,U1042&lt;STD_01122025!$D$4,OR(AF1042="ND",AF1042&lt;STD_01122025!$D$7),AH1042="ND"),"Pass","Fail"),IF(E1042="PL12",IF(AND(S1042&lt;STD_01122025!$F$2,T1042&gt;STD_01122025!$F$3,U1042&lt;STD_01122025!$F$4,V1042&gt;STD_01122025!$F$5,X1042&gt;STD_01122025!$F$6,OR(AF1042="ND",AF1042&lt;STD_01122025!$F$7),AH1042="ND"),"Pass","Fail"),IF(E1042="SuperPL",IF(AND(T1042&gt;STD_01122025!$H$3,U1042&lt;STD_01122025!$H$4,V1042&gt;STD_01122025!$H$5,X1042&gt;STD_01122025!$H$6,OR(AF1042="ND",AF1042&lt;STD_01122025!$H$7),AH1042="ND"),"Pass","Fail"),IF(E1042="Flight",IF(AND(T1042&gt;STD_01122025!$J$3,U1042&lt;STD_01122025!$J$4,X1042&gt;STD_01122025!$J$6,OR(AF1042="ND",AF1042&lt;STD_01122025!$J$7),AH1042="ND"),"Pass","Fail"),""))))))</f>
        <v/>
      </c>
      <c r="AM1042" s="62" t="str">
        <f>IF(ISBLANK(B1042),"",IFERROR(IF(VLOOKUP(B1042,'Np PL4 Stock'!$A:$J,10,FALSE)="Np4",D1042-VLOOKUP(B1042,'Np PL4 Stock'!$A:$E,5,FALSE),D1042-VLOOKUP(B1042,'Np PL4 Stock'!$A:$E,5,FALSE)-1),""))</f>
        <v/>
      </c>
      <c r="AN1042" s="147"/>
      <c r="AO1042" s="147"/>
      <c r="AP1042" s="59"/>
      <c r="AQ1042" s="59"/>
      <c r="AR1042" s="59"/>
      <c r="AS1042" s="59"/>
      <c r="AT1042" s="73"/>
      <c r="AU1042" s="73"/>
      <c r="AV1042" s="73"/>
      <c r="AW1042" s="73"/>
      <c r="AX1042" s="84"/>
      <c r="AY1042" s="59"/>
      <c r="AZ1042" s="59"/>
      <c r="BA1042" s="59"/>
      <c r="BB1042" s="59"/>
      <c r="BC1042" s="59"/>
      <c r="BD1042" s="59"/>
      <c r="BE1042" s="84"/>
      <c r="BF1042" s="84"/>
      <c r="BG1042" s="84"/>
      <c r="BH1042" s="84"/>
      <c r="BI1042" s="85"/>
      <c r="BJ1042" s="86"/>
      <c r="BK1042" s="86"/>
      <c r="BL1042" s="86"/>
      <c r="BM1042" s="86"/>
      <c r="BN1042" s="86"/>
      <c r="BO1042" s="59"/>
      <c r="BP1042" s="69"/>
      <c r="BQ1042" s="92">
        <v>0</v>
      </c>
      <c r="BR1042" s="93">
        <v>0</v>
      </c>
      <c r="BS1042" s="94" t="str">
        <f t="shared" si="175"/>
        <v/>
      </c>
      <c r="BT1042" s="95">
        <v>0</v>
      </c>
      <c r="BU1042" s="101" t="str">
        <f t="shared" si="176"/>
        <v/>
      </c>
      <c r="BV1042" s="102" t="str">
        <f t="shared" ref="BV1042:BV1092" si="180">IF(ISNUMBER(AQ1042),(1/AQ1042)*10^3,"-")</f>
        <v>-</v>
      </c>
      <c r="BW1042" s="103"/>
      <c r="BX1042" s="104" t="str">
        <f t="shared" si="177"/>
        <v>-</v>
      </c>
      <c r="BY1042" s="105"/>
      <c r="BZ1042" s="103"/>
      <c r="CA1042" s="106"/>
      <c r="CB1042" s="107"/>
      <c r="CC1042" s="112"/>
      <c r="CD1042" s="106"/>
      <c r="CE1042" s="103"/>
      <c r="CF1042" s="113"/>
      <c r="CG1042" s="114"/>
    </row>
    <row r="1043" spans="1:85">
      <c r="A1043" s="53" t="str">
        <f t="shared" si="178"/>
        <v>--</v>
      </c>
      <c r="B1043" s="47" t="str">
        <f t="shared" si="179"/>
        <v>-</v>
      </c>
      <c r="C1043" s="153"/>
      <c r="D1043" s="49"/>
      <c r="E1043" s="50"/>
      <c r="F1043" s="51"/>
      <c r="G1043" s="59"/>
      <c r="H1043" s="51"/>
      <c r="I1043" s="59"/>
      <c r="J1043" s="60" t="str">
        <f>IF(ISBLANK(H1043),"",IFERROR(VLOOKUP(B1043,'Np PL4 Stock'!$A:$D,4,FALSE),""))</f>
        <v/>
      </c>
      <c r="K1043" s="61" t="str">
        <f>IF(ISBLANK(H1043),"",SUMIF('Np PL4 Stock'!$A:$A,B1043,'Np PL4 Stock'!$N:$N))</f>
        <v/>
      </c>
      <c r="L1043" s="62" t="str">
        <f>IF(ISBLANK(H1043),"",VLOOKUP(LEFT(B1043,5),Unit!A:B,2,FALSE))</f>
        <v/>
      </c>
      <c r="M1043" s="63" t="str">
        <f>IF(ISBLANK(H1043),"",IFERROR(VLOOKUP(B1043,'Np PL4 Stock'!$A:$T,20,FALSE),""))</f>
        <v/>
      </c>
      <c r="N1043" s="63" t="str">
        <f>IF(ISBLANK(H1043),"",IFERROR(VLOOKUP(B1043,'Np PL4 Stock'!$A:$U,21,FALSE),""))</f>
        <v/>
      </c>
      <c r="O1043" s="62" t="str">
        <f t="shared" si="173"/>
        <v/>
      </c>
      <c r="P1043" s="62" t="str">
        <f t="shared" si="171"/>
        <v/>
      </c>
      <c r="Q1043" s="67" t="str">
        <f t="shared" si="174"/>
        <v/>
      </c>
      <c r="R1043" s="67" t="str">
        <f t="shared" si="172"/>
        <v/>
      </c>
      <c r="S1043" s="59"/>
      <c r="T1043" s="147"/>
      <c r="U1043" s="147"/>
      <c r="V1043" s="59"/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73"/>
      <c r="AG1043" s="73"/>
      <c r="AH1043" s="73"/>
      <c r="AI1043" s="73"/>
      <c r="AJ1043" s="73"/>
      <c r="AK1043" s="73"/>
      <c r="AL1043" s="77" t="str">
        <f>IF(ISBLANK(S1043),"",IF(AJ1043="Fail","Fail",IF(E1043="PL4",IF(AND(T1043&gt;STD_01122025!$D$3,U1043&lt;STD_01122025!$D$4,OR(AF1043="ND",AF1043&lt;STD_01122025!$D$7),AH1043="ND"),"Pass","Fail"),IF(E1043="PL12",IF(AND(S1043&lt;STD_01122025!$F$2,T1043&gt;STD_01122025!$F$3,U1043&lt;STD_01122025!$F$4,V1043&gt;STD_01122025!$F$5,X1043&gt;STD_01122025!$F$6,OR(AF1043="ND",AF1043&lt;STD_01122025!$F$7),AH1043="ND"),"Pass","Fail"),IF(E1043="SuperPL",IF(AND(T1043&gt;STD_01122025!$H$3,U1043&lt;STD_01122025!$H$4,V1043&gt;STD_01122025!$H$5,X1043&gt;STD_01122025!$H$6,OR(AF1043="ND",AF1043&lt;STD_01122025!$H$7),AH1043="ND"),"Pass","Fail"),IF(E1043="Flight",IF(AND(T1043&gt;STD_01122025!$J$3,U1043&lt;STD_01122025!$J$4,X1043&gt;STD_01122025!$J$6,OR(AF1043="ND",AF1043&lt;STD_01122025!$J$7),AH1043="ND"),"Pass","Fail"),""))))))</f>
        <v/>
      </c>
      <c r="AM1043" s="62" t="str">
        <f>IF(ISBLANK(B1043),"",IFERROR(IF(VLOOKUP(B1043,'Np PL4 Stock'!$A:$J,10,FALSE)="Np4",D1043-VLOOKUP(B1043,'Np PL4 Stock'!$A:$E,5,FALSE),D1043-VLOOKUP(B1043,'Np PL4 Stock'!$A:$E,5,FALSE)-1),""))</f>
        <v/>
      </c>
      <c r="AN1043" s="147"/>
      <c r="AO1043" s="147"/>
      <c r="AP1043" s="59"/>
      <c r="AQ1043" s="59"/>
      <c r="AR1043" s="59"/>
      <c r="AS1043" s="59"/>
      <c r="AT1043" s="73"/>
      <c r="AU1043" s="73"/>
      <c r="AV1043" s="73"/>
      <c r="AW1043" s="73"/>
      <c r="AX1043" s="84"/>
      <c r="AY1043" s="59"/>
      <c r="AZ1043" s="59"/>
      <c r="BA1043" s="59"/>
      <c r="BB1043" s="59"/>
      <c r="BC1043" s="59"/>
      <c r="BD1043" s="59"/>
      <c r="BE1043" s="84"/>
      <c r="BF1043" s="84"/>
      <c r="BG1043" s="84"/>
      <c r="BH1043" s="84"/>
      <c r="BI1043" s="85"/>
      <c r="BJ1043" s="86"/>
      <c r="BK1043" s="86"/>
      <c r="BL1043" s="86"/>
      <c r="BM1043" s="86"/>
      <c r="BN1043" s="86"/>
      <c r="BO1043" s="59"/>
      <c r="BP1043" s="69"/>
      <c r="BQ1043" s="92">
        <v>0</v>
      </c>
      <c r="BR1043" s="93">
        <v>0</v>
      </c>
      <c r="BS1043" s="94" t="str">
        <f t="shared" si="175"/>
        <v/>
      </c>
      <c r="BT1043" s="95">
        <v>0</v>
      </c>
      <c r="BU1043" s="101" t="str">
        <f t="shared" si="176"/>
        <v/>
      </c>
      <c r="BV1043" s="102" t="str">
        <f t="shared" si="180"/>
        <v>-</v>
      </c>
      <c r="BW1043" s="103"/>
      <c r="BX1043" s="104" t="str">
        <f t="shared" si="177"/>
        <v>-</v>
      </c>
      <c r="BY1043" s="105"/>
      <c r="BZ1043" s="103"/>
      <c r="CA1043" s="106"/>
      <c r="CB1043" s="107"/>
      <c r="CC1043" s="112"/>
      <c r="CD1043" s="106"/>
      <c r="CE1043" s="103"/>
      <c r="CF1043" s="113"/>
      <c r="CG1043" s="114"/>
    </row>
    <row r="1044" spans="1:85">
      <c r="A1044" s="53" t="str">
        <f t="shared" si="178"/>
        <v>--</v>
      </c>
      <c r="B1044" s="47" t="str">
        <f t="shared" si="179"/>
        <v>-</v>
      </c>
      <c r="C1044" s="153"/>
      <c r="D1044" s="49"/>
      <c r="E1044" s="50"/>
      <c r="F1044" s="51"/>
      <c r="G1044" s="59"/>
      <c r="H1044" s="51"/>
      <c r="I1044" s="59"/>
      <c r="J1044" s="60" t="str">
        <f>IF(ISBLANK(H1044),"",IFERROR(VLOOKUP(B1044,'Np PL4 Stock'!$A:$D,4,FALSE),""))</f>
        <v/>
      </c>
      <c r="K1044" s="61" t="str">
        <f>IF(ISBLANK(H1044),"",SUMIF('Np PL4 Stock'!$A:$A,B1044,'Np PL4 Stock'!$N:$N))</f>
        <v/>
      </c>
      <c r="L1044" s="62" t="str">
        <f>IF(ISBLANK(H1044),"",VLOOKUP(LEFT(B1044,5),Unit!A:B,2,FALSE))</f>
        <v/>
      </c>
      <c r="M1044" s="63" t="str">
        <f>IF(ISBLANK(H1044),"",IFERROR(VLOOKUP(B1044,'Np PL4 Stock'!$A:$T,20,FALSE),""))</f>
        <v/>
      </c>
      <c r="N1044" s="63" t="str">
        <f>IF(ISBLANK(H1044),"",IFERROR(VLOOKUP(B1044,'Np PL4 Stock'!$A:$U,21,FALSE),""))</f>
        <v/>
      </c>
      <c r="O1044" s="62" t="str">
        <f t="shared" si="173"/>
        <v/>
      </c>
      <c r="P1044" s="62" t="str">
        <f t="shared" si="171"/>
        <v/>
      </c>
      <c r="Q1044" s="67" t="str">
        <f t="shared" si="174"/>
        <v/>
      </c>
      <c r="R1044" s="67" t="str">
        <f t="shared" si="172"/>
        <v/>
      </c>
      <c r="S1044" s="59"/>
      <c r="T1044" s="147"/>
      <c r="U1044" s="147"/>
      <c r="V1044" s="59"/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73"/>
      <c r="AG1044" s="73"/>
      <c r="AH1044" s="73"/>
      <c r="AI1044" s="73"/>
      <c r="AJ1044" s="73"/>
      <c r="AK1044" s="73"/>
      <c r="AL1044" s="77" t="str">
        <f>IF(ISBLANK(S1044),"",IF(AJ1044="Fail","Fail",IF(E1044="PL4",IF(AND(T1044&gt;STD_01122025!$D$3,U1044&lt;STD_01122025!$D$4,OR(AF1044="ND",AF1044&lt;STD_01122025!$D$7),AH1044="ND"),"Pass","Fail"),IF(E1044="PL12",IF(AND(S1044&lt;STD_01122025!$F$2,T1044&gt;STD_01122025!$F$3,U1044&lt;STD_01122025!$F$4,V1044&gt;STD_01122025!$F$5,X1044&gt;STD_01122025!$F$6,OR(AF1044="ND",AF1044&lt;STD_01122025!$F$7),AH1044="ND"),"Pass","Fail"),IF(E1044="SuperPL",IF(AND(T1044&gt;STD_01122025!$H$3,U1044&lt;STD_01122025!$H$4,V1044&gt;STD_01122025!$H$5,X1044&gt;STD_01122025!$H$6,OR(AF1044="ND",AF1044&lt;STD_01122025!$H$7),AH1044="ND"),"Pass","Fail"),IF(E1044="Flight",IF(AND(T1044&gt;STD_01122025!$J$3,U1044&lt;STD_01122025!$J$4,X1044&gt;STD_01122025!$J$6,OR(AF1044="ND",AF1044&lt;STD_01122025!$J$7),AH1044="ND"),"Pass","Fail"),""))))))</f>
        <v/>
      </c>
      <c r="AM1044" s="62" t="str">
        <f>IF(ISBLANK(B1044),"",IFERROR(IF(VLOOKUP(B1044,'Np PL4 Stock'!$A:$J,10,FALSE)="Np4",D1044-VLOOKUP(B1044,'Np PL4 Stock'!$A:$E,5,FALSE),D1044-VLOOKUP(B1044,'Np PL4 Stock'!$A:$E,5,FALSE)-1),""))</f>
        <v/>
      </c>
      <c r="AN1044" s="147"/>
      <c r="AO1044" s="147"/>
      <c r="AP1044" s="59"/>
      <c r="AQ1044" s="59"/>
      <c r="AR1044" s="59"/>
      <c r="AS1044" s="59"/>
      <c r="AT1044" s="73"/>
      <c r="AU1044" s="73"/>
      <c r="AV1044" s="73"/>
      <c r="AW1044" s="73"/>
      <c r="AX1044" s="84"/>
      <c r="AY1044" s="59"/>
      <c r="AZ1044" s="59"/>
      <c r="BA1044" s="59"/>
      <c r="BB1044" s="59"/>
      <c r="BC1044" s="59"/>
      <c r="BD1044" s="59"/>
      <c r="BE1044" s="84"/>
      <c r="BF1044" s="84"/>
      <c r="BG1044" s="84"/>
      <c r="BH1044" s="84"/>
      <c r="BI1044" s="85"/>
      <c r="BJ1044" s="86"/>
      <c r="BK1044" s="86"/>
      <c r="BL1044" s="86"/>
      <c r="BM1044" s="86"/>
      <c r="BN1044" s="86"/>
      <c r="BO1044" s="59"/>
      <c r="BP1044" s="69"/>
      <c r="BQ1044" s="92">
        <v>0</v>
      </c>
      <c r="BR1044" s="93">
        <v>0</v>
      </c>
      <c r="BS1044" s="94" t="str">
        <f t="shared" si="175"/>
        <v/>
      </c>
      <c r="BT1044" s="95">
        <v>0</v>
      </c>
      <c r="BU1044" s="101" t="str">
        <f t="shared" si="176"/>
        <v/>
      </c>
      <c r="BV1044" s="102" t="str">
        <f t="shared" si="180"/>
        <v>-</v>
      </c>
      <c r="BW1044" s="103"/>
      <c r="BX1044" s="104" t="str">
        <f t="shared" si="177"/>
        <v>-</v>
      </c>
      <c r="BY1044" s="105"/>
      <c r="BZ1044" s="103"/>
      <c r="CA1044" s="106"/>
      <c r="CB1044" s="107"/>
      <c r="CC1044" s="112"/>
      <c r="CD1044" s="106"/>
      <c r="CE1044" s="103"/>
      <c r="CF1044" s="113"/>
      <c r="CG1044" s="114"/>
    </row>
    <row r="1045" spans="1:85">
      <c r="A1045" s="53" t="str">
        <f t="shared" si="178"/>
        <v>--</v>
      </c>
      <c r="B1045" s="47" t="str">
        <f t="shared" si="179"/>
        <v>-</v>
      </c>
      <c r="C1045" s="153"/>
      <c r="D1045" s="49"/>
      <c r="E1045" s="50"/>
      <c r="F1045" s="51"/>
      <c r="G1045" s="59"/>
      <c r="H1045" s="51"/>
      <c r="I1045" s="59"/>
      <c r="J1045" s="60" t="str">
        <f>IF(ISBLANK(H1045),"",IFERROR(VLOOKUP(B1045,'Np PL4 Stock'!$A:$D,4,FALSE),""))</f>
        <v/>
      </c>
      <c r="K1045" s="61" t="str">
        <f>IF(ISBLANK(H1045),"",SUMIF('Np PL4 Stock'!$A:$A,B1045,'Np PL4 Stock'!$N:$N))</f>
        <v/>
      </c>
      <c r="L1045" s="62" t="str">
        <f>IF(ISBLANK(H1045),"",VLOOKUP(LEFT(B1045,5),Unit!A:B,2,FALSE))</f>
        <v/>
      </c>
      <c r="M1045" s="63" t="str">
        <f>IF(ISBLANK(H1045),"",IFERROR(VLOOKUP(B1045,'Np PL4 Stock'!$A:$T,20,FALSE),""))</f>
        <v/>
      </c>
      <c r="N1045" s="63" t="str">
        <f>IF(ISBLANK(H1045),"",IFERROR(VLOOKUP(B1045,'Np PL4 Stock'!$A:$U,21,FALSE),""))</f>
        <v/>
      </c>
      <c r="O1045" s="62" t="str">
        <f t="shared" si="173"/>
        <v/>
      </c>
      <c r="P1045" s="62" t="str">
        <f t="shared" si="171"/>
        <v/>
      </c>
      <c r="Q1045" s="67" t="str">
        <f t="shared" si="174"/>
        <v/>
      </c>
      <c r="R1045" s="67" t="str">
        <f t="shared" si="172"/>
        <v/>
      </c>
      <c r="S1045" s="59"/>
      <c r="T1045" s="147"/>
      <c r="U1045" s="147"/>
      <c r="V1045" s="59"/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73"/>
      <c r="AG1045" s="73"/>
      <c r="AH1045" s="73"/>
      <c r="AI1045" s="73"/>
      <c r="AJ1045" s="73"/>
      <c r="AK1045" s="73"/>
      <c r="AL1045" s="77" t="str">
        <f>IF(ISBLANK(S1045),"",IF(AJ1045="Fail","Fail",IF(E1045="PL4",IF(AND(T1045&gt;STD_01122025!$D$3,U1045&lt;STD_01122025!$D$4,OR(AF1045="ND",AF1045&lt;STD_01122025!$D$7),AH1045="ND"),"Pass","Fail"),IF(E1045="PL12",IF(AND(S1045&lt;STD_01122025!$F$2,T1045&gt;STD_01122025!$F$3,U1045&lt;STD_01122025!$F$4,V1045&gt;STD_01122025!$F$5,X1045&gt;STD_01122025!$F$6,OR(AF1045="ND",AF1045&lt;STD_01122025!$F$7),AH1045="ND"),"Pass","Fail"),IF(E1045="SuperPL",IF(AND(T1045&gt;STD_01122025!$H$3,U1045&lt;STD_01122025!$H$4,V1045&gt;STD_01122025!$H$5,X1045&gt;STD_01122025!$H$6,OR(AF1045="ND",AF1045&lt;STD_01122025!$H$7),AH1045="ND"),"Pass","Fail"),IF(E1045="Flight",IF(AND(T1045&gt;STD_01122025!$J$3,U1045&lt;STD_01122025!$J$4,X1045&gt;STD_01122025!$J$6,OR(AF1045="ND",AF1045&lt;STD_01122025!$J$7),AH1045="ND"),"Pass","Fail"),""))))))</f>
        <v/>
      </c>
      <c r="AM1045" s="62" t="str">
        <f>IF(ISBLANK(B1045),"",IFERROR(IF(VLOOKUP(B1045,'Np PL4 Stock'!$A:$J,10,FALSE)="Np4",D1045-VLOOKUP(B1045,'Np PL4 Stock'!$A:$E,5,FALSE),D1045-VLOOKUP(B1045,'Np PL4 Stock'!$A:$E,5,FALSE)-1),""))</f>
        <v/>
      </c>
      <c r="AN1045" s="147"/>
      <c r="AO1045" s="147"/>
      <c r="AP1045" s="59"/>
      <c r="AQ1045" s="59"/>
      <c r="AR1045" s="59"/>
      <c r="AS1045" s="59"/>
      <c r="AT1045" s="73"/>
      <c r="AU1045" s="73"/>
      <c r="AV1045" s="73"/>
      <c r="AW1045" s="73"/>
      <c r="AX1045" s="84"/>
      <c r="AY1045" s="59"/>
      <c r="AZ1045" s="59"/>
      <c r="BA1045" s="59"/>
      <c r="BB1045" s="59"/>
      <c r="BC1045" s="59"/>
      <c r="BD1045" s="59"/>
      <c r="BE1045" s="84"/>
      <c r="BF1045" s="84"/>
      <c r="BG1045" s="84"/>
      <c r="BH1045" s="84"/>
      <c r="BI1045" s="85"/>
      <c r="BJ1045" s="86"/>
      <c r="BK1045" s="86"/>
      <c r="BL1045" s="86"/>
      <c r="BM1045" s="86"/>
      <c r="BN1045" s="86"/>
      <c r="BO1045" s="59"/>
      <c r="BP1045" s="69"/>
      <c r="BQ1045" s="92">
        <v>0</v>
      </c>
      <c r="BR1045" s="93">
        <v>0</v>
      </c>
      <c r="BS1045" s="94" t="str">
        <f t="shared" si="175"/>
        <v/>
      </c>
      <c r="BT1045" s="95">
        <v>0</v>
      </c>
      <c r="BU1045" s="101" t="str">
        <f t="shared" si="176"/>
        <v/>
      </c>
      <c r="BV1045" s="102" t="str">
        <f t="shared" si="180"/>
        <v>-</v>
      </c>
      <c r="BW1045" s="103"/>
      <c r="BX1045" s="104" t="str">
        <f t="shared" si="177"/>
        <v>-</v>
      </c>
      <c r="BY1045" s="105"/>
      <c r="BZ1045" s="103"/>
      <c r="CA1045" s="106"/>
      <c r="CB1045" s="107"/>
      <c r="CC1045" s="112"/>
      <c r="CD1045" s="106"/>
      <c r="CE1045" s="103"/>
      <c r="CF1045" s="113"/>
      <c r="CG1045" s="114"/>
    </row>
    <row r="1046" spans="1:85">
      <c r="A1046" s="53" t="str">
        <f t="shared" si="178"/>
        <v>--</v>
      </c>
      <c r="B1046" s="47" t="str">
        <f t="shared" si="179"/>
        <v>-</v>
      </c>
      <c r="C1046" s="153"/>
      <c r="D1046" s="49"/>
      <c r="E1046" s="50"/>
      <c r="F1046" s="51"/>
      <c r="G1046" s="59"/>
      <c r="H1046" s="51"/>
      <c r="I1046" s="59"/>
      <c r="J1046" s="60" t="str">
        <f>IF(ISBLANK(H1046),"",IFERROR(VLOOKUP(B1046,'Np PL4 Stock'!$A:$D,4,FALSE),""))</f>
        <v/>
      </c>
      <c r="K1046" s="61" t="str">
        <f>IF(ISBLANK(H1046),"",SUMIF('Np PL4 Stock'!$A:$A,B1046,'Np PL4 Stock'!$N:$N))</f>
        <v/>
      </c>
      <c r="L1046" s="62" t="str">
        <f>IF(ISBLANK(H1046),"",VLOOKUP(LEFT(B1046,5),Unit!A:B,2,FALSE))</f>
        <v/>
      </c>
      <c r="M1046" s="63" t="str">
        <f>IF(ISBLANK(H1046),"",IFERROR(VLOOKUP(B1046,'Np PL4 Stock'!$A:$T,20,FALSE),""))</f>
        <v/>
      </c>
      <c r="N1046" s="63" t="str">
        <f>IF(ISBLANK(H1046),"",IFERROR(VLOOKUP(B1046,'Np PL4 Stock'!$A:$U,21,FALSE),""))</f>
        <v/>
      </c>
      <c r="O1046" s="62" t="str">
        <f t="shared" si="173"/>
        <v/>
      </c>
      <c r="P1046" s="62" t="str">
        <f t="shared" si="171"/>
        <v/>
      </c>
      <c r="Q1046" s="67" t="str">
        <f t="shared" si="174"/>
        <v/>
      </c>
      <c r="R1046" s="67" t="str">
        <f t="shared" si="172"/>
        <v/>
      </c>
      <c r="S1046" s="59"/>
      <c r="T1046" s="147"/>
      <c r="U1046" s="147"/>
      <c r="V1046" s="59"/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73"/>
      <c r="AG1046" s="73"/>
      <c r="AH1046" s="73"/>
      <c r="AI1046" s="73"/>
      <c r="AJ1046" s="73"/>
      <c r="AK1046" s="73"/>
      <c r="AL1046" s="77" t="str">
        <f>IF(ISBLANK(S1046),"",IF(AJ1046="Fail","Fail",IF(E1046="PL4",IF(AND(T1046&gt;STD_01122025!$D$3,U1046&lt;STD_01122025!$D$4,OR(AF1046="ND",AF1046&lt;STD_01122025!$D$7),AH1046="ND"),"Pass","Fail"),IF(E1046="PL12",IF(AND(S1046&lt;STD_01122025!$F$2,T1046&gt;STD_01122025!$F$3,U1046&lt;STD_01122025!$F$4,V1046&gt;STD_01122025!$F$5,X1046&gt;STD_01122025!$F$6,OR(AF1046="ND",AF1046&lt;STD_01122025!$F$7),AH1046="ND"),"Pass","Fail"),IF(E1046="SuperPL",IF(AND(T1046&gt;STD_01122025!$H$3,U1046&lt;STD_01122025!$H$4,V1046&gt;STD_01122025!$H$5,X1046&gt;STD_01122025!$H$6,OR(AF1046="ND",AF1046&lt;STD_01122025!$H$7),AH1046="ND"),"Pass","Fail"),IF(E1046="Flight",IF(AND(T1046&gt;STD_01122025!$J$3,U1046&lt;STD_01122025!$J$4,X1046&gt;STD_01122025!$J$6,OR(AF1046="ND",AF1046&lt;STD_01122025!$J$7),AH1046="ND"),"Pass","Fail"),""))))))</f>
        <v/>
      </c>
      <c r="AM1046" s="62" t="str">
        <f>IF(ISBLANK(B1046),"",IFERROR(IF(VLOOKUP(B1046,'Np PL4 Stock'!$A:$J,10,FALSE)="Np4",D1046-VLOOKUP(B1046,'Np PL4 Stock'!$A:$E,5,FALSE),D1046-VLOOKUP(B1046,'Np PL4 Stock'!$A:$E,5,FALSE)-1),""))</f>
        <v/>
      </c>
      <c r="AN1046" s="147"/>
      <c r="AO1046" s="147"/>
      <c r="AP1046" s="59"/>
      <c r="AQ1046" s="59"/>
      <c r="AR1046" s="59"/>
      <c r="AS1046" s="59"/>
      <c r="AT1046" s="73"/>
      <c r="AU1046" s="73"/>
      <c r="AV1046" s="73"/>
      <c r="AW1046" s="73"/>
      <c r="AX1046" s="84"/>
      <c r="AY1046" s="59"/>
      <c r="AZ1046" s="59"/>
      <c r="BA1046" s="59"/>
      <c r="BB1046" s="59"/>
      <c r="BC1046" s="59"/>
      <c r="BD1046" s="59"/>
      <c r="BE1046" s="84"/>
      <c r="BF1046" s="84"/>
      <c r="BG1046" s="84"/>
      <c r="BH1046" s="84"/>
      <c r="BI1046" s="85"/>
      <c r="BJ1046" s="86"/>
      <c r="BK1046" s="86"/>
      <c r="BL1046" s="86"/>
      <c r="BM1046" s="86"/>
      <c r="BN1046" s="86"/>
      <c r="BO1046" s="59"/>
      <c r="BP1046" s="69"/>
      <c r="BQ1046" s="92">
        <v>0</v>
      </c>
      <c r="BR1046" s="93">
        <v>0</v>
      </c>
      <c r="BS1046" s="94" t="str">
        <f t="shared" si="175"/>
        <v/>
      </c>
      <c r="BT1046" s="95">
        <v>0</v>
      </c>
      <c r="BU1046" s="101" t="str">
        <f t="shared" si="176"/>
        <v/>
      </c>
      <c r="BV1046" s="102" t="str">
        <f t="shared" si="180"/>
        <v>-</v>
      </c>
      <c r="BW1046" s="103"/>
      <c r="BX1046" s="104" t="str">
        <f t="shared" si="177"/>
        <v>-</v>
      </c>
      <c r="BY1046" s="105"/>
      <c r="BZ1046" s="103"/>
      <c r="CA1046" s="106"/>
      <c r="CB1046" s="107"/>
      <c r="CC1046" s="112"/>
      <c r="CD1046" s="106"/>
      <c r="CE1046" s="103"/>
      <c r="CF1046" s="113"/>
      <c r="CG1046" s="114"/>
    </row>
    <row r="1047" spans="1:85">
      <c r="A1047" s="53" t="str">
        <f t="shared" si="178"/>
        <v>--</v>
      </c>
      <c r="B1047" s="47" t="str">
        <f t="shared" si="179"/>
        <v>-</v>
      </c>
      <c r="C1047" s="153"/>
      <c r="D1047" s="49"/>
      <c r="E1047" s="50"/>
      <c r="F1047" s="51"/>
      <c r="G1047" s="59"/>
      <c r="H1047" s="51"/>
      <c r="I1047" s="59"/>
      <c r="J1047" s="60" t="str">
        <f>IF(ISBLANK(H1047),"",IFERROR(VLOOKUP(B1047,'Np PL4 Stock'!$A:$D,4,FALSE),""))</f>
        <v/>
      </c>
      <c r="K1047" s="61" t="str">
        <f>IF(ISBLANK(H1047),"",SUMIF('Np PL4 Stock'!$A:$A,B1047,'Np PL4 Stock'!$N:$N))</f>
        <v/>
      </c>
      <c r="L1047" s="62" t="str">
        <f>IF(ISBLANK(H1047),"",VLOOKUP(LEFT(B1047,5),Unit!A:B,2,FALSE))</f>
        <v/>
      </c>
      <c r="M1047" s="63" t="str">
        <f>IF(ISBLANK(H1047),"",IFERROR(VLOOKUP(B1047,'Np PL4 Stock'!$A:$T,20,FALSE),""))</f>
        <v/>
      </c>
      <c r="N1047" s="63" t="str">
        <f>IF(ISBLANK(H1047),"",IFERROR(VLOOKUP(B1047,'Np PL4 Stock'!$A:$U,21,FALSE),""))</f>
        <v/>
      </c>
      <c r="O1047" s="62" t="str">
        <f t="shared" si="173"/>
        <v/>
      </c>
      <c r="P1047" s="62" t="str">
        <f t="shared" si="171"/>
        <v/>
      </c>
      <c r="Q1047" s="67" t="str">
        <f t="shared" si="174"/>
        <v/>
      </c>
      <c r="R1047" s="67" t="str">
        <f t="shared" si="172"/>
        <v/>
      </c>
      <c r="S1047" s="59"/>
      <c r="T1047" s="147"/>
      <c r="U1047" s="147"/>
      <c r="V1047" s="59"/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73"/>
      <c r="AG1047" s="73"/>
      <c r="AH1047" s="73"/>
      <c r="AI1047" s="73"/>
      <c r="AJ1047" s="73"/>
      <c r="AK1047" s="73"/>
      <c r="AL1047" s="77" t="str">
        <f>IF(ISBLANK(S1047),"",IF(AJ1047="Fail","Fail",IF(E1047="PL4",IF(AND(T1047&gt;STD_01122025!$D$3,U1047&lt;STD_01122025!$D$4,OR(AF1047="ND",AF1047&lt;STD_01122025!$D$7),AH1047="ND"),"Pass","Fail"),IF(E1047="PL12",IF(AND(S1047&lt;STD_01122025!$F$2,T1047&gt;STD_01122025!$F$3,U1047&lt;STD_01122025!$F$4,V1047&gt;STD_01122025!$F$5,X1047&gt;STD_01122025!$F$6,OR(AF1047="ND",AF1047&lt;STD_01122025!$F$7),AH1047="ND"),"Pass","Fail"),IF(E1047="SuperPL",IF(AND(T1047&gt;STD_01122025!$H$3,U1047&lt;STD_01122025!$H$4,V1047&gt;STD_01122025!$H$5,X1047&gt;STD_01122025!$H$6,OR(AF1047="ND",AF1047&lt;STD_01122025!$H$7),AH1047="ND"),"Pass","Fail"),IF(E1047="Flight",IF(AND(T1047&gt;STD_01122025!$J$3,U1047&lt;STD_01122025!$J$4,X1047&gt;STD_01122025!$J$6,OR(AF1047="ND",AF1047&lt;STD_01122025!$J$7),AH1047="ND"),"Pass","Fail"),""))))))</f>
        <v/>
      </c>
      <c r="AM1047" s="62" t="str">
        <f>IF(ISBLANK(B1047),"",IFERROR(IF(VLOOKUP(B1047,'Np PL4 Stock'!$A:$J,10,FALSE)="Np4",D1047-VLOOKUP(B1047,'Np PL4 Stock'!$A:$E,5,FALSE),D1047-VLOOKUP(B1047,'Np PL4 Stock'!$A:$E,5,FALSE)-1),""))</f>
        <v/>
      </c>
      <c r="AN1047" s="147"/>
      <c r="AO1047" s="147"/>
      <c r="AP1047" s="59"/>
      <c r="AQ1047" s="59"/>
      <c r="AR1047" s="59"/>
      <c r="AS1047" s="59"/>
      <c r="AT1047" s="73"/>
      <c r="AU1047" s="73"/>
      <c r="AV1047" s="73"/>
      <c r="AW1047" s="73"/>
      <c r="AX1047" s="84"/>
      <c r="AY1047" s="59"/>
      <c r="AZ1047" s="59"/>
      <c r="BA1047" s="59"/>
      <c r="BB1047" s="59"/>
      <c r="BC1047" s="59"/>
      <c r="BD1047" s="59"/>
      <c r="BE1047" s="84"/>
      <c r="BF1047" s="84"/>
      <c r="BG1047" s="84"/>
      <c r="BH1047" s="84"/>
      <c r="BI1047" s="85"/>
      <c r="BJ1047" s="86"/>
      <c r="BK1047" s="86"/>
      <c r="BL1047" s="86"/>
      <c r="BM1047" s="86"/>
      <c r="BN1047" s="86"/>
      <c r="BO1047" s="59"/>
      <c r="BP1047" s="69"/>
      <c r="BQ1047" s="92">
        <v>0</v>
      </c>
      <c r="BR1047" s="93">
        <v>0</v>
      </c>
      <c r="BS1047" s="94" t="str">
        <f t="shared" si="175"/>
        <v/>
      </c>
      <c r="BT1047" s="95">
        <v>0</v>
      </c>
      <c r="BU1047" s="101" t="str">
        <f t="shared" si="176"/>
        <v/>
      </c>
      <c r="BV1047" s="102" t="str">
        <f t="shared" si="180"/>
        <v>-</v>
      </c>
      <c r="BW1047" s="103"/>
      <c r="BX1047" s="104" t="str">
        <f t="shared" si="177"/>
        <v>-</v>
      </c>
      <c r="BY1047" s="105"/>
      <c r="BZ1047" s="103"/>
      <c r="CA1047" s="106"/>
      <c r="CB1047" s="107"/>
      <c r="CC1047" s="112"/>
      <c r="CD1047" s="106"/>
      <c r="CE1047" s="103"/>
      <c r="CF1047" s="113"/>
      <c r="CG1047" s="114"/>
    </row>
    <row r="1048" spans="1:85">
      <c r="A1048" s="53" t="str">
        <f t="shared" si="178"/>
        <v>--</v>
      </c>
      <c r="B1048" s="47" t="str">
        <f t="shared" si="179"/>
        <v>-</v>
      </c>
      <c r="C1048" s="153"/>
      <c r="D1048" s="49"/>
      <c r="E1048" s="50"/>
      <c r="F1048" s="51"/>
      <c r="G1048" s="59"/>
      <c r="H1048" s="51"/>
      <c r="I1048" s="59"/>
      <c r="J1048" s="60" t="str">
        <f>IF(ISBLANK(H1048),"",IFERROR(VLOOKUP(B1048,'Np PL4 Stock'!$A:$D,4,FALSE),""))</f>
        <v/>
      </c>
      <c r="K1048" s="61" t="str">
        <f>IF(ISBLANK(H1048),"",SUMIF('Np PL4 Stock'!$A:$A,B1048,'Np PL4 Stock'!$N:$N))</f>
        <v/>
      </c>
      <c r="L1048" s="62" t="str">
        <f>IF(ISBLANK(H1048),"",VLOOKUP(LEFT(B1048,5),Unit!A:B,2,FALSE))</f>
        <v/>
      </c>
      <c r="M1048" s="63" t="str">
        <f>IF(ISBLANK(H1048),"",IFERROR(VLOOKUP(B1048,'Np PL4 Stock'!$A:$T,20,FALSE),""))</f>
        <v/>
      </c>
      <c r="N1048" s="63" t="str">
        <f>IF(ISBLANK(H1048),"",IFERROR(VLOOKUP(B1048,'Np PL4 Stock'!$A:$U,21,FALSE),""))</f>
        <v/>
      </c>
      <c r="O1048" s="62" t="str">
        <f t="shared" si="173"/>
        <v/>
      </c>
      <c r="P1048" s="62" t="str">
        <f t="shared" si="171"/>
        <v/>
      </c>
      <c r="Q1048" s="67" t="str">
        <f t="shared" si="174"/>
        <v/>
      </c>
      <c r="R1048" s="67" t="str">
        <f t="shared" si="172"/>
        <v/>
      </c>
      <c r="S1048" s="59"/>
      <c r="T1048" s="147"/>
      <c r="U1048" s="147"/>
      <c r="V1048" s="59"/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73"/>
      <c r="AG1048" s="73"/>
      <c r="AH1048" s="73"/>
      <c r="AI1048" s="73"/>
      <c r="AJ1048" s="73"/>
      <c r="AK1048" s="73"/>
      <c r="AL1048" s="77" t="str">
        <f>IF(ISBLANK(S1048),"",IF(AJ1048="Fail","Fail",IF(E1048="PL4",IF(AND(T1048&gt;STD_01122025!$D$3,U1048&lt;STD_01122025!$D$4,OR(AF1048="ND",AF1048&lt;STD_01122025!$D$7),AH1048="ND"),"Pass","Fail"),IF(E1048="PL12",IF(AND(S1048&lt;STD_01122025!$F$2,T1048&gt;STD_01122025!$F$3,U1048&lt;STD_01122025!$F$4,V1048&gt;STD_01122025!$F$5,X1048&gt;STD_01122025!$F$6,OR(AF1048="ND",AF1048&lt;STD_01122025!$F$7),AH1048="ND"),"Pass","Fail"),IF(E1048="SuperPL",IF(AND(T1048&gt;STD_01122025!$H$3,U1048&lt;STD_01122025!$H$4,V1048&gt;STD_01122025!$H$5,X1048&gt;STD_01122025!$H$6,OR(AF1048="ND",AF1048&lt;STD_01122025!$H$7),AH1048="ND"),"Pass","Fail"),IF(E1048="Flight",IF(AND(T1048&gt;STD_01122025!$J$3,U1048&lt;STD_01122025!$J$4,X1048&gt;STD_01122025!$J$6,OR(AF1048="ND",AF1048&lt;STD_01122025!$J$7),AH1048="ND"),"Pass","Fail"),""))))))</f>
        <v/>
      </c>
      <c r="AM1048" s="62" t="str">
        <f>IF(ISBLANK(B1048),"",IFERROR(IF(VLOOKUP(B1048,'Np PL4 Stock'!$A:$J,10,FALSE)="Np4",D1048-VLOOKUP(B1048,'Np PL4 Stock'!$A:$E,5,FALSE),D1048-VLOOKUP(B1048,'Np PL4 Stock'!$A:$E,5,FALSE)-1),""))</f>
        <v/>
      </c>
      <c r="AN1048" s="147"/>
      <c r="AO1048" s="147"/>
      <c r="AP1048" s="59"/>
      <c r="AQ1048" s="59"/>
      <c r="AR1048" s="59"/>
      <c r="AS1048" s="59"/>
      <c r="AT1048" s="73"/>
      <c r="AU1048" s="73"/>
      <c r="AV1048" s="73"/>
      <c r="AW1048" s="73"/>
      <c r="AX1048" s="84"/>
      <c r="AY1048" s="59"/>
      <c r="AZ1048" s="59"/>
      <c r="BA1048" s="59"/>
      <c r="BB1048" s="59"/>
      <c r="BC1048" s="59"/>
      <c r="BD1048" s="59"/>
      <c r="BE1048" s="84"/>
      <c r="BF1048" s="84"/>
      <c r="BG1048" s="84"/>
      <c r="BH1048" s="84"/>
      <c r="BI1048" s="85"/>
      <c r="BJ1048" s="86"/>
      <c r="BK1048" s="86"/>
      <c r="BL1048" s="86"/>
      <c r="BM1048" s="86"/>
      <c r="BN1048" s="86"/>
      <c r="BO1048" s="59"/>
      <c r="BP1048" s="69"/>
      <c r="BQ1048" s="92">
        <v>0</v>
      </c>
      <c r="BR1048" s="93">
        <v>0</v>
      </c>
      <c r="BS1048" s="94" t="str">
        <f t="shared" si="175"/>
        <v/>
      </c>
      <c r="BT1048" s="95">
        <v>0</v>
      </c>
      <c r="BU1048" s="101" t="str">
        <f t="shared" si="176"/>
        <v/>
      </c>
      <c r="BV1048" s="102" t="str">
        <f t="shared" si="180"/>
        <v>-</v>
      </c>
      <c r="BW1048" s="103"/>
      <c r="BX1048" s="104" t="str">
        <f t="shared" si="177"/>
        <v>-</v>
      </c>
      <c r="BY1048" s="105"/>
      <c r="BZ1048" s="103"/>
      <c r="CA1048" s="106"/>
      <c r="CB1048" s="107"/>
      <c r="CC1048" s="112"/>
      <c r="CD1048" s="106"/>
      <c r="CE1048" s="103"/>
      <c r="CF1048" s="113"/>
      <c r="CG1048" s="114"/>
    </row>
    <row r="1049" spans="1:85">
      <c r="A1049" s="53" t="str">
        <f t="shared" si="178"/>
        <v>--</v>
      </c>
      <c r="B1049" s="47" t="str">
        <f t="shared" si="179"/>
        <v>-</v>
      </c>
      <c r="C1049" s="153"/>
      <c r="D1049" s="49"/>
      <c r="E1049" s="50"/>
      <c r="F1049" s="51"/>
      <c r="G1049" s="59"/>
      <c r="H1049" s="51"/>
      <c r="I1049" s="59"/>
      <c r="J1049" s="60" t="str">
        <f>IF(ISBLANK(H1049),"",IFERROR(VLOOKUP(B1049,'Np PL4 Stock'!$A:$D,4,FALSE),""))</f>
        <v/>
      </c>
      <c r="K1049" s="61" t="str">
        <f>IF(ISBLANK(H1049),"",SUMIF('Np PL4 Stock'!$A:$A,B1049,'Np PL4 Stock'!$N:$N))</f>
        <v/>
      </c>
      <c r="L1049" s="62" t="str">
        <f>IF(ISBLANK(H1049),"",VLOOKUP(LEFT(B1049,5),Unit!A:B,2,FALSE))</f>
        <v/>
      </c>
      <c r="M1049" s="63" t="str">
        <f>IF(ISBLANK(H1049),"",IFERROR(VLOOKUP(B1049,'Np PL4 Stock'!$A:$T,20,FALSE),""))</f>
        <v/>
      </c>
      <c r="N1049" s="63" t="str">
        <f>IF(ISBLANK(H1049),"",IFERROR(VLOOKUP(B1049,'Np PL4 Stock'!$A:$U,21,FALSE),""))</f>
        <v/>
      </c>
      <c r="O1049" s="62" t="str">
        <f t="shared" si="173"/>
        <v/>
      </c>
      <c r="P1049" s="62" t="str">
        <f t="shared" si="171"/>
        <v/>
      </c>
      <c r="Q1049" s="67" t="str">
        <f t="shared" si="174"/>
        <v/>
      </c>
      <c r="R1049" s="67" t="str">
        <f t="shared" si="172"/>
        <v/>
      </c>
      <c r="S1049" s="59"/>
      <c r="T1049" s="147"/>
      <c r="U1049" s="147"/>
      <c r="V1049" s="59"/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73"/>
      <c r="AG1049" s="73"/>
      <c r="AH1049" s="73"/>
      <c r="AI1049" s="73"/>
      <c r="AJ1049" s="73"/>
      <c r="AK1049" s="73"/>
      <c r="AL1049" s="77" t="str">
        <f>IF(ISBLANK(S1049),"",IF(AJ1049="Fail","Fail",IF(E1049="PL4",IF(AND(T1049&gt;STD_01122025!$D$3,U1049&lt;STD_01122025!$D$4,OR(AF1049="ND",AF1049&lt;STD_01122025!$D$7),AH1049="ND"),"Pass","Fail"),IF(E1049="PL12",IF(AND(S1049&lt;STD_01122025!$F$2,T1049&gt;STD_01122025!$F$3,U1049&lt;STD_01122025!$F$4,V1049&gt;STD_01122025!$F$5,X1049&gt;STD_01122025!$F$6,OR(AF1049="ND",AF1049&lt;STD_01122025!$F$7),AH1049="ND"),"Pass","Fail"),IF(E1049="SuperPL",IF(AND(T1049&gt;STD_01122025!$H$3,U1049&lt;STD_01122025!$H$4,V1049&gt;STD_01122025!$H$5,X1049&gt;STD_01122025!$H$6,OR(AF1049="ND",AF1049&lt;STD_01122025!$H$7),AH1049="ND"),"Pass","Fail"),IF(E1049="Flight",IF(AND(T1049&gt;STD_01122025!$J$3,U1049&lt;STD_01122025!$J$4,X1049&gt;STD_01122025!$J$6,OR(AF1049="ND",AF1049&lt;STD_01122025!$J$7),AH1049="ND"),"Pass","Fail"),""))))))</f>
        <v/>
      </c>
      <c r="AM1049" s="62" t="str">
        <f>IF(ISBLANK(B1049),"",IFERROR(IF(VLOOKUP(B1049,'Np PL4 Stock'!$A:$J,10,FALSE)="Np4",D1049-VLOOKUP(B1049,'Np PL4 Stock'!$A:$E,5,FALSE),D1049-VLOOKUP(B1049,'Np PL4 Stock'!$A:$E,5,FALSE)-1),""))</f>
        <v/>
      </c>
      <c r="AN1049" s="147"/>
      <c r="AO1049" s="147"/>
      <c r="AP1049" s="59"/>
      <c r="AQ1049" s="59"/>
      <c r="AR1049" s="59"/>
      <c r="AS1049" s="59"/>
      <c r="AT1049" s="73"/>
      <c r="AU1049" s="73"/>
      <c r="AV1049" s="73"/>
      <c r="AW1049" s="73"/>
      <c r="AX1049" s="84"/>
      <c r="AY1049" s="59"/>
      <c r="AZ1049" s="59"/>
      <c r="BA1049" s="59"/>
      <c r="BB1049" s="59"/>
      <c r="BC1049" s="59"/>
      <c r="BD1049" s="59"/>
      <c r="BE1049" s="84"/>
      <c r="BF1049" s="84"/>
      <c r="BG1049" s="84"/>
      <c r="BH1049" s="84"/>
      <c r="BI1049" s="85"/>
      <c r="BJ1049" s="86"/>
      <c r="BK1049" s="86"/>
      <c r="BL1049" s="86"/>
      <c r="BM1049" s="86"/>
      <c r="BN1049" s="86"/>
      <c r="BO1049" s="59"/>
      <c r="BP1049" s="69"/>
      <c r="BQ1049" s="92">
        <v>0</v>
      </c>
      <c r="BR1049" s="93">
        <v>0</v>
      </c>
      <c r="BS1049" s="94" t="str">
        <f t="shared" si="175"/>
        <v/>
      </c>
      <c r="BT1049" s="95">
        <v>0</v>
      </c>
      <c r="BU1049" s="101" t="str">
        <f t="shared" si="176"/>
        <v/>
      </c>
      <c r="BV1049" s="102" t="str">
        <f t="shared" si="180"/>
        <v>-</v>
      </c>
      <c r="BW1049" s="103"/>
      <c r="BX1049" s="104" t="str">
        <f t="shared" si="177"/>
        <v>-</v>
      </c>
      <c r="BY1049" s="105"/>
      <c r="BZ1049" s="103"/>
      <c r="CA1049" s="106"/>
      <c r="CB1049" s="107"/>
      <c r="CC1049" s="112"/>
      <c r="CD1049" s="106"/>
      <c r="CE1049" s="103"/>
      <c r="CF1049" s="113"/>
      <c r="CG1049" s="114"/>
    </row>
    <row r="1050" spans="1:85">
      <c r="A1050" s="53" t="str">
        <f t="shared" si="178"/>
        <v>--</v>
      </c>
      <c r="B1050" s="47" t="str">
        <f t="shared" si="179"/>
        <v>-</v>
      </c>
      <c r="C1050" s="153"/>
      <c r="D1050" s="49"/>
      <c r="E1050" s="50"/>
      <c r="F1050" s="51"/>
      <c r="G1050" s="59"/>
      <c r="H1050" s="51"/>
      <c r="I1050" s="59"/>
      <c r="J1050" s="60" t="str">
        <f>IF(ISBLANK(H1050),"",IFERROR(VLOOKUP(B1050,'Np PL4 Stock'!$A:$D,4,FALSE),""))</f>
        <v/>
      </c>
      <c r="K1050" s="61" t="str">
        <f>IF(ISBLANK(H1050),"",SUMIF('Np PL4 Stock'!$A:$A,B1050,'Np PL4 Stock'!$N:$N))</f>
        <v/>
      </c>
      <c r="L1050" s="62" t="str">
        <f>IF(ISBLANK(H1050),"",VLOOKUP(LEFT(B1050,5),Unit!A:B,2,FALSE))</f>
        <v/>
      </c>
      <c r="M1050" s="63" t="str">
        <f>IF(ISBLANK(H1050),"",IFERROR(VLOOKUP(B1050,'Np PL4 Stock'!$A:$T,20,FALSE),""))</f>
        <v/>
      </c>
      <c r="N1050" s="63" t="str">
        <f>IF(ISBLANK(H1050),"",IFERROR(VLOOKUP(B1050,'Np PL4 Stock'!$A:$U,21,FALSE),""))</f>
        <v/>
      </c>
      <c r="O1050" s="62" t="str">
        <f t="shared" si="173"/>
        <v/>
      </c>
      <c r="P1050" s="62" t="str">
        <f t="shared" si="171"/>
        <v/>
      </c>
      <c r="Q1050" s="67" t="str">
        <f t="shared" si="174"/>
        <v/>
      </c>
      <c r="R1050" s="67" t="str">
        <f t="shared" si="172"/>
        <v/>
      </c>
      <c r="S1050" s="59"/>
      <c r="T1050" s="147"/>
      <c r="U1050" s="147"/>
      <c r="V1050" s="59"/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73"/>
      <c r="AG1050" s="73"/>
      <c r="AH1050" s="73"/>
      <c r="AI1050" s="73"/>
      <c r="AJ1050" s="73"/>
      <c r="AK1050" s="73"/>
      <c r="AL1050" s="77" t="str">
        <f>IF(ISBLANK(S1050),"",IF(AJ1050="Fail","Fail",IF(E1050="PL4",IF(AND(T1050&gt;STD_01122025!$D$3,U1050&lt;STD_01122025!$D$4,OR(AF1050="ND",AF1050&lt;STD_01122025!$D$7),AH1050="ND"),"Pass","Fail"),IF(E1050="PL12",IF(AND(S1050&lt;STD_01122025!$F$2,T1050&gt;STD_01122025!$F$3,U1050&lt;STD_01122025!$F$4,V1050&gt;STD_01122025!$F$5,X1050&gt;STD_01122025!$F$6,OR(AF1050="ND",AF1050&lt;STD_01122025!$F$7),AH1050="ND"),"Pass","Fail"),IF(E1050="SuperPL",IF(AND(T1050&gt;STD_01122025!$H$3,U1050&lt;STD_01122025!$H$4,V1050&gt;STD_01122025!$H$5,X1050&gt;STD_01122025!$H$6,OR(AF1050="ND",AF1050&lt;STD_01122025!$H$7),AH1050="ND"),"Pass","Fail"),IF(E1050="Flight",IF(AND(T1050&gt;STD_01122025!$J$3,U1050&lt;STD_01122025!$J$4,X1050&gt;STD_01122025!$J$6,OR(AF1050="ND",AF1050&lt;STD_01122025!$J$7),AH1050="ND"),"Pass","Fail"),""))))))</f>
        <v/>
      </c>
      <c r="AM1050" s="62" t="str">
        <f>IF(ISBLANK(B1050),"",IFERROR(IF(VLOOKUP(B1050,'Np PL4 Stock'!$A:$J,10,FALSE)="Np4",D1050-VLOOKUP(B1050,'Np PL4 Stock'!$A:$E,5,FALSE),D1050-VLOOKUP(B1050,'Np PL4 Stock'!$A:$E,5,FALSE)-1),""))</f>
        <v/>
      </c>
      <c r="AN1050" s="147"/>
      <c r="AO1050" s="147"/>
      <c r="AP1050" s="59"/>
      <c r="AQ1050" s="59"/>
      <c r="AR1050" s="59"/>
      <c r="AS1050" s="59"/>
      <c r="AT1050" s="73"/>
      <c r="AU1050" s="73"/>
      <c r="AV1050" s="73"/>
      <c r="AW1050" s="73"/>
      <c r="AX1050" s="84"/>
      <c r="AY1050" s="59"/>
      <c r="AZ1050" s="59"/>
      <c r="BA1050" s="59"/>
      <c r="BB1050" s="59"/>
      <c r="BC1050" s="59"/>
      <c r="BD1050" s="59"/>
      <c r="BE1050" s="84"/>
      <c r="BF1050" s="84"/>
      <c r="BG1050" s="84"/>
      <c r="BH1050" s="84"/>
      <c r="BI1050" s="85"/>
      <c r="BJ1050" s="86"/>
      <c r="BK1050" s="86"/>
      <c r="BL1050" s="86"/>
      <c r="BM1050" s="86"/>
      <c r="BN1050" s="86"/>
      <c r="BO1050" s="59"/>
      <c r="BP1050" s="69"/>
      <c r="BQ1050" s="92">
        <v>0</v>
      </c>
      <c r="BR1050" s="93">
        <v>0</v>
      </c>
      <c r="BS1050" s="94" t="str">
        <f t="shared" si="175"/>
        <v/>
      </c>
      <c r="BT1050" s="95">
        <v>0</v>
      </c>
      <c r="BU1050" s="101" t="str">
        <f t="shared" si="176"/>
        <v/>
      </c>
      <c r="BV1050" s="102" t="str">
        <f t="shared" si="180"/>
        <v>-</v>
      </c>
      <c r="BW1050" s="103"/>
      <c r="BX1050" s="104" t="str">
        <f t="shared" si="177"/>
        <v>-</v>
      </c>
      <c r="BY1050" s="105"/>
      <c r="BZ1050" s="103"/>
      <c r="CA1050" s="106"/>
      <c r="CB1050" s="107"/>
      <c r="CC1050" s="112"/>
      <c r="CD1050" s="106"/>
      <c r="CE1050" s="103"/>
      <c r="CF1050" s="113"/>
      <c r="CG1050" s="114"/>
    </row>
    <row r="1051" spans="1:85">
      <c r="A1051" s="53" t="str">
        <f t="shared" si="178"/>
        <v>--</v>
      </c>
      <c r="B1051" s="47" t="str">
        <f t="shared" si="179"/>
        <v>-</v>
      </c>
      <c r="C1051" s="153"/>
      <c r="D1051" s="49"/>
      <c r="E1051" s="50"/>
      <c r="F1051" s="51"/>
      <c r="G1051" s="59"/>
      <c r="H1051" s="51"/>
      <c r="I1051" s="59"/>
      <c r="J1051" s="60" t="str">
        <f>IF(ISBLANK(H1051),"",IFERROR(VLOOKUP(B1051,'Np PL4 Stock'!$A:$D,4,FALSE),""))</f>
        <v/>
      </c>
      <c r="K1051" s="61" t="str">
        <f>IF(ISBLANK(H1051),"",SUMIF('Np PL4 Stock'!$A:$A,B1051,'Np PL4 Stock'!$N:$N))</f>
        <v/>
      </c>
      <c r="L1051" s="62" t="str">
        <f>IF(ISBLANK(H1051),"",VLOOKUP(LEFT(B1051,5),Unit!A:B,2,FALSE))</f>
        <v/>
      </c>
      <c r="M1051" s="63" t="str">
        <f>IF(ISBLANK(H1051),"",IFERROR(VLOOKUP(B1051,'Np PL4 Stock'!$A:$T,20,FALSE),""))</f>
        <v/>
      </c>
      <c r="N1051" s="63" t="str">
        <f>IF(ISBLANK(H1051),"",IFERROR(VLOOKUP(B1051,'Np PL4 Stock'!$A:$U,21,FALSE),""))</f>
        <v/>
      </c>
      <c r="O1051" s="62" t="str">
        <f t="shared" si="173"/>
        <v/>
      </c>
      <c r="P1051" s="62" t="str">
        <f t="shared" si="171"/>
        <v/>
      </c>
      <c r="Q1051" s="67" t="str">
        <f t="shared" si="174"/>
        <v/>
      </c>
      <c r="R1051" s="67" t="str">
        <f t="shared" si="172"/>
        <v/>
      </c>
      <c r="S1051" s="59"/>
      <c r="T1051" s="147"/>
      <c r="U1051" s="147"/>
      <c r="V1051" s="59"/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73"/>
      <c r="AG1051" s="73"/>
      <c r="AH1051" s="73"/>
      <c r="AI1051" s="73"/>
      <c r="AJ1051" s="73"/>
      <c r="AK1051" s="73"/>
      <c r="AL1051" s="77" t="str">
        <f>IF(ISBLANK(S1051),"",IF(AJ1051="Fail","Fail",IF(E1051="PL4",IF(AND(T1051&gt;STD_01122025!$D$3,U1051&lt;STD_01122025!$D$4,OR(AF1051="ND",AF1051&lt;STD_01122025!$D$7),AH1051="ND"),"Pass","Fail"),IF(E1051="PL12",IF(AND(S1051&lt;STD_01122025!$F$2,T1051&gt;STD_01122025!$F$3,U1051&lt;STD_01122025!$F$4,V1051&gt;STD_01122025!$F$5,X1051&gt;STD_01122025!$F$6,OR(AF1051="ND",AF1051&lt;STD_01122025!$F$7),AH1051="ND"),"Pass","Fail"),IF(E1051="SuperPL",IF(AND(T1051&gt;STD_01122025!$H$3,U1051&lt;STD_01122025!$H$4,V1051&gt;STD_01122025!$H$5,X1051&gt;STD_01122025!$H$6,OR(AF1051="ND",AF1051&lt;STD_01122025!$H$7),AH1051="ND"),"Pass","Fail"),IF(E1051="Flight",IF(AND(T1051&gt;STD_01122025!$J$3,U1051&lt;STD_01122025!$J$4,X1051&gt;STD_01122025!$J$6,OR(AF1051="ND",AF1051&lt;STD_01122025!$J$7),AH1051="ND"),"Pass","Fail"),""))))))</f>
        <v/>
      </c>
      <c r="AM1051" s="62" t="str">
        <f>IF(ISBLANK(B1051),"",IFERROR(IF(VLOOKUP(B1051,'Np PL4 Stock'!$A:$J,10,FALSE)="Np4",D1051-VLOOKUP(B1051,'Np PL4 Stock'!$A:$E,5,FALSE),D1051-VLOOKUP(B1051,'Np PL4 Stock'!$A:$E,5,FALSE)-1),""))</f>
        <v/>
      </c>
      <c r="AN1051" s="147"/>
      <c r="AO1051" s="147"/>
      <c r="AP1051" s="59"/>
      <c r="AQ1051" s="59"/>
      <c r="AR1051" s="59"/>
      <c r="AS1051" s="59"/>
      <c r="AT1051" s="73"/>
      <c r="AU1051" s="73"/>
      <c r="AV1051" s="73"/>
      <c r="AW1051" s="73"/>
      <c r="AX1051" s="84"/>
      <c r="AY1051" s="59"/>
      <c r="AZ1051" s="59"/>
      <c r="BA1051" s="59"/>
      <c r="BB1051" s="59"/>
      <c r="BC1051" s="59"/>
      <c r="BD1051" s="59"/>
      <c r="BE1051" s="84"/>
      <c r="BF1051" s="84"/>
      <c r="BG1051" s="84"/>
      <c r="BH1051" s="84"/>
      <c r="BI1051" s="85"/>
      <c r="BJ1051" s="86"/>
      <c r="BK1051" s="86"/>
      <c r="BL1051" s="86"/>
      <c r="BM1051" s="86"/>
      <c r="BN1051" s="86"/>
      <c r="BO1051" s="59"/>
      <c r="BP1051" s="69"/>
      <c r="BQ1051" s="92">
        <v>0</v>
      </c>
      <c r="BR1051" s="93">
        <v>0</v>
      </c>
      <c r="BS1051" s="94" t="str">
        <f t="shared" si="175"/>
        <v/>
      </c>
      <c r="BT1051" s="95">
        <v>0</v>
      </c>
      <c r="BU1051" s="101" t="str">
        <f t="shared" si="176"/>
        <v/>
      </c>
      <c r="BV1051" s="102" t="str">
        <f t="shared" si="180"/>
        <v>-</v>
      </c>
      <c r="BW1051" s="103"/>
      <c r="BX1051" s="104" t="str">
        <f t="shared" si="177"/>
        <v>-</v>
      </c>
      <c r="BY1051" s="105"/>
      <c r="BZ1051" s="103"/>
      <c r="CA1051" s="106"/>
      <c r="CB1051" s="107"/>
      <c r="CC1051" s="112"/>
      <c r="CD1051" s="106"/>
      <c r="CE1051" s="103"/>
      <c r="CF1051" s="113"/>
      <c r="CG1051" s="114"/>
    </row>
    <row r="1052" spans="1:85">
      <c r="A1052" s="53" t="str">
        <f t="shared" si="178"/>
        <v>--</v>
      </c>
      <c r="B1052" s="47" t="str">
        <f t="shared" si="179"/>
        <v>-</v>
      </c>
      <c r="C1052" s="153"/>
      <c r="D1052" s="49"/>
      <c r="E1052" s="50"/>
      <c r="F1052" s="51"/>
      <c r="G1052" s="59"/>
      <c r="H1052" s="51"/>
      <c r="I1052" s="59"/>
      <c r="J1052" s="60" t="str">
        <f>IF(ISBLANK(H1052),"",IFERROR(VLOOKUP(B1052,'Np PL4 Stock'!$A:$D,4,FALSE),""))</f>
        <v/>
      </c>
      <c r="K1052" s="61" t="str">
        <f>IF(ISBLANK(H1052),"",SUMIF('Np PL4 Stock'!$A:$A,B1052,'Np PL4 Stock'!$N:$N))</f>
        <v/>
      </c>
      <c r="L1052" s="62" t="str">
        <f>IF(ISBLANK(H1052),"",VLOOKUP(LEFT(B1052,5),Unit!A:B,2,FALSE))</f>
        <v/>
      </c>
      <c r="M1052" s="63" t="str">
        <f>IF(ISBLANK(H1052),"",IFERROR(VLOOKUP(B1052,'Np PL4 Stock'!$A:$T,20,FALSE),""))</f>
        <v/>
      </c>
      <c r="N1052" s="63" t="str">
        <f>IF(ISBLANK(H1052),"",IFERROR(VLOOKUP(B1052,'Np PL4 Stock'!$A:$U,21,FALSE),""))</f>
        <v/>
      </c>
      <c r="O1052" s="62" t="str">
        <f t="shared" si="173"/>
        <v/>
      </c>
      <c r="P1052" s="62" t="str">
        <f t="shared" si="171"/>
        <v/>
      </c>
      <c r="Q1052" s="67" t="str">
        <f t="shared" si="174"/>
        <v/>
      </c>
      <c r="R1052" s="67" t="str">
        <f t="shared" si="172"/>
        <v/>
      </c>
      <c r="S1052" s="59"/>
      <c r="T1052" s="147"/>
      <c r="U1052" s="147"/>
      <c r="V1052" s="59"/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73"/>
      <c r="AG1052" s="73"/>
      <c r="AH1052" s="73"/>
      <c r="AI1052" s="73"/>
      <c r="AJ1052" s="73"/>
      <c r="AK1052" s="73"/>
      <c r="AL1052" s="77" t="str">
        <f>IF(ISBLANK(S1052),"",IF(AJ1052="Fail","Fail",IF(E1052="PL4",IF(AND(T1052&gt;STD_01122025!$D$3,U1052&lt;STD_01122025!$D$4,OR(AF1052="ND",AF1052&lt;STD_01122025!$D$7),AH1052="ND"),"Pass","Fail"),IF(E1052="PL12",IF(AND(S1052&lt;STD_01122025!$F$2,T1052&gt;STD_01122025!$F$3,U1052&lt;STD_01122025!$F$4,V1052&gt;STD_01122025!$F$5,X1052&gt;STD_01122025!$F$6,OR(AF1052="ND",AF1052&lt;STD_01122025!$F$7),AH1052="ND"),"Pass","Fail"),IF(E1052="SuperPL",IF(AND(T1052&gt;STD_01122025!$H$3,U1052&lt;STD_01122025!$H$4,V1052&gt;STD_01122025!$H$5,X1052&gt;STD_01122025!$H$6,OR(AF1052="ND",AF1052&lt;STD_01122025!$H$7),AH1052="ND"),"Pass","Fail"),IF(E1052="Flight",IF(AND(T1052&gt;STD_01122025!$J$3,U1052&lt;STD_01122025!$J$4,X1052&gt;STD_01122025!$J$6,OR(AF1052="ND",AF1052&lt;STD_01122025!$J$7),AH1052="ND"),"Pass","Fail"),""))))))</f>
        <v/>
      </c>
      <c r="AM1052" s="62" t="str">
        <f>IF(ISBLANK(B1052),"",IFERROR(IF(VLOOKUP(B1052,'Np PL4 Stock'!$A:$J,10,FALSE)="Np4",D1052-VLOOKUP(B1052,'Np PL4 Stock'!$A:$E,5,FALSE),D1052-VLOOKUP(B1052,'Np PL4 Stock'!$A:$E,5,FALSE)-1),""))</f>
        <v/>
      </c>
      <c r="AN1052" s="147"/>
      <c r="AO1052" s="147"/>
      <c r="AP1052" s="59"/>
      <c r="AQ1052" s="59"/>
      <c r="AR1052" s="59"/>
      <c r="AS1052" s="59"/>
      <c r="AT1052" s="73"/>
      <c r="AU1052" s="73"/>
      <c r="AV1052" s="73"/>
      <c r="AW1052" s="73"/>
      <c r="AX1052" s="84"/>
      <c r="AY1052" s="59"/>
      <c r="AZ1052" s="59"/>
      <c r="BA1052" s="59"/>
      <c r="BB1052" s="59"/>
      <c r="BC1052" s="59"/>
      <c r="BD1052" s="59"/>
      <c r="BE1052" s="84"/>
      <c r="BF1052" s="84"/>
      <c r="BG1052" s="84"/>
      <c r="BH1052" s="84"/>
      <c r="BI1052" s="85"/>
      <c r="BJ1052" s="86"/>
      <c r="BK1052" s="86"/>
      <c r="BL1052" s="86"/>
      <c r="BM1052" s="86"/>
      <c r="BN1052" s="86"/>
      <c r="BO1052" s="59"/>
      <c r="BP1052" s="69"/>
      <c r="BQ1052" s="92">
        <v>0</v>
      </c>
      <c r="BR1052" s="93">
        <v>0</v>
      </c>
      <c r="BS1052" s="94" t="str">
        <f t="shared" si="175"/>
        <v/>
      </c>
      <c r="BT1052" s="95">
        <v>0</v>
      </c>
      <c r="BU1052" s="101" t="str">
        <f t="shared" si="176"/>
        <v/>
      </c>
      <c r="BV1052" s="102" t="str">
        <f t="shared" si="180"/>
        <v>-</v>
      </c>
      <c r="BW1052" s="103"/>
      <c r="BX1052" s="104" t="str">
        <f t="shared" si="177"/>
        <v>-</v>
      </c>
      <c r="BY1052" s="105"/>
      <c r="BZ1052" s="103"/>
      <c r="CA1052" s="106"/>
      <c r="CB1052" s="107"/>
      <c r="CC1052" s="112"/>
      <c r="CD1052" s="106"/>
      <c r="CE1052" s="103"/>
      <c r="CF1052" s="113"/>
      <c r="CG1052" s="114"/>
    </row>
    <row r="1053" spans="1:85">
      <c r="A1053" s="53" t="str">
        <f t="shared" si="178"/>
        <v>--</v>
      </c>
      <c r="B1053" s="47" t="str">
        <f t="shared" si="179"/>
        <v>-</v>
      </c>
      <c r="C1053" s="153"/>
      <c r="D1053" s="49"/>
      <c r="E1053" s="50"/>
      <c r="F1053" s="51"/>
      <c r="G1053" s="59"/>
      <c r="H1053" s="51"/>
      <c r="I1053" s="59"/>
      <c r="J1053" s="60" t="str">
        <f>IF(ISBLANK(H1053),"",IFERROR(VLOOKUP(B1053,'Np PL4 Stock'!$A:$D,4,FALSE),""))</f>
        <v/>
      </c>
      <c r="K1053" s="61" t="str">
        <f>IF(ISBLANK(H1053),"",SUMIF('Np PL4 Stock'!$A:$A,B1053,'Np PL4 Stock'!$N:$N))</f>
        <v/>
      </c>
      <c r="L1053" s="62" t="str">
        <f>IF(ISBLANK(H1053),"",VLOOKUP(LEFT(B1053,5),Unit!A:B,2,FALSE))</f>
        <v/>
      </c>
      <c r="M1053" s="63" t="str">
        <f>IF(ISBLANK(H1053),"",IFERROR(VLOOKUP(B1053,'Np PL4 Stock'!$A:$T,20,FALSE),""))</f>
        <v/>
      </c>
      <c r="N1053" s="63" t="str">
        <f>IF(ISBLANK(H1053),"",IFERROR(VLOOKUP(B1053,'Np PL4 Stock'!$A:$U,21,FALSE),""))</f>
        <v/>
      </c>
      <c r="O1053" s="62" t="str">
        <f t="shared" si="173"/>
        <v/>
      </c>
      <c r="P1053" s="62" t="str">
        <f t="shared" si="171"/>
        <v/>
      </c>
      <c r="Q1053" s="67" t="str">
        <f t="shared" si="174"/>
        <v/>
      </c>
      <c r="R1053" s="67" t="str">
        <f t="shared" si="172"/>
        <v/>
      </c>
      <c r="S1053" s="59"/>
      <c r="T1053" s="147"/>
      <c r="U1053" s="147"/>
      <c r="V1053" s="59"/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73"/>
      <c r="AG1053" s="73"/>
      <c r="AH1053" s="73"/>
      <c r="AI1053" s="73"/>
      <c r="AJ1053" s="73"/>
      <c r="AK1053" s="73"/>
      <c r="AL1053" s="77" t="str">
        <f>IF(ISBLANK(S1053),"",IF(AJ1053="Fail","Fail",IF(E1053="PL4",IF(AND(T1053&gt;STD_01122025!$D$3,U1053&lt;STD_01122025!$D$4,OR(AF1053="ND",AF1053&lt;STD_01122025!$D$7),AH1053="ND"),"Pass","Fail"),IF(E1053="PL12",IF(AND(S1053&lt;STD_01122025!$F$2,T1053&gt;STD_01122025!$F$3,U1053&lt;STD_01122025!$F$4,V1053&gt;STD_01122025!$F$5,X1053&gt;STD_01122025!$F$6,OR(AF1053="ND",AF1053&lt;STD_01122025!$F$7),AH1053="ND"),"Pass","Fail"),IF(E1053="SuperPL",IF(AND(T1053&gt;STD_01122025!$H$3,U1053&lt;STD_01122025!$H$4,V1053&gt;STD_01122025!$H$5,X1053&gt;STD_01122025!$H$6,OR(AF1053="ND",AF1053&lt;STD_01122025!$H$7),AH1053="ND"),"Pass","Fail"),IF(E1053="Flight",IF(AND(T1053&gt;STD_01122025!$J$3,U1053&lt;STD_01122025!$J$4,X1053&gt;STD_01122025!$J$6,OR(AF1053="ND",AF1053&lt;STD_01122025!$J$7),AH1053="ND"),"Pass","Fail"),""))))))</f>
        <v/>
      </c>
      <c r="AM1053" s="62" t="str">
        <f>IF(ISBLANK(B1053),"",IFERROR(IF(VLOOKUP(B1053,'Np PL4 Stock'!$A:$J,10,FALSE)="Np4",D1053-VLOOKUP(B1053,'Np PL4 Stock'!$A:$E,5,FALSE),D1053-VLOOKUP(B1053,'Np PL4 Stock'!$A:$E,5,FALSE)-1),""))</f>
        <v/>
      </c>
      <c r="AN1053" s="147"/>
      <c r="AO1053" s="147"/>
      <c r="AP1053" s="59"/>
      <c r="AQ1053" s="59"/>
      <c r="AR1053" s="59"/>
      <c r="AS1053" s="59"/>
      <c r="AT1053" s="73"/>
      <c r="AU1053" s="73"/>
      <c r="AV1053" s="73"/>
      <c r="AW1053" s="73"/>
      <c r="AX1053" s="84"/>
      <c r="AY1053" s="59"/>
      <c r="AZ1053" s="59"/>
      <c r="BA1053" s="59"/>
      <c r="BB1053" s="59"/>
      <c r="BC1053" s="59"/>
      <c r="BD1053" s="59"/>
      <c r="BE1053" s="84"/>
      <c r="BF1053" s="84"/>
      <c r="BG1053" s="84"/>
      <c r="BH1053" s="84"/>
      <c r="BI1053" s="85"/>
      <c r="BJ1053" s="86"/>
      <c r="BK1053" s="86"/>
      <c r="BL1053" s="86"/>
      <c r="BM1053" s="86"/>
      <c r="BN1053" s="86"/>
      <c r="BO1053" s="59"/>
      <c r="BP1053" s="69"/>
      <c r="BQ1053" s="92">
        <v>0</v>
      </c>
      <c r="BR1053" s="93">
        <v>0</v>
      </c>
      <c r="BS1053" s="94" t="str">
        <f t="shared" si="175"/>
        <v/>
      </c>
      <c r="BT1053" s="95">
        <v>0</v>
      </c>
      <c r="BU1053" s="101" t="str">
        <f t="shared" si="176"/>
        <v/>
      </c>
      <c r="BV1053" s="102" t="str">
        <f t="shared" si="180"/>
        <v>-</v>
      </c>
      <c r="BW1053" s="103"/>
      <c r="BX1053" s="104" t="str">
        <f t="shared" si="177"/>
        <v>-</v>
      </c>
      <c r="BY1053" s="105"/>
      <c r="BZ1053" s="103"/>
      <c r="CA1053" s="106"/>
      <c r="CB1053" s="107"/>
      <c r="CC1053" s="112"/>
      <c r="CD1053" s="106"/>
      <c r="CE1053" s="103"/>
      <c r="CF1053" s="113"/>
      <c r="CG1053" s="114"/>
    </row>
    <row r="1054" spans="1:85">
      <c r="A1054" s="53" t="str">
        <f t="shared" si="178"/>
        <v>--</v>
      </c>
      <c r="B1054" s="47" t="str">
        <f t="shared" si="179"/>
        <v>-</v>
      </c>
      <c r="C1054" s="153"/>
      <c r="D1054" s="49"/>
      <c r="E1054" s="50"/>
      <c r="F1054" s="51"/>
      <c r="G1054" s="59"/>
      <c r="H1054" s="51"/>
      <c r="I1054" s="59"/>
      <c r="J1054" s="60" t="str">
        <f>IF(ISBLANK(H1054),"",IFERROR(VLOOKUP(B1054,'Np PL4 Stock'!$A:$D,4,FALSE),""))</f>
        <v/>
      </c>
      <c r="K1054" s="61" t="str">
        <f>IF(ISBLANK(H1054),"",SUMIF('Np PL4 Stock'!$A:$A,B1054,'Np PL4 Stock'!$N:$N))</f>
        <v/>
      </c>
      <c r="L1054" s="62" t="str">
        <f>IF(ISBLANK(H1054),"",VLOOKUP(LEFT(B1054,5),Unit!A:B,2,FALSE))</f>
        <v/>
      </c>
      <c r="M1054" s="63" t="str">
        <f>IF(ISBLANK(H1054),"",IFERROR(VLOOKUP(B1054,'Np PL4 Stock'!$A:$T,20,FALSE),""))</f>
        <v/>
      </c>
      <c r="N1054" s="63" t="str">
        <f>IF(ISBLANK(H1054),"",IFERROR(VLOOKUP(B1054,'Np PL4 Stock'!$A:$U,21,FALSE),""))</f>
        <v/>
      </c>
      <c r="O1054" s="62" t="str">
        <f t="shared" si="173"/>
        <v/>
      </c>
      <c r="P1054" s="62" t="str">
        <f t="shared" si="171"/>
        <v/>
      </c>
      <c r="Q1054" s="67" t="str">
        <f t="shared" si="174"/>
        <v/>
      </c>
      <c r="R1054" s="67" t="str">
        <f t="shared" si="172"/>
        <v/>
      </c>
      <c r="S1054" s="59"/>
      <c r="T1054" s="147"/>
      <c r="U1054" s="147"/>
      <c r="V1054" s="59"/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73"/>
      <c r="AG1054" s="73"/>
      <c r="AH1054" s="73"/>
      <c r="AI1054" s="73"/>
      <c r="AJ1054" s="73"/>
      <c r="AK1054" s="73"/>
      <c r="AL1054" s="77" t="str">
        <f>IF(ISBLANK(S1054),"",IF(AJ1054="Fail","Fail",IF(E1054="PL4",IF(AND(T1054&gt;STD_01122025!$D$3,U1054&lt;STD_01122025!$D$4,OR(AF1054="ND",AF1054&lt;STD_01122025!$D$7),AH1054="ND"),"Pass","Fail"),IF(E1054="PL12",IF(AND(S1054&lt;STD_01122025!$F$2,T1054&gt;STD_01122025!$F$3,U1054&lt;STD_01122025!$F$4,V1054&gt;STD_01122025!$F$5,X1054&gt;STD_01122025!$F$6,OR(AF1054="ND",AF1054&lt;STD_01122025!$F$7),AH1054="ND"),"Pass","Fail"),IF(E1054="SuperPL",IF(AND(T1054&gt;STD_01122025!$H$3,U1054&lt;STD_01122025!$H$4,V1054&gt;STD_01122025!$H$5,X1054&gt;STD_01122025!$H$6,OR(AF1054="ND",AF1054&lt;STD_01122025!$H$7),AH1054="ND"),"Pass","Fail"),IF(E1054="Flight",IF(AND(T1054&gt;STD_01122025!$J$3,U1054&lt;STD_01122025!$J$4,X1054&gt;STD_01122025!$J$6,OR(AF1054="ND",AF1054&lt;STD_01122025!$J$7),AH1054="ND"),"Pass","Fail"),""))))))</f>
        <v/>
      </c>
      <c r="AM1054" s="62" t="str">
        <f>IF(ISBLANK(B1054),"",IFERROR(IF(VLOOKUP(B1054,'Np PL4 Stock'!$A:$J,10,FALSE)="Np4",D1054-VLOOKUP(B1054,'Np PL4 Stock'!$A:$E,5,FALSE),D1054-VLOOKUP(B1054,'Np PL4 Stock'!$A:$E,5,FALSE)-1),""))</f>
        <v/>
      </c>
      <c r="AN1054" s="147"/>
      <c r="AO1054" s="147"/>
      <c r="AP1054" s="59"/>
      <c r="AQ1054" s="59"/>
      <c r="AR1054" s="59"/>
      <c r="AS1054" s="59"/>
      <c r="AT1054" s="73"/>
      <c r="AU1054" s="73"/>
      <c r="AV1054" s="73"/>
      <c r="AW1054" s="73"/>
      <c r="AX1054" s="84"/>
      <c r="AY1054" s="59"/>
      <c r="AZ1054" s="59"/>
      <c r="BA1054" s="59"/>
      <c r="BB1054" s="59"/>
      <c r="BC1054" s="59"/>
      <c r="BD1054" s="59"/>
      <c r="BE1054" s="84"/>
      <c r="BF1054" s="84"/>
      <c r="BG1054" s="84"/>
      <c r="BH1054" s="84"/>
      <c r="BI1054" s="85"/>
      <c r="BJ1054" s="86"/>
      <c r="BK1054" s="86"/>
      <c r="BL1054" s="86"/>
      <c r="BM1054" s="86"/>
      <c r="BN1054" s="86"/>
      <c r="BO1054" s="59"/>
      <c r="BP1054" s="69"/>
      <c r="BQ1054" s="92">
        <v>0</v>
      </c>
      <c r="BR1054" s="93">
        <v>0</v>
      </c>
      <c r="BS1054" s="94" t="str">
        <f t="shared" si="175"/>
        <v/>
      </c>
      <c r="BT1054" s="95">
        <v>0</v>
      </c>
      <c r="BU1054" s="101" t="str">
        <f t="shared" si="176"/>
        <v/>
      </c>
      <c r="BV1054" s="102" t="str">
        <f t="shared" si="180"/>
        <v>-</v>
      </c>
      <c r="BW1054" s="103"/>
      <c r="BX1054" s="104" t="str">
        <f t="shared" si="177"/>
        <v>-</v>
      </c>
      <c r="BY1054" s="105"/>
      <c r="BZ1054" s="103"/>
      <c r="CA1054" s="106"/>
      <c r="CB1054" s="107"/>
      <c r="CC1054" s="112"/>
      <c r="CD1054" s="106"/>
      <c r="CE1054" s="103"/>
      <c r="CF1054" s="113"/>
      <c r="CG1054" s="114"/>
    </row>
    <row r="1055" spans="1:85">
      <c r="A1055" s="53" t="str">
        <f t="shared" si="178"/>
        <v>--</v>
      </c>
      <c r="B1055" s="47" t="str">
        <f t="shared" si="179"/>
        <v>-</v>
      </c>
      <c r="C1055" s="153"/>
      <c r="D1055" s="49"/>
      <c r="E1055" s="50"/>
      <c r="F1055" s="51"/>
      <c r="G1055" s="59"/>
      <c r="H1055" s="51"/>
      <c r="I1055" s="59"/>
      <c r="J1055" s="60" t="str">
        <f>IF(ISBLANK(H1055),"",IFERROR(VLOOKUP(B1055,'Np PL4 Stock'!$A:$D,4,FALSE),""))</f>
        <v/>
      </c>
      <c r="K1055" s="61" t="str">
        <f>IF(ISBLANK(H1055),"",SUMIF('Np PL4 Stock'!$A:$A,B1055,'Np PL4 Stock'!$N:$N))</f>
        <v/>
      </c>
      <c r="L1055" s="62" t="str">
        <f>IF(ISBLANK(H1055),"",VLOOKUP(LEFT(B1055,5),Unit!A:B,2,FALSE))</f>
        <v/>
      </c>
      <c r="M1055" s="63" t="str">
        <f>IF(ISBLANK(H1055),"",IFERROR(VLOOKUP(B1055,'Np PL4 Stock'!$A:$T,20,FALSE),""))</f>
        <v/>
      </c>
      <c r="N1055" s="63" t="str">
        <f>IF(ISBLANK(H1055),"",IFERROR(VLOOKUP(B1055,'Np PL4 Stock'!$A:$U,21,FALSE),""))</f>
        <v/>
      </c>
      <c r="O1055" s="62" t="str">
        <f t="shared" si="173"/>
        <v/>
      </c>
      <c r="P1055" s="62" t="str">
        <f t="shared" si="171"/>
        <v/>
      </c>
      <c r="Q1055" s="67" t="str">
        <f t="shared" si="174"/>
        <v/>
      </c>
      <c r="R1055" s="67" t="str">
        <f t="shared" si="172"/>
        <v/>
      </c>
      <c r="S1055" s="59"/>
      <c r="T1055" s="147"/>
      <c r="U1055" s="147"/>
      <c r="V1055" s="59"/>
      <c r="W1055" s="59"/>
      <c r="X1055" s="59"/>
      <c r="Y1055" s="59"/>
      <c r="Z1055" s="59"/>
      <c r="AA1055" s="59"/>
      <c r="AB1055" s="59"/>
      <c r="AC1055" s="59"/>
      <c r="AD1055" s="59"/>
      <c r="AE1055" s="59"/>
      <c r="AF1055" s="73"/>
      <c r="AG1055" s="73"/>
      <c r="AH1055" s="73"/>
      <c r="AI1055" s="73"/>
      <c r="AJ1055" s="73"/>
      <c r="AK1055" s="73"/>
      <c r="AL1055" s="77" t="str">
        <f>IF(ISBLANK(S1055),"",IF(AJ1055="Fail","Fail",IF(E1055="PL4",IF(AND(T1055&gt;STD_01122025!$D$3,U1055&lt;STD_01122025!$D$4,OR(AF1055="ND",AF1055&lt;STD_01122025!$D$7),AH1055="ND"),"Pass","Fail"),IF(E1055="PL12",IF(AND(S1055&lt;STD_01122025!$F$2,T1055&gt;STD_01122025!$F$3,U1055&lt;STD_01122025!$F$4,V1055&gt;STD_01122025!$F$5,X1055&gt;STD_01122025!$F$6,OR(AF1055="ND",AF1055&lt;STD_01122025!$F$7),AH1055="ND"),"Pass","Fail"),IF(E1055="SuperPL",IF(AND(T1055&gt;STD_01122025!$H$3,U1055&lt;STD_01122025!$H$4,V1055&gt;STD_01122025!$H$5,X1055&gt;STD_01122025!$H$6,OR(AF1055="ND",AF1055&lt;STD_01122025!$H$7),AH1055="ND"),"Pass","Fail"),IF(E1055="Flight",IF(AND(T1055&gt;STD_01122025!$J$3,U1055&lt;STD_01122025!$J$4,X1055&gt;STD_01122025!$J$6,OR(AF1055="ND",AF1055&lt;STD_01122025!$J$7),AH1055="ND"),"Pass","Fail"),""))))))</f>
        <v/>
      </c>
      <c r="AM1055" s="62" t="str">
        <f>IF(ISBLANK(B1055),"",IFERROR(IF(VLOOKUP(B1055,'Np PL4 Stock'!$A:$J,10,FALSE)="Np4",D1055-VLOOKUP(B1055,'Np PL4 Stock'!$A:$E,5,FALSE),D1055-VLOOKUP(B1055,'Np PL4 Stock'!$A:$E,5,FALSE)-1),""))</f>
        <v/>
      </c>
      <c r="AN1055" s="147"/>
      <c r="AO1055" s="147"/>
      <c r="AP1055" s="59"/>
      <c r="AQ1055" s="59"/>
      <c r="AR1055" s="59"/>
      <c r="AS1055" s="59"/>
      <c r="AT1055" s="73"/>
      <c r="AU1055" s="73"/>
      <c r="AV1055" s="73"/>
      <c r="AW1055" s="73"/>
      <c r="AX1055" s="84"/>
      <c r="AY1055" s="59"/>
      <c r="AZ1055" s="59"/>
      <c r="BA1055" s="59"/>
      <c r="BB1055" s="59"/>
      <c r="BC1055" s="59"/>
      <c r="BD1055" s="59"/>
      <c r="BE1055" s="84"/>
      <c r="BF1055" s="84"/>
      <c r="BG1055" s="84"/>
      <c r="BH1055" s="84"/>
      <c r="BI1055" s="85"/>
      <c r="BJ1055" s="86"/>
      <c r="BK1055" s="86"/>
      <c r="BL1055" s="86"/>
      <c r="BM1055" s="86"/>
      <c r="BN1055" s="86"/>
      <c r="BO1055" s="59"/>
      <c r="BP1055" s="69"/>
      <c r="BQ1055" s="92">
        <v>0</v>
      </c>
      <c r="BR1055" s="93">
        <v>0</v>
      </c>
      <c r="BS1055" s="94" t="str">
        <f t="shared" si="175"/>
        <v/>
      </c>
      <c r="BT1055" s="95">
        <v>0</v>
      </c>
      <c r="BU1055" s="101" t="str">
        <f t="shared" si="176"/>
        <v/>
      </c>
      <c r="BV1055" s="102" t="str">
        <f t="shared" si="180"/>
        <v>-</v>
      </c>
      <c r="BW1055" s="103"/>
      <c r="BX1055" s="104" t="str">
        <f t="shared" si="177"/>
        <v>-</v>
      </c>
      <c r="BY1055" s="105"/>
      <c r="BZ1055" s="103"/>
      <c r="CA1055" s="106"/>
      <c r="CB1055" s="107"/>
      <c r="CC1055" s="112"/>
      <c r="CD1055" s="106"/>
      <c r="CE1055" s="103"/>
      <c r="CF1055" s="113"/>
      <c r="CG1055" s="114"/>
    </row>
    <row r="1056" spans="1:85">
      <c r="A1056" s="53" t="str">
        <f t="shared" si="178"/>
        <v>--</v>
      </c>
      <c r="B1056" s="47" t="str">
        <f t="shared" si="179"/>
        <v>-</v>
      </c>
      <c r="C1056" s="153"/>
      <c r="D1056" s="49"/>
      <c r="E1056" s="50"/>
      <c r="F1056" s="51"/>
      <c r="G1056" s="59"/>
      <c r="H1056" s="51"/>
      <c r="I1056" s="59"/>
      <c r="J1056" s="60" t="str">
        <f>IF(ISBLANK(H1056),"",IFERROR(VLOOKUP(B1056,'Np PL4 Stock'!$A:$D,4,FALSE),""))</f>
        <v/>
      </c>
      <c r="K1056" s="61" t="str">
        <f>IF(ISBLANK(H1056),"",SUMIF('Np PL4 Stock'!$A:$A,B1056,'Np PL4 Stock'!$N:$N))</f>
        <v/>
      </c>
      <c r="L1056" s="62" t="str">
        <f>IF(ISBLANK(H1056),"",VLOOKUP(LEFT(B1056,5),Unit!A:B,2,FALSE))</f>
        <v/>
      </c>
      <c r="M1056" s="63" t="str">
        <f>IF(ISBLANK(H1056),"",IFERROR(VLOOKUP(B1056,'Np PL4 Stock'!$A:$T,20,FALSE),""))</f>
        <v/>
      </c>
      <c r="N1056" s="63" t="str">
        <f>IF(ISBLANK(H1056),"",IFERROR(VLOOKUP(B1056,'Np PL4 Stock'!$A:$U,21,FALSE),""))</f>
        <v/>
      </c>
      <c r="O1056" s="62" t="str">
        <f t="shared" si="173"/>
        <v/>
      </c>
      <c r="P1056" s="62" t="str">
        <f t="shared" si="171"/>
        <v/>
      </c>
      <c r="Q1056" s="67" t="str">
        <f t="shared" si="174"/>
        <v/>
      </c>
      <c r="R1056" s="67" t="str">
        <f t="shared" si="172"/>
        <v/>
      </c>
      <c r="S1056" s="59"/>
      <c r="T1056" s="147"/>
      <c r="U1056" s="147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73"/>
      <c r="AG1056" s="73"/>
      <c r="AH1056" s="73"/>
      <c r="AI1056" s="73"/>
      <c r="AJ1056" s="73"/>
      <c r="AK1056" s="73"/>
      <c r="AL1056" s="77" t="str">
        <f>IF(ISBLANK(S1056),"",IF(AJ1056="Fail","Fail",IF(E1056="PL4",IF(AND(T1056&gt;STD_01122025!$D$3,U1056&lt;STD_01122025!$D$4,OR(AF1056="ND",AF1056&lt;STD_01122025!$D$7),AH1056="ND"),"Pass","Fail"),IF(E1056="PL12",IF(AND(S1056&lt;STD_01122025!$F$2,T1056&gt;STD_01122025!$F$3,U1056&lt;STD_01122025!$F$4,V1056&gt;STD_01122025!$F$5,X1056&gt;STD_01122025!$F$6,OR(AF1056="ND",AF1056&lt;STD_01122025!$F$7),AH1056="ND"),"Pass","Fail"),IF(E1056="SuperPL",IF(AND(T1056&gt;STD_01122025!$H$3,U1056&lt;STD_01122025!$H$4,V1056&gt;STD_01122025!$H$5,X1056&gt;STD_01122025!$H$6,OR(AF1056="ND",AF1056&lt;STD_01122025!$H$7),AH1056="ND"),"Pass","Fail"),IF(E1056="Flight",IF(AND(T1056&gt;STD_01122025!$J$3,U1056&lt;STD_01122025!$J$4,X1056&gt;STD_01122025!$J$6,OR(AF1056="ND",AF1056&lt;STD_01122025!$J$7),AH1056="ND"),"Pass","Fail"),""))))))</f>
        <v/>
      </c>
      <c r="AM1056" s="62" t="str">
        <f>IF(ISBLANK(B1056),"",IFERROR(IF(VLOOKUP(B1056,'Np PL4 Stock'!$A:$J,10,FALSE)="Np4",D1056-VLOOKUP(B1056,'Np PL4 Stock'!$A:$E,5,FALSE),D1056-VLOOKUP(B1056,'Np PL4 Stock'!$A:$E,5,FALSE)-1),""))</f>
        <v/>
      </c>
      <c r="AN1056" s="147"/>
      <c r="AO1056" s="147"/>
      <c r="AP1056" s="59"/>
      <c r="AQ1056" s="59"/>
      <c r="AR1056" s="59"/>
      <c r="AS1056" s="59"/>
      <c r="AT1056" s="73"/>
      <c r="AU1056" s="73"/>
      <c r="AV1056" s="73"/>
      <c r="AW1056" s="73"/>
      <c r="AX1056" s="84"/>
      <c r="AY1056" s="59"/>
      <c r="AZ1056" s="59"/>
      <c r="BA1056" s="59"/>
      <c r="BB1056" s="59"/>
      <c r="BC1056" s="59"/>
      <c r="BD1056" s="59"/>
      <c r="BE1056" s="84"/>
      <c r="BF1056" s="84"/>
      <c r="BG1056" s="84"/>
      <c r="BH1056" s="84"/>
      <c r="BI1056" s="85"/>
      <c r="BJ1056" s="86"/>
      <c r="BK1056" s="86"/>
      <c r="BL1056" s="86"/>
      <c r="BM1056" s="86"/>
      <c r="BN1056" s="86"/>
      <c r="BO1056" s="59"/>
      <c r="BP1056" s="69"/>
      <c r="BQ1056" s="92">
        <v>0</v>
      </c>
      <c r="BR1056" s="93">
        <v>0</v>
      </c>
      <c r="BS1056" s="94" t="str">
        <f t="shared" si="175"/>
        <v/>
      </c>
      <c r="BT1056" s="95">
        <v>0</v>
      </c>
      <c r="BU1056" s="101" t="str">
        <f t="shared" si="176"/>
        <v/>
      </c>
      <c r="BV1056" s="102" t="str">
        <f t="shared" si="180"/>
        <v>-</v>
      </c>
      <c r="BW1056" s="103"/>
      <c r="BX1056" s="104" t="str">
        <f t="shared" si="177"/>
        <v>-</v>
      </c>
      <c r="BY1056" s="105"/>
      <c r="BZ1056" s="103"/>
      <c r="CA1056" s="106"/>
      <c r="CB1056" s="107"/>
      <c r="CC1056" s="112"/>
      <c r="CD1056" s="106"/>
      <c r="CE1056" s="103"/>
      <c r="CF1056" s="113"/>
      <c r="CG1056" s="114"/>
    </row>
    <row r="1057" spans="1:85">
      <c r="A1057" s="53" t="str">
        <f t="shared" si="178"/>
        <v>--</v>
      </c>
      <c r="B1057" s="47" t="str">
        <f t="shared" si="179"/>
        <v>-</v>
      </c>
      <c r="C1057" s="153"/>
      <c r="D1057" s="49"/>
      <c r="E1057" s="50"/>
      <c r="F1057" s="51"/>
      <c r="G1057" s="59"/>
      <c r="H1057" s="51"/>
      <c r="I1057" s="59"/>
      <c r="J1057" s="60" t="str">
        <f>IF(ISBLANK(H1057),"",IFERROR(VLOOKUP(B1057,'Np PL4 Stock'!$A:$D,4,FALSE),""))</f>
        <v/>
      </c>
      <c r="K1057" s="61" t="str">
        <f>IF(ISBLANK(H1057),"",SUMIF('Np PL4 Stock'!$A:$A,B1057,'Np PL4 Stock'!$N:$N))</f>
        <v/>
      </c>
      <c r="L1057" s="62" t="str">
        <f>IF(ISBLANK(H1057),"",VLOOKUP(LEFT(B1057,5),Unit!A:B,2,FALSE))</f>
        <v/>
      </c>
      <c r="M1057" s="63" t="str">
        <f>IF(ISBLANK(H1057),"",IFERROR(VLOOKUP(B1057,'Np PL4 Stock'!$A:$T,20,FALSE),""))</f>
        <v/>
      </c>
      <c r="N1057" s="63" t="str">
        <f>IF(ISBLANK(H1057),"",IFERROR(VLOOKUP(B1057,'Np PL4 Stock'!$A:$U,21,FALSE),""))</f>
        <v/>
      </c>
      <c r="O1057" s="62" t="str">
        <f t="shared" si="173"/>
        <v/>
      </c>
      <c r="P1057" s="62" t="str">
        <f t="shared" si="171"/>
        <v/>
      </c>
      <c r="Q1057" s="67" t="str">
        <f t="shared" si="174"/>
        <v/>
      </c>
      <c r="R1057" s="67" t="str">
        <f t="shared" si="172"/>
        <v/>
      </c>
      <c r="S1057" s="59"/>
      <c r="T1057" s="147"/>
      <c r="U1057" s="147"/>
      <c r="V1057" s="59"/>
      <c r="W1057" s="59"/>
      <c r="X1057" s="59"/>
      <c r="Y1057" s="59"/>
      <c r="Z1057" s="59"/>
      <c r="AA1057" s="59"/>
      <c r="AB1057" s="59"/>
      <c r="AC1057" s="59"/>
      <c r="AD1057" s="59"/>
      <c r="AE1057" s="59"/>
      <c r="AF1057" s="73"/>
      <c r="AG1057" s="73"/>
      <c r="AH1057" s="73"/>
      <c r="AI1057" s="73"/>
      <c r="AJ1057" s="73"/>
      <c r="AK1057" s="73"/>
      <c r="AL1057" s="77" t="str">
        <f>IF(ISBLANK(S1057),"",IF(AJ1057="Fail","Fail",IF(E1057="PL4",IF(AND(T1057&gt;STD_01122025!$D$3,U1057&lt;STD_01122025!$D$4,OR(AF1057="ND",AF1057&lt;STD_01122025!$D$7),AH1057="ND"),"Pass","Fail"),IF(E1057="PL12",IF(AND(S1057&lt;STD_01122025!$F$2,T1057&gt;STD_01122025!$F$3,U1057&lt;STD_01122025!$F$4,V1057&gt;STD_01122025!$F$5,X1057&gt;STD_01122025!$F$6,OR(AF1057="ND",AF1057&lt;STD_01122025!$F$7),AH1057="ND"),"Pass","Fail"),IF(E1057="SuperPL",IF(AND(T1057&gt;STD_01122025!$H$3,U1057&lt;STD_01122025!$H$4,V1057&gt;STD_01122025!$H$5,X1057&gt;STD_01122025!$H$6,OR(AF1057="ND",AF1057&lt;STD_01122025!$H$7),AH1057="ND"),"Pass","Fail"),IF(E1057="Flight",IF(AND(T1057&gt;STD_01122025!$J$3,U1057&lt;STD_01122025!$J$4,X1057&gt;STD_01122025!$J$6,OR(AF1057="ND",AF1057&lt;STD_01122025!$J$7),AH1057="ND"),"Pass","Fail"),""))))))</f>
        <v/>
      </c>
      <c r="AM1057" s="62" t="str">
        <f>IF(ISBLANK(B1057),"",IFERROR(IF(VLOOKUP(B1057,'Np PL4 Stock'!$A:$J,10,FALSE)="Np4",D1057-VLOOKUP(B1057,'Np PL4 Stock'!$A:$E,5,FALSE),D1057-VLOOKUP(B1057,'Np PL4 Stock'!$A:$E,5,FALSE)-1),""))</f>
        <v/>
      </c>
      <c r="AN1057" s="147"/>
      <c r="AO1057" s="147"/>
      <c r="AP1057" s="59"/>
      <c r="AQ1057" s="59"/>
      <c r="AR1057" s="59"/>
      <c r="AS1057" s="59"/>
      <c r="AT1057" s="73"/>
      <c r="AU1057" s="73"/>
      <c r="AV1057" s="73"/>
      <c r="AW1057" s="73"/>
      <c r="AX1057" s="84"/>
      <c r="AY1057" s="59"/>
      <c r="AZ1057" s="59"/>
      <c r="BA1057" s="59"/>
      <c r="BB1057" s="59"/>
      <c r="BC1057" s="59"/>
      <c r="BD1057" s="59"/>
      <c r="BE1057" s="84"/>
      <c r="BF1057" s="84"/>
      <c r="BG1057" s="84"/>
      <c r="BH1057" s="84"/>
      <c r="BI1057" s="85"/>
      <c r="BJ1057" s="86"/>
      <c r="BK1057" s="86"/>
      <c r="BL1057" s="86"/>
      <c r="BM1057" s="86"/>
      <c r="BN1057" s="86"/>
      <c r="BO1057" s="59"/>
      <c r="BP1057" s="69"/>
      <c r="BQ1057" s="92">
        <v>0</v>
      </c>
      <c r="BR1057" s="93">
        <v>0</v>
      </c>
      <c r="BS1057" s="94" t="str">
        <f t="shared" si="175"/>
        <v/>
      </c>
      <c r="BT1057" s="95">
        <v>0</v>
      </c>
      <c r="BU1057" s="101" t="str">
        <f t="shared" si="176"/>
        <v/>
      </c>
      <c r="BV1057" s="102" t="str">
        <f t="shared" si="180"/>
        <v>-</v>
      </c>
      <c r="BW1057" s="103"/>
      <c r="BX1057" s="104" t="str">
        <f t="shared" si="177"/>
        <v>-</v>
      </c>
      <c r="BY1057" s="105"/>
      <c r="BZ1057" s="103"/>
      <c r="CA1057" s="106"/>
      <c r="CB1057" s="107"/>
      <c r="CC1057" s="112"/>
      <c r="CD1057" s="106"/>
      <c r="CE1057" s="103"/>
      <c r="CF1057" s="113"/>
      <c r="CG1057" s="114"/>
    </row>
    <row r="1058" spans="1:85">
      <c r="A1058" s="53" t="str">
        <f t="shared" si="178"/>
        <v>--</v>
      </c>
      <c r="B1058" s="47" t="str">
        <f t="shared" si="179"/>
        <v>-</v>
      </c>
      <c r="C1058" s="153"/>
      <c r="D1058" s="49"/>
      <c r="E1058" s="50"/>
      <c r="F1058" s="51"/>
      <c r="G1058" s="59"/>
      <c r="H1058" s="51"/>
      <c r="I1058" s="59"/>
      <c r="J1058" s="60" t="str">
        <f>IF(ISBLANK(H1058),"",IFERROR(VLOOKUP(B1058,'Np PL4 Stock'!$A:$D,4,FALSE),""))</f>
        <v/>
      </c>
      <c r="K1058" s="61" t="str">
        <f>IF(ISBLANK(H1058),"",SUMIF('Np PL4 Stock'!$A:$A,B1058,'Np PL4 Stock'!$N:$N))</f>
        <v/>
      </c>
      <c r="L1058" s="62" t="str">
        <f>IF(ISBLANK(H1058),"",VLOOKUP(LEFT(B1058,5),Unit!A:B,2,FALSE))</f>
        <v/>
      </c>
      <c r="M1058" s="63" t="str">
        <f>IF(ISBLANK(H1058),"",IFERROR(VLOOKUP(B1058,'Np PL4 Stock'!$A:$T,20,FALSE),""))</f>
        <v/>
      </c>
      <c r="N1058" s="63" t="str">
        <f>IF(ISBLANK(H1058),"",IFERROR(VLOOKUP(B1058,'Np PL4 Stock'!$A:$U,21,FALSE),""))</f>
        <v/>
      </c>
      <c r="O1058" s="62" t="str">
        <f t="shared" si="173"/>
        <v/>
      </c>
      <c r="P1058" s="62" t="str">
        <f t="shared" si="171"/>
        <v/>
      </c>
      <c r="Q1058" s="67" t="str">
        <f t="shared" si="174"/>
        <v/>
      </c>
      <c r="R1058" s="67" t="str">
        <f t="shared" si="172"/>
        <v/>
      </c>
      <c r="S1058" s="59"/>
      <c r="T1058" s="147"/>
      <c r="U1058" s="147"/>
      <c r="V1058" s="59"/>
      <c r="W1058" s="59"/>
      <c r="X1058" s="59"/>
      <c r="Y1058" s="59"/>
      <c r="Z1058" s="59"/>
      <c r="AA1058" s="59"/>
      <c r="AB1058" s="59"/>
      <c r="AC1058" s="59"/>
      <c r="AD1058" s="59"/>
      <c r="AE1058" s="59"/>
      <c r="AF1058" s="73"/>
      <c r="AG1058" s="73"/>
      <c r="AH1058" s="73"/>
      <c r="AI1058" s="73"/>
      <c r="AJ1058" s="73"/>
      <c r="AK1058" s="73"/>
      <c r="AL1058" s="77" t="str">
        <f>IF(ISBLANK(S1058),"",IF(AJ1058="Fail","Fail",IF(E1058="PL4",IF(AND(T1058&gt;STD_01122025!$D$3,U1058&lt;STD_01122025!$D$4,OR(AF1058="ND",AF1058&lt;STD_01122025!$D$7),AH1058="ND"),"Pass","Fail"),IF(E1058="PL12",IF(AND(S1058&lt;STD_01122025!$F$2,T1058&gt;STD_01122025!$F$3,U1058&lt;STD_01122025!$F$4,V1058&gt;STD_01122025!$F$5,X1058&gt;STD_01122025!$F$6,OR(AF1058="ND",AF1058&lt;STD_01122025!$F$7),AH1058="ND"),"Pass","Fail"),IF(E1058="SuperPL",IF(AND(T1058&gt;STD_01122025!$H$3,U1058&lt;STD_01122025!$H$4,V1058&gt;STD_01122025!$H$5,X1058&gt;STD_01122025!$H$6,OR(AF1058="ND",AF1058&lt;STD_01122025!$H$7),AH1058="ND"),"Pass","Fail"),IF(E1058="Flight",IF(AND(T1058&gt;STD_01122025!$J$3,U1058&lt;STD_01122025!$J$4,X1058&gt;STD_01122025!$J$6,OR(AF1058="ND",AF1058&lt;STD_01122025!$J$7),AH1058="ND"),"Pass","Fail"),""))))))</f>
        <v/>
      </c>
      <c r="AM1058" s="62" t="str">
        <f>IF(ISBLANK(B1058),"",IFERROR(IF(VLOOKUP(B1058,'Np PL4 Stock'!$A:$J,10,FALSE)="Np4",D1058-VLOOKUP(B1058,'Np PL4 Stock'!$A:$E,5,FALSE),D1058-VLOOKUP(B1058,'Np PL4 Stock'!$A:$E,5,FALSE)-1),""))</f>
        <v/>
      </c>
      <c r="AN1058" s="147"/>
      <c r="AO1058" s="147"/>
      <c r="AP1058" s="59"/>
      <c r="AQ1058" s="59"/>
      <c r="AR1058" s="59"/>
      <c r="AS1058" s="59"/>
      <c r="AT1058" s="73"/>
      <c r="AU1058" s="73"/>
      <c r="AV1058" s="73"/>
      <c r="AW1058" s="73"/>
      <c r="AX1058" s="84"/>
      <c r="AY1058" s="59"/>
      <c r="AZ1058" s="59"/>
      <c r="BA1058" s="59"/>
      <c r="BB1058" s="59"/>
      <c r="BC1058" s="59"/>
      <c r="BD1058" s="59"/>
      <c r="BE1058" s="84"/>
      <c r="BF1058" s="84"/>
      <c r="BG1058" s="84"/>
      <c r="BH1058" s="84"/>
      <c r="BI1058" s="85"/>
      <c r="BJ1058" s="86"/>
      <c r="BK1058" s="86"/>
      <c r="BL1058" s="86"/>
      <c r="BM1058" s="86"/>
      <c r="BN1058" s="86"/>
      <c r="BO1058" s="59"/>
      <c r="BP1058" s="69"/>
      <c r="BQ1058" s="92">
        <v>0</v>
      </c>
      <c r="BR1058" s="93">
        <v>0</v>
      </c>
      <c r="BS1058" s="94" t="str">
        <f t="shared" si="175"/>
        <v/>
      </c>
      <c r="BT1058" s="95">
        <v>0</v>
      </c>
      <c r="BU1058" s="101" t="str">
        <f t="shared" si="176"/>
        <v/>
      </c>
      <c r="BV1058" s="102" t="str">
        <f t="shared" si="180"/>
        <v>-</v>
      </c>
      <c r="BW1058" s="103"/>
      <c r="BX1058" s="104" t="str">
        <f t="shared" si="177"/>
        <v>-</v>
      </c>
      <c r="BY1058" s="105"/>
      <c r="BZ1058" s="103"/>
      <c r="CA1058" s="106"/>
      <c r="CB1058" s="107"/>
      <c r="CC1058" s="112"/>
      <c r="CD1058" s="106"/>
      <c r="CE1058" s="103"/>
      <c r="CF1058" s="113"/>
      <c r="CG1058" s="114"/>
    </row>
    <row r="1059" spans="1:85">
      <c r="A1059" s="53" t="str">
        <f t="shared" si="178"/>
        <v>--</v>
      </c>
      <c r="B1059" s="47" t="str">
        <f t="shared" si="179"/>
        <v>-</v>
      </c>
      <c r="C1059" s="153"/>
      <c r="D1059" s="49"/>
      <c r="E1059" s="50"/>
      <c r="F1059" s="51"/>
      <c r="G1059" s="59"/>
      <c r="H1059" s="51"/>
      <c r="I1059" s="59"/>
      <c r="J1059" s="60" t="str">
        <f>IF(ISBLANK(H1059),"",IFERROR(VLOOKUP(B1059,'Np PL4 Stock'!$A:$D,4,FALSE),""))</f>
        <v/>
      </c>
      <c r="K1059" s="61" t="str">
        <f>IF(ISBLANK(H1059),"",SUMIF('Np PL4 Stock'!$A:$A,B1059,'Np PL4 Stock'!$N:$N))</f>
        <v/>
      </c>
      <c r="L1059" s="62" t="str">
        <f>IF(ISBLANK(H1059),"",VLOOKUP(LEFT(B1059,5),Unit!A:B,2,FALSE))</f>
        <v/>
      </c>
      <c r="M1059" s="63" t="str">
        <f>IF(ISBLANK(H1059),"",IFERROR(VLOOKUP(B1059,'Np PL4 Stock'!$A:$T,20,FALSE),""))</f>
        <v/>
      </c>
      <c r="N1059" s="63" t="str">
        <f>IF(ISBLANK(H1059),"",IFERROR(VLOOKUP(B1059,'Np PL4 Stock'!$A:$U,21,FALSE),""))</f>
        <v/>
      </c>
      <c r="O1059" s="62" t="str">
        <f t="shared" si="173"/>
        <v/>
      </c>
      <c r="P1059" s="62" t="str">
        <f t="shared" si="171"/>
        <v/>
      </c>
      <c r="Q1059" s="67" t="str">
        <f t="shared" si="174"/>
        <v/>
      </c>
      <c r="R1059" s="67" t="str">
        <f t="shared" si="172"/>
        <v/>
      </c>
      <c r="S1059" s="59"/>
      <c r="T1059" s="147"/>
      <c r="U1059" s="147"/>
      <c r="V1059" s="59"/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73"/>
      <c r="AG1059" s="73"/>
      <c r="AH1059" s="73"/>
      <c r="AI1059" s="73"/>
      <c r="AJ1059" s="73"/>
      <c r="AK1059" s="73"/>
      <c r="AL1059" s="77" t="str">
        <f>IF(ISBLANK(S1059),"",IF(AJ1059="Fail","Fail",IF(E1059="PL4",IF(AND(T1059&gt;STD_01122025!$D$3,U1059&lt;STD_01122025!$D$4,OR(AF1059="ND",AF1059&lt;STD_01122025!$D$7),AH1059="ND"),"Pass","Fail"),IF(E1059="PL12",IF(AND(S1059&lt;STD_01122025!$F$2,T1059&gt;STD_01122025!$F$3,U1059&lt;STD_01122025!$F$4,V1059&gt;STD_01122025!$F$5,X1059&gt;STD_01122025!$F$6,OR(AF1059="ND",AF1059&lt;STD_01122025!$F$7),AH1059="ND"),"Pass","Fail"),IF(E1059="SuperPL",IF(AND(T1059&gt;STD_01122025!$H$3,U1059&lt;STD_01122025!$H$4,V1059&gt;STD_01122025!$H$5,X1059&gt;STD_01122025!$H$6,OR(AF1059="ND",AF1059&lt;STD_01122025!$H$7),AH1059="ND"),"Pass","Fail"),IF(E1059="Flight",IF(AND(T1059&gt;STD_01122025!$J$3,U1059&lt;STD_01122025!$J$4,X1059&gt;STD_01122025!$J$6,OR(AF1059="ND",AF1059&lt;STD_01122025!$J$7),AH1059="ND"),"Pass","Fail"),""))))))</f>
        <v/>
      </c>
      <c r="AM1059" s="62" t="str">
        <f>IF(ISBLANK(B1059),"",IFERROR(IF(VLOOKUP(B1059,'Np PL4 Stock'!$A:$J,10,FALSE)="Np4",D1059-VLOOKUP(B1059,'Np PL4 Stock'!$A:$E,5,FALSE),D1059-VLOOKUP(B1059,'Np PL4 Stock'!$A:$E,5,FALSE)-1),""))</f>
        <v/>
      </c>
      <c r="AN1059" s="147"/>
      <c r="AO1059" s="147"/>
      <c r="AP1059" s="59"/>
      <c r="AQ1059" s="59"/>
      <c r="AR1059" s="59"/>
      <c r="AS1059" s="59"/>
      <c r="AT1059" s="73"/>
      <c r="AU1059" s="73"/>
      <c r="AV1059" s="73"/>
      <c r="AW1059" s="73"/>
      <c r="AX1059" s="84"/>
      <c r="AY1059" s="59"/>
      <c r="AZ1059" s="59"/>
      <c r="BA1059" s="59"/>
      <c r="BB1059" s="59"/>
      <c r="BC1059" s="59"/>
      <c r="BD1059" s="59"/>
      <c r="BE1059" s="84"/>
      <c r="BF1059" s="84"/>
      <c r="BG1059" s="84"/>
      <c r="BH1059" s="84"/>
      <c r="BI1059" s="85"/>
      <c r="BJ1059" s="86"/>
      <c r="BK1059" s="86"/>
      <c r="BL1059" s="86"/>
      <c r="BM1059" s="86"/>
      <c r="BN1059" s="86"/>
      <c r="BO1059" s="59"/>
      <c r="BP1059" s="69"/>
      <c r="BQ1059" s="92">
        <v>0</v>
      </c>
      <c r="BR1059" s="93">
        <v>0</v>
      </c>
      <c r="BS1059" s="94" t="str">
        <f t="shared" si="175"/>
        <v/>
      </c>
      <c r="BT1059" s="95">
        <v>0</v>
      </c>
      <c r="BU1059" s="101" t="str">
        <f t="shared" si="176"/>
        <v/>
      </c>
      <c r="BV1059" s="102" t="str">
        <f t="shared" si="180"/>
        <v>-</v>
      </c>
      <c r="BW1059" s="103"/>
      <c r="BX1059" s="104" t="str">
        <f t="shared" si="177"/>
        <v>-</v>
      </c>
      <c r="BY1059" s="105"/>
      <c r="BZ1059" s="103"/>
      <c r="CA1059" s="106"/>
      <c r="CB1059" s="107"/>
      <c r="CC1059" s="112"/>
      <c r="CD1059" s="106"/>
      <c r="CE1059" s="103"/>
      <c r="CF1059" s="113"/>
      <c r="CG1059" s="114"/>
    </row>
    <row r="1060" spans="1:85">
      <c r="A1060" s="53" t="str">
        <f t="shared" si="178"/>
        <v>--</v>
      </c>
      <c r="B1060" s="47" t="str">
        <f t="shared" si="179"/>
        <v>-</v>
      </c>
      <c r="C1060" s="153"/>
      <c r="D1060" s="49"/>
      <c r="E1060" s="50"/>
      <c r="F1060" s="51"/>
      <c r="G1060" s="59"/>
      <c r="H1060" s="51"/>
      <c r="I1060" s="59"/>
      <c r="J1060" s="60" t="str">
        <f>IF(ISBLANK(H1060),"",IFERROR(VLOOKUP(B1060,'Np PL4 Stock'!$A:$D,4,FALSE),""))</f>
        <v/>
      </c>
      <c r="K1060" s="61" t="str">
        <f>IF(ISBLANK(H1060),"",SUMIF('Np PL4 Stock'!$A:$A,B1060,'Np PL4 Stock'!$N:$N))</f>
        <v/>
      </c>
      <c r="L1060" s="62" t="str">
        <f>IF(ISBLANK(H1060),"",VLOOKUP(LEFT(B1060,5),Unit!A:B,2,FALSE))</f>
        <v/>
      </c>
      <c r="M1060" s="63" t="str">
        <f>IF(ISBLANK(H1060),"",IFERROR(VLOOKUP(B1060,'Np PL4 Stock'!$A:$T,20,FALSE),""))</f>
        <v/>
      </c>
      <c r="N1060" s="63" t="str">
        <f>IF(ISBLANK(H1060),"",IFERROR(VLOOKUP(B1060,'Np PL4 Stock'!$A:$U,21,FALSE),""))</f>
        <v/>
      </c>
      <c r="O1060" s="62" t="str">
        <f t="shared" si="173"/>
        <v/>
      </c>
      <c r="P1060" s="62" t="str">
        <f t="shared" si="171"/>
        <v/>
      </c>
      <c r="Q1060" s="67" t="str">
        <f t="shared" si="174"/>
        <v/>
      </c>
      <c r="R1060" s="67" t="str">
        <f t="shared" si="172"/>
        <v/>
      </c>
      <c r="S1060" s="59"/>
      <c r="T1060" s="147"/>
      <c r="U1060" s="147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73"/>
      <c r="AG1060" s="73"/>
      <c r="AH1060" s="73"/>
      <c r="AI1060" s="73"/>
      <c r="AJ1060" s="73"/>
      <c r="AK1060" s="73"/>
      <c r="AL1060" s="77" t="str">
        <f>IF(ISBLANK(S1060),"",IF(AJ1060="Fail","Fail",IF(E1060="PL4",IF(AND(T1060&gt;STD_01122025!$D$3,U1060&lt;STD_01122025!$D$4,OR(AF1060="ND",AF1060&lt;STD_01122025!$D$7),AH1060="ND"),"Pass","Fail"),IF(E1060="PL12",IF(AND(S1060&lt;STD_01122025!$F$2,T1060&gt;STD_01122025!$F$3,U1060&lt;STD_01122025!$F$4,V1060&gt;STD_01122025!$F$5,X1060&gt;STD_01122025!$F$6,OR(AF1060="ND",AF1060&lt;STD_01122025!$F$7),AH1060="ND"),"Pass","Fail"),IF(E1060="SuperPL",IF(AND(T1060&gt;STD_01122025!$H$3,U1060&lt;STD_01122025!$H$4,V1060&gt;STD_01122025!$H$5,X1060&gt;STD_01122025!$H$6,OR(AF1060="ND",AF1060&lt;STD_01122025!$H$7),AH1060="ND"),"Pass","Fail"),IF(E1060="Flight",IF(AND(T1060&gt;STD_01122025!$J$3,U1060&lt;STD_01122025!$J$4,X1060&gt;STD_01122025!$J$6,OR(AF1060="ND",AF1060&lt;STD_01122025!$J$7),AH1060="ND"),"Pass","Fail"),""))))))</f>
        <v/>
      </c>
      <c r="AM1060" s="62" t="str">
        <f>IF(ISBLANK(B1060),"",IFERROR(IF(VLOOKUP(B1060,'Np PL4 Stock'!$A:$J,10,FALSE)="Np4",D1060-VLOOKUP(B1060,'Np PL4 Stock'!$A:$E,5,FALSE),D1060-VLOOKUP(B1060,'Np PL4 Stock'!$A:$E,5,FALSE)-1),""))</f>
        <v/>
      </c>
      <c r="AN1060" s="147"/>
      <c r="AO1060" s="147"/>
      <c r="AP1060" s="59"/>
      <c r="AQ1060" s="59"/>
      <c r="AR1060" s="59"/>
      <c r="AS1060" s="59"/>
      <c r="AT1060" s="73"/>
      <c r="AU1060" s="73"/>
      <c r="AV1060" s="73"/>
      <c r="AW1060" s="73"/>
      <c r="AX1060" s="84"/>
      <c r="AY1060" s="59"/>
      <c r="AZ1060" s="59"/>
      <c r="BA1060" s="59"/>
      <c r="BB1060" s="59"/>
      <c r="BC1060" s="59"/>
      <c r="BD1060" s="59"/>
      <c r="BE1060" s="84"/>
      <c r="BF1060" s="84"/>
      <c r="BG1060" s="84"/>
      <c r="BH1060" s="84"/>
      <c r="BI1060" s="85"/>
      <c r="BJ1060" s="86"/>
      <c r="BK1060" s="86"/>
      <c r="BL1060" s="86"/>
      <c r="BM1060" s="86"/>
      <c r="BN1060" s="86"/>
      <c r="BO1060" s="59"/>
      <c r="BP1060" s="69"/>
      <c r="BQ1060" s="92">
        <v>0</v>
      </c>
      <c r="BR1060" s="93">
        <v>0</v>
      </c>
      <c r="BS1060" s="94" t="str">
        <f t="shared" si="175"/>
        <v/>
      </c>
      <c r="BT1060" s="95">
        <v>0</v>
      </c>
      <c r="BU1060" s="101" t="str">
        <f t="shared" si="176"/>
        <v/>
      </c>
      <c r="BV1060" s="102" t="str">
        <f t="shared" si="180"/>
        <v>-</v>
      </c>
      <c r="BW1060" s="103"/>
      <c r="BX1060" s="104" t="str">
        <f t="shared" si="177"/>
        <v>-</v>
      </c>
      <c r="BY1060" s="105"/>
      <c r="BZ1060" s="103"/>
      <c r="CA1060" s="106"/>
      <c r="CB1060" s="107"/>
      <c r="CC1060" s="112"/>
      <c r="CD1060" s="106"/>
      <c r="CE1060" s="103"/>
      <c r="CF1060" s="113"/>
      <c r="CG1060" s="114"/>
    </row>
    <row r="1061" spans="1:85">
      <c r="A1061" s="53" t="str">
        <f t="shared" si="178"/>
        <v>--</v>
      </c>
      <c r="B1061" s="47" t="str">
        <f t="shared" si="179"/>
        <v>-</v>
      </c>
      <c r="C1061" s="153"/>
      <c r="D1061" s="49"/>
      <c r="E1061" s="50"/>
      <c r="F1061" s="51"/>
      <c r="G1061" s="59"/>
      <c r="H1061" s="51"/>
      <c r="I1061" s="59"/>
      <c r="J1061" s="60" t="str">
        <f>IF(ISBLANK(H1061),"",IFERROR(VLOOKUP(B1061,'Np PL4 Stock'!$A:$D,4,FALSE),""))</f>
        <v/>
      </c>
      <c r="K1061" s="61" t="str">
        <f>IF(ISBLANK(H1061),"",SUMIF('Np PL4 Stock'!$A:$A,B1061,'Np PL4 Stock'!$N:$N))</f>
        <v/>
      </c>
      <c r="L1061" s="62" t="str">
        <f>IF(ISBLANK(H1061),"",VLOOKUP(LEFT(B1061,5),Unit!A:B,2,FALSE))</f>
        <v/>
      </c>
      <c r="M1061" s="63" t="str">
        <f>IF(ISBLANK(H1061),"",IFERROR(VLOOKUP(B1061,'Np PL4 Stock'!$A:$T,20,FALSE),""))</f>
        <v/>
      </c>
      <c r="N1061" s="63" t="str">
        <f>IF(ISBLANK(H1061),"",IFERROR(VLOOKUP(B1061,'Np PL4 Stock'!$A:$U,21,FALSE),""))</f>
        <v/>
      </c>
      <c r="O1061" s="62" t="str">
        <f t="shared" si="173"/>
        <v/>
      </c>
      <c r="P1061" s="62" t="str">
        <f t="shared" si="171"/>
        <v/>
      </c>
      <c r="Q1061" s="67" t="str">
        <f t="shared" si="174"/>
        <v/>
      </c>
      <c r="R1061" s="67" t="str">
        <f t="shared" si="172"/>
        <v/>
      </c>
      <c r="S1061" s="59"/>
      <c r="T1061" s="147"/>
      <c r="U1061" s="147"/>
      <c r="V1061" s="59"/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73"/>
      <c r="AG1061" s="73"/>
      <c r="AH1061" s="73"/>
      <c r="AI1061" s="73"/>
      <c r="AJ1061" s="73"/>
      <c r="AK1061" s="73"/>
      <c r="AL1061" s="77" t="str">
        <f>IF(ISBLANK(S1061),"",IF(AJ1061="Fail","Fail",IF(E1061="PL4",IF(AND(T1061&gt;STD_01122025!$D$3,U1061&lt;STD_01122025!$D$4,OR(AF1061="ND",AF1061&lt;STD_01122025!$D$7),AH1061="ND"),"Pass","Fail"),IF(E1061="PL12",IF(AND(S1061&lt;STD_01122025!$F$2,T1061&gt;STD_01122025!$F$3,U1061&lt;STD_01122025!$F$4,V1061&gt;STD_01122025!$F$5,X1061&gt;STD_01122025!$F$6,OR(AF1061="ND",AF1061&lt;STD_01122025!$F$7),AH1061="ND"),"Pass","Fail"),IF(E1061="SuperPL",IF(AND(T1061&gt;STD_01122025!$H$3,U1061&lt;STD_01122025!$H$4,V1061&gt;STD_01122025!$H$5,X1061&gt;STD_01122025!$H$6,OR(AF1061="ND",AF1061&lt;STD_01122025!$H$7),AH1061="ND"),"Pass","Fail"),IF(E1061="Flight",IF(AND(T1061&gt;STD_01122025!$J$3,U1061&lt;STD_01122025!$J$4,X1061&gt;STD_01122025!$J$6,OR(AF1061="ND",AF1061&lt;STD_01122025!$J$7),AH1061="ND"),"Pass","Fail"),""))))))</f>
        <v/>
      </c>
      <c r="AM1061" s="62" t="str">
        <f>IF(ISBLANK(B1061),"",IFERROR(IF(VLOOKUP(B1061,'Np PL4 Stock'!$A:$J,10,FALSE)="Np4",D1061-VLOOKUP(B1061,'Np PL4 Stock'!$A:$E,5,FALSE),D1061-VLOOKUP(B1061,'Np PL4 Stock'!$A:$E,5,FALSE)-1),""))</f>
        <v/>
      </c>
      <c r="AN1061" s="147"/>
      <c r="AO1061" s="147"/>
      <c r="AP1061" s="59"/>
      <c r="AQ1061" s="59"/>
      <c r="AR1061" s="59"/>
      <c r="AS1061" s="59"/>
      <c r="AT1061" s="73"/>
      <c r="AU1061" s="73"/>
      <c r="AV1061" s="73"/>
      <c r="AW1061" s="73"/>
      <c r="AX1061" s="84"/>
      <c r="AY1061" s="59"/>
      <c r="AZ1061" s="59"/>
      <c r="BA1061" s="59"/>
      <c r="BB1061" s="59"/>
      <c r="BC1061" s="59"/>
      <c r="BD1061" s="59"/>
      <c r="BE1061" s="84"/>
      <c r="BF1061" s="84"/>
      <c r="BG1061" s="84"/>
      <c r="BH1061" s="84"/>
      <c r="BI1061" s="85"/>
      <c r="BJ1061" s="86"/>
      <c r="BK1061" s="86"/>
      <c r="BL1061" s="86"/>
      <c r="BM1061" s="86"/>
      <c r="BN1061" s="86"/>
      <c r="BO1061" s="59"/>
      <c r="BP1061" s="69"/>
      <c r="BQ1061" s="92">
        <v>0</v>
      </c>
      <c r="BR1061" s="93">
        <v>0</v>
      </c>
      <c r="BS1061" s="94" t="str">
        <f t="shared" si="175"/>
        <v/>
      </c>
      <c r="BT1061" s="95">
        <v>0</v>
      </c>
      <c r="BU1061" s="101" t="str">
        <f t="shared" si="176"/>
        <v/>
      </c>
      <c r="BV1061" s="102" t="str">
        <f t="shared" si="180"/>
        <v>-</v>
      </c>
      <c r="BW1061" s="103"/>
      <c r="BX1061" s="104" t="str">
        <f t="shared" si="177"/>
        <v>-</v>
      </c>
      <c r="BY1061" s="105"/>
      <c r="BZ1061" s="103"/>
      <c r="CA1061" s="106"/>
      <c r="CB1061" s="107"/>
      <c r="CC1061" s="112"/>
      <c r="CD1061" s="106"/>
      <c r="CE1061" s="103"/>
      <c r="CF1061" s="113"/>
      <c r="CG1061" s="114"/>
    </row>
    <row r="1062" spans="1:85">
      <c r="A1062" s="53" t="str">
        <f t="shared" si="178"/>
        <v>--</v>
      </c>
      <c r="B1062" s="47" t="str">
        <f t="shared" si="179"/>
        <v>-</v>
      </c>
      <c r="C1062" s="153"/>
      <c r="D1062" s="49"/>
      <c r="E1062" s="50"/>
      <c r="F1062" s="51"/>
      <c r="G1062" s="59"/>
      <c r="H1062" s="51"/>
      <c r="I1062" s="59"/>
      <c r="J1062" s="60" t="str">
        <f>IF(ISBLANK(H1062),"",IFERROR(VLOOKUP(B1062,'Np PL4 Stock'!$A:$D,4,FALSE),""))</f>
        <v/>
      </c>
      <c r="K1062" s="61" t="str">
        <f>IF(ISBLANK(H1062),"",SUMIF('Np PL4 Stock'!$A:$A,B1062,'Np PL4 Stock'!$N:$N))</f>
        <v/>
      </c>
      <c r="L1062" s="62" t="str">
        <f>IF(ISBLANK(H1062),"",VLOOKUP(LEFT(B1062,5),Unit!A:B,2,FALSE))</f>
        <v/>
      </c>
      <c r="M1062" s="63" t="str">
        <f>IF(ISBLANK(H1062),"",IFERROR(VLOOKUP(B1062,'Np PL4 Stock'!$A:$T,20,FALSE),""))</f>
        <v/>
      </c>
      <c r="N1062" s="63" t="str">
        <f>IF(ISBLANK(H1062),"",IFERROR(VLOOKUP(B1062,'Np PL4 Stock'!$A:$U,21,FALSE),""))</f>
        <v/>
      </c>
      <c r="O1062" s="62" t="str">
        <f t="shared" si="173"/>
        <v/>
      </c>
      <c r="P1062" s="62" t="str">
        <f t="shared" si="171"/>
        <v/>
      </c>
      <c r="Q1062" s="67" t="str">
        <f t="shared" si="174"/>
        <v/>
      </c>
      <c r="R1062" s="67" t="str">
        <f t="shared" si="172"/>
        <v/>
      </c>
      <c r="S1062" s="59"/>
      <c r="T1062" s="147"/>
      <c r="U1062" s="147"/>
      <c r="V1062" s="59"/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73"/>
      <c r="AG1062" s="73"/>
      <c r="AH1062" s="73"/>
      <c r="AI1062" s="73"/>
      <c r="AJ1062" s="73"/>
      <c r="AK1062" s="73"/>
      <c r="AL1062" s="77" t="str">
        <f>IF(ISBLANK(S1062),"",IF(AJ1062="Fail","Fail",IF(E1062="PL4",IF(AND(T1062&gt;STD_01122025!$D$3,U1062&lt;STD_01122025!$D$4,OR(AF1062="ND",AF1062&lt;STD_01122025!$D$7),AH1062="ND"),"Pass","Fail"),IF(E1062="PL12",IF(AND(S1062&lt;STD_01122025!$F$2,T1062&gt;STD_01122025!$F$3,U1062&lt;STD_01122025!$F$4,V1062&gt;STD_01122025!$F$5,X1062&gt;STD_01122025!$F$6,OR(AF1062="ND",AF1062&lt;STD_01122025!$F$7),AH1062="ND"),"Pass","Fail"),IF(E1062="SuperPL",IF(AND(T1062&gt;STD_01122025!$H$3,U1062&lt;STD_01122025!$H$4,V1062&gt;STD_01122025!$H$5,X1062&gt;STD_01122025!$H$6,OR(AF1062="ND",AF1062&lt;STD_01122025!$H$7),AH1062="ND"),"Pass","Fail"),IF(E1062="Flight",IF(AND(T1062&gt;STD_01122025!$J$3,U1062&lt;STD_01122025!$J$4,X1062&gt;STD_01122025!$J$6,OR(AF1062="ND",AF1062&lt;STD_01122025!$J$7),AH1062="ND"),"Pass","Fail"),""))))))</f>
        <v/>
      </c>
      <c r="AM1062" s="62" t="str">
        <f>IF(ISBLANK(B1062),"",IFERROR(IF(VLOOKUP(B1062,'Np PL4 Stock'!$A:$J,10,FALSE)="Np4",D1062-VLOOKUP(B1062,'Np PL4 Stock'!$A:$E,5,FALSE),D1062-VLOOKUP(B1062,'Np PL4 Stock'!$A:$E,5,FALSE)-1),""))</f>
        <v/>
      </c>
      <c r="AN1062" s="147"/>
      <c r="AO1062" s="147"/>
      <c r="AP1062" s="59"/>
      <c r="AQ1062" s="59"/>
      <c r="AR1062" s="59"/>
      <c r="AS1062" s="59"/>
      <c r="AT1062" s="73"/>
      <c r="AU1062" s="73"/>
      <c r="AV1062" s="73"/>
      <c r="AW1062" s="73"/>
      <c r="AX1062" s="84"/>
      <c r="AY1062" s="59"/>
      <c r="AZ1062" s="59"/>
      <c r="BA1062" s="59"/>
      <c r="BB1062" s="59"/>
      <c r="BC1062" s="59"/>
      <c r="BD1062" s="59"/>
      <c r="BE1062" s="84"/>
      <c r="BF1062" s="84"/>
      <c r="BG1062" s="84"/>
      <c r="BH1062" s="84"/>
      <c r="BI1062" s="85"/>
      <c r="BJ1062" s="86"/>
      <c r="BK1062" s="86"/>
      <c r="BL1062" s="86"/>
      <c r="BM1062" s="86"/>
      <c r="BN1062" s="86"/>
      <c r="BO1062" s="59"/>
      <c r="BP1062" s="69"/>
      <c r="BQ1062" s="92">
        <v>0</v>
      </c>
      <c r="BR1062" s="93">
        <v>0</v>
      </c>
      <c r="BS1062" s="94" t="str">
        <f t="shared" si="175"/>
        <v/>
      </c>
      <c r="BT1062" s="95">
        <v>0</v>
      </c>
      <c r="BU1062" s="101" t="str">
        <f t="shared" si="176"/>
        <v/>
      </c>
      <c r="BV1062" s="102" t="str">
        <f t="shared" si="180"/>
        <v>-</v>
      </c>
      <c r="BW1062" s="103"/>
      <c r="BX1062" s="104" t="str">
        <f t="shared" si="177"/>
        <v>-</v>
      </c>
      <c r="BY1062" s="105"/>
      <c r="BZ1062" s="103"/>
      <c r="CA1062" s="106"/>
      <c r="CB1062" s="107"/>
      <c r="CC1062" s="112"/>
      <c r="CD1062" s="106"/>
      <c r="CE1062" s="103"/>
      <c r="CF1062" s="113"/>
      <c r="CG1062" s="114"/>
    </row>
    <row r="1063" spans="1:85">
      <c r="A1063" s="53" t="str">
        <f t="shared" si="178"/>
        <v>--</v>
      </c>
      <c r="B1063" s="47" t="str">
        <f t="shared" si="179"/>
        <v>-</v>
      </c>
      <c r="C1063" s="153"/>
      <c r="D1063" s="49"/>
      <c r="E1063" s="50"/>
      <c r="F1063" s="51"/>
      <c r="G1063" s="59"/>
      <c r="H1063" s="51"/>
      <c r="I1063" s="59"/>
      <c r="J1063" s="60" t="str">
        <f>IF(ISBLANK(H1063),"",IFERROR(VLOOKUP(B1063,'Np PL4 Stock'!$A:$D,4,FALSE),""))</f>
        <v/>
      </c>
      <c r="K1063" s="61" t="str">
        <f>IF(ISBLANK(H1063),"",SUMIF('Np PL4 Stock'!$A:$A,B1063,'Np PL4 Stock'!$N:$N))</f>
        <v/>
      </c>
      <c r="L1063" s="62" t="str">
        <f>IF(ISBLANK(H1063),"",VLOOKUP(LEFT(B1063,5),Unit!A:B,2,FALSE))</f>
        <v/>
      </c>
      <c r="M1063" s="63" t="str">
        <f>IF(ISBLANK(H1063),"",IFERROR(VLOOKUP(B1063,'Np PL4 Stock'!$A:$T,20,FALSE),""))</f>
        <v/>
      </c>
      <c r="N1063" s="63" t="str">
        <f>IF(ISBLANK(H1063),"",IFERROR(VLOOKUP(B1063,'Np PL4 Stock'!$A:$U,21,FALSE),""))</f>
        <v/>
      </c>
      <c r="O1063" s="62" t="str">
        <f t="shared" si="173"/>
        <v/>
      </c>
      <c r="P1063" s="62" t="str">
        <f t="shared" si="171"/>
        <v/>
      </c>
      <c r="Q1063" s="67" t="str">
        <f t="shared" si="174"/>
        <v/>
      </c>
      <c r="R1063" s="67" t="str">
        <f t="shared" si="172"/>
        <v/>
      </c>
      <c r="S1063" s="59"/>
      <c r="T1063" s="147"/>
      <c r="U1063" s="147"/>
      <c r="V1063" s="59"/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73"/>
      <c r="AG1063" s="73"/>
      <c r="AH1063" s="73"/>
      <c r="AI1063" s="73"/>
      <c r="AJ1063" s="73"/>
      <c r="AK1063" s="73"/>
      <c r="AL1063" s="77" t="str">
        <f>IF(ISBLANK(S1063),"",IF(AJ1063="Fail","Fail",IF(E1063="PL4",IF(AND(T1063&gt;STD_01122025!$D$3,U1063&lt;STD_01122025!$D$4,OR(AF1063="ND",AF1063&lt;STD_01122025!$D$7),AH1063="ND"),"Pass","Fail"),IF(E1063="PL12",IF(AND(S1063&lt;STD_01122025!$F$2,T1063&gt;STD_01122025!$F$3,U1063&lt;STD_01122025!$F$4,V1063&gt;STD_01122025!$F$5,X1063&gt;STD_01122025!$F$6,OR(AF1063="ND",AF1063&lt;STD_01122025!$F$7),AH1063="ND"),"Pass","Fail"),IF(E1063="SuperPL",IF(AND(T1063&gt;STD_01122025!$H$3,U1063&lt;STD_01122025!$H$4,V1063&gt;STD_01122025!$H$5,X1063&gt;STD_01122025!$H$6,OR(AF1063="ND",AF1063&lt;STD_01122025!$H$7),AH1063="ND"),"Pass","Fail"),IF(E1063="Flight",IF(AND(T1063&gt;STD_01122025!$J$3,U1063&lt;STD_01122025!$J$4,X1063&gt;STD_01122025!$J$6,OR(AF1063="ND",AF1063&lt;STD_01122025!$J$7),AH1063="ND"),"Pass","Fail"),""))))))</f>
        <v/>
      </c>
      <c r="AM1063" s="62" t="str">
        <f>IF(ISBLANK(B1063),"",IFERROR(IF(VLOOKUP(B1063,'Np PL4 Stock'!$A:$J,10,FALSE)="Np4",D1063-VLOOKUP(B1063,'Np PL4 Stock'!$A:$E,5,FALSE),D1063-VLOOKUP(B1063,'Np PL4 Stock'!$A:$E,5,FALSE)-1),""))</f>
        <v/>
      </c>
      <c r="AN1063" s="147"/>
      <c r="AO1063" s="147"/>
      <c r="AP1063" s="59"/>
      <c r="AQ1063" s="59"/>
      <c r="AR1063" s="59"/>
      <c r="AS1063" s="59"/>
      <c r="AT1063" s="73"/>
      <c r="AU1063" s="73"/>
      <c r="AV1063" s="73"/>
      <c r="AW1063" s="73"/>
      <c r="AX1063" s="84"/>
      <c r="AY1063" s="59"/>
      <c r="AZ1063" s="59"/>
      <c r="BA1063" s="59"/>
      <c r="BB1063" s="59"/>
      <c r="BC1063" s="59"/>
      <c r="BD1063" s="59"/>
      <c r="BE1063" s="84"/>
      <c r="BF1063" s="84"/>
      <c r="BG1063" s="84"/>
      <c r="BH1063" s="84"/>
      <c r="BI1063" s="85"/>
      <c r="BJ1063" s="86"/>
      <c r="BK1063" s="86"/>
      <c r="BL1063" s="86"/>
      <c r="BM1063" s="86"/>
      <c r="BN1063" s="86"/>
      <c r="BO1063" s="59"/>
      <c r="BP1063" s="69"/>
      <c r="BQ1063" s="92">
        <v>0</v>
      </c>
      <c r="BR1063" s="93">
        <v>0</v>
      </c>
      <c r="BS1063" s="94" t="str">
        <f t="shared" si="175"/>
        <v/>
      </c>
      <c r="BT1063" s="95">
        <v>0</v>
      </c>
      <c r="BU1063" s="101" t="str">
        <f t="shared" si="176"/>
        <v/>
      </c>
      <c r="BV1063" s="102" t="str">
        <f t="shared" si="180"/>
        <v>-</v>
      </c>
      <c r="BW1063" s="103"/>
      <c r="BX1063" s="104" t="str">
        <f t="shared" si="177"/>
        <v>-</v>
      </c>
      <c r="BY1063" s="105"/>
      <c r="BZ1063" s="103"/>
      <c r="CA1063" s="106"/>
      <c r="CB1063" s="107"/>
      <c r="CC1063" s="112"/>
      <c r="CD1063" s="106"/>
      <c r="CE1063" s="103"/>
      <c r="CF1063" s="113"/>
      <c r="CG1063" s="114"/>
    </row>
    <row r="1064" spans="1:85">
      <c r="A1064" s="53" t="str">
        <f t="shared" si="178"/>
        <v>--</v>
      </c>
      <c r="B1064" s="47" t="str">
        <f t="shared" si="179"/>
        <v>-</v>
      </c>
      <c r="C1064" s="153"/>
      <c r="D1064" s="49"/>
      <c r="E1064" s="50"/>
      <c r="F1064" s="51"/>
      <c r="G1064" s="59"/>
      <c r="H1064" s="51"/>
      <c r="I1064" s="59"/>
      <c r="J1064" s="60" t="str">
        <f>IF(ISBLANK(H1064),"",IFERROR(VLOOKUP(B1064,'Np PL4 Stock'!$A:$D,4,FALSE),""))</f>
        <v/>
      </c>
      <c r="K1064" s="61" t="str">
        <f>IF(ISBLANK(H1064),"",SUMIF('Np PL4 Stock'!$A:$A,B1064,'Np PL4 Stock'!$N:$N))</f>
        <v/>
      </c>
      <c r="L1064" s="62" t="str">
        <f>IF(ISBLANK(H1064),"",VLOOKUP(LEFT(B1064,5),Unit!A:B,2,FALSE))</f>
        <v/>
      </c>
      <c r="M1064" s="63" t="str">
        <f>IF(ISBLANK(H1064),"",IFERROR(VLOOKUP(B1064,'Np PL4 Stock'!$A:$T,20,FALSE),""))</f>
        <v/>
      </c>
      <c r="N1064" s="63" t="str">
        <f>IF(ISBLANK(H1064),"",IFERROR(VLOOKUP(B1064,'Np PL4 Stock'!$A:$U,21,FALSE),""))</f>
        <v/>
      </c>
      <c r="O1064" s="62" t="str">
        <f t="shared" si="173"/>
        <v/>
      </c>
      <c r="P1064" s="62" t="str">
        <f t="shared" si="171"/>
        <v/>
      </c>
      <c r="Q1064" s="67" t="str">
        <f t="shared" si="174"/>
        <v/>
      </c>
      <c r="R1064" s="67" t="str">
        <f t="shared" si="172"/>
        <v/>
      </c>
      <c r="S1064" s="59"/>
      <c r="T1064" s="147"/>
      <c r="U1064" s="147"/>
      <c r="V1064" s="59"/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73"/>
      <c r="AG1064" s="73"/>
      <c r="AH1064" s="73"/>
      <c r="AI1064" s="73"/>
      <c r="AJ1064" s="73"/>
      <c r="AK1064" s="73"/>
      <c r="AL1064" s="77" t="str">
        <f>IF(ISBLANK(S1064),"",IF(AJ1064="Fail","Fail",IF(E1064="PL4",IF(AND(T1064&gt;STD_01122025!$D$3,U1064&lt;STD_01122025!$D$4,OR(AF1064="ND",AF1064&lt;STD_01122025!$D$7),AH1064="ND"),"Pass","Fail"),IF(E1064="PL12",IF(AND(S1064&lt;STD_01122025!$F$2,T1064&gt;STD_01122025!$F$3,U1064&lt;STD_01122025!$F$4,V1064&gt;STD_01122025!$F$5,X1064&gt;STD_01122025!$F$6,OR(AF1064="ND",AF1064&lt;STD_01122025!$F$7),AH1064="ND"),"Pass","Fail"),IF(E1064="SuperPL",IF(AND(T1064&gt;STD_01122025!$H$3,U1064&lt;STD_01122025!$H$4,V1064&gt;STD_01122025!$H$5,X1064&gt;STD_01122025!$H$6,OR(AF1064="ND",AF1064&lt;STD_01122025!$H$7),AH1064="ND"),"Pass","Fail"),IF(E1064="Flight",IF(AND(T1064&gt;STD_01122025!$J$3,U1064&lt;STD_01122025!$J$4,X1064&gt;STD_01122025!$J$6,OR(AF1064="ND",AF1064&lt;STD_01122025!$J$7),AH1064="ND"),"Pass","Fail"),""))))))</f>
        <v/>
      </c>
      <c r="AM1064" s="62" t="str">
        <f>IF(ISBLANK(B1064),"",IFERROR(IF(VLOOKUP(B1064,'Np PL4 Stock'!$A:$J,10,FALSE)="Np4",D1064-VLOOKUP(B1064,'Np PL4 Stock'!$A:$E,5,FALSE),D1064-VLOOKUP(B1064,'Np PL4 Stock'!$A:$E,5,FALSE)-1),""))</f>
        <v/>
      </c>
      <c r="AN1064" s="147"/>
      <c r="AO1064" s="147"/>
      <c r="AP1064" s="59"/>
      <c r="AQ1064" s="59"/>
      <c r="AR1064" s="59"/>
      <c r="AS1064" s="59"/>
      <c r="AT1064" s="73"/>
      <c r="AU1064" s="73"/>
      <c r="AV1064" s="73"/>
      <c r="AW1064" s="73"/>
      <c r="AX1064" s="84"/>
      <c r="AY1064" s="59"/>
      <c r="AZ1064" s="59"/>
      <c r="BA1064" s="59"/>
      <c r="BB1064" s="59"/>
      <c r="BC1064" s="59"/>
      <c r="BD1064" s="59"/>
      <c r="BE1064" s="84"/>
      <c r="BF1064" s="84"/>
      <c r="BG1064" s="84"/>
      <c r="BH1064" s="84"/>
      <c r="BI1064" s="85"/>
      <c r="BJ1064" s="86"/>
      <c r="BK1064" s="86"/>
      <c r="BL1064" s="86"/>
      <c r="BM1064" s="86"/>
      <c r="BN1064" s="86"/>
      <c r="BO1064" s="59"/>
      <c r="BP1064" s="69"/>
      <c r="BQ1064" s="92">
        <v>0</v>
      </c>
      <c r="BR1064" s="93">
        <v>0</v>
      </c>
      <c r="BS1064" s="94" t="str">
        <f t="shared" si="175"/>
        <v/>
      </c>
      <c r="BT1064" s="95">
        <v>0</v>
      </c>
      <c r="BU1064" s="101" t="str">
        <f t="shared" si="176"/>
        <v/>
      </c>
      <c r="BV1064" s="102" t="str">
        <f t="shared" si="180"/>
        <v>-</v>
      </c>
      <c r="BW1064" s="103"/>
      <c r="BX1064" s="104" t="str">
        <f t="shared" si="177"/>
        <v>-</v>
      </c>
      <c r="BY1064" s="105"/>
      <c r="BZ1064" s="103"/>
      <c r="CA1064" s="106"/>
      <c r="CB1064" s="107"/>
      <c r="CC1064" s="112"/>
      <c r="CD1064" s="106"/>
      <c r="CE1064" s="103"/>
      <c r="CF1064" s="113"/>
      <c r="CG1064" s="114"/>
    </row>
    <row r="1065" spans="1:85">
      <c r="A1065" s="53" t="str">
        <f t="shared" si="178"/>
        <v>--</v>
      </c>
      <c r="B1065" s="47" t="str">
        <f t="shared" si="179"/>
        <v>-</v>
      </c>
      <c r="C1065" s="153"/>
      <c r="D1065" s="49"/>
      <c r="E1065" s="50"/>
      <c r="F1065" s="51"/>
      <c r="G1065" s="59"/>
      <c r="H1065" s="51"/>
      <c r="I1065" s="59"/>
      <c r="J1065" s="60" t="str">
        <f>IF(ISBLANK(H1065),"",IFERROR(VLOOKUP(B1065,'Np PL4 Stock'!$A:$D,4,FALSE),""))</f>
        <v/>
      </c>
      <c r="K1065" s="61" t="str">
        <f>IF(ISBLANK(H1065),"",SUMIF('Np PL4 Stock'!$A:$A,B1065,'Np PL4 Stock'!$N:$N))</f>
        <v/>
      </c>
      <c r="L1065" s="62" t="str">
        <f>IF(ISBLANK(H1065),"",VLOOKUP(LEFT(B1065,5),Unit!A:B,2,FALSE))</f>
        <v/>
      </c>
      <c r="M1065" s="63" t="str">
        <f>IF(ISBLANK(H1065),"",IFERROR(VLOOKUP(B1065,'Np PL4 Stock'!$A:$T,20,FALSE),""))</f>
        <v/>
      </c>
      <c r="N1065" s="63" t="str">
        <f>IF(ISBLANK(H1065),"",IFERROR(VLOOKUP(B1065,'Np PL4 Stock'!$A:$U,21,FALSE),""))</f>
        <v/>
      </c>
      <c r="O1065" s="62" t="str">
        <f t="shared" si="173"/>
        <v/>
      </c>
      <c r="P1065" s="62" t="str">
        <f t="shared" si="171"/>
        <v/>
      </c>
      <c r="Q1065" s="67" t="str">
        <f t="shared" si="174"/>
        <v/>
      </c>
      <c r="R1065" s="67" t="str">
        <f t="shared" si="172"/>
        <v/>
      </c>
      <c r="S1065" s="59"/>
      <c r="T1065" s="147"/>
      <c r="U1065" s="147"/>
      <c r="V1065" s="59"/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73"/>
      <c r="AG1065" s="73"/>
      <c r="AH1065" s="73"/>
      <c r="AI1065" s="73"/>
      <c r="AJ1065" s="73"/>
      <c r="AK1065" s="73"/>
      <c r="AL1065" s="77" t="str">
        <f>IF(ISBLANK(S1065),"",IF(AJ1065="Fail","Fail",IF(E1065="PL4",IF(AND(T1065&gt;STD_01122025!$D$3,U1065&lt;STD_01122025!$D$4,OR(AF1065="ND",AF1065&lt;STD_01122025!$D$7),AH1065="ND"),"Pass","Fail"),IF(E1065="PL12",IF(AND(S1065&lt;STD_01122025!$F$2,T1065&gt;STD_01122025!$F$3,U1065&lt;STD_01122025!$F$4,V1065&gt;STD_01122025!$F$5,X1065&gt;STD_01122025!$F$6,OR(AF1065="ND",AF1065&lt;STD_01122025!$F$7),AH1065="ND"),"Pass","Fail"),IF(E1065="SuperPL",IF(AND(T1065&gt;STD_01122025!$H$3,U1065&lt;STD_01122025!$H$4,V1065&gt;STD_01122025!$H$5,X1065&gt;STD_01122025!$H$6,OR(AF1065="ND",AF1065&lt;STD_01122025!$H$7),AH1065="ND"),"Pass","Fail"),IF(E1065="Flight",IF(AND(T1065&gt;STD_01122025!$J$3,U1065&lt;STD_01122025!$J$4,X1065&gt;STD_01122025!$J$6,OR(AF1065="ND",AF1065&lt;STD_01122025!$J$7),AH1065="ND"),"Pass","Fail"),""))))))</f>
        <v/>
      </c>
      <c r="AM1065" s="62" t="str">
        <f>IF(ISBLANK(B1065),"",IFERROR(IF(VLOOKUP(B1065,'Np PL4 Stock'!$A:$J,10,FALSE)="Np4",D1065-VLOOKUP(B1065,'Np PL4 Stock'!$A:$E,5,FALSE),D1065-VLOOKUP(B1065,'Np PL4 Stock'!$A:$E,5,FALSE)-1),""))</f>
        <v/>
      </c>
      <c r="AN1065" s="147"/>
      <c r="AO1065" s="147"/>
      <c r="AP1065" s="59"/>
      <c r="AQ1065" s="59"/>
      <c r="AR1065" s="59"/>
      <c r="AS1065" s="59"/>
      <c r="AT1065" s="73"/>
      <c r="AU1065" s="73"/>
      <c r="AV1065" s="73"/>
      <c r="AW1065" s="73"/>
      <c r="AX1065" s="84"/>
      <c r="AY1065" s="59"/>
      <c r="AZ1065" s="59"/>
      <c r="BA1065" s="59"/>
      <c r="BB1065" s="59"/>
      <c r="BC1065" s="59"/>
      <c r="BD1065" s="59"/>
      <c r="BE1065" s="84"/>
      <c r="BF1065" s="84"/>
      <c r="BG1065" s="84"/>
      <c r="BH1065" s="84"/>
      <c r="BI1065" s="85"/>
      <c r="BJ1065" s="86"/>
      <c r="BK1065" s="86"/>
      <c r="BL1065" s="86"/>
      <c r="BM1065" s="86"/>
      <c r="BN1065" s="86"/>
      <c r="BO1065" s="59"/>
      <c r="BP1065" s="69"/>
      <c r="BQ1065" s="92">
        <v>0</v>
      </c>
      <c r="BR1065" s="93">
        <v>0</v>
      </c>
      <c r="BS1065" s="94" t="str">
        <f t="shared" si="175"/>
        <v/>
      </c>
      <c r="BT1065" s="95">
        <v>0</v>
      </c>
      <c r="BU1065" s="101" t="str">
        <f t="shared" si="176"/>
        <v/>
      </c>
      <c r="BV1065" s="102" t="str">
        <f t="shared" si="180"/>
        <v>-</v>
      </c>
      <c r="BW1065" s="103"/>
      <c r="BX1065" s="104" t="str">
        <f t="shared" si="177"/>
        <v>-</v>
      </c>
      <c r="BY1065" s="105"/>
      <c r="BZ1065" s="103"/>
      <c r="CA1065" s="106"/>
      <c r="CB1065" s="107"/>
      <c r="CC1065" s="112"/>
      <c r="CD1065" s="106"/>
      <c r="CE1065" s="103"/>
      <c r="CF1065" s="113"/>
      <c r="CG1065" s="114"/>
    </row>
    <row r="1066" spans="1:85">
      <c r="A1066" s="53" t="str">
        <f t="shared" si="178"/>
        <v>--</v>
      </c>
      <c r="B1066" s="47" t="str">
        <f t="shared" si="179"/>
        <v>-</v>
      </c>
      <c r="C1066" s="153"/>
      <c r="D1066" s="49"/>
      <c r="E1066" s="50"/>
      <c r="F1066" s="51"/>
      <c r="G1066" s="59"/>
      <c r="H1066" s="51"/>
      <c r="I1066" s="59"/>
      <c r="J1066" s="60" t="str">
        <f>IF(ISBLANK(H1066),"",IFERROR(VLOOKUP(B1066,'Np PL4 Stock'!$A:$D,4,FALSE),""))</f>
        <v/>
      </c>
      <c r="K1066" s="61" t="str">
        <f>IF(ISBLANK(H1066),"",SUMIF('Np PL4 Stock'!$A:$A,B1066,'Np PL4 Stock'!$N:$N))</f>
        <v/>
      </c>
      <c r="L1066" s="62" t="str">
        <f>IF(ISBLANK(H1066),"",VLOOKUP(LEFT(B1066,5),Unit!A:B,2,FALSE))</f>
        <v/>
      </c>
      <c r="M1066" s="63" t="str">
        <f>IF(ISBLANK(H1066),"",IFERROR(VLOOKUP(B1066,'Np PL4 Stock'!$A:$T,20,FALSE),""))</f>
        <v/>
      </c>
      <c r="N1066" s="63" t="str">
        <f>IF(ISBLANK(H1066),"",IFERROR(VLOOKUP(B1066,'Np PL4 Stock'!$A:$U,21,FALSE),""))</f>
        <v/>
      </c>
      <c r="O1066" s="62" t="str">
        <f t="shared" si="173"/>
        <v/>
      </c>
      <c r="P1066" s="62" t="str">
        <f t="shared" si="171"/>
        <v/>
      </c>
      <c r="Q1066" s="67" t="str">
        <f t="shared" si="174"/>
        <v/>
      </c>
      <c r="R1066" s="67" t="str">
        <f t="shared" si="172"/>
        <v/>
      </c>
      <c r="S1066" s="59"/>
      <c r="T1066" s="147"/>
      <c r="U1066" s="147"/>
      <c r="V1066" s="59"/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73"/>
      <c r="AG1066" s="73"/>
      <c r="AH1066" s="73"/>
      <c r="AI1066" s="73"/>
      <c r="AJ1066" s="73"/>
      <c r="AK1066" s="73"/>
      <c r="AL1066" s="77" t="str">
        <f>IF(ISBLANK(S1066),"",IF(AJ1066="Fail","Fail",IF(E1066="PL4",IF(AND(T1066&gt;STD_01122025!$D$3,U1066&lt;STD_01122025!$D$4,OR(AF1066="ND",AF1066&lt;STD_01122025!$D$7),AH1066="ND"),"Pass","Fail"),IF(E1066="PL12",IF(AND(S1066&lt;STD_01122025!$F$2,T1066&gt;STD_01122025!$F$3,U1066&lt;STD_01122025!$F$4,V1066&gt;STD_01122025!$F$5,X1066&gt;STD_01122025!$F$6,OR(AF1066="ND",AF1066&lt;STD_01122025!$F$7),AH1066="ND"),"Pass","Fail"),IF(E1066="SuperPL",IF(AND(T1066&gt;STD_01122025!$H$3,U1066&lt;STD_01122025!$H$4,V1066&gt;STD_01122025!$H$5,X1066&gt;STD_01122025!$H$6,OR(AF1066="ND",AF1066&lt;STD_01122025!$H$7),AH1066="ND"),"Pass","Fail"),IF(E1066="Flight",IF(AND(T1066&gt;STD_01122025!$J$3,U1066&lt;STD_01122025!$J$4,X1066&gt;STD_01122025!$J$6,OR(AF1066="ND",AF1066&lt;STD_01122025!$J$7),AH1066="ND"),"Pass","Fail"),""))))))</f>
        <v/>
      </c>
      <c r="AM1066" s="62" t="str">
        <f>IF(ISBLANK(B1066),"",IFERROR(IF(VLOOKUP(B1066,'Np PL4 Stock'!$A:$J,10,FALSE)="Np4",D1066-VLOOKUP(B1066,'Np PL4 Stock'!$A:$E,5,FALSE),D1066-VLOOKUP(B1066,'Np PL4 Stock'!$A:$E,5,FALSE)-1),""))</f>
        <v/>
      </c>
      <c r="AN1066" s="147"/>
      <c r="AO1066" s="147"/>
      <c r="AP1066" s="59"/>
      <c r="AQ1066" s="59"/>
      <c r="AR1066" s="59"/>
      <c r="AS1066" s="59"/>
      <c r="AT1066" s="73"/>
      <c r="AU1066" s="73"/>
      <c r="AV1066" s="73"/>
      <c r="AW1066" s="73"/>
      <c r="AX1066" s="84"/>
      <c r="AY1066" s="59"/>
      <c r="AZ1066" s="59"/>
      <c r="BA1066" s="59"/>
      <c r="BB1066" s="59"/>
      <c r="BC1066" s="59"/>
      <c r="BD1066" s="59"/>
      <c r="BE1066" s="84"/>
      <c r="BF1066" s="84"/>
      <c r="BG1066" s="84"/>
      <c r="BH1066" s="84"/>
      <c r="BI1066" s="85"/>
      <c r="BJ1066" s="86"/>
      <c r="BK1066" s="86"/>
      <c r="BL1066" s="86"/>
      <c r="BM1066" s="86"/>
      <c r="BN1066" s="86"/>
      <c r="BO1066" s="59"/>
      <c r="BP1066" s="69"/>
      <c r="BQ1066" s="92">
        <v>0</v>
      </c>
      <c r="BR1066" s="93">
        <v>0</v>
      </c>
      <c r="BS1066" s="94" t="str">
        <f t="shared" si="175"/>
        <v/>
      </c>
      <c r="BT1066" s="95">
        <v>0</v>
      </c>
      <c r="BU1066" s="101" t="str">
        <f t="shared" si="176"/>
        <v/>
      </c>
      <c r="BV1066" s="102" t="str">
        <f t="shared" si="180"/>
        <v>-</v>
      </c>
      <c r="BW1066" s="103"/>
      <c r="BX1066" s="104" t="str">
        <f t="shared" si="177"/>
        <v>-</v>
      </c>
      <c r="BY1066" s="105"/>
      <c r="BZ1066" s="103"/>
      <c r="CA1066" s="106"/>
      <c r="CB1066" s="107"/>
      <c r="CC1066" s="112"/>
      <c r="CD1066" s="106"/>
      <c r="CE1066" s="103"/>
      <c r="CF1066" s="113"/>
      <c r="CG1066" s="114"/>
    </row>
    <row r="1067" spans="1:85">
      <c r="A1067" s="53" t="str">
        <f t="shared" si="178"/>
        <v>--</v>
      </c>
      <c r="B1067" s="47" t="str">
        <f t="shared" si="179"/>
        <v>-</v>
      </c>
      <c r="C1067" s="153"/>
      <c r="D1067" s="49"/>
      <c r="E1067" s="50"/>
      <c r="F1067" s="51"/>
      <c r="G1067" s="59"/>
      <c r="H1067" s="51"/>
      <c r="I1067" s="59"/>
      <c r="J1067" s="60" t="str">
        <f>IF(ISBLANK(H1067),"",IFERROR(VLOOKUP(B1067,'Np PL4 Stock'!$A:$D,4,FALSE),""))</f>
        <v/>
      </c>
      <c r="K1067" s="61" t="str">
        <f>IF(ISBLANK(H1067),"",SUMIF('Np PL4 Stock'!$A:$A,B1067,'Np PL4 Stock'!$N:$N))</f>
        <v/>
      </c>
      <c r="L1067" s="62" t="str">
        <f>IF(ISBLANK(H1067),"",VLOOKUP(LEFT(B1067,5),Unit!A:B,2,FALSE))</f>
        <v/>
      </c>
      <c r="M1067" s="63" t="str">
        <f>IF(ISBLANK(H1067),"",IFERROR(VLOOKUP(B1067,'Np PL4 Stock'!$A:$T,20,FALSE),""))</f>
        <v/>
      </c>
      <c r="N1067" s="63" t="str">
        <f>IF(ISBLANK(H1067),"",IFERROR(VLOOKUP(B1067,'Np PL4 Stock'!$A:$U,21,FALSE),""))</f>
        <v/>
      </c>
      <c r="O1067" s="62" t="str">
        <f t="shared" si="173"/>
        <v/>
      </c>
      <c r="P1067" s="62" t="str">
        <f t="shared" si="171"/>
        <v/>
      </c>
      <c r="Q1067" s="67" t="str">
        <f t="shared" si="174"/>
        <v/>
      </c>
      <c r="R1067" s="67" t="str">
        <f t="shared" si="172"/>
        <v/>
      </c>
      <c r="S1067" s="59"/>
      <c r="T1067" s="147"/>
      <c r="U1067" s="147"/>
      <c r="V1067" s="59"/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73"/>
      <c r="AG1067" s="73"/>
      <c r="AH1067" s="73"/>
      <c r="AI1067" s="73"/>
      <c r="AJ1067" s="73"/>
      <c r="AK1067" s="73"/>
      <c r="AL1067" s="77" t="str">
        <f>IF(ISBLANK(S1067),"",IF(AJ1067="Fail","Fail",IF(E1067="PL4",IF(AND(T1067&gt;STD_01122025!$D$3,U1067&lt;STD_01122025!$D$4,OR(AF1067="ND",AF1067&lt;STD_01122025!$D$7),AH1067="ND"),"Pass","Fail"),IF(E1067="PL12",IF(AND(S1067&lt;STD_01122025!$F$2,T1067&gt;STD_01122025!$F$3,U1067&lt;STD_01122025!$F$4,V1067&gt;STD_01122025!$F$5,X1067&gt;STD_01122025!$F$6,OR(AF1067="ND",AF1067&lt;STD_01122025!$F$7),AH1067="ND"),"Pass","Fail"),IF(E1067="SuperPL",IF(AND(T1067&gt;STD_01122025!$H$3,U1067&lt;STD_01122025!$H$4,V1067&gt;STD_01122025!$H$5,X1067&gt;STD_01122025!$H$6,OR(AF1067="ND",AF1067&lt;STD_01122025!$H$7),AH1067="ND"),"Pass","Fail"),IF(E1067="Flight",IF(AND(T1067&gt;STD_01122025!$J$3,U1067&lt;STD_01122025!$J$4,X1067&gt;STD_01122025!$J$6,OR(AF1067="ND",AF1067&lt;STD_01122025!$J$7),AH1067="ND"),"Pass","Fail"),""))))))</f>
        <v/>
      </c>
      <c r="AM1067" s="62" t="str">
        <f>IF(ISBLANK(B1067),"",IFERROR(IF(VLOOKUP(B1067,'Np PL4 Stock'!$A:$J,10,FALSE)="Np4",D1067-VLOOKUP(B1067,'Np PL4 Stock'!$A:$E,5,FALSE),D1067-VLOOKUP(B1067,'Np PL4 Stock'!$A:$E,5,FALSE)-1),""))</f>
        <v/>
      </c>
      <c r="AN1067" s="147"/>
      <c r="AO1067" s="147"/>
      <c r="AP1067" s="59"/>
      <c r="AQ1067" s="59"/>
      <c r="AR1067" s="59"/>
      <c r="AS1067" s="59"/>
      <c r="AT1067" s="73"/>
      <c r="AU1067" s="73"/>
      <c r="AV1067" s="73"/>
      <c r="AW1067" s="73"/>
      <c r="AX1067" s="84"/>
      <c r="AY1067" s="59"/>
      <c r="AZ1067" s="59"/>
      <c r="BA1067" s="59"/>
      <c r="BB1067" s="59"/>
      <c r="BC1067" s="59"/>
      <c r="BD1067" s="59"/>
      <c r="BE1067" s="84"/>
      <c r="BF1067" s="84"/>
      <c r="BG1067" s="84"/>
      <c r="BH1067" s="84"/>
      <c r="BI1067" s="85"/>
      <c r="BJ1067" s="86"/>
      <c r="BK1067" s="86"/>
      <c r="BL1067" s="86"/>
      <c r="BM1067" s="86"/>
      <c r="BN1067" s="86"/>
      <c r="BO1067" s="59"/>
      <c r="BP1067" s="69"/>
      <c r="BQ1067" s="92">
        <v>0</v>
      </c>
      <c r="BR1067" s="93">
        <v>0</v>
      </c>
      <c r="BS1067" s="94" t="str">
        <f t="shared" si="175"/>
        <v/>
      </c>
      <c r="BT1067" s="95">
        <v>0</v>
      </c>
      <c r="BU1067" s="101" t="str">
        <f t="shared" si="176"/>
        <v/>
      </c>
      <c r="BV1067" s="102" t="str">
        <f t="shared" si="180"/>
        <v>-</v>
      </c>
      <c r="BW1067" s="103"/>
      <c r="BX1067" s="104" t="str">
        <f t="shared" si="177"/>
        <v>-</v>
      </c>
      <c r="BY1067" s="105"/>
      <c r="BZ1067" s="103"/>
      <c r="CA1067" s="106"/>
      <c r="CB1067" s="107"/>
      <c r="CC1067" s="112"/>
      <c r="CD1067" s="106"/>
      <c r="CE1067" s="103"/>
      <c r="CF1067" s="113"/>
      <c r="CG1067" s="114"/>
    </row>
    <row r="1068" spans="1:85">
      <c r="A1068" s="53" t="str">
        <f t="shared" si="178"/>
        <v>--</v>
      </c>
      <c r="B1068" s="47" t="str">
        <f t="shared" si="179"/>
        <v>-</v>
      </c>
      <c r="C1068" s="153"/>
      <c r="D1068" s="49"/>
      <c r="E1068" s="50"/>
      <c r="F1068" s="51"/>
      <c r="G1068" s="59"/>
      <c r="H1068" s="51"/>
      <c r="I1068" s="59"/>
      <c r="J1068" s="60" t="str">
        <f>IF(ISBLANK(H1068),"",IFERROR(VLOOKUP(B1068,'Np PL4 Stock'!$A:$D,4,FALSE),""))</f>
        <v/>
      </c>
      <c r="K1068" s="61" t="str">
        <f>IF(ISBLANK(H1068),"",SUMIF('Np PL4 Stock'!$A:$A,B1068,'Np PL4 Stock'!$N:$N))</f>
        <v/>
      </c>
      <c r="L1068" s="62" t="str">
        <f>IF(ISBLANK(H1068),"",VLOOKUP(LEFT(B1068,5),Unit!A:B,2,FALSE))</f>
        <v/>
      </c>
      <c r="M1068" s="63" t="str">
        <f>IF(ISBLANK(H1068),"",IFERROR(VLOOKUP(B1068,'Np PL4 Stock'!$A:$T,20,FALSE),""))</f>
        <v/>
      </c>
      <c r="N1068" s="63" t="str">
        <f>IF(ISBLANK(H1068),"",IFERROR(VLOOKUP(B1068,'Np PL4 Stock'!$A:$U,21,FALSE),""))</f>
        <v/>
      </c>
      <c r="O1068" s="62" t="str">
        <f t="shared" si="173"/>
        <v/>
      </c>
      <c r="P1068" s="62" t="str">
        <f t="shared" si="171"/>
        <v/>
      </c>
      <c r="Q1068" s="67" t="str">
        <f t="shared" si="174"/>
        <v/>
      </c>
      <c r="R1068" s="67" t="str">
        <f t="shared" si="172"/>
        <v/>
      </c>
      <c r="S1068" s="59"/>
      <c r="T1068" s="147"/>
      <c r="U1068" s="147"/>
      <c r="V1068" s="59"/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73"/>
      <c r="AG1068" s="73"/>
      <c r="AH1068" s="73"/>
      <c r="AI1068" s="73"/>
      <c r="AJ1068" s="73"/>
      <c r="AK1068" s="73"/>
      <c r="AL1068" s="77" t="str">
        <f>IF(ISBLANK(S1068),"",IF(AJ1068="Fail","Fail",IF(E1068="PL4",IF(AND(T1068&gt;STD_01122025!$D$3,U1068&lt;STD_01122025!$D$4,OR(AF1068="ND",AF1068&lt;STD_01122025!$D$7),AH1068="ND"),"Pass","Fail"),IF(E1068="PL12",IF(AND(S1068&lt;STD_01122025!$F$2,T1068&gt;STD_01122025!$F$3,U1068&lt;STD_01122025!$F$4,V1068&gt;STD_01122025!$F$5,X1068&gt;STD_01122025!$F$6,OR(AF1068="ND",AF1068&lt;STD_01122025!$F$7),AH1068="ND"),"Pass","Fail"),IF(E1068="SuperPL",IF(AND(T1068&gt;STD_01122025!$H$3,U1068&lt;STD_01122025!$H$4,V1068&gt;STD_01122025!$H$5,X1068&gt;STD_01122025!$H$6,OR(AF1068="ND",AF1068&lt;STD_01122025!$H$7),AH1068="ND"),"Pass","Fail"),IF(E1068="Flight",IF(AND(T1068&gt;STD_01122025!$J$3,U1068&lt;STD_01122025!$J$4,X1068&gt;STD_01122025!$J$6,OR(AF1068="ND",AF1068&lt;STD_01122025!$J$7),AH1068="ND"),"Pass","Fail"),""))))))</f>
        <v/>
      </c>
      <c r="AM1068" s="62" t="str">
        <f>IF(ISBLANK(B1068),"",IFERROR(IF(VLOOKUP(B1068,'Np PL4 Stock'!$A:$J,10,FALSE)="Np4",D1068-VLOOKUP(B1068,'Np PL4 Stock'!$A:$E,5,FALSE),D1068-VLOOKUP(B1068,'Np PL4 Stock'!$A:$E,5,FALSE)-1),""))</f>
        <v/>
      </c>
      <c r="AN1068" s="147"/>
      <c r="AO1068" s="147"/>
      <c r="AP1068" s="59"/>
      <c r="AQ1068" s="59"/>
      <c r="AR1068" s="59"/>
      <c r="AS1068" s="59"/>
      <c r="AT1068" s="73"/>
      <c r="AU1068" s="73"/>
      <c r="AV1068" s="73"/>
      <c r="AW1068" s="73"/>
      <c r="AX1068" s="84"/>
      <c r="AY1068" s="59"/>
      <c r="AZ1068" s="59"/>
      <c r="BA1068" s="59"/>
      <c r="BB1068" s="59"/>
      <c r="BC1068" s="59"/>
      <c r="BD1068" s="59"/>
      <c r="BE1068" s="84"/>
      <c r="BF1068" s="84"/>
      <c r="BG1068" s="84"/>
      <c r="BH1068" s="84"/>
      <c r="BI1068" s="85"/>
      <c r="BJ1068" s="86"/>
      <c r="BK1068" s="86"/>
      <c r="BL1068" s="86"/>
      <c r="BM1068" s="86"/>
      <c r="BN1068" s="86"/>
      <c r="BO1068" s="59"/>
      <c r="BP1068" s="69"/>
      <c r="BQ1068" s="92">
        <v>0</v>
      </c>
      <c r="BR1068" s="93">
        <v>0</v>
      </c>
      <c r="BS1068" s="94" t="str">
        <f t="shared" si="175"/>
        <v/>
      </c>
      <c r="BT1068" s="95">
        <v>0</v>
      </c>
      <c r="BU1068" s="101" t="str">
        <f t="shared" si="176"/>
        <v/>
      </c>
      <c r="BV1068" s="102" t="str">
        <f t="shared" si="180"/>
        <v>-</v>
      </c>
      <c r="BW1068" s="103"/>
      <c r="BX1068" s="104" t="str">
        <f t="shared" si="177"/>
        <v>-</v>
      </c>
      <c r="BY1068" s="105"/>
      <c r="BZ1068" s="103"/>
      <c r="CA1068" s="106"/>
      <c r="CB1068" s="107"/>
      <c r="CC1068" s="112"/>
      <c r="CD1068" s="106"/>
      <c r="CE1068" s="103"/>
      <c r="CF1068" s="113"/>
      <c r="CG1068" s="114"/>
    </row>
    <row r="1069" spans="1:85">
      <c r="A1069" s="53" t="str">
        <f t="shared" si="178"/>
        <v>--</v>
      </c>
      <c r="B1069" s="47" t="str">
        <f t="shared" si="179"/>
        <v>-</v>
      </c>
      <c r="C1069" s="153"/>
      <c r="D1069" s="49"/>
      <c r="E1069" s="50"/>
      <c r="F1069" s="51"/>
      <c r="G1069" s="59"/>
      <c r="H1069" s="51"/>
      <c r="I1069" s="59"/>
      <c r="J1069" s="60" t="str">
        <f>IF(ISBLANK(H1069),"",IFERROR(VLOOKUP(B1069,'Np PL4 Stock'!$A:$D,4,FALSE),""))</f>
        <v/>
      </c>
      <c r="K1069" s="61" t="str">
        <f>IF(ISBLANK(H1069),"",SUMIF('Np PL4 Stock'!$A:$A,B1069,'Np PL4 Stock'!$N:$N))</f>
        <v/>
      </c>
      <c r="L1069" s="62" t="str">
        <f>IF(ISBLANK(H1069),"",VLOOKUP(LEFT(B1069,5),Unit!A:B,2,FALSE))</f>
        <v/>
      </c>
      <c r="M1069" s="63" t="str">
        <f>IF(ISBLANK(H1069),"",IFERROR(VLOOKUP(B1069,'Np PL4 Stock'!$A:$T,20,FALSE),""))</f>
        <v/>
      </c>
      <c r="N1069" s="63" t="str">
        <f>IF(ISBLANK(H1069),"",IFERROR(VLOOKUP(B1069,'Np PL4 Stock'!$A:$U,21,FALSE),""))</f>
        <v/>
      </c>
      <c r="O1069" s="62" t="str">
        <f t="shared" si="173"/>
        <v/>
      </c>
      <c r="P1069" s="62" t="str">
        <f t="shared" si="171"/>
        <v/>
      </c>
      <c r="Q1069" s="67" t="str">
        <f t="shared" si="174"/>
        <v/>
      </c>
      <c r="R1069" s="67" t="str">
        <f t="shared" si="172"/>
        <v/>
      </c>
      <c r="S1069" s="59"/>
      <c r="T1069" s="147"/>
      <c r="U1069" s="147"/>
      <c r="V1069" s="59"/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73"/>
      <c r="AG1069" s="73"/>
      <c r="AH1069" s="73"/>
      <c r="AI1069" s="73"/>
      <c r="AJ1069" s="73"/>
      <c r="AK1069" s="73"/>
      <c r="AL1069" s="77" t="str">
        <f>IF(ISBLANK(S1069),"",IF(AJ1069="Fail","Fail",IF(E1069="PL4",IF(AND(T1069&gt;STD_01122025!$D$3,U1069&lt;STD_01122025!$D$4,OR(AF1069="ND",AF1069&lt;STD_01122025!$D$7),AH1069="ND"),"Pass","Fail"),IF(E1069="PL12",IF(AND(S1069&lt;STD_01122025!$F$2,T1069&gt;STD_01122025!$F$3,U1069&lt;STD_01122025!$F$4,V1069&gt;STD_01122025!$F$5,X1069&gt;STD_01122025!$F$6,OR(AF1069="ND",AF1069&lt;STD_01122025!$F$7),AH1069="ND"),"Pass","Fail"),IF(E1069="SuperPL",IF(AND(T1069&gt;STD_01122025!$H$3,U1069&lt;STD_01122025!$H$4,V1069&gt;STD_01122025!$H$5,X1069&gt;STD_01122025!$H$6,OR(AF1069="ND",AF1069&lt;STD_01122025!$H$7),AH1069="ND"),"Pass","Fail"),IF(E1069="Flight",IF(AND(T1069&gt;STD_01122025!$J$3,U1069&lt;STD_01122025!$J$4,X1069&gt;STD_01122025!$J$6,OR(AF1069="ND",AF1069&lt;STD_01122025!$J$7),AH1069="ND"),"Pass","Fail"),""))))))</f>
        <v/>
      </c>
      <c r="AM1069" s="62" t="str">
        <f>IF(ISBLANK(B1069),"",IFERROR(IF(VLOOKUP(B1069,'Np PL4 Stock'!$A:$J,10,FALSE)="Np4",D1069-VLOOKUP(B1069,'Np PL4 Stock'!$A:$E,5,FALSE),D1069-VLOOKUP(B1069,'Np PL4 Stock'!$A:$E,5,FALSE)-1),""))</f>
        <v/>
      </c>
      <c r="AN1069" s="147"/>
      <c r="AO1069" s="147"/>
      <c r="AP1069" s="59"/>
      <c r="AQ1069" s="59"/>
      <c r="AR1069" s="59"/>
      <c r="AS1069" s="59"/>
      <c r="AT1069" s="73"/>
      <c r="AU1069" s="73"/>
      <c r="AV1069" s="73"/>
      <c r="AW1069" s="73"/>
      <c r="AX1069" s="84"/>
      <c r="AY1069" s="59"/>
      <c r="AZ1069" s="59"/>
      <c r="BA1069" s="59"/>
      <c r="BB1069" s="59"/>
      <c r="BC1069" s="59"/>
      <c r="BD1069" s="59"/>
      <c r="BE1069" s="84"/>
      <c r="BF1069" s="84"/>
      <c r="BG1069" s="84"/>
      <c r="BH1069" s="84"/>
      <c r="BI1069" s="85"/>
      <c r="BJ1069" s="86"/>
      <c r="BK1069" s="86"/>
      <c r="BL1069" s="86"/>
      <c r="BM1069" s="86"/>
      <c r="BN1069" s="86"/>
      <c r="BO1069" s="59"/>
      <c r="BP1069" s="69"/>
      <c r="BQ1069" s="92">
        <v>0</v>
      </c>
      <c r="BR1069" s="93">
        <v>0</v>
      </c>
      <c r="BS1069" s="94" t="str">
        <f t="shared" si="175"/>
        <v/>
      </c>
      <c r="BT1069" s="95">
        <v>0</v>
      </c>
      <c r="BU1069" s="101" t="str">
        <f t="shared" si="176"/>
        <v/>
      </c>
      <c r="BV1069" s="102" t="str">
        <f t="shared" si="180"/>
        <v>-</v>
      </c>
      <c r="BW1069" s="103"/>
      <c r="BX1069" s="104" t="str">
        <f t="shared" si="177"/>
        <v>-</v>
      </c>
      <c r="BY1069" s="105"/>
      <c r="BZ1069" s="103"/>
      <c r="CA1069" s="106"/>
      <c r="CB1069" s="107"/>
      <c r="CC1069" s="112"/>
      <c r="CD1069" s="106"/>
      <c r="CE1069" s="103"/>
      <c r="CF1069" s="113"/>
      <c r="CG1069" s="114"/>
    </row>
    <row r="1070" spans="1:85">
      <c r="A1070" s="53" t="str">
        <f t="shared" si="178"/>
        <v>--</v>
      </c>
      <c r="B1070" s="47" t="str">
        <f t="shared" si="179"/>
        <v>-</v>
      </c>
      <c r="C1070" s="153"/>
      <c r="D1070" s="49"/>
      <c r="E1070" s="50"/>
      <c r="F1070" s="51"/>
      <c r="G1070" s="59"/>
      <c r="H1070" s="51"/>
      <c r="I1070" s="59"/>
      <c r="J1070" s="60" t="str">
        <f>IF(ISBLANK(H1070),"",IFERROR(VLOOKUP(B1070,'Np PL4 Stock'!$A:$D,4,FALSE),""))</f>
        <v/>
      </c>
      <c r="K1070" s="61" t="str">
        <f>IF(ISBLANK(H1070),"",SUMIF('Np PL4 Stock'!$A:$A,B1070,'Np PL4 Stock'!$N:$N))</f>
        <v/>
      </c>
      <c r="L1070" s="62" t="str">
        <f>IF(ISBLANK(H1070),"",VLOOKUP(LEFT(B1070,5),Unit!A:B,2,FALSE))</f>
        <v/>
      </c>
      <c r="M1070" s="63" t="str">
        <f>IF(ISBLANK(H1070),"",IFERROR(VLOOKUP(B1070,'Np PL4 Stock'!$A:$T,20,FALSE),""))</f>
        <v/>
      </c>
      <c r="N1070" s="63" t="str">
        <f>IF(ISBLANK(H1070),"",IFERROR(VLOOKUP(B1070,'Np PL4 Stock'!$A:$U,21,FALSE),""))</f>
        <v/>
      </c>
      <c r="O1070" s="62" t="str">
        <f t="shared" si="173"/>
        <v/>
      </c>
      <c r="P1070" s="62" t="str">
        <f t="shared" si="171"/>
        <v/>
      </c>
      <c r="Q1070" s="67" t="str">
        <f t="shared" si="174"/>
        <v/>
      </c>
      <c r="R1070" s="67" t="str">
        <f t="shared" si="172"/>
        <v/>
      </c>
      <c r="S1070" s="59"/>
      <c r="T1070" s="147"/>
      <c r="U1070" s="147"/>
      <c r="V1070" s="59"/>
      <c r="W1070" s="59"/>
      <c r="X1070" s="59"/>
      <c r="Y1070" s="59"/>
      <c r="Z1070" s="59"/>
      <c r="AA1070" s="59"/>
      <c r="AB1070" s="59"/>
      <c r="AC1070" s="59"/>
      <c r="AD1070" s="59"/>
      <c r="AE1070" s="59"/>
      <c r="AF1070" s="73"/>
      <c r="AG1070" s="73"/>
      <c r="AH1070" s="73"/>
      <c r="AI1070" s="73"/>
      <c r="AJ1070" s="73"/>
      <c r="AK1070" s="73"/>
      <c r="AL1070" s="77" t="str">
        <f>IF(ISBLANK(S1070),"",IF(AJ1070="Fail","Fail",IF(E1070="PL4",IF(AND(T1070&gt;STD_01122025!$D$3,U1070&lt;STD_01122025!$D$4,OR(AF1070="ND",AF1070&lt;STD_01122025!$D$7),AH1070="ND"),"Pass","Fail"),IF(E1070="PL12",IF(AND(S1070&lt;STD_01122025!$F$2,T1070&gt;STD_01122025!$F$3,U1070&lt;STD_01122025!$F$4,V1070&gt;STD_01122025!$F$5,X1070&gt;STD_01122025!$F$6,OR(AF1070="ND",AF1070&lt;STD_01122025!$F$7),AH1070="ND"),"Pass","Fail"),IF(E1070="SuperPL",IF(AND(T1070&gt;STD_01122025!$H$3,U1070&lt;STD_01122025!$H$4,V1070&gt;STD_01122025!$H$5,X1070&gt;STD_01122025!$H$6,OR(AF1070="ND",AF1070&lt;STD_01122025!$H$7),AH1070="ND"),"Pass","Fail"),IF(E1070="Flight",IF(AND(T1070&gt;STD_01122025!$J$3,U1070&lt;STD_01122025!$J$4,X1070&gt;STD_01122025!$J$6,OR(AF1070="ND",AF1070&lt;STD_01122025!$J$7),AH1070="ND"),"Pass","Fail"),""))))))</f>
        <v/>
      </c>
      <c r="AM1070" s="62" t="str">
        <f>IF(ISBLANK(B1070),"",IFERROR(IF(VLOOKUP(B1070,'Np PL4 Stock'!$A:$J,10,FALSE)="Np4",D1070-VLOOKUP(B1070,'Np PL4 Stock'!$A:$E,5,FALSE),D1070-VLOOKUP(B1070,'Np PL4 Stock'!$A:$E,5,FALSE)-1),""))</f>
        <v/>
      </c>
      <c r="AN1070" s="147"/>
      <c r="AO1070" s="147"/>
      <c r="AP1070" s="59"/>
      <c r="AQ1070" s="59"/>
      <c r="AR1070" s="59"/>
      <c r="AS1070" s="59"/>
      <c r="AT1070" s="73"/>
      <c r="AU1070" s="73"/>
      <c r="AV1070" s="73"/>
      <c r="AW1070" s="73"/>
      <c r="AX1070" s="84"/>
      <c r="AY1070" s="59"/>
      <c r="AZ1070" s="59"/>
      <c r="BA1070" s="59"/>
      <c r="BB1070" s="59"/>
      <c r="BC1070" s="59"/>
      <c r="BD1070" s="59"/>
      <c r="BE1070" s="84"/>
      <c r="BF1070" s="84"/>
      <c r="BG1070" s="84"/>
      <c r="BH1070" s="84"/>
      <c r="BI1070" s="85"/>
      <c r="BJ1070" s="86"/>
      <c r="BK1070" s="86"/>
      <c r="BL1070" s="86"/>
      <c r="BM1070" s="86"/>
      <c r="BN1070" s="86"/>
      <c r="BO1070" s="59"/>
      <c r="BP1070" s="69"/>
      <c r="BQ1070" s="92">
        <v>0</v>
      </c>
      <c r="BR1070" s="93">
        <v>0</v>
      </c>
      <c r="BS1070" s="94" t="str">
        <f t="shared" si="175"/>
        <v/>
      </c>
      <c r="BT1070" s="95">
        <v>0</v>
      </c>
      <c r="BU1070" s="101" t="str">
        <f t="shared" si="176"/>
        <v/>
      </c>
      <c r="BV1070" s="102" t="str">
        <f t="shared" si="180"/>
        <v>-</v>
      </c>
      <c r="BW1070" s="103"/>
      <c r="BX1070" s="104" t="str">
        <f t="shared" si="177"/>
        <v>-</v>
      </c>
      <c r="BY1070" s="105"/>
      <c r="BZ1070" s="103"/>
      <c r="CA1070" s="106"/>
      <c r="CB1070" s="107"/>
      <c r="CC1070" s="112"/>
      <c r="CD1070" s="106"/>
      <c r="CE1070" s="103"/>
      <c r="CF1070" s="113"/>
      <c r="CG1070" s="114"/>
    </row>
    <row r="1071" spans="1:85">
      <c r="A1071" s="53" t="str">
        <f t="shared" si="178"/>
        <v>--</v>
      </c>
      <c r="B1071" s="47" t="str">
        <f t="shared" si="179"/>
        <v>-</v>
      </c>
      <c r="C1071" s="153"/>
      <c r="D1071" s="49"/>
      <c r="E1071" s="50"/>
      <c r="F1071" s="51"/>
      <c r="G1071" s="59"/>
      <c r="H1071" s="51"/>
      <c r="I1071" s="59"/>
      <c r="J1071" s="60" t="str">
        <f>IF(ISBLANK(H1071),"",IFERROR(VLOOKUP(B1071,'Np PL4 Stock'!$A:$D,4,FALSE),""))</f>
        <v/>
      </c>
      <c r="K1071" s="61" t="str">
        <f>IF(ISBLANK(H1071),"",SUMIF('Np PL4 Stock'!$A:$A,B1071,'Np PL4 Stock'!$N:$N))</f>
        <v/>
      </c>
      <c r="L1071" s="62" t="str">
        <f>IF(ISBLANK(H1071),"",VLOOKUP(LEFT(B1071,5),Unit!A:B,2,FALSE))</f>
        <v/>
      </c>
      <c r="M1071" s="63" t="str">
        <f>IF(ISBLANK(H1071),"",IFERROR(VLOOKUP(B1071,'Np PL4 Stock'!$A:$T,20,FALSE),""))</f>
        <v/>
      </c>
      <c r="N1071" s="63" t="str">
        <f>IF(ISBLANK(H1071),"",IFERROR(VLOOKUP(B1071,'Np PL4 Stock'!$A:$U,21,FALSE),""))</f>
        <v/>
      </c>
      <c r="O1071" s="62" t="str">
        <f t="shared" si="173"/>
        <v/>
      </c>
      <c r="P1071" s="62" t="str">
        <f t="shared" si="171"/>
        <v/>
      </c>
      <c r="Q1071" s="67" t="str">
        <f t="shared" si="174"/>
        <v/>
      </c>
      <c r="R1071" s="67" t="str">
        <f t="shared" si="172"/>
        <v/>
      </c>
      <c r="S1071" s="59"/>
      <c r="T1071" s="147"/>
      <c r="U1071" s="147"/>
      <c r="V1071" s="59"/>
      <c r="W1071" s="59"/>
      <c r="X1071" s="59"/>
      <c r="Y1071" s="59"/>
      <c r="Z1071" s="59"/>
      <c r="AA1071" s="59"/>
      <c r="AB1071" s="59"/>
      <c r="AC1071" s="59"/>
      <c r="AD1071" s="59"/>
      <c r="AE1071" s="59"/>
      <c r="AF1071" s="73"/>
      <c r="AG1071" s="73"/>
      <c r="AH1071" s="73"/>
      <c r="AI1071" s="73"/>
      <c r="AJ1071" s="73"/>
      <c r="AK1071" s="73"/>
      <c r="AL1071" s="77" t="str">
        <f>IF(ISBLANK(S1071),"",IF(AJ1071="Fail","Fail",IF(E1071="PL4",IF(AND(T1071&gt;STD_01122025!$D$3,U1071&lt;STD_01122025!$D$4,OR(AF1071="ND",AF1071&lt;STD_01122025!$D$7),AH1071="ND"),"Pass","Fail"),IF(E1071="PL12",IF(AND(S1071&lt;STD_01122025!$F$2,T1071&gt;STD_01122025!$F$3,U1071&lt;STD_01122025!$F$4,V1071&gt;STD_01122025!$F$5,X1071&gt;STD_01122025!$F$6,OR(AF1071="ND",AF1071&lt;STD_01122025!$F$7),AH1071="ND"),"Pass","Fail"),IF(E1071="SuperPL",IF(AND(T1071&gt;STD_01122025!$H$3,U1071&lt;STD_01122025!$H$4,V1071&gt;STD_01122025!$H$5,X1071&gt;STD_01122025!$H$6,OR(AF1071="ND",AF1071&lt;STD_01122025!$H$7),AH1071="ND"),"Pass","Fail"),IF(E1071="Flight",IF(AND(T1071&gt;STD_01122025!$J$3,U1071&lt;STD_01122025!$J$4,X1071&gt;STD_01122025!$J$6,OR(AF1071="ND",AF1071&lt;STD_01122025!$J$7),AH1071="ND"),"Pass","Fail"),""))))))</f>
        <v/>
      </c>
      <c r="AM1071" s="62" t="str">
        <f>IF(ISBLANK(B1071),"",IFERROR(IF(VLOOKUP(B1071,'Np PL4 Stock'!$A:$J,10,FALSE)="Np4",D1071-VLOOKUP(B1071,'Np PL4 Stock'!$A:$E,5,FALSE),D1071-VLOOKUP(B1071,'Np PL4 Stock'!$A:$E,5,FALSE)-1),""))</f>
        <v/>
      </c>
      <c r="AN1071" s="147"/>
      <c r="AO1071" s="147"/>
      <c r="AP1071" s="59"/>
      <c r="AQ1071" s="59"/>
      <c r="AR1071" s="59"/>
      <c r="AS1071" s="59"/>
      <c r="AT1071" s="73"/>
      <c r="AU1071" s="73"/>
      <c r="AV1071" s="73"/>
      <c r="AW1071" s="73"/>
      <c r="AX1071" s="84"/>
      <c r="AY1071" s="59"/>
      <c r="AZ1071" s="59"/>
      <c r="BA1071" s="59"/>
      <c r="BB1071" s="59"/>
      <c r="BC1071" s="59"/>
      <c r="BD1071" s="59"/>
      <c r="BE1071" s="84"/>
      <c r="BF1071" s="84"/>
      <c r="BG1071" s="84"/>
      <c r="BH1071" s="84"/>
      <c r="BI1071" s="85"/>
      <c r="BJ1071" s="86"/>
      <c r="BK1071" s="86"/>
      <c r="BL1071" s="86"/>
      <c r="BM1071" s="86"/>
      <c r="BN1071" s="86"/>
      <c r="BO1071" s="59"/>
      <c r="BP1071" s="69"/>
      <c r="BQ1071" s="92">
        <v>0</v>
      </c>
      <c r="BR1071" s="93">
        <v>0</v>
      </c>
      <c r="BS1071" s="94" t="str">
        <f t="shared" si="175"/>
        <v/>
      </c>
      <c r="BT1071" s="95">
        <v>0</v>
      </c>
      <c r="BU1071" s="101" t="str">
        <f t="shared" si="176"/>
        <v/>
      </c>
      <c r="BV1071" s="102" t="str">
        <f t="shared" si="180"/>
        <v>-</v>
      </c>
      <c r="BW1071" s="103"/>
      <c r="BX1071" s="104" t="str">
        <f t="shared" si="177"/>
        <v>-</v>
      </c>
      <c r="BY1071" s="105"/>
      <c r="BZ1071" s="103"/>
      <c r="CA1071" s="106"/>
      <c r="CB1071" s="107"/>
      <c r="CC1071" s="112"/>
      <c r="CD1071" s="106"/>
      <c r="CE1071" s="103"/>
      <c r="CF1071" s="113"/>
      <c r="CG1071" s="114"/>
    </row>
    <row r="1072" spans="1:85">
      <c r="A1072" s="53" t="str">
        <f t="shared" si="178"/>
        <v>--</v>
      </c>
      <c r="B1072" s="47" t="str">
        <f t="shared" si="179"/>
        <v>-</v>
      </c>
      <c r="C1072" s="153"/>
      <c r="D1072" s="49"/>
      <c r="E1072" s="50"/>
      <c r="F1072" s="51"/>
      <c r="G1072" s="59"/>
      <c r="H1072" s="51"/>
      <c r="I1072" s="59"/>
      <c r="J1072" s="60" t="str">
        <f>IF(ISBLANK(H1072),"",IFERROR(VLOOKUP(B1072,'Np PL4 Stock'!$A:$D,4,FALSE),""))</f>
        <v/>
      </c>
      <c r="K1072" s="61" t="str">
        <f>IF(ISBLANK(H1072),"",SUMIF('Np PL4 Stock'!$A:$A,B1072,'Np PL4 Stock'!$N:$N))</f>
        <v/>
      </c>
      <c r="L1072" s="62" t="str">
        <f>IF(ISBLANK(H1072),"",VLOOKUP(LEFT(B1072,5),Unit!A:B,2,FALSE))</f>
        <v/>
      </c>
      <c r="M1072" s="63" t="str">
        <f>IF(ISBLANK(H1072),"",IFERROR(VLOOKUP(B1072,'Np PL4 Stock'!$A:$T,20,FALSE),""))</f>
        <v/>
      </c>
      <c r="N1072" s="63" t="str">
        <f>IF(ISBLANK(H1072),"",IFERROR(VLOOKUP(B1072,'Np PL4 Stock'!$A:$U,21,FALSE),""))</f>
        <v/>
      </c>
      <c r="O1072" s="62" t="str">
        <f t="shared" si="173"/>
        <v/>
      </c>
      <c r="P1072" s="62" t="str">
        <f t="shared" si="171"/>
        <v/>
      </c>
      <c r="Q1072" s="67" t="str">
        <f t="shared" si="174"/>
        <v/>
      </c>
      <c r="R1072" s="67" t="str">
        <f t="shared" si="172"/>
        <v/>
      </c>
      <c r="S1072" s="59"/>
      <c r="T1072" s="147"/>
      <c r="U1072" s="147"/>
      <c r="V1072" s="59"/>
      <c r="W1072" s="59"/>
      <c r="X1072" s="59"/>
      <c r="Y1072" s="59"/>
      <c r="Z1072" s="59"/>
      <c r="AA1072" s="59"/>
      <c r="AB1072" s="59"/>
      <c r="AC1072" s="59"/>
      <c r="AD1072" s="59"/>
      <c r="AE1072" s="59"/>
      <c r="AF1072" s="73"/>
      <c r="AG1072" s="73"/>
      <c r="AH1072" s="73"/>
      <c r="AI1072" s="73"/>
      <c r="AJ1072" s="73"/>
      <c r="AK1072" s="73"/>
      <c r="AL1072" s="77" t="str">
        <f>IF(ISBLANK(S1072),"",IF(AJ1072="Fail","Fail",IF(E1072="PL4",IF(AND(T1072&gt;STD_01122025!$D$3,U1072&lt;STD_01122025!$D$4,OR(AF1072="ND",AF1072&lt;STD_01122025!$D$7),AH1072="ND"),"Pass","Fail"),IF(E1072="PL12",IF(AND(S1072&lt;STD_01122025!$F$2,T1072&gt;STD_01122025!$F$3,U1072&lt;STD_01122025!$F$4,V1072&gt;STD_01122025!$F$5,X1072&gt;STD_01122025!$F$6,OR(AF1072="ND",AF1072&lt;STD_01122025!$F$7),AH1072="ND"),"Pass","Fail"),IF(E1072="SuperPL",IF(AND(T1072&gt;STD_01122025!$H$3,U1072&lt;STD_01122025!$H$4,V1072&gt;STD_01122025!$H$5,X1072&gt;STD_01122025!$H$6,OR(AF1072="ND",AF1072&lt;STD_01122025!$H$7),AH1072="ND"),"Pass","Fail"),IF(E1072="Flight",IF(AND(T1072&gt;STD_01122025!$J$3,U1072&lt;STD_01122025!$J$4,X1072&gt;STD_01122025!$J$6,OR(AF1072="ND",AF1072&lt;STD_01122025!$J$7),AH1072="ND"),"Pass","Fail"),""))))))</f>
        <v/>
      </c>
      <c r="AM1072" s="62" t="str">
        <f>IF(ISBLANK(B1072),"",IFERROR(IF(VLOOKUP(B1072,'Np PL4 Stock'!$A:$J,10,FALSE)="Np4",D1072-VLOOKUP(B1072,'Np PL4 Stock'!$A:$E,5,FALSE),D1072-VLOOKUP(B1072,'Np PL4 Stock'!$A:$E,5,FALSE)-1),""))</f>
        <v/>
      </c>
      <c r="AN1072" s="147"/>
      <c r="AO1072" s="147"/>
      <c r="AP1072" s="59"/>
      <c r="AQ1072" s="59"/>
      <c r="AR1072" s="59"/>
      <c r="AS1072" s="59"/>
      <c r="AT1072" s="73"/>
      <c r="AU1072" s="73"/>
      <c r="AV1072" s="73"/>
      <c r="AW1072" s="73"/>
      <c r="AX1072" s="84"/>
      <c r="AY1072" s="59"/>
      <c r="AZ1072" s="59"/>
      <c r="BA1072" s="59"/>
      <c r="BB1072" s="59"/>
      <c r="BC1072" s="59"/>
      <c r="BD1072" s="59"/>
      <c r="BE1072" s="84"/>
      <c r="BF1072" s="84"/>
      <c r="BG1072" s="84"/>
      <c r="BH1072" s="84"/>
      <c r="BI1072" s="85"/>
      <c r="BJ1072" s="86"/>
      <c r="BK1072" s="86"/>
      <c r="BL1072" s="86"/>
      <c r="BM1072" s="86"/>
      <c r="BN1072" s="86"/>
      <c r="BO1072" s="59"/>
      <c r="BP1072" s="69"/>
      <c r="BQ1072" s="92">
        <v>0</v>
      </c>
      <c r="BR1072" s="93">
        <v>0</v>
      </c>
      <c r="BS1072" s="94" t="str">
        <f t="shared" si="175"/>
        <v/>
      </c>
      <c r="BT1072" s="95">
        <v>0</v>
      </c>
      <c r="BU1072" s="101" t="str">
        <f t="shared" si="176"/>
        <v/>
      </c>
      <c r="BV1072" s="102" t="str">
        <f t="shared" si="180"/>
        <v>-</v>
      </c>
      <c r="BW1072" s="103"/>
      <c r="BX1072" s="104" t="str">
        <f t="shared" si="177"/>
        <v>-</v>
      </c>
      <c r="BY1072" s="105"/>
      <c r="BZ1072" s="103"/>
      <c r="CA1072" s="106"/>
      <c r="CB1072" s="107"/>
      <c r="CC1072" s="112"/>
      <c r="CD1072" s="106"/>
      <c r="CE1072" s="103"/>
      <c r="CF1072" s="113"/>
      <c r="CG1072" s="114"/>
    </row>
    <row r="1073" spans="1:85">
      <c r="A1073" s="53" t="str">
        <f t="shared" si="178"/>
        <v>--</v>
      </c>
      <c r="B1073" s="47" t="str">
        <f t="shared" si="179"/>
        <v>-</v>
      </c>
      <c r="C1073" s="153"/>
      <c r="D1073" s="49"/>
      <c r="E1073" s="50"/>
      <c r="F1073" s="51"/>
      <c r="G1073" s="59"/>
      <c r="H1073" s="51"/>
      <c r="I1073" s="59"/>
      <c r="J1073" s="60" t="str">
        <f>IF(ISBLANK(H1073),"",IFERROR(VLOOKUP(B1073,'Np PL4 Stock'!$A:$D,4,FALSE),""))</f>
        <v/>
      </c>
      <c r="K1073" s="61" t="str">
        <f>IF(ISBLANK(H1073),"",SUMIF('Np PL4 Stock'!$A:$A,B1073,'Np PL4 Stock'!$N:$N))</f>
        <v/>
      </c>
      <c r="L1073" s="62" t="str">
        <f>IF(ISBLANK(H1073),"",VLOOKUP(LEFT(B1073,5),Unit!A:B,2,FALSE))</f>
        <v/>
      </c>
      <c r="M1073" s="63" t="str">
        <f>IF(ISBLANK(H1073),"",IFERROR(VLOOKUP(B1073,'Np PL4 Stock'!$A:$T,20,FALSE),""))</f>
        <v/>
      </c>
      <c r="N1073" s="63" t="str">
        <f>IF(ISBLANK(H1073),"",IFERROR(VLOOKUP(B1073,'Np PL4 Stock'!$A:$U,21,FALSE),""))</f>
        <v/>
      </c>
      <c r="O1073" s="62" t="str">
        <f t="shared" si="173"/>
        <v/>
      </c>
      <c r="P1073" s="62" t="str">
        <f t="shared" si="171"/>
        <v/>
      </c>
      <c r="Q1073" s="67" t="str">
        <f t="shared" si="174"/>
        <v/>
      </c>
      <c r="R1073" s="67" t="str">
        <f t="shared" si="172"/>
        <v/>
      </c>
      <c r="S1073" s="59"/>
      <c r="T1073" s="147"/>
      <c r="U1073" s="147"/>
      <c r="V1073" s="59"/>
      <c r="W1073" s="59"/>
      <c r="X1073" s="59"/>
      <c r="Y1073" s="59"/>
      <c r="Z1073" s="59"/>
      <c r="AA1073" s="59"/>
      <c r="AB1073" s="59"/>
      <c r="AC1073" s="59"/>
      <c r="AD1073" s="59"/>
      <c r="AE1073" s="59"/>
      <c r="AF1073" s="73"/>
      <c r="AG1073" s="73"/>
      <c r="AH1073" s="73"/>
      <c r="AI1073" s="73"/>
      <c r="AJ1073" s="73"/>
      <c r="AK1073" s="73"/>
      <c r="AL1073" s="77" t="str">
        <f>IF(ISBLANK(S1073),"",IF(AJ1073="Fail","Fail",IF(E1073="PL4",IF(AND(T1073&gt;STD_01122025!$D$3,U1073&lt;STD_01122025!$D$4,OR(AF1073="ND",AF1073&lt;STD_01122025!$D$7),AH1073="ND"),"Pass","Fail"),IF(E1073="PL12",IF(AND(S1073&lt;STD_01122025!$F$2,T1073&gt;STD_01122025!$F$3,U1073&lt;STD_01122025!$F$4,V1073&gt;STD_01122025!$F$5,X1073&gt;STD_01122025!$F$6,OR(AF1073="ND",AF1073&lt;STD_01122025!$F$7),AH1073="ND"),"Pass","Fail"),IF(E1073="SuperPL",IF(AND(T1073&gt;STD_01122025!$H$3,U1073&lt;STD_01122025!$H$4,V1073&gt;STD_01122025!$H$5,X1073&gt;STD_01122025!$H$6,OR(AF1073="ND",AF1073&lt;STD_01122025!$H$7),AH1073="ND"),"Pass","Fail"),IF(E1073="Flight",IF(AND(T1073&gt;STD_01122025!$J$3,U1073&lt;STD_01122025!$J$4,X1073&gt;STD_01122025!$J$6,OR(AF1073="ND",AF1073&lt;STD_01122025!$J$7),AH1073="ND"),"Pass","Fail"),""))))))</f>
        <v/>
      </c>
      <c r="AM1073" s="62" t="str">
        <f>IF(ISBLANK(B1073),"",IFERROR(IF(VLOOKUP(B1073,'Np PL4 Stock'!$A:$J,10,FALSE)="Np4",D1073-VLOOKUP(B1073,'Np PL4 Stock'!$A:$E,5,FALSE),D1073-VLOOKUP(B1073,'Np PL4 Stock'!$A:$E,5,FALSE)-1),""))</f>
        <v/>
      </c>
      <c r="AN1073" s="147"/>
      <c r="AO1073" s="147"/>
      <c r="AP1073" s="59"/>
      <c r="AQ1073" s="59"/>
      <c r="AR1073" s="59"/>
      <c r="AS1073" s="59"/>
      <c r="AT1073" s="73"/>
      <c r="AU1073" s="73"/>
      <c r="AV1073" s="73"/>
      <c r="AW1073" s="73"/>
      <c r="AX1073" s="84"/>
      <c r="AY1073" s="59"/>
      <c r="AZ1073" s="59"/>
      <c r="BA1073" s="59"/>
      <c r="BB1073" s="59"/>
      <c r="BC1073" s="59"/>
      <c r="BD1073" s="59"/>
      <c r="BE1073" s="84"/>
      <c r="BF1073" s="84"/>
      <c r="BG1073" s="84"/>
      <c r="BH1073" s="84"/>
      <c r="BI1073" s="85"/>
      <c r="BJ1073" s="86"/>
      <c r="BK1073" s="86"/>
      <c r="BL1073" s="86"/>
      <c r="BM1073" s="86"/>
      <c r="BN1073" s="86"/>
      <c r="BO1073" s="59"/>
      <c r="BP1073" s="69"/>
      <c r="BQ1073" s="92">
        <v>0</v>
      </c>
      <c r="BR1073" s="93">
        <v>0</v>
      </c>
      <c r="BS1073" s="94" t="str">
        <f t="shared" si="175"/>
        <v/>
      </c>
      <c r="BT1073" s="95">
        <v>0</v>
      </c>
      <c r="BU1073" s="101" t="str">
        <f t="shared" si="176"/>
        <v/>
      </c>
      <c r="BV1073" s="102" t="str">
        <f t="shared" si="180"/>
        <v>-</v>
      </c>
      <c r="BW1073" s="103"/>
      <c r="BX1073" s="104" t="str">
        <f t="shared" si="177"/>
        <v>-</v>
      </c>
      <c r="BY1073" s="105"/>
      <c r="BZ1073" s="103"/>
      <c r="CA1073" s="106"/>
      <c r="CB1073" s="107"/>
      <c r="CC1073" s="112"/>
      <c r="CD1073" s="106"/>
      <c r="CE1073" s="103"/>
      <c r="CF1073" s="113"/>
      <c r="CG1073" s="114"/>
    </row>
    <row r="1074" spans="1:85">
      <c r="A1074" s="53" t="str">
        <f t="shared" si="178"/>
        <v>--</v>
      </c>
      <c r="B1074" s="47" t="str">
        <f t="shared" si="179"/>
        <v>-</v>
      </c>
      <c r="C1074" s="153"/>
      <c r="D1074" s="49"/>
      <c r="E1074" s="50"/>
      <c r="F1074" s="51"/>
      <c r="G1074" s="59"/>
      <c r="H1074" s="51"/>
      <c r="I1074" s="59"/>
      <c r="J1074" s="60" t="str">
        <f>IF(ISBLANK(H1074),"",IFERROR(VLOOKUP(B1074,'Np PL4 Stock'!$A:$D,4,FALSE),""))</f>
        <v/>
      </c>
      <c r="K1074" s="61" t="str">
        <f>IF(ISBLANK(H1074),"",SUMIF('Np PL4 Stock'!$A:$A,B1074,'Np PL4 Stock'!$N:$N))</f>
        <v/>
      </c>
      <c r="L1074" s="62" t="str">
        <f>IF(ISBLANK(H1074),"",VLOOKUP(LEFT(B1074,5),Unit!A:B,2,FALSE))</f>
        <v/>
      </c>
      <c r="M1074" s="63" t="str">
        <f>IF(ISBLANK(H1074),"",IFERROR(VLOOKUP(B1074,'Np PL4 Stock'!$A:$T,20,FALSE),""))</f>
        <v/>
      </c>
      <c r="N1074" s="63" t="str">
        <f>IF(ISBLANK(H1074),"",IFERROR(VLOOKUP(B1074,'Np PL4 Stock'!$A:$U,21,FALSE),""))</f>
        <v/>
      </c>
      <c r="O1074" s="62" t="str">
        <f t="shared" si="173"/>
        <v/>
      </c>
      <c r="P1074" s="62" t="str">
        <f t="shared" si="171"/>
        <v/>
      </c>
      <c r="Q1074" s="67" t="str">
        <f t="shared" si="174"/>
        <v/>
      </c>
      <c r="R1074" s="67" t="str">
        <f t="shared" si="172"/>
        <v/>
      </c>
      <c r="S1074" s="59"/>
      <c r="T1074" s="147"/>
      <c r="U1074" s="147"/>
      <c r="V1074" s="59"/>
      <c r="W1074" s="59"/>
      <c r="X1074" s="59"/>
      <c r="Y1074" s="59"/>
      <c r="Z1074" s="59"/>
      <c r="AA1074" s="59"/>
      <c r="AB1074" s="59"/>
      <c r="AC1074" s="59"/>
      <c r="AD1074" s="59"/>
      <c r="AE1074" s="59"/>
      <c r="AF1074" s="73"/>
      <c r="AG1074" s="73"/>
      <c r="AH1074" s="73"/>
      <c r="AI1074" s="73"/>
      <c r="AJ1074" s="73"/>
      <c r="AK1074" s="73"/>
      <c r="AL1074" s="77" t="str">
        <f>IF(ISBLANK(S1074),"",IF(AJ1074="Fail","Fail",IF(E1074="PL4",IF(AND(T1074&gt;STD_01122025!$D$3,U1074&lt;STD_01122025!$D$4,OR(AF1074="ND",AF1074&lt;STD_01122025!$D$7),AH1074="ND"),"Pass","Fail"),IF(E1074="PL12",IF(AND(S1074&lt;STD_01122025!$F$2,T1074&gt;STD_01122025!$F$3,U1074&lt;STD_01122025!$F$4,V1074&gt;STD_01122025!$F$5,X1074&gt;STD_01122025!$F$6,OR(AF1074="ND",AF1074&lt;STD_01122025!$F$7),AH1074="ND"),"Pass","Fail"),IF(E1074="SuperPL",IF(AND(T1074&gt;STD_01122025!$H$3,U1074&lt;STD_01122025!$H$4,V1074&gt;STD_01122025!$H$5,X1074&gt;STD_01122025!$H$6,OR(AF1074="ND",AF1074&lt;STD_01122025!$H$7),AH1074="ND"),"Pass","Fail"),IF(E1074="Flight",IF(AND(T1074&gt;STD_01122025!$J$3,U1074&lt;STD_01122025!$J$4,X1074&gt;STD_01122025!$J$6,OR(AF1074="ND",AF1074&lt;STD_01122025!$J$7),AH1074="ND"),"Pass","Fail"),""))))))</f>
        <v/>
      </c>
      <c r="AM1074" s="62" t="str">
        <f>IF(ISBLANK(B1074),"",IFERROR(IF(VLOOKUP(B1074,'Np PL4 Stock'!$A:$J,10,FALSE)="Np4",D1074-VLOOKUP(B1074,'Np PL4 Stock'!$A:$E,5,FALSE),D1074-VLOOKUP(B1074,'Np PL4 Stock'!$A:$E,5,FALSE)-1),""))</f>
        <v/>
      </c>
      <c r="AN1074" s="147"/>
      <c r="AO1074" s="147"/>
      <c r="AP1074" s="59"/>
      <c r="AQ1074" s="59"/>
      <c r="AR1074" s="59"/>
      <c r="AS1074" s="59"/>
      <c r="AT1074" s="73"/>
      <c r="AU1074" s="73"/>
      <c r="AV1074" s="73"/>
      <c r="AW1074" s="73"/>
      <c r="AX1074" s="84"/>
      <c r="AY1074" s="59"/>
      <c r="AZ1074" s="59"/>
      <c r="BA1074" s="59"/>
      <c r="BB1074" s="59"/>
      <c r="BC1074" s="59"/>
      <c r="BD1074" s="59"/>
      <c r="BE1074" s="84"/>
      <c r="BF1074" s="84"/>
      <c r="BG1074" s="84"/>
      <c r="BH1074" s="84"/>
      <c r="BI1074" s="85"/>
      <c r="BJ1074" s="86"/>
      <c r="BK1074" s="86"/>
      <c r="BL1074" s="86"/>
      <c r="BM1074" s="86"/>
      <c r="BN1074" s="86"/>
      <c r="BO1074" s="59"/>
      <c r="BP1074" s="69"/>
      <c r="BQ1074" s="92">
        <v>0</v>
      </c>
      <c r="BR1074" s="93">
        <v>0</v>
      </c>
      <c r="BS1074" s="94" t="str">
        <f t="shared" si="175"/>
        <v/>
      </c>
      <c r="BT1074" s="95">
        <v>0</v>
      </c>
      <c r="BU1074" s="101" t="str">
        <f t="shared" si="176"/>
        <v/>
      </c>
      <c r="BV1074" s="102" t="str">
        <f t="shared" si="180"/>
        <v>-</v>
      </c>
      <c r="BW1074" s="103"/>
      <c r="BX1074" s="104" t="str">
        <f t="shared" si="177"/>
        <v>-</v>
      </c>
      <c r="BY1074" s="105"/>
      <c r="BZ1074" s="103"/>
      <c r="CA1074" s="106"/>
      <c r="CB1074" s="107"/>
      <c r="CC1074" s="112"/>
      <c r="CD1074" s="106"/>
      <c r="CE1074" s="103"/>
      <c r="CF1074" s="113"/>
      <c r="CG1074" s="114"/>
    </row>
    <row r="1075" spans="1:85">
      <c r="A1075" s="53" t="str">
        <f t="shared" si="178"/>
        <v>--</v>
      </c>
      <c r="B1075" s="47" t="str">
        <f t="shared" si="179"/>
        <v>-</v>
      </c>
      <c r="C1075" s="153"/>
      <c r="D1075" s="49"/>
      <c r="E1075" s="50"/>
      <c r="F1075" s="51"/>
      <c r="G1075" s="59"/>
      <c r="H1075" s="51"/>
      <c r="I1075" s="59"/>
      <c r="J1075" s="60" t="str">
        <f>IF(ISBLANK(H1075),"",IFERROR(VLOOKUP(B1075,'Np PL4 Stock'!$A:$D,4,FALSE),""))</f>
        <v/>
      </c>
      <c r="K1075" s="61" t="str">
        <f>IF(ISBLANK(H1075),"",SUMIF('Np PL4 Stock'!$A:$A,B1075,'Np PL4 Stock'!$N:$N))</f>
        <v/>
      </c>
      <c r="L1075" s="62" t="str">
        <f>IF(ISBLANK(H1075),"",VLOOKUP(LEFT(B1075,5),Unit!A:B,2,FALSE))</f>
        <v/>
      </c>
      <c r="M1075" s="63" t="str">
        <f>IF(ISBLANK(H1075),"",IFERROR(VLOOKUP(B1075,'Np PL4 Stock'!$A:$T,20,FALSE),""))</f>
        <v/>
      </c>
      <c r="N1075" s="63" t="str">
        <f>IF(ISBLANK(H1075),"",IFERROR(VLOOKUP(B1075,'Np PL4 Stock'!$A:$U,21,FALSE),""))</f>
        <v/>
      </c>
      <c r="O1075" s="62" t="str">
        <f t="shared" si="173"/>
        <v/>
      </c>
      <c r="P1075" s="62" t="str">
        <f t="shared" si="171"/>
        <v/>
      </c>
      <c r="Q1075" s="67" t="str">
        <f t="shared" si="174"/>
        <v/>
      </c>
      <c r="R1075" s="67" t="str">
        <f t="shared" si="172"/>
        <v/>
      </c>
      <c r="S1075" s="59"/>
      <c r="T1075" s="147"/>
      <c r="U1075" s="147"/>
      <c r="V1075" s="59"/>
      <c r="W1075" s="59"/>
      <c r="X1075" s="59"/>
      <c r="Y1075" s="59"/>
      <c r="Z1075" s="59"/>
      <c r="AA1075" s="59"/>
      <c r="AB1075" s="59"/>
      <c r="AC1075" s="59"/>
      <c r="AD1075" s="59"/>
      <c r="AE1075" s="59"/>
      <c r="AF1075" s="73"/>
      <c r="AG1075" s="73"/>
      <c r="AH1075" s="73"/>
      <c r="AI1075" s="73"/>
      <c r="AJ1075" s="73"/>
      <c r="AK1075" s="73"/>
      <c r="AL1075" s="77" t="str">
        <f>IF(ISBLANK(S1075),"",IF(AJ1075="Fail","Fail",IF(E1075="PL4",IF(AND(T1075&gt;STD_01122025!$D$3,U1075&lt;STD_01122025!$D$4,OR(AF1075="ND",AF1075&lt;STD_01122025!$D$7),AH1075="ND"),"Pass","Fail"),IF(E1075="PL12",IF(AND(S1075&lt;STD_01122025!$F$2,T1075&gt;STD_01122025!$F$3,U1075&lt;STD_01122025!$F$4,V1075&gt;STD_01122025!$F$5,X1075&gt;STD_01122025!$F$6,OR(AF1075="ND",AF1075&lt;STD_01122025!$F$7),AH1075="ND"),"Pass","Fail"),IF(E1075="SuperPL",IF(AND(T1075&gt;STD_01122025!$H$3,U1075&lt;STD_01122025!$H$4,V1075&gt;STD_01122025!$H$5,X1075&gt;STD_01122025!$H$6,OR(AF1075="ND",AF1075&lt;STD_01122025!$H$7),AH1075="ND"),"Pass","Fail"),IF(E1075="Flight",IF(AND(T1075&gt;STD_01122025!$J$3,U1075&lt;STD_01122025!$J$4,X1075&gt;STD_01122025!$J$6,OR(AF1075="ND",AF1075&lt;STD_01122025!$J$7),AH1075="ND"),"Pass","Fail"),""))))))</f>
        <v/>
      </c>
      <c r="AM1075" s="62" t="str">
        <f>IF(ISBLANK(B1075),"",IFERROR(IF(VLOOKUP(B1075,'Np PL4 Stock'!$A:$J,10,FALSE)="Np4",D1075-VLOOKUP(B1075,'Np PL4 Stock'!$A:$E,5,FALSE),D1075-VLOOKUP(B1075,'Np PL4 Stock'!$A:$E,5,FALSE)-1),""))</f>
        <v/>
      </c>
      <c r="AN1075" s="147"/>
      <c r="AO1075" s="147"/>
      <c r="AP1075" s="59"/>
      <c r="AQ1075" s="59"/>
      <c r="AR1075" s="59"/>
      <c r="AS1075" s="59"/>
      <c r="AT1075" s="73"/>
      <c r="AU1075" s="73"/>
      <c r="AV1075" s="73"/>
      <c r="AW1075" s="73"/>
      <c r="AX1075" s="84"/>
      <c r="AY1075" s="59"/>
      <c r="AZ1075" s="59"/>
      <c r="BA1075" s="59"/>
      <c r="BB1075" s="59"/>
      <c r="BC1075" s="59"/>
      <c r="BD1075" s="59"/>
      <c r="BE1075" s="84"/>
      <c r="BF1075" s="84"/>
      <c r="BG1075" s="84"/>
      <c r="BH1075" s="84"/>
      <c r="BI1075" s="85"/>
      <c r="BJ1075" s="86"/>
      <c r="BK1075" s="86"/>
      <c r="BL1075" s="86"/>
      <c r="BM1075" s="86"/>
      <c r="BN1075" s="86"/>
      <c r="BO1075" s="59"/>
      <c r="BP1075" s="69"/>
      <c r="BQ1075" s="92">
        <v>0</v>
      </c>
      <c r="BR1075" s="93">
        <v>0</v>
      </c>
      <c r="BS1075" s="94" t="str">
        <f t="shared" si="175"/>
        <v/>
      </c>
      <c r="BT1075" s="95">
        <v>0</v>
      </c>
      <c r="BU1075" s="101" t="str">
        <f t="shared" si="176"/>
        <v/>
      </c>
      <c r="BV1075" s="102" t="str">
        <f t="shared" si="180"/>
        <v>-</v>
      </c>
      <c r="BW1075" s="103"/>
      <c r="BX1075" s="104" t="str">
        <f t="shared" si="177"/>
        <v>-</v>
      </c>
      <c r="BY1075" s="105"/>
      <c r="BZ1075" s="103"/>
      <c r="CA1075" s="106"/>
      <c r="CB1075" s="107"/>
      <c r="CC1075" s="112"/>
      <c r="CD1075" s="106"/>
      <c r="CE1075" s="103"/>
      <c r="CF1075" s="113"/>
      <c r="CG1075" s="114"/>
    </row>
    <row r="1076" spans="1:85">
      <c r="A1076" s="53" t="str">
        <f t="shared" si="178"/>
        <v>--</v>
      </c>
      <c r="B1076" s="47" t="str">
        <f t="shared" si="179"/>
        <v>-</v>
      </c>
      <c r="C1076" s="153"/>
      <c r="D1076" s="49"/>
      <c r="E1076" s="50"/>
      <c r="F1076" s="51"/>
      <c r="G1076" s="59"/>
      <c r="H1076" s="51"/>
      <c r="I1076" s="59"/>
      <c r="J1076" s="60" t="str">
        <f>IF(ISBLANK(H1076),"",IFERROR(VLOOKUP(B1076,'Np PL4 Stock'!$A:$D,4,FALSE),""))</f>
        <v/>
      </c>
      <c r="K1076" s="61" t="str">
        <f>IF(ISBLANK(H1076),"",SUMIF('Np PL4 Stock'!$A:$A,B1076,'Np PL4 Stock'!$N:$N))</f>
        <v/>
      </c>
      <c r="L1076" s="62" t="str">
        <f>IF(ISBLANK(H1076),"",VLOOKUP(LEFT(B1076,5),Unit!A:B,2,FALSE))</f>
        <v/>
      </c>
      <c r="M1076" s="63" t="str">
        <f>IF(ISBLANK(H1076),"",IFERROR(VLOOKUP(B1076,'Np PL4 Stock'!$A:$T,20,FALSE),""))</f>
        <v/>
      </c>
      <c r="N1076" s="63" t="str">
        <f>IF(ISBLANK(H1076),"",IFERROR(VLOOKUP(B1076,'Np PL4 Stock'!$A:$U,21,FALSE),""))</f>
        <v/>
      </c>
      <c r="O1076" s="62" t="str">
        <f t="shared" si="173"/>
        <v/>
      </c>
      <c r="P1076" s="62" t="str">
        <f t="shared" si="171"/>
        <v/>
      </c>
      <c r="Q1076" s="67" t="str">
        <f t="shared" si="174"/>
        <v/>
      </c>
      <c r="R1076" s="67" t="str">
        <f t="shared" si="172"/>
        <v/>
      </c>
      <c r="S1076" s="59"/>
      <c r="T1076" s="147"/>
      <c r="U1076" s="147"/>
      <c r="V1076" s="59"/>
      <c r="W1076" s="59"/>
      <c r="X1076" s="59"/>
      <c r="Y1076" s="59"/>
      <c r="Z1076" s="59"/>
      <c r="AA1076" s="59"/>
      <c r="AB1076" s="59"/>
      <c r="AC1076" s="59"/>
      <c r="AD1076" s="59"/>
      <c r="AE1076" s="59"/>
      <c r="AF1076" s="73"/>
      <c r="AG1076" s="73"/>
      <c r="AH1076" s="73"/>
      <c r="AI1076" s="73"/>
      <c r="AJ1076" s="73"/>
      <c r="AK1076" s="73"/>
      <c r="AL1076" s="77" t="str">
        <f>IF(ISBLANK(S1076),"",IF(AJ1076="Fail","Fail",IF(E1076="PL4",IF(AND(T1076&gt;STD_01122025!$D$3,U1076&lt;STD_01122025!$D$4,OR(AF1076="ND",AF1076&lt;STD_01122025!$D$7),AH1076="ND"),"Pass","Fail"),IF(E1076="PL12",IF(AND(S1076&lt;STD_01122025!$F$2,T1076&gt;STD_01122025!$F$3,U1076&lt;STD_01122025!$F$4,V1076&gt;STD_01122025!$F$5,X1076&gt;STD_01122025!$F$6,OR(AF1076="ND",AF1076&lt;STD_01122025!$F$7),AH1076="ND"),"Pass","Fail"),IF(E1076="SuperPL",IF(AND(T1076&gt;STD_01122025!$H$3,U1076&lt;STD_01122025!$H$4,V1076&gt;STD_01122025!$H$5,X1076&gt;STD_01122025!$H$6,OR(AF1076="ND",AF1076&lt;STD_01122025!$H$7),AH1076="ND"),"Pass","Fail"),IF(E1076="Flight",IF(AND(T1076&gt;STD_01122025!$J$3,U1076&lt;STD_01122025!$J$4,X1076&gt;STD_01122025!$J$6,OR(AF1076="ND",AF1076&lt;STD_01122025!$J$7),AH1076="ND"),"Pass","Fail"),""))))))</f>
        <v/>
      </c>
      <c r="AM1076" s="62" t="str">
        <f>IF(ISBLANK(B1076),"",IFERROR(IF(VLOOKUP(B1076,'Np PL4 Stock'!$A:$J,10,FALSE)="Np4",D1076-VLOOKUP(B1076,'Np PL4 Stock'!$A:$E,5,FALSE),D1076-VLOOKUP(B1076,'Np PL4 Stock'!$A:$E,5,FALSE)-1),""))</f>
        <v/>
      </c>
      <c r="AN1076" s="147"/>
      <c r="AO1076" s="147"/>
      <c r="AP1076" s="59"/>
      <c r="AQ1076" s="59"/>
      <c r="AR1076" s="59"/>
      <c r="AS1076" s="59"/>
      <c r="AT1076" s="73"/>
      <c r="AU1076" s="73"/>
      <c r="AV1076" s="73"/>
      <c r="AW1076" s="73"/>
      <c r="AX1076" s="84"/>
      <c r="AY1076" s="59"/>
      <c r="AZ1076" s="59"/>
      <c r="BA1076" s="59"/>
      <c r="BB1076" s="59"/>
      <c r="BC1076" s="59"/>
      <c r="BD1076" s="59"/>
      <c r="BE1076" s="84"/>
      <c r="BF1076" s="84"/>
      <c r="BG1076" s="84"/>
      <c r="BH1076" s="84"/>
      <c r="BI1076" s="85"/>
      <c r="BJ1076" s="86"/>
      <c r="BK1076" s="86"/>
      <c r="BL1076" s="86"/>
      <c r="BM1076" s="86"/>
      <c r="BN1076" s="86"/>
      <c r="BO1076" s="59"/>
      <c r="BP1076" s="69"/>
      <c r="BQ1076" s="92">
        <v>0</v>
      </c>
      <c r="BR1076" s="93">
        <v>0</v>
      </c>
      <c r="BS1076" s="94" t="str">
        <f t="shared" si="175"/>
        <v/>
      </c>
      <c r="BT1076" s="95">
        <v>0</v>
      </c>
      <c r="BU1076" s="101" t="str">
        <f t="shared" si="176"/>
        <v/>
      </c>
      <c r="BV1076" s="102" t="str">
        <f t="shared" si="180"/>
        <v>-</v>
      </c>
      <c r="BW1076" s="103"/>
      <c r="BX1076" s="104" t="str">
        <f t="shared" si="177"/>
        <v>-</v>
      </c>
      <c r="BY1076" s="105"/>
      <c r="BZ1076" s="103"/>
      <c r="CA1076" s="106"/>
      <c r="CB1076" s="107"/>
      <c r="CC1076" s="112"/>
      <c r="CD1076" s="106"/>
      <c r="CE1076" s="103"/>
      <c r="CF1076" s="113"/>
      <c r="CG1076" s="114"/>
    </row>
    <row r="1077" spans="1:85">
      <c r="A1077" s="53" t="str">
        <f t="shared" si="178"/>
        <v>--</v>
      </c>
      <c r="B1077" s="47" t="str">
        <f t="shared" si="179"/>
        <v>-</v>
      </c>
      <c r="C1077" s="153"/>
      <c r="D1077" s="49"/>
      <c r="E1077" s="50"/>
      <c r="F1077" s="51"/>
      <c r="G1077" s="59"/>
      <c r="H1077" s="51"/>
      <c r="I1077" s="59"/>
      <c r="J1077" s="60" t="str">
        <f>IF(ISBLANK(H1077),"",IFERROR(VLOOKUP(B1077,'Np PL4 Stock'!$A:$D,4,FALSE),""))</f>
        <v/>
      </c>
      <c r="K1077" s="61" t="str">
        <f>IF(ISBLANK(H1077),"",SUMIF('Np PL4 Stock'!$A:$A,B1077,'Np PL4 Stock'!$N:$N))</f>
        <v/>
      </c>
      <c r="L1077" s="62" t="str">
        <f>IF(ISBLANK(H1077),"",VLOOKUP(LEFT(B1077,5),Unit!A:B,2,FALSE))</f>
        <v/>
      </c>
      <c r="M1077" s="63" t="str">
        <f>IF(ISBLANK(H1077),"",IFERROR(VLOOKUP(B1077,'Np PL4 Stock'!$A:$T,20,FALSE),""))</f>
        <v/>
      </c>
      <c r="N1077" s="63" t="str">
        <f>IF(ISBLANK(H1077),"",IFERROR(VLOOKUP(B1077,'Np PL4 Stock'!$A:$U,21,FALSE),""))</f>
        <v/>
      </c>
      <c r="O1077" s="62" t="str">
        <f t="shared" si="173"/>
        <v/>
      </c>
      <c r="P1077" s="62" t="str">
        <f t="shared" si="171"/>
        <v/>
      </c>
      <c r="Q1077" s="67" t="str">
        <f t="shared" si="174"/>
        <v/>
      </c>
      <c r="R1077" s="67" t="str">
        <f t="shared" si="172"/>
        <v/>
      </c>
      <c r="S1077" s="59"/>
      <c r="T1077" s="147"/>
      <c r="U1077" s="147"/>
      <c r="V1077" s="59"/>
      <c r="W1077" s="59"/>
      <c r="X1077" s="59"/>
      <c r="Y1077" s="59"/>
      <c r="Z1077" s="59"/>
      <c r="AA1077" s="59"/>
      <c r="AB1077" s="59"/>
      <c r="AC1077" s="59"/>
      <c r="AD1077" s="59"/>
      <c r="AE1077" s="59"/>
      <c r="AF1077" s="73"/>
      <c r="AG1077" s="73"/>
      <c r="AH1077" s="73"/>
      <c r="AI1077" s="73"/>
      <c r="AJ1077" s="73"/>
      <c r="AK1077" s="73"/>
      <c r="AL1077" s="77" t="str">
        <f>IF(ISBLANK(S1077),"",IF(AJ1077="Fail","Fail",IF(E1077="PL4",IF(AND(T1077&gt;STD_01122025!$D$3,U1077&lt;STD_01122025!$D$4,OR(AF1077="ND",AF1077&lt;STD_01122025!$D$7),AH1077="ND"),"Pass","Fail"),IF(E1077="PL12",IF(AND(S1077&lt;STD_01122025!$F$2,T1077&gt;STD_01122025!$F$3,U1077&lt;STD_01122025!$F$4,V1077&gt;STD_01122025!$F$5,X1077&gt;STD_01122025!$F$6,OR(AF1077="ND",AF1077&lt;STD_01122025!$F$7),AH1077="ND"),"Pass","Fail"),IF(E1077="SuperPL",IF(AND(T1077&gt;STD_01122025!$H$3,U1077&lt;STD_01122025!$H$4,V1077&gt;STD_01122025!$H$5,X1077&gt;STD_01122025!$H$6,OR(AF1077="ND",AF1077&lt;STD_01122025!$H$7),AH1077="ND"),"Pass","Fail"),IF(E1077="Flight",IF(AND(T1077&gt;STD_01122025!$J$3,U1077&lt;STD_01122025!$J$4,X1077&gt;STD_01122025!$J$6,OR(AF1077="ND",AF1077&lt;STD_01122025!$J$7),AH1077="ND"),"Pass","Fail"),""))))))</f>
        <v/>
      </c>
      <c r="AM1077" s="62" t="str">
        <f>IF(ISBLANK(B1077),"",IFERROR(IF(VLOOKUP(B1077,'Np PL4 Stock'!$A:$J,10,FALSE)="Np4",D1077-VLOOKUP(B1077,'Np PL4 Stock'!$A:$E,5,FALSE),D1077-VLOOKUP(B1077,'Np PL4 Stock'!$A:$E,5,FALSE)-1),""))</f>
        <v/>
      </c>
      <c r="AN1077" s="147"/>
      <c r="AO1077" s="147"/>
      <c r="AP1077" s="59"/>
      <c r="AQ1077" s="59"/>
      <c r="AR1077" s="59"/>
      <c r="AS1077" s="59"/>
      <c r="AT1077" s="73"/>
      <c r="AU1077" s="73"/>
      <c r="AV1077" s="73"/>
      <c r="AW1077" s="73"/>
      <c r="AX1077" s="84"/>
      <c r="AY1077" s="59"/>
      <c r="AZ1077" s="59"/>
      <c r="BA1077" s="59"/>
      <c r="BB1077" s="59"/>
      <c r="BC1077" s="59"/>
      <c r="BD1077" s="59"/>
      <c r="BE1077" s="84"/>
      <c r="BF1077" s="84"/>
      <c r="BG1077" s="84"/>
      <c r="BH1077" s="84"/>
      <c r="BI1077" s="85"/>
      <c r="BJ1077" s="86"/>
      <c r="BK1077" s="86"/>
      <c r="BL1077" s="86"/>
      <c r="BM1077" s="86"/>
      <c r="BN1077" s="86"/>
      <c r="BO1077" s="59"/>
      <c r="BP1077" s="69"/>
      <c r="BQ1077" s="92">
        <v>0</v>
      </c>
      <c r="BR1077" s="93">
        <v>0</v>
      </c>
      <c r="BS1077" s="94" t="str">
        <f t="shared" si="175"/>
        <v/>
      </c>
      <c r="BT1077" s="95">
        <v>0</v>
      </c>
      <c r="BU1077" s="101" t="str">
        <f t="shared" si="176"/>
        <v/>
      </c>
      <c r="BV1077" s="102" t="str">
        <f t="shared" si="180"/>
        <v>-</v>
      </c>
      <c r="BW1077" s="103"/>
      <c r="BX1077" s="104" t="str">
        <f t="shared" si="177"/>
        <v>-</v>
      </c>
      <c r="BY1077" s="105"/>
      <c r="BZ1077" s="103"/>
      <c r="CA1077" s="106"/>
      <c r="CB1077" s="107"/>
      <c r="CC1077" s="112"/>
      <c r="CD1077" s="106"/>
      <c r="CE1077" s="103"/>
      <c r="CF1077" s="113"/>
      <c r="CG1077" s="114"/>
    </row>
    <row r="1078" spans="1:85">
      <c r="A1078" s="53" t="str">
        <f t="shared" si="178"/>
        <v>--</v>
      </c>
      <c r="B1078" s="47" t="str">
        <f t="shared" si="179"/>
        <v>-</v>
      </c>
      <c r="C1078" s="153"/>
      <c r="D1078" s="49"/>
      <c r="E1078" s="50"/>
      <c r="F1078" s="51"/>
      <c r="G1078" s="59"/>
      <c r="H1078" s="51"/>
      <c r="I1078" s="59"/>
      <c r="J1078" s="60" t="str">
        <f>IF(ISBLANK(H1078),"",IFERROR(VLOOKUP(B1078,'Np PL4 Stock'!$A:$D,4,FALSE),""))</f>
        <v/>
      </c>
      <c r="K1078" s="61" t="str">
        <f>IF(ISBLANK(H1078),"",SUMIF('Np PL4 Stock'!$A:$A,B1078,'Np PL4 Stock'!$N:$N))</f>
        <v/>
      </c>
      <c r="L1078" s="62" t="str">
        <f>IF(ISBLANK(H1078),"",VLOOKUP(LEFT(B1078,5),Unit!A:B,2,FALSE))</f>
        <v/>
      </c>
      <c r="M1078" s="63" t="str">
        <f>IF(ISBLANK(H1078),"",IFERROR(VLOOKUP(B1078,'Np PL4 Stock'!$A:$T,20,FALSE),""))</f>
        <v/>
      </c>
      <c r="N1078" s="63" t="str">
        <f>IF(ISBLANK(H1078),"",IFERROR(VLOOKUP(B1078,'Np PL4 Stock'!$A:$U,21,FALSE),""))</f>
        <v/>
      </c>
      <c r="O1078" s="62" t="str">
        <f t="shared" si="173"/>
        <v/>
      </c>
      <c r="P1078" s="62" t="str">
        <f t="shared" si="171"/>
        <v/>
      </c>
      <c r="Q1078" s="67" t="str">
        <f t="shared" si="174"/>
        <v/>
      </c>
      <c r="R1078" s="67" t="str">
        <f t="shared" si="172"/>
        <v/>
      </c>
      <c r="S1078" s="59"/>
      <c r="T1078" s="147"/>
      <c r="U1078" s="147"/>
      <c r="V1078" s="59"/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73"/>
      <c r="AG1078" s="73"/>
      <c r="AH1078" s="73"/>
      <c r="AI1078" s="73"/>
      <c r="AJ1078" s="73"/>
      <c r="AK1078" s="73"/>
      <c r="AL1078" s="77" t="str">
        <f>IF(ISBLANK(S1078),"",IF(AJ1078="Fail","Fail",IF(E1078="PL4",IF(AND(T1078&gt;STD_01122025!$D$3,U1078&lt;STD_01122025!$D$4,OR(AF1078="ND",AF1078&lt;STD_01122025!$D$7),AH1078="ND"),"Pass","Fail"),IF(E1078="PL12",IF(AND(S1078&lt;STD_01122025!$F$2,T1078&gt;STD_01122025!$F$3,U1078&lt;STD_01122025!$F$4,V1078&gt;STD_01122025!$F$5,X1078&gt;STD_01122025!$F$6,OR(AF1078="ND",AF1078&lt;STD_01122025!$F$7),AH1078="ND"),"Pass","Fail"),IF(E1078="SuperPL",IF(AND(T1078&gt;STD_01122025!$H$3,U1078&lt;STD_01122025!$H$4,V1078&gt;STD_01122025!$H$5,X1078&gt;STD_01122025!$H$6,OR(AF1078="ND",AF1078&lt;STD_01122025!$H$7),AH1078="ND"),"Pass","Fail"),IF(E1078="Flight",IF(AND(T1078&gt;STD_01122025!$J$3,U1078&lt;STD_01122025!$J$4,X1078&gt;STD_01122025!$J$6,OR(AF1078="ND",AF1078&lt;STD_01122025!$J$7),AH1078="ND"),"Pass","Fail"),""))))))</f>
        <v/>
      </c>
      <c r="AM1078" s="62" t="str">
        <f>IF(ISBLANK(B1078),"",IFERROR(IF(VLOOKUP(B1078,'Np PL4 Stock'!$A:$J,10,FALSE)="Np4",D1078-VLOOKUP(B1078,'Np PL4 Stock'!$A:$E,5,FALSE),D1078-VLOOKUP(B1078,'Np PL4 Stock'!$A:$E,5,FALSE)-1),""))</f>
        <v/>
      </c>
      <c r="AN1078" s="147"/>
      <c r="AO1078" s="147"/>
      <c r="AP1078" s="59"/>
      <c r="AQ1078" s="59"/>
      <c r="AR1078" s="59"/>
      <c r="AS1078" s="59"/>
      <c r="AT1078" s="73"/>
      <c r="AU1078" s="73"/>
      <c r="AV1078" s="73"/>
      <c r="AW1078" s="73"/>
      <c r="AX1078" s="84"/>
      <c r="AY1078" s="59"/>
      <c r="AZ1078" s="59"/>
      <c r="BA1078" s="59"/>
      <c r="BB1078" s="59"/>
      <c r="BC1078" s="59"/>
      <c r="BD1078" s="59"/>
      <c r="BE1078" s="84"/>
      <c r="BF1078" s="84"/>
      <c r="BG1078" s="84"/>
      <c r="BH1078" s="84"/>
      <c r="BI1078" s="85"/>
      <c r="BJ1078" s="86"/>
      <c r="BK1078" s="86"/>
      <c r="BL1078" s="86"/>
      <c r="BM1078" s="86"/>
      <c r="BN1078" s="86"/>
      <c r="BO1078" s="59"/>
      <c r="BP1078" s="69"/>
      <c r="BQ1078" s="92">
        <v>0</v>
      </c>
      <c r="BR1078" s="93">
        <v>0</v>
      </c>
      <c r="BS1078" s="94" t="str">
        <f t="shared" si="175"/>
        <v/>
      </c>
      <c r="BT1078" s="95">
        <v>0</v>
      </c>
      <c r="BU1078" s="101" t="str">
        <f t="shared" si="176"/>
        <v/>
      </c>
      <c r="BV1078" s="102" t="str">
        <f t="shared" si="180"/>
        <v>-</v>
      </c>
      <c r="BW1078" s="103"/>
      <c r="BX1078" s="104" t="str">
        <f t="shared" si="177"/>
        <v>-</v>
      </c>
      <c r="BY1078" s="105"/>
      <c r="BZ1078" s="103"/>
      <c r="CA1078" s="106"/>
      <c r="CB1078" s="107"/>
      <c r="CC1078" s="112"/>
      <c r="CD1078" s="106"/>
      <c r="CE1078" s="103"/>
      <c r="CF1078" s="113"/>
      <c r="CG1078" s="114"/>
    </row>
    <row r="1079" spans="1:85">
      <c r="A1079" s="53" t="str">
        <f t="shared" si="178"/>
        <v>--</v>
      </c>
      <c r="B1079" s="47" t="str">
        <f t="shared" si="179"/>
        <v>-</v>
      </c>
      <c r="C1079" s="153"/>
      <c r="D1079" s="49"/>
      <c r="E1079" s="50"/>
      <c r="F1079" s="51"/>
      <c r="G1079" s="59"/>
      <c r="H1079" s="51"/>
      <c r="I1079" s="59"/>
      <c r="J1079" s="60" t="str">
        <f>IF(ISBLANK(H1079),"",IFERROR(VLOOKUP(B1079,'Np PL4 Stock'!$A:$D,4,FALSE),""))</f>
        <v/>
      </c>
      <c r="K1079" s="61" t="str">
        <f>IF(ISBLANK(H1079),"",SUMIF('Np PL4 Stock'!$A:$A,B1079,'Np PL4 Stock'!$N:$N))</f>
        <v/>
      </c>
      <c r="L1079" s="62" t="str">
        <f>IF(ISBLANK(H1079),"",VLOOKUP(LEFT(B1079,5),Unit!A:B,2,FALSE))</f>
        <v/>
      </c>
      <c r="M1079" s="63" t="str">
        <f>IF(ISBLANK(H1079),"",IFERROR(VLOOKUP(B1079,'Np PL4 Stock'!$A:$T,20,FALSE),""))</f>
        <v/>
      </c>
      <c r="N1079" s="63" t="str">
        <f>IF(ISBLANK(H1079),"",IFERROR(VLOOKUP(B1079,'Np PL4 Stock'!$A:$U,21,FALSE),""))</f>
        <v/>
      </c>
      <c r="O1079" s="62" t="str">
        <f t="shared" si="173"/>
        <v/>
      </c>
      <c r="P1079" s="62" t="str">
        <f t="shared" si="171"/>
        <v/>
      </c>
      <c r="Q1079" s="67" t="str">
        <f t="shared" si="174"/>
        <v/>
      </c>
      <c r="R1079" s="67" t="str">
        <f t="shared" si="172"/>
        <v/>
      </c>
      <c r="S1079" s="59"/>
      <c r="T1079" s="147"/>
      <c r="U1079" s="147"/>
      <c r="V1079" s="59"/>
      <c r="W1079" s="59"/>
      <c r="X1079" s="59"/>
      <c r="Y1079" s="59"/>
      <c r="Z1079" s="59"/>
      <c r="AA1079" s="59"/>
      <c r="AB1079" s="59"/>
      <c r="AC1079" s="59"/>
      <c r="AD1079" s="59"/>
      <c r="AE1079" s="59"/>
      <c r="AF1079" s="73"/>
      <c r="AG1079" s="73"/>
      <c r="AH1079" s="73"/>
      <c r="AI1079" s="73"/>
      <c r="AJ1079" s="73"/>
      <c r="AK1079" s="73"/>
      <c r="AL1079" s="77" t="str">
        <f>IF(ISBLANK(S1079),"",IF(AJ1079="Fail","Fail",IF(E1079="PL4",IF(AND(T1079&gt;STD_01122025!$D$3,U1079&lt;STD_01122025!$D$4,OR(AF1079="ND",AF1079&lt;STD_01122025!$D$7),AH1079="ND"),"Pass","Fail"),IF(E1079="PL12",IF(AND(S1079&lt;STD_01122025!$F$2,T1079&gt;STD_01122025!$F$3,U1079&lt;STD_01122025!$F$4,V1079&gt;STD_01122025!$F$5,X1079&gt;STD_01122025!$F$6,OR(AF1079="ND",AF1079&lt;STD_01122025!$F$7),AH1079="ND"),"Pass","Fail"),IF(E1079="SuperPL",IF(AND(T1079&gt;STD_01122025!$H$3,U1079&lt;STD_01122025!$H$4,V1079&gt;STD_01122025!$H$5,X1079&gt;STD_01122025!$H$6,OR(AF1079="ND",AF1079&lt;STD_01122025!$H$7),AH1079="ND"),"Pass","Fail"),IF(E1079="Flight",IF(AND(T1079&gt;STD_01122025!$J$3,U1079&lt;STD_01122025!$J$4,X1079&gt;STD_01122025!$J$6,OR(AF1079="ND",AF1079&lt;STD_01122025!$J$7),AH1079="ND"),"Pass","Fail"),""))))))</f>
        <v/>
      </c>
      <c r="AM1079" s="62" t="str">
        <f>IF(ISBLANK(B1079),"",IFERROR(IF(VLOOKUP(B1079,'Np PL4 Stock'!$A:$J,10,FALSE)="Np4",D1079-VLOOKUP(B1079,'Np PL4 Stock'!$A:$E,5,FALSE),D1079-VLOOKUP(B1079,'Np PL4 Stock'!$A:$E,5,FALSE)-1),""))</f>
        <v/>
      </c>
      <c r="AN1079" s="147"/>
      <c r="AO1079" s="147"/>
      <c r="AP1079" s="59"/>
      <c r="AQ1079" s="59"/>
      <c r="AR1079" s="59"/>
      <c r="AS1079" s="59"/>
      <c r="AT1079" s="73"/>
      <c r="AU1079" s="73"/>
      <c r="AV1079" s="73"/>
      <c r="AW1079" s="73"/>
      <c r="AX1079" s="84"/>
      <c r="AY1079" s="59"/>
      <c r="AZ1079" s="59"/>
      <c r="BA1079" s="59"/>
      <c r="BB1079" s="59"/>
      <c r="BC1079" s="59"/>
      <c r="BD1079" s="59"/>
      <c r="BE1079" s="84"/>
      <c r="BF1079" s="84"/>
      <c r="BG1079" s="84"/>
      <c r="BH1079" s="84"/>
      <c r="BI1079" s="85"/>
      <c r="BJ1079" s="86"/>
      <c r="BK1079" s="86"/>
      <c r="BL1079" s="86"/>
      <c r="BM1079" s="86"/>
      <c r="BN1079" s="86"/>
      <c r="BO1079" s="59"/>
      <c r="BP1079" s="69"/>
      <c r="BQ1079" s="92">
        <v>0</v>
      </c>
      <c r="BR1079" s="93">
        <v>0</v>
      </c>
      <c r="BS1079" s="94" t="str">
        <f t="shared" si="175"/>
        <v/>
      </c>
      <c r="BT1079" s="95">
        <v>0</v>
      </c>
      <c r="BU1079" s="101" t="str">
        <f t="shared" si="176"/>
        <v/>
      </c>
      <c r="BV1079" s="102" t="str">
        <f t="shared" si="180"/>
        <v>-</v>
      </c>
      <c r="BW1079" s="103"/>
      <c r="BX1079" s="104" t="str">
        <f t="shared" si="177"/>
        <v>-</v>
      </c>
      <c r="BY1079" s="105"/>
      <c r="BZ1079" s="103"/>
      <c r="CA1079" s="106"/>
      <c r="CB1079" s="107"/>
      <c r="CC1079" s="112"/>
      <c r="CD1079" s="106"/>
      <c r="CE1079" s="103"/>
      <c r="CF1079" s="113"/>
      <c r="CG1079" s="114"/>
    </row>
    <row r="1080" spans="1:85">
      <c r="A1080" s="53" t="str">
        <f t="shared" si="178"/>
        <v>--</v>
      </c>
      <c r="B1080" s="47" t="str">
        <f t="shared" si="179"/>
        <v>-</v>
      </c>
      <c r="C1080" s="153"/>
      <c r="D1080" s="49"/>
      <c r="E1080" s="50"/>
      <c r="F1080" s="51"/>
      <c r="G1080" s="59"/>
      <c r="H1080" s="51"/>
      <c r="I1080" s="59"/>
      <c r="J1080" s="60" t="str">
        <f>IF(ISBLANK(H1080),"",IFERROR(VLOOKUP(B1080,'Np PL4 Stock'!$A:$D,4,FALSE),""))</f>
        <v/>
      </c>
      <c r="K1080" s="61" t="str">
        <f>IF(ISBLANK(H1080),"",SUMIF('Np PL4 Stock'!$A:$A,B1080,'Np PL4 Stock'!$N:$N))</f>
        <v/>
      </c>
      <c r="L1080" s="62" t="str">
        <f>IF(ISBLANK(H1080),"",VLOOKUP(LEFT(B1080,5),Unit!A:B,2,FALSE))</f>
        <v/>
      </c>
      <c r="M1080" s="63" t="str">
        <f>IF(ISBLANK(H1080),"",IFERROR(VLOOKUP(B1080,'Np PL4 Stock'!$A:$T,20,FALSE),""))</f>
        <v/>
      </c>
      <c r="N1080" s="63" t="str">
        <f>IF(ISBLANK(H1080),"",IFERROR(VLOOKUP(B1080,'Np PL4 Stock'!$A:$U,21,FALSE),""))</f>
        <v/>
      </c>
      <c r="O1080" s="62" t="str">
        <f t="shared" si="173"/>
        <v/>
      </c>
      <c r="P1080" s="62" t="str">
        <f t="shared" si="171"/>
        <v/>
      </c>
      <c r="Q1080" s="67" t="str">
        <f t="shared" si="174"/>
        <v/>
      </c>
      <c r="R1080" s="67" t="str">
        <f t="shared" si="172"/>
        <v/>
      </c>
      <c r="S1080" s="59"/>
      <c r="T1080" s="147"/>
      <c r="U1080" s="147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73"/>
      <c r="AG1080" s="73"/>
      <c r="AH1080" s="73"/>
      <c r="AI1080" s="73"/>
      <c r="AJ1080" s="73"/>
      <c r="AK1080" s="73"/>
      <c r="AL1080" s="77" t="str">
        <f>IF(ISBLANK(S1080),"",IF(AJ1080="Fail","Fail",IF(E1080="PL4",IF(AND(T1080&gt;STD_01122025!$D$3,U1080&lt;STD_01122025!$D$4,OR(AF1080="ND",AF1080&lt;STD_01122025!$D$7),AH1080="ND"),"Pass","Fail"),IF(E1080="PL12",IF(AND(S1080&lt;STD_01122025!$F$2,T1080&gt;STD_01122025!$F$3,U1080&lt;STD_01122025!$F$4,V1080&gt;STD_01122025!$F$5,X1080&gt;STD_01122025!$F$6,OR(AF1080="ND",AF1080&lt;STD_01122025!$F$7),AH1080="ND"),"Pass","Fail"),IF(E1080="SuperPL",IF(AND(T1080&gt;STD_01122025!$H$3,U1080&lt;STD_01122025!$H$4,V1080&gt;STD_01122025!$H$5,X1080&gt;STD_01122025!$H$6,OR(AF1080="ND",AF1080&lt;STD_01122025!$H$7),AH1080="ND"),"Pass","Fail"),IF(E1080="Flight",IF(AND(T1080&gt;STD_01122025!$J$3,U1080&lt;STD_01122025!$J$4,X1080&gt;STD_01122025!$J$6,OR(AF1080="ND",AF1080&lt;STD_01122025!$J$7),AH1080="ND"),"Pass","Fail"),""))))))</f>
        <v/>
      </c>
      <c r="AM1080" s="62" t="str">
        <f>IF(ISBLANK(B1080),"",IFERROR(IF(VLOOKUP(B1080,'Np PL4 Stock'!$A:$J,10,FALSE)="Np4",D1080-VLOOKUP(B1080,'Np PL4 Stock'!$A:$E,5,FALSE),D1080-VLOOKUP(B1080,'Np PL4 Stock'!$A:$E,5,FALSE)-1),""))</f>
        <v/>
      </c>
      <c r="AN1080" s="147"/>
      <c r="AO1080" s="147"/>
      <c r="AP1080" s="59"/>
      <c r="AQ1080" s="59"/>
      <c r="AR1080" s="59"/>
      <c r="AS1080" s="59"/>
      <c r="AT1080" s="73"/>
      <c r="AU1080" s="73"/>
      <c r="AV1080" s="73"/>
      <c r="AW1080" s="73"/>
      <c r="AX1080" s="84"/>
      <c r="AY1080" s="59"/>
      <c r="AZ1080" s="59"/>
      <c r="BA1080" s="59"/>
      <c r="BB1080" s="59"/>
      <c r="BC1080" s="59"/>
      <c r="BD1080" s="59"/>
      <c r="BE1080" s="84"/>
      <c r="BF1080" s="84"/>
      <c r="BG1080" s="84"/>
      <c r="BH1080" s="84"/>
      <c r="BI1080" s="85"/>
      <c r="BJ1080" s="86"/>
      <c r="BK1080" s="86"/>
      <c r="BL1080" s="86"/>
      <c r="BM1080" s="86"/>
      <c r="BN1080" s="86"/>
      <c r="BO1080" s="59"/>
      <c r="BP1080" s="69"/>
      <c r="BQ1080" s="92">
        <v>0</v>
      </c>
      <c r="BR1080" s="93">
        <v>0</v>
      </c>
      <c r="BS1080" s="94" t="str">
        <f t="shared" si="175"/>
        <v/>
      </c>
      <c r="BT1080" s="95">
        <v>0</v>
      </c>
      <c r="BU1080" s="101" t="str">
        <f t="shared" si="176"/>
        <v/>
      </c>
      <c r="BV1080" s="102" t="str">
        <f t="shared" si="180"/>
        <v>-</v>
      </c>
      <c r="BW1080" s="103"/>
      <c r="BX1080" s="104" t="str">
        <f t="shared" si="177"/>
        <v>-</v>
      </c>
      <c r="BY1080" s="105"/>
      <c r="BZ1080" s="103"/>
      <c r="CA1080" s="106"/>
      <c r="CB1080" s="107"/>
      <c r="CC1080" s="112"/>
      <c r="CD1080" s="106"/>
      <c r="CE1080" s="103"/>
      <c r="CF1080" s="113"/>
      <c r="CG1080" s="114"/>
    </row>
    <row r="1081" spans="1:85">
      <c r="A1081" s="53" t="str">
        <f t="shared" si="178"/>
        <v>--</v>
      </c>
      <c r="B1081" s="47" t="str">
        <f t="shared" si="179"/>
        <v>-</v>
      </c>
      <c r="C1081" s="153"/>
      <c r="D1081" s="49"/>
      <c r="E1081" s="50"/>
      <c r="F1081" s="51"/>
      <c r="G1081" s="59"/>
      <c r="H1081" s="51"/>
      <c r="I1081" s="59"/>
      <c r="J1081" s="60" t="str">
        <f>IF(ISBLANK(H1081),"",IFERROR(VLOOKUP(B1081,'Np PL4 Stock'!$A:$D,4,FALSE),""))</f>
        <v/>
      </c>
      <c r="K1081" s="61" t="str">
        <f>IF(ISBLANK(H1081),"",SUMIF('Np PL4 Stock'!$A:$A,B1081,'Np PL4 Stock'!$N:$N))</f>
        <v/>
      </c>
      <c r="L1081" s="62" t="str">
        <f>IF(ISBLANK(H1081),"",VLOOKUP(LEFT(B1081,5),Unit!A:B,2,FALSE))</f>
        <v/>
      </c>
      <c r="M1081" s="63" t="str">
        <f>IF(ISBLANK(H1081),"",IFERROR(VLOOKUP(B1081,'Np PL4 Stock'!$A:$T,20,FALSE),""))</f>
        <v/>
      </c>
      <c r="N1081" s="63" t="str">
        <f>IF(ISBLANK(H1081),"",IFERROR(VLOOKUP(B1081,'Np PL4 Stock'!$A:$U,21,FALSE),""))</f>
        <v/>
      </c>
      <c r="O1081" s="62" t="str">
        <f t="shared" si="173"/>
        <v/>
      </c>
      <c r="P1081" s="62" t="str">
        <f t="shared" si="171"/>
        <v/>
      </c>
      <c r="Q1081" s="67" t="str">
        <f t="shared" si="174"/>
        <v/>
      </c>
      <c r="R1081" s="67" t="str">
        <f t="shared" si="172"/>
        <v/>
      </c>
      <c r="S1081" s="59"/>
      <c r="T1081" s="147"/>
      <c r="U1081" s="147"/>
      <c r="V1081" s="59"/>
      <c r="W1081" s="59"/>
      <c r="X1081" s="59"/>
      <c r="Y1081" s="59"/>
      <c r="Z1081" s="59"/>
      <c r="AA1081" s="59"/>
      <c r="AB1081" s="59"/>
      <c r="AC1081" s="59"/>
      <c r="AD1081" s="59"/>
      <c r="AE1081" s="59"/>
      <c r="AF1081" s="73"/>
      <c r="AG1081" s="73"/>
      <c r="AH1081" s="73"/>
      <c r="AI1081" s="73"/>
      <c r="AJ1081" s="73"/>
      <c r="AK1081" s="73"/>
      <c r="AL1081" s="77" t="str">
        <f>IF(ISBLANK(S1081),"",IF(AJ1081="Fail","Fail",IF(E1081="PL4",IF(AND(T1081&gt;STD_01122025!$D$3,U1081&lt;STD_01122025!$D$4,OR(AF1081="ND",AF1081&lt;STD_01122025!$D$7),AH1081="ND"),"Pass","Fail"),IF(E1081="PL12",IF(AND(S1081&lt;STD_01122025!$F$2,T1081&gt;STD_01122025!$F$3,U1081&lt;STD_01122025!$F$4,V1081&gt;STD_01122025!$F$5,X1081&gt;STD_01122025!$F$6,OR(AF1081="ND",AF1081&lt;STD_01122025!$F$7),AH1081="ND"),"Pass","Fail"),IF(E1081="SuperPL",IF(AND(T1081&gt;STD_01122025!$H$3,U1081&lt;STD_01122025!$H$4,V1081&gt;STD_01122025!$H$5,X1081&gt;STD_01122025!$H$6,OR(AF1081="ND",AF1081&lt;STD_01122025!$H$7),AH1081="ND"),"Pass","Fail"),IF(E1081="Flight",IF(AND(T1081&gt;STD_01122025!$J$3,U1081&lt;STD_01122025!$J$4,X1081&gt;STD_01122025!$J$6,OR(AF1081="ND",AF1081&lt;STD_01122025!$J$7),AH1081="ND"),"Pass","Fail"),""))))))</f>
        <v/>
      </c>
      <c r="AM1081" s="62" t="str">
        <f>IF(ISBLANK(B1081),"",IFERROR(IF(VLOOKUP(B1081,'Np PL4 Stock'!$A:$J,10,FALSE)="Np4",D1081-VLOOKUP(B1081,'Np PL4 Stock'!$A:$E,5,FALSE),D1081-VLOOKUP(B1081,'Np PL4 Stock'!$A:$E,5,FALSE)-1),""))</f>
        <v/>
      </c>
      <c r="AN1081" s="147"/>
      <c r="AO1081" s="147"/>
      <c r="AP1081" s="59"/>
      <c r="AQ1081" s="59"/>
      <c r="AR1081" s="59"/>
      <c r="AS1081" s="59"/>
      <c r="AT1081" s="73"/>
      <c r="AU1081" s="73"/>
      <c r="AV1081" s="73"/>
      <c r="AW1081" s="73"/>
      <c r="AX1081" s="84"/>
      <c r="AY1081" s="59"/>
      <c r="AZ1081" s="59"/>
      <c r="BA1081" s="59"/>
      <c r="BB1081" s="59"/>
      <c r="BC1081" s="59"/>
      <c r="BD1081" s="59"/>
      <c r="BE1081" s="84"/>
      <c r="BF1081" s="84"/>
      <c r="BG1081" s="84"/>
      <c r="BH1081" s="84"/>
      <c r="BI1081" s="85"/>
      <c r="BJ1081" s="86"/>
      <c r="BK1081" s="86"/>
      <c r="BL1081" s="86"/>
      <c r="BM1081" s="86"/>
      <c r="BN1081" s="86"/>
      <c r="BO1081" s="59"/>
      <c r="BP1081" s="69"/>
      <c r="BQ1081" s="92">
        <v>0</v>
      </c>
      <c r="BR1081" s="93">
        <v>0</v>
      </c>
      <c r="BS1081" s="94" t="str">
        <f t="shared" si="175"/>
        <v/>
      </c>
      <c r="BT1081" s="95">
        <v>0</v>
      </c>
      <c r="BU1081" s="101" t="str">
        <f t="shared" si="176"/>
        <v/>
      </c>
      <c r="BV1081" s="102" t="str">
        <f t="shared" si="180"/>
        <v>-</v>
      </c>
      <c r="BW1081" s="103"/>
      <c r="BX1081" s="104" t="str">
        <f t="shared" si="177"/>
        <v>-</v>
      </c>
      <c r="BY1081" s="105"/>
      <c r="BZ1081" s="103"/>
      <c r="CA1081" s="106"/>
      <c r="CB1081" s="107"/>
      <c r="CC1081" s="112"/>
      <c r="CD1081" s="106"/>
      <c r="CE1081" s="103"/>
      <c r="CF1081" s="113"/>
      <c r="CG1081" s="114"/>
    </row>
    <row r="1082" spans="1:85">
      <c r="A1082" s="53" t="str">
        <f t="shared" si="178"/>
        <v>--</v>
      </c>
      <c r="B1082" s="47" t="str">
        <f t="shared" si="179"/>
        <v>-</v>
      </c>
      <c r="C1082" s="153"/>
      <c r="D1082" s="49"/>
      <c r="E1082" s="50"/>
      <c r="F1082" s="51"/>
      <c r="G1082" s="59"/>
      <c r="H1082" s="51"/>
      <c r="I1082" s="59"/>
      <c r="J1082" s="60" t="str">
        <f>IF(ISBLANK(H1082),"",IFERROR(VLOOKUP(B1082,'Np PL4 Stock'!$A:$D,4,FALSE),""))</f>
        <v/>
      </c>
      <c r="K1082" s="61" t="str">
        <f>IF(ISBLANK(H1082),"",SUMIF('Np PL4 Stock'!$A:$A,B1082,'Np PL4 Stock'!$N:$N))</f>
        <v/>
      </c>
      <c r="L1082" s="62" t="str">
        <f>IF(ISBLANK(H1082),"",VLOOKUP(LEFT(B1082,5),Unit!A:B,2,FALSE))</f>
        <v/>
      </c>
      <c r="M1082" s="63" t="str">
        <f>IF(ISBLANK(H1082),"",IFERROR(VLOOKUP(B1082,'Np PL4 Stock'!$A:$T,20,FALSE),""))</f>
        <v/>
      </c>
      <c r="N1082" s="63" t="str">
        <f>IF(ISBLANK(H1082),"",IFERROR(VLOOKUP(B1082,'Np PL4 Stock'!$A:$U,21,FALSE),""))</f>
        <v/>
      </c>
      <c r="O1082" s="62" t="str">
        <f t="shared" si="173"/>
        <v/>
      </c>
      <c r="P1082" s="62" t="str">
        <f t="shared" si="171"/>
        <v/>
      </c>
      <c r="Q1082" s="67" t="str">
        <f t="shared" si="174"/>
        <v/>
      </c>
      <c r="R1082" s="67" t="str">
        <f t="shared" si="172"/>
        <v/>
      </c>
      <c r="S1082" s="59"/>
      <c r="T1082" s="147"/>
      <c r="U1082" s="147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73"/>
      <c r="AG1082" s="73"/>
      <c r="AH1082" s="73"/>
      <c r="AI1082" s="73"/>
      <c r="AJ1082" s="73"/>
      <c r="AK1082" s="73"/>
      <c r="AL1082" s="77" t="str">
        <f>IF(ISBLANK(S1082),"",IF(AJ1082="Fail","Fail",IF(E1082="PL4",IF(AND(T1082&gt;STD_01122025!$D$3,U1082&lt;STD_01122025!$D$4,OR(AF1082="ND",AF1082&lt;STD_01122025!$D$7),AH1082="ND"),"Pass","Fail"),IF(E1082="PL12",IF(AND(S1082&lt;STD_01122025!$F$2,T1082&gt;STD_01122025!$F$3,U1082&lt;STD_01122025!$F$4,V1082&gt;STD_01122025!$F$5,X1082&gt;STD_01122025!$F$6,OR(AF1082="ND",AF1082&lt;STD_01122025!$F$7),AH1082="ND"),"Pass","Fail"),IF(E1082="SuperPL",IF(AND(T1082&gt;STD_01122025!$H$3,U1082&lt;STD_01122025!$H$4,V1082&gt;STD_01122025!$H$5,X1082&gt;STD_01122025!$H$6,OR(AF1082="ND",AF1082&lt;STD_01122025!$H$7),AH1082="ND"),"Pass","Fail"),IF(E1082="Flight",IF(AND(T1082&gt;STD_01122025!$J$3,U1082&lt;STD_01122025!$J$4,X1082&gt;STD_01122025!$J$6,OR(AF1082="ND",AF1082&lt;STD_01122025!$J$7),AH1082="ND"),"Pass","Fail"),""))))))</f>
        <v/>
      </c>
      <c r="AM1082" s="62" t="str">
        <f>IF(ISBLANK(B1082),"",IFERROR(IF(VLOOKUP(B1082,'Np PL4 Stock'!$A:$J,10,FALSE)="Np4",D1082-VLOOKUP(B1082,'Np PL4 Stock'!$A:$E,5,FALSE),D1082-VLOOKUP(B1082,'Np PL4 Stock'!$A:$E,5,FALSE)-1),""))</f>
        <v/>
      </c>
      <c r="AN1082" s="147"/>
      <c r="AO1082" s="147"/>
      <c r="AP1082" s="59"/>
      <c r="AQ1082" s="59"/>
      <c r="AR1082" s="59"/>
      <c r="AS1082" s="59"/>
      <c r="AT1082" s="73"/>
      <c r="AU1082" s="73"/>
      <c r="AV1082" s="73"/>
      <c r="AW1082" s="73"/>
      <c r="AX1082" s="84"/>
      <c r="AY1082" s="59"/>
      <c r="AZ1082" s="59"/>
      <c r="BA1082" s="59"/>
      <c r="BB1082" s="59"/>
      <c r="BC1082" s="59"/>
      <c r="BD1082" s="59"/>
      <c r="BE1082" s="84"/>
      <c r="BF1082" s="84"/>
      <c r="BG1082" s="84"/>
      <c r="BH1082" s="84"/>
      <c r="BI1082" s="85"/>
      <c r="BJ1082" s="86"/>
      <c r="BK1082" s="86"/>
      <c r="BL1082" s="86"/>
      <c r="BM1082" s="86"/>
      <c r="BN1082" s="86"/>
      <c r="BO1082" s="59"/>
      <c r="BP1082" s="69"/>
      <c r="BQ1082" s="92">
        <v>0</v>
      </c>
      <c r="BR1082" s="93">
        <v>0</v>
      </c>
      <c r="BS1082" s="94" t="str">
        <f t="shared" si="175"/>
        <v/>
      </c>
      <c r="BT1082" s="95">
        <v>0</v>
      </c>
      <c r="BU1082" s="101" t="str">
        <f t="shared" si="176"/>
        <v/>
      </c>
      <c r="BV1082" s="102" t="str">
        <f t="shared" si="180"/>
        <v>-</v>
      </c>
      <c r="BW1082" s="103"/>
      <c r="BX1082" s="104" t="str">
        <f t="shared" si="177"/>
        <v>-</v>
      </c>
      <c r="BY1082" s="105"/>
      <c r="BZ1082" s="103"/>
      <c r="CA1082" s="106"/>
      <c r="CB1082" s="107"/>
      <c r="CC1082" s="112"/>
      <c r="CD1082" s="106"/>
      <c r="CE1082" s="103"/>
      <c r="CF1082" s="113"/>
      <c r="CG1082" s="114"/>
    </row>
    <row r="1083" spans="1:85">
      <c r="A1083" s="53" t="str">
        <f t="shared" si="178"/>
        <v>--</v>
      </c>
      <c r="B1083" s="47" t="str">
        <f t="shared" si="179"/>
        <v>-</v>
      </c>
      <c r="C1083" s="153"/>
      <c r="D1083" s="49"/>
      <c r="E1083" s="50"/>
      <c r="F1083" s="51"/>
      <c r="G1083" s="59"/>
      <c r="H1083" s="51"/>
      <c r="I1083" s="59"/>
      <c r="J1083" s="60" t="str">
        <f>IF(ISBLANK(H1083),"",IFERROR(VLOOKUP(B1083,'Np PL4 Stock'!$A:$D,4,FALSE),""))</f>
        <v/>
      </c>
      <c r="K1083" s="61" t="str">
        <f>IF(ISBLANK(H1083),"",SUMIF('Np PL4 Stock'!$A:$A,B1083,'Np PL4 Stock'!$N:$N))</f>
        <v/>
      </c>
      <c r="L1083" s="62" t="str">
        <f>IF(ISBLANK(H1083),"",VLOOKUP(LEFT(B1083,5),Unit!A:B,2,FALSE))</f>
        <v/>
      </c>
      <c r="M1083" s="63" t="str">
        <f>IF(ISBLANK(H1083),"",IFERROR(VLOOKUP(B1083,'Np PL4 Stock'!$A:$T,20,FALSE),""))</f>
        <v/>
      </c>
      <c r="N1083" s="63" t="str">
        <f>IF(ISBLANK(H1083),"",IFERROR(VLOOKUP(B1083,'Np PL4 Stock'!$A:$U,21,FALSE),""))</f>
        <v/>
      </c>
      <c r="O1083" s="62" t="str">
        <f t="shared" si="173"/>
        <v/>
      </c>
      <c r="P1083" s="62" t="str">
        <f t="shared" si="171"/>
        <v/>
      </c>
      <c r="Q1083" s="67" t="str">
        <f t="shared" si="174"/>
        <v/>
      </c>
      <c r="R1083" s="67" t="str">
        <f t="shared" si="172"/>
        <v/>
      </c>
      <c r="S1083" s="59"/>
      <c r="T1083" s="147"/>
      <c r="U1083" s="147"/>
      <c r="V1083" s="59"/>
      <c r="W1083" s="59"/>
      <c r="X1083" s="59"/>
      <c r="Y1083" s="59"/>
      <c r="Z1083" s="59"/>
      <c r="AA1083" s="59"/>
      <c r="AB1083" s="59"/>
      <c r="AC1083" s="59"/>
      <c r="AD1083" s="59"/>
      <c r="AE1083" s="59"/>
      <c r="AF1083" s="73"/>
      <c r="AG1083" s="73"/>
      <c r="AH1083" s="73"/>
      <c r="AI1083" s="73"/>
      <c r="AJ1083" s="73"/>
      <c r="AK1083" s="73"/>
      <c r="AL1083" s="77" t="str">
        <f>IF(ISBLANK(S1083),"",IF(AJ1083="Fail","Fail",IF(E1083="PL4",IF(AND(T1083&gt;STD_01122025!$D$3,U1083&lt;STD_01122025!$D$4,OR(AF1083="ND",AF1083&lt;STD_01122025!$D$7),AH1083="ND"),"Pass","Fail"),IF(E1083="PL12",IF(AND(S1083&lt;STD_01122025!$F$2,T1083&gt;STD_01122025!$F$3,U1083&lt;STD_01122025!$F$4,V1083&gt;STD_01122025!$F$5,X1083&gt;STD_01122025!$F$6,OR(AF1083="ND",AF1083&lt;STD_01122025!$F$7),AH1083="ND"),"Pass","Fail"),IF(E1083="SuperPL",IF(AND(T1083&gt;STD_01122025!$H$3,U1083&lt;STD_01122025!$H$4,V1083&gt;STD_01122025!$H$5,X1083&gt;STD_01122025!$H$6,OR(AF1083="ND",AF1083&lt;STD_01122025!$H$7),AH1083="ND"),"Pass","Fail"),IF(E1083="Flight",IF(AND(T1083&gt;STD_01122025!$J$3,U1083&lt;STD_01122025!$J$4,X1083&gt;STD_01122025!$J$6,OR(AF1083="ND",AF1083&lt;STD_01122025!$J$7),AH1083="ND"),"Pass","Fail"),""))))))</f>
        <v/>
      </c>
      <c r="AM1083" s="62" t="str">
        <f>IF(ISBLANK(B1083),"",IFERROR(IF(VLOOKUP(B1083,'Np PL4 Stock'!$A:$J,10,FALSE)="Np4",D1083-VLOOKUP(B1083,'Np PL4 Stock'!$A:$E,5,FALSE),D1083-VLOOKUP(B1083,'Np PL4 Stock'!$A:$E,5,FALSE)-1),""))</f>
        <v/>
      </c>
      <c r="AN1083" s="147"/>
      <c r="AO1083" s="147"/>
      <c r="AP1083" s="59"/>
      <c r="AQ1083" s="59"/>
      <c r="AR1083" s="59"/>
      <c r="AS1083" s="59"/>
      <c r="AT1083" s="73"/>
      <c r="AU1083" s="73"/>
      <c r="AV1083" s="73"/>
      <c r="AW1083" s="73"/>
      <c r="AX1083" s="84"/>
      <c r="AY1083" s="59"/>
      <c r="AZ1083" s="59"/>
      <c r="BA1083" s="59"/>
      <c r="BB1083" s="59"/>
      <c r="BC1083" s="59"/>
      <c r="BD1083" s="59"/>
      <c r="BE1083" s="84"/>
      <c r="BF1083" s="84"/>
      <c r="BG1083" s="84"/>
      <c r="BH1083" s="84"/>
      <c r="BI1083" s="85"/>
      <c r="BJ1083" s="86"/>
      <c r="BK1083" s="86"/>
      <c r="BL1083" s="86"/>
      <c r="BM1083" s="86"/>
      <c r="BN1083" s="86"/>
      <c r="BO1083" s="59"/>
      <c r="BP1083" s="69"/>
      <c r="BQ1083" s="92">
        <v>0</v>
      </c>
      <c r="BR1083" s="93">
        <v>0</v>
      </c>
      <c r="BS1083" s="94" t="str">
        <f t="shared" si="175"/>
        <v/>
      </c>
      <c r="BT1083" s="95">
        <v>0</v>
      </c>
      <c r="BU1083" s="101" t="str">
        <f t="shared" si="176"/>
        <v/>
      </c>
      <c r="BV1083" s="102" t="str">
        <f t="shared" si="180"/>
        <v>-</v>
      </c>
      <c r="BW1083" s="103"/>
      <c r="BX1083" s="104" t="str">
        <f t="shared" si="177"/>
        <v>-</v>
      </c>
      <c r="BY1083" s="105"/>
      <c r="BZ1083" s="103"/>
      <c r="CA1083" s="106"/>
      <c r="CB1083" s="107"/>
      <c r="CC1083" s="112"/>
      <c r="CD1083" s="106"/>
      <c r="CE1083" s="103"/>
      <c r="CF1083" s="113"/>
      <c r="CG1083" s="114"/>
    </row>
    <row r="1084" spans="1:85">
      <c r="A1084" s="53" t="str">
        <f t="shared" si="178"/>
        <v>--</v>
      </c>
      <c r="B1084" s="47" t="str">
        <f t="shared" si="179"/>
        <v>-</v>
      </c>
      <c r="C1084" s="153"/>
      <c r="D1084" s="49"/>
      <c r="E1084" s="50"/>
      <c r="F1084" s="51"/>
      <c r="G1084" s="59"/>
      <c r="H1084" s="51"/>
      <c r="I1084" s="59"/>
      <c r="J1084" s="60" t="str">
        <f>IF(ISBLANK(H1084),"",IFERROR(VLOOKUP(B1084,'Np PL4 Stock'!$A:$D,4,FALSE),""))</f>
        <v/>
      </c>
      <c r="K1084" s="61" t="str">
        <f>IF(ISBLANK(H1084),"",SUMIF('Np PL4 Stock'!$A:$A,B1084,'Np PL4 Stock'!$N:$N))</f>
        <v/>
      </c>
      <c r="L1084" s="62" t="str">
        <f>IF(ISBLANK(H1084),"",VLOOKUP(LEFT(B1084,5),Unit!A:B,2,FALSE))</f>
        <v/>
      </c>
      <c r="M1084" s="63" t="str">
        <f>IF(ISBLANK(H1084),"",IFERROR(VLOOKUP(B1084,'Np PL4 Stock'!$A:$T,20,FALSE),""))</f>
        <v/>
      </c>
      <c r="N1084" s="63" t="str">
        <f>IF(ISBLANK(H1084),"",IFERROR(VLOOKUP(B1084,'Np PL4 Stock'!$A:$U,21,FALSE),""))</f>
        <v/>
      </c>
      <c r="O1084" s="62" t="str">
        <f t="shared" si="173"/>
        <v/>
      </c>
      <c r="P1084" s="62" t="str">
        <f t="shared" si="171"/>
        <v/>
      </c>
      <c r="Q1084" s="67" t="str">
        <f t="shared" si="174"/>
        <v/>
      </c>
      <c r="R1084" s="67" t="str">
        <f t="shared" si="172"/>
        <v/>
      </c>
      <c r="S1084" s="59"/>
      <c r="T1084" s="147"/>
      <c r="U1084" s="147"/>
      <c r="V1084" s="59"/>
      <c r="W1084" s="59"/>
      <c r="X1084" s="59"/>
      <c r="Y1084" s="59"/>
      <c r="Z1084" s="59"/>
      <c r="AA1084" s="59"/>
      <c r="AB1084" s="59"/>
      <c r="AC1084" s="59"/>
      <c r="AD1084" s="59"/>
      <c r="AE1084" s="59"/>
      <c r="AF1084" s="73"/>
      <c r="AG1084" s="73"/>
      <c r="AH1084" s="73"/>
      <c r="AI1084" s="73"/>
      <c r="AJ1084" s="73"/>
      <c r="AK1084" s="73"/>
      <c r="AL1084" s="77" t="str">
        <f>IF(ISBLANK(S1084),"",IF(AJ1084="Fail","Fail",IF(E1084="PL4",IF(AND(T1084&gt;STD_01122025!$D$3,U1084&lt;STD_01122025!$D$4,OR(AF1084="ND",AF1084&lt;STD_01122025!$D$7),AH1084="ND"),"Pass","Fail"),IF(E1084="PL12",IF(AND(S1084&lt;STD_01122025!$F$2,T1084&gt;STD_01122025!$F$3,U1084&lt;STD_01122025!$F$4,V1084&gt;STD_01122025!$F$5,X1084&gt;STD_01122025!$F$6,OR(AF1084="ND",AF1084&lt;STD_01122025!$F$7),AH1084="ND"),"Pass","Fail"),IF(E1084="SuperPL",IF(AND(T1084&gt;STD_01122025!$H$3,U1084&lt;STD_01122025!$H$4,V1084&gt;STD_01122025!$H$5,X1084&gt;STD_01122025!$H$6,OR(AF1084="ND",AF1084&lt;STD_01122025!$H$7),AH1084="ND"),"Pass","Fail"),IF(E1084="Flight",IF(AND(T1084&gt;STD_01122025!$J$3,U1084&lt;STD_01122025!$J$4,X1084&gt;STD_01122025!$J$6,OR(AF1084="ND",AF1084&lt;STD_01122025!$J$7),AH1084="ND"),"Pass","Fail"),""))))))</f>
        <v/>
      </c>
      <c r="AM1084" s="62" t="str">
        <f>IF(ISBLANK(B1084),"",IFERROR(IF(VLOOKUP(B1084,'Np PL4 Stock'!$A:$J,10,FALSE)="Np4",D1084-VLOOKUP(B1084,'Np PL4 Stock'!$A:$E,5,FALSE),D1084-VLOOKUP(B1084,'Np PL4 Stock'!$A:$E,5,FALSE)-1),""))</f>
        <v/>
      </c>
      <c r="AN1084" s="147"/>
      <c r="AO1084" s="147"/>
      <c r="AP1084" s="59"/>
      <c r="AQ1084" s="59"/>
      <c r="AR1084" s="59"/>
      <c r="AS1084" s="59"/>
      <c r="AT1084" s="73"/>
      <c r="AU1084" s="73"/>
      <c r="AV1084" s="73"/>
      <c r="AW1084" s="73"/>
      <c r="AX1084" s="84"/>
      <c r="AY1084" s="59"/>
      <c r="AZ1084" s="59"/>
      <c r="BA1084" s="59"/>
      <c r="BB1084" s="59"/>
      <c r="BC1084" s="59"/>
      <c r="BD1084" s="59"/>
      <c r="BE1084" s="84"/>
      <c r="BF1084" s="84"/>
      <c r="BG1084" s="84"/>
      <c r="BH1084" s="84"/>
      <c r="BI1084" s="85"/>
      <c r="BJ1084" s="86"/>
      <c r="BK1084" s="86"/>
      <c r="BL1084" s="86"/>
      <c r="BM1084" s="86"/>
      <c r="BN1084" s="86"/>
      <c r="BO1084" s="59"/>
      <c r="BP1084" s="69"/>
      <c r="BQ1084" s="92">
        <v>0</v>
      </c>
      <c r="BR1084" s="93">
        <v>0</v>
      </c>
      <c r="BS1084" s="94" t="str">
        <f t="shared" si="175"/>
        <v/>
      </c>
      <c r="BT1084" s="95">
        <v>0</v>
      </c>
      <c r="BU1084" s="101" t="str">
        <f t="shared" si="176"/>
        <v/>
      </c>
      <c r="BV1084" s="102" t="str">
        <f t="shared" si="180"/>
        <v>-</v>
      </c>
      <c r="BW1084" s="103"/>
      <c r="BX1084" s="104" t="str">
        <f t="shared" si="177"/>
        <v>-</v>
      </c>
      <c r="BY1084" s="105"/>
      <c r="BZ1084" s="103"/>
      <c r="CA1084" s="106"/>
      <c r="CB1084" s="107"/>
      <c r="CC1084" s="112"/>
      <c r="CD1084" s="106"/>
      <c r="CE1084" s="103"/>
      <c r="CF1084" s="113"/>
      <c r="CG1084" s="114"/>
    </row>
    <row r="1085" spans="1:85">
      <c r="A1085" s="53" t="str">
        <f t="shared" si="178"/>
        <v>--</v>
      </c>
      <c r="B1085" s="47" t="str">
        <f t="shared" si="179"/>
        <v>-</v>
      </c>
      <c r="C1085" s="153"/>
      <c r="D1085" s="49"/>
      <c r="E1085" s="50"/>
      <c r="F1085" s="51"/>
      <c r="G1085" s="59"/>
      <c r="H1085" s="51"/>
      <c r="I1085" s="59"/>
      <c r="J1085" s="60" t="str">
        <f>IF(ISBLANK(H1085),"",IFERROR(VLOOKUP(B1085,'Np PL4 Stock'!$A:$D,4,FALSE),""))</f>
        <v/>
      </c>
      <c r="K1085" s="61" t="str">
        <f>IF(ISBLANK(H1085),"",SUMIF('Np PL4 Stock'!$A:$A,B1085,'Np PL4 Stock'!$N:$N))</f>
        <v/>
      </c>
      <c r="L1085" s="62" t="str">
        <f>IF(ISBLANK(H1085),"",VLOOKUP(LEFT(B1085,5),Unit!A:B,2,FALSE))</f>
        <v/>
      </c>
      <c r="M1085" s="63" t="str">
        <f>IF(ISBLANK(H1085),"",IFERROR(VLOOKUP(B1085,'Np PL4 Stock'!$A:$T,20,FALSE),""))</f>
        <v/>
      </c>
      <c r="N1085" s="63" t="str">
        <f>IF(ISBLANK(H1085),"",IFERROR(VLOOKUP(B1085,'Np PL4 Stock'!$A:$U,21,FALSE),""))</f>
        <v/>
      </c>
      <c r="O1085" s="62" t="str">
        <f t="shared" si="173"/>
        <v/>
      </c>
      <c r="P1085" s="62" t="str">
        <f t="shared" si="171"/>
        <v/>
      </c>
      <c r="Q1085" s="67" t="str">
        <f t="shared" si="174"/>
        <v/>
      </c>
      <c r="R1085" s="67" t="str">
        <f t="shared" si="172"/>
        <v/>
      </c>
      <c r="S1085" s="59"/>
      <c r="T1085" s="147"/>
      <c r="U1085" s="147"/>
      <c r="V1085" s="59"/>
      <c r="W1085" s="59"/>
      <c r="X1085" s="59"/>
      <c r="Y1085" s="59"/>
      <c r="Z1085" s="59"/>
      <c r="AA1085" s="59"/>
      <c r="AB1085" s="59"/>
      <c r="AC1085" s="59"/>
      <c r="AD1085" s="59"/>
      <c r="AE1085" s="59"/>
      <c r="AF1085" s="73"/>
      <c r="AG1085" s="73"/>
      <c r="AH1085" s="73"/>
      <c r="AI1085" s="73"/>
      <c r="AJ1085" s="73"/>
      <c r="AK1085" s="73"/>
      <c r="AL1085" s="77" t="str">
        <f>IF(ISBLANK(S1085),"",IF(AJ1085="Fail","Fail",IF(E1085="PL4",IF(AND(T1085&gt;STD_01122025!$D$3,U1085&lt;STD_01122025!$D$4,OR(AF1085="ND",AF1085&lt;STD_01122025!$D$7),AH1085="ND"),"Pass","Fail"),IF(E1085="PL12",IF(AND(S1085&lt;STD_01122025!$F$2,T1085&gt;STD_01122025!$F$3,U1085&lt;STD_01122025!$F$4,V1085&gt;STD_01122025!$F$5,X1085&gt;STD_01122025!$F$6,OR(AF1085="ND",AF1085&lt;STD_01122025!$F$7),AH1085="ND"),"Pass","Fail"),IF(E1085="SuperPL",IF(AND(T1085&gt;STD_01122025!$H$3,U1085&lt;STD_01122025!$H$4,V1085&gt;STD_01122025!$H$5,X1085&gt;STD_01122025!$H$6,OR(AF1085="ND",AF1085&lt;STD_01122025!$H$7),AH1085="ND"),"Pass","Fail"),IF(E1085="Flight",IF(AND(T1085&gt;STD_01122025!$J$3,U1085&lt;STD_01122025!$J$4,X1085&gt;STD_01122025!$J$6,OR(AF1085="ND",AF1085&lt;STD_01122025!$J$7),AH1085="ND"),"Pass","Fail"),""))))))</f>
        <v/>
      </c>
      <c r="AM1085" s="62" t="str">
        <f>IF(ISBLANK(B1085),"",IFERROR(IF(VLOOKUP(B1085,'Np PL4 Stock'!$A:$J,10,FALSE)="Np4",D1085-VLOOKUP(B1085,'Np PL4 Stock'!$A:$E,5,FALSE),D1085-VLOOKUP(B1085,'Np PL4 Stock'!$A:$E,5,FALSE)-1),""))</f>
        <v/>
      </c>
      <c r="AN1085" s="147"/>
      <c r="AO1085" s="147"/>
      <c r="AP1085" s="59"/>
      <c r="AQ1085" s="59"/>
      <c r="AR1085" s="59"/>
      <c r="AS1085" s="59"/>
      <c r="AT1085" s="73"/>
      <c r="AU1085" s="73"/>
      <c r="AV1085" s="73"/>
      <c r="AW1085" s="73"/>
      <c r="AX1085" s="84"/>
      <c r="AY1085" s="59"/>
      <c r="AZ1085" s="59"/>
      <c r="BA1085" s="59"/>
      <c r="BB1085" s="59"/>
      <c r="BC1085" s="59"/>
      <c r="BD1085" s="59"/>
      <c r="BE1085" s="84"/>
      <c r="BF1085" s="84"/>
      <c r="BG1085" s="84"/>
      <c r="BH1085" s="84"/>
      <c r="BI1085" s="85"/>
      <c r="BJ1085" s="86"/>
      <c r="BK1085" s="86"/>
      <c r="BL1085" s="86"/>
      <c r="BM1085" s="86"/>
      <c r="BN1085" s="86"/>
      <c r="BO1085" s="59"/>
      <c r="BP1085" s="69"/>
      <c r="BQ1085" s="92">
        <v>0</v>
      </c>
      <c r="BR1085" s="93">
        <v>0</v>
      </c>
      <c r="BS1085" s="94" t="str">
        <f t="shared" si="175"/>
        <v/>
      </c>
      <c r="BT1085" s="95">
        <v>0</v>
      </c>
      <c r="BU1085" s="101" t="str">
        <f t="shared" si="176"/>
        <v/>
      </c>
      <c r="BV1085" s="102" t="str">
        <f t="shared" si="180"/>
        <v>-</v>
      </c>
      <c r="BW1085" s="103"/>
      <c r="BX1085" s="104" t="str">
        <f t="shared" si="177"/>
        <v>-</v>
      </c>
      <c r="BY1085" s="105"/>
      <c r="BZ1085" s="103"/>
      <c r="CA1085" s="106"/>
      <c r="CB1085" s="107"/>
      <c r="CC1085" s="112"/>
      <c r="CD1085" s="106"/>
      <c r="CE1085" s="103"/>
      <c r="CF1085" s="113"/>
      <c r="CG1085" s="114"/>
    </row>
    <row r="1086" spans="1:85">
      <c r="A1086" s="53" t="str">
        <f t="shared" si="178"/>
        <v>--</v>
      </c>
      <c r="B1086" s="47" t="str">
        <f t="shared" si="179"/>
        <v>-</v>
      </c>
      <c r="C1086" s="153"/>
      <c r="D1086" s="49"/>
      <c r="E1086" s="50"/>
      <c r="F1086" s="51"/>
      <c r="G1086" s="59"/>
      <c r="H1086" s="51"/>
      <c r="I1086" s="59"/>
      <c r="J1086" s="60" t="str">
        <f>IF(ISBLANK(H1086),"",IFERROR(VLOOKUP(B1086,'Np PL4 Stock'!$A:$D,4,FALSE),""))</f>
        <v/>
      </c>
      <c r="K1086" s="61" t="str">
        <f>IF(ISBLANK(H1086),"",SUMIF('Np PL4 Stock'!$A:$A,B1086,'Np PL4 Stock'!$N:$N))</f>
        <v/>
      </c>
      <c r="L1086" s="62" t="str">
        <f>IF(ISBLANK(H1086),"",VLOOKUP(LEFT(B1086,5),Unit!A:B,2,FALSE))</f>
        <v/>
      </c>
      <c r="M1086" s="63" t="str">
        <f>IF(ISBLANK(H1086),"",IFERROR(VLOOKUP(B1086,'Np PL4 Stock'!$A:$T,20,FALSE),""))</f>
        <v/>
      </c>
      <c r="N1086" s="63" t="str">
        <f>IF(ISBLANK(H1086),"",IFERROR(VLOOKUP(B1086,'Np PL4 Stock'!$A:$U,21,FALSE),""))</f>
        <v/>
      </c>
      <c r="O1086" s="62" t="str">
        <f t="shared" si="173"/>
        <v/>
      </c>
      <c r="P1086" s="62" t="str">
        <f t="shared" si="171"/>
        <v/>
      </c>
      <c r="Q1086" s="67" t="str">
        <f t="shared" si="174"/>
        <v/>
      </c>
      <c r="R1086" s="67" t="str">
        <f t="shared" si="172"/>
        <v/>
      </c>
      <c r="S1086" s="59"/>
      <c r="T1086" s="147"/>
      <c r="U1086" s="147"/>
      <c r="V1086" s="59"/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73"/>
      <c r="AG1086" s="73"/>
      <c r="AH1086" s="73"/>
      <c r="AI1086" s="73"/>
      <c r="AJ1086" s="73"/>
      <c r="AK1086" s="73"/>
      <c r="AL1086" s="77" t="str">
        <f>IF(ISBLANK(S1086),"",IF(AJ1086="Fail","Fail",IF(E1086="PL4",IF(AND(T1086&gt;STD_01122025!$D$3,U1086&lt;STD_01122025!$D$4,OR(AF1086="ND",AF1086&lt;STD_01122025!$D$7),AH1086="ND"),"Pass","Fail"),IF(E1086="PL12",IF(AND(S1086&lt;STD_01122025!$F$2,T1086&gt;STD_01122025!$F$3,U1086&lt;STD_01122025!$F$4,V1086&gt;STD_01122025!$F$5,X1086&gt;STD_01122025!$F$6,OR(AF1086="ND",AF1086&lt;STD_01122025!$F$7),AH1086="ND"),"Pass","Fail"),IF(E1086="SuperPL",IF(AND(T1086&gt;STD_01122025!$H$3,U1086&lt;STD_01122025!$H$4,V1086&gt;STD_01122025!$H$5,X1086&gt;STD_01122025!$H$6,OR(AF1086="ND",AF1086&lt;STD_01122025!$H$7),AH1086="ND"),"Pass","Fail"),IF(E1086="Flight",IF(AND(T1086&gt;STD_01122025!$J$3,U1086&lt;STD_01122025!$J$4,X1086&gt;STD_01122025!$J$6,OR(AF1086="ND",AF1086&lt;STD_01122025!$J$7),AH1086="ND"),"Pass","Fail"),""))))))</f>
        <v/>
      </c>
      <c r="AM1086" s="62" t="str">
        <f>IF(ISBLANK(B1086),"",IFERROR(IF(VLOOKUP(B1086,'Np PL4 Stock'!$A:$J,10,FALSE)="Np4",D1086-VLOOKUP(B1086,'Np PL4 Stock'!$A:$E,5,FALSE),D1086-VLOOKUP(B1086,'Np PL4 Stock'!$A:$E,5,FALSE)-1),""))</f>
        <v/>
      </c>
      <c r="AN1086" s="147"/>
      <c r="AO1086" s="147"/>
      <c r="AP1086" s="59"/>
      <c r="AQ1086" s="59"/>
      <c r="AR1086" s="59"/>
      <c r="AS1086" s="59"/>
      <c r="AT1086" s="73"/>
      <c r="AU1086" s="73"/>
      <c r="AV1086" s="73"/>
      <c r="AW1086" s="73"/>
      <c r="AX1086" s="84"/>
      <c r="AY1086" s="59"/>
      <c r="AZ1086" s="59"/>
      <c r="BA1086" s="59"/>
      <c r="BB1086" s="59"/>
      <c r="BC1086" s="59"/>
      <c r="BD1086" s="59"/>
      <c r="BE1086" s="84"/>
      <c r="BF1086" s="84"/>
      <c r="BG1086" s="84"/>
      <c r="BH1086" s="84"/>
      <c r="BI1086" s="85"/>
      <c r="BJ1086" s="86"/>
      <c r="BK1086" s="86"/>
      <c r="BL1086" s="86"/>
      <c r="BM1086" s="86"/>
      <c r="BN1086" s="86"/>
      <c r="BO1086" s="59"/>
      <c r="BP1086" s="69"/>
      <c r="BQ1086" s="92">
        <v>0</v>
      </c>
      <c r="BR1086" s="93">
        <v>0</v>
      </c>
      <c r="BS1086" s="94" t="str">
        <f t="shared" si="175"/>
        <v/>
      </c>
      <c r="BT1086" s="95">
        <v>0</v>
      </c>
      <c r="BU1086" s="101" t="str">
        <f t="shared" si="176"/>
        <v/>
      </c>
      <c r="BV1086" s="102" t="str">
        <f t="shared" si="180"/>
        <v>-</v>
      </c>
      <c r="BW1086" s="103"/>
      <c r="BX1086" s="104" t="str">
        <f t="shared" si="177"/>
        <v>-</v>
      </c>
      <c r="BY1086" s="105"/>
      <c r="BZ1086" s="103"/>
      <c r="CA1086" s="106"/>
      <c r="CB1086" s="107"/>
      <c r="CC1086" s="112"/>
      <c r="CD1086" s="106"/>
      <c r="CE1086" s="103"/>
      <c r="CF1086" s="113"/>
      <c r="CG1086" s="114"/>
    </row>
    <row r="1087" spans="1:85">
      <c r="A1087" s="53" t="str">
        <f t="shared" si="178"/>
        <v>--</v>
      </c>
      <c r="B1087" s="47" t="str">
        <f t="shared" si="179"/>
        <v>-</v>
      </c>
      <c r="C1087" s="153"/>
      <c r="D1087" s="49"/>
      <c r="E1087" s="50"/>
      <c r="F1087" s="51"/>
      <c r="G1087" s="59"/>
      <c r="H1087" s="51"/>
      <c r="I1087" s="59"/>
      <c r="J1087" s="60" t="str">
        <f>IF(ISBLANK(H1087),"",IFERROR(VLOOKUP(B1087,'Np PL4 Stock'!$A:$D,4,FALSE),""))</f>
        <v/>
      </c>
      <c r="K1087" s="61" t="str">
        <f>IF(ISBLANK(H1087),"",SUMIF('Np PL4 Stock'!$A:$A,B1087,'Np PL4 Stock'!$N:$N))</f>
        <v/>
      </c>
      <c r="L1087" s="62" t="str">
        <f>IF(ISBLANK(H1087),"",VLOOKUP(LEFT(B1087,5),Unit!A:B,2,FALSE))</f>
        <v/>
      </c>
      <c r="M1087" s="63" t="str">
        <f>IF(ISBLANK(H1087),"",IFERROR(VLOOKUP(B1087,'Np PL4 Stock'!$A:$T,20,FALSE),""))</f>
        <v/>
      </c>
      <c r="N1087" s="63" t="str">
        <f>IF(ISBLANK(H1087),"",IFERROR(VLOOKUP(B1087,'Np PL4 Stock'!$A:$U,21,FALSE),""))</f>
        <v/>
      </c>
      <c r="O1087" s="62" t="str">
        <f t="shared" si="173"/>
        <v/>
      </c>
      <c r="P1087" s="62" t="str">
        <f t="shared" si="171"/>
        <v/>
      </c>
      <c r="Q1087" s="67" t="str">
        <f t="shared" si="174"/>
        <v/>
      </c>
      <c r="R1087" s="67" t="str">
        <f t="shared" si="172"/>
        <v/>
      </c>
      <c r="S1087" s="59"/>
      <c r="T1087" s="147"/>
      <c r="U1087" s="147"/>
      <c r="V1087" s="59"/>
      <c r="W1087" s="59"/>
      <c r="X1087" s="59"/>
      <c r="Y1087" s="59"/>
      <c r="Z1087" s="59"/>
      <c r="AA1087" s="59"/>
      <c r="AB1087" s="59"/>
      <c r="AC1087" s="59"/>
      <c r="AD1087" s="59"/>
      <c r="AE1087" s="59"/>
      <c r="AF1087" s="73"/>
      <c r="AG1087" s="73"/>
      <c r="AH1087" s="73"/>
      <c r="AI1087" s="73"/>
      <c r="AJ1087" s="73"/>
      <c r="AK1087" s="73"/>
      <c r="AL1087" s="77" t="str">
        <f>IF(ISBLANK(S1087),"",IF(AJ1087="Fail","Fail",IF(E1087="PL4",IF(AND(T1087&gt;STD_01122025!$D$3,U1087&lt;STD_01122025!$D$4,OR(AF1087="ND",AF1087&lt;STD_01122025!$D$7),AH1087="ND"),"Pass","Fail"),IF(E1087="PL12",IF(AND(S1087&lt;STD_01122025!$F$2,T1087&gt;STD_01122025!$F$3,U1087&lt;STD_01122025!$F$4,V1087&gt;STD_01122025!$F$5,X1087&gt;STD_01122025!$F$6,OR(AF1087="ND",AF1087&lt;STD_01122025!$F$7),AH1087="ND"),"Pass","Fail"),IF(E1087="SuperPL",IF(AND(T1087&gt;STD_01122025!$H$3,U1087&lt;STD_01122025!$H$4,V1087&gt;STD_01122025!$H$5,X1087&gt;STD_01122025!$H$6,OR(AF1087="ND",AF1087&lt;STD_01122025!$H$7),AH1087="ND"),"Pass","Fail"),IF(E1087="Flight",IF(AND(T1087&gt;STD_01122025!$J$3,U1087&lt;STD_01122025!$J$4,X1087&gt;STD_01122025!$J$6,OR(AF1087="ND",AF1087&lt;STD_01122025!$J$7),AH1087="ND"),"Pass","Fail"),""))))))</f>
        <v/>
      </c>
      <c r="AM1087" s="62" t="str">
        <f>IF(ISBLANK(B1087),"",IFERROR(IF(VLOOKUP(B1087,'Np PL4 Stock'!$A:$J,10,FALSE)="Np4",D1087-VLOOKUP(B1087,'Np PL4 Stock'!$A:$E,5,FALSE),D1087-VLOOKUP(B1087,'Np PL4 Stock'!$A:$E,5,FALSE)-1),""))</f>
        <v/>
      </c>
      <c r="AN1087" s="147"/>
      <c r="AO1087" s="147"/>
      <c r="AP1087" s="59"/>
      <c r="AQ1087" s="59"/>
      <c r="AR1087" s="59"/>
      <c r="AS1087" s="59"/>
      <c r="AT1087" s="73"/>
      <c r="AU1087" s="73"/>
      <c r="AV1087" s="73"/>
      <c r="AW1087" s="73"/>
      <c r="AX1087" s="84"/>
      <c r="AY1087" s="59"/>
      <c r="AZ1087" s="59"/>
      <c r="BA1087" s="59"/>
      <c r="BB1087" s="59"/>
      <c r="BC1087" s="59"/>
      <c r="BD1087" s="59"/>
      <c r="BE1087" s="84"/>
      <c r="BF1087" s="84"/>
      <c r="BG1087" s="84"/>
      <c r="BH1087" s="84"/>
      <c r="BI1087" s="85"/>
      <c r="BJ1087" s="86"/>
      <c r="BK1087" s="86"/>
      <c r="BL1087" s="86"/>
      <c r="BM1087" s="86"/>
      <c r="BN1087" s="86"/>
      <c r="BO1087" s="59"/>
      <c r="BP1087" s="69"/>
      <c r="BQ1087" s="92">
        <v>0</v>
      </c>
      <c r="BR1087" s="93">
        <v>0</v>
      </c>
      <c r="BS1087" s="94" t="str">
        <f t="shared" si="175"/>
        <v/>
      </c>
      <c r="BT1087" s="95">
        <v>0</v>
      </c>
      <c r="BU1087" s="101" t="str">
        <f t="shared" si="176"/>
        <v/>
      </c>
      <c r="BV1087" s="102" t="str">
        <f t="shared" si="180"/>
        <v>-</v>
      </c>
      <c r="BW1087" s="103"/>
      <c r="BX1087" s="104" t="str">
        <f t="shared" si="177"/>
        <v>-</v>
      </c>
      <c r="BY1087" s="105"/>
      <c r="BZ1087" s="103"/>
      <c r="CA1087" s="106"/>
      <c r="CB1087" s="107"/>
      <c r="CC1087" s="112"/>
      <c r="CD1087" s="106"/>
      <c r="CE1087" s="103"/>
      <c r="CF1087" s="113"/>
      <c r="CG1087" s="114"/>
    </row>
    <row r="1088" spans="1:85">
      <c r="A1088" s="53" t="str">
        <f t="shared" si="178"/>
        <v>--</v>
      </c>
      <c r="B1088" s="47" t="str">
        <f t="shared" si="179"/>
        <v>-</v>
      </c>
      <c r="C1088" s="153"/>
      <c r="D1088" s="49"/>
      <c r="E1088" s="50"/>
      <c r="F1088" s="51"/>
      <c r="G1088" s="59"/>
      <c r="H1088" s="51"/>
      <c r="I1088" s="59"/>
      <c r="J1088" s="60" t="str">
        <f>IF(ISBLANK(H1088),"",IFERROR(VLOOKUP(B1088,'Np PL4 Stock'!$A:$D,4,FALSE),""))</f>
        <v/>
      </c>
      <c r="K1088" s="61" t="str">
        <f>IF(ISBLANK(H1088),"",SUMIF('Np PL4 Stock'!$A:$A,B1088,'Np PL4 Stock'!$N:$N))</f>
        <v/>
      </c>
      <c r="L1088" s="62" t="str">
        <f>IF(ISBLANK(H1088),"",VLOOKUP(LEFT(B1088,5),Unit!A:B,2,FALSE))</f>
        <v/>
      </c>
      <c r="M1088" s="63" t="str">
        <f>IF(ISBLANK(H1088),"",IFERROR(VLOOKUP(B1088,'Np PL4 Stock'!$A:$T,20,FALSE),""))</f>
        <v/>
      </c>
      <c r="N1088" s="63" t="str">
        <f>IF(ISBLANK(H1088),"",IFERROR(VLOOKUP(B1088,'Np PL4 Stock'!$A:$U,21,FALSE),""))</f>
        <v/>
      </c>
      <c r="O1088" s="62" t="str">
        <f t="shared" si="173"/>
        <v/>
      </c>
      <c r="P1088" s="62" t="str">
        <f t="shared" si="171"/>
        <v/>
      </c>
      <c r="Q1088" s="67" t="str">
        <f t="shared" si="174"/>
        <v/>
      </c>
      <c r="R1088" s="67" t="str">
        <f t="shared" si="172"/>
        <v/>
      </c>
      <c r="S1088" s="59"/>
      <c r="T1088" s="147"/>
      <c r="U1088" s="147"/>
      <c r="V1088" s="59"/>
      <c r="W1088" s="59"/>
      <c r="X1088" s="59"/>
      <c r="Y1088" s="59"/>
      <c r="Z1088" s="59"/>
      <c r="AA1088" s="59"/>
      <c r="AB1088" s="59"/>
      <c r="AC1088" s="59"/>
      <c r="AD1088" s="59"/>
      <c r="AE1088" s="59"/>
      <c r="AF1088" s="73"/>
      <c r="AG1088" s="73"/>
      <c r="AH1088" s="73"/>
      <c r="AI1088" s="73"/>
      <c r="AJ1088" s="73"/>
      <c r="AK1088" s="73"/>
      <c r="AL1088" s="77" t="str">
        <f>IF(ISBLANK(S1088),"",IF(AJ1088="Fail","Fail",IF(E1088="PL4",IF(AND(T1088&gt;STD_01122025!$D$3,U1088&lt;STD_01122025!$D$4,OR(AF1088="ND",AF1088&lt;STD_01122025!$D$7),AH1088="ND"),"Pass","Fail"),IF(E1088="PL12",IF(AND(S1088&lt;STD_01122025!$F$2,T1088&gt;STD_01122025!$F$3,U1088&lt;STD_01122025!$F$4,V1088&gt;STD_01122025!$F$5,X1088&gt;STD_01122025!$F$6,OR(AF1088="ND",AF1088&lt;STD_01122025!$F$7),AH1088="ND"),"Pass","Fail"),IF(E1088="SuperPL",IF(AND(T1088&gt;STD_01122025!$H$3,U1088&lt;STD_01122025!$H$4,V1088&gt;STD_01122025!$H$5,X1088&gt;STD_01122025!$H$6,OR(AF1088="ND",AF1088&lt;STD_01122025!$H$7),AH1088="ND"),"Pass","Fail"),IF(E1088="Flight",IF(AND(T1088&gt;STD_01122025!$J$3,U1088&lt;STD_01122025!$J$4,X1088&gt;STD_01122025!$J$6,OR(AF1088="ND",AF1088&lt;STD_01122025!$J$7),AH1088="ND"),"Pass","Fail"),""))))))</f>
        <v/>
      </c>
      <c r="AM1088" s="62" t="str">
        <f>IF(ISBLANK(B1088),"",IFERROR(IF(VLOOKUP(B1088,'Np PL4 Stock'!$A:$J,10,FALSE)="Np4",D1088-VLOOKUP(B1088,'Np PL4 Stock'!$A:$E,5,FALSE),D1088-VLOOKUP(B1088,'Np PL4 Stock'!$A:$E,5,FALSE)-1),""))</f>
        <v/>
      </c>
      <c r="AN1088" s="147"/>
      <c r="AO1088" s="147"/>
      <c r="AP1088" s="59"/>
      <c r="AQ1088" s="59"/>
      <c r="AR1088" s="59"/>
      <c r="AS1088" s="59"/>
      <c r="AT1088" s="73"/>
      <c r="AU1088" s="73"/>
      <c r="AV1088" s="73"/>
      <c r="AW1088" s="73"/>
      <c r="AX1088" s="84"/>
      <c r="AY1088" s="59"/>
      <c r="AZ1088" s="59"/>
      <c r="BA1088" s="59"/>
      <c r="BB1088" s="59"/>
      <c r="BC1088" s="59"/>
      <c r="BD1088" s="59"/>
      <c r="BE1088" s="84"/>
      <c r="BF1088" s="84"/>
      <c r="BG1088" s="84"/>
      <c r="BH1088" s="84"/>
      <c r="BI1088" s="85"/>
      <c r="BJ1088" s="86"/>
      <c r="BK1088" s="86"/>
      <c r="BL1088" s="86"/>
      <c r="BM1088" s="86"/>
      <c r="BN1088" s="86"/>
      <c r="BO1088" s="59"/>
      <c r="BP1088" s="69"/>
      <c r="BQ1088" s="92">
        <v>0</v>
      </c>
      <c r="BR1088" s="93">
        <v>0</v>
      </c>
      <c r="BS1088" s="94" t="str">
        <f t="shared" si="175"/>
        <v/>
      </c>
      <c r="BT1088" s="95">
        <v>0</v>
      </c>
      <c r="BU1088" s="101" t="str">
        <f t="shared" si="176"/>
        <v/>
      </c>
      <c r="BV1088" s="102" t="str">
        <f t="shared" si="180"/>
        <v>-</v>
      </c>
      <c r="BW1088" s="103"/>
      <c r="BX1088" s="104" t="str">
        <f t="shared" si="177"/>
        <v>-</v>
      </c>
      <c r="BY1088" s="105"/>
      <c r="BZ1088" s="103"/>
      <c r="CA1088" s="106"/>
      <c r="CB1088" s="107"/>
      <c r="CC1088" s="112"/>
      <c r="CD1088" s="106"/>
      <c r="CE1088" s="103"/>
      <c r="CF1088" s="113"/>
      <c r="CG1088" s="114"/>
    </row>
    <row r="1089" spans="1:85">
      <c r="A1089" s="53" t="str">
        <f t="shared" si="178"/>
        <v>--</v>
      </c>
      <c r="B1089" s="47" t="str">
        <f t="shared" si="179"/>
        <v>-</v>
      </c>
      <c r="C1089" s="153"/>
      <c r="D1089" s="49"/>
      <c r="E1089" s="50"/>
      <c r="F1089" s="51"/>
      <c r="G1089" s="59"/>
      <c r="H1089" s="51"/>
      <c r="I1089" s="59"/>
      <c r="J1089" s="60" t="str">
        <f>IF(ISBLANK(H1089),"",IFERROR(VLOOKUP(B1089,'Np PL4 Stock'!$A:$D,4,FALSE),""))</f>
        <v/>
      </c>
      <c r="K1089" s="61" t="str">
        <f>IF(ISBLANK(H1089),"",SUMIF('Np PL4 Stock'!$A:$A,B1089,'Np PL4 Stock'!$N:$N))</f>
        <v/>
      </c>
      <c r="L1089" s="62" t="str">
        <f>IF(ISBLANK(H1089),"",VLOOKUP(LEFT(B1089,5),Unit!A:B,2,FALSE))</f>
        <v/>
      </c>
      <c r="M1089" s="63" t="str">
        <f>IF(ISBLANK(H1089),"",IFERROR(VLOOKUP(B1089,'Np PL4 Stock'!$A:$T,20,FALSE),""))</f>
        <v/>
      </c>
      <c r="N1089" s="63" t="str">
        <f>IF(ISBLANK(H1089),"",IFERROR(VLOOKUP(B1089,'Np PL4 Stock'!$A:$U,21,FALSE),""))</f>
        <v/>
      </c>
      <c r="O1089" s="62" t="str">
        <f t="shared" si="173"/>
        <v/>
      </c>
      <c r="P1089" s="62" t="str">
        <f t="shared" si="171"/>
        <v/>
      </c>
      <c r="Q1089" s="67" t="str">
        <f t="shared" si="174"/>
        <v/>
      </c>
      <c r="R1089" s="67" t="str">
        <f t="shared" si="172"/>
        <v/>
      </c>
      <c r="S1089" s="59"/>
      <c r="T1089" s="147"/>
      <c r="U1089" s="147"/>
      <c r="V1089" s="59"/>
      <c r="W1089" s="59"/>
      <c r="X1089" s="59"/>
      <c r="Y1089" s="59"/>
      <c r="Z1089" s="59"/>
      <c r="AA1089" s="59"/>
      <c r="AB1089" s="59"/>
      <c r="AC1089" s="59"/>
      <c r="AD1089" s="59"/>
      <c r="AE1089" s="59"/>
      <c r="AF1089" s="73"/>
      <c r="AG1089" s="73"/>
      <c r="AH1089" s="73"/>
      <c r="AI1089" s="73"/>
      <c r="AJ1089" s="73"/>
      <c r="AK1089" s="73"/>
      <c r="AL1089" s="77" t="str">
        <f>IF(ISBLANK(S1089),"",IF(AJ1089="Fail","Fail",IF(E1089="PL4",IF(AND(T1089&gt;STD_01122025!$D$3,U1089&lt;STD_01122025!$D$4,OR(AF1089="ND",AF1089&lt;STD_01122025!$D$7),AH1089="ND"),"Pass","Fail"),IF(E1089="PL12",IF(AND(S1089&lt;STD_01122025!$F$2,T1089&gt;STD_01122025!$F$3,U1089&lt;STD_01122025!$F$4,V1089&gt;STD_01122025!$F$5,X1089&gt;STD_01122025!$F$6,OR(AF1089="ND",AF1089&lt;STD_01122025!$F$7),AH1089="ND"),"Pass","Fail"),IF(E1089="SuperPL",IF(AND(T1089&gt;STD_01122025!$H$3,U1089&lt;STD_01122025!$H$4,V1089&gt;STD_01122025!$H$5,X1089&gt;STD_01122025!$H$6,OR(AF1089="ND",AF1089&lt;STD_01122025!$H$7),AH1089="ND"),"Pass","Fail"),IF(E1089="Flight",IF(AND(T1089&gt;STD_01122025!$J$3,U1089&lt;STD_01122025!$J$4,X1089&gt;STD_01122025!$J$6,OR(AF1089="ND",AF1089&lt;STD_01122025!$J$7),AH1089="ND"),"Pass","Fail"),""))))))</f>
        <v/>
      </c>
      <c r="AM1089" s="62" t="str">
        <f>IF(ISBLANK(B1089),"",IFERROR(IF(VLOOKUP(B1089,'Np PL4 Stock'!$A:$J,10,FALSE)="Np4",D1089-VLOOKUP(B1089,'Np PL4 Stock'!$A:$E,5,FALSE),D1089-VLOOKUP(B1089,'Np PL4 Stock'!$A:$E,5,FALSE)-1),""))</f>
        <v/>
      </c>
      <c r="AN1089" s="147"/>
      <c r="AO1089" s="147"/>
      <c r="AP1089" s="59"/>
      <c r="AQ1089" s="59"/>
      <c r="AR1089" s="59"/>
      <c r="AS1089" s="59"/>
      <c r="AT1089" s="73"/>
      <c r="AU1089" s="73"/>
      <c r="AV1089" s="73"/>
      <c r="AW1089" s="73"/>
      <c r="AX1089" s="84"/>
      <c r="AY1089" s="59"/>
      <c r="AZ1089" s="59"/>
      <c r="BA1089" s="59"/>
      <c r="BB1089" s="59"/>
      <c r="BC1089" s="59"/>
      <c r="BD1089" s="59"/>
      <c r="BE1089" s="84"/>
      <c r="BF1089" s="84"/>
      <c r="BG1089" s="84"/>
      <c r="BH1089" s="84"/>
      <c r="BI1089" s="85"/>
      <c r="BJ1089" s="86"/>
      <c r="BK1089" s="86"/>
      <c r="BL1089" s="86"/>
      <c r="BM1089" s="86"/>
      <c r="BN1089" s="86"/>
      <c r="BO1089" s="59"/>
      <c r="BP1089" s="69"/>
      <c r="BQ1089" s="92">
        <v>0</v>
      </c>
      <c r="BR1089" s="93">
        <v>0</v>
      </c>
      <c r="BS1089" s="94" t="str">
        <f t="shared" si="175"/>
        <v/>
      </c>
      <c r="BT1089" s="95">
        <v>0</v>
      </c>
      <c r="BU1089" s="101" t="str">
        <f t="shared" si="176"/>
        <v/>
      </c>
      <c r="BV1089" s="102" t="str">
        <f t="shared" si="180"/>
        <v>-</v>
      </c>
      <c r="BW1089" s="103"/>
      <c r="BX1089" s="104" t="str">
        <f t="shared" si="177"/>
        <v>-</v>
      </c>
      <c r="BY1089" s="105"/>
      <c r="BZ1089" s="103"/>
      <c r="CA1089" s="106"/>
      <c r="CB1089" s="107"/>
      <c r="CC1089" s="112"/>
      <c r="CD1089" s="106"/>
      <c r="CE1089" s="103"/>
      <c r="CF1089" s="113"/>
      <c r="CG1089" s="114"/>
    </row>
    <row r="1090" spans="1:85">
      <c r="A1090" s="53" t="str">
        <f t="shared" si="178"/>
        <v>--</v>
      </c>
      <c r="B1090" s="47" t="str">
        <f t="shared" si="179"/>
        <v>-</v>
      </c>
      <c r="C1090" s="153"/>
      <c r="D1090" s="49"/>
      <c r="E1090" s="50"/>
      <c r="F1090" s="51"/>
      <c r="G1090" s="59"/>
      <c r="H1090" s="51"/>
      <c r="I1090" s="59"/>
      <c r="J1090" s="60" t="str">
        <f>IF(ISBLANK(H1090),"",IFERROR(VLOOKUP(B1090,'Np PL4 Stock'!$A:$D,4,FALSE),""))</f>
        <v/>
      </c>
      <c r="K1090" s="61" t="str">
        <f>IF(ISBLANK(H1090),"",SUMIF('Np PL4 Stock'!$A:$A,B1090,'Np PL4 Stock'!$N:$N))</f>
        <v/>
      </c>
      <c r="L1090" s="62" t="str">
        <f>IF(ISBLANK(H1090),"",VLOOKUP(LEFT(B1090,5),Unit!A:B,2,FALSE))</f>
        <v/>
      </c>
      <c r="M1090" s="63" t="str">
        <f>IF(ISBLANK(H1090),"",IFERROR(VLOOKUP(B1090,'Np PL4 Stock'!$A:$T,20,FALSE),""))</f>
        <v/>
      </c>
      <c r="N1090" s="63" t="str">
        <f>IF(ISBLANK(H1090),"",IFERROR(VLOOKUP(B1090,'Np PL4 Stock'!$A:$U,21,FALSE),""))</f>
        <v/>
      </c>
      <c r="O1090" s="62" t="str">
        <f t="shared" si="173"/>
        <v/>
      </c>
      <c r="P1090" s="62" t="str">
        <f t="shared" si="171"/>
        <v/>
      </c>
      <c r="Q1090" s="67" t="str">
        <f t="shared" si="174"/>
        <v/>
      </c>
      <c r="R1090" s="67" t="str">
        <f t="shared" si="172"/>
        <v/>
      </c>
      <c r="S1090" s="59"/>
      <c r="T1090" s="147"/>
      <c r="U1090" s="147"/>
      <c r="V1090" s="59"/>
      <c r="W1090" s="59"/>
      <c r="X1090" s="59"/>
      <c r="Y1090" s="59"/>
      <c r="Z1090" s="59"/>
      <c r="AA1090" s="59"/>
      <c r="AB1090" s="59"/>
      <c r="AC1090" s="59"/>
      <c r="AD1090" s="59"/>
      <c r="AE1090" s="59"/>
      <c r="AF1090" s="73"/>
      <c r="AG1090" s="73"/>
      <c r="AH1090" s="73"/>
      <c r="AI1090" s="73"/>
      <c r="AJ1090" s="73"/>
      <c r="AK1090" s="73"/>
      <c r="AL1090" s="77" t="str">
        <f>IF(ISBLANK(S1090),"",IF(AJ1090="Fail","Fail",IF(E1090="PL4",IF(AND(T1090&gt;STD_01122025!$D$3,U1090&lt;STD_01122025!$D$4,OR(AF1090="ND",AF1090&lt;STD_01122025!$D$7),AH1090="ND"),"Pass","Fail"),IF(E1090="PL12",IF(AND(S1090&lt;STD_01122025!$F$2,T1090&gt;STD_01122025!$F$3,U1090&lt;STD_01122025!$F$4,V1090&gt;STD_01122025!$F$5,X1090&gt;STD_01122025!$F$6,OR(AF1090="ND",AF1090&lt;STD_01122025!$F$7),AH1090="ND"),"Pass","Fail"),IF(E1090="SuperPL",IF(AND(T1090&gt;STD_01122025!$H$3,U1090&lt;STD_01122025!$H$4,V1090&gt;STD_01122025!$H$5,X1090&gt;STD_01122025!$H$6,OR(AF1090="ND",AF1090&lt;STD_01122025!$H$7),AH1090="ND"),"Pass","Fail"),IF(E1090="Flight",IF(AND(T1090&gt;STD_01122025!$J$3,U1090&lt;STD_01122025!$J$4,X1090&gt;STD_01122025!$J$6,OR(AF1090="ND",AF1090&lt;STD_01122025!$J$7),AH1090="ND"),"Pass","Fail"),""))))))</f>
        <v/>
      </c>
      <c r="AM1090" s="62" t="str">
        <f>IF(ISBLANK(B1090),"",IFERROR(IF(VLOOKUP(B1090,'Np PL4 Stock'!$A:$J,10,FALSE)="Np4",D1090-VLOOKUP(B1090,'Np PL4 Stock'!$A:$E,5,FALSE),D1090-VLOOKUP(B1090,'Np PL4 Stock'!$A:$E,5,FALSE)-1),""))</f>
        <v/>
      </c>
      <c r="AN1090" s="147"/>
      <c r="AO1090" s="147"/>
      <c r="AP1090" s="59"/>
      <c r="AQ1090" s="59"/>
      <c r="AR1090" s="59"/>
      <c r="AS1090" s="59"/>
      <c r="AT1090" s="73"/>
      <c r="AU1090" s="73"/>
      <c r="AV1090" s="73"/>
      <c r="AW1090" s="73"/>
      <c r="AX1090" s="84"/>
      <c r="AY1090" s="59"/>
      <c r="AZ1090" s="59"/>
      <c r="BA1090" s="59"/>
      <c r="BB1090" s="59"/>
      <c r="BC1090" s="59"/>
      <c r="BD1090" s="59"/>
      <c r="BE1090" s="84"/>
      <c r="BF1090" s="84"/>
      <c r="BG1090" s="84"/>
      <c r="BH1090" s="84"/>
      <c r="BI1090" s="85"/>
      <c r="BJ1090" s="86"/>
      <c r="BK1090" s="86"/>
      <c r="BL1090" s="86"/>
      <c r="BM1090" s="86"/>
      <c r="BN1090" s="86"/>
      <c r="BO1090" s="59"/>
      <c r="BP1090" s="69"/>
      <c r="BQ1090" s="92">
        <v>0</v>
      </c>
      <c r="BR1090" s="93">
        <v>0</v>
      </c>
      <c r="BS1090" s="94" t="str">
        <f t="shared" si="175"/>
        <v/>
      </c>
      <c r="BT1090" s="95">
        <v>0</v>
      </c>
      <c r="BU1090" s="101" t="str">
        <f t="shared" si="176"/>
        <v/>
      </c>
      <c r="BV1090" s="102" t="str">
        <f t="shared" si="180"/>
        <v>-</v>
      </c>
      <c r="BW1090" s="103"/>
      <c r="BX1090" s="104" t="str">
        <f t="shared" si="177"/>
        <v>-</v>
      </c>
      <c r="BY1090" s="105"/>
      <c r="BZ1090" s="103"/>
      <c r="CA1090" s="106"/>
      <c r="CB1090" s="107"/>
      <c r="CC1090" s="112"/>
      <c r="CD1090" s="106"/>
      <c r="CE1090" s="103"/>
      <c r="CF1090" s="113"/>
      <c r="CG1090" s="114"/>
    </row>
    <row r="1091" spans="1:85">
      <c r="A1091" s="53" t="str">
        <f t="shared" si="178"/>
        <v>--</v>
      </c>
      <c r="B1091" s="47" t="str">
        <f t="shared" si="179"/>
        <v>-</v>
      </c>
      <c r="C1091" s="153"/>
      <c r="D1091" s="49"/>
      <c r="E1091" s="50"/>
      <c r="F1091" s="51"/>
      <c r="G1091" s="59"/>
      <c r="H1091" s="51"/>
      <c r="I1091" s="59"/>
      <c r="J1091" s="60" t="str">
        <f>IF(ISBLANK(H1091),"",IFERROR(VLOOKUP(B1091,'Np PL4 Stock'!$A:$D,4,FALSE),""))</f>
        <v/>
      </c>
      <c r="K1091" s="61" t="str">
        <f>IF(ISBLANK(H1091),"",SUMIF('Np PL4 Stock'!$A:$A,B1091,'Np PL4 Stock'!$N:$N))</f>
        <v/>
      </c>
      <c r="L1091" s="62" t="str">
        <f>IF(ISBLANK(H1091),"",VLOOKUP(LEFT(B1091,5),Unit!A:B,2,FALSE))</f>
        <v/>
      </c>
      <c r="M1091" s="63" t="str">
        <f>IF(ISBLANK(H1091),"",IFERROR(VLOOKUP(B1091,'Np PL4 Stock'!$A:$T,20,FALSE),""))</f>
        <v/>
      </c>
      <c r="N1091" s="63" t="str">
        <f>IF(ISBLANK(H1091),"",IFERROR(VLOOKUP(B1091,'Np PL4 Stock'!$A:$U,21,FALSE),""))</f>
        <v/>
      </c>
      <c r="O1091" s="62" t="str">
        <f t="shared" si="173"/>
        <v/>
      </c>
      <c r="P1091" s="62" t="str">
        <f t="shared" ref="P1091:P1154" si="181">IFERROR((SUMIFS(BS:BS,A:A,A1091))/(L1091*10^3),"")</f>
        <v/>
      </c>
      <c r="Q1091" s="67" t="str">
        <f t="shared" si="174"/>
        <v/>
      </c>
      <c r="R1091" s="67" t="str">
        <f t="shared" ref="R1091:R1154" si="182">IFERROR(SUM(SUMIF(B:B,B1091,BS:BS),SUMIF(B:B,B1091,BT:BT))/(K1091*10^6),"")</f>
        <v/>
      </c>
      <c r="S1091" s="59"/>
      <c r="T1091" s="147"/>
      <c r="U1091" s="147"/>
      <c r="V1091" s="59"/>
      <c r="W1091" s="59"/>
      <c r="X1091" s="59"/>
      <c r="Y1091" s="59"/>
      <c r="Z1091" s="59"/>
      <c r="AA1091" s="59"/>
      <c r="AB1091" s="59"/>
      <c r="AC1091" s="59"/>
      <c r="AD1091" s="59"/>
      <c r="AE1091" s="59"/>
      <c r="AF1091" s="73"/>
      <c r="AG1091" s="73"/>
      <c r="AH1091" s="73"/>
      <c r="AI1091" s="73"/>
      <c r="AJ1091" s="73"/>
      <c r="AK1091" s="73"/>
      <c r="AL1091" s="77" t="str">
        <f>IF(ISBLANK(S1091),"",IF(AJ1091="Fail","Fail",IF(E1091="PL4",IF(AND(T1091&gt;STD_01122025!$D$3,U1091&lt;STD_01122025!$D$4,OR(AF1091="ND",AF1091&lt;STD_01122025!$D$7),AH1091="ND"),"Pass","Fail"),IF(E1091="PL12",IF(AND(S1091&lt;STD_01122025!$F$2,T1091&gt;STD_01122025!$F$3,U1091&lt;STD_01122025!$F$4,V1091&gt;STD_01122025!$F$5,X1091&gt;STD_01122025!$F$6,OR(AF1091="ND",AF1091&lt;STD_01122025!$F$7),AH1091="ND"),"Pass","Fail"),IF(E1091="SuperPL",IF(AND(T1091&gt;STD_01122025!$H$3,U1091&lt;STD_01122025!$H$4,V1091&gt;STD_01122025!$H$5,X1091&gt;STD_01122025!$H$6,OR(AF1091="ND",AF1091&lt;STD_01122025!$H$7),AH1091="ND"),"Pass","Fail"),IF(E1091="Flight",IF(AND(T1091&gt;STD_01122025!$J$3,U1091&lt;STD_01122025!$J$4,X1091&gt;STD_01122025!$J$6,OR(AF1091="ND",AF1091&lt;STD_01122025!$J$7),AH1091="ND"),"Pass","Fail"),""))))))</f>
        <v/>
      </c>
      <c r="AM1091" s="62" t="str">
        <f>IF(ISBLANK(B1091),"",IFERROR(IF(VLOOKUP(B1091,'Np PL4 Stock'!$A:$J,10,FALSE)="Np4",D1091-VLOOKUP(B1091,'Np PL4 Stock'!$A:$E,5,FALSE),D1091-VLOOKUP(B1091,'Np PL4 Stock'!$A:$E,5,FALSE)-1),""))</f>
        <v/>
      </c>
      <c r="AN1091" s="147"/>
      <c r="AO1091" s="147"/>
      <c r="AP1091" s="59"/>
      <c r="AQ1091" s="59"/>
      <c r="AR1091" s="59"/>
      <c r="AS1091" s="59"/>
      <c r="AT1091" s="73"/>
      <c r="AU1091" s="73"/>
      <c r="AV1091" s="73"/>
      <c r="AW1091" s="73"/>
      <c r="AX1091" s="84"/>
      <c r="AY1091" s="59"/>
      <c r="AZ1091" s="59"/>
      <c r="BA1091" s="59"/>
      <c r="BB1091" s="59"/>
      <c r="BC1091" s="59"/>
      <c r="BD1091" s="59"/>
      <c r="BE1091" s="84"/>
      <c r="BF1091" s="84"/>
      <c r="BG1091" s="84"/>
      <c r="BH1091" s="84"/>
      <c r="BI1091" s="85"/>
      <c r="BJ1091" s="86"/>
      <c r="BK1091" s="86"/>
      <c r="BL1091" s="86"/>
      <c r="BM1091" s="86"/>
      <c r="BN1091" s="86"/>
      <c r="BO1091" s="59"/>
      <c r="BP1091" s="69"/>
      <c r="BQ1091" s="92">
        <v>0</v>
      </c>
      <c r="BR1091" s="93">
        <v>0</v>
      </c>
      <c r="BS1091" s="94" t="str">
        <f t="shared" si="175"/>
        <v/>
      </c>
      <c r="BT1091" s="95">
        <v>0</v>
      </c>
      <c r="BU1091" s="101" t="str">
        <f t="shared" si="176"/>
        <v/>
      </c>
      <c r="BV1091" s="102" t="str">
        <f t="shared" si="180"/>
        <v>-</v>
      </c>
      <c r="BW1091" s="103"/>
      <c r="BX1091" s="104" t="str">
        <f t="shared" si="177"/>
        <v>-</v>
      </c>
      <c r="BY1091" s="105"/>
      <c r="BZ1091" s="103"/>
      <c r="CA1091" s="106"/>
      <c r="CB1091" s="107"/>
      <c r="CC1091" s="112"/>
      <c r="CD1091" s="106"/>
      <c r="CE1091" s="103"/>
      <c r="CF1091" s="113"/>
      <c r="CG1091" s="114"/>
    </row>
    <row r="1092" spans="1:85">
      <c r="A1092" s="53" t="str">
        <f t="shared" si="178"/>
        <v>--</v>
      </c>
      <c r="B1092" s="47" t="str">
        <f t="shared" si="179"/>
        <v>-</v>
      </c>
      <c r="C1092" s="153"/>
      <c r="D1092" s="49"/>
      <c r="E1092" s="50"/>
      <c r="F1092" s="51"/>
      <c r="G1092" s="59"/>
      <c r="H1092" s="51"/>
      <c r="I1092" s="59"/>
      <c r="J1092" s="60" t="str">
        <f>IF(ISBLANK(H1092),"",IFERROR(VLOOKUP(B1092,'Np PL4 Stock'!$A:$D,4,FALSE),""))</f>
        <v/>
      </c>
      <c r="K1092" s="61" t="str">
        <f>IF(ISBLANK(H1092),"",SUMIF('Np PL4 Stock'!$A:$A,B1092,'Np PL4 Stock'!$N:$N))</f>
        <v/>
      </c>
      <c r="L1092" s="62" t="str">
        <f>IF(ISBLANK(H1092),"",VLOOKUP(LEFT(B1092,5),Unit!A:B,2,FALSE))</f>
        <v/>
      </c>
      <c r="M1092" s="63" t="str">
        <f>IF(ISBLANK(H1092),"",IFERROR(VLOOKUP(B1092,'Np PL4 Stock'!$A:$T,20,FALSE),""))</f>
        <v/>
      </c>
      <c r="N1092" s="63" t="str">
        <f>IF(ISBLANK(H1092),"",IFERROR(VLOOKUP(B1092,'Np PL4 Stock'!$A:$U,21,FALSE),""))</f>
        <v/>
      </c>
      <c r="O1092" s="62" t="str">
        <f t="shared" ref="O1092:O1155" si="183">IFERROR((K1092*10^6)/(L1092*10^3),"")</f>
        <v/>
      </c>
      <c r="P1092" s="62" t="str">
        <f t="shared" si="181"/>
        <v/>
      </c>
      <c r="Q1092" s="67" t="str">
        <f t="shared" ref="Q1092:Q1155" si="184">IFERROR(SUM(SUMIF(B:B,B1092,BQ:BQ),SUMIF(B:B,B1092,BR:BR))/(K1092*10^6),"")</f>
        <v/>
      </c>
      <c r="R1092" s="67" t="str">
        <f t="shared" si="182"/>
        <v/>
      </c>
      <c r="S1092" s="59"/>
      <c r="T1092" s="147"/>
      <c r="U1092" s="147"/>
      <c r="V1092" s="59"/>
      <c r="W1092" s="59"/>
      <c r="X1092" s="59"/>
      <c r="Y1092" s="59"/>
      <c r="Z1092" s="59"/>
      <c r="AA1092" s="59"/>
      <c r="AB1092" s="59"/>
      <c r="AC1092" s="59"/>
      <c r="AD1092" s="59"/>
      <c r="AE1092" s="59"/>
      <c r="AF1092" s="73"/>
      <c r="AG1092" s="73"/>
      <c r="AH1092" s="73"/>
      <c r="AI1092" s="73"/>
      <c r="AJ1092" s="73"/>
      <c r="AK1092" s="73"/>
      <c r="AL1092" s="77" t="str">
        <f>IF(ISBLANK(S1092),"",IF(AJ1092="Fail","Fail",IF(E1092="PL4",IF(AND(T1092&gt;STD_01122025!$D$3,U1092&lt;STD_01122025!$D$4,OR(AF1092="ND",AF1092&lt;STD_01122025!$D$7),AH1092="ND"),"Pass","Fail"),IF(E1092="PL12",IF(AND(S1092&lt;STD_01122025!$F$2,T1092&gt;STD_01122025!$F$3,U1092&lt;STD_01122025!$F$4,V1092&gt;STD_01122025!$F$5,X1092&gt;STD_01122025!$F$6,OR(AF1092="ND",AF1092&lt;STD_01122025!$F$7),AH1092="ND"),"Pass","Fail"),IF(E1092="SuperPL",IF(AND(T1092&gt;STD_01122025!$H$3,U1092&lt;STD_01122025!$H$4,V1092&gt;STD_01122025!$H$5,X1092&gt;STD_01122025!$H$6,OR(AF1092="ND",AF1092&lt;STD_01122025!$H$7),AH1092="ND"),"Pass","Fail"),IF(E1092="Flight",IF(AND(T1092&gt;STD_01122025!$J$3,U1092&lt;STD_01122025!$J$4,X1092&gt;STD_01122025!$J$6,OR(AF1092="ND",AF1092&lt;STD_01122025!$J$7),AH1092="ND"),"Pass","Fail"),""))))))</f>
        <v/>
      </c>
      <c r="AM1092" s="62" t="str">
        <f>IF(ISBLANK(B1092),"",IFERROR(IF(VLOOKUP(B1092,'Np PL4 Stock'!$A:$J,10,FALSE)="Np4",D1092-VLOOKUP(B1092,'Np PL4 Stock'!$A:$E,5,FALSE),D1092-VLOOKUP(B1092,'Np PL4 Stock'!$A:$E,5,FALSE)-1),""))</f>
        <v/>
      </c>
      <c r="AN1092" s="147"/>
      <c r="AO1092" s="147"/>
      <c r="AP1092" s="59"/>
      <c r="AQ1092" s="59"/>
      <c r="AR1092" s="59"/>
      <c r="AS1092" s="59"/>
      <c r="AT1092" s="73"/>
      <c r="AU1092" s="73"/>
      <c r="AV1092" s="73"/>
      <c r="AW1092" s="73"/>
      <c r="AX1092" s="84"/>
      <c r="AY1092" s="59"/>
      <c r="AZ1092" s="59"/>
      <c r="BA1092" s="59"/>
      <c r="BB1092" s="59"/>
      <c r="BC1092" s="59"/>
      <c r="BD1092" s="59"/>
      <c r="BE1092" s="84"/>
      <c r="BF1092" s="84"/>
      <c r="BG1092" s="84"/>
      <c r="BH1092" s="84"/>
      <c r="BI1092" s="85"/>
      <c r="BJ1092" s="86"/>
      <c r="BK1092" s="86"/>
      <c r="BL1092" s="86"/>
      <c r="BM1092" s="86"/>
      <c r="BN1092" s="86"/>
      <c r="BO1092" s="59"/>
      <c r="BP1092" s="69"/>
      <c r="BQ1092" s="92">
        <v>0</v>
      </c>
      <c r="BR1092" s="93">
        <v>0</v>
      </c>
      <c r="BS1092" s="94" t="str">
        <f t="shared" ref="BS1092:BS1155" si="185">IF(ISBLANK(D1092),"",SUM(BQ1092:BR1092))</f>
        <v/>
      </c>
      <c r="BT1092" s="95">
        <v>0</v>
      </c>
      <c r="BU1092" s="101" t="str">
        <f t="shared" ref="BU1092:BU1155" si="186">IF(ISBLANK(D1092),"",SUM(BS1092:BT1092))</f>
        <v/>
      </c>
      <c r="BV1092" s="102" t="str">
        <f t="shared" si="180"/>
        <v>-</v>
      </c>
      <c r="BW1092" s="103"/>
      <c r="BX1092" s="104" t="str">
        <f t="shared" si="177"/>
        <v>-</v>
      </c>
      <c r="BY1092" s="105"/>
      <c r="BZ1092" s="103"/>
      <c r="CA1092" s="106"/>
      <c r="CB1092" s="107"/>
      <c r="CC1092" s="112"/>
      <c r="CD1092" s="106"/>
      <c r="CE1092" s="103"/>
      <c r="CF1092" s="113"/>
      <c r="CG1092" s="114"/>
    </row>
    <row r="1093" spans="1:85">
      <c r="A1093" s="53" t="str">
        <f t="shared" si="178"/>
        <v>--</v>
      </c>
      <c r="B1093" s="47" t="str">
        <f t="shared" si="179"/>
        <v>-</v>
      </c>
      <c r="C1093" s="153"/>
      <c r="D1093" s="49"/>
      <c r="E1093" s="50"/>
      <c r="F1093" s="51"/>
      <c r="G1093" s="59"/>
      <c r="H1093" s="51"/>
      <c r="I1093" s="59"/>
      <c r="J1093" s="60" t="str">
        <f>IF(ISBLANK(H1093),"",IFERROR(VLOOKUP(B1093,'Np PL4 Stock'!$A:$D,4,FALSE),""))</f>
        <v/>
      </c>
      <c r="K1093" s="61" t="str">
        <f>IF(ISBLANK(H1093),"",SUMIF('Np PL4 Stock'!$A:$A,B1093,'Np PL4 Stock'!$N:$N))</f>
        <v/>
      </c>
      <c r="L1093" s="62" t="str">
        <f>IF(ISBLANK(H1093),"",VLOOKUP(LEFT(B1093,5),Unit!A:B,2,FALSE))</f>
        <v/>
      </c>
      <c r="M1093" s="63" t="str">
        <f>IF(ISBLANK(H1093),"",IFERROR(VLOOKUP(B1093,'Np PL4 Stock'!$A:$T,20,FALSE),""))</f>
        <v/>
      </c>
      <c r="N1093" s="63" t="str">
        <f>IF(ISBLANK(H1093),"",IFERROR(VLOOKUP(B1093,'Np PL4 Stock'!$A:$U,21,FALSE),""))</f>
        <v/>
      </c>
      <c r="O1093" s="62" t="str">
        <f t="shared" si="183"/>
        <v/>
      </c>
      <c r="P1093" s="62" t="str">
        <f t="shared" si="181"/>
        <v/>
      </c>
      <c r="Q1093" s="67" t="str">
        <f t="shared" si="184"/>
        <v/>
      </c>
      <c r="R1093" s="67" t="str">
        <f t="shared" si="182"/>
        <v/>
      </c>
      <c r="S1093" s="59"/>
      <c r="T1093" s="147"/>
      <c r="U1093" s="147"/>
      <c r="V1093" s="59"/>
      <c r="W1093" s="59"/>
      <c r="X1093" s="59"/>
      <c r="Y1093" s="59"/>
      <c r="Z1093" s="59"/>
      <c r="AA1093" s="59"/>
      <c r="AB1093" s="59"/>
      <c r="AC1093" s="59"/>
      <c r="AD1093" s="59"/>
      <c r="AE1093" s="59"/>
      <c r="AF1093" s="73"/>
      <c r="AG1093" s="73"/>
      <c r="AH1093" s="73"/>
      <c r="AI1093" s="73"/>
      <c r="AJ1093" s="73"/>
      <c r="AK1093" s="73"/>
      <c r="AL1093" s="77" t="str">
        <f>IF(ISBLANK(S1093),"",IF(AJ1093="Fail","Fail",IF(E1093="PL4",IF(AND(T1093&gt;STD_01122025!$D$3,U1093&lt;STD_01122025!$D$4,OR(AF1093="ND",AF1093&lt;STD_01122025!$D$7),AH1093="ND"),"Pass","Fail"),IF(E1093="PL12",IF(AND(S1093&lt;STD_01122025!$F$2,T1093&gt;STD_01122025!$F$3,U1093&lt;STD_01122025!$F$4,V1093&gt;STD_01122025!$F$5,X1093&gt;STD_01122025!$F$6,OR(AF1093="ND",AF1093&lt;STD_01122025!$F$7),AH1093="ND"),"Pass","Fail"),IF(E1093="SuperPL",IF(AND(T1093&gt;STD_01122025!$H$3,U1093&lt;STD_01122025!$H$4,V1093&gt;STD_01122025!$H$5,X1093&gt;STD_01122025!$H$6,OR(AF1093="ND",AF1093&lt;STD_01122025!$H$7),AH1093="ND"),"Pass","Fail"),IF(E1093="Flight",IF(AND(T1093&gt;STD_01122025!$J$3,U1093&lt;STD_01122025!$J$4,X1093&gt;STD_01122025!$J$6,OR(AF1093="ND",AF1093&lt;STD_01122025!$J$7),AH1093="ND"),"Pass","Fail"),""))))))</f>
        <v/>
      </c>
      <c r="AM1093" s="62" t="str">
        <f>IF(ISBLANK(B1093),"",IFERROR(IF(VLOOKUP(B1093,'Np PL4 Stock'!$A:$J,10,FALSE)="Np4",D1093-VLOOKUP(B1093,'Np PL4 Stock'!$A:$E,5,FALSE),D1093-VLOOKUP(B1093,'Np PL4 Stock'!$A:$E,5,FALSE)-1),""))</f>
        <v/>
      </c>
      <c r="AN1093" s="147"/>
      <c r="AO1093" s="147"/>
      <c r="AP1093" s="59"/>
      <c r="AQ1093" s="59"/>
      <c r="AR1093" s="59"/>
      <c r="AS1093" s="59"/>
      <c r="AT1093" s="73"/>
      <c r="AU1093" s="73"/>
      <c r="AV1093" s="73"/>
      <c r="AW1093" s="73"/>
      <c r="AX1093" s="84"/>
      <c r="AY1093" s="59"/>
      <c r="AZ1093" s="59"/>
      <c r="BA1093" s="59"/>
      <c r="BB1093" s="59"/>
      <c r="BC1093" s="59"/>
      <c r="BD1093" s="59"/>
      <c r="BE1093" s="84"/>
      <c r="BF1093" s="84"/>
      <c r="BG1093" s="84"/>
      <c r="BH1093" s="84"/>
      <c r="BI1093" s="85"/>
      <c r="BJ1093" s="86"/>
      <c r="BK1093" s="86"/>
      <c r="BL1093" s="86"/>
      <c r="BM1093" s="86"/>
      <c r="BN1093" s="86"/>
      <c r="BO1093" s="59"/>
      <c r="BP1093" s="69"/>
      <c r="BQ1093" s="92">
        <v>0</v>
      </c>
      <c r="BR1093" s="93">
        <v>0</v>
      </c>
      <c r="BS1093" s="94" t="str">
        <f t="shared" si="185"/>
        <v/>
      </c>
      <c r="BT1093" s="95">
        <v>0</v>
      </c>
      <c r="BU1093" s="101" t="str">
        <f t="shared" si="186"/>
        <v/>
      </c>
      <c r="BV1093" s="102"/>
      <c r="BW1093" s="103"/>
      <c r="BX1093" s="104"/>
      <c r="BY1093" s="105"/>
      <c r="BZ1093" s="103"/>
      <c r="CA1093" s="106"/>
      <c r="CB1093" s="107"/>
      <c r="CC1093" s="112"/>
      <c r="CD1093" s="106"/>
      <c r="CE1093" s="103"/>
      <c r="CF1093" s="113"/>
      <c r="CG1093" s="114"/>
    </row>
    <row r="1094" spans="1:85">
      <c r="A1094" s="53" t="str">
        <f t="shared" si="178"/>
        <v>--</v>
      </c>
      <c r="B1094" s="47" t="str">
        <f t="shared" si="179"/>
        <v>-</v>
      </c>
      <c r="C1094" s="153"/>
      <c r="D1094" s="49"/>
      <c r="E1094" s="50"/>
      <c r="F1094" s="51"/>
      <c r="G1094" s="59"/>
      <c r="H1094" s="51"/>
      <c r="I1094" s="59"/>
      <c r="J1094" s="60" t="str">
        <f>IF(ISBLANK(H1094),"",IFERROR(VLOOKUP(B1094,'Np PL4 Stock'!$A:$D,4,FALSE),""))</f>
        <v/>
      </c>
      <c r="K1094" s="61" t="str">
        <f>IF(ISBLANK(H1094),"",SUMIF('Np PL4 Stock'!$A:$A,B1094,'Np PL4 Stock'!$N:$N))</f>
        <v/>
      </c>
      <c r="L1094" s="62" t="str">
        <f>IF(ISBLANK(H1094),"",VLOOKUP(LEFT(B1094,5),Unit!A:B,2,FALSE))</f>
        <v/>
      </c>
      <c r="M1094" s="63" t="str">
        <f>IF(ISBLANK(H1094),"",IFERROR(VLOOKUP(B1094,'Np PL4 Stock'!$A:$T,20,FALSE),""))</f>
        <v/>
      </c>
      <c r="N1094" s="63" t="str">
        <f>IF(ISBLANK(H1094),"",IFERROR(VLOOKUP(B1094,'Np PL4 Stock'!$A:$U,21,FALSE),""))</f>
        <v/>
      </c>
      <c r="O1094" s="62" t="str">
        <f t="shared" si="183"/>
        <v/>
      </c>
      <c r="P1094" s="62" t="str">
        <f t="shared" si="181"/>
        <v/>
      </c>
      <c r="Q1094" s="67" t="str">
        <f t="shared" si="184"/>
        <v/>
      </c>
      <c r="R1094" s="67" t="str">
        <f t="shared" si="182"/>
        <v/>
      </c>
      <c r="S1094" s="59"/>
      <c r="T1094" s="147"/>
      <c r="U1094" s="147"/>
      <c r="V1094" s="59"/>
      <c r="W1094" s="59"/>
      <c r="X1094" s="59"/>
      <c r="Y1094" s="59"/>
      <c r="Z1094" s="59"/>
      <c r="AA1094" s="59"/>
      <c r="AB1094" s="59"/>
      <c r="AC1094" s="59"/>
      <c r="AD1094" s="59"/>
      <c r="AE1094" s="59"/>
      <c r="AF1094" s="73"/>
      <c r="AG1094" s="73"/>
      <c r="AH1094" s="73"/>
      <c r="AI1094" s="73"/>
      <c r="AJ1094" s="73"/>
      <c r="AK1094" s="73"/>
      <c r="AL1094" s="77" t="str">
        <f>IF(ISBLANK(S1094),"",IF(AJ1094="Fail","Fail",IF(E1094="PL4",IF(AND(T1094&gt;STD_01122025!$D$3,U1094&lt;STD_01122025!$D$4,OR(AF1094="ND",AF1094&lt;STD_01122025!$D$7),AH1094="ND"),"Pass","Fail"),IF(E1094="PL12",IF(AND(S1094&lt;STD_01122025!$F$2,T1094&gt;STD_01122025!$F$3,U1094&lt;STD_01122025!$F$4,V1094&gt;STD_01122025!$F$5,X1094&gt;STD_01122025!$F$6,OR(AF1094="ND",AF1094&lt;STD_01122025!$F$7),AH1094="ND"),"Pass","Fail"),IF(E1094="SuperPL",IF(AND(T1094&gt;STD_01122025!$H$3,U1094&lt;STD_01122025!$H$4,V1094&gt;STD_01122025!$H$5,X1094&gt;STD_01122025!$H$6,OR(AF1094="ND",AF1094&lt;STD_01122025!$H$7),AH1094="ND"),"Pass","Fail"),IF(E1094="Flight",IF(AND(T1094&gt;STD_01122025!$J$3,U1094&lt;STD_01122025!$J$4,X1094&gt;STD_01122025!$J$6,OR(AF1094="ND",AF1094&lt;STD_01122025!$J$7),AH1094="ND"),"Pass","Fail"),""))))))</f>
        <v/>
      </c>
      <c r="AM1094" s="62" t="str">
        <f>IF(ISBLANK(B1094),"",IFERROR(IF(VLOOKUP(B1094,'Np PL4 Stock'!$A:$J,10,FALSE)="Np4",D1094-VLOOKUP(B1094,'Np PL4 Stock'!$A:$E,5,FALSE),D1094-VLOOKUP(B1094,'Np PL4 Stock'!$A:$E,5,FALSE)-1),""))</f>
        <v/>
      </c>
      <c r="AN1094" s="147"/>
      <c r="AO1094" s="147"/>
      <c r="AP1094" s="59"/>
      <c r="AQ1094" s="59"/>
      <c r="AR1094" s="59"/>
      <c r="AS1094" s="59"/>
      <c r="AT1094" s="73"/>
      <c r="AU1094" s="73"/>
      <c r="AV1094" s="73"/>
      <c r="AW1094" s="73"/>
      <c r="AX1094" s="84"/>
      <c r="AY1094" s="59"/>
      <c r="AZ1094" s="59"/>
      <c r="BA1094" s="59"/>
      <c r="BB1094" s="59"/>
      <c r="BC1094" s="59"/>
      <c r="BD1094" s="59"/>
      <c r="BE1094" s="84"/>
      <c r="BF1094" s="84"/>
      <c r="BG1094" s="84"/>
      <c r="BH1094" s="84"/>
      <c r="BI1094" s="85"/>
      <c r="BJ1094" s="86"/>
      <c r="BK1094" s="86"/>
      <c r="BL1094" s="86"/>
      <c r="BM1094" s="86"/>
      <c r="BN1094" s="86"/>
      <c r="BO1094" s="59"/>
      <c r="BP1094" s="69"/>
      <c r="BQ1094" s="92">
        <v>0</v>
      </c>
      <c r="BR1094" s="93">
        <v>0</v>
      </c>
      <c r="BS1094" s="94" t="str">
        <f t="shared" si="185"/>
        <v/>
      </c>
      <c r="BT1094" s="95">
        <v>0</v>
      </c>
      <c r="BU1094" s="101" t="str">
        <f t="shared" si="186"/>
        <v/>
      </c>
      <c r="BV1094" s="102" t="str">
        <f t="shared" ref="BV1094:BV1157" si="187">IF(ISNUMBER(AQ1094),(1/AQ1094)*10^3,"-")</f>
        <v>-</v>
      </c>
      <c r="BW1094" s="103"/>
      <c r="BX1094" s="104" t="str">
        <f t="shared" si="177"/>
        <v>-</v>
      </c>
      <c r="BY1094" s="105"/>
      <c r="BZ1094" s="103"/>
      <c r="CA1094" s="106"/>
      <c r="CB1094" s="107"/>
      <c r="CC1094" s="112"/>
      <c r="CD1094" s="106"/>
      <c r="CE1094" s="103"/>
      <c r="CF1094" s="113"/>
      <c r="CG1094" s="114"/>
    </row>
    <row r="1095" spans="1:85">
      <c r="A1095" s="53" t="str">
        <f t="shared" si="178"/>
        <v>--</v>
      </c>
      <c r="B1095" s="47" t="str">
        <f t="shared" si="179"/>
        <v>-</v>
      </c>
      <c r="C1095" s="153"/>
      <c r="D1095" s="49"/>
      <c r="E1095" s="50"/>
      <c r="F1095" s="51"/>
      <c r="G1095" s="59"/>
      <c r="H1095" s="51"/>
      <c r="I1095" s="59"/>
      <c r="J1095" s="60" t="str">
        <f>IF(ISBLANK(H1095),"",IFERROR(VLOOKUP(B1095,'Np PL4 Stock'!$A:$D,4,FALSE),""))</f>
        <v/>
      </c>
      <c r="K1095" s="61" t="str">
        <f>IF(ISBLANK(H1095),"",SUMIF('Np PL4 Stock'!$A:$A,B1095,'Np PL4 Stock'!$N:$N))</f>
        <v/>
      </c>
      <c r="L1095" s="62" t="str">
        <f>IF(ISBLANK(H1095),"",VLOOKUP(LEFT(B1095,5),Unit!A:B,2,FALSE))</f>
        <v/>
      </c>
      <c r="M1095" s="63" t="str">
        <f>IF(ISBLANK(H1095),"",IFERROR(VLOOKUP(B1095,'Np PL4 Stock'!$A:$T,20,FALSE),""))</f>
        <v/>
      </c>
      <c r="N1095" s="63" t="str">
        <f>IF(ISBLANK(H1095),"",IFERROR(VLOOKUP(B1095,'Np PL4 Stock'!$A:$U,21,FALSE),""))</f>
        <v/>
      </c>
      <c r="O1095" s="62" t="str">
        <f t="shared" si="183"/>
        <v/>
      </c>
      <c r="P1095" s="62" t="str">
        <f t="shared" si="181"/>
        <v/>
      </c>
      <c r="Q1095" s="67" t="str">
        <f t="shared" si="184"/>
        <v/>
      </c>
      <c r="R1095" s="67" t="str">
        <f t="shared" si="182"/>
        <v/>
      </c>
      <c r="S1095" s="59"/>
      <c r="T1095" s="147"/>
      <c r="U1095" s="147"/>
      <c r="V1095" s="59"/>
      <c r="W1095" s="59"/>
      <c r="X1095" s="59"/>
      <c r="Y1095" s="59"/>
      <c r="Z1095" s="59"/>
      <c r="AA1095" s="59"/>
      <c r="AB1095" s="59"/>
      <c r="AC1095" s="59"/>
      <c r="AD1095" s="59"/>
      <c r="AE1095" s="59"/>
      <c r="AF1095" s="73"/>
      <c r="AG1095" s="73"/>
      <c r="AH1095" s="73"/>
      <c r="AI1095" s="73"/>
      <c r="AJ1095" s="73"/>
      <c r="AK1095" s="73"/>
      <c r="AL1095" s="77" t="str">
        <f>IF(ISBLANK(S1095),"",IF(AJ1095="Fail","Fail",IF(E1095="PL4",IF(AND(T1095&gt;STD_01122025!$D$3,U1095&lt;STD_01122025!$D$4,OR(AF1095="ND",AF1095&lt;STD_01122025!$D$7),AH1095="ND"),"Pass","Fail"),IF(E1095="PL12",IF(AND(S1095&lt;STD_01122025!$F$2,T1095&gt;STD_01122025!$F$3,U1095&lt;STD_01122025!$F$4,V1095&gt;STD_01122025!$F$5,X1095&gt;STD_01122025!$F$6,OR(AF1095="ND",AF1095&lt;STD_01122025!$F$7),AH1095="ND"),"Pass","Fail"),IF(E1095="SuperPL",IF(AND(T1095&gt;STD_01122025!$H$3,U1095&lt;STD_01122025!$H$4,V1095&gt;STD_01122025!$H$5,X1095&gt;STD_01122025!$H$6,OR(AF1095="ND",AF1095&lt;STD_01122025!$H$7),AH1095="ND"),"Pass","Fail"),IF(E1095="Flight",IF(AND(T1095&gt;STD_01122025!$J$3,U1095&lt;STD_01122025!$J$4,X1095&gt;STD_01122025!$J$6,OR(AF1095="ND",AF1095&lt;STD_01122025!$J$7),AH1095="ND"),"Pass","Fail"),""))))))</f>
        <v/>
      </c>
      <c r="AM1095" s="62" t="str">
        <f>IF(ISBLANK(B1095),"",IFERROR(IF(VLOOKUP(B1095,'Np PL4 Stock'!$A:$J,10,FALSE)="Np4",D1095-VLOOKUP(B1095,'Np PL4 Stock'!$A:$E,5,FALSE),D1095-VLOOKUP(B1095,'Np PL4 Stock'!$A:$E,5,FALSE)-1),""))</f>
        <v/>
      </c>
      <c r="AN1095" s="147"/>
      <c r="AO1095" s="147"/>
      <c r="AP1095" s="59"/>
      <c r="AQ1095" s="59"/>
      <c r="AR1095" s="59"/>
      <c r="AS1095" s="59"/>
      <c r="AT1095" s="73"/>
      <c r="AU1095" s="73"/>
      <c r="AV1095" s="73"/>
      <c r="AW1095" s="73"/>
      <c r="AX1095" s="84"/>
      <c r="AY1095" s="59"/>
      <c r="AZ1095" s="59"/>
      <c r="BA1095" s="59"/>
      <c r="BB1095" s="59"/>
      <c r="BC1095" s="59"/>
      <c r="BD1095" s="59"/>
      <c r="BE1095" s="84"/>
      <c r="BF1095" s="84"/>
      <c r="BG1095" s="84"/>
      <c r="BH1095" s="84"/>
      <c r="BI1095" s="85"/>
      <c r="BJ1095" s="86"/>
      <c r="BK1095" s="86"/>
      <c r="BL1095" s="86"/>
      <c r="BM1095" s="86"/>
      <c r="BN1095" s="86"/>
      <c r="BO1095" s="59"/>
      <c r="BP1095" s="69"/>
      <c r="BQ1095" s="92">
        <v>0</v>
      </c>
      <c r="BR1095" s="93">
        <v>0</v>
      </c>
      <c r="BS1095" s="94" t="str">
        <f t="shared" si="185"/>
        <v/>
      </c>
      <c r="BT1095" s="95">
        <v>0</v>
      </c>
      <c r="BU1095" s="101" t="str">
        <f t="shared" si="186"/>
        <v/>
      </c>
      <c r="BV1095" s="102" t="str">
        <f t="shared" si="187"/>
        <v>-</v>
      </c>
      <c r="BW1095" s="103"/>
      <c r="BX1095" s="104" t="str">
        <f t="shared" ref="BX1095:BX1158" si="188">IFERROR((BU1095*BV1095)/10^3,"-")</f>
        <v>-</v>
      </c>
      <c r="BY1095" s="105"/>
      <c r="BZ1095" s="103"/>
      <c r="CA1095" s="106"/>
      <c r="CB1095" s="107"/>
      <c r="CC1095" s="112"/>
      <c r="CD1095" s="106"/>
      <c r="CE1095" s="103"/>
      <c r="CF1095" s="113"/>
      <c r="CG1095" s="114"/>
    </row>
    <row r="1096" spans="1:85">
      <c r="A1096" s="53" t="str">
        <f t="shared" si="178"/>
        <v>--</v>
      </c>
      <c r="B1096" s="47" t="str">
        <f t="shared" si="179"/>
        <v>-</v>
      </c>
      <c r="C1096" s="153"/>
      <c r="D1096" s="49"/>
      <c r="E1096" s="50"/>
      <c r="F1096" s="51"/>
      <c r="G1096" s="59"/>
      <c r="H1096" s="51"/>
      <c r="I1096" s="59"/>
      <c r="J1096" s="60" t="str">
        <f>IF(ISBLANK(H1096),"",IFERROR(VLOOKUP(B1096,'Np PL4 Stock'!$A:$D,4,FALSE),""))</f>
        <v/>
      </c>
      <c r="K1096" s="61" t="str">
        <f>IF(ISBLANK(H1096),"",SUMIF('Np PL4 Stock'!$A:$A,B1096,'Np PL4 Stock'!$N:$N))</f>
        <v/>
      </c>
      <c r="L1096" s="62" t="str">
        <f>IF(ISBLANK(H1096),"",VLOOKUP(LEFT(B1096,5),Unit!A:B,2,FALSE))</f>
        <v/>
      </c>
      <c r="M1096" s="63" t="str">
        <f>IF(ISBLANK(H1096),"",IFERROR(VLOOKUP(B1096,'Np PL4 Stock'!$A:$T,20,FALSE),""))</f>
        <v/>
      </c>
      <c r="N1096" s="63" t="str">
        <f>IF(ISBLANK(H1096),"",IFERROR(VLOOKUP(B1096,'Np PL4 Stock'!$A:$U,21,FALSE),""))</f>
        <v/>
      </c>
      <c r="O1096" s="62" t="str">
        <f t="shared" si="183"/>
        <v/>
      </c>
      <c r="P1096" s="62" t="str">
        <f t="shared" si="181"/>
        <v/>
      </c>
      <c r="Q1096" s="67" t="str">
        <f t="shared" si="184"/>
        <v/>
      </c>
      <c r="R1096" s="67" t="str">
        <f t="shared" si="182"/>
        <v/>
      </c>
      <c r="S1096" s="59"/>
      <c r="T1096" s="147"/>
      <c r="U1096" s="147"/>
      <c r="V1096" s="59"/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73"/>
      <c r="AG1096" s="73"/>
      <c r="AH1096" s="73"/>
      <c r="AI1096" s="73"/>
      <c r="AJ1096" s="73"/>
      <c r="AK1096" s="73"/>
      <c r="AL1096" s="77" t="str">
        <f>IF(ISBLANK(S1096),"",IF(AJ1096="Fail","Fail",IF(E1096="PL4",IF(AND(T1096&gt;STD_01122025!$D$3,U1096&lt;STD_01122025!$D$4,OR(AF1096="ND",AF1096&lt;STD_01122025!$D$7),AH1096="ND"),"Pass","Fail"),IF(E1096="PL12",IF(AND(S1096&lt;STD_01122025!$F$2,T1096&gt;STD_01122025!$F$3,U1096&lt;STD_01122025!$F$4,V1096&gt;STD_01122025!$F$5,X1096&gt;STD_01122025!$F$6,OR(AF1096="ND",AF1096&lt;STD_01122025!$F$7),AH1096="ND"),"Pass","Fail"),IF(E1096="SuperPL",IF(AND(T1096&gt;STD_01122025!$H$3,U1096&lt;STD_01122025!$H$4,V1096&gt;STD_01122025!$H$5,X1096&gt;STD_01122025!$H$6,OR(AF1096="ND",AF1096&lt;STD_01122025!$H$7),AH1096="ND"),"Pass","Fail"),IF(E1096="Flight",IF(AND(T1096&gt;STD_01122025!$J$3,U1096&lt;STD_01122025!$J$4,X1096&gt;STD_01122025!$J$6,OR(AF1096="ND",AF1096&lt;STD_01122025!$J$7),AH1096="ND"),"Pass","Fail"),""))))))</f>
        <v/>
      </c>
      <c r="AM1096" s="62" t="str">
        <f>IF(ISBLANK(B1096),"",IFERROR(IF(VLOOKUP(B1096,'Np PL4 Stock'!$A:$J,10,FALSE)="Np4",D1096-VLOOKUP(B1096,'Np PL4 Stock'!$A:$E,5,FALSE),D1096-VLOOKUP(B1096,'Np PL4 Stock'!$A:$E,5,FALSE)-1),""))</f>
        <v/>
      </c>
      <c r="AN1096" s="147"/>
      <c r="AO1096" s="147"/>
      <c r="AP1096" s="59"/>
      <c r="AQ1096" s="59"/>
      <c r="AR1096" s="59"/>
      <c r="AS1096" s="59"/>
      <c r="AT1096" s="73"/>
      <c r="AU1096" s="73"/>
      <c r="AV1096" s="73"/>
      <c r="AW1096" s="73"/>
      <c r="AX1096" s="84"/>
      <c r="AY1096" s="59"/>
      <c r="AZ1096" s="59"/>
      <c r="BA1096" s="59"/>
      <c r="BB1096" s="59"/>
      <c r="BC1096" s="59"/>
      <c r="BD1096" s="59"/>
      <c r="BE1096" s="84"/>
      <c r="BF1096" s="84"/>
      <c r="BG1096" s="84"/>
      <c r="BH1096" s="84"/>
      <c r="BI1096" s="85"/>
      <c r="BJ1096" s="86"/>
      <c r="BK1096" s="86"/>
      <c r="BL1096" s="86"/>
      <c r="BM1096" s="86"/>
      <c r="BN1096" s="86"/>
      <c r="BO1096" s="59"/>
      <c r="BP1096" s="69"/>
      <c r="BQ1096" s="92">
        <v>0</v>
      </c>
      <c r="BR1096" s="93">
        <v>0</v>
      </c>
      <c r="BS1096" s="94" t="str">
        <f t="shared" si="185"/>
        <v/>
      </c>
      <c r="BT1096" s="95">
        <v>0</v>
      </c>
      <c r="BU1096" s="101" t="str">
        <f t="shared" si="186"/>
        <v/>
      </c>
      <c r="BV1096" s="102" t="str">
        <f t="shared" si="187"/>
        <v>-</v>
      </c>
      <c r="BW1096" s="103"/>
      <c r="BX1096" s="104" t="str">
        <f t="shared" si="188"/>
        <v>-</v>
      </c>
      <c r="BY1096" s="105"/>
      <c r="BZ1096" s="103"/>
      <c r="CA1096" s="106"/>
      <c r="CB1096" s="107"/>
      <c r="CC1096" s="112"/>
      <c r="CD1096" s="106"/>
      <c r="CE1096" s="103"/>
      <c r="CF1096" s="113"/>
      <c r="CG1096" s="114"/>
    </row>
    <row r="1097" spans="1:85">
      <c r="A1097" s="53" t="str">
        <f t="shared" si="178"/>
        <v>--</v>
      </c>
      <c r="B1097" s="47" t="str">
        <f t="shared" si="179"/>
        <v>-</v>
      </c>
      <c r="C1097" s="153"/>
      <c r="D1097" s="49"/>
      <c r="E1097" s="50"/>
      <c r="F1097" s="51"/>
      <c r="G1097" s="59"/>
      <c r="H1097" s="51"/>
      <c r="I1097" s="59"/>
      <c r="J1097" s="60" t="str">
        <f>IF(ISBLANK(H1097),"",IFERROR(VLOOKUP(B1097,'Np PL4 Stock'!$A:$D,4,FALSE),""))</f>
        <v/>
      </c>
      <c r="K1097" s="61" t="str">
        <f>IF(ISBLANK(H1097),"",SUMIF('Np PL4 Stock'!$A:$A,B1097,'Np PL4 Stock'!$N:$N))</f>
        <v/>
      </c>
      <c r="L1097" s="62" t="str">
        <f>IF(ISBLANK(H1097),"",VLOOKUP(LEFT(B1097,5),Unit!A:B,2,FALSE))</f>
        <v/>
      </c>
      <c r="M1097" s="63" t="str">
        <f>IF(ISBLANK(H1097),"",IFERROR(VLOOKUP(B1097,'Np PL4 Stock'!$A:$T,20,FALSE),""))</f>
        <v/>
      </c>
      <c r="N1097" s="63" t="str">
        <f>IF(ISBLANK(H1097),"",IFERROR(VLOOKUP(B1097,'Np PL4 Stock'!$A:$U,21,FALSE),""))</f>
        <v/>
      </c>
      <c r="O1097" s="62" t="str">
        <f t="shared" si="183"/>
        <v/>
      </c>
      <c r="P1097" s="62" t="str">
        <f t="shared" si="181"/>
        <v/>
      </c>
      <c r="Q1097" s="67" t="str">
        <f t="shared" si="184"/>
        <v/>
      </c>
      <c r="R1097" s="67" t="str">
        <f t="shared" si="182"/>
        <v/>
      </c>
      <c r="S1097" s="59"/>
      <c r="T1097" s="147"/>
      <c r="U1097" s="147"/>
      <c r="V1097" s="59"/>
      <c r="W1097" s="59"/>
      <c r="X1097" s="59"/>
      <c r="Y1097" s="59"/>
      <c r="Z1097" s="59"/>
      <c r="AA1097" s="59"/>
      <c r="AB1097" s="59"/>
      <c r="AC1097" s="59"/>
      <c r="AD1097" s="59"/>
      <c r="AE1097" s="59"/>
      <c r="AF1097" s="73"/>
      <c r="AG1097" s="73"/>
      <c r="AH1097" s="73"/>
      <c r="AI1097" s="73"/>
      <c r="AJ1097" s="73"/>
      <c r="AK1097" s="73"/>
      <c r="AL1097" s="77" t="str">
        <f>IF(ISBLANK(S1097),"",IF(AJ1097="Fail","Fail",IF(E1097="PL4",IF(AND(T1097&gt;STD_01122025!$D$3,U1097&lt;STD_01122025!$D$4,OR(AF1097="ND",AF1097&lt;STD_01122025!$D$7),AH1097="ND"),"Pass","Fail"),IF(E1097="PL12",IF(AND(S1097&lt;STD_01122025!$F$2,T1097&gt;STD_01122025!$F$3,U1097&lt;STD_01122025!$F$4,V1097&gt;STD_01122025!$F$5,X1097&gt;STD_01122025!$F$6,OR(AF1097="ND",AF1097&lt;STD_01122025!$F$7),AH1097="ND"),"Pass","Fail"),IF(E1097="SuperPL",IF(AND(T1097&gt;STD_01122025!$H$3,U1097&lt;STD_01122025!$H$4,V1097&gt;STD_01122025!$H$5,X1097&gt;STD_01122025!$H$6,OR(AF1097="ND",AF1097&lt;STD_01122025!$H$7),AH1097="ND"),"Pass","Fail"),IF(E1097="Flight",IF(AND(T1097&gt;STD_01122025!$J$3,U1097&lt;STD_01122025!$J$4,X1097&gt;STD_01122025!$J$6,OR(AF1097="ND",AF1097&lt;STD_01122025!$J$7),AH1097="ND"),"Pass","Fail"),""))))))</f>
        <v/>
      </c>
      <c r="AM1097" s="62" t="str">
        <f>IF(ISBLANK(B1097),"",IFERROR(IF(VLOOKUP(B1097,'Np PL4 Stock'!$A:$J,10,FALSE)="Np4",D1097-VLOOKUP(B1097,'Np PL4 Stock'!$A:$E,5,FALSE),D1097-VLOOKUP(B1097,'Np PL4 Stock'!$A:$E,5,FALSE)-1),""))</f>
        <v/>
      </c>
      <c r="AN1097" s="147"/>
      <c r="AO1097" s="147"/>
      <c r="AP1097" s="59"/>
      <c r="AQ1097" s="59"/>
      <c r="AR1097" s="59"/>
      <c r="AS1097" s="59"/>
      <c r="AT1097" s="73"/>
      <c r="AU1097" s="73"/>
      <c r="AV1097" s="73"/>
      <c r="AW1097" s="73"/>
      <c r="AX1097" s="84"/>
      <c r="AY1097" s="59"/>
      <c r="AZ1097" s="59"/>
      <c r="BA1097" s="59"/>
      <c r="BB1097" s="59"/>
      <c r="BC1097" s="59"/>
      <c r="BD1097" s="59"/>
      <c r="BE1097" s="84"/>
      <c r="BF1097" s="84"/>
      <c r="BG1097" s="84"/>
      <c r="BH1097" s="84"/>
      <c r="BI1097" s="85"/>
      <c r="BJ1097" s="86"/>
      <c r="BK1097" s="86"/>
      <c r="BL1097" s="86"/>
      <c r="BM1097" s="86"/>
      <c r="BN1097" s="86"/>
      <c r="BO1097" s="59"/>
      <c r="BP1097" s="69"/>
      <c r="BQ1097" s="92">
        <v>0</v>
      </c>
      <c r="BR1097" s="93">
        <v>0</v>
      </c>
      <c r="BS1097" s="94" t="str">
        <f t="shared" si="185"/>
        <v/>
      </c>
      <c r="BT1097" s="95">
        <v>0</v>
      </c>
      <c r="BU1097" s="101" t="str">
        <f t="shared" si="186"/>
        <v/>
      </c>
      <c r="BV1097" s="102" t="str">
        <f t="shared" si="187"/>
        <v>-</v>
      </c>
      <c r="BW1097" s="103"/>
      <c r="BX1097" s="104" t="str">
        <f t="shared" si="188"/>
        <v>-</v>
      </c>
      <c r="BY1097" s="105"/>
      <c r="BZ1097" s="103"/>
      <c r="CA1097" s="106"/>
      <c r="CB1097" s="107"/>
      <c r="CC1097" s="112"/>
      <c r="CD1097" s="106"/>
      <c r="CE1097" s="103"/>
      <c r="CF1097" s="113"/>
      <c r="CG1097" s="114"/>
    </row>
    <row r="1098" spans="1:85">
      <c r="A1098" s="53" t="str">
        <f t="shared" si="178"/>
        <v>--</v>
      </c>
      <c r="B1098" s="47" t="str">
        <f t="shared" si="179"/>
        <v>-</v>
      </c>
      <c r="C1098" s="153"/>
      <c r="D1098" s="49"/>
      <c r="E1098" s="50"/>
      <c r="F1098" s="51"/>
      <c r="G1098" s="59"/>
      <c r="H1098" s="51"/>
      <c r="I1098" s="59"/>
      <c r="J1098" s="60" t="str">
        <f>IF(ISBLANK(H1098),"",IFERROR(VLOOKUP(B1098,'Np PL4 Stock'!$A:$D,4,FALSE),""))</f>
        <v/>
      </c>
      <c r="K1098" s="61" t="str">
        <f>IF(ISBLANK(H1098),"",SUMIF('Np PL4 Stock'!$A:$A,B1098,'Np PL4 Stock'!$N:$N))</f>
        <v/>
      </c>
      <c r="L1098" s="62" t="str">
        <f>IF(ISBLANK(H1098),"",VLOOKUP(LEFT(B1098,5),Unit!A:B,2,FALSE))</f>
        <v/>
      </c>
      <c r="M1098" s="63" t="str">
        <f>IF(ISBLANK(H1098),"",IFERROR(VLOOKUP(B1098,'Np PL4 Stock'!$A:$T,20,FALSE),""))</f>
        <v/>
      </c>
      <c r="N1098" s="63" t="str">
        <f>IF(ISBLANK(H1098),"",IFERROR(VLOOKUP(B1098,'Np PL4 Stock'!$A:$U,21,FALSE),""))</f>
        <v/>
      </c>
      <c r="O1098" s="62" t="str">
        <f t="shared" si="183"/>
        <v/>
      </c>
      <c r="P1098" s="62" t="str">
        <f t="shared" si="181"/>
        <v/>
      </c>
      <c r="Q1098" s="67" t="str">
        <f t="shared" si="184"/>
        <v/>
      </c>
      <c r="R1098" s="67" t="str">
        <f t="shared" si="182"/>
        <v/>
      </c>
      <c r="S1098" s="59"/>
      <c r="T1098" s="147"/>
      <c r="U1098" s="147"/>
      <c r="V1098" s="59"/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73"/>
      <c r="AG1098" s="73"/>
      <c r="AH1098" s="73"/>
      <c r="AI1098" s="73"/>
      <c r="AJ1098" s="73"/>
      <c r="AK1098" s="73"/>
      <c r="AL1098" s="77" t="str">
        <f>IF(ISBLANK(S1098),"",IF(AJ1098="Fail","Fail",IF(E1098="PL4",IF(AND(T1098&gt;STD_01122025!$D$3,U1098&lt;STD_01122025!$D$4,OR(AF1098="ND",AF1098&lt;STD_01122025!$D$7),AH1098="ND"),"Pass","Fail"),IF(E1098="PL12",IF(AND(S1098&lt;STD_01122025!$F$2,T1098&gt;STD_01122025!$F$3,U1098&lt;STD_01122025!$F$4,V1098&gt;STD_01122025!$F$5,X1098&gt;STD_01122025!$F$6,OR(AF1098="ND",AF1098&lt;STD_01122025!$F$7),AH1098="ND"),"Pass","Fail"),IF(E1098="SuperPL",IF(AND(T1098&gt;STD_01122025!$H$3,U1098&lt;STD_01122025!$H$4,V1098&gt;STD_01122025!$H$5,X1098&gt;STD_01122025!$H$6,OR(AF1098="ND",AF1098&lt;STD_01122025!$H$7),AH1098="ND"),"Pass","Fail"),IF(E1098="Flight",IF(AND(T1098&gt;STD_01122025!$J$3,U1098&lt;STD_01122025!$J$4,X1098&gt;STD_01122025!$J$6,OR(AF1098="ND",AF1098&lt;STD_01122025!$J$7),AH1098="ND"),"Pass","Fail"),""))))))</f>
        <v/>
      </c>
      <c r="AM1098" s="62" t="str">
        <f>IF(ISBLANK(B1098),"",IFERROR(IF(VLOOKUP(B1098,'Np PL4 Stock'!$A:$J,10,FALSE)="Np4",D1098-VLOOKUP(B1098,'Np PL4 Stock'!$A:$E,5,FALSE),D1098-VLOOKUP(B1098,'Np PL4 Stock'!$A:$E,5,FALSE)-1),""))</f>
        <v/>
      </c>
      <c r="AN1098" s="147"/>
      <c r="AO1098" s="147"/>
      <c r="AP1098" s="59"/>
      <c r="AQ1098" s="59"/>
      <c r="AR1098" s="59"/>
      <c r="AS1098" s="59"/>
      <c r="AT1098" s="73"/>
      <c r="AU1098" s="73"/>
      <c r="AV1098" s="73"/>
      <c r="AW1098" s="73"/>
      <c r="AX1098" s="84"/>
      <c r="AY1098" s="59"/>
      <c r="AZ1098" s="59"/>
      <c r="BA1098" s="59"/>
      <c r="BB1098" s="59"/>
      <c r="BC1098" s="59"/>
      <c r="BD1098" s="59"/>
      <c r="BE1098" s="84"/>
      <c r="BF1098" s="84"/>
      <c r="BG1098" s="84"/>
      <c r="BH1098" s="84"/>
      <c r="BI1098" s="85"/>
      <c r="BJ1098" s="86"/>
      <c r="BK1098" s="86"/>
      <c r="BL1098" s="86"/>
      <c r="BM1098" s="86"/>
      <c r="BN1098" s="86"/>
      <c r="BO1098" s="59"/>
      <c r="BP1098" s="69"/>
      <c r="BQ1098" s="92">
        <v>0</v>
      </c>
      <c r="BR1098" s="93">
        <v>0</v>
      </c>
      <c r="BS1098" s="94" t="str">
        <f t="shared" si="185"/>
        <v/>
      </c>
      <c r="BT1098" s="95">
        <v>0</v>
      </c>
      <c r="BU1098" s="101" t="str">
        <f t="shared" si="186"/>
        <v/>
      </c>
      <c r="BV1098" s="102" t="str">
        <f t="shared" si="187"/>
        <v>-</v>
      </c>
      <c r="BW1098" s="103"/>
      <c r="BX1098" s="104" t="str">
        <f t="shared" si="188"/>
        <v>-</v>
      </c>
      <c r="BY1098" s="105"/>
      <c r="BZ1098" s="103"/>
      <c r="CA1098" s="106"/>
      <c r="CB1098" s="107"/>
      <c r="CC1098" s="112"/>
      <c r="CD1098" s="106"/>
      <c r="CE1098" s="103"/>
      <c r="CF1098" s="113"/>
      <c r="CG1098" s="114"/>
    </row>
    <row r="1099" spans="1:85">
      <c r="A1099" s="53" t="str">
        <f t="shared" si="178"/>
        <v>--</v>
      </c>
      <c r="B1099" s="47" t="str">
        <f t="shared" si="179"/>
        <v>-</v>
      </c>
      <c r="C1099" s="153"/>
      <c r="D1099" s="49"/>
      <c r="E1099" s="50"/>
      <c r="F1099" s="51"/>
      <c r="G1099" s="59"/>
      <c r="H1099" s="51"/>
      <c r="I1099" s="59"/>
      <c r="J1099" s="60" t="str">
        <f>IF(ISBLANK(H1099),"",IFERROR(VLOOKUP(B1099,'Np PL4 Stock'!$A:$D,4,FALSE),""))</f>
        <v/>
      </c>
      <c r="K1099" s="61" t="str">
        <f>IF(ISBLANK(H1099),"",SUMIF('Np PL4 Stock'!$A:$A,B1099,'Np PL4 Stock'!$N:$N))</f>
        <v/>
      </c>
      <c r="L1099" s="62" t="str">
        <f>IF(ISBLANK(H1099),"",VLOOKUP(LEFT(B1099,5),Unit!A:B,2,FALSE))</f>
        <v/>
      </c>
      <c r="M1099" s="63" t="str">
        <f>IF(ISBLANK(H1099),"",IFERROR(VLOOKUP(B1099,'Np PL4 Stock'!$A:$T,20,FALSE),""))</f>
        <v/>
      </c>
      <c r="N1099" s="63" t="str">
        <f>IF(ISBLANK(H1099),"",IFERROR(VLOOKUP(B1099,'Np PL4 Stock'!$A:$U,21,FALSE),""))</f>
        <v/>
      </c>
      <c r="O1099" s="62" t="str">
        <f t="shared" si="183"/>
        <v/>
      </c>
      <c r="P1099" s="62" t="str">
        <f t="shared" si="181"/>
        <v/>
      </c>
      <c r="Q1099" s="67" t="str">
        <f t="shared" si="184"/>
        <v/>
      </c>
      <c r="R1099" s="67" t="str">
        <f t="shared" si="182"/>
        <v/>
      </c>
      <c r="S1099" s="59"/>
      <c r="T1099" s="147"/>
      <c r="U1099" s="147"/>
      <c r="V1099" s="59"/>
      <c r="W1099" s="59"/>
      <c r="X1099" s="59"/>
      <c r="Y1099" s="59"/>
      <c r="Z1099" s="59"/>
      <c r="AA1099" s="59"/>
      <c r="AB1099" s="59"/>
      <c r="AC1099" s="59"/>
      <c r="AD1099" s="59"/>
      <c r="AE1099" s="59"/>
      <c r="AF1099" s="73"/>
      <c r="AG1099" s="73"/>
      <c r="AH1099" s="73"/>
      <c r="AI1099" s="73"/>
      <c r="AJ1099" s="73"/>
      <c r="AK1099" s="73"/>
      <c r="AL1099" s="77" t="str">
        <f>IF(ISBLANK(S1099),"",IF(AJ1099="Fail","Fail",IF(E1099="PL4",IF(AND(T1099&gt;STD_01122025!$D$3,U1099&lt;STD_01122025!$D$4,OR(AF1099="ND",AF1099&lt;STD_01122025!$D$7),AH1099="ND"),"Pass","Fail"),IF(E1099="PL12",IF(AND(S1099&lt;STD_01122025!$F$2,T1099&gt;STD_01122025!$F$3,U1099&lt;STD_01122025!$F$4,V1099&gt;STD_01122025!$F$5,X1099&gt;STD_01122025!$F$6,OR(AF1099="ND",AF1099&lt;STD_01122025!$F$7),AH1099="ND"),"Pass","Fail"),IF(E1099="SuperPL",IF(AND(T1099&gt;STD_01122025!$H$3,U1099&lt;STD_01122025!$H$4,V1099&gt;STD_01122025!$H$5,X1099&gt;STD_01122025!$H$6,OR(AF1099="ND",AF1099&lt;STD_01122025!$H$7),AH1099="ND"),"Pass","Fail"),IF(E1099="Flight",IF(AND(T1099&gt;STD_01122025!$J$3,U1099&lt;STD_01122025!$J$4,X1099&gt;STD_01122025!$J$6,OR(AF1099="ND",AF1099&lt;STD_01122025!$J$7),AH1099="ND"),"Pass","Fail"),""))))))</f>
        <v/>
      </c>
      <c r="AM1099" s="62" t="str">
        <f>IF(ISBLANK(B1099),"",IFERROR(IF(VLOOKUP(B1099,'Np PL4 Stock'!$A:$J,10,FALSE)="Np4",D1099-VLOOKUP(B1099,'Np PL4 Stock'!$A:$E,5,FALSE),D1099-VLOOKUP(B1099,'Np PL4 Stock'!$A:$E,5,FALSE)-1),""))</f>
        <v/>
      </c>
      <c r="AN1099" s="147"/>
      <c r="AO1099" s="147"/>
      <c r="AP1099" s="59"/>
      <c r="AQ1099" s="59"/>
      <c r="AR1099" s="59"/>
      <c r="AS1099" s="59"/>
      <c r="AT1099" s="73"/>
      <c r="AU1099" s="73"/>
      <c r="AV1099" s="73"/>
      <c r="AW1099" s="73"/>
      <c r="AX1099" s="84"/>
      <c r="AY1099" s="59"/>
      <c r="AZ1099" s="59"/>
      <c r="BA1099" s="59"/>
      <c r="BB1099" s="59"/>
      <c r="BC1099" s="59"/>
      <c r="BD1099" s="59"/>
      <c r="BE1099" s="84"/>
      <c r="BF1099" s="84"/>
      <c r="BG1099" s="84"/>
      <c r="BH1099" s="84"/>
      <c r="BI1099" s="85"/>
      <c r="BJ1099" s="86"/>
      <c r="BK1099" s="86"/>
      <c r="BL1099" s="86"/>
      <c r="BM1099" s="86"/>
      <c r="BN1099" s="86"/>
      <c r="BO1099" s="59"/>
      <c r="BP1099" s="69"/>
      <c r="BQ1099" s="92">
        <v>0</v>
      </c>
      <c r="BR1099" s="93">
        <v>0</v>
      </c>
      <c r="BS1099" s="94" t="str">
        <f t="shared" si="185"/>
        <v/>
      </c>
      <c r="BT1099" s="95">
        <v>0</v>
      </c>
      <c r="BU1099" s="101" t="str">
        <f t="shared" si="186"/>
        <v/>
      </c>
      <c r="BV1099" s="102" t="str">
        <f t="shared" si="187"/>
        <v>-</v>
      </c>
      <c r="BW1099" s="103"/>
      <c r="BX1099" s="104" t="str">
        <f t="shared" si="188"/>
        <v>-</v>
      </c>
      <c r="BY1099" s="105"/>
      <c r="BZ1099" s="103"/>
      <c r="CA1099" s="106"/>
      <c r="CB1099" s="107"/>
      <c r="CC1099" s="112"/>
      <c r="CD1099" s="106"/>
      <c r="CE1099" s="103"/>
      <c r="CF1099" s="113"/>
      <c r="CG1099" s="114"/>
    </row>
    <row r="1100" spans="1:85">
      <c r="A1100" s="53" t="str">
        <f t="shared" si="178"/>
        <v>--</v>
      </c>
      <c r="B1100" s="47" t="str">
        <f t="shared" si="179"/>
        <v>-</v>
      </c>
      <c r="C1100" s="153"/>
      <c r="D1100" s="49"/>
      <c r="E1100" s="50"/>
      <c r="F1100" s="51"/>
      <c r="G1100" s="59"/>
      <c r="H1100" s="51"/>
      <c r="I1100" s="59"/>
      <c r="J1100" s="60" t="str">
        <f>IF(ISBLANK(H1100),"",IFERROR(VLOOKUP(B1100,'Np PL4 Stock'!$A:$D,4,FALSE),""))</f>
        <v/>
      </c>
      <c r="K1100" s="61" t="str">
        <f>IF(ISBLANK(H1100),"",SUMIF('Np PL4 Stock'!$A:$A,B1100,'Np PL4 Stock'!$N:$N))</f>
        <v/>
      </c>
      <c r="L1100" s="62" t="str">
        <f>IF(ISBLANK(H1100),"",VLOOKUP(LEFT(B1100,5),Unit!A:B,2,FALSE))</f>
        <v/>
      </c>
      <c r="M1100" s="63" t="str">
        <f>IF(ISBLANK(H1100),"",IFERROR(VLOOKUP(B1100,'Np PL4 Stock'!$A:$T,20,FALSE),""))</f>
        <v/>
      </c>
      <c r="N1100" s="63" t="str">
        <f>IF(ISBLANK(H1100),"",IFERROR(VLOOKUP(B1100,'Np PL4 Stock'!$A:$U,21,FALSE),""))</f>
        <v/>
      </c>
      <c r="O1100" s="62" t="str">
        <f t="shared" si="183"/>
        <v/>
      </c>
      <c r="P1100" s="62" t="str">
        <f t="shared" si="181"/>
        <v/>
      </c>
      <c r="Q1100" s="67" t="str">
        <f t="shared" si="184"/>
        <v/>
      </c>
      <c r="R1100" s="67" t="str">
        <f t="shared" si="182"/>
        <v/>
      </c>
      <c r="S1100" s="59"/>
      <c r="T1100" s="147"/>
      <c r="U1100" s="147"/>
      <c r="V1100" s="59"/>
      <c r="W1100" s="59"/>
      <c r="X1100" s="59"/>
      <c r="Y1100" s="59"/>
      <c r="Z1100" s="59"/>
      <c r="AA1100" s="59"/>
      <c r="AB1100" s="59"/>
      <c r="AC1100" s="59"/>
      <c r="AD1100" s="59"/>
      <c r="AE1100" s="59"/>
      <c r="AF1100" s="73"/>
      <c r="AG1100" s="73"/>
      <c r="AH1100" s="73"/>
      <c r="AI1100" s="73"/>
      <c r="AJ1100" s="73"/>
      <c r="AK1100" s="73"/>
      <c r="AL1100" s="77" t="str">
        <f>IF(ISBLANK(S1100),"",IF(AJ1100="Fail","Fail",IF(E1100="PL4",IF(AND(T1100&gt;STD_01122025!$D$3,U1100&lt;STD_01122025!$D$4,OR(AF1100="ND",AF1100&lt;STD_01122025!$D$7),AH1100="ND"),"Pass","Fail"),IF(E1100="PL12",IF(AND(S1100&lt;STD_01122025!$F$2,T1100&gt;STD_01122025!$F$3,U1100&lt;STD_01122025!$F$4,V1100&gt;STD_01122025!$F$5,X1100&gt;STD_01122025!$F$6,OR(AF1100="ND",AF1100&lt;STD_01122025!$F$7),AH1100="ND"),"Pass","Fail"),IF(E1100="SuperPL",IF(AND(T1100&gt;STD_01122025!$H$3,U1100&lt;STD_01122025!$H$4,V1100&gt;STD_01122025!$H$5,X1100&gt;STD_01122025!$H$6,OR(AF1100="ND",AF1100&lt;STD_01122025!$H$7),AH1100="ND"),"Pass","Fail"),IF(E1100="Flight",IF(AND(T1100&gt;STD_01122025!$J$3,U1100&lt;STD_01122025!$J$4,X1100&gt;STD_01122025!$J$6,OR(AF1100="ND",AF1100&lt;STD_01122025!$J$7),AH1100="ND"),"Pass","Fail"),""))))))</f>
        <v/>
      </c>
      <c r="AM1100" s="62" t="str">
        <f>IF(ISBLANK(B1100),"",IFERROR(IF(VLOOKUP(B1100,'Np PL4 Stock'!$A:$J,10,FALSE)="Np4",D1100-VLOOKUP(B1100,'Np PL4 Stock'!$A:$E,5,FALSE),D1100-VLOOKUP(B1100,'Np PL4 Stock'!$A:$E,5,FALSE)-1),""))</f>
        <v/>
      </c>
      <c r="AN1100" s="147"/>
      <c r="AO1100" s="147"/>
      <c r="AP1100" s="59"/>
      <c r="AQ1100" s="59"/>
      <c r="AR1100" s="59"/>
      <c r="AS1100" s="59"/>
      <c r="AT1100" s="73"/>
      <c r="AU1100" s="73"/>
      <c r="AV1100" s="73"/>
      <c r="AW1100" s="73"/>
      <c r="AX1100" s="84"/>
      <c r="AY1100" s="59"/>
      <c r="AZ1100" s="59"/>
      <c r="BA1100" s="59"/>
      <c r="BB1100" s="59"/>
      <c r="BC1100" s="59"/>
      <c r="BD1100" s="59"/>
      <c r="BE1100" s="84"/>
      <c r="BF1100" s="84"/>
      <c r="BG1100" s="84"/>
      <c r="BH1100" s="84"/>
      <c r="BI1100" s="85"/>
      <c r="BJ1100" s="86"/>
      <c r="BK1100" s="86"/>
      <c r="BL1100" s="86"/>
      <c r="BM1100" s="86"/>
      <c r="BN1100" s="86"/>
      <c r="BO1100" s="59"/>
      <c r="BP1100" s="69"/>
      <c r="BQ1100" s="92">
        <v>0</v>
      </c>
      <c r="BR1100" s="93">
        <v>0</v>
      </c>
      <c r="BS1100" s="94" t="str">
        <f t="shared" si="185"/>
        <v/>
      </c>
      <c r="BT1100" s="95">
        <v>0</v>
      </c>
      <c r="BU1100" s="101" t="str">
        <f t="shared" si="186"/>
        <v/>
      </c>
      <c r="BV1100" s="102" t="str">
        <f t="shared" si="187"/>
        <v>-</v>
      </c>
      <c r="BW1100" s="103"/>
      <c r="BX1100" s="104" t="str">
        <f t="shared" si="188"/>
        <v>-</v>
      </c>
      <c r="BY1100" s="105"/>
      <c r="BZ1100" s="103"/>
      <c r="CA1100" s="106"/>
      <c r="CB1100" s="107"/>
      <c r="CC1100" s="112"/>
      <c r="CD1100" s="106"/>
      <c r="CE1100" s="103"/>
      <c r="CF1100" s="113"/>
      <c r="CG1100" s="114"/>
    </row>
    <row r="1101" spans="1:85">
      <c r="A1101" s="53" t="str">
        <f t="shared" si="178"/>
        <v>--</v>
      </c>
      <c r="B1101" s="47" t="str">
        <f t="shared" si="179"/>
        <v>-</v>
      </c>
      <c r="C1101" s="153"/>
      <c r="D1101" s="49"/>
      <c r="E1101" s="50"/>
      <c r="F1101" s="51"/>
      <c r="G1101" s="59"/>
      <c r="H1101" s="51"/>
      <c r="I1101" s="59"/>
      <c r="J1101" s="60" t="str">
        <f>IF(ISBLANK(H1101),"",IFERROR(VLOOKUP(B1101,'Np PL4 Stock'!$A:$D,4,FALSE),""))</f>
        <v/>
      </c>
      <c r="K1101" s="61" t="str">
        <f>IF(ISBLANK(H1101),"",SUMIF('Np PL4 Stock'!$A:$A,B1101,'Np PL4 Stock'!$N:$N))</f>
        <v/>
      </c>
      <c r="L1101" s="62" t="str">
        <f>IF(ISBLANK(H1101),"",VLOOKUP(LEFT(B1101,5),Unit!A:B,2,FALSE))</f>
        <v/>
      </c>
      <c r="M1101" s="63" t="str">
        <f>IF(ISBLANK(H1101),"",IFERROR(VLOOKUP(B1101,'Np PL4 Stock'!$A:$T,20,FALSE),""))</f>
        <v/>
      </c>
      <c r="N1101" s="63" t="str">
        <f>IF(ISBLANK(H1101),"",IFERROR(VLOOKUP(B1101,'Np PL4 Stock'!$A:$U,21,FALSE),""))</f>
        <v/>
      </c>
      <c r="O1101" s="62" t="str">
        <f t="shared" si="183"/>
        <v/>
      </c>
      <c r="P1101" s="62" t="str">
        <f t="shared" si="181"/>
        <v/>
      </c>
      <c r="Q1101" s="67" t="str">
        <f t="shared" si="184"/>
        <v/>
      </c>
      <c r="R1101" s="67" t="str">
        <f t="shared" si="182"/>
        <v/>
      </c>
      <c r="S1101" s="59"/>
      <c r="T1101" s="147"/>
      <c r="U1101" s="147"/>
      <c r="V1101" s="59"/>
      <c r="W1101" s="59"/>
      <c r="X1101" s="59"/>
      <c r="Y1101" s="59"/>
      <c r="Z1101" s="59"/>
      <c r="AA1101" s="59"/>
      <c r="AB1101" s="59"/>
      <c r="AC1101" s="59"/>
      <c r="AD1101" s="59"/>
      <c r="AE1101" s="59"/>
      <c r="AF1101" s="73"/>
      <c r="AG1101" s="73"/>
      <c r="AH1101" s="73"/>
      <c r="AI1101" s="73"/>
      <c r="AJ1101" s="73"/>
      <c r="AK1101" s="73"/>
      <c r="AL1101" s="77" t="str">
        <f>IF(ISBLANK(S1101),"",IF(AJ1101="Fail","Fail",IF(E1101="PL4",IF(AND(T1101&gt;STD_01122025!$D$3,U1101&lt;STD_01122025!$D$4,OR(AF1101="ND",AF1101&lt;STD_01122025!$D$7),AH1101="ND"),"Pass","Fail"),IF(E1101="PL12",IF(AND(S1101&lt;STD_01122025!$F$2,T1101&gt;STD_01122025!$F$3,U1101&lt;STD_01122025!$F$4,V1101&gt;STD_01122025!$F$5,X1101&gt;STD_01122025!$F$6,OR(AF1101="ND",AF1101&lt;STD_01122025!$F$7),AH1101="ND"),"Pass","Fail"),IF(E1101="SuperPL",IF(AND(T1101&gt;STD_01122025!$H$3,U1101&lt;STD_01122025!$H$4,V1101&gt;STD_01122025!$H$5,X1101&gt;STD_01122025!$H$6,OR(AF1101="ND",AF1101&lt;STD_01122025!$H$7),AH1101="ND"),"Pass","Fail"),IF(E1101="Flight",IF(AND(T1101&gt;STD_01122025!$J$3,U1101&lt;STD_01122025!$J$4,X1101&gt;STD_01122025!$J$6,OR(AF1101="ND",AF1101&lt;STD_01122025!$J$7),AH1101="ND"),"Pass","Fail"),""))))))</f>
        <v/>
      </c>
      <c r="AM1101" s="62" t="str">
        <f>IF(ISBLANK(B1101),"",IFERROR(IF(VLOOKUP(B1101,'Np PL4 Stock'!$A:$J,10,FALSE)="Np4",D1101-VLOOKUP(B1101,'Np PL4 Stock'!$A:$E,5,FALSE),D1101-VLOOKUP(B1101,'Np PL4 Stock'!$A:$E,5,FALSE)-1),""))</f>
        <v/>
      </c>
      <c r="AN1101" s="147"/>
      <c r="AO1101" s="147"/>
      <c r="AP1101" s="59"/>
      <c r="AQ1101" s="59"/>
      <c r="AR1101" s="59"/>
      <c r="AS1101" s="59"/>
      <c r="AT1101" s="73"/>
      <c r="AU1101" s="73"/>
      <c r="AV1101" s="73"/>
      <c r="AW1101" s="73"/>
      <c r="AX1101" s="84"/>
      <c r="AY1101" s="59"/>
      <c r="AZ1101" s="59"/>
      <c r="BA1101" s="59"/>
      <c r="BB1101" s="59"/>
      <c r="BC1101" s="59"/>
      <c r="BD1101" s="59"/>
      <c r="BE1101" s="84"/>
      <c r="BF1101" s="84"/>
      <c r="BG1101" s="84"/>
      <c r="BH1101" s="84"/>
      <c r="BI1101" s="85"/>
      <c r="BJ1101" s="86"/>
      <c r="BK1101" s="86"/>
      <c r="BL1101" s="86"/>
      <c r="BM1101" s="86"/>
      <c r="BN1101" s="86"/>
      <c r="BO1101" s="59"/>
      <c r="BP1101" s="69"/>
      <c r="BQ1101" s="92">
        <v>0</v>
      </c>
      <c r="BR1101" s="93">
        <v>0</v>
      </c>
      <c r="BS1101" s="94" t="str">
        <f t="shared" si="185"/>
        <v/>
      </c>
      <c r="BT1101" s="95">
        <v>0</v>
      </c>
      <c r="BU1101" s="101" t="str">
        <f t="shared" si="186"/>
        <v/>
      </c>
      <c r="BV1101" s="102" t="str">
        <f t="shared" si="187"/>
        <v>-</v>
      </c>
      <c r="BW1101" s="103"/>
      <c r="BX1101" s="104" t="str">
        <f t="shared" si="188"/>
        <v>-</v>
      </c>
      <c r="BY1101" s="105"/>
      <c r="BZ1101" s="103"/>
      <c r="CA1101" s="106"/>
      <c r="CB1101" s="107"/>
      <c r="CC1101" s="112"/>
      <c r="CD1101" s="106"/>
      <c r="CE1101" s="103"/>
      <c r="CF1101" s="113"/>
      <c r="CG1101" s="114"/>
    </row>
    <row r="1102" spans="1:85">
      <c r="A1102" s="53" t="str">
        <f t="shared" si="178"/>
        <v>--</v>
      </c>
      <c r="B1102" s="47" t="str">
        <f t="shared" si="179"/>
        <v>-</v>
      </c>
      <c r="C1102" s="153"/>
      <c r="D1102" s="49"/>
      <c r="E1102" s="50"/>
      <c r="F1102" s="51"/>
      <c r="G1102" s="59"/>
      <c r="H1102" s="51"/>
      <c r="I1102" s="59"/>
      <c r="J1102" s="60" t="str">
        <f>IF(ISBLANK(H1102),"",IFERROR(VLOOKUP(B1102,'Np PL4 Stock'!$A:$D,4,FALSE),""))</f>
        <v/>
      </c>
      <c r="K1102" s="61" t="str">
        <f>IF(ISBLANK(H1102),"",SUMIF('Np PL4 Stock'!$A:$A,B1102,'Np PL4 Stock'!$N:$N))</f>
        <v/>
      </c>
      <c r="L1102" s="62" t="str">
        <f>IF(ISBLANK(H1102),"",VLOOKUP(LEFT(B1102,5),Unit!A:B,2,FALSE))</f>
        <v/>
      </c>
      <c r="M1102" s="63" t="str">
        <f>IF(ISBLANK(H1102),"",IFERROR(VLOOKUP(B1102,'Np PL4 Stock'!$A:$T,20,FALSE),""))</f>
        <v/>
      </c>
      <c r="N1102" s="63" t="str">
        <f>IF(ISBLANK(H1102),"",IFERROR(VLOOKUP(B1102,'Np PL4 Stock'!$A:$U,21,FALSE),""))</f>
        <v/>
      </c>
      <c r="O1102" s="62" t="str">
        <f t="shared" si="183"/>
        <v/>
      </c>
      <c r="P1102" s="62" t="str">
        <f t="shared" si="181"/>
        <v/>
      </c>
      <c r="Q1102" s="67" t="str">
        <f t="shared" si="184"/>
        <v/>
      </c>
      <c r="R1102" s="67" t="str">
        <f t="shared" si="182"/>
        <v/>
      </c>
      <c r="S1102" s="59"/>
      <c r="T1102" s="147"/>
      <c r="U1102" s="147"/>
      <c r="V1102" s="59"/>
      <c r="W1102" s="59"/>
      <c r="X1102" s="59"/>
      <c r="Y1102" s="59"/>
      <c r="Z1102" s="59"/>
      <c r="AA1102" s="59"/>
      <c r="AB1102" s="59"/>
      <c r="AC1102" s="59"/>
      <c r="AD1102" s="59"/>
      <c r="AE1102" s="59"/>
      <c r="AF1102" s="73"/>
      <c r="AG1102" s="73"/>
      <c r="AH1102" s="73"/>
      <c r="AI1102" s="73"/>
      <c r="AJ1102" s="73"/>
      <c r="AK1102" s="73"/>
      <c r="AL1102" s="77" t="str">
        <f>IF(ISBLANK(S1102),"",IF(AJ1102="Fail","Fail",IF(E1102="PL4",IF(AND(T1102&gt;STD_01122025!$D$3,U1102&lt;STD_01122025!$D$4,OR(AF1102="ND",AF1102&lt;STD_01122025!$D$7),AH1102="ND"),"Pass","Fail"),IF(E1102="PL12",IF(AND(S1102&lt;STD_01122025!$F$2,T1102&gt;STD_01122025!$F$3,U1102&lt;STD_01122025!$F$4,V1102&gt;STD_01122025!$F$5,X1102&gt;STD_01122025!$F$6,OR(AF1102="ND",AF1102&lt;STD_01122025!$F$7),AH1102="ND"),"Pass","Fail"),IF(E1102="SuperPL",IF(AND(T1102&gt;STD_01122025!$H$3,U1102&lt;STD_01122025!$H$4,V1102&gt;STD_01122025!$H$5,X1102&gt;STD_01122025!$H$6,OR(AF1102="ND",AF1102&lt;STD_01122025!$H$7),AH1102="ND"),"Pass","Fail"),IF(E1102="Flight",IF(AND(T1102&gt;STD_01122025!$J$3,U1102&lt;STD_01122025!$J$4,X1102&gt;STD_01122025!$J$6,OR(AF1102="ND",AF1102&lt;STD_01122025!$J$7),AH1102="ND"),"Pass","Fail"),""))))))</f>
        <v/>
      </c>
      <c r="AM1102" s="62" t="str">
        <f>IF(ISBLANK(B1102),"",IFERROR(IF(VLOOKUP(B1102,'Np PL4 Stock'!$A:$J,10,FALSE)="Np4",D1102-VLOOKUP(B1102,'Np PL4 Stock'!$A:$E,5,FALSE),D1102-VLOOKUP(B1102,'Np PL4 Stock'!$A:$E,5,FALSE)-1),""))</f>
        <v/>
      </c>
      <c r="AN1102" s="147"/>
      <c r="AO1102" s="147"/>
      <c r="AP1102" s="59"/>
      <c r="AQ1102" s="59"/>
      <c r="AR1102" s="59"/>
      <c r="AS1102" s="59"/>
      <c r="AT1102" s="73"/>
      <c r="AU1102" s="73"/>
      <c r="AV1102" s="73"/>
      <c r="AW1102" s="73"/>
      <c r="AX1102" s="84"/>
      <c r="AY1102" s="59"/>
      <c r="AZ1102" s="59"/>
      <c r="BA1102" s="59"/>
      <c r="BB1102" s="59"/>
      <c r="BC1102" s="59"/>
      <c r="BD1102" s="59"/>
      <c r="BE1102" s="84"/>
      <c r="BF1102" s="84"/>
      <c r="BG1102" s="84"/>
      <c r="BH1102" s="84"/>
      <c r="BI1102" s="85"/>
      <c r="BJ1102" s="86"/>
      <c r="BK1102" s="86"/>
      <c r="BL1102" s="86"/>
      <c r="BM1102" s="86"/>
      <c r="BN1102" s="86"/>
      <c r="BO1102" s="59"/>
      <c r="BP1102" s="69"/>
      <c r="BQ1102" s="92">
        <v>0</v>
      </c>
      <c r="BR1102" s="93">
        <v>0</v>
      </c>
      <c r="BS1102" s="94" t="str">
        <f t="shared" si="185"/>
        <v/>
      </c>
      <c r="BT1102" s="95">
        <v>0</v>
      </c>
      <c r="BU1102" s="101" t="str">
        <f t="shared" si="186"/>
        <v/>
      </c>
      <c r="BV1102" s="102" t="str">
        <f t="shared" si="187"/>
        <v>-</v>
      </c>
      <c r="BW1102" s="103"/>
      <c r="BX1102" s="104" t="str">
        <f t="shared" si="188"/>
        <v>-</v>
      </c>
      <c r="BY1102" s="105"/>
      <c r="BZ1102" s="103"/>
      <c r="CA1102" s="106"/>
      <c r="CB1102" s="107"/>
      <c r="CC1102" s="112"/>
      <c r="CD1102" s="106"/>
      <c r="CE1102" s="103"/>
      <c r="CF1102" s="113"/>
      <c r="CG1102" s="114"/>
    </row>
    <row r="1103" spans="1:85">
      <c r="A1103" s="53" t="str">
        <f t="shared" si="178"/>
        <v>--</v>
      </c>
      <c r="B1103" s="47" t="str">
        <f t="shared" si="179"/>
        <v>-</v>
      </c>
      <c r="C1103" s="153"/>
      <c r="D1103" s="49"/>
      <c r="E1103" s="50"/>
      <c r="F1103" s="51"/>
      <c r="G1103" s="59"/>
      <c r="H1103" s="51"/>
      <c r="I1103" s="59"/>
      <c r="J1103" s="60" t="str">
        <f>IF(ISBLANK(H1103),"",IFERROR(VLOOKUP(B1103,'Np PL4 Stock'!$A:$D,4,FALSE),""))</f>
        <v/>
      </c>
      <c r="K1103" s="61" t="str">
        <f>IF(ISBLANK(H1103),"",SUMIF('Np PL4 Stock'!$A:$A,B1103,'Np PL4 Stock'!$N:$N))</f>
        <v/>
      </c>
      <c r="L1103" s="62" t="str">
        <f>IF(ISBLANK(H1103),"",VLOOKUP(LEFT(B1103,5),Unit!A:B,2,FALSE))</f>
        <v/>
      </c>
      <c r="M1103" s="63" t="str">
        <f>IF(ISBLANK(H1103),"",IFERROR(VLOOKUP(B1103,'Np PL4 Stock'!$A:$T,20,FALSE),""))</f>
        <v/>
      </c>
      <c r="N1103" s="63" t="str">
        <f>IF(ISBLANK(H1103),"",IFERROR(VLOOKUP(B1103,'Np PL4 Stock'!$A:$U,21,FALSE),""))</f>
        <v/>
      </c>
      <c r="O1103" s="62" t="str">
        <f t="shared" si="183"/>
        <v/>
      </c>
      <c r="P1103" s="62" t="str">
        <f t="shared" si="181"/>
        <v/>
      </c>
      <c r="Q1103" s="67" t="str">
        <f t="shared" si="184"/>
        <v/>
      </c>
      <c r="R1103" s="67" t="str">
        <f t="shared" si="182"/>
        <v/>
      </c>
      <c r="S1103" s="59"/>
      <c r="T1103" s="147"/>
      <c r="U1103" s="147"/>
      <c r="V1103" s="59"/>
      <c r="W1103" s="59"/>
      <c r="X1103" s="59"/>
      <c r="Y1103" s="59"/>
      <c r="Z1103" s="59"/>
      <c r="AA1103" s="59"/>
      <c r="AB1103" s="59"/>
      <c r="AC1103" s="59"/>
      <c r="AD1103" s="59"/>
      <c r="AE1103" s="59"/>
      <c r="AF1103" s="73"/>
      <c r="AG1103" s="73"/>
      <c r="AH1103" s="73"/>
      <c r="AI1103" s="73"/>
      <c r="AJ1103" s="73"/>
      <c r="AK1103" s="73"/>
      <c r="AL1103" s="77" t="str">
        <f>IF(ISBLANK(S1103),"",IF(AJ1103="Fail","Fail",IF(E1103="PL4",IF(AND(T1103&gt;STD_01122025!$D$3,U1103&lt;STD_01122025!$D$4,OR(AF1103="ND",AF1103&lt;STD_01122025!$D$7),AH1103="ND"),"Pass","Fail"),IF(E1103="PL12",IF(AND(S1103&lt;STD_01122025!$F$2,T1103&gt;STD_01122025!$F$3,U1103&lt;STD_01122025!$F$4,V1103&gt;STD_01122025!$F$5,X1103&gt;STD_01122025!$F$6,OR(AF1103="ND",AF1103&lt;STD_01122025!$F$7),AH1103="ND"),"Pass","Fail"),IF(E1103="SuperPL",IF(AND(T1103&gt;STD_01122025!$H$3,U1103&lt;STD_01122025!$H$4,V1103&gt;STD_01122025!$H$5,X1103&gt;STD_01122025!$H$6,OR(AF1103="ND",AF1103&lt;STD_01122025!$H$7),AH1103="ND"),"Pass","Fail"),IF(E1103="Flight",IF(AND(T1103&gt;STD_01122025!$J$3,U1103&lt;STD_01122025!$J$4,X1103&gt;STD_01122025!$J$6,OR(AF1103="ND",AF1103&lt;STD_01122025!$J$7),AH1103="ND"),"Pass","Fail"),""))))))</f>
        <v/>
      </c>
      <c r="AM1103" s="62" t="str">
        <f>IF(ISBLANK(B1103),"",IFERROR(IF(VLOOKUP(B1103,'Np PL4 Stock'!$A:$J,10,FALSE)="Np4",D1103-VLOOKUP(B1103,'Np PL4 Stock'!$A:$E,5,FALSE),D1103-VLOOKUP(B1103,'Np PL4 Stock'!$A:$E,5,FALSE)-1),""))</f>
        <v/>
      </c>
      <c r="AN1103" s="147"/>
      <c r="AO1103" s="147"/>
      <c r="AP1103" s="59"/>
      <c r="AQ1103" s="59"/>
      <c r="AR1103" s="59"/>
      <c r="AS1103" s="59"/>
      <c r="AT1103" s="73"/>
      <c r="AU1103" s="73"/>
      <c r="AV1103" s="73"/>
      <c r="AW1103" s="73"/>
      <c r="AX1103" s="84"/>
      <c r="AY1103" s="59"/>
      <c r="AZ1103" s="59"/>
      <c r="BA1103" s="59"/>
      <c r="BB1103" s="59"/>
      <c r="BC1103" s="59"/>
      <c r="BD1103" s="59"/>
      <c r="BE1103" s="84"/>
      <c r="BF1103" s="84"/>
      <c r="BG1103" s="84"/>
      <c r="BH1103" s="84"/>
      <c r="BI1103" s="85"/>
      <c r="BJ1103" s="86"/>
      <c r="BK1103" s="86"/>
      <c r="BL1103" s="86"/>
      <c r="BM1103" s="86"/>
      <c r="BN1103" s="86"/>
      <c r="BO1103" s="59"/>
      <c r="BP1103" s="69"/>
      <c r="BQ1103" s="92">
        <v>0</v>
      </c>
      <c r="BR1103" s="93">
        <v>0</v>
      </c>
      <c r="BS1103" s="94" t="str">
        <f t="shared" si="185"/>
        <v/>
      </c>
      <c r="BT1103" s="95">
        <v>0</v>
      </c>
      <c r="BU1103" s="101" t="str">
        <f t="shared" si="186"/>
        <v/>
      </c>
      <c r="BV1103" s="102" t="str">
        <f t="shared" si="187"/>
        <v>-</v>
      </c>
      <c r="BW1103" s="103"/>
      <c r="BX1103" s="104" t="str">
        <f t="shared" si="188"/>
        <v>-</v>
      </c>
      <c r="BY1103" s="105"/>
      <c r="BZ1103" s="103"/>
      <c r="CA1103" s="106"/>
      <c r="CB1103" s="107"/>
      <c r="CC1103" s="112"/>
      <c r="CD1103" s="106"/>
      <c r="CE1103" s="103"/>
      <c r="CF1103" s="113"/>
      <c r="CG1103" s="114"/>
    </row>
    <row r="1104" spans="1:85">
      <c r="A1104" s="53" t="str">
        <f t="shared" si="178"/>
        <v>--</v>
      </c>
      <c r="B1104" s="47" t="str">
        <f t="shared" si="179"/>
        <v>-</v>
      </c>
      <c r="C1104" s="153"/>
      <c r="D1104" s="49"/>
      <c r="E1104" s="50"/>
      <c r="F1104" s="51"/>
      <c r="G1104" s="59"/>
      <c r="H1104" s="51"/>
      <c r="I1104" s="59"/>
      <c r="J1104" s="60" t="str">
        <f>IF(ISBLANK(H1104),"",IFERROR(VLOOKUP(B1104,'Np PL4 Stock'!$A:$D,4,FALSE),""))</f>
        <v/>
      </c>
      <c r="K1104" s="61" t="str">
        <f>IF(ISBLANK(H1104),"",SUMIF('Np PL4 Stock'!$A:$A,B1104,'Np PL4 Stock'!$N:$N))</f>
        <v/>
      </c>
      <c r="L1104" s="62" t="str">
        <f>IF(ISBLANK(H1104),"",VLOOKUP(LEFT(B1104,5),Unit!A:B,2,FALSE))</f>
        <v/>
      </c>
      <c r="M1104" s="63" t="str">
        <f>IF(ISBLANK(H1104),"",IFERROR(VLOOKUP(B1104,'Np PL4 Stock'!$A:$T,20,FALSE),""))</f>
        <v/>
      </c>
      <c r="N1104" s="63" t="str">
        <f>IF(ISBLANK(H1104),"",IFERROR(VLOOKUP(B1104,'Np PL4 Stock'!$A:$U,21,FALSE),""))</f>
        <v/>
      </c>
      <c r="O1104" s="62" t="str">
        <f t="shared" si="183"/>
        <v/>
      </c>
      <c r="P1104" s="62" t="str">
        <f t="shared" si="181"/>
        <v/>
      </c>
      <c r="Q1104" s="67" t="str">
        <f t="shared" si="184"/>
        <v/>
      </c>
      <c r="R1104" s="67" t="str">
        <f t="shared" si="182"/>
        <v/>
      </c>
      <c r="S1104" s="59"/>
      <c r="T1104" s="147"/>
      <c r="U1104" s="147"/>
      <c r="V1104" s="59"/>
      <c r="W1104" s="59"/>
      <c r="X1104" s="59"/>
      <c r="Y1104" s="59"/>
      <c r="Z1104" s="59"/>
      <c r="AA1104" s="59"/>
      <c r="AB1104" s="59"/>
      <c r="AC1104" s="59"/>
      <c r="AD1104" s="59"/>
      <c r="AE1104" s="59"/>
      <c r="AF1104" s="73"/>
      <c r="AG1104" s="73"/>
      <c r="AH1104" s="73"/>
      <c r="AI1104" s="73"/>
      <c r="AJ1104" s="73"/>
      <c r="AK1104" s="73"/>
      <c r="AL1104" s="77" t="str">
        <f>IF(ISBLANK(S1104),"",IF(AJ1104="Fail","Fail",IF(E1104="PL4",IF(AND(T1104&gt;STD_01122025!$D$3,U1104&lt;STD_01122025!$D$4,OR(AF1104="ND",AF1104&lt;STD_01122025!$D$7),AH1104="ND"),"Pass","Fail"),IF(E1104="PL12",IF(AND(S1104&lt;STD_01122025!$F$2,T1104&gt;STD_01122025!$F$3,U1104&lt;STD_01122025!$F$4,V1104&gt;STD_01122025!$F$5,X1104&gt;STD_01122025!$F$6,OR(AF1104="ND",AF1104&lt;STD_01122025!$F$7),AH1104="ND"),"Pass","Fail"),IF(E1104="SuperPL",IF(AND(T1104&gt;STD_01122025!$H$3,U1104&lt;STD_01122025!$H$4,V1104&gt;STD_01122025!$H$5,X1104&gt;STD_01122025!$H$6,OR(AF1104="ND",AF1104&lt;STD_01122025!$H$7),AH1104="ND"),"Pass","Fail"),IF(E1104="Flight",IF(AND(T1104&gt;STD_01122025!$J$3,U1104&lt;STD_01122025!$J$4,X1104&gt;STD_01122025!$J$6,OR(AF1104="ND",AF1104&lt;STD_01122025!$J$7),AH1104="ND"),"Pass","Fail"),""))))))</f>
        <v/>
      </c>
      <c r="AM1104" s="62" t="str">
        <f>IF(ISBLANK(B1104),"",IFERROR(IF(VLOOKUP(B1104,'Np PL4 Stock'!$A:$J,10,FALSE)="Np4",D1104-VLOOKUP(B1104,'Np PL4 Stock'!$A:$E,5,FALSE),D1104-VLOOKUP(B1104,'Np PL4 Stock'!$A:$E,5,FALSE)-1),""))</f>
        <v/>
      </c>
      <c r="AN1104" s="147"/>
      <c r="AO1104" s="147"/>
      <c r="AP1104" s="59"/>
      <c r="AQ1104" s="59"/>
      <c r="AR1104" s="59"/>
      <c r="AS1104" s="59"/>
      <c r="AT1104" s="73"/>
      <c r="AU1104" s="73"/>
      <c r="AV1104" s="73"/>
      <c r="AW1104" s="73"/>
      <c r="AX1104" s="84"/>
      <c r="AY1104" s="59"/>
      <c r="AZ1104" s="59"/>
      <c r="BA1104" s="59"/>
      <c r="BB1104" s="59"/>
      <c r="BC1104" s="59"/>
      <c r="BD1104" s="59"/>
      <c r="BE1104" s="84"/>
      <c r="BF1104" s="84"/>
      <c r="BG1104" s="84"/>
      <c r="BH1104" s="84"/>
      <c r="BI1104" s="85"/>
      <c r="BJ1104" s="86"/>
      <c r="BK1104" s="86"/>
      <c r="BL1104" s="86"/>
      <c r="BM1104" s="86"/>
      <c r="BN1104" s="86"/>
      <c r="BO1104" s="59"/>
      <c r="BP1104" s="69"/>
      <c r="BQ1104" s="92">
        <v>0</v>
      </c>
      <c r="BR1104" s="93">
        <v>0</v>
      </c>
      <c r="BS1104" s="94" t="str">
        <f t="shared" si="185"/>
        <v/>
      </c>
      <c r="BT1104" s="95">
        <v>0</v>
      </c>
      <c r="BU1104" s="101" t="str">
        <f t="shared" si="186"/>
        <v/>
      </c>
      <c r="BV1104" s="102" t="str">
        <f t="shared" si="187"/>
        <v>-</v>
      </c>
      <c r="BW1104" s="103"/>
      <c r="BX1104" s="104" t="str">
        <f t="shared" si="188"/>
        <v>-</v>
      </c>
      <c r="BY1104" s="105"/>
      <c r="BZ1104" s="103"/>
      <c r="CA1104" s="106"/>
      <c r="CB1104" s="107"/>
      <c r="CC1104" s="112"/>
      <c r="CD1104" s="106"/>
      <c r="CE1104" s="103"/>
      <c r="CF1104" s="113"/>
      <c r="CG1104" s="114"/>
    </row>
    <row r="1105" spans="1:85">
      <c r="A1105" s="53" t="str">
        <f t="shared" si="178"/>
        <v>--</v>
      </c>
      <c r="B1105" s="47" t="str">
        <f t="shared" si="179"/>
        <v>-</v>
      </c>
      <c r="C1105" s="153"/>
      <c r="D1105" s="49"/>
      <c r="E1105" s="50"/>
      <c r="F1105" s="51"/>
      <c r="G1105" s="59"/>
      <c r="H1105" s="51"/>
      <c r="I1105" s="59"/>
      <c r="J1105" s="60" t="str">
        <f>IF(ISBLANK(H1105),"",IFERROR(VLOOKUP(B1105,'Np PL4 Stock'!$A:$D,4,FALSE),""))</f>
        <v/>
      </c>
      <c r="K1105" s="61" t="str">
        <f>IF(ISBLANK(H1105),"",SUMIF('Np PL4 Stock'!$A:$A,B1105,'Np PL4 Stock'!$N:$N))</f>
        <v/>
      </c>
      <c r="L1105" s="62" t="str">
        <f>IF(ISBLANK(H1105),"",VLOOKUP(LEFT(B1105,5),Unit!A:B,2,FALSE))</f>
        <v/>
      </c>
      <c r="M1105" s="63" t="str">
        <f>IF(ISBLANK(H1105),"",IFERROR(VLOOKUP(B1105,'Np PL4 Stock'!$A:$T,20,FALSE),""))</f>
        <v/>
      </c>
      <c r="N1105" s="63" t="str">
        <f>IF(ISBLANK(H1105),"",IFERROR(VLOOKUP(B1105,'Np PL4 Stock'!$A:$U,21,FALSE),""))</f>
        <v/>
      </c>
      <c r="O1105" s="62" t="str">
        <f t="shared" si="183"/>
        <v/>
      </c>
      <c r="P1105" s="62" t="str">
        <f t="shared" si="181"/>
        <v/>
      </c>
      <c r="Q1105" s="67" t="str">
        <f t="shared" si="184"/>
        <v/>
      </c>
      <c r="R1105" s="67" t="str">
        <f t="shared" si="182"/>
        <v/>
      </c>
      <c r="S1105" s="59"/>
      <c r="T1105" s="147"/>
      <c r="U1105" s="147"/>
      <c r="V1105" s="59"/>
      <c r="W1105" s="59"/>
      <c r="X1105" s="59"/>
      <c r="Y1105" s="59"/>
      <c r="Z1105" s="59"/>
      <c r="AA1105" s="59"/>
      <c r="AB1105" s="59"/>
      <c r="AC1105" s="59"/>
      <c r="AD1105" s="59"/>
      <c r="AE1105" s="59"/>
      <c r="AF1105" s="73"/>
      <c r="AG1105" s="73"/>
      <c r="AH1105" s="73"/>
      <c r="AI1105" s="73"/>
      <c r="AJ1105" s="73"/>
      <c r="AK1105" s="73"/>
      <c r="AL1105" s="77" t="str">
        <f>IF(ISBLANK(S1105),"",IF(AJ1105="Fail","Fail",IF(E1105="PL4",IF(AND(T1105&gt;STD_01122025!$D$3,U1105&lt;STD_01122025!$D$4,OR(AF1105="ND",AF1105&lt;STD_01122025!$D$7),AH1105="ND"),"Pass","Fail"),IF(E1105="PL12",IF(AND(S1105&lt;STD_01122025!$F$2,T1105&gt;STD_01122025!$F$3,U1105&lt;STD_01122025!$F$4,V1105&gt;STD_01122025!$F$5,X1105&gt;STD_01122025!$F$6,OR(AF1105="ND",AF1105&lt;STD_01122025!$F$7),AH1105="ND"),"Pass","Fail"),IF(E1105="SuperPL",IF(AND(T1105&gt;STD_01122025!$H$3,U1105&lt;STD_01122025!$H$4,V1105&gt;STD_01122025!$H$5,X1105&gt;STD_01122025!$H$6,OR(AF1105="ND",AF1105&lt;STD_01122025!$H$7),AH1105="ND"),"Pass","Fail"),IF(E1105="Flight",IF(AND(T1105&gt;STD_01122025!$J$3,U1105&lt;STD_01122025!$J$4,X1105&gt;STD_01122025!$J$6,OR(AF1105="ND",AF1105&lt;STD_01122025!$J$7),AH1105="ND"),"Pass","Fail"),""))))))</f>
        <v/>
      </c>
      <c r="AM1105" s="62" t="str">
        <f>IF(ISBLANK(B1105),"",IFERROR(IF(VLOOKUP(B1105,'Np PL4 Stock'!$A:$J,10,FALSE)="Np4",D1105-VLOOKUP(B1105,'Np PL4 Stock'!$A:$E,5,FALSE),D1105-VLOOKUP(B1105,'Np PL4 Stock'!$A:$E,5,FALSE)-1),""))</f>
        <v/>
      </c>
      <c r="AN1105" s="147"/>
      <c r="AO1105" s="147"/>
      <c r="AP1105" s="59"/>
      <c r="AQ1105" s="59"/>
      <c r="AR1105" s="59"/>
      <c r="AS1105" s="59"/>
      <c r="AT1105" s="73"/>
      <c r="AU1105" s="73"/>
      <c r="AV1105" s="73"/>
      <c r="AW1105" s="73"/>
      <c r="AX1105" s="84"/>
      <c r="AY1105" s="59"/>
      <c r="AZ1105" s="59"/>
      <c r="BA1105" s="59"/>
      <c r="BB1105" s="59"/>
      <c r="BC1105" s="59"/>
      <c r="BD1105" s="59"/>
      <c r="BE1105" s="84"/>
      <c r="BF1105" s="84"/>
      <c r="BG1105" s="84"/>
      <c r="BH1105" s="84"/>
      <c r="BI1105" s="85"/>
      <c r="BJ1105" s="86"/>
      <c r="BK1105" s="86"/>
      <c r="BL1105" s="86"/>
      <c r="BM1105" s="86"/>
      <c r="BN1105" s="86"/>
      <c r="BO1105" s="59"/>
      <c r="BP1105" s="69"/>
      <c r="BQ1105" s="92">
        <v>0</v>
      </c>
      <c r="BR1105" s="93">
        <v>0</v>
      </c>
      <c r="BS1105" s="94" t="str">
        <f t="shared" si="185"/>
        <v/>
      </c>
      <c r="BT1105" s="95">
        <v>0</v>
      </c>
      <c r="BU1105" s="101" t="str">
        <f t="shared" si="186"/>
        <v/>
      </c>
      <c r="BV1105" s="102" t="str">
        <f t="shared" si="187"/>
        <v>-</v>
      </c>
      <c r="BW1105" s="103"/>
      <c r="BX1105" s="104" t="str">
        <f t="shared" si="188"/>
        <v>-</v>
      </c>
      <c r="BY1105" s="105"/>
      <c r="BZ1105" s="103"/>
      <c r="CA1105" s="106"/>
      <c r="CB1105" s="107"/>
      <c r="CC1105" s="112"/>
      <c r="CD1105" s="106"/>
      <c r="CE1105" s="103"/>
      <c r="CF1105" s="113"/>
      <c r="CG1105" s="114"/>
    </row>
    <row r="1106" spans="1:85">
      <c r="A1106" s="53" t="str">
        <f t="shared" ref="A1106:A1169" si="189">IF(ISBLANK(H1106),"",H1106&amp;"-"&amp;IF(OR(LEN(I1106)=1,LEN(I1106)=4),"0"&amp;I1106,I1106))&amp;"-"&amp;IF(LEN(G1106)=1,"0"&amp;G1106,G1106)&amp;"-"&amp;D1106</f>
        <v>--</v>
      </c>
      <c r="B1106" s="47" t="str">
        <f t="shared" ref="B1106:B1169" si="190">IF(ISBLANK(H1106),"",H1106&amp;"-"&amp;IF(OR(LEN(I1106)=1,LEN(I1106)=4),"0"&amp;I1106,I1106))&amp;"-"&amp;IF(LEN(G1106)=1,"0"&amp;G1106,G1106)</f>
        <v>-</v>
      </c>
      <c r="C1106" s="153"/>
      <c r="D1106" s="49"/>
      <c r="E1106" s="50"/>
      <c r="F1106" s="51"/>
      <c r="G1106" s="59"/>
      <c r="H1106" s="51"/>
      <c r="I1106" s="59"/>
      <c r="J1106" s="60" t="str">
        <f>IF(ISBLANK(H1106),"",IFERROR(VLOOKUP(B1106,'Np PL4 Stock'!$A:$D,4,FALSE),""))</f>
        <v/>
      </c>
      <c r="K1106" s="61" t="str">
        <f>IF(ISBLANK(H1106),"",SUMIF('Np PL4 Stock'!$A:$A,B1106,'Np PL4 Stock'!$N:$N))</f>
        <v/>
      </c>
      <c r="L1106" s="62" t="str">
        <f>IF(ISBLANK(H1106),"",VLOOKUP(LEFT(B1106,5),Unit!A:B,2,FALSE))</f>
        <v/>
      </c>
      <c r="M1106" s="63" t="str">
        <f>IF(ISBLANK(H1106),"",IFERROR(VLOOKUP(B1106,'Np PL4 Stock'!$A:$T,20,FALSE),""))</f>
        <v/>
      </c>
      <c r="N1106" s="63" t="str">
        <f>IF(ISBLANK(H1106),"",IFERROR(VLOOKUP(B1106,'Np PL4 Stock'!$A:$U,21,FALSE),""))</f>
        <v/>
      </c>
      <c r="O1106" s="62" t="str">
        <f t="shared" si="183"/>
        <v/>
      </c>
      <c r="P1106" s="62" t="str">
        <f t="shared" si="181"/>
        <v/>
      </c>
      <c r="Q1106" s="67" t="str">
        <f t="shared" si="184"/>
        <v/>
      </c>
      <c r="R1106" s="67" t="str">
        <f t="shared" si="182"/>
        <v/>
      </c>
      <c r="S1106" s="59"/>
      <c r="T1106" s="147"/>
      <c r="U1106" s="147"/>
      <c r="V1106" s="59"/>
      <c r="W1106" s="59"/>
      <c r="X1106" s="59"/>
      <c r="Y1106" s="59"/>
      <c r="Z1106" s="59"/>
      <c r="AA1106" s="59"/>
      <c r="AB1106" s="59"/>
      <c r="AC1106" s="59"/>
      <c r="AD1106" s="59"/>
      <c r="AE1106" s="59"/>
      <c r="AF1106" s="73"/>
      <c r="AG1106" s="73"/>
      <c r="AH1106" s="73"/>
      <c r="AI1106" s="73"/>
      <c r="AJ1106" s="73"/>
      <c r="AK1106" s="73"/>
      <c r="AL1106" s="77" t="str">
        <f>IF(ISBLANK(S1106),"",IF(AJ1106="Fail","Fail",IF(E1106="PL4",IF(AND(T1106&gt;STD_01122025!$D$3,U1106&lt;STD_01122025!$D$4,OR(AF1106="ND",AF1106&lt;STD_01122025!$D$7),AH1106="ND"),"Pass","Fail"),IF(E1106="PL12",IF(AND(S1106&lt;STD_01122025!$F$2,T1106&gt;STD_01122025!$F$3,U1106&lt;STD_01122025!$F$4,V1106&gt;STD_01122025!$F$5,X1106&gt;STD_01122025!$F$6,OR(AF1106="ND",AF1106&lt;STD_01122025!$F$7),AH1106="ND"),"Pass","Fail"),IF(E1106="SuperPL",IF(AND(T1106&gt;STD_01122025!$H$3,U1106&lt;STD_01122025!$H$4,V1106&gt;STD_01122025!$H$5,X1106&gt;STD_01122025!$H$6,OR(AF1106="ND",AF1106&lt;STD_01122025!$H$7),AH1106="ND"),"Pass","Fail"),IF(E1106="Flight",IF(AND(T1106&gt;STD_01122025!$J$3,U1106&lt;STD_01122025!$J$4,X1106&gt;STD_01122025!$J$6,OR(AF1106="ND",AF1106&lt;STD_01122025!$J$7),AH1106="ND"),"Pass","Fail"),""))))))</f>
        <v/>
      </c>
      <c r="AM1106" s="62" t="str">
        <f>IF(ISBLANK(B1106),"",IFERROR(IF(VLOOKUP(B1106,'Np PL4 Stock'!$A:$J,10,FALSE)="Np4",D1106-VLOOKUP(B1106,'Np PL4 Stock'!$A:$E,5,FALSE),D1106-VLOOKUP(B1106,'Np PL4 Stock'!$A:$E,5,FALSE)-1),""))</f>
        <v/>
      </c>
      <c r="AN1106" s="147"/>
      <c r="AO1106" s="147"/>
      <c r="AP1106" s="59"/>
      <c r="AQ1106" s="59"/>
      <c r="AR1106" s="59"/>
      <c r="AS1106" s="59"/>
      <c r="AT1106" s="73"/>
      <c r="AU1106" s="73"/>
      <c r="AV1106" s="73"/>
      <c r="AW1106" s="73"/>
      <c r="AX1106" s="84"/>
      <c r="AY1106" s="59"/>
      <c r="AZ1106" s="59"/>
      <c r="BA1106" s="59"/>
      <c r="BB1106" s="59"/>
      <c r="BC1106" s="59"/>
      <c r="BD1106" s="59"/>
      <c r="BE1106" s="84"/>
      <c r="BF1106" s="84"/>
      <c r="BG1106" s="84"/>
      <c r="BH1106" s="84"/>
      <c r="BI1106" s="85"/>
      <c r="BJ1106" s="86"/>
      <c r="BK1106" s="86"/>
      <c r="BL1106" s="86"/>
      <c r="BM1106" s="86"/>
      <c r="BN1106" s="86"/>
      <c r="BO1106" s="59"/>
      <c r="BP1106" s="69"/>
      <c r="BQ1106" s="92">
        <v>0</v>
      </c>
      <c r="BR1106" s="93">
        <v>0</v>
      </c>
      <c r="BS1106" s="94" t="str">
        <f t="shared" si="185"/>
        <v/>
      </c>
      <c r="BT1106" s="95">
        <v>0</v>
      </c>
      <c r="BU1106" s="101" t="str">
        <f t="shared" si="186"/>
        <v/>
      </c>
      <c r="BV1106" s="102" t="str">
        <f t="shared" si="187"/>
        <v>-</v>
      </c>
      <c r="BW1106" s="103"/>
      <c r="BX1106" s="104" t="str">
        <f t="shared" si="188"/>
        <v>-</v>
      </c>
      <c r="BY1106" s="105"/>
      <c r="BZ1106" s="103"/>
      <c r="CA1106" s="106"/>
      <c r="CB1106" s="107"/>
      <c r="CC1106" s="112"/>
      <c r="CD1106" s="106"/>
      <c r="CE1106" s="103"/>
      <c r="CF1106" s="113"/>
      <c r="CG1106" s="114"/>
    </row>
    <row r="1107" spans="1:85">
      <c r="A1107" s="53" t="str">
        <f t="shared" si="189"/>
        <v>--</v>
      </c>
      <c r="B1107" s="47" t="str">
        <f t="shared" si="190"/>
        <v>-</v>
      </c>
      <c r="C1107" s="153"/>
      <c r="D1107" s="49"/>
      <c r="E1107" s="50"/>
      <c r="F1107" s="51"/>
      <c r="G1107" s="59"/>
      <c r="H1107" s="51"/>
      <c r="I1107" s="59"/>
      <c r="J1107" s="60" t="str">
        <f>IF(ISBLANK(H1107),"",IFERROR(VLOOKUP(B1107,'Np PL4 Stock'!$A:$D,4,FALSE),""))</f>
        <v/>
      </c>
      <c r="K1107" s="61" t="str">
        <f>IF(ISBLANK(H1107),"",SUMIF('Np PL4 Stock'!$A:$A,B1107,'Np PL4 Stock'!$N:$N))</f>
        <v/>
      </c>
      <c r="L1107" s="62" t="str">
        <f>IF(ISBLANK(H1107),"",VLOOKUP(LEFT(B1107,5),Unit!A:B,2,FALSE))</f>
        <v/>
      </c>
      <c r="M1107" s="63" t="str">
        <f>IF(ISBLANK(H1107),"",IFERROR(VLOOKUP(B1107,'Np PL4 Stock'!$A:$T,20,FALSE),""))</f>
        <v/>
      </c>
      <c r="N1107" s="63" t="str">
        <f>IF(ISBLANK(H1107),"",IFERROR(VLOOKUP(B1107,'Np PL4 Stock'!$A:$U,21,FALSE),""))</f>
        <v/>
      </c>
      <c r="O1107" s="62" t="str">
        <f t="shared" si="183"/>
        <v/>
      </c>
      <c r="P1107" s="62" t="str">
        <f t="shared" si="181"/>
        <v/>
      </c>
      <c r="Q1107" s="67" t="str">
        <f t="shared" si="184"/>
        <v/>
      </c>
      <c r="R1107" s="67" t="str">
        <f t="shared" si="182"/>
        <v/>
      </c>
      <c r="S1107" s="59"/>
      <c r="T1107" s="147"/>
      <c r="U1107" s="147"/>
      <c r="V1107" s="59"/>
      <c r="W1107" s="59"/>
      <c r="X1107" s="59"/>
      <c r="Y1107" s="59"/>
      <c r="Z1107" s="59"/>
      <c r="AA1107" s="59"/>
      <c r="AB1107" s="59"/>
      <c r="AC1107" s="59"/>
      <c r="AD1107" s="59"/>
      <c r="AE1107" s="59"/>
      <c r="AF1107" s="73"/>
      <c r="AG1107" s="73"/>
      <c r="AH1107" s="73"/>
      <c r="AI1107" s="73"/>
      <c r="AJ1107" s="73"/>
      <c r="AK1107" s="73"/>
      <c r="AL1107" s="77" t="str">
        <f>IF(ISBLANK(S1107),"",IF(AJ1107="Fail","Fail",IF(E1107="PL4",IF(AND(T1107&gt;STD_01122025!$D$3,U1107&lt;STD_01122025!$D$4,OR(AF1107="ND",AF1107&lt;STD_01122025!$D$7),AH1107="ND"),"Pass","Fail"),IF(E1107="PL12",IF(AND(S1107&lt;STD_01122025!$F$2,T1107&gt;STD_01122025!$F$3,U1107&lt;STD_01122025!$F$4,V1107&gt;STD_01122025!$F$5,X1107&gt;STD_01122025!$F$6,OR(AF1107="ND",AF1107&lt;STD_01122025!$F$7),AH1107="ND"),"Pass","Fail"),IF(E1107="SuperPL",IF(AND(T1107&gt;STD_01122025!$H$3,U1107&lt;STD_01122025!$H$4,V1107&gt;STD_01122025!$H$5,X1107&gt;STD_01122025!$H$6,OR(AF1107="ND",AF1107&lt;STD_01122025!$H$7),AH1107="ND"),"Pass","Fail"),IF(E1107="Flight",IF(AND(T1107&gt;STD_01122025!$J$3,U1107&lt;STD_01122025!$J$4,X1107&gt;STD_01122025!$J$6,OR(AF1107="ND",AF1107&lt;STD_01122025!$J$7),AH1107="ND"),"Pass","Fail"),""))))))</f>
        <v/>
      </c>
      <c r="AM1107" s="62" t="str">
        <f>IF(ISBLANK(B1107),"",IFERROR(IF(VLOOKUP(B1107,'Np PL4 Stock'!$A:$J,10,FALSE)="Np4",D1107-VLOOKUP(B1107,'Np PL4 Stock'!$A:$E,5,FALSE),D1107-VLOOKUP(B1107,'Np PL4 Stock'!$A:$E,5,FALSE)-1),""))</f>
        <v/>
      </c>
      <c r="AN1107" s="147"/>
      <c r="AO1107" s="147"/>
      <c r="AP1107" s="59"/>
      <c r="AQ1107" s="59"/>
      <c r="AR1107" s="59"/>
      <c r="AS1107" s="59"/>
      <c r="AT1107" s="73"/>
      <c r="AU1107" s="73"/>
      <c r="AV1107" s="73"/>
      <c r="AW1107" s="73"/>
      <c r="AX1107" s="84"/>
      <c r="AY1107" s="59"/>
      <c r="AZ1107" s="59"/>
      <c r="BA1107" s="59"/>
      <c r="BB1107" s="59"/>
      <c r="BC1107" s="59"/>
      <c r="BD1107" s="59"/>
      <c r="BE1107" s="84"/>
      <c r="BF1107" s="84"/>
      <c r="BG1107" s="84"/>
      <c r="BH1107" s="84"/>
      <c r="BI1107" s="85"/>
      <c r="BJ1107" s="86"/>
      <c r="BK1107" s="86"/>
      <c r="BL1107" s="86"/>
      <c r="BM1107" s="86"/>
      <c r="BN1107" s="86"/>
      <c r="BO1107" s="59"/>
      <c r="BP1107" s="69"/>
      <c r="BQ1107" s="92">
        <v>0</v>
      </c>
      <c r="BR1107" s="93">
        <v>0</v>
      </c>
      <c r="BS1107" s="94" t="str">
        <f t="shared" si="185"/>
        <v/>
      </c>
      <c r="BT1107" s="95">
        <v>0</v>
      </c>
      <c r="BU1107" s="101" t="str">
        <f t="shared" si="186"/>
        <v/>
      </c>
      <c r="BV1107" s="102" t="str">
        <f t="shared" si="187"/>
        <v>-</v>
      </c>
      <c r="BW1107" s="103"/>
      <c r="BX1107" s="104" t="str">
        <f t="shared" si="188"/>
        <v>-</v>
      </c>
      <c r="BY1107" s="105"/>
      <c r="BZ1107" s="103"/>
      <c r="CA1107" s="106"/>
      <c r="CB1107" s="107"/>
      <c r="CC1107" s="112"/>
      <c r="CD1107" s="106"/>
      <c r="CE1107" s="103"/>
      <c r="CF1107" s="113"/>
      <c r="CG1107" s="114"/>
    </row>
    <row r="1108" spans="1:85">
      <c r="A1108" s="53" t="str">
        <f t="shared" si="189"/>
        <v>--</v>
      </c>
      <c r="B1108" s="47" t="str">
        <f t="shared" si="190"/>
        <v>-</v>
      </c>
      <c r="C1108" s="153"/>
      <c r="D1108" s="49"/>
      <c r="E1108" s="50"/>
      <c r="F1108" s="51"/>
      <c r="G1108" s="59"/>
      <c r="H1108" s="51"/>
      <c r="I1108" s="59"/>
      <c r="J1108" s="60" t="str">
        <f>IF(ISBLANK(H1108),"",IFERROR(VLOOKUP(B1108,'Np PL4 Stock'!$A:$D,4,FALSE),""))</f>
        <v/>
      </c>
      <c r="K1108" s="61" t="str">
        <f>IF(ISBLANK(H1108),"",SUMIF('Np PL4 Stock'!$A:$A,B1108,'Np PL4 Stock'!$N:$N))</f>
        <v/>
      </c>
      <c r="L1108" s="62" t="str">
        <f>IF(ISBLANK(H1108),"",VLOOKUP(LEFT(B1108,5),Unit!A:B,2,FALSE))</f>
        <v/>
      </c>
      <c r="M1108" s="63" t="str">
        <f>IF(ISBLANK(H1108),"",IFERROR(VLOOKUP(B1108,'Np PL4 Stock'!$A:$T,20,FALSE),""))</f>
        <v/>
      </c>
      <c r="N1108" s="63" t="str">
        <f>IF(ISBLANK(H1108),"",IFERROR(VLOOKUP(B1108,'Np PL4 Stock'!$A:$U,21,FALSE),""))</f>
        <v/>
      </c>
      <c r="O1108" s="62" t="str">
        <f t="shared" si="183"/>
        <v/>
      </c>
      <c r="P1108" s="62" t="str">
        <f t="shared" si="181"/>
        <v/>
      </c>
      <c r="Q1108" s="67" t="str">
        <f t="shared" si="184"/>
        <v/>
      </c>
      <c r="R1108" s="67" t="str">
        <f t="shared" si="182"/>
        <v/>
      </c>
      <c r="S1108" s="59"/>
      <c r="T1108" s="147"/>
      <c r="U1108" s="147"/>
      <c r="V1108" s="59"/>
      <c r="W1108" s="59"/>
      <c r="X1108" s="59"/>
      <c r="Y1108" s="59"/>
      <c r="Z1108" s="59"/>
      <c r="AA1108" s="59"/>
      <c r="AB1108" s="59"/>
      <c r="AC1108" s="59"/>
      <c r="AD1108" s="59"/>
      <c r="AE1108" s="59"/>
      <c r="AF1108" s="73"/>
      <c r="AG1108" s="73"/>
      <c r="AH1108" s="73"/>
      <c r="AI1108" s="73"/>
      <c r="AJ1108" s="73"/>
      <c r="AK1108" s="73"/>
      <c r="AL1108" s="77" t="str">
        <f>IF(ISBLANK(S1108),"",IF(AJ1108="Fail","Fail",IF(E1108="PL4",IF(AND(T1108&gt;STD_01122025!$D$3,U1108&lt;STD_01122025!$D$4,OR(AF1108="ND",AF1108&lt;STD_01122025!$D$7),AH1108="ND"),"Pass","Fail"),IF(E1108="PL12",IF(AND(S1108&lt;STD_01122025!$F$2,T1108&gt;STD_01122025!$F$3,U1108&lt;STD_01122025!$F$4,V1108&gt;STD_01122025!$F$5,X1108&gt;STD_01122025!$F$6,OR(AF1108="ND",AF1108&lt;STD_01122025!$F$7),AH1108="ND"),"Pass","Fail"),IF(E1108="SuperPL",IF(AND(T1108&gt;STD_01122025!$H$3,U1108&lt;STD_01122025!$H$4,V1108&gt;STD_01122025!$H$5,X1108&gt;STD_01122025!$H$6,OR(AF1108="ND",AF1108&lt;STD_01122025!$H$7),AH1108="ND"),"Pass","Fail"),IF(E1108="Flight",IF(AND(T1108&gt;STD_01122025!$J$3,U1108&lt;STD_01122025!$J$4,X1108&gt;STD_01122025!$J$6,OR(AF1108="ND",AF1108&lt;STD_01122025!$J$7),AH1108="ND"),"Pass","Fail"),""))))))</f>
        <v/>
      </c>
      <c r="AM1108" s="62" t="str">
        <f>IF(ISBLANK(B1108),"",IFERROR(IF(VLOOKUP(B1108,'Np PL4 Stock'!$A:$J,10,FALSE)="Np4",D1108-VLOOKUP(B1108,'Np PL4 Stock'!$A:$E,5,FALSE),D1108-VLOOKUP(B1108,'Np PL4 Stock'!$A:$E,5,FALSE)-1),""))</f>
        <v/>
      </c>
      <c r="AN1108" s="147"/>
      <c r="AO1108" s="147"/>
      <c r="AP1108" s="59"/>
      <c r="AQ1108" s="59"/>
      <c r="AR1108" s="59"/>
      <c r="AS1108" s="59"/>
      <c r="AT1108" s="73"/>
      <c r="AU1108" s="73"/>
      <c r="AV1108" s="73"/>
      <c r="AW1108" s="73"/>
      <c r="AX1108" s="84"/>
      <c r="AY1108" s="59"/>
      <c r="AZ1108" s="59"/>
      <c r="BA1108" s="59"/>
      <c r="BB1108" s="59"/>
      <c r="BC1108" s="59"/>
      <c r="BD1108" s="59"/>
      <c r="BE1108" s="84"/>
      <c r="BF1108" s="84"/>
      <c r="BG1108" s="84"/>
      <c r="BH1108" s="84"/>
      <c r="BI1108" s="85"/>
      <c r="BJ1108" s="86"/>
      <c r="BK1108" s="86"/>
      <c r="BL1108" s="86"/>
      <c r="BM1108" s="86"/>
      <c r="BN1108" s="86"/>
      <c r="BO1108" s="59"/>
      <c r="BP1108" s="69"/>
      <c r="BQ1108" s="92">
        <v>0</v>
      </c>
      <c r="BR1108" s="93">
        <v>0</v>
      </c>
      <c r="BS1108" s="94" t="str">
        <f t="shared" si="185"/>
        <v/>
      </c>
      <c r="BT1108" s="95">
        <v>0</v>
      </c>
      <c r="BU1108" s="101" t="str">
        <f t="shared" si="186"/>
        <v/>
      </c>
      <c r="BV1108" s="102" t="str">
        <f t="shared" si="187"/>
        <v>-</v>
      </c>
      <c r="BW1108" s="103"/>
      <c r="BX1108" s="104" t="str">
        <f t="shared" si="188"/>
        <v>-</v>
      </c>
      <c r="BY1108" s="105"/>
      <c r="BZ1108" s="103"/>
      <c r="CA1108" s="106"/>
      <c r="CB1108" s="107"/>
      <c r="CC1108" s="112"/>
      <c r="CD1108" s="106"/>
      <c r="CE1108" s="103"/>
      <c r="CF1108" s="113"/>
      <c r="CG1108" s="114"/>
    </row>
    <row r="1109" spans="1:85">
      <c r="A1109" s="53" t="str">
        <f t="shared" si="189"/>
        <v>--</v>
      </c>
      <c r="B1109" s="47" t="str">
        <f t="shared" si="190"/>
        <v>-</v>
      </c>
      <c r="C1109" s="153"/>
      <c r="D1109" s="49"/>
      <c r="E1109" s="50"/>
      <c r="F1109" s="51"/>
      <c r="G1109" s="59"/>
      <c r="H1109" s="51"/>
      <c r="I1109" s="59"/>
      <c r="J1109" s="60" t="str">
        <f>IF(ISBLANK(H1109),"",IFERROR(VLOOKUP(B1109,'Np PL4 Stock'!$A:$D,4,FALSE),""))</f>
        <v/>
      </c>
      <c r="K1109" s="61" t="str">
        <f>IF(ISBLANK(H1109),"",SUMIF('Np PL4 Stock'!$A:$A,B1109,'Np PL4 Stock'!$N:$N))</f>
        <v/>
      </c>
      <c r="L1109" s="62" t="str">
        <f>IF(ISBLANK(H1109),"",VLOOKUP(LEFT(B1109,5),Unit!A:B,2,FALSE))</f>
        <v/>
      </c>
      <c r="M1109" s="63" t="str">
        <f>IF(ISBLANK(H1109),"",IFERROR(VLOOKUP(B1109,'Np PL4 Stock'!$A:$T,20,FALSE),""))</f>
        <v/>
      </c>
      <c r="N1109" s="63" t="str">
        <f>IF(ISBLANK(H1109),"",IFERROR(VLOOKUP(B1109,'Np PL4 Stock'!$A:$U,21,FALSE),""))</f>
        <v/>
      </c>
      <c r="O1109" s="62" t="str">
        <f t="shared" si="183"/>
        <v/>
      </c>
      <c r="P1109" s="62" t="str">
        <f t="shared" si="181"/>
        <v/>
      </c>
      <c r="Q1109" s="67" t="str">
        <f t="shared" si="184"/>
        <v/>
      </c>
      <c r="R1109" s="67" t="str">
        <f t="shared" si="182"/>
        <v/>
      </c>
      <c r="S1109" s="59"/>
      <c r="T1109" s="147"/>
      <c r="U1109" s="147"/>
      <c r="V1109" s="59"/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73"/>
      <c r="AG1109" s="73"/>
      <c r="AH1109" s="73"/>
      <c r="AI1109" s="73"/>
      <c r="AJ1109" s="73"/>
      <c r="AK1109" s="73"/>
      <c r="AL1109" s="77" t="str">
        <f>IF(ISBLANK(S1109),"",IF(AJ1109="Fail","Fail",IF(E1109="PL4",IF(AND(T1109&gt;STD_01122025!$D$3,U1109&lt;STD_01122025!$D$4,OR(AF1109="ND",AF1109&lt;STD_01122025!$D$7),AH1109="ND"),"Pass","Fail"),IF(E1109="PL12",IF(AND(S1109&lt;STD_01122025!$F$2,T1109&gt;STD_01122025!$F$3,U1109&lt;STD_01122025!$F$4,V1109&gt;STD_01122025!$F$5,X1109&gt;STD_01122025!$F$6,OR(AF1109="ND",AF1109&lt;STD_01122025!$F$7),AH1109="ND"),"Pass","Fail"),IF(E1109="SuperPL",IF(AND(T1109&gt;STD_01122025!$H$3,U1109&lt;STD_01122025!$H$4,V1109&gt;STD_01122025!$H$5,X1109&gt;STD_01122025!$H$6,OR(AF1109="ND",AF1109&lt;STD_01122025!$H$7),AH1109="ND"),"Pass","Fail"),IF(E1109="Flight",IF(AND(T1109&gt;STD_01122025!$J$3,U1109&lt;STD_01122025!$J$4,X1109&gt;STD_01122025!$J$6,OR(AF1109="ND",AF1109&lt;STD_01122025!$J$7),AH1109="ND"),"Pass","Fail"),""))))))</f>
        <v/>
      </c>
      <c r="AM1109" s="62" t="str">
        <f>IF(ISBLANK(B1109),"",IFERROR(IF(VLOOKUP(B1109,'Np PL4 Stock'!$A:$J,10,FALSE)="Np4",D1109-VLOOKUP(B1109,'Np PL4 Stock'!$A:$E,5,FALSE),D1109-VLOOKUP(B1109,'Np PL4 Stock'!$A:$E,5,FALSE)-1),""))</f>
        <v/>
      </c>
      <c r="AN1109" s="147"/>
      <c r="AO1109" s="147"/>
      <c r="AP1109" s="59"/>
      <c r="AQ1109" s="59"/>
      <c r="AR1109" s="59"/>
      <c r="AS1109" s="59"/>
      <c r="AT1109" s="73"/>
      <c r="AU1109" s="73"/>
      <c r="AV1109" s="73"/>
      <c r="AW1109" s="73"/>
      <c r="AX1109" s="84"/>
      <c r="AY1109" s="59"/>
      <c r="AZ1109" s="59"/>
      <c r="BA1109" s="59"/>
      <c r="BB1109" s="59"/>
      <c r="BC1109" s="59"/>
      <c r="BD1109" s="59"/>
      <c r="BE1109" s="84"/>
      <c r="BF1109" s="84"/>
      <c r="BG1109" s="84"/>
      <c r="BH1109" s="84"/>
      <c r="BI1109" s="85"/>
      <c r="BJ1109" s="86"/>
      <c r="BK1109" s="86"/>
      <c r="BL1109" s="86"/>
      <c r="BM1109" s="86"/>
      <c r="BN1109" s="86"/>
      <c r="BO1109" s="59"/>
      <c r="BP1109" s="69"/>
      <c r="BQ1109" s="92">
        <v>0</v>
      </c>
      <c r="BR1109" s="93">
        <v>0</v>
      </c>
      <c r="BS1109" s="94" t="str">
        <f t="shared" si="185"/>
        <v/>
      </c>
      <c r="BT1109" s="95">
        <v>0</v>
      </c>
      <c r="BU1109" s="101" t="str">
        <f t="shared" si="186"/>
        <v/>
      </c>
      <c r="BV1109" s="102" t="str">
        <f t="shared" si="187"/>
        <v>-</v>
      </c>
      <c r="BW1109" s="103"/>
      <c r="BX1109" s="104" t="str">
        <f t="shared" si="188"/>
        <v>-</v>
      </c>
      <c r="BY1109" s="105"/>
      <c r="BZ1109" s="103"/>
      <c r="CA1109" s="106"/>
      <c r="CB1109" s="107"/>
      <c r="CC1109" s="112"/>
      <c r="CD1109" s="106"/>
      <c r="CE1109" s="103"/>
      <c r="CF1109" s="113"/>
      <c r="CG1109" s="114"/>
    </row>
    <row r="1110" spans="1:85">
      <c r="A1110" s="53" t="str">
        <f t="shared" si="189"/>
        <v>--</v>
      </c>
      <c r="B1110" s="47" t="str">
        <f t="shared" si="190"/>
        <v>-</v>
      </c>
      <c r="C1110" s="153"/>
      <c r="D1110" s="49"/>
      <c r="E1110" s="50"/>
      <c r="F1110" s="51"/>
      <c r="G1110" s="59"/>
      <c r="H1110" s="51"/>
      <c r="I1110" s="59"/>
      <c r="J1110" s="60" t="str">
        <f>IF(ISBLANK(H1110),"",IFERROR(VLOOKUP(B1110,'Np PL4 Stock'!$A:$D,4,FALSE),""))</f>
        <v/>
      </c>
      <c r="K1110" s="61" t="str">
        <f>IF(ISBLANK(H1110),"",SUMIF('Np PL4 Stock'!$A:$A,B1110,'Np PL4 Stock'!$N:$N))</f>
        <v/>
      </c>
      <c r="L1110" s="62" t="str">
        <f>IF(ISBLANK(H1110),"",VLOOKUP(LEFT(B1110,5),Unit!A:B,2,FALSE))</f>
        <v/>
      </c>
      <c r="M1110" s="63" t="str">
        <f>IF(ISBLANK(H1110),"",IFERROR(VLOOKUP(B1110,'Np PL4 Stock'!$A:$T,20,FALSE),""))</f>
        <v/>
      </c>
      <c r="N1110" s="63" t="str">
        <f>IF(ISBLANK(H1110),"",IFERROR(VLOOKUP(B1110,'Np PL4 Stock'!$A:$U,21,FALSE),""))</f>
        <v/>
      </c>
      <c r="O1110" s="62" t="str">
        <f t="shared" si="183"/>
        <v/>
      </c>
      <c r="P1110" s="62" t="str">
        <f t="shared" si="181"/>
        <v/>
      </c>
      <c r="Q1110" s="67" t="str">
        <f t="shared" si="184"/>
        <v/>
      </c>
      <c r="R1110" s="67" t="str">
        <f t="shared" si="182"/>
        <v/>
      </c>
      <c r="S1110" s="59"/>
      <c r="T1110" s="147"/>
      <c r="U1110" s="147"/>
      <c r="V1110" s="59"/>
      <c r="W1110" s="59"/>
      <c r="X1110" s="59"/>
      <c r="Y1110" s="59"/>
      <c r="Z1110" s="59"/>
      <c r="AA1110" s="59"/>
      <c r="AB1110" s="59"/>
      <c r="AC1110" s="59"/>
      <c r="AD1110" s="59"/>
      <c r="AE1110" s="59"/>
      <c r="AF1110" s="73"/>
      <c r="AG1110" s="73"/>
      <c r="AH1110" s="73"/>
      <c r="AI1110" s="73"/>
      <c r="AJ1110" s="73"/>
      <c r="AK1110" s="73"/>
      <c r="AL1110" s="77" t="str">
        <f>IF(ISBLANK(S1110),"",IF(AJ1110="Fail","Fail",IF(E1110="PL4",IF(AND(T1110&gt;STD_01122025!$D$3,U1110&lt;STD_01122025!$D$4,OR(AF1110="ND",AF1110&lt;STD_01122025!$D$7),AH1110="ND"),"Pass","Fail"),IF(E1110="PL12",IF(AND(S1110&lt;STD_01122025!$F$2,T1110&gt;STD_01122025!$F$3,U1110&lt;STD_01122025!$F$4,V1110&gt;STD_01122025!$F$5,X1110&gt;STD_01122025!$F$6,OR(AF1110="ND",AF1110&lt;STD_01122025!$F$7),AH1110="ND"),"Pass","Fail"),IF(E1110="SuperPL",IF(AND(T1110&gt;STD_01122025!$H$3,U1110&lt;STD_01122025!$H$4,V1110&gt;STD_01122025!$H$5,X1110&gt;STD_01122025!$H$6,OR(AF1110="ND",AF1110&lt;STD_01122025!$H$7),AH1110="ND"),"Pass","Fail"),IF(E1110="Flight",IF(AND(T1110&gt;STD_01122025!$J$3,U1110&lt;STD_01122025!$J$4,X1110&gt;STD_01122025!$J$6,OR(AF1110="ND",AF1110&lt;STD_01122025!$J$7),AH1110="ND"),"Pass","Fail"),""))))))</f>
        <v/>
      </c>
      <c r="AM1110" s="62" t="str">
        <f>IF(ISBLANK(B1110),"",IFERROR(IF(VLOOKUP(B1110,'Np PL4 Stock'!$A:$J,10,FALSE)="Np4",D1110-VLOOKUP(B1110,'Np PL4 Stock'!$A:$E,5,FALSE),D1110-VLOOKUP(B1110,'Np PL4 Stock'!$A:$E,5,FALSE)-1),""))</f>
        <v/>
      </c>
      <c r="AN1110" s="147"/>
      <c r="AO1110" s="147"/>
      <c r="AP1110" s="59"/>
      <c r="AQ1110" s="59"/>
      <c r="AR1110" s="59"/>
      <c r="AS1110" s="59"/>
      <c r="AT1110" s="73"/>
      <c r="AU1110" s="73"/>
      <c r="AV1110" s="73"/>
      <c r="AW1110" s="73"/>
      <c r="AX1110" s="84"/>
      <c r="AY1110" s="59"/>
      <c r="AZ1110" s="59"/>
      <c r="BA1110" s="59"/>
      <c r="BB1110" s="59"/>
      <c r="BC1110" s="59"/>
      <c r="BD1110" s="59"/>
      <c r="BE1110" s="84"/>
      <c r="BF1110" s="84"/>
      <c r="BG1110" s="84"/>
      <c r="BH1110" s="84"/>
      <c r="BI1110" s="85"/>
      <c r="BJ1110" s="86"/>
      <c r="BK1110" s="86"/>
      <c r="BL1110" s="86"/>
      <c r="BM1110" s="86"/>
      <c r="BN1110" s="86"/>
      <c r="BO1110" s="59"/>
      <c r="BP1110" s="69"/>
      <c r="BQ1110" s="92">
        <v>0</v>
      </c>
      <c r="BR1110" s="93">
        <v>0</v>
      </c>
      <c r="BS1110" s="94" t="str">
        <f t="shared" si="185"/>
        <v/>
      </c>
      <c r="BT1110" s="95">
        <v>0</v>
      </c>
      <c r="BU1110" s="101" t="str">
        <f t="shared" si="186"/>
        <v/>
      </c>
      <c r="BV1110" s="102" t="str">
        <f t="shared" si="187"/>
        <v>-</v>
      </c>
      <c r="BW1110" s="103"/>
      <c r="BX1110" s="104" t="str">
        <f t="shared" si="188"/>
        <v>-</v>
      </c>
      <c r="BY1110" s="105"/>
      <c r="BZ1110" s="103"/>
      <c r="CA1110" s="106"/>
      <c r="CB1110" s="107"/>
      <c r="CC1110" s="112"/>
      <c r="CD1110" s="106"/>
      <c r="CE1110" s="103"/>
      <c r="CF1110" s="113"/>
      <c r="CG1110" s="114"/>
    </row>
    <row r="1111" spans="1:85">
      <c r="A1111" s="53" t="str">
        <f t="shared" si="189"/>
        <v>--</v>
      </c>
      <c r="B1111" s="47" t="str">
        <f t="shared" si="190"/>
        <v>-</v>
      </c>
      <c r="C1111" s="153"/>
      <c r="D1111" s="49"/>
      <c r="E1111" s="50"/>
      <c r="F1111" s="51"/>
      <c r="G1111" s="59"/>
      <c r="H1111" s="51"/>
      <c r="I1111" s="59"/>
      <c r="J1111" s="60" t="str">
        <f>IF(ISBLANK(H1111),"",IFERROR(VLOOKUP(B1111,'Np PL4 Stock'!$A:$D,4,FALSE),""))</f>
        <v/>
      </c>
      <c r="K1111" s="61" t="str">
        <f>IF(ISBLANK(H1111),"",SUMIF('Np PL4 Stock'!$A:$A,B1111,'Np PL4 Stock'!$N:$N))</f>
        <v/>
      </c>
      <c r="L1111" s="62" t="str">
        <f>IF(ISBLANK(H1111),"",VLOOKUP(LEFT(B1111,5),Unit!A:B,2,FALSE))</f>
        <v/>
      </c>
      <c r="M1111" s="63" t="str">
        <f>IF(ISBLANK(H1111),"",IFERROR(VLOOKUP(B1111,'Np PL4 Stock'!$A:$T,20,FALSE),""))</f>
        <v/>
      </c>
      <c r="N1111" s="63" t="str">
        <f>IF(ISBLANK(H1111),"",IFERROR(VLOOKUP(B1111,'Np PL4 Stock'!$A:$U,21,FALSE),""))</f>
        <v/>
      </c>
      <c r="O1111" s="62" t="str">
        <f t="shared" si="183"/>
        <v/>
      </c>
      <c r="P1111" s="62" t="str">
        <f t="shared" si="181"/>
        <v/>
      </c>
      <c r="Q1111" s="67" t="str">
        <f t="shared" si="184"/>
        <v/>
      </c>
      <c r="R1111" s="67" t="str">
        <f t="shared" si="182"/>
        <v/>
      </c>
      <c r="S1111" s="59"/>
      <c r="T1111" s="147"/>
      <c r="U1111" s="147"/>
      <c r="V1111" s="59"/>
      <c r="W1111" s="59"/>
      <c r="X1111" s="59"/>
      <c r="Y1111" s="59"/>
      <c r="Z1111" s="59"/>
      <c r="AA1111" s="59"/>
      <c r="AB1111" s="59"/>
      <c r="AC1111" s="59"/>
      <c r="AD1111" s="59"/>
      <c r="AE1111" s="59"/>
      <c r="AF1111" s="73"/>
      <c r="AG1111" s="73"/>
      <c r="AH1111" s="73"/>
      <c r="AI1111" s="73"/>
      <c r="AJ1111" s="73"/>
      <c r="AK1111" s="73"/>
      <c r="AL1111" s="77" t="str">
        <f>IF(ISBLANK(S1111),"",IF(AJ1111="Fail","Fail",IF(E1111="PL4",IF(AND(T1111&gt;STD_01122025!$D$3,U1111&lt;STD_01122025!$D$4,OR(AF1111="ND",AF1111&lt;STD_01122025!$D$7),AH1111="ND"),"Pass","Fail"),IF(E1111="PL12",IF(AND(S1111&lt;STD_01122025!$F$2,T1111&gt;STD_01122025!$F$3,U1111&lt;STD_01122025!$F$4,V1111&gt;STD_01122025!$F$5,X1111&gt;STD_01122025!$F$6,OR(AF1111="ND",AF1111&lt;STD_01122025!$F$7),AH1111="ND"),"Pass","Fail"),IF(E1111="SuperPL",IF(AND(T1111&gt;STD_01122025!$H$3,U1111&lt;STD_01122025!$H$4,V1111&gt;STD_01122025!$H$5,X1111&gt;STD_01122025!$H$6,OR(AF1111="ND",AF1111&lt;STD_01122025!$H$7),AH1111="ND"),"Pass","Fail"),IF(E1111="Flight",IF(AND(T1111&gt;STD_01122025!$J$3,U1111&lt;STD_01122025!$J$4,X1111&gt;STD_01122025!$J$6,OR(AF1111="ND",AF1111&lt;STD_01122025!$J$7),AH1111="ND"),"Pass","Fail"),""))))))</f>
        <v/>
      </c>
      <c r="AM1111" s="62" t="str">
        <f>IF(ISBLANK(B1111),"",IFERROR(IF(VLOOKUP(B1111,'Np PL4 Stock'!$A:$J,10,FALSE)="Np4",D1111-VLOOKUP(B1111,'Np PL4 Stock'!$A:$E,5,FALSE),D1111-VLOOKUP(B1111,'Np PL4 Stock'!$A:$E,5,FALSE)-1),""))</f>
        <v/>
      </c>
      <c r="AN1111" s="147"/>
      <c r="AO1111" s="147"/>
      <c r="AP1111" s="59"/>
      <c r="AQ1111" s="59"/>
      <c r="AR1111" s="59"/>
      <c r="AS1111" s="59"/>
      <c r="AT1111" s="73"/>
      <c r="AU1111" s="73"/>
      <c r="AV1111" s="73"/>
      <c r="AW1111" s="73"/>
      <c r="AX1111" s="84"/>
      <c r="AY1111" s="59"/>
      <c r="AZ1111" s="59"/>
      <c r="BA1111" s="59"/>
      <c r="BB1111" s="59"/>
      <c r="BC1111" s="59"/>
      <c r="BD1111" s="59"/>
      <c r="BE1111" s="84"/>
      <c r="BF1111" s="84"/>
      <c r="BG1111" s="84"/>
      <c r="BH1111" s="84"/>
      <c r="BI1111" s="85"/>
      <c r="BJ1111" s="86"/>
      <c r="BK1111" s="86"/>
      <c r="BL1111" s="86"/>
      <c r="BM1111" s="86"/>
      <c r="BN1111" s="86"/>
      <c r="BO1111" s="59"/>
      <c r="BP1111" s="69"/>
      <c r="BQ1111" s="92">
        <v>0</v>
      </c>
      <c r="BR1111" s="93">
        <v>0</v>
      </c>
      <c r="BS1111" s="94" t="str">
        <f t="shared" si="185"/>
        <v/>
      </c>
      <c r="BT1111" s="95">
        <v>0</v>
      </c>
      <c r="BU1111" s="101" t="str">
        <f t="shared" si="186"/>
        <v/>
      </c>
      <c r="BV1111" s="102" t="str">
        <f t="shared" si="187"/>
        <v>-</v>
      </c>
      <c r="BW1111" s="103"/>
      <c r="BX1111" s="104" t="str">
        <f t="shared" si="188"/>
        <v>-</v>
      </c>
      <c r="BY1111" s="105"/>
      <c r="BZ1111" s="103"/>
      <c r="CA1111" s="106"/>
      <c r="CB1111" s="107"/>
      <c r="CC1111" s="112"/>
      <c r="CD1111" s="106"/>
      <c r="CE1111" s="103"/>
      <c r="CF1111" s="113"/>
      <c r="CG1111" s="114"/>
    </row>
    <row r="1112" spans="1:85">
      <c r="A1112" s="53" t="str">
        <f t="shared" si="189"/>
        <v>--</v>
      </c>
      <c r="B1112" s="47" t="str">
        <f t="shared" si="190"/>
        <v>-</v>
      </c>
      <c r="C1112" s="153"/>
      <c r="D1112" s="49"/>
      <c r="E1112" s="50"/>
      <c r="F1112" s="51"/>
      <c r="G1112" s="59"/>
      <c r="H1112" s="51"/>
      <c r="I1112" s="59"/>
      <c r="J1112" s="60" t="str">
        <f>IF(ISBLANK(H1112),"",IFERROR(VLOOKUP(B1112,'Np PL4 Stock'!$A:$D,4,FALSE),""))</f>
        <v/>
      </c>
      <c r="K1112" s="61" t="str">
        <f>IF(ISBLANK(H1112),"",SUMIF('Np PL4 Stock'!$A:$A,B1112,'Np PL4 Stock'!$N:$N))</f>
        <v/>
      </c>
      <c r="L1112" s="62" t="str">
        <f>IF(ISBLANK(H1112),"",VLOOKUP(LEFT(B1112,5),Unit!A:B,2,FALSE))</f>
        <v/>
      </c>
      <c r="M1112" s="63" t="str">
        <f>IF(ISBLANK(H1112),"",IFERROR(VLOOKUP(B1112,'Np PL4 Stock'!$A:$T,20,FALSE),""))</f>
        <v/>
      </c>
      <c r="N1112" s="63" t="str">
        <f>IF(ISBLANK(H1112),"",IFERROR(VLOOKUP(B1112,'Np PL4 Stock'!$A:$U,21,FALSE),""))</f>
        <v/>
      </c>
      <c r="O1112" s="62" t="str">
        <f t="shared" si="183"/>
        <v/>
      </c>
      <c r="P1112" s="62" t="str">
        <f t="shared" si="181"/>
        <v/>
      </c>
      <c r="Q1112" s="67" t="str">
        <f t="shared" si="184"/>
        <v/>
      </c>
      <c r="R1112" s="67" t="str">
        <f t="shared" si="182"/>
        <v/>
      </c>
      <c r="S1112" s="59"/>
      <c r="T1112" s="147"/>
      <c r="U1112" s="147"/>
      <c r="V1112" s="59"/>
      <c r="W1112" s="59"/>
      <c r="X1112" s="59"/>
      <c r="Y1112" s="59"/>
      <c r="Z1112" s="59"/>
      <c r="AA1112" s="59"/>
      <c r="AB1112" s="59"/>
      <c r="AC1112" s="59"/>
      <c r="AD1112" s="59"/>
      <c r="AE1112" s="59"/>
      <c r="AF1112" s="73"/>
      <c r="AG1112" s="73"/>
      <c r="AH1112" s="73"/>
      <c r="AI1112" s="73"/>
      <c r="AJ1112" s="73"/>
      <c r="AK1112" s="73"/>
      <c r="AL1112" s="77" t="str">
        <f>IF(ISBLANK(S1112),"",IF(AJ1112="Fail","Fail",IF(E1112="PL4",IF(AND(T1112&gt;STD_01122025!$D$3,U1112&lt;STD_01122025!$D$4,OR(AF1112="ND",AF1112&lt;STD_01122025!$D$7),AH1112="ND"),"Pass","Fail"),IF(E1112="PL12",IF(AND(S1112&lt;STD_01122025!$F$2,T1112&gt;STD_01122025!$F$3,U1112&lt;STD_01122025!$F$4,V1112&gt;STD_01122025!$F$5,X1112&gt;STD_01122025!$F$6,OR(AF1112="ND",AF1112&lt;STD_01122025!$F$7),AH1112="ND"),"Pass","Fail"),IF(E1112="SuperPL",IF(AND(T1112&gt;STD_01122025!$H$3,U1112&lt;STD_01122025!$H$4,V1112&gt;STD_01122025!$H$5,X1112&gt;STD_01122025!$H$6,OR(AF1112="ND",AF1112&lt;STD_01122025!$H$7),AH1112="ND"),"Pass","Fail"),IF(E1112="Flight",IF(AND(T1112&gt;STD_01122025!$J$3,U1112&lt;STD_01122025!$J$4,X1112&gt;STD_01122025!$J$6,OR(AF1112="ND",AF1112&lt;STD_01122025!$J$7),AH1112="ND"),"Pass","Fail"),""))))))</f>
        <v/>
      </c>
      <c r="AM1112" s="62" t="str">
        <f>IF(ISBLANK(B1112),"",IFERROR(IF(VLOOKUP(B1112,'Np PL4 Stock'!$A:$J,10,FALSE)="Np4",D1112-VLOOKUP(B1112,'Np PL4 Stock'!$A:$E,5,FALSE),D1112-VLOOKUP(B1112,'Np PL4 Stock'!$A:$E,5,FALSE)-1),""))</f>
        <v/>
      </c>
      <c r="AN1112" s="147"/>
      <c r="AO1112" s="147"/>
      <c r="AP1112" s="59"/>
      <c r="AQ1112" s="59"/>
      <c r="AR1112" s="59"/>
      <c r="AS1112" s="59"/>
      <c r="AT1112" s="73"/>
      <c r="AU1112" s="73"/>
      <c r="AV1112" s="73"/>
      <c r="AW1112" s="73"/>
      <c r="AX1112" s="84"/>
      <c r="AY1112" s="59"/>
      <c r="AZ1112" s="59"/>
      <c r="BA1112" s="59"/>
      <c r="BB1112" s="59"/>
      <c r="BC1112" s="59"/>
      <c r="BD1112" s="59"/>
      <c r="BE1112" s="84"/>
      <c r="BF1112" s="84"/>
      <c r="BG1112" s="84"/>
      <c r="BH1112" s="84"/>
      <c r="BI1112" s="85"/>
      <c r="BJ1112" s="86"/>
      <c r="BK1112" s="86"/>
      <c r="BL1112" s="86"/>
      <c r="BM1112" s="86"/>
      <c r="BN1112" s="86"/>
      <c r="BO1112" s="59"/>
      <c r="BP1112" s="69"/>
      <c r="BQ1112" s="92">
        <v>0</v>
      </c>
      <c r="BR1112" s="93">
        <v>0</v>
      </c>
      <c r="BS1112" s="94" t="str">
        <f t="shared" si="185"/>
        <v/>
      </c>
      <c r="BT1112" s="95">
        <v>0</v>
      </c>
      <c r="BU1112" s="101" t="str">
        <f t="shared" si="186"/>
        <v/>
      </c>
      <c r="BV1112" s="102" t="str">
        <f t="shared" si="187"/>
        <v>-</v>
      </c>
      <c r="BW1112" s="103"/>
      <c r="BX1112" s="104" t="str">
        <f t="shared" si="188"/>
        <v>-</v>
      </c>
      <c r="BY1112" s="105"/>
      <c r="BZ1112" s="103"/>
      <c r="CA1112" s="106"/>
      <c r="CB1112" s="107"/>
      <c r="CC1112" s="112"/>
      <c r="CD1112" s="106"/>
      <c r="CE1112" s="103"/>
      <c r="CF1112" s="113"/>
      <c r="CG1112" s="114"/>
    </row>
    <row r="1113" spans="1:85">
      <c r="A1113" s="53" t="str">
        <f t="shared" si="189"/>
        <v>--</v>
      </c>
      <c r="B1113" s="47" t="str">
        <f t="shared" si="190"/>
        <v>-</v>
      </c>
      <c r="C1113" s="153"/>
      <c r="D1113" s="49"/>
      <c r="E1113" s="50"/>
      <c r="F1113" s="51"/>
      <c r="G1113" s="59"/>
      <c r="H1113" s="51"/>
      <c r="I1113" s="59"/>
      <c r="J1113" s="60" t="str">
        <f>IF(ISBLANK(H1113),"",IFERROR(VLOOKUP(B1113,'Np PL4 Stock'!$A:$D,4,FALSE),""))</f>
        <v/>
      </c>
      <c r="K1113" s="61" t="str">
        <f>IF(ISBLANK(H1113),"",SUMIF('Np PL4 Stock'!$A:$A,B1113,'Np PL4 Stock'!$N:$N))</f>
        <v/>
      </c>
      <c r="L1113" s="62" t="str">
        <f>IF(ISBLANK(H1113),"",VLOOKUP(LEFT(B1113,5),Unit!A:B,2,FALSE))</f>
        <v/>
      </c>
      <c r="M1113" s="63" t="str">
        <f>IF(ISBLANK(H1113),"",IFERROR(VLOOKUP(B1113,'Np PL4 Stock'!$A:$T,20,FALSE),""))</f>
        <v/>
      </c>
      <c r="N1113" s="63" t="str">
        <f>IF(ISBLANK(H1113),"",IFERROR(VLOOKUP(B1113,'Np PL4 Stock'!$A:$U,21,FALSE),""))</f>
        <v/>
      </c>
      <c r="O1113" s="62" t="str">
        <f t="shared" si="183"/>
        <v/>
      </c>
      <c r="P1113" s="62" t="str">
        <f t="shared" si="181"/>
        <v/>
      </c>
      <c r="Q1113" s="67" t="str">
        <f t="shared" si="184"/>
        <v/>
      </c>
      <c r="R1113" s="67" t="str">
        <f t="shared" si="182"/>
        <v/>
      </c>
      <c r="S1113" s="59"/>
      <c r="T1113" s="147"/>
      <c r="U1113" s="147"/>
      <c r="V1113" s="59"/>
      <c r="W1113" s="59"/>
      <c r="X1113" s="59"/>
      <c r="Y1113" s="59"/>
      <c r="Z1113" s="59"/>
      <c r="AA1113" s="59"/>
      <c r="AB1113" s="59"/>
      <c r="AC1113" s="59"/>
      <c r="AD1113" s="59"/>
      <c r="AE1113" s="59"/>
      <c r="AF1113" s="73"/>
      <c r="AG1113" s="73"/>
      <c r="AH1113" s="73"/>
      <c r="AI1113" s="73"/>
      <c r="AJ1113" s="73"/>
      <c r="AK1113" s="73"/>
      <c r="AL1113" s="77" t="str">
        <f>IF(ISBLANK(S1113),"",IF(AJ1113="Fail","Fail",IF(E1113="PL4",IF(AND(T1113&gt;STD_01122025!$D$3,U1113&lt;STD_01122025!$D$4,OR(AF1113="ND",AF1113&lt;STD_01122025!$D$7),AH1113="ND"),"Pass","Fail"),IF(E1113="PL12",IF(AND(S1113&lt;STD_01122025!$F$2,T1113&gt;STD_01122025!$F$3,U1113&lt;STD_01122025!$F$4,V1113&gt;STD_01122025!$F$5,X1113&gt;STD_01122025!$F$6,OR(AF1113="ND",AF1113&lt;STD_01122025!$F$7),AH1113="ND"),"Pass","Fail"),IF(E1113="SuperPL",IF(AND(T1113&gt;STD_01122025!$H$3,U1113&lt;STD_01122025!$H$4,V1113&gt;STD_01122025!$H$5,X1113&gt;STD_01122025!$H$6,OR(AF1113="ND",AF1113&lt;STD_01122025!$H$7),AH1113="ND"),"Pass","Fail"),IF(E1113="Flight",IF(AND(T1113&gt;STD_01122025!$J$3,U1113&lt;STD_01122025!$J$4,X1113&gt;STD_01122025!$J$6,OR(AF1113="ND",AF1113&lt;STD_01122025!$J$7),AH1113="ND"),"Pass","Fail"),""))))))</f>
        <v/>
      </c>
      <c r="AM1113" s="62" t="str">
        <f>IF(ISBLANK(B1113),"",IFERROR(IF(VLOOKUP(B1113,'Np PL4 Stock'!$A:$J,10,FALSE)="Np4",D1113-VLOOKUP(B1113,'Np PL4 Stock'!$A:$E,5,FALSE),D1113-VLOOKUP(B1113,'Np PL4 Stock'!$A:$E,5,FALSE)-1),""))</f>
        <v/>
      </c>
      <c r="AN1113" s="147"/>
      <c r="AO1113" s="147"/>
      <c r="AP1113" s="59"/>
      <c r="AQ1113" s="59"/>
      <c r="AR1113" s="59"/>
      <c r="AS1113" s="59"/>
      <c r="AT1113" s="73"/>
      <c r="AU1113" s="73"/>
      <c r="AV1113" s="73"/>
      <c r="AW1113" s="73"/>
      <c r="AX1113" s="84"/>
      <c r="AY1113" s="59"/>
      <c r="AZ1113" s="59"/>
      <c r="BA1113" s="59"/>
      <c r="BB1113" s="59"/>
      <c r="BC1113" s="59"/>
      <c r="BD1113" s="59"/>
      <c r="BE1113" s="84"/>
      <c r="BF1113" s="84"/>
      <c r="BG1113" s="84"/>
      <c r="BH1113" s="84"/>
      <c r="BI1113" s="85"/>
      <c r="BJ1113" s="86"/>
      <c r="BK1113" s="86"/>
      <c r="BL1113" s="86"/>
      <c r="BM1113" s="86"/>
      <c r="BN1113" s="86"/>
      <c r="BO1113" s="59"/>
      <c r="BP1113" s="69"/>
      <c r="BQ1113" s="92">
        <v>0</v>
      </c>
      <c r="BR1113" s="93">
        <v>0</v>
      </c>
      <c r="BS1113" s="94" t="str">
        <f t="shared" si="185"/>
        <v/>
      </c>
      <c r="BT1113" s="95">
        <v>0</v>
      </c>
      <c r="BU1113" s="101" t="str">
        <f t="shared" si="186"/>
        <v/>
      </c>
      <c r="BV1113" s="102" t="str">
        <f t="shared" si="187"/>
        <v>-</v>
      </c>
      <c r="BW1113" s="103"/>
      <c r="BX1113" s="104" t="str">
        <f t="shared" si="188"/>
        <v>-</v>
      </c>
      <c r="BY1113" s="105"/>
      <c r="BZ1113" s="103"/>
      <c r="CA1113" s="106"/>
      <c r="CB1113" s="107"/>
      <c r="CC1113" s="112"/>
      <c r="CD1113" s="106"/>
      <c r="CE1113" s="103"/>
      <c r="CF1113" s="113"/>
      <c r="CG1113" s="114"/>
    </row>
    <row r="1114" spans="1:85">
      <c r="A1114" s="53" t="str">
        <f t="shared" si="189"/>
        <v>--</v>
      </c>
      <c r="B1114" s="47" t="str">
        <f t="shared" si="190"/>
        <v>-</v>
      </c>
      <c r="C1114" s="153"/>
      <c r="D1114" s="49"/>
      <c r="E1114" s="50"/>
      <c r="F1114" s="51"/>
      <c r="G1114" s="59"/>
      <c r="H1114" s="51"/>
      <c r="I1114" s="59"/>
      <c r="J1114" s="60" t="str">
        <f>IF(ISBLANK(H1114),"",IFERROR(VLOOKUP(B1114,'Np PL4 Stock'!$A:$D,4,FALSE),""))</f>
        <v/>
      </c>
      <c r="K1114" s="61" t="str">
        <f>IF(ISBLANK(H1114),"",SUMIF('Np PL4 Stock'!$A:$A,B1114,'Np PL4 Stock'!$N:$N))</f>
        <v/>
      </c>
      <c r="L1114" s="62" t="str">
        <f>IF(ISBLANK(H1114),"",VLOOKUP(LEFT(B1114,5),Unit!A:B,2,FALSE))</f>
        <v/>
      </c>
      <c r="M1114" s="63" t="str">
        <f>IF(ISBLANK(H1114),"",IFERROR(VLOOKUP(B1114,'Np PL4 Stock'!$A:$T,20,FALSE),""))</f>
        <v/>
      </c>
      <c r="N1114" s="63" t="str">
        <f>IF(ISBLANK(H1114),"",IFERROR(VLOOKUP(B1114,'Np PL4 Stock'!$A:$U,21,FALSE),""))</f>
        <v/>
      </c>
      <c r="O1114" s="62" t="str">
        <f t="shared" si="183"/>
        <v/>
      </c>
      <c r="P1114" s="62" t="str">
        <f t="shared" si="181"/>
        <v/>
      </c>
      <c r="Q1114" s="67" t="str">
        <f t="shared" si="184"/>
        <v/>
      </c>
      <c r="R1114" s="67" t="str">
        <f t="shared" si="182"/>
        <v/>
      </c>
      <c r="S1114" s="59"/>
      <c r="T1114" s="147"/>
      <c r="U1114" s="147"/>
      <c r="V1114" s="59"/>
      <c r="W1114" s="59"/>
      <c r="X1114" s="59"/>
      <c r="Y1114" s="59"/>
      <c r="Z1114" s="59"/>
      <c r="AA1114" s="59"/>
      <c r="AB1114" s="59"/>
      <c r="AC1114" s="59"/>
      <c r="AD1114" s="59"/>
      <c r="AE1114" s="59"/>
      <c r="AF1114" s="73"/>
      <c r="AG1114" s="73"/>
      <c r="AH1114" s="73"/>
      <c r="AI1114" s="73"/>
      <c r="AJ1114" s="73"/>
      <c r="AK1114" s="73"/>
      <c r="AL1114" s="77" t="str">
        <f>IF(ISBLANK(S1114),"",IF(AJ1114="Fail","Fail",IF(E1114="PL4",IF(AND(T1114&gt;STD_01122025!$D$3,U1114&lt;STD_01122025!$D$4,OR(AF1114="ND",AF1114&lt;STD_01122025!$D$7),AH1114="ND"),"Pass","Fail"),IF(E1114="PL12",IF(AND(S1114&lt;STD_01122025!$F$2,T1114&gt;STD_01122025!$F$3,U1114&lt;STD_01122025!$F$4,V1114&gt;STD_01122025!$F$5,X1114&gt;STD_01122025!$F$6,OR(AF1114="ND",AF1114&lt;STD_01122025!$F$7),AH1114="ND"),"Pass","Fail"),IF(E1114="SuperPL",IF(AND(T1114&gt;STD_01122025!$H$3,U1114&lt;STD_01122025!$H$4,V1114&gt;STD_01122025!$H$5,X1114&gt;STD_01122025!$H$6,OR(AF1114="ND",AF1114&lt;STD_01122025!$H$7),AH1114="ND"),"Pass","Fail"),IF(E1114="Flight",IF(AND(T1114&gt;STD_01122025!$J$3,U1114&lt;STD_01122025!$J$4,X1114&gt;STD_01122025!$J$6,OR(AF1114="ND",AF1114&lt;STD_01122025!$J$7),AH1114="ND"),"Pass","Fail"),""))))))</f>
        <v/>
      </c>
      <c r="AM1114" s="62" t="str">
        <f>IF(ISBLANK(B1114),"",IFERROR(IF(VLOOKUP(B1114,'Np PL4 Stock'!$A:$J,10,FALSE)="Np4",D1114-VLOOKUP(B1114,'Np PL4 Stock'!$A:$E,5,FALSE),D1114-VLOOKUP(B1114,'Np PL4 Stock'!$A:$E,5,FALSE)-1),""))</f>
        <v/>
      </c>
      <c r="AN1114" s="147"/>
      <c r="AO1114" s="147"/>
      <c r="AP1114" s="59"/>
      <c r="AQ1114" s="59"/>
      <c r="AR1114" s="59"/>
      <c r="AS1114" s="59"/>
      <c r="AT1114" s="73"/>
      <c r="AU1114" s="73"/>
      <c r="AV1114" s="73"/>
      <c r="AW1114" s="73"/>
      <c r="AX1114" s="84"/>
      <c r="AY1114" s="59"/>
      <c r="AZ1114" s="59"/>
      <c r="BA1114" s="59"/>
      <c r="BB1114" s="59"/>
      <c r="BC1114" s="59"/>
      <c r="BD1114" s="59"/>
      <c r="BE1114" s="84"/>
      <c r="BF1114" s="84"/>
      <c r="BG1114" s="84"/>
      <c r="BH1114" s="84"/>
      <c r="BI1114" s="85"/>
      <c r="BJ1114" s="86"/>
      <c r="BK1114" s="86"/>
      <c r="BL1114" s="86"/>
      <c r="BM1114" s="86"/>
      <c r="BN1114" s="86"/>
      <c r="BO1114" s="59"/>
      <c r="BP1114" s="69"/>
      <c r="BQ1114" s="92">
        <v>0</v>
      </c>
      <c r="BR1114" s="93">
        <v>0</v>
      </c>
      <c r="BS1114" s="94" t="str">
        <f t="shared" si="185"/>
        <v/>
      </c>
      <c r="BT1114" s="95">
        <v>0</v>
      </c>
      <c r="BU1114" s="101" t="str">
        <f t="shared" si="186"/>
        <v/>
      </c>
      <c r="BV1114" s="102" t="str">
        <f t="shared" si="187"/>
        <v>-</v>
      </c>
      <c r="BW1114" s="103"/>
      <c r="BX1114" s="104" t="str">
        <f t="shared" si="188"/>
        <v>-</v>
      </c>
      <c r="BY1114" s="105"/>
      <c r="BZ1114" s="103"/>
      <c r="CA1114" s="106"/>
      <c r="CB1114" s="107"/>
      <c r="CC1114" s="112"/>
      <c r="CD1114" s="106"/>
      <c r="CE1114" s="103"/>
      <c r="CF1114" s="113"/>
      <c r="CG1114" s="114"/>
    </row>
    <row r="1115" spans="1:85">
      <c r="A1115" s="53" t="str">
        <f t="shared" si="189"/>
        <v>--</v>
      </c>
      <c r="B1115" s="47" t="str">
        <f t="shared" si="190"/>
        <v>-</v>
      </c>
      <c r="C1115" s="153"/>
      <c r="D1115" s="49"/>
      <c r="E1115" s="50"/>
      <c r="F1115" s="51"/>
      <c r="G1115" s="59"/>
      <c r="H1115" s="51"/>
      <c r="I1115" s="59"/>
      <c r="J1115" s="60" t="str">
        <f>IF(ISBLANK(H1115),"",IFERROR(VLOOKUP(B1115,'Np PL4 Stock'!$A:$D,4,FALSE),""))</f>
        <v/>
      </c>
      <c r="K1115" s="61" t="str">
        <f>IF(ISBLANK(H1115),"",SUMIF('Np PL4 Stock'!$A:$A,B1115,'Np PL4 Stock'!$N:$N))</f>
        <v/>
      </c>
      <c r="L1115" s="62" t="str">
        <f>IF(ISBLANK(H1115),"",VLOOKUP(LEFT(B1115,5),Unit!A:B,2,FALSE))</f>
        <v/>
      </c>
      <c r="M1115" s="63" t="str">
        <f>IF(ISBLANK(H1115),"",IFERROR(VLOOKUP(B1115,'Np PL4 Stock'!$A:$T,20,FALSE),""))</f>
        <v/>
      </c>
      <c r="N1115" s="63" t="str">
        <f>IF(ISBLANK(H1115),"",IFERROR(VLOOKUP(B1115,'Np PL4 Stock'!$A:$U,21,FALSE),""))</f>
        <v/>
      </c>
      <c r="O1115" s="62" t="str">
        <f t="shared" si="183"/>
        <v/>
      </c>
      <c r="P1115" s="62" t="str">
        <f t="shared" si="181"/>
        <v/>
      </c>
      <c r="Q1115" s="67" t="str">
        <f t="shared" si="184"/>
        <v/>
      </c>
      <c r="R1115" s="67" t="str">
        <f t="shared" si="182"/>
        <v/>
      </c>
      <c r="S1115" s="59"/>
      <c r="T1115" s="147"/>
      <c r="U1115" s="147"/>
      <c r="V1115" s="59"/>
      <c r="W1115" s="59"/>
      <c r="X1115" s="59"/>
      <c r="Y1115" s="59"/>
      <c r="Z1115" s="59"/>
      <c r="AA1115" s="59"/>
      <c r="AB1115" s="59"/>
      <c r="AC1115" s="59"/>
      <c r="AD1115" s="59"/>
      <c r="AE1115" s="59"/>
      <c r="AF1115" s="73"/>
      <c r="AG1115" s="73"/>
      <c r="AH1115" s="73"/>
      <c r="AI1115" s="73"/>
      <c r="AJ1115" s="73"/>
      <c r="AK1115" s="73"/>
      <c r="AL1115" s="77" t="str">
        <f>IF(ISBLANK(S1115),"",IF(AJ1115="Fail","Fail",IF(E1115="PL4",IF(AND(T1115&gt;STD_01122025!$D$3,U1115&lt;STD_01122025!$D$4,OR(AF1115="ND",AF1115&lt;STD_01122025!$D$7),AH1115="ND"),"Pass","Fail"),IF(E1115="PL12",IF(AND(S1115&lt;STD_01122025!$F$2,T1115&gt;STD_01122025!$F$3,U1115&lt;STD_01122025!$F$4,V1115&gt;STD_01122025!$F$5,X1115&gt;STD_01122025!$F$6,OR(AF1115="ND",AF1115&lt;STD_01122025!$F$7),AH1115="ND"),"Pass","Fail"),IF(E1115="SuperPL",IF(AND(T1115&gt;STD_01122025!$H$3,U1115&lt;STD_01122025!$H$4,V1115&gt;STD_01122025!$H$5,X1115&gt;STD_01122025!$H$6,OR(AF1115="ND",AF1115&lt;STD_01122025!$H$7),AH1115="ND"),"Pass","Fail"),IF(E1115="Flight",IF(AND(T1115&gt;STD_01122025!$J$3,U1115&lt;STD_01122025!$J$4,X1115&gt;STD_01122025!$J$6,OR(AF1115="ND",AF1115&lt;STD_01122025!$J$7),AH1115="ND"),"Pass","Fail"),""))))))</f>
        <v/>
      </c>
      <c r="AM1115" s="62" t="str">
        <f>IF(ISBLANK(B1115),"",IFERROR(IF(VLOOKUP(B1115,'Np PL4 Stock'!$A:$J,10,FALSE)="Np4",D1115-VLOOKUP(B1115,'Np PL4 Stock'!$A:$E,5,FALSE),D1115-VLOOKUP(B1115,'Np PL4 Stock'!$A:$E,5,FALSE)-1),""))</f>
        <v/>
      </c>
      <c r="AN1115" s="147"/>
      <c r="AO1115" s="147"/>
      <c r="AP1115" s="59"/>
      <c r="AQ1115" s="59"/>
      <c r="AR1115" s="59"/>
      <c r="AS1115" s="59"/>
      <c r="AT1115" s="73"/>
      <c r="AU1115" s="73"/>
      <c r="AV1115" s="73"/>
      <c r="AW1115" s="73"/>
      <c r="AX1115" s="84"/>
      <c r="AY1115" s="59"/>
      <c r="AZ1115" s="59"/>
      <c r="BA1115" s="59"/>
      <c r="BB1115" s="59"/>
      <c r="BC1115" s="59"/>
      <c r="BD1115" s="59"/>
      <c r="BE1115" s="84"/>
      <c r="BF1115" s="84"/>
      <c r="BG1115" s="84"/>
      <c r="BH1115" s="84"/>
      <c r="BI1115" s="85"/>
      <c r="BJ1115" s="86"/>
      <c r="BK1115" s="86"/>
      <c r="BL1115" s="86"/>
      <c r="BM1115" s="86"/>
      <c r="BN1115" s="86"/>
      <c r="BO1115" s="59"/>
      <c r="BP1115" s="69"/>
      <c r="BQ1115" s="92">
        <v>0</v>
      </c>
      <c r="BR1115" s="93">
        <v>0</v>
      </c>
      <c r="BS1115" s="94" t="str">
        <f t="shared" si="185"/>
        <v/>
      </c>
      <c r="BT1115" s="95">
        <v>0</v>
      </c>
      <c r="BU1115" s="101" t="str">
        <f t="shared" si="186"/>
        <v/>
      </c>
      <c r="BV1115" s="102" t="str">
        <f t="shared" si="187"/>
        <v>-</v>
      </c>
      <c r="BW1115" s="103"/>
      <c r="BX1115" s="104" t="str">
        <f t="shared" si="188"/>
        <v>-</v>
      </c>
      <c r="BY1115" s="105"/>
      <c r="BZ1115" s="103"/>
      <c r="CA1115" s="106"/>
      <c r="CB1115" s="107"/>
      <c r="CC1115" s="112"/>
      <c r="CD1115" s="106"/>
      <c r="CE1115" s="103"/>
      <c r="CF1115" s="113"/>
      <c r="CG1115" s="114"/>
    </row>
    <row r="1116" spans="1:85">
      <c r="A1116" s="53" t="str">
        <f t="shared" si="189"/>
        <v>--</v>
      </c>
      <c r="B1116" s="47" t="str">
        <f t="shared" si="190"/>
        <v>-</v>
      </c>
      <c r="C1116" s="153"/>
      <c r="D1116" s="49"/>
      <c r="E1116" s="50"/>
      <c r="F1116" s="51"/>
      <c r="G1116" s="59"/>
      <c r="H1116" s="51"/>
      <c r="I1116" s="59"/>
      <c r="J1116" s="60" t="str">
        <f>IF(ISBLANK(H1116),"",IFERROR(VLOOKUP(B1116,'Np PL4 Stock'!$A:$D,4,FALSE),""))</f>
        <v/>
      </c>
      <c r="K1116" s="61" t="str">
        <f>IF(ISBLANK(H1116),"",SUMIF('Np PL4 Stock'!$A:$A,B1116,'Np PL4 Stock'!$N:$N))</f>
        <v/>
      </c>
      <c r="L1116" s="62" t="str">
        <f>IF(ISBLANK(H1116),"",VLOOKUP(LEFT(B1116,5),Unit!A:B,2,FALSE))</f>
        <v/>
      </c>
      <c r="M1116" s="63" t="str">
        <f>IF(ISBLANK(H1116),"",IFERROR(VLOOKUP(B1116,'Np PL4 Stock'!$A:$T,20,FALSE),""))</f>
        <v/>
      </c>
      <c r="N1116" s="63" t="str">
        <f>IF(ISBLANK(H1116),"",IFERROR(VLOOKUP(B1116,'Np PL4 Stock'!$A:$U,21,FALSE),""))</f>
        <v/>
      </c>
      <c r="O1116" s="62" t="str">
        <f t="shared" si="183"/>
        <v/>
      </c>
      <c r="P1116" s="62" t="str">
        <f t="shared" si="181"/>
        <v/>
      </c>
      <c r="Q1116" s="67" t="str">
        <f t="shared" si="184"/>
        <v/>
      </c>
      <c r="R1116" s="67" t="str">
        <f t="shared" si="182"/>
        <v/>
      </c>
      <c r="S1116" s="59"/>
      <c r="T1116" s="147"/>
      <c r="U1116" s="147"/>
      <c r="V1116" s="59"/>
      <c r="W1116" s="59"/>
      <c r="X1116" s="59"/>
      <c r="Y1116" s="59"/>
      <c r="Z1116" s="59"/>
      <c r="AA1116" s="59"/>
      <c r="AB1116" s="59"/>
      <c r="AC1116" s="59"/>
      <c r="AD1116" s="59"/>
      <c r="AE1116" s="59"/>
      <c r="AF1116" s="73"/>
      <c r="AG1116" s="73"/>
      <c r="AH1116" s="73"/>
      <c r="AI1116" s="73"/>
      <c r="AJ1116" s="73"/>
      <c r="AK1116" s="73"/>
      <c r="AL1116" s="77" t="str">
        <f>IF(ISBLANK(S1116),"",IF(AJ1116="Fail","Fail",IF(E1116="PL4",IF(AND(T1116&gt;STD_01122025!$D$3,U1116&lt;STD_01122025!$D$4,OR(AF1116="ND",AF1116&lt;STD_01122025!$D$7),AH1116="ND"),"Pass","Fail"),IF(E1116="PL12",IF(AND(S1116&lt;STD_01122025!$F$2,T1116&gt;STD_01122025!$F$3,U1116&lt;STD_01122025!$F$4,V1116&gt;STD_01122025!$F$5,X1116&gt;STD_01122025!$F$6,OR(AF1116="ND",AF1116&lt;STD_01122025!$F$7),AH1116="ND"),"Pass","Fail"),IF(E1116="SuperPL",IF(AND(T1116&gt;STD_01122025!$H$3,U1116&lt;STD_01122025!$H$4,V1116&gt;STD_01122025!$H$5,X1116&gt;STD_01122025!$H$6,OR(AF1116="ND",AF1116&lt;STD_01122025!$H$7),AH1116="ND"),"Pass","Fail"),IF(E1116="Flight",IF(AND(T1116&gt;STD_01122025!$J$3,U1116&lt;STD_01122025!$J$4,X1116&gt;STD_01122025!$J$6,OR(AF1116="ND",AF1116&lt;STD_01122025!$J$7),AH1116="ND"),"Pass","Fail"),""))))))</f>
        <v/>
      </c>
      <c r="AM1116" s="62" t="str">
        <f>IF(ISBLANK(B1116),"",IFERROR(IF(VLOOKUP(B1116,'Np PL4 Stock'!$A:$J,10,FALSE)="Np4",D1116-VLOOKUP(B1116,'Np PL4 Stock'!$A:$E,5,FALSE),D1116-VLOOKUP(B1116,'Np PL4 Stock'!$A:$E,5,FALSE)-1),""))</f>
        <v/>
      </c>
      <c r="AN1116" s="147"/>
      <c r="AO1116" s="147"/>
      <c r="AP1116" s="59"/>
      <c r="AQ1116" s="59"/>
      <c r="AR1116" s="59"/>
      <c r="AS1116" s="59"/>
      <c r="AT1116" s="73"/>
      <c r="AU1116" s="73"/>
      <c r="AV1116" s="73"/>
      <c r="AW1116" s="73"/>
      <c r="AX1116" s="84"/>
      <c r="AY1116" s="59"/>
      <c r="AZ1116" s="59"/>
      <c r="BA1116" s="59"/>
      <c r="BB1116" s="59"/>
      <c r="BC1116" s="59"/>
      <c r="BD1116" s="59"/>
      <c r="BE1116" s="84"/>
      <c r="BF1116" s="84"/>
      <c r="BG1116" s="84"/>
      <c r="BH1116" s="84"/>
      <c r="BI1116" s="85"/>
      <c r="BJ1116" s="86"/>
      <c r="BK1116" s="86"/>
      <c r="BL1116" s="86"/>
      <c r="BM1116" s="86"/>
      <c r="BN1116" s="86"/>
      <c r="BO1116" s="59"/>
      <c r="BP1116" s="69"/>
      <c r="BQ1116" s="92">
        <v>0</v>
      </c>
      <c r="BR1116" s="93">
        <v>0</v>
      </c>
      <c r="BS1116" s="94" t="str">
        <f t="shared" si="185"/>
        <v/>
      </c>
      <c r="BT1116" s="95">
        <v>0</v>
      </c>
      <c r="BU1116" s="101" t="str">
        <f t="shared" si="186"/>
        <v/>
      </c>
      <c r="BV1116" s="102" t="str">
        <f t="shared" si="187"/>
        <v>-</v>
      </c>
      <c r="BW1116" s="103"/>
      <c r="BX1116" s="104" t="str">
        <f t="shared" si="188"/>
        <v>-</v>
      </c>
      <c r="BY1116" s="105"/>
      <c r="BZ1116" s="103"/>
      <c r="CA1116" s="106"/>
      <c r="CB1116" s="107"/>
      <c r="CC1116" s="112"/>
      <c r="CD1116" s="106"/>
      <c r="CE1116" s="103"/>
      <c r="CF1116" s="113"/>
      <c r="CG1116" s="114"/>
    </row>
    <row r="1117" spans="1:85">
      <c r="A1117" s="53" t="str">
        <f t="shared" si="189"/>
        <v>--</v>
      </c>
      <c r="B1117" s="47" t="str">
        <f t="shared" si="190"/>
        <v>-</v>
      </c>
      <c r="C1117" s="153"/>
      <c r="D1117" s="49"/>
      <c r="E1117" s="50"/>
      <c r="F1117" s="51"/>
      <c r="G1117" s="59"/>
      <c r="H1117" s="51"/>
      <c r="I1117" s="59"/>
      <c r="J1117" s="60" t="str">
        <f>IF(ISBLANK(H1117),"",IFERROR(VLOOKUP(B1117,'Np PL4 Stock'!$A:$D,4,FALSE),""))</f>
        <v/>
      </c>
      <c r="K1117" s="61" t="str">
        <f>IF(ISBLANK(H1117),"",SUMIF('Np PL4 Stock'!$A:$A,B1117,'Np PL4 Stock'!$N:$N))</f>
        <v/>
      </c>
      <c r="L1117" s="62" t="str">
        <f>IF(ISBLANK(H1117),"",VLOOKUP(LEFT(B1117,5),Unit!A:B,2,FALSE))</f>
        <v/>
      </c>
      <c r="M1117" s="63" t="str">
        <f>IF(ISBLANK(H1117),"",IFERROR(VLOOKUP(B1117,'Np PL4 Stock'!$A:$T,20,FALSE),""))</f>
        <v/>
      </c>
      <c r="N1117" s="63" t="str">
        <f>IF(ISBLANK(H1117),"",IFERROR(VLOOKUP(B1117,'Np PL4 Stock'!$A:$U,21,FALSE),""))</f>
        <v/>
      </c>
      <c r="O1117" s="62" t="str">
        <f t="shared" si="183"/>
        <v/>
      </c>
      <c r="P1117" s="62" t="str">
        <f t="shared" si="181"/>
        <v/>
      </c>
      <c r="Q1117" s="67" t="str">
        <f t="shared" si="184"/>
        <v/>
      </c>
      <c r="R1117" s="67" t="str">
        <f t="shared" si="182"/>
        <v/>
      </c>
      <c r="S1117" s="59"/>
      <c r="T1117" s="147"/>
      <c r="U1117" s="147"/>
      <c r="V1117" s="59"/>
      <c r="W1117" s="59"/>
      <c r="X1117" s="59"/>
      <c r="Y1117" s="59"/>
      <c r="Z1117" s="59"/>
      <c r="AA1117" s="59"/>
      <c r="AB1117" s="59"/>
      <c r="AC1117" s="59"/>
      <c r="AD1117" s="59"/>
      <c r="AE1117" s="59"/>
      <c r="AF1117" s="73"/>
      <c r="AG1117" s="73"/>
      <c r="AH1117" s="73"/>
      <c r="AI1117" s="73"/>
      <c r="AJ1117" s="73"/>
      <c r="AK1117" s="73"/>
      <c r="AL1117" s="77" t="str">
        <f>IF(ISBLANK(S1117),"",IF(AJ1117="Fail","Fail",IF(E1117="PL4",IF(AND(T1117&gt;STD_01122025!$D$3,U1117&lt;STD_01122025!$D$4,OR(AF1117="ND",AF1117&lt;STD_01122025!$D$7),AH1117="ND"),"Pass","Fail"),IF(E1117="PL12",IF(AND(S1117&lt;STD_01122025!$F$2,T1117&gt;STD_01122025!$F$3,U1117&lt;STD_01122025!$F$4,V1117&gt;STD_01122025!$F$5,X1117&gt;STD_01122025!$F$6,OR(AF1117="ND",AF1117&lt;STD_01122025!$F$7),AH1117="ND"),"Pass","Fail"),IF(E1117="SuperPL",IF(AND(T1117&gt;STD_01122025!$H$3,U1117&lt;STD_01122025!$H$4,V1117&gt;STD_01122025!$H$5,X1117&gt;STD_01122025!$H$6,OR(AF1117="ND",AF1117&lt;STD_01122025!$H$7),AH1117="ND"),"Pass","Fail"),IF(E1117="Flight",IF(AND(T1117&gt;STD_01122025!$J$3,U1117&lt;STD_01122025!$J$4,X1117&gt;STD_01122025!$J$6,OR(AF1117="ND",AF1117&lt;STD_01122025!$J$7),AH1117="ND"),"Pass","Fail"),""))))))</f>
        <v/>
      </c>
      <c r="AM1117" s="62" t="str">
        <f>IF(ISBLANK(B1117),"",IFERROR(IF(VLOOKUP(B1117,'Np PL4 Stock'!$A:$J,10,FALSE)="Np4",D1117-VLOOKUP(B1117,'Np PL4 Stock'!$A:$E,5,FALSE),D1117-VLOOKUP(B1117,'Np PL4 Stock'!$A:$E,5,FALSE)-1),""))</f>
        <v/>
      </c>
      <c r="AN1117" s="147"/>
      <c r="AO1117" s="147"/>
      <c r="AP1117" s="59"/>
      <c r="AQ1117" s="59"/>
      <c r="AR1117" s="59"/>
      <c r="AS1117" s="59"/>
      <c r="AT1117" s="73"/>
      <c r="AU1117" s="73"/>
      <c r="AV1117" s="73"/>
      <c r="AW1117" s="73"/>
      <c r="AX1117" s="84"/>
      <c r="AY1117" s="59"/>
      <c r="AZ1117" s="59"/>
      <c r="BA1117" s="59"/>
      <c r="BB1117" s="59"/>
      <c r="BC1117" s="59"/>
      <c r="BD1117" s="59"/>
      <c r="BE1117" s="84"/>
      <c r="BF1117" s="84"/>
      <c r="BG1117" s="84"/>
      <c r="BH1117" s="84"/>
      <c r="BI1117" s="85"/>
      <c r="BJ1117" s="86"/>
      <c r="BK1117" s="86"/>
      <c r="BL1117" s="86"/>
      <c r="BM1117" s="86"/>
      <c r="BN1117" s="86"/>
      <c r="BO1117" s="59"/>
      <c r="BP1117" s="69"/>
      <c r="BQ1117" s="92">
        <v>0</v>
      </c>
      <c r="BR1117" s="93">
        <v>0</v>
      </c>
      <c r="BS1117" s="94" t="str">
        <f t="shared" si="185"/>
        <v/>
      </c>
      <c r="BT1117" s="95">
        <v>0</v>
      </c>
      <c r="BU1117" s="101" t="str">
        <f t="shared" si="186"/>
        <v/>
      </c>
      <c r="BV1117" s="102" t="str">
        <f t="shared" si="187"/>
        <v>-</v>
      </c>
      <c r="BW1117" s="103"/>
      <c r="BX1117" s="104" t="str">
        <f t="shared" si="188"/>
        <v>-</v>
      </c>
      <c r="BY1117" s="105"/>
      <c r="BZ1117" s="103"/>
      <c r="CA1117" s="106"/>
      <c r="CB1117" s="107"/>
      <c r="CC1117" s="112"/>
      <c r="CD1117" s="106"/>
      <c r="CE1117" s="103"/>
      <c r="CF1117" s="113"/>
      <c r="CG1117" s="114"/>
    </row>
    <row r="1118" spans="1:85">
      <c r="A1118" s="53" t="str">
        <f t="shared" si="189"/>
        <v>--</v>
      </c>
      <c r="B1118" s="47" t="str">
        <f t="shared" si="190"/>
        <v>-</v>
      </c>
      <c r="C1118" s="153"/>
      <c r="D1118" s="49"/>
      <c r="E1118" s="50"/>
      <c r="F1118" s="51"/>
      <c r="G1118" s="59"/>
      <c r="H1118" s="51"/>
      <c r="I1118" s="59"/>
      <c r="J1118" s="60" t="str">
        <f>IF(ISBLANK(H1118),"",IFERROR(VLOOKUP(B1118,'Np PL4 Stock'!$A:$D,4,FALSE),""))</f>
        <v/>
      </c>
      <c r="K1118" s="61" t="str">
        <f>IF(ISBLANK(H1118),"",SUMIF('Np PL4 Stock'!$A:$A,B1118,'Np PL4 Stock'!$N:$N))</f>
        <v/>
      </c>
      <c r="L1118" s="62" t="str">
        <f>IF(ISBLANK(H1118),"",VLOOKUP(LEFT(B1118,5),Unit!A:B,2,FALSE))</f>
        <v/>
      </c>
      <c r="M1118" s="63" t="str">
        <f>IF(ISBLANK(H1118),"",IFERROR(VLOOKUP(B1118,'Np PL4 Stock'!$A:$T,20,FALSE),""))</f>
        <v/>
      </c>
      <c r="N1118" s="63" t="str">
        <f>IF(ISBLANK(H1118),"",IFERROR(VLOOKUP(B1118,'Np PL4 Stock'!$A:$U,21,FALSE),""))</f>
        <v/>
      </c>
      <c r="O1118" s="62" t="str">
        <f t="shared" si="183"/>
        <v/>
      </c>
      <c r="P1118" s="62" t="str">
        <f t="shared" si="181"/>
        <v/>
      </c>
      <c r="Q1118" s="67" t="str">
        <f t="shared" si="184"/>
        <v/>
      </c>
      <c r="R1118" s="67" t="str">
        <f t="shared" si="182"/>
        <v/>
      </c>
      <c r="S1118" s="59"/>
      <c r="T1118" s="147"/>
      <c r="U1118" s="147"/>
      <c r="V1118" s="59"/>
      <c r="W1118" s="59"/>
      <c r="X1118" s="59"/>
      <c r="Y1118" s="59"/>
      <c r="Z1118" s="59"/>
      <c r="AA1118" s="59"/>
      <c r="AB1118" s="59"/>
      <c r="AC1118" s="59"/>
      <c r="AD1118" s="59"/>
      <c r="AE1118" s="59"/>
      <c r="AF1118" s="73"/>
      <c r="AG1118" s="73"/>
      <c r="AH1118" s="73"/>
      <c r="AI1118" s="73"/>
      <c r="AJ1118" s="73"/>
      <c r="AK1118" s="73"/>
      <c r="AL1118" s="77" t="str">
        <f>IF(ISBLANK(S1118),"",IF(AJ1118="Fail","Fail",IF(E1118="PL4",IF(AND(T1118&gt;STD_01122025!$D$3,U1118&lt;STD_01122025!$D$4,OR(AF1118="ND",AF1118&lt;STD_01122025!$D$7),AH1118="ND"),"Pass","Fail"),IF(E1118="PL12",IF(AND(S1118&lt;STD_01122025!$F$2,T1118&gt;STD_01122025!$F$3,U1118&lt;STD_01122025!$F$4,V1118&gt;STD_01122025!$F$5,X1118&gt;STD_01122025!$F$6,OR(AF1118="ND",AF1118&lt;STD_01122025!$F$7),AH1118="ND"),"Pass","Fail"),IF(E1118="SuperPL",IF(AND(T1118&gt;STD_01122025!$H$3,U1118&lt;STD_01122025!$H$4,V1118&gt;STD_01122025!$H$5,X1118&gt;STD_01122025!$H$6,OR(AF1118="ND",AF1118&lt;STD_01122025!$H$7),AH1118="ND"),"Pass","Fail"),IF(E1118="Flight",IF(AND(T1118&gt;STD_01122025!$J$3,U1118&lt;STD_01122025!$J$4,X1118&gt;STD_01122025!$J$6,OR(AF1118="ND",AF1118&lt;STD_01122025!$J$7),AH1118="ND"),"Pass","Fail"),""))))))</f>
        <v/>
      </c>
      <c r="AM1118" s="62" t="str">
        <f>IF(ISBLANK(B1118),"",IFERROR(IF(VLOOKUP(B1118,'Np PL4 Stock'!$A:$J,10,FALSE)="Np4",D1118-VLOOKUP(B1118,'Np PL4 Stock'!$A:$E,5,FALSE),D1118-VLOOKUP(B1118,'Np PL4 Stock'!$A:$E,5,FALSE)-1),""))</f>
        <v/>
      </c>
      <c r="AN1118" s="147"/>
      <c r="AO1118" s="147"/>
      <c r="AP1118" s="59"/>
      <c r="AQ1118" s="59"/>
      <c r="AR1118" s="59"/>
      <c r="AS1118" s="59"/>
      <c r="AT1118" s="73"/>
      <c r="AU1118" s="73"/>
      <c r="AV1118" s="73"/>
      <c r="AW1118" s="73"/>
      <c r="AX1118" s="84"/>
      <c r="AY1118" s="59"/>
      <c r="AZ1118" s="59"/>
      <c r="BA1118" s="59"/>
      <c r="BB1118" s="59"/>
      <c r="BC1118" s="59"/>
      <c r="BD1118" s="59"/>
      <c r="BE1118" s="84"/>
      <c r="BF1118" s="84"/>
      <c r="BG1118" s="84"/>
      <c r="BH1118" s="84"/>
      <c r="BI1118" s="85"/>
      <c r="BJ1118" s="86"/>
      <c r="BK1118" s="86"/>
      <c r="BL1118" s="86"/>
      <c r="BM1118" s="86"/>
      <c r="BN1118" s="86"/>
      <c r="BO1118" s="59"/>
      <c r="BP1118" s="69"/>
      <c r="BQ1118" s="92">
        <v>0</v>
      </c>
      <c r="BR1118" s="93">
        <v>0</v>
      </c>
      <c r="BS1118" s="94" t="str">
        <f t="shared" si="185"/>
        <v/>
      </c>
      <c r="BT1118" s="95">
        <v>0</v>
      </c>
      <c r="BU1118" s="101" t="str">
        <f t="shared" si="186"/>
        <v/>
      </c>
      <c r="BV1118" s="102" t="str">
        <f t="shared" si="187"/>
        <v>-</v>
      </c>
      <c r="BW1118" s="103"/>
      <c r="BX1118" s="104" t="str">
        <f t="shared" si="188"/>
        <v>-</v>
      </c>
      <c r="BY1118" s="105"/>
      <c r="BZ1118" s="103"/>
      <c r="CA1118" s="106"/>
      <c r="CB1118" s="107"/>
      <c r="CC1118" s="112"/>
      <c r="CD1118" s="106"/>
      <c r="CE1118" s="103"/>
      <c r="CF1118" s="113"/>
      <c r="CG1118" s="114"/>
    </row>
    <row r="1119" spans="1:85">
      <c r="A1119" s="53" t="str">
        <f t="shared" si="189"/>
        <v>--</v>
      </c>
      <c r="B1119" s="47" t="str">
        <f t="shared" si="190"/>
        <v>-</v>
      </c>
      <c r="C1119" s="153"/>
      <c r="D1119" s="49"/>
      <c r="E1119" s="50"/>
      <c r="F1119" s="51"/>
      <c r="G1119" s="59"/>
      <c r="H1119" s="51"/>
      <c r="I1119" s="59"/>
      <c r="J1119" s="60" t="str">
        <f>IF(ISBLANK(H1119),"",IFERROR(VLOOKUP(B1119,'Np PL4 Stock'!$A:$D,4,FALSE),""))</f>
        <v/>
      </c>
      <c r="K1119" s="61" t="str">
        <f>IF(ISBLANK(H1119),"",SUMIF('Np PL4 Stock'!$A:$A,B1119,'Np PL4 Stock'!$N:$N))</f>
        <v/>
      </c>
      <c r="L1119" s="62" t="str">
        <f>IF(ISBLANK(H1119),"",VLOOKUP(LEFT(B1119,5),Unit!A:B,2,FALSE))</f>
        <v/>
      </c>
      <c r="M1119" s="63" t="str">
        <f>IF(ISBLANK(H1119),"",IFERROR(VLOOKUP(B1119,'Np PL4 Stock'!$A:$T,20,FALSE),""))</f>
        <v/>
      </c>
      <c r="N1119" s="63" t="str">
        <f>IF(ISBLANK(H1119),"",IFERROR(VLOOKUP(B1119,'Np PL4 Stock'!$A:$U,21,FALSE),""))</f>
        <v/>
      </c>
      <c r="O1119" s="62" t="str">
        <f t="shared" si="183"/>
        <v/>
      </c>
      <c r="P1119" s="62" t="str">
        <f t="shared" si="181"/>
        <v/>
      </c>
      <c r="Q1119" s="67" t="str">
        <f t="shared" si="184"/>
        <v/>
      </c>
      <c r="R1119" s="67" t="str">
        <f t="shared" si="182"/>
        <v/>
      </c>
      <c r="S1119" s="59"/>
      <c r="T1119" s="147"/>
      <c r="U1119" s="147"/>
      <c r="V1119" s="59"/>
      <c r="W1119" s="59"/>
      <c r="X1119" s="59"/>
      <c r="Y1119" s="59"/>
      <c r="Z1119" s="59"/>
      <c r="AA1119" s="59"/>
      <c r="AB1119" s="59"/>
      <c r="AC1119" s="59"/>
      <c r="AD1119" s="59"/>
      <c r="AE1119" s="59"/>
      <c r="AF1119" s="73"/>
      <c r="AG1119" s="73"/>
      <c r="AH1119" s="73"/>
      <c r="AI1119" s="73"/>
      <c r="AJ1119" s="73"/>
      <c r="AK1119" s="73"/>
      <c r="AL1119" s="77" t="str">
        <f>IF(ISBLANK(S1119),"",IF(AJ1119="Fail","Fail",IF(E1119="PL4",IF(AND(T1119&gt;STD_01122025!$D$3,U1119&lt;STD_01122025!$D$4,OR(AF1119="ND",AF1119&lt;STD_01122025!$D$7),AH1119="ND"),"Pass","Fail"),IF(E1119="PL12",IF(AND(S1119&lt;STD_01122025!$F$2,T1119&gt;STD_01122025!$F$3,U1119&lt;STD_01122025!$F$4,V1119&gt;STD_01122025!$F$5,X1119&gt;STD_01122025!$F$6,OR(AF1119="ND",AF1119&lt;STD_01122025!$F$7),AH1119="ND"),"Pass","Fail"),IF(E1119="SuperPL",IF(AND(T1119&gt;STD_01122025!$H$3,U1119&lt;STD_01122025!$H$4,V1119&gt;STD_01122025!$H$5,X1119&gt;STD_01122025!$H$6,OR(AF1119="ND",AF1119&lt;STD_01122025!$H$7),AH1119="ND"),"Pass","Fail"),IF(E1119="Flight",IF(AND(T1119&gt;STD_01122025!$J$3,U1119&lt;STD_01122025!$J$4,X1119&gt;STD_01122025!$J$6,OR(AF1119="ND",AF1119&lt;STD_01122025!$J$7),AH1119="ND"),"Pass","Fail"),""))))))</f>
        <v/>
      </c>
      <c r="AM1119" s="62" t="str">
        <f>IF(ISBLANK(B1119),"",IFERROR(IF(VLOOKUP(B1119,'Np PL4 Stock'!$A:$J,10,FALSE)="Np4",D1119-VLOOKUP(B1119,'Np PL4 Stock'!$A:$E,5,FALSE),D1119-VLOOKUP(B1119,'Np PL4 Stock'!$A:$E,5,FALSE)-1),""))</f>
        <v/>
      </c>
      <c r="AN1119" s="147"/>
      <c r="AO1119" s="147"/>
      <c r="AP1119" s="59"/>
      <c r="AQ1119" s="59"/>
      <c r="AR1119" s="59"/>
      <c r="AS1119" s="59"/>
      <c r="AT1119" s="73"/>
      <c r="AU1119" s="73"/>
      <c r="AV1119" s="73"/>
      <c r="AW1119" s="73"/>
      <c r="AX1119" s="84"/>
      <c r="AY1119" s="59"/>
      <c r="AZ1119" s="59"/>
      <c r="BA1119" s="59"/>
      <c r="BB1119" s="59"/>
      <c r="BC1119" s="59"/>
      <c r="BD1119" s="59"/>
      <c r="BE1119" s="84"/>
      <c r="BF1119" s="84"/>
      <c r="BG1119" s="84"/>
      <c r="BH1119" s="84"/>
      <c r="BI1119" s="85"/>
      <c r="BJ1119" s="86"/>
      <c r="BK1119" s="86"/>
      <c r="BL1119" s="86"/>
      <c r="BM1119" s="86"/>
      <c r="BN1119" s="86"/>
      <c r="BO1119" s="59"/>
      <c r="BP1119" s="69"/>
      <c r="BQ1119" s="92">
        <v>0</v>
      </c>
      <c r="BR1119" s="93">
        <v>0</v>
      </c>
      <c r="BS1119" s="94" t="str">
        <f t="shared" si="185"/>
        <v/>
      </c>
      <c r="BT1119" s="95">
        <v>0</v>
      </c>
      <c r="BU1119" s="101" t="str">
        <f t="shared" si="186"/>
        <v/>
      </c>
      <c r="BV1119" s="102" t="str">
        <f t="shared" si="187"/>
        <v>-</v>
      </c>
      <c r="BW1119" s="103"/>
      <c r="BX1119" s="104" t="str">
        <f t="shared" si="188"/>
        <v>-</v>
      </c>
      <c r="BY1119" s="105"/>
      <c r="BZ1119" s="103"/>
      <c r="CA1119" s="106"/>
      <c r="CB1119" s="107"/>
      <c r="CC1119" s="112"/>
      <c r="CD1119" s="106"/>
      <c r="CE1119" s="103"/>
      <c r="CF1119" s="113"/>
      <c r="CG1119" s="114"/>
    </row>
    <row r="1120" spans="1:85">
      <c r="A1120" s="53" t="str">
        <f t="shared" si="189"/>
        <v>--</v>
      </c>
      <c r="B1120" s="47" t="str">
        <f t="shared" si="190"/>
        <v>-</v>
      </c>
      <c r="C1120" s="153"/>
      <c r="D1120" s="49"/>
      <c r="E1120" s="50"/>
      <c r="F1120" s="51"/>
      <c r="G1120" s="59"/>
      <c r="H1120" s="51"/>
      <c r="I1120" s="59"/>
      <c r="J1120" s="60" t="str">
        <f>IF(ISBLANK(H1120),"",IFERROR(VLOOKUP(B1120,'Np PL4 Stock'!$A:$D,4,FALSE),""))</f>
        <v/>
      </c>
      <c r="K1120" s="61" t="str">
        <f>IF(ISBLANK(H1120),"",SUMIF('Np PL4 Stock'!$A:$A,B1120,'Np PL4 Stock'!$N:$N))</f>
        <v/>
      </c>
      <c r="L1120" s="62" t="str">
        <f>IF(ISBLANK(H1120),"",VLOOKUP(LEFT(B1120,5),Unit!A:B,2,FALSE))</f>
        <v/>
      </c>
      <c r="M1120" s="63" t="str">
        <f>IF(ISBLANK(H1120),"",IFERROR(VLOOKUP(B1120,'Np PL4 Stock'!$A:$T,20,FALSE),""))</f>
        <v/>
      </c>
      <c r="N1120" s="63" t="str">
        <f>IF(ISBLANK(H1120),"",IFERROR(VLOOKUP(B1120,'Np PL4 Stock'!$A:$U,21,FALSE),""))</f>
        <v/>
      </c>
      <c r="O1120" s="62" t="str">
        <f t="shared" si="183"/>
        <v/>
      </c>
      <c r="P1120" s="62" t="str">
        <f t="shared" si="181"/>
        <v/>
      </c>
      <c r="Q1120" s="67" t="str">
        <f t="shared" si="184"/>
        <v/>
      </c>
      <c r="R1120" s="67" t="str">
        <f t="shared" si="182"/>
        <v/>
      </c>
      <c r="S1120" s="59"/>
      <c r="T1120" s="147"/>
      <c r="U1120" s="147"/>
      <c r="V1120" s="59"/>
      <c r="W1120" s="59"/>
      <c r="X1120" s="59"/>
      <c r="Y1120" s="59"/>
      <c r="Z1120" s="59"/>
      <c r="AA1120" s="59"/>
      <c r="AB1120" s="59"/>
      <c r="AC1120" s="59"/>
      <c r="AD1120" s="59"/>
      <c r="AE1120" s="59"/>
      <c r="AF1120" s="73"/>
      <c r="AG1120" s="73"/>
      <c r="AH1120" s="73"/>
      <c r="AI1120" s="73"/>
      <c r="AJ1120" s="73"/>
      <c r="AK1120" s="73"/>
      <c r="AL1120" s="77" t="str">
        <f>IF(ISBLANK(S1120),"",IF(AJ1120="Fail","Fail",IF(E1120="PL4",IF(AND(T1120&gt;STD_01122025!$D$3,U1120&lt;STD_01122025!$D$4,OR(AF1120="ND",AF1120&lt;STD_01122025!$D$7),AH1120="ND"),"Pass","Fail"),IF(E1120="PL12",IF(AND(S1120&lt;STD_01122025!$F$2,T1120&gt;STD_01122025!$F$3,U1120&lt;STD_01122025!$F$4,V1120&gt;STD_01122025!$F$5,X1120&gt;STD_01122025!$F$6,OR(AF1120="ND",AF1120&lt;STD_01122025!$F$7),AH1120="ND"),"Pass","Fail"),IF(E1120="SuperPL",IF(AND(T1120&gt;STD_01122025!$H$3,U1120&lt;STD_01122025!$H$4,V1120&gt;STD_01122025!$H$5,X1120&gt;STD_01122025!$H$6,OR(AF1120="ND",AF1120&lt;STD_01122025!$H$7),AH1120="ND"),"Pass","Fail"),IF(E1120="Flight",IF(AND(T1120&gt;STD_01122025!$J$3,U1120&lt;STD_01122025!$J$4,X1120&gt;STD_01122025!$J$6,OR(AF1120="ND",AF1120&lt;STD_01122025!$J$7),AH1120="ND"),"Pass","Fail"),""))))))</f>
        <v/>
      </c>
      <c r="AM1120" s="62" t="str">
        <f>IF(ISBLANK(B1120),"",IFERROR(IF(VLOOKUP(B1120,'Np PL4 Stock'!$A:$J,10,FALSE)="Np4",D1120-VLOOKUP(B1120,'Np PL4 Stock'!$A:$E,5,FALSE),D1120-VLOOKUP(B1120,'Np PL4 Stock'!$A:$E,5,FALSE)-1),""))</f>
        <v/>
      </c>
      <c r="AN1120" s="147"/>
      <c r="AO1120" s="147"/>
      <c r="AP1120" s="59"/>
      <c r="AQ1120" s="59"/>
      <c r="AR1120" s="59"/>
      <c r="AS1120" s="59"/>
      <c r="AT1120" s="73"/>
      <c r="AU1120" s="73"/>
      <c r="AV1120" s="73"/>
      <c r="AW1120" s="73"/>
      <c r="AX1120" s="84"/>
      <c r="AY1120" s="59"/>
      <c r="AZ1120" s="59"/>
      <c r="BA1120" s="59"/>
      <c r="BB1120" s="59"/>
      <c r="BC1120" s="59"/>
      <c r="BD1120" s="59"/>
      <c r="BE1120" s="84"/>
      <c r="BF1120" s="84"/>
      <c r="BG1120" s="84"/>
      <c r="BH1120" s="84"/>
      <c r="BI1120" s="85"/>
      <c r="BJ1120" s="86"/>
      <c r="BK1120" s="86"/>
      <c r="BL1120" s="86"/>
      <c r="BM1120" s="86"/>
      <c r="BN1120" s="86"/>
      <c r="BO1120" s="59"/>
      <c r="BP1120" s="69"/>
      <c r="BQ1120" s="92">
        <v>0</v>
      </c>
      <c r="BR1120" s="93">
        <v>0</v>
      </c>
      <c r="BS1120" s="94" t="str">
        <f t="shared" si="185"/>
        <v/>
      </c>
      <c r="BT1120" s="95">
        <v>0</v>
      </c>
      <c r="BU1120" s="101" t="str">
        <f t="shared" si="186"/>
        <v/>
      </c>
      <c r="BV1120" s="102" t="str">
        <f t="shared" si="187"/>
        <v>-</v>
      </c>
      <c r="BW1120" s="103"/>
      <c r="BX1120" s="104" t="str">
        <f t="shared" si="188"/>
        <v>-</v>
      </c>
      <c r="BY1120" s="105"/>
      <c r="BZ1120" s="103"/>
      <c r="CA1120" s="106"/>
      <c r="CB1120" s="107"/>
      <c r="CC1120" s="112"/>
      <c r="CD1120" s="106"/>
      <c r="CE1120" s="103"/>
      <c r="CF1120" s="113"/>
      <c r="CG1120" s="114"/>
    </row>
    <row r="1121" spans="1:85">
      <c r="A1121" s="53" t="str">
        <f t="shared" si="189"/>
        <v>--</v>
      </c>
      <c r="B1121" s="47" t="str">
        <f t="shared" si="190"/>
        <v>-</v>
      </c>
      <c r="C1121" s="153"/>
      <c r="D1121" s="49"/>
      <c r="E1121" s="50"/>
      <c r="F1121" s="51"/>
      <c r="G1121" s="59"/>
      <c r="H1121" s="51"/>
      <c r="I1121" s="59"/>
      <c r="J1121" s="60" t="str">
        <f>IF(ISBLANK(H1121),"",IFERROR(VLOOKUP(B1121,'Np PL4 Stock'!$A:$D,4,FALSE),""))</f>
        <v/>
      </c>
      <c r="K1121" s="61" t="str">
        <f>IF(ISBLANK(H1121),"",SUMIF('Np PL4 Stock'!$A:$A,B1121,'Np PL4 Stock'!$N:$N))</f>
        <v/>
      </c>
      <c r="L1121" s="62" t="str">
        <f>IF(ISBLANK(H1121),"",VLOOKUP(LEFT(B1121,5),Unit!A:B,2,FALSE))</f>
        <v/>
      </c>
      <c r="M1121" s="63" t="str">
        <f>IF(ISBLANK(H1121),"",IFERROR(VLOOKUP(B1121,'Np PL4 Stock'!$A:$T,20,FALSE),""))</f>
        <v/>
      </c>
      <c r="N1121" s="63" t="str">
        <f>IF(ISBLANK(H1121),"",IFERROR(VLOOKUP(B1121,'Np PL4 Stock'!$A:$U,21,FALSE),""))</f>
        <v/>
      </c>
      <c r="O1121" s="62" t="str">
        <f t="shared" si="183"/>
        <v/>
      </c>
      <c r="P1121" s="62" t="str">
        <f t="shared" si="181"/>
        <v/>
      </c>
      <c r="Q1121" s="67" t="str">
        <f t="shared" si="184"/>
        <v/>
      </c>
      <c r="R1121" s="67" t="str">
        <f t="shared" si="182"/>
        <v/>
      </c>
      <c r="S1121" s="59"/>
      <c r="T1121" s="147"/>
      <c r="U1121" s="147"/>
      <c r="V1121" s="59"/>
      <c r="W1121" s="59"/>
      <c r="X1121" s="59"/>
      <c r="Y1121" s="59"/>
      <c r="Z1121" s="59"/>
      <c r="AA1121" s="59"/>
      <c r="AB1121" s="59"/>
      <c r="AC1121" s="59"/>
      <c r="AD1121" s="59"/>
      <c r="AE1121" s="59"/>
      <c r="AF1121" s="73"/>
      <c r="AG1121" s="73"/>
      <c r="AH1121" s="73"/>
      <c r="AI1121" s="73"/>
      <c r="AJ1121" s="73"/>
      <c r="AK1121" s="73"/>
      <c r="AL1121" s="77" t="str">
        <f>IF(ISBLANK(S1121),"",IF(AJ1121="Fail","Fail",IF(E1121="PL4",IF(AND(T1121&gt;STD_01122025!$D$3,U1121&lt;STD_01122025!$D$4,OR(AF1121="ND",AF1121&lt;STD_01122025!$D$7),AH1121="ND"),"Pass","Fail"),IF(E1121="PL12",IF(AND(S1121&lt;STD_01122025!$F$2,T1121&gt;STD_01122025!$F$3,U1121&lt;STD_01122025!$F$4,V1121&gt;STD_01122025!$F$5,X1121&gt;STD_01122025!$F$6,OR(AF1121="ND",AF1121&lt;STD_01122025!$F$7),AH1121="ND"),"Pass","Fail"),IF(E1121="SuperPL",IF(AND(T1121&gt;STD_01122025!$H$3,U1121&lt;STD_01122025!$H$4,V1121&gt;STD_01122025!$H$5,X1121&gt;STD_01122025!$H$6,OR(AF1121="ND",AF1121&lt;STD_01122025!$H$7),AH1121="ND"),"Pass","Fail"),IF(E1121="Flight",IF(AND(T1121&gt;STD_01122025!$J$3,U1121&lt;STD_01122025!$J$4,X1121&gt;STD_01122025!$J$6,OR(AF1121="ND",AF1121&lt;STD_01122025!$J$7),AH1121="ND"),"Pass","Fail"),""))))))</f>
        <v/>
      </c>
      <c r="AM1121" s="62" t="str">
        <f>IF(ISBLANK(B1121),"",IFERROR(IF(VLOOKUP(B1121,'Np PL4 Stock'!$A:$J,10,FALSE)="Np4",D1121-VLOOKUP(B1121,'Np PL4 Stock'!$A:$E,5,FALSE),D1121-VLOOKUP(B1121,'Np PL4 Stock'!$A:$E,5,FALSE)-1),""))</f>
        <v/>
      </c>
      <c r="AN1121" s="147"/>
      <c r="AO1121" s="147"/>
      <c r="AP1121" s="59"/>
      <c r="AQ1121" s="59"/>
      <c r="AR1121" s="59"/>
      <c r="AS1121" s="59"/>
      <c r="AT1121" s="73"/>
      <c r="AU1121" s="73"/>
      <c r="AV1121" s="73"/>
      <c r="AW1121" s="73"/>
      <c r="AX1121" s="84"/>
      <c r="AY1121" s="59"/>
      <c r="AZ1121" s="59"/>
      <c r="BA1121" s="59"/>
      <c r="BB1121" s="59"/>
      <c r="BC1121" s="59"/>
      <c r="BD1121" s="59"/>
      <c r="BE1121" s="84"/>
      <c r="BF1121" s="84"/>
      <c r="BG1121" s="84"/>
      <c r="BH1121" s="84"/>
      <c r="BI1121" s="85"/>
      <c r="BJ1121" s="86"/>
      <c r="BK1121" s="86"/>
      <c r="BL1121" s="86"/>
      <c r="BM1121" s="86"/>
      <c r="BN1121" s="86"/>
      <c r="BO1121" s="59"/>
      <c r="BP1121" s="69"/>
      <c r="BQ1121" s="92">
        <v>0</v>
      </c>
      <c r="BR1121" s="93">
        <v>0</v>
      </c>
      <c r="BS1121" s="94" t="str">
        <f t="shared" si="185"/>
        <v/>
      </c>
      <c r="BT1121" s="95">
        <v>0</v>
      </c>
      <c r="BU1121" s="101" t="str">
        <f t="shared" si="186"/>
        <v/>
      </c>
      <c r="BV1121" s="102" t="str">
        <f t="shared" si="187"/>
        <v>-</v>
      </c>
      <c r="BW1121" s="103"/>
      <c r="BX1121" s="104" t="str">
        <f t="shared" si="188"/>
        <v>-</v>
      </c>
      <c r="BY1121" s="105"/>
      <c r="BZ1121" s="103"/>
      <c r="CA1121" s="106"/>
      <c r="CB1121" s="107"/>
      <c r="CC1121" s="112"/>
      <c r="CD1121" s="106"/>
      <c r="CE1121" s="103"/>
      <c r="CF1121" s="113"/>
      <c r="CG1121" s="114"/>
    </row>
    <row r="1122" spans="1:85">
      <c r="A1122" s="53" t="str">
        <f t="shared" si="189"/>
        <v>--</v>
      </c>
      <c r="B1122" s="47" t="str">
        <f t="shared" si="190"/>
        <v>-</v>
      </c>
      <c r="C1122" s="153"/>
      <c r="D1122" s="49"/>
      <c r="E1122" s="50"/>
      <c r="F1122" s="51"/>
      <c r="G1122" s="59"/>
      <c r="H1122" s="51"/>
      <c r="I1122" s="59"/>
      <c r="J1122" s="60" t="str">
        <f>IF(ISBLANK(H1122),"",IFERROR(VLOOKUP(B1122,'Np PL4 Stock'!$A:$D,4,FALSE),""))</f>
        <v/>
      </c>
      <c r="K1122" s="61" t="str">
        <f>IF(ISBLANK(H1122),"",SUMIF('Np PL4 Stock'!$A:$A,B1122,'Np PL4 Stock'!$N:$N))</f>
        <v/>
      </c>
      <c r="L1122" s="62" t="str">
        <f>IF(ISBLANK(H1122),"",VLOOKUP(LEFT(B1122,5),Unit!A:B,2,FALSE))</f>
        <v/>
      </c>
      <c r="M1122" s="63" t="str">
        <f>IF(ISBLANK(H1122),"",IFERROR(VLOOKUP(B1122,'Np PL4 Stock'!$A:$T,20,FALSE),""))</f>
        <v/>
      </c>
      <c r="N1122" s="63" t="str">
        <f>IF(ISBLANK(H1122),"",IFERROR(VLOOKUP(B1122,'Np PL4 Stock'!$A:$U,21,FALSE),""))</f>
        <v/>
      </c>
      <c r="O1122" s="62" t="str">
        <f t="shared" si="183"/>
        <v/>
      </c>
      <c r="P1122" s="62" t="str">
        <f t="shared" si="181"/>
        <v/>
      </c>
      <c r="Q1122" s="67" t="str">
        <f t="shared" si="184"/>
        <v/>
      </c>
      <c r="R1122" s="67" t="str">
        <f t="shared" si="182"/>
        <v/>
      </c>
      <c r="S1122" s="59"/>
      <c r="T1122" s="147"/>
      <c r="U1122" s="147"/>
      <c r="V1122" s="59"/>
      <c r="W1122" s="59"/>
      <c r="X1122" s="59"/>
      <c r="Y1122" s="59"/>
      <c r="Z1122" s="59"/>
      <c r="AA1122" s="59"/>
      <c r="AB1122" s="59"/>
      <c r="AC1122" s="59"/>
      <c r="AD1122" s="59"/>
      <c r="AE1122" s="59"/>
      <c r="AF1122" s="73"/>
      <c r="AG1122" s="73"/>
      <c r="AH1122" s="73"/>
      <c r="AI1122" s="73"/>
      <c r="AJ1122" s="73"/>
      <c r="AK1122" s="73"/>
      <c r="AL1122" s="77" t="str">
        <f>IF(ISBLANK(S1122),"",IF(AJ1122="Fail","Fail",IF(E1122="PL4",IF(AND(T1122&gt;STD_01122025!$D$3,U1122&lt;STD_01122025!$D$4,OR(AF1122="ND",AF1122&lt;STD_01122025!$D$7),AH1122="ND"),"Pass","Fail"),IF(E1122="PL12",IF(AND(S1122&lt;STD_01122025!$F$2,T1122&gt;STD_01122025!$F$3,U1122&lt;STD_01122025!$F$4,V1122&gt;STD_01122025!$F$5,X1122&gt;STD_01122025!$F$6,OR(AF1122="ND",AF1122&lt;STD_01122025!$F$7),AH1122="ND"),"Pass","Fail"),IF(E1122="SuperPL",IF(AND(T1122&gt;STD_01122025!$H$3,U1122&lt;STD_01122025!$H$4,V1122&gt;STD_01122025!$H$5,X1122&gt;STD_01122025!$H$6,OR(AF1122="ND",AF1122&lt;STD_01122025!$H$7),AH1122="ND"),"Pass","Fail"),IF(E1122="Flight",IF(AND(T1122&gt;STD_01122025!$J$3,U1122&lt;STD_01122025!$J$4,X1122&gt;STD_01122025!$J$6,OR(AF1122="ND",AF1122&lt;STD_01122025!$J$7),AH1122="ND"),"Pass","Fail"),""))))))</f>
        <v/>
      </c>
      <c r="AM1122" s="62" t="str">
        <f>IF(ISBLANK(B1122),"",IFERROR(IF(VLOOKUP(B1122,'Np PL4 Stock'!$A:$J,10,FALSE)="Np4",D1122-VLOOKUP(B1122,'Np PL4 Stock'!$A:$E,5,FALSE),D1122-VLOOKUP(B1122,'Np PL4 Stock'!$A:$E,5,FALSE)-1),""))</f>
        <v/>
      </c>
      <c r="AN1122" s="147"/>
      <c r="AO1122" s="147"/>
      <c r="AP1122" s="59"/>
      <c r="AQ1122" s="59"/>
      <c r="AR1122" s="59"/>
      <c r="AS1122" s="59"/>
      <c r="AT1122" s="73"/>
      <c r="AU1122" s="73"/>
      <c r="AV1122" s="73"/>
      <c r="AW1122" s="73"/>
      <c r="AX1122" s="84"/>
      <c r="AY1122" s="59"/>
      <c r="AZ1122" s="59"/>
      <c r="BA1122" s="59"/>
      <c r="BB1122" s="59"/>
      <c r="BC1122" s="59"/>
      <c r="BD1122" s="59"/>
      <c r="BE1122" s="84"/>
      <c r="BF1122" s="84"/>
      <c r="BG1122" s="84"/>
      <c r="BH1122" s="84"/>
      <c r="BI1122" s="85"/>
      <c r="BJ1122" s="86"/>
      <c r="BK1122" s="86"/>
      <c r="BL1122" s="86"/>
      <c r="BM1122" s="86"/>
      <c r="BN1122" s="86"/>
      <c r="BO1122" s="59"/>
      <c r="BP1122" s="69"/>
      <c r="BQ1122" s="92">
        <v>0</v>
      </c>
      <c r="BR1122" s="93">
        <v>0</v>
      </c>
      <c r="BS1122" s="94" t="str">
        <f t="shared" si="185"/>
        <v/>
      </c>
      <c r="BT1122" s="95">
        <v>0</v>
      </c>
      <c r="BU1122" s="101" t="str">
        <f t="shared" si="186"/>
        <v/>
      </c>
      <c r="BV1122" s="102" t="str">
        <f t="shared" si="187"/>
        <v>-</v>
      </c>
      <c r="BW1122" s="103"/>
      <c r="BX1122" s="104" t="str">
        <f t="shared" si="188"/>
        <v>-</v>
      </c>
      <c r="BY1122" s="105"/>
      <c r="BZ1122" s="103"/>
      <c r="CA1122" s="106"/>
      <c r="CB1122" s="107"/>
      <c r="CC1122" s="112"/>
      <c r="CD1122" s="106"/>
      <c r="CE1122" s="103"/>
      <c r="CF1122" s="113"/>
      <c r="CG1122" s="114"/>
    </row>
    <row r="1123" spans="1:85">
      <c r="A1123" s="53" t="str">
        <f t="shared" si="189"/>
        <v>--</v>
      </c>
      <c r="B1123" s="47" t="str">
        <f t="shared" si="190"/>
        <v>-</v>
      </c>
      <c r="C1123" s="153"/>
      <c r="D1123" s="49"/>
      <c r="E1123" s="50"/>
      <c r="F1123" s="51"/>
      <c r="G1123" s="59"/>
      <c r="H1123" s="51"/>
      <c r="I1123" s="59"/>
      <c r="J1123" s="60" t="str">
        <f>IF(ISBLANK(H1123),"",IFERROR(VLOOKUP(B1123,'Np PL4 Stock'!$A:$D,4,FALSE),""))</f>
        <v/>
      </c>
      <c r="K1123" s="61" t="str">
        <f>IF(ISBLANK(H1123),"",SUMIF('Np PL4 Stock'!$A:$A,B1123,'Np PL4 Stock'!$N:$N))</f>
        <v/>
      </c>
      <c r="L1123" s="62" t="str">
        <f>IF(ISBLANK(H1123),"",VLOOKUP(LEFT(B1123,5),Unit!A:B,2,FALSE))</f>
        <v/>
      </c>
      <c r="M1123" s="63" t="str">
        <f>IF(ISBLANK(H1123),"",IFERROR(VLOOKUP(B1123,'Np PL4 Stock'!$A:$T,20,FALSE),""))</f>
        <v/>
      </c>
      <c r="N1123" s="63" t="str">
        <f>IF(ISBLANK(H1123),"",IFERROR(VLOOKUP(B1123,'Np PL4 Stock'!$A:$U,21,FALSE),""))</f>
        <v/>
      </c>
      <c r="O1123" s="62" t="str">
        <f t="shared" si="183"/>
        <v/>
      </c>
      <c r="P1123" s="62" t="str">
        <f t="shared" si="181"/>
        <v/>
      </c>
      <c r="Q1123" s="67" t="str">
        <f t="shared" si="184"/>
        <v/>
      </c>
      <c r="R1123" s="67" t="str">
        <f t="shared" si="182"/>
        <v/>
      </c>
      <c r="S1123" s="59"/>
      <c r="T1123" s="147"/>
      <c r="U1123" s="147"/>
      <c r="V1123" s="59"/>
      <c r="W1123" s="59"/>
      <c r="X1123" s="59"/>
      <c r="Y1123" s="59"/>
      <c r="Z1123" s="59"/>
      <c r="AA1123" s="59"/>
      <c r="AB1123" s="59"/>
      <c r="AC1123" s="59"/>
      <c r="AD1123" s="59"/>
      <c r="AE1123" s="59"/>
      <c r="AF1123" s="73"/>
      <c r="AG1123" s="73"/>
      <c r="AH1123" s="73"/>
      <c r="AI1123" s="73"/>
      <c r="AJ1123" s="73"/>
      <c r="AK1123" s="73"/>
      <c r="AL1123" s="77" t="str">
        <f>IF(ISBLANK(S1123),"",IF(AJ1123="Fail","Fail",IF(E1123="PL4",IF(AND(T1123&gt;STD_01122025!$D$3,U1123&lt;STD_01122025!$D$4,OR(AF1123="ND",AF1123&lt;STD_01122025!$D$7),AH1123="ND"),"Pass","Fail"),IF(E1123="PL12",IF(AND(S1123&lt;STD_01122025!$F$2,T1123&gt;STD_01122025!$F$3,U1123&lt;STD_01122025!$F$4,V1123&gt;STD_01122025!$F$5,X1123&gt;STD_01122025!$F$6,OR(AF1123="ND",AF1123&lt;STD_01122025!$F$7),AH1123="ND"),"Pass","Fail"),IF(E1123="SuperPL",IF(AND(T1123&gt;STD_01122025!$H$3,U1123&lt;STD_01122025!$H$4,V1123&gt;STD_01122025!$H$5,X1123&gt;STD_01122025!$H$6,OR(AF1123="ND",AF1123&lt;STD_01122025!$H$7),AH1123="ND"),"Pass","Fail"),IF(E1123="Flight",IF(AND(T1123&gt;STD_01122025!$J$3,U1123&lt;STD_01122025!$J$4,X1123&gt;STD_01122025!$J$6,OR(AF1123="ND",AF1123&lt;STD_01122025!$J$7),AH1123="ND"),"Pass","Fail"),""))))))</f>
        <v/>
      </c>
      <c r="AM1123" s="62" t="str">
        <f>IF(ISBLANK(B1123),"",IFERROR(IF(VLOOKUP(B1123,'Np PL4 Stock'!$A:$J,10,FALSE)="Np4",D1123-VLOOKUP(B1123,'Np PL4 Stock'!$A:$E,5,FALSE),D1123-VLOOKUP(B1123,'Np PL4 Stock'!$A:$E,5,FALSE)-1),""))</f>
        <v/>
      </c>
      <c r="AN1123" s="147"/>
      <c r="AO1123" s="147"/>
      <c r="AP1123" s="59"/>
      <c r="AQ1123" s="59"/>
      <c r="AR1123" s="59"/>
      <c r="AS1123" s="59"/>
      <c r="AT1123" s="73"/>
      <c r="AU1123" s="73"/>
      <c r="AV1123" s="73"/>
      <c r="AW1123" s="73"/>
      <c r="AX1123" s="84"/>
      <c r="AY1123" s="59"/>
      <c r="AZ1123" s="59"/>
      <c r="BA1123" s="59"/>
      <c r="BB1123" s="59"/>
      <c r="BC1123" s="59"/>
      <c r="BD1123" s="59"/>
      <c r="BE1123" s="84"/>
      <c r="BF1123" s="84"/>
      <c r="BG1123" s="84"/>
      <c r="BH1123" s="84"/>
      <c r="BI1123" s="85"/>
      <c r="BJ1123" s="86"/>
      <c r="BK1123" s="86"/>
      <c r="BL1123" s="86"/>
      <c r="BM1123" s="86"/>
      <c r="BN1123" s="86"/>
      <c r="BO1123" s="59"/>
      <c r="BP1123" s="69"/>
      <c r="BQ1123" s="92">
        <v>0</v>
      </c>
      <c r="BR1123" s="93">
        <v>0</v>
      </c>
      <c r="BS1123" s="94" t="str">
        <f t="shared" si="185"/>
        <v/>
      </c>
      <c r="BT1123" s="95">
        <v>0</v>
      </c>
      <c r="BU1123" s="101" t="str">
        <f t="shared" si="186"/>
        <v/>
      </c>
      <c r="BV1123" s="102" t="str">
        <f t="shared" si="187"/>
        <v>-</v>
      </c>
      <c r="BW1123" s="103"/>
      <c r="BX1123" s="104" t="str">
        <f t="shared" si="188"/>
        <v>-</v>
      </c>
      <c r="BY1123" s="105"/>
      <c r="BZ1123" s="103"/>
      <c r="CA1123" s="106"/>
      <c r="CB1123" s="107"/>
      <c r="CC1123" s="112"/>
      <c r="CD1123" s="106"/>
      <c r="CE1123" s="103"/>
      <c r="CF1123" s="113"/>
      <c r="CG1123" s="114"/>
    </row>
    <row r="1124" spans="1:85">
      <c r="A1124" s="53" t="str">
        <f t="shared" si="189"/>
        <v>--</v>
      </c>
      <c r="B1124" s="47" t="str">
        <f t="shared" si="190"/>
        <v>-</v>
      </c>
      <c r="C1124" s="153"/>
      <c r="D1124" s="49"/>
      <c r="E1124" s="50"/>
      <c r="F1124" s="51"/>
      <c r="G1124" s="59"/>
      <c r="H1124" s="51"/>
      <c r="I1124" s="59"/>
      <c r="J1124" s="60" t="str">
        <f>IF(ISBLANK(H1124),"",IFERROR(VLOOKUP(B1124,'Np PL4 Stock'!$A:$D,4,FALSE),""))</f>
        <v/>
      </c>
      <c r="K1124" s="61" t="str">
        <f>IF(ISBLANK(H1124),"",SUMIF('Np PL4 Stock'!$A:$A,B1124,'Np PL4 Stock'!$N:$N))</f>
        <v/>
      </c>
      <c r="L1124" s="62" t="str">
        <f>IF(ISBLANK(H1124),"",VLOOKUP(LEFT(B1124,5),Unit!A:B,2,FALSE))</f>
        <v/>
      </c>
      <c r="M1124" s="63" t="str">
        <f>IF(ISBLANK(H1124),"",IFERROR(VLOOKUP(B1124,'Np PL4 Stock'!$A:$T,20,FALSE),""))</f>
        <v/>
      </c>
      <c r="N1124" s="63" t="str">
        <f>IF(ISBLANK(H1124),"",IFERROR(VLOOKUP(B1124,'Np PL4 Stock'!$A:$U,21,FALSE),""))</f>
        <v/>
      </c>
      <c r="O1124" s="62" t="str">
        <f t="shared" si="183"/>
        <v/>
      </c>
      <c r="P1124" s="62" t="str">
        <f t="shared" si="181"/>
        <v/>
      </c>
      <c r="Q1124" s="67" t="str">
        <f t="shared" si="184"/>
        <v/>
      </c>
      <c r="R1124" s="67" t="str">
        <f t="shared" si="182"/>
        <v/>
      </c>
      <c r="S1124" s="59"/>
      <c r="T1124" s="147"/>
      <c r="U1124" s="147"/>
      <c r="V1124" s="59"/>
      <c r="W1124" s="59"/>
      <c r="X1124" s="59"/>
      <c r="Y1124" s="59"/>
      <c r="Z1124" s="59"/>
      <c r="AA1124" s="59"/>
      <c r="AB1124" s="59"/>
      <c r="AC1124" s="59"/>
      <c r="AD1124" s="59"/>
      <c r="AE1124" s="59"/>
      <c r="AF1124" s="73"/>
      <c r="AG1124" s="73"/>
      <c r="AH1124" s="73"/>
      <c r="AI1124" s="73"/>
      <c r="AJ1124" s="73"/>
      <c r="AK1124" s="73"/>
      <c r="AL1124" s="77" t="str">
        <f>IF(ISBLANK(S1124),"",IF(AJ1124="Fail","Fail",IF(E1124="PL4",IF(AND(T1124&gt;STD_01122025!$D$3,U1124&lt;STD_01122025!$D$4,OR(AF1124="ND",AF1124&lt;STD_01122025!$D$7),AH1124="ND"),"Pass","Fail"),IF(E1124="PL12",IF(AND(S1124&lt;STD_01122025!$F$2,T1124&gt;STD_01122025!$F$3,U1124&lt;STD_01122025!$F$4,V1124&gt;STD_01122025!$F$5,X1124&gt;STD_01122025!$F$6,OR(AF1124="ND",AF1124&lt;STD_01122025!$F$7),AH1124="ND"),"Pass","Fail"),IF(E1124="SuperPL",IF(AND(T1124&gt;STD_01122025!$H$3,U1124&lt;STD_01122025!$H$4,V1124&gt;STD_01122025!$H$5,X1124&gt;STD_01122025!$H$6,OR(AF1124="ND",AF1124&lt;STD_01122025!$H$7),AH1124="ND"),"Pass","Fail"),IF(E1124="Flight",IF(AND(T1124&gt;STD_01122025!$J$3,U1124&lt;STD_01122025!$J$4,X1124&gt;STD_01122025!$J$6,OR(AF1124="ND",AF1124&lt;STD_01122025!$J$7),AH1124="ND"),"Pass","Fail"),""))))))</f>
        <v/>
      </c>
      <c r="AM1124" s="62" t="str">
        <f>IF(ISBLANK(B1124),"",IFERROR(IF(VLOOKUP(B1124,'Np PL4 Stock'!$A:$J,10,FALSE)="Np4",D1124-VLOOKUP(B1124,'Np PL4 Stock'!$A:$E,5,FALSE),D1124-VLOOKUP(B1124,'Np PL4 Stock'!$A:$E,5,FALSE)-1),""))</f>
        <v/>
      </c>
      <c r="AN1124" s="147"/>
      <c r="AO1124" s="147"/>
      <c r="AP1124" s="59"/>
      <c r="AQ1124" s="59"/>
      <c r="AR1124" s="59"/>
      <c r="AS1124" s="59"/>
      <c r="AT1124" s="73"/>
      <c r="AU1124" s="73"/>
      <c r="AV1124" s="73"/>
      <c r="AW1124" s="73"/>
      <c r="AX1124" s="84"/>
      <c r="AY1124" s="59"/>
      <c r="AZ1124" s="59"/>
      <c r="BA1124" s="59"/>
      <c r="BB1124" s="59"/>
      <c r="BC1124" s="59"/>
      <c r="BD1124" s="59"/>
      <c r="BE1124" s="84"/>
      <c r="BF1124" s="84"/>
      <c r="BG1124" s="84"/>
      <c r="BH1124" s="84"/>
      <c r="BI1124" s="85"/>
      <c r="BJ1124" s="86"/>
      <c r="BK1124" s="86"/>
      <c r="BL1124" s="86"/>
      <c r="BM1124" s="86"/>
      <c r="BN1124" s="86"/>
      <c r="BO1124" s="59"/>
      <c r="BP1124" s="69"/>
      <c r="BQ1124" s="92">
        <v>0</v>
      </c>
      <c r="BR1124" s="93">
        <v>0</v>
      </c>
      <c r="BS1124" s="94" t="str">
        <f t="shared" si="185"/>
        <v/>
      </c>
      <c r="BT1124" s="95">
        <v>0</v>
      </c>
      <c r="BU1124" s="101" t="str">
        <f t="shared" si="186"/>
        <v/>
      </c>
      <c r="BV1124" s="102" t="str">
        <f t="shared" si="187"/>
        <v>-</v>
      </c>
      <c r="BW1124" s="103"/>
      <c r="BX1124" s="104" t="str">
        <f t="shared" si="188"/>
        <v>-</v>
      </c>
      <c r="BY1124" s="105"/>
      <c r="BZ1124" s="103"/>
      <c r="CA1124" s="106"/>
      <c r="CB1124" s="107"/>
      <c r="CC1124" s="112"/>
      <c r="CD1124" s="106"/>
      <c r="CE1124" s="103"/>
      <c r="CF1124" s="113"/>
      <c r="CG1124" s="114"/>
    </row>
    <row r="1125" spans="1:85">
      <c r="A1125" s="53" t="str">
        <f t="shared" si="189"/>
        <v>--</v>
      </c>
      <c r="B1125" s="47" t="str">
        <f t="shared" si="190"/>
        <v>-</v>
      </c>
      <c r="C1125" s="153"/>
      <c r="D1125" s="49"/>
      <c r="E1125" s="50"/>
      <c r="F1125" s="51"/>
      <c r="G1125" s="59"/>
      <c r="H1125" s="51"/>
      <c r="I1125" s="59"/>
      <c r="J1125" s="60" t="str">
        <f>IF(ISBLANK(H1125),"",IFERROR(VLOOKUP(B1125,'Np PL4 Stock'!$A:$D,4,FALSE),""))</f>
        <v/>
      </c>
      <c r="K1125" s="61" t="str">
        <f>IF(ISBLANK(H1125),"",SUMIF('Np PL4 Stock'!$A:$A,B1125,'Np PL4 Stock'!$N:$N))</f>
        <v/>
      </c>
      <c r="L1125" s="62" t="str">
        <f>IF(ISBLANK(H1125),"",VLOOKUP(LEFT(B1125,5),Unit!A:B,2,FALSE))</f>
        <v/>
      </c>
      <c r="M1125" s="63" t="str">
        <f>IF(ISBLANK(H1125),"",IFERROR(VLOOKUP(B1125,'Np PL4 Stock'!$A:$T,20,FALSE),""))</f>
        <v/>
      </c>
      <c r="N1125" s="63" t="str">
        <f>IF(ISBLANK(H1125),"",IFERROR(VLOOKUP(B1125,'Np PL4 Stock'!$A:$U,21,FALSE),""))</f>
        <v/>
      </c>
      <c r="O1125" s="62" t="str">
        <f t="shared" si="183"/>
        <v/>
      </c>
      <c r="P1125" s="62" t="str">
        <f t="shared" si="181"/>
        <v/>
      </c>
      <c r="Q1125" s="67" t="str">
        <f t="shared" si="184"/>
        <v/>
      </c>
      <c r="R1125" s="67" t="str">
        <f t="shared" si="182"/>
        <v/>
      </c>
      <c r="S1125" s="59"/>
      <c r="T1125" s="147"/>
      <c r="U1125" s="147"/>
      <c r="V1125" s="59"/>
      <c r="W1125" s="59"/>
      <c r="X1125" s="59"/>
      <c r="Y1125" s="59"/>
      <c r="Z1125" s="59"/>
      <c r="AA1125" s="59"/>
      <c r="AB1125" s="59"/>
      <c r="AC1125" s="59"/>
      <c r="AD1125" s="59"/>
      <c r="AE1125" s="59"/>
      <c r="AF1125" s="73"/>
      <c r="AG1125" s="73"/>
      <c r="AH1125" s="73"/>
      <c r="AI1125" s="73"/>
      <c r="AJ1125" s="73"/>
      <c r="AK1125" s="73"/>
      <c r="AL1125" s="77" t="str">
        <f>IF(ISBLANK(S1125),"",IF(AJ1125="Fail","Fail",IF(E1125="PL4",IF(AND(T1125&gt;STD_01122025!$D$3,U1125&lt;STD_01122025!$D$4,OR(AF1125="ND",AF1125&lt;STD_01122025!$D$7),AH1125="ND"),"Pass","Fail"),IF(E1125="PL12",IF(AND(S1125&lt;STD_01122025!$F$2,T1125&gt;STD_01122025!$F$3,U1125&lt;STD_01122025!$F$4,V1125&gt;STD_01122025!$F$5,X1125&gt;STD_01122025!$F$6,OR(AF1125="ND",AF1125&lt;STD_01122025!$F$7),AH1125="ND"),"Pass","Fail"),IF(E1125="SuperPL",IF(AND(T1125&gt;STD_01122025!$H$3,U1125&lt;STD_01122025!$H$4,V1125&gt;STD_01122025!$H$5,X1125&gt;STD_01122025!$H$6,OR(AF1125="ND",AF1125&lt;STD_01122025!$H$7),AH1125="ND"),"Pass","Fail"),IF(E1125="Flight",IF(AND(T1125&gt;STD_01122025!$J$3,U1125&lt;STD_01122025!$J$4,X1125&gt;STD_01122025!$J$6,OR(AF1125="ND",AF1125&lt;STD_01122025!$J$7),AH1125="ND"),"Pass","Fail"),""))))))</f>
        <v/>
      </c>
      <c r="AM1125" s="62" t="str">
        <f>IF(ISBLANK(B1125),"",IFERROR(IF(VLOOKUP(B1125,'Np PL4 Stock'!$A:$J,10,FALSE)="Np4",D1125-VLOOKUP(B1125,'Np PL4 Stock'!$A:$E,5,FALSE),D1125-VLOOKUP(B1125,'Np PL4 Stock'!$A:$E,5,FALSE)-1),""))</f>
        <v/>
      </c>
      <c r="AN1125" s="147"/>
      <c r="AO1125" s="147"/>
      <c r="AP1125" s="59"/>
      <c r="AQ1125" s="59"/>
      <c r="AR1125" s="59"/>
      <c r="AS1125" s="59"/>
      <c r="AT1125" s="73"/>
      <c r="AU1125" s="73"/>
      <c r="AV1125" s="73"/>
      <c r="AW1125" s="73"/>
      <c r="AX1125" s="84"/>
      <c r="AY1125" s="59"/>
      <c r="AZ1125" s="59"/>
      <c r="BA1125" s="59"/>
      <c r="BB1125" s="59"/>
      <c r="BC1125" s="59"/>
      <c r="BD1125" s="59"/>
      <c r="BE1125" s="84"/>
      <c r="BF1125" s="84"/>
      <c r="BG1125" s="84"/>
      <c r="BH1125" s="84"/>
      <c r="BI1125" s="85"/>
      <c r="BJ1125" s="86"/>
      <c r="BK1125" s="86"/>
      <c r="BL1125" s="86"/>
      <c r="BM1125" s="86"/>
      <c r="BN1125" s="86"/>
      <c r="BO1125" s="59"/>
      <c r="BP1125" s="69"/>
      <c r="BQ1125" s="92">
        <v>0</v>
      </c>
      <c r="BR1125" s="93">
        <v>0</v>
      </c>
      <c r="BS1125" s="94" t="str">
        <f t="shared" si="185"/>
        <v/>
      </c>
      <c r="BT1125" s="95">
        <v>0</v>
      </c>
      <c r="BU1125" s="101" t="str">
        <f t="shared" si="186"/>
        <v/>
      </c>
      <c r="BV1125" s="102" t="str">
        <f t="shared" si="187"/>
        <v>-</v>
      </c>
      <c r="BW1125" s="103"/>
      <c r="BX1125" s="104" t="str">
        <f t="shared" si="188"/>
        <v>-</v>
      </c>
      <c r="BY1125" s="105"/>
      <c r="BZ1125" s="103"/>
      <c r="CA1125" s="106"/>
      <c r="CB1125" s="107"/>
      <c r="CC1125" s="112"/>
      <c r="CD1125" s="106"/>
      <c r="CE1125" s="103"/>
      <c r="CF1125" s="113"/>
      <c r="CG1125" s="114"/>
    </row>
    <row r="1126" spans="1:85">
      <c r="A1126" s="53" t="str">
        <f t="shared" si="189"/>
        <v>--</v>
      </c>
      <c r="B1126" s="47" t="str">
        <f t="shared" si="190"/>
        <v>-</v>
      </c>
      <c r="C1126" s="153"/>
      <c r="D1126" s="49"/>
      <c r="E1126" s="50"/>
      <c r="F1126" s="51"/>
      <c r="G1126" s="59"/>
      <c r="H1126" s="51"/>
      <c r="I1126" s="59"/>
      <c r="J1126" s="60" t="str">
        <f>IF(ISBLANK(H1126),"",IFERROR(VLOOKUP(B1126,'Np PL4 Stock'!$A:$D,4,FALSE),""))</f>
        <v/>
      </c>
      <c r="K1126" s="61" t="str">
        <f>IF(ISBLANK(H1126),"",SUMIF('Np PL4 Stock'!$A:$A,B1126,'Np PL4 Stock'!$N:$N))</f>
        <v/>
      </c>
      <c r="L1126" s="62" t="str">
        <f>IF(ISBLANK(H1126),"",VLOOKUP(LEFT(B1126,5),Unit!A:B,2,FALSE))</f>
        <v/>
      </c>
      <c r="M1126" s="63" t="str">
        <f>IF(ISBLANK(H1126),"",IFERROR(VLOOKUP(B1126,'Np PL4 Stock'!$A:$T,20,FALSE),""))</f>
        <v/>
      </c>
      <c r="N1126" s="63" t="str">
        <f>IF(ISBLANK(H1126),"",IFERROR(VLOOKUP(B1126,'Np PL4 Stock'!$A:$U,21,FALSE),""))</f>
        <v/>
      </c>
      <c r="O1126" s="62" t="str">
        <f t="shared" si="183"/>
        <v/>
      </c>
      <c r="P1126" s="62" t="str">
        <f t="shared" si="181"/>
        <v/>
      </c>
      <c r="Q1126" s="67" t="str">
        <f t="shared" si="184"/>
        <v/>
      </c>
      <c r="R1126" s="67" t="str">
        <f t="shared" si="182"/>
        <v/>
      </c>
      <c r="S1126" s="59"/>
      <c r="T1126" s="147"/>
      <c r="U1126" s="147"/>
      <c r="V1126" s="59"/>
      <c r="W1126" s="59"/>
      <c r="X1126" s="59"/>
      <c r="Y1126" s="59"/>
      <c r="Z1126" s="59"/>
      <c r="AA1126" s="59"/>
      <c r="AB1126" s="59"/>
      <c r="AC1126" s="59"/>
      <c r="AD1126" s="59"/>
      <c r="AE1126" s="59"/>
      <c r="AF1126" s="73"/>
      <c r="AG1126" s="73"/>
      <c r="AH1126" s="73"/>
      <c r="AI1126" s="73"/>
      <c r="AJ1126" s="73"/>
      <c r="AK1126" s="73"/>
      <c r="AL1126" s="77" t="str">
        <f>IF(ISBLANK(S1126),"",IF(AJ1126="Fail","Fail",IF(E1126="PL4",IF(AND(T1126&gt;STD_01122025!$D$3,U1126&lt;STD_01122025!$D$4,OR(AF1126="ND",AF1126&lt;STD_01122025!$D$7),AH1126="ND"),"Pass","Fail"),IF(E1126="PL12",IF(AND(S1126&lt;STD_01122025!$F$2,T1126&gt;STD_01122025!$F$3,U1126&lt;STD_01122025!$F$4,V1126&gt;STD_01122025!$F$5,X1126&gt;STD_01122025!$F$6,OR(AF1126="ND",AF1126&lt;STD_01122025!$F$7),AH1126="ND"),"Pass","Fail"),IF(E1126="SuperPL",IF(AND(T1126&gt;STD_01122025!$H$3,U1126&lt;STD_01122025!$H$4,V1126&gt;STD_01122025!$H$5,X1126&gt;STD_01122025!$H$6,OR(AF1126="ND",AF1126&lt;STD_01122025!$H$7),AH1126="ND"),"Pass","Fail"),IF(E1126="Flight",IF(AND(T1126&gt;STD_01122025!$J$3,U1126&lt;STD_01122025!$J$4,X1126&gt;STD_01122025!$J$6,OR(AF1126="ND",AF1126&lt;STD_01122025!$J$7),AH1126="ND"),"Pass","Fail"),""))))))</f>
        <v/>
      </c>
      <c r="AM1126" s="62" t="str">
        <f>IF(ISBLANK(B1126),"",IFERROR(IF(VLOOKUP(B1126,'Np PL4 Stock'!$A:$J,10,FALSE)="Np4",D1126-VLOOKUP(B1126,'Np PL4 Stock'!$A:$E,5,FALSE),D1126-VLOOKUP(B1126,'Np PL4 Stock'!$A:$E,5,FALSE)-1),""))</f>
        <v/>
      </c>
      <c r="AN1126" s="147"/>
      <c r="AO1126" s="147"/>
      <c r="AP1126" s="59"/>
      <c r="AQ1126" s="59"/>
      <c r="AR1126" s="59"/>
      <c r="AS1126" s="59"/>
      <c r="AT1126" s="73"/>
      <c r="AU1126" s="73"/>
      <c r="AV1126" s="73"/>
      <c r="AW1126" s="73"/>
      <c r="AX1126" s="84"/>
      <c r="AY1126" s="59"/>
      <c r="AZ1126" s="59"/>
      <c r="BA1126" s="59"/>
      <c r="BB1126" s="59"/>
      <c r="BC1126" s="59"/>
      <c r="BD1126" s="59"/>
      <c r="BE1126" s="84"/>
      <c r="BF1126" s="84"/>
      <c r="BG1126" s="84"/>
      <c r="BH1126" s="84"/>
      <c r="BI1126" s="85"/>
      <c r="BJ1126" s="86"/>
      <c r="BK1126" s="86"/>
      <c r="BL1126" s="86"/>
      <c r="BM1126" s="86"/>
      <c r="BN1126" s="86"/>
      <c r="BO1126" s="59"/>
      <c r="BP1126" s="69"/>
      <c r="BQ1126" s="92">
        <v>0</v>
      </c>
      <c r="BR1126" s="93">
        <v>0</v>
      </c>
      <c r="BS1126" s="94" t="str">
        <f t="shared" si="185"/>
        <v/>
      </c>
      <c r="BT1126" s="95">
        <v>0</v>
      </c>
      <c r="BU1126" s="101" t="str">
        <f t="shared" si="186"/>
        <v/>
      </c>
      <c r="BV1126" s="102" t="str">
        <f t="shared" si="187"/>
        <v>-</v>
      </c>
      <c r="BW1126" s="103"/>
      <c r="BX1126" s="104" t="str">
        <f t="shared" si="188"/>
        <v>-</v>
      </c>
      <c r="BY1126" s="105"/>
      <c r="BZ1126" s="103"/>
      <c r="CA1126" s="106"/>
      <c r="CB1126" s="107"/>
      <c r="CC1126" s="112"/>
      <c r="CD1126" s="106"/>
      <c r="CE1126" s="103"/>
      <c r="CF1126" s="113"/>
      <c r="CG1126" s="114"/>
    </row>
    <row r="1127" spans="1:85">
      <c r="A1127" s="53" t="str">
        <f t="shared" si="189"/>
        <v>--</v>
      </c>
      <c r="B1127" s="47" t="str">
        <f t="shared" si="190"/>
        <v>-</v>
      </c>
      <c r="C1127" s="153"/>
      <c r="D1127" s="49"/>
      <c r="E1127" s="50"/>
      <c r="F1127" s="51"/>
      <c r="G1127" s="59"/>
      <c r="H1127" s="51"/>
      <c r="I1127" s="59"/>
      <c r="J1127" s="60" t="str">
        <f>IF(ISBLANK(H1127),"",IFERROR(VLOOKUP(B1127,'Np PL4 Stock'!$A:$D,4,FALSE),""))</f>
        <v/>
      </c>
      <c r="K1127" s="61" t="str">
        <f>IF(ISBLANK(H1127),"",SUMIF('Np PL4 Stock'!$A:$A,B1127,'Np PL4 Stock'!$N:$N))</f>
        <v/>
      </c>
      <c r="L1127" s="62" t="str">
        <f>IF(ISBLANK(H1127),"",VLOOKUP(LEFT(B1127,5),Unit!A:B,2,FALSE))</f>
        <v/>
      </c>
      <c r="M1127" s="63" t="str">
        <f>IF(ISBLANK(H1127),"",IFERROR(VLOOKUP(B1127,'Np PL4 Stock'!$A:$T,20,FALSE),""))</f>
        <v/>
      </c>
      <c r="N1127" s="63" t="str">
        <f>IF(ISBLANK(H1127),"",IFERROR(VLOOKUP(B1127,'Np PL4 Stock'!$A:$U,21,FALSE),""))</f>
        <v/>
      </c>
      <c r="O1127" s="62" t="str">
        <f t="shared" si="183"/>
        <v/>
      </c>
      <c r="P1127" s="62" t="str">
        <f t="shared" si="181"/>
        <v/>
      </c>
      <c r="Q1127" s="67" t="str">
        <f t="shared" si="184"/>
        <v/>
      </c>
      <c r="R1127" s="67" t="str">
        <f t="shared" si="182"/>
        <v/>
      </c>
      <c r="S1127" s="59"/>
      <c r="T1127" s="147"/>
      <c r="U1127" s="147"/>
      <c r="V1127" s="59"/>
      <c r="W1127" s="59"/>
      <c r="X1127" s="59"/>
      <c r="Y1127" s="59"/>
      <c r="Z1127" s="59"/>
      <c r="AA1127" s="59"/>
      <c r="AB1127" s="59"/>
      <c r="AC1127" s="59"/>
      <c r="AD1127" s="59"/>
      <c r="AE1127" s="59"/>
      <c r="AF1127" s="73"/>
      <c r="AG1127" s="73"/>
      <c r="AH1127" s="73"/>
      <c r="AI1127" s="73"/>
      <c r="AJ1127" s="73"/>
      <c r="AK1127" s="73"/>
      <c r="AL1127" s="77" t="str">
        <f>IF(ISBLANK(S1127),"",IF(AJ1127="Fail","Fail",IF(E1127="PL4",IF(AND(T1127&gt;STD_01122025!$D$3,U1127&lt;STD_01122025!$D$4,OR(AF1127="ND",AF1127&lt;STD_01122025!$D$7),AH1127="ND"),"Pass","Fail"),IF(E1127="PL12",IF(AND(S1127&lt;STD_01122025!$F$2,T1127&gt;STD_01122025!$F$3,U1127&lt;STD_01122025!$F$4,V1127&gt;STD_01122025!$F$5,X1127&gt;STD_01122025!$F$6,OR(AF1127="ND",AF1127&lt;STD_01122025!$F$7),AH1127="ND"),"Pass","Fail"),IF(E1127="SuperPL",IF(AND(T1127&gt;STD_01122025!$H$3,U1127&lt;STD_01122025!$H$4,V1127&gt;STD_01122025!$H$5,X1127&gt;STD_01122025!$H$6,OR(AF1127="ND",AF1127&lt;STD_01122025!$H$7),AH1127="ND"),"Pass","Fail"),IF(E1127="Flight",IF(AND(T1127&gt;STD_01122025!$J$3,U1127&lt;STD_01122025!$J$4,X1127&gt;STD_01122025!$J$6,OR(AF1127="ND",AF1127&lt;STD_01122025!$J$7),AH1127="ND"),"Pass","Fail"),""))))))</f>
        <v/>
      </c>
      <c r="AM1127" s="62" t="str">
        <f>IF(ISBLANK(B1127),"",IFERROR(IF(VLOOKUP(B1127,'Np PL4 Stock'!$A:$J,10,FALSE)="Np4",D1127-VLOOKUP(B1127,'Np PL4 Stock'!$A:$E,5,FALSE),D1127-VLOOKUP(B1127,'Np PL4 Stock'!$A:$E,5,FALSE)-1),""))</f>
        <v/>
      </c>
      <c r="AN1127" s="147"/>
      <c r="AO1127" s="147"/>
      <c r="AP1127" s="59"/>
      <c r="AQ1127" s="59"/>
      <c r="AR1127" s="59"/>
      <c r="AS1127" s="59"/>
      <c r="AT1127" s="73"/>
      <c r="AU1127" s="73"/>
      <c r="AV1127" s="73"/>
      <c r="AW1127" s="73"/>
      <c r="AX1127" s="84"/>
      <c r="AY1127" s="59"/>
      <c r="AZ1127" s="59"/>
      <c r="BA1127" s="59"/>
      <c r="BB1127" s="59"/>
      <c r="BC1127" s="59"/>
      <c r="BD1127" s="59"/>
      <c r="BE1127" s="84"/>
      <c r="BF1127" s="84"/>
      <c r="BG1127" s="84"/>
      <c r="BH1127" s="84"/>
      <c r="BI1127" s="85"/>
      <c r="BJ1127" s="86"/>
      <c r="BK1127" s="86"/>
      <c r="BL1127" s="86"/>
      <c r="BM1127" s="86"/>
      <c r="BN1127" s="86"/>
      <c r="BO1127" s="59"/>
      <c r="BP1127" s="69"/>
      <c r="BQ1127" s="92">
        <v>0</v>
      </c>
      <c r="BR1127" s="93">
        <v>0</v>
      </c>
      <c r="BS1127" s="94" t="str">
        <f t="shared" si="185"/>
        <v/>
      </c>
      <c r="BT1127" s="95">
        <v>0</v>
      </c>
      <c r="BU1127" s="101" t="str">
        <f t="shared" si="186"/>
        <v/>
      </c>
      <c r="BV1127" s="102" t="str">
        <f t="shared" si="187"/>
        <v>-</v>
      </c>
      <c r="BW1127" s="103"/>
      <c r="BX1127" s="104" t="str">
        <f t="shared" si="188"/>
        <v>-</v>
      </c>
      <c r="BY1127" s="105"/>
      <c r="BZ1127" s="103"/>
      <c r="CA1127" s="106"/>
      <c r="CB1127" s="107"/>
      <c r="CC1127" s="112"/>
      <c r="CD1127" s="106"/>
      <c r="CE1127" s="103"/>
      <c r="CF1127" s="113"/>
      <c r="CG1127" s="114"/>
    </row>
    <row r="1128" spans="1:85">
      <c r="A1128" s="53" t="str">
        <f t="shared" si="189"/>
        <v>--</v>
      </c>
      <c r="B1128" s="47" t="str">
        <f t="shared" si="190"/>
        <v>-</v>
      </c>
      <c r="C1128" s="153"/>
      <c r="D1128" s="49"/>
      <c r="E1128" s="50"/>
      <c r="F1128" s="51"/>
      <c r="G1128" s="59"/>
      <c r="H1128" s="51"/>
      <c r="I1128" s="59"/>
      <c r="J1128" s="60" t="str">
        <f>IF(ISBLANK(H1128),"",IFERROR(VLOOKUP(B1128,'Np PL4 Stock'!$A:$D,4,FALSE),""))</f>
        <v/>
      </c>
      <c r="K1128" s="61" t="str">
        <f>IF(ISBLANK(H1128),"",SUMIF('Np PL4 Stock'!$A:$A,B1128,'Np PL4 Stock'!$N:$N))</f>
        <v/>
      </c>
      <c r="L1128" s="62" t="str">
        <f>IF(ISBLANK(H1128),"",VLOOKUP(LEFT(B1128,5),Unit!A:B,2,FALSE))</f>
        <v/>
      </c>
      <c r="M1128" s="63" t="str">
        <f>IF(ISBLANK(H1128),"",IFERROR(VLOOKUP(B1128,'Np PL4 Stock'!$A:$T,20,FALSE),""))</f>
        <v/>
      </c>
      <c r="N1128" s="63" t="str">
        <f>IF(ISBLANK(H1128),"",IFERROR(VLOOKUP(B1128,'Np PL4 Stock'!$A:$U,21,FALSE),""))</f>
        <v/>
      </c>
      <c r="O1128" s="62" t="str">
        <f t="shared" si="183"/>
        <v/>
      </c>
      <c r="P1128" s="62" t="str">
        <f t="shared" si="181"/>
        <v/>
      </c>
      <c r="Q1128" s="67" t="str">
        <f t="shared" si="184"/>
        <v/>
      </c>
      <c r="R1128" s="67" t="str">
        <f t="shared" si="182"/>
        <v/>
      </c>
      <c r="S1128" s="59"/>
      <c r="T1128" s="147"/>
      <c r="U1128" s="147"/>
      <c r="V1128" s="59"/>
      <c r="W1128" s="59"/>
      <c r="X1128" s="59"/>
      <c r="Y1128" s="59"/>
      <c r="Z1128" s="59"/>
      <c r="AA1128" s="59"/>
      <c r="AB1128" s="59"/>
      <c r="AC1128" s="59"/>
      <c r="AD1128" s="59"/>
      <c r="AE1128" s="59"/>
      <c r="AF1128" s="73"/>
      <c r="AG1128" s="73"/>
      <c r="AH1128" s="73"/>
      <c r="AI1128" s="73"/>
      <c r="AJ1128" s="73"/>
      <c r="AK1128" s="73"/>
      <c r="AL1128" s="77" t="str">
        <f>IF(ISBLANK(S1128),"",IF(AJ1128="Fail","Fail",IF(E1128="PL4",IF(AND(T1128&gt;STD_01122025!$D$3,U1128&lt;STD_01122025!$D$4,OR(AF1128="ND",AF1128&lt;STD_01122025!$D$7),AH1128="ND"),"Pass","Fail"),IF(E1128="PL12",IF(AND(S1128&lt;STD_01122025!$F$2,T1128&gt;STD_01122025!$F$3,U1128&lt;STD_01122025!$F$4,V1128&gt;STD_01122025!$F$5,X1128&gt;STD_01122025!$F$6,OR(AF1128="ND",AF1128&lt;STD_01122025!$F$7),AH1128="ND"),"Pass","Fail"),IF(E1128="SuperPL",IF(AND(T1128&gt;STD_01122025!$H$3,U1128&lt;STD_01122025!$H$4,V1128&gt;STD_01122025!$H$5,X1128&gt;STD_01122025!$H$6,OR(AF1128="ND",AF1128&lt;STD_01122025!$H$7),AH1128="ND"),"Pass","Fail"),IF(E1128="Flight",IF(AND(T1128&gt;STD_01122025!$J$3,U1128&lt;STD_01122025!$J$4,X1128&gt;STD_01122025!$J$6,OR(AF1128="ND",AF1128&lt;STD_01122025!$J$7),AH1128="ND"),"Pass","Fail"),""))))))</f>
        <v/>
      </c>
      <c r="AM1128" s="62" t="str">
        <f>IF(ISBLANK(B1128),"",IFERROR(IF(VLOOKUP(B1128,'Np PL4 Stock'!$A:$J,10,FALSE)="Np4",D1128-VLOOKUP(B1128,'Np PL4 Stock'!$A:$E,5,FALSE),D1128-VLOOKUP(B1128,'Np PL4 Stock'!$A:$E,5,FALSE)-1),""))</f>
        <v/>
      </c>
      <c r="AN1128" s="147"/>
      <c r="AO1128" s="147"/>
      <c r="AP1128" s="59"/>
      <c r="AQ1128" s="59"/>
      <c r="AR1128" s="59"/>
      <c r="AS1128" s="59"/>
      <c r="AT1128" s="73"/>
      <c r="AU1128" s="73"/>
      <c r="AV1128" s="73"/>
      <c r="AW1128" s="73"/>
      <c r="AX1128" s="84"/>
      <c r="AY1128" s="59"/>
      <c r="AZ1128" s="59"/>
      <c r="BA1128" s="59"/>
      <c r="BB1128" s="59"/>
      <c r="BC1128" s="59"/>
      <c r="BD1128" s="59"/>
      <c r="BE1128" s="84"/>
      <c r="BF1128" s="84"/>
      <c r="BG1128" s="84"/>
      <c r="BH1128" s="84"/>
      <c r="BI1128" s="85"/>
      <c r="BJ1128" s="86"/>
      <c r="BK1128" s="86"/>
      <c r="BL1128" s="86"/>
      <c r="BM1128" s="86"/>
      <c r="BN1128" s="86"/>
      <c r="BO1128" s="59"/>
      <c r="BP1128" s="69"/>
      <c r="BQ1128" s="92">
        <v>0</v>
      </c>
      <c r="BR1128" s="93">
        <v>0</v>
      </c>
      <c r="BS1128" s="94" t="str">
        <f t="shared" si="185"/>
        <v/>
      </c>
      <c r="BT1128" s="95">
        <v>0</v>
      </c>
      <c r="BU1128" s="101" t="str">
        <f t="shared" si="186"/>
        <v/>
      </c>
      <c r="BV1128" s="102" t="str">
        <f t="shared" si="187"/>
        <v>-</v>
      </c>
      <c r="BW1128" s="103"/>
      <c r="BX1128" s="104" t="str">
        <f t="shared" si="188"/>
        <v>-</v>
      </c>
      <c r="BY1128" s="105"/>
      <c r="BZ1128" s="103"/>
      <c r="CA1128" s="106"/>
      <c r="CB1128" s="107"/>
      <c r="CC1128" s="112"/>
      <c r="CD1128" s="106"/>
      <c r="CE1128" s="103"/>
      <c r="CF1128" s="113"/>
      <c r="CG1128" s="114"/>
    </row>
    <row r="1129" spans="1:85">
      <c r="A1129" s="53" t="str">
        <f t="shared" si="189"/>
        <v>--</v>
      </c>
      <c r="B1129" s="47" t="str">
        <f t="shared" si="190"/>
        <v>-</v>
      </c>
      <c r="C1129" s="153"/>
      <c r="D1129" s="49"/>
      <c r="E1129" s="50"/>
      <c r="F1129" s="51"/>
      <c r="G1129" s="59"/>
      <c r="H1129" s="51"/>
      <c r="I1129" s="59"/>
      <c r="J1129" s="60" t="str">
        <f>IF(ISBLANK(H1129),"",IFERROR(VLOOKUP(B1129,'Np PL4 Stock'!$A:$D,4,FALSE),""))</f>
        <v/>
      </c>
      <c r="K1129" s="61" t="str">
        <f>IF(ISBLANK(H1129),"",SUMIF('Np PL4 Stock'!$A:$A,B1129,'Np PL4 Stock'!$N:$N))</f>
        <v/>
      </c>
      <c r="L1129" s="62" t="str">
        <f>IF(ISBLANK(H1129),"",VLOOKUP(LEFT(B1129,5),Unit!A:B,2,FALSE))</f>
        <v/>
      </c>
      <c r="M1129" s="63" t="str">
        <f>IF(ISBLANK(H1129),"",IFERROR(VLOOKUP(B1129,'Np PL4 Stock'!$A:$T,20,FALSE),""))</f>
        <v/>
      </c>
      <c r="N1129" s="63" t="str">
        <f>IF(ISBLANK(H1129),"",IFERROR(VLOOKUP(B1129,'Np PL4 Stock'!$A:$U,21,FALSE),""))</f>
        <v/>
      </c>
      <c r="O1129" s="62" t="str">
        <f t="shared" si="183"/>
        <v/>
      </c>
      <c r="P1129" s="62" t="str">
        <f t="shared" si="181"/>
        <v/>
      </c>
      <c r="Q1129" s="67" t="str">
        <f t="shared" si="184"/>
        <v/>
      </c>
      <c r="R1129" s="67" t="str">
        <f t="shared" si="182"/>
        <v/>
      </c>
      <c r="S1129" s="59"/>
      <c r="T1129" s="147"/>
      <c r="U1129" s="147"/>
      <c r="V1129" s="59"/>
      <c r="W1129" s="59"/>
      <c r="X1129" s="59"/>
      <c r="Y1129" s="59"/>
      <c r="Z1129" s="59"/>
      <c r="AA1129" s="59"/>
      <c r="AB1129" s="59"/>
      <c r="AC1129" s="59"/>
      <c r="AD1129" s="59"/>
      <c r="AE1129" s="59"/>
      <c r="AF1129" s="73"/>
      <c r="AG1129" s="73"/>
      <c r="AH1129" s="73"/>
      <c r="AI1129" s="73"/>
      <c r="AJ1129" s="73"/>
      <c r="AK1129" s="73"/>
      <c r="AL1129" s="77" t="str">
        <f>IF(ISBLANK(S1129),"",IF(AJ1129="Fail","Fail",IF(E1129="PL4",IF(AND(T1129&gt;STD_01122025!$D$3,U1129&lt;STD_01122025!$D$4,OR(AF1129="ND",AF1129&lt;STD_01122025!$D$7),AH1129="ND"),"Pass","Fail"),IF(E1129="PL12",IF(AND(S1129&lt;STD_01122025!$F$2,T1129&gt;STD_01122025!$F$3,U1129&lt;STD_01122025!$F$4,V1129&gt;STD_01122025!$F$5,X1129&gt;STD_01122025!$F$6,OR(AF1129="ND",AF1129&lt;STD_01122025!$F$7),AH1129="ND"),"Pass","Fail"),IF(E1129="SuperPL",IF(AND(T1129&gt;STD_01122025!$H$3,U1129&lt;STD_01122025!$H$4,V1129&gt;STD_01122025!$H$5,X1129&gt;STD_01122025!$H$6,OR(AF1129="ND",AF1129&lt;STD_01122025!$H$7),AH1129="ND"),"Pass","Fail"),IF(E1129="Flight",IF(AND(T1129&gt;STD_01122025!$J$3,U1129&lt;STD_01122025!$J$4,X1129&gt;STD_01122025!$J$6,OR(AF1129="ND",AF1129&lt;STD_01122025!$J$7),AH1129="ND"),"Pass","Fail"),""))))))</f>
        <v/>
      </c>
      <c r="AM1129" s="62" t="str">
        <f>IF(ISBLANK(B1129),"",IFERROR(IF(VLOOKUP(B1129,'Np PL4 Stock'!$A:$J,10,FALSE)="Np4",D1129-VLOOKUP(B1129,'Np PL4 Stock'!$A:$E,5,FALSE),D1129-VLOOKUP(B1129,'Np PL4 Stock'!$A:$E,5,FALSE)-1),""))</f>
        <v/>
      </c>
      <c r="AN1129" s="147"/>
      <c r="AO1129" s="147"/>
      <c r="AP1129" s="59"/>
      <c r="AQ1129" s="59"/>
      <c r="AR1129" s="59"/>
      <c r="AS1129" s="59"/>
      <c r="AT1129" s="73"/>
      <c r="AU1129" s="73"/>
      <c r="AV1129" s="73"/>
      <c r="AW1129" s="73"/>
      <c r="AX1129" s="84"/>
      <c r="AY1129" s="59"/>
      <c r="AZ1129" s="59"/>
      <c r="BA1129" s="59"/>
      <c r="BB1129" s="59"/>
      <c r="BC1129" s="59"/>
      <c r="BD1129" s="59"/>
      <c r="BE1129" s="84"/>
      <c r="BF1129" s="84"/>
      <c r="BG1129" s="84"/>
      <c r="BH1129" s="84"/>
      <c r="BI1129" s="85"/>
      <c r="BJ1129" s="86"/>
      <c r="BK1129" s="86"/>
      <c r="BL1129" s="86"/>
      <c r="BM1129" s="86"/>
      <c r="BN1129" s="86"/>
      <c r="BO1129" s="59"/>
      <c r="BP1129" s="69"/>
      <c r="BQ1129" s="92">
        <v>0</v>
      </c>
      <c r="BR1129" s="93">
        <v>0</v>
      </c>
      <c r="BS1129" s="94" t="str">
        <f t="shared" si="185"/>
        <v/>
      </c>
      <c r="BT1129" s="95">
        <v>0</v>
      </c>
      <c r="BU1129" s="101" t="str">
        <f t="shared" si="186"/>
        <v/>
      </c>
      <c r="BV1129" s="102" t="str">
        <f t="shared" si="187"/>
        <v>-</v>
      </c>
      <c r="BW1129" s="103"/>
      <c r="BX1129" s="104" t="str">
        <f t="shared" si="188"/>
        <v>-</v>
      </c>
      <c r="BY1129" s="105"/>
      <c r="BZ1129" s="103"/>
      <c r="CA1129" s="106"/>
      <c r="CB1129" s="107"/>
      <c r="CC1129" s="112"/>
      <c r="CD1129" s="106"/>
      <c r="CE1129" s="103"/>
      <c r="CF1129" s="113"/>
      <c r="CG1129" s="114"/>
    </row>
    <row r="1130" spans="1:85">
      <c r="A1130" s="53" t="str">
        <f t="shared" si="189"/>
        <v>--</v>
      </c>
      <c r="B1130" s="47" t="str">
        <f t="shared" si="190"/>
        <v>-</v>
      </c>
      <c r="C1130" s="153"/>
      <c r="D1130" s="49"/>
      <c r="E1130" s="50"/>
      <c r="F1130" s="51"/>
      <c r="G1130" s="59"/>
      <c r="H1130" s="51"/>
      <c r="I1130" s="59"/>
      <c r="J1130" s="60" t="str">
        <f>IF(ISBLANK(H1130),"",IFERROR(VLOOKUP(B1130,'Np PL4 Stock'!$A:$D,4,FALSE),""))</f>
        <v/>
      </c>
      <c r="K1130" s="61" t="str">
        <f>IF(ISBLANK(H1130),"",SUMIF('Np PL4 Stock'!$A:$A,B1130,'Np PL4 Stock'!$N:$N))</f>
        <v/>
      </c>
      <c r="L1130" s="62" t="str">
        <f>IF(ISBLANK(H1130),"",VLOOKUP(LEFT(B1130,5),Unit!A:B,2,FALSE))</f>
        <v/>
      </c>
      <c r="M1130" s="63" t="str">
        <f>IF(ISBLANK(H1130),"",IFERROR(VLOOKUP(B1130,'Np PL4 Stock'!$A:$T,20,FALSE),""))</f>
        <v/>
      </c>
      <c r="N1130" s="63" t="str">
        <f>IF(ISBLANK(H1130),"",IFERROR(VLOOKUP(B1130,'Np PL4 Stock'!$A:$U,21,FALSE),""))</f>
        <v/>
      </c>
      <c r="O1130" s="62" t="str">
        <f t="shared" si="183"/>
        <v/>
      </c>
      <c r="P1130" s="62" t="str">
        <f t="shared" si="181"/>
        <v/>
      </c>
      <c r="Q1130" s="67" t="str">
        <f t="shared" si="184"/>
        <v/>
      </c>
      <c r="R1130" s="67" t="str">
        <f t="shared" si="182"/>
        <v/>
      </c>
      <c r="S1130" s="59"/>
      <c r="T1130" s="147"/>
      <c r="U1130" s="147"/>
      <c r="V1130" s="59"/>
      <c r="W1130" s="59"/>
      <c r="X1130" s="59"/>
      <c r="Y1130" s="59"/>
      <c r="Z1130" s="59"/>
      <c r="AA1130" s="59"/>
      <c r="AB1130" s="59"/>
      <c r="AC1130" s="59"/>
      <c r="AD1130" s="59"/>
      <c r="AE1130" s="59"/>
      <c r="AF1130" s="73"/>
      <c r="AG1130" s="73"/>
      <c r="AH1130" s="73"/>
      <c r="AI1130" s="73"/>
      <c r="AJ1130" s="73"/>
      <c r="AK1130" s="73"/>
      <c r="AL1130" s="77" t="str">
        <f>IF(ISBLANK(S1130),"",IF(AJ1130="Fail","Fail",IF(E1130="PL4",IF(AND(T1130&gt;STD_01122025!$D$3,U1130&lt;STD_01122025!$D$4,OR(AF1130="ND",AF1130&lt;STD_01122025!$D$7),AH1130="ND"),"Pass","Fail"),IF(E1130="PL12",IF(AND(S1130&lt;STD_01122025!$F$2,T1130&gt;STD_01122025!$F$3,U1130&lt;STD_01122025!$F$4,V1130&gt;STD_01122025!$F$5,X1130&gt;STD_01122025!$F$6,OR(AF1130="ND",AF1130&lt;STD_01122025!$F$7),AH1130="ND"),"Pass","Fail"),IF(E1130="SuperPL",IF(AND(T1130&gt;STD_01122025!$H$3,U1130&lt;STD_01122025!$H$4,V1130&gt;STD_01122025!$H$5,X1130&gt;STD_01122025!$H$6,OR(AF1130="ND",AF1130&lt;STD_01122025!$H$7),AH1130="ND"),"Pass","Fail"),IF(E1130="Flight",IF(AND(T1130&gt;STD_01122025!$J$3,U1130&lt;STD_01122025!$J$4,X1130&gt;STD_01122025!$J$6,OR(AF1130="ND",AF1130&lt;STD_01122025!$J$7),AH1130="ND"),"Pass","Fail"),""))))))</f>
        <v/>
      </c>
      <c r="AM1130" s="62" t="str">
        <f>IF(ISBLANK(B1130),"",IFERROR(IF(VLOOKUP(B1130,'Np PL4 Stock'!$A:$J,10,FALSE)="Np4",D1130-VLOOKUP(B1130,'Np PL4 Stock'!$A:$E,5,FALSE),D1130-VLOOKUP(B1130,'Np PL4 Stock'!$A:$E,5,FALSE)-1),""))</f>
        <v/>
      </c>
      <c r="AN1130" s="147"/>
      <c r="AO1130" s="147"/>
      <c r="AP1130" s="59"/>
      <c r="AQ1130" s="59"/>
      <c r="AR1130" s="59"/>
      <c r="AS1130" s="59"/>
      <c r="AT1130" s="73"/>
      <c r="AU1130" s="73"/>
      <c r="AV1130" s="73"/>
      <c r="AW1130" s="73"/>
      <c r="AX1130" s="84"/>
      <c r="AY1130" s="59"/>
      <c r="AZ1130" s="59"/>
      <c r="BA1130" s="59"/>
      <c r="BB1130" s="59"/>
      <c r="BC1130" s="59"/>
      <c r="BD1130" s="59"/>
      <c r="BE1130" s="84"/>
      <c r="BF1130" s="84"/>
      <c r="BG1130" s="84"/>
      <c r="BH1130" s="84"/>
      <c r="BI1130" s="85"/>
      <c r="BJ1130" s="86"/>
      <c r="BK1130" s="86"/>
      <c r="BL1130" s="86"/>
      <c r="BM1130" s="86"/>
      <c r="BN1130" s="86"/>
      <c r="BO1130" s="59"/>
      <c r="BP1130" s="69"/>
      <c r="BQ1130" s="92">
        <v>0</v>
      </c>
      <c r="BR1130" s="93">
        <v>0</v>
      </c>
      <c r="BS1130" s="94" t="str">
        <f t="shared" si="185"/>
        <v/>
      </c>
      <c r="BT1130" s="95">
        <v>0</v>
      </c>
      <c r="BU1130" s="101" t="str">
        <f t="shared" si="186"/>
        <v/>
      </c>
      <c r="BV1130" s="102" t="str">
        <f t="shared" si="187"/>
        <v>-</v>
      </c>
      <c r="BW1130" s="103"/>
      <c r="BX1130" s="104" t="str">
        <f t="shared" si="188"/>
        <v>-</v>
      </c>
      <c r="BY1130" s="105"/>
      <c r="BZ1130" s="103"/>
      <c r="CA1130" s="106"/>
      <c r="CB1130" s="107"/>
      <c r="CC1130" s="112"/>
      <c r="CD1130" s="106"/>
      <c r="CE1130" s="103"/>
      <c r="CF1130" s="113"/>
      <c r="CG1130" s="114"/>
    </row>
    <row r="1131" spans="1:85">
      <c r="A1131" s="53" t="str">
        <f t="shared" si="189"/>
        <v>--</v>
      </c>
      <c r="B1131" s="47" t="str">
        <f t="shared" si="190"/>
        <v>-</v>
      </c>
      <c r="C1131" s="153"/>
      <c r="D1131" s="49"/>
      <c r="E1131" s="50"/>
      <c r="F1131" s="51"/>
      <c r="G1131" s="59"/>
      <c r="H1131" s="51"/>
      <c r="I1131" s="59"/>
      <c r="J1131" s="60" t="str">
        <f>IF(ISBLANK(H1131),"",IFERROR(VLOOKUP(B1131,'Np PL4 Stock'!$A:$D,4,FALSE),""))</f>
        <v/>
      </c>
      <c r="K1131" s="61" t="str">
        <f>IF(ISBLANK(H1131),"",SUMIF('Np PL4 Stock'!$A:$A,B1131,'Np PL4 Stock'!$N:$N))</f>
        <v/>
      </c>
      <c r="L1131" s="62" t="str">
        <f>IF(ISBLANK(H1131),"",VLOOKUP(LEFT(B1131,5),Unit!A:B,2,FALSE))</f>
        <v/>
      </c>
      <c r="M1131" s="63" t="str">
        <f>IF(ISBLANK(H1131),"",IFERROR(VLOOKUP(B1131,'Np PL4 Stock'!$A:$T,20,FALSE),""))</f>
        <v/>
      </c>
      <c r="N1131" s="63" t="str">
        <f>IF(ISBLANK(H1131),"",IFERROR(VLOOKUP(B1131,'Np PL4 Stock'!$A:$U,21,FALSE),""))</f>
        <v/>
      </c>
      <c r="O1131" s="62" t="str">
        <f t="shared" si="183"/>
        <v/>
      </c>
      <c r="P1131" s="62" t="str">
        <f t="shared" si="181"/>
        <v/>
      </c>
      <c r="Q1131" s="67" t="str">
        <f t="shared" si="184"/>
        <v/>
      </c>
      <c r="R1131" s="67" t="str">
        <f t="shared" si="182"/>
        <v/>
      </c>
      <c r="S1131" s="59"/>
      <c r="T1131" s="147"/>
      <c r="U1131" s="147"/>
      <c r="V1131" s="59"/>
      <c r="W1131" s="59"/>
      <c r="X1131" s="59"/>
      <c r="Y1131" s="59"/>
      <c r="Z1131" s="59"/>
      <c r="AA1131" s="59"/>
      <c r="AB1131" s="59"/>
      <c r="AC1131" s="59"/>
      <c r="AD1131" s="59"/>
      <c r="AE1131" s="59"/>
      <c r="AF1131" s="73"/>
      <c r="AG1131" s="73"/>
      <c r="AH1131" s="73"/>
      <c r="AI1131" s="73"/>
      <c r="AJ1131" s="73"/>
      <c r="AK1131" s="73"/>
      <c r="AL1131" s="77" t="str">
        <f>IF(ISBLANK(S1131),"",IF(AJ1131="Fail","Fail",IF(E1131="PL4",IF(AND(T1131&gt;STD_01122025!$D$3,U1131&lt;STD_01122025!$D$4,OR(AF1131="ND",AF1131&lt;STD_01122025!$D$7),AH1131="ND"),"Pass","Fail"),IF(E1131="PL12",IF(AND(S1131&lt;STD_01122025!$F$2,T1131&gt;STD_01122025!$F$3,U1131&lt;STD_01122025!$F$4,V1131&gt;STD_01122025!$F$5,X1131&gt;STD_01122025!$F$6,OR(AF1131="ND",AF1131&lt;STD_01122025!$F$7),AH1131="ND"),"Pass","Fail"),IF(E1131="SuperPL",IF(AND(T1131&gt;STD_01122025!$H$3,U1131&lt;STD_01122025!$H$4,V1131&gt;STD_01122025!$H$5,X1131&gt;STD_01122025!$H$6,OR(AF1131="ND",AF1131&lt;STD_01122025!$H$7),AH1131="ND"),"Pass","Fail"),IF(E1131="Flight",IF(AND(T1131&gt;STD_01122025!$J$3,U1131&lt;STD_01122025!$J$4,X1131&gt;STD_01122025!$J$6,OR(AF1131="ND",AF1131&lt;STD_01122025!$J$7),AH1131="ND"),"Pass","Fail"),""))))))</f>
        <v/>
      </c>
      <c r="AM1131" s="62" t="str">
        <f>IF(ISBLANK(B1131),"",IFERROR(IF(VLOOKUP(B1131,'Np PL4 Stock'!$A:$J,10,FALSE)="Np4",D1131-VLOOKUP(B1131,'Np PL4 Stock'!$A:$E,5,FALSE),D1131-VLOOKUP(B1131,'Np PL4 Stock'!$A:$E,5,FALSE)-1),""))</f>
        <v/>
      </c>
      <c r="AN1131" s="147"/>
      <c r="AO1131" s="147"/>
      <c r="AP1131" s="59"/>
      <c r="AQ1131" s="59"/>
      <c r="AR1131" s="59"/>
      <c r="AS1131" s="59"/>
      <c r="AT1131" s="73"/>
      <c r="AU1131" s="73"/>
      <c r="AV1131" s="73"/>
      <c r="AW1131" s="73"/>
      <c r="AX1131" s="84"/>
      <c r="AY1131" s="59"/>
      <c r="AZ1131" s="59"/>
      <c r="BA1131" s="59"/>
      <c r="BB1131" s="59"/>
      <c r="BC1131" s="59"/>
      <c r="BD1131" s="59"/>
      <c r="BE1131" s="84"/>
      <c r="BF1131" s="84"/>
      <c r="BG1131" s="84"/>
      <c r="BH1131" s="84"/>
      <c r="BI1131" s="85"/>
      <c r="BJ1131" s="86"/>
      <c r="BK1131" s="86"/>
      <c r="BL1131" s="86"/>
      <c r="BM1131" s="86"/>
      <c r="BN1131" s="86"/>
      <c r="BO1131" s="59"/>
      <c r="BP1131" s="69"/>
      <c r="BQ1131" s="92">
        <v>0</v>
      </c>
      <c r="BR1131" s="93">
        <v>0</v>
      </c>
      <c r="BS1131" s="94" t="str">
        <f t="shared" si="185"/>
        <v/>
      </c>
      <c r="BT1131" s="95">
        <v>0</v>
      </c>
      <c r="BU1131" s="101" t="str">
        <f t="shared" si="186"/>
        <v/>
      </c>
      <c r="BV1131" s="102" t="str">
        <f t="shared" si="187"/>
        <v>-</v>
      </c>
      <c r="BW1131" s="103"/>
      <c r="BX1131" s="104" t="str">
        <f t="shared" si="188"/>
        <v>-</v>
      </c>
      <c r="BY1131" s="105"/>
      <c r="BZ1131" s="103"/>
      <c r="CA1131" s="106"/>
      <c r="CB1131" s="107"/>
      <c r="CC1131" s="112"/>
      <c r="CD1131" s="106"/>
      <c r="CE1131" s="103"/>
      <c r="CF1131" s="113"/>
      <c r="CG1131" s="114"/>
    </row>
    <row r="1132" spans="1:85">
      <c r="A1132" s="53" t="str">
        <f t="shared" si="189"/>
        <v>--</v>
      </c>
      <c r="B1132" s="47" t="str">
        <f t="shared" si="190"/>
        <v>-</v>
      </c>
      <c r="C1132" s="153"/>
      <c r="D1132" s="49"/>
      <c r="E1132" s="50"/>
      <c r="F1132" s="51"/>
      <c r="G1132" s="59"/>
      <c r="H1132" s="51"/>
      <c r="I1132" s="59"/>
      <c r="J1132" s="60" t="str">
        <f>IF(ISBLANK(H1132),"",IFERROR(VLOOKUP(B1132,'Np PL4 Stock'!$A:$D,4,FALSE),""))</f>
        <v/>
      </c>
      <c r="K1132" s="61" t="str">
        <f>IF(ISBLANK(H1132),"",SUMIF('Np PL4 Stock'!$A:$A,B1132,'Np PL4 Stock'!$N:$N))</f>
        <v/>
      </c>
      <c r="L1132" s="62" t="str">
        <f>IF(ISBLANK(H1132),"",VLOOKUP(LEFT(B1132,5),Unit!A:B,2,FALSE))</f>
        <v/>
      </c>
      <c r="M1132" s="63" t="str">
        <f>IF(ISBLANK(H1132),"",IFERROR(VLOOKUP(B1132,'Np PL4 Stock'!$A:$T,20,FALSE),""))</f>
        <v/>
      </c>
      <c r="N1132" s="63" t="str">
        <f>IF(ISBLANK(H1132),"",IFERROR(VLOOKUP(B1132,'Np PL4 Stock'!$A:$U,21,FALSE),""))</f>
        <v/>
      </c>
      <c r="O1132" s="62" t="str">
        <f t="shared" si="183"/>
        <v/>
      </c>
      <c r="P1132" s="62" t="str">
        <f t="shared" si="181"/>
        <v/>
      </c>
      <c r="Q1132" s="67" t="str">
        <f t="shared" si="184"/>
        <v/>
      </c>
      <c r="R1132" s="67" t="str">
        <f t="shared" si="182"/>
        <v/>
      </c>
      <c r="S1132" s="59"/>
      <c r="T1132" s="147"/>
      <c r="U1132" s="147"/>
      <c r="V1132" s="59"/>
      <c r="W1132" s="59"/>
      <c r="X1132" s="59"/>
      <c r="Y1132" s="59"/>
      <c r="Z1132" s="59"/>
      <c r="AA1132" s="59"/>
      <c r="AB1132" s="59"/>
      <c r="AC1132" s="59"/>
      <c r="AD1132" s="59"/>
      <c r="AE1132" s="59"/>
      <c r="AF1132" s="73"/>
      <c r="AG1132" s="73"/>
      <c r="AH1132" s="73"/>
      <c r="AI1132" s="73"/>
      <c r="AJ1132" s="73"/>
      <c r="AK1132" s="73"/>
      <c r="AL1132" s="77" t="str">
        <f>IF(ISBLANK(S1132),"",IF(AJ1132="Fail","Fail",IF(E1132="PL4",IF(AND(T1132&gt;STD_01122025!$D$3,U1132&lt;STD_01122025!$D$4,OR(AF1132="ND",AF1132&lt;STD_01122025!$D$7),AH1132="ND"),"Pass","Fail"),IF(E1132="PL12",IF(AND(S1132&lt;STD_01122025!$F$2,T1132&gt;STD_01122025!$F$3,U1132&lt;STD_01122025!$F$4,V1132&gt;STD_01122025!$F$5,X1132&gt;STD_01122025!$F$6,OR(AF1132="ND",AF1132&lt;STD_01122025!$F$7),AH1132="ND"),"Pass","Fail"),IF(E1132="SuperPL",IF(AND(T1132&gt;STD_01122025!$H$3,U1132&lt;STD_01122025!$H$4,V1132&gt;STD_01122025!$H$5,X1132&gt;STD_01122025!$H$6,OR(AF1132="ND",AF1132&lt;STD_01122025!$H$7),AH1132="ND"),"Pass","Fail"),IF(E1132="Flight",IF(AND(T1132&gt;STD_01122025!$J$3,U1132&lt;STD_01122025!$J$4,X1132&gt;STD_01122025!$J$6,OR(AF1132="ND",AF1132&lt;STD_01122025!$J$7),AH1132="ND"),"Pass","Fail"),""))))))</f>
        <v/>
      </c>
      <c r="AM1132" s="62" t="str">
        <f>IF(ISBLANK(B1132),"",IFERROR(IF(VLOOKUP(B1132,'Np PL4 Stock'!$A:$J,10,FALSE)="Np4",D1132-VLOOKUP(B1132,'Np PL4 Stock'!$A:$E,5,FALSE),D1132-VLOOKUP(B1132,'Np PL4 Stock'!$A:$E,5,FALSE)-1),""))</f>
        <v/>
      </c>
      <c r="AN1132" s="147"/>
      <c r="AO1132" s="147"/>
      <c r="AP1132" s="59"/>
      <c r="AQ1132" s="59"/>
      <c r="AR1132" s="59"/>
      <c r="AS1132" s="59"/>
      <c r="AT1132" s="73"/>
      <c r="AU1132" s="73"/>
      <c r="AV1132" s="73"/>
      <c r="AW1132" s="73"/>
      <c r="AX1132" s="84"/>
      <c r="AY1132" s="59"/>
      <c r="AZ1132" s="59"/>
      <c r="BA1132" s="59"/>
      <c r="BB1132" s="59"/>
      <c r="BC1132" s="59"/>
      <c r="BD1132" s="59"/>
      <c r="BE1132" s="84"/>
      <c r="BF1132" s="84"/>
      <c r="BG1132" s="84"/>
      <c r="BH1132" s="84"/>
      <c r="BI1132" s="85"/>
      <c r="BJ1132" s="86"/>
      <c r="BK1132" s="86"/>
      <c r="BL1132" s="86"/>
      <c r="BM1132" s="86"/>
      <c r="BN1132" s="86"/>
      <c r="BO1132" s="59"/>
      <c r="BP1132" s="69"/>
      <c r="BQ1132" s="92">
        <v>0</v>
      </c>
      <c r="BR1132" s="93">
        <v>0</v>
      </c>
      <c r="BS1132" s="94" t="str">
        <f t="shared" si="185"/>
        <v/>
      </c>
      <c r="BT1132" s="95">
        <v>0</v>
      </c>
      <c r="BU1132" s="101" t="str">
        <f t="shared" si="186"/>
        <v/>
      </c>
      <c r="BV1132" s="102" t="str">
        <f t="shared" si="187"/>
        <v>-</v>
      </c>
      <c r="BW1132" s="103"/>
      <c r="BX1132" s="104" t="str">
        <f t="shared" si="188"/>
        <v>-</v>
      </c>
      <c r="BY1132" s="105"/>
      <c r="BZ1132" s="103"/>
      <c r="CA1132" s="106"/>
      <c r="CB1132" s="107"/>
      <c r="CC1132" s="112"/>
      <c r="CD1132" s="106"/>
      <c r="CE1132" s="103"/>
      <c r="CF1132" s="113"/>
      <c r="CG1132" s="114"/>
    </row>
    <row r="1133" spans="1:85">
      <c r="A1133" s="53" t="str">
        <f t="shared" si="189"/>
        <v>--</v>
      </c>
      <c r="B1133" s="47" t="str">
        <f t="shared" si="190"/>
        <v>-</v>
      </c>
      <c r="C1133" s="153"/>
      <c r="D1133" s="49"/>
      <c r="E1133" s="50"/>
      <c r="F1133" s="51"/>
      <c r="G1133" s="59"/>
      <c r="H1133" s="51"/>
      <c r="I1133" s="59"/>
      <c r="J1133" s="60" t="str">
        <f>IF(ISBLANK(H1133),"",IFERROR(VLOOKUP(B1133,'Np PL4 Stock'!$A:$D,4,FALSE),""))</f>
        <v/>
      </c>
      <c r="K1133" s="61" t="str">
        <f>IF(ISBLANK(H1133),"",SUMIF('Np PL4 Stock'!$A:$A,B1133,'Np PL4 Stock'!$N:$N))</f>
        <v/>
      </c>
      <c r="L1133" s="62" t="str">
        <f>IF(ISBLANK(H1133),"",VLOOKUP(LEFT(B1133,5),Unit!A:B,2,FALSE))</f>
        <v/>
      </c>
      <c r="M1133" s="63" t="str">
        <f>IF(ISBLANK(H1133),"",IFERROR(VLOOKUP(B1133,'Np PL4 Stock'!$A:$T,20,FALSE),""))</f>
        <v/>
      </c>
      <c r="N1133" s="63" t="str">
        <f>IF(ISBLANK(H1133),"",IFERROR(VLOOKUP(B1133,'Np PL4 Stock'!$A:$U,21,FALSE),""))</f>
        <v/>
      </c>
      <c r="O1133" s="62" t="str">
        <f t="shared" si="183"/>
        <v/>
      </c>
      <c r="P1133" s="62" t="str">
        <f t="shared" si="181"/>
        <v/>
      </c>
      <c r="Q1133" s="67" t="str">
        <f t="shared" si="184"/>
        <v/>
      </c>
      <c r="R1133" s="67" t="str">
        <f t="shared" si="182"/>
        <v/>
      </c>
      <c r="S1133" s="59"/>
      <c r="T1133" s="147"/>
      <c r="U1133" s="147"/>
      <c r="V1133" s="59"/>
      <c r="W1133" s="59"/>
      <c r="X1133" s="59"/>
      <c r="Y1133" s="59"/>
      <c r="Z1133" s="59"/>
      <c r="AA1133" s="59"/>
      <c r="AB1133" s="59"/>
      <c r="AC1133" s="59"/>
      <c r="AD1133" s="59"/>
      <c r="AE1133" s="59"/>
      <c r="AF1133" s="73"/>
      <c r="AG1133" s="73"/>
      <c r="AH1133" s="73"/>
      <c r="AI1133" s="73"/>
      <c r="AJ1133" s="73"/>
      <c r="AK1133" s="73"/>
      <c r="AL1133" s="77" t="str">
        <f>IF(ISBLANK(S1133),"",IF(AJ1133="Fail","Fail",IF(E1133="PL4",IF(AND(T1133&gt;STD_01122025!$D$3,U1133&lt;STD_01122025!$D$4,OR(AF1133="ND",AF1133&lt;STD_01122025!$D$7),AH1133="ND"),"Pass","Fail"),IF(E1133="PL12",IF(AND(S1133&lt;STD_01122025!$F$2,T1133&gt;STD_01122025!$F$3,U1133&lt;STD_01122025!$F$4,V1133&gt;STD_01122025!$F$5,X1133&gt;STD_01122025!$F$6,OR(AF1133="ND",AF1133&lt;STD_01122025!$F$7),AH1133="ND"),"Pass","Fail"),IF(E1133="SuperPL",IF(AND(T1133&gt;STD_01122025!$H$3,U1133&lt;STD_01122025!$H$4,V1133&gt;STD_01122025!$H$5,X1133&gt;STD_01122025!$H$6,OR(AF1133="ND",AF1133&lt;STD_01122025!$H$7),AH1133="ND"),"Pass","Fail"),IF(E1133="Flight",IF(AND(T1133&gt;STD_01122025!$J$3,U1133&lt;STD_01122025!$J$4,X1133&gt;STD_01122025!$J$6,OR(AF1133="ND",AF1133&lt;STD_01122025!$J$7),AH1133="ND"),"Pass","Fail"),""))))))</f>
        <v/>
      </c>
      <c r="AM1133" s="62" t="str">
        <f>IF(ISBLANK(B1133),"",IFERROR(IF(VLOOKUP(B1133,'Np PL4 Stock'!$A:$J,10,FALSE)="Np4",D1133-VLOOKUP(B1133,'Np PL4 Stock'!$A:$E,5,FALSE),D1133-VLOOKUP(B1133,'Np PL4 Stock'!$A:$E,5,FALSE)-1),""))</f>
        <v/>
      </c>
      <c r="AN1133" s="147"/>
      <c r="AO1133" s="147"/>
      <c r="AP1133" s="59"/>
      <c r="AQ1133" s="59"/>
      <c r="AR1133" s="59"/>
      <c r="AS1133" s="59"/>
      <c r="AT1133" s="73"/>
      <c r="AU1133" s="73"/>
      <c r="AV1133" s="73"/>
      <c r="AW1133" s="73"/>
      <c r="AX1133" s="84"/>
      <c r="AY1133" s="59"/>
      <c r="AZ1133" s="59"/>
      <c r="BA1133" s="59"/>
      <c r="BB1133" s="59"/>
      <c r="BC1133" s="59"/>
      <c r="BD1133" s="59"/>
      <c r="BE1133" s="84"/>
      <c r="BF1133" s="84"/>
      <c r="BG1133" s="84"/>
      <c r="BH1133" s="84"/>
      <c r="BI1133" s="85"/>
      <c r="BJ1133" s="86"/>
      <c r="BK1133" s="86"/>
      <c r="BL1133" s="86"/>
      <c r="BM1133" s="86"/>
      <c r="BN1133" s="86"/>
      <c r="BO1133" s="59"/>
      <c r="BP1133" s="69"/>
      <c r="BQ1133" s="92">
        <v>0</v>
      </c>
      <c r="BR1133" s="93">
        <v>0</v>
      </c>
      <c r="BS1133" s="94" t="str">
        <f t="shared" si="185"/>
        <v/>
      </c>
      <c r="BT1133" s="95">
        <v>0</v>
      </c>
      <c r="BU1133" s="101" t="str">
        <f t="shared" si="186"/>
        <v/>
      </c>
      <c r="BV1133" s="102" t="str">
        <f t="shared" si="187"/>
        <v>-</v>
      </c>
      <c r="BW1133" s="103"/>
      <c r="BX1133" s="104" t="str">
        <f t="shared" si="188"/>
        <v>-</v>
      </c>
      <c r="BY1133" s="105"/>
      <c r="BZ1133" s="103"/>
      <c r="CA1133" s="106"/>
      <c r="CB1133" s="107"/>
      <c r="CC1133" s="112"/>
      <c r="CD1133" s="106"/>
      <c r="CE1133" s="103"/>
      <c r="CF1133" s="113"/>
      <c r="CG1133" s="114"/>
    </row>
    <row r="1134" spans="1:85">
      <c r="A1134" s="53" t="str">
        <f t="shared" si="189"/>
        <v>--</v>
      </c>
      <c r="B1134" s="47" t="str">
        <f t="shared" si="190"/>
        <v>-</v>
      </c>
      <c r="C1134" s="153"/>
      <c r="D1134" s="49"/>
      <c r="E1134" s="50"/>
      <c r="F1134" s="51"/>
      <c r="G1134" s="59"/>
      <c r="H1134" s="51"/>
      <c r="I1134" s="59"/>
      <c r="J1134" s="60" t="str">
        <f>IF(ISBLANK(H1134),"",IFERROR(VLOOKUP(B1134,'Np PL4 Stock'!$A:$D,4,FALSE),""))</f>
        <v/>
      </c>
      <c r="K1134" s="61" t="str">
        <f>IF(ISBLANK(H1134),"",SUMIF('Np PL4 Stock'!$A:$A,B1134,'Np PL4 Stock'!$N:$N))</f>
        <v/>
      </c>
      <c r="L1134" s="62" t="str">
        <f>IF(ISBLANK(H1134),"",VLOOKUP(LEFT(B1134,5),Unit!A:B,2,FALSE))</f>
        <v/>
      </c>
      <c r="M1134" s="63" t="str">
        <f>IF(ISBLANK(H1134),"",IFERROR(VLOOKUP(B1134,'Np PL4 Stock'!$A:$T,20,FALSE),""))</f>
        <v/>
      </c>
      <c r="N1134" s="63" t="str">
        <f>IF(ISBLANK(H1134),"",IFERROR(VLOOKUP(B1134,'Np PL4 Stock'!$A:$U,21,FALSE),""))</f>
        <v/>
      </c>
      <c r="O1134" s="62" t="str">
        <f t="shared" si="183"/>
        <v/>
      </c>
      <c r="P1134" s="62" t="str">
        <f t="shared" si="181"/>
        <v/>
      </c>
      <c r="Q1134" s="67" t="str">
        <f t="shared" si="184"/>
        <v/>
      </c>
      <c r="R1134" s="67" t="str">
        <f t="shared" si="182"/>
        <v/>
      </c>
      <c r="S1134" s="59"/>
      <c r="T1134" s="147"/>
      <c r="U1134" s="147"/>
      <c r="V1134" s="59"/>
      <c r="W1134" s="59"/>
      <c r="X1134" s="59"/>
      <c r="Y1134" s="59"/>
      <c r="Z1134" s="59"/>
      <c r="AA1134" s="59"/>
      <c r="AB1134" s="59"/>
      <c r="AC1134" s="59"/>
      <c r="AD1134" s="59"/>
      <c r="AE1134" s="59"/>
      <c r="AF1134" s="73"/>
      <c r="AG1134" s="73"/>
      <c r="AH1134" s="73"/>
      <c r="AI1134" s="73"/>
      <c r="AJ1134" s="73"/>
      <c r="AK1134" s="73"/>
      <c r="AL1134" s="77" t="str">
        <f>IF(ISBLANK(S1134),"",IF(AJ1134="Fail","Fail",IF(E1134="PL4",IF(AND(T1134&gt;STD_01122025!$D$3,U1134&lt;STD_01122025!$D$4,OR(AF1134="ND",AF1134&lt;STD_01122025!$D$7),AH1134="ND"),"Pass","Fail"),IF(E1134="PL12",IF(AND(S1134&lt;STD_01122025!$F$2,T1134&gt;STD_01122025!$F$3,U1134&lt;STD_01122025!$F$4,V1134&gt;STD_01122025!$F$5,X1134&gt;STD_01122025!$F$6,OR(AF1134="ND",AF1134&lt;STD_01122025!$F$7),AH1134="ND"),"Pass","Fail"),IF(E1134="SuperPL",IF(AND(T1134&gt;STD_01122025!$H$3,U1134&lt;STD_01122025!$H$4,V1134&gt;STD_01122025!$H$5,X1134&gt;STD_01122025!$H$6,OR(AF1134="ND",AF1134&lt;STD_01122025!$H$7),AH1134="ND"),"Pass","Fail"),IF(E1134="Flight",IF(AND(T1134&gt;STD_01122025!$J$3,U1134&lt;STD_01122025!$J$4,X1134&gt;STD_01122025!$J$6,OR(AF1134="ND",AF1134&lt;STD_01122025!$J$7),AH1134="ND"),"Pass","Fail"),""))))))</f>
        <v/>
      </c>
      <c r="AM1134" s="62" t="str">
        <f>IF(ISBLANK(B1134),"",IFERROR(IF(VLOOKUP(B1134,'Np PL4 Stock'!$A:$J,10,FALSE)="Np4",D1134-VLOOKUP(B1134,'Np PL4 Stock'!$A:$E,5,FALSE),D1134-VLOOKUP(B1134,'Np PL4 Stock'!$A:$E,5,FALSE)-1),""))</f>
        <v/>
      </c>
      <c r="AN1134" s="147"/>
      <c r="AO1134" s="147"/>
      <c r="AP1134" s="59"/>
      <c r="AQ1134" s="59"/>
      <c r="AR1134" s="59"/>
      <c r="AS1134" s="59"/>
      <c r="AT1134" s="73"/>
      <c r="AU1134" s="73"/>
      <c r="AV1134" s="73"/>
      <c r="AW1134" s="73"/>
      <c r="AX1134" s="84"/>
      <c r="AY1134" s="59"/>
      <c r="AZ1134" s="59"/>
      <c r="BA1134" s="59"/>
      <c r="BB1134" s="59"/>
      <c r="BC1134" s="59"/>
      <c r="BD1134" s="59"/>
      <c r="BE1134" s="84"/>
      <c r="BF1134" s="84"/>
      <c r="BG1134" s="84"/>
      <c r="BH1134" s="84"/>
      <c r="BI1134" s="85"/>
      <c r="BJ1134" s="86"/>
      <c r="BK1134" s="86"/>
      <c r="BL1134" s="86"/>
      <c r="BM1134" s="86"/>
      <c r="BN1134" s="86"/>
      <c r="BO1134" s="59"/>
      <c r="BP1134" s="69"/>
      <c r="BQ1134" s="92">
        <v>0</v>
      </c>
      <c r="BR1134" s="93">
        <v>0</v>
      </c>
      <c r="BS1134" s="94" t="str">
        <f t="shared" si="185"/>
        <v/>
      </c>
      <c r="BT1134" s="95">
        <v>0</v>
      </c>
      <c r="BU1134" s="101" t="str">
        <f t="shared" si="186"/>
        <v/>
      </c>
      <c r="BV1134" s="102" t="str">
        <f t="shared" si="187"/>
        <v>-</v>
      </c>
      <c r="BW1134" s="103"/>
      <c r="BX1134" s="104" t="str">
        <f t="shared" si="188"/>
        <v>-</v>
      </c>
      <c r="BY1134" s="105"/>
      <c r="BZ1134" s="103"/>
      <c r="CA1134" s="106"/>
      <c r="CB1134" s="107"/>
      <c r="CC1134" s="112"/>
      <c r="CD1134" s="106"/>
      <c r="CE1134" s="103"/>
      <c r="CF1134" s="113"/>
      <c r="CG1134" s="114"/>
    </row>
    <row r="1135" spans="1:85">
      <c r="A1135" s="53" t="str">
        <f t="shared" si="189"/>
        <v>--</v>
      </c>
      <c r="B1135" s="47" t="str">
        <f t="shared" si="190"/>
        <v>-</v>
      </c>
      <c r="C1135" s="153"/>
      <c r="D1135" s="49"/>
      <c r="E1135" s="50"/>
      <c r="F1135" s="51"/>
      <c r="G1135" s="59"/>
      <c r="H1135" s="51"/>
      <c r="I1135" s="59"/>
      <c r="J1135" s="60" t="str">
        <f>IF(ISBLANK(H1135),"",IFERROR(VLOOKUP(B1135,'Np PL4 Stock'!$A:$D,4,FALSE),""))</f>
        <v/>
      </c>
      <c r="K1135" s="61" t="str">
        <f>IF(ISBLANK(H1135),"",SUMIF('Np PL4 Stock'!$A:$A,B1135,'Np PL4 Stock'!$N:$N))</f>
        <v/>
      </c>
      <c r="L1135" s="62" t="str">
        <f>IF(ISBLANK(H1135),"",VLOOKUP(LEFT(B1135,5),Unit!A:B,2,FALSE))</f>
        <v/>
      </c>
      <c r="M1135" s="63" t="str">
        <f>IF(ISBLANK(H1135),"",IFERROR(VLOOKUP(B1135,'Np PL4 Stock'!$A:$T,20,FALSE),""))</f>
        <v/>
      </c>
      <c r="N1135" s="63" t="str">
        <f>IF(ISBLANK(H1135),"",IFERROR(VLOOKUP(B1135,'Np PL4 Stock'!$A:$U,21,FALSE),""))</f>
        <v/>
      </c>
      <c r="O1135" s="62" t="str">
        <f t="shared" si="183"/>
        <v/>
      </c>
      <c r="P1135" s="62" t="str">
        <f t="shared" si="181"/>
        <v/>
      </c>
      <c r="Q1135" s="67" t="str">
        <f t="shared" si="184"/>
        <v/>
      </c>
      <c r="R1135" s="67" t="str">
        <f t="shared" si="182"/>
        <v/>
      </c>
      <c r="S1135" s="59"/>
      <c r="T1135" s="147"/>
      <c r="U1135" s="147"/>
      <c r="V1135" s="59"/>
      <c r="W1135" s="59"/>
      <c r="X1135" s="59"/>
      <c r="Y1135" s="59"/>
      <c r="Z1135" s="59"/>
      <c r="AA1135" s="59"/>
      <c r="AB1135" s="59"/>
      <c r="AC1135" s="59"/>
      <c r="AD1135" s="59"/>
      <c r="AE1135" s="59"/>
      <c r="AF1135" s="73"/>
      <c r="AG1135" s="73"/>
      <c r="AH1135" s="73"/>
      <c r="AI1135" s="73"/>
      <c r="AJ1135" s="73"/>
      <c r="AK1135" s="73"/>
      <c r="AL1135" s="77" t="str">
        <f>IF(ISBLANK(S1135),"",IF(AJ1135="Fail","Fail",IF(E1135="PL4",IF(AND(T1135&gt;STD_01122025!$D$3,U1135&lt;STD_01122025!$D$4,OR(AF1135="ND",AF1135&lt;STD_01122025!$D$7),AH1135="ND"),"Pass","Fail"),IF(E1135="PL12",IF(AND(S1135&lt;STD_01122025!$F$2,T1135&gt;STD_01122025!$F$3,U1135&lt;STD_01122025!$F$4,V1135&gt;STD_01122025!$F$5,X1135&gt;STD_01122025!$F$6,OR(AF1135="ND",AF1135&lt;STD_01122025!$F$7),AH1135="ND"),"Pass","Fail"),IF(E1135="SuperPL",IF(AND(T1135&gt;STD_01122025!$H$3,U1135&lt;STD_01122025!$H$4,V1135&gt;STD_01122025!$H$5,X1135&gt;STD_01122025!$H$6,OR(AF1135="ND",AF1135&lt;STD_01122025!$H$7),AH1135="ND"),"Pass","Fail"),IF(E1135="Flight",IF(AND(T1135&gt;STD_01122025!$J$3,U1135&lt;STD_01122025!$J$4,X1135&gt;STD_01122025!$J$6,OR(AF1135="ND",AF1135&lt;STD_01122025!$J$7),AH1135="ND"),"Pass","Fail"),""))))))</f>
        <v/>
      </c>
      <c r="AM1135" s="62" t="str">
        <f>IF(ISBLANK(B1135),"",IFERROR(IF(VLOOKUP(B1135,'Np PL4 Stock'!$A:$J,10,FALSE)="Np4",D1135-VLOOKUP(B1135,'Np PL4 Stock'!$A:$E,5,FALSE),D1135-VLOOKUP(B1135,'Np PL4 Stock'!$A:$E,5,FALSE)-1),""))</f>
        <v/>
      </c>
      <c r="AN1135" s="147"/>
      <c r="AO1135" s="147"/>
      <c r="AP1135" s="59"/>
      <c r="AQ1135" s="59"/>
      <c r="AR1135" s="59"/>
      <c r="AS1135" s="59"/>
      <c r="AT1135" s="73"/>
      <c r="AU1135" s="73"/>
      <c r="AV1135" s="73"/>
      <c r="AW1135" s="73"/>
      <c r="AX1135" s="84"/>
      <c r="AY1135" s="59"/>
      <c r="AZ1135" s="59"/>
      <c r="BA1135" s="59"/>
      <c r="BB1135" s="59"/>
      <c r="BC1135" s="59"/>
      <c r="BD1135" s="59"/>
      <c r="BE1135" s="84"/>
      <c r="BF1135" s="84"/>
      <c r="BG1135" s="84"/>
      <c r="BH1135" s="84"/>
      <c r="BI1135" s="85"/>
      <c r="BJ1135" s="86"/>
      <c r="BK1135" s="86"/>
      <c r="BL1135" s="86"/>
      <c r="BM1135" s="86"/>
      <c r="BN1135" s="86"/>
      <c r="BO1135" s="59"/>
      <c r="BP1135" s="69"/>
      <c r="BQ1135" s="92">
        <v>0</v>
      </c>
      <c r="BR1135" s="93">
        <v>0</v>
      </c>
      <c r="BS1135" s="94" t="str">
        <f t="shared" si="185"/>
        <v/>
      </c>
      <c r="BT1135" s="95">
        <v>0</v>
      </c>
      <c r="BU1135" s="101" t="str">
        <f t="shared" si="186"/>
        <v/>
      </c>
      <c r="BV1135" s="102" t="str">
        <f t="shared" si="187"/>
        <v>-</v>
      </c>
      <c r="BW1135" s="103"/>
      <c r="BX1135" s="104" t="str">
        <f t="shared" si="188"/>
        <v>-</v>
      </c>
      <c r="BY1135" s="105"/>
      <c r="BZ1135" s="103"/>
      <c r="CA1135" s="106"/>
      <c r="CB1135" s="107"/>
      <c r="CC1135" s="112"/>
      <c r="CD1135" s="106"/>
      <c r="CE1135" s="103"/>
      <c r="CF1135" s="113"/>
      <c r="CG1135" s="114"/>
    </row>
    <row r="1136" ht="15" spans="1:85">
      <c r="A1136" s="53" t="str">
        <f t="shared" si="189"/>
        <v>--</v>
      </c>
      <c r="B1136" s="47" t="str">
        <f t="shared" si="190"/>
        <v>-</v>
      </c>
      <c r="C1136" s="154"/>
      <c r="D1136" s="155"/>
      <c r="E1136" s="156"/>
      <c r="F1136" s="157"/>
      <c r="G1136" s="158"/>
      <c r="H1136" s="157"/>
      <c r="I1136" s="158"/>
      <c r="J1136" s="60" t="str">
        <f>IF(ISBLANK(H1136),"",IFERROR(VLOOKUP(B1136,'Np PL4 Stock'!$A:$D,4,FALSE),""))</f>
        <v/>
      </c>
      <c r="K1136" s="61" t="str">
        <f>IF(ISBLANK(H1136),"",SUMIF('Np PL4 Stock'!$A:$A,B1136,'Np PL4 Stock'!$N:$N))</f>
        <v/>
      </c>
      <c r="L1136" s="62" t="str">
        <f>IF(ISBLANK(H1136),"",VLOOKUP(LEFT(B1136,5),Unit!A:B,2,FALSE))</f>
        <v/>
      </c>
      <c r="M1136" s="63" t="str">
        <f>IF(ISBLANK(H1136),"",IFERROR(VLOOKUP(B1136,'Np PL4 Stock'!$A:$T,20,FALSE),""))</f>
        <v/>
      </c>
      <c r="N1136" s="63" t="str">
        <f>IF(ISBLANK(H1136),"",IFERROR(VLOOKUP(B1136,'Np PL4 Stock'!$A:$U,21,FALSE),""))</f>
        <v/>
      </c>
      <c r="O1136" s="62" t="str">
        <f t="shared" si="183"/>
        <v/>
      </c>
      <c r="P1136" s="62" t="str">
        <f t="shared" si="181"/>
        <v/>
      </c>
      <c r="Q1136" s="67" t="str">
        <f t="shared" si="184"/>
        <v/>
      </c>
      <c r="R1136" s="67" t="str">
        <f t="shared" si="182"/>
        <v/>
      </c>
      <c r="S1136" s="158"/>
      <c r="T1136" s="163"/>
      <c r="U1136" s="163"/>
      <c r="V1136" s="158"/>
      <c r="W1136" s="158"/>
      <c r="X1136" s="158"/>
      <c r="Y1136" s="158"/>
      <c r="Z1136" s="158"/>
      <c r="AA1136" s="158"/>
      <c r="AB1136" s="158"/>
      <c r="AC1136" s="158"/>
      <c r="AD1136" s="158"/>
      <c r="AE1136" s="158"/>
      <c r="AF1136" s="165"/>
      <c r="AG1136" s="165"/>
      <c r="AH1136" s="165"/>
      <c r="AI1136" s="165"/>
      <c r="AJ1136" s="165"/>
      <c r="AK1136" s="165"/>
      <c r="AL1136" s="77" t="str">
        <f>IF(ISBLANK(S1136),"",IF(AJ1136="Fail","Fail",IF(E1136="PL4",IF(AND(T1136&gt;STD_01122025!$D$3,U1136&lt;STD_01122025!$D$4,OR(AF1136="ND",AF1136&lt;STD_01122025!$D$7),AH1136="ND"),"Pass","Fail"),IF(E1136="PL12",IF(AND(S1136&lt;STD_01122025!$F$2,T1136&gt;STD_01122025!$F$3,U1136&lt;STD_01122025!$F$4,V1136&gt;STD_01122025!$F$5,X1136&gt;STD_01122025!$F$6,OR(AF1136="ND",AF1136&lt;STD_01122025!$F$7),AH1136="ND"),"Pass","Fail"),IF(E1136="SuperPL",IF(AND(T1136&gt;STD_01122025!$H$3,U1136&lt;STD_01122025!$H$4,V1136&gt;STD_01122025!$H$5,X1136&gt;STD_01122025!$H$6,OR(AF1136="ND",AF1136&lt;STD_01122025!$H$7),AH1136="ND"),"Pass","Fail"),IF(E1136="Flight",IF(AND(T1136&gt;STD_01122025!$J$3,U1136&lt;STD_01122025!$J$4,X1136&gt;STD_01122025!$J$6,OR(AF1136="ND",AF1136&lt;STD_01122025!$J$7),AH1136="ND"),"Pass","Fail"),""))))))</f>
        <v/>
      </c>
      <c r="AM1136" s="62" t="str">
        <f>IF(ISBLANK(B1136),"",IFERROR(IF(VLOOKUP(B1136,'Np PL4 Stock'!$A:$J,10,FALSE)="Np4",D1136-VLOOKUP(B1136,'Np PL4 Stock'!$A:$E,5,FALSE),D1136-VLOOKUP(B1136,'Np PL4 Stock'!$A:$E,5,FALSE)-1),""))</f>
        <v/>
      </c>
      <c r="AN1136" s="163"/>
      <c r="AO1136" s="163"/>
      <c r="AP1136" s="158"/>
      <c r="AQ1136" s="158"/>
      <c r="AR1136" s="158"/>
      <c r="AS1136" s="158"/>
      <c r="AT1136" s="165"/>
      <c r="AU1136" s="165"/>
      <c r="AV1136" s="165"/>
      <c r="AW1136" s="165"/>
      <c r="AX1136" s="167"/>
      <c r="AY1136" s="158"/>
      <c r="AZ1136" s="158"/>
      <c r="BA1136" s="158"/>
      <c r="BB1136" s="158"/>
      <c r="BC1136" s="158"/>
      <c r="BD1136" s="158"/>
      <c r="BE1136" s="167"/>
      <c r="BF1136" s="167"/>
      <c r="BG1136" s="167"/>
      <c r="BH1136" s="167"/>
      <c r="BI1136" s="169"/>
      <c r="BJ1136" s="170"/>
      <c r="BK1136" s="170"/>
      <c r="BL1136" s="170"/>
      <c r="BM1136" s="170"/>
      <c r="BN1136" s="170"/>
      <c r="BO1136" s="158"/>
      <c r="BP1136" s="173"/>
      <c r="BQ1136" s="174">
        <v>0</v>
      </c>
      <c r="BR1136" s="175">
        <v>0</v>
      </c>
      <c r="BS1136" s="94" t="str">
        <f t="shared" si="185"/>
        <v/>
      </c>
      <c r="BT1136" s="175">
        <v>0</v>
      </c>
      <c r="BU1136" s="101" t="str">
        <f t="shared" si="186"/>
        <v/>
      </c>
      <c r="BV1136" s="178" t="str">
        <f t="shared" si="187"/>
        <v>-</v>
      </c>
      <c r="BW1136" s="179"/>
      <c r="BX1136" s="180" t="str">
        <f t="shared" si="188"/>
        <v>-</v>
      </c>
      <c r="BY1136" s="181"/>
      <c r="BZ1136" s="179"/>
      <c r="CA1136" s="182"/>
      <c r="CB1136" s="183"/>
      <c r="CC1136" s="189"/>
      <c r="CD1136" s="182"/>
      <c r="CE1136" s="179"/>
      <c r="CF1136" s="190"/>
      <c r="CG1136" s="114"/>
    </row>
    <row r="1137" spans="1:85">
      <c r="A1137" s="53" t="str">
        <f t="shared" si="189"/>
        <v>--</v>
      </c>
      <c r="B1137" s="47" t="str">
        <f t="shared" si="190"/>
        <v>-</v>
      </c>
      <c r="C1137" s="153"/>
      <c r="D1137" s="160"/>
      <c r="E1137" s="195"/>
      <c r="F1137" s="162"/>
      <c r="G1137" s="161"/>
      <c r="H1137" s="162"/>
      <c r="I1137" s="161"/>
      <c r="J1137" s="60" t="str">
        <f>IF(ISBLANK(H1137),"",IFERROR(VLOOKUP(B1137,'Np PL4 Stock'!$A:$D,4,FALSE),""))</f>
        <v/>
      </c>
      <c r="K1137" s="61" t="str">
        <f>IF(ISBLANK(H1137),"",SUMIF('Np PL4 Stock'!$A:$A,B1137,'Np PL4 Stock'!$N:$N))</f>
        <v/>
      </c>
      <c r="L1137" s="62" t="str">
        <f>IF(ISBLANK(H1137),"",VLOOKUP(LEFT(B1137,5),Unit!A:B,2,FALSE))</f>
        <v/>
      </c>
      <c r="M1137" s="63" t="str">
        <f>IF(ISBLANK(H1137),"",IFERROR(VLOOKUP(B1137,'Np PL4 Stock'!$A:$T,20,FALSE),""))</f>
        <v/>
      </c>
      <c r="N1137" s="63" t="str">
        <f>IF(ISBLANK(H1137),"",IFERROR(VLOOKUP(B1137,'Np PL4 Stock'!$A:$U,21,FALSE),""))</f>
        <v/>
      </c>
      <c r="O1137" s="62" t="str">
        <f t="shared" si="183"/>
        <v/>
      </c>
      <c r="P1137" s="62" t="str">
        <f t="shared" si="181"/>
        <v/>
      </c>
      <c r="Q1137" s="67" t="str">
        <f t="shared" si="184"/>
        <v/>
      </c>
      <c r="R1137" s="67" t="str">
        <f t="shared" si="182"/>
        <v/>
      </c>
      <c r="S1137" s="161"/>
      <c r="T1137" s="164"/>
      <c r="U1137" s="164"/>
      <c r="V1137" s="161"/>
      <c r="W1137" s="161"/>
      <c r="X1137" s="161"/>
      <c r="Y1137" s="161"/>
      <c r="Z1137" s="161"/>
      <c r="AA1137" s="161"/>
      <c r="AB1137" s="161"/>
      <c r="AC1137" s="161"/>
      <c r="AD1137" s="161"/>
      <c r="AE1137" s="161"/>
      <c r="AF1137" s="166"/>
      <c r="AG1137" s="166"/>
      <c r="AH1137" s="166"/>
      <c r="AI1137" s="166"/>
      <c r="AJ1137" s="166"/>
      <c r="AK1137" s="166"/>
      <c r="AL1137" s="77" t="str">
        <f>IF(ISBLANK(S1137),"",IF(AJ1137="Fail","Fail",IF(E1137="PL4",IF(AND(T1137&gt;STD_01122025!$D$3,U1137&lt;STD_01122025!$D$4,OR(AF1137="ND",AF1137&lt;STD_01122025!$D$7),AH1137="ND"),"Pass","Fail"),IF(E1137="PL12",IF(AND(S1137&lt;STD_01122025!$F$2,T1137&gt;STD_01122025!$F$3,U1137&lt;STD_01122025!$F$4,V1137&gt;STD_01122025!$F$5,X1137&gt;STD_01122025!$F$6,OR(AF1137="ND",AF1137&lt;STD_01122025!$F$7),AH1137="ND"),"Pass","Fail"),IF(E1137="SuperPL",IF(AND(T1137&gt;STD_01122025!$H$3,U1137&lt;STD_01122025!$H$4,V1137&gt;STD_01122025!$H$5,X1137&gt;STD_01122025!$H$6,OR(AF1137="ND",AF1137&lt;STD_01122025!$H$7),AH1137="ND"),"Pass","Fail"),IF(E1137="Flight",IF(AND(T1137&gt;STD_01122025!$J$3,U1137&lt;STD_01122025!$J$4,X1137&gt;STD_01122025!$J$6,OR(AF1137="ND",AF1137&lt;STD_01122025!$J$7),AH1137="ND"),"Pass","Fail"),""))))))</f>
        <v/>
      </c>
      <c r="AM1137" s="62" t="str">
        <f>IF(ISBLANK(B1137),"",IFERROR(IF(VLOOKUP(B1137,'Np PL4 Stock'!$A:$J,10,FALSE)="Np4",D1137-VLOOKUP(B1137,'Np PL4 Stock'!$A:$E,5,FALSE),D1137-VLOOKUP(B1137,'Np PL4 Stock'!$A:$E,5,FALSE)-1),""))</f>
        <v/>
      </c>
      <c r="AN1137" s="164"/>
      <c r="AO1137" s="164"/>
      <c r="AP1137" s="161"/>
      <c r="AQ1137" s="161"/>
      <c r="AR1137" s="161"/>
      <c r="AS1137" s="161"/>
      <c r="AT1137" s="166"/>
      <c r="AU1137" s="166"/>
      <c r="AV1137" s="166"/>
      <c r="AW1137" s="166"/>
      <c r="AX1137" s="168"/>
      <c r="AY1137" s="161"/>
      <c r="AZ1137" s="161"/>
      <c r="BA1137" s="161"/>
      <c r="BB1137" s="161"/>
      <c r="BC1137" s="161"/>
      <c r="BD1137" s="161"/>
      <c r="BE1137" s="168"/>
      <c r="BF1137" s="168"/>
      <c r="BG1137" s="168"/>
      <c r="BH1137" s="168"/>
      <c r="BI1137" s="196"/>
      <c r="BJ1137" s="172"/>
      <c r="BK1137" s="172"/>
      <c r="BL1137" s="172"/>
      <c r="BM1137" s="172"/>
      <c r="BN1137" s="172"/>
      <c r="BO1137" s="161"/>
      <c r="BP1137" s="69"/>
      <c r="BQ1137" s="177">
        <v>0</v>
      </c>
      <c r="BR1137" s="95">
        <v>0</v>
      </c>
      <c r="BS1137" s="94" t="str">
        <f t="shared" si="185"/>
        <v/>
      </c>
      <c r="BT1137" s="95">
        <v>0</v>
      </c>
      <c r="BU1137" s="101" t="str">
        <f t="shared" si="186"/>
        <v/>
      </c>
      <c r="BV1137" s="184" t="str">
        <f t="shared" si="187"/>
        <v>-</v>
      </c>
      <c r="BW1137" s="185"/>
      <c r="BX1137" s="186" t="str">
        <f t="shared" si="188"/>
        <v>-</v>
      </c>
      <c r="BY1137" s="187"/>
      <c r="BZ1137" s="185"/>
      <c r="CA1137" s="188"/>
      <c r="CB1137" s="107"/>
      <c r="CC1137" s="191"/>
      <c r="CD1137" s="188"/>
      <c r="CE1137" s="185"/>
      <c r="CF1137" s="192"/>
      <c r="CG1137" s="114"/>
    </row>
    <row r="1138" spans="1:85">
      <c r="A1138" s="53" t="str">
        <f t="shared" si="189"/>
        <v>--</v>
      </c>
      <c r="B1138" s="47" t="str">
        <f t="shared" si="190"/>
        <v>-</v>
      </c>
      <c r="C1138" s="153"/>
      <c r="D1138" s="49"/>
      <c r="E1138" s="50"/>
      <c r="F1138" s="51"/>
      <c r="G1138" s="59"/>
      <c r="H1138" s="51"/>
      <c r="I1138" s="59"/>
      <c r="J1138" s="60" t="str">
        <f>IF(ISBLANK(H1138),"",IFERROR(VLOOKUP(B1138,'Np PL4 Stock'!$A:$D,4,FALSE),""))</f>
        <v/>
      </c>
      <c r="K1138" s="61" t="str">
        <f>IF(ISBLANK(H1138),"",SUMIF('Np PL4 Stock'!$A:$A,B1138,'Np PL4 Stock'!$N:$N))</f>
        <v/>
      </c>
      <c r="L1138" s="62" t="str">
        <f>IF(ISBLANK(H1138),"",VLOOKUP(LEFT(B1138,5),Unit!A:B,2,FALSE))</f>
        <v/>
      </c>
      <c r="M1138" s="63" t="str">
        <f>IF(ISBLANK(H1138),"",IFERROR(VLOOKUP(B1138,'Np PL4 Stock'!$A:$T,20,FALSE),""))</f>
        <v/>
      </c>
      <c r="N1138" s="63" t="str">
        <f>IF(ISBLANK(H1138),"",IFERROR(VLOOKUP(B1138,'Np PL4 Stock'!$A:$U,21,FALSE),""))</f>
        <v/>
      </c>
      <c r="O1138" s="62" t="str">
        <f t="shared" si="183"/>
        <v/>
      </c>
      <c r="P1138" s="62" t="str">
        <f t="shared" si="181"/>
        <v/>
      </c>
      <c r="Q1138" s="67" t="str">
        <f t="shared" si="184"/>
        <v/>
      </c>
      <c r="R1138" s="67" t="str">
        <f t="shared" si="182"/>
        <v/>
      </c>
      <c r="S1138" s="59"/>
      <c r="T1138" s="147"/>
      <c r="U1138" s="147"/>
      <c r="V1138" s="59"/>
      <c r="W1138" s="59"/>
      <c r="X1138" s="59"/>
      <c r="Y1138" s="59"/>
      <c r="Z1138" s="59"/>
      <c r="AA1138" s="59"/>
      <c r="AB1138" s="59"/>
      <c r="AC1138" s="59"/>
      <c r="AD1138" s="59"/>
      <c r="AE1138" s="59"/>
      <c r="AF1138" s="73"/>
      <c r="AG1138" s="73"/>
      <c r="AH1138" s="73"/>
      <c r="AI1138" s="73"/>
      <c r="AJ1138" s="73"/>
      <c r="AK1138" s="73"/>
      <c r="AL1138" s="77" t="str">
        <f>IF(ISBLANK(S1138),"",IF(AJ1138="Fail","Fail",IF(E1138="PL4",IF(AND(T1138&gt;STD_01122025!$D$3,U1138&lt;STD_01122025!$D$4,OR(AF1138="ND",AF1138&lt;STD_01122025!$D$7),AH1138="ND"),"Pass","Fail"),IF(E1138="PL12",IF(AND(S1138&lt;STD_01122025!$F$2,T1138&gt;STD_01122025!$F$3,U1138&lt;STD_01122025!$F$4,V1138&gt;STD_01122025!$F$5,X1138&gt;STD_01122025!$F$6,OR(AF1138="ND",AF1138&lt;STD_01122025!$F$7),AH1138="ND"),"Pass","Fail"),IF(E1138="SuperPL",IF(AND(T1138&gt;STD_01122025!$H$3,U1138&lt;STD_01122025!$H$4,V1138&gt;STD_01122025!$H$5,X1138&gt;STD_01122025!$H$6,OR(AF1138="ND",AF1138&lt;STD_01122025!$H$7),AH1138="ND"),"Pass","Fail"),IF(E1138="Flight",IF(AND(T1138&gt;STD_01122025!$J$3,U1138&lt;STD_01122025!$J$4,X1138&gt;STD_01122025!$J$6,OR(AF1138="ND",AF1138&lt;STD_01122025!$J$7),AH1138="ND"),"Pass","Fail"),""))))))</f>
        <v/>
      </c>
      <c r="AM1138" s="62" t="str">
        <f>IF(ISBLANK(B1138),"",IFERROR(IF(VLOOKUP(B1138,'Np PL4 Stock'!$A:$J,10,FALSE)="Np4",D1138-VLOOKUP(B1138,'Np PL4 Stock'!$A:$E,5,FALSE),D1138-VLOOKUP(B1138,'Np PL4 Stock'!$A:$E,5,FALSE)-1),""))</f>
        <v/>
      </c>
      <c r="AN1138" s="147"/>
      <c r="AO1138" s="147"/>
      <c r="AP1138" s="59"/>
      <c r="AQ1138" s="59"/>
      <c r="AR1138" s="59"/>
      <c r="AS1138" s="59"/>
      <c r="AT1138" s="73"/>
      <c r="AU1138" s="73"/>
      <c r="AV1138" s="73"/>
      <c r="AW1138" s="73"/>
      <c r="AX1138" s="84"/>
      <c r="AY1138" s="59"/>
      <c r="AZ1138" s="59"/>
      <c r="BA1138" s="59"/>
      <c r="BB1138" s="59"/>
      <c r="BC1138" s="59"/>
      <c r="BD1138" s="59"/>
      <c r="BE1138" s="84"/>
      <c r="BF1138" s="84"/>
      <c r="BG1138" s="84"/>
      <c r="BH1138" s="84"/>
      <c r="BI1138" s="171"/>
      <c r="BJ1138" s="86"/>
      <c r="BK1138" s="86"/>
      <c r="BL1138" s="86"/>
      <c r="BM1138" s="86"/>
      <c r="BN1138" s="86"/>
      <c r="BO1138" s="59"/>
      <c r="BP1138" s="69"/>
      <c r="BQ1138" s="92">
        <v>0</v>
      </c>
      <c r="BR1138" s="93">
        <v>0</v>
      </c>
      <c r="BS1138" s="94" t="str">
        <f t="shared" si="185"/>
        <v/>
      </c>
      <c r="BT1138" s="95">
        <v>0</v>
      </c>
      <c r="BU1138" s="101" t="str">
        <f t="shared" si="186"/>
        <v/>
      </c>
      <c r="BV1138" s="102" t="str">
        <f t="shared" si="187"/>
        <v>-</v>
      </c>
      <c r="BW1138" s="103"/>
      <c r="BX1138" s="104" t="str">
        <f t="shared" si="188"/>
        <v>-</v>
      </c>
      <c r="BY1138" s="105"/>
      <c r="BZ1138" s="103"/>
      <c r="CA1138" s="106"/>
      <c r="CB1138" s="107"/>
      <c r="CC1138" s="112"/>
      <c r="CD1138" s="106"/>
      <c r="CE1138" s="103"/>
      <c r="CF1138" s="113"/>
      <c r="CG1138" s="114"/>
    </row>
    <row r="1139" spans="1:85">
      <c r="A1139" s="53" t="str">
        <f t="shared" si="189"/>
        <v>--</v>
      </c>
      <c r="B1139" s="47" t="str">
        <f t="shared" si="190"/>
        <v>-</v>
      </c>
      <c r="C1139" s="159"/>
      <c r="D1139" s="49"/>
      <c r="E1139" s="50"/>
      <c r="F1139" s="51"/>
      <c r="G1139" s="59"/>
      <c r="H1139" s="51"/>
      <c r="I1139" s="59"/>
      <c r="J1139" s="60" t="str">
        <f>IF(ISBLANK(H1139),"",IFERROR(VLOOKUP(B1139,'Np PL4 Stock'!$A:$D,4,FALSE),""))</f>
        <v/>
      </c>
      <c r="K1139" s="61" t="str">
        <f>IF(ISBLANK(H1139),"",SUMIF('Np PL4 Stock'!$A:$A,B1139,'Np PL4 Stock'!$N:$N))</f>
        <v/>
      </c>
      <c r="L1139" s="62" t="str">
        <f>IF(ISBLANK(H1139),"",VLOOKUP(LEFT(B1139,5),Unit!A:B,2,FALSE))</f>
        <v/>
      </c>
      <c r="M1139" s="63" t="str">
        <f>IF(ISBLANK(H1139),"",IFERROR(VLOOKUP(B1139,'Np PL4 Stock'!$A:$T,20,FALSE),""))</f>
        <v/>
      </c>
      <c r="N1139" s="63" t="str">
        <f>IF(ISBLANK(H1139),"",IFERROR(VLOOKUP(B1139,'Np PL4 Stock'!$A:$U,21,FALSE),""))</f>
        <v/>
      </c>
      <c r="O1139" s="62" t="str">
        <f t="shared" si="183"/>
        <v/>
      </c>
      <c r="P1139" s="62" t="str">
        <f t="shared" si="181"/>
        <v/>
      </c>
      <c r="Q1139" s="67" t="str">
        <f t="shared" si="184"/>
        <v/>
      </c>
      <c r="R1139" s="67" t="str">
        <f t="shared" si="182"/>
        <v/>
      </c>
      <c r="S1139" s="59"/>
      <c r="T1139" s="147"/>
      <c r="U1139" s="147"/>
      <c r="V1139" s="59"/>
      <c r="W1139" s="59"/>
      <c r="X1139" s="59"/>
      <c r="Y1139" s="59"/>
      <c r="Z1139" s="59"/>
      <c r="AA1139" s="59"/>
      <c r="AB1139" s="59"/>
      <c r="AC1139" s="59"/>
      <c r="AD1139" s="59"/>
      <c r="AE1139" s="59"/>
      <c r="AF1139" s="73"/>
      <c r="AG1139" s="73"/>
      <c r="AH1139" s="73"/>
      <c r="AI1139" s="73"/>
      <c r="AJ1139" s="73"/>
      <c r="AK1139" s="73"/>
      <c r="AL1139" s="77" t="str">
        <f>IF(ISBLANK(S1139),"",IF(AJ1139="Fail","Fail",IF(E1139="PL4",IF(AND(T1139&gt;STD_01122025!$D$3,U1139&lt;STD_01122025!$D$4,OR(AF1139="ND",AF1139&lt;STD_01122025!$D$7),AH1139="ND"),"Pass","Fail"),IF(E1139="PL12",IF(AND(S1139&lt;STD_01122025!$F$2,T1139&gt;STD_01122025!$F$3,U1139&lt;STD_01122025!$F$4,V1139&gt;STD_01122025!$F$5,X1139&gt;STD_01122025!$F$6,OR(AF1139="ND",AF1139&lt;STD_01122025!$F$7),AH1139="ND"),"Pass","Fail"),IF(E1139="SuperPL",IF(AND(T1139&gt;STD_01122025!$H$3,U1139&lt;STD_01122025!$H$4,V1139&gt;STD_01122025!$H$5,X1139&gt;STD_01122025!$H$6,OR(AF1139="ND",AF1139&lt;STD_01122025!$H$7),AH1139="ND"),"Pass","Fail"),IF(E1139="Flight",IF(AND(T1139&gt;STD_01122025!$J$3,U1139&lt;STD_01122025!$J$4,X1139&gt;STD_01122025!$J$6,OR(AF1139="ND",AF1139&lt;STD_01122025!$J$7),AH1139="ND"),"Pass","Fail"),""))))))</f>
        <v/>
      </c>
      <c r="AM1139" s="62" t="str">
        <f>IF(ISBLANK(B1139),"",IFERROR(IF(VLOOKUP(B1139,'Np PL4 Stock'!$A:$J,10,FALSE)="Np4",D1139-VLOOKUP(B1139,'Np PL4 Stock'!$A:$E,5,FALSE),D1139-VLOOKUP(B1139,'Np PL4 Stock'!$A:$E,5,FALSE)-1),""))</f>
        <v/>
      </c>
      <c r="AN1139" s="147"/>
      <c r="AO1139" s="147"/>
      <c r="AP1139" s="59"/>
      <c r="AQ1139" s="59"/>
      <c r="AR1139" s="59"/>
      <c r="AS1139" s="59"/>
      <c r="AT1139" s="73"/>
      <c r="AU1139" s="73"/>
      <c r="AV1139" s="73"/>
      <c r="AW1139" s="73"/>
      <c r="AX1139" s="84"/>
      <c r="AY1139" s="59"/>
      <c r="AZ1139" s="59"/>
      <c r="BA1139" s="59"/>
      <c r="BB1139" s="59"/>
      <c r="BC1139" s="59"/>
      <c r="BD1139" s="59"/>
      <c r="BE1139" s="84"/>
      <c r="BF1139" s="84"/>
      <c r="BG1139" s="84"/>
      <c r="BH1139" s="84"/>
      <c r="BI1139" s="171"/>
      <c r="BJ1139" s="86"/>
      <c r="BK1139" s="86"/>
      <c r="BL1139" s="86"/>
      <c r="BM1139" s="86"/>
      <c r="BN1139" s="86"/>
      <c r="BO1139" s="59"/>
      <c r="BP1139" s="69"/>
      <c r="BQ1139" s="92">
        <v>0</v>
      </c>
      <c r="BR1139" s="93">
        <v>0</v>
      </c>
      <c r="BS1139" s="94" t="str">
        <f t="shared" si="185"/>
        <v/>
      </c>
      <c r="BT1139" s="95">
        <v>0</v>
      </c>
      <c r="BU1139" s="101" t="str">
        <f t="shared" si="186"/>
        <v/>
      </c>
      <c r="BV1139" s="102" t="str">
        <f t="shared" si="187"/>
        <v>-</v>
      </c>
      <c r="BW1139" s="103"/>
      <c r="BX1139" s="104" t="str">
        <f t="shared" si="188"/>
        <v>-</v>
      </c>
      <c r="BY1139" s="105"/>
      <c r="BZ1139" s="103"/>
      <c r="CA1139" s="106"/>
      <c r="CB1139" s="107"/>
      <c r="CC1139" s="112"/>
      <c r="CD1139" s="106"/>
      <c r="CE1139" s="103"/>
      <c r="CF1139" s="113"/>
      <c r="CG1139" s="114"/>
    </row>
    <row r="1140" spans="1:85">
      <c r="A1140" s="53" t="str">
        <f t="shared" si="189"/>
        <v>--</v>
      </c>
      <c r="B1140" s="47" t="str">
        <f t="shared" si="190"/>
        <v>-</v>
      </c>
      <c r="C1140" s="153"/>
      <c r="D1140" s="49"/>
      <c r="E1140" s="50"/>
      <c r="F1140" s="51"/>
      <c r="G1140" s="59"/>
      <c r="H1140" s="51"/>
      <c r="I1140" s="59"/>
      <c r="J1140" s="60" t="str">
        <f>IF(ISBLANK(H1140),"",IFERROR(VLOOKUP(B1140,'Np PL4 Stock'!$A:$D,4,FALSE),""))</f>
        <v/>
      </c>
      <c r="K1140" s="61" t="str">
        <f>IF(ISBLANK(H1140),"",SUMIF('Np PL4 Stock'!$A:$A,B1140,'Np PL4 Stock'!$N:$N))</f>
        <v/>
      </c>
      <c r="L1140" s="62" t="str">
        <f>IF(ISBLANK(H1140),"",VLOOKUP(LEFT(B1140,5),Unit!A:B,2,FALSE))</f>
        <v/>
      </c>
      <c r="M1140" s="63" t="str">
        <f>IF(ISBLANK(H1140),"",IFERROR(VLOOKUP(B1140,'Np PL4 Stock'!$A:$T,20,FALSE),""))</f>
        <v/>
      </c>
      <c r="N1140" s="63" t="str">
        <f>IF(ISBLANK(H1140),"",IFERROR(VLOOKUP(B1140,'Np PL4 Stock'!$A:$U,21,FALSE),""))</f>
        <v/>
      </c>
      <c r="O1140" s="62" t="str">
        <f t="shared" si="183"/>
        <v/>
      </c>
      <c r="P1140" s="62" t="str">
        <f t="shared" si="181"/>
        <v/>
      </c>
      <c r="Q1140" s="67" t="str">
        <f t="shared" si="184"/>
        <v/>
      </c>
      <c r="R1140" s="67" t="str">
        <f t="shared" si="182"/>
        <v/>
      </c>
      <c r="S1140" s="59"/>
      <c r="T1140" s="147"/>
      <c r="U1140" s="147"/>
      <c r="V1140" s="59"/>
      <c r="W1140" s="59"/>
      <c r="X1140" s="59"/>
      <c r="Y1140" s="59"/>
      <c r="Z1140" s="59"/>
      <c r="AA1140" s="59"/>
      <c r="AB1140" s="59"/>
      <c r="AC1140" s="59"/>
      <c r="AD1140" s="59"/>
      <c r="AE1140" s="59"/>
      <c r="AF1140" s="73"/>
      <c r="AG1140" s="73"/>
      <c r="AH1140" s="73"/>
      <c r="AI1140" s="73"/>
      <c r="AJ1140" s="73"/>
      <c r="AK1140" s="73"/>
      <c r="AL1140" s="77" t="str">
        <f>IF(ISBLANK(S1140),"",IF(AJ1140="Fail","Fail",IF(E1140="PL4",IF(AND(T1140&gt;STD_01122025!$D$3,U1140&lt;STD_01122025!$D$4,OR(AF1140="ND",AF1140&lt;STD_01122025!$D$7),AH1140="ND"),"Pass","Fail"),IF(E1140="PL12",IF(AND(S1140&lt;STD_01122025!$F$2,T1140&gt;STD_01122025!$F$3,U1140&lt;STD_01122025!$F$4,V1140&gt;STD_01122025!$F$5,X1140&gt;STD_01122025!$F$6,OR(AF1140="ND",AF1140&lt;STD_01122025!$F$7),AH1140="ND"),"Pass","Fail"),IF(E1140="SuperPL",IF(AND(T1140&gt;STD_01122025!$H$3,U1140&lt;STD_01122025!$H$4,V1140&gt;STD_01122025!$H$5,X1140&gt;STD_01122025!$H$6,OR(AF1140="ND",AF1140&lt;STD_01122025!$H$7),AH1140="ND"),"Pass","Fail"),IF(E1140="Flight",IF(AND(T1140&gt;STD_01122025!$J$3,U1140&lt;STD_01122025!$J$4,X1140&gt;STD_01122025!$J$6,OR(AF1140="ND",AF1140&lt;STD_01122025!$J$7),AH1140="ND"),"Pass","Fail"),""))))))</f>
        <v/>
      </c>
      <c r="AM1140" s="62" t="str">
        <f>IF(ISBLANK(B1140),"",IFERROR(IF(VLOOKUP(B1140,'Np PL4 Stock'!$A:$J,10,FALSE)="Np4",D1140-VLOOKUP(B1140,'Np PL4 Stock'!$A:$E,5,FALSE),D1140-VLOOKUP(B1140,'Np PL4 Stock'!$A:$E,5,FALSE)-1),""))</f>
        <v/>
      </c>
      <c r="AN1140" s="147"/>
      <c r="AO1140" s="147"/>
      <c r="AP1140" s="59"/>
      <c r="AQ1140" s="59"/>
      <c r="AR1140" s="59"/>
      <c r="AS1140" s="59"/>
      <c r="AT1140" s="73"/>
      <c r="AU1140" s="73"/>
      <c r="AV1140" s="73"/>
      <c r="AW1140" s="73"/>
      <c r="AX1140" s="84"/>
      <c r="AY1140" s="59"/>
      <c r="AZ1140" s="59"/>
      <c r="BA1140" s="59"/>
      <c r="BB1140" s="59"/>
      <c r="BC1140" s="59"/>
      <c r="BD1140" s="59"/>
      <c r="BE1140" s="84"/>
      <c r="BF1140" s="84"/>
      <c r="BG1140" s="84"/>
      <c r="BH1140" s="84"/>
      <c r="BI1140" s="171"/>
      <c r="BJ1140" s="86"/>
      <c r="BK1140" s="86"/>
      <c r="BL1140" s="86"/>
      <c r="BM1140" s="86"/>
      <c r="BN1140" s="86"/>
      <c r="BO1140" s="59"/>
      <c r="BP1140" s="69"/>
      <c r="BQ1140" s="92">
        <v>0</v>
      </c>
      <c r="BR1140" s="93">
        <v>0</v>
      </c>
      <c r="BS1140" s="94" t="str">
        <f t="shared" si="185"/>
        <v/>
      </c>
      <c r="BT1140" s="95">
        <v>0</v>
      </c>
      <c r="BU1140" s="101" t="str">
        <f t="shared" si="186"/>
        <v/>
      </c>
      <c r="BV1140" s="102" t="str">
        <f t="shared" si="187"/>
        <v>-</v>
      </c>
      <c r="BW1140" s="103"/>
      <c r="BX1140" s="104" t="str">
        <f t="shared" si="188"/>
        <v>-</v>
      </c>
      <c r="BY1140" s="105"/>
      <c r="BZ1140" s="103"/>
      <c r="CA1140" s="106"/>
      <c r="CB1140" s="107"/>
      <c r="CC1140" s="112"/>
      <c r="CD1140" s="106"/>
      <c r="CE1140" s="103"/>
      <c r="CF1140" s="113"/>
      <c r="CG1140" s="114"/>
    </row>
    <row r="1141" spans="1:85">
      <c r="A1141" s="53" t="str">
        <f t="shared" si="189"/>
        <v>--</v>
      </c>
      <c r="B1141" s="47" t="str">
        <f t="shared" si="190"/>
        <v>-</v>
      </c>
      <c r="C1141" s="159"/>
      <c r="D1141" s="49"/>
      <c r="E1141" s="50"/>
      <c r="F1141" s="51"/>
      <c r="G1141" s="59"/>
      <c r="H1141" s="51"/>
      <c r="I1141" s="59"/>
      <c r="J1141" s="60" t="str">
        <f>IF(ISBLANK(H1141),"",IFERROR(VLOOKUP(B1141,'Np PL4 Stock'!$A:$D,4,FALSE),""))</f>
        <v/>
      </c>
      <c r="K1141" s="61" t="str">
        <f>IF(ISBLANK(H1141),"",SUMIF('Np PL4 Stock'!$A:$A,B1141,'Np PL4 Stock'!$N:$N))</f>
        <v/>
      </c>
      <c r="L1141" s="62" t="str">
        <f>IF(ISBLANK(H1141),"",VLOOKUP(LEFT(B1141,5),Unit!A:B,2,FALSE))</f>
        <v/>
      </c>
      <c r="M1141" s="63" t="str">
        <f>IF(ISBLANK(H1141),"",IFERROR(VLOOKUP(B1141,'Np PL4 Stock'!$A:$T,20,FALSE),""))</f>
        <v/>
      </c>
      <c r="N1141" s="63" t="str">
        <f>IF(ISBLANK(H1141),"",IFERROR(VLOOKUP(B1141,'Np PL4 Stock'!$A:$U,21,FALSE),""))</f>
        <v/>
      </c>
      <c r="O1141" s="62" t="str">
        <f t="shared" si="183"/>
        <v/>
      </c>
      <c r="P1141" s="62" t="str">
        <f t="shared" si="181"/>
        <v/>
      </c>
      <c r="Q1141" s="67" t="str">
        <f t="shared" si="184"/>
        <v/>
      </c>
      <c r="R1141" s="67" t="str">
        <f t="shared" si="182"/>
        <v/>
      </c>
      <c r="S1141" s="59"/>
      <c r="T1141" s="147"/>
      <c r="U1141" s="147"/>
      <c r="V1141" s="59"/>
      <c r="W1141" s="59"/>
      <c r="X1141" s="59"/>
      <c r="Y1141" s="59"/>
      <c r="Z1141" s="59"/>
      <c r="AA1141" s="59"/>
      <c r="AB1141" s="59"/>
      <c r="AC1141" s="59"/>
      <c r="AD1141" s="59"/>
      <c r="AE1141" s="59"/>
      <c r="AF1141" s="73"/>
      <c r="AG1141" s="73"/>
      <c r="AH1141" s="73"/>
      <c r="AI1141" s="73"/>
      <c r="AJ1141" s="73"/>
      <c r="AK1141" s="73"/>
      <c r="AL1141" s="77" t="str">
        <f>IF(ISBLANK(S1141),"",IF(AJ1141="Fail","Fail",IF(E1141="PL4",IF(AND(T1141&gt;STD_01122025!$D$3,U1141&lt;STD_01122025!$D$4,OR(AF1141="ND",AF1141&lt;STD_01122025!$D$7),AH1141="ND"),"Pass","Fail"),IF(E1141="PL12",IF(AND(S1141&lt;STD_01122025!$F$2,T1141&gt;STD_01122025!$F$3,U1141&lt;STD_01122025!$F$4,V1141&gt;STD_01122025!$F$5,X1141&gt;STD_01122025!$F$6,OR(AF1141="ND",AF1141&lt;STD_01122025!$F$7),AH1141="ND"),"Pass","Fail"),IF(E1141="SuperPL",IF(AND(T1141&gt;STD_01122025!$H$3,U1141&lt;STD_01122025!$H$4,V1141&gt;STD_01122025!$H$5,X1141&gt;STD_01122025!$H$6,OR(AF1141="ND",AF1141&lt;STD_01122025!$H$7),AH1141="ND"),"Pass","Fail"),IF(E1141="Flight",IF(AND(T1141&gt;STD_01122025!$J$3,U1141&lt;STD_01122025!$J$4,X1141&gt;STD_01122025!$J$6,OR(AF1141="ND",AF1141&lt;STD_01122025!$J$7),AH1141="ND"),"Pass","Fail"),""))))))</f>
        <v/>
      </c>
      <c r="AM1141" s="62" t="str">
        <f>IF(ISBLANK(B1141),"",IFERROR(IF(VLOOKUP(B1141,'Np PL4 Stock'!$A:$J,10,FALSE)="Np4",D1141-VLOOKUP(B1141,'Np PL4 Stock'!$A:$E,5,FALSE),D1141-VLOOKUP(B1141,'Np PL4 Stock'!$A:$E,5,FALSE)-1),""))</f>
        <v/>
      </c>
      <c r="AN1141" s="147"/>
      <c r="AO1141" s="147"/>
      <c r="AP1141" s="59"/>
      <c r="AQ1141" s="59"/>
      <c r="AR1141" s="59"/>
      <c r="AS1141" s="59"/>
      <c r="AT1141" s="73"/>
      <c r="AU1141" s="73"/>
      <c r="AV1141" s="73"/>
      <c r="AW1141" s="73"/>
      <c r="AX1141" s="84"/>
      <c r="AY1141" s="59"/>
      <c r="AZ1141" s="59"/>
      <c r="BA1141" s="59"/>
      <c r="BB1141" s="59"/>
      <c r="BC1141" s="59"/>
      <c r="BD1141" s="59"/>
      <c r="BE1141" s="84"/>
      <c r="BF1141" s="84"/>
      <c r="BG1141" s="84"/>
      <c r="BH1141" s="84"/>
      <c r="BI1141" s="85"/>
      <c r="BJ1141" s="86"/>
      <c r="BK1141" s="86"/>
      <c r="BL1141" s="86"/>
      <c r="BM1141" s="86"/>
      <c r="BN1141" s="86"/>
      <c r="BO1141" s="59"/>
      <c r="BP1141" s="69"/>
      <c r="BQ1141" s="92">
        <v>0</v>
      </c>
      <c r="BR1141" s="93">
        <v>0</v>
      </c>
      <c r="BS1141" s="94" t="str">
        <f t="shared" si="185"/>
        <v/>
      </c>
      <c r="BT1141" s="95">
        <v>0</v>
      </c>
      <c r="BU1141" s="101" t="str">
        <f t="shared" si="186"/>
        <v/>
      </c>
      <c r="BV1141" s="102" t="str">
        <f t="shared" si="187"/>
        <v>-</v>
      </c>
      <c r="BW1141" s="103"/>
      <c r="BX1141" s="104" t="str">
        <f t="shared" si="188"/>
        <v>-</v>
      </c>
      <c r="BY1141" s="105"/>
      <c r="BZ1141" s="103"/>
      <c r="CA1141" s="106"/>
      <c r="CB1141" s="107"/>
      <c r="CC1141" s="112"/>
      <c r="CD1141" s="106"/>
      <c r="CE1141" s="103"/>
      <c r="CF1141" s="113"/>
      <c r="CG1141" s="114"/>
    </row>
    <row r="1142" spans="1:85">
      <c r="A1142" s="53" t="str">
        <f t="shared" si="189"/>
        <v>--</v>
      </c>
      <c r="B1142" s="47" t="str">
        <f t="shared" si="190"/>
        <v>-</v>
      </c>
      <c r="C1142" s="153"/>
      <c r="D1142" s="49"/>
      <c r="E1142" s="50"/>
      <c r="F1142" s="51"/>
      <c r="G1142" s="59"/>
      <c r="H1142" s="51"/>
      <c r="I1142" s="59"/>
      <c r="J1142" s="60" t="str">
        <f>IF(ISBLANK(H1142),"",IFERROR(VLOOKUP(B1142,'Np PL4 Stock'!$A:$D,4,FALSE),""))</f>
        <v/>
      </c>
      <c r="K1142" s="61" t="str">
        <f>IF(ISBLANK(H1142),"",SUMIF('Np PL4 Stock'!$A:$A,B1142,'Np PL4 Stock'!$N:$N))</f>
        <v/>
      </c>
      <c r="L1142" s="62" t="str">
        <f>IF(ISBLANK(H1142),"",VLOOKUP(LEFT(B1142,5),Unit!A:B,2,FALSE))</f>
        <v/>
      </c>
      <c r="M1142" s="63" t="str">
        <f>IF(ISBLANK(H1142),"",IFERROR(VLOOKUP(B1142,'Np PL4 Stock'!$A:$T,20,FALSE),""))</f>
        <v/>
      </c>
      <c r="N1142" s="63" t="str">
        <f>IF(ISBLANK(H1142),"",IFERROR(VLOOKUP(B1142,'Np PL4 Stock'!$A:$U,21,FALSE),""))</f>
        <v/>
      </c>
      <c r="O1142" s="62" t="str">
        <f t="shared" si="183"/>
        <v/>
      </c>
      <c r="P1142" s="62" t="str">
        <f t="shared" si="181"/>
        <v/>
      </c>
      <c r="Q1142" s="67" t="str">
        <f t="shared" si="184"/>
        <v/>
      </c>
      <c r="R1142" s="67" t="str">
        <f t="shared" si="182"/>
        <v/>
      </c>
      <c r="S1142" s="59"/>
      <c r="T1142" s="147"/>
      <c r="U1142" s="147"/>
      <c r="V1142" s="59"/>
      <c r="W1142" s="59"/>
      <c r="X1142" s="59"/>
      <c r="Y1142" s="59"/>
      <c r="Z1142" s="59"/>
      <c r="AA1142" s="59"/>
      <c r="AB1142" s="59"/>
      <c r="AC1142" s="59"/>
      <c r="AD1142" s="59"/>
      <c r="AE1142" s="59"/>
      <c r="AF1142" s="73"/>
      <c r="AG1142" s="73"/>
      <c r="AH1142" s="73"/>
      <c r="AI1142" s="73"/>
      <c r="AJ1142" s="73"/>
      <c r="AK1142" s="73"/>
      <c r="AL1142" s="77" t="str">
        <f>IF(ISBLANK(S1142),"",IF(AJ1142="Fail","Fail",IF(E1142="PL4",IF(AND(T1142&gt;STD_01122025!$D$3,U1142&lt;STD_01122025!$D$4,OR(AF1142="ND",AF1142&lt;STD_01122025!$D$7),AH1142="ND"),"Pass","Fail"),IF(E1142="PL12",IF(AND(S1142&lt;STD_01122025!$F$2,T1142&gt;STD_01122025!$F$3,U1142&lt;STD_01122025!$F$4,V1142&gt;STD_01122025!$F$5,X1142&gt;STD_01122025!$F$6,OR(AF1142="ND",AF1142&lt;STD_01122025!$F$7),AH1142="ND"),"Pass","Fail"),IF(E1142="SuperPL",IF(AND(T1142&gt;STD_01122025!$H$3,U1142&lt;STD_01122025!$H$4,V1142&gt;STD_01122025!$H$5,X1142&gt;STD_01122025!$H$6,OR(AF1142="ND",AF1142&lt;STD_01122025!$H$7),AH1142="ND"),"Pass","Fail"),IF(E1142="Flight",IF(AND(T1142&gt;STD_01122025!$J$3,U1142&lt;STD_01122025!$J$4,X1142&gt;STD_01122025!$J$6,OR(AF1142="ND",AF1142&lt;STD_01122025!$J$7),AH1142="ND"),"Pass","Fail"),""))))))</f>
        <v/>
      </c>
      <c r="AM1142" s="62" t="str">
        <f>IF(ISBLANK(B1142),"",IFERROR(IF(VLOOKUP(B1142,'Np PL4 Stock'!$A:$J,10,FALSE)="Np4",D1142-VLOOKUP(B1142,'Np PL4 Stock'!$A:$E,5,FALSE),D1142-VLOOKUP(B1142,'Np PL4 Stock'!$A:$E,5,FALSE)-1),""))</f>
        <v/>
      </c>
      <c r="AN1142" s="147"/>
      <c r="AO1142" s="147"/>
      <c r="AP1142" s="59"/>
      <c r="AQ1142" s="59"/>
      <c r="AR1142" s="59"/>
      <c r="AS1142" s="59"/>
      <c r="AT1142" s="73"/>
      <c r="AU1142" s="73"/>
      <c r="AV1142" s="73"/>
      <c r="AW1142" s="73"/>
      <c r="AX1142" s="84"/>
      <c r="AY1142" s="59"/>
      <c r="AZ1142" s="59"/>
      <c r="BA1142" s="59"/>
      <c r="BB1142" s="59"/>
      <c r="BC1142" s="59"/>
      <c r="BD1142" s="59"/>
      <c r="BE1142" s="84"/>
      <c r="BF1142" s="84"/>
      <c r="BG1142" s="84"/>
      <c r="BH1142" s="84"/>
      <c r="BI1142" s="85"/>
      <c r="BJ1142" s="86"/>
      <c r="BK1142" s="86"/>
      <c r="BL1142" s="86"/>
      <c r="BM1142" s="86"/>
      <c r="BN1142" s="86"/>
      <c r="BO1142" s="59"/>
      <c r="BP1142" s="69"/>
      <c r="BQ1142" s="92">
        <v>0</v>
      </c>
      <c r="BR1142" s="93">
        <v>0</v>
      </c>
      <c r="BS1142" s="94" t="str">
        <f t="shared" si="185"/>
        <v/>
      </c>
      <c r="BT1142" s="95">
        <v>0</v>
      </c>
      <c r="BU1142" s="101" t="str">
        <f t="shared" si="186"/>
        <v/>
      </c>
      <c r="BV1142" s="102" t="str">
        <f t="shared" si="187"/>
        <v>-</v>
      </c>
      <c r="BW1142" s="103"/>
      <c r="BX1142" s="104" t="str">
        <f t="shared" si="188"/>
        <v>-</v>
      </c>
      <c r="BY1142" s="105"/>
      <c r="BZ1142" s="103"/>
      <c r="CA1142" s="106"/>
      <c r="CB1142" s="107"/>
      <c r="CC1142" s="112"/>
      <c r="CD1142" s="106"/>
      <c r="CE1142" s="103"/>
      <c r="CF1142" s="113"/>
      <c r="CG1142" s="114"/>
    </row>
    <row r="1143" spans="1:85">
      <c r="A1143" s="53" t="str">
        <f t="shared" si="189"/>
        <v>--</v>
      </c>
      <c r="B1143" s="47" t="str">
        <f t="shared" si="190"/>
        <v>-</v>
      </c>
      <c r="C1143" s="159"/>
      <c r="D1143" s="49"/>
      <c r="E1143" s="50"/>
      <c r="F1143" s="51"/>
      <c r="G1143" s="59"/>
      <c r="H1143" s="51"/>
      <c r="I1143" s="59"/>
      <c r="J1143" s="60" t="str">
        <f>IF(ISBLANK(H1143),"",IFERROR(VLOOKUP(B1143,'Np PL4 Stock'!$A:$D,4,FALSE),""))</f>
        <v/>
      </c>
      <c r="K1143" s="61" t="str">
        <f>IF(ISBLANK(H1143),"",SUMIF('Np PL4 Stock'!$A:$A,B1143,'Np PL4 Stock'!$N:$N))</f>
        <v/>
      </c>
      <c r="L1143" s="62" t="str">
        <f>IF(ISBLANK(H1143),"",VLOOKUP(LEFT(B1143,5),Unit!A:B,2,FALSE))</f>
        <v/>
      </c>
      <c r="M1143" s="63" t="str">
        <f>IF(ISBLANK(H1143),"",IFERROR(VLOOKUP(B1143,'Np PL4 Stock'!$A:$T,20,FALSE),""))</f>
        <v/>
      </c>
      <c r="N1143" s="63" t="str">
        <f>IF(ISBLANK(H1143),"",IFERROR(VLOOKUP(B1143,'Np PL4 Stock'!$A:$U,21,FALSE),""))</f>
        <v/>
      </c>
      <c r="O1143" s="62" t="str">
        <f t="shared" si="183"/>
        <v/>
      </c>
      <c r="P1143" s="62" t="str">
        <f t="shared" si="181"/>
        <v/>
      </c>
      <c r="Q1143" s="67" t="str">
        <f t="shared" si="184"/>
        <v/>
      </c>
      <c r="R1143" s="67" t="str">
        <f t="shared" si="182"/>
        <v/>
      </c>
      <c r="S1143" s="59"/>
      <c r="T1143" s="147"/>
      <c r="U1143" s="147"/>
      <c r="V1143" s="59"/>
      <c r="W1143" s="59"/>
      <c r="X1143" s="59"/>
      <c r="Y1143" s="59"/>
      <c r="Z1143" s="59"/>
      <c r="AA1143" s="59"/>
      <c r="AB1143" s="59"/>
      <c r="AC1143" s="59"/>
      <c r="AD1143" s="59"/>
      <c r="AE1143" s="59"/>
      <c r="AF1143" s="73"/>
      <c r="AG1143" s="73"/>
      <c r="AH1143" s="73"/>
      <c r="AI1143" s="73"/>
      <c r="AJ1143" s="73"/>
      <c r="AK1143" s="73"/>
      <c r="AL1143" s="77" t="str">
        <f>IF(ISBLANK(S1143),"",IF(AJ1143="Fail","Fail",IF(E1143="PL4",IF(AND(T1143&gt;STD_01122025!$D$3,U1143&lt;STD_01122025!$D$4,OR(AF1143="ND",AF1143&lt;STD_01122025!$D$7),AH1143="ND"),"Pass","Fail"),IF(E1143="PL12",IF(AND(S1143&lt;STD_01122025!$F$2,T1143&gt;STD_01122025!$F$3,U1143&lt;STD_01122025!$F$4,V1143&gt;STD_01122025!$F$5,X1143&gt;STD_01122025!$F$6,OR(AF1143="ND",AF1143&lt;STD_01122025!$F$7),AH1143="ND"),"Pass","Fail"),IF(E1143="SuperPL",IF(AND(T1143&gt;STD_01122025!$H$3,U1143&lt;STD_01122025!$H$4,V1143&gt;STD_01122025!$H$5,X1143&gt;STD_01122025!$H$6,OR(AF1143="ND",AF1143&lt;STD_01122025!$H$7),AH1143="ND"),"Pass","Fail"),IF(E1143="Flight",IF(AND(T1143&gt;STD_01122025!$J$3,U1143&lt;STD_01122025!$J$4,X1143&gt;STD_01122025!$J$6,OR(AF1143="ND",AF1143&lt;STD_01122025!$J$7),AH1143="ND"),"Pass","Fail"),""))))))</f>
        <v/>
      </c>
      <c r="AM1143" s="62" t="str">
        <f>IF(ISBLANK(B1143),"",IFERROR(IF(VLOOKUP(B1143,'Np PL4 Stock'!$A:$J,10,FALSE)="Np4",D1143-VLOOKUP(B1143,'Np PL4 Stock'!$A:$E,5,FALSE),D1143-VLOOKUP(B1143,'Np PL4 Stock'!$A:$E,5,FALSE)-1),""))</f>
        <v/>
      </c>
      <c r="AN1143" s="147"/>
      <c r="AO1143" s="147"/>
      <c r="AP1143" s="59"/>
      <c r="AQ1143" s="59"/>
      <c r="AR1143" s="59"/>
      <c r="AS1143" s="59"/>
      <c r="AT1143" s="73"/>
      <c r="AU1143" s="73"/>
      <c r="AV1143" s="73"/>
      <c r="AW1143" s="73"/>
      <c r="AX1143" s="84"/>
      <c r="AY1143" s="59"/>
      <c r="AZ1143" s="59"/>
      <c r="BA1143" s="59"/>
      <c r="BB1143" s="59"/>
      <c r="BC1143" s="59"/>
      <c r="BD1143" s="59"/>
      <c r="BE1143" s="84"/>
      <c r="BF1143" s="84"/>
      <c r="BG1143" s="84"/>
      <c r="BH1143" s="84"/>
      <c r="BI1143" s="85"/>
      <c r="BJ1143" s="86"/>
      <c r="BK1143" s="86"/>
      <c r="BL1143" s="86"/>
      <c r="BM1143" s="86"/>
      <c r="BN1143" s="86"/>
      <c r="BO1143" s="59"/>
      <c r="BP1143" s="69"/>
      <c r="BQ1143" s="92">
        <v>0</v>
      </c>
      <c r="BR1143" s="93">
        <v>0</v>
      </c>
      <c r="BS1143" s="94" t="str">
        <f t="shared" si="185"/>
        <v/>
      </c>
      <c r="BT1143" s="95">
        <v>0</v>
      </c>
      <c r="BU1143" s="101" t="str">
        <f t="shared" si="186"/>
        <v/>
      </c>
      <c r="BV1143" s="102" t="str">
        <f t="shared" si="187"/>
        <v>-</v>
      </c>
      <c r="BW1143" s="103"/>
      <c r="BX1143" s="104" t="str">
        <f t="shared" si="188"/>
        <v>-</v>
      </c>
      <c r="BY1143" s="105"/>
      <c r="BZ1143" s="103"/>
      <c r="CA1143" s="106"/>
      <c r="CB1143" s="107"/>
      <c r="CC1143" s="112"/>
      <c r="CD1143" s="106"/>
      <c r="CE1143" s="103"/>
      <c r="CF1143" s="113"/>
      <c r="CG1143" s="114"/>
    </row>
    <row r="1144" ht="15" spans="1:85">
      <c r="A1144" s="53" t="str">
        <f t="shared" si="189"/>
        <v>--</v>
      </c>
      <c r="B1144" s="47" t="str">
        <f t="shared" si="190"/>
        <v>-</v>
      </c>
      <c r="C1144" s="154"/>
      <c r="D1144" s="155"/>
      <c r="E1144" s="156"/>
      <c r="F1144" s="157"/>
      <c r="G1144" s="158"/>
      <c r="H1144" s="157"/>
      <c r="I1144" s="158"/>
      <c r="J1144" s="60" t="str">
        <f>IF(ISBLANK(H1144),"",IFERROR(VLOOKUP(B1144,'Np PL4 Stock'!$A:$D,4,FALSE),""))</f>
        <v/>
      </c>
      <c r="K1144" s="61" t="str">
        <f>IF(ISBLANK(H1144),"",SUMIF('Np PL4 Stock'!$A:$A,B1144,'Np PL4 Stock'!$N:$N))</f>
        <v/>
      </c>
      <c r="L1144" s="62" t="str">
        <f>IF(ISBLANK(H1144),"",VLOOKUP(LEFT(B1144,5),Unit!A:B,2,FALSE))</f>
        <v/>
      </c>
      <c r="M1144" s="63" t="str">
        <f>IF(ISBLANK(H1144),"",IFERROR(VLOOKUP(B1144,'Np PL4 Stock'!$A:$T,20,FALSE),""))</f>
        <v/>
      </c>
      <c r="N1144" s="63" t="str">
        <f>IF(ISBLANK(H1144),"",IFERROR(VLOOKUP(B1144,'Np PL4 Stock'!$A:$U,21,FALSE),""))</f>
        <v/>
      </c>
      <c r="O1144" s="62" t="str">
        <f t="shared" si="183"/>
        <v/>
      </c>
      <c r="P1144" s="62" t="str">
        <f t="shared" si="181"/>
        <v/>
      </c>
      <c r="Q1144" s="67" t="str">
        <f t="shared" si="184"/>
        <v/>
      </c>
      <c r="R1144" s="67" t="str">
        <f t="shared" si="182"/>
        <v/>
      </c>
      <c r="S1144" s="158"/>
      <c r="T1144" s="163"/>
      <c r="U1144" s="163"/>
      <c r="V1144" s="158"/>
      <c r="W1144" s="158"/>
      <c r="X1144" s="158"/>
      <c r="Y1144" s="158"/>
      <c r="Z1144" s="158"/>
      <c r="AA1144" s="158"/>
      <c r="AB1144" s="158"/>
      <c r="AC1144" s="158"/>
      <c r="AD1144" s="158"/>
      <c r="AE1144" s="158"/>
      <c r="AF1144" s="165"/>
      <c r="AG1144" s="165"/>
      <c r="AH1144" s="165"/>
      <c r="AI1144" s="165"/>
      <c r="AJ1144" s="165"/>
      <c r="AK1144" s="165"/>
      <c r="AL1144" s="77" t="str">
        <f>IF(ISBLANK(S1144),"",IF(AJ1144="Fail","Fail",IF(E1144="PL4",IF(AND(T1144&gt;STD_01122025!$D$3,U1144&lt;STD_01122025!$D$4,OR(AF1144="ND",AF1144&lt;STD_01122025!$D$7),AH1144="ND"),"Pass","Fail"),IF(E1144="PL12",IF(AND(S1144&lt;STD_01122025!$F$2,T1144&gt;STD_01122025!$F$3,U1144&lt;STD_01122025!$F$4,V1144&gt;STD_01122025!$F$5,X1144&gt;STD_01122025!$F$6,OR(AF1144="ND",AF1144&lt;STD_01122025!$F$7),AH1144="ND"),"Pass","Fail"),IF(E1144="SuperPL",IF(AND(T1144&gt;STD_01122025!$H$3,U1144&lt;STD_01122025!$H$4,V1144&gt;STD_01122025!$H$5,X1144&gt;STD_01122025!$H$6,OR(AF1144="ND",AF1144&lt;STD_01122025!$H$7),AH1144="ND"),"Pass","Fail"),IF(E1144="Flight",IF(AND(T1144&gt;STD_01122025!$J$3,U1144&lt;STD_01122025!$J$4,X1144&gt;STD_01122025!$J$6,OR(AF1144="ND",AF1144&lt;STD_01122025!$J$7),AH1144="ND"),"Pass","Fail"),""))))))</f>
        <v/>
      </c>
      <c r="AM1144" s="62" t="str">
        <f>IF(ISBLANK(B1144),"",IFERROR(IF(VLOOKUP(B1144,'Np PL4 Stock'!$A:$J,10,FALSE)="Np4",D1144-VLOOKUP(B1144,'Np PL4 Stock'!$A:$E,5,FALSE),D1144-VLOOKUP(B1144,'Np PL4 Stock'!$A:$E,5,FALSE)-1),""))</f>
        <v/>
      </c>
      <c r="AN1144" s="163"/>
      <c r="AO1144" s="163"/>
      <c r="AP1144" s="158"/>
      <c r="AQ1144" s="158"/>
      <c r="AR1144" s="158"/>
      <c r="AS1144" s="158"/>
      <c r="AT1144" s="165"/>
      <c r="AU1144" s="165"/>
      <c r="AV1144" s="165"/>
      <c r="AW1144" s="165"/>
      <c r="AX1144" s="167"/>
      <c r="AY1144" s="158"/>
      <c r="AZ1144" s="158"/>
      <c r="BA1144" s="158"/>
      <c r="BB1144" s="158"/>
      <c r="BC1144" s="158"/>
      <c r="BD1144" s="158"/>
      <c r="BE1144" s="167"/>
      <c r="BF1144" s="167"/>
      <c r="BG1144" s="167"/>
      <c r="BH1144" s="167"/>
      <c r="BI1144" s="169"/>
      <c r="BJ1144" s="170"/>
      <c r="BK1144" s="170"/>
      <c r="BL1144" s="170"/>
      <c r="BM1144" s="170"/>
      <c r="BN1144" s="170"/>
      <c r="BO1144" s="158"/>
      <c r="BP1144" s="173"/>
      <c r="BQ1144" s="174">
        <v>0</v>
      </c>
      <c r="BR1144" s="175">
        <v>0</v>
      </c>
      <c r="BS1144" s="94" t="str">
        <f t="shared" si="185"/>
        <v/>
      </c>
      <c r="BT1144" s="175">
        <v>0</v>
      </c>
      <c r="BU1144" s="101" t="str">
        <f t="shared" si="186"/>
        <v/>
      </c>
      <c r="BV1144" s="178" t="str">
        <f t="shared" si="187"/>
        <v>-</v>
      </c>
      <c r="BW1144" s="179"/>
      <c r="BX1144" s="180" t="str">
        <f t="shared" si="188"/>
        <v>-</v>
      </c>
      <c r="BY1144" s="181"/>
      <c r="BZ1144" s="179"/>
      <c r="CA1144" s="182"/>
      <c r="CB1144" s="183"/>
      <c r="CC1144" s="189"/>
      <c r="CD1144" s="182"/>
      <c r="CE1144" s="179"/>
      <c r="CF1144" s="190"/>
      <c r="CG1144" s="114"/>
    </row>
    <row r="1145" spans="1:85">
      <c r="A1145" s="53" t="str">
        <f t="shared" si="189"/>
        <v>--</v>
      </c>
      <c r="B1145" s="47" t="str">
        <f t="shared" si="190"/>
        <v>-</v>
      </c>
      <c r="C1145" s="159"/>
      <c r="D1145" s="160"/>
      <c r="E1145" s="50"/>
      <c r="F1145" s="51"/>
      <c r="G1145" s="161"/>
      <c r="H1145" s="162"/>
      <c r="I1145" s="161"/>
      <c r="J1145" s="60" t="str">
        <f>IF(ISBLANK(H1145),"",IFERROR(VLOOKUP(B1145,'Np PL4 Stock'!$A:$D,4,FALSE),""))</f>
        <v/>
      </c>
      <c r="K1145" s="61" t="str">
        <f>IF(ISBLANK(H1145),"",SUMIF('Np PL4 Stock'!$A:$A,B1145,'Np PL4 Stock'!$N:$N))</f>
        <v/>
      </c>
      <c r="L1145" s="62" t="str">
        <f>IF(ISBLANK(H1145),"",VLOOKUP(LEFT(B1145,5),Unit!A:B,2,FALSE))</f>
        <v/>
      </c>
      <c r="M1145" s="63" t="str">
        <f>IF(ISBLANK(H1145),"",IFERROR(VLOOKUP(B1145,'Np PL4 Stock'!$A:$T,20,FALSE),""))</f>
        <v/>
      </c>
      <c r="N1145" s="63" t="str">
        <f>IF(ISBLANK(H1145),"",IFERROR(VLOOKUP(B1145,'Np PL4 Stock'!$A:$U,21,FALSE),""))</f>
        <v/>
      </c>
      <c r="O1145" s="62" t="str">
        <f t="shared" si="183"/>
        <v/>
      </c>
      <c r="P1145" s="62" t="str">
        <f t="shared" si="181"/>
        <v/>
      </c>
      <c r="Q1145" s="67" t="str">
        <f t="shared" si="184"/>
        <v/>
      </c>
      <c r="R1145" s="67" t="str">
        <f t="shared" si="182"/>
        <v/>
      </c>
      <c r="S1145" s="161"/>
      <c r="T1145" s="164"/>
      <c r="U1145" s="164"/>
      <c r="V1145" s="161"/>
      <c r="W1145" s="161"/>
      <c r="X1145" s="161"/>
      <c r="Y1145" s="161"/>
      <c r="Z1145" s="161"/>
      <c r="AA1145" s="161"/>
      <c r="AB1145" s="161"/>
      <c r="AC1145" s="161"/>
      <c r="AD1145" s="161"/>
      <c r="AE1145" s="161"/>
      <c r="AF1145" s="166"/>
      <c r="AG1145" s="166"/>
      <c r="AH1145" s="166"/>
      <c r="AI1145" s="166"/>
      <c r="AJ1145" s="166"/>
      <c r="AK1145" s="166"/>
      <c r="AL1145" s="77" t="str">
        <f>IF(ISBLANK(S1145),"",IF(AJ1145="Fail","Fail",IF(E1145="PL4",IF(AND(T1145&gt;STD_01122025!$D$3,U1145&lt;STD_01122025!$D$4,OR(AF1145="ND",AF1145&lt;STD_01122025!$D$7),AH1145="ND"),"Pass","Fail"),IF(E1145="PL12",IF(AND(S1145&lt;STD_01122025!$F$2,T1145&gt;STD_01122025!$F$3,U1145&lt;STD_01122025!$F$4,V1145&gt;STD_01122025!$F$5,X1145&gt;STD_01122025!$F$6,OR(AF1145="ND",AF1145&lt;STD_01122025!$F$7),AH1145="ND"),"Pass","Fail"),IF(E1145="SuperPL",IF(AND(T1145&gt;STD_01122025!$H$3,U1145&lt;STD_01122025!$H$4,V1145&gt;STD_01122025!$H$5,X1145&gt;STD_01122025!$H$6,OR(AF1145="ND",AF1145&lt;STD_01122025!$H$7),AH1145="ND"),"Pass","Fail"),IF(E1145="Flight",IF(AND(T1145&gt;STD_01122025!$J$3,U1145&lt;STD_01122025!$J$4,X1145&gt;STD_01122025!$J$6,OR(AF1145="ND",AF1145&lt;STD_01122025!$J$7),AH1145="ND"),"Pass","Fail"),""))))))</f>
        <v/>
      </c>
      <c r="AM1145" s="62" t="str">
        <f>IF(ISBLANK(B1145),"",IFERROR(IF(VLOOKUP(B1145,'Np PL4 Stock'!$A:$J,10,FALSE)="Np4",D1145-VLOOKUP(B1145,'Np PL4 Stock'!$A:$E,5,FALSE),D1145-VLOOKUP(B1145,'Np PL4 Stock'!$A:$E,5,FALSE)-1),""))</f>
        <v/>
      </c>
      <c r="AN1145" s="164"/>
      <c r="AO1145" s="164"/>
      <c r="AP1145" s="161"/>
      <c r="AQ1145" s="161"/>
      <c r="AR1145" s="161"/>
      <c r="AS1145" s="161"/>
      <c r="AT1145" s="166"/>
      <c r="AU1145" s="166"/>
      <c r="AV1145" s="166"/>
      <c r="AW1145" s="166"/>
      <c r="AX1145" s="168"/>
      <c r="AY1145" s="161"/>
      <c r="AZ1145" s="161"/>
      <c r="BA1145" s="161"/>
      <c r="BB1145" s="161"/>
      <c r="BC1145" s="161"/>
      <c r="BD1145" s="161"/>
      <c r="BE1145" s="168"/>
      <c r="BF1145" s="161"/>
      <c r="BG1145" s="168"/>
      <c r="BH1145" s="161"/>
      <c r="BI1145" s="171"/>
      <c r="BJ1145" s="172"/>
      <c r="BK1145" s="172"/>
      <c r="BL1145" s="172"/>
      <c r="BM1145" s="172"/>
      <c r="BN1145" s="172"/>
      <c r="BO1145" s="161"/>
      <c r="BP1145" s="69"/>
      <c r="BQ1145" s="177">
        <v>0</v>
      </c>
      <c r="BR1145" s="95">
        <v>0</v>
      </c>
      <c r="BS1145" s="94" t="str">
        <f t="shared" si="185"/>
        <v/>
      </c>
      <c r="BT1145" s="95">
        <v>0</v>
      </c>
      <c r="BU1145" s="101" t="str">
        <f t="shared" si="186"/>
        <v/>
      </c>
      <c r="BV1145" s="184" t="str">
        <f t="shared" si="187"/>
        <v>-</v>
      </c>
      <c r="BW1145" s="185"/>
      <c r="BX1145" s="186" t="str">
        <f t="shared" si="188"/>
        <v>-</v>
      </c>
      <c r="BY1145" s="187"/>
      <c r="BZ1145" s="185"/>
      <c r="CA1145" s="188"/>
      <c r="CB1145" s="107"/>
      <c r="CC1145" s="191"/>
      <c r="CD1145" s="188"/>
      <c r="CE1145" s="185"/>
      <c r="CF1145" s="113"/>
      <c r="CG1145" s="114"/>
    </row>
    <row r="1146" spans="1:85">
      <c r="A1146" s="53" t="str">
        <f t="shared" si="189"/>
        <v>--</v>
      </c>
      <c r="B1146" s="47" t="str">
        <f t="shared" si="190"/>
        <v>-</v>
      </c>
      <c r="C1146" s="153"/>
      <c r="D1146" s="49"/>
      <c r="E1146" s="50"/>
      <c r="F1146" s="51"/>
      <c r="G1146" s="59"/>
      <c r="H1146" s="162"/>
      <c r="I1146" s="59"/>
      <c r="J1146" s="60" t="str">
        <f>IF(ISBLANK(H1146),"",IFERROR(VLOOKUP(B1146,'Np PL4 Stock'!$A:$D,4,FALSE),""))</f>
        <v/>
      </c>
      <c r="K1146" s="61" t="str">
        <f>IF(ISBLANK(H1146),"",SUMIF('Np PL4 Stock'!$A:$A,B1146,'Np PL4 Stock'!$N:$N))</f>
        <v/>
      </c>
      <c r="L1146" s="62" t="str">
        <f>IF(ISBLANK(H1146),"",VLOOKUP(LEFT(B1146,5),Unit!A:B,2,FALSE))</f>
        <v/>
      </c>
      <c r="M1146" s="63" t="str">
        <f>IF(ISBLANK(H1146),"",IFERROR(VLOOKUP(B1146,'Np PL4 Stock'!$A:$T,20,FALSE),""))</f>
        <v/>
      </c>
      <c r="N1146" s="63" t="str">
        <f>IF(ISBLANK(H1146),"",IFERROR(VLOOKUP(B1146,'Np PL4 Stock'!$A:$U,21,FALSE),""))</f>
        <v/>
      </c>
      <c r="O1146" s="62" t="str">
        <f t="shared" si="183"/>
        <v/>
      </c>
      <c r="P1146" s="62" t="str">
        <f t="shared" si="181"/>
        <v/>
      </c>
      <c r="Q1146" s="67" t="str">
        <f t="shared" si="184"/>
        <v/>
      </c>
      <c r="R1146" s="67" t="str">
        <f t="shared" si="182"/>
        <v/>
      </c>
      <c r="S1146" s="59"/>
      <c r="T1146" s="147"/>
      <c r="U1146" s="147"/>
      <c r="V1146" s="59"/>
      <c r="W1146" s="59"/>
      <c r="X1146" s="59"/>
      <c r="Y1146" s="59"/>
      <c r="Z1146" s="59"/>
      <c r="AA1146" s="161"/>
      <c r="AB1146" s="161"/>
      <c r="AC1146" s="161"/>
      <c r="AD1146" s="161"/>
      <c r="AE1146" s="161"/>
      <c r="AF1146" s="73"/>
      <c r="AG1146" s="73"/>
      <c r="AH1146" s="73"/>
      <c r="AI1146" s="73"/>
      <c r="AJ1146" s="73"/>
      <c r="AK1146" s="73"/>
      <c r="AL1146" s="77" t="str">
        <f>IF(ISBLANK(S1146),"",IF(AJ1146="Fail","Fail",IF(E1146="PL4",IF(AND(T1146&gt;STD_01122025!$D$3,U1146&lt;STD_01122025!$D$4,OR(AF1146="ND",AF1146&lt;STD_01122025!$D$7),AH1146="ND"),"Pass","Fail"),IF(E1146="PL12",IF(AND(S1146&lt;STD_01122025!$F$2,T1146&gt;STD_01122025!$F$3,U1146&lt;STD_01122025!$F$4,V1146&gt;STD_01122025!$F$5,X1146&gt;STD_01122025!$F$6,OR(AF1146="ND",AF1146&lt;STD_01122025!$F$7),AH1146="ND"),"Pass","Fail"),IF(E1146="SuperPL",IF(AND(T1146&gt;STD_01122025!$H$3,U1146&lt;STD_01122025!$H$4,V1146&gt;STD_01122025!$H$5,X1146&gt;STD_01122025!$H$6,OR(AF1146="ND",AF1146&lt;STD_01122025!$H$7),AH1146="ND"),"Pass","Fail"),IF(E1146="Flight",IF(AND(T1146&gt;STD_01122025!$J$3,U1146&lt;STD_01122025!$J$4,X1146&gt;STD_01122025!$J$6,OR(AF1146="ND",AF1146&lt;STD_01122025!$J$7),AH1146="ND"),"Pass","Fail"),""))))))</f>
        <v/>
      </c>
      <c r="AM1146" s="62" t="str">
        <f>IF(ISBLANK(B1146),"",IFERROR(IF(VLOOKUP(B1146,'Np PL4 Stock'!$A:$J,10,FALSE)="Np4",D1146-VLOOKUP(B1146,'Np PL4 Stock'!$A:$E,5,FALSE),D1146-VLOOKUP(B1146,'Np PL4 Stock'!$A:$E,5,FALSE)-1),""))</f>
        <v/>
      </c>
      <c r="AN1146" s="147"/>
      <c r="AO1146" s="147"/>
      <c r="AP1146" s="59"/>
      <c r="AQ1146" s="59"/>
      <c r="AR1146" s="59"/>
      <c r="AS1146" s="59"/>
      <c r="AT1146" s="73"/>
      <c r="AU1146" s="73"/>
      <c r="AV1146" s="73"/>
      <c r="AW1146" s="73"/>
      <c r="AX1146" s="84"/>
      <c r="AY1146" s="59"/>
      <c r="AZ1146" s="59"/>
      <c r="BA1146" s="59"/>
      <c r="BB1146" s="59"/>
      <c r="BC1146" s="59"/>
      <c r="BD1146" s="59"/>
      <c r="BE1146" s="84"/>
      <c r="BF1146" s="59"/>
      <c r="BG1146" s="84"/>
      <c r="BH1146" s="59"/>
      <c r="BI1146" s="171"/>
      <c r="BJ1146" s="172"/>
      <c r="BK1146" s="86"/>
      <c r="BL1146" s="86"/>
      <c r="BM1146" s="86"/>
      <c r="BN1146" s="86"/>
      <c r="BO1146" s="59"/>
      <c r="BP1146" s="69"/>
      <c r="BQ1146" s="92">
        <v>0</v>
      </c>
      <c r="BR1146" s="93">
        <v>0</v>
      </c>
      <c r="BS1146" s="94" t="str">
        <f t="shared" si="185"/>
        <v/>
      </c>
      <c r="BT1146" s="95">
        <v>0</v>
      </c>
      <c r="BU1146" s="101" t="str">
        <f t="shared" si="186"/>
        <v/>
      </c>
      <c r="BV1146" s="102" t="str">
        <f t="shared" si="187"/>
        <v>-</v>
      </c>
      <c r="BW1146" s="103"/>
      <c r="BX1146" s="104" t="str">
        <f t="shared" si="188"/>
        <v>-</v>
      </c>
      <c r="BY1146" s="105"/>
      <c r="BZ1146" s="103"/>
      <c r="CA1146" s="106"/>
      <c r="CB1146" s="107"/>
      <c r="CC1146" s="112"/>
      <c r="CD1146" s="106"/>
      <c r="CE1146" s="185"/>
      <c r="CF1146" s="113"/>
      <c r="CG1146" s="114"/>
    </row>
    <row r="1147" spans="1:85">
      <c r="A1147" s="53" t="str">
        <f t="shared" si="189"/>
        <v>--</v>
      </c>
      <c r="B1147" s="47" t="str">
        <f t="shared" si="190"/>
        <v>-</v>
      </c>
      <c r="C1147" s="153"/>
      <c r="D1147" s="160"/>
      <c r="E1147" s="50"/>
      <c r="F1147" s="51"/>
      <c r="G1147" s="59"/>
      <c r="H1147" s="162"/>
      <c r="I1147" s="59"/>
      <c r="J1147" s="60" t="str">
        <f>IF(ISBLANK(H1147),"",IFERROR(VLOOKUP(B1147,'Np PL4 Stock'!$A:$D,4,FALSE),""))</f>
        <v/>
      </c>
      <c r="K1147" s="61" t="str">
        <f>IF(ISBLANK(H1147),"",SUMIF('Np PL4 Stock'!$A:$A,B1147,'Np PL4 Stock'!$N:$N))</f>
        <v/>
      </c>
      <c r="L1147" s="62" t="str">
        <f>IF(ISBLANK(H1147),"",VLOOKUP(LEFT(B1147,5),Unit!A:B,2,FALSE))</f>
        <v/>
      </c>
      <c r="M1147" s="63" t="str">
        <f>IF(ISBLANK(H1147),"",IFERROR(VLOOKUP(B1147,'Np PL4 Stock'!$A:$T,20,FALSE),""))</f>
        <v/>
      </c>
      <c r="N1147" s="63" t="str">
        <f>IF(ISBLANK(H1147),"",IFERROR(VLOOKUP(B1147,'Np PL4 Stock'!$A:$U,21,FALSE),""))</f>
        <v/>
      </c>
      <c r="O1147" s="62" t="str">
        <f t="shared" si="183"/>
        <v/>
      </c>
      <c r="P1147" s="62" t="str">
        <f t="shared" si="181"/>
        <v/>
      </c>
      <c r="Q1147" s="67" t="str">
        <f t="shared" si="184"/>
        <v/>
      </c>
      <c r="R1147" s="67" t="str">
        <f t="shared" si="182"/>
        <v/>
      </c>
      <c r="S1147" s="59"/>
      <c r="T1147" s="147"/>
      <c r="U1147" s="147"/>
      <c r="V1147" s="59"/>
      <c r="W1147" s="59"/>
      <c r="X1147" s="59"/>
      <c r="Y1147" s="59"/>
      <c r="Z1147" s="59"/>
      <c r="AA1147" s="161"/>
      <c r="AB1147" s="161"/>
      <c r="AC1147" s="161"/>
      <c r="AD1147" s="161"/>
      <c r="AE1147" s="161"/>
      <c r="AF1147" s="73"/>
      <c r="AG1147" s="73"/>
      <c r="AH1147" s="73"/>
      <c r="AI1147" s="73"/>
      <c r="AJ1147" s="73"/>
      <c r="AK1147" s="73"/>
      <c r="AL1147" s="77" t="str">
        <f>IF(ISBLANK(S1147),"",IF(AJ1147="Fail","Fail",IF(E1147="PL4",IF(AND(T1147&gt;STD_01122025!$D$3,U1147&lt;STD_01122025!$D$4,OR(AF1147="ND",AF1147&lt;STD_01122025!$D$7),AH1147="ND"),"Pass","Fail"),IF(E1147="PL12",IF(AND(S1147&lt;STD_01122025!$F$2,T1147&gt;STD_01122025!$F$3,U1147&lt;STD_01122025!$F$4,V1147&gt;STD_01122025!$F$5,X1147&gt;STD_01122025!$F$6,OR(AF1147="ND",AF1147&lt;STD_01122025!$F$7),AH1147="ND"),"Pass","Fail"),IF(E1147="SuperPL",IF(AND(T1147&gt;STD_01122025!$H$3,U1147&lt;STD_01122025!$H$4,V1147&gt;STD_01122025!$H$5,X1147&gt;STD_01122025!$H$6,OR(AF1147="ND",AF1147&lt;STD_01122025!$H$7),AH1147="ND"),"Pass","Fail"),IF(E1147="Flight",IF(AND(T1147&gt;STD_01122025!$J$3,U1147&lt;STD_01122025!$J$4,X1147&gt;STD_01122025!$J$6,OR(AF1147="ND",AF1147&lt;STD_01122025!$J$7),AH1147="ND"),"Pass","Fail"),""))))))</f>
        <v/>
      </c>
      <c r="AM1147" s="62" t="str">
        <f>IF(ISBLANK(B1147),"",IFERROR(IF(VLOOKUP(B1147,'Np PL4 Stock'!$A:$J,10,FALSE)="Np4",D1147-VLOOKUP(B1147,'Np PL4 Stock'!$A:$E,5,FALSE),D1147-VLOOKUP(B1147,'Np PL4 Stock'!$A:$E,5,FALSE)-1),""))</f>
        <v/>
      </c>
      <c r="AN1147" s="147"/>
      <c r="AO1147" s="147"/>
      <c r="AP1147" s="59"/>
      <c r="AQ1147" s="59"/>
      <c r="AR1147" s="59"/>
      <c r="AS1147" s="59"/>
      <c r="AT1147" s="73"/>
      <c r="AU1147" s="73"/>
      <c r="AV1147" s="73"/>
      <c r="AW1147" s="73"/>
      <c r="AX1147" s="84"/>
      <c r="AY1147" s="59"/>
      <c r="AZ1147" s="59"/>
      <c r="BA1147" s="59"/>
      <c r="BB1147" s="59"/>
      <c r="BC1147" s="59"/>
      <c r="BD1147" s="59"/>
      <c r="BE1147" s="84"/>
      <c r="BF1147" s="59"/>
      <c r="BG1147" s="84"/>
      <c r="BH1147" s="59"/>
      <c r="BI1147" s="171"/>
      <c r="BJ1147" s="172"/>
      <c r="BK1147" s="86"/>
      <c r="BL1147" s="86"/>
      <c r="BM1147" s="86"/>
      <c r="BN1147" s="86"/>
      <c r="BO1147" s="59"/>
      <c r="BP1147" s="69"/>
      <c r="BQ1147" s="92">
        <v>0</v>
      </c>
      <c r="BR1147" s="93">
        <v>0</v>
      </c>
      <c r="BS1147" s="94" t="str">
        <f t="shared" si="185"/>
        <v/>
      </c>
      <c r="BT1147" s="95">
        <v>0</v>
      </c>
      <c r="BU1147" s="101" t="str">
        <f t="shared" si="186"/>
        <v/>
      </c>
      <c r="BV1147" s="102" t="str">
        <f t="shared" si="187"/>
        <v>-</v>
      </c>
      <c r="BW1147" s="103"/>
      <c r="BX1147" s="104" t="str">
        <f t="shared" si="188"/>
        <v>-</v>
      </c>
      <c r="BY1147" s="105"/>
      <c r="BZ1147" s="103"/>
      <c r="CA1147" s="106"/>
      <c r="CB1147" s="107"/>
      <c r="CC1147" s="112"/>
      <c r="CD1147" s="106"/>
      <c r="CE1147" s="185"/>
      <c r="CF1147" s="113"/>
      <c r="CG1147" s="114"/>
    </row>
    <row r="1148" spans="1:85">
      <c r="A1148" s="53" t="str">
        <f t="shared" si="189"/>
        <v>--</v>
      </c>
      <c r="B1148" s="47" t="str">
        <f t="shared" si="190"/>
        <v>-</v>
      </c>
      <c r="C1148" s="153"/>
      <c r="D1148" s="160"/>
      <c r="E1148" s="50"/>
      <c r="F1148" s="51"/>
      <c r="G1148" s="59"/>
      <c r="H1148" s="162"/>
      <c r="I1148" s="59"/>
      <c r="J1148" s="60" t="str">
        <f>IF(ISBLANK(H1148),"",IFERROR(VLOOKUP(B1148,'Np PL4 Stock'!$A:$D,4,FALSE),""))</f>
        <v/>
      </c>
      <c r="K1148" s="61" t="str">
        <f>IF(ISBLANK(H1148),"",SUMIF('Np PL4 Stock'!$A:$A,B1148,'Np PL4 Stock'!$N:$N))</f>
        <v/>
      </c>
      <c r="L1148" s="62" t="str">
        <f>IF(ISBLANK(H1148),"",VLOOKUP(LEFT(B1148,5),Unit!A:B,2,FALSE))</f>
        <v/>
      </c>
      <c r="M1148" s="63" t="str">
        <f>IF(ISBLANK(H1148),"",IFERROR(VLOOKUP(B1148,'Np PL4 Stock'!$A:$T,20,FALSE),""))</f>
        <v/>
      </c>
      <c r="N1148" s="63" t="str">
        <f>IF(ISBLANK(H1148),"",IFERROR(VLOOKUP(B1148,'Np PL4 Stock'!$A:$U,21,FALSE),""))</f>
        <v/>
      </c>
      <c r="O1148" s="62" t="str">
        <f t="shared" si="183"/>
        <v/>
      </c>
      <c r="P1148" s="62" t="str">
        <f t="shared" si="181"/>
        <v/>
      </c>
      <c r="Q1148" s="67" t="str">
        <f t="shared" si="184"/>
        <v/>
      </c>
      <c r="R1148" s="67" t="str">
        <f t="shared" si="182"/>
        <v/>
      </c>
      <c r="S1148" s="59"/>
      <c r="T1148" s="147"/>
      <c r="U1148" s="147"/>
      <c r="V1148" s="59"/>
      <c r="W1148" s="59"/>
      <c r="X1148" s="59"/>
      <c r="Y1148" s="59"/>
      <c r="Z1148" s="59"/>
      <c r="AA1148" s="161"/>
      <c r="AB1148" s="161"/>
      <c r="AC1148" s="161"/>
      <c r="AD1148" s="161"/>
      <c r="AE1148" s="161"/>
      <c r="AF1148" s="73"/>
      <c r="AG1148" s="73"/>
      <c r="AH1148" s="73"/>
      <c r="AI1148" s="73"/>
      <c r="AJ1148" s="73"/>
      <c r="AK1148" s="73"/>
      <c r="AL1148" s="77" t="str">
        <f>IF(ISBLANK(S1148),"",IF(AJ1148="Fail","Fail",IF(E1148="PL4",IF(AND(T1148&gt;STD_01122025!$D$3,U1148&lt;STD_01122025!$D$4,OR(AF1148="ND",AF1148&lt;STD_01122025!$D$7),AH1148="ND"),"Pass","Fail"),IF(E1148="PL12",IF(AND(S1148&lt;STD_01122025!$F$2,T1148&gt;STD_01122025!$F$3,U1148&lt;STD_01122025!$F$4,V1148&gt;STD_01122025!$F$5,X1148&gt;STD_01122025!$F$6,OR(AF1148="ND",AF1148&lt;STD_01122025!$F$7),AH1148="ND"),"Pass","Fail"),IF(E1148="SuperPL",IF(AND(T1148&gt;STD_01122025!$H$3,U1148&lt;STD_01122025!$H$4,V1148&gt;STD_01122025!$H$5,X1148&gt;STD_01122025!$H$6,OR(AF1148="ND",AF1148&lt;STD_01122025!$H$7),AH1148="ND"),"Pass","Fail"),IF(E1148="Flight",IF(AND(T1148&gt;STD_01122025!$J$3,U1148&lt;STD_01122025!$J$4,X1148&gt;STD_01122025!$J$6,OR(AF1148="ND",AF1148&lt;STD_01122025!$J$7),AH1148="ND"),"Pass","Fail"),""))))))</f>
        <v/>
      </c>
      <c r="AM1148" s="62" t="str">
        <f>IF(ISBLANK(B1148),"",IFERROR(IF(VLOOKUP(B1148,'Np PL4 Stock'!$A:$J,10,FALSE)="Np4",D1148-VLOOKUP(B1148,'Np PL4 Stock'!$A:$E,5,FALSE),D1148-VLOOKUP(B1148,'Np PL4 Stock'!$A:$E,5,FALSE)-1),""))</f>
        <v/>
      </c>
      <c r="AN1148" s="147"/>
      <c r="AO1148" s="147"/>
      <c r="AP1148" s="59"/>
      <c r="AQ1148" s="59"/>
      <c r="AR1148" s="59"/>
      <c r="AS1148" s="59"/>
      <c r="AT1148" s="73"/>
      <c r="AU1148" s="73"/>
      <c r="AV1148" s="73"/>
      <c r="AW1148" s="73"/>
      <c r="AX1148" s="84"/>
      <c r="AY1148" s="59"/>
      <c r="AZ1148" s="59"/>
      <c r="BA1148" s="59"/>
      <c r="BB1148" s="59"/>
      <c r="BC1148" s="59"/>
      <c r="BD1148" s="161"/>
      <c r="BE1148" s="168"/>
      <c r="BF1148" s="161"/>
      <c r="BG1148" s="168"/>
      <c r="BH1148" s="161"/>
      <c r="BI1148" s="85"/>
      <c r="BJ1148" s="86"/>
      <c r="BK1148" s="86"/>
      <c r="BL1148" s="86"/>
      <c r="BM1148" s="86"/>
      <c r="BN1148" s="86"/>
      <c r="BO1148" s="59"/>
      <c r="BP1148" s="69"/>
      <c r="BQ1148" s="92">
        <v>0</v>
      </c>
      <c r="BR1148" s="93">
        <v>0</v>
      </c>
      <c r="BS1148" s="94" t="str">
        <f t="shared" si="185"/>
        <v/>
      </c>
      <c r="BT1148" s="95">
        <v>0</v>
      </c>
      <c r="BU1148" s="101" t="str">
        <f t="shared" si="186"/>
        <v/>
      </c>
      <c r="BV1148" s="102" t="str">
        <f t="shared" si="187"/>
        <v>-</v>
      </c>
      <c r="BW1148" s="103"/>
      <c r="BX1148" s="104" t="str">
        <f t="shared" si="188"/>
        <v>-</v>
      </c>
      <c r="BY1148" s="105"/>
      <c r="BZ1148" s="103"/>
      <c r="CA1148" s="106"/>
      <c r="CB1148" s="107"/>
      <c r="CC1148" s="112"/>
      <c r="CD1148" s="106"/>
      <c r="CE1148" s="185"/>
      <c r="CF1148" s="113"/>
      <c r="CG1148" s="114"/>
    </row>
    <row r="1149" spans="1:85">
      <c r="A1149" s="53" t="str">
        <f t="shared" si="189"/>
        <v>--</v>
      </c>
      <c r="B1149" s="47" t="str">
        <f t="shared" si="190"/>
        <v>-</v>
      </c>
      <c r="C1149" s="153"/>
      <c r="D1149" s="160"/>
      <c r="E1149" s="50"/>
      <c r="F1149" s="51"/>
      <c r="G1149" s="59"/>
      <c r="H1149" s="162"/>
      <c r="I1149" s="59"/>
      <c r="J1149" s="60" t="str">
        <f>IF(ISBLANK(H1149),"",IFERROR(VLOOKUP(B1149,'Np PL4 Stock'!$A:$D,4,FALSE),""))</f>
        <v/>
      </c>
      <c r="K1149" s="61" t="str">
        <f>IF(ISBLANK(H1149),"",SUMIF('Np PL4 Stock'!$A:$A,B1149,'Np PL4 Stock'!$N:$N))</f>
        <v/>
      </c>
      <c r="L1149" s="62" t="str">
        <f>IF(ISBLANK(H1149),"",VLOOKUP(LEFT(B1149,5),Unit!A:B,2,FALSE))</f>
        <v/>
      </c>
      <c r="M1149" s="63" t="str">
        <f>IF(ISBLANK(H1149),"",IFERROR(VLOOKUP(B1149,'Np PL4 Stock'!$A:$T,20,FALSE),""))</f>
        <v/>
      </c>
      <c r="N1149" s="63" t="str">
        <f>IF(ISBLANK(H1149),"",IFERROR(VLOOKUP(B1149,'Np PL4 Stock'!$A:$U,21,FALSE),""))</f>
        <v/>
      </c>
      <c r="O1149" s="62" t="str">
        <f t="shared" si="183"/>
        <v/>
      </c>
      <c r="P1149" s="62" t="str">
        <f t="shared" si="181"/>
        <v/>
      </c>
      <c r="Q1149" s="67" t="str">
        <f t="shared" si="184"/>
        <v/>
      </c>
      <c r="R1149" s="67" t="str">
        <f t="shared" si="182"/>
        <v/>
      </c>
      <c r="S1149" s="59"/>
      <c r="T1149" s="147"/>
      <c r="U1149" s="147"/>
      <c r="V1149" s="59"/>
      <c r="W1149" s="59"/>
      <c r="X1149" s="59"/>
      <c r="Y1149" s="59"/>
      <c r="Z1149" s="59"/>
      <c r="AA1149" s="161"/>
      <c r="AB1149" s="161"/>
      <c r="AC1149" s="161"/>
      <c r="AD1149" s="161"/>
      <c r="AE1149" s="161"/>
      <c r="AF1149" s="73"/>
      <c r="AG1149" s="73"/>
      <c r="AH1149" s="73"/>
      <c r="AI1149" s="73"/>
      <c r="AJ1149" s="73"/>
      <c r="AK1149" s="73"/>
      <c r="AL1149" s="77" t="str">
        <f>IF(ISBLANK(S1149),"",IF(AJ1149="Fail","Fail",IF(E1149="PL4",IF(AND(T1149&gt;STD_01122025!$D$3,U1149&lt;STD_01122025!$D$4,OR(AF1149="ND",AF1149&lt;STD_01122025!$D$7),AH1149="ND"),"Pass","Fail"),IF(E1149="PL12",IF(AND(S1149&lt;STD_01122025!$F$2,T1149&gt;STD_01122025!$F$3,U1149&lt;STD_01122025!$F$4,V1149&gt;STD_01122025!$F$5,X1149&gt;STD_01122025!$F$6,OR(AF1149="ND",AF1149&lt;STD_01122025!$F$7),AH1149="ND"),"Pass","Fail"),IF(E1149="SuperPL",IF(AND(T1149&gt;STD_01122025!$H$3,U1149&lt;STD_01122025!$H$4,V1149&gt;STD_01122025!$H$5,X1149&gt;STD_01122025!$H$6,OR(AF1149="ND",AF1149&lt;STD_01122025!$H$7),AH1149="ND"),"Pass","Fail"),IF(E1149="Flight",IF(AND(T1149&gt;STD_01122025!$J$3,U1149&lt;STD_01122025!$J$4,X1149&gt;STD_01122025!$J$6,OR(AF1149="ND",AF1149&lt;STD_01122025!$J$7),AH1149="ND"),"Pass","Fail"),""))))))</f>
        <v/>
      </c>
      <c r="AM1149" s="62" t="str">
        <f>IF(ISBLANK(B1149),"",IFERROR(IF(VLOOKUP(B1149,'Np PL4 Stock'!$A:$J,10,FALSE)="Np4",D1149-VLOOKUP(B1149,'Np PL4 Stock'!$A:$E,5,FALSE),D1149-VLOOKUP(B1149,'Np PL4 Stock'!$A:$E,5,FALSE)-1),""))</f>
        <v/>
      </c>
      <c r="AN1149" s="147"/>
      <c r="AO1149" s="147"/>
      <c r="AP1149" s="59"/>
      <c r="AQ1149" s="59"/>
      <c r="AR1149" s="59"/>
      <c r="AS1149" s="59"/>
      <c r="AT1149" s="73"/>
      <c r="AU1149" s="73"/>
      <c r="AV1149" s="73"/>
      <c r="AW1149" s="73"/>
      <c r="AX1149" s="84"/>
      <c r="AY1149" s="59"/>
      <c r="AZ1149" s="59"/>
      <c r="BA1149" s="59"/>
      <c r="BB1149" s="59"/>
      <c r="BC1149" s="59"/>
      <c r="BD1149" s="59"/>
      <c r="BE1149" s="84"/>
      <c r="BF1149" s="59"/>
      <c r="BG1149" s="84"/>
      <c r="BH1149" s="59"/>
      <c r="BI1149" s="85"/>
      <c r="BJ1149" s="86"/>
      <c r="BK1149" s="86"/>
      <c r="BL1149" s="86"/>
      <c r="BM1149" s="86"/>
      <c r="BN1149" s="86"/>
      <c r="BO1149" s="59"/>
      <c r="BP1149" s="69"/>
      <c r="BQ1149" s="92">
        <v>0</v>
      </c>
      <c r="BR1149" s="93">
        <v>0</v>
      </c>
      <c r="BS1149" s="94" t="str">
        <f t="shared" si="185"/>
        <v/>
      </c>
      <c r="BT1149" s="95">
        <v>0</v>
      </c>
      <c r="BU1149" s="101" t="str">
        <f t="shared" si="186"/>
        <v/>
      </c>
      <c r="BV1149" s="102" t="str">
        <f t="shared" si="187"/>
        <v>-</v>
      </c>
      <c r="BW1149" s="103"/>
      <c r="BX1149" s="104" t="str">
        <f t="shared" si="188"/>
        <v>-</v>
      </c>
      <c r="BY1149" s="105"/>
      <c r="BZ1149" s="103"/>
      <c r="CA1149" s="106"/>
      <c r="CB1149" s="107"/>
      <c r="CC1149" s="112"/>
      <c r="CD1149" s="106"/>
      <c r="CE1149" s="185"/>
      <c r="CF1149" s="113"/>
      <c r="CG1149" s="114"/>
    </row>
    <row r="1150" spans="1:85">
      <c r="A1150" s="53" t="str">
        <f t="shared" si="189"/>
        <v>--</v>
      </c>
      <c r="B1150" s="47" t="str">
        <f t="shared" si="190"/>
        <v>-</v>
      </c>
      <c r="C1150" s="153"/>
      <c r="D1150" s="160"/>
      <c r="E1150" s="50"/>
      <c r="F1150" s="51"/>
      <c r="G1150" s="59"/>
      <c r="H1150" s="162"/>
      <c r="I1150" s="59"/>
      <c r="J1150" s="60" t="str">
        <f>IF(ISBLANK(H1150),"",IFERROR(VLOOKUP(B1150,'Np PL4 Stock'!$A:$D,4,FALSE),""))</f>
        <v/>
      </c>
      <c r="K1150" s="61" t="str">
        <f>IF(ISBLANK(H1150),"",SUMIF('Np PL4 Stock'!$A:$A,B1150,'Np PL4 Stock'!$N:$N))</f>
        <v/>
      </c>
      <c r="L1150" s="62" t="str">
        <f>IF(ISBLANK(H1150),"",VLOOKUP(LEFT(B1150,5),Unit!A:B,2,FALSE))</f>
        <v/>
      </c>
      <c r="M1150" s="63" t="str">
        <f>IF(ISBLANK(H1150),"",IFERROR(VLOOKUP(B1150,'Np PL4 Stock'!$A:$T,20,FALSE),""))</f>
        <v/>
      </c>
      <c r="N1150" s="63" t="str">
        <f>IF(ISBLANK(H1150),"",IFERROR(VLOOKUP(B1150,'Np PL4 Stock'!$A:$U,21,FALSE),""))</f>
        <v/>
      </c>
      <c r="O1150" s="62" t="str">
        <f t="shared" si="183"/>
        <v/>
      </c>
      <c r="P1150" s="62" t="str">
        <f t="shared" si="181"/>
        <v/>
      </c>
      <c r="Q1150" s="67" t="str">
        <f t="shared" si="184"/>
        <v/>
      </c>
      <c r="R1150" s="67" t="str">
        <f t="shared" si="182"/>
        <v/>
      </c>
      <c r="S1150" s="59"/>
      <c r="T1150" s="147"/>
      <c r="U1150" s="147"/>
      <c r="V1150" s="59"/>
      <c r="W1150" s="59"/>
      <c r="X1150" s="59"/>
      <c r="Y1150" s="59"/>
      <c r="Z1150" s="59"/>
      <c r="AA1150" s="161"/>
      <c r="AB1150" s="161"/>
      <c r="AC1150" s="161"/>
      <c r="AD1150" s="161"/>
      <c r="AE1150" s="161"/>
      <c r="AF1150" s="73"/>
      <c r="AG1150" s="73"/>
      <c r="AH1150" s="73"/>
      <c r="AI1150" s="73"/>
      <c r="AJ1150" s="73"/>
      <c r="AK1150" s="73"/>
      <c r="AL1150" s="77" t="str">
        <f>IF(ISBLANK(S1150),"",IF(AJ1150="Fail","Fail",IF(E1150="PL4",IF(AND(T1150&gt;STD_01122025!$D$3,U1150&lt;STD_01122025!$D$4,OR(AF1150="ND",AF1150&lt;STD_01122025!$D$7),AH1150="ND"),"Pass","Fail"),IF(E1150="PL12",IF(AND(S1150&lt;STD_01122025!$F$2,T1150&gt;STD_01122025!$F$3,U1150&lt;STD_01122025!$F$4,V1150&gt;STD_01122025!$F$5,X1150&gt;STD_01122025!$F$6,OR(AF1150="ND",AF1150&lt;STD_01122025!$F$7),AH1150="ND"),"Pass","Fail"),IF(E1150="SuperPL",IF(AND(T1150&gt;STD_01122025!$H$3,U1150&lt;STD_01122025!$H$4,V1150&gt;STD_01122025!$H$5,X1150&gt;STD_01122025!$H$6,OR(AF1150="ND",AF1150&lt;STD_01122025!$H$7),AH1150="ND"),"Pass","Fail"),IF(E1150="Flight",IF(AND(T1150&gt;STD_01122025!$J$3,U1150&lt;STD_01122025!$J$4,X1150&gt;STD_01122025!$J$6,OR(AF1150="ND",AF1150&lt;STD_01122025!$J$7),AH1150="ND"),"Pass","Fail"),""))))))</f>
        <v/>
      </c>
      <c r="AM1150" s="62" t="str">
        <f>IF(ISBLANK(B1150),"",IFERROR(IF(VLOOKUP(B1150,'Np PL4 Stock'!$A:$J,10,FALSE)="Np4",D1150-VLOOKUP(B1150,'Np PL4 Stock'!$A:$E,5,FALSE),D1150-VLOOKUP(B1150,'Np PL4 Stock'!$A:$E,5,FALSE)-1),""))</f>
        <v/>
      </c>
      <c r="AN1150" s="147"/>
      <c r="AO1150" s="147"/>
      <c r="AP1150" s="59"/>
      <c r="AQ1150" s="59"/>
      <c r="AR1150" s="59"/>
      <c r="AS1150" s="59"/>
      <c r="AT1150" s="73"/>
      <c r="AU1150" s="73"/>
      <c r="AV1150" s="73"/>
      <c r="AW1150" s="73"/>
      <c r="AX1150" s="84"/>
      <c r="AY1150" s="59"/>
      <c r="AZ1150" s="59"/>
      <c r="BA1150" s="59"/>
      <c r="BB1150" s="59"/>
      <c r="BC1150" s="59"/>
      <c r="BD1150" s="59"/>
      <c r="BE1150" s="84"/>
      <c r="BF1150" s="59"/>
      <c r="BG1150" s="84"/>
      <c r="BH1150" s="59"/>
      <c r="BI1150" s="85"/>
      <c r="BJ1150" s="86"/>
      <c r="BK1150" s="86"/>
      <c r="BL1150" s="86"/>
      <c r="BM1150" s="86"/>
      <c r="BN1150" s="86"/>
      <c r="BO1150" s="59"/>
      <c r="BP1150" s="69"/>
      <c r="BQ1150" s="92">
        <v>0</v>
      </c>
      <c r="BR1150" s="93">
        <v>0</v>
      </c>
      <c r="BS1150" s="94" t="str">
        <f t="shared" si="185"/>
        <v/>
      </c>
      <c r="BT1150" s="95">
        <v>0</v>
      </c>
      <c r="BU1150" s="101" t="str">
        <f t="shared" si="186"/>
        <v/>
      </c>
      <c r="BV1150" s="102" t="str">
        <f t="shared" si="187"/>
        <v>-</v>
      </c>
      <c r="BW1150" s="103"/>
      <c r="BX1150" s="104" t="str">
        <f t="shared" si="188"/>
        <v>-</v>
      </c>
      <c r="BY1150" s="105"/>
      <c r="BZ1150" s="103"/>
      <c r="CA1150" s="106"/>
      <c r="CB1150" s="107"/>
      <c r="CC1150" s="112"/>
      <c r="CD1150" s="106"/>
      <c r="CE1150" s="185"/>
      <c r="CF1150" s="113"/>
      <c r="CG1150" s="114"/>
    </row>
    <row r="1151" spans="1:85">
      <c r="A1151" s="53" t="str">
        <f t="shared" si="189"/>
        <v>--</v>
      </c>
      <c r="B1151" s="47" t="str">
        <f t="shared" si="190"/>
        <v>-</v>
      </c>
      <c r="C1151" s="153"/>
      <c r="D1151" s="160"/>
      <c r="E1151" s="50"/>
      <c r="F1151" s="51"/>
      <c r="G1151" s="59"/>
      <c r="H1151" s="162"/>
      <c r="I1151" s="59"/>
      <c r="J1151" s="60" t="str">
        <f>IF(ISBLANK(H1151),"",IFERROR(VLOOKUP(B1151,'Np PL4 Stock'!$A:$D,4,FALSE),""))</f>
        <v/>
      </c>
      <c r="K1151" s="61" t="str">
        <f>IF(ISBLANK(H1151),"",SUMIF('Np PL4 Stock'!$A:$A,B1151,'Np PL4 Stock'!$N:$N))</f>
        <v/>
      </c>
      <c r="L1151" s="62" t="str">
        <f>IF(ISBLANK(H1151),"",VLOOKUP(LEFT(B1151,5),Unit!A:B,2,FALSE))</f>
        <v/>
      </c>
      <c r="M1151" s="63" t="str">
        <f>IF(ISBLANK(H1151),"",IFERROR(VLOOKUP(B1151,'Np PL4 Stock'!$A:$T,20,FALSE),""))</f>
        <v/>
      </c>
      <c r="N1151" s="63" t="str">
        <f>IF(ISBLANK(H1151),"",IFERROR(VLOOKUP(B1151,'Np PL4 Stock'!$A:$U,21,FALSE),""))</f>
        <v/>
      </c>
      <c r="O1151" s="62" t="str">
        <f t="shared" si="183"/>
        <v/>
      </c>
      <c r="P1151" s="62" t="str">
        <f t="shared" si="181"/>
        <v/>
      </c>
      <c r="Q1151" s="67" t="str">
        <f t="shared" si="184"/>
        <v/>
      </c>
      <c r="R1151" s="67" t="str">
        <f t="shared" si="182"/>
        <v/>
      </c>
      <c r="S1151" s="59"/>
      <c r="T1151" s="147"/>
      <c r="U1151" s="147"/>
      <c r="V1151" s="59"/>
      <c r="W1151" s="59"/>
      <c r="X1151" s="59"/>
      <c r="Y1151" s="59"/>
      <c r="Z1151" s="59"/>
      <c r="AA1151" s="161"/>
      <c r="AB1151" s="161"/>
      <c r="AC1151" s="161"/>
      <c r="AD1151" s="161"/>
      <c r="AE1151" s="161"/>
      <c r="AF1151" s="73"/>
      <c r="AG1151" s="73"/>
      <c r="AH1151" s="73"/>
      <c r="AI1151" s="73"/>
      <c r="AJ1151" s="73"/>
      <c r="AK1151" s="73"/>
      <c r="AL1151" s="77" t="str">
        <f>IF(ISBLANK(S1151),"",IF(AJ1151="Fail","Fail",IF(E1151="PL4",IF(AND(T1151&gt;STD_01122025!$D$3,U1151&lt;STD_01122025!$D$4,OR(AF1151="ND",AF1151&lt;STD_01122025!$D$7),AH1151="ND"),"Pass","Fail"),IF(E1151="PL12",IF(AND(S1151&lt;STD_01122025!$F$2,T1151&gt;STD_01122025!$F$3,U1151&lt;STD_01122025!$F$4,V1151&gt;STD_01122025!$F$5,X1151&gt;STD_01122025!$F$6,OR(AF1151="ND",AF1151&lt;STD_01122025!$F$7),AH1151="ND"),"Pass","Fail"),IF(E1151="SuperPL",IF(AND(T1151&gt;STD_01122025!$H$3,U1151&lt;STD_01122025!$H$4,V1151&gt;STD_01122025!$H$5,X1151&gt;STD_01122025!$H$6,OR(AF1151="ND",AF1151&lt;STD_01122025!$H$7),AH1151="ND"),"Pass","Fail"),IF(E1151="Flight",IF(AND(T1151&gt;STD_01122025!$J$3,U1151&lt;STD_01122025!$J$4,X1151&gt;STD_01122025!$J$6,OR(AF1151="ND",AF1151&lt;STD_01122025!$J$7),AH1151="ND"),"Pass","Fail"),""))))))</f>
        <v/>
      </c>
      <c r="AM1151" s="62" t="str">
        <f>IF(ISBLANK(B1151),"",IFERROR(IF(VLOOKUP(B1151,'Np PL4 Stock'!$A:$J,10,FALSE)="Np4",D1151-VLOOKUP(B1151,'Np PL4 Stock'!$A:$E,5,FALSE),D1151-VLOOKUP(B1151,'Np PL4 Stock'!$A:$E,5,FALSE)-1),""))</f>
        <v/>
      </c>
      <c r="AN1151" s="147"/>
      <c r="AO1151" s="147"/>
      <c r="AP1151" s="59"/>
      <c r="AQ1151" s="59"/>
      <c r="AR1151" s="59"/>
      <c r="AS1151" s="59"/>
      <c r="AT1151" s="73"/>
      <c r="AU1151" s="73"/>
      <c r="AV1151" s="73"/>
      <c r="AW1151" s="73"/>
      <c r="AX1151" s="84"/>
      <c r="AY1151" s="59"/>
      <c r="AZ1151" s="59"/>
      <c r="BA1151" s="59"/>
      <c r="BB1151" s="59"/>
      <c r="BC1151" s="59"/>
      <c r="BD1151" s="161"/>
      <c r="BE1151" s="168"/>
      <c r="BF1151" s="161"/>
      <c r="BG1151" s="168"/>
      <c r="BH1151" s="161"/>
      <c r="BI1151" s="85"/>
      <c r="BJ1151" s="86"/>
      <c r="BK1151" s="86"/>
      <c r="BL1151" s="86"/>
      <c r="BM1151" s="86"/>
      <c r="BN1151" s="86"/>
      <c r="BO1151" s="59"/>
      <c r="BP1151" s="69"/>
      <c r="BQ1151" s="92">
        <v>0</v>
      </c>
      <c r="BR1151" s="93">
        <v>0</v>
      </c>
      <c r="BS1151" s="94" t="str">
        <f t="shared" si="185"/>
        <v/>
      </c>
      <c r="BT1151" s="95">
        <v>0</v>
      </c>
      <c r="BU1151" s="101" t="str">
        <f t="shared" si="186"/>
        <v/>
      </c>
      <c r="BV1151" s="102" t="str">
        <f t="shared" si="187"/>
        <v>-</v>
      </c>
      <c r="BW1151" s="103"/>
      <c r="BX1151" s="104" t="str">
        <f t="shared" si="188"/>
        <v>-</v>
      </c>
      <c r="BY1151" s="105"/>
      <c r="BZ1151" s="103"/>
      <c r="CA1151" s="106"/>
      <c r="CB1151" s="107"/>
      <c r="CC1151" s="112"/>
      <c r="CD1151" s="106"/>
      <c r="CE1151" s="185"/>
      <c r="CF1151" s="113"/>
      <c r="CG1151" s="114"/>
    </row>
    <row r="1152" spans="1:85">
      <c r="A1152" s="53" t="str">
        <f t="shared" si="189"/>
        <v>--</v>
      </c>
      <c r="B1152" s="47" t="str">
        <f t="shared" si="190"/>
        <v>-</v>
      </c>
      <c r="C1152" s="153"/>
      <c r="D1152" s="160"/>
      <c r="E1152" s="50"/>
      <c r="F1152" s="51"/>
      <c r="G1152" s="59"/>
      <c r="H1152" s="162"/>
      <c r="I1152" s="59"/>
      <c r="J1152" s="60" t="str">
        <f>IF(ISBLANK(H1152),"",IFERROR(VLOOKUP(B1152,'Np PL4 Stock'!$A:$D,4,FALSE),""))</f>
        <v/>
      </c>
      <c r="K1152" s="61" t="str">
        <f>IF(ISBLANK(H1152),"",SUMIF('Np PL4 Stock'!$A:$A,B1152,'Np PL4 Stock'!$N:$N))</f>
        <v/>
      </c>
      <c r="L1152" s="62" t="str">
        <f>IF(ISBLANK(H1152),"",VLOOKUP(LEFT(B1152,5),Unit!A:B,2,FALSE))</f>
        <v/>
      </c>
      <c r="M1152" s="63" t="str">
        <f>IF(ISBLANK(H1152),"",IFERROR(VLOOKUP(B1152,'Np PL4 Stock'!$A:$T,20,FALSE),""))</f>
        <v/>
      </c>
      <c r="N1152" s="63" t="str">
        <f>IF(ISBLANK(H1152),"",IFERROR(VLOOKUP(B1152,'Np PL4 Stock'!$A:$U,21,FALSE),""))</f>
        <v/>
      </c>
      <c r="O1152" s="62" t="str">
        <f t="shared" si="183"/>
        <v/>
      </c>
      <c r="P1152" s="62" t="str">
        <f t="shared" si="181"/>
        <v/>
      </c>
      <c r="Q1152" s="67" t="str">
        <f t="shared" si="184"/>
        <v/>
      </c>
      <c r="R1152" s="67" t="str">
        <f t="shared" si="182"/>
        <v/>
      </c>
      <c r="S1152" s="59"/>
      <c r="T1152" s="147"/>
      <c r="U1152" s="147"/>
      <c r="V1152" s="59"/>
      <c r="W1152" s="59"/>
      <c r="X1152" s="59"/>
      <c r="Y1152" s="59"/>
      <c r="Z1152" s="59"/>
      <c r="AA1152" s="161"/>
      <c r="AB1152" s="161"/>
      <c r="AC1152" s="161"/>
      <c r="AD1152" s="161"/>
      <c r="AE1152" s="161"/>
      <c r="AF1152" s="73"/>
      <c r="AG1152" s="73"/>
      <c r="AH1152" s="73"/>
      <c r="AI1152" s="73"/>
      <c r="AJ1152" s="73"/>
      <c r="AK1152" s="73"/>
      <c r="AL1152" s="77" t="str">
        <f>IF(ISBLANK(S1152),"",IF(AJ1152="Fail","Fail",IF(E1152="PL4",IF(AND(T1152&gt;STD_01122025!$D$3,U1152&lt;STD_01122025!$D$4,OR(AF1152="ND",AF1152&lt;STD_01122025!$D$7),AH1152="ND"),"Pass","Fail"),IF(E1152="PL12",IF(AND(S1152&lt;STD_01122025!$F$2,T1152&gt;STD_01122025!$F$3,U1152&lt;STD_01122025!$F$4,V1152&gt;STD_01122025!$F$5,X1152&gt;STD_01122025!$F$6,OR(AF1152="ND",AF1152&lt;STD_01122025!$F$7),AH1152="ND"),"Pass","Fail"),IF(E1152="SuperPL",IF(AND(T1152&gt;STD_01122025!$H$3,U1152&lt;STD_01122025!$H$4,V1152&gt;STD_01122025!$H$5,X1152&gt;STD_01122025!$H$6,OR(AF1152="ND",AF1152&lt;STD_01122025!$H$7),AH1152="ND"),"Pass","Fail"),IF(E1152="Flight",IF(AND(T1152&gt;STD_01122025!$J$3,U1152&lt;STD_01122025!$J$4,X1152&gt;STD_01122025!$J$6,OR(AF1152="ND",AF1152&lt;STD_01122025!$J$7),AH1152="ND"),"Pass","Fail"),""))))))</f>
        <v/>
      </c>
      <c r="AM1152" s="62" t="str">
        <f>IF(ISBLANK(B1152),"",IFERROR(IF(VLOOKUP(B1152,'Np PL4 Stock'!$A:$J,10,FALSE)="Np4",D1152-VLOOKUP(B1152,'Np PL4 Stock'!$A:$E,5,FALSE),D1152-VLOOKUP(B1152,'Np PL4 Stock'!$A:$E,5,FALSE)-1),""))</f>
        <v/>
      </c>
      <c r="AN1152" s="147"/>
      <c r="AO1152" s="147"/>
      <c r="AP1152" s="59"/>
      <c r="AQ1152" s="59"/>
      <c r="AR1152" s="59"/>
      <c r="AS1152" s="59"/>
      <c r="AT1152" s="73"/>
      <c r="AU1152" s="73"/>
      <c r="AV1152" s="73"/>
      <c r="AW1152" s="73"/>
      <c r="AX1152" s="84"/>
      <c r="AY1152" s="59"/>
      <c r="AZ1152" s="59"/>
      <c r="BA1152" s="59"/>
      <c r="BB1152" s="59"/>
      <c r="BC1152" s="59"/>
      <c r="BD1152" s="59"/>
      <c r="BE1152" s="84"/>
      <c r="BF1152" s="59"/>
      <c r="BG1152" s="84"/>
      <c r="BH1152" s="59"/>
      <c r="BI1152" s="85"/>
      <c r="BJ1152" s="86"/>
      <c r="BK1152" s="86"/>
      <c r="BL1152" s="86"/>
      <c r="BM1152" s="86"/>
      <c r="BN1152" s="86"/>
      <c r="BO1152" s="59"/>
      <c r="BP1152" s="69"/>
      <c r="BQ1152" s="92">
        <v>0</v>
      </c>
      <c r="BR1152" s="93">
        <v>0</v>
      </c>
      <c r="BS1152" s="94" t="str">
        <f t="shared" si="185"/>
        <v/>
      </c>
      <c r="BT1152" s="95">
        <v>0</v>
      </c>
      <c r="BU1152" s="101" t="str">
        <f t="shared" si="186"/>
        <v/>
      </c>
      <c r="BV1152" s="102" t="str">
        <f t="shared" si="187"/>
        <v>-</v>
      </c>
      <c r="BW1152" s="103"/>
      <c r="BX1152" s="104" t="str">
        <f t="shared" si="188"/>
        <v>-</v>
      </c>
      <c r="BY1152" s="105"/>
      <c r="BZ1152" s="103"/>
      <c r="CA1152" s="106"/>
      <c r="CB1152" s="107"/>
      <c r="CC1152" s="112"/>
      <c r="CD1152" s="106"/>
      <c r="CE1152" s="185"/>
      <c r="CF1152" s="113"/>
      <c r="CG1152" s="114"/>
    </row>
    <row r="1153" spans="1:85">
      <c r="A1153" s="53" t="str">
        <f t="shared" si="189"/>
        <v>--</v>
      </c>
      <c r="B1153" s="47" t="str">
        <f t="shared" si="190"/>
        <v>-</v>
      </c>
      <c r="C1153" s="153"/>
      <c r="D1153" s="160"/>
      <c r="E1153" s="50"/>
      <c r="F1153" s="51"/>
      <c r="G1153" s="59"/>
      <c r="H1153" s="162"/>
      <c r="I1153" s="59"/>
      <c r="J1153" s="60" t="str">
        <f>IF(ISBLANK(H1153),"",IFERROR(VLOOKUP(B1153,'Np PL4 Stock'!$A:$D,4,FALSE),""))</f>
        <v/>
      </c>
      <c r="K1153" s="61" t="str">
        <f>IF(ISBLANK(H1153),"",SUMIF('Np PL4 Stock'!$A:$A,B1153,'Np PL4 Stock'!$N:$N))</f>
        <v/>
      </c>
      <c r="L1153" s="62" t="str">
        <f>IF(ISBLANK(H1153),"",VLOOKUP(LEFT(B1153,5),Unit!A:B,2,FALSE))</f>
        <v/>
      </c>
      <c r="M1153" s="63" t="str">
        <f>IF(ISBLANK(H1153),"",IFERROR(VLOOKUP(B1153,'Np PL4 Stock'!$A:$T,20,FALSE),""))</f>
        <v/>
      </c>
      <c r="N1153" s="63" t="str">
        <f>IF(ISBLANK(H1153),"",IFERROR(VLOOKUP(B1153,'Np PL4 Stock'!$A:$U,21,FALSE),""))</f>
        <v/>
      </c>
      <c r="O1153" s="62" t="str">
        <f t="shared" si="183"/>
        <v/>
      </c>
      <c r="P1153" s="62" t="str">
        <f t="shared" si="181"/>
        <v/>
      </c>
      <c r="Q1153" s="67" t="str">
        <f t="shared" si="184"/>
        <v/>
      </c>
      <c r="R1153" s="67" t="str">
        <f t="shared" si="182"/>
        <v/>
      </c>
      <c r="S1153" s="59"/>
      <c r="T1153" s="147"/>
      <c r="U1153" s="147"/>
      <c r="V1153" s="59"/>
      <c r="W1153" s="59"/>
      <c r="X1153" s="59"/>
      <c r="Y1153" s="59"/>
      <c r="Z1153" s="59"/>
      <c r="AA1153" s="161"/>
      <c r="AB1153" s="161"/>
      <c r="AC1153" s="161"/>
      <c r="AD1153" s="161"/>
      <c r="AE1153" s="161"/>
      <c r="AF1153" s="73"/>
      <c r="AG1153" s="73"/>
      <c r="AH1153" s="73"/>
      <c r="AI1153" s="73"/>
      <c r="AJ1153" s="73"/>
      <c r="AK1153" s="73"/>
      <c r="AL1153" s="77" t="str">
        <f>IF(ISBLANK(S1153),"",IF(AJ1153="Fail","Fail",IF(E1153="PL4",IF(AND(T1153&gt;STD_01122025!$D$3,U1153&lt;STD_01122025!$D$4,OR(AF1153="ND",AF1153&lt;STD_01122025!$D$7),AH1153="ND"),"Pass","Fail"),IF(E1153="PL12",IF(AND(S1153&lt;STD_01122025!$F$2,T1153&gt;STD_01122025!$F$3,U1153&lt;STD_01122025!$F$4,V1153&gt;STD_01122025!$F$5,X1153&gt;STD_01122025!$F$6,OR(AF1153="ND",AF1153&lt;STD_01122025!$F$7),AH1153="ND"),"Pass","Fail"),IF(E1153="SuperPL",IF(AND(T1153&gt;STD_01122025!$H$3,U1153&lt;STD_01122025!$H$4,V1153&gt;STD_01122025!$H$5,X1153&gt;STD_01122025!$H$6,OR(AF1153="ND",AF1153&lt;STD_01122025!$H$7),AH1153="ND"),"Pass","Fail"),IF(E1153="Flight",IF(AND(T1153&gt;STD_01122025!$J$3,U1153&lt;STD_01122025!$J$4,X1153&gt;STD_01122025!$J$6,OR(AF1153="ND",AF1153&lt;STD_01122025!$J$7),AH1153="ND"),"Pass","Fail"),""))))))</f>
        <v/>
      </c>
      <c r="AM1153" s="62" t="str">
        <f>IF(ISBLANK(B1153),"",IFERROR(IF(VLOOKUP(B1153,'Np PL4 Stock'!$A:$J,10,FALSE)="Np4",D1153-VLOOKUP(B1153,'Np PL4 Stock'!$A:$E,5,FALSE),D1153-VLOOKUP(B1153,'Np PL4 Stock'!$A:$E,5,FALSE)-1),""))</f>
        <v/>
      </c>
      <c r="AN1153" s="147"/>
      <c r="AO1153" s="147"/>
      <c r="AP1153" s="59"/>
      <c r="AQ1153" s="59"/>
      <c r="AR1153" s="59"/>
      <c r="AS1153" s="59"/>
      <c r="AT1153" s="73"/>
      <c r="AU1153" s="73"/>
      <c r="AV1153" s="73"/>
      <c r="AW1153" s="73"/>
      <c r="AX1153" s="84"/>
      <c r="AY1153" s="59"/>
      <c r="AZ1153" s="59"/>
      <c r="BA1153" s="59"/>
      <c r="BB1153" s="59"/>
      <c r="BC1153" s="59"/>
      <c r="BD1153" s="59"/>
      <c r="BE1153" s="84"/>
      <c r="BF1153" s="59"/>
      <c r="BG1153" s="84"/>
      <c r="BH1153" s="59"/>
      <c r="BI1153" s="143"/>
      <c r="BJ1153" s="86"/>
      <c r="BK1153" s="86"/>
      <c r="BL1153" s="86"/>
      <c r="BM1153" s="86"/>
      <c r="BN1153" s="86"/>
      <c r="BO1153" s="59"/>
      <c r="BP1153" s="69"/>
      <c r="BQ1153" s="92">
        <v>0</v>
      </c>
      <c r="BR1153" s="93">
        <v>0</v>
      </c>
      <c r="BS1153" s="94" t="str">
        <f t="shared" si="185"/>
        <v/>
      </c>
      <c r="BT1153" s="95">
        <v>0</v>
      </c>
      <c r="BU1153" s="101" t="str">
        <f t="shared" si="186"/>
        <v/>
      </c>
      <c r="BV1153" s="102" t="str">
        <f t="shared" si="187"/>
        <v>-</v>
      </c>
      <c r="BW1153" s="103"/>
      <c r="BX1153" s="104" t="str">
        <f t="shared" si="188"/>
        <v>-</v>
      </c>
      <c r="BY1153" s="105"/>
      <c r="BZ1153" s="103"/>
      <c r="CA1153" s="106"/>
      <c r="CB1153" s="107"/>
      <c r="CC1153" s="112"/>
      <c r="CD1153" s="106"/>
      <c r="CE1153" s="185"/>
      <c r="CF1153" s="113"/>
      <c r="CG1153" s="114"/>
    </row>
    <row r="1154" spans="1:85">
      <c r="A1154" s="53" t="str">
        <f t="shared" si="189"/>
        <v>--</v>
      </c>
      <c r="B1154" s="47" t="str">
        <f t="shared" si="190"/>
        <v>-</v>
      </c>
      <c r="C1154" s="153"/>
      <c r="D1154" s="160"/>
      <c r="E1154" s="50"/>
      <c r="F1154" s="51"/>
      <c r="G1154" s="59"/>
      <c r="H1154" s="51"/>
      <c r="I1154" s="59"/>
      <c r="J1154" s="60" t="str">
        <f>IF(ISBLANK(H1154),"",IFERROR(VLOOKUP(B1154,'Np PL4 Stock'!$A:$D,4,FALSE),""))</f>
        <v/>
      </c>
      <c r="K1154" s="61" t="str">
        <f>IF(ISBLANK(H1154),"",SUMIF('Np PL4 Stock'!$A:$A,B1154,'Np PL4 Stock'!$N:$N))</f>
        <v/>
      </c>
      <c r="L1154" s="62" t="str">
        <f>IF(ISBLANK(H1154),"",VLOOKUP(LEFT(B1154,5),Unit!A:B,2,FALSE))</f>
        <v/>
      </c>
      <c r="M1154" s="63" t="str">
        <f>IF(ISBLANK(H1154),"",IFERROR(VLOOKUP(B1154,'Np PL4 Stock'!$A:$T,20,FALSE),""))</f>
        <v/>
      </c>
      <c r="N1154" s="63" t="str">
        <f>IF(ISBLANK(H1154),"",IFERROR(VLOOKUP(B1154,'Np PL4 Stock'!$A:$U,21,FALSE),""))</f>
        <v/>
      </c>
      <c r="O1154" s="62" t="str">
        <f t="shared" si="183"/>
        <v/>
      </c>
      <c r="P1154" s="62" t="str">
        <f t="shared" si="181"/>
        <v/>
      </c>
      <c r="Q1154" s="67" t="str">
        <f t="shared" si="184"/>
        <v/>
      </c>
      <c r="R1154" s="67" t="str">
        <f t="shared" si="182"/>
        <v/>
      </c>
      <c r="S1154" s="59"/>
      <c r="T1154" s="147"/>
      <c r="U1154" s="147"/>
      <c r="V1154" s="59"/>
      <c r="W1154" s="59"/>
      <c r="X1154" s="59"/>
      <c r="Y1154" s="59"/>
      <c r="Z1154" s="59"/>
      <c r="AA1154" s="161"/>
      <c r="AB1154" s="161"/>
      <c r="AC1154" s="161"/>
      <c r="AD1154" s="161"/>
      <c r="AE1154" s="161"/>
      <c r="AF1154" s="73"/>
      <c r="AG1154" s="73"/>
      <c r="AH1154" s="73"/>
      <c r="AI1154" s="73"/>
      <c r="AJ1154" s="73"/>
      <c r="AK1154" s="73"/>
      <c r="AL1154" s="77" t="str">
        <f>IF(ISBLANK(S1154),"",IF(AJ1154="Fail","Fail",IF(E1154="PL4",IF(AND(T1154&gt;STD_01122025!$D$3,U1154&lt;STD_01122025!$D$4,OR(AF1154="ND",AF1154&lt;STD_01122025!$D$7),AH1154="ND"),"Pass","Fail"),IF(E1154="PL12",IF(AND(S1154&lt;STD_01122025!$F$2,T1154&gt;STD_01122025!$F$3,U1154&lt;STD_01122025!$F$4,V1154&gt;STD_01122025!$F$5,X1154&gt;STD_01122025!$F$6,OR(AF1154="ND",AF1154&lt;STD_01122025!$F$7),AH1154="ND"),"Pass","Fail"),IF(E1154="SuperPL",IF(AND(T1154&gt;STD_01122025!$H$3,U1154&lt;STD_01122025!$H$4,V1154&gt;STD_01122025!$H$5,X1154&gt;STD_01122025!$H$6,OR(AF1154="ND",AF1154&lt;STD_01122025!$H$7),AH1154="ND"),"Pass","Fail"),IF(E1154="Flight",IF(AND(T1154&gt;STD_01122025!$J$3,U1154&lt;STD_01122025!$J$4,X1154&gt;STD_01122025!$J$6,OR(AF1154="ND",AF1154&lt;STD_01122025!$J$7),AH1154="ND"),"Pass","Fail"),""))))))</f>
        <v/>
      </c>
      <c r="AM1154" s="62" t="str">
        <f>IF(ISBLANK(B1154),"",IFERROR(IF(VLOOKUP(B1154,'Np PL4 Stock'!$A:$J,10,FALSE)="Np4",D1154-VLOOKUP(B1154,'Np PL4 Stock'!$A:$E,5,FALSE),D1154-VLOOKUP(B1154,'Np PL4 Stock'!$A:$E,5,FALSE)-1),""))</f>
        <v/>
      </c>
      <c r="AN1154" s="147"/>
      <c r="AO1154" s="147"/>
      <c r="AP1154" s="59"/>
      <c r="AQ1154" s="59"/>
      <c r="AR1154" s="59"/>
      <c r="AS1154" s="59"/>
      <c r="AT1154" s="73"/>
      <c r="AU1154" s="73"/>
      <c r="AV1154" s="73"/>
      <c r="AW1154" s="73"/>
      <c r="AX1154" s="84"/>
      <c r="AY1154" s="59"/>
      <c r="AZ1154" s="59"/>
      <c r="BA1154" s="59"/>
      <c r="BB1154" s="59"/>
      <c r="BC1154" s="59"/>
      <c r="BD1154" s="161"/>
      <c r="BE1154" s="168"/>
      <c r="BF1154" s="161"/>
      <c r="BG1154" s="168"/>
      <c r="BH1154" s="161"/>
      <c r="BI1154" s="85"/>
      <c r="BJ1154" s="86"/>
      <c r="BK1154" s="86"/>
      <c r="BL1154" s="86"/>
      <c r="BM1154" s="86"/>
      <c r="BN1154" s="86"/>
      <c r="BO1154" s="59"/>
      <c r="BP1154" s="69"/>
      <c r="BQ1154" s="92">
        <v>0</v>
      </c>
      <c r="BR1154" s="93">
        <v>0</v>
      </c>
      <c r="BS1154" s="94" t="str">
        <f t="shared" si="185"/>
        <v/>
      </c>
      <c r="BT1154" s="95">
        <v>0</v>
      </c>
      <c r="BU1154" s="101" t="str">
        <f t="shared" si="186"/>
        <v/>
      </c>
      <c r="BV1154" s="102" t="str">
        <f t="shared" si="187"/>
        <v>-</v>
      </c>
      <c r="BW1154" s="103"/>
      <c r="BX1154" s="104" t="str">
        <f t="shared" si="188"/>
        <v>-</v>
      </c>
      <c r="BY1154" s="105"/>
      <c r="BZ1154" s="103"/>
      <c r="CA1154" s="106"/>
      <c r="CB1154" s="107"/>
      <c r="CC1154" s="112"/>
      <c r="CD1154" s="106"/>
      <c r="CE1154" s="185"/>
      <c r="CF1154" s="113"/>
      <c r="CG1154" s="114"/>
    </row>
    <row r="1155" spans="1:85">
      <c r="A1155" s="53" t="str">
        <f t="shared" si="189"/>
        <v>--</v>
      </c>
      <c r="B1155" s="47" t="str">
        <f t="shared" si="190"/>
        <v>-</v>
      </c>
      <c r="C1155" s="153"/>
      <c r="D1155" s="49"/>
      <c r="E1155" s="50"/>
      <c r="F1155" s="51"/>
      <c r="G1155" s="59"/>
      <c r="H1155" s="51"/>
      <c r="I1155" s="59"/>
      <c r="J1155" s="60" t="str">
        <f>IF(ISBLANK(H1155),"",IFERROR(VLOOKUP(B1155,'Np PL4 Stock'!$A:$D,4,FALSE),""))</f>
        <v/>
      </c>
      <c r="K1155" s="61" t="str">
        <f>IF(ISBLANK(H1155),"",SUMIF('Np PL4 Stock'!$A:$A,B1155,'Np PL4 Stock'!$N:$N))</f>
        <v/>
      </c>
      <c r="L1155" s="62" t="str">
        <f>IF(ISBLANK(H1155),"",VLOOKUP(LEFT(B1155,5),Unit!A:B,2,FALSE))</f>
        <v/>
      </c>
      <c r="M1155" s="63" t="str">
        <f>IF(ISBLANK(H1155),"",IFERROR(VLOOKUP(B1155,'Np PL4 Stock'!$A:$T,20,FALSE),""))</f>
        <v/>
      </c>
      <c r="N1155" s="63" t="str">
        <f>IF(ISBLANK(H1155),"",IFERROR(VLOOKUP(B1155,'Np PL4 Stock'!$A:$U,21,FALSE),""))</f>
        <v/>
      </c>
      <c r="O1155" s="62" t="str">
        <f t="shared" si="183"/>
        <v/>
      </c>
      <c r="P1155" s="62" t="str">
        <f t="shared" ref="P1155:P1218" si="191">IFERROR((SUMIFS(BS:BS,A:A,A1155))/(L1155*10^3),"")</f>
        <v/>
      </c>
      <c r="Q1155" s="67" t="str">
        <f t="shared" si="184"/>
        <v/>
      </c>
      <c r="R1155" s="67" t="str">
        <f t="shared" ref="R1155:R1218" si="192">IFERROR(SUM(SUMIF(B:B,B1155,BS:BS),SUMIF(B:B,B1155,BT:BT))/(K1155*10^6),"")</f>
        <v/>
      </c>
      <c r="S1155" s="59"/>
      <c r="T1155" s="147"/>
      <c r="U1155" s="147"/>
      <c r="V1155" s="59"/>
      <c r="W1155" s="59"/>
      <c r="X1155" s="59"/>
      <c r="Y1155" s="59"/>
      <c r="Z1155" s="59"/>
      <c r="AA1155" s="161"/>
      <c r="AB1155" s="161"/>
      <c r="AC1155" s="161"/>
      <c r="AD1155" s="161"/>
      <c r="AE1155" s="161"/>
      <c r="AF1155" s="73"/>
      <c r="AG1155" s="73"/>
      <c r="AH1155" s="73"/>
      <c r="AI1155" s="73"/>
      <c r="AJ1155" s="73"/>
      <c r="AK1155" s="73"/>
      <c r="AL1155" s="77" t="str">
        <f>IF(ISBLANK(S1155),"",IF(AJ1155="Fail","Fail",IF(E1155="PL4",IF(AND(T1155&gt;STD_01122025!$D$3,U1155&lt;STD_01122025!$D$4,OR(AF1155="ND",AF1155&lt;STD_01122025!$D$7),AH1155="ND"),"Pass","Fail"),IF(E1155="PL12",IF(AND(S1155&lt;STD_01122025!$F$2,T1155&gt;STD_01122025!$F$3,U1155&lt;STD_01122025!$F$4,V1155&gt;STD_01122025!$F$5,X1155&gt;STD_01122025!$F$6,OR(AF1155="ND",AF1155&lt;STD_01122025!$F$7),AH1155="ND"),"Pass","Fail"),IF(E1155="SuperPL",IF(AND(T1155&gt;STD_01122025!$H$3,U1155&lt;STD_01122025!$H$4,V1155&gt;STD_01122025!$H$5,X1155&gt;STD_01122025!$H$6,OR(AF1155="ND",AF1155&lt;STD_01122025!$H$7),AH1155="ND"),"Pass","Fail"),IF(E1155="Flight",IF(AND(T1155&gt;STD_01122025!$J$3,U1155&lt;STD_01122025!$J$4,X1155&gt;STD_01122025!$J$6,OR(AF1155="ND",AF1155&lt;STD_01122025!$J$7),AH1155="ND"),"Pass","Fail"),""))))))</f>
        <v/>
      </c>
      <c r="AM1155" s="62" t="str">
        <f>IF(ISBLANK(B1155),"",IFERROR(IF(VLOOKUP(B1155,'Np PL4 Stock'!$A:$J,10,FALSE)="Np4",D1155-VLOOKUP(B1155,'Np PL4 Stock'!$A:$E,5,FALSE),D1155-VLOOKUP(B1155,'Np PL4 Stock'!$A:$E,5,FALSE)-1),""))</f>
        <v/>
      </c>
      <c r="AN1155" s="147"/>
      <c r="AO1155" s="147"/>
      <c r="AP1155" s="59"/>
      <c r="AQ1155" s="59"/>
      <c r="AR1155" s="59"/>
      <c r="AS1155" s="59"/>
      <c r="AT1155" s="73"/>
      <c r="AU1155" s="73"/>
      <c r="AV1155" s="73"/>
      <c r="AW1155" s="73"/>
      <c r="AX1155" s="84"/>
      <c r="AY1155" s="59"/>
      <c r="AZ1155" s="59"/>
      <c r="BA1155" s="59"/>
      <c r="BB1155" s="59"/>
      <c r="BC1155" s="59"/>
      <c r="BD1155" s="59"/>
      <c r="BE1155" s="84"/>
      <c r="BF1155" s="59"/>
      <c r="BG1155" s="84"/>
      <c r="BH1155" s="59"/>
      <c r="BI1155" s="85"/>
      <c r="BJ1155" s="86"/>
      <c r="BK1155" s="86"/>
      <c r="BL1155" s="86"/>
      <c r="BM1155" s="86"/>
      <c r="BN1155" s="86"/>
      <c r="BO1155" s="59"/>
      <c r="BP1155" s="69"/>
      <c r="BQ1155" s="92">
        <v>0</v>
      </c>
      <c r="BR1155" s="93">
        <v>0</v>
      </c>
      <c r="BS1155" s="94" t="str">
        <f t="shared" si="185"/>
        <v/>
      </c>
      <c r="BT1155" s="95">
        <v>0</v>
      </c>
      <c r="BU1155" s="101" t="str">
        <f t="shared" si="186"/>
        <v/>
      </c>
      <c r="BV1155" s="102" t="str">
        <f t="shared" si="187"/>
        <v>-</v>
      </c>
      <c r="BW1155" s="103"/>
      <c r="BX1155" s="104" t="str">
        <f t="shared" si="188"/>
        <v>-</v>
      </c>
      <c r="BY1155" s="105"/>
      <c r="BZ1155" s="103"/>
      <c r="CA1155" s="106"/>
      <c r="CB1155" s="107"/>
      <c r="CC1155" s="112"/>
      <c r="CD1155" s="106"/>
      <c r="CE1155" s="185"/>
      <c r="CF1155" s="113"/>
      <c r="CG1155" s="114"/>
    </row>
    <row r="1156" spans="1:85">
      <c r="A1156" s="53" t="str">
        <f t="shared" si="189"/>
        <v>--</v>
      </c>
      <c r="B1156" s="47" t="str">
        <f t="shared" si="190"/>
        <v>-</v>
      </c>
      <c r="C1156" s="153"/>
      <c r="D1156" s="49"/>
      <c r="E1156" s="50"/>
      <c r="F1156" s="51"/>
      <c r="G1156" s="59"/>
      <c r="H1156" s="51"/>
      <c r="I1156" s="59"/>
      <c r="J1156" s="60" t="str">
        <f>IF(ISBLANK(H1156),"",IFERROR(VLOOKUP(B1156,'Np PL4 Stock'!$A:$D,4,FALSE),""))</f>
        <v/>
      </c>
      <c r="K1156" s="61" t="str">
        <f>IF(ISBLANK(H1156),"",SUMIF('Np PL4 Stock'!$A:$A,B1156,'Np PL4 Stock'!$N:$N))</f>
        <v/>
      </c>
      <c r="L1156" s="62" t="str">
        <f>IF(ISBLANK(H1156),"",VLOOKUP(LEFT(B1156,5),Unit!A:B,2,FALSE))</f>
        <v/>
      </c>
      <c r="M1156" s="63" t="str">
        <f>IF(ISBLANK(H1156),"",IFERROR(VLOOKUP(B1156,'Np PL4 Stock'!$A:$T,20,FALSE),""))</f>
        <v/>
      </c>
      <c r="N1156" s="63" t="str">
        <f>IF(ISBLANK(H1156),"",IFERROR(VLOOKUP(B1156,'Np PL4 Stock'!$A:$U,21,FALSE),""))</f>
        <v/>
      </c>
      <c r="O1156" s="62" t="str">
        <f t="shared" ref="O1156:O1219" si="193">IFERROR((K1156*10^6)/(L1156*10^3),"")</f>
        <v/>
      </c>
      <c r="P1156" s="62" t="str">
        <f t="shared" si="191"/>
        <v/>
      </c>
      <c r="Q1156" s="67" t="str">
        <f t="shared" ref="Q1156:Q1219" si="194">IFERROR(SUM(SUMIF(B:B,B1156,BQ:BQ),SUMIF(B:B,B1156,BR:BR))/(K1156*10^6),"")</f>
        <v/>
      </c>
      <c r="R1156" s="67" t="str">
        <f t="shared" si="192"/>
        <v/>
      </c>
      <c r="S1156" s="59"/>
      <c r="T1156" s="147"/>
      <c r="U1156" s="147"/>
      <c r="V1156" s="59"/>
      <c r="W1156" s="59"/>
      <c r="X1156" s="59"/>
      <c r="Y1156" s="59"/>
      <c r="Z1156" s="59"/>
      <c r="AA1156" s="161"/>
      <c r="AB1156" s="161"/>
      <c r="AC1156" s="161"/>
      <c r="AD1156" s="161"/>
      <c r="AE1156" s="161"/>
      <c r="AF1156" s="73"/>
      <c r="AG1156" s="73"/>
      <c r="AH1156" s="73"/>
      <c r="AI1156" s="73"/>
      <c r="AJ1156" s="73"/>
      <c r="AK1156" s="73"/>
      <c r="AL1156" s="77" t="str">
        <f>IF(ISBLANK(S1156),"",IF(AJ1156="Fail","Fail",IF(E1156="PL4",IF(AND(T1156&gt;STD_01122025!$D$3,U1156&lt;STD_01122025!$D$4,OR(AF1156="ND",AF1156&lt;STD_01122025!$D$7),AH1156="ND"),"Pass","Fail"),IF(E1156="PL12",IF(AND(S1156&lt;STD_01122025!$F$2,T1156&gt;STD_01122025!$F$3,U1156&lt;STD_01122025!$F$4,V1156&gt;STD_01122025!$F$5,X1156&gt;STD_01122025!$F$6,OR(AF1156="ND",AF1156&lt;STD_01122025!$F$7),AH1156="ND"),"Pass","Fail"),IF(E1156="SuperPL",IF(AND(T1156&gt;STD_01122025!$H$3,U1156&lt;STD_01122025!$H$4,V1156&gt;STD_01122025!$H$5,X1156&gt;STD_01122025!$H$6,OR(AF1156="ND",AF1156&lt;STD_01122025!$H$7),AH1156="ND"),"Pass","Fail"),IF(E1156="Flight",IF(AND(T1156&gt;STD_01122025!$J$3,U1156&lt;STD_01122025!$J$4,X1156&gt;STD_01122025!$J$6,OR(AF1156="ND",AF1156&lt;STD_01122025!$J$7),AH1156="ND"),"Pass","Fail"),""))))))</f>
        <v/>
      </c>
      <c r="AM1156" s="62" t="str">
        <f>IF(ISBLANK(B1156),"",IFERROR(IF(VLOOKUP(B1156,'Np PL4 Stock'!$A:$J,10,FALSE)="Np4",D1156-VLOOKUP(B1156,'Np PL4 Stock'!$A:$E,5,FALSE),D1156-VLOOKUP(B1156,'Np PL4 Stock'!$A:$E,5,FALSE)-1),""))</f>
        <v/>
      </c>
      <c r="AN1156" s="147"/>
      <c r="AO1156" s="147"/>
      <c r="AP1156" s="59"/>
      <c r="AQ1156" s="59"/>
      <c r="AR1156" s="59"/>
      <c r="AS1156" s="59"/>
      <c r="AT1156" s="73"/>
      <c r="AU1156" s="73"/>
      <c r="AV1156" s="73"/>
      <c r="AW1156" s="73"/>
      <c r="AX1156" s="84"/>
      <c r="AY1156" s="59"/>
      <c r="AZ1156" s="59"/>
      <c r="BA1156" s="59"/>
      <c r="BB1156" s="59"/>
      <c r="BC1156" s="59"/>
      <c r="BD1156" s="161"/>
      <c r="BE1156" s="168"/>
      <c r="BF1156" s="161"/>
      <c r="BG1156" s="168"/>
      <c r="BH1156" s="161"/>
      <c r="BI1156" s="85"/>
      <c r="BJ1156" s="86"/>
      <c r="BK1156" s="86"/>
      <c r="BL1156" s="86"/>
      <c r="BM1156" s="86"/>
      <c r="BN1156" s="86"/>
      <c r="BO1156" s="59"/>
      <c r="BP1156" s="69"/>
      <c r="BQ1156" s="92">
        <v>0</v>
      </c>
      <c r="BR1156" s="93">
        <v>0</v>
      </c>
      <c r="BS1156" s="94" t="str">
        <f t="shared" ref="BS1156:BS1219" si="195">IF(ISBLANK(D1156),"",SUM(BQ1156:BR1156))</f>
        <v/>
      </c>
      <c r="BT1156" s="95">
        <v>0</v>
      </c>
      <c r="BU1156" s="101" t="str">
        <f t="shared" ref="BU1156:BU1219" si="196">IF(ISBLANK(D1156),"",SUM(BS1156:BT1156))</f>
        <v/>
      </c>
      <c r="BV1156" s="102" t="str">
        <f t="shared" si="187"/>
        <v>-</v>
      </c>
      <c r="BW1156" s="103"/>
      <c r="BX1156" s="104" t="str">
        <f t="shared" si="188"/>
        <v>-</v>
      </c>
      <c r="BY1156" s="105"/>
      <c r="BZ1156" s="103"/>
      <c r="CA1156" s="106"/>
      <c r="CB1156" s="107"/>
      <c r="CC1156" s="112"/>
      <c r="CD1156" s="106"/>
      <c r="CE1156" s="185"/>
      <c r="CF1156" s="113"/>
      <c r="CG1156" s="114"/>
    </row>
    <row r="1157" spans="1:85">
      <c r="A1157" s="53" t="str">
        <f t="shared" si="189"/>
        <v>--</v>
      </c>
      <c r="B1157" s="47" t="str">
        <f t="shared" si="190"/>
        <v>-</v>
      </c>
      <c r="C1157" s="153"/>
      <c r="D1157" s="49"/>
      <c r="E1157" s="50"/>
      <c r="F1157" s="51"/>
      <c r="G1157" s="59"/>
      <c r="H1157" s="51"/>
      <c r="I1157" s="59"/>
      <c r="J1157" s="60" t="str">
        <f>IF(ISBLANK(H1157),"",IFERROR(VLOOKUP(B1157,'Np PL4 Stock'!$A:$D,4,FALSE),""))</f>
        <v/>
      </c>
      <c r="K1157" s="61" t="str">
        <f>IF(ISBLANK(H1157),"",SUMIF('Np PL4 Stock'!$A:$A,B1157,'Np PL4 Stock'!$N:$N))</f>
        <v/>
      </c>
      <c r="L1157" s="62" t="str">
        <f>IF(ISBLANK(H1157),"",VLOOKUP(LEFT(B1157,5),Unit!A:B,2,FALSE))</f>
        <v/>
      </c>
      <c r="M1157" s="63" t="str">
        <f>IF(ISBLANK(H1157),"",IFERROR(VLOOKUP(B1157,'Np PL4 Stock'!$A:$T,20,FALSE),""))</f>
        <v/>
      </c>
      <c r="N1157" s="63" t="str">
        <f>IF(ISBLANK(H1157),"",IFERROR(VLOOKUP(B1157,'Np PL4 Stock'!$A:$U,21,FALSE),""))</f>
        <v/>
      </c>
      <c r="O1157" s="62" t="str">
        <f t="shared" si="193"/>
        <v/>
      </c>
      <c r="P1157" s="62" t="str">
        <f t="shared" si="191"/>
        <v/>
      </c>
      <c r="Q1157" s="67" t="str">
        <f t="shared" si="194"/>
        <v/>
      </c>
      <c r="R1157" s="67" t="str">
        <f t="shared" si="192"/>
        <v/>
      </c>
      <c r="S1157" s="59"/>
      <c r="T1157" s="147"/>
      <c r="U1157" s="147"/>
      <c r="V1157" s="59"/>
      <c r="W1157" s="59"/>
      <c r="X1157" s="59"/>
      <c r="Y1157" s="59"/>
      <c r="Z1157" s="59"/>
      <c r="AA1157" s="161"/>
      <c r="AB1157" s="161"/>
      <c r="AC1157" s="161"/>
      <c r="AD1157" s="161"/>
      <c r="AE1157" s="161"/>
      <c r="AF1157" s="73"/>
      <c r="AG1157" s="73"/>
      <c r="AH1157" s="73"/>
      <c r="AI1157" s="73"/>
      <c r="AJ1157" s="73"/>
      <c r="AK1157" s="73"/>
      <c r="AL1157" s="77" t="str">
        <f>IF(ISBLANK(S1157),"",IF(AJ1157="Fail","Fail",IF(E1157="PL4",IF(AND(T1157&gt;STD_01122025!$D$3,U1157&lt;STD_01122025!$D$4,OR(AF1157="ND",AF1157&lt;STD_01122025!$D$7),AH1157="ND"),"Pass","Fail"),IF(E1157="PL12",IF(AND(S1157&lt;STD_01122025!$F$2,T1157&gt;STD_01122025!$F$3,U1157&lt;STD_01122025!$F$4,V1157&gt;STD_01122025!$F$5,X1157&gt;STD_01122025!$F$6,OR(AF1157="ND",AF1157&lt;STD_01122025!$F$7),AH1157="ND"),"Pass","Fail"),IF(E1157="SuperPL",IF(AND(T1157&gt;STD_01122025!$H$3,U1157&lt;STD_01122025!$H$4,V1157&gt;STD_01122025!$H$5,X1157&gt;STD_01122025!$H$6,OR(AF1157="ND",AF1157&lt;STD_01122025!$H$7),AH1157="ND"),"Pass","Fail"),IF(E1157="Flight",IF(AND(T1157&gt;STD_01122025!$J$3,U1157&lt;STD_01122025!$J$4,X1157&gt;STD_01122025!$J$6,OR(AF1157="ND",AF1157&lt;STD_01122025!$J$7),AH1157="ND"),"Pass","Fail"),""))))))</f>
        <v/>
      </c>
      <c r="AM1157" s="62" t="str">
        <f>IF(ISBLANK(B1157),"",IFERROR(IF(VLOOKUP(B1157,'Np PL4 Stock'!$A:$J,10,FALSE)="Np4",D1157-VLOOKUP(B1157,'Np PL4 Stock'!$A:$E,5,FALSE),D1157-VLOOKUP(B1157,'Np PL4 Stock'!$A:$E,5,FALSE)-1),""))</f>
        <v/>
      </c>
      <c r="AN1157" s="147"/>
      <c r="AO1157" s="147"/>
      <c r="AP1157" s="59"/>
      <c r="AQ1157" s="59"/>
      <c r="AR1157" s="59"/>
      <c r="AS1157" s="59"/>
      <c r="AT1157" s="73"/>
      <c r="AU1157" s="73"/>
      <c r="AV1157" s="73"/>
      <c r="AW1157" s="73"/>
      <c r="AX1157" s="84"/>
      <c r="AY1157" s="59"/>
      <c r="AZ1157" s="59"/>
      <c r="BA1157" s="59"/>
      <c r="BB1157" s="59"/>
      <c r="BC1157" s="59"/>
      <c r="BD1157" s="59"/>
      <c r="BE1157" s="84"/>
      <c r="BF1157" s="59"/>
      <c r="BG1157" s="84"/>
      <c r="BH1157" s="59"/>
      <c r="BI1157" s="85"/>
      <c r="BJ1157" s="86"/>
      <c r="BK1157" s="86"/>
      <c r="BL1157" s="86"/>
      <c r="BM1157" s="86"/>
      <c r="BN1157" s="86"/>
      <c r="BO1157" s="59"/>
      <c r="BP1157" s="69"/>
      <c r="BQ1157" s="92">
        <v>0</v>
      </c>
      <c r="BR1157" s="93">
        <v>0</v>
      </c>
      <c r="BS1157" s="94" t="str">
        <f t="shared" si="195"/>
        <v/>
      </c>
      <c r="BT1157" s="95">
        <v>0</v>
      </c>
      <c r="BU1157" s="101" t="str">
        <f t="shared" si="196"/>
        <v/>
      </c>
      <c r="BV1157" s="102" t="str">
        <f t="shared" si="187"/>
        <v>-</v>
      </c>
      <c r="BW1157" s="103"/>
      <c r="BX1157" s="104" t="str">
        <f t="shared" si="188"/>
        <v>-</v>
      </c>
      <c r="BY1157" s="105"/>
      <c r="BZ1157" s="103"/>
      <c r="CA1157" s="106"/>
      <c r="CB1157" s="107"/>
      <c r="CC1157" s="112"/>
      <c r="CD1157" s="106"/>
      <c r="CE1157" s="185"/>
      <c r="CF1157" s="113"/>
      <c r="CG1157" s="114"/>
    </row>
    <row r="1158" spans="1:85">
      <c r="A1158" s="53" t="str">
        <f t="shared" si="189"/>
        <v>--</v>
      </c>
      <c r="B1158" s="47" t="str">
        <f t="shared" si="190"/>
        <v>-</v>
      </c>
      <c r="C1158" s="153"/>
      <c r="D1158" s="49"/>
      <c r="E1158" s="50"/>
      <c r="F1158" s="51"/>
      <c r="G1158" s="59"/>
      <c r="H1158" s="51"/>
      <c r="I1158" s="59"/>
      <c r="J1158" s="60" t="str">
        <f>IF(ISBLANK(H1158),"",IFERROR(VLOOKUP(B1158,'Np PL4 Stock'!$A:$D,4,FALSE),""))</f>
        <v/>
      </c>
      <c r="K1158" s="61" t="str">
        <f>IF(ISBLANK(H1158),"",SUMIF('Np PL4 Stock'!$A:$A,B1158,'Np PL4 Stock'!$N:$N))</f>
        <v/>
      </c>
      <c r="L1158" s="62" t="str">
        <f>IF(ISBLANK(H1158),"",VLOOKUP(LEFT(B1158,5),Unit!A:B,2,FALSE))</f>
        <v/>
      </c>
      <c r="M1158" s="63" t="str">
        <f>IF(ISBLANK(H1158),"",IFERROR(VLOOKUP(B1158,'Np PL4 Stock'!$A:$T,20,FALSE),""))</f>
        <v/>
      </c>
      <c r="N1158" s="63" t="str">
        <f>IF(ISBLANK(H1158),"",IFERROR(VLOOKUP(B1158,'Np PL4 Stock'!$A:$U,21,FALSE),""))</f>
        <v/>
      </c>
      <c r="O1158" s="62" t="str">
        <f t="shared" si="193"/>
        <v/>
      </c>
      <c r="P1158" s="62" t="str">
        <f t="shared" si="191"/>
        <v/>
      </c>
      <c r="Q1158" s="67" t="str">
        <f t="shared" si="194"/>
        <v/>
      </c>
      <c r="R1158" s="67" t="str">
        <f t="shared" si="192"/>
        <v/>
      </c>
      <c r="S1158" s="59"/>
      <c r="T1158" s="147"/>
      <c r="U1158" s="147"/>
      <c r="V1158" s="59"/>
      <c r="W1158" s="59"/>
      <c r="X1158" s="59"/>
      <c r="Y1158" s="59"/>
      <c r="Z1158" s="59"/>
      <c r="AA1158" s="161"/>
      <c r="AB1158" s="161"/>
      <c r="AC1158" s="161"/>
      <c r="AD1158" s="161"/>
      <c r="AE1158" s="161"/>
      <c r="AF1158" s="73"/>
      <c r="AG1158" s="73"/>
      <c r="AH1158" s="73"/>
      <c r="AI1158" s="73"/>
      <c r="AJ1158" s="73"/>
      <c r="AK1158" s="73"/>
      <c r="AL1158" s="77" t="str">
        <f>IF(ISBLANK(S1158),"",IF(AJ1158="Fail","Fail",IF(E1158="PL4",IF(AND(T1158&gt;STD_01122025!$D$3,U1158&lt;STD_01122025!$D$4,OR(AF1158="ND",AF1158&lt;STD_01122025!$D$7),AH1158="ND"),"Pass","Fail"),IF(E1158="PL12",IF(AND(S1158&lt;STD_01122025!$F$2,T1158&gt;STD_01122025!$F$3,U1158&lt;STD_01122025!$F$4,V1158&gt;STD_01122025!$F$5,X1158&gt;STD_01122025!$F$6,OR(AF1158="ND",AF1158&lt;STD_01122025!$F$7),AH1158="ND"),"Pass","Fail"),IF(E1158="SuperPL",IF(AND(T1158&gt;STD_01122025!$H$3,U1158&lt;STD_01122025!$H$4,V1158&gt;STD_01122025!$H$5,X1158&gt;STD_01122025!$H$6,OR(AF1158="ND",AF1158&lt;STD_01122025!$H$7),AH1158="ND"),"Pass","Fail"),IF(E1158="Flight",IF(AND(T1158&gt;STD_01122025!$J$3,U1158&lt;STD_01122025!$J$4,X1158&gt;STD_01122025!$J$6,OR(AF1158="ND",AF1158&lt;STD_01122025!$J$7),AH1158="ND"),"Pass","Fail"),""))))))</f>
        <v/>
      </c>
      <c r="AM1158" s="62" t="str">
        <f>IF(ISBLANK(B1158),"",IFERROR(IF(VLOOKUP(B1158,'Np PL4 Stock'!$A:$J,10,FALSE)="Np4",D1158-VLOOKUP(B1158,'Np PL4 Stock'!$A:$E,5,FALSE),D1158-VLOOKUP(B1158,'Np PL4 Stock'!$A:$E,5,FALSE)-1),""))</f>
        <v/>
      </c>
      <c r="AN1158" s="147"/>
      <c r="AO1158" s="147"/>
      <c r="AP1158" s="59"/>
      <c r="AQ1158" s="59"/>
      <c r="AR1158" s="59"/>
      <c r="AS1158" s="59"/>
      <c r="AT1158" s="73"/>
      <c r="AU1158" s="73"/>
      <c r="AV1158" s="73"/>
      <c r="AW1158" s="73"/>
      <c r="AX1158" s="84"/>
      <c r="AY1158" s="59"/>
      <c r="AZ1158" s="59"/>
      <c r="BA1158" s="59"/>
      <c r="BB1158" s="59"/>
      <c r="BC1158" s="59"/>
      <c r="BD1158" s="161"/>
      <c r="BE1158" s="168"/>
      <c r="BF1158" s="161"/>
      <c r="BG1158" s="168"/>
      <c r="BH1158" s="161"/>
      <c r="BI1158" s="85"/>
      <c r="BJ1158" s="86"/>
      <c r="BK1158" s="86"/>
      <c r="BL1158" s="86"/>
      <c r="BM1158" s="86"/>
      <c r="BN1158" s="86"/>
      <c r="BO1158" s="59"/>
      <c r="BP1158" s="69"/>
      <c r="BQ1158" s="92">
        <v>0</v>
      </c>
      <c r="BR1158" s="93">
        <v>0</v>
      </c>
      <c r="BS1158" s="94" t="str">
        <f t="shared" si="195"/>
        <v/>
      </c>
      <c r="BT1158" s="95">
        <v>0</v>
      </c>
      <c r="BU1158" s="101" t="str">
        <f t="shared" si="196"/>
        <v/>
      </c>
      <c r="BV1158" s="102" t="str">
        <f t="shared" ref="BV1158:BV1221" si="197">IF(ISNUMBER(AQ1158),(1/AQ1158)*10^3,"-")</f>
        <v>-</v>
      </c>
      <c r="BW1158" s="103"/>
      <c r="BX1158" s="104" t="str">
        <f t="shared" si="188"/>
        <v>-</v>
      </c>
      <c r="BY1158" s="105"/>
      <c r="BZ1158" s="103"/>
      <c r="CA1158" s="106"/>
      <c r="CB1158" s="107"/>
      <c r="CC1158" s="112"/>
      <c r="CD1158" s="106"/>
      <c r="CE1158" s="185"/>
      <c r="CF1158" s="113"/>
      <c r="CG1158" s="114"/>
    </row>
    <row r="1159" spans="1:85">
      <c r="A1159" s="53" t="str">
        <f t="shared" si="189"/>
        <v>--</v>
      </c>
      <c r="B1159" s="47" t="str">
        <f t="shared" si="190"/>
        <v>-</v>
      </c>
      <c r="C1159" s="153"/>
      <c r="D1159" s="49"/>
      <c r="E1159" s="50"/>
      <c r="F1159" s="51"/>
      <c r="G1159" s="59"/>
      <c r="H1159" s="51"/>
      <c r="I1159" s="59"/>
      <c r="J1159" s="60" t="str">
        <f>IF(ISBLANK(H1159),"",IFERROR(VLOOKUP(B1159,'Np PL4 Stock'!$A:$D,4,FALSE),""))</f>
        <v/>
      </c>
      <c r="K1159" s="61" t="str">
        <f>IF(ISBLANK(H1159),"",SUMIF('Np PL4 Stock'!$A:$A,B1159,'Np PL4 Stock'!$N:$N))</f>
        <v/>
      </c>
      <c r="L1159" s="62" t="str">
        <f>IF(ISBLANK(H1159),"",VLOOKUP(LEFT(B1159,5),Unit!A:B,2,FALSE))</f>
        <v/>
      </c>
      <c r="M1159" s="63" t="str">
        <f>IF(ISBLANK(H1159),"",IFERROR(VLOOKUP(B1159,'Np PL4 Stock'!$A:$T,20,FALSE),""))</f>
        <v/>
      </c>
      <c r="N1159" s="63" t="str">
        <f>IF(ISBLANK(H1159),"",IFERROR(VLOOKUP(B1159,'Np PL4 Stock'!$A:$U,21,FALSE),""))</f>
        <v/>
      </c>
      <c r="O1159" s="62" t="str">
        <f t="shared" si="193"/>
        <v/>
      </c>
      <c r="P1159" s="62" t="str">
        <f t="shared" si="191"/>
        <v/>
      </c>
      <c r="Q1159" s="67" t="str">
        <f t="shared" si="194"/>
        <v/>
      </c>
      <c r="R1159" s="67" t="str">
        <f t="shared" si="192"/>
        <v/>
      </c>
      <c r="S1159" s="59"/>
      <c r="T1159" s="147"/>
      <c r="U1159" s="147"/>
      <c r="V1159" s="59"/>
      <c r="W1159" s="59"/>
      <c r="X1159" s="59"/>
      <c r="Y1159" s="59"/>
      <c r="Z1159" s="59"/>
      <c r="AA1159" s="161"/>
      <c r="AB1159" s="161"/>
      <c r="AC1159" s="161"/>
      <c r="AD1159" s="161"/>
      <c r="AE1159" s="161"/>
      <c r="AF1159" s="73"/>
      <c r="AG1159" s="73"/>
      <c r="AH1159" s="73"/>
      <c r="AI1159" s="73"/>
      <c r="AJ1159" s="73"/>
      <c r="AK1159" s="73"/>
      <c r="AL1159" s="77" t="str">
        <f>IF(ISBLANK(S1159),"",IF(AJ1159="Fail","Fail",IF(E1159="PL4",IF(AND(T1159&gt;STD_01122025!$D$3,U1159&lt;STD_01122025!$D$4,OR(AF1159="ND",AF1159&lt;STD_01122025!$D$7),AH1159="ND"),"Pass","Fail"),IF(E1159="PL12",IF(AND(S1159&lt;STD_01122025!$F$2,T1159&gt;STD_01122025!$F$3,U1159&lt;STD_01122025!$F$4,V1159&gt;STD_01122025!$F$5,X1159&gt;STD_01122025!$F$6,OR(AF1159="ND",AF1159&lt;STD_01122025!$F$7),AH1159="ND"),"Pass","Fail"),IF(E1159="SuperPL",IF(AND(T1159&gt;STD_01122025!$H$3,U1159&lt;STD_01122025!$H$4,V1159&gt;STD_01122025!$H$5,X1159&gt;STD_01122025!$H$6,OR(AF1159="ND",AF1159&lt;STD_01122025!$H$7),AH1159="ND"),"Pass","Fail"),IF(E1159="Flight",IF(AND(T1159&gt;STD_01122025!$J$3,U1159&lt;STD_01122025!$J$4,X1159&gt;STD_01122025!$J$6,OR(AF1159="ND",AF1159&lt;STD_01122025!$J$7),AH1159="ND"),"Pass","Fail"),""))))))</f>
        <v/>
      </c>
      <c r="AM1159" s="62" t="str">
        <f>IF(ISBLANK(B1159),"",IFERROR(IF(VLOOKUP(B1159,'Np PL4 Stock'!$A:$J,10,FALSE)="Np4",D1159-VLOOKUP(B1159,'Np PL4 Stock'!$A:$E,5,FALSE),D1159-VLOOKUP(B1159,'Np PL4 Stock'!$A:$E,5,FALSE)-1),""))</f>
        <v/>
      </c>
      <c r="AN1159" s="147"/>
      <c r="AO1159" s="147"/>
      <c r="AP1159" s="59"/>
      <c r="AQ1159" s="59"/>
      <c r="AR1159" s="59"/>
      <c r="AS1159" s="59"/>
      <c r="AT1159" s="73"/>
      <c r="AU1159" s="73"/>
      <c r="AV1159" s="73"/>
      <c r="AW1159" s="73"/>
      <c r="AX1159" s="84"/>
      <c r="AY1159" s="59"/>
      <c r="AZ1159" s="59"/>
      <c r="BA1159" s="59"/>
      <c r="BB1159" s="59"/>
      <c r="BC1159" s="59"/>
      <c r="BD1159" s="59"/>
      <c r="BE1159" s="84"/>
      <c r="BF1159" s="59"/>
      <c r="BG1159" s="84"/>
      <c r="BH1159" s="59"/>
      <c r="BI1159" s="85"/>
      <c r="BJ1159" s="86"/>
      <c r="BK1159" s="86"/>
      <c r="BL1159" s="86"/>
      <c r="BM1159" s="86"/>
      <c r="BN1159" s="86"/>
      <c r="BO1159" s="59"/>
      <c r="BP1159" s="69"/>
      <c r="BQ1159" s="92">
        <v>0</v>
      </c>
      <c r="BR1159" s="93">
        <v>0</v>
      </c>
      <c r="BS1159" s="94" t="str">
        <f t="shared" si="195"/>
        <v/>
      </c>
      <c r="BT1159" s="95">
        <v>0</v>
      </c>
      <c r="BU1159" s="101" t="str">
        <f t="shared" si="196"/>
        <v/>
      </c>
      <c r="BV1159" s="102" t="str">
        <f t="shared" si="197"/>
        <v>-</v>
      </c>
      <c r="BW1159" s="103"/>
      <c r="BX1159" s="104" t="str">
        <f t="shared" ref="BX1159:BX1222" si="198">IFERROR((BU1159*BV1159)/10^3,"-")</f>
        <v>-</v>
      </c>
      <c r="BY1159" s="105"/>
      <c r="BZ1159" s="103"/>
      <c r="CA1159" s="106"/>
      <c r="CB1159" s="107"/>
      <c r="CC1159" s="112"/>
      <c r="CD1159" s="106"/>
      <c r="CE1159" s="185"/>
      <c r="CF1159" s="113"/>
      <c r="CG1159" s="114"/>
    </row>
    <row r="1160" spans="1:85">
      <c r="A1160" s="53" t="str">
        <f t="shared" si="189"/>
        <v>--</v>
      </c>
      <c r="B1160" s="47" t="str">
        <f t="shared" si="190"/>
        <v>-</v>
      </c>
      <c r="C1160" s="153"/>
      <c r="D1160" s="49"/>
      <c r="E1160" s="50"/>
      <c r="F1160" s="51"/>
      <c r="G1160" s="59"/>
      <c r="H1160" s="51"/>
      <c r="I1160" s="59"/>
      <c r="J1160" s="60" t="str">
        <f>IF(ISBLANK(H1160),"",IFERROR(VLOOKUP(B1160,'Np PL4 Stock'!$A:$D,4,FALSE),""))</f>
        <v/>
      </c>
      <c r="K1160" s="61" t="str">
        <f>IF(ISBLANK(H1160),"",SUMIF('Np PL4 Stock'!$A:$A,B1160,'Np PL4 Stock'!$N:$N))</f>
        <v/>
      </c>
      <c r="L1160" s="62" t="str">
        <f>IF(ISBLANK(H1160),"",VLOOKUP(LEFT(B1160,5),Unit!A:B,2,FALSE))</f>
        <v/>
      </c>
      <c r="M1160" s="63" t="str">
        <f>IF(ISBLANK(H1160),"",IFERROR(VLOOKUP(B1160,'Np PL4 Stock'!$A:$T,20,FALSE),""))</f>
        <v/>
      </c>
      <c r="N1160" s="63" t="str">
        <f>IF(ISBLANK(H1160),"",IFERROR(VLOOKUP(B1160,'Np PL4 Stock'!$A:$U,21,FALSE),""))</f>
        <v/>
      </c>
      <c r="O1160" s="62" t="str">
        <f t="shared" si="193"/>
        <v/>
      </c>
      <c r="P1160" s="62" t="str">
        <f t="shared" si="191"/>
        <v/>
      </c>
      <c r="Q1160" s="67" t="str">
        <f t="shared" si="194"/>
        <v/>
      </c>
      <c r="R1160" s="67" t="str">
        <f t="shared" si="192"/>
        <v/>
      </c>
      <c r="S1160" s="59"/>
      <c r="T1160" s="147"/>
      <c r="U1160" s="147"/>
      <c r="V1160" s="59"/>
      <c r="W1160" s="59"/>
      <c r="X1160" s="59"/>
      <c r="Y1160" s="59"/>
      <c r="Z1160" s="59"/>
      <c r="AA1160" s="161"/>
      <c r="AB1160" s="161"/>
      <c r="AC1160" s="161"/>
      <c r="AD1160" s="161"/>
      <c r="AE1160" s="161"/>
      <c r="AF1160" s="73"/>
      <c r="AG1160" s="73"/>
      <c r="AH1160" s="73"/>
      <c r="AI1160" s="73"/>
      <c r="AJ1160" s="73"/>
      <c r="AK1160" s="73"/>
      <c r="AL1160" s="77" t="str">
        <f>IF(ISBLANK(S1160),"",IF(AJ1160="Fail","Fail",IF(E1160="PL4",IF(AND(T1160&gt;STD_01122025!$D$3,U1160&lt;STD_01122025!$D$4,OR(AF1160="ND",AF1160&lt;STD_01122025!$D$7),AH1160="ND"),"Pass","Fail"),IF(E1160="PL12",IF(AND(S1160&lt;STD_01122025!$F$2,T1160&gt;STD_01122025!$F$3,U1160&lt;STD_01122025!$F$4,V1160&gt;STD_01122025!$F$5,X1160&gt;STD_01122025!$F$6,OR(AF1160="ND",AF1160&lt;STD_01122025!$F$7),AH1160="ND"),"Pass","Fail"),IF(E1160="SuperPL",IF(AND(T1160&gt;STD_01122025!$H$3,U1160&lt;STD_01122025!$H$4,V1160&gt;STD_01122025!$H$5,X1160&gt;STD_01122025!$H$6,OR(AF1160="ND",AF1160&lt;STD_01122025!$H$7),AH1160="ND"),"Pass","Fail"),IF(E1160="Flight",IF(AND(T1160&gt;STD_01122025!$J$3,U1160&lt;STD_01122025!$J$4,X1160&gt;STD_01122025!$J$6,OR(AF1160="ND",AF1160&lt;STD_01122025!$J$7),AH1160="ND"),"Pass","Fail"),""))))))</f>
        <v/>
      </c>
      <c r="AM1160" s="62" t="str">
        <f>IF(ISBLANK(B1160),"",IFERROR(IF(VLOOKUP(B1160,'Np PL4 Stock'!$A:$J,10,FALSE)="Np4",D1160-VLOOKUP(B1160,'Np PL4 Stock'!$A:$E,5,FALSE),D1160-VLOOKUP(B1160,'Np PL4 Stock'!$A:$E,5,FALSE)-1),""))</f>
        <v/>
      </c>
      <c r="AN1160" s="147"/>
      <c r="AO1160" s="147"/>
      <c r="AP1160" s="59"/>
      <c r="AQ1160" s="59"/>
      <c r="AR1160" s="59"/>
      <c r="AS1160" s="59"/>
      <c r="AT1160" s="73"/>
      <c r="AU1160" s="73"/>
      <c r="AV1160" s="73"/>
      <c r="AW1160" s="73"/>
      <c r="AX1160" s="84"/>
      <c r="AY1160" s="59"/>
      <c r="AZ1160" s="59"/>
      <c r="BA1160" s="59"/>
      <c r="BB1160" s="59"/>
      <c r="BC1160" s="59"/>
      <c r="BD1160" s="161"/>
      <c r="BE1160" s="168"/>
      <c r="BF1160" s="161"/>
      <c r="BG1160" s="168"/>
      <c r="BH1160" s="161"/>
      <c r="BI1160" s="85"/>
      <c r="BJ1160" s="86"/>
      <c r="BK1160" s="86"/>
      <c r="BL1160" s="86"/>
      <c r="BM1160" s="86"/>
      <c r="BN1160" s="86"/>
      <c r="BO1160" s="59"/>
      <c r="BP1160" s="69"/>
      <c r="BQ1160" s="92">
        <v>0</v>
      </c>
      <c r="BR1160" s="93">
        <v>0</v>
      </c>
      <c r="BS1160" s="94" t="str">
        <f t="shared" si="195"/>
        <v/>
      </c>
      <c r="BT1160" s="95">
        <v>0</v>
      </c>
      <c r="BU1160" s="101" t="str">
        <f t="shared" si="196"/>
        <v/>
      </c>
      <c r="BV1160" s="102" t="str">
        <f t="shared" si="197"/>
        <v>-</v>
      </c>
      <c r="BW1160" s="103"/>
      <c r="BX1160" s="104" t="str">
        <f t="shared" si="198"/>
        <v>-</v>
      </c>
      <c r="BY1160" s="105"/>
      <c r="BZ1160" s="103"/>
      <c r="CA1160" s="106"/>
      <c r="CB1160" s="107"/>
      <c r="CC1160" s="112"/>
      <c r="CD1160" s="106"/>
      <c r="CE1160" s="185"/>
      <c r="CF1160" s="113"/>
      <c r="CG1160" s="114"/>
    </row>
    <row r="1161" spans="1:85">
      <c r="A1161" s="53" t="str">
        <f t="shared" si="189"/>
        <v>--</v>
      </c>
      <c r="B1161" s="47" t="str">
        <f t="shared" si="190"/>
        <v>-</v>
      </c>
      <c r="C1161" s="153"/>
      <c r="D1161" s="49"/>
      <c r="E1161" s="50"/>
      <c r="F1161" s="51"/>
      <c r="G1161" s="59"/>
      <c r="H1161" s="51"/>
      <c r="I1161" s="59"/>
      <c r="J1161" s="60" t="str">
        <f>IF(ISBLANK(H1161),"",IFERROR(VLOOKUP(B1161,'Np PL4 Stock'!$A:$D,4,FALSE),""))</f>
        <v/>
      </c>
      <c r="K1161" s="61" t="str">
        <f>IF(ISBLANK(H1161),"",SUMIF('Np PL4 Stock'!$A:$A,B1161,'Np PL4 Stock'!$N:$N))</f>
        <v/>
      </c>
      <c r="L1161" s="62" t="str">
        <f>IF(ISBLANK(H1161),"",VLOOKUP(LEFT(B1161,5),Unit!A:B,2,FALSE))</f>
        <v/>
      </c>
      <c r="M1161" s="63" t="str">
        <f>IF(ISBLANK(H1161),"",IFERROR(VLOOKUP(B1161,'Np PL4 Stock'!$A:$T,20,FALSE),""))</f>
        <v/>
      </c>
      <c r="N1161" s="63" t="str">
        <f>IF(ISBLANK(H1161),"",IFERROR(VLOOKUP(B1161,'Np PL4 Stock'!$A:$U,21,FALSE),""))</f>
        <v/>
      </c>
      <c r="O1161" s="62" t="str">
        <f t="shared" si="193"/>
        <v/>
      </c>
      <c r="P1161" s="62" t="str">
        <f t="shared" si="191"/>
        <v/>
      </c>
      <c r="Q1161" s="67" t="str">
        <f t="shared" si="194"/>
        <v/>
      </c>
      <c r="R1161" s="67" t="str">
        <f t="shared" si="192"/>
        <v/>
      </c>
      <c r="S1161" s="59"/>
      <c r="T1161" s="147"/>
      <c r="U1161" s="147"/>
      <c r="V1161" s="59"/>
      <c r="W1161" s="59"/>
      <c r="X1161" s="59"/>
      <c r="Y1161" s="59"/>
      <c r="Z1161" s="59"/>
      <c r="AA1161" s="161"/>
      <c r="AB1161" s="161"/>
      <c r="AC1161" s="161"/>
      <c r="AD1161" s="161"/>
      <c r="AE1161" s="161"/>
      <c r="AF1161" s="73"/>
      <c r="AG1161" s="73"/>
      <c r="AH1161" s="73"/>
      <c r="AI1161" s="73"/>
      <c r="AJ1161" s="73"/>
      <c r="AK1161" s="73"/>
      <c r="AL1161" s="77" t="str">
        <f>IF(ISBLANK(S1161),"",IF(AJ1161="Fail","Fail",IF(E1161="PL4",IF(AND(T1161&gt;STD_01122025!$D$3,U1161&lt;STD_01122025!$D$4,OR(AF1161="ND",AF1161&lt;STD_01122025!$D$7),AH1161="ND"),"Pass","Fail"),IF(E1161="PL12",IF(AND(S1161&lt;STD_01122025!$F$2,T1161&gt;STD_01122025!$F$3,U1161&lt;STD_01122025!$F$4,V1161&gt;STD_01122025!$F$5,X1161&gt;STD_01122025!$F$6,OR(AF1161="ND",AF1161&lt;STD_01122025!$F$7),AH1161="ND"),"Pass","Fail"),IF(E1161="SuperPL",IF(AND(T1161&gt;STD_01122025!$H$3,U1161&lt;STD_01122025!$H$4,V1161&gt;STD_01122025!$H$5,X1161&gt;STD_01122025!$H$6,OR(AF1161="ND",AF1161&lt;STD_01122025!$H$7),AH1161="ND"),"Pass","Fail"),IF(E1161="Flight",IF(AND(T1161&gt;STD_01122025!$J$3,U1161&lt;STD_01122025!$J$4,X1161&gt;STD_01122025!$J$6,OR(AF1161="ND",AF1161&lt;STD_01122025!$J$7),AH1161="ND"),"Pass","Fail"),""))))))</f>
        <v/>
      </c>
      <c r="AM1161" s="62" t="str">
        <f>IF(ISBLANK(B1161),"",IFERROR(IF(VLOOKUP(B1161,'Np PL4 Stock'!$A:$J,10,FALSE)="Np4",D1161-VLOOKUP(B1161,'Np PL4 Stock'!$A:$E,5,FALSE),D1161-VLOOKUP(B1161,'Np PL4 Stock'!$A:$E,5,FALSE)-1),""))</f>
        <v/>
      </c>
      <c r="AN1161" s="147"/>
      <c r="AO1161" s="147"/>
      <c r="AP1161" s="59"/>
      <c r="AQ1161" s="59"/>
      <c r="AR1161" s="59"/>
      <c r="AS1161" s="59"/>
      <c r="AT1161" s="73"/>
      <c r="AU1161" s="73"/>
      <c r="AV1161" s="73"/>
      <c r="AW1161" s="73"/>
      <c r="AX1161" s="84"/>
      <c r="AY1161" s="59"/>
      <c r="AZ1161" s="59"/>
      <c r="BA1161" s="59"/>
      <c r="BB1161" s="59"/>
      <c r="BC1161" s="59"/>
      <c r="BD1161" s="59"/>
      <c r="BE1161" s="84"/>
      <c r="BF1161" s="59"/>
      <c r="BG1161" s="84"/>
      <c r="BH1161" s="59"/>
      <c r="BI1161" s="85"/>
      <c r="BJ1161" s="86"/>
      <c r="BK1161" s="86"/>
      <c r="BL1161" s="86"/>
      <c r="BM1161" s="86"/>
      <c r="BN1161" s="86"/>
      <c r="BO1161" s="59"/>
      <c r="BP1161" s="69"/>
      <c r="BQ1161" s="92">
        <v>0</v>
      </c>
      <c r="BR1161" s="93">
        <v>0</v>
      </c>
      <c r="BS1161" s="94" t="str">
        <f t="shared" si="195"/>
        <v/>
      </c>
      <c r="BT1161" s="95">
        <v>0</v>
      </c>
      <c r="BU1161" s="101" t="str">
        <f t="shared" si="196"/>
        <v/>
      </c>
      <c r="BV1161" s="102" t="str">
        <f t="shared" si="197"/>
        <v>-</v>
      </c>
      <c r="BW1161" s="103"/>
      <c r="BX1161" s="104" t="str">
        <f t="shared" si="198"/>
        <v>-</v>
      </c>
      <c r="BY1161" s="105"/>
      <c r="BZ1161" s="103"/>
      <c r="CA1161" s="106"/>
      <c r="CB1161" s="107"/>
      <c r="CC1161" s="112"/>
      <c r="CD1161" s="106"/>
      <c r="CE1161" s="185"/>
      <c r="CF1161" s="113"/>
      <c r="CG1161" s="114"/>
    </row>
    <row r="1162" spans="1:85">
      <c r="A1162" s="53" t="str">
        <f t="shared" si="189"/>
        <v>--</v>
      </c>
      <c r="B1162" s="47" t="str">
        <f t="shared" si="190"/>
        <v>-</v>
      </c>
      <c r="C1162" s="153"/>
      <c r="D1162" s="49"/>
      <c r="E1162" s="50"/>
      <c r="F1162" s="51"/>
      <c r="G1162" s="59"/>
      <c r="H1162" s="51"/>
      <c r="I1162" s="59"/>
      <c r="J1162" s="60" t="str">
        <f>IF(ISBLANK(H1162),"",IFERROR(VLOOKUP(B1162,'Np PL4 Stock'!$A:$D,4,FALSE),""))</f>
        <v/>
      </c>
      <c r="K1162" s="61" t="str">
        <f>IF(ISBLANK(H1162),"",SUMIF('Np PL4 Stock'!$A:$A,B1162,'Np PL4 Stock'!$N:$N))</f>
        <v/>
      </c>
      <c r="L1162" s="62" t="str">
        <f>IF(ISBLANK(H1162),"",VLOOKUP(LEFT(B1162,5),Unit!A:B,2,FALSE))</f>
        <v/>
      </c>
      <c r="M1162" s="63" t="str">
        <f>IF(ISBLANK(H1162),"",IFERROR(VLOOKUP(B1162,'Np PL4 Stock'!$A:$T,20,FALSE),""))</f>
        <v/>
      </c>
      <c r="N1162" s="63" t="str">
        <f>IF(ISBLANK(H1162),"",IFERROR(VLOOKUP(B1162,'Np PL4 Stock'!$A:$U,21,FALSE),""))</f>
        <v/>
      </c>
      <c r="O1162" s="62" t="str">
        <f t="shared" si="193"/>
        <v/>
      </c>
      <c r="P1162" s="62" t="str">
        <f t="shared" si="191"/>
        <v/>
      </c>
      <c r="Q1162" s="67" t="str">
        <f t="shared" si="194"/>
        <v/>
      </c>
      <c r="R1162" s="67" t="str">
        <f t="shared" si="192"/>
        <v/>
      </c>
      <c r="S1162" s="59"/>
      <c r="T1162" s="147"/>
      <c r="U1162" s="147"/>
      <c r="V1162" s="59"/>
      <c r="W1162" s="59"/>
      <c r="X1162" s="59"/>
      <c r="Y1162" s="59"/>
      <c r="Z1162" s="59"/>
      <c r="AA1162" s="161"/>
      <c r="AB1162" s="161"/>
      <c r="AC1162" s="161"/>
      <c r="AD1162" s="161"/>
      <c r="AE1162" s="161"/>
      <c r="AF1162" s="73"/>
      <c r="AG1162" s="73"/>
      <c r="AH1162" s="73"/>
      <c r="AI1162" s="73"/>
      <c r="AJ1162" s="73"/>
      <c r="AK1162" s="73"/>
      <c r="AL1162" s="77" t="str">
        <f>IF(ISBLANK(S1162),"",IF(AJ1162="Fail","Fail",IF(E1162="PL4",IF(AND(T1162&gt;STD_01122025!$D$3,U1162&lt;STD_01122025!$D$4,OR(AF1162="ND",AF1162&lt;STD_01122025!$D$7),AH1162="ND"),"Pass","Fail"),IF(E1162="PL12",IF(AND(S1162&lt;STD_01122025!$F$2,T1162&gt;STD_01122025!$F$3,U1162&lt;STD_01122025!$F$4,V1162&gt;STD_01122025!$F$5,X1162&gt;STD_01122025!$F$6,OR(AF1162="ND",AF1162&lt;STD_01122025!$F$7),AH1162="ND"),"Pass","Fail"),IF(E1162="SuperPL",IF(AND(T1162&gt;STD_01122025!$H$3,U1162&lt;STD_01122025!$H$4,V1162&gt;STD_01122025!$H$5,X1162&gt;STD_01122025!$H$6,OR(AF1162="ND",AF1162&lt;STD_01122025!$H$7),AH1162="ND"),"Pass","Fail"),IF(E1162="Flight",IF(AND(T1162&gt;STD_01122025!$J$3,U1162&lt;STD_01122025!$J$4,X1162&gt;STD_01122025!$J$6,OR(AF1162="ND",AF1162&lt;STD_01122025!$J$7),AH1162="ND"),"Pass","Fail"),""))))))</f>
        <v/>
      </c>
      <c r="AM1162" s="62" t="str">
        <f>IF(ISBLANK(B1162),"",IFERROR(IF(VLOOKUP(B1162,'Np PL4 Stock'!$A:$J,10,FALSE)="Np4",D1162-VLOOKUP(B1162,'Np PL4 Stock'!$A:$E,5,FALSE),D1162-VLOOKUP(B1162,'Np PL4 Stock'!$A:$E,5,FALSE)-1),""))</f>
        <v/>
      </c>
      <c r="AN1162" s="147"/>
      <c r="AO1162" s="147"/>
      <c r="AP1162" s="59"/>
      <c r="AQ1162" s="59"/>
      <c r="AR1162" s="59"/>
      <c r="AS1162" s="59"/>
      <c r="AT1162" s="73"/>
      <c r="AU1162" s="73"/>
      <c r="AV1162" s="73"/>
      <c r="AW1162" s="73"/>
      <c r="AX1162" s="84"/>
      <c r="AY1162" s="59"/>
      <c r="AZ1162" s="59"/>
      <c r="BA1162" s="59"/>
      <c r="BB1162" s="59"/>
      <c r="BC1162" s="59"/>
      <c r="BD1162" s="161"/>
      <c r="BE1162" s="168"/>
      <c r="BF1162" s="161"/>
      <c r="BG1162" s="168"/>
      <c r="BH1162" s="161"/>
      <c r="BI1162" s="85"/>
      <c r="BJ1162" s="86"/>
      <c r="BK1162" s="86"/>
      <c r="BL1162" s="86"/>
      <c r="BM1162" s="86"/>
      <c r="BN1162" s="86"/>
      <c r="BO1162" s="59"/>
      <c r="BP1162" s="69"/>
      <c r="BQ1162" s="92">
        <v>0</v>
      </c>
      <c r="BR1162" s="93">
        <v>0</v>
      </c>
      <c r="BS1162" s="94" t="str">
        <f t="shared" si="195"/>
        <v/>
      </c>
      <c r="BT1162" s="95">
        <v>0</v>
      </c>
      <c r="BU1162" s="101" t="str">
        <f t="shared" si="196"/>
        <v/>
      </c>
      <c r="BV1162" s="102" t="str">
        <f t="shared" si="197"/>
        <v>-</v>
      </c>
      <c r="BW1162" s="103"/>
      <c r="BX1162" s="104" t="str">
        <f t="shared" si="198"/>
        <v>-</v>
      </c>
      <c r="BY1162" s="105"/>
      <c r="BZ1162" s="103"/>
      <c r="CA1162" s="106"/>
      <c r="CB1162" s="107"/>
      <c r="CC1162" s="112"/>
      <c r="CD1162" s="106"/>
      <c r="CE1162" s="185"/>
      <c r="CF1162" s="113"/>
      <c r="CG1162" s="114"/>
    </row>
    <row r="1163" spans="1:85">
      <c r="A1163" s="53" t="str">
        <f t="shared" si="189"/>
        <v>--</v>
      </c>
      <c r="B1163" s="47" t="str">
        <f t="shared" si="190"/>
        <v>-</v>
      </c>
      <c r="C1163" s="153"/>
      <c r="D1163" s="49"/>
      <c r="E1163" s="50"/>
      <c r="F1163" s="51"/>
      <c r="G1163" s="59"/>
      <c r="H1163" s="51"/>
      <c r="I1163" s="59"/>
      <c r="J1163" s="60" t="str">
        <f>IF(ISBLANK(H1163),"",IFERROR(VLOOKUP(B1163,'Np PL4 Stock'!$A:$D,4,FALSE),""))</f>
        <v/>
      </c>
      <c r="K1163" s="61" t="str">
        <f>IF(ISBLANK(H1163),"",SUMIF('Np PL4 Stock'!$A:$A,B1163,'Np PL4 Stock'!$N:$N))</f>
        <v/>
      </c>
      <c r="L1163" s="62" t="str">
        <f>IF(ISBLANK(H1163),"",VLOOKUP(LEFT(B1163,5),Unit!A:B,2,FALSE))</f>
        <v/>
      </c>
      <c r="M1163" s="63" t="str">
        <f>IF(ISBLANK(H1163),"",IFERROR(VLOOKUP(B1163,'Np PL4 Stock'!$A:$T,20,FALSE),""))</f>
        <v/>
      </c>
      <c r="N1163" s="63" t="str">
        <f>IF(ISBLANK(H1163),"",IFERROR(VLOOKUP(B1163,'Np PL4 Stock'!$A:$U,21,FALSE),""))</f>
        <v/>
      </c>
      <c r="O1163" s="62" t="str">
        <f t="shared" si="193"/>
        <v/>
      </c>
      <c r="P1163" s="62" t="str">
        <f t="shared" si="191"/>
        <v/>
      </c>
      <c r="Q1163" s="67" t="str">
        <f t="shared" si="194"/>
        <v/>
      </c>
      <c r="R1163" s="67" t="str">
        <f t="shared" si="192"/>
        <v/>
      </c>
      <c r="S1163" s="59"/>
      <c r="T1163" s="147"/>
      <c r="U1163" s="147"/>
      <c r="V1163" s="59"/>
      <c r="W1163" s="59"/>
      <c r="X1163" s="59"/>
      <c r="Y1163" s="59"/>
      <c r="Z1163" s="59"/>
      <c r="AA1163" s="161"/>
      <c r="AB1163" s="161"/>
      <c r="AC1163" s="161"/>
      <c r="AD1163" s="161"/>
      <c r="AE1163" s="161"/>
      <c r="AF1163" s="73"/>
      <c r="AG1163" s="73"/>
      <c r="AH1163" s="73"/>
      <c r="AI1163" s="73"/>
      <c r="AJ1163" s="73"/>
      <c r="AK1163" s="73"/>
      <c r="AL1163" s="77" t="str">
        <f>IF(ISBLANK(S1163),"",IF(AJ1163="Fail","Fail",IF(E1163="PL4",IF(AND(T1163&gt;STD_01122025!$D$3,U1163&lt;STD_01122025!$D$4,OR(AF1163="ND",AF1163&lt;STD_01122025!$D$7),AH1163="ND"),"Pass","Fail"),IF(E1163="PL12",IF(AND(S1163&lt;STD_01122025!$F$2,T1163&gt;STD_01122025!$F$3,U1163&lt;STD_01122025!$F$4,V1163&gt;STD_01122025!$F$5,X1163&gt;STD_01122025!$F$6,OR(AF1163="ND",AF1163&lt;STD_01122025!$F$7),AH1163="ND"),"Pass","Fail"),IF(E1163="SuperPL",IF(AND(T1163&gt;STD_01122025!$H$3,U1163&lt;STD_01122025!$H$4,V1163&gt;STD_01122025!$H$5,X1163&gt;STD_01122025!$H$6,OR(AF1163="ND",AF1163&lt;STD_01122025!$H$7),AH1163="ND"),"Pass","Fail"),IF(E1163="Flight",IF(AND(T1163&gt;STD_01122025!$J$3,U1163&lt;STD_01122025!$J$4,X1163&gt;STD_01122025!$J$6,OR(AF1163="ND",AF1163&lt;STD_01122025!$J$7),AH1163="ND"),"Pass","Fail"),""))))))</f>
        <v/>
      </c>
      <c r="AM1163" s="62" t="str">
        <f>IF(ISBLANK(B1163),"",IFERROR(IF(VLOOKUP(B1163,'Np PL4 Stock'!$A:$J,10,FALSE)="Np4",D1163-VLOOKUP(B1163,'Np PL4 Stock'!$A:$E,5,FALSE),D1163-VLOOKUP(B1163,'Np PL4 Stock'!$A:$E,5,FALSE)-1),""))</f>
        <v/>
      </c>
      <c r="AN1163" s="147"/>
      <c r="AO1163" s="147"/>
      <c r="AP1163" s="59"/>
      <c r="AQ1163" s="59"/>
      <c r="AR1163" s="59"/>
      <c r="AS1163" s="59"/>
      <c r="AT1163" s="73"/>
      <c r="AU1163" s="73"/>
      <c r="AV1163" s="73"/>
      <c r="AW1163" s="73"/>
      <c r="AX1163" s="84"/>
      <c r="AY1163" s="59"/>
      <c r="AZ1163" s="59"/>
      <c r="BA1163" s="59"/>
      <c r="BB1163" s="59"/>
      <c r="BC1163" s="59"/>
      <c r="BD1163" s="59"/>
      <c r="BE1163" s="84"/>
      <c r="BF1163" s="59"/>
      <c r="BG1163" s="84"/>
      <c r="BH1163" s="59"/>
      <c r="BI1163" s="85"/>
      <c r="BJ1163" s="86"/>
      <c r="BK1163" s="86"/>
      <c r="BL1163" s="86"/>
      <c r="BM1163" s="86"/>
      <c r="BN1163" s="86"/>
      <c r="BO1163" s="59"/>
      <c r="BP1163" s="69"/>
      <c r="BQ1163" s="92">
        <v>0</v>
      </c>
      <c r="BR1163" s="93">
        <v>0</v>
      </c>
      <c r="BS1163" s="94" t="str">
        <f t="shared" si="195"/>
        <v/>
      </c>
      <c r="BT1163" s="95">
        <v>0</v>
      </c>
      <c r="BU1163" s="101" t="str">
        <f t="shared" si="196"/>
        <v/>
      </c>
      <c r="BV1163" s="102" t="str">
        <f t="shared" si="197"/>
        <v>-</v>
      </c>
      <c r="BW1163" s="103"/>
      <c r="BX1163" s="104" t="str">
        <f t="shared" si="198"/>
        <v>-</v>
      </c>
      <c r="BY1163" s="105"/>
      <c r="BZ1163" s="103"/>
      <c r="CA1163" s="106"/>
      <c r="CB1163" s="107"/>
      <c r="CC1163" s="112"/>
      <c r="CD1163" s="106"/>
      <c r="CE1163" s="185"/>
      <c r="CF1163" s="113"/>
      <c r="CG1163" s="114"/>
    </row>
    <row r="1164" spans="1:85">
      <c r="A1164" s="53" t="str">
        <f t="shared" si="189"/>
        <v>--</v>
      </c>
      <c r="B1164" s="47" t="str">
        <f t="shared" si="190"/>
        <v>-</v>
      </c>
      <c r="C1164" s="153"/>
      <c r="D1164" s="49"/>
      <c r="E1164" s="50"/>
      <c r="F1164" s="51"/>
      <c r="G1164" s="59"/>
      <c r="H1164" s="51"/>
      <c r="I1164" s="59"/>
      <c r="J1164" s="60" t="str">
        <f>IF(ISBLANK(H1164),"",IFERROR(VLOOKUP(B1164,'Np PL4 Stock'!$A:$D,4,FALSE),""))</f>
        <v/>
      </c>
      <c r="K1164" s="61" t="str">
        <f>IF(ISBLANK(H1164),"",SUMIF('Np PL4 Stock'!$A:$A,B1164,'Np PL4 Stock'!$N:$N))</f>
        <v/>
      </c>
      <c r="L1164" s="62" t="str">
        <f>IF(ISBLANK(H1164),"",VLOOKUP(LEFT(B1164,5),Unit!A:B,2,FALSE))</f>
        <v/>
      </c>
      <c r="M1164" s="63" t="str">
        <f>IF(ISBLANK(H1164),"",IFERROR(VLOOKUP(B1164,'Np PL4 Stock'!$A:$T,20,FALSE),""))</f>
        <v/>
      </c>
      <c r="N1164" s="63" t="str">
        <f>IF(ISBLANK(H1164),"",IFERROR(VLOOKUP(B1164,'Np PL4 Stock'!$A:$U,21,FALSE),""))</f>
        <v/>
      </c>
      <c r="O1164" s="62" t="str">
        <f t="shared" si="193"/>
        <v/>
      </c>
      <c r="P1164" s="62" t="str">
        <f t="shared" si="191"/>
        <v/>
      </c>
      <c r="Q1164" s="67" t="str">
        <f t="shared" si="194"/>
        <v/>
      </c>
      <c r="R1164" s="67" t="str">
        <f t="shared" si="192"/>
        <v/>
      </c>
      <c r="S1164" s="59"/>
      <c r="T1164" s="147"/>
      <c r="U1164" s="147"/>
      <c r="V1164" s="59"/>
      <c r="W1164" s="59"/>
      <c r="X1164" s="59"/>
      <c r="Y1164" s="59"/>
      <c r="Z1164" s="59"/>
      <c r="AA1164" s="161"/>
      <c r="AB1164" s="161"/>
      <c r="AC1164" s="161"/>
      <c r="AD1164" s="161"/>
      <c r="AE1164" s="161"/>
      <c r="AF1164" s="73"/>
      <c r="AG1164" s="73"/>
      <c r="AH1164" s="73"/>
      <c r="AI1164" s="73"/>
      <c r="AJ1164" s="73"/>
      <c r="AK1164" s="73"/>
      <c r="AL1164" s="77" t="str">
        <f>IF(ISBLANK(S1164),"",IF(AJ1164="Fail","Fail",IF(E1164="PL4",IF(AND(T1164&gt;STD_01122025!$D$3,U1164&lt;STD_01122025!$D$4,OR(AF1164="ND",AF1164&lt;STD_01122025!$D$7),AH1164="ND"),"Pass","Fail"),IF(E1164="PL12",IF(AND(S1164&lt;STD_01122025!$F$2,T1164&gt;STD_01122025!$F$3,U1164&lt;STD_01122025!$F$4,V1164&gt;STD_01122025!$F$5,X1164&gt;STD_01122025!$F$6,OR(AF1164="ND",AF1164&lt;STD_01122025!$F$7),AH1164="ND"),"Pass","Fail"),IF(E1164="SuperPL",IF(AND(T1164&gt;STD_01122025!$H$3,U1164&lt;STD_01122025!$H$4,V1164&gt;STD_01122025!$H$5,X1164&gt;STD_01122025!$H$6,OR(AF1164="ND",AF1164&lt;STD_01122025!$H$7),AH1164="ND"),"Pass","Fail"),IF(E1164="Flight",IF(AND(T1164&gt;STD_01122025!$J$3,U1164&lt;STD_01122025!$J$4,X1164&gt;STD_01122025!$J$6,OR(AF1164="ND",AF1164&lt;STD_01122025!$J$7),AH1164="ND"),"Pass","Fail"),""))))))</f>
        <v/>
      </c>
      <c r="AM1164" s="62" t="str">
        <f>IF(ISBLANK(B1164),"",IFERROR(IF(VLOOKUP(B1164,'Np PL4 Stock'!$A:$J,10,FALSE)="Np4",D1164-VLOOKUP(B1164,'Np PL4 Stock'!$A:$E,5,FALSE),D1164-VLOOKUP(B1164,'Np PL4 Stock'!$A:$E,5,FALSE)-1),""))</f>
        <v/>
      </c>
      <c r="AN1164" s="147"/>
      <c r="AO1164" s="147"/>
      <c r="AP1164" s="59"/>
      <c r="AQ1164" s="59"/>
      <c r="AR1164" s="59"/>
      <c r="AS1164" s="59"/>
      <c r="AT1164" s="73"/>
      <c r="AU1164" s="73"/>
      <c r="AV1164" s="73"/>
      <c r="AW1164" s="73"/>
      <c r="AX1164" s="84"/>
      <c r="AY1164" s="59"/>
      <c r="AZ1164" s="59"/>
      <c r="BA1164" s="59"/>
      <c r="BB1164" s="59"/>
      <c r="BC1164" s="59"/>
      <c r="BD1164" s="161"/>
      <c r="BE1164" s="168"/>
      <c r="BF1164" s="161"/>
      <c r="BG1164" s="168"/>
      <c r="BH1164" s="161"/>
      <c r="BI1164" s="85"/>
      <c r="BJ1164" s="86"/>
      <c r="BK1164" s="86"/>
      <c r="BL1164" s="86"/>
      <c r="BM1164" s="86"/>
      <c r="BN1164" s="86"/>
      <c r="BO1164" s="59"/>
      <c r="BP1164" s="69"/>
      <c r="BQ1164" s="92">
        <v>0</v>
      </c>
      <c r="BR1164" s="93">
        <v>0</v>
      </c>
      <c r="BS1164" s="94" t="str">
        <f t="shared" si="195"/>
        <v/>
      </c>
      <c r="BT1164" s="95">
        <v>0</v>
      </c>
      <c r="BU1164" s="101" t="str">
        <f t="shared" si="196"/>
        <v/>
      </c>
      <c r="BV1164" s="102" t="str">
        <f t="shared" si="197"/>
        <v>-</v>
      </c>
      <c r="BW1164" s="103"/>
      <c r="BX1164" s="104" t="str">
        <f t="shared" si="198"/>
        <v>-</v>
      </c>
      <c r="BY1164" s="105"/>
      <c r="BZ1164" s="103"/>
      <c r="CA1164" s="106"/>
      <c r="CB1164" s="107"/>
      <c r="CC1164" s="112"/>
      <c r="CD1164" s="106"/>
      <c r="CE1164" s="185"/>
      <c r="CF1164" s="113"/>
      <c r="CG1164" s="114"/>
    </row>
    <row r="1165" spans="1:85">
      <c r="A1165" s="53" t="str">
        <f t="shared" si="189"/>
        <v>--</v>
      </c>
      <c r="B1165" s="47" t="str">
        <f t="shared" si="190"/>
        <v>-</v>
      </c>
      <c r="C1165" s="153"/>
      <c r="D1165" s="49"/>
      <c r="E1165" s="50"/>
      <c r="F1165" s="51"/>
      <c r="G1165" s="59"/>
      <c r="H1165" s="51"/>
      <c r="I1165" s="59"/>
      <c r="J1165" s="60" t="str">
        <f>IF(ISBLANK(H1165),"",IFERROR(VLOOKUP(B1165,'Np PL4 Stock'!$A:$D,4,FALSE),""))</f>
        <v/>
      </c>
      <c r="K1165" s="61" t="str">
        <f>IF(ISBLANK(H1165),"",SUMIF('Np PL4 Stock'!$A:$A,B1165,'Np PL4 Stock'!$N:$N))</f>
        <v/>
      </c>
      <c r="L1165" s="62" t="str">
        <f>IF(ISBLANK(H1165),"",VLOOKUP(LEFT(B1165,5),Unit!A:B,2,FALSE))</f>
        <v/>
      </c>
      <c r="M1165" s="63" t="str">
        <f>IF(ISBLANK(H1165),"",IFERROR(VLOOKUP(B1165,'Np PL4 Stock'!$A:$T,20,FALSE),""))</f>
        <v/>
      </c>
      <c r="N1165" s="63" t="str">
        <f>IF(ISBLANK(H1165),"",IFERROR(VLOOKUP(B1165,'Np PL4 Stock'!$A:$U,21,FALSE),""))</f>
        <v/>
      </c>
      <c r="O1165" s="62" t="str">
        <f t="shared" si="193"/>
        <v/>
      </c>
      <c r="P1165" s="62" t="str">
        <f t="shared" si="191"/>
        <v/>
      </c>
      <c r="Q1165" s="67" t="str">
        <f t="shared" si="194"/>
        <v/>
      </c>
      <c r="R1165" s="67" t="str">
        <f t="shared" si="192"/>
        <v/>
      </c>
      <c r="S1165" s="59"/>
      <c r="T1165" s="147"/>
      <c r="U1165" s="147"/>
      <c r="V1165" s="59"/>
      <c r="W1165" s="59"/>
      <c r="X1165" s="59"/>
      <c r="Y1165" s="59"/>
      <c r="Z1165" s="59"/>
      <c r="AA1165" s="161"/>
      <c r="AB1165" s="161"/>
      <c r="AC1165" s="161"/>
      <c r="AD1165" s="161"/>
      <c r="AE1165" s="161"/>
      <c r="AF1165" s="73"/>
      <c r="AG1165" s="73"/>
      <c r="AH1165" s="73"/>
      <c r="AI1165" s="73"/>
      <c r="AJ1165" s="73"/>
      <c r="AK1165" s="73"/>
      <c r="AL1165" s="77" t="str">
        <f>IF(ISBLANK(S1165),"",IF(AJ1165="Fail","Fail",IF(E1165="PL4",IF(AND(T1165&gt;STD_01122025!$D$3,U1165&lt;STD_01122025!$D$4,OR(AF1165="ND",AF1165&lt;STD_01122025!$D$7),AH1165="ND"),"Pass","Fail"),IF(E1165="PL12",IF(AND(S1165&lt;STD_01122025!$F$2,T1165&gt;STD_01122025!$F$3,U1165&lt;STD_01122025!$F$4,V1165&gt;STD_01122025!$F$5,X1165&gt;STD_01122025!$F$6,OR(AF1165="ND",AF1165&lt;STD_01122025!$F$7),AH1165="ND"),"Pass","Fail"),IF(E1165="SuperPL",IF(AND(T1165&gt;STD_01122025!$H$3,U1165&lt;STD_01122025!$H$4,V1165&gt;STD_01122025!$H$5,X1165&gt;STD_01122025!$H$6,OR(AF1165="ND",AF1165&lt;STD_01122025!$H$7),AH1165="ND"),"Pass","Fail"),IF(E1165="Flight",IF(AND(T1165&gt;STD_01122025!$J$3,U1165&lt;STD_01122025!$J$4,X1165&gt;STD_01122025!$J$6,OR(AF1165="ND",AF1165&lt;STD_01122025!$J$7),AH1165="ND"),"Pass","Fail"),""))))))</f>
        <v/>
      </c>
      <c r="AM1165" s="62" t="str">
        <f>IF(ISBLANK(B1165),"",IFERROR(IF(VLOOKUP(B1165,'Np PL4 Stock'!$A:$J,10,FALSE)="Np4",D1165-VLOOKUP(B1165,'Np PL4 Stock'!$A:$E,5,FALSE),D1165-VLOOKUP(B1165,'Np PL4 Stock'!$A:$E,5,FALSE)-1),""))</f>
        <v/>
      </c>
      <c r="AN1165" s="147"/>
      <c r="AO1165" s="147"/>
      <c r="AP1165" s="59"/>
      <c r="AQ1165" s="59"/>
      <c r="AR1165" s="59"/>
      <c r="AS1165" s="59"/>
      <c r="AT1165" s="73"/>
      <c r="AU1165" s="73"/>
      <c r="AV1165" s="73"/>
      <c r="AW1165" s="73"/>
      <c r="AX1165" s="84"/>
      <c r="AY1165" s="59"/>
      <c r="AZ1165" s="59"/>
      <c r="BA1165" s="59"/>
      <c r="BB1165" s="59"/>
      <c r="BC1165" s="59"/>
      <c r="BD1165" s="59"/>
      <c r="BE1165" s="84"/>
      <c r="BF1165" s="59"/>
      <c r="BG1165" s="84"/>
      <c r="BH1165" s="59"/>
      <c r="BI1165" s="85"/>
      <c r="BJ1165" s="86"/>
      <c r="BK1165" s="86"/>
      <c r="BL1165" s="86"/>
      <c r="BM1165" s="86"/>
      <c r="BN1165" s="86"/>
      <c r="BO1165" s="59"/>
      <c r="BP1165" s="69"/>
      <c r="BQ1165" s="92">
        <v>0</v>
      </c>
      <c r="BR1165" s="93">
        <v>0</v>
      </c>
      <c r="BS1165" s="94" t="str">
        <f t="shared" si="195"/>
        <v/>
      </c>
      <c r="BT1165" s="95">
        <v>0</v>
      </c>
      <c r="BU1165" s="101" t="str">
        <f t="shared" si="196"/>
        <v/>
      </c>
      <c r="BV1165" s="102" t="str">
        <f t="shared" si="197"/>
        <v>-</v>
      </c>
      <c r="BW1165" s="103"/>
      <c r="BX1165" s="104" t="str">
        <f t="shared" si="198"/>
        <v>-</v>
      </c>
      <c r="BY1165" s="105"/>
      <c r="BZ1165" s="103"/>
      <c r="CA1165" s="106"/>
      <c r="CB1165" s="107"/>
      <c r="CC1165" s="112"/>
      <c r="CD1165" s="106"/>
      <c r="CE1165" s="185"/>
      <c r="CF1165" s="113"/>
      <c r="CG1165" s="114"/>
    </row>
    <row r="1166" spans="1:85">
      <c r="A1166" s="53" t="str">
        <f t="shared" si="189"/>
        <v>--</v>
      </c>
      <c r="B1166" s="47" t="str">
        <f t="shared" si="190"/>
        <v>-</v>
      </c>
      <c r="C1166" s="153"/>
      <c r="D1166" s="49"/>
      <c r="E1166" s="50"/>
      <c r="F1166" s="51"/>
      <c r="G1166" s="59"/>
      <c r="H1166" s="51"/>
      <c r="I1166" s="59"/>
      <c r="J1166" s="60" t="str">
        <f>IF(ISBLANK(H1166),"",IFERROR(VLOOKUP(B1166,'Np PL4 Stock'!$A:$D,4,FALSE),""))</f>
        <v/>
      </c>
      <c r="K1166" s="61" t="str">
        <f>IF(ISBLANK(H1166),"",SUMIF('Np PL4 Stock'!$A:$A,B1166,'Np PL4 Stock'!$N:$N))</f>
        <v/>
      </c>
      <c r="L1166" s="62" t="str">
        <f>IF(ISBLANK(H1166),"",VLOOKUP(LEFT(B1166,5),Unit!A:B,2,FALSE))</f>
        <v/>
      </c>
      <c r="M1166" s="63" t="str">
        <f>IF(ISBLANK(H1166),"",IFERROR(VLOOKUP(B1166,'Np PL4 Stock'!$A:$T,20,FALSE),""))</f>
        <v/>
      </c>
      <c r="N1166" s="63" t="str">
        <f>IF(ISBLANK(H1166),"",IFERROR(VLOOKUP(B1166,'Np PL4 Stock'!$A:$U,21,FALSE),""))</f>
        <v/>
      </c>
      <c r="O1166" s="62" t="str">
        <f t="shared" si="193"/>
        <v/>
      </c>
      <c r="P1166" s="62" t="str">
        <f t="shared" si="191"/>
        <v/>
      </c>
      <c r="Q1166" s="67" t="str">
        <f t="shared" si="194"/>
        <v/>
      </c>
      <c r="R1166" s="67" t="str">
        <f t="shared" si="192"/>
        <v/>
      </c>
      <c r="S1166" s="59"/>
      <c r="T1166" s="147"/>
      <c r="U1166" s="147"/>
      <c r="V1166" s="59"/>
      <c r="W1166" s="59"/>
      <c r="X1166" s="59"/>
      <c r="Y1166" s="59"/>
      <c r="Z1166" s="59"/>
      <c r="AA1166" s="161"/>
      <c r="AB1166" s="161"/>
      <c r="AC1166" s="161"/>
      <c r="AD1166" s="161"/>
      <c r="AE1166" s="161"/>
      <c r="AF1166" s="73"/>
      <c r="AG1166" s="73"/>
      <c r="AH1166" s="73"/>
      <c r="AI1166" s="73"/>
      <c r="AJ1166" s="73"/>
      <c r="AK1166" s="73"/>
      <c r="AL1166" s="77" t="str">
        <f>IF(ISBLANK(S1166),"",IF(AJ1166="Fail","Fail",IF(E1166="PL4",IF(AND(T1166&gt;STD_01122025!$D$3,U1166&lt;STD_01122025!$D$4,OR(AF1166="ND",AF1166&lt;STD_01122025!$D$7),AH1166="ND"),"Pass","Fail"),IF(E1166="PL12",IF(AND(S1166&lt;STD_01122025!$F$2,T1166&gt;STD_01122025!$F$3,U1166&lt;STD_01122025!$F$4,V1166&gt;STD_01122025!$F$5,X1166&gt;STD_01122025!$F$6,OR(AF1166="ND",AF1166&lt;STD_01122025!$F$7),AH1166="ND"),"Pass","Fail"),IF(E1166="SuperPL",IF(AND(T1166&gt;STD_01122025!$H$3,U1166&lt;STD_01122025!$H$4,V1166&gt;STD_01122025!$H$5,X1166&gt;STD_01122025!$H$6,OR(AF1166="ND",AF1166&lt;STD_01122025!$H$7),AH1166="ND"),"Pass","Fail"),IF(E1166="Flight",IF(AND(T1166&gt;STD_01122025!$J$3,U1166&lt;STD_01122025!$J$4,X1166&gt;STD_01122025!$J$6,OR(AF1166="ND",AF1166&lt;STD_01122025!$J$7),AH1166="ND"),"Pass","Fail"),""))))))</f>
        <v/>
      </c>
      <c r="AM1166" s="62" t="str">
        <f>IF(ISBLANK(B1166),"",IFERROR(IF(VLOOKUP(B1166,'Np PL4 Stock'!$A:$J,10,FALSE)="Np4",D1166-VLOOKUP(B1166,'Np PL4 Stock'!$A:$E,5,FALSE),D1166-VLOOKUP(B1166,'Np PL4 Stock'!$A:$E,5,FALSE)-1),""))</f>
        <v/>
      </c>
      <c r="AN1166" s="147"/>
      <c r="AO1166" s="147"/>
      <c r="AP1166" s="59"/>
      <c r="AQ1166" s="59"/>
      <c r="AR1166" s="59"/>
      <c r="AS1166" s="59"/>
      <c r="AT1166" s="73"/>
      <c r="AU1166" s="73"/>
      <c r="AV1166" s="73"/>
      <c r="AW1166" s="73"/>
      <c r="AX1166" s="84"/>
      <c r="AY1166" s="59"/>
      <c r="AZ1166" s="59"/>
      <c r="BA1166" s="59"/>
      <c r="BB1166" s="59"/>
      <c r="BC1166" s="59"/>
      <c r="BD1166" s="161"/>
      <c r="BE1166" s="168"/>
      <c r="BF1166" s="161"/>
      <c r="BG1166" s="168"/>
      <c r="BH1166" s="161"/>
      <c r="BI1166" s="85"/>
      <c r="BJ1166" s="86"/>
      <c r="BK1166" s="86"/>
      <c r="BL1166" s="86"/>
      <c r="BM1166" s="86"/>
      <c r="BN1166" s="86"/>
      <c r="BO1166" s="59"/>
      <c r="BP1166" s="69"/>
      <c r="BQ1166" s="92">
        <v>0</v>
      </c>
      <c r="BR1166" s="93">
        <v>0</v>
      </c>
      <c r="BS1166" s="94" t="str">
        <f t="shared" si="195"/>
        <v/>
      </c>
      <c r="BT1166" s="95">
        <v>0</v>
      </c>
      <c r="BU1166" s="101" t="str">
        <f t="shared" si="196"/>
        <v/>
      </c>
      <c r="BV1166" s="102" t="str">
        <f t="shared" si="197"/>
        <v>-</v>
      </c>
      <c r="BW1166" s="103"/>
      <c r="BX1166" s="104" t="str">
        <f t="shared" si="198"/>
        <v>-</v>
      </c>
      <c r="BY1166" s="105"/>
      <c r="BZ1166" s="103"/>
      <c r="CA1166" s="106"/>
      <c r="CB1166" s="107"/>
      <c r="CC1166" s="112"/>
      <c r="CD1166" s="106"/>
      <c r="CE1166" s="185"/>
      <c r="CF1166" s="113"/>
      <c r="CG1166" s="114"/>
    </row>
    <row r="1167" spans="1:85">
      <c r="A1167" s="53" t="str">
        <f t="shared" si="189"/>
        <v>--</v>
      </c>
      <c r="B1167" s="47" t="str">
        <f t="shared" si="190"/>
        <v>-</v>
      </c>
      <c r="C1167" s="153"/>
      <c r="D1167" s="49"/>
      <c r="E1167" s="50"/>
      <c r="F1167" s="51"/>
      <c r="G1167" s="59"/>
      <c r="H1167" s="51"/>
      <c r="I1167" s="59"/>
      <c r="J1167" s="60" t="str">
        <f>IF(ISBLANK(H1167),"",IFERROR(VLOOKUP(B1167,'Np PL4 Stock'!$A:$D,4,FALSE),""))</f>
        <v/>
      </c>
      <c r="K1167" s="61" t="str">
        <f>IF(ISBLANK(H1167),"",SUMIF('Np PL4 Stock'!$A:$A,B1167,'Np PL4 Stock'!$N:$N))</f>
        <v/>
      </c>
      <c r="L1167" s="62" t="str">
        <f>IF(ISBLANK(H1167),"",VLOOKUP(LEFT(B1167,5),Unit!A:B,2,FALSE))</f>
        <v/>
      </c>
      <c r="M1167" s="63" t="str">
        <f>IF(ISBLANK(H1167),"",IFERROR(VLOOKUP(B1167,'Np PL4 Stock'!$A:$T,20,FALSE),""))</f>
        <v/>
      </c>
      <c r="N1167" s="63" t="str">
        <f>IF(ISBLANK(H1167),"",IFERROR(VLOOKUP(B1167,'Np PL4 Stock'!$A:$U,21,FALSE),""))</f>
        <v/>
      </c>
      <c r="O1167" s="62" t="str">
        <f t="shared" si="193"/>
        <v/>
      </c>
      <c r="P1167" s="62" t="str">
        <f t="shared" si="191"/>
        <v/>
      </c>
      <c r="Q1167" s="67" t="str">
        <f t="shared" si="194"/>
        <v/>
      </c>
      <c r="R1167" s="67" t="str">
        <f t="shared" si="192"/>
        <v/>
      </c>
      <c r="S1167" s="59"/>
      <c r="T1167" s="147"/>
      <c r="U1167" s="147"/>
      <c r="V1167" s="59"/>
      <c r="W1167" s="59"/>
      <c r="X1167" s="59"/>
      <c r="Y1167" s="59"/>
      <c r="Z1167" s="59"/>
      <c r="AA1167" s="161"/>
      <c r="AB1167" s="161"/>
      <c r="AC1167" s="161"/>
      <c r="AD1167" s="161"/>
      <c r="AE1167" s="161"/>
      <c r="AF1167" s="73"/>
      <c r="AG1167" s="73"/>
      <c r="AH1167" s="73"/>
      <c r="AI1167" s="73"/>
      <c r="AJ1167" s="73"/>
      <c r="AK1167" s="73"/>
      <c r="AL1167" s="77" t="str">
        <f>IF(ISBLANK(S1167),"",IF(AJ1167="Fail","Fail",IF(E1167="PL4",IF(AND(T1167&gt;STD_01122025!$D$3,U1167&lt;STD_01122025!$D$4,OR(AF1167="ND",AF1167&lt;STD_01122025!$D$7),AH1167="ND"),"Pass","Fail"),IF(E1167="PL12",IF(AND(S1167&lt;STD_01122025!$F$2,T1167&gt;STD_01122025!$F$3,U1167&lt;STD_01122025!$F$4,V1167&gt;STD_01122025!$F$5,X1167&gt;STD_01122025!$F$6,OR(AF1167="ND",AF1167&lt;STD_01122025!$F$7),AH1167="ND"),"Pass","Fail"),IF(E1167="SuperPL",IF(AND(T1167&gt;STD_01122025!$H$3,U1167&lt;STD_01122025!$H$4,V1167&gt;STD_01122025!$H$5,X1167&gt;STD_01122025!$H$6,OR(AF1167="ND",AF1167&lt;STD_01122025!$H$7),AH1167="ND"),"Pass","Fail"),IF(E1167="Flight",IF(AND(T1167&gt;STD_01122025!$J$3,U1167&lt;STD_01122025!$J$4,X1167&gt;STD_01122025!$J$6,OR(AF1167="ND",AF1167&lt;STD_01122025!$J$7),AH1167="ND"),"Pass","Fail"),""))))))</f>
        <v/>
      </c>
      <c r="AM1167" s="62" t="str">
        <f>IF(ISBLANK(B1167),"",IFERROR(IF(VLOOKUP(B1167,'Np PL4 Stock'!$A:$J,10,FALSE)="Np4",D1167-VLOOKUP(B1167,'Np PL4 Stock'!$A:$E,5,FALSE),D1167-VLOOKUP(B1167,'Np PL4 Stock'!$A:$E,5,FALSE)-1),""))</f>
        <v/>
      </c>
      <c r="AN1167" s="147"/>
      <c r="AO1167" s="147"/>
      <c r="AP1167" s="59"/>
      <c r="AQ1167" s="59"/>
      <c r="AR1167" s="59"/>
      <c r="AS1167" s="59"/>
      <c r="AT1167" s="73"/>
      <c r="AU1167" s="73"/>
      <c r="AV1167" s="73"/>
      <c r="AW1167" s="73"/>
      <c r="AX1167" s="84"/>
      <c r="AY1167" s="59"/>
      <c r="AZ1167" s="59"/>
      <c r="BA1167" s="59"/>
      <c r="BB1167" s="59"/>
      <c r="BC1167" s="59"/>
      <c r="BD1167" s="59"/>
      <c r="BE1167" s="84"/>
      <c r="BF1167" s="59"/>
      <c r="BG1167" s="84"/>
      <c r="BH1167" s="59"/>
      <c r="BI1167" s="85"/>
      <c r="BJ1167" s="86"/>
      <c r="BK1167" s="86"/>
      <c r="BL1167" s="86"/>
      <c r="BM1167" s="86"/>
      <c r="BN1167" s="86"/>
      <c r="BO1167" s="59"/>
      <c r="BP1167" s="69"/>
      <c r="BQ1167" s="92">
        <v>0</v>
      </c>
      <c r="BR1167" s="93">
        <v>0</v>
      </c>
      <c r="BS1167" s="94" t="str">
        <f t="shared" si="195"/>
        <v/>
      </c>
      <c r="BT1167" s="95">
        <v>0</v>
      </c>
      <c r="BU1167" s="101" t="str">
        <f t="shared" si="196"/>
        <v/>
      </c>
      <c r="BV1167" s="102" t="str">
        <f t="shared" si="197"/>
        <v>-</v>
      </c>
      <c r="BW1167" s="103"/>
      <c r="BX1167" s="104" t="str">
        <f t="shared" si="198"/>
        <v>-</v>
      </c>
      <c r="BY1167" s="105"/>
      <c r="BZ1167" s="103"/>
      <c r="CA1167" s="106"/>
      <c r="CB1167" s="107"/>
      <c r="CC1167" s="112"/>
      <c r="CD1167" s="106"/>
      <c r="CE1167" s="185"/>
      <c r="CF1167" s="113"/>
      <c r="CG1167" s="114"/>
    </row>
    <row r="1168" spans="1:85">
      <c r="A1168" s="53" t="str">
        <f t="shared" si="189"/>
        <v>--</v>
      </c>
      <c r="B1168" s="47" t="str">
        <f t="shared" si="190"/>
        <v>-</v>
      </c>
      <c r="C1168" s="153"/>
      <c r="D1168" s="49"/>
      <c r="E1168" s="50"/>
      <c r="F1168" s="51"/>
      <c r="G1168" s="59"/>
      <c r="H1168" s="51"/>
      <c r="I1168" s="59"/>
      <c r="J1168" s="60" t="str">
        <f>IF(ISBLANK(H1168),"",IFERROR(VLOOKUP(B1168,'Np PL4 Stock'!$A:$D,4,FALSE),""))</f>
        <v/>
      </c>
      <c r="K1168" s="61" t="str">
        <f>IF(ISBLANK(H1168),"",SUMIF('Np PL4 Stock'!$A:$A,B1168,'Np PL4 Stock'!$N:$N))</f>
        <v/>
      </c>
      <c r="L1168" s="62" t="str">
        <f>IF(ISBLANK(H1168),"",VLOOKUP(LEFT(B1168,5),Unit!A:B,2,FALSE))</f>
        <v/>
      </c>
      <c r="M1168" s="63" t="str">
        <f>IF(ISBLANK(H1168),"",IFERROR(VLOOKUP(B1168,'Np PL4 Stock'!$A:$T,20,FALSE),""))</f>
        <v/>
      </c>
      <c r="N1168" s="63" t="str">
        <f>IF(ISBLANK(H1168),"",IFERROR(VLOOKUP(B1168,'Np PL4 Stock'!$A:$U,21,FALSE),""))</f>
        <v/>
      </c>
      <c r="O1168" s="62" t="str">
        <f t="shared" si="193"/>
        <v/>
      </c>
      <c r="P1168" s="62" t="str">
        <f t="shared" si="191"/>
        <v/>
      </c>
      <c r="Q1168" s="67" t="str">
        <f t="shared" si="194"/>
        <v/>
      </c>
      <c r="R1168" s="67" t="str">
        <f t="shared" si="192"/>
        <v/>
      </c>
      <c r="S1168" s="59"/>
      <c r="T1168" s="147"/>
      <c r="U1168" s="147"/>
      <c r="V1168" s="59"/>
      <c r="W1168" s="59"/>
      <c r="X1168" s="59"/>
      <c r="Y1168" s="59"/>
      <c r="Z1168" s="59"/>
      <c r="AA1168" s="161"/>
      <c r="AB1168" s="161"/>
      <c r="AC1168" s="161"/>
      <c r="AD1168" s="161"/>
      <c r="AE1168" s="161"/>
      <c r="AF1168" s="73"/>
      <c r="AG1168" s="73"/>
      <c r="AH1168" s="73"/>
      <c r="AI1168" s="73"/>
      <c r="AJ1168" s="73"/>
      <c r="AK1168" s="73"/>
      <c r="AL1168" s="77" t="str">
        <f>IF(ISBLANK(S1168),"",IF(AJ1168="Fail","Fail",IF(E1168="PL4",IF(AND(T1168&gt;STD_01122025!$D$3,U1168&lt;STD_01122025!$D$4,OR(AF1168="ND",AF1168&lt;STD_01122025!$D$7),AH1168="ND"),"Pass","Fail"),IF(E1168="PL12",IF(AND(S1168&lt;STD_01122025!$F$2,T1168&gt;STD_01122025!$F$3,U1168&lt;STD_01122025!$F$4,V1168&gt;STD_01122025!$F$5,X1168&gt;STD_01122025!$F$6,OR(AF1168="ND",AF1168&lt;STD_01122025!$F$7),AH1168="ND"),"Pass","Fail"),IF(E1168="SuperPL",IF(AND(T1168&gt;STD_01122025!$H$3,U1168&lt;STD_01122025!$H$4,V1168&gt;STD_01122025!$H$5,X1168&gt;STD_01122025!$H$6,OR(AF1168="ND",AF1168&lt;STD_01122025!$H$7),AH1168="ND"),"Pass","Fail"),IF(E1168="Flight",IF(AND(T1168&gt;STD_01122025!$J$3,U1168&lt;STD_01122025!$J$4,X1168&gt;STD_01122025!$J$6,OR(AF1168="ND",AF1168&lt;STD_01122025!$J$7),AH1168="ND"),"Pass","Fail"),""))))))</f>
        <v/>
      </c>
      <c r="AM1168" s="62" t="str">
        <f>IF(ISBLANK(B1168),"",IFERROR(IF(VLOOKUP(B1168,'Np PL4 Stock'!$A:$J,10,FALSE)="Np4",D1168-VLOOKUP(B1168,'Np PL4 Stock'!$A:$E,5,FALSE),D1168-VLOOKUP(B1168,'Np PL4 Stock'!$A:$E,5,FALSE)-1),""))</f>
        <v/>
      </c>
      <c r="AN1168" s="147"/>
      <c r="AO1168" s="147"/>
      <c r="AP1168" s="59"/>
      <c r="AQ1168" s="59"/>
      <c r="AR1168" s="59"/>
      <c r="AS1168" s="59"/>
      <c r="AT1168" s="73"/>
      <c r="AU1168" s="73"/>
      <c r="AV1168" s="73"/>
      <c r="AW1168" s="73"/>
      <c r="AX1168" s="84"/>
      <c r="AY1168" s="59"/>
      <c r="AZ1168" s="59"/>
      <c r="BA1168" s="59"/>
      <c r="BB1168" s="59"/>
      <c r="BC1168" s="59"/>
      <c r="BD1168" s="161"/>
      <c r="BE1168" s="168"/>
      <c r="BF1168" s="161"/>
      <c r="BG1168" s="168"/>
      <c r="BH1168" s="161"/>
      <c r="BI1168" s="85"/>
      <c r="BJ1168" s="86"/>
      <c r="BK1168" s="86"/>
      <c r="BL1168" s="86"/>
      <c r="BM1168" s="86"/>
      <c r="BN1168" s="86"/>
      <c r="BO1168" s="59"/>
      <c r="BP1168" s="69"/>
      <c r="BQ1168" s="92">
        <v>0</v>
      </c>
      <c r="BR1168" s="93">
        <v>0</v>
      </c>
      <c r="BS1168" s="94" t="str">
        <f t="shared" si="195"/>
        <v/>
      </c>
      <c r="BT1168" s="95">
        <v>0</v>
      </c>
      <c r="BU1168" s="101" t="str">
        <f t="shared" si="196"/>
        <v/>
      </c>
      <c r="BV1168" s="102" t="str">
        <f t="shared" si="197"/>
        <v>-</v>
      </c>
      <c r="BW1168" s="103"/>
      <c r="BX1168" s="104" t="str">
        <f t="shared" si="198"/>
        <v>-</v>
      </c>
      <c r="BY1168" s="105"/>
      <c r="BZ1168" s="103"/>
      <c r="CA1168" s="106"/>
      <c r="CB1168" s="107"/>
      <c r="CC1168" s="112"/>
      <c r="CD1168" s="106"/>
      <c r="CE1168" s="185"/>
      <c r="CF1168" s="113"/>
      <c r="CG1168" s="114"/>
    </row>
    <row r="1169" spans="1:85">
      <c r="A1169" s="53" t="str">
        <f t="shared" si="189"/>
        <v>--</v>
      </c>
      <c r="B1169" s="47" t="str">
        <f t="shared" si="190"/>
        <v>-</v>
      </c>
      <c r="C1169" s="153"/>
      <c r="D1169" s="49"/>
      <c r="E1169" s="50"/>
      <c r="F1169" s="51"/>
      <c r="G1169" s="59"/>
      <c r="H1169" s="51"/>
      <c r="I1169" s="59"/>
      <c r="J1169" s="60" t="str">
        <f>IF(ISBLANK(H1169),"",IFERROR(VLOOKUP(B1169,'Np PL4 Stock'!$A:$D,4,FALSE),""))</f>
        <v/>
      </c>
      <c r="K1169" s="61" t="str">
        <f>IF(ISBLANK(H1169),"",SUMIF('Np PL4 Stock'!$A:$A,B1169,'Np PL4 Stock'!$N:$N))</f>
        <v/>
      </c>
      <c r="L1169" s="62" t="str">
        <f>IF(ISBLANK(H1169),"",VLOOKUP(LEFT(B1169,5),Unit!A:B,2,FALSE))</f>
        <v/>
      </c>
      <c r="M1169" s="63" t="str">
        <f>IF(ISBLANK(H1169),"",IFERROR(VLOOKUP(B1169,'Np PL4 Stock'!$A:$T,20,FALSE),""))</f>
        <v/>
      </c>
      <c r="N1169" s="63" t="str">
        <f>IF(ISBLANK(H1169),"",IFERROR(VLOOKUP(B1169,'Np PL4 Stock'!$A:$U,21,FALSE),""))</f>
        <v/>
      </c>
      <c r="O1169" s="62" t="str">
        <f t="shared" si="193"/>
        <v/>
      </c>
      <c r="P1169" s="62" t="str">
        <f t="shared" si="191"/>
        <v/>
      </c>
      <c r="Q1169" s="67" t="str">
        <f t="shared" si="194"/>
        <v/>
      </c>
      <c r="R1169" s="67" t="str">
        <f t="shared" si="192"/>
        <v/>
      </c>
      <c r="S1169" s="59"/>
      <c r="T1169" s="147"/>
      <c r="U1169" s="147"/>
      <c r="V1169" s="59"/>
      <c r="W1169" s="59"/>
      <c r="X1169" s="59"/>
      <c r="Y1169" s="59"/>
      <c r="Z1169" s="59"/>
      <c r="AA1169" s="161"/>
      <c r="AB1169" s="161"/>
      <c r="AC1169" s="161"/>
      <c r="AD1169" s="161"/>
      <c r="AE1169" s="161"/>
      <c r="AF1169" s="73"/>
      <c r="AG1169" s="73"/>
      <c r="AH1169" s="73"/>
      <c r="AI1169" s="73"/>
      <c r="AJ1169" s="73"/>
      <c r="AK1169" s="73"/>
      <c r="AL1169" s="77" t="str">
        <f>IF(ISBLANK(S1169),"",IF(AJ1169="Fail","Fail",IF(E1169="PL4",IF(AND(T1169&gt;STD_01122025!$D$3,U1169&lt;STD_01122025!$D$4,OR(AF1169="ND",AF1169&lt;STD_01122025!$D$7),AH1169="ND"),"Pass","Fail"),IF(E1169="PL12",IF(AND(S1169&lt;STD_01122025!$F$2,T1169&gt;STD_01122025!$F$3,U1169&lt;STD_01122025!$F$4,V1169&gt;STD_01122025!$F$5,X1169&gt;STD_01122025!$F$6,OR(AF1169="ND",AF1169&lt;STD_01122025!$F$7),AH1169="ND"),"Pass","Fail"),IF(E1169="SuperPL",IF(AND(T1169&gt;STD_01122025!$H$3,U1169&lt;STD_01122025!$H$4,V1169&gt;STD_01122025!$H$5,X1169&gt;STD_01122025!$H$6,OR(AF1169="ND",AF1169&lt;STD_01122025!$H$7),AH1169="ND"),"Pass","Fail"),IF(E1169="Flight",IF(AND(T1169&gt;STD_01122025!$J$3,U1169&lt;STD_01122025!$J$4,X1169&gt;STD_01122025!$J$6,OR(AF1169="ND",AF1169&lt;STD_01122025!$J$7),AH1169="ND"),"Pass","Fail"),""))))))</f>
        <v/>
      </c>
      <c r="AM1169" s="62" t="str">
        <f>IF(ISBLANK(B1169),"",IFERROR(IF(VLOOKUP(B1169,'Np PL4 Stock'!$A:$J,10,FALSE)="Np4",D1169-VLOOKUP(B1169,'Np PL4 Stock'!$A:$E,5,FALSE),D1169-VLOOKUP(B1169,'Np PL4 Stock'!$A:$E,5,FALSE)-1),""))</f>
        <v/>
      </c>
      <c r="AN1169" s="147"/>
      <c r="AO1169" s="147"/>
      <c r="AP1169" s="59"/>
      <c r="AQ1169" s="59"/>
      <c r="AR1169" s="59"/>
      <c r="AS1169" s="59"/>
      <c r="AT1169" s="73"/>
      <c r="AU1169" s="73"/>
      <c r="AV1169" s="73"/>
      <c r="AW1169" s="73"/>
      <c r="AX1169" s="84"/>
      <c r="AY1169" s="59"/>
      <c r="AZ1169" s="59"/>
      <c r="BA1169" s="59"/>
      <c r="BB1169" s="59"/>
      <c r="BC1169" s="59"/>
      <c r="BD1169" s="59"/>
      <c r="BE1169" s="84"/>
      <c r="BF1169" s="59"/>
      <c r="BG1169" s="84"/>
      <c r="BH1169" s="59"/>
      <c r="BI1169" s="85"/>
      <c r="BJ1169" s="86"/>
      <c r="BK1169" s="86"/>
      <c r="BL1169" s="86"/>
      <c r="BM1169" s="86"/>
      <c r="BN1169" s="86"/>
      <c r="BO1169" s="59"/>
      <c r="BP1169" s="69"/>
      <c r="BQ1169" s="92">
        <v>0</v>
      </c>
      <c r="BR1169" s="93">
        <v>0</v>
      </c>
      <c r="BS1169" s="94" t="str">
        <f t="shared" si="195"/>
        <v/>
      </c>
      <c r="BT1169" s="95">
        <v>0</v>
      </c>
      <c r="BU1169" s="101" t="str">
        <f t="shared" si="196"/>
        <v/>
      </c>
      <c r="BV1169" s="102" t="str">
        <f t="shared" si="197"/>
        <v>-</v>
      </c>
      <c r="BW1169" s="103"/>
      <c r="BX1169" s="104" t="str">
        <f t="shared" si="198"/>
        <v>-</v>
      </c>
      <c r="BY1169" s="105"/>
      <c r="BZ1169" s="103"/>
      <c r="CA1169" s="106"/>
      <c r="CB1169" s="107"/>
      <c r="CC1169" s="112"/>
      <c r="CD1169" s="106"/>
      <c r="CE1169" s="185"/>
      <c r="CF1169" s="113"/>
      <c r="CG1169" s="114"/>
    </row>
    <row r="1170" spans="1:85">
      <c r="A1170" s="53" t="str">
        <f t="shared" ref="A1170:A1233" si="199">IF(ISBLANK(H1170),"",H1170&amp;"-"&amp;IF(OR(LEN(I1170)=1,LEN(I1170)=4),"0"&amp;I1170,I1170))&amp;"-"&amp;IF(LEN(G1170)=1,"0"&amp;G1170,G1170)&amp;"-"&amp;D1170</f>
        <v>--</v>
      </c>
      <c r="B1170" s="47" t="str">
        <f t="shared" ref="B1170:B1233" si="200">IF(ISBLANK(H1170),"",H1170&amp;"-"&amp;IF(OR(LEN(I1170)=1,LEN(I1170)=4),"0"&amp;I1170,I1170))&amp;"-"&amp;IF(LEN(G1170)=1,"0"&amp;G1170,G1170)</f>
        <v>-</v>
      </c>
      <c r="C1170" s="153"/>
      <c r="D1170" s="49"/>
      <c r="E1170" s="50"/>
      <c r="F1170" s="51"/>
      <c r="G1170" s="59"/>
      <c r="H1170" s="51"/>
      <c r="I1170" s="59"/>
      <c r="J1170" s="60" t="str">
        <f>IF(ISBLANK(H1170),"",IFERROR(VLOOKUP(B1170,'Np PL4 Stock'!$A:$D,4,FALSE),""))</f>
        <v/>
      </c>
      <c r="K1170" s="61" t="str">
        <f>IF(ISBLANK(H1170),"",SUMIF('Np PL4 Stock'!$A:$A,B1170,'Np PL4 Stock'!$N:$N))</f>
        <v/>
      </c>
      <c r="L1170" s="62" t="str">
        <f>IF(ISBLANK(H1170),"",VLOOKUP(LEFT(B1170,5),Unit!A:B,2,FALSE))</f>
        <v/>
      </c>
      <c r="M1170" s="63" t="str">
        <f>IF(ISBLANK(H1170),"",IFERROR(VLOOKUP(B1170,'Np PL4 Stock'!$A:$T,20,FALSE),""))</f>
        <v/>
      </c>
      <c r="N1170" s="63" t="str">
        <f>IF(ISBLANK(H1170),"",IFERROR(VLOOKUP(B1170,'Np PL4 Stock'!$A:$U,21,FALSE),""))</f>
        <v/>
      </c>
      <c r="O1170" s="62" t="str">
        <f t="shared" si="193"/>
        <v/>
      </c>
      <c r="P1170" s="62" t="str">
        <f t="shared" si="191"/>
        <v/>
      </c>
      <c r="Q1170" s="67" t="str">
        <f t="shared" si="194"/>
        <v/>
      </c>
      <c r="R1170" s="67" t="str">
        <f t="shared" si="192"/>
        <v/>
      </c>
      <c r="S1170" s="59"/>
      <c r="T1170" s="147"/>
      <c r="U1170" s="147"/>
      <c r="V1170" s="59"/>
      <c r="W1170" s="59"/>
      <c r="X1170" s="59"/>
      <c r="Y1170" s="59"/>
      <c r="Z1170" s="59"/>
      <c r="AA1170" s="161"/>
      <c r="AB1170" s="161"/>
      <c r="AC1170" s="161"/>
      <c r="AD1170" s="161"/>
      <c r="AE1170" s="161"/>
      <c r="AF1170" s="73"/>
      <c r="AG1170" s="73"/>
      <c r="AH1170" s="73"/>
      <c r="AI1170" s="73"/>
      <c r="AJ1170" s="73"/>
      <c r="AK1170" s="73"/>
      <c r="AL1170" s="77" t="str">
        <f>IF(ISBLANK(S1170),"",IF(AJ1170="Fail","Fail",IF(E1170="PL4",IF(AND(T1170&gt;STD_01122025!$D$3,U1170&lt;STD_01122025!$D$4,OR(AF1170="ND",AF1170&lt;STD_01122025!$D$7),AH1170="ND"),"Pass","Fail"),IF(E1170="PL12",IF(AND(S1170&lt;STD_01122025!$F$2,T1170&gt;STD_01122025!$F$3,U1170&lt;STD_01122025!$F$4,V1170&gt;STD_01122025!$F$5,X1170&gt;STD_01122025!$F$6,OR(AF1170="ND",AF1170&lt;STD_01122025!$F$7),AH1170="ND"),"Pass","Fail"),IF(E1170="SuperPL",IF(AND(T1170&gt;STD_01122025!$H$3,U1170&lt;STD_01122025!$H$4,V1170&gt;STD_01122025!$H$5,X1170&gt;STD_01122025!$H$6,OR(AF1170="ND",AF1170&lt;STD_01122025!$H$7),AH1170="ND"),"Pass","Fail"),IF(E1170="Flight",IF(AND(T1170&gt;STD_01122025!$J$3,U1170&lt;STD_01122025!$J$4,X1170&gt;STD_01122025!$J$6,OR(AF1170="ND",AF1170&lt;STD_01122025!$J$7),AH1170="ND"),"Pass","Fail"),""))))))</f>
        <v/>
      </c>
      <c r="AM1170" s="62" t="str">
        <f>IF(ISBLANK(B1170),"",IFERROR(IF(VLOOKUP(B1170,'Np PL4 Stock'!$A:$J,10,FALSE)="Np4",D1170-VLOOKUP(B1170,'Np PL4 Stock'!$A:$E,5,FALSE),D1170-VLOOKUP(B1170,'Np PL4 Stock'!$A:$E,5,FALSE)-1),""))</f>
        <v/>
      </c>
      <c r="AN1170" s="147"/>
      <c r="AO1170" s="147"/>
      <c r="AP1170" s="59"/>
      <c r="AQ1170" s="59"/>
      <c r="AR1170" s="59"/>
      <c r="AS1170" s="59"/>
      <c r="AT1170" s="73"/>
      <c r="AU1170" s="73"/>
      <c r="AV1170" s="73"/>
      <c r="AW1170" s="73"/>
      <c r="AX1170" s="84"/>
      <c r="AY1170" s="59"/>
      <c r="AZ1170" s="59"/>
      <c r="BA1170" s="59"/>
      <c r="BB1170" s="59"/>
      <c r="BC1170" s="59"/>
      <c r="BD1170" s="161"/>
      <c r="BE1170" s="168"/>
      <c r="BF1170" s="161"/>
      <c r="BG1170" s="168"/>
      <c r="BH1170" s="161"/>
      <c r="BI1170" s="85"/>
      <c r="BJ1170" s="86"/>
      <c r="BK1170" s="86"/>
      <c r="BL1170" s="86"/>
      <c r="BM1170" s="86"/>
      <c r="BN1170" s="86"/>
      <c r="BO1170" s="59"/>
      <c r="BP1170" s="69"/>
      <c r="BQ1170" s="92">
        <v>0</v>
      </c>
      <c r="BR1170" s="93">
        <v>0</v>
      </c>
      <c r="BS1170" s="94" t="str">
        <f t="shared" si="195"/>
        <v/>
      </c>
      <c r="BT1170" s="95">
        <v>0</v>
      </c>
      <c r="BU1170" s="101" t="str">
        <f t="shared" si="196"/>
        <v/>
      </c>
      <c r="BV1170" s="102" t="str">
        <f t="shared" si="197"/>
        <v>-</v>
      </c>
      <c r="BW1170" s="103"/>
      <c r="BX1170" s="104" t="str">
        <f t="shared" si="198"/>
        <v>-</v>
      </c>
      <c r="BY1170" s="105"/>
      <c r="BZ1170" s="103"/>
      <c r="CA1170" s="106"/>
      <c r="CB1170" s="107"/>
      <c r="CC1170" s="112"/>
      <c r="CD1170" s="106"/>
      <c r="CE1170" s="185"/>
      <c r="CF1170" s="113"/>
      <c r="CG1170" s="114"/>
    </row>
    <row r="1171" spans="1:85">
      <c r="A1171" s="53" t="str">
        <f t="shared" si="199"/>
        <v>--</v>
      </c>
      <c r="B1171" s="47" t="str">
        <f t="shared" si="200"/>
        <v>-</v>
      </c>
      <c r="C1171" s="153"/>
      <c r="D1171" s="49"/>
      <c r="E1171" s="50"/>
      <c r="F1171" s="51"/>
      <c r="G1171" s="59"/>
      <c r="H1171" s="51"/>
      <c r="I1171" s="59"/>
      <c r="J1171" s="60" t="str">
        <f>IF(ISBLANK(H1171),"",IFERROR(VLOOKUP(B1171,'Np PL4 Stock'!$A:$D,4,FALSE),""))</f>
        <v/>
      </c>
      <c r="K1171" s="61" t="str">
        <f>IF(ISBLANK(H1171),"",SUMIF('Np PL4 Stock'!$A:$A,B1171,'Np PL4 Stock'!$N:$N))</f>
        <v/>
      </c>
      <c r="L1171" s="62" t="str">
        <f>IF(ISBLANK(H1171),"",VLOOKUP(LEFT(B1171,5),Unit!A:B,2,FALSE))</f>
        <v/>
      </c>
      <c r="M1171" s="63" t="str">
        <f>IF(ISBLANK(H1171),"",IFERROR(VLOOKUP(B1171,'Np PL4 Stock'!$A:$T,20,FALSE),""))</f>
        <v/>
      </c>
      <c r="N1171" s="63" t="str">
        <f>IF(ISBLANK(H1171),"",IFERROR(VLOOKUP(B1171,'Np PL4 Stock'!$A:$U,21,FALSE),""))</f>
        <v/>
      </c>
      <c r="O1171" s="62" t="str">
        <f t="shared" si="193"/>
        <v/>
      </c>
      <c r="P1171" s="62" t="str">
        <f t="shared" si="191"/>
        <v/>
      </c>
      <c r="Q1171" s="67" t="str">
        <f t="shared" si="194"/>
        <v/>
      </c>
      <c r="R1171" s="67" t="str">
        <f t="shared" si="192"/>
        <v/>
      </c>
      <c r="S1171" s="59"/>
      <c r="T1171" s="147"/>
      <c r="U1171" s="147"/>
      <c r="V1171" s="59"/>
      <c r="W1171" s="59"/>
      <c r="X1171" s="59"/>
      <c r="Y1171" s="59"/>
      <c r="Z1171" s="59"/>
      <c r="AA1171" s="161"/>
      <c r="AB1171" s="161"/>
      <c r="AC1171" s="161"/>
      <c r="AD1171" s="161"/>
      <c r="AE1171" s="161"/>
      <c r="AF1171" s="73"/>
      <c r="AG1171" s="73"/>
      <c r="AH1171" s="73"/>
      <c r="AI1171" s="73"/>
      <c r="AJ1171" s="73"/>
      <c r="AK1171" s="73"/>
      <c r="AL1171" s="77" t="str">
        <f>IF(ISBLANK(S1171),"",IF(AJ1171="Fail","Fail",IF(E1171="PL4",IF(AND(T1171&gt;STD_01122025!$D$3,U1171&lt;STD_01122025!$D$4,OR(AF1171="ND",AF1171&lt;STD_01122025!$D$7),AH1171="ND"),"Pass","Fail"),IF(E1171="PL12",IF(AND(S1171&lt;STD_01122025!$F$2,T1171&gt;STD_01122025!$F$3,U1171&lt;STD_01122025!$F$4,V1171&gt;STD_01122025!$F$5,X1171&gt;STD_01122025!$F$6,OR(AF1171="ND",AF1171&lt;STD_01122025!$F$7),AH1171="ND"),"Pass","Fail"),IF(E1171="SuperPL",IF(AND(T1171&gt;STD_01122025!$H$3,U1171&lt;STD_01122025!$H$4,V1171&gt;STD_01122025!$H$5,X1171&gt;STD_01122025!$H$6,OR(AF1171="ND",AF1171&lt;STD_01122025!$H$7),AH1171="ND"),"Pass","Fail"),IF(E1171="Flight",IF(AND(T1171&gt;STD_01122025!$J$3,U1171&lt;STD_01122025!$J$4,X1171&gt;STD_01122025!$J$6,OR(AF1171="ND",AF1171&lt;STD_01122025!$J$7),AH1171="ND"),"Pass","Fail"),""))))))</f>
        <v/>
      </c>
      <c r="AM1171" s="62" t="str">
        <f>IF(ISBLANK(B1171),"",IFERROR(IF(VLOOKUP(B1171,'Np PL4 Stock'!$A:$J,10,FALSE)="Np4",D1171-VLOOKUP(B1171,'Np PL4 Stock'!$A:$E,5,FALSE),D1171-VLOOKUP(B1171,'Np PL4 Stock'!$A:$E,5,FALSE)-1),""))</f>
        <v/>
      </c>
      <c r="AN1171" s="147"/>
      <c r="AO1171" s="147"/>
      <c r="AP1171" s="59"/>
      <c r="AQ1171" s="59"/>
      <c r="AR1171" s="59"/>
      <c r="AS1171" s="59"/>
      <c r="AT1171" s="73"/>
      <c r="AU1171" s="73"/>
      <c r="AV1171" s="73"/>
      <c r="AW1171" s="73"/>
      <c r="AX1171" s="84"/>
      <c r="AY1171" s="59"/>
      <c r="AZ1171" s="59"/>
      <c r="BA1171" s="59"/>
      <c r="BB1171" s="59"/>
      <c r="BC1171" s="59"/>
      <c r="BD1171" s="161"/>
      <c r="BE1171" s="168"/>
      <c r="BF1171" s="161"/>
      <c r="BG1171" s="168"/>
      <c r="BH1171" s="161"/>
      <c r="BI1171" s="85"/>
      <c r="BJ1171" s="86"/>
      <c r="BK1171" s="86"/>
      <c r="BL1171" s="86"/>
      <c r="BM1171" s="86"/>
      <c r="BN1171" s="86"/>
      <c r="BO1171" s="59"/>
      <c r="BP1171" s="69"/>
      <c r="BQ1171" s="92">
        <v>0</v>
      </c>
      <c r="BR1171" s="93">
        <v>0</v>
      </c>
      <c r="BS1171" s="94" t="str">
        <f t="shared" si="195"/>
        <v/>
      </c>
      <c r="BT1171" s="95">
        <v>0</v>
      </c>
      <c r="BU1171" s="101" t="str">
        <f t="shared" si="196"/>
        <v/>
      </c>
      <c r="BV1171" s="102" t="str">
        <f t="shared" si="197"/>
        <v>-</v>
      </c>
      <c r="BW1171" s="103"/>
      <c r="BX1171" s="104" t="str">
        <f t="shared" si="198"/>
        <v>-</v>
      </c>
      <c r="BY1171" s="105"/>
      <c r="BZ1171" s="103"/>
      <c r="CA1171" s="106"/>
      <c r="CB1171" s="107"/>
      <c r="CC1171" s="112"/>
      <c r="CD1171" s="106"/>
      <c r="CE1171" s="185"/>
      <c r="CF1171" s="113"/>
      <c r="CG1171" s="114"/>
    </row>
    <row r="1172" spans="1:85">
      <c r="A1172" s="53" t="str">
        <f t="shared" si="199"/>
        <v>--</v>
      </c>
      <c r="B1172" s="47" t="str">
        <f t="shared" si="200"/>
        <v>-</v>
      </c>
      <c r="C1172" s="153"/>
      <c r="D1172" s="49"/>
      <c r="E1172" s="50"/>
      <c r="F1172" s="51"/>
      <c r="G1172" s="59"/>
      <c r="H1172" s="51"/>
      <c r="I1172" s="59"/>
      <c r="J1172" s="60" t="str">
        <f>IF(ISBLANK(H1172),"",IFERROR(VLOOKUP(B1172,'Np PL4 Stock'!$A:$D,4,FALSE),""))</f>
        <v/>
      </c>
      <c r="K1172" s="61" t="str">
        <f>IF(ISBLANK(H1172),"",SUMIF('Np PL4 Stock'!$A:$A,B1172,'Np PL4 Stock'!$N:$N))</f>
        <v/>
      </c>
      <c r="L1172" s="62" t="str">
        <f>IF(ISBLANK(H1172),"",VLOOKUP(LEFT(B1172,5),Unit!A:B,2,FALSE))</f>
        <v/>
      </c>
      <c r="M1172" s="63" t="str">
        <f>IF(ISBLANK(H1172),"",IFERROR(VLOOKUP(B1172,'Np PL4 Stock'!$A:$T,20,FALSE),""))</f>
        <v/>
      </c>
      <c r="N1172" s="63" t="str">
        <f>IF(ISBLANK(H1172),"",IFERROR(VLOOKUP(B1172,'Np PL4 Stock'!$A:$U,21,FALSE),""))</f>
        <v/>
      </c>
      <c r="O1172" s="62" t="str">
        <f t="shared" si="193"/>
        <v/>
      </c>
      <c r="P1172" s="62" t="str">
        <f t="shared" si="191"/>
        <v/>
      </c>
      <c r="Q1172" s="67" t="str">
        <f t="shared" si="194"/>
        <v/>
      </c>
      <c r="R1172" s="67" t="str">
        <f t="shared" si="192"/>
        <v/>
      </c>
      <c r="S1172" s="59"/>
      <c r="T1172" s="147"/>
      <c r="U1172" s="147"/>
      <c r="V1172" s="59"/>
      <c r="W1172" s="59"/>
      <c r="X1172" s="59"/>
      <c r="Y1172" s="59"/>
      <c r="Z1172" s="59"/>
      <c r="AA1172" s="59"/>
      <c r="AB1172" s="59"/>
      <c r="AC1172" s="59"/>
      <c r="AD1172" s="59"/>
      <c r="AE1172" s="59"/>
      <c r="AF1172" s="73"/>
      <c r="AG1172" s="73"/>
      <c r="AH1172" s="73"/>
      <c r="AI1172" s="73"/>
      <c r="AJ1172" s="73"/>
      <c r="AK1172" s="73"/>
      <c r="AL1172" s="77" t="str">
        <f>IF(ISBLANK(S1172),"",IF(AJ1172="Fail","Fail",IF(E1172="PL4",IF(AND(T1172&gt;STD_01122025!$D$3,U1172&lt;STD_01122025!$D$4,OR(AF1172="ND",AF1172&lt;STD_01122025!$D$7),AH1172="ND"),"Pass","Fail"),IF(E1172="PL12",IF(AND(S1172&lt;STD_01122025!$F$2,T1172&gt;STD_01122025!$F$3,U1172&lt;STD_01122025!$F$4,V1172&gt;STD_01122025!$F$5,X1172&gt;STD_01122025!$F$6,OR(AF1172="ND",AF1172&lt;STD_01122025!$F$7),AH1172="ND"),"Pass","Fail"),IF(E1172="SuperPL",IF(AND(T1172&gt;STD_01122025!$H$3,U1172&lt;STD_01122025!$H$4,V1172&gt;STD_01122025!$H$5,X1172&gt;STD_01122025!$H$6,OR(AF1172="ND",AF1172&lt;STD_01122025!$H$7),AH1172="ND"),"Pass","Fail"),IF(E1172="Flight",IF(AND(T1172&gt;STD_01122025!$J$3,U1172&lt;STD_01122025!$J$4,X1172&gt;STD_01122025!$J$6,OR(AF1172="ND",AF1172&lt;STD_01122025!$J$7),AH1172="ND"),"Pass","Fail"),""))))))</f>
        <v/>
      </c>
      <c r="AM1172" s="62" t="str">
        <f>IF(ISBLANK(B1172),"",IFERROR(IF(VLOOKUP(B1172,'Np PL4 Stock'!$A:$J,10,FALSE)="Np4",D1172-VLOOKUP(B1172,'Np PL4 Stock'!$A:$E,5,FALSE),D1172-VLOOKUP(B1172,'Np PL4 Stock'!$A:$E,5,FALSE)-1),""))</f>
        <v/>
      </c>
      <c r="AN1172" s="147"/>
      <c r="AO1172" s="147"/>
      <c r="AP1172" s="59"/>
      <c r="AQ1172" s="59"/>
      <c r="AR1172" s="59"/>
      <c r="AS1172" s="59"/>
      <c r="AT1172" s="73"/>
      <c r="AU1172" s="73"/>
      <c r="AV1172" s="73"/>
      <c r="AW1172" s="73"/>
      <c r="AX1172" s="84"/>
      <c r="AY1172" s="59"/>
      <c r="AZ1172" s="59"/>
      <c r="BA1172" s="59"/>
      <c r="BB1172" s="59"/>
      <c r="BC1172" s="59"/>
      <c r="BD1172" s="59"/>
      <c r="BE1172" s="84"/>
      <c r="BF1172" s="84"/>
      <c r="BG1172" s="84"/>
      <c r="BH1172" s="84"/>
      <c r="BI1172" s="85"/>
      <c r="BJ1172" s="86"/>
      <c r="BK1172" s="86"/>
      <c r="BL1172" s="86"/>
      <c r="BM1172" s="86"/>
      <c r="BN1172" s="86"/>
      <c r="BO1172" s="59"/>
      <c r="BP1172" s="69"/>
      <c r="BQ1172" s="92">
        <v>0</v>
      </c>
      <c r="BR1172" s="93">
        <v>0</v>
      </c>
      <c r="BS1172" s="94" t="str">
        <f t="shared" si="195"/>
        <v/>
      </c>
      <c r="BT1172" s="95">
        <v>0</v>
      </c>
      <c r="BU1172" s="101" t="str">
        <f t="shared" si="196"/>
        <v/>
      </c>
      <c r="BV1172" s="102" t="str">
        <f t="shared" si="197"/>
        <v>-</v>
      </c>
      <c r="BW1172" s="103"/>
      <c r="BX1172" s="104" t="str">
        <f t="shared" si="198"/>
        <v>-</v>
      </c>
      <c r="BY1172" s="105"/>
      <c r="BZ1172" s="103"/>
      <c r="CA1172" s="106"/>
      <c r="CB1172" s="107"/>
      <c r="CC1172" s="112"/>
      <c r="CD1172" s="106"/>
      <c r="CE1172" s="103"/>
      <c r="CF1172" s="113"/>
      <c r="CG1172" s="114"/>
    </row>
    <row r="1173" spans="1:85">
      <c r="A1173" s="53" t="str">
        <f t="shared" si="199"/>
        <v>--</v>
      </c>
      <c r="B1173" s="47" t="str">
        <f t="shared" si="200"/>
        <v>-</v>
      </c>
      <c r="C1173" s="153"/>
      <c r="D1173" s="49"/>
      <c r="E1173" s="50"/>
      <c r="F1173" s="51"/>
      <c r="G1173" s="59"/>
      <c r="H1173" s="51"/>
      <c r="I1173" s="59"/>
      <c r="J1173" s="60" t="str">
        <f>IF(ISBLANK(H1173),"",IFERROR(VLOOKUP(B1173,'Np PL4 Stock'!$A:$D,4,FALSE),""))</f>
        <v/>
      </c>
      <c r="K1173" s="61" t="str">
        <f>IF(ISBLANK(H1173),"",SUMIF('Np PL4 Stock'!$A:$A,B1173,'Np PL4 Stock'!$N:$N))</f>
        <v/>
      </c>
      <c r="L1173" s="62" t="str">
        <f>IF(ISBLANK(H1173),"",VLOOKUP(LEFT(B1173,5),Unit!A:B,2,FALSE))</f>
        <v/>
      </c>
      <c r="M1173" s="63" t="str">
        <f>IF(ISBLANK(H1173),"",IFERROR(VLOOKUP(B1173,'Np PL4 Stock'!$A:$T,20,FALSE),""))</f>
        <v/>
      </c>
      <c r="N1173" s="63" t="str">
        <f>IF(ISBLANK(H1173),"",IFERROR(VLOOKUP(B1173,'Np PL4 Stock'!$A:$U,21,FALSE),""))</f>
        <v/>
      </c>
      <c r="O1173" s="62" t="str">
        <f t="shared" si="193"/>
        <v/>
      </c>
      <c r="P1173" s="62" t="str">
        <f t="shared" si="191"/>
        <v/>
      </c>
      <c r="Q1173" s="67" t="str">
        <f t="shared" si="194"/>
        <v/>
      </c>
      <c r="R1173" s="67" t="str">
        <f t="shared" si="192"/>
        <v/>
      </c>
      <c r="S1173" s="59"/>
      <c r="T1173" s="147"/>
      <c r="U1173" s="147"/>
      <c r="V1173" s="59"/>
      <c r="W1173" s="59"/>
      <c r="X1173" s="59"/>
      <c r="Y1173" s="59"/>
      <c r="Z1173" s="59"/>
      <c r="AA1173" s="59"/>
      <c r="AB1173" s="59"/>
      <c r="AC1173" s="59"/>
      <c r="AD1173" s="59"/>
      <c r="AE1173" s="59"/>
      <c r="AF1173" s="73"/>
      <c r="AG1173" s="73"/>
      <c r="AH1173" s="73"/>
      <c r="AI1173" s="73"/>
      <c r="AJ1173" s="73"/>
      <c r="AK1173" s="73"/>
      <c r="AL1173" s="77" t="str">
        <f>IF(ISBLANK(S1173),"",IF(AJ1173="Fail","Fail",IF(E1173="PL4",IF(AND(T1173&gt;STD_01122025!$D$3,U1173&lt;STD_01122025!$D$4,OR(AF1173="ND",AF1173&lt;STD_01122025!$D$7),AH1173="ND"),"Pass","Fail"),IF(E1173="PL12",IF(AND(S1173&lt;STD_01122025!$F$2,T1173&gt;STD_01122025!$F$3,U1173&lt;STD_01122025!$F$4,V1173&gt;STD_01122025!$F$5,X1173&gt;STD_01122025!$F$6,OR(AF1173="ND",AF1173&lt;STD_01122025!$F$7),AH1173="ND"),"Pass","Fail"),IF(E1173="SuperPL",IF(AND(T1173&gt;STD_01122025!$H$3,U1173&lt;STD_01122025!$H$4,V1173&gt;STD_01122025!$H$5,X1173&gt;STD_01122025!$H$6,OR(AF1173="ND",AF1173&lt;STD_01122025!$H$7),AH1173="ND"),"Pass","Fail"),IF(E1173="Flight",IF(AND(T1173&gt;STD_01122025!$J$3,U1173&lt;STD_01122025!$J$4,X1173&gt;STD_01122025!$J$6,OR(AF1173="ND",AF1173&lt;STD_01122025!$J$7),AH1173="ND"),"Pass","Fail"),""))))))</f>
        <v/>
      </c>
      <c r="AM1173" s="62" t="str">
        <f>IF(ISBLANK(B1173),"",IFERROR(IF(VLOOKUP(B1173,'Np PL4 Stock'!$A:$J,10,FALSE)="Np4",D1173-VLOOKUP(B1173,'Np PL4 Stock'!$A:$E,5,FALSE),D1173-VLOOKUP(B1173,'Np PL4 Stock'!$A:$E,5,FALSE)-1),""))</f>
        <v/>
      </c>
      <c r="AN1173" s="147"/>
      <c r="AO1173" s="147"/>
      <c r="AP1173" s="59"/>
      <c r="AQ1173" s="59"/>
      <c r="AR1173" s="59"/>
      <c r="AS1173" s="59"/>
      <c r="AT1173" s="73"/>
      <c r="AU1173" s="73"/>
      <c r="AV1173" s="73"/>
      <c r="AW1173" s="73"/>
      <c r="AX1173" s="84"/>
      <c r="AY1173" s="59"/>
      <c r="AZ1173" s="59"/>
      <c r="BA1173" s="59"/>
      <c r="BB1173" s="59"/>
      <c r="BC1173" s="59"/>
      <c r="BD1173" s="59"/>
      <c r="BE1173" s="84"/>
      <c r="BF1173" s="84"/>
      <c r="BG1173" s="84"/>
      <c r="BH1173" s="84"/>
      <c r="BI1173" s="85"/>
      <c r="BJ1173" s="86"/>
      <c r="BK1173" s="86"/>
      <c r="BL1173" s="86"/>
      <c r="BM1173" s="86"/>
      <c r="BN1173" s="86"/>
      <c r="BO1173" s="59"/>
      <c r="BP1173" s="69"/>
      <c r="BQ1173" s="92">
        <v>0</v>
      </c>
      <c r="BR1173" s="93">
        <v>0</v>
      </c>
      <c r="BS1173" s="94" t="str">
        <f t="shared" si="195"/>
        <v/>
      </c>
      <c r="BT1173" s="95">
        <v>0</v>
      </c>
      <c r="BU1173" s="101" t="str">
        <f t="shared" si="196"/>
        <v/>
      </c>
      <c r="BV1173" s="102" t="str">
        <f t="shared" si="197"/>
        <v>-</v>
      </c>
      <c r="BW1173" s="103"/>
      <c r="BX1173" s="104" t="str">
        <f t="shared" si="198"/>
        <v>-</v>
      </c>
      <c r="BY1173" s="105"/>
      <c r="BZ1173" s="103"/>
      <c r="CA1173" s="106"/>
      <c r="CB1173" s="107"/>
      <c r="CC1173" s="112"/>
      <c r="CD1173" s="106"/>
      <c r="CE1173" s="103"/>
      <c r="CF1173" s="113"/>
      <c r="CG1173" s="114"/>
    </row>
    <row r="1174" spans="1:85">
      <c r="A1174" s="53" t="str">
        <f t="shared" si="199"/>
        <v>--</v>
      </c>
      <c r="B1174" s="47" t="str">
        <f t="shared" si="200"/>
        <v>-</v>
      </c>
      <c r="C1174" s="153"/>
      <c r="D1174" s="49"/>
      <c r="E1174" s="50"/>
      <c r="F1174" s="51"/>
      <c r="G1174" s="59"/>
      <c r="H1174" s="51"/>
      <c r="I1174" s="59"/>
      <c r="J1174" s="60" t="str">
        <f>IF(ISBLANK(H1174),"",IFERROR(VLOOKUP(B1174,'Np PL4 Stock'!$A:$D,4,FALSE),""))</f>
        <v/>
      </c>
      <c r="K1174" s="61" t="str">
        <f>IF(ISBLANK(H1174),"",SUMIF('Np PL4 Stock'!$A:$A,B1174,'Np PL4 Stock'!$N:$N))</f>
        <v/>
      </c>
      <c r="L1174" s="62" t="str">
        <f>IF(ISBLANK(H1174),"",VLOOKUP(LEFT(B1174,5),Unit!A:B,2,FALSE))</f>
        <v/>
      </c>
      <c r="M1174" s="63" t="str">
        <f>IF(ISBLANK(H1174),"",IFERROR(VLOOKUP(B1174,'Np PL4 Stock'!$A:$T,20,FALSE),""))</f>
        <v/>
      </c>
      <c r="N1174" s="63" t="str">
        <f>IF(ISBLANK(H1174),"",IFERROR(VLOOKUP(B1174,'Np PL4 Stock'!$A:$U,21,FALSE),""))</f>
        <v/>
      </c>
      <c r="O1174" s="62" t="str">
        <f t="shared" si="193"/>
        <v/>
      </c>
      <c r="P1174" s="62" t="str">
        <f t="shared" si="191"/>
        <v/>
      </c>
      <c r="Q1174" s="67" t="str">
        <f t="shared" si="194"/>
        <v/>
      </c>
      <c r="R1174" s="67" t="str">
        <f t="shared" si="192"/>
        <v/>
      </c>
      <c r="S1174" s="59"/>
      <c r="T1174" s="147"/>
      <c r="U1174" s="147"/>
      <c r="V1174" s="59"/>
      <c r="W1174" s="59"/>
      <c r="X1174" s="59"/>
      <c r="Y1174" s="59"/>
      <c r="Z1174" s="59"/>
      <c r="AA1174" s="59"/>
      <c r="AB1174" s="59"/>
      <c r="AC1174" s="59"/>
      <c r="AD1174" s="59"/>
      <c r="AE1174" s="59"/>
      <c r="AF1174" s="73"/>
      <c r="AG1174" s="73"/>
      <c r="AH1174" s="73"/>
      <c r="AI1174" s="73"/>
      <c r="AJ1174" s="73"/>
      <c r="AK1174" s="73"/>
      <c r="AL1174" s="77" t="str">
        <f>IF(ISBLANK(S1174),"",IF(AJ1174="Fail","Fail",IF(E1174="PL4",IF(AND(T1174&gt;STD_01122025!$D$3,U1174&lt;STD_01122025!$D$4,OR(AF1174="ND",AF1174&lt;STD_01122025!$D$7),AH1174="ND"),"Pass","Fail"),IF(E1174="PL12",IF(AND(S1174&lt;STD_01122025!$F$2,T1174&gt;STD_01122025!$F$3,U1174&lt;STD_01122025!$F$4,V1174&gt;STD_01122025!$F$5,X1174&gt;STD_01122025!$F$6,OR(AF1174="ND",AF1174&lt;STD_01122025!$F$7),AH1174="ND"),"Pass","Fail"),IF(E1174="SuperPL",IF(AND(T1174&gt;STD_01122025!$H$3,U1174&lt;STD_01122025!$H$4,V1174&gt;STD_01122025!$H$5,X1174&gt;STD_01122025!$H$6,OR(AF1174="ND",AF1174&lt;STD_01122025!$H$7),AH1174="ND"),"Pass","Fail"),IF(E1174="Flight",IF(AND(T1174&gt;STD_01122025!$J$3,U1174&lt;STD_01122025!$J$4,X1174&gt;STD_01122025!$J$6,OR(AF1174="ND",AF1174&lt;STD_01122025!$J$7),AH1174="ND"),"Pass","Fail"),""))))))</f>
        <v/>
      </c>
      <c r="AM1174" s="62" t="str">
        <f>IF(ISBLANK(B1174),"",IFERROR(IF(VLOOKUP(B1174,'Np PL4 Stock'!$A:$J,10,FALSE)="Np4",D1174-VLOOKUP(B1174,'Np PL4 Stock'!$A:$E,5,FALSE),D1174-VLOOKUP(B1174,'Np PL4 Stock'!$A:$E,5,FALSE)-1),""))</f>
        <v/>
      </c>
      <c r="AN1174" s="147"/>
      <c r="AO1174" s="147"/>
      <c r="AP1174" s="59"/>
      <c r="AQ1174" s="59"/>
      <c r="AR1174" s="59"/>
      <c r="AS1174" s="59"/>
      <c r="AT1174" s="73"/>
      <c r="AU1174" s="73"/>
      <c r="AV1174" s="73"/>
      <c r="AW1174" s="73"/>
      <c r="AX1174" s="84"/>
      <c r="AY1174" s="59"/>
      <c r="AZ1174" s="59"/>
      <c r="BA1174" s="59"/>
      <c r="BB1174" s="59"/>
      <c r="BC1174" s="59"/>
      <c r="BD1174" s="59"/>
      <c r="BE1174" s="84"/>
      <c r="BF1174" s="84"/>
      <c r="BG1174" s="84"/>
      <c r="BH1174" s="84"/>
      <c r="BI1174" s="85"/>
      <c r="BJ1174" s="86"/>
      <c r="BK1174" s="86"/>
      <c r="BL1174" s="86"/>
      <c r="BM1174" s="86"/>
      <c r="BN1174" s="86"/>
      <c r="BO1174" s="59"/>
      <c r="BP1174" s="69"/>
      <c r="BQ1174" s="92">
        <v>0</v>
      </c>
      <c r="BR1174" s="93">
        <v>0</v>
      </c>
      <c r="BS1174" s="94" t="str">
        <f t="shared" si="195"/>
        <v/>
      </c>
      <c r="BT1174" s="95">
        <v>0</v>
      </c>
      <c r="BU1174" s="101" t="str">
        <f t="shared" si="196"/>
        <v/>
      </c>
      <c r="BV1174" s="102" t="str">
        <f t="shared" si="197"/>
        <v>-</v>
      </c>
      <c r="BW1174" s="103"/>
      <c r="BX1174" s="104" t="str">
        <f t="shared" si="198"/>
        <v>-</v>
      </c>
      <c r="BY1174" s="105"/>
      <c r="BZ1174" s="103"/>
      <c r="CA1174" s="106"/>
      <c r="CB1174" s="107"/>
      <c r="CC1174" s="112"/>
      <c r="CD1174" s="106"/>
      <c r="CE1174" s="103"/>
      <c r="CF1174" s="113"/>
      <c r="CG1174" s="114"/>
    </row>
    <row r="1175" spans="1:85">
      <c r="A1175" s="53" t="str">
        <f t="shared" si="199"/>
        <v>--</v>
      </c>
      <c r="B1175" s="47" t="str">
        <f t="shared" si="200"/>
        <v>-</v>
      </c>
      <c r="C1175" s="153"/>
      <c r="D1175" s="49"/>
      <c r="E1175" s="50"/>
      <c r="F1175" s="51"/>
      <c r="G1175" s="59"/>
      <c r="H1175" s="51"/>
      <c r="I1175" s="59"/>
      <c r="J1175" s="60" t="str">
        <f>IF(ISBLANK(H1175),"",IFERROR(VLOOKUP(B1175,'Np PL4 Stock'!$A:$D,4,FALSE),""))</f>
        <v/>
      </c>
      <c r="K1175" s="61" t="str">
        <f>IF(ISBLANK(H1175),"",SUMIF('Np PL4 Stock'!$A:$A,B1175,'Np PL4 Stock'!$N:$N))</f>
        <v/>
      </c>
      <c r="L1175" s="62" t="str">
        <f>IF(ISBLANK(H1175),"",VLOOKUP(LEFT(B1175,5),Unit!A:B,2,FALSE))</f>
        <v/>
      </c>
      <c r="M1175" s="63" t="str">
        <f>IF(ISBLANK(H1175),"",IFERROR(VLOOKUP(B1175,'Np PL4 Stock'!$A:$T,20,FALSE),""))</f>
        <v/>
      </c>
      <c r="N1175" s="63" t="str">
        <f>IF(ISBLANK(H1175),"",IFERROR(VLOOKUP(B1175,'Np PL4 Stock'!$A:$U,21,FALSE),""))</f>
        <v/>
      </c>
      <c r="O1175" s="62" t="str">
        <f t="shared" si="193"/>
        <v/>
      </c>
      <c r="P1175" s="62" t="str">
        <f t="shared" si="191"/>
        <v/>
      </c>
      <c r="Q1175" s="67" t="str">
        <f t="shared" si="194"/>
        <v/>
      </c>
      <c r="R1175" s="67" t="str">
        <f t="shared" si="192"/>
        <v/>
      </c>
      <c r="S1175" s="59"/>
      <c r="T1175" s="147"/>
      <c r="U1175" s="147"/>
      <c r="V1175" s="59"/>
      <c r="W1175" s="59"/>
      <c r="X1175" s="59"/>
      <c r="Y1175" s="59"/>
      <c r="Z1175" s="59"/>
      <c r="AA1175" s="59"/>
      <c r="AB1175" s="59"/>
      <c r="AC1175" s="59"/>
      <c r="AD1175" s="59"/>
      <c r="AE1175" s="59"/>
      <c r="AF1175" s="73"/>
      <c r="AG1175" s="73"/>
      <c r="AH1175" s="73"/>
      <c r="AI1175" s="73"/>
      <c r="AJ1175" s="73"/>
      <c r="AK1175" s="73"/>
      <c r="AL1175" s="77" t="str">
        <f>IF(ISBLANK(S1175),"",IF(AJ1175="Fail","Fail",IF(E1175="PL4",IF(AND(T1175&gt;STD_01122025!$D$3,U1175&lt;STD_01122025!$D$4,OR(AF1175="ND",AF1175&lt;STD_01122025!$D$7),AH1175="ND"),"Pass","Fail"),IF(E1175="PL12",IF(AND(S1175&lt;STD_01122025!$F$2,T1175&gt;STD_01122025!$F$3,U1175&lt;STD_01122025!$F$4,V1175&gt;STD_01122025!$F$5,X1175&gt;STD_01122025!$F$6,OR(AF1175="ND",AF1175&lt;STD_01122025!$F$7),AH1175="ND"),"Pass","Fail"),IF(E1175="SuperPL",IF(AND(T1175&gt;STD_01122025!$H$3,U1175&lt;STD_01122025!$H$4,V1175&gt;STD_01122025!$H$5,X1175&gt;STD_01122025!$H$6,OR(AF1175="ND",AF1175&lt;STD_01122025!$H$7),AH1175="ND"),"Pass","Fail"),IF(E1175="Flight",IF(AND(T1175&gt;STD_01122025!$J$3,U1175&lt;STD_01122025!$J$4,X1175&gt;STD_01122025!$J$6,OR(AF1175="ND",AF1175&lt;STD_01122025!$J$7),AH1175="ND"),"Pass","Fail"),""))))))</f>
        <v/>
      </c>
      <c r="AM1175" s="62" t="str">
        <f>IF(ISBLANK(B1175),"",IFERROR(IF(VLOOKUP(B1175,'Np PL4 Stock'!$A:$J,10,FALSE)="Np4",D1175-VLOOKUP(B1175,'Np PL4 Stock'!$A:$E,5,FALSE),D1175-VLOOKUP(B1175,'Np PL4 Stock'!$A:$E,5,FALSE)-1),""))</f>
        <v/>
      </c>
      <c r="AN1175" s="147"/>
      <c r="AO1175" s="147"/>
      <c r="AP1175" s="59"/>
      <c r="AQ1175" s="59"/>
      <c r="AR1175" s="59"/>
      <c r="AS1175" s="59"/>
      <c r="AT1175" s="73"/>
      <c r="AU1175" s="73"/>
      <c r="AV1175" s="73"/>
      <c r="AW1175" s="73"/>
      <c r="AX1175" s="84"/>
      <c r="AY1175" s="59"/>
      <c r="AZ1175" s="59"/>
      <c r="BA1175" s="59"/>
      <c r="BB1175" s="59"/>
      <c r="BC1175" s="59"/>
      <c r="BD1175" s="59"/>
      <c r="BE1175" s="84"/>
      <c r="BF1175" s="84"/>
      <c r="BG1175" s="84"/>
      <c r="BH1175" s="84"/>
      <c r="BI1175" s="85"/>
      <c r="BJ1175" s="86"/>
      <c r="BK1175" s="86"/>
      <c r="BL1175" s="86"/>
      <c r="BM1175" s="86"/>
      <c r="BN1175" s="86"/>
      <c r="BO1175" s="59"/>
      <c r="BP1175" s="69"/>
      <c r="BQ1175" s="92">
        <v>0</v>
      </c>
      <c r="BR1175" s="93">
        <v>0</v>
      </c>
      <c r="BS1175" s="94" t="str">
        <f t="shared" si="195"/>
        <v/>
      </c>
      <c r="BT1175" s="95">
        <v>0</v>
      </c>
      <c r="BU1175" s="101" t="str">
        <f t="shared" si="196"/>
        <v/>
      </c>
      <c r="BV1175" s="102" t="str">
        <f t="shared" si="197"/>
        <v>-</v>
      </c>
      <c r="BW1175" s="103"/>
      <c r="BX1175" s="104" t="str">
        <f t="shared" si="198"/>
        <v>-</v>
      </c>
      <c r="BY1175" s="105"/>
      <c r="BZ1175" s="103"/>
      <c r="CA1175" s="106"/>
      <c r="CB1175" s="107"/>
      <c r="CC1175" s="112"/>
      <c r="CD1175" s="106"/>
      <c r="CE1175" s="103"/>
      <c r="CF1175" s="113"/>
      <c r="CG1175" s="114"/>
    </row>
    <row r="1176" spans="1:85">
      <c r="A1176" s="53" t="str">
        <f t="shared" si="199"/>
        <v>--</v>
      </c>
      <c r="B1176" s="47" t="str">
        <f t="shared" si="200"/>
        <v>-</v>
      </c>
      <c r="C1176" s="153"/>
      <c r="D1176" s="49"/>
      <c r="E1176" s="50"/>
      <c r="F1176" s="51"/>
      <c r="G1176" s="59"/>
      <c r="H1176" s="51"/>
      <c r="I1176" s="59"/>
      <c r="J1176" s="60" t="str">
        <f>IF(ISBLANK(H1176),"",IFERROR(VLOOKUP(B1176,'Np PL4 Stock'!$A:$D,4,FALSE),""))</f>
        <v/>
      </c>
      <c r="K1176" s="61" t="str">
        <f>IF(ISBLANK(H1176),"",SUMIF('Np PL4 Stock'!$A:$A,B1176,'Np PL4 Stock'!$N:$N))</f>
        <v/>
      </c>
      <c r="L1176" s="62" t="str">
        <f>IF(ISBLANK(H1176),"",VLOOKUP(LEFT(B1176,5),Unit!A:B,2,FALSE))</f>
        <v/>
      </c>
      <c r="M1176" s="63" t="str">
        <f>IF(ISBLANK(H1176),"",IFERROR(VLOOKUP(B1176,'Np PL4 Stock'!$A:$T,20,FALSE),""))</f>
        <v/>
      </c>
      <c r="N1176" s="63" t="str">
        <f>IF(ISBLANK(H1176),"",IFERROR(VLOOKUP(B1176,'Np PL4 Stock'!$A:$U,21,FALSE),""))</f>
        <v/>
      </c>
      <c r="O1176" s="62" t="str">
        <f t="shared" si="193"/>
        <v/>
      </c>
      <c r="P1176" s="62" t="str">
        <f t="shared" si="191"/>
        <v/>
      </c>
      <c r="Q1176" s="67" t="str">
        <f t="shared" si="194"/>
        <v/>
      </c>
      <c r="R1176" s="67" t="str">
        <f t="shared" si="192"/>
        <v/>
      </c>
      <c r="S1176" s="59"/>
      <c r="T1176" s="147"/>
      <c r="U1176" s="147"/>
      <c r="V1176" s="59"/>
      <c r="W1176" s="59"/>
      <c r="X1176" s="59"/>
      <c r="Y1176" s="59"/>
      <c r="Z1176" s="59"/>
      <c r="AA1176" s="59"/>
      <c r="AB1176" s="59"/>
      <c r="AC1176" s="59"/>
      <c r="AD1176" s="59"/>
      <c r="AE1176" s="59"/>
      <c r="AF1176" s="73"/>
      <c r="AG1176" s="73"/>
      <c r="AH1176" s="73"/>
      <c r="AI1176" s="73"/>
      <c r="AJ1176" s="73"/>
      <c r="AK1176" s="73"/>
      <c r="AL1176" s="77" t="str">
        <f>IF(ISBLANK(S1176),"",IF(AJ1176="Fail","Fail",IF(E1176="PL4",IF(AND(T1176&gt;STD_01122025!$D$3,U1176&lt;STD_01122025!$D$4,OR(AF1176="ND",AF1176&lt;STD_01122025!$D$7),AH1176="ND"),"Pass","Fail"),IF(E1176="PL12",IF(AND(S1176&lt;STD_01122025!$F$2,T1176&gt;STD_01122025!$F$3,U1176&lt;STD_01122025!$F$4,V1176&gt;STD_01122025!$F$5,X1176&gt;STD_01122025!$F$6,OR(AF1176="ND",AF1176&lt;STD_01122025!$F$7),AH1176="ND"),"Pass","Fail"),IF(E1176="SuperPL",IF(AND(T1176&gt;STD_01122025!$H$3,U1176&lt;STD_01122025!$H$4,V1176&gt;STD_01122025!$H$5,X1176&gt;STD_01122025!$H$6,OR(AF1176="ND",AF1176&lt;STD_01122025!$H$7),AH1176="ND"),"Pass","Fail"),IF(E1176="Flight",IF(AND(T1176&gt;STD_01122025!$J$3,U1176&lt;STD_01122025!$J$4,X1176&gt;STD_01122025!$J$6,OR(AF1176="ND",AF1176&lt;STD_01122025!$J$7),AH1176="ND"),"Pass","Fail"),""))))))</f>
        <v/>
      </c>
      <c r="AM1176" s="62" t="str">
        <f>IF(ISBLANK(B1176),"",IFERROR(IF(VLOOKUP(B1176,'Np PL4 Stock'!$A:$J,10,FALSE)="Np4",D1176-VLOOKUP(B1176,'Np PL4 Stock'!$A:$E,5,FALSE),D1176-VLOOKUP(B1176,'Np PL4 Stock'!$A:$E,5,FALSE)-1),""))</f>
        <v/>
      </c>
      <c r="AN1176" s="147"/>
      <c r="AO1176" s="147"/>
      <c r="AP1176" s="59"/>
      <c r="AQ1176" s="59"/>
      <c r="AR1176" s="59"/>
      <c r="AS1176" s="59"/>
      <c r="AT1176" s="73"/>
      <c r="AU1176" s="73"/>
      <c r="AV1176" s="73"/>
      <c r="AW1176" s="73"/>
      <c r="AX1176" s="84"/>
      <c r="AY1176" s="59"/>
      <c r="AZ1176" s="59"/>
      <c r="BA1176" s="59"/>
      <c r="BB1176" s="59"/>
      <c r="BC1176" s="59"/>
      <c r="BD1176" s="59"/>
      <c r="BE1176" s="84"/>
      <c r="BF1176" s="84"/>
      <c r="BG1176" s="84"/>
      <c r="BH1176" s="84"/>
      <c r="BI1176" s="85"/>
      <c r="BJ1176" s="86"/>
      <c r="BK1176" s="86"/>
      <c r="BL1176" s="86"/>
      <c r="BM1176" s="86"/>
      <c r="BN1176" s="86"/>
      <c r="BO1176" s="59"/>
      <c r="BP1176" s="69"/>
      <c r="BQ1176" s="92">
        <v>0</v>
      </c>
      <c r="BR1176" s="93">
        <v>0</v>
      </c>
      <c r="BS1176" s="94" t="str">
        <f t="shared" si="195"/>
        <v/>
      </c>
      <c r="BT1176" s="95">
        <v>0</v>
      </c>
      <c r="BU1176" s="101" t="str">
        <f t="shared" si="196"/>
        <v/>
      </c>
      <c r="BV1176" s="102" t="str">
        <f t="shared" si="197"/>
        <v>-</v>
      </c>
      <c r="BW1176" s="103"/>
      <c r="BX1176" s="104" t="str">
        <f t="shared" si="198"/>
        <v>-</v>
      </c>
      <c r="BY1176" s="105"/>
      <c r="BZ1176" s="103"/>
      <c r="CA1176" s="106"/>
      <c r="CB1176" s="107"/>
      <c r="CC1176" s="112"/>
      <c r="CD1176" s="106"/>
      <c r="CE1176" s="103"/>
      <c r="CF1176" s="113"/>
      <c r="CG1176" s="114"/>
    </row>
    <row r="1177" spans="1:85">
      <c r="A1177" s="53" t="str">
        <f t="shared" si="199"/>
        <v>--</v>
      </c>
      <c r="B1177" s="47" t="str">
        <f t="shared" si="200"/>
        <v>-</v>
      </c>
      <c r="C1177" s="153"/>
      <c r="D1177" s="49"/>
      <c r="E1177" s="50"/>
      <c r="F1177" s="51"/>
      <c r="G1177" s="59"/>
      <c r="H1177" s="51"/>
      <c r="I1177" s="59"/>
      <c r="J1177" s="60" t="str">
        <f>IF(ISBLANK(H1177),"",IFERROR(VLOOKUP(B1177,'Np PL4 Stock'!$A:$D,4,FALSE),""))</f>
        <v/>
      </c>
      <c r="K1177" s="61" t="str">
        <f>IF(ISBLANK(H1177),"",SUMIF('Np PL4 Stock'!$A:$A,B1177,'Np PL4 Stock'!$N:$N))</f>
        <v/>
      </c>
      <c r="L1177" s="62" t="str">
        <f>IF(ISBLANK(H1177),"",VLOOKUP(LEFT(B1177,5),Unit!A:B,2,FALSE))</f>
        <v/>
      </c>
      <c r="M1177" s="63" t="str">
        <f>IF(ISBLANK(H1177),"",IFERROR(VLOOKUP(B1177,'Np PL4 Stock'!$A:$T,20,FALSE),""))</f>
        <v/>
      </c>
      <c r="N1177" s="63" t="str">
        <f>IF(ISBLANK(H1177),"",IFERROR(VLOOKUP(B1177,'Np PL4 Stock'!$A:$U,21,FALSE),""))</f>
        <v/>
      </c>
      <c r="O1177" s="62" t="str">
        <f t="shared" si="193"/>
        <v/>
      </c>
      <c r="P1177" s="62" t="str">
        <f t="shared" si="191"/>
        <v/>
      </c>
      <c r="Q1177" s="67" t="str">
        <f t="shared" si="194"/>
        <v/>
      </c>
      <c r="R1177" s="67" t="str">
        <f t="shared" si="192"/>
        <v/>
      </c>
      <c r="S1177" s="59"/>
      <c r="T1177" s="147"/>
      <c r="U1177" s="147"/>
      <c r="V1177" s="59"/>
      <c r="W1177" s="59"/>
      <c r="X1177" s="59"/>
      <c r="Y1177" s="59"/>
      <c r="Z1177" s="59"/>
      <c r="AA1177" s="59"/>
      <c r="AB1177" s="59"/>
      <c r="AC1177" s="59"/>
      <c r="AD1177" s="59"/>
      <c r="AE1177" s="59"/>
      <c r="AF1177" s="73"/>
      <c r="AG1177" s="73"/>
      <c r="AH1177" s="73"/>
      <c r="AI1177" s="73"/>
      <c r="AJ1177" s="73"/>
      <c r="AK1177" s="73"/>
      <c r="AL1177" s="77" t="str">
        <f>IF(ISBLANK(S1177),"",IF(AJ1177="Fail","Fail",IF(E1177="PL4",IF(AND(T1177&gt;STD_01122025!$D$3,U1177&lt;STD_01122025!$D$4,OR(AF1177="ND",AF1177&lt;STD_01122025!$D$7),AH1177="ND"),"Pass","Fail"),IF(E1177="PL12",IF(AND(S1177&lt;STD_01122025!$F$2,T1177&gt;STD_01122025!$F$3,U1177&lt;STD_01122025!$F$4,V1177&gt;STD_01122025!$F$5,X1177&gt;STD_01122025!$F$6,OR(AF1177="ND",AF1177&lt;STD_01122025!$F$7),AH1177="ND"),"Pass","Fail"),IF(E1177="SuperPL",IF(AND(T1177&gt;STD_01122025!$H$3,U1177&lt;STD_01122025!$H$4,V1177&gt;STD_01122025!$H$5,X1177&gt;STD_01122025!$H$6,OR(AF1177="ND",AF1177&lt;STD_01122025!$H$7),AH1177="ND"),"Pass","Fail"),IF(E1177="Flight",IF(AND(T1177&gt;STD_01122025!$J$3,U1177&lt;STD_01122025!$J$4,X1177&gt;STD_01122025!$J$6,OR(AF1177="ND",AF1177&lt;STD_01122025!$J$7),AH1177="ND"),"Pass","Fail"),""))))))</f>
        <v/>
      </c>
      <c r="AM1177" s="62" t="str">
        <f>IF(ISBLANK(B1177),"",IFERROR(IF(VLOOKUP(B1177,'Np PL4 Stock'!$A:$J,10,FALSE)="Np4",D1177-VLOOKUP(B1177,'Np PL4 Stock'!$A:$E,5,FALSE),D1177-VLOOKUP(B1177,'Np PL4 Stock'!$A:$E,5,FALSE)-1),""))</f>
        <v/>
      </c>
      <c r="AN1177" s="147"/>
      <c r="AO1177" s="147"/>
      <c r="AP1177" s="59"/>
      <c r="AQ1177" s="59"/>
      <c r="AR1177" s="59"/>
      <c r="AS1177" s="59"/>
      <c r="AT1177" s="73"/>
      <c r="AU1177" s="73"/>
      <c r="AV1177" s="73"/>
      <c r="AW1177" s="73"/>
      <c r="AX1177" s="84"/>
      <c r="AY1177" s="59"/>
      <c r="AZ1177" s="59"/>
      <c r="BA1177" s="59"/>
      <c r="BB1177" s="59"/>
      <c r="BC1177" s="59"/>
      <c r="BD1177" s="59"/>
      <c r="BE1177" s="84"/>
      <c r="BF1177" s="84"/>
      <c r="BG1177" s="84"/>
      <c r="BH1177" s="84"/>
      <c r="BI1177" s="85"/>
      <c r="BJ1177" s="86"/>
      <c r="BK1177" s="86"/>
      <c r="BL1177" s="86"/>
      <c r="BM1177" s="86"/>
      <c r="BN1177" s="86"/>
      <c r="BO1177" s="59"/>
      <c r="BP1177" s="69"/>
      <c r="BQ1177" s="92">
        <v>0</v>
      </c>
      <c r="BR1177" s="93">
        <v>0</v>
      </c>
      <c r="BS1177" s="94" t="str">
        <f t="shared" si="195"/>
        <v/>
      </c>
      <c r="BT1177" s="95">
        <v>0</v>
      </c>
      <c r="BU1177" s="101" t="str">
        <f t="shared" si="196"/>
        <v/>
      </c>
      <c r="BV1177" s="102" t="str">
        <f t="shared" si="197"/>
        <v>-</v>
      </c>
      <c r="BW1177" s="103"/>
      <c r="BX1177" s="104" t="str">
        <f t="shared" si="198"/>
        <v>-</v>
      </c>
      <c r="BY1177" s="105"/>
      <c r="BZ1177" s="103"/>
      <c r="CA1177" s="106"/>
      <c r="CB1177" s="107"/>
      <c r="CC1177" s="112"/>
      <c r="CD1177" s="106"/>
      <c r="CE1177" s="103"/>
      <c r="CF1177" s="113"/>
      <c r="CG1177" s="114"/>
    </row>
    <row r="1178" spans="1:85">
      <c r="A1178" s="53" t="str">
        <f t="shared" si="199"/>
        <v>--</v>
      </c>
      <c r="B1178" s="47" t="str">
        <f t="shared" si="200"/>
        <v>-</v>
      </c>
      <c r="C1178" s="153"/>
      <c r="D1178" s="49"/>
      <c r="E1178" s="50"/>
      <c r="F1178" s="51"/>
      <c r="G1178" s="59"/>
      <c r="H1178" s="51"/>
      <c r="I1178" s="59"/>
      <c r="J1178" s="60" t="str">
        <f>IF(ISBLANK(H1178),"",IFERROR(VLOOKUP(B1178,'Np PL4 Stock'!$A:$D,4,FALSE),""))</f>
        <v/>
      </c>
      <c r="K1178" s="61" t="str">
        <f>IF(ISBLANK(H1178),"",SUMIF('Np PL4 Stock'!$A:$A,B1178,'Np PL4 Stock'!$N:$N))</f>
        <v/>
      </c>
      <c r="L1178" s="62" t="str">
        <f>IF(ISBLANK(H1178),"",VLOOKUP(LEFT(B1178,5),Unit!A:B,2,FALSE))</f>
        <v/>
      </c>
      <c r="M1178" s="63" t="str">
        <f>IF(ISBLANK(H1178),"",IFERROR(VLOOKUP(B1178,'Np PL4 Stock'!$A:$T,20,FALSE),""))</f>
        <v/>
      </c>
      <c r="N1178" s="63" t="str">
        <f>IF(ISBLANK(H1178),"",IFERROR(VLOOKUP(B1178,'Np PL4 Stock'!$A:$U,21,FALSE),""))</f>
        <v/>
      </c>
      <c r="O1178" s="62" t="str">
        <f t="shared" si="193"/>
        <v/>
      </c>
      <c r="P1178" s="62" t="str">
        <f t="shared" si="191"/>
        <v/>
      </c>
      <c r="Q1178" s="67" t="str">
        <f t="shared" si="194"/>
        <v/>
      </c>
      <c r="R1178" s="67" t="str">
        <f t="shared" si="192"/>
        <v/>
      </c>
      <c r="S1178" s="59"/>
      <c r="T1178" s="147"/>
      <c r="U1178" s="147"/>
      <c r="V1178" s="59"/>
      <c r="W1178" s="59"/>
      <c r="X1178" s="59"/>
      <c r="Y1178" s="59"/>
      <c r="Z1178" s="59"/>
      <c r="AA1178" s="59"/>
      <c r="AB1178" s="59"/>
      <c r="AC1178" s="59"/>
      <c r="AD1178" s="59"/>
      <c r="AE1178" s="59"/>
      <c r="AF1178" s="73"/>
      <c r="AG1178" s="73"/>
      <c r="AH1178" s="73"/>
      <c r="AI1178" s="73"/>
      <c r="AJ1178" s="73"/>
      <c r="AK1178" s="73"/>
      <c r="AL1178" s="77" t="str">
        <f>IF(ISBLANK(S1178),"",IF(AJ1178="Fail","Fail",IF(E1178="PL4",IF(AND(T1178&gt;STD_01122025!$D$3,U1178&lt;STD_01122025!$D$4,OR(AF1178="ND",AF1178&lt;STD_01122025!$D$7),AH1178="ND"),"Pass","Fail"),IF(E1178="PL12",IF(AND(S1178&lt;STD_01122025!$F$2,T1178&gt;STD_01122025!$F$3,U1178&lt;STD_01122025!$F$4,V1178&gt;STD_01122025!$F$5,X1178&gt;STD_01122025!$F$6,OR(AF1178="ND",AF1178&lt;STD_01122025!$F$7),AH1178="ND"),"Pass","Fail"),IF(E1178="SuperPL",IF(AND(T1178&gt;STD_01122025!$H$3,U1178&lt;STD_01122025!$H$4,V1178&gt;STD_01122025!$H$5,X1178&gt;STD_01122025!$H$6,OR(AF1178="ND",AF1178&lt;STD_01122025!$H$7),AH1178="ND"),"Pass","Fail"),IF(E1178="Flight",IF(AND(T1178&gt;STD_01122025!$J$3,U1178&lt;STD_01122025!$J$4,X1178&gt;STD_01122025!$J$6,OR(AF1178="ND",AF1178&lt;STD_01122025!$J$7),AH1178="ND"),"Pass","Fail"),""))))))</f>
        <v/>
      </c>
      <c r="AM1178" s="62" t="str">
        <f>IF(ISBLANK(B1178),"",IFERROR(IF(VLOOKUP(B1178,'Np PL4 Stock'!$A:$J,10,FALSE)="Np4",D1178-VLOOKUP(B1178,'Np PL4 Stock'!$A:$E,5,FALSE),D1178-VLOOKUP(B1178,'Np PL4 Stock'!$A:$E,5,FALSE)-1),""))</f>
        <v/>
      </c>
      <c r="AN1178" s="147"/>
      <c r="AO1178" s="147"/>
      <c r="AP1178" s="59"/>
      <c r="AQ1178" s="59"/>
      <c r="AR1178" s="59"/>
      <c r="AS1178" s="59"/>
      <c r="AT1178" s="73"/>
      <c r="AU1178" s="73"/>
      <c r="AV1178" s="73"/>
      <c r="AW1178" s="73"/>
      <c r="AX1178" s="84"/>
      <c r="AY1178" s="59"/>
      <c r="AZ1178" s="59"/>
      <c r="BA1178" s="59"/>
      <c r="BB1178" s="59"/>
      <c r="BC1178" s="59"/>
      <c r="BD1178" s="59"/>
      <c r="BE1178" s="84"/>
      <c r="BF1178" s="84"/>
      <c r="BG1178" s="84"/>
      <c r="BH1178" s="84"/>
      <c r="BI1178" s="85"/>
      <c r="BJ1178" s="86"/>
      <c r="BK1178" s="86"/>
      <c r="BL1178" s="86"/>
      <c r="BM1178" s="86"/>
      <c r="BN1178" s="86"/>
      <c r="BO1178" s="59"/>
      <c r="BP1178" s="69"/>
      <c r="BQ1178" s="92">
        <v>0</v>
      </c>
      <c r="BR1178" s="93">
        <v>0</v>
      </c>
      <c r="BS1178" s="94" t="str">
        <f t="shared" si="195"/>
        <v/>
      </c>
      <c r="BT1178" s="95">
        <v>0</v>
      </c>
      <c r="BU1178" s="101" t="str">
        <f t="shared" si="196"/>
        <v/>
      </c>
      <c r="BV1178" s="102" t="str">
        <f t="shared" si="197"/>
        <v>-</v>
      </c>
      <c r="BW1178" s="103"/>
      <c r="BX1178" s="104" t="str">
        <f t="shared" si="198"/>
        <v>-</v>
      </c>
      <c r="BY1178" s="105"/>
      <c r="BZ1178" s="103"/>
      <c r="CA1178" s="106"/>
      <c r="CB1178" s="107"/>
      <c r="CC1178" s="112"/>
      <c r="CD1178" s="106"/>
      <c r="CE1178" s="103"/>
      <c r="CF1178" s="113"/>
      <c r="CG1178" s="114"/>
    </row>
    <row r="1179" spans="1:85">
      <c r="A1179" s="53" t="str">
        <f t="shared" si="199"/>
        <v>--</v>
      </c>
      <c r="B1179" s="47" t="str">
        <f t="shared" si="200"/>
        <v>-</v>
      </c>
      <c r="C1179" s="153"/>
      <c r="D1179" s="49"/>
      <c r="E1179" s="50"/>
      <c r="F1179" s="51"/>
      <c r="G1179" s="59"/>
      <c r="H1179" s="51"/>
      <c r="I1179" s="59"/>
      <c r="J1179" s="60" t="str">
        <f>IF(ISBLANK(H1179),"",IFERROR(VLOOKUP(B1179,'Np PL4 Stock'!$A:$D,4,FALSE),""))</f>
        <v/>
      </c>
      <c r="K1179" s="61" t="str">
        <f>IF(ISBLANK(H1179),"",SUMIF('Np PL4 Stock'!$A:$A,B1179,'Np PL4 Stock'!$N:$N))</f>
        <v/>
      </c>
      <c r="L1179" s="62" t="str">
        <f>IF(ISBLANK(H1179),"",VLOOKUP(LEFT(B1179,5),Unit!A:B,2,FALSE))</f>
        <v/>
      </c>
      <c r="M1179" s="63" t="str">
        <f>IF(ISBLANK(H1179),"",IFERROR(VLOOKUP(B1179,'Np PL4 Stock'!$A:$T,20,FALSE),""))</f>
        <v/>
      </c>
      <c r="N1179" s="63" t="str">
        <f>IF(ISBLANK(H1179),"",IFERROR(VLOOKUP(B1179,'Np PL4 Stock'!$A:$U,21,FALSE),""))</f>
        <v/>
      </c>
      <c r="O1179" s="62" t="str">
        <f t="shared" si="193"/>
        <v/>
      </c>
      <c r="P1179" s="62" t="str">
        <f t="shared" si="191"/>
        <v/>
      </c>
      <c r="Q1179" s="67" t="str">
        <f t="shared" si="194"/>
        <v/>
      </c>
      <c r="R1179" s="67" t="str">
        <f t="shared" si="192"/>
        <v/>
      </c>
      <c r="S1179" s="59"/>
      <c r="T1179" s="147"/>
      <c r="U1179" s="147"/>
      <c r="V1179" s="59"/>
      <c r="W1179" s="59"/>
      <c r="X1179" s="59"/>
      <c r="Y1179" s="59"/>
      <c r="Z1179" s="59"/>
      <c r="AA1179" s="59"/>
      <c r="AB1179" s="59"/>
      <c r="AC1179" s="59"/>
      <c r="AD1179" s="59"/>
      <c r="AE1179" s="59"/>
      <c r="AF1179" s="73"/>
      <c r="AG1179" s="73"/>
      <c r="AH1179" s="73"/>
      <c r="AI1179" s="73"/>
      <c r="AJ1179" s="73"/>
      <c r="AK1179" s="73"/>
      <c r="AL1179" s="77" t="str">
        <f>IF(ISBLANK(S1179),"",IF(AJ1179="Fail","Fail",IF(E1179="PL4",IF(AND(T1179&gt;STD_01122025!$D$3,U1179&lt;STD_01122025!$D$4,OR(AF1179="ND",AF1179&lt;STD_01122025!$D$7),AH1179="ND"),"Pass","Fail"),IF(E1179="PL12",IF(AND(S1179&lt;STD_01122025!$F$2,T1179&gt;STD_01122025!$F$3,U1179&lt;STD_01122025!$F$4,V1179&gt;STD_01122025!$F$5,X1179&gt;STD_01122025!$F$6,OR(AF1179="ND",AF1179&lt;STD_01122025!$F$7),AH1179="ND"),"Pass","Fail"),IF(E1179="SuperPL",IF(AND(T1179&gt;STD_01122025!$H$3,U1179&lt;STD_01122025!$H$4,V1179&gt;STD_01122025!$H$5,X1179&gt;STD_01122025!$H$6,OR(AF1179="ND",AF1179&lt;STD_01122025!$H$7),AH1179="ND"),"Pass","Fail"),IF(E1179="Flight",IF(AND(T1179&gt;STD_01122025!$J$3,U1179&lt;STD_01122025!$J$4,X1179&gt;STD_01122025!$J$6,OR(AF1179="ND",AF1179&lt;STD_01122025!$J$7),AH1179="ND"),"Pass","Fail"),""))))))</f>
        <v/>
      </c>
      <c r="AM1179" s="62" t="str">
        <f>IF(ISBLANK(B1179),"",IFERROR(IF(VLOOKUP(B1179,'Np PL4 Stock'!$A:$J,10,FALSE)="Np4",D1179-VLOOKUP(B1179,'Np PL4 Stock'!$A:$E,5,FALSE),D1179-VLOOKUP(B1179,'Np PL4 Stock'!$A:$E,5,FALSE)-1),""))</f>
        <v/>
      </c>
      <c r="AN1179" s="147"/>
      <c r="AO1179" s="147"/>
      <c r="AP1179" s="59"/>
      <c r="AQ1179" s="59"/>
      <c r="AR1179" s="59"/>
      <c r="AS1179" s="59"/>
      <c r="AT1179" s="73"/>
      <c r="AU1179" s="73"/>
      <c r="AV1179" s="73"/>
      <c r="AW1179" s="73"/>
      <c r="AX1179" s="84"/>
      <c r="AY1179" s="59"/>
      <c r="AZ1179" s="59"/>
      <c r="BA1179" s="59"/>
      <c r="BB1179" s="59"/>
      <c r="BC1179" s="59"/>
      <c r="BD1179" s="59"/>
      <c r="BE1179" s="84"/>
      <c r="BF1179" s="84"/>
      <c r="BG1179" s="84"/>
      <c r="BH1179" s="84"/>
      <c r="BI1179" s="85"/>
      <c r="BJ1179" s="86"/>
      <c r="BK1179" s="86"/>
      <c r="BL1179" s="86"/>
      <c r="BM1179" s="86"/>
      <c r="BN1179" s="86"/>
      <c r="BO1179" s="59"/>
      <c r="BP1179" s="69"/>
      <c r="BQ1179" s="92">
        <v>0</v>
      </c>
      <c r="BR1179" s="93">
        <v>0</v>
      </c>
      <c r="BS1179" s="94" t="str">
        <f t="shared" si="195"/>
        <v/>
      </c>
      <c r="BT1179" s="95">
        <v>0</v>
      </c>
      <c r="BU1179" s="101" t="str">
        <f t="shared" si="196"/>
        <v/>
      </c>
      <c r="BV1179" s="102" t="str">
        <f t="shared" si="197"/>
        <v>-</v>
      </c>
      <c r="BW1179" s="103"/>
      <c r="BX1179" s="104" t="str">
        <f t="shared" si="198"/>
        <v>-</v>
      </c>
      <c r="BY1179" s="105"/>
      <c r="BZ1179" s="103"/>
      <c r="CA1179" s="106"/>
      <c r="CB1179" s="107"/>
      <c r="CC1179" s="112"/>
      <c r="CD1179" s="106"/>
      <c r="CE1179" s="103"/>
      <c r="CF1179" s="113"/>
      <c r="CG1179" s="114"/>
    </row>
    <row r="1180" spans="1:85">
      <c r="A1180" s="53" t="str">
        <f t="shared" si="199"/>
        <v>--</v>
      </c>
      <c r="B1180" s="47" t="str">
        <f t="shared" si="200"/>
        <v>-</v>
      </c>
      <c r="C1180" s="153"/>
      <c r="D1180" s="49"/>
      <c r="E1180" s="50"/>
      <c r="F1180" s="51"/>
      <c r="G1180" s="59"/>
      <c r="H1180" s="51"/>
      <c r="I1180" s="59"/>
      <c r="J1180" s="60" t="str">
        <f>IF(ISBLANK(H1180),"",IFERROR(VLOOKUP(B1180,'Np PL4 Stock'!$A:$D,4,FALSE),""))</f>
        <v/>
      </c>
      <c r="K1180" s="61" t="str">
        <f>IF(ISBLANK(H1180),"",SUMIF('Np PL4 Stock'!$A:$A,B1180,'Np PL4 Stock'!$N:$N))</f>
        <v/>
      </c>
      <c r="L1180" s="62" t="str">
        <f>IF(ISBLANK(H1180),"",VLOOKUP(LEFT(B1180,5),Unit!A:B,2,FALSE))</f>
        <v/>
      </c>
      <c r="M1180" s="63" t="str">
        <f>IF(ISBLANK(H1180),"",IFERROR(VLOOKUP(B1180,'Np PL4 Stock'!$A:$T,20,FALSE),""))</f>
        <v/>
      </c>
      <c r="N1180" s="63" t="str">
        <f>IF(ISBLANK(H1180),"",IFERROR(VLOOKUP(B1180,'Np PL4 Stock'!$A:$U,21,FALSE),""))</f>
        <v/>
      </c>
      <c r="O1180" s="62" t="str">
        <f t="shared" si="193"/>
        <v/>
      </c>
      <c r="P1180" s="62" t="str">
        <f t="shared" si="191"/>
        <v/>
      </c>
      <c r="Q1180" s="67" t="str">
        <f t="shared" si="194"/>
        <v/>
      </c>
      <c r="R1180" s="67" t="str">
        <f t="shared" si="192"/>
        <v/>
      </c>
      <c r="S1180" s="59"/>
      <c r="T1180" s="147"/>
      <c r="U1180" s="147"/>
      <c r="V1180" s="59"/>
      <c r="W1180" s="59"/>
      <c r="X1180" s="59"/>
      <c r="Y1180" s="59"/>
      <c r="Z1180" s="59"/>
      <c r="AA1180" s="59"/>
      <c r="AB1180" s="59"/>
      <c r="AC1180" s="59"/>
      <c r="AD1180" s="59"/>
      <c r="AE1180" s="59"/>
      <c r="AF1180" s="73"/>
      <c r="AG1180" s="73"/>
      <c r="AH1180" s="73"/>
      <c r="AI1180" s="73"/>
      <c r="AJ1180" s="73"/>
      <c r="AK1180" s="73"/>
      <c r="AL1180" s="77" t="str">
        <f>IF(ISBLANK(S1180),"",IF(AJ1180="Fail","Fail",IF(E1180="PL4",IF(AND(T1180&gt;STD_01122025!$D$3,U1180&lt;STD_01122025!$D$4,OR(AF1180="ND",AF1180&lt;STD_01122025!$D$7),AH1180="ND"),"Pass","Fail"),IF(E1180="PL12",IF(AND(S1180&lt;STD_01122025!$F$2,T1180&gt;STD_01122025!$F$3,U1180&lt;STD_01122025!$F$4,V1180&gt;STD_01122025!$F$5,X1180&gt;STD_01122025!$F$6,OR(AF1180="ND",AF1180&lt;STD_01122025!$F$7),AH1180="ND"),"Pass","Fail"),IF(E1180="SuperPL",IF(AND(T1180&gt;STD_01122025!$H$3,U1180&lt;STD_01122025!$H$4,V1180&gt;STD_01122025!$H$5,X1180&gt;STD_01122025!$H$6,OR(AF1180="ND",AF1180&lt;STD_01122025!$H$7),AH1180="ND"),"Pass","Fail"),IF(E1180="Flight",IF(AND(T1180&gt;STD_01122025!$J$3,U1180&lt;STD_01122025!$J$4,X1180&gt;STD_01122025!$J$6,OR(AF1180="ND",AF1180&lt;STD_01122025!$J$7),AH1180="ND"),"Pass","Fail"),""))))))</f>
        <v/>
      </c>
      <c r="AM1180" s="62" t="str">
        <f>IF(ISBLANK(B1180),"",IFERROR(IF(VLOOKUP(B1180,'Np PL4 Stock'!$A:$J,10,FALSE)="Np4",D1180-VLOOKUP(B1180,'Np PL4 Stock'!$A:$E,5,FALSE),D1180-VLOOKUP(B1180,'Np PL4 Stock'!$A:$E,5,FALSE)-1),""))</f>
        <v/>
      </c>
      <c r="AN1180" s="147"/>
      <c r="AO1180" s="147"/>
      <c r="AP1180" s="59"/>
      <c r="AQ1180" s="59"/>
      <c r="AR1180" s="59"/>
      <c r="AS1180" s="59"/>
      <c r="AT1180" s="73"/>
      <c r="AU1180" s="73"/>
      <c r="AV1180" s="73"/>
      <c r="AW1180" s="73"/>
      <c r="AX1180" s="84"/>
      <c r="AY1180" s="59"/>
      <c r="AZ1180" s="59"/>
      <c r="BA1180" s="59"/>
      <c r="BB1180" s="59"/>
      <c r="BC1180" s="59"/>
      <c r="BD1180" s="59"/>
      <c r="BE1180" s="84"/>
      <c r="BF1180" s="84"/>
      <c r="BG1180" s="84"/>
      <c r="BH1180" s="84"/>
      <c r="BI1180" s="85"/>
      <c r="BJ1180" s="86"/>
      <c r="BK1180" s="86"/>
      <c r="BL1180" s="86"/>
      <c r="BM1180" s="86"/>
      <c r="BN1180" s="86"/>
      <c r="BO1180" s="59"/>
      <c r="BP1180" s="69"/>
      <c r="BQ1180" s="92">
        <v>0</v>
      </c>
      <c r="BR1180" s="93">
        <v>0</v>
      </c>
      <c r="BS1180" s="94" t="str">
        <f t="shared" si="195"/>
        <v/>
      </c>
      <c r="BT1180" s="95">
        <v>0</v>
      </c>
      <c r="BU1180" s="101" t="str">
        <f t="shared" si="196"/>
        <v/>
      </c>
      <c r="BV1180" s="102" t="str">
        <f t="shared" si="197"/>
        <v>-</v>
      </c>
      <c r="BW1180" s="103"/>
      <c r="BX1180" s="104" t="str">
        <f t="shared" si="198"/>
        <v>-</v>
      </c>
      <c r="BY1180" s="105"/>
      <c r="BZ1180" s="103"/>
      <c r="CA1180" s="106"/>
      <c r="CB1180" s="107"/>
      <c r="CC1180" s="112"/>
      <c r="CD1180" s="106"/>
      <c r="CE1180" s="103"/>
      <c r="CF1180" s="113"/>
      <c r="CG1180" s="114"/>
    </row>
    <row r="1181" spans="1:85">
      <c r="A1181" s="53" t="str">
        <f t="shared" si="199"/>
        <v>--</v>
      </c>
      <c r="B1181" s="47" t="str">
        <f t="shared" si="200"/>
        <v>-</v>
      </c>
      <c r="C1181" s="153"/>
      <c r="D1181" s="49"/>
      <c r="E1181" s="50"/>
      <c r="F1181" s="51"/>
      <c r="G1181" s="59"/>
      <c r="H1181" s="51"/>
      <c r="I1181" s="59"/>
      <c r="J1181" s="60" t="str">
        <f>IF(ISBLANK(H1181),"",IFERROR(VLOOKUP(B1181,'Np PL4 Stock'!$A:$D,4,FALSE),""))</f>
        <v/>
      </c>
      <c r="K1181" s="61" t="str">
        <f>IF(ISBLANK(H1181),"",SUMIF('Np PL4 Stock'!$A:$A,B1181,'Np PL4 Stock'!$N:$N))</f>
        <v/>
      </c>
      <c r="L1181" s="62" t="str">
        <f>IF(ISBLANK(H1181),"",VLOOKUP(LEFT(B1181,5),Unit!A:B,2,FALSE))</f>
        <v/>
      </c>
      <c r="M1181" s="63" t="str">
        <f>IF(ISBLANK(H1181),"",IFERROR(VLOOKUP(B1181,'Np PL4 Stock'!$A:$T,20,FALSE),""))</f>
        <v/>
      </c>
      <c r="N1181" s="63" t="str">
        <f>IF(ISBLANK(H1181),"",IFERROR(VLOOKUP(B1181,'Np PL4 Stock'!$A:$U,21,FALSE),""))</f>
        <v/>
      </c>
      <c r="O1181" s="62" t="str">
        <f t="shared" si="193"/>
        <v/>
      </c>
      <c r="P1181" s="62" t="str">
        <f t="shared" si="191"/>
        <v/>
      </c>
      <c r="Q1181" s="67" t="str">
        <f t="shared" si="194"/>
        <v/>
      </c>
      <c r="R1181" s="67" t="str">
        <f t="shared" si="192"/>
        <v/>
      </c>
      <c r="S1181" s="59"/>
      <c r="T1181" s="147"/>
      <c r="U1181" s="147"/>
      <c r="V1181" s="59"/>
      <c r="W1181" s="59"/>
      <c r="X1181" s="59"/>
      <c r="Y1181" s="59"/>
      <c r="Z1181" s="59"/>
      <c r="AA1181" s="59"/>
      <c r="AB1181" s="59"/>
      <c r="AC1181" s="59"/>
      <c r="AD1181" s="59"/>
      <c r="AE1181" s="59"/>
      <c r="AF1181" s="73"/>
      <c r="AG1181" s="73"/>
      <c r="AH1181" s="73"/>
      <c r="AI1181" s="73"/>
      <c r="AJ1181" s="73"/>
      <c r="AK1181" s="73"/>
      <c r="AL1181" s="77" t="str">
        <f>IF(ISBLANK(S1181),"",IF(AJ1181="Fail","Fail",IF(E1181="PL4",IF(AND(T1181&gt;STD_01122025!$D$3,U1181&lt;STD_01122025!$D$4,OR(AF1181="ND",AF1181&lt;STD_01122025!$D$7),AH1181="ND"),"Pass","Fail"),IF(E1181="PL12",IF(AND(S1181&lt;STD_01122025!$F$2,T1181&gt;STD_01122025!$F$3,U1181&lt;STD_01122025!$F$4,V1181&gt;STD_01122025!$F$5,X1181&gt;STD_01122025!$F$6,OR(AF1181="ND",AF1181&lt;STD_01122025!$F$7),AH1181="ND"),"Pass","Fail"),IF(E1181="SuperPL",IF(AND(T1181&gt;STD_01122025!$H$3,U1181&lt;STD_01122025!$H$4,V1181&gt;STD_01122025!$H$5,X1181&gt;STD_01122025!$H$6,OR(AF1181="ND",AF1181&lt;STD_01122025!$H$7),AH1181="ND"),"Pass","Fail"),IF(E1181="Flight",IF(AND(T1181&gt;STD_01122025!$J$3,U1181&lt;STD_01122025!$J$4,X1181&gt;STD_01122025!$J$6,OR(AF1181="ND",AF1181&lt;STD_01122025!$J$7),AH1181="ND"),"Pass","Fail"),""))))))</f>
        <v/>
      </c>
      <c r="AM1181" s="62" t="str">
        <f>IF(ISBLANK(B1181),"",IFERROR(IF(VLOOKUP(B1181,'Np PL4 Stock'!$A:$J,10,FALSE)="Np4",D1181-VLOOKUP(B1181,'Np PL4 Stock'!$A:$E,5,FALSE),D1181-VLOOKUP(B1181,'Np PL4 Stock'!$A:$E,5,FALSE)-1),""))</f>
        <v/>
      </c>
      <c r="AN1181" s="147"/>
      <c r="AO1181" s="147"/>
      <c r="AP1181" s="59"/>
      <c r="AQ1181" s="59"/>
      <c r="AR1181" s="59"/>
      <c r="AS1181" s="59"/>
      <c r="AT1181" s="73"/>
      <c r="AU1181" s="73"/>
      <c r="AV1181" s="73"/>
      <c r="AW1181" s="73"/>
      <c r="AX1181" s="84"/>
      <c r="AY1181" s="59"/>
      <c r="AZ1181" s="59"/>
      <c r="BA1181" s="59"/>
      <c r="BB1181" s="59"/>
      <c r="BC1181" s="59"/>
      <c r="BD1181" s="59"/>
      <c r="BE1181" s="84"/>
      <c r="BF1181" s="84"/>
      <c r="BG1181" s="84"/>
      <c r="BH1181" s="84"/>
      <c r="BI1181" s="85"/>
      <c r="BJ1181" s="86"/>
      <c r="BK1181" s="86"/>
      <c r="BL1181" s="86"/>
      <c r="BM1181" s="86"/>
      <c r="BN1181" s="86"/>
      <c r="BO1181" s="59"/>
      <c r="BP1181" s="69"/>
      <c r="BQ1181" s="92">
        <v>0</v>
      </c>
      <c r="BR1181" s="93">
        <v>0</v>
      </c>
      <c r="BS1181" s="94" t="str">
        <f t="shared" si="195"/>
        <v/>
      </c>
      <c r="BT1181" s="95">
        <v>0</v>
      </c>
      <c r="BU1181" s="101" t="str">
        <f t="shared" si="196"/>
        <v/>
      </c>
      <c r="BV1181" s="102" t="str">
        <f t="shared" si="197"/>
        <v>-</v>
      </c>
      <c r="BW1181" s="103"/>
      <c r="BX1181" s="104" t="str">
        <f t="shared" si="198"/>
        <v>-</v>
      </c>
      <c r="BY1181" s="105"/>
      <c r="BZ1181" s="103"/>
      <c r="CA1181" s="106"/>
      <c r="CB1181" s="107"/>
      <c r="CC1181" s="112"/>
      <c r="CD1181" s="106"/>
      <c r="CE1181" s="103"/>
      <c r="CF1181" s="113"/>
      <c r="CG1181" s="114"/>
    </row>
    <row r="1182" spans="1:85">
      <c r="A1182" s="53" t="str">
        <f t="shared" si="199"/>
        <v>--</v>
      </c>
      <c r="B1182" s="47" t="str">
        <f t="shared" si="200"/>
        <v>-</v>
      </c>
      <c r="C1182" s="153"/>
      <c r="D1182" s="49"/>
      <c r="E1182" s="50"/>
      <c r="F1182" s="51"/>
      <c r="G1182" s="59"/>
      <c r="H1182" s="51"/>
      <c r="I1182" s="59"/>
      <c r="J1182" s="60" t="str">
        <f>IF(ISBLANK(H1182),"",IFERROR(VLOOKUP(B1182,'Np PL4 Stock'!$A:$D,4,FALSE),""))</f>
        <v/>
      </c>
      <c r="K1182" s="61" t="str">
        <f>IF(ISBLANK(H1182),"",SUMIF('Np PL4 Stock'!$A:$A,B1182,'Np PL4 Stock'!$N:$N))</f>
        <v/>
      </c>
      <c r="L1182" s="62" t="str">
        <f>IF(ISBLANK(H1182),"",VLOOKUP(LEFT(B1182,5),Unit!A:B,2,FALSE))</f>
        <v/>
      </c>
      <c r="M1182" s="63" t="str">
        <f>IF(ISBLANK(H1182),"",IFERROR(VLOOKUP(B1182,'Np PL4 Stock'!$A:$T,20,FALSE),""))</f>
        <v/>
      </c>
      <c r="N1182" s="63" t="str">
        <f>IF(ISBLANK(H1182),"",IFERROR(VLOOKUP(B1182,'Np PL4 Stock'!$A:$U,21,FALSE),""))</f>
        <v/>
      </c>
      <c r="O1182" s="62" t="str">
        <f t="shared" si="193"/>
        <v/>
      </c>
      <c r="P1182" s="62" t="str">
        <f t="shared" si="191"/>
        <v/>
      </c>
      <c r="Q1182" s="67" t="str">
        <f t="shared" si="194"/>
        <v/>
      </c>
      <c r="R1182" s="67" t="str">
        <f t="shared" si="192"/>
        <v/>
      </c>
      <c r="S1182" s="59"/>
      <c r="T1182" s="147"/>
      <c r="U1182" s="147"/>
      <c r="V1182" s="59"/>
      <c r="W1182" s="59"/>
      <c r="X1182" s="59"/>
      <c r="Y1182" s="59"/>
      <c r="Z1182" s="59"/>
      <c r="AA1182" s="59"/>
      <c r="AB1182" s="59"/>
      <c r="AC1182" s="59"/>
      <c r="AD1182" s="59"/>
      <c r="AE1182" s="59"/>
      <c r="AF1182" s="73"/>
      <c r="AG1182" s="73"/>
      <c r="AH1182" s="73"/>
      <c r="AI1182" s="73"/>
      <c r="AJ1182" s="73"/>
      <c r="AK1182" s="73"/>
      <c r="AL1182" s="77" t="str">
        <f>IF(ISBLANK(S1182),"",IF(AJ1182="Fail","Fail",IF(E1182="PL4",IF(AND(T1182&gt;STD_01122025!$D$3,U1182&lt;STD_01122025!$D$4,OR(AF1182="ND",AF1182&lt;STD_01122025!$D$7),AH1182="ND"),"Pass","Fail"),IF(E1182="PL12",IF(AND(S1182&lt;STD_01122025!$F$2,T1182&gt;STD_01122025!$F$3,U1182&lt;STD_01122025!$F$4,V1182&gt;STD_01122025!$F$5,X1182&gt;STD_01122025!$F$6,OR(AF1182="ND",AF1182&lt;STD_01122025!$F$7),AH1182="ND"),"Pass","Fail"),IF(E1182="SuperPL",IF(AND(T1182&gt;STD_01122025!$H$3,U1182&lt;STD_01122025!$H$4,V1182&gt;STD_01122025!$H$5,X1182&gt;STD_01122025!$H$6,OR(AF1182="ND",AF1182&lt;STD_01122025!$H$7),AH1182="ND"),"Pass","Fail"),IF(E1182="Flight",IF(AND(T1182&gt;STD_01122025!$J$3,U1182&lt;STD_01122025!$J$4,X1182&gt;STD_01122025!$J$6,OR(AF1182="ND",AF1182&lt;STD_01122025!$J$7),AH1182="ND"),"Pass","Fail"),""))))))</f>
        <v/>
      </c>
      <c r="AM1182" s="62" t="str">
        <f>IF(ISBLANK(B1182),"",IFERROR(IF(VLOOKUP(B1182,'Np PL4 Stock'!$A:$J,10,FALSE)="Np4",D1182-VLOOKUP(B1182,'Np PL4 Stock'!$A:$E,5,FALSE),D1182-VLOOKUP(B1182,'Np PL4 Stock'!$A:$E,5,FALSE)-1),""))</f>
        <v/>
      </c>
      <c r="AN1182" s="147"/>
      <c r="AO1182" s="147"/>
      <c r="AP1182" s="59"/>
      <c r="AQ1182" s="59"/>
      <c r="AR1182" s="59"/>
      <c r="AS1182" s="59"/>
      <c r="AT1182" s="73"/>
      <c r="AU1182" s="73"/>
      <c r="AV1182" s="73"/>
      <c r="AW1182" s="73"/>
      <c r="AX1182" s="84"/>
      <c r="AY1182" s="59"/>
      <c r="AZ1182" s="59"/>
      <c r="BA1182" s="59"/>
      <c r="BB1182" s="59"/>
      <c r="BC1182" s="59"/>
      <c r="BD1182" s="59"/>
      <c r="BE1182" s="84"/>
      <c r="BF1182" s="84"/>
      <c r="BG1182" s="84"/>
      <c r="BH1182" s="84"/>
      <c r="BI1182" s="85"/>
      <c r="BJ1182" s="86"/>
      <c r="BK1182" s="86"/>
      <c r="BL1182" s="86"/>
      <c r="BM1182" s="86"/>
      <c r="BN1182" s="86"/>
      <c r="BO1182" s="59"/>
      <c r="BP1182" s="69"/>
      <c r="BQ1182" s="92">
        <v>0</v>
      </c>
      <c r="BR1182" s="93">
        <v>0</v>
      </c>
      <c r="BS1182" s="94" t="str">
        <f t="shared" si="195"/>
        <v/>
      </c>
      <c r="BT1182" s="95">
        <v>0</v>
      </c>
      <c r="BU1182" s="101" t="str">
        <f t="shared" si="196"/>
        <v/>
      </c>
      <c r="BV1182" s="102" t="str">
        <f t="shared" si="197"/>
        <v>-</v>
      </c>
      <c r="BW1182" s="103"/>
      <c r="BX1182" s="104" t="str">
        <f t="shared" si="198"/>
        <v>-</v>
      </c>
      <c r="BY1182" s="105"/>
      <c r="BZ1182" s="103"/>
      <c r="CA1182" s="106"/>
      <c r="CB1182" s="107"/>
      <c r="CC1182" s="112"/>
      <c r="CD1182" s="106"/>
      <c r="CE1182" s="103"/>
      <c r="CF1182" s="113"/>
      <c r="CG1182" s="114"/>
    </row>
    <row r="1183" spans="1:85">
      <c r="A1183" s="53" t="str">
        <f t="shared" si="199"/>
        <v>--</v>
      </c>
      <c r="B1183" s="47" t="str">
        <f t="shared" si="200"/>
        <v>-</v>
      </c>
      <c r="C1183" s="153"/>
      <c r="D1183" s="49"/>
      <c r="E1183" s="50"/>
      <c r="F1183" s="51"/>
      <c r="G1183" s="59"/>
      <c r="H1183" s="51"/>
      <c r="I1183" s="59"/>
      <c r="J1183" s="60" t="str">
        <f>IF(ISBLANK(H1183),"",IFERROR(VLOOKUP(B1183,'Np PL4 Stock'!$A:$D,4,FALSE),""))</f>
        <v/>
      </c>
      <c r="K1183" s="61" t="str">
        <f>IF(ISBLANK(H1183),"",SUMIF('Np PL4 Stock'!$A:$A,B1183,'Np PL4 Stock'!$N:$N))</f>
        <v/>
      </c>
      <c r="L1183" s="62" t="str">
        <f>IF(ISBLANK(H1183),"",VLOOKUP(LEFT(B1183,5),Unit!A:B,2,FALSE))</f>
        <v/>
      </c>
      <c r="M1183" s="63" t="str">
        <f>IF(ISBLANK(H1183),"",IFERROR(VLOOKUP(B1183,'Np PL4 Stock'!$A:$T,20,FALSE),""))</f>
        <v/>
      </c>
      <c r="N1183" s="63" t="str">
        <f>IF(ISBLANK(H1183),"",IFERROR(VLOOKUP(B1183,'Np PL4 Stock'!$A:$U,21,FALSE),""))</f>
        <v/>
      </c>
      <c r="O1183" s="62" t="str">
        <f t="shared" si="193"/>
        <v/>
      </c>
      <c r="P1183" s="62" t="str">
        <f t="shared" si="191"/>
        <v/>
      </c>
      <c r="Q1183" s="67" t="str">
        <f t="shared" si="194"/>
        <v/>
      </c>
      <c r="R1183" s="67" t="str">
        <f t="shared" si="192"/>
        <v/>
      </c>
      <c r="S1183" s="59"/>
      <c r="T1183" s="147"/>
      <c r="U1183" s="147"/>
      <c r="V1183" s="59"/>
      <c r="W1183" s="59"/>
      <c r="X1183" s="59"/>
      <c r="Y1183" s="59"/>
      <c r="Z1183" s="59"/>
      <c r="AA1183" s="59"/>
      <c r="AB1183" s="59"/>
      <c r="AC1183" s="59"/>
      <c r="AD1183" s="59"/>
      <c r="AE1183" s="59"/>
      <c r="AF1183" s="73"/>
      <c r="AG1183" s="73"/>
      <c r="AH1183" s="73"/>
      <c r="AI1183" s="73"/>
      <c r="AJ1183" s="73"/>
      <c r="AK1183" s="73"/>
      <c r="AL1183" s="77" t="str">
        <f>IF(ISBLANK(S1183),"",IF(AJ1183="Fail","Fail",IF(E1183="PL4",IF(AND(T1183&gt;STD_01122025!$D$3,U1183&lt;STD_01122025!$D$4,OR(AF1183="ND",AF1183&lt;STD_01122025!$D$7),AH1183="ND"),"Pass","Fail"),IF(E1183="PL12",IF(AND(S1183&lt;STD_01122025!$F$2,T1183&gt;STD_01122025!$F$3,U1183&lt;STD_01122025!$F$4,V1183&gt;STD_01122025!$F$5,X1183&gt;STD_01122025!$F$6,OR(AF1183="ND",AF1183&lt;STD_01122025!$F$7),AH1183="ND"),"Pass","Fail"),IF(E1183="SuperPL",IF(AND(T1183&gt;STD_01122025!$H$3,U1183&lt;STD_01122025!$H$4,V1183&gt;STD_01122025!$H$5,X1183&gt;STD_01122025!$H$6,OR(AF1183="ND",AF1183&lt;STD_01122025!$H$7),AH1183="ND"),"Pass","Fail"),IF(E1183="Flight",IF(AND(T1183&gt;STD_01122025!$J$3,U1183&lt;STD_01122025!$J$4,X1183&gt;STD_01122025!$J$6,OR(AF1183="ND",AF1183&lt;STD_01122025!$J$7),AH1183="ND"),"Pass","Fail"),""))))))</f>
        <v/>
      </c>
      <c r="AM1183" s="62" t="str">
        <f>IF(ISBLANK(B1183),"",IFERROR(IF(VLOOKUP(B1183,'Np PL4 Stock'!$A:$J,10,FALSE)="Np4",D1183-VLOOKUP(B1183,'Np PL4 Stock'!$A:$E,5,FALSE),D1183-VLOOKUP(B1183,'Np PL4 Stock'!$A:$E,5,FALSE)-1),""))</f>
        <v/>
      </c>
      <c r="AN1183" s="147"/>
      <c r="AO1183" s="147"/>
      <c r="AP1183" s="59"/>
      <c r="AQ1183" s="59"/>
      <c r="AR1183" s="59"/>
      <c r="AS1183" s="59"/>
      <c r="AT1183" s="73"/>
      <c r="AU1183" s="73"/>
      <c r="AV1183" s="73"/>
      <c r="AW1183" s="73"/>
      <c r="AX1183" s="84"/>
      <c r="AY1183" s="59"/>
      <c r="AZ1183" s="59"/>
      <c r="BA1183" s="59"/>
      <c r="BB1183" s="59"/>
      <c r="BC1183" s="59"/>
      <c r="BD1183" s="59"/>
      <c r="BE1183" s="84"/>
      <c r="BF1183" s="84"/>
      <c r="BG1183" s="84"/>
      <c r="BH1183" s="84"/>
      <c r="BI1183" s="85"/>
      <c r="BJ1183" s="86"/>
      <c r="BK1183" s="86"/>
      <c r="BL1183" s="86"/>
      <c r="BM1183" s="86"/>
      <c r="BN1183" s="86"/>
      <c r="BO1183" s="59"/>
      <c r="BP1183" s="69"/>
      <c r="BQ1183" s="92">
        <v>0</v>
      </c>
      <c r="BR1183" s="93">
        <v>0</v>
      </c>
      <c r="BS1183" s="94" t="str">
        <f t="shared" si="195"/>
        <v/>
      </c>
      <c r="BT1183" s="95">
        <v>0</v>
      </c>
      <c r="BU1183" s="101" t="str">
        <f t="shared" si="196"/>
        <v/>
      </c>
      <c r="BV1183" s="102" t="str">
        <f t="shared" si="197"/>
        <v>-</v>
      </c>
      <c r="BW1183" s="103"/>
      <c r="BX1183" s="104" t="str">
        <f t="shared" si="198"/>
        <v>-</v>
      </c>
      <c r="BY1183" s="105"/>
      <c r="BZ1183" s="103"/>
      <c r="CA1183" s="106"/>
      <c r="CB1183" s="107"/>
      <c r="CC1183" s="112"/>
      <c r="CD1183" s="106"/>
      <c r="CE1183" s="103"/>
      <c r="CF1183" s="113"/>
      <c r="CG1183" s="114"/>
    </row>
    <row r="1184" spans="1:85">
      <c r="A1184" s="53" t="str">
        <f t="shared" si="199"/>
        <v>--</v>
      </c>
      <c r="B1184" s="47" t="str">
        <f t="shared" si="200"/>
        <v>-</v>
      </c>
      <c r="C1184" s="153"/>
      <c r="D1184" s="49"/>
      <c r="E1184" s="50"/>
      <c r="F1184" s="51"/>
      <c r="G1184" s="59"/>
      <c r="H1184" s="51"/>
      <c r="I1184" s="59"/>
      <c r="J1184" s="60" t="str">
        <f>IF(ISBLANK(H1184),"",IFERROR(VLOOKUP(B1184,'Np PL4 Stock'!$A:$D,4,FALSE),""))</f>
        <v/>
      </c>
      <c r="K1184" s="61" t="str">
        <f>IF(ISBLANK(H1184),"",SUMIF('Np PL4 Stock'!$A:$A,B1184,'Np PL4 Stock'!$N:$N))</f>
        <v/>
      </c>
      <c r="L1184" s="62" t="str">
        <f>IF(ISBLANK(H1184),"",VLOOKUP(LEFT(B1184,5),Unit!A:B,2,FALSE))</f>
        <v/>
      </c>
      <c r="M1184" s="63" t="str">
        <f>IF(ISBLANK(H1184),"",IFERROR(VLOOKUP(B1184,'Np PL4 Stock'!$A:$T,20,FALSE),""))</f>
        <v/>
      </c>
      <c r="N1184" s="63" t="str">
        <f>IF(ISBLANK(H1184),"",IFERROR(VLOOKUP(B1184,'Np PL4 Stock'!$A:$U,21,FALSE),""))</f>
        <v/>
      </c>
      <c r="O1184" s="62" t="str">
        <f t="shared" si="193"/>
        <v/>
      </c>
      <c r="P1184" s="62" t="str">
        <f t="shared" si="191"/>
        <v/>
      </c>
      <c r="Q1184" s="67" t="str">
        <f t="shared" si="194"/>
        <v/>
      </c>
      <c r="R1184" s="67" t="str">
        <f t="shared" si="192"/>
        <v/>
      </c>
      <c r="S1184" s="59"/>
      <c r="T1184" s="147"/>
      <c r="U1184" s="147"/>
      <c r="V1184" s="59"/>
      <c r="W1184" s="59"/>
      <c r="X1184" s="59"/>
      <c r="Y1184" s="59"/>
      <c r="Z1184" s="59"/>
      <c r="AA1184" s="59"/>
      <c r="AB1184" s="59"/>
      <c r="AC1184" s="59"/>
      <c r="AD1184" s="59"/>
      <c r="AE1184" s="59"/>
      <c r="AF1184" s="73"/>
      <c r="AG1184" s="73"/>
      <c r="AH1184" s="73"/>
      <c r="AI1184" s="73"/>
      <c r="AJ1184" s="73"/>
      <c r="AK1184" s="73"/>
      <c r="AL1184" s="77" t="str">
        <f>IF(ISBLANK(S1184),"",IF(AJ1184="Fail","Fail",IF(E1184="PL4",IF(AND(T1184&gt;STD_01122025!$D$3,U1184&lt;STD_01122025!$D$4,OR(AF1184="ND",AF1184&lt;STD_01122025!$D$7),AH1184="ND"),"Pass","Fail"),IF(E1184="PL12",IF(AND(S1184&lt;STD_01122025!$F$2,T1184&gt;STD_01122025!$F$3,U1184&lt;STD_01122025!$F$4,V1184&gt;STD_01122025!$F$5,X1184&gt;STD_01122025!$F$6,OR(AF1184="ND",AF1184&lt;STD_01122025!$F$7),AH1184="ND"),"Pass","Fail"),IF(E1184="SuperPL",IF(AND(T1184&gt;STD_01122025!$H$3,U1184&lt;STD_01122025!$H$4,V1184&gt;STD_01122025!$H$5,X1184&gt;STD_01122025!$H$6,OR(AF1184="ND",AF1184&lt;STD_01122025!$H$7),AH1184="ND"),"Pass","Fail"),IF(E1184="Flight",IF(AND(T1184&gt;STD_01122025!$J$3,U1184&lt;STD_01122025!$J$4,X1184&gt;STD_01122025!$J$6,OR(AF1184="ND",AF1184&lt;STD_01122025!$J$7),AH1184="ND"),"Pass","Fail"),""))))))</f>
        <v/>
      </c>
      <c r="AM1184" s="62" t="str">
        <f>IF(ISBLANK(B1184),"",IFERROR(IF(VLOOKUP(B1184,'Np PL4 Stock'!$A:$J,10,FALSE)="Np4",D1184-VLOOKUP(B1184,'Np PL4 Stock'!$A:$E,5,FALSE),D1184-VLOOKUP(B1184,'Np PL4 Stock'!$A:$E,5,FALSE)-1),""))</f>
        <v/>
      </c>
      <c r="AN1184" s="147"/>
      <c r="AO1184" s="147"/>
      <c r="AP1184" s="59"/>
      <c r="AQ1184" s="59"/>
      <c r="AR1184" s="59"/>
      <c r="AS1184" s="59"/>
      <c r="AT1184" s="73"/>
      <c r="AU1184" s="73"/>
      <c r="AV1184" s="73"/>
      <c r="AW1184" s="73"/>
      <c r="AX1184" s="84"/>
      <c r="AY1184" s="59"/>
      <c r="AZ1184" s="59"/>
      <c r="BA1184" s="59"/>
      <c r="BB1184" s="59"/>
      <c r="BC1184" s="59"/>
      <c r="BD1184" s="59"/>
      <c r="BE1184" s="84"/>
      <c r="BF1184" s="84"/>
      <c r="BG1184" s="84"/>
      <c r="BH1184" s="84"/>
      <c r="BI1184" s="85"/>
      <c r="BJ1184" s="86"/>
      <c r="BK1184" s="86"/>
      <c r="BL1184" s="86"/>
      <c r="BM1184" s="86"/>
      <c r="BN1184" s="86"/>
      <c r="BO1184" s="59"/>
      <c r="BP1184" s="69"/>
      <c r="BQ1184" s="92">
        <v>0</v>
      </c>
      <c r="BR1184" s="93">
        <v>0</v>
      </c>
      <c r="BS1184" s="94" t="str">
        <f t="shared" si="195"/>
        <v/>
      </c>
      <c r="BT1184" s="95">
        <v>0</v>
      </c>
      <c r="BU1184" s="101" t="str">
        <f t="shared" si="196"/>
        <v/>
      </c>
      <c r="BV1184" s="102" t="str">
        <f t="shared" si="197"/>
        <v>-</v>
      </c>
      <c r="BW1184" s="103"/>
      <c r="BX1184" s="104" t="str">
        <f t="shared" si="198"/>
        <v>-</v>
      </c>
      <c r="BY1184" s="105"/>
      <c r="BZ1184" s="103"/>
      <c r="CA1184" s="106"/>
      <c r="CB1184" s="107"/>
      <c r="CC1184" s="112"/>
      <c r="CD1184" s="106"/>
      <c r="CE1184" s="103"/>
      <c r="CF1184" s="113"/>
      <c r="CG1184" s="114"/>
    </row>
    <row r="1185" spans="1:85">
      <c r="A1185" s="53" t="str">
        <f t="shared" si="199"/>
        <v>--</v>
      </c>
      <c r="B1185" s="47" t="str">
        <f t="shared" si="200"/>
        <v>-</v>
      </c>
      <c r="C1185" s="153"/>
      <c r="D1185" s="49"/>
      <c r="E1185" s="50"/>
      <c r="F1185" s="51"/>
      <c r="G1185" s="59"/>
      <c r="H1185" s="51"/>
      <c r="I1185" s="59"/>
      <c r="J1185" s="60" t="str">
        <f>IF(ISBLANK(H1185),"",IFERROR(VLOOKUP(B1185,'Np PL4 Stock'!$A:$D,4,FALSE),""))</f>
        <v/>
      </c>
      <c r="K1185" s="61" t="str">
        <f>IF(ISBLANK(H1185),"",SUMIF('Np PL4 Stock'!$A:$A,B1185,'Np PL4 Stock'!$N:$N))</f>
        <v/>
      </c>
      <c r="L1185" s="62" t="str">
        <f>IF(ISBLANK(H1185),"",VLOOKUP(LEFT(B1185,5),Unit!A:B,2,FALSE))</f>
        <v/>
      </c>
      <c r="M1185" s="63" t="str">
        <f>IF(ISBLANK(H1185),"",IFERROR(VLOOKUP(B1185,'Np PL4 Stock'!$A:$T,20,FALSE),""))</f>
        <v/>
      </c>
      <c r="N1185" s="63" t="str">
        <f>IF(ISBLANK(H1185),"",IFERROR(VLOOKUP(B1185,'Np PL4 Stock'!$A:$U,21,FALSE),""))</f>
        <v/>
      </c>
      <c r="O1185" s="62" t="str">
        <f t="shared" si="193"/>
        <v/>
      </c>
      <c r="P1185" s="62" t="str">
        <f t="shared" si="191"/>
        <v/>
      </c>
      <c r="Q1185" s="67" t="str">
        <f t="shared" si="194"/>
        <v/>
      </c>
      <c r="R1185" s="67" t="str">
        <f t="shared" si="192"/>
        <v/>
      </c>
      <c r="S1185" s="59"/>
      <c r="T1185" s="147"/>
      <c r="U1185" s="147"/>
      <c r="V1185" s="59"/>
      <c r="W1185" s="59"/>
      <c r="X1185" s="59"/>
      <c r="Y1185" s="59"/>
      <c r="Z1185" s="59"/>
      <c r="AA1185" s="59"/>
      <c r="AB1185" s="59"/>
      <c r="AC1185" s="59"/>
      <c r="AD1185" s="59"/>
      <c r="AE1185" s="59"/>
      <c r="AF1185" s="73"/>
      <c r="AG1185" s="73"/>
      <c r="AH1185" s="73"/>
      <c r="AI1185" s="73"/>
      <c r="AJ1185" s="73"/>
      <c r="AK1185" s="73"/>
      <c r="AL1185" s="77" t="str">
        <f>IF(ISBLANK(S1185),"",IF(AJ1185="Fail","Fail",IF(E1185="PL4",IF(AND(T1185&gt;STD_01122025!$D$3,U1185&lt;STD_01122025!$D$4,OR(AF1185="ND",AF1185&lt;STD_01122025!$D$7),AH1185="ND"),"Pass","Fail"),IF(E1185="PL12",IF(AND(S1185&lt;STD_01122025!$F$2,T1185&gt;STD_01122025!$F$3,U1185&lt;STD_01122025!$F$4,V1185&gt;STD_01122025!$F$5,X1185&gt;STD_01122025!$F$6,OR(AF1185="ND",AF1185&lt;STD_01122025!$F$7),AH1185="ND"),"Pass","Fail"),IF(E1185="SuperPL",IF(AND(T1185&gt;STD_01122025!$H$3,U1185&lt;STD_01122025!$H$4,V1185&gt;STD_01122025!$H$5,X1185&gt;STD_01122025!$H$6,OR(AF1185="ND",AF1185&lt;STD_01122025!$H$7),AH1185="ND"),"Pass","Fail"),IF(E1185="Flight",IF(AND(T1185&gt;STD_01122025!$J$3,U1185&lt;STD_01122025!$J$4,X1185&gt;STD_01122025!$J$6,OR(AF1185="ND",AF1185&lt;STD_01122025!$J$7),AH1185="ND"),"Pass","Fail"),""))))))</f>
        <v/>
      </c>
      <c r="AM1185" s="62" t="str">
        <f>IF(ISBLANK(B1185),"",IFERROR(IF(VLOOKUP(B1185,'Np PL4 Stock'!$A:$J,10,FALSE)="Np4",D1185-VLOOKUP(B1185,'Np PL4 Stock'!$A:$E,5,FALSE),D1185-VLOOKUP(B1185,'Np PL4 Stock'!$A:$E,5,FALSE)-1),""))</f>
        <v/>
      </c>
      <c r="AN1185" s="147"/>
      <c r="AO1185" s="147"/>
      <c r="AP1185" s="59"/>
      <c r="AQ1185" s="59"/>
      <c r="AR1185" s="59"/>
      <c r="AS1185" s="59"/>
      <c r="AT1185" s="73"/>
      <c r="AU1185" s="73"/>
      <c r="AV1185" s="73"/>
      <c r="AW1185" s="73"/>
      <c r="AX1185" s="84"/>
      <c r="AY1185" s="59"/>
      <c r="AZ1185" s="59"/>
      <c r="BA1185" s="59"/>
      <c r="BB1185" s="59"/>
      <c r="BC1185" s="59"/>
      <c r="BD1185" s="59"/>
      <c r="BE1185" s="84"/>
      <c r="BF1185" s="84"/>
      <c r="BG1185" s="84"/>
      <c r="BH1185" s="84"/>
      <c r="BI1185" s="85"/>
      <c r="BJ1185" s="86"/>
      <c r="BK1185" s="86"/>
      <c r="BL1185" s="86"/>
      <c r="BM1185" s="86"/>
      <c r="BN1185" s="86"/>
      <c r="BO1185" s="59"/>
      <c r="BP1185" s="69"/>
      <c r="BQ1185" s="92">
        <v>0</v>
      </c>
      <c r="BR1185" s="93">
        <v>0</v>
      </c>
      <c r="BS1185" s="94" t="str">
        <f t="shared" si="195"/>
        <v/>
      </c>
      <c r="BT1185" s="95">
        <v>0</v>
      </c>
      <c r="BU1185" s="101" t="str">
        <f t="shared" si="196"/>
        <v/>
      </c>
      <c r="BV1185" s="102" t="str">
        <f t="shared" si="197"/>
        <v>-</v>
      </c>
      <c r="BW1185" s="103"/>
      <c r="BX1185" s="104" t="str">
        <f t="shared" si="198"/>
        <v>-</v>
      </c>
      <c r="BY1185" s="105"/>
      <c r="BZ1185" s="103"/>
      <c r="CA1185" s="106"/>
      <c r="CB1185" s="107"/>
      <c r="CC1185" s="112"/>
      <c r="CD1185" s="106"/>
      <c r="CE1185" s="103"/>
      <c r="CF1185" s="113"/>
      <c r="CG1185" s="114"/>
    </row>
    <row r="1186" spans="1:85">
      <c r="A1186" s="53" t="str">
        <f t="shared" si="199"/>
        <v>--</v>
      </c>
      <c r="B1186" s="47" t="str">
        <f t="shared" si="200"/>
        <v>-</v>
      </c>
      <c r="C1186" s="153"/>
      <c r="D1186" s="49"/>
      <c r="E1186" s="50"/>
      <c r="F1186" s="51"/>
      <c r="G1186" s="59"/>
      <c r="H1186" s="51"/>
      <c r="I1186" s="59"/>
      <c r="J1186" s="60" t="str">
        <f>IF(ISBLANK(H1186),"",IFERROR(VLOOKUP(B1186,'Np PL4 Stock'!$A:$D,4,FALSE),""))</f>
        <v/>
      </c>
      <c r="K1186" s="61" t="str">
        <f>IF(ISBLANK(H1186),"",SUMIF('Np PL4 Stock'!$A:$A,B1186,'Np PL4 Stock'!$N:$N))</f>
        <v/>
      </c>
      <c r="L1186" s="62" t="str">
        <f>IF(ISBLANK(H1186),"",VLOOKUP(LEFT(B1186,5),Unit!A:B,2,FALSE))</f>
        <v/>
      </c>
      <c r="M1186" s="63" t="str">
        <f>IF(ISBLANK(H1186),"",IFERROR(VLOOKUP(B1186,'Np PL4 Stock'!$A:$T,20,FALSE),""))</f>
        <v/>
      </c>
      <c r="N1186" s="63" t="str">
        <f>IF(ISBLANK(H1186),"",IFERROR(VLOOKUP(B1186,'Np PL4 Stock'!$A:$U,21,FALSE),""))</f>
        <v/>
      </c>
      <c r="O1186" s="62" t="str">
        <f t="shared" si="193"/>
        <v/>
      </c>
      <c r="P1186" s="62" t="str">
        <f t="shared" si="191"/>
        <v/>
      </c>
      <c r="Q1186" s="67" t="str">
        <f t="shared" si="194"/>
        <v/>
      </c>
      <c r="R1186" s="67" t="str">
        <f t="shared" si="192"/>
        <v/>
      </c>
      <c r="S1186" s="59"/>
      <c r="T1186" s="147"/>
      <c r="U1186" s="147"/>
      <c r="V1186" s="59"/>
      <c r="W1186" s="59"/>
      <c r="X1186" s="59"/>
      <c r="Y1186" s="59"/>
      <c r="Z1186" s="59"/>
      <c r="AA1186" s="59"/>
      <c r="AB1186" s="59"/>
      <c r="AC1186" s="59"/>
      <c r="AD1186" s="59"/>
      <c r="AE1186" s="59"/>
      <c r="AF1186" s="73"/>
      <c r="AG1186" s="73"/>
      <c r="AH1186" s="73"/>
      <c r="AI1186" s="73"/>
      <c r="AJ1186" s="73"/>
      <c r="AK1186" s="73"/>
      <c r="AL1186" s="77" t="str">
        <f>IF(ISBLANK(S1186),"",IF(AJ1186="Fail","Fail",IF(E1186="PL4",IF(AND(T1186&gt;STD_01122025!$D$3,U1186&lt;STD_01122025!$D$4,OR(AF1186="ND",AF1186&lt;STD_01122025!$D$7),AH1186="ND"),"Pass","Fail"),IF(E1186="PL12",IF(AND(S1186&lt;STD_01122025!$F$2,T1186&gt;STD_01122025!$F$3,U1186&lt;STD_01122025!$F$4,V1186&gt;STD_01122025!$F$5,X1186&gt;STD_01122025!$F$6,OR(AF1186="ND",AF1186&lt;STD_01122025!$F$7),AH1186="ND"),"Pass","Fail"),IF(E1186="SuperPL",IF(AND(T1186&gt;STD_01122025!$H$3,U1186&lt;STD_01122025!$H$4,V1186&gt;STD_01122025!$H$5,X1186&gt;STD_01122025!$H$6,OR(AF1186="ND",AF1186&lt;STD_01122025!$H$7),AH1186="ND"),"Pass","Fail"),IF(E1186="Flight",IF(AND(T1186&gt;STD_01122025!$J$3,U1186&lt;STD_01122025!$J$4,X1186&gt;STD_01122025!$J$6,OR(AF1186="ND",AF1186&lt;STD_01122025!$J$7),AH1186="ND"),"Pass","Fail"),""))))))</f>
        <v/>
      </c>
      <c r="AM1186" s="62" t="str">
        <f>IF(ISBLANK(B1186),"",IFERROR(IF(VLOOKUP(B1186,'Np PL4 Stock'!$A:$J,10,FALSE)="Np4",D1186-VLOOKUP(B1186,'Np PL4 Stock'!$A:$E,5,FALSE),D1186-VLOOKUP(B1186,'Np PL4 Stock'!$A:$E,5,FALSE)-1),""))</f>
        <v/>
      </c>
      <c r="AN1186" s="147"/>
      <c r="AO1186" s="147"/>
      <c r="AP1186" s="59"/>
      <c r="AQ1186" s="59"/>
      <c r="AR1186" s="59"/>
      <c r="AS1186" s="59"/>
      <c r="AT1186" s="73"/>
      <c r="AU1186" s="73"/>
      <c r="AV1186" s="73"/>
      <c r="AW1186" s="73"/>
      <c r="AX1186" s="84"/>
      <c r="AY1186" s="59"/>
      <c r="AZ1186" s="59"/>
      <c r="BA1186" s="59"/>
      <c r="BB1186" s="59"/>
      <c r="BC1186" s="59"/>
      <c r="BD1186" s="59"/>
      <c r="BE1186" s="84"/>
      <c r="BF1186" s="84"/>
      <c r="BG1186" s="84"/>
      <c r="BH1186" s="84"/>
      <c r="BI1186" s="85"/>
      <c r="BJ1186" s="86"/>
      <c r="BK1186" s="86"/>
      <c r="BL1186" s="86"/>
      <c r="BM1186" s="86"/>
      <c r="BN1186" s="86"/>
      <c r="BO1186" s="59"/>
      <c r="BP1186" s="69"/>
      <c r="BQ1186" s="92">
        <v>0</v>
      </c>
      <c r="BR1186" s="93">
        <v>0</v>
      </c>
      <c r="BS1186" s="94" t="str">
        <f t="shared" si="195"/>
        <v/>
      </c>
      <c r="BT1186" s="95">
        <v>0</v>
      </c>
      <c r="BU1186" s="101" t="str">
        <f t="shared" si="196"/>
        <v/>
      </c>
      <c r="BV1186" s="102" t="str">
        <f t="shared" si="197"/>
        <v>-</v>
      </c>
      <c r="BW1186" s="103"/>
      <c r="BX1186" s="104" t="str">
        <f t="shared" si="198"/>
        <v>-</v>
      </c>
      <c r="BY1186" s="105"/>
      <c r="BZ1186" s="103"/>
      <c r="CA1186" s="106"/>
      <c r="CB1186" s="107"/>
      <c r="CC1186" s="112"/>
      <c r="CD1186" s="106"/>
      <c r="CE1186" s="103"/>
      <c r="CF1186" s="113"/>
      <c r="CG1186" s="114"/>
    </row>
    <row r="1187" spans="1:85">
      <c r="A1187" s="53" t="str">
        <f t="shared" si="199"/>
        <v>--</v>
      </c>
      <c r="B1187" s="47" t="str">
        <f t="shared" si="200"/>
        <v>-</v>
      </c>
      <c r="C1187" s="153"/>
      <c r="D1187" s="49"/>
      <c r="E1187" s="50"/>
      <c r="F1187" s="51"/>
      <c r="G1187" s="59"/>
      <c r="H1187" s="51"/>
      <c r="I1187" s="59"/>
      <c r="J1187" s="60" t="str">
        <f>IF(ISBLANK(H1187),"",IFERROR(VLOOKUP(B1187,'Np PL4 Stock'!$A:$D,4,FALSE),""))</f>
        <v/>
      </c>
      <c r="K1187" s="61" t="str">
        <f>IF(ISBLANK(H1187),"",SUMIF('Np PL4 Stock'!$A:$A,B1187,'Np PL4 Stock'!$N:$N))</f>
        <v/>
      </c>
      <c r="L1187" s="62" t="str">
        <f>IF(ISBLANK(H1187),"",VLOOKUP(LEFT(B1187,5),Unit!A:B,2,FALSE))</f>
        <v/>
      </c>
      <c r="M1187" s="63" t="str">
        <f>IF(ISBLANK(H1187),"",IFERROR(VLOOKUP(B1187,'Np PL4 Stock'!$A:$T,20,FALSE),""))</f>
        <v/>
      </c>
      <c r="N1187" s="63" t="str">
        <f>IF(ISBLANK(H1187),"",IFERROR(VLOOKUP(B1187,'Np PL4 Stock'!$A:$U,21,FALSE),""))</f>
        <v/>
      </c>
      <c r="O1187" s="62" t="str">
        <f t="shared" si="193"/>
        <v/>
      </c>
      <c r="P1187" s="62" t="str">
        <f t="shared" si="191"/>
        <v/>
      </c>
      <c r="Q1187" s="67" t="str">
        <f t="shared" si="194"/>
        <v/>
      </c>
      <c r="R1187" s="67" t="str">
        <f t="shared" si="192"/>
        <v/>
      </c>
      <c r="S1187" s="59"/>
      <c r="T1187" s="147"/>
      <c r="U1187" s="147"/>
      <c r="V1187" s="59"/>
      <c r="W1187" s="59"/>
      <c r="X1187" s="59"/>
      <c r="Y1187" s="59"/>
      <c r="Z1187" s="59"/>
      <c r="AA1187" s="59"/>
      <c r="AB1187" s="59"/>
      <c r="AC1187" s="59"/>
      <c r="AD1187" s="59"/>
      <c r="AE1187" s="59"/>
      <c r="AF1187" s="73"/>
      <c r="AG1187" s="73"/>
      <c r="AH1187" s="73"/>
      <c r="AI1187" s="73"/>
      <c r="AJ1187" s="73"/>
      <c r="AK1187" s="73"/>
      <c r="AL1187" s="77" t="str">
        <f>IF(ISBLANK(S1187),"",IF(AJ1187="Fail","Fail",IF(E1187="PL4",IF(AND(T1187&gt;STD_01122025!$D$3,U1187&lt;STD_01122025!$D$4,OR(AF1187="ND",AF1187&lt;STD_01122025!$D$7),AH1187="ND"),"Pass","Fail"),IF(E1187="PL12",IF(AND(S1187&lt;STD_01122025!$F$2,T1187&gt;STD_01122025!$F$3,U1187&lt;STD_01122025!$F$4,V1187&gt;STD_01122025!$F$5,X1187&gt;STD_01122025!$F$6,OR(AF1187="ND",AF1187&lt;STD_01122025!$F$7),AH1187="ND"),"Pass","Fail"),IF(E1187="SuperPL",IF(AND(T1187&gt;STD_01122025!$H$3,U1187&lt;STD_01122025!$H$4,V1187&gt;STD_01122025!$H$5,X1187&gt;STD_01122025!$H$6,OR(AF1187="ND",AF1187&lt;STD_01122025!$H$7),AH1187="ND"),"Pass","Fail"),IF(E1187="Flight",IF(AND(T1187&gt;STD_01122025!$J$3,U1187&lt;STD_01122025!$J$4,X1187&gt;STD_01122025!$J$6,OR(AF1187="ND",AF1187&lt;STD_01122025!$J$7),AH1187="ND"),"Pass","Fail"),""))))))</f>
        <v/>
      </c>
      <c r="AM1187" s="62" t="str">
        <f>IF(ISBLANK(B1187),"",IFERROR(IF(VLOOKUP(B1187,'Np PL4 Stock'!$A:$J,10,FALSE)="Np4",D1187-VLOOKUP(B1187,'Np PL4 Stock'!$A:$E,5,FALSE),D1187-VLOOKUP(B1187,'Np PL4 Stock'!$A:$E,5,FALSE)-1),""))</f>
        <v/>
      </c>
      <c r="AN1187" s="147"/>
      <c r="AO1187" s="147"/>
      <c r="AP1187" s="59"/>
      <c r="AQ1187" s="59"/>
      <c r="AR1187" s="59"/>
      <c r="AS1187" s="59"/>
      <c r="AT1187" s="73"/>
      <c r="AU1187" s="73"/>
      <c r="AV1187" s="73"/>
      <c r="AW1187" s="73"/>
      <c r="AX1187" s="84"/>
      <c r="AY1187" s="59"/>
      <c r="AZ1187" s="59"/>
      <c r="BA1187" s="59"/>
      <c r="BB1187" s="59"/>
      <c r="BC1187" s="59"/>
      <c r="BD1187" s="59"/>
      <c r="BE1187" s="84"/>
      <c r="BF1187" s="84"/>
      <c r="BG1187" s="84"/>
      <c r="BH1187" s="84"/>
      <c r="BI1187" s="85"/>
      <c r="BJ1187" s="86"/>
      <c r="BK1187" s="86"/>
      <c r="BL1187" s="86"/>
      <c r="BM1187" s="86"/>
      <c r="BN1187" s="86"/>
      <c r="BO1187" s="59"/>
      <c r="BP1187" s="69"/>
      <c r="BQ1187" s="92">
        <v>0</v>
      </c>
      <c r="BR1187" s="93">
        <v>0</v>
      </c>
      <c r="BS1187" s="94" t="str">
        <f t="shared" si="195"/>
        <v/>
      </c>
      <c r="BT1187" s="95">
        <v>0</v>
      </c>
      <c r="BU1187" s="101" t="str">
        <f t="shared" si="196"/>
        <v/>
      </c>
      <c r="BV1187" s="102" t="str">
        <f t="shared" si="197"/>
        <v>-</v>
      </c>
      <c r="BW1187" s="103"/>
      <c r="BX1187" s="104" t="str">
        <f t="shared" si="198"/>
        <v>-</v>
      </c>
      <c r="BY1187" s="105"/>
      <c r="BZ1187" s="103"/>
      <c r="CA1187" s="106"/>
      <c r="CB1187" s="107"/>
      <c r="CC1187" s="112"/>
      <c r="CD1187" s="106"/>
      <c r="CE1187" s="103"/>
      <c r="CF1187" s="113"/>
      <c r="CG1187" s="114"/>
    </row>
    <row r="1188" spans="1:85">
      <c r="A1188" s="53" t="str">
        <f t="shared" si="199"/>
        <v>--</v>
      </c>
      <c r="B1188" s="47" t="str">
        <f t="shared" si="200"/>
        <v>-</v>
      </c>
      <c r="C1188" s="153"/>
      <c r="D1188" s="49"/>
      <c r="E1188" s="50"/>
      <c r="F1188" s="51"/>
      <c r="G1188" s="59"/>
      <c r="H1188" s="51"/>
      <c r="I1188" s="59"/>
      <c r="J1188" s="60" t="str">
        <f>IF(ISBLANK(H1188),"",IFERROR(VLOOKUP(B1188,'Np PL4 Stock'!$A:$D,4,FALSE),""))</f>
        <v/>
      </c>
      <c r="K1188" s="61" t="str">
        <f>IF(ISBLANK(H1188),"",SUMIF('Np PL4 Stock'!$A:$A,B1188,'Np PL4 Stock'!$N:$N))</f>
        <v/>
      </c>
      <c r="L1188" s="62" t="str">
        <f>IF(ISBLANK(H1188),"",VLOOKUP(LEFT(B1188,5),Unit!A:B,2,FALSE))</f>
        <v/>
      </c>
      <c r="M1188" s="63" t="str">
        <f>IF(ISBLANK(H1188),"",IFERROR(VLOOKUP(B1188,'Np PL4 Stock'!$A:$T,20,FALSE),""))</f>
        <v/>
      </c>
      <c r="N1188" s="63" t="str">
        <f>IF(ISBLANK(H1188),"",IFERROR(VLOOKUP(B1188,'Np PL4 Stock'!$A:$U,21,FALSE),""))</f>
        <v/>
      </c>
      <c r="O1188" s="62" t="str">
        <f t="shared" si="193"/>
        <v/>
      </c>
      <c r="P1188" s="62" t="str">
        <f t="shared" si="191"/>
        <v/>
      </c>
      <c r="Q1188" s="67" t="str">
        <f t="shared" si="194"/>
        <v/>
      </c>
      <c r="R1188" s="67" t="str">
        <f t="shared" si="192"/>
        <v/>
      </c>
      <c r="S1188" s="59"/>
      <c r="T1188" s="147"/>
      <c r="U1188" s="147"/>
      <c r="V1188" s="59"/>
      <c r="W1188" s="59"/>
      <c r="X1188" s="59"/>
      <c r="Y1188" s="59"/>
      <c r="Z1188" s="59"/>
      <c r="AA1188" s="59"/>
      <c r="AB1188" s="59"/>
      <c r="AC1188" s="59"/>
      <c r="AD1188" s="59"/>
      <c r="AE1188" s="59"/>
      <c r="AF1188" s="73"/>
      <c r="AG1188" s="73"/>
      <c r="AH1188" s="73"/>
      <c r="AI1188" s="73"/>
      <c r="AJ1188" s="73"/>
      <c r="AK1188" s="73"/>
      <c r="AL1188" s="77" t="str">
        <f>IF(ISBLANK(S1188),"",IF(AJ1188="Fail","Fail",IF(E1188="PL4",IF(AND(T1188&gt;STD_01122025!$D$3,U1188&lt;STD_01122025!$D$4,OR(AF1188="ND",AF1188&lt;STD_01122025!$D$7),AH1188="ND"),"Pass","Fail"),IF(E1188="PL12",IF(AND(S1188&lt;STD_01122025!$F$2,T1188&gt;STD_01122025!$F$3,U1188&lt;STD_01122025!$F$4,V1188&gt;STD_01122025!$F$5,X1188&gt;STD_01122025!$F$6,OR(AF1188="ND",AF1188&lt;STD_01122025!$F$7),AH1188="ND"),"Pass","Fail"),IF(E1188="SuperPL",IF(AND(T1188&gt;STD_01122025!$H$3,U1188&lt;STD_01122025!$H$4,V1188&gt;STD_01122025!$H$5,X1188&gt;STD_01122025!$H$6,OR(AF1188="ND",AF1188&lt;STD_01122025!$H$7),AH1188="ND"),"Pass","Fail"),IF(E1188="Flight",IF(AND(T1188&gt;STD_01122025!$J$3,U1188&lt;STD_01122025!$J$4,X1188&gt;STD_01122025!$J$6,OR(AF1188="ND",AF1188&lt;STD_01122025!$J$7),AH1188="ND"),"Pass","Fail"),""))))))</f>
        <v/>
      </c>
      <c r="AM1188" s="62" t="str">
        <f>IF(ISBLANK(B1188),"",IFERROR(IF(VLOOKUP(B1188,'Np PL4 Stock'!$A:$J,10,FALSE)="Np4",D1188-VLOOKUP(B1188,'Np PL4 Stock'!$A:$E,5,FALSE),D1188-VLOOKUP(B1188,'Np PL4 Stock'!$A:$E,5,FALSE)-1),""))</f>
        <v/>
      </c>
      <c r="AN1188" s="147"/>
      <c r="AO1188" s="147"/>
      <c r="AP1188" s="59"/>
      <c r="AQ1188" s="59"/>
      <c r="AR1188" s="59"/>
      <c r="AS1188" s="59"/>
      <c r="AT1188" s="73"/>
      <c r="AU1188" s="73"/>
      <c r="AV1188" s="73"/>
      <c r="AW1188" s="73"/>
      <c r="AX1188" s="84"/>
      <c r="AY1188" s="59"/>
      <c r="AZ1188" s="59"/>
      <c r="BA1188" s="59"/>
      <c r="BB1188" s="59"/>
      <c r="BC1188" s="59"/>
      <c r="BD1188" s="59"/>
      <c r="BE1188" s="84"/>
      <c r="BF1188" s="84"/>
      <c r="BG1188" s="84"/>
      <c r="BH1188" s="84"/>
      <c r="BI1188" s="85"/>
      <c r="BJ1188" s="86"/>
      <c r="BK1188" s="86"/>
      <c r="BL1188" s="86"/>
      <c r="BM1188" s="86"/>
      <c r="BN1188" s="86"/>
      <c r="BO1188" s="59"/>
      <c r="BP1188" s="69"/>
      <c r="BQ1188" s="92">
        <v>0</v>
      </c>
      <c r="BR1188" s="93">
        <v>0</v>
      </c>
      <c r="BS1188" s="94" t="str">
        <f t="shared" si="195"/>
        <v/>
      </c>
      <c r="BT1188" s="95">
        <v>0</v>
      </c>
      <c r="BU1188" s="101" t="str">
        <f t="shared" si="196"/>
        <v/>
      </c>
      <c r="BV1188" s="102" t="str">
        <f t="shared" si="197"/>
        <v>-</v>
      </c>
      <c r="BW1188" s="103"/>
      <c r="BX1188" s="104" t="str">
        <f t="shared" si="198"/>
        <v>-</v>
      </c>
      <c r="BY1188" s="105"/>
      <c r="BZ1188" s="103"/>
      <c r="CA1188" s="106"/>
      <c r="CB1188" s="107"/>
      <c r="CC1188" s="112"/>
      <c r="CD1188" s="106"/>
      <c r="CE1188" s="103"/>
      <c r="CF1188" s="113"/>
      <c r="CG1188" s="114"/>
    </row>
    <row r="1189" spans="1:85">
      <c r="A1189" s="53" t="str">
        <f t="shared" si="199"/>
        <v>--</v>
      </c>
      <c r="B1189" s="47" t="str">
        <f t="shared" si="200"/>
        <v>-</v>
      </c>
      <c r="C1189" s="153"/>
      <c r="D1189" s="49"/>
      <c r="E1189" s="50"/>
      <c r="F1189" s="51"/>
      <c r="G1189" s="59"/>
      <c r="H1189" s="51"/>
      <c r="I1189" s="59"/>
      <c r="J1189" s="60" t="str">
        <f>IF(ISBLANK(H1189),"",IFERROR(VLOOKUP(B1189,'Np PL4 Stock'!$A:$D,4,FALSE),""))</f>
        <v/>
      </c>
      <c r="K1189" s="61" t="str">
        <f>IF(ISBLANK(H1189),"",SUMIF('Np PL4 Stock'!$A:$A,B1189,'Np PL4 Stock'!$N:$N))</f>
        <v/>
      </c>
      <c r="L1189" s="62" t="str">
        <f>IF(ISBLANK(H1189),"",VLOOKUP(LEFT(B1189,5),Unit!A:B,2,FALSE))</f>
        <v/>
      </c>
      <c r="M1189" s="63" t="str">
        <f>IF(ISBLANK(H1189),"",IFERROR(VLOOKUP(B1189,'Np PL4 Stock'!$A:$T,20,FALSE),""))</f>
        <v/>
      </c>
      <c r="N1189" s="63" t="str">
        <f>IF(ISBLANK(H1189),"",IFERROR(VLOOKUP(B1189,'Np PL4 Stock'!$A:$U,21,FALSE),""))</f>
        <v/>
      </c>
      <c r="O1189" s="62" t="str">
        <f t="shared" si="193"/>
        <v/>
      </c>
      <c r="P1189" s="62" t="str">
        <f t="shared" si="191"/>
        <v/>
      </c>
      <c r="Q1189" s="67" t="str">
        <f t="shared" si="194"/>
        <v/>
      </c>
      <c r="R1189" s="67" t="str">
        <f t="shared" si="192"/>
        <v/>
      </c>
      <c r="S1189" s="59"/>
      <c r="T1189" s="147"/>
      <c r="U1189" s="147"/>
      <c r="V1189" s="59"/>
      <c r="W1189" s="59"/>
      <c r="X1189" s="59"/>
      <c r="Y1189" s="59"/>
      <c r="Z1189" s="59"/>
      <c r="AA1189" s="59"/>
      <c r="AB1189" s="59"/>
      <c r="AC1189" s="59"/>
      <c r="AD1189" s="59"/>
      <c r="AE1189" s="59"/>
      <c r="AF1189" s="73"/>
      <c r="AG1189" s="73"/>
      <c r="AH1189" s="73"/>
      <c r="AI1189" s="73"/>
      <c r="AJ1189" s="73"/>
      <c r="AK1189" s="73"/>
      <c r="AL1189" s="77" t="str">
        <f>IF(ISBLANK(S1189),"",IF(AJ1189="Fail","Fail",IF(E1189="PL4",IF(AND(T1189&gt;STD_01122025!$D$3,U1189&lt;STD_01122025!$D$4,OR(AF1189="ND",AF1189&lt;STD_01122025!$D$7),AH1189="ND"),"Pass","Fail"),IF(E1189="PL12",IF(AND(S1189&lt;STD_01122025!$F$2,T1189&gt;STD_01122025!$F$3,U1189&lt;STD_01122025!$F$4,V1189&gt;STD_01122025!$F$5,X1189&gt;STD_01122025!$F$6,OR(AF1189="ND",AF1189&lt;STD_01122025!$F$7),AH1189="ND"),"Pass","Fail"),IF(E1189="SuperPL",IF(AND(T1189&gt;STD_01122025!$H$3,U1189&lt;STD_01122025!$H$4,V1189&gt;STD_01122025!$H$5,X1189&gt;STD_01122025!$H$6,OR(AF1189="ND",AF1189&lt;STD_01122025!$H$7),AH1189="ND"),"Pass","Fail"),IF(E1189="Flight",IF(AND(T1189&gt;STD_01122025!$J$3,U1189&lt;STD_01122025!$J$4,X1189&gt;STD_01122025!$J$6,OR(AF1189="ND",AF1189&lt;STD_01122025!$J$7),AH1189="ND"),"Pass","Fail"),""))))))</f>
        <v/>
      </c>
      <c r="AM1189" s="62" t="str">
        <f>IF(ISBLANK(B1189),"",IFERROR(IF(VLOOKUP(B1189,'Np PL4 Stock'!$A:$J,10,FALSE)="Np4",D1189-VLOOKUP(B1189,'Np PL4 Stock'!$A:$E,5,FALSE),D1189-VLOOKUP(B1189,'Np PL4 Stock'!$A:$E,5,FALSE)-1),""))</f>
        <v/>
      </c>
      <c r="AN1189" s="147"/>
      <c r="AO1189" s="147"/>
      <c r="AP1189" s="59"/>
      <c r="AQ1189" s="59"/>
      <c r="AR1189" s="59"/>
      <c r="AS1189" s="59"/>
      <c r="AT1189" s="73"/>
      <c r="AU1189" s="73"/>
      <c r="AV1189" s="73"/>
      <c r="AW1189" s="73"/>
      <c r="AX1189" s="84"/>
      <c r="AY1189" s="59"/>
      <c r="AZ1189" s="59"/>
      <c r="BA1189" s="59"/>
      <c r="BB1189" s="59"/>
      <c r="BC1189" s="59"/>
      <c r="BD1189" s="59"/>
      <c r="BE1189" s="84"/>
      <c r="BF1189" s="84"/>
      <c r="BG1189" s="84"/>
      <c r="BH1189" s="84"/>
      <c r="BI1189" s="85"/>
      <c r="BJ1189" s="86"/>
      <c r="BK1189" s="86"/>
      <c r="BL1189" s="86"/>
      <c r="BM1189" s="86"/>
      <c r="BN1189" s="86"/>
      <c r="BO1189" s="59"/>
      <c r="BP1189" s="69"/>
      <c r="BQ1189" s="92">
        <v>0</v>
      </c>
      <c r="BR1189" s="93">
        <v>0</v>
      </c>
      <c r="BS1189" s="94" t="str">
        <f t="shared" si="195"/>
        <v/>
      </c>
      <c r="BT1189" s="95">
        <v>0</v>
      </c>
      <c r="BU1189" s="101" t="str">
        <f t="shared" si="196"/>
        <v/>
      </c>
      <c r="BV1189" s="102" t="str">
        <f t="shared" si="197"/>
        <v>-</v>
      </c>
      <c r="BW1189" s="103"/>
      <c r="BX1189" s="104" t="str">
        <f t="shared" si="198"/>
        <v>-</v>
      </c>
      <c r="BY1189" s="105"/>
      <c r="BZ1189" s="103"/>
      <c r="CA1189" s="106"/>
      <c r="CB1189" s="107"/>
      <c r="CC1189" s="112"/>
      <c r="CD1189" s="106"/>
      <c r="CE1189" s="103"/>
      <c r="CF1189" s="113"/>
      <c r="CG1189" s="114"/>
    </row>
    <row r="1190" spans="1:85">
      <c r="A1190" s="53" t="str">
        <f t="shared" si="199"/>
        <v>--</v>
      </c>
      <c r="B1190" s="47" t="str">
        <f t="shared" si="200"/>
        <v>-</v>
      </c>
      <c r="C1190" s="153"/>
      <c r="D1190" s="49"/>
      <c r="E1190" s="50"/>
      <c r="F1190" s="51"/>
      <c r="G1190" s="59"/>
      <c r="H1190" s="51"/>
      <c r="I1190" s="59"/>
      <c r="J1190" s="60" t="str">
        <f>IF(ISBLANK(H1190),"",IFERROR(VLOOKUP(B1190,'Np PL4 Stock'!$A:$D,4,FALSE),""))</f>
        <v/>
      </c>
      <c r="K1190" s="61" t="str">
        <f>IF(ISBLANK(H1190),"",SUMIF('Np PL4 Stock'!$A:$A,B1190,'Np PL4 Stock'!$N:$N))</f>
        <v/>
      </c>
      <c r="L1190" s="62" t="str">
        <f>IF(ISBLANK(H1190),"",VLOOKUP(LEFT(B1190,5),Unit!A:B,2,FALSE))</f>
        <v/>
      </c>
      <c r="M1190" s="63" t="str">
        <f>IF(ISBLANK(H1190),"",IFERROR(VLOOKUP(B1190,'Np PL4 Stock'!$A:$T,20,FALSE),""))</f>
        <v/>
      </c>
      <c r="N1190" s="63" t="str">
        <f>IF(ISBLANK(H1190),"",IFERROR(VLOOKUP(B1190,'Np PL4 Stock'!$A:$U,21,FALSE),""))</f>
        <v/>
      </c>
      <c r="O1190" s="62" t="str">
        <f t="shared" si="193"/>
        <v/>
      </c>
      <c r="P1190" s="62" t="str">
        <f t="shared" si="191"/>
        <v/>
      </c>
      <c r="Q1190" s="67" t="str">
        <f t="shared" si="194"/>
        <v/>
      </c>
      <c r="R1190" s="67" t="str">
        <f t="shared" si="192"/>
        <v/>
      </c>
      <c r="S1190" s="59"/>
      <c r="T1190" s="147"/>
      <c r="U1190" s="147"/>
      <c r="V1190" s="59"/>
      <c r="W1190" s="59"/>
      <c r="X1190" s="59"/>
      <c r="Y1190" s="59"/>
      <c r="Z1190" s="59"/>
      <c r="AA1190" s="59"/>
      <c r="AB1190" s="59"/>
      <c r="AC1190" s="59"/>
      <c r="AD1190" s="59"/>
      <c r="AE1190" s="59"/>
      <c r="AF1190" s="73"/>
      <c r="AG1190" s="73"/>
      <c r="AH1190" s="73"/>
      <c r="AI1190" s="73"/>
      <c r="AJ1190" s="73"/>
      <c r="AK1190" s="73"/>
      <c r="AL1190" s="77" t="str">
        <f>IF(ISBLANK(S1190),"",IF(AJ1190="Fail","Fail",IF(E1190="PL4",IF(AND(T1190&gt;STD_01122025!$D$3,U1190&lt;STD_01122025!$D$4,OR(AF1190="ND",AF1190&lt;STD_01122025!$D$7),AH1190="ND"),"Pass","Fail"),IF(E1190="PL12",IF(AND(S1190&lt;STD_01122025!$F$2,T1190&gt;STD_01122025!$F$3,U1190&lt;STD_01122025!$F$4,V1190&gt;STD_01122025!$F$5,X1190&gt;STD_01122025!$F$6,OR(AF1190="ND",AF1190&lt;STD_01122025!$F$7),AH1190="ND"),"Pass","Fail"),IF(E1190="SuperPL",IF(AND(T1190&gt;STD_01122025!$H$3,U1190&lt;STD_01122025!$H$4,V1190&gt;STD_01122025!$H$5,X1190&gt;STD_01122025!$H$6,OR(AF1190="ND",AF1190&lt;STD_01122025!$H$7),AH1190="ND"),"Pass","Fail"),IF(E1190="Flight",IF(AND(T1190&gt;STD_01122025!$J$3,U1190&lt;STD_01122025!$J$4,X1190&gt;STD_01122025!$J$6,OR(AF1190="ND",AF1190&lt;STD_01122025!$J$7),AH1190="ND"),"Pass","Fail"),""))))))</f>
        <v/>
      </c>
      <c r="AM1190" s="62" t="str">
        <f>IF(ISBLANK(B1190),"",IFERROR(IF(VLOOKUP(B1190,'Np PL4 Stock'!$A:$J,10,FALSE)="Np4",D1190-VLOOKUP(B1190,'Np PL4 Stock'!$A:$E,5,FALSE),D1190-VLOOKUP(B1190,'Np PL4 Stock'!$A:$E,5,FALSE)-1),""))</f>
        <v/>
      </c>
      <c r="AN1190" s="147"/>
      <c r="AO1190" s="147"/>
      <c r="AP1190" s="59"/>
      <c r="AQ1190" s="59"/>
      <c r="AR1190" s="59"/>
      <c r="AS1190" s="59"/>
      <c r="AT1190" s="73"/>
      <c r="AU1190" s="73"/>
      <c r="AV1190" s="73"/>
      <c r="AW1190" s="73"/>
      <c r="AX1190" s="84"/>
      <c r="AY1190" s="59"/>
      <c r="AZ1190" s="59"/>
      <c r="BA1190" s="59"/>
      <c r="BB1190" s="59"/>
      <c r="BC1190" s="59"/>
      <c r="BD1190" s="59"/>
      <c r="BE1190" s="84"/>
      <c r="BF1190" s="84"/>
      <c r="BG1190" s="84"/>
      <c r="BH1190" s="84"/>
      <c r="BI1190" s="85"/>
      <c r="BJ1190" s="86"/>
      <c r="BK1190" s="86"/>
      <c r="BL1190" s="86"/>
      <c r="BM1190" s="86"/>
      <c r="BN1190" s="86"/>
      <c r="BO1190" s="59"/>
      <c r="BP1190" s="69"/>
      <c r="BQ1190" s="92">
        <v>0</v>
      </c>
      <c r="BR1190" s="93">
        <v>0</v>
      </c>
      <c r="BS1190" s="94" t="str">
        <f t="shared" si="195"/>
        <v/>
      </c>
      <c r="BT1190" s="95">
        <v>0</v>
      </c>
      <c r="BU1190" s="101" t="str">
        <f t="shared" si="196"/>
        <v/>
      </c>
      <c r="BV1190" s="102" t="str">
        <f t="shared" si="197"/>
        <v>-</v>
      </c>
      <c r="BW1190" s="103"/>
      <c r="BX1190" s="104" t="str">
        <f t="shared" si="198"/>
        <v>-</v>
      </c>
      <c r="BY1190" s="105"/>
      <c r="BZ1190" s="103"/>
      <c r="CA1190" s="106"/>
      <c r="CB1190" s="107"/>
      <c r="CC1190" s="112"/>
      <c r="CD1190" s="106"/>
      <c r="CE1190" s="103"/>
      <c r="CF1190" s="113"/>
      <c r="CG1190" s="114"/>
    </row>
    <row r="1191" spans="1:85">
      <c r="A1191" s="53" t="str">
        <f t="shared" si="199"/>
        <v>--</v>
      </c>
      <c r="B1191" s="47" t="str">
        <f t="shared" si="200"/>
        <v>-</v>
      </c>
      <c r="C1191" s="153"/>
      <c r="D1191" s="49"/>
      <c r="E1191" s="50"/>
      <c r="F1191" s="51"/>
      <c r="G1191" s="59"/>
      <c r="H1191" s="51"/>
      <c r="I1191" s="59"/>
      <c r="J1191" s="60" t="str">
        <f>IF(ISBLANK(H1191),"",IFERROR(VLOOKUP(B1191,'Np PL4 Stock'!$A:$D,4,FALSE),""))</f>
        <v/>
      </c>
      <c r="K1191" s="61" t="str">
        <f>IF(ISBLANK(H1191),"",SUMIF('Np PL4 Stock'!$A:$A,B1191,'Np PL4 Stock'!$N:$N))</f>
        <v/>
      </c>
      <c r="L1191" s="62" t="str">
        <f>IF(ISBLANK(H1191),"",VLOOKUP(LEFT(B1191,5),Unit!A:B,2,FALSE))</f>
        <v/>
      </c>
      <c r="M1191" s="63" t="str">
        <f>IF(ISBLANK(H1191),"",IFERROR(VLOOKUP(B1191,'Np PL4 Stock'!$A:$T,20,FALSE),""))</f>
        <v/>
      </c>
      <c r="N1191" s="63" t="str">
        <f>IF(ISBLANK(H1191),"",IFERROR(VLOOKUP(B1191,'Np PL4 Stock'!$A:$U,21,FALSE),""))</f>
        <v/>
      </c>
      <c r="O1191" s="62" t="str">
        <f t="shared" si="193"/>
        <v/>
      </c>
      <c r="P1191" s="62" t="str">
        <f t="shared" si="191"/>
        <v/>
      </c>
      <c r="Q1191" s="67" t="str">
        <f t="shared" si="194"/>
        <v/>
      </c>
      <c r="R1191" s="67" t="str">
        <f t="shared" si="192"/>
        <v/>
      </c>
      <c r="S1191" s="59"/>
      <c r="T1191" s="147"/>
      <c r="U1191" s="147"/>
      <c r="V1191" s="59"/>
      <c r="W1191" s="59"/>
      <c r="X1191" s="59"/>
      <c r="Y1191" s="59"/>
      <c r="Z1191" s="59"/>
      <c r="AA1191" s="59"/>
      <c r="AB1191" s="59"/>
      <c r="AC1191" s="59"/>
      <c r="AD1191" s="59"/>
      <c r="AE1191" s="59"/>
      <c r="AF1191" s="73"/>
      <c r="AG1191" s="73"/>
      <c r="AH1191" s="73"/>
      <c r="AI1191" s="73"/>
      <c r="AJ1191" s="73"/>
      <c r="AK1191" s="73"/>
      <c r="AL1191" s="77" t="str">
        <f>IF(ISBLANK(S1191),"",IF(AJ1191="Fail","Fail",IF(E1191="PL4",IF(AND(T1191&gt;STD_01122025!$D$3,U1191&lt;STD_01122025!$D$4,OR(AF1191="ND",AF1191&lt;STD_01122025!$D$7),AH1191="ND"),"Pass","Fail"),IF(E1191="PL12",IF(AND(S1191&lt;STD_01122025!$F$2,T1191&gt;STD_01122025!$F$3,U1191&lt;STD_01122025!$F$4,V1191&gt;STD_01122025!$F$5,X1191&gt;STD_01122025!$F$6,OR(AF1191="ND",AF1191&lt;STD_01122025!$F$7),AH1191="ND"),"Pass","Fail"),IF(E1191="SuperPL",IF(AND(T1191&gt;STD_01122025!$H$3,U1191&lt;STD_01122025!$H$4,V1191&gt;STD_01122025!$H$5,X1191&gt;STD_01122025!$H$6,OR(AF1191="ND",AF1191&lt;STD_01122025!$H$7),AH1191="ND"),"Pass","Fail"),IF(E1191="Flight",IF(AND(T1191&gt;STD_01122025!$J$3,U1191&lt;STD_01122025!$J$4,X1191&gt;STD_01122025!$J$6,OR(AF1191="ND",AF1191&lt;STD_01122025!$J$7),AH1191="ND"),"Pass","Fail"),""))))))</f>
        <v/>
      </c>
      <c r="AM1191" s="62" t="str">
        <f>IF(ISBLANK(B1191),"",IFERROR(IF(VLOOKUP(B1191,'Np PL4 Stock'!$A:$J,10,FALSE)="Np4",D1191-VLOOKUP(B1191,'Np PL4 Stock'!$A:$E,5,FALSE),D1191-VLOOKUP(B1191,'Np PL4 Stock'!$A:$E,5,FALSE)-1),""))</f>
        <v/>
      </c>
      <c r="AN1191" s="147"/>
      <c r="AO1191" s="147"/>
      <c r="AP1191" s="59"/>
      <c r="AQ1191" s="59"/>
      <c r="AR1191" s="59"/>
      <c r="AS1191" s="59"/>
      <c r="AT1191" s="73"/>
      <c r="AU1191" s="73"/>
      <c r="AV1191" s="73"/>
      <c r="AW1191" s="73"/>
      <c r="AX1191" s="84"/>
      <c r="AY1191" s="59"/>
      <c r="AZ1191" s="59"/>
      <c r="BA1191" s="59"/>
      <c r="BB1191" s="59"/>
      <c r="BC1191" s="59"/>
      <c r="BD1191" s="59"/>
      <c r="BE1191" s="84"/>
      <c r="BF1191" s="84"/>
      <c r="BG1191" s="84"/>
      <c r="BH1191" s="84"/>
      <c r="BI1191" s="85"/>
      <c r="BJ1191" s="86"/>
      <c r="BK1191" s="86"/>
      <c r="BL1191" s="86"/>
      <c r="BM1191" s="86"/>
      <c r="BN1191" s="86"/>
      <c r="BO1191" s="59"/>
      <c r="BP1191" s="69"/>
      <c r="BQ1191" s="92">
        <v>0</v>
      </c>
      <c r="BR1191" s="93">
        <v>0</v>
      </c>
      <c r="BS1191" s="94" t="str">
        <f t="shared" si="195"/>
        <v/>
      </c>
      <c r="BT1191" s="95">
        <v>0</v>
      </c>
      <c r="BU1191" s="101" t="str">
        <f t="shared" si="196"/>
        <v/>
      </c>
      <c r="BV1191" s="102" t="str">
        <f t="shared" si="197"/>
        <v>-</v>
      </c>
      <c r="BW1191" s="103"/>
      <c r="BX1191" s="104" t="str">
        <f t="shared" si="198"/>
        <v>-</v>
      </c>
      <c r="BY1191" s="105"/>
      <c r="BZ1191" s="103"/>
      <c r="CA1191" s="106"/>
      <c r="CB1191" s="107"/>
      <c r="CC1191" s="112"/>
      <c r="CD1191" s="106"/>
      <c r="CE1191" s="103"/>
      <c r="CF1191" s="113"/>
      <c r="CG1191" s="114"/>
    </row>
    <row r="1192" spans="1:85">
      <c r="A1192" s="53" t="str">
        <f t="shared" si="199"/>
        <v>--</v>
      </c>
      <c r="B1192" s="47" t="str">
        <f t="shared" si="200"/>
        <v>-</v>
      </c>
      <c r="C1192" s="153"/>
      <c r="D1192" s="49"/>
      <c r="E1192" s="50"/>
      <c r="F1192" s="51"/>
      <c r="G1192" s="59"/>
      <c r="H1192" s="51"/>
      <c r="I1192" s="59"/>
      <c r="J1192" s="60" t="str">
        <f>IF(ISBLANK(H1192),"",IFERROR(VLOOKUP(B1192,'Np PL4 Stock'!$A:$D,4,FALSE),""))</f>
        <v/>
      </c>
      <c r="K1192" s="61" t="str">
        <f>IF(ISBLANK(H1192),"",SUMIF('Np PL4 Stock'!$A:$A,B1192,'Np PL4 Stock'!$N:$N))</f>
        <v/>
      </c>
      <c r="L1192" s="62" t="str">
        <f>IF(ISBLANK(H1192),"",VLOOKUP(LEFT(B1192,5),Unit!A:B,2,FALSE))</f>
        <v/>
      </c>
      <c r="M1192" s="63" t="str">
        <f>IF(ISBLANK(H1192),"",IFERROR(VLOOKUP(B1192,'Np PL4 Stock'!$A:$T,20,FALSE),""))</f>
        <v/>
      </c>
      <c r="N1192" s="63" t="str">
        <f>IF(ISBLANK(H1192),"",IFERROR(VLOOKUP(B1192,'Np PL4 Stock'!$A:$U,21,FALSE),""))</f>
        <v/>
      </c>
      <c r="O1192" s="62" t="str">
        <f t="shared" si="193"/>
        <v/>
      </c>
      <c r="P1192" s="62" t="str">
        <f t="shared" si="191"/>
        <v/>
      </c>
      <c r="Q1192" s="67" t="str">
        <f t="shared" si="194"/>
        <v/>
      </c>
      <c r="R1192" s="67" t="str">
        <f t="shared" si="192"/>
        <v/>
      </c>
      <c r="S1192" s="59"/>
      <c r="T1192" s="147"/>
      <c r="U1192" s="147"/>
      <c r="V1192" s="59"/>
      <c r="W1192" s="59"/>
      <c r="X1192" s="59"/>
      <c r="Y1192" s="59"/>
      <c r="Z1192" s="59"/>
      <c r="AA1192" s="59"/>
      <c r="AB1192" s="59"/>
      <c r="AC1192" s="59"/>
      <c r="AD1192" s="59"/>
      <c r="AE1192" s="59"/>
      <c r="AF1192" s="73"/>
      <c r="AG1192" s="73"/>
      <c r="AH1192" s="73"/>
      <c r="AI1192" s="73"/>
      <c r="AJ1192" s="73"/>
      <c r="AK1192" s="73"/>
      <c r="AL1192" s="77" t="str">
        <f>IF(ISBLANK(S1192),"",IF(AJ1192="Fail","Fail",IF(E1192="PL4",IF(AND(T1192&gt;STD_01122025!$D$3,U1192&lt;STD_01122025!$D$4,OR(AF1192="ND",AF1192&lt;STD_01122025!$D$7),AH1192="ND"),"Pass","Fail"),IF(E1192="PL12",IF(AND(S1192&lt;STD_01122025!$F$2,T1192&gt;STD_01122025!$F$3,U1192&lt;STD_01122025!$F$4,V1192&gt;STD_01122025!$F$5,X1192&gt;STD_01122025!$F$6,OR(AF1192="ND",AF1192&lt;STD_01122025!$F$7),AH1192="ND"),"Pass","Fail"),IF(E1192="SuperPL",IF(AND(T1192&gt;STD_01122025!$H$3,U1192&lt;STD_01122025!$H$4,V1192&gt;STD_01122025!$H$5,X1192&gt;STD_01122025!$H$6,OR(AF1192="ND",AF1192&lt;STD_01122025!$H$7),AH1192="ND"),"Pass","Fail"),IF(E1192="Flight",IF(AND(T1192&gt;STD_01122025!$J$3,U1192&lt;STD_01122025!$J$4,X1192&gt;STD_01122025!$J$6,OR(AF1192="ND",AF1192&lt;STD_01122025!$J$7),AH1192="ND"),"Pass","Fail"),""))))))</f>
        <v/>
      </c>
      <c r="AM1192" s="62" t="str">
        <f>IF(ISBLANK(B1192),"",IFERROR(IF(VLOOKUP(B1192,'Np PL4 Stock'!$A:$J,10,FALSE)="Np4",D1192-VLOOKUP(B1192,'Np PL4 Stock'!$A:$E,5,FALSE),D1192-VLOOKUP(B1192,'Np PL4 Stock'!$A:$E,5,FALSE)-1),""))</f>
        <v/>
      </c>
      <c r="AN1192" s="147"/>
      <c r="AO1192" s="147"/>
      <c r="AP1192" s="59"/>
      <c r="AQ1192" s="59"/>
      <c r="AR1192" s="59"/>
      <c r="AS1192" s="59"/>
      <c r="AT1192" s="73"/>
      <c r="AU1192" s="73"/>
      <c r="AV1192" s="73"/>
      <c r="AW1192" s="73"/>
      <c r="AX1192" s="84"/>
      <c r="AY1192" s="59"/>
      <c r="AZ1192" s="59"/>
      <c r="BA1192" s="59"/>
      <c r="BB1192" s="59"/>
      <c r="BC1192" s="59"/>
      <c r="BD1192" s="59"/>
      <c r="BE1192" s="84"/>
      <c r="BF1192" s="84"/>
      <c r="BG1192" s="84"/>
      <c r="BH1192" s="84"/>
      <c r="BI1192" s="85"/>
      <c r="BJ1192" s="86"/>
      <c r="BK1192" s="86"/>
      <c r="BL1192" s="86"/>
      <c r="BM1192" s="86"/>
      <c r="BN1192" s="86"/>
      <c r="BO1192" s="59"/>
      <c r="BP1192" s="69"/>
      <c r="BQ1192" s="92">
        <v>0</v>
      </c>
      <c r="BR1192" s="93">
        <v>0</v>
      </c>
      <c r="BS1192" s="94" t="str">
        <f t="shared" si="195"/>
        <v/>
      </c>
      <c r="BT1192" s="95">
        <v>0</v>
      </c>
      <c r="BU1192" s="101" t="str">
        <f t="shared" si="196"/>
        <v/>
      </c>
      <c r="BV1192" s="102" t="str">
        <f t="shared" si="197"/>
        <v>-</v>
      </c>
      <c r="BW1192" s="103"/>
      <c r="BX1192" s="104" t="str">
        <f t="shared" si="198"/>
        <v>-</v>
      </c>
      <c r="BY1192" s="105"/>
      <c r="BZ1192" s="103"/>
      <c r="CA1192" s="106"/>
      <c r="CB1192" s="107"/>
      <c r="CC1192" s="112"/>
      <c r="CD1192" s="106"/>
      <c r="CE1192" s="103"/>
      <c r="CF1192" s="113"/>
      <c r="CG1192" s="114"/>
    </row>
    <row r="1193" spans="1:85">
      <c r="A1193" s="53" t="str">
        <f t="shared" si="199"/>
        <v>--</v>
      </c>
      <c r="B1193" s="47" t="str">
        <f t="shared" si="200"/>
        <v>-</v>
      </c>
      <c r="C1193" s="153"/>
      <c r="D1193" s="49"/>
      <c r="E1193" s="50"/>
      <c r="F1193" s="51"/>
      <c r="G1193" s="59"/>
      <c r="H1193" s="51"/>
      <c r="I1193" s="59"/>
      <c r="J1193" s="60" t="str">
        <f>IF(ISBLANK(H1193),"",IFERROR(VLOOKUP(B1193,'Np PL4 Stock'!$A:$D,4,FALSE),""))</f>
        <v/>
      </c>
      <c r="K1193" s="61" t="str">
        <f>IF(ISBLANK(H1193),"",SUMIF('Np PL4 Stock'!$A:$A,B1193,'Np PL4 Stock'!$N:$N))</f>
        <v/>
      </c>
      <c r="L1193" s="62" t="str">
        <f>IF(ISBLANK(H1193),"",VLOOKUP(LEFT(B1193,5),Unit!A:B,2,FALSE))</f>
        <v/>
      </c>
      <c r="M1193" s="63" t="str">
        <f>IF(ISBLANK(H1193),"",IFERROR(VLOOKUP(B1193,'Np PL4 Stock'!$A:$T,20,FALSE),""))</f>
        <v/>
      </c>
      <c r="N1193" s="63" t="str">
        <f>IF(ISBLANK(H1193),"",IFERROR(VLOOKUP(B1193,'Np PL4 Stock'!$A:$U,21,FALSE),""))</f>
        <v/>
      </c>
      <c r="O1193" s="62" t="str">
        <f t="shared" si="193"/>
        <v/>
      </c>
      <c r="P1193" s="62" t="str">
        <f t="shared" si="191"/>
        <v/>
      </c>
      <c r="Q1193" s="67" t="str">
        <f t="shared" si="194"/>
        <v/>
      </c>
      <c r="R1193" s="67" t="str">
        <f t="shared" si="192"/>
        <v/>
      </c>
      <c r="S1193" s="59"/>
      <c r="T1193" s="147"/>
      <c r="U1193" s="147"/>
      <c r="V1193" s="59"/>
      <c r="W1193" s="59"/>
      <c r="X1193" s="59"/>
      <c r="Y1193" s="59"/>
      <c r="Z1193" s="59"/>
      <c r="AA1193" s="59"/>
      <c r="AB1193" s="59"/>
      <c r="AC1193" s="59"/>
      <c r="AD1193" s="59"/>
      <c r="AE1193" s="59"/>
      <c r="AF1193" s="73"/>
      <c r="AG1193" s="73"/>
      <c r="AH1193" s="73"/>
      <c r="AI1193" s="73"/>
      <c r="AJ1193" s="73"/>
      <c r="AK1193" s="73"/>
      <c r="AL1193" s="77" t="str">
        <f>IF(ISBLANK(S1193),"",IF(AJ1193="Fail","Fail",IF(E1193="PL4",IF(AND(T1193&gt;STD_01122025!$D$3,U1193&lt;STD_01122025!$D$4,OR(AF1193="ND",AF1193&lt;STD_01122025!$D$7),AH1193="ND"),"Pass","Fail"),IF(E1193="PL12",IF(AND(S1193&lt;STD_01122025!$F$2,T1193&gt;STD_01122025!$F$3,U1193&lt;STD_01122025!$F$4,V1193&gt;STD_01122025!$F$5,X1193&gt;STD_01122025!$F$6,OR(AF1193="ND",AF1193&lt;STD_01122025!$F$7),AH1193="ND"),"Pass","Fail"),IF(E1193="SuperPL",IF(AND(T1193&gt;STD_01122025!$H$3,U1193&lt;STD_01122025!$H$4,V1193&gt;STD_01122025!$H$5,X1193&gt;STD_01122025!$H$6,OR(AF1193="ND",AF1193&lt;STD_01122025!$H$7),AH1193="ND"),"Pass","Fail"),IF(E1193="Flight",IF(AND(T1193&gt;STD_01122025!$J$3,U1193&lt;STD_01122025!$J$4,X1193&gt;STD_01122025!$J$6,OR(AF1193="ND",AF1193&lt;STD_01122025!$J$7),AH1193="ND"),"Pass","Fail"),""))))))</f>
        <v/>
      </c>
      <c r="AM1193" s="62" t="str">
        <f>IF(ISBLANK(B1193),"",IFERROR(IF(VLOOKUP(B1193,'Np PL4 Stock'!$A:$J,10,FALSE)="Np4",D1193-VLOOKUP(B1193,'Np PL4 Stock'!$A:$E,5,FALSE),D1193-VLOOKUP(B1193,'Np PL4 Stock'!$A:$E,5,FALSE)-1),""))</f>
        <v/>
      </c>
      <c r="AN1193" s="147"/>
      <c r="AO1193" s="147"/>
      <c r="AP1193" s="59"/>
      <c r="AQ1193" s="59"/>
      <c r="AR1193" s="59"/>
      <c r="AS1193" s="59"/>
      <c r="AT1193" s="73"/>
      <c r="AU1193" s="73"/>
      <c r="AV1193" s="73"/>
      <c r="AW1193" s="73"/>
      <c r="AX1193" s="84"/>
      <c r="AY1193" s="59"/>
      <c r="AZ1193" s="59"/>
      <c r="BA1193" s="59"/>
      <c r="BB1193" s="59"/>
      <c r="BC1193" s="59"/>
      <c r="BD1193" s="59"/>
      <c r="BE1193" s="84"/>
      <c r="BF1193" s="84"/>
      <c r="BG1193" s="84"/>
      <c r="BH1193" s="84"/>
      <c r="BI1193" s="85"/>
      <c r="BJ1193" s="86"/>
      <c r="BK1193" s="86"/>
      <c r="BL1193" s="86"/>
      <c r="BM1193" s="86"/>
      <c r="BN1193" s="86"/>
      <c r="BO1193" s="59"/>
      <c r="BP1193" s="69"/>
      <c r="BQ1193" s="92">
        <v>0</v>
      </c>
      <c r="BR1193" s="93">
        <v>0</v>
      </c>
      <c r="BS1193" s="94" t="str">
        <f t="shared" si="195"/>
        <v/>
      </c>
      <c r="BT1193" s="95">
        <v>0</v>
      </c>
      <c r="BU1193" s="101" t="str">
        <f t="shared" si="196"/>
        <v/>
      </c>
      <c r="BV1193" s="102" t="str">
        <f t="shared" si="197"/>
        <v>-</v>
      </c>
      <c r="BW1193" s="103"/>
      <c r="BX1193" s="104" t="str">
        <f t="shared" si="198"/>
        <v>-</v>
      </c>
      <c r="BY1193" s="105"/>
      <c r="BZ1193" s="103"/>
      <c r="CA1193" s="106"/>
      <c r="CB1193" s="107"/>
      <c r="CC1193" s="112"/>
      <c r="CD1193" s="106"/>
      <c r="CE1193" s="103"/>
      <c r="CF1193" s="113"/>
      <c r="CG1193" s="114"/>
    </row>
    <row r="1194" spans="1:85">
      <c r="A1194" s="53" t="str">
        <f t="shared" si="199"/>
        <v>--</v>
      </c>
      <c r="B1194" s="47" t="str">
        <f t="shared" si="200"/>
        <v>-</v>
      </c>
      <c r="C1194" s="153"/>
      <c r="D1194" s="49"/>
      <c r="E1194" s="50"/>
      <c r="F1194" s="51"/>
      <c r="G1194" s="59"/>
      <c r="H1194" s="51"/>
      <c r="I1194" s="59"/>
      <c r="J1194" s="60" t="str">
        <f>IF(ISBLANK(H1194),"",IFERROR(VLOOKUP(B1194,'Np PL4 Stock'!$A:$D,4,FALSE),""))</f>
        <v/>
      </c>
      <c r="K1194" s="61" t="str">
        <f>IF(ISBLANK(H1194),"",SUMIF('Np PL4 Stock'!$A:$A,B1194,'Np PL4 Stock'!$N:$N))</f>
        <v/>
      </c>
      <c r="L1194" s="62" t="str">
        <f>IF(ISBLANK(H1194),"",VLOOKUP(LEFT(B1194,5),Unit!A:B,2,FALSE))</f>
        <v/>
      </c>
      <c r="M1194" s="63" t="str">
        <f>IF(ISBLANK(H1194),"",IFERROR(VLOOKUP(B1194,'Np PL4 Stock'!$A:$T,20,FALSE),""))</f>
        <v/>
      </c>
      <c r="N1194" s="63" t="str">
        <f>IF(ISBLANK(H1194),"",IFERROR(VLOOKUP(B1194,'Np PL4 Stock'!$A:$U,21,FALSE),""))</f>
        <v/>
      </c>
      <c r="O1194" s="62" t="str">
        <f t="shared" si="193"/>
        <v/>
      </c>
      <c r="P1194" s="62" t="str">
        <f t="shared" si="191"/>
        <v/>
      </c>
      <c r="Q1194" s="67" t="str">
        <f t="shared" si="194"/>
        <v/>
      </c>
      <c r="R1194" s="67" t="str">
        <f t="shared" si="192"/>
        <v/>
      </c>
      <c r="S1194" s="59"/>
      <c r="T1194" s="147"/>
      <c r="U1194" s="147"/>
      <c r="V1194" s="59"/>
      <c r="W1194" s="59"/>
      <c r="X1194" s="59"/>
      <c r="Y1194" s="59"/>
      <c r="Z1194" s="59"/>
      <c r="AA1194" s="59"/>
      <c r="AB1194" s="59"/>
      <c r="AC1194" s="59"/>
      <c r="AD1194" s="59"/>
      <c r="AE1194" s="59"/>
      <c r="AF1194" s="73"/>
      <c r="AG1194" s="73"/>
      <c r="AH1194" s="73"/>
      <c r="AI1194" s="73"/>
      <c r="AJ1194" s="73"/>
      <c r="AK1194" s="73"/>
      <c r="AL1194" s="77" t="str">
        <f>IF(ISBLANK(S1194),"",IF(AJ1194="Fail","Fail",IF(E1194="PL4",IF(AND(T1194&gt;STD_01122025!$D$3,U1194&lt;STD_01122025!$D$4,OR(AF1194="ND",AF1194&lt;STD_01122025!$D$7),AH1194="ND"),"Pass","Fail"),IF(E1194="PL12",IF(AND(S1194&lt;STD_01122025!$F$2,T1194&gt;STD_01122025!$F$3,U1194&lt;STD_01122025!$F$4,V1194&gt;STD_01122025!$F$5,X1194&gt;STD_01122025!$F$6,OR(AF1194="ND",AF1194&lt;STD_01122025!$F$7),AH1194="ND"),"Pass","Fail"),IF(E1194="SuperPL",IF(AND(T1194&gt;STD_01122025!$H$3,U1194&lt;STD_01122025!$H$4,V1194&gt;STD_01122025!$H$5,X1194&gt;STD_01122025!$H$6,OR(AF1194="ND",AF1194&lt;STD_01122025!$H$7),AH1194="ND"),"Pass","Fail"),IF(E1194="Flight",IF(AND(T1194&gt;STD_01122025!$J$3,U1194&lt;STD_01122025!$J$4,X1194&gt;STD_01122025!$J$6,OR(AF1194="ND",AF1194&lt;STD_01122025!$J$7),AH1194="ND"),"Pass","Fail"),""))))))</f>
        <v/>
      </c>
      <c r="AM1194" s="62" t="str">
        <f>IF(ISBLANK(B1194),"",IFERROR(IF(VLOOKUP(B1194,'Np PL4 Stock'!$A:$J,10,FALSE)="Np4",D1194-VLOOKUP(B1194,'Np PL4 Stock'!$A:$E,5,FALSE),D1194-VLOOKUP(B1194,'Np PL4 Stock'!$A:$E,5,FALSE)-1),""))</f>
        <v/>
      </c>
      <c r="AN1194" s="147"/>
      <c r="AO1194" s="147"/>
      <c r="AP1194" s="59"/>
      <c r="AQ1194" s="59"/>
      <c r="AR1194" s="59"/>
      <c r="AS1194" s="59"/>
      <c r="AT1194" s="73"/>
      <c r="AU1194" s="73"/>
      <c r="AV1194" s="73"/>
      <c r="AW1194" s="73"/>
      <c r="AX1194" s="84"/>
      <c r="AY1194" s="59"/>
      <c r="AZ1194" s="59"/>
      <c r="BA1194" s="59"/>
      <c r="BB1194" s="59"/>
      <c r="BC1194" s="59"/>
      <c r="BD1194" s="59"/>
      <c r="BE1194" s="84"/>
      <c r="BF1194" s="84"/>
      <c r="BG1194" s="84"/>
      <c r="BH1194" s="84"/>
      <c r="BI1194" s="85"/>
      <c r="BJ1194" s="86"/>
      <c r="BK1194" s="86"/>
      <c r="BL1194" s="86"/>
      <c r="BM1194" s="86"/>
      <c r="BN1194" s="86"/>
      <c r="BO1194" s="59"/>
      <c r="BP1194" s="69"/>
      <c r="BQ1194" s="92">
        <v>0</v>
      </c>
      <c r="BR1194" s="93">
        <v>0</v>
      </c>
      <c r="BS1194" s="94" t="str">
        <f t="shared" si="195"/>
        <v/>
      </c>
      <c r="BT1194" s="95">
        <v>0</v>
      </c>
      <c r="BU1194" s="101" t="str">
        <f t="shared" si="196"/>
        <v/>
      </c>
      <c r="BV1194" s="102" t="str">
        <f t="shared" si="197"/>
        <v>-</v>
      </c>
      <c r="BW1194" s="103"/>
      <c r="BX1194" s="104" t="str">
        <f t="shared" si="198"/>
        <v>-</v>
      </c>
      <c r="BY1194" s="105"/>
      <c r="BZ1194" s="103"/>
      <c r="CA1194" s="106"/>
      <c r="CB1194" s="107"/>
      <c r="CC1194" s="112"/>
      <c r="CD1194" s="106"/>
      <c r="CE1194" s="103"/>
      <c r="CF1194" s="113"/>
      <c r="CG1194" s="114"/>
    </row>
    <row r="1195" spans="1:85">
      <c r="A1195" s="53" t="str">
        <f t="shared" si="199"/>
        <v>--</v>
      </c>
      <c r="B1195" s="47" t="str">
        <f t="shared" si="200"/>
        <v>-</v>
      </c>
      <c r="C1195" s="153"/>
      <c r="D1195" s="49"/>
      <c r="E1195" s="50"/>
      <c r="F1195" s="51"/>
      <c r="G1195" s="59"/>
      <c r="H1195" s="51"/>
      <c r="I1195" s="59"/>
      <c r="J1195" s="60" t="str">
        <f>IF(ISBLANK(H1195),"",IFERROR(VLOOKUP(B1195,'Np PL4 Stock'!$A:$D,4,FALSE),""))</f>
        <v/>
      </c>
      <c r="K1195" s="61" t="str">
        <f>IF(ISBLANK(H1195),"",SUMIF('Np PL4 Stock'!$A:$A,B1195,'Np PL4 Stock'!$N:$N))</f>
        <v/>
      </c>
      <c r="L1195" s="62" t="str">
        <f>IF(ISBLANK(H1195),"",VLOOKUP(LEFT(B1195,5),Unit!A:B,2,FALSE))</f>
        <v/>
      </c>
      <c r="M1195" s="63" t="str">
        <f>IF(ISBLANK(H1195),"",IFERROR(VLOOKUP(B1195,'Np PL4 Stock'!$A:$T,20,FALSE),""))</f>
        <v/>
      </c>
      <c r="N1195" s="63" t="str">
        <f>IF(ISBLANK(H1195),"",IFERROR(VLOOKUP(B1195,'Np PL4 Stock'!$A:$U,21,FALSE),""))</f>
        <v/>
      </c>
      <c r="O1195" s="62" t="str">
        <f t="shared" si="193"/>
        <v/>
      </c>
      <c r="P1195" s="62" t="str">
        <f t="shared" si="191"/>
        <v/>
      </c>
      <c r="Q1195" s="67" t="str">
        <f t="shared" si="194"/>
        <v/>
      </c>
      <c r="R1195" s="67" t="str">
        <f t="shared" si="192"/>
        <v/>
      </c>
      <c r="S1195" s="59"/>
      <c r="T1195" s="147"/>
      <c r="U1195" s="147"/>
      <c r="V1195" s="59"/>
      <c r="W1195" s="59"/>
      <c r="X1195" s="59"/>
      <c r="Y1195" s="59"/>
      <c r="Z1195" s="59"/>
      <c r="AA1195" s="59"/>
      <c r="AB1195" s="59"/>
      <c r="AC1195" s="59"/>
      <c r="AD1195" s="59"/>
      <c r="AE1195" s="59"/>
      <c r="AF1195" s="73"/>
      <c r="AG1195" s="73"/>
      <c r="AH1195" s="73"/>
      <c r="AI1195" s="73"/>
      <c r="AJ1195" s="73"/>
      <c r="AK1195" s="73"/>
      <c r="AL1195" s="77" t="str">
        <f>IF(ISBLANK(S1195),"",IF(AJ1195="Fail","Fail",IF(E1195="PL4",IF(AND(T1195&gt;STD_01122025!$D$3,U1195&lt;STD_01122025!$D$4,OR(AF1195="ND",AF1195&lt;STD_01122025!$D$7),AH1195="ND"),"Pass","Fail"),IF(E1195="PL12",IF(AND(S1195&lt;STD_01122025!$F$2,T1195&gt;STD_01122025!$F$3,U1195&lt;STD_01122025!$F$4,V1195&gt;STD_01122025!$F$5,X1195&gt;STD_01122025!$F$6,OR(AF1195="ND",AF1195&lt;STD_01122025!$F$7),AH1195="ND"),"Pass","Fail"),IF(E1195="SuperPL",IF(AND(T1195&gt;STD_01122025!$H$3,U1195&lt;STD_01122025!$H$4,V1195&gt;STD_01122025!$H$5,X1195&gt;STD_01122025!$H$6,OR(AF1195="ND",AF1195&lt;STD_01122025!$H$7),AH1195="ND"),"Pass","Fail"),IF(E1195="Flight",IF(AND(T1195&gt;STD_01122025!$J$3,U1195&lt;STD_01122025!$J$4,X1195&gt;STD_01122025!$J$6,OR(AF1195="ND",AF1195&lt;STD_01122025!$J$7),AH1195="ND"),"Pass","Fail"),""))))))</f>
        <v/>
      </c>
      <c r="AM1195" s="62" t="str">
        <f>IF(ISBLANK(B1195),"",IFERROR(IF(VLOOKUP(B1195,'Np PL4 Stock'!$A:$J,10,FALSE)="Np4",D1195-VLOOKUP(B1195,'Np PL4 Stock'!$A:$E,5,FALSE),D1195-VLOOKUP(B1195,'Np PL4 Stock'!$A:$E,5,FALSE)-1),""))</f>
        <v/>
      </c>
      <c r="AN1195" s="147"/>
      <c r="AO1195" s="147"/>
      <c r="AP1195" s="59"/>
      <c r="AQ1195" s="59"/>
      <c r="AR1195" s="59"/>
      <c r="AS1195" s="59"/>
      <c r="AT1195" s="73"/>
      <c r="AU1195" s="73"/>
      <c r="AV1195" s="73"/>
      <c r="AW1195" s="73"/>
      <c r="AX1195" s="84"/>
      <c r="AY1195" s="59"/>
      <c r="AZ1195" s="59"/>
      <c r="BA1195" s="59"/>
      <c r="BB1195" s="59"/>
      <c r="BC1195" s="59"/>
      <c r="BD1195" s="59"/>
      <c r="BE1195" s="84"/>
      <c r="BF1195" s="84"/>
      <c r="BG1195" s="84"/>
      <c r="BH1195" s="84"/>
      <c r="BI1195" s="85"/>
      <c r="BJ1195" s="86"/>
      <c r="BK1195" s="86"/>
      <c r="BL1195" s="86"/>
      <c r="BM1195" s="86"/>
      <c r="BN1195" s="86"/>
      <c r="BO1195" s="59"/>
      <c r="BP1195" s="69"/>
      <c r="BQ1195" s="92">
        <v>0</v>
      </c>
      <c r="BR1195" s="93">
        <v>0</v>
      </c>
      <c r="BS1195" s="94" t="str">
        <f t="shared" si="195"/>
        <v/>
      </c>
      <c r="BT1195" s="95">
        <v>0</v>
      </c>
      <c r="BU1195" s="101" t="str">
        <f t="shared" si="196"/>
        <v/>
      </c>
      <c r="BV1195" s="102" t="str">
        <f t="shared" si="197"/>
        <v>-</v>
      </c>
      <c r="BW1195" s="103"/>
      <c r="BX1195" s="104" t="str">
        <f t="shared" si="198"/>
        <v>-</v>
      </c>
      <c r="BY1195" s="105"/>
      <c r="BZ1195" s="103"/>
      <c r="CA1195" s="106"/>
      <c r="CB1195" s="107"/>
      <c r="CC1195" s="112"/>
      <c r="CD1195" s="106"/>
      <c r="CE1195" s="103"/>
      <c r="CF1195" s="113"/>
      <c r="CG1195" s="114"/>
    </row>
    <row r="1196" spans="1:85">
      <c r="A1196" s="53" t="str">
        <f t="shared" si="199"/>
        <v>--</v>
      </c>
      <c r="B1196" s="47" t="str">
        <f t="shared" si="200"/>
        <v>-</v>
      </c>
      <c r="C1196" s="153"/>
      <c r="D1196" s="49"/>
      <c r="E1196" s="50"/>
      <c r="F1196" s="51"/>
      <c r="G1196" s="59"/>
      <c r="H1196" s="51"/>
      <c r="I1196" s="59"/>
      <c r="J1196" s="60" t="str">
        <f>IF(ISBLANK(H1196),"",IFERROR(VLOOKUP(B1196,'Np PL4 Stock'!$A:$D,4,FALSE),""))</f>
        <v/>
      </c>
      <c r="K1196" s="61" t="str">
        <f>IF(ISBLANK(H1196),"",SUMIF('Np PL4 Stock'!$A:$A,B1196,'Np PL4 Stock'!$N:$N))</f>
        <v/>
      </c>
      <c r="L1196" s="62" t="str">
        <f>IF(ISBLANK(H1196),"",VLOOKUP(LEFT(B1196,5),Unit!A:B,2,FALSE))</f>
        <v/>
      </c>
      <c r="M1196" s="63" t="str">
        <f>IF(ISBLANK(H1196),"",IFERROR(VLOOKUP(B1196,'Np PL4 Stock'!$A:$T,20,FALSE),""))</f>
        <v/>
      </c>
      <c r="N1196" s="63" t="str">
        <f>IF(ISBLANK(H1196),"",IFERROR(VLOOKUP(B1196,'Np PL4 Stock'!$A:$U,21,FALSE),""))</f>
        <v/>
      </c>
      <c r="O1196" s="62" t="str">
        <f t="shared" si="193"/>
        <v/>
      </c>
      <c r="P1196" s="62" t="str">
        <f t="shared" si="191"/>
        <v/>
      </c>
      <c r="Q1196" s="67" t="str">
        <f t="shared" si="194"/>
        <v/>
      </c>
      <c r="R1196" s="67" t="str">
        <f t="shared" si="192"/>
        <v/>
      </c>
      <c r="S1196" s="59"/>
      <c r="T1196" s="147"/>
      <c r="U1196" s="147"/>
      <c r="V1196" s="59"/>
      <c r="W1196" s="59"/>
      <c r="X1196" s="59"/>
      <c r="Y1196" s="59"/>
      <c r="Z1196" s="59"/>
      <c r="AA1196" s="59"/>
      <c r="AB1196" s="59"/>
      <c r="AC1196" s="59"/>
      <c r="AD1196" s="59"/>
      <c r="AE1196" s="59"/>
      <c r="AF1196" s="73"/>
      <c r="AG1196" s="73"/>
      <c r="AH1196" s="73"/>
      <c r="AI1196" s="73"/>
      <c r="AJ1196" s="73"/>
      <c r="AK1196" s="73"/>
      <c r="AL1196" s="77" t="str">
        <f>IF(ISBLANK(S1196),"",IF(AJ1196="Fail","Fail",IF(E1196="PL4",IF(AND(T1196&gt;STD_01122025!$D$3,U1196&lt;STD_01122025!$D$4,OR(AF1196="ND",AF1196&lt;STD_01122025!$D$7),AH1196="ND"),"Pass","Fail"),IF(E1196="PL12",IF(AND(S1196&lt;STD_01122025!$F$2,T1196&gt;STD_01122025!$F$3,U1196&lt;STD_01122025!$F$4,V1196&gt;STD_01122025!$F$5,X1196&gt;STD_01122025!$F$6,OR(AF1196="ND",AF1196&lt;STD_01122025!$F$7),AH1196="ND"),"Pass","Fail"),IF(E1196="SuperPL",IF(AND(T1196&gt;STD_01122025!$H$3,U1196&lt;STD_01122025!$H$4,V1196&gt;STD_01122025!$H$5,X1196&gt;STD_01122025!$H$6,OR(AF1196="ND",AF1196&lt;STD_01122025!$H$7),AH1196="ND"),"Pass","Fail"),IF(E1196="Flight",IF(AND(T1196&gt;STD_01122025!$J$3,U1196&lt;STD_01122025!$J$4,X1196&gt;STD_01122025!$J$6,OR(AF1196="ND",AF1196&lt;STD_01122025!$J$7),AH1196="ND"),"Pass","Fail"),""))))))</f>
        <v/>
      </c>
      <c r="AM1196" s="62" t="str">
        <f>IF(ISBLANK(B1196),"",IFERROR(IF(VLOOKUP(B1196,'Np PL4 Stock'!$A:$J,10,FALSE)="Np4",D1196-VLOOKUP(B1196,'Np PL4 Stock'!$A:$E,5,FALSE),D1196-VLOOKUP(B1196,'Np PL4 Stock'!$A:$E,5,FALSE)-1),""))</f>
        <v/>
      </c>
      <c r="AN1196" s="147"/>
      <c r="AO1196" s="147"/>
      <c r="AP1196" s="59"/>
      <c r="AQ1196" s="59"/>
      <c r="AR1196" s="59"/>
      <c r="AS1196" s="59"/>
      <c r="AT1196" s="73"/>
      <c r="AU1196" s="73"/>
      <c r="AV1196" s="73"/>
      <c r="AW1196" s="73"/>
      <c r="AX1196" s="84"/>
      <c r="AY1196" s="59"/>
      <c r="AZ1196" s="59"/>
      <c r="BA1196" s="59"/>
      <c r="BB1196" s="59"/>
      <c r="BC1196" s="59"/>
      <c r="BD1196" s="59"/>
      <c r="BE1196" s="84"/>
      <c r="BF1196" s="84"/>
      <c r="BG1196" s="84"/>
      <c r="BH1196" s="84"/>
      <c r="BI1196" s="85"/>
      <c r="BJ1196" s="86"/>
      <c r="BK1196" s="86"/>
      <c r="BL1196" s="86"/>
      <c r="BM1196" s="86"/>
      <c r="BN1196" s="86"/>
      <c r="BO1196" s="59"/>
      <c r="BP1196" s="69"/>
      <c r="BQ1196" s="92">
        <v>0</v>
      </c>
      <c r="BR1196" s="93">
        <v>0</v>
      </c>
      <c r="BS1196" s="94" t="str">
        <f t="shared" si="195"/>
        <v/>
      </c>
      <c r="BT1196" s="95">
        <v>0</v>
      </c>
      <c r="BU1196" s="101" t="str">
        <f t="shared" si="196"/>
        <v/>
      </c>
      <c r="BV1196" s="102" t="str">
        <f t="shared" si="197"/>
        <v>-</v>
      </c>
      <c r="BW1196" s="103"/>
      <c r="BX1196" s="104" t="str">
        <f t="shared" si="198"/>
        <v>-</v>
      </c>
      <c r="BY1196" s="105"/>
      <c r="BZ1196" s="103"/>
      <c r="CA1196" s="106"/>
      <c r="CB1196" s="107"/>
      <c r="CC1196" s="112"/>
      <c r="CD1196" s="106"/>
      <c r="CE1196" s="103"/>
      <c r="CF1196" s="113"/>
      <c r="CG1196" s="114"/>
    </row>
    <row r="1197" spans="1:85">
      <c r="A1197" s="53" t="str">
        <f t="shared" si="199"/>
        <v>--</v>
      </c>
      <c r="B1197" s="47" t="str">
        <f t="shared" si="200"/>
        <v>-</v>
      </c>
      <c r="C1197" s="153"/>
      <c r="D1197" s="49"/>
      <c r="E1197" s="50"/>
      <c r="F1197" s="51"/>
      <c r="G1197" s="59"/>
      <c r="H1197" s="51"/>
      <c r="I1197" s="59"/>
      <c r="J1197" s="60" t="str">
        <f>IF(ISBLANK(H1197),"",IFERROR(VLOOKUP(B1197,'Np PL4 Stock'!$A:$D,4,FALSE),""))</f>
        <v/>
      </c>
      <c r="K1197" s="61" t="str">
        <f>IF(ISBLANK(H1197),"",SUMIF('Np PL4 Stock'!$A:$A,B1197,'Np PL4 Stock'!$N:$N))</f>
        <v/>
      </c>
      <c r="L1197" s="62" t="str">
        <f>IF(ISBLANK(H1197),"",VLOOKUP(LEFT(B1197,5),Unit!A:B,2,FALSE))</f>
        <v/>
      </c>
      <c r="M1197" s="63" t="str">
        <f>IF(ISBLANK(H1197),"",IFERROR(VLOOKUP(B1197,'Np PL4 Stock'!$A:$T,20,FALSE),""))</f>
        <v/>
      </c>
      <c r="N1197" s="63" t="str">
        <f>IF(ISBLANK(H1197),"",IFERROR(VLOOKUP(B1197,'Np PL4 Stock'!$A:$U,21,FALSE),""))</f>
        <v/>
      </c>
      <c r="O1197" s="62" t="str">
        <f t="shared" si="193"/>
        <v/>
      </c>
      <c r="P1197" s="62" t="str">
        <f t="shared" si="191"/>
        <v/>
      </c>
      <c r="Q1197" s="67" t="str">
        <f t="shared" si="194"/>
        <v/>
      </c>
      <c r="R1197" s="67" t="str">
        <f t="shared" si="192"/>
        <v/>
      </c>
      <c r="S1197" s="59"/>
      <c r="T1197" s="147"/>
      <c r="U1197" s="147"/>
      <c r="V1197" s="59"/>
      <c r="W1197" s="59"/>
      <c r="X1197" s="59"/>
      <c r="Y1197" s="59"/>
      <c r="Z1197" s="59"/>
      <c r="AA1197" s="59"/>
      <c r="AB1197" s="59"/>
      <c r="AC1197" s="59"/>
      <c r="AD1197" s="59"/>
      <c r="AE1197" s="59"/>
      <c r="AF1197" s="73"/>
      <c r="AG1197" s="73"/>
      <c r="AH1197" s="73"/>
      <c r="AI1197" s="73"/>
      <c r="AJ1197" s="73"/>
      <c r="AK1197" s="73"/>
      <c r="AL1197" s="77" t="str">
        <f>IF(ISBLANK(S1197),"",IF(AJ1197="Fail","Fail",IF(E1197="PL4",IF(AND(T1197&gt;STD_01122025!$D$3,U1197&lt;STD_01122025!$D$4,OR(AF1197="ND",AF1197&lt;STD_01122025!$D$7),AH1197="ND"),"Pass","Fail"),IF(E1197="PL12",IF(AND(S1197&lt;STD_01122025!$F$2,T1197&gt;STD_01122025!$F$3,U1197&lt;STD_01122025!$F$4,V1197&gt;STD_01122025!$F$5,X1197&gt;STD_01122025!$F$6,OR(AF1197="ND",AF1197&lt;STD_01122025!$F$7),AH1197="ND"),"Pass","Fail"),IF(E1197="SuperPL",IF(AND(T1197&gt;STD_01122025!$H$3,U1197&lt;STD_01122025!$H$4,V1197&gt;STD_01122025!$H$5,X1197&gt;STD_01122025!$H$6,OR(AF1197="ND",AF1197&lt;STD_01122025!$H$7),AH1197="ND"),"Pass","Fail"),IF(E1197="Flight",IF(AND(T1197&gt;STD_01122025!$J$3,U1197&lt;STD_01122025!$J$4,X1197&gt;STD_01122025!$J$6,OR(AF1197="ND",AF1197&lt;STD_01122025!$J$7),AH1197="ND"),"Pass","Fail"),""))))))</f>
        <v/>
      </c>
      <c r="AM1197" s="62" t="str">
        <f>IF(ISBLANK(B1197),"",IFERROR(IF(VLOOKUP(B1197,'Np PL4 Stock'!$A:$J,10,FALSE)="Np4",D1197-VLOOKUP(B1197,'Np PL4 Stock'!$A:$E,5,FALSE),D1197-VLOOKUP(B1197,'Np PL4 Stock'!$A:$E,5,FALSE)-1),""))</f>
        <v/>
      </c>
      <c r="AN1197" s="147"/>
      <c r="AO1197" s="147"/>
      <c r="AP1197" s="59"/>
      <c r="AQ1197" s="59"/>
      <c r="AR1197" s="59"/>
      <c r="AS1197" s="59"/>
      <c r="AT1197" s="73"/>
      <c r="AU1197" s="73"/>
      <c r="AV1197" s="73"/>
      <c r="AW1197" s="73"/>
      <c r="AX1197" s="84"/>
      <c r="AY1197" s="59"/>
      <c r="AZ1197" s="59"/>
      <c r="BA1197" s="59"/>
      <c r="BB1197" s="59"/>
      <c r="BC1197" s="59"/>
      <c r="BD1197" s="59"/>
      <c r="BE1197" s="84"/>
      <c r="BF1197" s="84"/>
      <c r="BG1197" s="84"/>
      <c r="BH1197" s="84"/>
      <c r="BI1197" s="85"/>
      <c r="BJ1197" s="86"/>
      <c r="BK1197" s="86"/>
      <c r="BL1197" s="86"/>
      <c r="BM1197" s="86"/>
      <c r="BN1197" s="86"/>
      <c r="BO1197" s="59"/>
      <c r="BP1197" s="69"/>
      <c r="BQ1197" s="92">
        <v>0</v>
      </c>
      <c r="BR1197" s="93">
        <v>0</v>
      </c>
      <c r="BS1197" s="94" t="str">
        <f t="shared" si="195"/>
        <v/>
      </c>
      <c r="BT1197" s="95">
        <v>0</v>
      </c>
      <c r="BU1197" s="101" t="str">
        <f t="shared" si="196"/>
        <v/>
      </c>
      <c r="BV1197" s="102" t="str">
        <f t="shared" si="197"/>
        <v>-</v>
      </c>
      <c r="BW1197" s="103"/>
      <c r="BX1197" s="104" t="str">
        <f t="shared" si="198"/>
        <v>-</v>
      </c>
      <c r="BY1197" s="105"/>
      <c r="BZ1197" s="103"/>
      <c r="CA1197" s="106"/>
      <c r="CB1197" s="107"/>
      <c r="CC1197" s="112"/>
      <c r="CD1197" s="106"/>
      <c r="CE1197" s="103"/>
      <c r="CF1197" s="113"/>
      <c r="CG1197" s="114"/>
    </row>
    <row r="1198" spans="1:85">
      <c r="A1198" s="53" t="str">
        <f t="shared" si="199"/>
        <v>--</v>
      </c>
      <c r="B1198" s="47" t="str">
        <f t="shared" si="200"/>
        <v>-</v>
      </c>
      <c r="C1198" s="153"/>
      <c r="D1198" s="49"/>
      <c r="E1198" s="50"/>
      <c r="F1198" s="51"/>
      <c r="G1198" s="59"/>
      <c r="H1198" s="51"/>
      <c r="I1198" s="59"/>
      <c r="J1198" s="60" t="str">
        <f>IF(ISBLANK(H1198),"",IFERROR(VLOOKUP(B1198,'Np PL4 Stock'!$A:$D,4,FALSE),""))</f>
        <v/>
      </c>
      <c r="K1198" s="61" t="str">
        <f>IF(ISBLANK(H1198),"",SUMIF('Np PL4 Stock'!$A:$A,B1198,'Np PL4 Stock'!$N:$N))</f>
        <v/>
      </c>
      <c r="L1198" s="62" t="str">
        <f>IF(ISBLANK(H1198),"",VLOOKUP(LEFT(B1198,5),Unit!A:B,2,FALSE))</f>
        <v/>
      </c>
      <c r="M1198" s="63" t="str">
        <f>IF(ISBLANK(H1198),"",IFERROR(VLOOKUP(B1198,'Np PL4 Stock'!$A:$T,20,FALSE),""))</f>
        <v/>
      </c>
      <c r="N1198" s="63" t="str">
        <f>IF(ISBLANK(H1198),"",IFERROR(VLOOKUP(B1198,'Np PL4 Stock'!$A:$U,21,FALSE),""))</f>
        <v/>
      </c>
      <c r="O1198" s="62" t="str">
        <f t="shared" si="193"/>
        <v/>
      </c>
      <c r="P1198" s="62" t="str">
        <f t="shared" si="191"/>
        <v/>
      </c>
      <c r="Q1198" s="67" t="str">
        <f t="shared" si="194"/>
        <v/>
      </c>
      <c r="R1198" s="67" t="str">
        <f t="shared" si="192"/>
        <v/>
      </c>
      <c r="S1198" s="59"/>
      <c r="T1198" s="147"/>
      <c r="U1198" s="147"/>
      <c r="V1198" s="59"/>
      <c r="W1198" s="59"/>
      <c r="X1198" s="59"/>
      <c r="Y1198" s="59"/>
      <c r="Z1198" s="59"/>
      <c r="AA1198" s="59"/>
      <c r="AB1198" s="59"/>
      <c r="AC1198" s="59"/>
      <c r="AD1198" s="59"/>
      <c r="AE1198" s="59"/>
      <c r="AF1198" s="73"/>
      <c r="AG1198" s="73"/>
      <c r="AH1198" s="73"/>
      <c r="AI1198" s="73"/>
      <c r="AJ1198" s="73"/>
      <c r="AK1198" s="73"/>
      <c r="AL1198" s="77" t="str">
        <f>IF(ISBLANK(S1198),"",IF(AJ1198="Fail","Fail",IF(E1198="PL4",IF(AND(T1198&gt;STD_01122025!$D$3,U1198&lt;STD_01122025!$D$4,OR(AF1198="ND",AF1198&lt;STD_01122025!$D$7),AH1198="ND"),"Pass","Fail"),IF(E1198="PL12",IF(AND(S1198&lt;STD_01122025!$F$2,T1198&gt;STD_01122025!$F$3,U1198&lt;STD_01122025!$F$4,V1198&gt;STD_01122025!$F$5,X1198&gt;STD_01122025!$F$6,OR(AF1198="ND",AF1198&lt;STD_01122025!$F$7),AH1198="ND"),"Pass","Fail"),IF(E1198="SuperPL",IF(AND(T1198&gt;STD_01122025!$H$3,U1198&lt;STD_01122025!$H$4,V1198&gt;STD_01122025!$H$5,X1198&gt;STD_01122025!$H$6,OR(AF1198="ND",AF1198&lt;STD_01122025!$H$7),AH1198="ND"),"Pass","Fail"),IF(E1198="Flight",IF(AND(T1198&gt;STD_01122025!$J$3,U1198&lt;STD_01122025!$J$4,X1198&gt;STD_01122025!$J$6,OR(AF1198="ND",AF1198&lt;STD_01122025!$J$7),AH1198="ND"),"Pass","Fail"),""))))))</f>
        <v/>
      </c>
      <c r="AM1198" s="62" t="str">
        <f>IF(ISBLANK(B1198),"",IFERROR(IF(VLOOKUP(B1198,'Np PL4 Stock'!$A:$J,10,FALSE)="Np4",D1198-VLOOKUP(B1198,'Np PL4 Stock'!$A:$E,5,FALSE),D1198-VLOOKUP(B1198,'Np PL4 Stock'!$A:$E,5,FALSE)-1),""))</f>
        <v/>
      </c>
      <c r="AN1198" s="147"/>
      <c r="AO1198" s="147"/>
      <c r="AP1198" s="59"/>
      <c r="AQ1198" s="59"/>
      <c r="AR1198" s="59"/>
      <c r="AS1198" s="59"/>
      <c r="AT1198" s="73"/>
      <c r="AU1198" s="73"/>
      <c r="AV1198" s="73"/>
      <c r="AW1198" s="73"/>
      <c r="AX1198" s="84"/>
      <c r="AY1198" s="59"/>
      <c r="AZ1198" s="59"/>
      <c r="BA1198" s="59"/>
      <c r="BB1198" s="59"/>
      <c r="BC1198" s="59"/>
      <c r="BD1198" s="59"/>
      <c r="BE1198" s="84"/>
      <c r="BF1198" s="84"/>
      <c r="BG1198" s="84"/>
      <c r="BH1198" s="84"/>
      <c r="BI1198" s="85"/>
      <c r="BJ1198" s="86"/>
      <c r="BK1198" s="86"/>
      <c r="BL1198" s="86"/>
      <c r="BM1198" s="86"/>
      <c r="BN1198" s="86"/>
      <c r="BO1198" s="59"/>
      <c r="BP1198" s="69"/>
      <c r="BQ1198" s="92">
        <v>0</v>
      </c>
      <c r="BR1198" s="93">
        <v>0</v>
      </c>
      <c r="BS1198" s="94" t="str">
        <f t="shared" si="195"/>
        <v/>
      </c>
      <c r="BT1198" s="95">
        <v>0</v>
      </c>
      <c r="BU1198" s="101" t="str">
        <f t="shared" si="196"/>
        <v/>
      </c>
      <c r="BV1198" s="102" t="str">
        <f t="shared" si="197"/>
        <v>-</v>
      </c>
      <c r="BW1198" s="103"/>
      <c r="BX1198" s="104" t="str">
        <f t="shared" si="198"/>
        <v>-</v>
      </c>
      <c r="BY1198" s="105"/>
      <c r="BZ1198" s="103"/>
      <c r="CA1198" s="106"/>
      <c r="CB1198" s="107"/>
      <c r="CC1198" s="112"/>
      <c r="CD1198" s="106"/>
      <c r="CE1198" s="103"/>
      <c r="CF1198" s="113"/>
      <c r="CG1198" s="114"/>
    </row>
    <row r="1199" spans="1:85">
      <c r="A1199" s="53" t="str">
        <f t="shared" si="199"/>
        <v>--</v>
      </c>
      <c r="B1199" s="47" t="str">
        <f t="shared" si="200"/>
        <v>-</v>
      </c>
      <c r="C1199" s="153"/>
      <c r="D1199" s="49"/>
      <c r="E1199" s="50"/>
      <c r="F1199" s="51"/>
      <c r="G1199" s="59"/>
      <c r="H1199" s="51"/>
      <c r="I1199" s="59"/>
      <c r="J1199" s="60" t="str">
        <f>IF(ISBLANK(H1199),"",IFERROR(VLOOKUP(B1199,'Np PL4 Stock'!$A:$D,4,FALSE),""))</f>
        <v/>
      </c>
      <c r="K1199" s="61" t="str">
        <f>IF(ISBLANK(H1199),"",SUMIF('Np PL4 Stock'!$A:$A,B1199,'Np PL4 Stock'!$N:$N))</f>
        <v/>
      </c>
      <c r="L1199" s="62" t="str">
        <f>IF(ISBLANK(H1199),"",VLOOKUP(LEFT(B1199,5),Unit!A:B,2,FALSE))</f>
        <v/>
      </c>
      <c r="M1199" s="63" t="str">
        <f>IF(ISBLANK(H1199),"",IFERROR(VLOOKUP(B1199,'Np PL4 Stock'!$A:$T,20,FALSE),""))</f>
        <v/>
      </c>
      <c r="N1199" s="63" t="str">
        <f>IF(ISBLANK(H1199),"",IFERROR(VLOOKUP(B1199,'Np PL4 Stock'!$A:$U,21,FALSE),""))</f>
        <v/>
      </c>
      <c r="O1199" s="62" t="str">
        <f t="shared" si="193"/>
        <v/>
      </c>
      <c r="P1199" s="62" t="str">
        <f t="shared" si="191"/>
        <v/>
      </c>
      <c r="Q1199" s="67" t="str">
        <f t="shared" si="194"/>
        <v/>
      </c>
      <c r="R1199" s="67" t="str">
        <f t="shared" si="192"/>
        <v/>
      </c>
      <c r="S1199" s="59"/>
      <c r="T1199" s="147"/>
      <c r="U1199" s="147"/>
      <c r="V1199" s="59"/>
      <c r="W1199" s="59"/>
      <c r="X1199" s="59"/>
      <c r="Y1199" s="59"/>
      <c r="Z1199" s="59"/>
      <c r="AA1199" s="59"/>
      <c r="AB1199" s="59"/>
      <c r="AC1199" s="59"/>
      <c r="AD1199" s="59"/>
      <c r="AE1199" s="59"/>
      <c r="AF1199" s="73"/>
      <c r="AG1199" s="73"/>
      <c r="AH1199" s="73"/>
      <c r="AI1199" s="73"/>
      <c r="AJ1199" s="73"/>
      <c r="AK1199" s="73"/>
      <c r="AL1199" s="77" t="str">
        <f>IF(ISBLANK(S1199),"",IF(AJ1199="Fail","Fail",IF(E1199="PL4",IF(AND(T1199&gt;STD_01122025!$D$3,U1199&lt;STD_01122025!$D$4,OR(AF1199="ND",AF1199&lt;STD_01122025!$D$7),AH1199="ND"),"Pass","Fail"),IF(E1199="PL12",IF(AND(S1199&lt;STD_01122025!$F$2,T1199&gt;STD_01122025!$F$3,U1199&lt;STD_01122025!$F$4,V1199&gt;STD_01122025!$F$5,X1199&gt;STD_01122025!$F$6,OR(AF1199="ND",AF1199&lt;STD_01122025!$F$7),AH1199="ND"),"Pass","Fail"),IF(E1199="SuperPL",IF(AND(T1199&gt;STD_01122025!$H$3,U1199&lt;STD_01122025!$H$4,V1199&gt;STD_01122025!$H$5,X1199&gt;STD_01122025!$H$6,OR(AF1199="ND",AF1199&lt;STD_01122025!$H$7),AH1199="ND"),"Pass","Fail"),IF(E1199="Flight",IF(AND(T1199&gt;STD_01122025!$J$3,U1199&lt;STD_01122025!$J$4,X1199&gt;STD_01122025!$J$6,OR(AF1199="ND",AF1199&lt;STD_01122025!$J$7),AH1199="ND"),"Pass","Fail"),""))))))</f>
        <v/>
      </c>
      <c r="AM1199" s="62" t="str">
        <f>IF(ISBLANK(B1199),"",IFERROR(IF(VLOOKUP(B1199,'Np PL4 Stock'!$A:$J,10,FALSE)="Np4",D1199-VLOOKUP(B1199,'Np PL4 Stock'!$A:$E,5,FALSE),D1199-VLOOKUP(B1199,'Np PL4 Stock'!$A:$E,5,FALSE)-1),""))</f>
        <v/>
      </c>
      <c r="AN1199" s="147"/>
      <c r="AO1199" s="147"/>
      <c r="AP1199" s="59"/>
      <c r="AQ1199" s="59"/>
      <c r="AR1199" s="59"/>
      <c r="AS1199" s="59"/>
      <c r="AT1199" s="73"/>
      <c r="AU1199" s="73"/>
      <c r="AV1199" s="73"/>
      <c r="AW1199" s="73"/>
      <c r="AX1199" s="84"/>
      <c r="AY1199" s="59"/>
      <c r="AZ1199" s="59"/>
      <c r="BA1199" s="59"/>
      <c r="BB1199" s="59"/>
      <c r="BC1199" s="59"/>
      <c r="BD1199" s="59"/>
      <c r="BE1199" s="84"/>
      <c r="BF1199" s="84"/>
      <c r="BG1199" s="84"/>
      <c r="BH1199" s="84"/>
      <c r="BI1199" s="85"/>
      <c r="BJ1199" s="86"/>
      <c r="BK1199" s="86"/>
      <c r="BL1199" s="86"/>
      <c r="BM1199" s="86"/>
      <c r="BN1199" s="86"/>
      <c r="BO1199" s="59"/>
      <c r="BP1199" s="69"/>
      <c r="BQ1199" s="92">
        <v>0</v>
      </c>
      <c r="BR1199" s="93">
        <v>0</v>
      </c>
      <c r="BS1199" s="94" t="str">
        <f t="shared" si="195"/>
        <v/>
      </c>
      <c r="BT1199" s="95">
        <v>0</v>
      </c>
      <c r="BU1199" s="101" t="str">
        <f t="shared" si="196"/>
        <v/>
      </c>
      <c r="BV1199" s="102" t="str">
        <f t="shared" si="197"/>
        <v>-</v>
      </c>
      <c r="BW1199" s="103"/>
      <c r="BX1199" s="104" t="str">
        <f t="shared" si="198"/>
        <v>-</v>
      </c>
      <c r="BY1199" s="105"/>
      <c r="BZ1199" s="103"/>
      <c r="CA1199" s="106"/>
      <c r="CB1199" s="107"/>
      <c r="CC1199" s="112"/>
      <c r="CD1199" s="106"/>
      <c r="CE1199" s="103"/>
      <c r="CF1199" s="113"/>
      <c r="CG1199" s="114"/>
    </row>
    <row r="1200" spans="1:85">
      <c r="A1200" s="53" t="str">
        <f t="shared" si="199"/>
        <v>--</v>
      </c>
      <c r="B1200" s="47" t="str">
        <f t="shared" si="200"/>
        <v>-</v>
      </c>
      <c r="C1200" s="153"/>
      <c r="D1200" s="49"/>
      <c r="E1200" s="50"/>
      <c r="F1200" s="51"/>
      <c r="G1200" s="59"/>
      <c r="H1200" s="51"/>
      <c r="I1200" s="59"/>
      <c r="J1200" s="60" t="str">
        <f>IF(ISBLANK(H1200),"",IFERROR(VLOOKUP(B1200,'Np PL4 Stock'!$A:$D,4,FALSE),""))</f>
        <v/>
      </c>
      <c r="K1200" s="61" t="str">
        <f>IF(ISBLANK(H1200),"",SUMIF('Np PL4 Stock'!$A:$A,B1200,'Np PL4 Stock'!$N:$N))</f>
        <v/>
      </c>
      <c r="L1200" s="62" t="str">
        <f>IF(ISBLANK(H1200),"",VLOOKUP(LEFT(B1200,5),Unit!A:B,2,FALSE))</f>
        <v/>
      </c>
      <c r="M1200" s="63" t="str">
        <f>IF(ISBLANK(H1200),"",IFERROR(VLOOKUP(B1200,'Np PL4 Stock'!$A:$T,20,FALSE),""))</f>
        <v/>
      </c>
      <c r="N1200" s="63" t="str">
        <f>IF(ISBLANK(H1200),"",IFERROR(VLOOKUP(B1200,'Np PL4 Stock'!$A:$U,21,FALSE),""))</f>
        <v/>
      </c>
      <c r="O1200" s="62" t="str">
        <f t="shared" si="193"/>
        <v/>
      </c>
      <c r="P1200" s="62" t="str">
        <f t="shared" si="191"/>
        <v/>
      </c>
      <c r="Q1200" s="67" t="str">
        <f t="shared" si="194"/>
        <v/>
      </c>
      <c r="R1200" s="67" t="str">
        <f t="shared" si="192"/>
        <v/>
      </c>
      <c r="S1200" s="59"/>
      <c r="T1200" s="147"/>
      <c r="U1200" s="147"/>
      <c r="V1200" s="59"/>
      <c r="W1200" s="59"/>
      <c r="X1200" s="59"/>
      <c r="Y1200" s="59"/>
      <c r="Z1200" s="59"/>
      <c r="AA1200" s="59"/>
      <c r="AB1200" s="59"/>
      <c r="AC1200" s="59"/>
      <c r="AD1200" s="59"/>
      <c r="AE1200" s="59"/>
      <c r="AF1200" s="73"/>
      <c r="AG1200" s="73"/>
      <c r="AH1200" s="73"/>
      <c r="AI1200" s="73"/>
      <c r="AJ1200" s="73"/>
      <c r="AK1200" s="73"/>
      <c r="AL1200" s="77" t="str">
        <f>IF(ISBLANK(S1200),"",IF(AJ1200="Fail","Fail",IF(E1200="PL4",IF(AND(T1200&gt;STD_01122025!$D$3,U1200&lt;STD_01122025!$D$4,OR(AF1200="ND",AF1200&lt;STD_01122025!$D$7),AH1200="ND"),"Pass","Fail"),IF(E1200="PL12",IF(AND(S1200&lt;STD_01122025!$F$2,T1200&gt;STD_01122025!$F$3,U1200&lt;STD_01122025!$F$4,V1200&gt;STD_01122025!$F$5,X1200&gt;STD_01122025!$F$6,OR(AF1200="ND",AF1200&lt;STD_01122025!$F$7),AH1200="ND"),"Pass","Fail"),IF(E1200="SuperPL",IF(AND(T1200&gt;STD_01122025!$H$3,U1200&lt;STD_01122025!$H$4,V1200&gt;STD_01122025!$H$5,X1200&gt;STD_01122025!$H$6,OR(AF1200="ND",AF1200&lt;STD_01122025!$H$7),AH1200="ND"),"Pass","Fail"),IF(E1200="Flight",IF(AND(T1200&gt;STD_01122025!$J$3,U1200&lt;STD_01122025!$J$4,X1200&gt;STD_01122025!$J$6,OR(AF1200="ND",AF1200&lt;STD_01122025!$J$7),AH1200="ND"),"Pass","Fail"),""))))))</f>
        <v/>
      </c>
      <c r="AM1200" s="62" t="str">
        <f>IF(ISBLANK(B1200),"",IFERROR(IF(VLOOKUP(B1200,'Np PL4 Stock'!$A:$J,10,FALSE)="Np4",D1200-VLOOKUP(B1200,'Np PL4 Stock'!$A:$E,5,FALSE),D1200-VLOOKUP(B1200,'Np PL4 Stock'!$A:$E,5,FALSE)-1),""))</f>
        <v/>
      </c>
      <c r="AN1200" s="147"/>
      <c r="AO1200" s="147"/>
      <c r="AP1200" s="59"/>
      <c r="AQ1200" s="59"/>
      <c r="AR1200" s="59"/>
      <c r="AS1200" s="59"/>
      <c r="AT1200" s="73"/>
      <c r="AU1200" s="73"/>
      <c r="AV1200" s="73"/>
      <c r="AW1200" s="73"/>
      <c r="AX1200" s="84"/>
      <c r="AY1200" s="59"/>
      <c r="AZ1200" s="59"/>
      <c r="BA1200" s="59"/>
      <c r="BB1200" s="59"/>
      <c r="BC1200" s="59"/>
      <c r="BD1200" s="59"/>
      <c r="BE1200" s="84"/>
      <c r="BF1200" s="84"/>
      <c r="BG1200" s="84"/>
      <c r="BH1200" s="84"/>
      <c r="BI1200" s="85"/>
      <c r="BJ1200" s="86"/>
      <c r="BK1200" s="86"/>
      <c r="BL1200" s="86"/>
      <c r="BM1200" s="86"/>
      <c r="BN1200" s="86"/>
      <c r="BO1200" s="59"/>
      <c r="BP1200" s="69"/>
      <c r="BQ1200" s="92">
        <v>0</v>
      </c>
      <c r="BR1200" s="93">
        <v>0</v>
      </c>
      <c r="BS1200" s="94" t="str">
        <f t="shared" si="195"/>
        <v/>
      </c>
      <c r="BT1200" s="95">
        <v>0</v>
      </c>
      <c r="BU1200" s="101" t="str">
        <f t="shared" si="196"/>
        <v/>
      </c>
      <c r="BV1200" s="102" t="str">
        <f t="shared" si="197"/>
        <v>-</v>
      </c>
      <c r="BW1200" s="103"/>
      <c r="BX1200" s="104" t="str">
        <f t="shared" si="198"/>
        <v>-</v>
      </c>
      <c r="BY1200" s="105"/>
      <c r="BZ1200" s="103"/>
      <c r="CA1200" s="106"/>
      <c r="CB1200" s="107"/>
      <c r="CC1200" s="112"/>
      <c r="CD1200" s="106"/>
      <c r="CE1200" s="103"/>
      <c r="CF1200" s="113"/>
      <c r="CG1200" s="114"/>
    </row>
    <row r="1201" spans="1:85">
      <c r="A1201" s="53" t="str">
        <f t="shared" si="199"/>
        <v>--</v>
      </c>
      <c r="B1201" s="47" t="str">
        <f t="shared" si="200"/>
        <v>-</v>
      </c>
      <c r="C1201" s="153"/>
      <c r="D1201" s="49"/>
      <c r="E1201" s="50"/>
      <c r="F1201" s="51"/>
      <c r="G1201" s="59"/>
      <c r="H1201" s="51"/>
      <c r="I1201" s="59"/>
      <c r="J1201" s="60" t="str">
        <f>IF(ISBLANK(H1201),"",IFERROR(VLOOKUP(B1201,'Np PL4 Stock'!$A:$D,4,FALSE),""))</f>
        <v/>
      </c>
      <c r="K1201" s="61" t="str">
        <f>IF(ISBLANK(H1201),"",SUMIF('Np PL4 Stock'!$A:$A,B1201,'Np PL4 Stock'!$N:$N))</f>
        <v/>
      </c>
      <c r="L1201" s="62" t="str">
        <f>IF(ISBLANK(H1201),"",VLOOKUP(LEFT(B1201,5),Unit!A:B,2,FALSE))</f>
        <v/>
      </c>
      <c r="M1201" s="63" t="str">
        <f>IF(ISBLANK(H1201),"",IFERROR(VLOOKUP(B1201,'Np PL4 Stock'!$A:$T,20,FALSE),""))</f>
        <v/>
      </c>
      <c r="N1201" s="63" t="str">
        <f>IF(ISBLANK(H1201),"",IFERROR(VLOOKUP(B1201,'Np PL4 Stock'!$A:$U,21,FALSE),""))</f>
        <v/>
      </c>
      <c r="O1201" s="62" t="str">
        <f t="shared" si="193"/>
        <v/>
      </c>
      <c r="P1201" s="62" t="str">
        <f t="shared" si="191"/>
        <v/>
      </c>
      <c r="Q1201" s="67" t="str">
        <f t="shared" si="194"/>
        <v/>
      </c>
      <c r="R1201" s="67" t="str">
        <f t="shared" si="192"/>
        <v/>
      </c>
      <c r="S1201" s="59"/>
      <c r="T1201" s="147"/>
      <c r="U1201" s="147"/>
      <c r="V1201" s="59"/>
      <c r="W1201" s="59"/>
      <c r="X1201" s="59"/>
      <c r="Y1201" s="59"/>
      <c r="Z1201" s="59"/>
      <c r="AA1201" s="59"/>
      <c r="AB1201" s="59"/>
      <c r="AC1201" s="59"/>
      <c r="AD1201" s="59"/>
      <c r="AE1201" s="59"/>
      <c r="AF1201" s="73"/>
      <c r="AG1201" s="73"/>
      <c r="AH1201" s="73"/>
      <c r="AI1201" s="73"/>
      <c r="AJ1201" s="73"/>
      <c r="AK1201" s="73"/>
      <c r="AL1201" s="77" t="str">
        <f>IF(ISBLANK(S1201),"",IF(AJ1201="Fail","Fail",IF(E1201="PL4",IF(AND(T1201&gt;STD_01122025!$D$3,U1201&lt;STD_01122025!$D$4,OR(AF1201="ND",AF1201&lt;STD_01122025!$D$7),AH1201="ND"),"Pass","Fail"),IF(E1201="PL12",IF(AND(S1201&lt;STD_01122025!$F$2,T1201&gt;STD_01122025!$F$3,U1201&lt;STD_01122025!$F$4,V1201&gt;STD_01122025!$F$5,X1201&gt;STD_01122025!$F$6,OR(AF1201="ND",AF1201&lt;STD_01122025!$F$7),AH1201="ND"),"Pass","Fail"),IF(E1201="SuperPL",IF(AND(T1201&gt;STD_01122025!$H$3,U1201&lt;STD_01122025!$H$4,V1201&gt;STD_01122025!$H$5,X1201&gt;STD_01122025!$H$6,OR(AF1201="ND",AF1201&lt;STD_01122025!$H$7),AH1201="ND"),"Pass","Fail"),IF(E1201="Flight",IF(AND(T1201&gt;STD_01122025!$J$3,U1201&lt;STD_01122025!$J$4,X1201&gt;STD_01122025!$J$6,OR(AF1201="ND",AF1201&lt;STD_01122025!$J$7),AH1201="ND"),"Pass","Fail"),""))))))</f>
        <v/>
      </c>
      <c r="AM1201" s="62" t="str">
        <f>IF(ISBLANK(B1201),"",IFERROR(IF(VLOOKUP(B1201,'Np PL4 Stock'!$A:$J,10,FALSE)="Np4",D1201-VLOOKUP(B1201,'Np PL4 Stock'!$A:$E,5,FALSE),D1201-VLOOKUP(B1201,'Np PL4 Stock'!$A:$E,5,FALSE)-1),""))</f>
        <v/>
      </c>
      <c r="AN1201" s="147"/>
      <c r="AO1201" s="147"/>
      <c r="AP1201" s="59"/>
      <c r="AQ1201" s="59"/>
      <c r="AR1201" s="59"/>
      <c r="AS1201" s="59"/>
      <c r="AT1201" s="73"/>
      <c r="AU1201" s="73"/>
      <c r="AV1201" s="73"/>
      <c r="AW1201" s="73"/>
      <c r="AX1201" s="84"/>
      <c r="AY1201" s="59"/>
      <c r="AZ1201" s="59"/>
      <c r="BA1201" s="59"/>
      <c r="BB1201" s="59"/>
      <c r="BC1201" s="59"/>
      <c r="BD1201" s="59"/>
      <c r="BE1201" s="84"/>
      <c r="BF1201" s="84"/>
      <c r="BG1201" s="84"/>
      <c r="BH1201" s="84"/>
      <c r="BI1201" s="85"/>
      <c r="BJ1201" s="86"/>
      <c r="BK1201" s="86"/>
      <c r="BL1201" s="86"/>
      <c r="BM1201" s="86"/>
      <c r="BN1201" s="86"/>
      <c r="BO1201" s="59"/>
      <c r="BP1201" s="69"/>
      <c r="BQ1201" s="92">
        <v>0</v>
      </c>
      <c r="BR1201" s="93">
        <v>0</v>
      </c>
      <c r="BS1201" s="94" t="str">
        <f t="shared" si="195"/>
        <v/>
      </c>
      <c r="BT1201" s="95">
        <v>0</v>
      </c>
      <c r="BU1201" s="101" t="str">
        <f t="shared" si="196"/>
        <v/>
      </c>
      <c r="BV1201" s="102" t="str">
        <f t="shared" si="197"/>
        <v>-</v>
      </c>
      <c r="BW1201" s="103"/>
      <c r="BX1201" s="104" t="str">
        <f t="shared" si="198"/>
        <v>-</v>
      </c>
      <c r="BY1201" s="105"/>
      <c r="BZ1201" s="103"/>
      <c r="CA1201" s="106"/>
      <c r="CB1201" s="107"/>
      <c r="CC1201" s="112"/>
      <c r="CD1201" s="106"/>
      <c r="CE1201" s="103"/>
      <c r="CF1201" s="113"/>
      <c r="CG1201" s="114"/>
    </row>
    <row r="1202" spans="1:85">
      <c r="A1202" s="53" t="str">
        <f t="shared" si="199"/>
        <v>--</v>
      </c>
      <c r="B1202" s="47" t="str">
        <f t="shared" si="200"/>
        <v>-</v>
      </c>
      <c r="C1202" s="153"/>
      <c r="D1202" s="49"/>
      <c r="E1202" s="50"/>
      <c r="F1202" s="51"/>
      <c r="G1202" s="59"/>
      <c r="H1202" s="51"/>
      <c r="I1202" s="59"/>
      <c r="J1202" s="60" t="str">
        <f>IF(ISBLANK(H1202),"",IFERROR(VLOOKUP(B1202,'Np PL4 Stock'!$A:$D,4,FALSE),""))</f>
        <v/>
      </c>
      <c r="K1202" s="61" t="str">
        <f>IF(ISBLANK(H1202),"",SUMIF('Np PL4 Stock'!$A:$A,B1202,'Np PL4 Stock'!$N:$N))</f>
        <v/>
      </c>
      <c r="L1202" s="62" t="str">
        <f>IF(ISBLANK(H1202),"",VLOOKUP(LEFT(B1202,5),Unit!A:B,2,FALSE))</f>
        <v/>
      </c>
      <c r="M1202" s="63" t="str">
        <f>IF(ISBLANK(H1202),"",IFERROR(VLOOKUP(B1202,'Np PL4 Stock'!$A:$T,20,FALSE),""))</f>
        <v/>
      </c>
      <c r="N1202" s="63" t="str">
        <f>IF(ISBLANK(H1202),"",IFERROR(VLOOKUP(B1202,'Np PL4 Stock'!$A:$U,21,FALSE),""))</f>
        <v/>
      </c>
      <c r="O1202" s="62" t="str">
        <f t="shared" si="193"/>
        <v/>
      </c>
      <c r="P1202" s="62" t="str">
        <f t="shared" si="191"/>
        <v/>
      </c>
      <c r="Q1202" s="67" t="str">
        <f t="shared" si="194"/>
        <v/>
      </c>
      <c r="R1202" s="67" t="str">
        <f t="shared" si="192"/>
        <v/>
      </c>
      <c r="S1202" s="59"/>
      <c r="T1202" s="147"/>
      <c r="U1202" s="147"/>
      <c r="V1202" s="59"/>
      <c r="W1202" s="59"/>
      <c r="X1202" s="59"/>
      <c r="Y1202" s="59"/>
      <c r="Z1202" s="59"/>
      <c r="AA1202" s="59"/>
      <c r="AB1202" s="59"/>
      <c r="AC1202" s="59"/>
      <c r="AD1202" s="59"/>
      <c r="AE1202" s="59"/>
      <c r="AF1202" s="73"/>
      <c r="AG1202" s="73"/>
      <c r="AH1202" s="73"/>
      <c r="AI1202" s="73"/>
      <c r="AJ1202" s="73"/>
      <c r="AK1202" s="73"/>
      <c r="AL1202" s="77" t="str">
        <f>IF(ISBLANK(S1202),"",IF(AJ1202="Fail","Fail",IF(E1202="PL4",IF(AND(T1202&gt;STD_01122025!$D$3,U1202&lt;STD_01122025!$D$4,OR(AF1202="ND",AF1202&lt;STD_01122025!$D$7),AH1202="ND"),"Pass","Fail"),IF(E1202="PL12",IF(AND(S1202&lt;STD_01122025!$F$2,T1202&gt;STD_01122025!$F$3,U1202&lt;STD_01122025!$F$4,V1202&gt;STD_01122025!$F$5,X1202&gt;STD_01122025!$F$6,OR(AF1202="ND",AF1202&lt;STD_01122025!$F$7),AH1202="ND"),"Pass","Fail"),IF(E1202="SuperPL",IF(AND(T1202&gt;STD_01122025!$H$3,U1202&lt;STD_01122025!$H$4,V1202&gt;STD_01122025!$H$5,X1202&gt;STD_01122025!$H$6,OR(AF1202="ND",AF1202&lt;STD_01122025!$H$7),AH1202="ND"),"Pass","Fail"),IF(E1202="Flight",IF(AND(T1202&gt;STD_01122025!$J$3,U1202&lt;STD_01122025!$J$4,X1202&gt;STD_01122025!$J$6,OR(AF1202="ND",AF1202&lt;STD_01122025!$J$7),AH1202="ND"),"Pass","Fail"),""))))))</f>
        <v/>
      </c>
      <c r="AM1202" s="62" t="str">
        <f>IF(ISBLANK(B1202),"",IFERROR(IF(VLOOKUP(B1202,'Np PL4 Stock'!$A:$J,10,FALSE)="Np4",D1202-VLOOKUP(B1202,'Np PL4 Stock'!$A:$E,5,FALSE),D1202-VLOOKUP(B1202,'Np PL4 Stock'!$A:$E,5,FALSE)-1),""))</f>
        <v/>
      </c>
      <c r="AN1202" s="147"/>
      <c r="AO1202" s="147"/>
      <c r="AP1202" s="59"/>
      <c r="AQ1202" s="59"/>
      <c r="AR1202" s="59"/>
      <c r="AS1202" s="59"/>
      <c r="AT1202" s="73"/>
      <c r="AU1202" s="73"/>
      <c r="AV1202" s="73"/>
      <c r="AW1202" s="73"/>
      <c r="AX1202" s="84"/>
      <c r="AY1202" s="59"/>
      <c r="AZ1202" s="59"/>
      <c r="BA1202" s="59"/>
      <c r="BB1202" s="59"/>
      <c r="BC1202" s="59"/>
      <c r="BD1202" s="59"/>
      <c r="BE1202" s="84"/>
      <c r="BF1202" s="84"/>
      <c r="BG1202" s="84"/>
      <c r="BH1202" s="84"/>
      <c r="BI1202" s="85"/>
      <c r="BJ1202" s="86"/>
      <c r="BK1202" s="86"/>
      <c r="BL1202" s="86"/>
      <c r="BM1202" s="86"/>
      <c r="BN1202" s="86"/>
      <c r="BO1202" s="59"/>
      <c r="BP1202" s="69"/>
      <c r="BQ1202" s="92">
        <v>0</v>
      </c>
      <c r="BR1202" s="93">
        <v>0</v>
      </c>
      <c r="BS1202" s="94" t="str">
        <f t="shared" si="195"/>
        <v/>
      </c>
      <c r="BT1202" s="95">
        <v>0</v>
      </c>
      <c r="BU1202" s="101" t="str">
        <f t="shared" si="196"/>
        <v/>
      </c>
      <c r="BV1202" s="102" t="str">
        <f t="shared" si="197"/>
        <v>-</v>
      </c>
      <c r="BW1202" s="103"/>
      <c r="BX1202" s="104" t="str">
        <f t="shared" si="198"/>
        <v>-</v>
      </c>
      <c r="BY1202" s="105"/>
      <c r="BZ1202" s="103"/>
      <c r="CA1202" s="106"/>
      <c r="CB1202" s="107"/>
      <c r="CC1202" s="112"/>
      <c r="CD1202" s="106"/>
      <c r="CE1202" s="103"/>
      <c r="CF1202" s="113"/>
      <c r="CG1202" s="114"/>
    </row>
    <row r="1203" spans="1:85">
      <c r="A1203" s="53" t="str">
        <f t="shared" si="199"/>
        <v>--</v>
      </c>
      <c r="B1203" s="47" t="str">
        <f t="shared" si="200"/>
        <v>-</v>
      </c>
      <c r="C1203" s="153"/>
      <c r="D1203" s="49"/>
      <c r="E1203" s="50"/>
      <c r="F1203" s="51"/>
      <c r="G1203" s="59"/>
      <c r="H1203" s="51"/>
      <c r="I1203" s="59"/>
      <c r="J1203" s="60" t="str">
        <f>IF(ISBLANK(H1203),"",IFERROR(VLOOKUP(B1203,'Np PL4 Stock'!$A:$D,4,FALSE),""))</f>
        <v/>
      </c>
      <c r="K1203" s="61" t="str">
        <f>IF(ISBLANK(H1203),"",SUMIF('Np PL4 Stock'!$A:$A,B1203,'Np PL4 Stock'!$N:$N))</f>
        <v/>
      </c>
      <c r="L1203" s="62" t="str">
        <f>IF(ISBLANK(H1203),"",VLOOKUP(LEFT(B1203,5),Unit!A:B,2,FALSE))</f>
        <v/>
      </c>
      <c r="M1203" s="63" t="str">
        <f>IF(ISBLANK(H1203),"",IFERROR(VLOOKUP(B1203,'Np PL4 Stock'!$A:$T,20,FALSE),""))</f>
        <v/>
      </c>
      <c r="N1203" s="63" t="str">
        <f>IF(ISBLANK(H1203),"",IFERROR(VLOOKUP(B1203,'Np PL4 Stock'!$A:$U,21,FALSE),""))</f>
        <v/>
      </c>
      <c r="O1203" s="62" t="str">
        <f t="shared" si="193"/>
        <v/>
      </c>
      <c r="P1203" s="62" t="str">
        <f t="shared" si="191"/>
        <v/>
      </c>
      <c r="Q1203" s="67" t="str">
        <f t="shared" si="194"/>
        <v/>
      </c>
      <c r="R1203" s="67" t="str">
        <f t="shared" si="192"/>
        <v/>
      </c>
      <c r="S1203" s="59"/>
      <c r="T1203" s="147"/>
      <c r="U1203" s="147"/>
      <c r="V1203" s="59"/>
      <c r="W1203" s="59"/>
      <c r="X1203" s="59"/>
      <c r="Y1203" s="59"/>
      <c r="Z1203" s="59"/>
      <c r="AA1203" s="59"/>
      <c r="AB1203" s="59"/>
      <c r="AC1203" s="59"/>
      <c r="AD1203" s="59"/>
      <c r="AE1203" s="59"/>
      <c r="AF1203" s="73"/>
      <c r="AG1203" s="73"/>
      <c r="AH1203" s="73"/>
      <c r="AI1203" s="73"/>
      <c r="AJ1203" s="73"/>
      <c r="AK1203" s="73"/>
      <c r="AL1203" s="77" t="str">
        <f>IF(ISBLANK(S1203),"",IF(AJ1203="Fail","Fail",IF(E1203="PL4",IF(AND(T1203&gt;STD_01122025!$D$3,U1203&lt;STD_01122025!$D$4,OR(AF1203="ND",AF1203&lt;STD_01122025!$D$7),AH1203="ND"),"Pass","Fail"),IF(E1203="PL12",IF(AND(S1203&lt;STD_01122025!$F$2,T1203&gt;STD_01122025!$F$3,U1203&lt;STD_01122025!$F$4,V1203&gt;STD_01122025!$F$5,X1203&gt;STD_01122025!$F$6,OR(AF1203="ND",AF1203&lt;STD_01122025!$F$7),AH1203="ND"),"Pass","Fail"),IF(E1203="SuperPL",IF(AND(T1203&gt;STD_01122025!$H$3,U1203&lt;STD_01122025!$H$4,V1203&gt;STD_01122025!$H$5,X1203&gt;STD_01122025!$H$6,OR(AF1203="ND",AF1203&lt;STD_01122025!$H$7),AH1203="ND"),"Pass","Fail"),IF(E1203="Flight",IF(AND(T1203&gt;STD_01122025!$J$3,U1203&lt;STD_01122025!$J$4,X1203&gt;STD_01122025!$J$6,OR(AF1203="ND",AF1203&lt;STD_01122025!$J$7),AH1203="ND"),"Pass","Fail"),""))))))</f>
        <v/>
      </c>
      <c r="AM1203" s="62" t="str">
        <f>IF(ISBLANK(B1203),"",IFERROR(IF(VLOOKUP(B1203,'Np PL4 Stock'!$A:$J,10,FALSE)="Np4",D1203-VLOOKUP(B1203,'Np PL4 Stock'!$A:$E,5,FALSE),D1203-VLOOKUP(B1203,'Np PL4 Stock'!$A:$E,5,FALSE)-1),""))</f>
        <v/>
      </c>
      <c r="AN1203" s="147"/>
      <c r="AO1203" s="147"/>
      <c r="AP1203" s="59"/>
      <c r="AQ1203" s="59"/>
      <c r="AR1203" s="59"/>
      <c r="AS1203" s="59"/>
      <c r="AT1203" s="73"/>
      <c r="AU1203" s="73"/>
      <c r="AV1203" s="73"/>
      <c r="AW1203" s="73"/>
      <c r="AX1203" s="84"/>
      <c r="AY1203" s="59"/>
      <c r="AZ1203" s="59"/>
      <c r="BA1203" s="59"/>
      <c r="BB1203" s="59"/>
      <c r="BC1203" s="59"/>
      <c r="BD1203" s="59"/>
      <c r="BE1203" s="84"/>
      <c r="BF1203" s="84"/>
      <c r="BG1203" s="84"/>
      <c r="BH1203" s="84"/>
      <c r="BI1203" s="85"/>
      <c r="BJ1203" s="86"/>
      <c r="BK1203" s="86"/>
      <c r="BL1203" s="86"/>
      <c r="BM1203" s="86"/>
      <c r="BN1203" s="86"/>
      <c r="BO1203" s="59"/>
      <c r="BP1203" s="69"/>
      <c r="BQ1203" s="92">
        <v>0</v>
      </c>
      <c r="BR1203" s="93">
        <v>0</v>
      </c>
      <c r="BS1203" s="94" t="str">
        <f t="shared" si="195"/>
        <v/>
      </c>
      <c r="BT1203" s="95">
        <v>0</v>
      </c>
      <c r="BU1203" s="101" t="str">
        <f t="shared" si="196"/>
        <v/>
      </c>
      <c r="BV1203" s="102" t="str">
        <f t="shared" si="197"/>
        <v>-</v>
      </c>
      <c r="BW1203" s="103"/>
      <c r="BX1203" s="104" t="str">
        <f t="shared" si="198"/>
        <v>-</v>
      </c>
      <c r="BY1203" s="105"/>
      <c r="BZ1203" s="103"/>
      <c r="CA1203" s="106"/>
      <c r="CB1203" s="107"/>
      <c r="CC1203" s="112"/>
      <c r="CD1203" s="106"/>
      <c r="CE1203" s="103"/>
      <c r="CF1203" s="113"/>
      <c r="CG1203" s="114"/>
    </row>
    <row r="1204" spans="1:85">
      <c r="A1204" s="53" t="str">
        <f t="shared" si="199"/>
        <v>--</v>
      </c>
      <c r="B1204" s="47" t="str">
        <f t="shared" si="200"/>
        <v>-</v>
      </c>
      <c r="C1204" s="153"/>
      <c r="D1204" s="49"/>
      <c r="E1204" s="50"/>
      <c r="F1204" s="51"/>
      <c r="G1204" s="59"/>
      <c r="H1204" s="51"/>
      <c r="I1204" s="59"/>
      <c r="J1204" s="60" t="str">
        <f>IF(ISBLANK(H1204),"",IFERROR(VLOOKUP(B1204,'Np PL4 Stock'!$A:$D,4,FALSE),""))</f>
        <v/>
      </c>
      <c r="K1204" s="61" t="str">
        <f>IF(ISBLANK(H1204),"",SUMIF('Np PL4 Stock'!$A:$A,B1204,'Np PL4 Stock'!$N:$N))</f>
        <v/>
      </c>
      <c r="L1204" s="62" t="str">
        <f>IF(ISBLANK(H1204),"",VLOOKUP(LEFT(B1204,5),Unit!A:B,2,FALSE))</f>
        <v/>
      </c>
      <c r="M1204" s="63" t="str">
        <f>IF(ISBLANK(H1204),"",IFERROR(VLOOKUP(B1204,'Np PL4 Stock'!$A:$T,20,FALSE),""))</f>
        <v/>
      </c>
      <c r="N1204" s="63" t="str">
        <f>IF(ISBLANK(H1204),"",IFERROR(VLOOKUP(B1204,'Np PL4 Stock'!$A:$U,21,FALSE),""))</f>
        <v/>
      </c>
      <c r="O1204" s="62" t="str">
        <f t="shared" si="193"/>
        <v/>
      </c>
      <c r="P1204" s="62" t="str">
        <f t="shared" si="191"/>
        <v/>
      </c>
      <c r="Q1204" s="67" t="str">
        <f t="shared" si="194"/>
        <v/>
      </c>
      <c r="R1204" s="67" t="str">
        <f t="shared" si="192"/>
        <v/>
      </c>
      <c r="S1204" s="59"/>
      <c r="T1204" s="147"/>
      <c r="U1204" s="147"/>
      <c r="V1204" s="59"/>
      <c r="W1204" s="59"/>
      <c r="X1204" s="59"/>
      <c r="Y1204" s="59"/>
      <c r="Z1204" s="59"/>
      <c r="AA1204" s="59"/>
      <c r="AB1204" s="59"/>
      <c r="AC1204" s="59"/>
      <c r="AD1204" s="59"/>
      <c r="AE1204" s="59"/>
      <c r="AF1204" s="73"/>
      <c r="AG1204" s="73"/>
      <c r="AH1204" s="73"/>
      <c r="AI1204" s="73"/>
      <c r="AJ1204" s="73"/>
      <c r="AK1204" s="73"/>
      <c r="AL1204" s="77" t="str">
        <f>IF(ISBLANK(S1204),"",IF(AJ1204="Fail","Fail",IF(E1204="PL4",IF(AND(T1204&gt;STD_01122025!$D$3,U1204&lt;STD_01122025!$D$4,OR(AF1204="ND",AF1204&lt;STD_01122025!$D$7),AH1204="ND"),"Pass","Fail"),IF(E1204="PL12",IF(AND(S1204&lt;STD_01122025!$F$2,T1204&gt;STD_01122025!$F$3,U1204&lt;STD_01122025!$F$4,V1204&gt;STD_01122025!$F$5,X1204&gt;STD_01122025!$F$6,OR(AF1204="ND",AF1204&lt;STD_01122025!$F$7),AH1204="ND"),"Pass","Fail"),IF(E1204="SuperPL",IF(AND(T1204&gt;STD_01122025!$H$3,U1204&lt;STD_01122025!$H$4,V1204&gt;STD_01122025!$H$5,X1204&gt;STD_01122025!$H$6,OR(AF1204="ND",AF1204&lt;STD_01122025!$H$7),AH1204="ND"),"Pass","Fail"),IF(E1204="Flight",IF(AND(T1204&gt;STD_01122025!$J$3,U1204&lt;STD_01122025!$J$4,X1204&gt;STD_01122025!$J$6,OR(AF1204="ND",AF1204&lt;STD_01122025!$J$7),AH1204="ND"),"Pass","Fail"),""))))))</f>
        <v/>
      </c>
      <c r="AM1204" s="62" t="str">
        <f>IF(ISBLANK(B1204),"",IFERROR(IF(VLOOKUP(B1204,'Np PL4 Stock'!$A:$J,10,FALSE)="Np4",D1204-VLOOKUP(B1204,'Np PL4 Stock'!$A:$E,5,FALSE),D1204-VLOOKUP(B1204,'Np PL4 Stock'!$A:$E,5,FALSE)-1),""))</f>
        <v/>
      </c>
      <c r="AN1204" s="147"/>
      <c r="AO1204" s="147"/>
      <c r="AP1204" s="59"/>
      <c r="AQ1204" s="59"/>
      <c r="AR1204" s="59"/>
      <c r="AS1204" s="59"/>
      <c r="AT1204" s="73"/>
      <c r="AU1204" s="73"/>
      <c r="AV1204" s="73"/>
      <c r="AW1204" s="73"/>
      <c r="AX1204" s="84"/>
      <c r="AY1204" s="59"/>
      <c r="AZ1204" s="59"/>
      <c r="BA1204" s="59"/>
      <c r="BB1204" s="59"/>
      <c r="BC1204" s="59"/>
      <c r="BD1204" s="59"/>
      <c r="BE1204" s="84"/>
      <c r="BF1204" s="84"/>
      <c r="BG1204" s="84"/>
      <c r="BH1204" s="84"/>
      <c r="BI1204" s="85"/>
      <c r="BJ1204" s="86"/>
      <c r="BK1204" s="86"/>
      <c r="BL1204" s="86"/>
      <c r="BM1204" s="86"/>
      <c r="BN1204" s="86"/>
      <c r="BO1204" s="59"/>
      <c r="BP1204" s="69"/>
      <c r="BQ1204" s="92">
        <v>0</v>
      </c>
      <c r="BR1204" s="93">
        <v>0</v>
      </c>
      <c r="BS1204" s="94" t="str">
        <f t="shared" si="195"/>
        <v/>
      </c>
      <c r="BT1204" s="95">
        <v>0</v>
      </c>
      <c r="BU1204" s="101" t="str">
        <f t="shared" si="196"/>
        <v/>
      </c>
      <c r="BV1204" s="102" t="str">
        <f t="shared" si="197"/>
        <v>-</v>
      </c>
      <c r="BW1204" s="103"/>
      <c r="BX1204" s="104" t="str">
        <f t="shared" si="198"/>
        <v>-</v>
      </c>
      <c r="BY1204" s="105"/>
      <c r="BZ1204" s="103"/>
      <c r="CA1204" s="106"/>
      <c r="CB1204" s="107"/>
      <c r="CC1204" s="112"/>
      <c r="CD1204" s="106"/>
      <c r="CE1204" s="103"/>
      <c r="CF1204" s="113"/>
      <c r="CG1204" s="114"/>
    </row>
    <row r="1205" spans="1:85">
      <c r="A1205" s="53" t="str">
        <f t="shared" si="199"/>
        <v>--</v>
      </c>
      <c r="B1205" s="47" t="str">
        <f t="shared" si="200"/>
        <v>-</v>
      </c>
      <c r="C1205" s="153"/>
      <c r="D1205" s="49"/>
      <c r="E1205" s="50"/>
      <c r="F1205" s="51"/>
      <c r="G1205" s="59"/>
      <c r="H1205" s="51"/>
      <c r="I1205" s="59"/>
      <c r="J1205" s="60" t="str">
        <f>IF(ISBLANK(H1205),"",IFERROR(VLOOKUP(B1205,'Np PL4 Stock'!$A:$D,4,FALSE),""))</f>
        <v/>
      </c>
      <c r="K1205" s="61" t="str">
        <f>IF(ISBLANK(H1205),"",SUMIF('Np PL4 Stock'!$A:$A,B1205,'Np PL4 Stock'!$N:$N))</f>
        <v/>
      </c>
      <c r="L1205" s="62" t="str">
        <f>IF(ISBLANK(H1205),"",VLOOKUP(LEFT(B1205,5),Unit!A:B,2,FALSE))</f>
        <v/>
      </c>
      <c r="M1205" s="63" t="str">
        <f>IF(ISBLANK(H1205),"",IFERROR(VLOOKUP(B1205,'Np PL4 Stock'!$A:$T,20,FALSE),""))</f>
        <v/>
      </c>
      <c r="N1205" s="63" t="str">
        <f>IF(ISBLANK(H1205),"",IFERROR(VLOOKUP(B1205,'Np PL4 Stock'!$A:$U,21,FALSE),""))</f>
        <v/>
      </c>
      <c r="O1205" s="62" t="str">
        <f t="shared" si="193"/>
        <v/>
      </c>
      <c r="P1205" s="62" t="str">
        <f t="shared" si="191"/>
        <v/>
      </c>
      <c r="Q1205" s="67" t="str">
        <f t="shared" si="194"/>
        <v/>
      </c>
      <c r="R1205" s="67" t="str">
        <f t="shared" si="192"/>
        <v/>
      </c>
      <c r="S1205" s="59"/>
      <c r="T1205" s="147"/>
      <c r="U1205" s="147"/>
      <c r="V1205" s="59"/>
      <c r="W1205" s="59"/>
      <c r="X1205" s="59"/>
      <c r="Y1205" s="59"/>
      <c r="Z1205" s="59"/>
      <c r="AA1205" s="59"/>
      <c r="AB1205" s="59"/>
      <c r="AC1205" s="59"/>
      <c r="AD1205" s="59"/>
      <c r="AE1205" s="59"/>
      <c r="AF1205" s="73"/>
      <c r="AG1205" s="73"/>
      <c r="AH1205" s="73"/>
      <c r="AI1205" s="73"/>
      <c r="AJ1205" s="73"/>
      <c r="AK1205" s="73"/>
      <c r="AL1205" s="77" t="str">
        <f>IF(ISBLANK(S1205),"",IF(AJ1205="Fail","Fail",IF(E1205="PL4",IF(AND(T1205&gt;STD_01122025!$D$3,U1205&lt;STD_01122025!$D$4,OR(AF1205="ND",AF1205&lt;STD_01122025!$D$7),AH1205="ND"),"Pass","Fail"),IF(E1205="PL12",IF(AND(S1205&lt;STD_01122025!$F$2,T1205&gt;STD_01122025!$F$3,U1205&lt;STD_01122025!$F$4,V1205&gt;STD_01122025!$F$5,X1205&gt;STD_01122025!$F$6,OR(AF1205="ND",AF1205&lt;STD_01122025!$F$7),AH1205="ND"),"Pass","Fail"),IF(E1205="SuperPL",IF(AND(T1205&gt;STD_01122025!$H$3,U1205&lt;STD_01122025!$H$4,V1205&gt;STD_01122025!$H$5,X1205&gt;STD_01122025!$H$6,OR(AF1205="ND",AF1205&lt;STD_01122025!$H$7),AH1205="ND"),"Pass","Fail"),IF(E1205="Flight",IF(AND(T1205&gt;STD_01122025!$J$3,U1205&lt;STD_01122025!$J$4,X1205&gt;STD_01122025!$J$6,OR(AF1205="ND",AF1205&lt;STD_01122025!$J$7),AH1205="ND"),"Pass","Fail"),""))))))</f>
        <v/>
      </c>
      <c r="AM1205" s="62" t="str">
        <f>IF(ISBLANK(B1205),"",IFERROR(IF(VLOOKUP(B1205,'Np PL4 Stock'!$A:$J,10,FALSE)="Np4",D1205-VLOOKUP(B1205,'Np PL4 Stock'!$A:$E,5,FALSE),D1205-VLOOKUP(B1205,'Np PL4 Stock'!$A:$E,5,FALSE)-1),""))</f>
        <v/>
      </c>
      <c r="AN1205" s="147"/>
      <c r="AO1205" s="147"/>
      <c r="AP1205" s="59"/>
      <c r="AQ1205" s="59"/>
      <c r="AR1205" s="59"/>
      <c r="AS1205" s="59"/>
      <c r="AT1205" s="73"/>
      <c r="AU1205" s="73"/>
      <c r="AV1205" s="73"/>
      <c r="AW1205" s="73"/>
      <c r="AX1205" s="84"/>
      <c r="AY1205" s="59"/>
      <c r="AZ1205" s="59"/>
      <c r="BA1205" s="59"/>
      <c r="BB1205" s="59"/>
      <c r="BC1205" s="59"/>
      <c r="BD1205" s="59"/>
      <c r="BE1205" s="84"/>
      <c r="BF1205" s="84"/>
      <c r="BG1205" s="84"/>
      <c r="BH1205" s="84"/>
      <c r="BI1205" s="85"/>
      <c r="BJ1205" s="86"/>
      <c r="BK1205" s="86"/>
      <c r="BL1205" s="86"/>
      <c r="BM1205" s="86"/>
      <c r="BN1205" s="86"/>
      <c r="BO1205" s="59"/>
      <c r="BP1205" s="69"/>
      <c r="BQ1205" s="92">
        <v>0</v>
      </c>
      <c r="BR1205" s="93">
        <v>0</v>
      </c>
      <c r="BS1205" s="94" t="str">
        <f t="shared" si="195"/>
        <v/>
      </c>
      <c r="BT1205" s="95">
        <v>0</v>
      </c>
      <c r="BU1205" s="101" t="str">
        <f t="shared" si="196"/>
        <v/>
      </c>
      <c r="BV1205" s="102" t="str">
        <f t="shared" si="197"/>
        <v>-</v>
      </c>
      <c r="BW1205" s="103"/>
      <c r="BX1205" s="104" t="str">
        <f t="shared" si="198"/>
        <v>-</v>
      </c>
      <c r="BY1205" s="105"/>
      <c r="BZ1205" s="103"/>
      <c r="CA1205" s="106"/>
      <c r="CB1205" s="107"/>
      <c r="CC1205" s="112"/>
      <c r="CD1205" s="106"/>
      <c r="CE1205" s="103"/>
      <c r="CF1205" s="113"/>
      <c r="CG1205" s="114"/>
    </row>
    <row r="1206" spans="1:85">
      <c r="A1206" s="53" t="str">
        <f t="shared" si="199"/>
        <v>--</v>
      </c>
      <c r="B1206" s="47" t="str">
        <f t="shared" si="200"/>
        <v>-</v>
      </c>
      <c r="C1206" s="153"/>
      <c r="D1206" s="49"/>
      <c r="E1206" s="50"/>
      <c r="F1206" s="51"/>
      <c r="G1206" s="59"/>
      <c r="H1206" s="51"/>
      <c r="I1206" s="59"/>
      <c r="J1206" s="60" t="str">
        <f>IF(ISBLANK(H1206),"",IFERROR(VLOOKUP(B1206,'Np PL4 Stock'!$A:$D,4,FALSE),""))</f>
        <v/>
      </c>
      <c r="K1206" s="61" t="str">
        <f>IF(ISBLANK(H1206),"",SUMIF('Np PL4 Stock'!$A:$A,B1206,'Np PL4 Stock'!$N:$N))</f>
        <v/>
      </c>
      <c r="L1206" s="62" t="str">
        <f>IF(ISBLANK(H1206),"",VLOOKUP(LEFT(B1206,5),Unit!A:B,2,FALSE))</f>
        <v/>
      </c>
      <c r="M1206" s="63" t="str">
        <f>IF(ISBLANK(H1206),"",IFERROR(VLOOKUP(B1206,'Np PL4 Stock'!$A:$T,20,FALSE),""))</f>
        <v/>
      </c>
      <c r="N1206" s="63" t="str">
        <f>IF(ISBLANK(H1206),"",IFERROR(VLOOKUP(B1206,'Np PL4 Stock'!$A:$U,21,FALSE),""))</f>
        <v/>
      </c>
      <c r="O1206" s="62" t="str">
        <f t="shared" si="193"/>
        <v/>
      </c>
      <c r="P1206" s="62" t="str">
        <f t="shared" si="191"/>
        <v/>
      </c>
      <c r="Q1206" s="67" t="str">
        <f t="shared" si="194"/>
        <v/>
      </c>
      <c r="R1206" s="67" t="str">
        <f t="shared" si="192"/>
        <v/>
      </c>
      <c r="S1206" s="59"/>
      <c r="T1206" s="147"/>
      <c r="U1206" s="147"/>
      <c r="V1206" s="59"/>
      <c r="W1206" s="59"/>
      <c r="X1206" s="59"/>
      <c r="Y1206" s="59"/>
      <c r="Z1206" s="59"/>
      <c r="AA1206" s="59"/>
      <c r="AB1206" s="59"/>
      <c r="AC1206" s="59"/>
      <c r="AD1206" s="59"/>
      <c r="AE1206" s="59"/>
      <c r="AF1206" s="73"/>
      <c r="AG1206" s="73"/>
      <c r="AH1206" s="73"/>
      <c r="AI1206" s="73"/>
      <c r="AJ1206" s="73"/>
      <c r="AK1206" s="73"/>
      <c r="AL1206" s="77" t="str">
        <f>IF(ISBLANK(S1206),"",IF(AJ1206="Fail","Fail",IF(E1206="PL4",IF(AND(T1206&gt;STD_01122025!$D$3,U1206&lt;STD_01122025!$D$4,OR(AF1206="ND",AF1206&lt;STD_01122025!$D$7),AH1206="ND"),"Pass","Fail"),IF(E1206="PL12",IF(AND(S1206&lt;STD_01122025!$F$2,T1206&gt;STD_01122025!$F$3,U1206&lt;STD_01122025!$F$4,V1206&gt;STD_01122025!$F$5,X1206&gt;STD_01122025!$F$6,OR(AF1206="ND",AF1206&lt;STD_01122025!$F$7),AH1206="ND"),"Pass","Fail"),IF(E1206="SuperPL",IF(AND(T1206&gt;STD_01122025!$H$3,U1206&lt;STD_01122025!$H$4,V1206&gt;STD_01122025!$H$5,X1206&gt;STD_01122025!$H$6,OR(AF1206="ND",AF1206&lt;STD_01122025!$H$7),AH1206="ND"),"Pass","Fail"),IF(E1206="Flight",IF(AND(T1206&gt;STD_01122025!$J$3,U1206&lt;STD_01122025!$J$4,X1206&gt;STD_01122025!$J$6,OR(AF1206="ND",AF1206&lt;STD_01122025!$J$7),AH1206="ND"),"Pass","Fail"),""))))))</f>
        <v/>
      </c>
      <c r="AM1206" s="62" t="str">
        <f>IF(ISBLANK(B1206),"",IFERROR(IF(VLOOKUP(B1206,'Np PL4 Stock'!$A:$J,10,FALSE)="Np4",D1206-VLOOKUP(B1206,'Np PL4 Stock'!$A:$E,5,FALSE),D1206-VLOOKUP(B1206,'Np PL4 Stock'!$A:$E,5,FALSE)-1),""))</f>
        <v/>
      </c>
      <c r="AN1206" s="147"/>
      <c r="AO1206" s="147"/>
      <c r="AP1206" s="59"/>
      <c r="AQ1206" s="59"/>
      <c r="AR1206" s="59"/>
      <c r="AS1206" s="59"/>
      <c r="AT1206" s="73"/>
      <c r="AU1206" s="73"/>
      <c r="AV1206" s="73"/>
      <c r="AW1206" s="73"/>
      <c r="AX1206" s="84"/>
      <c r="AY1206" s="59"/>
      <c r="AZ1206" s="59"/>
      <c r="BA1206" s="59"/>
      <c r="BB1206" s="59"/>
      <c r="BC1206" s="59"/>
      <c r="BD1206" s="59"/>
      <c r="BE1206" s="84"/>
      <c r="BF1206" s="84"/>
      <c r="BG1206" s="84"/>
      <c r="BH1206" s="84"/>
      <c r="BI1206" s="85"/>
      <c r="BJ1206" s="86"/>
      <c r="BK1206" s="86"/>
      <c r="BL1206" s="86"/>
      <c r="BM1206" s="86"/>
      <c r="BN1206" s="86"/>
      <c r="BO1206" s="59"/>
      <c r="BP1206" s="69"/>
      <c r="BQ1206" s="92">
        <v>0</v>
      </c>
      <c r="BR1206" s="93">
        <v>0</v>
      </c>
      <c r="BS1206" s="94" t="str">
        <f t="shared" si="195"/>
        <v/>
      </c>
      <c r="BT1206" s="95">
        <v>0</v>
      </c>
      <c r="BU1206" s="101" t="str">
        <f t="shared" si="196"/>
        <v/>
      </c>
      <c r="BV1206" s="102" t="str">
        <f t="shared" si="197"/>
        <v>-</v>
      </c>
      <c r="BW1206" s="103"/>
      <c r="BX1206" s="104" t="str">
        <f t="shared" si="198"/>
        <v>-</v>
      </c>
      <c r="BY1206" s="105"/>
      <c r="BZ1206" s="103"/>
      <c r="CA1206" s="106"/>
      <c r="CB1206" s="107"/>
      <c r="CC1206" s="112"/>
      <c r="CD1206" s="106"/>
      <c r="CE1206" s="103"/>
      <c r="CF1206" s="113"/>
      <c r="CG1206" s="114"/>
    </row>
    <row r="1207" spans="1:85">
      <c r="A1207" s="53" t="str">
        <f t="shared" si="199"/>
        <v>--</v>
      </c>
      <c r="B1207" s="47" t="str">
        <f t="shared" si="200"/>
        <v>-</v>
      </c>
      <c r="C1207" s="153"/>
      <c r="D1207" s="49"/>
      <c r="E1207" s="50"/>
      <c r="F1207" s="51"/>
      <c r="G1207" s="59"/>
      <c r="H1207" s="51"/>
      <c r="I1207" s="59"/>
      <c r="J1207" s="60" t="str">
        <f>IF(ISBLANK(H1207),"",IFERROR(VLOOKUP(B1207,'Np PL4 Stock'!$A:$D,4,FALSE),""))</f>
        <v/>
      </c>
      <c r="K1207" s="61" t="str">
        <f>IF(ISBLANK(H1207),"",SUMIF('Np PL4 Stock'!$A:$A,B1207,'Np PL4 Stock'!$N:$N))</f>
        <v/>
      </c>
      <c r="L1207" s="62" t="str">
        <f>IF(ISBLANK(H1207),"",VLOOKUP(LEFT(B1207,5),Unit!A:B,2,FALSE))</f>
        <v/>
      </c>
      <c r="M1207" s="63" t="str">
        <f>IF(ISBLANK(H1207),"",IFERROR(VLOOKUP(B1207,'Np PL4 Stock'!$A:$T,20,FALSE),""))</f>
        <v/>
      </c>
      <c r="N1207" s="63" t="str">
        <f>IF(ISBLANK(H1207),"",IFERROR(VLOOKUP(B1207,'Np PL4 Stock'!$A:$U,21,FALSE),""))</f>
        <v/>
      </c>
      <c r="O1207" s="62" t="str">
        <f t="shared" si="193"/>
        <v/>
      </c>
      <c r="P1207" s="62" t="str">
        <f t="shared" si="191"/>
        <v/>
      </c>
      <c r="Q1207" s="67" t="str">
        <f t="shared" si="194"/>
        <v/>
      </c>
      <c r="R1207" s="67" t="str">
        <f t="shared" si="192"/>
        <v/>
      </c>
      <c r="S1207" s="59"/>
      <c r="T1207" s="147"/>
      <c r="U1207" s="147"/>
      <c r="V1207" s="59"/>
      <c r="W1207" s="59"/>
      <c r="X1207" s="59"/>
      <c r="Y1207" s="59"/>
      <c r="Z1207" s="59"/>
      <c r="AA1207" s="59"/>
      <c r="AB1207" s="59"/>
      <c r="AC1207" s="59"/>
      <c r="AD1207" s="59"/>
      <c r="AE1207" s="59"/>
      <c r="AF1207" s="73"/>
      <c r="AG1207" s="73"/>
      <c r="AH1207" s="73"/>
      <c r="AI1207" s="73"/>
      <c r="AJ1207" s="73"/>
      <c r="AK1207" s="73"/>
      <c r="AL1207" s="77" t="str">
        <f>IF(ISBLANK(S1207),"",IF(AJ1207="Fail","Fail",IF(E1207="PL4",IF(AND(T1207&gt;STD_01122025!$D$3,U1207&lt;STD_01122025!$D$4,OR(AF1207="ND",AF1207&lt;STD_01122025!$D$7),AH1207="ND"),"Pass","Fail"),IF(E1207="PL12",IF(AND(S1207&lt;STD_01122025!$F$2,T1207&gt;STD_01122025!$F$3,U1207&lt;STD_01122025!$F$4,V1207&gt;STD_01122025!$F$5,X1207&gt;STD_01122025!$F$6,OR(AF1207="ND",AF1207&lt;STD_01122025!$F$7),AH1207="ND"),"Pass","Fail"),IF(E1207="SuperPL",IF(AND(T1207&gt;STD_01122025!$H$3,U1207&lt;STD_01122025!$H$4,V1207&gt;STD_01122025!$H$5,X1207&gt;STD_01122025!$H$6,OR(AF1207="ND",AF1207&lt;STD_01122025!$H$7),AH1207="ND"),"Pass","Fail"),IF(E1207="Flight",IF(AND(T1207&gt;STD_01122025!$J$3,U1207&lt;STD_01122025!$J$4,X1207&gt;STD_01122025!$J$6,OR(AF1207="ND",AF1207&lt;STD_01122025!$J$7),AH1207="ND"),"Pass","Fail"),""))))))</f>
        <v/>
      </c>
      <c r="AM1207" s="62" t="str">
        <f>IF(ISBLANK(B1207),"",IFERROR(IF(VLOOKUP(B1207,'Np PL4 Stock'!$A:$J,10,FALSE)="Np4",D1207-VLOOKUP(B1207,'Np PL4 Stock'!$A:$E,5,FALSE),D1207-VLOOKUP(B1207,'Np PL4 Stock'!$A:$E,5,FALSE)-1),""))</f>
        <v/>
      </c>
      <c r="AN1207" s="147"/>
      <c r="AO1207" s="147"/>
      <c r="AP1207" s="59"/>
      <c r="AQ1207" s="59"/>
      <c r="AR1207" s="59"/>
      <c r="AS1207" s="59"/>
      <c r="AT1207" s="73"/>
      <c r="AU1207" s="73"/>
      <c r="AV1207" s="73"/>
      <c r="AW1207" s="73"/>
      <c r="AX1207" s="84"/>
      <c r="AY1207" s="59"/>
      <c r="AZ1207" s="59"/>
      <c r="BA1207" s="59"/>
      <c r="BB1207" s="59"/>
      <c r="BC1207" s="59"/>
      <c r="BD1207" s="59"/>
      <c r="BE1207" s="84"/>
      <c r="BF1207" s="84"/>
      <c r="BG1207" s="84"/>
      <c r="BH1207" s="84"/>
      <c r="BI1207" s="85"/>
      <c r="BJ1207" s="86"/>
      <c r="BK1207" s="86"/>
      <c r="BL1207" s="86"/>
      <c r="BM1207" s="86"/>
      <c r="BN1207" s="86"/>
      <c r="BO1207" s="59"/>
      <c r="BP1207" s="69"/>
      <c r="BQ1207" s="92">
        <v>0</v>
      </c>
      <c r="BR1207" s="93">
        <v>0</v>
      </c>
      <c r="BS1207" s="94" t="str">
        <f t="shared" si="195"/>
        <v/>
      </c>
      <c r="BT1207" s="95">
        <v>0</v>
      </c>
      <c r="BU1207" s="101" t="str">
        <f t="shared" si="196"/>
        <v/>
      </c>
      <c r="BV1207" s="102" t="str">
        <f t="shared" si="197"/>
        <v>-</v>
      </c>
      <c r="BW1207" s="103"/>
      <c r="BX1207" s="104" t="str">
        <f t="shared" si="198"/>
        <v>-</v>
      </c>
      <c r="BY1207" s="105"/>
      <c r="BZ1207" s="103"/>
      <c r="CA1207" s="106"/>
      <c r="CB1207" s="107"/>
      <c r="CC1207" s="112"/>
      <c r="CD1207" s="106"/>
      <c r="CE1207" s="103"/>
      <c r="CF1207" s="113"/>
      <c r="CG1207" s="114"/>
    </row>
    <row r="1208" spans="1:85">
      <c r="A1208" s="53" t="str">
        <f t="shared" si="199"/>
        <v>--</v>
      </c>
      <c r="B1208" s="47" t="str">
        <f t="shared" si="200"/>
        <v>-</v>
      </c>
      <c r="C1208" s="153"/>
      <c r="D1208" s="49"/>
      <c r="E1208" s="50"/>
      <c r="F1208" s="51"/>
      <c r="G1208" s="59"/>
      <c r="H1208" s="51"/>
      <c r="I1208" s="59"/>
      <c r="J1208" s="60" t="str">
        <f>IF(ISBLANK(H1208),"",IFERROR(VLOOKUP(B1208,'Np PL4 Stock'!$A:$D,4,FALSE),""))</f>
        <v/>
      </c>
      <c r="K1208" s="61" t="str">
        <f>IF(ISBLANK(H1208),"",SUMIF('Np PL4 Stock'!$A:$A,B1208,'Np PL4 Stock'!$N:$N))</f>
        <v/>
      </c>
      <c r="L1208" s="62" t="str">
        <f>IF(ISBLANK(H1208),"",VLOOKUP(LEFT(B1208,5),Unit!A:B,2,FALSE))</f>
        <v/>
      </c>
      <c r="M1208" s="63" t="str">
        <f>IF(ISBLANK(H1208),"",IFERROR(VLOOKUP(B1208,'Np PL4 Stock'!$A:$T,20,FALSE),""))</f>
        <v/>
      </c>
      <c r="N1208" s="63" t="str">
        <f>IF(ISBLANK(H1208),"",IFERROR(VLOOKUP(B1208,'Np PL4 Stock'!$A:$U,21,FALSE),""))</f>
        <v/>
      </c>
      <c r="O1208" s="62" t="str">
        <f t="shared" si="193"/>
        <v/>
      </c>
      <c r="P1208" s="62" t="str">
        <f t="shared" si="191"/>
        <v/>
      </c>
      <c r="Q1208" s="67" t="str">
        <f t="shared" si="194"/>
        <v/>
      </c>
      <c r="R1208" s="67" t="str">
        <f t="shared" si="192"/>
        <v/>
      </c>
      <c r="S1208" s="59"/>
      <c r="T1208" s="147"/>
      <c r="U1208" s="147"/>
      <c r="V1208" s="59"/>
      <c r="W1208" s="59"/>
      <c r="X1208" s="59"/>
      <c r="Y1208" s="59"/>
      <c r="Z1208" s="59"/>
      <c r="AA1208" s="59"/>
      <c r="AB1208" s="59"/>
      <c r="AC1208" s="59"/>
      <c r="AD1208" s="59"/>
      <c r="AE1208" s="59"/>
      <c r="AF1208" s="73"/>
      <c r="AG1208" s="73"/>
      <c r="AH1208" s="73"/>
      <c r="AI1208" s="73"/>
      <c r="AJ1208" s="73"/>
      <c r="AK1208" s="73"/>
      <c r="AL1208" s="77" t="str">
        <f>IF(ISBLANK(S1208),"",IF(AJ1208="Fail","Fail",IF(E1208="PL4",IF(AND(T1208&gt;STD_01122025!$D$3,U1208&lt;STD_01122025!$D$4,OR(AF1208="ND",AF1208&lt;STD_01122025!$D$7),AH1208="ND"),"Pass","Fail"),IF(E1208="PL12",IF(AND(S1208&lt;STD_01122025!$F$2,T1208&gt;STD_01122025!$F$3,U1208&lt;STD_01122025!$F$4,V1208&gt;STD_01122025!$F$5,X1208&gt;STD_01122025!$F$6,OR(AF1208="ND",AF1208&lt;STD_01122025!$F$7),AH1208="ND"),"Pass","Fail"),IF(E1208="SuperPL",IF(AND(T1208&gt;STD_01122025!$H$3,U1208&lt;STD_01122025!$H$4,V1208&gt;STD_01122025!$H$5,X1208&gt;STD_01122025!$H$6,OR(AF1208="ND",AF1208&lt;STD_01122025!$H$7),AH1208="ND"),"Pass","Fail"),IF(E1208="Flight",IF(AND(T1208&gt;STD_01122025!$J$3,U1208&lt;STD_01122025!$J$4,X1208&gt;STD_01122025!$J$6,OR(AF1208="ND",AF1208&lt;STD_01122025!$J$7),AH1208="ND"),"Pass","Fail"),""))))))</f>
        <v/>
      </c>
      <c r="AM1208" s="62" t="str">
        <f>IF(ISBLANK(B1208),"",IFERROR(IF(VLOOKUP(B1208,'Np PL4 Stock'!$A:$J,10,FALSE)="Np4",D1208-VLOOKUP(B1208,'Np PL4 Stock'!$A:$E,5,FALSE),D1208-VLOOKUP(B1208,'Np PL4 Stock'!$A:$E,5,FALSE)-1),""))</f>
        <v/>
      </c>
      <c r="AN1208" s="147"/>
      <c r="AO1208" s="147"/>
      <c r="AP1208" s="59"/>
      <c r="AQ1208" s="59"/>
      <c r="AR1208" s="59"/>
      <c r="AS1208" s="59"/>
      <c r="AT1208" s="73"/>
      <c r="AU1208" s="73"/>
      <c r="AV1208" s="73"/>
      <c r="AW1208" s="73"/>
      <c r="AX1208" s="84"/>
      <c r="AY1208" s="59"/>
      <c r="AZ1208" s="59"/>
      <c r="BA1208" s="59"/>
      <c r="BB1208" s="59"/>
      <c r="BC1208" s="59"/>
      <c r="BD1208" s="59"/>
      <c r="BE1208" s="84"/>
      <c r="BF1208" s="84"/>
      <c r="BG1208" s="84"/>
      <c r="BH1208" s="84"/>
      <c r="BI1208" s="85"/>
      <c r="BJ1208" s="86"/>
      <c r="BK1208" s="86"/>
      <c r="BL1208" s="86"/>
      <c r="BM1208" s="86"/>
      <c r="BN1208" s="86"/>
      <c r="BO1208" s="59"/>
      <c r="BP1208" s="69"/>
      <c r="BQ1208" s="92">
        <v>0</v>
      </c>
      <c r="BR1208" s="93">
        <v>0</v>
      </c>
      <c r="BS1208" s="94" t="str">
        <f t="shared" si="195"/>
        <v/>
      </c>
      <c r="BT1208" s="95">
        <v>0</v>
      </c>
      <c r="BU1208" s="101" t="str">
        <f t="shared" si="196"/>
        <v/>
      </c>
      <c r="BV1208" s="102" t="str">
        <f t="shared" si="197"/>
        <v>-</v>
      </c>
      <c r="BW1208" s="103"/>
      <c r="BX1208" s="104" t="str">
        <f t="shared" si="198"/>
        <v>-</v>
      </c>
      <c r="BY1208" s="105"/>
      <c r="BZ1208" s="103"/>
      <c r="CA1208" s="106"/>
      <c r="CB1208" s="107"/>
      <c r="CC1208" s="112"/>
      <c r="CD1208" s="106"/>
      <c r="CE1208" s="103"/>
      <c r="CF1208" s="113"/>
      <c r="CG1208" s="114"/>
    </row>
    <row r="1209" spans="1:85">
      <c r="A1209" s="53" t="str">
        <f t="shared" si="199"/>
        <v>--</v>
      </c>
      <c r="B1209" s="47" t="str">
        <f t="shared" si="200"/>
        <v>-</v>
      </c>
      <c r="C1209" s="153"/>
      <c r="D1209" s="49"/>
      <c r="E1209" s="50"/>
      <c r="F1209" s="51"/>
      <c r="G1209" s="59"/>
      <c r="H1209" s="51"/>
      <c r="I1209" s="59"/>
      <c r="J1209" s="60" t="str">
        <f>IF(ISBLANK(H1209),"",IFERROR(VLOOKUP(B1209,'Np PL4 Stock'!$A:$D,4,FALSE),""))</f>
        <v/>
      </c>
      <c r="K1209" s="61" t="str">
        <f>IF(ISBLANK(H1209),"",SUMIF('Np PL4 Stock'!$A:$A,B1209,'Np PL4 Stock'!$N:$N))</f>
        <v/>
      </c>
      <c r="L1209" s="62" t="str">
        <f>IF(ISBLANK(H1209),"",VLOOKUP(LEFT(B1209,5),Unit!A:B,2,FALSE))</f>
        <v/>
      </c>
      <c r="M1209" s="63" t="str">
        <f>IF(ISBLANK(H1209),"",IFERROR(VLOOKUP(B1209,'Np PL4 Stock'!$A:$T,20,FALSE),""))</f>
        <v/>
      </c>
      <c r="N1209" s="63" t="str">
        <f>IF(ISBLANK(H1209),"",IFERROR(VLOOKUP(B1209,'Np PL4 Stock'!$A:$U,21,FALSE),""))</f>
        <v/>
      </c>
      <c r="O1209" s="62" t="str">
        <f t="shared" si="193"/>
        <v/>
      </c>
      <c r="P1209" s="62" t="str">
        <f t="shared" si="191"/>
        <v/>
      </c>
      <c r="Q1209" s="67" t="str">
        <f t="shared" si="194"/>
        <v/>
      </c>
      <c r="R1209" s="67" t="str">
        <f t="shared" si="192"/>
        <v/>
      </c>
      <c r="S1209" s="59"/>
      <c r="T1209" s="147"/>
      <c r="U1209" s="147"/>
      <c r="V1209" s="59"/>
      <c r="W1209" s="59"/>
      <c r="X1209" s="59"/>
      <c r="Y1209" s="59"/>
      <c r="Z1209" s="59"/>
      <c r="AA1209" s="59"/>
      <c r="AB1209" s="59"/>
      <c r="AC1209" s="59"/>
      <c r="AD1209" s="59"/>
      <c r="AE1209" s="59"/>
      <c r="AF1209" s="73"/>
      <c r="AG1209" s="73"/>
      <c r="AH1209" s="73"/>
      <c r="AI1209" s="73"/>
      <c r="AJ1209" s="73"/>
      <c r="AK1209" s="73"/>
      <c r="AL1209" s="77" t="str">
        <f>IF(ISBLANK(S1209),"",IF(AJ1209="Fail","Fail",IF(E1209="PL4",IF(AND(T1209&gt;STD_01122025!$D$3,U1209&lt;STD_01122025!$D$4,OR(AF1209="ND",AF1209&lt;STD_01122025!$D$7),AH1209="ND"),"Pass","Fail"),IF(E1209="PL12",IF(AND(S1209&lt;STD_01122025!$F$2,T1209&gt;STD_01122025!$F$3,U1209&lt;STD_01122025!$F$4,V1209&gt;STD_01122025!$F$5,X1209&gt;STD_01122025!$F$6,OR(AF1209="ND",AF1209&lt;STD_01122025!$F$7),AH1209="ND"),"Pass","Fail"),IF(E1209="SuperPL",IF(AND(T1209&gt;STD_01122025!$H$3,U1209&lt;STD_01122025!$H$4,V1209&gt;STD_01122025!$H$5,X1209&gt;STD_01122025!$H$6,OR(AF1209="ND",AF1209&lt;STD_01122025!$H$7),AH1209="ND"),"Pass","Fail"),IF(E1209="Flight",IF(AND(T1209&gt;STD_01122025!$J$3,U1209&lt;STD_01122025!$J$4,X1209&gt;STD_01122025!$J$6,OR(AF1209="ND",AF1209&lt;STD_01122025!$J$7),AH1209="ND"),"Pass","Fail"),""))))))</f>
        <v/>
      </c>
      <c r="AM1209" s="62" t="str">
        <f>IF(ISBLANK(B1209),"",IFERROR(IF(VLOOKUP(B1209,'Np PL4 Stock'!$A:$J,10,FALSE)="Np4",D1209-VLOOKUP(B1209,'Np PL4 Stock'!$A:$E,5,FALSE),D1209-VLOOKUP(B1209,'Np PL4 Stock'!$A:$E,5,FALSE)-1),""))</f>
        <v/>
      </c>
      <c r="AN1209" s="147"/>
      <c r="AO1209" s="147"/>
      <c r="AP1209" s="59"/>
      <c r="AQ1209" s="59"/>
      <c r="AR1209" s="59"/>
      <c r="AS1209" s="59"/>
      <c r="AT1209" s="73"/>
      <c r="AU1209" s="73"/>
      <c r="AV1209" s="73"/>
      <c r="AW1209" s="73"/>
      <c r="AX1209" s="84"/>
      <c r="AY1209" s="59"/>
      <c r="AZ1209" s="59"/>
      <c r="BA1209" s="59"/>
      <c r="BB1209" s="59"/>
      <c r="BC1209" s="59"/>
      <c r="BD1209" s="59"/>
      <c r="BE1209" s="84"/>
      <c r="BF1209" s="84"/>
      <c r="BG1209" s="84"/>
      <c r="BH1209" s="84"/>
      <c r="BI1209" s="85"/>
      <c r="BJ1209" s="86"/>
      <c r="BK1209" s="86"/>
      <c r="BL1209" s="86"/>
      <c r="BM1209" s="86"/>
      <c r="BN1209" s="86"/>
      <c r="BO1209" s="59"/>
      <c r="BP1209" s="69"/>
      <c r="BQ1209" s="92">
        <v>0</v>
      </c>
      <c r="BR1209" s="93">
        <v>0</v>
      </c>
      <c r="BS1209" s="94" t="str">
        <f t="shared" si="195"/>
        <v/>
      </c>
      <c r="BT1209" s="95">
        <v>0</v>
      </c>
      <c r="BU1209" s="101" t="str">
        <f t="shared" si="196"/>
        <v/>
      </c>
      <c r="BV1209" s="102" t="str">
        <f t="shared" si="197"/>
        <v>-</v>
      </c>
      <c r="BW1209" s="103"/>
      <c r="BX1209" s="104" t="str">
        <f t="shared" si="198"/>
        <v>-</v>
      </c>
      <c r="BY1209" s="105"/>
      <c r="BZ1209" s="103"/>
      <c r="CA1209" s="106"/>
      <c r="CB1209" s="107"/>
      <c r="CC1209" s="112"/>
      <c r="CD1209" s="106"/>
      <c r="CE1209" s="103"/>
      <c r="CF1209" s="113"/>
      <c r="CG1209" s="114"/>
    </row>
    <row r="1210" spans="1:85">
      <c r="A1210" s="53" t="str">
        <f t="shared" si="199"/>
        <v>--</v>
      </c>
      <c r="B1210" s="47" t="str">
        <f t="shared" si="200"/>
        <v>-</v>
      </c>
      <c r="C1210" s="153"/>
      <c r="D1210" s="49"/>
      <c r="E1210" s="50"/>
      <c r="F1210" s="51"/>
      <c r="G1210" s="59"/>
      <c r="H1210" s="51"/>
      <c r="I1210" s="59"/>
      <c r="J1210" s="60" t="str">
        <f>IF(ISBLANK(H1210),"",IFERROR(VLOOKUP(B1210,'Np PL4 Stock'!$A:$D,4,FALSE),""))</f>
        <v/>
      </c>
      <c r="K1210" s="61" t="str">
        <f>IF(ISBLANK(H1210),"",SUMIF('Np PL4 Stock'!$A:$A,B1210,'Np PL4 Stock'!$N:$N))</f>
        <v/>
      </c>
      <c r="L1210" s="62" t="str">
        <f>IF(ISBLANK(H1210),"",VLOOKUP(LEFT(B1210,5),Unit!A:B,2,FALSE))</f>
        <v/>
      </c>
      <c r="M1210" s="63" t="str">
        <f>IF(ISBLANK(H1210),"",IFERROR(VLOOKUP(B1210,'Np PL4 Stock'!$A:$T,20,FALSE),""))</f>
        <v/>
      </c>
      <c r="N1210" s="63" t="str">
        <f>IF(ISBLANK(H1210),"",IFERROR(VLOOKUP(B1210,'Np PL4 Stock'!$A:$U,21,FALSE),""))</f>
        <v/>
      </c>
      <c r="O1210" s="62" t="str">
        <f t="shared" si="193"/>
        <v/>
      </c>
      <c r="P1210" s="62" t="str">
        <f t="shared" si="191"/>
        <v/>
      </c>
      <c r="Q1210" s="67" t="str">
        <f t="shared" si="194"/>
        <v/>
      </c>
      <c r="R1210" s="67" t="str">
        <f t="shared" si="192"/>
        <v/>
      </c>
      <c r="S1210" s="59"/>
      <c r="T1210" s="147"/>
      <c r="U1210" s="147"/>
      <c r="V1210" s="59"/>
      <c r="W1210" s="59"/>
      <c r="X1210" s="59"/>
      <c r="Y1210" s="59"/>
      <c r="Z1210" s="59"/>
      <c r="AA1210" s="59"/>
      <c r="AB1210" s="59"/>
      <c r="AC1210" s="59"/>
      <c r="AD1210" s="59"/>
      <c r="AE1210" s="59"/>
      <c r="AF1210" s="73"/>
      <c r="AG1210" s="73"/>
      <c r="AH1210" s="73"/>
      <c r="AI1210" s="73"/>
      <c r="AJ1210" s="73"/>
      <c r="AK1210" s="73"/>
      <c r="AL1210" s="77" t="str">
        <f>IF(ISBLANK(S1210),"",IF(AJ1210="Fail","Fail",IF(E1210="PL4",IF(AND(T1210&gt;STD_01122025!$D$3,U1210&lt;STD_01122025!$D$4,OR(AF1210="ND",AF1210&lt;STD_01122025!$D$7),AH1210="ND"),"Pass","Fail"),IF(E1210="PL12",IF(AND(S1210&lt;STD_01122025!$F$2,T1210&gt;STD_01122025!$F$3,U1210&lt;STD_01122025!$F$4,V1210&gt;STD_01122025!$F$5,X1210&gt;STD_01122025!$F$6,OR(AF1210="ND",AF1210&lt;STD_01122025!$F$7),AH1210="ND"),"Pass","Fail"),IF(E1210="SuperPL",IF(AND(T1210&gt;STD_01122025!$H$3,U1210&lt;STD_01122025!$H$4,V1210&gt;STD_01122025!$H$5,X1210&gt;STD_01122025!$H$6,OR(AF1210="ND",AF1210&lt;STD_01122025!$H$7),AH1210="ND"),"Pass","Fail"),IF(E1210="Flight",IF(AND(T1210&gt;STD_01122025!$J$3,U1210&lt;STD_01122025!$J$4,X1210&gt;STD_01122025!$J$6,OR(AF1210="ND",AF1210&lt;STD_01122025!$J$7),AH1210="ND"),"Pass","Fail"),""))))))</f>
        <v/>
      </c>
      <c r="AM1210" s="62" t="str">
        <f>IF(ISBLANK(B1210),"",IFERROR(IF(VLOOKUP(B1210,'Np PL4 Stock'!$A:$J,10,FALSE)="Np4",D1210-VLOOKUP(B1210,'Np PL4 Stock'!$A:$E,5,FALSE),D1210-VLOOKUP(B1210,'Np PL4 Stock'!$A:$E,5,FALSE)-1),""))</f>
        <v/>
      </c>
      <c r="AN1210" s="147"/>
      <c r="AO1210" s="147"/>
      <c r="AP1210" s="59"/>
      <c r="AQ1210" s="59"/>
      <c r="AR1210" s="59"/>
      <c r="AS1210" s="59"/>
      <c r="AT1210" s="73"/>
      <c r="AU1210" s="73"/>
      <c r="AV1210" s="73"/>
      <c r="AW1210" s="73"/>
      <c r="AX1210" s="84"/>
      <c r="AY1210" s="59"/>
      <c r="AZ1210" s="59"/>
      <c r="BA1210" s="59"/>
      <c r="BB1210" s="59"/>
      <c r="BC1210" s="59"/>
      <c r="BD1210" s="59"/>
      <c r="BE1210" s="84"/>
      <c r="BF1210" s="84"/>
      <c r="BG1210" s="84"/>
      <c r="BH1210" s="84"/>
      <c r="BI1210" s="85"/>
      <c r="BJ1210" s="86"/>
      <c r="BK1210" s="86"/>
      <c r="BL1210" s="86"/>
      <c r="BM1210" s="86"/>
      <c r="BN1210" s="86"/>
      <c r="BO1210" s="59"/>
      <c r="BP1210" s="69"/>
      <c r="BQ1210" s="92">
        <v>0</v>
      </c>
      <c r="BR1210" s="93">
        <v>0</v>
      </c>
      <c r="BS1210" s="94" t="str">
        <f t="shared" si="195"/>
        <v/>
      </c>
      <c r="BT1210" s="95">
        <v>0</v>
      </c>
      <c r="BU1210" s="101" t="str">
        <f t="shared" si="196"/>
        <v/>
      </c>
      <c r="BV1210" s="102" t="str">
        <f t="shared" si="197"/>
        <v>-</v>
      </c>
      <c r="BW1210" s="103"/>
      <c r="BX1210" s="104" t="str">
        <f t="shared" si="198"/>
        <v>-</v>
      </c>
      <c r="BY1210" s="105"/>
      <c r="BZ1210" s="103"/>
      <c r="CA1210" s="106"/>
      <c r="CB1210" s="107"/>
      <c r="CC1210" s="112"/>
      <c r="CD1210" s="106"/>
      <c r="CE1210" s="103"/>
      <c r="CF1210" s="113"/>
      <c r="CG1210" s="114"/>
    </row>
    <row r="1211" spans="1:85">
      <c r="A1211" s="53" t="str">
        <f t="shared" si="199"/>
        <v>--</v>
      </c>
      <c r="B1211" s="47" t="str">
        <f t="shared" si="200"/>
        <v>-</v>
      </c>
      <c r="C1211" s="153"/>
      <c r="D1211" s="49"/>
      <c r="E1211" s="50"/>
      <c r="F1211" s="51"/>
      <c r="G1211" s="59"/>
      <c r="H1211" s="51"/>
      <c r="I1211" s="59"/>
      <c r="J1211" s="60" t="str">
        <f>IF(ISBLANK(H1211),"",IFERROR(VLOOKUP(B1211,'Np PL4 Stock'!$A:$D,4,FALSE),""))</f>
        <v/>
      </c>
      <c r="K1211" s="61" t="str">
        <f>IF(ISBLANK(H1211),"",SUMIF('Np PL4 Stock'!$A:$A,B1211,'Np PL4 Stock'!$N:$N))</f>
        <v/>
      </c>
      <c r="L1211" s="62" t="str">
        <f>IF(ISBLANK(H1211),"",VLOOKUP(LEFT(B1211,5),Unit!A:B,2,FALSE))</f>
        <v/>
      </c>
      <c r="M1211" s="63" t="str">
        <f>IF(ISBLANK(H1211),"",IFERROR(VLOOKUP(B1211,'Np PL4 Stock'!$A:$T,20,FALSE),""))</f>
        <v/>
      </c>
      <c r="N1211" s="63" t="str">
        <f>IF(ISBLANK(H1211),"",IFERROR(VLOOKUP(B1211,'Np PL4 Stock'!$A:$U,21,FALSE),""))</f>
        <v/>
      </c>
      <c r="O1211" s="62" t="str">
        <f t="shared" si="193"/>
        <v/>
      </c>
      <c r="P1211" s="62" t="str">
        <f t="shared" si="191"/>
        <v/>
      </c>
      <c r="Q1211" s="67" t="str">
        <f t="shared" si="194"/>
        <v/>
      </c>
      <c r="R1211" s="67" t="str">
        <f t="shared" si="192"/>
        <v/>
      </c>
      <c r="S1211" s="59"/>
      <c r="T1211" s="147"/>
      <c r="U1211" s="147"/>
      <c r="V1211" s="59"/>
      <c r="W1211" s="59"/>
      <c r="X1211" s="59"/>
      <c r="Y1211" s="59"/>
      <c r="Z1211" s="59"/>
      <c r="AA1211" s="59"/>
      <c r="AB1211" s="59"/>
      <c r="AC1211" s="59"/>
      <c r="AD1211" s="59"/>
      <c r="AE1211" s="59"/>
      <c r="AF1211" s="73"/>
      <c r="AG1211" s="73"/>
      <c r="AH1211" s="73"/>
      <c r="AI1211" s="73"/>
      <c r="AJ1211" s="73"/>
      <c r="AK1211" s="73"/>
      <c r="AL1211" s="77" t="str">
        <f>IF(ISBLANK(S1211),"",IF(AJ1211="Fail","Fail",IF(E1211="PL4",IF(AND(T1211&gt;STD_01122025!$D$3,U1211&lt;STD_01122025!$D$4,OR(AF1211="ND",AF1211&lt;STD_01122025!$D$7),AH1211="ND"),"Pass","Fail"),IF(E1211="PL12",IF(AND(S1211&lt;STD_01122025!$F$2,T1211&gt;STD_01122025!$F$3,U1211&lt;STD_01122025!$F$4,V1211&gt;STD_01122025!$F$5,X1211&gt;STD_01122025!$F$6,OR(AF1211="ND",AF1211&lt;STD_01122025!$F$7),AH1211="ND"),"Pass","Fail"),IF(E1211="SuperPL",IF(AND(T1211&gt;STD_01122025!$H$3,U1211&lt;STD_01122025!$H$4,V1211&gt;STD_01122025!$H$5,X1211&gt;STD_01122025!$H$6,OR(AF1211="ND",AF1211&lt;STD_01122025!$H$7),AH1211="ND"),"Pass","Fail"),IF(E1211="Flight",IF(AND(T1211&gt;STD_01122025!$J$3,U1211&lt;STD_01122025!$J$4,X1211&gt;STD_01122025!$J$6,OR(AF1211="ND",AF1211&lt;STD_01122025!$J$7),AH1211="ND"),"Pass","Fail"),""))))))</f>
        <v/>
      </c>
      <c r="AM1211" s="62" t="str">
        <f>IF(ISBLANK(B1211),"",IFERROR(IF(VLOOKUP(B1211,'Np PL4 Stock'!$A:$J,10,FALSE)="Np4",D1211-VLOOKUP(B1211,'Np PL4 Stock'!$A:$E,5,FALSE),D1211-VLOOKUP(B1211,'Np PL4 Stock'!$A:$E,5,FALSE)-1),""))</f>
        <v/>
      </c>
      <c r="AN1211" s="147"/>
      <c r="AO1211" s="147"/>
      <c r="AP1211" s="59"/>
      <c r="AQ1211" s="59"/>
      <c r="AR1211" s="59"/>
      <c r="AS1211" s="59"/>
      <c r="AT1211" s="73"/>
      <c r="AU1211" s="73"/>
      <c r="AV1211" s="73"/>
      <c r="AW1211" s="73"/>
      <c r="AX1211" s="84"/>
      <c r="AY1211" s="59"/>
      <c r="AZ1211" s="59"/>
      <c r="BA1211" s="59"/>
      <c r="BB1211" s="59"/>
      <c r="BC1211" s="59"/>
      <c r="BD1211" s="59"/>
      <c r="BE1211" s="84"/>
      <c r="BF1211" s="84"/>
      <c r="BG1211" s="84"/>
      <c r="BH1211" s="84"/>
      <c r="BI1211" s="85"/>
      <c r="BJ1211" s="86"/>
      <c r="BK1211" s="86"/>
      <c r="BL1211" s="86"/>
      <c r="BM1211" s="86"/>
      <c r="BN1211" s="86"/>
      <c r="BO1211" s="59"/>
      <c r="BP1211" s="69"/>
      <c r="BQ1211" s="92">
        <v>0</v>
      </c>
      <c r="BR1211" s="93">
        <v>0</v>
      </c>
      <c r="BS1211" s="94" t="str">
        <f t="shared" si="195"/>
        <v/>
      </c>
      <c r="BT1211" s="95">
        <v>0</v>
      </c>
      <c r="BU1211" s="101" t="str">
        <f t="shared" si="196"/>
        <v/>
      </c>
      <c r="BV1211" s="102" t="str">
        <f t="shared" si="197"/>
        <v>-</v>
      </c>
      <c r="BW1211" s="103"/>
      <c r="BX1211" s="104" t="str">
        <f t="shared" si="198"/>
        <v>-</v>
      </c>
      <c r="BY1211" s="105"/>
      <c r="BZ1211" s="103"/>
      <c r="CA1211" s="106"/>
      <c r="CB1211" s="107"/>
      <c r="CC1211" s="112"/>
      <c r="CD1211" s="106"/>
      <c r="CE1211" s="103"/>
      <c r="CF1211" s="113"/>
      <c r="CG1211" s="114"/>
    </row>
    <row r="1212" spans="1:85">
      <c r="A1212" s="53" t="str">
        <f t="shared" si="199"/>
        <v>--</v>
      </c>
      <c r="B1212" s="47" t="str">
        <f t="shared" si="200"/>
        <v>-</v>
      </c>
      <c r="C1212" s="153"/>
      <c r="D1212" s="49"/>
      <c r="E1212" s="50"/>
      <c r="F1212" s="51"/>
      <c r="G1212" s="59"/>
      <c r="H1212" s="51"/>
      <c r="I1212" s="59"/>
      <c r="J1212" s="60" t="str">
        <f>IF(ISBLANK(H1212),"",IFERROR(VLOOKUP(B1212,'Np PL4 Stock'!$A:$D,4,FALSE),""))</f>
        <v/>
      </c>
      <c r="K1212" s="61" t="str">
        <f>IF(ISBLANK(H1212),"",SUMIF('Np PL4 Stock'!$A:$A,B1212,'Np PL4 Stock'!$N:$N))</f>
        <v/>
      </c>
      <c r="L1212" s="62" t="str">
        <f>IF(ISBLANK(H1212),"",VLOOKUP(LEFT(B1212,5),Unit!A:B,2,FALSE))</f>
        <v/>
      </c>
      <c r="M1212" s="63" t="str">
        <f>IF(ISBLANK(H1212),"",IFERROR(VLOOKUP(B1212,'Np PL4 Stock'!$A:$T,20,FALSE),""))</f>
        <v/>
      </c>
      <c r="N1212" s="63" t="str">
        <f>IF(ISBLANK(H1212),"",IFERROR(VLOOKUP(B1212,'Np PL4 Stock'!$A:$U,21,FALSE),""))</f>
        <v/>
      </c>
      <c r="O1212" s="62" t="str">
        <f t="shared" si="193"/>
        <v/>
      </c>
      <c r="P1212" s="62" t="str">
        <f t="shared" si="191"/>
        <v/>
      </c>
      <c r="Q1212" s="67" t="str">
        <f t="shared" si="194"/>
        <v/>
      </c>
      <c r="R1212" s="67" t="str">
        <f t="shared" si="192"/>
        <v/>
      </c>
      <c r="S1212" s="59"/>
      <c r="T1212" s="147"/>
      <c r="U1212" s="147"/>
      <c r="V1212" s="59"/>
      <c r="W1212" s="59"/>
      <c r="X1212" s="59"/>
      <c r="Y1212" s="59"/>
      <c r="Z1212" s="59"/>
      <c r="AA1212" s="59"/>
      <c r="AB1212" s="59"/>
      <c r="AC1212" s="59"/>
      <c r="AD1212" s="59"/>
      <c r="AE1212" s="59"/>
      <c r="AF1212" s="73"/>
      <c r="AG1212" s="73"/>
      <c r="AH1212" s="73"/>
      <c r="AI1212" s="73"/>
      <c r="AJ1212" s="73"/>
      <c r="AK1212" s="73"/>
      <c r="AL1212" s="77" t="str">
        <f>IF(ISBLANK(S1212),"",IF(AJ1212="Fail","Fail",IF(E1212="PL4",IF(AND(T1212&gt;STD_01122025!$D$3,U1212&lt;STD_01122025!$D$4,OR(AF1212="ND",AF1212&lt;STD_01122025!$D$7),AH1212="ND"),"Pass","Fail"),IF(E1212="PL12",IF(AND(S1212&lt;STD_01122025!$F$2,T1212&gt;STD_01122025!$F$3,U1212&lt;STD_01122025!$F$4,V1212&gt;STD_01122025!$F$5,X1212&gt;STD_01122025!$F$6,OR(AF1212="ND",AF1212&lt;STD_01122025!$F$7),AH1212="ND"),"Pass","Fail"),IF(E1212="SuperPL",IF(AND(T1212&gt;STD_01122025!$H$3,U1212&lt;STD_01122025!$H$4,V1212&gt;STD_01122025!$H$5,X1212&gt;STD_01122025!$H$6,OR(AF1212="ND",AF1212&lt;STD_01122025!$H$7),AH1212="ND"),"Pass","Fail"),IF(E1212="Flight",IF(AND(T1212&gt;STD_01122025!$J$3,U1212&lt;STD_01122025!$J$4,X1212&gt;STD_01122025!$J$6,OR(AF1212="ND",AF1212&lt;STD_01122025!$J$7),AH1212="ND"),"Pass","Fail"),""))))))</f>
        <v/>
      </c>
      <c r="AM1212" s="62" t="str">
        <f>IF(ISBLANK(B1212),"",IFERROR(IF(VLOOKUP(B1212,'Np PL4 Stock'!$A:$J,10,FALSE)="Np4",D1212-VLOOKUP(B1212,'Np PL4 Stock'!$A:$E,5,FALSE),D1212-VLOOKUP(B1212,'Np PL4 Stock'!$A:$E,5,FALSE)-1),""))</f>
        <v/>
      </c>
      <c r="AN1212" s="147"/>
      <c r="AO1212" s="147"/>
      <c r="AP1212" s="59"/>
      <c r="AQ1212" s="59"/>
      <c r="AR1212" s="59"/>
      <c r="AS1212" s="59"/>
      <c r="AT1212" s="73"/>
      <c r="AU1212" s="73"/>
      <c r="AV1212" s="73"/>
      <c r="AW1212" s="73"/>
      <c r="AX1212" s="84"/>
      <c r="AY1212" s="59"/>
      <c r="AZ1212" s="59"/>
      <c r="BA1212" s="59"/>
      <c r="BB1212" s="59"/>
      <c r="BC1212" s="59"/>
      <c r="BD1212" s="59"/>
      <c r="BE1212" s="84"/>
      <c r="BF1212" s="84"/>
      <c r="BG1212" s="84"/>
      <c r="BH1212" s="84"/>
      <c r="BI1212" s="85"/>
      <c r="BJ1212" s="86"/>
      <c r="BK1212" s="86"/>
      <c r="BL1212" s="86"/>
      <c r="BM1212" s="86"/>
      <c r="BN1212" s="86"/>
      <c r="BO1212" s="59"/>
      <c r="BP1212" s="69"/>
      <c r="BQ1212" s="92">
        <v>0</v>
      </c>
      <c r="BR1212" s="93">
        <v>0</v>
      </c>
      <c r="BS1212" s="94" t="str">
        <f t="shared" si="195"/>
        <v/>
      </c>
      <c r="BT1212" s="95">
        <v>0</v>
      </c>
      <c r="BU1212" s="101" t="str">
        <f t="shared" si="196"/>
        <v/>
      </c>
      <c r="BV1212" s="102" t="str">
        <f t="shared" si="197"/>
        <v>-</v>
      </c>
      <c r="BW1212" s="103"/>
      <c r="BX1212" s="104" t="str">
        <f t="shared" si="198"/>
        <v>-</v>
      </c>
      <c r="BY1212" s="105"/>
      <c r="BZ1212" s="103"/>
      <c r="CA1212" s="106"/>
      <c r="CB1212" s="107"/>
      <c r="CC1212" s="112"/>
      <c r="CD1212" s="106"/>
      <c r="CE1212" s="103"/>
      <c r="CF1212" s="113"/>
      <c r="CG1212" s="114"/>
    </row>
    <row r="1213" spans="1:85">
      <c r="A1213" s="53" t="str">
        <f t="shared" si="199"/>
        <v>--</v>
      </c>
      <c r="B1213" s="47" t="str">
        <f t="shared" si="200"/>
        <v>-</v>
      </c>
      <c r="C1213" s="153"/>
      <c r="D1213" s="49"/>
      <c r="E1213" s="50"/>
      <c r="F1213" s="51"/>
      <c r="G1213" s="59"/>
      <c r="H1213" s="51"/>
      <c r="I1213" s="59"/>
      <c r="J1213" s="60" t="str">
        <f>IF(ISBLANK(H1213),"",IFERROR(VLOOKUP(B1213,'Np PL4 Stock'!$A:$D,4,FALSE),""))</f>
        <v/>
      </c>
      <c r="K1213" s="61" t="str">
        <f>IF(ISBLANK(H1213),"",SUMIF('Np PL4 Stock'!$A:$A,B1213,'Np PL4 Stock'!$N:$N))</f>
        <v/>
      </c>
      <c r="L1213" s="62" t="str">
        <f>IF(ISBLANK(H1213),"",VLOOKUP(LEFT(B1213,5),Unit!A:B,2,FALSE))</f>
        <v/>
      </c>
      <c r="M1213" s="63" t="str">
        <f>IF(ISBLANK(H1213),"",IFERROR(VLOOKUP(B1213,'Np PL4 Stock'!$A:$T,20,FALSE),""))</f>
        <v/>
      </c>
      <c r="N1213" s="63" t="str">
        <f>IF(ISBLANK(H1213),"",IFERROR(VLOOKUP(B1213,'Np PL4 Stock'!$A:$U,21,FALSE),""))</f>
        <v/>
      </c>
      <c r="O1213" s="62" t="str">
        <f t="shared" si="193"/>
        <v/>
      </c>
      <c r="P1213" s="62" t="str">
        <f t="shared" si="191"/>
        <v/>
      </c>
      <c r="Q1213" s="67" t="str">
        <f t="shared" si="194"/>
        <v/>
      </c>
      <c r="R1213" s="67" t="str">
        <f t="shared" si="192"/>
        <v/>
      </c>
      <c r="S1213" s="59"/>
      <c r="T1213" s="147"/>
      <c r="U1213" s="147"/>
      <c r="V1213" s="59"/>
      <c r="W1213" s="59"/>
      <c r="X1213" s="59"/>
      <c r="Y1213" s="59"/>
      <c r="Z1213" s="59"/>
      <c r="AA1213" s="59"/>
      <c r="AB1213" s="59"/>
      <c r="AC1213" s="59"/>
      <c r="AD1213" s="59"/>
      <c r="AE1213" s="59"/>
      <c r="AF1213" s="73"/>
      <c r="AG1213" s="73"/>
      <c r="AH1213" s="73"/>
      <c r="AI1213" s="73"/>
      <c r="AJ1213" s="73"/>
      <c r="AK1213" s="73"/>
      <c r="AL1213" s="77" t="str">
        <f>IF(ISBLANK(S1213),"",IF(AJ1213="Fail","Fail",IF(E1213="PL4",IF(AND(T1213&gt;STD_01122025!$D$3,U1213&lt;STD_01122025!$D$4,OR(AF1213="ND",AF1213&lt;STD_01122025!$D$7),AH1213="ND"),"Pass","Fail"),IF(E1213="PL12",IF(AND(S1213&lt;STD_01122025!$F$2,T1213&gt;STD_01122025!$F$3,U1213&lt;STD_01122025!$F$4,V1213&gt;STD_01122025!$F$5,X1213&gt;STD_01122025!$F$6,OR(AF1213="ND",AF1213&lt;STD_01122025!$F$7),AH1213="ND"),"Pass","Fail"),IF(E1213="SuperPL",IF(AND(T1213&gt;STD_01122025!$H$3,U1213&lt;STD_01122025!$H$4,V1213&gt;STD_01122025!$H$5,X1213&gt;STD_01122025!$H$6,OR(AF1213="ND",AF1213&lt;STD_01122025!$H$7),AH1213="ND"),"Pass","Fail"),IF(E1213="Flight",IF(AND(T1213&gt;STD_01122025!$J$3,U1213&lt;STD_01122025!$J$4,X1213&gt;STD_01122025!$J$6,OR(AF1213="ND",AF1213&lt;STD_01122025!$J$7),AH1213="ND"),"Pass","Fail"),""))))))</f>
        <v/>
      </c>
      <c r="AM1213" s="62" t="str">
        <f>IF(ISBLANK(B1213),"",IFERROR(IF(VLOOKUP(B1213,'Np PL4 Stock'!$A:$J,10,FALSE)="Np4",D1213-VLOOKUP(B1213,'Np PL4 Stock'!$A:$E,5,FALSE),D1213-VLOOKUP(B1213,'Np PL4 Stock'!$A:$E,5,FALSE)-1),""))</f>
        <v/>
      </c>
      <c r="AN1213" s="147"/>
      <c r="AO1213" s="147"/>
      <c r="AP1213" s="59"/>
      <c r="AQ1213" s="59"/>
      <c r="AR1213" s="59"/>
      <c r="AS1213" s="59"/>
      <c r="AT1213" s="73"/>
      <c r="AU1213" s="73"/>
      <c r="AV1213" s="73"/>
      <c r="AW1213" s="73"/>
      <c r="AX1213" s="84"/>
      <c r="AY1213" s="59"/>
      <c r="AZ1213" s="59"/>
      <c r="BA1213" s="59"/>
      <c r="BB1213" s="59"/>
      <c r="BC1213" s="59"/>
      <c r="BD1213" s="59"/>
      <c r="BE1213" s="84"/>
      <c r="BF1213" s="84"/>
      <c r="BG1213" s="84"/>
      <c r="BH1213" s="84"/>
      <c r="BI1213" s="85"/>
      <c r="BJ1213" s="86"/>
      <c r="BK1213" s="86"/>
      <c r="BL1213" s="86"/>
      <c r="BM1213" s="86"/>
      <c r="BN1213" s="86"/>
      <c r="BO1213" s="59"/>
      <c r="BP1213" s="69"/>
      <c r="BQ1213" s="92">
        <v>0</v>
      </c>
      <c r="BR1213" s="93">
        <v>0</v>
      </c>
      <c r="BS1213" s="94" t="str">
        <f t="shared" si="195"/>
        <v/>
      </c>
      <c r="BT1213" s="95">
        <v>0</v>
      </c>
      <c r="BU1213" s="101" t="str">
        <f t="shared" si="196"/>
        <v/>
      </c>
      <c r="BV1213" s="102" t="str">
        <f t="shared" si="197"/>
        <v>-</v>
      </c>
      <c r="BW1213" s="103"/>
      <c r="BX1213" s="104" t="str">
        <f t="shared" si="198"/>
        <v>-</v>
      </c>
      <c r="BY1213" s="105"/>
      <c r="BZ1213" s="103"/>
      <c r="CA1213" s="106"/>
      <c r="CB1213" s="107"/>
      <c r="CC1213" s="112"/>
      <c r="CD1213" s="106"/>
      <c r="CE1213" s="103"/>
      <c r="CF1213" s="113"/>
      <c r="CG1213" s="114"/>
    </row>
    <row r="1214" spans="1:85">
      <c r="A1214" s="53" t="str">
        <f t="shared" si="199"/>
        <v>--</v>
      </c>
      <c r="B1214" s="47" t="str">
        <f t="shared" si="200"/>
        <v>-</v>
      </c>
      <c r="C1214" s="153"/>
      <c r="D1214" s="49"/>
      <c r="E1214" s="50"/>
      <c r="F1214" s="51"/>
      <c r="G1214" s="59"/>
      <c r="H1214" s="51"/>
      <c r="I1214" s="59"/>
      <c r="J1214" s="60" t="str">
        <f>IF(ISBLANK(H1214),"",IFERROR(VLOOKUP(B1214,'Np PL4 Stock'!$A:$D,4,FALSE),""))</f>
        <v/>
      </c>
      <c r="K1214" s="61" t="str">
        <f>IF(ISBLANK(H1214),"",SUMIF('Np PL4 Stock'!$A:$A,B1214,'Np PL4 Stock'!$N:$N))</f>
        <v/>
      </c>
      <c r="L1214" s="62" t="str">
        <f>IF(ISBLANK(H1214),"",VLOOKUP(LEFT(B1214,5),Unit!A:B,2,FALSE))</f>
        <v/>
      </c>
      <c r="M1214" s="63" t="str">
        <f>IF(ISBLANK(H1214),"",IFERROR(VLOOKUP(B1214,'Np PL4 Stock'!$A:$T,20,FALSE),""))</f>
        <v/>
      </c>
      <c r="N1214" s="63" t="str">
        <f>IF(ISBLANK(H1214),"",IFERROR(VLOOKUP(B1214,'Np PL4 Stock'!$A:$U,21,FALSE),""))</f>
        <v/>
      </c>
      <c r="O1214" s="62" t="str">
        <f t="shared" si="193"/>
        <v/>
      </c>
      <c r="P1214" s="62" t="str">
        <f t="shared" si="191"/>
        <v/>
      </c>
      <c r="Q1214" s="67" t="str">
        <f t="shared" si="194"/>
        <v/>
      </c>
      <c r="R1214" s="67" t="str">
        <f t="shared" si="192"/>
        <v/>
      </c>
      <c r="S1214" s="59"/>
      <c r="T1214" s="147"/>
      <c r="U1214" s="147"/>
      <c r="V1214" s="59"/>
      <c r="W1214" s="59"/>
      <c r="X1214" s="59"/>
      <c r="Y1214" s="59"/>
      <c r="Z1214" s="59"/>
      <c r="AA1214" s="59"/>
      <c r="AB1214" s="59"/>
      <c r="AC1214" s="59"/>
      <c r="AD1214" s="59"/>
      <c r="AE1214" s="59"/>
      <c r="AF1214" s="73"/>
      <c r="AG1214" s="73"/>
      <c r="AH1214" s="73"/>
      <c r="AI1214" s="73"/>
      <c r="AJ1214" s="73"/>
      <c r="AK1214" s="73"/>
      <c r="AL1214" s="77" t="str">
        <f>IF(ISBLANK(S1214),"",IF(AJ1214="Fail","Fail",IF(E1214="PL4",IF(AND(T1214&gt;STD_01122025!$D$3,U1214&lt;STD_01122025!$D$4,OR(AF1214="ND",AF1214&lt;STD_01122025!$D$7),AH1214="ND"),"Pass","Fail"),IF(E1214="PL12",IF(AND(S1214&lt;STD_01122025!$F$2,T1214&gt;STD_01122025!$F$3,U1214&lt;STD_01122025!$F$4,V1214&gt;STD_01122025!$F$5,X1214&gt;STD_01122025!$F$6,OR(AF1214="ND",AF1214&lt;STD_01122025!$F$7),AH1214="ND"),"Pass","Fail"),IF(E1214="SuperPL",IF(AND(T1214&gt;STD_01122025!$H$3,U1214&lt;STD_01122025!$H$4,V1214&gt;STD_01122025!$H$5,X1214&gt;STD_01122025!$H$6,OR(AF1214="ND",AF1214&lt;STD_01122025!$H$7),AH1214="ND"),"Pass","Fail"),IF(E1214="Flight",IF(AND(T1214&gt;STD_01122025!$J$3,U1214&lt;STD_01122025!$J$4,X1214&gt;STD_01122025!$J$6,OR(AF1214="ND",AF1214&lt;STD_01122025!$J$7),AH1214="ND"),"Pass","Fail"),""))))))</f>
        <v/>
      </c>
      <c r="AM1214" s="62" t="str">
        <f>IF(ISBLANK(B1214),"",IFERROR(IF(VLOOKUP(B1214,'Np PL4 Stock'!$A:$J,10,FALSE)="Np4",D1214-VLOOKUP(B1214,'Np PL4 Stock'!$A:$E,5,FALSE),D1214-VLOOKUP(B1214,'Np PL4 Stock'!$A:$E,5,FALSE)-1),""))</f>
        <v/>
      </c>
      <c r="AN1214" s="147"/>
      <c r="AO1214" s="147"/>
      <c r="AP1214" s="59"/>
      <c r="AQ1214" s="59"/>
      <c r="AR1214" s="59"/>
      <c r="AS1214" s="59"/>
      <c r="AT1214" s="73"/>
      <c r="AU1214" s="73"/>
      <c r="AV1214" s="73"/>
      <c r="AW1214" s="73"/>
      <c r="AX1214" s="84"/>
      <c r="AY1214" s="59"/>
      <c r="AZ1214" s="59"/>
      <c r="BA1214" s="59"/>
      <c r="BB1214" s="59"/>
      <c r="BC1214" s="59"/>
      <c r="BD1214" s="59"/>
      <c r="BE1214" s="84"/>
      <c r="BF1214" s="84"/>
      <c r="BG1214" s="84"/>
      <c r="BH1214" s="84"/>
      <c r="BI1214" s="85"/>
      <c r="BJ1214" s="86"/>
      <c r="BK1214" s="86"/>
      <c r="BL1214" s="86"/>
      <c r="BM1214" s="86"/>
      <c r="BN1214" s="86"/>
      <c r="BO1214" s="59"/>
      <c r="BP1214" s="69"/>
      <c r="BQ1214" s="92">
        <v>0</v>
      </c>
      <c r="BR1214" s="93">
        <v>0</v>
      </c>
      <c r="BS1214" s="94" t="str">
        <f t="shared" si="195"/>
        <v/>
      </c>
      <c r="BT1214" s="95">
        <v>0</v>
      </c>
      <c r="BU1214" s="101" t="str">
        <f t="shared" si="196"/>
        <v/>
      </c>
      <c r="BV1214" s="102" t="str">
        <f t="shared" si="197"/>
        <v>-</v>
      </c>
      <c r="BW1214" s="103"/>
      <c r="BX1214" s="104" t="str">
        <f t="shared" si="198"/>
        <v>-</v>
      </c>
      <c r="BY1214" s="105"/>
      <c r="BZ1214" s="103"/>
      <c r="CA1214" s="106"/>
      <c r="CB1214" s="107"/>
      <c r="CC1214" s="112"/>
      <c r="CD1214" s="106"/>
      <c r="CE1214" s="103"/>
      <c r="CF1214" s="113"/>
      <c r="CG1214" s="114"/>
    </row>
    <row r="1215" spans="1:85">
      <c r="A1215" s="53" t="str">
        <f t="shared" si="199"/>
        <v>--</v>
      </c>
      <c r="B1215" s="47" t="str">
        <f t="shared" si="200"/>
        <v>-</v>
      </c>
      <c r="C1215" s="153"/>
      <c r="D1215" s="49"/>
      <c r="E1215" s="50"/>
      <c r="F1215" s="51"/>
      <c r="G1215" s="59"/>
      <c r="H1215" s="51"/>
      <c r="I1215" s="59"/>
      <c r="J1215" s="60" t="str">
        <f>IF(ISBLANK(H1215),"",IFERROR(VLOOKUP(B1215,'Np PL4 Stock'!$A:$D,4,FALSE),""))</f>
        <v/>
      </c>
      <c r="K1215" s="61" t="str">
        <f>IF(ISBLANK(H1215),"",SUMIF('Np PL4 Stock'!$A:$A,B1215,'Np PL4 Stock'!$N:$N))</f>
        <v/>
      </c>
      <c r="L1215" s="62" t="str">
        <f>IF(ISBLANK(H1215),"",VLOOKUP(LEFT(B1215,5),Unit!A:B,2,FALSE))</f>
        <v/>
      </c>
      <c r="M1215" s="63" t="str">
        <f>IF(ISBLANK(H1215),"",IFERROR(VLOOKUP(B1215,'Np PL4 Stock'!$A:$T,20,FALSE),""))</f>
        <v/>
      </c>
      <c r="N1215" s="63" t="str">
        <f>IF(ISBLANK(H1215),"",IFERROR(VLOOKUP(B1215,'Np PL4 Stock'!$A:$U,21,FALSE),""))</f>
        <v/>
      </c>
      <c r="O1215" s="62" t="str">
        <f t="shared" si="193"/>
        <v/>
      </c>
      <c r="P1215" s="62" t="str">
        <f t="shared" si="191"/>
        <v/>
      </c>
      <c r="Q1215" s="67" t="str">
        <f t="shared" si="194"/>
        <v/>
      </c>
      <c r="R1215" s="67" t="str">
        <f t="shared" si="192"/>
        <v/>
      </c>
      <c r="S1215" s="59"/>
      <c r="T1215" s="147"/>
      <c r="U1215" s="147"/>
      <c r="V1215" s="59"/>
      <c r="W1215" s="59"/>
      <c r="X1215" s="59"/>
      <c r="Y1215" s="59"/>
      <c r="Z1215" s="59"/>
      <c r="AA1215" s="59"/>
      <c r="AB1215" s="59"/>
      <c r="AC1215" s="59"/>
      <c r="AD1215" s="59"/>
      <c r="AE1215" s="59"/>
      <c r="AF1215" s="73"/>
      <c r="AG1215" s="73"/>
      <c r="AH1215" s="73"/>
      <c r="AI1215" s="73"/>
      <c r="AJ1215" s="73"/>
      <c r="AK1215" s="73"/>
      <c r="AL1215" s="77" t="str">
        <f>IF(ISBLANK(S1215),"",IF(AJ1215="Fail","Fail",IF(E1215="PL4",IF(AND(T1215&gt;STD_01122025!$D$3,U1215&lt;STD_01122025!$D$4,OR(AF1215="ND",AF1215&lt;STD_01122025!$D$7),AH1215="ND"),"Pass","Fail"),IF(E1215="PL12",IF(AND(S1215&lt;STD_01122025!$F$2,T1215&gt;STD_01122025!$F$3,U1215&lt;STD_01122025!$F$4,V1215&gt;STD_01122025!$F$5,X1215&gt;STD_01122025!$F$6,OR(AF1215="ND",AF1215&lt;STD_01122025!$F$7),AH1215="ND"),"Pass","Fail"),IF(E1215="SuperPL",IF(AND(T1215&gt;STD_01122025!$H$3,U1215&lt;STD_01122025!$H$4,V1215&gt;STD_01122025!$H$5,X1215&gt;STD_01122025!$H$6,OR(AF1215="ND",AF1215&lt;STD_01122025!$H$7),AH1215="ND"),"Pass","Fail"),IF(E1215="Flight",IF(AND(T1215&gt;STD_01122025!$J$3,U1215&lt;STD_01122025!$J$4,X1215&gt;STD_01122025!$J$6,OR(AF1215="ND",AF1215&lt;STD_01122025!$J$7),AH1215="ND"),"Pass","Fail"),""))))))</f>
        <v/>
      </c>
      <c r="AM1215" s="62" t="str">
        <f>IF(ISBLANK(B1215),"",IFERROR(IF(VLOOKUP(B1215,'Np PL4 Stock'!$A:$J,10,FALSE)="Np4",D1215-VLOOKUP(B1215,'Np PL4 Stock'!$A:$E,5,FALSE),D1215-VLOOKUP(B1215,'Np PL4 Stock'!$A:$E,5,FALSE)-1),""))</f>
        <v/>
      </c>
      <c r="AN1215" s="147"/>
      <c r="AO1215" s="147"/>
      <c r="AP1215" s="59"/>
      <c r="AQ1215" s="59"/>
      <c r="AR1215" s="59"/>
      <c r="AS1215" s="59"/>
      <c r="AT1215" s="73"/>
      <c r="AU1215" s="73"/>
      <c r="AV1215" s="73"/>
      <c r="AW1215" s="73"/>
      <c r="AX1215" s="84"/>
      <c r="AY1215" s="59"/>
      <c r="AZ1215" s="59"/>
      <c r="BA1215" s="59"/>
      <c r="BB1215" s="59"/>
      <c r="BC1215" s="59"/>
      <c r="BD1215" s="59"/>
      <c r="BE1215" s="84"/>
      <c r="BF1215" s="84"/>
      <c r="BG1215" s="84"/>
      <c r="BH1215" s="84"/>
      <c r="BI1215" s="85"/>
      <c r="BJ1215" s="86"/>
      <c r="BK1215" s="86"/>
      <c r="BL1215" s="86"/>
      <c r="BM1215" s="86"/>
      <c r="BN1215" s="86"/>
      <c r="BO1215" s="59"/>
      <c r="BP1215" s="69"/>
      <c r="BQ1215" s="92">
        <v>0</v>
      </c>
      <c r="BR1215" s="93">
        <v>0</v>
      </c>
      <c r="BS1215" s="94" t="str">
        <f t="shared" si="195"/>
        <v/>
      </c>
      <c r="BT1215" s="95">
        <v>0</v>
      </c>
      <c r="BU1215" s="101" t="str">
        <f t="shared" si="196"/>
        <v/>
      </c>
      <c r="BV1215" s="102" t="str">
        <f t="shared" si="197"/>
        <v>-</v>
      </c>
      <c r="BW1215" s="103"/>
      <c r="BX1215" s="104" t="str">
        <f t="shared" si="198"/>
        <v>-</v>
      </c>
      <c r="BY1215" s="105"/>
      <c r="BZ1215" s="103"/>
      <c r="CA1215" s="106"/>
      <c r="CB1215" s="107"/>
      <c r="CC1215" s="112"/>
      <c r="CD1215" s="106"/>
      <c r="CE1215" s="103"/>
      <c r="CF1215" s="113"/>
      <c r="CG1215" s="114"/>
    </row>
    <row r="1216" spans="1:85">
      <c r="A1216" s="53" t="str">
        <f t="shared" si="199"/>
        <v>--</v>
      </c>
      <c r="B1216" s="47" t="str">
        <f t="shared" si="200"/>
        <v>-</v>
      </c>
      <c r="C1216" s="153"/>
      <c r="D1216" s="49"/>
      <c r="E1216" s="50"/>
      <c r="F1216" s="51"/>
      <c r="G1216" s="59"/>
      <c r="H1216" s="51"/>
      <c r="I1216" s="59"/>
      <c r="J1216" s="60" t="str">
        <f>IF(ISBLANK(H1216),"",IFERROR(VLOOKUP(B1216,'Np PL4 Stock'!$A:$D,4,FALSE),""))</f>
        <v/>
      </c>
      <c r="K1216" s="61" t="str">
        <f>IF(ISBLANK(H1216),"",SUMIF('Np PL4 Stock'!$A:$A,B1216,'Np PL4 Stock'!$N:$N))</f>
        <v/>
      </c>
      <c r="L1216" s="62" t="str">
        <f>IF(ISBLANK(H1216),"",VLOOKUP(LEFT(B1216,5),Unit!A:B,2,FALSE))</f>
        <v/>
      </c>
      <c r="M1216" s="63" t="str">
        <f>IF(ISBLANK(H1216),"",IFERROR(VLOOKUP(B1216,'Np PL4 Stock'!$A:$T,20,FALSE),""))</f>
        <v/>
      </c>
      <c r="N1216" s="63" t="str">
        <f>IF(ISBLANK(H1216),"",IFERROR(VLOOKUP(B1216,'Np PL4 Stock'!$A:$U,21,FALSE),""))</f>
        <v/>
      </c>
      <c r="O1216" s="62" t="str">
        <f t="shared" si="193"/>
        <v/>
      </c>
      <c r="P1216" s="62" t="str">
        <f t="shared" si="191"/>
        <v/>
      </c>
      <c r="Q1216" s="67" t="str">
        <f t="shared" si="194"/>
        <v/>
      </c>
      <c r="R1216" s="67" t="str">
        <f t="shared" si="192"/>
        <v/>
      </c>
      <c r="S1216" s="59"/>
      <c r="T1216" s="147"/>
      <c r="U1216" s="147"/>
      <c r="V1216" s="59"/>
      <c r="W1216" s="59"/>
      <c r="X1216" s="59"/>
      <c r="Y1216" s="59"/>
      <c r="Z1216" s="59"/>
      <c r="AA1216" s="59"/>
      <c r="AB1216" s="59"/>
      <c r="AC1216" s="59"/>
      <c r="AD1216" s="59"/>
      <c r="AE1216" s="59"/>
      <c r="AF1216" s="73"/>
      <c r="AG1216" s="73"/>
      <c r="AH1216" s="73"/>
      <c r="AI1216" s="73"/>
      <c r="AJ1216" s="73"/>
      <c r="AK1216" s="73"/>
      <c r="AL1216" s="77" t="str">
        <f>IF(ISBLANK(S1216),"",IF(AJ1216="Fail","Fail",IF(E1216="PL4",IF(AND(T1216&gt;STD_01122025!$D$3,U1216&lt;STD_01122025!$D$4,OR(AF1216="ND",AF1216&lt;STD_01122025!$D$7),AH1216="ND"),"Pass","Fail"),IF(E1216="PL12",IF(AND(S1216&lt;STD_01122025!$F$2,T1216&gt;STD_01122025!$F$3,U1216&lt;STD_01122025!$F$4,V1216&gt;STD_01122025!$F$5,X1216&gt;STD_01122025!$F$6,OR(AF1216="ND",AF1216&lt;STD_01122025!$F$7),AH1216="ND"),"Pass","Fail"),IF(E1216="SuperPL",IF(AND(T1216&gt;STD_01122025!$H$3,U1216&lt;STD_01122025!$H$4,V1216&gt;STD_01122025!$H$5,X1216&gt;STD_01122025!$H$6,OR(AF1216="ND",AF1216&lt;STD_01122025!$H$7),AH1216="ND"),"Pass","Fail"),IF(E1216="Flight",IF(AND(T1216&gt;STD_01122025!$J$3,U1216&lt;STD_01122025!$J$4,X1216&gt;STD_01122025!$J$6,OR(AF1216="ND",AF1216&lt;STD_01122025!$J$7),AH1216="ND"),"Pass","Fail"),""))))))</f>
        <v/>
      </c>
      <c r="AM1216" s="62" t="str">
        <f>IF(ISBLANK(B1216),"",IFERROR(IF(VLOOKUP(B1216,'Np PL4 Stock'!$A:$J,10,FALSE)="Np4",D1216-VLOOKUP(B1216,'Np PL4 Stock'!$A:$E,5,FALSE),D1216-VLOOKUP(B1216,'Np PL4 Stock'!$A:$E,5,FALSE)-1),""))</f>
        <v/>
      </c>
      <c r="AN1216" s="147"/>
      <c r="AO1216" s="147"/>
      <c r="AP1216" s="59"/>
      <c r="AQ1216" s="59"/>
      <c r="AR1216" s="59"/>
      <c r="AS1216" s="59"/>
      <c r="AT1216" s="73"/>
      <c r="AU1216" s="73"/>
      <c r="AV1216" s="73"/>
      <c r="AW1216" s="73"/>
      <c r="AX1216" s="84"/>
      <c r="AY1216" s="59"/>
      <c r="AZ1216" s="59"/>
      <c r="BA1216" s="59"/>
      <c r="BB1216" s="59"/>
      <c r="BC1216" s="59"/>
      <c r="BD1216" s="59"/>
      <c r="BE1216" s="84"/>
      <c r="BF1216" s="84"/>
      <c r="BG1216" s="84"/>
      <c r="BH1216" s="84"/>
      <c r="BI1216" s="85"/>
      <c r="BJ1216" s="86"/>
      <c r="BK1216" s="86"/>
      <c r="BL1216" s="86"/>
      <c r="BM1216" s="86"/>
      <c r="BN1216" s="86"/>
      <c r="BO1216" s="59"/>
      <c r="BP1216" s="69"/>
      <c r="BQ1216" s="92">
        <v>0</v>
      </c>
      <c r="BR1216" s="93">
        <v>0</v>
      </c>
      <c r="BS1216" s="94" t="str">
        <f t="shared" si="195"/>
        <v/>
      </c>
      <c r="BT1216" s="95">
        <v>0</v>
      </c>
      <c r="BU1216" s="101" t="str">
        <f t="shared" si="196"/>
        <v/>
      </c>
      <c r="BV1216" s="102" t="str">
        <f t="shared" si="197"/>
        <v>-</v>
      </c>
      <c r="BW1216" s="103"/>
      <c r="BX1216" s="104" t="str">
        <f t="shared" si="198"/>
        <v>-</v>
      </c>
      <c r="BY1216" s="105"/>
      <c r="BZ1216" s="103"/>
      <c r="CA1216" s="106"/>
      <c r="CB1216" s="107"/>
      <c r="CC1216" s="112"/>
      <c r="CD1216" s="106"/>
      <c r="CE1216" s="103"/>
      <c r="CF1216" s="113"/>
      <c r="CG1216" s="114"/>
    </row>
    <row r="1217" spans="1:85">
      <c r="A1217" s="53" t="str">
        <f t="shared" si="199"/>
        <v>--</v>
      </c>
      <c r="B1217" s="47" t="str">
        <f t="shared" si="200"/>
        <v>-</v>
      </c>
      <c r="C1217" s="153"/>
      <c r="D1217" s="49"/>
      <c r="E1217" s="50"/>
      <c r="F1217" s="51"/>
      <c r="G1217" s="59"/>
      <c r="H1217" s="51"/>
      <c r="I1217" s="59"/>
      <c r="J1217" s="60" t="str">
        <f>IF(ISBLANK(H1217),"",IFERROR(VLOOKUP(B1217,'Np PL4 Stock'!$A:$D,4,FALSE),""))</f>
        <v/>
      </c>
      <c r="K1217" s="61" t="str">
        <f>IF(ISBLANK(H1217),"",SUMIF('Np PL4 Stock'!$A:$A,B1217,'Np PL4 Stock'!$N:$N))</f>
        <v/>
      </c>
      <c r="L1217" s="62" t="str">
        <f>IF(ISBLANK(H1217),"",VLOOKUP(LEFT(B1217,5),Unit!A:B,2,FALSE))</f>
        <v/>
      </c>
      <c r="M1217" s="63" t="str">
        <f>IF(ISBLANK(H1217),"",IFERROR(VLOOKUP(B1217,'Np PL4 Stock'!$A:$T,20,FALSE),""))</f>
        <v/>
      </c>
      <c r="N1217" s="63" t="str">
        <f>IF(ISBLANK(H1217),"",IFERROR(VLOOKUP(B1217,'Np PL4 Stock'!$A:$U,21,FALSE),""))</f>
        <v/>
      </c>
      <c r="O1217" s="62" t="str">
        <f t="shared" si="193"/>
        <v/>
      </c>
      <c r="P1217" s="62" t="str">
        <f t="shared" si="191"/>
        <v/>
      </c>
      <c r="Q1217" s="67" t="str">
        <f t="shared" si="194"/>
        <v/>
      </c>
      <c r="R1217" s="67" t="str">
        <f t="shared" si="192"/>
        <v/>
      </c>
      <c r="S1217" s="59"/>
      <c r="T1217" s="147"/>
      <c r="U1217" s="147"/>
      <c r="V1217" s="59"/>
      <c r="W1217" s="59"/>
      <c r="X1217" s="59"/>
      <c r="Y1217" s="59"/>
      <c r="Z1217" s="59"/>
      <c r="AA1217" s="59"/>
      <c r="AB1217" s="59"/>
      <c r="AC1217" s="59"/>
      <c r="AD1217" s="59"/>
      <c r="AE1217" s="59"/>
      <c r="AF1217" s="73"/>
      <c r="AG1217" s="73"/>
      <c r="AH1217" s="73"/>
      <c r="AI1217" s="73"/>
      <c r="AJ1217" s="73"/>
      <c r="AK1217" s="73"/>
      <c r="AL1217" s="77" t="str">
        <f>IF(ISBLANK(S1217),"",IF(AJ1217="Fail","Fail",IF(E1217="PL4",IF(AND(T1217&gt;STD_01122025!$D$3,U1217&lt;STD_01122025!$D$4,OR(AF1217="ND",AF1217&lt;STD_01122025!$D$7),AH1217="ND"),"Pass","Fail"),IF(E1217="PL12",IF(AND(S1217&lt;STD_01122025!$F$2,T1217&gt;STD_01122025!$F$3,U1217&lt;STD_01122025!$F$4,V1217&gt;STD_01122025!$F$5,X1217&gt;STD_01122025!$F$6,OR(AF1217="ND",AF1217&lt;STD_01122025!$F$7),AH1217="ND"),"Pass","Fail"),IF(E1217="SuperPL",IF(AND(T1217&gt;STD_01122025!$H$3,U1217&lt;STD_01122025!$H$4,V1217&gt;STD_01122025!$H$5,X1217&gt;STD_01122025!$H$6,OR(AF1217="ND",AF1217&lt;STD_01122025!$H$7),AH1217="ND"),"Pass","Fail"),IF(E1217="Flight",IF(AND(T1217&gt;STD_01122025!$J$3,U1217&lt;STD_01122025!$J$4,X1217&gt;STD_01122025!$J$6,OR(AF1217="ND",AF1217&lt;STD_01122025!$J$7),AH1217="ND"),"Pass","Fail"),""))))))</f>
        <v/>
      </c>
      <c r="AM1217" s="62" t="str">
        <f>IF(ISBLANK(B1217),"",IFERROR(IF(VLOOKUP(B1217,'Np PL4 Stock'!$A:$J,10,FALSE)="Np4",D1217-VLOOKUP(B1217,'Np PL4 Stock'!$A:$E,5,FALSE),D1217-VLOOKUP(B1217,'Np PL4 Stock'!$A:$E,5,FALSE)-1),""))</f>
        <v/>
      </c>
      <c r="AN1217" s="147"/>
      <c r="AO1217" s="147"/>
      <c r="AP1217" s="59"/>
      <c r="AQ1217" s="59"/>
      <c r="AR1217" s="59"/>
      <c r="AS1217" s="59"/>
      <c r="AT1217" s="73"/>
      <c r="AU1217" s="73"/>
      <c r="AV1217" s="73"/>
      <c r="AW1217" s="73"/>
      <c r="AX1217" s="84"/>
      <c r="AY1217" s="59"/>
      <c r="AZ1217" s="59"/>
      <c r="BA1217" s="59"/>
      <c r="BB1217" s="59"/>
      <c r="BC1217" s="59"/>
      <c r="BD1217" s="59"/>
      <c r="BE1217" s="84"/>
      <c r="BF1217" s="84"/>
      <c r="BG1217" s="84"/>
      <c r="BH1217" s="84"/>
      <c r="BI1217" s="85"/>
      <c r="BJ1217" s="86"/>
      <c r="BK1217" s="86"/>
      <c r="BL1217" s="86"/>
      <c r="BM1217" s="86"/>
      <c r="BN1217" s="86"/>
      <c r="BO1217" s="59"/>
      <c r="BP1217" s="69"/>
      <c r="BQ1217" s="92">
        <v>0</v>
      </c>
      <c r="BR1217" s="93">
        <v>0</v>
      </c>
      <c r="BS1217" s="94" t="str">
        <f t="shared" si="195"/>
        <v/>
      </c>
      <c r="BT1217" s="95">
        <v>0</v>
      </c>
      <c r="BU1217" s="101" t="str">
        <f t="shared" si="196"/>
        <v/>
      </c>
      <c r="BV1217" s="102" t="str">
        <f t="shared" si="197"/>
        <v>-</v>
      </c>
      <c r="BW1217" s="103"/>
      <c r="BX1217" s="104" t="str">
        <f t="shared" si="198"/>
        <v>-</v>
      </c>
      <c r="BY1217" s="105"/>
      <c r="BZ1217" s="103"/>
      <c r="CA1217" s="106"/>
      <c r="CB1217" s="107"/>
      <c r="CC1217" s="112"/>
      <c r="CD1217" s="106"/>
      <c r="CE1217" s="103"/>
      <c r="CF1217" s="113"/>
      <c r="CG1217" s="114"/>
    </row>
    <row r="1218" spans="1:85">
      <c r="A1218" s="53" t="str">
        <f t="shared" si="199"/>
        <v>--</v>
      </c>
      <c r="B1218" s="47" t="str">
        <f t="shared" si="200"/>
        <v>-</v>
      </c>
      <c r="C1218" s="153"/>
      <c r="D1218" s="49"/>
      <c r="E1218" s="50"/>
      <c r="F1218" s="51"/>
      <c r="G1218" s="59"/>
      <c r="H1218" s="51"/>
      <c r="I1218" s="59"/>
      <c r="J1218" s="60" t="str">
        <f>IF(ISBLANK(H1218),"",IFERROR(VLOOKUP(B1218,'Np PL4 Stock'!$A:$D,4,FALSE),""))</f>
        <v/>
      </c>
      <c r="K1218" s="61" t="str">
        <f>IF(ISBLANK(H1218),"",SUMIF('Np PL4 Stock'!$A:$A,B1218,'Np PL4 Stock'!$N:$N))</f>
        <v/>
      </c>
      <c r="L1218" s="62" t="str">
        <f>IF(ISBLANK(H1218),"",VLOOKUP(LEFT(B1218,5),Unit!A:B,2,FALSE))</f>
        <v/>
      </c>
      <c r="M1218" s="63" t="str">
        <f>IF(ISBLANK(H1218),"",IFERROR(VLOOKUP(B1218,'Np PL4 Stock'!$A:$T,20,FALSE),""))</f>
        <v/>
      </c>
      <c r="N1218" s="63" t="str">
        <f>IF(ISBLANK(H1218),"",IFERROR(VLOOKUP(B1218,'Np PL4 Stock'!$A:$U,21,FALSE),""))</f>
        <v/>
      </c>
      <c r="O1218" s="62" t="str">
        <f t="shared" si="193"/>
        <v/>
      </c>
      <c r="P1218" s="62" t="str">
        <f t="shared" si="191"/>
        <v/>
      </c>
      <c r="Q1218" s="67" t="str">
        <f t="shared" si="194"/>
        <v/>
      </c>
      <c r="R1218" s="67" t="str">
        <f t="shared" si="192"/>
        <v/>
      </c>
      <c r="S1218" s="59"/>
      <c r="T1218" s="147"/>
      <c r="U1218" s="147"/>
      <c r="V1218" s="59"/>
      <c r="W1218" s="59"/>
      <c r="X1218" s="59"/>
      <c r="Y1218" s="59"/>
      <c r="Z1218" s="59"/>
      <c r="AA1218" s="59"/>
      <c r="AB1218" s="59"/>
      <c r="AC1218" s="59"/>
      <c r="AD1218" s="59"/>
      <c r="AE1218" s="59"/>
      <c r="AF1218" s="73"/>
      <c r="AG1218" s="73"/>
      <c r="AH1218" s="73"/>
      <c r="AI1218" s="73"/>
      <c r="AJ1218" s="73"/>
      <c r="AK1218" s="73"/>
      <c r="AL1218" s="77" t="str">
        <f>IF(ISBLANK(S1218),"",IF(AJ1218="Fail","Fail",IF(E1218="PL4",IF(AND(T1218&gt;STD_01122025!$D$3,U1218&lt;STD_01122025!$D$4,OR(AF1218="ND",AF1218&lt;STD_01122025!$D$7),AH1218="ND"),"Pass","Fail"),IF(E1218="PL12",IF(AND(S1218&lt;STD_01122025!$F$2,T1218&gt;STD_01122025!$F$3,U1218&lt;STD_01122025!$F$4,V1218&gt;STD_01122025!$F$5,X1218&gt;STD_01122025!$F$6,OR(AF1218="ND",AF1218&lt;STD_01122025!$F$7),AH1218="ND"),"Pass","Fail"),IF(E1218="SuperPL",IF(AND(T1218&gt;STD_01122025!$H$3,U1218&lt;STD_01122025!$H$4,V1218&gt;STD_01122025!$H$5,X1218&gt;STD_01122025!$H$6,OR(AF1218="ND",AF1218&lt;STD_01122025!$H$7),AH1218="ND"),"Pass","Fail"),IF(E1218="Flight",IF(AND(T1218&gt;STD_01122025!$J$3,U1218&lt;STD_01122025!$J$4,X1218&gt;STD_01122025!$J$6,OR(AF1218="ND",AF1218&lt;STD_01122025!$J$7),AH1218="ND"),"Pass","Fail"),""))))))</f>
        <v/>
      </c>
      <c r="AM1218" s="62" t="str">
        <f>IF(ISBLANK(B1218),"",IFERROR(IF(VLOOKUP(B1218,'Np PL4 Stock'!$A:$J,10,FALSE)="Np4",D1218-VLOOKUP(B1218,'Np PL4 Stock'!$A:$E,5,FALSE),D1218-VLOOKUP(B1218,'Np PL4 Stock'!$A:$E,5,FALSE)-1),""))</f>
        <v/>
      </c>
      <c r="AN1218" s="147"/>
      <c r="AO1218" s="147"/>
      <c r="AP1218" s="59"/>
      <c r="AQ1218" s="59"/>
      <c r="AR1218" s="59"/>
      <c r="AS1218" s="59"/>
      <c r="AT1218" s="73"/>
      <c r="AU1218" s="73"/>
      <c r="AV1218" s="73"/>
      <c r="AW1218" s="73"/>
      <c r="AX1218" s="84"/>
      <c r="AY1218" s="59"/>
      <c r="AZ1218" s="59"/>
      <c r="BA1218" s="59"/>
      <c r="BB1218" s="59"/>
      <c r="BC1218" s="59"/>
      <c r="BD1218" s="59"/>
      <c r="BE1218" s="84"/>
      <c r="BF1218" s="84"/>
      <c r="BG1218" s="84"/>
      <c r="BH1218" s="84"/>
      <c r="BI1218" s="85"/>
      <c r="BJ1218" s="86"/>
      <c r="BK1218" s="86"/>
      <c r="BL1218" s="86"/>
      <c r="BM1218" s="86"/>
      <c r="BN1218" s="86"/>
      <c r="BO1218" s="59"/>
      <c r="BP1218" s="69"/>
      <c r="BQ1218" s="92">
        <v>0</v>
      </c>
      <c r="BR1218" s="93">
        <v>0</v>
      </c>
      <c r="BS1218" s="94" t="str">
        <f t="shared" si="195"/>
        <v/>
      </c>
      <c r="BT1218" s="95">
        <v>0</v>
      </c>
      <c r="BU1218" s="101" t="str">
        <f t="shared" si="196"/>
        <v/>
      </c>
      <c r="BV1218" s="102" t="str">
        <f t="shared" si="197"/>
        <v>-</v>
      </c>
      <c r="BW1218" s="103"/>
      <c r="BX1218" s="104" t="str">
        <f t="shared" si="198"/>
        <v>-</v>
      </c>
      <c r="BY1218" s="105"/>
      <c r="BZ1218" s="103"/>
      <c r="CA1218" s="106"/>
      <c r="CB1218" s="107"/>
      <c r="CC1218" s="112"/>
      <c r="CD1218" s="106"/>
      <c r="CE1218" s="103"/>
      <c r="CF1218" s="113"/>
      <c r="CG1218" s="114"/>
    </row>
    <row r="1219" spans="1:85">
      <c r="A1219" s="53" t="str">
        <f t="shared" si="199"/>
        <v>--</v>
      </c>
      <c r="B1219" s="47" t="str">
        <f t="shared" si="200"/>
        <v>-</v>
      </c>
      <c r="C1219" s="153"/>
      <c r="D1219" s="49"/>
      <c r="E1219" s="50"/>
      <c r="F1219" s="51"/>
      <c r="G1219" s="59"/>
      <c r="H1219" s="51"/>
      <c r="I1219" s="59"/>
      <c r="J1219" s="60" t="str">
        <f>IF(ISBLANK(H1219),"",IFERROR(VLOOKUP(B1219,'Np PL4 Stock'!$A:$D,4,FALSE),""))</f>
        <v/>
      </c>
      <c r="K1219" s="61" t="str">
        <f>IF(ISBLANK(H1219),"",SUMIF('Np PL4 Stock'!$A:$A,B1219,'Np PL4 Stock'!$N:$N))</f>
        <v/>
      </c>
      <c r="L1219" s="62" t="str">
        <f>IF(ISBLANK(H1219),"",VLOOKUP(LEFT(B1219,5),Unit!A:B,2,FALSE))</f>
        <v/>
      </c>
      <c r="M1219" s="63" t="str">
        <f>IF(ISBLANK(H1219),"",IFERROR(VLOOKUP(B1219,'Np PL4 Stock'!$A:$T,20,FALSE),""))</f>
        <v/>
      </c>
      <c r="N1219" s="63" t="str">
        <f>IF(ISBLANK(H1219),"",IFERROR(VLOOKUP(B1219,'Np PL4 Stock'!$A:$U,21,FALSE),""))</f>
        <v/>
      </c>
      <c r="O1219" s="62" t="str">
        <f t="shared" si="193"/>
        <v/>
      </c>
      <c r="P1219" s="62" t="str">
        <f t="shared" ref="P1219:P1282" si="201">IFERROR((SUMIFS(BS:BS,A:A,A1219))/(L1219*10^3),"")</f>
        <v/>
      </c>
      <c r="Q1219" s="67" t="str">
        <f t="shared" si="194"/>
        <v/>
      </c>
      <c r="R1219" s="67" t="str">
        <f t="shared" ref="R1219:R1282" si="202">IFERROR(SUM(SUMIF(B:B,B1219,BS:BS),SUMIF(B:B,B1219,BT:BT))/(K1219*10^6),"")</f>
        <v/>
      </c>
      <c r="S1219" s="59"/>
      <c r="T1219" s="147"/>
      <c r="U1219" s="147"/>
      <c r="V1219" s="59"/>
      <c r="W1219" s="59"/>
      <c r="X1219" s="59"/>
      <c r="Y1219" s="59"/>
      <c r="Z1219" s="59"/>
      <c r="AA1219" s="59"/>
      <c r="AB1219" s="59"/>
      <c r="AC1219" s="59"/>
      <c r="AD1219" s="59"/>
      <c r="AE1219" s="59"/>
      <c r="AF1219" s="73"/>
      <c r="AG1219" s="73"/>
      <c r="AH1219" s="73"/>
      <c r="AI1219" s="73"/>
      <c r="AJ1219" s="73"/>
      <c r="AK1219" s="73"/>
      <c r="AL1219" s="77" t="str">
        <f>IF(ISBLANK(S1219),"",IF(AJ1219="Fail","Fail",IF(E1219="PL4",IF(AND(T1219&gt;STD_01122025!$D$3,U1219&lt;STD_01122025!$D$4,OR(AF1219="ND",AF1219&lt;STD_01122025!$D$7),AH1219="ND"),"Pass","Fail"),IF(E1219="PL12",IF(AND(S1219&lt;STD_01122025!$F$2,T1219&gt;STD_01122025!$F$3,U1219&lt;STD_01122025!$F$4,V1219&gt;STD_01122025!$F$5,X1219&gt;STD_01122025!$F$6,OR(AF1219="ND",AF1219&lt;STD_01122025!$F$7),AH1219="ND"),"Pass","Fail"),IF(E1219="SuperPL",IF(AND(T1219&gt;STD_01122025!$H$3,U1219&lt;STD_01122025!$H$4,V1219&gt;STD_01122025!$H$5,X1219&gt;STD_01122025!$H$6,OR(AF1219="ND",AF1219&lt;STD_01122025!$H$7),AH1219="ND"),"Pass","Fail"),IF(E1219="Flight",IF(AND(T1219&gt;STD_01122025!$J$3,U1219&lt;STD_01122025!$J$4,X1219&gt;STD_01122025!$J$6,OR(AF1219="ND",AF1219&lt;STD_01122025!$J$7),AH1219="ND"),"Pass","Fail"),""))))))</f>
        <v/>
      </c>
      <c r="AM1219" s="62" t="str">
        <f>IF(ISBLANK(B1219),"",IFERROR(IF(VLOOKUP(B1219,'Np PL4 Stock'!$A:$J,10,FALSE)="Np4",D1219-VLOOKUP(B1219,'Np PL4 Stock'!$A:$E,5,FALSE),D1219-VLOOKUP(B1219,'Np PL4 Stock'!$A:$E,5,FALSE)-1),""))</f>
        <v/>
      </c>
      <c r="AN1219" s="147"/>
      <c r="AO1219" s="147"/>
      <c r="AP1219" s="59"/>
      <c r="AQ1219" s="59"/>
      <c r="AR1219" s="59"/>
      <c r="AS1219" s="59"/>
      <c r="AT1219" s="73"/>
      <c r="AU1219" s="73"/>
      <c r="AV1219" s="73"/>
      <c r="AW1219" s="73"/>
      <c r="AX1219" s="84"/>
      <c r="AY1219" s="59"/>
      <c r="AZ1219" s="59"/>
      <c r="BA1219" s="59"/>
      <c r="BB1219" s="59"/>
      <c r="BC1219" s="59"/>
      <c r="BD1219" s="59"/>
      <c r="BE1219" s="84"/>
      <c r="BF1219" s="84"/>
      <c r="BG1219" s="84"/>
      <c r="BH1219" s="84"/>
      <c r="BI1219" s="85"/>
      <c r="BJ1219" s="86"/>
      <c r="BK1219" s="86"/>
      <c r="BL1219" s="86"/>
      <c r="BM1219" s="86"/>
      <c r="BN1219" s="86"/>
      <c r="BO1219" s="59"/>
      <c r="BP1219" s="69"/>
      <c r="BQ1219" s="92">
        <v>0</v>
      </c>
      <c r="BR1219" s="93">
        <v>0</v>
      </c>
      <c r="BS1219" s="94" t="str">
        <f t="shared" si="195"/>
        <v/>
      </c>
      <c r="BT1219" s="95">
        <v>0</v>
      </c>
      <c r="BU1219" s="101" t="str">
        <f t="shared" si="196"/>
        <v/>
      </c>
      <c r="BV1219" s="102" t="str">
        <f t="shared" si="197"/>
        <v>-</v>
      </c>
      <c r="BW1219" s="103"/>
      <c r="BX1219" s="104" t="str">
        <f t="shared" si="198"/>
        <v>-</v>
      </c>
      <c r="BY1219" s="105"/>
      <c r="BZ1219" s="103"/>
      <c r="CA1219" s="106"/>
      <c r="CB1219" s="107"/>
      <c r="CC1219" s="112"/>
      <c r="CD1219" s="106"/>
      <c r="CE1219" s="103"/>
      <c r="CF1219" s="113"/>
      <c r="CG1219" s="114"/>
    </row>
    <row r="1220" spans="1:85">
      <c r="A1220" s="53" t="str">
        <f t="shared" si="199"/>
        <v>--</v>
      </c>
      <c r="B1220" s="47" t="str">
        <f t="shared" si="200"/>
        <v>-</v>
      </c>
      <c r="C1220" s="153"/>
      <c r="D1220" s="49"/>
      <c r="E1220" s="50"/>
      <c r="F1220" s="51"/>
      <c r="G1220" s="59"/>
      <c r="H1220" s="51"/>
      <c r="I1220" s="59"/>
      <c r="J1220" s="60" t="str">
        <f>IF(ISBLANK(H1220),"",IFERROR(VLOOKUP(B1220,'Np PL4 Stock'!$A:$D,4,FALSE),""))</f>
        <v/>
      </c>
      <c r="K1220" s="61" t="str">
        <f>IF(ISBLANK(H1220),"",SUMIF('Np PL4 Stock'!$A:$A,B1220,'Np PL4 Stock'!$N:$N))</f>
        <v/>
      </c>
      <c r="L1220" s="62" t="str">
        <f>IF(ISBLANK(H1220),"",VLOOKUP(LEFT(B1220,5),Unit!A:B,2,FALSE))</f>
        <v/>
      </c>
      <c r="M1220" s="63" t="str">
        <f>IF(ISBLANK(H1220),"",IFERROR(VLOOKUP(B1220,'Np PL4 Stock'!$A:$T,20,FALSE),""))</f>
        <v/>
      </c>
      <c r="N1220" s="63" t="str">
        <f>IF(ISBLANK(H1220),"",IFERROR(VLOOKUP(B1220,'Np PL4 Stock'!$A:$U,21,FALSE),""))</f>
        <v/>
      </c>
      <c r="O1220" s="62" t="str">
        <f t="shared" ref="O1220:O1283" si="203">IFERROR((K1220*10^6)/(L1220*10^3),"")</f>
        <v/>
      </c>
      <c r="P1220" s="62" t="str">
        <f t="shared" si="201"/>
        <v/>
      </c>
      <c r="Q1220" s="67" t="str">
        <f t="shared" ref="Q1220:Q1283" si="204">IFERROR(SUM(SUMIF(B:B,B1220,BQ:BQ),SUMIF(B:B,B1220,BR:BR))/(K1220*10^6),"")</f>
        <v/>
      </c>
      <c r="R1220" s="67" t="str">
        <f t="shared" si="202"/>
        <v/>
      </c>
      <c r="S1220" s="59"/>
      <c r="T1220" s="147"/>
      <c r="U1220" s="147"/>
      <c r="V1220" s="59"/>
      <c r="W1220" s="59"/>
      <c r="X1220" s="59"/>
      <c r="Y1220" s="59"/>
      <c r="Z1220" s="59"/>
      <c r="AA1220" s="59"/>
      <c r="AB1220" s="59"/>
      <c r="AC1220" s="59"/>
      <c r="AD1220" s="59"/>
      <c r="AE1220" s="59"/>
      <c r="AF1220" s="73"/>
      <c r="AG1220" s="73"/>
      <c r="AH1220" s="73"/>
      <c r="AI1220" s="73"/>
      <c r="AJ1220" s="73"/>
      <c r="AK1220" s="73"/>
      <c r="AL1220" s="77" t="str">
        <f>IF(ISBLANK(S1220),"",IF(AJ1220="Fail","Fail",IF(E1220="PL4",IF(AND(T1220&gt;STD_01122025!$D$3,U1220&lt;STD_01122025!$D$4,OR(AF1220="ND",AF1220&lt;STD_01122025!$D$7),AH1220="ND"),"Pass","Fail"),IF(E1220="PL12",IF(AND(S1220&lt;STD_01122025!$F$2,T1220&gt;STD_01122025!$F$3,U1220&lt;STD_01122025!$F$4,V1220&gt;STD_01122025!$F$5,X1220&gt;STD_01122025!$F$6,OR(AF1220="ND",AF1220&lt;STD_01122025!$F$7),AH1220="ND"),"Pass","Fail"),IF(E1220="SuperPL",IF(AND(T1220&gt;STD_01122025!$H$3,U1220&lt;STD_01122025!$H$4,V1220&gt;STD_01122025!$H$5,X1220&gt;STD_01122025!$H$6,OR(AF1220="ND",AF1220&lt;STD_01122025!$H$7),AH1220="ND"),"Pass","Fail"),IF(E1220="Flight",IF(AND(T1220&gt;STD_01122025!$J$3,U1220&lt;STD_01122025!$J$4,X1220&gt;STD_01122025!$J$6,OR(AF1220="ND",AF1220&lt;STD_01122025!$J$7),AH1220="ND"),"Pass","Fail"),""))))))</f>
        <v/>
      </c>
      <c r="AM1220" s="62" t="str">
        <f>IF(ISBLANK(B1220),"",IFERROR(IF(VLOOKUP(B1220,'Np PL4 Stock'!$A:$J,10,FALSE)="Np4",D1220-VLOOKUP(B1220,'Np PL4 Stock'!$A:$E,5,FALSE),D1220-VLOOKUP(B1220,'Np PL4 Stock'!$A:$E,5,FALSE)-1),""))</f>
        <v/>
      </c>
      <c r="AN1220" s="147"/>
      <c r="AO1220" s="147"/>
      <c r="AP1220" s="59"/>
      <c r="AQ1220" s="59"/>
      <c r="AR1220" s="59"/>
      <c r="AS1220" s="59"/>
      <c r="AT1220" s="73"/>
      <c r="AU1220" s="73"/>
      <c r="AV1220" s="73"/>
      <c r="AW1220" s="73"/>
      <c r="AX1220" s="84"/>
      <c r="AY1220" s="59"/>
      <c r="AZ1220" s="59"/>
      <c r="BA1220" s="59"/>
      <c r="BB1220" s="59"/>
      <c r="BC1220" s="59"/>
      <c r="BD1220" s="59"/>
      <c r="BE1220" s="84"/>
      <c r="BF1220" s="84"/>
      <c r="BG1220" s="84"/>
      <c r="BH1220" s="84"/>
      <c r="BI1220" s="85"/>
      <c r="BJ1220" s="86"/>
      <c r="BK1220" s="86"/>
      <c r="BL1220" s="86"/>
      <c r="BM1220" s="86"/>
      <c r="BN1220" s="86"/>
      <c r="BO1220" s="59"/>
      <c r="BP1220" s="69"/>
      <c r="BQ1220" s="92">
        <v>0</v>
      </c>
      <c r="BR1220" s="93">
        <v>0</v>
      </c>
      <c r="BS1220" s="94" t="str">
        <f t="shared" ref="BS1220:BS1283" si="205">IF(ISBLANK(D1220),"",SUM(BQ1220:BR1220))</f>
        <v/>
      </c>
      <c r="BT1220" s="95">
        <v>0</v>
      </c>
      <c r="BU1220" s="101" t="str">
        <f t="shared" ref="BU1220:BU1283" si="206">IF(ISBLANK(D1220),"",SUM(BS1220:BT1220))</f>
        <v/>
      </c>
      <c r="BV1220" s="102" t="str">
        <f t="shared" si="197"/>
        <v>-</v>
      </c>
      <c r="BW1220" s="103"/>
      <c r="BX1220" s="104" t="str">
        <f t="shared" si="198"/>
        <v>-</v>
      </c>
      <c r="BY1220" s="105"/>
      <c r="BZ1220" s="103"/>
      <c r="CA1220" s="106"/>
      <c r="CB1220" s="107"/>
      <c r="CC1220" s="112"/>
      <c r="CD1220" s="106"/>
      <c r="CE1220" s="103"/>
      <c r="CF1220" s="113"/>
      <c r="CG1220" s="114"/>
    </row>
    <row r="1221" spans="1:85">
      <c r="A1221" s="53" t="str">
        <f t="shared" si="199"/>
        <v>--</v>
      </c>
      <c r="B1221" s="47" t="str">
        <f t="shared" si="200"/>
        <v>-</v>
      </c>
      <c r="C1221" s="153"/>
      <c r="D1221" s="49"/>
      <c r="E1221" s="50"/>
      <c r="F1221" s="51"/>
      <c r="G1221" s="59"/>
      <c r="H1221" s="51"/>
      <c r="I1221" s="59"/>
      <c r="J1221" s="60" t="str">
        <f>IF(ISBLANK(H1221),"",IFERROR(VLOOKUP(B1221,'Np PL4 Stock'!$A:$D,4,FALSE),""))</f>
        <v/>
      </c>
      <c r="K1221" s="61" t="str">
        <f>IF(ISBLANK(H1221),"",SUMIF('Np PL4 Stock'!$A:$A,B1221,'Np PL4 Stock'!$N:$N))</f>
        <v/>
      </c>
      <c r="L1221" s="62" t="str">
        <f>IF(ISBLANK(H1221),"",VLOOKUP(LEFT(B1221,5),Unit!A:B,2,FALSE))</f>
        <v/>
      </c>
      <c r="M1221" s="63" t="str">
        <f>IF(ISBLANK(H1221),"",IFERROR(VLOOKUP(B1221,'Np PL4 Stock'!$A:$T,20,FALSE),""))</f>
        <v/>
      </c>
      <c r="N1221" s="63" t="str">
        <f>IF(ISBLANK(H1221),"",IFERROR(VLOOKUP(B1221,'Np PL4 Stock'!$A:$U,21,FALSE),""))</f>
        <v/>
      </c>
      <c r="O1221" s="62" t="str">
        <f t="shared" si="203"/>
        <v/>
      </c>
      <c r="P1221" s="62" t="str">
        <f t="shared" si="201"/>
        <v/>
      </c>
      <c r="Q1221" s="67" t="str">
        <f t="shared" si="204"/>
        <v/>
      </c>
      <c r="R1221" s="67" t="str">
        <f t="shared" si="202"/>
        <v/>
      </c>
      <c r="S1221" s="59"/>
      <c r="T1221" s="147"/>
      <c r="U1221" s="147"/>
      <c r="V1221" s="59"/>
      <c r="W1221" s="59"/>
      <c r="X1221" s="59"/>
      <c r="Y1221" s="59"/>
      <c r="Z1221" s="59"/>
      <c r="AA1221" s="59"/>
      <c r="AB1221" s="59"/>
      <c r="AC1221" s="59"/>
      <c r="AD1221" s="59"/>
      <c r="AE1221" s="59"/>
      <c r="AF1221" s="73"/>
      <c r="AG1221" s="73"/>
      <c r="AH1221" s="73"/>
      <c r="AI1221" s="73"/>
      <c r="AJ1221" s="73"/>
      <c r="AK1221" s="73"/>
      <c r="AL1221" s="77" t="str">
        <f>IF(ISBLANK(S1221),"",IF(AJ1221="Fail","Fail",IF(E1221="PL4",IF(AND(T1221&gt;STD_01122025!$D$3,U1221&lt;STD_01122025!$D$4,OR(AF1221="ND",AF1221&lt;STD_01122025!$D$7),AH1221="ND"),"Pass","Fail"),IF(E1221="PL12",IF(AND(S1221&lt;STD_01122025!$F$2,T1221&gt;STD_01122025!$F$3,U1221&lt;STD_01122025!$F$4,V1221&gt;STD_01122025!$F$5,X1221&gt;STD_01122025!$F$6,OR(AF1221="ND",AF1221&lt;STD_01122025!$F$7),AH1221="ND"),"Pass","Fail"),IF(E1221="SuperPL",IF(AND(T1221&gt;STD_01122025!$H$3,U1221&lt;STD_01122025!$H$4,V1221&gt;STD_01122025!$H$5,X1221&gt;STD_01122025!$H$6,OR(AF1221="ND",AF1221&lt;STD_01122025!$H$7),AH1221="ND"),"Pass","Fail"),IF(E1221="Flight",IF(AND(T1221&gt;STD_01122025!$J$3,U1221&lt;STD_01122025!$J$4,X1221&gt;STD_01122025!$J$6,OR(AF1221="ND",AF1221&lt;STD_01122025!$J$7),AH1221="ND"),"Pass","Fail"),""))))))</f>
        <v/>
      </c>
      <c r="AM1221" s="62" t="str">
        <f>IF(ISBLANK(B1221),"",IFERROR(IF(VLOOKUP(B1221,'Np PL4 Stock'!$A:$J,10,FALSE)="Np4",D1221-VLOOKUP(B1221,'Np PL4 Stock'!$A:$E,5,FALSE),D1221-VLOOKUP(B1221,'Np PL4 Stock'!$A:$E,5,FALSE)-1),""))</f>
        <v/>
      </c>
      <c r="AN1221" s="147"/>
      <c r="AO1221" s="147"/>
      <c r="AP1221" s="59"/>
      <c r="AQ1221" s="59"/>
      <c r="AR1221" s="59"/>
      <c r="AS1221" s="59"/>
      <c r="AT1221" s="73"/>
      <c r="AU1221" s="73"/>
      <c r="AV1221" s="73"/>
      <c r="AW1221" s="73"/>
      <c r="AX1221" s="84"/>
      <c r="AY1221" s="59"/>
      <c r="AZ1221" s="59"/>
      <c r="BA1221" s="59"/>
      <c r="BB1221" s="59"/>
      <c r="BC1221" s="59"/>
      <c r="BD1221" s="59"/>
      <c r="BE1221" s="84"/>
      <c r="BF1221" s="84"/>
      <c r="BG1221" s="84"/>
      <c r="BH1221" s="84"/>
      <c r="BI1221" s="85"/>
      <c r="BJ1221" s="86"/>
      <c r="BK1221" s="86"/>
      <c r="BL1221" s="86"/>
      <c r="BM1221" s="86"/>
      <c r="BN1221" s="86"/>
      <c r="BO1221" s="59"/>
      <c r="BP1221" s="69"/>
      <c r="BQ1221" s="92">
        <v>0</v>
      </c>
      <c r="BR1221" s="93">
        <v>0</v>
      </c>
      <c r="BS1221" s="94" t="str">
        <f t="shared" si="205"/>
        <v/>
      </c>
      <c r="BT1221" s="95">
        <v>0</v>
      </c>
      <c r="BU1221" s="101" t="str">
        <f t="shared" si="206"/>
        <v/>
      </c>
      <c r="BV1221" s="102" t="str">
        <f t="shared" si="197"/>
        <v>-</v>
      </c>
      <c r="BW1221" s="103"/>
      <c r="BX1221" s="104" t="str">
        <f t="shared" si="198"/>
        <v>-</v>
      </c>
      <c r="BY1221" s="105"/>
      <c r="BZ1221" s="103"/>
      <c r="CA1221" s="106"/>
      <c r="CB1221" s="107"/>
      <c r="CC1221" s="112"/>
      <c r="CD1221" s="106"/>
      <c r="CE1221" s="103"/>
      <c r="CF1221" s="113"/>
      <c r="CG1221" s="114"/>
    </row>
    <row r="1222" spans="1:85">
      <c r="A1222" s="53" t="str">
        <f t="shared" si="199"/>
        <v>--</v>
      </c>
      <c r="B1222" s="47" t="str">
        <f t="shared" si="200"/>
        <v>-</v>
      </c>
      <c r="C1222" s="153"/>
      <c r="D1222" s="49"/>
      <c r="E1222" s="50"/>
      <c r="F1222" s="51"/>
      <c r="G1222" s="59"/>
      <c r="H1222" s="51"/>
      <c r="I1222" s="59"/>
      <c r="J1222" s="60" t="str">
        <f>IF(ISBLANK(H1222),"",IFERROR(VLOOKUP(B1222,'Np PL4 Stock'!$A:$D,4,FALSE),""))</f>
        <v/>
      </c>
      <c r="K1222" s="61" t="str">
        <f>IF(ISBLANK(H1222),"",SUMIF('Np PL4 Stock'!$A:$A,B1222,'Np PL4 Stock'!$N:$N))</f>
        <v/>
      </c>
      <c r="L1222" s="62" t="str">
        <f>IF(ISBLANK(H1222),"",VLOOKUP(LEFT(B1222,5),Unit!A:B,2,FALSE))</f>
        <v/>
      </c>
      <c r="M1222" s="63" t="str">
        <f>IF(ISBLANK(H1222),"",IFERROR(VLOOKUP(B1222,'Np PL4 Stock'!$A:$T,20,FALSE),""))</f>
        <v/>
      </c>
      <c r="N1222" s="63" t="str">
        <f>IF(ISBLANK(H1222),"",IFERROR(VLOOKUP(B1222,'Np PL4 Stock'!$A:$U,21,FALSE),""))</f>
        <v/>
      </c>
      <c r="O1222" s="62" t="str">
        <f t="shared" si="203"/>
        <v/>
      </c>
      <c r="P1222" s="62" t="str">
        <f t="shared" si="201"/>
        <v/>
      </c>
      <c r="Q1222" s="67" t="str">
        <f t="shared" si="204"/>
        <v/>
      </c>
      <c r="R1222" s="67" t="str">
        <f t="shared" si="202"/>
        <v/>
      </c>
      <c r="S1222" s="59"/>
      <c r="T1222" s="147"/>
      <c r="U1222" s="147"/>
      <c r="V1222" s="59"/>
      <c r="W1222" s="59"/>
      <c r="X1222" s="59"/>
      <c r="Y1222" s="59"/>
      <c r="Z1222" s="59"/>
      <c r="AA1222" s="59"/>
      <c r="AB1222" s="59"/>
      <c r="AC1222" s="59"/>
      <c r="AD1222" s="59"/>
      <c r="AE1222" s="59"/>
      <c r="AF1222" s="73"/>
      <c r="AG1222" s="73"/>
      <c r="AH1222" s="73"/>
      <c r="AI1222" s="73"/>
      <c r="AJ1222" s="73"/>
      <c r="AK1222" s="73"/>
      <c r="AL1222" s="77" t="str">
        <f>IF(ISBLANK(S1222),"",IF(AJ1222="Fail","Fail",IF(E1222="PL4",IF(AND(T1222&gt;STD_01122025!$D$3,U1222&lt;STD_01122025!$D$4,OR(AF1222="ND",AF1222&lt;STD_01122025!$D$7),AH1222="ND"),"Pass","Fail"),IF(E1222="PL12",IF(AND(S1222&lt;STD_01122025!$F$2,T1222&gt;STD_01122025!$F$3,U1222&lt;STD_01122025!$F$4,V1222&gt;STD_01122025!$F$5,X1222&gt;STD_01122025!$F$6,OR(AF1222="ND",AF1222&lt;STD_01122025!$F$7),AH1222="ND"),"Pass","Fail"),IF(E1222="SuperPL",IF(AND(T1222&gt;STD_01122025!$H$3,U1222&lt;STD_01122025!$H$4,V1222&gt;STD_01122025!$H$5,X1222&gt;STD_01122025!$H$6,OR(AF1222="ND",AF1222&lt;STD_01122025!$H$7),AH1222="ND"),"Pass","Fail"),IF(E1222="Flight",IF(AND(T1222&gt;STD_01122025!$J$3,U1222&lt;STD_01122025!$J$4,X1222&gt;STD_01122025!$J$6,OR(AF1222="ND",AF1222&lt;STD_01122025!$J$7),AH1222="ND"),"Pass","Fail"),""))))))</f>
        <v/>
      </c>
      <c r="AM1222" s="62" t="str">
        <f>IF(ISBLANK(B1222),"",IFERROR(IF(VLOOKUP(B1222,'Np PL4 Stock'!$A:$J,10,FALSE)="Np4",D1222-VLOOKUP(B1222,'Np PL4 Stock'!$A:$E,5,FALSE),D1222-VLOOKUP(B1222,'Np PL4 Stock'!$A:$E,5,FALSE)-1),""))</f>
        <v/>
      </c>
      <c r="AN1222" s="147"/>
      <c r="AO1222" s="147"/>
      <c r="AP1222" s="59"/>
      <c r="AQ1222" s="59"/>
      <c r="AR1222" s="59"/>
      <c r="AS1222" s="59"/>
      <c r="AT1222" s="73"/>
      <c r="AU1222" s="73"/>
      <c r="AV1222" s="73"/>
      <c r="AW1222" s="73"/>
      <c r="AX1222" s="84"/>
      <c r="AY1222" s="59"/>
      <c r="AZ1222" s="59"/>
      <c r="BA1222" s="59"/>
      <c r="BB1222" s="59"/>
      <c r="BC1222" s="59"/>
      <c r="BD1222" s="59"/>
      <c r="BE1222" s="84"/>
      <c r="BF1222" s="84"/>
      <c r="BG1222" s="84"/>
      <c r="BH1222" s="84"/>
      <c r="BI1222" s="85"/>
      <c r="BJ1222" s="86"/>
      <c r="BK1222" s="86"/>
      <c r="BL1222" s="86"/>
      <c r="BM1222" s="86"/>
      <c r="BN1222" s="86"/>
      <c r="BO1222" s="59"/>
      <c r="BP1222" s="69"/>
      <c r="BQ1222" s="92">
        <v>0</v>
      </c>
      <c r="BR1222" s="93">
        <v>0</v>
      </c>
      <c r="BS1222" s="94" t="str">
        <f t="shared" si="205"/>
        <v/>
      </c>
      <c r="BT1222" s="95">
        <v>0</v>
      </c>
      <c r="BU1222" s="101" t="str">
        <f t="shared" si="206"/>
        <v/>
      </c>
      <c r="BV1222" s="102" t="str">
        <f t="shared" ref="BV1222:BV1285" si="207">IF(ISNUMBER(AQ1222),(1/AQ1222)*10^3,"-")</f>
        <v>-</v>
      </c>
      <c r="BW1222" s="103"/>
      <c r="BX1222" s="104" t="str">
        <f t="shared" si="198"/>
        <v>-</v>
      </c>
      <c r="BY1222" s="105"/>
      <c r="BZ1222" s="103"/>
      <c r="CA1222" s="106"/>
      <c r="CB1222" s="107"/>
      <c r="CC1222" s="112"/>
      <c r="CD1222" s="106"/>
      <c r="CE1222" s="103"/>
      <c r="CF1222" s="113"/>
      <c r="CG1222" s="114"/>
    </row>
    <row r="1223" spans="1:85">
      <c r="A1223" s="53" t="str">
        <f t="shared" si="199"/>
        <v>--</v>
      </c>
      <c r="B1223" s="47" t="str">
        <f t="shared" si="200"/>
        <v>-</v>
      </c>
      <c r="C1223" s="153"/>
      <c r="D1223" s="49"/>
      <c r="E1223" s="50"/>
      <c r="F1223" s="51"/>
      <c r="G1223" s="59"/>
      <c r="H1223" s="51"/>
      <c r="I1223" s="59"/>
      <c r="J1223" s="60" t="str">
        <f>IF(ISBLANK(H1223),"",IFERROR(VLOOKUP(B1223,'Np PL4 Stock'!$A:$D,4,FALSE),""))</f>
        <v/>
      </c>
      <c r="K1223" s="61" t="str">
        <f>IF(ISBLANK(H1223),"",SUMIF('Np PL4 Stock'!$A:$A,B1223,'Np PL4 Stock'!$N:$N))</f>
        <v/>
      </c>
      <c r="L1223" s="62" t="str">
        <f>IF(ISBLANK(H1223),"",VLOOKUP(LEFT(B1223,5),Unit!A:B,2,FALSE))</f>
        <v/>
      </c>
      <c r="M1223" s="63" t="str">
        <f>IF(ISBLANK(H1223),"",IFERROR(VLOOKUP(B1223,'Np PL4 Stock'!$A:$T,20,FALSE),""))</f>
        <v/>
      </c>
      <c r="N1223" s="63" t="str">
        <f>IF(ISBLANK(H1223),"",IFERROR(VLOOKUP(B1223,'Np PL4 Stock'!$A:$U,21,FALSE),""))</f>
        <v/>
      </c>
      <c r="O1223" s="62" t="str">
        <f t="shared" si="203"/>
        <v/>
      </c>
      <c r="P1223" s="62" t="str">
        <f t="shared" si="201"/>
        <v/>
      </c>
      <c r="Q1223" s="67" t="str">
        <f t="shared" si="204"/>
        <v/>
      </c>
      <c r="R1223" s="67" t="str">
        <f t="shared" si="202"/>
        <v/>
      </c>
      <c r="S1223" s="59"/>
      <c r="T1223" s="147"/>
      <c r="U1223" s="147"/>
      <c r="V1223" s="59"/>
      <c r="W1223" s="59"/>
      <c r="X1223" s="59"/>
      <c r="Y1223" s="59"/>
      <c r="Z1223" s="59"/>
      <c r="AA1223" s="59"/>
      <c r="AB1223" s="59"/>
      <c r="AC1223" s="59"/>
      <c r="AD1223" s="59"/>
      <c r="AE1223" s="59"/>
      <c r="AF1223" s="73"/>
      <c r="AG1223" s="73"/>
      <c r="AH1223" s="73"/>
      <c r="AI1223" s="73"/>
      <c r="AJ1223" s="73"/>
      <c r="AK1223" s="73"/>
      <c r="AL1223" s="77" t="str">
        <f>IF(ISBLANK(S1223),"",IF(AJ1223="Fail","Fail",IF(E1223="PL4",IF(AND(T1223&gt;STD_01122025!$D$3,U1223&lt;STD_01122025!$D$4,OR(AF1223="ND",AF1223&lt;STD_01122025!$D$7),AH1223="ND"),"Pass","Fail"),IF(E1223="PL12",IF(AND(S1223&lt;STD_01122025!$F$2,T1223&gt;STD_01122025!$F$3,U1223&lt;STD_01122025!$F$4,V1223&gt;STD_01122025!$F$5,X1223&gt;STD_01122025!$F$6,OR(AF1223="ND",AF1223&lt;STD_01122025!$F$7),AH1223="ND"),"Pass","Fail"),IF(E1223="SuperPL",IF(AND(T1223&gt;STD_01122025!$H$3,U1223&lt;STD_01122025!$H$4,V1223&gt;STD_01122025!$H$5,X1223&gt;STD_01122025!$H$6,OR(AF1223="ND",AF1223&lt;STD_01122025!$H$7),AH1223="ND"),"Pass","Fail"),IF(E1223="Flight",IF(AND(T1223&gt;STD_01122025!$J$3,U1223&lt;STD_01122025!$J$4,X1223&gt;STD_01122025!$J$6,OR(AF1223="ND",AF1223&lt;STD_01122025!$J$7),AH1223="ND"),"Pass","Fail"),""))))))</f>
        <v/>
      </c>
      <c r="AM1223" s="62" t="str">
        <f>IF(ISBLANK(B1223),"",IFERROR(IF(VLOOKUP(B1223,'Np PL4 Stock'!$A:$J,10,FALSE)="Np4",D1223-VLOOKUP(B1223,'Np PL4 Stock'!$A:$E,5,FALSE),D1223-VLOOKUP(B1223,'Np PL4 Stock'!$A:$E,5,FALSE)-1),""))</f>
        <v/>
      </c>
      <c r="AN1223" s="147"/>
      <c r="AO1223" s="147"/>
      <c r="AP1223" s="59"/>
      <c r="AQ1223" s="59"/>
      <c r="AR1223" s="59"/>
      <c r="AS1223" s="59"/>
      <c r="AT1223" s="73"/>
      <c r="AU1223" s="73"/>
      <c r="AV1223" s="73"/>
      <c r="AW1223" s="73"/>
      <c r="AX1223" s="84"/>
      <c r="AY1223" s="59"/>
      <c r="AZ1223" s="59"/>
      <c r="BA1223" s="59"/>
      <c r="BB1223" s="59"/>
      <c r="BC1223" s="59"/>
      <c r="BD1223" s="59"/>
      <c r="BE1223" s="84"/>
      <c r="BF1223" s="84"/>
      <c r="BG1223" s="84"/>
      <c r="BH1223" s="84"/>
      <c r="BI1223" s="85"/>
      <c r="BJ1223" s="86"/>
      <c r="BK1223" s="86"/>
      <c r="BL1223" s="86"/>
      <c r="BM1223" s="86"/>
      <c r="BN1223" s="86"/>
      <c r="BO1223" s="59"/>
      <c r="BP1223" s="69"/>
      <c r="BQ1223" s="92">
        <v>0</v>
      </c>
      <c r="BR1223" s="93">
        <v>0</v>
      </c>
      <c r="BS1223" s="94" t="str">
        <f t="shared" si="205"/>
        <v/>
      </c>
      <c r="BT1223" s="95">
        <v>0</v>
      </c>
      <c r="BU1223" s="101" t="str">
        <f t="shared" si="206"/>
        <v/>
      </c>
      <c r="BV1223" s="102" t="str">
        <f t="shared" si="207"/>
        <v>-</v>
      </c>
      <c r="BW1223" s="103"/>
      <c r="BX1223" s="104" t="str">
        <f t="shared" ref="BX1223:BX1286" si="208">IFERROR((BU1223*BV1223)/10^3,"-")</f>
        <v>-</v>
      </c>
      <c r="BY1223" s="105"/>
      <c r="BZ1223" s="103"/>
      <c r="CA1223" s="106"/>
      <c r="CB1223" s="107"/>
      <c r="CC1223" s="112"/>
      <c r="CD1223" s="106"/>
      <c r="CE1223" s="103"/>
      <c r="CF1223" s="113"/>
      <c r="CG1223" s="114"/>
    </row>
    <row r="1224" spans="1:85">
      <c r="A1224" s="53" t="str">
        <f t="shared" si="199"/>
        <v>--</v>
      </c>
      <c r="B1224" s="47" t="str">
        <f t="shared" si="200"/>
        <v>-</v>
      </c>
      <c r="C1224" s="153"/>
      <c r="D1224" s="49"/>
      <c r="E1224" s="50"/>
      <c r="F1224" s="51"/>
      <c r="G1224" s="59"/>
      <c r="H1224" s="51"/>
      <c r="I1224" s="59"/>
      <c r="J1224" s="60" t="str">
        <f>IF(ISBLANK(H1224),"",IFERROR(VLOOKUP(B1224,'Np PL4 Stock'!$A:$D,4,FALSE),""))</f>
        <v/>
      </c>
      <c r="K1224" s="61" t="str">
        <f>IF(ISBLANK(H1224),"",SUMIF('Np PL4 Stock'!$A:$A,B1224,'Np PL4 Stock'!$N:$N))</f>
        <v/>
      </c>
      <c r="L1224" s="62" t="str">
        <f>IF(ISBLANK(H1224),"",VLOOKUP(LEFT(B1224,5),Unit!A:B,2,FALSE))</f>
        <v/>
      </c>
      <c r="M1224" s="63" t="str">
        <f>IF(ISBLANK(H1224),"",IFERROR(VLOOKUP(B1224,'Np PL4 Stock'!$A:$T,20,FALSE),""))</f>
        <v/>
      </c>
      <c r="N1224" s="63" t="str">
        <f>IF(ISBLANK(H1224),"",IFERROR(VLOOKUP(B1224,'Np PL4 Stock'!$A:$U,21,FALSE),""))</f>
        <v/>
      </c>
      <c r="O1224" s="62" t="str">
        <f t="shared" si="203"/>
        <v/>
      </c>
      <c r="P1224" s="62" t="str">
        <f t="shared" si="201"/>
        <v/>
      </c>
      <c r="Q1224" s="67" t="str">
        <f t="shared" si="204"/>
        <v/>
      </c>
      <c r="R1224" s="67" t="str">
        <f t="shared" si="202"/>
        <v/>
      </c>
      <c r="S1224" s="59"/>
      <c r="T1224" s="147"/>
      <c r="U1224" s="147"/>
      <c r="V1224" s="59"/>
      <c r="W1224" s="59"/>
      <c r="X1224" s="59"/>
      <c r="Y1224" s="59"/>
      <c r="Z1224" s="59"/>
      <c r="AA1224" s="59"/>
      <c r="AB1224" s="59"/>
      <c r="AC1224" s="59"/>
      <c r="AD1224" s="59"/>
      <c r="AE1224" s="59"/>
      <c r="AF1224" s="73"/>
      <c r="AG1224" s="73"/>
      <c r="AH1224" s="73"/>
      <c r="AI1224" s="73"/>
      <c r="AJ1224" s="73"/>
      <c r="AK1224" s="73"/>
      <c r="AL1224" s="77" t="str">
        <f>IF(ISBLANK(S1224),"",IF(AJ1224="Fail","Fail",IF(E1224="PL4",IF(AND(T1224&gt;STD_01122025!$D$3,U1224&lt;STD_01122025!$D$4,OR(AF1224="ND",AF1224&lt;STD_01122025!$D$7),AH1224="ND"),"Pass","Fail"),IF(E1224="PL12",IF(AND(S1224&lt;STD_01122025!$F$2,T1224&gt;STD_01122025!$F$3,U1224&lt;STD_01122025!$F$4,V1224&gt;STD_01122025!$F$5,X1224&gt;STD_01122025!$F$6,OR(AF1224="ND",AF1224&lt;STD_01122025!$F$7),AH1224="ND"),"Pass","Fail"),IF(E1224="SuperPL",IF(AND(T1224&gt;STD_01122025!$H$3,U1224&lt;STD_01122025!$H$4,V1224&gt;STD_01122025!$H$5,X1224&gt;STD_01122025!$H$6,OR(AF1224="ND",AF1224&lt;STD_01122025!$H$7),AH1224="ND"),"Pass","Fail"),IF(E1224="Flight",IF(AND(T1224&gt;STD_01122025!$J$3,U1224&lt;STD_01122025!$J$4,X1224&gt;STD_01122025!$J$6,OR(AF1224="ND",AF1224&lt;STD_01122025!$J$7),AH1224="ND"),"Pass","Fail"),""))))))</f>
        <v/>
      </c>
      <c r="AM1224" s="62" t="str">
        <f>IF(ISBLANK(B1224),"",IFERROR(IF(VLOOKUP(B1224,'Np PL4 Stock'!$A:$J,10,FALSE)="Np4",D1224-VLOOKUP(B1224,'Np PL4 Stock'!$A:$E,5,FALSE),D1224-VLOOKUP(B1224,'Np PL4 Stock'!$A:$E,5,FALSE)-1),""))</f>
        <v/>
      </c>
      <c r="AN1224" s="147"/>
      <c r="AO1224" s="147"/>
      <c r="AP1224" s="59"/>
      <c r="AQ1224" s="59"/>
      <c r="AR1224" s="59"/>
      <c r="AS1224" s="59"/>
      <c r="AT1224" s="73"/>
      <c r="AU1224" s="73"/>
      <c r="AV1224" s="73"/>
      <c r="AW1224" s="73"/>
      <c r="AX1224" s="84"/>
      <c r="AY1224" s="59"/>
      <c r="AZ1224" s="59"/>
      <c r="BA1224" s="59"/>
      <c r="BB1224" s="59"/>
      <c r="BC1224" s="59"/>
      <c r="BD1224" s="59"/>
      <c r="BE1224" s="84"/>
      <c r="BF1224" s="84"/>
      <c r="BG1224" s="84"/>
      <c r="BH1224" s="84"/>
      <c r="BI1224" s="85"/>
      <c r="BJ1224" s="86"/>
      <c r="BK1224" s="86"/>
      <c r="BL1224" s="86"/>
      <c r="BM1224" s="86"/>
      <c r="BN1224" s="86"/>
      <c r="BO1224" s="59"/>
      <c r="BP1224" s="69"/>
      <c r="BQ1224" s="92">
        <v>0</v>
      </c>
      <c r="BR1224" s="93">
        <v>0</v>
      </c>
      <c r="BS1224" s="94" t="str">
        <f t="shared" si="205"/>
        <v/>
      </c>
      <c r="BT1224" s="95">
        <v>0</v>
      </c>
      <c r="BU1224" s="101" t="str">
        <f t="shared" si="206"/>
        <v/>
      </c>
      <c r="BV1224" s="102" t="str">
        <f t="shared" si="207"/>
        <v>-</v>
      </c>
      <c r="BW1224" s="103"/>
      <c r="BX1224" s="104" t="str">
        <f t="shared" si="208"/>
        <v>-</v>
      </c>
      <c r="BY1224" s="105"/>
      <c r="BZ1224" s="103"/>
      <c r="CA1224" s="106"/>
      <c r="CB1224" s="107"/>
      <c r="CC1224" s="112"/>
      <c r="CD1224" s="106"/>
      <c r="CE1224" s="103"/>
      <c r="CF1224" s="113"/>
      <c r="CG1224" s="114"/>
    </row>
    <row r="1225" spans="1:85">
      <c r="A1225" s="53" t="str">
        <f t="shared" si="199"/>
        <v>--</v>
      </c>
      <c r="B1225" s="47" t="str">
        <f t="shared" si="200"/>
        <v>-</v>
      </c>
      <c r="C1225" s="153"/>
      <c r="D1225" s="49"/>
      <c r="E1225" s="50"/>
      <c r="F1225" s="51"/>
      <c r="G1225" s="59"/>
      <c r="H1225" s="51"/>
      <c r="I1225" s="59"/>
      <c r="J1225" s="60" t="str">
        <f>IF(ISBLANK(H1225),"",IFERROR(VLOOKUP(B1225,'Np PL4 Stock'!$A:$D,4,FALSE),""))</f>
        <v/>
      </c>
      <c r="K1225" s="61" t="str">
        <f>IF(ISBLANK(H1225),"",SUMIF('Np PL4 Stock'!$A:$A,B1225,'Np PL4 Stock'!$N:$N))</f>
        <v/>
      </c>
      <c r="L1225" s="62" t="str">
        <f>IF(ISBLANK(H1225),"",VLOOKUP(LEFT(B1225,5),Unit!A:B,2,FALSE))</f>
        <v/>
      </c>
      <c r="M1225" s="63" t="str">
        <f>IF(ISBLANK(H1225),"",IFERROR(VLOOKUP(B1225,'Np PL4 Stock'!$A:$T,20,FALSE),""))</f>
        <v/>
      </c>
      <c r="N1225" s="63" t="str">
        <f>IF(ISBLANK(H1225),"",IFERROR(VLOOKUP(B1225,'Np PL4 Stock'!$A:$U,21,FALSE),""))</f>
        <v/>
      </c>
      <c r="O1225" s="62" t="str">
        <f t="shared" si="203"/>
        <v/>
      </c>
      <c r="P1225" s="62" t="str">
        <f t="shared" si="201"/>
        <v/>
      </c>
      <c r="Q1225" s="67" t="str">
        <f t="shared" si="204"/>
        <v/>
      </c>
      <c r="R1225" s="67" t="str">
        <f t="shared" si="202"/>
        <v/>
      </c>
      <c r="S1225" s="59"/>
      <c r="T1225" s="147"/>
      <c r="U1225" s="147"/>
      <c r="V1225" s="59"/>
      <c r="W1225" s="59"/>
      <c r="X1225" s="59"/>
      <c r="Y1225" s="59"/>
      <c r="Z1225" s="59"/>
      <c r="AA1225" s="59"/>
      <c r="AB1225" s="59"/>
      <c r="AC1225" s="59"/>
      <c r="AD1225" s="59"/>
      <c r="AE1225" s="59"/>
      <c r="AF1225" s="73"/>
      <c r="AG1225" s="73"/>
      <c r="AH1225" s="73"/>
      <c r="AI1225" s="73"/>
      <c r="AJ1225" s="73"/>
      <c r="AK1225" s="73"/>
      <c r="AL1225" s="77" t="str">
        <f>IF(ISBLANK(S1225),"",IF(AJ1225="Fail","Fail",IF(E1225="PL4",IF(AND(T1225&gt;STD_01122025!$D$3,U1225&lt;STD_01122025!$D$4,OR(AF1225="ND",AF1225&lt;STD_01122025!$D$7),AH1225="ND"),"Pass","Fail"),IF(E1225="PL12",IF(AND(S1225&lt;STD_01122025!$F$2,T1225&gt;STD_01122025!$F$3,U1225&lt;STD_01122025!$F$4,V1225&gt;STD_01122025!$F$5,X1225&gt;STD_01122025!$F$6,OR(AF1225="ND",AF1225&lt;STD_01122025!$F$7),AH1225="ND"),"Pass","Fail"),IF(E1225="SuperPL",IF(AND(T1225&gt;STD_01122025!$H$3,U1225&lt;STD_01122025!$H$4,V1225&gt;STD_01122025!$H$5,X1225&gt;STD_01122025!$H$6,OR(AF1225="ND",AF1225&lt;STD_01122025!$H$7),AH1225="ND"),"Pass","Fail"),IF(E1225="Flight",IF(AND(T1225&gt;STD_01122025!$J$3,U1225&lt;STD_01122025!$J$4,X1225&gt;STD_01122025!$J$6,OR(AF1225="ND",AF1225&lt;STD_01122025!$J$7),AH1225="ND"),"Pass","Fail"),""))))))</f>
        <v/>
      </c>
      <c r="AM1225" s="62" t="str">
        <f>IF(ISBLANK(B1225),"",IFERROR(IF(VLOOKUP(B1225,'Np PL4 Stock'!$A:$J,10,FALSE)="Np4",D1225-VLOOKUP(B1225,'Np PL4 Stock'!$A:$E,5,FALSE),D1225-VLOOKUP(B1225,'Np PL4 Stock'!$A:$E,5,FALSE)-1),""))</f>
        <v/>
      </c>
      <c r="AN1225" s="147"/>
      <c r="AO1225" s="147"/>
      <c r="AP1225" s="59"/>
      <c r="AQ1225" s="59"/>
      <c r="AR1225" s="59"/>
      <c r="AS1225" s="59"/>
      <c r="AT1225" s="73"/>
      <c r="AU1225" s="73"/>
      <c r="AV1225" s="73"/>
      <c r="AW1225" s="73"/>
      <c r="AX1225" s="84"/>
      <c r="AY1225" s="59"/>
      <c r="AZ1225" s="59"/>
      <c r="BA1225" s="59"/>
      <c r="BB1225" s="59"/>
      <c r="BC1225" s="59"/>
      <c r="BD1225" s="59"/>
      <c r="BE1225" s="84"/>
      <c r="BF1225" s="84"/>
      <c r="BG1225" s="84"/>
      <c r="BH1225" s="84"/>
      <c r="BI1225" s="85"/>
      <c r="BJ1225" s="86"/>
      <c r="BK1225" s="86"/>
      <c r="BL1225" s="86"/>
      <c r="BM1225" s="86"/>
      <c r="BN1225" s="86"/>
      <c r="BO1225" s="59"/>
      <c r="BP1225" s="69"/>
      <c r="BQ1225" s="92">
        <v>0</v>
      </c>
      <c r="BR1225" s="93">
        <v>0</v>
      </c>
      <c r="BS1225" s="94" t="str">
        <f t="shared" si="205"/>
        <v/>
      </c>
      <c r="BT1225" s="95">
        <v>0</v>
      </c>
      <c r="BU1225" s="101" t="str">
        <f t="shared" si="206"/>
        <v/>
      </c>
      <c r="BV1225" s="102" t="str">
        <f t="shared" si="207"/>
        <v>-</v>
      </c>
      <c r="BW1225" s="103"/>
      <c r="BX1225" s="104" t="str">
        <f t="shared" si="208"/>
        <v>-</v>
      </c>
      <c r="BY1225" s="105"/>
      <c r="BZ1225" s="103"/>
      <c r="CA1225" s="106"/>
      <c r="CB1225" s="107"/>
      <c r="CC1225" s="112"/>
      <c r="CD1225" s="106"/>
      <c r="CE1225" s="103"/>
      <c r="CF1225" s="113"/>
      <c r="CG1225" s="114"/>
    </row>
    <row r="1226" spans="1:85">
      <c r="A1226" s="53" t="str">
        <f t="shared" si="199"/>
        <v>--</v>
      </c>
      <c r="B1226" s="47" t="str">
        <f t="shared" si="200"/>
        <v>-</v>
      </c>
      <c r="C1226" s="153"/>
      <c r="D1226" s="49"/>
      <c r="E1226" s="50"/>
      <c r="F1226" s="51"/>
      <c r="G1226" s="59"/>
      <c r="H1226" s="51"/>
      <c r="I1226" s="59"/>
      <c r="J1226" s="60" t="str">
        <f>IF(ISBLANK(H1226),"",IFERROR(VLOOKUP(B1226,'Np PL4 Stock'!$A:$D,4,FALSE),""))</f>
        <v/>
      </c>
      <c r="K1226" s="61" t="str">
        <f>IF(ISBLANK(H1226),"",SUMIF('Np PL4 Stock'!$A:$A,B1226,'Np PL4 Stock'!$N:$N))</f>
        <v/>
      </c>
      <c r="L1226" s="62" t="str">
        <f>IF(ISBLANK(H1226),"",VLOOKUP(LEFT(B1226,5),Unit!A:B,2,FALSE))</f>
        <v/>
      </c>
      <c r="M1226" s="63" t="str">
        <f>IF(ISBLANK(H1226),"",IFERROR(VLOOKUP(B1226,'Np PL4 Stock'!$A:$T,20,FALSE),""))</f>
        <v/>
      </c>
      <c r="N1226" s="63" t="str">
        <f>IF(ISBLANK(H1226),"",IFERROR(VLOOKUP(B1226,'Np PL4 Stock'!$A:$U,21,FALSE),""))</f>
        <v/>
      </c>
      <c r="O1226" s="62" t="str">
        <f t="shared" si="203"/>
        <v/>
      </c>
      <c r="P1226" s="62" t="str">
        <f t="shared" si="201"/>
        <v/>
      </c>
      <c r="Q1226" s="67" t="str">
        <f t="shared" si="204"/>
        <v/>
      </c>
      <c r="R1226" s="67" t="str">
        <f t="shared" si="202"/>
        <v/>
      </c>
      <c r="S1226" s="59"/>
      <c r="T1226" s="147"/>
      <c r="U1226" s="147"/>
      <c r="V1226" s="59"/>
      <c r="W1226" s="59"/>
      <c r="X1226" s="59"/>
      <c r="Y1226" s="59"/>
      <c r="Z1226" s="59"/>
      <c r="AA1226" s="59"/>
      <c r="AB1226" s="59"/>
      <c r="AC1226" s="59"/>
      <c r="AD1226" s="59"/>
      <c r="AE1226" s="59"/>
      <c r="AF1226" s="73"/>
      <c r="AG1226" s="73"/>
      <c r="AH1226" s="73"/>
      <c r="AI1226" s="73"/>
      <c r="AJ1226" s="73"/>
      <c r="AK1226" s="73"/>
      <c r="AL1226" s="77" t="str">
        <f>IF(ISBLANK(S1226),"",IF(AJ1226="Fail","Fail",IF(E1226="PL4",IF(AND(T1226&gt;STD_01122025!$D$3,U1226&lt;STD_01122025!$D$4,OR(AF1226="ND",AF1226&lt;STD_01122025!$D$7),AH1226="ND"),"Pass","Fail"),IF(E1226="PL12",IF(AND(S1226&lt;STD_01122025!$F$2,T1226&gt;STD_01122025!$F$3,U1226&lt;STD_01122025!$F$4,V1226&gt;STD_01122025!$F$5,X1226&gt;STD_01122025!$F$6,OR(AF1226="ND",AF1226&lt;STD_01122025!$F$7),AH1226="ND"),"Pass","Fail"),IF(E1226="SuperPL",IF(AND(T1226&gt;STD_01122025!$H$3,U1226&lt;STD_01122025!$H$4,V1226&gt;STD_01122025!$H$5,X1226&gt;STD_01122025!$H$6,OR(AF1226="ND",AF1226&lt;STD_01122025!$H$7),AH1226="ND"),"Pass","Fail"),IF(E1226="Flight",IF(AND(T1226&gt;STD_01122025!$J$3,U1226&lt;STD_01122025!$J$4,X1226&gt;STD_01122025!$J$6,OR(AF1226="ND",AF1226&lt;STD_01122025!$J$7),AH1226="ND"),"Pass","Fail"),""))))))</f>
        <v/>
      </c>
      <c r="AM1226" s="62" t="str">
        <f>IF(ISBLANK(B1226),"",IFERROR(IF(VLOOKUP(B1226,'Np PL4 Stock'!$A:$J,10,FALSE)="Np4",D1226-VLOOKUP(B1226,'Np PL4 Stock'!$A:$E,5,FALSE),D1226-VLOOKUP(B1226,'Np PL4 Stock'!$A:$E,5,FALSE)-1),""))</f>
        <v/>
      </c>
      <c r="AN1226" s="147"/>
      <c r="AO1226" s="147"/>
      <c r="AP1226" s="59"/>
      <c r="AQ1226" s="59"/>
      <c r="AR1226" s="59"/>
      <c r="AS1226" s="59"/>
      <c r="AT1226" s="73"/>
      <c r="AU1226" s="73"/>
      <c r="AV1226" s="73"/>
      <c r="AW1226" s="73"/>
      <c r="AX1226" s="84"/>
      <c r="AY1226" s="59"/>
      <c r="AZ1226" s="59"/>
      <c r="BA1226" s="59"/>
      <c r="BB1226" s="59"/>
      <c r="BC1226" s="59"/>
      <c r="BD1226" s="59"/>
      <c r="BE1226" s="84"/>
      <c r="BF1226" s="84"/>
      <c r="BG1226" s="84"/>
      <c r="BH1226" s="84"/>
      <c r="BI1226" s="85"/>
      <c r="BJ1226" s="86"/>
      <c r="BK1226" s="86"/>
      <c r="BL1226" s="86"/>
      <c r="BM1226" s="86"/>
      <c r="BN1226" s="86"/>
      <c r="BO1226" s="59"/>
      <c r="BP1226" s="69"/>
      <c r="BQ1226" s="92">
        <v>0</v>
      </c>
      <c r="BR1226" s="93">
        <v>0</v>
      </c>
      <c r="BS1226" s="94" t="str">
        <f t="shared" si="205"/>
        <v/>
      </c>
      <c r="BT1226" s="95">
        <v>0</v>
      </c>
      <c r="BU1226" s="101" t="str">
        <f t="shared" si="206"/>
        <v/>
      </c>
      <c r="BV1226" s="102" t="str">
        <f t="shared" si="207"/>
        <v>-</v>
      </c>
      <c r="BW1226" s="103"/>
      <c r="BX1226" s="104" t="str">
        <f t="shared" si="208"/>
        <v>-</v>
      </c>
      <c r="BY1226" s="105"/>
      <c r="BZ1226" s="103"/>
      <c r="CA1226" s="106"/>
      <c r="CB1226" s="107"/>
      <c r="CC1226" s="112"/>
      <c r="CD1226" s="106"/>
      <c r="CE1226" s="103"/>
      <c r="CF1226" s="113"/>
      <c r="CG1226" s="114"/>
    </row>
    <row r="1227" spans="1:85">
      <c r="A1227" s="53" t="str">
        <f t="shared" si="199"/>
        <v>--</v>
      </c>
      <c r="B1227" s="47" t="str">
        <f t="shared" si="200"/>
        <v>-</v>
      </c>
      <c r="C1227" s="153"/>
      <c r="D1227" s="49"/>
      <c r="E1227" s="50"/>
      <c r="F1227" s="51"/>
      <c r="G1227" s="59"/>
      <c r="H1227" s="51"/>
      <c r="I1227" s="59"/>
      <c r="J1227" s="60" t="str">
        <f>IF(ISBLANK(H1227),"",IFERROR(VLOOKUP(B1227,'Np PL4 Stock'!$A:$D,4,FALSE),""))</f>
        <v/>
      </c>
      <c r="K1227" s="61" t="str">
        <f>IF(ISBLANK(H1227),"",SUMIF('Np PL4 Stock'!$A:$A,B1227,'Np PL4 Stock'!$N:$N))</f>
        <v/>
      </c>
      <c r="L1227" s="62" t="str">
        <f>IF(ISBLANK(H1227),"",VLOOKUP(LEFT(B1227,5),Unit!A:B,2,FALSE))</f>
        <v/>
      </c>
      <c r="M1227" s="63" t="str">
        <f>IF(ISBLANK(H1227),"",IFERROR(VLOOKUP(B1227,'Np PL4 Stock'!$A:$T,20,FALSE),""))</f>
        <v/>
      </c>
      <c r="N1227" s="63" t="str">
        <f>IF(ISBLANK(H1227),"",IFERROR(VLOOKUP(B1227,'Np PL4 Stock'!$A:$U,21,FALSE),""))</f>
        <v/>
      </c>
      <c r="O1227" s="62" t="str">
        <f t="shared" si="203"/>
        <v/>
      </c>
      <c r="P1227" s="62" t="str">
        <f t="shared" si="201"/>
        <v/>
      </c>
      <c r="Q1227" s="67" t="str">
        <f t="shared" si="204"/>
        <v/>
      </c>
      <c r="R1227" s="67" t="str">
        <f t="shared" si="202"/>
        <v/>
      </c>
      <c r="S1227" s="59"/>
      <c r="T1227" s="147"/>
      <c r="U1227" s="147"/>
      <c r="V1227" s="59"/>
      <c r="W1227" s="59"/>
      <c r="X1227" s="59"/>
      <c r="Y1227" s="59"/>
      <c r="Z1227" s="59"/>
      <c r="AA1227" s="59"/>
      <c r="AB1227" s="59"/>
      <c r="AC1227" s="59"/>
      <c r="AD1227" s="59"/>
      <c r="AE1227" s="59"/>
      <c r="AF1227" s="73"/>
      <c r="AG1227" s="73"/>
      <c r="AH1227" s="73"/>
      <c r="AI1227" s="73"/>
      <c r="AJ1227" s="73"/>
      <c r="AK1227" s="73"/>
      <c r="AL1227" s="77" t="str">
        <f>IF(ISBLANK(S1227),"",IF(AJ1227="Fail","Fail",IF(E1227="PL4",IF(AND(T1227&gt;STD_01122025!$D$3,U1227&lt;STD_01122025!$D$4,OR(AF1227="ND",AF1227&lt;STD_01122025!$D$7),AH1227="ND"),"Pass","Fail"),IF(E1227="PL12",IF(AND(S1227&lt;STD_01122025!$F$2,T1227&gt;STD_01122025!$F$3,U1227&lt;STD_01122025!$F$4,V1227&gt;STD_01122025!$F$5,X1227&gt;STD_01122025!$F$6,OR(AF1227="ND",AF1227&lt;STD_01122025!$F$7),AH1227="ND"),"Pass","Fail"),IF(E1227="SuperPL",IF(AND(T1227&gt;STD_01122025!$H$3,U1227&lt;STD_01122025!$H$4,V1227&gt;STD_01122025!$H$5,X1227&gt;STD_01122025!$H$6,OR(AF1227="ND",AF1227&lt;STD_01122025!$H$7),AH1227="ND"),"Pass","Fail"),IF(E1227="Flight",IF(AND(T1227&gt;STD_01122025!$J$3,U1227&lt;STD_01122025!$J$4,X1227&gt;STD_01122025!$J$6,OR(AF1227="ND",AF1227&lt;STD_01122025!$J$7),AH1227="ND"),"Pass","Fail"),""))))))</f>
        <v/>
      </c>
      <c r="AM1227" s="62" t="str">
        <f>IF(ISBLANK(B1227),"",IFERROR(IF(VLOOKUP(B1227,'Np PL4 Stock'!$A:$J,10,FALSE)="Np4",D1227-VLOOKUP(B1227,'Np PL4 Stock'!$A:$E,5,FALSE),D1227-VLOOKUP(B1227,'Np PL4 Stock'!$A:$E,5,FALSE)-1),""))</f>
        <v/>
      </c>
      <c r="AN1227" s="147"/>
      <c r="AO1227" s="147"/>
      <c r="AP1227" s="59"/>
      <c r="AQ1227" s="59"/>
      <c r="AR1227" s="59"/>
      <c r="AS1227" s="59"/>
      <c r="AT1227" s="73"/>
      <c r="AU1227" s="73"/>
      <c r="AV1227" s="73"/>
      <c r="AW1227" s="73"/>
      <c r="AX1227" s="84"/>
      <c r="AY1227" s="59"/>
      <c r="AZ1227" s="59"/>
      <c r="BA1227" s="59"/>
      <c r="BB1227" s="59"/>
      <c r="BC1227" s="59"/>
      <c r="BD1227" s="59"/>
      <c r="BE1227" s="84"/>
      <c r="BF1227" s="84"/>
      <c r="BG1227" s="84"/>
      <c r="BH1227" s="84"/>
      <c r="BI1227" s="85"/>
      <c r="BJ1227" s="86"/>
      <c r="BK1227" s="86"/>
      <c r="BL1227" s="86"/>
      <c r="BM1227" s="86"/>
      <c r="BN1227" s="86"/>
      <c r="BO1227" s="59"/>
      <c r="BP1227" s="69"/>
      <c r="BQ1227" s="92">
        <v>0</v>
      </c>
      <c r="BR1227" s="93">
        <v>0</v>
      </c>
      <c r="BS1227" s="94" t="str">
        <f t="shared" si="205"/>
        <v/>
      </c>
      <c r="BT1227" s="95">
        <v>0</v>
      </c>
      <c r="BU1227" s="101" t="str">
        <f t="shared" si="206"/>
        <v/>
      </c>
      <c r="BV1227" s="102" t="str">
        <f t="shared" si="207"/>
        <v>-</v>
      </c>
      <c r="BW1227" s="103"/>
      <c r="BX1227" s="104" t="str">
        <f t="shared" si="208"/>
        <v>-</v>
      </c>
      <c r="BY1227" s="105"/>
      <c r="BZ1227" s="103"/>
      <c r="CA1227" s="106"/>
      <c r="CB1227" s="107"/>
      <c r="CC1227" s="112"/>
      <c r="CD1227" s="106"/>
      <c r="CE1227" s="103"/>
      <c r="CF1227" s="113"/>
      <c r="CG1227" s="114"/>
    </row>
    <row r="1228" spans="1:85">
      <c r="A1228" s="53" t="str">
        <f t="shared" si="199"/>
        <v>--</v>
      </c>
      <c r="B1228" s="47" t="str">
        <f t="shared" si="200"/>
        <v>-</v>
      </c>
      <c r="C1228" s="153"/>
      <c r="D1228" s="49"/>
      <c r="E1228" s="50"/>
      <c r="F1228" s="51"/>
      <c r="G1228" s="59"/>
      <c r="H1228" s="51"/>
      <c r="I1228" s="59"/>
      <c r="J1228" s="60" t="str">
        <f>IF(ISBLANK(H1228),"",IFERROR(VLOOKUP(B1228,'Np PL4 Stock'!$A:$D,4,FALSE),""))</f>
        <v/>
      </c>
      <c r="K1228" s="61" t="str">
        <f>IF(ISBLANK(H1228),"",SUMIF('Np PL4 Stock'!$A:$A,B1228,'Np PL4 Stock'!$N:$N))</f>
        <v/>
      </c>
      <c r="L1228" s="62" t="str">
        <f>IF(ISBLANK(H1228),"",VLOOKUP(LEFT(B1228,5),Unit!A:B,2,FALSE))</f>
        <v/>
      </c>
      <c r="M1228" s="63" t="str">
        <f>IF(ISBLANK(H1228),"",IFERROR(VLOOKUP(B1228,'Np PL4 Stock'!$A:$T,20,FALSE),""))</f>
        <v/>
      </c>
      <c r="N1228" s="63" t="str">
        <f>IF(ISBLANK(H1228),"",IFERROR(VLOOKUP(B1228,'Np PL4 Stock'!$A:$U,21,FALSE),""))</f>
        <v/>
      </c>
      <c r="O1228" s="62" t="str">
        <f t="shared" si="203"/>
        <v/>
      </c>
      <c r="P1228" s="62" t="str">
        <f t="shared" si="201"/>
        <v/>
      </c>
      <c r="Q1228" s="67" t="str">
        <f t="shared" si="204"/>
        <v/>
      </c>
      <c r="R1228" s="67" t="str">
        <f t="shared" si="202"/>
        <v/>
      </c>
      <c r="S1228" s="59"/>
      <c r="T1228" s="147"/>
      <c r="U1228" s="147"/>
      <c r="V1228" s="59"/>
      <c r="W1228" s="59"/>
      <c r="X1228" s="59"/>
      <c r="Y1228" s="59"/>
      <c r="Z1228" s="59"/>
      <c r="AA1228" s="59"/>
      <c r="AB1228" s="59"/>
      <c r="AC1228" s="59"/>
      <c r="AD1228" s="59"/>
      <c r="AE1228" s="59"/>
      <c r="AF1228" s="73"/>
      <c r="AG1228" s="73"/>
      <c r="AH1228" s="73"/>
      <c r="AI1228" s="73"/>
      <c r="AJ1228" s="73"/>
      <c r="AK1228" s="73"/>
      <c r="AL1228" s="77" t="str">
        <f>IF(ISBLANK(S1228),"",IF(AJ1228="Fail","Fail",IF(E1228="PL4",IF(AND(T1228&gt;STD_01122025!$D$3,U1228&lt;STD_01122025!$D$4,OR(AF1228="ND",AF1228&lt;STD_01122025!$D$7),AH1228="ND"),"Pass","Fail"),IF(E1228="PL12",IF(AND(S1228&lt;STD_01122025!$F$2,T1228&gt;STD_01122025!$F$3,U1228&lt;STD_01122025!$F$4,V1228&gt;STD_01122025!$F$5,X1228&gt;STD_01122025!$F$6,OR(AF1228="ND",AF1228&lt;STD_01122025!$F$7),AH1228="ND"),"Pass","Fail"),IF(E1228="SuperPL",IF(AND(T1228&gt;STD_01122025!$H$3,U1228&lt;STD_01122025!$H$4,V1228&gt;STD_01122025!$H$5,X1228&gt;STD_01122025!$H$6,OR(AF1228="ND",AF1228&lt;STD_01122025!$H$7),AH1228="ND"),"Pass","Fail"),IF(E1228="Flight",IF(AND(T1228&gt;STD_01122025!$J$3,U1228&lt;STD_01122025!$J$4,X1228&gt;STD_01122025!$J$6,OR(AF1228="ND",AF1228&lt;STD_01122025!$J$7),AH1228="ND"),"Pass","Fail"),""))))))</f>
        <v/>
      </c>
      <c r="AM1228" s="62" t="str">
        <f>IF(ISBLANK(B1228),"",IFERROR(IF(VLOOKUP(B1228,'Np PL4 Stock'!$A:$J,10,FALSE)="Np4",D1228-VLOOKUP(B1228,'Np PL4 Stock'!$A:$E,5,FALSE),D1228-VLOOKUP(B1228,'Np PL4 Stock'!$A:$E,5,FALSE)-1),""))</f>
        <v/>
      </c>
      <c r="AN1228" s="147"/>
      <c r="AO1228" s="147"/>
      <c r="AP1228" s="59"/>
      <c r="AQ1228" s="59"/>
      <c r="AR1228" s="59"/>
      <c r="AS1228" s="59"/>
      <c r="AT1228" s="73"/>
      <c r="AU1228" s="73"/>
      <c r="AV1228" s="73"/>
      <c r="AW1228" s="73"/>
      <c r="AX1228" s="84"/>
      <c r="AY1228" s="59"/>
      <c r="AZ1228" s="59"/>
      <c r="BA1228" s="59"/>
      <c r="BB1228" s="59"/>
      <c r="BC1228" s="59"/>
      <c r="BD1228" s="59"/>
      <c r="BE1228" s="84"/>
      <c r="BF1228" s="84"/>
      <c r="BG1228" s="84"/>
      <c r="BH1228" s="84"/>
      <c r="BI1228" s="85"/>
      <c r="BJ1228" s="86"/>
      <c r="BK1228" s="86"/>
      <c r="BL1228" s="86"/>
      <c r="BM1228" s="86"/>
      <c r="BN1228" s="86"/>
      <c r="BO1228" s="59"/>
      <c r="BP1228" s="69"/>
      <c r="BQ1228" s="92">
        <v>0</v>
      </c>
      <c r="BR1228" s="93">
        <v>0</v>
      </c>
      <c r="BS1228" s="94" t="str">
        <f t="shared" si="205"/>
        <v/>
      </c>
      <c r="BT1228" s="95">
        <v>0</v>
      </c>
      <c r="BU1228" s="101" t="str">
        <f t="shared" si="206"/>
        <v/>
      </c>
      <c r="BV1228" s="102" t="str">
        <f t="shared" si="207"/>
        <v>-</v>
      </c>
      <c r="BW1228" s="103"/>
      <c r="BX1228" s="104" t="str">
        <f t="shared" si="208"/>
        <v>-</v>
      </c>
      <c r="BY1228" s="105"/>
      <c r="BZ1228" s="103"/>
      <c r="CA1228" s="106"/>
      <c r="CB1228" s="107"/>
      <c r="CC1228" s="112"/>
      <c r="CD1228" s="106"/>
      <c r="CE1228" s="103"/>
      <c r="CF1228" s="113"/>
      <c r="CG1228" s="114"/>
    </row>
    <row r="1229" spans="1:85">
      <c r="A1229" s="53" t="str">
        <f t="shared" si="199"/>
        <v>--</v>
      </c>
      <c r="B1229" s="47" t="str">
        <f t="shared" si="200"/>
        <v>-</v>
      </c>
      <c r="C1229" s="153"/>
      <c r="D1229" s="49"/>
      <c r="E1229" s="50"/>
      <c r="F1229" s="51"/>
      <c r="G1229" s="59"/>
      <c r="H1229" s="51"/>
      <c r="I1229" s="59"/>
      <c r="J1229" s="60" t="str">
        <f>IF(ISBLANK(H1229),"",IFERROR(VLOOKUP(B1229,'Np PL4 Stock'!$A:$D,4,FALSE),""))</f>
        <v/>
      </c>
      <c r="K1229" s="61" t="str">
        <f>IF(ISBLANK(H1229),"",SUMIF('Np PL4 Stock'!$A:$A,B1229,'Np PL4 Stock'!$N:$N))</f>
        <v/>
      </c>
      <c r="L1229" s="62" t="str">
        <f>IF(ISBLANK(H1229),"",VLOOKUP(LEFT(B1229,5),Unit!A:B,2,FALSE))</f>
        <v/>
      </c>
      <c r="M1229" s="63" t="str">
        <f>IF(ISBLANK(H1229),"",IFERROR(VLOOKUP(B1229,'Np PL4 Stock'!$A:$T,20,FALSE),""))</f>
        <v/>
      </c>
      <c r="N1229" s="63" t="str">
        <f>IF(ISBLANK(H1229),"",IFERROR(VLOOKUP(B1229,'Np PL4 Stock'!$A:$U,21,FALSE),""))</f>
        <v/>
      </c>
      <c r="O1229" s="62" t="str">
        <f t="shared" si="203"/>
        <v/>
      </c>
      <c r="P1229" s="62" t="str">
        <f t="shared" si="201"/>
        <v/>
      </c>
      <c r="Q1229" s="67" t="str">
        <f t="shared" si="204"/>
        <v/>
      </c>
      <c r="R1229" s="67" t="str">
        <f t="shared" si="202"/>
        <v/>
      </c>
      <c r="S1229" s="59"/>
      <c r="T1229" s="147"/>
      <c r="U1229" s="147"/>
      <c r="V1229" s="59"/>
      <c r="W1229" s="59"/>
      <c r="X1229" s="59"/>
      <c r="Y1229" s="59"/>
      <c r="Z1229" s="59"/>
      <c r="AA1229" s="59"/>
      <c r="AB1229" s="59"/>
      <c r="AC1229" s="59"/>
      <c r="AD1229" s="59"/>
      <c r="AE1229" s="59"/>
      <c r="AF1229" s="73"/>
      <c r="AG1229" s="73"/>
      <c r="AH1229" s="73"/>
      <c r="AI1229" s="73"/>
      <c r="AJ1229" s="73"/>
      <c r="AK1229" s="73"/>
      <c r="AL1229" s="77" t="str">
        <f>IF(ISBLANK(S1229),"",IF(AJ1229="Fail","Fail",IF(E1229="PL4",IF(AND(T1229&gt;STD_01122025!$D$3,U1229&lt;STD_01122025!$D$4,OR(AF1229="ND",AF1229&lt;STD_01122025!$D$7),AH1229="ND"),"Pass","Fail"),IF(E1229="PL12",IF(AND(S1229&lt;STD_01122025!$F$2,T1229&gt;STD_01122025!$F$3,U1229&lt;STD_01122025!$F$4,V1229&gt;STD_01122025!$F$5,X1229&gt;STD_01122025!$F$6,OR(AF1229="ND",AF1229&lt;STD_01122025!$F$7),AH1229="ND"),"Pass","Fail"),IF(E1229="SuperPL",IF(AND(T1229&gt;STD_01122025!$H$3,U1229&lt;STD_01122025!$H$4,V1229&gt;STD_01122025!$H$5,X1229&gt;STD_01122025!$H$6,OR(AF1229="ND",AF1229&lt;STD_01122025!$H$7),AH1229="ND"),"Pass","Fail"),IF(E1229="Flight",IF(AND(T1229&gt;STD_01122025!$J$3,U1229&lt;STD_01122025!$J$4,X1229&gt;STD_01122025!$J$6,OR(AF1229="ND",AF1229&lt;STD_01122025!$J$7),AH1229="ND"),"Pass","Fail"),""))))))</f>
        <v/>
      </c>
      <c r="AM1229" s="62" t="str">
        <f>IF(ISBLANK(B1229),"",IFERROR(IF(VLOOKUP(B1229,'Np PL4 Stock'!$A:$J,10,FALSE)="Np4",D1229-VLOOKUP(B1229,'Np PL4 Stock'!$A:$E,5,FALSE),D1229-VLOOKUP(B1229,'Np PL4 Stock'!$A:$E,5,FALSE)-1),""))</f>
        <v/>
      </c>
      <c r="AN1229" s="147"/>
      <c r="AO1229" s="147"/>
      <c r="AP1229" s="59"/>
      <c r="AQ1229" s="59"/>
      <c r="AR1229" s="59"/>
      <c r="AS1229" s="59"/>
      <c r="AT1229" s="73"/>
      <c r="AU1229" s="73"/>
      <c r="AV1229" s="73"/>
      <c r="AW1229" s="73"/>
      <c r="AX1229" s="84"/>
      <c r="AY1229" s="59"/>
      <c r="AZ1229" s="59"/>
      <c r="BA1229" s="59"/>
      <c r="BB1229" s="59"/>
      <c r="BC1229" s="59"/>
      <c r="BD1229" s="59"/>
      <c r="BE1229" s="84"/>
      <c r="BF1229" s="84"/>
      <c r="BG1229" s="84"/>
      <c r="BH1229" s="84"/>
      <c r="BI1229" s="85"/>
      <c r="BJ1229" s="86"/>
      <c r="BK1229" s="86"/>
      <c r="BL1229" s="86"/>
      <c r="BM1229" s="86"/>
      <c r="BN1229" s="86"/>
      <c r="BO1229" s="59"/>
      <c r="BP1229" s="69"/>
      <c r="BQ1229" s="92">
        <v>0</v>
      </c>
      <c r="BR1229" s="93">
        <v>0</v>
      </c>
      <c r="BS1229" s="94" t="str">
        <f t="shared" si="205"/>
        <v/>
      </c>
      <c r="BT1229" s="95">
        <v>0</v>
      </c>
      <c r="BU1229" s="101" t="str">
        <f t="shared" si="206"/>
        <v/>
      </c>
      <c r="BV1229" s="102" t="str">
        <f t="shared" si="207"/>
        <v>-</v>
      </c>
      <c r="BW1229" s="103"/>
      <c r="BX1229" s="104" t="str">
        <f t="shared" si="208"/>
        <v>-</v>
      </c>
      <c r="BY1229" s="105"/>
      <c r="BZ1229" s="103"/>
      <c r="CA1229" s="106"/>
      <c r="CB1229" s="107"/>
      <c r="CC1229" s="112"/>
      <c r="CD1229" s="106"/>
      <c r="CE1229" s="103"/>
      <c r="CF1229" s="113"/>
      <c r="CG1229" s="114"/>
    </row>
    <row r="1230" spans="1:85">
      <c r="A1230" s="53" t="str">
        <f t="shared" si="199"/>
        <v>--</v>
      </c>
      <c r="B1230" s="47" t="str">
        <f t="shared" si="200"/>
        <v>-</v>
      </c>
      <c r="C1230" s="153"/>
      <c r="D1230" s="49"/>
      <c r="E1230" s="50"/>
      <c r="F1230" s="51"/>
      <c r="G1230" s="59"/>
      <c r="H1230" s="51"/>
      <c r="I1230" s="59"/>
      <c r="J1230" s="60" t="str">
        <f>IF(ISBLANK(H1230),"",IFERROR(VLOOKUP(B1230,'Np PL4 Stock'!$A:$D,4,FALSE),""))</f>
        <v/>
      </c>
      <c r="K1230" s="61" t="str">
        <f>IF(ISBLANK(H1230),"",SUMIF('Np PL4 Stock'!$A:$A,B1230,'Np PL4 Stock'!$N:$N))</f>
        <v/>
      </c>
      <c r="L1230" s="62" t="str">
        <f>IF(ISBLANK(H1230),"",VLOOKUP(LEFT(B1230,5),Unit!A:B,2,FALSE))</f>
        <v/>
      </c>
      <c r="M1230" s="63" t="str">
        <f>IF(ISBLANK(H1230),"",IFERROR(VLOOKUP(B1230,'Np PL4 Stock'!$A:$T,20,FALSE),""))</f>
        <v/>
      </c>
      <c r="N1230" s="63" t="str">
        <f>IF(ISBLANK(H1230),"",IFERROR(VLOOKUP(B1230,'Np PL4 Stock'!$A:$U,21,FALSE),""))</f>
        <v/>
      </c>
      <c r="O1230" s="62" t="str">
        <f t="shared" si="203"/>
        <v/>
      </c>
      <c r="P1230" s="62" t="str">
        <f t="shared" si="201"/>
        <v/>
      </c>
      <c r="Q1230" s="67" t="str">
        <f t="shared" si="204"/>
        <v/>
      </c>
      <c r="R1230" s="67" t="str">
        <f t="shared" si="202"/>
        <v/>
      </c>
      <c r="S1230" s="59"/>
      <c r="T1230" s="147"/>
      <c r="U1230" s="147"/>
      <c r="V1230" s="59"/>
      <c r="W1230" s="59"/>
      <c r="X1230" s="59"/>
      <c r="Y1230" s="59"/>
      <c r="Z1230" s="59"/>
      <c r="AA1230" s="59"/>
      <c r="AB1230" s="59"/>
      <c r="AC1230" s="59"/>
      <c r="AD1230" s="59"/>
      <c r="AE1230" s="59"/>
      <c r="AF1230" s="73"/>
      <c r="AG1230" s="73"/>
      <c r="AH1230" s="73"/>
      <c r="AI1230" s="73"/>
      <c r="AJ1230" s="73"/>
      <c r="AK1230" s="73"/>
      <c r="AL1230" s="77" t="str">
        <f>IF(ISBLANK(S1230),"",IF(AJ1230="Fail","Fail",IF(E1230="PL4",IF(AND(T1230&gt;STD_01122025!$D$3,U1230&lt;STD_01122025!$D$4,OR(AF1230="ND",AF1230&lt;STD_01122025!$D$7),AH1230="ND"),"Pass","Fail"),IF(E1230="PL12",IF(AND(S1230&lt;STD_01122025!$F$2,T1230&gt;STD_01122025!$F$3,U1230&lt;STD_01122025!$F$4,V1230&gt;STD_01122025!$F$5,X1230&gt;STD_01122025!$F$6,OR(AF1230="ND",AF1230&lt;STD_01122025!$F$7),AH1230="ND"),"Pass","Fail"),IF(E1230="SuperPL",IF(AND(T1230&gt;STD_01122025!$H$3,U1230&lt;STD_01122025!$H$4,V1230&gt;STD_01122025!$H$5,X1230&gt;STD_01122025!$H$6,OR(AF1230="ND",AF1230&lt;STD_01122025!$H$7),AH1230="ND"),"Pass","Fail"),IF(E1230="Flight",IF(AND(T1230&gt;STD_01122025!$J$3,U1230&lt;STD_01122025!$J$4,X1230&gt;STD_01122025!$J$6,OR(AF1230="ND",AF1230&lt;STD_01122025!$J$7),AH1230="ND"),"Pass","Fail"),""))))))</f>
        <v/>
      </c>
      <c r="AM1230" s="62" t="str">
        <f>IF(ISBLANK(B1230),"",IFERROR(IF(VLOOKUP(B1230,'Np PL4 Stock'!$A:$J,10,FALSE)="Np4",D1230-VLOOKUP(B1230,'Np PL4 Stock'!$A:$E,5,FALSE),D1230-VLOOKUP(B1230,'Np PL4 Stock'!$A:$E,5,FALSE)-1),""))</f>
        <v/>
      </c>
      <c r="AN1230" s="147"/>
      <c r="AO1230" s="147"/>
      <c r="AP1230" s="59"/>
      <c r="AQ1230" s="59"/>
      <c r="AR1230" s="59"/>
      <c r="AS1230" s="59"/>
      <c r="AT1230" s="73"/>
      <c r="AU1230" s="73"/>
      <c r="AV1230" s="73"/>
      <c r="AW1230" s="73"/>
      <c r="AX1230" s="84"/>
      <c r="AY1230" s="59"/>
      <c r="AZ1230" s="59"/>
      <c r="BA1230" s="59"/>
      <c r="BB1230" s="59"/>
      <c r="BC1230" s="59"/>
      <c r="BD1230" s="59"/>
      <c r="BE1230" s="84"/>
      <c r="BF1230" s="84"/>
      <c r="BG1230" s="84"/>
      <c r="BH1230" s="84"/>
      <c r="BI1230" s="85"/>
      <c r="BJ1230" s="86"/>
      <c r="BK1230" s="86"/>
      <c r="BL1230" s="86"/>
      <c r="BM1230" s="86"/>
      <c r="BN1230" s="86"/>
      <c r="BO1230" s="59"/>
      <c r="BP1230" s="69"/>
      <c r="BQ1230" s="92">
        <v>0</v>
      </c>
      <c r="BR1230" s="93">
        <v>0</v>
      </c>
      <c r="BS1230" s="94" t="str">
        <f t="shared" si="205"/>
        <v/>
      </c>
      <c r="BT1230" s="95">
        <v>0</v>
      </c>
      <c r="BU1230" s="101" t="str">
        <f t="shared" si="206"/>
        <v/>
      </c>
      <c r="BV1230" s="102" t="str">
        <f t="shared" si="207"/>
        <v>-</v>
      </c>
      <c r="BW1230" s="103"/>
      <c r="BX1230" s="104" t="str">
        <f t="shared" si="208"/>
        <v>-</v>
      </c>
      <c r="BY1230" s="105"/>
      <c r="BZ1230" s="103"/>
      <c r="CA1230" s="106"/>
      <c r="CB1230" s="107"/>
      <c r="CC1230" s="112"/>
      <c r="CD1230" s="106"/>
      <c r="CE1230" s="103"/>
      <c r="CF1230" s="113"/>
      <c r="CG1230" s="114"/>
    </row>
    <row r="1231" spans="1:85">
      <c r="A1231" s="53" t="str">
        <f t="shared" si="199"/>
        <v>--</v>
      </c>
      <c r="B1231" s="47" t="str">
        <f t="shared" si="200"/>
        <v>-</v>
      </c>
      <c r="C1231" s="153"/>
      <c r="D1231" s="49"/>
      <c r="E1231" s="50"/>
      <c r="F1231" s="51"/>
      <c r="G1231" s="59"/>
      <c r="H1231" s="51"/>
      <c r="I1231" s="59"/>
      <c r="J1231" s="60" t="str">
        <f>IF(ISBLANK(H1231),"",IFERROR(VLOOKUP(B1231,'Np PL4 Stock'!$A:$D,4,FALSE),""))</f>
        <v/>
      </c>
      <c r="K1231" s="61" t="str">
        <f>IF(ISBLANK(H1231),"",SUMIF('Np PL4 Stock'!$A:$A,B1231,'Np PL4 Stock'!$N:$N))</f>
        <v/>
      </c>
      <c r="L1231" s="62" t="str">
        <f>IF(ISBLANK(H1231),"",VLOOKUP(LEFT(B1231,5),Unit!A:B,2,FALSE))</f>
        <v/>
      </c>
      <c r="M1231" s="63" t="str">
        <f>IF(ISBLANK(H1231),"",IFERROR(VLOOKUP(B1231,'Np PL4 Stock'!$A:$T,20,FALSE),""))</f>
        <v/>
      </c>
      <c r="N1231" s="63" t="str">
        <f>IF(ISBLANK(H1231),"",IFERROR(VLOOKUP(B1231,'Np PL4 Stock'!$A:$U,21,FALSE),""))</f>
        <v/>
      </c>
      <c r="O1231" s="62" t="str">
        <f t="shared" si="203"/>
        <v/>
      </c>
      <c r="P1231" s="62" t="str">
        <f t="shared" si="201"/>
        <v/>
      </c>
      <c r="Q1231" s="67" t="str">
        <f t="shared" si="204"/>
        <v/>
      </c>
      <c r="R1231" s="67" t="str">
        <f t="shared" si="202"/>
        <v/>
      </c>
      <c r="S1231" s="59"/>
      <c r="T1231" s="147"/>
      <c r="U1231" s="147"/>
      <c r="V1231" s="59"/>
      <c r="W1231" s="59"/>
      <c r="X1231" s="59"/>
      <c r="Y1231" s="59"/>
      <c r="Z1231" s="59"/>
      <c r="AA1231" s="59"/>
      <c r="AB1231" s="59"/>
      <c r="AC1231" s="59"/>
      <c r="AD1231" s="59"/>
      <c r="AE1231" s="59"/>
      <c r="AF1231" s="73"/>
      <c r="AG1231" s="73"/>
      <c r="AH1231" s="73"/>
      <c r="AI1231" s="73"/>
      <c r="AJ1231" s="73"/>
      <c r="AK1231" s="73"/>
      <c r="AL1231" s="77" t="str">
        <f>IF(ISBLANK(S1231),"",IF(AJ1231="Fail","Fail",IF(E1231="PL4",IF(AND(T1231&gt;STD_01122025!$D$3,U1231&lt;STD_01122025!$D$4,OR(AF1231="ND",AF1231&lt;STD_01122025!$D$7),AH1231="ND"),"Pass","Fail"),IF(E1231="PL12",IF(AND(S1231&lt;STD_01122025!$F$2,T1231&gt;STD_01122025!$F$3,U1231&lt;STD_01122025!$F$4,V1231&gt;STD_01122025!$F$5,X1231&gt;STD_01122025!$F$6,OR(AF1231="ND",AF1231&lt;STD_01122025!$F$7),AH1231="ND"),"Pass","Fail"),IF(E1231="SuperPL",IF(AND(T1231&gt;STD_01122025!$H$3,U1231&lt;STD_01122025!$H$4,V1231&gt;STD_01122025!$H$5,X1231&gt;STD_01122025!$H$6,OR(AF1231="ND",AF1231&lt;STD_01122025!$H$7),AH1231="ND"),"Pass","Fail"),IF(E1231="Flight",IF(AND(T1231&gt;STD_01122025!$J$3,U1231&lt;STD_01122025!$J$4,X1231&gt;STD_01122025!$J$6,OR(AF1231="ND",AF1231&lt;STD_01122025!$J$7),AH1231="ND"),"Pass","Fail"),""))))))</f>
        <v/>
      </c>
      <c r="AM1231" s="62" t="str">
        <f>IF(ISBLANK(B1231),"",IFERROR(IF(VLOOKUP(B1231,'Np PL4 Stock'!$A:$J,10,FALSE)="Np4",D1231-VLOOKUP(B1231,'Np PL4 Stock'!$A:$E,5,FALSE),D1231-VLOOKUP(B1231,'Np PL4 Stock'!$A:$E,5,FALSE)-1),""))</f>
        <v/>
      </c>
      <c r="AN1231" s="147"/>
      <c r="AO1231" s="147"/>
      <c r="AP1231" s="59"/>
      <c r="AQ1231" s="59"/>
      <c r="AR1231" s="59"/>
      <c r="AS1231" s="59"/>
      <c r="AT1231" s="73"/>
      <c r="AU1231" s="73"/>
      <c r="AV1231" s="73"/>
      <c r="AW1231" s="73"/>
      <c r="AX1231" s="84"/>
      <c r="AY1231" s="59"/>
      <c r="AZ1231" s="59"/>
      <c r="BA1231" s="59"/>
      <c r="BB1231" s="59"/>
      <c r="BC1231" s="59"/>
      <c r="BD1231" s="59"/>
      <c r="BE1231" s="84"/>
      <c r="BF1231" s="84"/>
      <c r="BG1231" s="84"/>
      <c r="BH1231" s="84"/>
      <c r="BI1231" s="85"/>
      <c r="BJ1231" s="86"/>
      <c r="BK1231" s="86"/>
      <c r="BL1231" s="86"/>
      <c r="BM1231" s="86"/>
      <c r="BN1231" s="86"/>
      <c r="BO1231" s="59"/>
      <c r="BP1231" s="69"/>
      <c r="BQ1231" s="92">
        <v>0</v>
      </c>
      <c r="BR1231" s="93">
        <v>0</v>
      </c>
      <c r="BS1231" s="94" t="str">
        <f t="shared" si="205"/>
        <v/>
      </c>
      <c r="BT1231" s="95">
        <v>0</v>
      </c>
      <c r="BU1231" s="101" t="str">
        <f t="shared" si="206"/>
        <v/>
      </c>
      <c r="BV1231" s="102" t="str">
        <f t="shared" si="207"/>
        <v>-</v>
      </c>
      <c r="BW1231" s="103"/>
      <c r="BX1231" s="104" t="str">
        <f t="shared" si="208"/>
        <v>-</v>
      </c>
      <c r="BY1231" s="105"/>
      <c r="BZ1231" s="103"/>
      <c r="CA1231" s="106"/>
      <c r="CB1231" s="107"/>
      <c r="CC1231" s="112"/>
      <c r="CD1231" s="106"/>
      <c r="CE1231" s="103"/>
      <c r="CF1231" s="113"/>
      <c r="CG1231" s="114"/>
    </row>
    <row r="1232" spans="1:85">
      <c r="A1232" s="53" t="str">
        <f t="shared" si="199"/>
        <v>--</v>
      </c>
      <c r="B1232" s="47" t="str">
        <f t="shared" si="200"/>
        <v>-</v>
      </c>
      <c r="C1232" s="153"/>
      <c r="D1232" s="49"/>
      <c r="E1232" s="50"/>
      <c r="F1232" s="51"/>
      <c r="G1232" s="59"/>
      <c r="H1232" s="51"/>
      <c r="I1232" s="59"/>
      <c r="J1232" s="60" t="str">
        <f>IF(ISBLANK(H1232),"",IFERROR(VLOOKUP(B1232,'Np PL4 Stock'!$A:$D,4,FALSE),""))</f>
        <v/>
      </c>
      <c r="K1232" s="61" t="str">
        <f>IF(ISBLANK(H1232),"",SUMIF('Np PL4 Stock'!$A:$A,B1232,'Np PL4 Stock'!$N:$N))</f>
        <v/>
      </c>
      <c r="L1232" s="62" t="str">
        <f>IF(ISBLANK(H1232),"",VLOOKUP(LEFT(B1232,5),Unit!A:B,2,FALSE))</f>
        <v/>
      </c>
      <c r="M1232" s="63" t="str">
        <f>IF(ISBLANK(H1232),"",IFERROR(VLOOKUP(B1232,'Np PL4 Stock'!$A:$T,20,FALSE),""))</f>
        <v/>
      </c>
      <c r="N1232" s="63" t="str">
        <f>IF(ISBLANK(H1232),"",IFERROR(VLOOKUP(B1232,'Np PL4 Stock'!$A:$U,21,FALSE),""))</f>
        <v/>
      </c>
      <c r="O1232" s="62" t="str">
        <f t="shared" si="203"/>
        <v/>
      </c>
      <c r="P1232" s="62" t="str">
        <f t="shared" si="201"/>
        <v/>
      </c>
      <c r="Q1232" s="67" t="str">
        <f t="shared" si="204"/>
        <v/>
      </c>
      <c r="R1232" s="67" t="str">
        <f t="shared" si="202"/>
        <v/>
      </c>
      <c r="S1232" s="59"/>
      <c r="T1232" s="147"/>
      <c r="U1232" s="147"/>
      <c r="V1232" s="59"/>
      <c r="W1232" s="59"/>
      <c r="X1232" s="59"/>
      <c r="Y1232" s="59"/>
      <c r="Z1232" s="59"/>
      <c r="AA1232" s="59"/>
      <c r="AB1232" s="59"/>
      <c r="AC1232" s="59"/>
      <c r="AD1232" s="59"/>
      <c r="AE1232" s="59"/>
      <c r="AF1232" s="73"/>
      <c r="AG1232" s="73"/>
      <c r="AH1232" s="73"/>
      <c r="AI1232" s="73"/>
      <c r="AJ1232" s="73"/>
      <c r="AK1232" s="73"/>
      <c r="AL1232" s="77" t="str">
        <f>IF(ISBLANK(S1232),"",IF(AJ1232="Fail","Fail",IF(E1232="PL4",IF(AND(T1232&gt;STD_01122025!$D$3,U1232&lt;STD_01122025!$D$4,OR(AF1232="ND",AF1232&lt;STD_01122025!$D$7),AH1232="ND"),"Pass","Fail"),IF(E1232="PL12",IF(AND(S1232&lt;STD_01122025!$F$2,T1232&gt;STD_01122025!$F$3,U1232&lt;STD_01122025!$F$4,V1232&gt;STD_01122025!$F$5,X1232&gt;STD_01122025!$F$6,OR(AF1232="ND",AF1232&lt;STD_01122025!$F$7),AH1232="ND"),"Pass","Fail"),IF(E1232="SuperPL",IF(AND(T1232&gt;STD_01122025!$H$3,U1232&lt;STD_01122025!$H$4,V1232&gt;STD_01122025!$H$5,X1232&gt;STD_01122025!$H$6,OR(AF1232="ND",AF1232&lt;STD_01122025!$H$7),AH1232="ND"),"Pass","Fail"),IF(E1232="Flight",IF(AND(T1232&gt;STD_01122025!$J$3,U1232&lt;STD_01122025!$J$4,X1232&gt;STD_01122025!$J$6,OR(AF1232="ND",AF1232&lt;STD_01122025!$J$7),AH1232="ND"),"Pass","Fail"),""))))))</f>
        <v/>
      </c>
      <c r="AM1232" s="62" t="str">
        <f>IF(ISBLANK(B1232),"",IFERROR(IF(VLOOKUP(B1232,'Np PL4 Stock'!$A:$J,10,FALSE)="Np4",D1232-VLOOKUP(B1232,'Np PL4 Stock'!$A:$E,5,FALSE),D1232-VLOOKUP(B1232,'Np PL4 Stock'!$A:$E,5,FALSE)-1),""))</f>
        <v/>
      </c>
      <c r="AN1232" s="147"/>
      <c r="AO1232" s="147"/>
      <c r="AP1232" s="59"/>
      <c r="AQ1232" s="59"/>
      <c r="AR1232" s="59"/>
      <c r="AS1232" s="59"/>
      <c r="AT1232" s="73"/>
      <c r="AU1232" s="73"/>
      <c r="AV1232" s="73"/>
      <c r="AW1232" s="73"/>
      <c r="AX1232" s="84"/>
      <c r="AY1232" s="59"/>
      <c r="AZ1232" s="59"/>
      <c r="BA1232" s="59"/>
      <c r="BB1232" s="59"/>
      <c r="BC1232" s="59"/>
      <c r="BD1232" s="59"/>
      <c r="BE1232" s="84"/>
      <c r="BF1232" s="84"/>
      <c r="BG1232" s="84"/>
      <c r="BH1232" s="84"/>
      <c r="BI1232" s="85"/>
      <c r="BJ1232" s="86"/>
      <c r="BK1232" s="86"/>
      <c r="BL1232" s="86"/>
      <c r="BM1232" s="86"/>
      <c r="BN1232" s="86"/>
      <c r="BO1232" s="59"/>
      <c r="BP1232" s="69"/>
      <c r="BQ1232" s="92">
        <v>0</v>
      </c>
      <c r="BR1232" s="93">
        <v>0</v>
      </c>
      <c r="BS1232" s="94" t="str">
        <f t="shared" si="205"/>
        <v/>
      </c>
      <c r="BT1232" s="95">
        <v>0</v>
      </c>
      <c r="BU1232" s="101" t="str">
        <f t="shared" si="206"/>
        <v/>
      </c>
      <c r="BV1232" s="102" t="str">
        <f t="shared" si="207"/>
        <v>-</v>
      </c>
      <c r="BW1232" s="103"/>
      <c r="BX1232" s="104" t="str">
        <f t="shared" si="208"/>
        <v>-</v>
      </c>
      <c r="BY1232" s="105"/>
      <c r="BZ1232" s="103"/>
      <c r="CA1232" s="106"/>
      <c r="CB1232" s="107"/>
      <c r="CC1232" s="112"/>
      <c r="CD1232" s="106"/>
      <c r="CE1232" s="103"/>
      <c r="CF1232" s="113"/>
      <c r="CG1232" s="114"/>
    </row>
    <row r="1233" spans="1:85">
      <c r="A1233" s="53" t="str">
        <f t="shared" si="199"/>
        <v>--</v>
      </c>
      <c r="B1233" s="47" t="str">
        <f t="shared" si="200"/>
        <v>-</v>
      </c>
      <c r="C1233" s="153"/>
      <c r="D1233" s="49"/>
      <c r="E1233" s="50"/>
      <c r="F1233" s="51"/>
      <c r="G1233" s="59"/>
      <c r="H1233" s="51"/>
      <c r="I1233" s="59"/>
      <c r="J1233" s="60" t="str">
        <f>IF(ISBLANK(H1233),"",IFERROR(VLOOKUP(B1233,'Np PL4 Stock'!$A:$D,4,FALSE),""))</f>
        <v/>
      </c>
      <c r="K1233" s="61" t="str">
        <f>IF(ISBLANK(H1233),"",SUMIF('Np PL4 Stock'!$A:$A,B1233,'Np PL4 Stock'!$N:$N))</f>
        <v/>
      </c>
      <c r="L1233" s="62" t="str">
        <f>IF(ISBLANK(H1233),"",VLOOKUP(LEFT(B1233,5),Unit!A:B,2,FALSE))</f>
        <v/>
      </c>
      <c r="M1233" s="63" t="str">
        <f>IF(ISBLANK(H1233),"",IFERROR(VLOOKUP(B1233,'Np PL4 Stock'!$A:$T,20,FALSE),""))</f>
        <v/>
      </c>
      <c r="N1233" s="63" t="str">
        <f>IF(ISBLANK(H1233),"",IFERROR(VLOOKUP(B1233,'Np PL4 Stock'!$A:$U,21,FALSE),""))</f>
        <v/>
      </c>
      <c r="O1233" s="62" t="str">
        <f t="shared" si="203"/>
        <v/>
      </c>
      <c r="P1233" s="62" t="str">
        <f t="shared" si="201"/>
        <v/>
      </c>
      <c r="Q1233" s="67" t="str">
        <f t="shared" si="204"/>
        <v/>
      </c>
      <c r="R1233" s="67" t="str">
        <f t="shared" si="202"/>
        <v/>
      </c>
      <c r="S1233" s="59"/>
      <c r="T1233" s="147"/>
      <c r="U1233" s="147"/>
      <c r="V1233" s="59"/>
      <c r="W1233" s="59"/>
      <c r="X1233" s="59"/>
      <c r="Y1233" s="59"/>
      <c r="Z1233" s="59"/>
      <c r="AA1233" s="59"/>
      <c r="AB1233" s="59"/>
      <c r="AC1233" s="59"/>
      <c r="AD1233" s="59"/>
      <c r="AE1233" s="59"/>
      <c r="AF1233" s="73"/>
      <c r="AG1233" s="73"/>
      <c r="AH1233" s="73"/>
      <c r="AI1233" s="73"/>
      <c r="AJ1233" s="73"/>
      <c r="AK1233" s="73"/>
      <c r="AL1233" s="77" t="str">
        <f>IF(ISBLANK(S1233),"",IF(AJ1233="Fail","Fail",IF(E1233="PL4",IF(AND(T1233&gt;STD_01122025!$D$3,U1233&lt;STD_01122025!$D$4,OR(AF1233="ND",AF1233&lt;STD_01122025!$D$7),AH1233="ND"),"Pass","Fail"),IF(E1233="PL12",IF(AND(S1233&lt;STD_01122025!$F$2,T1233&gt;STD_01122025!$F$3,U1233&lt;STD_01122025!$F$4,V1233&gt;STD_01122025!$F$5,X1233&gt;STD_01122025!$F$6,OR(AF1233="ND",AF1233&lt;STD_01122025!$F$7),AH1233="ND"),"Pass","Fail"),IF(E1233="SuperPL",IF(AND(T1233&gt;STD_01122025!$H$3,U1233&lt;STD_01122025!$H$4,V1233&gt;STD_01122025!$H$5,X1233&gt;STD_01122025!$H$6,OR(AF1233="ND",AF1233&lt;STD_01122025!$H$7),AH1233="ND"),"Pass","Fail"),IF(E1233="Flight",IF(AND(T1233&gt;STD_01122025!$J$3,U1233&lt;STD_01122025!$J$4,X1233&gt;STD_01122025!$J$6,OR(AF1233="ND",AF1233&lt;STD_01122025!$J$7),AH1233="ND"),"Pass","Fail"),""))))))</f>
        <v/>
      </c>
      <c r="AM1233" s="62" t="str">
        <f>IF(ISBLANK(B1233),"",IFERROR(IF(VLOOKUP(B1233,'Np PL4 Stock'!$A:$J,10,FALSE)="Np4",D1233-VLOOKUP(B1233,'Np PL4 Stock'!$A:$E,5,FALSE),D1233-VLOOKUP(B1233,'Np PL4 Stock'!$A:$E,5,FALSE)-1),""))</f>
        <v/>
      </c>
      <c r="AN1233" s="147"/>
      <c r="AO1233" s="147"/>
      <c r="AP1233" s="59"/>
      <c r="AQ1233" s="59"/>
      <c r="AR1233" s="59"/>
      <c r="AS1233" s="59"/>
      <c r="AT1233" s="73"/>
      <c r="AU1233" s="73"/>
      <c r="AV1233" s="73"/>
      <c r="AW1233" s="73"/>
      <c r="AX1233" s="84"/>
      <c r="AY1233" s="59"/>
      <c r="AZ1233" s="59"/>
      <c r="BA1233" s="59"/>
      <c r="BB1233" s="59"/>
      <c r="BC1233" s="59"/>
      <c r="BD1233" s="59"/>
      <c r="BE1233" s="84"/>
      <c r="BF1233" s="84"/>
      <c r="BG1233" s="84"/>
      <c r="BH1233" s="84"/>
      <c r="BI1233" s="85"/>
      <c r="BJ1233" s="86"/>
      <c r="BK1233" s="86"/>
      <c r="BL1233" s="86"/>
      <c r="BM1233" s="86"/>
      <c r="BN1233" s="86"/>
      <c r="BO1233" s="59"/>
      <c r="BP1233" s="69"/>
      <c r="BQ1233" s="92">
        <v>0</v>
      </c>
      <c r="BR1233" s="93">
        <v>0</v>
      </c>
      <c r="BS1233" s="94" t="str">
        <f t="shared" si="205"/>
        <v/>
      </c>
      <c r="BT1233" s="95">
        <v>0</v>
      </c>
      <c r="BU1233" s="101" t="str">
        <f t="shared" si="206"/>
        <v/>
      </c>
      <c r="BV1233" s="102" t="str">
        <f t="shared" si="207"/>
        <v>-</v>
      </c>
      <c r="BW1233" s="103"/>
      <c r="BX1233" s="104" t="str">
        <f t="shared" si="208"/>
        <v>-</v>
      </c>
      <c r="BY1233" s="105"/>
      <c r="BZ1233" s="103"/>
      <c r="CA1233" s="106"/>
      <c r="CB1233" s="107"/>
      <c r="CC1233" s="112"/>
      <c r="CD1233" s="106"/>
      <c r="CE1233" s="103"/>
      <c r="CF1233" s="113"/>
      <c r="CG1233" s="114"/>
    </row>
    <row r="1234" spans="1:85">
      <c r="A1234" s="53" t="str">
        <f t="shared" ref="A1234:A1297" si="209">IF(ISBLANK(H1234),"",H1234&amp;"-"&amp;IF(OR(LEN(I1234)=1,LEN(I1234)=4),"0"&amp;I1234,I1234))&amp;"-"&amp;IF(LEN(G1234)=1,"0"&amp;G1234,G1234)&amp;"-"&amp;D1234</f>
        <v>--</v>
      </c>
      <c r="B1234" s="47" t="str">
        <f t="shared" ref="B1234:B1297" si="210">IF(ISBLANK(H1234),"",H1234&amp;"-"&amp;IF(OR(LEN(I1234)=1,LEN(I1234)=4),"0"&amp;I1234,I1234))&amp;"-"&amp;IF(LEN(G1234)=1,"0"&amp;G1234,G1234)</f>
        <v>-</v>
      </c>
      <c r="C1234" s="153"/>
      <c r="D1234" s="49"/>
      <c r="E1234" s="50"/>
      <c r="F1234" s="51"/>
      <c r="G1234" s="59"/>
      <c r="H1234" s="51"/>
      <c r="I1234" s="59"/>
      <c r="J1234" s="60" t="str">
        <f>IF(ISBLANK(H1234),"",IFERROR(VLOOKUP(B1234,'Np PL4 Stock'!$A:$D,4,FALSE),""))</f>
        <v/>
      </c>
      <c r="K1234" s="61" t="str">
        <f>IF(ISBLANK(H1234),"",SUMIF('Np PL4 Stock'!$A:$A,B1234,'Np PL4 Stock'!$N:$N))</f>
        <v/>
      </c>
      <c r="L1234" s="62" t="str">
        <f>IF(ISBLANK(H1234),"",VLOOKUP(LEFT(B1234,5),Unit!A:B,2,FALSE))</f>
        <v/>
      </c>
      <c r="M1234" s="63" t="str">
        <f>IF(ISBLANK(H1234),"",IFERROR(VLOOKUP(B1234,'Np PL4 Stock'!$A:$T,20,FALSE),""))</f>
        <v/>
      </c>
      <c r="N1234" s="63" t="str">
        <f>IF(ISBLANK(H1234),"",IFERROR(VLOOKUP(B1234,'Np PL4 Stock'!$A:$U,21,FALSE),""))</f>
        <v/>
      </c>
      <c r="O1234" s="62" t="str">
        <f t="shared" si="203"/>
        <v/>
      </c>
      <c r="P1234" s="62" t="str">
        <f t="shared" si="201"/>
        <v/>
      </c>
      <c r="Q1234" s="67" t="str">
        <f t="shared" si="204"/>
        <v/>
      </c>
      <c r="R1234" s="67" t="str">
        <f t="shared" si="202"/>
        <v/>
      </c>
      <c r="S1234" s="59"/>
      <c r="T1234" s="147"/>
      <c r="U1234" s="147"/>
      <c r="V1234" s="59"/>
      <c r="W1234" s="59"/>
      <c r="X1234" s="59"/>
      <c r="Y1234" s="59"/>
      <c r="Z1234" s="59"/>
      <c r="AA1234" s="59"/>
      <c r="AB1234" s="59"/>
      <c r="AC1234" s="59"/>
      <c r="AD1234" s="59"/>
      <c r="AE1234" s="59"/>
      <c r="AF1234" s="73"/>
      <c r="AG1234" s="73"/>
      <c r="AH1234" s="73"/>
      <c r="AI1234" s="73"/>
      <c r="AJ1234" s="73"/>
      <c r="AK1234" s="73"/>
      <c r="AL1234" s="77" t="str">
        <f>IF(ISBLANK(S1234),"",IF(AJ1234="Fail","Fail",IF(E1234="PL4",IF(AND(T1234&gt;STD_01122025!$D$3,U1234&lt;STD_01122025!$D$4,OR(AF1234="ND",AF1234&lt;STD_01122025!$D$7),AH1234="ND"),"Pass","Fail"),IF(E1234="PL12",IF(AND(S1234&lt;STD_01122025!$F$2,T1234&gt;STD_01122025!$F$3,U1234&lt;STD_01122025!$F$4,V1234&gt;STD_01122025!$F$5,X1234&gt;STD_01122025!$F$6,OR(AF1234="ND",AF1234&lt;STD_01122025!$F$7),AH1234="ND"),"Pass","Fail"),IF(E1234="SuperPL",IF(AND(T1234&gt;STD_01122025!$H$3,U1234&lt;STD_01122025!$H$4,V1234&gt;STD_01122025!$H$5,X1234&gt;STD_01122025!$H$6,OR(AF1234="ND",AF1234&lt;STD_01122025!$H$7),AH1234="ND"),"Pass","Fail"),IF(E1234="Flight",IF(AND(T1234&gt;STD_01122025!$J$3,U1234&lt;STD_01122025!$J$4,X1234&gt;STD_01122025!$J$6,OR(AF1234="ND",AF1234&lt;STD_01122025!$J$7),AH1234="ND"),"Pass","Fail"),""))))))</f>
        <v/>
      </c>
      <c r="AM1234" s="62" t="str">
        <f>IF(ISBLANK(B1234),"",IFERROR(IF(VLOOKUP(B1234,'Np PL4 Stock'!$A:$J,10,FALSE)="Np4",D1234-VLOOKUP(B1234,'Np PL4 Stock'!$A:$E,5,FALSE),D1234-VLOOKUP(B1234,'Np PL4 Stock'!$A:$E,5,FALSE)-1),""))</f>
        <v/>
      </c>
      <c r="AN1234" s="147"/>
      <c r="AO1234" s="147"/>
      <c r="AP1234" s="59"/>
      <c r="AQ1234" s="59"/>
      <c r="AR1234" s="59"/>
      <c r="AS1234" s="59"/>
      <c r="AT1234" s="73"/>
      <c r="AU1234" s="73"/>
      <c r="AV1234" s="73"/>
      <c r="AW1234" s="73"/>
      <c r="AX1234" s="84"/>
      <c r="AY1234" s="59"/>
      <c r="AZ1234" s="59"/>
      <c r="BA1234" s="59"/>
      <c r="BB1234" s="59"/>
      <c r="BC1234" s="59"/>
      <c r="BD1234" s="59"/>
      <c r="BE1234" s="84"/>
      <c r="BF1234" s="84"/>
      <c r="BG1234" s="84"/>
      <c r="BH1234" s="84"/>
      <c r="BI1234" s="85"/>
      <c r="BJ1234" s="86"/>
      <c r="BK1234" s="86"/>
      <c r="BL1234" s="86"/>
      <c r="BM1234" s="86"/>
      <c r="BN1234" s="86"/>
      <c r="BO1234" s="59"/>
      <c r="BP1234" s="69"/>
      <c r="BQ1234" s="92">
        <v>0</v>
      </c>
      <c r="BR1234" s="93">
        <v>0</v>
      </c>
      <c r="BS1234" s="94" t="str">
        <f t="shared" si="205"/>
        <v/>
      </c>
      <c r="BT1234" s="95">
        <v>0</v>
      </c>
      <c r="BU1234" s="101" t="str">
        <f t="shared" si="206"/>
        <v/>
      </c>
      <c r="BV1234" s="102" t="str">
        <f t="shared" si="207"/>
        <v>-</v>
      </c>
      <c r="BW1234" s="103"/>
      <c r="BX1234" s="104" t="str">
        <f t="shared" si="208"/>
        <v>-</v>
      </c>
      <c r="BY1234" s="105"/>
      <c r="BZ1234" s="103"/>
      <c r="CA1234" s="106"/>
      <c r="CB1234" s="107"/>
      <c r="CC1234" s="112"/>
      <c r="CD1234" s="106"/>
      <c r="CE1234" s="103"/>
      <c r="CF1234" s="113"/>
      <c r="CG1234" s="114"/>
    </row>
    <row r="1235" spans="1:85">
      <c r="A1235" s="53" t="str">
        <f t="shared" si="209"/>
        <v>--</v>
      </c>
      <c r="B1235" s="47" t="str">
        <f t="shared" si="210"/>
        <v>-</v>
      </c>
      <c r="C1235" s="153"/>
      <c r="D1235" s="49"/>
      <c r="E1235" s="50"/>
      <c r="F1235" s="51"/>
      <c r="G1235" s="59"/>
      <c r="H1235" s="51"/>
      <c r="I1235" s="59"/>
      <c r="J1235" s="60" t="str">
        <f>IF(ISBLANK(H1235),"",IFERROR(VLOOKUP(B1235,'Np PL4 Stock'!$A:$D,4,FALSE),""))</f>
        <v/>
      </c>
      <c r="K1235" s="61" t="str">
        <f>IF(ISBLANK(H1235),"",SUMIF('Np PL4 Stock'!$A:$A,B1235,'Np PL4 Stock'!$N:$N))</f>
        <v/>
      </c>
      <c r="L1235" s="62" t="str">
        <f>IF(ISBLANK(H1235),"",VLOOKUP(LEFT(B1235,5),Unit!A:B,2,FALSE))</f>
        <v/>
      </c>
      <c r="M1235" s="63" t="str">
        <f>IF(ISBLANK(H1235),"",IFERROR(VLOOKUP(B1235,'Np PL4 Stock'!$A:$T,20,FALSE),""))</f>
        <v/>
      </c>
      <c r="N1235" s="63" t="str">
        <f>IF(ISBLANK(H1235),"",IFERROR(VLOOKUP(B1235,'Np PL4 Stock'!$A:$U,21,FALSE),""))</f>
        <v/>
      </c>
      <c r="O1235" s="62" t="str">
        <f t="shared" si="203"/>
        <v/>
      </c>
      <c r="P1235" s="62" t="str">
        <f t="shared" si="201"/>
        <v/>
      </c>
      <c r="Q1235" s="67" t="str">
        <f t="shared" si="204"/>
        <v/>
      </c>
      <c r="R1235" s="67" t="str">
        <f t="shared" si="202"/>
        <v/>
      </c>
      <c r="S1235" s="59"/>
      <c r="T1235" s="147"/>
      <c r="U1235" s="147"/>
      <c r="V1235" s="59"/>
      <c r="W1235" s="59"/>
      <c r="X1235" s="59"/>
      <c r="Y1235" s="59"/>
      <c r="Z1235" s="59"/>
      <c r="AA1235" s="59"/>
      <c r="AB1235" s="59"/>
      <c r="AC1235" s="59"/>
      <c r="AD1235" s="59"/>
      <c r="AE1235" s="59"/>
      <c r="AF1235" s="73"/>
      <c r="AG1235" s="73"/>
      <c r="AH1235" s="73"/>
      <c r="AI1235" s="73"/>
      <c r="AJ1235" s="73"/>
      <c r="AK1235" s="73"/>
      <c r="AL1235" s="77" t="str">
        <f>IF(ISBLANK(S1235),"",IF(AJ1235="Fail","Fail",IF(E1235="PL4",IF(AND(T1235&gt;STD_01122025!$D$3,U1235&lt;STD_01122025!$D$4,OR(AF1235="ND",AF1235&lt;STD_01122025!$D$7),AH1235="ND"),"Pass","Fail"),IF(E1235="PL12",IF(AND(S1235&lt;STD_01122025!$F$2,T1235&gt;STD_01122025!$F$3,U1235&lt;STD_01122025!$F$4,V1235&gt;STD_01122025!$F$5,X1235&gt;STD_01122025!$F$6,OR(AF1235="ND",AF1235&lt;STD_01122025!$F$7),AH1235="ND"),"Pass","Fail"),IF(E1235="SuperPL",IF(AND(T1235&gt;STD_01122025!$H$3,U1235&lt;STD_01122025!$H$4,V1235&gt;STD_01122025!$H$5,X1235&gt;STD_01122025!$H$6,OR(AF1235="ND",AF1235&lt;STD_01122025!$H$7),AH1235="ND"),"Pass","Fail"),IF(E1235="Flight",IF(AND(T1235&gt;STD_01122025!$J$3,U1235&lt;STD_01122025!$J$4,X1235&gt;STD_01122025!$J$6,OR(AF1235="ND",AF1235&lt;STD_01122025!$J$7),AH1235="ND"),"Pass","Fail"),""))))))</f>
        <v/>
      </c>
      <c r="AM1235" s="62" t="str">
        <f>IF(ISBLANK(B1235),"",IFERROR(IF(VLOOKUP(B1235,'Np PL4 Stock'!$A:$J,10,FALSE)="Np4",D1235-VLOOKUP(B1235,'Np PL4 Stock'!$A:$E,5,FALSE),D1235-VLOOKUP(B1235,'Np PL4 Stock'!$A:$E,5,FALSE)-1),""))</f>
        <v/>
      </c>
      <c r="AN1235" s="147"/>
      <c r="AO1235" s="147"/>
      <c r="AP1235" s="59"/>
      <c r="AQ1235" s="59"/>
      <c r="AR1235" s="59"/>
      <c r="AS1235" s="59"/>
      <c r="AT1235" s="73"/>
      <c r="AU1235" s="73"/>
      <c r="AV1235" s="73"/>
      <c r="AW1235" s="73"/>
      <c r="AX1235" s="84"/>
      <c r="AY1235" s="59"/>
      <c r="AZ1235" s="59"/>
      <c r="BA1235" s="59"/>
      <c r="BB1235" s="59"/>
      <c r="BC1235" s="59"/>
      <c r="BD1235" s="59"/>
      <c r="BE1235" s="84"/>
      <c r="BF1235" s="84"/>
      <c r="BG1235" s="84"/>
      <c r="BH1235" s="84"/>
      <c r="BI1235" s="85"/>
      <c r="BJ1235" s="86"/>
      <c r="BK1235" s="86"/>
      <c r="BL1235" s="86"/>
      <c r="BM1235" s="86"/>
      <c r="BN1235" s="86"/>
      <c r="BO1235" s="59"/>
      <c r="BP1235" s="69"/>
      <c r="BQ1235" s="92">
        <v>0</v>
      </c>
      <c r="BR1235" s="93">
        <v>0</v>
      </c>
      <c r="BS1235" s="94" t="str">
        <f t="shared" si="205"/>
        <v/>
      </c>
      <c r="BT1235" s="95">
        <v>0</v>
      </c>
      <c r="BU1235" s="101" t="str">
        <f t="shared" si="206"/>
        <v/>
      </c>
      <c r="BV1235" s="102" t="str">
        <f t="shared" si="207"/>
        <v>-</v>
      </c>
      <c r="BW1235" s="103"/>
      <c r="BX1235" s="104" t="str">
        <f t="shared" si="208"/>
        <v>-</v>
      </c>
      <c r="BY1235" s="105"/>
      <c r="BZ1235" s="103"/>
      <c r="CA1235" s="106"/>
      <c r="CB1235" s="107"/>
      <c r="CC1235" s="112"/>
      <c r="CD1235" s="106"/>
      <c r="CE1235" s="103"/>
      <c r="CF1235" s="113"/>
      <c r="CG1235" s="114"/>
    </row>
    <row r="1236" spans="1:85">
      <c r="A1236" s="53" t="str">
        <f t="shared" si="209"/>
        <v>--</v>
      </c>
      <c r="B1236" s="47" t="str">
        <f t="shared" si="210"/>
        <v>-</v>
      </c>
      <c r="C1236" s="153"/>
      <c r="D1236" s="49"/>
      <c r="E1236" s="50"/>
      <c r="F1236" s="51"/>
      <c r="G1236" s="59"/>
      <c r="H1236" s="51"/>
      <c r="I1236" s="59"/>
      <c r="J1236" s="60" t="str">
        <f>IF(ISBLANK(H1236),"",IFERROR(VLOOKUP(B1236,'Np PL4 Stock'!$A:$D,4,FALSE),""))</f>
        <v/>
      </c>
      <c r="K1236" s="61" t="str">
        <f>IF(ISBLANK(H1236),"",SUMIF('Np PL4 Stock'!$A:$A,B1236,'Np PL4 Stock'!$N:$N))</f>
        <v/>
      </c>
      <c r="L1236" s="62" t="str">
        <f>IF(ISBLANK(H1236),"",VLOOKUP(LEFT(B1236,5),Unit!A:B,2,FALSE))</f>
        <v/>
      </c>
      <c r="M1236" s="63" t="str">
        <f>IF(ISBLANK(H1236),"",IFERROR(VLOOKUP(B1236,'Np PL4 Stock'!$A:$T,20,FALSE),""))</f>
        <v/>
      </c>
      <c r="N1236" s="63" t="str">
        <f>IF(ISBLANK(H1236),"",IFERROR(VLOOKUP(B1236,'Np PL4 Stock'!$A:$U,21,FALSE),""))</f>
        <v/>
      </c>
      <c r="O1236" s="62" t="str">
        <f t="shared" si="203"/>
        <v/>
      </c>
      <c r="P1236" s="62" t="str">
        <f t="shared" si="201"/>
        <v/>
      </c>
      <c r="Q1236" s="67" t="str">
        <f t="shared" si="204"/>
        <v/>
      </c>
      <c r="R1236" s="67" t="str">
        <f t="shared" si="202"/>
        <v/>
      </c>
      <c r="S1236" s="59"/>
      <c r="T1236" s="147"/>
      <c r="U1236" s="147"/>
      <c r="V1236" s="59"/>
      <c r="W1236" s="59"/>
      <c r="X1236" s="59"/>
      <c r="Y1236" s="59"/>
      <c r="Z1236" s="59"/>
      <c r="AA1236" s="59"/>
      <c r="AB1236" s="59"/>
      <c r="AC1236" s="59"/>
      <c r="AD1236" s="59"/>
      <c r="AE1236" s="59"/>
      <c r="AF1236" s="73"/>
      <c r="AG1236" s="73"/>
      <c r="AH1236" s="73"/>
      <c r="AI1236" s="73"/>
      <c r="AJ1236" s="73"/>
      <c r="AK1236" s="73"/>
      <c r="AL1236" s="77" t="str">
        <f>IF(ISBLANK(S1236),"",IF(AJ1236="Fail","Fail",IF(E1236="PL4",IF(AND(T1236&gt;STD_01122025!$D$3,U1236&lt;STD_01122025!$D$4,OR(AF1236="ND",AF1236&lt;STD_01122025!$D$7),AH1236="ND"),"Pass","Fail"),IF(E1236="PL12",IF(AND(S1236&lt;STD_01122025!$F$2,T1236&gt;STD_01122025!$F$3,U1236&lt;STD_01122025!$F$4,V1236&gt;STD_01122025!$F$5,X1236&gt;STD_01122025!$F$6,OR(AF1236="ND",AF1236&lt;STD_01122025!$F$7),AH1236="ND"),"Pass","Fail"),IF(E1236="SuperPL",IF(AND(T1236&gt;STD_01122025!$H$3,U1236&lt;STD_01122025!$H$4,V1236&gt;STD_01122025!$H$5,X1236&gt;STD_01122025!$H$6,OR(AF1236="ND",AF1236&lt;STD_01122025!$H$7),AH1236="ND"),"Pass","Fail"),IF(E1236="Flight",IF(AND(T1236&gt;STD_01122025!$J$3,U1236&lt;STD_01122025!$J$4,X1236&gt;STD_01122025!$J$6,OR(AF1236="ND",AF1236&lt;STD_01122025!$J$7),AH1236="ND"),"Pass","Fail"),""))))))</f>
        <v/>
      </c>
      <c r="AM1236" s="62" t="str">
        <f>IF(ISBLANK(B1236),"",IFERROR(IF(VLOOKUP(B1236,'Np PL4 Stock'!$A:$J,10,FALSE)="Np4",D1236-VLOOKUP(B1236,'Np PL4 Stock'!$A:$E,5,FALSE),D1236-VLOOKUP(B1236,'Np PL4 Stock'!$A:$E,5,FALSE)-1),""))</f>
        <v/>
      </c>
      <c r="AN1236" s="147"/>
      <c r="AO1236" s="147"/>
      <c r="AP1236" s="59"/>
      <c r="AQ1236" s="59"/>
      <c r="AR1236" s="59"/>
      <c r="AS1236" s="59"/>
      <c r="AT1236" s="73"/>
      <c r="AU1236" s="73"/>
      <c r="AV1236" s="73"/>
      <c r="AW1236" s="73"/>
      <c r="AX1236" s="84"/>
      <c r="AY1236" s="59"/>
      <c r="AZ1236" s="59"/>
      <c r="BA1236" s="59"/>
      <c r="BB1236" s="59"/>
      <c r="BC1236" s="59"/>
      <c r="BD1236" s="59"/>
      <c r="BE1236" s="84"/>
      <c r="BF1236" s="84"/>
      <c r="BG1236" s="84"/>
      <c r="BH1236" s="84"/>
      <c r="BI1236" s="85"/>
      <c r="BJ1236" s="86"/>
      <c r="BK1236" s="86"/>
      <c r="BL1236" s="86"/>
      <c r="BM1236" s="86"/>
      <c r="BN1236" s="86"/>
      <c r="BO1236" s="59"/>
      <c r="BP1236" s="69"/>
      <c r="BQ1236" s="92">
        <v>0</v>
      </c>
      <c r="BR1236" s="93">
        <v>0</v>
      </c>
      <c r="BS1236" s="94" t="str">
        <f t="shared" si="205"/>
        <v/>
      </c>
      <c r="BT1236" s="95">
        <v>0</v>
      </c>
      <c r="BU1236" s="101" t="str">
        <f t="shared" si="206"/>
        <v/>
      </c>
      <c r="BV1236" s="102" t="str">
        <f t="shared" si="207"/>
        <v>-</v>
      </c>
      <c r="BW1236" s="103"/>
      <c r="BX1236" s="104" t="str">
        <f t="shared" si="208"/>
        <v>-</v>
      </c>
      <c r="BY1236" s="105"/>
      <c r="BZ1236" s="103"/>
      <c r="CA1236" s="106"/>
      <c r="CB1236" s="107"/>
      <c r="CC1236" s="112"/>
      <c r="CD1236" s="106"/>
      <c r="CE1236" s="103"/>
      <c r="CF1236" s="113"/>
      <c r="CG1236" s="114"/>
    </row>
    <row r="1237" spans="1:85">
      <c r="A1237" s="53" t="str">
        <f t="shared" si="209"/>
        <v>--</v>
      </c>
      <c r="B1237" s="47" t="str">
        <f t="shared" si="210"/>
        <v>-</v>
      </c>
      <c r="C1237" s="153"/>
      <c r="D1237" s="49"/>
      <c r="E1237" s="50"/>
      <c r="F1237" s="51"/>
      <c r="G1237" s="59"/>
      <c r="H1237" s="51"/>
      <c r="I1237" s="59"/>
      <c r="J1237" s="60" t="str">
        <f>IF(ISBLANK(H1237),"",IFERROR(VLOOKUP(B1237,'Np PL4 Stock'!$A:$D,4,FALSE),""))</f>
        <v/>
      </c>
      <c r="K1237" s="61" t="str">
        <f>IF(ISBLANK(H1237),"",SUMIF('Np PL4 Stock'!$A:$A,B1237,'Np PL4 Stock'!$N:$N))</f>
        <v/>
      </c>
      <c r="L1237" s="62" t="str">
        <f>IF(ISBLANK(H1237),"",VLOOKUP(LEFT(B1237,5),Unit!A:B,2,FALSE))</f>
        <v/>
      </c>
      <c r="M1237" s="63" t="str">
        <f>IF(ISBLANK(H1237),"",IFERROR(VLOOKUP(B1237,'Np PL4 Stock'!$A:$T,20,FALSE),""))</f>
        <v/>
      </c>
      <c r="N1237" s="63" t="str">
        <f>IF(ISBLANK(H1237),"",IFERROR(VLOOKUP(B1237,'Np PL4 Stock'!$A:$U,21,FALSE),""))</f>
        <v/>
      </c>
      <c r="O1237" s="62" t="str">
        <f t="shared" si="203"/>
        <v/>
      </c>
      <c r="P1237" s="62" t="str">
        <f t="shared" si="201"/>
        <v/>
      </c>
      <c r="Q1237" s="67" t="str">
        <f t="shared" si="204"/>
        <v/>
      </c>
      <c r="R1237" s="67" t="str">
        <f t="shared" si="202"/>
        <v/>
      </c>
      <c r="S1237" s="59"/>
      <c r="T1237" s="147"/>
      <c r="U1237" s="147"/>
      <c r="V1237" s="59"/>
      <c r="W1237" s="59"/>
      <c r="X1237" s="59"/>
      <c r="Y1237" s="59"/>
      <c r="Z1237" s="59"/>
      <c r="AA1237" s="59"/>
      <c r="AB1237" s="59"/>
      <c r="AC1237" s="59"/>
      <c r="AD1237" s="59"/>
      <c r="AE1237" s="59"/>
      <c r="AF1237" s="73"/>
      <c r="AG1237" s="73"/>
      <c r="AH1237" s="73"/>
      <c r="AI1237" s="73"/>
      <c r="AJ1237" s="73"/>
      <c r="AK1237" s="73"/>
      <c r="AL1237" s="77" t="str">
        <f>IF(ISBLANK(S1237),"",IF(AJ1237="Fail","Fail",IF(E1237="PL4",IF(AND(T1237&gt;STD_01122025!$D$3,U1237&lt;STD_01122025!$D$4,OR(AF1237="ND",AF1237&lt;STD_01122025!$D$7),AH1237="ND"),"Pass","Fail"),IF(E1237="PL12",IF(AND(S1237&lt;STD_01122025!$F$2,T1237&gt;STD_01122025!$F$3,U1237&lt;STD_01122025!$F$4,V1237&gt;STD_01122025!$F$5,X1237&gt;STD_01122025!$F$6,OR(AF1237="ND",AF1237&lt;STD_01122025!$F$7),AH1237="ND"),"Pass","Fail"),IF(E1237="SuperPL",IF(AND(T1237&gt;STD_01122025!$H$3,U1237&lt;STD_01122025!$H$4,V1237&gt;STD_01122025!$H$5,X1237&gt;STD_01122025!$H$6,OR(AF1237="ND",AF1237&lt;STD_01122025!$H$7),AH1237="ND"),"Pass","Fail"),IF(E1237="Flight",IF(AND(T1237&gt;STD_01122025!$J$3,U1237&lt;STD_01122025!$J$4,X1237&gt;STD_01122025!$J$6,OR(AF1237="ND",AF1237&lt;STD_01122025!$J$7),AH1237="ND"),"Pass","Fail"),""))))))</f>
        <v/>
      </c>
      <c r="AM1237" s="62" t="str">
        <f>IF(ISBLANK(B1237),"",IFERROR(IF(VLOOKUP(B1237,'Np PL4 Stock'!$A:$J,10,FALSE)="Np4",D1237-VLOOKUP(B1237,'Np PL4 Stock'!$A:$E,5,FALSE),D1237-VLOOKUP(B1237,'Np PL4 Stock'!$A:$E,5,FALSE)-1),""))</f>
        <v/>
      </c>
      <c r="AN1237" s="147"/>
      <c r="AO1237" s="147"/>
      <c r="AP1237" s="59"/>
      <c r="AQ1237" s="59"/>
      <c r="AR1237" s="59"/>
      <c r="AS1237" s="59"/>
      <c r="AT1237" s="73"/>
      <c r="AU1237" s="73"/>
      <c r="AV1237" s="73"/>
      <c r="AW1237" s="73"/>
      <c r="AX1237" s="84"/>
      <c r="AY1237" s="59"/>
      <c r="AZ1237" s="59"/>
      <c r="BA1237" s="59"/>
      <c r="BB1237" s="59"/>
      <c r="BC1237" s="59"/>
      <c r="BD1237" s="59"/>
      <c r="BE1237" s="84"/>
      <c r="BF1237" s="84"/>
      <c r="BG1237" s="84"/>
      <c r="BH1237" s="84"/>
      <c r="BI1237" s="85"/>
      <c r="BJ1237" s="86"/>
      <c r="BK1237" s="86"/>
      <c r="BL1237" s="86"/>
      <c r="BM1237" s="86"/>
      <c r="BN1237" s="86"/>
      <c r="BO1237" s="59"/>
      <c r="BP1237" s="69"/>
      <c r="BQ1237" s="92">
        <v>0</v>
      </c>
      <c r="BR1237" s="93">
        <v>0</v>
      </c>
      <c r="BS1237" s="94" t="str">
        <f t="shared" si="205"/>
        <v/>
      </c>
      <c r="BT1237" s="95">
        <v>0</v>
      </c>
      <c r="BU1237" s="101" t="str">
        <f t="shared" si="206"/>
        <v/>
      </c>
      <c r="BV1237" s="102" t="str">
        <f t="shared" si="207"/>
        <v>-</v>
      </c>
      <c r="BW1237" s="103"/>
      <c r="BX1237" s="104" t="str">
        <f t="shared" si="208"/>
        <v>-</v>
      </c>
      <c r="BY1237" s="105"/>
      <c r="BZ1237" s="103"/>
      <c r="CA1237" s="106"/>
      <c r="CB1237" s="107"/>
      <c r="CC1237" s="112"/>
      <c r="CD1237" s="106"/>
      <c r="CE1237" s="103"/>
      <c r="CF1237" s="113"/>
      <c r="CG1237" s="114"/>
    </row>
    <row r="1238" spans="1:85">
      <c r="A1238" s="53" t="str">
        <f t="shared" si="209"/>
        <v>--</v>
      </c>
      <c r="B1238" s="47" t="str">
        <f t="shared" si="210"/>
        <v>-</v>
      </c>
      <c r="C1238" s="153"/>
      <c r="D1238" s="49"/>
      <c r="E1238" s="50"/>
      <c r="F1238" s="51"/>
      <c r="G1238" s="59"/>
      <c r="H1238" s="51"/>
      <c r="I1238" s="59"/>
      <c r="J1238" s="60" t="str">
        <f>IF(ISBLANK(H1238),"",IFERROR(VLOOKUP(B1238,'Np PL4 Stock'!$A:$D,4,FALSE),""))</f>
        <v/>
      </c>
      <c r="K1238" s="61" t="str">
        <f>IF(ISBLANK(H1238),"",SUMIF('Np PL4 Stock'!$A:$A,B1238,'Np PL4 Stock'!$N:$N))</f>
        <v/>
      </c>
      <c r="L1238" s="62" t="str">
        <f>IF(ISBLANK(H1238),"",VLOOKUP(LEFT(B1238,5),Unit!A:B,2,FALSE))</f>
        <v/>
      </c>
      <c r="M1238" s="63" t="str">
        <f>IF(ISBLANK(H1238),"",IFERROR(VLOOKUP(B1238,'Np PL4 Stock'!$A:$T,20,FALSE),""))</f>
        <v/>
      </c>
      <c r="N1238" s="63" t="str">
        <f>IF(ISBLANK(H1238),"",IFERROR(VLOOKUP(B1238,'Np PL4 Stock'!$A:$U,21,FALSE),""))</f>
        <v/>
      </c>
      <c r="O1238" s="62" t="str">
        <f t="shared" si="203"/>
        <v/>
      </c>
      <c r="P1238" s="62" t="str">
        <f t="shared" si="201"/>
        <v/>
      </c>
      <c r="Q1238" s="67" t="str">
        <f t="shared" si="204"/>
        <v/>
      </c>
      <c r="R1238" s="67" t="str">
        <f t="shared" si="202"/>
        <v/>
      </c>
      <c r="S1238" s="59"/>
      <c r="T1238" s="147"/>
      <c r="U1238" s="147"/>
      <c r="V1238" s="59"/>
      <c r="W1238" s="59"/>
      <c r="X1238" s="59"/>
      <c r="Y1238" s="59"/>
      <c r="Z1238" s="59"/>
      <c r="AA1238" s="59"/>
      <c r="AB1238" s="59"/>
      <c r="AC1238" s="59"/>
      <c r="AD1238" s="59"/>
      <c r="AE1238" s="59"/>
      <c r="AF1238" s="73"/>
      <c r="AG1238" s="73"/>
      <c r="AH1238" s="73"/>
      <c r="AI1238" s="73"/>
      <c r="AJ1238" s="73"/>
      <c r="AK1238" s="73"/>
      <c r="AL1238" s="77" t="str">
        <f>IF(ISBLANK(S1238),"",IF(AJ1238="Fail","Fail",IF(E1238="PL4",IF(AND(T1238&gt;STD_01122025!$D$3,U1238&lt;STD_01122025!$D$4,OR(AF1238="ND",AF1238&lt;STD_01122025!$D$7),AH1238="ND"),"Pass","Fail"),IF(E1238="PL12",IF(AND(S1238&lt;STD_01122025!$F$2,T1238&gt;STD_01122025!$F$3,U1238&lt;STD_01122025!$F$4,V1238&gt;STD_01122025!$F$5,X1238&gt;STD_01122025!$F$6,OR(AF1238="ND",AF1238&lt;STD_01122025!$F$7),AH1238="ND"),"Pass","Fail"),IF(E1238="SuperPL",IF(AND(T1238&gt;STD_01122025!$H$3,U1238&lt;STD_01122025!$H$4,V1238&gt;STD_01122025!$H$5,X1238&gt;STD_01122025!$H$6,OR(AF1238="ND",AF1238&lt;STD_01122025!$H$7),AH1238="ND"),"Pass","Fail"),IF(E1238="Flight",IF(AND(T1238&gt;STD_01122025!$J$3,U1238&lt;STD_01122025!$J$4,X1238&gt;STD_01122025!$J$6,OR(AF1238="ND",AF1238&lt;STD_01122025!$J$7),AH1238="ND"),"Pass","Fail"),""))))))</f>
        <v/>
      </c>
      <c r="AM1238" s="62" t="str">
        <f>IF(ISBLANK(B1238),"",IFERROR(IF(VLOOKUP(B1238,'Np PL4 Stock'!$A:$J,10,FALSE)="Np4",D1238-VLOOKUP(B1238,'Np PL4 Stock'!$A:$E,5,FALSE),D1238-VLOOKUP(B1238,'Np PL4 Stock'!$A:$E,5,FALSE)-1),""))</f>
        <v/>
      </c>
      <c r="AN1238" s="147"/>
      <c r="AO1238" s="147"/>
      <c r="AP1238" s="59"/>
      <c r="AQ1238" s="59"/>
      <c r="AR1238" s="59"/>
      <c r="AS1238" s="59"/>
      <c r="AT1238" s="73"/>
      <c r="AU1238" s="73"/>
      <c r="AV1238" s="73"/>
      <c r="AW1238" s="73"/>
      <c r="AX1238" s="84"/>
      <c r="AY1238" s="59"/>
      <c r="AZ1238" s="59"/>
      <c r="BA1238" s="59"/>
      <c r="BB1238" s="59"/>
      <c r="BC1238" s="59"/>
      <c r="BD1238" s="59"/>
      <c r="BE1238" s="84"/>
      <c r="BF1238" s="84"/>
      <c r="BG1238" s="84"/>
      <c r="BH1238" s="84"/>
      <c r="BI1238" s="85"/>
      <c r="BJ1238" s="86"/>
      <c r="BK1238" s="86"/>
      <c r="BL1238" s="86"/>
      <c r="BM1238" s="86"/>
      <c r="BN1238" s="86"/>
      <c r="BO1238" s="59"/>
      <c r="BP1238" s="69"/>
      <c r="BQ1238" s="92">
        <v>0</v>
      </c>
      <c r="BR1238" s="93">
        <v>0</v>
      </c>
      <c r="BS1238" s="94" t="str">
        <f t="shared" si="205"/>
        <v/>
      </c>
      <c r="BT1238" s="95">
        <v>0</v>
      </c>
      <c r="BU1238" s="101" t="str">
        <f t="shared" si="206"/>
        <v/>
      </c>
      <c r="BV1238" s="102" t="str">
        <f t="shared" si="207"/>
        <v>-</v>
      </c>
      <c r="BW1238" s="103"/>
      <c r="BX1238" s="104" t="str">
        <f t="shared" si="208"/>
        <v>-</v>
      </c>
      <c r="BY1238" s="105"/>
      <c r="BZ1238" s="103"/>
      <c r="CA1238" s="106"/>
      <c r="CB1238" s="107"/>
      <c r="CC1238" s="112"/>
      <c r="CD1238" s="106"/>
      <c r="CE1238" s="103"/>
      <c r="CF1238" s="113"/>
      <c r="CG1238" s="114"/>
    </row>
    <row r="1239" spans="1:85">
      <c r="A1239" s="53" t="str">
        <f t="shared" si="209"/>
        <v>--</v>
      </c>
      <c r="B1239" s="47" t="str">
        <f t="shared" si="210"/>
        <v>-</v>
      </c>
      <c r="C1239" s="153"/>
      <c r="D1239" s="49"/>
      <c r="E1239" s="50"/>
      <c r="F1239" s="51"/>
      <c r="G1239" s="59"/>
      <c r="H1239" s="51"/>
      <c r="I1239" s="59"/>
      <c r="J1239" s="60" t="str">
        <f>IF(ISBLANK(H1239),"",IFERROR(VLOOKUP(B1239,'Np PL4 Stock'!$A:$D,4,FALSE),""))</f>
        <v/>
      </c>
      <c r="K1239" s="61" t="str">
        <f>IF(ISBLANK(H1239),"",SUMIF('Np PL4 Stock'!$A:$A,B1239,'Np PL4 Stock'!$N:$N))</f>
        <v/>
      </c>
      <c r="L1239" s="62" t="str">
        <f>IF(ISBLANK(H1239),"",VLOOKUP(LEFT(B1239,5),Unit!A:B,2,FALSE))</f>
        <v/>
      </c>
      <c r="M1239" s="63" t="str">
        <f>IF(ISBLANK(H1239),"",IFERROR(VLOOKUP(B1239,'Np PL4 Stock'!$A:$T,20,FALSE),""))</f>
        <v/>
      </c>
      <c r="N1239" s="63" t="str">
        <f>IF(ISBLANK(H1239),"",IFERROR(VLOOKUP(B1239,'Np PL4 Stock'!$A:$U,21,FALSE),""))</f>
        <v/>
      </c>
      <c r="O1239" s="62" t="str">
        <f t="shared" si="203"/>
        <v/>
      </c>
      <c r="P1239" s="62" t="str">
        <f t="shared" si="201"/>
        <v/>
      </c>
      <c r="Q1239" s="67" t="str">
        <f t="shared" si="204"/>
        <v/>
      </c>
      <c r="R1239" s="67" t="str">
        <f t="shared" si="202"/>
        <v/>
      </c>
      <c r="S1239" s="59"/>
      <c r="T1239" s="147"/>
      <c r="U1239" s="147"/>
      <c r="V1239" s="59"/>
      <c r="W1239" s="59"/>
      <c r="X1239" s="59"/>
      <c r="Y1239" s="59"/>
      <c r="Z1239" s="59"/>
      <c r="AA1239" s="59"/>
      <c r="AB1239" s="59"/>
      <c r="AC1239" s="59"/>
      <c r="AD1239" s="59"/>
      <c r="AE1239" s="59"/>
      <c r="AF1239" s="73"/>
      <c r="AG1239" s="73"/>
      <c r="AH1239" s="73"/>
      <c r="AI1239" s="73"/>
      <c r="AJ1239" s="73"/>
      <c r="AK1239" s="73"/>
      <c r="AL1239" s="77" t="str">
        <f>IF(ISBLANK(S1239),"",IF(AJ1239="Fail","Fail",IF(E1239="PL4",IF(AND(T1239&gt;STD_01122025!$D$3,U1239&lt;STD_01122025!$D$4,OR(AF1239="ND",AF1239&lt;STD_01122025!$D$7),AH1239="ND"),"Pass","Fail"),IF(E1239="PL12",IF(AND(S1239&lt;STD_01122025!$F$2,T1239&gt;STD_01122025!$F$3,U1239&lt;STD_01122025!$F$4,V1239&gt;STD_01122025!$F$5,X1239&gt;STD_01122025!$F$6,OR(AF1239="ND",AF1239&lt;STD_01122025!$F$7),AH1239="ND"),"Pass","Fail"),IF(E1239="SuperPL",IF(AND(T1239&gt;STD_01122025!$H$3,U1239&lt;STD_01122025!$H$4,V1239&gt;STD_01122025!$H$5,X1239&gt;STD_01122025!$H$6,OR(AF1239="ND",AF1239&lt;STD_01122025!$H$7),AH1239="ND"),"Pass","Fail"),IF(E1239="Flight",IF(AND(T1239&gt;STD_01122025!$J$3,U1239&lt;STD_01122025!$J$4,X1239&gt;STD_01122025!$J$6,OR(AF1239="ND",AF1239&lt;STD_01122025!$J$7),AH1239="ND"),"Pass","Fail"),""))))))</f>
        <v/>
      </c>
      <c r="AM1239" s="62" t="str">
        <f>IF(ISBLANK(B1239),"",IFERROR(IF(VLOOKUP(B1239,'Np PL4 Stock'!$A:$J,10,FALSE)="Np4",D1239-VLOOKUP(B1239,'Np PL4 Stock'!$A:$E,5,FALSE),D1239-VLOOKUP(B1239,'Np PL4 Stock'!$A:$E,5,FALSE)-1),""))</f>
        <v/>
      </c>
      <c r="AN1239" s="147"/>
      <c r="AO1239" s="147"/>
      <c r="AP1239" s="59"/>
      <c r="AQ1239" s="59"/>
      <c r="AR1239" s="59"/>
      <c r="AS1239" s="59"/>
      <c r="AT1239" s="73"/>
      <c r="AU1239" s="73"/>
      <c r="AV1239" s="73"/>
      <c r="AW1239" s="73"/>
      <c r="AX1239" s="84"/>
      <c r="AY1239" s="59"/>
      <c r="AZ1239" s="59"/>
      <c r="BA1239" s="59"/>
      <c r="BB1239" s="59"/>
      <c r="BC1239" s="59"/>
      <c r="BD1239" s="59"/>
      <c r="BE1239" s="84"/>
      <c r="BF1239" s="84"/>
      <c r="BG1239" s="84"/>
      <c r="BH1239" s="84"/>
      <c r="BI1239" s="85"/>
      <c r="BJ1239" s="86"/>
      <c r="BK1239" s="86"/>
      <c r="BL1239" s="86"/>
      <c r="BM1239" s="86"/>
      <c r="BN1239" s="86"/>
      <c r="BO1239" s="59"/>
      <c r="BP1239" s="69"/>
      <c r="BQ1239" s="92">
        <v>0</v>
      </c>
      <c r="BR1239" s="93">
        <v>0</v>
      </c>
      <c r="BS1239" s="94" t="str">
        <f t="shared" si="205"/>
        <v/>
      </c>
      <c r="BT1239" s="95">
        <v>0</v>
      </c>
      <c r="BU1239" s="101" t="str">
        <f t="shared" si="206"/>
        <v/>
      </c>
      <c r="BV1239" s="102" t="str">
        <f t="shared" si="207"/>
        <v>-</v>
      </c>
      <c r="BW1239" s="103"/>
      <c r="BX1239" s="104" t="str">
        <f t="shared" si="208"/>
        <v>-</v>
      </c>
      <c r="BY1239" s="105"/>
      <c r="BZ1239" s="103"/>
      <c r="CA1239" s="106"/>
      <c r="CB1239" s="107"/>
      <c r="CC1239" s="112"/>
      <c r="CD1239" s="106"/>
      <c r="CE1239" s="103"/>
      <c r="CF1239" s="113"/>
      <c r="CG1239" s="114"/>
    </row>
    <row r="1240" spans="1:85">
      <c r="A1240" s="53" t="str">
        <f t="shared" si="209"/>
        <v>--</v>
      </c>
      <c r="B1240" s="47" t="str">
        <f t="shared" si="210"/>
        <v>-</v>
      </c>
      <c r="C1240" s="153"/>
      <c r="D1240" s="49"/>
      <c r="E1240" s="50"/>
      <c r="F1240" s="51"/>
      <c r="G1240" s="59"/>
      <c r="H1240" s="51"/>
      <c r="I1240" s="59"/>
      <c r="J1240" s="60" t="str">
        <f>IF(ISBLANK(H1240),"",IFERROR(VLOOKUP(B1240,'Np PL4 Stock'!$A:$D,4,FALSE),""))</f>
        <v/>
      </c>
      <c r="K1240" s="61" t="str">
        <f>IF(ISBLANK(H1240),"",SUMIF('Np PL4 Stock'!$A:$A,B1240,'Np PL4 Stock'!$N:$N))</f>
        <v/>
      </c>
      <c r="L1240" s="62" t="str">
        <f>IF(ISBLANK(H1240),"",VLOOKUP(LEFT(B1240,5),Unit!A:B,2,FALSE))</f>
        <v/>
      </c>
      <c r="M1240" s="63" t="str">
        <f>IF(ISBLANK(H1240),"",IFERROR(VLOOKUP(B1240,'Np PL4 Stock'!$A:$T,20,FALSE),""))</f>
        <v/>
      </c>
      <c r="N1240" s="63" t="str">
        <f>IF(ISBLANK(H1240),"",IFERROR(VLOOKUP(B1240,'Np PL4 Stock'!$A:$U,21,FALSE),""))</f>
        <v/>
      </c>
      <c r="O1240" s="62" t="str">
        <f t="shared" si="203"/>
        <v/>
      </c>
      <c r="P1240" s="62" t="str">
        <f t="shared" si="201"/>
        <v/>
      </c>
      <c r="Q1240" s="67" t="str">
        <f t="shared" si="204"/>
        <v/>
      </c>
      <c r="R1240" s="67" t="str">
        <f t="shared" si="202"/>
        <v/>
      </c>
      <c r="S1240" s="59"/>
      <c r="T1240" s="147"/>
      <c r="U1240" s="147"/>
      <c r="V1240" s="59"/>
      <c r="W1240" s="59"/>
      <c r="X1240" s="59"/>
      <c r="Y1240" s="59"/>
      <c r="Z1240" s="59"/>
      <c r="AA1240" s="59"/>
      <c r="AB1240" s="59"/>
      <c r="AC1240" s="59"/>
      <c r="AD1240" s="59"/>
      <c r="AE1240" s="59"/>
      <c r="AF1240" s="73"/>
      <c r="AG1240" s="73"/>
      <c r="AH1240" s="73"/>
      <c r="AI1240" s="73"/>
      <c r="AJ1240" s="73"/>
      <c r="AK1240" s="73"/>
      <c r="AL1240" s="77" t="str">
        <f>IF(ISBLANK(S1240),"",IF(AJ1240="Fail","Fail",IF(E1240="PL4",IF(AND(T1240&gt;STD_01122025!$D$3,U1240&lt;STD_01122025!$D$4,OR(AF1240="ND",AF1240&lt;STD_01122025!$D$7),AH1240="ND"),"Pass","Fail"),IF(E1240="PL12",IF(AND(S1240&lt;STD_01122025!$F$2,T1240&gt;STD_01122025!$F$3,U1240&lt;STD_01122025!$F$4,V1240&gt;STD_01122025!$F$5,X1240&gt;STD_01122025!$F$6,OR(AF1240="ND",AF1240&lt;STD_01122025!$F$7),AH1240="ND"),"Pass","Fail"),IF(E1240="SuperPL",IF(AND(T1240&gt;STD_01122025!$H$3,U1240&lt;STD_01122025!$H$4,V1240&gt;STD_01122025!$H$5,X1240&gt;STD_01122025!$H$6,OR(AF1240="ND",AF1240&lt;STD_01122025!$H$7),AH1240="ND"),"Pass","Fail"),IF(E1240="Flight",IF(AND(T1240&gt;STD_01122025!$J$3,U1240&lt;STD_01122025!$J$4,X1240&gt;STD_01122025!$J$6,OR(AF1240="ND",AF1240&lt;STD_01122025!$J$7),AH1240="ND"),"Pass","Fail"),""))))))</f>
        <v/>
      </c>
      <c r="AM1240" s="62" t="str">
        <f>IF(ISBLANK(B1240),"",IFERROR(IF(VLOOKUP(B1240,'Np PL4 Stock'!$A:$J,10,FALSE)="Np4",D1240-VLOOKUP(B1240,'Np PL4 Stock'!$A:$E,5,FALSE),D1240-VLOOKUP(B1240,'Np PL4 Stock'!$A:$E,5,FALSE)-1),""))</f>
        <v/>
      </c>
      <c r="AN1240" s="147"/>
      <c r="AO1240" s="147"/>
      <c r="AP1240" s="59"/>
      <c r="AQ1240" s="59"/>
      <c r="AR1240" s="59"/>
      <c r="AS1240" s="59"/>
      <c r="AT1240" s="73"/>
      <c r="AU1240" s="73"/>
      <c r="AV1240" s="73"/>
      <c r="AW1240" s="73"/>
      <c r="AX1240" s="84"/>
      <c r="AY1240" s="59"/>
      <c r="AZ1240" s="59"/>
      <c r="BA1240" s="59"/>
      <c r="BB1240" s="59"/>
      <c r="BC1240" s="59"/>
      <c r="BD1240" s="59"/>
      <c r="BE1240" s="84"/>
      <c r="BF1240" s="84"/>
      <c r="BG1240" s="84"/>
      <c r="BH1240" s="84"/>
      <c r="BI1240" s="85"/>
      <c r="BJ1240" s="86"/>
      <c r="BK1240" s="86"/>
      <c r="BL1240" s="86"/>
      <c r="BM1240" s="86"/>
      <c r="BN1240" s="86"/>
      <c r="BO1240" s="59"/>
      <c r="BP1240" s="69"/>
      <c r="BQ1240" s="92">
        <v>0</v>
      </c>
      <c r="BR1240" s="93">
        <v>0</v>
      </c>
      <c r="BS1240" s="94" t="str">
        <f t="shared" si="205"/>
        <v/>
      </c>
      <c r="BT1240" s="95">
        <v>0</v>
      </c>
      <c r="BU1240" s="101" t="str">
        <f t="shared" si="206"/>
        <v/>
      </c>
      <c r="BV1240" s="102" t="str">
        <f t="shared" si="207"/>
        <v>-</v>
      </c>
      <c r="BW1240" s="103"/>
      <c r="BX1240" s="104" t="str">
        <f t="shared" si="208"/>
        <v>-</v>
      </c>
      <c r="BY1240" s="105"/>
      <c r="BZ1240" s="103"/>
      <c r="CA1240" s="106"/>
      <c r="CB1240" s="107"/>
      <c r="CC1240" s="112"/>
      <c r="CD1240" s="106"/>
      <c r="CE1240" s="103"/>
      <c r="CF1240" s="113"/>
      <c r="CG1240" s="114"/>
    </row>
    <row r="1241" spans="1:85">
      <c r="A1241" s="53" t="str">
        <f t="shared" si="209"/>
        <v>--</v>
      </c>
      <c r="B1241" s="47" t="str">
        <f t="shared" si="210"/>
        <v>-</v>
      </c>
      <c r="C1241" s="153"/>
      <c r="D1241" s="49"/>
      <c r="E1241" s="50"/>
      <c r="F1241" s="51"/>
      <c r="G1241" s="59"/>
      <c r="H1241" s="51"/>
      <c r="I1241" s="59"/>
      <c r="J1241" s="60" t="str">
        <f>IF(ISBLANK(H1241),"",IFERROR(VLOOKUP(B1241,'Np PL4 Stock'!$A:$D,4,FALSE),""))</f>
        <v/>
      </c>
      <c r="K1241" s="61" t="str">
        <f>IF(ISBLANK(H1241),"",SUMIF('Np PL4 Stock'!$A:$A,B1241,'Np PL4 Stock'!$N:$N))</f>
        <v/>
      </c>
      <c r="L1241" s="62" t="str">
        <f>IF(ISBLANK(H1241),"",VLOOKUP(LEFT(B1241,5),Unit!A:B,2,FALSE))</f>
        <v/>
      </c>
      <c r="M1241" s="63" t="str">
        <f>IF(ISBLANK(H1241),"",IFERROR(VLOOKUP(B1241,'Np PL4 Stock'!$A:$T,20,FALSE),""))</f>
        <v/>
      </c>
      <c r="N1241" s="63" t="str">
        <f>IF(ISBLANK(H1241),"",IFERROR(VLOOKUP(B1241,'Np PL4 Stock'!$A:$U,21,FALSE),""))</f>
        <v/>
      </c>
      <c r="O1241" s="62" t="str">
        <f t="shared" si="203"/>
        <v/>
      </c>
      <c r="P1241" s="62" t="str">
        <f t="shared" si="201"/>
        <v/>
      </c>
      <c r="Q1241" s="67" t="str">
        <f t="shared" si="204"/>
        <v/>
      </c>
      <c r="R1241" s="67" t="str">
        <f t="shared" si="202"/>
        <v/>
      </c>
      <c r="S1241" s="59"/>
      <c r="T1241" s="147"/>
      <c r="U1241" s="147"/>
      <c r="V1241" s="59"/>
      <c r="W1241" s="59"/>
      <c r="X1241" s="59"/>
      <c r="Y1241" s="59"/>
      <c r="Z1241" s="59"/>
      <c r="AA1241" s="59"/>
      <c r="AB1241" s="59"/>
      <c r="AC1241" s="59"/>
      <c r="AD1241" s="59"/>
      <c r="AE1241" s="59"/>
      <c r="AF1241" s="73"/>
      <c r="AG1241" s="73"/>
      <c r="AH1241" s="73"/>
      <c r="AI1241" s="73"/>
      <c r="AJ1241" s="73"/>
      <c r="AK1241" s="73"/>
      <c r="AL1241" s="77" t="str">
        <f>IF(ISBLANK(S1241),"",IF(AJ1241="Fail","Fail",IF(E1241="PL4",IF(AND(T1241&gt;STD_01122025!$D$3,U1241&lt;STD_01122025!$D$4,OR(AF1241="ND",AF1241&lt;STD_01122025!$D$7),AH1241="ND"),"Pass","Fail"),IF(E1241="PL12",IF(AND(S1241&lt;STD_01122025!$F$2,T1241&gt;STD_01122025!$F$3,U1241&lt;STD_01122025!$F$4,V1241&gt;STD_01122025!$F$5,X1241&gt;STD_01122025!$F$6,OR(AF1241="ND",AF1241&lt;STD_01122025!$F$7),AH1241="ND"),"Pass","Fail"),IF(E1241="SuperPL",IF(AND(T1241&gt;STD_01122025!$H$3,U1241&lt;STD_01122025!$H$4,V1241&gt;STD_01122025!$H$5,X1241&gt;STD_01122025!$H$6,OR(AF1241="ND",AF1241&lt;STD_01122025!$H$7),AH1241="ND"),"Pass","Fail"),IF(E1241="Flight",IF(AND(T1241&gt;STD_01122025!$J$3,U1241&lt;STD_01122025!$J$4,X1241&gt;STD_01122025!$J$6,OR(AF1241="ND",AF1241&lt;STD_01122025!$J$7),AH1241="ND"),"Pass","Fail"),""))))))</f>
        <v/>
      </c>
      <c r="AM1241" s="62" t="str">
        <f>IF(ISBLANK(B1241),"",IFERROR(IF(VLOOKUP(B1241,'Np PL4 Stock'!$A:$J,10,FALSE)="Np4",D1241-VLOOKUP(B1241,'Np PL4 Stock'!$A:$E,5,FALSE),D1241-VLOOKUP(B1241,'Np PL4 Stock'!$A:$E,5,FALSE)-1),""))</f>
        <v/>
      </c>
      <c r="AN1241" s="147"/>
      <c r="AO1241" s="147"/>
      <c r="AP1241" s="59"/>
      <c r="AQ1241" s="59"/>
      <c r="AR1241" s="59"/>
      <c r="AS1241" s="59"/>
      <c r="AT1241" s="73"/>
      <c r="AU1241" s="73"/>
      <c r="AV1241" s="73"/>
      <c r="AW1241" s="73"/>
      <c r="AX1241" s="84"/>
      <c r="AY1241" s="59"/>
      <c r="AZ1241" s="59"/>
      <c r="BA1241" s="59"/>
      <c r="BB1241" s="59"/>
      <c r="BC1241" s="59"/>
      <c r="BD1241" s="59"/>
      <c r="BE1241" s="84"/>
      <c r="BF1241" s="84"/>
      <c r="BG1241" s="84"/>
      <c r="BH1241" s="84"/>
      <c r="BI1241" s="85"/>
      <c r="BJ1241" s="86"/>
      <c r="BK1241" s="86"/>
      <c r="BL1241" s="86"/>
      <c r="BM1241" s="86"/>
      <c r="BN1241" s="86"/>
      <c r="BO1241" s="59"/>
      <c r="BP1241" s="69"/>
      <c r="BQ1241" s="92">
        <v>0</v>
      </c>
      <c r="BR1241" s="93">
        <v>0</v>
      </c>
      <c r="BS1241" s="94" t="str">
        <f t="shared" si="205"/>
        <v/>
      </c>
      <c r="BT1241" s="95">
        <v>0</v>
      </c>
      <c r="BU1241" s="101" t="str">
        <f t="shared" si="206"/>
        <v/>
      </c>
      <c r="BV1241" s="102" t="str">
        <f t="shared" si="207"/>
        <v>-</v>
      </c>
      <c r="BW1241" s="103"/>
      <c r="BX1241" s="104" t="str">
        <f t="shared" si="208"/>
        <v>-</v>
      </c>
      <c r="BY1241" s="105"/>
      <c r="BZ1241" s="103"/>
      <c r="CA1241" s="106"/>
      <c r="CB1241" s="107"/>
      <c r="CC1241" s="112"/>
      <c r="CD1241" s="106"/>
      <c r="CE1241" s="103"/>
      <c r="CF1241" s="113"/>
      <c r="CG1241" s="114"/>
    </row>
    <row r="1242" spans="1:85">
      <c r="A1242" s="53" t="str">
        <f t="shared" si="209"/>
        <v>--</v>
      </c>
      <c r="B1242" s="47" t="str">
        <f t="shared" si="210"/>
        <v>-</v>
      </c>
      <c r="C1242" s="153"/>
      <c r="D1242" s="49"/>
      <c r="E1242" s="50"/>
      <c r="F1242" s="51"/>
      <c r="G1242" s="59"/>
      <c r="H1242" s="51"/>
      <c r="I1242" s="59"/>
      <c r="J1242" s="60" t="str">
        <f>IF(ISBLANK(H1242),"",IFERROR(VLOOKUP(B1242,'Np PL4 Stock'!$A:$D,4,FALSE),""))</f>
        <v/>
      </c>
      <c r="K1242" s="61" t="str">
        <f>IF(ISBLANK(H1242),"",SUMIF('Np PL4 Stock'!$A:$A,B1242,'Np PL4 Stock'!$N:$N))</f>
        <v/>
      </c>
      <c r="L1242" s="62" t="str">
        <f>IF(ISBLANK(H1242),"",VLOOKUP(LEFT(B1242,5),Unit!A:B,2,FALSE))</f>
        <v/>
      </c>
      <c r="M1242" s="63" t="str">
        <f>IF(ISBLANK(H1242),"",IFERROR(VLOOKUP(B1242,'Np PL4 Stock'!$A:$T,20,FALSE),""))</f>
        <v/>
      </c>
      <c r="N1242" s="63" t="str">
        <f>IF(ISBLANK(H1242),"",IFERROR(VLOOKUP(B1242,'Np PL4 Stock'!$A:$U,21,FALSE),""))</f>
        <v/>
      </c>
      <c r="O1242" s="62" t="str">
        <f t="shared" si="203"/>
        <v/>
      </c>
      <c r="P1242" s="62" t="str">
        <f t="shared" si="201"/>
        <v/>
      </c>
      <c r="Q1242" s="67" t="str">
        <f t="shared" si="204"/>
        <v/>
      </c>
      <c r="R1242" s="67" t="str">
        <f t="shared" si="202"/>
        <v/>
      </c>
      <c r="S1242" s="59"/>
      <c r="T1242" s="147"/>
      <c r="U1242" s="147"/>
      <c r="V1242" s="59"/>
      <c r="W1242" s="59"/>
      <c r="X1242" s="59"/>
      <c r="Y1242" s="59"/>
      <c r="Z1242" s="59"/>
      <c r="AA1242" s="59"/>
      <c r="AB1242" s="59"/>
      <c r="AC1242" s="59"/>
      <c r="AD1242" s="59"/>
      <c r="AE1242" s="59"/>
      <c r="AF1242" s="73"/>
      <c r="AG1242" s="73"/>
      <c r="AH1242" s="73"/>
      <c r="AI1242" s="73"/>
      <c r="AJ1242" s="73"/>
      <c r="AK1242" s="73"/>
      <c r="AL1242" s="77" t="str">
        <f>IF(ISBLANK(S1242),"",IF(AJ1242="Fail","Fail",IF(E1242="PL4",IF(AND(T1242&gt;STD_01122025!$D$3,U1242&lt;STD_01122025!$D$4,OR(AF1242="ND",AF1242&lt;STD_01122025!$D$7),AH1242="ND"),"Pass","Fail"),IF(E1242="PL12",IF(AND(S1242&lt;STD_01122025!$F$2,T1242&gt;STD_01122025!$F$3,U1242&lt;STD_01122025!$F$4,V1242&gt;STD_01122025!$F$5,X1242&gt;STD_01122025!$F$6,OR(AF1242="ND",AF1242&lt;STD_01122025!$F$7),AH1242="ND"),"Pass","Fail"),IF(E1242="SuperPL",IF(AND(T1242&gt;STD_01122025!$H$3,U1242&lt;STD_01122025!$H$4,V1242&gt;STD_01122025!$H$5,X1242&gt;STD_01122025!$H$6,OR(AF1242="ND",AF1242&lt;STD_01122025!$H$7),AH1242="ND"),"Pass","Fail"),IF(E1242="Flight",IF(AND(T1242&gt;STD_01122025!$J$3,U1242&lt;STD_01122025!$J$4,X1242&gt;STD_01122025!$J$6,OR(AF1242="ND",AF1242&lt;STD_01122025!$J$7),AH1242="ND"),"Pass","Fail"),""))))))</f>
        <v/>
      </c>
      <c r="AM1242" s="62" t="str">
        <f>IF(ISBLANK(B1242),"",IFERROR(IF(VLOOKUP(B1242,'Np PL4 Stock'!$A:$J,10,FALSE)="Np4",D1242-VLOOKUP(B1242,'Np PL4 Stock'!$A:$E,5,FALSE),D1242-VLOOKUP(B1242,'Np PL4 Stock'!$A:$E,5,FALSE)-1),""))</f>
        <v/>
      </c>
      <c r="AN1242" s="147"/>
      <c r="AO1242" s="147"/>
      <c r="AP1242" s="59"/>
      <c r="AQ1242" s="59"/>
      <c r="AR1242" s="59"/>
      <c r="AS1242" s="59"/>
      <c r="AT1242" s="73"/>
      <c r="AU1242" s="73"/>
      <c r="AV1242" s="73"/>
      <c r="AW1242" s="73"/>
      <c r="AX1242" s="84"/>
      <c r="AY1242" s="59"/>
      <c r="AZ1242" s="59"/>
      <c r="BA1242" s="59"/>
      <c r="BB1242" s="59"/>
      <c r="BC1242" s="59"/>
      <c r="BD1242" s="59"/>
      <c r="BE1242" s="84"/>
      <c r="BF1242" s="84"/>
      <c r="BG1242" s="84"/>
      <c r="BH1242" s="84"/>
      <c r="BI1242" s="85"/>
      <c r="BJ1242" s="86"/>
      <c r="BK1242" s="86"/>
      <c r="BL1242" s="86"/>
      <c r="BM1242" s="86"/>
      <c r="BN1242" s="86"/>
      <c r="BO1242" s="59"/>
      <c r="BP1242" s="69"/>
      <c r="BQ1242" s="92">
        <v>0</v>
      </c>
      <c r="BR1242" s="93">
        <v>0</v>
      </c>
      <c r="BS1242" s="94" t="str">
        <f t="shared" si="205"/>
        <v/>
      </c>
      <c r="BT1242" s="95">
        <v>0</v>
      </c>
      <c r="BU1242" s="101" t="str">
        <f t="shared" si="206"/>
        <v/>
      </c>
      <c r="BV1242" s="102" t="str">
        <f t="shared" si="207"/>
        <v>-</v>
      </c>
      <c r="BW1242" s="103"/>
      <c r="BX1242" s="104" t="str">
        <f t="shared" si="208"/>
        <v>-</v>
      </c>
      <c r="BY1242" s="105"/>
      <c r="BZ1242" s="103"/>
      <c r="CA1242" s="106"/>
      <c r="CB1242" s="107"/>
      <c r="CC1242" s="112"/>
      <c r="CD1242" s="106"/>
      <c r="CE1242" s="103"/>
      <c r="CF1242" s="113"/>
      <c r="CG1242" s="114"/>
    </row>
    <row r="1243" spans="1:85">
      <c r="A1243" s="53" t="str">
        <f t="shared" si="209"/>
        <v>--</v>
      </c>
      <c r="B1243" s="47" t="str">
        <f t="shared" si="210"/>
        <v>-</v>
      </c>
      <c r="C1243" s="153"/>
      <c r="D1243" s="49"/>
      <c r="E1243" s="50"/>
      <c r="F1243" s="51"/>
      <c r="G1243" s="59"/>
      <c r="H1243" s="51"/>
      <c r="I1243" s="59"/>
      <c r="J1243" s="60" t="str">
        <f>IF(ISBLANK(H1243),"",IFERROR(VLOOKUP(B1243,'Np PL4 Stock'!$A:$D,4,FALSE),""))</f>
        <v/>
      </c>
      <c r="K1243" s="61" t="str">
        <f>IF(ISBLANK(H1243),"",SUMIF('Np PL4 Stock'!$A:$A,B1243,'Np PL4 Stock'!$N:$N))</f>
        <v/>
      </c>
      <c r="L1243" s="62" t="str">
        <f>IF(ISBLANK(H1243),"",VLOOKUP(LEFT(B1243,5),Unit!A:B,2,FALSE))</f>
        <v/>
      </c>
      <c r="M1243" s="63" t="str">
        <f>IF(ISBLANK(H1243),"",IFERROR(VLOOKUP(B1243,'Np PL4 Stock'!$A:$T,20,FALSE),""))</f>
        <v/>
      </c>
      <c r="N1243" s="63" t="str">
        <f>IF(ISBLANK(H1243),"",IFERROR(VLOOKUP(B1243,'Np PL4 Stock'!$A:$U,21,FALSE),""))</f>
        <v/>
      </c>
      <c r="O1243" s="62" t="str">
        <f t="shared" si="203"/>
        <v/>
      </c>
      <c r="P1243" s="62" t="str">
        <f t="shared" si="201"/>
        <v/>
      </c>
      <c r="Q1243" s="67" t="str">
        <f t="shared" si="204"/>
        <v/>
      </c>
      <c r="R1243" s="67" t="str">
        <f t="shared" si="202"/>
        <v/>
      </c>
      <c r="S1243" s="59"/>
      <c r="T1243" s="147"/>
      <c r="U1243" s="147"/>
      <c r="V1243" s="59"/>
      <c r="W1243" s="59"/>
      <c r="X1243" s="59"/>
      <c r="Y1243" s="59"/>
      <c r="Z1243" s="59"/>
      <c r="AA1243" s="59"/>
      <c r="AB1243" s="59"/>
      <c r="AC1243" s="59"/>
      <c r="AD1243" s="59"/>
      <c r="AE1243" s="59"/>
      <c r="AF1243" s="73"/>
      <c r="AG1243" s="73"/>
      <c r="AH1243" s="73"/>
      <c r="AI1243" s="73"/>
      <c r="AJ1243" s="73"/>
      <c r="AK1243" s="73"/>
      <c r="AL1243" s="77" t="str">
        <f>IF(ISBLANK(S1243),"",IF(AJ1243="Fail","Fail",IF(E1243="PL4",IF(AND(T1243&gt;STD_01122025!$D$3,U1243&lt;STD_01122025!$D$4,OR(AF1243="ND",AF1243&lt;STD_01122025!$D$7),AH1243="ND"),"Pass","Fail"),IF(E1243="PL12",IF(AND(S1243&lt;STD_01122025!$F$2,T1243&gt;STD_01122025!$F$3,U1243&lt;STD_01122025!$F$4,V1243&gt;STD_01122025!$F$5,X1243&gt;STD_01122025!$F$6,OR(AF1243="ND",AF1243&lt;STD_01122025!$F$7),AH1243="ND"),"Pass","Fail"),IF(E1243="SuperPL",IF(AND(T1243&gt;STD_01122025!$H$3,U1243&lt;STD_01122025!$H$4,V1243&gt;STD_01122025!$H$5,X1243&gt;STD_01122025!$H$6,OR(AF1243="ND",AF1243&lt;STD_01122025!$H$7),AH1243="ND"),"Pass","Fail"),IF(E1243="Flight",IF(AND(T1243&gt;STD_01122025!$J$3,U1243&lt;STD_01122025!$J$4,X1243&gt;STD_01122025!$J$6,OR(AF1243="ND",AF1243&lt;STD_01122025!$J$7),AH1243="ND"),"Pass","Fail"),""))))))</f>
        <v/>
      </c>
      <c r="AM1243" s="62" t="str">
        <f>IF(ISBLANK(B1243),"",IFERROR(IF(VLOOKUP(B1243,'Np PL4 Stock'!$A:$J,10,FALSE)="Np4",D1243-VLOOKUP(B1243,'Np PL4 Stock'!$A:$E,5,FALSE),D1243-VLOOKUP(B1243,'Np PL4 Stock'!$A:$E,5,FALSE)-1),""))</f>
        <v/>
      </c>
      <c r="AN1243" s="147"/>
      <c r="AO1243" s="147"/>
      <c r="AP1243" s="59"/>
      <c r="AQ1243" s="59"/>
      <c r="AR1243" s="59"/>
      <c r="AS1243" s="59"/>
      <c r="AT1243" s="73"/>
      <c r="AU1243" s="73"/>
      <c r="AV1243" s="73"/>
      <c r="AW1243" s="73"/>
      <c r="AX1243" s="84"/>
      <c r="AY1243" s="59"/>
      <c r="AZ1243" s="59"/>
      <c r="BA1243" s="59"/>
      <c r="BB1243" s="59"/>
      <c r="BC1243" s="59"/>
      <c r="BD1243" s="59"/>
      <c r="BE1243" s="84"/>
      <c r="BF1243" s="84"/>
      <c r="BG1243" s="84"/>
      <c r="BH1243" s="84"/>
      <c r="BI1243" s="85"/>
      <c r="BJ1243" s="86"/>
      <c r="BK1243" s="86"/>
      <c r="BL1243" s="86"/>
      <c r="BM1243" s="86"/>
      <c r="BN1243" s="86"/>
      <c r="BO1243" s="59"/>
      <c r="BP1243" s="69"/>
      <c r="BQ1243" s="92">
        <v>0</v>
      </c>
      <c r="BR1243" s="93">
        <v>0</v>
      </c>
      <c r="BS1243" s="94" t="str">
        <f t="shared" si="205"/>
        <v/>
      </c>
      <c r="BT1243" s="95">
        <v>0</v>
      </c>
      <c r="BU1243" s="101" t="str">
        <f t="shared" si="206"/>
        <v/>
      </c>
      <c r="BV1243" s="102" t="str">
        <f t="shared" si="207"/>
        <v>-</v>
      </c>
      <c r="BW1243" s="103"/>
      <c r="BX1243" s="104" t="str">
        <f t="shared" si="208"/>
        <v>-</v>
      </c>
      <c r="BY1243" s="105"/>
      <c r="BZ1243" s="103"/>
      <c r="CA1243" s="106"/>
      <c r="CB1243" s="107"/>
      <c r="CC1243" s="112"/>
      <c r="CD1243" s="106"/>
      <c r="CE1243" s="103"/>
      <c r="CF1243" s="113"/>
      <c r="CG1243" s="114"/>
    </row>
    <row r="1244" spans="1:85">
      <c r="A1244" s="53" t="str">
        <f t="shared" si="209"/>
        <v>--</v>
      </c>
      <c r="B1244" s="47" t="str">
        <f t="shared" si="210"/>
        <v>-</v>
      </c>
      <c r="C1244" s="153"/>
      <c r="D1244" s="49"/>
      <c r="E1244" s="50"/>
      <c r="F1244" s="51"/>
      <c r="G1244" s="59"/>
      <c r="H1244" s="51"/>
      <c r="I1244" s="59"/>
      <c r="J1244" s="60" t="str">
        <f>IF(ISBLANK(H1244),"",IFERROR(VLOOKUP(B1244,'Np PL4 Stock'!$A:$D,4,FALSE),""))</f>
        <v/>
      </c>
      <c r="K1244" s="61" t="str">
        <f>IF(ISBLANK(H1244),"",SUMIF('Np PL4 Stock'!$A:$A,B1244,'Np PL4 Stock'!$N:$N))</f>
        <v/>
      </c>
      <c r="L1244" s="62" t="str">
        <f>IF(ISBLANK(H1244),"",VLOOKUP(LEFT(B1244,5),Unit!A:B,2,FALSE))</f>
        <v/>
      </c>
      <c r="M1244" s="63" t="str">
        <f>IF(ISBLANK(H1244),"",IFERROR(VLOOKUP(B1244,'Np PL4 Stock'!$A:$T,20,FALSE),""))</f>
        <v/>
      </c>
      <c r="N1244" s="63" t="str">
        <f>IF(ISBLANK(H1244),"",IFERROR(VLOOKUP(B1244,'Np PL4 Stock'!$A:$U,21,FALSE),""))</f>
        <v/>
      </c>
      <c r="O1244" s="62" t="str">
        <f t="shared" si="203"/>
        <v/>
      </c>
      <c r="P1244" s="62" t="str">
        <f t="shared" si="201"/>
        <v/>
      </c>
      <c r="Q1244" s="67" t="str">
        <f t="shared" si="204"/>
        <v/>
      </c>
      <c r="R1244" s="67" t="str">
        <f t="shared" si="202"/>
        <v/>
      </c>
      <c r="S1244" s="59"/>
      <c r="T1244" s="147"/>
      <c r="U1244" s="147"/>
      <c r="V1244" s="59"/>
      <c r="W1244" s="59"/>
      <c r="X1244" s="59"/>
      <c r="Y1244" s="59"/>
      <c r="Z1244" s="59"/>
      <c r="AA1244" s="59"/>
      <c r="AB1244" s="59"/>
      <c r="AC1244" s="59"/>
      <c r="AD1244" s="59"/>
      <c r="AE1244" s="59"/>
      <c r="AF1244" s="73"/>
      <c r="AG1244" s="73"/>
      <c r="AH1244" s="73"/>
      <c r="AI1244" s="73"/>
      <c r="AJ1244" s="73"/>
      <c r="AK1244" s="73"/>
      <c r="AL1244" s="77" t="str">
        <f>IF(ISBLANK(S1244),"",IF(AJ1244="Fail","Fail",IF(E1244="PL4",IF(AND(T1244&gt;STD_01122025!$D$3,U1244&lt;STD_01122025!$D$4,OR(AF1244="ND",AF1244&lt;STD_01122025!$D$7),AH1244="ND"),"Pass","Fail"),IF(E1244="PL12",IF(AND(S1244&lt;STD_01122025!$F$2,T1244&gt;STD_01122025!$F$3,U1244&lt;STD_01122025!$F$4,V1244&gt;STD_01122025!$F$5,X1244&gt;STD_01122025!$F$6,OR(AF1244="ND",AF1244&lt;STD_01122025!$F$7),AH1244="ND"),"Pass","Fail"),IF(E1244="SuperPL",IF(AND(T1244&gt;STD_01122025!$H$3,U1244&lt;STD_01122025!$H$4,V1244&gt;STD_01122025!$H$5,X1244&gt;STD_01122025!$H$6,OR(AF1244="ND",AF1244&lt;STD_01122025!$H$7),AH1244="ND"),"Pass","Fail"),IF(E1244="Flight",IF(AND(T1244&gt;STD_01122025!$J$3,U1244&lt;STD_01122025!$J$4,X1244&gt;STD_01122025!$J$6,OR(AF1244="ND",AF1244&lt;STD_01122025!$J$7),AH1244="ND"),"Pass","Fail"),""))))))</f>
        <v/>
      </c>
      <c r="AM1244" s="62" t="str">
        <f>IF(ISBLANK(B1244),"",IFERROR(IF(VLOOKUP(B1244,'Np PL4 Stock'!$A:$J,10,FALSE)="Np4",D1244-VLOOKUP(B1244,'Np PL4 Stock'!$A:$E,5,FALSE),D1244-VLOOKUP(B1244,'Np PL4 Stock'!$A:$E,5,FALSE)-1),""))</f>
        <v/>
      </c>
      <c r="AN1244" s="147"/>
      <c r="AO1244" s="147"/>
      <c r="AP1244" s="59"/>
      <c r="AQ1244" s="59"/>
      <c r="AR1244" s="59"/>
      <c r="AS1244" s="59"/>
      <c r="AT1244" s="73"/>
      <c r="AU1244" s="73"/>
      <c r="AV1244" s="73"/>
      <c r="AW1244" s="73"/>
      <c r="AX1244" s="84"/>
      <c r="AY1244" s="59"/>
      <c r="AZ1244" s="59"/>
      <c r="BA1244" s="59"/>
      <c r="BB1244" s="59"/>
      <c r="BC1244" s="59"/>
      <c r="BD1244" s="59"/>
      <c r="BE1244" s="84"/>
      <c r="BF1244" s="84"/>
      <c r="BG1244" s="84"/>
      <c r="BH1244" s="84"/>
      <c r="BI1244" s="85"/>
      <c r="BJ1244" s="86"/>
      <c r="BK1244" s="86"/>
      <c r="BL1244" s="86"/>
      <c r="BM1244" s="86"/>
      <c r="BN1244" s="86"/>
      <c r="BO1244" s="59"/>
      <c r="BP1244" s="69"/>
      <c r="BQ1244" s="92">
        <v>0</v>
      </c>
      <c r="BR1244" s="93">
        <v>0</v>
      </c>
      <c r="BS1244" s="94" t="str">
        <f t="shared" si="205"/>
        <v/>
      </c>
      <c r="BT1244" s="95">
        <v>0</v>
      </c>
      <c r="BU1244" s="101" t="str">
        <f t="shared" si="206"/>
        <v/>
      </c>
      <c r="BV1244" s="102" t="str">
        <f t="shared" si="207"/>
        <v>-</v>
      </c>
      <c r="BW1244" s="103"/>
      <c r="BX1244" s="104" t="str">
        <f t="shared" si="208"/>
        <v>-</v>
      </c>
      <c r="BY1244" s="105"/>
      <c r="BZ1244" s="103"/>
      <c r="CA1244" s="106"/>
      <c r="CB1244" s="107"/>
      <c r="CC1244" s="112"/>
      <c r="CD1244" s="106"/>
      <c r="CE1244" s="103"/>
      <c r="CF1244" s="113"/>
      <c r="CG1244" s="114"/>
    </row>
    <row r="1245" spans="1:85">
      <c r="A1245" s="53" t="str">
        <f t="shared" si="209"/>
        <v>--</v>
      </c>
      <c r="B1245" s="47" t="str">
        <f t="shared" si="210"/>
        <v>-</v>
      </c>
      <c r="C1245" s="153"/>
      <c r="D1245" s="49"/>
      <c r="E1245" s="50"/>
      <c r="F1245" s="51"/>
      <c r="G1245" s="59"/>
      <c r="H1245" s="51"/>
      <c r="I1245" s="59"/>
      <c r="J1245" s="60" t="str">
        <f>IF(ISBLANK(H1245),"",IFERROR(VLOOKUP(B1245,'Np PL4 Stock'!$A:$D,4,FALSE),""))</f>
        <v/>
      </c>
      <c r="K1245" s="61" t="str">
        <f>IF(ISBLANK(H1245),"",SUMIF('Np PL4 Stock'!$A:$A,B1245,'Np PL4 Stock'!$N:$N))</f>
        <v/>
      </c>
      <c r="L1245" s="62" t="str">
        <f>IF(ISBLANK(H1245),"",VLOOKUP(LEFT(B1245,5),Unit!A:B,2,FALSE))</f>
        <v/>
      </c>
      <c r="M1245" s="63" t="str">
        <f>IF(ISBLANK(H1245),"",IFERROR(VLOOKUP(B1245,'Np PL4 Stock'!$A:$T,20,FALSE),""))</f>
        <v/>
      </c>
      <c r="N1245" s="63" t="str">
        <f>IF(ISBLANK(H1245),"",IFERROR(VLOOKUP(B1245,'Np PL4 Stock'!$A:$U,21,FALSE),""))</f>
        <v/>
      </c>
      <c r="O1245" s="62" t="str">
        <f t="shared" si="203"/>
        <v/>
      </c>
      <c r="P1245" s="62" t="str">
        <f t="shared" si="201"/>
        <v/>
      </c>
      <c r="Q1245" s="67" t="str">
        <f t="shared" si="204"/>
        <v/>
      </c>
      <c r="R1245" s="67" t="str">
        <f t="shared" si="202"/>
        <v/>
      </c>
      <c r="S1245" s="59"/>
      <c r="T1245" s="147"/>
      <c r="U1245" s="147"/>
      <c r="V1245" s="59"/>
      <c r="W1245" s="59"/>
      <c r="X1245" s="59"/>
      <c r="Y1245" s="59"/>
      <c r="Z1245" s="59"/>
      <c r="AA1245" s="59"/>
      <c r="AB1245" s="59"/>
      <c r="AC1245" s="59"/>
      <c r="AD1245" s="59"/>
      <c r="AE1245" s="59"/>
      <c r="AF1245" s="73"/>
      <c r="AG1245" s="73"/>
      <c r="AH1245" s="73"/>
      <c r="AI1245" s="73"/>
      <c r="AJ1245" s="73"/>
      <c r="AK1245" s="73"/>
      <c r="AL1245" s="77" t="str">
        <f>IF(ISBLANK(S1245),"",IF(AJ1245="Fail","Fail",IF(E1245="PL4",IF(AND(T1245&gt;STD_01122025!$D$3,U1245&lt;STD_01122025!$D$4,OR(AF1245="ND",AF1245&lt;STD_01122025!$D$7),AH1245="ND"),"Pass","Fail"),IF(E1245="PL12",IF(AND(S1245&lt;STD_01122025!$F$2,T1245&gt;STD_01122025!$F$3,U1245&lt;STD_01122025!$F$4,V1245&gt;STD_01122025!$F$5,X1245&gt;STD_01122025!$F$6,OR(AF1245="ND",AF1245&lt;STD_01122025!$F$7),AH1245="ND"),"Pass","Fail"),IF(E1245="SuperPL",IF(AND(T1245&gt;STD_01122025!$H$3,U1245&lt;STD_01122025!$H$4,V1245&gt;STD_01122025!$H$5,X1245&gt;STD_01122025!$H$6,OR(AF1245="ND",AF1245&lt;STD_01122025!$H$7),AH1245="ND"),"Pass","Fail"),IF(E1245="Flight",IF(AND(T1245&gt;STD_01122025!$J$3,U1245&lt;STD_01122025!$J$4,X1245&gt;STD_01122025!$J$6,OR(AF1245="ND",AF1245&lt;STD_01122025!$J$7),AH1245="ND"),"Pass","Fail"),""))))))</f>
        <v/>
      </c>
      <c r="AM1245" s="62" t="str">
        <f>IF(ISBLANK(B1245),"",IFERROR(IF(VLOOKUP(B1245,'Np PL4 Stock'!$A:$J,10,FALSE)="Np4",D1245-VLOOKUP(B1245,'Np PL4 Stock'!$A:$E,5,FALSE),D1245-VLOOKUP(B1245,'Np PL4 Stock'!$A:$E,5,FALSE)-1),""))</f>
        <v/>
      </c>
      <c r="AN1245" s="147"/>
      <c r="AO1245" s="147"/>
      <c r="AP1245" s="59"/>
      <c r="AQ1245" s="59"/>
      <c r="AR1245" s="59"/>
      <c r="AS1245" s="59"/>
      <c r="AT1245" s="73"/>
      <c r="AU1245" s="73"/>
      <c r="AV1245" s="73"/>
      <c r="AW1245" s="73"/>
      <c r="AX1245" s="84"/>
      <c r="AY1245" s="59"/>
      <c r="AZ1245" s="59"/>
      <c r="BA1245" s="59"/>
      <c r="BB1245" s="59"/>
      <c r="BC1245" s="59"/>
      <c r="BD1245" s="59"/>
      <c r="BE1245" s="84"/>
      <c r="BF1245" s="84"/>
      <c r="BG1245" s="84"/>
      <c r="BH1245" s="84"/>
      <c r="BI1245" s="85"/>
      <c r="BJ1245" s="86"/>
      <c r="BK1245" s="86"/>
      <c r="BL1245" s="86"/>
      <c r="BM1245" s="86"/>
      <c r="BN1245" s="86"/>
      <c r="BO1245" s="59"/>
      <c r="BP1245" s="69"/>
      <c r="BQ1245" s="92">
        <v>0</v>
      </c>
      <c r="BR1245" s="93">
        <v>0</v>
      </c>
      <c r="BS1245" s="94" t="str">
        <f t="shared" si="205"/>
        <v/>
      </c>
      <c r="BT1245" s="95">
        <v>0</v>
      </c>
      <c r="BU1245" s="101" t="str">
        <f t="shared" si="206"/>
        <v/>
      </c>
      <c r="BV1245" s="102" t="str">
        <f t="shared" si="207"/>
        <v>-</v>
      </c>
      <c r="BW1245" s="103"/>
      <c r="BX1245" s="104" t="str">
        <f t="shared" si="208"/>
        <v>-</v>
      </c>
      <c r="BY1245" s="105"/>
      <c r="BZ1245" s="103"/>
      <c r="CA1245" s="106"/>
      <c r="CB1245" s="107"/>
      <c r="CC1245" s="112"/>
      <c r="CD1245" s="106"/>
      <c r="CE1245" s="103"/>
      <c r="CF1245" s="113"/>
      <c r="CG1245" s="114"/>
    </row>
    <row r="1246" spans="1:85">
      <c r="A1246" s="53" t="str">
        <f t="shared" si="209"/>
        <v>--</v>
      </c>
      <c r="B1246" s="47" t="str">
        <f t="shared" si="210"/>
        <v>-</v>
      </c>
      <c r="C1246" s="153"/>
      <c r="D1246" s="49"/>
      <c r="E1246" s="50"/>
      <c r="F1246" s="51"/>
      <c r="G1246" s="59"/>
      <c r="H1246" s="51"/>
      <c r="I1246" s="59"/>
      <c r="J1246" s="60" t="str">
        <f>IF(ISBLANK(H1246),"",IFERROR(VLOOKUP(B1246,'Np PL4 Stock'!$A:$D,4,FALSE),""))</f>
        <v/>
      </c>
      <c r="K1246" s="61" t="str">
        <f>IF(ISBLANK(H1246),"",SUMIF('Np PL4 Stock'!$A:$A,B1246,'Np PL4 Stock'!$N:$N))</f>
        <v/>
      </c>
      <c r="L1246" s="62" t="str">
        <f>IF(ISBLANK(H1246),"",VLOOKUP(LEFT(B1246,5),Unit!A:B,2,FALSE))</f>
        <v/>
      </c>
      <c r="M1246" s="63" t="str">
        <f>IF(ISBLANK(H1246),"",IFERROR(VLOOKUP(B1246,'Np PL4 Stock'!$A:$T,20,FALSE),""))</f>
        <v/>
      </c>
      <c r="N1246" s="63" t="str">
        <f>IF(ISBLANK(H1246),"",IFERROR(VLOOKUP(B1246,'Np PL4 Stock'!$A:$U,21,FALSE),""))</f>
        <v/>
      </c>
      <c r="O1246" s="62" t="str">
        <f t="shared" si="203"/>
        <v/>
      </c>
      <c r="P1246" s="62" t="str">
        <f t="shared" si="201"/>
        <v/>
      </c>
      <c r="Q1246" s="67" t="str">
        <f t="shared" si="204"/>
        <v/>
      </c>
      <c r="R1246" s="67" t="str">
        <f t="shared" si="202"/>
        <v/>
      </c>
      <c r="S1246" s="59"/>
      <c r="T1246" s="147"/>
      <c r="U1246" s="147"/>
      <c r="V1246" s="59"/>
      <c r="W1246" s="59"/>
      <c r="X1246" s="59"/>
      <c r="Y1246" s="59"/>
      <c r="Z1246" s="59"/>
      <c r="AA1246" s="59"/>
      <c r="AB1246" s="59"/>
      <c r="AC1246" s="59"/>
      <c r="AD1246" s="59"/>
      <c r="AE1246" s="59"/>
      <c r="AF1246" s="73"/>
      <c r="AG1246" s="73"/>
      <c r="AH1246" s="73"/>
      <c r="AI1246" s="73"/>
      <c r="AJ1246" s="73"/>
      <c r="AK1246" s="73"/>
      <c r="AL1246" s="77" t="str">
        <f>IF(ISBLANK(S1246),"",IF(AJ1246="Fail","Fail",IF(E1246="PL4",IF(AND(T1246&gt;STD_01122025!$D$3,U1246&lt;STD_01122025!$D$4,OR(AF1246="ND",AF1246&lt;STD_01122025!$D$7),AH1246="ND"),"Pass","Fail"),IF(E1246="PL12",IF(AND(S1246&lt;STD_01122025!$F$2,T1246&gt;STD_01122025!$F$3,U1246&lt;STD_01122025!$F$4,V1246&gt;STD_01122025!$F$5,X1246&gt;STD_01122025!$F$6,OR(AF1246="ND",AF1246&lt;STD_01122025!$F$7),AH1246="ND"),"Pass","Fail"),IF(E1246="SuperPL",IF(AND(T1246&gt;STD_01122025!$H$3,U1246&lt;STD_01122025!$H$4,V1246&gt;STD_01122025!$H$5,X1246&gt;STD_01122025!$H$6,OR(AF1246="ND",AF1246&lt;STD_01122025!$H$7),AH1246="ND"),"Pass","Fail"),IF(E1246="Flight",IF(AND(T1246&gt;STD_01122025!$J$3,U1246&lt;STD_01122025!$J$4,X1246&gt;STD_01122025!$J$6,OR(AF1246="ND",AF1246&lt;STD_01122025!$J$7),AH1246="ND"),"Pass","Fail"),""))))))</f>
        <v/>
      </c>
      <c r="AM1246" s="62" t="str">
        <f>IF(ISBLANK(B1246),"",IFERROR(IF(VLOOKUP(B1246,'Np PL4 Stock'!$A:$J,10,FALSE)="Np4",D1246-VLOOKUP(B1246,'Np PL4 Stock'!$A:$E,5,FALSE),D1246-VLOOKUP(B1246,'Np PL4 Stock'!$A:$E,5,FALSE)-1),""))</f>
        <v/>
      </c>
      <c r="AN1246" s="147"/>
      <c r="AO1246" s="147"/>
      <c r="AP1246" s="59"/>
      <c r="AQ1246" s="59"/>
      <c r="AR1246" s="59"/>
      <c r="AS1246" s="59"/>
      <c r="AT1246" s="73"/>
      <c r="AU1246" s="73"/>
      <c r="AV1246" s="73"/>
      <c r="AW1246" s="73"/>
      <c r="AX1246" s="84"/>
      <c r="AY1246" s="59"/>
      <c r="AZ1246" s="59"/>
      <c r="BA1246" s="59"/>
      <c r="BB1246" s="59"/>
      <c r="BC1246" s="59"/>
      <c r="BD1246" s="59"/>
      <c r="BE1246" s="84"/>
      <c r="BF1246" s="84"/>
      <c r="BG1246" s="84"/>
      <c r="BH1246" s="84"/>
      <c r="BI1246" s="85"/>
      <c r="BJ1246" s="86"/>
      <c r="BK1246" s="86"/>
      <c r="BL1246" s="86"/>
      <c r="BM1246" s="86"/>
      <c r="BN1246" s="86"/>
      <c r="BO1246" s="59"/>
      <c r="BP1246" s="69"/>
      <c r="BQ1246" s="92">
        <v>0</v>
      </c>
      <c r="BR1246" s="93">
        <v>0</v>
      </c>
      <c r="BS1246" s="94" t="str">
        <f t="shared" si="205"/>
        <v/>
      </c>
      <c r="BT1246" s="95">
        <v>0</v>
      </c>
      <c r="BU1246" s="101" t="str">
        <f t="shared" si="206"/>
        <v/>
      </c>
      <c r="BV1246" s="102" t="str">
        <f t="shared" si="207"/>
        <v>-</v>
      </c>
      <c r="BW1246" s="103"/>
      <c r="BX1246" s="104" t="str">
        <f t="shared" si="208"/>
        <v>-</v>
      </c>
      <c r="BY1246" s="105"/>
      <c r="BZ1246" s="103"/>
      <c r="CA1246" s="106"/>
      <c r="CB1246" s="107"/>
      <c r="CC1246" s="112"/>
      <c r="CD1246" s="106"/>
      <c r="CE1246" s="103"/>
      <c r="CF1246" s="113"/>
      <c r="CG1246" s="114"/>
    </row>
    <row r="1247" spans="1:85">
      <c r="A1247" s="53" t="str">
        <f t="shared" si="209"/>
        <v>--</v>
      </c>
      <c r="B1247" s="47" t="str">
        <f t="shared" si="210"/>
        <v>-</v>
      </c>
      <c r="C1247" s="153"/>
      <c r="D1247" s="49"/>
      <c r="E1247" s="50"/>
      <c r="F1247" s="51"/>
      <c r="G1247" s="59"/>
      <c r="H1247" s="51"/>
      <c r="I1247" s="59"/>
      <c r="J1247" s="60" t="str">
        <f>IF(ISBLANK(H1247),"",IFERROR(VLOOKUP(B1247,'Np PL4 Stock'!$A:$D,4,FALSE),""))</f>
        <v/>
      </c>
      <c r="K1247" s="61" t="str">
        <f>IF(ISBLANK(H1247),"",SUMIF('Np PL4 Stock'!$A:$A,B1247,'Np PL4 Stock'!$N:$N))</f>
        <v/>
      </c>
      <c r="L1247" s="62" t="str">
        <f>IF(ISBLANK(H1247),"",VLOOKUP(LEFT(B1247,5),Unit!A:B,2,FALSE))</f>
        <v/>
      </c>
      <c r="M1247" s="63" t="str">
        <f>IF(ISBLANK(H1247),"",IFERROR(VLOOKUP(B1247,'Np PL4 Stock'!$A:$T,20,FALSE),""))</f>
        <v/>
      </c>
      <c r="N1247" s="63" t="str">
        <f>IF(ISBLANK(H1247),"",IFERROR(VLOOKUP(B1247,'Np PL4 Stock'!$A:$U,21,FALSE),""))</f>
        <v/>
      </c>
      <c r="O1247" s="62" t="str">
        <f t="shared" si="203"/>
        <v/>
      </c>
      <c r="P1247" s="62" t="str">
        <f t="shared" si="201"/>
        <v/>
      </c>
      <c r="Q1247" s="67" t="str">
        <f t="shared" si="204"/>
        <v/>
      </c>
      <c r="R1247" s="67" t="str">
        <f t="shared" si="202"/>
        <v/>
      </c>
      <c r="S1247" s="59"/>
      <c r="T1247" s="147"/>
      <c r="U1247" s="147"/>
      <c r="V1247" s="59"/>
      <c r="W1247" s="59"/>
      <c r="X1247" s="59"/>
      <c r="Y1247" s="59"/>
      <c r="Z1247" s="59"/>
      <c r="AA1247" s="59"/>
      <c r="AB1247" s="59"/>
      <c r="AC1247" s="59"/>
      <c r="AD1247" s="59"/>
      <c r="AE1247" s="59"/>
      <c r="AF1247" s="73"/>
      <c r="AG1247" s="73"/>
      <c r="AH1247" s="73"/>
      <c r="AI1247" s="73"/>
      <c r="AJ1247" s="73"/>
      <c r="AK1247" s="73"/>
      <c r="AL1247" s="77" t="str">
        <f>IF(ISBLANK(S1247),"",IF(AJ1247="Fail","Fail",IF(E1247="PL4",IF(AND(T1247&gt;STD_01122025!$D$3,U1247&lt;STD_01122025!$D$4,OR(AF1247="ND",AF1247&lt;STD_01122025!$D$7),AH1247="ND"),"Pass","Fail"),IF(E1247="PL12",IF(AND(S1247&lt;STD_01122025!$F$2,T1247&gt;STD_01122025!$F$3,U1247&lt;STD_01122025!$F$4,V1247&gt;STD_01122025!$F$5,X1247&gt;STD_01122025!$F$6,OR(AF1247="ND",AF1247&lt;STD_01122025!$F$7),AH1247="ND"),"Pass","Fail"),IF(E1247="SuperPL",IF(AND(T1247&gt;STD_01122025!$H$3,U1247&lt;STD_01122025!$H$4,V1247&gt;STD_01122025!$H$5,X1247&gt;STD_01122025!$H$6,OR(AF1247="ND",AF1247&lt;STD_01122025!$H$7),AH1247="ND"),"Pass","Fail"),IF(E1247="Flight",IF(AND(T1247&gt;STD_01122025!$J$3,U1247&lt;STD_01122025!$J$4,X1247&gt;STD_01122025!$J$6,OR(AF1247="ND",AF1247&lt;STD_01122025!$J$7),AH1247="ND"),"Pass","Fail"),""))))))</f>
        <v/>
      </c>
      <c r="AM1247" s="62" t="str">
        <f>IF(ISBLANK(B1247),"",IFERROR(IF(VLOOKUP(B1247,'Np PL4 Stock'!$A:$J,10,FALSE)="Np4",D1247-VLOOKUP(B1247,'Np PL4 Stock'!$A:$E,5,FALSE),D1247-VLOOKUP(B1247,'Np PL4 Stock'!$A:$E,5,FALSE)-1),""))</f>
        <v/>
      </c>
      <c r="AN1247" s="147"/>
      <c r="AO1247" s="147"/>
      <c r="AP1247" s="59"/>
      <c r="AQ1247" s="59"/>
      <c r="AR1247" s="59"/>
      <c r="AS1247" s="59"/>
      <c r="AT1247" s="73"/>
      <c r="AU1247" s="73"/>
      <c r="AV1247" s="73"/>
      <c r="AW1247" s="73"/>
      <c r="AX1247" s="84"/>
      <c r="AY1247" s="59"/>
      <c r="AZ1247" s="59"/>
      <c r="BA1247" s="59"/>
      <c r="BB1247" s="59"/>
      <c r="BC1247" s="59"/>
      <c r="BD1247" s="59"/>
      <c r="BE1247" s="84"/>
      <c r="BF1247" s="84"/>
      <c r="BG1247" s="84"/>
      <c r="BH1247" s="84"/>
      <c r="BI1247" s="85"/>
      <c r="BJ1247" s="86"/>
      <c r="BK1247" s="86"/>
      <c r="BL1247" s="86"/>
      <c r="BM1247" s="86"/>
      <c r="BN1247" s="86"/>
      <c r="BO1247" s="59"/>
      <c r="BP1247" s="69"/>
      <c r="BQ1247" s="92">
        <v>0</v>
      </c>
      <c r="BR1247" s="93">
        <v>0</v>
      </c>
      <c r="BS1247" s="94" t="str">
        <f t="shared" si="205"/>
        <v/>
      </c>
      <c r="BT1247" s="95">
        <v>0</v>
      </c>
      <c r="BU1247" s="101" t="str">
        <f t="shared" si="206"/>
        <v/>
      </c>
      <c r="BV1247" s="102" t="str">
        <f t="shared" si="207"/>
        <v>-</v>
      </c>
      <c r="BW1247" s="103"/>
      <c r="BX1247" s="104" t="str">
        <f t="shared" si="208"/>
        <v>-</v>
      </c>
      <c r="BY1247" s="105"/>
      <c r="BZ1247" s="103"/>
      <c r="CA1247" s="106"/>
      <c r="CB1247" s="107"/>
      <c r="CC1247" s="112"/>
      <c r="CD1247" s="106"/>
      <c r="CE1247" s="103"/>
      <c r="CF1247" s="113"/>
      <c r="CG1247" s="114"/>
    </row>
    <row r="1248" spans="1:85">
      <c r="A1248" s="53" t="str">
        <f t="shared" si="209"/>
        <v>--</v>
      </c>
      <c r="B1248" s="47" t="str">
        <f t="shared" si="210"/>
        <v>-</v>
      </c>
      <c r="C1248" s="153"/>
      <c r="D1248" s="49"/>
      <c r="E1248" s="50"/>
      <c r="F1248" s="51"/>
      <c r="G1248" s="59"/>
      <c r="H1248" s="51"/>
      <c r="I1248" s="59"/>
      <c r="J1248" s="60" t="str">
        <f>IF(ISBLANK(H1248),"",IFERROR(VLOOKUP(B1248,'Np PL4 Stock'!$A:$D,4,FALSE),""))</f>
        <v/>
      </c>
      <c r="K1248" s="61" t="str">
        <f>IF(ISBLANK(H1248),"",SUMIF('Np PL4 Stock'!$A:$A,B1248,'Np PL4 Stock'!$N:$N))</f>
        <v/>
      </c>
      <c r="L1248" s="62" t="str">
        <f>IF(ISBLANK(H1248),"",VLOOKUP(LEFT(B1248,5),Unit!A:B,2,FALSE))</f>
        <v/>
      </c>
      <c r="M1248" s="63" t="str">
        <f>IF(ISBLANK(H1248),"",IFERROR(VLOOKUP(B1248,'Np PL4 Stock'!$A:$T,20,FALSE),""))</f>
        <v/>
      </c>
      <c r="N1248" s="63" t="str">
        <f>IF(ISBLANK(H1248),"",IFERROR(VLOOKUP(B1248,'Np PL4 Stock'!$A:$U,21,FALSE),""))</f>
        <v/>
      </c>
      <c r="O1248" s="62" t="str">
        <f t="shared" si="203"/>
        <v/>
      </c>
      <c r="P1248" s="62" t="str">
        <f t="shared" si="201"/>
        <v/>
      </c>
      <c r="Q1248" s="67" t="str">
        <f t="shared" si="204"/>
        <v/>
      </c>
      <c r="R1248" s="67" t="str">
        <f t="shared" si="202"/>
        <v/>
      </c>
      <c r="S1248" s="59"/>
      <c r="T1248" s="147"/>
      <c r="U1248" s="147"/>
      <c r="V1248" s="59"/>
      <c r="W1248" s="59"/>
      <c r="X1248" s="59"/>
      <c r="Y1248" s="59"/>
      <c r="Z1248" s="59"/>
      <c r="AA1248" s="59"/>
      <c r="AB1248" s="59"/>
      <c r="AC1248" s="59"/>
      <c r="AD1248" s="59"/>
      <c r="AE1248" s="59"/>
      <c r="AF1248" s="73"/>
      <c r="AG1248" s="73"/>
      <c r="AH1248" s="73"/>
      <c r="AI1248" s="73"/>
      <c r="AJ1248" s="73"/>
      <c r="AK1248" s="73"/>
      <c r="AL1248" s="77" t="str">
        <f>IF(ISBLANK(S1248),"",IF(AJ1248="Fail","Fail",IF(E1248="PL4",IF(AND(T1248&gt;STD_01122025!$D$3,U1248&lt;STD_01122025!$D$4,OR(AF1248="ND",AF1248&lt;STD_01122025!$D$7),AH1248="ND"),"Pass","Fail"),IF(E1248="PL12",IF(AND(S1248&lt;STD_01122025!$F$2,T1248&gt;STD_01122025!$F$3,U1248&lt;STD_01122025!$F$4,V1248&gt;STD_01122025!$F$5,X1248&gt;STD_01122025!$F$6,OR(AF1248="ND",AF1248&lt;STD_01122025!$F$7),AH1248="ND"),"Pass","Fail"),IF(E1248="SuperPL",IF(AND(T1248&gt;STD_01122025!$H$3,U1248&lt;STD_01122025!$H$4,V1248&gt;STD_01122025!$H$5,X1248&gt;STD_01122025!$H$6,OR(AF1248="ND",AF1248&lt;STD_01122025!$H$7),AH1248="ND"),"Pass","Fail"),IF(E1248="Flight",IF(AND(T1248&gt;STD_01122025!$J$3,U1248&lt;STD_01122025!$J$4,X1248&gt;STD_01122025!$J$6,OR(AF1248="ND",AF1248&lt;STD_01122025!$J$7),AH1248="ND"),"Pass","Fail"),""))))))</f>
        <v/>
      </c>
      <c r="AM1248" s="62" t="str">
        <f>IF(ISBLANK(B1248),"",IFERROR(IF(VLOOKUP(B1248,'Np PL4 Stock'!$A:$J,10,FALSE)="Np4",D1248-VLOOKUP(B1248,'Np PL4 Stock'!$A:$E,5,FALSE),D1248-VLOOKUP(B1248,'Np PL4 Stock'!$A:$E,5,FALSE)-1),""))</f>
        <v/>
      </c>
      <c r="AN1248" s="147"/>
      <c r="AO1248" s="147"/>
      <c r="AP1248" s="59"/>
      <c r="AQ1248" s="59"/>
      <c r="AR1248" s="59"/>
      <c r="AS1248" s="59"/>
      <c r="AT1248" s="73"/>
      <c r="AU1248" s="73"/>
      <c r="AV1248" s="73"/>
      <c r="AW1248" s="73"/>
      <c r="AX1248" s="84"/>
      <c r="AY1248" s="59"/>
      <c r="AZ1248" s="59"/>
      <c r="BA1248" s="59"/>
      <c r="BB1248" s="59"/>
      <c r="BC1248" s="59"/>
      <c r="BD1248" s="59"/>
      <c r="BE1248" s="84"/>
      <c r="BF1248" s="84"/>
      <c r="BG1248" s="84"/>
      <c r="BH1248" s="84"/>
      <c r="BI1248" s="85"/>
      <c r="BJ1248" s="86"/>
      <c r="BK1248" s="86"/>
      <c r="BL1248" s="86"/>
      <c r="BM1248" s="86"/>
      <c r="BN1248" s="86"/>
      <c r="BO1248" s="59"/>
      <c r="BP1248" s="69"/>
      <c r="BQ1248" s="92">
        <v>0</v>
      </c>
      <c r="BR1248" s="93">
        <v>0</v>
      </c>
      <c r="BS1248" s="94" t="str">
        <f t="shared" si="205"/>
        <v/>
      </c>
      <c r="BT1248" s="95">
        <v>0</v>
      </c>
      <c r="BU1248" s="101" t="str">
        <f t="shared" si="206"/>
        <v/>
      </c>
      <c r="BV1248" s="102" t="str">
        <f t="shared" si="207"/>
        <v>-</v>
      </c>
      <c r="BW1248" s="103"/>
      <c r="BX1248" s="104" t="str">
        <f t="shared" si="208"/>
        <v>-</v>
      </c>
      <c r="BY1248" s="105"/>
      <c r="BZ1248" s="103"/>
      <c r="CA1248" s="106"/>
      <c r="CB1248" s="107"/>
      <c r="CC1248" s="112"/>
      <c r="CD1248" s="106"/>
      <c r="CE1248" s="103"/>
      <c r="CF1248" s="113"/>
      <c r="CG1248" s="114"/>
    </row>
    <row r="1249" spans="1:85">
      <c r="A1249" s="53" t="str">
        <f t="shared" si="209"/>
        <v>--</v>
      </c>
      <c r="B1249" s="47" t="str">
        <f t="shared" si="210"/>
        <v>-</v>
      </c>
      <c r="C1249" s="153"/>
      <c r="D1249" s="49"/>
      <c r="E1249" s="50"/>
      <c r="F1249" s="51"/>
      <c r="G1249" s="59"/>
      <c r="H1249" s="51"/>
      <c r="I1249" s="59"/>
      <c r="J1249" s="60" t="str">
        <f>IF(ISBLANK(H1249),"",IFERROR(VLOOKUP(B1249,'Np PL4 Stock'!$A:$D,4,FALSE),""))</f>
        <v/>
      </c>
      <c r="K1249" s="61" t="str">
        <f>IF(ISBLANK(H1249),"",SUMIF('Np PL4 Stock'!$A:$A,B1249,'Np PL4 Stock'!$N:$N))</f>
        <v/>
      </c>
      <c r="L1249" s="62" t="str">
        <f>IF(ISBLANK(H1249),"",VLOOKUP(LEFT(B1249,5),Unit!A:B,2,FALSE))</f>
        <v/>
      </c>
      <c r="M1249" s="63" t="str">
        <f>IF(ISBLANK(H1249),"",IFERROR(VLOOKUP(B1249,'Np PL4 Stock'!$A:$T,20,FALSE),""))</f>
        <v/>
      </c>
      <c r="N1249" s="63" t="str">
        <f>IF(ISBLANK(H1249),"",IFERROR(VLOOKUP(B1249,'Np PL4 Stock'!$A:$U,21,FALSE),""))</f>
        <v/>
      </c>
      <c r="O1249" s="62" t="str">
        <f t="shared" si="203"/>
        <v/>
      </c>
      <c r="P1249" s="62" t="str">
        <f t="shared" si="201"/>
        <v/>
      </c>
      <c r="Q1249" s="67" t="str">
        <f t="shared" si="204"/>
        <v/>
      </c>
      <c r="R1249" s="67" t="str">
        <f t="shared" si="202"/>
        <v/>
      </c>
      <c r="S1249" s="59"/>
      <c r="T1249" s="147"/>
      <c r="U1249" s="147"/>
      <c r="V1249" s="59"/>
      <c r="W1249" s="59"/>
      <c r="X1249" s="59"/>
      <c r="Y1249" s="59"/>
      <c r="Z1249" s="59"/>
      <c r="AA1249" s="59"/>
      <c r="AB1249" s="59"/>
      <c r="AC1249" s="59"/>
      <c r="AD1249" s="59"/>
      <c r="AE1249" s="59"/>
      <c r="AF1249" s="73"/>
      <c r="AG1249" s="73"/>
      <c r="AH1249" s="73"/>
      <c r="AI1249" s="73"/>
      <c r="AJ1249" s="73"/>
      <c r="AK1249" s="73"/>
      <c r="AL1249" s="77" t="str">
        <f>IF(ISBLANK(S1249),"",IF(AJ1249="Fail","Fail",IF(E1249="PL4",IF(AND(T1249&gt;STD_01122025!$D$3,U1249&lt;STD_01122025!$D$4,OR(AF1249="ND",AF1249&lt;STD_01122025!$D$7),AH1249="ND"),"Pass","Fail"),IF(E1249="PL12",IF(AND(S1249&lt;STD_01122025!$F$2,T1249&gt;STD_01122025!$F$3,U1249&lt;STD_01122025!$F$4,V1249&gt;STD_01122025!$F$5,X1249&gt;STD_01122025!$F$6,OR(AF1249="ND",AF1249&lt;STD_01122025!$F$7),AH1249="ND"),"Pass","Fail"),IF(E1249="SuperPL",IF(AND(T1249&gt;STD_01122025!$H$3,U1249&lt;STD_01122025!$H$4,V1249&gt;STD_01122025!$H$5,X1249&gt;STD_01122025!$H$6,OR(AF1249="ND",AF1249&lt;STD_01122025!$H$7),AH1249="ND"),"Pass","Fail"),IF(E1249="Flight",IF(AND(T1249&gt;STD_01122025!$J$3,U1249&lt;STD_01122025!$J$4,X1249&gt;STD_01122025!$J$6,OR(AF1249="ND",AF1249&lt;STD_01122025!$J$7),AH1249="ND"),"Pass","Fail"),""))))))</f>
        <v/>
      </c>
      <c r="AM1249" s="62" t="str">
        <f>IF(ISBLANK(B1249),"",IFERROR(IF(VLOOKUP(B1249,'Np PL4 Stock'!$A:$J,10,FALSE)="Np4",D1249-VLOOKUP(B1249,'Np PL4 Stock'!$A:$E,5,FALSE),D1249-VLOOKUP(B1249,'Np PL4 Stock'!$A:$E,5,FALSE)-1),""))</f>
        <v/>
      </c>
      <c r="AN1249" s="147"/>
      <c r="AO1249" s="147"/>
      <c r="AP1249" s="59"/>
      <c r="AQ1249" s="59"/>
      <c r="AR1249" s="59"/>
      <c r="AS1249" s="59"/>
      <c r="AT1249" s="73"/>
      <c r="AU1249" s="73"/>
      <c r="AV1249" s="73"/>
      <c r="AW1249" s="73"/>
      <c r="AX1249" s="84"/>
      <c r="AY1249" s="59"/>
      <c r="AZ1249" s="59"/>
      <c r="BA1249" s="59"/>
      <c r="BB1249" s="59"/>
      <c r="BC1249" s="59"/>
      <c r="BD1249" s="59"/>
      <c r="BE1249" s="84"/>
      <c r="BF1249" s="84"/>
      <c r="BG1249" s="84"/>
      <c r="BH1249" s="84"/>
      <c r="BI1249" s="85"/>
      <c r="BJ1249" s="86"/>
      <c r="BK1249" s="86"/>
      <c r="BL1249" s="86"/>
      <c r="BM1249" s="86"/>
      <c r="BN1249" s="86"/>
      <c r="BO1249" s="59"/>
      <c r="BP1249" s="69"/>
      <c r="BQ1249" s="92">
        <v>0</v>
      </c>
      <c r="BR1249" s="93">
        <v>0</v>
      </c>
      <c r="BS1249" s="94" t="str">
        <f t="shared" si="205"/>
        <v/>
      </c>
      <c r="BT1249" s="95">
        <v>0</v>
      </c>
      <c r="BU1249" s="101" t="str">
        <f t="shared" si="206"/>
        <v/>
      </c>
      <c r="BV1249" s="102" t="str">
        <f t="shared" si="207"/>
        <v>-</v>
      </c>
      <c r="BW1249" s="103"/>
      <c r="BX1249" s="104" t="str">
        <f t="shared" si="208"/>
        <v>-</v>
      </c>
      <c r="BY1249" s="105"/>
      <c r="BZ1249" s="103"/>
      <c r="CA1249" s="106"/>
      <c r="CB1249" s="107"/>
      <c r="CC1249" s="112"/>
      <c r="CD1249" s="106"/>
      <c r="CE1249" s="103"/>
      <c r="CF1249" s="113"/>
      <c r="CG1249" s="114"/>
    </row>
    <row r="1250" spans="1:85">
      <c r="A1250" s="53" t="str">
        <f t="shared" si="209"/>
        <v>--</v>
      </c>
      <c r="B1250" s="47" t="str">
        <f t="shared" si="210"/>
        <v>-</v>
      </c>
      <c r="C1250" s="153"/>
      <c r="D1250" s="49"/>
      <c r="E1250" s="50"/>
      <c r="F1250" s="51"/>
      <c r="G1250" s="59"/>
      <c r="H1250" s="51"/>
      <c r="I1250" s="59"/>
      <c r="J1250" s="60" t="str">
        <f>IF(ISBLANK(H1250),"",IFERROR(VLOOKUP(B1250,'Np PL4 Stock'!$A:$D,4,FALSE),""))</f>
        <v/>
      </c>
      <c r="K1250" s="61" t="str">
        <f>IF(ISBLANK(H1250),"",SUMIF('Np PL4 Stock'!$A:$A,B1250,'Np PL4 Stock'!$N:$N))</f>
        <v/>
      </c>
      <c r="L1250" s="62" t="str">
        <f>IF(ISBLANK(H1250),"",VLOOKUP(LEFT(B1250,5),Unit!A:B,2,FALSE))</f>
        <v/>
      </c>
      <c r="M1250" s="63" t="str">
        <f>IF(ISBLANK(H1250),"",IFERROR(VLOOKUP(B1250,'Np PL4 Stock'!$A:$T,20,FALSE),""))</f>
        <v/>
      </c>
      <c r="N1250" s="63" t="str">
        <f>IF(ISBLANK(H1250),"",IFERROR(VLOOKUP(B1250,'Np PL4 Stock'!$A:$U,21,FALSE),""))</f>
        <v/>
      </c>
      <c r="O1250" s="62" t="str">
        <f t="shared" si="203"/>
        <v/>
      </c>
      <c r="P1250" s="62" t="str">
        <f t="shared" si="201"/>
        <v/>
      </c>
      <c r="Q1250" s="67" t="str">
        <f t="shared" si="204"/>
        <v/>
      </c>
      <c r="R1250" s="67" t="str">
        <f t="shared" si="202"/>
        <v/>
      </c>
      <c r="S1250" s="59"/>
      <c r="T1250" s="147"/>
      <c r="U1250" s="147"/>
      <c r="V1250" s="59"/>
      <c r="W1250" s="59"/>
      <c r="X1250" s="59"/>
      <c r="Y1250" s="59"/>
      <c r="Z1250" s="59"/>
      <c r="AA1250" s="59"/>
      <c r="AB1250" s="59"/>
      <c r="AC1250" s="59"/>
      <c r="AD1250" s="59"/>
      <c r="AE1250" s="59"/>
      <c r="AF1250" s="73"/>
      <c r="AG1250" s="73"/>
      <c r="AH1250" s="73"/>
      <c r="AI1250" s="73"/>
      <c r="AJ1250" s="73"/>
      <c r="AK1250" s="73"/>
      <c r="AL1250" s="77" t="str">
        <f>IF(ISBLANK(S1250),"",IF(AJ1250="Fail","Fail",IF(E1250="PL4",IF(AND(T1250&gt;STD_01122025!$D$3,U1250&lt;STD_01122025!$D$4,OR(AF1250="ND",AF1250&lt;STD_01122025!$D$7),AH1250="ND"),"Pass","Fail"),IF(E1250="PL12",IF(AND(S1250&lt;STD_01122025!$F$2,T1250&gt;STD_01122025!$F$3,U1250&lt;STD_01122025!$F$4,V1250&gt;STD_01122025!$F$5,X1250&gt;STD_01122025!$F$6,OR(AF1250="ND",AF1250&lt;STD_01122025!$F$7),AH1250="ND"),"Pass","Fail"),IF(E1250="SuperPL",IF(AND(T1250&gt;STD_01122025!$H$3,U1250&lt;STD_01122025!$H$4,V1250&gt;STD_01122025!$H$5,X1250&gt;STD_01122025!$H$6,OR(AF1250="ND",AF1250&lt;STD_01122025!$H$7),AH1250="ND"),"Pass","Fail"),IF(E1250="Flight",IF(AND(T1250&gt;STD_01122025!$J$3,U1250&lt;STD_01122025!$J$4,X1250&gt;STD_01122025!$J$6,OR(AF1250="ND",AF1250&lt;STD_01122025!$J$7),AH1250="ND"),"Pass","Fail"),""))))))</f>
        <v/>
      </c>
      <c r="AM1250" s="62" t="str">
        <f>IF(ISBLANK(B1250),"",IFERROR(IF(VLOOKUP(B1250,'Np PL4 Stock'!$A:$J,10,FALSE)="Np4",D1250-VLOOKUP(B1250,'Np PL4 Stock'!$A:$E,5,FALSE),D1250-VLOOKUP(B1250,'Np PL4 Stock'!$A:$E,5,FALSE)-1),""))</f>
        <v/>
      </c>
      <c r="AN1250" s="147"/>
      <c r="AO1250" s="147"/>
      <c r="AP1250" s="59"/>
      <c r="AQ1250" s="59"/>
      <c r="AR1250" s="59"/>
      <c r="AS1250" s="59"/>
      <c r="AT1250" s="73"/>
      <c r="AU1250" s="73"/>
      <c r="AV1250" s="73"/>
      <c r="AW1250" s="73"/>
      <c r="AX1250" s="84"/>
      <c r="AY1250" s="59"/>
      <c r="AZ1250" s="59"/>
      <c r="BA1250" s="59"/>
      <c r="BB1250" s="59"/>
      <c r="BC1250" s="59"/>
      <c r="BD1250" s="59"/>
      <c r="BE1250" s="84"/>
      <c r="BF1250" s="84"/>
      <c r="BG1250" s="84"/>
      <c r="BH1250" s="84"/>
      <c r="BI1250" s="85"/>
      <c r="BJ1250" s="86"/>
      <c r="BK1250" s="86"/>
      <c r="BL1250" s="86"/>
      <c r="BM1250" s="86"/>
      <c r="BN1250" s="86"/>
      <c r="BO1250" s="59"/>
      <c r="BP1250" s="69"/>
      <c r="BQ1250" s="92">
        <v>0</v>
      </c>
      <c r="BR1250" s="93">
        <v>0</v>
      </c>
      <c r="BS1250" s="94" t="str">
        <f t="shared" si="205"/>
        <v/>
      </c>
      <c r="BT1250" s="95">
        <v>0</v>
      </c>
      <c r="BU1250" s="101" t="str">
        <f t="shared" si="206"/>
        <v/>
      </c>
      <c r="BV1250" s="102" t="str">
        <f t="shared" si="207"/>
        <v>-</v>
      </c>
      <c r="BW1250" s="103"/>
      <c r="BX1250" s="104" t="str">
        <f t="shared" si="208"/>
        <v>-</v>
      </c>
      <c r="BY1250" s="105"/>
      <c r="BZ1250" s="103"/>
      <c r="CA1250" s="106"/>
      <c r="CB1250" s="107"/>
      <c r="CC1250" s="112"/>
      <c r="CD1250" s="106"/>
      <c r="CE1250" s="103"/>
      <c r="CF1250" s="113"/>
      <c r="CG1250" s="114"/>
    </row>
    <row r="1251" spans="1:85">
      <c r="A1251" s="53" t="str">
        <f t="shared" si="209"/>
        <v>--</v>
      </c>
      <c r="B1251" s="47" t="str">
        <f t="shared" si="210"/>
        <v>-</v>
      </c>
      <c r="C1251" s="153"/>
      <c r="D1251" s="49"/>
      <c r="E1251" s="50"/>
      <c r="F1251" s="51"/>
      <c r="G1251" s="59"/>
      <c r="H1251" s="51"/>
      <c r="I1251" s="59"/>
      <c r="J1251" s="60" t="str">
        <f>IF(ISBLANK(H1251),"",IFERROR(VLOOKUP(B1251,'Np PL4 Stock'!$A:$D,4,FALSE),""))</f>
        <v/>
      </c>
      <c r="K1251" s="61" t="str">
        <f>IF(ISBLANK(H1251),"",SUMIF('Np PL4 Stock'!$A:$A,B1251,'Np PL4 Stock'!$N:$N))</f>
        <v/>
      </c>
      <c r="L1251" s="62" t="str">
        <f>IF(ISBLANK(H1251),"",VLOOKUP(LEFT(B1251,5),Unit!A:B,2,FALSE))</f>
        <v/>
      </c>
      <c r="M1251" s="63" t="str">
        <f>IF(ISBLANK(H1251),"",IFERROR(VLOOKUP(B1251,'Np PL4 Stock'!$A:$T,20,FALSE),""))</f>
        <v/>
      </c>
      <c r="N1251" s="63" t="str">
        <f>IF(ISBLANK(H1251),"",IFERROR(VLOOKUP(B1251,'Np PL4 Stock'!$A:$U,21,FALSE),""))</f>
        <v/>
      </c>
      <c r="O1251" s="62" t="str">
        <f t="shared" si="203"/>
        <v/>
      </c>
      <c r="P1251" s="62" t="str">
        <f t="shared" si="201"/>
        <v/>
      </c>
      <c r="Q1251" s="67" t="str">
        <f t="shared" si="204"/>
        <v/>
      </c>
      <c r="R1251" s="67" t="str">
        <f t="shared" si="202"/>
        <v/>
      </c>
      <c r="S1251" s="59"/>
      <c r="T1251" s="147"/>
      <c r="U1251" s="147"/>
      <c r="V1251" s="59"/>
      <c r="W1251" s="59"/>
      <c r="X1251" s="59"/>
      <c r="Y1251" s="59"/>
      <c r="Z1251" s="59"/>
      <c r="AA1251" s="59"/>
      <c r="AB1251" s="59"/>
      <c r="AC1251" s="59"/>
      <c r="AD1251" s="59"/>
      <c r="AE1251" s="59"/>
      <c r="AF1251" s="73"/>
      <c r="AG1251" s="73"/>
      <c r="AH1251" s="73"/>
      <c r="AI1251" s="73"/>
      <c r="AJ1251" s="73"/>
      <c r="AK1251" s="73"/>
      <c r="AL1251" s="77" t="str">
        <f>IF(ISBLANK(S1251),"",IF(AJ1251="Fail","Fail",IF(E1251="PL4",IF(AND(T1251&gt;STD_01122025!$D$3,U1251&lt;STD_01122025!$D$4,OR(AF1251="ND",AF1251&lt;STD_01122025!$D$7),AH1251="ND"),"Pass","Fail"),IF(E1251="PL12",IF(AND(S1251&lt;STD_01122025!$F$2,T1251&gt;STD_01122025!$F$3,U1251&lt;STD_01122025!$F$4,V1251&gt;STD_01122025!$F$5,X1251&gt;STD_01122025!$F$6,OR(AF1251="ND",AF1251&lt;STD_01122025!$F$7),AH1251="ND"),"Pass","Fail"),IF(E1251="SuperPL",IF(AND(T1251&gt;STD_01122025!$H$3,U1251&lt;STD_01122025!$H$4,V1251&gt;STD_01122025!$H$5,X1251&gt;STD_01122025!$H$6,OR(AF1251="ND",AF1251&lt;STD_01122025!$H$7),AH1251="ND"),"Pass","Fail"),IF(E1251="Flight",IF(AND(T1251&gt;STD_01122025!$J$3,U1251&lt;STD_01122025!$J$4,X1251&gt;STD_01122025!$J$6,OR(AF1251="ND",AF1251&lt;STD_01122025!$J$7),AH1251="ND"),"Pass","Fail"),""))))))</f>
        <v/>
      </c>
      <c r="AM1251" s="62" t="str">
        <f>IF(ISBLANK(B1251),"",IFERROR(IF(VLOOKUP(B1251,'Np PL4 Stock'!$A:$J,10,FALSE)="Np4",D1251-VLOOKUP(B1251,'Np PL4 Stock'!$A:$E,5,FALSE),D1251-VLOOKUP(B1251,'Np PL4 Stock'!$A:$E,5,FALSE)-1),""))</f>
        <v/>
      </c>
      <c r="AN1251" s="147"/>
      <c r="AO1251" s="147"/>
      <c r="AP1251" s="59"/>
      <c r="AQ1251" s="59"/>
      <c r="AR1251" s="59"/>
      <c r="AS1251" s="59"/>
      <c r="AT1251" s="73"/>
      <c r="AU1251" s="73"/>
      <c r="AV1251" s="73"/>
      <c r="AW1251" s="73"/>
      <c r="AX1251" s="84"/>
      <c r="AY1251" s="59"/>
      <c r="AZ1251" s="59"/>
      <c r="BA1251" s="59"/>
      <c r="BB1251" s="59"/>
      <c r="BC1251" s="59"/>
      <c r="BD1251" s="59"/>
      <c r="BE1251" s="84"/>
      <c r="BF1251" s="84"/>
      <c r="BG1251" s="84"/>
      <c r="BH1251" s="84"/>
      <c r="BI1251" s="85"/>
      <c r="BJ1251" s="86"/>
      <c r="BK1251" s="86"/>
      <c r="BL1251" s="86"/>
      <c r="BM1251" s="86"/>
      <c r="BN1251" s="86"/>
      <c r="BO1251" s="59"/>
      <c r="BP1251" s="69"/>
      <c r="BQ1251" s="92">
        <v>0</v>
      </c>
      <c r="BR1251" s="93">
        <v>0</v>
      </c>
      <c r="BS1251" s="94" t="str">
        <f t="shared" si="205"/>
        <v/>
      </c>
      <c r="BT1251" s="95">
        <v>0</v>
      </c>
      <c r="BU1251" s="101" t="str">
        <f t="shared" si="206"/>
        <v/>
      </c>
      <c r="BV1251" s="102" t="str">
        <f t="shared" si="207"/>
        <v>-</v>
      </c>
      <c r="BW1251" s="103"/>
      <c r="BX1251" s="104" t="str">
        <f t="shared" si="208"/>
        <v>-</v>
      </c>
      <c r="BY1251" s="105"/>
      <c r="BZ1251" s="103"/>
      <c r="CA1251" s="106"/>
      <c r="CB1251" s="107"/>
      <c r="CC1251" s="112"/>
      <c r="CD1251" s="106"/>
      <c r="CE1251" s="103"/>
      <c r="CF1251" s="113"/>
      <c r="CG1251" s="114"/>
    </row>
    <row r="1252" spans="1:85">
      <c r="A1252" s="53" t="str">
        <f t="shared" si="209"/>
        <v>--</v>
      </c>
      <c r="B1252" s="47" t="str">
        <f t="shared" si="210"/>
        <v>-</v>
      </c>
      <c r="C1252" s="153"/>
      <c r="D1252" s="49"/>
      <c r="E1252" s="50"/>
      <c r="F1252" s="51"/>
      <c r="G1252" s="59"/>
      <c r="H1252" s="51"/>
      <c r="I1252" s="59"/>
      <c r="J1252" s="60" t="str">
        <f>IF(ISBLANK(H1252),"",IFERROR(VLOOKUP(B1252,'Np PL4 Stock'!$A:$D,4,FALSE),""))</f>
        <v/>
      </c>
      <c r="K1252" s="61" t="str">
        <f>IF(ISBLANK(H1252),"",SUMIF('Np PL4 Stock'!$A:$A,B1252,'Np PL4 Stock'!$N:$N))</f>
        <v/>
      </c>
      <c r="L1252" s="62" t="str">
        <f>IF(ISBLANK(H1252),"",VLOOKUP(LEFT(B1252,5),Unit!A:B,2,FALSE))</f>
        <v/>
      </c>
      <c r="M1252" s="63" t="str">
        <f>IF(ISBLANK(H1252),"",IFERROR(VLOOKUP(B1252,'Np PL4 Stock'!$A:$T,20,FALSE),""))</f>
        <v/>
      </c>
      <c r="N1252" s="63" t="str">
        <f>IF(ISBLANK(H1252),"",IFERROR(VLOOKUP(B1252,'Np PL4 Stock'!$A:$U,21,FALSE),""))</f>
        <v/>
      </c>
      <c r="O1252" s="62" t="str">
        <f t="shared" si="203"/>
        <v/>
      </c>
      <c r="P1252" s="62" t="str">
        <f t="shared" si="201"/>
        <v/>
      </c>
      <c r="Q1252" s="67" t="str">
        <f t="shared" si="204"/>
        <v/>
      </c>
      <c r="R1252" s="67" t="str">
        <f t="shared" si="202"/>
        <v/>
      </c>
      <c r="S1252" s="59"/>
      <c r="T1252" s="147"/>
      <c r="U1252" s="147"/>
      <c r="V1252" s="59"/>
      <c r="W1252" s="59"/>
      <c r="X1252" s="59"/>
      <c r="Y1252" s="59"/>
      <c r="Z1252" s="59"/>
      <c r="AA1252" s="59"/>
      <c r="AB1252" s="59"/>
      <c r="AC1252" s="59"/>
      <c r="AD1252" s="59"/>
      <c r="AE1252" s="59"/>
      <c r="AF1252" s="73"/>
      <c r="AG1252" s="73"/>
      <c r="AH1252" s="73"/>
      <c r="AI1252" s="73"/>
      <c r="AJ1252" s="73"/>
      <c r="AK1252" s="73"/>
      <c r="AL1252" s="77" t="str">
        <f>IF(ISBLANK(S1252),"",IF(AJ1252="Fail","Fail",IF(E1252="PL4",IF(AND(T1252&gt;STD_01122025!$D$3,U1252&lt;STD_01122025!$D$4,OR(AF1252="ND",AF1252&lt;STD_01122025!$D$7),AH1252="ND"),"Pass","Fail"),IF(E1252="PL12",IF(AND(S1252&lt;STD_01122025!$F$2,T1252&gt;STD_01122025!$F$3,U1252&lt;STD_01122025!$F$4,V1252&gt;STD_01122025!$F$5,X1252&gt;STD_01122025!$F$6,OR(AF1252="ND",AF1252&lt;STD_01122025!$F$7),AH1252="ND"),"Pass","Fail"),IF(E1252="SuperPL",IF(AND(T1252&gt;STD_01122025!$H$3,U1252&lt;STD_01122025!$H$4,V1252&gt;STD_01122025!$H$5,X1252&gt;STD_01122025!$H$6,OR(AF1252="ND",AF1252&lt;STD_01122025!$H$7),AH1252="ND"),"Pass","Fail"),IF(E1252="Flight",IF(AND(T1252&gt;STD_01122025!$J$3,U1252&lt;STD_01122025!$J$4,X1252&gt;STD_01122025!$J$6,OR(AF1252="ND",AF1252&lt;STD_01122025!$J$7),AH1252="ND"),"Pass","Fail"),""))))))</f>
        <v/>
      </c>
      <c r="AM1252" s="62" t="str">
        <f>IF(ISBLANK(B1252),"",IFERROR(IF(VLOOKUP(B1252,'Np PL4 Stock'!$A:$J,10,FALSE)="Np4",D1252-VLOOKUP(B1252,'Np PL4 Stock'!$A:$E,5,FALSE),D1252-VLOOKUP(B1252,'Np PL4 Stock'!$A:$E,5,FALSE)-1),""))</f>
        <v/>
      </c>
      <c r="AN1252" s="147"/>
      <c r="AO1252" s="147"/>
      <c r="AP1252" s="59"/>
      <c r="AQ1252" s="59"/>
      <c r="AR1252" s="59"/>
      <c r="AS1252" s="59"/>
      <c r="AT1252" s="73"/>
      <c r="AU1252" s="73"/>
      <c r="AV1252" s="73"/>
      <c r="AW1252" s="73"/>
      <c r="AX1252" s="84"/>
      <c r="AY1252" s="59"/>
      <c r="AZ1252" s="59"/>
      <c r="BA1252" s="59"/>
      <c r="BB1252" s="59"/>
      <c r="BC1252" s="59"/>
      <c r="BD1252" s="59"/>
      <c r="BE1252" s="84"/>
      <c r="BF1252" s="84"/>
      <c r="BG1252" s="84"/>
      <c r="BH1252" s="84"/>
      <c r="BI1252" s="85"/>
      <c r="BJ1252" s="86"/>
      <c r="BK1252" s="86"/>
      <c r="BL1252" s="86"/>
      <c r="BM1252" s="86"/>
      <c r="BN1252" s="86"/>
      <c r="BO1252" s="59"/>
      <c r="BP1252" s="69"/>
      <c r="BQ1252" s="92">
        <v>0</v>
      </c>
      <c r="BR1252" s="93">
        <v>0</v>
      </c>
      <c r="BS1252" s="94" t="str">
        <f t="shared" si="205"/>
        <v/>
      </c>
      <c r="BT1252" s="95">
        <v>0</v>
      </c>
      <c r="BU1252" s="101" t="str">
        <f t="shared" si="206"/>
        <v/>
      </c>
      <c r="BV1252" s="102" t="str">
        <f t="shared" si="207"/>
        <v>-</v>
      </c>
      <c r="BW1252" s="103"/>
      <c r="BX1252" s="104" t="str">
        <f t="shared" si="208"/>
        <v>-</v>
      </c>
      <c r="BY1252" s="105"/>
      <c r="BZ1252" s="103"/>
      <c r="CA1252" s="106"/>
      <c r="CB1252" s="107"/>
      <c r="CC1252" s="112"/>
      <c r="CD1252" s="106"/>
      <c r="CE1252" s="103"/>
      <c r="CF1252" s="113"/>
      <c r="CG1252" s="114"/>
    </row>
    <row r="1253" spans="1:85">
      <c r="A1253" s="53" t="str">
        <f t="shared" si="209"/>
        <v>--</v>
      </c>
      <c r="B1253" s="47" t="str">
        <f t="shared" si="210"/>
        <v>-</v>
      </c>
      <c r="C1253" s="153"/>
      <c r="D1253" s="49"/>
      <c r="E1253" s="50"/>
      <c r="F1253" s="51"/>
      <c r="G1253" s="59"/>
      <c r="H1253" s="51"/>
      <c r="I1253" s="59"/>
      <c r="J1253" s="60" t="str">
        <f>IF(ISBLANK(H1253),"",IFERROR(VLOOKUP(B1253,'Np PL4 Stock'!$A:$D,4,FALSE),""))</f>
        <v/>
      </c>
      <c r="K1253" s="61" t="str">
        <f>IF(ISBLANK(H1253),"",SUMIF('Np PL4 Stock'!$A:$A,B1253,'Np PL4 Stock'!$N:$N))</f>
        <v/>
      </c>
      <c r="L1253" s="62" t="str">
        <f>IF(ISBLANK(H1253),"",VLOOKUP(LEFT(B1253,5),Unit!A:B,2,FALSE))</f>
        <v/>
      </c>
      <c r="M1253" s="63" t="str">
        <f>IF(ISBLANK(H1253),"",IFERROR(VLOOKUP(B1253,'Np PL4 Stock'!$A:$T,20,FALSE),""))</f>
        <v/>
      </c>
      <c r="N1253" s="63" t="str">
        <f>IF(ISBLANK(H1253),"",IFERROR(VLOOKUP(B1253,'Np PL4 Stock'!$A:$U,21,FALSE),""))</f>
        <v/>
      </c>
      <c r="O1253" s="62" t="str">
        <f t="shared" si="203"/>
        <v/>
      </c>
      <c r="P1253" s="62" t="str">
        <f t="shared" si="201"/>
        <v/>
      </c>
      <c r="Q1253" s="67" t="str">
        <f t="shared" si="204"/>
        <v/>
      </c>
      <c r="R1253" s="67" t="str">
        <f t="shared" si="202"/>
        <v/>
      </c>
      <c r="S1253" s="59"/>
      <c r="T1253" s="147"/>
      <c r="U1253" s="147"/>
      <c r="V1253" s="59"/>
      <c r="W1253" s="59"/>
      <c r="X1253" s="59"/>
      <c r="Y1253" s="59"/>
      <c r="Z1253" s="59"/>
      <c r="AA1253" s="59"/>
      <c r="AB1253" s="59"/>
      <c r="AC1253" s="59"/>
      <c r="AD1253" s="59"/>
      <c r="AE1253" s="59"/>
      <c r="AF1253" s="73"/>
      <c r="AG1253" s="73"/>
      <c r="AH1253" s="73"/>
      <c r="AI1253" s="73"/>
      <c r="AJ1253" s="73"/>
      <c r="AK1253" s="73"/>
      <c r="AL1253" s="77" t="str">
        <f>IF(ISBLANK(S1253),"",IF(AJ1253="Fail","Fail",IF(E1253="PL4",IF(AND(T1253&gt;STD_01122025!$D$3,U1253&lt;STD_01122025!$D$4,OR(AF1253="ND",AF1253&lt;STD_01122025!$D$7),AH1253="ND"),"Pass","Fail"),IF(E1253="PL12",IF(AND(S1253&lt;STD_01122025!$F$2,T1253&gt;STD_01122025!$F$3,U1253&lt;STD_01122025!$F$4,V1253&gt;STD_01122025!$F$5,X1253&gt;STD_01122025!$F$6,OR(AF1253="ND",AF1253&lt;STD_01122025!$F$7),AH1253="ND"),"Pass","Fail"),IF(E1253="SuperPL",IF(AND(T1253&gt;STD_01122025!$H$3,U1253&lt;STD_01122025!$H$4,V1253&gt;STD_01122025!$H$5,X1253&gt;STD_01122025!$H$6,OR(AF1253="ND",AF1253&lt;STD_01122025!$H$7),AH1253="ND"),"Pass","Fail"),IF(E1253="Flight",IF(AND(T1253&gt;STD_01122025!$J$3,U1253&lt;STD_01122025!$J$4,X1253&gt;STD_01122025!$J$6,OR(AF1253="ND",AF1253&lt;STD_01122025!$J$7),AH1253="ND"),"Pass","Fail"),""))))))</f>
        <v/>
      </c>
      <c r="AM1253" s="62" t="str">
        <f>IF(ISBLANK(B1253),"",IFERROR(IF(VLOOKUP(B1253,'Np PL4 Stock'!$A:$J,10,FALSE)="Np4",D1253-VLOOKUP(B1253,'Np PL4 Stock'!$A:$E,5,FALSE),D1253-VLOOKUP(B1253,'Np PL4 Stock'!$A:$E,5,FALSE)-1),""))</f>
        <v/>
      </c>
      <c r="AN1253" s="147"/>
      <c r="AO1253" s="147"/>
      <c r="AP1253" s="59"/>
      <c r="AQ1253" s="59"/>
      <c r="AR1253" s="59"/>
      <c r="AS1253" s="59"/>
      <c r="AT1253" s="73"/>
      <c r="AU1253" s="73"/>
      <c r="AV1253" s="73"/>
      <c r="AW1253" s="73"/>
      <c r="AX1253" s="84"/>
      <c r="AY1253" s="59"/>
      <c r="AZ1253" s="59"/>
      <c r="BA1253" s="59"/>
      <c r="BB1253" s="59"/>
      <c r="BC1253" s="59"/>
      <c r="BD1253" s="59"/>
      <c r="BE1253" s="84"/>
      <c r="BF1253" s="84"/>
      <c r="BG1253" s="84"/>
      <c r="BH1253" s="84"/>
      <c r="BI1253" s="85"/>
      <c r="BJ1253" s="86"/>
      <c r="BK1253" s="86"/>
      <c r="BL1253" s="86"/>
      <c r="BM1253" s="86"/>
      <c r="BN1253" s="86"/>
      <c r="BO1253" s="59"/>
      <c r="BP1253" s="69"/>
      <c r="BQ1253" s="92">
        <v>0</v>
      </c>
      <c r="BR1253" s="93">
        <v>0</v>
      </c>
      <c r="BS1253" s="94" t="str">
        <f t="shared" si="205"/>
        <v/>
      </c>
      <c r="BT1253" s="95">
        <v>0</v>
      </c>
      <c r="BU1253" s="101" t="str">
        <f t="shared" si="206"/>
        <v/>
      </c>
      <c r="BV1253" s="102" t="str">
        <f t="shared" si="207"/>
        <v>-</v>
      </c>
      <c r="BW1253" s="103"/>
      <c r="BX1253" s="104" t="str">
        <f t="shared" si="208"/>
        <v>-</v>
      </c>
      <c r="BY1253" s="105"/>
      <c r="BZ1253" s="103"/>
      <c r="CA1253" s="106"/>
      <c r="CB1253" s="107"/>
      <c r="CC1253" s="112"/>
      <c r="CD1253" s="106"/>
      <c r="CE1253" s="103"/>
      <c r="CF1253" s="113"/>
      <c r="CG1253" s="114"/>
    </row>
    <row r="1254" spans="1:85">
      <c r="A1254" s="53" t="str">
        <f t="shared" si="209"/>
        <v>--</v>
      </c>
      <c r="B1254" s="47" t="str">
        <f t="shared" si="210"/>
        <v>-</v>
      </c>
      <c r="C1254" s="153"/>
      <c r="D1254" s="49"/>
      <c r="E1254" s="50"/>
      <c r="F1254" s="51"/>
      <c r="G1254" s="59"/>
      <c r="H1254" s="51"/>
      <c r="I1254" s="59"/>
      <c r="J1254" s="60" t="str">
        <f>IF(ISBLANK(H1254),"",IFERROR(VLOOKUP(B1254,'Np PL4 Stock'!$A:$D,4,FALSE),""))</f>
        <v/>
      </c>
      <c r="K1254" s="61" t="str">
        <f>IF(ISBLANK(H1254),"",SUMIF('Np PL4 Stock'!$A:$A,B1254,'Np PL4 Stock'!$N:$N))</f>
        <v/>
      </c>
      <c r="L1254" s="62" t="str">
        <f>IF(ISBLANK(H1254),"",VLOOKUP(LEFT(B1254,5),Unit!A:B,2,FALSE))</f>
        <v/>
      </c>
      <c r="M1254" s="63" t="str">
        <f>IF(ISBLANK(H1254),"",IFERROR(VLOOKUP(B1254,'Np PL4 Stock'!$A:$T,20,FALSE),""))</f>
        <v/>
      </c>
      <c r="N1254" s="63" t="str">
        <f>IF(ISBLANK(H1254),"",IFERROR(VLOOKUP(B1254,'Np PL4 Stock'!$A:$U,21,FALSE),""))</f>
        <v/>
      </c>
      <c r="O1254" s="62" t="str">
        <f t="shared" si="203"/>
        <v/>
      </c>
      <c r="P1254" s="62" t="str">
        <f t="shared" si="201"/>
        <v/>
      </c>
      <c r="Q1254" s="67" t="str">
        <f t="shared" si="204"/>
        <v/>
      </c>
      <c r="R1254" s="67" t="str">
        <f t="shared" si="202"/>
        <v/>
      </c>
      <c r="S1254" s="59"/>
      <c r="T1254" s="147"/>
      <c r="U1254" s="147"/>
      <c r="V1254" s="59"/>
      <c r="W1254" s="59"/>
      <c r="X1254" s="59"/>
      <c r="Y1254" s="59"/>
      <c r="Z1254" s="59"/>
      <c r="AA1254" s="59"/>
      <c r="AB1254" s="59"/>
      <c r="AC1254" s="59"/>
      <c r="AD1254" s="59"/>
      <c r="AE1254" s="59"/>
      <c r="AF1254" s="73"/>
      <c r="AG1254" s="73"/>
      <c r="AH1254" s="73"/>
      <c r="AI1254" s="73"/>
      <c r="AJ1254" s="73"/>
      <c r="AK1254" s="73"/>
      <c r="AL1254" s="77" t="str">
        <f>IF(ISBLANK(S1254),"",IF(AJ1254="Fail","Fail",IF(E1254="PL4",IF(AND(T1254&gt;STD_01122025!$D$3,U1254&lt;STD_01122025!$D$4,OR(AF1254="ND",AF1254&lt;STD_01122025!$D$7),AH1254="ND"),"Pass","Fail"),IF(E1254="PL12",IF(AND(S1254&lt;STD_01122025!$F$2,T1254&gt;STD_01122025!$F$3,U1254&lt;STD_01122025!$F$4,V1254&gt;STD_01122025!$F$5,X1254&gt;STD_01122025!$F$6,OR(AF1254="ND",AF1254&lt;STD_01122025!$F$7),AH1254="ND"),"Pass","Fail"),IF(E1254="SuperPL",IF(AND(T1254&gt;STD_01122025!$H$3,U1254&lt;STD_01122025!$H$4,V1254&gt;STD_01122025!$H$5,X1254&gt;STD_01122025!$H$6,OR(AF1254="ND",AF1254&lt;STD_01122025!$H$7),AH1254="ND"),"Pass","Fail"),IF(E1254="Flight",IF(AND(T1254&gt;STD_01122025!$J$3,U1254&lt;STD_01122025!$J$4,X1254&gt;STD_01122025!$J$6,OR(AF1254="ND",AF1254&lt;STD_01122025!$J$7),AH1254="ND"),"Pass","Fail"),""))))))</f>
        <v/>
      </c>
      <c r="AM1254" s="62" t="str">
        <f>IF(ISBLANK(B1254),"",IFERROR(IF(VLOOKUP(B1254,'Np PL4 Stock'!$A:$J,10,FALSE)="Np4",D1254-VLOOKUP(B1254,'Np PL4 Stock'!$A:$E,5,FALSE),D1254-VLOOKUP(B1254,'Np PL4 Stock'!$A:$E,5,FALSE)-1),""))</f>
        <v/>
      </c>
      <c r="AN1254" s="147"/>
      <c r="AO1254" s="147"/>
      <c r="AP1254" s="59"/>
      <c r="AQ1254" s="59"/>
      <c r="AR1254" s="59"/>
      <c r="AS1254" s="59"/>
      <c r="AT1254" s="73"/>
      <c r="AU1254" s="73"/>
      <c r="AV1254" s="73"/>
      <c r="AW1254" s="73"/>
      <c r="AX1254" s="84"/>
      <c r="AY1254" s="59"/>
      <c r="AZ1254" s="59"/>
      <c r="BA1254" s="59"/>
      <c r="BB1254" s="59"/>
      <c r="BC1254" s="59"/>
      <c r="BD1254" s="59"/>
      <c r="BE1254" s="84"/>
      <c r="BF1254" s="84"/>
      <c r="BG1254" s="84"/>
      <c r="BH1254" s="84"/>
      <c r="BI1254" s="85"/>
      <c r="BJ1254" s="86"/>
      <c r="BK1254" s="86"/>
      <c r="BL1254" s="86"/>
      <c r="BM1254" s="86"/>
      <c r="BN1254" s="86"/>
      <c r="BO1254" s="59"/>
      <c r="BP1254" s="69"/>
      <c r="BQ1254" s="92">
        <v>0</v>
      </c>
      <c r="BR1254" s="93">
        <v>0</v>
      </c>
      <c r="BS1254" s="94" t="str">
        <f t="shared" si="205"/>
        <v/>
      </c>
      <c r="BT1254" s="95">
        <v>0</v>
      </c>
      <c r="BU1254" s="101" t="str">
        <f t="shared" si="206"/>
        <v/>
      </c>
      <c r="BV1254" s="102" t="str">
        <f t="shared" si="207"/>
        <v>-</v>
      </c>
      <c r="BW1254" s="103"/>
      <c r="BX1254" s="104" t="str">
        <f t="shared" si="208"/>
        <v>-</v>
      </c>
      <c r="BY1254" s="105"/>
      <c r="BZ1254" s="103"/>
      <c r="CA1254" s="106"/>
      <c r="CB1254" s="107"/>
      <c r="CC1254" s="112"/>
      <c r="CD1254" s="106"/>
      <c r="CE1254" s="103"/>
      <c r="CF1254" s="113"/>
      <c r="CG1254" s="114"/>
    </row>
    <row r="1255" spans="1:85">
      <c r="A1255" s="53" t="str">
        <f t="shared" si="209"/>
        <v>--</v>
      </c>
      <c r="B1255" s="47" t="str">
        <f t="shared" si="210"/>
        <v>-</v>
      </c>
      <c r="C1255" s="153"/>
      <c r="D1255" s="49"/>
      <c r="E1255" s="50"/>
      <c r="F1255" s="51"/>
      <c r="G1255" s="59"/>
      <c r="H1255" s="51"/>
      <c r="I1255" s="59"/>
      <c r="J1255" s="60" t="str">
        <f>IF(ISBLANK(H1255),"",IFERROR(VLOOKUP(B1255,'Np PL4 Stock'!$A:$D,4,FALSE),""))</f>
        <v/>
      </c>
      <c r="K1255" s="61" t="str">
        <f>IF(ISBLANK(H1255),"",SUMIF('Np PL4 Stock'!$A:$A,B1255,'Np PL4 Stock'!$N:$N))</f>
        <v/>
      </c>
      <c r="L1255" s="62" t="str">
        <f>IF(ISBLANK(H1255),"",VLOOKUP(LEFT(B1255,5),Unit!A:B,2,FALSE))</f>
        <v/>
      </c>
      <c r="M1255" s="63" t="str">
        <f>IF(ISBLANK(H1255),"",IFERROR(VLOOKUP(B1255,'Np PL4 Stock'!$A:$T,20,FALSE),""))</f>
        <v/>
      </c>
      <c r="N1255" s="63" t="str">
        <f>IF(ISBLANK(H1255),"",IFERROR(VLOOKUP(B1255,'Np PL4 Stock'!$A:$U,21,FALSE),""))</f>
        <v/>
      </c>
      <c r="O1255" s="62" t="str">
        <f t="shared" si="203"/>
        <v/>
      </c>
      <c r="P1255" s="62" t="str">
        <f t="shared" si="201"/>
        <v/>
      </c>
      <c r="Q1255" s="67" t="str">
        <f t="shared" si="204"/>
        <v/>
      </c>
      <c r="R1255" s="67" t="str">
        <f t="shared" si="202"/>
        <v/>
      </c>
      <c r="S1255" s="59"/>
      <c r="T1255" s="147"/>
      <c r="U1255" s="147"/>
      <c r="V1255" s="59"/>
      <c r="W1255" s="59"/>
      <c r="X1255" s="59"/>
      <c r="Y1255" s="59"/>
      <c r="Z1255" s="59"/>
      <c r="AA1255" s="59"/>
      <c r="AB1255" s="59"/>
      <c r="AC1255" s="59"/>
      <c r="AD1255" s="59"/>
      <c r="AE1255" s="59"/>
      <c r="AF1255" s="73"/>
      <c r="AG1255" s="73"/>
      <c r="AH1255" s="73"/>
      <c r="AI1255" s="73"/>
      <c r="AJ1255" s="73"/>
      <c r="AK1255" s="73"/>
      <c r="AL1255" s="77" t="str">
        <f>IF(ISBLANK(S1255),"",IF(AJ1255="Fail","Fail",IF(E1255="PL4",IF(AND(T1255&gt;STD_01122025!$D$3,U1255&lt;STD_01122025!$D$4,OR(AF1255="ND",AF1255&lt;STD_01122025!$D$7),AH1255="ND"),"Pass","Fail"),IF(E1255="PL12",IF(AND(S1255&lt;STD_01122025!$F$2,T1255&gt;STD_01122025!$F$3,U1255&lt;STD_01122025!$F$4,V1255&gt;STD_01122025!$F$5,X1255&gt;STD_01122025!$F$6,OR(AF1255="ND",AF1255&lt;STD_01122025!$F$7),AH1255="ND"),"Pass","Fail"),IF(E1255="SuperPL",IF(AND(T1255&gt;STD_01122025!$H$3,U1255&lt;STD_01122025!$H$4,V1255&gt;STD_01122025!$H$5,X1255&gt;STD_01122025!$H$6,OR(AF1255="ND",AF1255&lt;STD_01122025!$H$7),AH1255="ND"),"Pass","Fail"),IF(E1255="Flight",IF(AND(T1255&gt;STD_01122025!$J$3,U1255&lt;STD_01122025!$J$4,X1255&gt;STD_01122025!$J$6,OR(AF1255="ND",AF1255&lt;STD_01122025!$J$7),AH1255="ND"),"Pass","Fail"),""))))))</f>
        <v/>
      </c>
      <c r="AM1255" s="62" t="str">
        <f>IF(ISBLANK(B1255),"",IFERROR(IF(VLOOKUP(B1255,'Np PL4 Stock'!$A:$J,10,FALSE)="Np4",D1255-VLOOKUP(B1255,'Np PL4 Stock'!$A:$E,5,FALSE),D1255-VLOOKUP(B1255,'Np PL4 Stock'!$A:$E,5,FALSE)-1),""))</f>
        <v/>
      </c>
      <c r="AN1255" s="147"/>
      <c r="AO1255" s="147"/>
      <c r="AP1255" s="59"/>
      <c r="AQ1255" s="59"/>
      <c r="AR1255" s="59"/>
      <c r="AS1255" s="59"/>
      <c r="AT1255" s="73"/>
      <c r="AU1255" s="73"/>
      <c r="AV1255" s="73"/>
      <c r="AW1255" s="73"/>
      <c r="AX1255" s="84"/>
      <c r="AY1255" s="59"/>
      <c r="AZ1255" s="59"/>
      <c r="BA1255" s="59"/>
      <c r="BB1255" s="59"/>
      <c r="BC1255" s="59"/>
      <c r="BD1255" s="59"/>
      <c r="BE1255" s="84"/>
      <c r="BF1255" s="84"/>
      <c r="BG1255" s="84"/>
      <c r="BH1255" s="84"/>
      <c r="BI1255" s="85"/>
      <c r="BJ1255" s="86"/>
      <c r="BK1255" s="86"/>
      <c r="BL1255" s="86"/>
      <c r="BM1255" s="86"/>
      <c r="BN1255" s="86"/>
      <c r="BO1255" s="59"/>
      <c r="BP1255" s="69"/>
      <c r="BQ1255" s="92">
        <v>0</v>
      </c>
      <c r="BR1255" s="93">
        <v>0</v>
      </c>
      <c r="BS1255" s="94" t="str">
        <f t="shared" si="205"/>
        <v/>
      </c>
      <c r="BT1255" s="95">
        <v>0</v>
      </c>
      <c r="BU1255" s="101" t="str">
        <f t="shared" si="206"/>
        <v/>
      </c>
      <c r="BV1255" s="102" t="str">
        <f t="shared" si="207"/>
        <v>-</v>
      </c>
      <c r="BW1255" s="103"/>
      <c r="BX1255" s="104" t="str">
        <f t="shared" si="208"/>
        <v>-</v>
      </c>
      <c r="BY1255" s="105"/>
      <c r="BZ1255" s="103"/>
      <c r="CA1255" s="106"/>
      <c r="CB1255" s="107"/>
      <c r="CC1255" s="112"/>
      <c r="CD1255" s="106"/>
      <c r="CE1255" s="103"/>
      <c r="CF1255" s="113"/>
      <c r="CG1255" s="114"/>
    </row>
    <row r="1256" spans="1:85">
      <c r="A1256" s="53" t="str">
        <f t="shared" si="209"/>
        <v>--</v>
      </c>
      <c r="B1256" s="47" t="str">
        <f t="shared" si="210"/>
        <v>-</v>
      </c>
      <c r="C1256" s="153"/>
      <c r="D1256" s="49"/>
      <c r="E1256" s="50"/>
      <c r="F1256" s="51"/>
      <c r="G1256" s="59"/>
      <c r="H1256" s="51"/>
      <c r="I1256" s="59"/>
      <c r="J1256" s="60" t="str">
        <f>IF(ISBLANK(H1256),"",IFERROR(VLOOKUP(B1256,'Np PL4 Stock'!$A:$D,4,FALSE),""))</f>
        <v/>
      </c>
      <c r="K1256" s="61" t="str">
        <f>IF(ISBLANK(H1256),"",SUMIF('Np PL4 Stock'!$A:$A,B1256,'Np PL4 Stock'!$N:$N))</f>
        <v/>
      </c>
      <c r="L1256" s="62" t="str">
        <f>IF(ISBLANK(H1256),"",VLOOKUP(LEFT(B1256,5),Unit!A:B,2,FALSE))</f>
        <v/>
      </c>
      <c r="M1256" s="63" t="str">
        <f>IF(ISBLANK(H1256),"",IFERROR(VLOOKUP(B1256,'Np PL4 Stock'!$A:$T,20,FALSE),""))</f>
        <v/>
      </c>
      <c r="N1256" s="63" t="str">
        <f>IF(ISBLANK(H1256),"",IFERROR(VLOOKUP(B1256,'Np PL4 Stock'!$A:$U,21,FALSE),""))</f>
        <v/>
      </c>
      <c r="O1256" s="62" t="str">
        <f t="shared" si="203"/>
        <v/>
      </c>
      <c r="P1256" s="62" t="str">
        <f t="shared" si="201"/>
        <v/>
      </c>
      <c r="Q1256" s="67" t="str">
        <f t="shared" si="204"/>
        <v/>
      </c>
      <c r="R1256" s="67" t="str">
        <f t="shared" si="202"/>
        <v/>
      </c>
      <c r="S1256" s="59"/>
      <c r="T1256" s="147"/>
      <c r="U1256" s="147"/>
      <c r="V1256" s="59"/>
      <c r="W1256" s="59"/>
      <c r="X1256" s="59"/>
      <c r="Y1256" s="59"/>
      <c r="Z1256" s="59"/>
      <c r="AA1256" s="59"/>
      <c r="AB1256" s="59"/>
      <c r="AC1256" s="59"/>
      <c r="AD1256" s="59"/>
      <c r="AE1256" s="59"/>
      <c r="AF1256" s="73"/>
      <c r="AG1256" s="73"/>
      <c r="AH1256" s="73"/>
      <c r="AI1256" s="73"/>
      <c r="AJ1256" s="73"/>
      <c r="AK1256" s="73"/>
      <c r="AL1256" s="77" t="str">
        <f>IF(ISBLANK(S1256),"",IF(AJ1256="Fail","Fail",IF(E1256="PL4",IF(AND(T1256&gt;STD_01122025!$D$3,U1256&lt;STD_01122025!$D$4,OR(AF1256="ND",AF1256&lt;STD_01122025!$D$7),AH1256="ND"),"Pass","Fail"),IF(E1256="PL12",IF(AND(S1256&lt;STD_01122025!$F$2,T1256&gt;STD_01122025!$F$3,U1256&lt;STD_01122025!$F$4,V1256&gt;STD_01122025!$F$5,X1256&gt;STD_01122025!$F$6,OR(AF1256="ND",AF1256&lt;STD_01122025!$F$7),AH1256="ND"),"Pass","Fail"),IF(E1256="SuperPL",IF(AND(T1256&gt;STD_01122025!$H$3,U1256&lt;STD_01122025!$H$4,V1256&gt;STD_01122025!$H$5,X1256&gt;STD_01122025!$H$6,OR(AF1256="ND",AF1256&lt;STD_01122025!$H$7),AH1256="ND"),"Pass","Fail"),IF(E1256="Flight",IF(AND(T1256&gt;STD_01122025!$J$3,U1256&lt;STD_01122025!$J$4,X1256&gt;STD_01122025!$J$6,OR(AF1256="ND",AF1256&lt;STD_01122025!$J$7),AH1256="ND"),"Pass","Fail"),""))))))</f>
        <v/>
      </c>
      <c r="AM1256" s="62" t="str">
        <f>IF(ISBLANK(B1256),"",IFERROR(IF(VLOOKUP(B1256,'Np PL4 Stock'!$A:$J,10,FALSE)="Np4",D1256-VLOOKUP(B1256,'Np PL4 Stock'!$A:$E,5,FALSE),D1256-VLOOKUP(B1256,'Np PL4 Stock'!$A:$E,5,FALSE)-1),""))</f>
        <v/>
      </c>
      <c r="AN1256" s="147"/>
      <c r="AO1256" s="147"/>
      <c r="AP1256" s="59"/>
      <c r="AQ1256" s="59"/>
      <c r="AR1256" s="59"/>
      <c r="AS1256" s="59"/>
      <c r="AT1256" s="73"/>
      <c r="AU1256" s="73"/>
      <c r="AV1256" s="73"/>
      <c r="AW1256" s="73"/>
      <c r="AX1256" s="84"/>
      <c r="AY1256" s="59"/>
      <c r="AZ1256" s="59"/>
      <c r="BA1256" s="59"/>
      <c r="BB1256" s="59"/>
      <c r="BC1256" s="59"/>
      <c r="BD1256" s="59"/>
      <c r="BE1256" s="84"/>
      <c r="BF1256" s="84"/>
      <c r="BG1256" s="84"/>
      <c r="BH1256" s="84"/>
      <c r="BI1256" s="85"/>
      <c r="BJ1256" s="86"/>
      <c r="BK1256" s="86"/>
      <c r="BL1256" s="86"/>
      <c r="BM1256" s="86"/>
      <c r="BN1256" s="86"/>
      <c r="BO1256" s="59"/>
      <c r="BP1256" s="69"/>
      <c r="BQ1256" s="92">
        <v>0</v>
      </c>
      <c r="BR1256" s="93">
        <v>0</v>
      </c>
      <c r="BS1256" s="94" t="str">
        <f t="shared" si="205"/>
        <v/>
      </c>
      <c r="BT1256" s="95">
        <v>0</v>
      </c>
      <c r="BU1256" s="101" t="str">
        <f t="shared" si="206"/>
        <v/>
      </c>
      <c r="BV1256" s="102" t="str">
        <f t="shared" si="207"/>
        <v>-</v>
      </c>
      <c r="BW1256" s="103"/>
      <c r="BX1256" s="104" t="str">
        <f t="shared" si="208"/>
        <v>-</v>
      </c>
      <c r="BY1256" s="105"/>
      <c r="BZ1256" s="103"/>
      <c r="CA1256" s="106"/>
      <c r="CB1256" s="107"/>
      <c r="CC1256" s="112"/>
      <c r="CD1256" s="106"/>
      <c r="CE1256" s="103"/>
      <c r="CF1256" s="113"/>
      <c r="CG1256" s="114"/>
    </row>
    <row r="1257" spans="1:85">
      <c r="A1257" s="53" t="str">
        <f t="shared" si="209"/>
        <v>--</v>
      </c>
      <c r="B1257" s="47" t="str">
        <f t="shared" si="210"/>
        <v>-</v>
      </c>
      <c r="C1257" s="153"/>
      <c r="D1257" s="49"/>
      <c r="E1257" s="50"/>
      <c r="F1257" s="51"/>
      <c r="G1257" s="59"/>
      <c r="H1257" s="51"/>
      <c r="I1257" s="59"/>
      <c r="J1257" s="60" t="str">
        <f>IF(ISBLANK(H1257),"",IFERROR(VLOOKUP(B1257,'Np PL4 Stock'!$A:$D,4,FALSE),""))</f>
        <v/>
      </c>
      <c r="K1257" s="61" t="str">
        <f>IF(ISBLANK(H1257),"",SUMIF('Np PL4 Stock'!$A:$A,B1257,'Np PL4 Stock'!$N:$N))</f>
        <v/>
      </c>
      <c r="L1257" s="62" t="str">
        <f>IF(ISBLANK(H1257),"",VLOOKUP(LEFT(B1257,5),Unit!A:B,2,FALSE))</f>
        <v/>
      </c>
      <c r="M1257" s="63" t="str">
        <f>IF(ISBLANK(H1257),"",IFERROR(VLOOKUP(B1257,'Np PL4 Stock'!$A:$T,20,FALSE),""))</f>
        <v/>
      </c>
      <c r="N1257" s="63" t="str">
        <f>IF(ISBLANK(H1257),"",IFERROR(VLOOKUP(B1257,'Np PL4 Stock'!$A:$U,21,FALSE),""))</f>
        <v/>
      </c>
      <c r="O1257" s="62" t="str">
        <f t="shared" si="203"/>
        <v/>
      </c>
      <c r="P1257" s="62" t="str">
        <f t="shared" si="201"/>
        <v/>
      </c>
      <c r="Q1257" s="67" t="str">
        <f t="shared" si="204"/>
        <v/>
      </c>
      <c r="R1257" s="67" t="str">
        <f t="shared" si="202"/>
        <v/>
      </c>
      <c r="S1257" s="59"/>
      <c r="T1257" s="147"/>
      <c r="U1257" s="147"/>
      <c r="V1257" s="59"/>
      <c r="W1257" s="59"/>
      <c r="X1257" s="59"/>
      <c r="Y1257" s="59"/>
      <c r="Z1257" s="59"/>
      <c r="AA1257" s="59"/>
      <c r="AB1257" s="59"/>
      <c r="AC1257" s="59"/>
      <c r="AD1257" s="59"/>
      <c r="AE1257" s="59"/>
      <c r="AF1257" s="73"/>
      <c r="AG1257" s="73"/>
      <c r="AH1257" s="73"/>
      <c r="AI1257" s="73"/>
      <c r="AJ1257" s="73"/>
      <c r="AK1257" s="73"/>
      <c r="AL1257" s="77" t="str">
        <f>IF(ISBLANK(S1257),"",IF(AJ1257="Fail","Fail",IF(E1257="PL4",IF(AND(T1257&gt;STD_01122025!$D$3,U1257&lt;STD_01122025!$D$4,OR(AF1257="ND",AF1257&lt;STD_01122025!$D$7),AH1257="ND"),"Pass","Fail"),IF(E1257="PL12",IF(AND(S1257&lt;STD_01122025!$F$2,T1257&gt;STD_01122025!$F$3,U1257&lt;STD_01122025!$F$4,V1257&gt;STD_01122025!$F$5,X1257&gt;STD_01122025!$F$6,OR(AF1257="ND",AF1257&lt;STD_01122025!$F$7),AH1257="ND"),"Pass","Fail"),IF(E1257="SuperPL",IF(AND(T1257&gt;STD_01122025!$H$3,U1257&lt;STD_01122025!$H$4,V1257&gt;STD_01122025!$H$5,X1257&gt;STD_01122025!$H$6,OR(AF1257="ND",AF1257&lt;STD_01122025!$H$7),AH1257="ND"),"Pass","Fail"),IF(E1257="Flight",IF(AND(T1257&gt;STD_01122025!$J$3,U1257&lt;STD_01122025!$J$4,X1257&gt;STD_01122025!$J$6,OR(AF1257="ND",AF1257&lt;STD_01122025!$J$7),AH1257="ND"),"Pass","Fail"),""))))))</f>
        <v/>
      </c>
      <c r="AM1257" s="62" t="str">
        <f>IF(ISBLANK(B1257),"",IFERROR(IF(VLOOKUP(B1257,'Np PL4 Stock'!$A:$J,10,FALSE)="Np4",D1257-VLOOKUP(B1257,'Np PL4 Stock'!$A:$E,5,FALSE),D1257-VLOOKUP(B1257,'Np PL4 Stock'!$A:$E,5,FALSE)-1),""))</f>
        <v/>
      </c>
      <c r="AN1257" s="147"/>
      <c r="AO1257" s="147"/>
      <c r="AP1257" s="59"/>
      <c r="AQ1257" s="59"/>
      <c r="AR1257" s="59"/>
      <c r="AS1257" s="59"/>
      <c r="AT1257" s="73"/>
      <c r="AU1257" s="73"/>
      <c r="AV1257" s="73"/>
      <c r="AW1257" s="73"/>
      <c r="AX1257" s="84"/>
      <c r="AY1257" s="59"/>
      <c r="AZ1257" s="59"/>
      <c r="BA1257" s="59"/>
      <c r="BB1257" s="59"/>
      <c r="BC1257" s="59"/>
      <c r="BD1257" s="59"/>
      <c r="BE1257" s="84"/>
      <c r="BF1257" s="84"/>
      <c r="BG1257" s="84"/>
      <c r="BH1257" s="84"/>
      <c r="BI1257" s="85"/>
      <c r="BJ1257" s="86"/>
      <c r="BK1257" s="86"/>
      <c r="BL1257" s="86"/>
      <c r="BM1257" s="86"/>
      <c r="BN1257" s="86"/>
      <c r="BO1257" s="59"/>
      <c r="BP1257" s="69"/>
      <c r="BQ1257" s="92">
        <v>0</v>
      </c>
      <c r="BR1257" s="93">
        <v>0</v>
      </c>
      <c r="BS1257" s="94" t="str">
        <f t="shared" si="205"/>
        <v/>
      </c>
      <c r="BT1257" s="95">
        <v>0</v>
      </c>
      <c r="BU1257" s="101" t="str">
        <f t="shared" si="206"/>
        <v/>
      </c>
      <c r="BV1257" s="102" t="str">
        <f t="shared" si="207"/>
        <v>-</v>
      </c>
      <c r="BW1257" s="103"/>
      <c r="BX1257" s="104" t="str">
        <f t="shared" si="208"/>
        <v>-</v>
      </c>
      <c r="BY1257" s="105"/>
      <c r="BZ1257" s="103"/>
      <c r="CA1257" s="106"/>
      <c r="CB1257" s="107"/>
      <c r="CC1257" s="112"/>
      <c r="CD1257" s="106"/>
      <c r="CE1257" s="103"/>
      <c r="CF1257" s="113"/>
      <c r="CG1257" s="114"/>
    </row>
    <row r="1258" spans="1:85">
      <c r="A1258" s="53" t="str">
        <f t="shared" si="209"/>
        <v>--</v>
      </c>
      <c r="B1258" s="47" t="str">
        <f t="shared" si="210"/>
        <v>-</v>
      </c>
      <c r="C1258" s="153"/>
      <c r="D1258" s="49"/>
      <c r="E1258" s="50"/>
      <c r="F1258" s="51"/>
      <c r="G1258" s="59"/>
      <c r="H1258" s="51"/>
      <c r="I1258" s="59"/>
      <c r="J1258" s="60" t="str">
        <f>IF(ISBLANK(H1258),"",IFERROR(VLOOKUP(B1258,'Np PL4 Stock'!$A:$D,4,FALSE),""))</f>
        <v/>
      </c>
      <c r="K1258" s="61" t="str">
        <f>IF(ISBLANK(H1258),"",SUMIF('Np PL4 Stock'!$A:$A,B1258,'Np PL4 Stock'!$N:$N))</f>
        <v/>
      </c>
      <c r="L1258" s="62" t="str">
        <f>IF(ISBLANK(H1258),"",VLOOKUP(LEFT(B1258,5),Unit!A:B,2,FALSE))</f>
        <v/>
      </c>
      <c r="M1258" s="63" t="str">
        <f>IF(ISBLANK(H1258),"",IFERROR(VLOOKUP(B1258,'Np PL4 Stock'!$A:$T,20,FALSE),""))</f>
        <v/>
      </c>
      <c r="N1258" s="63" t="str">
        <f>IF(ISBLANK(H1258),"",IFERROR(VLOOKUP(B1258,'Np PL4 Stock'!$A:$U,21,FALSE),""))</f>
        <v/>
      </c>
      <c r="O1258" s="62" t="str">
        <f t="shared" si="203"/>
        <v/>
      </c>
      <c r="P1258" s="62" t="str">
        <f t="shared" si="201"/>
        <v/>
      </c>
      <c r="Q1258" s="67" t="str">
        <f t="shared" si="204"/>
        <v/>
      </c>
      <c r="R1258" s="67" t="str">
        <f t="shared" si="202"/>
        <v/>
      </c>
      <c r="S1258" s="59"/>
      <c r="T1258" s="147"/>
      <c r="U1258" s="147"/>
      <c r="V1258" s="59"/>
      <c r="W1258" s="59"/>
      <c r="X1258" s="59"/>
      <c r="Y1258" s="59"/>
      <c r="Z1258" s="59"/>
      <c r="AA1258" s="59"/>
      <c r="AB1258" s="59"/>
      <c r="AC1258" s="59"/>
      <c r="AD1258" s="59"/>
      <c r="AE1258" s="59"/>
      <c r="AF1258" s="73"/>
      <c r="AG1258" s="73"/>
      <c r="AH1258" s="73"/>
      <c r="AI1258" s="73"/>
      <c r="AJ1258" s="73"/>
      <c r="AK1258" s="73"/>
      <c r="AL1258" s="77" t="str">
        <f>IF(ISBLANK(S1258),"",IF(AJ1258="Fail","Fail",IF(E1258="PL4",IF(AND(T1258&gt;STD_01122025!$D$3,U1258&lt;STD_01122025!$D$4,OR(AF1258="ND",AF1258&lt;STD_01122025!$D$7),AH1258="ND"),"Pass","Fail"),IF(E1258="PL12",IF(AND(S1258&lt;STD_01122025!$F$2,T1258&gt;STD_01122025!$F$3,U1258&lt;STD_01122025!$F$4,V1258&gt;STD_01122025!$F$5,X1258&gt;STD_01122025!$F$6,OR(AF1258="ND",AF1258&lt;STD_01122025!$F$7),AH1258="ND"),"Pass","Fail"),IF(E1258="SuperPL",IF(AND(T1258&gt;STD_01122025!$H$3,U1258&lt;STD_01122025!$H$4,V1258&gt;STD_01122025!$H$5,X1258&gt;STD_01122025!$H$6,OR(AF1258="ND",AF1258&lt;STD_01122025!$H$7),AH1258="ND"),"Pass","Fail"),IF(E1258="Flight",IF(AND(T1258&gt;STD_01122025!$J$3,U1258&lt;STD_01122025!$J$4,X1258&gt;STD_01122025!$J$6,OR(AF1258="ND",AF1258&lt;STD_01122025!$J$7),AH1258="ND"),"Pass","Fail"),""))))))</f>
        <v/>
      </c>
      <c r="AM1258" s="62" t="str">
        <f>IF(ISBLANK(B1258),"",IFERROR(IF(VLOOKUP(B1258,'Np PL4 Stock'!$A:$J,10,FALSE)="Np4",D1258-VLOOKUP(B1258,'Np PL4 Stock'!$A:$E,5,FALSE),D1258-VLOOKUP(B1258,'Np PL4 Stock'!$A:$E,5,FALSE)-1),""))</f>
        <v/>
      </c>
      <c r="AN1258" s="147"/>
      <c r="AO1258" s="147"/>
      <c r="AP1258" s="59"/>
      <c r="AQ1258" s="59"/>
      <c r="AR1258" s="59"/>
      <c r="AS1258" s="59"/>
      <c r="AT1258" s="73"/>
      <c r="AU1258" s="73"/>
      <c r="AV1258" s="73"/>
      <c r="AW1258" s="73"/>
      <c r="AX1258" s="84"/>
      <c r="AY1258" s="59"/>
      <c r="AZ1258" s="59"/>
      <c r="BA1258" s="59"/>
      <c r="BB1258" s="59"/>
      <c r="BC1258" s="59"/>
      <c r="BD1258" s="59"/>
      <c r="BE1258" s="84"/>
      <c r="BF1258" s="84"/>
      <c r="BG1258" s="84"/>
      <c r="BH1258" s="84"/>
      <c r="BI1258" s="85"/>
      <c r="BJ1258" s="86"/>
      <c r="BK1258" s="86"/>
      <c r="BL1258" s="86"/>
      <c r="BM1258" s="86"/>
      <c r="BN1258" s="86"/>
      <c r="BO1258" s="59"/>
      <c r="BP1258" s="69"/>
      <c r="BQ1258" s="92">
        <v>0</v>
      </c>
      <c r="BR1258" s="93">
        <v>0</v>
      </c>
      <c r="BS1258" s="94" t="str">
        <f t="shared" si="205"/>
        <v/>
      </c>
      <c r="BT1258" s="95">
        <v>0</v>
      </c>
      <c r="BU1258" s="101" t="str">
        <f t="shared" si="206"/>
        <v/>
      </c>
      <c r="BV1258" s="102" t="str">
        <f t="shared" si="207"/>
        <v>-</v>
      </c>
      <c r="BW1258" s="103"/>
      <c r="BX1258" s="104" t="str">
        <f t="shared" si="208"/>
        <v>-</v>
      </c>
      <c r="BY1258" s="105"/>
      <c r="BZ1258" s="103"/>
      <c r="CA1258" s="106"/>
      <c r="CB1258" s="107"/>
      <c r="CC1258" s="112"/>
      <c r="CD1258" s="106"/>
      <c r="CE1258" s="103"/>
      <c r="CF1258" s="113"/>
      <c r="CG1258" s="114"/>
    </row>
    <row r="1259" spans="1:85">
      <c r="A1259" s="53" t="str">
        <f t="shared" si="209"/>
        <v>--</v>
      </c>
      <c r="B1259" s="47" t="str">
        <f t="shared" si="210"/>
        <v>-</v>
      </c>
      <c r="C1259" s="153"/>
      <c r="D1259" s="49"/>
      <c r="E1259" s="50"/>
      <c r="F1259" s="51"/>
      <c r="G1259" s="59"/>
      <c r="H1259" s="51"/>
      <c r="I1259" s="59"/>
      <c r="J1259" s="60" t="str">
        <f>IF(ISBLANK(H1259),"",IFERROR(VLOOKUP(B1259,'Np PL4 Stock'!$A:$D,4,FALSE),""))</f>
        <v/>
      </c>
      <c r="K1259" s="61" t="str">
        <f>IF(ISBLANK(H1259),"",SUMIF('Np PL4 Stock'!$A:$A,B1259,'Np PL4 Stock'!$N:$N))</f>
        <v/>
      </c>
      <c r="L1259" s="62" t="str">
        <f>IF(ISBLANK(H1259),"",VLOOKUP(LEFT(B1259,5),Unit!A:B,2,FALSE))</f>
        <v/>
      </c>
      <c r="M1259" s="63" t="str">
        <f>IF(ISBLANK(H1259),"",IFERROR(VLOOKUP(B1259,'Np PL4 Stock'!$A:$T,20,FALSE),""))</f>
        <v/>
      </c>
      <c r="N1259" s="63" t="str">
        <f>IF(ISBLANK(H1259),"",IFERROR(VLOOKUP(B1259,'Np PL4 Stock'!$A:$U,21,FALSE),""))</f>
        <v/>
      </c>
      <c r="O1259" s="62" t="str">
        <f t="shared" si="203"/>
        <v/>
      </c>
      <c r="P1259" s="62" t="str">
        <f t="shared" si="201"/>
        <v/>
      </c>
      <c r="Q1259" s="67" t="str">
        <f t="shared" si="204"/>
        <v/>
      </c>
      <c r="R1259" s="67" t="str">
        <f t="shared" si="202"/>
        <v/>
      </c>
      <c r="S1259" s="59"/>
      <c r="T1259" s="147"/>
      <c r="U1259" s="147"/>
      <c r="V1259" s="59"/>
      <c r="W1259" s="59"/>
      <c r="X1259" s="59"/>
      <c r="Y1259" s="59"/>
      <c r="Z1259" s="59"/>
      <c r="AA1259" s="59"/>
      <c r="AB1259" s="59"/>
      <c r="AC1259" s="59"/>
      <c r="AD1259" s="59"/>
      <c r="AE1259" s="59"/>
      <c r="AF1259" s="73"/>
      <c r="AG1259" s="73"/>
      <c r="AH1259" s="73"/>
      <c r="AI1259" s="73"/>
      <c r="AJ1259" s="73"/>
      <c r="AK1259" s="73"/>
      <c r="AL1259" s="77" t="str">
        <f>IF(ISBLANK(S1259),"",IF(AJ1259="Fail","Fail",IF(E1259="PL4",IF(AND(T1259&gt;STD_01122025!$D$3,U1259&lt;STD_01122025!$D$4,OR(AF1259="ND",AF1259&lt;STD_01122025!$D$7),AH1259="ND"),"Pass","Fail"),IF(E1259="PL12",IF(AND(S1259&lt;STD_01122025!$F$2,T1259&gt;STD_01122025!$F$3,U1259&lt;STD_01122025!$F$4,V1259&gt;STD_01122025!$F$5,X1259&gt;STD_01122025!$F$6,OR(AF1259="ND",AF1259&lt;STD_01122025!$F$7),AH1259="ND"),"Pass","Fail"),IF(E1259="SuperPL",IF(AND(T1259&gt;STD_01122025!$H$3,U1259&lt;STD_01122025!$H$4,V1259&gt;STD_01122025!$H$5,X1259&gt;STD_01122025!$H$6,OR(AF1259="ND",AF1259&lt;STD_01122025!$H$7),AH1259="ND"),"Pass","Fail"),IF(E1259="Flight",IF(AND(T1259&gt;STD_01122025!$J$3,U1259&lt;STD_01122025!$J$4,X1259&gt;STD_01122025!$J$6,OR(AF1259="ND",AF1259&lt;STD_01122025!$J$7),AH1259="ND"),"Pass","Fail"),""))))))</f>
        <v/>
      </c>
      <c r="AM1259" s="62" t="str">
        <f>IF(ISBLANK(B1259),"",IFERROR(IF(VLOOKUP(B1259,'Np PL4 Stock'!$A:$J,10,FALSE)="Np4",D1259-VLOOKUP(B1259,'Np PL4 Stock'!$A:$E,5,FALSE),D1259-VLOOKUP(B1259,'Np PL4 Stock'!$A:$E,5,FALSE)-1),""))</f>
        <v/>
      </c>
      <c r="AN1259" s="147"/>
      <c r="AO1259" s="147"/>
      <c r="AP1259" s="59"/>
      <c r="AQ1259" s="59"/>
      <c r="AR1259" s="59"/>
      <c r="AS1259" s="59"/>
      <c r="AT1259" s="73"/>
      <c r="AU1259" s="73"/>
      <c r="AV1259" s="73"/>
      <c r="AW1259" s="73"/>
      <c r="AX1259" s="84"/>
      <c r="AY1259" s="59"/>
      <c r="AZ1259" s="59"/>
      <c r="BA1259" s="59"/>
      <c r="BB1259" s="59"/>
      <c r="BC1259" s="59"/>
      <c r="BD1259" s="59"/>
      <c r="BE1259" s="84"/>
      <c r="BF1259" s="84"/>
      <c r="BG1259" s="84"/>
      <c r="BH1259" s="84"/>
      <c r="BI1259" s="85"/>
      <c r="BJ1259" s="86"/>
      <c r="BK1259" s="86"/>
      <c r="BL1259" s="86"/>
      <c r="BM1259" s="86"/>
      <c r="BN1259" s="86"/>
      <c r="BO1259" s="59"/>
      <c r="BP1259" s="69"/>
      <c r="BQ1259" s="92">
        <v>0</v>
      </c>
      <c r="BR1259" s="93">
        <v>0</v>
      </c>
      <c r="BS1259" s="94" t="str">
        <f t="shared" si="205"/>
        <v/>
      </c>
      <c r="BT1259" s="95">
        <v>0</v>
      </c>
      <c r="BU1259" s="101" t="str">
        <f t="shared" si="206"/>
        <v/>
      </c>
      <c r="BV1259" s="102" t="str">
        <f t="shared" si="207"/>
        <v>-</v>
      </c>
      <c r="BW1259" s="103"/>
      <c r="BX1259" s="104" t="str">
        <f t="shared" si="208"/>
        <v>-</v>
      </c>
      <c r="BY1259" s="105"/>
      <c r="BZ1259" s="103"/>
      <c r="CA1259" s="106"/>
      <c r="CB1259" s="107"/>
      <c r="CC1259" s="112"/>
      <c r="CD1259" s="106"/>
      <c r="CE1259" s="103"/>
      <c r="CF1259" s="113"/>
      <c r="CG1259" s="114"/>
    </row>
    <row r="1260" spans="1:85">
      <c r="A1260" s="53" t="str">
        <f t="shared" si="209"/>
        <v>--</v>
      </c>
      <c r="B1260" s="47" t="str">
        <f t="shared" si="210"/>
        <v>-</v>
      </c>
      <c r="C1260" s="153"/>
      <c r="D1260" s="49"/>
      <c r="E1260" s="50"/>
      <c r="F1260" s="51"/>
      <c r="G1260" s="59"/>
      <c r="H1260" s="51"/>
      <c r="I1260" s="59"/>
      <c r="J1260" s="60" t="str">
        <f>IF(ISBLANK(H1260),"",IFERROR(VLOOKUP(B1260,'Np PL4 Stock'!$A:$D,4,FALSE),""))</f>
        <v/>
      </c>
      <c r="K1260" s="61" t="str">
        <f>IF(ISBLANK(H1260),"",SUMIF('Np PL4 Stock'!$A:$A,B1260,'Np PL4 Stock'!$N:$N))</f>
        <v/>
      </c>
      <c r="L1260" s="62" t="str">
        <f>IF(ISBLANK(H1260),"",VLOOKUP(LEFT(B1260,5),Unit!A:B,2,FALSE))</f>
        <v/>
      </c>
      <c r="M1260" s="63" t="str">
        <f>IF(ISBLANK(H1260),"",IFERROR(VLOOKUP(B1260,'Np PL4 Stock'!$A:$T,20,FALSE),""))</f>
        <v/>
      </c>
      <c r="N1260" s="63" t="str">
        <f>IF(ISBLANK(H1260),"",IFERROR(VLOOKUP(B1260,'Np PL4 Stock'!$A:$U,21,FALSE),""))</f>
        <v/>
      </c>
      <c r="O1260" s="62" t="str">
        <f t="shared" si="203"/>
        <v/>
      </c>
      <c r="P1260" s="62" t="str">
        <f t="shared" si="201"/>
        <v/>
      </c>
      <c r="Q1260" s="67" t="str">
        <f t="shared" si="204"/>
        <v/>
      </c>
      <c r="R1260" s="67" t="str">
        <f t="shared" si="202"/>
        <v/>
      </c>
      <c r="S1260" s="59"/>
      <c r="T1260" s="147"/>
      <c r="U1260" s="147"/>
      <c r="V1260" s="59"/>
      <c r="W1260" s="59"/>
      <c r="X1260" s="59"/>
      <c r="Y1260" s="59"/>
      <c r="Z1260" s="59"/>
      <c r="AA1260" s="59"/>
      <c r="AB1260" s="59"/>
      <c r="AC1260" s="59"/>
      <c r="AD1260" s="59"/>
      <c r="AE1260" s="59"/>
      <c r="AF1260" s="73"/>
      <c r="AG1260" s="73"/>
      <c r="AH1260" s="73"/>
      <c r="AI1260" s="73"/>
      <c r="AJ1260" s="73"/>
      <c r="AK1260" s="73"/>
      <c r="AL1260" s="77" t="str">
        <f>IF(ISBLANK(S1260),"",IF(AJ1260="Fail","Fail",IF(E1260="PL4",IF(AND(T1260&gt;STD_01122025!$D$3,U1260&lt;STD_01122025!$D$4,OR(AF1260="ND",AF1260&lt;STD_01122025!$D$7),AH1260="ND"),"Pass","Fail"),IF(E1260="PL12",IF(AND(S1260&lt;STD_01122025!$F$2,T1260&gt;STD_01122025!$F$3,U1260&lt;STD_01122025!$F$4,V1260&gt;STD_01122025!$F$5,X1260&gt;STD_01122025!$F$6,OR(AF1260="ND",AF1260&lt;STD_01122025!$F$7),AH1260="ND"),"Pass","Fail"),IF(E1260="SuperPL",IF(AND(T1260&gt;STD_01122025!$H$3,U1260&lt;STD_01122025!$H$4,V1260&gt;STD_01122025!$H$5,X1260&gt;STD_01122025!$H$6,OR(AF1260="ND",AF1260&lt;STD_01122025!$H$7),AH1260="ND"),"Pass","Fail"),IF(E1260="Flight",IF(AND(T1260&gt;STD_01122025!$J$3,U1260&lt;STD_01122025!$J$4,X1260&gt;STD_01122025!$J$6,OR(AF1260="ND",AF1260&lt;STD_01122025!$J$7),AH1260="ND"),"Pass","Fail"),""))))))</f>
        <v/>
      </c>
      <c r="AM1260" s="62" t="str">
        <f>IF(ISBLANK(B1260),"",IFERROR(IF(VLOOKUP(B1260,'Np PL4 Stock'!$A:$J,10,FALSE)="Np4",D1260-VLOOKUP(B1260,'Np PL4 Stock'!$A:$E,5,FALSE),D1260-VLOOKUP(B1260,'Np PL4 Stock'!$A:$E,5,FALSE)-1),""))</f>
        <v/>
      </c>
      <c r="AN1260" s="147"/>
      <c r="AO1260" s="147"/>
      <c r="AP1260" s="59"/>
      <c r="AQ1260" s="59"/>
      <c r="AR1260" s="59"/>
      <c r="AS1260" s="59"/>
      <c r="AT1260" s="73"/>
      <c r="AU1260" s="73"/>
      <c r="AV1260" s="73"/>
      <c r="AW1260" s="73"/>
      <c r="AX1260" s="84"/>
      <c r="AY1260" s="59"/>
      <c r="AZ1260" s="59"/>
      <c r="BA1260" s="59"/>
      <c r="BB1260" s="59"/>
      <c r="BC1260" s="59"/>
      <c r="BD1260" s="59"/>
      <c r="BE1260" s="84"/>
      <c r="BF1260" s="84"/>
      <c r="BG1260" s="84"/>
      <c r="BH1260" s="84"/>
      <c r="BI1260" s="85"/>
      <c r="BJ1260" s="86"/>
      <c r="BK1260" s="86"/>
      <c r="BL1260" s="86"/>
      <c r="BM1260" s="86"/>
      <c r="BN1260" s="86"/>
      <c r="BO1260" s="59"/>
      <c r="BP1260" s="69"/>
      <c r="BQ1260" s="92">
        <v>0</v>
      </c>
      <c r="BR1260" s="93">
        <v>0</v>
      </c>
      <c r="BS1260" s="94" t="str">
        <f t="shared" si="205"/>
        <v/>
      </c>
      <c r="BT1260" s="95">
        <v>0</v>
      </c>
      <c r="BU1260" s="101" t="str">
        <f t="shared" si="206"/>
        <v/>
      </c>
      <c r="BV1260" s="102" t="str">
        <f t="shared" si="207"/>
        <v>-</v>
      </c>
      <c r="BW1260" s="103"/>
      <c r="BX1260" s="104" t="str">
        <f t="shared" si="208"/>
        <v>-</v>
      </c>
      <c r="BY1260" s="105"/>
      <c r="BZ1260" s="103"/>
      <c r="CA1260" s="106"/>
      <c r="CB1260" s="107"/>
      <c r="CC1260" s="112"/>
      <c r="CD1260" s="106"/>
      <c r="CE1260" s="103"/>
      <c r="CF1260" s="113"/>
      <c r="CG1260" s="114"/>
    </row>
    <row r="1261" spans="1:85">
      <c r="A1261" s="53" t="str">
        <f t="shared" si="209"/>
        <v>--</v>
      </c>
      <c r="B1261" s="47" t="str">
        <f t="shared" si="210"/>
        <v>-</v>
      </c>
      <c r="C1261" s="153"/>
      <c r="D1261" s="49"/>
      <c r="E1261" s="50"/>
      <c r="F1261" s="51"/>
      <c r="G1261" s="59"/>
      <c r="H1261" s="51"/>
      <c r="I1261" s="59"/>
      <c r="J1261" s="60" t="str">
        <f>IF(ISBLANK(H1261),"",IFERROR(VLOOKUP(B1261,'Np PL4 Stock'!$A:$D,4,FALSE),""))</f>
        <v/>
      </c>
      <c r="K1261" s="61" t="str">
        <f>IF(ISBLANK(H1261),"",SUMIF('Np PL4 Stock'!$A:$A,B1261,'Np PL4 Stock'!$N:$N))</f>
        <v/>
      </c>
      <c r="L1261" s="62" t="str">
        <f>IF(ISBLANK(H1261),"",VLOOKUP(LEFT(B1261,5),Unit!A:B,2,FALSE))</f>
        <v/>
      </c>
      <c r="M1261" s="63" t="str">
        <f>IF(ISBLANK(H1261),"",IFERROR(VLOOKUP(B1261,'Np PL4 Stock'!$A:$T,20,FALSE),""))</f>
        <v/>
      </c>
      <c r="N1261" s="63" t="str">
        <f>IF(ISBLANK(H1261),"",IFERROR(VLOOKUP(B1261,'Np PL4 Stock'!$A:$U,21,FALSE),""))</f>
        <v/>
      </c>
      <c r="O1261" s="62" t="str">
        <f t="shared" si="203"/>
        <v/>
      </c>
      <c r="P1261" s="62" t="str">
        <f t="shared" si="201"/>
        <v/>
      </c>
      <c r="Q1261" s="67" t="str">
        <f t="shared" si="204"/>
        <v/>
      </c>
      <c r="R1261" s="67" t="str">
        <f t="shared" si="202"/>
        <v/>
      </c>
      <c r="S1261" s="59"/>
      <c r="T1261" s="147"/>
      <c r="U1261" s="147"/>
      <c r="V1261" s="59"/>
      <c r="W1261" s="59"/>
      <c r="X1261" s="59"/>
      <c r="Y1261" s="59"/>
      <c r="Z1261" s="59"/>
      <c r="AA1261" s="59"/>
      <c r="AB1261" s="59"/>
      <c r="AC1261" s="59"/>
      <c r="AD1261" s="59"/>
      <c r="AE1261" s="59"/>
      <c r="AF1261" s="73"/>
      <c r="AG1261" s="73"/>
      <c r="AH1261" s="73"/>
      <c r="AI1261" s="73"/>
      <c r="AJ1261" s="73"/>
      <c r="AK1261" s="73"/>
      <c r="AL1261" s="77" t="str">
        <f>IF(ISBLANK(S1261),"",IF(AJ1261="Fail","Fail",IF(E1261="PL4",IF(AND(T1261&gt;STD_01122025!$D$3,U1261&lt;STD_01122025!$D$4,OR(AF1261="ND",AF1261&lt;STD_01122025!$D$7),AH1261="ND"),"Pass","Fail"),IF(E1261="PL12",IF(AND(S1261&lt;STD_01122025!$F$2,T1261&gt;STD_01122025!$F$3,U1261&lt;STD_01122025!$F$4,V1261&gt;STD_01122025!$F$5,X1261&gt;STD_01122025!$F$6,OR(AF1261="ND",AF1261&lt;STD_01122025!$F$7),AH1261="ND"),"Pass","Fail"),IF(E1261="SuperPL",IF(AND(T1261&gt;STD_01122025!$H$3,U1261&lt;STD_01122025!$H$4,V1261&gt;STD_01122025!$H$5,X1261&gt;STD_01122025!$H$6,OR(AF1261="ND",AF1261&lt;STD_01122025!$H$7),AH1261="ND"),"Pass","Fail"),IF(E1261="Flight",IF(AND(T1261&gt;STD_01122025!$J$3,U1261&lt;STD_01122025!$J$4,X1261&gt;STD_01122025!$J$6,OR(AF1261="ND",AF1261&lt;STD_01122025!$J$7),AH1261="ND"),"Pass","Fail"),""))))))</f>
        <v/>
      </c>
      <c r="AM1261" s="62" t="str">
        <f>IF(ISBLANK(B1261),"",IFERROR(IF(VLOOKUP(B1261,'Np PL4 Stock'!$A:$J,10,FALSE)="Np4",D1261-VLOOKUP(B1261,'Np PL4 Stock'!$A:$E,5,FALSE),D1261-VLOOKUP(B1261,'Np PL4 Stock'!$A:$E,5,FALSE)-1),""))</f>
        <v/>
      </c>
      <c r="AN1261" s="147"/>
      <c r="AO1261" s="147"/>
      <c r="AP1261" s="59"/>
      <c r="AQ1261" s="59"/>
      <c r="AR1261" s="59"/>
      <c r="AS1261" s="59"/>
      <c r="AT1261" s="73"/>
      <c r="AU1261" s="73"/>
      <c r="AV1261" s="73"/>
      <c r="AW1261" s="73"/>
      <c r="AX1261" s="84"/>
      <c r="AY1261" s="59"/>
      <c r="AZ1261" s="59"/>
      <c r="BA1261" s="59"/>
      <c r="BB1261" s="59"/>
      <c r="BC1261" s="59"/>
      <c r="BD1261" s="59"/>
      <c r="BE1261" s="84"/>
      <c r="BF1261" s="84"/>
      <c r="BG1261" s="84"/>
      <c r="BH1261" s="84"/>
      <c r="BI1261" s="85"/>
      <c r="BJ1261" s="86"/>
      <c r="BK1261" s="86"/>
      <c r="BL1261" s="86"/>
      <c r="BM1261" s="86"/>
      <c r="BN1261" s="86"/>
      <c r="BO1261" s="59"/>
      <c r="BP1261" s="69"/>
      <c r="BQ1261" s="92">
        <v>0</v>
      </c>
      <c r="BR1261" s="93">
        <v>0</v>
      </c>
      <c r="BS1261" s="94" t="str">
        <f t="shared" si="205"/>
        <v/>
      </c>
      <c r="BT1261" s="95">
        <v>0</v>
      </c>
      <c r="BU1261" s="101" t="str">
        <f t="shared" si="206"/>
        <v/>
      </c>
      <c r="BV1261" s="102" t="str">
        <f t="shared" si="207"/>
        <v>-</v>
      </c>
      <c r="BW1261" s="103"/>
      <c r="BX1261" s="104" t="str">
        <f t="shared" si="208"/>
        <v>-</v>
      </c>
      <c r="BY1261" s="105"/>
      <c r="BZ1261" s="103"/>
      <c r="CA1261" s="106"/>
      <c r="CB1261" s="107"/>
      <c r="CC1261" s="112"/>
      <c r="CD1261" s="106"/>
      <c r="CE1261" s="103"/>
      <c r="CF1261" s="113"/>
      <c r="CG1261" s="114"/>
    </row>
    <row r="1262" spans="1:85">
      <c r="A1262" s="53" t="str">
        <f t="shared" si="209"/>
        <v>--</v>
      </c>
      <c r="B1262" s="47" t="str">
        <f t="shared" si="210"/>
        <v>-</v>
      </c>
      <c r="C1262" s="153"/>
      <c r="D1262" s="49"/>
      <c r="E1262" s="50"/>
      <c r="F1262" s="51"/>
      <c r="G1262" s="59"/>
      <c r="H1262" s="51"/>
      <c r="I1262" s="59"/>
      <c r="J1262" s="60" t="str">
        <f>IF(ISBLANK(H1262),"",IFERROR(VLOOKUP(B1262,'Np PL4 Stock'!$A:$D,4,FALSE),""))</f>
        <v/>
      </c>
      <c r="K1262" s="61" t="str">
        <f>IF(ISBLANK(H1262),"",SUMIF('Np PL4 Stock'!$A:$A,B1262,'Np PL4 Stock'!$N:$N))</f>
        <v/>
      </c>
      <c r="L1262" s="62" t="str">
        <f>IF(ISBLANK(H1262),"",VLOOKUP(LEFT(B1262,5),Unit!A:B,2,FALSE))</f>
        <v/>
      </c>
      <c r="M1262" s="63" t="str">
        <f>IF(ISBLANK(H1262),"",IFERROR(VLOOKUP(B1262,'Np PL4 Stock'!$A:$T,20,FALSE),""))</f>
        <v/>
      </c>
      <c r="N1262" s="63" t="str">
        <f>IF(ISBLANK(H1262),"",IFERROR(VLOOKUP(B1262,'Np PL4 Stock'!$A:$U,21,FALSE),""))</f>
        <v/>
      </c>
      <c r="O1262" s="62" t="str">
        <f t="shared" si="203"/>
        <v/>
      </c>
      <c r="P1262" s="62" t="str">
        <f t="shared" si="201"/>
        <v/>
      </c>
      <c r="Q1262" s="67" t="str">
        <f t="shared" si="204"/>
        <v/>
      </c>
      <c r="R1262" s="67" t="str">
        <f t="shared" si="202"/>
        <v/>
      </c>
      <c r="S1262" s="59"/>
      <c r="T1262" s="147"/>
      <c r="U1262" s="147"/>
      <c r="V1262" s="59"/>
      <c r="W1262" s="59"/>
      <c r="X1262" s="59"/>
      <c r="Y1262" s="59"/>
      <c r="Z1262" s="59"/>
      <c r="AA1262" s="59"/>
      <c r="AB1262" s="59"/>
      <c r="AC1262" s="59"/>
      <c r="AD1262" s="59"/>
      <c r="AE1262" s="59"/>
      <c r="AF1262" s="73"/>
      <c r="AG1262" s="73"/>
      <c r="AH1262" s="73"/>
      <c r="AI1262" s="73"/>
      <c r="AJ1262" s="73"/>
      <c r="AK1262" s="73"/>
      <c r="AL1262" s="77" t="str">
        <f>IF(ISBLANK(S1262),"",IF(AJ1262="Fail","Fail",IF(E1262="PL4",IF(AND(T1262&gt;STD_01122025!$D$3,U1262&lt;STD_01122025!$D$4,OR(AF1262="ND",AF1262&lt;STD_01122025!$D$7),AH1262="ND"),"Pass","Fail"),IF(E1262="PL12",IF(AND(S1262&lt;STD_01122025!$F$2,T1262&gt;STD_01122025!$F$3,U1262&lt;STD_01122025!$F$4,V1262&gt;STD_01122025!$F$5,X1262&gt;STD_01122025!$F$6,OR(AF1262="ND",AF1262&lt;STD_01122025!$F$7),AH1262="ND"),"Pass","Fail"),IF(E1262="SuperPL",IF(AND(T1262&gt;STD_01122025!$H$3,U1262&lt;STD_01122025!$H$4,V1262&gt;STD_01122025!$H$5,X1262&gt;STD_01122025!$H$6,OR(AF1262="ND",AF1262&lt;STD_01122025!$H$7),AH1262="ND"),"Pass","Fail"),IF(E1262="Flight",IF(AND(T1262&gt;STD_01122025!$J$3,U1262&lt;STD_01122025!$J$4,X1262&gt;STD_01122025!$J$6,OR(AF1262="ND",AF1262&lt;STD_01122025!$J$7),AH1262="ND"),"Pass","Fail"),""))))))</f>
        <v/>
      </c>
      <c r="AM1262" s="62" t="str">
        <f>IF(ISBLANK(B1262),"",IFERROR(IF(VLOOKUP(B1262,'Np PL4 Stock'!$A:$J,10,FALSE)="Np4",D1262-VLOOKUP(B1262,'Np PL4 Stock'!$A:$E,5,FALSE),D1262-VLOOKUP(B1262,'Np PL4 Stock'!$A:$E,5,FALSE)-1),""))</f>
        <v/>
      </c>
      <c r="AN1262" s="147"/>
      <c r="AO1262" s="147"/>
      <c r="AP1262" s="59"/>
      <c r="AQ1262" s="59"/>
      <c r="AR1262" s="59"/>
      <c r="AS1262" s="59"/>
      <c r="AT1262" s="73"/>
      <c r="AU1262" s="73"/>
      <c r="AV1262" s="73"/>
      <c r="AW1262" s="73"/>
      <c r="AX1262" s="84"/>
      <c r="AY1262" s="59"/>
      <c r="AZ1262" s="59"/>
      <c r="BA1262" s="59"/>
      <c r="BB1262" s="59"/>
      <c r="BC1262" s="59"/>
      <c r="BD1262" s="59"/>
      <c r="BE1262" s="84"/>
      <c r="BF1262" s="84"/>
      <c r="BG1262" s="84"/>
      <c r="BH1262" s="84"/>
      <c r="BI1262" s="85"/>
      <c r="BJ1262" s="86"/>
      <c r="BK1262" s="86"/>
      <c r="BL1262" s="86"/>
      <c r="BM1262" s="86"/>
      <c r="BN1262" s="86"/>
      <c r="BO1262" s="59"/>
      <c r="BP1262" s="69"/>
      <c r="BQ1262" s="92">
        <v>0</v>
      </c>
      <c r="BR1262" s="93">
        <v>0</v>
      </c>
      <c r="BS1262" s="94" t="str">
        <f t="shared" si="205"/>
        <v/>
      </c>
      <c r="BT1262" s="95">
        <v>0</v>
      </c>
      <c r="BU1262" s="101" t="str">
        <f t="shared" si="206"/>
        <v/>
      </c>
      <c r="BV1262" s="102" t="str">
        <f t="shared" si="207"/>
        <v>-</v>
      </c>
      <c r="BW1262" s="103"/>
      <c r="BX1262" s="104" t="str">
        <f t="shared" si="208"/>
        <v>-</v>
      </c>
      <c r="BY1262" s="105"/>
      <c r="BZ1262" s="103"/>
      <c r="CA1262" s="106"/>
      <c r="CB1262" s="107"/>
      <c r="CC1262" s="112"/>
      <c r="CD1262" s="106"/>
      <c r="CE1262" s="103"/>
      <c r="CF1262" s="113"/>
      <c r="CG1262" s="114"/>
    </row>
    <row r="1263" spans="1:85">
      <c r="A1263" s="53" t="str">
        <f t="shared" si="209"/>
        <v>--</v>
      </c>
      <c r="B1263" s="47" t="str">
        <f t="shared" si="210"/>
        <v>-</v>
      </c>
      <c r="C1263" s="153"/>
      <c r="D1263" s="49"/>
      <c r="E1263" s="50"/>
      <c r="F1263" s="51"/>
      <c r="G1263" s="59"/>
      <c r="H1263" s="51"/>
      <c r="I1263" s="59"/>
      <c r="J1263" s="60" t="str">
        <f>IF(ISBLANK(H1263),"",IFERROR(VLOOKUP(B1263,'Np PL4 Stock'!$A:$D,4,FALSE),""))</f>
        <v/>
      </c>
      <c r="K1263" s="61" t="str">
        <f>IF(ISBLANK(H1263),"",SUMIF('Np PL4 Stock'!$A:$A,B1263,'Np PL4 Stock'!$N:$N))</f>
        <v/>
      </c>
      <c r="L1263" s="62" t="str">
        <f>IF(ISBLANK(H1263),"",VLOOKUP(LEFT(B1263,5),Unit!A:B,2,FALSE))</f>
        <v/>
      </c>
      <c r="M1263" s="63" t="str">
        <f>IF(ISBLANK(H1263),"",IFERROR(VLOOKUP(B1263,'Np PL4 Stock'!$A:$T,20,FALSE),""))</f>
        <v/>
      </c>
      <c r="N1263" s="63" t="str">
        <f>IF(ISBLANK(H1263),"",IFERROR(VLOOKUP(B1263,'Np PL4 Stock'!$A:$U,21,FALSE),""))</f>
        <v/>
      </c>
      <c r="O1263" s="62" t="str">
        <f t="shared" si="203"/>
        <v/>
      </c>
      <c r="P1263" s="62" t="str">
        <f t="shared" si="201"/>
        <v/>
      </c>
      <c r="Q1263" s="67" t="str">
        <f t="shared" si="204"/>
        <v/>
      </c>
      <c r="R1263" s="67" t="str">
        <f t="shared" si="202"/>
        <v/>
      </c>
      <c r="S1263" s="59"/>
      <c r="T1263" s="147"/>
      <c r="U1263" s="147"/>
      <c r="V1263" s="59"/>
      <c r="W1263" s="59"/>
      <c r="X1263" s="59"/>
      <c r="Y1263" s="59"/>
      <c r="Z1263" s="59"/>
      <c r="AA1263" s="59"/>
      <c r="AB1263" s="59"/>
      <c r="AC1263" s="59"/>
      <c r="AD1263" s="59"/>
      <c r="AE1263" s="59"/>
      <c r="AF1263" s="73"/>
      <c r="AG1263" s="73"/>
      <c r="AH1263" s="73"/>
      <c r="AI1263" s="73"/>
      <c r="AJ1263" s="73"/>
      <c r="AK1263" s="73"/>
      <c r="AL1263" s="77" t="str">
        <f>IF(ISBLANK(S1263),"",IF(AJ1263="Fail","Fail",IF(E1263="PL4",IF(AND(T1263&gt;STD_01122025!$D$3,U1263&lt;STD_01122025!$D$4,OR(AF1263="ND",AF1263&lt;STD_01122025!$D$7),AH1263="ND"),"Pass","Fail"),IF(E1263="PL12",IF(AND(S1263&lt;STD_01122025!$F$2,T1263&gt;STD_01122025!$F$3,U1263&lt;STD_01122025!$F$4,V1263&gt;STD_01122025!$F$5,X1263&gt;STD_01122025!$F$6,OR(AF1263="ND",AF1263&lt;STD_01122025!$F$7),AH1263="ND"),"Pass","Fail"),IF(E1263="SuperPL",IF(AND(T1263&gt;STD_01122025!$H$3,U1263&lt;STD_01122025!$H$4,V1263&gt;STD_01122025!$H$5,X1263&gt;STD_01122025!$H$6,OR(AF1263="ND",AF1263&lt;STD_01122025!$H$7),AH1263="ND"),"Pass","Fail"),IF(E1263="Flight",IF(AND(T1263&gt;STD_01122025!$J$3,U1263&lt;STD_01122025!$J$4,X1263&gt;STD_01122025!$J$6,OR(AF1263="ND",AF1263&lt;STD_01122025!$J$7),AH1263="ND"),"Pass","Fail"),""))))))</f>
        <v/>
      </c>
      <c r="AM1263" s="62" t="str">
        <f>IF(ISBLANK(B1263),"",IFERROR(IF(VLOOKUP(B1263,'Np PL4 Stock'!$A:$J,10,FALSE)="Np4",D1263-VLOOKUP(B1263,'Np PL4 Stock'!$A:$E,5,FALSE),D1263-VLOOKUP(B1263,'Np PL4 Stock'!$A:$E,5,FALSE)-1),""))</f>
        <v/>
      </c>
      <c r="AN1263" s="147"/>
      <c r="AO1263" s="147"/>
      <c r="AP1263" s="59"/>
      <c r="AQ1263" s="59"/>
      <c r="AR1263" s="59"/>
      <c r="AS1263" s="59"/>
      <c r="AT1263" s="73"/>
      <c r="AU1263" s="73"/>
      <c r="AV1263" s="73"/>
      <c r="AW1263" s="73"/>
      <c r="AX1263" s="84"/>
      <c r="AY1263" s="59"/>
      <c r="AZ1263" s="59"/>
      <c r="BA1263" s="59"/>
      <c r="BB1263" s="59"/>
      <c r="BC1263" s="59"/>
      <c r="BD1263" s="59"/>
      <c r="BE1263" s="84"/>
      <c r="BF1263" s="84"/>
      <c r="BG1263" s="84"/>
      <c r="BH1263" s="84"/>
      <c r="BI1263" s="85"/>
      <c r="BJ1263" s="86"/>
      <c r="BK1263" s="86"/>
      <c r="BL1263" s="86"/>
      <c r="BM1263" s="86"/>
      <c r="BN1263" s="86"/>
      <c r="BO1263" s="59"/>
      <c r="BP1263" s="69"/>
      <c r="BQ1263" s="92">
        <v>0</v>
      </c>
      <c r="BR1263" s="93">
        <v>0</v>
      </c>
      <c r="BS1263" s="94" t="str">
        <f t="shared" si="205"/>
        <v/>
      </c>
      <c r="BT1263" s="95">
        <v>0</v>
      </c>
      <c r="BU1263" s="101" t="str">
        <f t="shared" si="206"/>
        <v/>
      </c>
      <c r="BV1263" s="102" t="str">
        <f t="shared" si="207"/>
        <v>-</v>
      </c>
      <c r="BW1263" s="103"/>
      <c r="BX1263" s="104" t="str">
        <f t="shared" si="208"/>
        <v>-</v>
      </c>
      <c r="BY1263" s="105"/>
      <c r="BZ1263" s="103"/>
      <c r="CA1263" s="106"/>
      <c r="CB1263" s="107"/>
      <c r="CC1263" s="112"/>
      <c r="CD1263" s="106"/>
      <c r="CE1263" s="103"/>
      <c r="CF1263" s="113"/>
      <c r="CG1263" s="114"/>
    </row>
    <row r="1264" spans="1:85">
      <c r="A1264" s="53" t="str">
        <f t="shared" si="209"/>
        <v>--</v>
      </c>
      <c r="B1264" s="47" t="str">
        <f t="shared" si="210"/>
        <v>-</v>
      </c>
      <c r="C1264" s="153"/>
      <c r="D1264" s="49"/>
      <c r="E1264" s="50"/>
      <c r="F1264" s="51"/>
      <c r="G1264" s="59"/>
      <c r="H1264" s="51"/>
      <c r="I1264" s="59"/>
      <c r="J1264" s="60" t="str">
        <f>IF(ISBLANK(H1264),"",IFERROR(VLOOKUP(B1264,'Np PL4 Stock'!$A:$D,4,FALSE),""))</f>
        <v/>
      </c>
      <c r="K1264" s="61" t="str">
        <f>IF(ISBLANK(H1264),"",SUMIF('Np PL4 Stock'!$A:$A,B1264,'Np PL4 Stock'!$N:$N))</f>
        <v/>
      </c>
      <c r="L1264" s="62" t="str">
        <f>IF(ISBLANK(H1264),"",VLOOKUP(LEFT(B1264,5),Unit!A:B,2,FALSE))</f>
        <v/>
      </c>
      <c r="M1264" s="63" t="str">
        <f>IF(ISBLANK(H1264),"",IFERROR(VLOOKUP(B1264,'Np PL4 Stock'!$A:$T,20,FALSE),""))</f>
        <v/>
      </c>
      <c r="N1264" s="63" t="str">
        <f>IF(ISBLANK(H1264),"",IFERROR(VLOOKUP(B1264,'Np PL4 Stock'!$A:$U,21,FALSE),""))</f>
        <v/>
      </c>
      <c r="O1264" s="62" t="str">
        <f t="shared" si="203"/>
        <v/>
      </c>
      <c r="P1264" s="62" t="str">
        <f t="shared" si="201"/>
        <v/>
      </c>
      <c r="Q1264" s="67" t="str">
        <f t="shared" si="204"/>
        <v/>
      </c>
      <c r="R1264" s="67" t="str">
        <f t="shared" si="202"/>
        <v/>
      </c>
      <c r="S1264" s="59"/>
      <c r="T1264" s="147"/>
      <c r="U1264" s="147"/>
      <c r="V1264" s="59"/>
      <c r="W1264" s="59"/>
      <c r="X1264" s="59"/>
      <c r="Y1264" s="59"/>
      <c r="Z1264" s="59"/>
      <c r="AA1264" s="59"/>
      <c r="AB1264" s="59"/>
      <c r="AC1264" s="59"/>
      <c r="AD1264" s="59"/>
      <c r="AE1264" s="59"/>
      <c r="AF1264" s="73"/>
      <c r="AG1264" s="73"/>
      <c r="AH1264" s="73"/>
      <c r="AI1264" s="73"/>
      <c r="AJ1264" s="73"/>
      <c r="AK1264" s="73"/>
      <c r="AL1264" s="77" t="str">
        <f>IF(ISBLANK(S1264),"",IF(AJ1264="Fail","Fail",IF(E1264="PL4",IF(AND(T1264&gt;STD_01122025!$D$3,U1264&lt;STD_01122025!$D$4,OR(AF1264="ND",AF1264&lt;STD_01122025!$D$7),AH1264="ND"),"Pass","Fail"),IF(E1264="PL12",IF(AND(S1264&lt;STD_01122025!$F$2,T1264&gt;STD_01122025!$F$3,U1264&lt;STD_01122025!$F$4,V1264&gt;STD_01122025!$F$5,X1264&gt;STD_01122025!$F$6,OR(AF1264="ND",AF1264&lt;STD_01122025!$F$7),AH1264="ND"),"Pass","Fail"),IF(E1264="SuperPL",IF(AND(T1264&gt;STD_01122025!$H$3,U1264&lt;STD_01122025!$H$4,V1264&gt;STD_01122025!$H$5,X1264&gt;STD_01122025!$H$6,OR(AF1264="ND",AF1264&lt;STD_01122025!$H$7),AH1264="ND"),"Pass","Fail"),IF(E1264="Flight",IF(AND(T1264&gt;STD_01122025!$J$3,U1264&lt;STD_01122025!$J$4,X1264&gt;STD_01122025!$J$6,OR(AF1264="ND",AF1264&lt;STD_01122025!$J$7),AH1264="ND"),"Pass","Fail"),""))))))</f>
        <v/>
      </c>
      <c r="AM1264" s="62" t="str">
        <f>IF(ISBLANK(B1264),"",IFERROR(IF(VLOOKUP(B1264,'Np PL4 Stock'!$A:$J,10,FALSE)="Np4",D1264-VLOOKUP(B1264,'Np PL4 Stock'!$A:$E,5,FALSE),D1264-VLOOKUP(B1264,'Np PL4 Stock'!$A:$E,5,FALSE)-1),""))</f>
        <v/>
      </c>
      <c r="AN1264" s="147"/>
      <c r="AO1264" s="147"/>
      <c r="AP1264" s="59"/>
      <c r="AQ1264" s="59"/>
      <c r="AR1264" s="59"/>
      <c r="AS1264" s="59"/>
      <c r="AT1264" s="73"/>
      <c r="AU1264" s="73"/>
      <c r="AV1264" s="73"/>
      <c r="AW1264" s="73"/>
      <c r="AX1264" s="84"/>
      <c r="AY1264" s="59"/>
      <c r="AZ1264" s="59"/>
      <c r="BA1264" s="59"/>
      <c r="BB1264" s="59"/>
      <c r="BC1264" s="59"/>
      <c r="BD1264" s="59"/>
      <c r="BE1264" s="84"/>
      <c r="BF1264" s="84"/>
      <c r="BG1264" s="84"/>
      <c r="BH1264" s="84"/>
      <c r="BI1264" s="85"/>
      <c r="BJ1264" s="86"/>
      <c r="BK1264" s="86"/>
      <c r="BL1264" s="86"/>
      <c r="BM1264" s="86"/>
      <c r="BN1264" s="86"/>
      <c r="BO1264" s="59"/>
      <c r="BP1264" s="69"/>
      <c r="BQ1264" s="92">
        <v>0</v>
      </c>
      <c r="BR1264" s="93">
        <v>0</v>
      </c>
      <c r="BS1264" s="94" t="str">
        <f t="shared" si="205"/>
        <v/>
      </c>
      <c r="BT1264" s="95">
        <v>0</v>
      </c>
      <c r="BU1264" s="101" t="str">
        <f t="shared" si="206"/>
        <v/>
      </c>
      <c r="BV1264" s="102" t="str">
        <f t="shared" si="207"/>
        <v>-</v>
      </c>
      <c r="BW1264" s="103"/>
      <c r="BX1264" s="104" t="str">
        <f t="shared" si="208"/>
        <v>-</v>
      </c>
      <c r="BY1264" s="105"/>
      <c r="BZ1264" s="103"/>
      <c r="CA1264" s="106"/>
      <c r="CB1264" s="107"/>
      <c r="CC1264" s="112"/>
      <c r="CD1264" s="106"/>
      <c r="CE1264" s="103"/>
      <c r="CF1264" s="113"/>
      <c r="CG1264" s="114"/>
    </row>
    <row r="1265" spans="1:85">
      <c r="A1265" s="53" t="str">
        <f t="shared" si="209"/>
        <v>--</v>
      </c>
      <c r="B1265" s="47" t="str">
        <f t="shared" si="210"/>
        <v>-</v>
      </c>
      <c r="C1265" s="153"/>
      <c r="D1265" s="49"/>
      <c r="E1265" s="50"/>
      <c r="F1265" s="51"/>
      <c r="G1265" s="59"/>
      <c r="H1265" s="51"/>
      <c r="I1265" s="59"/>
      <c r="J1265" s="60" t="str">
        <f>IF(ISBLANK(H1265),"",IFERROR(VLOOKUP(B1265,'Np PL4 Stock'!$A:$D,4,FALSE),""))</f>
        <v/>
      </c>
      <c r="K1265" s="61" t="str">
        <f>IF(ISBLANK(H1265),"",SUMIF('Np PL4 Stock'!$A:$A,B1265,'Np PL4 Stock'!$N:$N))</f>
        <v/>
      </c>
      <c r="L1265" s="62" t="str">
        <f>IF(ISBLANK(H1265),"",VLOOKUP(LEFT(B1265,5),Unit!A:B,2,FALSE))</f>
        <v/>
      </c>
      <c r="M1265" s="63" t="str">
        <f>IF(ISBLANK(H1265),"",IFERROR(VLOOKUP(B1265,'Np PL4 Stock'!$A:$T,20,FALSE),""))</f>
        <v/>
      </c>
      <c r="N1265" s="63" t="str">
        <f>IF(ISBLANK(H1265),"",IFERROR(VLOOKUP(B1265,'Np PL4 Stock'!$A:$U,21,FALSE),""))</f>
        <v/>
      </c>
      <c r="O1265" s="62" t="str">
        <f t="shared" si="203"/>
        <v/>
      </c>
      <c r="P1265" s="62" t="str">
        <f t="shared" si="201"/>
        <v/>
      </c>
      <c r="Q1265" s="67" t="str">
        <f t="shared" si="204"/>
        <v/>
      </c>
      <c r="R1265" s="67" t="str">
        <f t="shared" si="202"/>
        <v/>
      </c>
      <c r="S1265" s="59"/>
      <c r="T1265" s="147"/>
      <c r="U1265" s="147"/>
      <c r="V1265" s="59"/>
      <c r="W1265" s="59"/>
      <c r="X1265" s="59"/>
      <c r="Y1265" s="59"/>
      <c r="Z1265" s="59"/>
      <c r="AA1265" s="59"/>
      <c r="AB1265" s="59"/>
      <c r="AC1265" s="59"/>
      <c r="AD1265" s="59"/>
      <c r="AE1265" s="59"/>
      <c r="AF1265" s="73"/>
      <c r="AG1265" s="73"/>
      <c r="AH1265" s="73"/>
      <c r="AI1265" s="73"/>
      <c r="AJ1265" s="73"/>
      <c r="AK1265" s="73"/>
      <c r="AL1265" s="77" t="str">
        <f>IF(ISBLANK(S1265),"",IF(AJ1265="Fail","Fail",IF(E1265="PL4",IF(AND(T1265&gt;STD_01122025!$D$3,U1265&lt;STD_01122025!$D$4,OR(AF1265="ND",AF1265&lt;STD_01122025!$D$7),AH1265="ND"),"Pass","Fail"),IF(E1265="PL12",IF(AND(S1265&lt;STD_01122025!$F$2,T1265&gt;STD_01122025!$F$3,U1265&lt;STD_01122025!$F$4,V1265&gt;STD_01122025!$F$5,X1265&gt;STD_01122025!$F$6,OR(AF1265="ND",AF1265&lt;STD_01122025!$F$7),AH1265="ND"),"Pass","Fail"),IF(E1265="SuperPL",IF(AND(T1265&gt;STD_01122025!$H$3,U1265&lt;STD_01122025!$H$4,V1265&gt;STD_01122025!$H$5,X1265&gt;STD_01122025!$H$6,OR(AF1265="ND",AF1265&lt;STD_01122025!$H$7),AH1265="ND"),"Pass","Fail"),IF(E1265="Flight",IF(AND(T1265&gt;STD_01122025!$J$3,U1265&lt;STD_01122025!$J$4,X1265&gt;STD_01122025!$J$6,OR(AF1265="ND",AF1265&lt;STD_01122025!$J$7),AH1265="ND"),"Pass","Fail"),""))))))</f>
        <v/>
      </c>
      <c r="AM1265" s="62" t="str">
        <f>IF(ISBLANK(B1265),"",IFERROR(IF(VLOOKUP(B1265,'Np PL4 Stock'!$A:$J,10,FALSE)="Np4",D1265-VLOOKUP(B1265,'Np PL4 Stock'!$A:$E,5,FALSE),D1265-VLOOKUP(B1265,'Np PL4 Stock'!$A:$E,5,FALSE)-1),""))</f>
        <v/>
      </c>
      <c r="AN1265" s="147"/>
      <c r="AO1265" s="147"/>
      <c r="AP1265" s="59"/>
      <c r="AQ1265" s="59"/>
      <c r="AR1265" s="59"/>
      <c r="AS1265" s="59"/>
      <c r="AT1265" s="73"/>
      <c r="AU1265" s="73"/>
      <c r="AV1265" s="73"/>
      <c r="AW1265" s="73"/>
      <c r="AX1265" s="84"/>
      <c r="AY1265" s="59"/>
      <c r="AZ1265" s="59"/>
      <c r="BA1265" s="59"/>
      <c r="BB1265" s="59"/>
      <c r="BC1265" s="59"/>
      <c r="BD1265" s="59"/>
      <c r="BE1265" s="84"/>
      <c r="BF1265" s="84"/>
      <c r="BG1265" s="84"/>
      <c r="BH1265" s="84"/>
      <c r="BI1265" s="85"/>
      <c r="BJ1265" s="86"/>
      <c r="BK1265" s="86"/>
      <c r="BL1265" s="86"/>
      <c r="BM1265" s="86"/>
      <c r="BN1265" s="86"/>
      <c r="BO1265" s="59"/>
      <c r="BP1265" s="69"/>
      <c r="BQ1265" s="92">
        <v>0</v>
      </c>
      <c r="BR1265" s="93">
        <v>0</v>
      </c>
      <c r="BS1265" s="94" t="str">
        <f t="shared" si="205"/>
        <v/>
      </c>
      <c r="BT1265" s="95">
        <v>0</v>
      </c>
      <c r="BU1265" s="101" t="str">
        <f t="shared" si="206"/>
        <v/>
      </c>
      <c r="BV1265" s="102" t="str">
        <f t="shared" si="207"/>
        <v>-</v>
      </c>
      <c r="BW1265" s="103"/>
      <c r="BX1265" s="104" t="str">
        <f t="shared" si="208"/>
        <v>-</v>
      </c>
      <c r="BY1265" s="105"/>
      <c r="BZ1265" s="103"/>
      <c r="CA1265" s="106"/>
      <c r="CB1265" s="107"/>
      <c r="CC1265" s="112"/>
      <c r="CD1265" s="106"/>
      <c r="CE1265" s="103"/>
      <c r="CF1265" s="113"/>
      <c r="CG1265" s="114"/>
    </row>
    <row r="1266" spans="1:85">
      <c r="A1266" s="53" t="str">
        <f t="shared" si="209"/>
        <v>--</v>
      </c>
      <c r="B1266" s="47" t="str">
        <f t="shared" si="210"/>
        <v>-</v>
      </c>
      <c r="C1266" s="153"/>
      <c r="D1266" s="49"/>
      <c r="E1266" s="50"/>
      <c r="F1266" s="51"/>
      <c r="G1266" s="59"/>
      <c r="H1266" s="51"/>
      <c r="I1266" s="59"/>
      <c r="J1266" s="60" t="str">
        <f>IF(ISBLANK(H1266),"",IFERROR(VLOOKUP(B1266,'Np PL4 Stock'!$A:$D,4,FALSE),""))</f>
        <v/>
      </c>
      <c r="K1266" s="61" t="str">
        <f>IF(ISBLANK(H1266),"",SUMIF('Np PL4 Stock'!$A:$A,B1266,'Np PL4 Stock'!$N:$N))</f>
        <v/>
      </c>
      <c r="L1266" s="62" t="str">
        <f>IF(ISBLANK(H1266),"",VLOOKUP(LEFT(B1266,5),Unit!A:B,2,FALSE))</f>
        <v/>
      </c>
      <c r="M1266" s="63" t="str">
        <f>IF(ISBLANK(H1266),"",IFERROR(VLOOKUP(B1266,'Np PL4 Stock'!$A:$T,20,FALSE),""))</f>
        <v/>
      </c>
      <c r="N1266" s="63" t="str">
        <f>IF(ISBLANK(H1266),"",IFERROR(VLOOKUP(B1266,'Np PL4 Stock'!$A:$U,21,FALSE),""))</f>
        <v/>
      </c>
      <c r="O1266" s="62" t="str">
        <f t="shared" si="203"/>
        <v/>
      </c>
      <c r="P1266" s="62" t="str">
        <f t="shared" si="201"/>
        <v/>
      </c>
      <c r="Q1266" s="67" t="str">
        <f t="shared" si="204"/>
        <v/>
      </c>
      <c r="R1266" s="67" t="str">
        <f t="shared" si="202"/>
        <v/>
      </c>
      <c r="S1266" s="59"/>
      <c r="T1266" s="147"/>
      <c r="U1266" s="147"/>
      <c r="V1266" s="59"/>
      <c r="W1266" s="59"/>
      <c r="X1266" s="59"/>
      <c r="Y1266" s="59"/>
      <c r="Z1266" s="59"/>
      <c r="AA1266" s="59"/>
      <c r="AB1266" s="59"/>
      <c r="AC1266" s="59"/>
      <c r="AD1266" s="59"/>
      <c r="AE1266" s="59"/>
      <c r="AF1266" s="73"/>
      <c r="AG1266" s="73"/>
      <c r="AH1266" s="73"/>
      <c r="AI1266" s="73"/>
      <c r="AJ1266" s="73"/>
      <c r="AK1266" s="73"/>
      <c r="AL1266" s="77" t="str">
        <f>IF(ISBLANK(S1266),"",IF(AJ1266="Fail","Fail",IF(E1266="PL4",IF(AND(T1266&gt;STD_01122025!$D$3,U1266&lt;STD_01122025!$D$4,OR(AF1266="ND",AF1266&lt;STD_01122025!$D$7),AH1266="ND"),"Pass","Fail"),IF(E1266="PL12",IF(AND(S1266&lt;STD_01122025!$F$2,T1266&gt;STD_01122025!$F$3,U1266&lt;STD_01122025!$F$4,V1266&gt;STD_01122025!$F$5,X1266&gt;STD_01122025!$F$6,OR(AF1266="ND",AF1266&lt;STD_01122025!$F$7),AH1266="ND"),"Pass","Fail"),IF(E1266="SuperPL",IF(AND(T1266&gt;STD_01122025!$H$3,U1266&lt;STD_01122025!$H$4,V1266&gt;STD_01122025!$H$5,X1266&gt;STD_01122025!$H$6,OR(AF1266="ND",AF1266&lt;STD_01122025!$H$7),AH1266="ND"),"Pass","Fail"),IF(E1266="Flight",IF(AND(T1266&gt;STD_01122025!$J$3,U1266&lt;STD_01122025!$J$4,X1266&gt;STD_01122025!$J$6,OR(AF1266="ND",AF1266&lt;STD_01122025!$J$7),AH1266="ND"),"Pass","Fail"),""))))))</f>
        <v/>
      </c>
      <c r="AM1266" s="62" t="str">
        <f>IF(ISBLANK(B1266),"",IFERROR(IF(VLOOKUP(B1266,'Np PL4 Stock'!$A:$J,10,FALSE)="Np4",D1266-VLOOKUP(B1266,'Np PL4 Stock'!$A:$E,5,FALSE),D1266-VLOOKUP(B1266,'Np PL4 Stock'!$A:$E,5,FALSE)-1),""))</f>
        <v/>
      </c>
      <c r="AN1266" s="147"/>
      <c r="AO1266" s="147"/>
      <c r="AP1266" s="59"/>
      <c r="AQ1266" s="59"/>
      <c r="AR1266" s="59"/>
      <c r="AS1266" s="59"/>
      <c r="AT1266" s="73"/>
      <c r="AU1266" s="73"/>
      <c r="AV1266" s="73"/>
      <c r="AW1266" s="73"/>
      <c r="AX1266" s="84"/>
      <c r="AY1266" s="59"/>
      <c r="AZ1266" s="59"/>
      <c r="BA1266" s="59"/>
      <c r="BB1266" s="59"/>
      <c r="BC1266" s="59"/>
      <c r="BD1266" s="59"/>
      <c r="BE1266" s="84"/>
      <c r="BF1266" s="84"/>
      <c r="BG1266" s="84"/>
      <c r="BH1266" s="84"/>
      <c r="BI1266" s="85"/>
      <c r="BJ1266" s="86"/>
      <c r="BK1266" s="86"/>
      <c r="BL1266" s="86"/>
      <c r="BM1266" s="86"/>
      <c r="BN1266" s="86"/>
      <c r="BO1266" s="59"/>
      <c r="BP1266" s="69"/>
      <c r="BQ1266" s="92">
        <v>0</v>
      </c>
      <c r="BR1266" s="93">
        <v>0</v>
      </c>
      <c r="BS1266" s="94" t="str">
        <f t="shared" si="205"/>
        <v/>
      </c>
      <c r="BT1266" s="95">
        <v>0</v>
      </c>
      <c r="BU1266" s="101" t="str">
        <f t="shared" si="206"/>
        <v/>
      </c>
      <c r="BV1266" s="102" t="str">
        <f t="shared" si="207"/>
        <v>-</v>
      </c>
      <c r="BW1266" s="103"/>
      <c r="BX1266" s="104" t="str">
        <f t="shared" si="208"/>
        <v>-</v>
      </c>
      <c r="BY1266" s="105"/>
      <c r="BZ1266" s="103"/>
      <c r="CA1266" s="106"/>
      <c r="CB1266" s="107"/>
      <c r="CC1266" s="112"/>
      <c r="CD1266" s="106"/>
      <c r="CE1266" s="103"/>
      <c r="CF1266" s="113"/>
      <c r="CG1266" s="114"/>
    </row>
    <row r="1267" spans="1:85">
      <c r="A1267" s="53" t="str">
        <f t="shared" si="209"/>
        <v>--</v>
      </c>
      <c r="B1267" s="47" t="str">
        <f t="shared" si="210"/>
        <v>-</v>
      </c>
      <c r="C1267" s="153"/>
      <c r="D1267" s="49"/>
      <c r="E1267" s="50"/>
      <c r="F1267" s="51"/>
      <c r="G1267" s="59"/>
      <c r="H1267" s="51"/>
      <c r="I1267" s="59"/>
      <c r="J1267" s="60" t="str">
        <f>IF(ISBLANK(H1267),"",IFERROR(VLOOKUP(B1267,'Np PL4 Stock'!$A:$D,4,FALSE),""))</f>
        <v/>
      </c>
      <c r="K1267" s="61" t="str">
        <f>IF(ISBLANK(H1267),"",SUMIF('Np PL4 Stock'!$A:$A,B1267,'Np PL4 Stock'!$N:$N))</f>
        <v/>
      </c>
      <c r="L1267" s="62" t="str">
        <f>IF(ISBLANK(H1267),"",VLOOKUP(LEFT(B1267,5),Unit!A:B,2,FALSE))</f>
        <v/>
      </c>
      <c r="M1267" s="63" t="str">
        <f>IF(ISBLANK(H1267),"",IFERROR(VLOOKUP(B1267,'Np PL4 Stock'!$A:$T,20,FALSE),""))</f>
        <v/>
      </c>
      <c r="N1267" s="63" t="str">
        <f>IF(ISBLANK(H1267),"",IFERROR(VLOOKUP(B1267,'Np PL4 Stock'!$A:$U,21,FALSE),""))</f>
        <v/>
      </c>
      <c r="O1267" s="62" t="str">
        <f t="shared" si="203"/>
        <v/>
      </c>
      <c r="P1267" s="62" t="str">
        <f t="shared" si="201"/>
        <v/>
      </c>
      <c r="Q1267" s="67" t="str">
        <f t="shared" si="204"/>
        <v/>
      </c>
      <c r="R1267" s="67" t="str">
        <f t="shared" si="202"/>
        <v/>
      </c>
      <c r="S1267" s="59"/>
      <c r="T1267" s="147"/>
      <c r="U1267" s="147"/>
      <c r="V1267" s="59"/>
      <c r="W1267" s="59"/>
      <c r="X1267" s="59"/>
      <c r="Y1267" s="59"/>
      <c r="Z1267" s="59"/>
      <c r="AA1267" s="59"/>
      <c r="AB1267" s="59"/>
      <c r="AC1267" s="59"/>
      <c r="AD1267" s="59"/>
      <c r="AE1267" s="59"/>
      <c r="AF1267" s="73"/>
      <c r="AG1267" s="73"/>
      <c r="AH1267" s="73"/>
      <c r="AI1267" s="73"/>
      <c r="AJ1267" s="73"/>
      <c r="AK1267" s="73"/>
      <c r="AL1267" s="77" t="str">
        <f>IF(ISBLANK(S1267),"",IF(AJ1267="Fail","Fail",IF(E1267="PL4",IF(AND(T1267&gt;STD_01122025!$D$3,U1267&lt;STD_01122025!$D$4,OR(AF1267="ND",AF1267&lt;STD_01122025!$D$7),AH1267="ND"),"Pass","Fail"),IF(E1267="PL12",IF(AND(S1267&lt;STD_01122025!$F$2,T1267&gt;STD_01122025!$F$3,U1267&lt;STD_01122025!$F$4,V1267&gt;STD_01122025!$F$5,X1267&gt;STD_01122025!$F$6,OR(AF1267="ND",AF1267&lt;STD_01122025!$F$7),AH1267="ND"),"Pass","Fail"),IF(E1267="SuperPL",IF(AND(T1267&gt;STD_01122025!$H$3,U1267&lt;STD_01122025!$H$4,V1267&gt;STD_01122025!$H$5,X1267&gt;STD_01122025!$H$6,OR(AF1267="ND",AF1267&lt;STD_01122025!$H$7),AH1267="ND"),"Pass","Fail"),IF(E1267="Flight",IF(AND(T1267&gt;STD_01122025!$J$3,U1267&lt;STD_01122025!$J$4,X1267&gt;STD_01122025!$J$6,OR(AF1267="ND",AF1267&lt;STD_01122025!$J$7),AH1267="ND"),"Pass","Fail"),""))))))</f>
        <v/>
      </c>
      <c r="AM1267" s="62" t="str">
        <f>IF(ISBLANK(B1267),"",IFERROR(IF(VLOOKUP(B1267,'Np PL4 Stock'!$A:$J,10,FALSE)="Np4",D1267-VLOOKUP(B1267,'Np PL4 Stock'!$A:$E,5,FALSE),D1267-VLOOKUP(B1267,'Np PL4 Stock'!$A:$E,5,FALSE)-1),""))</f>
        <v/>
      </c>
      <c r="AN1267" s="147"/>
      <c r="AO1267" s="147"/>
      <c r="AP1267" s="59"/>
      <c r="AQ1267" s="59"/>
      <c r="AR1267" s="59"/>
      <c r="AS1267" s="59"/>
      <c r="AT1267" s="73"/>
      <c r="AU1267" s="73"/>
      <c r="AV1267" s="73"/>
      <c r="AW1267" s="73"/>
      <c r="AX1267" s="84"/>
      <c r="AY1267" s="59"/>
      <c r="AZ1267" s="59"/>
      <c r="BA1267" s="59"/>
      <c r="BB1267" s="59"/>
      <c r="BC1267" s="59"/>
      <c r="BD1267" s="59"/>
      <c r="BE1267" s="84"/>
      <c r="BF1267" s="84"/>
      <c r="BG1267" s="84"/>
      <c r="BH1267" s="84"/>
      <c r="BI1267" s="85"/>
      <c r="BJ1267" s="86"/>
      <c r="BK1267" s="86"/>
      <c r="BL1267" s="86"/>
      <c r="BM1267" s="86"/>
      <c r="BN1267" s="86"/>
      <c r="BO1267" s="59"/>
      <c r="BP1267" s="69"/>
      <c r="BQ1267" s="92">
        <v>0</v>
      </c>
      <c r="BR1267" s="93">
        <v>0</v>
      </c>
      <c r="BS1267" s="94" t="str">
        <f t="shared" si="205"/>
        <v/>
      </c>
      <c r="BT1267" s="95">
        <v>0</v>
      </c>
      <c r="BU1267" s="101" t="str">
        <f t="shared" si="206"/>
        <v/>
      </c>
      <c r="BV1267" s="102" t="str">
        <f t="shared" si="207"/>
        <v>-</v>
      </c>
      <c r="BW1267" s="103"/>
      <c r="BX1267" s="104" t="str">
        <f t="shared" si="208"/>
        <v>-</v>
      </c>
      <c r="BY1267" s="105"/>
      <c r="BZ1267" s="103"/>
      <c r="CA1267" s="106"/>
      <c r="CB1267" s="107"/>
      <c r="CC1267" s="112"/>
      <c r="CD1267" s="106"/>
      <c r="CE1267" s="103"/>
      <c r="CF1267" s="113"/>
      <c r="CG1267" s="114"/>
    </row>
    <row r="1268" spans="1:85">
      <c r="A1268" s="53" t="str">
        <f t="shared" si="209"/>
        <v>--</v>
      </c>
      <c r="B1268" s="47" t="str">
        <f t="shared" si="210"/>
        <v>-</v>
      </c>
      <c r="C1268" s="153"/>
      <c r="D1268" s="49"/>
      <c r="E1268" s="50"/>
      <c r="F1268" s="51"/>
      <c r="G1268" s="59"/>
      <c r="H1268" s="51"/>
      <c r="I1268" s="59"/>
      <c r="J1268" s="60" t="str">
        <f>IF(ISBLANK(H1268),"",IFERROR(VLOOKUP(B1268,'Np PL4 Stock'!$A:$D,4,FALSE),""))</f>
        <v/>
      </c>
      <c r="K1268" s="61" t="str">
        <f>IF(ISBLANK(H1268),"",SUMIF('Np PL4 Stock'!$A:$A,B1268,'Np PL4 Stock'!$N:$N))</f>
        <v/>
      </c>
      <c r="L1268" s="62" t="str">
        <f>IF(ISBLANK(H1268),"",VLOOKUP(LEFT(B1268,5),Unit!A:B,2,FALSE))</f>
        <v/>
      </c>
      <c r="M1268" s="63" t="str">
        <f>IF(ISBLANK(H1268),"",IFERROR(VLOOKUP(B1268,'Np PL4 Stock'!$A:$T,20,FALSE),""))</f>
        <v/>
      </c>
      <c r="N1268" s="63" t="str">
        <f>IF(ISBLANK(H1268),"",IFERROR(VLOOKUP(B1268,'Np PL4 Stock'!$A:$U,21,FALSE),""))</f>
        <v/>
      </c>
      <c r="O1268" s="62" t="str">
        <f t="shared" si="203"/>
        <v/>
      </c>
      <c r="P1268" s="62" t="str">
        <f t="shared" si="201"/>
        <v/>
      </c>
      <c r="Q1268" s="67" t="str">
        <f t="shared" si="204"/>
        <v/>
      </c>
      <c r="R1268" s="67" t="str">
        <f t="shared" si="202"/>
        <v/>
      </c>
      <c r="S1268" s="59"/>
      <c r="T1268" s="147"/>
      <c r="U1268" s="147"/>
      <c r="V1268" s="59"/>
      <c r="W1268" s="59"/>
      <c r="X1268" s="59"/>
      <c r="Y1268" s="59"/>
      <c r="Z1268" s="59"/>
      <c r="AA1268" s="59"/>
      <c r="AB1268" s="59"/>
      <c r="AC1268" s="59"/>
      <c r="AD1268" s="59"/>
      <c r="AE1268" s="59"/>
      <c r="AF1268" s="73"/>
      <c r="AG1268" s="73"/>
      <c r="AH1268" s="73"/>
      <c r="AI1268" s="73"/>
      <c r="AJ1268" s="73"/>
      <c r="AK1268" s="73"/>
      <c r="AL1268" s="77" t="str">
        <f>IF(ISBLANK(S1268),"",IF(AJ1268="Fail","Fail",IF(E1268="PL4",IF(AND(T1268&gt;STD_01122025!$D$3,U1268&lt;STD_01122025!$D$4,OR(AF1268="ND",AF1268&lt;STD_01122025!$D$7),AH1268="ND"),"Pass","Fail"),IF(E1268="PL12",IF(AND(S1268&lt;STD_01122025!$F$2,T1268&gt;STD_01122025!$F$3,U1268&lt;STD_01122025!$F$4,V1268&gt;STD_01122025!$F$5,X1268&gt;STD_01122025!$F$6,OR(AF1268="ND",AF1268&lt;STD_01122025!$F$7),AH1268="ND"),"Pass","Fail"),IF(E1268="SuperPL",IF(AND(T1268&gt;STD_01122025!$H$3,U1268&lt;STD_01122025!$H$4,V1268&gt;STD_01122025!$H$5,X1268&gt;STD_01122025!$H$6,OR(AF1268="ND",AF1268&lt;STD_01122025!$H$7),AH1268="ND"),"Pass","Fail"),IF(E1268="Flight",IF(AND(T1268&gt;STD_01122025!$J$3,U1268&lt;STD_01122025!$J$4,X1268&gt;STD_01122025!$J$6,OR(AF1268="ND",AF1268&lt;STD_01122025!$J$7),AH1268="ND"),"Pass","Fail"),""))))))</f>
        <v/>
      </c>
      <c r="AM1268" s="62" t="str">
        <f>IF(ISBLANK(B1268),"",IFERROR(IF(VLOOKUP(B1268,'Np PL4 Stock'!$A:$J,10,FALSE)="Np4",D1268-VLOOKUP(B1268,'Np PL4 Stock'!$A:$E,5,FALSE),D1268-VLOOKUP(B1268,'Np PL4 Stock'!$A:$E,5,FALSE)-1),""))</f>
        <v/>
      </c>
      <c r="AN1268" s="147"/>
      <c r="AO1268" s="147"/>
      <c r="AP1268" s="59"/>
      <c r="AQ1268" s="59"/>
      <c r="AR1268" s="59"/>
      <c r="AS1268" s="59"/>
      <c r="AT1268" s="73"/>
      <c r="AU1268" s="73"/>
      <c r="AV1268" s="73"/>
      <c r="AW1268" s="73"/>
      <c r="AX1268" s="84"/>
      <c r="AY1268" s="59"/>
      <c r="AZ1268" s="59"/>
      <c r="BA1268" s="59"/>
      <c r="BB1268" s="59"/>
      <c r="BC1268" s="59"/>
      <c r="BD1268" s="59"/>
      <c r="BE1268" s="84"/>
      <c r="BF1268" s="84"/>
      <c r="BG1268" s="84"/>
      <c r="BH1268" s="84"/>
      <c r="BI1268" s="85"/>
      <c r="BJ1268" s="86"/>
      <c r="BK1268" s="86"/>
      <c r="BL1268" s="86"/>
      <c r="BM1268" s="86"/>
      <c r="BN1268" s="86"/>
      <c r="BO1268" s="59"/>
      <c r="BP1268" s="69"/>
      <c r="BQ1268" s="92">
        <v>0</v>
      </c>
      <c r="BR1268" s="93">
        <v>0</v>
      </c>
      <c r="BS1268" s="94" t="str">
        <f t="shared" si="205"/>
        <v/>
      </c>
      <c r="BT1268" s="95">
        <v>0</v>
      </c>
      <c r="BU1268" s="101" t="str">
        <f t="shared" si="206"/>
        <v/>
      </c>
      <c r="BV1268" s="102" t="str">
        <f t="shared" si="207"/>
        <v>-</v>
      </c>
      <c r="BW1268" s="103"/>
      <c r="BX1268" s="104" t="str">
        <f t="shared" si="208"/>
        <v>-</v>
      </c>
      <c r="BY1268" s="105"/>
      <c r="BZ1268" s="103"/>
      <c r="CA1268" s="106"/>
      <c r="CB1268" s="107"/>
      <c r="CC1268" s="112"/>
      <c r="CD1268" s="106"/>
      <c r="CE1268" s="103"/>
      <c r="CF1268" s="113"/>
      <c r="CG1268" s="114"/>
    </row>
    <row r="1269" spans="1:85">
      <c r="A1269" s="53" t="str">
        <f t="shared" si="209"/>
        <v>--</v>
      </c>
      <c r="B1269" s="47" t="str">
        <f t="shared" si="210"/>
        <v>-</v>
      </c>
      <c r="C1269" s="153"/>
      <c r="D1269" s="49"/>
      <c r="E1269" s="50"/>
      <c r="F1269" s="51"/>
      <c r="G1269" s="59"/>
      <c r="H1269" s="51"/>
      <c r="I1269" s="59"/>
      <c r="J1269" s="60" t="str">
        <f>IF(ISBLANK(H1269),"",IFERROR(VLOOKUP(B1269,'Np PL4 Stock'!$A:$D,4,FALSE),""))</f>
        <v/>
      </c>
      <c r="K1269" s="61" t="str">
        <f>IF(ISBLANK(H1269),"",SUMIF('Np PL4 Stock'!$A:$A,B1269,'Np PL4 Stock'!$N:$N))</f>
        <v/>
      </c>
      <c r="L1269" s="62" t="str">
        <f>IF(ISBLANK(H1269),"",VLOOKUP(LEFT(B1269,5),Unit!A:B,2,FALSE))</f>
        <v/>
      </c>
      <c r="M1269" s="63" t="str">
        <f>IF(ISBLANK(H1269),"",IFERROR(VLOOKUP(B1269,'Np PL4 Stock'!$A:$T,20,FALSE),""))</f>
        <v/>
      </c>
      <c r="N1269" s="63" t="str">
        <f>IF(ISBLANK(H1269),"",IFERROR(VLOOKUP(B1269,'Np PL4 Stock'!$A:$U,21,FALSE),""))</f>
        <v/>
      </c>
      <c r="O1269" s="62" t="str">
        <f t="shared" si="203"/>
        <v/>
      </c>
      <c r="P1269" s="62" t="str">
        <f t="shared" si="201"/>
        <v/>
      </c>
      <c r="Q1269" s="67" t="str">
        <f t="shared" si="204"/>
        <v/>
      </c>
      <c r="R1269" s="67" t="str">
        <f t="shared" si="202"/>
        <v/>
      </c>
      <c r="S1269" s="59"/>
      <c r="T1269" s="147"/>
      <c r="U1269" s="147"/>
      <c r="V1269" s="59"/>
      <c r="W1269" s="59"/>
      <c r="X1269" s="59"/>
      <c r="Y1269" s="59"/>
      <c r="Z1269" s="59"/>
      <c r="AA1269" s="59"/>
      <c r="AB1269" s="59"/>
      <c r="AC1269" s="59"/>
      <c r="AD1269" s="59"/>
      <c r="AE1269" s="59"/>
      <c r="AF1269" s="73"/>
      <c r="AG1269" s="73"/>
      <c r="AH1269" s="73"/>
      <c r="AI1269" s="73"/>
      <c r="AJ1269" s="73"/>
      <c r="AK1269" s="73"/>
      <c r="AL1269" s="77" t="str">
        <f>IF(ISBLANK(S1269),"",IF(AJ1269="Fail","Fail",IF(E1269="PL4",IF(AND(T1269&gt;STD_01122025!$D$3,U1269&lt;STD_01122025!$D$4,OR(AF1269="ND",AF1269&lt;STD_01122025!$D$7),AH1269="ND"),"Pass","Fail"),IF(E1269="PL12",IF(AND(S1269&lt;STD_01122025!$F$2,T1269&gt;STD_01122025!$F$3,U1269&lt;STD_01122025!$F$4,V1269&gt;STD_01122025!$F$5,X1269&gt;STD_01122025!$F$6,OR(AF1269="ND",AF1269&lt;STD_01122025!$F$7),AH1269="ND"),"Pass","Fail"),IF(E1269="SuperPL",IF(AND(T1269&gt;STD_01122025!$H$3,U1269&lt;STD_01122025!$H$4,V1269&gt;STD_01122025!$H$5,X1269&gt;STD_01122025!$H$6,OR(AF1269="ND",AF1269&lt;STD_01122025!$H$7),AH1269="ND"),"Pass","Fail"),IF(E1269="Flight",IF(AND(T1269&gt;STD_01122025!$J$3,U1269&lt;STD_01122025!$J$4,X1269&gt;STD_01122025!$J$6,OR(AF1269="ND",AF1269&lt;STD_01122025!$J$7),AH1269="ND"),"Pass","Fail"),""))))))</f>
        <v/>
      </c>
      <c r="AM1269" s="62" t="str">
        <f>IF(ISBLANK(B1269),"",IFERROR(IF(VLOOKUP(B1269,'Np PL4 Stock'!$A:$J,10,FALSE)="Np4",D1269-VLOOKUP(B1269,'Np PL4 Stock'!$A:$E,5,FALSE),D1269-VLOOKUP(B1269,'Np PL4 Stock'!$A:$E,5,FALSE)-1),""))</f>
        <v/>
      </c>
      <c r="AN1269" s="147"/>
      <c r="AO1269" s="147"/>
      <c r="AP1269" s="59"/>
      <c r="AQ1269" s="59"/>
      <c r="AR1269" s="59"/>
      <c r="AS1269" s="59"/>
      <c r="AT1269" s="73"/>
      <c r="AU1269" s="73"/>
      <c r="AV1269" s="73"/>
      <c r="AW1269" s="73"/>
      <c r="AX1269" s="84"/>
      <c r="AY1269" s="59"/>
      <c r="AZ1269" s="59"/>
      <c r="BA1269" s="59"/>
      <c r="BB1269" s="59"/>
      <c r="BC1269" s="59"/>
      <c r="BD1269" s="59"/>
      <c r="BE1269" s="84"/>
      <c r="BF1269" s="84"/>
      <c r="BG1269" s="84"/>
      <c r="BH1269" s="84"/>
      <c r="BI1269" s="85"/>
      <c r="BJ1269" s="86"/>
      <c r="BK1269" s="86"/>
      <c r="BL1269" s="86"/>
      <c r="BM1269" s="86"/>
      <c r="BN1269" s="86"/>
      <c r="BO1269" s="59"/>
      <c r="BP1269" s="69"/>
      <c r="BQ1269" s="92">
        <v>0</v>
      </c>
      <c r="BR1269" s="93">
        <v>0</v>
      </c>
      <c r="BS1269" s="94" t="str">
        <f t="shared" si="205"/>
        <v/>
      </c>
      <c r="BT1269" s="95">
        <v>0</v>
      </c>
      <c r="BU1269" s="101" t="str">
        <f t="shared" si="206"/>
        <v/>
      </c>
      <c r="BV1269" s="102" t="str">
        <f t="shared" si="207"/>
        <v>-</v>
      </c>
      <c r="BW1269" s="103"/>
      <c r="BX1269" s="104" t="str">
        <f t="shared" si="208"/>
        <v>-</v>
      </c>
      <c r="BY1269" s="105"/>
      <c r="BZ1269" s="103"/>
      <c r="CA1269" s="106"/>
      <c r="CB1269" s="107"/>
      <c r="CC1269" s="112"/>
      <c r="CD1269" s="106"/>
      <c r="CE1269" s="103"/>
      <c r="CF1269" s="113"/>
      <c r="CG1269" s="114"/>
    </row>
    <row r="1270" spans="1:85">
      <c r="A1270" s="53" t="str">
        <f t="shared" si="209"/>
        <v>--</v>
      </c>
      <c r="B1270" s="47" t="str">
        <f t="shared" si="210"/>
        <v>-</v>
      </c>
      <c r="C1270" s="153"/>
      <c r="D1270" s="49"/>
      <c r="E1270" s="50"/>
      <c r="F1270" s="51"/>
      <c r="G1270" s="59"/>
      <c r="H1270" s="51"/>
      <c r="I1270" s="59"/>
      <c r="J1270" s="60" t="str">
        <f>IF(ISBLANK(H1270),"",IFERROR(VLOOKUP(B1270,'Np PL4 Stock'!$A:$D,4,FALSE),""))</f>
        <v/>
      </c>
      <c r="K1270" s="61" t="str">
        <f>IF(ISBLANK(H1270),"",SUMIF('Np PL4 Stock'!$A:$A,B1270,'Np PL4 Stock'!$N:$N))</f>
        <v/>
      </c>
      <c r="L1270" s="62" t="str">
        <f>IF(ISBLANK(H1270),"",VLOOKUP(LEFT(B1270,5),Unit!A:B,2,FALSE))</f>
        <v/>
      </c>
      <c r="M1270" s="63" t="str">
        <f>IF(ISBLANK(H1270),"",IFERROR(VLOOKUP(B1270,'Np PL4 Stock'!$A:$T,20,FALSE),""))</f>
        <v/>
      </c>
      <c r="N1270" s="63" t="str">
        <f>IF(ISBLANK(H1270),"",IFERROR(VLOOKUP(B1270,'Np PL4 Stock'!$A:$U,21,FALSE),""))</f>
        <v/>
      </c>
      <c r="O1270" s="62" t="str">
        <f t="shared" si="203"/>
        <v/>
      </c>
      <c r="P1270" s="62" t="str">
        <f t="shared" si="201"/>
        <v/>
      </c>
      <c r="Q1270" s="67" t="str">
        <f t="shared" si="204"/>
        <v/>
      </c>
      <c r="R1270" s="67" t="str">
        <f t="shared" si="202"/>
        <v/>
      </c>
      <c r="S1270" s="59"/>
      <c r="T1270" s="147"/>
      <c r="U1270" s="147"/>
      <c r="V1270" s="59"/>
      <c r="W1270" s="59"/>
      <c r="X1270" s="59"/>
      <c r="Y1270" s="59"/>
      <c r="Z1270" s="59"/>
      <c r="AA1270" s="59"/>
      <c r="AB1270" s="59"/>
      <c r="AC1270" s="59"/>
      <c r="AD1270" s="59"/>
      <c r="AE1270" s="59"/>
      <c r="AF1270" s="73"/>
      <c r="AG1270" s="73"/>
      <c r="AH1270" s="73"/>
      <c r="AI1270" s="73"/>
      <c r="AJ1270" s="73"/>
      <c r="AK1270" s="73"/>
      <c r="AL1270" s="77" t="str">
        <f>IF(ISBLANK(S1270),"",IF(AJ1270="Fail","Fail",IF(E1270="PL4",IF(AND(T1270&gt;STD_01122025!$D$3,U1270&lt;STD_01122025!$D$4,OR(AF1270="ND",AF1270&lt;STD_01122025!$D$7),AH1270="ND"),"Pass","Fail"),IF(E1270="PL12",IF(AND(S1270&lt;STD_01122025!$F$2,T1270&gt;STD_01122025!$F$3,U1270&lt;STD_01122025!$F$4,V1270&gt;STD_01122025!$F$5,X1270&gt;STD_01122025!$F$6,OR(AF1270="ND",AF1270&lt;STD_01122025!$F$7),AH1270="ND"),"Pass","Fail"),IF(E1270="SuperPL",IF(AND(T1270&gt;STD_01122025!$H$3,U1270&lt;STD_01122025!$H$4,V1270&gt;STD_01122025!$H$5,X1270&gt;STD_01122025!$H$6,OR(AF1270="ND",AF1270&lt;STD_01122025!$H$7),AH1270="ND"),"Pass","Fail"),IF(E1270="Flight",IF(AND(T1270&gt;STD_01122025!$J$3,U1270&lt;STD_01122025!$J$4,X1270&gt;STD_01122025!$J$6,OR(AF1270="ND",AF1270&lt;STD_01122025!$J$7),AH1270="ND"),"Pass","Fail"),""))))))</f>
        <v/>
      </c>
      <c r="AM1270" s="62" t="str">
        <f>IF(ISBLANK(B1270),"",IFERROR(IF(VLOOKUP(B1270,'Np PL4 Stock'!$A:$J,10,FALSE)="Np4",D1270-VLOOKUP(B1270,'Np PL4 Stock'!$A:$E,5,FALSE),D1270-VLOOKUP(B1270,'Np PL4 Stock'!$A:$E,5,FALSE)-1),""))</f>
        <v/>
      </c>
      <c r="AN1270" s="147"/>
      <c r="AO1270" s="147"/>
      <c r="AP1270" s="59"/>
      <c r="AQ1270" s="59"/>
      <c r="AR1270" s="59"/>
      <c r="AS1270" s="59"/>
      <c r="AT1270" s="73"/>
      <c r="AU1270" s="73"/>
      <c r="AV1270" s="73"/>
      <c r="AW1270" s="73"/>
      <c r="AX1270" s="84"/>
      <c r="AY1270" s="59"/>
      <c r="AZ1270" s="59"/>
      <c r="BA1270" s="59"/>
      <c r="BB1270" s="59"/>
      <c r="BC1270" s="59"/>
      <c r="BD1270" s="59"/>
      <c r="BE1270" s="84"/>
      <c r="BF1270" s="84"/>
      <c r="BG1270" s="84"/>
      <c r="BH1270" s="84"/>
      <c r="BI1270" s="85"/>
      <c r="BJ1270" s="86"/>
      <c r="BK1270" s="86"/>
      <c r="BL1270" s="86"/>
      <c r="BM1270" s="86"/>
      <c r="BN1270" s="86"/>
      <c r="BO1270" s="59"/>
      <c r="BP1270" s="69"/>
      <c r="BQ1270" s="92">
        <v>0</v>
      </c>
      <c r="BR1270" s="93">
        <v>0</v>
      </c>
      <c r="BS1270" s="94" t="str">
        <f t="shared" si="205"/>
        <v/>
      </c>
      <c r="BT1270" s="95">
        <v>0</v>
      </c>
      <c r="BU1270" s="101" t="str">
        <f t="shared" si="206"/>
        <v/>
      </c>
      <c r="BV1270" s="102" t="str">
        <f t="shared" si="207"/>
        <v>-</v>
      </c>
      <c r="BW1270" s="103"/>
      <c r="BX1270" s="104" t="str">
        <f t="shared" si="208"/>
        <v>-</v>
      </c>
      <c r="BY1270" s="105"/>
      <c r="BZ1270" s="103"/>
      <c r="CA1270" s="106"/>
      <c r="CB1270" s="107"/>
      <c r="CC1270" s="112"/>
      <c r="CD1270" s="106"/>
      <c r="CE1270" s="103"/>
      <c r="CF1270" s="113"/>
      <c r="CG1270" s="114"/>
    </row>
    <row r="1271" spans="1:85">
      <c r="A1271" s="53" t="str">
        <f t="shared" si="209"/>
        <v>--</v>
      </c>
      <c r="B1271" s="47" t="str">
        <f t="shared" si="210"/>
        <v>-</v>
      </c>
      <c r="C1271" s="153"/>
      <c r="D1271" s="49"/>
      <c r="E1271" s="50"/>
      <c r="F1271" s="51"/>
      <c r="G1271" s="59"/>
      <c r="H1271" s="51"/>
      <c r="I1271" s="59"/>
      <c r="J1271" s="60" t="str">
        <f>IF(ISBLANK(H1271),"",IFERROR(VLOOKUP(B1271,'Np PL4 Stock'!$A:$D,4,FALSE),""))</f>
        <v/>
      </c>
      <c r="K1271" s="61" t="str">
        <f>IF(ISBLANK(H1271),"",SUMIF('Np PL4 Stock'!$A:$A,B1271,'Np PL4 Stock'!$N:$N))</f>
        <v/>
      </c>
      <c r="L1271" s="62" t="str">
        <f>IF(ISBLANK(H1271),"",VLOOKUP(LEFT(B1271,5),Unit!A:B,2,FALSE))</f>
        <v/>
      </c>
      <c r="M1271" s="63" t="str">
        <f>IF(ISBLANK(H1271),"",IFERROR(VLOOKUP(B1271,'Np PL4 Stock'!$A:$T,20,FALSE),""))</f>
        <v/>
      </c>
      <c r="N1271" s="63" t="str">
        <f>IF(ISBLANK(H1271),"",IFERROR(VLOOKUP(B1271,'Np PL4 Stock'!$A:$U,21,FALSE),""))</f>
        <v/>
      </c>
      <c r="O1271" s="62" t="str">
        <f t="shared" si="203"/>
        <v/>
      </c>
      <c r="P1271" s="62" t="str">
        <f t="shared" si="201"/>
        <v/>
      </c>
      <c r="Q1271" s="67" t="str">
        <f t="shared" si="204"/>
        <v/>
      </c>
      <c r="R1271" s="67" t="str">
        <f t="shared" si="202"/>
        <v/>
      </c>
      <c r="S1271" s="59"/>
      <c r="T1271" s="147"/>
      <c r="U1271" s="147"/>
      <c r="V1271" s="59"/>
      <c r="W1271" s="59"/>
      <c r="X1271" s="59"/>
      <c r="Y1271" s="59"/>
      <c r="Z1271" s="59"/>
      <c r="AA1271" s="59"/>
      <c r="AB1271" s="59"/>
      <c r="AC1271" s="59"/>
      <c r="AD1271" s="59"/>
      <c r="AE1271" s="59"/>
      <c r="AF1271" s="73"/>
      <c r="AG1271" s="73"/>
      <c r="AH1271" s="73"/>
      <c r="AI1271" s="73"/>
      <c r="AJ1271" s="73"/>
      <c r="AK1271" s="73"/>
      <c r="AL1271" s="77" t="str">
        <f>IF(ISBLANK(S1271),"",IF(AJ1271="Fail","Fail",IF(E1271="PL4",IF(AND(T1271&gt;STD_01122025!$D$3,U1271&lt;STD_01122025!$D$4,OR(AF1271="ND",AF1271&lt;STD_01122025!$D$7),AH1271="ND"),"Pass","Fail"),IF(E1271="PL12",IF(AND(S1271&lt;STD_01122025!$F$2,T1271&gt;STD_01122025!$F$3,U1271&lt;STD_01122025!$F$4,V1271&gt;STD_01122025!$F$5,X1271&gt;STD_01122025!$F$6,OR(AF1271="ND",AF1271&lt;STD_01122025!$F$7),AH1271="ND"),"Pass","Fail"),IF(E1271="SuperPL",IF(AND(T1271&gt;STD_01122025!$H$3,U1271&lt;STD_01122025!$H$4,V1271&gt;STD_01122025!$H$5,X1271&gt;STD_01122025!$H$6,OR(AF1271="ND",AF1271&lt;STD_01122025!$H$7),AH1271="ND"),"Pass","Fail"),IF(E1271="Flight",IF(AND(T1271&gt;STD_01122025!$J$3,U1271&lt;STD_01122025!$J$4,X1271&gt;STD_01122025!$J$6,OR(AF1271="ND",AF1271&lt;STD_01122025!$J$7),AH1271="ND"),"Pass","Fail"),""))))))</f>
        <v/>
      </c>
      <c r="AM1271" s="62" t="str">
        <f>IF(ISBLANK(B1271),"",IFERROR(IF(VLOOKUP(B1271,'Np PL4 Stock'!$A:$J,10,FALSE)="Np4",D1271-VLOOKUP(B1271,'Np PL4 Stock'!$A:$E,5,FALSE),D1271-VLOOKUP(B1271,'Np PL4 Stock'!$A:$E,5,FALSE)-1),""))</f>
        <v/>
      </c>
      <c r="AN1271" s="147"/>
      <c r="AO1271" s="147"/>
      <c r="AP1271" s="59"/>
      <c r="AQ1271" s="59"/>
      <c r="AR1271" s="59"/>
      <c r="AS1271" s="59"/>
      <c r="AT1271" s="73"/>
      <c r="AU1271" s="73"/>
      <c r="AV1271" s="73"/>
      <c r="AW1271" s="73"/>
      <c r="AX1271" s="84"/>
      <c r="AY1271" s="59"/>
      <c r="AZ1271" s="59"/>
      <c r="BA1271" s="59"/>
      <c r="BB1271" s="59"/>
      <c r="BC1271" s="59"/>
      <c r="BD1271" s="59"/>
      <c r="BE1271" s="84"/>
      <c r="BF1271" s="84"/>
      <c r="BG1271" s="84"/>
      <c r="BH1271" s="84"/>
      <c r="BI1271" s="85"/>
      <c r="BJ1271" s="86"/>
      <c r="BK1271" s="86"/>
      <c r="BL1271" s="86"/>
      <c r="BM1271" s="86"/>
      <c r="BN1271" s="86"/>
      <c r="BO1271" s="59"/>
      <c r="BP1271" s="69"/>
      <c r="BQ1271" s="92">
        <v>0</v>
      </c>
      <c r="BR1271" s="93">
        <v>0</v>
      </c>
      <c r="BS1271" s="94" t="str">
        <f t="shared" si="205"/>
        <v/>
      </c>
      <c r="BT1271" s="95">
        <v>0</v>
      </c>
      <c r="BU1271" s="101" t="str">
        <f t="shared" si="206"/>
        <v/>
      </c>
      <c r="BV1271" s="102" t="str">
        <f t="shared" si="207"/>
        <v>-</v>
      </c>
      <c r="BW1271" s="103"/>
      <c r="BX1271" s="104" t="str">
        <f t="shared" si="208"/>
        <v>-</v>
      </c>
      <c r="BY1271" s="105"/>
      <c r="BZ1271" s="103"/>
      <c r="CA1271" s="106"/>
      <c r="CB1271" s="107"/>
      <c r="CC1271" s="112"/>
      <c r="CD1271" s="106"/>
      <c r="CE1271" s="103"/>
      <c r="CF1271" s="113"/>
      <c r="CG1271" s="114"/>
    </row>
    <row r="1272" spans="1:85">
      <c r="A1272" s="53" t="str">
        <f t="shared" si="209"/>
        <v>--</v>
      </c>
      <c r="B1272" s="47" t="str">
        <f t="shared" si="210"/>
        <v>-</v>
      </c>
      <c r="C1272" s="153"/>
      <c r="D1272" s="49"/>
      <c r="E1272" s="50"/>
      <c r="F1272" s="51"/>
      <c r="G1272" s="59"/>
      <c r="H1272" s="51"/>
      <c r="I1272" s="59"/>
      <c r="J1272" s="60" t="str">
        <f>IF(ISBLANK(H1272),"",IFERROR(VLOOKUP(B1272,'Np PL4 Stock'!$A:$D,4,FALSE),""))</f>
        <v/>
      </c>
      <c r="K1272" s="61" t="str">
        <f>IF(ISBLANK(H1272),"",SUMIF('Np PL4 Stock'!$A:$A,B1272,'Np PL4 Stock'!$N:$N))</f>
        <v/>
      </c>
      <c r="L1272" s="62" t="str">
        <f>IF(ISBLANK(H1272),"",VLOOKUP(LEFT(B1272,5),Unit!A:B,2,FALSE))</f>
        <v/>
      </c>
      <c r="M1272" s="63" t="str">
        <f>IF(ISBLANK(H1272),"",IFERROR(VLOOKUP(B1272,'Np PL4 Stock'!$A:$T,20,FALSE),""))</f>
        <v/>
      </c>
      <c r="N1272" s="63" t="str">
        <f>IF(ISBLANK(H1272),"",IFERROR(VLOOKUP(B1272,'Np PL4 Stock'!$A:$U,21,FALSE),""))</f>
        <v/>
      </c>
      <c r="O1272" s="62" t="str">
        <f t="shared" si="203"/>
        <v/>
      </c>
      <c r="P1272" s="62" t="str">
        <f t="shared" si="201"/>
        <v/>
      </c>
      <c r="Q1272" s="67" t="str">
        <f t="shared" si="204"/>
        <v/>
      </c>
      <c r="R1272" s="67" t="str">
        <f t="shared" si="202"/>
        <v/>
      </c>
      <c r="S1272" s="59"/>
      <c r="T1272" s="147"/>
      <c r="U1272" s="147"/>
      <c r="V1272" s="59"/>
      <c r="W1272" s="59"/>
      <c r="X1272" s="59"/>
      <c r="Y1272" s="59"/>
      <c r="Z1272" s="59"/>
      <c r="AA1272" s="59"/>
      <c r="AB1272" s="59"/>
      <c r="AC1272" s="59"/>
      <c r="AD1272" s="59"/>
      <c r="AE1272" s="59"/>
      <c r="AF1272" s="73"/>
      <c r="AG1272" s="73"/>
      <c r="AH1272" s="73"/>
      <c r="AI1272" s="73"/>
      <c r="AJ1272" s="73"/>
      <c r="AK1272" s="73"/>
      <c r="AL1272" s="77" t="str">
        <f>IF(ISBLANK(S1272),"",IF(AJ1272="Fail","Fail",IF(E1272="PL4",IF(AND(T1272&gt;STD_01122025!$D$3,U1272&lt;STD_01122025!$D$4,OR(AF1272="ND",AF1272&lt;STD_01122025!$D$7),AH1272="ND"),"Pass","Fail"),IF(E1272="PL12",IF(AND(S1272&lt;STD_01122025!$F$2,T1272&gt;STD_01122025!$F$3,U1272&lt;STD_01122025!$F$4,V1272&gt;STD_01122025!$F$5,X1272&gt;STD_01122025!$F$6,OR(AF1272="ND",AF1272&lt;STD_01122025!$F$7),AH1272="ND"),"Pass","Fail"),IF(E1272="SuperPL",IF(AND(T1272&gt;STD_01122025!$H$3,U1272&lt;STD_01122025!$H$4,V1272&gt;STD_01122025!$H$5,X1272&gt;STD_01122025!$H$6,OR(AF1272="ND",AF1272&lt;STD_01122025!$H$7),AH1272="ND"),"Pass","Fail"),IF(E1272="Flight",IF(AND(T1272&gt;STD_01122025!$J$3,U1272&lt;STD_01122025!$J$4,X1272&gt;STD_01122025!$J$6,OR(AF1272="ND",AF1272&lt;STD_01122025!$J$7),AH1272="ND"),"Pass","Fail"),""))))))</f>
        <v/>
      </c>
      <c r="AM1272" s="62" t="str">
        <f>IF(ISBLANK(B1272),"",IFERROR(IF(VLOOKUP(B1272,'Np PL4 Stock'!$A:$J,10,FALSE)="Np4",D1272-VLOOKUP(B1272,'Np PL4 Stock'!$A:$E,5,FALSE),D1272-VLOOKUP(B1272,'Np PL4 Stock'!$A:$E,5,FALSE)-1),""))</f>
        <v/>
      </c>
      <c r="AN1272" s="147"/>
      <c r="AO1272" s="147"/>
      <c r="AP1272" s="59"/>
      <c r="AQ1272" s="59"/>
      <c r="AR1272" s="59"/>
      <c r="AS1272" s="59"/>
      <c r="AT1272" s="73"/>
      <c r="AU1272" s="73"/>
      <c r="AV1272" s="73"/>
      <c r="AW1272" s="73"/>
      <c r="AX1272" s="84"/>
      <c r="AY1272" s="59"/>
      <c r="AZ1272" s="59"/>
      <c r="BA1272" s="59"/>
      <c r="BB1272" s="59"/>
      <c r="BC1272" s="59"/>
      <c r="BD1272" s="59"/>
      <c r="BE1272" s="84"/>
      <c r="BF1272" s="84"/>
      <c r="BG1272" s="84"/>
      <c r="BH1272" s="84"/>
      <c r="BI1272" s="85"/>
      <c r="BJ1272" s="86"/>
      <c r="BK1272" s="86"/>
      <c r="BL1272" s="86"/>
      <c r="BM1272" s="86"/>
      <c r="BN1272" s="86"/>
      <c r="BO1272" s="59"/>
      <c r="BP1272" s="69"/>
      <c r="BQ1272" s="92">
        <v>0</v>
      </c>
      <c r="BR1272" s="93">
        <v>0</v>
      </c>
      <c r="BS1272" s="94" t="str">
        <f t="shared" si="205"/>
        <v/>
      </c>
      <c r="BT1272" s="95">
        <v>0</v>
      </c>
      <c r="BU1272" s="101" t="str">
        <f t="shared" si="206"/>
        <v/>
      </c>
      <c r="BV1272" s="102" t="str">
        <f t="shared" si="207"/>
        <v>-</v>
      </c>
      <c r="BW1272" s="103"/>
      <c r="BX1272" s="104" t="str">
        <f t="shared" si="208"/>
        <v>-</v>
      </c>
      <c r="BY1272" s="105"/>
      <c r="BZ1272" s="103"/>
      <c r="CA1272" s="106"/>
      <c r="CB1272" s="107"/>
      <c r="CC1272" s="112"/>
      <c r="CD1272" s="106"/>
      <c r="CE1272" s="103"/>
      <c r="CF1272" s="113"/>
      <c r="CG1272" s="114"/>
    </row>
    <row r="1273" spans="1:85">
      <c r="A1273" s="53" t="str">
        <f t="shared" si="209"/>
        <v>--</v>
      </c>
      <c r="B1273" s="47" t="str">
        <f t="shared" si="210"/>
        <v>-</v>
      </c>
      <c r="C1273" s="153"/>
      <c r="D1273" s="49"/>
      <c r="E1273" s="50"/>
      <c r="F1273" s="51"/>
      <c r="G1273" s="59"/>
      <c r="H1273" s="51"/>
      <c r="I1273" s="59"/>
      <c r="J1273" s="60" t="str">
        <f>IF(ISBLANK(H1273),"",IFERROR(VLOOKUP(B1273,'Np PL4 Stock'!$A:$D,4,FALSE),""))</f>
        <v/>
      </c>
      <c r="K1273" s="61" t="str">
        <f>IF(ISBLANK(H1273),"",SUMIF('Np PL4 Stock'!$A:$A,B1273,'Np PL4 Stock'!$N:$N))</f>
        <v/>
      </c>
      <c r="L1273" s="62" t="str">
        <f>IF(ISBLANK(H1273),"",VLOOKUP(LEFT(B1273,5),Unit!A:B,2,FALSE))</f>
        <v/>
      </c>
      <c r="M1273" s="63" t="str">
        <f>IF(ISBLANK(H1273),"",IFERROR(VLOOKUP(B1273,'Np PL4 Stock'!$A:$T,20,FALSE),""))</f>
        <v/>
      </c>
      <c r="N1273" s="63" t="str">
        <f>IF(ISBLANK(H1273),"",IFERROR(VLOOKUP(B1273,'Np PL4 Stock'!$A:$U,21,FALSE),""))</f>
        <v/>
      </c>
      <c r="O1273" s="62" t="str">
        <f t="shared" si="203"/>
        <v/>
      </c>
      <c r="P1273" s="62" t="str">
        <f t="shared" si="201"/>
        <v/>
      </c>
      <c r="Q1273" s="67" t="str">
        <f t="shared" si="204"/>
        <v/>
      </c>
      <c r="R1273" s="67" t="str">
        <f t="shared" si="202"/>
        <v/>
      </c>
      <c r="S1273" s="59"/>
      <c r="T1273" s="147"/>
      <c r="U1273" s="147"/>
      <c r="V1273" s="59"/>
      <c r="W1273" s="59"/>
      <c r="X1273" s="59"/>
      <c r="Y1273" s="59"/>
      <c r="Z1273" s="59"/>
      <c r="AA1273" s="59"/>
      <c r="AB1273" s="59"/>
      <c r="AC1273" s="59"/>
      <c r="AD1273" s="59"/>
      <c r="AE1273" s="59"/>
      <c r="AF1273" s="73"/>
      <c r="AG1273" s="73"/>
      <c r="AH1273" s="73"/>
      <c r="AI1273" s="73"/>
      <c r="AJ1273" s="73"/>
      <c r="AK1273" s="73"/>
      <c r="AL1273" s="77" t="str">
        <f>IF(ISBLANK(S1273),"",IF(AJ1273="Fail","Fail",IF(E1273="PL4",IF(AND(T1273&gt;STD_01122025!$D$3,U1273&lt;STD_01122025!$D$4,OR(AF1273="ND",AF1273&lt;STD_01122025!$D$7),AH1273="ND"),"Pass","Fail"),IF(E1273="PL12",IF(AND(S1273&lt;STD_01122025!$F$2,T1273&gt;STD_01122025!$F$3,U1273&lt;STD_01122025!$F$4,V1273&gt;STD_01122025!$F$5,X1273&gt;STD_01122025!$F$6,OR(AF1273="ND",AF1273&lt;STD_01122025!$F$7),AH1273="ND"),"Pass","Fail"),IF(E1273="SuperPL",IF(AND(T1273&gt;STD_01122025!$H$3,U1273&lt;STD_01122025!$H$4,V1273&gt;STD_01122025!$H$5,X1273&gt;STD_01122025!$H$6,OR(AF1273="ND",AF1273&lt;STD_01122025!$H$7),AH1273="ND"),"Pass","Fail"),IF(E1273="Flight",IF(AND(T1273&gt;STD_01122025!$J$3,U1273&lt;STD_01122025!$J$4,X1273&gt;STD_01122025!$J$6,OR(AF1273="ND",AF1273&lt;STD_01122025!$J$7),AH1273="ND"),"Pass","Fail"),""))))))</f>
        <v/>
      </c>
      <c r="AM1273" s="62" t="str">
        <f>IF(ISBLANK(B1273),"",IFERROR(IF(VLOOKUP(B1273,'Np PL4 Stock'!$A:$J,10,FALSE)="Np4",D1273-VLOOKUP(B1273,'Np PL4 Stock'!$A:$E,5,FALSE),D1273-VLOOKUP(B1273,'Np PL4 Stock'!$A:$E,5,FALSE)-1),""))</f>
        <v/>
      </c>
      <c r="AN1273" s="147"/>
      <c r="AO1273" s="147"/>
      <c r="AP1273" s="59"/>
      <c r="AQ1273" s="59"/>
      <c r="AR1273" s="59"/>
      <c r="AS1273" s="59"/>
      <c r="AT1273" s="73"/>
      <c r="AU1273" s="73"/>
      <c r="AV1273" s="73"/>
      <c r="AW1273" s="73"/>
      <c r="AX1273" s="84"/>
      <c r="AY1273" s="59"/>
      <c r="AZ1273" s="59"/>
      <c r="BA1273" s="59"/>
      <c r="BB1273" s="59"/>
      <c r="BC1273" s="59"/>
      <c r="BD1273" s="59"/>
      <c r="BE1273" s="84"/>
      <c r="BF1273" s="84"/>
      <c r="BG1273" s="84"/>
      <c r="BH1273" s="84"/>
      <c r="BI1273" s="85"/>
      <c r="BJ1273" s="86"/>
      <c r="BK1273" s="86"/>
      <c r="BL1273" s="86"/>
      <c r="BM1273" s="86"/>
      <c r="BN1273" s="86"/>
      <c r="BO1273" s="59"/>
      <c r="BP1273" s="69"/>
      <c r="BQ1273" s="92">
        <v>0</v>
      </c>
      <c r="BR1273" s="93">
        <v>0</v>
      </c>
      <c r="BS1273" s="94" t="str">
        <f t="shared" si="205"/>
        <v/>
      </c>
      <c r="BT1273" s="95">
        <v>0</v>
      </c>
      <c r="BU1273" s="101" t="str">
        <f t="shared" si="206"/>
        <v/>
      </c>
      <c r="BV1273" s="102" t="str">
        <f t="shared" si="207"/>
        <v>-</v>
      </c>
      <c r="BW1273" s="103"/>
      <c r="BX1273" s="104" t="str">
        <f t="shared" si="208"/>
        <v>-</v>
      </c>
      <c r="BY1273" s="105"/>
      <c r="BZ1273" s="103"/>
      <c r="CA1273" s="106"/>
      <c r="CB1273" s="107"/>
      <c r="CC1273" s="112"/>
      <c r="CD1273" s="106"/>
      <c r="CE1273" s="103"/>
      <c r="CF1273" s="113"/>
      <c r="CG1273" s="114"/>
    </row>
    <row r="1274" spans="1:85">
      <c r="A1274" s="53" t="str">
        <f t="shared" si="209"/>
        <v>--</v>
      </c>
      <c r="B1274" s="47" t="str">
        <f t="shared" si="210"/>
        <v>-</v>
      </c>
      <c r="C1274" s="153"/>
      <c r="D1274" s="49"/>
      <c r="E1274" s="50"/>
      <c r="F1274" s="51"/>
      <c r="G1274" s="59"/>
      <c r="H1274" s="51"/>
      <c r="I1274" s="59"/>
      <c r="J1274" s="60" t="str">
        <f>IF(ISBLANK(H1274),"",IFERROR(VLOOKUP(B1274,'Np PL4 Stock'!$A:$D,4,FALSE),""))</f>
        <v/>
      </c>
      <c r="K1274" s="61" t="str">
        <f>IF(ISBLANK(H1274),"",SUMIF('Np PL4 Stock'!$A:$A,B1274,'Np PL4 Stock'!$N:$N))</f>
        <v/>
      </c>
      <c r="L1274" s="62" t="str">
        <f>IF(ISBLANK(H1274),"",VLOOKUP(LEFT(B1274,5),Unit!A:B,2,FALSE))</f>
        <v/>
      </c>
      <c r="M1274" s="63" t="str">
        <f>IF(ISBLANK(H1274),"",IFERROR(VLOOKUP(B1274,'Np PL4 Stock'!$A:$T,20,FALSE),""))</f>
        <v/>
      </c>
      <c r="N1274" s="63" t="str">
        <f>IF(ISBLANK(H1274),"",IFERROR(VLOOKUP(B1274,'Np PL4 Stock'!$A:$U,21,FALSE),""))</f>
        <v/>
      </c>
      <c r="O1274" s="62" t="str">
        <f t="shared" si="203"/>
        <v/>
      </c>
      <c r="P1274" s="62" t="str">
        <f t="shared" si="201"/>
        <v/>
      </c>
      <c r="Q1274" s="67" t="str">
        <f t="shared" si="204"/>
        <v/>
      </c>
      <c r="R1274" s="67" t="str">
        <f t="shared" si="202"/>
        <v/>
      </c>
      <c r="S1274" s="59"/>
      <c r="T1274" s="147"/>
      <c r="U1274" s="147"/>
      <c r="V1274" s="59"/>
      <c r="W1274" s="59"/>
      <c r="X1274" s="59"/>
      <c r="Y1274" s="59"/>
      <c r="Z1274" s="59"/>
      <c r="AA1274" s="59"/>
      <c r="AB1274" s="59"/>
      <c r="AC1274" s="59"/>
      <c r="AD1274" s="59"/>
      <c r="AE1274" s="59"/>
      <c r="AF1274" s="73"/>
      <c r="AG1274" s="73"/>
      <c r="AH1274" s="73"/>
      <c r="AI1274" s="73"/>
      <c r="AJ1274" s="73"/>
      <c r="AK1274" s="73"/>
      <c r="AL1274" s="77" t="str">
        <f>IF(ISBLANK(S1274),"",IF(AJ1274="Fail","Fail",IF(E1274="PL4",IF(AND(T1274&gt;STD_01122025!$D$3,U1274&lt;STD_01122025!$D$4,OR(AF1274="ND",AF1274&lt;STD_01122025!$D$7),AH1274="ND"),"Pass","Fail"),IF(E1274="PL12",IF(AND(S1274&lt;STD_01122025!$F$2,T1274&gt;STD_01122025!$F$3,U1274&lt;STD_01122025!$F$4,V1274&gt;STD_01122025!$F$5,X1274&gt;STD_01122025!$F$6,OR(AF1274="ND",AF1274&lt;STD_01122025!$F$7),AH1274="ND"),"Pass","Fail"),IF(E1274="SuperPL",IF(AND(T1274&gt;STD_01122025!$H$3,U1274&lt;STD_01122025!$H$4,V1274&gt;STD_01122025!$H$5,X1274&gt;STD_01122025!$H$6,OR(AF1274="ND",AF1274&lt;STD_01122025!$H$7),AH1274="ND"),"Pass","Fail"),IF(E1274="Flight",IF(AND(T1274&gt;STD_01122025!$J$3,U1274&lt;STD_01122025!$J$4,X1274&gt;STD_01122025!$J$6,OR(AF1274="ND",AF1274&lt;STD_01122025!$J$7),AH1274="ND"),"Pass","Fail"),""))))))</f>
        <v/>
      </c>
      <c r="AM1274" s="62" t="str">
        <f>IF(ISBLANK(B1274),"",IFERROR(IF(VLOOKUP(B1274,'Np PL4 Stock'!$A:$J,10,FALSE)="Np4",D1274-VLOOKUP(B1274,'Np PL4 Stock'!$A:$E,5,FALSE),D1274-VLOOKUP(B1274,'Np PL4 Stock'!$A:$E,5,FALSE)-1),""))</f>
        <v/>
      </c>
      <c r="AN1274" s="147"/>
      <c r="AO1274" s="147"/>
      <c r="AP1274" s="59"/>
      <c r="AQ1274" s="59"/>
      <c r="AR1274" s="59"/>
      <c r="AS1274" s="59"/>
      <c r="AT1274" s="73"/>
      <c r="AU1274" s="73"/>
      <c r="AV1274" s="73"/>
      <c r="AW1274" s="73"/>
      <c r="AX1274" s="84"/>
      <c r="AY1274" s="59"/>
      <c r="AZ1274" s="59"/>
      <c r="BA1274" s="59"/>
      <c r="BB1274" s="59"/>
      <c r="BC1274" s="59"/>
      <c r="BD1274" s="59"/>
      <c r="BE1274" s="84"/>
      <c r="BF1274" s="84"/>
      <c r="BG1274" s="84"/>
      <c r="BH1274" s="84"/>
      <c r="BI1274" s="85"/>
      <c r="BJ1274" s="86"/>
      <c r="BK1274" s="86"/>
      <c r="BL1274" s="86"/>
      <c r="BM1274" s="86"/>
      <c r="BN1274" s="86"/>
      <c r="BO1274" s="59"/>
      <c r="BP1274" s="69"/>
      <c r="BQ1274" s="92">
        <v>0</v>
      </c>
      <c r="BR1274" s="93">
        <v>0</v>
      </c>
      <c r="BS1274" s="94" t="str">
        <f t="shared" si="205"/>
        <v/>
      </c>
      <c r="BT1274" s="95">
        <v>0</v>
      </c>
      <c r="BU1274" s="101" t="str">
        <f t="shared" si="206"/>
        <v/>
      </c>
      <c r="BV1274" s="102" t="str">
        <f t="shared" si="207"/>
        <v>-</v>
      </c>
      <c r="BW1274" s="103"/>
      <c r="BX1274" s="104" t="str">
        <f t="shared" si="208"/>
        <v>-</v>
      </c>
      <c r="BY1274" s="105"/>
      <c r="BZ1274" s="103"/>
      <c r="CA1274" s="106"/>
      <c r="CB1274" s="107"/>
      <c r="CC1274" s="112"/>
      <c r="CD1274" s="106"/>
      <c r="CE1274" s="103"/>
      <c r="CF1274" s="113"/>
      <c r="CG1274" s="114"/>
    </row>
    <row r="1275" spans="1:85">
      <c r="A1275" s="53" t="str">
        <f t="shared" si="209"/>
        <v>--</v>
      </c>
      <c r="B1275" s="47" t="str">
        <f t="shared" si="210"/>
        <v>-</v>
      </c>
      <c r="C1275" s="153"/>
      <c r="D1275" s="49"/>
      <c r="E1275" s="50"/>
      <c r="F1275" s="51"/>
      <c r="G1275" s="59"/>
      <c r="H1275" s="51"/>
      <c r="I1275" s="59"/>
      <c r="J1275" s="60" t="str">
        <f>IF(ISBLANK(H1275),"",IFERROR(VLOOKUP(B1275,'Np PL4 Stock'!$A:$D,4,FALSE),""))</f>
        <v/>
      </c>
      <c r="K1275" s="61" t="str">
        <f>IF(ISBLANK(H1275),"",SUMIF('Np PL4 Stock'!$A:$A,B1275,'Np PL4 Stock'!$N:$N))</f>
        <v/>
      </c>
      <c r="L1275" s="62" t="str">
        <f>IF(ISBLANK(H1275),"",VLOOKUP(LEFT(B1275,5),Unit!A:B,2,FALSE))</f>
        <v/>
      </c>
      <c r="M1275" s="63" t="str">
        <f>IF(ISBLANK(H1275),"",IFERROR(VLOOKUP(B1275,'Np PL4 Stock'!$A:$T,20,FALSE),""))</f>
        <v/>
      </c>
      <c r="N1275" s="63" t="str">
        <f>IF(ISBLANK(H1275),"",IFERROR(VLOOKUP(B1275,'Np PL4 Stock'!$A:$U,21,FALSE),""))</f>
        <v/>
      </c>
      <c r="O1275" s="62" t="str">
        <f t="shared" si="203"/>
        <v/>
      </c>
      <c r="P1275" s="62" t="str">
        <f t="shared" si="201"/>
        <v/>
      </c>
      <c r="Q1275" s="67" t="str">
        <f t="shared" si="204"/>
        <v/>
      </c>
      <c r="R1275" s="67" t="str">
        <f t="shared" si="202"/>
        <v/>
      </c>
      <c r="S1275" s="59"/>
      <c r="T1275" s="147"/>
      <c r="U1275" s="147"/>
      <c r="V1275" s="59"/>
      <c r="W1275" s="59"/>
      <c r="X1275" s="59"/>
      <c r="Y1275" s="59"/>
      <c r="Z1275" s="59"/>
      <c r="AA1275" s="59"/>
      <c r="AB1275" s="59"/>
      <c r="AC1275" s="59"/>
      <c r="AD1275" s="59"/>
      <c r="AE1275" s="59"/>
      <c r="AF1275" s="73"/>
      <c r="AG1275" s="73"/>
      <c r="AH1275" s="73"/>
      <c r="AI1275" s="73"/>
      <c r="AJ1275" s="73"/>
      <c r="AK1275" s="73"/>
      <c r="AL1275" s="77" t="str">
        <f>IF(ISBLANK(S1275),"",IF(AJ1275="Fail","Fail",IF(E1275="PL4",IF(AND(T1275&gt;STD_01122025!$D$3,U1275&lt;STD_01122025!$D$4,OR(AF1275="ND",AF1275&lt;STD_01122025!$D$7),AH1275="ND"),"Pass","Fail"),IF(E1275="PL12",IF(AND(S1275&lt;STD_01122025!$F$2,T1275&gt;STD_01122025!$F$3,U1275&lt;STD_01122025!$F$4,V1275&gt;STD_01122025!$F$5,X1275&gt;STD_01122025!$F$6,OR(AF1275="ND",AF1275&lt;STD_01122025!$F$7),AH1275="ND"),"Pass","Fail"),IF(E1275="SuperPL",IF(AND(T1275&gt;STD_01122025!$H$3,U1275&lt;STD_01122025!$H$4,V1275&gt;STD_01122025!$H$5,X1275&gt;STD_01122025!$H$6,OR(AF1275="ND",AF1275&lt;STD_01122025!$H$7),AH1275="ND"),"Pass","Fail"),IF(E1275="Flight",IF(AND(T1275&gt;STD_01122025!$J$3,U1275&lt;STD_01122025!$J$4,X1275&gt;STD_01122025!$J$6,OR(AF1275="ND",AF1275&lt;STD_01122025!$J$7),AH1275="ND"),"Pass","Fail"),""))))))</f>
        <v/>
      </c>
      <c r="AM1275" s="62" t="str">
        <f>IF(ISBLANK(B1275),"",IFERROR(IF(VLOOKUP(B1275,'Np PL4 Stock'!$A:$J,10,FALSE)="Np4",D1275-VLOOKUP(B1275,'Np PL4 Stock'!$A:$E,5,FALSE),D1275-VLOOKUP(B1275,'Np PL4 Stock'!$A:$E,5,FALSE)-1),""))</f>
        <v/>
      </c>
      <c r="AN1275" s="147"/>
      <c r="AO1275" s="147"/>
      <c r="AP1275" s="59"/>
      <c r="AQ1275" s="59"/>
      <c r="AR1275" s="59"/>
      <c r="AS1275" s="59"/>
      <c r="AT1275" s="73"/>
      <c r="AU1275" s="73"/>
      <c r="AV1275" s="73"/>
      <c r="AW1275" s="73"/>
      <c r="AX1275" s="84"/>
      <c r="AY1275" s="59"/>
      <c r="AZ1275" s="59"/>
      <c r="BA1275" s="59"/>
      <c r="BB1275" s="59"/>
      <c r="BC1275" s="59"/>
      <c r="BD1275" s="59"/>
      <c r="BE1275" s="84"/>
      <c r="BF1275" s="84"/>
      <c r="BG1275" s="84"/>
      <c r="BH1275" s="84"/>
      <c r="BI1275" s="85"/>
      <c r="BJ1275" s="86"/>
      <c r="BK1275" s="86"/>
      <c r="BL1275" s="86"/>
      <c r="BM1275" s="86"/>
      <c r="BN1275" s="86"/>
      <c r="BO1275" s="59"/>
      <c r="BP1275" s="69"/>
      <c r="BQ1275" s="92">
        <v>0</v>
      </c>
      <c r="BR1275" s="93">
        <v>0</v>
      </c>
      <c r="BS1275" s="94" t="str">
        <f t="shared" si="205"/>
        <v/>
      </c>
      <c r="BT1275" s="95">
        <v>0</v>
      </c>
      <c r="BU1275" s="101" t="str">
        <f t="shared" si="206"/>
        <v/>
      </c>
      <c r="BV1275" s="102" t="str">
        <f t="shared" si="207"/>
        <v>-</v>
      </c>
      <c r="BW1275" s="103"/>
      <c r="BX1275" s="104" t="str">
        <f t="shared" si="208"/>
        <v>-</v>
      </c>
      <c r="BY1275" s="105"/>
      <c r="BZ1275" s="103"/>
      <c r="CA1275" s="106"/>
      <c r="CB1275" s="107"/>
      <c r="CC1275" s="112"/>
      <c r="CD1275" s="106"/>
      <c r="CE1275" s="103"/>
      <c r="CF1275" s="113"/>
      <c r="CG1275" s="114"/>
    </row>
    <row r="1276" spans="1:85">
      <c r="A1276" s="53" t="str">
        <f t="shared" si="209"/>
        <v>--</v>
      </c>
      <c r="B1276" s="47" t="str">
        <f t="shared" si="210"/>
        <v>-</v>
      </c>
      <c r="C1276" s="153"/>
      <c r="D1276" s="49"/>
      <c r="E1276" s="50"/>
      <c r="F1276" s="51"/>
      <c r="G1276" s="59"/>
      <c r="H1276" s="51"/>
      <c r="I1276" s="59"/>
      <c r="J1276" s="60" t="str">
        <f>IF(ISBLANK(H1276),"",IFERROR(VLOOKUP(B1276,'Np PL4 Stock'!$A:$D,4,FALSE),""))</f>
        <v/>
      </c>
      <c r="K1276" s="61" t="str">
        <f>IF(ISBLANK(H1276),"",SUMIF('Np PL4 Stock'!$A:$A,B1276,'Np PL4 Stock'!$N:$N))</f>
        <v/>
      </c>
      <c r="L1276" s="62" t="str">
        <f>IF(ISBLANK(H1276),"",VLOOKUP(LEFT(B1276,5),Unit!A:B,2,FALSE))</f>
        <v/>
      </c>
      <c r="M1276" s="63" t="str">
        <f>IF(ISBLANK(H1276),"",IFERROR(VLOOKUP(B1276,'Np PL4 Stock'!$A:$T,20,FALSE),""))</f>
        <v/>
      </c>
      <c r="N1276" s="63" t="str">
        <f>IF(ISBLANK(H1276),"",IFERROR(VLOOKUP(B1276,'Np PL4 Stock'!$A:$U,21,FALSE),""))</f>
        <v/>
      </c>
      <c r="O1276" s="62" t="str">
        <f t="shared" si="203"/>
        <v/>
      </c>
      <c r="P1276" s="62" t="str">
        <f t="shared" si="201"/>
        <v/>
      </c>
      <c r="Q1276" s="67" t="str">
        <f t="shared" si="204"/>
        <v/>
      </c>
      <c r="R1276" s="67" t="str">
        <f t="shared" si="202"/>
        <v/>
      </c>
      <c r="S1276" s="59"/>
      <c r="T1276" s="147"/>
      <c r="U1276" s="147"/>
      <c r="V1276" s="59"/>
      <c r="W1276" s="59"/>
      <c r="X1276" s="59"/>
      <c r="Y1276" s="59"/>
      <c r="Z1276" s="59"/>
      <c r="AA1276" s="59"/>
      <c r="AB1276" s="59"/>
      <c r="AC1276" s="59"/>
      <c r="AD1276" s="59"/>
      <c r="AE1276" s="59"/>
      <c r="AF1276" s="73"/>
      <c r="AG1276" s="73"/>
      <c r="AH1276" s="73"/>
      <c r="AI1276" s="73"/>
      <c r="AJ1276" s="73"/>
      <c r="AK1276" s="73"/>
      <c r="AL1276" s="77" t="str">
        <f>IF(ISBLANK(S1276),"",IF(AJ1276="Fail","Fail",IF(E1276="PL4",IF(AND(T1276&gt;STD_01122025!$D$3,U1276&lt;STD_01122025!$D$4,OR(AF1276="ND",AF1276&lt;STD_01122025!$D$7),AH1276="ND"),"Pass","Fail"),IF(E1276="PL12",IF(AND(S1276&lt;STD_01122025!$F$2,T1276&gt;STD_01122025!$F$3,U1276&lt;STD_01122025!$F$4,V1276&gt;STD_01122025!$F$5,X1276&gt;STD_01122025!$F$6,OR(AF1276="ND",AF1276&lt;STD_01122025!$F$7),AH1276="ND"),"Pass","Fail"),IF(E1276="SuperPL",IF(AND(T1276&gt;STD_01122025!$H$3,U1276&lt;STD_01122025!$H$4,V1276&gt;STD_01122025!$H$5,X1276&gt;STD_01122025!$H$6,OR(AF1276="ND",AF1276&lt;STD_01122025!$H$7),AH1276="ND"),"Pass","Fail"),IF(E1276="Flight",IF(AND(T1276&gt;STD_01122025!$J$3,U1276&lt;STD_01122025!$J$4,X1276&gt;STD_01122025!$J$6,OR(AF1276="ND",AF1276&lt;STD_01122025!$J$7),AH1276="ND"),"Pass","Fail"),""))))))</f>
        <v/>
      </c>
      <c r="AM1276" s="62" t="str">
        <f>IF(ISBLANK(B1276),"",IFERROR(IF(VLOOKUP(B1276,'Np PL4 Stock'!$A:$J,10,FALSE)="Np4",D1276-VLOOKUP(B1276,'Np PL4 Stock'!$A:$E,5,FALSE),D1276-VLOOKUP(B1276,'Np PL4 Stock'!$A:$E,5,FALSE)-1),""))</f>
        <v/>
      </c>
      <c r="AN1276" s="147"/>
      <c r="AO1276" s="147"/>
      <c r="AP1276" s="59"/>
      <c r="AQ1276" s="59"/>
      <c r="AR1276" s="59"/>
      <c r="AS1276" s="59"/>
      <c r="AT1276" s="73"/>
      <c r="AU1276" s="73"/>
      <c r="AV1276" s="73"/>
      <c r="AW1276" s="73"/>
      <c r="AX1276" s="84"/>
      <c r="AY1276" s="59"/>
      <c r="AZ1276" s="59"/>
      <c r="BA1276" s="59"/>
      <c r="BB1276" s="59"/>
      <c r="BC1276" s="59"/>
      <c r="BD1276" s="59"/>
      <c r="BE1276" s="84"/>
      <c r="BF1276" s="84"/>
      <c r="BG1276" s="84"/>
      <c r="BH1276" s="84"/>
      <c r="BI1276" s="85"/>
      <c r="BJ1276" s="86"/>
      <c r="BK1276" s="86"/>
      <c r="BL1276" s="86"/>
      <c r="BM1276" s="86"/>
      <c r="BN1276" s="86"/>
      <c r="BO1276" s="59"/>
      <c r="BP1276" s="69"/>
      <c r="BQ1276" s="92">
        <v>0</v>
      </c>
      <c r="BR1276" s="93">
        <v>0</v>
      </c>
      <c r="BS1276" s="94" t="str">
        <f t="shared" si="205"/>
        <v/>
      </c>
      <c r="BT1276" s="95">
        <v>0</v>
      </c>
      <c r="BU1276" s="101" t="str">
        <f t="shared" si="206"/>
        <v/>
      </c>
      <c r="BV1276" s="102" t="str">
        <f t="shared" si="207"/>
        <v>-</v>
      </c>
      <c r="BW1276" s="103"/>
      <c r="BX1276" s="104" t="str">
        <f t="shared" si="208"/>
        <v>-</v>
      </c>
      <c r="BY1276" s="105"/>
      <c r="BZ1276" s="103"/>
      <c r="CA1276" s="106"/>
      <c r="CB1276" s="107"/>
      <c r="CC1276" s="112"/>
      <c r="CD1276" s="106"/>
      <c r="CE1276" s="103"/>
      <c r="CF1276" s="113"/>
      <c r="CG1276" s="114"/>
    </row>
    <row r="1277" spans="1:85">
      <c r="A1277" s="53" t="str">
        <f t="shared" si="209"/>
        <v>--</v>
      </c>
      <c r="B1277" s="47" t="str">
        <f t="shared" si="210"/>
        <v>-</v>
      </c>
      <c r="C1277" s="153"/>
      <c r="D1277" s="49"/>
      <c r="E1277" s="50"/>
      <c r="F1277" s="51"/>
      <c r="G1277" s="59"/>
      <c r="H1277" s="51"/>
      <c r="I1277" s="59"/>
      <c r="J1277" s="60" t="str">
        <f>IF(ISBLANK(H1277),"",IFERROR(VLOOKUP(B1277,'Np PL4 Stock'!$A:$D,4,FALSE),""))</f>
        <v/>
      </c>
      <c r="K1277" s="61" t="str">
        <f>IF(ISBLANK(H1277),"",SUMIF('Np PL4 Stock'!$A:$A,B1277,'Np PL4 Stock'!$N:$N))</f>
        <v/>
      </c>
      <c r="L1277" s="62" t="str">
        <f>IF(ISBLANK(H1277),"",VLOOKUP(LEFT(B1277,5),Unit!A:B,2,FALSE))</f>
        <v/>
      </c>
      <c r="M1277" s="63" t="str">
        <f>IF(ISBLANK(H1277),"",IFERROR(VLOOKUP(B1277,'Np PL4 Stock'!$A:$T,20,FALSE),""))</f>
        <v/>
      </c>
      <c r="N1277" s="63" t="str">
        <f>IF(ISBLANK(H1277),"",IFERROR(VLOOKUP(B1277,'Np PL4 Stock'!$A:$U,21,FALSE),""))</f>
        <v/>
      </c>
      <c r="O1277" s="62" t="str">
        <f t="shared" si="203"/>
        <v/>
      </c>
      <c r="P1277" s="62" t="str">
        <f t="shared" si="201"/>
        <v/>
      </c>
      <c r="Q1277" s="67" t="str">
        <f t="shared" si="204"/>
        <v/>
      </c>
      <c r="R1277" s="67" t="str">
        <f t="shared" si="202"/>
        <v/>
      </c>
      <c r="S1277" s="59"/>
      <c r="T1277" s="147"/>
      <c r="U1277" s="147"/>
      <c r="V1277" s="59"/>
      <c r="W1277" s="59"/>
      <c r="X1277" s="59"/>
      <c r="Y1277" s="59"/>
      <c r="Z1277" s="59"/>
      <c r="AA1277" s="59"/>
      <c r="AB1277" s="59"/>
      <c r="AC1277" s="59"/>
      <c r="AD1277" s="59"/>
      <c r="AE1277" s="59"/>
      <c r="AF1277" s="73"/>
      <c r="AG1277" s="73"/>
      <c r="AH1277" s="73"/>
      <c r="AI1277" s="73"/>
      <c r="AJ1277" s="73"/>
      <c r="AK1277" s="73"/>
      <c r="AL1277" s="77" t="str">
        <f>IF(ISBLANK(S1277),"",IF(AJ1277="Fail","Fail",IF(E1277="PL4",IF(AND(T1277&gt;STD_01122025!$D$3,U1277&lt;STD_01122025!$D$4,OR(AF1277="ND",AF1277&lt;STD_01122025!$D$7),AH1277="ND"),"Pass","Fail"),IF(E1277="PL12",IF(AND(S1277&lt;STD_01122025!$F$2,T1277&gt;STD_01122025!$F$3,U1277&lt;STD_01122025!$F$4,V1277&gt;STD_01122025!$F$5,X1277&gt;STD_01122025!$F$6,OR(AF1277="ND",AF1277&lt;STD_01122025!$F$7),AH1277="ND"),"Pass","Fail"),IF(E1277="SuperPL",IF(AND(T1277&gt;STD_01122025!$H$3,U1277&lt;STD_01122025!$H$4,V1277&gt;STD_01122025!$H$5,X1277&gt;STD_01122025!$H$6,OR(AF1277="ND",AF1277&lt;STD_01122025!$H$7),AH1277="ND"),"Pass","Fail"),IF(E1277="Flight",IF(AND(T1277&gt;STD_01122025!$J$3,U1277&lt;STD_01122025!$J$4,X1277&gt;STD_01122025!$J$6,OR(AF1277="ND",AF1277&lt;STD_01122025!$J$7),AH1277="ND"),"Pass","Fail"),""))))))</f>
        <v/>
      </c>
      <c r="AM1277" s="62" t="str">
        <f>IF(ISBLANK(B1277),"",IFERROR(IF(VLOOKUP(B1277,'Np PL4 Stock'!$A:$J,10,FALSE)="Np4",D1277-VLOOKUP(B1277,'Np PL4 Stock'!$A:$E,5,FALSE),D1277-VLOOKUP(B1277,'Np PL4 Stock'!$A:$E,5,FALSE)-1),""))</f>
        <v/>
      </c>
      <c r="AN1277" s="147"/>
      <c r="AO1277" s="147"/>
      <c r="AP1277" s="59"/>
      <c r="AQ1277" s="59"/>
      <c r="AR1277" s="59"/>
      <c r="AS1277" s="59"/>
      <c r="AT1277" s="73"/>
      <c r="AU1277" s="73"/>
      <c r="AV1277" s="73"/>
      <c r="AW1277" s="73"/>
      <c r="AX1277" s="84"/>
      <c r="AY1277" s="59"/>
      <c r="AZ1277" s="59"/>
      <c r="BA1277" s="59"/>
      <c r="BB1277" s="59"/>
      <c r="BC1277" s="59"/>
      <c r="BD1277" s="59"/>
      <c r="BE1277" s="84"/>
      <c r="BF1277" s="84"/>
      <c r="BG1277" s="84"/>
      <c r="BH1277" s="84"/>
      <c r="BI1277" s="85"/>
      <c r="BJ1277" s="86"/>
      <c r="BK1277" s="86"/>
      <c r="BL1277" s="86"/>
      <c r="BM1277" s="86"/>
      <c r="BN1277" s="86"/>
      <c r="BO1277" s="59"/>
      <c r="BP1277" s="69"/>
      <c r="BQ1277" s="92">
        <v>0</v>
      </c>
      <c r="BR1277" s="93">
        <v>0</v>
      </c>
      <c r="BS1277" s="94" t="str">
        <f t="shared" si="205"/>
        <v/>
      </c>
      <c r="BT1277" s="95">
        <v>0</v>
      </c>
      <c r="BU1277" s="101" t="str">
        <f t="shared" si="206"/>
        <v/>
      </c>
      <c r="BV1277" s="102" t="str">
        <f t="shared" si="207"/>
        <v>-</v>
      </c>
      <c r="BW1277" s="103"/>
      <c r="BX1277" s="104" t="str">
        <f t="shared" si="208"/>
        <v>-</v>
      </c>
      <c r="BY1277" s="105"/>
      <c r="BZ1277" s="103"/>
      <c r="CA1277" s="106"/>
      <c r="CB1277" s="107"/>
      <c r="CC1277" s="112"/>
      <c r="CD1277" s="106"/>
      <c r="CE1277" s="103"/>
      <c r="CF1277" s="113"/>
      <c r="CG1277" s="114"/>
    </row>
    <row r="1278" spans="1:85">
      <c r="A1278" s="53" t="str">
        <f t="shared" si="209"/>
        <v>--</v>
      </c>
      <c r="B1278" s="47" t="str">
        <f t="shared" si="210"/>
        <v>-</v>
      </c>
      <c r="C1278" s="153"/>
      <c r="D1278" s="49"/>
      <c r="E1278" s="50"/>
      <c r="F1278" s="51"/>
      <c r="G1278" s="59"/>
      <c r="H1278" s="51"/>
      <c r="I1278" s="59"/>
      <c r="J1278" s="60" t="str">
        <f>IF(ISBLANK(H1278),"",IFERROR(VLOOKUP(B1278,'Np PL4 Stock'!$A:$D,4,FALSE),""))</f>
        <v/>
      </c>
      <c r="K1278" s="61" t="str">
        <f>IF(ISBLANK(H1278),"",SUMIF('Np PL4 Stock'!$A:$A,B1278,'Np PL4 Stock'!$N:$N))</f>
        <v/>
      </c>
      <c r="L1278" s="62" t="str">
        <f>IF(ISBLANK(H1278),"",VLOOKUP(LEFT(B1278,5),Unit!A:B,2,FALSE))</f>
        <v/>
      </c>
      <c r="M1278" s="63" t="str">
        <f>IF(ISBLANK(H1278),"",IFERROR(VLOOKUP(B1278,'Np PL4 Stock'!$A:$T,20,FALSE),""))</f>
        <v/>
      </c>
      <c r="N1278" s="63" t="str">
        <f>IF(ISBLANK(H1278),"",IFERROR(VLOOKUP(B1278,'Np PL4 Stock'!$A:$U,21,FALSE),""))</f>
        <v/>
      </c>
      <c r="O1278" s="62" t="str">
        <f t="shared" si="203"/>
        <v/>
      </c>
      <c r="P1278" s="62" t="str">
        <f t="shared" si="201"/>
        <v/>
      </c>
      <c r="Q1278" s="67" t="str">
        <f t="shared" si="204"/>
        <v/>
      </c>
      <c r="R1278" s="67" t="str">
        <f t="shared" si="202"/>
        <v/>
      </c>
      <c r="S1278" s="59"/>
      <c r="T1278" s="147"/>
      <c r="U1278" s="147"/>
      <c r="V1278" s="59"/>
      <c r="W1278" s="59"/>
      <c r="X1278" s="59"/>
      <c r="Y1278" s="59"/>
      <c r="Z1278" s="59"/>
      <c r="AA1278" s="59"/>
      <c r="AB1278" s="59"/>
      <c r="AC1278" s="59"/>
      <c r="AD1278" s="59"/>
      <c r="AE1278" s="59"/>
      <c r="AF1278" s="73"/>
      <c r="AG1278" s="73"/>
      <c r="AH1278" s="73"/>
      <c r="AI1278" s="73"/>
      <c r="AJ1278" s="73"/>
      <c r="AK1278" s="73"/>
      <c r="AL1278" s="77" t="str">
        <f>IF(ISBLANK(S1278),"",IF(AJ1278="Fail","Fail",IF(E1278="PL4",IF(AND(T1278&gt;STD_01122025!$D$3,U1278&lt;STD_01122025!$D$4,OR(AF1278="ND",AF1278&lt;STD_01122025!$D$7),AH1278="ND"),"Pass","Fail"),IF(E1278="PL12",IF(AND(S1278&lt;STD_01122025!$F$2,T1278&gt;STD_01122025!$F$3,U1278&lt;STD_01122025!$F$4,V1278&gt;STD_01122025!$F$5,X1278&gt;STD_01122025!$F$6,OR(AF1278="ND",AF1278&lt;STD_01122025!$F$7),AH1278="ND"),"Pass","Fail"),IF(E1278="SuperPL",IF(AND(T1278&gt;STD_01122025!$H$3,U1278&lt;STD_01122025!$H$4,V1278&gt;STD_01122025!$H$5,X1278&gt;STD_01122025!$H$6,OR(AF1278="ND",AF1278&lt;STD_01122025!$H$7),AH1278="ND"),"Pass","Fail"),IF(E1278="Flight",IF(AND(T1278&gt;STD_01122025!$J$3,U1278&lt;STD_01122025!$J$4,X1278&gt;STD_01122025!$J$6,OR(AF1278="ND",AF1278&lt;STD_01122025!$J$7),AH1278="ND"),"Pass","Fail"),""))))))</f>
        <v/>
      </c>
      <c r="AM1278" s="62" t="str">
        <f>IF(ISBLANK(B1278),"",IFERROR(IF(VLOOKUP(B1278,'Np PL4 Stock'!$A:$J,10,FALSE)="Np4",D1278-VLOOKUP(B1278,'Np PL4 Stock'!$A:$E,5,FALSE),D1278-VLOOKUP(B1278,'Np PL4 Stock'!$A:$E,5,FALSE)-1),""))</f>
        <v/>
      </c>
      <c r="AN1278" s="147"/>
      <c r="AO1278" s="147"/>
      <c r="AP1278" s="59"/>
      <c r="AQ1278" s="59"/>
      <c r="AR1278" s="59"/>
      <c r="AS1278" s="59"/>
      <c r="AT1278" s="73"/>
      <c r="AU1278" s="73"/>
      <c r="AV1278" s="73"/>
      <c r="AW1278" s="73"/>
      <c r="AX1278" s="84"/>
      <c r="AY1278" s="59"/>
      <c r="AZ1278" s="59"/>
      <c r="BA1278" s="59"/>
      <c r="BB1278" s="59"/>
      <c r="BC1278" s="59"/>
      <c r="BD1278" s="59"/>
      <c r="BE1278" s="84"/>
      <c r="BF1278" s="84"/>
      <c r="BG1278" s="84"/>
      <c r="BH1278" s="84"/>
      <c r="BI1278" s="85"/>
      <c r="BJ1278" s="86"/>
      <c r="BK1278" s="86"/>
      <c r="BL1278" s="86"/>
      <c r="BM1278" s="86"/>
      <c r="BN1278" s="86"/>
      <c r="BO1278" s="59"/>
      <c r="BP1278" s="69"/>
      <c r="BQ1278" s="92">
        <v>0</v>
      </c>
      <c r="BR1278" s="93">
        <v>0</v>
      </c>
      <c r="BS1278" s="94" t="str">
        <f t="shared" si="205"/>
        <v/>
      </c>
      <c r="BT1278" s="95">
        <v>0</v>
      </c>
      <c r="BU1278" s="101" t="str">
        <f t="shared" si="206"/>
        <v/>
      </c>
      <c r="BV1278" s="102" t="str">
        <f t="shared" si="207"/>
        <v>-</v>
      </c>
      <c r="BW1278" s="103"/>
      <c r="BX1278" s="104" t="str">
        <f t="shared" si="208"/>
        <v>-</v>
      </c>
      <c r="BY1278" s="105"/>
      <c r="BZ1278" s="103"/>
      <c r="CA1278" s="106"/>
      <c r="CB1278" s="107"/>
      <c r="CC1278" s="112"/>
      <c r="CD1278" s="106"/>
      <c r="CE1278" s="103"/>
      <c r="CF1278" s="113"/>
      <c r="CG1278" s="114"/>
    </row>
    <row r="1279" spans="1:85">
      <c r="A1279" s="53" t="str">
        <f t="shared" si="209"/>
        <v>--</v>
      </c>
      <c r="B1279" s="47" t="str">
        <f t="shared" si="210"/>
        <v>-</v>
      </c>
      <c r="C1279" s="153"/>
      <c r="D1279" s="49"/>
      <c r="E1279" s="50"/>
      <c r="F1279" s="51"/>
      <c r="G1279" s="59"/>
      <c r="H1279" s="51"/>
      <c r="I1279" s="59"/>
      <c r="J1279" s="60" t="str">
        <f>IF(ISBLANK(H1279),"",IFERROR(VLOOKUP(B1279,'Np PL4 Stock'!$A:$D,4,FALSE),""))</f>
        <v/>
      </c>
      <c r="K1279" s="61" t="str">
        <f>IF(ISBLANK(H1279),"",SUMIF('Np PL4 Stock'!$A:$A,B1279,'Np PL4 Stock'!$N:$N))</f>
        <v/>
      </c>
      <c r="L1279" s="62" t="str">
        <f>IF(ISBLANK(H1279),"",VLOOKUP(LEFT(B1279,5),Unit!A:B,2,FALSE))</f>
        <v/>
      </c>
      <c r="M1279" s="63" t="str">
        <f>IF(ISBLANK(H1279),"",IFERROR(VLOOKUP(B1279,'Np PL4 Stock'!$A:$T,20,FALSE),""))</f>
        <v/>
      </c>
      <c r="N1279" s="63" t="str">
        <f>IF(ISBLANK(H1279),"",IFERROR(VLOOKUP(B1279,'Np PL4 Stock'!$A:$U,21,FALSE),""))</f>
        <v/>
      </c>
      <c r="O1279" s="62" t="str">
        <f t="shared" si="203"/>
        <v/>
      </c>
      <c r="P1279" s="62" t="str">
        <f t="shared" si="201"/>
        <v/>
      </c>
      <c r="Q1279" s="67" t="str">
        <f t="shared" si="204"/>
        <v/>
      </c>
      <c r="R1279" s="67" t="str">
        <f t="shared" si="202"/>
        <v/>
      </c>
      <c r="S1279" s="59"/>
      <c r="T1279" s="147"/>
      <c r="U1279" s="147"/>
      <c r="V1279" s="59"/>
      <c r="W1279" s="59"/>
      <c r="X1279" s="59"/>
      <c r="Y1279" s="59"/>
      <c r="Z1279" s="59"/>
      <c r="AA1279" s="59"/>
      <c r="AB1279" s="59"/>
      <c r="AC1279" s="59"/>
      <c r="AD1279" s="59"/>
      <c r="AE1279" s="59"/>
      <c r="AF1279" s="73"/>
      <c r="AG1279" s="73"/>
      <c r="AH1279" s="73"/>
      <c r="AI1279" s="73"/>
      <c r="AJ1279" s="73"/>
      <c r="AK1279" s="73"/>
      <c r="AL1279" s="77" t="str">
        <f>IF(ISBLANK(S1279),"",IF(AJ1279="Fail","Fail",IF(E1279="PL4",IF(AND(T1279&gt;STD_01122025!$D$3,U1279&lt;STD_01122025!$D$4,OR(AF1279="ND",AF1279&lt;STD_01122025!$D$7),AH1279="ND"),"Pass","Fail"),IF(E1279="PL12",IF(AND(S1279&lt;STD_01122025!$F$2,T1279&gt;STD_01122025!$F$3,U1279&lt;STD_01122025!$F$4,V1279&gt;STD_01122025!$F$5,X1279&gt;STD_01122025!$F$6,OR(AF1279="ND",AF1279&lt;STD_01122025!$F$7),AH1279="ND"),"Pass","Fail"),IF(E1279="SuperPL",IF(AND(T1279&gt;STD_01122025!$H$3,U1279&lt;STD_01122025!$H$4,V1279&gt;STD_01122025!$H$5,X1279&gt;STD_01122025!$H$6,OR(AF1279="ND",AF1279&lt;STD_01122025!$H$7),AH1279="ND"),"Pass","Fail"),IF(E1279="Flight",IF(AND(T1279&gt;STD_01122025!$J$3,U1279&lt;STD_01122025!$J$4,X1279&gt;STD_01122025!$J$6,OR(AF1279="ND",AF1279&lt;STD_01122025!$J$7),AH1279="ND"),"Pass","Fail"),""))))))</f>
        <v/>
      </c>
      <c r="AM1279" s="62" t="str">
        <f>IF(ISBLANK(B1279),"",IFERROR(IF(VLOOKUP(B1279,'Np PL4 Stock'!$A:$J,10,FALSE)="Np4",D1279-VLOOKUP(B1279,'Np PL4 Stock'!$A:$E,5,FALSE),D1279-VLOOKUP(B1279,'Np PL4 Stock'!$A:$E,5,FALSE)-1),""))</f>
        <v/>
      </c>
      <c r="AN1279" s="147"/>
      <c r="AO1279" s="147"/>
      <c r="AP1279" s="59"/>
      <c r="AQ1279" s="59"/>
      <c r="AR1279" s="59"/>
      <c r="AS1279" s="59"/>
      <c r="AT1279" s="73"/>
      <c r="AU1279" s="73"/>
      <c r="AV1279" s="73"/>
      <c r="AW1279" s="73"/>
      <c r="AX1279" s="84"/>
      <c r="AY1279" s="59"/>
      <c r="AZ1279" s="59"/>
      <c r="BA1279" s="59"/>
      <c r="BB1279" s="59"/>
      <c r="BC1279" s="59"/>
      <c r="BD1279" s="59"/>
      <c r="BE1279" s="84"/>
      <c r="BF1279" s="84"/>
      <c r="BG1279" s="84"/>
      <c r="BH1279" s="84"/>
      <c r="BI1279" s="85"/>
      <c r="BJ1279" s="86"/>
      <c r="BK1279" s="86"/>
      <c r="BL1279" s="86"/>
      <c r="BM1279" s="86"/>
      <c r="BN1279" s="86"/>
      <c r="BO1279" s="59"/>
      <c r="BP1279" s="69"/>
      <c r="BQ1279" s="92">
        <v>0</v>
      </c>
      <c r="BR1279" s="93">
        <v>0</v>
      </c>
      <c r="BS1279" s="94" t="str">
        <f t="shared" si="205"/>
        <v/>
      </c>
      <c r="BT1279" s="95">
        <v>0</v>
      </c>
      <c r="BU1279" s="101" t="str">
        <f t="shared" si="206"/>
        <v/>
      </c>
      <c r="BV1279" s="102" t="str">
        <f t="shared" si="207"/>
        <v>-</v>
      </c>
      <c r="BW1279" s="103"/>
      <c r="BX1279" s="104" t="str">
        <f t="shared" si="208"/>
        <v>-</v>
      </c>
      <c r="BY1279" s="105"/>
      <c r="BZ1279" s="103"/>
      <c r="CA1279" s="106"/>
      <c r="CB1279" s="107"/>
      <c r="CC1279" s="112"/>
      <c r="CD1279" s="106"/>
      <c r="CE1279" s="103"/>
      <c r="CF1279" s="113"/>
      <c r="CG1279" s="114"/>
    </row>
    <row r="1280" spans="1:85">
      <c r="A1280" s="53" t="str">
        <f t="shared" si="209"/>
        <v>--</v>
      </c>
      <c r="B1280" s="47" t="str">
        <f t="shared" si="210"/>
        <v>-</v>
      </c>
      <c r="C1280" s="153"/>
      <c r="D1280" s="49"/>
      <c r="E1280" s="50"/>
      <c r="F1280" s="51"/>
      <c r="G1280" s="59"/>
      <c r="H1280" s="51"/>
      <c r="I1280" s="59"/>
      <c r="J1280" s="60" t="str">
        <f>IF(ISBLANK(H1280),"",IFERROR(VLOOKUP(B1280,'Np PL4 Stock'!$A:$D,4,FALSE),""))</f>
        <v/>
      </c>
      <c r="K1280" s="61" t="str">
        <f>IF(ISBLANK(H1280),"",SUMIF('Np PL4 Stock'!$A:$A,B1280,'Np PL4 Stock'!$N:$N))</f>
        <v/>
      </c>
      <c r="L1280" s="62" t="str">
        <f>IF(ISBLANK(H1280),"",VLOOKUP(LEFT(B1280,5),Unit!A:B,2,FALSE))</f>
        <v/>
      </c>
      <c r="M1280" s="63" t="str">
        <f>IF(ISBLANK(H1280),"",IFERROR(VLOOKUP(B1280,'Np PL4 Stock'!$A:$T,20,FALSE),""))</f>
        <v/>
      </c>
      <c r="N1280" s="63" t="str">
        <f>IF(ISBLANK(H1280),"",IFERROR(VLOOKUP(B1280,'Np PL4 Stock'!$A:$U,21,FALSE),""))</f>
        <v/>
      </c>
      <c r="O1280" s="62" t="str">
        <f t="shared" si="203"/>
        <v/>
      </c>
      <c r="P1280" s="62" t="str">
        <f t="shared" si="201"/>
        <v/>
      </c>
      <c r="Q1280" s="67" t="str">
        <f t="shared" si="204"/>
        <v/>
      </c>
      <c r="R1280" s="67" t="str">
        <f t="shared" si="202"/>
        <v/>
      </c>
      <c r="S1280" s="59"/>
      <c r="T1280" s="147"/>
      <c r="U1280" s="147"/>
      <c r="V1280" s="59"/>
      <c r="W1280" s="59"/>
      <c r="X1280" s="59"/>
      <c r="Y1280" s="59"/>
      <c r="Z1280" s="59"/>
      <c r="AA1280" s="59"/>
      <c r="AB1280" s="59"/>
      <c r="AC1280" s="59"/>
      <c r="AD1280" s="59"/>
      <c r="AE1280" s="59"/>
      <c r="AF1280" s="73"/>
      <c r="AG1280" s="73"/>
      <c r="AH1280" s="73"/>
      <c r="AI1280" s="73"/>
      <c r="AJ1280" s="73"/>
      <c r="AK1280" s="73"/>
      <c r="AL1280" s="77" t="str">
        <f>IF(ISBLANK(S1280),"",IF(AJ1280="Fail","Fail",IF(E1280="PL4",IF(AND(T1280&gt;STD_01122025!$D$3,U1280&lt;STD_01122025!$D$4,OR(AF1280="ND",AF1280&lt;STD_01122025!$D$7),AH1280="ND"),"Pass","Fail"),IF(E1280="PL12",IF(AND(S1280&lt;STD_01122025!$F$2,T1280&gt;STD_01122025!$F$3,U1280&lt;STD_01122025!$F$4,V1280&gt;STD_01122025!$F$5,X1280&gt;STD_01122025!$F$6,OR(AF1280="ND",AF1280&lt;STD_01122025!$F$7),AH1280="ND"),"Pass","Fail"),IF(E1280="SuperPL",IF(AND(T1280&gt;STD_01122025!$H$3,U1280&lt;STD_01122025!$H$4,V1280&gt;STD_01122025!$H$5,X1280&gt;STD_01122025!$H$6,OR(AF1280="ND",AF1280&lt;STD_01122025!$H$7),AH1280="ND"),"Pass","Fail"),IF(E1280="Flight",IF(AND(T1280&gt;STD_01122025!$J$3,U1280&lt;STD_01122025!$J$4,X1280&gt;STD_01122025!$J$6,OR(AF1280="ND",AF1280&lt;STD_01122025!$J$7),AH1280="ND"),"Pass","Fail"),""))))))</f>
        <v/>
      </c>
      <c r="AM1280" s="62" t="str">
        <f>IF(ISBLANK(B1280),"",IFERROR(IF(VLOOKUP(B1280,'Np PL4 Stock'!$A:$J,10,FALSE)="Np4",D1280-VLOOKUP(B1280,'Np PL4 Stock'!$A:$E,5,FALSE),D1280-VLOOKUP(B1280,'Np PL4 Stock'!$A:$E,5,FALSE)-1),""))</f>
        <v/>
      </c>
      <c r="AN1280" s="147"/>
      <c r="AO1280" s="147"/>
      <c r="AP1280" s="59"/>
      <c r="AQ1280" s="59"/>
      <c r="AR1280" s="59"/>
      <c r="AS1280" s="59"/>
      <c r="AT1280" s="73"/>
      <c r="AU1280" s="73"/>
      <c r="AV1280" s="73"/>
      <c r="AW1280" s="73"/>
      <c r="AX1280" s="84"/>
      <c r="AY1280" s="59"/>
      <c r="AZ1280" s="59"/>
      <c r="BA1280" s="59"/>
      <c r="BB1280" s="59"/>
      <c r="BC1280" s="59"/>
      <c r="BD1280" s="59"/>
      <c r="BE1280" s="84"/>
      <c r="BF1280" s="84"/>
      <c r="BG1280" s="84"/>
      <c r="BH1280" s="84"/>
      <c r="BI1280" s="85"/>
      <c r="BJ1280" s="86"/>
      <c r="BK1280" s="86"/>
      <c r="BL1280" s="86"/>
      <c r="BM1280" s="86"/>
      <c r="BN1280" s="86"/>
      <c r="BO1280" s="59"/>
      <c r="BP1280" s="69"/>
      <c r="BQ1280" s="92">
        <v>0</v>
      </c>
      <c r="BR1280" s="93">
        <v>0</v>
      </c>
      <c r="BS1280" s="94" t="str">
        <f t="shared" si="205"/>
        <v/>
      </c>
      <c r="BT1280" s="95">
        <v>0</v>
      </c>
      <c r="BU1280" s="101" t="str">
        <f t="shared" si="206"/>
        <v/>
      </c>
      <c r="BV1280" s="102" t="str">
        <f t="shared" si="207"/>
        <v>-</v>
      </c>
      <c r="BW1280" s="103"/>
      <c r="BX1280" s="104" t="str">
        <f t="shared" si="208"/>
        <v>-</v>
      </c>
      <c r="BY1280" s="105"/>
      <c r="BZ1280" s="103"/>
      <c r="CA1280" s="106"/>
      <c r="CB1280" s="107"/>
      <c r="CC1280" s="112"/>
      <c r="CD1280" s="106"/>
      <c r="CE1280" s="103"/>
      <c r="CF1280" s="113"/>
      <c r="CG1280" s="114"/>
    </row>
    <row r="1281" spans="1:85">
      <c r="A1281" s="53" t="str">
        <f t="shared" si="209"/>
        <v>--</v>
      </c>
      <c r="B1281" s="47" t="str">
        <f t="shared" si="210"/>
        <v>-</v>
      </c>
      <c r="C1281" s="153"/>
      <c r="D1281" s="49"/>
      <c r="E1281" s="50"/>
      <c r="F1281" s="51"/>
      <c r="G1281" s="59"/>
      <c r="H1281" s="51"/>
      <c r="I1281" s="59"/>
      <c r="J1281" s="60" t="str">
        <f>IF(ISBLANK(H1281),"",IFERROR(VLOOKUP(B1281,'Np PL4 Stock'!$A:$D,4,FALSE),""))</f>
        <v/>
      </c>
      <c r="K1281" s="61" t="str">
        <f>IF(ISBLANK(H1281),"",SUMIF('Np PL4 Stock'!$A:$A,B1281,'Np PL4 Stock'!$N:$N))</f>
        <v/>
      </c>
      <c r="L1281" s="62" t="str">
        <f>IF(ISBLANK(H1281),"",VLOOKUP(LEFT(B1281,5),Unit!A:B,2,FALSE))</f>
        <v/>
      </c>
      <c r="M1281" s="63" t="str">
        <f>IF(ISBLANK(H1281),"",IFERROR(VLOOKUP(B1281,'Np PL4 Stock'!$A:$T,20,FALSE),""))</f>
        <v/>
      </c>
      <c r="N1281" s="63" t="str">
        <f>IF(ISBLANK(H1281),"",IFERROR(VLOOKUP(B1281,'Np PL4 Stock'!$A:$U,21,FALSE),""))</f>
        <v/>
      </c>
      <c r="O1281" s="62" t="str">
        <f t="shared" si="203"/>
        <v/>
      </c>
      <c r="P1281" s="62" t="str">
        <f t="shared" si="201"/>
        <v/>
      </c>
      <c r="Q1281" s="67" t="str">
        <f t="shared" si="204"/>
        <v/>
      </c>
      <c r="R1281" s="67" t="str">
        <f t="shared" si="202"/>
        <v/>
      </c>
      <c r="S1281" s="59"/>
      <c r="T1281" s="147"/>
      <c r="U1281" s="147"/>
      <c r="V1281" s="59"/>
      <c r="W1281" s="59"/>
      <c r="X1281" s="59"/>
      <c r="Y1281" s="59"/>
      <c r="Z1281" s="59"/>
      <c r="AA1281" s="59"/>
      <c r="AB1281" s="59"/>
      <c r="AC1281" s="59"/>
      <c r="AD1281" s="59"/>
      <c r="AE1281" s="59"/>
      <c r="AF1281" s="73"/>
      <c r="AG1281" s="73"/>
      <c r="AH1281" s="73"/>
      <c r="AI1281" s="73"/>
      <c r="AJ1281" s="73"/>
      <c r="AK1281" s="73"/>
      <c r="AL1281" s="77" t="str">
        <f>IF(ISBLANK(S1281),"",IF(AJ1281="Fail","Fail",IF(E1281="PL4",IF(AND(T1281&gt;STD_01122025!$D$3,U1281&lt;STD_01122025!$D$4,OR(AF1281="ND",AF1281&lt;STD_01122025!$D$7),AH1281="ND"),"Pass","Fail"),IF(E1281="PL12",IF(AND(S1281&lt;STD_01122025!$F$2,T1281&gt;STD_01122025!$F$3,U1281&lt;STD_01122025!$F$4,V1281&gt;STD_01122025!$F$5,X1281&gt;STD_01122025!$F$6,OR(AF1281="ND",AF1281&lt;STD_01122025!$F$7),AH1281="ND"),"Pass","Fail"),IF(E1281="SuperPL",IF(AND(T1281&gt;STD_01122025!$H$3,U1281&lt;STD_01122025!$H$4,V1281&gt;STD_01122025!$H$5,X1281&gt;STD_01122025!$H$6,OR(AF1281="ND",AF1281&lt;STD_01122025!$H$7),AH1281="ND"),"Pass","Fail"),IF(E1281="Flight",IF(AND(T1281&gt;STD_01122025!$J$3,U1281&lt;STD_01122025!$J$4,X1281&gt;STD_01122025!$J$6,OR(AF1281="ND",AF1281&lt;STD_01122025!$J$7),AH1281="ND"),"Pass","Fail"),""))))))</f>
        <v/>
      </c>
      <c r="AM1281" s="62" t="str">
        <f>IF(ISBLANK(B1281),"",IFERROR(IF(VLOOKUP(B1281,'Np PL4 Stock'!$A:$J,10,FALSE)="Np4",D1281-VLOOKUP(B1281,'Np PL4 Stock'!$A:$E,5,FALSE),D1281-VLOOKUP(B1281,'Np PL4 Stock'!$A:$E,5,FALSE)-1),""))</f>
        <v/>
      </c>
      <c r="AN1281" s="147"/>
      <c r="AO1281" s="147"/>
      <c r="AP1281" s="59"/>
      <c r="AQ1281" s="59"/>
      <c r="AR1281" s="59"/>
      <c r="AS1281" s="59"/>
      <c r="AT1281" s="73"/>
      <c r="AU1281" s="73"/>
      <c r="AV1281" s="73"/>
      <c r="AW1281" s="73"/>
      <c r="AX1281" s="84"/>
      <c r="AY1281" s="59"/>
      <c r="AZ1281" s="59"/>
      <c r="BA1281" s="59"/>
      <c r="BB1281" s="59"/>
      <c r="BC1281" s="59"/>
      <c r="BD1281" s="59"/>
      <c r="BE1281" s="84"/>
      <c r="BF1281" s="84"/>
      <c r="BG1281" s="84"/>
      <c r="BH1281" s="84"/>
      <c r="BI1281" s="85"/>
      <c r="BJ1281" s="86"/>
      <c r="BK1281" s="86"/>
      <c r="BL1281" s="86"/>
      <c r="BM1281" s="86"/>
      <c r="BN1281" s="86"/>
      <c r="BO1281" s="59"/>
      <c r="BP1281" s="69"/>
      <c r="BQ1281" s="92">
        <v>0</v>
      </c>
      <c r="BR1281" s="93">
        <v>0</v>
      </c>
      <c r="BS1281" s="94" t="str">
        <f t="shared" si="205"/>
        <v/>
      </c>
      <c r="BT1281" s="95">
        <v>0</v>
      </c>
      <c r="BU1281" s="101" t="str">
        <f t="shared" si="206"/>
        <v/>
      </c>
      <c r="BV1281" s="102" t="str">
        <f t="shared" si="207"/>
        <v>-</v>
      </c>
      <c r="BW1281" s="103"/>
      <c r="BX1281" s="104" t="str">
        <f t="shared" si="208"/>
        <v>-</v>
      </c>
      <c r="BY1281" s="105"/>
      <c r="BZ1281" s="103"/>
      <c r="CA1281" s="106"/>
      <c r="CB1281" s="107"/>
      <c r="CC1281" s="112"/>
      <c r="CD1281" s="106"/>
      <c r="CE1281" s="103"/>
      <c r="CF1281" s="113"/>
      <c r="CG1281" s="114"/>
    </row>
    <row r="1282" spans="1:85">
      <c r="A1282" s="53" t="str">
        <f t="shared" si="209"/>
        <v>--</v>
      </c>
      <c r="B1282" s="47" t="str">
        <f t="shared" si="210"/>
        <v>-</v>
      </c>
      <c r="C1282" s="153"/>
      <c r="D1282" s="49"/>
      <c r="E1282" s="50"/>
      <c r="F1282" s="51"/>
      <c r="G1282" s="59"/>
      <c r="H1282" s="51"/>
      <c r="I1282" s="59"/>
      <c r="J1282" s="60" t="str">
        <f>IF(ISBLANK(H1282),"",IFERROR(VLOOKUP(B1282,'Np PL4 Stock'!$A:$D,4,FALSE),""))</f>
        <v/>
      </c>
      <c r="K1282" s="61" t="str">
        <f>IF(ISBLANK(H1282),"",SUMIF('Np PL4 Stock'!$A:$A,B1282,'Np PL4 Stock'!$N:$N))</f>
        <v/>
      </c>
      <c r="L1282" s="62" t="str">
        <f>IF(ISBLANK(H1282),"",VLOOKUP(LEFT(B1282,5),Unit!A:B,2,FALSE))</f>
        <v/>
      </c>
      <c r="M1282" s="63" t="str">
        <f>IF(ISBLANK(H1282),"",IFERROR(VLOOKUP(B1282,'Np PL4 Stock'!$A:$T,20,FALSE),""))</f>
        <v/>
      </c>
      <c r="N1282" s="63" t="str">
        <f>IF(ISBLANK(H1282),"",IFERROR(VLOOKUP(B1282,'Np PL4 Stock'!$A:$U,21,FALSE),""))</f>
        <v/>
      </c>
      <c r="O1282" s="62" t="str">
        <f t="shared" si="203"/>
        <v/>
      </c>
      <c r="P1282" s="62" t="str">
        <f t="shared" si="201"/>
        <v/>
      </c>
      <c r="Q1282" s="67" t="str">
        <f t="shared" si="204"/>
        <v/>
      </c>
      <c r="R1282" s="67" t="str">
        <f t="shared" si="202"/>
        <v/>
      </c>
      <c r="S1282" s="59"/>
      <c r="T1282" s="147"/>
      <c r="U1282" s="147"/>
      <c r="V1282" s="59"/>
      <c r="W1282" s="59"/>
      <c r="X1282" s="59"/>
      <c r="Y1282" s="59"/>
      <c r="Z1282" s="59"/>
      <c r="AA1282" s="59"/>
      <c r="AB1282" s="59"/>
      <c r="AC1282" s="59"/>
      <c r="AD1282" s="59"/>
      <c r="AE1282" s="59"/>
      <c r="AF1282" s="73"/>
      <c r="AG1282" s="73"/>
      <c r="AH1282" s="73"/>
      <c r="AI1282" s="73"/>
      <c r="AJ1282" s="73"/>
      <c r="AK1282" s="73"/>
      <c r="AL1282" s="77" t="str">
        <f>IF(ISBLANK(S1282),"",IF(AJ1282="Fail","Fail",IF(E1282="PL4",IF(AND(T1282&gt;STD_01122025!$D$3,U1282&lt;STD_01122025!$D$4,OR(AF1282="ND",AF1282&lt;STD_01122025!$D$7),AH1282="ND"),"Pass","Fail"),IF(E1282="PL12",IF(AND(S1282&lt;STD_01122025!$F$2,T1282&gt;STD_01122025!$F$3,U1282&lt;STD_01122025!$F$4,V1282&gt;STD_01122025!$F$5,X1282&gt;STD_01122025!$F$6,OR(AF1282="ND",AF1282&lt;STD_01122025!$F$7),AH1282="ND"),"Pass","Fail"),IF(E1282="SuperPL",IF(AND(T1282&gt;STD_01122025!$H$3,U1282&lt;STD_01122025!$H$4,V1282&gt;STD_01122025!$H$5,X1282&gt;STD_01122025!$H$6,OR(AF1282="ND",AF1282&lt;STD_01122025!$H$7),AH1282="ND"),"Pass","Fail"),IF(E1282="Flight",IF(AND(T1282&gt;STD_01122025!$J$3,U1282&lt;STD_01122025!$J$4,X1282&gt;STD_01122025!$J$6,OR(AF1282="ND",AF1282&lt;STD_01122025!$J$7),AH1282="ND"),"Pass","Fail"),""))))))</f>
        <v/>
      </c>
      <c r="AM1282" s="62" t="str">
        <f>IF(ISBLANK(B1282),"",IFERROR(IF(VLOOKUP(B1282,'Np PL4 Stock'!$A:$J,10,FALSE)="Np4",D1282-VLOOKUP(B1282,'Np PL4 Stock'!$A:$E,5,FALSE),D1282-VLOOKUP(B1282,'Np PL4 Stock'!$A:$E,5,FALSE)-1),""))</f>
        <v/>
      </c>
      <c r="AN1282" s="147"/>
      <c r="AO1282" s="147"/>
      <c r="AP1282" s="59"/>
      <c r="AQ1282" s="59"/>
      <c r="AR1282" s="59"/>
      <c r="AS1282" s="59"/>
      <c r="AT1282" s="73"/>
      <c r="AU1282" s="73"/>
      <c r="AV1282" s="73"/>
      <c r="AW1282" s="73"/>
      <c r="AX1282" s="84"/>
      <c r="AY1282" s="59"/>
      <c r="AZ1282" s="59"/>
      <c r="BA1282" s="59"/>
      <c r="BB1282" s="59"/>
      <c r="BC1282" s="59"/>
      <c r="BD1282" s="59"/>
      <c r="BE1282" s="84"/>
      <c r="BF1282" s="84"/>
      <c r="BG1282" s="84"/>
      <c r="BH1282" s="84"/>
      <c r="BI1282" s="85"/>
      <c r="BJ1282" s="86"/>
      <c r="BK1282" s="86"/>
      <c r="BL1282" s="86"/>
      <c r="BM1282" s="86"/>
      <c r="BN1282" s="86"/>
      <c r="BO1282" s="59"/>
      <c r="BP1282" s="69"/>
      <c r="BQ1282" s="92">
        <v>0</v>
      </c>
      <c r="BR1282" s="93">
        <v>0</v>
      </c>
      <c r="BS1282" s="94" t="str">
        <f t="shared" si="205"/>
        <v/>
      </c>
      <c r="BT1282" s="95">
        <v>0</v>
      </c>
      <c r="BU1282" s="101" t="str">
        <f t="shared" si="206"/>
        <v/>
      </c>
      <c r="BV1282" s="102" t="str">
        <f t="shared" si="207"/>
        <v>-</v>
      </c>
      <c r="BW1282" s="103"/>
      <c r="BX1282" s="104" t="str">
        <f t="shared" si="208"/>
        <v>-</v>
      </c>
      <c r="BY1282" s="105"/>
      <c r="BZ1282" s="103"/>
      <c r="CA1282" s="106"/>
      <c r="CB1282" s="107"/>
      <c r="CC1282" s="112"/>
      <c r="CD1282" s="106"/>
      <c r="CE1282" s="103"/>
      <c r="CF1282" s="113"/>
      <c r="CG1282" s="114"/>
    </row>
    <row r="1283" spans="1:85">
      <c r="A1283" s="53" t="str">
        <f t="shared" si="209"/>
        <v>--</v>
      </c>
      <c r="B1283" s="47" t="str">
        <f t="shared" si="210"/>
        <v>-</v>
      </c>
      <c r="C1283" s="153"/>
      <c r="D1283" s="49"/>
      <c r="E1283" s="50"/>
      <c r="F1283" s="51"/>
      <c r="G1283" s="59"/>
      <c r="H1283" s="51"/>
      <c r="I1283" s="59"/>
      <c r="J1283" s="60" t="str">
        <f>IF(ISBLANK(H1283),"",IFERROR(VLOOKUP(B1283,'Np PL4 Stock'!$A:$D,4,FALSE),""))</f>
        <v/>
      </c>
      <c r="K1283" s="61" t="str">
        <f>IF(ISBLANK(H1283),"",SUMIF('Np PL4 Stock'!$A:$A,B1283,'Np PL4 Stock'!$N:$N))</f>
        <v/>
      </c>
      <c r="L1283" s="62" t="str">
        <f>IF(ISBLANK(H1283),"",VLOOKUP(LEFT(B1283,5),Unit!A:B,2,FALSE))</f>
        <v/>
      </c>
      <c r="M1283" s="63" t="str">
        <f>IF(ISBLANK(H1283),"",IFERROR(VLOOKUP(B1283,'Np PL4 Stock'!$A:$T,20,FALSE),""))</f>
        <v/>
      </c>
      <c r="N1283" s="63" t="str">
        <f>IF(ISBLANK(H1283),"",IFERROR(VLOOKUP(B1283,'Np PL4 Stock'!$A:$U,21,FALSE),""))</f>
        <v/>
      </c>
      <c r="O1283" s="62" t="str">
        <f t="shared" si="203"/>
        <v/>
      </c>
      <c r="P1283" s="62" t="str">
        <f t="shared" ref="P1283:P1346" si="211">IFERROR((SUMIFS(BS:BS,A:A,A1283))/(L1283*10^3),"")</f>
        <v/>
      </c>
      <c r="Q1283" s="67" t="str">
        <f t="shared" si="204"/>
        <v/>
      </c>
      <c r="R1283" s="67" t="str">
        <f t="shared" ref="R1283:R1346" si="212">IFERROR(SUM(SUMIF(B:B,B1283,BS:BS),SUMIF(B:B,B1283,BT:BT))/(K1283*10^6),"")</f>
        <v/>
      </c>
      <c r="S1283" s="59"/>
      <c r="T1283" s="147"/>
      <c r="U1283" s="147"/>
      <c r="V1283" s="59"/>
      <c r="W1283" s="59"/>
      <c r="X1283" s="59"/>
      <c r="Y1283" s="59"/>
      <c r="Z1283" s="59"/>
      <c r="AA1283" s="59"/>
      <c r="AB1283" s="59"/>
      <c r="AC1283" s="59"/>
      <c r="AD1283" s="59"/>
      <c r="AE1283" s="59"/>
      <c r="AF1283" s="73"/>
      <c r="AG1283" s="73"/>
      <c r="AH1283" s="73"/>
      <c r="AI1283" s="73"/>
      <c r="AJ1283" s="73"/>
      <c r="AK1283" s="73"/>
      <c r="AL1283" s="77" t="str">
        <f>IF(ISBLANK(S1283),"",IF(AJ1283="Fail","Fail",IF(E1283="PL4",IF(AND(T1283&gt;STD_01122025!$D$3,U1283&lt;STD_01122025!$D$4,OR(AF1283="ND",AF1283&lt;STD_01122025!$D$7),AH1283="ND"),"Pass","Fail"),IF(E1283="PL12",IF(AND(S1283&lt;STD_01122025!$F$2,T1283&gt;STD_01122025!$F$3,U1283&lt;STD_01122025!$F$4,V1283&gt;STD_01122025!$F$5,X1283&gt;STD_01122025!$F$6,OR(AF1283="ND",AF1283&lt;STD_01122025!$F$7),AH1283="ND"),"Pass","Fail"),IF(E1283="SuperPL",IF(AND(T1283&gt;STD_01122025!$H$3,U1283&lt;STD_01122025!$H$4,V1283&gt;STD_01122025!$H$5,X1283&gt;STD_01122025!$H$6,OR(AF1283="ND",AF1283&lt;STD_01122025!$H$7),AH1283="ND"),"Pass","Fail"),IF(E1283="Flight",IF(AND(T1283&gt;STD_01122025!$J$3,U1283&lt;STD_01122025!$J$4,X1283&gt;STD_01122025!$J$6,OR(AF1283="ND",AF1283&lt;STD_01122025!$J$7),AH1283="ND"),"Pass","Fail"),""))))))</f>
        <v/>
      </c>
      <c r="AM1283" s="62" t="str">
        <f>IF(ISBLANK(B1283),"",IFERROR(IF(VLOOKUP(B1283,'Np PL4 Stock'!$A:$J,10,FALSE)="Np4",D1283-VLOOKUP(B1283,'Np PL4 Stock'!$A:$E,5,FALSE),D1283-VLOOKUP(B1283,'Np PL4 Stock'!$A:$E,5,FALSE)-1),""))</f>
        <v/>
      </c>
      <c r="AN1283" s="147"/>
      <c r="AO1283" s="147"/>
      <c r="AP1283" s="59"/>
      <c r="AQ1283" s="59"/>
      <c r="AR1283" s="59"/>
      <c r="AS1283" s="59"/>
      <c r="AT1283" s="73"/>
      <c r="AU1283" s="73"/>
      <c r="AV1283" s="73"/>
      <c r="AW1283" s="73"/>
      <c r="AX1283" s="84"/>
      <c r="AY1283" s="59"/>
      <c r="AZ1283" s="59"/>
      <c r="BA1283" s="59"/>
      <c r="BB1283" s="59"/>
      <c r="BC1283" s="59"/>
      <c r="BD1283" s="59"/>
      <c r="BE1283" s="84"/>
      <c r="BF1283" s="84"/>
      <c r="BG1283" s="84"/>
      <c r="BH1283" s="84"/>
      <c r="BI1283" s="85"/>
      <c r="BJ1283" s="86"/>
      <c r="BK1283" s="86"/>
      <c r="BL1283" s="86"/>
      <c r="BM1283" s="86"/>
      <c r="BN1283" s="86"/>
      <c r="BO1283" s="59"/>
      <c r="BP1283" s="69"/>
      <c r="BQ1283" s="92">
        <v>0</v>
      </c>
      <c r="BR1283" s="93">
        <v>0</v>
      </c>
      <c r="BS1283" s="94" t="str">
        <f t="shared" si="205"/>
        <v/>
      </c>
      <c r="BT1283" s="95">
        <v>0</v>
      </c>
      <c r="BU1283" s="101" t="str">
        <f t="shared" si="206"/>
        <v/>
      </c>
      <c r="BV1283" s="102" t="str">
        <f t="shared" si="207"/>
        <v>-</v>
      </c>
      <c r="BW1283" s="103"/>
      <c r="BX1283" s="104" t="str">
        <f t="shared" si="208"/>
        <v>-</v>
      </c>
      <c r="BY1283" s="105"/>
      <c r="BZ1283" s="103"/>
      <c r="CA1283" s="106"/>
      <c r="CB1283" s="107"/>
      <c r="CC1283" s="112"/>
      <c r="CD1283" s="106"/>
      <c r="CE1283" s="103"/>
      <c r="CF1283" s="113"/>
      <c r="CG1283" s="114"/>
    </row>
    <row r="1284" spans="1:85">
      <c r="A1284" s="53" t="str">
        <f t="shared" si="209"/>
        <v>--</v>
      </c>
      <c r="B1284" s="47" t="str">
        <f t="shared" si="210"/>
        <v>-</v>
      </c>
      <c r="C1284" s="153"/>
      <c r="D1284" s="49"/>
      <c r="E1284" s="50"/>
      <c r="F1284" s="51"/>
      <c r="G1284" s="59"/>
      <c r="H1284" s="51"/>
      <c r="I1284" s="59"/>
      <c r="J1284" s="60" t="str">
        <f>IF(ISBLANK(H1284),"",IFERROR(VLOOKUP(B1284,'Np PL4 Stock'!$A:$D,4,FALSE),""))</f>
        <v/>
      </c>
      <c r="K1284" s="61" t="str">
        <f>IF(ISBLANK(H1284),"",SUMIF('Np PL4 Stock'!$A:$A,B1284,'Np PL4 Stock'!$N:$N))</f>
        <v/>
      </c>
      <c r="L1284" s="62" t="str">
        <f>IF(ISBLANK(H1284),"",VLOOKUP(LEFT(B1284,5),Unit!A:B,2,FALSE))</f>
        <v/>
      </c>
      <c r="M1284" s="63" t="str">
        <f>IF(ISBLANK(H1284),"",IFERROR(VLOOKUP(B1284,'Np PL4 Stock'!$A:$T,20,FALSE),""))</f>
        <v/>
      </c>
      <c r="N1284" s="63" t="str">
        <f>IF(ISBLANK(H1284),"",IFERROR(VLOOKUP(B1284,'Np PL4 Stock'!$A:$U,21,FALSE),""))</f>
        <v/>
      </c>
      <c r="O1284" s="62" t="str">
        <f t="shared" ref="O1284:O1347" si="213">IFERROR((K1284*10^6)/(L1284*10^3),"")</f>
        <v/>
      </c>
      <c r="P1284" s="62" t="str">
        <f t="shared" si="211"/>
        <v/>
      </c>
      <c r="Q1284" s="67" t="str">
        <f t="shared" ref="Q1284:Q1347" si="214">IFERROR(SUM(SUMIF(B:B,B1284,BQ:BQ),SUMIF(B:B,B1284,BR:BR))/(K1284*10^6),"")</f>
        <v/>
      </c>
      <c r="R1284" s="67" t="str">
        <f t="shared" si="212"/>
        <v/>
      </c>
      <c r="S1284" s="59"/>
      <c r="T1284" s="147"/>
      <c r="U1284" s="147"/>
      <c r="V1284" s="59"/>
      <c r="W1284" s="59"/>
      <c r="X1284" s="59"/>
      <c r="Y1284" s="59"/>
      <c r="Z1284" s="59"/>
      <c r="AA1284" s="59"/>
      <c r="AB1284" s="59"/>
      <c r="AC1284" s="59"/>
      <c r="AD1284" s="59"/>
      <c r="AE1284" s="59"/>
      <c r="AF1284" s="73"/>
      <c r="AG1284" s="73"/>
      <c r="AH1284" s="73"/>
      <c r="AI1284" s="73"/>
      <c r="AJ1284" s="73"/>
      <c r="AK1284" s="73"/>
      <c r="AL1284" s="77" t="str">
        <f>IF(ISBLANK(S1284),"",IF(AJ1284="Fail","Fail",IF(E1284="PL4",IF(AND(T1284&gt;STD_01122025!$D$3,U1284&lt;STD_01122025!$D$4,OR(AF1284="ND",AF1284&lt;STD_01122025!$D$7),AH1284="ND"),"Pass","Fail"),IF(E1284="PL12",IF(AND(S1284&lt;STD_01122025!$F$2,T1284&gt;STD_01122025!$F$3,U1284&lt;STD_01122025!$F$4,V1284&gt;STD_01122025!$F$5,X1284&gt;STD_01122025!$F$6,OR(AF1284="ND",AF1284&lt;STD_01122025!$F$7),AH1284="ND"),"Pass","Fail"),IF(E1284="SuperPL",IF(AND(T1284&gt;STD_01122025!$H$3,U1284&lt;STD_01122025!$H$4,V1284&gt;STD_01122025!$H$5,X1284&gt;STD_01122025!$H$6,OR(AF1284="ND",AF1284&lt;STD_01122025!$H$7),AH1284="ND"),"Pass","Fail"),IF(E1284="Flight",IF(AND(T1284&gt;STD_01122025!$J$3,U1284&lt;STD_01122025!$J$4,X1284&gt;STD_01122025!$J$6,OR(AF1284="ND",AF1284&lt;STD_01122025!$J$7),AH1284="ND"),"Pass","Fail"),""))))))</f>
        <v/>
      </c>
      <c r="AM1284" s="62" t="str">
        <f>IF(ISBLANK(B1284),"",IFERROR(IF(VLOOKUP(B1284,'Np PL4 Stock'!$A:$J,10,FALSE)="Np4",D1284-VLOOKUP(B1284,'Np PL4 Stock'!$A:$E,5,FALSE),D1284-VLOOKUP(B1284,'Np PL4 Stock'!$A:$E,5,FALSE)-1),""))</f>
        <v/>
      </c>
      <c r="AN1284" s="147"/>
      <c r="AO1284" s="147"/>
      <c r="AP1284" s="59"/>
      <c r="AQ1284" s="59"/>
      <c r="AR1284" s="59"/>
      <c r="AS1284" s="59"/>
      <c r="AT1284" s="73"/>
      <c r="AU1284" s="73"/>
      <c r="AV1284" s="73"/>
      <c r="AW1284" s="73"/>
      <c r="AX1284" s="84"/>
      <c r="AY1284" s="59"/>
      <c r="AZ1284" s="59"/>
      <c r="BA1284" s="59"/>
      <c r="BB1284" s="59"/>
      <c r="BC1284" s="59"/>
      <c r="BD1284" s="59"/>
      <c r="BE1284" s="84"/>
      <c r="BF1284" s="84"/>
      <c r="BG1284" s="84"/>
      <c r="BH1284" s="84"/>
      <c r="BI1284" s="85"/>
      <c r="BJ1284" s="86"/>
      <c r="BK1284" s="86"/>
      <c r="BL1284" s="86"/>
      <c r="BM1284" s="86"/>
      <c r="BN1284" s="86"/>
      <c r="BO1284" s="59"/>
      <c r="BP1284" s="69"/>
      <c r="BQ1284" s="92">
        <v>0</v>
      </c>
      <c r="BR1284" s="93">
        <v>0</v>
      </c>
      <c r="BS1284" s="94" t="str">
        <f t="shared" ref="BS1284:BS1347" si="215">IF(ISBLANK(D1284),"",SUM(BQ1284:BR1284))</f>
        <v/>
      </c>
      <c r="BT1284" s="95">
        <v>0</v>
      </c>
      <c r="BU1284" s="101" t="str">
        <f t="shared" ref="BU1284:BU1347" si="216">IF(ISBLANK(D1284),"",SUM(BS1284:BT1284))</f>
        <v/>
      </c>
      <c r="BV1284" s="102" t="str">
        <f t="shared" si="207"/>
        <v>-</v>
      </c>
      <c r="BW1284" s="103"/>
      <c r="BX1284" s="104" t="str">
        <f t="shared" si="208"/>
        <v>-</v>
      </c>
      <c r="BY1284" s="105"/>
      <c r="BZ1284" s="103"/>
      <c r="CA1284" s="106"/>
      <c r="CB1284" s="107"/>
      <c r="CC1284" s="112"/>
      <c r="CD1284" s="106"/>
      <c r="CE1284" s="103"/>
      <c r="CF1284" s="113"/>
      <c r="CG1284" s="114"/>
    </row>
    <row r="1285" spans="1:85">
      <c r="A1285" s="53" t="str">
        <f t="shared" si="209"/>
        <v>--</v>
      </c>
      <c r="B1285" s="47" t="str">
        <f t="shared" si="210"/>
        <v>-</v>
      </c>
      <c r="C1285" s="153"/>
      <c r="D1285" s="49"/>
      <c r="E1285" s="50"/>
      <c r="F1285" s="51"/>
      <c r="G1285" s="59"/>
      <c r="H1285" s="51"/>
      <c r="I1285" s="59"/>
      <c r="J1285" s="60" t="str">
        <f>IF(ISBLANK(H1285),"",IFERROR(VLOOKUP(B1285,'Np PL4 Stock'!$A:$D,4,FALSE),""))</f>
        <v/>
      </c>
      <c r="K1285" s="61" t="str">
        <f>IF(ISBLANK(H1285),"",SUMIF('Np PL4 Stock'!$A:$A,B1285,'Np PL4 Stock'!$N:$N))</f>
        <v/>
      </c>
      <c r="L1285" s="62" t="str">
        <f>IF(ISBLANK(H1285),"",VLOOKUP(LEFT(B1285,5),Unit!A:B,2,FALSE))</f>
        <v/>
      </c>
      <c r="M1285" s="63" t="str">
        <f>IF(ISBLANK(H1285),"",IFERROR(VLOOKUP(B1285,'Np PL4 Stock'!$A:$T,20,FALSE),""))</f>
        <v/>
      </c>
      <c r="N1285" s="63" t="str">
        <f>IF(ISBLANK(H1285),"",IFERROR(VLOOKUP(B1285,'Np PL4 Stock'!$A:$U,21,FALSE),""))</f>
        <v/>
      </c>
      <c r="O1285" s="62" t="str">
        <f t="shared" si="213"/>
        <v/>
      </c>
      <c r="P1285" s="62" t="str">
        <f t="shared" si="211"/>
        <v/>
      </c>
      <c r="Q1285" s="67" t="str">
        <f t="shared" si="214"/>
        <v/>
      </c>
      <c r="R1285" s="67" t="str">
        <f t="shared" si="212"/>
        <v/>
      </c>
      <c r="S1285" s="59"/>
      <c r="T1285" s="147"/>
      <c r="U1285" s="147"/>
      <c r="V1285" s="59"/>
      <c r="W1285" s="59"/>
      <c r="X1285" s="59"/>
      <c r="Y1285" s="59"/>
      <c r="Z1285" s="59"/>
      <c r="AA1285" s="59"/>
      <c r="AB1285" s="59"/>
      <c r="AC1285" s="59"/>
      <c r="AD1285" s="59"/>
      <c r="AE1285" s="59"/>
      <c r="AF1285" s="73"/>
      <c r="AG1285" s="73"/>
      <c r="AH1285" s="73"/>
      <c r="AI1285" s="73"/>
      <c r="AJ1285" s="73"/>
      <c r="AK1285" s="73"/>
      <c r="AL1285" s="77" t="str">
        <f>IF(ISBLANK(S1285),"",IF(AJ1285="Fail","Fail",IF(E1285="PL4",IF(AND(T1285&gt;STD_01122025!$D$3,U1285&lt;STD_01122025!$D$4,OR(AF1285="ND",AF1285&lt;STD_01122025!$D$7),AH1285="ND"),"Pass","Fail"),IF(E1285="PL12",IF(AND(S1285&lt;STD_01122025!$F$2,T1285&gt;STD_01122025!$F$3,U1285&lt;STD_01122025!$F$4,V1285&gt;STD_01122025!$F$5,X1285&gt;STD_01122025!$F$6,OR(AF1285="ND",AF1285&lt;STD_01122025!$F$7),AH1285="ND"),"Pass","Fail"),IF(E1285="SuperPL",IF(AND(T1285&gt;STD_01122025!$H$3,U1285&lt;STD_01122025!$H$4,V1285&gt;STD_01122025!$H$5,X1285&gt;STD_01122025!$H$6,OR(AF1285="ND",AF1285&lt;STD_01122025!$H$7),AH1285="ND"),"Pass","Fail"),IF(E1285="Flight",IF(AND(T1285&gt;STD_01122025!$J$3,U1285&lt;STD_01122025!$J$4,X1285&gt;STD_01122025!$J$6,OR(AF1285="ND",AF1285&lt;STD_01122025!$J$7),AH1285="ND"),"Pass","Fail"),""))))))</f>
        <v/>
      </c>
      <c r="AM1285" s="62" t="str">
        <f>IF(ISBLANK(B1285),"",IFERROR(IF(VLOOKUP(B1285,'Np PL4 Stock'!$A:$J,10,FALSE)="Np4",D1285-VLOOKUP(B1285,'Np PL4 Stock'!$A:$E,5,FALSE),D1285-VLOOKUP(B1285,'Np PL4 Stock'!$A:$E,5,FALSE)-1),""))</f>
        <v/>
      </c>
      <c r="AN1285" s="147"/>
      <c r="AO1285" s="147"/>
      <c r="AP1285" s="59"/>
      <c r="AQ1285" s="59"/>
      <c r="AR1285" s="59"/>
      <c r="AS1285" s="59"/>
      <c r="AT1285" s="73"/>
      <c r="AU1285" s="73"/>
      <c r="AV1285" s="73"/>
      <c r="AW1285" s="73"/>
      <c r="AX1285" s="84"/>
      <c r="AY1285" s="59"/>
      <c r="AZ1285" s="59"/>
      <c r="BA1285" s="59"/>
      <c r="BB1285" s="59"/>
      <c r="BC1285" s="59"/>
      <c r="BD1285" s="59"/>
      <c r="BE1285" s="84"/>
      <c r="BF1285" s="84"/>
      <c r="BG1285" s="84"/>
      <c r="BH1285" s="84"/>
      <c r="BI1285" s="85"/>
      <c r="BJ1285" s="86"/>
      <c r="BK1285" s="86"/>
      <c r="BL1285" s="86"/>
      <c r="BM1285" s="86"/>
      <c r="BN1285" s="86"/>
      <c r="BO1285" s="59"/>
      <c r="BP1285" s="69"/>
      <c r="BQ1285" s="92">
        <v>0</v>
      </c>
      <c r="BR1285" s="93">
        <v>0</v>
      </c>
      <c r="BS1285" s="94" t="str">
        <f t="shared" si="215"/>
        <v/>
      </c>
      <c r="BT1285" s="95">
        <v>0</v>
      </c>
      <c r="BU1285" s="101" t="str">
        <f t="shared" si="216"/>
        <v/>
      </c>
      <c r="BV1285" s="102" t="str">
        <f t="shared" si="207"/>
        <v>-</v>
      </c>
      <c r="BW1285" s="103"/>
      <c r="BX1285" s="104" t="str">
        <f t="shared" si="208"/>
        <v>-</v>
      </c>
      <c r="BY1285" s="105"/>
      <c r="BZ1285" s="103"/>
      <c r="CA1285" s="106"/>
      <c r="CB1285" s="107"/>
      <c r="CC1285" s="112"/>
      <c r="CD1285" s="106"/>
      <c r="CE1285" s="103"/>
      <c r="CF1285" s="113"/>
      <c r="CG1285" s="114"/>
    </row>
    <row r="1286" spans="1:85">
      <c r="A1286" s="53" t="str">
        <f t="shared" si="209"/>
        <v>--</v>
      </c>
      <c r="B1286" s="47" t="str">
        <f t="shared" si="210"/>
        <v>-</v>
      </c>
      <c r="C1286" s="153"/>
      <c r="D1286" s="49"/>
      <c r="E1286" s="50"/>
      <c r="F1286" s="51"/>
      <c r="G1286" s="59"/>
      <c r="H1286" s="51"/>
      <c r="I1286" s="59"/>
      <c r="J1286" s="60" t="str">
        <f>IF(ISBLANK(H1286),"",IFERROR(VLOOKUP(B1286,'Np PL4 Stock'!$A:$D,4,FALSE),""))</f>
        <v/>
      </c>
      <c r="K1286" s="61" t="str">
        <f>IF(ISBLANK(H1286),"",SUMIF('Np PL4 Stock'!$A:$A,B1286,'Np PL4 Stock'!$N:$N))</f>
        <v/>
      </c>
      <c r="L1286" s="62" t="str">
        <f>IF(ISBLANK(H1286),"",VLOOKUP(LEFT(B1286,5),Unit!A:B,2,FALSE))</f>
        <v/>
      </c>
      <c r="M1286" s="63" t="str">
        <f>IF(ISBLANK(H1286),"",IFERROR(VLOOKUP(B1286,'Np PL4 Stock'!$A:$T,20,FALSE),""))</f>
        <v/>
      </c>
      <c r="N1286" s="63" t="str">
        <f>IF(ISBLANK(H1286),"",IFERROR(VLOOKUP(B1286,'Np PL4 Stock'!$A:$U,21,FALSE),""))</f>
        <v/>
      </c>
      <c r="O1286" s="62" t="str">
        <f t="shared" si="213"/>
        <v/>
      </c>
      <c r="P1286" s="62" t="str">
        <f t="shared" si="211"/>
        <v/>
      </c>
      <c r="Q1286" s="67" t="str">
        <f t="shared" si="214"/>
        <v/>
      </c>
      <c r="R1286" s="67" t="str">
        <f t="shared" si="212"/>
        <v/>
      </c>
      <c r="S1286" s="59"/>
      <c r="T1286" s="147"/>
      <c r="U1286" s="147"/>
      <c r="V1286" s="59"/>
      <c r="W1286" s="59"/>
      <c r="X1286" s="59"/>
      <c r="Y1286" s="59"/>
      <c r="Z1286" s="59"/>
      <c r="AA1286" s="59"/>
      <c r="AB1286" s="59"/>
      <c r="AC1286" s="59"/>
      <c r="AD1286" s="59"/>
      <c r="AE1286" s="59"/>
      <c r="AF1286" s="73"/>
      <c r="AG1286" s="73"/>
      <c r="AH1286" s="73"/>
      <c r="AI1286" s="73"/>
      <c r="AJ1286" s="73"/>
      <c r="AK1286" s="73"/>
      <c r="AL1286" s="77" t="str">
        <f>IF(ISBLANK(S1286),"",IF(AJ1286="Fail","Fail",IF(E1286="PL4",IF(AND(T1286&gt;STD_01122025!$D$3,U1286&lt;STD_01122025!$D$4,OR(AF1286="ND",AF1286&lt;STD_01122025!$D$7),AH1286="ND"),"Pass","Fail"),IF(E1286="PL12",IF(AND(S1286&lt;STD_01122025!$F$2,T1286&gt;STD_01122025!$F$3,U1286&lt;STD_01122025!$F$4,V1286&gt;STD_01122025!$F$5,X1286&gt;STD_01122025!$F$6,OR(AF1286="ND",AF1286&lt;STD_01122025!$F$7),AH1286="ND"),"Pass","Fail"),IF(E1286="SuperPL",IF(AND(T1286&gt;STD_01122025!$H$3,U1286&lt;STD_01122025!$H$4,V1286&gt;STD_01122025!$H$5,X1286&gt;STD_01122025!$H$6,OR(AF1286="ND",AF1286&lt;STD_01122025!$H$7),AH1286="ND"),"Pass","Fail"),IF(E1286="Flight",IF(AND(T1286&gt;STD_01122025!$J$3,U1286&lt;STD_01122025!$J$4,X1286&gt;STD_01122025!$J$6,OR(AF1286="ND",AF1286&lt;STD_01122025!$J$7),AH1286="ND"),"Pass","Fail"),""))))))</f>
        <v/>
      </c>
      <c r="AM1286" s="62" t="str">
        <f>IF(ISBLANK(B1286),"",IFERROR(IF(VLOOKUP(B1286,'Np PL4 Stock'!$A:$J,10,FALSE)="Np4",D1286-VLOOKUP(B1286,'Np PL4 Stock'!$A:$E,5,FALSE),D1286-VLOOKUP(B1286,'Np PL4 Stock'!$A:$E,5,FALSE)-1),""))</f>
        <v/>
      </c>
      <c r="AN1286" s="147"/>
      <c r="AO1286" s="147"/>
      <c r="AP1286" s="59"/>
      <c r="AQ1286" s="59"/>
      <c r="AR1286" s="59"/>
      <c r="AS1286" s="59"/>
      <c r="AT1286" s="73"/>
      <c r="AU1286" s="73"/>
      <c r="AV1286" s="73"/>
      <c r="AW1286" s="73"/>
      <c r="AX1286" s="84"/>
      <c r="AY1286" s="59"/>
      <c r="AZ1286" s="59"/>
      <c r="BA1286" s="59"/>
      <c r="BB1286" s="59"/>
      <c r="BC1286" s="59"/>
      <c r="BD1286" s="59"/>
      <c r="BE1286" s="84"/>
      <c r="BF1286" s="84"/>
      <c r="BG1286" s="84"/>
      <c r="BH1286" s="84"/>
      <c r="BI1286" s="85"/>
      <c r="BJ1286" s="86"/>
      <c r="BK1286" s="86"/>
      <c r="BL1286" s="86"/>
      <c r="BM1286" s="86"/>
      <c r="BN1286" s="86"/>
      <c r="BO1286" s="59"/>
      <c r="BP1286" s="69"/>
      <c r="BQ1286" s="92">
        <v>0</v>
      </c>
      <c r="BR1286" s="93">
        <v>0</v>
      </c>
      <c r="BS1286" s="94" t="str">
        <f t="shared" si="215"/>
        <v/>
      </c>
      <c r="BT1286" s="95">
        <v>0</v>
      </c>
      <c r="BU1286" s="101" t="str">
        <f t="shared" si="216"/>
        <v/>
      </c>
      <c r="BV1286" s="102" t="str">
        <f t="shared" ref="BV1286:BV1349" si="217">IF(ISNUMBER(AQ1286),(1/AQ1286)*10^3,"-")</f>
        <v>-</v>
      </c>
      <c r="BW1286" s="103"/>
      <c r="BX1286" s="104" t="str">
        <f t="shared" si="208"/>
        <v>-</v>
      </c>
      <c r="BY1286" s="105"/>
      <c r="BZ1286" s="103"/>
      <c r="CA1286" s="106"/>
      <c r="CB1286" s="107"/>
      <c r="CC1286" s="112"/>
      <c r="CD1286" s="106"/>
      <c r="CE1286" s="103"/>
      <c r="CF1286" s="113"/>
      <c r="CG1286" s="114"/>
    </row>
    <row r="1287" spans="1:85">
      <c r="A1287" s="53" t="str">
        <f t="shared" si="209"/>
        <v>--</v>
      </c>
      <c r="B1287" s="47" t="str">
        <f t="shared" si="210"/>
        <v>-</v>
      </c>
      <c r="C1287" s="153"/>
      <c r="D1287" s="49"/>
      <c r="E1287" s="50"/>
      <c r="F1287" s="51"/>
      <c r="G1287" s="59"/>
      <c r="H1287" s="51"/>
      <c r="I1287" s="59"/>
      <c r="J1287" s="60" t="str">
        <f>IF(ISBLANK(H1287),"",IFERROR(VLOOKUP(B1287,'Np PL4 Stock'!$A:$D,4,FALSE),""))</f>
        <v/>
      </c>
      <c r="K1287" s="61" t="str">
        <f>IF(ISBLANK(H1287),"",SUMIF('Np PL4 Stock'!$A:$A,B1287,'Np PL4 Stock'!$N:$N))</f>
        <v/>
      </c>
      <c r="L1287" s="62" t="str">
        <f>IF(ISBLANK(H1287),"",VLOOKUP(LEFT(B1287,5),Unit!A:B,2,FALSE))</f>
        <v/>
      </c>
      <c r="M1287" s="63" t="str">
        <f>IF(ISBLANK(H1287),"",IFERROR(VLOOKUP(B1287,'Np PL4 Stock'!$A:$T,20,FALSE),""))</f>
        <v/>
      </c>
      <c r="N1287" s="63" t="str">
        <f>IF(ISBLANK(H1287),"",IFERROR(VLOOKUP(B1287,'Np PL4 Stock'!$A:$U,21,FALSE),""))</f>
        <v/>
      </c>
      <c r="O1287" s="62" t="str">
        <f t="shared" si="213"/>
        <v/>
      </c>
      <c r="P1287" s="62" t="str">
        <f t="shared" si="211"/>
        <v/>
      </c>
      <c r="Q1287" s="67" t="str">
        <f t="shared" si="214"/>
        <v/>
      </c>
      <c r="R1287" s="67" t="str">
        <f t="shared" si="212"/>
        <v/>
      </c>
      <c r="S1287" s="59"/>
      <c r="T1287" s="147"/>
      <c r="U1287" s="147"/>
      <c r="V1287" s="59"/>
      <c r="W1287" s="59"/>
      <c r="X1287" s="59"/>
      <c r="Y1287" s="59"/>
      <c r="Z1287" s="59"/>
      <c r="AA1287" s="59"/>
      <c r="AB1287" s="59"/>
      <c r="AC1287" s="59"/>
      <c r="AD1287" s="59"/>
      <c r="AE1287" s="59"/>
      <c r="AF1287" s="73"/>
      <c r="AG1287" s="73"/>
      <c r="AH1287" s="73"/>
      <c r="AI1287" s="73"/>
      <c r="AJ1287" s="73"/>
      <c r="AK1287" s="73"/>
      <c r="AL1287" s="77" t="str">
        <f>IF(ISBLANK(S1287),"",IF(AJ1287="Fail","Fail",IF(E1287="PL4",IF(AND(T1287&gt;STD_01122025!$D$3,U1287&lt;STD_01122025!$D$4,OR(AF1287="ND",AF1287&lt;STD_01122025!$D$7),AH1287="ND"),"Pass","Fail"),IF(E1287="PL12",IF(AND(S1287&lt;STD_01122025!$F$2,T1287&gt;STD_01122025!$F$3,U1287&lt;STD_01122025!$F$4,V1287&gt;STD_01122025!$F$5,X1287&gt;STD_01122025!$F$6,OR(AF1287="ND",AF1287&lt;STD_01122025!$F$7),AH1287="ND"),"Pass","Fail"),IF(E1287="SuperPL",IF(AND(T1287&gt;STD_01122025!$H$3,U1287&lt;STD_01122025!$H$4,V1287&gt;STD_01122025!$H$5,X1287&gt;STD_01122025!$H$6,OR(AF1287="ND",AF1287&lt;STD_01122025!$H$7),AH1287="ND"),"Pass","Fail"),IF(E1287="Flight",IF(AND(T1287&gt;STD_01122025!$J$3,U1287&lt;STD_01122025!$J$4,X1287&gt;STD_01122025!$J$6,OR(AF1287="ND",AF1287&lt;STD_01122025!$J$7),AH1287="ND"),"Pass","Fail"),""))))))</f>
        <v/>
      </c>
      <c r="AM1287" s="62" t="str">
        <f>IF(ISBLANK(B1287),"",IFERROR(IF(VLOOKUP(B1287,'Np PL4 Stock'!$A:$J,10,FALSE)="Np4",D1287-VLOOKUP(B1287,'Np PL4 Stock'!$A:$E,5,FALSE),D1287-VLOOKUP(B1287,'Np PL4 Stock'!$A:$E,5,FALSE)-1),""))</f>
        <v/>
      </c>
      <c r="AN1287" s="147"/>
      <c r="AO1287" s="147"/>
      <c r="AP1287" s="59"/>
      <c r="AQ1287" s="59"/>
      <c r="AR1287" s="59"/>
      <c r="AS1287" s="59"/>
      <c r="AT1287" s="73"/>
      <c r="AU1287" s="73"/>
      <c r="AV1287" s="73"/>
      <c r="AW1287" s="73"/>
      <c r="AX1287" s="84"/>
      <c r="AY1287" s="59"/>
      <c r="AZ1287" s="59"/>
      <c r="BA1287" s="59"/>
      <c r="BB1287" s="59"/>
      <c r="BC1287" s="59"/>
      <c r="BD1287" s="59"/>
      <c r="BE1287" s="84"/>
      <c r="BF1287" s="84"/>
      <c r="BG1287" s="84"/>
      <c r="BH1287" s="84"/>
      <c r="BI1287" s="85"/>
      <c r="BJ1287" s="86"/>
      <c r="BK1287" s="86"/>
      <c r="BL1287" s="86"/>
      <c r="BM1287" s="86"/>
      <c r="BN1287" s="86"/>
      <c r="BO1287" s="59"/>
      <c r="BP1287" s="69"/>
      <c r="BQ1287" s="92">
        <v>0</v>
      </c>
      <c r="BR1287" s="93">
        <v>0</v>
      </c>
      <c r="BS1287" s="94" t="str">
        <f t="shared" si="215"/>
        <v/>
      </c>
      <c r="BT1287" s="95">
        <v>0</v>
      </c>
      <c r="BU1287" s="101" t="str">
        <f t="shared" si="216"/>
        <v/>
      </c>
      <c r="BV1287" s="102" t="str">
        <f t="shared" si="217"/>
        <v>-</v>
      </c>
      <c r="BW1287" s="103"/>
      <c r="BX1287" s="104" t="str">
        <f t="shared" ref="BX1287:BX1350" si="218">IFERROR((BU1287*BV1287)/10^3,"-")</f>
        <v>-</v>
      </c>
      <c r="BY1287" s="105"/>
      <c r="BZ1287" s="103"/>
      <c r="CA1287" s="106"/>
      <c r="CB1287" s="107"/>
      <c r="CC1287" s="112"/>
      <c r="CD1287" s="106"/>
      <c r="CE1287" s="103"/>
      <c r="CF1287" s="113"/>
      <c r="CG1287" s="114"/>
    </row>
    <row r="1288" spans="1:85">
      <c r="A1288" s="53" t="str">
        <f t="shared" si="209"/>
        <v>--</v>
      </c>
      <c r="B1288" s="47" t="str">
        <f t="shared" si="210"/>
        <v>-</v>
      </c>
      <c r="C1288" s="153"/>
      <c r="D1288" s="49"/>
      <c r="E1288" s="50"/>
      <c r="F1288" s="51"/>
      <c r="G1288" s="59"/>
      <c r="H1288" s="51"/>
      <c r="I1288" s="59"/>
      <c r="J1288" s="60" t="str">
        <f>IF(ISBLANK(H1288),"",IFERROR(VLOOKUP(B1288,'Np PL4 Stock'!$A:$D,4,FALSE),""))</f>
        <v/>
      </c>
      <c r="K1288" s="61" t="str">
        <f>IF(ISBLANK(H1288),"",SUMIF('Np PL4 Stock'!$A:$A,B1288,'Np PL4 Stock'!$N:$N))</f>
        <v/>
      </c>
      <c r="L1288" s="62" t="str">
        <f>IF(ISBLANK(H1288),"",VLOOKUP(LEFT(B1288,5),Unit!A:B,2,FALSE))</f>
        <v/>
      </c>
      <c r="M1288" s="63" t="str">
        <f>IF(ISBLANK(H1288),"",IFERROR(VLOOKUP(B1288,'Np PL4 Stock'!$A:$T,20,FALSE),""))</f>
        <v/>
      </c>
      <c r="N1288" s="63" t="str">
        <f>IF(ISBLANK(H1288),"",IFERROR(VLOOKUP(B1288,'Np PL4 Stock'!$A:$U,21,FALSE),""))</f>
        <v/>
      </c>
      <c r="O1288" s="62" t="str">
        <f t="shared" si="213"/>
        <v/>
      </c>
      <c r="P1288" s="62" t="str">
        <f t="shared" si="211"/>
        <v/>
      </c>
      <c r="Q1288" s="67" t="str">
        <f t="shared" si="214"/>
        <v/>
      </c>
      <c r="R1288" s="67" t="str">
        <f t="shared" si="212"/>
        <v/>
      </c>
      <c r="S1288" s="59"/>
      <c r="T1288" s="147"/>
      <c r="U1288" s="147"/>
      <c r="V1288" s="59"/>
      <c r="W1288" s="59"/>
      <c r="X1288" s="59"/>
      <c r="Y1288" s="59"/>
      <c r="Z1288" s="59"/>
      <c r="AA1288" s="59"/>
      <c r="AB1288" s="59"/>
      <c r="AC1288" s="59"/>
      <c r="AD1288" s="59"/>
      <c r="AE1288" s="59"/>
      <c r="AF1288" s="73"/>
      <c r="AG1288" s="73"/>
      <c r="AH1288" s="73"/>
      <c r="AI1288" s="73"/>
      <c r="AJ1288" s="73"/>
      <c r="AK1288" s="73"/>
      <c r="AL1288" s="77" t="str">
        <f>IF(ISBLANK(S1288),"",IF(AJ1288="Fail","Fail",IF(E1288="PL4",IF(AND(T1288&gt;STD_01122025!$D$3,U1288&lt;STD_01122025!$D$4,OR(AF1288="ND",AF1288&lt;STD_01122025!$D$7),AH1288="ND"),"Pass","Fail"),IF(E1288="PL12",IF(AND(S1288&lt;STD_01122025!$F$2,T1288&gt;STD_01122025!$F$3,U1288&lt;STD_01122025!$F$4,V1288&gt;STD_01122025!$F$5,X1288&gt;STD_01122025!$F$6,OR(AF1288="ND",AF1288&lt;STD_01122025!$F$7),AH1288="ND"),"Pass","Fail"),IF(E1288="SuperPL",IF(AND(T1288&gt;STD_01122025!$H$3,U1288&lt;STD_01122025!$H$4,V1288&gt;STD_01122025!$H$5,X1288&gt;STD_01122025!$H$6,OR(AF1288="ND",AF1288&lt;STD_01122025!$H$7),AH1288="ND"),"Pass","Fail"),IF(E1288="Flight",IF(AND(T1288&gt;STD_01122025!$J$3,U1288&lt;STD_01122025!$J$4,X1288&gt;STD_01122025!$J$6,OR(AF1288="ND",AF1288&lt;STD_01122025!$J$7),AH1288="ND"),"Pass","Fail"),""))))))</f>
        <v/>
      </c>
      <c r="AM1288" s="62" t="str">
        <f>IF(ISBLANK(B1288),"",IFERROR(IF(VLOOKUP(B1288,'Np PL4 Stock'!$A:$J,10,FALSE)="Np4",D1288-VLOOKUP(B1288,'Np PL4 Stock'!$A:$E,5,FALSE),D1288-VLOOKUP(B1288,'Np PL4 Stock'!$A:$E,5,FALSE)-1),""))</f>
        <v/>
      </c>
      <c r="AN1288" s="147"/>
      <c r="AO1288" s="147"/>
      <c r="AP1288" s="59"/>
      <c r="AQ1288" s="59"/>
      <c r="AR1288" s="59"/>
      <c r="AS1288" s="59"/>
      <c r="AT1288" s="73"/>
      <c r="AU1288" s="73"/>
      <c r="AV1288" s="73"/>
      <c r="AW1288" s="73"/>
      <c r="AX1288" s="84"/>
      <c r="AY1288" s="59"/>
      <c r="AZ1288" s="59"/>
      <c r="BA1288" s="59"/>
      <c r="BB1288" s="59"/>
      <c r="BC1288" s="59"/>
      <c r="BD1288" s="59"/>
      <c r="BE1288" s="84"/>
      <c r="BF1288" s="84"/>
      <c r="BG1288" s="84"/>
      <c r="BH1288" s="84"/>
      <c r="BI1288" s="85"/>
      <c r="BJ1288" s="86"/>
      <c r="BK1288" s="86"/>
      <c r="BL1288" s="86"/>
      <c r="BM1288" s="86"/>
      <c r="BN1288" s="86"/>
      <c r="BO1288" s="59"/>
      <c r="BP1288" s="69"/>
      <c r="BQ1288" s="92">
        <v>0</v>
      </c>
      <c r="BR1288" s="93">
        <v>0</v>
      </c>
      <c r="BS1288" s="94" t="str">
        <f t="shared" si="215"/>
        <v/>
      </c>
      <c r="BT1288" s="95">
        <v>0</v>
      </c>
      <c r="BU1288" s="101" t="str">
        <f t="shared" si="216"/>
        <v/>
      </c>
      <c r="BV1288" s="102" t="str">
        <f t="shared" si="217"/>
        <v>-</v>
      </c>
      <c r="BW1288" s="103"/>
      <c r="BX1288" s="104" t="str">
        <f t="shared" si="218"/>
        <v>-</v>
      </c>
      <c r="BY1288" s="105"/>
      <c r="BZ1288" s="103"/>
      <c r="CA1288" s="106"/>
      <c r="CB1288" s="107"/>
      <c r="CC1288" s="112"/>
      <c r="CD1288" s="106"/>
      <c r="CE1288" s="103"/>
      <c r="CF1288" s="113"/>
      <c r="CG1288" s="114"/>
    </row>
    <row r="1289" spans="1:85">
      <c r="A1289" s="53" t="str">
        <f t="shared" si="209"/>
        <v>--</v>
      </c>
      <c r="B1289" s="47" t="str">
        <f t="shared" si="210"/>
        <v>-</v>
      </c>
      <c r="C1289" s="153"/>
      <c r="D1289" s="49"/>
      <c r="E1289" s="50"/>
      <c r="F1289" s="51"/>
      <c r="G1289" s="59"/>
      <c r="H1289" s="51"/>
      <c r="I1289" s="59"/>
      <c r="J1289" s="60" t="str">
        <f>IF(ISBLANK(H1289),"",IFERROR(VLOOKUP(B1289,'Np PL4 Stock'!$A:$D,4,FALSE),""))</f>
        <v/>
      </c>
      <c r="K1289" s="61" t="str">
        <f>IF(ISBLANK(H1289),"",SUMIF('Np PL4 Stock'!$A:$A,B1289,'Np PL4 Stock'!$N:$N))</f>
        <v/>
      </c>
      <c r="L1289" s="62" t="str">
        <f>IF(ISBLANK(H1289),"",VLOOKUP(LEFT(B1289,5),Unit!A:B,2,FALSE))</f>
        <v/>
      </c>
      <c r="M1289" s="63" t="str">
        <f>IF(ISBLANK(H1289),"",IFERROR(VLOOKUP(B1289,'Np PL4 Stock'!$A:$T,20,FALSE),""))</f>
        <v/>
      </c>
      <c r="N1289" s="63" t="str">
        <f>IF(ISBLANK(H1289),"",IFERROR(VLOOKUP(B1289,'Np PL4 Stock'!$A:$U,21,FALSE),""))</f>
        <v/>
      </c>
      <c r="O1289" s="62" t="str">
        <f t="shared" si="213"/>
        <v/>
      </c>
      <c r="P1289" s="62" t="str">
        <f t="shared" si="211"/>
        <v/>
      </c>
      <c r="Q1289" s="67" t="str">
        <f t="shared" si="214"/>
        <v/>
      </c>
      <c r="R1289" s="67" t="str">
        <f t="shared" si="212"/>
        <v/>
      </c>
      <c r="S1289" s="59"/>
      <c r="T1289" s="147"/>
      <c r="U1289" s="147"/>
      <c r="V1289" s="59"/>
      <c r="W1289" s="59"/>
      <c r="X1289" s="59"/>
      <c r="Y1289" s="59"/>
      <c r="Z1289" s="59"/>
      <c r="AA1289" s="59"/>
      <c r="AB1289" s="59"/>
      <c r="AC1289" s="59"/>
      <c r="AD1289" s="59"/>
      <c r="AE1289" s="59"/>
      <c r="AF1289" s="73"/>
      <c r="AG1289" s="73"/>
      <c r="AH1289" s="73"/>
      <c r="AI1289" s="73"/>
      <c r="AJ1289" s="73"/>
      <c r="AK1289" s="73"/>
      <c r="AL1289" s="77" t="str">
        <f>IF(ISBLANK(S1289),"",IF(AJ1289="Fail","Fail",IF(E1289="PL4",IF(AND(T1289&gt;STD_01122025!$D$3,U1289&lt;STD_01122025!$D$4,OR(AF1289="ND",AF1289&lt;STD_01122025!$D$7),AH1289="ND"),"Pass","Fail"),IF(E1289="PL12",IF(AND(S1289&lt;STD_01122025!$F$2,T1289&gt;STD_01122025!$F$3,U1289&lt;STD_01122025!$F$4,V1289&gt;STD_01122025!$F$5,X1289&gt;STD_01122025!$F$6,OR(AF1289="ND",AF1289&lt;STD_01122025!$F$7),AH1289="ND"),"Pass","Fail"),IF(E1289="SuperPL",IF(AND(T1289&gt;STD_01122025!$H$3,U1289&lt;STD_01122025!$H$4,V1289&gt;STD_01122025!$H$5,X1289&gt;STD_01122025!$H$6,OR(AF1289="ND",AF1289&lt;STD_01122025!$H$7),AH1289="ND"),"Pass","Fail"),IF(E1289="Flight",IF(AND(T1289&gt;STD_01122025!$J$3,U1289&lt;STD_01122025!$J$4,X1289&gt;STD_01122025!$J$6,OR(AF1289="ND",AF1289&lt;STD_01122025!$J$7),AH1289="ND"),"Pass","Fail"),""))))))</f>
        <v/>
      </c>
      <c r="AM1289" s="62" t="str">
        <f>IF(ISBLANK(B1289),"",IFERROR(IF(VLOOKUP(B1289,'Np PL4 Stock'!$A:$J,10,FALSE)="Np4",D1289-VLOOKUP(B1289,'Np PL4 Stock'!$A:$E,5,FALSE),D1289-VLOOKUP(B1289,'Np PL4 Stock'!$A:$E,5,FALSE)-1),""))</f>
        <v/>
      </c>
      <c r="AN1289" s="147"/>
      <c r="AO1289" s="147"/>
      <c r="AP1289" s="59"/>
      <c r="AQ1289" s="59"/>
      <c r="AR1289" s="59"/>
      <c r="AS1289" s="59"/>
      <c r="AT1289" s="73"/>
      <c r="AU1289" s="73"/>
      <c r="AV1289" s="73"/>
      <c r="AW1289" s="73"/>
      <c r="AX1289" s="84"/>
      <c r="AY1289" s="59"/>
      <c r="AZ1289" s="59"/>
      <c r="BA1289" s="59"/>
      <c r="BB1289" s="59"/>
      <c r="BC1289" s="59"/>
      <c r="BD1289" s="59"/>
      <c r="BE1289" s="84"/>
      <c r="BF1289" s="84"/>
      <c r="BG1289" s="84"/>
      <c r="BH1289" s="84"/>
      <c r="BI1289" s="85"/>
      <c r="BJ1289" s="86"/>
      <c r="BK1289" s="86"/>
      <c r="BL1289" s="86"/>
      <c r="BM1289" s="86"/>
      <c r="BN1289" s="86"/>
      <c r="BO1289" s="59"/>
      <c r="BP1289" s="69"/>
      <c r="BQ1289" s="92">
        <v>0</v>
      </c>
      <c r="BR1289" s="93">
        <v>0</v>
      </c>
      <c r="BS1289" s="94" t="str">
        <f t="shared" si="215"/>
        <v/>
      </c>
      <c r="BT1289" s="95">
        <v>0</v>
      </c>
      <c r="BU1289" s="101" t="str">
        <f t="shared" si="216"/>
        <v/>
      </c>
      <c r="BV1289" s="102" t="str">
        <f t="shared" si="217"/>
        <v>-</v>
      </c>
      <c r="BW1289" s="103"/>
      <c r="BX1289" s="104" t="str">
        <f t="shared" si="218"/>
        <v>-</v>
      </c>
      <c r="BY1289" s="105"/>
      <c r="BZ1289" s="103"/>
      <c r="CA1289" s="106"/>
      <c r="CB1289" s="107"/>
      <c r="CC1289" s="112"/>
      <c r="CD1289" s="106"/>
      <c r="CE1289" s="103"/>
      <c r="CF1289" s="113"/>
      <c r="CG1289" s="114"/>
    </row>
    <row r="1290" spans="1:85">
      <c r="A1290" s="53" t="str">
        <f t="shared" si="209"/>
        <v>--</v>
      </c>
      <c r="B1290" s="47" t="str">
        <f t="shared" si="210"/>
        <v>-</v>
      </c>
      <c r="C1290" s="153"/>
      <c r="D1290" s="49"/>
      <c r="E1290" s="50"/>
      <c r="F1290" s="51"/>
      <c r="G1290" s="59"/>
      <c r="H1290" s="51"/>
      <c r="I1290" s="59"/>
      <c r="J1290" s="60" t="str">
        <f>IF(ISBLANK(H1290),"",IFERROR(VLOOKUP(B1290,'Np PL4 Stock'!$A:$D,4,FALSE),""))</f>
        <v/>
      </c>
      <c r="K1290" s="61" t="str">
        <f>IF(ISBLANK(H1290),"",SUMIF('Np PL4 Stock'!$A:$A,B1290,'Np PL4 Stock'!$N:$N))</f>
        <v/>
      </c>
      <c r="L1290" s="62" t="str">
        <f>IF(ISBLANK(H1290),"",VLOOKUP(LEFT(B1290,5),Unit!A:B,2,FALSE))</f>
        <v/>
      </c>
      <c r="M1290" s="63" t="str">
        <f>IF(ISBLANK(H1290),"",IFERROR(VLOOKUP(B1290,'Np PL4 Stock'!$A:$T,20,FALSE),""))</f>
        <v/>
      </c>
      <c r="N1290" s="63" t="str">
        <f>IF(ISBLANK(H1290),"",IFERROR(VLOOKUP(B1290,'Np PL4 Stock'!$A:$U,21,FALSE),""))</f>
        <v/>
      </c>
      <c r="O1290" s="62" t="str">
        <f t="shared" si="213"/>
        <v/>
      </c>
      <c r="P1290" s="62" t="str">
        <f t="shared" si="211"/>
        <v/>
      </c>
      <c r="Q1290" s="67" t="str">
        <f t="shared" si="214"/>
        <v/>
      </c>
      <c r="R1290" s="67" t="str">
        <f t="shared" si="212"/>
        <v/>
      </c>
      <c r="S1290" s="59"/>
      <c r="T1290" s="147"/>
      <c r="U1290" s="147"/>
      <c r="V1290" s="59"/>
      <c r="W1290" s="59"/>
      <c r="X1290" s="59"/>
      <c r="Y1290" s="59"/>
      <c r="Z1290" s="59"/>
      <c r="AA1290" s="59"/>
      <c r="AB1290" s="59"/>
      <c r="AC1290" s="59"/>
      <c r="AD1290" s="59"/>
      <c r="AE1290" s="59"/>
      <c r="AF1290" s="73"/>
      <c r="AG1290" s="73"/>
      <c r="AH1290" s="73"/>
      <c r="AI1290" s="73"/>
      <c r="AJ1290" s="73"/>
      <c r="AK1290" s="73"/>
      <c r="AL1290" s="77" t="str">
        <f>IF(ISBLANK(S1290),"",IF(AJ1290="Fail","Fail",IF(E1290="PL4",IF(AND(T1290&gt;STD_01122025!$D$3,U1290&lt;STD_01122025!$D$4,OR(AF1290="ND",AF1290&lt;STD_01122025!$D$7),AH1290="ND"),"Pass","Fail"),IF(E1290="PL12",IF(AND(S1290&lt;STD_01122025!$F$2,T1290&gt;STD_01122025!$F$3,U1290&lt;STD_01122025!$F$4,V1290&gt;STD_01122025!$F$5,X1290&gt;STD_01122025!$F$6,OR(AF1290="ND",AF1290&lt;STD_01122025!$F$7),AH1290="ND"),"Pass","Fail"),IF(E1290="SuperPL",IF(AND(T1290&gt;STD_01122025!$H$3,U1290&lt;STD_01122025!$H$4,V1290&gt;STD_01122025!$H$5,X1290&gt;STD_01122025!$H$6,OR(AF1290="ND",AF1290&lt;STD_01122025!$H$7),AH1290="ND"),"Pass","Fail"),IF(E1290="Flight",IF(AND(T1290&gt;STD_01122025!$J$3,U1290&lt;STD_01122025!$J$4,X1290&gt;STD_01122025!$J$6,OR(AF1290="ND",AF1290&lt;STD_01122025!$J$7),AH1290="ND"),"Pass","Fail"),""))))))</f>
        <v/>
      </c>
      <c r="AM1290" s="62" t="str">
        <f>IF(ISBLANK(B1290),"",IFERROR(IF(VLOOKUP(B1290,'Np PL4 Stock'!$A:$J,10,FALSE)="Np4",D1290-VLOOKUP(B1290,'Np PL4 Stock'!$A:$E,5,FALSE),D1290-VLOOKUP(B1290,'Np PL4 Stock'!$A:$E,5,FALSE)-1),""))</f>
        <v/>
      </c>
      <c r="AN1290" s="147"/>
      <c r="AO1290" s="147"/>
      <c r="AP1290" s="59"/>
      <c r="AQ1290" s="59"/>
      <c r="AR1290" s="59"/>
      <c r="AS1290" s="59"/>
      <c r="AT1290" s="73"/>
      <c r="AU1290" s="73"/>
      <c r="AV1290" s="73"/>
      <c r="AW1290" s="73"/>
      <c r="AX1290" s="84"/>
      <c r="AY1290" s="59"/>
      <c r="AZ1290" s="59"/>
      <c r="BA1290" s="59"/>
      <c r="BB1290" s="59"/>
      <c r="BC1290" s="59"/>
      <c r="BD1290" s="59"/>
      <c r="BE1290" s="84"/>
      <c r="BF1290" s="84"/>
      <c r="BG1290" s="84"/>
      <c r="BH1290" s="84"/>
      <c r="BI1290" s="85"/>
      <c r="BJ1290" s="86"/>
      <c r="BK1290" s="86"/>
      <c r="BL1290" s="86"/>
      <c r="BM1290" s="86"/>
      <c r="BN1290" s="86"/>
      <c r="BO1290" s="59"/>
      <c r="BP1290" s="69"/>
      <c r="BQ1290" s="92">
        <v>0</v>
      </c>
      <c r="BR1290" s="93">
        <v>0</v>
      </c>
      <c r="BS1290" s="94" t="str">
        <f t="shared" si="215"/>
        <v/>
      </c>
      <c r="BT1290" s="95">
        <v>0</v>
      </c>
      <c r="BU1290" s="101" t="str">
        <f t="shared" si="216"/>
        <v/>
      </c>
      <c r="BV1290" s="102" t="str">
        <f t="shared" si="217"/>
        <v>-</v>
      </c>
      <c r="BW1290" s="103"/>
      <c r="BX1290" s="104" t="str">
        <f t="shared" si="218"/>
        <v>-</v>
      </c>
      <c r="BY1290" s="105"/>
      <c r="BZ1290" s="103"/>
      <c r="CA1290" s="106"/>
      <c r="CB1290" s="107"/>
      <c r="CC1290" s="112"/>
      <c r="CD1290" s="106"/>
      <c r="CE1290" s="103"/>
      <c r="CF1290" s="113"/>
      <c r="CG1290" s="114"/>
    </row>
    <row r="1291" spans="1:85">
      <c r="A1291" s="53" t="str">
        <f t="shared" si="209"/>
        <v>--</v>
      </c>
      <c r="B1291" s="47" t="str">
        <f t="shared" si="210"/>
        <v>-</v>
      </c>
      <c r="C1291" s="153"/>
      <c r="D1291" s="49"/>
      <c r="E1291" s="50"/>
      <c r="F1291" s="51"/>
      <c r="G1291" s="59"/>
      <c r="H1291" s="51"/>
      <c r="I1291" s="59"/>
      <c r="J1291" s="60" t="str">
        <f>IF(ISBLANK(H1291),"",IFERROR(VLOOKUP(B1291,'Np PL4 Stock'!$A:$D,4,FALSE),""))</f>
        <v/>
      </c>
      <c r="K1291" s="61" t="str">
        <f>IF(ISBLANK(H1291),"",SUMIF('Np PL4 Stock'!$A:$A,B1291,'Np PL4 Stock'!$N:$N))</f>
        <v/>
      </c>
      <c r="L1291" s="62" t="str">
        <f>IF(ISBLANK(H1291),"",VLOOKUP(LEFT(B1291,5),Unit!A:B,2,FALSE))</f>
        <v/>
      </c>
      <c r="M1291" s="63" t="str">
        <f>IF(ISBLANK(H1291),"",IFERROR(VLOOKUP(B1291,'Np PL4 Stock'!$A:$T,20,FALSE),""))</f>
        <v/>
      </c>
      <c r="N1291" s="63" t="str">
        <f>IF(ISBLANK(H1291),"",IFERROR(VLOOKUP(B1291,'Np PL4 Stock'!$A:$U,21,FALSE),""))</f>
        <v/>
      </c>
      <c r="O1291" s="62" t="str">
        <f t="shared" si="213"/>
        <v/>
      </c>
      <c r="P1291" s="62" t="str">
        <f t="shared" si="211"/>
        <v/>
      </c>
      <c r="Q1291" s="67" t="str">
        <f t="shared" si="214"/>
        <v/>
      </c>
      <c r="R1291" s="67" t="str">
        <f t="shared" si="212"/>
        <v/>
      </c>
      <c r="S1291" s="59"/>
      <c r="T1291" s="147"/>
      <c r="U1291" s="147"/>
      <c r="V1291" s="59"/>
      <c r="W1291" s="59"/>
      <c r="X1291" s="59"/>
      <c r="Y1291" s="59"/>
      <c r="Z1291" s="59"/>
      <c r="AA1291" s="59"/>
      <c r="AB1291" s="59"/>
      <c r="AC1291" s="59"/>
      <c r="AD1291" s="59"/>
      <c r="AE1291" s="59"/>
      <c r="AF1291" s="73"/>
      <c r="AG1291" s="73"/>
      <c r="AH1291" s="73"/>
      <c r="AI1291" s="73"/>
      <c r="AJ1291" s="73"/>
      <c r="AK1291" s="73"/>
      <c r="AL1291" s="77" t="str">
        <f>IF(ISBLANK(S1291),"",IF(AJ1291="Fail","Fail",IF(E1291="PL4",IF(AND(T1291&gt;STD_01122025!$D$3,U1291&lt;STD_01122025!$D$4,OR(AF1291="ND",AF1291&lt;STD_01122025!$D$7),AH1291="ND"),"Pass","Fail"),IF(E1291="PL12",IF(AND(S1291&lt;STD_01122025!$F$2,T1291&gt;STD_01122025!$F$3,U1291&lt;STD_01122025!$F$4,V1291&gt;STD_01122025!$F$5,X1291&gt;STD_01122025!$F$6,OR(AF1291="ND",AF1291&lt;STD_01122025!$F$7),AH1291="ND"),"Pass","Fail"),IF(E1291="SuperPL",IF(AND(T1291&gt;STD_01122025!$H$3,U1291&lt;STD_01122025!$H$4,V1291&gt;STD_01122025!$H$5,X1291&gt;STD_01122025!$H$6,OR(AF1291="ND",AF1291&lt;STD_01122025!$H$7),AH1291="ND"),"Pass","Fail"),IF(E1291="Flight",IF(AND(T1291&gt;STD_01122025!$J$3,U1291&lt;STD_01122025!$J$4,X1291&gt;STD_01122025!$J$6,OR(AF1291="ND",AF1291&lt;STD_01122025!$J$7),AH1291="ND"),"Pass","Fail"),""))))))</f>
        <v/>
      </c>
      <c r="AM1291" s="62" t="str">
        <f>IF(ISBLANK(B1291),"",IFERROR(IF(VLOOKUP(B1291,'Np PL4 Stock'!$A:$J,10,FALSE)="Np4",D1291-VLOOKUP(B1291,'Np PL4 Stock'!$A:$E,5,FALSE),D1291-VLOOKUP(B1291,'Np PL4 Stock'!$A:$E,5,FALSE)-1),""))</f>
        <v/>
      </c>
      <c r="AN1291" s="147"/>
      <c r="AO1291" s="147"/>
      <c r="AP1291" s="59"/>
      <c r="AQ1291" s="59"/>
      <c r="AR1291" s="59"/>
      <c r="AS1291" s="59"/>
      <c r="AT1291" s="73"/>
      <c r="AU1291" s="73"/>
      <c r="AV1291" s="73"/>
      <c r="AW1291" s="73"/>
      <c r="AX1291" s="84"/>
      <c r="AY1291" s="59"/>
      <c r="AZ1291" s="59"/>
      <c r="BA1291" s="59"/>
      <c r="BB1291" s="59"/>
      <c r="BC1291" s="59"/>
      <c r="BD1291" s="59"/>
      <c r="BE1291" s="84"/>
      <c r="BF1291" s="84"/>
      <c r="BG1291" s="84"/>
      <c r="BH1291" s="84"/>
      <c r="BI1291" s="85"/>
      <c r="BJ1291" s="86"/>
      <c r="BK1291" s="86"/>
      <c r="BL1291" s="86"/>
      <c r="BM1291" s="86"/>
      <c r="BN1291" s="86"/>
      <c r="BO1291" s="59"/>
      <c r="BP1291" s="69"/>
      <c r="BQ1291" s="92">
        <v>0</v>
      </c>
      <c r="BR1291" s="93">
        <v>0</v>
      </c>
      <c r="BS1291" s="94" t="str">
        <f t="shared" si="215"/>
        <v/>
      </c>
      <c r="BT1291" s="95">
        <v>0</v>
      </c>
      <c r="BU1291" s="101" t="str">
        <f t="shared" si="216"/>
        <v/>
      </c>
      <c r="BV1291" s="102" t="str">
        <f t="shared" si="217"/>
        <v>-</v>
      </c>
      <c r="BW1291" s="103"/>
      <c r="BX1291" s="104" t="str">
        <f t="shared" si="218"/>
        <v>-</v>
      </c>
      <c r="BY1291" s="105"/>
      <c r="BZ1291" s="103"/>
      <c r="CA1291" s="106"/>
      <c r="CB1291" s="107"/>
      <c r="CC1291" s="112"/>
      <c r="CD1291" s="106"/>
      <c r="CE1291" s="103"/>
      <c r="CF1291" s="113"/>
      <c r="CG1291" s="114"/>
    </row>
    <row r="1292" spans="1:85">
      <c r="A1292" s="53" t="str">
        <f t="shared" si="209"/>
        <v>--</v>
      </c>
      <c r="B1292" s="47" t="str">
        <f t="shared" si="210"/>
        <v>-</v>
      </c>
      <c r="C1292" s="153"/>
      <c r="D1292" s="49"/>
      <c r="E1292" s="50"/>
      <c r="F1292" s="51"/>
      <c r="G1292" s="59"/>
      <c r="H1292" s="51"/>
      <c r="I1292" s="59"/>
      <c r="J1292" s="60" t="str">
        <f>IF(ISBLANK(H1292),"",IFERROR(VLOOKUP(B1292,'Np PL4 Stock'!$A:$D,4,FALSE),""))</f>
        <v/>
      </c>
      <c r="K1292" s="61" t="str">
        <f>IF(ISBLANK(H1292),"",SUMIF('Np PL4 Stock'!$A:$A,B1292,'Np PL4 Stock'!$N:$N))</f>
        <v/>
      </c>
      <c r="L1292" s="62" t="str">
        <f>IF(ISBLANK(H1292),"",VLOOKUP(LEFT(B1292,5),Unit!A:B,2,FALSE))</f>
        <v/>
      </c>
      <c r="M1292" s="63" t="str">
        <f>IF(ISBLANK(H1292),"",IFERROR(VLOOKUP(B1292,'Np PL4 Stock'!$A:$T,20,FALSE),""))</f>
        <v/>
      </c>
      <c r="N1292" s="63" t="str">
        <f>IF(ISBLANK(H1292),"",IFERROR(VLOOKUP(B1292,'Np PL4 Stock'!$A:$U,21,FALSE),""))</f>
        <v/>
      </c>
      <c r="O1292" s="62" t="str">
        <f t="shared" si="213"/>
        <v/>
      </c>
      <c r="P1292" s="62" t="str">
        <f t="shared" si="211"/>
        <v/>
      </c>
      <c r="Q1292" s="67" t="str">
        <f t="shared" si="214"/>
        <v/>
      </c>
      <c r="R1292" s="67" t="str">
        <f t="shared" si="212"/>
        <v/>
      </c>
      <c r="S1292" s="59"/>
      <c r="T1292" s="147"/>
      <c r="U1292" s="147"/>
      <c r="V1292" s="59"/>
      <c r="W1292" s="59"/>
      <c r="X1292" s="59"/>
      <c r="Y1292" s="59"/>
      <c r="Z1292" s="59"/>
      <c r="AA1292" s="59"/>
      <c r="AB1292" s="59"/>
      <c r="AC1292" s="59"/>
      <c r="AD1292" s="59"/>
      <c r="AE1292" s="59"/>
      <c r="AF1292" s="73"/>
      <c r="AG1292" s="73"/>
      <c r="AH1292" s="73"/>
      <c r="AI1292" s="73"/>
      <c r="AJ1292" s="73"/>
      <c r="AK1292" s="73"/>
      <c r="AL1292" s="77" t="str">
        <f>IF(ISBLANK(S1292),"",IF(AJ1292="Fail","Fail",IF(E1292="PL4",IF(AND(T1292&gt;STD_01122025!$D$3,U1292&lt;STD_01122025!$D$4,OR(AF1292="ND",AF1292&lt;STD_01122025!$D$7),AH1292="ND"),"Pass","Fail"),IF(E1292="PL12",IF(AND(S1292&lt;STD_01122025!$F$2,T1292&gt;STD_01122025!$F$3,U1292&lt;STD_01122025!$F$4,V1292&gt;STD_01122025!$F$5,X1292&gt;STD_01122025!$F$6,OR(AF1292="ND",AF1292&lt;STD_01122025!$F$7),AH1292="ND"),"Pass","Fail"),IF(E1292="SuperPL",IF(AND(T1292&gt;STD_01122025!$H$3,U1292&lt;STD_01122025!$H$4,V1292&gt;STD_01122025!$H$5,X1292&gt;STD_01122025!$H$6,OR(AF1292="ND",AF1292&lt;STD_01122025!$H$7),AH1292="ND"),"Pass","Fail"),IF(E1292="Flight",IF(AND(T1292&gt;STD_01122025!$J$3,U1292&lt;STD_01122025!$J$4,X1292&gt;STD_01122025!$J$6,OR(AF1292="ND",AF1292&lt;STD_01122025!$J$7),AH1292="ND"),"Pass","Fail"),""))))))</f>
        <v/>
      </c>
      <c r="AM1292" s="62" t="str">
        <f>IF(ISBLANK(B1292),"",IFERROR(IF(VLOOKUP(B1292,'Np PL4 Stock'!$A:$J,10,FALSE)="Np4",D1292-VLOOKUP(B1292,'Np PL4 Stock'!$A:$E,5,FALSE),D1292-VLOOKUP(B1292,'Np PL4 Stock'!$A:$E,5,FALSE)-1),""))</f>
        <v/>
      </c>
      <c r="AN1292" s="147"/>
      <c r="AO1292" s="147"/>
      <c r="AP1292" s="59"/>
      <c r="AQ1292" s="59"/>
      <c r="AR1292" s="59"/>
      <c r="AS1292" s="59"/>
      <c r="AT1292" s="73"/>
      <c r="AU1292" s="73"/>
      <c r="AV1292" s="73"/>
      <c r="AW1292" s="73"/>
      <c r="AX1292" s="84"/>
      <c r="AY1292" s="59"/>
      <c r="AZ1292" s="59"/>
      <c r="BA1292" s="59"/>
      <c r="BB1292" s="59"/>
      <c r="BC1292" s="59"/>
      <c r="BD1292" s="59"/>
      <c r="BE1292" s="84"/>
      <c r="BF1292" s="84"/>
      <c r="BG1292" s="84"/>
      <c r="BH1292" s="84"/>
      <c r="BI1292" s="85"/>
      <c r="BJ1292" s="86"/>
      <c r="BK1292" s="86"/>
      <c r="BL1292" s="86"/>
      <c r="BM1292" s="86"/>
      <c r="BN1292" s="86"/>
      <c r="BO1292" s="59"/>
      <c r="BP1292" s="69"/>
      <c r="BQ1292" s="92">
        <v>0</v>
      </c>
      <c r="BR1292" s="93">
        <v>0</v>
      </c>
      <c r="BS1292" s="94" t="str">
        <f t="shared" si="215"/>
        <v/>
      </c>
      <c r="BT1292" s="95">
        <v>0</v>
      </c>
      <c r="BU1292" s="101" t="str">
        <f t="shared" si="216"/>
        <v/>
      </c>
      <c r="BV1292" s="102" t="str">
        <f t="shared" si="217"/>
        <v>-</v>
      </c>
      <c r="BW1292" s="103"/>
      <c r="BX1292" s="104" t="str">
        <f t="shared" si="218"/>
        <v>-</v>
      </c>
      <c r="BY1292" s="105"/>
      <c r="BZ1292" s="103"/>
      <c r="CA1292" s="106"/>
      <c r="CB1292" s="107"/>
      <c r="CC1292" s="112"/>
      <c r="CD1292" s="106"/>
      <c r="CE1292" s="103"/>
      <c r="CF1292" s="113"/>
      <c r="CG1292" s="114"/>
    </row>
    <row r="1293" spans="1:85">
      <c r="A1293" s="53" t="str">
        <f t="shared" si="209"/>
        <v>--</v>
      </c>
      <c r="B1293" s="47" t="str">
        <f t="shared" si="210"/>
        <v>-</v>
      </c>
      <c r="C1293" s="153"/>
      <c r="D1293" s="49"/>
      <c r="E1293" s="50"/>
      <c r="F1293" s="51"/>
      <c r="G1293" s="59"/>
      <c r="H1293" s="51"/>
      <c r="I1293" s="59"/>
      <c r="J1293" s="60" t="str">
        <f>IF(ISBLANK(H1293),"",IFERROR(VLOOKUP(B1293,'Np PL4 Stock'!$A:$D,4,FALSE),""))</f>
        <v/>
      </c>
      <c r="K1293" s="61" t="str">
        <f>IF(ISBLANK(H1293),"",SUMIF('Np PL4 Stock'!$A:$A,B1293,'Np PL4 Stock'!$N:$N))</f>
        <v/>
      </c>
      <c r="L1293" s="62" t="str">
        <f>IF(ISBLANK(H1293),"",VLOOKUP(LEFT(B1293,5),Unit!A:B,2,FALSE))</f>
        <v/>
      </c>
      <c r="M1293" s="63" t="str">
        <f>IF(ISBLANK(H1293),"",IFERROR(VLOOKUP(B1293,'Np PL4 Stock'!$A:$T,20,FALSE),""))</f>
        <v/>
      </c>
      <c r="N1293" s="63" t="str">
        <f>IF(ISBLANK(H1293),"",IFERROR(VLOOKUP(B1293,'Np PL4 Stock'!$A:$U,21,FALSE),""))</f>
        <v/>
      </c>
      <c r="O1293" s="62" t="str">
        <f t="shared" si="213"/>
        <v/>
      </c>
      <c r="P1293" s="62" t="str">
        <f t="shared" si="211"/>
        <v/>
      </c>
      <c r="Q1293" s="67" t="str">
        <f t="shared" si="214"/>
        <v/>
      </c>
      <c r="R1293" s="67" t="str">
        <f t="shared" si="212"/>
        <v/>
      </c>
      <c r="S1293" s="59"/>
      <c r="T1293" s="147"/>
      <c r="U1293" s="147"/>
      <c r="V1293" s="59"/>
      <c r="W1293" s="59"/>
      <c r="X1293" s="59"/>
      <c r="Y1293" s="59"/>
      <c r="Z1293" s="59"/>
      <c r="AA1293" s="59"/>
      <c r="AB1293" s="59"/>
      <c r="AC1293" s="59"/>
      <c r="AD1293" s="59"/>
      <c r="AE1293" s="59"/>
      <c r="AF1293" s="73"/>
      <c r="AG1293" s="73"/>
      <c r="AH1293" s="73"/>
      <c r="AI1293" s="73"/>
      <c r="AJ1293" s="73"/>
      <c r="AK1293" s="73"/>
      <c r="AL1293" s="77" t="str">
        <f>IF(ISBLANK(S1293),"",IF(AJ1293="Fail","Fail",IF(E1293="PL4",IF(AND(T1293&gt;STD_01122025!$D$3,U1293&lt;STD_01122025!$D$4,OR(AF1293="ND",AF1293&lt;STD_01122025!$D$7),AH1293="ND"),"Pass","Fail"),IF(E1293="PL12",IF(AND(S1293&lt;STD_01122025!$F$2,T1293&gt;STD_01122025!$F$3,U1293&lt;STD_01122025!$F$4,V1293&gt;STD_01122025!$F$5,X1293&gt;STD_01122025!$F$6,OR(AF1293="ND",AF1293&lt;STD_01122025!$F$7),AH1293="ND"),"Pass","Fail"),IF(E1293="SuperPL",IF(AND(T1293&gt;STD_01122025!$H$3,U1293&lt;STD_01122025!$H$4,V1293&gt;STD_01122025!$H$5,X1293&gt;STD_01122025!$H$6,OR(AF1293="ND",AF1293&lt;STD_01122025!$H$7),AH1293="ND"),"Pass","Fail"),IF(E1293="Flight",IF(AND(T1293&gt;STD_01122025!$J$3,U1293&lt;STD_01122025!$J$4,X1293&gt;STD_01122025!$J$6,OR(AF1293="ND",AF1293&lt;STD_01122025!$J$7),AH1293="ND"),"Pass","Fail"),""))))))</f>
        <v/>
      </c>
      <c r="AM1293" s="62" t="str">
        <f>IF(ISBLANK(B1293),"",IFERROR(IF(VLOOKUP(B1293,'Np PL4 Stock'!$A:$J,10,FALSE)="Np4",D1293-VLOOKUP(B1293,'Np PL4 Stock'!$A:$E,5,FALSE),D1293-VLOOKUP(B1293,'Np PL4 Stock'!$A:$E,5,FALSE)-1),""))</f>
        <v/>
      </c>
      <c r="AN1293" s="147"/>
      <c r="AO1293" s="147"/>
      <c r="AP1293" s="59"/>
      <c r="AQ1293" s="59"/>
      <c r="AR1293" s="59"/>
      <c r="AS1293" s="59"/>
      <c r="AT1293" s="73"/>
      <c r="AU1293" s="73"/>
      <c r="AV1293" s="73"/>
      <c r="AW1293" s="73"/>
      <c r="AX1293" s="84"/>
      <c r="AY1293" s="59"/>
      <c r="AZ1293" s="59"/>
      <c r="BA1293" s="59"/>
      <c r="BB1293" s="59"/>
      <c r="BC1293" s="59"/>
      <c r="BD1293" s="59"/>
      <c r="BE1293" s="84"/>
      <c r="BF1293" s="84"/>
      <c r="BG1293" s="84"/>
      <c r="BH1293" s="84"/>
      <c r="BI1293" s="85"/>
      <c r="BJ1293" s="86"/>
      <c r="BK1293" s="86"/>
      <c r="BL1293" s="86"/>
      <c r="BM1293" s="86"/>
      <c r="BN1293" s="86"/>
      <c r="BO1293" s="59"/>
      <c r="BP1293" s="69"/>
      <c r="BQ1293" s="92">
        <v>0</v>
      </c>
      <c r="BR1293" s="93">
        <v>0</v>
      </c>
      <c r="BS1293" s="94" t="str">
        <f t="shared" si="215"/>
        <v/>
      </c>
      <c r="BT1293" s="95">
        <v>0</v>
      </c>
      <c r="BU1293" s="101" t="str">
        <f t="shared" si="216"/>
        <v/>
      </c>
      <c r="BV1293" s="102" t="str">
        <f t="shared" si="217"/>
        <v>-</v>
      </c>
      <c r="BW1293" s="103"/>
      <c r="BX1293" s="104" t="str">
        <f t="shared" si="218"/>
        <v>-</v>
      </c>
      <c r="BY1293" s="105"/>
      <c r="BZ1293" s="103"/>
      <c r="CA1293" s="106"/>
      <c r="CB1293" s="107"/>
      <c r="CC1293" s="112"/>
      <c r="CD1293" s="106"/>
      <c r="CE1293" s="103"/>
      <c r="CF1293" s="113"/>
      <c r="CG1293" s="114"/>
    </row>
    <row r="1294" spans="1:85">
      <c r="A1294" s="53" t="str">
        <f t="shared" si="209"/>
        <v>--</v>
      </c>
      <c r="B1294" s="47" t="str">
        <f t="shared" si="210"/>
        <v>-</v>
      </c>
      <c r="C1294" s="153"/>
      <c r="D1294" s="49"/>
      <c r="E1294" s="50"/>
      <c r="F1294" s="51"/>
      <c r="G1294" s="59"/>
      <c r="H1294" s="51"/>
      <c r="I1294" s="59"/>
      <c r="J1294" s="60" t="str">
        <f>IF(ISBLANK(H1294),"",IFERROR(VLOOKUP(B1294,'Np PL4 Stock'!$A:$D,4,FALSE),""))</f>
        <v/>
      </c>
      <c r="K1294" s="61" t="str">
        <f>IF(ISBLANK(H1294),"",SUMIF('Np PL4 Stock'!$A:$A,B1294,'Np PL4 Stock'!$N:$N))</f>
        <v/>
      </c>
      <c r="L1294" s="62" t="str">
        <f>IF(ISBLANK(H1294),"",VLOOKUP(LEFT(B1294,5),Unit!A:B,2,FALSE))</f>
        <v/>
      </c>
      <c r="M1294" s="63" t="str">
        <f>IF(ISBLANK(H1294),"",IFERROR(VLOOKUP(B1294,'Np PL4 Stock'!$A:$T,20,FALSE),""))</f>
        <v/>
      </c>
      <c r="N1294" s="63" t="str">
        <f>IF(ISBLANK(H1294),"",IFERROR(VLOOKUP(B1294,'Np PL4 Stock'!$A:$U,21,FALSE),""))</f>
        <v/>
      </c>
      <c r="O1294" s="62" t="str">
        <f t="shared" si="213"/>
        <v/>
      </c>
      <c r="P1294" s="62" t="str">
        <f t="shared" si="211"/>
        <v/>
      </c>
      <c r="Q1294" s="67" t="str">
        <f t="shared" si="214"/>
        <v/>
      </c>
      <c r="R1294" s="67" t="str">
        <f t="shared" si="212"/>
        <v/>
      </c>
      <c r="S1294" s="59"/>
      <c r="T1294" s="147"/>
      <c r="U1294" s="147"/>
      <c r="V1294" s="59"/>
      <c r="W1294" s="59"/>
      <c r="X1294" s="59"/>
      <c r="Y1294" s="59"/>
      <c r="Z1294" s="59"/>
      <c r="AA1294" s="59"/>
      <c r="AB1294" s="59"/>
      <c r="AC1294" s="59"/>
      <c r="AD1294" s="59"/>
      <c r="AE1294" s="59"/>
      <c r="AF1294" s="73"/>
      <c r="AG1294" s="73"/>
      <c r="AH1294" s="73"/>
      <c r="AI1294" s="73"/>
      <c r="AJ1294" s="73"/>
      <c r="AK1294" s="73"/>
      <c r="AL1294" s="77" t="str">
        <f>IF(ISBLANK(S1294),"",IF(AJ1294="Fail","Fail",IF(E1294="PL4",IF(AND(T1294&gt;STD_01122025!$D$3,U1294&lt;STD_01122025!$D$4,OR(AF1294="ND",AF1294&lt;STD_01122025!$D$7),AH1294="ND"),"Pass","Fail"),IF(E1294="PL12",IF(AND(S1294&lt;STD_01122025!$F$2,T1294&gt;STD_01122025!$F$3,U1294&lt;STD_01122025!$F$4,V1294&gt;STD_01122025!$F$5,X1294&gt;STD_01122025!$F$6,OR(AF1294="ND",AF1294&lt;STD_01122025!$F$7),AH1294="ND"),"Pass","Fail"),IF(E1294="SuperPL",IF(AND(T1294&gt;STD_01122025!$H$3,U1294&lt;STD_01122025!$H$4,V1294&gt;STD_01122025!$H$5,X1294&gt;STD_01122025!$H$6,OR(AF1294="ND",AF1294&lt;STD_01122025!$H$7),AH1294="ND"),"Pass","Fail"),IF(E1294="Flight",IF(AND(T1294&gt;STD_01122025!$J$3,U1294&lt;STD_01122025!$J$4,X1294&gt;STD_01122025!$J$6,OR(AF1294="ND",AF1294&lt;STD_01122025!$J$7),AH1294="ND"),"Pass","Fail"),""))))))</f>
        <v/>
      </c>
      <c r="AM1294" s="62" t="str">
        <f>IF(ISBLANK(B1294),"",IFERROR(IF(VLOOKUP(B1294,'Np PL4 Stock'!$A:$J,10,FALSE)="Np4",D1294-VLOOKUP(B1294,'Np PL4 Stock'!$A:$E,5,FALSE),D1294-VLOOKUP(B1294,'Np PL4 Stock'!$A:$E,5,FALSE)-1),""))</f>
        <v/>
      </c>
      <c r="AN1294" s="147"/>
      <c r="AO1294" s="147"/>
      <c r="AP1294" s="59"/>
      <c r="AQ1294" s="59"/>
      <c r="AR1294" s="59"/>
      <c r="AS1294" s="59"/>
      <c r="AT1294" s="73"/>
      <c r="AU1294" s="73"/>
      <c r="AV1294" s="73"/>
      <c r="AW1294" s="73"/>
      <c r="AX1294" s="84"/>
      <c r="AY1294" s="59"/>
      <c r="AZ1294" s="59"/>
      <c r="BA1294" s="59"/>
      <c r="BB1294" s="59"/>
      <c r="BC1294" s="59"/>
      <c r="BD1294" s="59"/>
      <c r="BE1294" s="84"/>
      <c r="BF1294" s="84"/>
      <c r="BG1294" s="84"/>
      <c r="BH1294" s="84"/>
      <c r="BI1294" s="85"/>
      <c r="BJ1294" s="86"/>
      <c r="BK1294" s="86"/>
      <c r="BL1294" s="86"/>
      <c r="BM1294" s="86"/>
      <c r="BN1294" s="86"/>
      <c r="BO1294" s="59"/>
      <c r="BP1294" s="69"/>
      <c r="BQ1294" s="92">
        <v>0</v>
      </c>
      <c r="BR1294" s="93">
        <v>0</v>
      </c>
      <c r="BS1294" s="94" t="str">
        <f t="shared" si="215"/>
        <v/>
      </c>
      <c r="BT1294" s="95">
        <v>0</v>
      </c>
      <c r="BU1294" s="101" t="str">
        <f t="shared" si="216"/>
        <v/>
      </c>
      <c r="BV1294" s="102" t="str">
        <f t="shared" si="217"/>
        <v>-</v>
      </c>
      <c r="BW1294" s="103"/>
      <c r="BX1294" s="104" t="str">
        <f t="shared" si="218"/>
        <v>-</v>
      </c>
      <c r="BY1294" s="105"/>
      <c r="BZ1294" s="103"/>
      <c r="CA1294" s="106"/>
      <c r="CB1294" s="107"/>
      <c r="CC1294" s="112"/>
      <c r="CD1294" s="106"/>
      <c r="CE1294" s="103"/>
      <c r="CF1294" s="113"/>
      <c r="CG1294" s="114"/>
    </row>
    <row r="1295" spans="1:85">
      <c r="A1295" s="53" t="str">
        <f t="shared" si="209"/>
        <v>--</v>
      </c>
      <c r="B1295" s="47" t="str">
        <f t="shared" si="210"/>
        <v>-</v>
      </c>
      <c r="C1295" s="153"/>
      <c r="D1295" s="49"/>
      <c r="E1295" s="50"/>
      <c r="F1295" s="51"/>
      <c r="G1295" s="59"/>
      <c r="H1295" s="51"/>
      <c r="I1295" s="59"/>
      <c r="J1295" s="60" t="str">
        <f>IF(ISBLANK(H1295),"",IFERROR(VLOOKUP(B1295,'Np PL4 Stock'!$A:$D,4,FALSE),""))</f>
        <v/>
      </c>
      <c r="K1295" s="61" t="str">
        <f>IF(ISBLANK(H1295),"",SUMIF('Np PL4 Stock'!$A:$A,B1295,'Np PL4 Stock'!$N:$N))</f>
        <v/>
      </c>
      <c r="L1295" s="62" t="str">
        <f>IF(ISBLANK(H1295),"",VLOOKUP(LEFT(B1295,5),Unit!A:B,2,FALSE))</f>
        <v/>
      </c>
      <c r="M1295" s="63" t="str">
        <f>IF(ISBLANK(H1295),"",IFERROR(VLOOKUP(B1295,'Np PL4 Stock'!$A:$T,20,FALSE),""))</f>
        <v/>
      </c>
      <c r="N1295" s="63" t="str">
        <f>IF(ISBLANK(H1295),"",IFERROR(VLOOKUP(B1295,'Np PL4 Stock'!$A:$U,21,FALSE),""))</f>
        <v/>
      </c>
      <c r="O1295" s="62" t="str">
        <f t="shared" si="213"/>
        <v/>
      </c>
      <c r="P1295" s="62" t="str">
        <f t="shared" si="211"/>
        <v/>
      </c>
      <c r="Q1295" s="67" t="str">
        <f t="shared" si="214"/>
        <v/>
      </c>
      <c r="R1295" s="67" t="str">
        <f t="shared" si="212"/>
        <v/>
      </c>
      <c r="S1295" s="59"/>
      <c r="T1295" s="147"/>
      <c r="U1295" s="147"/>
      <c r="V1295" s="59"/>
      <c r="W1295" s="59"/>
      <c r="X1295" s="59"/>
      <c r="Y1295" s="59"/>
      <c r="Z1295" s="59"/>
      <c r="AA1295" s="59"/>
      <c r="AB1295" s="59"/>
      <c r="AC1295" s="59"/>
      <c r="AD1295" s="59"/>
      <c r="AE1295" s="59"/>
      <c r="AF1295" s="73"/>
      <c r="AG1295" s="73"/>
      <c r="AH1295" s="73"/>
      <c r="AI1295" s="73"/>
      <c r="AJ1295" s="73"/>
      <c r="AK1295" s="73"/>
      <c r="AL1295" s="77" t="str">
        <f>IF(ISBLANK(S1295),"",IF(AJ1295="Fail","Fail",IF(E1295="PL4",IF(AND(T1295&gt;STD_01122025!$D$3,U1295&lt;STD_01122025!$D$4,OR(AF1295="ND",AF1295&lt;STD_01122025!$D$7),AH1295="ND"),"Pass","Fail"),IF(E1295="PL12",IF(AND(S1295&lt;STD_01122025!$F$2,T1295&gt;STD_01122025!$F$3,U1295&lt;STD_01122025!$F$4,V1295&gt;STD_01122025!$F$5,X1295&gt;STD_01122025!$F$6,OR(AF1295="ND",AF1295&lt;STD_01122025!$F$7),AH1295="ND"),"Pass","Fail"),IF(E1295="SuperPL",IF(AND(T1295&gt;STD_01122025!$H$3,U1295&lt;STD_01122025!$H$4,V1295&gt;STD_01122025!$H$5,X1295&gt;STD_01122025!$H$6,OR(AF1295="ND",AF1295&lt;STD_01122025!$H$7),AH1295="ND"),"Pass","Fail"),IF(E1295="Flight",IF(AND(T1295&gt;STD_01122025!$J$3,U1295&lt;STD_01122025!$J$4,X1295&gt;STD_01122025!$J$6,OR(AF1295="ND",AF1295&lt;STD_01122025!$J$7),AH1295="ND"),"Pass","Fail"),""))))))</f>
        <v/>
      </c>
      <c r="AM1295" s="62" t="str">
        <f>IF(ISBLANK(B1295),"",IFERROR(IF(VLOOKUP(B1295,'Np PL4 Stock'!$A:$J,10,FALSE)="Np4",D1295-VLOOKUP(B1295,'Np PL4 Stock'!$A:$E,5,FALSE),D1295-VLOOKUP(B1295,'Np PL4 Stock'!$A:$E,5,FALSE)-1),""))</f>
        <v/>
      </c>
      <c r="AN1295" s="147"/>
      <c r="AO1295" s="147"/>
      <c r="AP1295" s="59"/>
      <c r="AQ1295" s="59"/>
      <c r="AR1295" s="59"/>
      <c r="AS1295" s="59"/>
      <c r="AT1295" s="73"/>
      <c r="AU1295" s="73"/>
      <c r="AV1295" s="73"/>
      <c r="AW1295" s="73"/>
      <c r="AX1295" s="84"/>
      <c r="AY1295" s="59"/>
      <c r="AZ1295" s="59"/>
      <c r="BA1295" s="59"/>
      <c r="BB1295" s="59"/>
      <c r="BC1295" s="59"/>
      <c r="BD1295" s="59"/>
      <c r="BE1295" s="84"/>
      <c r="BF1295" s="84"/>
      <c r="BG1295" s="84"/>
      <c r="BH1295" s="84"/>
      <c r="BI1295" s="85"/>
      <c r="BJ1295" s="86"/>
      <c r="BK1295" s="86"/>
      <c r="BL1295" s="86"/>
      <c r="BM1295" s="86"/>
      <c r="BN1295" s="86"/>
      <c r="BO1295" s="59"/>
      <c r="BP1295" s="69"/>
      <c r="BQ1295" s="92">
        <v>0</v>
      </c>
      <c r="BR1295" s="93">
        <v>0</v>
      </c>
      <c r="BS1295" s="94" t="str">
        <f t="shared" si="215"/>
        <v/>
      </c>
      <c r="BT1295" s="95">
        <v>0</v>
      </c>
      <c r="BU1295" s="101" t="str">
        <f t="shared" si="216"/>
        <v/>
      </c>
      <c r="BV1295" s="102" t="str">
        <f t="shared" si="217"/>
        <v>-</v>
      </c>
      <c r="BW1295" s="103"/>
      <c r="BX1295" s="104" t="str">
        <f t="shared" si="218"/>
        <v>-</v>
      </c>
      <c r="BY1295" s="105"/>
      <c r="BZ1295" s="103"/>
      <c r="CA1295" s="106"/>
      <c r="CB1295" s="107"/>
      <c r="CC1295" s="112"/>
      <c r="CD1295" s="106"/>
      <c r="CE1295" s="103"/>
      <c r="CF1295" s="113"/>
      <c r="CG1295" s="114"/>
    </row>
    <row r="1296" spans="1:85">
      <c r="A1296" s="53" t="str">
        <f t="shared" si="209"/>
        <v>--</v>
      </c>
      <c r="B1296" s="47" t="str">
        <f t="shared" si="210"/>
        <v>-</v>
      </c>
      <c r="C1296" s="153"/>
      <c r="D1296" s="49"/>
      <c r="E1296" s="50"/>
      <c r="F1296" s="51"/>
      <c r="G1296" s="59"/>
      <c r="H1296" s="51"/>
      <c r="I1296" s="59"/>
      <c r="J1296" s="60" t="str">
        <f>IF(ISBLANK(H1296),"",IFERROR(VLOOKUP(B1296,'Np PL4 Stock'!$A:$D,4,FALSE),""))</f>
        <v/>
      </c>
      <c r="K1296" s="61" t="str">
        <f>IF(ISBLANK(H1296),"",SUMIF('Np PL4 Stock'!$A:$A,B1296,'Np PL4 Stock'!$N:$N))</f>
        <v/>
      </c>
      <c r="L1296" s="62" t="str">
        <f>IF(ISBLANK(H1296),"",VLOOKUP(LEFT(B1296,5),Unit!A:B,2,FALSE))</f>
        <v/>
      </c>
      <c r="M1296" s="63" t="str">
        <f>IF(ISBLANK(H1296),"",IFERROR(VLOOKUP(B1296,'Np PL4 Stock'!$A:$T,20,FALSE),""))</f>
        <v/>
      </c>
      <c r="N1296" s="63" t="str">
        <f>IF(ISBLANK(H1296),"",IFERROR(VLOOKUP(B1296,'Np PL4 Stock'!$A:$U,21,FALSE),""))</f>
        <v/>
      </c>
      <c r="O1296" s="62" t="str">
        <f t="shared" si="213"/>
        <v/>
      </c>
      <c r="P1296" s="62" t="str">
        <f t="shared" si="211"/>
        <v/>
      </c>
      <c r="Q1296" s="67" t="str">
        <f t="shared" si="214"/>
        <v/>
      </c>
      <c r="R1296" s="67" t="str">
        <f t="shared" si="212"/>
        <v/>
      </c>
      <c r="S1296" s="59"/>
      <c r="T1296" s="147"/>
      <c r="U1296" s="147"/>
      <c r="V1296" s="59"/>
      <c r="W1296" s="59"/>
      <c r="X1296" s="59"/>
      <c r="Y1296" s="59"/>
      <c r="Z1296" s="59"/>
      <c r="AA1296" s="59"/>
      <c r="AB1296" s="59"/>
      <c r="AC1296" s="59"/>
      <c r="AD1296" s="59"/>
      <c r="AE1296" s="59"/>
      <c r="AF1296" s="73"/>
      <c r="AG1296" s="73"/>
      <c r="AH1296" s="73"/>
      <c r="AI1296" s="73"/>
      <c r="AJ1296" s="73"/>
      <c r="AK1296" s="73"/>
      <c r="AL1296" s="77" t="str">
        <f>IF(ISBLANK(S1296),"",IF(AJ1296="Fail","Fail",IF(E1296="PL4",IF(AND(T1296&gt;STD_01122025!$D$3,U1296&lt;STD_01122025!$D$4,OR(AF1296="ND",AF1296&lt;STD_01122025!$D$7),AH1296="ND"),"Pass","Fail"),IF(E1296="PL12",IF(AND(S1296&lt;STD_01122025!$F$2,T1296&gt;STD_01122025!$F$3,U1296&lt;STD_01122025!$F$4,V1296&gt;STD_01122025!$F$5,X1296&gt;STD_01122025!$F$6,OR(AF1296="ND",AF1296&lt;STD_01122025!$F$7),AH1296="ND"),"Pass","Fail"),IF(E1296="SuperPL",IF(AND(T1296&gt;STD_01122025!$H$3,U1296&lt;STD_01122025!$H$4,V1296&gt;STD_01122025!$H$5,X1296&gt;STD_01122025!$H$6,OR(AF1296="ND",AF1296&lt;STD_01122025!$H$7),AH1296="ND"),"Pass","Fail"),IF(E1296="Flight",IF(AND(T1296&gt;STD_01122025!$J$3,U1296&lt;STD_01122025!$J$4,X1296&gt;STD_01122025!$J$6,OR(AF1296="ND",AF1296&lt;STD_01122025!$J$7),AH1296="ND"),"Pass","Fail"),""))))))</f>
        <v/>
      </c>
      <c r="AM1296" s="62" t="str">
        <f>IF(ISBLANK(B1296),"",IFERROR(IF(VLOOKUP(B1296,'Np PL4 Stock'!$A:$J,10,FALSE)="Np4",D1296-VLOOKUP(B1296,'Np PL4 Stock'!$A:$E,5,FALSE),D1296-VLOOKUP(B1296,'Np PL4 Stock'!$A:$E,5,FALSE)-1),""))</f>
        <v/>
      </c>
      <c r="AN1296" s="147"/>
      <c r="AO1296" s="147"/>
      <c r="AP1296" s="59"/>
      <c r="AQ1296" s="59"/>
      <c r="AR1296" s="59"/>
      <c r="AS1296" s="59"/>
      <c r="AT1296" s="73"/>
      <c r="AU1296" s="73"/>
      <c r="AV1296" s="73"/>
      <c r="AW1296" s="73"/>
      <c r="AX1296" s="84"/>
      <c r="AY1296" s="59"/>
      <c r="AZ1296" s="59"/>
      <c r="BA1296" s="59"/>
      <c r="BB1296" s="59"/>
      <c r="BC1296" s="59"/>
      <c r="BD1296" s="59"/>
      <c r="BE1296" s="84"/>
      <c r="BF1296" s="84"/>
      <c r="BG1296" s="84"/>
      <c r="BH1296" s="84"/>
      <c r="BI1296" s="85"/>
      <c r="BJ1296" s="86"/>
      <c r="BK1296" s="86"/>
      <c r="BL1296" s="86"/>
      <c r="BM1296" s="86"/>
      <c r="BN1296" s="86"/>
      <c r="BO1296" s="59"/>
      <c r="BP1296" s="69"/>
      <c r="BQ1296" s="92">
        <v>0</v>
      </c>
      <c r="BR1296" s="93">
        <v>0</v>
      </c>
      <c r="BS1296" s="94" t="str">
        <f t="shared" si="215"/>
        <v/>
      </c>
      <c r="BT1296" s="95">
        <v>0</v>
      </c>
      <c r="BU1296" s="101" t="str">
        <f t="shared" si="216"/>
        <v/>
      </c>
      <c r="BV1296" s="102" t="str">
        <f t="shared" si="217"/>
        <v>-</v>
      </c>
      <c r="BW1296" s="103"/>
      <c r="BX1296" s="104" t="str">
        <f t="shared" si="218"/>
        <v>-</v>
      </c>
      <c r="BY1296" s="105"/>
      <c r="BZ1296" s="103"/>
      <c r="CA1296" s="106"/>
      <c r="CB1296" s="107"/>
      <c r="CC1296" s="112"/>
      <c r="CD1296" s="106"/>
      <c r="CE1296" s="103"/>
      <c r="CF1296" s="113"/>
      <c r="CG1296" s="114"/>
    </row>
    <row r="1297" spans="1:85">
      <c r="A1297" s="53" t="str">
        <f t="shared" si="209"/>
        <v>--</v>
      </c>
      <c r="B1297" s="47" t="str">
        <f t="shared" si="210"/>
        <v>-</v>
      </c>
      <c r="C1297" s="153"/>
      <c r="D1297" s="49"/>
      <c r="E1297" s="50"/>
      <c r="F1297" s="51"/>
      <c r="G1297" s="59"/>
      <c r="H1297" s="51"/>
      <c r="I1297" s="59"/>
      <c r="J1297" s="60" t="str">
        <f>IF(ISBLANK(H1297),"",IFERROR(VLOOKUP(B1297,'Np PL4 Stock'!$A:$D,4,FALSE),""))</f>
        <v/>
      </c>
      <c r="K1297" s="61" t="str">
        <f>IF(ISBLANK(H1297),"",SUMIF('Np PL4 Stock'!$A:$A,B1297,'Np PL4 Stock'!$N:$N))</f>
        <v/>
      </c>
      <c r="L1297" s="62" t="str">
        <f>IF(ISBLANK(H1297),"",VLOOKUP(LEFT(B1297,5),Unit!A:B,2,FALSE))</f>
        <v/>
      </c>
      <c r="M1297" s="63" t="str">
        <f>IF(ISBLANK(H1297),"",IFERROR(VLOOKUP(B1297,'Np PL4 Stock'!$A:$T,20,FALSE),""))</f>
        <v/>
      </c>
      <c r="N1297" s="63" t="str">
        <f>IF(ISBLANK(H1297),"",IFERROR(VLOOKUP(B1297,'Np PL4 Stock'!$A:$U,21,FALSE),""))</f>
        <v/>
      </c>
      <c r="O1297" s="62" t="str">
        <f t="shared" si="213"/>
        <v/>
      </c>
      <c r="P1297" s="62" t="str">
        <f t="shared" si="211"/>
        <v/>
      </c>
      <c r="Q1297" s="67" t="str">
        <f t="shared" si="214"/>
        <v/>
      </c>
      <c r="R1297" s="67" t="str">
        <f t="shared" si="212"/>
        <v/>
      </c>
      <c r="S1297" s="59"/>
      <c r="T1297" s="147"/>
      <c r="U1297" s="147"/>
      <c r="V1297" s="59"/>
      <c r="W1297" s="59"/>
      <c r="X1297" s="59"/>
      <c r="Y1297" s="59"/>
      <c r="Z1297" s="59"/>
      <c r="AA1297" s="59"/>
      <c r="AB1297" s="59"/>
      <c r="AC1297" s="59"/>
      <c r="AD1297" s="59"/>
      <c r="AE1297" s="59"/>
      <c r="AF1297" s="73"/>
      <c r="AG1297" s="73"/>
      <c r="AH1297" s="73"/>
      <c r="AI1297" s="73"/>
      <c r="AJ1297" s="73"/>
      <c r="AK1297" s="73"/>
      <c r="AL1297" s="77" t="str">
        <f>IF(ISBLANK(S1297),"",IF(AJ1297="Fail","Fail",IF(E1297="PL4",IF(AND(T1297&gt;STD_01122025!$D$3,U1297&lt;STD_01122025!$D$4,OR(AF1297="ND",AF1297&lt;STD_01122025!$D$7),AH1297="ND"),"Pass","Fail"),IF(E1297="PL12",IF(AND(S1297&lt;STD_01122025!$F$2,T1297&gt;STD_01122025!$F$3,U1297&lt;STD_01122025!$F$4,V1297&gt;STD_01122025!$F$5,X1297&gt;STD_01122025!$F$6,OR(AF1297="ND",AF1297&lt;STD_01122025!$F$7),AH1297="ND"),"Pass","Fail"),IF(E1297="SuperPL",IF(AND(T1297&gt;STD_01122025!$H$3,U1297&lt;STD_01122025!$H$4,V1297&gt;STD_01122025!$H$5,X1297&gt;STD_01122025!$H$6,OR(AF1297="ND",AF1297&lt;STD_01122025!$H$7),AH1297="ND"),"Pass","Fail"),IF(E1297="Flight",IF(AND(T1297&gt;STD_01122025!$J$3,U1297&lt;STD_01122025!$J$4,X1297&gt;STD_01122025!$J$6,OR(AF1297="ND",AF1297&lt;STD_01122025!$J$7),AH1297="ND"),"Pass","Fail"),""))))))</f>
        <v/>
      </c>
      <c r="AM1297" s="62" t="str">
        <f>IF(ISBLANK(B1297),"",IFERROR(IF(VLOOKUP(B1297,'Np PL4 Stock'!$A:$J,10,FALSE)="Np4",D1297-VLOOKUP(B1297,'Np PL4 Stock'!$A:$E,5,FALSE),D1297-VLOOKUP(B1297,'Np PL4 Stock'!$A:$E,5,FALSE)-1),""))</f>
        <v/>
      </c>
      <c r="AN1297" s="147"/>
      <c r="AO1297" s="147"/>
      <c r="AP1297" s="59"/>
      <c r="AQ1297" s="59"/>
      <c r="AR1297" s="59"/>
      <c r="AS1297" s="59"/>
      <c r="AT1297" s="73"/>
      <c r="AU1297" s="73"/>
      <c r="AV1297" s="73"/>
      <c r="AW1297" s="73"/>
      <c r="AX1297" s="84"/>
      <c r="AY1297" s="59"/>
      <c r="AZ1297" s="59"/>
      <c r="BA1297" s="59"/>
      <c r="BB1297" s="59"/>
      <c r="BC1297" s="59"/>
      <c r="BD1297" s="59"/>
      <c r="BE1297" s="84"/>
      <c r="BF1297" s="84"/>
      <c r="BG1297" s="84"/>
      <c r="BH1297" s="84"/>
      <c r="BI1297" s="85"/>
      <c r="BJ1297" s="86"/>
      <c r="BK1297" s="86"/>
      <c r="BL1297" s="86"/>
      <c r="BM1297" s="86"/>
      <c r="BN1297" s="86"/>
      <c r="BO1297" s="59"/>
      <c r="BP1297" s="69"/>
      <c r="BQ1297" s="92">
        <v>0</v>
      </c>
      <c r="BR1297" s="93">
        <v>0</v>
      </c>
      <c r="BS1297" s="94" t="str">
        <f t="shared" si="215"/>
        <v/>
      </c>
      <c r="BT1297" s="95">
        <v>0</v>
      </c>
      <c r="BU1297" s="101" t="str">
        <f t="shared" si="216"/>
        <v/>
      </c>
      <c r="BV1297" s="102" t="str">
        <f t="shared" si="217"/>
        <v>-</v>
      </c>
      <c r="BW1297" s="103"/>
      <c r="BX1297" s="104" t="str">
        <f t="shared" si="218"/>
        <v>-</v>
      </c>
      <c r="BY1297" s="105"/>
      <c r="BZ1297" s="103"/>
      <c r="CA1297" s="106"/>
      <c r="CB1297" s="107"/>
      <c r="CC1297" s="112"/>
      <c r="CD1297" s="106"/>
      <c r="CE1297" s="103"/>
      <c r="CF1297" s="113"/>
      <c r="CG1297" s="114"/>
    </row>
    <row r="1298" spans="1:85">
      <c r="A1298" s="53" t="str">
        <f t="shared" ref="A1298:A1361" si="219">IF(ISBLANK(H1298),"",H1298&amp;"-"&amp;IF(OR(LEN(I1298)=1,LEN(I1298)=4),"0"&amp;I1298,I1298))&amp;"-"&amp;IF(LEN(G1298)=1,"0"&amp;G1298,G1298)&amp;"-"&amp;D1298</f>
        <v>--</v>
      </c>
      <c r="B1298" s="47" t="str">
        <f t="shared" ref="B1298:B1361" si="220">IF(ISBLANK(H1298),"",H1298&amp;"-"&amp;IF(OR(LEN(I1298)=1,LEN(I1298)=4),"0"&amp;I1298,I1298))&amp;"-"&amp;IF(LEN(G1298)=1,"0"&amp;G1298,G1298)</f>
        <v>-</v>
      </c>
      <c r="C1298" s="153"/>
      <c r="D1298" s="49"/>
      <c r="E1298" s="50"/>
      <c r="F1298" s="51"/>
      <c r="G1298" s="59"/>
      <c r="H1298" s="51"/>
      <c r="I1298" s="59"/>
      <c r="J1298" s="60" t="str">
        <f>IF(ISBLANK(H1298),"",IFERROR(VLOOKUP(B1298,'Np PL4 Stock'!$A:$D,4,FALSE),""))</f>
        <v/>
      </c>
      <c r="K1298" s="61" t="str">
        <f>IF(ISBLANK(H1298),"",SUMIF('Np PL4 Stock'!$A:$A,B1298,'Np PL4 Stock'!$N:$N))</f>
        <v/>
      </c>
      <c r="L1298" s="62" t="str">
        <f>IF(ISBLANK(H1298),"",VLOOKUP(LEFT(B1298,5),Unit!A:B,2,FALSE))</f>
        <v/>
      </c>
      <c r="M1298" s="63" t="str">
        <f>IF(ISBLANK(H1298),"",IFERROR(VLOOKUP(B1298,'Np PL4 Stock'!$A:$T,20,FALSE),""))</f>
        <v/>
      </c>
      <c r="N1298" s="63" t="str">
        <f>IF(ISBLANK(H1298),"",IFERROR(VLOOKUP(B1298,'Np PL4 Stock'!$A:$U,21,FALSE),""))</f>
        <v/>
      </c>
      <c r="O1298" s="62" t="str">
        <f t="shared" si="213"/>
        <v/>
      </c>
      <c r="P1298" s="62" t="str">
        <f t="shared" si="211"/>
        <v/>
      </c>
      <c r="Q1298" s="67" t="str">
        <f t="shared" si="214"/>
        <v/>
      </c>
      <c r="R1298" s="67" t="str">
        <f t="shared" si="212"/>
        <v/>
      </c>
      <c r="S1298" s="59"/>
      <c r="T1298" s="147"/>
      <c r="U1298" s="147"/>
      <c r="V1298" s="59"/>
      <c r="W1298" s="59"/>
      <c r="X1298" s="59"/>
      <c r="Y1298" s="59"/>
      <c r="Z1298" s="59"/>
      <c r="AA1298" s="59"/>
      <c r="AB1298" s="59"/>
      <c r="AC1298" s="59"/>
      <c r="AD1298" s="59"/>
      <c r="AE1298" s="59"/>
      <c r="AF1298" s="73"/>
      <c r="AG1298" s="73"/>
      <c r="AH1298" s="73"/>
      <c r="AI1298" s="73"/>
      <c r="AJ1298" s="73"/>
      <c r="AK1298" s="73"/>
      <c r="AL1298" s="77" t="str">
        <f>IF(ISBLANK(S1298),"",IF(AJ1298="Fail","Fail",IF(E1298="PL4",IF(AND(T1298&gt;STD_01122025!$D$3,U1298&lt;STD_01122025!$D$4,OR(AF1298="ND",AF1298&lt;STD_01122025!$D$7),AH1298="ND"),"Pass","Fail"),IF(E1298="PL12",IF(AND(S1298&lt;STD_01122025!$F$2,T1298&gt;STD_01122025!$F$3,U1298&lt;STD_01122025!$F$4,V1298&gt;STD_01122025!$F$5,X1298&gt;STD_01122025!$F$6,OR(AF1298="ND",AF1298&lt;STD_01122025!$F$7),AH1298="ND"),"Pass","Fail"),IF(E1298="SuperPL",IF(AND(T1298&gt;STD_01122025!$H$3,U1298&lt;STD_01122025!$H$4,V1298&gt;STD_01122025!$H$5,X1298&gt;STD_01122025!$H$6,OR(AF1298="ND",AF1298&lt;STD_01122025!$H$7),AH1298="ND"),"Pass","Fail"),IF(E1298="Flight",IF(AND(T1298&gt;STD_01122025!$J$3,U1298&lt;STD_01122025!$J$4,X1298&gt;STD_01122025!$J$6,OR(AF1298="ND",AF1298&lt;STD_01122025!$J$7),AH1298="ND"),"Pass","Fail"),""))))))</f>
        <v/>
      </c>
      <c r="AM1298" s="62" t="str">
        <f>IF(ISBLANK(B1298),"",IFERROR(IF(VLOOKUP(B1298,'Np PL4 Stock'!$A:$J,10,FALSE)="Np4",D1298-VLOOKUP(B1298,'Np PL4 Stock'!$A:$E,5,FALSE),D1298-VLOOKUP(B1298,'Np PL4 Stock'!$A:$E,5,FALSE)-1),""))</f>
        <v/>
      </c>
      <c r="AN1298" s="147"/>
      <c r="AO1298" s="147"/>
      <c r="AP1298" s="59"/>
      <c r="AQ1298" s="59"/>
      <c r="AR1298" s="59"/>
      <c r="AS1298" s="59"/>
      <c r="AT1298" s="73"/>
      <c r="AU1298" s="73"/>
      <c r="AV1298" s="73"/>
      <c r="AW1298" s="73"/>
      <c r="AX1298" s="84"/>
      <c r="AY1298" s="59"/>
      <c r="AZ1298" s="59"/>
      <c r="BA1298" s="59"/>
      <c r="BB1298" s="59"/>
      <c r="BC1298" s="59"/>
      <c r="BD1298" s="59"/>
      <c r="BE1298" s="84"/>
      <c r="BF1298" s="84"/>
      <c r="BG1298" s="84"/>
      <c r="BH1298" s="84"/>
      <c r="BI1298" s="85"/>
      <c r="BJ1298" s="86"/>
      <c r="BK1298" s="86"/>
      <c r="BL1298" s="86"/>
      <c r="BM1298" s="86"/>
      <c r="BN1298" s="86"/>
      <c r="BO1298" s="59"/>
      <c r="BP1298" s="69"/>
      <c r="BQ1298" s="92">
        <v>0</v>
      </c>
      <c r="BR1298" s="93">
        <v>0</v>
      </c>
      <c r="BS1298" s="94" t="str">
        <f t="shared" si="215"/>
        <v/>
      </c>
      <c r="BT1298" s="95">
        <v>0</v>
      </c>
      <c r="BU1298" s="101" t="str">
        <f t="shared" si="216"/>
        <v/>
      </c>
      <c r="BV1298" s="102" t="str">
        <f t="shared" si="217"/>
        <v>-</v>
      </c>
      <c r="BW1298" s="103"/>
      <c r="BX1298" s="104" t="str">
        <f t="shared" si="218"/>
        <v>-</v>
      </c>
      <c r="BY1298" s="105"/>
      <c r="BZ1298" s="103"/>
      <c r="CA1298" s="106"/>
      <c r="CB1298" s="107"/>
      <c r="CC1298" s="112"/>
      <c r="CD1298" s="106"/>
      <c r="CE1298" s="103"/>
      <c r="CF1298" s="113"/>
      <c r="CG1298" s="114"/>
    </row>
    <row r="1299" spans="1:85">
      <c r="A1299" s="53" t="str">
        <f t="shared" si="219"/>
        <v>--</v>
      </c>
      <c r="B1299" s="47" t="str">
        <f t="shared" si="220"/>
        <v>-</v>
      </c>
      <c r="C1299" s="153"/>
      <c r="D1299" s="49"/>
      <c r="E1299" s="50"/>
      <c r="F1299" s="51"/>
      <c r="G1299" s="59"/>
      <c r="H1299" s="51"/>
      <c r="I1299" s="59"/>
      <c r="J1299" s="60" t="str">
        <f>IF(ISBLANK(H1299),"",IFERROR(VLOOKUP(B1299,'Np PL4 Stock'!$A:$D,4,FALSE),""))</f>
        <v/>
      </c>
      <c r="K1299" s="61" t="str">
        <f>IF(ISBLANK(H1299),"",SUMIF('Np PL4 Stock'!$A:$A,B1299,'Np PL4 Stock'!$N:$N))</f>
        <v/>
      </c>
      <c r="L1299" s="62" t="str">
        <f>IF(ISBLANK(H1299),"",VLOOKUP(LEFT(B1299,5),Unit!A:B,2,FALSE))</f>
        <v/>
      </c>
      <c r="M1299" s="63" t="str">
        <f>IF(ISBLANK(H1299),"",IFERROR(VLOOKUP(B1299,'Np PL4 Stock'!$A:$T,20,FALSE),""))</f>
        <v/>
      </c>
      <c r="N1299" s="63" t="str">
        <f>IF(ISBLANK(H1299),"",IFERROR(VLOOKUP(B1299,'Np PL4 Stock'!$A:$U,21,FALSE),""))</f>
        <v/>
      </c>
      <c r="O1299" s="62" t="str">
        <f t="shared" si="213"/>
        <v/>
      </c>
      <c r="P1299" s="62" t="str">
        <f t="shared" si="211"/>
        <v/>
      </c>
      <c r="Q1299" s="67" t="str">
        <f t="shared" si="214"/>
        <v/>
      </c>
      <c r="R1299" s="67" t="str">
        <f t="shared" si="212"/>
        <v/>
      </c>
      <c r="S1299" s="59"/>
      <c r="T1299" s="147"/>
      <c r="U1299" s="147"/>
      <c r="V1299" s="59"/>
      <c r="W1299" s="59"/>
      <c r="X1299" s="59"/>
      <c r="Y1299" s="59"/>
      <c r="Z1299" s="59"/>
      <c r="AA1299" s="59"/>
      <c r="AB1299" s="59"/>
      <c r="AC1299" s="59"/>
      <c r="AD1299" s="59"/>
      <c r="AE1299" s="59"/>
      <c r="AF1299" s="73"/>
      <c r="AG1299" s="73"/>
      <c r="AH1299" s="73"/>
      <c r="AI1299" s="73"/>
      <c r="AJ1299" s="73"/>
      <c r="AK1299" s="73"/>
      <c r="AL1299" s="77" t="str">
        <f>IF(ISBLANK(S1299),"",IF(AJ1299="Fail","Fail",IF(E1299="PL4",IF(AND(T1299&gt;STD_01122025!$D$3,U1299&lt;STD_01122025!$D$4,OR(AF1299="ND",AF1299&lt;STD_01122025!$D$7),AH1299="ND"),"Pass","Fail"),IF(E1299="PL12",IF(AND(S1299&lt;STD_01122025!$F$2,T1299&gt;STD_01122025!$F$3,U1299&lt;STD_01122025!$F$4,V1299&gt;STD_01122025!$F$5,X1299&gt;STD_01122025!$F$6,OR(AF1299="ND",AF1299&lt;STD_01122025!$F$7),AH1299="ND"),"Pass","Fail"),IF(E1299="SuperPL",IF(AND(T1299&gt;STD_01122025!$H$3,U1299&lt;STD_01122025!$H$4,V1299&gt;STD_01122025!$H$5,X1299&gt;STD_01122025!$H$6,OR(AF1299="ND",AF1299&lt;STD_01122025!$H$7),AH1299="ND"),"Pass","Fail"),IF(E1299="Flight",IF(AND(T1299&gt;STD_01122025!$J$3,U1299&lt;STD_01122025!$J$4,X1299&gt;STD_01122025!$J$6,OR(AF1299="ND",AF1299&lt;STD_01122025!$J$7),AH1299="ND"),"Pass","Fail"),""))))))</f>
        <v/>
      </c>
      <c r="AM1299" s="62" t="str">
        <f>IF(ISBLANK(B1299),"",IFERROR(IF(VLOOKUP(B1299,'Np PL4 Stock'!$A:$J,10,FALSE)="Np4",D1299-VLOOKUP(B1299,'Np PL4 Stock'!$A:$E,5,FALSE),D1299-VLOOKUP(B1299,'Np PL4 Stock'!$A:$E,5,FALSE)-1),""))</f>
        <v/>
      </c>
      <c r="AN1299" s="147"/>
      <c r="AO1299" s="147"/>
      <c r="AP1299" s="59"/>
      <c r="AQ1299" s="59"/>
      <c r="AR1299" s="59"/>
      <c r="AS1299" s="59"/>
      <c r="AT1299" s="73"/>
      <c r="AU1299" s="73"/>
      <c r="AV1299" s="73"/>
      <c r="AW1299" s="73"/>
      <c r="AX1299" s="84"/>
      <c r="AY1299" s="59"/>
      <c r="AZ1299" s="59"/>
      <c r="BA1299" s="59"/>
      <c r="BB1299" s="59"/>
      <c r="BC1299" s="59"/>
      <c r="BD1299" s="59"/>
      <c r="BE1299" s="84"/>
      <c r="BF1299" s="84"/>
      <c r="BG1299" s="84"/>
      <c r="BH1299" s="84"/>
      <c r="BI1299" s="85"/>
      <c r="BJ1299" s="86"/>
      <c r="BK1299" s="86"/>
      <c r="BL1299" s="86"/>
      <c r="BM1299" s="86"/>
      <c r="BN1299" s="86"/>
      <c r="BO1299" s="59"/>
      <c r="BP1299" s="69"/>
      <c r="BQ1299" s="92">
        <v>0</v>
      </c>
      <c r="BR1299" s="93">
        <v>0</v>
      </c>
      <c r="BS1299" s="94" t="str">
        <f t="shared" si="215"/>
        <v/>
      </c>
      <c r="BT1299" s="95">
        <v>0</v>
      </c>
      <c r="BU1299" s="101" t="str">
        <f t="shared" si="216"/>
        <v/>
      </c>
      <c r="BV1299" s="102" t="str">
        <f t="shared" si="217"/>
        <v>-</v>
      </c>
      <c r="BW1299" s="103"/>
      <c r="BX1299" s="104" t="str">
        <f t="shared" si="218"/>
        <v>-</v>
      </c>
      <c r="BY1299" s="105"/>
      <c r="BZ1299" s="103"/>
      <c r="CA1299" s="106"/>
      <c r="CB1299" s="107"/>
      <c r="CC1299" s="112"/>
      <c r="CD1299" s="106"/>
      <c r="CE1299" s="103"/>
      <c r="CF1299" s="113"/>
      <c r="CG1299" s="114"/>
    </row>
    <row r="1300" spans="1:85">
      <c r="A1300" s="53" t="str">
        <f t="shared" si="219"/>
        <v>--</v>
      </c>
      <c r="B1300" s="47" t="str">
        <f t="shared" si="220"/>
        <v>-</v>
      </c>
      <c r="C1300" s="153"/>
      <c r="D1300" s="49"/>
      <c r="E1300" s="50"/>
      <c r="F1300" s="51"/>
      <c r="G1300" s="59"/>
      <c r="H1300" s="51"/>
      <c r="I1300" s="59"/>
      <c r="J1300" s="60" t="str">
        <f>IF(ISBLANK(H1300),"",IFERROR(VLOOKUP(B1300,'Np PL4 Stock'!$A:$D,4,FALSE),""))</f>
        <v/>
      </c>
      <c r="K1300" s="61" t="str">
        <f>IF(ISBLANK(H1300),"",SUMIF('Np PL4 Stock'!$A:$A,B1300,'Np PL4 Stock'!$N:$N))</f>
        <v/>
      </c>
      <c r="L1300" s="62" t="str">
        <f>IF(ISBLANK(H1300),"",VLOOKUP(LEFT(B1300,5),Unit!A:B,2,FALSE))</f>
        <v/>
      </c>
      <c r="M1300" s="63" t="str">
        <f>IF(ISBLANK(H1300),"",IFERROR(VLOOKUP(B1300,'Np PL4 Stock'!$A:$T,20,FALSE),""))</f>
        <v/>
      </c>
      <c r="N1300" s="63" t="str">
        <f>IF(ISBLANK(H1300),"",IFERROR(VLOOKUP(B1300,'Np PL4 Stock'!$A:$U,21,FALSE),""))</f>
        <v/>
      </c>
      <c r="O1300" s="62" t="str">
        <f t="shared" si="213"/>
        <v/>
      </c>
      <c r="P1300" s="62" t="str">
        <f t="shared" si="211"/>
        <v/>
      </c>
      <c r="Q1300" s="67" t="str">
        <f t="shared" si="214"/>
        <v/>
      </c>
      <c r="R1300" s="67" t="str">
        <f t="shared" si="212"/>
        <v/>
      </c>
      <c r="S1300" s="59"/>
      <c r="T1300" s="147"/>
      <c r="U1300" s="147"/>
      <c r="V1300" s="59"/>
      <c r="W1300" s="59"/>
      <c r="X1300" s="59"/>
      <c r="Y1300" s="59"/>
      <c r="Z1300" s="59"/>
      <c r="AA1300" s="59"/>
      <c r="AB1300" s="59"/>
      <c r="AC1300" s="59"/>
      <c r="AD1300" s="59"/>
      <c r="AE1300" s="59"/>
      <c r="AF1300" s="73"/>
      <c r="AG1300" s="73"/>
      <c r="AH1300" s="73"/>
      <c r="AI1300" s="73"/>
      <c r="AJ1300" s="73"/>
      <c r="AK1300" s="73"/>
      <c r="AL1300" s="77" t="str">
        <f>IF(ISBLANK(S1300),"",IF(AJ1300="Fail","Fail",IF(E1300="PL4",IF(AND(T1300&gt;STD_01122025!$D$3,U1300&lt;STD_01122025!$D$4,OR(AF1300="ND",AF1300&lt;STD_01122025!$D$7),AH1300="ND"),"Pass","Fail"),IF(E1300="PL12",IF(AND(S1300&lt;STD_01122025!$F$2,T1300&gt;STD_01122025!$F$3,U1300&lt;STD_01122025!$F$4,V1300&gt;STD_01122025!$F$5,X1300&gt;STD_01122025!$F$6,OR(AF1300="ND",AF1300&lt;STD_01122025!$F$7),AH1300="ND"),"Pass","Fail"),IF(E1300="SuperPL",IF(AND(T1300&gt;STD_01122025!$H$3,U1300&lt;STD_01122025!$H$4,V1300&gt;STD_01122025!$H$5,X1300&gt;STD_01122025!$H$6,OR(AF1300="ND",AF1300&lt;STD_01122025!$H$7),AH1300="ND"),"Pass","Fail"),IF(E1300="Flight",IF(AND(T1300&gt;STD_01122025!$J$3,U1300&lt;STD_01122025!$J$4,X1300&gt;STD_01122025!$J$6,OR(AF1300="ND",AF1300&lt;STD_01122025!$J$7),AH1300="ND"),"Pass","Fail"),""))))))</f>
        <v/>
      </c>
      <c r="AM1300" s="62" t="str">
        <f>IF(ISBLANK(B1300),"",IFERROR(IF(VLOOKUP(B1300,'Np PL4 Stock'!$A:$J,10,FALSE)="Np4",D1300-VLOOKUP(B1300,'Np PL4 Stock'!$A:$E,5,FALSE),D1300-VLOOKUP(B1300,'Np PL4 Stock'!$A:$E,5,FALSE)-1),""))</f>
        <v/>
      </c>
      <c r="AN1300" s="147"/>
      <c r="AO1300" s="147"/>
      <c r="AP1300" s="59"/>
      <c r="AQ1300" s="59"/>
      <c r="AR1300" s="59"/>
      <c r="AS1300" s="59"/>
      <c r="AT1300" s="73"/>
      <c r="AU1300" s="73"/>
      <c r="AV1300" s="73"/>
      <c r="AW1300" s="73"/>
      <c r="AX1300" s="84"/>
      <c r="AY1300" s="59"/>
      <c r="AZ1300" s="59"/>
      <c r="BA1300" s="59"/>
      <c r="BB1300" s="59"/>
      <c r="BC1300" s="59"/>
      <c r="BD1300" s="59"/>
      <c r="BE1300" s="84"/>
      <c r="BF1300" s="84"/>
      <c r="BG1300" s="84"/>
      <c r="BH1300" s="84"/>
      <c r="BI1300" s="85"/>
      <c r="BJ1300" s="86"/>
      <c r="BK1300" s="86"/>
      <c r="BL1300" s="86"/>
      <c r="BM1300" s="86"/>
      <c r="BN1300" s="86"/>
      <c r="BO1300" s="59"/>
      <c r="BP1300" s="69"/>
      <c r="BQ1300" s="92">
        <v>0</v>
      </c>
      <c r="BR1300" s="93">
        <v>0</v>
      </c>
      <c r="BS1300" s="94" t="str">
        <f t="shared" si="215"/>
        <v/>
      </c>
      <c r="BT1300" s="95">
        <v>0</v>
      </c>
      <c r="BU1300" s="101" t="str">
        <f t="shared" si="216"/>
        <v/>
      </c>
      <c r="BV1300" s="102" t="str">
        <f t="shared" si="217"/>
        <v>-</v>
      </c>
      <c r="BW1300" s="103"/>
      <c r="BX1300" s="104" t="str">
        <f t="shared" si="218"/>
        <v>-</v>
      </c>
      <c r="BY1300" s="105"/>
      <c r="BZ1300" s="103"/>
      <c r="CA1300" s="106"/>
      <c r="CB1300" s="107"/>
      <c r="CC1300" s="112"/>
      <c r="CD1300" s="106"/>
      <c r="CE1300" s="103"/>
      <c r="CF1300" s="113"/>
      <c r="CG1300" s="114"/>
    </row>
    <row r="1301" spans="1:85">
      <c r="A1301" s="53" t="str">
        <f t="shared" si="219"/>
        <v>--</v>
      </c>
      <c r="B1301" s="47" t="str">
        <f t="shared" si="220"/>
        <v>-</v>
      </c>
      <c r="C1301" s="153"/>
      <c r="D1301" s="49"/>
      <c r="E1301" s="50"/>
      <c r="F1301" s="51"/>
      <c r="G1301" s="59"/>
      <c r="H1301" s="51"/>
      <c r="I1301" s="59"/>
      <c r="J1301" s="60" t="str">
        <f>IF(ISBLANK(H1301),"",IFERROR(VLOOKUP(B1301,'Np PL4 Stock'!$A:$D,4,FALSE),""))</f>
        <v/>
      </c>
      <c r="K1301" s="61" t="str">
        <f>IF(ISBLANK(H1301),"",SUMIF('Np PL4 Stock'!$A:$A,B1301,'Np PL4 Stock'!$N:$N))</f>
        <v/>
      </c>
      <c r="L1301" s="62" t="str">
        <f>IF(ISBLANK(H1301),"",VLOOKUP(LEFT(B1301,5),Unit!A:B,2,FALSE))</f>
        <v/>
      </c>
      <c r="M1301" s="63" t="str">
        <f>IF(ISBLANK(H1301),"",IFERROR(VLOOKUP(B1301,'Np PL4 Stock'!$A:$T,20,FALSE),""))</f>
        <v/>
      </c>
      <c r="N1301" s="63" t="str">
        <f>IF(ISBLANK(H1301),"",IFERROR(VLOOKUP(B1301,'Np PL4 Stock'!$A:$U,21,FALSE),""))</f>
        <v/>
      </c>
      <c r="O1301" s="62" t="str">
        <f t="shared" si="213"/>
        <v/>
      </c>
      <c r="P1301" s="62" t="str">
        <f t="shared" si="211"/>
        <v/>
      </c>
      <c r="Q1301" s="67" t="str">
        <f t="shared" si="214"/>
        <v/>
      </c>
      <c r="R1301" s="67" t="str">
        <f t="shared" si="212"/>
        <v/>
      </c>
      <c r="S1301" s="59"/>
      <c r="T1301" s="147"/>
      <c r="U1301" s="147"/>
      <c r="V1301" s="59"/>
      <c r="W1301" s="59"/>
      <c r="X1301" s="59"/>
      <c r="Y1301" s="59"/>
      <c r="Z1301" s="59"/>
      <c r="AA1301" s="59"/>
      <c r="AB1301" s="59"/>
      <c r="AC1301" s="59"/>
      <c r="AD1301" s="59"/>
      <c r="AE1301" s="59"/>
      <c r="AF1301" s="73"/>
      <c r="AG1301" s="73"/>
      <c r="AH1301" s="73"/>
      <c r="AI1301" s="73"/>
      <c r="AJ1301" s="73"/>
      <c r="AK1301" s="73"/>
      <c r="AL1301" s="77" t="str">
        <f>IF(ISBLANK(S1301),"",IF(AJ1301="Fail","Fail",IF(E1301="PL4",IF(AND(T1301&gt;STD_01122025!$D$3,U1301&lt;STD_01122025!$D$4,OR(AF1301="ND",AF1301&lt;STD_01122025!$D$7),AH1301="ND"),"Pass","Fail"),IF(E1301="PL12",IF(AND(S1301&lt;STD_01122025!$F$2,T1301&gt;STD_01122025!$F$3,U1301&lt;STD_01122025!$F$4,V1301&gt;STD_01122025!$F$5,X1301&gt;STD_01122025!$F$6,OR(AF1301="ND",AF1301&lt;STD_01122025!$F$7),AH1301="ND"),"Pass","Fail"),IF(E1301="SuperPL",IF(AND(T1301&gt;STD_01122025!$H$3,U1301&lt;STD_01122025!$H$4,V1301&gt;STD_01122025!$H$5,X1301&gt;STD_01122025!$H$6,OR(AF1301="ND",AF1301&lt;STD_01122025!$H$7),AH1301="ND"),"Pass","Fail"),IF(E1301="Flight",IF(AND(T1301&gt;STD_01122025!$J$3,U1301&lt;STD_01122025!$J$4,X1301&gt;STD_01122025!$J$6,OR(AF1301="ND",AF1301&lt;STD_01122025!$J$7),AH1301="ND"),"Pass","Fail"),""))))))</f>
        <v/>
      </c>
      <c r="AM1301" s="62" t="str">
        <f>IF(ISBLANK(B1301),"",IFERROR(IF(VLOOKUP(B1301,'Np PL4 Stock'!$A:$J,10,FALSE)="Np4",D1301-VLOOKUP(B1301,'Np PL4 Stock'!$A:$E,5,FALSE),D1301-VLOOKUP(B1301,'Np PL4 Stock'!$A:$E,5,FALSE)-1),""))</f>
        <v/>
      </c>
      <c r="AN1301" s="147"/>
      <c r="AO1301" s="147"/>
      <c r="AP1301" s="59"/>
      <c r="AQ1301" s="59"/>
      <c r="AR1301" s="59"/>
      <c r="AS1301" s="59"/>
      <c r="AT1301" s="73"/>
      <c r="AU1301" s="73"/>
      <c r="AV1301" s="73"/>
      <c r="AW1301" s="73"/>
      <c r="AX1301" s="84"/>
      <c r="AY1301" s="59"/>
      <c r="AZ1301" s="59"/>
      <c r="BA1301" s="59"/>
      <c r="BB1301" s="59"/>
      <c r="BC1301" s="59"/>
      <c r="BD1301" s="59"/>
      <c r="BE1301" s="84"/>
      <c r="BF1301" s="84"/>
      <c r="BG1301" s="84"/>
      <c r="BH1301" s="84"/>
      <c r="BI1301" s="85"/>
      <c r="BJ1301" s="86"/>
      <c r="BK1301" s="86"/>
      <c r="BL1301" s="86"/>
      <c r="BM1301" s="86"/>
      <c r="BN1301" s="86"/>
      <c r="BO1301" s="59"/>
      <c r="BP1301" s="69"/>
      <c r="BQ1301" s="92">
        <v>0</v>
      </c>
      <c r="BR1301" s="93">
        <v>0</v>
      </c>
      <c r="BS1301" s="94" t="str">
        <f t="shared" si="215"/>
        <v/>
      </c>
      <c r="BT1301" s="95">
        <v>0</v>
      </c>
      <c r="BU1301" s="101" t="str">
        <f t="shared" si="216"/>
        <v/>
      </c>
      <c r="BV1301" s="102" t="str">
        <f t="shared" si="217"/>
        <v>-</v>
      </c>
      <c r="BW1301" s="103"/>
      <c r="BX1301" s="104" t="str">
        <f t="shared" si="218"/>
        <v>-</v>
      </c>
      <c r="BY1301" s="105"/>
      <c r="BZ1301" s="103"/>
      <c r="CA1301" s="106"/>
      <c r="CB1301" s="107"/>
      <c r="CC1301" s="112"/>
      <c r="CD1301" s="106"/>
      <c r="CE1301" s="103"/>
      <c r="CF1301" s="113"/>
      <c r="CG1301" s="114"/>
    </row>
    <row r="1302" spans="1:85">
      <c r="A1302" s="53" t="str">
        <f t="shared" si="219"/>
        <v>--</v>
      </c>
      <c r="B1302" s="47" t="str">
        <f t="shared" si="220"/>
        <v>-</v>
      </c>
      <c r="C1302" s="153"/>
      <c r="D1302" s="49"/>
      <c r="E1302" s="50"/>
      <c r="F1302" s="51"/>
      <c r="G1302" s="59"/>
      <c r="H1302" s="51"/>
      <c r="I1302" s="59"/>
      <c r="J1302" s="60" t="str">
        <f>IF(ISBLANK(H1302),"",IFERROR(VLOOKUP(B1302,'Np PL4 Stock'!$A:$D,4,FALSE),""))</f>
        <v/>
      </c>
      <c r="K1302" s="61" t="str">
        <f>IF(ISBLANK(H1302),"",SUMIF('Np PL4 Stock'!$A:$A,B1302,'Np PL4 Stock'!$N:$N))</f>
        <v/>
      </c>
      <c r="L1302" s="62" t="str">
        <f>IF(ISBLANK(H1302),"",VLOOKUP(LEFT(B1302,5),Unit!A:B,2,FALSE))</f>
        <v/>
      </c>
      <c r="M1302" s="63" t="str">
        <f>IF(ISBLANK(H1302),"",IFERROR(VLOOKUP(B1302,'Np PL4 Stock'!$A:$T,20,FALSE),""))</f>
        <v/>
      </c>
      <c r="N1302" s="63" t="str">
        <f>IF(ISBLANK(H1302),"",IFERROR(VLOOKUP(B1302,'Np PL4 Stock'!$A:$U,21,FALSE),""))</f>
        <v/>
      </c>
      <c r="O1302" s="62" t="str">
        <f t="shared" si="213"/>
        <v/>
      </c>
      <c r="P1302" s="62" t="str">
        <f t="shared" si="211"/>
        <v/>
      </c>
      <c r="Q1302" s="67" t="str">
        <f t="shared" si="214"/>
        <v/>
      </c>
      <c r="R1302" s="67" t="str">
        <f t="shared" si="212"/>
        <v/>
      </c>
      <c r="S1302" s="59"/>
      <c r="T1302" s="147"/>
      <c r="U1302" s="147"/>
      <c r="V1302" s="59"/>
      <c r="W1302" s="59"/>
      <c r="X1302" s="59"/>
      <c r="Y1302" s="59"/>
      <c r="Z1302" s="59"/>
      <c r="AA1302" s="59"/>
      <c r="AB1302" s="59"/>
      <c r="AC1302" s="59"/>
      <c r="AD1302" s="59"/>
      <c r="AE1302" s="59"/>
      <c r="AF1302" s="73"/>
      <c r="AG1302" s="73"/>
      <c r="AH1302" s="73"/>
      <c r="AI1302" s="73"/>
      <c r="AJ1302" s="73"/>
      <c r="AK1302" s="73"/>
      <c r="AL1302" s="77" t="str">
        <f>IF(ISBLANK(S1302),"",IF(AJ1302="Fail","Fail",IF(E1302="PL4",IF(AND(T1302&gt;STD_01122025!$D$3,U1302&lt;STD_01122025!$D$4,OR(AF1302="ND",AF1302&lt;STD_01122025!$D$7),AH1302="ND"),"Pass","Fail"),IF(E1302="PL12",IF(AND(S1302&lt;STD_01122025!$F$2,T1302&gt;STD_01122025!$F$3,U1302&lt;STD_01122025!$F$4,V1302&gt;STD_01122025!$F$5,X1302&gt;STD_01122025!$F$6,OR(AF1302="ND",AF1302&lt;STD_01122025!$F$7),AH1302="ND"),"Pass","Fail"),IF(E1302="SuperPL",IF(AND(T1302&gt;STD_01122025!$H$3,U1302&lt;STD_01122025!$H$4,V1302&gt;STD_01122025!$H$5,X1302&gt;STD_01122025!$H$6,OR(AF1302="ND",AF1302&lt;STD_01122025!$H$7),AH1302="ND"),"Pass","Fail"),IF(E1302="Flight",IF(AND(T1302&gt;STD_01122025!$J$3,U1302&lt;STD_01122025!$J$4,X1302&gt;STD_01122025!$J$6,OR(AF1302="ND",AF1302&lt;STD_01122025!$J$7),AH1302="ND"),"Pass","Fail"),""))))))</f>
        <v/>
      </c>
      <c r="AM1302" s="62" t="str">
        <f>IF(ISBLANK(B1302),"",IFERROR(IF(VLOOKUP(B1302,'Np PL4 Stock'!$A:$J,10,FALSE)="Np4",D1302-VLOOKUP(B1302,'Np PL4 Stock'!$A:$E,5,FALSE),D1302-VLOOKUP(B1302,'Np PL4 Stock'!$A:$E,5,FALSE)-1),""))</f>
        <v/>
      </c>
      <c r="AN1302" s="147"/>
      <c r="AO1302" s="147"/>
      <c r="AP1302" s="59"/>
      <c r="AQ1302" s="59"/>
      <c r="AR1302" s="59"/>
      <c r="AS1302" s="59"/>
      <c r="AT1302" s="73"/>
      <c r="AU1302" s="73"/>
      <c r="AV1302" s="73"/>
      <c r="AW1302" s="73"/>
      <c r="AX1302" s="84"/>
      <c r="AY1302" s="59"/>
      <c r="AZ1302" s="59"/>
      <c r="BA1302" s="59"/>
      <c r="BB1302" s="59"/>
      <c r="BC1302" s="59"/>
      <c r="BD1302" s="59"/>
      <c r="BE1302" s="84"/>
      <c r="BF1302" s="84"/>
      <c r="BG1302" s="84"/>
      <c r="BH1302" s="84"/>
      <c r="BI1302" s="85"/>
      <c r="BJ1302" s="86"/>
      <c r="BK1302" s="86"/>
      <c r="BL1302" s="86"/>
      <c r="BM1302" s="86"/>
      <c r="BN1302" s="86"/>
      <c r="BO1302" s="59"/>
      <c r="BP1302" s="69"/>
      <c r="BQ1302" s="92">
        <v>0</v>
      </c>
      <c r="BR1302" s="93">
        <v>0</v>
      </c>
      <c r="BS1302" s="94" t="str">
        <f t="shared" si="215"/>
        <v/>
      </c>
      <c r="BT1302" s="95">
        <v>0</v>
      </c>
      <c r="BU1302" s="101" t="str">
        <f t="shared" si="216"/>
        <v/>
      </c>
      <c r="BV1302" s="102" t="str">
        <f t="shared" si="217"/>
        <v>-</v>
      </c>
      <c r="BW1302" s="103"/>
      <c r="BX1302" s="104" t="str">
        <f t="shared" si="218"/>
        <v>-</v>
      </c>
      <c r="BY1302" s="105"/>
      <c r="BZ1302" s="103"/>
      <c r="CA1302" s="106"/>
      <c r="CB1302" s="107"/>
      <c r="CC1302" s="112"/>
      <c r="CD1302" s="106"/>
      <c r="CE1302" s="103"/>
      <c r="CF1302" s="113"/>
      <c r="CG1302" s="114"/>
    </row>
    <row r="1303" spans="1:85">
      <c r="A1303" s="53" t="str">
        <f t="shared" si="219"/>
        <v>--</v>
      </c>
      <c r="B1303" s="47" t="str">
        <f t="shared" si="220"/>
        <v>-</v>
      </c>
      <c r="C1303" s="153"/>
      <c r="D1303" s="49"/>
      <c r="E1303" s="50"/>
      <c r="F1303" s="51"/>
      <c r="G1303" s="59"/>
      <c r="H1303" s="51"/>
      <c r="I1303" s="59"/>
      <c r="J1303" s="60" t="str">
        <f>IF(ISBLANK(H1303),"",IFERROR(VLOOKUP(B1303,'Np PL4 Stock'!$A:$D,4,FALSE),""))</f>
        <v/>
      </c>
      <c r="K1303" s="61" t="str">
        <f>IF(ISBLANK(H1303),"",SUMIF('Np PL4 Stock'!$A:$A,B1303,'Np PL4 Stock'!$N:$N))</f>
        <v/>
      </c>
      <c r="L1303" s="62" t="str">
        <f>IF(ISBLANK(H1303),"",VLOOKUP(LEFT(B1303,5),Unit!A:B,2,FALSE))</f>
        <v/>
      </c>
      <c r="M1303" s="63" t="str">
        <f>IF(ISBLANK(H1303),"",IFERROR(VLOOKUP(B1303,'Np PL4 Stock'!$A:$T,20,FALSE),""))</f>
        <v/>
      </c>
      <c r="N1303" s="63" t="str">
        <f>IF(ISBLANK(H1303),"",IFERROR(VLOOKUP(B1303,'Np PL4 Stock'!$A:$U,21,FALSE),""))</f>
        <v/>
      </c>
      <c r="O1303" s="62" t="str">
        <f t="shared" si="213"/>
        <v/>
      </c>
      <c r="P1303" s="62" t="str">
        <f t="shared" si="211"/>
        <v/>
      </c>
      <c r="Q1303" s="67" t="str">
        <f t="shared" si="214"/>
        <v/>
      </c>
      <c r="R1303" s="67" t="str">
        <f t="shared" si="212"/>
        <v/>
      </c>
      <c r="S1303" s="59"/>
      <c r="T1303" s="147"/>
      <c r="U1303" s="147"/>
      <c r="V1303" s="59"/>
      <c r="W1303" s="59"/>
      <c r="X1303" s="59"/>
      <c r="Y1303" s="59"/>
      <c r="Z1303" s="59"/>
      <c r="AA1303" s="59"/>
      <c r="AB1303" s="59"/>
      <c r="AC1303" s="59"/>
      <c r="AD1303" s="59"/>
      <c r="AE1303" s="59"/>
      <c r="AF1303" s="73"/>
      <c r="AG1303" s="73"/>
      <c r="AH1303" s="73"/>
      <c r="AI1303" s="73"/>
      <c r="AJ1303" s="73"/>
      <c r="AK1303" s="73"/>
      <c r="AL1303" s="77" t="str">
        <f>IF(ISBLANK(S1303),"",IF(AJ1303="Fail","Fail",IF(E1303="PL4",IF(AND(T1303&gt;STD_01122025!$D$3,U1303&lt;STD_01122025!$D$4,OR(AF1303="ND",AF1303&lt;STD_01122025!$D$7),AH1303="ND"),"Pass","Fail"),IF(E1303="PL12",IF(AND(S1303&lt;STD_01122025!$F$2,T1303&gt;STD_01122025!$F$3,U1303&lt;STD_01122025!$F$4,V1303&gt;STD_01122025!$F$5,X1303&gt;STD_01122025!$F$6,OR(AF1303="ND",AF1303&lt;STD_01122025!$F$7),AH1303="ND"),"Pass","Fail"),IF(E1303="SuperPL",IF(AND(T1303&gt;STD_01122025!$H$3,U1303&lt;STD_01122025!$H$4,V1303&gt;STD_01122025!$H$5,X1303&gt;STD_01122025!$H$6,OR(AF1303="ND",AF1303&lt;STD_01122025!$H$7),AH1303="ND"),"Pass","Fail"),IF(E1303="Flight",IF(AND(T1303&gt;STD_01122025!$J$3,U1303&lt;STD_01122025!$J$4,X1303&gt;STD_01122025!$J$6,OR(AF1303="ND",AF1303&lt;STD_01122025!$J$7),AH1303="ND"),"Pass","Fail"),""))))))</f>
        <v/>
      </c>
      <c r="AM1303" s="62" t="str">
        <f>IF(ISBLANK(B1303),"",IFERROR(IF(VLOOKUP(B1303,'Np PL4 Stock'!$A:$J,10,FALSE)="Np4",D1303-VLOOKUP(B1303,'Np PL4 Stock'!$A:$E,5,FALSE),D1303-VLOOKUP(B1303,'Np PL4 Stock'!$A:$E,5,FALSE)-1),""))</f>
        <v/>
      </c>
      <c r="AN1303" s="147"/>
      <c r="AO1303" s="147"/>
      <c r="AP1303" s="59"/>
      <c r="AQ1303" s="59"/>
      <c r="AR1303" s="59"/>
      <c r="AS1303" s="59"/>
      <c r="AT1303" s="73"/>
      <c r="AU1303" s="73"/>
      <c r="AV1303" s="73"/>
      <c r="AW1303" s="73"/>
      <c r="AX1303" s="84"/>
      <c r="AY1303" s="59"/>
      <c r="AZ1303" s="59"/>
      <c r="BA1303" s="59"/>
      <c r="BB1303" s="59"/>
      <c r="BC1303" s="59"/>
      <c r="BD1303" s="59"/>
      <c r="BE1303" s="84"/>
      <c r="BF1303" s="84"/>
      <c r="BG1303" s="84"/>
      <c r="BH1303" s="84"/>
      <c r="BI1303" s="85"/>
      <c r="BJ1303" s="86"/>
      <c r="BK1303" s="86"/>
      <c r="BL1303" s="86"/>
      <c r="BM1303" s="86"/>
      <c r="BN1303" s="86"/>
      <c r="BO1303" s="59"/>
      <c r="BP1303" s="69"/>
      <c r="BQ1303" s="92">
        <v>0</v>
      </c>
      <c r="BR1303" s="93">
        <v>0</v>
      </c>
      <c r="BS1303" s="94" t="str">
        <f t="shared" si="215"/>
        <v/>
      </c>
      <c r="BT1303" s="95">
        <v>0</v>
      </c>
      <c r="BU1303" s="101" t="str">
        <f t="shared" si="216"/>
        <v/>
      </c>
      <c r="BV1303" s="102" t="str">
        <f t="shared" si="217"/>
        <v>-</v>
      </c>
      <c r="BW1303" s="103"/>
      <c r="BX1303" s="104" t="str">
        <f t="shared" si="218"/>
        <v>-</v>
      </c>
      <c r="BY1303" s="105"/>
      <c r="BZ1303" s="103"/>
      <c r="CA1303" s="106"/>
      <c r="CB1303" s="107"/>
      <c r="CC1303" s="112"/>
      <c r="CD1303" s="106"/>
      <c r="CE1303" s="103"/>
      <c r="CF1303" s="113"/>
      <c r="CG1303" s="114"/>
    </row>
    <row r="1304" spans="1:85">
      <c r="A1304" s="53" t="str">
        <f t="shared" si="219"/>
        <v>--</v>
      </c>
      <c r="B1304" s="47" t="str">
        <f t="shared" si="220"/>
        <v>-</v>
      </c>
      <c r="C1304" s="153"/>
      <c r="D1304" s="49"/>
      <c r="E1304" s="50"/>
      <c r="F1304" s="51"/>
      <c r="G1304" s="59"/>
      <c r="H1304" s="51"/>
      <c r="I1304" s="59"/>
      <c r="J1304" s="60" t="str">
        <f>IF(ISBLANK(H1304),"",IFERROR(VLOOKUP(B1304,'Np PL4 Stock'!$A:$D,4,FALSE),""))</f>
        <v/>
      </c>
      <c r="K1304" s="61" t="str">
        <f>IF(ISBLANK(H1304),"",SUMIF('Np PL4 Stock'!$A:$A,B1304,'Np PL4 Stock'!$N:$N))</f>
        <v/>
      </c>
      <c r="L1304" s="62" t="str">
        <f>IF(ISBLANK(H1304),"",VLOOKUP(LEFT(B1304,5),Unit!A:B,2,FALSE))</f>
        <v/>
      </c>
      <c r="M1304" s="63" t="str">
        <f>IF(ISBLANK(H1304),"",IFERROR(VLOOKUP(B1304,'Np PL4 Stock'!$A:$T,20,FALSE),""))</f>
        <v/>
      </c>
      <c r="N1304" s="63" t="str">
        <f>IF(ISBLANK(H1304),"",IFERROR(VLOOKUP(B1304,'Np PL4 Stock'!$A:$U,21,FALSE),""))</f>
        <v/>
      </c>
      <c r="O1304" s="62" t="str">
        <f t="shared" si="213"/>
        <v/>
      </c>
      <c r="P1304" s="62" t="str">
        <f t="shared" si="211"/>
        <v/>
      </c>
      <c r="Q1304" s="67" t="str">
        <f t="shared" si="214"/>
        <v/>
      </c>
      <c r="R1304" s="67" t="str">
        <f t="shared" si="212"/>
        <v/>
      </c>
      <c r="S1304" s="59"/>
      <c r="T1304" s="147"/>
      <c r="U1304" s="147"/>
      <c r="V1304" s="59"/>
      <c r="W1304" s="59"/>
      <c r="X1304" s="59"/>
      <c r="Y1304" s="59"/>
      <c r="Z1304" s="59"/>
      <c r="AA1304" s="59"/>
      <c r="AB1304" s="59"/>
      <c r="AC1304" s="59"/>
      <c r="AD1304" s="59"/>
      <c r="AE1304" s="59"/>
      <c r="AF1304" s="73"/>
      <c r="AG1304" s="73"/>
      <c r="AH1304" s="73"/>
      <c r="AI1304" s="73"/>
      <c r="AJ1304" s="73"/>
      <c r="AK1304" s="73"/>
      <c r="AL1304" s="77" t="str">
        <f>IF(ISBLANK(S1304),"",IF(AJ1304="Fail","Fail",IF(E1304="PL4",IF(AND(T1304&gt;STD_01122025!$D$3,U1304&lt;STD_01122025!$D$4,OR(AF1304="ND",AF1304&lt;STD_01122025!$D$7),AH1304="ND"),"Pass","Fail"),IF(E1304="PL12",IF(AND(S1304&lt;STD_01122025!$F$2,T1304&gt;STD_01122025!$F$3,U1304&lt;STD_01122025!$F$4,V1304&gt;STD_01122025!$F$5,X1304&gt;STD_01122025!$F$6,OR(AF1304="ND",AF1304&lt;STD_01122025!$F$7),AH1304="ND"),"Pass","Fail"),IF(E1304="SuperPL",IF(AND(T1304&gt;STD_01122025!$H$3,U1304&lt;STD_01122025!$H$4,V1304&gt;STD_01122025!$H$5,X1304&gt;STD_01122025!$H$6,OR(AF1304="ND",AF1304&lt;STD_01122025!$H$7),AH1304="ND"),"Pass","Fail"),IF(E1304="Flight",IF(AND(T1304&gt;STD_01122025!$J$3,U1304&lt;STD_01122025!$J$4,X1304&gt;STD_01122025!$J$6,OR(AF1304="ND",AF1304&lt;STD_01122025!$J$7),AH1304="ND"),"Pass","Fail"),""))))))</f>
        <v/>
      </c>
      <c r="AM1304" s="62" t="str">
        <f>IF(ISBLANK(B1304),"",IFERROR(IF(VLOOKUP(B1304,'Np PL4 Stock'!$A:$J,10,FALSE)="Np4",D1304-VLOOKUP(B1304,'Np PL4 Stock'!$A:$E,5,FALSE),D1304-VLOOKUP(B1304,'Np PL4 Stock'!$A:$E,5,FALSE)-1),""))</f>
        <v/>
      </c>
      <c r="AN1304" s="147"/>
      <c r="AO1304" s="147"/>
      <c r="AP1304" s="59"/>
      <c r="AQ1304" s="59"/>
      <c r="AR1304" s="59"/>
      <c r="AS1304" s="59"/>
      <c r="AT1304" s="73"/>
      <c r="AU1304" s="73"/>
      <c r="AV1304" s="73"/>
      <c r="AW1304" s="73"/>
      <c r="AX1304" s="84"/>
      <c r="AY1304" s="59"/>
      <c r="AZ1304" s="59"/>
      <c r="BA1304" s="59"/>
      <c r="BB1304" s="59"/>
      <c r="BC1304" s="59"/>
      <c r="BD1304" s="59"/>
      <c r="BE1304" s="84"/>
      <c r="BF1304" s="84"/>
      <c r="BG1304" s="84"/>
      <c r="BH1304" s="84"/>
      <c r="BI1304" s="85"/>
      <c r="BJ1304" s="86"/>
      <c r="BK1304" s="86"/>
      <c r="BL1304" s="86"/>
      <c r="BM1304" s="86"/>
      <c r="BN1304" s="86"/>
      <c r="BO1304" s="59"/>
      <c r="BP1304" s="69"/>
      <c r="BQ1304" s="92">
        <v>0</v>
      </c>
      <c r="BR1304" s="93">
        <v>0</v>
      </c>
      <c r="BS1304" s="94" t="str">
        <f t="shared" si="215"/>
        <v/>
      </c>
      <c r="BT1304" s="95">
        <v>0</v>
      </c>
      <c r="BU1304" s="101" t="str">
        <f t="shared" si="216"/>
        <v/>
      </c>
      <c r="BV1304" s="102" t="str">
        <f t="shared" si="217"/>
        <v>-</v>
      </c>
      <c r="BW1304" s="103"/>
      <c r="BX1304" s="104" t="str">
        <f t="shared" si="218"/>
        <v>-</v>
      </c>
      <c r="BY1304" s="105"/>
      <c r="BZ1304" s="103"/>
      <c r="CA1304" s="106"/>
      <c r="CB1304" s="107"/>
      <c r="CC1304" s="112"/>
      <c r="CD1304" s="106"/>
      <c r="CE1304" s="103"/>
      <c r="CF1304" s="113"/>
      <c r="CG1304" s="114"/>
    </row>
    <row r="1305" spans="1:85">
      <c r="A1305" s="53" t="str">
        <f t="shared" si="219"/>
        <v>--</v>
      </c>
      <c r="B1305" s="47" t="str">
        <f t="shared" si="220"/>
        <v>-</v>
      </c>
      <c r="C1305" s="153"/>
      <c r="D1305" s="49"/>
      <c r="E1305" s="50"/>
      <c r="F1305" s="51"/>
      <c r="G1305" s="59"/>
      <c r="H1305" s="51"/>
      <c r="I1305" s="59"/>
      <c r="J1305" s="60" t="str">
        <f>IF(ISBLANK(H1305),"",IFERROR(VLOOKUP(B1305,'Np PL4 Stock'!$A:$D,4,FALSE),""))</f>
        <v/>
      </c>
      <c r="K1305" s="61" t="str">
        <f>IF(ISBLANK(H1305),"",SUMIF('Np PL4 Stock'!$A:$A,B1305,'Np PL4 Stock'!$N:$N))</f>
        <v/>
      </c>
      <c r="L1305" s="62" t="str">
        <f>IF(ISBLANK(H1305),"",VLOOKUP(LEFT(B1305,5),Unit!A:B,2,FALSE))</f>
        <v/>
      </c>
      <c r="M1305" s="63" t="str">
        <f>IF(ISBLANK(H1305),"",IFERROR(VLOOKUP(B1305,'Np PL4 Stock'!$A:$T,20,FALSE),""))</f>
        <v/>
      </c>
      <c r="N1305" s="63" t="str">
        <f>IF(ISBLANK(H1305),"",IFERROR(VLOOKUP(B1305,'Np PL4 Stock'!$A:$U,21,FALSE),""))</f>
        <v/>
      </c>
      <c r="O1305" s="62" t="str">
        <f t="shared" si="213"/>
        <v/>
      </c>
      <c r="P1305" s="62" t="str">
        <f t="shared" si="211"/>
        <v/>
      </c>
      <c r="Q1305" s="67" t="str">
        <f t="shared" si="214"/>
        <v/>
      </c>
      <c r="R1305" s="67" t="str">
        <f t="shared" si="212"/>
        <v/>
      </c>
      <c r="S1305" s="59"/>
      <c r="T1305" s="147"/>
      <c r="U1305" s="147"/>
      <c r="V1305" s="59"/>
      <c r="W1305" s="59"/>
      <c r="X1305" s="59"/>
      <c r="Y1305" s="59"/>
      <c r="Z1305" s="59"/>
      <c r="AA1305" s="59"/>
      <c r="AB1305" s="59"/>
      <c r="AC1305" s="59"/>
      <c r="AD1305" s="59"/>
      <c r="AE1305" s="59"/>
      <c r="AF1305" s="73"/>
      <c r="AG1305" s="73"/>
      <c r="AH1305" s="73"/>
      <c r="AI1305" s="73"/>
      <c r="AJ1305" s="73"/>
      <c r="AK1305" s="73"/>
      <c r="AL1305" s="77" t="str">
        <f>IF(ISBLANK(S1305),"",IF(AJ1305="Fail","Fail",IF(E1305="PL4",IF(AND(T1305&gt;STD_01122025!$D$3,U1305&lt;STD_01122025!$D$4,OR(AF1305="ND",AF1305&lt;STD_01122025!$D$7),AH1305="ND"),"Pass","Fail"),IF(E1305="PL12",IF(AND(S1305&lt;STD_01122025!$F$2,T1305&gt;STD_01122025!$F$3,U1305&lt;STD_01122025!$F$4,V1305&gt;STD_01122025!$F$5,X1305&gt;STD_01122025!$F$6,OR(AF1305="ND",AF1305&lt;STD_01122025!$F$7),AH1305="ND"),"Pass","Fail"),IF(E1305="SuperPL",IF(AND(T1305&gt;STD_01122025!$H$3,U1305&lt;STD_01122025!$H$4,V1305&gt;STD_01122025!$H$5,X1305&gt;STD_01122025!$H$6,OR(AF1305="ND",AF1305&lt;STD_01122025!$H$7),AH1305="ND"),"Pass","Fail"),IF(E1305="Flight",IF(AND(T1305&gt;STD_01122025!$J$3,U1305&lt;STD_01122025!$J$4,X1305&gt;STD_01122025!$J$6,OR(AF1305="ND",AF1305&lt;STD_01122025!$J$7),AH1305="ND"),"Pass","Fail"),""))))))</f>
        <v/>
      </c>
      <c r="AM1305" s="62" t="str">
        <f>IF(ISBLANK(B1305),"",IFERROR(IF(VLOOKUP(B1305,'Np PL4 Stock'!$A:$J,10,FALSE)="Np4",D1305-VLOOKUP(B1305,'Np PL4 Stock'!$A:$E,5,FALSE),D1305-VLOOKUP(B1305,'Np PL4 Stock'!$A:$E,5,FALSE)-1),""))</f>
        <v/>
      </c>
      <c r="AN1305" s="147"/>
      <c r="AO1305" s="147"/>
      <c r="AP1305" s="59"/>
      <c r="AQ1305" s="59"/>
      <c r="AR1305" s="59"/>
      <c r="AS1305" s="59"/>
      <c r="AT1305" s="73"/>
      <c r="AU1305" s="73"/>
      <c r="AV1305" s="73"/>
      <c r="AW1305" s="73"/>
      <c r="AX1305" s="84"/>
      <c r="AY1305" s="59"/>
      <c r="AZ1305" s="59"/>
      <c r="BA1305" s="59"/>
      <c r="BB1305" s="59"/>
      <c r="BC1305" s="59"/>
      <c r="BD1305" s="59"/>
      <c r="BE1305" s="84"/>
      <c r="BF1305" s="84"/>
      <c r="BG1305" s="84"/>
      <c r="BH1305" s="84"/>
      <c r="BI1305" s="85"/>
      <c r="BJ1305" s="86"/>
      <c r="BK1305" s="86"/>
      <c r="BL1305" s="86"/>
      <c r="BM1305" s="86"/>
      <c r="BN1305" s="86"/>
      <c r="BO1305" s="59"/>
      <c r="BP1305" s="69"/>
      <c r="BQ1305" s="92">
        <v>0</v>
      </c>
      <c r="BR1305" s="93">
        <v>0</v>
      </c>
      <c r="BS1305" s="94" t="str">
        <f t="shared" si="215"/>
        <v/>
      </c>
      <c r="BT1305" s="95">
        <v>0</v>
      </c>
      <c r="BU1305" s="101" t="str">
        <f t="shared" si="216"/>
        <v/>
      </c>
      <c r="BV1305" s="102" t="str">
        <f t="shared" si="217"/>
        <v>-</v>
      </c>
      <c r="BW1305" s="103"/>
      <c r="BX1305" s="104" t="str">
        <f t="shared" si="218"/>
        <v>-</v>
      </c>
      <c r="BY1305" s="105"/>
      <c r="BZ1305" s="103"/>
      <c r="CA1305" s="106"/>
      <c r="CB1305" s="107"/>
      <c r="CC1305" s="112"/>
      <c r="CD1305" s="106"/>
      <c r="CE1305" s="103"/>
      <c r="CF1305" s="113"/>
      <c r="CG1305" s="114"/>
    </row>
    <row r="1306" spans="1:85">
      <c r="A1306" s="53" t="str">
        <f t="shared" si="219"/>
        <v>--</v>
      </c>
      <c r="B1306" s="47" t="str">
        <f t="shared" si="220"/>
        <v>-</v>
      </c>
      <c r="C1306" s="153"/>
      <c r="D1306" s="49"/>
      <c r="E1306" s="50"/>
      <c r="F1306" s="51"/>
      <c r="G1306" s="59"/>
      <c r="H1306" s="51"/>
      <c r="I1306" s="59"/>
      <c r="J1306" s="60" t="str">
        <f>IF(ISBLANK(H1306),"",IFERROR(VLOOKUP(B1306,'Np PL4 Stock'!$A:$D,4,FALSE),""))</f>
        <v/>
      </c>
      <c r="K1306" s="61" t="str">
        <f>IF(ISBLANK(H1306),"",SUMIF('Np PL4 Stock'!$A:$A,B1306,'Np PL4 Stock'!$N:$N))</f>
        <v/>
      </c>
      <c r="L1306" s="62" t="str">
        <f>IF(ISBLANK(H1306),"",VLOOKUP(LEFT(B1306,5),Unit!A:B,2,FALSE))</f>
        <v/>
      </c>
      <c r="M1306" s="63" t="str">
        <f>IF(ISBLANK(H1306),"",IFERROR(VLOOKUP(B1306,'Np PL4 Stock'!$A:$T,20,FALSE),""))</f>
        <v/>
      </c>
      <c r="N1306" s="63" t="str">
        <f>IF(ISBLANK(H1306),"",IFERROR(VLOOKUP(B1306,'Np PL4 Stock'!$A:$U,21,FALSE),""))</f>
        <v/>
      </c>
      <c r="O1306" s="62" t="str">
        <f t="shared" si="213"/>
        <v/>
      </c>
      <c r="P1306" s="62" t="str">
        <f t="shared" si="211"/>
        <v/>
      </c>
      <c r="Q1306" s="67" t="str">
        <f t="shared" si="214"/>
        <v/>
      </c>
      <c r="R1306" s="67" t="str">
        <f t="shared" si="212"/>
        <v/>
      </c>
      <c r="S1306" s="59"/>
      <c r="T1306" s="147"/>
      <c r="U1306" s="147"/>
      <c r="V1306" s="59"/>
      <c r="W1306" s="59"/>
      <c r="X1306" s="59"/>
      <c r="Y1306" s="59"/>
      <c r="Z1306" s="59"/>
      <c r="AA1306" s="59"/>
      <c r="AB1306" s="59"/>
      <c r="AC1306" s="59"/>
      <c r="AD1306" s="59"/>
      <c r="AE1306" s="59"/>
      <c r="AF1306" s="73"/>
      <c r="AG1306" s="73"/>
      <c r="AH1306" s="73"/>
      <c r="AI1306" s="73"/>
      <c r="AJ1306" s="73"/>
      <c r="AK1306" s="73"/>
      <c r="AL1306" s="77" t="str">
        <f>IF(ISBLANK(S1306),"",IF(AJ1306="Fail","Fail",IF(E1306="PL4",IF(AND(T1306&gt;STD_01122025!$D$3,U1306&lt;STD_01122025!$D$4,OR(AF1306="ND",AF1306&lt;STD_01122025!$D$7),AH1306="ND"),"Pass","Fail"),IF(E1306="PL12",IF(AND(S1306&lt;STD_01122025!$F$2,T1306&gt;STD_01122025!$F$3,U1306&lt;STD_01122025!$F$4,V1306&gt;STD_01122025!$F$5,X1306&gt;STD_01122025!$F$6,OR(AF1306="ND",AF1306&lt;STD_01122025!$F$7),AH1306="ND"),"Pass","Fail"),IF(E1306="SuperPL",IF(AND(T1306&gt;STD_01122025!$H$3,U1306&lt;STD_01122025!$H$4,V1306&gt;STD_01122025!$H$5,X1306&gt;STD_01122025!$H$6,OR(AF1306="ND",AF1306&lt;STD_01122025!$H$7),AH1306="ND"),"Pass","Fail"),IF(E1306="Flight",IF(AND(T1306&gt;STD_01122025!$J$3,U1306&lt;STD_01122025!$J$4,X1306&gt;STD_01122025!$J$6,OR(AF1306="ND",AF1306&lt;STD_01122025!$J$7),AH1306="ND"),"Pass","Fail"),""))))))</f>
        <v/>
      </c>
      <c r="AM1306" s="62" t="str">
        <f>IF(ISBLANK(B1306),"",IFERROR(IF(VLOOKUP(B1306,'Np PL4 Stock'!$A:$J,10,FALSE)="Np4",D1306-VLOOKUP(B1306,'Np PL4 Stock'!$A:$E,5,FALSE),D1306-VLOOKUP(B1306,'Np PL4 Stock'!$A:$E,5,FALSE)-1),""))</f>
        <v/>
      </c>
      <c r="AN1306" s="147"/>
      <c r="AO1306" s="147"/>
      <c r="AP1306" s="59"/>
      <c r="AQ1306" s="59"/>
      <c r="AR1306" s="59"/>
      <c r="AS1306" s="59"/>
      <c r="AT1306" s="73"/>
      <c r="AU1306" s="73"/>
      <c r="AV1306" s="73"/>
      <c r="AW1306" s="73"/>
      <c r="AX1306" s="84"/>
      <c r="AY1306" s="59"/>
      <c r="AZ1306" s="59"/>
      <c r="BA1306" s="59"/>
      <c r="BB1306" s="59"/>
      <c r="BC1306" s="59"/>
      <c r="BD1306" s="59"/>
      <c r="BE1306" s="84"/>
      <c r="BF1306" s="84"/>
      <c r="BG1306" s="84"/>
      <c r="BH1306" s="84"/>
      <c r="BI1306" s="85"/>
      <c r="BJ1306" s="86"/>
      <c r="BK1306" s="86"/>
      <c r="BL1306" s="86"/>
      <c r="BM1306" s="86"/>
      <c r="BN1306" s="86"/>
      <c r="BO1306" s="59"/>
      <c r="BP1306" s="69"/>
      <c r="BQ1306" s="92">
        <v>0</v>
      </c>
      <c r="BR1306" s="93">
        <v>0</v>
      </c>
      <c r="BS1306" s="94" t="str">
        <f t="shared" si="215"/>
        <v/>
      </c>
      <c r="BT1306" s="95">
        <v>0</v>
      </c>
      <c r="BU1306" s="101" t="str">
        <f t="shared" si="216"/>
        <v/>
      </c>
      <c r="BV1306" s="102" t="str">
        <f t="shared" si="217"/>
        <v>-</v>
      </c>
      <c r="BW1306" s="103"/>
      <c r="BX1306" s="104" t="str">
        <f t="shared" si="218"/>
        <v>-</v>
      </c>
      <c r="BY1306" s="105"/>
      <c r="BZ1306" s="103"/>
      <c r="CA1306" s="106"/>
      <c r="CB1306" s="107"/>
      <c r="CC1306" s="112"/>
      <c r="CD1306" s="106"/>
      <c r="CE1306" s="103"/>
      <c r="CF1306" s="113"/>
      <c r="CG1306" s="114"/>
    </row>
    <row r="1307" spans="1:85">
      <c r="A1307" s="53" t="str">
        <f t="shared" si="219"/>
        <v>--</v>
      </c>
      <c r="B1307" s="47" t="str">
        <f t="shared" si="220"/>
        <v>-</v>
      </c>
      <c r="C1307" s="153"/>
      <c r="D1307" s="49"/>
      <c r="E1307" s="50"/>
      <c r="F1307" s="51"/>
      <c r="G1307" s="59"/>
      <c r="H1307" s="51"/>
      <c r="I1307" s="59"/>
      <c r="J1307" s="60" t="str">
        <f>IF(ISBLANK(H1307),"",IFERROR(VLOOKUP(B1307,'Np PL4 Stock'!$A:$D,4,FALSE),""))</f>
        <v/>
      </c>
      <c r="K1307" s="61" t="str">
        <f>IF(ISBLANK(H1307),"",SUMIF('Np PL4 Stock'!$A:$A,B1307,'Np PL4 Stock'!$N:$N))</f>
        <v/>
      </c>
      <c r="L1307" s="62" t="str">
        <f>IF(ISBLANK(H1307),"",VLOOKUP(LEFT(B1307,5),Unit!A:B,2,FALSE))</f>
        <v/>
      </c>
      <c r="M1307" s="63" t="str">
        <f>IF(ISBLANK(H1307),"",IFERROR(VLOOKUP(B1307,'Np PL4 Stock'!$A:$T,20,FALSE),""))</f>
        <v/>
      </c>
      <c r="N1307" s="63" t="str">
        <f>IF(ISBLANK(H1307),"",IFERROR(VLOOKUP(B1307,'Np PL4 Stock'!$A:$U,21,FALSE),""))</f>
        <v/>
      </c>
      <c r="O1307" s="62" t="str">
        <f t="shared" si="213"/>
        <v/>
      </c>
      <c r="P1307" s="62" t="str">
        <f t="shared" si="211"/>
        <v/>
      </c>
      <c r="Q1307" s="67" t="str">
        <f t="shared" si="214"/>
        <v/>
      </c>
      <c r="R1307" s="67" t="str">
        <f t="shared" si="212"/>
        <v/>
      </c>
      <c r="S1307" s="59"/>
      <c r="T1307" s="147"/>
      <c r="U1307" s="147"/>
      <c r="V1307" s="59"/>
      <c r="W1307" s="59"/>
      <c r="X1307" s="59"/>
      <c r="Y1307" s="59"/>
      <c r="Z1307" s="59"/>
      <c r="AA1307" s="59"/>
      <c r="AB1307" s="59"/>
      <c r="AC1307" s="59"/>
      <c r="AD1307" s="59"/>
      <c r="AE1307" s="59"/>
      <c r="AF1307" s="73"/>
      <c r="AG1307" s="73"/>
      <c r="AH1307" s="73"/>
      <c r="AI1307" s="73"/>
      <c r="AJ1307" s="73"/>
      <c r="AK1307" s="73"/>
      <c r="AL1307" s="77" t="str">
        <f>IF(ISBLANK(S1307),"",IF(AJ1307="Fail","Fail",IF(E1307="PL4",IF(AND(T1307&gt;STD_01122025!$D$3,U1307&lt;STD_01122025!$D$4,OR(AF1307="ND",AF1307&lt;STD_01122025!$D$7),AH1307="ND"),"Pass","Fail"),IF(E1307="PL12",IF(AND(S1307&lt;STD_01122025!$F$2,T1307&gt;STD_01122025!$F$3,U1307&lt;STD_01122025!$F$4,V1307&gt;STD_01122025!$F$5,X1307&gt;STD_01122025!$F$6,OR(AF1307="ND",AF1307&lt;STD_01122025!$F$7),AH1307="ND"),"Pass","Fail"),IF(E1307="SuperPL",IF(AND(T1307&gt;STD_01122025!$H$3,U1307&lt;STD_01122025!$H$4,V1307&gt;STD_01122025!$H$5,X1307&gt;STD_01122025!$H$6,OR(AF1307="ND",AF1307&lt;STD_01122025!$H$7),AH1307="ND"),"Pass","Fail"),IF(E1307="Flight",IF(AND(T1307&gt;STD_01122025!$J$3,U1307&lt;STD_01122025!$J$4,X1307&gt;STD_01122025!$J$6,OR(AF1307="ND",AF1307&lt;STD_01122025!$J$7),AH1307="ND"),"Pass","Fail"),""))))))</f>
        <v/>
      </c>
      <c r="AM1307" s="62" t="str">
        <f>IF(ISBLANK(B1307),"",IFERROR(IF(VLOOKUP(B1307,'Np PL4 Stock'!$A:$J,10,FALSE)="Np4",D1307-VLOOKUP(B1307,'Np PL4 Stock'!$A:$E,5,FALSE),D1307-VLOOKUP(B1307,'Np PL4 Stock'!$A:$E,5,FALSE)-1),""))</f>
        <v/>
      </c>
      <c r="AN1307" s="147"/>
      <c r="AO1307" s="147"/>
      <c r="AP1307" s="59"/>
      <c r="AQ1307" s="59"/>
      <c r="AR1307" s="59"/>
      <c r="AS1307" s="59"/>
      <c r="AT1307" s="73"/>
      <c r="AU1307" s="73"/>
      <c r="AV1307" s="73"/>
      <c r="AW1307" s="73"/>
      <c r="AX1307" s="84"/>
      <c r="AY1307" s="59"/>
      <c r="AZ1307" s="59"/>
      <c r="BA1307" s="59"/>
      <c r="BB1307" s="59"/>
      <c r="BC1307" s="59"/>
      <c r="BD1307" s="59"/>
      <c r="BE1307" s="84"/>
      <c r="BF1307" s="84"/>
      <c r="BG1307" s="84"/>
      <c r="BH1307" s="84"/>
      <c r="BI1307" s="85"/>
      <c r="BJ1307" s="86"/>
      <c r="BK1307" s="86"/>
      <c r="BL1307" s="86"/>
      <c r="BM1307" s="86"/>
      <c r="BN1307" s="86"/>
      <c r="BO1307" s="59"/>
      <c r="BP1307" s="69"/>
      <c r="BQ1307" s="92">
        <v>0</v>
      </c>
      <c r="BR1307" s="93">
        <v>0</v>
      </c>
      <c r="BS1307" s="94" t="str">
        <f t="shared" si="215"/>
        <v/>
      </c>
      <c r="BT1307" s="95">
        <v>0</v>
      </c>
      <c r="BU1307" s="101" t="str">
        <f t="shared" si="216"/>
        <v/>
      </c>
      <c r="BV1307" s="102" t="str">
        <f t="shared" si="217"/>
        <v>-</v>
      </c>
      <c r="BW1307" s="103"/>
      <c r="BX1307" s="104" t="str">
        <f t="shared" si="218"/>
        <v>-</v>
      </c>
      <c r="BY1307" s="105"/>
      <c r="BZ1307" s="103"/>
      <c r="CA1307" s="106"/>
      <c r="CB1307" s="107"/>
      <c r="CC1307" s="112"/>
      <c r="CD1307" s="106"/>
      <c r="CE1307" s="103"/>
      <c r="CF1307" s="113"/>
      <c r="CG1307" s="114"/>
    </row>
    <row r="1308" spans="1:85">
      <c r="A1308" s="53" t="str">
        <f t="shared" si="219"/>
        <v>--</v>
      </c>
      <c r="B1308" s="47" t="str">
        <f t="shared" si="220"/>
        <v>-</v>
      </c>
      <c r="C1308" s="153"/>
      <c r="D1308" s="49"/>
      <c r="E1308" s="50"/>
      <c r="F1308" s="51"/>
      <c r="G1308" s="59"/>
      <c r="H1308" s="51"/>
      <c r="I1308" s="59"/>
      <c r="J1308" s="60" t="str">
        <f>IF(ISBLANK(H1308),"",IFERROR(VLOOKUP(B1308,'Np PL4 Stock'!$A:$D,4,FALSE),""))</f>
        <v/>
      </c>
      <c r="K1308" s="61" t="str">
        <f>IF(ISBLANK(H1308),"",SUMIF('Np PL4 Stock'!$A:$A,B1308,'Np PL4 Stock'!$N:$N))</f>
        <v/>
      </c>
      <c r="L1308" s="62" t="str">
        <f>IF(ISBLANK(H1308),"",VLOOKUP(LEFT(B1308,5),Unit!A:B,2,FALSE))</f>
        <v/>
      </c>
      <c r="M1308" s="63" t="str">
        <f>IF(ISBLANK(H1308),"",IFERROR(VLOOKUP(B1308,'Np PL4 Stock'!$A:$T,20,FALSE),""))</f>
        <v/>
      </c>
      <c r="N1308" s="63" t="str">
        <f>IF(ISBLANK(H1308),"",IFERROR(VLOOKUP(B1308,'Np PL4 Stock'!$A:$U,21,FALSE),""))</f>
        <v/>
      </c>
      <c r="O1308" s="62" t="str">
        <f t="shared" si="213"/>
        <v/>
      </c>
      <c r="P1308" s="62" t="str">
        <f t="shared" si="211"/>
        <v/>
      </c>
      <c r="Q1308" s="67" t="str">
        <f t="shared" si="214"/>
        <v/>
      </c>
      <c r="R1308" s="67" t="str">
        <f t="shared" si="212"/>
        <v/>
      </c>
      <c r="S1308" s="59"/>
      <c r="T1308" s="147"/>
      <c r="U1308" s="147"/>
      <c r="V1308" s="59"/>
      <c r="W1308" s="59"/>
      <c r="X1308" s="59"/>
      <c r="Y1308" s="59"/>
      <c r="Z1308" s="59"/>
      <c r="AA1308" s="59"/>
      <c r="AB1308" s="59"/>
      <c r="AC1308" s="59"/>
      <c r="AD1308" s="59"/>
      <c r="AE1308" s="59"/>
      <c r="AF1308" s="73"/>
      <c r="AG1308" s="73"/>
      <c r="AH1308" s="73"/>
      <c r="AI1308" s="73"/>
      <c r="AJ1308" s="73"/>
      <c r="AK1308" s="73"/>
      <c r="AL1308" s="77" t="str">
        <f>IF(ISBLANK(S1308),"",IF(AJ1308="Fail","Fail",IF(E1308="PL4",IF(AND(T1308&gt;STD_01122025!$D$3,U1308&lt;STD_01122025!$D$4,OR(AF1308="ND",AF1308&lt;STD_01122025!$D$7),AH1308="ND"),"Pass","Fail"),IF(E1308="PL12",IF(AND(S1308&lt;STD_01122025!$F$2,T1308&gt;STD_01122025!$F$3,U1308&lt;STD_01122025!$F$4,V1308&gt;STD_01122025!$F$5,X1308&gt;STD_01122025!$F$6,OR(AF1308="ND",AF1308&lt;STD_01122025!$F$7),AH1308="ND"),"Pass","Fail"),IF(E1308="SuperPL",IF(AND(T1308&gt;STD_01122025!$H$3,U1308&lt;STD_01122025!$H$4,V1308&gt;STD_01122025!$H$5,X1308&gt;STD_01122025!$H$6,OR(AF1308="ND",AF1308&lt;STD_01122025!$H$7),AH1308="ND"),"Pass","Fail"),IF(E1308="Flight",IF(AND(T1308&gt;STD_01122025!$J$3,U1308&lt;STD_01122025!$J$4,X1308&gt;STD_01122025!$J$6,OR(AF1308="ND",AF1308&lt;STD_01122025!$J$7),AH1308="ND"),"Pass","Fail"),""))))))</f>
        <v/>
      </c>
      <c r="AM1308" s="62" t="str">
        <f>IF(ISBLANK(B1308),"",IFERROR(IF(VLOOKUP(B1308,'Np PL4 Stock'!$A:$J,10,FALSE)="Np4",D1308-VLOOKUP(B1308,'Np PL4 Stock'!$A:$E,5,FALSE),D1308-VLOOKUP(B1308,'Np PL4 Stock'!$A:$E,5,FALSE)-1),""))</f>
        <v/>
      </c>
      <c r="AN1308" s="147"/>
      <c r="AO1308" s="147"/>
      <c r="AP1308" s="59"/>
      <c r="AQ1308" s="59"/>
      <c r="AR1308" s="59"/>
      <c r="AS1308" s="59"/>
      <c r="AT1308" s="73"/>
      <c r="AU1308" s="73"/>
      <c r="AV1308" s="73"/>
      <c r="AW1308" s="73"/>
      <c r="AX1308" s="84"/>
      <c r="AY1308" s="59"/>
      <c r="AZ1308" s="59"/>
      <c r="BA1308" s="59"/>
      <c r="BB1308" s="59"/>
      <c r="BC1308" s="59"/>
      <c r="BD1308" s="59"/>
      <c r="BE1308" s="84"/>
      <c r="BF1308" s="84"/>
      <c r="BG1308" s="84"/>
      <c r="BH1308" s="84"/>
      <c r="BI1308" s="85"/>
      <c r="BJ1308" s="86"/>
      <c r="BK1308" s="86"/>
      <c r="BL1308" s="86"/>
      <c r="BM1308" s="86"/>
      <c r="BN1308" s="86"/>
      <c r="BO1308" s="59"/>
      <c r="BP1308" s="69"/>
      <c r="BQ1308" s="92">
        <v>0</v>
      </c>
      <c r="BR1308" s="93">
        <v>0</v>
      </c>
      <c r="BS1308" s="94" t="str">
        <f t="shared" si="215"/>
        <v/>
      </c>
      <c r="BT1308" s="95">
        <v>0</v>
      </c>
      <c r="BU1308" s="101" t="str">
        <f t="shared" si="216"/>
        <v/>
      </c>
      <c r="BV1308" s="102" t="str">
        <f t="shared" si="217"/>
        <v>-</v>
      </c>
      <c r="BW1308" s="103"/>
      <c r="BX1308" s="104" t="str">
        <f t="shared" si="218"/>
        <v>-</v>
      </c>
      <c r="BY1308" s="105"/>
      <c r="BZ1308" s="103"/>
      <c r="CA1308" s="106"/>
      <c r="CB1308" s="107"/>
      <c r="CC1308" s="112"/>
      <c r="CD1308" s="106"/>
      <c r="CE1308" s="103"/>
      <c r="CF1308" s="113"/>
      <c r="CG1308" s="114"/>
    </row>
    <row r="1309" spans="1:85">
      <c r="A1309" s="53" t="str">
        <f t="shared" si="219"/>
        <v>--</v>
      </c>
      <c r="B1309" s="47" t="str">
        <f t="shared" si="220"/>
        <v>-</v>
      </c>
      <c r="C1309" s="153"/>
      <c r="D1309" s="49"/>
      <c r="E1309" s="50"/>
      <c r="F1309" s="51"/>
      <c r="G1309" s="59"/>
      <c r="H1309" s="51"/>
      <c r="I1309" s="59"/>
      <c r="J1309" s="60" t="str">
        <f>IF(ISBLANK(H1309),"",IFERROR(VLOOKUP(B1309,'Np PL4 Stock'!$A:$D,4,FALSE),""))</f>
        <v/>
      </c>
      <c r="K1309" s="61" t="str">
        <f>IF(ISBLANK(H1309),"",SUMIF('Np PL4 Stock'!$A:$A,B1309,'Np PL4 Stock'!$N:$N))</f>
        <v/>
      </c>
      <c r="L1309" s="62" t="str">
        <f>IF(ISBLANK(H1309),"",VLOOKUP(LEFT(B1309,5),Unit!A:B,2,FALSE))</f>
        <v/>
      </c>
      <c r="M1309" s="63" t="str">
        <f>IF(ISBLANK(H1309),"",IFERROR(VLOOKUP(B1309,'Np PL4 Stock'!$A:$T,20,FALSE),""))</f>
        <v/>
      </c>
      <c r="N1309" s="63" t="str">
        <f>IF(ISBLANK(H1309),"",IFERROR(VLOOKUP(B1309,'Np PL4 Stock'!$A:$U,21,FALSE),""))</f>
        <v/>
      </c>
      <c r="O1309" s="62" t="str">
        <f t="shared" si="213"/>
        <v/>
      </c>
      <c r="P1309" s="62" t="str">
        <f t="shared" si="211"/>
        <v/>
      </c>
      <c r="Q1309" s="67" t="str">
        <f t="shared" si="214"/>
        <v/>
      </c>
      <c r="R1309" s="67" t="str">
        <f t="shared" si="212"/>
        <v/>
      </c>
      <c r="S1309" s="59"/>
      <c r="T1309" s="147"/>
      <c r="U1309" s="147"/>
      <c r="V1309" s="59"/>
      <c r="W1309" s="59"/>
      <c r="X1309" s="59"/>
      <c r="Y1309" s="59"/>
      <c r="Z1309" s="59"/>
      <c r="AA1309" s="59"/>
      <c r="AB1309" s="59"/>
      <c r="AC1309" s="59"/>
      <c r="AD1309" s="59"/>
      <c r="AE1309" s="59"/>
      <c r="AF1309" s="73"/>
      <c r="AG1309" s="73"/>
      <c r="AH1309" s="73"/>
      <c r="AI1309" s="73"/>
      <c r="AJ1309" s="73"/>
      <c r="AK1309" s="73"/>
      <c r="AL1309" s="77" t="str">
        <f>IF(ISBLANK(S1309),"",IF(AJ1309="Fail","Fail",IF(E1309="PL4",IF(AND(T1309&gt;STD_01122025!$D$3,U1309&lt;STD_01122025!$D$4,OR(AF1309="ND",AF1309&lt;STD_01122025!$D$7),AH1309="ND"),"Pass","Fail"),IF(E1309="PL12",IF(AND(S1309&lt;STD_01122025!$F$2,T1309&gt;STD_01122025!$F$3,U1309&lt;STD_01122025!$F$4,V1309&gt;STD_01122025!$F$5,X1309&gt;STD_01122025!$F$6,OR(AF1309="ND",AF1309&lt;STD_01122025!$F$7),AH1309="ND"),"Pass","Fail"),IF(E1309="SuperPL",IF(AND(T1309&gt;STD_01122025!$H$3,U1309&lt;STD_01122025!$H$4,V1309&gt;STD_01122025!$H$5,X1309&gt;STD_01122025!$H$6,OR(AF1309="ND",AF1309&lt;STD_01122025!$H$7),AH1309="ND"),"Pass","Fail"),IF(E1309="Flight",IF(AND(T1309&gt;STD_01122025!$J$3,U1309&lt;STD_01122025!$J$4,X1309&gt;STD_01122025!$J$6,OR(AF1309="ND",AF1309&lt;STD_01122025!$J$7),AH1309="ND"),"Pass","Fail"),""))))))</f>
        <v/>
      </c>
      <c r="AM1309" s="62" t="str">
        <f>IF(ISBLANK(B1309),"",IFERROR(IF(VLOOKUP(B1309,'Np PL4 Stock'!$A:$J,10,FALSE)="Np4",D1309-VLOOKUP(B1309,'Np PL4 Stock'!$A:$E,5,FALSE),D1309-VLOOKUP(B1309,'Np PL4 Stock'!$A:$E,5,FALSE)-1),""))</f>
        <v/>
      </c>
      <c r="AN1309" s="147"/>
      <c r="AO1309" s="147"/>
      <c r="AP1309" s="59"/>
      <c r="AQ1309" s="59"/>
      <c r="AR1309" s="59"/>
      <c r="AS1309" s="59"/>
      <c r="AT1309" s="73"/>
      <c r="AU1309" s="73"/>
      <c r="AV1309" s="73"/>
      <c r="AW1309" s="73"/>
      <c r="AX1309" s="84"/>
      <c r="AY1309" s="59"/>
      <c r="AZ1309" s="59"/>
      <c r="BA1309" s="59"/>
      <c r="BB1309" s="59"/>
      <c r="BC1309" s="59"/>
      <c r="BD1309" s="59"/>
      <c r="BE1309" s="84"/>
      <c r="BF1309" s="84"/>
      <c r="BG1309" s="84"/>
      <c r="BH1309" s="84"/>
      <c r="BI1309" s="85"/>
      <c r="BJ1309" s="86"/>
      <c r="BK1309" s="86"/>
      <c r="BL1309" s="86"/>
      <c r="BM1309" s="86"/>
      <c r="BN1309" s="86"/>
      <c r="BO1309" s="59"/>
      <c r="BP1309" s="69"/>
      <c r="BQ1309" s="92">
        <v>0</v>
      </c>
      <c r="BR1309" s="93">
        <v>0</v>
      </c>
      <c r="BS1309" s="94" t="str">
        <f t="shared" si="215"/>
        <v/>
      </c>
      <c r="BT1309" s="95">
        <v>0</v>
      </c>
      <c r="BU1309" s="101" t="str">
        <f t="shared" si="216"/>
        <v/>
      </c>
      <c r="BV1309" s="102" t="str">
        <f t="shared" si="217"/>
        <v>-</v>
      </c>
      <c r="BW1309" s="103"/>
      <c r="BX1309" s="104" t="str">
        <f t="shared" si="218"/>
        <v>-</v>
      </c>
      <c r="BY1309" s="105"/>
      <c r="BZ1309" s="103"/>
      <c r="CA1309" s="106"/>
      <c r="CB1309" s="107"/>
      <c r="CC1309" s="112"/>
      <c r="CD1309" s="106"/>
      <c r="CE1309" s="103"/>
      <c r="CF1309" s="113"/>
      <c r="CG1309" s="114"/>
    </row>
    <row r="1310" spans="1:85">
      <c r="A1310" s="53" t="str">
        <f t="shared" si="219"/>
        <v>--</v>
      </c>
      <c r="B1310" s="47" t="str">
        <f t="shared" si="220"/>
        <v>-</v>
      </c>
      <c r="C1310" s="153"/>
      <c r="D1310" s="49"/>
      <c r="E1310" s="50"/>
      <c r="F1310" s="51"/>
      <c r="G1310" s="59"/>
      <c r="H1310" s="51"/>
      <c r="I1310" s="59"/>
      <c r="J1310" s="60" t="str">
        <f>IF(ISBLANK(H1310),"",IFERROR(VLOOKUP(B1310,'Np PL4 Stock'!$A:$D,4,FALSE),""))</f>
        <v/>
      </c>
      <c r="K1310" s="61" t="str">
        <f>IF(ISBLANK(H1310),"",SUMIF('Np PL4 Stock'!$A:$A,B1310,'Np PL4 Stock'!$N:$N))</f>
        <v/>
      </c>
      <c r="L1310" s="62" t="str">
        <f>IF(ISBLANK(H1310),"",VLOOKUP(LEFT(B1310,5),Unit!A:B,2,FALSE))</f>
        <v/>
      </c>
      <c r="M1310" s="63" t="str">
        <f>IF(ISBLANK(H1310),"",IFERROR(VLOOKUP(B1310,'Np PL4 Stock'!$A:$T,20,FALSE),""))</f>
        <v/>
      </c>
      <c r="N1310" s="63" t="str">
        <f>IF(ISBLANK(H1310),"",IFERROR(VLOOKUP(B1310,'Np PL4 Stock'!$A:$U,21,FALSE),""))</f>
        <v/>
      </c>
      <c r="O1310" s="62" t="str">
        <f t="shared" si="213"/>
        <v/>
      </c>
      <c r="P1310" s="62" t="str">
        <f t="shared" si="211"/>
        <v/>
      </c>
      <c r="Q1310" s="67" t="str">
        <f t="shared" si="214"/>
        <v/>
      </c>
      <c r="R1310" s="67" t="str">
        <f t="shared" si="212"/>
        <v/>
      </c>
      <c r="S1310" s="59"/>
      <c r="T1310" s="147"/>
      <c r="U1310" s="147"/>
      <c r="V1310" s="59"/>
      <c r="W1310" s="59"/>
      <c r="X1310" s="59"/>
      <c r="Y1310" s="59"/>
      <c r="Z1310" s="59"/>
      <c r="AA1310" s="59"/>
      <c r="AB1310" s="59"/>
      <c r="AC1310" s="59"/>
      <c r="AD1310" s="59"/>
      <c r="AE1310" s="59"/>
      <c r="AF1310" s="73"/>
      <c r="AG1310" s="73"/>
      <c r="AH1310" s="73"/>
      <c r="AI1310" s="73"/>
      <c r="AJ1310" s="73"/>
      <c r="AK1310" s="73"/>
      <c r="AL1310" s="77" t="str">
        <f>IF(ISBLANK(S1310),"",IF(AJ1310="Fail","Fail",IF(E1310="PL4",IF(AND(T1310&gt;STD_01122025!$D$3,U1310&lt;STD_01122025!$D$4,OR(AF1310="ND",AF1310&lt;STD_01122025!$D$7),AH1310="ND"),"Pass","Fail"),IF(E1310="PL12",IF(AND(S1310&lt;STD_01122025!$F$2,T1310&gt;STD_01122025!$F$3,U1310&lt;STD_01122025!$F$4,V1310&gt;STD_01122025!$F$5,X1310&gt;STD_01122025!$F$6,OR(AF1310="ND",AF1310&lt;STD_01122025!$F$7),AH1310="ND"),"Pass","Fail"),IF(E1310="SuperPL",IF(AND(T1310&gt;STD_01122025!$H$3,U1310&lt;STD_01122025!$H$4,V1310&gt;STD_01122025!$H$5,X1310&gt;STD_01122025!$H$6,OR(AF1310="ND",AF1310&lt;STD_01122025!$H$7),AH1310="ND"),"Pass","Fail"),IF(E1310="Flight",IF(AND(T1310&gt;STD_01122025!$J$3,U1310&lt;STD_01122025!$J$4,X1310&gt;STD_01122025!$J$6,OR(AF1310="ND",AF1310&lt;STD_01122025!$J$7),AH1310="ND"),"Pass","Fail"),""))))))</f>
        <v/>
      </c>
      <c r="AM1310" s="62" t="str">
        <f>IF(ISBLANK(B1310),"",IFERROR(IF(VLOOKUP(B1310,'Np PL4 Stock'!$A:$J,10,FALSE)="Np4",D1310-VLOOKUP(B1310,'Np PL4 Stock'!$A:$E,5,FALSE),D1310-VLOOKUP(B1310,'Np PL4 Stock'!$A:$E,5,FALSE)-1),""))</f>
        <v/>
      </c>
      <c r="AN1310" s="147"/>
      <c r="AO1310" s="147"/>
      <c r="AP1310" s="59"/>
      <c r="AQ1310" s="59"/>
      <c r="AR1310" s="59"/>
      <c r="AS1310" s="59"/>
      <c r="AT1310" s="73"/>
      <c r="AU1310" s="73"/>
      <c r="AV1310" s="73"/>
      <c r="AW1310" s="73"/>
      <c r="AX1310" s="84"/>
      <c r="AY1310" s="59"/>
      <c r="AZ1310" s="59"/>
      <c r="BA1310" s="59"/>
      <c r="BB1310" s="59"/>
      <c r="BC1310" s="59"/>
      <c r="BD1310" s="59"/>
      <c r="BE1310" s="84"/>
      <c r="BF1310" s="84"/>
      <c r="BG1310" s="84"/>
      <c r="BH1310" s="84"/>
      <c r="BI1310" s="85"/>
      <c r="BJ1310" s="86"/>
      <c r="BK1310" s="86"/>
      <c r="BL1310" s="86"/>
      <c r="BM1310" s="86"/>
      <c r="BN1310" s="86"/>
      <c r="BO1310" s="59"/>
      <c r="BP1310" s="69"/>
      <c r="BQ1310" s="92">
        <v>0</v>
      </c>
      <c r="BR1310" s="93">
        <v>0</v>
      </c>
      <c r="BS1310" s="94" t="str">
        <f t="shared" si="215"/>
        <v/>
      </c>
      <c r="BT1310" s="95">
        <v>0</v>
      </c>
      <c r="BU1310" s="101" t="str">
        <f t="shared" si="216"/>
        <v/>
      </c>
      <c r="BV1310" s="102" t="str">
        <f t="shared" si="217"/>
        <v>-</v>
      </c>
      <c r="BW1310" s="103"/>
      <c r="BX1310" s="104" t="str">
        <f t="shared" si="218"/>
        <v>-</v>
      </c>
      <c r="BY1310" s="105"/>
      <c r="BZ1310" s="103"/>
      <c r="CA1310" s="106"/>
      <c r="CB1310" s="107"/>
      <c r="CC1310" s="112"/>
      <c r="CD1310" s="106"/>
      <c r="CE1310" s="103"/>
      <c r="CF1310" s="113"/>
      <c r="CG1310" s="114"/>
    </row>
    <row r="1311" spans="1:85">
      <c r="A1311" s="53" t="str">
        <f t="shared" si="219"/>
        <v>--</v>
      </c>
      <c r="B1311" s="47" t="str">
        <f t="shared" si="220"/>
        <v>-</v>
      </c>
      <c r="C1311" s="153"/>
      <c r="D1311" s="49"/>
      <c r="E1311" s="50"/>
      <c r="F1311" s="51"/>
      <c r="G1311" s="59"/>
      <c r="H1311" s="51"/>
      <c r="I1311" s="59"/>
      <c r="J1311" s="60" t="str">
        <f>IF(ISBLANK(H1311),"",IFERROR(VLOOKUP(B1311,'Np PL4 Stock'!$A:$D,4,FALSE),""))</f>
        <v/>
      </c>
      <c r="K1311" s="61" t="str">
        <f>IF(ISBLANK(H1311),"",SUMIF('Np PL4 Stock'!$A:$A,B1311,'Np PL4 Stock'!$N:$N))</f>
        <v/>
      </c>
      <c r="L1311" s="62" t="str">
        <f>IF(ISBLANK(H1311),"",VLOOKUP(LEFT(B1311,5),Unit!A:B,2,FALSE))</f>
        <v/>
      </c>
      <c r="M1311" s="63" t="str">
        <f>IF(ISBLANK(H1311),"",IFERROR(VLOOKUP(B1311,'Np PL4 Stock'!$A:$T,20,FALSE),""))</f>
        <v/>
      </c>
      <c r="N1311" s="63" t="str">
        <f>IF(ISBLANK(H1311),"",IFERROR(VLOOKUP(B1311,'Np PL4 Stock'!$A:$U,21,FALSE),""))</f>
        <v/>
      </c>
      <c r="O1311" s="62" t="str">
        <f t="shared" si="213"/>
        <v/>
      </c>
      <c r="P1311" s="62" t="str">
        <f t="shared" si="211"/>
        <v/>
      </c>
      <c r="Q1311" s="67" t="str">
        <f t="shared" si="214"/>
        <v/>
      </c>
      <c r="R1311" s="67" t="str">
        <f t="shared" si="212"/>
        <v/>
      </c>
      <c r="S1311" s="59"/>
      <c r="T1311" s="147"/>
      <c r="U1311" s="147"/>
      <c r="V1311" s="59"/>
      <c r="W1311" s="59"/>
      <c r="X1311" s="59"/>
      <c r="Y1311" s="59"/>
      <c r="Z1311" s="59"/>
      <c r="AA1311" s="59"/>
      <c r="AB1311" s="59"/>
      <c r="AC1311" s="59"/>
      <c r="AD1311" s="59"/>
      <c r="AE1311" s="59"/>
      <c r="AF1311" s="73"/>
      <c r="AG1311" s="73"/>
      <c r="AH1311" s="73"/>
      <c r="AI1311" s="73"/>
      <c r="AJ1311" s="73"/>
      <c r="AK1311" s="73"/>
      <c r="AL1311" s="77" t="str">
        <f>IF(ISBLANK(S1311),"",IF(AJ1311="Fail","Fail",IF(E1311="PL4",IF(AND(T1311&gt;STD_01122025!$D$3,U1311&lt;STD_01122025!$D$4,OR(AF1311="ND",AF1311&lt;STD_01122025!$D$7),AH1311="ND"),"Pass","Fail"),IF(E1311="PL12",IF(AND(S1311&lt;STD_01122025!$F$2,T1311&gt;STD_01122025!$F$3,U1311&lt;STD_01122025!$F$4,V1311&gt;STD_01122025!$F$5,X1311&gt;STD_01122025!$F$6,OR(AF1311="ND",AF1311&lt;STD_01122025!$F$7),AH1311="ND"),"Pass","Fail"),IF(E1311="SuperPL",IF(AND(T1311&gt;STD_01122025!$H$3,U1311&lt;STD_01122025!$H$4,V1311&gt;STD_01122025!$H$5,X1311&gt;STD_01122025!$H$6,OR(AF1311="ND",AF1311&lt;STD_01122025!$H$7),AH1311="ND"),"Pass","Fail"),IF(E1311="Flight",IF(AND(T1311&gt;STD_01122025!$J$3,U1311&lt;STD_01122025!$J$4,X1311&gt;STD_01122025!$J$6,OR(AF1311="ND",AF1311&lt;STD_01122025!$J$7),AH1311="ND"),"Pass","Fail"),""))))))</f>
        <v/>
      </c>
      <c r="AM1311" s="62" t="str">
        <f>IF(ISBLANK(B1311),"",IFERROR(IF(VLOOKUP(B1311,'Np PL4 Stock'!$A:$J,10,FALSE)="Np4",D1311-VLOOKUP(B1311,'Np PL4 Stock'!$A:$E,5,FALSE),D1311-VLOOKUP(B1311,'Np PL4 Stock'!$A:$E,5,FALSE)-1),""))</f>
        <v/>
      </c>
      <c r="AN1311" s="147"/>
      <c r="AO1311" s="147"/>
      <c r="AP1311" s="59"/>
      <c r="AQ1311" s="59"/>
      <c r="AR1311" s="59"/>
      <c r="AS1311" s="59"/>
      <c r="AT1311" s="73"/>
      <c r="AU1311" s="73"/>
      <c r="AV1311" s="73"/>
      <c r="AW1311" s="73"/>
      <c r="AX1311" s="84"/>
      <c r="AY1311" s="59"/>
      <c r="AZ1311" s="59"/>
      <c r="BA1311" s="59"/>
      <c r="BB1311" s="59"/>
      <c r="BC1311" s="59"/>
      <c r="BD1311" s="59"/>
      <c r="BE1311" s="84"/>
      <c r="BF1311" s="84"/>
      <c r="BG1311" s="84"/>
      <c r="BH1311" s="84"/>
      <c r="BI1311" s="85"/>
      <c r="BJ1311" s="86"/>
      <c r="BK1311" s="86"/>
      <c r="BL1311" s="86"/>
      <c r="BM1311" s="86"/>
      <c r="BN1311" s="86"/>
      <c r="BO1311" s="59"/>
      <c r="BP1311" s="69"/>
      <c r="BQ1311" s="92">
        <v>0</v>
      </c>
      <c r="BR1311" s="93">
        <v>0</v>
      </c>
      <c r="BS1311" s="94" t="str">
        <f t="shared" si="215"/>
        <v/>
      </c>
      <c r="BT1311" s="95">
        <v>0</v>
      </c>
      <c r="BU1311" s="101" t="str">
        <f t="shared" si="216"/>
        <v/>
      </c>
      <c r="BV1311" s="102" t="str">
        <f t="shared" si="217"/>
        <v>-</v>
      </c>
      <c r="BW1311" s="103"/>
      <c r="BX1311" s="104" t="str">
        <f t="shared" si="218"/>
        <v>-</v>
      </c>
      <c r="BY1311" s="105"/>
      <c r="BZ1311" s="103"/>
      <c r="CA1311" s="106"/>
      <c r="CB1311" s="107"/>
      <c r="CC1311" s="112"/>
      <c r="CD1311" s="106"/>
      <c r="CE1311" s="103"/>
      <c r="CF1311" s="113"/>
      <c r="CG1311" s="114"/>
    </row>
    <row r="1312" spans="1:85">
      <c r="A1312" s="53" t="str">
        <f t="shared" si="219"/>
        <v>--</v>
      </c>
      <c r="B1312" s="47" t="str">
        <f t="shared" si="220"/>
        <v>-</v>
      </c>
      <c r="C1312" s="153"/>
      <c r="D1312" s="49"/>
      <c r="E1312" s="50"/>
      <c r="F1312" s="51"/>
      <c r="G1312" s="59"/>
      <c r="H1312" s="51"/>
      <c r="I1312" s="59"/>
      <c r="J1312" s="60" t="str">
        <f>IF(ISBLANK(H1312),"",IFERROR(VLOOKUP(B1312,'Np PL4 Stock'!$A:$D,4,FALSE),""))</f>
        <v/>
      </c>
      <c r="K1312" s="61" t="str">
        <f>IF(ISBLANK(H1312),"",SUMIF('Np PL4 Stock'!$A:$A,B1312,'Np PL4 Stock'!$N:$N))</f>
        <v/>
      </c>
      <c r="L1312" s="62" t="str">
        <f>IF(ISBLANK(H1312),"",VLOOKUP(LEFT(B1312,5),Unit!A:B,2,FALSE))</f>
        <v/>
      </c>
      <c r="M1312" s="63" t="str">
        <f>IF(ISBLANK(H1312),"",IFERROR(VLOOKUP(B1312,'Np PL4 Stock'!$A:$T,20,FALSE),""))</f>
        <v/>
      </c>
      <c r="N1312" s="63" t="str">
        <f>IF(ISBLANK(H1312),"",IFERROR(VLOOKUP(B1312,'Np PL4 Stock'!$A:$U,21,FALSE),""))</f>
        <v/>
      </c>
      <c r="O1312" s="62" t="str">
        <f t="shared" si="213"/>
        <v/>
      </c>
      <c r="P1312" s="62" t="str">
        <f t="shared" si="211"/>
        <v/>
      </c>
      <c r="Q1312" s="67" t="str">
        <f t="shared" si="214"/>
        <v/>
      </c>
      <c r="R1312" s="67" t="str">
        <f t="shared" si="212"/>
        <v/>
      </c>
      <c r="S1312" s="59"/>
      <c r="T1312" s="147"/>
      <c r="U1312" s="147"/>
      <c r="V1312" s="59"/>
      <c r="W1312" s="59"/>
      <c r="X1312" s="59"/>
      <c r="Y1312" s="59"/>
      <c r="Z1312" s="59"/>
      <c r="AA1312" s="59"/>
      <c r="AB1312" s="59"/>
      <c r="AC1312" s="59"/>
      <c r="AD1312" s="59"/>
      <c r="AE1312" s="59"/>
      <c r="AF1312" s="73"/>
      <c r="AG1312" s="73"/>
      <c r="AH1312" s="73"/>
      <c r="AI1312" s="73"/>
      <c r="AJ1312" s="73"/>
      <c r="AK1312" s="73"/>
      <c r="AL1312" s="77" t="str">
        <f>IF(ISBLANK(S1312),"",IF(AJ1312="Fail","Fail",IF(E1312="PL4",IF(AND(T1312&gt;STD_01122025!$D$3,U1312&lt;STD_01122025!$D$4,OR(AF1312="ND",AF1312&lt;STD_01122025!$D$7),AH1312="ND"),"Pass","Fail"),IF(E1312="PL12",IF(AND(S1312&lt;STD_01122025!$F$2,T1312&gt;STD_01122025!$F$3,U1312&lt;STD_01122025!$F$4,V1312&gt;STD_01122025!$F$5,X1312&gt;STD_01122025!$F$6,OR(AF1312="ND",AF1312&lt;STD_01122025!$F$7),AH1312="ND"),"Pass","Fail"),IF(E1312="SuperPL",IF(AND(T1312&gt;STD_01122025!$H$3,U1312&lt;STD_01122025!$H$4,V1312&gt;STD_01122025!$H$5,X1312&gt;STD_01122025!$H$6,OR(AF1312="ND",AF1312&lt;STD_01122025!$H$7),AH1312="ND"),"Pass","Fail"),IF(E1312="Flight",IF(AND(T1312&gt;STD_01122025!$J$3,U1312&lt;STD_01122025!$J$4,X1312&gt;STD_01122025!$J$6,OR(AF1312="ND",AF1312&lt;STD_01122025!$J$7),AH1312="ND"),"Pass","Fail"),""))))))</f>
        <v/>
      </c>
      <c r="AM1312" s="62" t="str">
        <f>IF(ISBLANK(B1312),"",IFERROR(IF(VLOOKUP(B1312,'Np PL4 Stock'!$A:$J,10,FALSE)="Np4",D1312-VLOOKUP(B1312,'Np PL4 Stock'!$A:$E,5,FALSE),D1312-VLOOKUP(B1312,'Np PL4 Stock'!$A:$E,5,FALSE)-1),""))</f>
        <v/>
      </c>
      <c r="AN1312" s="147"/>
      <c r="AO1312" s="147"/>
      <c r="AP1312" s="59"/>
      <c r="AQ1312" s="59"/>
      <c r="AR1312" s="59"/>
      <c r="AS1312" s="59"/>
      <c r="AT1312" s="73"/>
      <c r="AU1312" s="73"/>
      <c r="AV1312" s="73"/>
      <c r="AW1312" s="73"/>
      <c r="AX1312" s="84"/>
      <c r="AY1312" s="59"/>
      <c r="AZ1312" s="59"/>
      <c r="BA1312" s="59"/>
      <c r="BB1312" s="59"/>
      <c r="BC1312" s="59"/>
      <c r="BD1312" s="59"/>
      <c r="BE1312" s="84"/>
      <c r="BF1312" s="84"/>
      <c r="BG1312" s="84"/>
      <c r="BH1312" s="84"/>
      <c r="BI1312" s="85"/>
      <c r="BJ1312" s="86"/>
      <c r="BK1312" s="86"/>
      <c r="BL1312" s="86"/>
      <c r="BM1312" s="86"/>
      <c r="BN1312" s="86"/>
      <c r="BO1312" s="59"/>
      <c r="BP1312" s="69"/>
      <c r="BQ1312" s="92">
        <v>0</v>
      </c>
      <c r="BR1312" s="93">
        <v>0</v>
      </c>
      <c r="BS1312" s="94" t="str">
        <f t="shared" si="215"/>
        <v/>
      </c>
      <c r="BT1312" s="95">
        <v>0</v>
      </c>
      <c r="BU1312" s="101" t="str">
        <f t="shared" si="216"/>
        <v/>
      </c>
      <c r="BV1312" s="102" t="str">
        <f t="shared" si="217"/>
        <v>-</v>
      </c>
      <c r="BW1312" s="103"/>
      <c r="BX1312" s="104" t="str">
        <f t="shared" si="218"/>
        <v>-</v>
      </c>
      <c r="BY1312" s="105"/>
      <c r="BZ1312" s="103"/>
      <c r="CA1312" s="106"/>
      <c r="CB1312" s="107"/>
      <c r="CC1312" s="112"/>
      <c r="CD1312" s="106"/>
      <c r="CE1312" s="103"/>
      <c r="CF1312" s="113"/>
      <c r="CG1312" s="114"/>
    </row>
    <row r="1313" spans="1:85">
      <c r="A1313" s="53" t="str">
        <f t="shared" si="219"/>
        <v>--</v>
      </c>
      <c r="B1313" s="47" t="str">
        <f t="shared" si="220"/>
        <v>-</v>
      </c>
      <c r="C1313" s="153"/>
      <c r="D1313" s="49"/>
      <c r="E1313" s="50"/>
      <c r="F1313" s="51"/>
      <c r="G1313" s="59"/>
      <c r="H1313" s="51"/>
      <c r="I1313" s="59"/>
      <c r="J1313" s="60" t="str">
        <f>IF(ISBLANK(H1313),"",IFERROR(VLOOKUP(B1313,'Np PL4 Stock'!$A:$D,4,FALSE),""))</f>
        <v/>
      </c>
      <c r="K1313" s="61" t="str">
        <f>IF(ISBLANK(H1313),"",SUMIF('Np PL4 Stock'!$A:$A,B1313,'Np PL4 Stock'!$N:$N))</f>
        <v/>
      </c>
      <c r="L1313" s="62" t="str">
        <f>IF(ISBLANK(H1313),"",VLOOKUP(LEFT(B1313,5),Unit!A:B,2,FALSE))</f>
        <v/>
      </c>
      <c r="M1313" s="63" t="str">
        <f>IF(ISBLANK(H1313),"",IFERROR(VLOOKUP(B1313,'Np PL4 Stock'!$A:$T,20,FALSE),""))</f>
        <v/>
      </c>
      <c r="N1313" s="63" t="str">
        <f>IF(ISBLANK(H1313),"",IFERROR(VLOOKUP(B1313,'Np PL4 Stock'!$A:$U,21,FALSE),""))</f>
        <v/>
      </c>
      <c r="O1313" s="62" t="str">
        <f t="shared" si="213"/>
        <v/>
      </c>
      <c r="P1313" s="62" t="str">
        <f t="shared" si="211"/>
        <v/>
      </c>
      <c r="Q1313" s="67" t="str">
        <f t="shared" si="214"/>
        <v/>
      </c>
      <c r="R1313" s="67" t="str">
        <f t="shared" si="212"/>
        <v/>
      </c>
      <c r="S1313" s="59"/>
      <c r="T1313" s="147"/>
      <c r="U1313" s="147"/>
      <c r="V1313" s="59"/>
      <c r="W1313" s="59"/>
      <c r="X1313" s="59"/>
      <c r="Y1313" s="59"/>
      <c r="Z1313" s="59"/>
      <c r="AA1313" s="59"/>
      <c r="AB1313" s="59"/>
      <c r="AC1313" s="59"/>
      <c r="AD1313" s="59"/>
      <c r="AE1313" s="59"/>
      <c r="AF1313" s="73"/>
      <c r="AG1313" s="73"/>
      <c r="AH1313" s="73"/>
      <c r="AI1313" s="73"/>
      <c r="AJ1313" s="73"/>
      <c r="AK1313" s="73"/>
      <c r="AL1313" s="77" t="str">
        <f>IF(ISBLANK(S1313),"",IF(AJ1313="Fail","Fail",IF(E1313="PL4",IF(AND(T1313&gt;STD_01122025!$D$3,U1313&lt;STD_01122025!$D$4,OR(AF1313="ND",AF1313&lt;STD_01122025!$D$7),AH1313="ND"),"Pass","Fail"),IF(E1313="PL12",IF(AND(S1313&lt;STD_01122025!$F$2,T1313&gt;STD_01122025!$F$3,U1313&lt;STD_01122025!$F$4,V1313&gt;STD_01122025!$F$5,X1313&gt;STD_01122025!$F$6,OR(AF1313="ND",AF1313&lt;STD_01122025!$F$7),AH1313="ND"),"Pass","Fail"),IF(E1313="SuperPL",IF(AND(T1313&gt;STD_01122025!$H$3,U1313&lt;STD_01122025!$H$4,V1313&gt;STD_01122025!$H$5,X1313&gt;STD_01122025!$H$6,OR(AF1313="ND",AF1313&lt;STD_01122025!$H$7),AH1313="ND"),"Pass","Fail"),IF(E1313="Flight",IF(AND(T1313&gt;STD_01122025!$J$3,U1313&lt;STD_01122025!$J$4,X1313&gt;STD_01122025!$J$6,OR(AF1313="ND",AF1313&lt;STD_01122025!$J$7),AH1313="ND"),"Pass","Fail"),""))))))</f>
        <v/>
      </c>
      <c r="AM1313" s="62" t="str">
        <f>IF(ISBLANK(B1313),"",IFERROR(IF(VLOOKUP(B1313,'Np PL4 Stock'!$A:$J,10,FALSE)="Np4",D1313-VLOOKUP(B1313,'Np PL4 Stock'!$A:$E,5,FALSE),D1313-VLOOKUP(B1313,'Np PL4 Stock'!$A:$E,5,FALSE)-1),""))</f>
        <v/>
      </c>
      <c r="AN1313" s="147"/>
      <c r="AO1313" s="147"/>
      <c r="AP1313" s="59"/>
      <c r="AQ1313" s="59"/>
      <c r="AR1313" s="59"/>
      <c r="AS1313" s="59"/>
      <c r="AT1313" s="73"/>
      <c r="AU1313" s="73"/>
      <c r="AV1313" s="73"/>
      <c r="AW1313" s="73"/>
      <c r="AX1313" s="84"/>
      <c r="AY1313" s="59"/>
      <c r="AZ1313" s="59"/>
      <c r="BA1313" s="59"/>
      <c r="BB1313" s="59"/>
      <c r="BC1313" s="59"/>
      <c r="BD1313" s="59"/>
      <c r="BE1313" s="84"/>
      <c r="BF1313" s="84"/>
      <c r="BG1313" s="84"/>
      <c r="BH1313" s="84"/>
      <c r="BI1313" s="85"/>
      <c r="BJ1313" s="86"/>
      <c r="BK1313" s="86"/>
      <c r="BL1313" s="86"/>
      <c r="BM1313" s="86"/>
      <c r="BN1313" s="86"/>
      <c r="BO1313" s="59"/>
      <c r="BP1313" s="69"/>
      <c r="BQ1313" s="92">
        <v>0</v>
      </c>
      <c r="BR1313" s="93">
        <v>0</v>
      </c>
      <c r="BS1313" s="94" t="str">
        <f t="shared" si="215"/>
        <v/>
      </c>
      <c r="BT1313" s="95">
        <v>0</v>
      </c>
      <c r="BU1313" s="101" t="str">
        <f t="shared" si="216"/>
        <v/>
      </c>
      <c r="BV1313" s="102" t="str">
        <f t="shared" si="217"/>
        <v>-</v>
      </c>
      <c r="BW1313" s="103"/>
      <c r="BX1313" s="104" t="str">
        <f t="shared" si="218"/>
        <v>-</v>
      </c>
      <c r="BY1313" s="105"/>
      <c r="BZ1313" s="103"/>
      <c r="CA1313" s="106"/>
      <c r="CB1313" s="107"/>
      <c r="CC1313" s="112"/>
      <c r="CD1313" s="106"/>
      <c r="CE1313" s="103"/>
      <c r="CF1313" s="113"/>
      <c r="CG1313" s="114"/>
    </row>
    <row r="1314" spans="1:85">
      <c r="A1314" s="53" t="str">
        <f t="shared" si="219"/>
        <v>--</v>
      </c>
      <c r="B1314" s="47" t="str">
        <f t="shared" si="220"/>
        <v>-</v>
      </c>
      <c r="C1314" s="153"/>
      <c r="D1314" s="49"/>
      <c r="E1314" s="50"/>
      <c r="F1314" s="51"/>
      <c r="G1314" s="59"/>
      <c r="H1314" s="51"/>
      <c r="I1314" s="59"/>
      <c r="J1314" s="60" t="str">
        <f>IF(ISBLANK(H1314),"",IFERROR(VLOOKUP(B1314,'Np PL4 Stock'!$A:$D,4,FALSE),""))</f>
        <v/>
      </c>
      <c r="K1314" s="61" t="str">
        <f>IF(ISBLANK(H1314),"",SUMIF('Np PL4 Stock'!$A:$A,B1314,'Np PL4 Stock'!$N:$N))</f>
        <v/>
      </c>
      <c r="L1314" s="62" t="str">
        <f>IF(ISBLANK(H1314),"",VLOOKUP(LEFT(B1314,5),Unit!A:B,2,FALSE))</f>
        <v/>
      </c>
      <c r="M1314" s="63" t="str">
        <f>IF(ISBLANK(H1314),"",IFERROR(VLOOKUP(B1314,'Np PL4 Stock'!$A:$T,20,FALSE),""))</f>
        <v/>
      </c>
      <c r="N1314" s="63" t="str">
        <f>IF(ISBLANK(H1314),"",IFERROR(VLOOKUP(B1314,'Np PL4 Stock'!$A:$U,21,FALSE),""))</f>
        <v/>
      </c>
      <c r="O1314" s="62" t="str">
        <f t="shared" si="213"/>
        <v/>
      </c>
      <c r="P1314" s="62" t="str">
        <f t="shared" si="211"/>
        <v/>
      </c>
      <c r="Q1314" s="67" t="str">
        <f t="shared" si="214"/>
        <v/>
      </c>
      <c r="R1314" s="67" t="str">
        <f t="shared" si="212"/>
        <v/>
      </c>
      <c r="S1314" s="59"/>
      <c r="T1314" s="147"/>
      <c r="U1314" s="147"/>
      <c r="V1314" s="59"/>
      <c r="W1314" s="59"/>
      <c r="X1314" s="59"/>
      <c r="Y1314" s="59"/>
      <c r="Z1314" s="59"/>
      <c r="AA1314" s="59"/>
      <c r="AB1314" s="59"/>
      <c r="AC1314" s="59"/>
      <c r="AD1314" s="59"/>
      <c r="AE1314" s="59"/>
      <c r="AF1314" s="73"/>
      <c r="AG1314" s="73"/>
      <c r="AH1314" s="73"/>
      <c r="AI1314" s="73"/>
      <c r="AJ1314" s="73"/>
      <c r="AK1314" s="73"/>
      <c r="AL1314" s="77" t="str">
        <f>IF(ISBLANK(S1314),"",IF(AJ1314="Fail","Fail",IF(E1314="PL4",IF(AND(T1314&gt;STD_01122025!$D$3,U1314&lt;STD_01122025!$D$4,OR(AF1314="ND",AF1314&lt;STD_01122025!$D$7),AH1314="ND"),"Pass","Fail"),IF(E1314="PL12",IF(AND(S1314&lt;STD_01122025!$F$2,T1314&gt;STD_01122025!$F$3,U1314&lt;STD_01122025!$F$4,V1314&gt;STD_01122025!$F$5,X1314&gt;STD_01122025!$F$6,OR(AF1314="ND",AF1314&lt;STD_01122025!$F$7),AH1314="ND"),"Pass","Fail"),IF(E1314="SuperPL",IF(AND(T1314&gt;STD_01122025!$H$3,U1314&lt;STD_01122025!$H$4,V1314&gt;STD_01122025!$H$5,X1314&gt;STD_01122025!$H$6,OR(AF1314="ND",AF1314&lt;STD_01122025!$H$7),AH1314="ND"),"Pass","Fail"),IF(E1314="Flight",IF(AND(T1314&gt;STD_01122025!$J$3,U1314&lt;STD_01122025!$J$4,X1314&gt;STD_01122025!$J$6,OR(AF1314="ND",AF1314&lt;STD_01122025!$J$7),AH1314="ND"),"Pass","Fail"),""))))))</f>
        <v/>
      </c>
      <c r="AM1314" s="62" t="str">
        <f>IF(ISBLANK(B1314),"",IFERROR(IF(VLOOKUP(B1314,'Np PL4 Stock'!$A:$J,10,FALSE)="Np4",D1314-VLOOKUP(B1314,'Np PL4 Stock'!$A:$E,5,FALSE),D1314-VLOOKUP(B1314,'Np PL4 Stock'!$A:$E,5,FALSE)-1),""))</f>
        <v/>
      </c>
      <c r="AN1314" s="147"/>
      <c r="AO1314" s="147"/>
      <c r="AP1314" s="59"/>
      <c r="AQ1314" s="59"/>
      <c r="AR1314" s="59"/>
      <c r="AS1314" s="59"/>
      <c r="AT1314" s="73"/>
      <c r="AU1314" s="73"/>
      <c r="AV1314" s="73"/>
      <c r="AW1314" s="73"/>
      <c r="AX1314" s="84"/>
      <c r="AY1314" s="59"/>
      <c r="AZ1314" s="59"/>
      <c r="BA1314" s="59"/>
      <c r="BB1314" s="59"/>
      <c r="BC1314" s="59"/>
      <c r="BD1314" s="59"/>
      <c r="BE1314" s="84"/>
      <c r="BF1314" s="84"/>
      <c r="BG1314" s="84"/>
      <c r="BH1314" s="84"/>
      <c r="BI1314" s="85"/>
      <c r="BJ1314" s="86"/>
      <c r="BK1314" s="86"/>
      <c r="BL1314" s="86"/>
      <c r="BM1314" s="86"/>
      <c r="BN1314" s="86"/>
      <c r="BO1314" s="59"/>
      <c r="BP1314" s="69"/>
      <c r="BQ1314" s="92">
        <v>0</v>
      </c>
      <c r="BR1314" s="93">
        <v>0</v>
      </c>
      <c r="BS1314" s="94" t="str">
        <f t="shared" si="215"/>
        <v/>
      </c>
      <c r="BT1314" s="95">
        <v>0</v>
      </c>
      <c r="BU1314" s="101" t="str">
        <f t="shared" si="216"/>
        <v/>
      </c>
      <c r="BV1314" s="102" t="str">
        <f t="shared" si="217"/>
        <v>-</v>
      </c>
      <c r="BW1314" s="103"/>
      <c r="BX1314" s="104" t="str">
        <f t="shared" si="218"/>
        <v>-</v>
      </c>
      <c r="BY1314" s="105"/>
      <c r="BZ1314" s="103"/>
      <c r="CA1314" s="106"/>
      <c r="CB1314" s="107"/>
      <c r="CC1314" s="112"/>
      <c r="CD1314" s="106"/>
      <c r="CE1314" s="103"/>
      <c r="CF1314" s="113"/>
      <c r="CG1314" s="114"/>
    </row>
    <row r="1315" spans="1:85">
      <c r="A1315" s="53" t="str">
        <f t="shared" si="219"/>
        <v>--</v>
      </c>
      <c r="B1315" s="47" t="str">
        <f t="shared" si="220"/>
        <v>-</v>
      </c>
      <c r="C1315" s="153"/>
      <c r="D1315" s="49"/>
      <c r="E1315" s="50"/>
      <c r="F1315" s="51"/>
      <c r="G1315" s="59"/>
      <c r="H1315" s="51"/>
      <c r="I1315" s="59"/>
      <c r="J1315" s="60" t="str">
        <f>IF(ISBLANK(H1315),"",IFERROR(VLOOKUP(B1315,'Np PL4 Stock'!$A:$D,4,FALSE),""))</f>
        <v/>
      </c>
      <c r="K1315" s="61" t="str">
        <f>IF(ISBLANK(H1315),"",SUMIF('Np PL4 Stock'!$A:$A,B1315,'Np PL4 Stock'!$N:$N))</f>
        <v/>
      </c>
      <c r="L1315" s="62" t="str">
        <f>IF(ISBLANK(H1315),"",VLOOKUP(LEFT(B1315,5),Unit!A:B,2,FALSE))</f>
        <v/>
      </c>
      <c r="M1315" s="63" t="str">
        <f>IF(ISBLANK(H1315),"",IFERROR(VLOOKUP(B1315,'Np PL4 Stock'!$A:$T,20,FALSE),""))</f>
        <v/>
      </c>
      <c r="N1315" s="63" t="str">
        <f>IF(ISBLANK(H1315),"",IFERROR(VLOOKUP(B1315,'Np PL4 Stock'!$A:$U,21,FALSE),""))</f>
        <v/>
      </c>
      <c r="O1315" s="62" t="str">
        <f t="shared" si="213"/>
        <v/>
      </c>
      <c r="P1315" s="62" t="str">
        <f t="shared" si="211"/>
        <v/>
      </c>
      <c r="Q1315" s="67" t="str">
        <f t="shared" si="214"/>
        <v/>
      </c>
      <c r="R1315" s="67" t="str">
        <f t="shared" si="212"/>
        <v/>
      </c>
      <c r="S1315" s="59"/>
      <c r="T1315" s="147"/>
      <c r="U1315" s="147"/>
      <c r="V1315" s="59"/>
      <c r="W1315" s="59"/>
      <c r="X1315" s="59"/>
      <c r="Y1315" s="59"/>
      <c r="Z1315" s="59"/>
      <c r="AA1315" s="59"/>
      <c r="AB1315" s="59"/>
      <c r="AC1315" s="59"/>
      <c r="AD1315" s="59"/>
      <c r="AE1315" s="59"/>
      <c r="AF1315" s="73"/>
      <c r="AG1315" s="73"/>
      <c r="AH1315" s="73"/>
      <c r="AI1315" s="73"/>
      <c r="AJ1315" s="73"/>
      <c r="AK1315" s="73"/>
      <c r="AL1315" s="77" t="str">
        <f>IF(ISBLANK(S1315),"",IF(AJ1315="Fail","Fail",IF(E1315="PL4",IF(AND(T1315&gt;STD_01122025!$D$3,U1315&lt;STD_01122025!$D$4,OR(AF1315="ND",AF1315&lt;STD_01122025!$D$7),AH1315="ND"),"Pass","Fail"),IF(E1315="PL12",IF(AND(S1315&lt;STD_01122025!$F$2,T1315&gt;STD_01122025!$F$3,U1315&lt;STD_01122025!$F$4,V1315&gt;STD_01122025!$F$5,X1315&gt;STD_01122025!$F$6,OR(AF1315="ND",AF1315&lt;STD_01122025!$F$7),AH1315="ND"),"Pass","Fail"),IF(E1315="SuperPL",IF(AND(T1315&gt;STD_01122025!$H$3,U1315&lt;STD_01122025!$H$4,V1315&gt;STD_01122025!$H$5,X1315&gt;STD_01122025!$H$6,OR(AF1315="ND",AF1315&lt;STD_01122025!$H$7),AH1315="ND"),"Pass","Fail"),IF(E1315="Flight",IF(AND(T1315&gt;STD_01122025!$J$3,U1315&lt;STD_01122025!$J$4,X1315&gt;STD_01122025!$J$6,OR(AF1315="ND",AF1315&lt;STD_01122025!$J$7),AH1315="ND"),"Pass","Fail"),""))))))</f>
        <v/>
      </c>
      <c r="AM1315" s="62" t="str">
        <f>IF(ISBLANK(B1315),"",IFERROR(IF(VLOOKUP(B1315,'Np PL4 Stock'!$A:$J,10,FALSE)="Np4",D1315-VLOOKUP(B1315,'Np PL4 Stock'!$A:$E,5,FALSE),D1315-VLOOKUP(B1315,'Np PL4 Stock'!$A:$E,5,FALSE)-1),""))</f>
        <v/>
      </c>
      <c r="AN1315" s="147"/>
      <c r="AO1315" s="147"/>
      <c r="AP1315" s="59"/>
      <c r="AQ1315" s="59"/>
      <c r="AR1315" s="59"/>
      <c r="AS1315" s="59"/>
      <c r="AT1315" s="73"/>
      <c r="AU1315" s="73"/>
      <c r="AV1315" s="73"/>
      <c r="AW1315" s="73"/>
      <c r="AX1315" s="84"/>
      <c r="AY1315" s="59"/>
      <c r="AZ1315" s="59"/>
      <c r="BA1315" s="59"/>
      <c r="BB1315" s="59"/>
      <c r="BC1315" s="59"/>
      <c r="BD1315" s="59"/>
      <c r="BE1315" s="84"/>
      <c r="BF1315" s="84"/>
      <c r="BG1315" s="84"/>
      <c r="BH1315" s="84"/>
      <c r="BI1315" s="85"/>
      <c r="BJ1315" s="86"/>
      <c r="BK1315" s="86"/>
      <c r="BL1315" s="86"/>
      <c r="BM1315" s="86"/>
      <c r="BN1315" s="86"/>
      <c r="BO1315" s="59"/>
      <c r="BP1315" s="69"/>
      <c r="BQ1315" s="92">
        <v>0</v>
      </c>
      <c r="BR1315" s="93">
        <v>0</v>
      </c>
      <c r="BS1315" s="94" t="str">
        <f t="shared" si="215"/>
        <v/>
      </c>
      <c r="BT1315" s="95">
        <v>0</v>
      </c>
      <c r="BU1315" s="101" t="str">
        <f t="shared" si="216"/>
        <v/>
      </c>
      <c r="BV1315" s="102" t="str">
        <f t="shared" si="217"/>
        <v>-</v>
      </c>
      <c r="BW1315" s="103"/>
      <c r="BX1315" s="104" t="str">
        <f t="shared" si="218"/>
        <v>-</v>
      </c>
      <c r="BY1315" s="105"/>
      <c r="BZ1315" s="103"/>
      <c r="CA1315" s="106"/>
      <c r="CB1315" s="107"/>
      <c r="CC1315" s="112"/>
      <c r="CD1315" s="106"/>
      <c r="CE1315" s="103"/>
      <c r="CF1315" s="113"/>
      <c r="CG1315" s="114"/>
    </row>
    <row r="1316" spans="1:85">
      <c r="A1316" s="53" t="str">
        <f t="shared" si="219"/>
        <v>--</v>
      </c>
      <c r="B1316" s="47" t="str">
        <f t="shared" si="220"/>
        <v>-</v>
      </c>
      <c r="C1316" s="153"/>
      <c r="D1316" s="49"/>
      <c r="E1316" s="50"/>
      <c r="F1316" s="51"/>
      <c r="G1316" s="59"/>
      <c r="H1316" s="51"/>
      <c r="I1316" s="59"/>
      <c r="J1316" s="60" t="str">
        <f>IF(ISBLANK(H1316),"",IFERROR(VLOOKUP(B1316,'Np PL4 Stock'!$A:$D,4,FALSE),""))</f>
        <v/>
      </c>
      <c r="K1316" s="61" t="str">
        <f>IF(ISBLANK(H1316),"",SUMIF('Np PL4 Stock'!$A:$A,B1316,'Np PL4 Stock'!$N:$N))</f>
        <v/>
      </c>
      <c r="L1316" s="62" t="str">
        <f>IF(ISBLANK(H1316),"",VLOOKUP(LEFT(B1316,5),Unit!A:B,2,FALSE))</f>
        <v/>
      </c>
      <c r="M1316" s="63" t="str">
        <f>IF(ISBLANK(H1316),"",IFERROR(VLOOKUP(B1316,'Np PL4 Stock'!$A:$T,20,FALSE),""))</f>
        <v/>
      </c>
      <c r="N1316" s="63" t="str">
        <f>IF(ISBLANK(H1316),"",IFERROR(VLOOKUP(B1316,'Np PL4 Stock'!$A:$U,21,FALSE),""))</f>
        <v/>
      </c>
      <c r="O1316" s="62" t="str">
        <f t="shared" si="213"/>
        <v/>
      </c>
      <c r="P1316" s="62" t="str">
        <f t="shared" si="211"/>
        <v/>
      </c>
      <c r="Q1316" s="67" t="str">
        <f t="shared" si="214"/>
        <v/>
      </c>
      <c r="R1316" s="67" t="str">
        <f t="shared" si="212"/>
        <v/>
      </c>
      <c r="S1316" s="59"/>
      <c r="T1316" s="147"/>
      <c r="U1316" s="147"/>
      <c r="V1316" s="59"/>
      <c r="W1316" s="59"/>
      <c r="X1316" s="59"/>
      <c r="Y1316" s="59"/>
      <c r="Z1316" s="59"/>
      <c r="AA1316" s="59"/>
      <c r="AB1316" s="59"/>
      <c r="AC1316" s="59"/>
      <c r="AD1316" s="59"/>
      <c r="AE1316" s="59"/>
      <c r="AF1316" s="73"/>
      <c r="AG1316" s="73"/>
      <c r="AH1316" s="73"/>
      <c r="AI1316" s="73"/>
      <c r="AJ1316" s="73"/>
      <c r="AK1316" s="73"/>
      <c r="AL1316" s="77" t="str">
        <f>IF(ISBLANK(S1316),"",IF(AJ1316="Fail","Fail",IF(E1316="PL4",IF(AND(T1316&gt;STD_01122025!$D$3,U1316&lt;STD_01122025!$D$4,OR(AF1316="ND",AF1316&lt;STD_01122025!$D$7),AH1316="ND"),"Pass","Fail"),IF(E1316="PL12",IF(AND(S1316&lt;STD_01122025!$F$2,T1316&gt;STD_01122025!$F$3,U1316&lt;STD_01122025!$F$4,V1316&gt;STD_01122025!$F$5,X1316&gt;STD_01122025!$F$6,OR(AF1316="ND",AF1316&lt;STD_01122025!$F$7),AH1316="ND"),"Pass","Fail"),IF(E1316="SuperPL",IF(AND(T1316&gt;STD_01122025!$H$3,U1316&lt;STD_01122025!$H$4,V1316&gt;STD_01122025!$H$5,X1316&gt;STD_01122025!$H$6,OR(AF1316="ND",AF1316&lt;STD_01122025!$H$7),AH1316="ND"),"Pass","Fail"),IF(E1316="Flight",IF(AND(T1316&gt;STD_01122025!$J$3,U1316&lt;STD_01122025!$J$4,X1316&gt;STD_01122025!$J$6,OR(AF1316="ND",AF1316&lt;STD_01122025!$J$7),AH1316="ND"),"Pass","Fail"),""))))))</f>
        <v/>
      </c>
      <c r="AM1316" s="62" t="str">
        <f>IF(ISBLANK(B1316),"",IFERROR(IF(VLOOKUP(B1316,'Np PL4 Stock'!$A:$J,10,FALSE)="Np4",D1316-VLOOKUP(B1316,'Np PL4 Stock'!$A:$E,5,FALSE),D1316-VLOOKUP(B1316,'Np PL4 Stock'!$A:$E,5,FALSE)-1),""))</f>
        <v/>
      </c>
      <c r="AN1316" s="147"/>
      <c r="AO1316" s="147"/>
      <c r="AP1316" s="59"/>
      <c r="AQ1316" s="59"/>
      <c r="AR1316" s="59"/>
      <c r="AS1316" s="59"/>
      <c r="AT1316" s="73"/>
      <c r="AU1316" s="73"/>
      <c r="AV1316" s="73"/>
      <c r="AW1316" s="73"/>
      <c r="AX1316" s="84"/>
      <c r="AY1316" s="59"/>
      <c r="AZ1316" s="59"/>
      <c r="BA1316" s="59"/>
      <c r="BB1316" s="59"/>
      <c r="BC1316" s="59"/>
      <c r="BD1316" s="59"/>
      <c r="BE1316" s="84"/>
      <c r="BF1316" s="84"/>
      <c r="BG1316" s="84"/>
      <c r="BH1316" s="84"/>
      <c r="BI1316" s="85"/>
      <c r="BJ1316" s="86"/>
      <c r="BK1316" s="86"/>
      <c r="BL1316" s="86"/>
      <c r="BM1316" s="86"/>
      <c r="BN1316" s="86"/>
      <c r="BO1316" s="59"/>
      <c r="BP1316" s="69"/>
      <c r="BQ1316" s="92">
        <v>0</v>
      </c>
      <c r="BR1316" s="93">
        <v>0</v>
      </c>
      <c r="BS1316" s="94" t="str">
        <f t="shared" si="215"/>
        <v/>
      </c>
      <c r="BT1316" s="95">
        <v>0</v>
      </c>
      <c r="BU1316" s="101" t="str">
        <f t="shared" si="216"/>
        <v/>
      </c>
      <c r="BV1316" s="102" t="str">
        <f t="shared" si="217"/>
        <v>-</v>
      </c>
      <c r="BW1316" s="103"/>
      <c r="BX1316" s="104" t="str">
        <f t="shared" si="218"/>
        <v>-</v>
      </c>
      <c r="BY1316" s="105"/>
      <c r="BZ1316" s="103"/>
      <c r="CA1316" s="106"/>
      <c r="CB1316" s="107"/>
      <c r="CC1316" s="112"/>
      <c r="CD1316" s="106"/>
      <c r="CE1316" s="103"/>
      <c r="CF1316" s="113"/>
      <c r="CG1316" s="114"/>
    </row>
    <row r="1317" spans="1:85">
      <c r="A1317" s="53" t="str">
        <f t="shared" si="219"/>
        <v>--</v>
      </c>
      <c r="B1317" s="47" t="str">
        <f t="shared" si="220"/>
        <v>-</v>
      </c>
      <c r="C1317" s="153"/>
      <c r="D1317" s="49"/>
      <c r="E1317" s="50"/>
      <c r="F1317" s="51"/>
      <c r="G1317" s="59"/>
      <c r="H1317" s="51"/>
      <c r="I1317" s="59"/>
      <c r="J1317" s="60" t="str">
        <f>IF(ISBLANK(H1317),"",IFERROR(VLOOKUP(B1317,'Np PL4 Stock'!$A:$D,4,FALSE),""))</f>
        <v/>
      </c>
      <c r="K1317" s="61" t="str">
        <f>IF(ISBLANK(H1317),"",SUMIF('Np PL4 Stock'!$A:$A,B1317,'Np PL4 Stock'!$N:$N))</f>
        <v/>
      </c>
      <c r="L1317" s="62" t="str">
        <f>IF(ISBLANK(H1317),"",VLOOKUP(LEFT(B1317,5),Unit!A:B,2,FALSE))</f>
        <v/>
      </c>
      <c r="M1317" s="63" t="str">
        <f>IF(ISBLANK(H1317),"",IFERROR(VLOOKUP(B1317,'Np PL4 Stock'!$A:$T,20,FALSE),""))</f>
        <v/>
      </c>
      <c r="N1317" s="63" t="str">
        <f>IF(ISBLANK(H1317),"",IFERROR(VLOOKUP(B1317,'Np PL4 Stock'!$A:$U,21,FALSE),""))</f>
        <v/>
      </c>
      <c r="O1317" s="62" t="str">
        <f t="shared" si="213"/>
        <v/>
      </c>
      <c r="P1317" s="62" t="str">
        <f t="shared" si="211"/>
        <v/>
      </c>
      <c r="Q1317" s="67" t="str">
        <f t="shared" si="214"/>
        <v/>
      </c>
      <c r="R1317" s="67" t="str">
        <f t="shared" si="212"/>
        <v/>
      </c>
      <c r="S1317" s="59"/>
      <c r="T1317" s="147"/>
      <c r="U1317" s="147"/>
      <c r="V1317" s="59"/>
      <c r="W1317" s="59"/>
      <c r="X1317" s="59"/>
      <c r="Y1317" s="59"/>
      <c r="Z1317" s="59"/>
      <c r="AA1317" s="59"/>
      <c r="AB1317" s="59"/>
      <c r="AC1317" s="59"/>
      <c r="AD1317" s="59"/>
      <c r="AE1317" s="59"/>
      <c r="AF1317" s="73"/>
      <c r="AG1317" s="73"/>
      <c r="AH1317" s="73"/>
      <c r="AI1317" s="73"/>
      <c r="AJ1317" s="73"/>
      <c r="AK1317" s="73"/>
      <c r="AL1317" s="77" t="str">
        <f>IF(ISBLANK(S1317),"",IF(AJ1317="Fail","Fail",IF(E1317="PL4",IF(AND(T1317&gt;STD_01122025!$D$3,U1317&lt;STD_01122025!$D$4,OR(AF1317="ND",AF1317&lt;STD_01122025!$D$7),AH1317="ND"),"Pass","Fail"),IF(E1317="PL12",IF(AND(S1317&lt;STD_01122025!$F$2,T1317&gt;STD_01122025!$F$3,U1317&lt;STD_01122025!$F$4,V1317&gt;STD_01122025!$F$5,X1317&gt;STD_01122025!$F$6,OR(AF1317="ND",AF1317&lt;STD_01122025!$F$7),AH1317="ND"),"Pass","Fail"),IF(E1317="SuperPL",IF(AND(T1317&gt;STD_01122025!$H$3,U1317&lt;STD_01122025!$H$4,V1317&gt;STD_01122025!$H$5,X1317&gt;STD_01122025!$H$6,OR(AF1317="ND",AF1317&lt;STD_01122025!$H$7),AH1317="ND"),"Pass","Fail"),IF(E1317="Flight",IF(AND(T1317&gt;STD_01122025!$J$3,U1317&lt;STD_01122025!$J$4,X1317&gt;STD_01122025!$J$6,OR(AF1317="ND",AF1317&lt;STD_01122025!$J$7),AH1317="ND"),"Pass","Fail"),""))))))</f>
        <v/>
      </c>
      <c r="AM1317" s="62" t="str">
        <f>IF(ISBLANK(B1317),"",IFERROR(IF(VLOOKUP(B1317,'Np PL4 Stock'!$A:$J,10,FALSE)="Np4",D1317-VLOOKUP(B1317,'Np PL4 Stock'!$A:$E,5,FALSE),D1317-VLOOKUP(B1317,'Np PL4 Stock'!$A:$E,5,FALSE)-1),""))</f>
        <v/>
      </c>
      <c r="AN1317" s="147"/>
      <c r="AO1317" s="147"/>
      <c r="AP1317" s="59"/>
      <c r="AQ1317" s="59"/>
      <c r="AR1317" s="59"/>
      <c r="AS1317" s="59"/>
      <c r="AT1317" s="73"/>
      <c r="AU1317" s="73"/>
      <c r="AV1317" s="73"/>
      <c r="AW1317" s="73"/>
      <c r="AX1317" s="84"/>
      <c r="AY1317" s="59"/>
      <c r="AZ1317" s="59"/>
      <c r="BA1317" s="59"/>
      <c r="BB1317" s="59"/>
      <c r="BC1317" s="59"/>
      <c r="BD1317" s="59"/>
      <c r="BE1317" s="84"/>
      <c r="BF1317" s="84"/>
      <c r="BG1317" s="84"/>
      <c r="BH1317" s="84"/>
      <c r="BI1317" s="85"/>
      <c r="BJ1317" s="86"/>
      <c r="BK1317" s="86"/>
      <c r="BL1317" s="86"/>
      <c r="BM1317" s="86"/>
      <c r="BN1317" s="86"/>
      <c r="BO1317" s="59"/>
      <c r="BP1317" s="69"/>
      <c r="BQ1317" s="92">
        <v>0</v>
      </c>
      <c r="BR1317" s="93">
        <v>0</v>
      </c>
      <c r="BS1317" s="94" t="str">
        <f t="shared" si="215"/>
        <v/>
      </c>
      <c r="BT1317" s="95">
        <v>0</v>
      </c>
      <c r="BU1317" s="101" t="str">
        <f t="shared" si="216"/>
        <v/>
      </c>
      <c r="BV1317" s="102" t="str">
        <f t="shared" si="217"/>
        <v>-</v>
      </c>
      <c r="BW1317" s="103"/>
      <c r="BX1317" s="104" t="str">
        <f t="shared" si="218"/>
        <v>-</v>
      </c>
      <c r="BY1317" s="105"/>
      <c r="BZ1317" s="103"/>
      <c r="CA1317" s="106"/>
      <c r="CB1317" s="107"/>
      <c r="CC1317" s="112"/>
      <c r="CD1317" s="106"/>
      <c r="CE1317" s="103"/>
      <c r="CF1317" s="113"/>
      <c r="CG1317" s="114"/>
    </row>
    <row r="1318" spans="1:85">
      <c r="A1318" s="53" t="str">
        <f t="shared" si="219"/>
        <v>--</v>
      </c>
      <c r="B1318" s="47" t="str">
        <f t="shared" si="220"/>
        <v>-</v>
      </c>
      <c r="C1318" s="153"/>
      <c r="D1318" s="49"/>
      <c r="E1318" s="50"/>
      <c r="F1318" s="51"/>
      <c r="G1318" s="59"/>
      <c r="H1318" s="51"/>
      <c r="I1318" s="59"/>
      <c r="J1318" s="60" t="str">
        <f>IF(ISBLANK(H1318),"",IFERROR(VLOOKUP(B1318,'Np PL4 Stock'!$A:$D,4,FALSE),""))</f>
        <v/>
      </c>
      <c r="K1318" s="61" t="str">
        <f>IF(ISBLANK(H1318),"",SUMIF('Np PL4 Stock'!$A:$A,B1318,'Np PL4 Stock'!$N:$N))</f>
        <v/>
      </c>
      <c r="L1318" s="62" t="str">
        <f>IF(ISBLANK(H1318),"",VLOOKUP(LEFT(B1318,5),Unit!A:B,2,FALSE))</f>
        <v/>
      </c>
      <c r="M1318" s="63" t="str">
        <f>IF(ISBLANK(H1318),"",IFERROR(VLOOKUP(B1318,'Np PL4 Stock'!$A:$T,20,FALSE),""))</f>
        <v/>
      </c>
      <c r="N1318" s="63" t="str">
        <f>IF(ISBLANK(H1318),"",IFERROR(VLOOKUP(B1318,'Np PL4 Stock'!$A:$U,21,FALSE),""))</f>
        <v/>
      </c>
      <c r="O1318" s="62" t="str">
        <f t="shared" si="213"/>
        <v/>
      </c>
      <c r="P1318" s="62" t="str">
        <f t="shared" si="211"/>
        <v/>
      </c>
      <c r="Q1318" s="67" t="str">
        <f t="shared" si="214"/>
        <v/>
      </c>
      <c r="R1318" s="67" t="str">
        <f t="shared" si="212"/>
        <v/>
      </c>
      <c r="S1318" s="59"/>
      <c r="T1318" s="147"/>
      <c r="U1318" s="147"/>
      <c r="V1318" s="59"/>
      <c r="W1318" s="59"/>
      <c r="X1318" s="59"/>
      <c r="Y1318" s="59"/>
      <c r="Z1318" s="59"/>
      <c r="AA1318" s="59"/>
      <c r="AB1318" s="59"/>
      <c r="AC1318" s="59"/>
      <c r="AD1318" s="59"/>
      <c r="AE1318" s="59"/>
      <c r="AF1318" s="73"/>
      <c r="AG1318" s="73"/>
      <c r="AH1318" s="73"/>
      <c r="AI1318" s="73"/>
      <c r="AJ1318" s="73"/>
      <c r="AK1318" s="73"/>
      <c r="AL1318" s="77" t="str">
        <f>IF(ISBLANK(S1318),"",IF(AJ1318="Fail","Fail",IF(E1318="PL4",IF(AND(T1318&gt;STD_01122025!$D$3,U1318&lt;STD_01122025!$D$4,OR(AF1318="ND",AF1318&lt;STD_01122025!$D$7),AH1318="ND"),"Pass","Fail"),IF(E1318="PL12",IF(AND(S1318&lt;STD_01122025!$F$2,T1318&gt;STD_01122025!$F$3,U1318&lt;STD_01122025!$F$4,V1318&gt;STD_01122025!$F$5,X1318&gt;STD_01122025!$F$6,OR(AF1318="ND",AF1318&lt;STD_01122025!$F$7),AH1318="ND"),"Pass","Fail"),IF(E1318="SuperPL",IF(AND(T1318&gt;STD_01122025!$H$3,U1318&lt;STD_01122025!$H$4,V1318&gt;STD_01122025!$H$5,X1318&gt;STD_01122025!$H$6,OR(AF1318="ND",AF1318&lt;STD_01122025!$H$7),AH1318="ND"),"Pass","Fail"),IF(E1318="Flight",IF(AND(T1318&gt;STD_01122025!$J$3,U1318&lt;STD_01122025!$J$4,X1318&gt;STD_01122025!$J$6,OR(AF1318="ND",AF1318&lt;STD_01122025!$J$7),AH1318="ND"),"Pass","Fail"),""))))))</f>
        <v/>
      </c>
      <c r="AM1318" s="62" t="str">
        <f>IF(ISBLANK(B1318),"",IFERROR(IF(VLOOKUP(B1318,'Np PL4 Stock'!$A:$J,10,FALSE)="Np4",D1318-VLOOKUP(B1318,'Np PL4 Stock'!$A:$E,5,FALSE),D1318-VLOOKUP(B1318,'Np PL4 Stock'!$A:$E,5,FALSE)-1),""))</f>
        <v/>
      </c>
      <c r="AN1318" s="147"/>
      <c r="AO1318" s="147"/>
      <c r="AP1318" s="59"/>
      <c r="AQ1318" s="59"/>
      <c r="AR1318" s="59"/>
      <c r="AS1318" s="59"/>
      <c r="AT1318" s="73"/>
      <c r="AU1318" s="73"/>
      <c r="AV1318" s="73"/>
      <c r="AW1318" s="73"/>
      <c r="AX1318" s="84"/>
      <c r="AY1318" s="59"/>
      <c r="AZ1318" s="59"/>
      <c r="BA1318" s="59"/>
      <c r="BB1318" s="59"/>
      <c r="BC1318" s="59"/>
      <c r="BD1318" s="59"/>
      <c r="BE1318" s="84"/>
      <c r="BF1318" s="84"/>
      <c r="BG1318" s="84"/>
      <c r="BH1318" s="84"/>
      <c r="BI1318" s="85"/>
      <c r="BJ1318" s="86"/>
      <c r="BK1318" s="86"/>
      <c r="BL1318" s="86"/>
      <c r="BM1318" s="86"/>
      <c r="BN1318" s="86"/>
      <c r="BO1318" s="59"/>
      <c r="BP1318" s="69"/>
      <c r="BQ1318" s="92">
        <v>0</v>
      </c>
      <c r="BR1318" s="93">
        <v>0</v>
      </c>
      <c r="BS1318" s="94" t="str">
        <f t="shared" si="215"/>
        <v/>
      </c>
      <c r="BT1318" s="95">
        <v>0</v>
      </c>
      <c r="BU1318" s="101" t="str">
        <f t="shared" si="216"/>
        <v/>
      </c>
      <c r="BV1318" s="102" t="str">
        <f t="shared" si="217"/>
        <v>-</v>
      </c>
      <c r="BW1318" s="103"/>
      <c r="BX1318" s="104" t="str">
        <f t="shared" si="218"/>
        <v>-</v>
      </c>
      <c r="BY1318" s="105"/>
      <c r="BZ1318" s="103"/>
      <c r="CA1318" s="106"/>
      <c r="CB1318" s="107"/>
      <c r="CC1318" s="112"/>
      <c r="CD1318" s="106"/>
      <c r="CE1318" s="103"/>
      <c r="CF1318" s="113"/>
      <c r="CG1318" s="114"/>
    </row>
    <row r="1319" spans="1:85">
      <c r="A1319" s="53" t="str">
        <f t="shared" si="219"/>
        <v>--</v>
      </c>
      <c r="B1319" s="47" t="str">
        <f t="shared" si="220"/>
        <v>-</v>
      </c>
      <c r="C1319" s="153"/>
      <c r="D1319" s="49"/>
      <c r="E1319" s="50"/>
      <c r="F1319" s="51"/>
      <c r="G1319" s="59"/>
      <c r="H1319" s="51"/>
      <c r="I1319" s="59"/>
      <c r="J1319" s="60" t="str">
        <f>IF(ISBLANK(H1319),"",IFERROR(VLOOKUP(B1319,'Np PL4 Stock'!$A:$D,4,FALSE),""))</f>
        <v/>
      </c>
      <c r="K1319" s="61" t="str">
        <f>IF(ISBLANK(H1319),"",SUMIF('Np PL4 Stock'!$A:$A,B1319,'Np PL4 Stock'!$N:$N))</f>
        <v/>
      </c>
      <c r="L1319" s="62" t="str">
        <f>IF(ISBLANK(H1319),"",VLOOKUP(LEFT(B1319,5),Unit!A:B,2,FALSE))</f>
        <v/>
      </c>
      <c r="M1319" s="63" t="str">
        <f>IF(ISBLANK(H1319),"",IFERROR(VLOOKUP(B1319,'Np PL4 Stock'!$A:$T,20,FALSE),""))</f>
        <v/>
      </c>
      <c r="N1319" s="63" t="str">
        <f>IF(ISBLANK(H1319),"",IFERROR(VLOOKUP(B1319,'Np PL4 Stock'!$A:$U,21,FALSE),""))</f>
        <v/>
      </c>
      <c r="O1319" s="62" t="str">
        <f t="shared" si="213"/>
        <v/>
      </c>
      <c r="P1319" s="62" t="str">
        <f t="shared" si="211"/>
        <v/>
      </c>
      <c r="Q1319" s="67" t="str">
        <f t="shared" si="214"/>
        <v/>
      </c>
      <c r="R1319" s="67" t="str">
        <f t="shared" si="212"/>
        <v/>
      </c>
      <c r="S1319" s="59"/>
      <c r="T1319" s="147"/>
      <c r="U1319" s="147"/>
      <c r="V1319" s="59"/>
      <c r="W1319" s="59"/>
      <c r="X1319" s="59"/>
      <c r="Y1319" s="59"/>
      <c r="Z1319" s="59"/>
      <c r="AA1319" s="59"/>
      <c r="AB1319" s="59"/>
      <c r="AC1319" s="59"/>
      <c r="AD1319" s="59"/>
      <c r="AE1319" s="59"/>
      <c r="AF1319" s="73"/>
      <c r="AG1319" s="73"/>
      <c r="AH1319" s="73"/>
      <c r="AI1319" s="73"/>
      <c r="AJ1319" s="73"/>
      <c r="AK1319" s="73"/>
      <c r="AL1319" s="77" t="str">
        <f>IF(ISBLANK(S1319),"",IF(AJ1319="Fail","Fail",IF(E1319="PL4",IF(AND(T1319&gt;STD_01122025!$D$3,U1319&lt;STD_01122025!$D$4,OR(AF1319="ND",AF1319&lt;STD_01122025!$D$7),AH1319="ND"),"Pass","Fail"),IF(E1319="PL12",IF(AND(S1319&lt;STD_01122025!$F$2,T1319&gt;STD_01122025!$F$3,U1319&lt;STD_01122025!$F$4,V1319&gt;STD_01122025!$F$5,X1319&gt;STD_01122025!$F$6,OR(AF1319="ND",AF1319&lt;STD_01122025!$F$7),AH1319="ND"),"Pass","Fail"),IF(E1319="SuperPL",IF(AND(T1319&gt;STD_01122025!$H$3,U1319&lt;STD_01122025!$H$4,V1319&gt;STD_01122025!$H$5,X1319&gt;STD_01122025!$H$6,OR(AF1319="ND",AF1319&lt;STD_01122025!$H$7),AH1319="ND"),"Pass","Fail"),IF(E1319="Flight",IF(AND(T1319&gt;STD_01122025!$J$3,U1319&lt;STD_01122025!$J$4,X1319&gt;STD_01122025!$J$6,OR(AF1319="ND",AF1319&lt;STD_01122025!$J$7),AH1319="ND"),"Pass","Fail"),""))))))</f>
        <v/>
      </c>
      <c r="AM1319" s="62" t="str">
        <f>IF(ISBLANK(B1319),"",IFERROR(IF(VLOOKUP(B1319,'Np PL4 Stock'!$A:$J,10,FALSE)="Np4",D1319-VLOOKUP(B1319,'Np PL4 Stock'!$A:$E,5,FALSE),D1319-VLOOKUP(B1319,'Np PL4 Stock'!$A:$E,5,FALSE)-1),""))</f>
        <v/>
      </c>
      <c r="AN1319" s="147"/>
      <c r="AO1319" s="147"/>
      <c r="AP1319" s="59"/>
      <c r="AQ1319" s="59"/>
      <c r="AR1319" s="59"/>
      <c r="AS1319" s="59"/>
      <c r="AT1319" s="73"/>
      <c r="AU1319" s="73"/>
      <c r="AV1319" s="73"/>
      <c r="AW1319" s="73"/>
      <c r="AX1319" s="84"/>
      <c r="AY1319" s="59"/>
      <c r="AZ1319" s="59"/>
      <c r="BA1319" s="59"/>
      <c r="BB1319" s="59"/>
      <c r="BC1319" s="59"/>
      <c r="BD1319" s="59"/>
      <c r="BE1319" s="84"/>
      <c r="BF1319" s="84"/>
      <c r="BG1319" s="84"/>
      <c r="BH1319" s="84"/>
      <c r="BI1319" s="85"/>
      <c r="BJ1319" s="86"/>
      <c r="BK1319" s="86"/>
      <c r="BL1319" s="86"/>
      <c r="BM1319" s="86"/>
      <c r="BN1319" s="86"/>
      <c r="BO1319" s="59"/>
      <c r="BP1319" s="69"/>
      <c r="BQ1319" s="92">
        <v>0</v>
      </c>
      <c r="BR1319" s="93">
        <v>0</v>
      </c>
      <c r="BS1319" s="94" t="str">
        <f t="shared" si="215"/>
        <v/>
      </c>
      <c r="BT1319" s="95">
        <v>0</v>
      </c>
      <c r="BU1319" s="101" t="str">
        <f t="shared" si="216"/>
        <v/>
      </c>
      <c r="BV1319" s="102" t="str">
        <f t="shared" si="217"/>
        <v>-</v>
      </c>
      <c r="BW1319" s="103"/>
      <c r="BX1319" s="104" t="str">
        <f t="shared" si="218"/>
        <v>-</v>
      </c>
      <c r="BY1319" s="105"/>
      <c r="BZ1319" s="103"/>
      <c r="CA1319" s="106"/>
      <c r="CB1319" s="107"/>
      <c r="CC1319" s="112"/>
      <c r="CD1319" s="106"/>
      <c r="CE1319" s="103"/>
      <c r="CF1319" s="113"/>
      <c r="CG1319" s="114"/>
    </row>
    <row r="1320" spans="1:85">
      <c r="A1320" s="53" t="str">
        <f t="shared" si="219"/>
        <v>--</v>
      </c>
      <c r="B1320" s="47" t="str">
        <f t="shared" si="220"/>
        <v>-</v>
      </c>
      <c r="C1320" s="153"/>
      <c r="D1320" s="49"/>
      <c r="E1320" s="50"/>
      <c r="F1320" s="51"/>
      <c r="G1320" s="59"/>
      <c r="H1320" s="51"/>
      <c r="I1320" s="59"/>
      <c r="J1320" s="60" t="str">
        <f>IF(ISBLANK(H1320),"",IFERROR(VLOOKUP(B1320,'Np PL4 Stock'!$A:$D,4,FALSE),""))</f>
        <v/>
      </c>
      <c r="K1320" s="61" t="str">
        <f>IF(ISBLANK(H1320),"",SUMIF('Np PL4 Stock'!$A:$A,B1320,'Np PL4 Stock'!$N:$N))</f>
        <v/>
      </c>
      <c r="L1320" s="62" t="str">
        <f>IF(ISBLANK(H1320),"",VLOOKUP(LEFT(B1320,5),Unit!A:B,2,FALSE))</f>
        <v/>
      </c>
      <c r="M1320" s="63" t="str">
        <f>IF(ISBLANK(H1320),"",IFERROR(VLOOKUP(B1320,'Np PL4 Stock'!$A:$T,20,FALSE),""))</f>
        <v/>
      </c>
      <c r="N1320" s="63" t="str">
        <f>IF(ISBLANK(H1320),"",IFERROR(VLOOKUP(B1320,'Np PL4 Stock'!$A:$U,21,FALSE),""))</f>
        <v/>
      </c>
      <c r="O1320" s="62" t="str">
        <f t="shared" si="213"/>
        <v/>
      </c>
      <c r="P1320" s="62" t="str">
        <f t="shared" si="211"/>
        <v/>
      </c>
      <c r="Q1320" s="67" t="str">
        <f t="shared" si="214"/>
        <v/>
      </c>
      <c r="R1320" s="67" t="str">
        <f t="shared" si="212"/>
        <v/>
      </c>
      <c r="S1320" s="59"/>
      <c r="T1320" s="147"/>
      <c r="U1320" s="147"/>
      <c r="V1320" s="59"/>
      <c r="W1320" s="59"/>
      <c r="X1320" s="59"/>
      <c r="Y1320" s="59"/>
      <c r="Z1320" s="59"/>
      <c r="AA1320" s="59"/>
      <c r="AB1320" s="59"/>
      <c r="AC1320" s="59"/>
      <c r="AD1320" s="59"/>
      <c r="AE1320" s="59"/>
      <c r="AF1320" s="73"/>
      <c r="AG1320" s="73"/>
      <c r="AH1320" s="73"/>
      <c r="AI1320" s="73"/>
      <c r="AJ1320" s="73"/>
      <c r="AK1320" s="73"/>
      <c r="AL1320" s="77" t="str">
        <f>IF(ISBLANK(S1320),"",IF(AJ1320="Fail","Fail",IF(E1320="PL4",IF(AND(T1320&gt;STD_01122025!$D$3,U1320&lt;STD_01122025!$D$4,OR(AF1320="ND",AF1320&lt;STD_01122025!$D$7),AH1320="ND"),"Pass","Fail"),IF(E1320="PL12",IF(AND(S1320&lt;STD_01122025!$F$2,T1320&gt;STD_01122025!$F$3,U1320&lt;STD_01122025!$F$4,V1320&gt;STD_01122025!$F$5,X1320&gt;STD_01122025!$F$6,OR(AF1320="ND",AF1320&lt;STD_01122025!$F$7),AH1320="ND"),"Pass","Fail"),IF(E1320="SuperPL",IF(AND(T1320&gt;STD_01122025!$H$3,U1320&lt;STD_01122025!$H$4,V1320&gt;STD_01122025!$H$5,X1320&gt;STD_01122025!$H$6,OR(AF1320="ND",AF1320&lt;STD_01122025!$H$7),AH1320="ND"),"Pass","Fail"),IF(E1320="Flight",IF(AND(T1320&gt;STD_01122025!$J$3,U1320&lt;STD_01122025!$J$4,X1320&gt;STD_01122025!$J$6,OR(AF1320="ND",AF1320&lt;STD_01122025!$J$7),AH1320="ND"),"Pass","Fail"),""))))))</f>
        <v/>
      </c>
      <c r="AM1320" s="62" t="str">
        <f>IF(ISBLANK(B1320),"",IFERROR(IF(VLOOKUP(B1320,'Np PL4 Stock'!$A:$J,10,FALSE)="Np4",D1320-VLOOKUP(B1320,'Np PL4 Stock'!$A:$E,5,FALSE),D1320-VLOOKUP(B1320,'Np PL4 Stock'!$A:$E,5,FALSE)-1),""))</f>
        <v/>
      </c>
      <c r="AN1320" s="147"/>
      <c r="AO1320" s="147"/>
      <c r="AP1320" s="59"/>
      <c r="AQ1320" s="59"/>
      <c r="AR1320" s="59"/>
      <c r="AS1320" s="59"/>
      <c r="AT1320" s="73"/>
      <c r="AU1320" s="73"/>
      <c r="AV1320" s="73"/>
      <c r="AW1320" s="73"/>
      <c r="AX1320" s="84"/>
      <c r="AY1320" s="59"/>
      <c r="AZ1320" s="59"/>
      <c r="BA1320" s="59"/>
      <c r="BB1320" s="59"/>
      <c r="BC1320" s="59"/>
      <c r="BD1320" s="59"/>
      <c r="BE1320" s="84"/>
      <c r="BF1320" s="84"/>
      <c r="BG1320" s="84"/>
      <c r="BH1320" s="84"/>
      <c r="BI1320" s="85"/>
      <c r="BJ1320" s="86"/>
      <c r="BK1320" s="86"/>
      <c r="BL1320" s="86"/>
      <c r="BM1320" s="86"/>
      <c r="BN1320" s="86"/>
      <c r="BO1320" s="59"/>
      <c r="BP1320" s="69"/>
      <c r="BQ1320" s="92">
        <v>0</v>
      </c>
      <c r="BR1320" s="93">
        <v>0</v>
      </c>
      <c r="BS1320" s="94" t="str">
        <f t="shared" si="215"/>
        <v/>
      </c>
      <c r="BT1320" s="95">
        <v>0</v>
      </c>
      <c r="BU1320" s="101" t="str">
        <f t="shared" si="216"/>
        <v/>
      </c>
      <c r="BV1320" s="102" t="str">
        <f t="shared" si="217"/>
        <v>-</v>
      </c>
      <c r="BW1320" s="103"/>
      <c r="BX1320" s="104" t="str">
        <f t="shared" si="218"/>
        <v>-</v>
      </c>
      <c r="BY1320" s="105"/>
      <c r="BZ1320" s="103"/>
      <c r="CA1320" s="106"/>
      <c r="CB1320" s="107"/>
      <c r="CC1320" s="112"/>
      <c r="CD1320" s="106"/>
      <c r="CE1320" s="103"/>
      <c r="CF1320" s="113"/>
      <c r="CG1320" s="114"/>
    </row>
    <row r="1321" spans="1:85">
      <c r="A1321" s="53" t="str">
        <f t="shared" si="219"/>
        <v>--</v>
      </c>
      <c r="B1321" s="47" t="str">
        <f t="shared" si="220"/>
        <v>-</v>
      </c>
      <c r="C1321" s="153"/>
      <c r="D1321" s="49"/>
      <c r="E1321" s="50"/>
      <c r="F1321" s="51"/>
      <c r="G1321" s="59"/>
      <c r="H1321" s="51"/>
      <c r="I1321" s="59"/>
      <c r="J1321" s="60" t="str">
        <f>IF(ISBLANK(H1321),"",IFERROR(VLOOKUP(B1321,'Np PL4 Stock'!$A:$D,4,FALSE),""))</f>
        <v/>
      </c>
      <c r="K1321" s="61" t="str">
        <f>IF(ISBLANK(H1321),"",SUMIF('Np PL4 Stock'!$A:$A,B1321,'Np PL4 Stock'!$N:$N))</f>
        <v/>
      </c>
      <c r="L1321" s="62" t="str">
        <f>IF(ISBLANK(H1321),"",VLOOKUP(LEFT(B1321,5),Unit!A:B,2,FALSE))</f>
        <v/>
      </c>
      <c r="M1321" s="63" t="str">
        <f>IF(ISBLANK(H1321),"",IFERROR(VLOOKUP(B1321,'Np PL4 Stock'!$A:$T,20,FALSE),""))</f>
        <v/>
      </c>
      <c r="N1321" s="63" t="str">
        <f>IF(ISBLANK(H1321),"",IFERROR(VLOOKUP(B1321,'Np PL4 Stock'!$A:$U,21,FALSE),""))</f>
        <v/>
      </c>
      <c r="O1321" s="62" t="str">
        <f t="shared" si="213"/>
        <v/>
      </c>
      <c r="P1321" s="62" t="str">
        <f t="shared" si="211"/>
        <v/>
      </c>
      <c r="Q1321" s="67" t="str">
        <f t="shared" si="214"/>
        <v/>
      </c>
      <c r="R1321" s="67" t="str">
        <f t="shared" si="212"/>
        <v/>
      </c>
      <c r="S1321" s="59"/>
      <c r="T1321" s="147"/>
      <c r="U1321" s="147"/>
      <c r="V1321" s="59"/>
      <c r="W1321" s="59"/>
      <c r="X1321" s="59"/>
      <c r="Y1321" s="59"/>
      <c r="Z1321" s="59"/>
      <c r="AA1321" s="59"/>
      <c r="AB1321" s="59"/>
      <c r="AC1321" s="59"/>
      <c r="AD1321" s="59"/>
      <c r="AE1321" s="59"/>
      <c r="AF1321" s="73"/>
      <c r="AG1321" s="73"/>
      <c r="AH1321" s="73"/>
      <c r="AI1321" s="73"/>
      <c r="AJ1321" s="73"/>
      <c r="AK1321" s="73"/>
      <c r="AL1321" s="77" t="str">
        <f>IF(ISBLANK(S1321),"",IF(AJ1321="Fail","Fail",IF(E1321="PL4",IF(AND(T1321&gt;STD_01122025!$D$3,U1321&lt;STD_01122025!$D$4,OR(AF1321="ND",AF1321&lt;STD_01122025!$D$7),AH1321="ND"),"Pass","Fail"),IF(E1321="PL12",IF(AND(S1321&lt;STD_01122025!$F$2,T1321&gt;STD_01122025!$F$3,U1321&lt;STD_01122025!$F$4,V1321&gt;STD_01122025!$F$5,X1321&gt;STD_01122025!$F$6,OR(AF1321="ND",AF1321&lt;STD_01122025!$F$7),AH1321="ND"),"Pass","Fail"),IF(E1321="SuperPL",IF(AND(T1321&gt;STD_01122025!$H$3,U1321&lt;STD_01122025!$H$4,V1321&gt;STD_01122025!$H$5,X1321&gt;STD_01122025!$H$6,OR(AF1321="ND",AF1321&lt;STD_01122025!$H$7),AH1321="ND"),"Pass","Fail"),IF(E1321="Flight",IF(AND(T1321&gt;STD_01122025!$J$3,U1321&lt;STD_01122025!$J$4,X1321&gt;STD_01122025!$J$6,OR(AF1321="ND",AF1321&lt;STD_01122025!$J$7),AH1321="ND"),"Pass","Fail"),""))))))</f>
        <v/>
      </c>
      <c r="AM1321" s="62" t="str">
        <f>IF(ISBLANK(B1321),"",IFERROR(IF(VLOOKUP(B1321,'Np PL4 Stock'!$A:$J,10,FALSE)="Np4",D1321-VLOOKUP(B1321,'Np PL4 Stock'!$A:$E,5,FALSE),D1321-VLOOKUP(B1321,'Np PL4 Stock'!$A:$E,5,FALSE)-1),""))</f>
        <v/>
      </c>
      <c r="AN1321" s="147"/>
      <c r="AO1321" s="147"/>
      <c r="AP1321" s="59"/>
      <c r="AQ1321" s="59"/>
      <c r="AR1321" s="59"/>
      <c r="AS1321" s="59"/>
      <c r="AT1321" s="73"/>
      <c r="AU1321" s="73"/>
      <c r="AV1321" s="73"/>
      <c r="AW1321" s="73"/>
      <c r="AX1321" s="84"/>
      <c r="AY1321" s="59"/>
      <c r="AZ1321" s="59"/>
      <c r="BA1321" s="59"/>
      <c r="BB1321" s="59"/>
      <c r="BC1321" s="59"/>
      <c r="BD1321" s="59"/>
      <c r="BE1321" s="84"/>
      <c r="BF1321" s="84"/>
      <c r="BG1321" s="84"/>
      <c r="BH1321" s="84"/>
      <c r="BI1321" s="85"/>
      <c r="BJ1321" s="86"/>
      <c r="BK1321" s="86"/>
      <c r="BL1321" s="86"/>
      <c r="BM1321" s="86"/>
      <c r="BN1321" s="86"/>
      <c r="BO1321" s="59"/>
      <c r="BP1321" s="69"/>
      <c r="BQ1321" s="92">
        <v>0</v>
      </c>
      <c r="BR1321" s="93">
        <v>0</v>
      </c>
      <c r="BS1321" s="94" t="str">
        <f t="shared" si="215"/>
        <v/>
      </c>
      <c r="BT1321" s="95">
        <v>0</v>
      </c>
      <c r="BU1321" s="101" t="str">
        <f t="shared" si="216"/>
        <v/>
      </c>
      <c r="BV1321" s="102" t="str">
        <f t="shared" si="217"/>
        <v>-</v>
      </c>
      <c r="BW1321" s="103"/>
      <c r="BX1321" s="104" t="str">
        <f t="shared" si="218"/>
        <v>-</v>
      </c>
      <c r="BY1321" s="105"/>
      <c r="BZ1321" s="103"/>
      <c r="CA1321" s="106"/>
      <c r="CB1321" s="107"/>
      <c r="CC1321" s="112"/>
      <c r="CD1321" s="106"/>
      <c r="CE1321" s="103"/>
      <c r="CF1321" s="113"/>
      <c r="CG1321" s="114"/>
    </row>
    <row r="1322" spans="1:85">
      <c r="A1322" s="53" t="str">
        <f t="shared" si="219"/>
        <v>--</v>
      </c>
      <c r="B1322" s="47" t="str">
        <f t="shared" si="220"/>
        <v>-</v>
      </c>
      <c r="C1322" s="153"/>
      <c r="D1322" s="49"/>
      <c r="E1322" s="50"/>
      <c r="F1322" s="51"/>
      <c r="G1322" s="59"/>
      <c r="H1322" s="51"/>
      <c r="I1322" s="59"/>
      <c r="J1322" s="60" t="str">
        <f>IF(ISBLANK(H1322),"",IFERROR(VLOOKUP(B1322,'Np PL4 Stock'!$A:$D,4,FALSE),""))</f>
        <v/>
      </c>
      <c r="K1322" s="61" t="str">
        <f>IF(ISBLANK(H1322),"",SUMIF('Np PL4 Stock'!$A:$A,B1322,'Np PL4 Stock'!$N:$N))</f>
        <v/>
      </c>
      <c r="L1322" s="62" t="str">
        <f>IF(ISBLANK(H1322),"",VLOOKUP(LEFT(B1322,5),Unit!A:B,2,FALSE))</f>
        <v/>
      </c>
      <c r="M1322" s="63" t="str">
        <f>IF(ISBLANK(H1322),"",IFERROR(VLOOKUP(B1322,'Np PL4 Stock'!$A:$T,20,FALSE),""))</f>
        <v/>
      </c>
      <c r="N1322" s="63" t="str">
        <f>IF(ISBLANK(H1322),"",IFERROR(VLOOKUP(B1322,'Np PL4 Stock'!$A:$U,21,FALSE),""))</f>
        <v/>
      </c>
      <c r="O1322" s="62" t="str">
        <f t="shared" si="213"/>
        <v/>
      </c>
      <c r="P1322" s="62" t="str">
        <f t="shared" si="211"/>
        <v/>
      </c>
      <c r="Q1322" s="67" t="str">
        <f t="shared" si="214"/>
        <v/>
      </c>
      <c r="R1322" s="67" t="str">
        <f t="shared" si="212"/>
        <v/>
      </c>
      <c r="S1322" s="59"/>
      <c r="T1322" s="147"/>
      <c r="U1322" s="147"/>
      <c r="V1322" s="59"/>
      <c r="W1322" s="59"/>
      <c r="X1322" s="59"/>
      <c r="Y1322" s="59"/>
      <c r="Z1322" s="59"/>
      <c r="AA1322" s="59"/>
      <c r="AB1322" s="59"/>
      <c r="AC1322" s="59"/>
      <c r="AD1322" s="59"/>
      <c r="AE1322" s="59"/>
      <c r="AF1322" s="73"/>
      <c r="AG1322" s="73"/>
      <c r="AH1322" s="73"/>
      <c r="AI1322" s="73"/>
      <c r="AJ1322" s="73"/>
      <c r="AK1322" s="73"/>
      <c r="AL1322" s="77" t="str">
        <f>IF(ISBLANK(S1322),"",IF(AJ1322="Fail","Fail",IF(E1322="PL4",IF(AND(T1322&gt;STD_01122025!$D$3,U1322&lt;STD_01122025!$D$4,OR(AF1322="ND",AF1322&lt;STD_01122025!$D$7),AH1322="ND"),"Pass","Fail"),IF(E1322="PL12",IF(AND(S1322&lt;STD_01122025!$F$2,T1322&gt;STD_01122025!$F$3,U1322&lt;STD_01122025!$F$4,V1322&gt;STD_01122025!$F$5,X1322&gt;STD_01122025!$F$6,OR(AF1322="ND",AF1322&lt;STD_01122025!$F$7),AH1322="ND"),"Pass","Fail"),IF(E1322="SuperPL",IF(AND(T1322&gt;STD_01122025!$H$3,U1322&lt;STD_01122025!$H$4,V1322&gt;STD_01122025!$H$5,X1322&gt;STD_01122025!$H$6,OR(AF1322="ND",AF1322&lt;STD_01122025!$H$7),AH1322="ND"),"Pass","Fail"),IF(E1322="Flight",IF(AND(T1322&gt;STD_01122025!$J$3,U1322&lt;STD_01122025!$J$4,X1322&gt;STD_01122025!$J$6,OR(AF1322="ND",AF1322&lt;STD_01122025!$J$7),AH1322="ND"),"Pass","Fail"),""))))))</f>
        <v/>
      </c>
      <c r="AM1322" s="62" t="str">
        <f>IF(ISBLANK(B1322),"",IFERROR(IF(VLOOKUP(B1322,'Np PL4 Stock'!$A:$J,10,FALSE)="Np4",D1322-VLOOKUP(B1322,'Np PL4 Stock'!$A:$E,5,FALSE),D1322-VLOOKUP(B1322,'Np PL4 Stock'!$A:$E,5,FALSE)-1),""))</f>
        <v/>
      </c>
      <c r="AN1322" s="147"/>
      <c r="AO1322" s="147"/>
      <c r="AP1322" s="59"/>
      <c r="AQ1322" s="59"/>
      <c r="AR1322" s="59"/>
      <c r="AS1322" s="59"/>
      <c r="AT1322" s="73"/>
      <c r="AU1322" s="73"/>
      <c r="AV1322" s="73"/>
      <c r="AW1322" s="73"/>
      <c r="AX1322" s="84"/>
      <c r="AY1322" s="59"/>
      <c r="AZ1322" s="59"/>
      <c r="BA1322" s="59"/>
      <c r="BB1322" s="59"/>
      <c r="BC1322" s="59"/>
      <c r="BD1322" s="59"/>
      <c r="BE1322" s="84"/>
      <c r="BF1322" s="84"/>
      <c r="BG1322" s="84"/>
      <c r="BH1322" s="84"/>
      <c r="BI1322" s="85"/>
      <c r="BJ1322" s="86"/>
      <c r="BK1322" s="86"/>
      <c r="BL1322" s="86"/>
      <c r="BM1322" s="86"/>
      <c r="BN1322" s="86"/>
      <c r="BO1322" s="59"/>
      <c r="BP1322" s="69"/>
      <c r="BQ1322" s="92">
        <v>0</v>
      </c>
      <c r="BR1322" s="93">
        <v>0</v>
      </c>
      <c r="BS1322" s="94" t="str">
        <f t="shared" si="215"/>
        <v/>
      </c>
      <c r="BT1322" s="95">
        <v>0</v>
      </c>
      <c r="BU1322" s="101" t="str">
        <f t="shared" si="216"/>
        <v/>
      </c>
      <c r="BV1322" s="102" t="str">
        <f t="shared" si="217"/>
        <v>-</v>
      </c>
      <c r="BW1322" s="103"/>
      <c r="BX1322" s="104" t="str">
        <f t="shared" si="218"/>
        <v>-</v>
      </c>
      <c r="BY1322" s="105"/>
      <c r="BZ1322" s="103"/>
      <c r="CA1322" s="106"/>
      <c r="CB1322" s="107"/>
      <c r="CC1322" s="112"/>
      <c r="CD1322" s="106"/>
      <c r="CE1322" s="103"/>
      <c r="CF1322" s="113"/>
      <c r="CG1322" s="114"/>
    </row>
    <row r="1323" spans="1:85">
      <c r="A1323" s="53" t="str">
        <f t="shared" si="219"/>
        <v>--</v>
      </c>
      <c r="B1323" s="47" t="str">
        <f t="shared" si="220"/>
        <v>-</v>
      </c>
      <c r="C1323" s="153"/>
      <c r="D1323" s="49"/>
      <c r="E1323" s="50"/>
      <c r="F1323" s="51"/>
      <c r="G1323" s="59"/>
      <c r="H1323" s="51"/>
      <c r="I1323" s="59"/>
      <c r="J1323" s="60" t="str">
        <f>IF(ISBLANK(H1323),"",IFERROR(VLOOKUP(B1323,'Np PL4 Stock'!$A:$D,4,FALSE),""))</f>
        <v/>
      </c>
      <c r="K1323" s="61" t="str">
        <f>IF(ISBLANK(H1323),"",SUMIF('Np PL4 Stock'!$A:$A,B1323,'Np PL4 Stock'!$N:$N))</f>
        <v/>
      </c>
      <c r="L1323" s="62" t="str">
        <f>IF(ISBLANK(H1323),"",VLOOKUP(LEFT(B1323,5),Unit!A:B,2,FALSE))</f>
        <v/>
      </c>
      <c r="M1323" s="63" t="str">
        <f>IF(ISBLANK(H1323),"",IFERROR(VLOOKUP(B1323,'Np PL4 Stock'!$A:$T,20,FALSE),""))</f>
        <v/>
      </c>
      <c r="N1323" s="63" t="str">
        <f>IF(ISBLANK(H1323),"",IFERROR(VLOOKUP(B1323,'Np PL4 Stock'!$A:$U,21,FALSE),""))</f>
        <v/>
      </c>
      <c r="O1323" s="62" t="str">
        <f t="shared" si="213"/>
        <v/>
      </c>
      <c r="P1323" s="62" t="str">
        <f t="shared" si="211"/>
        <v/>
      </c>
      <c r="Q1323" s="67" t="str">
        <f t="shared" si="214"/>
        <v/>
      </c>
      <c r="R1323" s="67" t="str">
        <f t="shared" si="212"/>
        <v/>
      </c>
      <c r="S1323" s="59"/>
      <c r="T1323" s="147"/>
      <c r="U1323" s="147"/>
      <c r="V1323" s="59"/>
      <c r="W1323" s="59"/>
      <c r="X1323" s="59"/>
      <c r="Y1323" s="59"/>
      <c r="Z1323" s="59"/>
      <c r="AA1323" s="59"/>
      <c r="AB1323" s="59"/>
      <c r="AC1323" s="59"/>
      <c r="AD1323" s="59"/>
      <c r="AE1323" s="59"/>
      <c r="AF1323" s="73"/>
      <c r="AG1323" s="73"/>
      <c r="AH1323" s="73"/>
      <c r="AI1323" s="73"/>
      <c r="AJ1323" s="73"/>
      <c r="AK1323" s="73"/>
      <c r="AL1323" s="77" t="str">
        <f>IF(ISBLANK(S1323),"",IF(AJ1323="Fail","Fail",IF(E1323="PL4",IF(AND(T1323&gt;STD_01122025!$D$3,U1323&lt;STD_01122025!$D$4,OR(AF1323="ND",AF1323&lt;STD_01122025!$D$7),AH1323="ND"),"Pass","Fail"),IF(E1323="PL12",IF(AND(S1323&lt;STD_01122025!$F$2,T1323&gt;STD_01122025!$F$3,U1323&lt;STD_01122025!$F$4,V1323&gt;STD_01122025!$F$5,X1323&gt;STD_01122025!$F$6,OR(AF1323="ND",AF1323&lt;STD_01122025!$F$7),AH1323="ND"),"Pass","Fail"),IF(E1323="SuperPL",IF(AND(T1323&gt;STD_01122025!$H$3,U1323&lt;STD_01122025!$H$4,V1323&gt;STD_01122025!$H$5,X1323&gt;STD_01122025!$H$6,OR(AF1323="ND",AF1323&lt;STD_01122025!$H$7),AH1323="ND"),"Pass","Fail"),IF(E1323="Flight",IF(AND(T1323&gt;STD_01122025!$J$3,U1323&lt;STD_01122025!$J$4,X1323&gt;STD_01122025!$J$6,OR(AF1323="ND",AF1323&lt;STD_01122025!$J$7),AH1323="ND"),"Pass","Fail"),""))))))</f>
        <v/>
      </c>
      <c r="AM1323" s="62" t="str">
        <f>IF(ISBLANK(B1323),"",IFERROR(IF(VLOOKUP(B1323,'Np PL4 Stock'!$A:$J,10,FALSE)="Np4",D1323-VLOOKUP(B1323,'Np PL4 Stock'!$A:$E,5,FALSE),D1323-VLOOKUP(B1323,'Np PL4 Stock'!$A:$E,5,FALSE)-1),""))</f>
        <v/>
      </c>
      <c r="AN1323" s="147"/>
      <c r="AO1323" s="147"/>
      <c r="AP1323" s="59"/>
      <c r="AQ1323" s="59"/>
      <c r="AR1323" s="59"/>
      <c r="AS1323" s="59"/>
      <c r="AT1323" s="73"/>
      <c r="AU1323" s="73"/>
      <c r="AV1323" s="73"/>
      <c r="AW1323" s="73"/>
      <c r="AX1323" s="84"/>
      <c r="AY1323" s="59"/>
      <c r="AZ1323" s="59"/>
      <c r="BA1323" s="59"/>
      <c r="BB1323" s="59"/>
      <c r="BC1323" s="59"/>
      <c r="BD1323" s="59"/>
      <c r="BE1323" s="84"/>
      <c r="BF1323" s="84"/>
      <c r="BG1323" s="84"/>
      <c r="BH1323" s="84"/>
      <c r="BI1323" s="85"/>
      <c r="BJ1323" s="86"/>
      <c r="BK1323" s="86"/>
      <c r="BL1323" s="86"/>
      <c r="BM1323" s="86"/>
      <c r="BN1323" s="86"/>
      <c r="BO1323" s="59"/>
      <c r="BP1323" s="69"/>
      <c r="BQ1323" s="92">
        <v>0</v>
      </c>
      <c r="BR1323" s="93">
        <v>0</v>
      </c>
      <c r="BS1323" s="94" t="str">
        <f t="shared" si="215"/>
        <v/>
      </c>
      <c r="BT1323" s="95">
        <v>0</v>
      </c>
      <c r="BU1323" s="101" t="str">
        <f t="shared" si="216"/>
        <v/>
      </c>
      <c r="BV1323" s="102" t="str">
        <f t="shared" si="217"/>
        <v>-</v>
      </c>
      <c r="BW1323" s="103"/>
      <c r="BX1323" s="104" t="str">
        <f t="shared" si="218"/>
        <v>-</v>
      </c>
      <c r="BY1323" s="105"/>
      <c r="BZ1323" s="103"/>
      <c r="CA1323" s="106"/>
      <c r="CB1323" s="107"/>
      <c r="CC1323" s="112"/>
      <c r="CD1323" s="106"/>
      <c r="CE1323" s="103"/>
      <c r="CF1323" s="113"/>
      <c r="CG1323" s="114"/>
    </row>
    <row r="1324" spans="1:85">
      <c r="A1324" s="53" t="str">
        <f t="shared" si="219"/>
        <v>--</v>
      </c>
      <c r="B1324" s="47" t="str">
        <f t="shared" si="220"/>
        <v>-</v>
      </c>
      <c r="C1324" s="153"/>
      <c r="D1324" s="49"/>
      <c r="E1324" s="50"/>
      <c r="F1324" s="51"/>
      <c r="G1324" s="59"/>
      <c r="H1324" s="51"/>
      <c r="I1324" s="59"/>
      <c r="J1324" s="60" t="str">
        <f>IF(ISBLANK(H1324),"",IFERROR(VLOOKUP(B1324,'Np PL4 Stock'!$A:$D,4,FALSE),""))</f>
        <v/>
      </c>
      <c r="K1324" s="61" t="str">
        <f>IF(ISBLANK(H1324),"",SUMIF('Np PL4 Stock'!$A:$A,B1324,'Np PL4 Stock'!$N:$N))</f>
        <v/>
      </c>
      <c r="L1324" s="62" t="str">
        <f>IF(ISBLANK(H1324),"",VLOOKUP(LEFT(B1324,5),Unit!A:B,2,FALSE))</f>
        <v/>
      </c>
      <c r="M1324" s="63" t="str">
        <f>IF(ISBLANK(H1324),"",IFERROR(VLOOKUP(B1324,'Np PL4 Stock'!$A:$T,20,FALSE),""))</f>
        <v/>
      </c>
      <c r="N1324" s="63" t="str">
        <f>IF(ISBLANK(H1324),"",IFERROR(VLOOKUP(B1324,'Np PL4 Stock'!$A:$U,21,FALSE),""))</f>
        <v/>
      </c>
      <c r="O1324" s="62" t="str">
        <f t="shared" si="213"/>
        <v/>
      </c>
      <c r="P1324" s="62" t="str">
        <f t="shared" si="211"/>
        <v/>
      </c>
      <c r="Q1324" s="67" t="str">
        <f t="shared" si="214"/>
        <v/>
      </c>
      <c r="R1324" s="67" t="str">
        <f t="shared" si="212"/>
        <v/>
      </c>
      <c r="S1324" s="59"/>
      <c r="T1324" s="147"/>
      <c r="U1324" s="147"/>
      <c r="V1324" s="59"/>
      <c r="W1324" s="59"/>
      <c r="X1324" s="59"/>
      <c r="Y1324" s="59"/>
      <c r="Z1324" s="59"/>
      <c r="AA1324" s="59"/>
      <c r="AB1324" s="59"/>
      <c r="AC1324" s="59"/>
      <c r="AD1324" s="59"/>
      <c r="AE1324" s="59"/>
      <c r="AF1324" s="73"/>
      <c r="AG1324" s="73"/>
      <c r="AH1324" s="73"/>
      <c r="AI1324" s="73"/>
      <c r="AJ1324" s="73"/>
      <c r="AK1324" s="73"/>
      <c r="AL1324" s="77" t="str">
        <f>IF(ISBLANK(S1324),"",IF(AJ1324="Fail","Fail",IF(E1324="PL4",IF(AND(T1324&gt;STD_01122025!$D$3,U1324&lt;STD_01122025!$D$4,OR(AF1324="ND",AF1324&lt;STD_01122025!$D$7),AH1324="ND"),"Pass","Fail"),IF(E1324="PL12",IF(AND(S1324&lt;STD_01122025!$F$2,T1324&gt;STD_01122025!$F$3,U1324&lt;STD_01122025!$F$4,V1324&gt;STD_01122025!$F$5,X1324&gt;STD_01122025!$F$6,OR(AF1324="ND",AF1324&lt;STD_01122025!$F$7),AH1324="ND"),"Pass","Fail"),IF(E1324="SuperPL",IF(AND(T1324&gt;STD_01122025!$H$3,U1324&lt;STD_01122025!$H$4,V1324&gt;STD_01122025!$H$5,X1324&gt;STD_01122025!$H$6,OR(AF1324="ND",AF1324&lt;STD_01122025!$H$7),AH1324="ND"),"Pass","Fail"),IF(E1324="Flight",IF(AND(T1324&gt;STD_01122025!$J$3,U1324&lt;STD_01122025!$J$4,X1324&gt;STD_01122025!$J$6,OR(AF1324="ND",AF1324&lt;STD_01122025!$J$7),AH1324="ND"),"Pass","Fail"),""))))))</f>
        <v/>
      </c>
      <c r="AM1324" s="62" t="str">
        <f>IF(ISBLANK(B1324),"",IFERROR(IF(VLOOKUP(B1324,'Np PL4 Stock'!$A:$J,10,FALSE)="Np4",D1324-VLOOKUP(B1324,'Np PL4 Stock'!$A:$E,5,FALSE),D1324-VLOOKUP(B1324,'Np PL4 Stock'!$A:$E,5,FALSE)-1),""))</f>
        <v/>
      </c>
      <c r="AN1324" s="147"/>
      <c r="AO1324" s="147"/>
      <c r="AP1324" s="59"/>
      <c r="AQ1324" s="59"/>
      <c r="AR1324" s="59"/>
      <c r="AS1324" s="59"/>
      <c r="AT1324" s="73"/>
      <c r="AU1324" s="73"/>
      <c r="AV1324" s="73"/>
      <c r="AW1324" s="73"/>
      <c r="AX1324" s="84"/>
      <c r="AY1324" s="59"/>
      <c r="AZ1324" s="59"/>
      <c r="BA1324" s="59"/>
      <c r="BB1324" s="59"/>
      <c r="BC1324" s="59"/>
      <c r="BD1324" s="59"/>
      <c r="BE1324" s="84"/>
      <c r="BF1324" s="84"/>
      <c r="BG1324" s="84"/>
      <c r="BH1324" s="84"/>
      <c r="BI1324" s="85"/>
      <c r="BJ1324" s="86"/>
      <c r="BK1324" s="86"/>
      <c r="BL1324" s="86"/>
      <c r="BM1324" s="86"/>
      <c r="BN1324" s="86"/>
      <c r="BO1324" s="59"/>
      <c r="BP1324" s="69"/>
      <c r="BQ1324" s="92">
        <v>0</v>
      </c>
      <c r="BR1324" s="93">
        <v>0</v>
      </c>
      <c r="BS1324" s="94" t="str">
        <f t="shared" si="215"/>
        <v/>
      </c>
      <c r="BT1324" s="95">
        <v>0</v>
      </c>
      <c r="BU1324" s="101" t="str">
        <f t="shared" si="216"/>
        <v/>
      </c>
      <c r="BV1324" s="102" t="str">
        <f t="shared" si="217"/>
        <v>-</v>
      </c>
      <c r="BW1324" s="103"/>
      <c r="BX1324" s="104" t="str">
        <f t="shared" si="218"/>
        <v>-</v>
      </c>
      <c r="BY1324" s="105"/>
      <c r="BZ1324" s="103"/>
      <c r="CA1324" s="106"/>
      <c r="CB1324" s="107"/>
      <c r="CC1324" s="112"/>
      <c r="CD1324" s="106"/>
      <c r="CE1324" s="103"/>
      <c r="CF1324" s="113"/>
      <c r="CG1324" s="114"/>
    </row>
    <row r="1325" spans="1:85">
      <c r="A1325" s="53" t="str">
        <f t="shared" si="219"/>
        <v>--</v>
      </c>
      <c r="B1325" s="47" t="str">
        <f t="shared" si="220"/>
        <v>-</v>
      </c>
      <c r="C1325" s="153"/>
      <c r="D1325" s="49"/>
      <c r="E1325" s="50"/>
      <c r="F1325" s="51"/>
      <c r="G1325" s="59"/>
      <c r="H1325" s="51"/>
      <c r="I1325" s="59"/>
      <c r="J1325" s="60" t="str">
        <f>IF(ISBLANK(H1325),"",IFERROR(VLOOKUP(B1325,'Np PL4 Stock'!$A:$D,4,FALSE),""))</f>
        <v/>
      </c>
      <c r="K1325" s="61" t="str">
        <f>IF(ISBLANK(H1325),"",SUMIF('Np PL4 Stock'!$A:$A,B1325,'Np PL4 Stock'!$N:$N))</f>
        <v/>
      </c>
      <c r="L1325" s="62" t="str">
        <f>IF(ISBLANK(H1325),"",VLOOKUP(LEFT(B1325,5),Unit!A:B,2,FALSE))</f>
        <v/>
      </c>
      <c r="M1325" s="63" t="str">
        <f>IF(ISBLANK(H1325),"",IFERROR(VLOOKUP(B1325,'Np PL4 Stock'!$A:$T,20,FALSE),""))</f>
        <v/>
      </c>
      <c r="N1325" s="63" t="str">
        <f>IF(ISBLANK(H1325),"",IFERROR(VLOOKUP(B1325,'Np PL4 Stock'!$A:$U,21,FALSE),""))</f>
        <v/>
      </c>
      <c r="O1325" s="62" t="str">
        <f t="shared" si="213"/>
        <v/>
      </c>
      <c r="P1325" s="62" t="str">
        <f t="shared" si="211"/>
        <v/>
      </c>
      <c r="Q1325" s="67" t="str">
        <f t="shared" si="214"/>
        <v/>
      </c>
      <c r="R1325" s="67" t="str">
        <f t="shared" si="212"/>
        <v/>
      </c>
      <c r="S1325" s="59"/>
      <c r="T1325" s="147"/>
      <c r="U1325" s="147"/>
      <c r="V1325" s="59"/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73"/>
      <c r="AG1325" s="73"/>
      <c r="AH1325" s="73"/>
      <c r="AI1325" s="73"/>
      <c r="AJ1325" s="73"/>
      <c r="AK1325" s="73"/>
      <c r="AL1325" s="77" t="str">
        <f>IF(ISBLANK(S1325),"",IF(AJ1325="Fail","Fail",IF(E1325="PL4",IF(AND(T1325&gt;STD_01122025!$D$3,U1325&lt;STD_01122025!$D$4,OR(AF1325="ND",AF1325&lt;STD_01122025!$D$7),AH1325="ND"),"Pass","Fail"),IF(E1325="PL12",IF(AND(S1325&lt;STD_01122025!$F$2,T1325&gt;STD_01122025!$F$3,U1325&lt;STD_01122025!$F$4,V1325&gt;STD_01122025!$F$5,X1325&gt;STD_01122025!$F$6,OR(AF1325="ND",AF1325&lt;STD_01122025!$F$7),AH1325="ND"),"Pass","Fail"),IF(E1325="SuperPL",IF(AND(T1325&gt;STD_01122025!$H$3,U1325&lt;STD_01122025!$H$4,V1325&gt;STD_01122025!$H$5,X1325&gt;STD_01122025!$H$6,OR(AF1325="ND",AF1325&lt;STD_01122025!$H$7),AH1325="ND"),"Pass","Fail"),IF(E1325="Flight",IF(AND(T1325&gt;STD_01122025!$J$3,U1325&lt;STD_01122025!$J$4,X1325&gt;STD_01122025!$J$6,OR(AF1325="ND",AF1325&lt;STD_01122025!$J$7),AH1325="ND"),"Pass","Fail"),""))))))</f>
        <v/>
      </c>
      <c r="AM1325" s="62" t="str">
        <f>IF(ISBLANK(B1325),"",IFERROR(IF(VLOOKUP(B1325,'Np PL4 Stock'!$A:$J,10,FALSE)="Np4",D1325-VLOOKUP(B1325,'Np PL4 Stock'!$A:$E,5,FALSE),D1325-VLOOKUP(B1325,'Np PL4 Stock'!$A:$E,5,FALSE)-1),""))</f>
        <v/>
      </c>
      <c r="AN1325" s="147"/>
      <c r="AO1325" s="147"/>
      <c r="AP1325" s="59"/>
      <c r="AQ1325" s="59"/>
      <c r="AR1325" s="59"/>
      <c r="AS1325" s="59"/>
      <c r="AT1325" s="73"/>
      <c r="AU1325" s="73"/>
      <c r="AV1325" s="73"/>
      <c r="AW1325" s="73"/>
      <c r="AX1325" s="84"/>
      <c r="AY1325" s="59"/>
      <c r="AZ1325" s="59"/>
      <c r="BA1325" s="59"/>
      <c r="BB1325" s="59"/>
      <c r="BC1325" s="59"/>
      <c r="BD1325" s="59"/>
      <c r="BE1325" s="84"/>
      <c r="BF1325" s="84"/>
      <c r="BG1325" s="84"/>
      <c r="BH1325" s="84"/>
      <c r="BI1325" s="85"/>
      <c r="BJ1325" s="86"/>
      <c r="BK1325" s="86"/>
      <c r="BL1325" s="86"/>
      <c r="BM1325" s="86"/>
      <c r="BN1325" s="86"/>
      <c r="BO1325" s="59"/>
      <c r="BP1325" s="69"/>
      <c r="BQ1325" s="92">
        <v>0</v>
      </c>
      <c r="BR1325" s="93">
        <v>0</v>
      </c>
      <c r="BS1325" s="94" t="str">
        <f t="shared" si="215"/>
        <v/>
      </c>
      <c r="BT1325" s="95">
        <v>0</v>
      </c>
      <c r="BU1325" s="101" t="str">
        <f t="shared" si="216"/>
        <v/>
      </c>
      <c r="BV1325" s="102" t="str">
        <f t="shared" si="217"/>
        <v>-</v>
      </c>
      <c r="BW1325" s="103"/>
      <c r="BX1325" s="104" t="str">
        <f t="shared" si="218"/>
        <v>-</v>
      </c>
      <c r="BY1325" s="105"/>
      <c r="BZ1325" s="103"/>
      <c r="CA1325" s="106"/>
      <c r="CB1325" s="107"/>
      <c r="CC1325" s="112"/>
      <c r="CD1325" s="106"/>
      <c r="CE1325" s="103"/>
      <c r="CF1325" s="113"/>
      <c r="CG1325" s="114"/>
    </row>
    <row r="1326" spans="1:85">
      <c r="A1326" s="53" t="str">
        <f t="shared" si="219"/>
        <v>--</v>
      </c>
      <c r="B1326" s="47" t="str">
        <f t="shared" si="220"/>
        <v>-</v>
      </c>
      <c r="C1326" s="153"/>
      <c r="D1326" s="49"/>
      <c r="E1326" s="50"/>
      <c r="F1326" s="51"/>
      <c r="G1326" s="59"/>
      <c r="H1326" s="51"/>
      <c r="I1326" s="59"/>
      <c r="J1326" s="60" t="str">
        <f>IF(ISBLANK(H1326),"",IFERROR(VLOOKUP(B1326,'Np PL4 Stock'!$A:$D,4,FALSE),""))</f>
        <v/>
      </c>
      <c r="K1326" s="61" t="str">
        <f>IF(ISBLANK(H1326),"",SUMIF('Np PL4 Stock'!$A:$A,B1326,'Np PL4 Stock'!$N:$N))</f>
        <v/>
      </c>
      <c r="L1326" s="62" t="str">
        <f>IF(ISBLANK(H1326),"",VLOOKUP(LEFT(B1326,5),Unit!A:B,2,FALSE))</f>
        <v/>
      </c>
      <c r="M1326" s="63" t="str">
        <f>IF(ISBLANK(H1326),"",IFERROR(VLOOKUP(B1326,'Np PL4 Stock'!$A:$T,20,FALSE),""))</f>
        <v/>
      </c>
      <c r="N1326" s="63" t="str">
        <f>IF(ISBLANK(H1326),"",IFERROR(VLOOKUP(B1326,'Np PL4 Stock'!$A:$U,21,FALSE),""))</f>
        <v/>
      </c>
      <c r="O1326" s="62" t="str">
        <f t="shared" si="213"/>
        <v/>
      </c>
      <c r="P1326" s="62" t="str">
        <f t="shared" si="211"/>
        <v/>
      </c>
      <c r="Q1326" s="67" t="str">
        <f t="shared" si="214"/>
        <v/>
      </c>
      <c r="R1326" s="67" t="str">
        <f t="shared" si="212"/>
        <v/>
      </c>
      <c r="S1326" s="59"/>
      <c r="T1326" s="147"/>
      <c r="U1326" s="147"/>
      <c r="V1326" s="59"/>
      <c r="W1326" s="59"/>
      <c r="X1326" s="59"/>
      <c r="Y1326" s="59"/>
      <c r="Z1326" s="59"/>
      <c r="AA1326" s="59"/>
      <c r="AB1326" s="59"/>
      <c r="AC1326" s="59"/>
      <c r="AD1326" s="59"/>
      <c r="AE1326" s="59"/>
      <c r="AF1326" s="73"/>
      <c r="AG1326" s="73"/>
      <c r="AH1326" s="73"/>
      <c r="AI1326" s="73"/>
      <c r="AJ1326" s="73"/>
      <c r="AK1326" s="73"/>
      <c r="AL1326" s="77" t="str">
        <f>IF(ISBLANK(S1326),"",IF(AJ1326="Fail","Fail",IF(E1326="PL4",IF(AND(T1326&gt;STD_01122025!$D$3,U1326&lt;STD_01122025!$D$4,OR(AF1326="ND",AF1326&lt;STD_01122025!$D$7),AH1326="ND"),"Pass","Fail"),IF(E1326="PL12",IF(AND(S1326&lt;STD_01122025!$F$2,T1326&gt;STD_01122025!$F$3,U1326&lt;STD_01122025!$F$4,V1326&gt;STD_01122025!$F$5,X1326&gt;STD_01122025!$F$6,OR(AF1326="ND",AF1326&lt;STD_01122025!$F$7),AH1326="ND"),"Pass","Fail"),IF(E1326="SuperPL",IF(AND(T1326&gt;STD_01122025!$H$3,U1326&lt;STD_01122025!$H$4,V1326&gt;STD_01122025!$H$5,X1326&gt;STD_01122025!$H$6,OR(AF1326="ND",AF1326&lt;STD_01122025!$H$7),AH1326="ND"),"Pass","Fail"),IF(E1326="Flight",IF(AND(T1326&gt;STD_01122025!$J$3,U1326&lt;STD_01122025!$J$4,X1326&gt;STD_01122025!$J$6,OR(AF1326="ND",AF1326&lt;STD_01122025!$J$7),AH1326="ND"),"Pass","Fail"),""))))))</f>
        <v/>
      </c>
      <c r="AM1326" s="62" t="str">
        <f>IF(ISBLANK(B1326),"",IFERROR(IF(VLOOKUP(B1326,'Np PL4 Stock'!$A:$J,10,FALSE)="Np4",D1326-VLOOKUP(B1326,'Np PL4 Stock'!$A:$E,5,FALSE),D1326-VLOOKUP(B1326,'Np PL4 Stock'!$A:$E,5,FALSE)-1),""))</f>
        <v/>
      </c>
      <c r="AN1326" s="147"/>
      <c r="AO1326" s="147"/>
      <c r="AP1326" s="59"/>
      <c r="AQ1326" s="59"/>
      <c r="AR1326" s="59"/>
      <c r="AS1326" s="59"/>
      <c r="AT1326" s="73"/>
      <c r="AU1326" s="73"/>
      <c r="AV1326" s="73"/>
      <c r="AW1326" s="73"/>
      <c r="AX1326" s="84"/>
      <c r="AY1326" s="59"/>
      <c r="AZ1326" s="59"/>
      <c r="BA1326" s="59"/>
      <c r="BB1326" s="59"/>
      <c r="BC1326" s="59"/>
      <c r="BD1326" s="59"/>
      <c r="BE1326" s="84"/>
      <c r="BF1326" s="84"/>
      <c r="BG1326" s="84"/>
      <c r="BH1326" s="84"/>
      <c r="BI1326" s="85"/>
      <c r="BJ1326" s="86"/>
      <c r="BK1326" s="86"/>
      <c r="BL1326" s="86"/>
      <c r="BM1326" s="86"/>
      <c r="BN1326" s="86"/>
      <c r="BO1326" s="59"/>
      <c r="BP1326" s="69"/>
      <c r="BQ1326" s="92">
        <v>0</v>
      </c>
      <c r="BR1326" s="93">
        <v>0</v>
      </c>
      <c r="BS1326" s="94" t="str">
        <f t="shared" si="215"/>
        <v/>
      </c>
      <c r="BT1326" s="95">
        <v>0</v>
      </c>
      <c r="BU1326" s="101" t="str">
        <f t="shared" si="216"/>
        <v/>
      </c>
      <c r="BV1326" s="102" t="str">
        <f t="shared" si="217"/>
        <v>-</v>
      </c>
      <c r="BW1326" s="103"/>
      <c r="BX1326" s="104" t="str">
        <f t="shared" si="218"/>
        <v>-</v>
      </c>
      <c r="BY1326" s="105"/>
      <c r="BZ1326" s="103"/>
      <c r="CA1326" s="106"/>
      <c r="CB1326" s="107"/>
      <c r="CC1326" s="112"/>
      <c r="CD1326" s="106"/>
      <c r="CE1326" s="103"/>
      <c r="CF1326" s="113"/>
      <c r="CG1326" s="114"/>
    </row>
    <row r="1327" spans="1:85">
      <c r="A1327" s="53" t="str">
        <f t="shared" si="219"/>
        <v>--</v>
      </c>
      <c r="B1327" s="47" t="str">
        <f t="shared" si="220"/>
        <v>-</v>
      </c>
      <c r="C1327" s="153"/>
      <c r="D1327" s="49"/>
      <c r="E1327" s="50"/>
      <c r="F1327" s="51"/>
      <c r="G1327" s="59"/>
      <c r="H1327" s="51"/>
      <c r="I1327" s="59"/>
      <c r="J1327" s="60" t="str">
        <f>IF(ISBLANK(H1327),"",IFERROR(VLOOKUP(B1327,'Np PL4 Stock'!$A:$D,4,FALSE),""))</f>
        <v/>
      </c>
      <c r="K1327" s="61" t="str">
        <f>IF(ISBLANK(H1327),"",SUMIF('Np PL4 Stock'!$A:$A,B1327,'Np PL4 Stock'!$N:$N))</f>
        <v/>
      </c>
      <c r="L1327" s="62" t="str">
        <f>IF(ISBLANK(H1327),"",VLOOKUP(LEFT(B1327,5),Unit!A:B,2,FALSE))</f>
        <v/>
      </c>
      <c r="M1327" s="63" t="str">
        <f>IF(ISBLANK(H1327),"",IFERROR(VLOOKUP(B1327,'Np PL4 Stock'!$A:$T,20,FALSE),""))</f>
        <v/>
      </c>
      <c r="N1327" s="63" t="str">
        <f>IF(ISBLANK(H1327),"",IFERROR(VLOOKUP(B1327,'Np PL4 Stock'!$A:$U,21,FALSE),""))</f>
        <v/>
      </c>
      <c r="O1327" s="62" t="str">
        <f t="shared" si="213"/>
        <v/>
      </c>
      <c r="P1327" s="62" t="str">
        <f t="shared" si="211"/>
        <v/>
      </c>
      <c r="Q1327" s="67" t="str">
        <f t="shared" si="214"/>
        <v/>
      </c>
      <c r="R1327" s="67" t="str">
        <f t="shared" si="212"/>
        <v/>
      </c>
      <c r="S1327" s="59"/>
      <c r="T1327" s="147"/>
      <c r="U1327" s="147"/>
      <c r="V1327" s="59"/>
      <c r="W1327" s="59"/>
      <c r="X1327" s="59"/>
      <c r="Y1327" s="59"/>
      <c r="Z1327" s="59"/>
      <c r="AA1327" s="59"/>
      <c r="AB1327" s="59"/>
      <c r="AC1327" s="59"/>
      <c r="AD1327" s="59"/>
      <c r="AE1327" s="59"/>
      <c r="AF1327" s="73"/>
      <c r="AG1327" s="73"/>
      <c r="AH1327" s="73"/>
      <c r="AI1327" s="73"/>
      <c r="AJ1327" s="73"/>
      <c r="AK1327" s="73"/>
      <c r="AL1327" s="77" t="str">
        <f>IF(ISBLANK(S1327),"",IF(AJ1327="Fail","Fail",IF(E1327="PL4",IF(AND(T1327&gt;STD_01122025!$D$3,U1327&lt;STD_01122025!$D$4,OR(AF1327="ND",AF1327&lt;STD_01122025!$D$7),AH1327="ND"),"Pass","Fail"),IF(E1327="PL12",IF(AND(S1327&lt;STD_01122025!$F$2,T1327&gt;STD_01122025!$F$3,U1327&lt;STD_01122025!$F$4,V1327&gt;STD_01122025!$F$5,X1327&gt;STD_01122025!$F$6,OR(AF1327="ND",AF1327&lt;STD_01122025!$F$7),AH1327="ND"),"Pass","Fail"),IF(E1327="SuperPL",IF(AND(T1327&gt;STD_01122025!$H$3,U1327&lt;STD_01122025!$H$4,V1327&gt;STD_01122025!$H$5,X1327&gt;STD_01122025!$H$6,OR(AF1327="ND",AF1327&lt;STD_01122025!$H$7),AH1327="ND"),"Pass","Fail"),IF(E1327="Flight",IF(AND(T1327&gt;STD_01122025!$J$3,U1327&lt;STD_01122025!$J$4,X1327&gt;STD_01122025!$J$6,OR(AF1327="ND",AF1327&lt;STD_01122025!$J$7),AH1327="ND"),"Pass","Fail"),""))))))</f>
        <v/>
      </c>
      <c r="AM1327" s="62" t="str">
        <f>IF(ISBLANK(B1327),"",IFERROR(IF(VLOOKUP(B1327,'Np PL4 Stock'!$A:$J,10,FALSE)="Np4",D1327-VLOOKUP(B1327,'Np PL4 Stock'!$A:$E,5,FALSE),D1327-VLOOKUP(B1327,'Np PL4 Stock'!$A:$E,5,FALSE)-1),""))</f>
        <v/>
      </c>
      <c r="AN1327" s="147"/>
      <c r="AO1327" s="147"/>
      <c r="AP1327" s="59"/>
      <c r="AQ1327" s="59"/>
      <c r="AR1327" s="59"/>
      <c r="AS1327" s="59"/>
      <c r="AT1327" s="73"/>
      <c r="AU1327" s="73"/>
      <c r="AV1327" s="73"/>
      <c r="AW1327" s="73"/>
      <c r="AX1327" s="84"/>
      <c r="AY1327" s="59"/>
      <c r="AZ1327" s="59"/>
      <c r="BA1327" s="59"/>
      <c r="BB1327" s="59"/>
      <c r="BC1327" s="59"/>
      <c r="BD1327" s="59"/>
      <c r="BE1327" s="84"/>
      <c r="BF1327" s="84"/>
      <c r="BG1327" s="84"/>
      <c r="BH1327" s="84"/>
      <c r="BI1327" s="85"/>
      <c r="BJ1327" s="86"/>
      <c r="BK1327" s="86"/>
      <c r="BL1327" s="86"/>
      <c r="BM1327" s="86"/>
      <c r="BN1327" s="86"/>
      <c r="BO1327" s="59"/>
      <c r="BP1327" s="69"/>
      <c r="BQ1327" s="92">
        <v>0</v>
      </c>
      <c r="BR1327" s="93">
        <v>0</v>
      </c>
      <c r="BS1327" s="94" t="str">
        <f t="shared" si="215"/>
        <v/>
      </c>
      <c r="BT1327" s="95">
        <v>0</v>
      </c>
      <c r="BU1327" s="101" t="str">
        <f t="shared" si="216"/>
        <v/>
      </c>
      <c r="BV1327" s="102" t="str">
        <f t="shared" si="217"/>
        <v>-</v>
      </c>
      <c r="BW1327" s="103"/>
      <c r="BX1327" s="104" t="str">
        <f t="shared" si="218"/>
        <v>-</v>
      </c>
      <c r="BY1327" s="105"/>
      <c r="BZ1327" s="103"/>
      <c r="CA1327" s="106"/>
      <c r="CB1327" s="107"/>
      <c r="CC1327" s="112"/>
      <c r="CD1327" s="106"/>
      <c r="CE1327" s="103"/>
      <c r="CF1327" s="113"/>
      <c r="CG1327" s="114"/>
    </row>
    <row r="1328" spans="1:85">
      <c r="A1328" s="53" t="str">
        <f t="shared" si="219"/>
        <v>--</v>
      </c>
      <c r="B1328" s="47" t="str">
        <f t="shared" si="220"/>
        <v>-</v>
      </c>
      <c r="C1328" s="153"/>
      <c r="D1328" s="49"/>
      <c r="E1328" s="50"/>
      <c r="F1328" s="51"/>
      <c r="G1328" s="59"/>
      <c r="H1328" s="51"/>
      <c r="I1328" s="59"/>
      <c r="J1328" s="60" t="str">
        <f>IF(ISBLANK(H1328),"",IFERROR(VLOOKUP(B1328,'Np PL4 Stock'!$A:$D,4,FALSE),""))</f>
        <v/>
      </c>
      <c r="K1328" s="61" t="str">
        <f>IF(ISBLANK(H1328),"",SUMIF('Np PL4 Stock'!$A:$A,B1328,'Np PL4 Stock'!$N:$N))</f>
        <v/>
      </c>
      <c r="L1328" s="62" t="str">
        <f>IF(ISBLANK(H1328),"",VLOOKUP(LEFT(B1328,5),Unit!A:B,2,FALSE))</f>
        <v/>
      </c>
      <c r="M1328" s="63" t="str">
        <f>IF(ISBLANK(H1328),"",IFERROR(VLOOKUP(B1328,'Np PL4 Stock'!$A:$T,20,FALSE),""))</f>
        <v/>
      </c>
      <c r="N1328" s="63" t="str">
        <f>IF(ISBLANK(H1328),"",IFERROR(VLOOKUP(B1328,'Np PL4 Stock'!$A:$U,21,FALSE),""))</f>
        <v/>
      </c>
      <c r="O1328" s="62" t="str">
        <f t="shared" si="213"/>
        <v/>
      </c>
      <c r="P1328" s="62" t="str">
        <f t="shared" si="211"/>
        <v/>
      </c>
      <c r="Q1328" s="67" t="str">
        <f t="shared" si="214"/>
        <v/>
      </c>
      <c r="R1328" s="67" t="str">
        <f t="shared" si="212"/>
        <v/>
      </c>
      <c r="S1328" s="59"/>
      <c r="T1328" s="147"/>
      <c r="U1328" s="147"/>
      <c r="V1328" s="59"/>
      <c r="W1328" s="59"/>
      <c r="X1328" s="59"/>
      <c r="Y1328" s="59"/>
      <c r="Z1328" s="59"/>
      <c r="AA1328" s="59"/>
      <c r="AB1328" s="59"/>
      <c r="AC1328" s="59"/>
      <c r="AD1328" s="59"/>
      <c r="AE1328" s="59"/>
      <c r="AF1328" s="73"/>
      <c r="AG1328" s="73"/>
      <c r="AH1328" s="73"/>
      <c r="AI1328" s="73"/>
      <c r="AJ1328" s="73"/>
      <c r="AK1328" s="73"/>
      <c r="AL1328" s="77" t="str">
        <f>IF(ISBLANK(S1328),"",IF(AJ1328="Fail","Fail",IF(E1328="PL4",IF(AND(T1328&gt;STD_01122025!$D$3,U1328&lt;STD_01122025!$D$4,OR(AF1328="ND",AF1328&lt;STD_01122025!$D$7),AH1328="ND"),"Pass","Fail"),IF(E1328="PL12",IF(AND(S1328&lt;STD_01122025!$F$2,T1328&gt;STD_01122025!$F$3,U1328&lt;STD_01122025!$F$4,V1328&gt;STD_01122025!$F$5,X1328&gt;STD_01122025!$F$6,OR(AF1328="ND",AF1328&lt;STD_01122025!$F$7),AH1328="ND"),"Pass","Fail"),IF(E1328="SuperPL",IF(AND(T1328&gt;STD_01122025!$H$3,U1328&lt;STD_01122025!$H$4,V1328&gt;STD_01122025!$H$5,X1328&gt;STD_01122025!$H$6,OR(AF1328="ND",AF1328&lt;STD_01122025!$H$7),AH1328="ND"),"Pass","Fail"),IF(E1328="Flight",IF(AND(T1328&gt;STD_01122025!$J$3,U1328&lt;STD_01122025!$J$4,X1328&gt;STD_01122025!$J$6,OR(AF1328="ND",AF1328&lt;STD_01122025!$J$7),AH1328="ND"),"Pass","Fail"),""))))))</f>
        <v/>
      </c>
      <c r="AM1328" s="62" t="str">
        <f>IF(ISBLANK(B1328),"",IFERROR(IF(VLOOKUP(B1328,'Np PL4 Stock'!$A:$J,10,FALSE)="Np4",D1328-VLOOKUP(B1328,'Np PL4 Stock'!$A:$E,5,FALSE),D1328-VLOOKUP(B1328,'Np PL4 Stock'!$A:$E,5,FALSE)-1),""))</f>
        <v/>
      </c>
      <c r="AN1328" s="147"/>
      <c r="AO1328" s="147"/>
      <c r="AP1328" s="59"/>
      <c r="AQ1328" s="59"/>
      <c r="AR1328" s="59"/>
      <c r="AS1328" s="59"/>
      <c r="AT1328" s="73"/>
      <c r="AU1328" s="73"/>
      <c r="AV1328" s="73"/>
      <c r="AW1328" s="73"/>
      <c r="AX1328" s="84"/>
      <c r="AY1328" s="59"/>
      <c r="AZ1328" s="59"/>
      <c r="BA1328" s="59"/>
      <c r="BB1328" s="59"/>
      <c r="BC1328" s="59"/>
      <c r="BD1328" s="59"/>
      <c r="BE1328" s="84"/>
      <c r="BF1328" s="84"/>
      <c r="BG1328" s="84"/>
      <c r="BH1328" s="84"/>
      <c r="BI1328" s="85"/>
      <c r="BJ1328" s="86"/>
      <c r="BK1328" s="86"/>
      <c r="BL1328" s="86"/>
      <c r="BM1328" s="86"/>
      <c r="BN1328" s="86"/>
      <c r="BO1328" s="59"/>
      <c r="BP1328" s="69"/>
      <c r="BQ1328" s="92">
        <v>0</v>
      </c>
      <c r="BR1328" s="93">
        <v>0</v>
      </c>
      <c r="BS1328" s="94" t="str">
        <f t="shared" si="215"/>
        <v/>
      </c>
      <c r="BT1328" s="95">
        <v>0</v>
      </c>
      <c r="BU1328" s="101" t="str">
        <f t="shared" si="216"/>
        <v/>
      </c>
      <c r="BV1328" s="102" t="str">
        <f t="shared" si="217"/>
        <v>-</v>
      </c>
      <c r="BW1328" s="103"/>
      <c r="BX1328" s="104" t="str">
        <f t="shared" si="218"/>
        <v>-</v>
      </c>
      <c r="BY1328" s="105"/>
      <c r="BZ1328" s="103"/>
      <c r="CA1328" s="106"/>
      <c r="CB1328" s="107"/>
      <c r="CC1328" s="112"/>
      <c r="CD1328" s="106"/>
      <c r="CE1328" s="103"/>
      <c r="CF1328" s="113"/>
      <c r="CG1328" s="114"/>
    </row>
    <row r="1329" spans="1:85">
      <c r="A1329" s="53" t="str">
        <f t="shared" si="219"/>
        <v>--</v>
      </c>
      <c r="B1329" s="47" t="str">
        <f t="shared" si="220"/>
        <v>-</v>
      </c>
      <c r="C1329" s="153"/>
      <c r="D1329" s="49"/>
      <c r="E1329" s="50"/>
      <c r="F1329" s="51"/>
      <c r="G1329" s="59"/>
      <c r="H1329" s="51"/>
      <c r="I1329" s="59"/>
      <c r="J1329" s="60" t="str">
        <f>IF(ISBLANK(H1329),"",IFERROR(VLOOKUP(B1329,'Np PL4 Stock'!$A:$D,4,FALSE),""))</f>
        <v/>
      </c>
      <c r="K1329" s="61" t="str">
        <f>IF(ISBLANK(H1329),"",SUMIF('Np PL4 Stock'!$A:$A,B1329,'Np PL4 Stock'!$N:$N))</f>
        <v/>
      </c>
      <c r="L1329" s="62" t="str">
        <f>IF(ISBLANK(H1329),"",VLOOKUP(LEFT(B1329,5),Unit!A:B,2,FALSE))</f>
        <v/>
      </c>
      <c r="M1329" s="63" t="str">
        <f>IF(ISBLANK(H1329),"",IFERROR(VLOOKUP(B1329,'Np PL4 Stock'!$A:$T,20,FALSE),""))</f>
        <v/>
      </c>
      <c r="N1329" s="63" t="str">
        <f>IF(ISBLANK(H1329),"",IFERROR(VLOOKUP(B1329,'Np PL4 Stock'!$A:$U,21,FALSE),""))</f>
        <v/>
      </c>
      <c r="O1329" s="62" t="str">
        <f t="shared" si="213"/>
        <v/>
      </c>
      <c r="P1329" s="62" t="str">
        <f t="shared" si="211"/>
        <v/>
      </c>
      <c r="Q1329" s="67" t="str">
        <f t="shared" si="214"/>
        <v/>
      </c>
      <c r="R1329" s="67" t="str">
        <f t="shared" si="212"/>
        <v/>
      </c>
      <c r="S1329" s="59"/>
      <c r="T1329" s="147"/>
      <c r="U1329" s="147"/>
      <c r="V1329" s="59"/>
      <c r="W1329" s="59"/>
      <c r="X1329" s="59"/>
      <c r="Y1329" s="59"/>
      <c r="Z1329" s="59"/>
      <c r="AA1329" s="59"/>
      <c r="AB1329" s="59"/>
      <c r="AC1329" s="59"/>
      <c r="AD1329" s="59"/>
      <c r="AE1329" s="59"/>
      <c r="AF1329" s="73"/>
      <c r="AG1329" s="73"/>
      <c r="AH1329" s="73"/>
      <c r="AI1329" s="73"/>
      <c r="AJ1329" s="73"/>
      <c r="AK1329" s="73"/>
      <c r="AL1329" s="77" t="str">
        <f>IF(ISBLANK(S1329),"",IF(AJ1329="Fail","Fail",IF(E1329="PL4",IF(AND(T1329&gt;STD_01122025!$D$3,U1329&lt;STD_01122025!$D$4,OR(AF1329="ND",AF1329&lt;STD_01122025!$D$7),AH1329="ND"),"Pass","Fail"),IF(E1329="PL12",IF(AND(S1329&lt;STD_01122025!$F$2,T1329&gt;STD_01122025!$F$3,U1329&lt;STD_01122025!$F$4,V1329&gt;STD_01122025!$F$5,X1329&gt;STD_01122025!$F$6,OR(AF1329="ND",AF1329&lt;STD_01122025!$F$7),AH1329="ND"),"Pass","Fail"),IF(E1329="SuperPL",IF(AND(T1329&gt;STD_01122025!$H$3,U1329&lt;STD_01122025!$H$4,V1329&gt;STD_01122025!$H$5,X1329&gt;STD_01122025!$H$6,OR(AF1329="ND",AF1329&lt;STD_01122025!$H$7),AH1329="ND"),"Pass","Fail"),IF(E1329="Flight",IF(AND(T1329&gt;STD_01122025!$J$3,U1329&lt;STD_01122025!$J$4,X1329&gt;STD_01122025!$J$6,OR(AF1329="ND",AF1329&lt;STD_01122025!$J$7),AH1329="ND"),"Pass","Fail"),""))))))</f>
        <v/>
      </c>
      <c r="AM1329" s="62" t="str">
        <f>IF(ISBLANK(B1329),"",IFERROR(IF(VLOOKUP(B1329,'Np PL4 Stock'!$A:$J,10,FALSE)="Np4",D1329-VLOOKUP(B1329,'Np PL4 Stock'!$A:$E,5,FALSE),D1329-VLOOKUP(B1329,'Np PL4 Stock'!$A:$E,5,FALSE)-1),""))</f>
        <v/>
      </c>
      <c r="AN1329" s="147"/>
      <c r="AO1329" s="147"/>
      <c r="AP1329" s="59"/>
      <c r="AQ1329" s="59"/>
      <c r="AR1329" s="59"/>
      <c r="AS1329" s="59"/>
      <c r="AT1329" s="73"/>
      <c r="AU1329" s="73"/>
      <c r="AV1329" s="73"/>
      <c r="AW1329" s="73"/>
      <c r="AX1329" s="84"/>
      <c r="AY1329" s="59"/>
      <c r="AZ1329" s="59"/>
      <c r="BA1329" s="59"/>
      <c r="BB1329" s="59"/>
      <c r="BC1329" s="59"/>
      <c r="BD1329" s="59"/>
      <c r="BE1329" s="84"/>
      <c r="BF1329" s="84"/>
      <c r="BG1329" s="84"/>
      <c r="BH1329" s="84"/>
      <c r="BI1329" s="85"/>
      <c r="BJ1329" s="86"/>
      <c r="BK1329" s="86"/>
      <c r="BL1329" s="86"/>
      <c r="BM1329" s="86"/>
      <c r="BN1329" s="86"/>
      <c r="BO1329" s="59"/>
      <c r="BP1329" s="69"/>
      <c r="BQ1329" s="92">
        <v>0</v>
      </c>
      <c r="BR1329" s="93">
        <v>0</v>
      </c>
      <c r="BS1329" s="94" t="str">
        <f t="shared" si="215"/>
        <v/>
      </c>
      <c r="BT1329" s="95">
        <v>0</v>
      </c>
      <c r="BU1329" s="101" t="str">
        <f t="shared" si="216"/>
        <v/>
      </c>
      <c r="BV1329" s="102" t="str">
        <f t="shared" si="217"/>
        <v>-</v>
      </c>
      <c r="BW1329" s="103"/>
      <c r="BX1329" s="104" t="str">
        <f t="shared" si="218"/>
        <v>-</v>
      </c>
      <c r="BY1329" s="105"/>
      <c r="BZ1329" s="103"/>
      <c r="CA1329" s="106"/>
      <c r="CB1329" s="107"/>
      <c r="CC1329" s="112"/>
      <c r="CD1329" s="106"/>
      <c r="CE1329" s="103"/>
      <c r="CF1329" s="113"/>
      <c r="CG1329" s="114"/>
    </row>
    <row r="1330" spans="1:85">
      <c r="A1330" s="53" t="str">
        <f t="shared" si="219"/>
        <v>--</v>
      </c>
      <c r="B1330" s="47" t="str">
        <f t="shared" si="220"/>
        <v>-</v>
      </c>
      <c r="C1330" s="153"/>
      <c r="D1330" s="49"/>
      <c r="E1330" s="50"/>
      <c r="F1330" s="51"/>
      <c r="G1330" s="59"/>
      <c r="H1330" s="51"/>
      <c r="I1330" s="59"/>
      <c r="J1330" s="60" t="str">
        <f>IF(ISBLANK(H1330),"",IFERROR(VLOOKUP(B1330,'Np PL4 Stock'!$A:$D,4,FALSE),""))</f>
        <v/>
      </c>
      <c r="K1330" s="61" t="str">
        <f>IF(ISBLANK(H1330),"",SUMIF('Np PL4 Stock'!$A:$A,B1330,'Np PL4 Stock'!$N:$N))</f>
        <v/>
      </c>
      <c r="L1330" s="62" t="str">
        <f>IF(ISBLANK(H1330),"",VLOOKUP(LEFT(B1330,5),Unit!A:B,2,FALSE))</f>
        <v/>
      </c>
      <c r="M1330" s="63" t="str">
        <f>IF(ISBLANK(H1330),"",IFERROR(VLOOKUP(B1330,'Np PL4 Stock'!$A:$T,20,FALSE),""))</f>
        <v/>
      </c>
      <c r="N1330" s="63" t="str">
        <f>IF(ISBLANK(H1330),"",IFERROR(VLOOKUP(B1330,'Np PL4 Stock'!$A:$U,21,FALSE),""))</f>
        <v/>
      </c>
      <c r="O1330" s="62" t="str">
        <f t="shared" si="213"/>
        <v/>
      </c>
      <c r="P1330" s="62" t="str">
        <f t="shared" si="211"/>
        <v/>
      </c>
      <c r="Q1330" s="67" t="str">
        <f t="shared" si="214"/>
        <v/>
      </c>
      <c r="R1330" s="67" t="str">
        <f t="shared" si="212"/>
        <v/>
      </c>
      <c r="S1330" s="59"/>
      <c r="T1330" s="147"/>
      <c r="U1330" s="147"/>
      <c r="V1330" s="59"/>
      <c r="W1330" s="59"/>
      <c r="X1330" s="59"/>
      <c r="Y1330" s="59"/>
      <c r="Z1330" s="59"/>
      <c r="AA1330" s="59"/>
      <c r="AB1330" s="59"/>
      <c r="AC1330" s="59"/>
      <c r="AD1330" s="59"/>
      <c r="AE1330" s="59"/>
      <c r="AF1330" s="73"/>
      <c r="AG1330" s="73"/>
      <c r="AH1330" s="73"/>
      <c r="AI1330" s="73"/>
      <c r="AJ1330" s="73"/>
      <c r="AK1330" s="73"/>
      <c r="AL1330" s="77" t="str">
        <f>IF(ISBLANK(S1330),"",IF(AJ1330="Fail","Fail",IF(E1330="PL4",IF(AND(T1330&gt;STD_01122025!$D$3,U1330&lt;STD_01122025!$D$4,OR(AF1330="ND",AF1330&lt;STD_01122025!$D$7),AH1330="ND"),"Pass","Fail"),IF(E1330="PL12",IF(AND(S1330&lt;STD_01122025!$F$2,T1330&gt;STD_01122025!$F$3,U1330&lt;STD_01122025!$F$4,V1330&gt;STD_01122025!$F$5,X1330&gt;STD_01122025!$F$6,OR(AF1330="ND",AF1330&lt;STD_01122025!$F$7),AH1330="ND"),"Pass","Fail"),IF(E1330="SuperPL",IF(AND(T1330&gt;STD_01122025!$H$3,U1330&lt;STD_01122025!$H$4,V1330&gt;STD_01122025!$H$5,X1330&gt;STD_01122025!$H$6,OR(AF1330="ND",AF1330&lt;STD_01122025!$H$7),AH1330="ND"),"Pass","Fail"),IF(E1330="Flight",IF(AND(T1330&gt;STD_01122025!$J$3,U1330&lt;STD_01122025!$J$4,X1330&gt;STD_01122025!$J$6,OR(AF1330="ND",AF1330&lt;STD_01122025!$J$7),AH1330="ND"),"Pass","Fail"),""))))))</f>
        <v/>
      </c>
      <c r="AM1330" s="62" t="str">
        <f>IF(ISBLANK(B1330),"",IFERROR(IF(VLOOKUP(B1330,'Np PL4 Stock'!$A:$J,10,FALSE)="Np4",D1330-VLOOKUP(B1330,'Np PL4 Stock'!$A:$E,5,FALSE),D1330-VLOOKUP(B1330,'Np PL4 Stock'!$A:$E,5,FALSE)-1),""))</f>
        <v/>
      </c>
      <c r="AN1330" s="147"/>
      <c r="AO1330" s="147"/>
      <c r="AP1330" s="59"/>
      <c r="AQ1330" s="59"/>
      <c r="AR1330" s="59"/>
      <c r="AS1330" s="59"/>
      <c r="AT1330" s="73"/>
      <c r="AU1330" s="73"/>
      <c r="AV1330" s="73"/>
      <c r="AW1330" s="73"/>
      <c r="AX1330" s="84"/>
      <c r="AY1330" s="59"/>
      <c r="AZ1330" s="59"/>
      <c r="BA1330" s="59"/>
      <c r="BB1330" s="59"/>
      <c r="BC1330" s="59"/>
      <c r="BD1330" s="59"/>
      <c r="BE1330" s="84"/>
      <c r="BF1330" s="84"/>
      <c r="BG1330" s="84"/>
      <c r="BH1330" s="84"/>
      <c r="BI1330" s="85"/>
      <c r="BJ1330" s="86"/>
      <c r="BK1330" s="86"/>
      <c r="BL1330" s="86"/>
      <c r="BM1330" s="86"/>
      <c r="BN1330" s="86"/>
      <c r="BO1330" s="59"/>
      <c r="BP1330" s="69"/>
      <c r="BQ1330" s="92">
        <v>0</v>
      </c>
      <c r="BR1330" s="93">
        <v>0</v>
      </c>
      <c r="BS1330" s="94" t="str">
        <f t="shared" si="215"/>
        <v/>
      </c>
      <c r="BT1330" s="95">
        <v>0</v>
      </c>
      <c r="BU1330" s="101" t="str">
        <f t="shared" si="216"/>
        <v/>
      </c>
      <c r="BV1330" s="102" t="str">
        <f t="shared" si="217"/>
        <v>-</v>
      </c>
      <c r="BW1330" s="103"/>
      <c r="BX1330" s="104" t="str">
        <f t="shared" si="218"/>
        <v>-</v>
      </c>
      <c r="BY1330" s="105"/>
      <c r="BZ1330" s="103"/>
      <c r="CA1330" s="106"/>
      <c r="CB1330" s="107"/>
      <c r="CC1330" s="112"/>
      <c r="CD1330" s="106"/>
      <c r="CE1330" s="103"/>
      <c r="CF1330" s="113"/>
      <c r="CG1330" s="114"/>
    </row>
    <row r="1331" spans="1:85">
      <c r="A1331" s="53" t="str">
        <f t="shared" si="219"/>
        <v>--</v>
      </c>
      <c r="B1331" s="47" t="str">
        <f t="shared" si="220"/>
        <v>-</v>
      </c>
      <c r="C1331" s="153"/>
      <c r="D1331" s="49"/>
      <c r="E1331" s="50"/>
      <c r="F1331" s="51"/>
      <c r="G1331" s="59"/>
      <c r="H1331" s="51"/>
      <c r="I1331" s="59"/>
      <c r="J1331" s="60" t="str">
        <f>IF(ISBLANK(H1331),"",IFERROR(VLOOKUP(B1331,'Np PL4 Stock'!$A:$D,4,FALSE),""))</f>
        <v/>
      </c>
      <c r="K1331" s="61" t="str">
        <f>IF(ISBLANK(H1331),"",SUMIF('Np PL4 Stock'!$A:$A,B1331,'Np PL4 Stock'!$N:$N))</f>
        <v/>
      </c>
      <c r="L1331" s="62" t="str">
        <f>IF(ISBLANK(H1331),"",VLOOKUP(LEFT(B1331,5),Unit!A:B,2,FALSE))</f>
        <v/>
      </c>
      <c r="M1331" s="63" t="str">
        <f>IF(ISBLANK(H1331),"",IFERROR(VLOOKUP(B1331,'Np PL4 Stock'!$A:$T,20,FALSE),""))</f>
        <v/>
      </c>
      <c r="N1331" s="63" t="str">
        <f>IF(ISBLANK(H1331),"",IFERROR(VLOOKUP(B1331,'Np PL4 Stock'!$A:$U,21,FALSE),""))</f>
        <v/>
      </c>
      <c r="O1331" s="62" t="str">
        <f t="shared" si="213"/>
        <v/>
      </c>
      <c r="P1331" s="62" t="str">
        <f t="shared" si="211"/>
        <v/>
      </c>
      <c r="Q1331" s="67" t="str">
        <f t="shared" si="214"/>
        <v/>
      </c>
      <c r="R1331" s="67" t="str">
        <f t="shared" si="212"/>
        <v/>
      </c>
      <c r="S1331" s="59"/>
      <c r="T1331" s="147"/>
      <c r="U1331" s="147"/>
      <c r="V1331" s="59"/>
      <c r="W1331" s="59"/>
      <c r="X1331" s="59"/>
      <c r="Y1331" s="59"/>
      <c r="Z1331" s="59"/>
      <c r="AA1331" s="59"/>
      <c r="AB1331" s="59"/>
      <c r="AC1331" s="59"/>
      <c r="AD1331" s="59"/>
      <c r="AE1331" s="59"/>
      <c r="AF1331" s="73"/>
      <c r="AG1331" s="73"/>
      <c r="AH1331" s="73"/>
      <c r="AI1331" s="73"/>
      <c r="AJ1331" s="73"/>
      <c r="AK1331" s="73"/>
      <c r="AL1331" s="77" t="str">
        <f>IF(ISBLANK(S1331),"",IF(AJ1331="Fail","Fail",IF(E1331="PL4",IF(AND(T1331&gt;STD_01122025!$D$3,U1331&lt;STD_01122025!$D$4,OR(AF1331="ND",AF1331&lt;STD_01122025!$D$7),AH1331="ND"),"Pass","Fail"),IF(E1331="PL12",IF(AND(S1331&lt;STD_01122025!$F$2,T1331&gt;STD_01122025!$F$3,U1331&lt;STD_01122025!$F$4,V1331&gt;STD_01122025!$F$5,X1331&gt;STD_01122025!$F$6,OR(AF1331="ND",AF1331&lt;STD_01122025!$F$7),AH1331="ND"),"Pass","Fail"),IF(E1331="SuperPL",IF(AND(T1331&gt;STD_01122025!$H$3,U1331&lt;STD_01122025!$H$4,V1331&gt;STD_01122025!$H$5,X1331&gt;STD_01122025!$H$6,OR(AF1331="ND",AF1331&lt;STD_01122025!$H$7),AH1331="ND"),"Pass","Fail"),IF(E1331="Flight",IF(AND(T1331&gt;STD_01122025!$J$3,U1331&lt;STD_01122025!$J$4,X1331&gt;STD_01122025!$J$6,OR(AF1331="ND",AF1331&lt;STD_01122025!$J$7),AH1331="ND"),"Pass","Fail"),""))))))</f>
        <v/>
      </c>
      <c r="AM1331" s="62" t="str">
        <f>IF(ISBLANK(B1331),"",IFERROR(IF(VLOOKUP(B1331,'Np PL4 Stock'!$A:$J,10,FALSE)="Np4",D1331-VLOOKUP(B1331,'Np PL4 Stock'!$A:$E,5,FALSE),D1331-VLOOKUP(B1331,'Np PL4 Stock'!$A:$E,5,FALSE)-1),""))</f>
        <v/>
      </c>
      <c r="AN1331" s="147"/>
      <c r="AO1331" s="147"/>
      <c r="AP1331" s="59"/>
      <c r="AQ1331" s="59"/>
      <c r="AR1331" s="59"/>
      <c r="AS1331" s="59"/>
      <c r="AT1331" s="73"/>
      <c r="AU1331" s="73"/>
      <c r="AV1331" s="73"/>
      <c r="AW1331" s="73"/>
      <c r="AX1331" s="84"/>
      <c r="AY1331" s="59"/>
      <c r="AZ1331" s="59"/>
      <c r="BA1331" s="59"/>
      <c r="BB1331" s="59"/>
      <c r="BC1331" s="59"/>
      <c r="BD1331" s="59"/>
      <c r="BE1331" s="84"/>
      <c r="BF1331" s="84"/>
      <c r="BG1331" s="84"/>
      <c r="BH1331" s="84"/>
      <c r="BI1331" s="85"/>
      <c r="BJ1331" s="86"/>
      <c r="BK1331" s="86"/>
      <c r="BL1331" s="86"/>
      <c r="BM1331" s="86"/>
      <c r="BN1331" s="86"/>
      <c r="BO1331" s="59"/>
      <c r="BP1331" s="69"/>
      <c r="BQ1331" s="92">
        <v>0</v>
      </c>
      <c r="BR1331" s="93">
        <v>0</v>
      </c>
      <c r="BS1331" s="94" t="str">
        <f t="shared" si="215"/>
        <v/>
      </c>
      <c r="BT1331" s="95">
        <v>0</v>
      </c>
      <c r="BU1331" s="101" t="str">
        <f t="shared" si="216"/>
        <v/>
      </c>
      <c r="BV1331" s="102" t="str">
        <f t="shared" si="217"/>
        <v>-</v>
      </c>
      <c r="BW1331" s="103"/>
      <c r="BX1331" s="104" t="str">
        <f t="shared" si="218"/>
        <v>-</v>
      </c>
      <c r="BY1331" s="105"/>
      <c r="BZ1331" s="103"/>
      <c r="CA1331" s="106"/>
      <c r="CB1331" s="107"/>
      <c r="CC1331" s="112"/>
      <c r="CD1331" s="106"/>
      <c r="CE1331" s="103"/>
      <c r="CF1331" s="113"/>
      <c r="CG1331" s="114"/>
    </row>
    <row r="1332" spans="1:85">
      <c r="A1332" s="53" t="str">
        <f t="shared" si="219"/>
        <v>--</v>
      </c>
      <c r="B1332" s="47" t="str">
        <f t="shared" si="220"/>
        <v>-</v>
      </c>
      <c r="C1332" s="153"/>
      <c r="D1332" s="49"/>
      <c r="E1332" s="50"/>
      <c r="F1332" s="51"/>
      <c r="G1332" s="59"/>
      <c r="H1332" s="51"/>
      <c r="I1332" s="59"/>
      <c r="J1332" s="60" t="str">
        <f>IF(ISBLANK(H1332),"",IFERROR(VLOOKUP(B1332,'Np PL4 Stock'!$A:$D,4,FALSE),""))</f>
        <v/>
      </c>
      <c r="K1332" s="61" t="str">
        <f>IF(ISBLANK(H1332),"",SUMIF('Np PL4 Stock'!$A:$A,B1332,'Np PL4 Stock'!$N:$N))</f>
        <v/>
      </c>
      <c r="L1332" s="62" t="str">
        <f>IF(ISBLANK(H1332),"",VLOOKUP(LEFT(B1332,5),Unit!A:B,2,FALSE))</f>
        <v/>
      </c>
      <c r="M1332" s="63" t="str">
        <f>IF(ISBLANK(H1332),"",IFERROR(VLOOKUP(B1332,'Np PL4 Stock'!$A:$T,20,FALSE),""))</f>
        <v/>
      </c>
      <c r="N1332" s="63" t="str">
        <f>IF(ISBLANK(H1332),"",IFERROR(VLOOKUP(B1332,'Np PL4 Stock'!$A:$U,21,FALSE),""))</f>
        <v/>
      </c>
      <c r="O1332" s="62" t="str">
        <f t="shared" si="213"/>
        <v/>
      </c>
      <c r="P1332" s="62" t="str">
        <f t="shared" si="211"/>
        <v/>
      </c>
      <c r="Q1332" s="67" t="str">
        <f t="shared" si="214"/>
        <v/>
      </c>
      <c r="R1332" s="67" t="str">
        <f t="shared" si="212"/>
        <v/>
      </c>
      <c r="S1332" s="59"/>
      <c r="T1332" s="147"/>
      <c r="U1332" s="147"/>
      <c r="V1332" s="59"/>
      <c r="W1332" s="59"/>
      <c r="X1332" s="59"/>
      <c r="Y1332" s="59"/>
      <c r="Z1332" s="59"/>
      <c r="AA1332" s="59"/>
      <c r="AB1332" s="59"/>
      <c r="AC1332" s="59"/>
      <c r="AD1332" s="59"/>
      <c r="AE1332" s="59"/>
      <c r="AF1332" s="73"/>
      <c r="AG1332" s="73"/>
      <c r="AH1332" s="73"/>
      <c r="AI1332" s="73"/>
      <c r="AJ1332" s="73"/>
      <c r="AK1332" s="73"/>
      <c r="AL1332" s="77" t="str">
        <f>IF(ISBLANK(S1332),"",IF(AJ1332="Fail","Fail",IF(E1332="PL4",IF(AND(T1332&gt;STD_01122025!$D$3,U1332&lt;STD_01122025!$D$4,OR(AF1332="ND",AF1332&lt;STD_01122025!$D$7),AH1332="ND"),"Pass","Fail"),IF(E1332="PL12",IF(AND(S1332&lt;STD_01122025!$F$2,T1332&gt;STD_01122025!$F$3,U1332&lt;STD_01122025!$F$4,V1332&gt;STD_01122025!$F$5,X1332&gt;STD_01122025!$F$6,OR(AF1332="ND",AF1332&lt;STD_01122025!$F$7),AH1332="ND"),"Pass","Fail"),IF(E1332="SuperPL",IF(AND(T1332&gt;STD_01122025!$H$3,U1332&lt;STD_01122025!$H$4,V1332&gt;STD_01122025!$H$5,X1332&gt;STD_01122025!$H$6,OR(AF1332="ND",AF1332&lt;STD_01122025!$H$7),AH1332="ND"),"Pass","Fail"),IF(E1332="Flight",IF(AND(T1332&gt;STD_01122025!$J$3,U1332&lt;STD_01122025!$J$4,X1332&gt;STD_01122025!$J$6,OR(AF1332="ND",AF1332&lt;STD_01122025!$J$7),AH1332="ND"),"Pass","Fail"),""))))))</f>
        <v/>
      </c>
      <c r="AM1332" s="62" t="str">
        <f>IF(ISBLANK(B1332),"",IFERROR(IF(VLOOKUP(B1332,'Np PL4 Stock'!$A:$J,10,FALSE)="Np4",D1332-VLOOKUP(B1332,'Np PL4 Stock'!$A:$E,5,FALSE),D1332-VLOOKUP(B1332,'Np PL4 Stock'!$A:$E,5,FALSE)-1),""))</f>
        <v/>
      </c>
      <c r="AN1332" s="147"/>
      <c r="AO1332" s="147"/>
      <c r="AP1332" s="59"/>
      <c r="AQ1332" s="59"/>
      <c r="AR1332" s="59"/>
      <c r="AS1332" s="59"/>
      <c r="AT1332" s="73"/>
      <c r="AU1332" s="73"/>
      <c r="AV1332" s="73"/>
      <c r="AW1332" s="73"/>
      <c r="AX1332" s="84"/>
      <c r="AY1332" s="59"/>
      <c r="AZ1332" s="59"/>
      <c r="BA1332" s="59"/>
      <c r="BB1332" s="59"/>
      <c r="BC1332" s="59"/>
      <c r="BD1332" s="59"/>
      <c r="BE1332" s="84"/>
      <c r="BF1332" s="84"/>
      <c r="BG1332" s="84"/>
      <c r="BH1332" s="84"/>
      <c r="BI1332" s="85"/>
      <c r="BJ1332" s="86"/>
      <c r="BK1332" s="86"/>
      <c r="BL1332" s="86"/>
      <c r="BM1332" s="86"/>
      <c r="BN1332" s="86"/>
      <c r="BO1332" s="59"/>
      <c r="BP1332" s="69"/>
      <c r="BQ1332" s="92">
        <v>0</v>
      </c>
      <c r="BR1332" s="93">
        <v>0</v>
      </c>
      <c r="BS1332" s="94" t="str">
        <f t="shared" si="215"/>
        <v/>
      </c>
      <c r="BT1332" s="95">
        <v>0</v>
      </c>
      <c r="BU1332" s="101" t="str">
        <f t="shared" si="216"/>
        <v/>
      </c>
      <c r="BV1332" s="102" t="str">
        <f t="shared" si="217"/>
        <v>-</v>
      </c>
      <c r="BW1332" s="103"/>
      <c r="BX1332" s="104" t="str">
        <f t="shared" si="218"/>
        <v>-</v>
      </c>
      <c r="BY1332" s="105"/>
      <c r="BZ1332" s="103"/>
      <c r="CA1332" s="106"/>
      <c r="CB1332" s="107"/>
      <c r="CC1332" s="112"/>
      <c r="CD1332" s="106"/>
      <c r="CE1332" s="103"/>
      <c r="CF1332" s="113"/>
      <c r="CG1332" s="114"/>
    </row>
    <row r="1333" spans="1:85">
      <c r="A1333" s="53" t="str">
        <f t="shared" si="219"/>
        <v>--</v>
      </c>
      <c r="B1333" s="47" t="str">
        <f t="shared" si="220"/>
        <v>-</v>
      </c>
      <c r="C1333" s="153"/>
      <c r="D1333" s="49"/>
      <c r="E1333" s="50"/>
      <c r="F1333" s="51"/>
      <c r="G1333" s="59"/>
      <c r="H1333" s="51"/>
      <c r="I1333" s="59"/>
      <c r="J1333" s="60" t="str">
        <f>IF(ISBLANK(H1333),"",IFERROR(VLOOKUP(B1333,'Np PL4 Stock'!$A:$D,4,FALSE),""))</f>
        <v/>
      </c>
      <c r="K1333" s="61" t="str">
        <f>IF(ISBLANK(H1333),"",SUMIF('Np PL4 Stock'!$A:$A,B1333,'Np PL4 Stock'!$N:$N))</f>
        <v/>
      </c>
      <c r="L1333" s="62" t="str">
        <f>IF(ISBLANK(H1333),"",VLOOKUP(LEFT(B1333,5),Unit!A:B,2,FALSE))</f>
        <v/>
      </c>
      <c r="M1333" s="63" t="str">
        <f>IF(ISBLANK(H1333),"",IFERROR(VLOOKUP(B1333,'Np PL4 Stock'!$A:$T,20,FALSE),""))</f>
        <v/>
      </c>
      <c r="N1333" s="63" t="str">
        <f>IF(ISBLANK(H1333),"",IFERROR(VLOOKUP(B1333,'Np PL4 Stock'!$A:$U,21,FALSE),""))</f>
        <v/>
      </c>
      <c r="O1333" s="62" t="str">
        <f t="shared" si="213"/>
        <v/>
      </c>
      <c r="P1333" s="62" t="str">
        <f t="shared" si="211"/>
        <v/>
      </c>
      <c r="Q1333" s="67" t="str">
        <f t="shared" si="214"/>
        <v/>
      </c>
      <c r="R1333" s="67" t="str">
        <f t="shared" si="212"/>
        <v/>
      </c>
      <c r="S1333" s="59"/>
      <c r="T1333" s="147"/>
      <c r="U1333" s="147"/>
      <c r="V1333" s="59"/>
      <c r="W1333" s="59"/>
      <c r="X1333" s="59"/>
      <c r="Y1333" s="59"/>
      <c r="Z1333" s="59"/>
      <c r="AA1333" s="59"/>
      <c r="AB1333" s="59"/>
      <c r="AC1333" s="59"/>
      <c r="AD1333" s="59"/>
      <c r="AE1333" s="59"/>
      <c r="AF1333" s="73"/>
      <c r="AG1333" s="73"/>
      <c r="AH1333" s="73"/>
      <c r="AI1333" s="73"/>
      <c r="AJ1333" s="73"/>
      <c r="AK1333" s="73"/>
      <c r="AL1333" s="77" t="str">
        <f>IF(ISBLANK(S1333),"",IF(AJ1333="Fail","Fail",IF(E1333="PL4",IF(AND(T1333&gt;STD_01122025!$D$3,U1333&lt;STD_01122025!$D$4,OR(AF1333="ND",AF1333&lt;STD_01122025!$D$7),AH1333="ND"),"Pass","Fail"),IF(E1333="PL12",IF(AND(S1333&lt;STD_01122025!$F$2,T1333&gt;STD_01122025!$F$3,U1333&lt;STD_01122025!$F$4,V1333&gt;STD_01122025!$F$5,X1333&gt;STD_01122025!$F$6,OR(AF1333="ND",AF1333&lt;STD_01122025!$F$7),AH1333="ND"),"Pass","Fail"),IF(E1333="SuperPL",IF(AND(T1333&gt;STD_01122025!$H$3,U1333&lt;STD_01122025!$H$4,V1333&gt;STD_01122025!$H$5,X1333&gt;STD_01122025!$H$6,OR(AF1333="ND",AF1333&lt;STD_01122025!$H$7),AH1333="ND"),"Pass","Fail"),IF(E1333="Flight",IF(AND(T1333&gt;STD_01122025!$J$3,U1333&lt;STD_01122025!$J$4,X1333&gt;STD_01122025!$J$6,OR(AF1333="ND",AF1333&lt;STD_01122025!$J$7),AH1333="ND"),"Pass","Fail"),""))))))</f>
        <v/>
      </c>
      <c r="AM1333" s="62" t="str">
        <f>IF(ISBLANK(B1333),"",IFERROR(IF(VLOOKUP(B1333,'Np PL4 Stock'!$A:$J,10,FALSE)="Np4",D1333-VLOOKUP(B1333,'Np PL4 Stock'!$A:$E,5,FALSE),D1333-VLOOKUP(B1333,'Np PL4 Stock'!$A:$E,5,FALSE)-1),""))</f>
        <v/>
      </c>
      <c r="AN1333" s="147"/>
      <c r="AO1333" s="147"/>
      <c r="AP1333" s="59"/>
      <c r="AQ1333" s="59"/>
      <c r="AR1333" s="59"/>
      <c r="AS1333" s="59"/>
      <c r="AT1333" s="73"/>
      <c r="AU1333" s="73"/>
      <c r="AV1333" s="73"/>
      <c r="AW1333" s="73"/>
      <c r="AX1333" s="84"/>
      <c r="AY1333" s="59"/>
      <c r="AZ1333" s="59"/>
      <c r="BA1333" s="59"/>
      <c r="BB1333" s="59"/>
      <c r="BC1333" s="59"/>
      <c r="BD1333" s="59"/>
      <c r="BE1333" s="84"/>
      <c r="BF1333" s="84"/>
      <c r="BG1333" s="84"/>
      <c r="BH1333" s="84"/>
      <c r="BI1333" s="85"/>
      <c r="BJ1333" s="86"/>
      <c r="BK1333" s="86"/>
      <c r="BL1333" s="86"/>
      <c r="BM1333" s="86"/>
      <c r="BN1333" s="86"/>
      <c r="BO1333" s="59"/>
      <c r="BP1333" s="69"/>
      <c r="BQ1333" s="92">
        <v>0</v>
      </c>
      <c r="BR1333" s="93">
        <v>0</v>
      </c>
      <c r="BS1333" s="94" t="str">
        <f t="shared" si="215"/>
        <v/>
      </c>
      <c r="BT1333" s="95">
        <v>0</v>
      </c>
      <c r="BU1333" s="101" t="str">
        <f t="shared" si="216"/>
        <v/>
      </c>
      <c r="BV1333" s="102" t="str">
        <f t="shared" si="217"/>
        <v>-</v>
      </c>
      <c r="BW1333" s="103"/>
      <c r="BX1333" s="104" t="str">
        <f t="shared" si="218"/>
        <v>-</v>
      </c>
      <c r="BY1333" s="105"/>
      <c r="BZ1333" s="103"/>
      <c r="CA1333" s="106"/>
      <c r="CB1333" s="107"/>
      <c r="CC1333" s="112"/>
      <c r="CD1333" s="106"/>
      <c r="CE1333" s="103"/>
      <c r="CF1333" s="113"/>
      <c r="CG1333" s="114"/>
    </row>
    <row r="1334" spans="1:85">
      <c r="A1334" s="53" t="str">
        <f t="shared" si="219"/>
        <v>--</v>
      </c>
      <c r="B1334" s="47" t="str">
        <f t="shared" si="220"/>
        <v>-</v>
      </c>
      <c r="C1334" s="153"/>
      <c r="D1334" s="49"/>
      <c r="E1334" s="50"/>
      <c r="F1334" s="51"/>
      <c r="G1334" s="59"/>
      <c r="H1334" s="51"/>
      <c r="I1334" s="59"/>
      <c r="J1334" s="60" t="str">
        <f>IF(ISBLANK(H1334),"",IFERROR(VLOOKUP(B1334,'Np PL4 Stock'!$A:$D,4,FALSE),""))</f>
        <v/>
      </c>
      <c r="K1334" s="61" t="str">
        <f>IF(ISBLANK(H1334),"",SUMIF('Np PL4 Stock'!$A:$A,B1334,'Np PL4 Stock'!$N:$N))</f>
        <v/>
      </c>
      <c r="L1334" s="62" t="str">
        <f>IF(ISBLANK(H1334),"",VLOOKUP(LEFT(B1334,5),Unit!A:B,2,FALSE))</f>
        <v/>
      </c>
      <c r="M1334" s="63" t="str">
        <f>IF(ISBLANK(H1334),"",IFERROR(VLOOKUP(B1334,'Np PL4 Stock'!$A:$T,20,FALSE),""))</f>
        <v/>
      </c>
      <c r="N1334" s="63" t="str">
        <f>IF(ISBLANK(H1334),"",IFERROR(VLOOKUP(B1334,'Np PL4 Stock'!$A:$U,21,FALSE),""))</f>
        <v/>
      </c>
      <c r="O1334" s="62" t="str">
        <f t="shared" si="213"/>
        <v/>
      </c>
      <c r="P1334" s="62" t="str">
        <f t="shared" si="211"/>
        <v/>
      </c>
      <c r="Q1334" s="67" t="str">
        <f t="shared" si="214"/>
        <v/>
      </c>
      <c r="R1334" s="67" t="str">
        <f t="shared" si="212"/>
        <v/>
      </c>
      <c r="S1334" s="59"/>
      <c r="T1334" s="147"/>
      <c r="U1334" s="147"/>
      <c r="V1334" s="59"/>
      <c r="W1334" s="59"/>
      <c r="X1334" s="59"/>
      <c r="Y1334" s="59"/>
      <c r="Z1334" s="59"/>
      <c r="AA1334" s="59"/>
      <c r="AB1334" s="59"/>
      <c r="AC1334" s="59"/>
      <c r="AD1334" s="59"/>
      <c r="AE1334" s="59"/>
      <c r="AF1334" s="73"/>
      <c r="AG1334" s="73"/>
      <c r="AH1334" s="73"/>
      <c r="AI1334" s="73"/>
      <c r="AJ1334" s="73"/>
      <c r="AK1334" s="73"/>
      <c r="AL1334" s="77" t="str">
        <f>IF(ISBLANK(S1334),"",IF(AJ1334="Fail","Fail",IF(E1334="PL4",IF(AND(T1334&gt;STD_01122025!$D$3,U1334&lt;STD_01122025!$D$4,OR(AF1334="ND",AF1334&lt;STD_01122025!$D$7),AH1334="ND"),"Pass","Fail"),IF(E1334="PL12",IF(AND(S1334&lt;STD_01122025!$F$2,T1334&gt;STD_01122025!$F$3,U1334&lt;STD_01122025!$F$4,V1334&gt;STD_01122025!$F$5,X1334&gt;STD_01122025!$F$6,OR(AF1334="ND",AF1334&lt;STD_01122025!$F$7),AH1334="ND"),"Pass","Fail"),IF(E1334="SuperPL",IF(AND(T1334&gt;STD_01122025!$H$3,U1334&lt;STD_01122025!$H$4,V1334&gt;STD_01122025!$H$5,X1334&gt;STD_01122025!$H$6,OR(AF1334="ND",AF1334&lt;STD_01122025!$H$7),AH1334="ND"),"Pass","Fail"),IF(E1334="Flight",IF(AND(T1334&gt;STD_01122025!$J$3,U1334&lt;STD_01122025!$J$4,X1334&gt;STD_01122025!$J$6,OR(AF1334="ND",AF1334&lt;STD_01122025!$J$7),AH1334="ND"),"Pass","Fail"),""))))))</f>
        <v/>
      </c>
      <c r="AM1334" s="62" t="str">
        <f>IF(ISBLANK(B1334),"",IFERROR(IF(VLOOKUP(B1334,'Np PL4 Stock'!$A:$J,10,FALSE)="Np4",D1334-VLOOKUP(B1334,'Np PL4 Stock'!$A:$E,5,FALSE),D1334-VLOOKUP(B1334,'Np PL4 Stock'!$A:$E,5,FALSE)-1),""))</f>
        <v/>
      </c>
      <c r="AN1334" s="147"/>
      <c r="AO1334" s="147"/>
      <c r="AP1334" s="59"/>
      <c r="AQ1334" s="59"/>
      <c r="AR1334" s="59"/>
      <c r="AS1334" s="59"/>
      <c r="AT1334" s="73"/>
      <c r="AU1334" s="73"/>
      <c r="AV1334" s="73"/>
      <c r="AW1334" s="73"/>
      <c r="AX1334" s="84"/>
      <c r="AY1334" s="59"/>
      <c r="AZ1334" s="59"/>
      <c r="BA1334" s="59"/>
      <c r="BB1334" s="59"/>
      <c r="BC1334" s="59"/>
      <c r="BD1334" s="59"/>
      <c r="BE1334" s="84"/>
      <c r="BF1334" s="84"/>
      <c r="BG1334" s="84"/>
      <c r="BH1334" s="84"/>
      <c r="BI1334" s="85"/>
      <c r="BJ1334" s="86"/>
      <c r="BK1334" s="86"/>
      <c r="BL1334" s="86"/>
      <c r="BM1334" s="86"/>
      <c r="BN1334" s="86"/>
      <c r="BO1334" s="59"/>
      <c r="BP1334" s="69"/>
      <c r="BQ1334" s="92">
        <v>0</v>
      </c>
      <c r="BR1334" s="93">
        <v>0</v>
      </c>
      <c r="BS1334" s="94" t="str">
        <f t="shared" si="215"/>
        <v/>
      </c>
      <c r="BT1334" s="95">
        <v>0</v>
      </c>
      <c r="BU1334" s="101" t="str">
        <f t="shared" si="216"/>
        <v/>
      </c>
      <c r="BV1334" s="102" t="str">
        <f t="shared" si="217"/>
        <v>-</v>
      </c>
      <c r="BW1334" s="103"/>
      <c r="BX1334" s="104" t="str">
        <f t="shared" si="218"/>
        <v>-</v>
      </c>
      <c r="BY1334" s="105"/>
      <c r="BZ1334" s="103"/>
      <c r="CA1334" s="106"/>
      <c r="CB1334" s="107"/>
      <c r="CC1334" s="112"/>
      <c r="CD1334" s="106"/>
      <c r="CE1334" s="103"/>
      <c r="CF1334" s="113"/>
      <c r="CG1334" s="114"/>
    </row>
    <row r="1335" spans="1:85">
      <c r="A1335" s="53" t="str">
        <f t="shared" si="219"/>
        <v>--</v>
      </c>
      <c r="B1335" s="47" t="str">
        <f t="shared" si="220"/>
        <v>-</v>
      </c>
      <c r="C1335" s="153"/>
      <c r="D1335" s="49"/>
      <c r="E1335" s="50"/>
      <c r="F1335" s="51"/>
      <c r="G1335" s="59"/>
      <c r="H1335" s="51"/>
      <c r="I1335" s="59"/>
      <c r="J1335" s="60" t="str">
        <f>IF(ISBLANK(H1335),"",IFERROR(VLOOKUP(B1335,'Np PL4 Stock'!$A:$D,4,FALSE),""))</f>
        <v/>
      </c>
      <c r="K1335" s="61" t="str">
        <f>IF(ISBLANK(H1335),"",SUMIF('Np PL4 Stock'!$A:$A,B1335,'Np PL4 Stock'!$N:$N))</f>
        <v/>
      </c>
      <c r="L1335" s="62" t="str">
        <f>IF(ISBLANK(H1335),"",VLOOKUP(LEFT(B1335,5),Unit!A:B,2,FALSE))</f>
        <v/>
      </c>
      <c r="M1335" s="63" t="str">
        <f>IF(ISBLANK(H1335),"",IFERROR(VLOOKUP(B1335,'Np PL4 Stock'!$A:$T,20,FALSE),""))</f>
        <v/>
      </c>
      <c r="N1335" s="63" t="str">
        <f>IF(ISBLANK(H1335),"",IFERROR(VLOOKUP(B1335,'Np PL4 Stock'!$A:$U,21,FALSE),""))</f>
        <v/>
      </c>
      <c r="O1335" s="62" t="str">
        <f t="shared" si="213"/>
        <v/>
      </c>
      <c r="P1335" s="62" t="str">
        <f t="shared" si="211"/>
        <v/>
      </c>
      <c r="Q1335" s="67" t="str">
        <f t="shared" si="214"/>
        <v/>
      </c>
      <c r="R1335" s="67" t="str">
        <f t="shared" si="212"/>
        <v/>
      </c>
      <c r="S1335" s="59"/>
      <c r="T1335" s="147"/>
      <c r="U1335" s="147"/>
      <c r="V1335" s="59"/>
      <c r="W1335" s="59"/>
      <c r="X1335" s="59"/>
      <c r="Y1335" s="59"/>
      <c r="Z1335" s="59"/>
      <c r="AA1335" s="59"/>
      <c r="AB1335" s="59"/>
      <c r="AC1335" s="59"/>
      <c r="AD1335" s="59"/>
      <c r="AE1335" s="59"/>
      <c r="AF1335" s="73"/>
      <c r="AG1335" s="73"/>
      <c r="AH1335" s="73"/>
      <c r="AI1335" s="73"/>
      <c r="AJ1335" s="73"/>
      <c r="AK1335" s="73"/>
      <c r="AL1335" s="77" t="str">
        <f>IF(ISBLANK(S1335),"",IF(AJ1335="Fail","Fail",IF(E1335="PL4",IF(AND(T1335&gt;STD_01122025!$D$3,U1335&lt;STD_01122025!$D$4,OR(AF1335="ND",AF1335&lt;STD_01122025!$D$7),AH1335="ND"),"Pass","Fail"),IF(E1335="PL12",IF(AND(S1335&lt;STD_01122025!$F$2,T1335&gt;STD_01122025!$F$3,U1335&lt;STD_01122025!$F$4,V1335&gt;STD_01122025!$F$5,X1335&gt;STD_01122025!$F$6,OR(AF1335="ND",AF1335&lt;STD_01122025!$F$7),AH1335="ND"),"Pass","Fail"),IF(E1335="SuperPL",IF(AND(T1335&gt;STD_01122025!$H$3,U1335&lt;STD_01122025!$H$4,V1335&gt;STD_01122025!$H$5,X1335&gt;STD_01122025!$H$6,OR(AF1335="ND",AF1335&lt;STD_01122025!$H$7),AH1335="ND"),"Pass","Fail"),IF(E1335="Flight",IF(AND(T1335&gt;STD_01122025!$J$3,U1335&lt;STD_01122025!$J$4,X1335&gt;STD_01122025!$J$6,OR(AF1335="ND",AF1335&lt;STD_01122025!$J$7),AH1335="ND"),"Pass","Fail"),""))))))</f>
        <v/>
      </c>
      <c r="AM1335" s="62" t="str">
        <f>IF(ISBLANK(B1335),"",IFERROR(IF(VLOOKUP(B1335,'Np PL4 Stock'!$A:$J,10,FALSE)="Np4",D1335-VLOOKUP(B1335,'Np PL4 Stock'!$A:$E,5,FALSE),D1335-VLOOKUP(B1335,'Np PL4 Stock'!$A:$E,5,FALSE)-1),""))</f>
        <v/>
      </c>
      <c r="AN1335" s="147"/>
      <c r="AO1335" s="147"/>
      <c r="AP1335" s="59"/>
      <c r="AQ1335" s="59"/>
      <c r="AR1335" s="59"/>
      <c r="AS1335" s="59"/>
      <c r="AT1335" s="73"/>
      <c r="AU1335" s="73"/>
      <c r="AV1335" s="73"/>
      <c r="AW1335" s="73"/>
      <c r="AX1335" s="84"/>
      <c r="AY1335" s="59"/>
      <c r="AZ1335" s="59"/>
      <c r="BA1335" s="59"/>
      <c r="BB1335" s="59"/>
      <c r="BC1335" s="59"/>
      <c r="BD1335" s="59"/>
      <c r="BE1335" s="84"/>
      <c r="BF1335" s="84"/>
      <c r="BG1335" s="84"/>
      <c r="BH1335" s="84"/>
      <c r="BI1335" s="85"/>
      <c r="BJ1335" s="86"/>
      <c r="BK1335" s="86"/>
      <c r="BL1335" s="86"/>
      <c r="BM1335" s="86"/>
      <c r="BN1335" s="86"/>
      <c r="BO1335" s="59"/>
      <c r="BP1335" s="69"/>
      <c r="BQ1335" s="92">
        <v>0</v>
      </c>
      <c r="BR1335" s="93">
        <v>0</v>
      </c>
      <c r="BS1335" s="94" t="str">
        <f t="shared" si="215"/>
        <v/>
      </c>
      <c r="BT1335" s="95">
        <v>0</v>
      </c>
      <c r="BU1335" s="101" t="str">
        <f t="shared" si="216"/>
        <v/>
      </c>
      <c r="BV1335" s="102" t="str">
        <f t="shared" si="217"/>
        <v>-</v>
      </c>
      <c r="BW1335" s="103"/>
      <c r="BX1335" s="104" t="str">
        <f t="shared" si="218"/>
        <v>-</v>
      </c>
      <c r="BY1335" s="105"/>
      <c r="BZ1335" s="103"/>
      <c r="CA1335" s="106"/>
      <c r="CB1335" s="107"/>
      <c r="CC1335" s="112"/>
      <c r="CD1335" s="106"/>
      <c r="CE1335" s="103"/>
      <c r="CF1335" s="113"/>
      <c r="CG1335" s="114"/>
    </row>
    <row r="1336" spans="1:85">
      <c r="A1336" s="53" t="str">
        <f t="shared" si="219"/>
        <v>--</v>
      </c>
      <c r="B1336" s="47" t="str">
        <f t="shared" si="220"/>
        <v>-</v>
      </c>
      <c r="C1336" s="153"/>
      <c r="D1336" s="49"/>
      <c r="E1336" s="50"/>
      <c r="F1336" s="51"/>
      <c r="G1336" s="59"/>
      <c r="H1336" s="51"/>
      <c r="I1336" s="59"/>
      <c r="J1336" s="60" t="str">
        <f>IF(ISBLANK(H1336),"",IFERROR(VLOOKUP(B1336,'Np PL4 Stock'!$A:$D,4,FALSE),""))</f>
        <v/>
      </c>
      <c r="K1336" s="61" t="str">
        <f>IF(ISBLANK(H1336),"",SUMIF('Np PL4 Stock'!$A:$A,B1336,'Np PL4 Stock'!$N:$N))</f>
        <v/>
      </c>
      <c r="L1336" s="62" t="str">
        <f>IF(ISBLANK(H1336),"",VLOOKUP(LEFT(B1336,5),Unit!A:B,2,FALSE))</f>
        <v/>
      </c>
      <c r="M1336" s="63" t="str">
        <f>IF(ISBLANK(H1336),"",IFERROR(VLOOKUP(B1336,'Np PL4 Stock'!$A:$T,20,FALSE),""))</f>
        <v/>
      </c>
      <c r="N1336" s="63" t="str">
        <f>IF(ISBLANK(H1336),"",IFERROR(VLOOKUP(B1336,'Np PL4 Stock'!$A:$U,21,FALSE),""))</f>
        <v/>
      </c>
      <c r="O1336" s="62" t="str">
        <f t="shared" si="213"/>
        <v/>
      </c>
      <c r="P1336" s="62" t="str">
        <f t="shared" si="211"/>
        <v/>
      </c>
      <c r="Q1336" s="67" t="str">
        <f t="shared" si="214"/>
        <v/>
      </c>
      <c r="R1336" s="67" t="str">
        <f t="shared" si="212"/>
        <v/>
      </c>
      <c r="S1336" s="59"/>
      <c r="T1336" s="147"/>
      <c r="U1336" s="147"/>
      <c r="V1336" s="59"/>
      <c r="W1336" s="59"/>
      <c r="X1336" s="59"/>
      <c r="Y1336" s="59"/>
      <c r="Z1336" s="59"/>
      <c r="AA1336" s="59"/>
      <c r="AB1336" s="59"/>
      <c r="AC1336" s="59"/>
      <c r="AD1336" s="59"/>
      <c r="AE1336" s="59"/>
      <c r="AF1336" s="73"/>
      <c r="AG1336" s="73"/>
      <c r="AH1336" s="73"/>
      <c r="AI1336" s="73"/>
      <c r="AJ1336" s="73"/>
      <c r="AK1336" s="73"/>
      <c r="AL1336" s="77" t="str">
        <f>IF(ISBLANK(S1336),"",IF(AJ1336="Fail","Fail",IF(E1336="PL4",IF(AND(T1336&gt;STD_01122025!$D$3,U1336&lt;STD_01122025!$D$4,OR(AF1336="ND",AF1336&lt;STD_01122025!$D$7),AH1336="ND"),"Pass","Fail"),IF(E1336="PL12",IF(AND(S1336&lt;STD_01122025!$F$2,T1336&gt;STD_01122025!$F$3,U1336&lt;STD_01122025!$F$4,V1336&gt;STD_01122025!$F$5,X1336&gt;STD_01122025!$F$6,OR(AF1336="ND",AF1336&lt;STD_01122025!$F$7),AH1336="ND"),"Pass","Fail"),IF(E1336="SuperPL",IF(AND(T1336&gt;STD_01122025!$H$3,U1336&lt;STD_01122025!$H$4,V1336&gt;STD_01122025!$H$5,X1336&gt;STD_01122025!$H$6,OR(AF1336="ND",AF1336&lt;STD_01122025!$H$7),AH1336="ND"),"Pass","Fail"),IF(E1336="Flight",IF(AND(T1336&gt;STD_01122025!$J$3,U1336&lt;STD_01122025!$J$4,X1336&gt;STD_01122025!$J$6,OR(AF1336="ND",AF1336&lt;STD_01122025!$J$7),AH1336="ND"),"Pass","Fail"),""))))))</f>
        <v/>
      </c>
      <c r="AM1336" s="62" t="str">
        <f>IF(ISBLANK(B1336),"",IFERROR(IF(VLOOKUP(B1336,'Np PL4 Stock'!$A:$J,10,FALSE)="Np4",D1336-VLOOKUP(B1336,'Np PL4 Stock'!$A:$E,5,FALSE),D1336-VLOOKUP(B1336,'Np PL4 Stock'!$A:$E,5,FALSE)-1),""))</f>
        <v/>
      </c>
      <c r="AN1336" s="147"/>
      <c r="AO1336" s="147"/>
      <c r="AP1336" s="59"/>
      <c r="AQ1336" s="59"/>
      <c r="AR1336" s="59"/>
      <c r="AS1336" s="59"/>
      <c r="AT1336" s="73"/>
      <c r="AU1336" s="73"/>
      <c r="AV1336" s="73"/>
      <c r="AW1336" s="73"/>
      <c r="AX1336" s="84"/>
      <c r="AY1336" s="59"/>
      <c r="AZ1336" s="59"/>
      <c r="BA1336" s="59"/>
      <c r="BB1336" s="59"/>
      <c r="BC1336" s="59"/>
      <c r="BD1336" s="59"/>
      <c r="BE1336" s="84"/>
      <c r="BF1336" s="84"/>
      <c r="BG1336" s="84"/>
      <c r="BH1336" s="84"/>
      <c r="BI1336" s="85"/>
      <c r="BJ1336" s="86"/>
      <c r="BK1336" s="86"/>
      <c r="BL1336" s="86"/>
      <c r="BM1336" s="86"/>
      <c r="BN1336" s="86"/>
      <c r="BO1336" s="59"/>
      <c r="BP1336" s="69"/>
      <c r="BQ1336" s="92">
        <v>0</v>
      </c>
      <c r="BR1336" s="93">
        <v>0</v>
      </c>
      <c r="BS1336" s="94" t="str">
        <f t="shared" si="215"/>
        <v/>
      </c>
      <c r="BT1336" s="95">
        <v>0</v>
      </c>
      <c r="BU1336" s="101" t="str">
        <f t="shared" si="216"/>
        <v/>
      </c>
      <c r="BV1336" s="102" t="str">
        <f t="shared" si="217"/>
        <v>-</v>
      </c>
      <c r="BW1336" s="103"/>
      <c r="BX1336" s="104" t="str">
        <f t="shared" si="218"/>
        <v>-</v>
      </c>
      <c r="BY1336" s="105"/>
      <c r="BZ1336" s="103"/>
      <c r="CA1336" s="106"/>
      <c r="CB1336" s="107"/>
      <c r="CC1336" s="112"/>
      <c r="CD1336" s="106"/>
      <c r="CE1336" s="103"/>
      <c r="CF1336" s="113"/>
      <c r="CG1336" s="114"/>
    </row>
    <row r="1337" spans="1:85">
      <c r="A1337" s="53" t="str">
        <f t="shared" si="219"/>
        <v>--</v>
      </c>
      <c r="B1337" s="47" t="str">
        <f t="shared" si="220"/>
        <v>-</v>
      </c>
      <c r="C1337" s="153"/>
      <c r="D1337" s="49"/>
      <c r="E1337" s="50"/>
      <c r="F1337" s="51"/>
      <c r="G1337" s="59"/>
      <c r="H1337" s="51"/>
      <c r="I1337" s="59"/>
      <c r="J1337" s="60" t="str">
        <f>IF(ISBLANK(H1337),"",IFERROR(VLOOKUP(B1337,'Np PL4 Stock'!$A:$D,4,FALSE),""))</f>
        <v/>
      </c>
      <c r="K1337" s="61" t="str">
        <f>IF(ISBLANK(H1337),"",SUMIF('Np PL4 Stock'!$A:$A,B1337,'Np PL4 Stock'!$N:$N))</f>
        <v/>
      </c>
      <c r="L1337" s="62" t="str">
        <f>IF(ISBLANK(H1337),"",VLOOKUP(LEFT(B1337,5),Unit!A:B,2,FALSE))</f>
        <v/>
      </c>
      <c r="M1337" s="63" t="str">
        <f>IF(ISBLANK(H1337),"",IFERROR(VLOOKUP(B1337,'Np PL4 Stock'!$A:$T,20,FALSE),""))</f>
        <v/>
      </c>
      <c r="N1337" s="63" t="str">
        <f>IF(ISBLANK(H1337),"",IFERROR(VLOOKUP(B1337,'Np PL4 Stock'!$A:$U,21,FALSE),""))</f>
        <v/>
      </c>
      <c r="O1337" s="62" t="str">
        <f t="shared" si="213"/>
        <v/>
      </c>
      <c r="P1337" s="62" t="str">
        <f t="shared" si="211"/>
        <v/>
      </c>
      <c r="Q1337" s="67" t="str">
        <f t="shared" si="214"/>
        <v/>
      </c>
      <c r="R1337" s="67" t="str">
        <f t="shared" si="212"/>
        <v/>
      </c>
      <c r="S1337" s="59"/>
      <c r="T1337" s="147"/>
      <c r="U1337" s="147"/>
      <c r="V1337" s="59"/>
      <c r="W1337" s="59"/>
      <c r="X1337" s="59"/>
      <c r="Y1337" s="59"/>
      <c r="Z1337" s="59"/>
      <c r="AA1337" s="59"/>
      <c r="AB1337" s="59"/>
      <c r="AC1337" s="59"/>
      <c r="AD1337" s="59"/>
      <c r="AE1337" s="59"/>
      <c r="AF1337" s="73"/>
      <c r="AG1337" s="73"/>
      <c r="AH1337" s="73"/>
      <c r="AI1337" s="73"/>
      <c r="AJ1337" s="73"/>
      <c r="AK1337" s="73"/>
      <c r="AL1337" s="77" t="str">
        <f>IF(ISBLANK(S1337),"",IF(AJ1337="Fail","Fail",IF(E1337="PL4",IF(AND(T1337&gt;STD_01122025!$D$3,U1337&lt;STD_01122025!$D$4,OR(AF1337="ND",AF1337&lt;STD_01122025!$D$7),AH1337="ND"),"Pass","Fail"),IF(E1337="PL12",IF(AND(S1337&lt;STD_01122025!$F$2,T1337&gt;STD_01122025!$F$3,U1337&lt;STD_01122025!$F$4,V1337&gt;STD_01122025!$F$5,X1337&gt;STD_01122025!$F$6,OR(AF1337="ND",AF1337&lt;STD_01122025!$F$7),AH1337="ND"),"Pass","Fail"),IF(E1337="SuperPL",IF(AND(T1337&gt;STD_01122025!$H$3,U1337&lt;STD_01122025!$H$4,V1337&gt;STD_01122025!$H$5,X1337&gt;STD_01122025!$H$6,OR(AF1337="ND",AF1337&lt;STD_01122025!$H$7),AH1337="ND"),"Pass","Fail"),IF(E1337="Flight",IF(AND(T1337&gt;STD_01122025!$J$3,U1337&lt;STD_01122025!$J$4,X1337&gt;STD_01122025!$J$6,OR(AF1337="ND",AF1337&lt;STD_01122025!$J$7),AH1337="ND"),"Pass","Fail"),""))))))</f>
        <v/>
      </c>
      <c r="AM1337" s="62" t="str">
        <f>IF(ISBLANK(B1337),"",IFERROR(IF(VLOOKUP(B1337,'Np PL4 Stock'!$A:$J,10,FALSE)="Np4",D1337-VLOOKUP(B1337,'Np PL4 Stock'!$A:$E,5,FALSE),D1337-VLOOKUP(B1337,'Np PL4 Stock'!$A:$E,5,FALSE)-1),""))</f>
        <v/>
      </c>
      <c r="AN1337" s="147"/>
      <c r="AO1337" s="147"/>
      <c r="AP1337" s="59"/>
      <c r="AQ1337" s="59"/>
      <c r="AR1337" s="59"/>
      <c r="AS1337" s="59"/>
      <c r="AT1337" s="73"/>
      <c r="AU1337" s="73"/>
      <c r="AV1337" s="73"/>
      <c r="AW1337" s="73"/>
      <c r="AX1337" s="84"/>
      <c r="AY1337" s="59"/>
      <c r="AZ1337" s="59"/>
      <c r="BA1337" s="59"/>
      <c r="BB1337" s="59"/>
      <c r="BC1337" s="59"/>
      <c r="BD1337" s="59"/>
      <c r="BE1337" s="84"/>
      <c r="BF1337" s="84"/>
      <c r="BG1337" s="84"/>
      <c r="BH1337" s="84"/>
      <c r="BI1337" s="85"/>
      <c r="BJ1337" s="86"/>
      <c r="BK1337" s="86"/>
      <c r="BL1337" s="86"/>
      <c r="BM1337" s="86"/>
      <c r="BN1337" s="86"/>
      <c r="BO1337" s="59"/>
      <c r="BP1337" s="69"/>
      <c r="BQ1337" s="92">
        <v>0</v>
      </c>
      <c r="BR1337" s="93">
        <v>0</v>
      </c>
      <c r="BS1337" s="94" t="str">
        <f t="shared" si="215"/>
        <v/>
      </c>
      <c r="BT1337" s="95">
        <v>0</v>
      </c>
      <c r="BU1337" s="101" t="str">
        <f t="shared" si="216"/>
        <v/>
      </c>
      <c r="BV1337" s="102" t="str">
        <f t="shared" si="217"/>
        <v>-</v>
      </c>
      <c r="BW1337" s="103"/>
      <c r="BX1337" s="104" t="str">
        <f t="shared" si="218"/>
        <v>-</v>
      </c>
      <c r="BY1337" s="105"/>
      <c r="BZ1337" s="103"/>
      <c r="CA1337" s="106"/>
      <c r="CB1337" s="107"/>
      <c r="CC1337" s="112"/>
      <c r="CD1337" s="106"/>
      <c r="CE1337" s="103"/>
      <c r="CF1337" s="113"/>
      <c r="CG1337" s="114"/>
    </row>
    <row r="1338" spans="1:85">
      <c r="A1338" s="53" t="str">
        <f t="shared" si="219"/>
        <v>--</v>
      </c>
      <c r="B1338" s="47" t="str">
        <f t="shared" si="220"/>
        <v>-</v>
      </c>
      <c r="C1338" s="153"/>
      <c r="D1338" s="49"/>
      <c r="E1338" s="50"/>
      <c r="F1338" s="51"/>
      <c r="G1338" s="59"/>
      <c r="H1338" s="51"/>
      <c r="I1338" s="59"/>
      <c r="J1338" s="60" t="str">
        <f>IF(ISBLANK(H1338),"",IFERROR(VLOOKUP(B1338,'Np PL4 Stock'!$A:$D,4,FALSE),""))</f>
        <v/>
      </c>
      <c r="K1338" s="61" t="str">
        <f>IF(ISBLANK(H1338),"",SUMIF('Np PL4 Stock'!$A:$A,B1338,'Np PL4 Stock'!$N:$N))</f>
        <v/>
      </c>
      <c r="L1338" s="62" t="str">
        <f>IF(ISBLANK(H1338),"",VLOOKUP(LEFT(B1338,5),Unit!A:B,2,FALSE))</f>
        <v/>
      </c>
      <c r="M1338" s="63" t="str">
        <f>IF(ISBLANK(H1338),"",IFERROR(VLOOKUP(B1338,'Np PL4 Stock'!$A:$T,20,FALSE),""))</f>
        <v/>
      </c>
      <c r="N1338" s="63" t="str">
        <f>IF(ISBLANK(H1338),"",IFERROR(VLOOKUP(B1338,'Np PL4 Stock'!$A:$U,21,FALSE),""))</f>
        <v/>
      </c>
      <c r="O1338" s="62" t="str">
        <f t="shared" si="213"/>
        <v/>
      </c>
      <c r="P1338" s="62" t="str">
        <f t="shared" si="211"/>
        <v/>
      </c>
      <c r="Q1338" s="67" t="str">
        <f t="shared" si="214"/>
        <v/>
      </c>
      <c r="R1338" s="67" t="str">
        <f t="shared" si="212"/>
        <v/>
      </c>
      <c r="S1338" s="59"/>
      <c r="T1338" s="147"/>
      <c r="U1338" s="147"/>
      <c r="V1338" s="59"/>
      <c r="W1338" s="59"/>
      <c r="X1338" s="59"/>
      <c r="Y1338" s="59"/>
      <c r="Z1338" s="59"/>
      <c r="AA1338" s="59"/>
      <c r="AB1338" s="59"/>
      <c r="AC1338" s="59"/>
      <c r="AD1338" s="59"/>
      <c r="AE1338" s="59"/>
      <c r="AF1338" s="73"/>
      <c r="AG1338" s="73"/>
      <c r="AH1338" s="73"/>
      <c r="AI1338" s="73"/>
      <c r="AJ1338" s="73"/>
      <c r="AK1338" s="73"/>
      <c r="AL1338" s="77" t="str">
        <f>IF(ISBLANK(S1338),"",IF(AJ1338="Fail","Fail",IF(E1338="PL4",IF(AND(T1338&gt;STD_01122025!$D$3,U1338&lt;STD_01122025!$D$4,OR(AF1338="ND",AF1338&lt;STD_01122025!$D$7),AH1338="ND"),"Pass","Fail"),IF(E1338="PL12",IF(AND(S1338&lt;STD_01122025!$F$2,T1338&gt;STD_01122025!$F$3,U1338&lt;STD_01122025!$F$4,V1338&gt;STD_01122025!$F$5,X1338&gt;STD_01122025!$F$6,OR(AF1338="ND",AF1338&lt;STD_01122025!$F$7),AH1338="ND"),"Pass","Fail"),IF(E1338="SuperPL",IF(AND(T1338&gt;STD_01122025!$H$3,U1338&lt;STD_01122025!$H$4,V1338&gt;STD_01122025!$H$5,X1338&gt;STD_01122025!$H$6,OR(AF1338="ND",AF1338&lt;STD_01122025!$H$7),AH1338="ND"),"Pass","Fail"),IF(E1338="Flight",IF(AND(T1338&gt;STD_01122025!$J$3,U1338&lt;STD_01122025!$J$4,X1338&gt;STD_01122025!$J$6,OR(AF1338="ND",AF1338&lt;STD_01122025!$J$7),AH1338="ND"),"Pass","Fail"),""))))))</f>
        <v/>
      </c>
      <c r="AM1338" s="62" t="str">
        <f>IF(ISBLANK(B1338),"",IFERROR(IF(VLOOKUP(B1338,'Np PL4 Stock'!$A:$J,10,FALSE)="Np4",D1338-VLOOKUP(B1338,'Np PL4 Stock'!$A:$E,5,FALSE),D1338-VLOOKUP(B1338,'Np PL4 Stock'!$A:$E,5,FALSE)-1),""))</f>
        <v/>
      </c>
      <c r="AN1338" s="147"/>
      <c r="AO1338" s="147"/>
      <c r="AP1338" s="59"/>
      <c r="AQ1338" s="59"/>
      <c r="AR1338" s="59"/>
      <c r="AS1338" s="59"/>
      <c r="AT1338" s="73"/>
      <c r="AU1338" s="73"/>
      <c r="AV1338" s="73"/>
      <c r="AW1338" s="73"/>
      <c r="AX1338" s="84"/>
      <c r="AY1338" s="59"/>
      <c r="AZ1338" s="59"/>
      <c r="BA1338" s="59"/>
      <c r="BB1338" s="59"/>
      <c r="BC1338" s="59"/>
      <c r="BD1338" s="59"/>
      <c r="BE1338" s="84"/>
      <c r="BF1338" s="84"/>
      <c r="BG1338" s="84"/>
      <c r="BH1338" s="84"/>
      <c r="BI1338" s="85"/>
      <c r="BJ1338" s="86"/>
      <c r="BK1338" s="86"/>
      <c r="BL1338" s="86"/>
      <c r="BM1338" s="86"/>
      <c r="BN1338" s="86"/>
      <c r="BO1338" s="59"/>
      <c r="BP1338" s="69"/>
      <c r="BQ1338" s="92">
        <v>0</v>
      </c>
      <c r="BR1338" s="93">
        <v>0</v>
      </c>
      <c r="BS1338" s="94" t="str">
        <f t="shared" si="215"/>
        <v/>
      </c>
      <c r="BT1338" s="95">
        <v>0</v>
      </c>
      <c r="BU1338" s="101" t="str">
        <f t="shared" si="216"/>
        <v/>
      </c>
      <c r="BV1338" s="102" t="str">
        <f t="shared" si="217"/>
        <v>-</v>
      </c>
      <c r="BW1338" s="103"/>
      <c r="BX1338" s="104" t="str">
        <f t="shared" si="218"/>
        <v>-</v>
      </c>
      <c r="BY1338" s="105"/>
      <c r="BZ1338" s="103"/>
      <c r="CA1338" s="106"/>
      <c r="CB1338" s="107"/>
      <c r="CC1338" s="112"/>
      <c r="CD1338" s="106"/>
      <c r="CE1338" s="103"/>
      <c r="CF1338" s="113"/>
      <c r="CG1338" s="114"/>
    </row>
    <row r="1339" spans="1:85">
      <c r="A1339" s="53" t="str">
        <f t="shared" si="219"/>
        <v>--</v>
      </c>
      <c r="B1339" s="47" t="str">
        <f t="shared" si="220"/>
        <v>-</v>
      </c>
      <c r="C1339" s="153"/>
      <c r="D1339" s="49"/>
      <c r="E1339" s="50"/>
      <c r="F1339" s="51"/>
      <c r="G1339" s="59"/>
      <c r="H1339" s="51"/>
      <c r="I1339" s="59"/>
      <c r="J1339" s="60" t="str">
        <f>IF(ISBLANK(H1339),"",IFERROR(VLOOKUP(B1339,'Np PL4 Stock'!$A:$D,4,FALSE),""))</f>
        <v/>
      </c>
      <c r="K1339" s="61" t="str">
        <f>IF(ISBLANK(H1339),"",SUMIF('Np PL4 Stock'!$A:$A,B1339,'Np PL4 Stock'!$N:$N))</f>
        <v/>
      </c>
      <c r="L1339" s="62" t="str">
        <f>IF(ISBLANK(H1339),"",VLOOKUP(LEFT(B1339,5),Unit!A:B,2,FALSE))</f>
        <v/>
      </c>
      <c r="M1339" s="63" t="str">
        <f>IF(ISBLANK(H1339),"",IFERROR(VLOOKUP(B1339,'Np PL4 Stock'!$A:$T,20,FALSE),""))</f>
        <v/>
      </c>
      <c r="N1339" s="63" t="str">
        <f>IF(ISBLANK(H1339),"",IFERROR(VLOOKUP(B1339,'Np PL4 Stock'!$A:$U,21,FALSE),""))</f>
        <v/>
      </c>
      <c r="O1339" s="62" t="str">
        <f t="shared" si="213"/>
        <v/>
      </c>
      <c r="P1339" s="62" t="str">
        <f t="shared" si="211"/>
        <v/>
      </c>
      <c r="Q1339" s="67" t="str">
        <f t="shared" si="214"/>
        <v/>
      </c>
      <c r="R1339" s="67" t="str">
        <f t="shared" si="212"/>
        <v/>
      </c>
      <c r="S1339" s="59"/>
      <c r="T1339" s="147"/>
      <c r="U1339" s="147"/>
      <c r="V1339" s="59"/>
      <c r="W1339" s="59"/>
      <c r="X1339" s="59"/>
      <c r="Y1339" s="59"/>
      <c r="Z1339" s="59"/>
      <c r="AA1339" s="59"/>
      <c r="AB1339" s="59"/>
      <c r="AC1339" s="59"/>
      <c r="AD1339" s="59"/>
      <c r="AE1339" s="59"/>
      <c r="AF1339" s="73"/>
      <c r="AG1339" s="73"/>
      <c r="AH1339" s="73"/>
      <c r="AI1339" s="73"/>
      <c r="AJ1339" s="73"/>
      <c r="AK1339" s="73"/>
      <c r="AL1339" s="77" t="str">
        <f>IF(ISBLANK(S1339),"",IF(AJ1339="Fail","Fail",IF(E1339="PL4",IF(AND(T1339&gt;STD_01122025!$D$3,U1339&lt;STD_01122025!$D$4,OR(AF1339="ND",AF1339&lt;STD_01122025!$D$7),AH1339="ND"),"Pass","Fail"),IF(E1339="PL12",IF(AND(S1339&lt;STD_01122025!$F$2,T1339&gt;STD_01122025!$F$3,U1339&lt;STD_01122025!$F$4,V1339&gt;STD_01122025!$F$5,X1339&gt;STD_01122025!$F$6,OR(AF1339="ND",AF1339&lt;STD_01122025!$F$7),AH1339="ND"),"Pass","Fail"),IF(E1339="SuperPL",IF(AND(T1339&gt;STD_01122025!$H$3,U1339&lt;STD_01122025!$H$4,V1339&gt;STD_01122025!$H$5,X1339&gt;STD_01122025!$H$6,OR(AF1339="ND",AF1339&lt;STD_01122025!$H$7),AH1339="ND"),"Pass","Fail"),IF(E1339="Flight",IF(AND(T1339&gt;STD_01122025!$J$3,U1339&lt;STD_01122025!$J$4,X1339&gt;STD_01122025!$J$6,OR(AF1339="ND",AF1339&lt;STD_01122025!$J$7),AH1339="ND"),"Pass","Fail"),""))))))</f>
        <v/>
      </c>
      <c r="AM1339" s="62" t="str">
        <f>IF(ISBLANK(B1339),"",IFERROR(IF(VLOOKUP(B1339,'Np PL4 Stock'!$A:$J,10,FALSE)="Np4",D1339-VLOOKUP(B1339,'Np PL4 Stock'!$A:$E,5,FALSE),D1339-VLOOKUP(B1339,'Np PL4 Stock'!$A:$E,5,FALSE)-1),""))</f>
        <v/>
      </c>
      <c r="AN1339" s="147"/>
      <c r="AO1339" s="147"/>
      <c r="AP1339" s="59"/>
      <c r="AQ1339" s="59"/>
      <c r="AR1339" s="59"/>
      <c r="AS1339" s="59"/>
      <c r="AT1339" s="73"/>
      <c r="AU1339" s="73"/>
      <c r="AV1339" s="73"/>
      <c r="AW1339" s="73"/>
      <c r="AX1339" s="84"/>
      <c r="AY1339" s="59"/>
      <c r="AZ1339" s="59"/>
      <c r="BA1339" s="59"/>
      <c r="BB1339" s="59"/>
      <c r="BC1339" s="59"/>
      <c r="BD1339" s="59"/>
      <c r="BE1339" s="84"/>
      <c r="BF1339" s="84"/>
      <c r="BG1339" s="84"/>
      <c r="BH1339" s="84"/>
      <c r="BI1339" s="85"/>
      <c r="BJ1339" s="86"/>
      <c r="BK1339" s="86"/>
      <c r="BL1339" s="86"/>
      <c r="BM1339" s="86"/>
      <c r="BN1339" s="86"/>
      <c r="BO1339" s="59"/>
      <c r="BP1339" s="69"/>
      <c r="BQ1339" s="92">
        <v>0</v>
      </c>
      <c r="BR1339" s="93">
        <v>0</v>
      </c>
      <c r="BS1339" s="94" t="str">
        <f t="shared" si="215"/>
        <v/>
      </c>
      <c r="BT1339" s="95">
        <v>0</v>
      </c>
      <c r="BU1339" s="101" t="str">
        <f t="shared" si="216"/>
        <v/>
      </c>
      <c r="BV1339" s="102" t="str">
        <f t="shared" si="217"/>
        <v>-</v>
      </c>
      <c r="BW1339" s="103"/>
      <c r="BX1339" s="104" t="str">
        <f t="shared" si="218"/>
        <v>-</v>
      </c>
      <c r="BY1339" s="105"/>
      <c r="BZ1339" s="103"/>
      <c r="CA1339" s="106"/>
      <c r="CB1339" s="107"/>
      <c r="CC1339" s="112"/>
      <c r="CD1339" s="106"/>
      <c r="CE1339" s="103"/>
      <c r="CF1339" s="113"/>
      <c r="CG1339" s="114"/>
    </row>
    <row r="1340" spans="1:85">
      <c r="A1340" s="53" t="str">
        <f t="shared" si="219"/>
        <v>--</v>
      </c>
      <c r="B1340" s="47" t="str">
        <f t="shared" si="220"/>
        <v>-</v>
      </c>
      <c r="C1340" s="153"/>
      <c r="D1340" s="49"/>
      <c r="E1340" s="50"/>
      <c r="F1340" s="51"/>
      <c r="G1340" s="59"/>
      <c r="H1340" s="51"/>
      <c r="I1340" s="59"/>
      <c r="J1340" s="60" t="str">
        <f>IF(ISBLANK(H1340),"",IFERROR(VLOOKUP(B1340,'Np PL4 Stock'!$A:$D,4,FALSE),""))</f>
        <v/>
      </c>
      <c r="K1340" s="61" t="str">
        <f>IF(ISBLANK(H1340),"",SUMIF('Np PL4 Stock'!$A:$A,B1340,'Np PL4 Stock'!$N:$N))</f>
        <v/>
      </c>
      <c r="L1340" s="62" t="str">
        <f>IF(ISBLANK(H1340),"",VLOOKUP(LEFT(B1340,5),Unit!A:B,2,FALSE))</f>
        <v/>
      </c>
      <c r="M1340" s="63" t="str">
        <f>IF(ISBLANK(H1340),"",IFERROR(VLOOKUP(B1340,'Np PL4 Stock'!$A:$T,20,FALSE),""))</f>
        <v/>
      </c>
      <c r="N1340" s="63" t="str">
        <f>IF(ISBLANK(H1340),"",IFERROR(VLOOKUP(B1340,'Np PL4 Stock'!$A:$U,21,FALSE),""))</f>
        <v/>
      </c>
      <c r="O1340" s="62" t="str">
        <f t="shared" si="213"/>
        <v/>
      </c>
      <c r="P1340" s="62" t="str">
        <f t="shared" si="211"/>
        <v/>
      </c>
      <c r="Q1340" s="67" t="str">
        <f t="shared" si="214"/>
        <v/>
      </c>
      <c r="R1340" s="67" t="str">
        <f t="shared" si="212"/>
        <v/>
      </c>
      <c r="S1340" s="59"/>
      <c r="T1340" s="147"/>
      <c r="U1340" s="147"/>
      <c r="V1340" s="59"/>
      <c r="W1340" s="59"/>
      <c r="X1340" s="59"/>
      <c r="Y1340" s="59"/>
      <c r="Z1340" s="59"/>
      <c r="AA1340" s="59"/>
      <c r="AB1340" s="59"/>
      <c r="AC1340" s="59"/>
      <c r="AD1340" s="59"/>
      <c r="AE1340" s="59"/>
      <c r="AF1340" s="73"/>
      <c r="AG1340" s="73"/>
      <c r="AH1340" s="73"/>
      <c r="AI1340" s="73"/>
      <c r="AJ1340" s="73"/>
      <c r="AK1340" s="73"/>
      <c r="AL1340" s="77" t="str">
        <f>IF(ISBLANK(S1340),"",IF(AJ1340="Fail","Fail",IF(E1340="PL4",IF(AND(T1340&gt;STD_01122025!$D$3,U1340&lt;STD_01122025!$D$4,OR(AF1340="ND",AF1340&lt;STD_01122025!$D$7),AH1340="ND"),"Pass","Fail"),IF(E1340="PL12",IF(AND(S1340&lt;STD_01122025!$F$2,T1340&gt;STD_01122025!$F$3,U1340&lt;STD_01122025!$F$4,V1340&gt;STD_01122025!$F$5,X1340&gt;STD_01122025!$F$6,OR(AF1340="ND",AF1340&lt;STD_01122025!$F$7),AH1340="ND"),"Pass","Fail"),IF(E1340="SuperPL",IF(AND(T1340&gt;STD_01122025!$H$3,U1340&lt;STD_01122025!$H$4,V1340&gt;STD_01122025!$H$5,X1340&gt;STD_01122025!$H$6,OR(AF1340="ND",AF1340&lt;STD_01122025!$H$7),AH1340="ND"),"Pass","Fail"),IF(E1340="Flight",IF(AND(T1340&gt;STD_01122025!$J$3,U1340&lt;STD_01122025!$J$4,X1340&gt;STD_01122025!$J$6,OR(AF1340="ND",AF1340&lt;STD_01122025!$J$7),AH1340="ND"),"Pass","Fail"),""))))))</f>
        <v/>
      </c>
      <c r="AM1340" s="62" t="str">
        <f>IF(ISBLANK(B1340),"",IFERROR(IF(VLOOKUP(B1340,'Np PL4 Stock'!$A:$J,10,FALSE)="Np4",D1340-VLOOKUP(B1340,'Np PL4 Stock'!$A:$E,5,FALSE),D1340-VLOOKUP(B1340,'Np PL4 Stock'!$A:$E,5,FALSE)-1),""))</f>
        <v/>
      </c>
      <c r="AN1340" s="147"/>
      <c r="AO1340" s="147"/>
      <c r="AP1340" s="59"/>
      <c r="AQ1340" s="59"/>
      <c r="AR1340" s="59"/>
      <c r="AS1340" s="59"/>
      <c r="AT1340" s="73"/>
      <c r="AU1340" s="73"/>
      <c r="AV1340" s="73"/>
      <c r="AW1340" s="73"/>
      <c r="AX1340" s="84"/>
      <c r="AY1340" s="59"/>
      <c r="AZ1340" s="59"/>
      <c r="BA1340" s="59"/>
      <c r="BB1340" s="59"/>
      <c r="BC1340" s="59"/>
      <c r="BD1340" s="59"/>
      <c r="BE1340" s="84"/>
      <c r="BF1340" s="84"/>
      <c r="BG1340" s="84"/>
      <c r="BH1340" s="84"/>
      <c r="BI1340" s="85"/>
      <c r="BJ1340" s="86"/>
      <c r="BK1340" s="86"/>
      <c r="BL1340" s="86"/>
      <c r="BM1340" s="86"/>
      <c r="BN1340" s="86"/>
      <c r="BO1340" s="59"/>
      <c r="BP1340" s="69"/>
      <c r="BQ1340" s="92">
        <v>0</v>
      </c>
      <c r="BR1340" s="93">
        <v>0</v>
      </c>
      <c r="BS1340" s="94" t="str">
        <f t="shared" si="215"/>
        <v/>
      </c>
      <c r="BT1340" s="95">
        <v>0</v>
      </c>
      <c r="BU1340" s="101" t="str">
        <f t="shared" si="216"/>
        <v/>
      </c>
      <c r="BV1340" s="102" t="str">
        <f t="shared" si="217"/>
        <v>-</v>
      </c>
      <c r="BW1340" s="103"/>
      <c r="BX1340" s="104" t="str">
        <f t="shared" si="218"/>
        <v>-</v>
      </c>
      <c r="BY1340" s="105"/>
      <c r="BZ1340" s="103"/>
      <c r="CA1340" s="106"/>
      <c r="CB1340" s="107"/>
      <c r="CC1340" s="112"/>
      <c r="CD1340" s="106"/>
      <c r="CE1340" s="103"/>
      <c r="CF1340" s="113"/>
      <c r="CG1340" s="114"/>
    </row>
    <row r="1341" spans="1:85">
      <c r="A1341" s="53" t="str">
        <f t="shared" si="219"/>
        <v>--</v>
      </c>
      <c r="B1341" s="47" t="str">
        <f t="shared" si="220"/>
        <v>-</v>
      </c>
      <c r="C1341" s="153"/>
      <c r="D1341" s="49"/>
      <c r="E1341" s="50"/>
      <c r="F1341" s="51"/>
      <c r="G1341" s="59"/>
      <c r="H1341" s="51"/>
      <c r="I1341" s="59"/>
      <c r="J1341" s="60" t="str">
        <f>IF(ISBLANK(H1341),"",IFERROR(VLOOKUP(B1341,'Np PL4 Stock'!$A:$D,4,FALSE),""))</f>
        <v/>
      </c>
      <c r="K1341" s="61" t="str">
        <f>IF(ISBLANK(H1341),"",SUMIF('Np PL4 Stock'!$A:$A,B1341,'Np PL4 Stock'!$N:$N))</f>
        <v/>
      </c>
      <c r="L1341" s="62" t="str">
        <f>IF(ISBLANK(H1341),"",VLOOKUP(LEFT(B1341,5),Unit!A:B,2,FALSE))</f>
        <v/>
      </c>
      <c r="M1341" s="63" t="str">
        <f>IF(ISBLANK(H1341),"",IFERROR(VLOOKUP(B1341,'Np PL4 Stock'!$A:$T,20,FALSE),""))</f>
        <v/>
      </c>
      <c r="N1341" s="63" t="str">
        <f>IF(ISBLANK(H1341),"",IFERROR(VLOOKUP(B1341,'Np PL4 Stock'!$A:$U,21,FALSE),""))</f>
        <v/>
      </c>
      <c r="O1341" s="62" t="str">
        <f t="shared" si="213"/>
        <v/>
      </c>
      <c r="P1341" s="62" t="str">
        <f t="shared" si="211"/>
        <v/>
      </c>
      <c r="Q1341" s="67" t="str">
        <f t="shared" si="214"/>
        <v/>
      </c>
      <c r="R1341" s="67" t="str">
        <f t="shared" si="212"/>
        <v/>
      </c>
      <c r="S1341" s="59"/>
      <c r="T1341" s="147"/>
      <c r="U1341" s="147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73"/>
      <c r="AG1341" s="73"/>
      <c r="AH1341" s="73"/>
      <c r="AI1341" s="73"/>
      <c r="AJ1341" s="73"/>
      <c r="AK1341" s="73"/>
      <c r="AL1341" s="77" t="str">
        <f>IF(ISBLANK(S1341),"",IF(AJ1341="Fail","Fail",IF(E1341="PL4",IF(AND(T1341&gt;STD_01122025!$D$3,U1341&lt;STD_01122025!$D$4,OR(AF1341="ND",AF1341&lt;STD_01122025!$D$7),AH1341="ND"),"Pass","Fail"),IF(E1341="PL12",IF(AND(S1341&lt;STD_01122025!$F$2,T1341&gt;STD_01122025!$F$3,U1341&lt;STD_01122025!$F$4,V1341&gt;STD_01122025!$F$5,X1341&gt;STD_01122025!$F$6,OR(AF1341="ND",AF1341&lt;STD_01122025!$F$7),AH1341="ND"),"Pass","Fail"),IF(E1341="SuperPL",IF(AND(T1341&gt;STD_01122025!$H$3,U1341&lt;STD_01122025!$H$4,V1341&gt;STD_01122025!$H$5,X1341&gt;STD_01122025!$H$6,OR(AF1341="ND",AF1341&lt;STD_01122025!$H$7),AH1341="ND"),"Pass","Fail"),IF(E1341="Flight",IF(AND(T1341&gt;STD_01122025!$J$3,U1341&lt;STD_01122025!$J$4,X1341&gt;STD_01122025!$J$6,OR(AF1341="ND",AF1341&lt;STD_01122025!$J$7),AH1341="ND"),"Pass","Fail"),""))))))</f>
        <v/>
      </c>
      <c r="AM1341" s="62" t="str">
        <f>IF(ISBLANK(B1341),"",IFERROR(IF(VLOOKUP(B1341,'Np PL4 Stock'!$A:$J,10,FALSE)="Np4",D1341-VLOOKUP(B1341,'Np PL4 Stock'!$A:$E,5,FALSE),D1341-VLOOKUP(B1341,'Np PL4 Stock'!$A:$E,5,FALSE)-1),""))</f>
        <v/>
      </c>
      <c r="AN1341" s="147"/>
      <c r="AO1341" s="147"/>
      <c r="AP1341" s="59"/>
      <c r="AQ1341" s="59"/>
      <c r="AR1341" s="59"/>
      <c r="AS1341" s="59"/>
      <c r="AT1341" s="73"/>
      <c r="AU1341" s="73"/>
      <c r="AV1341" s="73"/>
      <c r="AW1341" s="73"/>
      <c r="AX1341" s="84"/>
      <c r="AY1341" s="59"/>
      <c r="AZ1341" s="59"/>
      <c r="BA1341" s="59"/>
      <c r="BB1341" s="59"/>
      <c r="BC1341" s="59"/>
      <c r="BD1341" s="59"/>
      <c r="BE1341" s="84"/>
      <c r="BF1341" s="84"/>
      <c r="BG1341" s="84"/>
      <c r="BH1341" s="84"/>
      <c r="BI1341" s="85"/>
      <c r="BJ1341" s="86"/>
      <c r="BK1341" s="86"/>
      <c r="BL1341" s="86"/>
      <c r="BM1341" s="86"/>
      <c r="BN1341" s="86"/>
      <c r="BO1341" s="59"/>
      <c r="BP1341" s="69"/>
      <c r="BQ1341" s="92">
        <v>0</v>
      </c>
      <c r="BR1341" s="93">
        <v>0</v>
      </c>
      <c r="BS1341" s="94" t="str">
        <f t="shared" si="215"/>
        <v/>
      </c>
      <c r="BT1341" s="95">
        <v>0</v>
      </c>
      <c r="BU1341" s="101" t="str">
        <f t="shared" si="216"/>
        <v/>
      </c>
      <c r="BV1341" s="102" t="str">
        <f t="shared" si="217"/>
        <v>-</v>
      </c>
      <c r="BW1341" s="103"/>
      <c r="BX1341" s="104" t="str">
        <f t="shared" si="218"/>
        <v>-</v>
      </c>
      <c r="BY1341" s="105"/>
      <c r="BZ1341" s="103"/>
      <c r="CA1341" s="106"/>
      <c r="CB1341" s="107"/>
      <c r="CC1341" s="112"/>
      <c r="CD1341" s="106"/>
      <c r="CE1341" s="103"/>
      <c r="CF1341" s="113"/>
      <c r="CG1341" s="114"/>
    </row>
    <row r="1342" spans="1:85">
      <c r="A1342" s="53" t="str">
        <f t="shared" si="219"/>
        <v>--</v>
      </c>
      <c r="B1342" s="47" t="str">
        <f t="shared" si="220"/>
        <v>-</v>
      </c>
      <c r="C1342" s="153"/>
      <c r="D1342" s="49"/>
      <c r="E1342" s="50"/>
      <c r="F1342" s="51"/>
      <c r="G1342" s="59"/>
      <c r="H1342" s="51"/>
      <c r="I1342" s="59"/>
      <c r="J1342" s="60" t="str">
        <f>IF(ISBLANK(H1342),"",IFERROR(VLOOKUP(B1342,'Np PL4 Stock'!$A:$D,4,FALSE),""))</f>
        <v/>
      </c>
      <c r="K1342" s="61" t="str">
        <f>IF(ISBLANK(H1342),"",SUMIF('Np PL4 Stock'!$A:$A,B1342,'Np PL4 Stock'!$N:$N))</f>
        <v/>
      </c>
      <c r="L1342" s="62" t="str">
        <f>IF(ISBLANK(H1342),"",VLOOKUP(LEFT(B1342,5),Unit!A:B,2,FALSE))</f>
        <v/>
      </c>
      <c r="M1342" s="63" t="str">
        <f>IF(ISBLANK(H1342),"",IFERROR(VLOOKUP(B1342,'Np PL4 Stock'!$A:$T,20,FALSE),""))</f>
        <v/>
      </c>
      <c r="N1342" s="63" t="str">
        <f>IF(ISBLANK(H1342),"",IFERROR(VLOOKUP(B1342,'Np PL4 Stock'!$A:$U,21,FALSE),""))</f>
        <v/>
      </c>
      <c r="O1342" s="62" t="str">
        <f t="shared" si="213"/>
        <v/>
      </c>
      <c r="P1342" s="62" t="str">
        <f t="shared" si="211"/>
        <v/>
      </c>
      <c r="Q1342" s="67" t="str">
        <f t="shared" si="214"/>
        <v/>
      </c>
      <c r="R1342" s="67" t="str">
        <f t="shared" si="212"/>
        <v/>
      </c>
      <c r="S1342" s="59"/>
      <c r="T1342" s="147"/>
      <c r="U1342" s="147"/>
      <c r="V1342" s="59"/>
      <c r="W1342" s="59"/>
      <c r="X1342" s="59"/>
      <c r="Y1342" s="59"/>
      <c r="Z1342" s="59"/>
      <c r="AA1342" s="59"/>
      <c r="AB1342" s="59"/>
      <c r="AC1342" s="59"/>
      <c r="AD1342" s="59"/>
      <c r="AE1342" s="59"/>
      <c r="AF1342" s="73"/>
      <c r="AG1342" s="73"/>
      <c r="AH1342" s="73"/>
      <c r="AI1342" s="73"/>
      <c r="AJ1342" s="73"/>
      <c r="AK1342" s="73"/>
      <c r="AL1342" s="77" t="str">
        <f>IF(ISBLANK(S1342),"",IF(AJ1342="Fail","Fail",IF(E1342="PL4",IF(AND(T1342&gt;STD_01122025!$D$3,U1342&lt;STD_01122025!$D$4,OR(AF1342="ND",AF1342&lt;STD_01122025!$D$7),AH1342="ND"),"Pass","Fail"),IF(E1342="PL12",IF(AND(S1342&lt;STD_01122025!$F$2,T1342&gt;STD_01122025!$F$3,U1342&lt;STD_01122025!$F$4,V1342&gt;STD_01122025!$F$5,X1342&gt;STD_01122025!$F$6,OR(AF1342="ND",AF1342&lt;STD_01122025!$F$7),AH1342="ND"),"Pass","Fail"),IF(E1342="SuperPL",IF(AND(T1342&gt;STD_01122025!$H$3,U1342&lt;STD_01122025!$H$4,V1342&gt;STD_01122025!$H$5,X1342&gt;STD_01122025!$H$6,OR(AF1342="ND",AF1342&lt;STD_01122025!$H$7),AH1342="ND"),"Pass","Fail"),IF(E1342="Flight",IF(AND(T1342&gt;STD_01122025!$J$3,U1342&lt;STD_01122025!$J$4,X1342&gt;STD_01122025!$J$6,OR(AF1342="ND",AF1342&lt;STD_01122025!$J$7),AH1342="ND"),"Pass","Fail"),""))))))</f>
        <v/>
      </c>
      <c r="AM1342" s="62" t="str">
        <f>IF(ISBLANK(B1342),"",IFERROR(IF(VLOOKUP(B1342,'Np PL4 Stock'!$A:$J,10,FALSE)="Np4",D1342-VLOOKUP(B1342,'Np PL4 Stock'!$A:$E,5,FALSE),D1342-VLOOKUP(B1342,'Np PL4 Stock'!$A:$E,5,FALSE)-1),""))</f>
        <v/>
      </c>
      <c r="AN1342" s="147"/>
      <c r="AO1342" s="147"/>
      <c r="AP1342" s="59"/>
      <c r="AQ1342" s="59"/>
      <c r="AR1342" s="59"/>
      <c r="AS1342" s="59"/>
      <c r="AT1342" s="73"/>
      <c r="AU1342" s="73"/>
      <c r="AV1342" s="73"/>
      <c r="AW1342" s="73"/>
      <c r="AX1342" s="84"/>
      <c r="AY1342" s="59"/>
      <c r="AZ1342" s="59"/>
      <c r="BA1342" s="59"/>
      <c r="BB1342" s="59"/>
      <c r="BC1342" s="59"/>
      <c r="BD1342" s="59"/>
      <c r="BE1342" s="84"/>
      <c r="BF1342" s="84"/>
      <c r="BG1342" s="84"/>
      <c r="BH1342" s="84"/>
      <c r="BI1342" s="85"/>
      <c r="BJ1342" s="86"/>
      <c r="BK1342" s="86"/>
      <c r="BL1342" s="86"/>
      <c r="BM1342" s="86"/>
      <c r="BN1342" s="86"/>
      <c r="BO1342" s="59"/>
      <c r="BP1342" s="69"/>
      <c r="BQ1342" s="92">
        <v>0</v>
      </c>
      <c r="BR1342" s="93">
        <v>0</v>
      </c>
      <c r="BS1342" s="94" t="str">
        <f t="shared" si="215"/>
        <v/>
      </c>
      <c r="BT1342" s="95">
        <v>0</v>
      </c>
      <c r="BU1342" s="101" t="str">
        <f t="shared" si="216"/>
        <v/>
      </c>
      <c r="BV1342" s="102" t="str">
        <f t="shared" si="217"/>
        <v>-</v>
      </c>
      <c r="BW1342" s="103"/>
      <c r="BX1342" s="104" t="str">
        <f t="shared" si="218"/>
        <v>-</v>
      </c>
      <c r="BY1342" s="105"/>
      <c r="BZ1342" s="103"/>
      <c r="CA1342" s="106"/>
      <c r="CB1342" s="107"/>
      <c r="CC1342" s="112"/>
      <c r="CD1342" s="106"/>
      <c r="CE1342" s="103"/>
      <c r="CF1342" s="113"/>
      <c r="CG1342" s="114"/>
    </row>
    <row r="1343" spans="1:85">
      <c r="A1343" s="53" t="str">
        <f t="shared" si="219"/>
        <v>--</v>
      </c>
      <c r="B1343" s="47" t="str">
        <f t="shared" si="220"/>
        <v>-</v>
      </c>
      <c r="C1343" s="153"/>
      <c r="D1343" s="49"/>
      <c r="E1343" s="50"/>
      <c r="F1343" s="51"/>
      <c r="G1343" s="59"/>
      <c r="H1343" s="51"/>
      <c r="I1343" s="59"/>
      <c r="J1343" s="60" t="str">
        <f>IF(ISBLANK(H1343),"",IFERROR(VLOOKUP(B1343,'Np PL4 Stock'!$A:$D,4,FALSE),""))</f>
        <v/>
      </c>
      <c r="K1343" s="61" t="str">
        <f>IF(ISBLANK(H1343),"",SUMIF('Np PL4 Stock'!$A:$A,B1343,'Np PL4 Stock'!$N:$N))</f>
        <v/>
      </c>
      <c r="L1343" s="62" t="str">
        <f>IF(ISBLANK(H1343),"",VLOOKUP(LEFT(B1343,5),Unit!A:B,2,FALSE))</f>
        <v/>
      </c>
      <c r="M1343" s="63" t="str">
        <f>IF(ISBLANK(H1343),"",IFERROR(VLOOKUP(B1343,'Np PL4 Stock'!$A:$T,20,FALSE),""))</f>
        <v/>
      </c>
      <c r="N1343" s="63" t="str">
        <f>IF(ISBLANK(H1343),"",IFERROR(VLOOKUP(B1343,'Np PL4 Stock'!$A:$U,21,FALSE),""))</f>
        <v/>
      </c>
      <c r="O1343" s="62" t="str">
        <f t="shared" si="213"/>
        <v/>
      </c>
      <c r="P1343" s="62" t="str">
        <f t="shared" si="211"/>
        <v/>
      </c>
      <c r="Q1343" s="67" t="str">
        <f t="shared" si="214"/>
        <v/>
      </c>
      <c r="R1343" s="67" t="str">
        <f t="shared" si="212"/>
        <v/>
      </c>
      <c r="S1343" s="59"/>
      <c r="T1343" s="147"/>
      <c r="U1343" s="147"/>
      <c r="V1343" s="59"/>
      <c r="W1343" s="59"/>
      <c r="X1343" s="59"/>
      <c r="Y1343" s="59"/>
      <c r="Z1343" s="59"/>
      <c r="AA1343" s="59"/>
      <c r="AB1343" s="59"/>
      <c r="AC1343" s="59"/>
      <c r="AD1343" s="59"/>
      <c r="AE1343" s="59"/>
      <c r="AF1343" s="73"/>
      <c r="AG1343" s="73"/>
      <c r="AH1343" s="73"/>
      <c r="AI1343" s="73"/>
      <c r="AJ1343" s="73"/>
      <c r="AK1343" s="73"/>
      <c r="AL1343" s="77" t="str">
        <f>IF(ISBLANK(S1343),"",IF(AJ1343="Fail","Fail",IF(E1343="PL4",IF(AND(T1343&gt;STD_01122025!$D$3,U1343&lt;STD_01122025!$D$4,OR(AF1343="ND",AF1343&lt;STD_01122025!$D$7),AH1343="ND"),"Pass","Fail"),IF(E1343="PL12",IF(AND(S1343&lt;STD_01122025!$F$2,T1343&gt;STD_01122025!$F$3,U1343&lt;STD_01122025!$F$4,V1343&gt;STD_01122025!$F$5,X1343&gt;STD_01122025!$F$6,OR(AF1343="ND",AF1343&lt;STD_01122025!$F$7),AH1343="ND"),"Pass","Fail"),IF(E1343="SuperPL",IF(AND(T1343&gt;STD_01122025!$H$3,U1343&lt;STD_01122025!$H$4,V1343&gt;STD_01122025!$H$5,X1343&gt;STD_01122025!$H$6,OR(AF1343="ND",AF1343&lt;STD_01122025!$H$7),AH1343="ND"),"Pass","Fail"),IF(E1343="Flight",IF(AND(T1343&gt;STD_01122025!$J$3,U1343&lt;STD_01122025!$J$4,X1343&gt;STD_01122025!$J$6,OR(AF1343="ND",AF1343&lt;STD_01122025!$J$7),AH1343="ND"),"Pass","Fail"),""))))))</f>
        <v/>
      </c>
      <c r="AM1343" s="62" t="str">
        <f>IF(ISBLANK(B1343),"",IFERROR(IF(VLOOKUP(B1343,'Np PL4 Stock'!$A:$J,10,FALSE)="Np4",D1343-VLOOKUP(B1343,'Np PL4 Stock'!$A:$E,5,FALSE),D1343-VLOOKUP(B1343,'Np PL4 Stock'!$A:$E,5,FALSE)-1),""))</f>
        <v/>
      </c>
      <c r="AN1343" s="147"/>
      <c r="AO1343" s="147"/>
      <c r="AP1343" s="59"/>
      <c r="AQ1343" s="59"/>
      <c r="AR1343" s="59"/>
      <c r="AS1343" s="59"/>
      <c r="AT1343" s="73"/>
      <c r="AU1343" s="73"/>
      <c r="AV1343" s="73"/>
      <c r="AW1343" s="73"/>
      <c r="AX1343" s="84"/>
      <c r="AY1343" s="59"/>
      <c r="AZ1343" s="59"/>
      <c r="BA1343" s="59"/>
      <c r="BB1343" s="59"/>
      <c r="BC1343" s="59"/>
      <c r="BD1343" s="59"/>
      <c r="BE1343" s="84"/>
      <c r="BF1343" s="84"/>
      <c r="BG1343" s="84"/>
      <c r="BH1343" s="84"/>
      <c r="BI1343" s="85"/>
      <c r="BJ1343" s="86"/>
      <c r="BK1343" s="86"/>
      <c r="BL1343" s="86"/>
      <c r="BM1343" s="86"/>
      <c r="BN1343" s="86"/>
      <c r="BO1343" s="59"/>
      <c r="BP1343" s="69"/>
      <c r="BQ1343" s="92">
        <v>0</v>
      </c>
      <c r="BR1343" s="93">
        <v>0</v>
      </c>
      <c r="BS1343" s="94" t="str">
        <f t="shared" si="215"/>
        <v/>
      </c>
      <c r="BT1343" s="95">
        <v>0</v>
      </c>
      <c r="BU1343" s="101" t="str">
        <f t="shared" si="216"/>
        <v/>
      </c>
      <c r="BV1343" s="102" t="str">
        <f t="shared" si="217"/>
        <v>-</v>
      </c>
      <c r="BW1343" s="103"/>
      <c r="BX1343" s="104" t="str">
        <f t="shared" si="218"/>
        <v>-</v>
      </c>
      <c r="BY1343" s="105"/>
      <c r="BZ1343" s="103"/>
      <c r="CA1343" s="106"/>
      <c r="CB1343" s="107"/>
      <c r="CC1343" s="112"/>
      <c r="CD1343" s="106"/>
      <c r="CE1343" s="103"/>
      <c r="CF1343" s="113"/>
      <c r="CG1343" s="114"/>
    </row>
    <row r="1344" spans="1:85">
      <c r="A1344" s="53" t="str">
        <f t="shared" si="219"/>
        <v>--</v>
      </c>
      <c r="B1344" s="47" t="str">
        <f t="shared" si="220"/>
        <v>-</v>
      </c>
      <c r="C1344" s="153"/>
      <c r="D1344" s="49"/>
      <c r="E1344" s="50"/>
      <c r="F1344" s="51"/>
      <c r="G1344" s="59"/>
      <c r="H1344" s="51"/>
      <c r="I1344" s="59"/>
      <c r="J1344" s="60" t="str">
        <f>IF(ISBLANK(H1344),"",IFERROR(VLOOKUP(B1344,'Np PL4 Stock'!$A:$D,4,FALSE),""))</f>
        <v/>
      </c>
      <c r="K1344" s="61" t="str">
        <f>IF(ISBLANK(H1344),"",SUMIF('Np PL4 Stock'!$A:$A,B1344,'Np PL4 Stock'!$N:$N))</f>
        <v/>
      </c>
      <c r="L1344" s="62" t="str">
        <f>IF(ISBLANK(H1344),"",VLOOKUP(LEFT(B1344,5),Unit!A:B,2,FALSE))</f>
        <v/>
      </c>
      <c r="M1344" s="63" t="str">
        <f>IF(ISBLANK(H1344),"",IFERROR(VLOOKUP(B1344,'Np PL4 Stock'!$A:$T,20,FALSE),""))</f>
        <v/>
      </c>
      <c r="N1344" s="63" t="str">
        <f>IF(ISBLANK(H1344),"",IFERROR(VLOOKUP(B1344,'Np PL4 Stock'!$A:$U,21,FALSE),""))</f>
        <v/>
      </c>
      <c r="O1344" s="62" t="str">
        <f t="shared" si="213"/>
        <v/>
      </c>
      <c r="P1344" s="62" t="str">
        <f t="shared" si="211"/>
        <v/>
      </c>
      <c r="Q1344" s="67" t="str">
        <f t="shared" si="214"/>
        <v/>
      </c>
      <c r="R1344" s="67" t="str">
        <f t="shared" si="212"/>
        <v/>
      </c>
      <c r="S1344" s="59"/>
      <c r="T1344" s="147"/>
      <c r="U1344" s="147"/>
      <c r="V1344" s="59"/>
      <c r="W1344" s="59"/>
      <c r="X1344" s="59"/>
      <c r="Y1344" s="59"/>
      <c r="Z1344" s="59"/>
      <c r="AA1344" s="59"/>
      <c r="AB1344" s="59"/>
      <c r="AC1344" s="59"/>
      <c r="AD1344" s="59"/>
      <c r="AE1344" s="59"/>
      <c r="AF1344" s="73"/>
      <c r="AG1344" s="73"/>
      <c r="AH1344" s="73"/>
      <c r="AI1344" s="73"/>
      <c r="AJ1344" s="73"/>
      <c r="AK1344" s="73"/>
      <c r="AL1344" s="77" t="str">
        <f>IF(ISBLANK(S1344),"",IF(AJ1344="Fail","Fail",IF(E1344="PL4",IF(AND(T1344&gt;STD_01122025!$D$3,U1344&lt;STD_01122025!$D$4,OR(AF1344="ND",AF1344&lt;STD_01122025!$D$7),AH1344="ND"),"Pass","Fail"),IF(E1344="PL12",IF(AND(S1344&lt;STD_01122025!$F$2,T1344&gt;STD_01122025!$F$3,U1344&lt;STD_01122025!$F$4,V1344&gt;STD_01122025!$F$5,X1344&gt;STD_01122025!$F$6,OR(AF1344="ND",AF1344&lt;STD_01122025!$F$7),AH1344="ND"),"Pass","Fail"),IF(E1344="SuperPL",IF(AND(T1344&gt;STD_01122025!$H$3,U1344&lt;STD_01122025!$H$4,V1344&gt;STD_01122025!$H$5,X1344&gt;STD_01122025!$H$6,OR(AF1344="ND",AF1344&lt;STD_01122025!$H$7),AH1344="ND"),"Pass","Fail"),IF(E1344="Flight",IF(AND(T1344&gt;STD_01122025!$J$3,U1344&lt;STD_01122025!$J$4,X1344&gt;STD_01122025!$J$6,OR(AF1344="ND",AF1344&lt;STD_01122025!$J$7),AH1344="ND"),"Pass","Fail"),""))))))</f>
        <v/>
      </c>
      <c r="AM1344" s="62" t="str">
        <f>IF(ISBLANK(B1344),"",IFERROR(IF(VLOOKUP(B1344,'Np PL4 Stock'!$A:$J,10,FALSE)="Np4",D1344-VLOOKUP(B1344,'Np PL4 Stock'!$A:$E,5,FALSE),D1344-VLOOKUP(B1344,'Np PL4 Stock'!$A:$E,5,FALSE)-1),""))</f>
        <v/>
      </c>
      <c r="AN1344" s="147"/>
      <c r="AO1344" s="147"/>
      <c r="AP1344" s="59"/>
      <c r="AQ1344" s="59"/>
      <c r="AR1344" s="59"/>
      <c r="AS1344" s="59"/>
      <c r="AT1344" s="73"/>
      <c r="AU1344" s="73"/>
      <c r="AV1344" s="73"/>
      <c r="AW1344" s="73"/>
      <c r="AX1344" s="84"/>
      <c r="AY1344" s="59"/>
      <c r="AZ1344" s="59"/>
      <c r="BA1344" s="59"/>
      <c r="BB1344" s="59"/>
      <c r="BC1344" s="59"/>
      <c r="BD1344" s="59"/>
      <c r="BE1344" s="84"/>
      <c r="BF1344" s="84"/>
      <c r="BG1344" s="84"/>
      <c r="BH1344" s="84"/>
      <c r="BI1344" s="85"/>
      <c r="BJ1344" s="86"/>
      <c r="BK1344" s="86"/>
      <c r="BL1344" s="86"/>
      <c r="BM1344" s="86"/>
      <c r="BN1344" s="86"/>
      <c r="BO1344" s="59"/>
      <c r="BP1344" s="69"/>
      <c r="BQ1344" s="92">
        <v>0</v>
      </c>
      <c r="BR1344" s="93">
        <v>0</v>
      </c>
      <c r="BS1344" s="94" t="str">
        <f t="shared" si="215"/>
        <v/>
      </c>
      <c r="BT1344" s="95">
        <v>0</v>
      </c>
      <c r="BU1344" s="101" t="str">
        <f t="shared" si="216"/>
        <v/>
      </c>
      <c r="BV1344" s="102" t="str">
        <f t="shared" si="217"/>
        <v>-</v>
      </c>
      <c r="BW1344" s="103"/>
      <c r="BX1344" s="104" t="str">
        <f t="shared" si="218"/>
        <v>-</v>
      </c>
      <c r="BY1344" s="105"/>
      <c r="BZ1344" s="103"/>
      <c r="CA1344" s="106"/>
      <c r="CB1344" s="107"/>
      <c r="CC1344" s="112"/>
      <c r="CD1344" s="106"/>
      <c r="CE1344" s="103"/>
      <c r="CF1344" s="113"/>
      <c r="CG1344" s="114"/>
    </row>
    <row r="1345" spans="1:85">
      <c r="A1345" s="53" t="str">
        <f t="shared" si="219"/>
        <v>--</v>
      </c>
      <c r="B1345" s="47" t="str">
        <f t="shared" si="220"/>
        <v>-</v>
      </c>
      <c r="C1345" s="153"/>
      <c r="D1345" s="49"/>
      <c r="E1345" s="50"/>
      <c r="F1345" s="51"/>
      <c r="G1345" s="59"/>
      <c r="H1345" s="51"/>
      <c r="I1345" s="59"/>
      <c r="J1345" s="60" t="str">
        <f>IF(ISBLANK(H1345),"",IFERROR(VLOOKUP(B1345,'Np PL4 Stock'!$A:$D,4,FALSE),""))</f>
        <v/>
      </c>
      <c r="K1345" s="61" t="str">
        <f>IF(ISBLANK(H1345),"",SUMIF('Np PL4 Stock'!$A:$A,B1345,'Np PL4 Stock'!$N:$N))</f>
        <v/>
      </c>
      <c r="L1345" s="62" t="str">
        <f>IF(ISBLANK(H1345),"",VLOOKUP(LEFT(B1345,5),Unit!A:B,2,FALSE))</f>
        <v/>
      </c>
      <c r="M1345" s="63" t="str">
        <f>IF(ISBLANK(H1345),"",IFERROR(VLOOKUP(B1345,'Np PL4 Stock'!$A:$T,20,FALSE),""))</f>
        <v/>
      </c>
      <c r="N1345" s="63" t="str">
        <f>IF(ISBLANK(H1345),"",IFERROR(VLOOKUP(B1345,'Np PL4 Stock'!$A:$U,21,FALSE),""))</f>
        <v/>
      </c>
      <c r="O1345" s="62" t="str">
        <f t="shared" si="213"/>
        <v/>
      </c>
      <c r="P1345" s="62" t="str">
        <f t="shared" si="211"/>
        <v/>
      </c>
      <c r="Q1345" s="67" t="str">
        <f t="shared" si="214"/>
        <v/>
      </c>
      <c r="R1345" s="67" t="str">
        <f t="shared" si="212"/>
        <v/>
      </c>
      <c r="S1345" s="59"/>
      <c r="T1345" s="147"/>
      <c r="U1345" s="147"/>
      <c r="V1345" s="59"/>
      <c r="W1345" s="59"/>
      <c r="X1345" s="59"/>
      <c r="Y1345" s="59"/>
      <c r="Z1345" s="59"/>
      <c r="AA1345" s="59"/>
      <c r="AB1345" s="59"/>
      <c r="AC1345" s="59"/>
      <c r="AD1345" s="59"/>
      <c r="AE1345" s="59"/>
      <c r="AF1345" s="73"/>
      <c r="AG1345" s="73"/>
      <c r="AH1345" s="73"/>
      <c r="AI1345" s="73"/>
      <c r="AJ1345" s="73"/>
      <c r="AK1345" s="73"/>
      <c r="AL1345" s="77" t="str">
        <f>IF(ISBLANK(S1345),"",IF(AJ1345="Fail","Fail",IF(E1345="PL4",IF(AND(T1345&gt;STD_01122025!$D$3,U1345&lt;STD_01122025!$D$4,OR(AF1345="ND",AF1345&lt;STD_01122025!$D$7),AH1345="ND"),"Pass","Fail"),IF(E1345="PL12",IF(AND(S1345&lt;STD_01122025!$F$2,T1345&gt;STD_01122025!$F$3,U1345&lt;STD_01122025!$F$4,V1345&gt;STD_01122025!$F$5,X1345&gt;STD_01122025!$F$6,OR(AF1345="ND",AF1345&lt;STD_01122025!$F$7),AH1345="ND"),"Pass","Fail"),IF(E1345="SuperPL",IF(AND(T1345&gt;STD_01122025!$H$3,U1345&lt;STD_01122025!$H$4,V1345&gt;STD_01122025!$H$5,X1345&gt;STD_01122025!$H$6,OR(AF1345="ND",AF1345&lt;STD_01122025!$H$7),AH1345="ND"),"Pass","Fail"),IF(E1345="Flight",IF(AND(T1345&gt;STD_01122025!$J$3,U1345&lt;STD_01122025!$J$4,X1345&gt;STD_01122025!$J$6,OR(AF1345="ND",AF1345&lt;STD_01122025!$J$7),AH1345="ND"),"Pass","Fail"),""))))))</f>
        <v/>
      </c>
      <c r="AM1345" s="62" t="str">
        <f>IF(ISBLANK(B1345),"",IFERROR(IF(VLOOKUP(B1345,'Np PL4 Stock'!$A:$J,10,FALSE)="Np4",D1345-VLOOKUP(B1345,'Np PL4 Stock'!$A:$E,5,FALSE),D1345-VLOOKUP(B1345,'Np PL4 Stock'!$A:$E,5,FALSE)-1),""))</f>
        <v/>
      </c>
      <c r="AN1345" s="147"/>
      <c r="AO1345" s="147"/>
      <c r="AP1345" s="59"/>
      <c r="AQ1345" s="59"/>
      <c r="AR1345" s="59"/>
      <c r="AS1345" s="59"/>
      <c r="AT1345" s="73"/>
      <c r="AU1345" s="73"/>
      <c r="AV1345" s="73"/>
      <c r="AW1345" s="73"/>
      <c r="AX1345" s="84"/>
      <c r="AY1345" s="59"/>
      <c r="AZ1345" s="59"/>
      <c r="BA1345" s="59"/>
      <c r="BB1345" s="59"/>
      <c r="BC1345" s="59"/>
      <c r="BD1345" s="59"/>
      <c r="BE1345" s="84"/>
      <c r="BF1345" s="84"/>
      <c r="BG1345" s="84"/>
      <c r="BH1345" s="84"/>
      <c r="BI1345" s="85"/>
      <c r="BJ1345" s="86"/>
      <c r="BK1345" s="86"/>
      <c r="BL1345" s="86"/>
      <c r="BM1345" s="86"/>
      <c r="BN1345" s="86"/>
      <c r="BO1345" s="59"/>
      <c r="BP1345" s="69"/>
      <c r="BQ1345" s="92">
        <v>0</v>
      </c>
      <c r="BR1345" s="93">
        <v>0</v>
      </c>
      <c r="BS1345" s="94" t="str">
        <f t="shared" si="215"/>
        <v/>
      </c>
      <c r="BT1345" s="95">
        <v>0</v>
      </c>
      <c r="BU1345" s="101" t="str">
        <f t="shared" si="216"/>
        <v/>
      </c>
      <c r="BV1345" s="102" t="str">
        <f t="shared" si="217"/>
        <v>-</v>
      </c>
      <c r="BW1345" s="103"/>
      <c r="BX1345" s="104" t="str">
        <f t="shared" si="218"/>
        <v>-</v>
      </c>
      <c r="BY1345" s="105"/>
      <c r="BZ1345" s="103"/>
      <c r="CA1345" s="106"/>
      <c r="CB1345" s="107"/>
      <c r="CC1345" s="112"/>
      <c r="CD1345" s="106"/>
      <c r="CE1345" s="103"/>
      <c r="CF1345" s="113"/>
      <c r="CG1345" s="114"/>
    </row>
    <row r="1346" spans="1:85">
      <c r="A1346" s="53" t="str">
        <f t="shared" si="219"/>
        <v>--</v>
      </c>
      <c r="B1346" s="47" t="str">
        <f t="shared" si="220"/>
        <v>-</v>
      </c>
      <c r="C1346" s="153"/>
      <c r="D1346" s="49"/>
      <c r="E1346" s="50"/>
      <c r="F1346" s="51"/>
      <c r="G1346" s="59"/>
      <c r="H1346" s="51"/>
      <c r="I1346" s="59"/>
      <c r="J1346" s="60" t="str">
        <f>IF(ISBLANK(H1346),"",IFERROR(VLOOKUP(B1346,'Np PL4 Stock'!$A:$D,4,FALSE),""))</f>
        <v/>
      </c>
      <c r="K1346" s="61" t="str">
        <f>IF(ISBLANK(H1346),"",SUMIF('Np PL4 Stock'!$A:$A,B1346,'Np PL4 Stock'!$N:$N))</f>
        <v/>
      </c>
      <c r="L1346" s="62" t="str">
        <f>IF(ISBLANK(H1346),"",VLOOKUP(LEFT(B1346,5),Unit!A:B,2,FALSE))</f>
        <v/>
      </c>
      <c r="M1346" s="63" t="str">
        <f>IF(ISBLANK(H1346),"",IFERROR(VLOOKUP(B1346,'Np PL4 Stock'!$A:$T,20,FALSE),""))</f>
        <v/>
      </c>
      <c r="N1346" s="63" t="str">
        <f>IF(ISBLANK(H1346),"",IFERROR(VLOOKUP(B1346,'Np PL4 Stock'!$A:$U,21,FALSE),""))</f>
        <v/>
      </c>
      <c r="O1346" s="62" t="str">
        <f t="shared" si="213"/>
        <v/>
      </c>
      <c r="P1346" s="62" t="str">
        <f t="shared" si="211"/>
        <v/>
      </c>
      <c r="Q1346" s="67" t="str">
        <f t="shared" si="214"/>
        <v/>
      </c>
      <c r="R1346" s="67" t="str">
        <f t="shared" si="212"/>
        <v/>
      </c>
      <c r="S1346" s="59"/>
      <c r="T1346" s="147"/>
      <c r="U1346" s="147"/>
      <c r="V1346" s="59"/>
      <c r="W1346" s="59"/>
      <c r="X1346" s="59"/>
      <c r="Y1346" s="59"/>
      <c r="Z1346" s="59"/>
      <c r="AA1346" s="59"/>
      <c r="AB1346" s="59"/>
      <c r="AC1346" s="59"/>
      <c r="AD1346" s="59"/>
      <c r="AE1346" s="59"/>
      <c r="AF1346" s="73"/>
      <c r="AG1346" s="73"/>
      <c r="AH1346" s="73"/>
      <c r="AI1346" s="73"/>
      <c r="AJ1346" s="73"/>
      <c r="AK1346" s="73"/>
      <c r="AL1346" s="77" t="str">
        <f>IF(ISBLANK(S1346),"",IF(AJ1346="Fail","Fail",IF(E1346="PL4",IF(AND(T1346&gt;STD_01122025!$D$3,U1346&lt;STD_01122025!$D$4,OR(AF1346="ND",AF1346&lt;STD_01122025!$D$7),AH1346="ND"),"Pass","Fail"),IF(E1346="PL12",IF(AND(S1346&lt;STD_01122025!$F$2,T1346&gt;STD_01122025!$F$3,U1346&lt;STD_01122025!$F$4,V1346&gt;STD_01122025!$F$5,X1346&gt;STD_01122025!$F$6,OR(AF1346="ND",AF1346&lt;STD_01122025!$F$7),AH1346="ND"),"Pass","Fail"),IF(E1346="SuperPL",IF(AND(T1346&gt;STD_01122025!$H$3,U1346&lt;STD_01122025!$H$4,V1346&gt;STD_01122025!$H$5,X1346&gt;STD_01122025!$H$6,OR(AF1346="ND",AF1346&lt;STD_01122025!$H$7),AH1346="ND"),"Pass","Fail"),IF(E1346="Flight",IF(AND(T1346&gt;STD_01122025!$J$3,U1346&lt;STD_01122025!$J$4,X1346&gt;STD_01122025!$J$6,OR(AF1346="ND",AF1346&lt;STD_01122025!$J$7),AH1346="ND"),"Pass","Fail"),""))))))</f>
        <v/>
      </c>
      <c r="AM1346" s="62" t="str">
        <f>IF(ISBLANK(B1346),"",IFERROR(IF(VLOOKUP(B1346,'Np PL4 Stock'!$A:$J,10,FALSE)="Np4",D1346-VLOOKUP(B1346,'Np PL4 Stock'!$A:$E,5,FALSE),D1346-VLOOKUP(B1346,'Np PL4 Stock'!$A:$E,5,FALSE)-1),""))</f>
        <v/>
      </c>
      <c r="AN1346" s="147"/>
      <c r="AO1346" s="147"/>
      <c r="AP1346" s="59"/>
      <c r="AQ1346" s="59"/>
      <c r="AR1346" s="59"/>
      <c r="AS1346" s="59"/>
      <c r="AT1346" s="73"/>
      <c r="AU1346" s="73"/>
      <c r="AV1346" s="73"/>
      <c r="AW1346" s="73"/>
      <c r="AX1346" s="84"/>
      <c r="AY1346" s="59"/>
      <c r="AZ1346" s="59"/>
      <c r="BA1346" s="59"/>
      <c r="BB1346" s="59"/>
      <c r="BC1346" s="59"/>
      <c r="BD1346" s="59"/>
      <c r="BE1346" s="84"/>
      <c r="BF1346" s="84"/>
      <c r="BG1346" s="84"/>
      <c r="BH1346" s="84"/>
      <c r="BI1346" s="85"/>
      <c r="BJ1346" s="86"/>
      <c r="BK1346" s="86"/>
      <c r="BL1346" s="86"/>
      <c r="BM1346" s="86"/>
      <c r="BN1346" s="86"/>
      <c r="BO1346" s="59"/>
      <c r="BP1346" s="69"/>
      <c r="BQ1346" s="92">
        <v>0</v>
      </c>
      <c r="BR1346" s="93">
        <v>0</v>
      </c>
      <c r="BS1346" s="94" t="str">
        <f t="shared" si="215"/>
        <v/>
      </c>
      <c r="BT1346" s="95">
        <v>0</v>
      </c>
      <c r="BU1346" s="101" t="str">
        <f t="shared" si="216"/>
        <v/>
      </c>
      <c r="BV1346" s="102" t="str">
        <f t="shared" si="217"/>
        <v>-</v>
      </c>
      <c r="BW1346" s="103"/>
      <c r="BX1346" s="104" t="str">
        <f t="shared" si="218"/>
        <v>-</v>
      </c>
      <c r="BY1346" s="105"/>
      <c r="BZ1346" s="103"/>
      <c r="CA1346" s="106"/>
      <c r="CB1346" s="107"/>
      <c r="CC1346" s="112"/>
      <c r="CD1346" s="106"/>
      <c r="CE1346" s="103"/>
      <c r="CF1346" s="113"/>
      <c r="CG1346" s="114"/>
    </row>
    <row r="1347" spans="1:85">
      <c r="A1347" s="53" t="str">
        <f t="shared" si="219"/>
        <v>--</v>
      </c>
      <c r="B1347" s="47" t="str">
        <f t="shared" si="220"/>
        <v>-</v>
      </c>
      <c r="C1347" s="153"/>
      <c r="D1347" s="49"/>
      <c r="E1347" s="50"/>
      <c r="F1347" s="51"/>
      <c r="G1347" s="59"/>
      <c r="H1347" s="51"/>
      <c r="I1347" s="59"/>
      <c r="J1347" s="60" t="str">
        <f>IF(ISBLANK(H1347),"",IFERROR(VLOOKUP(B1347,'Np PL4 Stock'!$A:$D,4,FALSE),""))</f>
        <v/>
      </c>
      <c r="K1347" s="61" t="str">
        <f>IF(ISBLANK(H1347),"",SUMIF('Np PL4 Stock'!$A:$A,B1347,'Np PL4 Stock'!$N:$N))</f>
        <v/>
      </c>
      <c r="L1347" s="62" t="str">
        <f>IF(ISBLANK(H1347),"",VLOOKUP(LEFT(B1347,5),Unit!A:B,2,FALSE))</f>
        <v/>
      </c>
      <c r="M1347" s="63" t="str">
        <f>IF(ISBLANK(H1347),"",IFERROR(VLOOKUP(B1347,'Np PL4 Stock'!$A:$T,20,FALSE),""))</f>
        <v/>
      </c>
      <c r="N1347" s="63" t="str">
        <f>IF(ISBLANK(H1347),"",IFERROR(VLOOKUP(B1347,'Np PL4 Stock'!$A:$U,21,FALSE),""))</f>
        <v/>
      </c>
      <c r="O1347" s="62" t="str">
        <f t="shared" si="213"/>
        <v/>
      </c>
      <c r="P1347" s="62" t="str">
        <f t="shared" ref="P1347:P1410" si="221">IFERROR((SUMIFS(BS:BS,A:A,A1347))/(L1347*10^3),"")</f>
        <v/>
      </c>
      <c r="Q1347" s="67" t="str">
        <f t="shared" si="214"/>
        <v/>
      </c>
      <c r="R1347" s="67" t="str">
        <f t="shared" ref="R1347:R1410" si="222">IFERROR(SUM(SUMIF(B:B,B1347,BS:BS),SUMIF(B:B,B1347,BT:BT))/(K1347*10^6),"")</f>
        <v/>
      </c>
      <c r="S1347" s="59"/>
      <c r="T1347" s="147"/>
      <c r="U1347" s="147"/>
      <c r="V1347" s="59"/>
      <c r="W1347" s="59"/>
      <c r="X1347" s="59"/>
      <c r="Y1347" s="59"/>
      <c r="Z1347" s="59"/>
      <c r="AA1347" s="59"/>
      <c r="AB1347" s="59"/>
      <c r="AC1347" s="59"/>
      <c r="AD1347" s="59"/>
      <c r="AE1347" s="59"/>
      <c r="AF1347" s="73"/>
      <c r="AG1347" s="73"/>
      <c r="AH1347" s="73"/>
      <c r="AI1347" s="73"/>
      <c r="AJ1347" s="73"/>
      <c r="AK1347" s="73"/>
      <c r="AL1347" s="77" t="str">
        <f>IF(ISBLANK(S1347),"",IF(AJ1347="Fail","Fail",IF(E1347="PL4",IF(AND(T1347&gt;STD_01122025!$D$3,U1347&lt;STD_01122025!$D$4,OR(AF1347="ND",AF1347&lt;STD_01122025!$D$7),AH1347="ND"),"Pass","Fail"),IF(E1347="PL12",IF(AND(S1347&lt;STD_01122025!$F$2,T1347&gt;STD_01122025!$F$3,U1347&lt;STD_01122025!$F$4,V1347&gt;STD_01122025!$F$5,X1347&gt;STD_01122025!$F$6,OR(AF1347="ND",AF1347&lt;STD_01122025!$F$7),AH1347="ND"),"Pass","Fail"),IF(E1347="SuperPL",IF(AND(T1347&gt;STD_01122025!$H$3,U1347&lt;STD_01122025!$H$4,V1347&gt;STD_01122025!$H$5,X1347&gt;STD_01122025!$H$6,OR(AF1347="ND",AF1347&lt;STD_01122025!$H$7),AH1347="ND"),"Pass","Fail"),IF(E1347="Flight",IF(AND(T1347&gt;STD_01122025!$J$3,U1347&lt;STD_01122025!$J$4,X1347&gt;STD_01122025!$J$6,OR(AF1347="ND",AF1347&lt;STD_01122025!$J$7),AH1347="ND"),"Pass","Fail"),""))))))</f>
        <v/>
      </c>
      <c r="AM1347" s="62" t="str">
        <f>IF(ISBLANK(B1347),"",IFERROR(IF(VLOOKUP(B1347,'Np PL4 Stock'!$A:$J,10,FALSE)="Np4",D1347-VLOOKUP(B1347,'Np PL4 Stock'!$A:$E,5,FALSE),D1347-VLOOKUP(B1347,'Np PL4 Stock'!$A:$E,5,FALSE)-1),""))</f>
        <v/>
      </c>
      <c r="AN1347" s="147"/>
      <c r="AO1347" s="147"/>
      <c r="AP1347" s="59"/>
      <c r="AQ1347" s="59"/>
      <c r="AR1347" s="59"/>
      <c r="AS1347" s="59"/>
      <c r="AT1347" s="73"/>
      <c r="AU1347" s="73"/>
      <c r="AV1347" s="73"/>
      <c r="AW1347" s="73"/>
      <c r="AX1347" s="84"/>
      <c r="AY1347" s="59"/>
      <c r="AZ1347" s="59"/>
      <c r="BA1347" s="59"/>
      <c r="BB1347" s="59"/>
      <c r="BC1347" s="59"/>
      <c r="BD1347" s="59"/>
      <c r="BE1347" s="84"/>
      <c r="BF1347" s="84"/>
      <c r="BG1347" s="84"/>
      <c r="BH1347" s="84"/>
      <c r="BI1347" s="85"/>
      <c r="BJ1347" s="86"/>
      <c r="BK1347" s="86"/>
      <c r="BL1347" s="86"/>
      <c r="BM1347" s="86"/>
      <c r="BN1347" s="86"/>
      <c r="BO1347" s="59"/>
      <c r="BP1347" s="69"/>
      <c r="BQ1347" s="92">
        <v>0</v>
      </c>
      <c r="BR1347" s="93">
        <v>0</v>
      </c>
      <c r="BS1347" s="94" t="str">
        <f t="shared" si="215"/>
        <v/>
      </c>
      <c r="BT1347" s="95">
        <v>0</v>
      </c>
      <c r="BU1347" s="101" t="str">
        <f t="shared" si="216"/>
        <v/>
      </c>
      <c r="BV1347" s="102" t="str">
        <f t="shared" si="217"/>
        <v>-</v>
      </c>
      <c r="BW1347" s="103"/>
      <c r="BX1347" s="104" t="str">
        <f t="shared" si="218"/>
        <v>-</v>
      </c>
      <c r="BY1347" s="105"/>
      <c r="BZ1347" s="103"/>
      <c r="CA1347" s="106"/>
      <c r="CB1347" s="107"/>
      <c r="CC1347" s="112"/>
      <c r="CD1347" s="106"/>
      <c r="CE1347" s="103"/>
      <c r="CF1347" s="113"/>
      <c r="CG1347" s="114"/>
    </row>
    <row r="1348" spans="1:85">
      <c r="A1348" s="53" t="str">
        <f t="shared" si="219"/>
        <v>--</v>
      </c>
      <c r="B1348" s="47" t="str">
        <f t="shared" si="220"/>
        <v>-</v>
      </c>
      <c r="C1348" s="153"/>
      <c r="D1348" s="49"/>
      <c r="E1348" s="50"/>
      <c r="F1348" s="51"/>
      <c r="G1348" s="59"/>
      <c r="H1348" s="51"/>
      <c r="I1348" s="59"/>
      <c r="J1348" s="60" t="str">
        <f>IF(ISBLANK(H1348),"",IFERROR(VLOOKUP(B1348,'Np PL4 Stock'!$A:$D,4,FALSE),""))</f>
        <v/>
      </c>
      <c r="K1348" s="61" t="str">
        <f>IF(ISBLANK(H1348),"",SUMIF('Np PL4 Stock'!$A:$A,B1348,'Np PL4 Stock'!$N:$N))</f>
        <v/>
      </c>
      <c r="L1348" s="62" t="str">
        <f>IF(ISBLANK(H1348),"",VLOOKUP(LEFT(B1348,5),Unit!A:B,2,FALSE))</f>
        <v/>
      </c>
      <c r="M1348" s="63" t="str">
        <f>IF(ISBLANK(H1348),"",IFERROR(VLOOKUP(B1348,'Np PL4 Stock'!$A:$T,20,FALSE),""))</f>
        <v/>
      </c>
      <c r="N1348" s="63" t="str">
        <f>IF(ISBLANK(H1348),"",IFERROR(VLOOKUP(B1348,'Np PL4 Stock'!$A:$U,21,FALSE),""))</f>
        <v/>
      </c>
      <c r="O1348" s="62" t="str">
        <f t="shared" ref="O1348:O1411" si="223">IFERROR((K1348*10^6)/(L1348*10^3),"")</f>
        <v/>
      </c>
      <c r="P1348" s="62" t="str">
        <f t="shared" si="221"/>
        <v/>
      </c>
      <c r="Q1348" s="67" t="str">
        <f t="shared" ref="Q1348:Q1411" si="224">IFERROR(SUM(SUMIF(B:B,B1348,BQ:BQ),SUMIF(B:B,B1348,BR:BR))/(K1348*10^6),"")</f>
        <v/>
      </c>
      <c r="R1348" s="67" t="str">
        <f t="shared" si="222"/>
        <v/>
      </c>
      <c r="S1348" s="59"/>
      <c r="T1348" s="147"/>
      <c r="U1348" s="147"/>
      <c r="V1348" s="59"/>
      <c r="W1348" s="59"/>
      <c r="X1348" s="59"/>
      <c r="Y1348" s="59"/>
      <c r="Z1348" s="59"/>
      <c r="AA1348" s="59"/>
      <c r="AB1348" s="59"/>
      <c r="AC1348" s="59"/>
      <c r="AD1348" s="59"/>
      <c r="AE1348" s="59"/>
      <c r="AF1348" s="73"/>
      <c r="AG1348" s="73"/>
      <c r="AH1348" s="73"/>
      <c r="AI1348" s="73"/>
      <c r="AJ1348" s="73"/>
      <c r="AK1348" s="73"/>
      <c r="AL1348" s="77" t="str">
        <f>IF(ISBLANK(S1348),"",IF(AJ1348="Fail","Fail",IF(E1348="PL4",IF(AND(T1348&gt;STD_01122025!$D$3,U1348&lt;STD_01122025!$D$4,OR(AF1348="ND",AF1348&lt;STD_01122025!$D$7),AH1348="ND"),"Pass","Fail"),IF(E1348="PL12",IF(AND(S1348&lt;STD_01122025!$F$2,T1348&gt;STD_01122025!$F$3,U1348&lt;STD_01122025!$F$4,V1348&gt;STD_01122025!$F$5,X1348&gt;STD_01122025!$F$6,OR(AF1348="ND",AF1348&lt;STD_01122025!$F$7),AH1348="ND"),"Pass","Fail"),IF(E1348="SuperPL",IF(AND(T1348&gt;STD_01122025!$H$3,U1348&lt;STD_01122025!$H$4,V1348&gt;STD_01122025!$H$5,X1348&gt;STD_01122025!$H$6,OR(AF1348="ND",AF1348&lt;STD_01122025!$H$7),AH1348="ND"),"Pass","Fail"),IF(E1348="Flight",IF(AND(T1348&gt;STD_01122025!$J$3,U1348&lt;STD_01122025!$J$4,X1348&gt;STD_01122025!$J$6,OR(AF1348="ND",AF1348&lt;STD_01122025!$J$7),AH1348="ND"),"Pass","Fail"),""))))))</f>
        <v/>
      </c>
      <c r="AM1348" s="62" t="str">
        <f>IF(ISBLANK(B1348),"",IFERROR(IF(VLOOKUP(B1348,'Np PL4 Stock'!$A:$J,10,FALSE)="Np4",D1348-VLOOKUP(B1348,'Np PL4 Stock'!$A:$E,5,FALSE),D1348-VLOOKUP(B1348,'Np PL4 Stock'!$A:$E,5,FALSE)-1),""))</f>
        <v/>
      </c>
      <c r="AN1348" s="147"/>
      <c r="AO1348" s="147"/>
      <c r="AP1348" s="59"/>
      <c r="AQ1348" s="59"/>
      <c r="AR1348" s="59"/>
      <c r="AS1348" s="59"/>
      <c r="AT1348" s="73"/>
      <c r="AU1348" s="73"/>
      <c r="AV1348" s="73"/>
      <c r="AW1348" s="73"/>
      <c r="AX1348" s="84"/>
      <c r="AY1348" s="59"/>
      <c r="AZ1348" s="59"/>
      <c r="BA1348" s="59"/>
      <c r="BB1348" s="59"/>
      <c r="BC1348" s="59"/>
      <c r="BD1348" s="59"/>
      <c r="BE1348" s="84"/>
      <c r="BF1348" s="84"/>
      <c r="BG1348" s="84"/>
      <c r="BH1348" s="84"/>
      <c r="BI1348" s="85"/>
      <c r="BJ1348" s="86"/>
      <c r="BK1348" s="86"/>
      <c r="BL1348" s="86"/>
      <c r="BM1348" s="86"/>
      <c r="BN1348" s="86"/>
      <c r="BO1348" s="59"/>
      <c r="BP1348" s="69"/>
      <c r="BQ1348" s="92">
        <v>0</v>
      </c>
      <c r="BR1348" s="93">
        <v>0</v>
      </c>
      <c r="BS1348" s="94" t="str">
        <f t="shared" ref="BS1348:BS1411" si="225">IF(ISBLANK(D1348),"",SUM(BQ1348:BR1348))</f>
        <v/>
      </c>
      <c r="BT1348" s="95">
        <v>0</v>
      </c>
      <c r="BU1348" s="101" t="str">
        <f t="shared" ref="BU1348:BU1411" si="226">IF(ISBLANK(D1348),"",SUM(BS1348:BT1348))</f>
        <v/>
      </c>
      <c r="BV1348" s="102" t="str">
        <f t="shared" si="217"/>
        <v>-</v>
      </c>
      <c r="BW1348" s="103"/>
      <c r="BX1348" s="104" t="str">
        <f t="shared" si="218"/>
        <v>-</v>
      </c>
      <c r="BY1348" s="105"/>
      <c r="BZ1348" s="103"/>
      <c r="CA1348" s="106"/>
      <c r="CB1348" s="107"/>
      <c r="CC1348" s="112"/>
      <c r="CD1348" s="106"/>
      <c r="CE1348" s="103"/>
      <c r="CF1348" s="113"/>
      <c r="CG1348" s="114"/>
    </row>
    <row r="1349" spans="1:85">
      <c r="A1349" s="53" t="str">
        <f t="shared" si="219"/>
        <v>--</v>
      </c>
      <c r="B1349" s="47" t="str">
        <f t="shared" si="220"/>
        <v>-</v>
      </c>
      <c r="C1349" s="153"/>
      <c r="D1349" s="49"/>
      <c r="E1349" s="50"/>
      <c r="F1349" s="51"/>
      <c r="G1349" s="59"/>
      <c r="H1349" s="51"/>
      <c r="I1349" s="59"/>
      <c r="J1349" s="60" t="str">
        <f>IF(ISBLANK(H1349),"",IFERROR(VLOOKUP(B1349,'Np PL4 Stock'!$A:$D,4,FALSE),""))</f>
        <v/>
      </c>
      <c r="K1349" s="61" t="str">
        <f>IF(ISBLANK(H1349),"",SUMIF('Np PL4 Stock'!$A:$A,B1349,'Np PL4 Stock'!$N:$N))</f>
        <v/>
      </c>
      <c r="L1349" s="62" t="str">
        <f>IF(ISBLANK(H1349),"",VLOOKUP(LEFT(B1349,5),Unit!A:B,2,FALSE))</f>
        <v/>
      </c>
      <c r="M1349" s="63" t="str">
        <f>IF(ISBLANK(H1349),"",IFERROR(VLOOKUP(B1349,'Np PL4 Stock'!$A:$T,20,FALSE),""))</f>
        <v/>
      </c>
      <c r="N1349" s="63" t="str">
        <f>IF(ISBLANK(H1349),"",IFERROR(VLOOKUP(B1349,'Np PL4 Stock'!$A:$U,21,FALSE),""))</f>
        <v/>
      </c>
      <c r="O1349" s="62" t="str">
        <f t="shared" si="223"/>
        <v/>
      </c>
      <c r="P1349" s="62" t="str">
        <f t="shared" si="221"/>
        <v/>
      </c>
      <c r="Q1349" s="67" t="str">
        <f t="shared" si="224"/>
        <v/>
      </c>
      <c r="R1349" s="67" t="str">
        <f t="shared" si="222"/>
        <v/>
      </c>
      <c r="S1349" s="59"/>
      <c r="T1349" s="147"/>
      <c r="U1349" s="147"/>
      <c r="V1349" s="59"/>
      <c r="W1349" s="59"/>
      <c r="X1349" s="59"/>
      <c r="Y1349" s="59"/>
      <c r="Z1349" s="59"/>
      <c r="AA1349" s="59"/>
      <c r="AB1349" s="59"/>
      <c r="AC1349" s="59"/>
      <c r="AD1349" s="59"/>
      <c r="AE1349" s="59"/>
      <c r="AF1349" s="73"/>
      <c r="AG1349" s="73"/>
      <c r="AH1349" s="73"/>
      <c r="AI1349" s="73"/>
      <c r="AJ1349" s="73"/>
      <c r="AK1349" s="73"/>
      <c r="AL1349" s="77" t="str">
        <f>IF(ISBLANK(S1349),"",IF(AJ1349="Fail","Fail",IF(E1349="PL4",IF(AND(T1349&gt;STD_01122025!$D$3,U1349&lt;STD_01122025!$D$4,OR(AF1349="ND",AF1349&lt;STD_01122025!$D$7),AH1349="ND"),"Pass","Fail"),IF(E1349="PL12",IF(AND(S1349&lt;STD_01122025!$F$2,T1349&gt;STD_01122025!$F$3,U1349&lt;STD_01122025!$F$4,V1349&gt;STD_01122025!$F$5,X1349&gt;STD_01122025!$F$6,OR(AF1349="ND",AF1349&lt;STD_01122025!$F$7),AH1349="ND"),"Pass","Fail"),IF(E1349="SuperPL",IF(AND(T1349&gt;STD_01122025!$H$3,U1349&lt;STD_01122025!$H$4,V1349&gt;STD_01122025!$H$5,X1349&gt;STD_01122025!$H$6,OR(AF1349="ND",AF1349&lt;STD_01122025!$H$7),AH1349="ND"),"Pass","Fail"),IF(E1349="Flight",IF(AND(T1349&gt;STD_01122025!$J$3,U1349&lt;STD_01122025!$J$4,X1349&gt;STD_01122025!$J$6,OR(AF1349="ND",AF1349&lt;STD_01122025!$J$7),AH1349="ND"),"Pass","Fail"),""))))))</f>
        <v/>
      </c>
      <c r="AM1349" s="62" t="str">
        <f>IF(ISBLANK(B1349),"",IFERROR(IF(VLOOKUP(B1349,'Np PL4 Stock'!$A:$J,10,FALSE)="Np4",D1349-VLOOKUP(B1349,'Np PL4 Stock'!$A:$E,5,FALSE),D1349-VLOOKUP(B1349,'Np PL4 Stock'!$A:$E,5,FALSE)-1),""))</f>
        <v/>
      </c>
      <c r="AN1349" s="147"/>
      <c r="AO1349" s="147"/>
      <c r="AP1349" s="59"/>
      <c r="AQ1349" s="59"/>
      <c r="AR1349" s="59"/>
      <c r="AS1349" s="59"/>
      <c r="AT1349" s="73"/>
      <c r="AU1349" s="73"/>
      <c r="AV1349" s="73"/>
      <c r="AW1349" s="73"/>
      <c r="AX1349" s="84"/>
      <c r="AY1349" s="59"/>
      <c r="AZ1349" s="59"/>
      <c r="BA1349" s="59"/>
      <c r="BB1349" s="59"/>
      <c r="BC1349" s="59"/>
      <c r="BD1349" s="59"/>
      <c r="BE1349" s="84"/>
      <c r="BF1349" s="84"/>
      <c r="BG1349" s="84"/>
      <c r="BH1349" s="84"/>
      <c r="BI1349" s="85"/>
      <c r="BJ1349" s="86"/>
      <c r="BK1349" s="86"/>
      <c r="BL1349" s="86"/>
      <c r="BM1349" s="86"/>
      <c r="BN1349" s="86"/>
      <c r="BO1349" s="59"/>
      <c r="BP1349" s="69"/>
      <c r="BQ1349" s="92">
        <v>0</v>
      </c>
      <c r="BR1349" s="93">
        <v>0</v>
      </c>
      <c r="BS1349" s="94" t="str">
        <f t="shared" si="225"/>
        <v/>
      </c>
      <c r="BT1349" s="95">
        <v>0</v>
      </c>
      <c r="BU1349" s="101" t="str">
        <f t="shared" si="226"/>
        <v/>
      </c>
      <c r="BV1349" s="102" t="str">
        <f t="shared" si="217"/>
        <v>-</v>
      </c>
      <c r="BW1349" s="103"/>
      <c r="BX1349" s="104" t="str">
        <f t="shared" si="218"/>
        <v>-</v>
      </c>
      <c r="BY1349" s="105"/>
      <c r="BZ1349" s="103"/>
      <c r="CA1349" s="106"/>
      <c r="CB1349" s="107"/>
      <c r="CC1349" s="112"/>
      <c r="CD1349" s="106"/>
      <c r="CE1349" s="103"/>
      <c r="CF1349" s="113"/>
      <c r="CG1349" s="114"/>
    </row>
    <row r="1350" spans="1:85">
      <c r="A1350" s="53" t="str">
        <f t="shared" si="219"/>
        <v>--</v>
      </c>
      <c r="B1350" s="47" t="str">
        <f t="shared" si="220"/>
        <v>-</v>
      </c>
      <c r="C1350" s="153"/>
      <c r="D1350" s="49"/>
      <c r="E1350" s="50"/>
      <c r="F1350" s="51"/>
      <c r="G1350" s="59"/>
      <c r="H1350" s="51"/>
      <c r="I1350" s="59"/>
      <c r="J1350" s="60" t="str">
        <f>IF(ISBLANK(H1350),"",IFERROR(VLOOKUP(B1350,'Np PL4 Stock'!$A:$D,4,FALSE),""))</f>
        <v/>
      </c>
      <c r="K1350" s="61" t="str">
        <f>IF(ISBLANK(H1350),"",SUMIF('Np PL4 Stock'!$A:$A,B1350,'Np PL4 Stock'!$N:$N))</f>
        <v/>
      </c>
      <c r="L1350" s="62" t="str">
        <f>IF(ISBLANK(H1350),"",VLOOKUP(LEFT(B1350,5),Unit!A:B,2,FALSE))</f>
        <v/>
      </c>
      <c r="M1350" s="63" t="str">
        <f>IF(ISBLANK(H1350),"",IFERROR(VLOOKUP(B1350,'Np PL4 Stock'!$A:$T,20,FALSE),""))</f>
        <v/>
      </c>
      <c r="N1350" s="63" t="str">
        <f>IF(ISBLANK(H1350),"",IFERROR(VLOOKUP(B1350,'Np PL4 Stock'!$A:$U,21,FALSE),""))</f>
        <v/>
      </c>
      <c r="O1350" s="62" t="str">
        <f t="shared" si="223"/>
        <v/>
      </c>
      <c r="P1350" s="62" t="str">
        <f t="shared" si="221"/>
        <v/>
      </c>
      <c r="Q1350" s="67" t="str">
        <f t="shared" si="224"/>
        <v/>
      </c>
      <c r="R1350" s="67" t="str">
        <f t="shared" si="222"/>
        <v/>
      </c>
      <c r="S1350" s="59"/>
      <c r="T1350" s="147"/>
      <c r="U1350" s="147"/>
      <c r="V1350" s="59"/>
      <c r="W1350" s="59"/>
      <c r="X1350" s="59"/>
      <c r="Y1350" s="59"/>
      <c r="Z1350" s="59"/>
      <c r="AA1350" s="59"/>
      <c r="AB1350" s="59"/>
      <c r="AC1350" s="59"/>
      <c r="AD1350" s="59"/>
      <c r="AE1350" s="59"/>
      <c r="AF1350" s="73"/>
      <c r="AG1350" s="73"/>
      <c r="AH1350" s="73"/>
      <c r="AI1350" s="73"/>
      <c r="AJ1350" s="73"/>
      <c r="AK1350" s="73"/>
      <c r="AL1350" s="77" t="str">
        <f>IF(ISBLANK(S1350),"",IF(AJ1350="Fail","Fail",IF(E1350="PL4",IF(AND(T1350&gt;STD_01122025!$D$3,U1350&lt;STD_01122025!$D$4,OR(AF1350="ND",AF1350&lt;STD_01122025!$D$7),AH1350="ND"),"Pass","Fail"),IF(E1350="PL12",IF(AND(S1350&lt;STD_01122025!$F$2,T1350&gt;STD_01122025!$F$3,U1350&lt;STD_01122025!$F$4,V1350&gt;STD_01122025!$F$5,X1350&gt;STD_01122025!$F$6,OR(AF1350="ND",AF1350&lt;STD_01122025!$F$7),AH1350="ND"),"Pass","Fail"),IF(E1350="SuperPL",IF(AND(T1350&gt;STD_01122025!$H$3,U1350&lt;STD_01122025!$H$4,V1350&gt;STD_01122025!$H$5,X1350&gt;STD_01122025!$H$6,OR(AF1350="ND",AF1350&lt;STD_01122025!$H$7),AH1350="ND"),"Pass","Fail"),IF(E1350="Flight",IF(AND(T1350&gt;STD_01122025!$J$3,U1350&lt;STD_01122025!$J$4,X1350&gt;STD_01122025!$J$6,OR(AF1350="ND",AF1350&lt;STD_01122025!$J$7),AH1350="ND"),"Pass","Fail"),""))))))</f>
        <v/>
      </c>
      <c r="AM1350" s="62" t="str">
        <f>IF(ISBLANK(B1350),"",IFERROR(IF(VLOOKUP(B1350,'Np PL4 Stock'!$A:$J,10,FALSE)="Np4",D1350-VLOOKUP(B1350,'Np PL4 Stock'!$A:$E,5,FALSE),D1350-VLOOKUP(B1350,'Np PL4 Stock'!$A:$E,5,FALSE)-1),""))</f>
        <v/>
      </c>
      <c r="AN1350" s="147"/>
      <c r="AO1350" s="147"/>
      <c r="AP1350" s="59"/>
      <c r="AQ1350" s="59"/>
      <c r="AR1350" s="59"/>
      <c r="AS1350" s="59"/>
      <c r="AT1350" s="73"/>
      <c r="AU1350" s="73"/>
      <c r="AV1350" s="73"/>
      <c r="AW1350" s="73"/>
      <c r="AX1350" s="84"/>
      <c r="AY1350" s="59"/>
      <c r="AZ1350" s="59"/>
      <c r="BA1350" s="59"/>
      <c r="BB1350" s="59"/>
      <c r="BC1350" s="59"/>
      <c r="BD1350" s="59"/>
      <c r="BE1350" s="84"/>
      <c r="BF1350" s="84"/>
      <c r="BG1350" s="84"/>
      <c r="BH1350" s="84"/>
      <c r="BI1350" s="85"/>
      <c r="BJ1350" s="86"/>
      <c r="BK1350" s="86"/>
      <c r="BL1350" s="86"/>
      <c r="BM1350" s="86"/>
      <c r="BN1350" s="86"/>
      <c r="BO1350" s="59"/>
      <c r="BP1350" s="69"/>
      <c r="BQ1350" s="92">
        <v>0</v>
      </c>
      <c r="BR1350" s="93">
        <v>0</v>
      </c>
      <c r="BS1350" s="94" t="str">
        <f t="shared" si="225"/>
        <v/>
      </c>
      <c r="BT1350" s="95">
        <v>0</v>
      </c>
      <c r="BU1350" s="101" t="str">
        <f t="shared" si="226"/>
        <v/>
      </c>
      <c r="BV1350" s="102" t="str">
        <f t="shared" ref="BV1350:BV1413" si="227">IF(ISNUMBER(AQ1350),(1/AQ1350)*10^3,"-")</f>
        <v>-</v>
      </c>
      <c r="BW1350" s="103"/>
      <c r="BX1350" s="104" t="str">
        <f t="shared" si="218"/>
        <v>-</v>
      </c>
      <c r="BY1350" s="105"/>
      <c r="BZ1350" s="103"/>
      <c r="CA1350" s="106"/>
      <c r="CB1350" s="107"/>
      <c r="CC1350" s="112"/>
      <c r="CD1350" s="106"/>
      <c r="CE1350" s="103"/>
      <c r="CF1350" s="113"/>
      <c r="CG1350" s="114"/>
    </row>
    <row r="1351" spans="1:85">
      <c r="A1351" s="53" t="str">
        <f t="shared" si="219"/>
        <v>--</v>
      </c>
      <c r="B1351" s="47" t="str">
        <f t="shared" si="220"/>
        <v>-</v>
      </c>
      <c r="C1351" s="153"/>
      <c r="D1351" s="49"/>
      <c r="E1351" s="50"/>
      <c r="F1351" s="51"/>
      <c r="G1351" s="59"/>
      <c r="H1351" s="51"/>
      <c r="I1351" s="59"/>
      <c r="J1351" s="60" t="str">
        <f>IF(ISBLANK(H1351),"",IFERROR(VLOOKUP(B1351,'Np PL4 Stock'!$A:$D,4,FALSE),""))</f>
        <v/>
      </c>
      <c r="K1351" s="61" t="str">
        <f>IF(ISBLANK(H1351),"",SUMIF('Np PL4 Stock'!$A:$A,B1351,'Np PL4 Stock'!$N:$N))</f>
        <v/>
      </c>
      <c r="L1351" s="62" t="str">
        <f>IF(ISBLANK(H1351),"",VLOOKUP(LEFT(B1351,5),Unit!A:B,2,FALSE))</f>
        <v/>
      </c>
      <c r="M1351" s="63" t="str">
        <f>IF(ISBLANK(H1351),"",IFERROR(VLOOKUP(B1351,'Np PL4 Stock'!$A:$T,20,FALSE),""))</f>
        <v/>
      </c>
      <c r="N1351" s="63" t="str">
        <f>IF(ISBLANK(H1351),"",IFERROR(VLOOKUP(B1351,'Np PL4 Stock'!$A:$U,21,FALSE),""))</f>
        <v/>
      </c>
      <c r="O1351" s="62" t="str">
        <f t="shared" si="223"/>
        <v/>
      </c>
      <c r="P1351" s="62" t="str">
        <f t="shared" si="221"/>
        <v/>
      </c>
      <c r="Q1351" s="67" t="str">
        <f t="shared" si="224"/>
        <v/>
      </c>
      <c r="R1351" s="67" t="str">
        <f t="shared" si="222"/>
        <v/>
      </c>
      <c r="S1351" s="59"/>
      <c r="T1351" s="147"/>
      <c r="U1351" s="147"/>
      <c r="V1351" s="59"/>
      <c r="W1351" s="59"/>
      <c r="X1351" s="59"/>
      <c r="Y1351" s="59"/>
      <c r="Z1351" s="59"/>
      <c r="AA1351" s="59"/>
      <c r="AB1351" s="59"/>
      <c r="AC1351" s="59"/>
      <c r="AD1351" s="59"/>
      <c r="AE1351" s="59"/>
      <c r="AF1351" s="73"/>
      <c r="AG1351" s="73"/>
      <c r="AH1351" s="73"/>
      <c r="AI1351" s="73"/>
      <c r="AJ1351" s="73"/>
      <c r="AK1351" s="73"/>
      <c r="AL1351" s="77" t="str">
        <f>IF(ISBLANK(S1351),"",IF(AJ1351="Fail","Fail",IF(E1351="PL4",IF(AND(T1351&gt;STD_01122025!$D$3,U1351&lt;STD_01122025!$D$4,OR(AF1351="ND",AF1351&lt;STD_01122025!$D$7),AH1351="ND"),"Pass","Fail"),IF(E1351="PL12",IF(AND(S1351&lt;STD_01122025!$F$2,T1351&gt;STD_01122025!$F$3,U1351&lt;STD_01122025!$F$4,V1351&gt;STD_01122025!$F$5,X1351&gt;STD_01122025!$F$6,OR(AF1351="ND",AF1351&lt;STD_01122025!$F$7),AH1351="ND"),"Pass","Fail"),IF(E1351="SuperPL",IF(AND(T1351&gt;STD_01122025!$H$3,U1351&lt;STD_01122025!$H$4,V1351&gt;STD_01122025!$H$5,X1351&gt;STD_01122025!$H$6,OR(AF1351="ND",AF1351&lt;STD_01122025!$H$7),AH1351="ND"),"Pass","Fail"),IF(E1351="Flight",IF(AND(T1351&gt;STD_01122025!$J$3,U1351&lt;STD_01122025!$J$4,X1351&gt;STD_01122025!$J$6,OR(AF1351="ND",AF1351&lt;STD_01122025!$J$7),AH1351="ND"),"Pass","Fail"),""))))))</f>
        <v/>
      </c>
      <c r="AM1351" s="62" t="str">
        <f>IF(ISBLANK(B1351),"",IFERROR(IF(VLOOKUP(B1351,'Np PL4 Stock'!$A:$J,10,FALSE)="Np4",D1351-VLOOKUP(B1351,'Np PL4 Stock'!$A:$E,5,FALSE),D1351-VLOOKUP(B1351,'Np PL4 Stock'!$A:$E,5,FALSE)-1),""))</f>
        <v/>
      </c>
      <c r="AN1351" s="147"/>
      <c r="AO1351" s="147"/>
      <c r="AP1351" s="59"/>
      <c r="AQ1351" s="59"/>
      <c r="AR1351" s="59"/>
      <c r="AS1351" s="59"/>
      <c r="AT1351" s="73"/>
      <c r="AU1351" s="73"/>
      <c r="AV1351" s="73"/>
      <c r="AW1351" s="73"/>
      <c r="AX1351" s="84"/>
      <c r="AY1351" s="59"/>
      <c r="AZ1351" s="59"/>
      <c r="BA1351" s="59"/>
      <c r="BB1351" s="59"/>
      <c r="BC1351" s="59"/>
      <c r="BD1351" s="59"/>
      <c r="BE1351" s="84"/>
      <c r="BF1351" s="84"/>
      <c r="BG1351" s="84"/>
      <c r="BH1351" s="84"/>
      <c r="BI1351" s="85"/>
      <c r="BJ1351" s="86"/>
      <c r="BK1351" s="86"/>
      <c r="BL1351" s="86"/>
      <c r="BM1351" s="86"/>
      <c r="BN1351" s="86"/>
      <c r="BO1351" s="59"/>
      <c r="BP1351" s="69"/>
      <c r="BQ1351" s="92">
        <v>0</v>
      </c>
      <c r="BR1351" s="93">
        <v>0</v>
      </c>
      <c r="BS1351" s="94" t="str">
        <f t="shared" si="225"/>
        <v/>
      </c>
      <c r="BT1351" s="95">
        <v>0</v>
      </c>
      <c r="BU1351" s="101" t="str">
        <f t="shared" si="226"/>
        <v/>
      </c>
      <c r="BV1351" s="102" t="str">
        <f t="shared" si="227"/>
        <v>-</v>
      </c>
      <c r="BW1351" s="103"/>
      <c r="BX1351" s="104" t="str">
        <f t="shared" ref="BX1351:BX1414" si="228">IFERROR((BU1351*BV1351)/10^3,"-")</f>
        <v>-</v>
      </c>
      <c r="BY1351" s="105"/>
      <c r="BZ1351" s="103"/>
      <c r="CA1351" s="106"/>
      <c r="CB1351" s="107"/>
      <c r="CC1351" s="112"/>
      <c r="CD1351" s="106"/>
      <c r="CE1351" s="103"/>
      <c r="CF1351" s="113"/>
      <c r="CG1351" s="114"/>
    </row>
    <row r="1352" spans="1:85">
      <c r="A1352" s="53" t="str">
        <f t="shared" si="219"/>
        <v>--</v>
      </c>
      <c r="B1352" s="47" t="str">
        <f t="shared" si="220"/>
        <v>-</v>
      </c>
      <c r="C1352" s="153"/>
      <c r="D1352" s="49"/>
      <c r="E1352" s="50"/>
      <c r="F1352" s="51"/>
      <c r="G1352" s="59"/>
      <c r="H1352" s="51"/>
      <c r="I1352" s="59"/>
      <c r="J1352" s="60" t="str">
        <f>IF(ISBLANK(H1352),"",IFERROR(VLOOKUP(B1352,'Np PL4 Stock'!$A:$D,4,FALSE),""))</f>
        <v/>
      </c>
      <c r="K1352" s="61" t="str">
        <f>IF(ISBLANK(H1352),"",SUMIF('Np PL4 Stock'!$A:$A,B1352,'Np PL4 Stock'!$N:$N))</f>
        <v/>
      </c>
      <c r="L1352" s="62" t="str">
        <f>IF(ISBLANK(H1352),"",VLOOKUP(LEFT(B1352,5),Unit!A:B,2,FALSE))</f>
        <v/>
      </c>
      <c r="M1352" s="63" t="str">
        <f>IF(ISBLANK(H1352),"",IFERROR(VLOOKUP(B1352,'Np PL4 Stock'!$A:$T,20,FALSE),""))</f>
        <v/>
      </c>
      <c r="N1352" s="63" t="str">
        <f>IF(ISBLANK(H1352),"",IFERROR(VLOOKUP(B1352,'Np PL4 Stock'!$A:$U,21,FALSE),""))</f>
        <v/>
      </c>
      <c r="O1352" s="62" t="str">
        <f t="shared" si="223"/>
        <v/>
      </c>
      <c r="P1352" s="62" t="str">
        <f t="shared" si="221"/>
        <v/>
      </c>
      <c r="Q1352" s="67" t="str">
        <f t="shared" si="224"/>
        <v/>
      </c>
      <c r="R1352" s="67" t="str">
        <f t="shared" si="222"/>
        <v/>
      </c>
      <c r="S1352" s="59"/>
      <c r="T1352" s="147"/>
      <c r="U1352" s="147"/>
      <c r="V1352" s="59"/>
      <c r="W1352" s="59"/>
      <c r="X1352" s="59"/>
      <c r="Y1352" s="59"/>
      <c r="Z1352" s="59"/>
      <c r="AA1352" s="59"/>
      <c r="AB1352" s="59"/>
      <c r="AC1352" s="59"/>
      <c r="AD1352" s="59"/>
      <c r="AE1352" s="59"/>
      <c r="AF1352" s="73"/>
      <c r="AG1352" s="73"/>
      <c r="AH1352" s="73"/>
      <c r="AI1352" s="73"/>
      <c r="AJ1352" s="73"/>
      <c r="AK1352" s="73"/>
      <c r="AL1352" s="77" t="str">
        <f>IF(ISBLANK(S1352),"",IF(AJ1352="Fail","Fail",IF(E1352="PL4",IF(AND(T1352&gt;STD_01122025!$D$3,U1352&lt;STD_01122025!$D$4,OR(AF1352="ND",AF1352&lt;STD_01122025!$D$7),AH1352="ND"),"Pass","Fail"),IF(E1352="PL12",IF(AND(S1352&lt;STD_01122025!$F$2,T1352&gt;STD_01122025!$F$3,U1352&lt;STD_01122025!$F$4,V1352&gt;STD_01122025!$F$5,X1352&gt;STD_01122025!$F$6,OR(AF1352="ND",AF1352&lt;STD_01122025!$F$7),AH1352="ND"),"Pass","Fail"),IF(E1352="SuperPL",IF(AND(T1352&gt;STD_01122025!$H$3,U1352&lt;STD_01122025!$H$4,V1352&gt;STD_01122025!$H$5,X1352&gt;STD_01122025!$H$6,OR(AF1352="ND",AF1352&lt;STD_01122025!$H$7),AH1352="ND"),"Pass","Fail"),IF(E1352="Flight",IF(AND(T1352&gt;STD_01122025!$J$3,U1352&lt;STD_01122025!$J$4,X1352&gt;STD_01122025!$J$6,OR(AF1352="ND",AF1352&lt;STD_01122025!$J$7),AH1352="ND"),"Pass","Fail"),""))))))</f>
        <v/>
      </c>
      <c r="AM1352" s="62" t="str">
        <f>IF(ISBLANK(B1352),"",IFERROR(IF(VLOOKUP(B1352,'Np PL4 Stock'!$A:$J,10,FALSE)="Np4",D1352-VLOOKUP(B1352,'Np PL4 Stock'!$A:$E,5,FALSE),D1352-VLOOKUP(B1352,'Np PL4 Stock'!$A:$E,5,FALSE)-1),""))</f>
        <v/>
      </c>
      <c r="AN1352" s="147"/>
      <c r="AO1352" s="147"/>
      <c r="AP1352" s="59"/>
      <c r="AQ1352" s="59"/>
      <c r="AR1352" s="59"/>
      <c r="AS1352" s="59"/>
      <c r="AT1352" s="73"/>
      <c r="AU1352" s="73"/>
      <c r="AV1352" s="73"/>
      <c r="AW1352" s="73"/>
      <c r="AX1352" s="84"/>
      <c r="AY1352" s="59"/>
      <c r="AZ1352" s="59"/>
      <c r="BA1352" s="59"/>
      <c r="BB1352" s="59"/>
      <c r="BC1352" s="59"/>
      <c r="BD1352" s="59"/>
      <c r="BE1352" s="84"/>
      <c r="BF1352" s="84"/>
      <c r="BG1352" s="84"/>
      <c r="BH1352" s="84"/>
      <c r="BI1352" s="85"/>
      <c r="BJ1352" s="86"/>
      <c r="BK1352" s="86"/>
      <c r="BL1352" s="86"/>
      <c r="BM1352" s="86"/>
      <c r="BN1352" s="86"/>
      <c r="BO1352" s="59"/>
      <c r="BP1352" s="69"/>
      <c r="BQ1352" s="92">
        <v>0</v>
      </c>
      <c r="BR1352" s="93">
        <v>0</v>
      </c>
      <c r="BS1352" s="94" t="str">
        <f t="shared" si="225"/>
        <v/>
      </c>
      <c r="BT1352" s="95">
        <v>0</v>
      </c>
      <c r="BU1352" s="101" t="str">
        <f t="shared" si="226"/>
        <v/>
      </c>
      <c r="BV1352" s="102" t="str">
        <f t="shared" si="227"/>
        <v>-</v>
      </c>
      <c r="BW1352" s="103"/>
      <c r="BX1352" s="104" t="str">
        <f t="shared" si="228"/>
        <v>-</v>
      </c>
      <c r="BY1352" s="105"/>
      <c r="BZ1352" s="103"/>
      <c r="CA1352" s="106"/>
      <c r="CB1352" s="107"/>
      <c r="CC1352" s="112"/>
      <c r="CD1352" s="106"/>
      <c r="CE1352" s="103"/>
      <c r="CF1352" s="113"/>
      <c r="CG1352" s="114"/>
    </row>
    <row r="1353" spans="1:85">
      <c r="A1353" s="53" t="str">
        <f t="shared" si="219"/>
        <v>--</v>
      </c>
      <c r="B1353" s="47" t="str">
        <f t="shared" si="220"/>
        <v>-</v>
      </c>
      <c r="C1353" s="153"/>
      <c r="D1353" s="49"/>
      <c r="E1353" s="50"/>
      <c r="F1353" s="51"/>
      <c r="G1353" s="59"/>
      <c r="H1353" s="51"/>
      <c r="I1353" s="59"/>
      <c r="J1353" s="60" t="str">
        <f>IF(ISBLANK(H1353),"",IFERROR(VLOOKUP(B1353,'Np PL4 Stock'!$A:$D,4,FALSE),""))</f>
        <v/>
      </c>
      <c r="K1353" s="61" t="str">
        <f>IF(ISBLANK(H1353),"",SUMIF('Np PL4 Stock'!$A:$A,B1353,'Np PL4 Stock'!$N:$N))</f>
        <v/>
      </c>
      <c r="L1353" s="62" t="str">
        <f>IF(ISBLANK(H1353),"",VLOOKUP(LEFT(B1353,5),Unit!A:B,2,FALSE))</f>
        <v/>
      </c>
      <c r="M1353" s="63" t="str">
        <f>IF(ISBLANK(H1353),"",IFERROR(VLOOKUP(B1353,'Np PL4 Stock'!$A:$T,20,FALSE),""))</f>
        <v/>
      </c>
      <c r="N1353" s="63" t="str">
        <f>IF(ISBLANK(H1353),"",IFERROR(VLOOKUP(B1353,'Np PL4 Stock'!$A:$U,21,FALSE),""))</f>
        <v/>
      </c>
      <c r="O1353" s="62" t="str">
        <f t="shared" si="223"/>
        <v/>
      </c>
      <c r="P1353" s="62" t="str">
        <f t="shared" si="221"/>
        <v/>
      </c>
      <c r="Q1353" s="67" t="str">
        <f t="shared" si="224"/>
        <v/>
      </c>
      <c r="R1353" s="67" t="str">
        <f t="shared" si="222"/>
        <v/>
      </c>
      <c r="S1353" s="59"/>
      <c r="T1353" s="147"/>
      <c r="U1353" s="147"/>
      <c r="V1353" s="59"/>
      <c r="W1353" s="59"/>
      <c r="X1353" s="59"/>
      <c r="Y1353" s="59"/>
      <c r="Z1353" s="59"/>
      <c r="AA1353" s="59"/>
      <c r="AB1353" s="59"/>
      <c r="AC1353" s="59"/>
      <c r="AD1353" s="59"/>
      <c r="AE1353" s="59"/>
      <c r="AF1353" s="73"/>
      <c r="AG1353" s="73"/>
      <c r="AH1353" s="73"/>
      <c r="AI1353" s="73"/>
      <c r="AJ1353" s="73"/>
      <c r="AK1353" s="73"/>
      <c r="AL1353" s="77" t="str">
        <f>IF(ISBLANK(S1353),"",IF(AJ1353="Fail","Fail",IF(E1353="PL4",IF(AND(T1353&gt;STD_01122025!$D$3,U1353&lt;STD_01122025!$D$4,OR(AF1353="ND",AF1353&lt;STD_01122025!$D$7),AH1353="ND"),"Pass","Fail"),IF(E1353="PL12",IF(AND(S1353&lt;STD_01122025!$F$2,T1353&gt;STD_01122025!$F$3,U1353&lt;STD_01122025!$F$4,V1353&gt;STD_01122025!$F$5,X1353&gt;STD_01122025!$F$6,OR(AF1353="ND",AF1353&lt;STD_01122025!$F$7),AH1353="ND"),"Pass","Fail"),IF(E1353="SuperPL",IF(AND(T1353&gt;STD_01122025!$H$3,U1353&lt;STD_01122025!$H$4,V1353&gt;STD_01122025!$H$5,X1353&gt;STD_01122025!$H$6,OR(AF1353="ND",AF1353&lt;STD_01122025!$H$7),AH1353="ND"),"Pass","Fail"),IF(E1353="Flight",IF(AND(T1353&gt;STD_01122025!$J$3,U1353&lt;STD_01122025!$J$4,X1353&gt;STD_01122025!$J$6,OR(AF1353="ND",AF1353&lt;STD_01122025!$J$7),AH1353="ND"),"Pass","Fail"),""))))))</f>
        <v/>
      </c>
      <c r="AM1353" s="62" t="str">
        <f>IF(ISBLANK(B1353),"",IFERROR(IF(VLOOKUP(B1353,'Np PL4 Stock'!$A:$J,10,FALSE)="Np4",D1353-VLOOKUP(B1353,'Np PL4 Stock'!$A:$E,5,FALSE),D1353-VLOOKUP(B1353,'Np PL4 Stock'!$A:$E,5,FALSE)-1),""))</f>
        <v/>
      </c>
      <c r="AN1353" s="147"/>
      <c r="AO1353" s="147"/>
      <c r="AP1353" s="59"/>
      <c r="AQ1353" s="59"/>
      <c r="AR1353" s="59"/>
      <c r="AS1353" s="59"/>
      <c r="AT1353" s="73"/>
      <c r="AU1353" s="73"/>
      <c r="AV1353" s="73"/>
      <c r="AW1353" s="73"/>
      <c r="AX1353" s="84"/>
      <c r="AY1353" s="59"/>
      <c r="AZ1353" s="59"/>
      <c r="BA1353" s="59"/>
      <c r="BB1353" s="59"/>
      <c r="BC1353" s="59"/>
      <c r="BD1353" s="59"/>
      <c r="BE1353" s="84"/>
      <c r="BF1353" s="84"/>
      <c r="BG1353" s="84"/>
      <c r="BH1353" s="84"/>
      <c r="BI1353" s="85"/>
      <c r="BJ1353" s="86"/>
      <c r="BK1353" s="86"/>
      <c r="BL1353" s="86"/>
      <c r="BM1353" s="86"/>
      <c r="BN1353" s="86"/>
      <c r="BO1353" s="59"/>
      <c r="BP1353" s="69"/>
      <c r="BQ1353" s="92">
        <v>0</v>
      </c>
      <c r="BR1353" s="93">
        <v>0</v>
      </c>
      <c r="BS1353" s="94" t="str">
        <f t="shared" si="225"/>
        <v/>
      </c>
      <c r="BT1353" s="95">
        <v>0</v>
      </c>
      <c r="BU1353" s="101" t="str">
        <f t="shared" si="226"/>
        <v/>
      </c>
      <c r="BV1353" s="102" t="str">
        <f t="shared" si="227"/>
        <v>-</v>
      </c>
      <c r="BW1353" s="103"/>
      <c r="BX1353" s="104" t="str">
        <f t="shared" si="228"/>
        <v>-</v>
      </c>
      <c r="BY1353" s="105"/>
      <c r="BZ1353" s="103"/>
      <c r="CA1353" s="106"/>
      <c r="CB1353" s="107"/>
      <c r="CC1353" s="112"/>
      <c r="CD1353" s="106"/>
      <c r="CE1353" s="103"/>
      <c r="CF1353" s="113"/>
      <c r="CG1353" s="114"/>
    </row>
    <row r="1354" spans="1:85">
      <c r="A1354" s="53" t="str">
        <f t="shared" si="219"/>
        <v>--</v>
      </c>
      <c r="B1354" s="47" t="str">
        <f t="shared" si="220"/>
        <v>-</v>
      </c>
      <c r="C1354" s="153"/>
      <c r="D1354" s="49"/>
      <c r="E1354" s="50"/>
      <c r="F1354" s="51"/>
      <c r="G1354" s="59"/>
      <c r="H1354" s="51"/>
      <c r="I1354" s="59"/>
      <c r="J1354" s="60" t="str">
        <f>IF(ISBLANK(H1354),"",IFERROR(VLOOKUP(B1354,'Np PL4 Stock'!$A:$D,4,FALSE),""))</f>
        <v/>
      </c>
      <c r="K1354" s="61" t="str">
        <f>IF(ISBLANK(H1354),"",SUMIF('Np PL4 Stock'!$A:$A,B1354,'Np PL4 Stock'!$N:$N))</f>
        <v/>
      </c>
      <c r="L1354" s="62" t="str">
        <f>IF(ISBLANK(H1354),"",VLOOKUP(LEFT(B1354,5),Unit!A:B,2,FALSE))</f>
        <v/>
      </c>
      <c r="M1354" s="63" t="str">
        <f>IF(ISBLANK(H1354),"",IFERROR(VLOOKUP(B1354,'Np PL4 Stock'!$A:$T,20,FALSE),""))</f>
        <v/>
      </c>
      <c r="N1354" s="63" t="str">
        <f>IF(ISBLANK(H1354),"",IFERROR(VLOOKUP(B1354,'Np PL4 Stock'!$A:$U,21,FALSE),""))</f>
        <v/>
      </c>
      <c r="O1354" s="62" t="str">
        <f t="shared" si="223"/>
        <v/>
      </c>
      <c r="P1354" s="62" t="str">
        <f t="shared" si="221"/>
        <v/>
      </c>
      <c r="Q1354" s="67" t="str">
        <f t="shared" si="224"/>
        <v/>
      </c>
      <c r="R1354" s="67" t="str">
        <f t="shared" si="222"/>
        <v/>
      </c>
      <c r="S1354" s="59"/>
      <c r="T1354" s="147"/>
      <c r="U1354" s="147"/>
      <c r="V1354" s="59"/>
      <c r="W1354" s="59"/>
      <c r="X1354" s="59"/>
      <c r="Y1354" s="59"/>
      <c r="Z1354" s="59"/>
      <c r="AA1354" s="59"/>
      <c r="AB1354" s="59"/>
      <c r="AC1354" s="59"/>
      <c r="AD1354" s="59"/>
      <c r="AE1354" s="59"/>
      <c r="AF1354" s="73"/>
      <c r="AG1354" s="73"/>
      <c r="AH1354" s="73"/>
      <c r="AI1354" s="73"/>
      <c r="AJ1354" s="73"/>
      <c r="AK1354" s="73"/>
      <c r="AL1354" s="77" t="str">
        <f>IF(ISBLANK(S1354),"",IF(AJ1354="Fail","Fail",IF(E1354="PL4",IF(AND(T1354&gt;STD_01122025!$D$3,U1354&lt;STD_01122025!$D$4,OR(AF1354="ND",AF1354&lt;STD_01122025!$D$7),AH1354="ND"),"Pass","Fail"),IF(E1354="PL12",IF(AND(S1354&lt;STD_01122025!$F$2,T1354&gt;STD_01122025!$F$3,U1354&lt;STD_01122025!$F$4,V1354&gt;STD_01122025!$F$5,X1354&gt;STD_01122025!$F$6,OR(AF1354="ND",AF1354&lt;STD_01122025!$F$7),AH1354="ND"),"Pass","Fail"),IF(E1354="SuperPL",IF(AND(T1354&gt;STD_01122025!$H$3,U1354&lt;STD_01122025!$H$4,V1354&gt;STD_01122025!$H$5,X1354&gt;STD_01122025!$H$6,OR(AF1354="ND",AF1354&lt;STD_01122025!$H$7),AH1354="ND"),"Pass","Fail"),IF(E1354="Flight",IF(AND(T1354&gt;STD_01122025!$J$3,U1354&lt;STD_01122025!$J$4,X1354&gt;STD_01122025!$J$6,OR(AF1354="ND",AF1354&lt;STD_01122025!$J$7),AH1354="ND"),"Pass","Fail"),""))))))</f>
        <v/>
      </c>
      <c r="AM1354" s="62" t="str">
        <f>IF(ISBLANK(B1354),"",IFERROR(IF(VLOOKUP(B1354,'Np PL4 Stock'!$A:$J,10,FALSE)="Np4",D1354-VLOOKUP(B1354,'Np PL4 Stock'!$A:$E,5,FALSE),D1354-VLOOKUP(B1354,'Np PL4 Stock'!$A:$E,5,FALSE)-1),""))</f>
        <v/>
      </c>
      <c r="AN1354" s="147"/>
      <c r="AO1354" s="147"/>
      <c r="AP1354" s="59"/>
      <c r="AQ1354" s="59"/>
      <c r="AR1354" s="59"/>
      <c r="AS1354" s="59"/>
      <c r="AT1354" s="73"/>
      <c r="AU1354" s="73"/>
      <c r="AV1354" s="73"/>
      <c r="AW1354" s="73"/>
      <c r="AX1354" s="84"/>
      <c r="AY1354" s="59"/>
      <c r="AZ1354" s="59"/>
      <c r="BA1354" s="59"/>
      <c r="BB1354" s="59"/>
      <c r="BC1354" s="59"/>
      <c r="BD1354" s="59"/>
      <c r="BE1354" s="84"/>
      <c r="BF1354" s="84"/>
      <c r="BG1354" s="84"/>
      <c r="BH1354" s="84"/>
      <c r="BI1354" s="85"/>
      <c r="BJ1354" s="86"/>
      <c r="BK1354" s="86"/>
      <c r="BL1354" s="86"/>
      <c r="BM1354" s="86"/>
      <c r="BN1354" s="86"/>
      <c r="BO1354" s="59"/>
      <c r="BP1354" s="69"/>
      <c r="BQ1354" s="92">
        <v>0</v>
      </c>
      <c r="BR1354" s="93">
        <v>0</v>
      </c>
      <c r="BS1354" s="94" t="str">
        <f t="shared" si="225"/>
        <v/>
      </c>
      <c r="BT1354" s="95">
        <v>0</v>
      </c>
      <c r="BU1354" s="101" t="str">
        <f t="shared" si="226"/>
        <v/>
      </c>
      <c r="BV1354" s="102" t="str">
        <f t="shared" si="227"/>
        <v>-</v>
      </c>
      <c r="BW1354" s="103"/>
      <c r="BX1354" s="104" t="str">
        <f t="shared" si="228"/>
        <v>-</v>
      </c>
      <c r="BY1354" s="105"/>
      <c r="BZ1354" s="103"/>
      <c r="CA1354" s="106"/>
      <c r="CB1354" s="107"/>
      <c r="CC1354" s="112"/>
      <c r="CD1354" s="106"/>
      <c r="CE1354" s="103"/>
      <c r="CF1354" s="113"/>
      <c r="CG1354" s="114"/>
    </row>
    <row r="1355" spans="1:85">
      <c r="A1355" s="53" t="str">
        <f t="shared" si="219"/>
        <v>--</v>
      </c>
      <c r="B1355" s="47" t="str">
        <f t="shared" si="220"/>
        <v>-</v>
      </c>
      <c r="C1355" s="153"/>
      <c r="D1355" s="49"/>
      <c r="E1355" s="50"/>
      <c r="F1355" s="51"/>
      <c r="G1355" s="59"/>
      <c r="H1355" s="51"/>
      <c r="I1355" s="59"/>
      <c r="J1355" s="60" t="str">
        <f>IF(ISBLANK(H1355),"",IFERROR(VLOOKUP(B1355,'Np PL4 Stock'!$A:$D,4,FALSE),""))</f>
        <v/>
      </c>
      <c r="K1355" s="61" t="str">
        <f>IF(ISBLANK(H1355),"",SUMIF('Np PL4 Stock'!$A:$A,B1355,'Np PL4 Stock'!$N:$N))</f>
        <v/>
      </c>
      <c r="L1355" s="62" t="str">
        <f>IF(ISBLANK(H1355),"",VLOOKUP(LEFT(B1355,5),Unit!A:B,2,FALSE))</f>
        <v/>
      </c>
      <c r="M1355" s="63" t="str">
        <f>IF(ISBLANK(H1355),"",IFERROR(VLOOKUP(B1355,'Np PL4 Stock'!$A:$T,20,FALSE),""))</f>
        <v/>
      </c>
      <c r="N1355" s="63" t="str">
        <f>IF(ISBLANK(H1355),"",IFERROR(VLOOKUP(B1355,'Np PL4 Stock'!$A:$U,21,FALSE),""))</f>
        <v/>
      </c>
      <c r="O1355" s="62" t="str">
        <f t="shared" si="223"/>
        <v/>
      </c>
      <c r="P1355" s="62" t="str">
        <f t="shared" si="221"/>
        <v/>
      </c>
      <c r="Q1355" s="67" t="str">
        <f t="shared" si="224"/>
        <v/>
      </c>
      <c r="R1355" s="67" t="str">
        <f t="shared" si="222"/>
        <v/>
      </c>
      <c r="S1355" s="59"/>
      <c r="T1355" s="147"/>
      <c r="U1355" s="147"/>
      <c r="V1355" s="59"/>
      <c r="W1355" s="59"/>
      <c r="X1355" s="59"/>
      <c r="Y1355" s="59"/>
      <c r="Z1355" s="59"/>
      <c r="AA1355" s="59"/>
      <c r="AB1355" s="59"/>
      <c r="AC1355" s="59"/>
      <c r="AD1355" s="59"/>
      <c r="AE1355" s="59"/>
      <c r="AF1355" s="73"/>
      <c r="AG1355" s="73"/>
      <c r="AH1355" s="73"/>
      <c r="AI1355" s="73"/>
      <c r="AJ1355" s="73"/>
      <c r="AK1355" s="73"/>
      <c r="AL1355" s="77" t="str">
        <f>IF(ISBLANK(S1355),"",IF(AJ1355="Fail","Fail",IF(E1355="PL4",IF(AND(T1355&gt;STD_01122025!$D$3,U1355&lt;STD_01122025!$D$4,OR(AF1355="ND",AF1355&lt;STD_01122025!$D$7),AH1355="ND"),"Pass","Fail"),IF(E1355="PL12",IF(AND(S1355&lt;STD_01122025!$F$2,T1355&gt;STD_01122025!$F$3,U1355&lt;STD_01122025!$F$4,V1355&gt;STD_01122025!$F$5,X1355&gt;STD_01122025!$F$6,OR(AF1355="ND",AF1355&lt;STD_01122025!$F$7),AH1355="ND"),"Pass","Fail"),IF(E1355="SuperPL",IF(AND(T1355&gt;STD_01122025!$H$3,U1355&lt;STD_01122025!$H$4,V1355&gt;STD_01122025!$H$5,X1355&gt;STD_01122025!$H$6,OR(AF1355="ND",AF1355&lt;STD_01122025!$H$7),AH1355="ND"),"Pass","Fail"),IF(E1355="Flight",IF(AND(T1355&gt;STD_01122025!$J$3,U1355&lt;STD_01122025!$J$4,X1355&gt;STD_01122025!$J$6,OR(AF1355="ND",AF1355&lt;STD_01122025!$J$7),AH1355="ND"),"Pass","Fail"),""))))))</f>
        <v/>
      </c>
      <c r="AM1355" s="62" t="str">
        <f>IF(ISBLANK(B1355),"",IFERROR(IF(VLOOKUP(B1355,'Np PL4 Stock'!$A:$J,10,FALSE)="Np4",D1355-VLOOKUP(B1355,'Np PL4 Stock'!$A:$E,5,FALSE),D1355-VLOOKUP(B1355,'Np PL4 Stock'!$A:$E,5,FALSE)-1),""))</f>
        <v/>
      </c>
      <c r="AN1355" s="147"/>
      <c r="AO1355" s="147"/>
      <c r="AP1355" s="59"/>
      <c r="AQ1355" s="59"/>
      <c r="AR1355" s="59"/>
      <c r="AS1355" s="59"/>
      <c r="AT1355" s="73"/>
      <c r="AU1355" s="73"/>
      <c r="AV1355" s="73"/>
      <c r="AW1355" s="73"/>
      <c r="AX1355" s="84"/>
      <c r="AY1355" s="59"/>
      <c r="AZ1355" s="59"/>
      <c r="BA1355" s="59"/>
      <c r="BB1355" s="59"/>
      <c r="BC1355" s="59"/>
      <c r="BD1355" s="59"/>
      <c r="BE1355" s="84"/>
      <c r="BF1355" s="84"/>
      <c r="BG1355" s="84"/>
      <c r="BH1355" s="84"/>
      <c r="BI1355" s="85"/>
      <c r="BJ1355" s="86"/>
      <c r="BK1355" s="86"/>
      <c r="BL1355" s="86"/>
      <c r="BM1355" s="86"/>
      <c r="BN1355" s="86"/>
      <c r="BO1355" s="59"/>
      <c r="BP1355" s="69"/>
      <c r="BQ1355" s="92">
        <v>0</v>
      </c>
      <c r="BR1355" s="93">
        <v>0</v>
      </c>
      <c r="BS1355" s="94" t="str">
        <f t="shared" si="225"/>
        <v/>
      </c>
      <c r="BT1355" s="95">
        <v>0</v>
      </c>
      <c r="BU1355" s="101" t="str">
        <f t="shared" si="226"/>
        <v/>
      </c>
      <c r="BV1355" s="102" t="str">
        <f t="shared" si="227"/>
        <v>-</v>
      </c>
      <c r="BW1355" s="103"/>
      <c r="BX1355" s="104" t="str">
        <f t="shared" si="228"/>
        <v>-</v>
      </c>
      <c r="BY1355" s="105"/>
      <c r="BZ1355" s="103"/>
      <c r="CA1355" s="106"/>
      <c r="CB1355" s="107"/>
      <c r="CC1355" s="112"/>
      <c r="CD1355" s="106"/>
      <c r="CE1355" s="103"/>
      <c r="CF1355" s="113"/>
      <c r="CG1355" s="114"/>
    </row>
    <row r="1356" spans="1:85">
      <c r="A1356" s="53" t="str">
        <f t="shared" si="219"/>
        <v>--</v>
      </c>
      <c r="B1356" s="47" t="str">
        <f t="shared" si="220"/>
        <v>-</v>
      </c>
      <c r="C1356" s="153"/>
      <c r="D1356" s="49"/>
      <c r="E1356" s="50"/>
      <c r="F1356" s="51"/>
      <c r="G1356" s="59"/>
      <c r="H1356" s="51"/>
      <c r="I1356" s="59"/>
      <c r="J1356" s="60" t="str">
        <f>IF(ISBLANK(H1356),"",IFERROR(VLOOKUP(B1356,'Np PL4 Stock'!$A:$D,4,FALSE),""))</f>
        <v/>
      </c>
      <c r="K1356" s="61" t="str">
        <f>IF(ISBLANK(H1356),"",SUMIF('Np PL4 Stock'!$A:$A,B1356,'Np PL4 Stock'!$N:$N))</f>
        <v/>
      </c>
      <c r="L1356" s="62" t="str">
        <f>IF(ISBLANK(H1356),"",VLOOKUP(LEFT(B1356,5),Unit!A:B,2,FALSE))</f>
        <v/>
      </c>
      <c r="M1356" s="63" t="str">
        <f>IF(ISBLANK(H1356),"",IFERROR(VLOOKUP(B1356,'Np PL4 Stock'!$A:$T,20,FALSE),""))</f>
        <v/>
      </c>
      <c r="N1356" s="63" t="str">
        <f>IF(ISBLANK(H1356),"",IFERROR(VLOOKUP(B1356,'Np PL4 Stock'!$A:$U,21,FALSE),""))</f>
        <v/>
      </c>
      <c r="O1356" s="62" t="str">
        <f t="shared" si="223"/>
        <v/>
      </c>
      <c r="P1356" s="62" t="str">
        <f t="shared" si="221"/>
        <v/>
      </c>
      <c r="Q1356" s="67" t="str">
        <f t="shared" si="224"/>
        <v/>
      </c>
      <c r="R1356" s="67" t="str">
        <f t="shared" si="222"/>
        <v/>
      </c>
      <c r="S1356" s="59"/>
      <c r="T1356" s="147"/>
      <c r="U1356" s="147"/>
      <c r="V1356" s="59"/>
      <c r="W1356" s="59"/>
      <c r="X1356" s="59"/>
      <c r="Y1356" s="59"/>
      <c r="Z1356" s="59"/>
      <c r="AA1356" s="59"/>
      <c r="AB1356" s="59"/>
      <c r="AC1356" s="59"/>
      <c r="AD1356" s="59"/>
      <c r="AE1356" s="59"/>
      <c r="AF1356" s="73"/>
      <c r="AG1356" s="73"/>
      <c r="AH1356" s="73"/>
      <c r="AI1356" s="73"/>
      <c r="AJ1356" s="73"/>
      <c r="AK1356" s="73"/>
      <c r="AL1356" s="77" t="str">
        <f>IF(ISBLANK(S1356),"",IF(AJ1356="Fail","Fail",IF(E1356="PL4",IF(AND(T1356&gt;STD_01122025!$D$3,U1356&lt;STD_01122025!$D$4,OR(AF1356="ND",AF1356&lt;STD_01122025!$D$7),AH1356="ND"),"Pass","Fail"),IF(E1356="PL12",IF(AND(S1356&lt;STD_01122025!$F$2,T1356&gt;STD_01122025!$F$3,U1356&lt;STD_01122025!$F$4,V1356&gt;STD_01122025!$F$5,X1356&gt;STD_01122025!$F$6,OR(AF1356="ND",AF1356&lt;STD_01122025!$F$7),AH1356="ND"),"Pass","Fail"),IF(E1356="SuperPL",IF(AND(T1356&gt;STD_01122025!$H$3,U1356&lt;STD_01122025!$H$4,V1356&gt;STD_01122025!$H$5,X1356&gt;STD_01122025!$H$6,OR(AF1356="ND",AF1356&lt;STD_01122025!$H$7),AH1356="ND"),"Pass","Fail"),IF(E1356="Flight",IF(AND(T1356&gt;STD_01122025!$J$3,U1356&lt;STD_01122025!$J$4,X1356&gt;STD_01122025!$J$6,OR(AF1356="ND",AF1356&lt;STD_01122025!$J$7),AH1356="ND"),"Pass","Fail"),""))))))</f>
        <v/>
      </c>
      <c r="AM1356" s="62" t="str">
        <f>IF(ISBLANK(B1356),"",IFERROR(IF(VLOOKUP(B1356,'Np PL4 Stock'!$A:$J,10,FALSE)="Np4",D1356-VLOOKUP(B1356,'Np PL4 Stock'!$A:$E,5,FALSE),D1356-VLOOKUP(B1356,'Np PL4 Stock'!$A:$E,5,FALSE)-1),""))</f>
        <v/>
      </c>
      <c r="AN1356" s="147"/>
      <c r="AO1356" s="147"/>
      <c r="AP1356" s="59"/>
      <c r="AQ1356" s="59"/>
      <c r="AR1356" s="59"/>
      <c r="AS1356" s="59"/>
      <c r="AT1356" s="73"/>
      <c r="AU1356" s="73"/>
      <c r="AV1356" s="73"/>
      <c r="AW1356" s="73"/>
      <c r="AX1356" s="84"/>
      <c r="AY1356" s="59"/>
      <c r="AZ1356" s="59"/>
      <c r="BA1356" s="59"/>
      <c r="BB1356" s="59"/>
      <c r="BC1356" s="59"/>
      <c r="BD1356" s="59"/>
      <c r="BE1356" s="84"/>
      <c r="BF1356" s="84"/>
      <c r="BG1356" s="84"/>
      <c r="BH1356" s="84"/>
      <c r="BI1356" s="85"/>
      <c r="BJ1356" s="86"/>
      <c r="BK1356" s="86"/>
      <c r="BL1356" s="86"/>
      <c r="BM1356" s="86"/>
      <c r="BN1356" s="86"/>
      <c r="BO1356" s="59"/>
      <c r="BP1356" s="69"/>
      <c r="BQ1356" s="92">
        <v>0</v>
      </c>
      <c r="BR1356" s="93">
        <v>0</v>
      </c>
      <c r="BS1356" s="94" t="str">
        <f t="shared" si="225"/>
        <v/>
      </c>
      <c r="BT1356" s="95">
        <v>0</v>
      </c>
      <c r="BU1356" s="101" t="str">
        <f t="shared" si="226"/>
        <v/>
      </c>
      <c r="BV1356" s="102" t="str">
        <f t="shared" si="227"/>
        <v>-</v>
      </c>
      <c r="BW1356" s="103"/>
      <c r="BX1356" s="104" t="str">
        <f t="shared" si="228"/>
        <v>-</v>
      </c>
      <c r="BY1356" s="105"/>
      <c r="BZ1356" s="103"/>
      <c r="CA1356" s="106"/>
      <c r="CB1356" s="107"/>
      <c r="CC1356" s="112"/>
      <c r="CD1356" s="106"/>
      <c r="CE1356" s="103"/>
      <c r="CF1356" s="113"/>
      <c r="CG1356" s="114"/>
    </row>
    <row r="1357" spans="1:85">
      <c r="A1357" s="53" t="str">
        <f t="shared" si="219"/>
        <v>--</v>
      </c>
      <c r="B1357" s="47" t="str">
        <f t="shared" si="220"/>
        <v>-</v>
      </c>
      <c r="C1357" s="153"/>
      <c r="D1357" s="49"/>
      <c r="E1357" s="50"/>
      <c r="F1357" s="51"/>
      <c r="G1357" s="59"/>
      <c r="H1357" s="51"/>
      <c r="I1357" s="59"/>
      <c r="J1357" s="60" t="str">
        <f>IF(ISBLANK(H1357),"",IFERROR(VLOOKUP(B1357,'Np PL4 Stock'!$A:$D,4,FALSE),""))</f>
        <v/>
      </c>
      <c r="K1357" s="61" t="str">
        <f>IF(ISBLANK(H1357),"",SUMIF('Np PL4 Stock'!$A:$A,B1357,'Np PL4 Stock'!$N:$N))</f>
        <v/>
      </c>
      <c r="L1357" s="62" t="str">
        <f>IF(ISBLANK(H1357),"",VLOOKUP(LEFT(B1357,5),Unit!A:B,2,FALSE))</f>
        <v/>
      </c>
      <c r="M1357" s="63" t="str">
        <f>IF(ISBLANK(H1357),"",IFERROR(VLOOKUP(B1357,'Np PL4 Stock'!$A:$T,20,FALSE),""))</f>
        <v/>
      </c>
      <c r="N1357" s="63" t="str">
        <f>IF(ISBLANK(H1357),"",IFERROR(VLOOKUP(B1357,'Np PL4 Stock'!$A:$U,21,FALSE),""))</f>
        <v/>
      </c>
      <c r="O1357" s="62" t="str">
        <f t="shared" si="223"/>
        <v/>
      </c>
      <c r="P1357" s="62" t="str">
        <f t="shared" si="221"/>
        <v/>
      </c>
      <c r="Q1357" s="67" t="str">
        <f t="shared" si="224"/>
        <v/>
      </c>
      <c r="R1357" s="67" t="str">
        <f t="shared" si="222"/>
        <v/>
      </c>
      <c r="S1357" s="59"/>
      <c r="T1357" s="147"/>
      <c r="U1357" s="147"/>
      <c r="V1357" s="59"/>
      <c r="W1357" s="59"/>
      <c r="X1357" s="59"/>
      <c r="Y1357" s="59"/>
      <c r="Z1357" s="59"/>
      <c r="AA1357" s="59"/>
      <c r="AB1357" s="59"/>
      <c r="AC1357" s="59"/>
      <c r="AD1357" s="59"/>
      <c r="AE1357" s="59"/>
      <c r="AF1357" s="73"/>
      <c r="AG1357" s="73"/>
      <c r="AH1357" s="73"/>
      <c r="AI1357" s="73"/>
      <c r="AJ1357" s="73"/>
      <c r="AK1357" s="73"/>
      <c r="AL1357" s="77" t="str">
        <f>IF(ISBLANK(S1357),"",IF(AJ1357="Fail","Fail",IF(E1357="PL4",IF(AND(T1357&gt;STD_01122025!$D$3,U1357&lt;STD_01122025!$D$4,OR(AF1357="ND",AF1357&lt;STD_01122025!$D$7),AH1357="ND"),"Pass","Fail"),IF(E1357="PL12",IF(AND(S1357&lt;STD_01122025!$F$2,T1357&gt;STD_01122025!$F$3,U1357&lt;STD_01122025!$F$4,V1357&gt;STD_01122025!$F$5,X1357&gt;STD_01122025!$F$6,OR(AF1357="ND",AF1357&lt;STD_01122025!$F$7),AH1357="ND"),"Pass","Fail"),IF(E1357="SuperPL",IF(AND(T1357&gt;STD_01122025!$H$3,U1357&lt;STD_01122025!$H$4,V1357&gt;STD_01122025!$H$5,X1357&gt;STD_01122025!$H$6,OR(AF1357="ND",AF1357&lt;STD_01122025!$H$7),AH1357="ND"),"Pass","Fail"),IF(E1357="Flight",IF(AND(T1357&gt;STD_01122025!$J$3,U1357&lt;STD_01122025!$J$4,X1357&gt;STD_01122025!$J$6,OR(AF1357="ND",AF1357&lt;STD_01122025!$J$7),AH1357="ND"),"Pass","Fail"),""))))))</f>
        <v/>
      </c>
      <c r="AM1357" s="62" t="str">
        <f>IF(ISBLANK(B1357),"",IFERROR(IF(VLOOKUP(B1357,'Np PL4 Stock'!$A:$J,10,FALSE)="Np4",D1357-VLOOKUP(B1357,'Np PL4 Stock'!$A:$E,5,FALSE),D1357-VLOOKUP(B1357,'Np PL4 Stock'!$A:$E,5,FALSE)-1),""))</f>
        <v/>
      </c>
      <c r="AN1357" s="147"/>
      <c r="AO1357" s="147"/>
      <c r="AP1357" s="59"/>
      <c r="AQ1357" s="59"/>
      <c r="AR1357" s="59"/>
      <c r="AS1357" s="59"/>
      <c r="AT1357" s="73"/>
      <c r="AU1357" s="73"/>
      <c r="AV1357" s="73"/>
      <c r="AW1357" s="73"/>
      <c r="AX1357" s="84"/>
      <c r="AY1357" s="59"/>
      <c r="AZ1357" s="59"/>
      <c r="BA1357" s="59"/>
      <c r="BB1357" s="59"/>
      <c r="BC1357" s="59"/>
      <c r="BD1357" s="59"/>
      <c r="BE1357" s="84"/>
      <c r="BF1357" s="84"/>
      <c r="BG1357" s="84"/>
      <c r="BH1357" s="84"/>
      <c r="BI1357" s="85"/>
      <c r="BJ1357" s="86"/>
      <c r="BK1357" s="86"/>
      <c r="BL1357" s="86"/>
      <c r="BM1357" s="86"/>
      <c r="BN1357" s="86"/>
      <c r="BO1357" s="59"/>
      <c r="BP1357" s="69"/>
      <c r="BQ1357" s="92">
        <v>0</v>
      </c>
      <c r="BR1357" s="93">
        <v>0</v>
      </c>
      <c r="BS1357" s="94" t="str">
        <f t="shared" si="225"/>
        <v/>
      </c>
      <c r="BT1357" s="95">
        <v>0</v>
      </c>
      <c r="BU1357" s="101" t="str">
        <f t="shared" si="226"/>
        <v/>
      </c>
      <c r="BV1357" s="102" t="str">
        <f t="shared" si="227"/>
        <v>-</v>
      </c>
      <c r="BW1357" s="103"/>
      <c r="BX1357" s="104" t="str">
        <f t="shared" si="228"/>
        <v>-</v>
      </c>
      <c r="BY1357" s="105"/>
      <c r="BZ1357" s="103"/>
      <c r="CA1357" s="106"/>
      <c r="CB1357" s="107"/>
      <c r="CC1357" s="112"/>
      <c r="CD1357" s="106"/>
      <c r="CE1357" s="103"/>
      <c r="CF1357" s="113"/>
      <c r="CG1357" s="114"/>
    </row>
    <row r="1358" spans="1:85">
      <c r="A1358" s="53" t="str">
        <f t="shared" si="219"/>
        <v>--</v>
      </c>
      <c r="B1358" s="47" t="str">
        <f t="shared" si="220"/>
        <v>-</v>
      </c>
      <c r="C1358" s="153"/>
      <c r="D1358" s="49"/>
      <c r="E1358" s="50"/>
      <c r="F1358" s="51"/>
      <c r="G1358" s="59"/>
      <c r="H1358" s="51"/>
      <c r="I1358" s="59"/>
      <c r="J1358" s="60" t="str">
        <f>IF(ISBLANK(H1358),"",IFERROR(VLOOKUP(B1358,'Np PL4 Stock'!$A:$D,4,FALSE),""))</f>
        <v/>
      </c>
      <c r="K1358" s="61" t="str">
        <f>IF(ISBLANK(H1358),"",SUMIF('Np PL4 Stock'!$A:$A,B1358,'Np PL4 Stock'!$N:$N))</f>
        <v/>
      </c>
      <c r="L1358" s="62" t="str">
        <f>IF(ISBLANK(H1358),"",VLOOKUP(LEFT(B1358,5),Unit!A:B,2,FALSE))</f>
        <v/>
      </c>
      <c r="M1358" s="63" t="str">
        <f>IF(ISBLANK(H1358),"",IFERROR(VLOOKUP(B1358,'Np PL4 Stock'!$A:$T,20,FALSE),""))</f>
        <v/>
      </c>
      <c r="N1358" s="63" t="str">
        <f>IF(ISBLANK(H1358),"",IFERROR(VLOOKUP(B1358,'Np PL4 Stock'!$A:$U,21,FALSE),""))</f>
        <v/>
      </c>
      <c r="O1358" s="62" t="str">
        <f t="shared" si="223"/>
        <v/>
      </c>
      <c r="P1358" s="62" t="str">
        <f t="shared" si="221"/>
        <v/>
      </c>
      <c r="Q1358" s="67" t="str">
        <f t="shared" si="224"/>
        <v/>
      </c>
      <c r="R1358" s="67" t="str">
        <f t="shared" si="222"/>
        <v/>
      </c>
      <c r="S1358" s="59"/>
      <c r="T1358" s="147"/>
      <c r="U1358" s="147"/>
      <c r="V1358" s="59"/>
      <c r="W1358" s="59"/>
      <c r="X1358" s="59"/>
      <c r="Y1358" s="59"/>
      <c r="Z1358" s="59"/>
      <c r="AA1358" s="59"/>
      <c r="AB1358" s="59"/>
      <c r="AC1358" s="59"/>
      <c r="AD1358" s="59"/>
      <c r="AE1358" s="59"/>
      <c r="AF1358" s="73"/>
      <c r="AG1358" s="73"/>
      <c r="AH1358" s="73"/>
      <c r="AI1358" s="73"/>
      <c r="AJ1358" s="73"/>
      <c r="AK1358" s="73"/>
      <c r="AL1358" s="77" t="str">
        <f>IF(ISBLANK(S1358),"",IF(AJ1358="Fail","Fail",IF(E1358="PL4",IF(AND(T1358&gt;STD_01122025!$D$3,U1358&lt;STD_01122025!$D$4,OR(AF1358="ND",AF1358&lt;STD_01122025!$D$7),AH1358="ND"),"Pass","Fail"),IF(E1358="PL12",IF(AND(S1358&lt;STD_01122025!$F$2,T1358&gt;STD_01122025!$F$3,U1358&lt;STD_01122025!$F$4,V1358&gt;STD_01122025!$F$5,X1358&gt;STD_01122025!$F$6,OR(AF1358="ND",AF1358&lt;STD_01122025!$F$7),AH1358="ND"),"Pass","Fail"),IF(E1358="SuperPL",IF(AND(T1358&gt;STD_01122025!$H$3,U1358&lt;STD_01122025!$H$4,V1358&gt;STD_01122025!$H$5,X1358&gt;STD_01122025!$H$6,OR(AF1358="ND",AF1358&lt;STD_01122025!$H$7),AH1358="ND"),"Pass","Fail"),IF(E1358="Flight",IF(AND(T1358&gt;STD_01122025!$J$3,U1358&lt;STD_01122025!$J$4,X1358&gt;STD_01122025!$J$6,OR(AF1358="ND",AF1358&lt;STD_01122025!$J$7),AH1358="ND"),"Pass","Fail"),""))))))</f>
        <v/>
      </c>
      <c r="AM1358" s="62" t="str">
        <f>IF(ISBLANK(B1358),"",IFERROR(IF(VLOOKUP(B1358,'Np PL4 Stock'!$A:$J,10,FALSE)="Np4",D1358-VLOOKUP(B1358,'Np PL4 Stock'!$A:$E,5,FALSE),D1358-VLOOKUP(B1358,'Np PL4 Stock'!$A:$E,5,FALSE)-1),""))</f>
        <v/>
      </c>
      <c r="AN1358" s="147"/>
      <c r="AO1358" s="147"/>
      <c r="AP1358" s="59"/>
      <c r="AQ1358" s="59"/>
      <c r="AR1358" s="59"/>
      <c r="AS1358" s="59"/>
      <c r="AT1358" s="73"/>
      <c r="AU1358" s="73"/>
      <c r="AV1358" s="73"/>
      <c r="AW1358" s="73"/>
      <c r="AX1358" s="84"/>
      <c r="AY1358" s="59"/>
      <c r="AZ1358" s="59"/>
      <c r="BA1358" s="59"/>
      <c r="BB1358" s="59"/>
      <c r="BC1358" s="59"/>
      <c r="BD1358" s="59"/>
      <c r="BE1358" s="84"/>
      <c r="BF1358" s="84"/>
      <c r="BG1358" s="84"/>
      <c r="BH1358" s="84"/>
      <c r="BI1358" s="85"/>
      <c r="BJ1358" s="86"/>
      <c r="BK1358" s="86"/>
      <c r="BL1358" s="86"/>
      <c r="BM1358" s="86"/>
      <c r="BN1358" s="86"/>
      <c r="BO1358" s="59"/>
      <c r="BP1358" s="69"/>
      <c r="BQ1358" s="92">
        <v>0</v>
      </c>
      <c r="BR1358" s="93">
        <v>0</v>
      </c>
      <c r="BS1358" s="94" t="str">
        <f t="shared" si="225"/>
        <v/>
      </c>
      <c r="BT1358" s="95">
        <v>0</v>
      </c>
      <c r="BU1358" s="101" t="str">
        <f t="shared" si="226"/>
        <v/>
      </c>
      <c r="BV1358" s="102" t="str">
        <f t="shared" si="227"/>
        <v>-</v>
      </c>
      <c r="BW1358" s="103"/>
      <c r="BX1358" s="104" t="str">
        <f t="shared" si="228"/>
        <v>-</v>
      </c>
      <c r="BY1358" s="105"/>
      <c r="BZ1358" s="103"/>
      <c r="CA1358" s="106"/>
      <c r="CB1358" s="107"/>
      <c r="CC1358" s="112"/>
      <c r="CD1358" s="106"/>
      <c r="CE1358" s="103"/>
      <c r="CF1358" s="113"/>
      <c r="CG1358" s="114"/>
    </row>
    <row r="1359" spans="1:85">
      <c r="A1359" s="53" t="str">
        <f t="shared" si="219"/>
        <v>--</v>
      </c>
      <c r="B1359" s="47" t="str">
        <f t="shared" si="220"/>
        <v>-</v>
      </c>
      <c r="C1359" s="153"/>
      <c r="D1359" s="49"/>
      <c r="E1359" s="50"/>
      <c r="F1359" s="51"/>
      <c r="G1359" s="59"/>
      <c r="H1359" s="51"/>
      <c r="I1359" s="59"/>
      <c r="J1359" s="60" t="str">
        <f>IF(ISBLANK(H1359),"",IFERROR(VLOOKUP(B1359,'Np PL4 Stock'!$A:$D,4,FALSE),""))</f>
        <v/>
      </c>
      <c r="K1359" s="61" t="str">
        <f>IF(ISBLANK(H1359),"",SUMIF('Np PL4 Stock'!$A:$A,B1359,'Np PL4 Stock'!$N:$N))</f>
        <v/>
      </c>
      <c r="L1359" s="62" t="str">
        <f>IF(ISBLANK(H1359),"",VLOOKUP(LEFT(B1359,5),Unit!A:B,2,FALSE))</f>
        <v/>
      </c>
      <c r="M1359" s="63" t="str">
        <f>IF(ISBLANK(H1359),"",IFERROR(VLOOKUP(B1359,'Np PL4 Stock'!$A:$T,20,FALSE),""))</f>
        <v/>
      </c>
      <c r="N1359" s="63" t="str">
        <f>IF(ISBLANK(H1359),"",IFERROR(VLOOKUP(B1359,'Np PL4 Stock'!$A:$U,21,FALSE),""))</f>
        <v/>
      </c>
      <c r="O1359" s="62" t="str">
        <f t="shared" si="223"/>
        <v/>
      </c>
      <c r="P1359" s="62" t="str">
        <f t="shared" si="221"/>
        <v/>
      </c>
      <c r="Q1359" s="67" t="str">
        <f t="shared" si="224"/>
        <v/>
      </c>
      <c r="R1359" s="67" t="str">
        <f t="shared" si="222"/>
        <v/>
      </c>
      <c r="S1359" s="59"/>
      <c r="T1359" s="147"/>
      <c r="U1359" s="147"/>
      <c r="V1359" s="59"/>
      <c r="W1359" s="59"/>
      <c r="X1359" s="59"/>
      <c r="Y1359" s="59"/>
      <c r="Z1359" s="59"/>
      <c r="AA1359" s="59"/>
      <c r="AB1359" s="59"/>
      <c r="AC1359" s="59"/>
      <c r="AD1359" s="59"/>
      <c r="AE1359" s="59"/>
      <c r="AF1359" s="73"/>
      <c r="AG1359" s="73"/>
      <c r="AH1359" s="73"/>
      <c r="AI1359" s="73"/>
      <c r="AJ1359" s="73"/>
      <c r="AK1359" s="73"/>
      <c r="AL1359" s="77" t="str">
        <f>IF(ISBLANK(S1359),"",IF(AJ1359="Fail","Fail",IF(E1359="PL4",IF(AND(T1359&gt;STD_01122025!$D$3,U1359&lt;STD_01122025!$D$4,OR(AF1359="ND",AF1359&lt;STD_01122025!$D$7),AH1359="ND"),"Pass","Fail"),IF(E1359="PL12",IF(AND(S1359&lt;STD_01122025!$F$2,T1359&gt;STD_01122025!$F$3,U1359&lt;STD_01122025!$F$4,V1359&gt;STD_01122025!$F$5,X1359&gt;STD_01122025!$F$6,OR(AF1359="ND",AF1359&lt;STD_01122025!$F$7),AH1359="ND"),"Pass","Fail"),IF(E1359="SuperPL",IF(AND(T1359&gt;STD_01122025!$H$3,U1359&lt;STD_01122025!$H$4,V1359&gt;STD_01122025!$H$5,X1359&gt;STD_01122025!$H$6,OR(AF1359="ND",AF1359&lt;STD_01122025!$H$7),AH1359="ND"),"Pass","Fail"),IF(E1359="Flight",IF(AND(T1359&gt;STD_01122025!$J$3,U1359&lt;STD_01122025!$J$4,X1359&gt;STD_01122025!$J$6,OR(AF1359="ND",AF1359&lt;STD_01122025!$J$7),AH1359="ND"),"Pass","Fail"),""))))))</f>
        <v/>
      </c>
      <c r="AM1359" s="62" t="str">
        <f>IF(ISBLANK(B1359),"",IFERROR(IF(VLOOKUP(B1359,'Np PL4 Stock'!$A:$J,10,FALSE)="Np4",D1359-VLOOKUP(B1359,'Np PL4 Stock'!$A:$E,5,FALSE),D1359-VLOOKUP(B1359,'Np PL4 Stock'!$A:$E,5,FALSE)-1),""))</f>
        <v/>
      </c>
      <c r="AN1359" s="147"/>
      <c r="AO1359" s="147"/>
      <c r="AP1359" s="59"/>
      <c r="AQ1359" s="59"/>
      <c r="AR1359" s="59"/>
      <c r="AS1359" s="59"/>
      <c r="AT1359" s="73"/>
      <c r="AU1359" s="73"/>
      <c r="AV1359" s="73"/>
      <c r="AW1359" s="73"/>
      <c r="AX1359" s="84"/>
      <c r="AY1359" s="59"/>
      <c r="AZ1359" s="59"/>
      <c r="BA1359" s="59"/>
      <c r="BB1359" s="59"/>
      <c r="BC1359" s="59"/>
      <c r="BD1359" s="59"/>
      <c r="BE1359" s="84"/>
      <c r="BF1359" s="84"/>
      <c r="BG1359" s="84"/>
      <c r="BH1359" s="84"/>
      <c r="BI1359" s="85"/>
      <c r="BJ1359" s="86"/>
      <c r="BK1359" s="86"/>
      <c r="BL1359" s="86"/>
      <c r="BM1359" s="86"/>
      <c r="BN1359" s="86"/>
      <c r="BO1359" s="59"/>
      <c r="BP1359" s="69"/>
      <c r="BQ1359" s="92">
        <v>0</v>
      </c>
      <c r="BR1359" s="93">
        <v>0</v>
      </c>
      <c r="BS1359" s="94" t="str">
        <f t="shared" si="225"/>
        <v/>
      </c>
      <c r="BT1359" s="95">
        <v>0</v>
      </c>
      <c r="BU1359" s="101" t="str">
        <f t="shared" si="226"/>
        <v/>
      </c>
      <c r="BV1359" s="102" t="str">
        <f t="shared" si="227"/>
        <v>-</v>
      </c>
      <c r="BW1359" s="103"/>
      <c r="BX1359" s="104" t="str">
        <f t="shared" si="228"/>
        <v>-</v>
      </c>
      <c r="BY1359" s="105"/>
      <c r="BZ1359" s="103"/>
      <c r="CA1359" s="106"/>
      <c r="CB1359" s="107"/>
      <c r="CC1359" s="112"/>
      <c r="CD1359" s="106"/>
      <c r="CE1359" s="103"/>
      <c r="CF1359" s="113"/>
      <c r="CG1359" s="114"/>
    </row>
    <row r="1360" spans="1:85">
      <c r="A1360" s="53" t="str">
        <f t="shared" si="219"/>
        <v>--</v>
      </c>
      <c r="B1360" s="47" t="str">
        <f t="shared" si="220"/>
        <v>-</v>
      </c>
      <c r="C1360" s="153"/>
      <c r="D1360" s="49"/>
      <c r="E1360" s="50"/>
      <c r="F1360" s="51"/>
      <c r="G1360" s="59"/>
      <c r="H1360" s="51"/>
      <c r="I1360" s="59"/>
      <c r="J1360" s="60" t="str">
        <f>IF(ISBLANK(H1360),"",IFERROR(VLOOKUP(B1360,'Np PL4 Stock'!$A:$D,4,FALSE),""))</f>
        <v/>
      </c>
      <c r="K1360" s="61" t="str">
        <f>IF(ISBLANK(H1360),"",SUMIF('Np PL4 Stock'!$A:$A,B1360,'Np PL4 Stock'!$N:$N))</f>
        <v/>
      </c>
      <c r="L1360" s="62" t="str">
        <f>IF(ISBLANK(H1360),"",VLOOKUP(LEFT(B1360,5),Unit!A:B,2,FALSE))</f>
        <v/>
      </c>
      <c r="M1360" s="63" t="str">
        <f>IF(ISBLANK(H1360),"",IFERROR(VLOOKUP(B1360,'Np PL4 Stock'!$A:$T,20,FALSE),""))</f>
        <v/>
      </c>
      <c r="N1360" s="63" t="str">
        <f>IF(ISBLANK(H1360),"",IFERROR(VLOOKUP(B1360,'Np PL4 Stock'!$A:$U,21,FALSE),""))</f>
        <v/>
      </c>
      <c r="O1360" s="62" t="str">
        <f t="shared" si="223"/>
        <v/>
      </c>
      <c r="P1360" s="62" t="str">
        <f t="shared" si="221"/>
        <v/>
      </c>
      <c r="Q1360" s="67" t="str">
        <f t="shared" si="224"/>
        <v/>
      </c>
      <c r="R1360" s="67" t="str">
        <f t="shared" si="222"/>
        <v/>
      </c>
      <c r="S1360" s="59"/>
      <c r="T1360" s="147"/>
      <c r="U1360" s="147"/>
      <c r="V1360" s="59"/>
      <c r="W1360" s="59"/>
      <c r="X1360" s="59"/>
      <c r="Y1360" s="59"/>
      <c r="Z1360" s="59"/>
      <c r="AA1360" s="59"/>
      <c r="AB1360" s="59"/>
      <c r="AC1360" s="59"/>
      <c r="AD1360" s="59"/>
      <c r="AE1360" s="59"/>
      <c r="AF1360" s="73"/>
      <c r="AG1360" s="73"/>
      <c r="AH1360" s="73"/>
      <c r="AI1360" s="73"/>
      <c r="AJ1360" s="73"/>
      <c r="AK1360" s="73"/>
      <c r="AL1360" s="77" t="str">
        <f>IF(ISBLANK(S1360),"",IF(AJ1360="Fail","Fail",IF(E1360="PL4",IF(AND(T1360&gt;STD_01122025!$D$3,U1360&lt;STD_01122025!$D$4,OR(AF1360="ND",AF1360&lt;STD_01122025!$D$7),AH1360="ND"),"Pass","Fail"),IF(E1360="PL12",IF(AND(S1360&lt;STD_01122025!$F$2,T1360&gt;STD_01122025!$F$3,U1360&lt;STD_01122025!$F$4,V1360&gt;STD_01122025!$F$5,X1360&gt;STD_01122025!$F$6,OR(AF1360="ND",AF1360&lt;STD_01122025!$F$7),AH1360="ND"),"Pass","Fail"),IF(E1360="SuperPL",IF(AND(T1360&gt;STD_01122025!$H$3,U1360&lt;STD_01122025!$H$4,V1360&gt;STD_01122025!$H$5,X1360&gt;STD_01122025!$H$6,OR(AF1360="ND",AF1360&lt;STD_01122025!$H$7),AH1360="ND"),"Pass","Fail"),IF(E1360="Flight",IF(AND(T1360&gt;STD_01122025!$J$3,U1360&lt;STD_01122025!$J$4,X1360&gt;STD_01122025!$J$6,OR(AF1360="ND",AF1360&lt;STD_01122025!$J$7),AH1360="ND"),"Pass","Fail"),""))))))</f>
        <v/>
      </c>
      <c r="AM1360" s="62" t="str">
        <f>IF(ISBLANK(B1360),"",IFERROR(IF(VLOOKUP(B1360,'Np PL4 Stock'!$A:$J,10,FALSE)="Np4",D1360-VLOOKUP(B1360,'Np PL4 Stock'!$A:$E,5,FALSE),D1360-VLOOKUP(B1360,'Np PL4 Stock'!$A:$E,5,FALSE)-1),""))</f>
        <v/>
      </c>
      <c r="AN1360" s="147"/>
      <c r="AO1360" s="147"/>
      <c r="AP1360" s="59"/>
      <c r="AQ1360" s="59"/>
      <c r="AR1360" s="59"/>
      <c r="AS1360" s="59"/>
      <c r="AT1360" s="73"/>
      <c r="AU1360" s="73"/>
      <c r="AV1360" s="73"/>
      <c r="AW1360" s="73"/>
      <c r="AX1360" s="84"/>
      <c r="AY1360" s="59"/>
      <c r="AZ1360" s="59"/>
      <c r="BA1360" s="59"/>
      <c r="BB1360" s="59"/>
      <c r="BC1360" s="59"/>
      <c r="BD1360" s="59"/>
      <c r="BE1360" s="84"/>
      <c r="BF1360" s="84"/>
      <c r="BG1360" s="84"/>
      <c r="BH1360" s="84"/>
      <c r="BI1360" s="85"/>
      <c r="BJ1360" s="86"/>
      <c r="BK1360" s="86"/>
      <c r="BL1360" s="86"/>
      <c r="BM1360" s="86"/>
      <c r="BN1360" s="86"/>
      <c r="BO1360" s="59"/>
      <c r="BP1360" s="69"/>
      <c r="BQ1360" s="92">
        <v>0</v>
      </c>
      <c r="BR1360" s="93">
        <v>0</v>
      </c>
      <c r="BS1360" s="94" t="str">
        <f t="shared" si="225"/>
        <v/>
      </c>
      <c r="BT1360" s="95">
        <v>0</v>
      </c>
      <c r="BU1360" s="101" t="str">
        <f t="shared" si="226"/>
        <v/>
      </c>
      <c r="BV1360" s="102" t="str">
        <f t="shared" si="227"/>
        <v>-</v>
      </c>
      <c r="BW1360" s="103"/>
      <c r="BX1360" s="104" t="str">
        <f t="shared" si="228"/>
        <v>-</v>
      </c>
      <c r="BY1360" s="105"/>
      <c r="BZ1360" s="103"/>
      <c r="CA1360" s="106"/>
      <c r="CB1360" s="107"/>
      <c r="CC1360" s="112"/>
      <c r="CD1360" s="106"/>
      <c r="CE1360" s="103"/>
      <c r="CF1360" s="113"/>
      <c r="CG1360" s="114"/>
    </row>
    <row r="1361" spans="1:85">
      <c r="A1361" s="53" t="str">
        <f t="shared" si="219"/>
        <v>--</v>
      </c>
      <c r="B1361" s="47" t="str">
        <f t="shared" si="220"/>
        <v>-</v>
      </c>
      <c r="C1361" s="153"/>
      <c r="D1361" s="49"/>
      <c r="E1361" s="50"/>
      <c r="F1361" s="51"/>
      <c r="G1361" s="59"/>
      <c r="H1361" s="51"/>
      <c r="I1361" s="59"/>
      <c r="J1361" s="60" t="str">
        <f>IF(ISBLANK(H1361),"",IFERROR(VLOOKUP(B1361,'Np PL4 Stock'!$A:$D,4,FALSE),""))</f>
        <v/>
      </c>
      <c r="K1361" s="61" t="str">
        <f>IF(ISBLANK(H1361),"",SUMIF('Np PL4 Stock'!$A:$A,B1361,'Np PL4 Stock'!$N:$N))</f>
        <v/>
      </c>
      <c r="L1361" s="62" t="str">
        <f>IF(ISBLANK(H1361),"",VLOOKUP(LEFT(B1361,5),Unit!A:B,2,FALSE))</f>
        <v/>
      </c>
      <c r="M1361" s="63" t="str">
        <f>IF(ISBLANK(H1361),"",IFERROR(VLOOKUP(B1361,'Np PL4 Stock'!$A:$T,20,FALSE),""))</f>
        <v/>
      </c>
      <c r="N1361" s="63" t="str">
        <f>IF(ISBLANK(H1361),"",IFERROR(VLOOKUP(B1361,'Np PL4 Stock'!$A:$U,21,FALSE),""))</f>
        <v/>
      </c>
      <c r="O1361" s="62" t="str">
        <f t="shared" si="223"/>
        <v/>
      </c>
      <c r="P1361" s="62" t="str">
        <f t="shared" si="221"/>
        <v/>
      </c>
      <c r="Q1361" s="67" t="str">
        <f t="shared" si="224"/>
        <v/>
      </c>
      <c r="R1361" s="67" t="str">
        <f t="shared" si="222"/>
        <v/>
      </c>
      <c r="S1361" s="59"/>
      <c r="T1361" s="147"/>
      <c r="U1361" s="147"/>
      <c r="V1361" s="59"/>
      <c r="W1361" s="59"/>
      <c r="X1361" s="59"/>
      <c r="Y1361" s="59"/>
      <c r="Z1361" s="59"/>
      <c r="AA1361" s="59"/>
      <c r="AB1361" s="59"/>
      <c r="AC1361" s="59"/>
      <c r="AD1361" s="59"/>
      <c r="AE1361" s="59"/>
      <c r="AF1361" s="73"/>
      <c r="AG1361" s="73"/>
      <c r="AH1361" s="73"/>
      <c r="AI1361" s="73"/>
      <c r="AJ1361" s="73"/>
      <c r="AK1361" s="73"/>
      <c r="AL1361" s="77" t="str">
        <f>IF(ISBLANK(S1361),"",IF(AJ1361="Fail","Fail",IF(E1361="PL4",IF(AND(T1361&gt;STD_01122025!$D$3,U1361&lt;STD_01122025!$D$4,OR(AF1361="ND",AF1361&lt;STD_01122025!$D$7),AH1361="ND"),"Pass","Fail"),IF(E1361="PL12",IF(AND(S1361&lt;STD_01122025!$F$2,T1361&gt;STD_01122025!$F$3,U1361&lt;STD_01122025!$F$4,V1361&gt;STD_01122025!$F$5,X1361&gt;STD_01122025!$F$6,OR(AF1361="ND",AF1361&lt;STD_01122025!$F$7),AH1361="ND"),"Pass","Fail"),IF(E1361="SuperPL",IF(AND(T1361&gt;STD_01122025!$H$3,U1361&lt;STD_01122025!$H$4,V1361&gt;STD_01122025!$H$5,X1361&gt;STD_01122025!$H$6,OR(AF1361="ND",AF1361&lt;STD_01122025!$H$7),AH1361="ND"),"Pass","Fail"),IF(E1361="Flight",IF(AND(T1361&gt;STD_01122025!$J$3,U1361&lt;STD_01122025!$J$4,X1361&gt;STD_01122025!$J$6,OR(AF1361="ND",AF1361&lt;STD_01122025!$J$7),AH1361="ND"),"Pass","Fail"),""))))))</f>
        <v/>
      </c>
      <c r="AM1361" s="62" t="str">
        <f>IF(ISBLANK(B1361),"",IFERROR(IF(VLOOKUP(B1361,'Np PL4 Stock'!$A:$J,10,FALSE)="Np4",D1361-VLOOKUP(B1361,'Np PL4 Stock'!$A:$E,5,FALSE),D1361-VLOOKUP(B1361,'Np PL4 Stock'!$A:$E,5,FALSE)-1),""))</f>
        <v/>
      </c>
      <c r="AN1361" s="147"/>
      <c r="AO1361" s="147"/>
      <c r="AP1361" s="59"/>
      <c r="AQ1361" s="59"/>
      <c r="AR1361" s="59"/>
      <c r="AS1361" s="59"/>
      <c r="AT1361" s="73"/>
      <c r="AU1361" s="73"/>
      <c r="AV1361" s="73"/>
      <c r="AW1361" s="73"/>
      <c r="AX1361" s="84"/>
      <c r="AY1361" s="59"/>
      <c r="AZ1361" s="59"/>
      <c r="BA1361" s="59"/>
      <c r="BB1361" s="59"/>
      <c r="BC1361" s="59"/>
      <c r="BD1361" s="59"/>
      <c r="BE1361" s="84"/>
      <c r="BF1361" s="84"/>
      <c r="BG1361" s="84"/>
      <c r="BH1361" s="84"/>
      <c r="BI1361" s="85"/>
      <c r="BJ1361" s="86"/>
      <c r="BK1361" s="86"/>
      <c r="BL1361" s="86"/>
      <c r="BM1361" s="86"/>
      <c r="BN1361" s="86"/>
      <c r="BO1361" s="59"/>
      <c r="BP1361" s="69"/>
      <c r="BQ1361" s="92">
        <v>0</v>
      </c>
      <c r="BR1361" s="93">
        <v>0</v>
      </c>
      <c r="BS1361" s="94" t="str">
        <f t="shared" si="225"/>
        <v/>
      </c>
      <c r="BT1361" s="95">
        <v>0</v>
      </c>
      <c r="BU1361" s="101" t="str">
        <f t="shared" si="226"/>
        <v/>
      </c>
      <c r="BV1361" s="102" t="str">
        <f t="shared" si="227"/>
        <v>-</v>
      </c>
      <c r="BW1361" s="103"/>
      <c r="BX1361" s="104" t="str">
        <f t="shared" si="228"/>
        <v>-</v>
      </c>
      <c r="BY1361" s="105"/>
      <c r="BZ1361" s="103"/>
      <c r="CA1361" s="106"/>
      <c r="CB1361" s="107"/>
      <c r="CC1361" s="112"/>
      <c r="CD1361" s="106"/>
      <c r="CE1361" s="103"/>
      <c r="CF1361" s="113"/>
      <c r="CG1361" s="114"/>
    </row>
    <row r="1362" spans="1:85">
      <c r="A1362" s="53" t="str">
        <f t="shared" ref="A1362:A1425" si="229">IF(ISBLANK(H1362),"",H1362&amp;"-"&amp;IF(OR(LEN(I1362)=1,LEN(I1362)=4),"0"&amp;I1362,I1362))&amp;"-"&amp;IF(LEN(G1362)=1,"0"&amp;G1362,G1362)&amp;"-"&amp;D1362</f>
        <v>--</v>
      </c>
      <c r="B1362" s="47" t="str">
        <f t="shared" ref="B1362:B1425" si="230">IF(ISBLANK(H1362),"",H1362&amp;"-"&amp;IF(OR(LEN(I1362)=1,LEN(I1362)=4),"0"&amp;I1362,I1362))&amp;"-"&amp;IF(LEN(G1362)=1,"0"&amp;G1362,G1362)</f>
        <v>-</v>
      </c>
      <c r="C1362" s="153"/>
      <c r="D1362" s="49"/>
      <c r="E1362" s="50"/>
      <c r="F1362" s="51"/>
      <c r="G1362" s="59"/>
      <c r="H1362" s="51"/>
      <c r="I1362" s="59"/>
      <c r="J1362" s="60" t="str">
        <f>IF(ISBLANK(H1362),"",IFERROR(VLOOKUP(B1362,'Np PL4 Stock'!$A:$D,4,FALSE),""))</f>
        <v/>
      </c>
      <c r="K1362" s="61" t="str">
        <f>IF(ISBLANK(H1362),"",SUMIF('Np PL4 Stock'!$A:$A,B1362,'Np PL4 Stock'!$N:$N))</f>
        <v/>
      </c>
      <c r="L1362" s="62" t="str">
        <f>IF(ISBLANK(H1362),"",VLOOKUP(LEFT(B1362,5),Unit!A:B,2,FALSE))</f>
        <v/>
      </c>
      <c r="M1362" s="63" t="str">
        <f>IF(ISBLANK(H1362),"",IFERROR(VLOOKUP(B1362,'Np PL4 Stock'!$A:$T,20,FALSE),""))</f>
        <v/>
      </c>
      <c r="N1362" s="63" t="str">
        <f>IF(ISBLANK(H1362),"",IFERROR(VLOOKUP(B1362,'Np PL4 Stock'!$A:$U,21,FALSE),""))</f>
        <v/>
      </c>
      <c r="O1362" s="62" t="str">
        <f t="shared" si="223"/>
        <v/>
      </c>
      <c r="P1362" s="62" t="str">
        <f t="shared" si="221"/>
        <v/>
      </c>
      <c r="Q1362" s="67" t="str">
        <f t="shared" si="224"/>
        <v/>
      </c>
      <c r="R1362" s="67" t="str">
        <f t="shared" si="222"/>
        <v/>
      </c>
      <c r="S1362" s="59"/>
      <c r="T1362" s="147"/>
      <c r="U1362" s="147"/>
      <c r="V1362" s="59"/>
      <c r="W1362" s="59"/>
      <c r="X1362" s="59"/>
      <c r="Y1362" s="59"/>
      <c r="Z1362" s="59"/>
      <c r="AA1362" s="59"/>
      <c r="AB1362" s="59"/>
      <c r="AC1362" s="59"/>
      <c r="AD1362" s="59"/>
      <c r="AE1362" s="59"/>
      <c r="AF1362" s="73"/>
      <c r="AG1362" s="73"/>
      <c r="AH1362" s="73"/>
      <c r="AI1362" s="73"/>
      <c r="AJ1362" s="73"/>
      <c r="AK1362" s="73"/>
      <c r="AL1362" s="77" t="str">
        <f>IF(ISBLANK(S1362),"",IF(AJ1362="Fail","Fail",IF(E1362="PL4",IF(AND(T1362&gt;STD_01122025!$D$3,U1362&lt;STD_01122025!$D$4,OR(AF1362="ND",AF1362&lt;STD_01122025!$D$7),AH1362="ND"),"Pass","Fail"),IF(E1362="PL12",IF(AND(S1362&lt;STD_01122025!$F$2,T1362&gt;STD_01122025!$F$3,U1362&lt;STD_01122025!$F$4,V1362&gt;STD_01122025!$F$5,X1362&gt;STD_01122025!$F$6,OR(AF1362="ND",AF1362&lt;STD_01122025!$F$7),AH1362="ND"),"Pass","Fail"),IF(E1362="SuperPL",IF(AND(T1362&gt;STD_01122025!$H$3,U1362&lt;STD_01122025!$H$4,V1362&gt;STD_01122025!$H$5,X1362&gt;STD_01122025!$H$6,OR(AF1362="ND",AF1362&lt;STD_01122025!$H$7),AH1362="ND"),"Pass","Fail"),IF(E1362="Flight",IF(AND(T1362&gt;STD_01122025!$J$3,U1362&lt;STD_01122025!$J$4,X1362&gt;STD_01122025!$J$6,OR(AF1362="ND",AF1362&lt;STD_01122025!$J$7),AH1362="ND"),"Pass","Fail"),""))))))</f>
        <v/>
      </c>
      <c r="AM1362" s="62" t="str">
        <f>IF(ISBLANK(B1362),"",IFERROR(IF(VLOOKUP(B1362,'Np PL4 Stock'!$A:$J,10,FALSE)="Np4",D1362-VLOOKUP(B1362,'Np PL4 Stock'!$A:$E,5,FALSE),D1362-VLOOKUP(B1362,'Np PL4 Stock'!$A:$E,5,FALSE)-1),""))</f>
        <v/>
      </c>
      <c r="AN1362" s="147"/>
      <c r="AO1362" s="147"/>
      <c r="AP1362" s="59"/>
      <c r="AQ1362" s="59"/>
      <c r="AR1362" s="59"/>
      <c r="AS1362" s="59"/>
      <c r="AT1362" s="73"/>
      <c r="AU1362" s="73"/>
      <c r="AV1362" s="73"/>
      <c r="AW1362" s="73"/>
      <c r="AX1362" s="84"/>
      <c r="AY1362" s="59"/>
      <c r="AZ1362" s="59"/>
      <c r="BA1362" s="59"/>
      <c r="BB1362" s="59"/>
      <c r="BC1362" s="59"/>
      <c r="BD1362" s="59"/>
      <c r="BE1362" s="84"/>
      <c r="BF1362" s="84"/>
      <c r="BG1362" s="84"/>
      <c r="BH1362" s="84"/>
      <c r="BI1362" s="85"/>
      <c r="BJ1362" s="86"/>
      <c r="BK1362" s="86"/>
      <c r="BL1362" s="86"/>
      <c r="BM1362" s="86"/>
      <c r="BN1362" s="86"/>
      <c r="BO1362" s="59"/>
      <c r="BP1362" s="69"/>
      <c r="BQ1362" s="92">
        <v>0</v>
      </c>
      <c r="BR1362" s="93">
        <v>0</v>
      </c>
      <c r="BS1362" s="94" t="str">
        <f t="shared" si="225"/>
        <v/>
      </c>
      <c r="BT1362" s="95">
        <v>0</v>
      </c>
      <c r="BU1362" s="101" t="str">
        <f t="shared" si="226"/>
        <v/>
      </c>
      <c r="BV1362" s="102" t="str">
        <f t="shared" si="227"/>
        <v>-</v>
      </c>
      <c r="BW1362" s="103"/>
      <c r="BX1362" s="104" t="str">
        <f t="shared" si="228"/>
        <v>-</v>
      </c>
      <c r="BY1362" s="105"/>
      <c r="BZ1362" s="103"/>
      <c r="CA1362" s="106"/>
      <c r="CB1362" s="107"/>
      <c r="CC1362" s="112"/>
      <c r="CD1362" s="106"/>
      <c r="CE1362" s="103"/>
      <c r="CF1362" s="113"/>
      <c r="CG1362" s="114"/>
    </row>
    <row r="1363" spans="1:85">
      <c r="A1363" s="53" t="str">
        <f t="shared" si="229"/>
        <v>--</v>
      </c>
      <c r="B1363" s="47" t="str">
        <f t="shared" si="230"/>
        <v>-</v>
      </c>
      <c r="C1363" s="153"/>
      <c r="D1363" s="49"/>
      <c r="E1363" s="50"/>
      <c r="F1363" s="51"/>
      <c r="G1363" s="59"/>
      <c r="H1363" s="51"/>
      <c r="I1363" s="59"/>
      <c r="J1363" s="60" t="str">
        <f>IF(ISBLANK(H1363),"",IFERROR(VLOOKUP(B1363,'Np PL4 Stock'!$A:$D,4,FALSE),""))</f>
        <v/>
      </c>
      <c r="K1363" s="61" t="str">
        <f>IF(ISBLANK(H1363),"",SUMIF('Np PL4 Stock'!$A:$A,B1363,'Np PL4 Stock'!$N:$N))</f>
        <v/>
      </c>
      <c r="L1363" s="62" t="str">
        <f>IF(ISBLANK(H1363),"",VLOOKUP(LEFT(B1363,5),Unit!A:B,2,FALSE))</f>
        <v/>
      </c>
      <c r="M1363" s="63" t="str">
        <f>IF(ISBLANK(H1363),"",IFERROR(VLOOKUP(B1363,'Np PL4 Stock'!$A:$T,20,FALSE),""))</f>
        <v/>
      </c>
      <c r="N1363" s="63" t="str">
        <f>IF(ISBLANK(H1363),"",IFERROR(VLOOKUP(B1363,'Np PL4 Stock'!$A:$U,21,FALSE),""))</f>
        <v/>
      </c>
      <c r="O1363" s="62" t="str">
        <f t="shared" si="223"/>
        <v/>
      </c>
      <c r="P1363" s="62" t="str">
        <f t="shared" si="221"/>
        <v/>
      </c>
      <c r="Q1363" s="67" t="str">
        <f t="shared" si="224"/>
        <v/>
      </c>
      <c r="R1363" s="67" t="str">
        <f t="shared" si="222"/>
        <v/>
      </c>
      <c r="S1363" s="59"/>
      <c r="T1363" s="147"/>
      <c r="U1363" s="147"/>
      <c r="V1363" s="59"/>
      <c r="W1363" s="59"/>
      <c r="X1363" s="59"/>
      <c r="Y1363" s="59"/>
      <c r="Z1363" s="59"/>
      <c r="AA1363" s="59"/>
      <c r="AB1363" s="59"/>
      <c r="AC1363" s="59"/>
      <c r="AD1363" s="59"/>
      <c r="AE1363" s="59"/>
      <c r="AF1363" s="73"/>
      <c r="AG1363" s="73"/>
      <c r="AH1363" s="73"/>
      <c r="AI1363" s="73"/>
      <c r="AJ1363" s="73"/>
      <c r="AK1363" s="73"/>
      <c r="AL1363" s="77" t="str">
        <f>IF(ISBLANK(S1363),"",IF(AJ1363="Fail","Fail",IF(E1363="PL4",IF(AND(T1363&gt;STD_01122025!$D$3,U1363&lt;STD_01122025!$D$4,OR(AF1363="ND",AF1363&lt;STD_01122025!$D$7),AH1363="ND"),"Pass","Fail"),IF(E1363="PL12",IF(AND(S1363&lt;STD_01122025!$F$2,T1363&gt;STD_01122025!$F$3,U1363&lt;STD_01122025!$F$4,V1363&gt;STD_01122025!$F$5,X1363&gt;STD_01122025!$F$6,OR(AF1363="ND",AF1363&lt;STD_01122025!$F$7),AH1363="ND"),"Pass","Fail"),IF(E1363="SuperPL",IF(AND(T1363&gt;STD_01122025!$H$3,U1363&lt;STD_01122025!$H$4,V1363&gt;STD_01122025!$H$5,X1363&gt;STD_01122025!$H$6,OR(AF1363="ND",AF1363&lt;STD_01122025!$H$7),AH1363="ND"),"Pass","Fail"),IF(E1363="Flight",IF(AND(T1363&gt;STD_01122025!$J$3,U1363&lt;STD_01122025!$J$4,X1363&gt;STD_01122025!$J$6,OR(AF1363="ND",AF1363&lt;STD_01122025!$J$7),AH1363="ND"),"Pass","Fail"),""))))))</f>
        <v/>
      </c>
      <c r="AM1363" s="62" t="str">
        <f>IF(ISBLANK(B1363),"",IFERROR(IF(VLOOKUP(B1363,'Np PL4 Stock'!$A:$J,10,FALSE)="Np4",D1363-VLOOKUP(B1363,'Np PL4 Stock'!$A:$E,5,FALSE),D1363-VLOOKUP(B1363,'Np PL4 Stock'!$A:$E,5,FALSE)-1),""))</f>
        <v/>
      </c>
      <c r="AN1363" s="147"/>
      <c r="AO1363" s="147"/>
      <c r="AP1363" s="59"/>
      <c r="AQ1363" s="59"/>
      <c r="AR1363" s="59"/>
      <c r="AS1363" s="59"/>
      <c r="AT1363" s="73"/>
      <c r="AU1363" s="73"/>
      <c r="AV1363" s="73"/>
      <c r="AW1363" s="73"/>
      <c r="AX1363" s="84"/>
      <c r="AY1363" s="59"/>
      <c r="AZ1363" s="59"/>
      <c r="BA1363" s="59"/>
      <c r="BB1363" s="59"/>
      <c r="BC1363" s="59"/>
      <c r="BD1363" s="59"/>
      <c r="BE1363" s="84"/>
      <c r="BF1363" s="84"/>
      <c r="BG1363" s="84"/>
      <c r="BH1363" s="84"/>
      <c r="BI1363" s="85"/>
      <c r="BJ1363" s="86"/>
      <c r="BK1363" s="86"/>
      <c r="BL1363" s="86"/>
      <c r="BM1363" s="86"/>
      <c r="BN1363" s="86"/>
      <c r="BO1363" s="59"/>
      <c r="BP1363" s="69"/>
      <c r="BQ1363" s="92">
        <v>0</v>
      </c>
      <c r="BR1363" s="93">
        <v>0</v>
      </c>
      <c r="BS1363" s="94" t="str">
        <f t="shared" si="225"/>
        <v/>
      </c>
      <c r="BT1363" s="95">
        <v>0</v>
      </c>
      <c r="BU1363" s="101" t="str">
        <f t="shared" si="226"/>
        <v/>
      </c>
      <c r="BV1363" s="102" t="str">
        <f t="shared" si="227"/>
        <v>-</v>
      </c>
      <c r="BW1363" s="103"/>
      <c r="BX1363" s="104" t="str">
        <f t="shared" si="228"/>
        <v>-</v>
      </c>
      <c r="BY1363" s="105"/>
      <c r="BZ1363" s="103"/>
      <c r="CA1363" s="106"/>
      <c r="CB1363" s="107"/>
      <c r="CC1363" s="112"/>
      <c r="CD1363" s="106"/>
      <c r="CE1363" s="103"/>
      <c r="CF1363" s="113"/>
      <c r="CG1363" s="114"/>
    </row>
    <row r="1364" spans="1:85">
      <c r="A1364" s="53" t="str">
        <f t="shared" si="229"/>
        <v>--</v>
      </c>
      <c r="B1364" s="47" t="str">
        <f t="shared" si="230"/>
        <v>-</v>
      </c>
      <c r="C1364" s="153"/>
      <c r="D1364" s="49"/>
      <c r="E1364" s="50"/>
      <c r="F1364" s="51"/>
      <c r="G1364" s="59"/>
      <c r="H1364" s="51"/>
      <c r="I1364" s="59"/>
      <c r="J1364" s="60" t="str">
        <f>IF(ISBLANK(H1364),"",IFERROR(VLOOKUP(B1364,'Np PL4 Stock'!$A:$D,4,FALSE),""))</f>
        <v/>
      </c>
      <c r="K1364" s="61" t="str">
        <f>IF(ISBLANK(H1364),"",SUMIF('Np PL4 Stock'!$A:$A,B1364,'Np PL4 Stock'!$N:$N))</f>
        <v/>
      </c>
      <c r="L1364" s="62" t="str">
        <f>IF(ISBLANK(H1364),"",VLOOKUP(LEFT(B1364,5),Unit!A:B,2,FALSE))</f>
        <v/>
      </c>
      <c r="M1364" s="63" t="str">
        <f>IF(ISBLANK(H1364),"",IFERROR(VLOOKUP(B1364,'Np PL4 Stock'!$A:$T,20,FALSE),""))</f>
        <v/>
      </c>
      <c r="N1364" s="63" t="str">
        <f>IF(ISBLANK(H1364),"",IFERROR(VLOOKUP(B1364,'Np PL4 Stock'!$A:$U,21,FALSE),""))</f>
        <v/>
      </c>
      <c r="O1364" s="62" t="str">
        <f t="shared" si="223"/>
        <v/>
      </c>
      <c r="P1364" s="62" t="str">
        <f t="shared" si="221"/>
        <v/>
      </c>
      <c r="Q1364" s="67" t="str">
        <f t="shared" si="224"/>
        <v/>
      </c>
      <c r="R1364" s="67" t="str">
        <f t="shared" si="222"/>
        <v/>
      </c>
      <c r="S1364" s="59"/>
      <c r="T1364" s="147"/>
      <c r="U1364" s="147"/>
      <c r="V1364" s="59"/>
      <c r="W1364" s="59"/>
      <c r="X1364" s="59"/>
      <c r="Y1364" s="59"/>
      <c r="Z1364" s="59"/>
      <c r="AA1364" s="59"/>
      <c r="AB1364" s="59"/>
      <c r="AC1364" s="59"/>
      <c r="AD1364" s="59"/>
      <c r="AE1364" s="59"/>
      <c r="AF1364" s="73"/>
      <c r="AG1364" s="73"/>
      <c r="AH1364" s="73"/>
      <c r="AI1364" s="73"/>
      <c r="AJ1364" s="73"/>
      <c r="AK1364" s="73"/>
      <c r="AL1364" s="77" t="str">
        <f>IF(ISBLANK(S1364),"",IF(AJ1364="Fail","Fail",IF(E1364="PL4",IF(AND(T1364&gt;STD_01122025!$D$3,U1364&lt;STD_01122025!$D$4,OR(AF1364="ND",AF1364&lt;STD_01122025!$D$7),AH1364="ND"),"Pass","Fail"),IF(E1364="PL12",IF(AND(S1364&lt;STD_01122025!$F$2,T1364&gt;STD_01122025!$F$3,U1364&lt;STD_01122025!$F$4,V1364&gt;STD_01122025!$F$5,X1364&gt;STD_01122025!$F$6,OR(AF1364="ND",AF1364&lt;STD_01122025!$F$7),AH1364="ND"),"Pass","Fail"),IF(E1364="SuperPL",IF(AND(T1364&gt;STD_01122025!$H$3,U1364&lt;STD_01122025!$H$4,V1364&gt;STD_01122025!$H$5,X1364&gt;STD_01122025!$H$6,OR(AF1364="ND",AF1364&lt;STD_01122025!$H$7),AH1364="ND"),"Pass","Fail"),IF(E1364="Flight",IF(AND(T1364&gt;STD_01122025!$J$3,U1364&lt;STD_01122025!$J$4,X1364&gt;STD_01122025!$J$6,OR(AF1364="ND",AF1364&lt;STD_01122025!$J$7),AH1364="ND"),"Pass","Fail"),""))))))</f>
        <v/>
      </c>
      <c r="AM1364" s="62" t="str">
        <f>IF(ISBLANK(B1364),"",IFERROR(IF(VLOOKUP(B1364,'Np PL4 Stock'!$A:$J,10,FALSE)="Np4",D1364-VLOOKUP(B1364,'Np PL4 Stock'!$A:$E,5,FALSE),D1364-VLOOKUP(B1364,'Np PL4 Stock'!$A:$E,5,FALSE)-1),""))</f>
        <v/>
      </c>
      <c r="AN1364" s="147"/>
      <c r="AO1364" s="147"/>
      <c r="AP1364" s="59"/>
      <c r="AQ1364" s="59"/>
      <c r="AR1364" s="59"/>
      <c r="AS1364" s="59"/>
      <c r="AT1364" s="73"/>
      <c r="AU1364" s="73"/>
      <c r="AV1364" s="73"/>
      <c r="AW1364" s="73"/>
      <c r="AX1364" s="84"/>
      <c r="AY1364" s="59"/>
      <c r="AZ1364" s="59"/>
      <c r="BA1364" s="59"/>
      <c r="BB1364" s="59"/>
      <c r="BC1364" s="59"/>
      <c r="BD1364" s="59"/>
      <c r="BE1364" s="84"/>
      <c r="BF1364" s="84"/>
      <c r="BG1364" s="84"/>
      <c r="BH1364" s="84"/>
      <c r="BI1364" s="85"/>
      <c r="BJ1364" s="86"/>
      <c r="BK1364" s="86"/>
      <c r="BL1364" s="86"/>
      <c r="BM1364" s="86"/>
      <c r="BN1364" s="86"/>
      <c r="BO1364" s="59"/>
      <c r="BP1364" s="69"/>
      <c r="BQ1364" s="92">
        <v>0</v>
      </c>
      <c r="BR1364" s="93">
        <v>0</v>
      </c>
      <c r="BS1364" s="94" t="str">
        <f t="shared" si="225"/>
        <v/>
      </c>
      <c r="BT1364" s="95">
        <v>0</v>
      </c>
      <c r="BU1364" s="101" t="str">
        <f t="shared" si="226"/>
        <v/>
      </c>
      <c r="BV1364" s="102" t="str">
        <f t="shared" si="227"/>
        <v>-</v>
      </c>
      <c r="BW1364" s="103"/>
      <c r="BX1364" s="104" t="str">
        <f t="shared" si="228"/>
        <v>-</v>
      </c>
      <c r="BY1364" s="105"/>
      <c r="BZ1364" s="103"/>
      <c r="CA1364" s="106"/>
      <c r="CB1364" s="107"/>
      <c r="CC1364" s="112"/>
      <c r="CD1364" s="106"/>
      <c r="CE1364" s="103"/>
      <c r="CF1364" s="113"/>
      <c r="CG1364" s="114"/>
    </row>
    <row r="1365" spans="1:85">
      <c r="A1365" s="53" t="str">
        <f t="shared" si="229"/>
        <v>--</v>
      </c>
      <c r="B1365" s="47" t="str">
        <f t="shared" si="230"/>
        <v>-</v>
      </c>
      <c r="C1365" s="153"/>
      <c r="D1365" s="49"/>
      <c r="E1365" s="50"/>
      <c r="F1365" s="51"/>
      <c r="G1365" s="59"/>
      <c r="H1365" s="51"/>
      <c r="I1365" s="59"/>
      <c r="J1365" s="60" t="str">
        <f>IF(ISBLANK(H1365),"",IFERROR(VLOOKUP(B1365,'Np PL4 Stock'!$A:$D,4,FALSE),""))</f>
        <v/>
      </c>
      <c r="K1365" s="61" t="str">
        <f>IF(ISBLANK(H1365),"",SUMIF('Np PL4 Stock'!$A:$A,B1365,'Np PL4 Stock'!$N:$N))</f>
        <v/>
      </c>
      <c r="L1365" s="62" t="str">
        <f>IF(ISBLANK(H1365),"",VLOOKUP(LEFT(B1365,5),Unit!A:B,2,FALSE))</f>
        <v/>
      </c>
      <c r="M1365" s="63" t="str">
        <f>IF(ISBLANK(H1365),"",IFERROR(VLOOKUP(B1365,'Np PL4 Stock'!$A:$T,20,FALSE),""))</f>
        <v/>
      </c>
      <c r="N1365" s="63" t="str">
        <f>IF(ISBLANK(H1365),"",IFERROR(VLOOKUP(B1365,'Np PL4 Stock'!$A:$U,21,FALSE),""))</f>
        <v/>
      </c>
      <c r="O1365" s="62" t="str">
        <f t="shared" si="223"/>
        <v/>
      </c>
      <c r="P1365" s="62" t="str">
        <f t="shared" si="221"/>
        <v/>
      </c>
      <c r="Q1365" s="67" t="str">
        <f t="shared" si="224"/>
        <v/>
      </c>
      <c r="R1365" s="67" t="str">
        <f t="shared" si="222"/>
        <v/>
      </c>
      <c r="S1365" s="59"/>
      <c r="T1365" s="147"/>
      <c r="U1365" s="147"/>
      <c r="V1365" s="59"/>
      <c r="W1365" s="59"/>
      <c r="X1365" s="59"/>
      <c r="Y1365" s="59"/>
      <c r="Z1365" s="59"/>
      <c r="AA1365" s="59"/>
      <c r="AB1365" s="59"/>
      <c r="AC1365" s="59"/>
      <c r="AD1365" s="59"/>
      <c r="AE1365" s="59"/>
      <c r="AF1365" s="73"/>
      <c r="AG1365" s="73"/>
      <c r="AH1365" s="73"/>
      <c r="AI1365" s="73"/>
      <c r="AJ1365" s="73"/>
      <c r="AK1365" s="73"/>
      <c r="AL1365" s="77" t="str">
        <f>IF(ISBLANK(S1365),"",IF(AJ1365="Fail","Fail",IF(E1365="PL4",IF(AND(T1365&gt;STD_01122025!$D$3,U1365&lt;STD_01122025!$D$4,OR(AF1365="ND",AF1365&lt;STD_01122025!$D$7),AH1365="ND"),"Pass","Fail"),IF(E1365="PL12",IF(AND(S1365&lt;STD_01122025!$F$2,T1365&gt;STD_01122025!$F$3,U1365&lt;STD_01122025!$F$4,V1365&gt;STD_01122025!$F$5,X1365&gt;STD_01122025!$F$6,OR(AF1365="ND",AF1365&lt;STD_01122025!$F$7),AH1365="ND"),"Pass","Fail"),IF(E1365="SuperPL",IF(AND(T1365&gt;STD_01122025!$H$3,U1365&lt;STD_01122025!$H$4,V1365&gt;STD_01122025!$H$5,X1365&gt;STD_01122025!$H$6,OR(AF1365="ND",AF1365&lt;STD_01122025!$H$7),AH1365="ND"),"Pass","Fail"),IF(E1365="Flight",IF(AND(T1365&gt;STD_01122025!$J$3,U1365&lt;STD_01122025!$J$4,X1365&gt;STD_01122025!$J$6,OR(AF1365="ND",AF1365&lt;STD_01122025!$J$7),AH1365="ND"),"Pass","Fail"),""))))))</f>
        <v/>
      </c>
      <c r="AM1365" s="62" t="str">
        <f>IF(ISBLANK(B1365),"",IFERROR(IF(VLOOKUP(B1365,'Np PL4 Stock'!$A:$J,10,FALSE)="Np4",D1365-VLOOKUP(B1365,'Np PL4 Stock'!$A:$E,5,FALSE),D1365-VLOOKUP(B1365,'Np PL4 Stock'!$A:$E,5,FALSE)-1),""))</f>
        <v/>
      </c>
      <c r="AN1365" s="147"/>
      <c r="AO1365" s="147"/>
      <c r="AP1365" s="59"/>
      <c r="AQ1365" s="59"/>
      <c r="AR1365" s="59"/>
      <c r="AS1365" s="59"/>
      <c r="AT1365" s="73"/>
      <c r="AU1365" s="73"/>
      <c r="AV1365" s="73"/>
      <c r="AW1365" s="73"/>
      <c r="AX1365" s="84"/>
      <c r="AY1365" s="59"/>
      <c r="AZ1365" s="59"/>
      <c r="BA1365" s="59"/>
      <c r="BB1365" s="59"/>
      <c r="BC1365" s="59"/>
      <c r="BD1365" s="59"/>
      <c r="BE1365" s="84"/>
      <c r="BF1365" s="84"/>
      <c r="BG1365" s="84"/>
      <c r="BH1365" s="84"/>
      <c r="BI1365" s="85"/>
      <c r="BJ1365" s="86"/>
      <c r="BK1365" s="86"/>
      <c r="BL1365" s="86"/>
      <c r="BM1365" s="86"/>
      <c r="BN1365" s="86"/>
      <c r="BO1365" s="59"/>
      <c r="BP1365" s="69"/>
      <c r="BQ1365" s="92">
        <v>0</v>
      </c>
      <c r="BR1365" s="93">
        <v>0</v>
      </c>
      <c r="BS1365" s="94" t="str">
        <f t="shared" si="225"/>
        <v/>
      </c>
      <c r="BT1365" s="95">
        <v>0</v>
      </c>
      <c r="BU1365" s="101" t="str">
        <f t="shared" si="226"/>
        <v/>
      </c>
      <c r="BV1365" s="102" t="str">
        <f t="shared" si="227"/>
        <v>-</v>
      </c>
      <c r="BW1365" s="103"/>
      <c r="BX1365" s="104" t="str">
        <f t="shared" si="228"/>
        <v>-</v>
      </c>
      <c r="BY1365" s="105"/>
      <c r="BZ1365" s="103"/>
      <c r="CA1365" s="106"/>
      <c r="CB1365" s="107"/>
      <c r="CC1365" s="112"/>
      <c r="CD1365" s="106"/>
      <c r="CE1365" s="103"/>
      <c r="CF1365" s="113"/>
      <c r="CG1365" s="114"/>
    </row>
    <row r="1366" spans="1:85">
      <c r="A1366" s="53" t="str">
        <f t="shared" si="229"/>
        <v>--</v>
      </c>
      <c r="B1366" s="47" t="str">
        <f t="shared" si="230"/>
        <v>-</v>
      </c>
      <c r="C1366" s="153"/>
      <c r="D1366" s="49"/>
      <c r="E1366" s="50"/>
      <c r="F1366" s="51"/>
      <c r="G1366" s="59"/>
      <c r="H1366" s="51"/>
      <c r="I1366" s="59"/>
      <c r="J1366" s="60" t="str">
        <f>IF(ISBLANK(H1366),"",IFERROR(VLOOKUP(B1366,'Np PL4 Stock'!$A:$D,4,FALSE),""))</f>
        <v/>
      </c>
      <c r="K1366" s="61" t="str">
        <f>IF(ISBLANK(H1366),"",SUMIF('Np PL4 Stock'!$A:$A,B1366,'Np PL4 Stock'!$N:$N))</f>
        <v/>
      </c>
      <c r="L1366" s="62" t="str">
        <f>IF(ISBLANK(H1366),"",VLOOKUP(LEFT(B1366,5),Unit!A:B,2,FALSE))</f>
        <v/>
      </c>
      <c r="M1366" s="63" t="str">
        <f>IF(ISBLANK(H1366),"",IFERROR(VLOOKUP(B1366,'Np PL4 Stock'!$A:$T,20,FALSE),""))</f>
        <v/>
      </c>
      <c r="N1366" s="63" t="str">
        <f>IF(ISBLANK(H1366),"",IFERROR(VLOOKUP(B1366,'Np PL4 Stock'!$A:$U,21,FALSE),""))</f>
        <v/>
      </c>
      <c r="O1366" s="62" t="str">
        <f t="shared" si="223"/>
        <v/>
      </c>
      <c r="P1366" s="62" t="str">
        <f t="shared" si="221"/>
        <v/>
      </c>
      <c r="Q1366" s="67" t="str">
        <f t="shared" si="224"/>
        <v/>
      </c>
      <c r="R1366" s="67" t="str">
        <f t="shared" si="222"/>
        <v/>
      </c>
      <c r="S1366" s="59"/>
      <c r="T1366" s="147"/>
      <c r="U1366" s="147"/>
      <c r="V1366" s="59"/>
      <c r="W1366" s="59"/>
      <c r="X1366" s="59"/>
      <c r="Y1366" s="59"/>
      <c r="Z1366" s="59"/>
      <c r="AA1366" s="59"/>
      <c r="AB1366" s="59"/>
      <c r="AC1366" s="59"/>
      <c r="AD1366" s="59"/>
      <c r="AE1366" s="59"/>
      <c r="AF1366" s="73"/>
      <c r="AG1366" s="73"/>
      <c r="AH1366" s="73"/>
      <c r="AI1366" s="73"/>
      <c r="AJ1366" s="73"/>
      <c r="AK1366" s="73"/>
      <c r="AL1366" s="77" t="str">
        <f>IF(ISBLANK(S1366),"",IF(AJ1366="Fail","Fail",IF(E1366="PL4",IF(AND(T1366&gt;STD_01122025!$D$3,U1366&lt;STD_01122025!$D$4,OR(AF1366="ND",AF1366&lt;STD_01122025!$D$7),AH1366="ND"),"Pass","Fail"),IF(E1366="PL12",IF(AND(S1366&lt;STD_01122025!$F$2,T1366&gt;STD_01122025!$F$3,U1366&lt;STD_01122025!$F$4,V1366&gt;STD_01122025!$F$5,X1366&gt;STD_01122025!$F$6,OR(AF1366="ND",AF1366&lt;STD_01122025!$F$7),AH1366="ND"),"Pass","Fail"),IF(E1366="SuperPL",IF(AND(T1366&gt;STD_01122025!$H$3,U1366&lt;STD_01122025!$H$4,V1366&gt;STD_01122025!$H$5,X1366&gt;STD_01122025!$H$6,OR(AF1366="ND",AF1366&lt;STD_01122025!$H$7),AH1366="ND"),"Pass","Fail"),IF(E1366="Flight",IF(AND(T1366&gt;STD_01122025!$J$3,U1366&lt;STD_01122025!$J$4,X1366&gt;STD_01122025!$J$6,OR(AF1366="ND",AF1366&lt;STD_01122025!$J$7),AH1366="ND"),"Pass","Fail"),""))))))</f>
        <v/>
      </c>
      <c r="AM1366" s="62" t="str">
        <f>IF(ISBLANK(B1366),"",IFERROR(IF(VLOOKUP(B1366,'Np PL4 Stock'!$A:$J,10,FALSE)="Np4",D1366-VLOOKUP(B1366,'Np PL4 Stock'!$A:$E,5,FALSE),D1366-VLOOKUP(B1366,'Np PL4 Stock'!$A:$E,5,FALSE)-1),""))</f>
        <v/>
      </c>
      <c r="AN1366" s="147"/>
      <c r="AO1366" s="147"/>
      <c r="AP1366" s="59"/>
      <c r="AQ1366" s="59"/>
      <c r="AR1366" s="59"/>
      <c r="AS1366" s="59"/>
      <c r="AT1366" s="73"/>
      <c r="AU1366" s="73"/>
      <c r="AV1366" s="73"/>
      <c r="AW1366" s="73"/>
      <c r="AX1366" s="84"/>
      <c r="AY1366" s="59"/>
      <c r="AZ1366" s="59"/>
      <c r="BA1366" s="59"/>
      <c r="BB1366" s="59"/>
      <c r="BC1366" s="59"/>
      <c r="BD1366" s="59"/>
      <c r="BE1366" s="84"/>
      <c r="BF1366" s="84"/>
      <c r="BG1366" s="84"/>
      <c r="BH1366" s="84"/>
      <c r="BI1366" s="85"/>
      <c r="BJ1366" s="86"/>
      <c r="BK1366" s="86"/>
      <c r="BL1366" s="86"/>
      <c r="BM1366" s="86"/>
      <c r="BN1366" s="86"/>
      <c r="BO1366" s="59"/>
      <c r="BP1366" s="69"/>
      <c r="BQ1366" s="92">
        <v>0</v>
      </c>
      <c r="BR1366" s="93">
        <v>0</v>
      </c>
      <c r="BS1366" s="94" t="str">
        <f t="shared" si="225"/>
        <v/>
      </c>
      <c r="BT1366" s="95">
        <v>0</v>
      </c>
      <c r="BU1366" s="101" t="str">
        <f t="shared" si="226"/>
        <v/>
      </c>
      <c r="BV1366" s="102" t="str">
        <f t="shared" si="227"/>
        <v>-</v>
      </c>
      <c r="BW1366" s="103"/>
      <c r="BX1366" s="104" t="str">
        <f t="shared" si="228"/>
        <v>-</v>
      </c>
      <c r="BY1366" s="105"/>
      <c r="BZ1366" s="103"/>
      <c r="CA1366" s="106"/>
      <c r="CB1366" s="107"/>
      <c r="CC1366" s="112"/>
      <c r="CD1366" s="106"/>
      <c r="CE1366" s="103"/>
      <c r="CF1366" s="113"/>
      <c r="CG1366" s="114"/>
    </row>
    <row r="1367" spans="1:85">
      <c r="A1367" s="53" t="str">
        <f t="shared" si="229"/>
        <v>--</v>
      </c>
      <c r="B1367" s="47" t="str">
        <f t="shared" si="230"/>
        <v>-</v>
      </c>
      <c r="C1367" s="153"/>
      <c r="D1367" s="49"/>
      <c r="E1367" s="50"/>
      <c r="F1367" s="51"/>
      <c r="G1367" s="59"/>
      <c r="H1367" s="51"/>
      <c r="I1367" s="59"/>
      <c r="J1367" s="60" t="str">
        <f>IF(ISBLANK(H1367),"",IFERROR(VLOOKUP(B1367,'Np PL4 Stock'!$A:$D,4,FALSE),""))</f>
        <v/>
      </c>
      <c r="K1367" s="61" t="str">
        <f>IF(ISBLANK(H1367),"",SUMIF('Np PL4 Stock'!$A:$A,B1367,'Np PL4 Stock'!$N:$N))</f>
        <v/>
      </c>
      <c r="L1367" s="62" t="str">
        <f>IF(ISBLANK(H1367),"",VLOOKUP(LEFT(B1367,5),Unit!A:B,2,FALSE))</f>
        <v/>
      </c>
      <c r="M1367" s="63" t="str">
        <f>IF(ISBLANK(H1367),"",IFERROR(VLOOKUP(B1367,'Np PL4 Stock'!$A:$T,20,FALSE),""))</f>
        <v/>
      </c>
      <c r="N1367" s="63" t="str">
        <f>IF(ISBLANK(H1367),"",IFERROR(VLOOKUP(B1367,'Np PL4 Stock'!$A:$U,21,FALSE),""))</f>
        <v/>
      </c>
      <c r="O1367" s="62" t="str">
        <f t="shared" si="223"/>
        <v/>
      </c>
      <c r="P1367" s="62" t="str">
        <f t="shared" si="221"/>
        <v/>
      </c>
      <c r="Q1367" s="67" t="str">
        <f t="shared" si="224"/>
        <v/>
      </c>
      <c r="R1367" s="67" t="str">
        <f t="shared" si="222"/>
        <v/>
      </c>
      <c r="S1367" s="59"/>
      <c r="T1367" s="147"/>
      <c r="U1367" s="147"/>
      <c r="V1367" s="59"/>
      <c r="W1367" s="59"/>
      <c r="X1367" s="59"/>
      <c r="Y1367" s="59"/>
      <c r="Z1367" s="59"/>
      <c r="AA1367" s="59"/>
      <c r="AB1367" s="59"/>
      <c r="AC1367" s="59"/>
      <c r="AD1367" s="59"/>
      <c r="AE1367" s="59"/>
      <c r="AF1367" s="73"/>
      <c r="AG1367" s="73"/>
      <c r="AH1367" s="73"/>
      <c r="AI1367" s="73"/>
      <c r="AJ1367" s="73"/>
      <c r="AK1367" s="73"/>
      <c r="AL1367" s="77" t="str">
        <f>IF(ISBLANK(S1367),"",IF(AJ1367="Fail","Fail",IF(E1367="PL4",IF(AND(T1367&gt;STD_01122025!$D$3,U1367&lt;STD_01122025!$D$4,OR(AF1367="ND",AF1367&lt;STD_01122025!$D$7),AH1367="ND"),"Pass","Fail"),IF(E1367="PL12",IF(AND(S1367&lt;STD_01122025!$F$2,T1367&gt;STD_01122025!$F$3,U1367&lt;STD_01122025!$F$4,V1367&gt;STD_01122025!$F$5,X1367&gt;STD_01122025!$F$6,OR(AF1367="ND",AF1367&lt;STD_01122025!$F$7),AH1367="ND"),"Pass","Fail"),IF(E1367="SuperPL",IF(AND(T1367&gt;STD_01122025!$H$3,U1367&lt;STD_01122025!$H$4,V1367&gt;STD_01122025!$H$5,X1367&gt;STD_01122025!$H$6,OR(AF1367="ND",AF1367&lt;STD_01122025!$H$7),AH1367="ND"),"Pass","Fail"),IF(E1367="Flight",IF(AND(T1367&gt;STD_01122025!$J$3,U1367&lt;STD_01122025!$J$4,X1367&gt;STD_01122025!$J$6,OR(AF1367="ND",AF1367&lt;STD_01122025!$J$7),AH1367="ND"),"Pass","Fail"),""))))))</f>
        <v/>
      </c>
      <c r="AM1367" s="62" t="str">
        <f>IF(ISBLANK(B1367),"",IFERROR(IF(VLOOKUP(B1367,'Np PL4 Stock'!$A:$J,10,FALSE)="Np4",D1367-VLOOKUP(B1367,'Np PL4 Stock'!$A:$E,5,FALSE),D1367-VLOOKUP(B1367,'Np PL4 Stock'!$A:$E,5,FALSE)-1),""))</f>
        <v/>
      </c>
      <c r="AN1367" s="147"/>
      <c r="AO1367" s="147"/>
      <c r="AP1367" s="59"/>
      <c r="AQ1367" s="59"/>
      <c r="AR1367" s="59"/>
      <c r="AS1367" s="59"/>
      <c r="AT1367" s="73"/>
      <c r="AU1367" s="73"/>
      <c r="AV1367" s="73"/>
      <c r="AW1367" s="73"/>
      <c r="AX1367" s="84"/>
      <c r="AY1367" s="59"/>
      <c r="AZ1367" s="59"/>
      <c r="BA1367" s="59"/>
      <c r="BB1367" s="59"/>
      <c r="BC1367" s="59"/>
      <c r="BD1367" s="59"/>
      <c r="BE1367" s="84"/>
      <c r="BF1367" s="84"/>
      <c r="BG1367" s="84"/>
      <c r="BH1367" s="84"/>
      <c r="BI1367" s="85"/>
      <c r="BJ1367" s="86"/>
      <c r="BK1367" s="86"/>
      <c r="BL1367" s="86"/>
      <c r="BM1367" s="86"/>
      <c r="BN1367" s="86"/>
      <c r="BO1367" s="59"/>
      <c r="BP1367" s="69"/>
      <c r="BQ1367" s="92">
        <v>0</v>
      </c>
      <c r="BR1367" s="93">
        <v>0</v>
      </c>
      <c r="BS1367" s="94" t="str">
        <f t="shared" si="225"/>
        <v/>
      </c>
      <c r="BT1367" s="95">
        <v>0</v>
      </c>
      <c r="BU1367" s="101" t="str">
        <f t="shared" si="226"/>
        <v/>
      </c>
      <c r="BV1367" s="102" t="str">
        <f t="shared" si="227"/>
        <v>-</v>
      </c>
      <c r="BW1367" s="103"/>
      <c r="BX1367" s="104" t="str">
        <f t="shared" si="228"/>
        <v>-</v>
      </c>
      <c r="BY1367" s="105"/>
      <c r="BZ1367" s="103"/>
      <c r="CA1367" s="106"/>
      <c r="CB1367" s="107"/>
      <c r="CC1367" s="112"/>
      <c r="CD1367" s="106"/>
      <c r="CE1367" s="103"/>
      <c r="CF1367" s="113"/>
      <c r="CG1367" s="114"/>
    </row>
    <row r="1368" spans="1:85">
      <c r="A1368" s="53" t="str">
        <f t="shared" si="229"/>
        <v>--</v>
      </c>
      <c r="B1368" s="47" t="str">
        <f t="shared" si="230"/>
        <v>-</v>
      </c>
      <c r="C1368" s="153"/>
      <c r="D1368" s="49"/>
      <c r="E1368" s="50"/>
      <c r="F1368" s="51"/>
      <c r="G1368" s="59"/>
      <c r="H1368" s="51"/>
      <c r="I1368" s="59"/>
      <c r="J1368" s="60" t="str">
        <f>IF(ISBLANK(H1368),"",IFERROR(VLOOKUP(B1368,'Np PL4 Stock'!$A:$D,4,FALSE),""))</f>
        <v/>
      </c>
      <c r="K1368" s="61" t="str">
        <f>IF(ISBLANK(H1368),"",SUMIF('Np PL4 Stock'!$A:$A,B1368,'Np PL4 Stock'!$N:$N))</f>
        <v/>
      </c>
      <c r="L1368" s="62" t="str">
        <f>IF(ISBLANK(H1368),"",VLOOKUP(LEFT(B1368,5),Unit!A:B,2,FALSE))</f>
        <v/>
      </c>
      <c r="M1368" s="63" t="str">
        <f>IF(ISBLANK(H1368),"",IFERROR(VLOOKUP(B1368,'Np PL4 Stock'!$A:$T,20,FALSE),""))</f>
        <v/>
      </c>
      <c r="N1368" s="63" t="str">
        <f>IF(ISBLANK(H1368),"",IFERROR(VLOOKUP(B1368,'Np PL4 Stock'!$A:$U,21,FALSE),""))</f>
        <v/>
      </c>
      <c r="O1368" s="62" t="str">
        <f t="shared" si="223"/>
        <v/>
      </c>
      <c r="P1368" s="62" t="str">
        <f t="shared" si="221"/>
        <v/>
      </c>
      <c r="Q1368" s="67" t="str">
        <f t="shared" si="224"/>
        <v/>
      </c>
      <c r="R1368" s="67" t="str">
        <f t="shared" si="222"/>
        <v/>
      </c>
      <c r="S1368" s="59"/>
      <c r="T1368" s="147"/>
      <c r="U1368" s="147"/>
      <c r="V1368" s="59"/>
      <c r="W1368" s="59"/>
      <c r="X1368" s="59"/>
      <c r="Y1368" s="59"/>
      <c r="Z1368" s="59"/>
      <c r="AA1368" s="59"/>
      <c r="AB1368" s="59"/>
      <c r="AC1368" s="59"/>
      <c r="AD1368" s="59"/>
      <c r="AE1368" s="59"/>
      <c r="AF1368" s="73"/>
      <c r="AG1368" s="73"/>
      <c r="AH1368" s="73"/>
      <c r="AI1368" s="73"/>
      <c r="AJ1368" s="73"/>
      <c r="AK1368" s="73"/>
      <c r="AL1368" s="77" t="str">
        <f>IF(ISBLANK(S1368),"",IF(AJ1368="Fail","Fail",IF(E1368="PL4",IF(AND(T1368&gt;STD_01122025!$D$3,U1368&lt;STD_01122025!$D$4,OR(AF1368="ND",AF1368&lt;STD_01122025!$D$7),AH1368="ND"),"Pass","Fail"),IF(E1368="PL12",IF(AND(S1368&lt;STD_01122025!$F$2,T1368&gt;STD_01122025!$F$3,U1368&lt;STD_01122025!$F$4,V1368&gt;STD_01122025!$F$5,X1368&gt;STD_01122025!$F$6,OR(AF1368="ND",AF1368&lt;STD_01122025!$F$7),AH1368="ND"),"Pass","Fail"),IF(E1368="SuperPL",IF(AND(T1368&gt;STD_01122025!$H$3,U1368&lt;STD_01122025!$H$4,V1368&gt;STD_01122025!$H$5,X1368&gt;STD_01122025!$H$6,OR(AF1368="ND",AF1368&lt;STD_01122025!$H$7),AH1368="ND"),"Pass","Fail"),IF(E1368="Flight",IF(AND(T1368&gt;STD_01122025!$J$3,U1368&lt;STD_01122025!$J$4,X1368&gt;STD_01122025!$J$6,OR(AF1368="ND",AF1368&lt;STD_01122025!$J$7),AH1368="ND"),"Pass","Fail"),""))))))</f>
        <v/>
      </c>
      <c r="AM1368" s="62" t="str">
        <f>IF(ISBLANK(B1368),"",IFERROR(IF(VLOOKUP(B1368,'Np PL4 Stock'!$A:$J,10,FALSE)="Np4",D1368-VLOOKUP(B1368,'Np PL4 Stock'!$A:$E,5,FALSE),D1368-VLOOKUP(B1368,'Np PL4 Stock'!$A:$E,5,FALSE)-1),""))</f>
        <v/>
      </c>
      <c r="AN1368" s="147"/>
      <c r="AO1368" s="147"/>
      <c r="AP1368" s="59"/>
      <c r="AQ1368" s="59"/>
      <c r="AR1368" s="59"/>
      <c r="AS1368" s="59"/>
      <c r="AT1368" s="73"/>
      <c r="AU1368" s="73"/>
      <c r="AV1368" s="73"/>
      <c r="AW1368" s="73"/>
      <c r="AX1368" s="84"/>
      <c r="AY1368" s="59"/>
      <c r="AZ1368" s="59"/>
      <c r="BA1368" s="59"/>
      <c r="BB1368" s="59"/>
      <c r="BC1368" s="59"/>
      <c r="BD1368" s="59"/>
      <c r="BE1368" s="84"/>
      <c r="BF1368" s="84"/>
      <c r="BG1368" s="84"/>
      <c r="BH1368" s="84"/>
      <c r="BI1368" s="85"/>
      <c r="BJ1368" s="86"/>
      <c r="BK1368" s="86"/>
      <c r="BL1368" s="86"/>
      <c r="BM1368" s="86"/>
      <c r="BN1368" s="86"/>
      <c r="BO1368" s="59"/>
      <c r="BP1368" s="69"/>
      <c r="BQ1368" s="92">
        <v>0</v>
      </c>
      <c r="BR1368" s="93">
        <v>0</v>
      </c>
      <c r="BS1368" s="94" t="str">
        <f t="shared" si="225"/>
        <v/>
      </c>
      <c r="BT1368" s="95">
        <v>0</v>
      </c>
      <c r="BU1368" s="101" t="str">
        <f t="shared" si="226"/>
        <v/>
      </c>
      <c r="BV1368" s="102" t="str">
        <f t="shared" si="227"/>
        <v>-</v>
      </c>
      <c r="BW1368" s="103"/>
      <c r="BX1368" s="104" t="str">
        <f t="shared" si="228"/>
        <v>-</v>
      </c>
      <c r="BY1368" s="105"/>
      <c r="BZ1368" s="103"/>
      <c r="CA1368" s="106"/>
      <c r="CB1368" s="107"/>
      <c r="CC1368" s="112"/>
      <c r="CD1368" s="106"/>
      <c r="CE1368" s="103"/>
      <c r="CF1368" s="113"/>
      <c r="CG1368" s="114"/>
    </row>
    <row r="1369" spans="1:85">
      <c r="A1369" s="53" t="str">
        <f t="shared" si="229"/>
        <v>--</v>
      </c>
      <c r="B1369" s="47" t="str">
        <f t="shared" si="230"/>
        <v>-</v>
      </c>
      <c r="C1369" s="153"/>
      <c r="D1369" s="49"/>
      <c r="E1369" s="50"/>
      <c r="F1369" s="51"/>
      <c r="G1369" s="59"/>
      <c r="H1369" s="51"/>
      <c r="I1369" s="59"/>
      <c r="J1369" s="60" t="str">
        <f>IF(ISBLANK(H1369),"",IFERROR(VLOOKUP(B1369,'Np PL4 Stock'!$A:$D,4,FALSE),""))</f>
        <v/>
      </c>
      <c r="K1369" s="61" t="str">
        <f>IF(ISBLANK(H1369),"",SUMIF('Np PL4 Stock'!$A:$A,B1369,'Np PL4 Stock'!$N:$N))</f>
        <v/>
      </c>
      <c r="L1369" s="62" t="str">
        <f>IF(ISBLANK(H1369),"",VLOOKUP(LEFT(B1369,5),Unit!A:B,2,FALSE))</f>
        <v/>
      </c>
      <c r="M1369" s="63" t="str">
        <f>IF(ISBLANK(H1369),"",IFERROR(VLOOKUP(B1369,'Np PL4 Stock'!$A:$T,20,FALSE),""))</f>
        <v/>
      </c>
      <c r="N1369" s="63" t="str">
        <f>IF(ISBLANK(H1369),"",IFERROR(VLOOKUP(B1369,'Np PL4 Stock'!$A:$U,21,FALSE),""))</f>
        <v/>
      </c>
      <c r="O1369" s="62" t="str">
        <f t="shared" si="223"/>
        <v/>
      </c>
      <c r="P1369" s="62" t="str">
        <f t="shared" si="221"/>
        <v/>
      </c>
      <c r="Q1369" s="67" t="str">
        <f t="shared" si="224"/>
        <v/>
      </c>
      <c r="R1369" s="67" t="str">
        <f t="shared" si="222"/>
        <v/>
      </c>
      <c r="S1369" s="59"/>
      <c r="T1369" s="147"/>
      <c r="U1369" s="147"/>
      <c r="V1369" s="59"/>
      <c r="W1369" s="59"/>
      <c r="X1369" s="59"/>
      <c r="Y1369" s="59"/>
      <c r="Z1369" s="59"/>
      <c r="AA1369" s="59"/>
      <c r="AB1369" s="59"/>
      <c r="AC1369" s="59"/>
      <c r="AD1369" s="59"/>
      <c r="AE1369" s="59"/>
      <c r="AF1369" s="73"/>
      <c r="AG1369" s="73"/>
      <c r="AH1369" s="73"/>
      <c r="AI1369" s="73"/>
      <c r="AJ1369" s="73"/>
      <c r="AK1369" s="73"/>
      <c r="AL1369" s="77" t="str">
        <f>IF(ISBLANK(S1369),"",IF(AJ1369="Fail","Fail",IF(E1369="PL4",IF(AND(T1369&gt;STD_01122025!$D$3,U1369&lt;STD_01122025!$D$4,OR(AF1369="ND",AF1369&lt;STD_01122025!$D$7),AH1369="ND"),"Pass","Fail"),IF(E1369="PL12",IF(AND(S1369&lt;STD_01122025!$F$2,T1369&gt;STD_01122025!$F$3,U1369&lt;STD_01122025!$F$4,V1369&gt;STD_01122025!$F$5,X1369&gt;STD_01122025!$F$6,OR(AF1369="ND",AF1369&lt;STD_01122025!$F$7),AH1369="ND"),"Pass","Fail"),IF(E1369="SuperPL",IF(AND(T1369&gt;STD_01122025!$H$3,U1369&lt;STD_01122025!$H$4,V1369&gt;STD_01122025!$H$5,X1369&gt;STD_01122025!$H$6,OR(AF1369="ND",AF1369&lt;STD_01122025!$H$7),AH1369="ND"),"Pass","Fail"),IF(E1369="Flight",IF(AND(T1369&gt;STD_01122025!$J$3,U1369&lt;STD_01122025!$J$4,X1369&gt;STD_01122025!$J$6,OR(AF1369="ND",AF1369&lt;STD_01122025!$J$7),AH1369="ND"),"Pass","Fail"),""))))))</f>
        <v/>
      </c>
      <c r="AM1369" s="62" t="str">
        <f>IF(ISBLANK(B1369),"",IFERROR(IF(VLOOKUP(B1369,'Np PL4 Stock'!$A:$J,10,FALSE)="Np4",D1369-VLOOKUP(B1369,'Np PL4 Stock'!$A:$E,5,FALSE),D1369-VLOOKUP(B1369,'Np PL4 Stock'!$A:$E,5,FALSE)-1),""))</f>
        <v/>
      </c>
      <c r="AN1369" s="147"/>
      <c r="AO1369" s="147"/>
      <c r="AP1369" s="59"/>
      <c r="AQ1369" s="59"/>
      <c r="AR1369" s="59"/>
      <c r="AS1369" s="59"/>
      <c r="AT1369" s="73"/>
      <c r="AU1369" s="73"/>
      <c r="AV1369" s="73"/>
      <c r="AW1369" s="73"/>
      <c r="AX1369" s="84"/>
      <c r="AY1369" s="59"/>
      <c r="AZ1369" s="59"/>
      <c r="BA1369" s="59"/>
      <c r="BB1369" s="59"/>
      <c r="BC1369" s="59"/>
      <c r="BD1369" s="59"/>
      <c r="BE1369" s="84"/>
      <c r="BF1369" s="84"/>
      <c r="BG1369" s="84"/>
      <c r="BH1369" s="84"/>
      <c r="BI1369" s="85"/>
      <c r="BJ1369" s="86"/>
      <c r="BK1369" s="86"/>
      <c r="BL1369" s="86"/>
      <c r="BM1369" s="86"/>
      <c r="BN1369" s="86"/>
      <c r="BO1369" s="59"/>
      <c r="BP1369" s="69"/>
      <c r="BQ1369" s="92">
        <v>0</v>
      </c>
      <c r="BR1369" s="93">
        <v>0</v>
      </c>
      <c r="BS1369" s="94" t="str">
        <f t="shared" si="225"/>
        <v/>
      </c>
      <c r="BT1369" s="95">
        <v>0</v>
      </c>
      <c r="BU1369" s="101" t="str">
        <f t="shared" si="226"/>
        <v/>
      </c>
      <c r="BV1369" s="102" t="str">
        <f t="shared" si="227"/>
        <v>-</v>
      </c>
      <c r="BW1369" s="103"/>
      <c r="BX1369" s="104" t="str">
        <f t="shared" si="228"/>
        <v>-</v>
      </c>
      <c r="BY1369" s="105"/>
      <c r="BZ1369" s="103"/>
      <c r="CA1369" s="106"/>
      <c r="CB1369" s="107"/>
      <c r="CC1369" s="112"/>
      <c r="CD1369" s="106"/>
      <c r="CE1369" s="103"/>
      <c r="CF1369" s="113"/>
      <c r="CG1369" s="114"/>
    </row>
    <row r="1370" spans="1:85">
      <c r="A1370" s="53" t="str">
        <f t="shared" si="229"/>
        <v>--</v>
      </c>
      <c r="B1370" s="47" t="str">
        <f t="shared" si="230"/>
        <v>-</v>
      </c>
      <c r="C1370" s="153"/>
      <c r="D1370" s="49"/>
      <c r="E1370" s="50"/>
      <c r="F1370" s="51"/>
      <c r="G1370" s="59"/>
      <c r="H1370" s="51"/>
      <c r="I1370" s="59"/>
      <c r="J1370" s="60" t="str">
        <f>IF(ISBLANK(H1370),"",IFERROR(VLOOKUP(B1370,'Np PL4 Stock'!$A:$D,4,FALSE),""))</f>
        <v/>
      </c>
      <c r="K1370" s="61" t="str">
        <f>IF(ISBLANK(H1370),"",SUMIF('Np PL4 Stock'!$A:$A,B1370,'Np PL4 Stock'!$N:$N))</f>
        <v/>
      </c>
      <c r="L1370" s="62" t="str">
        <f>IF(ISBLANK(H1370),"",VLOOKUP(LEFT(B1370,5),Unit!A:B,2,FALSE))</f>
        <v/>
      </c>
      <c r="M1370" s="63" t="str">
        <f>IF(ISBLANK(H1370),"",IFERROR(VLOOKUP(B1370,'Np PL4 Stock'!$A:$T,20,FALSE),""))</f>
        <v/>
      </c>
      <c r="N1370" s="63" t="str">
        <f>IF(ISBLANK(H1370),"",IFERROR(VLOOKUP(B1370,'Np PL4 Stock'!$A:$U,21,FALSE),""))</f>
        <v/>
      </c>
      <c r="O1370" s="62" t="str">
        <f t="shared" si="223"/>
        <v/>
      </c>
      <c r="P1370" s="62" t="str">
        <f t="shared" si="221"/>
        <v/>
      </c>
      <c r="Q1370" s="67" t="str">
        <f t="shared" si="224"/>
        <v/>
      </c>
      <c r="R1370" s="67" t="str">
        <f t="shared" si="222"/>
        <v/>
      </c>
      <c r="S1370" s="59"/>
      <c r="T1370" s="147"/>
      <c r="U1370" s="147"/>
      <c r="V1370" s="59"/>
      <c r="W1370" s="59"/>
      <c r="X1370" s="59"/>
      <c r="Y1370" s="59"/>
      <c r="Z1370" s="59"/>
      <c r="AA1370" s="59"/>
      <c r="AB1370" s="59"/>
      <c r="AC1370" s="59"/>
      <c r="AD1370" s="59"/>
      <c r="AE1370" s="59"/>
      <c r="AF1370" s="73"/>
      <c r="AG1370" s="73"/>
      <c r="AH1370" s="73"/>
      <c r="AI1370" s="73"/>
      <c r="AJ1370" s="73"/>
      <c r="AK1370" s="73"/>
      <c r="AL1370" s="77" t="str">
        <f>IF(ISBLANK(S1370),"",IF(AJ1370="Fail","Fail",IF(E1370="PL4",IF(AND(T1370&gt;STD_01122025!$D$3,U1370&lt;STD_01122025!$D$4,OR(AF1370="ND",AF1370&lt;STD_01122025!$D$7),AH1370="ND"),"Pass","Fail"),IF(E1370="PL12",IF(AND(S1370&lt;STD_01122025!$F$2,T1370&gt;STD_01122025!$F$3,U1370&lt;STD_01122025!$F$4,V1370&gt;STD_01122025!$F$5,X1370&gt;STD_01122025!$F$6,OR(AF1370="ND",AF1370&lt;STD_01122025!$F$7),AH1370="ND"),"Pass","Fail"),IF(E1370="SuperPL",IF(AND(T1370&gt;STD_01122025!$H$3,U1370&lt;STD_01122025!$H$4,V1370&gt;STD_01122025!$H$5,X1370&gt;STD_01122025!$H$6,OR(AF1370="ND",AF1370&lt;STD_01122025!$H$7),AH1370="ND"),"Pass","Fail"),IF(E1370="Flight",IF(AND(T1370&gt;STD_01122025!$J$3,U1370&lt;STD_01122025!$J$4,X1370&gt;STD_01122025!$J$6,OR(AF1370="ND",AF1370&lt;STD_01122025!$J$7),AH1370="ND"),"Pass","Fail"),""))))))</f>
        <v/>
      </c>
      <c r="AM1370" s="62" t="str">
        <f>IF(ISBLANK(B1370),"",IFERROR(IF(VLOOKUP(B1370,'Np PL4 Stock'!$A:$J,10,FALSE)="Np4",D1370-VLOOKUP(B1370,'Np PL4 Stock'!$A:$E,5,FALSE),D1370-VLOOKUP(B1370,'Np PL4 Stock'!$A:$E,5,FALSE)-1),""))</f>
        <v/>
      </c>
      <c r="AN1370" s="147"/>
      <c r="AO1370" s="147"/>
      <c r="AP1370" s="59"/>
      <c r="AQ1370" s="59"/>
      <c r="AR1370" s="59"/>
      <c r="AS1370" s="59"/>
      <c r="AT1370" s="73"/>
      <c r="AU1370" s="73"/>
      <c r="AV1370" s="73"/>
      <c r="AW1370" s="73"/>
      <c r="AX1370" s="84"/>
      <c r="AY1370" s="59"/>
      <c r="AZ1370" s="59"/>
      <c r="BA1370" s="59"/>
      <c r="BB1370" s="59"/>
      <c r="BC1370" s="59"/>
      <c r="BD1370" s="59"/>
      <c r="BE1370" s="84"/>
      <c r="BF1370" s="84"/>
      <c r="BG1370" s="84"/>
      <c r="BH1370" s="84"/>
      <c r="BI1370" s="85"/>
      <c r="BJ1370" s="86"/>
      <c r="BK1370" s="86"/>
      <c r="BL1370" s="86"/>
      <c r="BM1370" s="86"/>
      <c r="BN1370" s="86"/>
      <c r="BO1370" s="59"/>
      <c r="BP1370" s="69"/>
      <c r="BQ1370" s="92">
        <v>0</v>
      </c>
      <c r="BR1370" s="93">
        <v>0</v>
      </c>
      <c r="BS1370" s="94" t="str">
        <f t="shared" si="225"/>
        <v/>
      </c>
      <c r="BT1370" s="95">
        <v>0</v>
      </c>
      <c r="BU1370" s="101" t="str">
        <f t="shared" si="226"/>
        <v/>
      </c>
      <c r="BV1370" s="102" t="str">
        <f t="shared" si="227"/>
        <v>-</v>
      </c>
      <c r="BW1370" s="103"/>
      <c r="BX1370" s="104" t="str">
        <f t="shared" si="228"/>
        <v>-</v>
      </c>
      <c r="BY1370" s="105"/>
      <c r="BZ1370" s="103"/>
      <c r="CA1370" s="106"/>
      <c r="CB1370" s="107"/>
      <c r="CC1370" s="112"/>
      <c r="CD1370" s="106"/>
      <c r="CE1370" s="103"/>
      <c r="CF1370" s="113"/>
      <c r="CG1370" s="114"/>
    </row>
    <row r="1371" spans="1:85">
      <c r="A1371" s="53" t="str">
        <f t="shared" si="229"/>
        <v>--</v>
      </c>
      <c r="B1371" s="47" t="str">
        <f t="shared" si="230"/>
        <v>-</v>
      </c>
      <c r="C1371" s="153"/>
      <c r="D1371" s="49"/>
      <c r="E1371" s="50"/>
      <c r="F1371" s="51"/>
      <c r="G1371" s="59"/>
      <c r="H1371" s="51"/>
      <c r="I1371" s="59"/>
      <c r="J1371" s="60" t="str">
        <f>IF(ISBLANK(H1371),"",IFERROR(VLOOKUP(B1371,'Np PL4 Stock'!$A:$D,4,FALSE),""))</f>
        <v/>
      </c>
      <c r="K1371" s="61" t="str">
        <f>IF(ISBLANK(H1371),"",SUMIF('Np PL4 Stock'!$A:$A,B1371,'Np PL4 Stock'!$N:$N))</f>
        <v/>
      </c>
      <c r="L1371" s="62" t="str">
        <f>IF(ISBLANK(H1371),"",VLOOKUP(LEFT(B1371,5),Unit!A:B,2,FALSE))</f>
        <v/>
      </c>
      <c r="M1371" s="63" t="str">
        <f>IF(ISBLANK(H1371),"",IFERROR(VLOOKUP(B1371,'Np PL4 Stock'!$A:$T,20,FALSE),""))</f>
        <v/>
      </c>
      <c r="N1371" s="63" t="str">
        <f>IF(ISBLANK(H1371),"",IFERROR(VLOOKUP(B1371,'Np PL4 Stock'!$A:$U,21,FALSE),""))</f>
        <v/>
      </c>
      <c r="O1371" s="62" t="str">
        <f t="shared" si="223"/>
        <v/>
      </c>
      <c r="P1371" s="62" t="str">
        <f t="shared" si="221"/>
        <v/>
      </c>
      <c r="Q1371" s="67" t="str">
        <f t="shared" si="224"/>
        <v/>
      </c>
      <c r="R1371" s="67" t="str">
        <f t="shared" si="222"/>
        <v/>
      </c>
      <c r="S1371" s="59"/>
      <c r="T1371" s="147"/>
      <c r="U1371" s="147"/>
      <c r="V1371" s="59"/>
      <c r="W1371" s="59"/>
      <c r="X1371" s="59"/>
      <c r="Y1371" s="59"/>
      <c r="Z1371" s="59"/>
      <c r="AA1371" s="59"/>
      <c r="AB1371" s="59"/>
      <c r="AC1371" s="59"/>
      <c r="AD1371" s="59"/>
      <c r="AE1371" s="59"/>
      <c r="AF1371" s="73"/>
      <c r="AG1371" s="73"/>
      <c r="AH1371" s="73"/>
      <c r="AI1371" s="73"/>
      <c r="AJ1371" s="73"/>
      <c r="AK1371" s="73"/>
      <c r="AL1371" s="77" t="str">
        <f>IF(ISBLANK(S1371),"",IF(AJ1371="Fail","Fail",IF(E1371="PL4",IF(AND(T1371&gt;STD_01122025!$D$3,U1371&lt;STD_01122025!$D$4,OR(AF1371="ND",AF1371&lt;STD_01122025!$D$7),AH1371="ND"),"Pass","Fail"),IF(E1371="PL12",IF(AND(S1371&lt;STD_01122025!$F$2,T1371&gt;STD_01122025!$F$3,U1371&lt;STD_01122025!$F$4,V1371&gt;STD_01122025!$F$5,X1371&gt;STD_01122025!$F$6,OR(AF1371="ND",AF1371&lt;STD_01122025!$F$7),AH1371="ND"),"Pass","Fail"),IF(E1371="SuperPL",IF(AND(T1371&gt;STD_01122025!$H$3,U1371&lt;STD_01122025!$H$4,V1371&gt;STD_01122025!$H$5,X1371&gt;STD_01122025!$H$6,OR(AF1371="ND",AF1371&lt;STD_01122025!$H$7),AH1371="ND"),"Pass","Fail"),IF(E1371="Flight",IF(AND(T1371&gt;STD_01122025!$J$3,U1371&lt;STD_01122025!$J$4,X1371&gt;STD_01122025!$J$6,OR(AF1371="ND",AF1371&lt;STD_01122025!$J$7),AH1371="ND"),"Pass","Fail"),""))))))</f>
        <v/>
      </c>
      <c r="AM1371" s="62" t="str">
        <f>IF(ISBLANK(B1371),"",IFERROR(IF(VLOOKUP(B1371,'Np PL4 Stock'!$A:$J,10,FALSE)="Np4",D1371-VLOOKUP(B1371,'Np PL4 Stock'!$A:$E,5,FALSE),D1371-VLOOKUP(B1371,'Np PL4 Stock'!$A:$E,5,FALSE)-1),""))</f>
        <v/>
      </c>
      <c r="AN1371" s="147"/>
      <c r="AO1371" s="147"/>
      <c r="AP1371" s="59"/>
      <c r="AQ1371" s="59"/>
      <c r="AR1371" s="59"/>
      <c r="AS1371" s="59"/>
      <c r="AT1371" s="73"/>
      <c r="AU1371" s="73"/>
      <c r="AV1371" s="73"/>
      <c r="AW1371" s="73"/>
      <c r="AX1371" s="84"/>
      <c r="AY1371" s="59"/>
      <c r="AZ1371" s="59"/>
      <c r="BA1371" s="59"/>
      <c r="BB1371" s="59"/>
      <c r="BC1371" s="59"/>
      <c r="BD1371" s="59"/>
      <c r="BE1371" s="84"/>
      <c r="BF1371" s="84"/>
      <c r="BG1371" s="84"/>
      <c r="BH1371" s="84"/>
      <c r="BI1371" s="85"/>
      <c r="BJ1371" s="86"/>
      <c r="BK1371" s="86"/>
      <c r="BL1371" s="86"/>
      <c r="BM1371" s="86"/>
      <c r="BN1371" s="86"/>
      <c r="BO1371" s="59"/>
      <c r="BP1371" s="69"/>
      <c r="BQ1371" s="92">
        <v>0</v>
      </c>
      <c r="BR1371" s="93">
        <v>0</v>
      </c>
      <c r="BS1371" s="94" t="str">
        <f t="shared" si="225"/>
        <v/>
      </c>
      <c r="BT1371" s="95">
        <v>0</v>
      </c>
      <c r="BU1371" s="101" t="str">
        <f t="shared" si="226"/>
        <v/>
      </c>
      <c r="BV1371" s="102" t="str">
        <f t="shared" si="227"/>
        <v>-</v>
      </c>
      <c r="BW1371" s="103"/>
      <c r="BX1371" s="104" t="str">
        <f t="shared" si="228"/>
        <v>-</v>
      </c>
      <c r="BY1371" s="105"/>
      <c r="BZ1371" s="103"/>
      <c r="CA1371" s="106"/>
      <c r="CB1371" s="107"/>
      <c r="CC1371" s="112"/>
      <c r="CD1371" s="106"/>
      <c r="CE1371" s="103"/>
      <c r="CF1371" s="113"/>
      <c r="CG1371" s="114"/>
    </row>
    <row r="1372" spans="1:85">
      <c r="A1372" s="53" t="str">
        <f t="shared" si="229"/>
        <v>--</v>
      </c>
      <c r="B1372" s="47" t="str">
        <f t="shared" si="230"/>
        <v>-</v>
      </c>
      <c r="C1372" s="153"/>
      <c r="D1372" s="49"/>
      <c r="E1372" s="50"/>
      <c r="F1372" s="51"/>
      <c r="G1372" s="59"/>
      <c r="H1372" s="51"/>
      <c r="I1372" s="59"/>
      <c r="J1372" s="60" t="str">
        <f>IF(ISBLANK(H1372),"",IFERROR(VLOOKUP(B1372,'Np PL4 Stock'!$A:$D,4,FALSE),""))</f>
        <v/>
      </c>
      <c r="K1372" s="61" t="str">
        <f>IF(ISBLANK(H1372),"",SUMIF('Np PL4 Stock'!$A:$A,B1372,'Np PL4 Stock'!$N:$N))</f>
        <v/>
      </c>
      <c r="L1372" s="62" t="str">
        <f>IF(ISBLANK(H1372),"",VLOOKUP(LEFT(B1372,5),Unit!A:B,2,FALSE))</f>
        <v/>
      </c>
      <c r="M1372" s="63" t="str">
        <f>IF(ISBLANK(H1372),"",IFERROR(VLOOKUP(B1372,'Np PL4 Stock'!$A:$T,20,FALSE),""))</f>
        <v/>
      </c>
      <c r="N1372" s="63" t="str">
        <f>IF(ISBLANK(H1372),"",IFERROR(VLOOKUP(B1372,'Np PL4 Stock'!$A:$U,21,FALSE),""))</f>
        <v/>
      </c>
      <c r="O1372" s="62" t="str">
        <f t="shared" si="223"/>
        <v/>
      </c>
      <c r="P1372" s="62" t="str">
        <f t="shared" si="221"/>
        <v/>
      </c>
      <c r="Q1372" s="67" t="str">
        <f t="shared" si="224"/>
        <v/>
      </c>
      <c r="R1372" s="67" t="str">
        <f t="shared" si="222"/>
        <v/>
      </c>
      <c r="S1372" s="59"/>
      <c r="T1372" s="147"/>
      <c r="U1372" s="147"/>
      <c r="V1372" s="59"/>
      <c r="W1372" s="59"/>
      <c r="X1372" s="59"/>
      <c r="Y1372" s="59"/>
      <c r="Z1372" s="59"/>
      <c r="AA1372" s="59"/>
      <c r="AB1372" s="59"/>
      <c r="AC1372" s="59"/>
      <c r="AD1372" s="59"/>
      <c r="AE1372" s="59"/>
      <c r="AF1372" s="73"/>
      <c r="AG1372" s="73"/>
      <c r="AH1372" s="73"/>
      <c r="AI1372" s="73"/>
      <c r="AJ1372" s="73"/>
      <c r="AK1372" s="73"/>
      <c r="AL1372" s="77" t="str">
        <f>IF(ISBLANK(S1372),"",IF(AJ1372="Fail","Fail",IF(E1372="PL4",IF(AND(T1372&gt;STD_01122025!$D$3,U1372&lt;STD_01122025!$D$4,OR(AF1372="ND",AF1372&lt;STD_01122025!$D$7),AH1372="ND"),"Pass","Fail"),IF(E1372="PL12",IF(AND(S1372&lt;STD_01122025!$F$2,T1372&gt;STD_01122025!$F$3,U1372&lt;STD_01122025!$F$4,V1372&gt;STD_01122025!$F$5,X1372&gt;STD_01122025!$F$6,OR(AF1372="ND",AF1372&lt;STD_01122025!$F$7),AH1372="ND"),"Pass","Fail"),IF(E1372="SuperPL",IF(AND(T1372&gt;STD_01122025!$H$3,U1372&lt;STD_01122025!$H$4,V1372&gt;STD_01122025!$H$5,X1372&gt;STD_01122025!$H$6,OR(AF1372="ND",AF1372&lt;STD_01122025!$H$7),AH1372="ND"),"Pass","Fail"),IF(E1372="Flight",IF(AND(T1372&gt;STD_01122025!$J$3,U1372&lt;STD_01122025!$J$4,X1372&gt;STD_01122025!$J$6,OR(AF1372="ND",AF1372&lt;STD_01122025!$J$7),AH1372="ND"),"Pass","Fail"),""))))))</f>
        <v/>
      </c>
      <c r="AM1372" s="62" t="str">
        <f>IF(ISBLANK(B1372),"",IFERROR(IF(VLOOKUP(B1372,'Np PL4 Stock'!$A:$J,10,FALSE)="Np4",D1372-VLOOKUP(B1372,'Np PL4 Stock'!$A:$E,5,FALSE),D1372-VLOOKUP(B1372,'Np PL4 Stock'!$A:$E,5,FALSE)-1),""))</f>
        <v/>
      </c>
      <c r="AN1372" s="147"/>
      <c r="AO1372" s="147"/>
      <c r="AP1372" s="59"/>
      <c r="AQ1372" s="59"/>
      <c r="AR1372" s="59"/>
      <c r="AS1372" s="59"/>
      <c r="AT1372" s="73"/>
      <c r="AU1372" s="73"/>
      <c r="AV1372" s="73"/>
      <c r="AW1372" s="73"/>
      <c r="AX1372" s="84"/>
      <c r="AY1372" s="59"/>
      <c r="AZ1372" s="59"/>
      <c r="BA1372" s="59"/>
      <c r="BB1372" s="59"/>
      <c r="BC1372" s="59"/>
      <c r="BD1372" s="59"/>
      <c r="BE1372" s="84"/>
      <c r="BF1372" s="84"/>
      <c r="BG1372" s="84"/>
      <c r="BH1372" s="84"/>
      <c r="BI1372" s="85"/>
      <c r="BJ1372" s="86"/>
      <c r="BK1372" s="86"/>
      <c r="BL1372" s="86"/>
      <c r="BM1372" s="86"/>
      <c r="BN1372" s="86"/>
      <c r="BO1372" s="59"/>
      <c r="BP1372" s="69"/>
      <c r="BQ1372" s="92">
        <v>0</v>
      </c>
      <c r="BR1372" s="93">
        <v>0</v>
      </c>
      <c r="BS1372" s="94" t="str">
        <f t="shared" si="225"/>
        <v/>
      </c>
      <c r="BT1372" s="95">
        <v>0</v>
      </c>
      <c r="BU1372" s="101" t="str">
        <f t="shared" si="226"/>
        <v/>
      </c>
      <c r="BV1372" s="102" t="str">
        <f t="shared" si="227"/>
        <v>-</v>
      </c>
      <c r="BW1372" s="103"/>
      <c r="BX1372" s="104" t="str">
        <f t="shared" si="228"/>
        <v>-</v>
      </c>
      <c r="BY1372" s="105"/>
      <c r="BZ1372" s="103"/>
      <c r="CA1372" s="106"/>
      <c r="CB1372" s="107"/>
      <c r="CC1372" s="112"/>
      <c r="CD1372" s="106"/>
      <c r="CE1372" s="103"/>
      <c r="CF1372" s="113"/>
      <c r="CG1372" s="114"/>
    </row>
    <row r="1373" spans="1:85">
      <c r="A1373" s="53" t="str">
        <f t="shared" si="229"/>
        <v>--</v>
      </c>
      <c r="B1373" s="47" t="str">
        <f t="shared" si="230"/>
        <v>-</v>
      </c>
      <c r="C1373" s="153"/>
      <c r="D1373" s="49"/>
      <c r="E1373" s="50"/>
      <c r="F1373" s="51"/>
      <c r="G1373" s="59"/>
      <c r="H1373" s="51"/>
      <c r="I1373" s="59"/>
      <c r="J1373" s="60" t="str">
        <f>IF(ISBLANK(H1373),"",IFERROR(VLOOKUP(B1373,'Np PL4 Stock'!$A:$D,4,FALSE),""))</f>
        <v/>
      </c>
      <c r="K1373" s="61" t="str">
        <f>IF(ISBLANK(H1373),"",SUMIF('Np PL4 Stock'!$A:$A,B1373,'Np PL4 Stock'!$N:$N))</f>
        <v/>
      </c>
      <c r="L1373" s="62" t="str">
        <f>IF(ISBLANK(H1373),"",VLOOKUP(LEFT(B1373,5),Unit!A:B,2,FALSE))</f>
        <v/>
      </c>
      <c r="M1373" s="63" t="str">
        <f>IF(ISBLANK(H1373),"",IFERROR(VLOOKUP(B1373,'Np PL4 Stock'!$A:$T,20,FALSE),""))</f>
        <v/>
      </c>
      <c r="N1373" s="63" t="str">
        <f>IF(ISBLANK(H1373),"",IFERROR(VLOOKUP(B1373,'Np PL4 Stock'!$A:$U,21,FALSE),""))</f>
        <v/>
      </c>
      <c r="O1373" s="62" t="str">
        <f t="shared" si="223"/>
        <v/>
      </c>
      <c r="P1373" s="62" t="str">
        <f t="shared" si="221"/>
        <v/>
      </c>
      <c r="Q1373" s="67" t="str">
        <f t="shared" si="224"/>
        <v/>
      </c>
      <c r="R1373" s="67" t="str">
        <f t="shared" si="222"/>
        <v/>
      </c>
      <c r="S1373" s="59"/>
      <c r="T1373" s="147"/>
      <c r="U1373" s="147"/>
      <c r="V1373" s="59"/>
      <c r="W1373" s="59"/>
      <c r="X1373" s="59"/>
      <c r="Y1373" s="59"/>
      <c r="Z1373" s="59"/>
      <c r="AA1373" s="59"/>
      <c r="AB1373" s="59"/>
      <c r="AC1373" s="59"/>
      <c r="AD1373" s="59"/>
      <c r="AE1373" s="59"/>
      <c r="AF1373" s="73"/>
      <c r="AG1373" s="73"/>
      <c r="AH1373" s="73"/>
      <c r="AI1373" s="73"/>
      <c r="AJ1373" s="73"/>
      <c r="AK1373" s="73"/>
      <c r="AL1373" s="77" t="str">
        <f>IF(ISBLANK(S1373),"",IF(AJ1373="Fail","Fail",IF(E1373="PL4",IF(AND(T1373&gt;STD_01122025!$D$3,U1373&lt;STD_01122025!$D$4,OR(AF1373="ND",AF1373&lt;STD_01122025!$D$7),AH1373="ND"),"Pass","Fail"),IF(E1373="PL12",IF(AND(S1373&lt;STD_01122025!$F$2,T1373&gt;STD_01122025!$F$3,U1373&lt;STD_01122025!$F$4,V1373&gt;STD_01122025!$F$5,X1373&gt;STD_01122025!$F$6,OR(AF1373="ND",AF1373&lt;STD_01122025!$F$7),AH1373="ND"),"Pass","Fail"),IF(E1373="SuperPL",IF(AND(T1373&gt;STD_01122025!$H$3,U1373&lt;STD_01122025!$H$4,V1373&gt;STD_01122025!$H$5,X1373&gt;STD_01122025!$H$6,OR(AF1373="ND",AF1373&lt;STD_01122025!$H$7),AH1373="ND"),"Pass","Fail"),IF(E1373="Flight",IF(AND(T1373&gt;STD_01122025!$J$3,U1373&lt;STD_01122025!$J$4,X1373&gt;STD_01122025!$J$6,OR(AF1373="ND",AF1373&lt;STD_01122025!$J$7),AH1373="ND"),"Pass","Fail"),""))))))</f>
        <v/>
      </c>
      <c r="AM1373" s="62" t="str">
        <f>IF(ISBLANK(B1373),"",IFERROR(IF(VLOOKUP(B1373,'Np PL4 Stock'!$A:$J,10,FALSE)="Np4",D1373-VLOOKUP(B1373,'Np PL4 Stock'!$A:$E,5,FALSE),D1373-VLOOKUP(B1373,'Np PL4 Stock'!$A:$E,5,FALSE)-1),""))</f>
        <v/>
      </c>
      <c r="AN1373" s="147"/>
      <c r="AO1373" s="147"/>
      <c r="AP1373" s="59"/>
      <c r="AQ1373" s="59"/>
      <c r="AR1373" s="59"/>
      <c r="AS1373" s="59"/>
      <c r="AT1373" s="73"/>
      <c r="AU1373" s="73"/>
      <c r="AV1373" s="73"/>
      <c r="AW1373" s="73"/>
      <c r="AX1373" s="84"/>
      <c r="AY1373" s="59"/>
      <c r="AZ1373" s="59"/>
      <c r="BA1373" s="59"/>
      <c r="BB1373" s="59"/>
      <c r="BC1373" s="59"/>
      <c r="BD1373" s="59"/>
      <c r="BE1373" s="84"/>
      <c r="BF1373" s="84"/>
      <c r="BG1373" s="84"/>
      <c r="BH1373" s="84"/>
      <c r="BI1373" s="85"/>
      <c r="BJ1373" s="86"/>
      <c r="BK1373" s="86"/>
      <c r="BL1373" s="86"/>
      <c r="BM1373" s="86"/>
      <c r="BN1373" s="86"/>
      <c r="BO1373" s="59"/>
      <c r="BP1373" s="69"/>
      <c r="BQ1373" s="92">
        <v>0</v>
      </c>
      <c r="BR1373" s="93">
        <v>0</v>
      </c>
      <c r="BS1373" s="94" t="str">
        <f t="shared" si="225"/>
        <v/>
      </c>
      <c r="BT1373" s="95">
        <v>0</v>
      </c>
      <c r="BU1373" s="101" t="str">
        <f t="shared" si="226"/>
        <v/>
      </c>
      <c r="BV1373" s="102" t="str">
        <f t="shared" si="227"/>
        <v>-</v>
      </c>
      <c r="BW1373" s="103"/>
      <c r="BX1373" s="104" t="str">
        <f t="shared" si="228"/>
        <v>-</v>
      </c>
      <c r="BY1373" s="105"/>
      <c r="BZ1373" s="103"/>
      <c r="CA1373" s="106"/>
      <c r="CB1373" s="107"/>
      <c r="CC1373" s="112"/>
      <c r="CD1373" s="106"/>
      <c r="CE1373" s="103"/>
      <c r="CF1373" s="113"/>
      <c r="CG1373" s="114"/>
    </row>
    <row r="1374" spans="1:85">
      <c r="A1374" s="53" t="str">
        <f t="shared" si="229"/>
        <v>--</v>
      </c>
      <c r="B1374" s="47" t="str">
        <f t="shared" si="230"/>
        <v>-</v>
      </c>
      <c r="C1374" s="153"/>
      <c r="D1374" s="49"/>
      <c r="E1374" s="50"/>
      <c r="F1374" s="51"/>
      <c r="G1374" s="59"/>
      <c r="H1374" s="51"/>
      <c r="I1374" s="59"/>
      <c r="J1374" s="60" t="str">
        <f>IF(ISBLANK(H1374),"",IFERROR(VLOOKUP(B1374,'Np PL4 Stock'!$A:$D,4,FALSE),""))</f>
        <v/>
      </c>
      <c r="K1374" s="61" t="str">
        <f>IF(ISBLANK(H1374),"",SUMIF('Np PL4 Stock'!$A:$A,B1374,'Np PL4 Stock'!$N:$N))</f>
        <v/>
      </c>
      <c r="L1374" s="62" t="str">
        <f>IF(ISBLANK(H1374),"",VLOOKUP(LEFT(B1374,5),Unit!A:B,2,FALSE))</f>
        <v/>
      </c>
      <c r="M1374" s="63" t="str">
        <f>IF(ISBLANK(H1374),"",IFERROR(VLOOKUP(B1374,'Np PL4 Stock'!$A:$T,20,FALSE),""))</f>
        <v/>
      </c>
      <c r="N1374" s="63" t="str">
        <f>IF(ISBLANK(H1374),"",IFERROR(VLOOKUP(B1374,'Np PL4 Stock'!$A:$U,21,FALSE),""))</f>
        <v/>
      </c>
      <c r="O1374" s="62" t="str">
        <f t="shared" si="223"/>
        <v/>
      </c>
      <c r="P1374" s="62" t="str">
        <f t="shared" si="221"/>
        <v/>
      </c>
      <c r="Q1374" s="67" t="str">
        <f t="shared" si="224"/>
        <v/>
      </c>
      <c r="R1374" s="67" t="str">
        <f t="shared" si="222"/>
        <v/>
      </c>
      <c r="S1374" s="59"/>
      <c r="T1374" s="147"/>
      <c r="U1374" s="147"/>
      <c r="V1374" s="59"/>
      <c r="W1374" s="59"/>
      <c r="X1374" s="59"/>
      <c r="Y1374" s="59"/>
      <c r="Z1374" s="59"/>
      <c r="AA1374" s="59"/>
      <c r="AB1374" s="59"/>
      <c r="AC1374" s="59"/>
      <c r="AD1374" s="59"/>
      <c r="AE1374" s="59"/>
      <c r="AF1374" s="73"/>
      <c r="AG1374" s="73"/>
      <c r="AH1374" s="73"/>
      <c r="AI1374" s="73"/>
      <c r="AJ1374" s="73"/>
      <c r="AK1374" s="73"/>
      <c r="AL1374" s="77" t="str">
        <f>IF(ISBLANK(S1374),"",IF(AJ1374="Fail","Fail",IF(E1374="PL4",IF(AND(T1374&gt;STD_01122025!$D$3,U1374&lt;STD_01122025!$D$4,OR(AF1374="ND",AF1374&lt;STD_01122025!$D$7),AH1374="ND"),"Pass","Fail"),IF(E1374="PL12",IF(AND(S1374&lt;STD_01122025!$F$2,T1374&gt;STD_01122025!$F$3,U1374&lt;STD_01122025!$F$4,V1374&gt;STD_01122025!$F$5,X1374&gt;STD_01122025!$F$6,OR(AF1374="ND",AF1374&lt;STD_01122025!$F$7),AH1374="ND"),"Pass","Fail"),IF(E1374="SuperPL",IF(AND(T1374&gt;STD_01122025!$H$3,U1374&lt;STD_01122025!$H$4,V1374&gt;STD_01122025!$H$5,X1374&gt;STD_01122025!$H$6,OR(AF1374="ND",AF1374&lt;STD_01122025!$H$7),AH1374="ND"),"Pass","Fail"),IF(E1374="Flight",IF(AND(T1374&gt;STD_01122025!$J$3,U1374&lt;STD_01122025!$J$4,X1374&gt;STD_01122025!$J$6,OR(AF1374="ND",AF1374&lt;STD_01122025!$J$7),AH1374="ND"),"Pass","Fail"),""))))))</f>
        <v/>
      </c>
      <c r="AM1374" s="62" t="str">
        <f>IF(ISBLANK(B1374),"",IFERROR(IF(VLOOKUP(B1374,'Np PL4 Stock'!$A:$J,10,FALSE)="Np4",D1374-VLOOKUP(B1374,'Np PL4 Stock'!$A:$E,5,FALSE),D1374-VLOOKUP(B1374,'Np PL4 Stock'!$A:$E,5,FALSE)-1),""))</f>
        <v/>
      </c>
      <c r="AN1374" s="147"/>
      <c r="AO1374" s="147"/>
      <c r="AP1374" s="59"/>
      <c r="AQ1374" s="59"/>
      <c r="AR1374" s="59"/>
      <c r="AS1374" s="59"/>
      <c r="AT1374" s="73"/>
      <c r="AU1374" s="73"/>
      <c r="AV1374" s="73"/>
      <c r="AW1374" s="73"/>
      <c r="AX1374" s="84"/>
      <c r="AY1374" s="59"/>
      <c r="AZ1374" s="59"/>
      <c r="BA1374" s="59"/>
      <c r="BB1374" s="59"/>
      <c r="BC1374" s="59"/>
      <c r="BD1374" s="59"/>
      <c r="BE1374" s="84"/>
      <c r="BF1374" s="84"/>
      <c r="BG1374" s="84"/>
      <c r="BH1374" s="84"/>
      <c r="BI1374" s="85"/>
      <c r="BJ1374" s="86"/>
      <c r="BK1374" s="86"/>
      <c r="BL1374" s="86"/>
      <c r="BM1374" s="86"/>
      <c r="BN1374" s="86"/>
      <c r="BO1374" s="59"/>
      <c r="BP1374" s="69"/>
      <c r="BQ1374" s="92">
        <v>0</v>
      </c>
      <c r="BR1374" s="93">
        <v>0</v>
      </c>
      <c r="BS1374" s="94" t="str">
        <f t="shared" si="225"/>
        <v/>
      </c>
      <c r="BT1374" s="95">
        <v>0</v>
      </c>
      <c r="BU1374" s="101" t="str">
        <f t="shared" si="226"/>
        <v/>
      </c>
      <c r="BV1374" s="102" t="str">
        <f t="shared" si="227"/>
        <v>-</v>
      </c>
      <c r="BW1374" s="103"/>
      <c r="BX1374" s="104" t="str">
        <f t="shared" si="228"/>
        <v>-</v>
      </c>
      <c r="BY1374" s="105"/>
      <c r="BZ1374" s="103"/>
      <c r="CA1374" s="106"/>
      <c r="CB1374" s="107"/>
      <c r="CC1374" s="112"/>
      <c r="CD1374" s="106"/>
      <c r="CE1374" s="103"/>
      <c r="CF1374" s="113"/>
      <c r="CG1374" s="114"/>
    </row>
    <row r="1375" spans="1:85">
      <c r="A1375" s="53" t="str">
        <f t="shared" si="229"/>
        <v>--</v>
      </c>
      <c r="B1375" s="47" t="str">
        <f t="shared" si="230"/>
        <v>-</v>
      </c>
      <c r="C1375" s="153"/>
      <c r="D1375" s="49"/>
      <c r="E1375" s="50"/>
      <c r="F1375" s="51"/>
      <c r="G1375" s="59"/>
      <c r="H1375" s="51"/>
      <c r="I1375" s="59"/>
      <c r="J1375" s="60" t="str">
        <f>IF(ISBLANK(H1375),"",IFERROR(VLOOKUP(B1375,'Np PL4 Stock'!$A:$D,4,FALSE),""))</f>
        <v/>
      </c>
      <c r="K1375" s="61" t="str">
        <f>IF(ISBLANK(H1375),"",SUMIF('Np PL4 Stock'!$A:$A,B1375,'Np PL4 Stock'!$N:$N))</f>
        <v/>
      </c>
      <c r="L1375" s="62" t="str">
        <f>IF(ISBLANK(H1375),"",VLOOKUP(LEFT(B1375,5),Unit!A:B,2,FALSE))</f>
        <v/>
      </c>
      <c r="M1375" s="63" t="str">
        <f>IF(ISBLANK(H1375),"",IFERROR(VLOOKUP(B1375,'Np PL4 Stock'!$A:$T,20,FALSE),""))</f>
        <v/>
      </c>
      <c r="N1375" s="63" t="str">
        <f>IF(ISBLANK(H1375),"",IFERROR(VLOOKUP(B1375,'Np PL4 Stock'!$A:$U,21,FALSE),""))</f>
        <v/>
      </c>
      <c r="O1375" s="62" t="str">
        <f t="shared" si="223"/>
        <v/>
      </c>
      <c r="P1375" s="62" t="str">
        <f t="shared" si="221"/>
        <v/>
      </c>
      <c r="Q1375" s="67" t="str">
        <f t="shared" si="224"/>
        <v/>
      </c>
      <c r="R1375" s="67" t="str">
        <f t="shared" si="222"/>
        <v/>
      </c>
      <c r="S1375" s="59"/>
      <c r="T1375" s="147"/>
      <c r="U1375" s="147"/>
      <c r="V1375" s="59"/>
      <c r="W1375" s="59"/>
      <c r="X1375" s="59"/>
      <c r="Y1375" s="59"/>
      <c r="Z1375" s="59"/>
      <c r="AA1375" s="59"/>
      <c r="AB1375" s="59"/>
      <c r="AC1375" s="59"/>
      <c r="AD1375" s="59"/>
      <c r="AE1375" s="59"/>
      <c r="AF1375" s="73"/>
      <c r="AG1375" s="73"/>
      <c r="AH1375" s="73"/>
      <c r="AI1375" s="73"/>
      <c r="AJ1375" s="73"/>
      <c r="AK1375" s="73"/>
      <c r="AL1375" s="77" t="str">
        <f>IF(ISBLANK(S1375),"",IF(AJ1375="Fail","Fail",IF(E1375="PL4",IF(AND(T1375&gt;STD_01122025!$D$3,U1375&lt;STD_01122025!$D$4,OR(AF1375="ND",AF1375&lt;STD_01122025!$D$7),AH1375="ND"),"Pass","Fail"),IF(E1375="PL12",IF(AND(S1375&lt;STD_01122025!$F$2,T1375&gt;STD_01122025!$F$3,U1375&lt;STD_01122025!$F$4,V1375&gt;STD_01122025!$F$5,X1375&gt;STD_01122025!$F$6,OR(AF1375="ND",AF1375&lt;STD_01122025!$F$7),AH1375="ND"),"Pass","Fail"),IF(E1375="SuperPL",IF(AND(T1375&gt;STD_01122025!$H$3,U1375&lt;STD_01122025!$H$4,V1375&gt;STD_01122025!$H$5,X1375&gt;STD_01122025!$H$6,OR(AF1375="ND",AF1375&lt;STD_01122025!$H$7),AH1375="ND"),"Pass","Fail"),IF(E1375="Flight",IF(AND(T1375&gt;STD_01122025!$J$3,U1375&lt;STD_01122025!$J$4,X1375&gt;STD_01122025!$J$6,OR(AF1375="ND",AF1375&lt;STD_01122025!$J$7),AH1375="ND"),"Pass","Fail"),""))))))</f>
        <v/>
      </c>
      <c r="AM1375" s="62" t="str">
        <f>IF(ISBLANK(B1375),"",IFERROR(IF(VLOOKUP(B1375,'Np PL4 Stock'!$A:$J,10,FALSE)="Np4",D1375-VLOOKUP(B1375,'Np PL4 Stock'!$A:$E,5,FALSE),D1375-VLOOKUP(B1375,'Np PL4 Stock'!$A:$E,5,FALSE)-1),""))</f>
        <v/>
      </c>
      <c r="AN1375" s="147"/>
      <c r="AO1375" s="147"/>
      <c r="AP1375" s="59"/>
      <c r="AQ1375" s="59"/>
      <c r="AR1375" s="59"/>
      <c r="AS1375" s="59"/>
      <c r="AT1375" s="73"/>
      <c r="AU1375" s="73"/>
      <c r="AV1375" s="73"/>
      <c r="AW1375" s="73"/>
      <c r="AX1375" s="84"/>
      <c r="AY1375" s="59"/>
      <c r="AZ1375" s="59"/>
      <c r="BA1375" s="59"/>
      <c r="BB1375" s="59"/>
      <c r="BC1375" s="59"/>
      <c r="BD1375" s="59"/>
      <c r="BE1375" s="84"/>
      <c r="BF1375" s="84"/>
      <c r="BG1375" s="84"/>
      <c r="BH1375" s="84"/>
      <c r="BI1375" s="85"/>
      <c r="BJ1375" s="86"/>
      <c r="BK1375" s="86"/>
      <c r="BL1375" s="86"/>
      <c r="BM1375" s="86"/>
      <c r="BN1375" s="86"/>
      <c r="BO1375" s="59"/>
      <c r="BP1375" s="69"/>
      <c r="BQ1375" s="92">
        <v>0</v>
      </c>
      <c r="BR1375" s="93">
        <v>0</v>
      </c>
      <c r="BS1375" s="94" t="str">
        <f t="shared" si="225"/>
        <v/>
      </c>
      <c r="BT1375" s="95">
        <v>0</v>
      </c>
      <c r="BU1375" s="101" t="str">
        <f t="shared" si="226"/>
        <v/>
      </c>
      <c r="BV1375" s="102" t="str">
        <f t="shared" si="227"/>
        <v>-</v>
      </c>
      <c r="BW1375" s="103"/>
      <c r="BX1375" s="104" t="str">
        <f t="shared" si="228"/>
        <v>-</v>
      </c>
      <c r="BY1375" s="105"/>
      <c r="BZ1375" s="103"/>
      <c r="CA1375" s="106"/>
      <c r="CB1375" s="107"/>
      <c r="CC1375" s="112"/>
      <c r="CD1375" s="106"/>
      <c r="CE1375" s="103"/>
      <c r="CF1375" s="113"/>
      <c r="CG1375" s="114"/>
    </row>
    <row r="1376" spans="1:85">
      <c r="A1376" s="53" t="str">
        <f t="shared" si="229"/>
        <v>--</v>
      </c>
      <c r="B1376" s="47" t="str">
        <f t="shared" si="230"/>
        <v>-</v>
      </c>
      <c r="C1376" s="153"/>
      <c r="D1376" s="49"/>
      <c r="E1376" s="50"/>
      <c r="F1376" s="51"/>
      <c r="G1376" s="59"/>
      <c r="H1376" s="51"/>
      <c r="I1376" s="59"/>
      <c r="J1376" s="60" t="str">
        <f>IF(ISBLANK(H1376),"",IFERROR(VLOOKUP(B1376,'Np PL4 Stock'!$A:$D,4,FALSE),""))</f>
        <v/>
      </c>
      <c r="K1376" s="61" t="str">
        <f>IF(ISBLANK(H1376),"",SUMIF('Np PL4 Stock'!$A:$A,B1376,'Np PL4 Stock'!$N:$N))</f>
        <v/>
      </c>
      <c r="L1376" s="62" t="str">
        <f>IF(ISBLANK(H1376),"",VLOOKUP(LEFT(B1376,5),Unit!A:B,2,FALSE))</f>
        <v/>
      </c>
      <c r="M1376" s="63" t="str">
        <f>IF(ISBLANK(H1376),"",IFERROR(VLOOKUP(B1376,'Np PL4 Stock'!$A:$T,20,FALSE),""))</f>
        <v/>
      </c>
      <c r="N1376" s="63" t="str">
        <f>IF(ISBLANK(H1376),"",IFERROR(VLOOKUP(B1376,'Np PL4 Stock'!$A:$U,21,FALSE),""))</f>
        <v/>
      </c>
      <c r="O1376" s="62" t="str">
        <f t="shared" si="223"/>
        <v/>
      </c>
      <c r="P1376" s="62" t="str">
        <f t="shared" si="221"/>
        <v/>
      </c>
      <c r="Q1376" s="67" t="str">
        <f t="shared" si="224"/>
        <v/>
      </c>
      <c r="R1376" s="67" t="str">
        <f t="shared" si="222"/>
        <v/>
      </c>
      <c r="S1376" s="59"/>
      <c r="T1376" s="147"/>
      <c r="U1376" s="147"/>
      <c r="V1376" s="59"/>
      <c r="W1376" s="59"/>
      <c r="X1376" s="59"/>
      <c r="Y1376" s="59"/>
      <c r="Z1376" s="59"/>
      <c r="AA1376" s="59"/>
      <c r="AB1376" s="59"/>
      <c r="AC1376" s="59"/>
      <c r="AD1376" s="59"/>
      <c r="AE1376" s="59"/>
      <c r="AF1376" s="73"/>
      <c r="AG1376" s="73"/>
      <c r="AH1376" s="73"/>
      <c r="AI1376" s="73"/>
      <c r="AJ1376" s="73"/>
      <c r="AK1376" s="73"/>
      <c r="AL1376" s="77" t="str">
        <f>IF(ISBLANK(S1376),"",IF(AJ1376="Fail","Fail",IF(E1376="PL4",IF(AND(T1376&gt;STD_01122025!$D$3,U1376&lt;STD_01122025!$D$4,OR(AF1376="ND",AF1376&lt;STD_01122025!$D$7),AH1376="ND"),"Pass","Fail"),IF(E1376="PL12",IF(AND(S1376&lt;STD_01122025!$F$2,T1376&gt;STD_01122025!$F$3,U1376&lt;STD_01122025!$F$4,V1376&gt;STD_01122025!$F$5,X1376&gt;STD_01122025!$F$6,OR(AF1376="ND",AF1376&lt;STD_01122025!$F$7),AH1376="ND"),"Pass","Fail"),IF(E1376="SuperPL",IF(AND(T1376&gt;STD_01122025!$H$3,U1376&lt;STD_01122025!$H$4,V1376&gt;STD_01122025!$H$5,X1376&gt;STD_01122025!$H$6,OR(AF1376="ND",AF1376&lt;STD_01122025!$H$7),AH1376="ND"),"Pass","Fail"),IF(E1376="Flight",IF(AND(T1376&gt;STD_01122025!$J$3,U1376&lt;STD_01122025!$J$4,X1376&gt;STD_01122025!$J$6,OR(AF1376="ND",AF1376&lt;STD_01122025!$J$7),AH1376="ND"),"Pass","Fail"),""))))))</f>
        <v/>
      </c>
      <c r="AM1376" s="62" t="str">
        <f>IF(ISBLANK(B1376),"",IFERROR(IF(VLOOKUP(B1376,'Np PL4 Stock'!$A:$J,10,FALSE)="Np4",D1376-VLOOKUP(B1376,'Np PL4 Stock'!$A:$E,5,FALSE),D1376-VLOOKUP(B1376,'Np PL4 Stock'!$A:$E,5,FALSE)-1),""))</f>
        <v/>
      </c>
      <c r="AN1376" s="147"/>
      <c r="AO1376" s="147"/>
      <c r="AP1376" s="59"/>
      <c r="AQ1376" s="59"/>
      <c r="AR1376" s="59"/>
      <c r="AS1376" s="59"/>
      <c r="AT1376" s="73"/>
      <c r="AU1376" s="73"/>
      <c r="AV1376" s="73"/>
      <c r="AW1376" s="73"/>
      <c r="AX1376" s="84"/>
      <c r="AY1376" s="59"/>
      <c r="AZ1376" s="59"/>
      <c r="BA1376" s="59"/>
      <c r="BB1376" s="59"/>
      <c r="BC1376" s="59"/>
      <c r="BD1376" s="59"/>
      <c r="BE1376" s="84"/>
      <c r="BF1376" s="84"/>
      <c r="BG1376" s="84"/>
      <c r="BH1376" s="84"/>
      <c r="BI1376" s="85"/>
      <c r="BJ1376" s="86"/>
      <c r="BK1376" s="86"/>
      <c r="BL1376" s="86"/>
      <c r="BM1376" s="86"/>
      <c r="BN1376" s="86"/>
      <c r="BO1376" s="59"/>
      <c r="BP1376" s="69"/>
      <c r="BQ1376" s="92">
        <v>0</v>
      </c>
      <c r="BR1376" s="93">
        <v>0</v>
      </c>
      <c r="BS1376" s="94" t="str">
        <f t="shared" si="225"/>
        <v/>
      </c>
      <c r="BT1376" s="95">
        <v>0</v>
      </c>
      <c r="BU1376" s="101" t="str">
        <f t="shared" si="226"/>
        <v/>
      </c>
      <c r="BV1376" s="102" t="str">
        <f t="shared" si="227"/>
        <v>-</v>
      </c>
      <c r="BW1376" s="103"/>
      <c r="BX1376" s="104" t="str">
        <f t="shared" si="228"/>
        <v>-</v>
      </c>
      <c r="BY1376" s="105"/>
      <c r="BZ1376" s="103"/>
      <c r="CA1376" s="106"/>
      <c r="CB1376" s="107"/>
      <c r="CC1376" s="112"/>
      <c r="CD1376" s="106"/>
      <c r="CE1376" s="103"/>
      <c r="CF1376" s="113"/>
      <c r="CG1376" s="114"/>
    </row>
    <row r="1377" spans="1:85">
      <c r="A1377" s="53" t="str">
        <f t="shared" si="229"/>
        <v>--</v>
      </c>
      <c r="B1377" s="47" t="str">
        <f t="shared" si="230"/>
        <v>-</v>
      </c>
      <c r="C1377" s="153"/>
      <c r="D1377" s="49"/>
      <c r="E1377" s="50"/>
      <c r="F1377" s="51"/>
      <c r="G1377" s="59"/>
      <c r="H1377" s="51"/>
      <c r="I1377" s="59"/>
      <c r="J1377" s="60" t="str">
        <f>IF(ISBLANK(H1377),"",IFERROR(VLOOKUP(B1377,'Np PL4 Stock'!$A:$D,4,FALSE),""))</f>
        <v/>
      </c>
      <c r="K1377" s="61" t="str">
        <f>IF(ISBLANK(H1377),"",SUMIF('Np PL4 Stock'!$A:$A,B1377,'Np PL4 Stock'!$N:$N))</f>
        <v/>
      </c>
      <c r="L1377" s="62" t="str">
        <f>IF(ISBLANK(H1377),"",VLOOKUP(LEFT(B1377,5),Unit!A:B,2,FALSE))</f>
        <v/>
      </c>
      <c r="M1377" s="63" t="str">
        <f>IF(ISBLANK(H1377),"",IFERROR(VLOOKUP(B1377,'Np PL4 Stock'!$A:$T,20,FALSE),""))</f>
        <v/>
      </c>
      <c r="N1377" s="63" t="str">
        <f>IF(ISBLANK(H1377),"",IFERROR(VLOOKUP(B1377,'Np PL4 Stock'!$A:$U,21,FALSE),""))</f>
        <v/>
      </c>
      <c r="O1377" s="62" t="str">
        <f t="shared" si="223"/>
        <v/>
      </c>
      <c r="P1377" s="62" t="str">
        <f t="shared" si="221"/>
        <v/>
      </c>
      <c r="Q1377" s="67" t="str">
        <f t="shared" si="224"/>
        <v/>
      </c>
      <c r="R1377" s="67" t="str">
        <f t="shared" si="222"/>
        <v/>
      </c>
      <c r="S1377" s="59"/>
      <c r="T1377" s="147"/>
      <c r="U1377" s="147"/>
      <c r="V1377" s="59"/>
      <c r="W1377" s="59"/>
      <c r="X1377" s="59"/>
      <c r="Y1377" s="59"/>
      <c r="Z1377" s="59"/>
      <c r="AA1377" s="59"/>
      <c r="AB1377" s="59"/>
      <c r="AC1377" s="59"/>
      <c r="AD1377" s="59"/>
      <c r="AE1377" s="59"/>
      <c r="AF1377" s="73"/>
      <c r="AG1377" s="73"/>
      <c r="AH1377" s="73"/>
      <c r="AI1377" s="73"/>
      <c r="AJ1377" s="73"/>
      <c r="AK1377" s="73"/>
      <c r="AL1377" s="77" t="str">
        <f>IF(ISBLANK(S1377),"",IF(AJ1377="Fail","Fail",IF(E1377="PL4",IF(AND(T1377&gt;STD_01122025!$D$3,U1377&lt;STD_01122025!$D$4,OR(AF1377="ND",AF1377&lt;STD_01122025!$D$7),AH1377="ND"),"Pass","Fail"),IF(E1377="PL12",IF(AND(S1377&lt;STD_01122025!$F$2,T1377&gt;STD_01122025!$F$3,U1377&lt;STD_01122025!$F$4,V1377&gt;STD_01122025!$F$5,X1377&gt;STD_01122025!$F$6,OR(AF1377="ND",AF1377&lt;STD_01122025!$F$7),AH1377="ND"),"Pass","Fail"),IF(E1377="SuperPL",IF(AND(T1377&gt;STD_01122025!$H$3,U1377&lt;STD_01122025!$H$4,V1377&gt;STD_01122025!$H$5,X1377&gt;STD_01122025!$H$6,OR(AF1377="ND",AF1377&lt;STD_01122025!$H$7),AH1377="ND"),"Pass","Fail"),IF(E1377="Flight",IF(AND(T1377&gt;STD_01122025!$J$3,U1377&lt;STD_01122025!$J$4,X1377&gt;STD_01122025!$J$6,OR(AF1377="ND",AF1377&lt;STD_01122025!$J$7),AH1377="ND"),"Pass","Fail"),""))))))</f>
        <v/>
      </c>
      <c r="AM1377" s="62" t="str">
        <f>IF(ISBLANK(B1377),"",IFERROR(IF(VLOOKUP(B1377,'Np PL4 Stock'!$A:$J,10,FALSE)="Np4",D1377-VLOOKUP(B1377,'Np PL4 Stock'!$A:$E,5,FALSE),D1377-VLOOKUP(B1377,'Np PL4 Stock'!$A:$E,5,FALSE)-1),""))</f>
        <v/>
      </c>
      <c r="AN1377" s="147"/>
      <c r="AO1377" s="147"/>
      <c r="AP1377" s="59"/>
      <c r="AQ1377" s="59"/>
      <c r="AR1377" s="59"/>
      <c r="AS1377" s="59"/>
      <c r="AT1377" s="73"/>
      <c r="AU1377" s="73"/>
      <c r="AV1377" s="73"/>
      <c r="AW1377" s="73"/>
      <c r="AX1377" s="84"/>
      <c r="AY1377" s="59"/>
      <c r="AZ1377" s="59"/>
      <c r="BA1377" s="59"/>
      <c r="BB1377" s="59"/>
      <c r="BC1377" s="59"/>
      <c r="BD1377" s="59"/>
      <c r="BE1377" s="84"/>
      <c r="BF1377" s="84"/>
      <c r="BG1377" s="84"/>
      <c r="BH1377" s="84"/>
      <c r="BI1377" s="85"/>
      <c r="BJ1377" s="86"/>
      <c r="BK1377" s="86"/>
      <c r="BL1377" s="86"/>
      <c r="BM1377" s="86"/>
      <c r="BN1377" s="86"/>
      <c r="BO1377" s="59"/>
      <c r="BP1377" s="69"/>
      <c r="BQ1377" s="92">
        <v>0</v>
      </c>
      <c r="BR1377" s="93">
        <v>0</v>
      </c>
      <c r="BS1377" s="94" t="str">
        <f t="shared" si="225"/>
        <v/>
      </c>
      <c r="BT1377" s="95">
        <v>0</v>
      </c>
      <c r="BU1377" s="101" t="str">
        <f t="shared" si="226"/>
        <v/>
      </c>
      <c r="BV1377" s="102" t="str">
        <f t="shared" si="227"/>
        <v>-</v>
      </c>
      <c r="BW1377" s="103"/>
      <c r="BX1377" s="104" t="str">
        <f t="shared" si="228"/>
        <v>-</v>
      </c>
      <c r="BY1377" s="105"/>
      <c r="BZ1377" s="103"/>
      <c r="CA1377" s="106"/>
      <c r="CB1377" s="107"/>
      <c r="CC1377" s="112"/>
      <c r="CD1377" s="106"/>
      <c r="CE1377" s="103"/>
      <c r="CF1377" s="113"/>
      <c r="CG1377" s="114"/>
    </row>
    <row r="1378" spans="1:85">
      <c r="A1378" s="53" t="str">
        <f t="shared" si="229"/>
        <v>--</v>
      </c>
      <c r="B1378" s="47" t="str">
        <f t="shared" si="230"/>
        <v>-</v>
      </c>
      <c r="C1378" s="153"/>
      <c r="D1378" s="49"/>
      <c r="E1378" s="50"/>
      <c r="F1378" s="51"/>
      <c r="G1378" s="59"/>
      <c r="H1378" s="51"/>
      <c r="I1378" s="59"/>
      <c r="J1378" s="60" t="str">
        <f>IF(ISBLANK(H1378),"",IFERROR(VLOOKUP(B1378,'Np PL4 Stock'!$A:$D,4,FALSE),""))</f>
        <v/>
      </c>
      <c r="K1378" s="61" t="str">
        <f>IF(ISBLANK(H1378),"",SUMIF('Np PL4 Stock'!$A:$A,B1378,'Np PL4 Stock'!$N:$N))</f>
        <v/>
      </c>
      <c r="L1378" s="62" t="str">
        <f>IF(ISBLANK(H1378),"",VLOOKUP(LEFT(B1378,5),Unit!A:B,2,FALSE))</f>
        <v/>
      </c>
      <c r="M1378" s="63" t="str">
        <f>IF(ISBLANK(H1378),"",IFERROR(VLOOKUP(B1378,'Np PL4 Stock'!$A:$T,20,FALSE),""))</f>
        <v/>
      </c>
      <c r="N1378" s="63" t="str">
        <f>IF(ISBLANK(H1378),"",IFERROR(VLOOKUP(B1378,'Np PL4 Stock'!$A:$U,21,FALSE),""))</f>
        <v/>
      </c>
      <c r="O1378" s="62" t="str">
        <f t="shared" si="223"/>
        <v/>
      </c>
      <c r="P1378" s="62" t="str">
        <f t="shared" si="221"/>
        <v/>
      </c>
      <c r="Q1378" s="67" t="str">
        <f t="shared" si="224"/>
        <v/>
      </c>
      <c r="R1378" s="67" t="str">
        <f t="shared" si="222"/>
        <v/>
      </c>
      <c r="S1378" s="59"/>
      <c r="T1378" s="147"/>
      <c r="U1378" s="147"/>
      <c r="V1378" s="59"/>
      <c r="W1378" s="59"/>
      <c r="X1378" s="59"/>
      <c r="Y1378" s="59"/>
      <c r="Z1378" s="59"/>
      <c r="AA1378" s="59"/>
      <c r="AB1378" s="59"/>
      <c r="AC1378" s="59"/>
      <c r="AD1378" s="59"/>
      <c r="AE1378" s="59"/>
      <c r="AF1378" s="73"/>
      <c r="AG1378" s="73"/>
      <c r="AH1378" s="73"/>
      <c r="AI1378" s="73"/>
      <c r="AJ1378" s="73"/>
      <c r="AK1378" s="73"/>
      <c r="AL1378" s="77" t="str">
        <f>IF(ISBLANK(S1378),"",IF(AJ1378="Fail","Fail",IF(E1378="PL4",IF(AND(T1378&gt;STD_01122025!$D$3,U1378&lt;STD_01122025!$D$4,OR(AF1378="ND",AF1378&lt;STD_01122025!$D$7),AH1378="ND"),"Pass","Fail"),IF(E1378="PL12",IF(AND(S1378&lt;STD_01122025!$F$2,T1378&gt;STD_01122025!$F$3,U1378&lt;STD_01122025!$F$4,V1378&gt;STD_01122025!$F$5,X1378&gt;STD_01122025!$F$6,OR(AF1378="ND",AF1378&lt;STD_01122025!$F$7),AH1378="ND"),"Pass","Fail"),IF(E1378="SuperPL",IF(AND(T1378&gt;STD_01122025!$H$3,U1378&lt;STD_01122025!$H$4,V1378&gt;STD_01122025!$H$5,X1378&gt;STD_01122025!$H$6,OR(AF1378="ND",AF1378&lt;STD_01122025!$H$7),AH1378="ND"),"Pass","Fail"),IF(E1378="Flight",IF(AND(T1378&gt;STD_01122025!$J$3,U1378&lt;STD_01122025!$J$4,X1378&gt;STD_01122025!$J$6,OR(AF1378="ND",AF1378&lt;STD_01122025!$J$7),AH1378="ND"),"Pass","Fail"),""))))))</f>
        <v/>
      </c>
      <c r="AM1378" s="62" t="str">
        <f>IF(ISBLANK(B1378),"",IFERROR(IF(VLOOKUP(B1378,'Np PL4 Stock'!$A:$J,10,FALSE)="Np4",D1378-VLOOKUP(B1378,'Np PL4 Stock'!$A:$E,5,FALSE),D1378-VLOOKUP(B1378,'Np PL4 Stock'!$A:$E,5,FALSE)-1),""))</f>
        <v/>
      </c>
      <c r="AN1378" s="147"/>
      <c r="AO1378" s="147"/>
      <c r="AP1378" s="59"/>
      <c r="AQ1378" s="59"/>
      <c r="AR1378" s="59"/>
      <c r="AS1378" s="59"/>
      <c r="AT1378" s="73"/>
      <c r="AU1378" s="73"/>
      <c r="AV1378" s="73"/>
      <c r="AW1378" s="73"/>
      <c r="AX1378" s="84"/>
      <c r="AY1378" s="59"/>
      <c r="AZ1378" s="59"/>
      <c r="BA1378" s="59"/>
      <c r="BB1378" s="59"/>
      <c r="BC1378" s="59"/>
      <c r="BD1378" s="59"/>
      <c r="BE1378" s="84"/>
      <c r="BF1378" s="84"/>
      <c r="BG1378" s="84"/>
      <c r="BH1378" s="84"/>
      <c r="BI1378" s="85"/>
      <c r="BJ1378" s="86"/>
      <c r="BK1378" s="86"/>
      <c r="BL1378" s="86"/>
      <c r="BM1378" s="86"/>
      <c r="BN1378" s="86"/>
      <c r="BO1378" s="59"/>
      <c r="BP1378" s="69"/>
      <c r="BQ1378" s="92">
        <v>0</v>
      </c>
      <c r="BR1378" s="93">
        <v>0</v>
      </c>
      <c r="BS1378" s="94" t="str">
        <f t="shared" si="225"/>
        <v/>
      </c>
      <c r="BT1378" s="95">
        <v>0</v>
      </c>
      <c r="BU1378" s="101" t="str">
        <f t="shared" si="226"/>
        <v/>
      </c>
      <c r="BV1378" s="102" t="str">
        <f t="shared" si="227"/>
        <v>-</v>
      </c>
      <c r="BW1378" s="103"/>
      <c r="BX1378" s="104" t="str">
        <f t="shared" si="228"/>
        <v>-</v>
      </c>
      <c r="BY1378" s="105"/>
      <c r="BZ1378" s="103"/>
      <c r="CA1378" s="106"/>
      <c r="CB1378" s="107"/>
      <c r="CC1378" s="112"/>
      <c r="CD1378" s="106"/>
      <c r="CE1378" s="103"/>
      <c r="CF1378" s="113"/>
      <c r="CG1378" s="114"/>
    </row>
    <row r="1379" spans="1:85">
      <c r="A1379" s="53" t="str">
        <f t="shared" si="229"/>
        <v>--</v>
      </c>
      <c r="B1379" s="47" t="str">
        <f t="shared" si="230"/>
        <v>-</v>
      </c>
      <c r="C1379" s="153"/>
      <c r="D1379" s="49"/>
      <c r="E1379" s="50"/>
      <c r="F1379" s="51"/>
      <c r="G1379" s="59"/>
      <c r="H1379" s="51"/>
      <c r="I1379" s="59"/>
      <c r="J1379" s="60" t="str">
        <f>IF(ISBLANK(H1379),"",IFERROR(VLOOKUP(B1379,'Np PL4 Stock'!$A:$D,4,FALSE),""))</f>
        <v/>
      </c>
      <c r="K1379" s="61" t="str">
        <f>IF(ISBLANK(H1379),"",SUMIF('Np PL4 Stock'!$A:$A,B1379,'Np PL4 Stock'!$N:$N))</f>
        <v/>
      </c>
      <c r="L1379" s="62" t="str">
        <f>IF(ISBLANK(H1379),"",VLOOKUP(LEFT(B1379,5),Unit!A:B,2,FALSE))</f>
        <v/>
      </c>
      <c r="M1379" s="63" t="str">
        <f>IF(ISBLANK(H1379),"",IFERROR(VLOOKUP(B1379,'Np PL4 Stock'!$A:$T,20,FALSE),""))</f>
        <v/>
      </c>
      <c r="N1379" s="63" t="str">
        <f>IF(ISBLANK(H1379),"",IFERROR(VLOOKUP(B1379,'Np PL4 Stock'!$A:$U,21,FALSE),""))</f>
        <v/>
      </c>
      <c r="O1379" s="62" t="str">
        <f t="shared" si="223"/>
        <v/>
      </c>
      <c r="P1379" s="62" t="str">
        <f t="shared" si="221"/>
        <v/>
      </c>
      <c r="Q1379" s="67" t="str">
        <f t="shared" si="224"/>
        <v/>
      </c>
      <c r="R1379" s="67" t="str">
        <f t="shared" si="222"/>
        <v/>
      </c>
      <c r="S1379" s="59"/>
      <c r="T1379" s="147"/>
      <c r="U1379" s="147"/>
      <c r="V1379" s="59"/>
      <c r="W1379" s="59"/>
      <c r="X1379" s="59"/>
      <c r="Y1379" s="59"/>
      <c r="Z1379" s="59"/>
      <c r="AA1379" s="59"/>
      <c r="AB1379" s="59"/>
      <c r="AC1379" s="59"/>
      <c r="AD1379" s="59"/>
      <c r="AE1379" s="59"/>
      <c r="AF1379" s="73"/>
      <c r="AG1379" s="73"/>
      <c r="AH1379" s="73"/>
      <c r="AI1379" s="73"/>
      <c r="AJ1379" s="73"/>
      <c r="AK1379" s="73"/>
      <c r="AL1379" s="77" t="str">
        <f>IF(ISBLANK(S1379),"",IF(AJ1379="Fail","Fail",IF(E1379="PL4",IF(AND(T1379&gt;STD_01122025!$D$3,U1379&lt;STD_01122025!$D$4,OR(AF1379="ND",AF1379&lt;STD_01122025!$D$7),AH1379="ND"),"Pass","Fail"),IF(E1379="PL12",IF(AND(S1379&lt;STD_01122025!$F$2,T1379&gt;STD_01122025!$F$3,U1379&lt;STD_01122025!$F$4,V1379&gt;STD_01122025!$F$5,X1379&gt;STD_01122025!$F$6,OR(AF1379="ND",AF1379&lt;STD_01122025!$F$7),AH1379="ND"),"Pass","Fail"),IF(E1379="SuperPL",IF(AND(T1379&gt;STD_01122025!$H$3,U1379&lt;STD_01122025!$H$4,V1379&gt;STD_01122025!$H$5,X1379&gt;STD_01122025!$H$6,OR(AF1379="ND",AF1379&lt;STD_01122025!$H$7),AH1379="ND"),"Pass","Fail"),IF(E1379="Flight",IF(AND(T1379&gt;STD_01122025!$J$3,U1379&lt;STD_01122025!$J$4,X1379&gt;STD_01122025!$J$6,OR(AF1379="ND",AF1379&lt;STD_01122025!$J$7),AH1379="ND"),"Pass","Fail"),""))))))</f>
        <v/>
      </c>
      <c r="AM1379" s="62" t="str">
        <f>IF(ISBLANK(B1379),"",IFERROR(IF(VLOOKUP(B1379,'Np PL4 Stock'!$A:$J,10,FALSE)="Np4",D1379-VLOOKUP(B1379,'Np PL4 Stock'!$A:$E,5,FALSE),D1379-VLOOKUP(B1379,'Np PL4 Stock'!$A:$E,5,FALSE)-1),""))</f>
        <v/>
      </c>
      <c r="AN1379" s="147"/>
      <c r="AO1379" s="147"/>
      <c r="AP1379" s="59"/>
      <c r="AQ1379" s="59"/>
      <c r="AR1379" s="59"/>
      <c r="AS1379" s="59"/>
      <c r="AT1379" s="73"/>
      <c r="AU1379" s="73"/>
      <c r="AV1379" s="73"/>
      <c r="AW1379" s="73"/>
      <c r="AX1379" s="84"/>
      <c r="AY1379" s="59"/>
      <c r="AZ1379" s="59"/>
      <c r="BA1379" s="59"/>
      <c r="BB1379" s="59"/>
      <c r="BC1379" s="59"/>
      <c r="BD1379" s="59"/>
      <c r="BE1379" s="84"/>
      <c r="BF1379" s="84"/>
      <c r="BG1379" s="84"/>
      <c r="BH1379" s="84"/>
      <c r="BI1379" s="85"/>
      <c r="BJ1379" s="86"/>
      <c r="BK1379" s="86"/>
      <c r="BL1379" s="86"/>
      <c r="BM1379" s="86"/>
      <c r="BN1379" s="86"/>
      <c r="BO1379" s="59"/>
      <c r="BP1379" s="69"/>
      <c r="BQ1379" s="92">
        <v>0</v>
      </c>
      <c r="BR1379" s="93">
        <v>0</v>
      </c>
      <c r="BS1379" s="94" t="str">
        <f t="shared" si="225"/>
        <v/>
      </c>
      <c r="BT1379" s="95">
        <v>0</v>
      </c>
      <c r="BU1379" s="101" t="str">
        <f t="shared" si="226"/>
        <v/>
      </c>
      <c r="BV1379" s="102" t="str">
        <f t="shared" si="227"/>
        <v>-</v>
      </c>
      <c r="BW1379" s="103"/>
      <c r="BX1379" s="104" t="str">
        <f t="shared" si="228"/>
        <v>-</v>
      </c>
      <c r="BY1379" s="105"/>
      <c r="BZ1379" s="103"/>
      <c r="CA1379" s="106"/>
      <c r="CB1379" s="107"/>
      <c r="CC1379" s="112"/>
      <c r="CD1379" s="106"/>
      <c r="CE1379" s="103"/>
      <c r="CF1379" s="113"/>
      <c r="CG1379" s="114"/>
    </row>
    <row r="1380" spans="1:85">
      <c r="A1380" s="53" t="str">
        <f t="shared" si="229"/>
        <v>--</v>
      </c>
      <c r="B1380" s="47" t="str">
        <f t="shared" si="230"/>
        <v>-</v>
      </c>
      <c r="C1380" s="153"/>
      <c r="D1380" s="49"/>
      <c r="E1380" s="50"/>
      <c r="F1380" s="51"/>
      <c r="G1380" s="59"/>
      <c r="H1380" s="51"/>
      <c r="I1380" s="59"/>
      <c r="J1380" s="60" t="str">
        <f>IF(ISBLANK(H1380),"",IFERROR(VLOOKUP(B1380,'Np PL4 Stock'!$A:$D,4,FALSE),""))</f>
        <v/>
      </c>
      <c r="K1380" s="61" t="str">
        <f>IF(ISBLANK(H1380),"",SUMIF('Np PL4 Stock'!$A:$A,B1380,'Np PL4 Stock'!$N:$N))</f>
        <v/>
      </c>
      <c r="L1380" s="62" t="str">
        <f>IF(ISBLANK(H1380),"",VLOOKUP(LEFT(B1380,5),Unit!A:B,2,FALSE))</f>
        <v/>
      </c>
      <c r="M1380" s="63" t="str">
        <f>IF(ISBLANK(H1380),"",IFERROR(VLOOKUP(B1380,'Np PL4 Stock'!$A:$T,20,FALSE),""))</f>
        <v/>
      </c>
      <c r="N1380" s="63" t="str">
        <f>IF(ISBLANK(H1380),"",IFERROR(VLOOKUP(B1380,'Np PL4 Stock'!$A:$U,21,FALSE),""))</f>
        <v/>
      </c>
      <c r="O1380" s="62" t="str">
        <f t="shared" si="223"/>
        <v/>
      </c>
      <c r="P1380" s="62" t="str">
        <f t="shared" si="221"/>
        <v/>
      </c>
      <c r="Q1380" s="67" t="str">
        <f t="shared" si="224"/>
        <v/>
      </c>
      <c r="R1380" s="67" t="str">
        <f t="shared" si="222"/>
        <v/>
      </c>
      <c r="S1380" s="59"/>
      <c r="T1380" s="147"/>
      <c r="U1380" s="147"/>
      <c r="V1380" s="59"/>
      <c r="W1380" s="59"/>
      <c r="X1380" s="59"/>
      <c r="Y1380" s="59"/>
      <c r="Z1380" s="59"/>
      <c r="AA1380" s="59"/>
      <c r="AB1380" s="59"/>
      <c r="AC1380" s="59"/>
      <c r="AD1380" s="59"/>
      <c r="AE1380" s="59"/>
      <c r="AF1380" s="73"/>
      <c r="AG1380" s="73"/>
      <c r="AH1380" s="73"/>
      <c r="AI1380" s="73"/>
      <c r="AJ1380" s="73"/>
      <c r="AK1380" s="73"/>
      <c r="AL1380" s="77" t="str">
        <f>IF(ISBLANK(S1380),"",IF(AJ1380="Fail","Fail",IF(E1380="PL4",IF(AND(T1380&gt;STD_01122025!$D$3,U1380&lt;STD_01122025!$D$4,OR(AF1380="ND",AF1380&lt;STD_01122025!$D$7),AH1380="ND"),"Pass","Fail"),IF(E1380="PL12",IF(AND(S1380&lt;STD_01122025!$F$2,T1380&gt;STD_01122025!$F$3,U1380&lt;STD_01122025!$F$4,V1380&gt;STD_01122025!$F$5,X1380&gt;STD_01122025!$F$6,OR(AF1380="ND",AF1380&lt;STD_01122025!$F$7),AH1380="ND"),"Pass","Fail"),IF(E1380="SuperPL",IF(AND(T1380&gt;STD_01122025!$H$3,U1380&lt;STD_01122025!$H$4,V1380&gt;STD_01122025!$H$5,X1380&gt;STD_01122025!$H$6,OR(AF1380="ND",AF1380&lt;STD_01122025!$H$7),AH1380="ND"),"Pass","Fail"),IF(E1380="Flight",IF(AND(T1380&gt;STD_01122025!$J$3,U1380&lt;STD_01122025!$J$4,X1380&gt;STD_01122025!$J$6,OR(AF1380="ND",AF1380&lt;STD_01122025!$J$7),AH1380="ND"),"Pass","Fail"),""))))))</f>
        <v/>
      </c>
      <c r="AM1380" s="62" t="str">
        <f>IF(ISBLANK(B1380),"",IFERROR(IF(VLOOKUP(B1380,'Np PL4 Stock'!$A:$J,10,FALSE)="Np4",D1380-VLOOKUP(B1380,'Np PL4 Stock'!$A:$E,5,FALSE),D1380-VLOOKUP(B1380,'Np PL4 Stock'!$A:$E,5,FALSE)-1),""))</f>
        <v/>
      </c>
      <c r="AN1380" s="147"/>
      <c r="AO1380" s="147"/>
      <c r="AP1380" s="59"/>
      <c r="AQ1380" s="59"/>
      <c r="AR1380" s="59"/>
      <c r="AS1380" s="59"/>
      <c r="AT1380" s="73"/>
      <c r="AU1380" s="73"/>
      <c r="AV1380" s="73"/>
      <c r="AW1380" s="73"/>
      <c r="AX1380" s="84"/>
      <c r="AY1380" s="59"/>
      <c r="AZ1380" s="59"/>
      <c r="BA1380" s="59"/>
      <c r="BB1380" s="59"/>
      <c r="BC1380" s="59"/>
      <c r="BD1380" s="59"/>
      <c r="BE1380" s="84"/>
      <c r="BF1380" s="84"/>
      <c r="BG1380" s="84"/>
      <c r="BH1380" s="84"/>
      <c r="BI1380" s="85"/>
      <c r="BJ1380" s="86"/>
      <c r="BK1380" s="86"/>
      <c r="BL1380" s="86"/>
      <c r="BM1380" s="86"/>
      <c r="BN1380" s="86"/>
      <c r="BO1380" s="59"/>
      <c r="BP1380" s="69"/>
      <c r="BQ1380" s="92">
        <v>0</v>
      </c>
      <c r="BR1380" s="93">
        <v>0</v>
      </c>
      <c r="BS1380" s="94" t="str">
        <f t="shared" si="225"/>
        <v/>
      </c>
      <c r="BT1380" s="95">
        <v>0</v>
      </c>
      <c r="BU1380" s="101" t="str">
        <f t="shared" si="226"/>
        <v/>
      </c>
      <c r="BV1380" s="102" t="str">
        <f t="shared" si="227"/>
        <v>-</v>
      </c>
      <c r="BW1380" s="103"/>
      <c r="BX1380" s="104" t="str">
        <f t="shared" si="228"/>
        <v>-</v>
      </c>
      <c r="BY1380" s="105"/>
      <c r="BZ1380" s="103"/>
      <c r="CA1380" s="106"/>
      <c r="CB1380" s="107"/>
      <c r="CC1380" s="112"/>
      <c r="CD1380" s="106"/>
      <c r="CE1380" s="103"/>
      <c r="CF1380" s="113"/>
      <c r="CG1380" s="114"/>
    </row>
    <row r="1381" spans="1:85">
      <c r="A1381" s="53" t="str">
        <f t="shared" si="229"/>
        <v>--</v>
      </c>
      <c r="B1381" s="47" t="str">
        <f t="shared" si="230"/>
        <v>-</v>
      </c>
      <c r="C1381" s="153"/>
      <c r="D1381" s="49"/>
      <c r="E1381" s="50"/>
      <c r="F1381" s="51"/>
      <c r="G1381" s="59"/>
      <c r="H1381" s="51"/>
      <c r="I1381" s="59"/>
      <c r="J1381" s="60" t="str">
        <f>IF(ISBLANK(H1381),"",IFERROR(VLOOKUP(B1381,'Np PL4 Stock'!$A:$D,4,FALSE),""))</f>
        <v/>
      </c>
      <c r="K1381" s="61" t="str">
        <f>IF(ISBLANK(H1381),"",SUMIF('Np PL4 Stock'!$A:$A,B1381,'Np PL4 Stock'!$N:$N))</f>
        <v/>
      </c>
      <c r="L1381" s="62" t="str">
        <f>IF(ISBLANK(H1381),"",VLOOKUP(LEFT(B1381,5),Unit!A:B,2,FALSE))</f>
        <v/>
      </c>
      <c r="M1381" s="63" t="str">
        <f>IF(ISBLANK(H1381),"",IFERROR(VLOOKUP(B1381,'Np PL4 Stock'!$A:$T,20,FALSE),""))</f>
        <v/>
      </c>
      <c r="N1381" s="63" t="str">
        <f>IF(ISBLANK(H1381),"",IFERROR(VLOOKUP(B1381,'Np PL4 Stock'!$A:$U,21,FALSE),""))</f>
        <v/>
      </c>
      <c r="O1381" s="62" t="str">
        <f t="shared" si="223"/>
        <v/>
      </c>
      <c r="P1381" s="62" t="str">
        <f t="shared" si="221"/>
        <v/>
      </c>
      <c r="Q1381" s="67" t="str">
        <f t="shared" si="224"/>
        <v/>
      </c>
      <c r="R1381" s="67" t="str">
        <f t="shared" si="222"/>
        <v/>
      </c>
      <c r="S1381" s="59"/>
      <c r="T1381" s="147"/>
      <c r="U1381" s="147"/>
      <c r="V1381" s="59"/>
      <c r="W1381" s="59"/>
      <c r="X1381" s="59"/>
      <c r="Y1381" s="59"/>
      <c r="Z1381" s="59"/>
      <c r="AA1381" s="59"/>
      <c r="AB1381" s="59"/>
      <c r="AC1381" s="59"/>
      <c r="AD1381" s="59"/>
      <c r="AE1381" s="59"/>
      <c r="AF1381" s="73"/>
      <c r="AG1381" s="73"/>
      <c r="AH1381" s="73"/>
      <c r="AI1381" s="73"/>
      <c r="AJ1381" s="73"/>
      <c r="AK1381" s="73"/>
      <c r="AL1381" s="77" t="str">
        <f>IF(ISBLANK(S1381),"",IF(AJ1381="Fail","Fail",IF(E1381="PL4",IF(AND(T1381&gt;STD_01122025!$D$3,U1381&lt;STD_01122025!$D$4,OR(AF1381="ND",AF1381&lt;STD_01122025!$D$7),AH1381="ND"),"Pass","Fail"),IF(E1381="PL12",IF(AND(S1381&lt;STD_01122025!$F$2,T1381&gt;STD_01122025!$F$3,U1381&lt;STD_01122025!$F$4,V1381&gt;STD_01122025!$F$5,X1381&gt;STD_01122025!$F$6,OR(AF1381="ND",AF1381&lt;STD_01122025!$F$7),AH1381="ND"),"Pass","Fail"),IF(E1381="SuperPL",IF(AND(T1381&gt;STD_01122025!$H$3,U1381&lt;STD_01122025!$H$4,V1381&gt;STD_01122025!$H$5,X1381&gt;STD_01122025!$H$6,OR(AF1381="ND",AF1381&lt;STD_01122025!$H$7),AH1381="ND"),"Pass","Fail"),IF(E1381="Flight",IF(AND(T1381&gt;STD_01122025!$J$3,U1381&lt;STD_01122025!$J$4,X1381&gt;STD_01122025!$J$6,OR(AF1381="ND",AF1381&lt;STD_01122025!$J$7),AH1381="ND"),"Pass","Fail"),""))))))</f>
        <v/>
      </c>
      <c r="AM1381" s="62" t="str">
        <f>IF(ISBLANK(B1381),"",IFERROR(IF(VLOOKUP(B1381,'Np PL4 Stock'!$A:$J,10,FALSE)="Np4",D1381-VLOOKUP(B1381,'Np PL4 Stock'!$A:$E,5,FALSE),D1381-VLOOKUP(B1381,'Np PL4 Stock'!$A:$E,5,FALSE)-1),""))</f>
        <v/>
      </c>
      <c r="AN1381" s="147"/>
      <c r="AO1381" s="147"/>
      <c r="AP1381" s="59"/>
      <c r="AQ1381" s="59"/>
      <c r="AR1381" s="59"/>
      <c r="AS1381" s="59"/>
      <c r="AT1381" s="73"/>
      <c r="AU1381" s="73"/>
      <c r="AV1381" s="73"/>
      <c r="AW1381" s="73"/>
      <c r="AX1381" s="84"/>
      <c r="AY1381" s="59"/>
      <c r="AZ1381" s="59"/>
      <c r="BA1381" s="59"/>
      <c r="BB1381" s="59"/>
      <c r="BC1381" s="59"/>
      <c r="BD1381" s="59"/>
      <c r="BE1381" s="84"/>
      <c r="BF1381" s="84"/>
      <c r="BG1381" s="84"/>
      <c r="BH1381" s="84"/>
      <c r="BI1381" s="85"/>
      <c r="BJ1381" s="86"/>
      <c r="BK1381" s="86"/>
      <c r="BL1381" s="86"/>
      <c r="BM1381" s="86"/>
      <c r="BN1381" s="86"/>
      <c r="BO1381" s="59"/>
      <c r="BP1381" s="69"/>
      <c r="BQ1381" s="92">
        <v>0</v>
      </c>
      <c r="BR1381" s="93">
        <v>0</v>
      </c>
      <c r="BS1381" s="94" t="str">
        <f t="shared" si="225"/>
        <v/>
      </c>
      <c r="BT1381" s="95">
        <v>0</v>
      </c>
      <c r="BU1381" s="101" t="str">
        <f t="shared" si="226"/>
        <v/>
      </c>
      <c r="BV1381" s="102" t="str">
        <f t="shared" si="227"/>
        <v>-</v>
      </c>
      <c r="BW1381" s="103"/>
      <c r="BX1381" s="104" t="str">
        <f t="shared" si="228"/>
        <v>-</v>
      </c>
      <c r="BY1381" s="105"/>
      <c r="BZ1381" s="103"/>
      <c r="CA1381" s="106"/>
      <c r="CB1381" s="107"/>
      <c r="CC1381" s="112"/>
      <c r="CD1381" s="106"/>
      <c r="CE1381" s="103"/>
      <c r="CF1381" s="113"/>
      <c r="CG1381" s="114"/>
    </row>
    <row r="1382" spans="1:85">
      <c r="A1382" s="53" t="str">
        <f t="shared" si="229"/>
        <v>--</v>
      </c>
      <c r="B1382" s="47" t="str">
        <f t="shared" si="230"/>
        <v>-</v>
      </c>
      <c r="C1382" s="153"/>
      <c r="D1382" s="49"/>
      <c r="E1382" s="50"/>
      <c r="F1382" s="51"/>
      <c r="G1382" s="59"/>
      <c r="H1382" s="51"/>
      <c r="I1382" s="59"/>
      <c r="J1382" s="60" t="str">
        <f>IF(ISBLANK(H1382),"",IFERROR(VLOOKUP(B1382,'Np PL4 Stock'!$A:$D,4,FALSE),""))</f>
        <v/>
      </c>
      <c r="K1382" s="61" t="str">
        <f>IF(ISBLANK(H1382),"",SUMIF('Np PL4 Stock'!$A:$A,B1382,'Np PL4 Stock'!$N:$N))</f>
        <v/>
      </c>
      <c r="L1382" s="62" t="str">
        <f>IF(ISBLANK(H1382),"",VLOOKUP(LEFT(B1382,5),Unit!A:B,2,FALSE))</f>
        <v/>
      </c>
      <c r="M1382" s="63" t="str">
        <f>IF(ISBLANK(H1382),"",IFERROR(VLOOKUP(B1382,'Np PL4 Stock'!$A:$T,20,FALSE),""))</f>
        <v/>
      </c>
      <c r="N1382" s="63" t="str">
        <f>IF(ISBLANK(H1382),"",IFERROR(VLOOKUP(B1382,'Np PL4 Stock'!$A:$U,21,FALSE),""))</f>
        <v/>
      </c>
      <c r="O1382" s="62" t="str">
        <f t="shared" si="223"/>
        <v/>
      </c>
      <c r="P1382" s="62" t="str">
        <f t="shared" si="221"/>
        <v/>
      </c>
      <c r="Q1382" s="67" t="str">
        <f t="shared" si="224"/>
        <v/>
      </c>
      <c r="R1382" s="67" t="str">
        <f t="shared" si="222"/>
        <v/>
      </c>
      <c r="S1382" s="59"/>
      <c r="T1382" s="147"/>
      <c r="U1382" s="147"/>
      <c r="V1382" s="59"/>
      <c r="W1382" s="59"/>
      <c r="X1382" s="59"/>
      <c r="Y1382" s="59"/>
      <c r="Z1382" s="59"/>
      <c r="AA1382" s="59"/>
      <c r="AB1382" s="59"/>
      <c r="AC1382" s="59"/>
      <c r="AD1382" s="59"/>
      <c r="AE1382" s="59"/>
      <c r="AF1382" s="73"/>
      <c r="AG1382" s="73"/>
      <c r="AH1382" s="73"/>
      <c r="AI1382" s="73"/>
      <c r="AJ1382" s="73"/>
      <c r="AK1382" s="73"/>
      <c r="AL1382" s="77" t="str">
        <f>IF(ISBLANK(S1382),"",IF(AJ1382="Fail","Fail",IF(E1382="PL4",IF(AND(T1382&gt;STD_01122025!$D$3,U1382&lt;STD_01122025!$D$4,OR(AF1382="ND",AF1382&lt;STD_01122025!$D$7),AH1382="ND"),"Pass","Fail"),IF(E1382="PL12",IF(AND(S1382&lt;STD_01122025!$F$2,T1382&gt;STD_01122025!$F$3,U1382&lt;STD_01122025!$F$4,V1382&gt;STD_01122025!$F$5,X1382&gt;STD_01122025!$F$6,OR(AF1382="ND",AF1382&lt;STD_01122025!$F$7),AH1382="ND"),"Pass","Fail"),IF(E1382="SuperPL",IF(AND(T1382&gt;STD_01122025!$H$3,U1382&lt;STD_01122025!$H$4,V1382&gt;STD_01122025!$H$5,X1382&gt;STD_01122025!$H$6,OR(AF1382="ND",AF1382&lt;STD_01122025!$H$7),AH1382="ND"),"Pass","Fail"),IF(E1382="Flight",IF(AND(T1382&gt;STD_01122025!$J$3,U1382&lt;STD_01122025!$J$4,X1382&gt;STD_01122025!$J$6,OR(AF1382="ND",AF1382&lt;STD_01122025!$J$7),AH1382="ND"),"Pass","Fail"),""))))))</f>
        <v/>
      </c>
      <c r="AM1382" s="62" t="str">
        <f>IF(ISBLANK(B1382),"",IFERROR(IF(VLOOKUP(B1382,'Np PL4 Stock'!$A:$J,10,FALSE)="Np4",D1382-VLOOKUP(B1382,'Np PL4 Stock'!$A:$E,5,FALSE),D1382-VLOOKUP(B1382,'Np PL4 Stock'!$A:$E,5,FALSE)-1),""))</f>
        <v/>
      </c>
      <c r="AN1382" s="147"/>
      <c r="AO1382" s="147"/>
      <c r="AP1382" s="59"/>
      <c r="AQ1382" s="59"/>
      <c r="AR1382" s="59"/>
      <c r="AS1382" s="59"/>
      <c r="AT1382" s="73"/>
      <c r="AU1382" s="73"/>
      <c r="AV1382" s="73"/>
      <c r="AW1382" s="73"/>
      <c r="AX1382" s="84"/>
      <c r="AY1382" s="59"/>
      <c r="AZ1382" s="59"/>
      <c r="BA1382" s="59"/>
      <c r="BB1382" s="59"/>
      <c r="BC1382" s="59"/>
      <c r="BD1382" s="59"/>
      <c r="BE1382" s="84"/>
      <c r="BF1382" s="84"/>
      <c r="BG1382" s="84"/>
      <c r="BH1382" s="84"/>
      <c r="BI1382" s="85"/>
      <c r="BJ1382" s="86"/>
      <c r="BK1382" s="86"/>
      <c r="BL1382" s="86"/>
      <c r="BM1382" s="86"/>
      <c r="BN1382" s="86"/>
      <c r="BO1382" s="59"/>
      <c r="BP1382" s="69"/>
      <c r="BQ1382" s="92">
        <v>0</v>
      </c>
      <c r="BR1382" s="93">
        <v>0</v>
      </c>
      <c r="BS1382" s="94" t="str">
        <f t="shared" si="225"/>
        <v/>
      </c>
      <c r="BT1382" s="95">
        <v>0</v>
      </c>
      <c r="BU1382" s="101" t="str">
        <f t="shared" si="226"/>
        <v/>
      </c>
      <c r="BV1382" s="102" t="str">
        <f t="shared" si="227"/>
        <v>-</v>
      </c>
      <c r="BW1382" s="103"/>
      <c r="BX1382" s="104" t="str">
        <f t="shared" si="228"/>
        <v>-</v>
      </c>
      <c r="BY1382" s="105"/>
      <c r="BZ1382" s="103"/>
      <c r="CA1382" s="106"/>
      <c r="CB1382" s="107"/>
      <c r="CC1382" s="112"/>
      <c r="CD1382" s="106"/>
      <c r="CE1382" s="103"/>
      <c r="CF1382" s="113"/>
      <c r="CG1382" s="114"/>
    </row>
    <row r="1383" spans="1:85">
      <c r="A1383" s="53" t="str">
        <f t="shared" si="229"/>
        <v>--</v>
      </c>
      <c r="B1383" s="47" t="str">
        <f t="shared" si="230"/>
        <v>-</v>
      </c>
      <c r="C1383" s="153"/>
      <c r="D1383" s="49"/>
      <c r="E1383" s="50"/>
      <c r="F1383" s="51"/>
      <c r="G1383" s="59"/>
      <c r="H1383" s="51"/>
      <c r="I1383" s="59"/>
      <c r="J1383" s="60" t="str">
        <f>IF(ISBLANK(H1383),"",IFERROR(VLOOKUP(B1383,'Np PL4 Stock'!$A:$D,4,FALSE),""))</f>
        <v/>
      </c>
      <c r="K1383" s="61" t="str">
        <f>IF(ISBLANK(H1383),"",SUMIF('Np PL4 Stock'!$A:$A,B1383,'Np PL4 Stock'!$N:$N))</f>
        <v/>
      </c>
      <c r="L1383" s="62" t="str">
        <f>IF(ISBLANK(H1383),"",VLOOKUP(LEFT(B1383,5),Unit!A:B,2,FALSE))</f>
        <v/>
      </c>
      <c r="M1383" s="63" t="str">
        <f>IF(ISBLANK(H1383),"",IFERROR(VLOOKUP(B1383,'Np PL4 Stock'!$A:$T,20,FALSE),""))</f>
        <v/>
      </c>
      <c r="N1383" s="63" t="str">
        <f>IF(ISBLANK(H1383),"",IFERROR(VLOOKUP(B1383,'Np PL4 Stock'!$A:$U,21,FALSE),""))</f>
        <v/>
      </c>
      <c r="O1383" s="62" t="str">
        <f t="shared" si="223"/>
        <v/>
      </c>
      <c r="P1383" s="62" t="str">
        <f t="shared" si="221"/>
        <v/>
      </c>
      <c r="Q1383" s="67" t="str">
        <f t="shared" si="224"/>
        <v/>
      </c>
      <c r="R1383" s="67" t="str">
        <f t="shared" si="222"/>
        <v/>
      </c>
      <c r="S1383" s="59"/>
      <c r="T1383" s="147"/>
      <c r="U1383" s="147"/>
      <c r="V1383" s="59"/>
      <c r="W1383" s="59"/>
      <c r="X1383" s="59"/>
      <c r="Y1383" s="59"/>
      <c r="Z1383" s="59"/>
      <c r="AA1383" s="59"/>
      <c r="AB1383" s="59"/>
      <c r="AC1383" s="59"/>
      <c r="AD1383" s="59"/>
      <c r="AE1383" s="59"/>
      <c r="AF1383" s="73"/>
      <c r="AG1383" s="73"/>
      <c r="AH1383" s="73"/>
      <c r="AI1383" s="73"/>
      <c r="AJ1383" s="73"/>
      <c r="AK1383" s="73"/>
      <c r="AL1383" s="77" t="str">
        <f>IF(ISBLANK(S1383),"",IF(AJ1383="Fail","Fail",IF(E1383="PL4",IF(AND(T1383&gt;STD_01122025!$D$3,U1383&lt;STD_01122025!$D$4,OR(AF1383="ND",AF1383&lt;STD_01122025!$D$7),AH1383="ND"),"Pass","Fail"),IF(E1383="PL12",IF(AND(S1383&lt;STD_01122025!$F$2,T1383&gt;STD_01122025!$F$3,U1383&lt;STD_01122025!$F$4,V1383&gt;STD_01122025!$F$5,X1383&gt;STD_01122025!$F$6,OR(AF1383="ND",AF1383&lt;STD_01122025!$F$7),AH1383="ND"),"Pass","Fail"),IF(E1383="SuperPL",IF(AND(T1383&gt;STD_01122025!$H$3,U1383&lt;STD_01122025!$H$4,V1383&gt;STD_01122025!$H$5,X1383&gt;STD_01122025!$H$6,OR(AF1383="ND",AF1383&lt;STD_01122025!$H$7),AH1383="ND"),"Pass","Fail"),IF(E1383="Flight",IF(AND(T1383&gt;STD_01122025!$J$3,U1383&lt;STD_01122025!$J$4,X1383&gt;STD_01122025!$J$6,OR(AF1383="ND",AF1383&lt;STD_01122025!$J$7),AH1383="ND"),"Pass","Fail"),""))))))</f>
        <v/>
      </c>
      <c r="AM1383" s="62" t="str">
        <f>IF(ISBLANK(B1383),"",IFERROR(IF(VLOOKUP(B1383,'Np PL4 Stock'!$A:$J,10,FALSE)="Np4",D1383-VLOOKUP(B1383,'Np PL4 Stock'!$A:$E,5,FALSE),D1383-VLOOKUP(B1383,'Np PL4 Stock'!$A:$E,5,FALSE)-1),""))</f>
        <v/>
      </c>
      <c r="AN1383" s="147"/>
      <c r="AO1383" s="147"/>
      <c r="AP1383" s="59"/>
      <c r="AQ1383" s="59"/>
      <c r="AR1383" s="59"/>
      <c r="AS1383" s="59"/>
      <c r="AT1383" s="73"/>
      <c r="AU1383" s="73"/>
      <c r="AV1383" s="73"/>
      <c r="AW1383" s="73"/>
      <c r="AX1383" s="84"/>
      <c r="AY1383" s="59"/>
      <c r="AZ1383" s="59"/>
      <c r="BA1383" s="59"/>
      <c r="BB1383" s="59"/>
      <c r="BC1383" s="59"/>
      <c r="BD1383" s="59"/>
      <c r="BE1383" s="84"/>
      <c r="BF1383" s="84"/>
      <c r="BG1383" s="84"/>
      <c r="BH1383" s="84"/>
      <c r="BI1383" s="85"/>
      <c r="BJ1383" s="86"/>
      <c r="BK1383" s="86"/>
      <c r="BL1383" s="86"/>
      <c r="BM1383" s="86"/>
      <c r="BN1383" s="86"/>
      <c r="BO1383" s="59"/>
      <c r="BP1383" s="69"/>
      <c r="BQ1383" s="92">
        <v>0</v>
      </c>
      <c r="BR1383" s="93">
        <v>0</v>
      </c>
      <c r="BS1383" s="94" t="str">
        <f t="shared" si="225"/>
        <v/>
      </c>
      <c r="BT1383" s="95">
        <v>0</v>
      </c>
      <c r="BU1383" s="101" t="str">
        <f t="shared" si="226"/>
        <v/>
      </c>
      <c r="BV1383" s="102" t="str">
        <f t="shared" si="227"/>
        <v>-</v>
      </c>
      <c r="BW1383" s="103"/>
      <c r="BX1383" s="104" t="str">
        <f t="shared" si="228"/>
        <v>-</v>
      </c>
      <c r="BY1383" s="105"/>
      <c r="BZ1383" s="103"/>
      <c r="CA1383" s="106"/>
      <c r="CB1383" s="107"/>
      <c r="CC1383" s="112"/>
      <c r="CD1383" s="106"/>
      <c r="CE1383" s="103"/>
      <c r="CF1383" s="113"/>
      <c r="CG1383" s="114"/>
    </row>
    <row r="1384" spans="1:85">
      <c r="A1384" s="53" t="str">
        <f t="shared" si="229"/>
        <v>--</v>
      </c>
      <c r="B1384" s="47" t="str">
        <f t="shared" si="230"/>
        <v>-</v>
      </c>
      <c r="C1384" s="153"/>
      <c r="D1384" s="49"/>
      <c r="E1384" s="50"/>
      <c r="F1384" s="51"/>
      <c r="G1384" s="59"/>
      <c r="H1384" s="51"/>
      <c r="I1384" s="59"/>
      <c r="J1384" s="60" t="str">
        <f>IF(ISBLANK(H1384),"",IFERROR(VLOOKUP(B1384,'Np PL4 Stock'!$A:$D,4,FALSE),""))</f>
        <v/>
      </c>
      <c r="K1384" s="61" t="str">
        <f>IF(ISBLANK(H1384),"",SUMIF('Np PL4 Stock'!$A:$A,B1384,'Np PL4 Stock'!$N:$N))</f>
        <v/>
      </c>
      <c r="L1384" s="62" t="str">
        <f>IF(ISBLANK(H1384),"",VLOOKUP(LEFT(B1384,5),Unit!A:B,2,FALSE))</f>
        <v/>
      </c>
      <c r="M1384" s="63" t="str">
        <f>IF(ISBLANK(H1384),"",IFERROR(VLOOKUP(B1384,'Np PL4 Stock'!$A:$T,20,FALSE),""))</f>
        <v/>
      </c>
      <c r="N1384" s="63" t="str">
        <f>IF(ISBLANK(H1384),"",IFERROR(VLOOKUP(B1384,'Np PL4 Stock'!$A:$U,21,FALSE),""))</f>
        <v/>
      </c>
      <c r="O1384" s="62" t="str">
        <f t="shared" si="223"/>
        <v/>
      </c>
      <c r="P1384" s="62" t="str">
        <f t="shared" si="221"/>
        <v/>
      </c>
      <c r="Q1384" s="67" t="str">
        <f t="shared" si="224"/>
        <v/>
      </c>
      <c r="R1384" s="67" t="str">
        <f t="shared" si="222"/>
        <v/>
      </c>
      <c r="S1384" s="59"/>
      <c r="T1384" s="147"/>
      <c r="U1384" s="147"/>
      <c r="V1384" s="59"/>
      <c r="W1384" s="59"/>
      <c r="X1384" s="59"/>
      <c r="Y1384" s="59"/>
      <c r="Z1384" s="59"/>
      <c r="AA1384" s="59"/>
      <c r="AB1384" s="59"/>
      <c r="AC1384" s="59"/>
      <c r="AD1384" s="59"/>
      <c r="AE1384" s="59"/>
      <c r="AF1384" s="73"/>
      <c r="AG1384" s="73"/>
      <c r="AH1384" s="73"/>
      <c r="AI1384" s="73"/>
      <c r="AJ1384" s="73"/>
      <c r="AK1384" s="73"/>
      <c r="AL1384" s="77" t="str">
        <f>IF(ISBLANK(S1384),"",IF(AJ1384="Fail","Fail",IF(E1384="PL4",IF(AND(T1384&gt;STD_01122025!$D$3,U1384&lt;STD_01122025!$D$4,OR(AF1384="ND",AF1384&lt;STD_01122025!$D$7),AH1384="ND"),"Pass","Fail"),IF(E1384="PL12",IF(AND(S1384&lt;STD_01122025!$F$2,T1384&gt;STD_01122025!$F$3,U1384&lt;STD_01122025!$F$4,V1384&gt;STD_01122025!$F$5,X1384&gt;STD_01122025!$F$6,OR(AF1384="ND",AF1384&lt;STD_01122025!$F$7),AH1384="ND"),"Pass","Fail"),IF(E1384="SuperPL",IF(AND(T1384&gt;STD_01122025!$H$3,U1384&lt;STD_01122025!$H$4,V1384&gt;STD_01122025!$H$5,X1384&gt;STD_01122025!$H$6,OR(AF1384="ND",AF1384&lt;STD_01122025!$H$7),AH1384="ND"),"Pass","Fail"),IF(E1384="Flight",IF(AND(T1384&gt;STD_01122025!$J$3,U1384&lt;STD_01122025!$J$4,X1384&gt;STD_01122025!$J$6,OR(AF1384="ND",AF1384&lt;STD_01122025!$J$7),AH1384="ND"),"Pass","Fail"),""))))))</f>
        <v/>
      </c>
      <c r="AM1384" s="62" t="str">
        <f>IF(ISBLANK(B1384),"",IFERROR(IF(VLOOKUP(B1384,'Np PL4 Stock'!$A:$J,10,FALSE)="Np4",D1384-VLOOKUP(B1384,'Np PL4 Stock'!$A:$E,5,FALSE),D1384-VLOOKUP(B1384,'Np PL4 Stock'!$A:$E,5,FALSE)-1),""))</f>
        <v/>
      </c>
      <c r="AN1384" s="147"/>
      <c r="AO1384" s="147"/>
      <c r="AP1384" s="59"/>
      <c r="AQ1384" s="59"/>
      <c r="AR1384" s="59"/>
      <c r="AS1384" s="59"/>
      <c r="AT1384" s="73"/>
      <c r="AU1384" s="73"/>
      <c r="AV1384" s="73"/>
      <c r="AW1384" s="73"/>
      <c r="AX1384" s="84"/>
      <c r="AY1384" s="59"/>
      <c r="AZ1384" s="59"/>
      <c r="BA1384" s="59"/>
      <c r="BB1384" s="59"/>
      <c r="BC1384" s="59"/>
      <c r="BD1384" s="59"/>
      <c r="BE1384" s="84"/>
      <c r="BF1384" s="84"/>
      <c r="BG1384" s="84"/>
      <c r="BH1384" s="84"/>
      <c r="BI1384" s="85"/>
      <c r="BJ1384" s="86"/>
      <c r="BK1384" s="86"/>
      <c r="BL1384" s="86"/>
      <c r="BM1384" s="86"/>
      <c r="BN1384" s="86"/>
      <c r="BO1384" s="59"/>
      <c r="BP1384" s="69"/>
      <c r="BQ1384" s="92">
        <v>0</v>
      </c>
      <c r="BR1384" s="93">
        <v>0</v>
      </c>
      <c r="BS1384" s="94" t="str">
        <f t="shared" si="225"/>
        <v/>
      </c>
      <c r="BT1384" s="95">
        <v>0</v>
      </c>
      <c r="BU1384" s="101" t="str">
        <f t="shared" si="226"/>
        <v/>
      </c>
      <c r="BV1384" s="102" t="str">
        <f t="shared" si="227"/>
        <v>-</v>
      </c>
      <c r="BW1384" s="103"/>
      <c r="BX1384" s="104" t="str">
        <f t="shared" si="228"/>
        <v>-</v>
      </c>
      <c r="BY1384" s="105"/>
      <c r="BZ1384" s="103"/>
      <c r="CA1384" s="106"/>
      <c r="CB1384" s="107"/>
      <c r="CC1384" s="112"/>
      <c r="CD1384" s="106"/>
      <c r="CE1384" s="103"/>
      <c r="CF1384" s="113"/>
      <c r="CG1384" s="114"/>
    </row>
    <row r="1385" spans="1:85">
      <c r="A1385" s="53" t="str">
        <f t="shared" si="229"/>
        <v>--</v>
      </c>
      <c r="B1385" s="47" t="str">
        <f t="shared" si="230"/>
        <v>-</v>
      </c>
      <c r="C1385" s="153"/>
      <c r="D1385" s="49"/>
      <c r="E1385" s="50"/>
      <c r="F1385" s="51"/>
      <c r="G1385" s="59"/>
      <c r="H1385" s="51"/>
      <c r="I1385" s="59"/>
      <c r="J1385" s="60" t="str">
        <f>IF(ISBLANK(H1385),"",IFERROR(VLOOKUP(B1385,'Np PL4 Stock'!$A:$D,4,FALSE),""))</f>
        <v/>
      </c>
      <c r="K1385" s="61" t="str">
        <f>IF(ISBLANK(H1385),"",SUMIF('Np PL4 Stock'!$A:$A,B1385,'Np PL4 Stock'!$N:$N))</f>
        <v/>
      </c>
      <c r="L1385" s="62" t="str">
        <f>IF(ISBLANK(H1385),"",VLOOKUP(LEFT(B1385,5),Unit!A:B,2,FALSE))</f>
        <v/>
      </c>
      <c r="M1385" s="63" t="str">
        <f>IF(ISBLANK(H1385),"",IFERROR(VLOOKUP(B1385,'Np PL4 Stock'!$A:$T,20,FALSE),""))</f>
        <v/>
      </c>
      <c r="N1385" s="63" t="str">
        <f>IF(ISBLANK(H1385),"",IFERROR(VLOOKUP(B1385,'Np PL4 Stock'!$A:$U,21,FALSE),""))</f>
        <v/>
      </c>
      <c r="O1385" s="62" t="str">
        <f t="shared" si="223"/>
        <v/>
      </c>
      <c r="P1385" s="62" t="str">
        <f t="shared" si="221"/>
        <v/>
      </c>
      <c r="Q1385" s="67" t="str">
        <f t="shared" si="224"/>
        <v/>
      </c>
      <c r="R1385" s="67" t="str">
        <f t="shared" si="222"/>
        <v/>
      </c>
      <c r="S1385" s="59"/>
      <c r="T1385" s="147"/>
      <c r="U1385" s="147"/>
      <c r="V1385" s="59"/>
      <c r="W1385" s="59"/>
      <c r="X1385" s="59"/>
      <c r="Y1385" s="59"/>
      <c r="Z1385" s="59"/>
      <c r="AA1385" s="59"/>
      <c r="AB1385" s="59"/>
      <c r="AC1385" s="59"/>
      <c r="AD1385" s="59"/>
      <c r="AE1385" s="59"/>
      <c r="AF1385" s="73"/>
      <c r="AG1385" s="73"/>
      <c r="AH1385" s="73"/>
      <c r="AI1385" s="73"/>
      <c r="AJ1385" s="73"/>
      <c r="AK1385" s="73"/>
      <c r="AL1385" s="77" t="str">
        <f>IF(ISBLANK(S1385),"",IF(AJ1385="Fail","Fail",IF(E1385="PL4",IF(AND(T1385&gt;STD_01122025!$D$3,U1385&lt;STD_01122025!$D$4,OR(AF1385="ND",AF1385&lt;STD_01122025!$D$7),AH1385="ND"),"Pass","Fail"),IF(E1385="PL12",IF(AND(S1385&lt;STD_01122025!$F$2,T1385&gt;STD_01122025!$F$3,U1385&lt;STD_01122025!$F$4,V1385&gt;STD_01122025!$F$5,X1385&gt;STD_01122025!$F$6,OR(AF1385="ND",AF1385&lt;STD_01122025!$F$7),AH1385="ND"),"Pass","Fail"),IF(E1385="SuperPL",IF(AND(T1385&gt;STD_01122025!$H$3,U1385&lt;STD_01122025!$H$4,V1385&gt;STD_01122025!$H$5,X1385&gt;STD_01122025!$H$6,OR(AF1385="ND",AF1385&lt;STD_01122025!$H$7),AH1385="ND"),"Pass","Fail"),IF(E1385="Flight",IF(AND(T1385&gt;STD_01122025!$J$3,U1385&lt;STD_01122025!$J$4,X1385&gt;STD_01122025!$J$6,OR(AF1385="ND",AF1385&lt;STD_01122025!$J$7),AH1385="ND"),"Pass","Fail"),""))))))</f>
        <v/>
      </c>
      <c r="AM1385" s="62" t="str">
        <f>IF(ISBLANK(B1385),"",IFERROR(IF(VLOOKUP(B1385,'Np PL4 Stock'!$A:$J,10,FALSE)="Np4",D1385-VLOOKUP(B1385,'Np PL4 Stock'!$A:$E,5,FALSE),D1385-VLOOKUP(B1385,'Np PL4 Stock'!$A:$E,5,FALSE)-1),""))</f>
        <v/>
      </c>
      <c r="AN1385" s="147"/>
      <c r="AO1385" s="147"/>
      <c r="AP1385" s="59"/>
      <c r="AQ1385" s="59"/>
      <c r="AR1385" s="59"/>
      <c r="AS1385" s="59"/>
      <c r="AT1385" s="73"/>
      <c r="AU1385" s="73"/>
      <c r="AV1385" s="73"/>
      <c r="AW1385" s="73"/>
      <c r="AX1385" s="84"/>
      <c r="AY1385" s="59"/>
      <c r="AZ1385" s="59"/>
      <c r="BA1385" s="59"/>
      <c r="BB1385" s="59"/>
      <c r="BC1385" s="59"/>
      <c r="BD1385" s="59"/>
      <c r="BE1385" s="84"/>
      <c r="BF1385" s="84"/>
      <c r="BG1385" s="84"/>
      <c r="BH1385" s="84"/>
      <c r="BI1385" s="85"/>
      <c r="BJ1385" s="86"/>
      <c r="BK1385" s="86"/>
      <c r="BL1385" s="86"/>
      <c r="BM1385" s="86"/>
      <c r="BN1385" s="86"/>
      <c r="BO1385" s="59"/>
      <c r="BP1385" s="69"/>
      <c r="BQ1385" s="92">
        <v>0</v>
      </c>
      <c r="BR1385" s="93">
        <v>0</v>
      </c>
      <c r="BS1385" s="94" t="str">
        <f t="shared" si="225"/>
        <v/>
      </c>
      <c r="BT1385" s="95">
        <v>0</v>
      </c>
      <c r="BU1385" s="101" t="str">
        <f t="shared" si="226"/>
        <v/>
      </c>
      <c r="BV1385" s="102" t="str">
        <f t="shared" si="227"/>
        <v>-</v>
      </c>
      <c r="BW1385" s="103"/>
      <c r="BX1385" s="104" t="str">
        <f t="shared" si="228"/>
        <v>-</v>
      </c>
      <c r="BY1385" s="105"/>
      <c r="BZ1385" s="103"/>
      <c r="CA1385" s="106"/>
      <c r="CB1385" s="107"/>
      <c r="CC1385" s="112"/>
      <c r="CD1385" s="106"/>
      <c r="CE1385" s="103"/>
      <c r="CF1385" s="113"/>
      <c r="CG1385" s="114"/>
    </row>
    <row r="1386" spans="1:85">
      <c r="A1386" s="53" t="str">
        <f t="shared" si="229"/>
        <v>--</v>
      </c>
      <c r="B1386" s="47" t="str">
        <f t="shared" si="230"/>
        <v>-</v>
      </c>
      <c r="C1386" s="153"/>
      <c r="D1386" s="49"/>
      <c r="E1386" s="50"/>
      <c r="F1386" s="51"/>
      <c r="G1386" s="59"/>
      <c r="H1386" s="51"/>
      <c r="I1386" s="59"/>
      <c r="J1386" s="60" t="str">
        <f>IF(ISBLANK(H1386),"",IFERROR(VLOOKUP(B1386,'Np PL4 Stock'!$A:$D,4,FALSE),""))</f>
        <v/>
      </c>
      <c r="K1386" s="61" t="str">
        <f>IF(ISBLANK(H1386),"",SUMIF('Np PL4 Stock'!$A:$A,B1386,'Np PL4 Stock'!$N:$N))</f>
        <v/>
      </c>
      <c r="L1386" s="62" t="str">
        <f>IF(ISBLANK(H1386),"",VLOOKUP(LEFT(B1386,5),Unit!A:B,2,FALSE))</f>
        <v/>
      </c>
      <c r="M1386" s="63" t="str">
        <f>IF(ISBLANK(H1386),"",IFERROR(VLOOKUP(B1386,'Np PL4 Stock'!$A:$T,20,FALSE),""))</f>
        <v/>
      </c>
      <c r="N1386" s="63" t="str">
        <f>IF(ISBLANK(H1386),"",IFERROR(VLOOKUP(B1386,'Np PL4 Stock'!$A:$U,21,FALSE),""))</f>
        <v/>
      </c>
      <c r="O1386" s="62" t="str">
        <f t="shared" si="223"/>
        <v/>
      </c>
      <c r="P1386" s="62" t="str">
        <f t="shared" si="221"/>
        <v/>
      </c>
      <c r="Q1386" s="67" t="str">
        <f t="shared" si="224"/>
        <v/>
      </c>
      <c r="R1386" s="67" t="str">
        <f t="shared" si="222"/>
        <v/>
      </c>
      <c r="S1386" s="59"/>
      <c r="T1386" s="147"/>
      <c r="U1386" s="147"/>
      <c r="V1386" s="59"/>
      <c r="W1386" s="59"/>
      <c r="X1386" s="59"/>
      <c r="Y1386" s="59"/>
      <c r="Z1386" s="59"/>
      <c r="AA1386" s="59"/>
      <c r="AB1386" s="59"/>
      <c r="AC1386" s="59"/>
      <c r="AD1386" s="59"/>
      <c r="AE1386" s="59"/>
      <c r="AF1386" s="73"/>
      <c r="AG1386" s="73"/>
      <c r="AH1386" s="73"/>
      <c r="AI1386" s="73"/>
      <c r="AJ1386" s="73"/>
      <c r="AK1386" s="73"/>
      <c r="AL1386" s="77" t="str">
        <f>IF(ISBLANK(S1386),"",IF(AJ1386="Fail","Fail",IF(E1386="PL4",IF(AND(T1386&gt;STD_01122025!$D$3,U1386&lt;STD_01122025!$D$4,OR(AF1386="ND",AF1386&lt;STD_01122025!$D$7),AH1386="ND"),"Pass","Fail"),IF(E1386="PL12",IF(AND(S1386&lt;STD_01122025!$F$2,T1386&gt;STD_01122025!$F$3,U1386&lt;STD_01122025!$F$4,V1386&gt;STD_01122025!$F$5,X1386&gt;STD_01122025!$F$6,OR(AF1386="ND",AF1386&lt;STD_01122025!$F$7),AH1386="ND"),"Pass","Fail"),IF(E1386="SuperPL",IF(AND(T1386&gt;STD_01122025!$H$3,U1386&lt;STD_01122025!$H$4,V1386&gt;STD_01122025!$H$5,X1386&gt;STD_01122025!$H$6,OR(AF1386="ND",AF1386&lt;STD_01122025!$H$7),AH1386="ND"),"Pass","Fail"),IF(E1386="Flight",IF(AND(T1386&gt;STD_01122025!$J$3,U1386&lt;STD_01122025!$J$4,X1386&gt;STD_01122025!$J$6,OR(AF1386="ND",AF1386&lt;STD_01122025!$J$7),AH1386="ND"),"Pass","Fail"),""))))))</f>
        <v/>
      </c>
      <c r="AM1386" s="62" t="str">
        <f>IF(ISBLANK(B1386),"",IFERROR(IF(VLOOKUP(B1386,'Np PL4 Stock'!$A:$J,10,FALSE)="Np4",D1386-VLOOKUP(B1386,'Np PL4 Stock'!$A:$E,5,FALSE),D1386-VLOOKUP(B1386,'Np PL4 Stock'!$A:$E,5,FALSE)-1),""))</f>
        <v/>
      </c>
      <c r="AN1386" s="147"/>
      <c r="AO1386" s="147"/>
      <c r="AP1386" s="59"/>
      <c r="AQ1386" s="59"/>
      <c r="AR1386" s="59"/>
      <c r="AS1386" s="59"/>
      <c r="AT1386" s="73"/>
      <c r="AU1386" s="73"/>
      <c r="AV1386" s="73"/>
      <c r="AW1386" s="73"/>
      <c r="AX1386" s="84"/>
      <c r="AY1386" s="59"/>
      <c r="AZ1386" s="59"/>
      <c r="BA1386" s="59"/>
      <c r="BB1386" s="59"/>
      <c r="BC1386" s="59"/>
      <c r="BD1386" s="59"/>
      <c r="BE1386" s="84"/>
      <c r="BF1386" s="84"/>
      <c r="BG1386" s="84"/>
      <c r="BH1386" s="84"/>
      <c r="BI1386" s="85"/>
      <c r="BJ1386" s="86"/>
      <c r="BK1386" s="86"/>
      <c r="BL1386" s="86"/>
      <c r="BM1386" s="86"/>
      <c r="BN1386" s="86"/>
      <c r="BO1386" s="59"/>
      <c r="BP1386" s="69"/>
      <c r="BQ1386" s="92">
        <v>0</v>
      </c>
      <c r="BR1386" s="93">
        <v>0</v>
      </c>
      <c r="BS1386" s="94" t="str">
        <f t="shared" si="225"/>
        <v/>
      </c>
      <c r="BT1386" s="95">
        <v>0</v>
      </c>
      <c r="BU1386" s="101" t="str">
        <f t="shared" si="226"/>
        <v/>
      </c>
      <c r="BV1386" s="102" t="str">
        <f t="shared" si="227"/>
        <v>-</v>
      </c>
      <c r="BW1386" s="103"/>
      <c r="BX1386" s="104" t="str">
        <f t="shared" si="228"/>
        <v>-</v>
      </c>
      <c r="BY1386" s="105"/>
      <c r="BZ1386" s="103"/>
      <c r="CA1386" s="106"/>
      <c r="CB1386" s="107"/>
      <c r="CC1386" s="112"/>
      <c r="CD1386" s="106"/>
      <c r="CE1386" s="103"/>
      <c r="CF1386" s="113"/>
      <c r="CG1386" s="114"/>
    </row>
    <row r="1387" spans="1:85">
      <c r="A1387" s="53" t="str">
        <f t="shared" si="229"/>
        <v>--</v>
      </c>
      <c r="B1387" s="47" t="str">
        <f t="shared" si="230"/>
        <v>-</v>
      </c>
      <c r="C1387" s="153"/>
      <c r="D1387" s="49"/>
      <c r="E1387" s="50"/>
      <c r="F1387" s="51"/>
      <c r="G1387" s="59"/>
      <c r="H1387" s="51"/>
      <c r="I1387" s="59"/>
      <c r="J1387" s="60" t="str">
        <f>IF(ISBLANK(H1387),"",IFERROR(VLOOKUP(B1387,'Np PL4 Stock'!$A:$D,4,FALSE),""))</f>
        <v/>
      </c>
      <c r="K1387" s="61" t="str">
        <f>IF(ISBLANK(H1387),"",SUMIF('Np PL4 Stock'!$A:$A,B1387,'Np PL4 Stock'!$N:$N))</f>
        <v/>
      </c>
      <c r="L1387" s="62" t="str">
        <f>IF(ISBLANK(H1387),"",VLOOKUP(LEFT(B1387,5),Unit!A:B,2,FALSE))</f>
        <v/>
      </c>
      <c r="M1387" s="63" t="str">
        <f>IF(ISBLANK(H1387),"",IFERROR(VLOOKUP(B1387,'Np PL4 Stock'!$A:$T,20,FALSE),""))</f>
        <v/>
      </c>
      <c r="N1387" s="63" t="str">
        <f>IF(ISBLANK(H1387),"",IFERROR(VLOOKUP(B1387,'Np PL4 Stock'!$A:$U,21,FALSE),""))</f>
        <v/>
      </c>
      <c r="O1387" s="62" t="str">
        <f t="shared" si="223"/>
        <v/>
      </c>
      <c r="P1387" s="62" t="str">
        <f t="shared" si="221"/>
        <v/>
      </c>
      <c r="Q1387" s="67" t="str">
        <f t="shared" si="224"/>
        <v/>
      </c>
      <c r="R1387" s="67" t="str">
        <f t="shared" si="222"/>
        <v/>
      </c>
      <c r="S1387" s="59"/>
      <c r="T1387" s="147"/>
      <c r="U1387" s="147"/>
      <c r="V1387" s="59"/>
      <c r="W1387" s="59"/>
      <c r="X1387" s="59"/>
      <c r="Y1387" s="59"/>
      <c r="Z1387" s="59"/>
      <c r="AA1387" s="59"/>
      <c r="AB1387" s="59"/>
      <c r="AC1387" s="59"/>
      <c r="AD1387" s="59"/>
      <c r="AE1387" s="59"/>
      <c r="AF1387" s="73"/>
      <c r="AG1387" s="73"/>
      <c r="AH1387" s="73"/>
      <c r="AI1387" s="73"/>
      <c r="AJ1387" s="73"/>
      <c r="AK1387" s="73"/>
      <c r="AL1387" s="77" t="str">
        <f>IF(ISBLANK(S1387),"",IF(AJ1387="Fail","Fail",IF(E1387="PL4",IF(AND(T1387&gt;STD_01122025!$D$3,U1387&lt;STD_01122025!$D$4,OR(AF1387="ND",AF1387&lt;STD_01122025!$D$7),AH1387="ND"),"Pass","Fail"),IF(E1387="PL12",IF(AND(S1387&lt;STD_01122025!$F$2,T1387&gt;STD_01122025!$F$3,U1387&lt;STD_01122025!$F$4,V1387&gt;STD_01122025!$F$5,X1387&gt;STD_01122025!$F$6,OR(AF1387="ND",AF1387&lt;STD_01122025!$F$7),AH1387="ND"),"Pass","Fail"),IF(E1387="SuperPL",IF(AND(T1387&gt;STD_01122025!$H$3,U1387&lt;STD_01122025!$H$4,V1387&gt;STD_01122025!$H$5,X1387&gt;STD_01122025!$H$6,OR(AF1387="ND",AF1387&lt;STD_01122025!$H$7),AH1387="ND"),"Pass","Fail"),IF(E1387="Flight",IF(AND(T1387&gt;STD_01122025!$J$3,U1387&lt;STD_01122025!$J$4,X1387&gt;STD_01122025!$J$6,OR(AF1387="ND",AF1387&lt;STD_01122025!$J$7),AH1387="ND"),"Pass","Fail"),""))))))</f>
        <v/>
      </c>
      <c r="AM1387" s="62" t="str">
        <f>IF(ISBLANK(B1387),"",IFERROR(IF(VLOOKUP(B1387,'Np PL4 Stock'!$A:$J,10,FALSE)="Np4",D1387-VLOOKUP(B1387,'Np PL4 Stock'!$A:$E,5,FALSE),D1387-VLOOKUP(B1387,'Np PL4 Stock'!$A:$E,5,FALSE)-1),""))</f>
        <v/>
      </c>
      <c r="AN1387" s="147"/>
      <c r="AO1387" s="147"/>
      <c r="AP1387" s="59"/>
      <c r="AQ1387" s="59"/>
      <c r="AR1387" s="59"/>
      <c r="AS1387" s="59"/>
      <c r="AT1387" s="73"/>
      <c r="AU1387" s="73"/>
      <c r="AV1387" s="73"/>
      <c r="AW1387" s="73"/>
      <c r="AX1387" s="84"/>
      <c r="AY1387" s="59"/>
      <c r="AZ1387" s="59"/>
      <c r="BA1387" s="59"/>
      <c r="BB1387" s="59"/>
      <c r="BC1387" s="59"/>
      <c r="BD1387" s="59"/>
      <c r="BE1387" s="84"/>
      <c r="BF1387" s="84"/>
      <c r="BG1387" s="84"/>
      <c r="BH1387" s="84"/>
      <c r="BI1387" s="85"/>
      <c r="BJ1387" s="86"/>
      <c r="BK1387" s="86"/>
      <c r="BL1387" s="86"/>
      <c r="BM1387" s="86"/>
      <c r="BN1387" s="86"/>
      <c r="BO1387" s="59"/>
      <c r="BP1387" s="69"/>
      <c r="BQ1387" s="92">
        <v>0</v>
      </c>
      <c r="BR1387" s="93">
        <v>0</v>
      </c>
      <c r="BS1387" s="94" t="str">
        <f t="shared" si="225"/>
        <v/>
      </c>
      <c r="BT1387" s="95">
        <v>0</v>
      </c>
      <c r="BU1387" s="101" t="str">
        <f t="shared" si="226"/>
        <v/>
      </c>
      <c r="BV1387" s="102" t="str">
        <f t="shared" si="227"/>
        <v>-</v>
      </c>
      <c r="BW1387" s="103"/>
      <c r="BX1387" s="104" t="str">
        <f t="shared" si="228"/>
        <v>-</v>
      </c>
      <c r="BY1387" s="105"/>
      <c r="BZ1387" s="103"/>
      <c r="CA1387" s="106"/>
      <c r="CB1387" s="107"/>
      <c r="CC1387" s="112"/>
      <c r="CD1387" s="106"/>
      <c r="CE1387" s="103"/>
      <c r="CF1387" s="113"/>
      <c r="CG1387" s="114"/>
    </row>
    <row r="1388" spans="1:85">
      <c r="A1388" s="53" t="str">
        <f t="shared" si="229"/>
        <v>--</v>
      </c>
      <c r="B1388" s="47" t="str">
        <f t="shared" si="230"/>
        <v>-</v>
      </c>
      <c r="C1388" s="153"/>
      <c r="D1388" s="49"/>
      <c r="E1388" s="50"/>
      <c r="F1388" s="51"/>
      <c r="G1388" s="59"/>
      <c r="H1388" s="51"/>
      <c r="I1388" s="59"/>
      <c r="J1388" s="60" t="str">
        <f>IF(ISBLANK(H1388),"",IFERROR(VLOOKUP(B1388,'Np PL4 Stock'!$A:$D,4,FALSE),""))</f>
        <v/>
      </c>
      <c r="K1388" s="61" t="str">
        <f>IF(ISBLANK(H1388),"",SUMIF('Np PL4 Stock'!$A:$A,B1388,'Np PL4 Stock'!$N:$N))</f>
        <v/>
      </c>
      <c r="L1388" s="62" t="str">
        <f>IF(ISBLANK(H1388),"",VLOOKUP(LEFT(B1388,5),Unit!A:B,2,FALSE))</f>
        <v/>
      </c>
      <c r="M1388" s="63" t="str">
        <f>IF(ISBLANK(H1388),"",IFERROR(VLOOKUP(B1388,'Np PL4 Stock'!$A:$T,20,FALSE),""))</f>
        <v/>
      </c>
      <c r="N1388" s="63" t="str">
        <f>IF(ISBLANK(H1388),"",IFERROR(VLOOKUP(B1388,'Np PL4 Stock'!$A:$U,21,FALSE),""))</f>
        <v/>
      </c>
      <c r="O1388" s="62" t="str">
        <f t="shared" si="223"/>
        <v/>
      </c>
      <c r="P1388" s="62" t="str">
        <f t="shared" si="221"/>
        <v/>
      </c>
      <c r="Q1388" s="67" t="str">
        <f t="shared" si="224"/>
        <v/>
      </c>
      <c r="R1388" s="67" t="str">
        <f t="shared" si="222"/>
        <v/>
      </c>
      <c r="S1388" s="59"/>
      <c r="T1388" s="147"/>
      <c r="U1388" s="147"/>
      <c r="V1388" s="59"/>
      <c r="W1388" s="59"/>
      <c r="X1388" s="59"/>
      <c r="Y1388" s="59"/>
      <c r="Z1388" s="59"/>
      <c r="AA1388" s="59"/>
      <c r="AB1388" s="59"/>
      <c r="AC1388" s="59"/>
      <c r="AD1388" s="59"/>
      <c r="AE1388" s="59"/>
      <c r="AF1388" s="73"/>
      <c r="AG1388" s="73"/>
      <c r="AH1388" s="73"/>
      <c r="AI1388" s="73"/>
      <c r="AJ1388" s="73"/>
      <c r="AK1388" s="73"/>
      <c r="AL1388" s="77" t="str">
        <f>IF(ISBLANK(S1388),"",IF(AJ1388="Fail","Fail",IF(E1388="PL4",IF(AND(T1388&gt;STD_01122025!$D$3,U1388&lt;STD_01122025!$D$4,OR(AF1388="ND",AF1388&lt;STD_01122025!$D$7),AH1388="ND"),"Pass","Fail"),IF(E1388="PL12",IF(AND(S1388&lt;STD_01122025!$F$2,T1388&gt;STD_01122025!$F$3,U1388&lt;STD_01122025!$F$4,V1388&gt;STD_01122025!$F$5,X1388&gt;STD_01122025!$F$6,OR(AF1388="ND",AF1388&lt;STD_01122025!$F$7),AH1388="ND"),"Pass","Fail"),IF(E1388="SuperPL",IF(AND(T1388&gt;STD_01122025!$H$3,U1388&lt;STD_01122025!$H$4,V1388&gt;STD_01122025!$H$5,X1388&gt;STD_01122025!$H$6,OR(AF1388="ND",AF1388&lt;STD_01122025!$H$7),AH1388="ND"),"Pass","Fail"),IF(E1388="Flight",IF(AND(T1388&gt;STD_01122025!$J$3,U1388&lt;STD_01122025!$J$4,X1388&gt;STD_01122025!$J$6,OR(AF1388="ND",AF1388&lt;STD_01122025!$J$7),AH1388="ND"),"Pass","Fail"),""))))))</f>
        <v/>
      </c>
      <c r="AM1388" s="62" t="str">
        <f>IF(ISBLANK(B1388),"",IFERROR(IF(VLOOKUP(B1388,'Np PL4 Stock'!$A:$J,10,FALSE)="Np4",D1388-VLOOKUP(B1388,'Np PL4 Stock'!$A:$E,5,FALSE),D1388-VLOOKUP(B1388,'Np PL4 Stock'!$A:$E,5,FALSE)-1),""))</f>
        <v/>
      </c>
      <c r="AN1388" s="147"/>
      <c r="AO1388" s="147"/>
      <c r="AP1388" s="59"/>
      <c r="AQ1388" s="59"/>
      <c r="AR1388" s="59"/>
      <c r="AS1388" s="59"/>
      <c r="AT1388" s="73"/>
      <c r="AU1388" s="73"/>
      <c r="AV1388" s="73"/>
      <c r="AW1388" s="73"/>
      <c r="AX1388" s="84"/>
      <c r="AY1388" s="59"/>
      <c r="AZ1388" s="59"/>
      <c r="BA1388" s="59"/>
      <c r="BB1388" s="59"/>
      <c r="BC1388" s="59"/>
      <c r="BD1388" s="59"/>
      <c r="BE1388" s="84"/>
      <c r="BF1388" s="84"/>
      <c r="BG1388" s="84"/>
      <c r="BH1388" s="84"/>
      <c r="BI1388" s="85"/>
      <c r="BJ1388" s="86"/>
      <c r="BK1388" s="86"/>
      <c r="BL1388" s="86"/>
      <c r="BM1388" s="86"/>
      <c r="BN1388" s="86"/>
      <c r="BO1388" s="59"/>
      <c r="BP1388" s="69"/>
      <c r="BQ1388" s="92">
        <v>0</v>
      </c>
      <c r="BR1388" s="93">
        <v>0</v>
      </c>
      <c r="BS1388" s="94" t="str">
        <f t="shared" si="225"/>
        <v/>
      </c>
      <c r="BT1388" s="95">
        <v>0</v>
      </c>
      <c r="BU1388" s="101" t="str">
        <f t="shared" si="226"/>
        <v/>
      </c>
      <c r="BV1388" s="102" t="str">
        <f t="shared" si="227"/>
        <v>-</v>
      </c>
      <c r="BW1388" s="103"/>
      <c r="BX1388" s="104" t="str">
        <f t="shared" si="228"/>
        <v>-</v>
      </c>
      <c r="BY1388" s="105"/>
      <c r="BZ1388" s="103"/>
      <c r="CA1388" s="106"/>
      <c r="CB1388" s="107"/>
      <c r="CC1388" s="112"/>
      <c r="CD1388" s="106"/>
      <c r="CE1388" s="103"/>
      <c r="CF1388" s="113"/>
      <c r="CG1388" s="114"/>
    </row>
    <row r="1389" spans="1:85">
      <c r="A1389" s="53" t="str">
        <f t="shared" si="229"/>
        <v>--</v>
      </c>
      <c r="B1389" s="47" t="str">
        <f t="shared" si="230"/>
        <v>-</v>
      </c>
      <c r="C1389" s="153"/>
      <c r="D1389" s="49"/>
      <c r="E1389" s="50"/>
      <c r="F1389" s="51"/>
      <c r="G1389" s="59"/>
      <c r="H1389" s="51"/>
      <c r="I1389" s="59"/>
      <c r="J1389" s="60" t="str">
        <f>IF(ISBLANK(H1389),"",IFERROR(VLOOKUP(B1389,'Np PL4 Stock'!$A:$D,4,FALSE),""))</f>
        <v/>
      </c>
      <c r="K1389" s="61" t="str">
        <f>IF(ISBLANK(H1389),"",SUMIF('Np PL4 Stock'!$A:$A,B1389,'Np PL4 Stock'!$N:$N))</f>
        <v/>
      </c>
      <c r="L1389" s="62" t="str">
        <f>IF(ISBLANK(H1389),"",VLOOKUP(LEFT(B1389,5),Unit!A:B,2,FALSE))</f>
        <v/>
      </c>
      <c r="M1389" s="63" t="str">
        <f>IF(ISBLANK(H1389),"",IFERROR(VLOOKUP(B1389,'Np PL4 Stock'!$A:$T,20,FALSE),""))</f>
        <v/>
      </c>
      <c r="N1389" s="63" t="str">
        <f>IF(ISBLANK(H1389),"",IFERROR(VLOOKUP(B1389,'Np PL4 Stock'!$A:$U,21,FALSE),""))</f>
        <v/>
      </c>
      <c r="O1389" s="62" t="str">
        <f t="shared" si="223"/>
        <v/>
      </c>
      <c r="P1389" s="62" t="str">
        <f t="shared" si="221"/>
        <v/>
      </c>
      <c r="Q1389" s="67" t="str">
        <f t="shared" si="224"/>
        <v/>
      </c>
      <c r="R1389" s="67" t="str">
        <f t="shared" si="222"/>
        <v/>
      </c>
      <c r="S1389" s="59"/>
      <c r="T1389" s="147"/>
      <c r="U1389" s="147"/>
      <c r="V1389" s="59"/>
      <c r="W1389" s="59"/>
      <c r="X1389" s="59"/>
      <c r="Y1389" s="59"/>
      <c r="Z1389" s="59"/>
      <c r="AA1389" s="59"/>
      <c r="AB1389" s="59"/>
      <c r="AC1389" s="59"/>
      <c r="AD1389" s="59"/>
      <c r="AE1389" s="59"/>
      <c r="AF1389" s="73"/>
      <c r="AG1389" s="73"/>
      <c r="AH1389" s="73"/>
      <c r="AI1389" s="73"/>
      <c r="AJ1389" s="73"/>
      <c r="AK1389" s="73"/>
      <c r="AL1389" s="77" t="str">
        <f>IF(ISBLANK(S1389),"",IF(AJ1389="Fail","Fail",IF(E1389="PL4",IF(AND(T1389&gt;STD_01122025!$D$3,U1389&lt;STD_01122025!$D$4,OR(AF1389="ND",AF1389&lt;STD_01122025!$D$7),AH1389="ND"),"Pass","Fail"),IF(E1389="PL12",IF(AND(S1389&lt;STD_01122025!$F$2,T1389&gt;STD_01122025!$F$3,U1389&lt;STD_01122025!$F$4,V1389&gt;STD_01122025!$F$5,X1389&gt;STD_01122025!$F$6,OR(AF1389="ND",AF1389&lt;STD_01122025!$F$7),AH1389="ND"),"Pass","Fail"),IF(E1389="SuperPL",IF(AND(T1389&gt;STD_01122025!$H$3,U1389&lt;STD_01122025!$H$4,V1389&gt;STD_01122025!$H$5,X1389&gt;STD_01122025!$H$6,OR(AF1389="ND",AF1389&lt;STD_01122025!$H$7),AH1389="ND"),"Pass","Fail"),IF(E1389="Flight",IF(AND(T1389&gt;STD_01122025!$J$3,U1389&lt;STD_01122025!$J$4,X1389&gt;STD_01122025!$J$6,OR(AF1389="ND",AF1389&lt;STD_01122025!$J$7),AH1389="ND"),"Pass","Fail"),""))))))</f>
        <v/>
      </c>
      <c r="AM1389" s="62" t="str">
        <f>IF(ISBLANK(B1389),"",IFERROR(IF(VLOOKUP(B1389,'Np PL4 Stock'!$A:$J,10,FALSE)="Np4",D1389-VLOOKUP(B1389,'Np PL4 Stock'!$A:$E,5,FALSE),D1389-VLOOKUP(B1389,'Np PL4 Stock'!$A:$E,5,FALSE)-1),""))</f>
        <v/>
      </c>
      <c r="AN1389" s="147"/>
      <c r="AO1389" s="147"/>
      <c r="AP1389" s="59"/>
      <c r="AQ1389" s="59"/>
      <c r="AR1389" s="59"/>
      <c r="AS1389" s="59"/>
      <c r="AT1389" s="73"/>
      <c r="AU1389" s="73"/>
      <c r="AV1389" s="73"/>
      <c r="AW1389" s="73"/>
      <c r="AX1389" s="84"/>
      <c r="AY1389" s="59"/>
      <c r="AZ1389" s="59"/>
      <c r="BA1389" s="59"/>
      <c r="BB1389" s="59"/>
      <c r="BC1389" s="59"/>
      <c r="BD1389" s="59"/>
      <c r="BE1389" s="84"/>
      <c r="BF1389" s="84"/>
      <c r="BG1389" s="84"/>
      <c r="BH1389" s="84"/>
      <c r="BI1389" s="85"/>
      <c r="BJ1389" s="86"/>
      <c r="BK1389" s="86"/>
      <c r="BL1389" s="86"/>
      <c r="BM1389" s="86"/>
      <c r="BN1389" s="86"/>
      <c r="BO1389" s="59"/>
      <c r="BP1389" s="69"/>
      <c r="BQ1389" s="92">
        <v>0</v>
      </c>
      <c r="BR1389" s="93">
        <v>0</v>
      </c>
      <c r="BS1389" s="94" t="str">
        <f t="shared" si="225"/>
        <v/>
      </c>
      <c r="BT1389" s="95">
        <v>0</v>
      </c>
      <c r="BU1389" s="101" t="str">
        <f t="shared" si="226"/>
        <v/>
      </c>
      <c r="BV1389" s="102" t="str">
        <f t="shared" si="227"/>
        <v>-</v>
      </c>
      <c r="BW1389" s="103"/>
      <c r="BX1389" s="104" t="str">
        <f t="shared" si="228"/>
        <v>-</v>
      </c>
      <c r="BY1389" s="105"/>
      <c r="BZ1389" s="103"/>
      <c r="CA1389" s="106"/>
      <c r="CB1389" s="107"/>
      <c r="CC1389" s="112"/>
      <c r="CD1389" s="106"/>
      <c r="CE1389" s="103"/>
      <c r="CF1389" s="113"/>
      <c r="CG1389" s="114"/>
    </row>
    <row r="1390" spans="1:85">
      <c r="A1390" s="53" t="str">
        <f t="shared" si="229"/>
        <v>--</v>
      </c>
      <c r="B1390" s="47" t="str">
        <f t="shared" si="230"/>
        <v>-</v>
      </c>
      <c r="C1390" s="153"/>
      <c r="D1390" s="49"/>
      <c r="E1390" s="50"/>
      <c r="F1390" s="51"/>
      <c r="G1390" s="59"/>
      <c r="H1390" s="51"/>
      <c r="I1390" s="59"/>
      <c r="J1390" s="60" t="str">
        <f>IF(ISBLANK(H1390),"",IFERROR(VLOOKUP(B1390,'Np PL4 Stock'!$A:$D,4,FALSE),""))</f>
        <v/>
      </c>
      <c r="K1390" s="61" t="str">
        <f>IF(ISBLANK(H1390),"",SUMIF('Np PL4 Stock'!$A:$A,B1390,'Np PL4 Stock'!$N:$N))</f>
        <v/>
      </c>
      <c r="L1390" s="62" t="str">
        <f>IF(ISBLANK(H1390),"",VLOOKUP(LEFT(B1390,5),Unit!A:B,2,FALSE))</f>
        <v/>
      </c>
      <c r="M1390" s="63" t="str">
        <f>IF(ISBLANK(H1390),"",IFERROR(VLOOKUP(B1390,'Np PL4 Stock'!$A:$T,20,FALSE),""))</f>
        <v/>
      </c>
      <c r="N1390" s="63" t="str">
        <f>IF(ISBLANK(H1390),"",IFERROR(VLOOKUP(B1390,'Np PL4 Stock'!$A:$U,21,FALSE),""))</f>
        <v/>
      </c>
      <c r="O1390" s="62" t="str">
        <f t="shared" si="223"/>
        <v/>
      </c>
      <c r="P1390" s="62" t="str">
        <f t="shared" si="221"/>
        <v/>
      </c>
      <c r="Q1390" s="67" t="str">
        <f t="shared" si="224"/>
        <v/>
      </c>
      <c r="R1390" s="67" t="str">
        <f t="shared" si="222"/>
        <v/>
      </c>
      <c r="S1390" s="59"/>
      <c r="T1390" s="147"/>
      <c r="U1390" s="147"/>
      <c r="V1390" s="59"/>
      <c r="W1390" s="59"/>
      <c r="X1390" s="59"/>
      <c r="Y1390" s="59"/>
      <c r="Z1390" s="59"/>
      <c r="AA1390" s="59"/>
      <c r="AB1390" s="59"/>
      <c r="AC1390" s="59"/>
      <c r="AD1390" s="59"/>
      <c r="AE1390" s="59"/>
      <c r="AF1390" s="73"/>
      <c r="AG1390" s="73"/>
      <c r="AH1390" s="73"/>
      <c r="AI1390" s="73"/>
      <c r="AJ1390" s="73"/>
      <c r="AK1390" s="73"/>
      <c r="AL1390" s="77" t="str">
        <f>IF(ISBLANK(S1390),"",IF(AJ1390="Fail","Fail",IF(E1390="PL4",IF(AND(T1390&gt;STD_01122025!$D$3,U1390&lt;STD_01122025!$D$4,OR(AF1390="ND",AF1390&lt;STD_01122025!$D$7),AH1390="ND"),"Pass","Fail"),IF(E1390="PL12",IF(AND(S1390&lt;STD_01122025!$F$2,T1390&gt;STD_01122025!$F$3,U1390&lt;STD_01122025!$F$4,V1390&gt;STD_01122025!$F$5,X1390&gt;STD_01122025!$F$6,OR(AF1390="ND",AF1390&lt;STD_01122025!$F$7),AH1390="ND"),"Pass","Fail"),IF(E1390="SuperPL",IF(AND(T1390&gt;STD_01122025!$H$3,U1390&lt;STD_01122025!$H$4,V1390&gt;STD_01122025!$H$5,X1390&gt;STD_01122025!$H$6,OR(AF1390="ND",AF1390&lt;STD_01122025!$H$7),AH1390="ND"),"Pass","Fail"),IF(E1390="Flight",IF(AND(T1390&gt;STD_01122025!$J$3,U1390&lt;STD_01122025!$J$4,X1390&gt;STD_01122025!$J$6,OR(AF1390="ND",AF1390&lt;STD_01122025!$J$7),AH1390="ND"),"Pass","Fail"),""))))))</f>
        <v/>
      </c>
      <c r="AM1390" s="62" t="str">
        <f>IF(ISBLANK(B1390),"",IFERROR(IF(VLOOKUP(B1390,'Np PL4 Stock'!$A:$J,10,FALSE)="Np4",D1390-VLOOKUP(B1390,'Np PL4 Stock'!$A:$E,5,FALSE),D1390-VLOOKUP(B1390,'Np PL4 Stock'!$A:$E,5,FALSE)-1),""))</f>
        <v/>
      </c>
      <c r="AN1390" s="147"/>
      <c r="AO1390" s="147"/>
      <c r="AP1390" s="59"/>
      <c r="AQ1390" s="59"/>
      <c r="AR1390" s="59"/>
      <c r="AS1390" s="59"/>
      <c r="AT1390" s="73"/>
      <c r="AU1390" s="73"/>
      <c r="AV1390" s="73"/>
      <c r="AW1390" s="73"/>
      <c r="AX1390" s="84"/>
      <c r="AY1390" s="59"/>
      <c r="AZ1390" s="59"/>
      <c r="BA1390" s="59"/>
      <c r="BB1390" s="59"/>
      <c r="BC1390" s="59"/>
      <c r="BD1390" s="59"/>
      <c r="BE1390" s="84"/>
      <c r="BF1390" s="84"/>
      <c r="BG1390" s="84"/>
      <c r="BH1390" s="84"/>
      <c r="BI1390" s="85"/>
      <c r="BJ1390" s="86"/>
      <c r="BK1390" s="86"/>
      <c r="BL1390" s="86"/>
      <c r="BM1390" s="86"/>
      <c r="BN1390" s="86"/>
      <c r="BO1390" s="59"/>
      <c r="BP1390" s="69"/>
      <c r="BQ1390" s="92">
        <v>0</v>
      </c>
      <c r="BR1390" s="93">
        <v>0</v>
      </c>
      <c r="BS1390" s="94" t="str">
        <f t="shared" si="225"/>
        <v/>
      </c>
      <c r="BT1390" s="95">
        <v>0</v>
      </c>
      <c r="BU1390" s="101" t="str">
        <f t="shared" si="226"/>
        <v/>
      </c>
      <c r="BV1390" s="102" t="str">
        <f t="shared" si="227"/>
        <v>-</v>
      </c>
      <c r="BW1390" s="103"/>
      <c r="BX1390" s="104" t="str">
        <f t="shared" si="228"/>
        <v>-</v>
      </c>
      <c r="BY1390" s="105"/>
      <c r="BZ1390" s="103"/>
      <c r="CA1390" s="106"/>
      <c r="CB1390" s="107"/>
      <c r="CC1390" s="112"/>
      <c r="CD1390" s="106"/>
      <c r="CE1390" s="103"/>
      <c r="CF1390" s="113"/>
      <c r="CG1390" s="114"/>
    </row>
    <row r="1391" spans="1:85">
      <c r="A1391" s="53" t="str">
        <f t="shared" si="229"/>
        <v>--</v>
      </c>
      <c r="B1391" s="47" t="str">
        <f t="shared" si="230"/>
        <v>-</v>
      </c>
      <c r="C1391" s="153"/>
      <c r="D1391" s="49"/>
      <c r="E1391" s="50"/>
      <c r="F1391" s="51"/>
      <c r="G1391" s="59"/>
      <c r="H1391" s="51"/>
      <c r="I1391" s="59"/>
      <c r="J1391" s="60" t="str">
        <f>IF(ISBLANK(H1391),"",IFERROR(VLOOKUP(B1391,'Np PL4 Stock'!$A:$D,4,FALSE),""))</f>
        <v/>
      </c>
      <c r="K1391" s="61" t="str">
        <f>IF(ISBLANK(H1391),"",SUMIF('Np PL4 Stock'!$A:$A,B1391,'Np PL4 Stock'!$N:$N))</f>
        <v/>
      </c>
      <c r="L1391" s="62" t="str">
        <f>IF(ISBLANK(H1391),"",VLOOKUP(LEFT(B1391,5),Unit!A:B,2,FALSE))</f>
        <v/>
      </c>
      <c r="M1391" s="63" t="str">
        <f>IF(ISBLANK(H1391),"",IFERROR(VLOOKUP(B1391,'Np PL4 Stock'!$A:$T,20,FALSE),""))</f>
        <v/>
      </c>
      <c r="N1391" s="63" t="str">
        <f>IF(ISBLANK(H1391),"",IFERROR(VLOOKUP(B1391,'Np PL4 Stock'!$A:$U,21,FALSE),""))</f>
        <v/>
      </c>
      <c r="O1391" s="62" t="str">
        <f t="shared" si="223"/>
        <v/>
      </c>
      <c r="P1391" s="62" t="str">
        <f t="shared" si="221"/>
        <v/>
      </c>
      <c r="Q1391" s="67" t="str">
        <f t="shared" si="224"/>
        <v/>
      </c>
      <c r="R1391" s="67" t="str">
        <f t="shared" si="222"/>
        <v/>
      </c>
      <c r="S1391" s="59"/>
      <c r="T1391" s="147"/>
      <c r="U1391" s="147"/>
      <c r="V1391" s="59"/>
      <c r="W1391" s="59"/>
      <c r="X1391" s="59"/>
      <c r="Y1391" s="59"/>
      <c r="Z1391" s="59"/>
      <c r="AA1391" s="59"/>
      <c r="AB1391" s="59"/>
      <c r="AC1391" s="59"/>
      <c r="AD1391" s="59"/>
      <c r="AE1391" s="59"/>
      <c r="AF1391" s="73"/>
      <c r="AG1391" s="73"/>
      <c r="AH1391" s="73"/>
      <c r="AI1391" s="73"/>
      <c r="AJ1391" s="73"/>
      <c r="AK1391" s="73"/>
      <c r="AL1391" s="77" t="str">
        <f>IF(ISBLANK(S1391),"",IF(AJ1391="Fail","Fail",IF(E1391="PL4",IF(AND(T1391&gt;STD_01122025!$D$3,U1391&lt;STD_01122025!$D$4,OR(AF1391="ND",AF1391&lt;STD_01122025!$D$7),AH1391="ND"),"Pass","Fail"),IF(E1391="PL12",IF(AND(S1391&lt;STD_01122025!$F$2,T1391&gt;STD_01122025!$F$3,U1391&lt;STD_01122025!$F$4,V1391&gt;STD_01122025!$F$5,X1391&gt;STD_01122025!$F$6,OR(AF1391="ND",AF1391&lt;STD_01122025!$F$7),AH1391="ND"),"Pass","Fail"),IF(E1391="SuperPL",IF(AND(T1391&gt;STD_01122025!$H$3,U1391&lt;STD_01122025!$H$4,V1391&gt;STD_01122025!$H$5,X1391&gt;STD_01122025!$H$6,OR(AF1391="ND",AF1391&lt;STD_01122025!$H$7),AH1391="ND"),"Pass","Fail"),IF(E1391="Flight",IF(AND(T1391&gt;STD_01122025!$J$3,U1391&lt;STD_01122025!$J$4,X1391&gt;STD_01122025!$J$6,OR(AF1391="ND",AF1391&lt;STD_01122025!$J$7),AH1391="ND"),"Pass","Fail"),""))))))</f>
        <v/>
      </c>
      <c r="AM1391" s="62" t="str">
        <f>IF(ISBLANK(B1391),"",IFERROR(IF(VLOOKUP(B1391,'Np PL4 Stock'!$A:$J,10,FALSE)="Np4",D1391-VLOOKUP(B1391,'Np PL4 Stock'!$A:$E,5,FALSE),D1391-VLOOKUP(B1391,'Np PL4 Stock'!$A:$E,5,FALSE)-1),""))</f>
        <v/>
      </c>
      <c r="AN1391" s="147"/>
      <c r="AO1391" s="147"/>
      <c r="AP1391" s="59"/>
      <c r="AQ1391" s="59"/>
      <c r="AR1391" s="59"/>
      <c r="AS1391" s="59"/>
      <c r="AT1391" s="73"/>
      <c r="AU1391" s="73"/>
      <c r="AV1391" s="73"/>
      <c r="AW1391" s="73"/>
      <c r="AX1391" s="84"/>
      <c r="AY1391" s="59"/>
      <c r="AZ1391" s="59"/>
      <c r="BA1391" s="59"/>
      <c r="BB1391" s="59"/>
      <c r="BC1391" s="59"/>
      <c r="BD1391" s="59"/>
      <c r="BE1391" s="84"/>
      <c r="BF1391" s="84"/>
      <c r="BG1391" s="84"/>
      <c r="BH1391" s="84"/>
      <c r="BI1391" s="85"/>
      <c r="BJ1391" s="86"/>
      <c r="BK1391" s="86"/>
      <c r="BL1391" s="86"/>
      <c r="BM1391" s="86"/>
      <c r="BN1391" s="86"/>
      <c r="BO1391" s="59"/>
      <c r="BP1391" s="69"/>
      <c r="BQ1391" s="92">
        <v>0</v>
      </c>
      <c r="BR1391" s="93">
        <v>0</v>
      </c>
      <c r="BS1391" s="94" t="str">
        <f t="shared" si="225"/>
        <v/>
      </c>
      <c r="BT1391" s="95">
        <v>0</v>
      </c>
      <c r="BU1391" s="101" t="str">
        <f t="shared" si="226"/>
        <v/>
      </c>
      <c r="BV1391" s="102" t="str">
        <f t="shared" si="227"/>
        <v>-</v>
      </c>
      <c r="BW1391" s="103"/>
      <c r="BX1391" s="104" t="str">
        <f t="shared" si="228"/>
        <v>-</v>
      </c>
      <c r="BY1391" s="105"/>
      <c r="BZ1391" s="103"/>
      <c r="CA1391" s="106"/>
      <c r="CB1391" s="107"/>
      <c r="CC1391" s="112"/>
      <c r="CD1391" s="106"/>
      <c r="CE1391" s="103"/>
      <c r="CF1391" s="113"/>
      <c r="CG1391" s="114"/>
    </row>
    <row r="1392" spans="1:85">
      <c r="A1392" s="53" t="str">
        <f t="shared" si="229"/>
        <v>--</v>
      </c>
      <c r="B1392" s="47" t="str">
        <f t="shared" si="230"/>
        <v>-</v>
      </c>
      <c r="C1392" s="153"/>
      <c r="D1392" s="49"/>
      <c r="E1392" s="50"/>
      <c r="F1392" s="51"/>
      <c r="G1392" s="59"/>
      <c r="H1392" s="51"/>
      <c r="I1392" s="59"/>
      <c r="J1392" s="60" t="str">
        <f>IF(ISBLANK(H1392),"",IFERROR(VLOOKUP(B1392,'Np PL4 Stock'!$A:$D,4,FALSE),""))</f>
        <v/>
      </c>
      <c r="K1392" s="61" t="str">
        <f>IF(ISBLANK(H1392),"",SUMIF('Np PL4 Stock'!$A:$A,B1392,'Np PL4 Stock'!$N:$N))</f>
        <v/>
      </c>
      <c r="L1392" s="62" t="str">
        <f>IF(ISBLANK(H1392),"",VLOOKUP(LEFT(B1392,5),Unit!A:B,2,FALSE))</f>
        <v/>
      </c>
      <c r="M1392" s="63" t="str">
        <f>IF(ISBLANK(H1392),"",IFERROR(VLOOKUP(B1392,'Np PL4 Stock'!$A:$T,20,FALSE),""))</f>
        <v/>
      </c>
      <c r="N1392" s="63" t="str">
        <f>IF(ISBLANK(H1392),"",IFERROR(VLOOKUP(B1392,'Np PL4 Stock'!$A:$U,21,FALSE),""))</f>
        <v/>
      </c>
      <c r="O1392" s="62" t="str">
        <f t="shared" si="223"/>
        <v/>
      </c>
      <c r="P1392" s="62" t="str">
        <f t="shared" si="221"/>
        <v/>
      </c>
      <c r="Q1392" s="67" t="str">
        <f t="shared" si="224"/>
        <v/>
      </c>
      <c r="R1392" s="67" t="str">
        <f t="shared" si="222"/>
        <v/>
      </c>
      <c r="S1392" s="59"/>
      <c r="T1392" s="147"/>
      <c r="U1392" s="147"/>
      <c r="V1392" s="59"/>
      <c r="W1392" s="59"/>
      <c r="X1392" s="59"/>
      <c r="Y1392" s="59"/>
      <c r="Z1392" s="59"/>
      <c r="AA1392" s="59"/>
      <c r="AB1392" s="59"/>
      <c r="AC1392" s="59"/>
      <c r="AD1392" s="59"/>
      <c r="AE1392" s="59"/>
      <c r="AF1392" s="73"/>
      <c r="AG1392" s="73"/>
      <c r="AH1392" s="73"/>
      <c r="AI1392" s="73"/>
      <c r="AJ1392" s="73"/>
      <c r="AK1392" s="73"/>
      <c r="AL1392" s="77" t="str">
        <f>IF(ISBLANK(S1392),"",IF(AJ1392="Fail","Fail",IF(E1392="PL4",IF(AND(T1392&gt;STD_01122025!$D$3,U1392&lt;STD_01122025!$D$4,OR(AF1392="ND",AF1392&lt;STD_01122025!$D$7),AH1392="ND"),"Pass","Fail"),IF(E1392="PL12",IF(AND(S1392&lt;STD_01122025!$F$2,T1392&gt;STD_01122025!$F$3,U1392&lt;STD_01122025!$F$4,V1392&gt;STD_01122025!$F$5,X1392&gt;STD_01122025!$F$6,OR(AF1392="ND",AF1392&lt;STD_01122025!$F$7),AH1392="ND"),"Pass","Fail"),IF(E1392="SuperPL",IF(AND(T1392&gt;STD_01122025!$H$3,U1392&lt;STD_01122025!$H$4,V1392&gt;STD_01122025!$H$5,X1392&gt;STD_01122025!$H$6,OR(AF1392="ND",AF1392&lt;STD_01122025!$H$7),AH1392="ND"),"Pass","Fail"),IF(E1392="Flight",IF(AND(T1392&gt;STD_01122025!$J$3,U1392&lt;STD_01122025!$J$4,X1392&gt;STD_01122025!$J$6,OR(AF1392="ND",AF1392&lt;STD_01122025!$J$7),AH1392="ND"),"Pass","Fail"),""))))))</f>
        <v/>
      </c>
      <c r="AM1392" s="62" t="str">
        <f>IF(ISBLANK(B1392),"",IFERROR(IF(VLOOKUP(B1392,'Np PL4 Stock'!$A:$J,10,FALSE)="Np4",D1392-VLOOKUP(B1392,'Np PL4 Stock'!$A:$E,5,FALSE),D1392-VLOOKUP(B1392,'Np PL4 Stock'!$A:$E,5,FALSE)-1),""))</f>
        <v/>
      </c>
      <c r="AN1392" s="147"/>
      <c r="AO1392" s="147"/>
      <c r="AP1392" s="59"/>
      <c r="AQ1392" s="59"/>
      <c r="AR1392" s="59"/>
      <c r="AS1392" s="59"/>
      <c r="AT1392" s="73"/>
      <c r="AU1392" s="73"/>
      <c r="AV1392" s="73"/>
      <c r="AW1392" s="73"/>
      <c r="AX1392" s="84"/>
      <c r="AY1392" s="59"/>
      <c r="AZ1392" s="59"/>
      <c r="BA1392" s="59"/>
      <c r="BB1392" s="59"/>
      <c r="BC1392" s="59"/>
      <c r="BD1392" s="59"/>
      <c r="BE1392" s="84"/>
      <c r="BF1392" s="84"/>
      <c r="BG1392" s="84"/>
      <c r="BH1392" s="84"/>
      <c r="BI1392" s="85"/>
      <c r="BJ1392" s="86"/>
      <c r="BK1392" s="86"/>
      <c r="BL1392" s="86"/>
      <c r="BM1392" s="86"/>
      <c r="BN1392" s="86"/>
      <c r="BO1392" s="59"/>
      <c r="BP1392" s="69"/>
      <c r="BQ1392" s="92">
        <v>0</v>
      </c>
      <c r="BR1392" s="93">
        <v>0</v>
      </c>
      <c r="BS1392" s="94" t="str">
        <f t="shared" si="225"/>
        <v/>
      </c>
      <c r="BT1392" s="95">
        <v>0</v>
      </c>
      <c r="BU1392" s="101" t="str">
        <f t="shared" si="226"/>
        <v/>
      </c>
      <c r="BV1392" s="102" t="str">
        <f t="shared" si="227"/>
        <v>-</v>
      </c>
      <c r="BW1392" s="103"/>
      <c r="BX1392" s="104" t="str">
        <f t="shared" si="228"/>
        <v>-</v>
      </c>
      <c r="BY1392" s="105"/>
      <c r="BZ1392" s="103"/>
      <c r="CA1392" s="106"/>
      <c r="CB1392" s="107"/>
      <c r="CC1392" s="112"/>
      <c r="CD1392" s="106"/>
      <c r="CE1392" s="103"/>
      <c r="CF1392" s="113"/>
      <c r="CG1392" s="114"/>
    </row>
    <row r="1393" spans="1:85">
      <c r="A1393" s="53" t="str">
        <f t="shared" si="229"/>
        <v>--</v>
      </c>
      <c r="B1393" s="47" t="str">
        <f t="shared" si="230"/>
        <v>-</v>
      </c>
      <c r="C1393" s="153"/>
      <c r="D1393" s="49"/>
      <c r="E1393" s="50"/>
      <c r="F1393" s="51"/>
      <c r="G1393" s="59"/>
      <c r="H1393" s="51"/>
      <c r="I1393" s="59"/>
      <c r="J1393" s="60" t="str">
        <f>IF(ISBLANK(H1393),"",IFERROR(VLOOKUP(B1393,'Np PL4 Stock'!$A:$D,4,FALSE),""))</f>
        <v/>
      </c>
      <c r="K1393" s="61" t="str">
        <f>IF(ISBLANK(H1393),"",SUMIF('Np PL4 Stock'!$A:$A,B1393,'Np PL4 Stock'!$N:$N))</f>
        <v/>
      </c>
      <c r="L1393" s="62" t="str">
        <f>IF(ISBLANK(H1393),"",VLOOKUP(LEFT(B1393,5),Unit!A:B,2,FALSE))</f>
        <v/>
      </c>
      <c r="M1393" s="63" t="str">
        <f>IF(ISBLANK(H1393),"",IFERROR(VLOOKUP(B1393,'Np PL4 Stock'!$A:$T,20,FALSE),""))</f>
        <v/>
      </c>
      <c r="N1393" s="63" t="str">
        <f>IF(ISBLANK(H1393),"",IFERROR(VLOOKUP(B1393,'Np PL4 Stock'!$A:$U,21,FALSE),""))</f>
        <v/>
      </c>
      <c r="O1393" s="62" t="str">
        <f t="shared" si="223"/>
        <v/>
      </c>
      <c r="P1393" s="62" t="str">
        <f t="shared" si="221"/>
        <v/>
      </c>
      <c r="Q1393" s="67" t="str">
        <f t="shared" si="224"/>
        <v/>
      </c>
      <c r="R1393" s="67" t="str">
        <f t="shared" si="222"/>
        <v/>
      </c>
      <c r="S1393" s="59"/>
      <c r="T1393" s="147"/>
      <c r="U1393" s="147"/>
      <c r="V1393" s="59"/>
      <c r="W1393" s="59"/>
      <c r="X1393" s="59"/>
      <c r="Y1393" s="59"/>
      <c r="Z1393" s="59"/>
      <c r="AA1393" s="59"/>
      <c r="AB1393" s="59"/>
      <c r="AC1393" s="59"/>
      <c r="AD1393" s="59"/>
      <c r="AE1393" s="59"/>
      <c r="AF1393" s="73"/>
      <c r="AG1393" s="73"/>
      <c r="AH1393" s="73"/>
      <c r="AI1393" s="73"/>
      <c r="AJ1393" s="73"/>
      <c r="AK1393" s="73"/>
      <c r="AL1393" s="77" t="str">
        <f>IF(ISBLANK(S1393),"",IF(AJ1393="Fail","Fail",IF(E1393="PL4",IF(AND(T1393&gt;STD_01122025!$D$3,U1393&lt;STD_01122025!$D$4,OR(AF1393="ND",AF1393&lt;STD_01122025!$D$7),AH1393="ND"),"Pass","Fail"),IF(E1393="PL12",IF(AND(S1393&lt;STD_01122025!$F$2,T1393&gt;STD_01122025!$F$3,U1393&lt;STD_01122025!$F$4,V1393&gt;STD_01122025!$F$5,X1393&gt;STD_01122025!$F$6,OR(AF1393="ND",AF1393&lt;STD_01122025!$F$7),AH1393="ND"),"Pass","Fail"),IF(E1393="SuperPL",IF(AND(T1393&gt;STD_01122025!$H$3,U1393&lt;STD_01122025!$H$4,V1393&gt;STD_01122025!$H$5,X1393&gt;STD_01122025!$H$6,OR(AF1393="ND",AF1393&lt;STD_01122025!$H$7),AH1393="ND"),"Pass","Fail"),IF(E1393="Flight",IF(AND(T1393&gt;STD_01122025!$J$3,U1393&lt;STD_01122025!$J$4,X1393&gt;STD_01122025!$J$6,OR(AF1393="ND",AF1393&lt;STD_01122025!$J$7),AH1393="ND"),"Pass","Fail"),""))))))</f>
        <v/>
      </c>
      <c r="AM1393" s="62" t="str">
        <f>IF(ISBLANK(B1393),"",IFERROR(IF(VLOOKUP(B1393,'Np PL4 Stock'!$A:$J,10,FALSE)="Np4",D1393-VLOOKUP(B1393,'Np PL4 Stock'!$A:$E,5,FALSE),D1393-VLOOKUP(B1393,'Np PL4 Stock'!$A:$E,5,FALSE)-1),""))</f>
        <v/>
      </c>
      <c r="AN1393" s="147"/>
      <c r="AO1393" s="147"/>
      <c r="AP1393" s="59"/>
      <c r="AQ1393" s="59"/>
      <c r="AR1393" s="59"/>
      <c r="AS1393" s="59"/>
      <c r="AT1393" s="73"/>
      <c r="AU1393" s="73"/>
      <c r="AV1393" s="73"/>
      <c r="AW1393" s="73"/>
      <c r="AX1393" s="84"/>
      <c r="AY1393" s="59"/>
      <c r="AZ1393" s="59"/>
      <c r="BA1393" s="59"/>
      <c r="BB1393" s="59"/>
      <c r="BC1393" s="59"/>
      <c r="BD1393" s="59"/>
      <c r="BE1393" s="84"/>
      <c r="BF1393" s="84"/>
      <c r="BG1393" s="84"/>
      <c r="BH1393" s="84"/>
      <c r="BI1393" s="85"/>
      <c r="BJ1393" s="86"/>
      <c r="BK1393" s="86"/>
      <c r="BL1393" s="86"/>
      <c r="BM1393" s="86"/>
      <c r="BN1393" s="86"/>
      <c r="BO1393" s="59"/>
      <c r="BP1393" s="69"/>
      <c r="BQ1393" s="92">
        <v>0</v>
      </c>
      <c r="BR1393" s="93">
        <v>0</v>
      </c>
      <c r="BS1393" s="94" t="str">
        <f t="shared" si="225"/>
        <v/>
      </c>
      <c r="BT1393" s="95">
        <v>0</v>
      </c>
      <c r="BU1393" s="101" t="str">
        <f t="shared" si="226"/>
        <v/>
      </c>
      <c r="BV1393" s="102" t="str">
        <f t="shared" si="227"/>
        <v>-</v>
      </c>
      <c r="BW1393" s="103"/>
      <c r="BX1393" s="104" t="str">
        <f t="shared" si="228"/>
        <v>-</v>
      </c>
      <c r="BY1393" s="105"/>
      <c r="BZ1393" s="103"/>
      <c r="CA1393" s="106"/>
      <c r="CB1393" s="107"/>
      <c r="CC1393" s="112"/>
      <c r="CD1393" s="106"/>
      <c r="CE1393" s="103"/>
      <c r="CF1393" s="113"/>
      <c r="CG1393" s="114"/>
    </row>
    <row r="1394" spans="1:85">
      <c r="A1394" s="53" t="str">
        <f t="shared" si="229"/>
        <v>--</v>
      </c>
      <c r="B1394" s="47" t="str">
        <f t="shared" si="230"/>
        <v>-</v>
      </c>
      <c r="C1394" s="153"/>
      <c r="D1394" s="49"/>
      <c r="E1394" s="50"/>
      <c r="F1394" s="51"/>
      <c r="G1394" s="59"/>
      <c r="H1394" s="51"/>
      <c r="I1394" s="59"/>
      <c r="J1394" s="60" t="str">
        <f>IF(ISBLANK(H1394),"",IFERROR(VLOOKUP(B1394,'Np PL4 Stock'!$A:$D,4,FALSE),""))</f>
        <v/>
      </c>
      <c r="K1394" s="61" t="str">
        <f>IF(ISBLANK(H1394),"",SUMIF('Np PL4 Stock'!$A:$A,B1394,'Np PL4 Stock'!$N:$N))</f>
        <v/>
      </c>
      <c r="L1394" s="62" t="str">
        <f>IF(ISBLANK(H1394),"",VLOOKUP(LEFT(B1394,5),Unit!A:B,2,FALSE))</f>
        <v/>
      </c>
      <c r="M1394" s="63" t="str">
        <f>IF(ISBLANK(H1394),"",IFERROR(VLOOKUP(B1394,'Np PL4 Stock'!$A:$T,20,FALSE),""))</f>
        <v/>
      </c>
      <c r="N1394" s="63" t="str">
        <f>IF(ISBLANK(H1394),"",IFERROR(VLOOKUP(B1394,'Np PL4 Stock'!$A:$U,21,FALSE),""))</f>
        <v/>
      </c>
      <c r="O1394" s="62" t="str">
        <f t="shared" si="223"/>
        <v/>
      </c>
      <c r="P1394" s="62" t="str">
        <f t="shared" si="221"/>
        <v/>
      </c>
      <c r="Q1394" s="67" t="str">
        <f t="shared" si="224"/>
        <v/>
      </c>
      <c r="R1394" s="67" t="str">
        <f t="shared" si="222"/>
        <v/>
      </c>
      <c r="S1394" s="59"/>
      <c r="T1394" s="147"/>
      <c r="U1394" s="147"/>
      <c r="V1394" s="59"/>
      <c r="W1394" s="59"/>
      <c r="X1394" s="59"/>
      <c r="Y1394" s="59"/>
      <c r="Z1394" s="59"/>
      <c r="AA1394" s="59"/>
      <c r="AB1394" s="59"/>
      <c r="AC1394" s="59"/>
      <c r="AD1394" s="59"/>
      <c r="AE1394" s="59"/>
      <c r="AF1394" s="73"/>
      <c r="AG1394" s="73"/>
      <c r="AH1394" s="73"/>
      <c r="AI1394" s="73"/>
      <c r="AJ1394" s="73"/>
      <c r="AK1394" s="73"/>
      <c r="AL1394" s="77" t="str">
        <f>IF(ISBLANK(S1394),"",IF(AJ1394="Fail","Fail",IF(E1394="PL4",IF(AND(T1394&gt;STD_01122025!$D$3,U1394&lt;STD_01122025!$D$4,OR(AF1394="ND",AF1394&lt;STD_01122025!$D$7),AH1394="ND"),"Pass","Fail"),IF(E1394="PL12",IF(AND(S1394&lt;STD_01122025!$F$2,T1394&gt;STD_01122025!$F$3,U1394&lt;STD_01122025!$F$4,V1394&gt;STD_01122025!$F$5,X1394&gt;STD_01122025!$F$6,OR(AF1394="ND",AF1394&lt;STD_01122025!$F$7),AH1394="ND"),"Pass","Fail"),IF(E1394="SuperPL",IF(AND(T1394&gt;STD_01122025!$H$3,U1394&lt;STD_01122025!$H$4,V1394&gt;STD_01122025!$H$5,X1394&gt;STD_01122025!$H$6,OR(AF1394="ND",AF1394&lt;STD_01122025!$H$7),AH1394="ND"),"Pass","Fail"),IF(E1394="Flight",IF(AND(T1394&gt;STD_01122025!$J$3,U1394&lt;STD_01122025!$J$4,X1394&gt;STD_01122025!$J$6,OR(AF1394="ND",AF1394&lt;STD_01122025!$J$7),AH1394="ND"),"Pass","Fail"),""))))))</f>
        <v/>
      </c>
      <c r="AM1394" s="62" t="str">
        <f>IF(ISBLANK(B1394),"",IFERROR(IF(VLOOKUP(B1394,'Np PL4 Stock'!$A:$J,10,FALSE)="Np4",D1394-VLOOKUP(B1394,'Np PL4 Stock'!$A:$E,5,FALSE),D1394-VLOOKUP(B1394,'Np PL4 Stock'!$A:$E,5,FALSE)-1),""))</f>
        <v/>
      </c>
      <c r="AN1394" s="147"/>
      <c r="AO1394" s="147"/>
      <c r="AP1394" s="59"/>
      <c r="AQ1394" s="59"/>
      <c r="AR1394" s="59"/>
      <c r="AS1394" s="59"/>
      <c r="AT1394" s="73"/>
      <c r="AU1394" s="73"/>
      <c r="AV1394" s="73"/>
      <c r="AW1394" s="73"/>
      <c r="AX1394" s="84"/>
      <c r="AY1394" s="59"/>
      <c r="AZ1394" s="59"/>
      <c r="BA1394" s="59"/>
      <c r="BB1394" s="59"/>
      <c r="BC1394" s="59"/>
      <c r="BD1394" s="59"/>
      <c r="BE1394" s="84"/>
      <c r="BF1394" s="84"/>
      <c r="BG1394" s="84"/>
      <c r="BH1394" s="84"/>
      <c r="BI1394" s="85"/>
      <c r="BJ1394" s="86"/>
      <c r="BK1394" s="86"/>
      <c r="BL1394" s="86"/>
      <c r="BM1394" s="86"/>
      <c r="BN1394" s="86"/>
      <c r="BO1394" s="59"/>
      <c r="BP1394" s="69"/>
      <c r="BQ1394" s="92">
        <v>0</v>
      </c>
      <c r="BR1394" s="93">
        <v>0</v>
      </c>
      <c r="BS1394" s="94" t="str">
        <f t="shared" si="225"/>
        <v/>
      </c>
      <c r="BT1394" s="95">
        <v>0</v>
      </c>
      <c r="BU1394" s="101" t="str">
        <f t="shared" si="226"/>
        <v/>
      </c>
      <c r="BV1394" s="102" t="str">
        <f t="shared" si="227"/>
        <v>-</v>
      </c>
      <c r="BW1394" s="103"/>
      <c r="BX1394" s="104" t="str">
        <f t="shared" si="228"/>
        <v>-</v>
      </c>
      <c r="BY1394" s="105"/>
      <c r="BZ1394" s="103"/>
      <c r="CA1394" s="106"/>
      <c r="CB1394" s="107"/>
      <c r="CC1394" s="112"/>
      <c r="CD1394" s="106"/>
      <c r="CE1394" s="103"/>
      <c r="CF1394" s="113"/>
      <c r="CG1394" s="114"/>
    </row>
    <row r="1395" spans="1:85">
      <c r="A1395" s="53" t="str">
        <f t="shared" si="229"/>
        <v>--</v>
      </c>
      <c r="B1395" s="47" t="str">
        <f t="shared" si="230"/>
        <v>-</v>
      </c>
      <c r="C1395" s="153"/>
      <c r="D1395" s="49"/>
      <c r="E1395" s="50"/>
      <c r="F1395" s="51"/>
      <c r="G1395" s="59"/>
      <c r="H1395" s="51"/>
      <c r="I1395" s="59"/>
      <c r="J1395" s="60" t="str">
        <f>IF(ISBLANK(H1395),"",IFERROR(VLOOKUP(B1395,'Np PL4 Stock'!$A:$D,4,FALSE),""))</f>
        <v/>
      </c>
      <c r="K1395" s="61" t="str">
        <f>IF(ISBLANK(H1395),"",SUMIF('Np PL4 Stock'!$A:$A,B1395,'Np PL4 Stock'!$N:$N))</f>
        <v/>
      </c>
      <c r="L1395" s="62" t="str">
        <f>IF(ISBLANK(H1395),"",VLOOKUP(LEFT(B1395,5),Unit!A:B,2,FALSE))</f>
        <v/>
      </c>
      <c r="M1395" s="63" t="str">
        <f>IF(ISBLANK(H1395),"",IFERROR(VLOOKUP(B1395,'Np PL4 Stock'!$A:$T,20,FALSE),""))</f>
        <v/>
      </c>
      <c r="N1395" s="63" t="str">
        <f>IF(ISBLANK(H1395),"",IFERROR(VLOOKUP(B1395,'Np PL4 Stock'!$A:$U,21,FALSE),""))</f>
        <v/>
      </c>
      <c r="O1395" s="62" t="str">
        <f t="shared" si="223"/>
        <v/>
      </c>
      <c r="P1395" s="62" t="str">
        <f t="shared" si="221"/>
        <v/>
      </c>
      <c r="Q1395" s="67" t="str">
        <f t="shared" si="224"/>
        <v/>
      </c>
      <c r="R1395" s="67" t="str">
        <f t="shared" si="222"/>
        <v/>
      </c>
      <c r="S1395" s="59"/>
      <c r="T1395" s="147"/>
      <c r="U1395" s="147"/>
      <c r="V1395" s="59"/>
      <c r="W1395" s="59"/>
      <c r="X1395" s="59"/>
      <c r="Y1395" s="59"/>
      <c r="Z1395" s="59"/>
      <c r="AA1395" s="59"/>
      <c r="AB1395" s="59"/>
      <c r="AC1395" s="59"/>
      <c r="AD1395" s="59"/>
      <c r="AE1395" s="59"/>
      <c r="AF1395" s="73"/>
      <c r="AG1395" s="73"/>
      <c r="AH1395" s="73"/>
      <c r="AI1395" s="73"/>
      <c r="AJ1395" s="73"/>
      <c r="AK1395" s="73"/>
      <c r="AL1395" s="77" t="str">
        <f>IF(ISBLANK(S1395),"",IF(AJ1395="Fail","Fail",IF(E1395="PL4",IF(AND(T1395&gt;STD_01122025!$D$3,U1395&lt;STD_01122025!$D$4,OR(AF1395="ND",AF1395&lt;STD_01122025!$D$7),AH1395="ND"),"Pass","Fail"),IF(E1395="PL12",IF(AND(S1395&lt;STD_01122025!$F$2,T1395&gt;STD_01122025!$F$3,U1395&lt;STD_01122025!$F$4,V1395&gt;STD_01122025!$F$5,X1395&gt;STD_01122025!$F$6,OR(AF1395="ND",AF1395&lt;STD_01122025!$F$7),AH1395="ND"),"Pass","Fail"),IF(E1395="SuperPL",IF(AND(T1395&gt;STD_01122025!$H$3,U1395&lt;STD_01122025!$H$4,V1395&gt;STD_01122025!$H$5,X1395&gt;STD_01122025!$H$6,OR(AF1395="ND",AF1395&lt;STD_01122025!$H$7),AH1395="ND"),"Pass","Fail"),IF(E1395="Flight",IF(AND(T1395&gt;STD_01122025!$J$3,U1395&lt;STD_01122025!$J$4,X1395&gt;STD_01122025!$J$6,OR(AF1395="ND",AF1395&lt;STD_01122025!$J$7),AH1395="ND"),"Pass","Fail"),""))))))</f>
        <v/>
      </c>
      <c r="AM1395" s="62" t="str">
        <f>IF(ISBLANK(B1395),"",IFERROR(IF(VLOOKUP(B1395,'Np PL4 Stock'!$A:$J,10,FALSE)="Np4",D1395-VLOOKUP(B1395,'Np PL4 Stock'!$A:$E,5,FALSE),D1395-VLOOKUP(B1395,'Np PL4 Stock'!$A:$E,5,FALSE)-1),""))</f>
        <v/>
      </c>
      <c r="AN1395" s="147"/>
      <c r="AO1395" s="147"/>
      <c r="AP1395" s="59"/>
      <c r="AQ1395" s="59"/>
      <c r="AR1395" s="59"/>
      <c r="AS1395" s="59"/>
      <c r="AT1395" s="73"/>
      <c r="AU1395" s="73"/>
      <c r="AV1395" s="73"/>
      <c r="AW1395" s="73"/>
      <c r="AX1395" s="84"/>
      <c r="AY1395" s="59"/>
      <c r="AZ1395" s="59"/>
      <c r="BA1395" s="59"/>
      <c r="BB1395" s="59"/>
      <c r="BC1395" s="59"/>
      <c r="BD1395" s="59"/>
      <c r="BE1395" s="84"/>
      <c r="BF1395" s="84"/>
      <c r="BG1395" s="84"/>
      <c r="BH1395" s="84"/>
      <c r="BI1395" s="85"/>
      <c r="BJ1395" s="86"/>
      <c r="BK1395" s="86"/>
      <c r="BL1395" s="86"/>
      <c r="BM1395" s="86"/>
      <c r="BN1395" s="86"/>
      <c r="BO1395" s="59"/>
      <c r="BP1395" s="69"/>
      <c r="BQ1395" s="92">
        <v>0</v>
      </c>
      <c r="BR1395" s="93">
        <v>0</v>
      </c>
      <c r="BS1395" s="94" t="str">
        <f t="shared" si="225"/>
        <v/>
      </c>
      <c r="BT1395" s="95">
        <v>0</v>
      </c>
      <c r="BU1395" s="101" t="str">
        <f t="shared" si="226"/>
        <v/>
      </c>
      <c r="BV1395" s="102" t="str">
        <f t="shared" si="227"/>
        <v>-</v>
      </c>
      <c r="BW1395" s="103"/>
      <c r="BX1395" s="104" t="str">
        <f t="shared" si="228"/>
        <v>-</v>
      </c>
      <c r="BY1395" s="105"/>
      <c r="BZ1395" s="103"/>
      <c r="CA1395" s="106"/>
      <c r="CB1395" s="107"/>
      <c r="CC1395" s="112"/>
      <c r="CD1395" s="106"/>
      <c r="CE1395" s="103"/>
      <c r="CF1395" s="113"/>
      <c r="CG1395" s="114"/>
    </row>
    <row r="1396" spans="1:85">
      <c r="A1396" s="53" t="str">
        <f t="shared" si="229"/>
        <v>--</v>
      </c>
      <c r="B1396" s="47" t="str">
        <f t="shared" si="230"/>
        <v>-</v>
      </c>
      <c r="C1396" s="153"/>
      <c r="D1396" s="49"/>
      <c r="E1396" s="50"/>
      <c r="F1396" s="51"/>
      <c r="G1396" s="59"/>
      <c r="H1396" s="51"/>
      <c r="I1396" s="59"/>
      <c r="J1396" s="60" t="str">
        <f>IF(ISBLANK(H1396),"",IFERROR(VLOOKUP(B1396,'Np PL4 Stock'!$A:$D,4,FALSE),""))</f>
        <v/>
      </c>
      <c r="K1396" s="61" t="str">
        <f>IF(ISBLANK(H1396),"",SUMIF('Np PL4 Stock'!$A:$A,B1396,'Np PL4 Stock'!$N:$N))</f>
        <v/>
      </c>
      <c r="L1396" s="62" t="str">
        <f>IF(ISBLANK(H1396),"",VLOOKUP(LEFT(B1396,5),Unit!A:B,2,FALSE))</f>
        <v/>
      </c>
      <c r="M1396" s="63" t="str">
        <f>IF(ISBLANK(H1396),"",IFERROR(VLOOKUP(B1396,'Np PL4 Stock'!$A:$T,20,FALSE),""))</f>
        <v/>
      </c>
      <c r="N1396" s="63" t="str">
        <f>IF(ISBLANK(H1396),"",IFERROR(VLOOKUP(B1396,'Np PL4 Stock'!$A:$U,21,FALSE),""))</f>
        <v/>
      </c>
      <c r="O1396" s="62" t="str">
        <f t="shared" si="223"/>
        <v/>
      </c>
      <c r="P1396" s="62" t="str">
        <f t="shared" si="221"/>
        <v/>
      </c>
      <c r="Q1396" s="67" t="str">
        <f t="shared" si="224"/>
        <v/>
      </c>
      <c r="R1396" s="67" t="str">
        <f t="shared" si="222"/>
        <v/>
      </c>
      <c r="S1396" s="59"/>
      <c r="T1396" s="147"/>
      <c r="U1396" s="147"/>
      <c r="V1396" s="59"/>
      <c r="W1396" s="59"/>
      <c r="X1396" s="59"/>
      <c r="Y1396" s="59"/>
      <c r="Z1396" s="59"/>
      <c r="AA1396" s="59"/>
      <c r="AB1396" s="59"/>
      <c r="AC1396" s="59"/>
      <c r="AD1396" s="59"/>
      <c r="AE1396" s="59"/>
      <c r="AF1396" s="73"/>
      <c r="AG1396" s="73"/>
      <c r="AH1396" s="73"/>
      <c r="AI1396" s="73"/>
      <c r="AJ1396" s="73"/>
      <c r="AK1396" s="73"/>
      <c r="AL1396" s="77" t="str">
        <f>IF(ISBLANK(S1396),"",IF(AJ1396="Fail","Fail",IF(E1396="PL4",IF(AND(T1396&gt;STD_01122025!$D$3,U1396&lt;STD_01122025!$D$4,OR(AF1396="ND",AF1396&lt;STD_01122025!$D$7),AH1396="ND"),"Pass","Fail"),IF(E1396="PL12",IF(AND(S1396&lt;STD_01122025!$F$2,T1396&gt;STD_01122025!$F$3,U1396&lt;STD_01122025!$F$4,V1396&gt;STD_01122025!$F$5,X1396&gt;STD_01122025!$F$6,OR(AF1396="ND",AF1396&lt;STD_01122025!$F$7),AH1396="ND"),"Pass","Fail"),IF(E1396="SuperPL",IF(AND(T1396&gt;STD_01122025!$H$3,U1396&lt;STD_01122025!$H$4,V1396&gt;STD_01122025!$H$5,X1396&gt;STD_01122025!$H$6,OR(AF1396="ND",AF1396&lt;STD_01122025!$H$7),AH1396="ND"),"Pass","Fail"),IF(E1396="Flight",IF(AND(T1396&gt;STD_01122025!$J$3,U1396&lt;STD_01122025!$J$4,X1396&gt;STD_01122025!$J$6,OR(AF1396="ND",AF1396&lt;STD_01122025!$J$7),AH1396="ND"),"Pass","Fail"),""))))))</f>
        <v/>
      </c>
      <c r="AM1396" s="62" t="str">
        <f>IF(ISBLANK(B1396),"",IFERROR(IF(VLOOKUP(B1396,'Np PL4 Stock'!$A:$J,10,FALSE)="Np4",D1396-VLOOKUP(B1396,'Np PL4 Stock'!$A:$E,5,FALSE),D1396-VLOOKUP(B1396,'Np PL4 Stock'!$A:$E,5,FALSE)-1),""))</f>
        <v/>
      </c>
      <c r="AN1396" s="147"/>
      <c r="AO1396" s="147"/>
      <c r="AP1396" s="59"/>
      <c r="AQ1396" s="59"/>
      <c r="AR1396" s="59"/>
      <c r="AS1396" s="59"/>
      <c r="AT1396" s="73"/>
      <c r="AU1396" s="73"/>
      <c r="AV1396" s="73"/>
      <c r="AW1396" s="73"/>
      <c r="AX1396" s="84"/>
      <c r="AY1396" s="59"/>
      <c r="AZ1396" s="59"/>
      <c r="BA1396" s="59"/>
      <c r="BB1396" s="59"/>
      <c r="BC1396" s="59"/>
      <c r="BD1396" s="59"/>
      <c r="BE1396" s="84"/>
      <c r="BF1396" s="84"/>
      <c r="BG1396" s="84"/>
      <c r="BH1396" s="84"/>
      <c r="BI1396" s="85"/>
      <c r="BJ1396" s="86"/>
      <c r="BK1396" s="86"/>
      <c r="BL1396" s="86"/>
      <c r="BM1396" s="86"/>
      <c r="BN1396" s="86"/>
      <c r="BO1396" s="59"/>
      <c r="BP1396" s="69"/>
      <c r="BQ1396" s="92">
        <v>0</v>
      </c>
      <c r="BR1396" s="93">
        <v>0</v>
      </c>
      <c r="BS1396" s="94" t="str">
        <f t="shared" si="225"/>
        <v/>
      </c>
      <c r="BT1396" s="95">
        <v>0</v>
      </c>
      <c r="BU1396" s="101" t="str">
        <f t="shared" si="226"/>
        <v/>
      </c>
      <c r="BV1396" s="102" t="str">
        <f t="shared" si="227"/>
        <v>-</v>
      </c>
      <c r="BW1396" s="103"/>
      <c r="BX1396" s="104" t="str">
        <f t="shared" si="228"/>
        <v>-</v>
      </c>
      <c r="BY1396" s="105"/>
      <c r="BZ1396" s="103"/>
      <c r="CA1396" s="106"/>
      <c r="CB1396" s="107"/>
      <c r="CC1396" s="112"/>
      <c r="CD1396" s="106"/>
      <c r="CE1396" s="103"/>
      <c r="CF1396" s="113"/>
      <c r="CG1396" s="114"/>
    </row>
    <row r="1397" spans="1:85">
      <c r="A1397" s="53" t="str">
        <f t="shared" si="229"/>
        <v>--</v>
      </c>
      <c r="B1397" s="47" t="str">
        <f t="shared" si="230"/>
        <v>-</v>
      </c>
      <c r="C1397" s="153"/>
      <c r="D1397" s="49"/>
      <c r="E1397" s="50"/>
      <c r="F1397" s="51"/>
      <c r="G1397" s="59"/>
      <c r="H1397" s="51"/>
      <c r="I1397" s="59"/>
      <c r="J1397" s="60" t="str">
        <f>IF(ISBLANK(H1397),"",IFERROR(VLOOKUP(B1397,'Np PL4 Stock'!$A:$D,4,FALSE),""))</f>
        <v/>
      </c>
      <c r="K1397" s="61" t="str">
        <f>IF(ISBLANK(H1397),"",SUMIF('Np PL4 Stock'!$A:$A,B1397,'Np PL4 Stock'!$N:$N))</f>
        <v/>
      </c>
      <c r="L1397" s="62" t="str">
        <f>IF(ISBLANK(H1397),"",VLOOKUP(LEFT(B1397,5),Unit!A:B,2,FALSE))</f>
        <v/>
      </c>
      <c r="M1397" s="63" t="str">
        <f>IF(ISBLANK(H1397),"",IFERROR(VLOOKUP(B1397,'Np PL4 Stock'!$A:$T,20,FALSE),""))</f>
        <v/>
      </c>
      <c r="N1397" s="63" t="str">
        <f>IF(ISBLANK(H1397),"",IFERROR(VLOOKUP(B1397,'Np PL4 Stock'!$A:$U,21,FALSE),""))</f>
        <v/>
      </c>
      <c r="O1397" s="62" t="str">
        <f t="shared" si="223"/>
        <v/>
      </c>
      <c r="P1397" s="62" t="str">
        <f t="shared" si="221"/>
        <v/>
      </c>
      <c r="Q1397" s="67" t="str">
        <f t="shared" si="224"/>
        <v/>
      </c>
      <c r="R1397" s="67" t="str">
        <f t="shared" si="222"/>
        <v/>
      </c>
      <c r="S1397" s="59"/>
      <c r="T1397" s="147"/>
      <c r="U1397" s="147"/>
      <c r="V1397" s="59"/>
      <c r="W1397" s="59"/>
      <c r="X1397" s="59"/>
      <c r="Y1397" s="59"/>
      <c r="Z1397" s="59"/>
      <c r="AA1397" s="59"/>
      <c r="AB1397" s="59"/>
      <c r="AC1397" s="59"/>
      <c r="AD1397" s="59"/>
      <c r="AE1397" s="59"/>
      <c r="AF1397" s="73"/>
      <c r="AG1397" s="73"/>
      <c r="AH1397" s="73"/>
      <c r="AI1397" s="73"/>
      <c r="AJ1397" s="73"/>
      <c r="AK1397" s="73"/>
      <c r="AL1397" s="77" t="str">
        <f>IF(ISBLANK(S1397),"",IF(AJ1397="Fail","Fail",IF(E1397="PL4",IF(AND(T1397&gt;STD_01122025!$D$3,U1397&lt;STD_01122025!$D$4,OR(AF1397="ND",AF1397&lt;STD_01122025!$D$7),AH1397="ND"),"Pass","Fail"),IF(E1397="PL12",IF(AND(S1397&lt;STD_01122025!$F$2,T1397&gt;STD_01122025!$F$3,U1397&lt;STD_01122025!$F$4,V1397&gt;STD_01122025!$F$5,X1397&gt;STD_01122025!$F$6,OR(AF1397="ND",AF1397&lt;STD_01122025!$F$7),AH1397="ND"),"Pass","Fail"),IF(E1397="SuperPL",IF(AND(T1397&gt;STD_01122025!$H$3,U1397&lt;STD_01122025!$H$4,V1397&gt;STD_01122025!$H$5,X1397&gt;STD_01122025!$H$6,OR(AF1397="ND",AF1397&lt;STD_01122025!$H$7),AH1397="ND"),"Pass","Fail"),IF(E1397="Flight",IF(AND(T1397&gt;STD_01122025!$J$3,U1397&lt;STD_01122025!$J$4,X1397&gt;STD_01122025!$J$6,OR(AF1397="ND",AF1397&lt;STD_01122025!$J$7),AH1397="ND"),"Pass","Fail"),""))))))</f>
        <v/>
      </c>
      <c r="AM1397" s="62" t="str">
        <f>IF(ISBLANK(B1397),"",IFERROR(IF(VLOOKUP(B1397,'Np PL4 Stock'!$A:$J,10,FALSE)="Np4",D1397-VLOOKUP(B1397,'Np PL4 Stock'!$A:$E,5,FALSE),D1397-VLOOKUP(B1397,'Np PL4 Stock'!$A:$E,5,FALSE)-1),""))</f>
        <v/>
      </c>
      <c r="AN1397" s="147"/>
      <c r="AO1397" s="147"/>
      <c r="AP1397" s="59"/>
      <c r="AQ1397" s="59"/>
      <c r="AR1397" s="59"/>
      <c r="AS1397" s="59"/>
      <c r="AT1397" s="73"/>
      <c r="AU1397" s="73"/>
      <c r="AV1397" s="73"/>
      <c r="AW1397" s="73"/>
      <c r="AX1397" s="84"/>
      <c r="AY1397" s="59"/>
      <c r="AZ1397" s="59"/>
      <c r="BA1397" s="59"/>
      <c r="BB1397" s="59"/>
      <c r="BC1397" s="59"/>
      <c r="BD1397" s="59"/>
      <c r="BE1397" s="84"/>
      <c r="BF1397" s="84"/>
      <c r="BG1397" s="84"/>
      <c r="BH1397" s="84"/>
      <c r="BI1397" s="85"/>
      <c r="BJ1397" s="86"/>
      <c r="BK1397" s="86"/>
      <c r="BL1397" s="86"/>
      <c r="BM1397" s="86"/>
      <c r="BN1397" s="86"/>
      <c r="BO1397" s="59"/>
      <c r="BP1397" s="69"/>
      <c r="BQ1397" s="92">
        <v>0</v>
      </c>
      <c r="BR1397" s="93">
        <v>0</v>
      </c>
      <c r="BS1397" s="94" t="str">
        <f t="shared" si="225"/>
        <v/>
      </c>
      <c r="BT1397" s="95">
        <v>0</v>
      </c>
      <c r="BU1397" s="101" t="str">
        <f t="shared" si="226"/>
        <v/>
      </c>
      <c r="BV1397" s="102" t="str">
        <f t="shared" si="227"/>
        <v>-</v>
      </c>
      <c r="BW1397" s="103"/>
      <c r="BX1397" s="104" t="str">
        <f t="shared" si="228"/>
        <v>-</v>
      </c>
      <c r="BY1397" s="105"/>
      <c r="BZ1397" s="103"/>
      <c r="CA1397" s="106"/>
      <c r="CB1397" s="107"/>
      <c r="CC1397" s="112"/>
      <c r="CD1397" s="106"/>
      <c r="CE1397" s="103"/>
      <c r="CF1397" s="113"/>
      <c r="CG1397" s="114"/>
    </row>
    <row r="1398" spans="1:85">
      <c r="A1398" s="53" t="str">
        <f t="shared" si="229"/>
        <v>--</v>
      </c>
      <c r="B1398" s="47" t="str">
        <f t="shared" si="230"/>
        <v>-</v>
      </c>
      <c r="C1398" s="153"/>
      <c r="D1398" s="49"/>
      <c r="E1398" s="50"/>
      <c r="F1398" s="51"/>
      <c r="G1398" s="59"/>
      <c r="H1398" s="51"/>
      <c r="I1398" s="59"/>
      <c r="J1398" s="60" t="str">
        <f>IF(ISBLANK(H1398),"",IFERROR(VLOOKUP(B1398,'Np PL4 Stock'!$A:$D,4,FALSE),""))</f>
        <v/>
      </c>
      <c r="K1398" s="61" t="str">
        <f>IF(ISBLANK(H1398),"",SUMIF('Np PL4 Stock'!$A:$A,B1398,'Np PL4 Stock'!$N:$N))</f>
        <v/>
      </c>
      <c r="L1398" s="62" t="str">
        <f>IF(ISBLANK(H1398),"",VLOOKUP(LEFT(B1398,5),Unit!A:B,2,FALSE))</f>
        <v/>
      </c>
      <c r="M1398" s="63" t="str">
        <f>IF(ISBLANK(H1398),"",IFERROR(VLOOKUP(B1398,'Np PL4 Stock'!$A:$T,20,FALSE),""))</f>
        <v/>
      </c>
      <c r="N1398" s="63" t="str">
        <f>IF(ISBLANK(H1398),"",IFERROR(VLOOKUP(B1398,'Np PL4 Stock'!$A:$U,21,FALSE),""))</f>
        <v/>
      </c>
      <c r="O1398" s="62" t="str">
        <f t="shared" si="223"/>
        <v/>
      </c>
      <c r="P1398" s="62" t="str">
        <f t="shared" si="221"/>
        <v/>
      </c>
      <c r="Q1398" s="67" t="str">
        <f t="shared" si="224"/>
        <v/>
      </c>
      <c r="R1398" s="67" t="str">
        <f t="shared" si="222"/>
        <v/>
      </c>
      <c r="S1398" s="59"/>
      <c r="T1398" s="147"/>
      <c r="U1398" s="147"/>
      <c r="V1398" s="59"/>
      <c r="W1398" s="59"/>
      <c r="X1398" s="59"/>
      <c r="Y1398" s="59"/>
      <c r="Z1398" s="59"/>
      <c r="AA1398" s="59"/>
      <c r="AB1398" s="59"/>
      <c r="AC1398" s="59"/>
      <c r="AD1398" s="59"/>
      <c r="AE1398" s="59"/>
      <c r="AF1398" s="73"/>
      <c r="AG1398" s="73"/>
      <c r="AH1398" s="73"/>
      <c r="AI1398" s="73"/>
      <c r="AJ1398" s="73"/>
      <c r="AK1398" s="73"/>
      <c r="AL1398" s="77" t="str">
        <f>IF(ISBLANK(S1398),"",IF(AJ1398="Fail","Fail",IF(E1398="PL4",IF(AND(T1398&gt;STD_01122025!$D$3,U1398&lt;STD_01122025!$D$4,OR(AF1398="ND",AF1398&lt;STD_01122025!$D$7),AH1398="ND"),"Pass","Fail"),IF(E1398="PL12",IF(AND(S1398&lt;STD_01122025!$F$2,T1398&gt;STD_01122025!$F$3,U1398&lt;STD_01122025!$F$4,V1398&gt;STD_01122025!$F$5,X1398&gt;STD_01122025!$F$6,OR(AF1398="ND",AF1398&lt;STD_01122025!$F$7),AH1398="ND"),"Pass","Fail"),IF(E1398="SuperPL",IF(AND(T1398&gt;STD_01122025!$H$3,U1398&lt;STD_01122025!$H$4,V1398&gt;STD_01122025!$H$5,X1398&gt;STD_01122025!$H$6,OR(AF1398="ND",AF1398&lt;STD_01122025!$H$7),AH1398="ND"),"Pass","Fail"),IF(E1398="Flight",IF(AND(T1398&gt;STD_01122025!$J$3,U1398&lt;STD_01122025!$J$4,X1398&gt;STD_01122025!$J$6,OR(AF1398="ND",AF1398&lt;STD_01122025!$J$7),AH1398="ND"),"Pass","Fail"),""))))))</f>
        <v/>
      </c>
      <c r="AM1398" s="62" t="str">
        <f>IF(ISBLANK(B1398),"",IFERROR(IF(VLOOKUP(B1398,'Np PL4 Stock'!$A:$J,10,FALSE)="Np4",D1398-VLOOKUP(B1398,'Np PL4 Stock'!$A:$E,5,FALSE),D1398-VLOOKUP(B1398,'Np PL4 Stock'!$A:$E,5,FALSE)-1),""))</f>
        <v/>
      </c>
      <c r="AN1398" s="147"/>
      <c r="AO1398" s="147"/>
      <c r="AP1398" s="59"/>
      <c r="AQ1398" s="59"/>
      <c r="AR1398" s="59"/>
      <c r="AS1398" s="59"/>
      <c r="AT1398" s="73"/>
      <c r="AU1398" s="73"/>
      <c r="AV1398" s="73"/>
      <c r="AW1398" s="73"/>
      <c r="AX1398" s="84"/>
      <c r="AY1398" s="59"/>
      <c r="AZ1398" s="59"/>
      <c r="BA1398" s="59"/>
      <c r="BB1398" s="59"/>
      <c r="BC1398" s="59"/>
      <c r="BD1398" s="59"/>
      <c r="BE1398" s="84"/>
      <c r="BF1398" s="84"/>
      <c r="BG1398" s="84"/>
      <c r="BH1398" s="84"/>
      <c r="BI1398" s="85"/>
      <c r="BJ1398" s="86"/>
      <c r="BK1398" s="86"/>
      <c r="BL1398" s="86"/>
      <c r="BM1398" s="86"/>
      <c r="BN1398" s="86"/>
      <c r="BO1398" s="59"/>
      <c r="BP1398" s="69"/>
      <c r="BQ1398" s="92">
        <v>0</v>
      </c>
      <c r="BR1398" s="93">
        <v>0</v>
      </c>
      <c r="BS1398" s="94" t="str">
        <f t="shared" si="225"/>
        <v/>
      </c>
      <c r="BT1398" s="95">
        <v>0</v>
      </c>
      <c r="BU1398" s="101" t="str">
        <f t="shared" si="226"/>
        <v/>
      </c>
      <c r="BV1398" s="102" t="str">
        <f t="shared" si="227"/>
        <v>-</v>
      </c>
      <c r="BW1398" s="103"/>
      <c r="BX1398" s="104" t="str">
        <f t="shared" si="228"/>
        <v>-</v>
      </c>
      <c r="BY1398" s="105"/>
      <c r="BZ1398" s="103"/>
      <c r="CA1398" s="106"/>
      <c r="CB1398" s="107"/>
      <c r="CC1398" s="112"/>
      <c r="CD1398" s="106"/>
      <c r="CE1398" s="103"/>
      <c r="CF1398" s="113"/>
      <c r="CG1398" s="114"/>
    </row>
    <row r="1399" spans="1:85">
      <c r="A1399" s="53" t="str">
        <f t="shared" si="229"/>
        <v>--</v>
      </c>
      <c r="B1399" s="47" t="str">
        <f t="shared" si="230"/>
        <v>-</v>
      </c>
      <c r="C1399" s="153"/>
      <c r="D1399" s="49"/>
      <c r="E1399" s="50"/>
      <c r="F1399" s="51"/>
      <c r="G1399" s="59"/>
      <c r="H1399" s="51"/>
      <c r="I1399" s="59"/>
      <c r="J1399" s="60" t="str">
        <f>IF(ISBLANK(H1399),"",IFERROR(VLOOKUP(B1399,'Np PL4 Stock'!$A:$D,4,FALSE),""))</f>
        <v/>
      </c>
      <c r="K1399" s="61" t="str">
        <f>IF(ISBLANK(H1399),"",SUMIF('Np PL4 Stock'!$A:$A,B1399,'Np PL4 Stock'!$N:$N))</f>
        <v/>
      </c>
      <c r="L1399" s="62" t="str">
        <f>IF(ISBLANK(H1399),"",VLOOKUP(LEFT(B1399,5),Unit!A:B,2,FALSE))</f>
        <v/>
      </c>
      <c r="M1399" s="63" t="str">
        <f>IF(ISBLANK(H1399),"",IFERROR(VLOOKUP(B1399,'Np PL4 Stock'!$A:$T,20,FALSE),""))</f>
        <v/>
      </c>
      <c r="N1399" s="63" t="str">
        <f>IF(ISBLANK(H1399),"",IFERROR(VLOOKUP(B1399,'Np PL4 Stock'!$A:$U,21,FALSE),""))</f>
        <v/>
      </c>
      <c r="O1399" s="62" t="str">
        <f t="shared" si="223"/>
        <v/>
      </c>
      <c r="P1399" s="62" t="str">
        <f t="shared" si="221"/>
        <v/>
      </c>
      <c r="Q1399" s="67" t="str">
        <f t="shared" si="224"/>
        <v/>
      </c>
      <c r="R1399" s="67" t="str">
        <f t="shared" si="222"/>
        <v/>
      </c>
      <c r="S1399" s="59"/>
      <c r="T1399" s="147"/>
      <c r="U1399" s="147"/>
      <c r="V1399" s="59"/>
      <c r="W1399" s="59"/>
      <c r="X1399" s="59"/>
      <c r="Y1399" s="59"/>
      <c r="Z1399" s="59"/>
      <c r="AA1399" s="59"/>
      <c r="AB1399" s="59"/>
      <c r="AC1399" s="59"/>
      <c r="AD1399" s="59"/>
      <c r="AE1399" s="59"/>
      <c r="AF1399" s="73"/>
      <c r="AG1399" s="73"/>
      <c r="AH1399" s="73"/>
      <c r="AI1399" s="73"/>
      <c r="AJ1399" s="73"/>
      <c r="AK1399" s="73"/>
      <c r="AL1399" s="77" t="str">
        <f>IF(ISBLANK(S1399),"",IF(AJ1399="Fail","Fail",IF(E1399="PL4",IF(AND(T1399&gt;STD_01122025!$D$3,U1399&lt;STD_01122025!$D$4,OR(AF1399="ND",AF1399&lt;STD_01122025!$D$7),AH1399="ND"),"Pass","Fail"),IF(E1399="PL12",IF(AND(S1399&lt;STD_01122025!$F$2,T1399&gt;STD_01122025!$F$3,U1399&lt;STD_01122025!$F$4,V1399&gt;STD_01122025!$F$5,X1399&gt;STD_01122025!$F$6,OR(AF1399="ND",AF1399&lt;STD_01122025!$F$7),AH1399="ND"),"Pass","Fail"),IF(E1399="SuperPL",IF(AND(T1399&gt;STD_01122025!$H$3,U1399&lt;STD_01122025!$H$4,V1399&gt;STD_01122025!$H$5,X1399&gt;STD_01122025!$H$6,OR(AF1399="ND",AF1399&lt;STD_01122025!$H$7),AH1399="ND"),"Pass","Fail"),IF(E1399="Flight",IF(AND(T1399&gt;STD_01122025!$J$3,U1399&lt;STD_01122025!$J$4,X1399&gt;STD_01122025!$J$6,OR(AF1399="ND",AF1399&lt;STD_01122025!$J$7),AH1399="ND"),"Pass","Fail"),""))))))</f>
        <v/>
      </c>
      <c r="AM1399" s="62" t="str">
        <f>IF(ISBLANK(B1399),"",IFERROR(IF(VLOOKUP(B1399,'Np PL4 Stock'!$A:$J,10,FALSE)="Np4",D1399-VLOOKUP(B1399,'Np PL4 Stock'!$A:$E,5,FALSE),D1399-VLOOKUP(B1399,'Np PL4 Stock'!$A:$E,5,FALSE)-1),""))</f>
        <v/>
      </c>
      <c r="AN1399" s="147"/>
      <c r="AO1399" s="147"/>
      <c r="AP1399" s="59"/>
      <c r="AQ1399" s="59"/>
      <c r="AR1399" s="59"/>
      <c r="AS1399" s="59"/>
      <c r="AT1399" s="73"/>
      <c r="AU1399" s="73"/>
      <c r="AV1399" s="73"/>
      <c r="AW1399" s="73"/>
      <c r="AX1399" s="84"/>
      <c r="AY1399" s="59"/>
      <c r="AZ1399" s="59"/>
      <c r="BA1399" s="59"/>
      <c r="BB1399" s="59"/>
      <c r="BC1399" s="59"/>
      <c r="BD1399" s="59"/>
      <c r="BE1399" s="84"/>
      <c r="BF1399" s="84"/>
      <c r="BG1399" s="84"/>
      <c r="BH1399" s="84"/>
      <c r="BI1399" s="85"/>
      <c r="BJ1399" s="86"/>
      <c r="BK1399" s="86"/>
      <c r="BL1399" s="86"/>
      <c r="BM1399" s="86"/>
      <c r="BN1399" s="86"/>
      <c r="BO1399" s="59"/>
      <c r="BP1399" s="69"/>
      <c r="BQ1399" s="92">
        <v>0</v>
      </c>
      <c r="BR1399" s="93">
        <v>0</v>
      </c>
      <c r="BS1399" s="94" t="str">
        <f t="shared" si="225"/>
        <v/>
      </c>
      <c r="BT1399" s="95">
        <v>0</v>
      </c>
      <c r="BU1399" s="101" t="str">
        <f t="shared" si="226"/>
        <v/>
      </c>
      <c r="BV1399" s="102" t="str">
        <f t="shared" si="227"/>
        <v>-</v>
      </c>
      <c r="BW1399" s="103"/>
      <c r="BX1399" s="104" t="str">
        <f t="shared" si="228"/>
        <v>-</v>
      </c>
      <c r="BY1399" s="105"/>
      <c r="BZ1399" s="103"/>
      <c r="CA1399" s="106"/>
      <c r="CB1399" s="107"/>
      <c r="CC1399" s="112"/>
      <c r="CD1399" s="106"/>
      <c r="CE1399" s="103"/>
      <c r="CF1399" s="113"/>
      <c r="CG1399" s="114"/>
    </row>
    <row r="1400" spans="1:85">
      <c r="A1400" s="53" t="str">
        <f t="shared" si="229"/>
        <v>--</v>
      </c>
      <c r="B1400" s="47" t="str">
        <f t="shared" si="230"/>
        <v>-</v>
      </c>
      <c r="C1400" s="153"/>
      <c r="D1400" s="49"/>
      <c r="E1400" s="50"/>
      <c r="F1400" s="51"/>
      <c r="G1400" s="59"/>
      <c r="H1400" s="51"/>
      <c r="I1400" s="59"/>
      <c r="J1400" s="60" t="str">
        <f>IF(ISBLANK(H1400),"",IFERROR(VLOOKUP(B1400,'Np PL4 Stock'!$A:$D,4,FALSE),""))</f>
        <v/>
      </c>
      <c r="K1400" s="61" t="str">
        <f>IF(ISBLANK(H1400),"",SUMIF('Np PL4 Stock'!$A:$A,B1400,'Np PL4 Stock'!$N:$N))</f>
        <v/>
      </c>
      <c r="L1400" s="62" t="str">
        <f>IF(ISBLANK(H1400),"",VLOOKUP(LEFT(B1400,5),Unit!A:B,2,FALSE))</f>
        <v/>
      </c>
      <c r="M1400" s="63" t="str">
        <f>IF(ISBLANK(H1400),"",IFERROR(VLOOKUP(B1400,'Np PL4 Stock'!$A:$T,20,FALSE),""))</f>
        <v/>
      </c>
      <c r="N1400" s="63" t="str">
        <f>IF(ISBLANK(H1400),"",IFERROR(VLOOKUP(B1400,'Np PL4 Stock'!$A:$U,21,FALSE),""))</f>
        <v/>
      </c>
      <c r="O1400" s="62" t="str">
        <f t="shared" si="223"/>
        <v/>
      </c>
      <c r="P1400" s="62" t="str">
        <f t="shared" si="221"/>
        <v/>
      </c>
      <c r="Q1400" s="67" t="str">
        <f t="shared" si="224"/>
        <v/>
      </c>
      <c r="R1400" s="67" t="str">
        <f t="shared" si="222"/>
        <v/>
      </c>
      <c r="S1400" s="59"/>
      <c r="T1400" s="147"/>
      <c r="U1400" s="147"/>
      <c r="V1400" s="59"/>
      <c r="W1400" s="59"/>
      <c r="X1400" s="59"/>
      <c r="Y1400" s="59"/>
      <c r="Z1400" s="59"/>
      <c r="AA1400" s="59"/>
      <c r="AB1400" s="59"/>
      <c r="AC1400" s="59"/>
      <c r="AD1400" s="59"/>
      <c r="AE1400" s="59"/>
      <c r="AF1400" s="73"/>
      <c r="AG1400" s="73"/>
      <c r="AH1400" s="73"/>
      <c r="AI1400" s="73"/>
      <c r="AJ1400" s="73"/>
      <c r="AK1400" s="73"/>
      <c r="AL1400" s="77" t="str">
        <f>IF(ISBLANK(S1400),"",IF(AJ1400="Fail","Fail",IF(E1400="PL4",IF(AND(T1400&gt;STD_01122025!$D$3,U1400&lt;STD_01122025!$D$4,OR(AF1400="ND",AF1400&lt;STD_01122025!$D$7),AH1400="ND"),"Pass","Fail"),IF(E1400="PL12",IF(AND(S1400&lt;STD_01122025!$F$2,T1400&gt;STD_01122025!$F$3,U1400&lt;STD_01122025!$F$4,V1400&gt;STD_01122025!$F$5,X1400&gt;STD_01122025!$F$6,OR(AF1400="ND",AF1400&lt;STD_01122025!$F$7),AH1400="ND"),"Pass","Fail"),IF(E1400="SuperPL",IF(AND(T1400&gt;STD_01122025!$H$3,U1400&lt;STD_01122025!$H$4,V1400&gt;STD_01122025!$H$5,X1400&gt;STD_01122025!$H$6,OR(AF1400="ND",AF1400&lt;STD_01122025!$H$7),AH1400="ND"),"Pass","Fail"),IF(E1400="Flight",IF(AND(T1400&gt;STD_01122025!$J$3,U1400&lt;STD_01122025!$J$4,X1400&gt;STD_01122025!$J$6,OR(AF1400="ND",AF1400&lt;STD_01122025!$J$7),AH1400="ND"),"Pass","Fail"),""))))))</f>
        <v/>
      </c>
      <c r="AM1400" s="62" t="str">
        <f>IF(ISBLANK(B1400),"",IFERROR(IF(VLOOKUP(B1400,'Np PL4 Stock'!$A:$J,10,FALSE)="Np4",D1400-VLOOKUP(B1400,'Np PL4 Stock'!$A:$E,5,FALSE),D1400-VLOOKUP(B1400,'Np PL4 Stock'!$A:$E,5,FALSE)-1),""))</f>
        <v/>
      </c>
      <c r="AN1400" s="147"/>
      <c r="AO1400" s="147"/>
      <c r="AP1400" s="59"/>
      <c r="AQ1400" s="59"/>
      <c r="AR1400" s="59"/>
      <c r="AS1400" s="59"/>
      <c r="AT1400" s="73"/>
      <c r="AU1400" s="73"/>
      <c r="AV1400" s="73"/>
      <c r="AW1400" s="73"/>
      <c r="AX1400" s="84"/>
      <c r="AY1400" s="59"/>
      <c r="AZ1400" s="59"/>
      <c r="BA1400" s="59"/>
      <c r="BB1400" s="59"/>
      <c r="BC1400" s="59"/>
      <c r="BD1400" s="59"/>
      <c r="BE1400" s="84"/>
      <c r="BF1400" s="84"/>
      <c r="BG1400" s="84"/>
      <c r="BH1400" s="84"/>
      <c r="BI1400" s="85"/>
      <c r="BJ1400" s="86"/>
      <c r="BK1400" s="86"/>
      <c r="BL1400" s="86"/>
      <c r="BM1400" s="86"/>
      <c r="BN1400" s="86"/>
      <c r="BO1400" s="59"/>
      <c r="BP1400" s="69"/>
      <c r="BQ1400" s="92">
        <v>0</v>
      </c>
      <c r="BR1400" s="93">
        <v>0</v>
      </c>
      <c r="BS1400" s="94" t="str">
        <f t="shared" si="225"/>
        <v/>
      </c>
      <c r="BT1400" s="95">
        <v>0</v>
      </c>
      <c r="BU1400" s="101" t="str">
        <f t="shared" si="226"/>
        <v/>
      </c>
      <c r="BV1400" s="102" t="str">
        <f t="shared" si="227"/>
        <v>-</v>
      </c>
      <c r="BW1400" s="103"/>
      <c r="BX1400" s="104" t="str">
        <f t="shared" si="228"/>
        <v>-</v>
      </c>
      <c r="BY1400" s="105"/>
      <c r="BZ1400" s="103"/>
      <c r="CA1400" s="106"/>
      <c r="CB1400" s="107"/>
      <c r="CC1400" s="112"/>
      <c r="CD1400" s="106"/>
      <c r="CE1400" s="103"/>
      <c r="CF1400" s="113"/>
      <c r="CG1400" s="114"/>
    </row>
    <row r="1401" spans="1:85">
      <c r="A1401" s="53" t="str">
        <f t="shared" si="229"/>
        <v>--</v>
      </c>
      <c r="B1401" s="47" t="str">
        <f t="shared" si="230"/>
        <v>-</v>
      </c>
      <c r="C1401" s="153"/>
      <c r="D1401" s="49"/>
      <c r="E1401" s="50"/>
      <c r="F1401" s="51"/>
      <c r="G1401" s="59"/>
      <c r="H1401" s="51"/>
      <c r="I1401" s="59"/>
      <c r="J1401" s="60" t="str">
        <f>IF(ISBLANK(H1401),"",IFERROR(VLOOKUP(B1401,'Np PL4 Stock'!$A:$D,4,FALSE),""))</f>
        <v/>
      </c>
      <c r="K1401" s="61" t="str">
        <f>IF(ISBLANK(H1401),"",SUMIF('Np PL4 Stock'!$A:$A,B1401,'Np PL4 Stock'!$N:$N))</f>
        <v/>
      </c>
      <c r="L1401" s="62" t="str">
        <f>IF(ISBLANK(H1401),"",VLOOKUP(LEFT(B1401,5),Unit!A:B,2,FALSE))</f>
        <v/>
      </c>
      <c r="M1401" s="63" t="str">
        <f>IF(ISBLANK(H1401),"",IFERROR(VLOOKUP(B1401,'Np PL4 Stock'!$A:$T,20,FALSE),""))</f>
        <v/>
      </c>
      <c r="N1401" s="63" t="str">
        <f>IF(ISBLANK(H1401),"",IFERROR(VLOOKUP(B1401,'Np PL4 Stock'!$A:$U,21,FALSE),""))</f>
        <v/>
      </c>
      <c r="O1401" s="62" t="str">
        <f t="shared" si="223"/>
        <v/>
      </c>
      <c r="P1401" s="62" t="str">
        <f t="shared" si="221"/>
        <v/>
      </c>
      <c r="Q1401" s="67" t="str">
        <f t="shared" si="224"/>
        <v/>
      </c>
      <c r="R1401" s="67" t="str">
        <f t="shared" si="222"/>
        <v/>
      </c>
      <c r="S1401" s="59"/>
      <c r="T1401" s="147"/>
      <c r="U1401" s="147"/>
      <c r="V1401" s="59"/>
      <c r="W1401" s="59"/>
      <c r="X1401" s="59"/>
      <c r="Y1401" s="59"/>
      <c r="Z1401" s="59"/>
      <c r="AA1401" s="59"/>
      <c r="AB1401" s="59"/>
      <c r="AC1401" s="59"/>
      <c r="AD1401" s="59"/>
      <c r="AE1401" s="59"/>
      <c r="AF1401" s="73"/>
      <c r="AG1401" s="73"/>
      <c r="AH1401" s="73"/>
      <c r="AI1401" s="73"/>
      <c r="AJ1401" s="73"/>
      <c r="AK1401" s="73"/>
      <c r="AL1401" s="77" t="str">
        <f>IF(ISBLANK(S1401),"",IF(AJ1401="Fail","Fail",IF(E1401="PL4",IF(AND(T1401&gt;STD_01122025!$D$3,U1401&lt;STD_01122025!$D$4,OR(AF1401="ND",AF1401&lt;STD_01122025!$D$7),AH1401="ND"),"Pass","Fail"),IF(E1401="PL12",IF(AND(S1401&lt;STD_01122025!$F$2,T1401&gt;STD_01122025!$F$3,U1401&lt;STD_01122025!$F$4,V1401&gt;STD_01122025!$F$5,X1401&gt;STD_01122025!$F$6,OR(AF1401="ND",AF1401&lt;STD_01122025!$F$7),AH1401="ND"),"Pass","Fail"),IF(E1401="SuperPL",IF(AND(T1401&gt;STD_01122025!$H$3,U1401&lt;STD_01122025!$H$4,V1401&gt;STD_01122025!$H$5,X1401&gt;STD_01122025!$H$6,OR(AF1401="ND",AF1401&lt;STD_01122025!$H$7),AH1401="ND"),"Pass","Fail"),IF(E1401="Flight",IF(AND(T1401&gt;STD_01122025!$J$3,U1401&lt;STD_01122025!$J$4,X1401&gt;STD_01122025!$J$6,OR(AF1401="ND",AF1401&lt;STD_01122025!$J$7),AH1401="ND"),"Pass","Fail"),""))))))</f>
        <v/>
      </c>
      <c r="AM1401" s="62" t="str">
        <f>IF(ISBLANK(B1401),"",IFERROR(IF(VLOOKUP(B1401,'Np PL4 Stock'!$A:$J,10,FALSE)="Np4",D1401-VLOOKUP(B1401,'Np PL4 Stock'!$A:$E,5,FALSE),D1401-VLOOKUP(B1401,'Np PL4 Stock'!$A:$E,5,FALSE)-1),""))</f>
        <v/>
      </c>
      <c r="AN1401" s="147"/>
      <c r="AO1401" s="147"/>
      <c r="AP1401" s="59"/>
      <c r="AQ1401" s="59"/>
      <c r="AR1401" s="59"/>
      <c r="AS1401" s="59"/>
      <c r="AT1401" s="73"/>
      <c r="AU1401" s="73"/>
      <c r="AV1401" s="73"/>
      <c r="AW1401" s="73"/>
      <c r="AX1401" s="84"/>
      <c r="AY1401" s="59"/>
      <c r="AZ1401" s="59"/>
      <c r="BA1401" s="59"/>
      <c r="BB1401" s="59"/>
      <c r="BC1401" s="59"/>
      <c r="BD1401" s="59"/>
      <c r="BE1401" s="84"/>
      <c r="BF1401" s="84"/>
      <c r="BG1401" s="84"/>
      <c r="BH1401" s="84"/>
      <c r="BI1401" s="85"/>
      <c r="BJ1401" s="86"/>
      <c r="BK1401" s="86"/>
      <c r="BL1401" s="86"/>
      <c r="BM1401" s="86"/>
      <c r="BN1401" s="86"/>
      <c r="BO1401" s="59"/>
      <c r="BP1401" s="69"/>
      <c r="BQ1401" s="92">
        <v>0</v>
      </c>
      <c r="BR1401" s="93">
        <v>0</v>
      </c>
      <c r="BS1401" s="94" t="str">
        <f t="shared" si="225"/>
        <v/>
      </c>
      <c r="BT1401" s="95">
        <v>0</v>
      </c>
      <c r="BU1401" s="101" t="str">
        <f t="shared" si="226"/>
        <v/>
      </c>
      <c r="BV1401" s="102" t="str">
        <f t="shared" si="227"/>
        <v>-</v>
      </c>
      <c r="BW1401" s="103"/>
      <c r="BX1401" s="104" t="str">
        <f t="shared" si="228"/>
        <v>-</v>
      </c>
      <c r="BY1401" s="105"/>
      <c r="BZ1401" s="103"/>
      <c r="CA1401" s="106"/>
      <c r="CB1401" s="107"/>
      <c r="CC1401" s="112"/>
      <c r="CD1401" s="106"/>
      <c r="CE1401" s="103"/>
      <c r="CF1401" s="113"/>
      <c r="CG1401" s="114"/>
    </row>
    <row r="1402" spans="1:85">
      <c r="A1402" s="53" t="str">
        <f t="shared" si="229"/>
        <v>--</v>
      </c>
      <c r="B1402" s="47" t="str">
        <f t="shared" si="230"/>
        <v>-</v>
      </c>
      <c r="C1402" s="153"/>
      <c r="D1402" s="49"/>
      <c r="E1402" s="50"/>
      <c r="F1402" s="51"/>
      <c r="G1402" s="59"/>
      <c r="H1402" s="51"/>
      <c r="I1402" s="59"/>
      <c r="J1402" s="60" t="str">
        <f>IF(ISBLANK(H1402),"",IFERROR(VLOOKUP(B1402,'Np PL4 Stock'!$A:$D,4,FALSE),""))</f>
        <v/>
      </c>
      <c r="K1402" s="61" t="str">
        <f>IF(ISBLANK(H1402),"",SUMIF('Np PL4 Stock'!$A:$A,B1402,'Np PL4 Stock'!$N:$N))</f>
        <v/>
      </c>
      <c r="L1402" s="62" t="str">
        <f>IF(ISBLANK(H1402),"",VLOOKUP(LEFT(B1402,5),Unit!A:B,2,FALSE))</f>
        <v/>
      </c>
      <c r="M1402" s="63" t="str">
        <f>IF(ISBLANK(H1402),"",IFERROR(VLOOKUP(B1402,'Np PL4 Stock'!$A:$T,20,FALSE),""))</f>
        <v/>
      </c>
      <c r="N1402" s="63" t="str">
        <f>IF(ISBLANK(H1402),"",IFERROR(VLOOKUP(B1402,'Np PL4 Stock'!$A:$U,21,FALSE),""))</f>
        <v/>
      </c>
      <c r="O1402" s="62" t="str">
        <f t="shared" si="223"/>
        <v/>
      </c>
      <c r="P1402" s="62" t="str">
        <f t="shared" si="221"/>
        <v/>
      </c>
      <c r="Q1402" s="67" t="str">
        <f t="shared" si="224"/>
        <v/>
      </c>
      <c r="R1402" s="67" t="str">
        <f t="shared" si="222"/>
        <v/>
      </c>
      <c r="S1402" s="59"/>
      <c r="T1402" s="147"/>
      <c r="U1402" s="147"/>
      <c r="V1402" s="59"/>
      <c r="W1402" s="59"/>
      <c r="X1402" s="59"/>
      <c r="Y1402" s="59"/>
      <c r="Z1402" s="59"/>
      <c r="AA1402" s="59"/>
      <c r="AB1402" s="59"/>
      <c r="AC1402" s="59"/>
      <c r="AD1402" s="59"/>
      <c r="AE1402" s="59"/>
      <c r="AF1402" s="73"/>
      <c r="AG1402" s="73"/>
      <c r="AH1402" s="73"/>
      <c r="AI1402" s="73"/>
      <c r="AJ1402" s="73"/>
      <c r="AK1402" s="73"/>
      <c r="AL1402" s="77" t="str">
        <f>IF(ISBLANK(S1402),"",IF(AJ1402="Fail","Fail",IF(E1402="PL4",IF(AND(T1402&gt;STD_01122025!$D$3,U1402&lt;STD_01122025!$D$4,OR(AF1402="ND",AF1402&lt;STD_01122025!$D$7),AH1402="ND"),"Pass","Fail"),IF(E1402="PL12",IF(AND(S1402&lt;STD_01122025!$F$2,T1402&gt;STD_01122025!$F$3,U1402&lt;STD_01122025!$F$4,V1402&gt;STD_01122025!$F$5,X1402&gt;STD_01122025!$F$6,OR(AF1402="ND",AF1402&lt;STD_01122025!$F$7),AH1402="ND"),"Pass","Fail"),IF(E1402="SuperPL",IF(AND(T1402&gt;STD_01122025!$H$3,U1402&lt;STD_01122025!$H$4,V1402&gt;STD_01122025!$H$5,X1402&gt;STD_01122025!$H$6,OR(AF1402="ND",AF1402&lt;STD_01122025!$H$7),AH1402="ND"),"Pass","Fail"),IF(E1402="Flight",IF(AND(T1402&gt;STD_01122025!$J$3,U1402&lt;STD_01122025!$J$4,X1402&gt;STD_01122025!$J$6,OR(AF1402="ND",AF1402&lt;STD_01122025!$J$7),AH1402="ND"),"Pass","Fail"),""))))))</f>
        <v/>
      </c>
      <c r="AM1402" s="62" t="str">
        <f>IF(ISBLANK(B1402),"",IFERROR(IF(VLOOKUP(B1402,'Np PL4 Stock'!$A:$J,10,FALSE)="Np4",D1402-VLOOKUP(B1402,'Np PL4 Stock'!$A:$E,5,FALSE),D1402-VLOOKUP(B1402,'Np PL4 Stock'!$A:$E,5,FALSE)-1),""))</f>
        <v/>
      </c>
      <c r="AN1402" s="147"/>
      <c r="AO1402" s="147"/>
      <c r="AP1402" s="59"/>
      <c r="AQ1402" s="59"/>
      <c r="AR1402" s="59"/>
      <c r="AS1402" s="59"/>
      <c r="AT1402" s="73"/>
      <c r="AU1402" s="73"/>
      <c r="AV1402" s="73"/>
      <c r="AW1402" s="73"/>
      <c r="AX1402" s="84"/>
      <c r="AY1402" s="59"/>
      <c r="AZ1402" s="59"/>
      <c r="BA1402" s="59"/>
      <c r="BB1402" s="59"/>
      <c r="BC1402" s="59"/>
      <c r="BD1402" s="59"/>
      <c r="BE1402" s="84"/>
      <c r="BF1402" s="84"/>
      <c r="BG1402" s="84"/>
      <c r="BH1402" s="84"/>
      <c r="BI1402" s="85"/>
      <c r="BJ1402" s="86"/>
      <c r="BK1402" s="86"/>
      <c r="BL1402" s="86"/>
      <c r="BM1402" s="86"/>
      <c r="BN1402" s="86"/>
      <c r="BO1402" s="59"/>
      <c r="BP1402" s="69"/>
      <c r="BQ1402" s="92">
        <v>0</v>
      </c>
      <c r="BR1402" s="93">
        <v>0</v>
      </c>
      <c r="BS1402" s="94" t="str">
        <f t="shared" si="225"/>
        <v/>
      </c>
      <c r="BT1402" s="95">
        <v>0</v>
      </c>
      <c r="BU1402" s="101" t="str">
        <f t="shared" si="226"/>
        <v/>
      </c>
      <c r="BV1402" s="102" t="str">
        <f t="shared" si="227"/>
        <v>-</v>
      </c>
      <c r="BW1402" s="103"/>
      <c r="BX1402" s="104" t="str">
        <f t="shared" si="228"/>
        <v>-</v>
      </c>
      <c r="BY1402" s="105"/>
      <c r="BZ1402" s="103"/>
      <c r="CA1402" s="106"/>
      <c r="CB1402" s="107"/>
      <c r="CC1402" s="112"/>
      <c r="CD1402" s="106"/>
      <c r="CE1402" s="103"/>
      <c r="CF1402" s="113"/>
      <c r="CG1402" s="114"/>
    </row>
    <row r="1403" spans="1:85">
      <c r="A1403" s="53" t="str">
        <f t="shared" si="229"/>
        <v>--</v>
      </c>
      <c r="B1403" s="47" t="str">
        <f t="shared" si="230"/>
        <v>-</v>
      </c>
      <c r="C1403" s="153"/>
      <c r="D1403" s="49"/>
      <c r="E1403" s="50"/>
      <c r="F1403" s="51"/>
      <c r="G1403" s="59"/>
      <c r="H1403" s="51"/>
      <c r="I1403" s="59"/>
      <c r="J1403" s="60" t="str">
        <f>IF(ISBLANK(H1403),"",IFERROR(VLOOKUP(B1403,'Np PL4 Stock'!$A:$D,4,FALSE),""))</f>
        <v/>
      </c>
      <c r="K1403" s="61" t="str">
        <f>IF(ISBLANK(H1403),"",SUMIF('Np PL4 Stock'!$A:$A,B1403,'Np PL4 Stock'!$N:$N))</f>
        <v/>
      </c>
      <c r="L1403" s="62" t="str">
        <f>IF(ISBLANK(H1403),"",VLOOKUP(LEFT(B1403,5),Unit!A:B,2,FALSE))</f>
        <v/>
      </c>
      <c r="M1403" s="63" t="str">
        <f>IF(ISBLANK(H1403),"",IFERROR(VLOOKUP(B1403,'Np PL4 Stock'!$A:$T,20,FALSE),""))</f>
        <v/>
      </c>
      <c r="N1403" s="63" t="str">
        <f>IF(ISBLANK(H1403),"",IFERROR(VLOOKUP(B1403,'Np PL4 Stock'!$A:$U,21,FALSE),""))</f>
        <v/>
      </c>
      <c r="O1403" s="62" t="str">
        <f t="shared" si="223"/>
        <v/>
      </c>
      <c r="P1403" s="62" t="str">
        <f t="shared" si="221"/>
        <v/>
      </c>
      <c r="Q1403" s="67" t="str">
        <f t="shared" si="224"/>
        <v/>
      </c>
      <c r="R1403" s="67" t="str">
        <f t="shared" si="222"/>
        <v/>
      </c>
      <c r="S1403" s="59"/>
      <c r="T1403" s="147"/>
      <c r="U1403" s="147"/>
      <c r="V1403" s="59"/>
      <c r="W1403" s="59"/>
      <c r="X1403" s="59"/>
      <c r="Y1403" s="59"/>
      <c r="Z1403" s="59"/>
      <c r="AA1403" s="59"/>
      <c r="AB1403" s="59"/>
      <c r="AC1403" s="59"/>
      <c r="AD1403" s="59"/>
      <c r="AE1403" s="59"/>
      <c r="AF1403" s="73"/>
      <c r="AG1403" s="73"/>
      <c r="AH1403" s="73"/>
      <c r="AI1403" s="73"/>
      <c r="AJ1403" s="73"/>
      <c r="AK1403" s="73"/>
      <c r="AL1403" s="77" t="str">
        <f>IF(ISBLANK(S1403),"",IF(AJ1403="Fail","Fail",IF(E1403="PL4",IF(AND(T1403&gt;STD_01122025!$D$3,U1403&lt;STD_01122025!$D$4,OR(AF1403="ND",AF1403&lt;STD_01122025!$D$7),AH1403="ND"),"Pass","Fail"),IF(E1403="PL12",IF(AND(S1403&lt;STD_01122025!$F$2,T1403&gt;STD_01122025!$F$3,U1403&lt;STD_01122025!$F$4,V1403&gt;STD_01122025!$F$5,X1403&gt;STD_01122025!$F$6,OR(AF1403="ND",AF1403&lt;STD_01122025!$F$7),AH1403="ND"),"Pass","Fail"),IF(E1403="SuperPL",IF(AND(T1403&gt;STD_01122025!$H$3,U1403&lt;STD_01122025!$H$4,V1403&gt;STD_01122025!$H$5,X1403&gt;STD_01122025!$H$6,OR(AF1403="ND",AF1403&lt;STD_01122025!$H$7),AH1403="ND"),"Pass","Fail"),IF(E1403="Flight",IF(AND(T1403&gt;STD_01122025!$J$3,U1403&lt;STD_01122025!$J$4,X1403&gt;STD_01122025!$J$6,OR(AF1403="ND",AF1403&lt;STD_01122025!$J$7),AH1403="ND"),"Pass","Fail"),""))))))</f>
        <v/>
      </c>
      <c r="AM1403" s="62" t="str">
        <f>IF(ISBLANK(B1403),"",IFERROR(IF(VLOOKUP(B1403,'Np PL4 Stock'!$A:$J,10,FALSE)="Np4",D1403-VLOOKUP(B1403,'Np PL4 Stock'!$A:$E,5,FALSE),D1403-VLOOKUP(B1403,'Np PL4 Stock'!$A:$E,5,FALSE)-1),""))</f>
        <v/>
      </c>
      <c r="AN1403" s="147"/>
      <c r="AO1403" s="147"/>
      <c r="AP1403" s="59"/>
      <c r="AQ1403" s="59"/>
      <c r="AR1403" s="59"/>
      <c r="AS1403" s="59"/>
      <c r="AT1403" s="73"/>
      <c r="AU1403" s="73"/>
      <c r="AV1403" s="73"/>
      <c r="AW1403" s="73"/>
      <c r="AX1403" s="84"/>
      <c r="AY1403" s="59"/>
      <c r="AZ1403" s="59"/>
      <c r="BA1403" s="59"/>
      <c r="BB1403" s="59"/>
      <c r="BC1403" s="59"/>
      <c r="BD1403" s="59"/>
      <c r="BE1403" s="84"/>
      <c r="BF1403" s="84"/>
      <c r="BG1403" s="84"/>
      <c r="BH1403" s="84"/>
      <c r="BI1403" s="85"/>
      <c r="BJ1403" s="86"/>
      <c r="BK1403" s="86"/>
      <c r="BL1403" s="86"/>
      <c r="BM1403" s="86"/>
      <c r="BN1403" s="86"/>
      <c r="BO1403" s="59"/>
      <c r="BP1403" s="69"/>
      <c r="BQ1403" s="92">
        <v>0</v>
      </c>
      <c r="BR1403" s="93">
        <v>0</v>
      </c>
      <c r="BS1403" s="94" t="str">
        <f t="shared" si="225"/>
        <v/>
      </c>
      <c r="BT1403" s="95">
        <v>0</v>
      </c>
      <c r="BU1403" s="101" t="str">
        <f t="shared" si="226"/>
        <v/>
      </c>
      <c r="BV1403" s="102" t="str">
        <f t="shared" si="227"/>
        <v>-</v>
      </c>
      <c r="BW1403" s="103"/>
      <c r="BX1403" s="104" t="str">
        <f t="shared" si="228"/>
        <v>-</v>
      </c>
      <c r="BY1403" s="105"/>
      <c r="BZ1403" s="103"/>
      <c r="CA1403" s="106"/>
      <c r="CB1403" s="107"/>
      <c r="CC1403" s="112"/>
      <c r="CD1403" s="106"/>
      <c r="CE1403" s="103"/>
      <c r="CF1403" s="113"/>
      <c r="CG1403" s="114"/>
    </row>
    <row r="1404" spans="1:85">
      <c r="A1404" s="53" t="str">
        <f t="shared" si="229"/>
        <v>--</v>
      </c>
      <c r="B1404" s="47" t="str">
        <f t="shared" si="230"/>
        <v>-</v>
      </c>
      <c r="C1404" s="153"/>
      <c r="D1404" s="49"/>
      <c r="E1404" s="50"/>
      <c r="F1404" s="51"/>
      <c r="G1404" s="59"/>
      <c r="H1404" s="51"/>
      <c r="I1404" s="59"/>
      <c r="J1404" s="60" t="str">
        <f>IF(ISBLANK(H1404),"",IFERROR(VLOOKUP(B1404,'Np PL4 Stock'!$A:$D,4,FALSE),""))</f>
        <v/>
      </c>
      <c r="K1404" s="61" t="str">
        <f>IF(ISBLANK(H1404),"",SUMIF('Np PL4 Stock'!$A:$A,B1404,'Np PL4 Stock'!$N:$N))</f>
        <v/>
      </c>
      <c r="L1404" s="62" t="str">
        <f>IF(ISBLANK(H1404),"",VLOOKUP(LEFT(B1404,5),Unit!A:B,2,FALSE))</f>
        <v/>
      </c>
      <c r="M1404" s="63" t="str">
        <f>IF(ISBLANK(H1404),"",IFERROR(VLOOKUP(B1404,'Np PL4 Stock'!$A:$T,20,FALSE),""))</f>
        <v/>
      </c>
      <c r="N1404" s="63" t="str">
        <f>IF(ISBLANK(H1404),"",IFERROR(VLOOKUP(B1404,'Np PL4 Stock'!$A:$U,21,FALSE),""))</f>
        <v/>
      </c>
      <c r="O1404" s="62" t="str">
        <f t="shared" si="223"/>
        <v/>
      </c>
      <c r="P1404" s="62" t="str">
        <f t="shared" si="221"/>
        <v/>
      </c>
      <c r="Q1404" s="67" t="str">
        <f t="shared" si="224"/>
        <v/>
      </c>
      <c r="R1404" s="67" t="str">
        <f t="shared" si="222"/>
        <v/>
      </c>
      <c r="S1404" s="59"/>
      <c r="T1404" s="147"/>
      <c r="U1404" s="147"/>
      <c r="V1404" s="59"/>
      <c r="W1404" s="59"/>
      <c r="X1404" s="59"/>
      <c r="Y1404" s="59"/>
      <c r="Z1404" s="59"/>
      <c r="AA1404" s="59"/>
      <c r="AB1404" s="59"/>
      <c r="AC1404" s="59"/>
      <c r="AD1404" s="59"/>
      <c r="AE1404" s="59"/>
      <c r="AF1404" s="73"/>
      <c r="AG1404" s="73"/>
      <c r="AH1404" s="73"/>
      <c r="AI1404" s="73"/>
      <c r="AJ1404" s="73"/>
      <c r="AK1404" s="73"/>
      <c r="AL1404" s="77" t="str">
        <f>IF(ISBLANK(S1404),"",IF(AJ1404="Fail","Fail",IF(E1404="PL4",IF(AND(T1404&gt;STD_01122025!$D$3,U1404&lt;STD_01122025!$D$4,OR(AF1404="ND",AF1404&lt;STD_01122025!$D$7),AH1404="ND"),"Pass","Fail"),IF(E1404="PL12",IF(AND(S1404&lt;STD_01122025!$F$2,T1404&gt;STD_01122025!$F$3,U1404&lt;STD_01122025!$F$4,V1404&gt;STD_01122025!$F$5,X1404&gt;STD_01122025!$F$6,OR(AF1404="ND",AF1404&lt;STD_01122025!$F$7),AH1404="ND"),"Pass","Fail"),IF(E1404="SuperPL",IF(AND(T1404&gt;STD_01122025!$H$3,U1404&lt;STD_01122025!$H$4,V1404&gt;STD_01122025!$H$5,X1404&gt;STD_01122025!$H$6,OR(AF1404="ND",AF1404&lt;STD_01122025!$H$7),AH1404="ND"),"Pass","Fail"),IF(E1404="Flight",IF(AND(T1404&gt;STD_01122025!$J$3,U1404&lt;STD_01122025!$J$4,X1404&gt;STD_01122025!$J$6,OR(AF1404="ND",AF1404&lt;STD_01122025!$J$7),AH1404="ND"),"Pass","Fail"),""))))))</f>
        <v/>
      </c>
      <c r="AM1404" s="62" t="str">
        <f>IF(ISBLANK(B1404),"",IFERROR(IF(VLOOKUP(B1404,'Np PL4 Stock'!$A:$J,10,FALSE)="Np4",D1404-VLOOKUP(B1404,'Np PL4 Stock'!$A:$E,5,FALSE),D1404-VLOOKUP(B1404,'Np PL4 Stock'!$A:$E,5,FALSE)-1),""))</f>
        <v/>
      </c>
      <c r="AN1404" s="147"/>
      <c r="AO1404" s="147"/>
      <c r="AP1404" s="59"/>
      <c r="AQ1404" s="59"/>
      <c r="AR1404" s="59"/>
      <c r="AS1404" s="59"/>
      <c r="AT1404" s="73"/>
      <c r="AU1404" s="73"/>
      <c r="AV1404" s="73"/>
      <c r="AW1404" s="73"/>
      <c r="AX1404" s="84"/>
      <c r="AY1404" s="59"/>
      <c r="AZ1404" s="59"/>
      <c r="BA1404" s="59"/>
      <c r="BB1404" s="59"/>
      <c r="BC1404" s="59"/>
      <c r="BD1404" s="59"/>
      <c r="BE1404" s="84"/>
      <c r="BF1404" s="84"/>
      <c r="BG1404" s="84"/>
      <c r="BH1404" s="84"/>
      <c r="BI1404" s="85"/>
      <c r="BJ1404" s="86"/>
      <c r="BK1404" s="86"/>
      <c r="BL1404" s="86"/>
      <c r="BM1404" s="86"/>
      <c r="BN1404" s="86"/>
      <c r="BO1404" s="59"/>
      <c r="BP1404" s="69"/>
      <c r="BQ1404" s="92">
        <v>0</v>
      </c>
      <c r="BR1404" s="93">
        <v>0</v>
      </c>
      <c r="BS1404" s="94" t="str">
        <f t="shared" si="225"/>
        <v/>
      </c>
      <c r="BT1404" s="95">
        <v>0</v>
      </c>
      <c r="BU1404" s="101" t="str">
        <f t="shared" si="226"/>
        <v/>
      </c>
      <c r="BV1404" s="102" t="str">
        <f t="shared" si="227"/>
        <v>-</v>
      </c>
      <c r="BW1404" s="103"/>
      <c r="BX1404" s="104" t="str">
        <f t="shared" si="228"/>
        <v>-</v>
      </c>
      <c r="BY1404" s="105"/>
      <c r="BZ1404" s="103"/>
      <c r="CA1404" s="106"/>
      <c r="CB1404" s="107"/>
      <c r="CC1404" s="112"/>
      <c r="CD1404" s="106"/>
      <c r="CE1404" s="103"/>
      <c r="CF1404" s="113"/>
      <c r="CG1404" s="114"/>
    </row>
    <row r="1405" spans="1:85">
      <c r="A1405" s="53" t="str">
        <f t="shared" si="229"/>
        <v>--</v>
      </c>
      <c r="B1405" s="47" t="str">
        <f t="shared" si="230"/>
        <v>-</v>
      </c>
      <c r="C1405" s="153"/>
      <c r="D1405" s="49"/>
      <c r="E1405" s="50"/>
      <c r="F1405" s="51"/>
      <c r="G1405" s="59"/>
      <c r="H1405" s="51"/>
      <c r="I1405" s="59"/>
      <c r="J1405" s="60" t="str">
        <f>IF(ISBLANK(H1405),"",IFERROR(VLOOKUP(B1405,'Np PL4 Stock'!$A:$D,4,FALSE),""))</f>
        <v/>
      </c>
      <c r="K1405" s="61" t="str">
        <f>IF(ISBLANK(H1405),"",SUMIF('Np PL4 Stock'!$A:$A,B1405,'Np PL4 Stock'!$N:$N))</f>
        <v/>
      </c>
      <c r="L1405" s="62" t="str">
        <f>IF(ISBLANK(H1405),"",VLOOKUP(LEFT(B1405,5),Unit!A:B,2,FALSE))</f>
        <v/>
      </c>
      <c r="M1405" s="63" t="str">
        <f>IF(ISBLANK(H1405),"",IFERROR(VLOOKUP(B1405,'Np PL4 Stock'!$A:$T,20,FALSE),""))</f>
        <v/>
      </c>
      <c r="N1405" s="63" t="str">
        <f>IF(ISBLANK(H1405),"",IFERROR(VLOOKUP(B1405,'Np PL4 Stock'!$A:$U,21,FALSE),""))</f>
        <v/>
      </c>
      <c r="O1405" s="62" t="str">
        <f t="shared" si="223"/>
        <v/>
      </c>
      <c r="P1405" s="62" t="str">
        <f t="shared" si="221"/>
        <v/>
      </c>
      <c r="Q1405" s="67" t="str">
        <f t="shared" si="224"/>
        <v/>
      </c>
      <c r="R1405" s="67" t="str">
        <f t="shared" si="222"/>
        <v/>
      </c>
      <c r="S1405" s="59"/>
      <c r="T1405" s="147"/>
      <c r="U1405" s="147"/>
      <c r="V1405" s="59"/>
      <c r="W1405" s="59"/>
      <c r="X1405" s="59"/>
      <c r="Y1405" s="59"/>
      <c r="Z1405" s="59"/>
      <c r="AA1405" s="59"/>
      <c r="AB1405" s="59"/>
      <c r="AC1405" s="59"/>
      <c r="AD1405" s="59"/>
      <c r="AE1405" s="59"/>
      <c r="AF1405" s="73"/>
      <c r="AG1405" s="73"/>
      <c r="AH1405" s="73"/>
      <c r="AI1405" s="73"/>
      <c r="AJ1405" s="73"/>
      <c r="AK1405" s="73"/>
      <c r="AL1405" s="77" t="str">
        <f>IF(ISBLANK(S1405),"",IF(AJ1405="Fail","Fail",IF(E1405="PL4",IF(AND(T1405&gt;STD_01122025!$D$3,U1405&lt;STD_01122025!$D$4,OR(AF1405="ND",AF1405&lt;STD_01122025!$D$7),AH1405="ND"),"Pass","Fail"),IF(E1405="PL12",IF(AND(S1405&lt;STD_01122025!$F$2,T1405&gt;STD_01122025!$F$3,U1405&lt;STD_01122025!$F$4,V1405&gt;STD_01122025!$F$5,X1405&gt;STD_01122025!$F$6,OR(AF1405="ND",AF1405&lt;STD_01122025!$F$7),AH1405="ND"),"Pass","Fail"),IF(E1405="SuperPL",IF(AND(T1405&gt;STD_01122025!$H$3,U1405&lt;STD_01122025!$H$4,V1405&gt;STD_01122025!$H$5,X1405&gt;STD_01122025!$H$6,OR(AF1405="ND",AF1405&lt;STD_01122025!$H$7),AH1405="ND"),"Pass","Fail"),IF(E1405="Flight",IF(AND(T1405&gt;STD_01122025!$J$3,U1405&lt;STD_01122025!$J$4,X1405&gt;STD_01122025!$J$6,OR(AF1405="ND",AF1405&lt;STD_01122025!$J$7),AH1405="ND"),"Pass","Fail"),""))))))</f>
        <v/>
      </c>
      <c r="AM1405" s="62" t="str">
        <f>IF(ISBLANK(B1405),"",IFERROR(IF(VLOOKUP(B1405,'Np PL4 Stock'!$A:$J,10,FALSE)="Np4",D1405-VLOOKUP(B1405,'Np PL4 Stock'!$A:$E,5,FALSE),D1405-VLOOKUP(B1405,'Np PL4 Stock'!$A:$E,5,FALSE)-1),""))</f>
        <v/>
      </c>
      <c r="AN1405" s="147"/>
      <c r="AO1405" s="147"/>
      <c r="AP1405" s="59"/>
      <c r="AQ1405" s="59"/>
      <c r="AR1405" s="59"/>
      <c r="AS1405" s="59"/>
      <c r="AT1405" s="73"/>
      <c r="AU1405" s="73"/>
      <c r="AV1405" s="73"/>
      <c r="AW1405" s="73"/>
      <c r="AX1405" s="84"/>
      <c r="AY1405" s="59"/>
      <c r="AZ1405" s="59"/>
      <c r="BA1405" s="59"/>
      <c r="BB1405" s="59"/>
      <c r="BC1405" s="59"/>
      <c r="BD1405" s="59"/>
      <c r="BE1405" s="84"/>
      <c r="BF1405" s="84"/>
      <c r="BG1405" s="84"/>
      <c r="BH1405" s="84"/>
      <c r="BI1405" s="85"/>
      <c r="BJ1405" s="86"/>
      <c r="BK1405" s="86"/>
      <c r="BL1405" s="86"/>
      <c r="BM1405" s="86"/>
      <c r="BN1405" s="86"/>
      <c r="BO1405" s="59"/>
      <c r="BP1405" s="69"/>
      <c r="BQ1405" s="92">
        <v>0</v>
      </c>
      <c r="BR1405" s="93">
        <v>0</v>
      </c>
      <c r="BS1405" s="94" t="str">
        <f t="shared" si="225"/>
        <v/>
      </c>
      <c r="BT1405" s="95">
        <v>0</v>
      </c>
      <c r="BU1405" s="101" t="str">
        <f t="shared" si="226"/>
        <v/>
      </c>
      <c r="BV1405" s="102" t="str">
        <f t="shared" si="227"/>
        <v>-</v>
      </c>
      <c r="BW1405" s="103"/>
      <c r="BX1405" s="104" t="str">
        <f t="shared" si="228"/>
        <v>-</v>
      </c>
      <c r="BY1405" s="105"/>
      <c r="BZ1405" s="103"/>
      <c r="CA1405" s="106"/>
      <c r="CB1405" s="107"/>
      <c r="CC1405" s="112"/>
      <c r="CD1405" s="106"/>
      <c r="CE1405" s="103"/>
      <c r="CF1405" s="113"/>
      <c r="CG1405" s="114"/>
    </row>
    <row r="1406" spans="1:85">
      <c r="A1406" s="53" t="str">
        <f t="shared" si="229"/>
        <v>--</v>
      </c>
      <c r="B1406" s="47" t="str">
        <f t="shared" si="230"/>
        <v>-</v>
      </c>
      <c r="C1406" s="153"/>
      <c r="D1406" s="49"/>
      <c r="E1406" s="50"/>
      <c r="F1406" s="51"/>
      <c r="G1406" s="59"/>
      <c r="H1406" s="51"/>
      <c r="I1406" s="59"/>
      <c r="J1406" s="60" t="str">
        <f>IF(ISBLANK(H1406),"",IFERROR(VLOOKUP(B1406,'Np PL4 Stock'!$A:$D,4,FALSE),""))</f>
        <v/>
      </c>
      <c r="K1406" s="61" t="str">
        <f>IF(ISBLANK(H1406),"",SUMIF('Np PL4 Stock'!$A:$A,B1406,'Np PL4 Stock'!$N:$N))</f>
        <v/>
      </c>
      <c r="L1406" s="62" t="str">
        <f>IF(ISBLANK(H1406),"",VLOOKUP(LEFT(B1406,5),Unit!A:B,2,FALSE))</f>
        <v/>
      </c>
      <c r="M1406" s="63" t="str">
        <f>IF(ISBLANK(H1406),"",IFERROR(VLOOKUP(B1406,'Np PL4 Stock'!$A:$T,20,FALSE),""))</f>
        <v/>
      </c>
      <c r="N1406" s="63" t="str">
        <f>IF(ISBLANK(H1406),"",IFERROR(VLOOKUP(B1406,'Np PL4 Stock'!$A:$U,21,FALSE),""))</f>
        <v/>
      </c>
      <c r="O1406" s="62" t="str">
        <f t="shared" si="223"/>
        <v/>
      </c>
      <c r="P1406" s="62" t="str">
        <f t="shared" si="221"/>
        <v/>
      </c>
      <c r="Q1406" s="67" t="str">
        <f t="shared" si="224"/>
        <v/>
      </c>
      <c r="R1406" s="67" t="str">
        <f t="shared" si="222"/>
        <v/>
      </c>
      <c r="S1406" s="59"/>
      <c r="T1406" s="147"/>
      <c r="U1406" s="147"/>
      <c r="V1406" s="59"/>
      <c r="W1406" s="59"/>
      <c r="X1406" s="59"/>
      <c r="Y1406" s="59"/>
      <c r="Z1406" s="59"/>
      <c r="AA1406" s="59"/>
      <c r="AB1406" s="59"/>
      <c r="AC1406" s="59"/>
      <c r="AD1406" s="59"/>
      <c r="AE1406" s="59"/>
      <c r="AF1406" s="73"/>
      <c r="AG1406" s="73"/>
      <c r="AH1406" s="73"/>
      <c r="AI1406" s="73"/>
      <c r="AJ1406" s="73"/>
      <c r="AK1406" s="73"/>
      <c r="AL1406" s="77" t="str">
        <f>IF(ISBLANK(S1406),"",IF(AJ1406="Fail","Fail",IF(E1406="PL4",IF(AND(T1406&gt;STD_01122025!$D$3,U1406&lt;STD_01122025!$D$4,OR(AF1406="ND",AF1406&lt;STD_01122025!$D$7),AH1406="ND"),"Pass","Fail"),IF(E1406="PL12",IF(AND(S1406&lt;STD_01122025!$F$2,T1406&gt;STD_01122025!$F$3,U1406&lt;STD_01122025!$F$4,V1406&gt;STD_01122025!$F$5,X1406&gt;STD_01122025!$F$6,OR(AF1406="ND",AF1406&lt;STD_01122025!$F$7),AH1406="ND"),"Pass","Fail"),IF(E1406="SuperPL",IF(AND(T1406&gt;STD_01122025!$H$3,U1406&lt;STD_01122025!$H$4,V1406&gt;STD_01122025!$H$5,X1406&gt;STD_01122025!$H$6,OR(AF1406="ND",AF1406&lt;STD_01122025!$H$7),AH1406="ND"),"Pass","Fail"),IF(E1406="Flight",IF(AND(T1406&gt;STD_01122025!$J$3,U1406&lt;STD_01122025!$J$4,X1406&gt;STD_01122025!$J$6,OR(AF1406="ND",AF1406&lt;STD_01122025!$J$7),AH1406="ND"),"Pass","Fail"),""))))))</f>
        <v/>
      </c>
      <c r="AM1406" s="62" t="str">
        <f>IF(ISBLANK(B1406),"",IFERROR(IF(VLOOKUP(B1406,'Np PL4 Stock'!$A:$J,10,FALSE)="Np4",D1406-VLOOKUP(B1406,'Np PL4 Stock'!$A:$E,5,FALSE),D1406-VLOOKUP(B1406,'Np PL4 Stock'!$A:$E,5,FALSE)-1),""))</f>
        <v/>
      </c>
      <c r="AN1406" s="147"/>
      <c r="AO1406" s="147"/>
      <c r="AP1406" s="59"/>
      <c r="AQ1406" s="59"/>
      <c r="AR1406" s="59"/>
      <c r="AS1406" s="59"/>
      <c r="AT1406" s="73"/>
      <c r="AU1406" s="73"/>
      <c r="AV1406" s="73"/>
      <c r="AW1406" s="73"/>
      <c r="AX1406" s="84"/>
      <c r="AY1406" s="59"/>
      <c r="AZ1406" s="59"/>
      <c r="BA1406" s="59"/>
      <c r="BB1406" s="59"/>
      <c r="BC1406" s="59"/>
      <c r="BD1406" s="59"/>
      <c r="BE1406" s="84"/>
      <c r="BF1406" s="84"/>
      <c r="BG1406" s="84"/>
      <c r="BH1406" s="84"/>
      <c r="BI1406" s="85"/>
      <c r="BJ1406" s="86"/>
      <c r="BK1406" s="86"/>
      <c r="BL1406" s="86"/>
      <c r="BM1406" s="86"/>
      <c r="BN1406" s="86"/>
      <c r="BO1406" s="59"/>
      <c r="BP1406" s="69"/>
      <c r="BQ1406" s="92">
        <v>0</v>
      </c>
      <c r="BR1406" s="93">
        <v>0</v>
      </c>
      <c r="BS1406" s="94" t="str">
        <f t="shared" si="225"/>
        <v/>
      </c>
      <c r="BT1406" s="95">
        <v>0</v>
      </c>
      <c r="BU1406" s="101" t="str">
        <f t="shared" si="226"/>
        <v/>
      </c>
      <c r="BV1406" s="102" t="str">
        <f t="shared" si="227"/>
        <v>-</v>
      </c>
      <c r="BW1406" s="103"/>
      <c r="BX1406" s="104" t="str">
        <f t="shared" si="228"/>
        <v>-</v>
      </c>
      <c r="BY1406" s="105"/>
      <c r="BZ1406" s="103"/>
      <c r="CA1406" s="106"/>
      <c r="CB1406" s="107"/>
      <c r="CC1406" s="112"/>
      <c r="CD1406" s="106"/>
      <c r="CE1406" s="103"/>
      <c r="CF1406" s="113"/>
      <c r="CG1406" s="114"/>
    </row>
    <row r="1407" spans="1:85">
      <c r="A1407" s="53" t="str">
        <f t="shared" si="229"/>
        <v>--</v>
      </c>
      <c r="B1407" s="47" t="str">
        <f t="shared" si="230"/>
        <v>-</v>
      </c>
      <c r="C1407" s="153"/>
      <c r="D1407" s="49"/>
      <c r="E1407" s="50"/>
      <c r="F1407" s="51"/>
      <c r="G1407" s="59"/>
      <c r="H1407" s="51"/>
      <c r="I1407" s="59"/>
      <c r="J1407" s="60" t="str">
        <f>IF(ISBLANK(H1407),"",IFERROR(VLOOKUP(B1407,'Np PL4 Stock'!$A:$D,4,FALSE),""))</f>
        <v/>
      </c>
      <c r="K1407" s="61" t="str">
        <f>IF(ISBLANK(H1407),"",SUMIF('Np PL4 Stock'!$A:$A,B1407,'Np PL4 Stock'!$N:$N))</f>
        <v/>
      </c>
      <c r="L1407" s="62" t="str">
        <f>IF(ISBLANK(H1407),"",VLOOKUP(LEFT(B1407,5),Unit!A:B,2,FALSE))</f>
        <v/>
      </c>
      <c r="M1407" s="63" t="str">
        <f>IF(ISBLANK(H1407),"",IFERROR(VLOOKUP(B1407,'Np PL4 Stock'!$A:$T,20,FALSE),""))</f>
        <v/>
      </c>
      <c r="N1407" s="63" t="str">
        <f>IF(ISBLANK(H1407),"",IFERROR(VLOOKUP(B1407,'Np PL4 Stock'!$A:$U,21,FALSE),""))</f>
        <v/>
      </c>
      <c r="O1407" s="62" t="str">
        <f t="shared" si="223"/>
        <v/>
      </c>
      <c r="P1407" s="62" t="str">
        <f t="shared" si="221"/>
        <v/>
      </c>
      <c r="Q1407" s="67" t="str">
        <f t="shared" si="224"/>
        <v/>
      </c>
      <c r="R1407" s="67" t="str">
        <f t="shared" si="222"/>
        <v/>
      </c>
      <c r="S1407" s="59"/>
      <c r="T1407" s="147"/>
      <c r="U1407" s="147"/>
      <c r="V1407" s="59"/>
      <c r="W1407" s="59"/>
      <c r="X1407" s="59"/>
      <c r="Y1407" s="59"/>
      <c r="Z1407" s="59"/>
      <c r="AA1407" s="59"/>
      <c r="AB1407" s="59"/>
      <c r="AC1407" s="59"/>
      <c r="AD1407" s="59"/>
      <c r="AE1407" s="59"/>
      <c r="AF1407" s="73"/>
      <c r="AG1407" s="73"/>
      <c r="AH1407" s="73"/>
      <c r="AI1407" s="73"/>
      <c r="AJ1407" s="73"/>
      <c r="AK1407" s="73"/>
      <c r="AL1407" s="77" t="str">
        <f>IF(ISBLANK(S1407),"",IF(AJ1407="Fail","Fail",IF(E1407="PL4",IF(AND(T1407&gt;STD_01122025!$D$3,U1407&lt;STD_01122025!$D$4,OR(AF1407="ND",AF1407&lt;STD_01122025!$D$7),AH1407="ND"),"Pass","Fail"),IF(E1407="PL12",IF(AND(S1407&lt;STD_01122025!$F$2,T1407&gt;STD_01122025!$F$3,U1407&lt;STD_01122025!$F$4,V1407&gt;STD_01122025!$F$5,X1407&gt;STD_01122025!$F$6,OR(AF1407="ND",AF1407&lt;STD_01122025!$F$7),AH1407="ND"),"Pass","Fail"),IF(E1407="SuperPL",IF(AND(T1407&gt;STD_01122025!$H$3,U1407&lt;STD_01122025!$H$4,V1407&gt;STD_01122025!$H$5,X1407&gt;STD_01122025!$H$6,OR(AF1407="ND",AF1407&lt;STD_01122025!$H$7),AH1407="ND"),"Pass","Fail"),IF(E1407="Flight",IF(AND(T1407&gt;STD_01122025!$J$3,U1407&lt;STD_01122025!$J$4,X1407&gt;STD_01122025!$J$6,OR(AF1407="ND",AF1407&lt;STD_01122025!$J$7),AH1407="ND"),"Pass","Fail"),""))))))</f>
        <v/>
      </c>
      <c r="AM1407" s="62" t="str">
        <f>IF(ISBLANK(B1407),"",IFERROR(IF(VLOOKUP(B1407,'Np PL4 Stock'!$A:$J,10,FALSE)="Np4",D1407-VLOOKUP(B1407,'Np PL4 Stock'!$A:$E,5,FALSE),D1407-VLOOKUP(B1407,'Np PL4 Stock'!$A:$E,5,FALSE)-1),""))</f>
        <v/>
      </c>
      <c r="AN1407" s="147"/>
      <c r="AO1407" s="147"/>
      <c r="AP1407" s="59"/>
      <c r="AQ1407" s="59"/>
      <c r="AR1407" s="59"/>
      <c r="AS1407" s="59"/>
      <c r="AT1407" s="73"/>
      <c r="AU1407" s="73"/>
      <c r="AV1407" s="73"/>
      <c r="AW1407" s="73"/>
      <c r="AX1407" s="84"/>
      <c r="AY1407" s="59"/>
      <c r="AZ1407" s="59"/>
      <c r="BA1407" s="59"/>
      <c r="BB1407" s="59"/>
      <c r="BC1407" s="59"/>
      <c r="BD1407" s="59"/>
      <c r="BE1407" s="84"/>
      <c r="BF1407" s="84"/>
      <c r="BG1407" s="84"/>
      <c r="BH1407" s="84"/>
      <c r="BI1407" s="85"/>
      <c r="BJ1407" s="86"/>
      <c r="BK1407" s="86"/>
      <c r="BL1407" s="86"/>
      <c r="BM1407" s="86"/>
      <c r="BN1407" s="86"/>
      <c r="BO1407" s="59"/>
      <c r="BP1407" s="69"/>
      <c r="BQ1407" s="92">
        <v>0</v>
      </c>
      <c r="BR1407" s="93">
        <v>0</v>
      </c>
      <c r="BS1407" s="94" t="str">
        <f t="shared" si="225"/>
        <v/>
      </c>
      <c r="BT1407" s="95">
        <v>0</v>
      </c>
      <c r="BU1407" s="101" t="str">
        <f t="shared" si="226"/>
        <v/>
      </c>
      <c r="BV1407" s="102" t="str">
        <f t="shared" si="227"/>
        <v>-</v>
      </c>
      <c r="BW1407" s="103"/>
      <c r="BX1407" s="104" t="str">
        <f t="shared" si="228"/>
        <v>-</v>
      </c>
      <c r="BY1407" s="105"/>
      <c r="BZ1407" s="103"/>
      <c r="CA1407" s="106"/>
      <c r="CB1407" s="107"/>
      <c r="CC1407" s="112"/>
      <c r="CD1407" s="106"/>
      <c r="CE1407" s="103"/>
      <c r="CF1407" s="113"/>
      <c r="CG1407" s="114"/>
    </row>
    <row r="1408" spans="1:85">
      <c r="A1408" s="53" t="str">
        <f t="shared" si="229"/>
        <v>--</v>
      </c>
      <c r="B1408" s="47" t="str">
        <f t="shared" si="230"/>
        <v>-</v>
      </c>
      <c r="C1408" s="153"/>
      <c r="D1408" s="49"/>
      <c r="E1408" s="50"/>
      <c r="F1408" s="51"/>
      <c r="G1408" s="59"/>
      <c r="H1408" s="51"/>
      <c r="I1408" s="59"/>
      <c r="J1408" s="60" t="str">
        <f>IF(ISBLANK(H1408),"",IFERROR(VLOOKUP(B1408,'Np PL4 Stock'!$A:$D,4,FALSE),""))</f>
        <v/>
      </c>
      <c r="K1408" s="61" t="str">
        <f>IF(ISBLANK(H1408),"",SUMIF('Np PL4 Stock'!$A:$A,B1408,'Np PL4 Stock'!$N:$N))</f>
        <v/>
      </c>
      <c r="L1408" s="62" t="str">
        <f>IF(ISBLANK(H1408),"",VLOOKUP(LEFT(B1408,5),Unit!A:B,2,FALSE))</f>
        <v/>
      </c>
      <c r="M1408" s="63" t="str">
        <f>IF(ISBLANK(H1408),"",IFERROR(VLOOKUP(B1408,'Np PL4 Stock'!$A:$T,20,FALSE),""))</f>
        <v/>
      </c>
      <c r="N1408" s="63" t="str">
        <f>IF(ISBLANK(H1408),"",IFERROR(VLOOKUP(B1408,'Np PL4 Stock'!$A:$U,21,FALSE),""))</f>
        <v/>
      </c>
      <c r="O1408" s="62" t="str">
        <f t="shared" si="223"/>
        <v/>
      </c>
      <c r="P1408" s="62" t="str">
        <f t="shared" si="221"/>
        <v/>
      </c>
      <c r="Q1408" s="67" t="str">
        <f t="shared" si="224"/>
        <v/>
      </c>
      <c r="R1408" s="67" t="str">
        <f t="shared" si="222"/>
        <v/>
      </c>
      <c r="S1408" s="59"/>
      <c r="T1408" s="147"/>
      <c r="U1408" s="147"/>
      <c r="V1408" s="59"/>
      <c r="W1408" s="59"/>
      <c r="X1408" s="59"/>
      <c r="Y1408" s="59"/>
      <c r="Z1408" s="59"/>
      <c r="AA1408" s="59"/>
      <c r="AB1408" s="59"/>
      <c r="AC1408" s="59"/>
      <c r="AD1408" s="59"/>
      <c r="AE1408" s="59"/>
      <c r="AF1408" s="73"/>
      <c r="AG1408" s="73"/>
      <c r="AH1408" s="73"/>
      <c r="AI1408" s="73"/>
      <c r="AJ1408" s="73"/>
      <c r="AK1408" s="73"/>
      <c r="AL1408" s="77" t="str">
        <f>IF(ISBLANK(S1408),"",IF(AJ1408="Fail","Fail",IF(E1408="PL4",IF(AND(T1408&gt;STD_01122025!$D$3,U1408&lt;STD_01122025!$D$4,OR(AF1408="ND",AF1408&lt;STD_01122025!$D$7),AH1408="ND"),"Pass","Fail"),IF(E1408="PL12",IF(AND(S1408&lt;STD_01122025!$F$2,T1408&gt;STD_01122025!$F$3,U1408&lt;STD_01122025!$F$4,V1408&gt;STD_01122025!$F$5,X1408&gt;STD_01122025!$F$6,OR(AF1408="ND",AF1408&lt;STD_01122025!$F$7),AH1408="ND"),"Pass","Fail"),IF(E1408="SuperPL",IF(AND(T1408&gt;STD_01122025!$H$3,U1408&lt;STD_01122025!$H$4,V1408&gt;STD_01122025!$H$5,X1408&gt;STD_01122025!$H$6,OR(AF1408="ND",AF1408&lt;STD_01122025!$H$7),AH1408="ND"),"Pass","Fail"),IF(E1408="Flight",IF(AND(T1408&gt;STD_01122025!$J$3,U1408&lt;STD_01122025!$J$4,X1408&gt;STD_01122025!$J$6,OR(AF1408="ND",AF1408&lt;STD_01122025!$J$7),AH1408="ND"),"Pass","Fail"),""))))))</f>
        <v/>
      </c>
      <c r="AM1408" s="62" t="str">
        <f>IF(ISBLANK(B1408),"",IFERROR(IF(VLOOKUP(B1408,'Np PL4 Stock'!$A:$J,10,FALSE)="Np4",D1408-VLOOKUP(B1408,'Np PL4 Stock'!$A:$E,5,FALSE),D1408-VLOOKUP(B1408,'Np PL4 Stock'!$A:$E,5,FALSE)-1),""))</f>
        <v/>
      </c>
      <c r="AN1408" s="147"/>
      <c r="AO1408" s="147"/>
      <c r="AP1408" s="59"/>
      <c r="AQ1408" s="59"/>
      <c r="AR1408" s="59"/>
      <c r="AS1408" s="59"/>
      <c r="AT1408" s="73"/>
      <c r="AU1408" s="73"/>
      <c r="AV1408" s="73"/>
      <c r="AW1408" s="73"/>
      <c r="AX1408" s="84"/>
      <c r="AY1408" s="59"/>
      <c r="AZ1408" s="59"/>
      <c r="BA1408" s="59"/>
      <c r="BB1408" s="59"/>
      <c r="BC1408" s="59"/>
      <c r="BD1408" s="59"/>
      <c r="BE1408" s="84"/>
      <c r="BF1408" s="84"/>
      <c r="BG1408" s="84"/>
      <c r="BH1408" s="84"/>
      <c r="BI1408" s="85"/>
      <c r="BJ1408" s="86"/>
      <c r="BK1408" s="86"/>
      <c r="BL1408" s="86"/>
      <c r="BM1408" s="86"/>
      <c r="BN1408" s="86"/>
      <c r="BO1408" s="59"/>
      <c r="BP1408" s="69"/>
      <c r="BQ1408" s="92">
        <v>0</v>
      </c>
      <c r="BR1408" s="93">
        <v>0</v>
      </c>
      <c r="BS1408" s="94" t="str">
        <f t="shared" si="225"/>
        <v/>
      </c>
      <c r="BT1408" s="95">
        <v>0</v>
      </c>
      <c r="BU1408" s="101" t="str">
        <f t="shared" si="226"/>
        <v/>
      </c>
      <c r="BV1408" s="102" t="str">
        <f t="shared" si="227"/>
        <v>-</v>
      </c>
      <c r="BW1408" s="103"/>
      <c r="BX1408" s="104" t="str">
        <f t="shared" si="228"/>
        <v>-</v>
      </c>
      <c r="BY1408" s="105"/>
      <c r="BZ1408" s="103"/>
      <c r="CA1408" s="106"/>
      <c r="CB1408" s="107"/>
      <c r="CC1408" s="112"/>
      <c r="CD1408" s="106"/>
      <c r="CE1408" s="103"/>
      <c r="CF1408" s="113"/>
      <c r="CG1408" s="114"/>
    </row>
    <row r="1409" spans="1:85">
      <c r="A1409" s="53" t="str">
        <f t="shared" si="229"/>
        <v>--</v>
      </c>
      <c r="B1409" s="47" t="str">
        <f t="shared" si="230"/>
        <v>-</v>
      </c>
      <c r="C1409" s="153"/>
      <c r="D1409" s="49"/>
      <c r="E1409" s="50"/>
      <c r="F1409" s="51"/>
      <c r="G1409" s="59"/>
      <c r="H1409" s="51"/>
      <c r="I1409" s="59"/>
      <c r="J1409" s="60" t="str">
        <f>IF(ISBLANK(H1409),"",IFERROR(VLOOKUP(B1409,'Np PL4 Stock'!$A:$D,4,FALSE),""))</f>
        <v/>
      </c>
      <c r="K1409" s="61" t="str">
        <f>IF(ISBLANK(H1409),"",SUMIF('Np PL4 Stock'!$A:$A,B1409,'Np PL4 Stock'!$N:$N))</f>
        <v/>
      </c>
      <c r="L1409" s="62" t="str">
        <f>IF(ISBLANK(H1409),"",VLOOKUP(LEFT(B1409,5),Unit!A:B,2,FALSE))</f>
        <v/>
      </c>
      <c r="M1409" s="63" t="str">
        <f>IF(ISBLANK(H1409),"",IFERROR(VLOOKUP(B1409,'Np PL4 Stock'!$A:$T,20,FALSE),""))</f>
        <v/>
      </c>
      <c r="N1409" s="63" t="str">
        <f>IF(ISBLANK(H1409),"",IFERROR(VLOOKUP(B1409,'Np PL4 Stock'!$A:$U,21,FALSE),""))</f>
        <v/>
      </c>
      <c r="O1409" s="62" t="str">
        <f t="shared" si="223"/>
        <v/>
      </c>
      <c r="P1409" s="62" t="str">
        <f t="shared" si="221"/>
        <v/>
      </c>
      <c r="Q1409" s="67" t="str">
        <f t="shared" si="224"/>
        <v/>
      </c>
      <c r="R1409" s="67" t="str">
        <f t="shared" si="222"/>
        <v/>
      </c>
      <c r="S1409" s="59"/>
      <c r="T1409" s="147"/>
      <c r="U1409" s="147"/>
      <c r="V1409" s="59"/>
      <c r="W1409" s="59"/>
      <c r="X1409" s="59"/>
      <c r="Y1409" s="59"/>
      <c r="Z1409" s="59"/>
      <c r="AA1409" s="59"/>
      <c r="AB1409" s="59"/>
      <c r="AC1409" s="59"/>
      <c r="AD1409" s="59"/>
      <c r="AE1409" s="59"/>
      <c r="AF1409" s="73"/>
      <c r="AG1409" s="73"/>
      <c r="AH1409" s="73"/>
      <c r="AI1409" s="73"/>
      <c r="AJ1409" s="73"/>
      <c r="AK1409" s="73"/>
      <c r="AL1409" s="77" t="str">
        <f>IF(ISBLANK(S1409),"",IF(AJ1409="Fail","Fail",IF(E1409="PL4",IF(AND(T1409&gt;STD_01122025!$D$3,U1409&lt;STD_01122025!$D$4,OR(AF1409="ND",AF1409&lt;STD_01122025!$D$7),AH1409="ND"),"Pass","Fail"),IF(E1409="PL12",IF(AND(S1409&lt;STD_01122025!$F$2,T1409&gt;STD_01122025!$F$3,U1409&lt;STD_01122025!$F$4,V1409&gt;STD_01122025!$F$5,X1409&gt;STD_01122025!$F$6,OR(AF1409="ND",AF1409&lt;STD_01122025!$F$7),AH1409="ND"),"Pass","Fail"),IF(E1409="SuperPL",IF(AND(T1409&gt;STD_01122025!$H$3,U1409&lt;STD_01122025!$H$4,V1409&gt;STD_01122025!$H$5,X1409&gt;STD_01122025!$H$6,OR(AF1409="ND",AF1409&lt;STD_01122025!$H$7),AH1409="ND"),"Pass","Fail"),IF(E1409="Flight",IF(AND(T1409&gt;STD_01122025!$J$3,U1409&lt;STD_01122025!$J$4,X1409&gt;STD_01122025!$J$6,OR(AF1409="ND",AF1409&lt;STD_01122025!$J$7),AH1409="ND"),"Pass","Fail"),""))))))</f>
        <v/>
      </c>
      <c r="AM1409" s="62" t="str">
        <f>IF(ISBLANK(B1409),"",IFERROR(IF(VLOOKUP(B1409,'Np PL4 Stock'!$A:$J,10,FALSE)="Np4",D1409-VLOOKUP(B1409,'Np PL4 Stock'!$A:$E,5,FALSE),D1409-VLOOKUP(B1409,'Np PL4 Stock'!$A:$E,5,FALSE)-1),""))</f>
        <v/>
      </c>
      <c r="AN1409" s="147"/>
      <c r="AO1409" s="147"/>
      <c r="AP1409" s="59"/>
      <c r="AQ1409" s="59"/>
      <c r="AR1409" s="59"/>
      <c r="AS1409" s="59"/>
      <c r="AT1409" s="73"/>
      <c r="AU1409" s="73"/>
      <c r="AV1409" s="73"/>
      <c r="AW1409" s="73"/>
      <c r="AX1409" s="84"/>
      <c r="AY1409" s="59"/>
      <c r="AZ1409" s="59"/>
      <c r="BA1409" s="59"/>
      <c r="BB1409" s="59"/>
      <c r="BC1409" s="59"/>
      <c r="BD1409" s="59"/>
      <c r="BE1409" s="84"/>
      <c r="BF1409" s="84"/>
      <c r="BG1409" s="84"/>
      <c r="BH1409" s="84"/>
      <c r="BI1409" s="85"/>
      <c r="BJ1409" s="86"/>
      <c r="BK1409" s="86"/>
      <c r="BL1409" s="86"/>
      <c r="BM1409" s="86"/>
      <c r="BN1409" s="86"/>
      <c r="BO1409" s="59"/>
      <c r="BP1409" s="69"/>
      <c r="BQ1409" s="92">
        <v>0</v>
      </c>
      <c r="BR1409" s="93">
        <v>0</v>
      </c>
      <c r="BS1409" s="94" t="str">
        <f t="shared" si="225"/>
        <v/>
      </c>
      <c r="BT1409" s="95">
        <v>0</v>
      </c>
      <c r="BU1409" s="101" t="str">
        <f t="shared" si="226"/>
        <v/>
      </c>
      <c r="BV1409" s="102" t="str">
        <f t="shared" si="227"/>
        <v>-</v>
      </c>
      <c r="BW1409" s="103"/>
      <c r="BX1409" s="104" t="str">
        <f t="shared" si="228"/>
        <v>-</v>
      </c>
      <c r="BY1409" s="105"/>
      <c r="BZ1409" s="103"/>
      <c r="CA1409" s="106"/>
      <c r="CB1409" s="107"/>
      <c r="CC1409" s="112"/>
      <c r="CD1409" s="106"/>
      <c r="CE1409" s="103"/>
      <c r="CF1409" s="113"/>
      <c r="CG1409" s="114"/>
    </row>
    <row r="1410" spans="1:85">
      <c r="A1410" s="53" t="str">
        <f t="shared" si="229"/>
        <v>--</v>
      </c>
      <c r="B1410" s="47" t="str">
        <f t="shared" si="230"/>
        <v>-</v>
      </c>
      <c r="C1410" s="153"/>
      <c r="D1410" s="49"/>
      <c r="E1410" s="50"/>
      <c r="F1410" s="51"/>
      <c r="G1410" s="59"/>
      <c r="H1410" s="51"/>
      <c r="I1410" s="59"/>
      <c r="J1410" s="60" t="str">
        <f>IF(ISBLANK(H1410),"",IFERROR(VLOOKUP(B1410,'Np PL4 Stock'!$A:$D,4,FALSE),""))</f>
        <v/>
      </c>
      <c r="K1410" s="61" t="str">
        <f>IF(ISBLANK(H1410),"",SUMIF('Np PL4 Stock'!$A:$A,B1410,'Np PL4 Stock'!$N:$N))</f>
        <v/>
      </c>
      <c r="L1410" s="62" t="str">
        <f>IF(ISBLANK(H1410),"",VLOOKUP(LEFT(B1410,5),Unit!A:B,2,FALSE))</f>
        <v/>
      </c>
      <c r="M1410" s="63" t="str">
        <f>IF(ISBLANK(H1410),"",IFERROR(VLOOKUP(B1410,'Np PL4 Stock'!$A:$T,20,FALSE),""))</f>
        <v/>
      </c>
      <c r="N1410" s="63" t="str">
        <f>IF(ISBLANK(H1410),"",IFERROR(VLOOKUP(B1410,'Np PL4 Stock'!$A:$U,21,FALSE),""))</f>
        <v/>
      </c>
      <c r="O1410" s="62" t="str">
        <f t="shared" si="223"/>
        <v/>
      </c>
      <c r="P1410" s="62" t="str">
        <f t="shared" si="221"/>
        <v/>
      </c>
      <c r="Q1410" s="67" t="str">
        <f t="shared" si="224"/>
        <v/>
      </c>
      <c r="R1410" s="67" t="str">
        <f t="shared" si="222"/>
        <v/>
      </c>
      <c r="S1410" s="59"/>
      <c r="T1410" s="147"/>
      <c r="U1410" s="147"/>
      <c r="V1410" s="59"/>
      <c r="W1410" s="59"/>
      <c r="X1410" s="59"/>
      <c r="Y1410" s="59"/>
      <c r="Z1410" s="59"/>
      <c r="AA1410" s="59"/>
      <c r="AB1410" s="59"/>
      <c r="AC1410" s="59"/>
      <c r="AD1410" s="59"/>
      <c r="AE1410" s="59"/>
      <c r="AF1410" s="73"/>
      <c r="AG1410" s="73"/>
      <c r="AH1410" s="73"/>
      <c r="AI1410" s="73"/>
      <c r="AJ1410" s="73"/>
      <c r="AK1410" s="73"/>
      <c r="AL1410" s="77" t="str">
        <f>IF(ISBLANK(S1410),"",IF(AJ1410="Fail","Fail",IF(E1410="PL4",IF(AND(T1410&gt;STD_01122025!$D$3,U1410&lt;STD_01122025!$D$4,OR(AF1410="ND",AF1410&lt;STD_01122025!$D$7),AH1410="ND"),"Pass","Fail"),IF(E1410="PL12",IF(AND(S1410&lt;STD_01122025!$F$2,T1410&gt;STD_01122025!$F$3,U1410&lt;STD_01122025!$F$4,V1410&gt;STD_01122025!$F$5,X1410&gt;STD_01122025!$F$6,OR(AF1410="ND",AF1410&lt;STD_01122025!$F$7),AH1410="ND"),"Pass","Fail"),IF(E1410="SuperPL",IF(AND(T1410&gt;STD_01122025!$H$3,U1410&lt;STD_01122025!$H$4,V1410&gt;STD_01122025!$H$5,X1410&gt;STD_01122025!$H$6,OR(AF1410="ND",AF1410&lt;STD_01122025!$H$7),AH1410="ND"),"Pass","Fail"),IF(E1410="Flight",IF(AND(T1410&gt;STD_01122025!$J$3,U1410&lt;STD_01122025!$J$4,X1410&gt;STD_01122025!$J$6,OR(AF1410="ND",AF1410&lt;STD_01122025!$J$7),AH1410="ND"),"Pass","Fail"),""))))))</f>
        <v/>
      </c>
      <c r="AM1410" s="62" t="str">
        <f>IF(ISBLANK(B1410),"",IFERROR(IF(VLOOKUP(B1410,'Np PL4 Stock'!$A:$J,10,FALSE)="Np4",D1410-VLOOKUP(B1410,'Np PL4 Stock'!$A:$E,5,FALSE),D1410-VLOOKUP(B1410,'Np PL4 Stock'!$A:$E,5,FALSE)-1),""))</f>
        <v/>
      </c>
      <c r="AN1410" s="147"/>
      <c r="AO1410" s="147"/>
      <c r="AP1410" s="59"/>
      <c r="AQ1410" s="59"/>
      <c r="AR1410" s="59"/>
      <c r="AS1410" s="59"/>
      <c r="AT1410" s="73"/>
      <c r="AU1410" s="73"/>
      <c r="AV1410" s="73"/>
      <c r="AW1410" s="73"/>
      <c r="AX1410" s="84"/>
      <c r="AY1410" s="59"/>
      <c r="AZ1410" s="59"/>
      <c r="BA1410" s="59"/>
      <c r="BB1410" s="59"/>
      <c r="BC1410" s="59"/>
      <c r="BD1410" s="59"/>
      <c r="BE1410" s="84"/>
      <c r="BF1410" s="84"/>
      <c r="BG1410" s="84"/>
      <c r="BH1410" s="84"/>
      <c r="BI1410" s="85"/>
      <c r="BJ1410" s="86"/>
      <c r="BK1410" s="86"/>
      <c r="BL1410" s="86"/>
      <c r="BM1410" s="86"/>
      <c r="BN1410" s="86"/>
      <c r="BO1410" s="59"/>
      <c r="BP1410" s="69"/>
      <c r="BQ1410" s="92">
        <v>0</v>
      </c>
      <c r="BR1410" s="93">
        <v>0</v>
      </c>
      <c r="BS1410" s="94" t="str">
        <f t="shared" si="225"/>
        <v/>
      </c>
      <c r="BT1410" s="95">
        <v>0</v>
      </c>
      <c r="BU1410" s="101" t="str">
        <f t="shared" si="226"/>
        <v/>
      </c>
      <c r="BV1410" s="102" t="str">
        <f t="shared" si="227"/>
        <v>-</v>
      </c>
      <c r="BW1410" s="103"/>
      <c r="BX1410" s="104" t="str">
        <f t="shared" si="228"/>
        <v>-</v>
      </c>
      <c r="BY1410" s="105"/>
      <c r="BZ1410" s="103"/>
      <c r="CA1410" s="106"/>
      <c r="CB1410" s="107"/>
      <c r="CC1410" s="112"/>
      <c r="CD1410" s="106"/>
      <c r="CE1410" s="103"/>
      <c r="CF1410" s="113"/>
      <c r="CG1410" s="114"/>
    </row>
    <row r="1411" spans="1:85">
      <c r="A1411" s="53" t="str">
        <f t="shared" si="229"/>
        <v>--</v>
      </c>
      <c r="B1411" s="47" t="str">
        <f t="shared" si="230"/>
        <v>-</v>
      </c>
      <c r="C1411" s="153"/>
      <c r="D1411" s="49"/>
      <c r="E1411" s="50"/>
      <c r="F1411" s="51"/>
      <c r="G1411" s="59"/>
      <c r="H1411" s="51"/>
      <c r="I1411" s="59"/>
      <c r="J1411" s="60" t="str">
        <f>IF(ISBLANK(H1411),"",IFERROR(VLOOKUP(B1411,'Np PL4 Stock'!$A:$D,4,FALSE),""))</f>
        <v/>
      </c>
      <c r="K1411" s="61" t="str">
        <f>IF(ISBLANK(H1411),"",SUMIF('Np PL4 Stock'!$A:$A,B1411,'Np PL4 Stock'!$N:$N))</f>
        <v/>
      </c>
      <c r="L1411" s="62" t="str">
        <f>IF(ISBLANK(H1411),"",VLOOKUP(LEFT(B1411,5),Unit!A:B,2,FALSE))</f>
        <v/>
      </c>
      <c r="M1411" s="63" t="str">
        <f>IF(ISBLANK(H1411),"",IFERROR(VLOOKUP(B1411,'Np PL4 Stock'!$A:$T,20,FALSE),""))</f>
        <v/>
      </c>
      <c r="N1411" s="63" t="str">
        <f>IF(ISBLANK(H1411),"",IFERROR(VLOOKUP(B1411,'Np PL4 Stock'!$A:$U,21,FALSE),""))</f>
        <v/>
      </c>
      <c r="O1411" s="62" t="str">
        <f t="shared" si="223"/>
        <v/>
      </c>
      <c r="P1411" s="62" t="str">
        <f t="shared" ref="P1411:P1474" si="231">IFERROR((SUMIFS(BS:BS,A:A,A1411))/(L1411*10^3),"")</f>
        <v/>
      </c>
      <c r="Q1411" s="67" t="str">
        <f t="shared" si="224"/>
        <v/>
      </c>
      <c r="R1411" s="67" t="str">
        <f t="shared" ref="R1411:R1474" si="232">IFERROR(SUM(SUMIF(B:B,B1411,BS:BS),SUMIF(B:B,B1411,BT:BT))/(K1411*10^6),"")</f>
        <v/>
      </c>
      <c r="S1411" s="59"/>
      <c r="T1411" s="147"/>
      <c r="U1411" s="147"/>
      <c r="V1411" s="59"/>
      <c r="W1411" s="59"/>
      <c r="X1411" s="59"/>
      <c r="Y1411" s="59"/>
      <c r="Z1411" s="59"/>
      <c r="AA1411" s="59"/>
      <c r="AB1411" s="59"/>
      <c r="AC1411" s="59"/>
      <c r="AD1411" s="59"/>
      <c r="AE1411" s="59"/>
      <c r="AF1411" s="73"/>
      <c r="AG1411" s="73"/>
      <c r="AH1411" s="73"/>
      <c r="AI1411" s="73"/>
      <c r="AJ1411" s="73"/>
      <c r="AK1411" s="73"/>
      <c r="AL1411" s="77" t="str">
        <f>IF(ISBLANK(S1411),"",IF(AJ1411="Fail","Fail",IF(E1411="PL4",IF(AND(T1411&gt;STD_01122025!$D$3,U1411&lt;STD_01122025!$D$4,OR(AF1411="ND",AF1411&lt;STD_01122025!$D$7),AH1411="ND"),"Pass","Fail"),IF(E1411="PL12",IF(AND(S1411&lt;STD_01122025!$F$2,T1411&gt;STD_01122025!$F$3,U1411&lt;STD_01122025!$F$4,V1411&gt;STD_01122025!$F$5,X1411&gt;STD_01122025!$F$6,OR(AF1411="ND",AF1411&lt;STD_01122025!$F$7),AH1411="ND"),"Pass","Fail"),IF(E1411="SuperPL",IF(AND(T1411&gt;STD_01122025!$H$3,U1411&lt;STD_01122025!$H$4,V1411&gt;STD_01122025!$H$5,X1411&gt;STD_01122025!$H$6,OR(AF1411="ND",AF1411&lt;STD_01122025!$H$7),AH1411="ND"),"Pass","Fail"),IF(E1411="Flight",IF(AND(T1411&gt;STD_01122025!$J$3,U1411&lt;STD_01122025!$J$4,X1411&gt;STD_01122025!$J$6,OR(AF1411="ND",AF1411&lt;STD_01122025!$J$7),AH1411="ND"),"Pass","Fail"),""))))))</f>
        <v/>
      </c>
      <c r="AM1411" s="62" t="str">
        <f>IF(ISBLANK(B1411),"",IFERROR(IF(VLOOKUP(B1411,'Np PL4 Stock'!$A:$J,10,FALSE)="Np4",D1411-VLOOKUP(B1411,'Np PL4 Stock'!$A:$E,5,FALSE),D1411-VLOOKUP(B1411,'Np PL4 Stock'!$A:$E,5,FALSE)-1),""))</f>
        <v/>
      </c>
      <c r="AN1411" s="147"/>
      <c r="AO1411" s="147"/>
      <c r="AP1411" s="59"/>
      <c r="AQ1411" s="59"/>
      <c r="AR1411" s="59"/>
      <c r="AS1411" s="59"/>
      <c r="AT1411" s="73"/>
      <c r="AU1411" s="73"/>
      <c r="AV1411" s="73"/>
      <c r="AW1411" s="73"/>
      <c r="AX1411" s="84"/>
      <c r="AY1411" s="59"/>
      <c r="AZ1411" s="59"/>
      <c r="BA1411" s="59"/>
      <c r="BB1411" s="59"/>
      <c r="BC1411" s="59"/>
      <c r="BD1411" s="59"/>
      <c r="BE1411" s="84"/>
      <c r="BF1411" s="84"/>
      <c r="BG1411" s="84"/>
      <c r="BH1411" s="84"/>
      <c r="BI1411" s="85"/>
      <c r="BJ1411" s="86"/>
      <c r="BK1411" s="86"/>
      <c r="BL1411" s="86"/>
      <c r="BM1411" s="86"/>
      <c r="BN1411" s="86"/>
      <c r="BO1411" s="59"/>
      <c r="BP1411" s="69"/>
      <c r="BQ1411" s="92">
        <v>0</v>
      </c>
      <c r="BR1411" s="93">
        <v>0</v>
      </c>
      <c r="BS1411" s="94" t="str">
        <f t="shared" si="225"/>
        <v/>
      </c>
      <c r="BT1411" s="95">
        <v>0</v>
      </c>
      <c r="BU1411" s="101" t="str">
        <f t="shared" si="226"/>
        <v/>
      </c>
      <c r="BV1411" s="102" t="str">
        <f t="shared" si="227"/>
        <v>-</v>
      </c>
      <c r="BW1411" s="103"/>
      <c r="BX1411" s="104" t="str">
        <f t="shared" si="228"/>
        <v>-</v>
      </c>
      <c r="BY1411" s="105"/>
      <c r="BZ1411" s="103"/>
      <c r="CA1411" s="106"/>
      <c r="CB1411" s="107"/>
      <c r="CC1411" s="112"/>
      <c r="CD1411" s="106"/>
      <c r="CE1411" s="103"/>
      <c r="CF1411" s="113"/>
      <c r="CG1411" s="114"/>
    </row>
    <row r="1412" spans="1:85">
      <c r="A1412" s="53" t="str">
        <f t="shared" si="229"/>
        <v>--</v>
      </c>
      <c r="B1412" s="47" t="str">
        <f t="shared" si="230"/>
        <v>-</v>
      </c>
      <c r="C1412" s="153"/>
      <c r="D1412" s="49"/>
      <c r="E1412" s="50"/>
      <c r="F1412" s="51"/>
      <c r="G1412" s="59"/>
      <c r="H1412" s="51"/>
      <c r="I1412" s="59"/>
      <c r="J1412" s="60" t="str">
        <f>IF(ISBLANK(H1412),"",IFERROR(VLOOKUP(B1412,'Np PL4 Stock'!$A:$D,4,FALSE),""))</f>
        <v/>
      </c>
      <c r="K1412" s="61" t="str">
        <f>IF(ISBLANK(H1412),"",SUMIF('Np PL4 Stock'!$A:$A,B1412,'Np PL4 Stock'!$N:$N))</f>
        <v/>
      </c>
      <c r="L1412" s="62" t="str">
        <f>IF(ISBLANK(H1412),"",VLOOKUP(LEFT(B1412,5),Unit!A:B,2,FALSE))</f>
        <v/>
      </c>
      <c r="M1412" s="63" t="str">
        <f>IF(ISBLANK(H1412),"",IFERROR(VLOOKUP(B1412,'Np PL4 Stock'!$A:$T,20,FALSE),""))</f>
        <v/>
      </c>
      <c r="N1412" s="63" t="str">
        <f>IF(ISBLANK(H1412),"",IFERROR(VLOOKUP(B1412,'Np PL4 Stock'!$A:$U,21,FALSE),""))</f>
        <v/>
      </c>
      <c r="O1412" s="62" t="str">
        <f t="shared" ref="O1412:O1475" si="233">IFERROR((K1412*10^6)/(L1412*10^3),"")</f>
        <v/>
      </c>
      <c r="P1412" s="62" t="str">
        <f t="shared" si="231"/>
        <v/>
      </c>
      <c r="Q1412" s="67" t="str">
        <f t="shared" ref="Q1412:Q1475" si="234">IFERROR(SUM(SUMIF(B:B,B1412,BQ:BQ),SUMIF(B:B,B1412,BR:BR))/(K1412*10^6),"")</f>
        <v/>
      </c>
      <c r="R1412" s="67" t="str">
        <f t="shared" si="232"/>
        <v/>
      </c>
      <c r="S1412" s="59"/>
      <c r="T1412" s="147"/>
      <c r="U1412" s="147"/>
      <c r="V1412" s="59"/>
      <c r="W1412" s="59"/>
      <c r="X1412" s="59"/>
      <c r="Y1412" s="59"/>
      <c r="Z1412" s="59"/>
      <c r="AA1412" s="59"/>
      <c r="AB1412" s="59"/>
      <c r="AC1412" s="59"/>
      <c r="AD1412" s="59"/>
      <c r="AE1412" s="59"/>
      <c r="AF1412" s="73"/>
      <c r="AG1412" s="73"/>
      <c r="AH1412" s="73"/>
      <c r="AI1412" s="73"/>
      <c r="AJ1412" s="73"/>
      <c r="AK1412" s="73"/>
      <c r="AL1412" s="77" t="str">
        <f>IF(ISBLANK(S1412),"",IF(AJ1412="Fail","Fail",IF(E1412="PL4",IF(AND(T1412&gt;STD_01122025!$D$3,U1412&lt;STD_01122025!$D$4,OR(AF1412="ND",AF1412&lt;STD_01122025!$D$7),AH1412="ND"),"Pass","Fail"),IF(E1412="PL12",IF(AND(S1412&lt;STD_01122025!$F$2,T1412&gt;STD_01122025!$F$3,U1412&lt;STD_01122025!$F$4,V1412&gt;STD_01122025!$F$5,X1412&gt;STD_01122025!$F$6,OR(AF1412="ND",AF1412&lt;STD_01122025!$F$7),AH1412="ND"),"Pass","Fail"),IF(E1412="SuperPL",IF(AND(T1412&gt;STD_01122025!$H$3,U1412&lt;STD_01122025!$H$4,V1412&gt;STD_01122025!$H$5,X1412&gt;STD_01122025!$H$6,OR(AF1412="ND",AF1412&lt;STD_01122025!$H$7),AH1412="ND"),"Pass","Fail"),IF(E1412="Flight",IF(AND(T1412&gt;STD_01122025!$J$3,U1412&lt;STD_01122025!$J$4,X1412&gt;STD_01122025!$J$6,OR(AF1412="ND",AF1412&lt;STD_01122025!$J$7),AH1412="ND"),"Pass","Fail"),""))))))</f>
        <v/>
      </c>
      <c r="AM1412" s="62" t="str">
        <f>IF(ISBLANK(B1412),"",IFERROR(IF(VLOOKUP(B1412,'Np PL4 Stock'!$A:$J,10,FALSE)="Np4",D1412-VLOOKUP(B1412,'Np PL4 Stock'!$A:$E,5,FALSE),D1412-VLOOKUP(B1412,'Np PL4 Stock'!$A:$E,5,FALSE)-1),""))</f>
        <v/>
      </c>
      <c r="AN1412" s="147"/>
      <c r="AO1412" s="147"/>
      <c r="AP1412" s="59"/>
      <c r="AQ1412" s="59"/>
      <c r="AR1412" s="59"/>
      <c r="AS1412" s="59"/>
      <c r="AT1412" s="73"/>
      <c r="AU1412" s="73"/>
      <c r="AV1412" s="73"/>
      <c r="AW1412" s="73"/>
      <c r="AX1412" s="84"/>
      <c r="AY1412" s="59"/>
      <c r="AZ1412" s="59"/>
      <c r="BA1412" s="59"/>
      <c r="BB1412" s="59"/>
      <c r="BC1412" s="59"/>
      <c r="BD1412" s="59"/>
      <c r="BE1412" s="84"/>
      <c r="BF1412" s="84"/>
      <c r="BG1412" s="84"/>
      <c r="BH1412" s="84"/>
      <c r="BI1412" s="85"/>
      <c r="BJ1412" s="86"/>
      <c r="BK1412" s="86"/>
      <c r="BL1412" s="86"/>
      <c r="BM1412" s="86"/>
      <c r="BN1412" s="86"/>
      <c r="BO1412" s="59"/>
      <c r="BP1412" s="69"/>
      <c r="BQ1412" s="92">
        <v>0</v>
      </c>
      <c r="BR1412" s="93">
        <v>0</v>
      </c>
      <c r="BS1412" s="94" t="str">
        <f t="shared" ref="BS1412:BS1475" si="235">IF(ISBLANK(D1412),"",SUM(BQ1412:BR1412))</f>
        <v/>
      </c>
      <c r="BT1412" s="95">
        <v>0</v>
      </c>
      <c r="BU1412" s="101" t="str">
        <f t="shared" ref="BU1412:BU1475" si="236">IF(ISBLANK(D1412),"",SUM(BS1412:BT1412))</f>
        <v/>
      </c>
      <c r="BV1412" s="102" t="str">
        <f t="shared" si="227"/>
        <v>-</v>
      </c>
      <c r="BW1412" s="103"/>
      <c r="BX1412" s="104" t="str">
        <f t="shared" si="228"/>
        <v>-</v>
      </c>
      <c r="BY1412" s="105"/>
      <c r="BZ1412" s="103"/>
      <c r="CA1412" s="106"/>
      <c r="CB1412" s="107"/>
      <c r="CC1412" s="112"/>
      <c r="CD1412" s="106"/>
      <c r="CE1412" s="103"/>
      <c r="CF1412" s="113"/>
      <c r="CG1412" s="114"/>
    </row>
    <row r="1413" spans="1:85">
      <c r="A1413" s="53" t="str">
        <f t="shared" si="229"/>
        <v>--</v>
      </c>
      <c r="B1413" s="47" t="str">
        <f t="shared" si="230"/>
        <v>-</v>
      </c>
      <c r="C1413" s="153"/>
      <c r="D1413" s="49"/>
      <c r="E1413" s="50"/>
      <c r="F1413" s="51"/>
      <c r="G1413" s="59"/>
      <c r="H1413" s="51"/>
      <c r="I1413" s="59"/>
      <c r="J1413" s="60" t="str">
        <f>IF(ISBLANK(H1413),"",IFERROR(VLOOKUP(B1413,'Np PL4 Stock'!$A:$D,4,FALSE),""))</f>
        <v/>
      </c>
      <c r="K1413" s="61" t="str">
        <f>IF(ISBLANK(H1413),"",SUMIF('Np PL4 Stock'!$A:$A,B1413,'Np PL4 Stock'!$N:$N))</f>
        <v/>
      </c>
      <c r="L1413" s="62" t="str">
        <f>IF(ISBLANK(H1413),"",VLOOKUP(LEFT(B1413,5),Unit!A:B,2,FALSE))</f>
        <v/>
      </c>
      <c r="M1413" s="63" t="str">
        <f>IF(ISBLANK(H1413),"",IFERROR(VLOOKUP(B1413,'Np PL4 Stock'!$A:$T,20,FALSE),""))</f>
        <v/>
      </c>
      <c r="N1413" s="63" t="str">
        <f>IF(ISBLANK(H1413),"",IFERROR(VLOOKUP(B1413,'Np PL4 Stock'!$A:$U,21,FALSE),""))</f>
        <v/>
      </c>
      <c r="O1413" s="62" t="str">
        <f t="shared" si="233"/>
        <v/>
      </c>
      <c r="P1413" s="62" t="str">
        <f t="shared" si="231"/>
        <v/>
      </c>
      <c r="Q1413" s="67" t="str">
        <f t="shared" si="234"/>
        <v/>
      </c>
      <c r="R1413" s="67" t="str">
        <f t="shared" si="232"/>
        <v/>
      </c>
      <c r="S1413" s="59"/>
      <c r="T1413" s="147"/>
      <c r="U1413" s="147"/>
      <c r="V1413" s="59"/>
      <c r="W1413" s="59"/>
      <c r="X1413" s="59"/>
      <c r="Y1413" s="59"/>
      <c r="Z1413" s="59"/>
      <c r="AA1413" s="59"/>
      <c r="AB1413" s="59"/>
      <c r="AC1413" s="59"/>
      <c r="AD1413" s="59"/>
      <c r="AE1413" s="59"/>
      <c r="AF1413" s="73"/>
      <c r="AG1413" s="73"/>
      <c r="AH1413" s="73"/>
      <c r="AI1413" s="73"/>
      <c r="AJ1413" s="73"/>
      <c r="AK1413" s="73"/>
      <c r="AL1413" s="77" t="str">
        <f>IF(ISBLANK(S1413),"",IF(AJ1413="Fail","Fail",IF(E1413="PL4",IF(AND(T1413&gt;STD_01122025!$D$3,U1413&lt;STD_01122025!$D$4,OR(AF1413="ND",AF1413&lt;STD_01122025!$D$7),AH1413="ND"),"Pass","Fail"),IF(E1413="PL12",IF(AND(S1413&lt;STD_01122025!$F$2,T1413&gt;STD_01122025!$F$3,U1413&lt;STD_01122025!$F$4,V1413&gt;STD_01122025!$F$5,X1413&gt;STD_01122025!$F$6,OR(AF1413="ND",AF1413&lt;STD_01122025!$F$7),AH1413="ND"),"Pass","Fail"),IF(E1413="SuperPL",IF(AND(T1413&gt;STD_01122025!$H$3,U1413&lt;STD_01122025!$H$4,V1413&gt;STD_01122025!$H$5,X1413&gt;STD_01122025!$H$6,OR(AF1413="ND",AF1413&lt;STD_01122025!$H$7),AH1413="ND"),"Pass","Fail"),IF(E1413="Flight",IF(AND(T1413&gt;STD_01122025!$J$3,U1413&lt;STD_01122025!$J$4,X1413&gt;STD_01122025!$J$6,OR(AF1413="ND",AF1413&lt;STD_01122025!$J$7),AH1413="ND"),"Pass","Fail"),""))))))</f>
        <v/>
      </c>
      <c r="AM1413" s="62" t="str">
        <f>IF(ISBLANK(B1413),"",IFERROR(IF(VLOOKUP(B1413,'Np PL4 Stock'!$A:$J,10,FALSE)="Np4",D1413-VLOOKUP(B1413,'Np PL4 Stock'!$A:$E,5,FALSE),D1413-VLOOKUP(B1413,'Np PL4 Stock'!$A:$E,5,FALSE)-1),""))</f>
        <v/>
      </c>
      <c r="AN1413" s="147"/>
      <c r="AO1413" s="147"/>
      <c r="AP1413" s="59"/>
      <c r="AQ1413" s="59"/>
      <c r="AR1413" s="59"/>
      <c r="AS1413" s="59"/>
      <c r="AT1413" s="73"/>
      <c r="AU1413" s="73"/>
      <c r="AV1413" s="73"/>
      <c r="AW1413" s="73"/>
      <c r="AX1413" s="84"/>
      <c r="AY1413" s="59"/>
      <c r="AZ1413" s="59"/>
      <c r="BA1413" s="59"/>
      <c r="BB1413" s="59"/>
      <c r="BC1413" s="59"/>
      <c r="BD1413" s="59"/>
      <c r="BE1413" s="84"/>
      <c r="BF1413" s="84"/>
      <c r="BG1413" s="84"/>
      <c r="BH1413" s="84"/>
      <c r="BI1413" s="85"/>
      <c r="BJ1413" s="86"/>
      <c r="BK1413" s="86"/>
      <c r="BL1413" s="86"/>
      <c r="BM1413" s="86"/>
      <c r="BN1413" s="86"/>
      <c r="BO1413" s="59"/>
      <c r="BP1413" s="69"/>
      <c r="BQ1413" s="92">
        <v>0</v>
      </c>
      <c r="BR1413" s="93">
        <v>0</v>
      </c>
      <c r="BS1413" s="94" t="str">
        <f t="shared" si="235"/>
        <v/>
      </c>
      <c r="BT1413" s="95">
        <v>0</v>
      </c>
      <c r="BU1413" s="101" t="str">
        <f t="shared" si="236"/>
        <v/>
      </c>
      <c r="BV1413" s="102" t="str">
        <f t="shared" si="227"/>
        <v>-</v>
      </c>
      <c r="BW1413" s="103"/>
      <c r="BX1413" s="104" t="str">
        <f t="shared" si="228"/>
        <v>-</v>
      </c>
      <c r="BY1413" s="105"/>
      <c r="BZ1413" s="103"/>
      <c r="CA1413" s="106"/>
      <c r="CB1413" s="107"/>
      <c r="CC1413" s="112"/>
      <c r="CD1413" s="106"/>
      <c r="CE1413" s="103"/>
      <c r="CF1413" s="113"/>
      <c r="CG1413" s="114"/>
    </row>
    <row r="1414" spans="1:85">
      <c r="A1414" s="53" t="str">
        <f t="shared" si="229"/>
        <v>--</v>
      </c>
      <c r="B1414" s="47" t="str">
        <f t="shared" si="230"/>
        <v>-</v>
      </c>
      <c r="C1414" s="153"/>
      <c r="D1414" s="49"/>
      <c r="E1414" s="50"/>
      <c r="F1414" s="51"/>
      <c r="G1414" s="59"/>
      <c r="H1414" s="51"/>
      <c r="I1414" s="59"/>
      <c r="J1414" s="60" t="str">
        <f>IF(ISBLANK(H1414),"",IFERROR(VLOOKUP(B1414,'Np PL4 Stock'!$A:$D,4,FALSE),""))</f>
        <v/>
      </c>
      <c r="K1414" s="61" t="str">
        <f>IF(ISBLANK(H1414),"",SUMIF('Np PL4 Stock'!$A:$A,B1414,'Np PL4 Stock'!$N:$N))</f>
        <v/>
      </c>
      <c r="L1414" s="62" t="str">
        <f>IF(ISBLANK(H1414),"",VLOOKUP(LEFT(B1414,5),Unit!A:B,2,FALSE))</f>
        <v/>
      </c>
      <c r="M1414" s="63" t="str">
        <f>IF(ISBLANK(H1414),"",IFERROR(VLOOKUP(B1414,'Np PL4 Stock'!$A:$T,20,FALSE),""))</f>
        <v/>
      </c>
      <c r="N1414" s="63" t="str">
        <f>IF(ISBLANK(H1414),"",IFERROR(VLOOKUP(B1414,'Np PL4 Stock'!$A:$U,21,FALSE),""))</f>
        <v/>
      </c>
      <c r="O1414" s="62" t="str">
        <f t="shared" si="233"/>
        <v/>
      </c>
      <c r="P1414" s="62" t="str">
        <f t="shared" si="231"/>
        <v/>
      </c>
      <c r="Q1414" s="67" t="str">
        <f t="shared" si="234"/>
        <v/>
      </c>
      <c r="R1414" s="67" t="str">
        <f t="shared" si="232"/>
        <v/>
      </c>
      <c r="S1414" s="59"/>
      <c r="T1414" s="147"/>
      <c r="U1414" s="147"/>
      <c r="V1414" s="59"/>
      <c r="W1414" s="59"/>
      <c r="X1414" s="59"/>
      <c r="Y1414" s="59"/>
      <c r="Z1414" s="59"/>
      <c r="AA1414" s="59"/>
      <c r="AB1414" s="59"/>
      <c r="AC1414" s="59"/>
      <c r="AD1414" s="59"/>
      <c r="AE1414" s="59"/>
      <c r="AF1414" s="73"/>
      <c r="AG1414" s="73"/>
      <c r="AH1414" s="73"/>
      <c r="AI1414" s="73"/>
      <c r="AJ1414" s="73"/>
      <c r="AK1414" s="73"/>
      <c r="AL1414" s="77" t="str">
        <f>IF(ISBLANK(S1414),"",IF(AJ1414="Fail","Fail",IF(E1414="PL4",IF(AND(T1414&gt;STD_01122025!$D$3,U1414&lt;STD_01122025!$D$4,OR(AF1414="ND",AF1414&lt;STD_01122025!$D$7),AH1414="ND"),"Pass","Fail"),IF(E1414="PL12",IF(AND(S1414&lt;STD_01122025!$F$2,T1414&gt;STD_01122025!$F$3,U1414&lt;STD_01122025!$F$4,V1414&gt;STD_01122025!$F$5,X1414&gt;STD_01122025!$F$6,OR(AF1414="ND",AF1414&lt;STD_01122025!$F$7),AH1414="ND"),"Pass","Fail"),IF(E1414="SuperPL",IF(AND(T1414&gt;STD_01122025!$H$3,U1414&lt;STD_01122025!$H$4,V1414&gt;STD_01122025!$H$5,X1414&gt;STD_01122025!$H$6,OR(AF1414="ND",AF1414&lt;STD_01122025!$H$7),AH1414="ND"),"Pass","Fail"),IF(E1414="Flight",IF(AND(T1414&gt;STD_01122025!$J$3,U1414&lt;STD_01122025!$J$4,X1414&gt;STD_01122025!$J$6,OR(AF1414="ND",AF1414&lt;STD_01122025!$J$7),AH1414="ND"),"Pass","Fail"),""))))))</f>
        <v/>
      </c>
      <c r="AM1414" s="62" t="str">
        <f>IF(ISBLANK(B1414),"",IFERROR(IF(VLOOKUP(B1414,'Np PL4 Stock'!$A:$J,10,FALSE)="Np4",D1414-VLOOKUP(B1414,'Np PL4 Stock'!$A:$E,5,FALSE),D1414-VLOOKUP(B1414,'Np PL4 Stock'!$A:$E,5,FALSE)-1),""))</f>
        <v/>
      </c>
      <c r="AN1414" s="147"/>
      <c r="AO1414" s="147"/>
      <c r="AP1414" s="59"/>
      <c r="AQ1414" s="59"/>
      <c r="AR1414" s="59"/>
      <c r="AS1414" s="59"/>
      <c r="AT1414" s="73"/>
      <c r="AU1414" s="73"/>
      <c r="AV1414" s="73"/>
      <c r="AW1414" s="73"/>
      <c r="AX1414" s="84"/>
      <c r="AY1414" s="59"/>
      <c r="AZ1414" s="59"/>
      <c r="BA1414" s="59"/>
      <c r="BB1414" s="59"/>
      <c r="BC1414" s="59"/>
      <c r="BD1414" s="59"/>
      <c r="BE1414" s="84"/>
      <c r="BF1414" s="84"/>
      <c r="BG1414" s="84"/>
      <c r="BH1414" s="84"/>
      <c r="BI1414" s="85"/>
      <c r="BJ1414" s="86"/>
      <c r="BK1414" s="86"/>
      <c r="BL1414" s="86"/>
      <c r="BM1414" s="86"/>
      <c r="BN1414" s="86"/>
      <c r="BO1414" s="59"/>
      <c r="BP1414" s="69"/>
      <c r="BQ1414" s="92">
        <v>0</v>
      </c>
      <c r="BR1414" s="93">
        <v>0</v>
      </c>
      <c r="BS1414" s="94" t="str">
        <f t="shared" si="235"/>
        <v/>
      </c>
      <c r="BT1414" s="95">
        <v>0</v>
      </c>
      <c r="BU1414" s="101" t="str">
        <f t="shared" si="236"/>
        <v/>
      </c>
      <c r="BV1414" s="102" t="str">
        <f t="shared" ref="BV1414:BV1477" si="237">IF(ISNUMBER(AQ1414),(1/AQ1414)*10^3,"-")</f>
        <v>-</v>
      </c>
      <c r="BW1414" s="103"/>
      <c r="BX1414" s="104" t="str">
        <f t="shared" si="228"/>
        <v>-</v>
      </c>
      <c r="BY1414" s="105"/>
      <c r="BZ1414" s="103"/>
      <c r="CA1414" s="106"/>
      <c r="CB1414" s="107"/>
      <c r="CC1414" s="112"/>
      <c r="CD1414" s="106"/>
      <c r="CE1414" s="103"/>
      <c r="CF1414" s="113"/>
      <c r="CG1414" s="114"/>
    </row>
    <row r="1415" spans="1:85">
      <c r="A1415" s="53" t="str">
        <f t="shared" si="229"/>
        <v>--</v>
      </c>
      <c r="B1415" s="47" t="str">
        <f t="shared" si="230"/>
        <v>-</v>
      </c>
      <c r="C1415" s="153"/>
      <c r="D1415" s="49"/>
      <c r="E1415" s="50"/>
      <c r="F1415" s="51"/>
      <c r="G1415" s="59"/>
      <c r="H1415" s="51"/>
      <c r="I1415" s="59"/>
      <c r="J1415" s="60" t="str">
        <f>IF(ISBLANK(H1415),"",IFERROR(VLOOKUP(B1415,'Np PL4 Stock'!$A:$D,4,FALSE),""))</f>
        <v/>
      </c>
      <c r="K1415" s="61" t="str">
        <f>IF(ISBLANK(H1415),"",SUMIF('Np PL4 Stock'!$A:$A,B1415,'Np PL4 Stock'!$N:$N))</f>
        <v/>
      </c>
      <c r="L1415" s="62" t="str">
        <f>IF(ISBLANK(H1415),"",VLOOKUP(LEFT(B1415,5),Unit!A:B,2,FALSE))</f>
        <v/>
      </c>
      <c r="M1415" s="63" t="str">
        <f>IF(ISBLANK(H1415),"",IFERROR(VLOOKUP(B1415,'Np PL4 Stock'!$A:$T,20,FALSE),""))</f>
        <v/>
      </c>
      <c r="N1415" s="63" t="str">
        <f>IF(ISBLANK(H1415),"",IFERROR(VLOOKUP(B1415,'Np PL4 Stock'!$A:$U,21,FALSE),""))</f>
        <v/>
      </c>
      <c r="O1415" s="62" t="str">
        <f t="shared" si="233"/>
        <v/>
      </c>
      <c r="P1415" s="62" t="str">
        <f t="shared" si="231"/>
        <v/>
      </c>
      <c r="Q1415" s="67" t="str">
        <f t="shared" si="234"/>
        <v/>
      </c>
      <c r="R1415" s="67" t="str">
        <f t="shared" si="232"/>
        <v/>
      </c>
      <c r="S1415" s="59"/>
      <c r="T1415" s="147"/>
      <c r="U1415" s="147"/>
      <c r="V1415" s="59"/>
      <c r="W1415" s="59"/>
      <c r="X1415" s="59"/>
      <c r="Y1415" s="59"/>
      <c r="Z1415" s="59"/>
      <c r="AA1415" s="59"/>
      <c r="AB1415" s="59"/>
      <c r="AC1415" s="59"/>
      <c r="AD1415" s="59"/>
      <c r="AE1415" s="59"/>
      <c r="AF1415" s="73"/>
      <c r="AG1415" s="73"/>
      <c r="AH1415" s="73"/>
      <c r="AI1415" s="73"/>
      <c r="AJ1415" s="73"/>
      <c r="AK1415" s="73"/>
      <c r="AL1415" s="77" t="str">
        <f>IF(ISBLANK(S1415),"",IF(AJ1415="Fail","Fail",IF(E1415="PL4",IF(AND(T1415&gt;STD_01122025!$D$3,U1415&lt;STD_01122025!$D$4,OR(AF1415="ND",AF1415&lt;STD_01122025!$D$7),AH1415="ND"),"Pass","Fail"),IF(E1415="PL12",IF(AND(S1415&lt;STD_01122025!$F$2,T1415&gt;STD_01122025!$F$3,U1415&lt;STD_01122025!$F$4,V1415&gt;STD_01122025!$F$5,X1415&gt;STD_01122025!$F$6,OR(AF1415="ND",AF1415&lt;STD_01122025!$F$7),AH1415="ND"),"Pass","Fail"),IF(E1415="SuperPL",IF(AND(T1415&gt;STD_01122025!$H$3,U1415&lt;STD_01122025!$H$4,V1415&gt;STD_01122025!$H$5,X1415&gt;STD_01122025!$H$6,OR(AF1415="ND",AF1415&lt;STD_01122025!$H$7),AH1415="ND"),"Pass","Fail"),IF(E1415="Flight",IF(AND(T1415&gt;STD_01122025!$J$3,U1415&lt;STD_01122025!$J$4,X1415&gt;STD_01122025!$J$6,OR(AF1415="ND",AF1415&lt;STD_01122025!$J$7),AH1415="ND"),"Pass","Fail"),""))))))</f>
        <v/>
      </c>
      <c r="AM1415" s="62" t="str">
        <f>IF(ISBLANK(B1415),"",IFERROR(IF(VLOOKUP(B1415,'Np PL4 Stock'!$A:$J,10,FALSE)="Np4",D1415-VLOOKUP(B1415,'Np PL4 Stock'!$A:$E,5,FALSE),D1415-VLOOKUP(B1415,'Np PL4 Stock'!$A:$E,5,FALSE)-1),""))</f>
        <v/>
      </c>
      <c r="AN1415" s="147"/>
      <c r="AO1415" s="147"/>
      <c r="AP1415" s="59"/>
      <c r="AQ1415" s="59"/>
      <c r="AR1415" s="59"/>
      <c r="AS1415" s="59"/>
      <c r="AT1415" s="73"/>
      <c r="AU1415" s="73"/>
      <c r="AV1415" s="73"/>
      <c r="AW1415" s="73"/>
      <c r="AX1415" s="84"/>
      <c r="AY1415" s="59"/>
      <c r="AZ1415" s="59"/>
      <c r="BA1415" s="59"/>
      <c r="BB1415" s="59"/>
      <c r="BC1415" s="59"/>
      <c r="BD1415" s="59"/>
      <c r="BE1415" s="84"/>
      <c r="BF1415" s="84"/>
      <c r="BG1415" s="84"/>
      <c r="BH1415" s="84"/>
      <c r="BI1415" s="85"/>
      <c r="BJ1415" s="86"/>
      <c r="BK1415" s="86"/>
      <c r="BL1415" s="86"/>
      <c r="BM1415" s="86"/>
      <c r="BN1415" s="86"/>
      <c r="BO1415" s="59"/>
      <c r="BP1415" s="69"/>
      <c r="BQ1415" s="92">
        <v>0</v>
      </c>
      <c r="BR1415" s="93">
        <v>0</v>
      </c>
      <c r="BS1415" s="94" t="str">
        <f t="shared" si="235"/>
        <v/>
      </c>
      <c r="BT1415" s="95">
        <v>0</v>
      </c>
      <c r="BU1415" s="101" t="str">
        <f t="shared" si="236"/>
        <v/>
      </c>
      <c r="BV1415" s="102" t="str">
        <f t="shared" si="237"/>
        <v>-</v>
      </c>
      <c r="BW1415" s="103"/>
      <c r="BX1415" s="104" t="str">
        <f t="shared" ref="BX1415:BX1478" si="238">IFERROR((BU1415*BV1415)/10^3,"-")</f>
        <v>-</v>
      </c>
      <c r="BY1415" s="105"/>
      <c r="BZ1415" s="103"/>
      <c r="CA1415" s="106"/>
      <c r="CB1415" s="107"/>
      <c r="CC1415" s="112"/>
      <c r="CD1415" s="106"/>
      <c r="CE1415" s="103"/>
      <c r="CF1415" s="113"/>
      <c r="CG1415" s="114"/>
    </row>
    <row r="1416" spans="1:85">
      <c r="A1416" s="53" t="str">
        <f t="shared" si="229"/>
        <v>--</v>
      </c>
      <c r="B1416" s="47" t="str">
        <f t="shared" si="230"/>
        <v>-</v>
      </c>
      <c r="C1416" s="153"/>
      <c r="D1416" s="49"/>
      <c r="E1416" s="50"/>
      <c r="F1416" s="51"/>
      <c r="G1416" s="59"/>
      <c r="H1416" s="51"/>
      <c r="I1416" s="59"/>
      <c r="J1416" s="60" t="str">
        <f>IF(ISBLANK(H1416),"",IFERROR(VLOOKUP(B1416,'Np PL4 Stock'!$A:$D,4,FALSE),""))</f>
        <v/>
      </c>
      <c r="K1416" s="61" t="str">
        <f>IF(ISBLANK(H1416),"",SUMIF('Np PL4 Stock'!$A:$A,B1416,'Np PL4 Stock'!$N:$N))</f>
        <v/>
      </c>
      <c r="L1416" s="62" t="str">
        <f>IF(ISBLANK(H1416),"",VLOOKUP(LEFT(B1416,5),Unit!A:B,2,FALSE))</f>
        <v/>
      </c>
      <c r="M1416" s="63" t="str">
        <f>IF(ISBLANK(H1416),"",IFERROR(VLOOKUP(B1416,'Np PL4 Stock'!$A:$T,20,FALSE),""))</f>
        <v/>
      </c>
      <c r="N1416" s="63" t="str">
        <f>IF(ISBLANK(H1416),"",IFERROR(VLOOKUP(B1416,'Np PL4 Stock'!$A:$U,21,FALSE),""))</f>
        <v/>
      </c>
      <c r="O1416" s="62" t="str">
        <f t="shared" si="233"/>
        <v/>
      </c>
      <c r="P1416" s="62" t="str">
        <f t="shared" si="231"/>
        <v/>
      </c>
      <c r="Q1416" s="67" t="str">
        <f t="shared" si="234"/>
        <v/>
      </c>
      <c r="R1416" s="67" t="str">
        <f t="shared" si="232"/>
        <v/>
      </c>
      <c r="S1416" s="59"/>
      <c r="T1416" s="147"/>
      <c r="U1416" s="147"/>
      <c r="V1416" s="59"/>
      <c r="W1416" s="59"/>
      <c r="X1416" s="59"/>
      <c r="Y1416" s="59"/>
      <c r="Z1416" s="59"/>
      <c r="AA1416" s="59"/>
      <c r="AB1416" s="59"/>
      <c r="AC1416" s="59"/>
      <c r="AD1416" s="59"/>
      <c r="AE1416" s="59"/>
      <c r="AF1416" s="73"/>
      <c r="AG1416" s="73"/>
      <c r="AH1416" s="73"/>
      <c r="AI1416" s="73"/>
      <c r="AJ1416" s="73"/>
      <c r="AK1416" s="73"/>
      <c r="AL1416" s="77" t="str">
        <f>IF(ISBLANK(S1416),"",IF(AJ1416="Fail","Fail",IF(E1416="PL4",IF(AND(T1416&gt;STD_01122025!$D$3,U1416&lt;STD_01122025!$D$4,OR(AF1416="ND",AF1416&lt;STD_01122025!$D$7),AH1416="ND"),"Pass","Fail"),IF(E1416="PL12",IF(AND(S1416&lt;STD_01122025!$F$2,T1416&gt;STD_01122025!$F$3,U1416&lt;STD_01122025!$F$4,V1416&gt;STD_01122025!$F$5,X1416&gt;STD_01122025!$F$6,OR(AF1416="ND",AF1416&lt;STD_01122025!$F$7),AH1416="ND"),"Pass","Fail"),IF(E1416="SuperPL",IF(AND(T1416&gt;STD_01122025!$H$3,U1416&lt;STD_01122025!$H$4,V1416&gt;STD_01122025!$H$5,X1416&gt;STD_01122025!$H$6,OR(AF1416="ND",AF1416&lt;STD_01122025!$H$7),AH1416="ND"),"Pass","Fail"),IF(E1416="Flight",IF(AND(T1416&gt;STD_01122025!$J$3,U1416&lt;STD_01122025!$J$4,X1416&gt;STD_01122025!$J$6,OR(AF1416="ND",AF1416&lt;STD_01122025!$J$7),AH1416="ND"),"Pass","Fail"),""))))))</f>
        <v/>
      </c>
      <c r="AM1416" s="62" t="str">
        <f>IF(ISBLANK(B1416),"",IFERROR(IF(VLOOKUP(B1416,'Np PL4 Stock'!$A:$J,10,FALSE)="Np4",D1416-VLOOKUP(B1416,'Np PL4 Stock'!$A:$E,5,FALSE),D1416-VLOOKUP(B1416,'Np PL4 Stock'!$A:$E,5,FALSE)-1),""))</f>
        <v/>
      </c>
      <c r="AN1416" s="147"/>
      <c r="AO1416" s="147"/>
      <c r="AP1416" s="59"/>
      <c r="AQ1416" s="59"/>
      <c r="AR1416" s="59"/>
      <c r="AS1416" s="59"/>
      <c r="AT1416" s="73"/>
      <c r="AU1416" s="73"/>
      <c r="AV1416" s="73"/>
      <c r="AW1416" s="73"/>
      <c r="AX1416" s="84"/>
      <c r="AY1416" s="59"/>
      <c r="AZ1416" s="59"/>
      <c r="BA1416" s="59"/>
      <c r="BB1416" s="59"/>
      <c r="BC1416" s="59"/>
      <c r="BD1416" s="59"/>
      <c r="BE1416" s="84"/>
      <c r="BF1416" s="84"/>
      <c r="BG1416" s="84"/>
      <c r="BH1416" s="84"/>
      <c r="BI1416" s="85"/>
      <c r="BJ1416" s="86"/>
      <c r="BK1416" s="86"/>
      <c r="BL1416" s="86"/>
      <c r="BM1416" s="86"/>
      <c r="BN1416" s="86"/>
      <c r="BO1416" s="59"/>
      <c r="BP1416" s="69"/>
      <c r="BQ1416" s="92">
        <v>0</v>
      </c>
      <c r="BR1416" s="93">
        <v>0</v>
      </c>
      <c r="BS1416" s="94" t="str">
        <f t="shared" si="235"/>
        <v/>
      </c>
      <c r="BT1416" s="95">
        <v>0</v>
      </c>
      <c r="BU1416" s="101" t="str">
        <f t="shared" si="236"/>
        <v/>
      </c>
      <c r="BV1416" s="102" t="str">
        <f t="shared" si="237"/>
        <v>-</v>
      </c>
      <c r="BW1416" s="103"/>
      <c r="BX1416" s="104" t="str">
        <f t="shared" si="238"/>
        <v>-</v>
      </c>
      <c r="BY1416" s="105"/>
      <c r="BZ1416" s="103"/>
      <c r="CA1416" s="106"/>
      <c r="CB1416" s="107"/>
      <c r="CC1416" s="112"/>
      <c r="CD1416" s="106"/>
      <c r="CE1416" s="103"/>
      <c r="CF1416" s="113"/>
      <c r="CG1416" s="114"/>
    </row>
    <row r="1417" spans="1:85">
      <c r="A1417" s="53" t="str">
        <f t="shared" si="229"/>
        <v>--</v>
      </c>
      <c r="B1417" s="47" t="str">
        <f t="shared" si="230"/>
        <v>-</v>
      </c>
      <c r="C1417" s="153"/>
      <c r="D1417" s="49"/>
      <c r="E1417" s="50"/>
      <c r="F1417" s="51"/>
      <c r="G1417" s="59"/>
      <c r="H1417" s="51"/>
      <c r="I1417" s="59"/>
      <c r="J1417" s="60" t="str">
        <f>IF(ISBLANK(H1417),"",IFERROR(VLOOKUP(B1417,'Np PL4 Stock'!$A:$D,4,FALSE),""))</f>
        <v/>
      </c>
      <c r="K1417" s="61" t="str">
        <f>IF(ISBLANK(H1417),"",SUMIF('Np PL4 Stock'!$A:$A,B1417,'Np PL4 Stock'!$N:$N))</f>
        <v/>
      </c>
      <c r="L1417" s="62" t="str">
        <f>IF(ISBLANK(H1417),"",VLOOKUP(LEFT(B1417,5),Unit!A:B,2,FALSE))</f>
        <v/>
      </c>
      <c r="M1417" s="63" t="str">
        <f>IF(ISBLANK(H1417),"",IFERROR(VLOOKUP(B1417,'Np PL4 Stock'!$A:$T,20,FALSE),""))</f>
        <v/>
      </c>
      <c r="N1417" s="63" t="str">
        <f>IF(ISBLANK(H1417),"",IFERROR(VLOOKUP(B1417,'Np PL4 Stock'!$A:$U,21,FALSE),""))</f>
        <v/>
      </c>
      <c r="O1417" s="62" t="str">
        <f t="shared" si="233"/>
        <v/>
      </c>
      <c r="P1417" s="62" t="str">
        <f t="shared" si="231"/>
        <v/>
      </c>
      <c r="Q1417" s="67" t="str">
        <f t="shared" si="234"/>
        <v/>
      </c>
      <c r="R1417" s="67" t="str">
        <f t="shared" si="232"/>
        <v/>
      </c>
      <c r="S1417" s="59"/>
      <c r="T1417" s="147"/>
      <c r="U1417" s="147"/>
      <c r="V1417" s="59"/>
      <c r="W1417" s="59"/>
      <c r="X1417" s="59"/>
      <c r="Y1417" s="59"/>
      <c r="Z1417" s="59"/>
      <c r="AA1417" s="59"/>
      <c r="AB1417" s="59"/>
      <c r="AC1417" s="59"/>
      <c r="AD1417" s="59"/>
      <c r="AE1417" s="59"/>
      <c r="AF1417" s="73"/>
      <c r="AG1417" s="73"/>
      <c r="AH1417" s="73"/>
      <c r="AI1417" s="73"/>
      <c r="AJ1417" s="73"/>
      <c r="AK1417" s="73"/>
      <c r="AL1417" s="77" t="str">
        <f>IF(ISBLANK(S1417),"",IF(AJ1417="Fail","Fail",IF(E1417="PL4",IF(AND(T1417&gt;STD_01122025!$D$3,U1417&lt;STD_01122025!$D$4,OR(AF1417="ND",AF1417&lt;STD_01122025!$D$7),AH1417="ND"),"Pass","Fail"),IF(E1417="PL12",IF(AND(S1417&lt;STD_01122025!$F$2,T1417&gt;STD_01122025!$F$3,U1417&lt;STD_01122025!$F$4,V1417&gt;STD_01122025!$F$5,X1417&gt;STD_01122025!$F$6,OR(AF1417="ND",AF1417&lt;STD_01122025!$F$7),AH1417="ND"),"Pass","Fail"),IF(E1417="SuperPL",IF(AND(T1417&gt;STD_01122025!$H$3,U1417&lt;STD_01122025!$H$4,V1417&gt;STD_01122025!$H$5,X1417&gt;STD_01122025!$H$6,OR(AF1417="ND",AF1417&lt;STD_01122025!$H$7),AH1417="ND"),"Pass","Fail"),IF(E1417="Flight",IF(AND(T1417&gt;STD_01122025!$J$3,U1417&lt;STD_01122025!$J$4,X1417&gt;STD_01122025!$J$6,OR(AF1417="ND",AF1417&lt;STD_01122025!$J$7),AH1417="ND"),"Pass","Fail"),""))))))</f>
        <v/>
      </c>
      <c r="AM1417" s="62" t="str">
        <f>IF(ISBLANK(B1417),"",IFERROR(IF(VLOOKUP(B1417,'Np PL4 Stock'!$A:$J,10,FALSE)="Np4",D1417-VLOOKUP(B1417,'Np PL4 Stock'!$A:$E,5,FALSE),D1417-VLOOKUP(B1417,'Np PL4 Stock'!$A:$E,5,FALSE)-1),""))</f>
        <v/>
      </c>
      <c r="AN1417" s="147"/>
      <c r="AO1417" s="147"/>
      <c r="AP1417" s="59"/>
      <c r="AQ1417" s="59"/>
      <c r="AR1417" s="59"/>
      <c r="AS1417" s="59"/>
      <c r="AT1417" s="73"/>
      <c r="AU1417" s="73"/>
      <c r="AV1417" s="73"/>
      <c r="AW1417" s="73"/>
      <c r="AX1417" s="84"/>
      <c r="AY1417" s="59"/>
      <c r="AZ1417" s="59"/>
      <c r="BA1417" s="59"/>
      <c r="BB1417" s="59"/>
      <c r="BC1417" s="59"/>
      <c r="BD1417" s="59"/>
      <c r="BE1417" s="84"/>
      <c r="BF1417" s="84"/>
      <c r="BG1417" s="84"/>
      <c r="BH1417" s="84"/>
      <c r="BI1417" s="85"/>
      <c r="BJ1417" s="86"/>
      <c r="BK1417" s="86"/>
      <c r="BL1417" s="86"/>
      <c r="BM1417" s="86"/>
      <c r="BN1417" s="86"/>
      <c r="BO1417" s="59"/>
      <c r="BP1417" s="69"/>
      <c r="BQ1417" s="92">
        <v>0</v>
      </c>
      <c r="BR1417" s="93">
        <v>0</v>
      </c>
      <c r="BS1417" s="94" t="str">
        <f t="shared" si="235"/>
        <v/>
      </c>
      <c r="BT1417" s="95">
        <v>0</v>
      </c>
      <c r="BU1417" s="101" t="str">
        <f t="shared" si="236"/>
        <v/>
      </c>
      <c r="BV1417" s="102" t="str">
        <f t="shared" si="237"/>
        <v>-</v>
      </c>
      <c r="BW1417" s="103"/>
      <c r="BX1417" s="104" t="str">
        <f t="shared" si="238"/>
        <v>-</v>
      </c>
      <c r="BY1417" s="105"/>
      <c r="BZ1417" s="103"/>
      <c r="CA1417" s="106"/>
      <c r="CB1417" s="107"/>
      <c r="CC1417" s="112"/>
      <c r="CD1417" s="106"/>
      <c r="CE1417" s="103"/>
      <c r="CF1417" s="113"/>
      <c r="CG1417" s="114"/>
    </row>
    <row r="1418" spans="1:85">
      <c r="A1418" s="53" t="str">
        <f t="shared" si="229"/>
        <v>--</v>
      </c>
      <c r="B1418" s="47" t="str">
        <f t="shared" si="230"/>
        <v>-</v>
      </c>
      <c r="C1418" s="153"/>
      <c r="D1418" s="49"/>
      <c r="E1418" s="50"/>
      <c r="F1418" s="51"/>
      <c r="G1418" s="59"/>
      <c r="H1418" s="51"/>
      <c r="I1418" s="59"/>
      <c r="J1418" s="60" t="str">
        <f>IF(ISBLANK(H1418),"",IFERROR(VLOOKUP(B1418,'Np PL4 Stock'!$A:$D,4,FALSE),""))</f>
        <v/>
      </c>
      <c r="K1418" s="61" t="str">
        <f>IF(ISBLANK(H1418),"",SUMIF('Np PL4 Stock'!$A:$A,B1418,'Np PL4 Stock'!$N:$N))</f>
        <v/>
      </c>
      <c r="L1418" s="62" t="str">
        <f>IF(ISBLANK(H1418),"",VLOOKUP(LEFT(B1418,5),Unit!A:B,2,FALSE))</f>
        <v/>
      </c>
      <c r="M1418" s="63" t="str">
        <f>IF(ISBLANK(H1418),"",IFERROR(VLOOKUP(B1418,'Np PL4 Stock'!$A:$T,20,FALSE),""))</f>
        <v/>
      </c>
      <c r="N1418" s="63" t="str">
        <f>IF(ISBLANK(H1418),"",IFERROR(VLOOKUP(B1418,'Np PL4 Stock'!$A:$U,21,FALSE),""))</f>
        <v/>
      </c>
      <c r="O1418" s="62" t="str">
        <f t="shared" si="233"/>
        <v/>
      </c>
      <c r="P1418" s="62" t="str">
        <f t="shared" si="231"/>
        <v/>
      </c>
      <c r="Q1418" s="67" t="str">
        <f t="shared" si="234"/>
        <v/>
      </c>
      <c r="R1418" s="67" t="str">
        <f t="shared" si="232"/>
        <v/>
      </c>
      <c r="S1418" s="59"/>
      <c r="T1418" s="147"/>
      <c r="U1418" s="147"/>
      <c r="V1418" s="59"/>
      <c r="W1418" s="59"/>
      <c r="X1418" s="59"/>
      <c r="Y1418" s="59"/>
      <c r="Z1418" s="59"/>
      <c r="AA1418" s="59"/>
      <c r="AB1418" s="59"/>
      <c r="AC1418" s="59"/>
      <c r="AD1418" s="59"/>
      <c r="AE1418" s="59"/>
      <c r="AF1418" s="73"/>
      <c r="AG1418" s="73"/>
      <c r="AH1418" s="73"/>
      <c r="AI1418" s="73"/>
      <c r="AJ1418" s="73"/>
      <c r="AK1418" s="73"/>
      <c r="AL1418" s="77" t="str">
        <f>IF(ISBLANK(S1418),"",IF(AJ1418="Fail","Fail",IF(E1418="PL4",IF(AND(T1418&gt;STD_01122025!$D$3,U1418&lt;STD_01122025!$D$4,OR(AF1418="ND",AF1418&lt;STD_01122025!$D$7),AH1418="ND"),"Pass","Fail"),IF(E1418="PL12",IF(AND(S1418&lt;STD_01122025!$F$2,T1418&gt;STD_01122025!$F$3,U1418&lt;STD_01122025!$F$4,V1418&gt;STD_01122025!$F$5,X1418&gt;STD_01122025!$F$6,OR(AF1418="ND",AF1418&lt;STD_01122025!$F$7),AH1418="ND"),"Pass","Fail"),IF(E1418="SuperPL",IF(AND(T1418&gt;STD_01122025!$H$3,U1418&lt;STD_01122025!$H$4,V1418&gt;STD_01122025!$H$5,X1418&gt;STD_01122025!$H$6,OR(AF1418="ND",AF1418&lt;STD_01122025!$H$7),AH1418="ND"),"Pass","Fail"),IF(E1418="Flight",IF(AND(T1418&gt;STD_01122025!$J$3,U1418&lt;STD_01122025!$J$4,X1418&gt;STD_01122025!$J$6,OR(AF1418="ND",AF1418&lt;STD_01122025!$J$7),AH1418="ND"),"Pass","Fail"),""))))))</f>
        <v/>
      </c>
      <c r="AM1418" s="62" t="str">
        <f>IF(ISBLANK(B1418),"",IFERROR(IF(VLOOKUP(B1418,'Np PL4 Stock'!$A:$J,10,FALSE)="Np4",D1418-VLOOKUP(B1418,'Np PL4 Stock'!$A:$E,5,FALSE),D1418-VLOOKUP(B1418,'Np PL4 Stock'!$A:$E,5,FALSE)-1),""))</f>
        <v/>
      </c>
      <c r="AN1418" s="147"/>
      <c r="AO1418" s="147"/>
      <c r="AP1418" s="59"/>
      <c r="AQ1418" s="59"/>
      <c r="AR1418" s="59"/>
      <c r="AS1418" s="59"/>
      <c r="AT1418" s="73"/>
      <c r="AU1418" s="73"/>
      <c r="AV1418" s="73"/>
      <c r="AW1418" s="73"/>
      <c r="AX1418" s="84"/>
      <c r="AY1418" s="59"/>
      <c r="AZ1418" s="59"/>
      <c r="BA1418" s="59"/>
      <c r="BB1418" s="59"/>
      <c r="BC1418" s="59"/>
      <c r="BD1418" s="59"/>
      <c r="BE1418" s="84"/>
      <c r="BF1418" s="84"/>
      <c r="BG1418" s="84"/>
      <c r="BH1418" s="84"/>
      <c r="BI1418" s="85"/>
      <c r="BJ1418" s="86"/>
      <c r="BK1418" s="86"/>
      <c r="BL1418" s="86"/>
      <c r="BM1418" s="86"/>
      <c r="BN1418" s="86"/>
      <c r="BO1418" s="59"/>
      <c r="BP1418" s="69"/>
      <c r="BQ1418" s="92">
        <v>0</v>
      </c>
      <c r="BR1418" s="93">
        <v>0</v>
      </c>
      <c r="BS1418" s="94" t="str">
        <f t="shared" si="235"/>
        <v/>
      </c>
      <c r="BT1418" s="95">
        <v>0</v>
      </c>
      <c r="BU1418" s="101" t="str">
        <f t="shared" si="236"/>
        <v/>
      </c>
      <c r="BV1418" s="102" t="str">
        <f t="shared" si="237"/>
        <v>-</v>
      </c>
      <c r="BW1418" s="103"/>
      <c r="BX1418" s="104" t="str">
        <f t="shared" si="238"/>
        <v>-</v>
      </c>
      <c r="BY1418" s="105"/>
      <c r="BZ1418" s="103"/>
      <c r="CA1418" s="106"/>
      <c r="CB1418" s="107"/>
      <c r="CC1418" s="112"/>
      <c r="CD1418" s="106"/>
      <c r="CE1418" s="103"/>
      <c r="CF1418" s="113"/>
      <c r="CG1418" s="114"/>
    </row>
    <row r="1419" spans="1:85">
      <c r="A1419" s="53" t="str">
        <f t="shared" si="229"/>
        <v>--</v>
      </c>
      <c r="B1419" s="47" t="str">
        <f t="shared" si="230"/>
        <v>-</v>
      </c>
      <c r="C1419" s="153"/>
      <c r="D1419" s="49"/>
      <c r="E1419" s="50"/>
      <c r="F1419" s="51"/>
      <c r="G1419" s="59"/>
      <c r="H1419" s="51"/>
      <c r="I1419" s="59"/>
      <c r="J1419" s="60" t="str">
        <f>IF(ISBLANK(H1419),"",IFERROR(VLOOKUP(B1419,'Np PL4 Stock'!$A:$D,4,FALSE),""))</f>
        <v/>
      </c>
      <c r="K1419" s="61" t="str">
        <f>IF(ISBLANK(H1419),"",SUMIF('Np PL4 Stock'!$A:$A,B1419,'Np PL4 Stock'!$N:$N))</f>
        <v/>
      </c>
      <c r="L1419" s="62" t="str">
        <f>IF(ISBLANK(H1419),"",VLOOKUP(LEFT(B1419,5),Unit!A:B,2,FALSE))</f>
        <v/>
      </c>
      <c r="M1419" s="63" t="str">
        <f>IF(ISBLANK(H1419),"",IFERROR(VLOOKUP(B1419,'Np PL4 Stock'!$A:$T,20,FALSE),""))</f>
        <v/>
      </c>
      <c r="N1419" s="63" t="str">
        <f>IF(ISBLANK(H1419),"",IFERROR(VLOOKUP(B1419,'Np PL4 Stock'!$A:$U,21,FALSE),""))</f>
        <v/>
      </c>
      <c r="O1419" s="62" t="str">
        <f t="shared" si="233"/>
        <v/>
      </c>
      <c r="P1419" s="62" t="str">
        <f t="shared" si="231"/>
        <v/>
      </c>
      <c r="Q1419" s="67" t="str">
        <f t="shared" si="234"/>
        <v/>
      </c>
      <c r="R1419" s="67" t="str">
        <f t="shared" si="232"/>
        <v/>
      </c>
      <c r="S1419" s="59"/>
      <c r="T1419" s="147"/>
      <c r="U1419" s="147"/>
      <c r="V1419" s="59"/>
      <c r="W1419" s="59"/>
      <c r="X1419" s="59"/>
      <c r="Y1419" s="59"/>
      <c r="Z1419" s="59"/>
      <c r="AA1419" s="59"/>
      <c r="AB1419" s="59"/>
      <c r="AC1419" s="59"/>
      <c r="AD1419" s="59"/>
      <c r="AE1419" s="59"/>
      <c r="AF1419" s="73"/>
      <c r="AG1419" s="73"/>
      <c r="AH1419" s="73"/>
      <c r="AI1419" s="73"/>
      <c r="AJ1419" s="73"/>
      <c r="AK1419" s="73"/>
      <c r="AL1419" s="77" t="str">
        <f>IF(ISBLANK(S1419),"",IF(AJ1419="Fail","Fail",IF(E1419="PL4",IF(AND(T1419&gt;STD_01122025!$D$3,U1419&lt;STD_01122025!$D$4,OR(AF1419="ND",AF1419&lt;STD_01122025!$D$7),AH1419="ND"),"Pass","Fail"),IF(E1419="PL12",IF(AND(S1419&lt;STD_01122025!$F$2,T1419&gt;STD_01122025!$F$3,U1419&lt;STD_01122025!$F$4,V1419&gt;STD_01122025!$F$5,X1419&gt;STD_01122025!$F$6,OR(AF1419="ND",AF1419&lt;STD_01122025!$F$7),AH1419="ND"),"Pass","Fail"),IF(E1419="SuperPL",IF(AND(T1419&gt;STD_01122025!$H$3,U1419&lt;STD_01122025!$H$4,V1419&gt;STD_01122025!$H$5,X1419&gt;STD_01122025!$H$6,OR(AF1419="ND",AF1419&lt;STD_01122025!$H$7),AH1419="ND"),"Pass","Fail"),IF(E1419="Flight",IF(AND(T1419&gt;STD_01122025!$J$3,U1419&lt;STD_01122025!$J$4,X1419&gt;STD_01122025!$J$6,OR(AF1419="ND",AF1419&lt;STD_01122025!$J$7),AH1419="ND"),"Pass","Fail"),""))))))</f>
        <v/>
      </c>
      <c r="AM1419" s="62" t="str">
        <f>IF(ISBLANK(B1419),"",IFERROR(IF(VLOOKUP(B1419,'Np PL4 Stock'!$A:$J,10,FALSE)="Np4",D1419-VLOOKUP(B1419,'Np PL4 Stock'!$A:$E,5,FALSE),D1419-VLOOKUP(B1419,'Np PL4 Stock'!$A:$E,5,FALSE)-1),""))</f>
        <v/>
      </c>
      <c r="AN1419" s="147"/>
      <c r="AO1419" s="147"/>
      <c r="AP1419" s="59"/>
      <c r="AQ1419" s="59"/>
      <c r="AR1419" s="59"/>
      <c r="AS1419" s="59"/>
      <c r="AT1419" s="73"/>
      <c r="AU1419" s="73"/>
      <c r="AV1419" s="73"/>
      <c r="AW1419" s="73"/>
      <c r="AX1419" s="84"/>
      <c r="AY1419" s="59"/>
      <c r="AZ1419" s="59"/>
      <c r="BA1419" s="59"/>
      <c r="BB1419" s="59"/>
      <c r="BC1419" s="59"/>
      <c r="BD1419" s="59"/>
      <c r="BE1419" s="84"/>
      <c r="BF1419" s="84"/>
      <c r="BG1419" s="84"/>
      <c r="BH1419" s="84"/>
      <c r="BI1419" s="85"/>
      <c r="BJ1419" s="86"/>
      <c r="BK1419" s="86"/>
      <c r="BL1419" s="86"/>
      <c r="BM1419" s="86"/>
      <c r="BN1419" s="86"/>
      <c r="BO1419" s="59"/>
      <c r="BP1419" s="69"/>
      <c r="BQ1419" s="92">
        <v>0</v>
      </c>
      <c r="BR1419" s="93">
        <v>0</v>
      </c>
      <c r="BS1419" s="94" t="str">
        <f t="shared" si="235"/>
        <v/>
      </c>
      <c r="BT1419" s="95">
        <v>0</v>
      </c>
      <c r="BU1419" s="101" t="str">
        <f t="shared" si="236"/>
        <v/>
      </c>
      <c r="BV1419" s="102" t="str">
        <f t="shared" si="237"/>
        <v>-</v>
      </c>
      <c r="BW1419" s="103"/>
      <c r="BX1419" s="104" t="str">
        <f t="shared" si="238"/>
        <v>-</v>
      </c>
      <c r="BY1419" s="105"/>
      <c r="BZ1419" s="103"/>
      <c r="CA1419" s="106"/>
      <c r="CB1419" s="107"/>
      <c r="CC1419" s="112"/>
      <c r="CD1419" s="106"/>
      <c r="CE1419" s="103"/>
      <c r="CF1419" s="113"/>
      <c r="CG1419" s="114"/>
    </row>
    <row r="1420" spans="1:85">
      <c r="A1420" s="53" t="str">
        <f t="shared" si="229"/>
        <v>--</v>
      </c>
      <c r="B1420" s="47" t="str">
        <f t="shared" si="230"/>
        <v>-</v>
      </c>
      <c r="C1420" s="153"/>
      <c r="D1420" s="49"/>
      <c r="E1420" s="50"/>
      <c r="F1420" s="51"/>
      <c r="G1420" s="59"/>
      <c r="H1420" s="51"/>
      <c r="I1420" s="59"/>
      <c r="J1420" s="60" t="str">
        <f>IF(ISBLANK(H1420),"",IFERROR(VLOOKUP(B1420,'Np PL4 Stock'!$A:$D,4,FALSE),""))</f>
        <v/>
      </c>
      <c r="K1420" s="61" t="str">
        <f>IF(ISBLANK(H1420),"",SUMIF('Np PL4 Stock'!$A:$A,B1420,'Np PL4 Stock'!$N:$N))</f>
        <v/>
      </c>
      <c r="L1420" s="62" t="str">
        <f>IF(ISBLANK(H1420),"",VLOOKUP(LEFT(B1420,5),Unit!A:B,2,FALSE))</f>
        <v/>
      </c>
      <c r="M1420" s="63" t="str">
        <f>IF(ISBLANK(H1420),"",IFERROR(VLOOKUP(B1420,'Np PL4 Stock'!$A:$T,20,FALSE),""))</f>
        <v/>
      </c>
      <c r="N1420" s="63" t="str">
        <f>IF(ISBLANK(H1420),"",IFERROR(VLOOKUP(B1420,'Np PL4 Stock'!$A:$U,21,FALSE),""))</f>
        <v/>
      </c>
      <c r="O1420" s="62" t="str">
        <f t="shared" si="233"/>
        <v/>
      </c>
      <c r="P1420" s="62" t="str">
        <f t="shared" si="231"/>
        <v/>
      </c>
      <c r="Q1420" s="67" t="str">
        <f t="shared" si="234"/>
        <v/>
      </c>
      <c r="R1420" s="67" t="str">
        <f t="shared" si="232"/>
        <v/>
      </c>
      <c r="S1420" s="59"/>
      <c r="T1420" s="147"/>
      <c r="U1420" s="147"/>
      <c r="V1420" s="59"/>
      <c r="W1420" s="59"/>
      <c r="X1420" s="59"/>
      <c r="Y1420" s="59"/>
      <c r="Z1420" s="59"/>
      <c r="AA1420" s="59"/>
      <c r="AB1420" s="59"/>
      <c r="AC1420" s="59"/>
      <c r="AD1420" s="59"/>
      <c r="AE1420" s="59"/>
      <c r="AF1420" s="73"/>
      <c r="AG1420" s="73"/>
      <c r="AH1420" s="73"/>
      <c r="AI1420" s="73"/>
      <c r="AJ1420" s="73"/>
      <c r="AK1420" s="73"/>
      <c r="AL1420" s="77" t="str">
        <f>IF(ISBLANK(S1420),"",IF(AJ1420="Fail","Fail",IF(E1420="PL4",IF(AND(T1420&gt;STD_01122025!$D$3,U1420&lt;STD_01122025!$D$4,OR(AF1420="ND",AF1420&lt;STD_01122025!$D$7),AH1420="ND"),"Pass","Fail"),IF(E1420="PL12",IF(AND(S1420&lt;STD_01122025!$F$2,T1420&gt;STD_01122025!$F$3,U1420&lt;STD_01122025!$F$4,V1420&gt;STD_01122025!$F$5,X1420&gt;STD_01122025!$F$6,OR(AF1420="ND",AF1420&lt;STD_01122025!$F$7),AH1420="ND"),"Pass","Fail"),IF(E1420="SuperPL",IF(AND(T1420&gt;STD_01122025!$H$3,U1420&lt;STD_01122025!$H$4,V1420&gt;STD_01122025!$H$5,X1420&gt;STD_01122025!$H$6,OR(AF1420="ND",AF1420&lt;STD_01122025!$H$7),AH1420="ND"),"Pass","Fail"),IF(E1420="Flight",IF(AND(T1420&gt;STD_01122025!$J$3,U1420&lt;STD_01122025!$J$4,X1420&gt;STD_01122025!$J$6,OR(AF1420="ND",AF1420&lt;STD_01122025!$J$7),AH1420="ND"),"Pass","Fail"),""))))))</f>
        <v/>
      </c>
      <c r="AM1420" s="62" t="str">
        <f>IF(ISBLANK(B1420),"",IFERROR(IF(VLOOKUP(B1420,'Np PL4 Stock'!$A:$J,10,FALSE)="Np4",D1420-VLOOKUP(B1420,'Np PL4 Stock'!$A:$E,5,FALSE),D1420-VLOOKUP(B1420,'Np PL4 Stock'!$A:$E,5,FALSE)-1),""))</f>
        <v/>
      </c>
      <c r="AN1420" s="147"/>
      <c r="AO1420" s="147"/>
      <c r="AP1420" s="59"/>
      <c r="AQ1420" s="59"/>
      <c r="AR1420" s="59"/>
      <c r="AS1420" s="59"/>
      <c r="AT1420" s="73"/>
      <c r="AU1420" s="73"/>
      <c r="AV1420" s="73"/>
      <c r="AW1420" s="73"/>
      <c r="AX1420" s="84"/>
      <c r="AY1420" s="59"/>
      <c r="AZ1420" s="59"/>
      <c r="BA1420" s="59"/>
      <c r="BB1420" s="59"/>
      <c r="BC1420" s="59"/>
      <c r="BD1420" s="59"/>
      <c r="BE1420" s="84"/>
      <c r="BF1420" s="84"/>
      <c r="BG1420" s="84"/>
      <c r="BH1420" s="84"/>
      <c r="BI1420" s="85"/>
      <c r="BJ1420" s="86"/>
      <c r="BK1420" s="86"/>
      <c r="BL1420" s="86"/>
      <c r="BM1420" s="86"/>
      <c r="BN1420" s="86"/>
      <c r="BO1420" s="59"/>
      <c r="BP1420" s="69"/>
      <c r="BQ1420" s="92">
        <v>0</v>
      </c>
      <c r="BR1420" s="93">
        <v>0</v>
      </c>
      <c r="BS1420" s="94" t="str">
        <f t="shared" si="235"/>
        <v/>
      </c>
      <c r="BT1420" s="95">
        <v>0</v>
      </c>
      <c r="BU1420" s="101" t="str">
        <f t="shared" si="236"/>
        <v/>
      </c>
      <c r="BV1420" s="102" t="str">
        <f t="shared" si="237"/>
        <v>-</v>
      </c>
      <c r="BW1420" s="103"/>
      <c r="BX1420" s="104" t="str">
        <f t="shared" si="238"/>
        <v>-</v>
      </c>
      <c r="BY1420" s="105"/>
      <c r="BZ1420" s="103"/>
      <c r="CA1420" s="106"/>
      <c r="CB1420" s="107"/>
      <c r="CC1420" s="112"/>
      <c r="CD1420" s="106"/>
      <c r="CE1420" s="103"/>
      <c r="CF1420" s="113"/>
      <c r="CG1420" s="114"/>
    </row>
    <row r="1421" spans="1:85">
      <c r="A1421" s="53" t="str">
        <f t="shared" si="229"/>
        <v>--</v>
      </c>
      <c r="B1421" s="47" t="str">
        <f t="shared" si="230"/>
        <v>-</v>
      </c>
      <c r="C1421" s="153"/>
      <c r="D1421" s="49"/>
      <c r="E1421" s="50"/>
      <c r="F1421" s="51"/>
      <c r="G1421" s="59"/>
      <c r="H1421" s="51"/>
      <c r="I1421" s="59"/>
      <c r="J1421" s="60" t="str">
        <f>IF(ISBLANK(H1421),"",IFERROR(VLOOKUP(B1421,'Np PL4 Stock'!$A:$D,4,FALSE),""))</f>
        <v/>
      </c>
      <c r="K1421" s="61" t="str">
        <f>IF(ISBLANK(H1421),"",SUMIF('Np PL4 Stock'!$A:$A,B1421,'Np PL4 Stock'!$N:$N))</f>
        <v/>
      </c>
      <c r="L1421" s="62" t="str">
        <f>IF(ISBLANK(H1421),"",VLOOKUP(LEFT(B1421,5),Unit!A:B,2,FALSE))</f>
        <v/>
      </c>
      <c r="M1421" s="63" t="str">
        <f>IF(ISBLANK(H1421),"",IFERROR(VLOOKUP(B1421,'Np PL4 Stock'!$A:$T,20,FALSE),""))</f>
        <v/>
      </c>
      <c r="N1421" s="63" t="str">
        <f>IF(ISBLANK(H1421),"",IFERROR(VLOOKUP(B1421,'Np PL4 Stock'!$A:$U,21,FALSE),""))</f>
        <v/>
      </c>
      <c r="O1421" s="62" t="str">
        <f t="shared" si="233"/>
        <v/>
      </c>
      <c r="P1421" s="62" t="str">
        <f t="shared" si="231"/>
        <v/>
      </c>
      <c r="Q1421" s="67" t="str">
        <f t="shared" si="234"/>
        <v/>
      </c>
      <c r="R1421" s="67" t="str">
        <f t="shared" si="232"/>
        <v/>
      </c>
      <c r="S1421" s="59"/>
      <c r="T1421" s="147"/>
      <c r="U1421" s="147"/>
      <c r="V1421" s="59"/>
      <c r="W1421" s="59"/>
      <c r="X1421" s="59"/>
      <c r="Y1421" s="59"/>
      <c r="Z1421" s="59"/>
      <c r="AA1421" s="59"/>
      <c r="AB1421" s="59"/>
      <c r="AC1421" s="59"/>
      <c r="AD1421" s="59"/>
      <c r="AE1421" s="59"/>
      <c r="AF1421" s="73"/>
      <c r="AG1421" s="73"/>
      <c r="AH1421" s="73"/>
      <c r="AI1421" s="73"/>
      <c r="AJ1421" s="73"/>
      <c r="AK1421" s="73"/>
      <c r="AL1421" s="77" t="str">
        <f>IF(ISBLANK(S1421),"",IF(AJ1421="Fail","Fail",IF(E1421="PL4",IF(AND(T1421&gt;STD_01122025!$D$3,U1421&lt;STD_01122025!$D$4,OR(AF1421="ND",AF1421&lt;STD_01122025!$D$7),AH1421="ND"),"Pass","Fail"),IF(E1421="PL12",IF(AND(S1421&lt;STD_01122025!$F$2,T1421&gt;STD_01122025!$F$3,U1421&lt;STD_01122025!$F$4,V1421&gt;STD_01122025!$F$5,X1421&gt;STD_01122025!$F$6,OR(AF1421="ND",AF1421&lt;STD_01122025!$F$7),AH1421="ND"),"Pass","Fail"),IF(E1421="SuperPL",IF(AND(T1421&gt;STD_01122025!$H$3,U1421&lt;STD_01122025!$H$4,V1421&gt;STD_01122025!$H$5,X1421&gt;STD_01122025!$H$6,OR(AF1421="ND",AF1421&lt;STD_01122025!$H$7),AH1421="ND"),"Pass","Fail"),IF(E1421="Flight",IF(AND(T1421&gt;STD_01122025!$J$3,U1421&lt;STD_01122025!$J$4,X1421&gt;STD_01122025!$J$6,OR(AF1421="ND",AF1421&lt;STD_01122025!$J$7),AH1421="ND"),"Pass","Fail"),""))))))</f>
        <v/>
      </c>
      <c r="AM1421" s="62" t="str">
        <f>IF(ISBLANK(B1421),"",IFERROR(IF(VLOOKUP(B1421,'Np PL4 Stock'!$A:$J,10,FALSE)="Np4",D1421-VLOOKUP(B1421,'Np PL4 Stock'!$A:$E,5,FALSE),D1421-VLOOKUP(B1421,'Np PL4 Stock'!$A:$E,5,FALSE)-1),""))</f>
        <v/>
      </c>
      <c r="AN1421" s="147"/>
      <c r="AO1421" s="147"/>
      <c r="AP1421" s="59"/>
      <c r="AQ1421" s="59"/>
      <c r="AR1421" s="59"/>
      <c r="AS1421" s="59"/>
      <c r="AT1421" s="73"/>
      <c r="AU1421" s="73"/>
      <c r="AV1421" s="73"/>
      <c r="AW1421" s="73"/>
      <c r="AX1421" s="84"/>
      <c r="AY1421" s="59"/>
      <c r="AZ1421" s="59"/>
      <c r="BA1421" s="59"/>
      <c r="BB1421" s="59"/>
      <c r="BC1421" s="59"/>
      <c r="BD1421" s="59"/>
      <c r="BE1421" s="84"/>
      <c r="BF1421" s="84"/>
      <c r="BG1421" s="84"/>
      <c r="BH1421" s="84"/>
      <c r="BI1421" s="85"/>
      <c r="BJ1421" s="86"/>
      <c r="BK1421" s="86"/>
      <c r="BL1421" s="86"/>
      <c r="BM1421" s="86"/>
      <c r="BN1421" s="86"/>
      <c r="BO1421" s="59"/>
      <c r="BP1421" s="69"/>
      <c r="BQ1421" s="92">
        <v>0</v>
      </c>
      <c r="BR1421" s="93">
        <v>0</v>
      </c>
      <c r="BS1421" s="94" t="str">
        <f t="shared" si="235"/>
        <v/>
      </c>
      <c r="BT1421" s="95">
        <v>0</v>
      </c>
      <c r="BU1421" s="101" t="str">
        <f t="shared" si="236"/>
        <v/>
      </c>
      <c r="BV1421" s="102" t="str">
        <f t="shared" si="237"/>
        <v>-</v>
      </c>
      <c r="BW1421" s="103"/>
      <c r="BX1421" s="104" t="str">
        <f t="shared" si="238"/>
        <v>-</v>
      </c>
      <c r="BY1421" s="105"/>
      <c r="BZ1421" s="103"/>
      <c r="CA1421" s="106"/>
      <c r="CB1421" s="107"/>
      <c r="CC1421" s="112"/>
      <c r="CD1421" s="106"/>
      <c r="CE1421" s="103"/>
      <c r="CF1421" s="113"/>
      <c r="CG1421" s="114"/>
    </row>
    <row r="1422" spans="1:85">
      <c r="A1422" s="53" t="str">
        <f t="shared" si="229"/>
        <v>--</v>
      </c>
      <c r="B1422" s="47" t="str">
        <f t="shared" si="230"/>
        <v>-</v>
      </c>
      <c r="C1422" s="153"/>
      <c r="D1422" s="49"/>
      <c r="E1422" s="50"/>
      <c r="F1422" s="51"/>
      <c r="G1422" s="59"/>
      <c r="H1422" s="51"/>
      <c r="I1422" s="59"/>
      <c r="J1422" s="60" t="str">
        <f>IF(ISBLANK(H1422),"",IFERROR(VLOOKUP(B1422,'Np PL4 Stock'!$A:$D,4,FALSE),""))</f>
        <v/>
      </c>
      <c r="K1422" s="61" t="str">
        <f>IF(ISBLANK(H1422),"",SUMIF('Np PL4 Stock'!$A:$A,B1422,'Np PL4 Stock'!$N:$N))</f>
        <v/>
      </c>
      <c r="L1422" s="62" t="str">
        <f>IF(ISBLANK(H1422),"",VLOOKUP(LEFT(B1422,5),Unit!A:B,2,FALSE))</f>
        <v/>
      </c>
      <c r="M1422" s="63" t="str">
        <f>IF(ISBLANK(H1422),"",IFERROR(VLOOKUP(B1422,'Np PL4 Stock'!$A:$T,20,FALSE),""))</f>
        <v/>
      </c>
      <c r="N1422" s="63" t="str">
        <f>IF(ISBLANK(H1422),"",IFERROR(VLOOKUP(B1422,'Np PL4 Stock'!$A:$U,21,FALSE),""))</f>
        <v/>
      </c>
      <c r="O1422" s="62" t="str">
        <f t="shared" si="233"/>
        <v/>
      </c>
      <c r="P1422" s="62" t="str">
        <f t="shared" si="231"/>
        <v/>
      </c>
      <c r="Q1422" s="67" t="str">
        <f t="shared" si="234"/>
        <v/>
      </c>
      <c r="R1422" s="67" t="str">
        <f t="shared" si="232"/>
        <v/>
      </c>
      <c r="S1422" s="59"/>
      <c r="T1422" s="147"/>
      <c r="U1422" s="147"/>
      <c r="V1422" s="59"/>
      <c r="W1422" s="59"/>
      <c r="X1422" s="59"/>
      <c r="Y1422" s="59"/>
      <c r="Z1422" s="59"/>
      <c r="AA1422" s="59"/>
      <c r="AB1422" s="59"/>
      <c r="AC1422" s="59"/>
      <c r="AD1422" s="59"/>
      <c r="AE1422" s="59"/>
      <c r="AF1422" s="73"/>
      <c r="AG1422" s="73"/>
      <c r="AH1422" s="73"/>
      <c r="AI1422" s="73"/>
      <c r="AJ1422" s="73"/>
      <c r="AK1422" s="73"/>
      <c r="AL1422" s="77" t="str">
        <f>IF(ISBLANK(S1422),"",IF(AJ1422="Fail","Fail",IF(E1422="PL4",IF(AND(T1422&gt;STD_01122025!$D$3,U1422&lt;STD_01122025!$D$4,OR(AF1422="ND",AF1422&lt;STD_01122025!$D$7),AH1422="ND"),"Pass","Fail"),IF(E1422="PL12",IF(AND(S1422&lt;STD_01122025!$F$2,T1422&gt;STD_01122025!$F$3,U1422&lt;STD_01122025!$F$4,V1422&gt;STD_01122025!$F$5,X1422&gt;STD_01122025!$F$6,OR(AF1422="ND",AF1422&lt;STD_01122025!$F$7),AH1422="ND"),"Pass","Fail"),IF(E1422="SuperPL",IF(AND(T1422&gt;STD_01122025!$H$3,U1422&lt;STD_01122025!$H$4,V1422&gt;STD_01122025!$H$5,X1422&gt;STD_01122025!$H$6,OR(AF1422="ND",AF1422&lt;STD_01122025!$H$7),AH1422="ND"),"Pass","Fail"),IF(E1422="Flight",IF(AND(T1422&gt;STD_01122025!$J$3,U1422&lt;STD_01122025!$J$4,X1422&gt;STD_01122025!$J$6,OR(AF1422="ND",AF1422&lt;STD_01122025!$J$7),AH1422="ND"),"Pass","Fail"),""))))))</f>
        <v/>
      </c>
      <c r="AM1422" s="62" t="str">
        <f>IF(ISBLANK(B1422),"",IFERROR(IF(VLOOKUP(B1422,'Np PL4 Stock'!$A:$J,10,FALSE)="Np4",D1422-VLOOKUP(B1422,'Np PL4 Stock'!$A:$E,5,FALSE),D1422-VLOOKUP(B1422,'Np PL4 Stock'!$A:$E,5,FALSE)-1),""))</f>
        <v/>
      </c>
      <c r="AN1422" s="147"/>
      <c r="AO1422" s="147"/>
      <c r="AP1422" s="59"/>
      <c r="AQ1422" s="59"/>
      <c r="AR1422" s="59"/>
      <c r="AS1422" s="59"/>
      <c r="AT1422" s="73"/>
      <c r="AU1422" s="73"/>
      <c r="AV1422" s="73"/>
      <c r="AW1422" s="73"/>
      <c r="AX1422" s="84"/>
      <c r="AY1422" s="59"/>
      <c r="AZ1422" s="59"/>
      <c r="BA1422" s="59"/>
      <c r="BB1422" s="59"/>
      <c r="BC1422" s="59"/>
      <c r="BD1422" s="59"/>
      <c r="BE1422" s="84"/>
      <c r="BF1422" s="84"/>
      <c r="BG1422" s="84"/>
      <c r="BH1422" s="84"/>
      <c r="BI1422" s="85"/>
      <c r="BJ1422" s="86"/>
      <c r="BK1422" s="86"/>
      <c r="BL1422" s="86"/>
      <c r="BM1422" s="86"/>
      <c r="BN1422" s="86"/>
      <c r="BO1422" s="59"/>
      <c r="BP1422" s="69"/>
      <c r="BQ1422" s="92">
        <v>0</v>
      </c>
      <c r="BR1422" s="93">
        <v>0</v>
      </c>
      <c r="BS1422" s="94" t="str">
        <f t="shared" si="235"/>
        <v/>
      </c>
      <c r="BT1422" s="95">
        <v>0</v>
      </c>
      <c r="BU1422" s="101" t="str">
        <f t="shared" si="236"/>
        <v/>
      </c>
      <c r="BV1422" s="102" t="str">
        <f t="shared" si="237"/>
        <v>-</v>
      </c>
      <c r="BW1422" s="103"/>
      <c r="BX1422" s="104" t="str">
        <f t="shared" si="238"/>
        <v>-</v>
      </c>
      <c r="BY1422" s="105"/>
      <c r="BZ1422" s="103"/>
      <c r="CA1422" s="106"/>
      <c r="CB1422" s="107"/>
      <c r="CC1422" s="112"/>
      <c r="CD1422" s="106"/>
      <c r="CE1422" s="103"/>
      <c r="CF1422" s="113"/>
      <c r="CG1422" s="114"/>
    </row>
    <row r="1423" spans="1:85">
      <c r="A1423" s="53" t="str">
        <f t="shared" si="229"/>
        <v>--</v>
      </c>
      <c r="B1423" s="47" t="str">
        <f t="shared" si="230"/>
        <v>-</v>
      </c>
      <c r="C1423" s="153"/>
      <c r="D1423" s="49"/>
      <c r="E1423" s="50"/>
      <c r="F1423" s="51"/>
      <c r="G1423" s="59"/>
      <c r="H1423" s="51"/>
      <c r="I1423" s="59"/>
      <c r="J1423" s="60" t="str">
        <f>IF(ISBLANK(H1423),"",IFERROR(VLOOKUP(B1423,'Np PL4 Stock'!$A:$D,4,FALSE),""))</f>
        <v/>
      </c>
      <c r="K1423" s="61" t="str">
        <f>IF(ISBLANK(H1423),"",SUMIF('Np PL4 Stock'!$A:$A,B1423,'Np PL4 Stock'!$N:$N))</f>
        <v/>
      </c>
      <c r="L1423" s="62" t="str">
        <f>IF(ISBLANK(H1423),"",VLOOKUP(LEFT(B1423,5),Unit!A:B,2,FALSE))</f>
        <v/>
      </c>
      <c r="M1423" s="63" t="str">
        <f>IF(ISBLANK(H1423),"",IFERROR(VLOOKUP(B1423,'Np PL4 Stock'!$A:$T,20,FALSE),""))</f>
        <v/>
      </c>
      <c r="N1423" s="63" t="str">
        <f>IF(ISBLANK(H1423),"",IFERROR(VLOOKUP(B1423,'Np PL4 Stock'!$A:$U,21,FALSE),""))</f>
        <v/>
      </c>
      <c r="O1423" s="62" t="str">
        <f t="shared" si="233"/>
        <v/>
      </c>
      <c r="P1423" s="62" t="str">
        <f t="shared" si="231"/>
        <v/>
      </c>
      <c r="Q1423" s="67" t="str">
        <f t="shared" si="234"/>
        <v/>
      </c>
      <c r="R1423" s="67" t="str">
        <f t="shared" si="232"/>
        <v/>
      </c>
      <c r="S1423" s="59"/>
      <c r="T1423" s="147"/>
      <c r="U1423" s="147"/>
      <c r="V1423" s="59"/>
      <c r="W1423" s="59"/>
      <c r="X1423" s="59"/>
      <c r="Y1423" s="59"/>
      <c r="Z1423" s="59"/>
      <c r="AA1423" s="59"/>
      <c r="AB1423" s="59"/>
      <c r="AC1423" s="59"/>
      <c r="AD1423" s="59"/>
      <c r="AE1423" s="59"/>
      <c r="AF1423" s="73"/>
      <c r="AG1423" s="73"/>
      <c r="AH1423" s="73"/>
      <c r="AI1423" s="73"/>
      <c r="AJ1423" s="73"/>
      <c r="AK1423" s="73"/>
      <c r="AL1423" s="77" t="str">
        <f>IF(ISBLANK(S1423),"",IF(AJ1423="Fail","Fail",IF(E1423="PL4",IF(AND(T1423&gt;STD_01122025!$D$3,U1423&lt;STD_01122025!$D$4,OR(AF1423="ND",AF1423&lt;STD_01122025!$D$7),AH1423="ND"),"Pass","Fail"),IF(E1423="PL12",IF(AND(S1423&lt;STD_01122025!$F$2,T1423&gt;STD_01122025!$F$3,U1423&lt;STD_01122025!$F$4,V1423&gt;STD_01122025!$F$5,X1423&gt;STD_01122025!$F$6,OR(AF1423="ND",AF1423&lt;STD_01122025!$F$7),AH1423="ND"),"Pass","Fail"),IF(E1423="SuperPL",IF(AND(T1423&gt;STD_01122025!$H$3,U1423&lt;STD_01122025!$H$4,V1423&gt;STD_01122025!$H$5,X1423&gt;STD_01122025!$H$6,OR(AF1423="ND",AF1423&lt;STD_01122025!$H$7),AH1423="ND"),"Pass","Fail"),IF(E1423="Flight",IF(AND(T1423&gt;STD_01122025!$J$3,U1423&lt;STD_01122025!$J$4,X1423&gt;STD_01122025!$J$6,OR(AF1423="ND",AF1423&lt;STD_01122025!$J$7),AH1423="ND"),"Pass","Fail"),""))))))</f>
        <v/>
      </c>
      <c r="AM1423" s="62" t="str">
        <f>IF(ISBLANK(B1423),"",IFERROR(IF(VLOOKUP(B1423,'Np PL4 Stock'!$A:$J,10,FALSE)="Np4",D1423-VLOOKUP(B1423,'Np PL4 Stock'!$A:$E,5,FALSE),D1423-VLOOKUP(B1423,'Np PL4 Stock'!$A:$E,5,FALSE)-1),""))</f>
        <v/>
      </c>
      <c r="AN1423" s="147"/>
      <c r="AO1423" s="147"/>
      <c r="AP1423" s="59"/>
      <c r="AQ1423" s="59"/>
      <c r="AR1423" s="59"/>
      <c r="AS1423" s="59"/>
      <c r="AT1423" s="73"/>
      <c r="AU1423" s="73"/>
      <c r="AV1423" s="73"/>
      <c r="AW1423" s="73"/>
      <c r="AX1423" s="84"/>
      <c r="AY1423" s="59"/>
      <c r="AZ1423" s="59"/>
      <c r="BA1423" s="59"/>
      <c r="BB1423" s="59"/>
      <c r="BC1423" s="59"/>
      <c r="BD1423" s="59"/>
      <c r="BE1423" s="84"/>
      <c r="BF1423" s="84"/>
      <c r="BG1423" s="84"/>
      <c r="BH1423" s="84"/>
      <c r="BI1423" s="85"/>
      <c r="BJ1423" s="86"/>
      <c r="BK1423" s="86"/>
      <c r="BL1423" s="86"/>
      <c r="BM1423" s="86"/>
      <c r="BN1423" s="86"/>
      <c r="BO1423" s="59"/>
      <c r="BP1423" s="69"/>
      <c r="BQ1423" s="92">
        <v>0</v>
      </c>
      <c r="BR1423" s="93">
        <v>0</v>
      </c>
      <c r="BS1423" s="94" t="str">
        <f t="shared" si="235"/>
        <v/>
      </c>
      <c r="BT1423" s="95">
        <v>0</v>
      </c>
      <c r="BU1423" s="101" t="str">
        <f t="shared" si="236"/>
        <v/>
      </c>
      <c r="BV1423" s="102" t="str">
        <f t="shared" si="237"/>
        <v>-</v>
      </c>
      <c r="BW1423" s="103"/>
      <c r="BX1423" s="104" t="str">
        <f t="shared" si="238"/>
        <v>-</v>
      </c>
      <c r="BY1423" s="105"/>
      <c r="BZ1423" s="103"/>
      <c r="CA1423" s="106"/>
      <c r="CB1423" s="107"/>
      <c r="CC1423" s="112"/>
      <c r="CD1423" s="106"/>
      <c r="CE1423" s="103"/>
      <c r="CF1423" s="113"/>
      <c r="CG1423" s="114"/>
    </row>
    <row r="1424" spans="1:85">
      <c r="A1424" s="53" t="str">
        <f t="shared" si="229"/>
        <v>--</v>
      </c>
      <c r="B1424" s="47" t="str">
        <f t="shared" si="230"/>
        <v>-</v>
      </c>
      <c r="C1424" s="153"/>
      <c r="D1424" s="49"/>
      <c r="E1424" s="50"/>
      <c r="F1424" s="51"/>
      <c r="G1424" s="59"/>
      <c r="H1424" s="51"/>
      <c r="I1424" s="59"/>
      <c r="J1424" s="60" t="str">
        <f>IF(ISBLANK(H1424),"",IFERROR(VLOOKUP(B1424,'Np PL4 Stock'!$A:$D,4,FALSE),""))</f>
        <v/>
      </c>
      <c r="K1424" s="61" t="str">
        <f>IF(ISBLANK(H1424),"",SUMIF('Np PL4 Stock'!$A:$A,B1424,'Np PL4 Stock'!$N:$N))</f>
        <v/>
      </c>
      <c r="L1424" s="62" t="str">
        <f>IF(ISBLANK(H1424),"",VLOOKUP(LEFT(B1424,5),Unit!A:B,2,FALSE))</f>
        <v/>
      </c>
      <c r="M1424" s="63" t="str">
        <f>IF(ISBLANK(H1424),"",IFERROR(VLOOKUP(B1424,'Np PL4 Stock'!$A:$T,20,FALSE),""))</f>
        <v/>
      </c>
      <c r="N1424" s="63" t="str">
        <f>IF(ISBLANK(H1424),"",IFERROR(VLOOKUP(B1424,'Np PL4 Stock'!$A:$U,21,FALSE),""))</f>
        <v/>
      </c>
      <c r="O1424" s="62" t="str">
        <f t="shared" si="233"/>
        <v/>
      </c>
      <c r="P1424" s="62" t="str">
        <f t="shared" si="231"/>
        <v/>
      </c>
      <c r="Q1424" s="67" t="str">
        <f t="shared" si="234"/>
        <v/>
      </c>
      <c r="R1424" s="67" t="str">
        <f t="shared" si="232"/>
        <v/>
      </c>
      <c r="S1424" s="59"/>
      <c r="T1424" s="147"/>
      <c r="U1424" s="147"/>
      <c r="V1424" s="59"/>
      <c r="W1424" s="59"/>
      <c r="X1424" s="59"/>
      <c r="Y1424" s="59"/>
      <c r="Z1424" s="59"/>
      <c r="AA1424" s="59"/>
      <c r="AB1424" s="59"/>
      <c r="AC1424" s="59"/>
      <c r="AD1424" s="59"/>
      <c r="AE1424" s="59"/>
      <c r="AF1424" s="73"/>
      <c r="AG1424" s="73"/>
      <c r="AH1424" s="73"/>
      <c r="AI1424" s="73"/>
      <c r="AJ1424" s="73"/>
      <c r="AK1424" s="73"/>
      <c r="AL1424" s="77" t="str">
        <f>IF(ISBLANK(S1424),"",IF(AJ1424="Fail","Fail",IF(E1424="PL4",IF(AND(T1424&gt;STD_01122025!$D$3,U1424&lt;STD_01122025!$D$4,OR(AF1424="ND",AF1424&lt;STD_01122025!$D$7),AH1424="ND"),"Pass","Fail"),IF(E1424="PL12",IF(AND(S1424&lt;STD_01122025!$F$2,T1424&gt;STD_01122025!$F$3,U1424&lt;STD_01122025!$F$4,V1424&gt;STD_01122025!$F$5,X1424&gt;STD_01122025!$F$6,OR(AF1424="ND",AF1424&lt;STD_01122025!$F$7),AH1424="ND"),"Pass","Fail"),IF(E1424="SuperPL",IF(AND(T1424&gt;STD_01122025!$H$3,U1424&lt;STD_01122025!$H$4,V1424&gt;STD_01122025!$H$5,X1424&gt;STD_01122025!$H$6,OR(AF1424="ND",AF1424&lt;STD_01122025!$H$7),AH1424="ND"),"Pass","Fail"),IF(E1424="Flight",IF(AND(T1424&gt;STD_01122025!$J$3,U1424&lt;STD_01122025!$J$4,X1424&gt;STD_01122025!$J$6,OR(AF1424="ND",AF1424&lt;STD_01122025!$J$7),AH1424="ND"),"Pass","Fail"),""))))))</f>
        <v/>
      </c>
      <c r="AM1424" s="62" t="str">
        <f>IF(ISBLANK(B1424),"",IFERROR(IF(VLOOKUP(B1424,'Np PL4 Stock'!$A:$J,10,FALSE)="Np4",D1424-VLOOKUP(B1424,'Np PL4 Stock'!$A:$E,5,FALSE),D1424-VLOOKUP(B1424,'Np PL4 Stock'!$A:$E,5,FALSE)-1),""))</f>
        <v/>
      </c>
      <c r="AN1424" s="147"/>
      <c r="AO1424" s="147"/>
      <c r="AP1424" s="59"/>
      <c r="AQ1424" s="59"/>
      <c r="AR1424" s="59"/>
      <c r="AS1424" s="59"/>
      <c r="AT1424" s="73"/>
      <c r="AU1424" s="73"/>
      <c r="AV1424" s="73"/>
      <c r="AW1424" s="73"/>
      <c r="AX1424" s="84"/>
      <c r="AY1424" s="59"/>
      <c r="AZ1424" s="59"/>
      <c r="BA1424" s="59"/>
      <c r="BB1424" s="59"/>
      <c r="BC1424" s="59"/>
      <c r="BD1424" s="59"/>
      <c r="BE1424" s="84"/>
      <c r="BF1424" s="84"/>
      <c r="BG1424" s="84"/>
      <c r="BH1424" s="84"/>
      <c r="BI1424" s="85"/>
      <c r="BJ1424" s="86"/>
      <c r="BK1424" s="86"/>
      <c r="BL1424" s="86"/>
      <c r="BM1424" s="86"/>
      <c r="BN1424" s="86"/>
      <c r="BO1424" s="59"/>
      <c r="BP1424" s="69"/>
      <c r="BQ1424" s="92">
        <v>0</v>
      </c>
      <c r="BR1424" s="93">
        <v>0</v>
      </c>
      <c r="BS1424" s="94" t="str">
        <f t="shared" si="235"/>
        <v/>
      </c>
      <c r="BT1424" s="95">
        <v>0</v>
      </c>
      <c r="BU1424" s="101" t="str">
        <f t="shared" si="236"/>
        <v/>
      </c>
      <c r="BV1424" s="102" t="str">
        <f t="shared" si="237"/>
        <v>-</v>
      </c>
      <c r="BW1424" s="103"/>
      <c r="BX1424" s="104" t="str">
        <f t="shared" si="238"/>
        <v>-</v>
      </c>
      <c r="BY1424" s="105"/>
      <c r="BZ1424" s="103"/>
      <c r="CA1424" s="106"/>
      <c r="CB1424" s="107"/>
      <c r="CC1424" s="112"/>
      <c r="CD1424" s="106"/>
      <c r="CE1424" s="103"/>
      <c r="CF1424" s="113"/>
      <c r="CG1424" s="114"/>
    </row>
    <row r="1425" spans="1:85">
      <c r="A1425" s="53" t="str">
        <f t="shared" si="229"/>
        <v>--</v>
      </c>
      <c r="B1425" s="47" t="str">
        <f t="shared" si="230"/>
        <v>-</v>
      </c>
      <c r="C1425" s="153"/>
      <c r="D1425" s="49"/>
      <c r="E1425" s="50"/>
      <c r="F1425" s="51"/>
      <c r="G1425" s="59"/>
      <c r="H1425" s="51"/>
      <c r="I1425" s="59"/>
      <c r="J1425" s="60" t="str">
        <f>IF(ISBLANK(H1425),"",IFERROR(VLOOKUP(B1425,'Np PL4 Stock'!$A:$D,4,FALSE),""))</f>
        <v/>
      </c>
      <c r="K1425" s="61" t="str">
        <f>IF(ISBLANK(H1425),"",SUMIF('Np PL4 Stock'!$A:$A,B1425,'Np PL4 Stock'!$N:$N))</f>
        <v/>
      </c>
      <c r="L1425" s="62" t="str">
        <f>IF(ISBLANK(H1425),"",VLOOKUP(LEFT(B1425,5),Unit!A:B,2,FALSE))</f>
        <v/>
      </c>
      <c r="M1425" s="63" t="str">
        <f>IF(ISBLANK(H1425),"",IFERROR(VLOOKUP(B1425,'Np PL4 Stock'!$A:$T,20,FALSE),""))</f>
        <v/>
      </c>
      <c r="N1425" s="63" t="str">
        <f>IF(ISBLANK(H1425),"",IFERROR(VLOOKUP(B1425,'Np PL4 Stock'!$A:$U,21,FALSE),""))</f>
        <v/>
      </c>
      <c r="O1425" s="62" t="str">
        <f t="shared" si="233"/>
        <v/>
      </c>
      <c r="P1425" s="62" t="str">
        <f t="shared" si="231"/>
        <v/>
      </c>
      <c r="Q1425" s="67" t="str">
        <f t="shared" si="234"/>
        <v/>
      </c>
      <c r="R1425" s="67" t="str">
        <f t="shared" si="232"/>
        <v/>
      </c>
      <c r="S1425" s="59"/>
      <c r="T1425" s="147"/>
      <c r="U1425" s="147"/>
      <c r="V1425" s="59"/>
      <c r="W1425" s="59"/>
      <c r="X1425" s="59"/>
      <c r="Y1425" s="59"/>
      <c r="Z1425" s="59"/>
      <c r="AA1425" s="59"/>
      <c r="AB1425" s="59"/>
      <c r="AC1425" s="59"/>
      <c r="AD1425" s="59"/>
      <c r="AE1425" s="59"/>
      <c r="AF1425" s="73"/>
      <c r="AG1425" s="73"/>
      <c r="AH1425" s="73"/>
      <c r="AI1425" s="73"/>
      <c r="AJ1425" s="73"/>
      <c r="AK1425" s="73"/>
      <c r="AL1425" s="77" t="str">
        <f>IF(ISBLANK(S1425),"",IF(AJ1425="Fail","Fail",IF(E1425="PL4",IF(AND(T1425&gt;STD_01122025!$D$3,U1425&lt;STD_01122025!$D$4,OR(AF1425="ND",AF1425&lt;STD_01122025!$D$7),AH1425="ND"),"Pass","Fail"),IF(E1425="PL12",IF(AND(S1425&lt;STD_01122025!$F$2,T1425&gt;STD_01122025!$F$3,U1425&lt;STD_01122025!$F$4,V1425&gt;STD_01122025!$F$5,X1425&gt;STD_01122025!$F$6,OR(AF1425="ND",AF1425&lt;STD_01122025!$F$7),AH1425="ND"),"Pass","Fail"),IF(E1425="SuperPL",IF(AND(T1425&gt;STD_01122025!$H$3,U1425&lt;STD_01122025!$H$4,V1425&gt;STD_01122025!$H$5,X1425&gt;STD_01122025!$H$6,OR(AF1425="ND",AF1425&lt;STD_01122025!$H$7),AH1425="ND"),"Pass","Fail"),IF(E1425="Flight",IF(AND(T1425&gt;STD_01122025!$J$3,U1425&lt;STD_01122025!$J$4,X1425&gt;STD_01122025!$J$6,OR(AF1425="ND",AF1425&lt;STD_01122025!$J$7),AH1425="ND"),"Pass","Fail"),""))))))</f>
        <v/>
      </c>
      <c r="AM1425" s="62" t="str">
        <f>IF(ISBLANK(B1425),"",IFERROR(IF(VLOOKUP(B1425,'Np PL4 Stock'!$A:$J,10,FALSE)="Np4",D1425-VLOOKUP(B1425,'Np PL4 Stock'!$A:$E,5,FALSE),D1425-VLOOKUP(B1425,'Np PL4 Stock'!$A:$E,5,FALSE)-1),""))</f>
        <v/>
      </c>
      <c r="AN1425" s="147"/>
      <c r="AO1425" s="147"/>
      <c r="AP1425" s="59"/>
      <c r="AQ1425" s="59"/>
      <c r="AR1425" s="59"/>
      <c r="AS1425" s="59"/>
      <c r="AT1425" s="73"/>
      <c r="AU1425" s="73"/>
      <c r="AV1425" s="73"/>
      <c r="AW1425" s="73"/>
      <c r="AX1425" s="84"/>
      <c r="AY1425" s="59"/>
      <c r="AZ1425" s="59"/>
      <c r="BA1425" s="59"/>
      <c r="BB1425" s="59"/>
      <c r="BC1425" s="59"/>
      <c r="BD1425" s="59"/>
      <c r="BE1425" s="84"/>
      <c r="BF1425" s="84"/>
      <c r="BG1425" s="84"/>
      <c r="BH1425" s="84"/>
      <c r="BI1425" s="85"/>
      <c r="BJ1425" s="86"/>
      <c r="BK1425" s="86"/>
      <c r="BL1425" s="86"/>
      <c r="BM1425" s="86"/>
      <c r="BN1425" s="86"/>
      <c r="BO1425" s="59"/>
      <c r="BP1425" s="69"/>
      <c r="BQ1425" s="92">
        <v>0</v>
      </c>
      <c r="BR1425" s="93">
        <v>0</v>
      </c>
      <c r="BS1425" s="94" t="str">
        <f t="shared" si="235"/>
        <v/>
      </c>
      <c r="BT1425" s="95">
        <v>0</v>
      </c>
      <c r="BU1425" s="101" t="str">
        <f t="shared" si="236"/>
        <v/>
      </c>
      <c r="BV1425" s="102" t="str">
        <f t="shared" si="237"/>
        <v>-</v>
      </c>
      <c r="BW1425" s="103"/>
      <c r="BX1425" s="104" t="str">
        <f t="shared" si="238"/>
        <v>-</v>
      </c>
      <c r="BY1425" s="105"/>
      <c r="BZ1425" s="103"/>
      <c r="CA1425" s="106"/>
      <c r="CB1425" s="107"/>
      <c r="CC1425" s="112"/>
      <c r="CD1425" s="106"/>
      <c r="CE1425" s="103"/>
      <c r="CF1425" s="113"/>
      <c r="CG1425" s="114"/>
    </row>
    <row r="1426" spans="1:85">
      <c r="A1426" s="53" t="str">
        <f t="shared" ref="A1426:A1489" si="239">IF(ISBLANK(H1426),"",H1426&amp;"-"&amp;IF(OR(LEN(I1426)=1,LEN(I1426)=4),"0"&amp;I1426,I1426))&amp;"-"&amp;IF(LEN(G1426)=1,"0"&amp;G1426,G1426)&amp;"-"&amp;D1426</f>
        <v>--</v>
      </c>
      <c r="B1426" s="47" t="str">
        <f t="shared" ref="B1426:B1489" si="240">IF(ISBLANK(H1426),"",H1426&amp;"-"&amp;IF(OR(LEN(I1426)=1,LEN(I1426)=4),"0"&amp;I1426,I1426))&amp;"-"&amp;IF(LEN(G1426)=1,"0"&amp;G1426,G1426)</f>
        <v>-</v>
      </c>
      <c r="C1426" s="153"/>
      <c r="D1426" s="49"/>
      <c r="E1426" s="50"/>
      <c r="F1426" s="51"/>
      <c r="G1426" s="59"/>
      <c r="H1426" s="51"/>
      <c r="I1426" s="59"/>
      <c r="J1426" s="60" t="str">
        <f>IF(ISBLANK(H1426),"",IFERROR(VLOOKUP(B1426,'Np PL4 Stock'!$A:$D,4,FALSE),""))</f>
        <v/>
      </c>
      <c r="K1426" s="61" t="str">
        <f>IF(ISBLANK(H1426),"",SUMIF('Np PL4 Stock'!$A:$A,B1426,'Np PL4 Stock'!$N:$N))</f>
        <v/>
      </c>
      <c r="L1426" s="62" t="str">
        <f>IF(ISBLANK(H1426),"",VLOOKUP(LEFT(B1426,5),Unit!A:B,2,FALSE))</f>
        <v/>
      </c>
      <c r="M1426" s="63" t="str">
        <f>IF(ISBLANK(H1426),"",IFERROR(VLOOKUP(B1426,'Np PL4 Stock'!$A:$T,20,FALSE),""))</f>
        <v/>
      </c>
      <c r="N1426" s="63" t="str">
        <f>IF(ISBLANK(H1426),"",IFERROR(VLOOKUP(B1426,'Np PL4 Stock'!$A:$U,21,FALSE),""))</f>
        <v/>
      </c>
      <c r="O1426" s="62" t="str">
        <f t="shared" si="233"/>
        <v/>
      </c>
      <c r="P1426" s="62" t="str">
        <f t="shared" si="231"/>
        <v/>
      </c>
      <c r="Q1426" s="67" t="str">
        <f t="shared" si="234"/>
        <v/>
      </c>
      <c r="R1426" s="67" t="str">
        <f t="shared" si="232"/>
        <v/>
      </c>
      <c r="S1426" s="59"/>
      <c r="T1426" s="147"/>
      <c r="U1426" s="147"/>
      <c r="V1426" s="59"/>
      <c r="W1426" s="59"/>
      <c r="X1426" s="59"/>
      <c r="Y1426" s="59"/>
      <c r="Z1426" s="59"/>
      <c r="AA1426" s="59"/>
      <c r="AB1426" s="59"/>
      <c r="AC1426" s="59"/>
      <c r="AD1426" s="59"/>
      <c r="AE1426" s="59"/>
      <c r="AF1426" s="73"/>
      <c r="AG1426" s="73"/>
      <c r="AH1426" s="73"/>
      <c r="AI1426" s="73"/>
      <c r="AJ1426" s="73"/>
      <c r="AK1426" s="73"/>
      <c r="AL1426" s="77" t="str">
        <f>IF(ISBLANK(S1426),"",IF(AJ1426="Fail","Fail",IF(E1426="PL4",IF(AND(T1426&gt;STD_01122025!$D$3,U1426&lt;STD_01122025!$D$4,OR(AF1426="ND",AF1426&lt;STD_01122025!$D$7),AH1426="ND"),"Pass","Fail"),IF(E1426="PL12",IF(AND(S1426&lt;STD_01122025!$F$2,T1426&gt;STD_01122025!$F$3,U1426&lt;STD_01122025!$F$4,V1426&gt;STD_01122025!$F$5,X1426&gt;STD_01122025!$F$6,OR(AF1426="ND",AF1426&lt;STD_01122025!$F$7),AH1426="ND"),"Pass","Fail"),IF(E1426="SuperPL",IF(AND(T1426&gt;STD_01122025!$H$3,U1426&lt;STD_01122025!$H$4,V1426&gt;STD_01122025!$H$5,X1426&gt;STD_01122025!$H$6,OR(AF1426="ND",AF1426&lt;STD_01122025!$H$7),AH1426="ND"),"Pass","Fail"),IF(E1426="Flight",IF(AND(T1426&gt;STD_01122025!$J$3,U1426&lt;STD_01122025!$J$4,X1426&gt;STD_01122025!$J$6,OR(AF1426="ND",AF1426&lt;STD_01122025!$J$7),AH1426="ND"),"Pass","Fail"),""))))))</f>
        <v/>
      </c>
      <c r="AM1426" s="62" t="str">
        <f>IF(ISBLANK(B1426),"",IFERROR(IF(VLOOKUP(B1426,'Np PL4 Stock'!$A:$J,10,FALSE)="Np4",D1426-VLOOKUP(B1426,'Np PL4 Stock'!$A:$E,5,FALSE),D1426-VLOOKUP(B1426,'Np PL4 Stock'!$A:$E,5,FALSE)-1),""))</f>
        <v/>
      </c>
      <c r="AN1426" s="147"/>
      <c r="AO1426" s="147"/>
      <c r="AP1426" s="59"/>
      <c r="AQ1426" s="59"/>
      <c r="AR1426" s="59"/>
      <c r="AS1426" s="59"/>
      <c r="AT1426" s="73"/>
      <c r="AU1426" s="73"/>
      <c r="AV1426" s="73"/>
      <c r="AW1426" s="73"/>
      <c r="AX1426" s="84"/>
      <c r="AY1426" s="59"/>
      <c r="AZ1426" s="59"/>
      <c r="BA1426" s="59"/>
      <c r="BB1426" s="59"/>
      <c r="BC1426" s="59"/>
      <c r="BD1426" s="59"/>
      <c r="BE1426" s="84"/>
      <c r="BF1426" s="84"/>
      <c r="BG1426" s="84"/>
      <c r="BH1426" s="84"/>
      <c r="BI1426" s="85"/>
      <c r="BJ1426" s="86"/>
      <c r="BK1426" s="86"/>
      <c r="BL1426" s="86"/>
      <c r="BM1426" s="86"/>
      <c r="BN1426" s="86"/>
      <c r="BO1426" s="59"/>
      <c r="BP1426" s="69"/>
      <c r="BQ1426" s="92">
        <v>0</v>
      </c>
      <c r="BR1426" s="93">
        <v>0</v>
      </c>
      <c r="BS1426" s="94" t="str">
        <f t="shared" si="235"/>
        <v/>
      </c>
      <c r="BT1426" s="95">
        <v>0</v>
      </c>
      <c r="BU1426" s="101" t="str">
        <f t="shared" si="236"/>
        <v/>
      </c>
      <c r="BV1426" s="102" t="str">
        <f t="shared" si="237"/>
        <v>-</v>
      </c>
      <c r="BW1426" s="103"/>
      <c r="BX1426" s="104" t="str">
        <f t="shared" si="238"/>
        <v>-</v>
      </c>
      <c r="BY1426" s="105"/>
      <c r="BZ1426" s="103"/>
      <c r="CA1426" s="106"/>
      <c r="CB1426" s="107"/>
      <c r="CC1426" s="112"/>
      <c r="CD1426" s="106"/>
      <c r="CE1426" s="103"/>
      <c r="CF1426" s="113"/>
      <c r="CG1426" s="114"/>
    </row>
    <row r="1427" spans="1:85">
      <c r="A1427" s="53" t="str">
        <f t="shared" si="239"/>
        <v>--</v>
      </c>
      <c r="B1427" s="47" t="str">
        <f t="shared" si="240"/>
        <v>-</v>
      </c>
      <c r="C1427" s="153"/>
      <c r="D1427" s="49"/>
      <c r="E1427" s="50"/>
      <c r="F1427" s="51"/>
      <c r="G1427" s="59"/>
      <c r="H1427" s="51"/>
      <c r="I1427" s="59"/>
      <c r="J1427" s="60" t="str">
        <f>IF(ISBLANK(H1427),"",IFERROR(VLOOKUP(B1427,'Np PL4 Stock'!$A:$D,4,FALSE),""))</f>
        <v/>
      </c>
      <c r="K1427" s="61" t="str">
        <f>IF(ISBLANK(H1427),"",SUMIF('Np PL4 Stock'!$A:$A,B1427,'Np PL4 Stock'!$N:$N))</f>
        <v/>
      </c>
      <c r="L1427" s="62" t="str">
        <f>IF(ISBLANK(H1427),"",VLOOKUP(LEFT(B1427,5),Unit!A:B,2,FALSE))</f>
        <v/>
      </c>
      <c r="M1427" s="63" t="str">
        <f>IF(ISBLANK(H1427),"",IFERROR(VLOOKUP(B1427,'Np PL4 Stock'!$A:$T,20,FALSE),""))</f>
        <v/>
      </c>
      <c r="N1427" s="63" t="str">
        <f>IF(ISBLANK(H1427),"",IFERROR(VLOOKUP(B1427,'Np PL4 Stock'!$A:$U,21,FALSE),""))</f>
        <v/>
      </c>
      <c r="O1427" s="62" t="str">
        <f t="shared" si="233"/>
        <v/>
      </c>
      <c r="P1427" s="62" t="str">
        <f t="shared" si="231"/>
        <v/>
      </c>
      <c r="Q1427" s="67" t="str">
        <f t="shared" si="234"/>
        <v/>
      </c>
      <c r="R1427" s="67" t="str">
        <f t="shared" si="232"/>
        <v/>
      </c>
      <c r="S1427" s="59"/>
      <c r="T1427" s="147"/>
      <c r="U1427" s="147"/>
      <c r="V1427" s="59"/>
      <c r="W1427" s="59"/>
      <c r="X1427" s="59"/>
      <c r="Y1427" s="59"/>
      <c r="Z1427" s="59"/>
      <c r="AA1427" s="59"/>
      <c r="AB1427" s="59"/>
      <c r="AC1427" s="59"/>
      <c r="AD1427" s="59"/>
      <c r="AE1427" s="59"/>
      <c r="AF1427" s="73"/>
      <c r="AG1427" s="73"/>
      <c r="AH1427" s="73"/>
      <c r="AI1427" s="73"/>
      <c r="AJ1427" s="73"/>
      <c r="AK1427" s="73"/>
      <c r="AL1427" s="77" t="str">
        <f>IF(ISBLANK(S1427),"",IF(AJ1427="Fail","Fail",IF(E1427="PL4",IF(AND(T1427&gt;STD_01122025!$D$3,U1427&lt;STD_01122025!$D$4,OR(AF1427="ND",AF1427&lt;STD_01122025!$D$7),AH1427="ND"),"Pass","Fail"),IF(E1427="PL12",IF(AND(S1427&lt;STD_01122025!$F$2,T1427&gt;STD_01122025!$F$3,U1427&lt;STD_01122025!$F$4,V1427&gt;STD_01122025!$F$5,X1427&gt;STD_01122025!$F$6,OR(AF1427="ND",AF1427&lt;STD_01122025!$F$7),AH1427="ND"),"Pass","Fail"),IF(E1427="SuperPL",IF(AND(T1427&gt;STD_01122025!$H$3,U1427&lt;STD_01122025!$H$4,V1427&gt;STD_01122025!$H$5,X1427&gt;STD_01122025!$H$6,OR(AF1427="ND",AF1427&lt;STD_01122025!$H$7),AH1427="ND"),"Pass","Fail"),IF(E1427="Flight",IF(AND(T1427&gt;STD_01122025!$J$3,U1427&lt;STD_01122025!$J$4,X1427&gt;STD_01122025!$J$6,OR(AF1427="ND",AF1427&lt;STD_01122025!$J$7),AH1427="ND"),"Pass","Fail"),""))))))</f>
        <v/>
      </c>
      <c r="AM1427" s="62" t="str">
        <f>IF(ISBLANK(B1427),"",IFERROR(IF(VLOOKUP(B1427,'Np PL4 Stock'!$A:$J,10,FALSE)="Np4",D1427-VLOOKUP(B1427,'Np PL4 Stock'!$A:$E,5,FALSE),D1427-VLOOKUP(B1427,'Np PL4 Stock'!$A:$E,5,FALSE)-1),""))</f>
        <v/>
      </c>
      <c r="AN1427" s="147"/>
      <c r="AO1427" s="147"/>
      <c r="AP1427" s="59"/>
      <c r="AQ1427" s="59"/>
      <c r="AR1427" s="59"/>
      <c r="AS1427" s="59"/>
      <c r="AT1427" s="73"/>
      <c r="AU1427" s="73"/>
      <c r="AV1427" s="73"/>
      <c r="AW1427" s="73"/>
      <c r="AX1427" s="84"/>
      <c r="AY1427" s="59"/>
      <c r="AZ1427" s="59"/>
      <c r="BA1427" s="59"/>
      <c r="BB1427" s="59"/>
      <c r="BC1427" s="59"/>
      <c r="BD1427" s="59"/>
      <c r="BE1427" s="84"/>
      <c r="BF1427" s="84"/>
      <c r="BG1427" s="84"/>
      <c r="BH1427" s="84"/>
      <c r="BI1427" s="85"/>
      <c r="BJ1427" s="86"/>
      <c r="BK1427" s="86"/>
      <c r="BL1427" s="86"/>
      <c r="BM1427" s="86"/>
      <c r="BN1427" s="86"/>
      <c r="BO1427" s="59"/>
      <c r="BP1427" s="69"/>
      <c r="BQ1427" s="92">
        <v>0</v>
      </c>
      <c r="BR1427" s="93">
        <v>0</v>
      </c>
      <c r="BS1427" s="94" t="str">
        <f t="shared" si="235"/>
        <v/>
      </c>
      <c r="BT1427" s="95">
        <v>0</v>
      </c>
      <c r="BU1427" s="101" t="str">
        <f t="shared" si="236"/>
        <v/>
      </c>
      <c r="BV1427" s="102" t="str">
        <f t="shared" si="237"/>
        <v>-</v>
      </c>
      <c r="BW1427" s="103"/>
      <c r="BX1427" s="104" t="str">
        <f t="shared" si="238"/>
        <v>-</v>
      </c>
      <c r="BY1427" s="105"/>
      <c r="BZ1427" s="103"/>
      <c r="CA1427" s="106"/>
      <c r="CB1427" s="107"/>
      <c r="CC1427" s="112"/>
      <c r="CD1427" s="106"/>
      <c r="CE1427" s="103"/>
      <c r="CF1427" s="113"/>
      <c r="CG1427" s="114"/>
    </row>
    <row r="1428" spans="1:85">
      <c r="A1428" s="53" t="str">
        <f t="shared" si="239"/>
        <v>--</v>
      </c>
      <c r="B1428" s="47" t="str">
        <f t="shared" si="240"/>
        <v>-</v>
      </c>
      <c r="C1428" s="153"/>
      <c r="D1428" s="49"/>
      <c r="E1428" s="50"/>
      <c r="F1428" s="51"/>
      <c r="G1428" s="59"/>
      <c r="H1428" s="51"/>
      <c r="I1428" s="59"/>
      <c r="J1428" s="60" t="str">
        <f>IF(ISBLANK(H1428),"",IFERROR(VLOOKUP(B1428,'Np PL4 Stock'!$A:$D,4,FALSE),""))</f>
        <v/>
      </c>
      <c r="K1428" s="61" t="str">
        <f>IF(ISBLANK(H1428),"",SUMIF('Np PL4 Stock'!$A:$A,B1428,'Np PL4 Stock'!$N:$N))</f>
        <v/>
      </c>
      <c r="L1428" s="62" t="str">
        <f>IF(ISBLANK(H1428),"",VLOOKUP(LEFT(B1428,5),Unit!A:B,2,FALSE))</f>
        <v/>
      </c>
      <c r="M1428" s="63" t="str">
        <f>IF(ISBLANK(H1428),"",IFERROR(VLOOKUP(B1428,'Np PL4 Stock'!$A:$T,20,FALSE),""))</f>
        <v/>
      </c>
      <c r="N1428" s="63" t="str">
        <f>IF(ISBLANK(H1428),"",IFERROR(VLOOKUP(B1428,'Np PL4 Stock'!$A:$U,21,FALSE),""))</f>
        <v/>
      </c>
      <c r="O1428" s="62" t="str">
        <f t="shared" si="233"/>
        <v/>
      </c>
      <c r="P1428" s="62" t="str">
        <f t="shared" si="231"/>
        <v/>
      </c>
      <c r="Q1428" s="67" t="str">
        <f t="shared" si="234"/>
        <v/>
      </c>
      <c r="R1428" s="67" t="str">
        <f t="shared" si="232"/>
        <v/>
      </c>
      <c r="S1428" s="59"/>
      <c r="T1428" s="147"/>
      <c r="U1428" s="147"/>
      <c r="V1428" s="59"/>
      <c r="W1428" s="59"/>
      <c r="X1428" s="59"/>
      <c r="Y1428" s="59"/>
      <c r="Z1428" s="59"/>
      <c r="AA1428" s="59"/>
      <c r="AB1428" s="59"/>
      <c r="AC1428" s="59"/>
      <c r="AD1428" s="59"/>
      <c r="AE1428" s="59"/>
      <c r="AF1428" s="73"/>
      <c r="AG1428" s="73"/>
      <c r="AH1428" s="73"/>
      <c r="AI1428" s="73"/>
      <c r="AJ1428" s="73"/>
      <c r="AK1428" s="73"/>
      <c r="AL1428" s="77" t="str">
        <f>IF(ISBLANK(S1428),"",IF(AJ1428="Fail","Fail",IF(E1428="PL4",IF(AND(T1428&gt;STD_01122025!$D$3,U1428&lt;STD_01122025!$D$4,OR(AF1428="ND",AF1428&lt;STD_01122025!$D$7),AH1428="ND"),"Pass","Fail"),IF(E1428="PL12",IF(AND(S1428&lt;STD_01122025!$F$2,T1428&gt;STD_01122025!$F$3,U1428&lt;STD_01122025!$F$4,V1428&gt;STD_01122025!$F$5,X1428&gt;STD_01122025!$F$6,OR(AF1428="ND",AF1428&lt;STD_01122025!$F$7),AH1428="ND"),"Pass","Fail"),IF(E1428="SuperPL",IF(AND(T1428&gt;STD_01122025!$H$3,U1428&lt;STD_01122025!$H$4,V1428&gt;STD_01122025!$H$5,X1428&gt;STD_01122025!$H$6,OR(AF1428="ND",AF1428&lt;STD_01122025!$H$7),AH1428="ND"),"Pass","Fail"),IF(E1428="Flight",IF(AND(T1428&gt;STD_01122025!$J$3,U1428&lt;STD_01122025!$J$4,X1428&gt;STD_01122025!$J$6,OR(AF1428="ND",AF1428&lt;STD_01122025!$J$7),AH1428="ND"),"Pass","Fail"),""))))))</f>
        <v/>
      </c>
      <c r="AM1428" s="62" t="str">
        <f>IF(ISBLANK(B1428),"",IFERROR(IF(VLOOKUP(B1428,'Np PL4 Stock'!$A:$J,10,FALSE)="Np4",D1428-VLOOKUP(B1428,'Np PL4 Stock'!$A:$E,5,FALSE),D1428-VLOOKUP(B1428,'Np PL4 Stock'!$A:$E,5,FALSE)-1),""))</f>
        <v/>
      </c>
      <c r="AN1428" s="147"/>
      <c r="AO1428" s="147"/>
      <c r="AP1428" s="59"/>
      <c r="AQ1428" s="59"/>
      <c r="AR1428" s="59"/>
      <c r="AS1428" s="59"/>
      <c r="AT1428" s="73"/>
      <c r="AU1428" s="73"/>
      <c r="AV1428" s="73"/>
      <c r="AW1428" s="73"/>
      <c r="AX1428" s="84"/>
      <c r="AY1428" s="59"/>
      <c r="AZ1428" s="59"/>
      <c r="BA1428" s="59"/>
      <c r="BB1428" s="59"/>
      <c r="BC1428" s="59"/>
      <c r="BD1428" s="59"/>
      <c r="BE1428" s="84"/>
      <c r="BF1428" s="84"/>
      <c r="BG1428" s="84"/>
      <c r="BH1428" s="84"/>
      <c r="BI1428" s="85"/>
      <c r="BJ1428" s="86"/>
      <c r="BK1428" s="86"/>
      <c r="BL1428" s="86"/>
      <c r="BM1428" s="86"/>
      <c r="BN1428" s="86"/>
      <c r="BO1428" s="59"/>
      <c r="BP1428" s="69"/>
      <c r="BQ1428" s="92">
        <v>0</v>
      </c>
      <c r="BR1428" s="93">
        <v>0</v>
      </c>
      <c r="BS1428" s="94" t="str">
        <f t="shared" si="235"/>
        <v/>
      </c>
      <c r="BT1428" s="95">
        <v>0</v>
      </c>
      <c r="BU1428" s="101" t="str">
        <f t="shared" si="236"/>
        <v/>
      </c>
      <c r="BV1428" s="102" t="str">
        <f t="shared" si="237"/>
        <v>-</v>
      </c>
      <c r="BW1428" s="103"/>
      <c r="BX1428" s="104" t="str">
        <f t="shared" si="238"/>
        <v>-</v>
      </c>
      <c r="BY1428" s="105"/>
      <c r="BZ1428" s="103"/>
      <c r="CA1428" s="106"/>
      <c r="CB1428" s="107"/>
      <c r="CC1428" s="112"/>
      <c r="CD1428" s="106"/>
      <c r="CE1428" s="103"/>
      <c r="CF1428" s="113"/>
      <c r="CG1428" s="114"/>
    </row>
    <row r="1429" spans="1:85">
      <c r="A1429" s="53" t="str">
        <f t="shared" si="239"/>
        <v>--</v>
      </c>
      <c r="B1429" s="47" t="str">
        <f t="shared" si="240"/>
        <v>-</v>
      </c>
      <c r="C1429" s="153"/>
      <c r="D1429" s="49"/>
      <c r="E1429" s="50"/>
      <c r="F1429" s="51"/>
      <c r="G1429" s="59"/>
      <c r="H1429" s="51"/>
      <c r="I1429" s="59"/>
      <c r="J1429" s="60" t="str">
        <f>IF(ISBLANK(H1429),"",IFERROR(VLOOKUP(B1429,'Np PL4 Stock'!$A:$D,4,FALSE),""))</f>
        <v/>
      </c>
      <c r="K1429" s="61" t="str">
        <f>IF(ISBLANK(H1429),"",SUMIF('Np PL4 Stock'!$A:$A,B1429,'Np PL4 Stock'!$N:$N))</f>
        <v/>
      </c>
      <c r="L1429" s="62" t="str">
        <f>IF(ISBLANK(H1429),"",VLOOKUP(LEFT(B1429,5),Unit!A:B,2,FALSE))</f>
        <v/>
      </c>
      <c r="M1429" s="63" t="str">
        <f>IF(ISBLANK(H1429),"",IFERROR(VLOOKUP(B1429,'Np PL4 Stock'!$A:$T,20,FALSE),""))</f>
        <v/>
      </c>
      <c r="N1429" s="63" t="str">
        <f>IF(ISBLANK(H1429),"",IFERROR(VLOOKUP(B1429,'Np PL4 Stock'!$A:$U,21,FALSE),""))</f>
        <v/>
      </c>
      <c r="O1429" s="62" t="str">
        <f t="shared" si="233"/>
        <v/>
      </c>
      <c r="P1429" s="62" t="str">
        <f t="shared" si="231"/>
        <v/>
      </c>
      <c r="Q1429" s="67" t="str">
        <f t="shared" si="234"/>
        <v/>
      </c>
      <c r="R1429" s="67" t="str">
        <f t="shared" si="232"/>
        <v/>
      </c>
      <c r="S1429" s="59"/>
      <c r="T1429" s="147"/>
      <c r="U1429" s="147"/>
      <c r="V1429" s="59"/>
      <c r="W1429" s="59"/>
      <c r="X1429" s="59"/>
      <c r="Y1429" s="59"/>
      <c r="Z1429" s="59"/>
      <c r="AA1429" s="59"/>
      <c r="AB1429" s="59"/>
      <c r="AC1429" s="59"/>
      <c r="AD1429" s="59"/>
      <c r="AE1429" s="59"/>
      <c r="AF1429" s="73"/>
      <c r="AG1429" s="73"/>
      <c r="AH1429" s="73"/>
      <c r="AI1429" s="73"/>
      <c r="AJ1429" s="73"/>
      <c r="AK1429" s="73"/>
      <c r="AL1429" s="77" t="str">
        <f>IF(ISBLANK(S1429),"",IF(AJ1429="Fail","Fail",IF(E1429="PL4",IF(AND(T1429&gt;STD_01122025!$D$3,U1429&lt;STD_01122025!$D$4,OR(AF1429="ND",AF1429&lt;STD_01122025!$D$7),AH1429="ND"),"Pass","Fail"),IF(E1429="PL12",IF(AND(S1429&lt;STD_01122025!$F$2,T1429&gt;STD_01122025!$F$3,U1429&lt;STD_01122025!$F$4,V1429&gt;STD_01122025!$F$5,X1429&gt;STD_01122025!$F$6,OR(AF1429="ND",AF1429&lt;STD_01122025!$F$7),AH1429="ND"),"Pass","Fail"),IF(E1429="SuperPL",IF(AND(T1429&gt;STD_01122025!$H$3,U1429&lt;STD_01122025!$H$4,V1429&gt;STD_01122025!$H$5,X1429&gt;STD_01122025!$H$6,OR(AF1429="ND",AF1429&lt;STD_01122025!$H$7),AH1429="ND"),"Pass","Fail"),IF(E1429="Flight",IF(AND(T1429&gt;STD_01122025!$J$3,U1429&lt;STD_01122025!$J$4,X1429&gt;STD_01122025!$J$6,OR(AF1429="ND",AF1429&lt;STD_01122025!$J$7),AH1429="ND"),"Pass","Fail"),""))))))</f>
        <v/>
      </c>
      <c r="AM1429" s="62" t="str">
        <f>IF(ISBLANK(B1429),"",IFERROR(IF(VLOOKUP(B1429,'Np PL4 Stock'!$A:$J,10,FALSE)="Np4",D1429-VLOOKUP(B1429,'Np PL4 Stock'!$A:$E,5,FALSE),D1429-VLOOKUP(B1429,'Np PL4 Stock'!$A:$E,5,FALSE)-1),""))</f>
        <v/>
      </c>
      <c r="AN1429" s="147"/>
      <c r="AO1429" s="147"/>
      <c r="AP1429" s="59"/>
      <c r="AQ1429" s="59"/>
      <c r="AR1429" s="59"/>
      <c r="AS1429" s="59"/>
      <c r="AT1429" s="73"/>
      <c r="AU1429" s="73"/>
      <c r="AV1429" s="73"/>
      <c r="AW1429" s="73"/>
      <c r="AX1429" s="84"/>
      <c r="AY1429" s="59"/>
      <c r="AZ1429" s="59"/>
      <c r="BA1429" s="59"/>
      <c r="BB1429" s="59"/>
      <c r="BC1429" s="59"/>
      <c r="BD1429" s="59"/>
      <c r="BE1429" s="84"/>
      <c r="BF1429" s="84"/>
      <c r="BG1429" s="84"/>
      <c r="BH1429" s="84"/>
      <c r="BI1429" s="85"/>
      <c r="BJ1429" s="86"/>
      <c r="BK1429" s="86"/>
      <c r="BL1429" s="86"/>
      <c r="BM1429" s="86"/>
      <c r="BN1429" s="86"/>
      <c r="BO1429" s="59"/>
      <c r="BP1429" s="69"/>
      <c r="BQ1429" s="92">
        <v>0</v>
      </c>
      <c r="BR1429" s="93">
        <v>0</v>
      </c>
      <c r="BS1429" s="94" t="str">
        <f t="shared" si="235"/>
        <v/>
      </c>
      <c r="BT1429" s="95">
        <v>0</v>
      </c>
      <c r="BU1429" s="101" t="str">
        <f t="shared" si="236"/>
        <v/>
      </c>
      <c r="BV1429" s="102" t="str">
        <f t="shared" si="237"/>
        <v>-</v>
      </c>
      <c r="BW1429" s="103"/>
      <c r="BX1429" s="104" t="str">
        <f t="shared" si="238"/>
        <v>-</v>
      </c>
      <c r="BY1429" s="105"/>
      <c r="BZ1429" s="103"/>
      <c r="CA1429" s="106"/>
      <c r="CB1429" s="107"/>
      <c r="CC1429" s="112"/>
      <c r="CD1429" s="106"/>
      <c r="CE1429" s="103"/>
      <c r="CF1429" s="113"/>
      <c r="CG1429" s="114"/>
    </row>
    <row r="1430" spans="1:85">
      <c r="A1430" s="53" t="str">
        <f t="shared" si="239"/>
        <v>--</v>
      </c>
      <c r="B1430" s="47" t="str">
        <f t="shared" si="240"/>
        <v>-</v>
      </c>
      <c r="C1430" s="153"/>
      <c r="D1430" s="49"/>
      <c r="E1430" s="50"/>
      <c r="F1430" s="51"/>
      <c r="G1430" s="59"/>
      <c r="H1430" s="51"/>
      <c r="I1430" s="59"/>
      <c r="J1430" s="60" t="str">
        <f>IF(ISBLANK(H1430),"",IFERROR(VLOOKUP(B1430,'Np PL4 Stock'!$A:$D,4,FALSE),""))</f>
        <v/>
      </c>
      <c r="K1430" s="61" t="str">
        <f>IF(ISBLANK(H1430),"",SUMIF('Np PL4 Stock'!$A:$A,B1430,'Np PL4 Stock'!$N:$N))</f>
        <v/>
      </c>
      <c r="L1430" s="62" t="str">
        <f>IF(ISBLANK(H1430),"",VLOOKUP(LEFT(B1430,5),Unit!A:B,2,FALSE))</f>
        <v/>
      </c>
      <c r="M1430" s="63" t="str">
        <f>IF(ISBLANK(H1430),"",IFERROR(VLOOKUP(B1430,'Np PL4 Stock'!$A:$T,20,FALSE),""))</f>
        <v/>
      </c>
      <c r="N1430" s="63" t="str">
        <f>IF(ISBLANK(H1430),"",IFERROR(VLOOKUP(B1430,'Np PL4 Stock'!$A:$U,21,FALSE),""))</f>
        <v/>
      </c>
      <c r="O1430" s="62" t="str">
        <f t="shared" si="233"/>
        <v/>
      </c>
      <c r="P1430" s="62" t="str">
        <f t="shared" si="231"/>
        <v/>
      </c>
      <c r="Q1430" s="67" t="str">
        <f t="shared" si="234"/>
        <v/>
      </c>
      <c r="R1430" s="67" t="str">
        <f t="shared" si="232"/>
        <v/>
      </c>
      <c r="S1430" s="59"/>
      <c r="T1430" s="147"/>
      <c r="U1430" s="147"/>
      <c r="V1430" s="59"/>
      <c r="W1430" s="59"/>
      <c r="X1430" s="59"/>
      <c r="Y1430" s="59"/>
      <c r="Z1430" s="59"/>
      <c r="AA1430" s="59"/>
      <c r="AB1430" s="59"/>
      <c r="AC1430" s="59"/>
      <c r="AD1430" s="59"/>
      <c r="AE1430" s="59"/>
      <c r="AF1430" s="73"/>
      <c r="AG1430" s="73"/>
      <c r="AH1430" s="73"/>
      <c r="AI1430" s="73"/>
      <c r="AJ1430" s="73"/>
      <c r="AK1430" s="73"/>
      <c r="AL1430" s="77" t="str">
        <f>IF(ISBLANK(S1430),"",IF(AJ1430="Fail","Fail",IF(E1430="PL4",IF(AND(T1430&gt;STD_01122025!$D$3,U1430&lt;STD_01122025!$D$4,OR(AF1430="ND",AF1430&lt;STD_01122025!$D$7),AH1430="ND"),"Pass","Fail"),IF(E1430="PL12",IF(AND(S1430&lt;STD_01122025!$F$2,T1430&gt;STD_01122025!$F$3,U1430&lt;STD_01122025!$F$4,V1430&gt;STD_01122025!$F$5,X1430&gt;STD_01122025!$F$6,OR(AF1430="ND",AF1430&lt;STD_01122025!$F$7),AH1430="ND"),"Pass","Fail"),IF(E1430="SuperPL",IF(AND(T1430&gt;STD_01122025!$H$3,U1430&lt;STD_01122025!$H$4,V1430&gt;STD_01122025!$H$5,X1430&gt;STD_01122025!$H$6,OR(AF1430="ND",AF1430&lt;STD_01122025!$H$7),AH1430="ND"),"Pass","Fail"),IF(E1430="Flight",IF(AND(T1430&gt;STD_01122025!$J$3,U1430&lt;STD_01122025!$J$4,X1430&gt;STD_01122025!$J$6,OR(AF1430="ND",AF1430&lt;STD_01122025!$J$7),AH1430="ND"),"Pass","Fail"),""))))))</f>
        <v/>
      </c>
      <c r="AM1430" s="62" t="str">
        <f>IF(ISBLANK(B1430),"",IFERROR(IF(VLOOKUP(B1430,'Np PL4 Stock'!$A:$J,10,FALSE)="Np4",D1430-VLOOKUP(B1430,'Np PL4 Stock'!$A:$E,5,FALSE),D1430-VLOOKUP(B1430,'Np PL4 Stock'!$A:$E,5,FALSE)-1),""))</f>
        <v/>
      </c>
      <c r="AN1430" s="147"/>
      <c r="AO1430" s="147"/>
      <c r="AP1430" s="59"/>
      <c r="AQ1430" s="59"/>
      <c r="AR1430" s="59"/>
      <c r="AS1430" s="59"/>
      <c r="AT1430" s="73"/>
      <c r="AU1430" s="73"/>
      <c r="AV1430" s="73"/>
      <c r="AW1430" s="73"/>
      <c r="AX1430" s="84"/>
      <c r="AY1430" s="59"/>
      <c r="AZ1430" s="59"/>
      <c r="BA1430" s="59"/>
      <c r="BB1430" s="59"/>
      <c r="BC1430" s="59"/>
      <c r="BD1430" s="59"/>
      <c r="BE1430" s="84"/>
      <c r="BF1430" s="84"/>
      <c r="BG1430" s="84"/>
      <c r="BH1430" s="84"/>
      <c r="BI1430" s="85"/>
      <c r="BJ1430" s="86"/>
      <c r="BK1430" s="86"/>
      <c r="BL1430" s="86"/>
      <c r="BM1430" s="86"/>
      <c r="BN1430" s="86"/>
      <c r="BO1430" s="59"/>
      <c r="BP1430" s="69"/>
      <c r="BQ1430" s="92">
        <v>0</v>
      </c>
      <c r="BR1430" s="93">
        <v>0</v>
      </c>
      <c r="BS1430" s="94" t="str">
        <f t="shared" si="235"/>
        <v/>
      </c>
      <c r="BT1430" s="95">
        <v>0</v>
      </c>
      <c r="BU1430" s="101" t="str">
        <f t="shared" si="236"/>
        <v/>
      </c>
      <c r="BV1430" s="102" t="str">
        <f t="shared" si="237"/>
        <v>-</v>
      </c>
      <c r="BW1430" s="103"/>
      <c r="BX1430" s="104" t="str">
        <f t="shared" si="238"/>
        <v>-</v>
      </c>
      <c r="BY1430" s="105"/>
      <c r="BZ1430" s="103"/>
      <c r="CA1430" s="106"/>
      <c r="CB1430" s="107"/>
      <c r="CC1430" s="112"/>
      <c r="CD1430" s="106"/>
      <c r="CE1430" s="103"/>
      <c r="CF1430" s="113"/>
      <c r="CG1430" s="114"/>
    </row>
    <row r="1431" spans="1:85">
      <c r="A1431" s="53" t="str">
        <f t="shared" si="239"/>
        <v>--</v>
      </c>
      <c r="B1431" s="47" t="str">
        <f t="shared" si="240"/>
        <v>-</v>
      </c>
      <c r="C1431" s="153"/>
      <c r="D1431" s="49"/>
      <c r="E1431" s="50"/>
      <c r="F1431" s="51"/>
      <c r="G1431" s="59"/>
      <c r="H1431" s="51"/>
      <c r="I1431" s="59"/>
      <c r="J1431" s="60" t="str">
        <f>IF(ISBLANK(H1431),"",IFERROR(VLOOKUP(B1431,'Np PL4 Stock'!$A:$D,4,FALSE),""))</f>
        <v/>
      </c>
      <c r="K1431" s="61" t="str">
        <f>IF(ISBLANK(H1431),"",SUMIF('Np PL4 Stock'!$A:$A,B1431,'Np PL4 Stock'!$N:$N))</f>
        <v/>
      </c>
      <c r="L1431" s="62" t="str">
        <f>IF(ISBLANK(H1431),"",VLOOKUP(LEFT(B1431,5),Unit!A:B,2,FALSE))</f>
        <v/>
      </c>
      <c r="M1431" s="63" t="str">
        <f>IF(ISBLANK(H1431),"",IFERROR(VLOOKUP(B1431,'Np PL4 Stock'!$A:$T,20,FALSE),""))</f>
        <v/>
      </c>
      <c r="N1431" s="63" t="str">
        <f>IF(ISBLANK(H1431),"",IFERROR(VLOOKUP(B1431,'Np PL4 Stock'!$A:$U,21,FALSE),""))</f>
        <v/>
      </c>
      <c r="O1431" s="62" t="str">
        <f t="shared" si="233"/>
        <v/>
      </c>
      <c r="P1431" s="62" t="str">
        <f t="shared" si="231"/>
        <v/>
      </c>
      <c r="Q1431" s="67" t="str">
        <f t="shared" si="234"/>
        <v/>
      </c>
      <c r="R1431" s="67" t="str">
        <f t="shared" si="232"/>
        <v/>
      </c>
      <c r="S1431" s="59"/>
      <c r="T1431" s="147"/>
      <c r="U1431" s="147"/>
      <c r="V1431" s="59"/>
      <c r="W1431" s="59"/>
      <c r="X1431" s="59"/>
      <c r="Y1431" s="59"/>
      <c r="Z1431" s="59"/>
      <c r="AA1431" s="59"/>
      <c r="AB1431" s="59"/>
      <c r="AC1431" s="59"/>
      <c r="AD1431" s="59"/>
      <c r="AE1431" s="59"/>
      <c r="AF1431" s="73"/>
      <c r="AG1431" s="73"/>
      <c r="AH1431" s="73"/>
      <c r="AI1431" s="73"/>
      <c r="AJ1431" s="73"/>
      <c r="AK1431" s="73"/>
      <c r="AL1431" s="77" t="str">
        <f>IF(ISBLANK(S1431),"",IF(AJ1431="Fail","Fail",IF(E1431="PL4",IF(AND(T1431&gt;STD_01122025!$D$3,U1431&lt;STD_01122025!$D$4,OR(AF1431="ND",AF1431&lt;STD_01122025!$D$7),AH1431="ND"),"Pass","Fail"),IF(E1431="PL12",IF(AND(S1431&lt;STD_01122025!$F$2,T1431&gt;STD_01122025!$F$3,U1431&lt;STD_01122025!$F$4,V1431&gt;STD_01122025!$F$5,X1431&gt;STD_01122025!$F$6,OR(AF1431="ND",AF1431&lt;STD_01122025!$F$7),AH1431="ND"),"Pass","Fail"),IF(E1431="SuperPL",IF(AND(T1431&gt;STD_01122025!$H$3,U1431&lt;STD_01122025!$H$4,V1431&gt;STD_01122025!$H$5,X1431&gt;STD_01122025!$H$6,OR(AF1431="ND",AF1431&lt;STD_01122025!$H$7),AH1431="ND"),"Pass","Fail"),IF(E1431="Flight",IF(AND(T1431&gt;STD_01122025!$J$3,U1431&lt;STD_01122025!$J$4,X1431&gt;STD_01122025!$J$6,OR(AF1431="ND",AF1431&lt;STD_01122025!$J$7),AH1431="ND"),"Pass","Fail"),""))))))</f>
        <v/>
      </c>
      <c r="AM1431" s="62" t="str">
        <f>IF(ISBLANK(B1431),"",IFERROR(IF(VLOOKUP(B1431,'Np PL4 Stock'!$A:$J,10,FALSE)="Np4",D1431-VLOOKUP(B1431,'Np PL4 Stock'!$A:$E,5,FALSE),D1431-VLOOKUP(B1431,'Np PL4 Stock'!$A:$E,5,FALSE)-1),""))</f>
        <v/>
      </c>
      <c r="AN1431" s="147"/>
      <c r="AO1431" s="147"/>
      <c r="AP1431" s="59"/>
      <c r="AQ1431" s="59"/>
      <c r="AR1431" s="59"/>
      <c r="AS1431" s="59"/>
      <c r="AT1431" s="73"/>
      <c r="AU1431" s="73"/>
      <c r="AV1431" s="73"/>
      <c r="AW1431" s="73"/>
      <c r="AX1431" s="84"/>
      <c r="AY1431" s="59"/>
      <c r="AZ1431" s="59"/>
      <c r="BA1431" s="59"/>
      <c r="BB1431" s="59"/>
      <c r="BC1431" s="59"/>
      <c r="BD1431" s="59"/>
      <c r="BE1431" s="84"/>
      <c r="BF1431" s="84"/>
      <c r="BG1431" s="84"/>
      <c r="BH1431" s="84"/>
      <c r="BI1431" s="85"/>
      <c r="BJ1431" s="86"/>
      <c r="BK1431" s="86"/>
      <c r="BL1431" s="86"/>
      <c r="BM1431" s="86"/>
      <c r="BN1431" s="86"/>
      <c r="BO1431" s="59"/>
      <c r="BP1431" s="69"/>
      <c r="BQ1431" s="92">
        <v>0</v>
      </c>
      <c r="BR1431" s="93">
        <v>0</v>
      </c>
      <c r="BS1431" s="94" t="str">
        <f t="shared" si="235"/>
        <v/>
      </c>
      <c r="BT1431" s="95">
        <v>0</v>
      </c>
      <c r="BU1431" s="101" t="str">
        <f t="shared" si="236"/>
        <v/>
      </c>
      <c r="BV1431" s="102" t="str">
        <f t="shared" si="237"/>
        <v>-</v>
      </c>
      <c r="BW1431" s="103"/>
      <c r="BX1431" s="104" t="str">
        <f t="shared" si="238"/>
        <v>-</v>
      </c>
      <c r="BY1431" s="105"/>
      <c r="BZ1431" s="103"/>
      <c r="CA1431" s="106"/>
      <c r="CB1431" s="107"/>
      <c r="CC1431" s="112"/>
      <c r="CD1431" s="106"/>
      <c r="CE1431" s="103"/>
      <c r="CF1431" s="113"/>
      <c r="CG1431" s="114"/>
    </row>
    <row r="1432" spans="1:85">
      <c r="A1432" s="53" t="str">
        <f t="shared" si="239"/>
        <v>--</v>
      </c>
      <c r="B1432" s="47" t="str">
        <f t="shared" si="240"/>
        <v>-</v>
      </c>
      <c r="C1432" s="153"/>
      <c r="D1432" s="49"/>
      <c r="E1432" s="50"/>
      <c r="F1432" s="51"/>
      <c r="G1432" s="59"/>
      <c r="H1432" s="51"/>
      <c r="I1432" s="59"/>
      <c r="J1432" s="60" t="str">
        <f>IF(ISBLANK(H1432),"",IFERROR(VLOOKUP(B1432,'Np PL4 Stock'!$A:$D,4,FALSE),""))</f>
        <v/>
      </c>
      <c r="K1432" s="61" t="str">
        <f>IF(ISBLANK(H1432),"",SUMIF('Np PL4 Stock'!$A:$A,B1432,'Np PL4 Stock'!$N:$N))</f>
        <v/>
      </c>
      <c r="L1432" s="62" t="str">
        <f>IF(ISBLANK(H1432),"",VLOOKUP(LEFT(B1432,5),Unit!A:B,2,FALSE))</f>
        <v/>
      </c>
      <c r="M1432" s="63" t="str">
        <f>IF(ISBLANK(H1432),"",IFERROR(VLOOKUP(B1432,'Np PL4 Stock'!$A:$T,20,FALSE),""))</f>
        <v/>
      </c>
      <c r="N1432" s="63" t="str">
        <f>IF(ISBLANK(H1432),"",IFERROR(VLOOKUP(B1432,'Np PL4 Stock'!$A:$U,21,FALSE),""))</f>
        <v/>
      </c>
      <c r="O1432" s="62" t="str">
        <f t="shared" si="233"/>
        <v/>
      </c>
      <c r="P1432" s="62" t="str">
        <f t="shared" si="231"/>
        <v/>
      </c>
      <c r="Q1432" s="67" t="str">
        <f t="shared" si="234"/>
        <v/>
      </c>
      <c r="R1432" s="67" t="str">
        <f t="shared" si="232"/>
        <v/>
      </c>
      <c r="S1432" s="59"/>
      <c r="T1432" s="147"/>
      <c r="U1432" s="147"/>
      <c r="V1432" s="59"/>
      <c r="W1432" s="59"/>
      <c r="X1432" s="59"/>
      <c r="Y1432" s="59"/>
      <c r="Z1432" s="59"/>
      <c r="AA1432" s="59"/>
      <c r="AB1432" s="59"/>
      <c r="AC1432" s="59"/>
      <c r="AD1432" s="59"/>
      <c r="AE1432" s="59"/>
      <c r="AF1432" s="73"/>
      <c r="AG1432" s="73"/>
      <c r="AH1432" s="73"/>
      <c r="AI1432" s="73"/>
      <c r="AJ1432" s="73"/>
      <c r="AK1432" s="73"/>
      <c r="AL1432" s="77" t="str">
        <f>IF(ISBLANK(S1432),"",IF(AJ1432="Fail","Fail",IF(E1432="PL4",IF(AND(T1432&gt;STD_01122025!$D$3,U1432&lt;STD_01122025!$D$4,OR(AF1432="ND",AF1432&lt;STD_01122025!$D$7),AH1432="ND"),"Pass","Fail"),IF(E1432="PL12",IF(AND(S1432&lt;STD_01122025!$F$2,T1432&gt;STD_01122025!$F$3,U1432&lt;STD_01122025!$F$4,V1432&gt;STD_01122025!$F$5,X1432&gt;STD_01122025!$F$6,OR(AF1432="ND",AF1432&lt;STD_01122025!$F$7),AH1432="ND"),"Pass","Fail"),IF(E1432="SuperPL",IF(AND(T1432&gt;STD_01122025!$H$3,U1432&lt;STD_01122025!$H$4,V1432&gt;STD_01122025!$H$5,X1432&gt;STD_01122025!$H$6,OR(AF1432="ND",AF1432&lt;STD_01122025!$H$7),AH1432="ND"),"Pass","Fail"),IF(E1432="Flight",IF(AND(T1432&gt;STD_01122025!$J$3,U1432&lt;STD_01122025!$J$4,X1432&gt;STD_01122025!$J$6,OR(AF1432="ND",AF1432&lt;STD_01122025!$J$7),AH1432="ND"),"Pass","Fail"),""))))))</f>
        <v/>
      </c>
      <c r="AM1432" s="62" t="str">
        <f>IF(ISBLANK(B1432),"",IFERROR(IF(VLOOKUP(B1432,'Np PL4 Stock'!$A:$J,10,FALSE)="Np4",D1432-VLOOKUP(B1432,'Np PL4 Stock'!$A:$E,5,FALSE),D1432-VLOOKUP(B1432,'Np PL4 Stock'!$A:$E,5,FALSE)-1),""))</f>
        <v/>
      </c>
      <c r="AN1432" s="147"/>
      <c r="AO1432" s="147"/>
      <c r="AP1432" s="59"/>
      <c r="AQ1432" s="59"/>
      <c r="AR1432" s="59"/>
      <c r="AS1432" s="59"/>
      <c r="AT1432" s="73"/>
      <c r="AU1432" s="73"/>
      <c r="AV1432" s="73"/>
      <c r="AW1432" s="73"/>
      <c r="AX1432" s="84"/>
      <c r="AY1432" s="59"/>
      <c r="AZ1432" s="59"/>
      <c r="BA1432" s="59"/>
      <c r="BB1432" s="59"/>
      <c r="BC1432" s="59"/>
      <c r="BD1432" s="59"/>
      <c r="BE1432" s="84"/>
      <c r="BF1432" s="84"/>
      <c r="BG1432" s="84"/>
      <c r="BH1432" s="84"/>
      <c r="BI1432" s="85"/>
      <c r="BJ1432" s="86"/>
      <c r="BK1432" s="86"/>
      <c r="BL1432" s="86"/>
      <c r="BM1432" s="86"/>
      <c r="BN1432" s="86"/>
      <c r="BO1432" s="59"/>
      <c r="BP1432" s="69"/>
      <c r="BQ1432" s="92">
        <v>0</v>
      </c>
      <c r="BR1432" s="93">
        <v>0</v>
      </c>
      <c r="BS1432" s="94" t="str">
        <f t="shared" si="235"/>
        <v/>
      </c>
      <c r="BT1432" s="95">
        <v>0</v>
      </c>
      <c r="BU1432" s="101" t="str">
        <f t="shared" si="236"/>
        <v/>
      </c>
      <c r="BV1432" s="102" t="str">
        <f t="shared" si="237"/>
        <v>-</v>
      </c>
      <c r="BW1432" s="103"/>
      <c r="BX1432" s="104" t="str">
        <f t="shared" si="238"/>
        <v>-</v>
      </c>
      <c r="BY1432" s="105"/>
      <c r="BZ1432" s="103"/>
      <c r="CA1432" s="106"/>
      <c r="CB1432" s="107"/>
      <c r="CC1432" s="112"/>
      <c r="CD1432" s="106"/>
      <c r="CE1432" s="103"/>
      <c r="CF1432" s="113"/>
      <c r="CG1432" s="114"/>
    </row>
    <row r="1433" spans="1:85">
      <c r="A1433" s="53" t="str">
        <f t="shared" si="239"/>
        <v>--</v>
      </c>
      <c r="B1433" s="47" t="str">
        <f t="shared" si="240"/>
        <v>-</v>
      </c>
      <c r="C1433" s="153"/>
      <c r="D1433" s="49"/>
      <c r="E1433" s="50"/>
      <c r="F1433" s="51"/>
      <c r="G1433" s="59"/>
      <c r="H1433" s="51"/>
      <c r="I1433" s="59"/>
      <c r="J1433" s="60" t="str">
        <f>IF(ISBLANK(H1433),"",IFERROR(VLOOKUP(B1433,'Np PL4 Stock'!$A:$D,4,FALSE),""))</f>
        <v/>
      </c>
      <c r="K1433" s="61" t="str">
        <f>IF(ISBLANK(H1433),"",SUMIF('Np PL4 Stock'!$A:$A,B1433,'Np PL4 Stock'!$N:$N))</f>
        <v/>
      </c>
      <c r="L1433" s="62" t="str">
        <f>IF(ISBLANK(H1433),"",VLOOKUP(LEFT(B1433,5),Unit!A:B,2,FALSE))</f>
        <v/>
      </c>
      <c r="M1433" s="63" t="str">
        <f>IF(ISBLANK(H1433),"",IFERROR(VLOOKUP(B1433,'Np PL4 Stock'!$A:$T,20,FALSE),""))</f>
        <v/>
      </c>
      <c r="N1433" s="63" t="str">
        <f>IF(ISBLANK(H1433),"",IFERROR(VLOOKUP(B1433,'Np PL4 Stock'!$A:$U,21,FALSE),""))</f>
        <v/>
      </c>
      <c r="O1433" s="62" t="str">
        <f t="shared" si="233"/>
        <v/>
      </c>
      <c r="P1433" s="62" t="str">
        <f t="shared" si="231"/>
        <v/>
      </c>
      <c r="Q1433" s="67" t="str">
        <f t="shared" si="234"/>
        <v/>
      </c>
      <c r="R1433" s="67" t="str">
        <f t="shared" si="232"/>
        <v/>
      </c>
      <c r="S1433" s="59"/>
      <c r="T1433" s="147"/>
      <c r="U1433" s="147"/>
      <c r="V1433" s="59"/>
      <c r="W1433" s="59"/>
      <c r="X1433" s="59"/>
      <c r="Y1433" s="59"/>
      <c r="Z1433" s="59"/>
      <c r="AA1433" s="59"/>
      <c r="AB1433" s="59"/>
      <c r="AC1433" s="59"/>
      <c r="AD1433" s="59"/>
      <c r="AE1433" s="59"/>
      <c r="AF1433" s="73"/>
      <c r="AG1433" s="73"/>
      <c r="AH1433" s="73"/>
      <c r="AI1433" s="73"/>
      <c r="AJ1433" s="73"/>
      <c r="AK1433" s="73"/>
      <c r="AL1433" s="77" t="str">
        <f>IF(ISBLANK(S1433),"",IF(AJ1433="Fail","Fail",IF(E1433="PL4",IF(AND(T1433&gt;STD_01122025!$D$3,U1433&lt;STD_01122025!$D$4,OR(AF1433="ND",AF1433&lt;STD_01122025!$D$7),AH1433="ND"),"Pass","Fail"),IF(E1433="PL12",IF(AND(S1433&lt;STD_01122025!$F$2,T1433&gt;STD_01122025!$F$3,U1433&lt;STD_01122025!$F$4,V1433&gt;STD_01122025!$F$5,X1433&gt;STD_01122025!$F$6,OR(AF1433="ND",AF1433&lt;STD_01122025!$F$7),AH1433="ND"),"Pass","Fail"),IF(E1433="SuperPL",IF(AND(T1433&gt;STD_01122025!$H$3,U1433&lt;STD_01122025!$H$4,V1433&gt;STD_01122025!$H$5,X1433&gt;STD_01122025!$H$6,OR(AF1433="ND",AF1433&lt;STD_01122025!$H$7),AH1433="ND"),"Pass","Fail"),IF(E1433="Flight",IF(AND(T1433&gt;STD_01122025!$J$3,U1433&lt;STD_01122025!$J$4,X1433&gt;STD_01122025!$J$6,OR(AF1433="ND",AF1433&lt;STD_01122025!$J$7),AH1433="ND"),"Pass","Fail"),""))))))</f>
        <v/>
      </c>
      <c r="AM1433" s="62" t="str">
        <f>IF(ISBLANK(B1433),"",IFERROR(IF(VLOOKUP(B1433,'Np PL4 Stock'!$A:$J,10,FALSE)="Np4",D1433-VLOOKUP(B1433,'Np PL4 Stock'!$A:$E,5,FALSE),D1433-VLOOKUP(B1433,'Np PL4 Stock'!$A:$E,5,FALSE)-1),""))</f>
        <v/>
      </c>
      <c r="AN1433" s="147"/>
      <c r="AO1433" s="147"/>
      <c r="AP1433" s="59"/>
      <c r="AQ1433" s="59"/>
      <c r="AR1433" s="59"/>
      <c r="AS1433" s="59"/>
      <c r="AT1433" s="73"/>
      <c r="AU1433" s="73"/>
      <c r="AV1433" s="73"/>
      <c r="AW1433" s="73"/>
      <c r="AX1433" s="84"/>
      <c r="AY1433" s="59"/>
      <c r="AZ1433" s="59"/>
      <c r="BA1433" s="59"/>
      <c r="BB1433" s="59"/>
      <c r="BC1433" s="59"/>
      <c r="BD1433" s="59"/>
      <c r="BE1433" s="84"/>
      <c r="BF1433" s="84"/>
      <c r="BG1433" s="84"/>
      <c r="BH1433" s="84"/>
      <c r="BI1433" s="85"/>
      <c r="BJ1433" s="86"/>
      <c r="BK1433" s="86"/>
      <c r="BL1433" s="86"/>
      <c r="BM1433" s="86"/>
      <c r="BN1433" s="86"/>
      <c r="BO1433" s="59"/>
      <c r="BP1433" s="69"/>
      <c r="BQ1433" s="92">
        <v>0</v>
      </c>
      <c r="BR1433" s="93">
        <v>0</v>
      </c>
      <c r="BS1433" s="94" t="str">
        <f t="shared" si="235"/>
        <v/>
      </c>
      <c r="BT1433" s="95">
        <v>0</v>
      </c>
      <c r="BU1433" s="101" t="str">
        <f t="shared" si="236"/>
        <v/>
      </c>
      <c r="BV1433" s="102" t="str">
        <f t="shared" si="237"/>
        <v>-</v>
      </c>
      <c r="BW1433" s="103"/>
      <c r="BX1433" s="104" t="str">
        <f t="shared" si="238"/>
        <v>-</v>
      </c>
      <c r="BY1433" s="105"/>
      <c r="BZ1433" s="103"/>
      <c r="CA1433" s="106"/>
      <c r="CB1433" s="107"/>
      <c r="CC1433" s="112"/>
      <c r="CD1433" s="106"/>
      <c r="CE1433" s="103"/>
      <c r="CF1433" s="113"/>
      <c r="CG1433" s="114"/>
    </row>
    <row r="1434" spans="1:85">
      <c r="A1434" s="53" t="str">
        <f t="shared" si="239"/>
        <v>--</v>
      </c>
      <c r="B1434" s="47" t="str">
        <f t="shared" si="240"/>
        <v>-</v>
      </c>
      <c r="C1434" s="153"/>
      <c r="D1434" s="49"/>
      <c r="E1434" s="50"/>
      <c r="F1434" s="51"/>
      <c r="G1434" s="59"/>
      <c r="H1434" s="51"/>
      <c r="I1434" s="59"/>
      <c r="J1434" s="60" t="str">
        <f>IF(ISBLANK(H1434),"",IFERROR(VLOOKUP(B1434,'Np PL4 Stock'!$A:$D,4,FALSE),""))</f>
        <v/>
      </c>
      <c r="K1434" s="61" t="str">
        <f>IF(ISBLANK(H1434),"",SUMIF('Np PL4 Stock'!$A:$A,B1434,'Np PL4 Stock'!$N:$N))</f>
        <v/>
      </c>
      <c r="L1434" s="62" t="str">
        <f>IF(ISBLANK(H1434),"",VLOOKUP(LEFT(B1434,5),Unit!A:B,2,FALSE))</f>
        <v/>
      </c>
      <c r="M1434" s="63" t="str">
        <f>IF(ISBLANK(H1434),"",IFERROR(VLOOKUP(B1434,'Np PL4 Stock'!$A:$T,20,FALSE),""))</f>
        <v/>
      </c>
      <c r="N1434" s="63" t="str">
        <f>IF(ISBLANK(H1434),"",IFERROR(VLOOKUP(B1434,'Np PL4 Stock'!$A:$U,21,FALSE),""))</f>
        <v/>
      </c>
      <c r="O1434" s="62" t="str">
        <f t="shared" si="233"/>
        <v/>
      </c>
      <c r="P1434" s="62" t="str">
        <f t="shared" si="231"/>
        <v/>
      </c>
      <c r="Q1434" s="67" t="str">
        <f t="shared" si="234"/>
        <v/>
      </c>
      <c r="R1434" s="67" t="str">
        <f t="shared" si="232"/>
        <v/>
      </c>
      <c r="S1434" s="59"/>
      <c r="T1434" s="147"/>
      <c r="U1434" s="147"/>
      <c r="V1434" s="59"/>
      <c r="W1434" s="59"/>
      <c r="X1434" s="59"/>
      <c r="Y1434" s="59"/>
      <c r="Z1434" s="59"/>
      <c r="AA1434" s="59"/>
      <c r="AB1434" s="59"/>
      <c r="AC1434" s="59"/>
      <c r="AD1434" s="59"/>
      <c r="AE1434" s="59"/>
      <c r="AF1434" s="73"/>
      <c r="AG1434" s="73"/>
      <c r="AH1434" s="73"/>
      <c r="AI1434" s="73"/>
      <c r="AJ1434" s="73"/>
      <c r="AK1434" s="73"/>
      <c r="AL1434" s="77" t="str">
        <f>IF(ISBLANK(S1434),"",IF(AJ1434="Fail","Fail",IF(E1434="PL4",IF(AND(T1434&gt;STD_01122025!$D$3,U1434&lt;STD_01122025!$D$4,OR(AF1434="ND",AF1434&lt;STD_01122025!$D$7),AH1434="ND"),"Pass","Fail"),IF(E1434="PL12",IF(AND(S1434&lt;STD_01122025!$F$2,T1434&gt;STD_01122025!$F$3,U1434&lt;STD_01122025!$F$4,V1434&gt;STD_01122025!$F$5,X1434&gt;STD_01122025!$F$6,OR(AF1434="ND",AF1434&lt;STD_01122025!$F$7),AH1434="ND"),"Pass","Fail"),IF(E1434="SuperPL",IF(AND(T1434&gt;STD_01122025!$H$3,U1434&lt;STD_01122025!$H$4,V1434&gt;STD_01122025!$H$5,X1434&gt;STD_01122025!$H$6,OR(AF1434="ND",AF1434&lt;STD_01122025!$H$7),AH1434="ND"),"Pass","Fail"),IF(E1434="Flight",IF(AND(T1434&gt;STD_01122025!$J$3,U1434&lt;STD_01122025!$J$4,X1434&gt;STD_01122025!$J$6,OR(AF1434="ND",AF1434&lt;STD_01122025!$J$7),AH1434="ND"),"Pass","Fail"),""))))))</f>
        <v/>
      </c>
      <c r="AM1434" s="62" t="str">
        <f>IF(ISBLANK(B1434),"",IFERROR(IF(VLOOKUP(B1434,'Np PL4 Stock'!$A:$J,10,FALSE)="Np4",D1434-VLOOKUP(B1434,'Np PL4 Stock'!$A:$E,5,FALSE),D1434-VLOOKUP(B1434,'Np PL4 Stock'!$A:$E,5,FALSE)-1),""))</f>
        <v/>
      </c>
      <c r="AN1434" s="147"/>
      <c r="AO1434" s="147"/>
      <c r="AP1434" s="59"/>
      <c r="AQ1434" s="59"/>
      <c r="AR1434" s="59"/>
      <c r="AS1434" s="59"/>
      <c r="AT1434" s="73"/>
      <c r="AU1434" s="73"/>
      <c r="AV1434" s="73"/>
      <c r="AW1434" s="73"/>
      <c r="AX1434" s="84"/>
      <c r="AY1434" s="59"/>
      <c r="AZ1434" s="59"/>
      <c r="BA1434" s="59"/>
      <c r="BB1434" s="59"/>
      <c r="BC1434" s="59"/>
      <c r="BD1434" s="59"/>
      <c r="BE1434" s="84"/>
      <c r="BF1434" s="84"/>
      <c r="BG1434" s="84"/>
      <c r="BH1434" s="84"/>
      <c r="BI1434" s="85"/>
      <c r="BJ1434" s="86"/>
      <c r="BK1434" s="86"/>
      <c r="BL1434" s="86"/>
      <c r="BM1434" s="86"/>
      <c r="BN1434" s="86"/>
      <c r="BO1434" s="59"/>
      <c r="BP1434" s="69"/>
      <c r="BQ1434" s="92">
        <v>0</v>
      </c>
      <c r="BR1434" s="93">
        <v>0</v>
      </c>
      <c r="BS1434" s="94" t="str">
        <f t="shared" si="235"/>
        <v/>
      </c>
      <c r="BT1434" s="95">
        <v>0</v>
      </c>
      <c r="BU1434" s="101" t="str">
        <f t="shared" si="236"/>
        <v/>
      </c>
      <c r="BV1434" s="102" t="str">
        <f t="shared" si="237"/>
        <v>-</v>
      </c>
      <c r="BW1434" s="103"/>
      <c r="BX1434" s="104" t="str">
        <f t="shared" si="238"/>
        <v>-</v>
      </c>
      <c r="BY1434" s="105"/>
      <c r="BZ1434" s="103"/>
      <c r="CA1434" s="106"/>
      <c r="CB1434" s="107"/>
      <c r="CC1434" s="112"/>
      <c r="CD1434" s="106"/>
      <c r="CE1434" s="103"/>
      <c r="CF1434" s="113"/>
      <c r="CG1434" s="114"/>
    </row>
    <row r="1435" spans="1:85">
      <c r="A1435" s="53" t="str">
        <f t="shared" si="239"/>
        <v>--</v>
      </c>
      <c r="B1435" s="47" t="str">
        <f t="shared" si="240"/>
        <v>-</v>
      </c>
      <c r="C1435" s="153"/>
      <c r="D1435" s="49"/>
      <c r="E1435" s="50"/>
      <c r="F1435" s="51"/>
      <c r="G1435" s="59"/>
      <c r="H1435" s="51"/>
      <c r="I1435" s="59"/>
      <c r="J1435" s="60" t="str">
        <f>IF(ISBLANK(H1435),"",IFERROR(VLOOKUP(B1435,'Np PL4 Stock'!$A:$D,4,FALSE),""))</f>
        <v/>
      </c>
      <c r="K1435" s="61" t="str">
        <f>IF(ISBLANK(H1435),"",SUMIF('Np PL4 Stock'!$A:$A,B1435,'Np PL4 Stock'!$N:$N))</f>
        <v/>
      </c>
      <c r="L1435" s="62" t="str">
        <f>IF(ISBLANK(H1435),"",VLOOKUP(LEFT(B1435,5),Unit!A:B,2,FALSE))</f>
        <v/>
      </c>
      <c r="M1435" s="63" t="str">
        <f>IF(ISBLANK(H1435),"",IFERROR(VLOOKUP(B1435,'Np PL4 Stock'!$A:$T,20,FALSE),""))</f>
        <v/>
      </c>
      <c r="N1435" s="63" t="str">
        <f>IF(ISBLANK(H1435),"",IFERROR(VLOOKUP(B1435,'Np PL4 Stock'!$A:$U,21,FALSE),""))</f>
        <v/>
      </c>
      <c r="O1435" s="62" t="str">
        <f t="shared" si="233"/>
        <v/>
      </c>
      <c r="P1435" s="62" t="str">
        <f t="shared" si="231"/>
        <v/>
      </c>
      <c r="Q1435" s="67" t="str">
        <f t="shared" si="234"/>
        <v/>
      </c>
      <c r="R1435" s="67" t="str">
        <f t="shared" si="232"/>
        <v/>
      </c>
      <c r="S1435" s="59"/>
      <c r="T1435" s="147"/>
      <c r="U1435" s="147"/>
      <c r="V1435" s="59"/>
      <c r="W1435" s="59"/>
      <c r="X1435" s="59"/>
      <c r="Y1435" s="59"/>
      <c r="Z1435" s="59"/>
      <c r="AA1435" s="59"/>
      <c r="AB1435" s="59"/>
      <c r="AC1435" s="59"/>
      <c r="AD1435" s="59"/>
      <c r="AE1435" s="59"/>
      <c r="AF1435" s="73"/>
      <c r="AG1435" s="73"/>
      <c r="AH1435" s="73"/>
      <c r="AI1435" s="73"/>
      <c r="AJ1435" s="73"/>
      <c r="AK1435" s="73"/>
      <c r="AL1435" s="77" t="str">
        <f>IF(ISBLANK(S1435),"",IF(AJ1435="Fail","Fail",IF(E1435="PL4",IF(AND(T1435&gt;STD_01122025!$D$3,U1435&lt;STD_01122025!$D$4,OR(AF1435="ND",AF1435&lt;STD_01122025!$D$7),AH1435="ND"),"Pass","Fail"),IF(E1435="PL12",IF(AND(S1435&lt;STD_01122025!$F$2,T1435&gt;STD_01122025!$F$3,U1435&lt;STD_01122025!$F$4,V1435&gt;STD_01122025!$F$5,X1435&gt;STD_01122025!$F$6,OR(AF1435="ND",AF1435&lt;STD_01122025!$F$7),AH1435="ND"),"Pass","Fail"),IF(E1435="SuperPL",IF(AND(T1435&gt;STD_01122025!$H$3,U1435&lt;STD_01122025!$H$4,V1435&gt;STD_01122025!$H$5,X1435&gt;STD_01122025!$H$6,OR(AF1435="ND",AF1435&lt;STD_01122025!$H$7),AH1435="ND"),"Pass","Fail"),IF(E1435="Flight",IF(AND(T1435&gt;STD_01122025!$J$3,U1435&lt;STD_01122025!$J$4,X1435&gt;STD_01122025!$J$6,OR(AF1435="ND",AF1435&lt;STD_01122025!$J$7),AH1435="ND"),"Pass","Fail"),""))))))</f>
        <v/>
      </c>
      <c r="AM1435" s="62" t="str">
        <f>IF(ISBLANK(B1435),"",IFERROR(IF(VLOOKUP(B1435,'Np PL4 Stock'!$A:$J,10,FALSE)="Np4",D1435-VLOOKUP(B1435,'Np PL4 Stock'!$A:$E,5,FALSE),D1435-VLOOKUP(B1435,'Np PL4 Stock'!$A:$E,5,FALSE)-1),""))</f>
        <v/>
      </c>
      <c r="AN1435" s="147"/>
      <c r="AO1435" s="147"/>
      <c r="AP1435" s="59"/>
      <c r="AQ1435" s="59"/>
      <c r="AR1435" s="59"/>
      <c r="AS1435" s="59"/>
      <c r="AT1435" s="73"/>
      <c r="AU1435" s="73"/>
      <c r="AV1435" s="73"/>
      <c r="AW1435" s="73"/>
      <c r="AX1435" s="84"/>
      <c r="AY1435" s="59"/>
      <c r="AZ1435" s="59"/>
      <c r="BA1435" s="59"/>
      <c r="BB1435" s="59"/>
      <c r="BC1435" s="59"/>
      <c r="BD1435" s="59"/>
      <c r="BE1435" s="84"/>
      <c r="BF1435" s="84"/>
      <c r="BG1435" s="84"/>
      <c r="BH1435" s="84"/>
      <c r="BI1435" s="85"/>
      <c r="BJ1435" s="86"/>
      <c r="BK1435" s="86"/>
      <c r="BL1435" s="86"/>
      <c r="BM1435" s="86"/>
      <c r="BN1435" s="86"/>
      <c r="BO1435" s="59"/>
      <c r="BP1435" s="69"/>
      <c r="BQ1435" s="92">
        <v>0</v>
      </c>
      <c r="BR1435" s="93">
        <v>0</v>
      </c>
      <c r="BS1435" s="94" t="str">
        <f t="shared" si="235"/>
        <v/>
      </c>
      <c r="BT1435" s="95">
        <v>0</v>
      </c>
      <c r="BU1435" s="101" t="str">
        <f t="shared" si="236"/>
        <v/>
      </c>
      <c r="BV1435" s="102" t="str">
        <f t="shared" si="237"/>
        <v>-</v>
      </c>
      <c r="BW1435" s="103"/>
      <c r="BX1435" s="104" t="str">
        <f t="shared" si="238"/>
        <v>-</v>
      </c>
      <c r="BY1435" s="105"/>
      <c r="BZ1435" s="103"/>
      <c r="CA1435" s="106"/>
      <c r="CB1435" s="107"/>
      <c r="CC1435" s="112"/>
      <c r="CD1435" s="106"/>
      <c r="CE1435" s="103"/>
      <c r="CF1435" s="113"/>
      <c r="CG1435" s="114"/>
    </row>
    <row r="1436" spans="1:85">
      <c r="A1436" s="53" t="str">
        <f t="shared" si="239"/>
        <v>--</v>
      </c>
      <c r="B1436" s="47" t="str">
        <f t="shared" si="240"/>
        <v>-</v>
      </c>
      <c r="C1436" s="153"/>
      <c r="D1436" s="49"/>
      <c r="E1436" s="50"/>
      <c r="F1436" s="51"/>
      <c r="G1436" s="59"/>
      <c r="H1436" s="51"/>
      <c r="I1436" s="59"/>
      <c r="J1436" s="60" t="str">
        <f>IF(ISBLANK(H1436),"",IFERROR(VLOOKUP(B1436,'Np PL4 Stock'!$A:$D,4,FALSE),""))</f>
        <v/>
      </c>
      <c r="K1436" s="61" t="str">
        <f>IF(ISBLANK(H1436),"",SUMIF('Np PL4 Stock'!$A:$A,B1436,'Np PL4 Stock'!$N:$N))</f>
        <v/>
      </c>
      <c r="L1436" s="62" t="str">
        <f>IF(ISBLANK(H1436),"",VLOOKUP(LEFT(B1436,5),Unit!A:B,2,FALSE))</f>
        <v/>
      </c>
      <c r="M1436" s="63" t="str">
        <f>IF(ISBLANK(H1436),"",IFERROR(VLOOKUP(B1436,'Np PL4 Stock'!$A:$T,20,FALSE),""))</f>
        <v/>
      </c>
      <c r="N1436" s="63" t="str">
        <f>IF(ISBLANK(H1436),"",IFERROR(VLOOKUP(B1436,'Np PL4 Stock'!$A:$U,21,FALSE),""))</f>
        <v/>
      </c>
      <c r="O1436" s="62" t="str">
        <f t="shared" si="233"/>
        <v/>
      </c>
      <c r="P1436" s="62" t="str">
        <f t="shared" si="231"/>
        <v/>
      </c>
      <c r="Q1436" s="67" t="str">
        <f t="shared" si="234"/>
        <v/>
      </c>
      <c r="R1436" s="67" t="str">
        <f t="shared" si="232"/>
        <v/>
      </c>
      <c r="S1436" s="59"/>
      <c r="T1436" s="147"/>
      <c r="U1436" s="147"/>
      <c r="V1436" s="59"/>
      <c r="W1436" s="59"/>
      <c r="X1436" s="59"/>
      <c r="Y1436" s="59"/>
      <c r="Z1436" s="59"/>
      <c r="AA1436" s="59"/>
      <c r="AB1436" s="59"/>
      <c r="AC1436" s="59"/>
      <c r="AD1436" s="59"/>
      <c r="AE1436" s="59"/>
      <c r="AF1436" s="73"/>
      <c r="AG1436" s="73"/>
      <c r="AH1436" s="73"/>
      <c r="AI1436" s="73"/>
      <c r="AJ1436" s="73"/>
      <c r="AK1436" s="73"/>
      <c r="AL1436" s="77" t="str">
        <f>IF(ISBLANK(S1436),"",IF(AJ1436="Fail","Fail",IF(E1436="PL4",IF(AND(T1436&gt;STD_01122025!$D$3,U1436&lt;STD_01122025!$D$4,OR(AF1436="ND",AF1436&lt;STD_01122025!$D$7),AH1436="ND"),"Pass","Fail"),IF(E1436="PL12",IF(AND(S1436&lt;STD_01122025!$F$2,T1436&gt;STD_01122025!$F$3,U1436&lt;STD_01122025!$F$4,V1436&gt;STD_01122025!$F$5,X1436&gt;STD_01122025!$F$6,OR(AF1436="ND",AF1436&lt;STD_01122025!$F$7),AH1436="ND"),"Pass","Fail"),IF(E1436="SuperPL",IF(AND(T1436&gt;STD_01122025!$H$3,U1436&lt;STD_01122025!$H$4,V1436&gt;STD_01122025!$H$5,X1436&gt;STD_01122025!$H$6,OR(AF1436="ND",AF1436&lt;STD_01122025!$H$7),AH1436="ND"),"Pass","Fail"),IF(E1436="Flight",IF(AND(T1436&gt;STD_01122025!$J$3,U1436&lt;STD_01122025!$J$4,X1436&gt;STD_01122025!$J$6,OR(AF1436="ND",AF1436&lt;STD_01122025!$J$7),AH1436="ND"),"Pass","Fail"),""))))))</f>
        <v/>
      </c>
      <c r="AM1436" s="62" t="str">
        <f>IF(ISBLANK(B1436),"",IFERROR(IF(VLOOKUP(B1436,'Np PL4 Stock'!$A:$J,10,FALSE)="Np4",D1436-VLOOKUP(B1436,'Np PL4 Stock'!$A:$E,5,FALSE),D1436-VLOOKUP(B1436,'Np PL4 Stock'!$A:$E,5,FALSE)-1),""))</f>
        <v/>
      </c>
      <c r="AN1436" s="147"/>
      <c r="AO1436" s="147"/>
      <c r="AP1436" s="59"/>
      <c r="AQ1436" s="59"/>
      <c r="AR1436" s="59"/>
      <c r="AS1436" s="59"/>
      <c r="AT1436" s="73"/>
      <c r="AU1436" s="73"/>
      <c r="AV1436" s="73"/>
      <c r="AW1436" s="73"/>
      <c r="AX1436" s="84"/>
      <c r="AY1436" s="59"/>
      <c r="AZ1436" s="59"/>
      <c r="BA1436" s="59"/>
      <c r="BB1436" s="59"/>
      <c r="BC1436" s="59"/>
      <c r="BD1436" s="59"/>
      <c r="BE1436" s="84"/>
      <c r="BF1436" s="84"/>
      <c r="BG1436" s="84"/>
      <c r="BH1436" s="84"/>
      <c r="BI1436" s="85"/>
      <c r="BJ1436" s="86"/>
      <c r="BK1436" s="86"/>
      <c r="BL1436" s="86"/>
      <c r="BM1436" s="86"/>
      <c r="BN1436" s="86"/>
      <c r="BO1436" s="59"/>
      <c r="BP1436" s="69"/>
      <c r="BQ1436" s="92">
        <v>0</v>
      </c>
      <c r="BR1436" s="93">
        <v>0</v>
      </c>
      <c r="BS1436" s="94" t="str">
        <f t="shared" si="235"/>
        <v/>
      </c>
      <c r="BT1436" s="95">
        <v>0</v>
      </c>
      <c r="BU1436" s="101" t="str">
        <f t="shared" si="236"/>
        <v/>
      </c>
      <c r="BV1436" s="102" t="str">
        <f t="shared" si="237"/>
        <v>-</v>
      </c>
      <c r="BW1436" s="103"/>
      <c r="BX1436" s="104" t="str">
        <f t="shared" si="238"/>
        <v>-</v>
      </c>
      <c r="BY1436" s="105"/>
      <c r="BZ1436" s="103"/>
      <c r="CA1436" s="106"/>
      <c r="CB1436" s="107"/>
      <c r="CC1436" s="112"/>
      <c r="CD1436" s="106"/>
      <c r="CE1436" s="103"/>
      <c r="CF1436" s="113"/>
      <c r="CG1436" s="114"/>
    </row>
    <row r="1437" spans="1:85">
      <c r="A1437" s="53" t="str">
        <f t="shared" si="239"/>
        <v>--</v>
      </c>
      <c r="B1437" s="47" t="str">
        <f t="shared" si="240"/>
        <v>-</v>
      </c>
      <c r="C1437" s="153"/>
      <c r="D1437" s="49"/>
      <c r="E1437" s="50"/>
      <c r="F1437" s="51"/>
      <c r="G1437" s="59"/>
      <c r="H1437" s="51"/>
      <c r="I1437" s="59"/>
      <c r="J1437" s="60" t="str">
        <f>IF(ISBLANK(H1437),"",IFERROR(VLOOKUP(B1437,'Np PL4 Stock'!$A:$D,4,FALSE),""))</f>
        <v/>
      </c>
      <c r="K1437" s="61" t="str">
        <f>IF(ISBLANK(H1437),"",SUMIF('Np PL4 Stock'!$A:$A,B1437,'Np PL4 Stock'!$N:$N))</f>
        <v/>
      </c>
      <c r="L1437" s="62" t="str">
        <f>IF(ISBLANK(H1437),"",VLOOKUP(LEFT(B1437,5),Unit!A:B,2,FALSE))</f>
        <v/>
      </c>
      <c r="M1437" s="63" t="str">
        <f>IF(ISBLANK(H1437),"",IFERROR(VLOOKUP(B1437,'Np PL4 Stock'!$A:$T,20,FALSE),""))</f>
        <v/>
      </c>
      <c r="N1437" s="63" t="str">
        <f>IF(ISBLANK(H1437),"",IFERROR(VLOOKUP(B1437,'Np PL4 Stock'!$A:$U,21,FALSE),""))</f>
        <v/>
      </c>
      <c r="O1437" s="62" t="str">
        <f t="shared" si="233"/>
        <v/>
      </c>
      <c r="P1437" s="62" t="str">
        <f t="shared" si="231"/>
        <v/>
      </c>
      <c r="Q1437" s="67" t="str">
        <f t="shared" si="234"/>
        <v/>
      </c>
      <c r="R1437" s="67" t="str">
        <f t="shared" si="232"/>
        <v/>
      </c>
      <c r="S1437" s="59"/>
      <c r="T1437" s="147"/>
      <c r="U1437" s="147"/>
      <c r="V1437" s="59"/>
      <c r="W1437" s="59"/>
      <c r="X1437" s="59"/>
      <c r="Y1437" s="59"/>
      <c r="Z1437" s="59"/>
      <c r="AA1437" s="59"/>
      <c r="AB1437" s="59"/>
      <c r="AC1437" s="59"/>
      <c r="AD1437" s="59"/>
      <c r="AE1437" s="59"/>
      <c r="AF1437" s="73"/>
      <c r="AG1437" s="73"/>
      <c r="AH1437" s="73"/>
      <c r="AI1437" s="73"/>
      <c r="AJ1437" s="73"/>
      <c r="AK1437" s="73"/>
      <c r="AL1437" s="77" t="str">
        <f>IF(ISBLANK(S1437),"",IF(AJ1437="Fail","Fail",IF(E1437="PL4",IF(AND(T1437&gt;STD_01122025!$D$3,U1437&lt;STD_01122025!$D$4,OR(AF1437="ND",AF1437&lt;STD_01122025!$D$7),AH1437="ND"),"Pass","Fail"),IF(E1437="PL12",IF(AND(S1437&lt;STD_01122025!$F$2,T1437&gt;STD_01122025!$F$3,U1437&lt;STD_01122025!$F$4,V1437&gt;STD_01122025!$F$5,X1437&gt;STD_01122025!$F$6,OR(AF1437="ND",AF1437&lt;STD_01122025!$F$7),AH1437="ND"),"Pass","Fail"),IF(E1437="SuperPL",IF(AND(T1437&gt;STD_01122025!$H$3,U1437&lt;STD_01122025!$H$4,V1437&gt;STD_01122025!$H$5,X1437&gt;STD_01122025!$H$6,OR(AF1437="ND",AF1437&lt;STD_01122025!$H$7),AH1437="ND"),"Pass","Fail"),IF(E1437="Flight",IF(AND(T1437&gt;STD_01122025!$J$3,U1437&lt;STD_01122025!$J$4,X1437&gt;STD_01122025!$J$6,OR(AF1437="ND",AF1437&lt;STD_01122025!$J$7),AH1437="ND"),"Pass","Fail"),""))))))</f>
        <v/>
      </c>
      <c r="AM1437" s="62" t="str">
        <f>IF(ISBLANK(B1437),"",IFERROR(IF(VLOOKUP(B1437,'Np PL4 Stock'!$A:$J,10,FALSE)="Np4",D1437-VLOOKUP(B1437,'Np PL4 Stock'!$A:$E,5,FALSE),D1437-VLOOKUP(B1437,'Np PL4 Stock'!$A:$E,5,FALSE)-1),""))</f>
        <v/>
      </c>
      <c r="AN1437" s="147"/>
      <c r="AO1437" s="147"/>
      <c r="AP1437" s="59"/>
      <c r="AQ1437" s="59"/>
      <c r="AR1437" s="59"/>
      <c r="AS1437" s="59"/>
      <c r="AT1437" s="73"/>
      <c r="AU1437" s="73"/>
      <c r="AV1437" s="73"/>
      <c r="AW1437" s="73"/>
      <c r="AX1437" s="84"/>
      <c r="AY1437" s="59"/>
      <c r="AZ1437" s="59"/>
      <c r="BA1437" s="59"/>
      <c r="BB1437" s="59"/>
      <c r="BC1437" s="59"/>
      <c r="BD1437" s="59"/>
      <c r="BE1437" s="84"/>
      <c r="BF1437" s="84"/>
      <c r="BG1437" s="84"/>
      <c r="BH1437" s="84"/>
      <c r="BI1437" s="85"/>
      <c r="BJ1437" s="86"/>
      <c r="BK1437" s="86"/>
      <c r="BL1437" s="86"/>
      <c r="BM1437" s="86"/>
      <c r="BN1437" s="86"/>
      <c r="BO1437" s="59"/>
      <c r="BP1437" s="69"/>
      <c r="BQ1437" s="92">
        <v>0</v>
      </c>
      <c r="BR1437" s="93">
        <v>0</v>
      </c>
      <c r="BS1437" s="94" t="str">
        <f t="shared" si="235"/>
        <v/>
      </c>
      <c r="BT1437" s="95">
        <v>0</v>
      </c>
      <c r="BU1437" s="101" t="str">
        <f t="shared" si="236"/>
        <v/>
      </c>
      <c r="BV1437" s="102" t="str">
        <f t="shared" si="237"/>
        <v>-</v>
      </c>
      <c r="BW1437" s="103"/>
      <c r="BX1437" s="104" t="str">
        <f t="shared" si="238"/>
        <v>-</v>
      </c>
      <c r="BY1437" s="105"/>
      <c r="BZ1437" s="103"/>
      <c r="CA1437" s="106"/>
      <c r="CB1437" s="107"/>
      <c r="CC1437" s="112"/>
      <c r="CD1437" s="106"/>
      <c r="CE1437" s="103"/>
      <c r="CF1437" s="113"/>
      <c r="CG1437" s="114"/>
    </row>
    <row r="1438" spans="1:85">
      <c r="A1438" s="53" t="str">
        <f t="shared" si="239"/>
        <v>--</v>
      </c>
      <c r="B1438" s="47" t="str">
        <f t="shared" si="240"/>
        <v>-</v>
      </c>
      <c r="C1438" s="153"/>
      <c r="D1438" s="49"/>
      <c r="E1438" s="50"/>
      <c r="F1438" s="51"/>
      <c r="G1438" s="59"/>
      <c r="H1438" s="51"/>
      <c r="I1438" s="59"/>
      <c r="J1438" s="60" t="str">
        <f>IF(ISBLANK(H1438),"",IFERROR(VLOOKUP(B1438,'Np PL4 Stock'!$A:$D,4,FALSE),""))</f>
        <v/>
      </c>
      <c r="K1438" s="61" t="str">
        <f>IF(ISBLANK(H1438),"",SUMIF('Np PL4 Stock'!$A:$A,B1438,'Np PL4 Stock'!$N:$N))</f>
        <v/>
      </c>
      <c r="L1438" s="62" t="str">
        <f>IF(ISBLANK(H1438),"",VLOOKUP(LEFT(B1438,5),Unit!A:B,2,FALSE))</f>
        <v/>
      </c>
      <c r="M1438" s="63" t="str">
        <f>IF(ISBLANK(H1438),"",IFERROR(VLOOKUP(B1438,'Np PL4 Stock'!$A:$T,20,FALSE),""))</f>
        <v/>
      </c>
      <c r="N1438" s="63" t="str">
        <f>IF(ISBLANK(H1438),"",IFERROR(VLOOKUP(B1438,'Np PL4 Stock'!$A:$U,21,FALSE),""))</f>
        <v/>
      </c>
      <c r="O1438" s="62" t="str">
        <f t="shared" si="233"/>
        <v/>
      </c>
      <c r="P1438" s="62" t="str">
        <f t="shared" si="231"/>
        <v/>
      </c>
      <c r="Q1438" s="67" t="str">
        <f t="shared" si="234"/>
        <v/>
      </c>
      <c r="R1438" s="67" t="str">
        <f t="shared" si="232"/>
        <v/>
      </c>
      <c r="S1438" s="59"/>
      <c r="T1438" s="147"/>
      <c r="U1438" s="147"/>
      <c r="V1438" s="59"/>
      <c r="W1438" s="59"/>
      <c r="X1438" s="59"/>
      <c r="Y1438" s="59"/>
      <c r="Z1438" s="59"/>
      <c r="AA1438" s="59"/>
      <c r="AB1438" s="59"/>
      <c r="AC1438" s="59"/>
      <c r="AD1438" s="59"/>
      <c r="AE1438" s="59"/>
      <c r="AF1438" s="73"/>
      <c r="AG1438" s="73"/>
      <c r="AH1438" s="73"/>
      <c r="AI1438" s="73"/>
      <c r="AJ1438" s="73"/>
      <c r="AK1438" s="73"/>
      <c r="AL1438" s="77" t="str">
        <f>IF(ISBLANK(S1438),"",IF(AJ1438="Fail","Fail",IF(E1438="PL4",IF(AND(T1438&gt;STD_01122025!$D$3,U1438&lt;STD_01122025!$D$4,OR(AF1438="ND",AF1438&lt;STD_01122025!$D$7),AH1438="ND"),"Pass","Fail"),IF(E1438="PL12",IF(AND(S1438&lt;STD_01122025!$F$2,T1438&gt;STD_01122025!$F$3,U1438&lt;STD_01122025!$F$4,V1438&gt;STD_01122025!$F$5,X1438&gt;STD_01122025!$F$6,OR(AF1438="ND",AF1438&lt;STD_01122025!$F$7),AH1438="ND"),"Pass","Fail"),IF(E1438="SuperPL",IF(AND(T1438&gt;STD_01122025!$H$3,U1438&lt;STD_01122025!$H$4,V1438&gt;STD_01122025!$H$5,X1438&gt;STD_01122025!$H$6,OR(AF1438="ND",AF1438&lt;STD_01122025!$H$7),AH1438="ND"),"Pass","Fail"),IF(E1438="Flight",IF(AND(T1438&gt;STD_01122025!$J$3,U1438&lt;STD_01122025!$J$4,X1438&gt;STD_01122025!$J$6,OR(AF1438="ND",AF1438&lt;STD_01122025!$J$7),AH1438="ND"),"Pass","Fail"),""))))))</f>
        <v/>
      </c>
      <c r="AM1438" s="62" t="str">
        <f>IF(ISBLANK(B1438),"",IFERROR(IF(VLOOKUP(B1438,'Np PL4 Stock'!$A:$J,10,FALSE)="Np4",D1438-VLOOKUP(B1438,'Np PL4 Stock'!$A:$E,5,FALSE),D1438-VLOOKUP(B1438,'Np PL4 Stock'!$A:$E,5,FALSE)-1),""))</f>
        <v/>
      </c>
      <c r="AN1438" s="147"/>
      <c r="AO1438" s="147"/>
      <c r="AP1438" s="59"/>
      <c r="AQ1438" s="59"/>
      <c r="AR1438" s="59"/>
      <c r="AS1438" s="59"/>
      <c r="AT1438" s="73"/>
      <c r="AU1438" s="73"/>
      <c r="AV1438" s="73"/>
      <c r="AW1438" s="73"/>
      <c r="AX1438" s="84"/>
      <c r="AY1438" s="59"/>
      <c r="AZ1438" s="59"/>
      <c r="BA1438" s="59"/>
      <c r="BB1438" s="59"/>
      <c r="BC1438" s="59"/>
      <c r="BD1438" s="59"/>
      <c r="BE1438" s="84"/>
      <c r="BF1438" s="84"/>
      <c r="BG1438" s="84"/>
      <c r="BH1438" s="84"/>
      <c r="BI1438" s="85"/>
      <c r="BJ1438" s="86"/>
      <c r="BK1438" s="86"/>
      <c r="BL1438" s="86"/>
      <c r="BM1438" s="86"/>
      <c r="BN1438" s="86"/>
      <c r="BO1438" s="59"/>
      <c r="BP1438" s="69"/>
      <c r="BQ1438" s="92">
        <v>0</v>
      </c>
      <c r="BR1438" s="93">
        <v>0</v>
      </c>
      <c r="BS1438" s="94" t="str">
        <f t="shared" si="235"/>
        <v/>
      </c>
      <c r="BT1438" s="95">
        <v>0</v>
      </c>
      <c r="BU1438" s="101" t="str">
        <f t="shared" si="236"/>
        <v/>
      </c>
      <c r="BV1438" s="102" t="str">
        <f t="shared" si="237"/>
        <v>-</v>
      </c>
      <c r="BW1438" s="103"/>
      <c r="BX1438" s="104" t="str">
        <f t="shared" si="238"/>
        <v>-</v>
      </c>
      <c r="BY1438" s="105"/>
      <c r="BZ1438" s="103"/>
      <c r="CA1438" s="106"/>
      <c r="CB1438" s="107"/>
      <c r="CC1438" s="112"/>
      <c r="CD1438" s="106"/>
      <c r="CE1438" s="103"/>
      <c r="CF1438" s="113"/>
      <c r="CG1438" s="114"/>
    </row>
    <row r="1439" spans="1:85">
      <c r="A1439" s="53" t="str">
        <f t="shared" si="239"/>
        <v>--</v>
      </c>
      <c r="B1439" s="47" t="str">
        <f t="shared" si="240"/>
        <v>-</v>
      </c>
      <c r="C1439" s="153"/>
      <c r="D1439" s="49"/>
      <c r="E1439" s="50"/>
      <c r="F1439" s="51"/>
      <c r="G1439" s="59"/>
      <c r="H1439" s="51"/>
      <c r="I1439" s="59"/>
      <c r="J1439" s="60" t="str">
        <f>IF(ISBLANK(H1439),"",IFERROR(VLOOKUP(B1439,'Np PL4 Stock'!$A:$D,4,FALSE),""))</f>
        <v/>
      </c>
      <c r="K1439" s="61" t="str">
        <f>IF(ISBLANK(H1439),"",SUMIF('Np PL4 Stock'!$A:$A,B1439,'Np PL4 Stock'!$N:$N))</f>
        <v/>
      </c>
      <c r="L1439" s="62" t="str">
        <f>IF(ISBLANK(H1439),"",VLOOKUP(LEFT(B1439,5),Unit!A:B,2,FALSE))</f>
        <v/>
      </c>
      <c r="M1439" s="63" t="str">
        <f>IF(ISBLANK(H1439),"",IFERROR(VLOOKUP(B1439,'Np PL4 Stock'!$A:$T,20,FALSE),""))</f>
        <v/>
      </c>
      <c r="N1439" s="63" t="str">
        <f>IF(ISBLANK(H1439),"",IFERROR(VLOOKUP(B1439,'Np PL4 Stock'!$A:$U,21,FALSE),""))</f>
        <v/>
      </c>
      <c r="O1439" s="62" t="str">
        <f t="shared" si="233"/>
        <v/>
      </c>
      <c r="P1439" s="62" t="str">
        <f t="shared" si="231"/>
        <v/>
      </c>
      <c r="Q1439" s="67" t="str">
        <f t="shared" si="234"/>
        <v/>
      </c>
      <c r="R1439" s="67" t="str">
        <f t="shared" si="232"/>
        <v/>
      </c>
      <c r="S1439" s="59"/>
      <c r="T1439" s="147"/>
      <c r="U1439" s="147"/>
      <c r="V1439" s="59"/>
      <c r="W1439" s="59"/>
      <c r="X1439" s="59"/>
      <c r="Y1439" s="59"/>
      <c r="Z1439" s="59"/>
      <c r="AA1439" s="59"/>
      <c r="AB1439" s="59"/>
      <c r="AC1439" s="59"/>
      <c r="AD1439" s="59"/>
      <c r="AE1439" s="59"/>
      <c r="AF1439" s="73"/>
      <c r="AG1439" s="73"/>
      <c r="AH1439" s="73"/>
      <c r="AI1439" s="73"/>
      <c r="AJ1439" s="73"/>
      <c r="AK1439" s="73"/>
      <c r="AL1439" s="77" t="str">
        <f>IF(ISBLANK(S1439),"",IF(AJ1439="Fail","Fail",IF(E1439="PL4",IF(AND(T1439&gt;STD_01122025!$D$3,U1439&lt;STD_01122025!$D$4,OR(AF1439="ND",AF1439&lt;STD_01122025!$D$7),AH1439="ND"),"Pass","Fail"),IF(E1439="PL12",IF(AND(S1439&lt;STD_01122025!$F$2,T1439&gt;STD_01122025!$F$3,U1439&lt;STD_01122025!$F$4,V1439&gt;STD_01122025!$F$5,X1439&gt;STD_01122025!$F$6,OR(AF1439="ND",AF1439&lt;STD_01122025!$F$7),AH1439="ND"),"Pass","Fail"),IF(E1439="SuperPL",IF(AND(T1439&gt;STD_01122025!$H$3,U1439&lt;STD_01122025!$H$4,V1439&gt;STD_01122025!$H$5,X1439&gt;STD_01122025!$H$6,OR(AF1439="ND",AF1439&lt;STD_01122025!$H$7),AH1439="ND"),"Pass","Fail"),IF(E1439="Flight",IF(AND(T1439&gt;STD_01122025!$J$3,U1439&lt;STD_01122025!$J$4,X1439&gt;STD_01122025!$J$6,OR(AF1439="ND",AF1439&lt;STD_01122025!$J$7),AH1439="ND"),"Pass","Fail"),""))))))</f>
        <v/>
      </c>
      <c r="AM1439" s="62" t="str">
        <f>IF(ISBLANK(B1439),"",IFERROR(IF(VLOOKUP(B1439,'Np PL4 Stock'!$A:$J,10,FALSE)="Np4",D1439-VLOOKUP(B1439,'Np PL4 Stock'!$A:$E,5,FALSE),D1439-VLOOKUP(B1439,'Np PL4 Stock'!$A:$E,5,FALSE)-1),""))</f>
        <v/>
      </c>
      <c r="AN1439" s="147"/>
      <c r="AO1439" s="147"/>
      <c r="AP1439" s="59"/>
      <c r="AQ1439" s="59"/>
      <c r="AR1439" s="59"/>
      <c r="AS1439" s="59"/>
      <c r="AT1439" s="73"/>
      <c r="AU1439" s="73"/>
      <c r="AV1439" s="73"/>
      <c r="AW1439" s="73"/>
      <c r="AX1439" s="84"/>
      <c r="AY1439" s="59"/>
      <c r="AZ1439" s="59"/>
      <c r="BA1439" s="59"/>
      <c r="BB1439" s="59"/>
      <c r="BC1439" s="59"/>
      <c r="BD1439" s="59"/>
      <c r="BE1439" s="84"/>
      <c r="BF1439" s="84"/>
      <c r="BG1439" s="84"/>
      <c r="BH1439" s="84"/>
      <c r="BI1439" s="85"/>
      <c r="BJ1439" s="86"/>
      <c r="BK1439" s="86"/>
      <c r="BL1439" s="86"/>
      <c r="BM1439" s="86"/>
      <c r="BN1439" s="86"/>
      <c r="BO1439" s="59"/>
      <c r="BP1439" s="69"/>
      <c r="BQ1439" s="92">
        <v>0</v>
      </c>
      <c r="BR1439" s="93">
        <v>0</v>
      </c>
      <c r="BS1439" s="94" t="str">
        <f t="shared" si="235"/>
        <v/>
      </c>
      <c r="BT1439" s="95">
        <v>0</v>
      </c>
      <c r="BU1439" s="101" t="str">
        <f t="shared" si="236"/>
        <v/>
      </c>
      <c r="BV1439" s="102" t="str">
        <f t="shared" si="237"/>
        <v>-</v>
      </c>
      <c r="BW1439" s="103"/>
      <c r="BX1439" s="104" t="str">
        <f t="shared" si="238"/>
        <v>-</v>
      </c>
      <c r="BY1439" s="105"/>
      <c r="BZ1439" s="103"/>
      <c r="CA1439" s="106"/>
      <c r="CB1439" s="107"/>
      <c r="CC1439" s="112"/>
      <c r="CD1439" s="106"/>
      <c r="CE1439" s="103"/>
      <c r="CF1439" s="113"/>
      <c r="CG1439" s="114"/>
    </row>
    <row r="1440" spans="1:85">
      <c r="A1440" s="53" t="str">
        <f t="shared" si="239"/>
        <v>--</v>
      </c>
      <c r="B1440" s="47" t="str">
        <f t="shared" si="240"/>
        <v>-</v>
      </c>
      <c r="C1440" s="153"/>
      <c r="D1440" s="49"/>
      <c r="E1440" s="50"/>
      <c r="F1440" s="51"/>
      <c r="G1440" s="59"/>
      <c r="H1440" s="51"/>
      <c r="I1440" s="59"/>
      <c r="J1440" s="60" t="str">
        <f>IF(ISBLANK(H1440),"",IFERROR(VLOOKUP(B1440,'Np PL4 Stock'!$A:$D,4,FALSE),""))</f>
        <v/>
      </c>
      <c r="K1440" s="61" t="str">
        <f>IF(ISBLANK(H1440),"",SUMIF('Np PL4 Stock'!$A:$A,B1440,'Np PL4 Stock'!$N:$N))</f>
        <v/>
      </c>
      <c r="L1440" s="62" t="str">
        <f>IF(ISBLANK(H1440),"",VLOOKUP(LEFT(B1440,5),Unit!A:B,2,FALSE))</f>
        <v/>
      </c>
      <c r="M1440" s="63" t="str">
        <f>IF(ISBLANK(H1440),"",IFERROR(VLOOKUP(B1440,'Np PL4 Stock'!$A:$T,20,FALSE),""))</f>
        <v/>
      </c>
      <c r="N1440" s="63" t="str">
        <f>IF(ISBLANK(H1440),"",IFERROR(VLOOKUP(B1440,'Np PL4 Stock'!$A:$U,21,FALSE),""))</f>
        <v/>
      </c>
      <c r="O1440" s="62" t="str">
        <f t="shared" si="233"/>
        <v/>
      </c>
      <c r="P1440" s="62" t="str">
        <f t="shared" si="231"/>
        <v/>
      </c>
      <c r="Q1440" s="67" t="str">
        <f t="shared" si="234"/>
        <v/>
      </c>
      <c r="R1440" s="67" t="str">
        <f t="shared" si="232"/>
        <v/>
      </c>
      <c r="S1440" s="59"/>
      <c r="T1440" s="147"/>
      <c r="U1440" s="147"/>
      <c r="V1440" s="59"/>
      <c r="W1440" s="59"/>
      <c r="X1440" s="59"/>
      <c r="Y1440" s="59"/>
      <c r="Z1440" s="59"/>
      <c r="AA1440" s="59"/>
      <c r="AB1440" s="59"/>
      <c r="AC1440" s="59"/>
      <c r="AD1440" s="59"/>
      <c r="AE1440" s="59"/>
      <c r="AF1440" s="73"/>
      <c r="AG1440" s="73"/>
      <c r="AH1440" s="73"/>
      <c r="AI1440" s="73"/>
      <c r="AJ1440" s="73"/>
      <c r="AK1440" s="73"/>
      <c r="AL1440" s="77" t="str">
        <f>IF(ISBLANK(S1440),"",IF(AJ1440="Fail","Fail",IF(E1440="PL4",IF(AND(T1440&gt;STD_01122025!$D$3,U1440&lt;STD_01122025!$D$4,OR(AF1440="ND",AF1440&lt;STD_01122025!$D$7),AH1440="ND"),"Pass","Fail"),IF(E1440="PL12",IF(AND(S1440&lt;STD_01122025!$F$2,T1440&gt;STD_01122025!$F$3,U1440&lt;STD_01122025!$F$4,V1440&gt;STD_01122025!$F$5,X1440&gt;STD_01122025!$F$6,OR(AF1440="ND",AF1440&lt;STD_01122025!$F$7),AH1440="ND"),"Pass","Fail"),IF(E1440="SuperPL",IF(AND(T1440&gt;STD_01122025!$H$3,U1440&lt;STD_01122025!$H$4,V1440&gt;STD_01122025!$H$5,X1440&gt;STD_01122025!$H$6,OR(AF1440="ND",AF1440&lt;STD_01122025!$H$7),AH1440="ND"),"Pass","Fail"),IF(E1440="Flight",IF(AND(T1440&gt;STD_01122025!$J$3,U1440&lt;STD_01122025!$J$4,X1440&gt;STD_01122025!$J$6,OR(AF1440="ND",AF1440&lt;STD_01122025!$J$7),AH1440="ND"),"Pass","Fail"),""))))))</f>
        <v/>
      </c>
      <c r="AM1440" s="62" t="str">
        <f>IF(ISBLANK(B1440),"",IFERROR(IF(VLOOKUP(B1440,'Np PL4 Stock'!$A:$J,10,FALSE)="Np4",D1440-VLOOKUP(B1440,'Np PL4 Stock'!$A:$E,5,FALSE),D1440-VLOOKUP(B1440,'Np PL4 Stock'!$A:$E,5,FALSE)-1),""))</f>
        <v/>
      </c>
      <c r="AN1440" s="147"/>
      <c r="AO1440" s="147"/>
      <c r="AP1440" s="59"/>
      <c r="AQ1440" s="59"/>
      <c r="AR1440" s="59"/>
      <c r="AS1440" s="59"/>
      <c r="AT1440" s="73"/>
      <c r="AU1440" s="73"/>
      <c r="AV1440" s="73"/>
      <c r="AW1440" s="73"/>
      <c r="AX1440" s="84"/>
      <c r="AY1440" s="59"/>
      <c r="AZ1440" s="59"/>
      <c r="BA1440" s="59"/>
      <c r="BB1440" s="59"/>
      <c r="BC1440" s="59"/>
      <c r="BD1440" s="59"/>
      <c r="BE1440" s="84"/>
      <c r="BF1440" s="84"/>
      <c r="BG1440" s="84"/>
      <c r="BH1440" s="84"/>
      <c r="BI1440" s="85"/>
      <c r="BJ1440" s="86"/>
      <c r="BK1440" s="86"/>
      <c r="BL1440" s="86"/>
      <c r="BM1440" s="86"/>
      <c r="BN1440" s="86"/>
      <c r="BO1440" s="59"/>
      <c r="BP1440" s="69"/>
      <c r="BQ1440" s="92">
        <v>0</v>
      </c>
      <c r="BR1440" s="93">
        <v>0</v>
      </c>
      <c r="BS1440" s="94" t="str">
        <f t="shared" si="235"/>
        <v/>
      </c>
      <c r="BT1440" s="95">
        <v>0</v>
      </c>
      <c r="BU1440" s="101" t="str">
        <f t="shared" si="236"/>
        <v/>
      </c>
      <c r="BV1440" s="102" t="str">
        <f t="shared" si="237"/>
        <v>-</v>
      </c>
      <c r="BW1440" s="103"/>
      <c r="BX1440" s="104" t="str">
        <f t="shared" si="238"/>
        <v>-</v>
      </c>
      <c r="BY1440" s="105"/>
      <c r="BZ1440" s="103"/>
      <c r="CA1440" s="106"/>
      <c r="CB1440" s="107"/>
      <c r="CC1440" s="112"/>
      <c r="CD1440" s="106"/>
      <c r="CE1440" s="103"/>
      <c r="CF1440" s="113"/>
      <c r="CG1440" s="114"/>
    </row>
    <row r="1441" spans="1:85">
      <c r="A1441" s="53" t="str">
        <f t="shared" si="239"/>
        <v>--</v>
      </c>
      <c r="B1441" s="47" t="str">
        <f t="shared" si="240"/>
        <v>-</v>
      </c>
      <c r="C1441" s="153"/>
      <c r="D1441" s="49"/>
      <c r="E1441" s="50"/>
      <c r="F1441" s="51"/>
      <c r="G1441" s="59"/>
      <c r="H1441" s="51"/>
      <c r="I1441" s="59"/>
      <c r="J1441" s="60" t="str">
        <f>IF(ISBLANK(H1441),"",IFERROR(VLOOKUP(B1441,'Np PL4 Stock'!$A:$D,4,FALSE),""))</f>
        <v/>
      </c>
      <c r="K1441" s="61" t="str">
        <f>IF(ISBLANK(H1441),"",SUMIF('Np PL4 Stock'!$A:$A,B1441,'Np PL4 Stock'!$N:$N))</f>
        <v/>
      </c>
      <c r="L1441" s="62" t="str">
        <f>IF(ISBLANK(H1441),"",VLOOKUP(LEFT(B1441,5),Unit!A:B,2,FALSE))</f>
        <v/>
      </c>
      <c r="M1441" s="63" t="str">
        <f>IF(ISBLANK(H1441),"",IFERROR(VLOOKUP(B1441,'Np PL4 Stock'!$A:$T,20,FALSE),""))</f>
        <v/>
      </c>
      <c r="N1441" s="63" t="str">
        <f>IF(ISBLANK(H1441),"",IFERROR(VLOOKUP(B1441,'Np PL4 Stock'!$A:$U,21,FALSE),""))</f>
        <v/>
      </c>
      <c r="O1441" s="62" t="str">
        <f t="shared" si="233"/>
        <v/>
      </c>
      <c r="P1441" s="62" t="str">
        <f t="shared" si="231"/>
        <v/>
      </c>
      <c r="Q1441" s="67" t="str">
        <f t="shared" si="234"/>
        <v/>
      </c>
      <c r="R1441" s="67" t="str">
        <f t="shared" si="232"/>
        <v/>
      </c>
      <c r="S1441" s="59"/>
      <c r="T1441" s="147"/>
      <c r="U1441" s="147"/>
      <c r="V1441" s="59"/>
      <c r="W1441" s="59"/>
      <c r="X1441" s="59"/>
      <c r="Y1441" s="59"/>
      <c r="Z1441" s="59"/>
      <c r="AA1441" s="59"/>
      <c r="AB1441" s="59"/>
      <c r="AC1441" s="59"/>
      <c r="AD1441" s="59"/>
      <c r="AE1441" s="59"/>
      <c r="AF1441" s="73"/>
      <c r="AG1441" s="73"/>
      <c r="AH1441" s="73"/>
      <c r="AI1441" s="73"/>
      <c r="AJ1441" s="73"/>
      <c r="AK1441" s="73"/>
      <c r="AL1441" s="77" t="str">
        <f>IF(ISBLANK(S1441),"",IF(AJ1441="Fail","Fail",IF(E1441="PL4",IF(AND(T1441&gt;STD_01122025!$D$3,U1441&lt;STD_01122025!$D$4,OR(AF1441="ND",AF1441&lt;STD_01122025!$D$7),AH1441="ND"),"Pass","Fail"),IF(E1441="PL12",IF(AND(S1441&lt;STD_01122025!$F$2,T1441&gt;STD_01122025!$F$3,U1441&lt;STD_01122025!$F$4,V1441&gt;STD_01122025!$F$5,X1441&gt;STD_01122025!$F$6,OR(AF1441="ND",AF1441&lt;STD_01122025!$F$7),AH1441="ND"),"Pass","Fail"),IF(E1441="SuperPL",IF(AND(T1441&gt;STD_01122025!$H$3,U1441&lt;STD_01122025!$H$4,V1441&gt;STD_01122025!$H$5,X1441&gt;STD_01122025!$H$6,OR(AF1441="ND",AF1441&lt;STD_01122025!$H$7),AH1441="ND"),"Pass","Fail"),IF(E1441="Flight",IF(AND(T1441&gt;STD_01122025!$J$3,U1441&lt;STD_01122025!$J$4,X1441&gt;STD_01122025!$J$6,OR(AF1441="ND",AF1441&lt;STD_01122025!$J$7),AH1441="ND"),"Pass","Fail"),""))))))</f>
        <v/>
      </c>
      <c r="AM1441" s="62" t="str">
        <f>IF(ISBLANK(B1441),"",IFERROR(IF(VLOOKUP(B1441,'Np PL4 Stock'!$A:$J,10,FALSE)="Np4",D1441-VLOOKUP(B1441,'Np PL4 Stock'!$A:$E,5,FALSE),D1441-VLOOKUP(B1441,'Np PL4 Stock'!$A:$E,5,FALSE)-1),""))</f>
        <v/>
      </c>
      <c r="AN1441" s="147"/>
      <c r="AO1441" s="147"/>
      <c r="AP1441" s="59"/>
      <c r="AQ1441" s="59"/>
      <c r="AR1441" s="59"/>
      <c r="AS1441" s="59"/>
      <c r="AT1441" s="73"/>
      <c r="AU1441" s="73"/>
      <c r="AV1441" s="73"/>
      <c r="AW1441" s="73"/>
      <c r="AX1441" s="84"/>
      <c r="AY1441" s="59"/>
      <c r="AZ1441" s="59"/>
      <c r="BA1441" s="59"/>
      <c r="BB1441" s="59"/>
      <c r="BC1441" s="59"/>
      <c r="BD1441" s="59"/>
      <c r="BE1441" s="84"/>
      <c r="BF1441" s="84"/>
      <c r="BG1441" s="84"/>
      <c r="BH1441" s="84"/>
      <c r="BI1441" s="85"/>
      <c r="BJ1441" s="86"/>
      <c r="BK1441" s="86"/>
      <c r="BL1441" s="86"/>
      <c r="BM1441" s="86"/>
      <c r="BN1441" s="86"/>
      <c r="BO1441" s="59"/>
      <c r="BP1441" s="69"/>
      <c r="BQ1441" s="92">
        <v>0</v>
      </c>
      <c r="BR1441" s="93">
        <v>0</v>
      </c>
      <c r="BS1441" s="94" t="str">
        <f t="shared" si="235"/>
        <v/>
      </c>
      <c r="BT1441" s="95">
        <v>0</v>
      </c>
      <c r="BU1441" s="101" t="str">
        <f t="shared" si="236"/>
        <v/>
      </c>
      <c r="BV1441" s="102" t="str">
        <f t="shared" si="237"/>
        <v>-</v>
      </c>
      <c r="BW1441" s="103"/>
      <c r="BX1441" s="104" t="str">
        <f t="shared" si="238"/>
        <v>-</v>
      </c>
      <c r="BY1441" s="105"/>
      <c r="BZ1441" s="103"/>
      <c r="CA1441" s="106"/>
      <c r="CB1441" s="107"/>
      <c r="CC1441" s="112"/>
      <c r="CD1441" s="106"/>
      <c r="CE1441" s="103"/>
      <c r="CF1441" s="113"/>
      <c r="CG1441" s="114"/>
    </row>
    <row r="1442" spans="1:85">
      <c r="A1442" s="53" t="str">
        <f t="shared" si="239"/>
        <v>--</v>
      </c>
      <c r="B1442" s="47" t="str">
        <f t="shared" si="240"/>
        <v>-</v>
      </c>
      <c r="C1442" s="153"/>
      <c r="D1442" s="49"/>
      <c r="E1442" s="50"/>
      <c r="F1442" s="51"/>
      <c r="G1442" s="59"/>
      <c r="H1442" s="51"/>
      <c r="I1442" s="59"/>
      <c r="J1442" s="60" t="str">
        <f>IF(ISBLANK(H1442),"",IFERROR(VLOOKUP(B1442,'Np PL4 Stock'!$A:$D,4,FALSE),""))</f>
        <v/>
      </c>
      <c r="K1442" s="61" t="str">
        <f>IF(ISBLANK(H1442),"",SUMIF('Np PL4 Stock'!$A:$A,B1442,'Np PL4 Stock'!$N:$N))</f>
        <v/>
      </c>
      <c r="L1442" s="62" t="str">
        <f>IF(ISBLANK(H1442),"",VLOOKUP(LEFT(B1442,5),Unit!A:B,2,FALSE))</f>
        <v/>
      </c>
      <c r="M1442" s="63" t="str">
        <f>IF(ISBLANK(H1442),"",IFERROR(VLOOKUP(B1442,'Np PL4 Stock'!$A:$T,20,FALSE),""))</f>
        <v/>
      </c>
      <c r="N1442" s="63" t="str">
        <f>IF(ISBLANK(H1442),"",IFERROR(VLOOKUP(B1442,'Np PL4 Stock'!$A:$U,21,FALSE),""))</f>
        <v/>
      </c>
      <c r="O1442" s="62" t="str">
        <f t="shared" si="233"/>
        <v/>
      </c>
      <c r="P1442" s="62" t="str">
        <f t="shared" si="231"/>
        <v/>
      </c>
      <c r="Q1442" s="67" t="str">
        <f t="shared" si="234"/>
        <v/>
      </c>
      <c r="R1442" s="67" t="str">
        <f t="shared" si="232"/>
        <v/>
      </c>
      <c r="S1442" s="59"/>
      <c r="T1442" s="147"/>
      <c r="U1442" s="147"/>
      <c r="V1442" s="59"/>
      <c r="W1442" s="59"/>
      <c r="X1442" s="59"/>
      <c r="Y1442" s="59"/>
      <c r="Z1442" s="59"/>
      <c r="AA1442" s="59"/>
      <c r="AB1442" s="59"/>
      <c r="AC1442" s="59"/>
      <c r="AD1442" s="59"/>
      <c r="AE1442" s="59"/>
      <c r="AF1442" s="73"/>
      <c r="AG1442" s="73"/>
      <c r="AH1442" s="73"/>
      <c r="AI1442" s="73"/>
      <c r="AJ1442" s="73"/>
      <c r="AK1442" s="73"/>
      <c r="AL1442" s="77" t="str">
        <f>IF(ISBLANK(S1442),"",IF(AJ1442="Fail","Fail",IF(E1442="PL4",IF(AND(T1442&gt;STD_01122025!$D$3,U1442&lt;STD_01122025!$D$4,OR(AF1442="ND",AF1442&lt;STD_01122025!$D$7),AH1442="ND"),"Pass","Fail"),IF(E1442="PL12",IF(AND(S1442&lt;STD_01122025!$F$2,T1442&gt;STD_01122025!$F$3,U1442&lt;STD_01122025!$F$4,V1442&gt;STD_01122025!$F$5,X1442&gt;STD_01122025!$F$6,OR(AF1442="ND",AF1442&lt;STD_01122025!$F$7),AH1442="ND"),"Pass","Fail"),IF(E1442="SuperPL",IF(AND(T1442&gt;STD_01122025!$H$3,U1442&lt;STD_01122025!$H$4,V1442&gt;STD_01122025!$H$5,X1442&gt;STD_01122025!$H$6,OR(AF1442="ND",AF1442&lt;STD_01122025!$H$7),AH1442="ND"),"Pass","Fail"),IF(E1442="Flight",IF(AND(T1442&gt;STD_01122025!$J$3,U1442&lt;STD_01122025!$J$4,X1442&gt;STD_01122025!$J$6,OR(AF1442="ND",AF1442&lt;STD_01122025!$J$7),AH1442="ND"),"Pass","Fail"),""))))))</f>
        <v/>
      </c>
      <c r="AM1442" s="62" t="str">
        <f>IF(ISBLANK(B1442),"",IFERROR(IF(VLOOKUP(B1442,'Np PL4 Stock'!$A:$J,10,FALSE)="Np4",D1442-VLOOKUP(B1442,'Np PL4 Stock'!$A:$E,5,FALSE),D1442-VLOOKUP(B1442,'Np PL4 Stock'!$A:$E,5,FALSE)-1),""))</f>
        <v/>
      </c>
      <c r="AN1442" s="147"/>
      <c r="AO1442" s="147"/>
      <c r="AP1442" s="59"/>
      <c r="AQ1442" s="59"/>
      <c r="AR1442" s="59"/>
      <c r="AS1442" s="59"/>
      <c r="AT1442" s="73"/>
      <c r="AU1442" s="73"/>
      <c r="AV1442" s="73"/>
      <c r="AW1442" s="73"/>
      <c r="AX1442" s="84"/>
      <c r="AY1442" s="59"/>
      <c r="AZ1442" s="59"/>
      <c r="BA1442" s="59"/>
      <c r="BB1442" s="59"/>
      <c r="BC1442" s="59"/>
      <c r="BD1442" s="59"/>
      <c r="BE1442" s="84"/>
      <c r="BF1442" s="84"/>
      <c r="BG1442" s="84"/>
      <c r="BH1442" s="84"/>
      <c r="BI1442" s="85"/>
      <c r="BJ1442" s="86"/>
      <c r="BK1442" s="86"/>
      <c r="BL1442" s="86"/>
      <c r="BM1442" s="86"/>
      <c r="BN1442" s="86"/>
      <c r="BO1442" s="59"/>
      <c r="BP1442" s="69"/>
      <c r="BQ1442" s="92">
        <v>0</v>
      </c>
      <c r="BR1442" s="93">
        <v>0</v>
      </c>
      <c r="BS1442" s="94" t="str">
        <f t="shared" si="235"/>
        <v/>
      </c>
      <c r="BT1442" s="95">
        <v>0</v>
      </c>
      <c r="BU1442" s="101" t="str">
        <f t="shared" si="236"/>
        <v/>
      </c>
      <c r="BV1442" s="102" t="str">
        <f t="shared" si="237"/>
        <v>-</v>
      </c>
      <c r="BW1442" s="103"/>
      <c r="BX1442" s="104" t="str">
        <f t="shared" si="238"/>
        <v>-</v>
      </c>
      <c r="BY1442" s="105"/>
      <c r="BZ1442" s="103"/>
      <c r="CA1442" s="106"/>
      <c r="CB1442" s="107"/>
      <c r="CC1442" s="112"/>
      <c r="CD1442" s="106"/>
      <c r="CE1442" s="103"/>
      <c r="CF1442" s="113"/>
      <c r="CG1442" s="114"/>
    </row>
    <row r="1443" spans="1:85">
      <c r="A1443" s="53" t="str">
        <f t="shared" si="239"/>
        <v>--</v>
      </c>
      <c r="B1443" s="47" t="str">
        <f t="shared" si="240"/>
        <v>-</v>
      </c>
      <c r="C1443" s="153"/>
      <c r="D1443" s="49"/>
      <c r="E1443" s="50"/>
      <c r="F1443" s="51"/>
      <c r="G1443" s="59"/>
      <c r="H1443" s="51"/>
      <c r="I1443" s="59"/>
      <c r="J1443" s="60" t="str">
        <f>IF(ISBLANK(H1443),"",IFERROR(VLOOKUP(B1443,'Np PL4 Stock'!$A:$D,4,FALSE),""))</f>
        <v/>
      </c>
      <c r="K1443" s="61" t="str">
        <f>IF(ISBLANK(H1443),"",SUMIF('Np PL4 Stock'!$A:$A,B1443,'Np PL4 Stock'!$N:$N))</f>
        <v/>
      </c>
      <c r="L1443" s="62" t="str">
        <f>IF(ISBLANK(H1443),"",VLOOKUP(LEFT(B1443,5),Unit!A:B,2,FALSE))</f>
        <v/>
      </c>
      <c r="M1443" s="63" t="str">
        <f>IF(ISBLANK(H1443),"",IFERROR(VLOOKUP(B1443,'Np PL4 Stock'!$A:$T,20,FALSE),""))</f>
        <v/>
      </c>
      <c r="N1443" s="63" t="str">
        <f>IF(ISBLANK(H1443),"",IFERROR(VLOOKUP(B1443,'Np PL4 Stock'!$A:$U,21,FALSE),""))</f>
        <v/>
      </c>
      <c r="O1443" s="62" t="str">
        <f t="shared" si="233"/>
        <v/>
      </c>
      <c r="P1443" s="62" t="str">
        <f t="shared" si="231"/>
        <v/>
      </c>
      <c r="Q1443" s="67" t="str">
        <f t="shared" si="234"/>
        <v/>
      </c>
      <c r="R1443" s="67" t="str">
        <f t="shared" si="232"/>
        <v/>
      </c>
      <c r="S1443" s="59"/>
      <c r="T1443" s="147"/>
      <c r="U1443" s="147"/>
      <c r="V1443" s="59"/>
      <c r="W1443" s="59"/>
      <c r="X1443" s="59"/>
      <c r="Y1443" s="59"/>
      <c r="Z1443" s="59"/>
      <c r="AA1443" s="59"/>
      <c r="AB1443" s="59"/>
      <c r="AC1443" s="59"/>
      <c r="AD1443" s="59"/>
      <c r="AE1443" s="59"/>
      <c r="AF1443" s="73"/>
      <c r="AG1443" s="73"/>
      <c r="AH1443" s="73"/>
      <c r="AI1443" s="73"/>
      <c r="AJ1443" s="73"/>
      <c r="AK1443" s="73"/>
      <c r="AL1443" s="77" t="str">
        <f>IF(ISBLANK(S1443),"",IF(AJ1443="Fail","Fail",IF(E1443="PL4",IF(AND(T1443&gt;STD_01122025!$D$3,U1443&lt;STD_01122025!$D$4,OR(AF1443="ND",AF1443&lt;STD_01122025!$D$7),AH1443="ND"),"Pass","Fail"),IF(E1443="PL12",IF(AND(S1443&lt;STD_01122025!$F$2,T1443&gt;STD_01122025!$F$3,U1443&lt;STD_01122025!$F$4,V1443&gt;STD_01122025!$F$5,X1443&gt;STD_01122025!$F$6,OR(AF1443="ND",AF1443&lt;STD_01122025!$F$7),AH1443="ND"),"Pass","Fail"),IF(E1443="SuperPL",IF(AND(T1443&gt;STD_01122025!$H$3,U1443&lt;STD_01122025!$H$4,V1443&gt;STD_01122025!$H$5,X1443&gt;STD_01122025!$H$6,OR(AF1443="ND",AF1443&lt;STD_01122025!$H$7),AH1443="ND"),"Pass","Fail"),IF(E1443="Flight",IF(AND(T1443&gt;STD_01122025!$J$3,U1443&lt;STD_01122025!$J$4,X1443&gt;STD_01122025!$J$6,OR(AF1443="ND",AF1443&lt;STD_01122025!$J$7),AH1443="ND"),"Pass","Fail"),""))))))</f>
        <v/>
      </c>
      <c r="AM1443" s="62" t="str">
        <f>IF(ISBLANK(B1443),"",IFERROR(IF(VLOOKUP(B1443,'Np PL4 Stock'!$A:$J,10,FALSE)="Np4",D1443-VLOOKUP(B1443,'Np PL4 Stock'!$A:$E,5,FALSE),D1443-VLOOKUP(B1443,'Np PL4 Stock'!$A:$E,5,FALSE)-1),""))</f>
        <v/>
      </c>
      <c r="AN1443" s="147"/>
      <c r="AO1443" s="147"/>
      <c r="AP1443" s="59"/>
      <c r="AQ1443" s="59"/>
      <c r="AR1443" s="59"/>
      <c r="AS1443" s="59"/>
      <c r="AT1443" s="73"/>
      <c r="AU1443" s="73"/>
      <c r="AV1443" s="73"/>
      <c r="AW1443" s="73"/>
      <c r="AX1443" s="84"/>
      <c r="AY1443" s="59"/>
      <c r="AZ1443" s="59"/>
      <c r="BA1443" s="59"/>
      <c r="BB1443" s="59"/>
      <c r="BC1443" s="59"/>
      <c r="BD1443" s="59"/>
      <c r="BE1443" s="84"/>
      <c r="BF1443" s="84"/>
      <c r="BG1443" s="84"/>
      <c r="BH1443" s="84"/>
      <c r="BI1443" s="85"/>
      <c r="BJ1443" s="86"/>
      <c r="BK1443" s="86"/>
      <c r="BL1443" s="86"/>
      <c r="BM1443" s="86"/>
      <c r="BN1443" s="86"/>
      <c r="BO1443" s="59"/>
      <c r="BP1443" s="69"/>
      <c r="BQ1443" s="92">
        <v>0</v>
      </c>
      <c r="BR1443" s="93">
        <v>0</v>
      </c>
      <c r="BS1443" s="94" t="str">
        <f t="shared" si="235"/>
        <v/>
      </c>
      <c r="BT1443" s="95">
        <v>0</v>
      </c>
      <c r="BU1443" s="101" t="str">
        <f t="shared" si="236"/>
        <v/>
      </c>
      <c r="BV1443" s="102" t="str">
        <f t="shared" si="237"/>
        <v>-</v>
      </c>
      <c r="BW1443" s="103"/>
      <c r="BX1443" s="104" t="str">
        <f t="shared" si="238"/>
        <v>-</v>
      </c>
      <c r="BY1443" s="105"/>
      <c r="BZ1443" s="103"/>
      <c r="CA1443" s="106"/>
      <c r="CB1443" s="107"/>
      <c r="CC1443" s="112"/>
      <c r="CD1443" s="106"/>
      <c r="CE1443" s="103"/>
      <c r="CF1443" s="113"/>
      <c r="CG1443" s="114"/>
    </row>
    <row r="1444" spans="1:85">
      <c r="A1444" s="53" t="str">
        <f t="shared" si="239"/>
        <v>--</v>
      </c>
      <c r="B1444" s="47" t="str">
        <f t="shared" si="240"/>
        <v>-</v>
      </c>
      <c r="C1444" s="153"/>
      <c r="D1444" s="49"/>
      <c r="E1444" s="50"/>
      <c r="F1444" s="51"/>
      <c r="G1444" s="59"/>
      <c r="H1444" s="51"/>
      <c r="I1444" s="59"/>
      <c r="J1444" s="60" t="str">
        <f>IF(ISBLANK(H1444),"",IFERROR(VLOOKUP(B1444,'Np PL4 Stock'!$A:$D,4,FALSE),""))</f>
        <v/>
      </c>
      <c r="K1444" s="61" t="str">
        <f>IF(ISBLANK(H1444),"",SUMIF('Np PL4 Stock'!$A:$A,B1444,'Np PL4 Stock'!$N:$N))</f>
        <v/>
      </c>
      <c r="L1444" s="62" t="str">
        <f>IF(ISBLANK(H1444),"",VLOOKUP(LEFT(B1444,5),Unit!A:B,2,FALSE))</f>
        <v/>
      </c>
      <c r="M1444" s="63" t="str">
        <f>IF(ISBLANK(H1444),"",IFERROR(VLOOKUP(B1444,'Np PL4 Stock'!$A:$T,20,FALSE),""))</f>
        <v/>
      </c>
      <c r="N1444" s="63" t="str">
        <f>IF(ISBLANK(H1444),"",IFERROR(VLOOKUP(B1444,'Np PL4 Stock'!$A:$U,21,FALSE),""))</f>
        <v/>
      </c>
      <c r="O1444" s="62" t="str">
        <f t="shared" si="233"/>
        <v/>
      </c>
      <c r="P1444" s="62" t="str">
        <f t="shared" si="231"/>
        <v/>
      </c>
      <c r="Q1444" s="67" t="str">
        <f t="shared" si="234"/>
        <v/>
      </c>
      <c r="R1444" s="67" t="str">
        <f t="shared" si="232"/>
        <v/>
      </c>
      <c r="S1444" s="59"/>
      <c r="T1444" s="147"/>
      <c r="U1444" s="147"/>
      <c r="V1444" s="59"/>
      <c r="W1444" s="59"/>
      <c r="X1444" s="59"/>
      <c r="Y1444" s="59"/>
      <c r="Z1444" s="59"/>
      <c r="AA1444" s="59"/>
      <c r="AB1444" s="59"/>
      <c r="AC1444" s="59"/>
      <c r="AD1444" s="59"/>
      <c r="AE1444" s="59"/>
      <c r="AF1444" s="73"/>
      <c r="AG1444" s="73"/>
      <c r="AH1444" s="73"/>
      <c r="AI1444" s="73"/>
      <c r="AJ1444" s="73"/>
      <c r="AK1444" s="73"/>
      <c r="AL1444" s="77" t="str">
        <f>IF(ISBLANK(S1444),"",IF(AJ1444="Fail","Fail",IF(E1444="PL4",IF(AND(T1444&gt;STD_01122025!$D$3,U1444&lt;STD_01122025!$D$4,OR(AF1444="ND",AF1444&lt;STD_01122025!$D$7),AH1444="ND"),"Pass","Fail"),IF(E1444="PL12",IF(AND(S1444&lt;STD_01122025!$F$2,T1444&gt;STD_01122025!$F$3,U1444&lt;STD_01122025!$F$4,V1444&gt;STD_01122025!$F$5,X1444&gt;STD_01122025!$F$6,OR(AF1444="ND",AF1444&lt;STD_01122025!$F$7),AH1444="ND"),"Pass","Fail"),IF(E1444="SuperPL",IF(AND(T1444&gt;STD_01122025!$H$3,U1444&lt;STD_01122025!$H$4,V1444&gt;STD_01122025!$H$5,X1444&gt;STD_01122025!$H$6,OR(AF1444="ND",AF1444&lt;STD_01122025!$H$7),AH1444="ND"),"Pass","Fail"),IF(E1444="Flight",IF(AND(T1444&gt;STD_01122025!$J$3,U1444&lt;STD_01122025!$J$4,X1444&gt;STD_01122025!$J$6,OR(AF1444="ND",AF1444&lt;STD_01122025!$J$7),AH1444="ND"),"Pass","Fail"),""))))))</f>
        <v/>
      </c>
      <c r="AM1444" s="62" t="str">
        <f>IF(ISBLANK(B1444),"",IFERROR(IF(VLOOKUP(B1444,'Np PL4 Stock'!$A:$J,10,FALSE)="Np4",D1444-VLOOKUP(B1444,'Np PL4 Stock'!$A:$E,5,FALSE),D1444-VLOOKUP(B1444,'Np PL4 Stock'!$A:$E,5,FALSE)-1),""))</f>
        <v/>
      </c>
      <c r="AN1444" s="147"/>
      <c r="AO1444" s="147"/>
      <c r="AP1444" s="59"/>
      <c r="AQ1444" s="59"/>
      <c r="AR1444" s="59"/>
      <c r="AS1444" s="59"/>
      <c r="AT1444" s="73"/>
      <c r="AU1444" s="73"/>
      <c r="AV1444" s="73"/>
      <c r="AW1444" s="73"/>
      <c r="AX1444" s="84"/>
      <c r="AY1444" s="59"/>
      <c r="AZ1444" s="59"/>
      <c r="BA1444" s="59"/>
      <c r="BB1444" s="59"/>
      <c r="BC1444" s="59"/>
      <c r="BD1444" s="59"/>
      <c r="BE1444" s="84"/>
      <c r="BF1444" s="84"/>
      <c r="BG1444" s="84"/>
      <c r="BH1444" s="84"/>
      <c r="BI1444" s="85"/>
      <c r="BJ1444" s="86"/>
      <c r="BK1444" s="86"/>
      <c r="BL1444" s="86"/>
      <c r="BM1444" s="86"/>
      <c r="BN1444" s="86"/>
      <c r="BO1444" s="59"/>
      <c r="BP1444" s="69"/>
      <c r="BQ1444" s="92">
        <v>0</v>
      </c>
      <c r="BR1444" s="93">
        <v>0</v>
      </c>
      <c r="BS1444" s="94" t="str">
        <f t="shared" si="235"/>
        <v/>
      </c>
      <c r="BT1444" s="95">
        <v>0</v>
      </c>
      <c r="BU1444" s="101" t="str">
        <f t="shared" si="236"/>
        <v/>
      </c>
      <c r="BV1444" s="102" t="str">
        <f t="shared" si="237"/>
        <v>-</v>
      </c>
      <c r="BW1444" s="103"/>
      <c r="BX1444" s="104" t="str">
        <f t="shared" si="238"/>
        <v>-</v>
      </c>
      <c r="BY1444" s="105"/>
      <c r="BZ1444" s="103"/>
      <c r="CA1444" s="106"/>
      <c r="CB1444" s="107"/>
      <c r="CC1444" s="112"/>
      <c r="CD1444" s="106"/>
      <c r="CE1444" s="103"/>
      <c r="CF1444" s="113"/>
      <c r="CG1444" s="114"/>
    </row>
    <row r="1445" spans="1:85">
      <c r="A1445" s="53" t="str">
        <f t="shared" si="239"/>
        <v>--</v>
      </c>
      <c r="B1445" s="47" t="str">
        <f t="shared" si="240"/>
        <v>-</v>
      </c>
      <c r="C1445" s="153"/>
      <c r="D1445" s="49"/>
      <c r="E1445" s="50"/>
      <c r="F1445" s="51"/>
      <c r="G1445" s="59"/>
      <c r="H1445" s="51"/>
      <c r="I1445" s="59"/>
      <c r="J1445" s="60" t="str">
        <f>IF(ISBLANK(H1445),"",IFERROR(VLOOKUP(B1445,'Np PL4 Stock'!$A:$D,4,FALSE),""))</f>
        <v/>
      </c>
      <c r="K1445" s="61" t="str">
        <f>IF(ISBLANK(H1445),"",SUMIF('Np PL4 Stock'!$A:$A,B1445,'Np PL4 Stock'!$N:$N))</f>
        <v/>
      </c>
      <c r="L1445" s="62" t="str">
        <f>IF(ISBLANK(H1445),"",VLOOKUP(LEFT(B1445,5),Unit!A:B,2,FALSE))</f>
        <v/>
      </c>
      <c r="M1445" s="63" t="str">
        <f>IF(ISBLANK(H1445),"",IFERROR(VLOOKUP(B1445,'Np PL4 Stock'!$A:$T,20,FALSE),""))</f>
        <v/>
      </c>
      <c r="N1445" s="63" t="str">
        <f>IF(ISBLANK(H1445),"",IFERROR(VLOOKUP(B1445,'Np PL4 Stock'!$A:$U,21,FALSE),""))</f>
        <v/>
      </c>
      <c r="O1445" s="62" t="str">
        <f t="shared" si="233"/>
        <v/>
      </c>
      <c r="P1445" s="62" t="str">
        <f t="shared" si="231"/>
        <v/>
      </c>
      <c r="Q1445" s="67" t="str">
        <f t="shared" si="234"/>
        <v/>
      </c>
      <c r="R1445" s="67" t="str">
        <f t="shared" si="232"/>
        <v/>
      </c>
      <c r="S1445" s="59"/>
      <c r="T1445" s="147"/>
      <c r="U1445" s="147"/>
      <c r="V1445" s="59"/>
      <c r="W1445" s="59"/>
      <c r="X1445" s="59"/>
      <c r="Y1445" s="59"/>
      <c r="Z1445" s="59"/>
      <c r="AA1445" s="59"/>
      <c r="AB1445" s="59"/>
      <c r="AC1445" s="59"/>
      <c r="AD1445" s="59"/>
      <c r="AE1445" s="59"/>
      <c r="AF1445" s="73"/>
      <c r="AG1445" s="73"/>
      <c r="AH1445" s="73"/>
      <c r="AI1445" s="73"/>
      <c r="AJ1445" s="73"/>
      <c r="AK1445" s="73"/>
      <c r="AL1445" s="77" t="str">
        <f>IF(ISBLANK(S1445),"",IF(AJ1445="Fail","Fail",IF(E1445="PL4",IF(AND(T1445&gt;STD_01122025!$D$3,U1445&lt;STD_01122025!$D$4,OR(AF1445="ND",AF1445&lt;STD_01122025!$D$7),AH1445="ND"),"Pass","Fail"),IF(E1445="PL12",IF(AND(S1445&lt;STD_01122025!$F$2,T1445&gt;STD_01122025!$F$3,U1445&lt;STD_01122025!$F$4,V1445&gt;STD_01122025!$F$5,X1445&gt;STD_01122025!$F$6,OR(AF1445="ND",AF1445&lt;STD_01122025!$F$7),AH1445="ND"),"Pass","Fail"),IF(E1445="SuperPL",IF(AND(T1445&gt;STD_01122025!$H$3,U1445&lt;STD_01122025!$H$4,V1445&gt;STD_01122025!$H$5,X1445&gt;STD_01122025!$H$6,OR(AF1445="ND",AF1445&lt;STD_01122025!$H$7),AH1445="ND"),"Pass","Fail"),IF(E1445="Flight",IF(AND(T1445&gt;STD_01122025!$J$3,U1445&lt;STD_01122025!$J$4,X1445&gt;STD_01122025!$J$6,OR(AF1445="ND",AF1445&lt;STD_01122025!$J$7),AH1445="ND"),"Pass","Fail"),""))))))</f>
        <v/>
      </c>
      <c r="AM1445" s="62" t="str">
        <f>IF(ISBLANK(B1445),"",IFERROR(IF(VLOOKUP(B1445,'Np PL4 Stock'!$A:$J,10,FALSE)="Np4",D1445-VLOOKUP(B1445,'Np PL4 Stock'!$A:$E,5,FALSE),D1445-VLOOKUP(B1445,'Np PL4 Stock'!$A:$E,5,FALSE)-1),""))</f>
        <v/>
      </c>
      <c r="AN1445" s="147"/>
      <c r="AO1445" s="147"/>
      <c r="AP1445" s="59"/>
      <c r="AQ1445" s="59"/>
      <c r="AR1445" s="59"/>
      <c r="AS1445" s="59"/>
      <c r="AT1445" s="73"/>
      <c r="AU1445" s="73"/>
      <c r="AV1445" s="73"/>
      <c r="AW1445" s="73"/>
      <c r="AX1445" s="84"/>
      <c r="AY1445" s="59"/>
      <c r="AZ1445" s="59"/>
      <c r="BA1445" s="59"/>
      <c r="BB1445" s="59"/>
      <c r="BC1445" s="59"/>
      <c r="BD1445" s="59"/>
      <c r="BE1445" s="84"/>
      <c r="BF1445" s="84"/>
      <c r="BG1445" s="84"/>
      <c r="BH1445" s="84"/>
      <c r="BI1445" s="85"/>
      <c r="BJ1445" s="86"/>
      <c r="BK1445" s="86"/>
      <c r="BL1445" s="86"/>
      <c r="BM1445" s="86"/>
      <c r="BN1445" s="86"/>
      <c r="BO1445" s="59"/>
      <c r="BP1445" s="69"/>
      <c r="BQ1445" s="92">
        <v>0</v>
      </c>
      <c r="BR1445" s="93">
        <v>0</v>
      </c>
      <c r="BS1445" s="94" t="str">
        <f t="shared" si="235"/>
        <v/>
      </c>
      <c r="BT1445" s="95">
        <v>0</v>
      </c>
      <c r="BU1445" s="101" t="str">
        <f t="shared" si="236"/>
        <v/>
      </c>
      <c r="BV1445" s="102" t="str">
        <f t="shared" si="237"/>
        <v>-</v>
      </c>
      <c r="BW1445" s="103"/>
      <c r="BX1445" s="104" t="str">
        <f t="shared" si="238"/>
        <v>-</v>
      </c>
      <c r="BY1445" s="105"/>
      <c r="BZ1445" s="103"/>
      <c r="CA1445" s="106"/>
      <c r="CB1445" s="107"/>
      <c r="CC1445" s="112"/>
      <c r="CD1445" s="106"/>
      <c r="CE1445" s="103"/>
      <c r="CF1445" s="113"/>
      <c r="CG1445" s="114"/>
    </row>
    <row r="1446" spans="1:85">
      <c r="A1446" s="53" t="str">
        <f t="shared" si="239"/>
        <v>--</v>
      </c>
      <c r="B1446" s="47" t="str">
        <f t="shared" si="240"/>
        <v>-</v>
      </c>
      <c r="C1446" s="153"/>
      <c r="D1446" s="49"/>
      <c r="E1446" s="50"/>
      <c r="F1446" s="51"/>
      <c r="G1446" s="59"/>
      <c r="H1446" s="51"/>
      <c r="I1446" s="59"/>
      <c r="J1446" s="60" t="str">
        <f>IF(ISBLANK(H1446),"",IFERROR(VLOOKUP(B1446,'Np PL4 Stock'!$A:$D,4,FALSE),""))</f>
        <v/>
      </c>
      <c r="K1446" s="61" t="str">
        <f>IF(ISBLANK(H1446),"",SUMIF('Np PL4 Stock'!$A:$A,B1446,'Np PL4 Stock'!$N:$N))</f>
        <v/>
      </c>
      <c r="L1446" s="62" t="str">
        <f>IF(ISBLANK(H1446),"",VLOOKUP(LEFT(B1446,5),Unit!A:B,2,FALSE))</f>
        <v/>
      </c>
      <c r="M1446" s="63" t="str">
        <f>IF(ISBLANK(H1446),"",IFERROR(VLOOKUP(B1446,'Np PL4 Stock'!$A:$T,20,FALSE),""))</f>
        <v/>
      </c>
      <c r="N1446" s="63" t="str">
        <f>IF(ISBLANK(H1446),"",IFERROR(VLOOKUP(B1446,'Np PL4 Stock'!$A:$U,21,FALSE),""))</f>
        <v/>
      </c>
      <c r="O1446" s="62" t="str">
        <f t="shared" si="233"/>
        <v/>
      </c>
      <c r="P1446" s="62" t="str">
        <f t="shared" si="231"/>
        <v/>
      </c>
      <c r="Q1446" s="67" t="str">
        <f t="shared" si="234"/>
        <v/>
      </c>
      <c r="R1446" s="67" t="str">
        <f t="shared" si="232"/>
        <v/>
      </c>
      <c r="S1446" s="59"/>
      <c r="T1446" s="147"/>
      <c r="U1446" s="147"/>
      <c r="V1446" s="59"/>
      <c r="W1446" s="59"/>
      <c r="X1446" s="59"/>
      <c r="Y1446" s="59"/>
      <c r="Z1446" s="59"/>
      <c r="AA1446" s="59"/>
      <c r="AB1446" s="59"/>
      <c r="AC1446" s="59"/>
      <c r="AD1446" s="59"/>
      <c r="AE1446" s="59"/>
      <c r="AF1446" s="73"/>
      <c r="AG1446" s="73"/>
      <c r="AH1446" s="73"/>
      <c r="AI1446" s="73"/>
      <c r="AJ1446" s="73"/>
      <c r="AK1446" s="73"/>
      <c r="AL1446" s="77" t="str">
        <f>IF(ISBLANK(S1446),"",IF(AJ1446="Fail","Fail",IF(E1446="PL4",IF(AND(T1446&gt;STD_01122025!$D$3,U1446&lt;STD_01122025!$D$4,OR(AF1446="ND",AF1446&lt;STD_01122025!$D$7),AH1446="ND"),"Pass","Fail"),IF(E1446="PL12",IF(AND(S1446&lt;STD_01122025!$F$2,T1446&gt;STD_01122025!$F$3,U1446&lt;STD_01122025!$F$4,V1446&gt;STD_01122025!$F$5,X1446&gt;STD_01122025!$F$6,OR(AF1446="ND",AF1446&lt;STD_01122025!$F$7),AH1446="ND"),"Pass","Fail"),IF(E1446="SuperPL",IF(AND(T1446&gt;STD_01122025!$H$3,U1446&lt;STD_01122025!$H$4,V1446&gt;STD_01122025!$H$5,X1446&gt;STD_01122025!$H$6,OR(AF1446="ND",AF1446&lt;STD_01122025!$H$7),AH1446="ND"),"Pass","Fail"),IF(E1446="Flight",IF(AND(T1446&gt;STD_01122025!$J$3,U1446&lt;STD_01122025!$J$4,X1446&gt;STD_01122025!$J$6,OR(AF1446="ND",AF1446&lt;STD_01122025!$J$7),AH1446="ND"),"Pass","Fail"),""))))))</f>
        <v/>
      </c>
      <c r="AM1446" s="62" t="str">
        <f>IF(ISBLANK(B1446),"",IFERROR(IF(VLOOKUP(B1446,'Np PL4 Stock'!$A:$J,10,FALSE)="Np4",D1446-VLOOKUP(B1446,'Np PL4 Stock'!$A:$E,5,FALSE),D1446-VLOOKUP(B1446,'Np PL4 Stock'!$A:$E,5,FALSE)-1),""))</f>
        <v/>
      </c>
      <c r="AN1446" s="147"/>
      <c r="AO1446" s="147"/>
      <c r="AP1446" s="59"/>
      <c r="AQ1446" s="59"/>
      <c r="AR1446" s="59"/>
      <c r="AS1446" s="59"/>
      <c r="AT1446" s="73"/>
      <c r="AU1446" s="73"/>
      <c r="AV1446" s="73"/>
      <c r="AW1446" s="73"/>
      <c r="AX1446" s="84"/>
      <c r="AY1446" s="59"/>
      <c r="AZ1446" s="59"/>
      <c r="BA1446" s="59"/>
      <c r="BB1446" s="59"/>
      <c r="BC1446" s="59"/>
      <c r="BD1446" s="59"/>
      <c r="BE1446" s="84"/>
      <c r="BF1446" s="84"/>
      <c r="BG1446" s="84"/>
      <c r="BH1446" s="84"/>
      <c r="BI1446" s="85"/>
      <c r="BJ1446" s="86"/>
      <c r="BK1446" s="86"/>
      <c r="BL1446" s="86"/>
      <c r="BM1446" s="86"/>
      <c r="BN1446" s="86"/>
      <c r="BO1446" s="59"/>
      <c r="BP1446" s="69"/>
      <c r="BQ1446" s="92">
        <v>0</v>
      </c>
      <c r="BR1446" s="93">
        <v>0</v>
      </c>
      <c r="BS1446" s="94" t="str">
        <f t="shared" si="235"/>
        <v/>
      </c>
      <c r="BT1446" s="95">
        <v>0</v>
      </c>
      <c r="BU1446" s="101" t="str">
        <f t="shared" si="236"/>
        <v/>
      </c>
      <c r="BV1446" s="102" t="str">
        <f t="shared" si="237"/>
        <v>-</v>
      </c>
      <c r="BW1446" s="103"/>
      <c r="BX1446" s="104" t="str">
        <f t="shared" si="238"/>
        <v>-</v>
      </c>
      <c r="BY1446" s="105"/>
      <c r="BZ1446" s="103"/>
      <c r="CA1446" s="106"/>
      <c r="CB1446" s="107"/>
      <c r="CC1446" s="112"/>
      <c r="CD1446" s="106"/>
      <c r="CE1446" s="103"/>
      <c r="CF1446" s="113"/>
      <c r="CG1446" s="114"/>
    </row>
    <row r="1447" spans="1:85">
      <c r="A1447" s="53" t="str">
        <f t="shared" si="239"/>
        <v>--</v>
      </c>
      <c r="B1447" s="47" t="str">
        <f t="shared" si="240"/>
        <v>-</v>
      </c>
      <c r="C1447" s="153"/>
      <c r="D1447" s="49"/>
      <c r="E1447" s="50"/>
      <c r="F1447" s="51"/>
      <c r="G1447" s="59"/>
      <c r="H1447" s="51"/>
      <c r="I1447" s="59"/>
      <c r="J1447" s="60" t="str">
        <f>IF(ISBLANK(H1447),"",IFERROR(VLOOKUP(B1447,'Np PL4 Stock'!$A:$D,4,FALSE),""))</f>
        <v/>
      </c>
      <c r="K1447" s="61" t="str">
        <f>IF(ISBLANK(H1447),"",SUMIF('Np PL4 Stock'!$A:$A,B1447,'Np PL4 Stock'!$N:$N))</f>
        <v/>
      </c>
      <c r="L1447" s="62" t="str">
        <f>IF(ISBLANK(H1447),"",VLOOKUP(LEFT(B1447,5),Unit!A:B,2,FALSE))</f>
        <v/>
      </c>
      <c r="M1447" s="63" t="str">
        <f>IF(ISBLANK(H1447),"",IFERROR(VLOOKUP(B1447,'Np PL4 Stock'!$A:$T,20,FALSE),""))</f>
        <v/>
      </c>
      <c r="N1447" s="63" t="str">
        <f>IF(ISBLANK(H1447),"",IFERROR(VLOOKUP(B1447,'Np PL4 Stock'!$A:$U,21,FALSE),""))</f>
        <v/>
      </c>
      <c r="O1447" s="62" t="str">
        <f t="shared" si="233"/>
        <v/>
      </c>
      <c r="P1447" s="62" t="str">
        <f t="shared" si="231"/>
        <v/>
      </c>
      <c r="Q1447" s="67" t="str">
        <f t="shared" si="234"/>
        <v/>
      </c>
      <c r="R1447" s="67" t="str">
        <f t="shared" si="232"/>
        <v/>
      </c>
      <c r="S1447" s="59"/>
      <c r="T1447" s="147"/>
      <c r="U1447" s="147"/>
      <c r="V1447" s="59"/>
      <c r="W1447" s="59"/>
      <c r="X1447" s="59"/>
      <c r="Y1447" s="59"/>
      <c r="Z1447" s="59"/>
      <c r="AA1447" s="59"/>
      <c r="AB1447" s="59"/>
      <c r="AC1447" s="59"/>
      <c r="AD1447" s="59"/>
      <c r="AE1447" s="59"/>
      <c r="AF1447" s="73"/>
      <c r="AG1447" s="73"/>
      <c r="AH1447" s="73"/>
      <c r="AI1447" s="73"/>
      <c r="AJ1447" s="73"/>
      <c r="AK1447" s="73"/>
      <c r="AL1447" s="77" t="str">
        <f>IF(ISBLANK(S1447),"",IF(AJ1447="Fail","Fail",IF(E1447="PL4",IF(AND(T1447&gt;STD_01122025!$D$3,U1447&lt;STD_01122025!$D$4,OR(AF1447="ND",AF1447&lt;STD_01122025!$D$7),AH1447="ND"),"Pass","Fail"),IF(E1447="PL12",IF(AND(S1447&lt;STD_01122025!$F$2,T1447&gt;STD_01122025!$F$3,U1447&lt;STD_01122025!$F$4,V1447&gt;STD_01122025!$F$5,X1447&gt;STD_01122025!$F$6,OR(AF1447="ND",AF1447&lt;STD_01122025!$F$7),AH1447="ND"),"Pass","Fail"),IF(E1447="SuperPL",IF(AND(T1447&gt;STD_01122025!$H$3,U1447&lt;STD_01122025!$H$4,V1447&gt;STD_01122025!$H$5,X1447&gt;STD_01122025!$H$6,OR(AF1447="ND",AF1447&lt;STD_01122025!$H$7),AH1447="ND"),"Pass","Fail"),IF(E1447="Flight",IF(AND(T1447&gt;STD_01122025!$J$3,U1447&lt;STD_01122025!$J$4,X1447&gt;STD_01122025!$J$6,OR(AF1447="ND",AF1447&lt;STD_01122025!$J$7),AH1447="ND"),"Pass","Fail"),""))))))</f>
        <v/>
      </c>
      <c r="AM1447" s="62" t="str">
        <f>IF(ISBLANK(B1447),"",IFERROR(IF(VLOOKUP(B1447,'Np PL4 Stock'!$A:$J,10,FALSE)="Np4",D1447-VLOOKUP(B1447,'Np PL4 Stock'!$A:$E,5,FALSE),D1447-VLOOKUP(B1447,'Np PL4 Stock'!$A:$E,5,FALSE)-1),""))</f>
        <v/>
      </c>
      <c r="AN1447" s="147"/>
      <c r="AO1447" s="147"/>
      <c r="AP1447" s="59"/>
      <c r="AQ1447" s="59"/>
      <c r="AR1447" s="59"/>
      <c r="AS1447" s="59"/>
      <c r="AT1447" s="73"/>
      <c r="AU1447" s="73"/>
      <c r="AV1447" s="73"/>
      <c r="AW1447" s="73"/>
      <c r="AX1447" s="84"/>
      <c r="AY1447" s="59"/>
      <c r="AZ1447" s="59"/>
      <c r="BA1447" s="59"/>
      <c r="BB1447" s="59"/>
      <c r="BC1447" s="59"/>
      <c r="BD1447" s="59"/>
      <c r="BE1447" s="84"/>
      <c r="BF1447" s="84"/>
      <c r="BG1447" s="84"/>
      <c r="BH1447" s="84"/>
      <c r="BI1447" s="85"/>
      <c r="BJ1447" s="86"/>
      <c r="BK1447" s="86"/>
      <c r="BL1447" s="86"/>
      <c r="BM1447" s="86"/>
      <c r="BN1447" s="86"/>
      <c r="BO1447" s="59"/>
      <c r="BP1447" s="69"/>
      <c r="BQ1447" s="92">
        <v>0</v>
      </c>
      <c r="BR1447" s="93">
        <v>0</v>
      </c>
      <c r="BS1447" s="94" t="str">
        <f t="shared" si="235"/>
        <v/>
      </c>
      <c r="BT1447" s="95">
        <v>0</v>
      </c>
      <c r="BU1447" s="101" t="str">
        <f t="shared" si="236"/>
        <v/>
      </c>
      <c r="BV1447" s="102" t="str">
        <f t="shared" si="237"/>
        <v>-</v>
      </c>
      <c r="BW1447" s="103"/>
      <c r="BX1447" s="104" t="str">
        <f t="shared" si="238"/>
        <v>-</v>
      </c>
      <c r="BY1447" s="105"/>
      <c r="BZ1447" s="103"/>
      <c r="CA1447" s="106"/>
      <c r="CB1447" s="107"/>
      <c r="CC1447" s="112"/>
      <c r="CD1447" s="106"/>
      <c r="CE1447" s="103"/>
      <c r="CF1447" s="113"/>
      <c r="CG1447" s="114"/>
    </row>
    <row r="1448" spans="1:85">
      <c r="A1448" s="53" t="str">
        <f t="shared" si="239"/>
        <v>--</v>
      </c>
      <c r="B1448" s="47" t="str">
        <f t="shared" si="240"/>
        <v>-</v>
      </c>
      <c r="C1448" s="153"/>
      <c r="D1448" s="49"/>
      <c r="E1448" s="50"/>
      <c r="F1448" s="51"/>
      <c r="G1448" s="59"/>
      <c r="H1448" s="51"/>
      <c r="I1448" s="59"/>
      <c r="J1448" s="60" t="str">
        <f>IF(ISBLANK(H1448),"",IFERROR(VLOOKUP(B1448,'Np PL4 Stock'!$A:$D,4,FALSE),""))</f>
        <v/>
      </c>
      <c r="K1448" s="61" t="str">
        <f>IF(ISBLANK(H1448),"",SUMIF('Np PL4 Stock'!$A:$A,B1448,'Np PL4 Stock'!$N:$N))</f>
        <v/>
      </c>
      <c r="L1448" s="62" t="str">
        <f>IF(ISBLANK(H1448),"",VLOOKUP(LEFT(B1448,5),Unit!A:B,2,FALSE))</f>
        <v/>
      </c>
      <c r="M1448" s="63" t="str">
        <f>IF(ISBLANK(H1448),"",IFERROR(VLOOKUP(B1448,'Np PL4 Stock'!$A:$T,20,FALSE),""))</f>
        <v/>
      </c>
      <c r="N1448" s="63" t="str">
        <f>IF(ISBLANK(H1448),"",IFERROR(VLOOKUP(B1448,'Np PL4 Stock'!$A:$U,21,FALSE),""))</f>
        <v/>
      </c>
      <c r="O1448" s="62" t="str">
        <f t="shared" si="233"/>
        <v/>
      </c>
      <c r="P1448" s="62" t="str">
        <f t="shared" si="231"/>
        <v/>
      </c>
      <c r="Q1448" s="67" t="str">
        <f t="shared" si="234"/>
        <v/>
      </c>
      <c r="R1448" s="67" t="str">
        <f t="shared" si="232"/>
        <v/>
      </c>
      <c r="S1448" s="59"/>
      <c r="T1448" s="147"/>
      <c r="U1448" s="147"/>
      <c r="V1448" s="59"/>
      <c r="W1448" s="59"/>
      <c r="X1448" s="59"/>
      <c r="Y1448" s="59"/>
      <c r="Z1448" s="59"/>
      <c r="AA1448" s="59"/>
      <c r="AB1448" s="59"/>
      <c r="AC1448" s="59"/>
      <c r="AD1448" s="59"/>
      <c r="AE1448" s="59"/>
      <c r="AF1448" s="73"/>
      <c r="AG1448" s="73"/>
      <c r="AH1448" s="73"/>
      <c r="AI1448" s="73"/>
      <c r="AJ1448" s="73"/>
      <c r="AK1448" s="73"/>
      <c r="AL1448" s="77" t="str">
        <f>IF(ISBLANK(S1448),"",IF(AJ1448="Fail","Fail",IF(E1448="PL4",IF(AND(T1448&gt;STD_01122025!$D$3,U1448&lt;STD_01122025!$D$4,OR(AF1448="ND",AF1448&lt;STD_01122025!$D$7),AH1448="ND"),"Pass","Fail"),IF(E1448="PL12",IF(AND(S1448&lt;STD_01122025!$F$2,T1448&gt;STD_01122025!$F$3,U1448&lt;STD_01122025!$F$4,V1448&gt;STD_01122025!$F$5,X1448&gt;STD_01122025!$F$6,OR(AF1448="ND",AF1448&lt;STD_01122025!$F$7),AH1448="ND"),"Pass","Fail"),IF(E1448="SuperPL",IF(AND(T1448&gt;STD_01122025!$H$3,U1448&lt;STD_01122025!$H$4,V1448&gt;STD_01122025!$H$5,X1448&gt;STD_01122025!$H$6,OR(AF1448="ND",AF1448&lt;STD_01122025!$H$7),AH1448="ND"),"Pass","Fail"),IF(E1448="Flight",IF(AND(T1448&gt;STD_01122025!$J$3,U1448&lt;STD_01122025!$J$4,X1448&gt;STD_01122025!$J$6,OR(AF1448="ND",AF1448&lt;STD_01122025!$J$7),AH1448="ND"),"Pass","Fail"),""))))))</f>
        <v/>
      </c>
      <c r="AM1448" s="62" t="str">
        <f>IF(ISBLANK(B1448),"",IFERROR(IF(VLOOKUP(B1448,'Np PL4 Stock'!$A:$J,10,FALSE)="Np4",D1448-VLOOKUP(B1448,'Np PL4 Stock'!$A:$E,5,FALSE),D1448-VLOOKUP(B1448,'Np PL4 Stock'!$A:$E,5,FALSE)-1),""))</f>
        <v/>
      </c>
      <c r="AN1448" s="147"/>
      <c r="AO1448" s="147"/>
      <c r="AP1448" s="59"/>
      <c r="AQ1448" s="59"/>
      <c r="AR1448" s="59"/>
      <c r="AS1448" s="59"/>
      <c r="AT1448" s="73"/>
      <c r="AU1448" s="73"/>
      <c r="AV1448" s="73"/>
      <c r="AW1448" s="73"/>
      <c r="AX1448" s="84"/>
      <c r="AY1448" s="59"/>
      <c r="AZ1448" s="59"/>
      <c r="BA1448" s="59"/>
      <c r="BB1448" s="59"/>
      <c r="BC1448" s="59"/>
      <c r="BD1448" s="59"/>
      <c r="BE1448" s="84"/>
      <c r="BF1448" s="84"/>
      <c r="BG1448" s="84"/>
      <c r="BH1448" s="84"/>
      <c r="BI1448" s="85"/>
      <c r="BJ1448" s="86"/>
      <c r="BK1448" s="86"/>
      <c r="BL1448" s="86"/>
      <c r="BM1448" s="86"/>
      <c r="BN1448" s="86"/>
      <c r="BO1448" s="59"/>
      <c r="BP1448" s="69"/>
      <c r="BQ1448" s="92">
        <v>0</v>
      </c>
      <c r="BR1448" s="93">
        <v>0</v>
      </c>
      <c r="BS1448" s="94" t="str">
        <f t="shared" si="235"/>
        <v/>
      </c>
      <c r="BT1448" s="95">
        <v>0</v>
      </c>
      <c r="BU1448" s="101" t="str">
        <f t="shared" si="236"/>
        <v/>
      </c>
      <c r="BV1448" s="102" t="str">
        <f t="shared" si="237"/>
        <v>-</v>
      </c>
      <c r="BW1448" s="103"/>
      <c r="BX1448" s="104" t="str">
        <f t="shared" si="238"/>
        <v>-</v>
      </c>
      <c r="BY1448" s="105"/>
      <c r="BZ1448" s="103"/>
      <c r="CA1448" s="106"/>
      <c r="CB1448" s="107"/>
      <c r="CC1448" s="112"/>
      <c r="CD1448" s="106"/>
      <c r="CE1448" s="103"/>
      <c r="CF1448" s="113"/>
      <c r="CG1448" s="114"/>
    </row>
    <row r="1449" spans="1:85">
      <c r="A1449" s="53" t="str">
        <f t="shared" si="239"/>
        <v>--</v>
      </c>
      <c r="B1449" s="47" t="str">
        <f t="shared" si="240"/>
        <v>-</v>
      </c>
      <c r="C1449" s="153"/>
      <c r="D1449" s="49"/>
      <c r="E1449" s="50"/>
      <c r="F1449" s="51"/>
      <c r="G1449" s="59"/>
      <c r="H1449" s="51"/>
      <c r="I1449" s="59"/>
      <c r="J1449" s="60" t="str">
        <f>IF(ISBLANK(H1449),"",IFERROR(VLOOKUP(B1449,'Np PL4 Stock'!$A:$D,4,FALSE),""))</f>
        <v/>
      </c>
      <c r="K1449" s="61" t="str">
        <f>IF(ISBLANK(H1449),"",SUMIF('Np PL4 Stock'!$A:$A,B1449,'Np PL4 Stock'!$N:$N))</f>
        <v/>
      </c>
      <c r="L1449" s="62" t="str">
        <f>IF(ISBLANK(H1449),"",VLOOKUP(LEFT(B1449,5),Unit!A:B,2,FALSE))</f>
        <v/>
      </c>
      <c r="M1449" s="63" t="str">
        <f>IF(ISBLANK(H1449),"",IFERROR(VLOOKUP(B1449,'Np PL4 Stock'!$A:$T,20,FALSE),""))</f>
        <v/>
      </c>
      <c r="N1449" s="63" t="str">
        <f>IF(ISBLANK(H1449),"",IFERROR(VLOOKUP(B1449,'Np PL4 Stock'!$A:$U,21,FALSE),""))</f>
        <v/>
      </c>
      <c r="O1449" s="62" t="str">
        <f t="shared" si="233"/>
        <v/>
      </c>
      <c r="P1449" s="62" t="str">
        <f t="shared" si="231"/>
        <v/>
      </c>
      <c r="Q1449" s="67" t="str">
        <f t="shared" si="234"/>
        <v/>
      </c>
      <c r="R1449" s="67" t="str">
        <f t="shared" si="232"/>
        <v/>
      </c>
      <c r="S1449" s="59"/>
      <c r="T1449" s="147"/>
      <c r="U1449" s="147"/>
      <c r="V1449" s="59"/>
      <c r="W1449" s="59"/>
      <c r="X1449" s="59"/>
      <c r="Y1449" s="59"/>
      <c r="Z1449" s="59"/>
      <c r="AA1449" s="59"/>
      <c r="AB1449" s="59"/>
      <c r="AC1449" s="59"/>
      <c r="AD1449" s="59"/>
      <c r="AE1449" s="59"/>
      <c r="AF1449" s="73"/>
      <c r="AG1449" s="73"/>
      <c r="AH1449" s="73"/>
      <c r="AI1449" s="73"/>
      <c r="AJ1449" s="73"/>
      <c r="AK1449" s="73"/>
      <c r="AL1449" s="77" t="str">
        <f>IF(ISBLANK(S1449),"",IF(AJ1449="Fail","Fail",IF(E1449="PL4",IF(AND(T1449&gt;STD_01122025!$D$3,U1449&lt;STD_01122025!$D$4,OR(AF1449="ND",AF1449&lt;STD_01122025!$D$7),AH1449="ND"),"Pass","Fail"),IF(E1449="PL12",IF(AND(S1449&lt;STD_01122025!$F$2,T1449&gt;STD_01122025!$F$3,U1449&lt;STD_01122025!$F$4,V1449&gt;STD_01122025!$F$5,X1449&gt;STD_01122025!$F$6,OR(AF1449="ND",AF1449&lt;STD_01122025!$F$7),AH1449="ND"),"Pass","Fail"),IF(E1449="SuperPL",IF(AND(T1449&gt;STD_01122025!$H$3,U1449&lt;STD_01122025!$H$4,V1449&gt;STD_01122025!$H$5,X1449&gt;STD_01122025!$H$6,OR(AF1449="ND",AF1449&lt;STD_01122025!$H$7),AH1449="ND"),"Pass","Fail"),IF(E1449="Flight",IF(AND(T1449&gt;STD_01122025!$J$3,U1449&lt;STD_01122025!$J$4,X1449&gt;STD_01122025!$J$6,OR(AF1449="ND",AF1449&lt;STD_01122025!$J$7),AH1449="ND"),"Pass","Fail"),""))))))</f>
        <v/>
      </c>
      <c r="AM1449" s="62" t="str">
        <f>IF(ISBLANK(B1449),"",IFERROR(IF(VLOOKUP(B1449,'Np PL4 Stock'!$A:$J,10,FALSE)="Np4",D1449-VLOOKUP(B1449,'Np PL4 Stock'!$A:$E,5,FALSE),D1449-VLOOKUP(B1449,'Np PL4 Stock'!$A:$E,5,FALSE)-1),""))</f>
        <v/>
      </c>
      <c r="AN1449" s="147"/>
      <c r="AO1449" s="147"/>
      <c r="AP1449" s="59"/>
      <c r="AQ1449" s="59"/>
      <c r="AR1449" s="59"/>
      <c r="AS1449" s="59"/>
      <c r="AT1449" s="73"/>
      <c r="AU1449" s="73"/>
      <c r="AV1449" s="73"/>
      <c r="AW1449" s="73"/>
      <c r="AX1449" s="84"/>
      <c r="AY1449" s="59"/>
      <c r="AZ1449" s="59"/>
      <c r="BA1449" s="59"/>
      <c r="BB1449" s="59"/>
      <c r="BC1449" s="59"/>
      <c r="BD1449" s="59"/>
      <c r="BE1449" s="84"/>
      <c r="BF1449" s="84"/>
      <c r="BG1449" s="84"/>
      <c r="BH1449" s="84"/>
      <c r="BI1449" s="85"/>
      <c r="BJ1449" s="86"/>
      <c r="BK1449" s="86"/>
      <c r="BL1449" s="86"/>
      <c r="BM1449" s="86"/>
      <c r="BN1449" s="86"/>
      <c r="BO1449" s="59"/>
      <c r="BP1449" s="69"/>
      <c r="BQ1449" s="92">
        <v>0</v>
      </c>
      <c r="BR1449" s="93">
        <v>0</v>
      </c>
      <c r="BS1449" s="94" t="str">
        <f t="shared" si="235"/>
        <v/>
      </c>
      <c r="BT1449" s="95">
        <v>0</v>
      </c>
      <c r="BU1449" s="101" t="str">
        <f t="shared" si="236"/>
        <v/>
      </c>
      <c r="BV1449" s="102" t="str">
        <f t="shared" si="237"/>
        <v>-</v>
      </c>
      <c r="BW1449" s="103"/>
      <c r="BX1449" s="104" t="str">
        <f t="shared" si="238"/>
        <v>-</v>
      </c>
      <c r="BY1449" s="105"/>
      <c r="BZ1449" s="103"/>
      <c r="CA1449" s="106"/>
      <c r="CB1449" s="107"/>
      <c r="CC1449" s="112"/>
      <c r="CD1449" s="106"/>
      <c r="CE1449" s="103"/>
      <c r="CF1449" s="113"/>
      <c r="CG1449" s="114"/>
    </row>
    <row r="1450" spans="1:85">
      <c r="A1450" s="53" t="str">
        <f t="shared" si="239"/>
        <v>--</v>
      </c>
      <c r="B1450" s="47" t="str">
        <f t="shared" si="240"/>
        <v>-</v>
      </c>
      <c r="C1450" s="153"/>
      <c r="D1450" s="49"/>
      <c r="E1450" s="50"/>
      <c r="F1450" s="51"/>
      <c r="G1450" s="59"/>
      <c r="H1450" s="51"/>
      <c r="I1450" s="59"/>
      <c r="J1450" s="60" t="str">
        <f>IF(ISBLANK(H1450),"",IFERROR(VLOOKUP(B1450,'Np PL4 Stock'!$A:$D,4,FALSE),""))</f>
        <v/>
      </c>
      <c r="K1450" s="61" t="str">
        <f>IF(ISBLANK(H1450),"",SUMIF('Np PL4 Stock'!$A:$A,B1450,'Np PL4 Stock'!$N:$N))</f>
        <v/>
      </c>
      <c r="L1450" s="62" t="str">
        <f>IF(ISBLANK(H1450),"",VLOOKUP(LEFT(B1450,5),Unit!A:B,2,FALSE))</f>
        <v/>
      </c>
      <c r="M1450" s="63" t="str">
        <f>IF(ISBLANK(H1450),"",IFERROR(VLOOKUP(B1450,'Np PL4 Stock'!$A:$T,20,FALSE),""))</f>
        <v/>
      </c>
      <c r="N1450" s="63" t="str">
        <f>IF(ISBLANK(H1450),"",IFERROR(VLOOKUP(B1450,'Np PL4 Stock'!$A:$U,21,FALSE),""))</f>
        <v/>
      </c>
      <c r="O1450" s="62" t="str">
        <f t="shared" si="233"/>
        <v/>
      </c>
      <c r="P1450" s="62" t="str">
        <f t="shared" si="231"/>
        <v/>
      </c>
      <c r="Q1450" s="67" t="str">
        <f t="shared" si="234"/>
        <v/>
      </c>
      <c r="R1450" s="67" t="str">
        <f t="shared" si="232"/>
        <v/>
      </c>
      <c r="S1450" s="59"/>
      <c r="T1450" s="147"/>
      <c r="U1450" s="147"/>
      <c r="V1450" s="59"/>
      <c r="W1450" s="59"/>
      <c r="X1450" s="59"/>
      <c r="Y1450" s="59"/>
      <c r="Z1450" s="59"/>
      <c r="AA1450" s="59"/>
      <c r="AB1450" s="59"/>
      <c r="AC1450" s="59"/>
      <c r="AD1450" s="59"/>
      <c r="AE1450" s="59"/>
      <c r="AF1450" s="73"/>
      <c r="AG1450" s="73"/>
      <c r="AH1450" s="73"/>
      <c r="AI1450" s="73"/>
      <c r="AJ1450" s="73"/>
      <c r="AK1450" s="73"/>
      <c r="AL1450" s="77" t="str">
        <f>IF(ISBLANK(S1450),"",IF(AJ1450="Fail","Fail",IF(E1450="PL4",IF(AND(T1450&gt;STD_01122025!$D$3,U1450&lt;STD_01122025!$D$4,OR(AF1450="ND",AF1450&lt;STD_01122025!$D$7),AH1450="ND"),"Pass","Fail"),IF(E1450="PL12",IF(AND(S1450&lt;STD_01122025!$F$2,T1450&gt;STD_01122025!$F$3,U1450&lt;STD_01122025!$F$4,V1450&gt;STD_01122025!$F$5,X1450&gt;STD_01122025!$F$6,OR(AF1450="ND",AF1450&lt;STD_01122025!$F$7),AH1450="ND"),"Pass","Fail"),IF(E1450="SuperPL",IF(AND(T1450&gt;STD_01122025!$H$3,U1450&lt;STD_01122025!$H$4,V1450&gt;STD_01122025!$H$5,X1450&gt;STD_01122025!$H$6,OR(AF1450="ND",AF1450&lt;STD_01122025!$H$7),AH1450="ND"),"Pass","Fail"),IF(E1450="Flight",IF(AND(T1450&gt;STD_01122025!$J$3,U1450&lt;STD_01122025!$J$4,X1450&gt;STD_01122025!$J$6,OR(AF1450="ND",AF1450&lt;STD_01122025!$J$7),AH1450="ND"),"Pass","Fail"),""))))))</f>
        <v/>
      </c>
      <c r="AM1450" s="62" t="str">
        <f>IF(ISBLANK(B1450),"",IFERROR(IF(VLOOKUP(B1450,'Np PL4 Stock'!$A:$J,10,FALSE)="Np4",D1450-VLOOKUP(B1450,'Np PL4 Stock'!$A:$E,5,FALSE),D1450-VLOOKUP(B1450,'Np PL4 Stock'!$A:$E,5,FALSE)-1),""))</f>
        <v/>
      </c>
      <c r="AN1450" s="147"/>
      <c r="AO1450" s="147"/>
      <c r="AP1450" s="59"/>
      <c r="AQ1450" s="59"/>
      <c r="AR1450" s="59"/>
      <c r="AS1450" s="59"/>
      <c r="AT1450" s="73"/>
      <c r="AU1450" s="73"/>
      <c r="AV1450" s="73"/>
      <c r="AW1450" s="73"/>
      <c r="AX1450" s="84"/>
      <c r="AY1450" s="59"/>
      <c r="AZ1450" s="59"/>
      <c r="BA1450" s="59"/>
      <c r="BB1450" s="59"/>
      <c r="BC1450" s="59"/>
      <c r="BD1450" s="59"/>
      <c r="BE1450" s="84"/>
      <c r="BF1450" s="84"/>
      <c r="BG1450" s="84"/>
      <c r="BH1450" s="84"/>
      <c r="BI1450" s="85"/>
      <c r="BJ1450" s="86"/>
      <c r="BK1450" s="86"/>
      <c r="BL1450" s="86"/>
      <c r="BM1450" s="86"/>
      <c r="BN1450" s="86"/>
      <c r="BO1450" s="59"/>
      <c r="BP1450" s="69"/>
      <c r="BQ1450" s="92">
        <v>0</v>
      </c>
      <c r="BR1450" s="93">
        <v>0</v>
      </c>
      <c r="BS1450" s="94" t="str">
        <f t="shared" si="235"/>
        <v/>
      </c>
      <c r="BT1450" s="95">
        <v>0</v>
      </c>
      <c r="BU1450" s="101" t="str">
        <f t="shared" si="236"/>
        <v/>
      </c>
      <c r="BV1450" s="102" t="str">
        <f t="shared" si="237"/>
        <v>-</v>
      </c>
      <c r="BW1450" s="103"/>
      <c r="BX1450" s="104" t="str">
        <f t="shared" si="238"/>
        <v>-</v>
      </c>
      <c r="BY1450" s="105"/>
      <c r="BZ1450" s="103"/>
      <c r="CA1450" s="106"/>
      <c r="CB1450" s="107"/>
      <c r="CC1450" s="112"/>
      <c r="CD1450" s="106"/>
      <c r="CE1450" s="103"/>
      <c r="CF1450" s="113"/>
      <c r="CG1450" s="114"/>
    </row>
    <row r="1451" spans="1:85">
      <c r="A1451" s="53" t="str">
        <f t="shared" si="239"/>
        <v>--</v>
      </c>
      <c r="B1451" s="47" t="str">
        <f t="shared" si="240"/>
        <v>-</v>
      </c>
      <c r="C1451" s="153"/>
      <c r="D1451" s="49"/>
      <c r="E1451" s="50"/>
      <c r="F1451" s="51"/>
      <c r="G1451" s="59"/>
      <c r="H1451" s="51"/>
      <c r="I1451" s="59"/>
      <c r="J1451" s="60" t="str">
        <f>IF(ISBLANK(H1451),"",IFERROR(VLOOKUP(B1451,'Np PL4 Stock'!$A:$D,4,FALSE),""))</f>
        <v/>
      </c>
      <c r="K1451" s="61" t="str">
        <f>IF(ISBLANK(H1451),"",SUMIF('Np PL4 Stock'!$A:$A,B1451,'Np PL4 Stock'!$N:$N))</f>
        <v/>
      </c>
      <c r="L1451" s="62" t="str">
        <f>IF(ISBLANK(H1451),"",VLOOKUP(LEFT(B1451,5),Unit!A:B,2,FALSE))</f>
        <v/>
      </c>
      <c r="M1451" s="63" t="str">
        <f>IF(ISBLANK(H1451),"",IFERROR(VLOOKUP(B1451,'Np PL4 Stock'!$A:$T,20,FALSE),""))</f>
        <v/>
      </c>
      <c r="N1451" s="63" t="str">
        <f>IF(ISBLANK(H1451),"",IFERROR(VLOOKUP(B1451,'Np PL4 Stock'!$A:$U,21,FALSE),""))</f>
        <v/>
      </c>
      <c r="O1451" s="62" t="str">
        <f t="shared" si="233"/>
        <v/>
      </c>
      <c r="P1451" s="62" t="str">
        <f t="shared" si="231"/>
        <v/>
      </c>
      <c r="Q1451" s="67" t="str">
        <f t="shared" si="234"/>
        <v/>
      </c>
      <c r="R1451" s="67" t="str">
        <f t="shared" si="232"/>
        <v/>
      </c>
      <c r="S1451" s="59"/>
      <c r="T1451" s="147"/>
      <c r="U1451" s="147"/>
      <c r="V1451" s="59"/>
      <c r="W1451" s="59"/>
      <c r="X1451" s="59"/>
      <c r="Y1451" s="59"/>
      <c r="Z1451" s="59"/>
      <c r="AA1451" s="59"/>
      <c r="AB1451" s="59"/>
      <c r="AC1451" s="59"/>
      <c r="AD1451" s="59"/>
      <c r="AE1451" s="59"/>
      <c r="AF1451" s="73"/>
      <c r="AG1451" s="73"/>
      <c r="AH1451" s="73"/>
      <c r="AI1451" s="73"/>
      <c r="AJ1451" s="73"/>
      <c r="AK1451" s="73"/>
      <c r="AL1451" s="77" t="str">
        <f>IF(ISBLANK(S1451),"",IF(AJ1451="Fail","Fail",IF(E1451="PL4",IF(AND(T1451&gt;STD_01122025!$D$3,U1451&lt;STD_01122025!$D$4,OR(AF1451="ND",AF1451&lt;STD_01122025!$D$7),AH1451="ND"),"Pass","Fail"),IF(E1451="PL12",IF(AND(S1451&lt;STD_01122025!$F$2,T1451&gt;STD_01122025!$F$3,U1451&lt;STD_01122025!$F$4,V1451&gt;STD_01122025!$F$5,X1451&gt;STD_01122025!$F$6,OR(AF1451="ND",AF1451&lt;STD_01122025!$F$7),AH1451="ND"),"Pass","Fail"),IF(E1451="SuperPL",IF(AND(T1451&gt;STD_01122025!$H$3,U1451&lt;STD_01122025!$H$4,V1451&gt;STD_01122025!$H$5,X1451&gt;STD_01122025!$H$6,OR(AF1451="ND",AF1451&lt;STD_01122025!$H$7),AH1451="ND"),"Pass","Fail"),IF(E1451="Flight",IF(AND(T1451&gt;STD_01122025!$J$3,U1451&lt;STD_01122025!$J$4,X1451&gt;STD_01122025!$J$6,OR(AF1451="ND",AF1451&lt;STD_01122025!$J$7),AH1451="ND"),"Pass","Fail"),""))))))</f>
        <v/>
      </c>
      <c r="AM1451" s="62" t="str">
        <f>IF(ISBLANK(B1451),"",IFERROR(IF(VLOOKUP(B1451,'Np PL4 Stock'!$A:$J,10,FALSE)="Np4",D1451-VLOOKUP(B1451,'Np PL4 Stock'!$A:$E,5,FALSE),D1451-VLOOKUP(B1451,'Np PL4 Stock'!$A:$E,5,FALSE)-1),""))</f>
        <v/>
      </c>
      <c r="AN1451" s="147"/>
      <c r="AO1451" s="147"/>
      <c r="AP1451" s="59"/>
      <c r="AQ1451" s="59"/>
      <c r="AR1451" s="59"/>
      <c r="AS1451" s="59"/>
      <c r="AT1451" s="73"/>
      <c r="AU1451" s="73"/>
      <c r="AV1451" s="73"/>
      <c r="AW1451" s="73"/>
      <c r="AX1451" s="84"/>
      <c r="AY1451" s="59"/>
      <c r="AZ1451" s="59"/>
      <c r="BA1451" s="59"/>
      <c r="BB1451" s="59"/>
      <c r="BC1451" s="59"/>
      <c r="BD1451" s="59"/>
      <c r="BE1451" s="84"/>
      <c r="BF1451" s="84"/>
      <c r="BG1451" s="84"/>
      <c r="BH1451" s="84"/>
      <c r="BI1451" s="85"/>
      <c r="BJ1451" s="86"/>
      <c r="BK1451" s="86"/>
      <c r="BL1451" s="86"/>
      <c r="BM1451" s="86"/>
      <c r="BN1451" s="86"/>
      <c r="BO1451" s="59"/>
      <c r="BP1451" s="69"/>
      <c r="BQ1451" s="92">
        <v>0</v>
      </c>
      <c r="BR1451" s="93">
        <v>0</v>
      </c>
      <c r="BS1451" s="94" t="str">
        <f t="shared" si="235"/>
        <v/>
      </c>
      <c r="BT1451" s="95">
        <v>0</v>
      </c>
      <c r="BU1451" s="101" t="str">
        <f t="shared" si="236"/>
        <v/>
      </c>
      <c r="BV1451" s="102" t="str">
        <f t="shared" si="237"/>
        <v>-</v>
      </c>
      <c r="BW1451" s="103"/>
      <c r="BX1451" s="104" t="str">
        <f t="shared" si="238"/>
        <v>-</v>
      </c>
      <c r="BY1451" s="105"/>
      <c r="BZ1451" s="103"/>
      <c r="CA1451" s="106"/>
      <c r="CB1451" s="107"/>
      <c r="CC1451" s="112"/>
      <c r="CD1451" s="106"/>
      <c r="CE1451" s="103"/>
      <c r="CF1451" s="113"/>
      <c r="CG1451" s="114"/>
    </row>
    <row r="1452" spans="1:85">
      <c r="A1452" s="53" t="str">
        <f t="shared" si="239"/>
        <v>--</v>
      </c>
      <c r="B1452" s="47" t="str">
        <f t="shared" si="240"/>
        <v>-</v>
      </c>
      <c r="C1452" s="153"/>
      <c r="D1452" s="49"/>
      <c r="E1452" s="50"/>
      <c r="F1452" s="51"/>
      <c r="G1452" s="59"/>
      <c r="H1452" s="51"/>
      <c r="I1452" s="59"/>
      <c r="J1452" s="60" t="str">
        <f>IF(ISBLANK(H1452),"",IFERROR(VLOOKUP(B1452,'Np PL4 Stock'!$A:$D,4,FALSE),""))</f>
        <v/>
      </c>
      <c r="K1452" s="61" t="str">
        <f>IF(ISBLANK(H1452),"",SUMIF('Np PL4 Stock'!$A:$A,B1452,'Np PL4 Stock'!$N:$N))</f>
        <v/>
      </c>
      <c r="L1452" s="62" t="str">
        <f>IF(ISBLANK(H1452),"",VLOOKUP(LEFT(B1452,5),Unit!A:B,2,FALSE))</f>
        <v/>
      </c>
      <c r="M1452" s="63" t="str">
        <f>IF(ISBLANK(H1452),"",IFERROR(VLOOKUP(B1452,'Np PL4 Stock'!$A:$T,20,FALSE),""))</f>
        <v/>
      </c>
      <c r="N1452" s="63" t="str">
        <f>IF(ISBLANK(H1452),"",IFERROR(VLOOKUP(B1452,'Np PL4 Stock'!$A:$U,21,FALSE),""))</f>
        <v/>
      </c>
      <c r="O1452" s="62" t="str">
        <f t="shared" si="233"/>
        <v/>
      </c>
      <c r="P1452" s="62" t="str">
        <f t="shared" si="231"/>
        <v/>
      </c>
      <c r="Q1452" s="67" t="str">
        <f t="shared" si="234"/>
        <v/>
      </c>
      <c r="R1452" s="67" t="str">
        <f t="shared" si="232"/>
        <v/>
      </c>
      <c r="S1452" s="59"/>
      <c r="T1452" s="147"/>
      <c r="U1452" s="147"/>
      <c r="V1452" s="59"/>
      <c r="W1452" s="59"/>
      <c r="X1452" s="59"/>
      <c r="Y1452" s="59"/>
      <c r="Z1452" s="59"/>
      <c r="AA1452" s="59"/>
      <c r="AB1452" s="59"/>
      <c r="AC1452" s="59"/>
      <c r="AD1452" s="59"/>
      <c r="AE1452" s="59"/>
      <c r="AF1452" s="73"/>
      <c r="AG1452" s="73"/>
      <c r="AH1452" s="73"/>
      <c r="AI1452" s="73"/>
      <c r="AJ1452" s="73"/>
      <c r="AK1452" s="73"/>
      <c r="AL1452" s="77" t="str">
        <f>IF(ISBLANK(S1452),"",IF(AJ1452="Fail","Fail",IF(E1452="PL4",IF(AND(T1452&gt;STD_01122025!$D$3,U1452&lt;STD_01122025!$D$4,OR(AF1452="ND",AF1452&lt;STD_01122025!$D$7),AH1452="ND"),"Pass","Fail"),IF(E1452="PL12",IF(AND(S1452&lt;STD_01122025!$F$2,T1452&gt;STD_01122025!$F$3,U1452&lt;STD_01122025!$F$4,V1452&gt;STD_01122025!$F$5,X1452&gt;STD_01122025!$F$6,OR(AF1452="ND",AF1452&lt;STD_01122025!$F$7),AH1452="ND"),"Pass","Fail"),IF(E1452="SuperPL",IF(AND(T1452&gt;STD_01122025!$H$3,U1452&lt;STD_01122025!$H$4,V1452&gt;STD_01122025!$H$5,X1452&gt;STD_01122025!$H$6,OR(AF1452="ND",AF1452&lt;STD_01122025!$H$7),AH1452="ND"),"Pass","Fail"),IF(E1452="Flight",IF(AND(T1452&gt;STD_01122025!$J$3,U1452&lt;STD_01122025!$J$4,X1452&gt;STD_01122025!$J$6,OR(AF1452="ND",AF1452&lt;STD_01122025!$J$7),AH1452="ND"),"Pass","Fail"),""))))))</f>
        <v/>
      </c>
      <c r="AM1452" s="62" t="str">
        <f>IF(ISBLANK(B1452),"",IFERROR(IF(VLOOKUP(B1452,'Np PL4 Stock'!$A:$J,10,FALSE)="Np4",D1452-VLOOKUP(B1452,'Np PL4 Stock'!$A:$E,5,FALSE),D1452-VLOOKUP(B1452,'Np PL4 Stock'!$A:$E,5,FALSE)-1),""))</f>
        <v/>
      </c>
      <c r="AN1452" s="147"/>
      <c r="AO1452" s="147"/>
      <c r="AP1452" s="59"/>
      <c r="AQ1452" s="59"/>
      <c r="AR1452" s="59"/>
      <c r="AS1452" s="59"/>
      <c r="AT1452" s="73"/>
      <c r="AU1452" s="73"/>
      <c r="AV1452" s="73"/>
      <c r="AW1452" s="73"/>
      <c r="AX1452" s="84"/>
      <c r="AY1452" s="59"/>
      <c r="AZ1452" s="59"/>
      <c r="BA1452" s="59"/>
      <c r="BB1452" s="59"/>
      <c r="BC1452" s="59"/>
      <c r="BD1452" s="59"/>
      <c r="BE1452" s="84"/>
      <c r="BF1452" s="84"/>
      <c r="BG1452" s="84"/>
      <c r="BH1452" s="84"/>
      <c r="BI1452" s="85"/>
      <c r="BJ1452" s="86"/>
      <c r="BK1452" s="86"/>
      <c r="BL1452" s="86"/>
      <c r="BM1452" s="86"/>
      <c r="BN1452" s="86"/>
      <c r="BO1452" s="59"/>
      <c r="BP1452" s="69"/>
      <c r="BQ1452" s="92">
        <v>0</v>
      </c>
      <c r="BR1452" s="93">
        <v>0</v>
      </c>
      <c r="BS1452" s="94" t="str">
        <f t="shared" si="235"/>
        <v/>
      </c>
      <c r="BT1452" s="95">
        <v>0</v>
      </c>
      <c r="BU1452" s="101" t="str">
        <f t="shared" si="236"/>
        <v/>
      </c>
      <c r="BV1452" s="102" t="str">
        <f t="shared" si="237"/>
        <v>-</v>
      </c>
      <c r="BW1452" s="103"/>
      <c r="BX1452" s="104" t="str">
        <f t="shared" si="238"/>
        <v>-</v>
      </c>
      <c r="BY1452" s="105"/>
      <c r="BZ1452" s="103"/>
      <c r="CA1452" s="106"/>
      <c r="CB1452" s="107"/>
      <c r="CC1452" s="112"/>
      <c r="CD1452" s="106"/>
      <c r="CE1452" s="103"/>
      <c r="CF1452" s="113"/>
      <c r="CG1452" s="114"/>
    </row>
    <row r="1453" spans="1:85">
      <c r="A1453" s="53" t="str">
        <f t="shared" si="239"/>
        <v>--</v>
      </c>
      <c r="B1453" s="47" t="str">
        <f t="shared" si="240"/>
        <v>-</v>
      </c>
      <c r="C1453" s="153"/>
      <c r="D1453" s="49"/>
      <c r="E1453" s="50"/>
      <c r="F1453" s="51"/>
      <c r="G1453" s="59"/>
      <c r="H1453" s="51"/>
      <c r="I1453" s="59"/>
      <c r="J1453" s="60" t="str">
        <f>IF(ISBLANK(H1453),"",IFERROR(VLOOKUP(B1453,'Np PL4 Stock'!$A:$D,4,FALSE),""))</f>
        <v/>
      </c>
      <c r="K1453" s="61" t="str">
        <f>IF(ISBLANK(H1453),"",SUMIF('Np PL4 Stock'!$A:$A,B1453,'Np PL4 Stock'!$N:$N))</f>
        <v/>
      </c>
      <c r="L1453" s="62" t="str">
        <f>IF(ISBLANK(H1453),"",VLOOKUP(LEFT(B1453,5),Unit!A:B,2,FALSE))</f>
        <v/>
      </c>
      <c r="M1453" s="63" t="str">
        <f>IF(ISBLANK(H1453),"",IFERROR(VLOOKUP(B1453,'Np PL4 Stock'!$A:$T,20,FALSE),""))</f>
        <v/>
      </c>
      <c r="N1453" s="63" t="str">
        <f>IF(ISBLANK(H1453),"",IFERROR(VLOOKUP(B1453,'Np PL4 Stock'!$A:$U,21,FALSE),""))</f>
        <v/>
      </c>
      <c r="O1453" s="62" t="str">
        <f t="shared" si="233"/>
        <v/>
      </c>
      <c r="P1453" s="62" t="str">
        <f t="shared" si="231"/>
        <v/>
      </c>
      <c r="Q1453" s="67" t="str">
        <f t="shared" si="234"/>
        <v/>
      </c>
      <c r="R1453" s="67" t="str">
        <f t="shared" si="232"/>
        <v/>
      </c>
      <c r="S1453" s="59"/>
      <c r="T1453" s="147"/>
      <c r="U1453" s="147"/>
      <c r="V1453" s="59"/>
      <c r="W1453" s="59"/>
      <c r="X1453" s="59"/>
      <c r="Y1453" s="59"/>
      <c r="Z1453" s="59"/>
      <c r="AA1453" s="59"/>
      <c r="AB1453" s="59"/>
      <c r="AC1453" s="59"/>
      <c r="AD1453" s="59"/>
      <c r="AE1453" s="59"/>
      <c r="AF1453" s="73"/>
      <c r="AG1453" s="73"/>
      <c r="AH1453" s="73"/>
      <c r="AI1453" s="73"/>
      <c r="AJ1453" s="73"/>
      <c r="AK1453" s="73"/>
      <c r="AL1453" s="77" t="str">
        <f>IF(ISBLANK(S1453),"",IF(AJ1453="Fail","Fail",IF(E1453="PL4",IF(AND(T1453&gt;STD_01122025!$D$3,U1453&lt;STD_01122025!$D$4,OR(AF1453="ND",AF1453&lt;STD_01122025!$D$7),AH1453="ND"),"Pass","Fail"),IF(E1453="PL12",IF(AND(S1453&lt;STD_01122025!$F$2,T1453&gt;STD_01122025!$F$3,U1453&lt;STD_01122025!$F$4,V1453&gt;STD_01122025!$F$5,X1453&gt;STD_01122025!$F$6,OR(AF1453="ND",AF1453&lt;STD_01122025!$F$7),AH1453="ND"),"Pass","Fail"),IF(E1453="SuperPL",IF(AND(T1453&gt;STD_01122025!$H$3,U1453&lt;STD_01122025!$H$4,V1453&gt;STD_01122025!$H$5,X1453&gt;STD_01122025!$H$6,OR(AF1453="ND",AF1453&lt;STD_01122025!$H$7),AH1453="ND"),"Pass","Fail"),IF(E1453="Flight",IF(AND(T1453&gt;STD_01122025!$J$3,U1453&lt;STD_01122025!$J$4,X1453&gt;STD_01122025!$J$6,OR(AF1453="ND",AF1453&lt;STD_01122025!$J$7),AH1453="ND"),"Pass","Fail"),""))))))</f>
        <v/>
      </c>
      <c r="AM1453" s="62" t="str">
        <f>IF(ISBLANK(B1453),"",IFERROR(IF(VLOOKUP(B1453,'Np PL4 Stock'!$A:$J,10,FALSE)="Np4",D1453-VLOOKUP(B1453,'Np PL4 Stock'!$A:$E,5,FALSE),D1453-VLOOKUP(B1453,'Np PL4 Stock'!$A:$E,5,FALSE)-1),""))</f>
        <v/>
      </c>
      <c r="AN1453" s="147"/>
      <c r="AO1453" s="147"/>
      <c r="AP1453" s="59"/>
      <c r="AQ1453" s="59"/>
      <c r="AR1453" s="59"/>
      <c r="AS1453" s="59"/>
      <c r="AT1453" s="73"/>
      <c r="AU1453" s="73"/>
      <c r="AV1453" s="73"/>
      <c r="AW1453" s="73"/>
      <c r="AX1453" s="84"/>
      <c r="AY1453" s="59"/>
      <c r="AZ1453" s="59"/>
      <c r="BA1453" s="59"/>
      <c r="BB1453" s="59"/>
      <c r="BC1453" s="59"/>
      <c r="BD1453" s="59"/>
      <c r="BE1453" s="84"/>
      <c r="BF1453" s="84"/>
      <c r="BG1453" s="84"/>
      <c r="BH1453" s="84"/>
      <c r="BI1453" s="85"/>
      <c r="BJ1453" s="86"/>
      <c r="BK1453" s="86"/>
      <c r="BL1453" s="86"/>
      <c r="BM1453" s="86"/>
      <c r="BN1453" s="86"/>
      <c r="BO1453" s="59"/>
      <c r="BP1453" s="69"/>
      <c r="BQ1453" s="92">
        <v>0</v>
      </c>
      <c r="BR1453" s="93">
        <v>0</v>
      </c>
      <c r="BS1453" s="94" t="str">
        <f t="shared" si="235"/>
        <v/>
      </c>
      <c r="BT1453" s="95">
        <v>0</v>
      </c>
      <c r="BU1453" s="101" t="str">
        <f t="shared" si="236"/>
        <v/>
      </c>
      <c r="BV1453" s="102" t="str">
        <f t="shared" si="237"/>
        <v>-</v>
      </c>
      <c r="BW1453" s="103"/>
      <c r="BX1453" s="104" t="str">
        <f t="shared" si="238"/>
        <v>-</v>
      </c>
      <c r="BY1453" s="105"/>
      <c r="BZ1453" s="103"/>
      <c r="CA1453" s="106"/>
      <c r="CB1453" s="107"/>
      <c r="CC1453" s="112"/>
      <c r="CD1453" s="106"/>
      <c r="CE1453" s="103"/>
      <c r="CF1453" s="113"/>
      <c r="CG1453" s="114"/>
    </row>
    <row r="1454" spans="1:85">
      <c r="A1454" s="53" t="str">
        <f t="shared" si="239"/>
        <v>--</v>
      </c>
      <c r="B1454" s="47" t="str">
        <f t="shared" si="240"/>
        <v>-</v>
      </c>
      <c r="C1454" s="153"/>
      <c r="D1454" s="49"/>
      <c r="E1454" s="50"/>
      <c r="F1454" s="51"/>
      <c r="G1454" s="59"/>
      <c r="H1454" s="51"/>
      <c r="I1454" s="59"/>
      <c r="J1454" s="60" t="str">
        <f>IF(ISBLANK(H1454),"",IFERROR(VLOOKUP(B1454,'Np PL4 Stock'!$A:$D,4,FALSE),""))</f>
        <v/>
      </c>
      <c r="K1454" s="61" t="str">
        <f>IF(ISBLANK(H1454),"",SUMIF('Np PL4 Stock'!$A:$A,B1454,'Np PL4 Stock'!$N:$N))</f>
        <v/>
      </c>
      <c r="L1454" s="62" t="str">
        <f>IF(ISBLANK(H1454),"",VLOOKUP(LEFT(B1454,5),Unit!A:B,2,FALSE))</f>
        <v/>
      </c>
      <c r="M1454" s="63" t="str">
        <f>IF(ISBLANK(H1454),"",IFERROR(VLOOKUP(B1454,'Np PL4 Stock'!$A:$T,20,FALSE),""))</f>
        <v/>
      </c>
      <c r="N1454" s="63" t="str">
        <f>IF(ISBLANK(H1454),"",IFERROR(VLOOKUP(B1454,'Np PL4 Stock'!$A:$U,21,FALSE),""))</f>
        <v/>
      </c>
      <c r="O1454" s="62" t="str">
        <f t="shared" si="233"/>
        <v/>
      </c>
      <c r="P1454" s="62" t="str">
        <f t="shared" si="231"/>
        <v/>
      </c>
      <c r="Q1454" s="67" t="str">
        <f t="shared" si="234"/>
        <v/>
      </c>
      <c r="R1454" s="67" t="str">
        <f t="shared" si="232"/>
        <v/>
      </c>
      <c r="S1454" s="59"/>
      <c r="T1454" s="147"/>
      <c r="U1454" s="147"/>
      <c r="V1454" s="59"/>
      <c r="W1454" s="59"/>
      <c r="X1454" s="59"/>
      <c r="Y1454" s="59"/>
      <c r="Z1454" s="59"/>
      <c r="AA1454" s="59"/>
      <c r="AB1454" s="59"/>
      <c r="AC1454" s="59"/>
      <c r="AD1454" s="59"/>
      <c r="AE1454" s="59"/>
      <c r="AF1454" s="73"/>
      <c r="AG1454" s="73"/>
      <c r="AH1454" s="73"/>
      <c r="AI1454" s="73"/>
      <c r="AJ1454" s="73"/>
      <c r="AK1454" s="73"/>
      <c r="AL1454" s="77" t="str">
        <f>IF(ISBLANK(S1454),"",IF(AJ1454="Fail","Fail",IF(E1454="PL4",IF(AND(T1454&gt;STD_01122025!$D$3,U1454&lt;STD_01122025!$D$4,OR(AF1454="ND",AF1454&lt;STD_01122025!$D$7),AH1454="ND"),"Pass","Fail"),IF(E1454="PL12",IF(AND(S1454&lt;STD_01122025!$F$2,T1454&gt;STD_01122025!$F$3,U1454&lt;STD_01122025!$F$4,V1454&gt;STD_01122025!$F$5,X1454&gt;STD_01122025!$F$6,OR(AF1454="ND",AF1454&lt;STD_01122025!$F$7),AH1454="ND"),"Pass","Fail"),IF(E1454="SuperPL",IF(AND(T1454&gt;STD_01122025!$H$3,U1454&lt;STD_01122025!$H$4,V1454&gt;STD_01122025!$H$5,X1454&gt;STD_01122025!$H$6,OR(AF1454="ND",AF1454&lt;STD_01122025!$H$7),AH1454="ND"),"Pass","Fail"),IF(E1454="Flight",IF(AND(T1454&gt;STD_01122025!$J$3,U1454&lt;STD_01122025!$J$4,X1454&gt;STD_01122025!$J$6,OR(AF1454="ND",AF1454&lt;STD_01122025!$J$7),AH1454="ND"),"Pass","Fail"),""))))))</f>
        <v/>
      </c>
      <c r="AM1454" s="62" t="str">
        <f>IF(ISBLANK(B1454),"",IFERROR(IF(VLOOKUP(B1454,'Np PL4 Stock'!$A:$J,10,FALSE)="Np4",D1454-VLOOKUP(B1454,'Np PL4 Stock'!$A:$E,5,FALSE),D1454-VLOOKUP(B1454,'Np PL4 Stock'!$A:$E,5,FALSE)-1),""))</f>
        <v/>
      </c>
      <c r="AN1454" s="147"/>
      <c r="AO1454" s="147"/>
      <c r="AP1454" s="59"/>
      <c r="AQ1454" s="59"/>
      <c r="AR1454" s="59"/>
      <c r="AS1454" s="59"/>
      <c r="AT1454" s="73"/>
      <c r="AU1454" s="73"/>
      <c r="AV1454" s="73"/>
      <c r="AW1454" s="73"/>
      <c r="AX1454" s="84"/>
      <c r="AY1454" s="59"/>
      <c r="AZ1454" s="59"/>
      <c r="BA1454" s="59"/>
      <c r="BB1454" s="59"/>
      <c r="BC1454" s="59"/>
      <c r="BD1454" s="59"/>
      <c r="BE1454" s="84"/>
      <c r="BF1454" s="84"/>
      <c r="BG1454" s="84"/>
      <c r="BH1454" s="84"/>
      <c r="BI1454" s="85"/>
      <c r="BJ1454" s="86"/>
      <c r="BK1454" s="86"/>
      <c r="BL1454" s="86"/>
      <c r="BM1454" s="86"/>
      <c r="BN1454" s="86"/>
      <c r="BO1454" s="59"/>
      <c r="BP1454" s="69"/>
      <c r="BQ1454" s="92">
        <v>0</v>
      </c>
      <c r="BR1454" s="93">
        <v>0</v>
      </c>
      <c r="BS1454" s="94" t="str">
        <f t="shared" si="235"/>
        <v/>
      </c>
      <c r="BT1454" s="95">
        <v>0</v>
      </c>
      <c r="BU1454" s="101" t="str">
        <f t="shared" si="236"/>
        <v/>
      </c>
      <c r="BV1454" s="102" t="str">
        <f t="shared" si="237"/>
        <v>-</v>
      </c>
      <c r="BW1454" s="103"/>
      <c r="BX1454" s="104" t="str">
        <f t="shared" si="238"/>
        <v>-</v>
      </c>
      <c r="BY1454" s="105"/>
      <c r="BZ1454" s="103"/>
      <c r="CA1454" s="106"/>
      <c r="CB1454" s="107"/>
      <c r="CC1454" s="112"/>
      <c r="CD1454" s="106"/>
      <c r="CE1454" s="103"/>
      <c r="CF1454" s="113"/>
      <c r="CG1454" s="114"/>
    </row>
    <row r="1455" spans="1:85">
      <c r="A1455" s="53" t="str">
        <f t="shared" si="239"/>
        <v>--</v>
      </c>
      <c r="B1455" s="47" t="str">
        <f t="shared" si="240"/>
        <v>-</v>
      </c>
      <c r="C1455" s="153"/>
      <c r="D1455" s="49"/>
      <c r="E1455" s="50"/>
      <c r="F1455" s="51"/>
      <c r="G1455" s="59"/>
      <c r="H1455" s="51"/>
      <c r="I1455" s="59"/>
      <c r="J1455" s="60" t="str">
        <f>IF(ISBLANK(H1455),"",IFERROR(VLOOKUP(B1455,'Np PL4 Stock'!$A:$D,4,FALSE),""))</f>
        <v/>
      </c>
      <c r="K1455" s="61" t="str">
        <f>IF(ISBLANK(H1455),"",SUMIF('Np PL4 Stock'!$A:$A,B1455,'Np PL4 Stock'!$N:$N))</f>
        <v/>
      </c>
      <c r="L1455" s="62" t="str">
        <f>IF(ISBLANK(H1455),"",VLOOKUP(LEFT(B1455,5),Unit!A:B,2,FALSE))</f>
        <v/>
      </c>
      <c r="M1455" s="63" t="str">
        <f>IF(ISBLANK(H1455),"",IFERROR(VLOOKUP(B1455,'Np PL4 Stock'!$A:$T,20,FALSE),""))</f>
        <v/>
      </c>
      <c r="N1455" s="63" t="str">
        <f>IF(ISBLANK(H1455),"",IFERROR(VLOOKUP(B1455,'Np PL4 Stock'!$A:$U,21,FALSE),""))</f>
        <v/>
      </c>
      <c r="O1455" s="62" t="str">
        <f t="shared" si="233"/>
        <v/>
      </c>
      <c r="P1455" s="62" t="str">
        <f t="shared" si="231"/>
        <v/>
      </c>
      <c r="Q1455" s="67" t="str">
        <f t="shared" si="234"/>
        <v/>
      </c>
      <c r="R1455" s="67" t="str">
        <f t="shared" si="232"/>
        <v/>
      </c>
      <c r="S1455" s="59"/>
      <c r="T1455" s="147"/>
      <c r="U1455" s="147"/>
      <c r="V1455" s="59"/>
      <c r="W1455" s="59"/>
      <c r="X1455" s="59"/>
      <c r="Y1455" s="59"/>
      <c r="Z1455" s="59"/>
      <c r="AA1455" s="59"/>
      <c r="AB1455" s="59"/>
      <c r="AC1455" s="59"/>
      <c r="AD1455" s="59"/>
      <c r="AE1455" s="59"/>
      <c r="AF1455" s="73"/>
      <c r="AG1455" s="73"/>
      <c r="AH1455" s="73"/>
      <c r="AI1455" s="73"/>
      <c r="AJ1455" s="73"/>
      <c r="AK1455" s="73"/>
      <c r="AL1455" s="77" t="str">
        <f>IF(ISBLANK(S1455),"",IF(AJ1455="Fail","Fail",IF(E1455="PL4",IF(AND(T1455&gt;STD_01122025!$D$3,U1455&lt;STD_01122025!$D$4,OR(AF1455="ND",AF1455&lt;STD_01122025!$D$7),AH1455="ND"),"Pass","Fail"),IF(E1455="PL12",IF(AND(S1455&lt;STD_01122025!$F$2,T1455&gt;STD_01122025!$F$3,U1455&lt;STD_01122025!$F$4,V1455&gt;STD_01122025!$F$5,X1455&gt;STD_01122025!$F$6,OR(AF1455="ND",AF1455&lt;STD_01122025!$F$7),AH1455="ND"),"Pass","Fail"),IF(E1455="SuperPL",IF(AND(T1455&gt;STD_01122025!$H$3,U1455&lt;STD_01122025!$H$4,V1455&gt;STD_01122025!$H$5,X1455&gt;STD_01122025!$H$6,OR(AF1455="ND",AF1455&lt;STD_01122025!$H$7),AH1455="ND"),"Pass","Fail"),IF(E1455="Flight",IF(AND(T1455&gt;STD_01122025!$J$3,U1455&lt;STD_01122025!$J$4,X1455&gt;STD_01122025!$J$6,OR(AF1455="ND",AF1455&lt;STD_01122025!$J$7),AH1455="ND"),"Pass","Fail"),""))))))</f>
        <v/>
      </c>
      <c r="AM1455" s="62" t="str">
        <f>IF(ISBLANK(B1455),"",IFERROR(IF(VLOOKUP(B1455,'Np PL4 Stock'!$A:$J,10,FALSE)="Np4",D1455-VLOOKUP(B1455,'Np PL4 Stock'!$A:$E,5,FALSE),D1455-VLOOKUP(B1455,'Np PL4 Stock'!$A:$E,5,FALSE)-1),""))</f>
        <v/>
      </c>
      <c r="AN1455" s="147"/>
      <c r="AO1455" s="147"/>
      <c r="AP1455" s="59"/>
      <c r="AQ1455" s="59"/>
      <c r="AR1455" s="59"/>
      <c r="AS1455" s="59"/>
      <c r="AT1455" s="73"/>
      <c r="AU1455" s="73"/>
      <c r="AV1455" s="73"/>
      <c r="AW1455" s="73"/>
      <c r="AX1455" s="84"/>
      <c r="AY1455" s="59"/>
      <c r="AZ1455" s="59"/>
      <c r="BA1455" s="59"/>
      <c r="BB1455" s="59"/>
      <c r="BC1455" s="59"/>
      <c r="BD1455" s="59"/>
      <c r="BE1455" s="84"/>
      <c r="BF1455" s="84"/>
      <c r="BG1455" s="84"/>
      <c r="BH1455" s="84"/>
      <c r="BI1455" s="85"/>
      <c r="BJ1455" s="86"/>
      <c r="BK1455" s="86"/>
      <c r="BL1455" s="86"/>
      <c r="BM1455" s="86"/>
      <c r="BN1455" s="86"/>
      <c r="BO1455" s="59"/>
      <c r="BP1455" s="69"/>
      <c r="BQ1455" s="92">
        <v>0</v>
      </c>
      <c r="BR1455" s="93">
        <v>0</v>
      </c>
      <c r="BS1455" s="94" t="str">
        <f t="shared" si="235"/>
        <v/>
      </c>
      <c r="BT1455" s="95">
        <v>0</v>
      </c>
      <c r="BU1455" s="101" t="str">
        <f t="shared" si="236"/>
        <v/>
      </c>
      <c r="BV1455" s="102" t="str">
        <f t="shared" si="237"/>
        <v>-</v>
      </c>
      <c r="BW1455" s="103"/>
      <c r="BX1455" s="104" t="str">
        <f t="shared" si="238"/>
        <v>-</v>
      </c>
      <c r="BY1455" s="105"/>
      <c r="BZ1455" s="103"/>
      <c r="CA1455" s="106"/>
      <c r="CB1455" s="107"/>
      <c r="CC1455" s="112"/>
      <c r="CD1455" s="106"/>
      <c r="CE1455" s="103"/>
      <c r="CF1455" s="113"/>
      <c r="CG1455" s="114"/>
    </row>
    <row r="1456" spans="1:85">
      <c r="A1456" s="53" t="str">
        <f t="shared" si="239"/>
        <v>--</v>
      </c>
      <c r="B1456" s="47" t="str">
        <f t="shared" si="240"/>
        <v>-</v>
      </c>
      <c r="C1456" s="153"/>
      <c r="D1456" s="49"/>
      <c r="E1456" s="50"/>
      <c r="F1456" s="51"/>
      <c r="G1456" s="59"/>
      <c r="H1456" s="51"/>
      <c r="I1456" s="59"/>
      <c r="J1456" s="60" t="str">
        <f>IF(ISBLANK(H1456),"",IFERROR(VLOOKUP(B1456,'Np PL4 Stock'!$A:$D,4,FALSE),""))</f>
        <v/>
      </c>
      <c r="K1456" s="61" t="str">
        <f>IF(ISBLANK(H1456),"",SUMIF('Np PL4 Stock'!$A:$A,B1456,'Np PL4 Stock'!$N:$N))</f>
        <v/>
      </c>
      <c r="L1456" s="62" t="str">
        <f>IF(ISBLANK(H1456),"",VLOOKUP(LEFT(B1456,5),Unit!A:B,2,FALSE))</f>
        <v/>
      </c>
      <c r="M1456" s="63" t="str">
        <f>IF(ISBLANK(H1456),"",IFERROR(VLOOKUP(B1456,'Np PL4 Stock'!$A:$T,20,FALSE),""))</f>
        <v/>
      </c>
      <c r="N1456" s="63" t="str">
        <f>IF(ISBLANK(H1456),"",IFERROR(VLOOKUP(B1456,'Np PL4 Stock'!$A:$U,21,FALSE),""))</f>
        <v/>
      </c>
      <c r="O1456" s="62" t="str">
        <f t="shared" si="233"/>
        <v/>
      </c>
      <c r="P1456" s="62" t="str">
        <f t="shared" si="231"/>
        <v/>
      </c>
      <c r="Q1456" s="67" t="str">
        <f t="shared" si="234"/>
        <v/>
      </c>
      <c r="R1456" s="67" t="str">
        <f t="shared" si="232"/>
        <v/>
      </c>
      <c r="S1456" s="59"/>
      <c r="T1456" s="147"/>
      <c r="U1456" s="147"/>
      <c r="V1456" s="59"/>
      <c r="W1456" s="59"/>
      <c r="X1456" s="59"/>
      <c r="Y1456" s="59"/>
      <c r="Z1456" s="59"/>
      <c r="AA1456" s="59"/>
      <c r="AB1456" s="59"/>
      <c r="AC1456" s="59"/>
      <c r="AD1456" s="59"/>
      <c r="AE1456" s="59"/>
      <c r="AF1456" s="73"/>
      <c r="AG1456" s="73"/>
      <c r="AH1456" s="73"/>
      <c r="AI1456" s="73"/>
      <c r="AJ1456" s="73"/>
      <c r="AK1456" s="73"/>
      <c r="AL1456" s="77" t="str">
        <f>IF(ISBLANK(S1456),"",IF(AJ1456="Fail","Fail",IF(E1456="PL4",IF(AND(T1456&gt;STD_01122025!$D$3,U1456&lt;STD_01122025!$D$4,OR(AF1456="ND",AF1456&lt;STD_01122025!$D$7),AH1456="ND"),"Pass","Fail"),IF(E1456="PL12",IF(AND(S1456&lt;STD_01122025!$F$2,T1456&gt;STD_01122025!$F$3,U1456&lt;STD_01122025!$F$4,V1456&gt;STD_01122025!$F$5,X1456&gt;STD_01122025!$F$6,OR(AF1456="ND",AF1456&lt;STD_01122025!$F$7),AH1456="ND"),"Pass","Fail"),IF(E1456="SuperPL",IF(AND(T1456&gt;STD_01122025!$H$3,U1456&lt;STD_01122025!$H$4,V1456&gt;STD_01122025!$H$5,X1456&gt;STD_01122025!$H$6,OR(AF1456="ND",AF1456&lt;STD_01122025!$H$7),AH1456="ND"),"Pass","Fail"),IF(E1456="Flight",IF(AND(T1456&gt;STD_01122025!$J$3,U1456&lt;STD_01122025!$J$4,X1456&gt;STD_01122025!$J$6,OR(AF1456="ND",AF1456&lt;STD_01122025!$J$7),AH1456="ND"),"Pass","Fail"),""))))))</f>
        <v/>
      </c>
      <c r="AM1456" s="62" t="str">
        <f>IF(ISBLANK(B1456),"",IFERROR(IF(VLOOKUP(B1456,'Np PL4 Stock'!$A:$J,10,FALSE)="Np4",D1456-VLOOKUP(B1456,'Np PL4 Stock'!$A:$E,5,FALSE),D1456-VLOOKUP(B1456,'Np PL4 Stock'!$A:$E,5,FALSE)-1),""))</f>
        <v/>
      </c>
      <c r="AN1456" s="147"/>
      <c r="AO1456" s="147"/>
      <c r="AP1456" s="59"/>
      <c r="AQ1456" s="59"/>
      <c r="AR1456" s="59"/>
      <c r="AS1456" s="59"/>
      <c r="AT1456" s="73"/>
      <c r="AU1456" s="73"/>
      <c r="AV1456" s="73"/>
      <c r="AW1456" s="73"/>
      <c r="AX1456" s="84"/>
      <c r="AY1456" s="59"/>
      <c r="AZ1456" s="59"/>
      <c r="BA1456" s="59"/>
      <c r="BB1456" s="59"/>
      <c r="BC1456" s="59"/>
      <c r="BD1456" s="59"/>
      <c r="BE1456" s="84"/>
      <c r="BF1456" s="84"/>
      <c r="BG1456" s="84"/>
      <c r="BH1456" s="84"/>
      <c r="BI1456" s="85"/>
      <c r="BJ1456" s="86"/>
      <c r="BK1456" s="86"/>
      <c r="BL1456" s="86"/>
      <c r="BM1456" s="86"/>
      <c r="BN1456" s="86"/>
      <c r="BO1456" s="59"/>
      <c r="BP1456" s="69"/>
      <c r="BQ1456" s="92">
        <v>0</v>
      </c>
      <c r="BR1456" s="93">
        <v>0</v>
      </c>
      <c r="BS1456" s="94" t="str">
        <f t="shared" si="235"/>
        <v/>
      </c>
      <c r="BT1456" s="95">
        <v>0</v>
      </c>
      <c r="BU1456" s="101" t="str">
        <f t="shared" si="236"/>
        <v/>
      </c>
      <c r="BV1456" s="102" t="str">
        <f t="shared" si="237"/>
        <v>-</v>
      </c>
      <c r="BW1456" s="103"/>
      <c r="BX1456" s="104" t="str">
        <f t="shared" si="238"/>
        <v>-</v>
      </c>
      <c r="BY1456" s="105"/>
      <c r="BZ1456" s="103"/>
      <c r="CA1456" s="106"/>
      <c r="CB1456" s="107"/>
      <c r="CC1456" s="112"/>
      <c r="CD1456" s="106"/>
      <c r="CE1456" s="103"/>
      <c r="CF1456" s="113"/>
      <c r="CG1456" s="114"/>
    </row>
    <row r="1457" spans="1:85">
      <c r="A1457" s="53" t="str">
        <f t="shared" si="239"/>
        <v>--</v>
      </c>
      <c r="B1457" s="47" t="str">
        <f t="shared" si="240"/>
        <v>-</v>
      </c>
      <c r="C1457" s="153"/>
      <c r="D1457" s="49"/>
      <c r="E1457" s="50"/>
      <c r="F1457" s="51"/>
      <c r="G1457" s="59"/>
      <c r="H1457" s="51"/>
      <c r="I1457" s="59"/>
      <c r="J1457" s="60" t="str">
        <f>IF(ISBLANK(H1457),"",IFERROR(VLOOKUP(B1457,'Np PL4 Stock'!$A:$D,4,FALSE),""))</f>
        <v/>
      </c>
      <c r="K1457" s="61" t="str">
        <f>IF(ISBLANK(H1457),"",SUMIF('Np PL4 Stock'!$A:$A,B1457,'Np PL4 Stock'!$N:$N))</f>
        <v/>
      </c>
      <c r="L1457" s="62" t="str">
        <f>IF(ISBLANK(H1457),"",VLOOKUP(LEFT(B1457,5),Unit!A:B,2,FALSE))</f>
        <v/>
      </c>
      <c r="M1457" s="63" t="str">
        <f>IF(ISBLANK(H1457),"",IFERROR(VLOOKUP(B1457,'Np PL4 Stock'!$A:$T,20,FALSE),""))</f>
        <v/>
      </c>
      <c r="N1457" s="63" t="str">
        <f>IF(ISBLANK(H1457),"",IFERROR(VLOOKUP(B1457,'Np PL4 Stock'!$A:$U,21,FALSE),""))</f>
        <v/>
      </c>
      <c r="O1457" s="62" t="str">
        <f t="shared" si="233"/>
        <v/>
      </c>
      <c r="P1457" s="62" t="str">
        <f t="shared" si="231"/>
        <v/>
      </c>
      <c r="Q1457" s="67" t="str">
        <f t="shared" si="234"/>
        <v/>
      </c>
      <c r="R1457" s="67" t="str">
        <f t="shared" si="232"/>
        <v/>
      </c>
      <c r="S1457" s="59"/>
      <c r="T1457" s="147"/>
      <c r="U1457" s="147"/>
      <c r="V1457" s="59"/>
      <c r="W1457" s="59"/>
      <c r="X1457" s="59"/>
      <c r="Y1457" s="59"/>
      <c r="Z1457" s="59"/>
      <c r="AA1457" s="59"/>
      <c r="AB1457" s="59"/>
      <c r="AC1457" s="59"/>
      <c r="AD1457" s="59"/>
      <c r="AE1457" s="59"/>
      <c r="AF1457" s="73"/>
      <c r="AG1457" s="73"/>
      <c r="AH1457" s="73"/>
      <c r="AI1457" s="73"/>
      <c r="AJ1457" s="73"/>
      <c r="AK1457" s="73"/>
      <c r="AL1457" s="77" t="str">
        <f>IF(ISBLANK(S1457),"",IF(AJ1457="Fail","Fail",IF(E1457="PL4",IF(AND(T1457&gt;STD_01122025!$D$3,U1457&lt;STD_01122025!$D$4,OR(AF1457="ND",AF1457&lt;STD_01122025!$D$7),AH1457="ND"),"Pass","Fail"),IF(E1457="PL12",IF(AND(S1457&lt;STD_01122025!$F$2,T1457&gt;STD_01122025!$F$3,U1457&lt;STD_01122025!$F$4,V1457&gt;STD_01122025!$F$5,X1457&gt;STD_01122025!$F$6,OR(AF1457="ND",AF1457&lt;STD_01122025!$F$7),AH1457="ND"),"Pass","Fail"),IF(E1457="SuperPL",IF(AND(T1457&gt;STD_01122025!$H$3,U1457&lt;STD_01122025!$H$4,V1457&gt;STD_01122025!$H$5,X1457&gt;STD_01122025!$H$6,OR(AF1457="ND",AF1457&lt;STD_01122025!$H$7),AH1457="ND"),"Pass","Fail"),IF(E1457="Flight",IF(AND(T1457&gt;STD_01122025!$J$3,U1457&lt;STD_01122025!$J$4,X1457&gt;STD_01122025!$J$6,OR(AF1457="ND",AF1457&lt;STD_01122025!$J$7),AH1457="ND"),"Pass","Fail"),""))))))</f>
        <v/>
      </c>
      <c r="AM1457" s="62" t="str">
        <f>IF(ISBLANK(B1457),"",IFERROR(IF(VLOOKUP(B1457,'Np PL4 Stock'!$A:$J,10,FALSE)="Np4",D1457-VLOOKUP(B1457,'Np PL4 Stock'!$A:$E,5,FALSE),D1457-VLOOKUP(B1457,'Np PL4 Stock'!$A:$E,5,FALSE)-1),""))</f>
        <v/>
      </c>
      <c r="AN1457" s="147"/>
      <c r="AO1457" s="147"/>
      <c r="AP1457" s="59"/>
      <c r="AQ1457" s="59"/>
      <c r="AR1457" s="59"/>
      <c r="AS1457" s="59"/>
      <c r="AT1457" s="73"/>
      <c r="AU1457" s="73"/>
      <c r="AV1457" s="73"/>
      <c r="AW1457" s="73"/>
      <c r="AX1457" s="84"/>
      <c r="AY1457" s="59"/>
      <c r="AZ1457" s="59"/>
      <c r="BA1457" s="59"/>
      <c r="BB1457" s="59"/>
      <c r="BC1457" s="59"/>
      <c r="BD1457" s="59"/>
      <c r="BE1457" s="84"/>
      <c r="BF1457" s="84"/>
      <c r="BG1457" s="84"/>
      <c r="BH1457" s="84"/>
      <c r="BI1457" s="85"/>
      <c r="BJ1457" s="86"/>
      <c r="BK1457" s="86"/>
      <c r="BL1457" s="86"/>
      <c r="BM1457" s="86"/>
      <c r="BN1457" s="86"/>
      <c r="BO1457" s="59"/>
      <c r="BP1457" s="69"/>
      <c r="BQ1457" s="92">
        <v>0</v>
      </c>
      <c r="BR1457" s="93">
        <v>0</v>
      </c>
      <c r="BS1457" s="94" t="str">
        <f t="shared" si="235"/>
        <v/>
      </c>
      <c r="BT1457" s="95">
        <v>0</v>
      </c>
      <c r="BU1457" s="101" t="str">
        <f t="shared" si="236"/>
        <v/>
      </c>
      <c r="BV1457" s="102" t="str">
        <f t="shared" si="237"/>
        <v>-</v>
      </c>
      <c r="BW1457" s="103"/>
      <c r="BX1457" s="104" t="str">
        <f t="shared" si="238"/>
        <v>-</v>
      </c>
      <c r="BY1457" s="105"/>
      <c r="BZ1457" s="103"/>
      <c r="CA1457" s="106"/>
      <c r="CB1457" s="107"/>
      <c r="CC1457" s="112"/>
      <c r="CD1457" s="106"/>
      <c r="CE1457" s="103"/>
      <c r="CF1457" s="113"/>
      <c r="CG1457" s="114"/>
    </row>
    <row r="1458" spans="1:85">
      <c r="A1458" s="53" t="str">
        <f t="shared" si="239"/>
        <v>--</v>
      </c>
      <c r="B1458" s="47" t="str">
        <f t="shared" si="240"/>
        <v>-</v>
      </c>
      <c r="C1458" s="153"/>
      <c r="D1458" s="49"/>
      <c r="E1458" s="50"/>
      <c r="F1458" s="51"/>
      <c r="G1458" s="59"/>
      <c r="H1458" s="51"/>
      <c r="I1458" s="59"/>
      <c r="J1458" s="60" t="str">
        <f>IF(ISBLANK(H1458),"",IFERROR(VLOOKUP(B1458,'Np PL4 Stock'!$A:$D,4,FALSE),""))</f>
        <v/>
      </c>
      <c r="K1458" s="61" t="str">
        <f>IF(ISBLANK(H1458),"",SUMIF('Np PL4 Stock'!$A:$A,B1458,'Np PL4 Stock'!$N:$N))</f>
        <v/>
      </c>
      <c r="L1458" s="62" t="str">
        <f>IF(ISBLANK(H1458),"",VLOOKUP(LEFT(B1458,5),Unit!A:B,2,FALSE))</f>
        <v/>
      </c>
      <c r="M1458" s="63" t="str">
        <f>IF(ISBLANK(H1458),"",IFERROR(VLOOKUP(B1458,'Np PL4 Stock'!$A:$T,20,FALSE),""))</f>
        <v/>
      </c>
      <c r="N1458" s="63" t="str">
        <f>IF(ISBLANK(H1458),"",IFERROR(VLOOKUP(B1458,'Np PL4 Stock'!$A:$U,21,FALSE),""))</f>
        <v/>
      </c>
      <c r="O1458" s="62" t="str">
        <f t="shared" si="233"/>
        <v/>
      </c>
      <c r="P1458" s="62" t="str">
        <f t="shared" si="231"/>
        <v/>
      </c>
      <c r="Q1458" s="67" t="str">
        <f t="shared" si="234"/>
        <v/>
      </c>
      <c r="R1458" s="67" t="str">
        <f t="shared" si="232"/>
        <v/>
      </c>
      <c r="S1458" s="59"/>
      <c r="T1458" s="147"/>
      <c r="U1458" s="147"/>
      <c r="V1458" s="59"/>
      <c r="W1458" s="59"/>
      <c r="X1458" s="59"/>
      <c r="Y1458" s="59"/>
      <c r="Z1458" s="59"/>
      <c r="AA1458" s="59"/>
      <c r="AB1458" s="59"/>
      <c r="AC1458" s="59"/>
      <c r="AD1458" s="59"/>
      <c r="AE1458" s="59"/>
      <c r="AF1458" s="73"/>
      <c r="AG1458" s="73"/>
      <c r="AH1458" s="73"/>
      <c r="AI1458" s="73"/>
      <c r="AJ1458" s="73"/>
      <c r="AK1458" s="73"/>
      <c r="AL1458" s="77" t="str">
        <f>IF(ISBLANK(S1458),"",IF(AJ1458="Fail","Fail",IF(E1458="PL4",IF(AND(T1458&gt;STD_01122025!$D$3,U1458&lt;STD_01122025!$D$4,OR(AF1458="ND",AF1458&lt;STD_01122025!$D$7),AH1458="ND"),"Pass","Fail"),IF(E1458="PL12",IF(AND(S1458&lt;STD_01122025!$F$2,T1458&gt;STD_01122025!$F$3,U1458&lt;STD_01122025!$F$4,V1458&gt;STD_01122025!$F$5,X1458&gt;STD_01122025!$F$6,OR(AF1458="ND",AF1458&lt;STD_01122025!$F$7),AH1458="ND"),"Pass","Fail"),IF(E1458="SuperPL",IF(AND(T1458&gt;STD_01122025!$H$3,U1458&lt;STD_01122025!$H$4,V1458&gt;STD_01122025!$H$5,X1458&gt;STD_01122025!$H$6,OR(AF1458="ND",AF1458&lt;STD_01122025!$H$7),AH1458="ND"),"Pass","Fail"),IF(E1458="Flight",IF(AND(T1458&gt;STD_01122025!$J$3,U1458&lt;STD_01122025!$J$4,X1458&gt;STD_01122025!$J$6,OR(AF1458="ND",AF1458&lt;STD_01122025!$J$7),AH1458="ND"),"Pass","Fail"),""))))))</f>
        <v/>
      </c>
      <c r="AM1458" s="62" t="str">
        <f>IF(ISBLANK(B1458),"",IFERROR(IF(VLOOKUP(B1458,'Np PL4 Stock'!$A:$J,10,FALSE)="Np4",D1458-VLOOKUP(B1458,'Np PL4 Stock'!$A:$E,5,FALSE),D1458-VLOOKUP(B1458,'Np PL4 Stock'!$A:$E,5,FALSE)-1),""))</f>
        <v/>
      </c>
      <c r="AN1458" s="147"/>
      <c r="AO1458" s="147"/>
      <c r="AP1458" s="59"/>
      <c r="AQ1458" s="59"/>
      <c r="AR1458" s="59"/>
      <c r="AS1458" s="59"/>
      <c r="AT1458" s="73"/>
      <c r="AU1458" s="73"/>
      <c r="AV1458" s="73"/>
      <c r="AW1458" s="73"/>
      <c r="AX1458" s="84"/>
      <c r="AY1458" s="59"/>
      <c r="AZ1458" s="59"/>
      <c r="BA1458" s="59"/>
      <c r="BB1458" s="59"/>
      <c r="BC1458" s="59"/>
      <c r="BD1458" s="59"/>
      <c r="BE1458" s="84"/>
      <c r="BF1458" s="84"/>
      <c r="BG1458" s="84"/>
      <c r="BH1458" s="84"/>
      <c r="BI1458" s="85"/>
      <c r="BJ1458" s="86"/>
      <c r="BK1458" s="86"/>
      <c r="BL1458" s="86"/>
      <c r="BM1458" s="86"/>
      <c r="BN1458" s="86"/>
      <c r="BO1458" s="59"/>
      <c r="BP1458" s="69"/>
      <c r="BQ1458" s="92">
        <v>0</v>
      </c>
      <c r="BR1458" s="93">
        <v>0</v>
      </c>
      <c r="BS1458" s="94" t="str">
        <f t="shared" si="235"/>
        <v/>
      </c>
      <c r="BT1458" s="95">
        <v>0</v>
      </c>
      <c r="BU1458" s="101" t="str">
        <f t="shared" si="236"/>
        <v/>
      </c>
      <c r="BV1458" s="102" t="str">
        <f t="shared" si="237"/>
        <v>-</v>
      </c>
      <c r="BW1458" s="103"/>
      <c r="BX1458" s="104" t="str">
        <f t="shared" si="238"/>
        <v>-</v>
      </c>
      <c r="BY1458" s="105"/>
      <c r="BZ1458" s="103"/>
      <c r="CA1458" s="106"/>
      <c r="CB1458" s="107"/>
      <c r="CC1458" s="112"/>
      <c r="CD1458" s="106"/>
      <c r="CE1458" s="103"/>
      <c r="CF1458" s="113"/>
      <c r="CG1458" s="114"/>
    </row>
    <row r="1459" spans="1:85">
      <c r="A1459" s="53" t="str">
        <f t="shared" si="239"/>
        <v>--</v>
      </c>
      <c r="B1459" s="47" t="str">
        <f t="shared" si="240"/>
        <v>-</v>
      </c>
      <c r="C1459" s="153"/>
      <c r="D1459" s="49"/>
      <c r="E1459" s="50"/>
      <c r="F1459" s="51"/>
      <c r="G1459" s="59"/>
      <c r="H1459" s="51"/>
      <c r="I1459" s="59"/>
      <c r="J1459" s="60" t="str">
        <f>IF(ISBLANK(H1459),"",IFERROR(VLOOKUP(B1459,'Np PL4 Stock'!$A:$D,4,FALSE),""))</f>
        <v/>
      </c>
      <c r="K1459" s="61" t="str">
        <f>IF(ISBLANK(H1459),"",SUMIF('Np PL4 Stock'!$A:$A,B1459,'Np PL4 Stock'!$N:$N))</f>
        <v/>
      </c>
      <c r="L1459" s="62" t="str">
        <f>IF(ISBLANK(H1459),"",VLOOKUP(LEFT(B1459,5),Unit!A:B,2,FALSE))</f>
        <v/>
      </c>
      <c r="M1459" s="63" t="str">
        <f>IF(ISBLANK(H1459),"",IFERROR(VLOOKUP(B1459,'Np PL4 Stock'!$A:$T,20,FALSE),""))</f>
        <v/>
      </c>
      <c r="N1459" s="63" t="str">
        <f>IF(ISBLANK(H1459),"",IFERROR(VLOOKUP(B1459,'Np PL4 Stock'!$A:$U,21,FALSE),""))</f>
        <v/>
      </c>
      <c r="O1459" s="62" t="str">
        <f t="shared" si="233"/>
        <v/>
      </c>
      <c r="P1459" s="62" t="str">
        <f t="shared" si="231"/>
        <v/>
      </c>
      <c r="Q1459" s="67" t="str">
        <f t="shared" si="234"/>
        <v/>
      </c>
      <c r="R1459" s="67" t="str">
        <f t="shared" si="232"/>
        <v/>
      </c>
      <c r="S1459" s="59"/>
      <c r="T1459" s="147"/>
      <c r="U1459" s="147"/>
      <c r="V1459" s="59"/>
      <c r="W1459" s="59"/>
      <c r="X1459" s="59"/>
      <c r="Y1459" s="59"/>
      <c r="Z1459" s="59"/>
      <c r="AA1459" s="59"/>
      <c r="AB1459" s="59"/>
      <c r="AC1459" s="59"/>
      <c r="AD1459" s="59"/>
      <c r="AE1459" s="59"/>
      <c r="AF1459" s="73"/>
      <c r="AG1459" s="73"/>
      <c r="AH1459" s="73"/>
      <c r="AI1459" s="73"/>
      <c r="AJ1459" s="73"/>
      <c r="AK1459" s="73"/>
      <c r="AL1459" s="77" t="str">
        <f>IF(ISBLANK(S1459),"",IF(AJ1459="Fail","Fail",IF(E1459="PL4",IF(AND(T1459&gt;STD_01122025!$D$3,U1459&lt;STD_01122025!$D$4,OR(AF1459="ND",AF1459&lt;STD_01122025!$D$7),AH1459="ND"),"Pass","Fail"),IF(E1459="PL12",IF(AND(S1459&lt;STD_01122025!$F$2,T1459&gt;STD_01122025!$F$3,U1459&lt;STD_01122025!$F$4,V1459&gt;STD_01122025!$F$5,X1459&gt;STD_01122025!$F$6,OR(AF1459="ND",AF1459&lt;STD_01122025!$F$7),AH1459="ND"),"Pass","Fail"),IF(E1459="SuperPL",IF(AND(T1459&gt;STD_01122025!$H$3,U1459&lt;STD_01122025!$H$4,V1459&gt;STD_01122025!$H$5,X1459&gt;STD_01122025!$H$6,OR(AF1459="ND",AF1459&lt;STD_01122025!$H$7),AH1459="ND"),"Pass","Fail"),IF(E1459="Flight",IF(AND(T1459&gt;STD_01122025!$J$3,U1459&lt;STD_01122025!$J$4,X1459&gt;STD_01122025!$J$6,OR(AF1459="ND",AF1459&lt;STD_01122025!$J$7),AH1459="ND"),"Pass","Fail"),""))))))</f>
        <v/>
      </c>
      <c r="AM1459" s="62" t="str">
        <f>IF(ISBLANK(B1459),"",IFERROR(IF(VLOOKUP(B1459,'Np PL4 Stock'!$A:$J,10,FALSE)="Np4",D1459-VLOOKUP(B1459,'Np PL4 Stock'!$A:$E,5,FALSE),D1459-VLOOKUP(B1459,'Np PL4 Stock'!$A:$E,5,FALSE)-1),""))</f>
        <v/>
      </c>
      <c r="AN1459" s="147"/>
      <c r="AO1459" s="147"/>
      <c r="AP1459" s="59"/>
      <c r="AQ1459" s="59"/>
      <c r="AR1459" s="59"/>
      <c r="AS1459" s="59"/>
      <c r="AT1459" s="73"/>
      <c r="AU1459" s="73"/>
      <c r="AV1459" s="73"/>
      <c r="AW1459" s="73"/>
      <c r="AX1459" s="84"/>
      <c r="AY1459" s="59"/>
      <c r="AZ1459" s="59"/>
      <c r="BA1459" s="59"/>
      <c r="BB1459" s="59"/>
      <c r="BC1459" s="59"/>
      <c r="BD1459" s="59"/>
      <c r="BE1459" s="84"/>
      <c r="BF1459" s="84"/>
      <c r="BG1459" s="84"/>
      <c r="BH1459" s="84"/>
      <c r="BI1459" s="85"/>
      <c r="BJ1459" s="86"/>
      <c r="BK1459" s="86"/>
      <c r="BL1459" s="86"/>
      <c r="BM1459" s="86"/>
      <c r="BN1459" s="86"/>
      <c r="BO1459" s="59"/>
      <c r="BP1459" s="69"/>
      <c r="BQ1459" s="92">
        <v>0</v>
      </c>
      <c r="BR1459" s="93">
        <v>0</v>
      </c>
      <c r="BS1459" s="94" t="str">
        <f t="shared" si="235"/>
        <v/>
      </c>
      <c r="BT1459" s="95">
        <v>0</v>
      </c>
      <c r="BU1459" s="101" t="str">
        <f t="shared" si="236"/>
        <v/>
      </c>
      <c r="BV1459" s="102" t="str">
        <f t="shared" si="237"/>
        <v>-</v>
      </c>
      <c r="BW1459" s="103"/>
      <c r="BX1459" s="104" t="str">
        <f t="shared" si="238"/>
        <v>-</v>
      </c>
      <c r="BY1459" s="105"/>
      <c r="BZ1459" s="103"/>
      <c r="CA1459" s="106"/>
      <c r="CB1459" s="107"/>
      <c r="CC1459" s="112"/>
      <c r="CD1459" s="106"/>
      <c r="CE1459" s="103"/>
      <c r="CF1459" s="113"/>
      <c r="CG1459" s="114"/>
    </row>
    <row r="1460" spans="1:85">
      <c r="A1460" s="53" t="str">
        <f t="shared" si="239"/>
        <v>--</v>
      </c>
      <c r="B1460" s="47" t="str">
        <f t="shared" si="240"/>
        <v>-</v>
      </c>
      <c r="C1460" s="153"/>
      <c r="D1460" s="49"/>
      <c r="E1460" s="50"/>
      <c r="F1460" s="51"/>
      <c r="G1460" s="59"/>
      <c r="H1460" s="51"/>
      <c r="I1460" s="59"/>
      <c r="J1460" s="60" t="str">
        <f>IF(ISBLANK(H1460),"",IFERROR(VLOOKUP(B1460,'Np PL4 Stock'!$A:$D,4,FALSE),""))</f>
        <v/>
      </c>
      <c r="K1460" s="61" t="str">
        <f>IF(ISBLANK(H1460),"",SUMIF('Np PL4 Stock'!$A:$A,B1460,'Np PL4 Stock'!$N:$N))</f>
        <v/>
      </c>
      <c r="L1460" s="62" t="str">
        <f>IF(ISBLANK(H1460),"",VLOOKUP(LEFT(B1460,5),Unit!A:B,2,FALSE))</f>
        <v/>
      </c>
      <c r="M1460" s="63" t="str">
        <f>IF(ISBLANK(H1460),"",IFERROR(VLOOKUP(B1460,'Np PL4 Stock'!$A:$T,20,FALSE),""))</f>
        <v/>
      </c>
      <c r="N1460" s="63" t="str">
        <f>IF(ISBLANK(H1460),"",IFERROR(VLOOKUP(B1460,'Np PL4 Stock'!$A:$U,21,FALSE),""))</f>
        <v/>
      </c>
      <c r="O1460" s="62" t="str">
        <f t="shared" si="233"/>
        <v/>
      </c>
      <c r="P1460" s="62" t="str">
        <f t="shared" si="231"/>
        <v/>
      </c>
      <c r="Q1460" s="67" t="str">
        <f t="shared" si="234"/>
        <v/>
      </c>
      <c r="R1460" s="67" t="str">
        <f t="shared" si="232"/>
        <v/>
      </c>
      <c r="S1460" s="59"/>
      <c r="T1460" s="147"/>
      <c r="U1460" s="147"/>
      <c r="V1460" s="59"/>
      <c r="W1460" s="59"/>
      <c r="X1460" s="59"/>
      <c r="Y1460" s="59"/>
      <c r="Z1460" s="59"/>
      <c r="AA1460" s="59"/>
      <c r="AB1460" s="59"/>
      <c r="AC1460" s="59"/>
      <c r="AD1460" s="59"/>
      <c r="AE1460" s="59"/>
      <c r="AF1460" s="73"/>
      <c r="AG1460" s="73"/>
      <c r="AH1460" s="73"/>
      <c r="AI1460" s="73"/>
      <c r="AJ1460" s="73"/>
      <c r="AK1460" s="73"/>
      <c r="AL1460" s="77" t="str">
        <f>IF(ISBLANK(S1460),"",IF(AJ1460="Fail","Fail",IF(E1460="PL4",IF(AND(T1460&gt;STD_01122025!$D$3,U1460&lt;STD_01122025!$D$4,OR(AF1460="ND",AF1460&lt;STD_01122025!$D$7),AH1460="ND"),"Pass","Fail"),IF(E1460="PL12",IF(AND(S1460&lt;STD_01122025!$F$2,T1460&gt;STD_01122025!$F$3,U1460&lt;STD_01122025!$F$4,V1460&gt;STD_01122025!$F$5,X1460&gt;STD_01122025!$F$6,OR(AF1460="ND",AF1460&lt;STD_01122025!$F$7),AH1460="ND"),"Pass","Fail"),IF(E1460="SuperPL",IF(AND(T1460&gt;STD_01122025!$H$3,U1460&lt;STD_01122025!$H$4,V1460&gt;STD_01122025!$H$5,X1460&gt;STD_01122025!$H$6,OR(AF1460="ND",AF1460&lt;STD_01122025!$H$7),AH1460="ND"),"Pass","Fail"),IF(E1460="Flight",IF(AND(T1460&gt;STD_01122025!$J$3,U1460&lt;STD_01122025!$J$4,X1460&gt;STD_01122025!$J$6,OR(AF1460="ND",AF1460&lt;STD_01122025!$J$7),AH1460="ND"),"Pass","Fail"),""))))))</f>
        <v/>
      </c>
      <c r="AM1460" s="62" t="str">
        <f>IF(ISBLANK(B1460),"",IFERROR(IF(VLOOKUP(B1460,'Np PL4 Stock'!$A:$J,10,FALSE)="Np4",D1460-VLOOKUP(B1460,'Np PL4 Stock'!$A:$E,5,FALSE),D1460-VLOOKUP(B1460,'Np PL4 Stock'!$A:$E,5,FALSE)-1),""))</f>
        <v/>
      </c>
      <c r="AN1460" s="147"/>
      <c r="AO1460" s="147"/>
      <c r="AP1460" s="59"/>
      <c r="AQ1460" s="59"/>
      <c r="AR1460" s="59"/>
      <c r="AS1460" s="59"/>
      <c r="AT1460" s="73"/>
      <c r="AU1460" s="73"/>
      <c r="AV1460" s="73"/>
      <c r="AW1460" s="73"/>
      <c r="AX1460" s="84"/>
      <c r="AY1460" s="59"/>
      <c r="AZ1460" s="59"/>
      <c r="BA1460" s="59"/>
      <c r="BB1460" s="59"/>
      <c r="BC1460" s="59"/>
      <c r="BD1460" s="59"/>
      <c r="BE1460" s="84"/>
      <c r="BF1460" s="84"/>
      <c r="BG1460" s="84"/>
      <c r="BH1460" s="84"/>
      <c r="BI1460" s="85"/>
      <c r="BJ1460" s="86"/>
      <c r="BK1460" s="86"/>
      <c r="BL1460" s="86"/>
      <c r="BM1460" s="86"/>
      <c r="BN1460" s="86"/>
      <c r="BO1460" s="59"/>
      <c r="BP1460" s="69"/>
      <c r="BQ1460" s="92">
        <v>0</v>
      </c>
      <c r="BR1460" s="93">
        <v>0</v>
      </c>
      <c r="BS1460" s="94" t="str">
        <f t="shared" si="235"/>
        <v/>
      </c>
      <c r="BT1460" s="95">
        <v>0</v>
      </c>
      <c r="BU1460" s="101" t="str">
        <f t="shared" si="236"/>
        <v/>
      </c>
      <c r="BV1460" s="102" t="str">
        <f t="shared" si="237"/>
        <v>-</v>
      </c>
      <c r="BW1460" s="103"/>
      <c r="BX1460" s="104" t="str">
        <f t="shared" si="238"/>
        <v>-</v>
      </c>
      <c r="BY1460" s="105"/>
      <c r="BZ1460" s="103"/>
      <c r="CA1460" s="106"/>
      <c r="CB1460" s="107"/>
      <c r="CC1460" s="112"/>
      <c r="CD1460" s="106"/>
      <c r="CE1460" s="103"/>
      <c r="CF1460" s="113"/>
      <c r="CG1460" s="114"/>
    </row>
    <row r="1461" spans="1:85">
      <c r="A1461" s="53" t="str">
        <f t="shared" si="239"/>
        <v>--</v>
      </c>
      <c r="B1461" s="47" t="str">
        <f t="shared" si="240"/>
        <v>-</v>
      </c>
      <c r="C1461" s="153"/>
      <c r="D1461" s="49"/>
      <c r="E1461" s="50"/>
      <c r="F1461" s="51"/>
      <c r="G1461" s="59"/>
      <c r="H1461" s="51"/>
      <c r="I1461" s="59"/>
      <c r="J1461" s="60" t="str">
        <f>IF(ISBLANK(H1461),"",IFERROR(VLOOKUP(B1461,'Np PL4 Stock'!$A:$D,4,FALSE),""))</f>
        <v/>
      </c>
      <c r="K1461" s="61" t="str">
        <f>IF(ISBLANK(H1461),"",SUMIF('Np PL4 Stock'!$A:$A,B1461,'Np PL4 Stock'!$N:$N))</f>
        <v/>
      </c>
      <c r="L1461" s="62" t="str">
        <f>IF(ISBLANK(H1461),"",VLOOKUP(LEFT(B1461,5),Unit!A:B,2,FALSE))</f>
        <v/>
      </c>
      <c r="M1461" s="63" t="str">
        <f>IF(ISBLANK(H1461),"",IFERROR(VLOOKUP(B1461,'Np PL4 Stock'!$A:$T,20,FALSE),""))</f>
        <v/>
      </c>
      <c r="N1461" s="63" t="str">
        <f>IF(ISBLANK(H1461),"",IFERROR(VLOOKUP(B1461,'Np PL4 Stock'!$A:$U,21,FALSE),""))</f>
        <v/>
      </c>
      <c r="O1461" s="62" t="str">
        <f t="shared" si="233"/>
        <v/>
      </c>
      <c r="P1461" s="62" t="str">
        <f t="shared" si="231"/>
        <v/>
      </c>
      <c r="Q1461" s="67" t="str">
        <f t="shared" si="234"/>
        <v/>
      </c>
      <c r="R1461" s="67" t="str">
        <f t="shared" si="232"/>
        <v/>
      </c>
      <c r="S1461" s="59"/>
      <c r="T1461" s="147"/>
      <c r="U1461" s="147"/>
      <c r="V1461" s="59"/>
      <c r="W1461" s="59"/>
      <c r="X1461" s="59"/>
      <c r="Y1461" s="59"/>
      <c r="Z1461" s="59"/>
      <c r="AA1461" s="59"/>
      <c r="AB1461" s="59"/>
      <c r="AC1461" s="59"/>
      <c r="AD1461" s="59"/>
      <c r="AE1461" s="59"/>
      <c r="AF1461" s="73"/>
      <c r="AG1461" s="73"/>
      <c r="AH1461" s="73"/>
      <c r="AI1461" s="73"/>
      <c r="AJ1461" s="73"/>
      <c r="AK1461" s="73"/>
      <c r="AL1461" s="77" t="str">
        <f>IF(ISBLANK(S1461),"",IF(AJ1461="Fail","Fail",IF(E1461="PL4",IF(AND(T1461&gt;STD_01122025!$D$3,U1461&lt;STD_01122025!$D$4,OR(AF1461="ND",AF1461&lt;STD_01122025!$D$7),AH1461="ND"),"Pass","Fail"),IF(E1461="PL12",IF(AND(S1461&lt;STD_01122025!$F$2,T1461&gt;STD_01122025!$F$3,U1461&lt;STD_01122025!$F$4,V1461&gt;STD_01122025!$F$5,X1461&gt;STD_01122025!$F$6,OR(AF1461="ND",AF1461&lt;STD_01122025!$F$7),AH1461="ND"),"Pass","Fail"),IF(E1461="SuperPL",IF(AND(T1461&gt;STD_01122025!$H$3,U1461&lt;STD_01122025!$H$4,V1461&gt;STD_01122025!$H$5,X1461&gt;STD_01122025!$H$6,OR(AF1461="ND",AF1461&lt;STD_01122025!$H$7),AH1461="ND"),"Pass","Fail"),IF(E1461="Flight",IF(AND(T1461&gt;STD_01122025!$J$3,U1461&lt;STD_01122025!$J$4,X1461&gt;STD_01122025!$J$6,OR(AF1461="ND",AF1461&lt;STD_01122025!$J$7),AH1461="ND"),"Pass","Fail"),""))))))</f>
        <v/>
      </c>
      <c r="AM1461" s="62" t="str">
        <f>IF(ISBLANK(B1461),"",IFERROR(IF(VLOOKUP(B1461,'Np PL4 Stock'!$A:$J,10,FALSE)="Np4",D1461-VLOOKUP(B1461,'Np PL4 Stock'!$A:$E,5,FALSE),D1461-VLOOKUP(B1461,'Np PL4 Stock'!$A:$E,5,FALSE)-1),""))</f>
        <v/>
      </c>
      <c r="AN1461" s="147"/>
      <c r="AO1461" s="147"/>
      <c r="AP1461" s="59"/>
      <c r="AQ1461" s="59"/>
      <c r="AR1461" s="59"/>
      <c r="AS1461" s="59"/>
      <c r="AT1461" s="73"/>
      <c r="AU1461" s="73"/>
      <c r="AV1461" s="73"/>
      <c r="AW1461" s="73"/>
      <c r="AX1461" s="84"/>
      <c r="AY1461" s="59"/>
      <c r="AZ1461" s="59"/>
      <c r="BA1461" s="59"/>
      <c r="BB1461" s="59"/>
      <c r="BC1461" s="59"/>
      <c r="BD1461" s="59"/>
      <c r="BE1461" s="84"/>
      <c r="BF1461" s="84"/>
      <c r="BG1461" s="84"/>
      <c r="BH1461" s="84"/>
      <c r="BI1461" s="85"/>
      <c r="BJ1461" s="86"/>
      <c r="BK1461" s="86"/>
      <c r="BL1461" s="86"/>
      <c r="BM1461" s="86"/>
      <c r="BN1461" s="86"/>
      <c r="BO1461" s="59"/>
      <c r="BP1461" s="69"/>
      <c r="BQ1461" s="92">
        <v>0</v>
      </c>
      <c r="BR1461" s="93">
        <v>0</v>
      </c>
      <c r="BS1461" s="94" t="str">
        <f t="shared" si="235"/>
        <v/>
      </c>
      <c r="BT1461" s="95">
        <v>0</v>
      </c>
      <c r="BU1461" s="101" t="str">
        <f t="shared" si="236"/>
        <v/>
      </c>
      <c r="BV1461" s="102" t="str">
        <f t="shared" si="237"/>
        <v>-</v>
      </c>
      <c r="BW1461" s="103"/>
      <c r="BX1461" s="104" t="str">
        <f t="shared" si="238"/>
        <v>-</v>
      </c>
      <c r="BY1461" s="105"/>
      <c r="BZ1461" s="103"/>
      <c r="CA1461" s="106"/>
      <c r="CB1461" s="107"/>
      <c r="CC1461" s="112"/>
      <c r="CD1461" s="106"/>
      <c r="CE1461" s="103"/>
      <c r="CF1461" s="113"/>
      <c r="CG1461" s="114"/>
    </row>
    <row r="1462" spans="1:85">
      <c r="A1462" s="53" t="str">
        <f t="shared" si="239"/>
        <v>--</v>
      </c>
      <c r="B1462" s="47" t="str">
        <f t="shared" si="240"/>
        <v>-</v>
      </c>
      <c r="C1462" s="153"/>
      <c r="D1462" s="49"/>
      <c r="E1462" s="50"/>
      <c r="F1462" s="51"/>
      <c r="G1462" s="59"/>
      <c r="H1462" s="51"/>
      <c r="I1462" s="59"/>
      <c r="J1462" s="60" t="str">
        <f>IF(ISBLANK(H1462),"",IFERROR(VLOOKUP(B1462,'Np PL4 Stock'!$A:$D,4,FALSE),""))</f>
        <v/>
      </c>
      <c r="K1462" s="61" t="str">
        <f>IF(ISBLANK(H1462),"",SUMIF('Np PL4 Stock'!$A:$A,B1462,'Np PL4 Stock'!$N:$N))</f>
        <v/>
      </c>
      <c r="L1462" s="62" t="str">
        <f>IF(ISBLANK(H1462),"",VLOOKUP(LEFT(B1462,5),Unit!A:B,2,FALSE))</f>
        <v/>
      </c>
      <c r="M1462" s="63" t="str">
        <f>IF(ISBLANK(H1462),"",IFERROR(VLOOKUP(B1462,'Np PL4 Stock'!$A:$T,20,FALSE),""))</f>
        <v/>
      </c>
      <c r="N1462" s="63" t="str">
        <f>IF(ISBLANK(H1462),"",IFERROR(VLOOKUP(B1462,'Np PL4 Stock'!$A:$U,21,FALSE),""))</f>
        <v/>
      </c>
      <c r="O1462" s="62" t="str">
        <f t="shared" si="233"/>
        <v/>
      </c>
      <c r="P1462" s="62" t="str">
        <f t="shared" si="231"/>
        <v/>
      </c>
      <c r="Q1462" s="67" t="str">
        <f t="shared" si="234"/>
        <v/>
      </c>
      <c r="R1462" s="67" t="str">
        <f t="shared" si="232"/>
        <v/>
      </c>
      <c r="S1462" s="59"/>
      <c r="T1462" s="147"/>
      <c r="U1462" s="147"/>
      <c r="V1462" s="59"/>
      <c r="W1462" s="59"/>
      <c r="X1462" s="59"/>
      <c r="Y1462" s="59"/>
      <c r="Z1462" s="59"/>
      <c r="AA1462" s="59"/>
      <c r="AB1462" s="59"/>
      <c r="AC1462" s="59"/>
      <c r="AD1462" s="59"/>
      <c r="AE1462" s="59"/>
      <c r="AF1462" s="73"/>
      <c r="AG1462" s="73"/>
      <c r="AH1462" s="73"/>
      <c r="AI1462" s="73"/>
      <c r="AJ1462" s="73"/>
      <c r="AK1462" s="73"/>
      <c r="AL1462" s="77" t="str">
        <f>IF(ISBLANK(S1462),"",IF(AJ1462="Fail","Fail",IF(E1462="PL4",IF(AND(T1462&gt;STD_01122025!$D$3,U1462&lt;STD_01122025!$D$4,OR(AF1462="ND",AF1462&lt;STD_01122025!$D$7),AH1462="ND"),"Pass","Fail"),IF(E1462="PL12",IF(AND(S1462&lt;STD_01122025!$F$2,T1462&gt;STD_01122025!$F$3,U1462&lt;STD_01122025!$F$4,V1462&gt;STD_01122025!$F$5,X1462&gt;STD_01122025!$F$6,OR(AF1462="ND",AF1462&lt;STD_01122025!$F$7),AH1462="ND"),"Pass","Fail"),IF(E1462="SuperPL",IF(AND(T1462&gt;STD_01122025!$H$3,U1462&lt;STD_01122025!$H$4,V1462&gt;STD_01122025!$H$5,X1462&gt;STD_01122025!$H$6,OR(AF1462="ND",AF1462&lt;STD_01122025!$H$7),AH1462="ND"),"Pass","Fail"),IF(E1462="Flight",IF(AND(T1462&gt;STD_01122025!$J$3,U1462&lt;STD_01122025!$J$4,X1462&gt;STD_01122025!$J$6,OR(AF1462="ND",AF1462&lt;STD_01122025!$J$7),AH1462="ND"),"Pass","Fail"),""))))))</f>
        <v/>
      </c>
      <c r="AM1462" s="62" t="str">
        <f>IF(ISBLANK(B1462),"",IFERROR(IF(VLOOKUP(B1462,'Np PL4 Stock'!$A:$J,10,FALSE)="Np4",D1462-VLOOKUP(B1462,'Np PL4 Stock'!$A:$E,5,FALSE),D1462-VLOOKUP(B1462,'Np PL4 Stock'!$A:$E,5,FALSE)-1),""))</f>
        <v/>
      </c>
      <c r="AN1462" s="147"/>
      <c r="AO1462" s="147"/>
      <c r="AP1462" s="59"/>
      <c r="AQ1462" s="59"/>
      <c r="AR1462" s="59"/>
      <c r="AS1462" s="59"/>
      <c r="AT1462" s="73"/>
      <c r="AU1462" s="73"/>
      <c r="AV1462" s="73"/>
      <c r="AW1462" s="73"/>
      <c r="AX1462" s="84"/>
      <c r="AY1462" s="59"/>
      <c r="AZ1462" s="59"/>
      <c r="BA1462" s="59"/>
      <c r="BB1462" s="59"/>
      <c r="BC1462" s="59"/>
      <c r="BD1462" s="59"/>
      <c r="BE1462" s="84"/>
      <c r="BF1462" s="84"/>
      <c r="BG1462" s="84"/>
      <c r="BH1462" s="84"/>
      <c r="BI1462" s="85"/>
      <c r="BJ1462" s="86"/>
      <c r="BK1462" s="86"/>
      <c r="BL1462" s="86"/>
      <c r="BM1462" s="86"/>
      <c r="BN1462" s="86"/>
      <c r="BO1462" s="59"/>
      <c r="BP1462" s="69"/>
      <c r="BQ1462" s="92">
        <v>0</v>
      </c>
      <c r="BR1462" s="93">
        <v>0</v>
      </c>
      <c r="BS1462" s="94" t="str">
        <f t="shared" si="235"/>
        <v/>
      </c>
      <c r="BT1462" s="95">
        <v>0</v>
      </c>
      <c r="BU1462" s="101" t="str">
        <f t="shared" si="236"/>
        <v/>
      </c>
      <c r="BV1462" s="102" t="str">
        <f t="shared" si="237"/>
        <v>-</v>
      </c>
      <c r="BW1462" s="103"/>
      <c r="BX1462" s="104" t="str">
        <f t="shared" si="238"/>
        <v>-</v>
      </c>
      <c r="BY1462" s="105"/>
      <c r="BZ1462" s="103"/>
      <c r="CA1462" s="106"/>
      <c r="CB1462" s="107"/>
      <c r="CC1462" s="112"/>
      <c r="CD1462" s="106"/>
      <c r="CE1462" s="103"/>
      <c r="CF1462" s="113"/>
      <c r="CG1462" s="114"/>
    </row>
    <row r="1463" spans="1:85">
      <c r="A1463" s="53" t="str">
        <f t="shared" si="239"/>
        <v>--</v>
      </c>
      <c r="B1463" s="47" t="str">
        <f t="shared" si="240"/>
        <v>-</v>
      </c>
      <c r="C1463" s="153"/>
      <c r="D1463" s="49"/>
      <c r="E1463" s="50"/>
      <c r="F1463" s="51"/>
      <c r="G1463" s="59"/>
      <c r="H1463" s="51"/>
      <c r="I1463" s="59"/>
      <c r="J1463" s="60" t="str">
        <f>IF(ISBLANK(H1463),"",IFERROR(VLOOKUP(B1463,'Np PL4 Stock'!$A:$D,4,FALSE),""))</f>
        <v/>
      </c>
      <c r="K1463" s="61" t="str">
        <f>IF(ISBLANK(H1463),"",SUMIF('Np PL4 Stock'!$A:$A,B1463,'Np PL4 Stock'!$N:$N))</f>
        <v/>
      </c>
      <c r="L1463" s="62" t="str">
        <f>IF(ISBLANK(H1463),"",VLOOKUP(LEFT(B1463,5),Unit!A:B,2,FALSE))</f>
        <v/>
      </c>
      <c r="M1463" s="63" t="str">
        <f>IF(ISBLANK(H1463),"",IFERROR(VLOOKUP(B1463,'Np PL4 Stock'!$A:$T,20,FALSE),""))</f>
        <v/>
      </c>
      <c r="N1463" s="63" t="str">
        <f>IF(ISBLANK(H1463),"",IFERROR(VLOOKUP(B1463,'Np PL4 Stock'!$A:$U,21,FALSE),""))</f>
        <v/>
      </c>
      <c r="O1463" s="62" t="str">
        <f t="shared" si="233"/>
        <v/>
      </c>
      <c r="P1463" s="62" t="str">
        <f t="shared" si="231"/>
        <v/>
      </c>
      <c r="Q1463" s="67" t="str">
        <f t="shared" si="234"/>
        <v/>
      </c>
      <c r="R1463" s="67" t="str">
        <f t="shared" si="232"/>
        <v/>
      </c>
      <c r="S1463" s="59"/>
      <c r="T1463" s="147"/>
      <c r="U1463" s="147"/>
      <c r="V1463" s="59"/>
      <c r="W1463" s="59"/>
      <c r="X1463" s="59"/>
      <c r="Y1463" s="59"/>
      <c r="Z1463" s="59"/>
      <c r="AA1463" s="59"/>
      <c r="AB1463" s="59"/>
      <c r="AC1463" s="59"/>
      <c r="AD1463" s="59"/>
      <c r="AE1463" s="59"/>
      <c r="AF1463" s="73"/>
      <c r="AG1463" s="73"/>
      <c r="AH1463" s="73"/>
      <c r="AI1463" s="73"/>
      <c r="AJ1463" s="73"/>
      <c r="AK1463" s="73"/>
      <c r="AL1463" s="77" t="str">
        <f>IF(ISBLANK(S1463),"",IF(AJ1463="Fail","Fail",IF(E1463="PL4",IF(AND(T1463&gt;STD_01122025!$D$3,U1463&lt;STD_01122025!$D$4,OR(AF1463="ND",AF1463&lt;STD_01122025!$D$7),AH1463="ND"),"Pass","Fail"),IF(E1463="PL12",IF(AND(S1463&lt;STD_01122025!$F$2,T1463&gt;STD_01122025!$F$3,U1463&lt;STD_01122025!$F$4,V1463&gt;STD_01122025!$F$5,X1463&gt;STD_01122025!$F$6,OR(AF1463="ND",AF1463&lt;STD_01122025!$F$7),AH1463="ND"),"Pass","Fail"),IF(E1463="SuperPL",IF(AND(T1463&gt;STD_01122025!$H$3,U1463&lt;STD_01122025!$H$4,V1463&gt;STD_01122025!$H$5,X1463&gt;STD_01122025!$H$6,OR(AF1463="ND",AF1463&lt;STD_01122025!$H$7),AH1463="ND"),"Pass","Fail"),IF(E1463="Flight",IF(AND(T1463&gt;STD_01122025!$J$3,U1463&lt;STD_01122025!$J$4,X1463&gt;STD_01122025!$J$6,OR(AF1463="ND",AF1463&lt;STD_01122025!$J$7),AH1463="ND"),"Pass","Fail"),""))))))</f>
        <v/>
      </c>
      <c r="AM1463" s="62" t="str">
        <f>IF(ISBLANK(B1463),"",IFERROR(IF(VLOOKUP(B1463,'Np PL4 Stock'!$A:$J,10,FALSE)="Np4",D1463-VLOOKUP(B1463,'Np PL4 Stock'!$A:$E,5,FALSE),D1463-VLOOKUP(B1463,'Np PL4 Stock'!$A:$E,5,FALSE)-1),""))</f>
        <v/>
      </c>
      <c r="AN1463" s="147"/>
      <c r="AO1463" s="147"/>
      <c r="AP1463" s="59"/>
      <c r="AQ1463" s="59"/>
      <c r="AR1463" s="59"/>
      <c r="AS1463" s="59"/>
      <c r="AT1463" s="73"/>
      <c r="AU1463" s="73"/>
      <c r="AV1463" s="73"/>
      <c r="AW1463" s="73"/>
      <c r="AX1463" s="84"/>
      <c r="AY1463" s="59"/>
      <c r="AZ1463" s="59"/>
      <c r="BA1463" s="59"/>
      <c r="BB1463" s="59"/>
      <c r="BC1463" s="59"/>
      <c r="BD1463" s="59"/>
      <c r="BE1463" s="84"/>
      <c r="BF1463" s="84"/>
      <c r="BG1463" s="84"/>
      <c r="BH1463" s="84"/>
      <c r="BI1463" s="85"/>
      <c r="BJ1463" s="86"/>
      <c r="BK1463" s="86"/>
      <c r="BL1463" s="86"/>
      <c r="BM1463" s="86"/>
      <c r="BN1463" s="86"/>
      <c r="BO1463" s="59"/>
      <c r="BP1463" s="69"/>
      <c r="BQ1463" s="92">
        <v>0</v>
      </c>
      <c r="BR1463" s="93">
        <v>0</v>
      </c>
      <c r="BS1463" s="94" t="str">
        <f t="shared" si="235"/>
        <v/>
      </c>
      <c r="BT1463" s="95">
        <v>0</v>
      </c>
      <c r="BU1463" s="101" t="str">
        <f t="shared" si="236"/>
        <v/>
      </c>
      <c r="BV1463" s="102" t="str">
        <f t="shared" si="237"/>
        <v>-</v>
      </c>
      <c r="BW1463" s="103"/>
      <c r="BX1463" s="104" t="str">
        <f t="shared" si="238"/>
        <v>-</v>
      </c>
      <c r="BY1463" s="105"/>
      <c r="BZ1463" s="103"/>
      <c r="CA1463" s="106"/>
      <c r="CB1463" s="107"/>
      <c r="CC1463" s="112"/>
      <c r="CD1463" s="106"/>
      <c r="CE1463" s="103"/>
      <c r="CF1463" s="113"/>
      <c r="CG1463" s="114"/>
    </row>
    <row r="1464" spans="1:85">
      <c r="A1464" s="53" t="str">
        <f t="shared" si="239"/>
        <v>--</v>
      </c>
      <c r="B1464" s="47" t="str">
        <f t="shared" si="240"/>
        <v>-</v>
      </c>
      <c r="C1464" s="153"/>
      <c r="D1464" s="49"/>
      <c r="E1464" s="50"/>
      <c r="F1464" s="51"/>
      <c r="G1464" s="59"/>
      <c r="H1464" s="51"/>
      <c r="I1464" s="59"/>
      <c r="J1464" s="60" t="str">
        <f>IF(ISBLANK(H1464),"",IFERROR(VLOOKUP(B1464,'Np PL4 Stock'!$A:$D,4,FALSE),""))</f>
        <v/>
      </c>
      <c r="K1464" s="61" t="str">
        <f>IF(ISBLANK(H1464),"",SUMIF('Np PL4 Stock'!$A:$A,B1464,'Np PL4 Stock'!$N:$N))</f>
        <v/>
      </c>
      <c r="L1464" s="62" t="str">
        <f>IF(ISBLANK(H1464),"",VLOOKUP(LEFT(B1464,5),Unit!A:B,2,FALSE))</f>
        <v/>
      </c>
      <c r="M1464" s="63" t="str">
        <f>IF(ISBLANK(H1464),"",IFERROR(VLOOKUP(B1464,'Np PL4 Stock'!$A:$T,20,FALSE),""))</f>
        <v/>
      </c>
      <c r="N1464" s="63" t="str">
        <f>IF(ISBLANK(H1464),"",IFERROR(VLOOKUP(B1464,'Np PL4 Stock'!$A:$U,21,FALSE),""))</f>
        <v/>
      </c>
      <c r="O1464" s="62" t="str">
        <f t="shared" si="233"/>
        <v/>
      </c>
      <c r="P1464" s="62" t="str">
        <f t="shared" si="231"/>
        <v/>
      </c>
      <c r="Q1464" s="67" t="str">
        <f t="shared" si="234"/>
        <v/>
      </c>
      <c r="R1464" s="67" t="str">
        <f t="shared" si="232"/>
        <v/>
      </c>
      <c r="S1464" s="59"/>
      <c r="T1464" s="147"/>
      <c r="U1464" s="147"/>
      <c r="V1464" s="59"/>
      <c r="W1464" s="59"/>
      <c r="X1464" s="59"/>
      <c r="Y1464" s="59"/>
      <c r="Z1464" s="59"/>
      <c r="AA1464" s="59"/>
      <c r="AB1464" s="59"/>
      <c r="AC1464" s="59"/>
      <c r="AD1464" s="59"/>
      <c r="AE1464" s="59"/>
      <c r="AF1464" s="73"/>
      <c r="AG1464" s="73"/>
      <c r="AH1464" s="73"/>
      <c r="AI1464" s="73"/>
      <c r="AJ1464" s="73"/>
      <c r="AK1464" s="73"/>
      <c r="AL1464" s="77" t="str">
        <f>IF(ISBLANK(S1464),"",IF(AJ1464="Fail","Fail",IF(E1464="PL4",IF(AND(T1464&gt;STD_01122025!$D$3,U1464&lt;STD_01122025!$D$4,OR(AF1464="ND",AF1464&lt;STD_01122025!$D$7),AH1464="ND"),"Pass","Fail"),IF(E1464="PL12",IF(AND(S1464&lt;STD_01122025!$F$2,T1464&gt;STD_01122025!$F$3,U1464&lt;STD_01122025!$F$4,V1464&gt;STD_01122025!$F$5,X1464&gt;STD_01122025!$F$6,OR(AF1464="ND",AF1464&lt;STD_01122025!$F$7),AH1464="ND"),"Pass","Fail"),IF(E1464="SuperPL",IF(AND(T1464&gt;STD_01122025!$H$3,U1464&lt;STD_01122025!$H$4,V1464&gt;STD_01122025!$H$5,X1464&gt;STD_01122025!$H$6,OR(AF1464="ND",AF1464&lt;STD_01122025!$H$7),AH1464="ND"),"Pass","Fail"),IF(E1464="Flight",IF(AND(T1464&gt;STD_01122025!$J$3,U1464&lt;STD_01122025!$J$4,X1464&gt;STD_01122025!$J$6,OR(AF1464="ND",AF1464&lt;STD_01122025!$J$7),AH1464="ND"),"Pass","Fail"),""))))))</f>
        <v/>
      </c>
      <c r="AM1464" s="62" t="str">
        <f>IF(ISBLANK(B1464),"",IFERROR(IF(VLOOKUP(B1464,'Np PL4 Stock'!$A:$J,10,FALSE)="Np4",D1464-VLOOKUP(B1464,'Np PL4 Stock'!$A:$E,5,FALSE),D1464-VLOOKUP(B1464,'Np PL4 Stock'!$A:$E,5,FALSE)-1),""))</f>
        <v/>
      </c>
      <c r="AN1464" s="147"/>
      <c r="AO1464" s="147"/>
      <c r="AP1464" s="59"/>
      <c r="AQ1464" s="59"/>
      <c r="AR1464" s="59"/>
      <c r="AS1464" s="59"/>
      <c r="AT1464" s="73"/>
      <c r="AU1464" s="73"/>
      <c r="AV1464" s="73"/>
      <c r="AW1464" s="73"/>
      <c r="AX1464" s="84"/>
      <c r="AY1464" s="59"/>
      <c r="AZ1464" s="59"/>
      <c r="BA1464" s="59"/>
      <c r="BB1464" s="59"/>
      <c r="BC1464" s="59"/>
      <c r="BD1464" s="59"/>
      <c r="BE1464" s="84"/>
      <c r="BF1464" s="84"/>
      <c r="BG1464" s="84"/>
      <c r="BH1464" s="84"/>
      <c r="BI1464" s="85"/>
      <c r="BJ1464" s="86"/>
      <c r="BK1464" s="86"/>
      <c r="BL1464" s="86"/>
      <c r="BM1464" s="86"/>
      <c r="BN1464" s="86"/>
      <c r="BO1464" s="59"/>
      <c r="BP1464" s="69"/>
      <c r="BQ1464" s="92">
        <v>0</v>
      </c>
      <c r="BR1464" s="93">
        <v>0</v>
      </c>
      <c r="BS1464" s="94" t="str">
        <f t="shared" si="235"/>
        <v/>
      </c>
      <c r="BT1464" s="95">
        <v>0</v>
      </c>
      <c r="BU1464" s="101" t="str">
        <f t="shared" si="236"/>
        <v/>
      </c>
      <c r="BV1464" s="102" t="str">
        <f t="shared" si="237"/>
        <v>-</v>
      </c>
      <c r="BW1464" s="103"/>
      <c r="BX1464" s="104" t="str">
        <f t="shared" si="238"/>
        <v>-</v>
      </c>
      <c r="BY1464" s="105"/>
      <c r="BZ1464" s="103"/>
      <c r="CA1464" s="106"/>
      <c r="CB1464" s="107"/>
      <c r="CC1464" s="112"/>
      <c r="CD1464" s="106"/>
      <c r="CE1464" s="103"/>
      <c r="CF1464" s="113"/>
      <c r="CG1464" s="114"/>
    </row>
    <row r="1465" spans="1:85">
      <c r="A1465" s="53" t="str">
        <f t="shared" si="239"/>
        <v>--</v>
      </c>
      <c r="B1465" s="47" t="str">
        <f t="shared" si="240"/>
        <v>-</v>
      </c>
      <c r="C1465" s="153"/>
      <c r="D1465" s="49"/>
      <c r="E1465" s="50"/>
      <c r="F1465" s="51"/>
      <c r="G1465" s="59"/>
      <c r="H1465" s="51"/>
      <c r="I1465" s="59"/>
      <c r="J1465" s="60" t="str">
        <f>IF(ISBLANK(H1465),"",IFERROR(VLOOKUP(B1465,'Np PL4 Stock'!$A:$D,4,FALSE),""))</f>
        <v/>
      </c>
      <c r="K1465" s="61" t="str">
        <f>IF(ISBLANK(H1465),"",SUMIF('Np PL4 Stock'!$A:$A,B1465,'Np PL4 Stock'!$N:$N))</f>
        <v/>
      </c>
      <c r="L1465" s="62" t="str">
        <f>IF(ISBLANK(H1465),"",VLOOKUP(LEFT(B1465,5),Unit!A:B,2,FALSE))</f>
        <v/>
      </c>
      <c r="M1465" s="63" t="str">
        <f>IF(ISBLANK(H1465),"",IFERROR(VLOOKUP(B1465,'Np PL4 Stock'!$A:$T,20,FALSE),""))</f>
        <v/>
      </c>
      <c r="N1465" s="63" t="str">
        <f>IF(ISBLANK(H1465),"",IFERROR(VLOOKUP(B1465,'Np PL4 Stock'!$A:$U,21,FALSE),""))</f>
        <v/>
      </c>
      <c r="O1465" s="62" t="str">
        <f t="shared" si="233"/>
        <v/>
      </c>
      <c r="P1465" s="62" t="str">
        <f t="shared" si="231"/>
        <v/>
      </c>
      <c r="Q1465" s="67" t="str">
        <f t="shared" si="234"/>
        <v/>
      </c>
      <c r="R1465" s="67" t="str">
        <f t="shared" si="232"/>
        <v/>
      </c>
      <c r="S1465" s="59"/>
      <c r="T1465" s="147"/>
      <c r="U1465" s="147"/>
      <c r="V1465" s="59"/>
      <c r="W1465" s="59"/>
      <c r="X1465" s="59"/>
      <c r="Y1465" s="59"/>
      <c r="Z1465" s="59"/>
      <c r="AA1465" s="59"/>
      <c r="AB1465" s="59"/>
      <c r="AC1465" s="59"/>
      <c r="AD1465" s="59"/>
      <c r="AE1465" s="59"/>
      <c r="AF1465" s="73"/>
      <c r="AG1465" s="73"/>
      <c r="AH1465" s="73"/>
      <c r="AI1465" s="73"/>
      <c r="AJ1465" s="73"/>
      <c r="AK1465" s="73"/>
      <c r="AL1465" s="77" t="str">
        <f>IF(ISBLANK(S1465),"",IF(AJ1465="Fail","Fail",IF(E1465="PL4",IF(AND(T1465&gt;STD_01122025!$D$3,U1465&lt;STD_01122025!$D$4,OR(AF1465="ND",AF1465&lt;STD_01122025!$D$7),AH1465="ND"),"Pass","Fail"),IF(E1465="PL12",IF(AND(S1465&lt;STD_01122025!$F$2,T1465&gt;STD_01122025!$F$3,U1465&lt;STD_01122025!$F$4,V1465&gt;STD_01122025!$F$5,X1465&gt;STD_01122025!$F$6,OR(AF1465="ND",AF1465&lt;STD_01122025!$F$7),AH1465="ND"),"Pass","Fail"),IF(E1465="SuperPL",IF(AND(T1465&gt;STD_01122025!$H$3,U1465&lt;STD_01122025!$H$4,V1465&gt;STD_01122025!$H$5,X1465&gt;STD_01122025!$H$6,OR(AF1465="ND",AF1465&lt;STD_01122025!$H$7),AH1465="ND"),"Pass","Fail"),IF(E1465="Flight",IF(AND(T1465&gt;STD_01122025!$J$3,U1465&lt;STD_01122025!$J$4,X1465&gt;STD_01122025!$J$6,OR(AF1465="ND",AF1465&lt;STD_01122025!$J$7),AH1465="ND"),"Pass","Fail"),""))))))</f>
        <v/>
      </c>
      <c r="AM1465" s="62" t="str">
        <f>IF(ISBLANK(B1465),"",IFERROR(IF(VLOOKUP(B1465,'Np PL4 Stock'!$A:$J,10,FALSE)="Np4",D1465-VLOOKUP(B1465,'Np PL4 Stock'!$A:$E,5,FALSE),D1465-VLOOKUP(B1465,'Np PL4 Stock'!$A:$E,5,FALSE)-1),""))</f>
        <v/>
      </c>
      <c r="AN1465" s="147"/>
      <c r="AO1465" s="147"/>
      <c r="AP1465" s="59"/>
      <c r="AQ1465" s="59"/>
      <c r="AR1465" s="59"/>
      <c r="AS1465" s="59"/>
      <c r="AT1465" s="73"/>
      <c r="AU1465" s="73"/>
      <c r="AV1465" s="73"/>
      <c r="AW1465" s="73"/>
      <c r="AX1465" s="84"/>
      <c r="AY1465" s="59"/>
      <c r="AZ1465" s="59"/>
      <c r="BA1465" s="59"/>
      <c r="BB1465" s="59"/>
      <c r="BC1465" s="59"/>
      <c r="BD1465" s="59"/>
      <c r="BE1465" s="84"/>
      <c r="BF1465" s="84"/>
      <c r="BG1465" s="84"/>
      <c r="BH1465" s="84"/>
      <c r="BI1465" s="85"/>
      <c r="BJ1465" s="86"/>
      <c r="BK1465" s="86"/>
      <c r="BL1465" s="86"/>
      <c r="BM1465" s="86"/>
      <c r="BN1465" s="86"/>
      <c r="BO1465" s="59"/>
      <c r="BP1465" s="69"/>
      <c r="BQ1465" s="92">
        <v>0</v>
      </c>
      <c r="BR1465" s="93">
        <v>0</v>
      </c>
      <c r="BS1465" s="94" t="str">
        <f t="shared" si="235"/>
        <v/>
      </c>
      <c r="BT1465" s="95">
        <v>0</v>
      </c>
      <c r="BU1465" s="101" t="str">
        <f t="shared" si="236"/>
        <v/>
      </c>
      <c r="BV1465" s="102" t="str">
        <f t="shared" si="237"/>
        <v>-</v>
      </c>
      <c r="BW1465" s="103"/>
      <c r="BX1465" s="104" t="str">
        <f t="shared" si="238"/>
        <v>-</v>
      </c>
      <c r="BY1465" s="105"/>
      <c r="BZ1465" s="103"/>
      <c r="CA1465" s="106"/>
      <c r="CB1465" s="107"/>
      <c r="CC1465" s="112"/>
      <c r="CD1465" s="106"/>
      <c r="CE1465" s="103"/>
      <c r="CF1465" s="113"/>
      <c r="CG1465" s="114"/>
    </row>
    <row r="1466" spans="1:85">
      <c r="A1466" s="53" t="str">
        <f t="shared" si="239"/>
        <v>--</v>
      </c>
      <c r="B1466" s="47" t="str">
        <f t="shared" si="240"/>
        <v>-</v>
      </c>
      <c r="C1466" s="153"/>
      <c r="D1466" s="49"/>
      <c r="E1466" s="50"/>
      <c r="F1466" s="51"/>
      <c r="G1466" s="59"/>
      <c r="H1466" s="51"/>
      <c r="I1466" s="59"/>
      <c r="J1466" s="60" t="str">
        <f>IF(ISBLANK(H1466),"",IFERROR(VLOOKUP(B1466,'Np PL4 Stock'!$A:$D,4,FALSE),""))</f>
        <v/>
      </c>
      <c r="K1466" s="61" t="str">
        <f>IF(ISBLANK(H1466),"",SUMIF('Np PL4 Stock'!$A:$A,B1466,'Np PL4 Stock'!$N:$N))</f>
        <v/>
      </c>
      <c r="L1466" s="62" t="str">
        <f>IF(ISBLANK(H1466),"",VLOOKUP(LEFT(B1466,5),Unit!A:B,2,FALSE))</f>
        <v/>
      </c>
      <c r="M1466" s="63" t="str">
        <f>IF(ISBLANK(H1466),"",IFERROR(VLOOKUP(B1466,'Np PL4 Stock'!$A:$T,20,FALSE),""))</f>
        <v/>
      </c>
      <c r="N1466" s="63" t="str">
        <f>IF(ISBLANK(H1466),"",IFERROR(VLOOKUP(B1466,'Np PL4 Stock'!$A:$U,21,FALSE),""))</f>
        <v/>
      </c>
      <c r="O1466" s="62" t="str">
        <f t="shared" si="233"/>
        <v/>
      </c>
      <c r="P1466" s="62" t="str">
        <f t="shared" si="231"/>
        <v/>
      </c>
      <c r="Q1466" s="67" t="str">
        <f t="shared" si="234"/>
        <v/>
      </c>
      <c r="R1466" s="67" t="str">
        <f t="shared" si="232"/>
        <v/>
      </c>
      <c r="S1466" s="59"/>
      <c r="T1466" s="147"/>
      <c r="U1466" s="147"/>
      <c r="V1466" s="59"/>
      <c r="W1466" s="59"/>
      <c r="X1466" s="59"/>
      <c r="Y1466" s="59"/>
      <c r="Z1466" s="59"/>
      <c r="AA1466" s="59"/>
      <c r="AB1466" s="59"/>
      <c r="AC1466" s="59"/>
      <c r="AD1466" s="59"/>
      <c r="AE1466" s="59"/>
      <c r="AF1466" s="73"/>
      <c r="AG1466" s="73"/>
      <c r="AH1466" s="73"/>
      <c r="AI1466" s="73"/>
      <c r="AJ1466" s="73"/>
      <c r="AK1466" s="73"/>
      <c r="AL1466" s="77" t="str">
        <f>IF(ISBLANK(S1466),"",IF(AJ1466="Fail","Fail",IF(E1466="PL4",IF(AND(T1466&gt;STD_01122025!$D$3,U1466&lt;STD_01122025!$D$4,OR(AF1466="ND",AF1466&lt;STD_01122025!$D$7),AH1466="ND"),"Pass","Fail"),IF(E1466="PL12",IF(AND(S1466&lt;STD_01122025!$F$2,T1466&gt;STD_01122025!$F$3,U1466&lt;STD_01122025!$F$4,V1466&gt;STD_01122025!$F$5,X1466&gt;STD_01122025!$F$6,OR(AF1466="ND",AF1466&lt;STD_01122025!$F$7),AH1466="ND"),"Pass","Fail"),IF(E1466="SuperPL",IF(AND(T1466&gt;STD_01122025!$H$3,U1466&lt;STD_01122025!$H$4,V1466&gt;STD_01122025!$H$5,X1466&gt;STD_01122025!$H$6,OR(AF1466="ND",AF1466&lt;STD_01122025!$H$7),AH1466="ND"),"Pass","Fail"),IF(E1466="Flight",IF(AND(T1466&gt;STD_01122025!$J$3,U1466&lt;STD_01122025!$J$4,X1466&gt;STD_01122025!$J$6,OR(AF1466="ND",AF1466&lt;STD_01122025!$J$7),AH1466="ND"),"Pass","Fail"),""))))))</f>
        <v/>
      </c>
      <c r="AM1466" s="62" t="str">
        <f>IF(ISBLANK(B1466),"",IFERROR(IF(VLOOKUP(B1466,'Np PL4 Stock'!$A:$J,10,FALSE)="Np4",D1466-VLOOKUP(B1466,'Np PL4 Stock'!$A:$E,5,FALSE),D1466-VLOOKUP(B1466,'Np PL4 Stock'!$A:$E,5,FALSE)-1),""))</f>
        <v/>
      </c>
      <c r="AN1466" s="147"/>
      <c r="AO1466" s="147"/>
      <c r="AP1466" s="59"/>
      <c r="AQ1466" s="59"/>
      <c r="AR1466" s="59"/>
      <c r="AS1466" s="59"/>
      <c r="AT1466" s="73"/>
      <c r="AU1466" s="73"/>
      <c r="AV1466" s="73"/>
      <c r="AW1466" s="73"/>
      <c r="AX1466" s="84"/>
      <c r="AY1466" s="59"/>
      <c r="AZ1466" s="59"/>
      <c r="BA1466" s="59"/>
      <c r="BB1466" s="59"/>
      <c r="BC1466" s="59"/>
      <c r="BD1466" s="59"/>
      <c r="BE1466" s="84"/>
      <c r="BF1466" s="84"/>
      <c r="BG1466" s="84"/>
      <c r="BH1466" s="84"/>
      <c r="BI1466" s="85"/>
      <c r="BJ1466" s="86"/>
      <c r="BK1466" s="86"/>
      <c r="BL1466" s="86"/>
      <c r="BM1466" s="86"/>
      <c r="BN1466" s="86"/>
      <c r="BO1466" s="59"/>
      <c r="BP1466" s="69"/>
      <c r="BQ1466" s="92">
        <v>0</v>
      </c>
      <c r="BR1466" s="93">
        <v>0</v>
      </c>
      <c r="BS1466" s="94" t="str">
        <f t="shared" si="235"/>
        <v/>
      </c>
      <c r="BT1466" s="95">
        <v>0</v>
      </c>
      <c r="BU1466" s="101" t="str">
        <f t="shared" si="236"/>
        <v/>
      </c>
      <c r="BV1466" s="102" t="str">
        <f t="shared" si="237"/>
        <v>-</v>
      </c>
      <c r="BW1466" s="103"/>
      <c r="BX1466" s="104" t="str">
        <f t="shared" si="238"/>
        <v>-</v>
      </c>
      <c r="BY1466" s="105"/>
      <c r="BZ1466" s="103"/>
      <c r="CA1466" s="106"/>
      <c r="CB1466" s="107"/>
      <c r="CC1466" s="112"/>
      <c r="CD1466" s="106"/>
      <c r="CE1466" s="103"/>
      <c r="CF1466" s="113"/>
      <c r="CG1466" s="114"/>
    </row>
    <row r="1467" spans="1:85">
      <c r="A1467" s="53" t="str">
        <f t="shared" si="239"/>
        <v>--</v>
      </c>
      <c r="B1467" s="47" t="str">
        <f t="shared" si="240"/>
        <v>-</v>
      </c>
      <c r="C1467" s="153"/>
      <c r="D1467" s="49"/>
      <c r="E1467" s="50"/>
      <c r="F1467" s="51"/>
      <c r="G1467" s="59"/>
      <c r="H1467" s="51"/>
      <c r="I1467" s="59"/>
      <c r="J1467" s="60" t="str">
        <f>IF(ISBLANK(H1467),"",IFERROR(VLOOKUP(B1467,'Np PL4 Stock'!$A:$D,4,FALSE),""))</f>
        <v/>
      </c>
      <c r="K1467" s="61" t="str">
        <f>IF(ISBLANK(H1467),"",SUMIF('Np PL4 Stock'!$A:$A,B1467,'Np PL4 Stock'!$N:$N))</f>
        <v/>
      </c>
      <c r="L1467" s="62" t="str">
        <f>IF(ISBLANK(H1467),"",VLOOKUP(LEFT(B1467,5),Unit!A:B,2,FALSE))</f>
        <v/>
      </c>
      <c r="M1467" s="63" t="str">
        <f>IF(ISBLANK(H1467),"",IFERROR(VLOOKUP(B1467,'Np PL4 Stock'!$A:$T,20,FALSE),""))</f>
        <v/>
      </c>
      <c r="N1467" s="63" t="str">
        <f>IF(ISBLANK(H1467),"",IFERROR(VLOOKUP(B1467,'Np PL4 Stock'!$A:$U,21,FALSE),""))</f>
        <v/>
      </c>
      <c r="O1467" s="62" t="str">
        <f t="shared" si="233"/>
        <v/>
      </c>
      <c r="P1467" s="62" t="str">
        <f t="shared" si="231"/>
        <v/>
      </c>
      <c r="Q1467" s="67" t="str">
        <f t="shared" si="234"/>
        <v/>
      </c>
      <c r="R1467" s="67" t="str">
        <f t="shared" si="232"/>
        <v/>
      </c>
      <c r="S1467" s="59"/>
      <c r="T1467" s="147"/>
      <c r="U1467" s="147"/>
      <c r="V1467" s="59"/>
      <c r="W1467" s="59"/>
      <c r="X1467" s="59"/>
      <c r="Y1467" s="59"/>
      <c r="Z1467" s="59"/>
      <c r="AA1467" s="59"/>
      <c r="AB1467" s="59"/>
      <c r="AC1467" s="59"/>
      <c r="AD1467" s="59"/>
      <c r="AE1467" s="59"/>
      <c r="AF1467" s="73"/>
      <c r="AG1467" s="73"/>
      <c r="AH1467" s="73"/>
      <c r="AI1467" s="73"/>
      <c r="AJ1467" s="73"/>
      <c r="AK1467" s="73"/>
      <c r="AL1467" s="77" t="str">
        <f>IF(ISBLANK(S1467),"",IF(AJ1467="Fail","Fail",IF(E1467="PL4",IF(AND(T1467&gt;STD_01122025!$D$3,U1467&lt;STD_01122025!$D$4,OR(AF1467="ND",AF1467&lt;STD_01122025!$D$7),AH1467="ND"),"Pass","Fail"),IF(E1467="PL12",IF(AND(S1467&lt;STD_01122025!$F$2,T1467&gt;STD_01122025!$F$3,U1467&lt;STD_01122025!$F$4,V1467&gt;STD_01122025!$F$5,X1467&gt;STD_01122025!$F$6,OR(AF1467="ND",AF1467&lt;STD_01122025!$F$7),AH1467="ND"),"Pass","Fail"),IF(E1467="SuperPL",IF(AND(T1467&gt;STD_01122025!$H$3,U1467&lt;STD_01122025!$H$4,V1467&gt;STD_01122025!$H$5,X1467&gt;STD_01122025!$H$6,OR(AF1467="ND",AF1467&lt;STD_01122025!$H$7),AH1467="ND"),"Pass","Fail"),IF(E1467="Flight",IF(AND(T1467&gt;STD_01122025!$J$3,U1467&lt;STD_01122025!$J$4,X1467&gt;STD_01122025!$J$6,OR(AF1467="ND",AF1467&lt;STD_01122025!$J$7),AH1467="ND"),"Pass","Fail"),""))))))</f>
        <v/>
      </c>
      <c r="AM1467" s="62" t="str">
        <f>IF(ISBLANK(B1467),"",IFERROR(IF(VLOOKUP(B1467,'Np PL4 Stock'!$A:$J,10,FALSE)="Np4",D1467-VLOOKUP(B1467,'Np PL4 Stock'!$A:$E,5,FALSE),D1467-VLOOKUP(B1467,'Np PL4 Stock'!$A:$E,5,FALSE)-1),""))</f>
        <v/>
      </c>
      <c r="AN1467" s="147"/>
      <c r="AO1467" s="147"/>
      <c r="AP1467" s="59"/>
      <c r="AQ1467" s="59"/>
      <c r="AR1467" s="59"/>
      <c r="AS1467" s="59"/>
      <c r="AT1467" s="73"/>
      <c r="AU1467" s="73"/>
      <c r="AV1467" s="73"/>
      <c r="AW1467" s="73"/>
      <c r="AX1467" s="84"/>
      <c r="AY1467" s="59"/>
      <c r="AZ1467" s="59"/>
      <c r="BA1467" s="59"/>
      <c r="BB1467" s="59"/>
      <c r="BC1467" s="59"/>
      <c r="BD1467" s="59"/>
      <c r="BE1467" s="84"/>
      <c r="BF1467" s="84"/>
      <c r="BG1467" s="84"/>
      <c r="BH1467" s="84"/>
      <c r="BI1467" s="85"/>
      <c r="BJ1467" s="86"/>
      <c r="BK1467" s="86"/>
      <c r="BL1467" s="86"/>
      <c r="BM1467" s="86"/>
      <c r="BN1467" s="86"/>
      <c r="BO1467" s="59"/>
      <c r="BP1467" s="69"/>
      <c r="BQ1467" s="92">
        <v>0</v>
      </c>
      <c r="BR1467" s="93">
        <v>0</v>
      </c>
      <c r="BS1467" s="94" t="str">
        <f t="shared" si="235"/>
        <v/>
      </c>
      <c r="BT1467" s="95">
        <v>0</v>
      </c>
      <c r="BU1467" s="101" t="str">
        <f t="shared" si="236"/>
        <v/>
      </c>
      <c r="BV1467" s="102" t="str">
        <f t="shared" si="237"/>
        <v>-</v>
      </c>
      <c r="BW1467" s="103"/>
      <c r="BX1467" s="104" t="str">
        <f t="shared" si="238"/>
        <v>-</v>
      </c>
      <c r="BY1467" s="105"/>
      <c r="BZ1467" s="103"/>
      <c r="CA1467" s="106"/>
      <c r="CB1467" s="107"/>
      <c r="CC1467" s="112"/>
      <c r="CD1467" s="106"/>
      <c r="CE1467" s="103"/>
      <c r="CF1467" s="113"/>
      <c r="CG1467" s="114"/>
    </row>
    <row r="1468" spans="1:85">
      <c r="A1468" s="53" t="str">
        <f t="shared" si="239"/>
        <v>--</v>
      </c>
      <c r="B1468" s="47" t="str">
        <f t="shared" si="240"/>
        <v>-</v>
      </c>
      <c r="C1468" s="153"/>
      <c r="D1468" s="49"/>
      <c r="E1468" s="50"/>
      <c r="F1468" s="51"/>
      <c r="G1468" s="59"/>
      <c r="H1468" s="51"/>
      <c r="I1468" s="59"/>
      <c r="J1468" s="60" t="str">
        <f>IF(ISBLANK(H1468),"",IFERROR(VLOOKUP(B1468,'Np PL4 Stock'!$A:$D,4,FALSE),""))</f>
        <v/>
      </c>
      <c r="K1468" s="61" t="str">
        <f>IF(ISBLANK(H1468),"",SUMIF('Np PL4 Stock'!$A:$A,B1468,'Np PL4 Stock'!$N:$N))</f>
        <v/>
      </c>
      <c r="L1468" s="62" t="str">
        <f>IF(ISBLANK(H1468),"",VLOOKUP(LEFT(B1468,5),Unit!A:B,2,FALSE))</f>
        <v/>
      </c>
      <c r="M1468" s="63" t="str">
        <f>IF(ISBLANK(H1468),"",IFERROR(VLOOKUP(B1468,'Np PL4 Stock'!$A:$T,20,FALSE),""))</f>
        <v/>
      </c>
      <c r="N1468" s="63" t="str">
        <f>IF(ISBLANK(H1468),"",IFERROR(VLOOKUP(B1468,'Np PL4 Stock'!$A:$U,21,FALSE),""))</f>
        <v/>
      </c>
      <c r="O1468" s="62" t="str">
        <f t="shared" si="233"/>
        <v/>
      </c>
      <c r="P1468" s="62" t="str">
        <f t="shared" si="231"/>
        <v/>
      </c>
      <c r="Q1468" s="67" t="str">
        <f t="shared" si="234"/>
        <v/>
      </c>
      <c r="R1468" s="67" t="str">
        <f t="shared" si="232"/>
        <v/>
      </c>
      <c r="S1468" s="59"/>
      <c r="T1468" s="147"/>
      <c r="U1468" s="147"/>
      <c r="V1468" s="59"/>
      <c r="W1468" s="59"/>
      <c r="X1468" s="59"/>
      <c r="Y1468" s="59"/>
      <c r="Z1468" s="59"/>
      <c r="AA1468" s="59"/>
      <c r="AB1468" s="59"/>
      <c r="AC1468" s="59"/>
      <c r="AD1468" s="59"/>
      <c r="AE1468" s="59"/>
      <c r="AF1468" s="73"/>
      <c r="AG1468" s="73"/>
      <c r="AH1468" s="73"/>
      <c r="AI1468" s="73"/>
      <c r="AJ1468" s="73"/>
      <c r="AK1468" s="73"/>
      <c r="AL1468" s="77" t="str">
        <f>IF(ISBLANK(S1468),"",IF(AJ1468="Fail","Fail",IF(E1468="PL4",IF(AND(T1468&gt;STD_01122025!$D$3,U1468&lt;STD_01122025!$D$4,OR(AF1468="ND",AF1468&lt;STD_01122025!$D$7),AH1468="ND"),"Pass","Fail"),IF(E1468="PL12",IF(AND(S1468&lt;STD_01122025!$F$2,T1468&gt;STD_01122025!$F$3,U1468&lt;STD_01122025!$F$4,V1468&gt;STD_01122025!$F$5,X1468&gt;STD_01122025!$F$6,OR(AF1468="ND",AF1468&lt;STD_01122025!$F$7),AH1468="ND"),"Pass","Fail"),IF(E1468="SuperPL",IF(AND(T1468&gt;STD_01122025!$H$3,U1468&lt;STD_01122025!$H$4,V1468&gt;STD_01122025!$H$5,X1468&gt;STD_01122025!$H$6,OR(AF1468="ND",AF1468&lt;STD_01122025!$H$7),AH1468="ND"),"Pass","Fail"),IF(E1468="Flight",IF(AND(T1468&gt;STD_01122025!$J$3,U1468&lt;STD_01122025!$J$4,X1468&gt;STD_01122025!$J$6,OR(AF1468="ND",AF1468&lt;STD_01122025!$J$7),AH1468="ND"),"Pass","Fail"),""))))))</f>
        <v/>
      </c>
      <c r="AM1468" s="62" t="str">
        <f>IF(ISBLANK(B1468),"",IFERROR(IF(VLOOKUP(B1468,'Np PL4 Stock'!$A:$J,10,FALSE)="Np4",D1468-VLOOKUP(B1468,'Np PL4 Stock'!$A:$E,5,FALSE),D1468-VLOOKUP(B1468,'Np PL4 Stock'!$A:$E,5,FALSE)-1),""))</f>
        <v/>
      </c>
      <c r="AN1468" s="147"/>
      <c r="AO1468" s="147"/>
      <c r="AP1468" s="59"/>
      <c r="AQ1468" s="59"/>
      <c r="AR1468" s="59"/>
      <c r="AS1468" s="59"/>
      <c r="AT1468" s="73"/>
      <c r="AU1468" s="73"/>
      <c r="AV1468" s="73"/>
      <c r="AW1468" s="73"/>
      <c r="AX1468" s="84"/>
      <c r="AY1468" s="59"/>
      <c r="AZ1468" s="59"/>
      <c r="BA1468" s="59"/>
      <c r="BB1468" s="59"/>
      <c r="BC1468" s="59"/>
      <c r="BD1468" s="59"/>
      <c r="BE1468" s="84"/>
      <c r="BF1468" s="84"/>
      <c r="BG1468" s="84"/>
      <c r="BH1468" s="84"/>
      <c r="BI1468" s="85"/>
      <c r="BJ1468" s="86"/>
      <c r="BK1468" s="86"/>
      <c r="BL1468" s="86"/>
      <c r="BM1468" s="86"/>
      <c r="BN1468" s="86"/>
      <c r="BO1468" s="59"/>
      <c r="BP1468" s="69"/>
      <c r="BQ1468" s="92">
        <v>0</v>
      </c>
      <c r="BR1468" s="93">
        <v>0</v>
      </c>
      <c r="BS1468" s="94" t="str">
        <f t="shared" si="235"/>
        <v/>
      </c>
      <c r="BT1468" s="95">
        <v>0</v>
      </c>
      <c r="BU1468" s="101" t="str">
        <f t="shared" si="236"/>
        <v/>
      </c>
      <c r="BV1468" s="102" t="str">
        <f t="shared" si="237"/>
        <v>-</v>
      </c>
      <c r="BW1468" s="103"/>
      <c r="BX1468" s="104" t="str">
        <f t="shared" si="238"/>
        <v>-</v>
      </c>
      <c r="BY1468" s="105"/>
      <c r="BZ1468" s="103"/>
      <c r="CA1468" s="106"/>
      <c r="CB1468" s="107"/>
      <c r="CC1468" s="112"/>
      <c r="CD1468" s="106"/>
      <c r="CE1468" s="103"/>
      <c r="CF1468" s="113"/>
      <c r="CG1468" s="114"/>
    </row>
    <row r="1469" spans="1:85">
      <c r="A1469" s="53" t="str">
        <f t="shared" si="239"/>
        <v>--</v>
      </c>
      <c r="B1469" s="47" t="str">
        <f t="shared" si="240"/>
        <v>-</v>
      </c>
      <c r="C1469" s="153"/>
      <c r="D1469" s="49"/>
      <c r="E1469" s="50"/>
      <c r="F1469" s="51"/>
      <c r="G1469" s="59"/>
      <c r="H1469" s="51"/>
      <c r="I1469" s="59"/>
      <c r="J1469" s="60" t="str">
        <f>IF(ISBLANK(H1469),"",IFERROR(VLOOKUP(B1469,'Np PL4 Stock'!$A:$D,4,FALSE),""))</f>
        <v/>
      </c>
      <c r="K1469" s="61" t="str">
        <f>IF(ISBLANK(H1469),"",SUMIF('Np PL4 Stock'!$A:$A,B1469,'Np PL4 Stock'!$N:$N))</f>
        <v/>
      </c>
      <c r="L1469" s="62" t="str">
        <f>IF(ISBLANK(H1469),"",VLOOKUP(LEFT(B1469,5),Unit!A:B,2,FALSE))</f>
        <v/>
      </c>
      <c r="M1469" s="63" t="str">
        <f>IF(ISBLANK(H1469),"",IFERROR(VLOOKUP(B1469,'Np PL4 Stock'!$A:$T,20,FALSE),""))</f>
        <v/>
      </c>
      <c r="N1469" s="63" t="str">
        <f>IF(ISBLANK(H1469),"",IFERROR(VLOOKUP(B1469,'Np PL4 Stock'!$A:$U,21,FALSE),""))</f>
        <v/>
      </c>
      <c r="O1469" s="62" t="str">
        <f t="shared" si="233"/>
        <v/>
      </c>
      <c r="P1469" s="62" t="str">
        <f t="shared" si="231"/>
        <v/>
      </c>
      <c r="Q1469" s="67" t="str">
        <f t="shared" si="234"/>
        <v/>
      </c>
      <c r="R1469" s="67" t="str">
        <f t="shared" si="232"/>
        <v/>
      </c>
      <c r="S1469" s="59"/>
      <c r="T1469" s="147"/>
      <c r="U1469" s="147"/>
      <c r="V1469" s="59"/>
      <c r="W1469" s="59"/>
      <c r="X1469" s="59"/>
      <c r="Y1469" s="59"/>
      <c r="Z1469" s="59"/>
      <c r="AA1469" s="59"/>
      <c r="AB1469" s="59"/>
      <c r="AC1469" s="59"/>
      <c r="AD1469" s="59"/>
      <c r="AE1469" s="59"/>
      <c r="AF1469" s="73"/>
      <c r="AG1469" s="73"/>
      <c r="AH1469" s="73"/>
      <c r="AI1469" s="73"/>
      <c r="AJ1469" s="73"/>
      <c r="AK1469" s="73"/>
      <c r="AL1469" s="77" t="str">
        <f>IF(ISBLANK(S1469),"",IF(AJ1469="Fail","Fail",IF(E1469="PL4",IF(AND(T1469&gt;STD_01122025!$D$3,U1469&lt;STD_01122025!$D$4,OR(AF1469="ND",AF1469&lt;STD_01122025!$D$7),AH1469="ND"),"Pass","Fail"),IF(E1469="PL12",IF(AND(S1469&lt;STD_01122025!$F$2,T1469&gt;STD_01122025!$F$3,U1469&lt;STD_01122025!$F$4,V1469&gt;STD_01122025!$F$5,X1469&gt;STD_01122025!$F$6,OR(AF1469="ND",AF1469&lt;STD_01122025!$F$7),AH1469="ND"),"Pass","Fail"),IF(E1469="SuperPL",IF(AND(T1469&gt;STD_01122025!$H$3,U1469&lt;STD_01122025!$H$4,V1469&gt;STD_01122025!$H$5,X1469&gt;STD_01122025!$H$6,OR(AF1469="ND",AF1469&lt;STD_01122025!$H$7),AH1469="ND"),"Pass","Fail"),IF(E1469="Flight",IF(AND(T1469&gt;STD_01122025!$J$3,U1469&lt;STD_01122025!$J$4,X1469&gt;STD_01122025!$J$6,OR(AF1469="ND",AF1469&lt;STD_01122025!$J$7),AH1469="ND"),"Pass","Fail"),""))))))</f>
        <v/>
      </c>
      <c r="AM1469" s="62" t="str">
        <f>IF(ISBLANK(B1469),"",IFERROR(IF(VLOOKUP(B1469,'Np PL4 Stock'!$A:$J,10,FALSE)="Np4",D1469-VLOOKUP(B1469,'Np PL4 Stock'!$A:$E,5,FALSE),D1469-VLOOKUP(B1469,'Np PL4 Stock'!$A:$E,5,FALSE)-1),""))</f>
        <v/>
      </c>
      <c r="AN1469" s="147"/>
      <c r="AO1469" s="147"/>
      <c r="AP1469" s="59"/>
      <c r="AQ1469" s="59"/>
      <c r="AR1469" s="59"/>
      <c r="AS1469" s="59"/>
      <c r="AT1469" s="73"/>
      <c r="AU1469" s="73"/>
      <c r="AV1469" s="73"/>
      <c r="AW1469" s="73"/>
      <c r="AX1469" s="84"/>
      <c r="AY1469" s="59"/>
      <c r="AZ1469" s="59"/>
      <c r="BA1469" s="59"/>
      <c r="BB1469" s="59"/>
      <c r="BC1469" s="59"/>
      <c r="BD1469" s="59"/>
      <c r="BE1469" s="84"/>
      <c r="BF1469" s="84"/>
      <c r="BG1469" s="84"/>
      <c r="BH1469" s="84"/>
      <c r="BI1469" s="85"/>
      <c r="BJ1469" s="86"/>
      <c r="BK1469" s="86"/>
      <c r="BL1469" s="86"/>
      <c r="BM1469" s="86"/>
      <c r="BN1469" s="86"/>
      <c r="BO1469" s="59"/>
      <c r="BP1469" s="69"/>
      <c r="BQ1469" s="92">
        <v>0</v>
      </c>
      <c r="BR1469" s="93">
        <v>0</v>
      </c>
      <c r="BS1469" s="94" t="str">
        <f t="shared" si="235"/>
        <v/>
      </c>
      <c r="BT1469" s="95">
        <v>0</v>
      </c>
      <c r="BU1469" s="101" t="str">
        <f t="shared" si="236"/>
        <v/>
      </c>
      <c r="BV1469" s="102" t="str">
        <f t="shared" si="237"/>
        <v>-</v>
      </c>
      <c r="BW1469" s="103"/>
      <c r="BX1469" s="104" t="str">
        <f t="shared" si="238"/>
        <v>-</v>
      </c>
      <c r="BY1469" s="105"/>
      <c r="BZ1469" s="103"/>
      <c r="CA1469" s="106"/>
      <c r="CB1469" s="107"/>
      <c r="CC1469" s="112"/>
      <c r="CD1469" s="106"/>
      <c r="CE1469" s="103"/>
      <c r="CF1469" s="113"/>
      <c r="CG1469" s="114"/>
    </row>
    <row r="1470" spans="1:85">
      <c r="A1470" s="53" t="str">
        <f t="shared" si="239"/>
        <v>--</v>
      </c>
      <c r="B1470" s="47" t="str">
        <f t="shared" si="240"/>
        <v>-</v>
      </c>
      <c r="C1470" s="153"/>
      <c r="D1470" s="49"/>
      <c r="E1470" s="50"/>
      <c r="F1470" s="51"/>
      <c r="G1470" s="59"/>
      <c r="H1470" s="51"/>
      <c r="I1470" s="59"/>
      <c r="J1470" s="60" t="str">
        <f>IF(ISBLANK(H1470),"",IFERROR(VLOOKUP(B1470,'Np PL4 Stock'!$A:$D,4,FALSE),""))</f>
        <v/>
      </c>
      <c r="K1470" s="61" t="str">
        <f>IF(ISBLANK(H1470),"",SUMIF('Np PL4 Stock'!$A:$A,B1470,'Np PL4 Stock'!$N:$N))</f>
        <v/>
      </c>
      <c r="L1470" s="62" t="str">
        <f>IF(ISBLANK(H1470),"",VLOOKUP(LEFT(B1470,5),Unit!A:B,2,FALSE))</f>
        <v/>
      </c>
      <c r="M1470" s="63" t="str">
        <f>IF(ISBLANK(H1470),"",IFERROR(VLOOKUP(B1470,'Np PL4 Stock'!$A:$T,20,FALSE),""))</f>
        <v/>
      </c>
      <c r="N1470" s="63" t="str">
        <f>IF(ISBLANK(H1470),"",IFERROR(VLOOKUP(B1470,'Np PL4 Stock'!$A:$U,21,FALSE),""))</f>
        <v/>
      </c>
      <c r="O1470" s="62" t="str">
        <f t="shared" si="233"/>
        <v/>
      </c>
      <c r="P1470" s="62" t="str">
        <f t="shared" si="231"/>
        <v/>
      </c>
      <c r="Q1470" s="67" t="str">
        <f t="shared" si="234"/>
        <v/>
      </c>
      <c r="R1470" s="67" t="str">
        <f t="shared" si="232"/>
        <v/>
      </c>
      <c r="S1470" s="59"/>
      <c r="T1470" s="147"/>
      <c r="U1470" s="147"/>
      <c r="V1470" s="59"/>
      <c r="W1470" s="59"/>
      <c r="X1470" s="59"/>
      <c r="Y1470" s="59"/>
      <c r="Z1470" s="59"/>
      <c r="AA1470" s="59"/>
      <c r="AB1470" s="59"/>
      <c r="AC1470" s="59"/>
      <c r="AD1470" s="59"/>
      <c r="AE1470" s="59"/>
      <c r="AF1470" s="73"/>
      <c r="AG1470" s="73"/>
      <c r="AH1470" s="73"/>
      <c r="AI1470" s="73"/>
      <c r="AJ1470" s="73"/>
      <c r="AK1470" s="73"/>
      <c r="AL1470" s="77" t="str">
        <f>IF(ISBLANK(S1470),"",IF(AJ1470="Fail","Fail",IF(E1470="PL4",IF(AND(T1470&gt;STD_01122025!$D$3,U1470&lt;STD_01122025!$D$4,OR(AF1470="ND",AF1470&lt;STD_01122025!$D$7),AH1470="ND"),"Pass","Fail"),IF(E1470="PL12",IF(AND(S1470&lt;STD_01122025!$F$2,T1470&gt;STD_01122025!$F$3,U1470&lt;STD_01122025!$F$4,V1470&gt;STD_01122025!$F$5,X1470&gt;STD_01122025!$F$6,OR(AF1470="ND",AF1470&lt;STD_01122025!$F$7),AH1470="ND"),"Pass","Fail"),IF(E1470="SuperPL",IF(AND(T1470&gt;STD_01122025!$H$3,U1470&lt;STD_01122025!$H$4,V1470&gt;STD_01122025!$H$5,X1470&gt;STD_01122025!$H$6,OR(AF1470="ND",AF1470&lt;STD_01122025!$H$7),AH1470="ND"),"Pass","Fail"),IF(E1470="Flight",IF(AND(T1470&gt;STD_01122025!$J$3,U1470&lt;STD_01122025!$J$4,X1470&gt;STD_01122025!$J$6,OR(AF1470="ND",AF1470&lt;STD_01122025!$J$7),AH1470="ND"),"Pass","Fail"),""))))))</f>
        <v/>
      </c>
      <c r="AM1470" s="62" t="str">
        <f>IF(ISBLANK(B1470),"",IFERROR(IF(VLOOKUP(B1470,'Np PL4 Stock'!$A:$J,10,FALSE)="Np4",D1470-VLOOKUP(B1470,'Np PL4 Stock'!$A:$E,5,FALSE),D1470-VLOOKUP(B1470,'Np PL4 Stock'!$A:$E,5,FALSE)-1),""))</f>
        <v/>
      </c>
      <c r="AN1470" s="147"/>
      <c r="AO1470" s="147"/>
      <c r="AP1470" s="59"/>
      <c r="AQ1470" s="59"/>
      <c r="AR1470" s="59"/>
      <c r="AS1470" s="59"/>
      <c r="AT1470" s="73"/>
      <c r="AU1470" s="73"/>
      <c r="AV1470" s="73"/>
      <c r="AW1470" s="73"/>
      <c r="AX1470" s="84"/>
      <c r="AY1470" s="59"/>
      <c r="AZ1470" s="59"/>
      <c r="BA1470" s="59"/>
      <c r="BB1470" s="59"/>
      <c r="BC1470" s="59"/>
      <c r="BD1470" s="59"/>
      <c r="BE1470" s="84"/>
      <c r="BF1470" s="84"/>
      <c r="BG1470" s="84"/>
      <c r="BH1470" s="84"/>
      <c r="BI1470" s="85"/>
      <c r="BJ1470" s="86"/>
      <c r="BK1470" s="86"/>
      <c r="BL1470" s="86"/>
      <c r="BM1470" s="86"/>
      <c r="BN1470" s="86"/>
      <c r="BO1470" s="59"/>
      <c r="BP1470" s="69"/>
      <c r="BQ1470" s="92">
        <v>0</v>
      </c>
      <c r="BR1470" s="93">
        <v>0</v>
      </c>
      <c r="BS1470" s="94" t="str">
        <f t="shared" si="235"/>
        <v/>
      </c>
      <c r="BT1470" s="95">
        <v>0</v>
      </c>
      <c r="BU1470" s="101" t="str">
        <f t="shared" si="236"/>
        <v/>
      </c>
      <c r="BV1470" s="102" t="str">
        <f t="shared" si="237"/>
        <v>-</v>
      </c>
      <c r="BW1470" s="103"/>
      <c r="BX1470" s="104" t="str">
        <f t="shared" si="238"/>
        <v>-</v>
      </c>
      <c r="BY1470" s="105"/>
      <c r="BZ1470" s="103"/>
      <c r="CA1470" s="106"/>
      <c r="CB1470" s="107"/>
      <c r="CC1470" s="112"/>
      <c r="CD1470" s="106"/>
      <c r="CE1470" s="103"/>
      <c r="CF1470" s="113"/>
      <c r="CG1470" s="114"/>
    </row>
    <row r="1471" spans="1:85">
      <c r="A1471" s="53" t="str">
        <f t="shared" si="239"/>
        <v>--</v>
      </c>
      <c r="B1471" s="47" t="str">
        <f t="shared" si="240"/>
        <v>-</v>
      </c>
      <c r="C1471" s="153"/>
      <c r="D1471" s="49"/>
      <c r="E1471" s="50"/>
      <c r="F1471" s="51"/>
      <c r="G1471" s="59"/>
      <c r="H1471" s="51"/>
      <c r="I1471" s="59"/>
      <c r="J1471" s="60" t="str">
        <f>IF(ISBLANK(H1471),"",IFERROR(VLOOKUP(B1471,'Np PL4 Stock'!$A:$D,4,FALSE),""))</f>
        <v/>
      </c>
      <c r="K1471" s="61" t="str">
        <f>IF(ISBLANK(H1471),"",SUMIF('Np PL4 Stock'!$A:$A,B1471,'Np PL4 Stock'!$N:$N))</f>
        <v/>
      </c>
      <c r="L1471" s="62" t="str">
        <f>IF(ISBLANK(H1471),"",VLOOKUP(LEFT(B1471,5),Unit!A:B,2,FALSE))</f>
        <v/>
      </c>
      <c r="M1471" s="63" t="str">
        <f>IF(ISBLANK(H1471),"",IFERROR(VLOOKUP(B1471,'Np PL4 Stock'!$A:$T,20,FALSE),""))</f>
        <v/>
      </c>
      <c r="N1471" s="63" t="str">
        <f>IF(ISBLANK(H1471),"",IFERROR(VLOOKUP(B1471,'Np PL4 Stock'!$A:$U,21,FALSE),""))</f>
        <v/>
      </c>
      <c r="O1471" s="62" t="str">
        <f t="shared" si="233"/>
        <v/>
      </c>
      <c r="P1471" s="62" t="str">
        <f t="shared" si="231"/>
        <v/>
      </c>
      <c r="Q1471" s="67" t="str">
        <f t="shared" si="234"/>
        <v/>
      </c>
      <c r="R1471" s="67" t="str">
        <f t="shared" si="232"/>
        <v/>
      </c>
      <c r="S1471" s="59"/>
      <c r="T1471" s="147"/>
      <c r="U1471" s="147"/>
      <c r="V1471" s="59"/>
      <c r="W1471" s="59"/>
      <c r="X1471" s="59"/>
      <c r="Y1471" s="59"/>
      <c r="Z1471" s="59"/>
      <c r="AA1471" s="59"/>
      <c r="AB1471" s="59"/>
      <c r="AC1471" s="59"/>
      <c r="AD1471" s="59"/>
      <c r="AE1471" s="59"/>
      <c r="AF1471" s="73"/>
      <c r="AG1471" s="73"/>
      <c r="AH1471" s="73"/>
      <c r="AI1471" s="73"/>
      <c r="AJ1471" s="73"/>
      <c r="AK1471" s="73"/>
      <c r="AL1471" s="77" t="str">
        <f>IF(ISBLANK(S1471),"",IF(AJ1471="Fail","Fail",IF(E1471="PL4",IF(AND(T1471&gt;STD_01122025!$D$3,U1471&lt;STD_01122025!$D$4,OR(AF1471="ND",AF1471&lt;STD_01122025!$D$7),AH1471="ND"),"Pass","Fail"),IF(E1471="PL12",IF(AND(S1471&lt;STD_01122025!$F$2,T1471&gt;STD_01122025!$F$3,U1471&lt;STD_01122025!$F$4,V1471&gt;STD_01122025!$F$5,X1471&gt;STD_01122025!$F$6,OR(AF1471="ND",AF1471&lt;STD_01122025!$F$7),AH1471="ND"),"Pass","Fail"),IF(E1471="SuperPL",IF(AND(T1471&gt;STD_01122025!$H$3,U1471&lt;STD_01122025!$H$4,V1471&gt;STD_01122025!$H$5,X1471&gt;STD_01122025!$H$6,OR(AF1471="ND",AF1471&lt;STD_01122025!$H$7),AH1471="ND"),"Pass","Fail"),IF(E1471="Flight",IF(AND(T1471&gt;STD_01122025!$J$3,U1471&lt;STD_01122025!$J$4,X1471&gt;STD_01122025!$J$6,OR(AF1471="ND",AF1471&lt;STD_01122025!$J$7),AH1471="ND"),"Pass","Fail"),""))))))</f>
        <v/>
      </c>
      <c r="AM1471" s="62" t="str">
        <f>IF(ISBLANK(B1471),"",IFERROR(IF(VLOOKUP(B1471,'Np PL4 Stock'!$A:$J,10,FALSE)="Np4",D1471-VLOOKUP(B1471,'Np PL4 Stock'!$A:$E,5,FALSE),D1471-VLOOKUP(B1471,'Np PL4 Stock'!$A:$E,5,FALSE)-1),""))</f>
        <v/>
      </c>
      <c r="AN1471" s="147"/>
      <c r="AO1471" s="147"/>
      <c r="AP1471" s="59"/>
      <c r="AQ1471" s="59"/>
      <c r="AR1471" s="59"/>
      <c r="AS1471" s="59"/>
      <c r="AT1471" s="73"/>
      <c r="AU1471" s="73"/>
      <c r="AV1471" s="73"/>
      <c r="AW1471" s="73"/>
      <c r="AX1471" s="84"/>
      <c r="AY1471" s="59"/>
      <c r="AZ1471" s="59"/>
      <c r="BA1471" s="59"/>
      <c r="BB1471" s="59"/>
      <c r="BC1471" s="59"/>
      <c r="BD1471" s="59"/>
      <c r="BE1471" s="84"/>
      <c r="BF1471" s="84"/>
      <c r="BG1471" s="84"/>
      <c r="BH1471" s="84"/>
      <c r="BI1471" s="85"/>
      <c r="BJ1471" s="86"/>
      <c r="BK1471" s="86"/>
      <c r="BL1471" s="86"/>
      <c r="BM1471" s="86"/>
      <c r="BN1471" s="86"/>
      <c r="BO1471" s="59"/>
      <c r="BP1471" s="69"/>
      <c r="BQ1471" s="92">
        <v>0</v>
      </c>
      <c r="BR1471" s="93">
        <v>0</v>
      </c>
      <c r="BS1471" s="94" t="str">
        <f t="shared" si="235"/>
        <v/>
      </c>
      <c r="BT1471" s="95">
        <v>0</v>
      </c>
      <c r="BU1471" s="101" t="str">
        <f t="shared" si="236"/>
        <v/>
      </c>
      <c r="BV1471" s="102" t="str">
        <f t="shared" si="237"/>
        <v>-</v>
      </c>
      <c r="BW1471" s="103"/>
      <c r="BX1471" s="104" t="str">
        <f t="shared" si="238"/>
        <v>-</v>
      </c>
      <c r="BY1471" s="105"/>
      <c r="BZ1471" s="103"/>
      <c r="CA1471" s="106"/>
      <c r="CB1471" s="107"/>
      <c r="CC1471" s="112"/>
      <c r="CD1471" s="106"/>
      <c r="CE1471" s="103"/>
      <c r="CF1471" s="113"/>
      <c r="CG1471" s="114"/>
    </row>
    <row r="1472" spans="1:85">
      <c r="A1472" s="53" t="str">
        <f t="shared" si="239"/>
        <v>--</v>
      </c>
      <c r="B1472" s="47" t="str">
        <f t="shared" si="240"/>
        <v>-</v>
      </c>
      <c r="C1472" s="153"/>
      <c r="D1472" s="49"/>
      <c r="E1472" s="50"/>
      <c r="F1472" s="51"/>
      <c r="G1472" s="59"/>
      <c r="H1472" s="51"/>
      <c r="I1472" s="59"/>
      <c r="J1472" s="60" t="str">
        <f>IF(ISBLANK(H1472),"",IFERROR(VLOOKUP(B1472,'Np PL4 Stock'!$A:$D,4,FALSE),""))</f>
        <v/>
      </c>
      <c r="K1472" s="61" t="str">
        <f>IF(ISBLANK(H1472),"",SUMIF('Np PL4 Stock'!$A:$A,B1472,'Np PL4 Stock'!$N:$N))</f>
        <v/>
      </c>
      <c r="L1472" s="62" t="str">
        <f>IF(ISBLANK(H1472),"",VLOOKUP(LEFT(B1472,5),Unit!A:B,2,FALSE))</f>
        <v/>
      </c>
      <c r="M1472" s="63" t="str">
        <f>IF(ISBLANK(H1472),"",IFERROR(VLOOKUP(B1472,'Np PL4 Stock'!$A:$T,20,FALSE),""))</f>
        <v/>
      </c>
      <c r="N1472" s="63" t="str">
        <f>IF(ISBLANK(H1472),"",IFERROR(VLOOKUP(B1472,'Np PL4 Stock'!$A:$U,21,FALSE),""))</f>
        <v/>
      </c>
      <c r="O1472" s="62" t="str">
        <f t="shared" si="233"/>
        <v/>
      </c>
      <c r="P1472" s="62" t="str">
        <f t="shared" si="231"/>
        <v/>
      </c>
      <c r="Q1472" s="67" t="str">
        <f t="shared" si="234"/>
        <v/>
      </c>
      <c r="R1472" s="67" t="str">
        <f t="shared" si="232"/>
        <v/>
      </c>
      <c r="S1472" s="59"/>
      <c r="T1472" s="147"/>
      <c r="U1472" s="147"/>
      <c r="V1472" s="59"/>
      <c r="W1472" s="59"/>
      <c r="X1472" s="59"/>
      <c r="Y1472" s="59"/>
      <c r="Z1472" s="59"/>
      <c r="AA1472" s="59"/>
      <c r="AB1472" s="59"/>
      <c r="AC1472" s="59"/>
      <c r="AD1472" s="59"/>
      <c r="AE1472" s="59"/>
      <c r="AF1472" s="73"/>
      <c r="AG1472" s="73"/>
      <c r="AH1472" s="73"/>
      <c r="AI1472" s="73"/>
      <c r="AJ1472" s="73"/>
      <c r="AK1472" s="73"/>
      <c r="AL1472" s="77" t="str">
        <f>IF(ISBLANK(S1472),"",IF(AJ1472="Fail","Fail",IF(E1472="PL4",IF(AND(T1472&gt;STD_01122025!$D$3,U1472&lt;STD_01122025!$D$4,OR(AF1472="ND",AF1472&lt;STD_01122025!$D$7),AH1472="ND"),"Pass","Fail"),IF(E1472="PL12",IF(AND(S1472&lt;STD_01122025!$F$2,T1472&gt;STD_01122025!$F$3,U1472&lt;STD_01122025!$F$4,V1472&gt;STD_01122025!$F$5,X1472&gt;STD_01122025!$F$6,OR(AF1472="ND",AF1472&lt;STD_01122025!$F$7),AH1472="ND"),"Pass","Fail"),IF(E1472="SuperPL",IF(AND(T1472&gt;STD_01122025!$H$3,U1472&lt;STD_01122025!$H$4,V1472&gt;STD_01122025!$H$5,X1472&gt;STD_01122025!$H$6,OR(AF1472="ND",AF1472&lt;STD_01122025!$H$7),AH1472="ND"),"Pass","Fail"),IF(E1472="Flight",IF(AND(T1472&gt;STD_01122025!$J$3,U1472&lt;STD_01122025!$J$4,X1472&gt;STD_01122025!$J$6,OR(AF1472="ND",AF1472&lt;STD_01122025!$J$7),AH1472="ND"),"Pass","Fail"),""))))))</f>
        <v/>
      </c>
      <c r="AM1472" s="62" t="str">
        <f>IF(ISBLANK(B1472),"",IFERROR(IF(VLOOKUP(B1472,'Np PL4 Stock'!$A:$J,10,FALSE)="Np4",D1472-VLOOKUP(B1472,'Np PL4 Stock'!$A:$E,5,FALSE),D1472-VLOOKUP(B1472,'Np PL4 Stock'!$A:$E,5,FALSE)-1),""))</f>
        <v/>
      </c>
      <c r="AN1472" s="147"/>
      <c r="AO1472" s="147"/>
      <c r="AP1472" s="59"/>
      <c r="AQ1472" s="59"/>
      <c r="AR1472" s="59"/>
      <c r="AS1472" s="59"/>
      <c r="AT1472" s="73"/>
      <c r="AU1472" s="73"/>
      <c r="AV1472" s="73"/>
      <c r="AW1472" s="73"/>
      <c r="AX1472" s="84"/>
      <c r="AY1472" s="59"/>
      <c r="AZ1472" s="59"/>
      <c r="BA1472" s="59"/>
      <c r="BB1472" s="59"/>
      <c r="BC1472" s="59"/>
      <c r="BD1472" s="59"/>
      <c r="BE1472" s="84"/>
      <c r="BF1472" s="84"/>
      <c r="BG1472" s="84"/>
      <c r="BH1472" s="84"/>
      <c r="BI1472" s="85"/>
      <c r="BJ1472" s="86"/>
      <c r="BK1472" s="86"/>
      <c r="BL1472" s="86"/>
      <c r="BM1472" s="86"/>
      <c r="BN1472" s="86"/>
      <c r="BO1472" s="59"/>
      <c r="BP1472" s="69"/>
      <c r="BQ1472" s="92">
        <v>0</v>
      </c>
      <c r="BR1472" s="93">
        <v>0</v>
      </c>
      <c r="BS1472" s="94" t="str">
        <f t="shared" si="235"/>
        <v/>
      </c>
      <c r="BT1472" s="95">
        <v>0</v>
      </c>
      <c r="BU1472" s="101" t="str">
        <f t="shared" si="236"/>
        <v/>
      </c>
      <c r="BV1472" s="102" t="str">
        <f t="shared" si="237"/>
        <v>-</v>
      </c>
      <c r="BW1472" s="103"/>
      <c r="BX1472" s="104" t="str">
        <f t="shared" si="238"/>
        <v>-</v>
      </c>
      <c r="BY1472" s="105"/>
      <c r="BZ1472" s="103"/>
      <c r="CA1472" s="106"/>
      <c r="CB1472" s="107"/>
      <c r="CC1472" s="112"/>
      <c r="CD1472" s="106"/>
      <c r="CE1472" s="103"/>
      <c r="CF1472" s="113"/>
      <c r="CG1472" s="114"/>
    </row>
    <row r="1473" spans="1:85">
      <c r="A1473" s="53" t="str">
        <f t="shared" si="239"/>
        <v>--</v>
      </c>
      <c r="B1473" s="47" t="str">
        <f t="shared" si="240"/>
        <v>-</v>
      </c>
      <c r="C1473" s="153"/>
      <c r="D1473" s="49"/>
      <c r="E1473" s="50"/>
      <c r="F1473" s="51"/>
      <c r="G1473" s="59"/>
      <c r="H1473" s="51"/>
      <c r="I1473" s="59"/>
      <c r="J1473" s="60" t="str">
        <f>IF(ISBLANK(H1473),"",IFERROR(VLOOKUP(B1473,'Np PL4 Stock'!$A:$D,4,FALSE),""))</f>
        <v/>
      </c>
      <c r="K1473" s="61" t="str">
        <f>IF(ISBLANK(H1473),"",SUMIF('Np PL4 Stock'!$A:$A,B1473,'Np PL4 Stock'!$N:$N))</f>
        <v/>
      </c>
      <c r="L1473" s="62" t="str">
        <f>IF(ISBLANK(H1473),"",VLOOKUP(LEFT(B1473,5),Unit!A:B,2,FALSE))</f>
        <v/>
      </c>
      <c r="M1473" s="63" t="str">
        <f>IF(ISBLANK(H1473),"",IFERROR(VLOOKUP(B1473,'Np PL4 Stock'!$A:$T,20,FALSE),""))</f>
        <v/>
      </c>
      <c r="N1473" s="63" t="str">
        <f>IF(ISBLANK(H1473),"",IFERROR(VLOOKUP(B1473,'Np PL4 Stock'!$A:$U,21,FALSE),""))</f>
        <v/>
      </c>
      <c r="O1473" s="62" t="str">
        <f t="shared" si="233"/>
        <v/>
      </c>
      <c r="P1473" s="62" t="str">
        <f t="shared" si="231"/>
        <v/>
      </c>
      <c r="Q1473" s="67" t="str">
        <f t="shared" si="234"/>
        <v/>
      </c>
      <c r="R1473" s="67" t="str">
        <f t="shared" si="232"/>
        <v/>
      </c>
      <c r="S1473" s="59"/>
      <c r="T1473" s="147"/>
      <c r="U1473" s="147"/>
      <c r="V1473" s="59"/>
      <c r="W1473" s="59"/>
      <c r="X1473" s="59"/>
      <c r="Y1473" s="59"/>
      <c r="Z1473" s="59"/>
      <c r="AA1473" s="59"/>
      <c r="AB1473" s="59"/>
      <c r="AC1473" s="59"/>
      <c r="AD1473" s="59"/>
      <c r="AE1473" s="59"/>
      <c r="AF1473" s="73"/>
      <c r="AG1473" s="73"/>
      <c r="AH1473" s="73"/>
      <c r="AI1473" s="73"/>
      <c r="AJ1473" s="73"/>
      <c r="AK1473" s="73"/>
      <c r="AL1473" s="77" t="str">
        <f>IF(ISBLANK(S1473),"",IF(AJ1473="Fail","Fail",IF(E1473="PL4",IF(AND(T1473&gt;STD_01122025!$D$3,U1473&lt;STD_01122025!$D$4,OR(AF1473="ND",AF1473&lt;STD_01122025!$D$7),AH1473="ND"),"Pass","Fail"),IF(E1473="PL12",IF(AND(S1473&lt;STD_01122025!$F$2,T1473&gt;STD_01122025!$F$3,U1473&lt;STD_01122025!$F$4,V1473&gt;STD_01122025!$F$5,X1473&gt;STD_01122025!$F$6,OR(AF1473="ND",AF1473&lt;STD_01122025!$F$7),AH1473="ND"),"Pass","Fail"),IF(E1473="SuperPL",IF(AND(T1473&gt;STD_01122025!$H$3,U1473&lt;STD_01122025!$H$4,V1473&gt;STD_01122025!$H$5,X1473&gt;STD_01122025!$H$6,OR(AF1473="ND",AF1473&lt;STD_01122025!$H$7),AH1473="ND"),"Pass","Fail"),IF(E1473="Flight",IF(AND(T1473&gt;STD_01122025!$J$3,U1473&lt;STD_01122025!$J$4,X1473&gt;STD_01122025!$J$6,OR(AF1473="ND",AF1473&lt;STD_01122025!$J$7),AH1473="ND"),"Pass","Fail"),""))))))</f>
        <v/>
      </c>
      <c r="AM1473" s="62" t="str">
        <f>IF(ISBLANK(B1473),"",IFERROR(IF(VLOOKUP(B1473,'Np PL4 Stock'!$A:$J,10,FALSE)="Np4",D1473-VLOOKUP(B1473,'Np PL4 Stock'!$A:$E,5,FALSE),D1473-VLOOKUP(B1473,'Np PL4 Stock'!$A:$E,5,FALSE)-1),""))</f>
        <v/>
      </c>
      <c r="AN1473" s="147"/>
      <c r="AO1473" s="147"/>
      <c r="AP1473" s="59"/>
      <c r="AQ1473" s="59"/>
      <c r="AR1473" s="59"/>
      <c r="AS1473" s="59"/>
      <c r="AT1473" s="73"/>
      <c r="AU1473" s="73"/>
      <c r="AV1473" s="73"/>
      <c r="AW1473" s="73"/>
      <c r="AX1473" s="84"/>
      <c r="AY1473" s="59"/>
      <c r="AZ1473" s="59"/>
      <c r="BA1473" s="59"/>
      <c r="BB1473" s="59"/>
      <c r="BC1473" s="59"/>
      <c r="BD1473" s="59"/>
      <c r="BE1473" s="84"/>
      <c r="BF1473" s="84"/>
      <c r="BG1473" s="84"/>
      <c r="BH1473" s="84"/>
      <c r="BI1473" s="85"/>
      <c r="BJ1473" s="86"/>
      <c r="BK1473" s="86"/>
      <c r="BL1473" s="86"/>
      <c r="BM1473" s="86"/>
      <c r="BN1473" s="86"/>
      <c r="BO1473" s="59"/>
      <c r="BP1473" s="69"/>
      <c r="BQ1473" s="92">
        <v>0</v>
      </c>
      <c r="BR1473" s="93">
        <v>0</v>
      </c>
      <c r="BS1473" s="94" t="str">
        <f t="shared" si="235"/>
        <v/>
      </c>
      <c r="BT1473" s="95">
        <v>0</v>
      </c>
      <c r="BU1473" s="101" t="str">
        <f t="shared" si="236"/>
        <v/>
      </c>
      <c r="BV1473" s="102" t="str">
        <f t="shared" si="237"/>
        <v>-</v>
      </c>
      <c r="BW1473" s="103"/>
      <c r="BX1473" s="104" t="str">
        <f t="shared" si="238"/>
        <v>-</v>
      </c>
      <c r="BY1473" s="105"/>
      <c r="BZ1473" s="103"/>
      <c r="CA1473" s="106"/>
      <c r="CB1473" s="107"/>
      <c r="CC1473" s="112"/>
      <c r="CD1473" s="106"/>
      <c r="CE1473" s="103"/>
      <c r="CF1473" s="113"/>
      <c r="CG1473" s="114"/>
    </row>
    <row r="1474" spans="1:85">
      <c r="A1474" s="53" t="str">
        <f t="shared" si="239"/>
        <v>--</v>
      </c>
      <c r="B1474" s="47" t="str">
        <f t="shared" si="240"/>
        <v>-</v>
      </c>
      <c r="C1474" s="153"/>
      <c r="D1474" s="49"/>
      <c r="E1474" s="50"/>
      <c r="F1474" s="51"/>
      <c r="G1474" s="59"/>
      <c r="H1474" s="51"/>
      <c r="I1474" s="59"/>
      <c r="J1474" s="60" t="str">
        <f>IF(ISBLANK(H1474),"",IFERROR(VLOOKUP(B1474,'Np PL4 Stock'!$A:$D,4,FALSE),""))</f>
        <v/>
      </c>
      <c r="K1474" s="61" t="str">
        <f>IF(ISBLANK(H1474),"",SUMIF('Np PL4 Stock'!$A:$A,B1474,'Np PL4 Stock'!$N:$N))</f>
        <v/>
      </c>
      <c r="L1474" s="62" t="str">
        <f>IF(ISBLANK(H1474),"",VLOOKUP(LEFT(B1474,5),Unit!A:B,2,FALSE))</f>
        <v/>
      </c>
      <c r="M1474" s="63" t="str">
        <f>IF(ISBLANK(H1474),"",IFERROR(VLOOKUP(B1474,'Np PL4 Stock'!$A:$T,20,FALSE),""))</f>
        <v/>
      </c>
      <c r="N1474" s="63" t="str">
        <f>IF(ISBLANK(H1474),"",IFERROR(VLOOKUP(B1474,'Np PL4 Stock'!$A:$U,21,FALSE),""))</f>
        <v/>
      </c>
      <c r="O1474" s="62" t="str">
        <f t="shared" si="233"/>
        <v/>
      </c>
      <c r="P1474" s="62" t="str">
        <f t="shared" si="231"/>
        <v/>
      </c>
      <c r="Q1474" s="67" t="str">
        <f t="shared" si="234"/>
        <v/>
      </c>
      <c r="R1474" s="67" t="str">
        <f t="shared" si="232"/>
        <v/>
      </c>
      <c r="S1474" s="59"/>
      <c r="T1474" s="147"/>
      <c r="U1474" s="147"/>
      <c r="V1474" s="59"/>
      <c r="W1474" s="59"/>
      <c r="X1474" s="59"/>
      <c r="Y1474" s="59"/>
      <c r="Z1474" s="59"/>
      <c r="AA1474" s="59"/>
      <c r="AB1474" s="59"/>
      <c r="AC1474" s="59"/>
      <c r="AD1474" s="59"/>
      <c r="AE1474" s="59"/>
      <c r="AF1474" s="73"/>
      <c r="AG1474" s="73"/>
      <c r="AH1474" s="73"/>
      <c r="AI1474" s="73"/>
      <c r="AJ1474" s="73"/>
      <c r="AK1474" s="73"/>
      <c r="AL1474" s="77" t="str">
        <f>IF(ISBLANK(S1474),"",IF(AJ1474="Fail","Fail",IF(E1474="PL4",IF(AND(T1474&gt;STD_01122025!$D$3,U1474&lt;STD_01122025!$D$4,OR(AF1474="ND",AF1474&lt;STD_01122025!$D$7),AH1474="ND"),"Pass","Fail"),IF(E1474="PL12",IF(AND(S1474&lt;STD_01122025!$F$2,T1474&gt;STD_01122025!$F$3,U1474&lt;STD_01122025!$F$4,V1474&gt;STD_01122025!$F$5,X1474&gt;STD_01122025!$F$6,OR(AF1474="ND",AF1474&lt;STD_01122025!$F$7),AH1474="ND"),"Pass","Fail"),IF(E1474="SuperPL",IF(AND(T1474&gt;STD_01122025!$H$3,U1474&lt;STD_01122025!$H$4,V1474&gt;STD_01122025!$H$5,X1474&gt;STD_01122025!$H$6,OR(AF1474="ND",AF1474&lt;STD_01122025!$H$7),AH1474="ND"),"Pass","Fail"),IF(E1474="Flight",IF(AND(T1474&gt;STD_01122025!$J$3,U1474&lt;STD_01122025!$J$4,X1474&gt;STD_01122025!$J$6,OR(AF1474="ND",AF1474&lt;STD_01122025!$J$7),AH1474="ND"),"Pass","Fail"),""))))))</f>
        <v/>
      </c>
      <c r="AM1474" s="62" t="str">
        <f>IF(ISBLANK(B1474),"",IFERROR(IF(VLOOKUP(B1474,'Np PL4 Stock'!$A:$J,10,FALSE)="Np4",D1474-VLOOKUP(B1474,'Np PL4 Stock'!$A:$E,5,FALSE),D1474-VLOOKUP(B1474,'Np PL4 Stock'!$A:$E,5,FALSE)-1),""))</f>
        <v/>
      </c>
      <c r="AN1474" s="147"/>
      <c r="AO1474" s="147"/>
      <c r="AP1474" s="59"/>
      <c r="AQ1474" s="59"/>
      <c r="AR1474" s="59"/>
      <c r="AS1474" s="59"/>
      <c r="AT1474" s="73"/>
      <c r="AU1474" s="73"/>
      <c r="AV1474" s="73"/>
      <c r="AW1474" s="73"/>
      <c r="AX1474" s="84"/>
      <c r="AY1474" s="59"/>
      <c r="AZ1474" s="59"/>
      <c r="BA1474" s="59"/>
      <c r="BB1474" s="59"/>
      <c r="BC1474" s="59"/>
      <c r="BD1474" s="59"/>
      <c r="BE1474" s="84"/>
      <c r="BF1474" s="84"/>
      <c r="BG1474" s="84"/>
      <c r="BH1474" s="84"/>
      <c r="BI1474" s="85"/>
      <c r="BJ1474" s="86"/>
      <c r="BK1474" s="86"/>
      <c r="BL1474" s="86"/>
      <c r="BM1474" s="86"/>
      <c r="BN1474" s="86"/>
      <c r="BO1474" s="59"/>
      <c r="BP1474" s="69"/>
      <c r="BQ1474" s="92">
        <v>0</v>
      </c>
      <c r="BR1474" s="93">
        <v>0</v>
      </c>
      <c r="BS1474" s="94" t="str">
        <f t="shared" si="235"/>
        <v/>
      </c>
      <c r="BT1474" s="95">
        <v>0</v>
      </c>
      <c r="BU1474" s="101" t="str">
        <f t="shared" si="236"/>
        <v/>
      </c>
      <c r="BV1474" s="102" t="str">
        <f t="shared" si="237"/>
        <v>-</v>
      </c>
      <c r="BW1474" s="103"/>
      <c r="BX1474" s="104" t="str">
        <f t="shared" si="238"/>
        <v>-</v>
      </c>
      <c r="BY1474" s="105"/>
      <c r="BZ1474" s="103"/>
      <c r="CA1474" s="106"/>
      <c r="CB1474" s="107"/>
      <c r="CC1474" s="112"/>
      <c r="CD1474" s="106"/>
      <c r="CE1474" s="103"/>
      <c r="CF1474" s="113"/>
      <c r="CG1474" s="114"/>
    </row>
    <row r="1475" spans="1:85">
      <c r="A1475" s="53" t="str">
        <f t="shared" si="239"/>
        <v>--</v>
      </c>
      <c r="B1475" s="47" t="str">
        <f t="shared" si="240"/>
        <v>-</v>
      </c>
      <c r="C1475" s="153"/>
      <c r="D1475" s="49"/>
      <c r="E1475" s="50"/>
      <c r="F1475" s="51"/>
      <c r="G1475" s="59"/>
      <c r="H1475" s="51"/>
      <c r="I1475" s="59"/>
      <c r="J1475" s="60" t="str">
        <f>IF(ISBLANK(H1475),"",IFERROR(VLOOKUP(B1475,'Np PL4 Stock'!$A:$D,4,FALSE),""))</f>
        <v/>
      </c>
      <c r="K1475" s="61" t="str">
        <f>IF(ISBLANK(H1475),"",SUMIF('Np PL4 Stock'!$A:$A,B1475,'Np PL4 Stock'!$N:$N))</f>
        <v/>
      </c>
      <c r="L1475" s="62" t="str">
        <f>IF(ISBLANK(H1475),"",VLOOKUP(LEFT(B1475,5),Unit!A:B,2,FALSE))</f>
        <v/>
      </c>
      <c r="M1475" s="63" t="str">
        <f>IF(ISBLANK(H1475),"",IFERROR(VLOOKUP(B1475,'Np PL4 Stock'!$A:$T,20,FALSE),""))</f>
        <v/>
      </c>
      <c r="N1475" s="63" t="str">
        <f>IF(ISBLANK(H1475),"",IFERROR(VLOOKUP(B1475,'Np PL4 Stock'!$A:$U,21,FALSE),""))</f>
        <v/>
      </c>
      <c r="O1475" s="62" t="str">
        <f t="shared" si="233"/>
        <v/>
      </c>
      <c r="P1475" s="62" t="str">
        <f t="shared" ref="P1475:P1538" si="241">IFERROR((SUMIFS(BS:BS,A:A,A1475))/(L1475*10^3),"")</f>
        <v/>
      </c>
      <c r="Q1475" s="67" t="str">
        <f t="shared" si="234"/>
        <v/>
      </c>
      <c r="R1475" s="67" t="str">
        <f t="shared" ref="R1475:R1538" si="242">IFERROR(SUM(SUMIF(B:B,B1475,BS:BS),SUMIF(B:B,B1475,BT:BT))/(K1475*10^6),"")</f>
        <v/>
      </c>
      <c r="S1475" s="59"/>
      <c r="T1475" s="147"/>
      <c r="U1475" s="147"/>
      <c r="V1475" s="59"/>
      <c r="W1475" s="59"/>
      <c r="X1475" s="59"/>
      <c r="Y1475" s="59"/>
      <c r="Z1475" s="59"/>
      <c r="AA1475" s="59"/>
      <c r="AB1475" s="59"/>
      <c r="AC1475" s="59"/>
      <c r="AD1475" s="59"/>
      <c r="AE1475" s="59"/>
      <c r="AF1475" s="73"/>
      <c r="AG1475" s="73"/>
      <c r="AH1475" s="73"/>
      <c r="AI1475" s="73"/>
      <c r="AJ1475" s="73"/>
      <c r="AK1475" s="73"/>
      <c r="AL1475" s="77" t="str">
        <f>IF(ISBLANK(S1475),"",IF(AJ1475="Fail","Fail",IF(E1475="PL4",IF(AND(T1475&gt;STD_01122025!$D$3,U1475&lt;STD_01122025!$D$4,OR(AF1475="ND",AF1475&lt;STD_01122025!$D$7),AH1475="ND"),"Pass","Fail"),IF(E1475="PL12",IF(AND(S1475&lt;STD_01122025!$F$2,T1475&gt;STD_01122025!$F$3,U1475&lt;STD_01122025!$F$4,V1475&gt;STD_01122025!$F$5,X1475&gt;STD_01122025!$F$6,OR(AF1475="ND",AF1475&lt;STD_01122025!$F$7),AH1475="ND"),"Pass","Fail"),IF(E1475="SuperPL",IF(AND(T1475&gt;STD_01122025!$H$3,U1475&lt;STD_01122025!$H$4,V1475&gt;STD_01122025!$H$5,X1475&gt;STD_01122025!$H$6,OR(AF1475="ND",AF1475&lt;STD_01122025!$H$7),AH1475="ND"),"Pass","Fail"),IF(E1475="Flight",IF(AND(T1475&gt;STD_01122025!$J$3,U1475&lt;STD_01122025!$J$4,X1475&gt;STD_01122025!$J$6,OR(AF1475="ND",AF1475&lt;STD_01122025!$J$7),AH1475="ND"),"Pass","Fail"),""))))))</f>
        <v/>
      </c>
      <c r="AM1475" s="62" t="str">
        <f>IF(ISBLANK(B1475),"",IFERROR(IF(VLOOKUP(B1475,'Np PL4 Stock'!$A:$J,10,FALSE)="Np4",D1475-VLOOKUP(B1475,'Np PL4 Stock'!$A:$E,5,FALSE),D1475-VLOOKUP(B1475,'Np PL4 Stock'!$A:$E,5,FALSE)-1),""))</f>
        <v/>
      </c>
      <c r="AN1475" s="147"/>
      <c r="AO1475" s="147"/>
      <c r="AP1475" s="59"/>
      <c r="AQ1475" s="59"/>
      <c r="AR1475" s="59"/>
      <c r="AS1475" s="59"/>
      <c r="AT1475" s="73"/>
      <c r="AU1475" s="73"/>
      <c r="AV1475" s="73"/>
      <c r="AW1475" s="73"/>
      <c r="AX1475" s="84"/>
      <c r="AY1475" s="59"/>
      <c r="AZ1475" s="59"/>
      <c r="BA1475" s="59"/>
      <c r="BB1475" s="59"/>
      <c r="BC1475" s="59"/>
      <c r="BD1475" s="59"/>
      <c r="BE1475" s="84"/>
      <c r="BF1475" s="84"/>
      <c r="BG1475" s="84"/>
      <c r="BH1475" s="84"/>
      <c r="BI1475" s="85"/>
      <c r="BJ1475" s="86"/>
      <c r="BK1475" s="86"/>
      <c r="BL1475" s="86"/>
      <c r="BM1475" s="86"/>
      <c r="BN1475" s="86"/>
      <c r="BO1475" s="59"/>
      <c r="BP1475" s="69"/>
      <c r="BQ1475" s="92">
        <v>0</v>
      </c>
      <c r="BR1475" s="93">
        <v>0</v>
      </c>
      <c r="BS1475" s="94" t="str">
        <f t="shared" si="235"/>
        <v/>
      </c>
      <c r="BT1475" s="95">
        <v>0</v>
      </c>
      <c r="BU1475" s="101" t="str">
        <f t="shared" si="236"/>
        <v/>
      </c>
      <c r="BV1475" s="102" t="str">
        <f t="shared" si="237"/>
        <v>-</v>
      </c>
      <c r="BW1475" s="103"/>
      <c r="BX1475" s="104" t="str">
        <f t="shared" si="238"/>
        <v>-</v>
      </c>
      <c r="BY1475" s="105"/>
      <c r="BZ1475" s="103"/>
      <c r="CA1475" s="106"/>
      <c r="CB1475" s="107"/>
      <c r="CC1475" s="112"/>
      <c r="CD1475" s="106"/>
      <c r="CE1475" s="103"/>
      <c r="CF1475" s="113"/>
      <c r="CG1475" s="114"/>
    </row>
    <row r="1476" spans="1:85">
      <c r="A1476" s="53" t="str">
        <f t="shared" si="239"/>
        <v>--</v>
      </c>
      <c r="B1476" s="47" t="str">
        <f t="shared" si="240"/>
        <v>-</v>
      </c>
      <c r="C1476" s="153"/>
      <c r="D1476" s="49"/>
      <c r="E1476" s="50"/>
      <c r="F1476" s="51"/>
      <c r="G1476" s="59"/>
      <c r="H1476" s="51"/>
      <c r="I1476" s="59"/>
      <c r="J1476" s="60" t="str">
        <f>IF(ISBLANK(H1476),"",IFERROR(VLOOKUP(B1476,'Np PL4 Stock'!$A:$D,4,FALSE),""))</f>
        <v/>
      </c>
      <c r="K1476" s="61" t="str">
        <f>IF(ISBLANK(H1476),"",SUMIF('Np PL4 Stock'!$A:$A,B1476,'Np PL4 Stock'!$N:$N))</f>
        <v/>
      </c>
      <c r="L1476" s="62" t="str">
        <f>IF(ISBLANK(H1476),"",VLOOKUP(LEFT(B1476,5),Unit!A:B,2,FALSE))</f>
        <v/>
      </c>
      <c r="M1476" s="63" t="str">
        <f>IF(ISBLANK(H1476),"",IFERROR(VLOOKUP(B1476,'Np PL4 Stock'!$A:$T,20,FALSE),""))</f>
        <v/>
      </c>
      <c r="N1476" s="63" t="str">
        <f>IF(ISBLANK(H1476),"",IFERROR(VLOOKUP(B1476,'Np PL4 Stock'!$A:$U,21,FALSE),""))</f>
        <v/>
      </c>
      <c r="O1476" s="62" t="str">
        <f t="shared" ref="O1476:O1539" si="243">IFERROR((K1476*10^6)/(L1476*10^3),"")</f>
        <v/>
      </c>
      <c r="P1476" s="62" t="str">
        <f t="shared" si="241"/>
        <v/>
      </c>
      <c r="Q1476" s="67" t="str">
        <f t="shared" ref="Q1476:Q1539" si="244">IFERROR(SUM(SUMIF(B:B,B1476,BQ:BQ),SUMIF(B:B,B1476,BR:BR))/(K1476*10^6),"")</f>
        <v/>
      </c>
      <c r="R1476" s="67" t="str">
        <f t="shared" si="242"/>
        <v/>
      </c>
      <c r="S1476" s="59"/>
      <c r="T1476" s="147"/>
      <c r="U1476" s="147"/>
      <c r="V1476" s="59"/>
      <c r="W1476" s="59"/>
      <c r="X1476" s="59"/>
      <c r="Y1476" s="59"/>
      <c r="Z1476" s="59"/>
      <c r="AA1476" s="59"/>
      <c r="AB1476" s="59"/>
      <c r="AC1476" s="59"/>
      <c r="AD1476" s="59"/>
      <c r="AE1476" s="59"/>
      <c r="AF1476" s="73"/>
      <c r="AG1476" s="73"/>
      <c r="AH1476" s="73"/>
      <c r="AI1476" s="73"/>
      <c r="AJ1476" s="73"/>
      <c r="AK1476" s="73"/>
      <c r="AL1476" s="77" t="str">
        <f>IF(ISBLANK(S1476),"",IF(AJ1476="Fail","Fail",IF(E1476="PL4",IF(AND(T1476&gt;STD_01122025!$D$3,U1476&lt;STD_01122025!$D$4,OR(AF1476="ND",AF1476&lt;STD_01122025!$D$7),AH1476="ND"),"Pass","Fail"),IF(E1476="PL12",IF(AND(S1476&lt;STD_01122025!$F$2,T1476&gt;STD_01122025!$F$3,U1476&lt;STD_01122025!$F$4,V1476&gt;STD_01122025!$F$5,X1476&gt;STD_01122025!$F$6,OR(AF1476="ND",AF1476&lt;STD_01122025!$F$7),AH1476="ND"),"Pass","Fail"),IF(E1476="SuperPL",IF(AND(T1476&gt;STD_01122025!$H$3,U1476&lt;STD_01122025!$H$4,V1476&gt;STD_01122025!$H$5,X1476&gt;STD_01122025!$H$6,OR(AF1476="ND",AF1476&lt;STD_01122025!$H$7),AH1476="ND"),"Pass","Fail"),IF(E1476="Flight",IF(AND(T1476&gt;STD_01122025!$J$3,U1476&lt;STD_01122025!$J$4,X1476&gt;STD_01122025!$J$6,OR(AF1476="ND",AF1476&lt;STD_01122025!$J$7),AH1476="ND"),"Pass","Fail"),""))))))</f>
        <v/>
      </c>
      <c r="AM1476" s="62" t="str">
        <f>IF(ISBLANK(B1476),"",IFERROR(IF(VLOOKUP(B1476,'Np PL4 Stock'!$A:$J,10,FALSE)="Np4",D1476-VLOOKUP(B1476,'Np PL4 Stock'!$A:$E,5,FALSE),D1476-VLOOKUP(B1476,'Np PL4 Stock'!$A:$E,5,FALSE)-1),""))</f>
        <v/>
      </c>
      <c r="AN1476" s="147"/>
      <c r="AO1476" s="147"/>
      <c r="AP1476" s="59"/>
      <c r="AQ1476" s="59"/>
      <c r="AR1476" s="59"/>
      <c r="AS1476" s="59"/>
      <c r="AT1476" s="73"/>
      <c r="AU1476" s="73"/>
      <c r="AV1476" s="73"/>
      <c r="AW1476" s="73"/>
      <c r="AX1476" s="84"/>
      <c r="AY1476" s="59"/>
      <c r="AZ1476" s="59"/>
      <c r="BA1476" s="59"/>
      <c r="BB1476" s="59"/>
      <c r="BC1476" s="59"/>
      <c r="BD1476" s="59"/>
      <c r="BE1476" s="84"/>
      <c r="BF1476" s="84"/>
      <c r="BG1476" s="84"/>
      <c r="BH1476" s="84"/>
      <c r="BI1476" s="85"/>
      <c r="BJ1476" s="86"/>
      <c r="BK1476" s="86"/>
      <c r="BL1476" s="86"/>
      <c r="BM1476" s="86"/>
      <c r="BN1476" s="86"/>
      <c r="BO1476" s="59"/>
      <c r="BP1476" s="69"/>
      <c r="BQ1476" s="92">
        <v>0</v>
      </c>
      <c r="BR1476" s="93">
        <v>0</v>
      </c>
      <c r="BS1476" s="94" t="str">
        <f t="shared" ref="BS1476:BS1539" si="245">IF(ISBLANK(D1476),"",SUM(BQ1476:BR1476))</f>
        <v/>
      </c>
      <c r="BT1476" s="95">
        <v>0</v>
      </c>
      <c r="BU1476" s="101" t="str">
        <f t="shared" ref="BU1476:BU1539" si="246">IF(ISBLANK(D1476),"",SUM(BS1476:BT1476))</f>
        <v/>
      </c>
      <c r="BV1476" s="102" t="str">
        <f t="shared" si="237"/>
        <v>-</v>
      </c>
      <c r="BW1476" s="103"/>
      <c r="BX1476" s="104" t="str">
        <f t="shared" si="238"/>
        <v>-</v>
      </c>
      <c r="BY1476" s="105"/>
      <c r="BZ1476" s="103"/>
      <c r="CA1476" s="106"/>
      <c r="CB1476" s="107"/>
      <c r="CC1476" s="112"/>
      <c r="CD1476" s="106"/>
      <c r="CE1476" s="103"/>
      <c r="CF1476" s="113"/>
      <c r="CG1476" s="114"/>
    </row>
    <row r="1477" spans="1:85">
      <c r="A1477" s="53" t="str">
        <f t="shared" si="239"/>
        <v>--</v>
      </c>
      <c r="B1477" s="47" t="str">
        <f t="shared" si="240"/>
        <v>-</v>
      </c>
      <c r="C1477" s="153"/>
      <c r="D1477" s="49"/>
      <c r="E1477" s="50"/>
      <c r="F1477" s="51"/>
      <c r="G1477" s="59"/>
      <c r="H1477" s="51"/>
      <c r="I1477" s="59"/>
      <c r="J1477" s="60" t="str">
        <f>IF(ISBLANK(H1477),"",IFERROR(VLOOKUP(B1477,'Np PL4 Stock'!$A:$D,4,FALSE),""))</f>
        <v/>
      </c>
      <c r="K1477" s="61" t="str">
        <f>IF(ISBLANK(H1477),"",SUMIF('Np PL4 Stock'!$A:$A,B1477,'Np PL4 Stock'!$N:$N))</f>
        <v/>
      </c>
      <c r="L1477" s="62" t="str">
        <f>IF(ISBLANK(H1477),"",VLOOKUP(LEFT(B1477,5),Unit!A:B,2,FALSE))</f>
        <v/>
      </c>
      <c r="M1477" s="63" t="str">
        <f>IF(ISBLANK(H1477),"",IFERROR(VLOOKUP(B1477,'Np PL4 Stock'!$A:$T,20,FALSE),""))</f>
        <v/>
      </c>
      <c r="N1477" s="63" t="str">
        <f>IF(ISBLANK(H1477),"",IFERROR(VLOOKUP(B1477,'Np PL4 Stock'!$A:$U,21,FALSE),""))</f>
        <v/>
      </c>
      <c r="O1477" s="62" t="str">
        <f t="shared" si="243"/>
        <v/>
      </c>
      <c r="P1477" s="62" t="str">
        <f t="shared" si="241"/>
        <v/>
      </c>
      <c r="Q1477" s="67" t="str">
        <f t="shared" si="244"/>
        <v/>
      </c>
      <c r="R1477" s="67" t="str">
        <f t="shared" si="242"/>
        <v/>
      </c>
      <c r="S1477" s="59"/>
      <c r="T1477" s="147"/>
      <c r="U1477" s="147"/>
      <c r="V1477" s="59"/>
      <c r="W1477" s="59"/>
      <c r="X1477" s="59"/>
      <c r="Y1477" s="59"/>
      <c r="Z1477" s="59"/>
      <c r="AA1477" s="59"/>
      <c r="AB1477" s="59"/>
      <c r="AC1477" s="59"/>
      <c r="AD1477" s="59"/>
      <c r="AE1477" s="59"/>
      <c r="AF1477" s="73"/>
      <c r="AG1477" s="73"/>
      <c r="AH1477" s="73"/>
      <c r="AI1477" s="73"/>
      <c r="AJ1477" s="73"/>
      <c r="AK1477" s="73"/>
      <c r="AL1477" s="77" t="str">
        <f>IF(ISBLANK(S1477),"",IF(AJ1477="Fail","Fail",IF(E1477="PL4",IF(AND(T1477&gt;STD_01122025!$D$3,U1477&lt;STD_01122025!$D$4,OR(AF1477="ND",AF1477&lt;STD_01122025!$D$7),AH1477="ND"),"Pass","Fail"),IF(E1477="PL12",IF(AND(S1477&lt;STD_01122025!$F$2,T1477&gt;STD_01122025!$F$3,U1477&lt;STD_01122025!$F$4,V1477&gt;STD_01122025!$F$5,X1477&gt;STD_01122025!$F$6,OR(AF1477="ND",AF1477&lt;STD_01122025!$F$7),AH1477="ND"),"Pass","Fail"),IF(E1477="SuperPL",IF(AND(T1477&gt;STD_01122025!$H$3,U1477&lt;STD_01122025!$H$4,V1477&gt;STD_01122025!$H$5,X1477&gt;STD_01122025!$H$6,OR(AF1477="ND",AF1477&lt;STD_01122025!$H$7),AH1477="ND"),"Pass","Fail"),IF(E1477="Flight",IF(AND(T1477&gt;STD_01122025!$J$3,U1477&lt;STD_01122025!$J$4,X1477&gt;STD_01122025!$J$6,OR(AF1477="ND",AF1477&lt;STD_01122025!$J$7),AH1477="ND"),"Pass","Fail"),""))))))</f>
        <v/>
      </c>
      <c r="AM1477" s="62" t="str">
        <f>IF(ISBLANK(B1477),"",IFERROR(IF(VLOOKUP(B1477,'Np PL4 Stock'!$A:$J,10,FALSE)="Np4",D1477-VLOOKUP(B1477,'Np PL4 Stock'!$A:$E,5,FALSE),D1477-VLOOKUP(B1477,'Np PL4 Stock'!$A:$E,5,FALSE)-1),""))</f>
        <v/>
      </c>
      <c r="AN1477" s="147"/>
      <c r="AO1477" s="147"/>
      <c r="AP1477" s="59"/>
      <c r="AQ1477" s="59"/>
      <c r="AR1477" s="59"/>
      <c r="AS1477" s="59"/>
      <c r="AT1477" s="73"/>
      <c r="AU1477" s="73"/>
      <c r="AV1477" s="73"/>
      <c r="AW1477" s="73"/>
      <c r="AX1477" s="84"/>
      <c r="AY1477" s="59"/>
      <c r="AZ1477" s="59"/>
      <c r="BA1477" s="59"/>
      <c r="BB1477" s="59"/>
      <c r="BC1477" s="59"/>
      <c r="BD1477" s="59"/>
      <c r="BE1477" s="84"/>
      <c r="BF1477" s="84"/>
      <c r="BG1477" s="84"/>
      <c r="BH1477" s="84"/>
      <c r="BI1477" s="85"/>
      <c r="BJ1477" s="86"/>
      <c r="BK1477" s="86"/>
      <c r="BL1477" s="86"/>
      <c r="BM1477" s="86"/>
      <c r="BN1477" s="86"/>
      <c r="BO1477" s="59"/>
      <c r="BP1477" s="69"/>
      <c r="BQ1477" s="92">
        <v>0</v>
      </c>
      <c r="BR1477" s="93">
        <v>0</v>
      </c>
      <c r="BS1477" s="94" t="str">
        <f t="shared" si="245"/>
        <v/>
      </c>
      <c r="BT1477" s="95">
        <v>0</v>
      </c>
      <c r="BU1477" s="101" t="str">
        <f t="shared" si="246"/>
        <v/>
      </c>
      <c r="BV1477" s="102" t="str">
        <f t="shared" si="237"/>
        <v>-</v>
      </c>
      <c r="BW1477" s="103"/>
      <c r="BX1477" s="104" t="str">
        <f t="shared" si="238"/>
        <v>-</v>
      </c>
      <c r="BY1477" s="105"/>
      <c r="BZ1477" s="103"/>
      <c r="CA1477" s="106"/>
      <c r="CB1477" s="107"/>
      <c r="CC1477" s="112"/>
      <c r="CD1477" s="106"/>
      <c r="CE1477" s="103"/>
      <c r="CF1477" s="113"/>
      <c r="CG1477" s="114"/>
    </row>
    <row r="1478" spans="1:85">
      <c r="A1478" s="53" t="str">
        <f t="shared" si="239"/>
        <v>--</v>
      </c>
      <c r="B1478" s="47" t="str">
        <f t="shared" si="240"/>
        <v>-</v>
      </c>
      <c r="C1478" s="153"/>
      <c r="D1478" s="49"/>
      <c r="E1478" s="50"/>
      <c r="F1478" s="51"/>
      <c r="G1478" s="59"/>
      <c r="H1478" s="51"/>
      <c r="I1478" s="59"/>
      <c r="J1478" s="60" t="str">
        <f>IF(ISBLANK(H1478),"",IFERROR(VLOOKUP(B1478,'Np PL4 Stock'!$A:$D,4,FALSE),""))</f>
        <v/>
      </c>
      <c r="K1478" s="61" t="str">
        <f>IF(ISBLANK(H1478),"",SUMIF('Np PL4 Stock'!$A:$A,B1478,'Np PL4 Stock'!$N:$N))</f>
        <v/>
      </c>
      <c r="L1478" s="62" t="str">
        <f>IF(ISBLANK(H1478),"",VLOOKUP(LEFT(B1478,5),Unit!A:B,2,FALSE))</f>
        <v/>
      </c>
      <c r="M1478" s="63" t="str">
        <f>IF(ISBLANK(H1478),"",IFERROR(VLOOKUP(B1478,'Np PL4 Stock'!$A:$T,20,FALSE),""))</f>
        <v/>
      </c>
      <c r="N1478" s="63" t="str">
        <f>IF(ISBLANK(H1478),"",IFERROR(VLOOKUP(B1478,'Np PL4 Stock'!$A:$U,21,FALSE),""))</f>
        <v/>
      </c>
      <c r="O1478" s="62" t="str">
        <f t="shared" si="243"/>
        <v/>
      </c>
      <c r="P1478" s="62" t="str">
        <f t="shared" si="241"/>
        <v/>
      </c>
      <c r="Q1478" s="67" t="str">
        <f t="shared" si="244"/>
        <v/>
      </c>
      <c r="R1478" s="67" t="str">
        <f t="shared" si="242"/>
        <v/>
      </c>
      <c r="S1478" s="59"/>
      <c r="T1478" s="147"/>
      <c r="U1478" s="147"/>
      <c r="V1478" s="59"/>
      <c r="W1478" s="59"/>
      <c r="X1478" s="59"/>
      <c r="Y1478" s="59"/>
      <c r="Z1478" s="59"/>
      <c r="AA1478" s="59"/>
      <c r="AB1478" s="59"/>
      <c r="AC1478" s="59"/>
      <c r="AD1478" s="59"/>
      <c r="AE1478" s="59"/>
      <c r="AF1478" s="73"/>
      <c r="AG1478" s="73"/>
      <c r="AH1478" s="73"/>
      <c r="AI1478" s="73"/>
      <c r="AJ1478" s="73"/>
      <c r="AK1478" s="73"/>
      <c r="AL1478" s="77" t="str">
        <f>IF(ISBLANK(S1478),"",IF(AJ1478="Fail","Fail",IF(E1478="PL4",IF(AND(T1478&gt;STD_01122025!$D$3,U1478&lt;STD_01122025!$D$4,OR(AF1478="ND",AF1478&lt;STD_01122025!$D$7),AH1478="ND"),"Pass","Fail"),IF(E1478="PL12",IF(AND(S1478&lt;STD_01122025!$F$2,T1478&gt;STD_01122025!$F$3,U1478&lt;STD_01122025!$F$4,V1478&gt;STD_01122025!$F$5,X1478&gt;STD_01122025!$F$6,OR(AF1478="ND",AF1478&lt;STD_01122025!$F$7),AH1478="ND"),"Pass","Fail"),IF(E1478="SuperPL",IF(AND(T1478&gt;STD_01122025!$H$3,U1478&lt;STD_01122025!$H$4,V1478&gt;STD_01122025!$H$5,X1478&gt;STD_01122025!$H$6,OR(AF1478="ND",AF1478&lt;STD_01122025!$H$7),AH1478="ND"),"Pass","Fail"),IF(E1478="Flight",IF(AND(T1478&gt;STD_01122025!$J$3,U1478&lt;STD_01122025!$J$4,X1478&gt;STD_01122025!$J$6,OR(AF1478="ND",AF1478&lt;STD_01122025!$J$7),AH1478="ND"),"Pass","Fail"),""))))))</f>
        <v/>
      </c>
      <c r="AM1478" s="62" t="str">
        <f>IF(ISBLANK(B1478),"",IFERROR(IF(VLOOKUP(B1478,'Np PL4 Stock'!$A:$J,10,FALSE)="Np4",D1478-VLOOKUP(B1478,'Np PL4 Stock'!$A:$E,5,FALSE),D1478-VLOOKUP(B1478,'Np PL4 Stock'!$A:$E,5,FALSE)-1),""))</f>
        <v/>
      </c>
      <c r="AN1478" s="147"/>
      <c r="AO1478" s="147"/>
      <c r="AP1478" s="59"/>
      <c r="AQ1478" s="59"/>
      <c r="AR1478" s="59"/>
      <c r="AS1478" s="59"/>
      <c r="AT1478" s="73"/>
      <c r="AU1478" s="73"/>
      <c r="AV1478" s="73"/>
      <c r="AW1478" s="73"/>
      <c r="AX1478" s="84"/>
      <c r="AY1478" s="59"/>
      <c r="AZ1478" s="59"/>
      <c r="BA1478" s="59"/>
      <c r="BB1478" s="59"/>
      <c r="BC1478" s="59"/>
      <c r="BD1478" s="59"/>
      <c r="BE1478" s="84"/>
      <c r="BF1478" s="84"/>
      <c r="BG1478" s="84"/>
      <c r="BH1478" s="84"/>
      <c r="BI1478" s="85"/>
      <c r="BJ1478" s="86"/>
      <c r="BK1478" s="86"/>
      <c r="BL1478" s="86"/>
      <c r="BM1478" s="86"/>
      <c r="BN1478" s="86"/>
      <c r="BO1478" s="59"/>
      <c r="BP1478" s="69"/>
      <c r="BQ1478" s="92">
        <v>0</v>
      </c>
      <c r="BR1478" s="93">
        <v>0</v>
      </c>
      <c r="BS1478" s="94" t="str">
        <f t="shared" si="245"/>
        <v/>
      </c>
      <c r="BT1478" s="95">
        <v>0</v>
      </c>
      <c r="BU1478" s="101" t="str">
        <f t="shared" si="246"/>
        <v/>
      </c>
      <c r="BV1478" s="102" t="str">
        <f t="shared" ref="BV1478:BV1541" si="247">IF(ISNUMBER(AQ1478),(1/AQ1478)*10^3,"-")</f>
        <v>-</v>
      </c>
      <c r="BW1478" s="103"/>
      <c r="BX1478" s="104" t="str">
        <f t="shared" si="238"/>
        <v>-</v>
      </c>
      <c r="BY1478" s="105"/>
      <c r="BZ1478" s="103"/>
      <c r="CA1478" s="106"/>
      <c r="CB1478" s="107"/>
      <c r="CC1478" s="112"/>
      <c r="CD1478" s="106"/>
      <c r="CE1478" s="103"/>
      <c r="CF1478" s="113"/>
      <c r="CG1478" s="114"/>
    </row>
    <row r="1479" spans="1:85">
      <c r="A1479" s="53" t="str">
        <f t="shared" si="239"/>
        <v>--</v>
      </c>
      <c r="B1479" s="47" t="str">
        <f t="shared" si="240"/>
        <v>-</v>
      </c>
      <c r="C1479" s="153"/>
      <c r="D1479" s="49"/>
      <c r="E1479" s="50"/>
      <c r="F1479" s="51"/>
      <c r="G1479" s="59"/>
      <c r="H1479" s="51"/>
      <c r="I1479" s="59"/>
      <c r="J1479" s="60" t="str">
        <f>IF(ISBLANK(H1479),"",IFERROR(VLOOKUP(B1479,'Np PL4 Stock'!$A:$D,4,FALSE),""))</f>
        <v/>
      </c>
      <c r="K1479" s="61" t="str">
        <f>IF(ISBLANK(H1479),"",SUMIF('Np PL4 Stock'!$A:$A,B1479,'Np PL4 Stock'!$N:$N))</f>
        <v/>
      </c>
      <c r="L1479" s="62" t="str">
        <f>IF(ISBLANK(H1479),"",VLOOKUP(LEFT(B1479,5),Unit!A:B,2,FALSE))</f>
        <v/>
      </c>
      <c r="M1479" s="63" t="str">
        <f>IF(ISBLANK(H1479),"",IFERROR(VLOOKUP(B1479,'Np PL4 Stock'!$A:$T,20,FALSE),""))</f>
        <v/>
      </c>
      <c r="N1479" s="63" t="str">
        <f>IF(ISBLANK(H1479),"",IFERROR(VLOOKUP(B1479,'Np PL4 Stock'!$A:$U,21,FALSE),""))</f>
        <v/>
      </c>
      <c r="O1479" s="62" t="str">
        <f t="shared" si="243"/>
        <v/>
      </c>
      <c r="P1479" s="62" t="str">
        <f t="shared" si="241"/>
        <v/>
      </c>
      <c r="Q1479" s="67" t="str">
        <f t="shared" si="244"/>
        <v/>
      </c>
      <c r="R1479" s="67" t="str">
        <f t="shared" si="242"/>
        <v/>
      </c>
      <c r="S1479" s="59"/>
      <c r="T1479" s="147"/>
      <c r="U1479" s="147"/>
      <c r="V1479" s="59"/>
      <c r="W1479" s="59"/>
      <c r="X1479" s="59"/>
      <c r="Y1479" s="59"/>
      <c r="Z1479" s="59"/>
      <c r="AA1479" s="59"/>
      <c r="AB1479" s="59"/>
      <c r="AC1479" s="59"/>
      <c r="AD1479" s="59"/>
      <c r="AE1479" s="59"/>
      <c r="AF1479" s="73"/>
      <c r="AG1479" s="73"/>
      <c r="AH1479" s="73"/>
      <c r="AI1479" s="73"/>
      <c r="AJ1479" s="73"/>
      <c r="AK1479" s="73"/>
      <c r="AL1479" s="77" t="str">
        <f>IF(ISBLANK(S1479),"",IF(AJ1479="Fail","Fail",IF(E1479="PL4",IF(AND(T1479&gt;STD_01122025!$D$3,U1479&lt;STD_01122025!$D$4,OR(AF1479="ND",AF1479&lt;STD_01122025!$D$7),AH1479="ND"),"Pass","Fail"),IF(E1479="PL12",IF(AND(S1479&lt;STD_01122025!$F$2,T1479&gt;STD_01122025!$F$3,U1479&lt;STD_01122025!$F$4,V1479&gt;STD_01122025!$F$5,X1479&gt;STD_01122025!$F$6,OR(AF1479="ND",AF1479&lt;STD_01122025!$F$7),AH1479="ND"),"Pass","Fail"),IF(E1479="SuperPL",IF(AND(T1479&gt;STD_01122025!$H$3,U1479&lt;STD_01122025!$H$4,V1479&gt;STD_01122025!$H$5,X1479&gt;STD_01122025!$H$6,OR(AF1479="ND",AF1479&lt;STD_01122025!$H$7),AH1479="ND"),"Pass","Fail"),IF(E1479="Flight",IF(AND(T1479&gt;STD_01122025!$J$3,U1479&lt;STD_01122025!$J$4,X1479&gt;STD_01122025!$J$6,OR(AF1479="ND",AF1479&lt;STD_01122025!$J$7),AH1479="ND"),"Pass","Fail"),""))))))</f>
        <v/>
      </c>
      <c r="AM1479" s="62" t="str">
        <f>IF(ISBLANK(B1479),"",IFERROR(IF(VLOOKUP(B1479,'Np PL4 Stock'!$A:$J,10,FALSE)="Np4",D1479-VLOOKUP(B1479,'Np PL4 Stock'!$A:$E,5,FALSE),D1479-VLOOKUP(B1479,'Np PL4 Stock'!$A:$E,5,FALSE)-1),""))</f>
        <v/>
      </c>
      <c r="AN1479" s="147"/>
      <c r="AO1479" s="147"/>
      <c r="AP1479" s="59"/>
      <c r="AQ1479" s="59"/>
      <c r="AR1479" s="59"/>
      <c r="AS1479" s="59"/>
      <c r="AT1479" s="73"/>
      <c r="AU1479" s="73"/>
      <c r="AV1479" s="73"/>
      <c r="AW1479" s="73"/>
      <c r="AX1479" s="84"/>
      <c r="AY1479" s="59"/>
      <c r="AZ1479" s="59"/>
      <c r="BA1479" s="59"/>
      <c r="BB1479" s="59"/>
      <c r="BC1479" s="59"/>
      <c r="BD1479" s="59"/>
      <c r="BE1479" s="84"/>
      <c r="BF1479" s="84"/>
      <c r="BG1479" s="84"/>
      <c r="BH1479" s="84"/>
      <c r="BI1479" s="85"/>
      <c r="BJ1479" s="86"/>
      <c r="BK1479" s="86"/>
      <c r="BL1479" s="86"/>
      <c r="BM1479" s="86"/>
      <c r="BN1479" s="86"/>
      <c r="BO1479" s="59"/>
      <c r="BP1479" s="69"/>
      <c r="BQ1479" s="92">
        <v>0</v>
      </c>
      <c r="BR1479" s="93">
        <v>0</v>
      </c>
      <c r="BS1479" s="94" t="str">
        <f t="shared" si="245"/>
        <v/>
      </c>
      <c r="BT1479" s="95">
        <v>0</v>
      </c>
      <c r="BU1479" s="101" t="str">
        <f t="shared" si="246"/>
        <v/>
      </c>
      <c r="BV1479" s="102" t="str">
        <f t="shared" si="247"/>
        <v>-</v>
      </c>
      <c r="BW1479" s="103"/>
      <c r="BX1479" s="104" t="str">
        <f t="shared" ref="BX1479:BX1542" si="248">IFERROR((BU1479*BV1479)/10^3,"-")</f>
        <v>-</v>
      </c>
      <c r="BY1479" s="105"/>
      <c r="BZ1479" s="103"/>
      <c r="CA1479" s="106"/>
      <c r="CB1479" s="107"/>
      <c r="CC1479" s="112"/>
      <c r="CD1479" s="106"/>
      <c r="CE1479" s="103"/>
      <c r="CF1479" s="113"/>
      <c r="CG1479" s="114"/>
    </row>
    <row r="1480" spans="1:85">
      <c r="A1480" s="53" t="str">
        <f t="shared" si="239"/>
        <v>--</v>
      </c>
      <c r="B1480" s="47" t="str">
        <f t="shared" si="240"/>
        <v>-</v>
      </c>
      <c r="C1480" s="153"/>
      <c r="D1480" s="49"/>
      <c r="E1480" s="50"/>
      <c r="F1480" s="51"/>
      <c r="G1480" s="59"/>
      <c r="H1480" s="51"/>
      <c r="I1480" s="59"/>
      <c r="J1480" s="60" t="str">
        <f>IF(ISBLANK(H1480),"",IFERROR(VLOOKUP(B1480,'Np PL4 Stock'!$A:$D,4,FALSE),""))</f>
        <v/>
      </c>
      <c r="K1480" s="61" t="str">
        <f>IF(ISBLANK(H1480),"",SUMIF('Np PL4 Stock'!$A:$A,B1480,'Np PL4 Stock'!$N:$N))</f>
        <v/>
      </c>
      <c r="L1480" s="62" t="str">
        <f>IF(ISBLANK(H1480),"",VLOOKUP(LEFT(B1480,5),Unit!A:B,2,FALSE))</f>
        <v/>
      </c>
      <c r="M1480" s="63" t="str">
        <f>IF(ISBLANK(H1480),"",IFERROR(VLOOKUP(B1480,'Np PL4 Stock'!$A:$T,20,FALSE),""))</f>
        <v/>
      </c>
      <c r="N1480" s="63" t="str">
        <f>IF(ISBLANK(H1480),"",IFERROR(VLOOKUP(B1480,'Np PL4 Stock'!$A:$U,21,FALSE),""))</f>
        <v/>
      </c>
      <c r="O1480" s="62" t="str">
        <f t="shared" si="243"/>
        <v/>
      </c>
      <c r="P1480" s="62" t="str">
        <f t="shared" si="241"/>
        <v/>
      </c>
      <c r="Q1480" s="67" t="str">
        <f t="shared" si="244"/>
        <v/>
      </c>
      <c r="R1480" s="67" t="str">
        <f t="shared" si="242"/>
        <v/>
      </c>
      <c r="S1480" s="59"/>
      <c r="T1480" s="147"/>
      <c r="U1480" s="147"/>
      <c r="V1480" s="59"/>
      <c r="W1480" s="59"/>
      <c r="X1480" s="59"/>
      <c r="Y1480" s="59"/>
      <c r="Z1480" s="59"/>
      <c r="AA1480" s="59"/>
      <c r="AB1480" s="59"/>
      <c r="AC1480" s="59"/>
      <c r="AD1480" s="59"/>
      <c r="AE1480" s="59"/>
      <c r="AF1480" s="73"/>
      <c r="AG1480" s="73"/>
      <c r="AH1480" s="73"/>
      <c r="AI1480" s="73"/>
      <c r="AJ1480" s="73"/>
      <c r="AK1480" s="73"/>
      <c r="AL1480" s="77" t="str">
        <f>IF(ISBLANK(S1480),"",IF(AJ1480="Fail","Fail",IF(E1480="PL4",IF(AND(T1480&gt;STD_01122025!$D$3,U1480&lt;STD_01122025!$D$4,OR(AF1480="ND",AF1480&lt;STD_01122025!$D$7),AH1480="ND"),"Pass","Fail"),IF(E1480="PL12",IF(AND(S1480&lt;STD_01122025!$F$2,T1480&gt;STD_01122025!$F$3,U1480&lt;STD_01122025!$F$4,V1480&gt;STD_01122025!$F$5,X1480&gt;STD_01122025!$F$6,OR(AF1480="ND",AF1480&lt;STD_01122025!$F$7),AH1480="ND"),"Pass","Fail"),IF(E1480="SuperPL",IF(AND(T1480&gt;STD_01122025!$H$3,U1480&lt;STD_01122025!$H$4,V1480&gt;STD_01122025!$H$5,X1480&gt;STD_01122025!$H$6,OR(AF1480="ND",AF1480&lt;STD_01122025!$H$7),AH1480="ND"),"Pass","Fail"),IF(E1480="Flight",IF(AND(T1480&gt;STD_01122025!$J$3,U1480&lt;STD_01122025!$J$4,X1480&gt;STD_01122025!$J$6,OR(AF1480="ND",AF1480&lt;STD_01122025!$J$7),AH1480="ND"),"Pass","Fail"),""))))))</f>
        <v/>
      </c>
      <c r="AM1480" s="62" t="str">
        <f>IF(ISBLANK(B1480),"",IFERROR(IF(VLOOKUP(B1480,'Np PL4 Stock'!$A:$J,10,FALSE)="Np4",D1480-VLOOKUP(B1480,'Np PL4 Stock'!$A:$E,5,FALSE),D1480-VLOOKUP(B1480,'Np PL4 Stock'!$A:$E,5,FALSE)-1),""))</f>
        <v/>
      </c>
      <c r="AN1480" s="147"/>
      <c r="AO1480" s="147"/>
      <c r="AP1480" s="59"/>
      <c r="AQ1480" s="59"/>
      <c r="AR1480" s="59"/>
      <c r="AS1480" s="59"/>
      <c r="AT1480" s="73"/>
      <c r="AU1480" s="73"/>
      <c r="AV1480" s="73"/>
      <c r="AW1480" s="73"/>
      <c r="AX1480" s="84"/>
      <c r="AY1480" s="59"/>
      <c r="AZ1480" s="59"/>
      <c r="BA1480" s="59"/>
      <c r="BB1480" s="59"/>
      <c r="BC1480" s="59"/>
      <c r="BD1480" s="59"/>
      <c r="BE1480" s="84"/>
      <c r="BF1480" s="84"/>
      <c r="BG1480" s="84"/>
      <c r="BH1480" s="84"/>
      <c r="BI1480" s="85"/>
      <c r="BJ1480" s="86"/>
      <c r="BK1480" s="86"/>
      <c r="BL1480" s="86"/>
      <c r="BM1480" s="86"/>
      <c r="BN1480" s="86"/>
      <c r="BO1480" s="59"/>
      <c r="BP1480" s="69"/>
      <c r="BQ1480" s="92">
        <v>0</v>
      </c>
      <c r="BR1480" s="93">
        <v>0</v>
      </c>
      <c r="BS1480" s="94" t="str">
        <f t="shared" si="245"/>
        <v/>
      </c>
      <c r="BT1480" s="95">
        <v>0</v>
      </c>
      <c r="BU1480" s="101" t="str">
        <f t="shared" si="246"/>
        <v/>
      </c>
      <c r="BV1480" s="102" t="str">
        <f t="shared" si="247"/>
        <v>-</v>
      </c>
      <c r="BW1480" s="103"/>
      <c r="BX1480" s="104" t="str">
        <f t="shared" si="248"/>
        <v>-</v>
      </c>
      <c r="BY1480" s="105"/>
      <c r="BZ1480" s="103"/>
      <c r="CA1480" s="106"/>
      <c r="CB1480" s="107"/>
      <c r="CC1480" s="112"/>
      <c r="CD1480" s="106"/>
      <c r="CE1480" s="103"/>
      <c r="CF1480" s="113"/>
      <c r="CG1480" s="114"/>
    </row>
    <row r="1481" spans="1:85">
      <c r="A1481" s="53" t="str">
        <f t="shared" si="239"/>
        <v>--</v>
      </c>
      <c r="B1481" s="47" t="str">
        <f t="shared" si="240"/>
        <v>-</v>
      </c>
      <c r="C1481" s="153"/>
      <c r="D1481" s="49"/>
      <c r="E1481" s="50"/>
      <c r="F1481" s="51"/>
      <c r="G1481" s="59"/>
      <c r="H1481" s="51"/>
      <c r="I1481" s="59"/>
      <c r="J1481" s="60" t="str">
        <f>IF(ISBLANK(H1481),"",IFERROR(VLOOKUP(B1481,'Np PL4 Stock'!$A:$D,4,FALSE),""))</f>
        <v/>
      </c>
      <c r="K1481" s="61" t="str">
        <f>IF(ISBLANK(H1481),"",SUMIF('Np PL4 Stock'!$A:$A,B1481,'Np PL4 Stock'!$N:$N))</f>
        <v/>
      </c>
      <c r="L1481" s="62" t="str">
        <f>IF(ISBLANK(H1481),"",VLOOKUP(LEFT(B1481,5),Unit!A:B,2,FALSE))</f>
        <v/>
      </c>
      <c r="M1481" s="63" t="str">
        <f>IF(ISBLANK(H1481),"",IFERROR(VLOOKUP(B1481,'Np PL4 Stock'!$A:$T,20,FALSE),""))</f>
        <v/>
      </c>
      <c r="N1481" s="63" t="str">
        <f>IF(ISBLANK(H1481),"",IFERROR(VLOOKUP(B1481,'Np PL4 Stock'!$A:$U,21,FALSE),""))</f>
        <v/>
      </c>
      <c r="O1481" s="62" t="str">
        <f t="shared" si="243"/>
        <v/>
      </c>
      <c r="P1481" s="62" t="str">
        <f t="shared" si="241"/>
        <v/>
      </c>
      <c r="Q1481" s="67" t="str">
        <f t="shared" si="244"/>
        <v/>
      </c>
      <c r="R1481" s="67" t="str">
        <f t="shared" si="242"/>
        <v/>
      </c>
      <c r="S1481" s="59"/>
      <c r="T1481" s="147"/>
      <c r="U1481" s="147"/>
      <c r="V1481" s="59"/>
      <c r="W1481" s="59"/>
      <c r="X1481" s="59"/>
      <c r="Y1481" s="59"/>
      <c r="Z1481" s="59"/>
      <c r="AA1481" s="59"/>
      <c r="AB1481" s="59"/>
      <c r="AC1481" s="59"/>
      <c r="AD1481" s="59"/>
      <c r="AE1481" s="59"/>
      <c r="AF1481" s="73"/>
      <c r="AG1481" s="73"/>
      <c r="AH1481" s="73"/>
      <c r="AI1481" s="73"/>
      <c r="AJ1481" s="73"/>
      <c r="AK1481" s="73"/>
      <c r="AL1481" s="77" t="str">
        <f>IF(ISBLANK(S1481),"",IF(AJ1481="Fail","Fail",IF(E1481="PL4",IF(AND(T1481&gt;STD_01122025!$D$3,U1481&lt;STD_01122025!$D$4,OR(AF1481="ND",AF1481&lt;STD_01122025!$D$7),AH1481="ND"),"Pass","Fail"),IF(E1481="PL12",IF(AND(S1481&lt;STD_01122025!$F$2,T1481&gt;STD_01122025!$F$3,U1481&lt;STD_01122025!$F$4,V1481&gt;STD_01122025!$F$5,X1481&gt;STD_01122025!$F$6,OR(AF1481="ND",AF1481&lt;STD_01122025!$F$7),AH1481="ND"),"Pass","Fail"),IF(E1481="SuperPL",IF(AND(T1481&gt;STD_01122025!$H$3,U1481&lt;STD_01122025!$H$4,V1481&gt;STD_01122025!$H$5,X1481&gt;STD_01122025!$H$6,OR(AF1481="ND",AF1481&lt;STD_01122025!$H$7),AH1481="ND"),"Pass","Fail"),IF(E1481="Flight",IF(AND(T1481&gt;STD_01122025!$J$3,U1481&lt;STD_01122025!$J$4,X1481&gt;STD_01122025!$J$6,OR(AF1481="ND",AF1481&lt;STD_01122025!$J$7),AH1481="ND"),"Pass","Fail"),""))))))</f>
        <v/>
      </c>
      <c r="AM1481" s="62" t="str">
        <f>IF(ISBLANK(B1481),"",IFERROR(IF(VLOOKUP(B1481,'Np PL4 Stock'!$A:$J,10,FALSE)="Np4",D1481-VLOOKUP(B1481,'Np PL4 Stock'!$A:$E,5,FALSE),D1481-VLOOKUP(B1481,'Np PL4 Stock'!$A:$E,5,FALSE)-1),""))</f>
        <v/>
      </c>
      <c r="AN1481" s="147"/>
      <c r="AO1481" s="147"/>
      <c r="AP1481" s="59"/>
      <c r="AQ1481" s="59"/>
      <c r="AR1481" s="59"/>
      <c r="AS1481" s="59"/>
      <c r="AT1481" s="73"/>
      <c r="AU1481" s="73"/>
      <c r="AV1481" s="73"/>
      <c r="AW1481" s="73"/>
      <c r="AX1481" s="84"/>
      <c r="AY1481" s="59"/>
      <c r="AZ1481" s="59"/>
      <c r="BA1481" s="59"/>
      <c r="BB1481" s="59"/>
      <c r="BC1481" s="59"/>
      <c r="BD1481" s="59"/>
      <c r="BE1481" s="84"/>
      <c r="BF1481" s="84"/>
      <c r="BG1481" s="84"/>
      <c r="BH1481" s="84"/>
      <c r="BI1481" s="85"/>
      <c r="BJ1481" s="86"/>
      <c r="BK1481" s="86"/>
      <c r="BL1481" s="86"/>
      <c r="BM1481" s="86"/>
      <c r="BN1481" s="86"/>
      <c r="BO1481" s="59"/>
      <c r="BP1481" s="69"/>
      <c r="BQ1481" s="92">
        <v>0</v>
      </c>
      <c r="BR1481" s="93">
        <v>0</v>
      </c>
      <c r="BS1481" s="94" t="str">
        <f t="shared" si="245"/>
        <v/>
      </c>
      <c r="BT1481" s="95">
        <v>0</v>
      </c>
      <c r="BU1481" s="101" t="str">
        <f t="shared" si="246"/>
        <v/>
      </c>
      <c r="BV1481" s="102" t="str">
        <f t="shared" si="247"/>
        <v>-</v>
      </c>
      <c r="BW1481" s="103"/>
      <c r="BX1481" s="104" t="str">
        <f t="shared" si="248"/>
        <v>-</v>
      </c>
      <c r="BY1481" s="105"/>
      <c r="BZ1481" s="103"/>
      <c r="CA1481" s="106"/>
      <c r="CB1481" s="107"/>
      <c r="CC1481" s="112"/>
      <c r="CD1481" s="106"/>
      <c r="CE1481" s="103"/>
      <c r="CF1481" s="113"/>
      <c r="CG1481" s="114"/>
    </row>
    <row r="1482" spans="1:85">
      <c r="A1482" s="53" t="str">
        <f t="shared" si="239"/>
        <v>--</v>
      </c>
      <c r="B1482" s="47" t="str">
        <f t="shared" si="240"/>
        <v>-</v>
      </c>
      <c r="C1482" s="153"/>
      <c r="D1482" s="49"/>
      <c r="E1482" s="50"/>
      <c r="F1482" s="51"/>
      <c r="G1482" s="59"/>
      <c r="H1482" s="51"/>
      <c r="I1482" s="59"/>
      <c r="J1482" s="60" t="str">
        <f>IF(ISBLANK(H1482),"",IFERROR(VLOOKUP(B1482,'Np PL4 Stock'!$A:$D,4,FALSE),""))</f>
        <v/>
      </c>
      <c r="K1482" s="61" t="str">
        <f>IF(ISBLANK(H1482),"",SUMIF('Np PL4 Stock'!$A:$A,B1482,'Np PL4 Stock'!$N:$N))</f>
        <v/>
      </c>
      <c r="L1482" s="62" t="str">
        <f>IF(ISBLANK(H1482),"",VLOOKUP(LEFT(B1482,5),Unit!A:B,2,FALSE))</f>
        <v/>
      </c>
      <c r="M1482" s="63" t="str">
        <f>IF(ISBLANK(H1482),"",IFERROR(VLOOKUP(B1482,'Np PL4 Stock'!$A:$T,20,FALSE),""))</f>
        <v/>
      </c>
      <c r="N1482" s="63" t="str">
        <f>IF(ISBLANK(H1482),"",IFERROR(VLOOKUP(B1482,'Np PL4 Stock'!$A:$U,21,FALSE),""))</f>
        <v/>
      </c>
      <c r="O1482" s="62" t="str">
        <f t="shared" si="243"/>
        <v/>
      </c>
      <c r="P1482" s="62" t="str">
        <f t="shared" si="241"/>
        <v/>
      </c>
      <c r="Q1482" s="67" t="str">
        <f t="shared" si="244"/>
        <v/>
      </c>
      <c r="R1482" s="67" t="str">
        <f t="shared" si="242"/>
        <v/>
      </c>
      <c r="S1482" s="59"/>
      <c r="T1482" s="147"/>
      <c r="U1482" s="147"/>
      <c r="V1482" s="59"/>
      <c r="W1482" s="59"/>
      <c r="X1482" s="59"/>
      <c r="Y1482" s="59"/>
      <c r="Z1482" s="59"/>
      <c r="AA1482" s="59"/>
      <c r="AB1482" s="59"/>
      <c r="AC1482" s="59"/>
      <c r="AD1482" s="59"/>
      <c r="AE1482" s="59"/>
      <c r="AF1482" s="73"/>
      <c r="AG1482" s="73"/>
      <c r="AH1482" s="73"/>
      <c r="AI1482" s="73"/>
      <c r="AJ1482" s="73"/>
      <c r="AK1482" s="73"/>
      <c r="AL1482" s="77" t="str">
        <f>IF(ISBLANK(S1482),"",IF(AJ1482="Fail","Fail",IF(E1482="PL4",IF(AND(T1482&gt;STD_01122025!$D$3,U1482&lt;STD_01122025!$D$4,OR(AF1482="ND",AF1482&lt;STD_01122025!$D$7),AH1482="ND"),"Pass","Fail"),IF(E1482="PL12",IF(AND(S1482&lt;STD_01122025!$F$2,T1482&gt;STD_01122025!$F$3,U1482&lt;STD_01122025!$F$4,V1482&gt;STD_01122025!$F$5,X1482&gt;STD_01122025!$F$6,OR(AF1482="ND",AF1482&lt;STD_01122025!$F$7),AH1482="ND"),"Pass","Fail"),IF(E1482="SuperPL",IF(AND(T1482&gt;STD_01122025!$H$3,U1482&lt;STD_01122025!$H$4,V1482&gt;STD_01122025!$H$5,X1482&gt;STD_01122025!$H$6,OR(AF1482="ND",AF1482&lt;STD_01122025!$H$7),AH1482="ND"),"Pass","Fail"),IF(E1482="Flight",IF(AND(T1482&gt;STD_01122025!$J$3,U1482&lt;STD_01122025!$J$4,X1482&gt;STD_01122025!$J$6,OR(AF1482="ND",AF1482&lt;STD_01122025!$J$7),AH1482="ND"),"Pass","Fail"),""))))))</f>
        <v/>
      </c>
      <c r="AM1482" s="62" t="str">
        <f>IF(ISBLANK(B1482),"",IFERROR(IF(VLOOKUP(B1482,'Np PL4 Stock'!$A:$J,10,FALSE)="Np4",D1482-VLOOKUP(B1482,'Np PL4 Stock'!$A:$E,5,FALSE),D1482-VLOOKUP(B1482,'Np PL4 Stock'!$A:$E,5,FALSE)-1),""))</f>
        <v/>
      </c>
      <c r="AN1482" s="147"/>
      <c r="AO1482" s="147"/>
      <c r="AP1482" s="59"/>
      <c r="AQ1482" s="59"/>
      <c r="AR1482" s="59"/>
      <c r="AS1482" s="59"/>
      <c r="AT1482" s="73"/>
      <c r="AU1482" s="73"/>
      <c r="AV1482" s="73"/>
      <c r="AW1482" s="73"/>
      <c r="AX1482" s="84"/>
      <c r="AY1482" s="59"/>
      <c r="AZ1482" s="59"/>
      <c r="BA1482" s="59"/>
      <c r="BB1482" s="59"/>
      <c r="BC1482" s="59"/>
      <c r="BD1482" s="59"/>
      <c r="BE1482" s="84"/>
      <c r="BF1482" s="84"/>
      <c r="BG1482" s="84"/>
      <c r="BH1482" s="84"/>
      <c r="BI1482" s="85"/>
      <c r="BJ1482" s="86"/>
      <c r="BK1482" s="86"/>
      <c r="BL1482" s="86"/>
      <c r="BM1482" s="86"/>
      <c r="BN1482" s="86"/>
      <c r="BO1482" s="59"/>
      <c r="BP1482" s="69"/>
      <c r="BQ1482" s="92">
        <v>0</v>
      </c>
      <c r="BR1482" s="93">
        <v>0</v>
      </c>
      <c r="BS1482" s="94" t="str">
        <f t="shared" si="245"/>
        <v/>
      </c>
      <c r="BT1482" s="95">
        <v>0</v>
      </c>
      <c r="BU1482" s="101" t="str">
        <f t="shared" si="246"/>
        <v/>
      </c>
      <c r="BV1482" s="102" t="str">
        <f t="shared" si="247"/>
        <v>-</v>
      </c>
      <c r="BW1482" s="103"/>
      <c r="BX1482" s="104" t="str">
        <f t="shared" si="248"/>
        <v>-</v>
      </c>
      <c r="BY1482" s="105"/>
      <c r="BZ1482" s="103"/>
      <c r="CA1482" s="106"/>
      <c r="CB1482" s="107"/>
      <c r="CC1482" s="112"/>
      <c r="CD1482" s="106"/>
      <c r="CE1482" s="103"/>
      <c r="CF1482" s="113"/>
      <c r="CG1482" s="114"/>
    </row>
    <row r="1483" spans="1:85">
      <c r="A1483" s="53" t="str">
        <f t="shared" si="239"/>
        <v>--</v>
      </c>
      <c r="B1483" s="47" t="str">
        <f t="shared" si="240"/>
        <v>-</v>
      </c>
      <c r="C1483" s="153"/>
      <c r="D1483" s="49"/>
      <c r="E1483" s="50"/>
      <c r="F1483" s="51"/>
      <c r="G1483" s="59"/>
      <c r="H1483" s="51"/>
      <c r="I1483" s="59"/>
      <c r="J1483" s="60" t="str">
        <f>IF(ISBLANK(H1483),"",IFERROR(VLOOKUP(B1483,'Np PL4 Stock'!$A:$D,4,FALSE),""))</f>
        <v/>
      </c>
      <c r="K1483" s="61" t="str">
        <f>IF(ISBLANK(H1483),"",SUMIF('Np PL4 Stock'!$A:$A,B1483,'Np PL4 Stock'!$N:$N))</f>
        <v/>
      </c>
      <c r="L1483" s="62" t="str">
        <f>IF(ISBLANK(H1483),"",VLOOKUP(LEFT(B1483,5),Unit!A:B,2,FALSE))</f>
        <v/>
      </c>
      <c r="M1483" s="63" t="str">
        <f>IF(ISBLANK(H1483),"",IFERROR(VLOOKUP(B1483,'Np PL4 Stock'!$A:$T,20,FALSE),""))</f>
        <v/>
      </c>
      <c r="N1483" s="63" t="str">
        <f>IF(ISBLANK(H1483),"",IFERROR(VLOOKUP(B1483,'Np PL4 Stock'!$A:$U,21,FALSE),""))</f>
        <v/>
      </c>
      <c r="O1483" s="62" t="str">
        <f t="shared" si="243"/>
        <v/>
      </c>
      <c r="P1483" s="62" t="str">
        <f t="shared" si="241"/>
        <v/>
      </c>
      <c r="Q1483" s="67" t="str">
        <f t="shared" si="244"/>
        <v/>
      </c>
      <c r="R1483" s="67" t="str">
        <f t="shared" si="242"/>
        <v/>
      </c>
      <c r="S1483" s="59"/>
      <c r="T1483" s="147"/>
      <c r="U1483" s="147"/>
      <c r="V1483" s="59"/>
      <c r="W1483" s="59"/>
      <c r="X1483" s="59"/>
      <c r="Y1483" s="59"/>
      <c r="Z1483" s="59"/>
      <c r="AA1483" s="59"/>
      <c r="AB1483" s="59"/>
      <c r="AC1483" s="59"/>
      <c r="AD1483" s="59"/>
      <c r="AE1483" s="59"/>
      <c r="AF1483" s="73"/>
      <c r="AG1483" s="73"/>
      <c r="AH1483" s="73"/>
      <c r="AI1483" s="73"/>
      <c r="AJ1483" s="73"/>
      <c r="AK1483" s="73"/>
      <c r="AL1483" s="77" t="str">
        <f>IF(ISBLANK(S1483),"",IF(AJ1483="Fail","Fail",IF(E1483="PL4",IF(AND(T1483&gt;STD_01122025!$D$3,U1483&lt;STD_01122025!$D$4,OR(AF1483="ND",AF1483&lt;STD_01122025!$D$7),AH1483="ND"),"Pass","Fail"),IF(E1483="PL12",IF(AND(S1483&lt;STD_01122025!$F$2,T1483&gt;STD_01122025!$F$3,U1483&lt;STD_01122025!$F$4,V1483&gt;STD_01122025!$F$5,X1483&gt;STD_01122025!$F$6,OR(AF1483="ND",AF1483&lt;STD_01122025!$F$7),AH1483="ND"),"Pass","Fail"),IF(E1483="SuperPL",IF(AND(T1483&gt;STD_01122025!$H$3,U1483&lt;STD_01122025!$H$4,V1483&gt;STD_01122025!$H$5,X1483&gt;STD_01122025!$H$6,OR(AF1483="ND",AF1483&lt;STD_01122025!$H$7),AH1483="ND"),"Pass","Fail"),IF(E1483="Flight",IF(AND(T1483&gt;STD_01122025!$J$3,U1483&lt;STD_01122025!$J$4,X1483&gt;STD_01122025!$J$6,OR(AF1483="ND",AF1483&lt;STD_01122025!$J$7),AH1483="ND"),"Pass","Fail"),""))))))</f>
        <v/>
      </c>
      <c r="AM1483" s="62" t="str">
        <f>IF(ISBLANK(B1483),"",IFERROR(IF(VLOOKUP(B1483,'Np PL4 Stock'!$A:$J,10,FALSE)="Np4",D1483-VLOOKUP(B1483,'Np PL4 Stock'!$A:$E,5,FALSE),D1483-VLOOKUP(B1483,'Np PL4 Stock'!$A:$E,5,FALSE)-1),""))</f>
        <v/>
      </c>
      <c r="AN1483" s="147"/>
      <c r="AO1483" s="147"/>
      <c r="AP1483" s="59"/>
      <c r="AQ1483" s="59"/>
      <c r="AR1483" s="59"/>
      <c r="AS1483" s="59"/>
      <c r="AT1483" s="73"/>
      <c r="AU1483" s="73"/>
      <c r="AV1483" s="73"/>
      <c r="AW1483" s="73"/>
      <c r="AX1483" s="84"/>
      <c r="AY1483" s="59"/>
      <c r="AZ1483" s="59"/>
      <c r="BA1483" s="59"/>
      <c r="BB1483" s="59"/>
      <c r="BC1483" s="59"/>
      <c r="BD1483" s="59"/>
      <c r="BE1483" s="84"/>
      <c r="BF1483" s="84"/>
      <c r="BG1483" s="84"/>
      <c r="BH1483" s="84"/>
      <c r="BI1483" s="85"/>
      <c r="BJ1483" s="86"/>
      <c r="BK1483" s="86"/>
      <c r="BL1483" s="86"/>
      <c r="BM1483" s="86"/>
      <c r="BN1483" s="86"/>
      <c r="BO1483" s="59"/>
      <c r="BP1483" s="69"/>
      <c r="BQ1483" s="92">
        <v>0</v>
      </c>
      <c r="BR1483" s="93">
        <v>0</v>
      </c>
      <c r="BS1483" s="94" t="str">
        <f t="shared" si="245"/>
        <v/>
      </c>
      <c r="BT1483" s="95">
        <v>0</v>
      </c>
      <c r="BU1483" s="101" t="str">
        <f t="shared" si="246"/>
        <v/>
      </c>
      <c r="BV1483" s="102" t="str">
        <f t="shared" si="247"/>
        <v>-</v>
      </c>
      <c r="BW1483" s="103"/>
      <c r="BX1483" s="104" t="str">
        <f t="shared" si="248"/>
        <v>-</v>
      </c>
      <c r="BY1483" s="105"/>
      <c r="BZ1483" s="103"/>
      <c r="CA1483" s="106"/>
      <c r="CB1483" s="107"/>
      <c r="CC1483" s="112"/>
      <c r="CD1483" s="106"/>
      <c r="CE1483" s="103"/>
      <c r="CF1483" s="113"/>
      <c r="CG1483" s="114"/>
    </row>
    <row r="1484" spans="1:85">
      <c r="A1484" s="53" t="str">
        <f t="shared" si="239"/>
        <v>--</v>
      </c>
      <c r="B1484" s="47" t="str">
        <f t="shared" si="240"/>
        <v>-</v>
      </c>
      <c r="C1484" s="153"/>
      <c r="D1484" s="49"/>
      <c r="E1484" s="50"/>
      <c r="F1484" s="51"/>
      <c r="G1484" s="59"/>
      <c r="H1484" s="51"/>
      <c r="I1484" s="59"/>
      <c r="J1484" s="60" t="str">
        <f>IF(ISBLANK(H1484),"",IFERROR(VLOOKUP(B1484,'Np PL4 Stock'!$A:$D,4,FALSE),""))</f>
        <v/>
      </c>
      <c r="K1484" s="61" t="str">
        <f>IF(ISBLANK(H1484),"",SUMIF('Np PL4 Stock'!$A:$A,B1484,'Np PL4 Stock'!$N:$N))</f>
        <v/>
      </c>
      <c r="L1484" s="62" t="str">
        <f>IF(ISBLANK(H1484),"",VLOOKUP(LEFT(B1484,5),Unit!A:B,2,FALSE))</f>
        <v/>
      </c>
      <c r="M1484" s="63" t="str">
        <f>IF(ISBLANK(H1484),"",IFERROR(VLOOKUP(B1484,'Np PL4 Stock'!$A:$T,20,FALSE),""))</f>
        <v/>
      </c>
      <c r="N1484" s="63" t="str">
        <f>IF(ISBLANK(H1484),"",IFERROR(VLOOKUP(B1484,'Np PL4 Stock'!$A:$U,21,FALSE),""))</f>
        <v/>
      </c>
      <c r="O1484" s="62" t="str">
        <f t="shared" si="243"/>
        <v/>
      </c>
      <c r="P1484" s="62" t="str">
        <f t="shared" si="241"/>
        <v/>
      </c>
      <c r="Q1484" s="67" t="str">
        <f t="shared" si="244"/>
        <v/>
      </c>
      <c r="R1484" s="67" t="str">
        <f t="shared" si="242"/>
        <v/>
      </c>
      <c r="S1484" s="59"/>
      <c r="T1484" s="147"/>
      <c r="U1484" s="147"/>
      <c r="V1484" s="59"/>
      <c r="W1484" s="59"/>
      <c r="X1484" s="59"/>
      <c r="Y1484" s="59"/>
      <c r="Z1484" s="59"/>
      <c r="AA1484" s="59"/>
      <c r="AB1484" s="59"/>
      <c r="AC1484" s="59"/>
      <c r="AD1484" s="59"/>
      <c r="AE1484" s="59"/>
      <c r="AF1484" s="73"/>
      <c r="AG1484" s="73"/>
      <c r="AH1484" s="73"/>
      <c r="AI1484" s="73"/>
      <c r="AJ1484" s="73"/>
      <c r="AK1484" s="73"/>
      <c r="AL1484" s="77" t="str">
        <f>IF(ISBLANK(S1484),"",IF(AJ1484="Fail","Fail",IF(E1484="PL4",IF(AND(T1484&gt;STD_01122025!$D$3,U1484&lt;STD_01122025!$D$4,OR(AF1484="ND",AF1484&lt;STD_01122025!$D$7),AH1484="ND"),"Pass","Fail"),IF(E1484="PL12",IF(AND(S1484&lt;STD_01122025!$F$2,T1484&gt;STD_01122025!$F$3,U1484&lt;STD_01122025!$F$4,V1484&gt;STD_01122025!$F$5,X1484&gt;STD_01122025!$F$6,OR(AF1484="ND",AF1484&lt;STD_01122025!$F$7),AH1484="ND"),"Pass","Fail"),IF(E1484="SuperPL",IF(AND(T1484&gt;STD_01122025!$H$3,U1484&lt;STD_01122025!$H$4,V1484&gt;STD_01122025!$H$5,X1484&gt;STD_01122025!$H$6,OR(AF1484="ND",AF1484&lt;STD_01122025!$H$7),AH1484="ND"),"Pass","Fail"),IF(E1484="Flight",IF(AND(T1484&gt;STD_01122025!$J$3,U1484&lt;STD_01122025!$J$4,X1484&gt;STD_01122025!$J$6,OR(AF1484="ND",AF1484&lt;STD_01122025!$J$7),AH1484="ND"),"Pass","Fail"),""))))))</f>
        <v/>
      </c>
      <c r="AM1484" s="62" t="str">
        <f>IF(ISBLANK(B1484),"",IFERROR(IF(VLOOKUP(B1484,'Np PL4 Stock'!$A:$J,10,FALSE)="Np4",D1484-VLOOKUP(B1484,'Np PL4 Stock'!$A:$E,5,FALSE),D1484-VLOOKUP(B1484,'Np PL4 Stock'!$A:$E,5,FALSE)-1),""))</f>
        <v/>
      </c>
      <c r="AN1484" s="147"/>
      <c r="AO1484" s="147"/>
      <c r="AP1484" s="59"/>
      <c r="AQ1484" s="59"/>
      <c r="AR1484" s="59"/>
      <c r="AS1484" s="59"/>
      <c r="AT1484" s="73"/>
      <c r="AU1484" s="73"/>
      <c r="AV1484" s="73"/>
      <c r="AW1484" s="73"/>
      <c r="AX1484" s="84"/>
      <c r="AY1484" s="59"/>
      <c r="AZ1484" s="59"/>
      <c r="BA1484" s="59"/>
      <c r="BB1484" s="59"/>
      <c r="BC1484" s="59"/>
      <c r="BD1484" s="59"/>
      <c r="BE1484" s="84"/>
      <c r="BF1484" s="84"/>
      <c r="BG1484" s="84"/>
      <c r="BH1484" s="84"/>
      <c r="BI1484" s="85"/>
      <c r="BJ1484" s="86"/>
      <c r="BK1484" s="86"/>
      <c r="BL1484" s="86"/>
      <c r="BM1484" s="86"/>
      <c r="BN1484" s="86"/>
      <c r="BO1484" s="59"/>
      <c r="BP1484" s="69"/>
      <c r="BQ1484" s="92">
        <v>0</v>
      </c>
      <c r="BR1484" s="93">
        <v>0</v>
      </c>
      <c r="BS1484" s="94" t="str">
        <f t="shared" si="245"/>
        <v/>
      </c>
      <c r="BT1484" s="95">
        <v>0</v>
      </c>
      <c r="BU1484" s="101" t="str">
        <f t="shared" si="246"/>
        <v/>
      </c>
      <c r="BV1484" s="102" t="str">
        <f t="shared" si="247"/>
        <v>-</v>
      </c>
      <c r="BW1484" s="103"/>
      <c r="BX1484" s="104" t="str">
        <f t="shared" si="248"/>
        <v>-</v>
      </c>
      <c r="BY1484" s="105"/>
      <c r="BZ1484" s="103"/>
      <c r="CA1484" s="106"/>
      <c r="CB1484" s="107"/>
      <c r="CC1484" s="112"/>
      <c r="CD1484" s="106"/>
      <c r="CE1484" s="103"/>
      <c r="CF1484" s="113"/>
      <c r="CG1484" s="114"/>
    </row>
    <row r="1485" spans="1:85">
      <c r="A1485" s="53" t="str">
        <f t="shared" si="239"/>
        <v>--</v>
      </c>
      <c r="B1485" s="47" t="str">
        <f t="shared" si="240"/>
        <v>-</v>
      </c>
      <c r="C1485" s="153"/>
      <c r="D1485" s="49"/>
      <c r="E1485" s="50"/>
      <c r="F1485" s="51"/>
      <c r="G1485" s="59"/>
      <c r="H1485" s="51"/>
      <c r="I1485" s="59"/>
      <c r="J1485" s="60" t="str">
        <f>IF(ISBLANK(H1485),"",IFERROR(VLOOKUP(B1485,'Np PL4 Stock'!$A:$D,4,FALSE),""))</f>
        <v/>
      </c>
      <c r="K1485" s="61" t="str">
        <f>IF(ISBLANK(H1485),"",SUMIF('Np PL4 Stock'!$A:$A,B1485,'Np PL4 Stock'!$N:$N))</f>
        <v/>
      </c>
      <c r="L1485" s="62" t="str">
        <f>IF(ISBLANK(H1485),"",VLOOKUP(LEFT(B1485,5),Unit!A:B,2,FALSE))</f>
        <v/>
      </c>
      <c r="M1485" s="63" t="str">
        <f>IF(ISBLANK(H1485),"",IFERROR(VLOOKUP(B1485,'Np PL4 Stock'!$A:$T,20,FALSE),""))</f>
        <v/>
      </c>
      <c r="N1485" s="63" t="str">
        <f>IF(ISBLANK(H1485),"",IFERROR(VLOOKUP(B1485,'Np PL4 Stock'!$A:$U,21,FALSE),""))</f>
        <v/>
      </c>
      <c r="O1485" s="62" t="str">
        <f t="shared" si="243"/>
        <v/>
      </c>
      <c r="P1485" s="62" t="str">
        <f t="shared" si="241"/>
        <v/>
      </c>
      <c r="Q1485" s="67" t="str">
        <f t="shared" si="244"/>
        <v/>
      </c>
      <c r="R1485" s="67" t="str">
        <f t="shared" si="242"/>
        <v/>
      </c>
      <c r="S1485" s="59"/>
      <c r="T1485" s="147"/>
      <c r="U1485" s="147"/>
      <c r="V1485" s="59"/>
      <c r="W1485" s="59"/>
      <c r="X1485" s="59"/>
      <c r="Y1485" s="59"/>
      <c r="Z1485" s="59"/>
      <c r="AA1485" s="59"/>
      <c r="AB1485" s="59"/>
      <c r="AC1485" s="59"/>
      <c r="AD1485" s="59"/>
      <c r="AE1485" s="59"/>
      <c r="AF1485" s="73"/>
      <c r="AG1485" s="73"/>
      <c r="AH1485" s="73"/>
      <c r="AI1485" s="73"/>
      <c r="AJ1485" s="73"/>
      <c r="AK1485" s="73"/>
      <c r="AL1485" s="77" t="str">
        <f>IF(ISBLANK(S1485),"",IF(AJ1485="Fail","Fail",IF(E1485="PL4",IF(AND(T1485&gt;STD_01122025!$D$3,U1485&lt;STD_01122025!$D$4,OR(AF1485="ND",AF1485&lt;STD_01122025!$D$7),AH1485="ND"),"Pass","Fail"),IF(E1485="PL12",IF(AND(S1485&lt;STD_01122025!$F$2,T1485&gt;STD_01122025!$F$3,U1485&lt;STD_01122025!$F$4,V1485&gt;STD_01122025!$F$5,X1485&gt;STD_01122025!$F$6,OR(AF1485="ND",AF1485&lt;STD_01122025!$F$7),AH1485="ND"),"Pass","Fail"),IF(E1485="SuperPL",IF(AND(T1485&gt;STD_01122025!$H$3,U1485&lt;STD_01122025!$H$4,V1485&gt;STD_01122025!$H$5,X1485&gt;STD_01122025!$H$6,OR(AF1485="ND",AF1485&lt;STD_01122025!$H$7),AH1485="ND"),"Pass","Fail"),IF(E1485="Flight",IF(AND(T1485&gt;STD_01122025!$J$3,U1485&lt;STD_01122025!$J$4,X1485&gt;STD_01122025!$J$6,OR(AF1485="ND",AF1485&lt;STD_01122025!$J$7),AH1485="ND"),"Pass","Fail"),""))))))</f>
        <v/>
      </c>
      <c r="AM1485" s="62" t="str">
        <f>IF(ISBLANK(B1485),"",IFERROR(IF(VLOOKUP(B1485,'Np PL4 Stock'!$A:$J,10,FALSE)="Np4",D1485-VLOOKUP(B1485,'Np PL4 Stock'!$A:$E,5,FALSE),D1485-VLOOKUP(B1485,'Np PL4 Stock'!$A:$E,5,FALSE)-1),""))</f>
        <v/>
      </c>
      <c r="AN1485" s="147"/>
      <c r="AO1485" s="147"/>
      <c r="AP1485" s="59"/>
      <c r="AQ1485" s="59"/>
      <c r="AR1485" s="59"/>
      <c r="AS1485" s="59"/>
      <c r="AT1485" s="73"/>
      <c r="AU1485" s="73"/>
      <c r="AV1485" s="73"/>
      <c r="AW1485" s="73"/>
      <c r="AX1485" s="84"/>
      <c r="AY1485" s="59"/>
      <c r="AZ1485" s="59"/>
      <c r="BA1485" s="59"/>
      <c r="BB1485" s="59"/>
      <c r="BC1485" s="59"/>
      <c r="BD1485" s="59"/>
      <c r="BE1485" s="84"/>
      <c r="BF1485" s="84"/>
      <c r="BG1485" s="84"/>
      <c r="BH1485" s="84"/>
      <c r="BI1485" s="85"/>
      <c r="BJ1485" s="86"/>
      <c r="BK1485" s="86"/>
      <c r="BL1485" s="86"/>
      <c r="BM1485" s="86"/>
      <c r="BN1485" s="86"/>
      <c r="BO1485" s="59"/>
      <c r="BP1485" s="69"/>
      <c r="BQ1485" s="92">
        <v>0</v>
      </c>
      <c r="BR1485" s="93">
        <v>0</v>
      </c>
      <c r="BS1485" s="94" t="str">
        <f t="shared" si="245"/>
        <v/>
      </c>
      <c r="BT1485" s="95">
        <v>0</v>
      </c>
      <c r="BU1485" s="101" t="str">
        <f t="shared" si="246"/>
        <v/>
      </c>
      <c r="BV1485" s="102" t="str">
        <f t="shared" si="247"/>
        <v>-</v>
      </c>
      <c r="BW1485" s="103"/>
      <c r="BX1485" s="104" t="str">
        <f t="shared" si="248"/>
        <v>-</v>
      </c>
      <c r="BY1485" s="105"/>
      <c r="BZ1485" s="103"/>
      <c r="CA1485" s="106"/>
      <c r="CB1485" s="107"/>
      <c r="CC1485" s="112"/>
      <c r="CD1485" s="106"/>
      <c r="CE1485" s="103"/>
      <c r="CF1485" s="113"/>
      <c r="CG1485" s="114"/>
    </row>
    <row r="1486" spans="1:85">
      <c r="A1486" s="53" t="str">
        <f t="shared" si="239"/>
        <v>--</v>
      </c>
      <c r="B1486" s="47" t="str">
        <f t="shared" si="240"/>
        <v>-</v>
      </c>
      <c r="C1486" s="153"/>
      <c r="D1486" s="49"/>
      <c r="E1486" s="50"/>
      <c r="F1486" s="51"/>
      <c r="G1486" s="59"/>
      <c r="H1486" s="51"/>
      <c r="I1486" s="59"/>
      <c r="J1486" s="60" t="str">
        <f>IF(ISBLANK(H1486),"",IFERROR(VLOOKUP(B1486,'Np PL4 Stock'!$A:$D,4,FALSE),""))</f>
        <v/>
      </c>
      <c r="K1486" s="61" t="str">
        <f>IF(ISBLANK(H1486),"",SUMIF('Np PL4 Stock'!$A:$A,B1486,'Np PL4 Stock'!$N:$N))</f>
        <v/>
      </c>
      <c r="L1486" s="62" t="str">
        <f>IF(ISBLANK(H1486),"",VLOOKUP(LEFT(B1486,5),Unit!A:B,2,FALSE))</f>
        <v/>
      </c>
      <c r="M1486" s="63" t="str">
        <f>IF(ISBLANK(H1486),"",IFERROR(VLOOKUP(B1486,'Np PL4 Stock'!$A:$T,20,FALSE),""))</f>
        <v/>
      </c>
      <c r="N1486" s="63" t="str">
        <f>IF(ISBLANK(H1486),"",IFERROR(VLOOKUP(B1486,'Np PL4 Stock'!$A:$U,21,FALSE),""))</f>
        <v/>
      </c>
      <c r="O1486" s="62" t="str">
        <f t="shared" si="243"/>
        <v/>
      </c>
      <c r="P1486" s="62" t="str">
        <f t="shared" si="241"/>
        <v/>
      </c>
      <c r="Q1486" s="67" t="str">
        <f t="shared" si="244"/>
        <v/>
      </c>
      <c r="R1486" s="67" t="str">
        <f t="shared" si="242"/>
        <v/>
      </c>
      <c r="S1486" s="59"/>
      <c r="T1486" s="147"/>
      <c r="U1486" s="147"/>
      <c r="V1486" s="59"/>
      <c r="W1486" s="59"/>
      <c r="X1486" s="59"/>
      <c r="Y1486" s="59"/>
      <c r="Z1486" s="59"/>
      <c r="AA1486" s="59"/>
      <c r="AB1486" s="59"/>
      <c r="AC1486" s="59"/>
      <c r="AD1486" s="59"/>
      <c r="AE1486" s="59"/>
      <c r="AF1486" s="73"/>
      <c r="AG1486" s="73"/>
      <c r="AH1486" s="73"/>
      <c r="AI1486" s="73"/>
      <c r="AJ1486" s="73"/>
      <c r="AK1486" s="73"/>
      <c r="AL1486" s="77" t="str">
        <f>IF(ISBLANK(S1486),"",IF(AJ1486="Fail","Fail",IF(E1486="PL4",IF(AND(T1486&gt;STD_01122025!$D$3,U1486&lt;STD_01122025!$D$4,OR(AF1486="ND",AF1486&lt;STD_01122025!$D$7),AH1486="ND"),"Pass","Fail"),IF(E1486="PL12",IF(AND(S1486&lt;STD_01122025!$F$2,T1486&gt;STD_01122025!$F$3,U1486&lt;STD_01122025!$F$4,V1486&gt;STD_01122025!$F$5,X1486&gt;STD_01122025!$F$6,OR(AF1486="ND",AF1486&lt;STD_01122025!$F$7),AH1486="ND"),"Pass","Fail"),IF(E1486="SuperPL",IF(AND(T1486&gt;STD_01122025!$H$3,U1486&lt;STD_01122025!$H$4,V1486&gt;STD_01122025!$H$5,X1486&gt;STD_01122025!$H$6,OR(AF1486="ND",AF1486&lt;STD_01122025!$H$7),AH1486="ND"),"Pass","Fail"),IF(E1486="Flight",IF(AND(T1486&gt;STD_01122025!$J$3,U1486&lt;STD_01122025!$J$4,X1486&gt;STD_01122025!$J$6,OR(AF1486="ND",AF1486&lt;STD_01122025!$J$7),AH1486="ND"),"Pass","Fail"),""))))))</f>
        <v/>
      </c>
      <c r="AM1486" s="62" t="str">
        <f>IF(ISBLANK(B1486),"",IFERROR(IF(VLOOKUP(B1486,'Np PL4 Stock'!$A:$J,10,FALSE)="Np4",D1486-VLOOKUP(B1486,'Np PL4 Stock'!$A:$E,5,FALSE),D1486-VLOOKUP(B1486,'Np PL4 Stock'!$A:$E,5,FALSE)-1),""))</f>
        <v/>
      </c>
      <c r="AN1486" s="147"/>
      <c r="AO1486" s="147"/>
      <c r="AP1486" s="59"/>
      <c r="AQ1486" s="59"/>
      <c r="AR1486" s="59"/>
      <c r="AS1486" s="59"/>
      <c r="AT1486" s="73"/>
      <c r="AU1486" s="73"/>
      <c r="AV1486" s="73"/>
      <c r="AW1486" s="73"/>
      <c r="AX1486" s="84"/>
      <c r="AY1486" s="59"/>
      <c r="AZ1486" s="59"/>
      <c r="BA1486" s="59"/>
      <c r="BB1486" s="59"/>
      <c r="BC1486" s="59"/>
      <c r="BD1486" s="59"/>
      <c r="BE1486" s="84"/>
      <c r="BF1486" s="84"/>
      <c r="BG1486" s="84"/>
      <c r="BH1486" s="84"/>
      <c r="BI1486" s="85"/>
      <c r="BJ1486" s="86"/>
      <c r="BK1486" s="86"/>
      <c r="BL1486" s="86"/>
      <c r="BM1486" s="86"/>
      <c r="BN1486" s="86"/>
      <c r="BO1486" s="59"/>
      <c r="BP1486" s="69"/>
      <c r="BQ1486" s="92">
        <v>0</v>
      </c>
      <c r="BR1486" s="93">
        <v>0</v>
      </c>
      <c r="BS1486" s="94" t="str">
        <f t="shared" si="245"/>
        <v/>
      </c>
      <c r="BT1486" s="95">
        <v>0</v>
      </c>
      <c r="BU1486" s="101" t="str">
        <f t="shared" si="246"/>
        <v/>
      </c>
      <c r="BV1486" s="102" t="str">
        <f t="shared" si="247"/>
        <v>-</v>
      </c>
      <c r="BW1486" s="103"/>
      <c r="BX1486" s="104" t="str">
        <f t="shared" si="248"/>
        <v>-</v>
      </c>
      <c r="BY1486" s="105"/>
      <c r="BZ1486" s="103"/>
      <c r="CA1486" s="106"/>
      <c r="CB1486" s="107"/>
      <c r="CC1486" s="112"/>
      <c r="CD1486" s="106"/>
      <c r="CE1486" s="103"/>
      <c r="CF1486" s="113"/>
      <c r="CG1486" s="114"/>
    </row>
    <row r="1487" spans="1:85">
      <c r="A1487" s="53" t="str">
        <f t="shared" si="239"/>
        <v>--</v>
      </c>
      <c r="B1487" s="47" t="str">
        <f t="shared" si="240"/>
        <v>-</v>
      </c>
      <c r="C1487" s="153"/>
      <c r="D1487" s="49"/>
      <c r="E1487" s="50"/>
      <c r="F1487" s="51"/>
      <c r="G1487" s="59"/>
      <c r="H1487" s="51"/>
      <c r="I1487" s="59"/>
      <c r="J1487" s="60" t="str">
        <f>IF(ISBLANK(H1487),"",IFERROR(VLOOKUP(B1487,'Np PL4 Stock'!$A:$D,4,FALSE),""))</f>
        <v/>
      </c>
      <c r="K1487" s="61" t="str">
        <f>IF(ISBLANK(H1487),"",SUMIF('Np PL4 Stock'!$A:$A,B1487,'Np PL4 Stock'!$N:$N))</f>
        <v/>
      </c>
      <c r="L1487" s="62" t="str">
        <f>IF(ISBLANK(H1487),"",VLOOKUP(LEFT(B1487,5),Unit!A:B,2,FALSE))</f>
        <v/>
      </c>
      <c r="M1487" s="63" t="str">
        <f>IF(ISBLANK(H1487),"",IFERROR(VLOOKUP(B1487,'Np PL4 Stock'!$A:$T,20,FALSE),""))</f>
        <v/>
      </c>
      <c r="N1487" s="63" t="str">
        <f>IF(ISBLANK(H1487),"",IFERROR(VLOOKUP(B1487,'Np PL4 Stock'!$A:$U,21,FALSE),""))</f>
        <v/>
      </c>
      <c r="O1487" s="62" t="str">
        <f t="shared" si="243"/>
        <v/>
      </c>
      <c r="P1487" s="62" t="str">
        <f t="shared" si="241"/>
        <v/>
      </c>
      <c r="Q1487" s="67" t="str">
        <f t="shared" si="244"/>
        <v/>
      </c>
      <c r="R1487" s="67" t="str">
        <f t="shared" si="242"/>
        <v/>
      </c>
      <c r="S1487" s="59"/>
      <c r="T1487" s="147"/>
      <c r="U1487" s="147"/>
      <c r="V1487" s="59"/>
      <c r="W1487" s="59"/>
      <c r="X1487" s="59"/>
      <c r="Y1487" s="59"/>
      <c r="Z1487" s="59"/>
      <c r="AA1487" s="59"/>
      <c r="AB1487" s="59"/>
      <c r="AC1487" s="59"/>
      <c r="AD1487" s="59"/>
      <c r="AE1487" s="59"/>
      <c r="AF1487" s="73"/>
      <c r="AG1487" s="73"/>
      <c r="AH1487" s="73"/>
      <c r="AI1487" s="73"/>
      <c r="AJ1487" s="73"/>
      <c r="AK1487" s="73"/>
      <c r="AL1487" s="77" t="str">
        <f>IF(ISBLANK(S1487),"",IF(AJ1487="Fail","Fail",IF(E1487="PL4",IF(AND(T1487&gt;STD_01122025!$D$3,U1487&lt;STD_01122025!$D$4,OR(AF1487="ND",AF1487&lt;STD_01122025!$D$7),AH1487="ND"),"Pass","Fail"),IF(E1487="PL12",IF(AND(S1487&lt;STD_01122025!$F$2,T1487&gt;STD_01122025!$F$3,U1487&lt;STD_01122025!$F$4,V1487&gt;STD_01122025!$F$5,X1487&gt;STD_01122025!$F$6,OR(AF1487="ND",AF1487&lt;STD_01122025!$F$7),AH1487="ND"),"Pass","Fail"),IF(E1487="SuperPL",IF(AND(T1487&gt;STD_01122025!$H$3,U1487&lt;STD_01122025!$H$4,V1487&gt;STD_01122025!$H$5,X1487&gt;STD_01122025!$H$6,OR(AF1487="ND",AF1487&lt;STD_01122025!$H$7),AH1487="ND"),"Pass","Fail"),IF(E1487="Flight",IF(AND(T1487&gt;STD_01122025!$J$3,U1487&lt;STD_01122025!$J$4,X1487&gt;STD_01122025!$J$6,OR(AF1487="ND",AF1487&lt;STD_01122025!$J$7),AH1487="ND"),"Pass","Fail"),""))))))</f>
        <v/>
      </c>
      <c r="AM1487" s="62" t="str">
        <f>IF(ISBLANK(B1487),"",IFERROR(IF(VLOOKUP(B1487,'Np PL4 Stock'!$A:$J,10,FALSE)="Np4",D1487-VLOOKUP(B1487,'Np PL4 Stock'!$A:$E,5,FALSE),D1487-VLOOKUP(B1487,'Np PL4 Stock'!$A:$E,5,FALSE)-1),""))</f>
        <v/>
      </c>
      <c r="AN1487" s="147"/>
      <c r="AO1487" s="147"/>
      <c r="AP1487" s="59"/>
      <c r="AQ1487" s="59"/>
      <c r="AR1487" s="59"/>
      <c r="AS1487" s="59"/>
      <c r="AT1487" s="73"/>
      <c r="AU1487" s="73"/>
      <c r="AV1487" s="73"/>
      <c r="AW1487" s="73"/>
      <c r="AX1487" s="84"/>
      <c r="AY1487" s="59"/>
      <c r="AZ1487" s="59"/>
      <c r="BA1487" s="59"/>
      <c r="BB1487" s="59"/>
      <c r="BC1487" s="59"/>
      <c r="BD1487" s="59"/>
      <c r="BE1487" s="84"/>
      <c r="BF1487" s="84"/>
      <c r="BG1487" s="84"/>
      <c r="BH1487" s="84"/>
      <c r="BI1487" s="85"/>
      <c r="BJ1487" s="86"/>
      <c r="BK1487" s="86"/>
      <c r="BL1487" s="86"/>
      <c r="BM1487" s="86"/>
      <c r="BN1487" s="86"/>
      <c r="BO1487" s="59"/>
      <c r="BP1487" s="69"/>
      <c r="BQ1487" s="92">
        <v>0</v>
      </c>
      <c r="BR1487" s="93">
        <v>0</v>
      </c>
      <c r="BS1487" s="94" t="str">
        <f t="shared" si="245"/>
        <v/>
      </c>
      <c r="BT1487" s="95">
        <v>0</v>
      </c>
      <c r="BU1487" s="101" t="str">
        <f t="shared" si="246"/>
        <v/>
      </c>
      <c r="BV1487" s="102" t="str">
        <f t="shared" si="247"/>
        <v>-</v>
      </c>
      <c r="BW1487" s="103"/>
      <c r="BX1487" s="104" t="str">
        <f t="shared" si="248"/>
        <v>-</v>
      </c>
      <c r="BY1487" s="105"/>
      <c r="BZ1487" s="103"/>
      <c r="CA1487" s="106"/>
      <c r="CB1487" s="107"/>
      <c r="CC1487" s="112"/>
      <c r="CD1487" s="106"/>
      <c r="CE1487" s="103"/>
      <c r="CF1487" s="113"/>
      <c r="CG1487" s="114"/>
    </row>
    <row r="1488" spans="1:85">
      <c r="A1488" s="53" t="str">
        <f t="shared" si="239"/>
        <v>--</v>
      </c>
      <c r="B1488" s="47" t="str">
        <f t="shared" si="240"/>
        <v>-</v>
      </c>
      <c r="C1488" s="153"/>
      <c r="D1488" s="49"/>
      <c r="E1488" s="50"/>
      <c r="F1488" s="51"/>
      <c r="G1488" s="59"/>
      <c r="H1488" s="51"/>
      <c r="I1488" s="59"/>
      <c r="J1488" s="60" t="str">
        <f>IF(ISBLANK(H1488),"",IFERROR(VLOOKUP(B1488,'Np PL4 Stock'!$A:$D,4,FALSE),""))</f>
        <v/>
      </c>
      <c r="K1488" s="61" t="str">
        <f>IF(ISBLANK(H1488),"",SUMIF('Np PL4 Stock'!$A:$A,B1488,'Np PL4 Stock'!$N:$N))</f>
        <v/>
      </c>
      <c r="L1488" s="62" t="str">
        <f>IF(ISBLANK(H1488),"",VLOOKUP(LEFT(B1488,5),Unit!A:B,2,FALSE))</f>
        <v/>
      </c>
      <c r="M1488" s="63" t="str">
        <f>IF(ISBLANK(H1488),"",IFERROR(VLOOKUP(B1488,'Np PL4 Stock'!$A:$T,20,FALSE),""))</f>
        <v/>
      </c>
      <c r="N1488" s="63" t="str">
        <f>IF(ISBLANK(H1488),"",IFERROR(VLOOKUP(B1488,'Np PL4 Stock'!$A:$U,21,FALSE),""))</f>
        <v/>
      </c>
      <c r="O1488" s="62" t="str">
        <f t="shared" si="243"/>
        <v/>
      </c>
      <c r="P1488" s="62" t="str">
        <f t="shared" si="241"/>
        <v/>
      </c>
      <c r="Q1488" s="67" t="str">
        <f t="shared" si="244"/>
        <v/>
      </c>
      <c r="R1488" s="67" t="str">
        <f t="shared" si="242"/>
        <v/>
      </c>
      <c r="S1488" s="59"/>
      <c r="T1488" s="147"/>
      <c r="U1488" s="147"/>
      <c r="V1488" s="59"/>
      <c r="W1488" s="59"/>
      <c r="X1488" s="59"/>
      <c r="Y1488" s="59"/>
      <c r="Z1488" s="59"/>
      <c r="AA1488" s="59"/>
      <c r="AB1488" s="59"/>
      <c r="AC1488" s="59"/>
      <c r="AD1488" s="59"/>
      <c r="AE1488" s="59"/>
      <c r="AF1488" s="73"/>
      <c r="AG1488" s="73"/>
      <c r="AH1488" s="73"/>
      <c r="AI1488" s="73"/>
      <c r="AJ1488" s="73"/>
      <c r="AK1488" s="73"/>
      <c r="AL1488" s="77" t="str">
        <f>IF(ISBLANK(S1488),"",IF(AJ1488="Fail","Fail",IF(E1488="PL4",IF(AND(T1488&gt;STD_01122025!$D$3,U1488&lt;STD_01122025!$D$4,OR(AF1488="ND",AF1488&lt;STD_01122025!$D$7),AH1488="ND"),"Pass","Fail"),IF(E1488="PL12",IF(AND(S1488&lt;STD_01122025!$F$2,T1488&gt;STD_01122025!$F$3,U1488&lt;STD_01122025!$F$4,V1488&gt;STD_01122025!$F$5,X1488&gt;STD_01122025!$F$6,OR(AF1488="ND",AF1488&lt;STD_01122025!$F$7),AH1488="ND"),"Pass","Fail"),IF(E1488="SuperPL",IF(AND(T1488&gt;STD_01122025!$H$3,U1488&lt;STD_01122025!$H$4,V1488&gt;STD_01122025!$H$5,X1488&gt;STD_01122025!$H$6,OR(AF1488="ND",AF1488&lt;STD_01122025!$H$7),AH1488="ND"),"Pass","Fail"),IF(E1488="Flight",IF(AND(T1488&gt;STD_01122025!$J$3,U1488&lt;STD_01122025!$J$4,X1488&gt;STD_01122025!$J$6,OR(AF1488="ND",AF1488&lt;STD_01122025!$J$7),AH1488="ND"),"Pass","Fail"),""))))))</f>
        <v/>
      </c>
      <c r="AM1488" s="62" t="str">
        <f>IF(ISBLANK(B1488),"",IFERROR(IF(VLOOKUP(B1488,'Np PL4 Stock'!$A:$J,10,FALSE)="Np4",D1488-VLOOKUP(B1488,'Np PL4 Stock'!$A:$E,5,FALSE),D1488-VLOOKUP(B1488,'Np PL4 Stock'!$A:$E,5,FALSE)-1),""))</f>
        <v/>
      </c>
      <c r="AN1488" s="147"/>
      <c r="AO1488" s="147"/>
      <c r="AP1488" s="59"/>
      <c r="AQ1488" s="59"/>
      <c r="AR1488" s="59"/>
      <c r="AS1488" s="59"/>
      <c r="AT1488" s="73"/>
      <c r="AU1488" s="73"/>
      <c r="AV1488" s="73"/>
      <c r="AW1488" s="73"/>
      <c r="AX1488" s="84"/>
      <c r="AY1488" s="59"/>
      <c r="AZ1488" s="59"/>
      <c r="BA1488" s="59"/>
      <c r="BB1488" s="59"/>
      <c r="BC1488" s="59"/>
      <c r="BD1488" s="59"/>
      <c r="BE1488" s="84"/>
      <c r="BF1488" s="84"/>
      <c r="BG1488" s="84"/>
      <c r="BH1488" s="84"/>
      <c r="BI1488" s="85"/>
      <c r="BJ1488" s="86"/>
      <c r="BK1488" s="86"/>
      <c r="BL1488" s="86"/>
      <c r="BM1488" s="86"/>
      <c r="BN1488" s="86"/>
      <c r="BO1488" s="59"/>
      <c r="BP1488" s="69"/>
      <c r="BQ1488" s="92">
        <v>0</v>
      </c>
      <c r="BR1488" s="93">
        <v>0</v>
      </c>
      <c r="BS1488" s="94" t="str">
        <f t="shared" si="245"/>
        <v/>
      </c>
      <c r="BT1488" s="95">
        <v>0</v>
      </c>
      <c r="BU1488" s="101" t="str">
        <f t="shared" si="246"/>
        <v/>
      </c>
      <c r="BV1488" s="102" t="str">
        <f t="shared" si="247"/>
        <v>-</v>
      </c>
      <c r="BW1488" s="103"/>
      <c r="BX1488" s="104" t="str">
        <f t="shared" si="248"/>
        <v>-</v>
      </c>
      <c r="BY1488" s="105"/>
      <c r="BZ1488" s="103"/>
      <c r="CA1488" s="106"/>
      <c r="CB1488" s="107"/>
      <c r="CC1488" s="112"/>
      <c r="CD1488" s="106"/>
      <c r="CE1488" s="103"/>
      <c r="CF1488" s="113"/>
      <c r="CG1488" s="114"/>
    </row>
    <row r="1489" spans="1:85">
      <c r="A1489" s="53" t="str">
        <f t="shared" si="239"/>
        <v>--</v>
      </c>
      <c r="B1489" s="47" t="str">
        <f t="shared" si="240"/>
        <v>-</v>
      </c>
      <c r="C1489" s="153"/>
      <c r="D1489" s="49"/>
      <c r="E1489" s="50"/>
      <c r="F1489" s="51"/>
      <c r="G1489" s="59"/>
      <c r="H1489" s="51"/>
      <c r="I1489" s="59"/>
      <c r="J1489" s="60" t="str">
        <f>IF(ISBLANK(H1489),"",IFERROR(VLOOKUP(B1489,'Np PL4 Stock'!$A:$D,4,FALSE),""))</f>
        <v/>
      </c>
      <c r="K1489" s="61" t="str">
        <f>IF(ISBLANK(H1489),"",SUMIF('Np PL4 Stock'!$A:$A,B1489,'Np PL4 Stock'!$N:$N))</f>
        <v/>
      </c>
      <c r="L1489" s="62" t="str">
        <f>IF(ISBLANK(H1489),"",VLOOKUP(LEFT(B1489,5),Unit!A:B,2,FALSE))</f>
        <v/>
      </c>
      <c r="M1489" s="63" t="str">
        <f>IF(ISBLANK(H1489),"",IFERROR(VLOOKUP(B1489,'Np PL4 Stock'!$A:$T,20,FALSE),""))</f>
        <v/>
      </c>
      <c r="N1489" s="63" t="str">
        <f>IF(ISBLANK(H1489),"",IFERROR(VLOOKUP(B1489,'Np PL4 Stock'!$A:$U,21,FALSE),""))</f>
        <v/>
      </c>
      <c r="O1489" s="62" t="str">
        <f t="shared" si="243"/>
        <v/>
      </c>
      <c r="P1489" s="62" t="str">
        <f t="shared" si="241"/>
        <v/>
      </c>
      <c r="Q1489" s="67" t="str">
        <f t="shared" si="244"/>
        <v/>
      </c>
      <c r="R1489" s="67" t="str">
        <f t="shared" si="242"/>
        <v/>
      </c>
      <c r="S1489" s="59"/>
      <c r="T1489" s="147"/>
      <c r="U1489" s="147"/>
      <c r="V1489" s="59"/>
      <c r="W1489" s="59"/>
      <c r="X1489" s="59"/>
      <c r="Y1489" s="59"/>
      <c r="Z1489" s="59"/>
      <c r="AA1489" s="59"/>
      <c r="AB1489" s="59"/>
      <c r="AC1489" s="59"/>
      <c r="AD1489" s="59"/>
      <c r="AE1489" s="59"/>
      <c r="AF1489" s="73"/>
      <c r="AG1489" s="73"/>
      <c r="AH1489" s="73"/>
      <c r="AI1489" s="73"/>
      <c r="AJ1489" s="73"/>
      <c r="AK1489" s="73"/>
      <c r="AL1489" s="77" t="str">
        <f>IF(ISBLANK(S1489),"",IF(AJ1489="Fail","Fail",IF(E1489="PL4",IF(AND(T1489&gt;STD_01122025!$D$3,U1489&lt;STD_01122025!$D$4,OR(AF1489="ND",AF1489&lt;STD_01122025!$D$7),AH1489="ND"),"Pass","Fail"),IF(E1489="PL12",IF(AND(S1489&lt;STD_01122025!$F$2,T1489&gt;STD_01122025!$F$3,U1489&lt;STD_01122025!$F$4,V1489&gt;STD_01122025!$F$5,X1489&gt;STD_01122025!$F$6,OR(AF1489="ND",AF1489&lt;STD_01122025!$F$7),AH1489="ND"),"Pass","Fail"),IF(E1489="SuperPL",IF(AND(T1489&gt;STD_01122025!$H$3,U1489&lt;STD_01122025!$H$4,V1489&gt;STD_01122025!$H$5,X1489&gt;STD_01122025!$H$6,OR(AF1489="ND",AF1489&lt;STD_01122025!$H$7),AH1489="ND"),"Pass","Fail"),IF(E1489="Flight",IF(AND(T1489&gt;STD_01122025!$J$3,U1489&lt;STD_01122025!$J$4,X1489&gt;STD_01122025!$J$6,OR(AF1489="ND",AF1489&lt;STD_01122025!$J$7),AH1489="ND"),"Pass","Fail"),""))))))</f>
        <v/>
      </c>
      <c r="AM1489" s="62" t="str">
        <f>IF(ISBLANK(B1489),"",IFERROR(IF(VLOOKUP(B1489,'Np PL4 Stock'!$A:$J,10,FALSE)="Np4",D1489-VLOOKUP(B1489,'Np PL4 Stock'!$A:$E,5,FALSE),D1489-VLOOKUP(B1489,'Np PL4 Stock'!$A:$E,5,FALSE)-1),""))</f>
        <v/>
      </c>
      <c r="AN1489" s="147"/>
      <c r="AO1489" s="147"/>
      <c r="AP1489" s="59"/>
      <c r="AQ1489" s="59"/>
      <c r="AR1489" s="59"/>
      <c r="AS1489" s="59"/>
      <c r="AT1489" s="73"/>
      <c r="AU1489" s="73"/>
      <c r="AV1489" s="73"/>
      <c r="AW1489" s="73"/>
      <c r="AX1489" s="84"/>
      <c r="AY1489" s="59"/>
      <c r="AZ1489" s="59"/>
      <c r="BA1489" s="59"/>
      <c r="BB1489" s="59"/>
      <c r="BC1489" s="59"/>
      <c r="BD1489" s="59"/>
      <c r="BE1489" s="84"/>
      <c r="BF1489" s="84"/>
      <c r="BG1489" s="84"/>
      <c r="BH1489" s="84"/>
      <c r="BI1489" s="85"/>
      <c r="BJ1489" s="86"/>
      <c r="BK1489" s="86"/>
      <c r="BL1489" s="86"/>
      <c r="BM1489" s="86"/>
      <c r="BN1489" s="86"/>
      <c r="BO1489" s="59"/>
      <c r="BP1489" s="69"/>
      <c r="BQ1489" s="92">
        <v>0</v>
      </c>
      <c r="BR1489" s="93">
        <v>0</v>
      </c>
      <c r="BS1489" s="94" t="str">
        <f t="shared" si="245"/>
        <v/>
      </c>
      <c r="BT1489" s="95">
        <v>0</v>
      </c>
      <c r="BU1489" s="101" t="str">
        <f t="shared" si="246"/>
        <v/>
      </c>
      <c r="BV1489" s="102" t="str">
        <f t="shared" si="247"/>
        <v>-</v>
      </c>
      <c r="BW1489" s="103"/>
      <c r="BX1489" s="104" t="str">
        <f t="shared" si="248"/>
        <v>-</v>
      </c>
      <c r="BY1489" s="105"/>
      <c r="BZ1489" s="103"/>
      <c r="CA1489" s="106"/>
      <c r="CB1489" s="107"/>
      <c r="CC1489" s="112"/>
      <c r="CD1489" s="106"/>
      <c r="CE1489" s="103"/>
      <c r="CF1489" s="113"/>
      <c r="CG1489" s="114"/>
    </row>
    <row r="1490" spans="1:85">
      <c r="A1490" s="53" t="str">
        <f t="shared" ref="A1490:A1553" si="249">IF(ISBLANK(H1490),"",H1490&amp;"-"&amp;IF(OR(LEN(I1490)=1,LEN(I1490)=4),"0"&amp;I1490,I1490))&amp;"-"&amp;IF(LEN(G1490)=1,"0"&amp;G1490,G1490)&amp;"-"&amp;D1490</f>
        <v>--</v>
      </c>
      <c r="B1490" s="47" t="str">
        <f t="shared" ref="B1490:B1553" si="250">IF(ISBLANK(H1490),"",H1490&amp;"-"&amp;IF(OR(LEN(I1490)=1,LEN(I1490)=4),"0"&amp;I1490,I1490))&amp;"-"&amp;IF(LEN(G1490)=1,"0"&amp;G1490,G1490)</f>
        <v>-</v>
      </c>
      <c r="C1490" s="153"/>
      <c r="D1490" s="49"/>
      <c r="E1490" s="50"/>
      <c r="F1490" s="51"/>
      <c r="G1490" s="59"/>
      <c r="H1490" s="51"/>
      <c r="I1490" s="59"/>
      <c r="J1490" s="60" t="str">
        <f>IF(ISBLANK(H1490),"",IFERROR(VLOOKUP(B1490,'Np PL4 Stock'!$A:$D,4,FALSE),""))</f>
        <v/>
      </c>
      <c r="K1490" s="61" t="str">
        <f>IF(ISBLANK(H1490),"",SUMIF('Np PL4 Stock'!$A:$A,B1490,'Np PL4 Stock'!$N:$N))</f>
        <v/>
      </c>
      <c r="L1490" s="62" t="str">
        <f>IF(ISBLANK(H1490),"",VLOOKUP(LEFT(B1490,5),Unit!A:B,2,FALSE))</f>
        <v/>
      </c>
      <c r="M1490" s="63" t="str">
        <f>IF(ISBLANK(H1490),"",IFERROR(VLOOKUP(B1490,'Np PL4 Stock'!$A:$T,20,FALSE),""))</f>
        <v/>
      </c>
      <c r="N1490" s="63" t="str">
        <f>IF(ISBLANK(H1490),"",IFERROR(VLOOKUP(B1490,'Np PL4 Stock'!$A:$U,21,FALSE),""))</f>
        <v/>
      </c>
      <c r="O1490" s="62" t="str">
        <f t="shared" si="243"/>
        <v/>
      </c>
      <c r="P1490" s="62" t="str">
        <f t="shared" si="241"/>
        <v/>
      </c>
      <c r="Q1490" s="67" t="str">
        <f t="shared" si="244"/>
        <v/>
      </c>
      <c r="R1490" s="67" t="str">
        <f t="shared" si="242"/>
        <v/>
      </c>
      <c r="S1490" s="59"/>
      <c r="T1490" s="147"/>
      <c r="U1490" s="147"/>
      <c r="V1490" s="59"/>
      <c r="W1490" s="59"/>
      <c r="X1490" s="59"/>
      <c r="Y1490" s="59"/>
      <c r="Z1490" s="59"/>
      <c r="AA1490" s="59"/>
      <c r="AB1490" s="59"/>
      <c r="AC1490" s="59"/>
      <c r="AD1490" s="59"/>
      <c r="AE1490" s="59"/>
      <c r="AF1490" s="73"/>
      <c r="AG1490" s="73"/>
      <c r="AH1490" s="73"/>
      <c r="AI1490" s="73"/>
      <c r="AJ1490" s="73"/>
      <c r="AK1490" s="73"/>
      <c r="AL1490" s="77" t="str">
        <f>IF(ISBLANK(S1490),"",IF(AJ1490="Fail","Fail",IF(E1490="PL4",IF(AND(T1490&gt;STD_01122025!$D$3,U1490&lt;STD_01122025!$D$4,OR(AF1490="ND",AF1490&lt;STD_01122025!$D$7),AH1490="ND"),"Pass","Fail"),IF(E1490="PL12",IF(AND(S1490&lt;STD_01122025!$F$2,T1490&gt;STD_01122025!$F$3,U1490&lt;STD_01122025!$F$4,V1490&gt;STD_01122025!$F$5,X1490&gt;STD_01122025!$F$6,OR(AF1490="ND",AF1490&lt;STD_01122025!$F$7),AH1490="ND"),"Pass","Fail"),IF(E1490="SuperPL",IF(AND(T1490&gt;STD_01122025!$H$3,U1490&lt;STD_01122025!$H$4,V1490&gt;STD_01122025!$H$5,X1490&gt;STD_01122025!$H$6,OR(AF1490="ND",AF1490&lt;STD_01122025!$H$7),AH1490="ND"),"Pass","Fail"),IF(E1490="Flight",IF(AND(T1490&gt;STD_01122025!$J$3,U1490&lt;STD_01122025!$J$4,X1490&gt;STD_01122025!$J$6,OR(AF1490="ND",AF1490&lt;STD_01122025!$J$7),AH1490="ND"),"Pass","Fail"),""))))))</f>
        <v/>
      </c>
      <c r="AM1490" s="62" t="str">
        <f>IF(ISBLANK(B1490),"",IFERROR(IF(VLOOKUP(B1490,'Np PL4 Stock'!$A:$J,10,FALSE)="Np4",D1490-VLOOKUP(B1490,'Np PL4 Stock'!$A:$E,5,FALSE),D1490-VLOOKUP(B1490,'Np PL4 Stock'!$A:$E,5,FALSE)-1),""))</f>
        <v/>
      </c>
      <c r="AN1490" s="147"/>
      <c r="AO1490" s="147"/>
      <c r="AP1490" s="59"/>
      <c r="AQ1490" s="59"/>
      <c r="AR1490" s="59"/>
      <c r="AS1490" s="59"/>
      <c r="AT1490" s="73"/>
      <c r="AU1490" s="73"/>
      <c r="AV1490" s="73"/>
      <c r="AW1490" s="73"/>
      <c r="AX1490" s="84"/>
      <c r="AY1490" s="59"/>
      <c r="AZ1490" s="59"/>
      <c r="BA1490" s="59"/>
      <c r="BB1490" s="59"/>
      <c r="BC1490" s="59"/>
      <c r="BD1490" s="59"/>
      <c r="BE1490" s="84"/>
      <c r="BF1490" s="84"/>
      <c r="BG1490" s="84"/>
      <c r="BH1490" s="84"/>
      <c r="BI1490" s="85"/>
      <c r="BJ1490" s="86"/>
      <c r="BK1490" s="86"/>
      <c r="BL1490" s="86"/>
      <c r="BM1490" s="86"/>
      <c r="BN1490" s="86"/>
      <c r="BO1490" s="59"/>
      <c r="BP1490" s="69"/>
      <c r="BQ1490" s="92">
        <v>0</v>
      </c>
      <c r="BR1490" s="93">
        <v>0</v>
      </c>
      <c r="BS1490" s="94" t="str">
        <f t="shared" si="245"/>
        <v/>
      </c>
      <c r="BT1490" s="95">
        <v>0</v>
      </c>
      <c r="BU1490" s="101" t="str">
        <f t="shared" si="246"/>
        <v/>
      </c>
      <c r="BV1490" s="102" t="str">
        <f t="shared" si="247"/>
        <v>-</v>
      </c>
      <c r="BW1490" s="103"/>
      <c r="BX1490" s="104" t="str">
        <f t="shared" si="248"/>
        <v>-</v>
      </c>
      <c r="BY1490" s="105"/>
      <c r="BZ1490" s="103"/>
      <c r="CA1490" s="106"/>
      <c r="CB1490" s="107"/>
      <c r="CC1490" s="112"/>
      <c r="CD1490" s="106"/>
      <c r="CE1490" s="103"/>
      <c r="CF1490" s="113"/>
      <c r="CG1490" s="114"/>
    </row>
    <row r="1491" spans="1:85">
      <c r="A1491" s="53" t="str">
        <f t="shared" si="249"/>
        <v>--</v>
      </c>
      <c r="B1491" s="47" t="str">
        <f t="shared" si="250"/>
        <v>-</v>
      </c>
      <c r="C1491" s="153"/>
      <c r="D1491" s="49"/>
      <c r="E1491" s="50"/>
      <c r="F1491" s="51"/>
      <c r="G1491" s="59"/>
      <c r="H1491" s="51"/>
      <c r="I1491" s="59"/>
      <c r="J1491" s="60" t="str">
        <f>IF(ISBLANK(H1491),"",IFERROR(VLOOKUP(B1491,'Np PL4 Stock'!$A:$D,4,FALSE),""))</f>
        <v/>
      </c>
      <c r="K1491" s="61" t="str">
        <f>IF(ISBLANK(H1491),"",SUMIF('Np PL4 Stock'!$A:$A,B1491,'Np PL4 Stock'!$N:$N))</f>
        <v/>
      </c>
      <c r="L1491" s="62" t="str">
        <f>IF(ISBLANK(H1491),"",VLOOKUP(LEFT(B1491,5),Unit!A:B,2,FALSE))</f>
        <v/>
      </c>
      <c r="M1491" s="63" t="str">
        <f>IF(ISBLANK(H1491),"",IFERROR(VLOOKUP(B1491,'Np PL4 Stock'!$A:$T,20,FALSE),""))</f>
        <v/>
      </c>
      <c r="N1491" s="63" t="str">
        <f>IF(ISBLANK(H1491),"",IFERROR(VLOOKUP(B1491,'Np PL4 Stock'!$A:$U,21,FALSE),""))</f>
        <v/>
      </c>
      <c r="O1491" s="62" t="str">
        <f t="shared" si="243"/>
        <v/>
      </c>
      <c r="P1491" s="62" t="str">
        <f t="shared" si="241"/>
        <v/>
      </c>
      <c r="Q1491" s="67" t="str">
        <f t="shared" si="244"/>
        <v/>
      </c>
      <c r="R1491" s="67" t="str">
        <f t="shared" si="242"/>
        <v/>
      </c>
      <c r="S1491" s="59"/>
      <c r="T1491" s="147"/>
      <c r="U1491" s="147"/>
      <c r="V1491" s="59"/>
      <c r="W1491" s="59"/>
      <c r="X1491" s="59"/>
      <c r="Y1491" s="59"/>
      <c r="Z1491" s="59"/>
      <c r="AA1491" s="59"/>
      <c r="AB1491" s="59"/>
      <c r="AC1491" s="59"/>
      <c r="AD1491" s="59"/>
      <c r="AE1491" s="59"/>
      <c r="AF1491" s="73"/>
      <c r="AG1491" s="73"/>
      <c r="AH1491" s="73"/>
      <c r="AI1491" s="73"/>
      <c r="AJ1491" s="73"/>
      <c r="AK1491" s="73"/>
      <c r="AL1491" s="77" t="str">
        <f>IF(ISBLANK(S1491),"",IF(AJ1491="Fail","Fail",IF(E1491="PL4",IF(AND(T1491&gt;STD_01122025!$D$3,U1491&lt;STD_01122025!$D$4,OR(AF1491="ND",AF1491&lt;STD_01122025!$D$7),AH1491="ND"),"Pass","Fail"),IF(E1491="PL12",IF(AND(S1491&lt;STD_01122025!$F$2,T1491&gt;STD_01122025!$F$3,U1491&lt;STD_01122025!$F$4,V1491&gt;STD_01122025!$F$5,X1491&gt;STD_01122025!$F$6,OR(AF1491="ND",AF1491&lt;STD_01122025!$F$7),AH1491="ND"),"Pass","Fail"),IF(E1491="SuperPL",IF(AND(T1491&gt;STD_01122025!$H$3,U1491&lt;STD_01122025!$H$4,V1491&gt;STD_01122025!$H$5,X1491&gt;STD_01122025!$H$6,OR(AF1491="ND",AF1491&lt;STD_01122025!$H$7),AH1491="ND"),"Pass","Fail"),IF(E1491="Flight",IF(AND(T1491&gt;STD_01122025!$J$3,U1491&lt;STD_01122025!$J$4,X1491&gt;STD_01122025!$J$6,OR(AF1491="ND",AF1491&lt;STD_01122025!$J$7),AH1491="ND"),"Pass","Fail"),""))))))</f>
        <v/>
      </c>
      <c r="AM1491" s="62" t="str">
        <f>IF(ISBLANK(B1491),"",IFERROR(IF(VLOOKUP(B1491,'Np PL4 Stock'!$A:$J,10,FALSE)="Np4",D1491-VLOOKUP(B1491,'Np PL4 Stock'!$A:$E,5,FALSE),D1491-VLOOKUP(B1491,'Np PL4 Stock'!$A:$E,5,FALSE)-1),""))</f>
        <v/>
      </c>
      <c r="AN1491" s="147"/>
      <c r="AO1491" s="147"/>
      <c r="AP1491" s="59"/>
      <c r="AQ1491" s="59"/>
      <c r="AR1491" s="59"/>
      <c r="AS1491" s="59"/>
      <c r="AT1491" s="73"/>
      <c r="AU1491" s="73"/>
      <c r="AV1491" s="73"/>
      <c r="AW1491" s="73"/>
      <c r="AX1491" s="84"/>
      <c r="AY1491" s="59"/>
      <c r="AZ1491" s="59"/>
      <c r="BA1491" s="59"/>
      <c r="BB1491" s="59"/>
      <c r="BC1491" s="59"/>
      <c r="BD1491" s="59"/>
      <c r="BE1491" s="84"/>
      <c r="BF1491" s="84"/>
      <c r="BG1491" s="84"/>
      <c r="BH1491" s="84"/>
      <c r="BI1491" s="85"/>
      <c r="BJ1491" s="86"/>
      <c r="BK1491" s="86"/>
      <c r="BL1491" s="86"/>
      <c r="BM1491" s="86"/>
      <c r="BN1491" s="86"/>
      <c r="BO1491" s="59"/>
      <c r="BP1491" s="69"/>
      <c r="BQ1491" s="92">
        <v>0</v>
      </c>
      <c r="BR1491" s="93">
        <v>0</v>
      </c>
      <c r="BS1491" s="94" t="str">
        <f t="shared" si="245"/>
        <v/>
      </c>
      <c r="BT1491" s="95">
        <v>0</v>
      </c>
      <c r="BU1491" s="101" t="str">
        <f t="shared" si="246"/>
        <v/>
      </c>
      <c r="BV1491" s="102" t="str">
        <f t="shared" si="247"/>
        <v>-</v>
      </c>
      <c r="BW1491" s="103"/>
      <c r="BX1491" s="104" t="str">
        <f t="shared" si="248"/>
        <v>-</v>
      </c>
      <c r="BY1491" s="105"/>
      <c r="BZ1491" s="103"/>
      <c r="CA1491" s="106"/>
      <c r="CB1491" s="107"/>
      <c r="CC1491" s="112"/>
      <c r="CD1491" s="106"/>
      <c r="CE1491" s="103"/>
      <c r="CF1491" s="113"/>
      <c r="CG1491" s="114"/>
    </row>
    <row r="1492" spans="1:85">
      <c r="A1492" s="53" t="str">
        <f t="shared" si="249"/>
        <v>--</v>
      </c>
      <c r="B1492" s="47" t="str">
        <f t="shared" si="250"/>
        <v>-</v>
      </c>
      <c r="C1492" s="153"/>
      <c r="D1492" s="49"/>
      <c r="E1492" s="50"/>
      <c r="F1492" s="51"/>
      <c r="G1492" s="59"/>
      <c r="H1492" s="51"/>
      <c r="I1492" s="59"/>
      <c r="J1492" s="60" t="str">
        <f>IF(ISBLANK(H1492),"",IFERROR(VLOOKUP(B1492,'Np PL4 Stock'!$A:$D,4,FALSE),""))</f>
        <v/>
      </c>
      <c r="K1492" s="61" t="str">
        <f>IF(ISBLANK(H1492),"",SUMIF('Np PL4 Stock'!$A:$A,B1492,'Np PL4 Stock'!$N:$N))</f>
        <v/>
      </c>
      <c r="L1492" s="62" t="str">
        <f>IF(ISBLANK(H1492),"",VLOOKUP(LEFT(B1492,5),Unit!A:B,2,FALSE))</f>
        <v/>
      </c>
      <c r="M1492" s="63" t="str">
        <f>IF(ISBLANK(H1492),"",IFERROR(VLOOKUP(B1492,'Np PL4 Stock'!$A:$T,20,FALSE),""))</f>
        <v/>
      </c>
      <c r="N1492" s="63" t="str">
        <f>IF(ISBLANK(H1492),"",IFERROR(VLOOKUP(B1492,'Np PL4 Stock'!$A:$U,21,FALSE),""))</f>
        <v/>
      </c>
      <c r="O1492" s="62" t="str">
        <f t="shared" si="243"/>
        <v/>
      </c>
      <c r="P1492" s="62" t="str">
        <f t="shared" si="241"/>
        <v/>
      </c>
      <c r="Q1492" s="67" t="str">
        <f t="shared" si="244"/>
        <v/>
      </c>
      <c r="R1492" s="67" t="str">
        <f t="shared" si="242"/>
        <v/>
      </c>
      <c r="S1492" s="59"/>
      <c r="T1492" s="147"/>
      <c r="U1492" s="147"/>
      <c r="V1492" s="59"/>
      <c r="W1492" s="59"/>
      <c r="X1492" s="59"/>
      <c r="Y1492" s="59"/>
      <c r="Z1492" s="59"/>
      <c r="AA1492" s="59"/>
      <c r="AB1492" s="59"/>
      <c r="AC1492" s="59"/>
      <c r="AD1492" s="59"/>
      <c r="AE1492" s="59"/>
      <c r="AF1492" s="73"/>
      <c r="AG1492" s="73"/>
      <c r="AH1492" s="73"/>
      <c r="AI1492" s="73"/>
      <c r="AJ1492" s="73"/>
      <c r="AK1492" s="73"/>
      <c r="AL1492" s="77" t="str">
        <f>IF(ISBLANK(S1492),"",IF(AJ1492="Fail","Fail",IF(E1492="PL4",IF(AND(T1492&gt;STD_01122025!$D$3,U1492&lt;STD_01122025!$D$4,OR(AF1492="ND",AF1492&lt;STD_01122025!$D$7),AH1492="ND"),"Pass","Fail"),IF(E1492="PL12",IF(AND(S1492&lt;STD_01122025!$F$2,T1492&gt;STD_01122025!$F$3,U1492&lt;STD_01122025!$F$4,V1492&gt;STD_01122025!$F$5,X1492&gt;STD_01122025!$F$6,OR(AF1492="ND",AF1492&lt;STD_01122025!$F$7),AH1492="ND"),"Pass","Fail"),IF(E1492="SuperPL",IF(AND(T1492&gt;STD_01122025!$H$3,U1492&lt;STD_01122025!$H$4,V1492&gt;STD_01122025!$H$5,X1492&gt;STD_01122025!$H$6,OR(AF1492="ND",AF1492&lt;STD_01122025!$H$7),AH1492="ND"),"Pass","Fail"),IF(E1492="Flight",IF(AND(T1492&gt;STD_01122025!$J$3,U1492&lt;STD_01122025!$J$4,X1492&gt;STD_01122025!$J$6,OR(AF1492="ND",AF1492&lt;STD_01122025!$J$7),AH1492="ND"),"Pass","Fail"),""))))))</f>
        <v/>
      </c>
      <c r="AM1492" s="62" t="str">
        <f>IF(ISBLANK(B1492),"",IFERROR(IF(VLOOKUP(B1492,'Np PL4 Stock'!$A:$J,10,FALSE)="Np4",D1492-VLOOKUP(B1492,'Np PL4 Stock'!$A:$E,5,FALSE),D1492-VLOOKUP(B1492,'Np PL4 Stock'!$A:$E,5,FALSE)-1),""))</f>
        <v/>
      </c>
      <c r="AN1492" s="147"/>
      <c r="AO1492" s="147"/>
      <c r="AP1492" s="59"/>
      <c r="AQ1492" s="59"/>
      <c r="AR1492" s="59"/>
      <c r="AS1492" s="59"/>
      <c r="AT1492" s="73"/>
      <c r="AU1492" s="73"/>
      <c r="AV1492" s="73"/>
      <c r="AW1492" s="73"/>
      <c r="AX1492" s="84"/>
      <c r="AY1492" s="59"/>
      <c r="AZ1492" s="59"/>
      <c r="BA1492" s="59"/>
      <c r="BB1492" s="59"/>
      <c r="BC1492" s="59"/>
      <c r="BD1492" s="59"/>
      <c r="BE1492" s="84"/>
      <c r="BF1492" s="84"/>
      <c r="BG1492" s="84"/>
      <c r="BH1492" s="84"/>
      <c r="BI1492" s="85"/>
      <c r="BJ1492" s="86"/>
      <c r="BK1492" s="86"/>
      <c r="BL1492" s="86"/>
      <c r="BM1492" s="86"/>
      <c r="BN1492" s="86"/>
      <c r="BO1492" s="59"/>
      <c r="BP1492" s="69"/>
      <c r="BQ1492" s="92">
        <v>0</v>
      </c>
      <c r="BR1492" s="93">
        <v>0</v>
      </c>
      <c r="BS1492" s="94" t="str">
        <f t="shared" si="245"/>
        <v/>
      </c>
      <c r="BT1492" s="95">
        <v>0</v>
      </c>
      <c r="BU1492" s="101" t="str">
        <f t="shared" si="246"/>
        <v/>
      </c>
      <c r="BV1492" s="102" t="str">
        <f t="shared" si="247"/>
        <v>-</v>
      </c>
      <c r="BW1492" s="103"/>
      <c r="BX1492" s="104" t="str">
        <f t="shared" si="248"/>
        <v>-</v>
      </c>
      <c r="BY1492" s="105"/>
      <c r="BZ1492" s="103"/>
      <c r="CA1492" s="106"/>
      <c r="CB1492" s="107"/>
      <c r="CC1492" s="112"/>
      <c r="CD1492" s="106"/>
      <c r="CE1492" s="103"/>
      <c r="CF1492" s="113"/>
      <c r="CG1492" s="114"/>
    </row>
    <row r="1493" spans="1:85">
      <c r="A1493" s="53" t="str">
        <f t="shared" si="249"/>
        <v>--</v>
      </c>
      <c r="B1493" s="47" t="str">
        <f t="shared" si="250"/>
        <v>-</v>
      </c>
      <c r="C1493" s="153"/>
      <c r="D1493" s="49"/>
      <c r="E1493" s="50"/>
      <c r="F1493" s="51"/>
      <c r="G1493" s="59"/>
      <c r="H1493" s="51"/>
      <c r="I1493" s="59"/>
      <c r="J1493" s="60" t="str">
        <f>IF(ISBLANK(H1493),"",IFERROR(VLOOKUP(B1493,'Np PL4 Stock'!$A:$D,4,FALSE),""))</f>
        <v/>
      </c>
      <c r="K1493" s="61" t="str">
        <f>IF(ISBLANK(H1493),"",SUMIF('Np PL4 Stock'!$A:$A,B1493,'Np PL4 Stock'!$N:$N))</f>
        <v/>
      </c>
      <c r="L1493" s="62" t="str">
        <f>IF(ISBLANK(H1493),"",VLOOKUP(LEFT(B1493,5),Unit!A:B,2,FALSE))</f>
        <v/>
      </c>
      <c r="M1493" s="63" t="str">
        <f>IF(ISBLANK(H1493),"",IFERROR(VLOOKUP(B1493,'Np PL4 Stock'!$A:$T,20,FALSE),""))</f>
        <v/>
      </c>
      <c r="N1493" s="63" t="str">
        <f>IF(ISBLANK(H1493),"",IFERROR(VLOOKUP(B1493,'Np PL4 Stock'!$A:$U,21,FALSE),""))</f>
        <v/>
      </c>
      <c r="O1493" s="62" t="str">
        <f t="shared" si="243"/>
        <v/>
      </c>
      <c r="P1493" s="62" t="str">
        <f t="shared" si="241"/>
        <v/>
      </c>
      <c r="Q1493" s="67" t="str">
        <f t="shared" si="244"/>
        <v/>
      </c>
      <c r="R1493" s="67" t="str">
        <f t="shared" si="242"/>
        <v/>
      </c>
      <c r="S1493" s="59"/>
      <c r="T1493" s="147"/>
      <c r="U1493" s="147"/>
      <c r="V1493" s="59"/>
      <c r="W1493" s="59"/>
      <c r="X1493" s="59"/>
      <c r="Y1493" s="59"/>
      <c r="Z1493" s="59"/>
      <c r="AA1493" s="59"/>
      <c r="AB1493" s="59"/>
      <c r="AC1493" s="59"/>
      <c r="AD1493" s="59"/>
      <c r="AE1493" s="59"/>
      <c r="AF1493" s="73"/>
      <c r="AG1493" s="73"/>
      <c r="AH1493" s="73"/>
      <c r="AI1493" s="73"/>
      <c r="AJ1493" s="73"/>
      <c r="AK1493" s="73"/>
      <c r="AL1493" s="77" t="str">
        <f>IF(ISBLANK(S1493),"",IF(AJ1493="Fail","Fail",IF(E1493="PL4",IF(AND(T1493&gt;STD_01122025!$D$3,U1493&lt;STD_01122025!$D$4,OR(AF1493="ND",AF1493&lt;STD_01122025!$D$7),AH1493="ND"),"Pass","Fail"),IF(E1493="PL12",IF(AND(S1493&lt;STD_01122025!$F$2,T1493&gt;STD_01122025!$F$3,U1493&lt;STD_01122025!$F$4,V1493&gt;STD_01122025!$F$5,X1493&gt;STD_01122025!$F$6,OR(AF1493="ND",AF1493&lt;STD_01122025!$F$7),AH1493="ND"),"Pass","Fail"),IF(E1493="SuperPL",IF(AND(T1493&gt;STD_01122025!$H$3,U1493&lt;STD_01122025!$H$4,V1493&gt;STD_01122025!$H$5,X1493&gt;STD_01122025!$H$6,OR(AF1493="ND",AF1493&lt;STD_01122025!$H$7),AH1493="ND"),"Pass","Fail"),IF(E1493="Flight",IF(AND(T1493&gt;STD_01122025!$J$3,U1493&lt;STD_01122025!$J$4,X1493&gt;STD_01122025!$J$6,OR(AF1493="ND",AF1493&lt;STD_01122025!$J$7),AH1493="ND"),"Pass","Fail"),""))))))</f>
        <v/>
      </c>
      <c r="AM1493" s="62" t="str">
        <f>IF(ISBLANK(B1493),"",IFERROR(IF(VLOOKUP(B1493,'Np PL4 Stock'!$A:$J,10,FALSE)="Np4",D1493-VLOOKUP(B1493,'Np PL4 Stock'!$A:$E,5,FALSE),D1493-VLOOKUP(B1493,'Np PL4 Stock'!$A:$E,5,FALSE)-1),""))</f>
        <v/>
      </c>
      <c r="AN1493" s="147"/>
      <c r="AO1493" s="147"/>
      <c r="AP1493" s="59"/>
      <c r="AQ1493" s="59"/>
      <c r="AR1493" s="59"/>
      <c r="AS1493" s="59"/>
      <c r="AT1493" s="73"/>
      <c r="AU1493" s="73"/>
      <c r="AV1493" s="73"/>
      <c r="AW1493" s="73"/>
      <c r="AX1493" s="84"/>
      <c r="AY1493" s="59"/>
      <c r="AZ1493" s="59"/>
      <c r="BA1493" s="59"/>
      <c r="BB1493" s="59"/>
      <c r="BC1493" s="59"/>
      <c r="BD1493" s="59"/>
      <c r="BE1493" s="84"/>
      <c r="BF1493" s="84"/>
      <c r="BG1493" s="84"/>
      <c r="BH1493" s="84"/>
      <c r="BI1493" s="85"/>
      <c r="BJ1493" s="86"/>
      <c r="BK1493" s="86"/>
      <c r="BL1493" s="86"/>
      <c r="BM1493" s="86"/>
      <c r="BN1493" s="86"/>
      <c r="BO1493" s="59"/>
      <c r="BP1493" s="69"/>
      <c r="BQ1493" s="92">
        <v>0</v>
      </c>
      <c r="BR1493" s="93">
        <v>0</v>
      </c>
      <c r="BS1493" s="94" t="str">
        <f t="shared" si="245"/>
        <v/>
      </c>
      <c r="BT1493" s="95">
        <v>0</v>
      </c>
      <c r="BU1493" s="101" t="str">
        <f t="shared" si="246"/>
        <v/>
      </c>
      <c r="BV1493" s="102" t="str">
        <f t="shared" si="247"/>
        <v>-</v>
      </c>
      <c r="BW1493" s="103"/>
      <c r="BX1493" s="104" t="str">
        <f t="shared" si="248"/>
        <v>-</v>
      </c>
      <c r="BY1493" s="105"/>
      <c r="BZ1493" s="103"/>
      <c r="CA1493" s="106"/>
      <c r="CB1493" s="107"/>
      <c r="CC1493" s="112"/>
      <c r="CD1493" s="106"/>
      <c r="CE1493" s="103"/>
      <c r="CF1493" s="113"/>
      <c r="CG1493" s="114"/>
    </row>
    <row r="1494" spans="1:85">
      <c r="A1494" s="53" t="str">
        <f t="shared" si="249"/>
        <v>--</v>
      </c>
      <c r="B1494" s="47" t="str">
        <f t="shared" si="250"/>
        <v>-</v>
      </c>
      <c r="C1494" s="153"/>
      <c r="D1494" s="49"/>
      <c r="E1494" s="50"/>
      <c r="F1494" s="51"/>
      <c r="G1494" s="59"/>
      <c r="H1494" s="51"/>
      <c r="I1494" s="59"/>
      <c r="J1494" s="60" t="str">
        <f>IF(ISBLANK(H1494),"",IFERROR(VLOOKUP(B1494,'Np PL4 Stock'!$A:$D,4,FALSE),""))</f>
        <v/>
      </c>
      <c r="K1494" s="61" t="str">
        <f>IF(ISBLANK(H1494),"",SUMIF('Np PL4 Stock'!$A:$A,B1494,'Np PL4 Stock'!$N:$N))</f>
        <v/>
      </c>
      <c r="L1494" s="62" t="str">
        <f>IF(ISBLANK(H1494),"",VLOOKUP(LEFT(B1494,5),Unit!A:B,2,FALSE))</f>
        <v/>
      </c>
      <c r="M1494" s="63" t="str">
        <f>IF(ISBLANK(H1494),"",IFERROR(VLOOKUP(B1494,'Np PL4 Stock'!$A:$T,20,FALSE),""))</f>
        <v/>
      </c>
      <c r="N1494" s="63" t="str">
        <f>IF(ISBLANK(H1494),"",IFERROR(VLOOKUP(B1494,'Np PL4 Stock'!$A:$U,21,FALSE),""))</f>
        <v/>
      </c>
      <c r="O1494" s="62" t="str">
        <f t="shared" si="243"/>
        <v/>
      </c>
      <c r="P1494" s="62" t="str">
        <f t="shared" si="241"/>
        <v/>
      </c>
      <c r="Q1494" s="67" t="str">
        <f t="shared" si="244"/>
        <v/>
      </c>
      <c r="R1494" s="67" t="str">
        <f t="shared" si="242"/>
        <v/>
      </c>
      <c r="S1494" s="59"/>
      <c r="T1494" s="147"/>
      <c r="U1494" s="147"/>
      <c r="V1494" s="59"/>
      <c r="W1494" s="59"/>
      <c r="X1494" s="59"/>
      <c r="Y1494" s="59"/>
      <c r="Z1494" s="59"/>
      <c r="AA1494" s="59"/>
      <c r="AB1494" s="59"/>
      <c r="AC1494" s="59"/>
      <c r="AD1494" s="59"/>
      <c r="AE1494" s="59"/>
      <c r="AF1494" s="73"/>
      <c r="AG1494" s="73"/>
      <c r="AH1494" s="73"/>
      <c r="AI1494" s="73"/>
      <c r="AJ1494" s="73"/>
      <c r="AK1494" s="73"/>
      <c r="AL1494" s="77" t="str">
        <f>IF(ISBLANK(S1494),"",IF(AJ1494="Fail","Fail",IF(E1494="PL4",IF(AND(T1494&gt;STD_01122025!$D$3,U1494&lt;STD_01122025!$D$4,OR(AF1494="ND",AF1494&lt;STD_01122025!$D$7),AH1494="ND"),"Pass","Fail"),IF(E1494="PL12",IF(AND(S1494&lt;STD_01122025!$F$2,T1494&gt;STD_01122025!$F$3,U1494&lt;STD_01122025!$F$4,V1494&gt;STD_01122025!$F$5,X1494&gt;STD_01122025!$F$6,OR(AF1494="ND",AF1494&lt;STD_01122025!$F$7),AH1494="ND"),"Pass","Fail"),IF(E1494="SuperPL",IF(AND(T1494&gt;STD_01122025!$H$3,U1494&lt;STD_01122025!$H$4,V1494&gt;STD_01122025!$H$5,X1494&gt;STD_01122025!$H$6,OR(AF1494="ND",AF1494&lt;STD_01122025!$H$7),AH1494="ND"),"Pass","Fail"),IF(E1494="Flight",IF(AND(T1494&gt;STD_01122025!$J$3,U1494&lt;STD_01122025!$J$4,X1494&gt;STD_01122025!$J$6,OR(AF1494="ND",AF1494&lt;STD_01122025!$J$7),AH1494="ND"),"Pass","Fail"),""))))))</f>
        <v/>
      </c>
      <c r="AM1494" s="62" t="str">
        <f>IF(ISBLANK(B1494),"",IFERROR(IF(VLOOKUP(B1494,'Np PL4 Stock'!$A:$J,10,FALSE)="Np4",D1494-VLOOKUP(B1494,'Np PL4 Stock'!$A:$E,5,FALSE),D1494-VLOOKUP(B1494,'Np PL4 Stock'!$A:$E,5,FALSE)-1),""))</f>
        <v/>
      </c>
      <c r="AN1494" s="147"/>
      <c r="AO1494" s="147"/>
      <c r="AP1494" s="59"/>
      <c r="AQ1494" s="59"/>
      <c r="AR1494" s="59"/>
      <c r="AS1494" s="59"/>
      <c r="AT1494" s="73"/>
      <c r="AU1494" s="73"/>
      <c r="AV1494" s="73"/>
      <c r="AW1494" s="73"/>
      <c r="AX1494" s="84"/>
      <c r="AY1494" s="59"/>
      <c r="AZ1494" s="59"/>
      <c r="BA1494" s="59"/>
      <c r="BB1494" s="59"/>
      <c r="BC1494" s="59"/>
      <c r="BD1494" s="59"/>
      <c r="BE1494" s="84"/>
      <c r="BF1494" s="84"/>
      <c r="BG1494" s="84"/>
      <c r="BH1494" s="84"/>
      <c r="BI1494" s="85"/>
      <c r="BJ1494" s="86"/>
      <c r="BK1494" s="86"/>
      <c r="BL1494" s="86"/>
      <c r="BM1494" s="86"/>
      <c r="BN1494" s="86"/>
      <c r="BO1494" s="59"/>
      <c r="BP1494" s="69"/>
      <c r="BQ1494" s="92">
        <v>0</v>
      </c>
      <c r="BR1494" s="93">
        <v>0</v>
      </c>
      <c r="BS1494" s="94" t="str">
        <f t="shared" si="245"/>
        <v/>
      </c>
      <c r="BT1494" s="95">
        <v>0</v>
      </c>
      <c r="BU1494" s="101" t="str">
        <f t="shared" si="246"/>
        <v/>
      </c>
      <c r="BV1494" s="102" t="str">
        <f t="shared" si="247"/>
        <v>-</v>
      </c>
      <c r="BW1494" s="103"/>
      <c r="BX1494" s="104" t="str">
        <f t="shared" si="248"/>
        <v>-</v>
      </c>
      <c r="BY1494" s="105"/>
      <c r="BZ1494" s="103"/>
      <c r="CA1494" s="106"/>
      <c r="CB1494" s="107"/>
      <c r="CC1494" s="112"/>
      <c r="CD1494" s="106"/>
      <c r="CE1494" s="103"/>
      <c r="CF1494" s="113"/>
      <c r="CG1494" s="114"/>
    </row>
    <row r="1495" spans="1:85">
      <c r="A1495" s="53" t="str">
        <f t="shared" si="249"/>
        <v>--</v>
      </c>
      <c r="B1495" s="47" t="str">
        <f t="shared" si="250"/>
        <v>-</v>
      </c>
      <c r="C1495" s="153"/>
      <c r="D1495" s="49"/>
      <c r="E1495" s="50"/>
      <c r="F1495" s="51"/>
      <c r="G1495" s="59"/>
      <c r="H1495" s="51"/>
      <c r="I1495" s="59"/>
      <c r="J1495" s="60" t="str">
        <f>IF(ISBLANK(H1495),"",IFERROR(VLOOKUP(B1495,'Np PL4 Stock'!$A:$D,4,FALSE),""))</f>
        <v/>
      </c>
      <c r="K1495" s="61" t="str">
        <f>IF(ISBLANK(H1495),"",SUMIF('Np PL4 Stock'!$A:$A,B1495,'Np PL4 Stock'!$N:$N))</f>
        <v/>
      </c>
      <c r="L1495" s="62" t="str">
        <f>IF(ISBLANK(H1495),"",VLOOKUP(LEFT(B1495,5),Unit!A:B,2,FALSE))</f>
        <v/>
      </c>
      <c r="M1495" s="63" t="str">
        <f>IF(ISBLANK(H1495),"",IFERROR(VLOOKUP(B1495,'Np PL4 Stock'!$A:$T,20,FALSE),""))</f>
        <v/>
      </c>
      <c r="N1495" s="63" t="str">
        <f>IF(ISBLANK(H1495),"",IFERROR(VLOOKUP(B1495,'Np PL4 Stock'!$A:$U,21,FALSE),""))</f>
        <v/>
      </c>
      <c r="O1495" s="62" t="str">
        <f t="shared" si="243"/>
        <v/>
      </c>
      <c r="P1495" s="62" t="str">
        <f t="shared" si="241"/>
        <v/>
      </c>
      <c r="Q1495" s="67" t="str">
        <f t="shared" si="244"/>
        <v/>
      </c>
      <c r="R1495" s="67" t="str">
        <f t="shared" si="242"/>
        <v/>
      </c>
      <c r="S1495" s="59"/>
      <c r="T1495" s="147"/>
      <c r="U1495" s="147"/>
      <c r="V1495" s="59"/>
      <c r="W1495" s="59"/>
      <c r="X1495" s="59"/>
      <c r="Y1495" s="59"/>
      <c r="Z1495" s="59"/>
      <c r="AA1495" s="59"/>
      <c r="AB1495" s="59"/>
      <c r="AC1495" s="59"/>
      <c r="AD1495" s="59"/>
      <c r="AE1495" s="59"/>
      <c r="AF1495" s="73"/>
      <c r="AG1495" s="73"/>
      <c r="AH1495" s="73"/>
      <c r="AI1495" s="73"/>
      <c r="AJ1495" s="73"/>
      <c r="AK1495" s="73"/>
      <c r="AL1495" s="77" t="str">
        <f>IF(ISBLANK(S1495),"",IF(AJ1495="Fail","Fail",IF(E1495="PL4",IF(AND(T1495&gt;STD_01122025!$D$3,U1495&lt;STD_01122025!$D$4,OR(AF1495="ND",AF1495&lt;STD_01122025!$D$7),AH1495="ND"),"Pass","Fail"),IF(E1495="PL12",IF(AND(S1495&lt;STD_01122025!$F$2,T1495&gt;STD_01122025!$F$3,U1495&lt;STD_01122025!$F$4,V1495&gt;STD_01122025!$F$5,X1495&gt;STD_01122025!$F$6,OR(AF1495="ND",AF1495&lt;STD_01122025!$F$7),AH1495="ND"),"Pass","Fail"),IF(E1495="SuperPL",IF(AND(T1495&gt;STD_01122025!$H$3,U1495&lt;STD_01122025!$H$4,V1495&gt;STD_01122025!$H$5,X1495&gt;STD_01122025!$H$6,OR(AF1495="ND",AF1495&lt;STD_01122025!$H$7),AH1495="ND"),"Pass","Fail"),IF(E1495="Flight",IF(AND(T1495&gt;STD_01122025!$J$3,U1495&lt;STD_01122025!$J$4,X1495&gt;STD_01122025!$J$6,OR(AF1495="ND",AF1495&lt;STD_01122025!$J$7),AH1495="ND"),"Pass","Fail"),""))))))</f>
        <v/>
      </c>
      <c r="AM1495" s="62" t="str">
        <f>IF(ISBLANK(B1495),"",IFERROR(IF(VLOOKUP(B1495,'Np PL4 Stock'!$A:$J,10,FALSE)="Np4",D1495-VLOOKUP(B1495,'Np PL4 Stock'!$A:$E,5,FALSE),D1495-VLOOKUP(B1495,'Np PL4 Stock'!$A:$E,5,FALSE)-1),""))</f>
        <v/>
      </c>
      <c r="AN1495" s="147"/>
      <c r="AO1495" s="147"/>
      <c r="AP1495" s="59"/>
      <c r="AQ1495" s="59"/>
      <c r="AR1495" s="59"/>
      <c r="AS1495" s="59"/>
      <c r="AT1495" s="73"/>
      <c r="AU1495" s="73"/>
      <c r="AV1495" s="73"/>
      <c r="AW1495" s="73"/>
      <c r="AX1495" s="84"/>
      <c r="AY1495" s="59"/>
      <c r="AZ1495" s="59"/>
      <c r="BA1495" s="59"/>
      <c r="BB1495" s="59"/>
      <c r="BC1495" s="59"/>
      <c r="BD1495" s="59"/>
      <c r="BE1495" s="84"/>
      <c r="BF1495" s="84"/>
      <c r="BG1495" s="84"/>
      <c r="BH1495" s="84"/>
      <c r="BI1495" s="85"/>
      <c r="BJ1495" s="86"/>
      <c r="BK1495" s="86"/>
      <c r="BL1495" s="86"/>
      <c r="BM1495" s="86"/>
      <c r="BN1495" s="86"/>
      <c r="BO1495" s="59"/>
      <c r="BP1495" s="69"/>
      <c r="BQ1495" s="92">
        <v>0</v>
      </c>
      <c r="BR1495" s="93">
        <v>0</v>
      </c>
      <c r="BS1495" s="94" t="str">
        <f t="shared" si="245"/>
        <v/>
      </c>
      <c r="BT1495" s="95">
        <v>0</v>
      </c>
      <c r="BU1495" s="101" t="str">
        <f t="shared" si="246"/>
        <v/>
      </c>
      <c r="BV1495" s="102" t="str">
        <f t="shared" si="247"/>
        <v>-</v>
      </c>
      <c r="BW1495" s="103"/>
      <c r="BX1495" s="104" t="str">
        <f t="shared" si="248"/>
        <v>-</v>
      </c>
      <c r="BY1495" s="105"/>
      <c r="BZ1495" s="103"/>
      <c r="CA1495" s="106"/>
      <c r="CB1495" s="107"/>
      <c r="CC1495" s="112"/>
      <c r="CD1495" s="106"/>
      <c r="CE1495" s="103"/>
      <c r="CF1495" s="113"/>
      <c r="CG1495" s="114"/>
    </row>
    <row r="1496" spans="1:85">
      <c r="A1496" s="53" t="str">
        <f t="shared" si="249"/>
        <v>--</v>
      </c>
      <c r="B1496" s="47" t="str">
        <f t="shared" si="250"/>
        <v>-</v>
      </c>
      <c r="C1496" s="153"/>
      <c r="D1496" s="49"/>
      <c r="E1496" s="50"/>
      <c r="F1496" s="51"/>
      <c r="G1496" s="59"/>
      <c r="H1496" s="51"/>
      <c r="I1496" s="59"/>
      <c r="J1496" s="60" t="str">
        <f>IF(ISBLANK(H1496),"",IFERROR(VLOOKUP(B1496,'Np PL4 Stock'!$A:$D,4,FALSE),""))</f>
        <v/>
      </c>
      <c r="K1496" s="61" t="str">
        <f>IF(ISBLANK(H1496),"",SUMIF('Np PL4 Stock'!$A:$A,B1496,'Np PL4 Stock'!$N:$N))</f>
        <v/>
      </c>
      <c r="L1496" s="62" t="str">
        <f>IF(ISBLANK(H1496),"",VLOOKUP(LEFT(B1496,5),Unit!A:B,2,FALSE))</f>
        <v/>
      </c>
      <c r="M1496" s="63" t="str">
        <f>IF(ISBLANK(H1496),"",IFERROR(VLOOKUP(B1496,'Np PL4 Stock'!$A:$T,20,FALSE),""))</f>
        <v/>
      </c>
      <c r="N1496" s="63" t="str">
        <f>IF(ISBLANK(H1496),"",IFERROR(VLOOKUP(B1496,'Np PL4 Stock'!$A:$U,21,FALSE),""))</f>
        <v/>
      </c>
      <c r="O1496" s="62" t="str">
        <f t="shared" si="243"/>
        <v/>
      </c>
      <c r="P1496" s="62" t="str">
        <f t="shared" si="241"/>
        <v/>
      </c>
      <c r="Q1496" s="67" t="str">
        <f t="shared" si="244"/>
        <v/>
      </c>
      <c r="R1496" s="67" t="str">
        <f t="shared" si="242"/>
        <v/>
      </c>
      <c r="S1496" s="59"/>
      <c r="T1496" s="147"/>
      <c r="U1496" s="147"/>
      <c r="V1496" s="59"/>
      <c r="W1496" s="59"/>
      <c r="X1496" s="59"/>
      <c r="Y1496" s="59"/>
      <c r="Z1496" s="59"/>
      <c r="AA1496" s="59"/>
      <c r="AB1496" s="59"/>
      <c r="AC1496" s="59"/>
      <c r="AD1496" s="59"/>
      <c r="AE1496" s="59"/>
      <c r="AF1496" s="73"/>
      <c r="AG1496" s="73"/>
      <c r="AH1496" s="73"/>
      <c r="AI1496" s="73"/>
      <c r="AJ1496" s="73"/>
      <c r="AK1496" s="73"/>
      <c r="AL1496" s="77" t="str">
        <f>IF(ISBLANK(S1496),"",IF(AJ1496="Fail","Fail",IF(E1496="PL4",IF(AND(T1496&gt;STD_01122025!$D$3,U1496&lt;STD_01122025!$D$4,OR(AF1496="ND",AF1496&lt;STD_01122025!$D$7),AH1496="ND"),"Pass","Fail"),IF(E1496="PL12",IF(AND(S1496&lt;STD_01122025!$F$2,T1496&gt;STD_01122025!$F$3,U1496&lt;STD_01122025!$F$4,V1496&gt;STD_01122025!$F$5,X1496&gt;STD_01122025!$F$6,OR(AF1496="ND",AF1496&lt;STD_01122025!$F$7),AH1496="ND"),"Pass","Fail"),IF(E1496="SuperPL",IF(AND(T1496&gt;STD_01122025!$H$3,U1496&lt;STD_01122025!$H$4,V1496&gt;STD_01122025!$H$5,X1496&gt;STD_01122025!$H$6,OR(AF1496="ND",AF1496&lt;STD_01122025!$H$7),AH1496="ND"),"Pass","Fail"),IF(E1496="Flight",IF(AND(T1496&gt;STD_01122025!$J$3,U1496&lt;STD_01122025!$J$4,X1496&gt;STD_01122025!$J$6,OR(AF1496="ND",AF1496&lt;STD_01122025!$J$7),AH1496="ND"),"Pass","Fail"),""))))))</f>
        <v/>
      </c>
      <c r="AM1496" s="62" t="str">
        <f>IF(ISBLANK(B1496),"",IFERROR(IF(VLOOKUP(B1496,'Np PL4 Stock'!$A:$J,10,FALSE)="Np4",D1496-VLOOKUP(B1496,'Np PL4 Stock'!$A:$E,5,FALSE),D1496-VLOOKUP(B1496,'Np PL4 Stock'!$A:$E,5,FALSE)-1),""))</f>
        <v/>
      </c>
      <c r="AN1496" s="147"/>
      <c r="AO1496" s="147"/>
      <c r="AP1496" s="59"/>
      <c r="AQ1496" s="59"/>
      <c r="AR1496" s="59"/>
      <c r="AS1496" s="59"/>
      <c r="AT1496" s="73"/>
      <c r="AU1496" s="73"/>
      <c r="AV1496" s="73"/>
      <c r="AW1496" s="73"/>
      <c r="AX1496" s="84"/>
      <c r="AY1496" s="59"/>
      <c r="AZ1496" s="59"/>
      <c r="BA1496" s="59"/>
      <c r="BB1496" s="59"/>
      <c r="BC1496" s="59"/>
      <c r="BD1496" s="59"/>
      <c r="BE1496" s="84"/>
      <c r="BF1496" s="84"/>
      <c r="BG1496" s="84"/>
      <c r="BH1496" s="84"/>
      <c r="BI1496" s="85"/>
      <c r="BJ1496" s="86"/>
      <c r="BK1496" s="86"/>
      <c r="BL1496" s="86"/>
      <c r="BM1496" s="86"/>
      <c r="BN1496" s="86"/>
      <c r="BO1496" s="59"/>
      <c r="BP1496" s="69"/>
      <c r="BQ1496" s="92">
        <v>0</v>
      </c>
      <c r="BR1496" s="93">
        <v>0</v>
      </c>
      <c r="BS1496" s="94" t="str">
        <f t="shared" si="245"/>
        <v/>
      </c>
      <c r="BT1496" s="95">
        <v>0</v>
      </c>
      <c r="BU1496" s="101" t="str">
        <f t="shared" si="246"/>
        <v/>
      </c>
      <c r="BV1496" s="102" t="str">
        <f t="shared" si="247"/>
        <v>-</v>
      </c>
      <c r="BW1496" s="103"/>
      <c r="BX1496" s="104" t="str">
        <f t="shared" si="248"/>
        <v>-</v>
      </c>
      <c r="BY1496" s="105"/>
      <c r="BZ1496" s="103"/>
      <c r="CA1496" s="106"/>
      <c r="CB1496" s="107"/>
      <c r="CC1496" s="112"/>
      <c r="CD1496" s="106"/>
      <c r="CE1496" s="103"/>
      <c r="CF1496" s="113"/>
      <c r="CG1496" s="114"/>
    </row>
    <row r="1497" spans="1:85">
      <c r="A1497" s="53" t="str">
        <f t="shared" si="249"/>
        <v>--</v>
      </c>
      <c r="B1497" s="47" t="str">
        <f t="shared" si="250"/>
        <v>-</v>
      </c>
      <c r="C1497" s="153"/>
      <c r="D1497" s="49"/>
      <c r="E1497" s="50"/>
      <c r="F1497" s="51"/>
      <c r="G1497" s="59"/>
      <c r="H1497" s="51"/>
      <c r="I1497" s="59"/>
      <c r="J1497" s="60" t="str">
        <f>IF(ISBLANK(H1497),"",IFERROR(VLOOKUP(B1497,'Np PL4 Stock'!$A:$D,4,FALSE),""))</f>
        <v/>
      </c>
      <c r="K1497" s="61" t="str">
        <f>IF(ISBLANK(H1497),"",SUMIF('Np PL4 Stock'!$A:$A,B1497,'Np PL4 Stock'!$N:$N))</f>
        <v/>
      </c>
      <c r="L1497" s="62" t="str">
        <f>IF(ISBLANK(H1497),"",VLOOKUP(LEFT(B1497,5),Unit!A:B,2,FALSE))</f>
        <v/>
      </c>
      <c r="M1497" s="63" t="str">
        <f>IF(ISBLANK(H1497),"",IFERROR(VLOOKUP(B1497,'Np PL4 Stock'!$A:$T,20,FALSE),""))</f>
        <v/>
      </c>
      <c r="N1497" s="63" t="str">
        <f>IF(ISBLANK(H1497),"",IFERROR(VLOOKUP(B1497,'Np PL4 Stock'!$A:$U,21,FALSE),""))</f>
        <v/>
      </c>
      <c r="O1497" s="62" t="str">
        <f t="shared" si="243"/>
        <v/>
      </c>
      <c r="P1497" s="62" t="str">
        <f t="shared" si="241"/>
        <v/>
      </c>
      <c r="Q1497" s="67" t="str">
        <f t="shared" si="244"/>
        <v/>
      </c>
      <c r="R1497" s="67" t="str">
        <f t="shared" si="242"/>
        <v/>
      </c>
      <c r="S1497" s="59"/>
      <c r="T1497" s="147"/>
      <c r="U1497" s="147"/>
      <c r="V1497" s="59"/>
      <c r="W1497" s="59"/>
      <c r="X1497" s="59"/>
      <c r="Y1497" s="59"/>
      <c r="Z1497" s="59"/>
      <c r="AA1497" s="59"/>
      <c r="AB1497" s="59"/>
      <c r="AC1497" s="59"/>
      <c r="AD1497" s="59"/>
      <c r="AE1497" s="59"/>
      <c r="AF1497" s="73"/>
      <c r="AG1497" s="73"/>
      <c r="AH1497" s="73"/>
      <c r="AI1497" s="73"/>
      <c r="AJ1497" s="73"/>
      <c r="AK1497" s="73"/>
      <c r="AL1497" s="77" t="str">
        <f>IF(ISBLANK(S1497),"",IF(AJ1497="Fail","Fail",IF(E1497="PL4",IF(AND(T1497&gt;STD_01122025!$D$3,U1497&lt;STD_01122025!$D$4,OR(AF1497="ND",AF1497&lt;STD_01122025!$D$7),AH1497="ND"),"Pass","Fail"),IF(E1497="PL12",IF(AND(S1497&lt;STD_01122025!$F$2,T1497&gt;STD_01122025!$F$3,U1497&lt;STD_01122025!$F$4,V1497&gt;STD_01122025!$F$5,X1497&gt;STD_01122025!$F$6,OR(AF1497="ND",AF1497&lt;STD_01122025!$F$7),AH1497="ND"),"Pass","Fail"),IF(E1497="SuperPL",IF(AND(T1497&gt;STD_01122025!$H$3,U1497&lt;STD_01122025!$H$4,V1497&gt;STD_01122025!$H$5,X1497&gt;STD_01122025!$H$6,OR(AF1497="ND",AF1497&lt;STD_01122025!$H$7),AH1497="ND"),"Pass","Fail"),IF(E1497="Flight",IF(AND(T1497&gt;STD_01122025!$J$3,U1497&lt;STD_01122025!$J$4,X1497&gt;STD_01122025!$J$6,OR(AF1497="ND",AF1497&lt;STD_01122025!$J$7),AH1497="ND"),"Pass","Fail"),""))))))</f>
        <v/>
      </c>
      <c r="AM1497" s="62" t="str">
        <f>IF(ISBLANK(B1497),"",IFERROR(IF(VLOOKUP(B1497,'Np PL4 Stock'!$A:$J,10,FALSE)="Np4",D1497-VLOOKUP(B1497,'Np PL4 Stock'!$A:$E,5,FALSE),D1497-VLOOKUP(B1497,'Np PL4 Stock'!$A:$E,5,FALSE)-1),""))</f>
        <v/>
      </c>
      <c r="AN1497" s="147"/>
      <c r="AO1497" s="147"/>
      <c r="AP1497" s="59"/>
      <c r="AQ1497" s="59"/>
      <c r="AR1497" s="59"/>
      <c r="AS1497" s="59"/>
      <c r="AT1497" s="73"/>
      <c r="AU1497" s="73"/>
      <c r="AV1497" s="73"/>
      <c r="AW1497" s="73"/>
      <c r="AX1497" s="84"/>
      <c r="AY1497" s="59"/>
      <c r="AZ1497" s="59"/>
      <c r="BA1497" s="59"/>
      <c r="BB1497" s="59"/>
      <c r="BC1497" s="59"/>
      <c r="BD1497" s="59"/>
      <c r="BE1497" s="84"/>
      <c r="BF1497" s="84"/>
      <c r="BG1497" s="84"/>
      <c r="BH1497" s="84"/>
      <c r="BI1497" s="85"/>
      <c r="BJ1497" s="86"/>
      <c r="BK1497" s="86"/>
      <c r="BL1497" s="86"/>
      <c r="BM1497" s="86"/>
      <c r="BN1497" s="86"/>
      <c r="BO1497" s="59"/>
      <c r="BP1497" s="69"/>
      <c r="BQ1497" s="92">
        <v>0</v>
      </c>
      <c r="BR1497" s="93">
        <v>0</v>
      </c>
      <c r="BS1497" s="94" t="str">
        <f t="shared" si="245"/>
        <v/>
      </c>
      <c r="BT1497" s="95">
        <v>0</v>
      </c>
      <c r="BU1497" s="101" t="str">
        <f t="shared" si="246"/>
        <v/>
      </c>
      <c r="BV1497" s="102" t="str">
        <f t="shared" si="247"/>
        <v>-</v>
      </c>
      <c r="BW1497" s="103"/>
      <c r="BX1497" s="104" t="str">
        <f t="shared" si="248"/>
        <v>-</v>
      </c>
      <c r="BY1497" s="105"/>
      <c r="BZ1497" s="103"/>
      <c r="CA1497" s="106"/>
      <c r="CB1497" s="107"/>
      <c r="CC1497" s="112"/>
      <c r="CD1497" s="106"/>
      <c r="CE1497" s="103"/>
      <c r="CF1497" s="113"/>
      <c r="CG1497" s="114"/>
    </row>
    <row r="1498" spans="1:85">
      <c r="A1498" s="53" t="str">
        <f t="shared" si="249"/>
        <v>--</v>
      </c>
      <c r="B1498" s="47" t="str">
        <f t="shared" si="250"/>
        <v>-</v>
      </c>
      <c r="C1498" s="153"/>
      <c r="D1498" s="49"/>
      <c r="E1498" s="50"/>
      <c r="F1498" s="51"/>
      <c r="G1498" s="59"/>
      <c r="H1498" s="51"/>
      <c r="I1498" s="59"/>
      <c r="J1498" s="60" t="str">
        <f>IF(ISBLANK(H1498),"",IFERROR(VLOOKUP(B1498,'Np PL4 Stock'!$A:$D,4,FALSE),""))</f>
        <v/>
      </c>
      <c r="K1498" s="61" t="str">
        <f>IF(ISBLANK(H1498),"",SUMIF('Np PL4 Stock'!$A:$A,B1498,'Np PL4 Stock'!$N:$N))</f>
        <v/>
      </c>
      <c r="L1498" s="62" t="str">
        <f>IF(ISBLANK(H1498),"",VLOOKUP(LEFT(B1498,5),Unit!A:B,2,FALSE))</f>
        <v/>
      </c>
      <c r="M1498" s="63" t="str">
        <f>IF(ISBLANK(H1498),"",IFERROR(VLOOKUP(B1498,'Np PL4 Stock'!$A:$T,20,FALSE),""))</f>
        <v/>
      </c>
      <c r="N1498" s="63" t="str">
        <f>IF(ISBLANK(H1498),"",IFERROR(VLOOKUP(B1498,'Np PL4 Stock'!$A:$U,21,FALSE),""))</f>
        <v/>
      </c>
      <c r="O1498" s="62" t="str">
        <f t="shared" si="243"/>
        <v/>
      </c>
      <c r="P1498" s="62" t="str">
        <f t="shared" si="241"/>
        <v/>
      </c>
      <c r="Q1498" s="67" t="str">
        <f t="shared" si="244"/>
        <v/>
      </c>
      <c r="R1498" s="67" t="str">
        <f t="shared" si="242"/>
        <v/>
      </c>
      <c r="S1498" s="59"/>
      <c r="T1498" s="147"/>
      <c r="U1498" s="147"/>
      <c r="V1498" s="59"/>
      <c r="W1498" s="59"/>
      <c r="X1498" s="59"/>
      <c r="Y1498" s="59"/>
      <c r="Z1498" s="59"/>
      <c r="AA1498" s="59"/>
      <c r="AB1498" s="59"/>
      <c r="AC1498" s="59"/>
      <c r="AD1498" s="59"/>
      <c r="AE1498" s="59"/>
      <c r="AF1498" s="73"/>
      <c r="AG1498" s="73"/>
      <c r="AH1498" s="73"/>
      <c r="AI1498" s="73"/>
      <c r="AJ1498" s="73"/>
      <c r="AK1498" s="73"/>
      <c r="AL1498" s="77" t="str">
        <f>IF(ISBLANK(S1498),"",IF(AJ1498="Fail","Fail",IF(E1498="PL4",IF(AND(T1498&gt;STD_01122025!$D$3,U1498&lt;STD_01122025!$D$4,OR(AF1498="ND",AF1498&lt;STD_01122025!$D$7),AH1498="ND"),"Pass","Fail"),IF(E1498="PL12",IF(AND(S1498&lt;STD_01122025!$F$2,T1498&gt;STD_01122025!$F$3,U1498&lt;STD_01122025!$F$4,V1498&gt;STD_01122025!$F$5,X1498&gt;STD_01122025!$F$6,OR(AF1498="ND",AF1498&lt;STD_01122025!$F$7),AH1498="ND"),"Pass","Fail"),IF(E1498="SuperPL",IF(AND(T1498&gt;STD_01122025!$H$3,U1498&lt;STD_01122025!$H$4,V1498&gt;STD_01122025!$H$5,X1498&gt;STD_01122025!$H$6,OR(AF1498="ND",AF1498&lt;STD_01122025!$H$7),AH1498="ND"),"Pass","Fail"),IF(E1498="Flight",IF(AND(T1498&gt;STD_01122025!$J$3,U1498&lt;STD_01122025!$J$4,X1498&gt;STD_01122025!$J$6,OR(AF1498="ND",AF1498&lt;STD_01122025!$J$7),AH1498="ND"),"Pass","Fail"),""))))))</f>
        <v/>
      </c>
      <c r="AM1498" s="62" t="str">
        <f>IF(ISBLANK(B1498),"",IFERROR(IF(VLOOKUP(B1498,'Np PL4 Stock'!$A:$J,10,FALSE)="Np4",D1498-VLOOKUP(B1498,'Np PL4 Stock'!$A:$E,5,FALSE),D1498-VLOOKUP(B1498,'Np PL4 Stock'!$A:$E,5,FALSE)-1),""))</f>
        <v/>
      </c>
      <c r="AN1498" s="147"/>
      <c r="AO1498" s="147"/>
      <c r="AP1498" s="59"/>
      <c r="AQ1498" s="59"/>
      <c r="AR1498" s="59"/>
      <c r="AS1498" s="59"/>
      <c r="AT1498" s="73"/>
      <c r="AU1498" s="73"/>
      <c r="AV1498" s="73"/>
      <c r="AW1498" s="73"/>
      <c r="AX1498" s="84"/>
      <c r="AY1498" s="59"/>
      <c r="AZ1498" s="59"/>
      <c r="BA1498" s="59"/>
      <c r="BB1498" s="59"/>
      <c r="BC1498" s="59"/>
      <c r="BD1498" s="59"/>
      <c r="BE1498" s="84"/>
      <c r="BF1498" s="84"/>
      <c r="BG1498" s="84"/>
      <c r="BH1498" s="84"/>
      <c r="BI1498" s="85"/>
      <c r="BJ1498" s="86"/>
      <c r="BK1498" s="86"/>
      <c r="BL1498" s="86"/>
      <c r="BM1498" s="86"/>
      <c r="BN1498" s="86"/>
      <c r="BO1498" s="59"/>
      <c r="BP1498" s="69"/>
      <c r="BQ1498" s="92">
        <v>0</v>
      </c>
      <c r="BR1498" s="93">
        <v>0</v>
      </c>
      <c r="BS1498" s="94" t="str">
        <f t="shared" si="245"/>
        <v/>
      </c>
      <c r="BT1498" s="95">
        <v>0</v>
      </c>
      <c r="BU1498" s="101" t="str">
        <f t="shared" si="246"/>
        <v/>
      </c>
      <c r="BV1498" s="102" t="str">
        <f t="shared" si="247"/>
        <v>-</v>
      </c>
      <c r="BW1498" s="103"/>
      <c r="BX1498" s="104" t="str">
        <f t="shared" si="248"/>
        <v>-</v>
      </c>
      <c r="BY1498" s="105"/>
      <c r="BZ1498" s="103"/>
      <c r="CA1498" s="106"/>
      <c r="CB1498" s="107"/>
      <c r="CC1498" s="112"/>
      <c r="CD1498" s="106"/>
      <c r="CE1498" s="103"/>
      <c r="CF1498" s="113"/>
      <c r="CG1498" s="114"/>
    </row>
    <row r="1499" spans="1:85">
      <c r="A1499" s="53" t="str">
        <f t="shared" si="249"/>
        <v>--</v>
      </c>
      <c r="B1499" s="47" t="str">
        <f t="shared" si="250"/>
        <v>-</v>
      </c>
      <c r="C1499" s="153"/>
      <c r="D1499" s="49"/>
      <c r="E1499" s="50"/>
      <c r="F1499" s="51"/>
      <c r="G1499" s="59"/>
      <c r="H1499" s="51"/>
      <c r="I1499" s="59"/>
      <c r="J1499" s="60" t="str">
        <f>IF(ISBLANK(H1499),"",IFERROR(VLOOKUP(B1499,'Np PL4 Stock'!$A:$D,4,FALSE),""))</f>
        <v/>
      </c>
      <c r="K1499" s="61" t="str">
        <f>IF(ISBLANK(H1499),"",SUMIF('Np PL4 Stock'!$A:$A,B1499,'Np PL4 Stock'!$N:$N))</f>
        <v/>
      </c>
      <c r="L1499" s="62" t="str">
        <f>IF(ISBLANK(H1499),"",VLOOKUP(LEFT(B1499,5),Unit!A:B,2,FALSE))</f>
        <v/>
      </c>
      <c r="M1499" s="63" t="str">
        <f>IF(ISBLANK(H1499),"",IFERROR(VLOOKUP(B1499,'Np PL4 Stock'!$A:$T,20,FALSE),""))</f>
        <v/>
      </c>
      <c r="N1499" s="63" t="str">
        <f>IF(ISBLANK(H1499),"",IFERROR(VLOOKUP(B1499,'Np PL4 Stock'!$A:$U,21,FALSE),""))</f>
        <v/>
      </c>
      <c r="O1499" s="62" t="str">
        <f t="shared" si="243"/>
        <v/>
      </c>
      <c r="P1499" s="62" t="str">
        <f t="shared" si="241"/>
        <v/>
      </c>
      <c r="Q1499" s="67" t="str">
        <f t="shared" si="244"/>
        <v/>
      </c>
      <c r="R1499" s="67" t="str">
        <f t="shared" si="242"/>
        <v/>
      </c>
      <c r="S1499" s="59"/>
      <c r="T1499" s="147"/>
      <c r="U1499" s="147"/>
      <c r="V1499" s="59"/>
      <c r="W1499" s="59"/>
      <c r="X1499" s="59"/>
      <c r="Y1499" s="59"/>
      <c r="Z1499" s="59"/>
      <c r="AA1499" s="59"/>
      <c r="AB1499" s="59"/>
      <c r="AC1499" s="59"/>
      <c r="AD1499" s="59"/>
      <c r="AE1499" s="59"/>
      <c r="AF1499" s="73"/>
      <c r="AG1499" s="73"/>
      <c r="AH1499" s="73"/>
      <c r="AI1499" s="73"/>
      <c r="AJ1499" s="73"/>
      <c r="AK1499" s="73"/>
      <c r="AL1499" s="77" t="str">
        <f>IF(ISBLANK(S1499),"",IF(AJ1499="Fail","Fail",IF(E1499="PL4",IF(AND(T1499&gt;STD_01122025!$D$3,U1499&lt;STD_01122025!$D$4,OR(AF1499="ND",AF1499&lt;STD_01122025!$D$7),AH1499="ND"),"Pass","Fail"),IF(E1499="PL12",IF(AND(S1499&lt;STD_01122025!$F$2,T1499&gt;STD_01122025!$F$3,U1499&lt;STD_01122025!$F$4,V1499&gt;STD_01122025!$F$5,X1499&gt;STD_01122025!$F$6,OR(AF1499="ND",AF1499&lt;STD_01122025!$F$7),AH1499="ND"),"Pass","Fail"),IF(E1499="SuperPL",IF(AND(T1499&gt;STD_01122025!$H$3,U1499&lt;STD_01122025!$H$4,V1499&gt;STD_01122025!$H$5,X1499&gt;STD_01122025!$H$6,OR(AF1499="ND",AF1499&lt;STD_01122025!$H$7),AH1499="ND"),"Pass","Fail"),IF(E1499="Flight",IF(AND(T1499&gt;STD_01122025!$J$3,U1499&lt;STD_01122025!$J$4,X1499&gt;STD_01122025!$J$6,OR(AF1499="ND",AF1499&lt;STD_01122025!$J$7),AH1499="ND"),"Pass","Fail"),""))))))</f>
        <v/>
      </c>
      <c r="AM1499" s="62" t="str">
        <f>IF(ISBLANK(B1499),"",IFERROR(IF(VLOOKUP(B1499,'Np PL4 Stock'!$A:$J,10,FALSE)="Np4",D1499-VLOOKUP(B1499,'Np PL4 Stock'!$A:$E,5,FALSE),D1499-VLOOKUP(B1499,'Np PL4 Stock'!$A:$E,5,FALSE)-1),""))</f>
        <v/>
      </c>
      <c r="AN1499" s="147"/>
      <c r="AO1499" s="147"/>
      <c r="AP1499" s="59"/>
      <c r="AQ1499" s="59"/>
      <c r="AR1499" s="59"/>
      <c r="AS1499" s="59"/>
      <c r="AT1499" s="73"/>
      <c r="AU1499" s="73"/>
      <c r="AV1499" s="73"/>
      <c r="AW1499" s="73"/>
      <c r="AX1499" s="84"/>
      <c r="AY1499" s="59"/>
      <c r="AZ1499" s="59"/>
      <c r="BA1499" s="59"/>
      <c r="BB1499" s="59"/>
      <c r="BC1499" s="59"/>
      <c r="BD1499" s="59"/>
      <c r="BE1499" s="84"/>
      <c r="BF1499" s="84"/>
      <c r="BG1499" s="84"/>
      <c r="BH1499" s="84"/>
      <c r="BI1499" s="85"/>
      <c r="BJ1499" s="86"/>
      <c r="BK1499" s="86"/>
      <c r="BL1499" s="86"/>
      <c r="BM1499" s="86"/>
      <c r="BN1499" s="86"/>
      <c r="BO1499" s="59"/>
      <c r="BP1499" s="69"/>
      <c r="BQ1499" s="92">
        <v>0</v>
      </c>
      <c r="BR1499" s="93">
        <v>0</v>
      </c>
      <c r="BS1499" s="94" t="str">
        <f t="shared" si="245"/>
        <v/>
      </c>
      <c r="BT1499" s="95">
        <v>0</v>
      </c>
      <c r="BU1499" s="101" t="str">
        <f t="shared" si="246"/>
        <v/>
      </c>
      <c r="BV1499" s="102" t="str">
        <f t="shared" si="247"/>
        <v>-</v>
      </c>
      <c r="BW1499" s="103"/>
      <c r="BX1499" s="104" t="str">
        <f t="shared" si="248"/>
        <v>-</v>
      </c>
      <c r="BY1499" s="105"/>
      <c r="BZ1499" s="103"/>
      <c r="CA1499" s="106"/>
      <c r="CB1499" s="107"/>
      <c r="CC1499" s="112"/>
      <c r="CD1499" s="106"/>
      <c r="CE1499" s="103"/>
      <c r="CF1499" s="113"/>
      <c r="CG1499" s="114"/>
    </row>
    <row r="1500" spans="1:85">
      <c r="A1500" s="53" t="str">
        <f t="shared" si="249"/>
        <v>--</v>
      </c>
      <c r="B1500" s="47" t="str">
        <f t="shared" si="250"/>
        <v>-</v>
      </c>
      <c r="C1500" s="153"/>
      <c r="D1500" s="49"/>
      <c r="E1500" s="50"/>
      <c r="F1500" s="51"/>
      <c r="G1500" s="59"/>
      <c r="H1500" s="51"/>
      <c r="I1500" s="59"/>
      <c r="J1500" s="60" t="str">
        <f>IF(ISBLANK(H1500),"",IFERROR(VLOOKUP(B1500,'Np PL4 Stock'!$A:$D,4,FALSE),""))</f>
        <v/>
      </c>
      <c r="K1500" s="61" t="str">
        <f>IF(ISBLANK(H1500),"",SUMIF('Np PL4 Stock'!$A:$A,B1500,'Np PL4 Stock'!$N:$N))</f>
        <v/>
      </c>
      <c r="L1500" s="62" t="str">
        <f>IF(ISBLANK(H1500),"",VLOOKUP(LEFT(B1500,5),Unit!A:B,2,FALSE))</f>
        <v/>
      </c>
      <c r="M1500" s="63" t="str">
        <f>IF(ISBLANK(H1500),"",IFERROR(VLOOKUP(B1500,'Np PL4 Stock'!$A:$T,20,FALSE),""))</f>
        <v/>
      </c>
      <c r="N1500" s="63" t="str">
        <f>IF(ISBLANK(H1500),"",IFERROR(VLOOKUP(B1500,'Np PL4 Stock'!$A:$U,21,FALSE),""))</f>
        <v/>
      </c>
      <c r="O1500" s="62" t="str">
        <f t="shared" si="243"/>
        <v/>
      </c>
      <c r="P1500" s="62" t="str">
        <f t="shared" si="241"/>
        <v/>
      </c>
      <c r="Q1500" s="67" t="str">
        <f t="shared" si="244"/>
        <v/>
      </c>
      <c r="R1500" s="67" t="str">
        <f t="shared" si="242"/>
        <v/>
      </c>
      <c r="S1500" s="59"/>
      <c r="T1500" s="147"/>
      <c r="U1500" s="147"/>
      <c r="V1500" s="59"/>
      <c r="W1500" s="59"/>
      <c r="X1500" s="59"/>
      <c r="Y1500" s="59"/>
      <c r="Z1500" s="59"/>
      <c r="AA1500" s="59"/>
      <c r="AB1500" s="59"/>
      <c r="AC1500" s="59"/>
      <c r="AD1500" s="59"/>
      <c r="AE1500" s="59"/>
      <c r="AF1500" s="73"/>
      <c r="AG1500" s="73"/>
      <c r="AH1500" s="73"/>
      <c r="AI1500" s="73"/>
      <c r="AJ1500" s="73"/>
      <c r="AK1500" s="73"/>
      <c r="AL1500" s="77" t="str">
        <f>IF(ISBLANK(S1500),"",IF(AJ1500="Fail","Fail",IF(E1500="PL4",IF(AND(T1500&gt;STD_01122025!$D$3,U1500&lt;STD_01122025!$D$4,OR(AF1500="ND",AF1500&lt;STD_01122025!$D$7),AH1500="ND"),"Pass","Fail"),IF(E1500="PL12",IF(AND(S1500&lt;STD_01122025!$F$2,T1500&gt;STD_01122025!$F$3,U1500&lt;STD_01122025!$F$4,V1500&gt;STD_01122025!$F$5,X1500&gt;STD_01122025!$F$6,OR(AF1500="ND",AF1500&lt;STD_01122025!$F$7),AH1500="ND"),"Pass","Fail"),IF(E1500="SuperPL",IF(AND(T1500&gt;STD_01122025!$H$3,U1500&lt;STD_01122025!$H$4,V1500&gt;STD_01122025!$H$5,X1500&gt;STD_01122025!$H$6,OR(AF1500="ND",AF1500&lt;STD_01122025!$H$7),AH1500="ND"),"Pass","Fail"),IF(E1500="Flight",IF(AND(T1500&gt;STD_01122025!$J$3,U1500&lt;STD_01122025!$J$4,X1500&gt;STD_01122025!$J$6,OR(AF1500="ND",AF1500&lt;STD_01122025!$J$7),AH1500="ND"),"Pass","Fail"),""))))))</f>
        <v/>
      </c>
      <c r="AM1500" s="62" t="str">
        <f>IF(ISBLANK(B1500),"",IFERROR(IF(VLOOKUP(B1500,'Np PL4 Stock'!$A:$J,10,FALSE)="Np4",D1500-VLOOKUP(B1500,'Np PL4 Stock'!$A:$E,5,FALSE),D1500-VLOOKUP(B1500,'Np PL4 Stock'!$A:$E,5,FALSE)-1),""))</f>
        <v/>
      </c>
      <c r="AN1500" s="147"/>
      <c r="AO1500" s="147"/>
      <c r="AP1500" s="59"/>
      <c r="AQ1500" s="59"/>
      <c r="AR1500" s="59"/>
      <c r="AS1500" s="59"/>
      <c r="AT1500" s="73"/>
      <c r="AU1500" s="73"/>
      <c r="AV1500" s="73"/>
      <c r="AW1500" s="73"/>
      <c r="AX1500" s="84"/>
      <c r="AY1500" s="59"/>
      <c r="AZ1500" s="59"/>
      <c r="BA1500" s="59"/>
      <c r="BB1500" s="59"/>
      <c r="BC1500" s="59"/>
      <c r="BD1500" s="59"/>
      <c r="BE1500" s="84"/>
      <c r="BF1500" s="84"/>
      <c r="BG1500" s="84"/>
      <c r="BH1500" s="84"/>
      <c r="BI1500" s="85"/>
      <c r="BJ1500" s="86"/>
      <c r="BK1500" s="86"/>
      <c r="BL1500" s="86"/>
      <c r="BM1500" s="86"/>
      <c r="BN1500" s="86"/>
      <c r="BO1500" s="59"/>
      <c r="BP1500" s="69"/>
      <c r="BQ1500" s="92">
        <v>0</v>
      </c>
      <c r="BR1500" s="93">
        <v>0</v>
      </c>
      <c r="BS1500" s="94" t="str">
        <f t="shared" si="245"/>
        <v/>
      </c>
      <c r="BT1500" s="95">
        <v>0</v>
      </c>
      <c r="BU1500" s="101" t="str">
        <f t="shared" si="246"/>
        <v/>
      </c>
      <c r="BV1500" s="102" t="str">
        <f t="shared" si="247"/>
        <v>-</v>
      </c>
      <c r="BW1500" s="103"/>
      <c r="BX1500" s="104" t="str">
        <f t="shared" si="248"/>
        <v>-</v>
      </c>
      <c r="BY1500" s="105"/>
      <c r="BZ1500" s="103"/>
      <c r="CA1500" s="106"/>
      <c r="CB1500" s="107"/>
      <c r="CC1500" s="112"/>
      <c r="CD1500" s="106"/>
      <c r="CE1500" s="103"/>
      <c r="CF1500" s="113"/>
      <c r="CG1500" s="114"/>
    </row>
    <row r="1501" spans="1:85">
      <c r="A1501" s="53" t="str">
        <f t="shared" si="249"/>
        <v>--</v>
      </c>
      <c r="B1501" s="47" t="str">
        <f t="shared" si="250"/>
        <v>-</v>
      </c>
      <c r="C1501" s="153"/>
      <c r="D1501" s="49"/>
      <c r="E1501" s="50"/>
      <c r="F1501" s="51"/>
      <c r="G1501" s="59"/>
      <c r="H1501" s="51"/>
      <c r="I1501" s="59"/>
      <c r="J1501" s="60" t="str">
        <f>IF(ISBLANK(H1501),"",IFERROR(VLOOKUP(B1501,'Np PL4 Stock'!$A:$D,4,FALSE),""))</f>
        <v/>
      </c>
      <c r="K1501" s="61" t="str">
        <f>IF(ISBLANK(H1501),"",SUMIF('Np PL4 Stock'!$A:$A,B1501,'Np PL4 Stock'!$N:$N))</f>
        <v/>
      </c>
      <c r="L1501" s="62" t="str">
        <f>IF(ISBLANK(H1501),"",VLOOKUP(LEFT(B1501,5),Unit!A:B,2,FALSE))</f>
        <v/>
      </c>
      <c r="M1501" s="63" t="str">
        <f>IF(ISBLANK(H1501),"",IFERROR(VLOOKUP(B1501,'Np PL4 Stock'!$A:$T,20,FALSE),""))</f>
        <v/>
      </c>
      <c r="N1501" s="63" t="str">
        <f>IF(ISBLANK(H1501),"",IFERROR(VLOOKUP(B1501,'Np PL4 Stock'!$A:$U,21,FALSE),""))</f>
        <v/>
      </c>
      <c r="O1501" s="62" t="str">
        <f t="shared" si="243"/>
        <v/>
      </c>
      <c r="P1501" s="62" t="str">
        <f t="shared" si="241"/>
        <v/>
      </c>
      <c r="Q1501" s="67" t="str">
        <f t="shared" si="244"/>
        <v/>
      </c>
      <c r="R1501" s="67" t="str">
        <f t="shared" si="242"/>
        <v/>
      </c>
      <c r="S1501" s="59"/>
      <c r="T1501" s="147"/>
      <c r="U1501" s="147"/>
      <c r="V1501" s="59"/>
      <c r="W1501" s="59"/>
      <c r="X1501" s="59"/>
      <c r="Y1501" s="59"/>
      <c r="Z1501" s="59"/>
      <c r="AA1501" s="59"/>
      <c r="AB1501" s="59"/>
      <c r="AC1501" s="59"/>
      <c r="AD1501" s="59"/>
      <c r="AE1501" s="59"/>
      <c r="AF1501" s="73"/>
      <c r="AG1501" s="73"/>
      <c r="AH1501" s="73"/>
      <c r="AI1501" s="73"/>
      <c r="AJ1501" s="73"/>
      <c r="AK1501" s="73"/>
      <c r="AL1501" s="77" t="str">
        <f>IF(ISBLANK(S1501),"",IF(AJ1501="Fail","Fail",IF(E1501="PL4",IF(AND(T1501&gt;STD_01122025!$D$3,U1501&lt;STD_01122025!$D$4,OR(AF1501="ND",AF1501&lt;STD_01122025!$D$7),AH1501="ND"),"Pass","Fail"),IF(E1501="PL12",IF(AND(S1501&lt;STD_01122025!$F$2,T1501&gt;STD_01122025!$F$3,U1501&lt;STD_01122025!$F$4,V1501&gt;STD_01122025!$F$5,X1501&gt;STD_01122025!$F$6,OR(AF1501="ND",AF1501&lt;STD_01122025!$F$7),AH1501="ND"),"Pass","Fail"),IF(E1501="SuperPL",IF(AND(T1501&gt;STD_01122025!$H$3,U1501&lt;STD_01122025!$H$4,V1501&gt;STD_01122025!$H$5,X1501&gt;STD_01122025!$H$6,OR(AF1501="ND",AF1501&lt;STD_01122025!$H$7),AH1501="ND"),"Pass","Fail"),IF(E1501="Flight",IF(AND(T1501&gt;STD_01122025!$J$3,U1501&lt;STD_01122025!$J$4,X1501&gt;STD_01122025!$J$6,OR(AF1501="ND",AF1501&lt;STD_01122025!$J$7),AH1501="ND"),"Pass","Fail"),""))))))</f>
        <v/>
      </c>
      <c r="AM1501" s="62" t="str">
        <f>IF(ISBLANK(B1501),"",IFERROR(IF(VLOOKUP(B1501,'Np PL4 Stock'!$A:$J,10,FALSE)="Np4",D1501-VLOOKUP(B1501,'Np PL4 Stock'!$A:$E,5,FALSE),D1501-VLOOKUP(B1501,'Np PL4 Stock'!$A:$E,5,FALSE)-1),""))</f>
        <v/>
      </c>
      <c r="AN1501" s="147"/>
      <c r="AO1501" s="147"/>
      <c r="AP1501" s="59"/>
      <c r="AQ1501" s="59"/>
      <c r="AR1501" s="59"/>
      <c r="AS1501" s="59"/>
      <c r="AT1501" s="73"/>
      <c r="AU1501" s="73"/>
      <c r="AV1501" s="73"/>
      <c r="AW1501" s="73"/>
      <c r="AX1501" s="84"/>
      <c r="AY1501" s="59"/>
      <c r="AZ1501" s="59"/>
      <c r="BA1501" s="59"/>
      <c r="BB1501" s="59"/>
      <c r="BC1501" s="59"/>
      <c r="BD1501" s="59"/>
      <c r="BE1501" s="84"/>
      <c r="BF1501" s="84"/>
      <c r="BG1501" s="84"/>
      <c r="BH1501" s="84"/>
      <c r="BI1501" s="85"/>
      <c r="BJ1501" s="86"/>
      <c r="BK1501" s="86"/>
      <c r="BL1501" s="86"/>
      <c r="BM1501" s="86"/>
      <c r="BN1501" s="86"/>
      <c r="BO1501" s="59"/>
      <c r="BP1501" s="69"/>
      <c r="BQ1501" s="92">
        <v>0</v>
      </c>
      <c r="BR1501" s="93">
        <v>0</v>
      </c>
      <c r="BS1501" s="94" t="str">
        <f t="shared" si="245"/>
        <v/>
      </c>
      <c r="BT1501" s="95">
        <v>0</v>
      </c>
      <c r="BU1501" s="101" t="str">
        <f t="shared" si="246"/>
        <v/>
      </c>
      <c r="BV1501" s="102" t="str">
        <f t="shared" si="247"/>
        <v>-</v>
      </c>
      <c r="BW1501" s="103"/>
      <c r="BX1501" s="104" t="str">
        <f t="shared" si="248"/>
        <v>-</v>
      </c>
      <c r="BY1501" s="105"/>
      <c r="BZ1501" s="103"/>
      <c r="CA1501" s="106"/>
      <c r="CB1501" s="107"/>
      <c r="CC1501" s="112"/>
      <c r="CD1501" s="106"/>
      <c r="CE1501" s="103"/>
      <c r="CF1501" s="113"/>
      <c r="CG1501" s="114"/>
    </row>
    <row r="1502" spans="1:85">
      <c r="A1502" s="53" t="str">
        <f t="shared" si="249"/>
        <v>--</v>
      </c>
      <c r="B1502" s="47" t="str">
        <f t="shared" si="250"/>
        <v>-</v>
      </c>
      <c r="C1502" s="153"/>
      <c r="D1502" s="49"/>
      <c r="E1502" s="50"/>
      <c r="F1502" s="51"/>
      <c r="G1502" s="59"/>
      <c r="H1502" s="51"/>
      <c r="I1502" s="59"/>
      <c r="J1502" s="60" t="str">
        <f>IF(ISBLANK(H1502),"",IFERROR(VLOOKUP(B1502,'Np PL4 Stock'!$A:$D,4,FALSE),""))</f>
        <v/>
      </c>
      <c r="K1502" s="61" t="str">
        <f>IF(ISBLANK(H1502),"",SUMIF('Np PL4 Stock'!$A:$A,B1502,'Np PL4 Stock'!$N:$N))</f>
        <v/>
      </c>
      <c r="L1502" s="62" t="str">
        <f>IF(ISBLANK(H1502),"",VLOOKUP(LEFT(B1502,5),Unit!A:B,2,FALSE))</f>
        <v/>
      </c>
      <c r="M1502" s="63" t="str">
        <f>IF(ISBLANK(H1502),"",IFERROR(VLOOKUP(B1502,'Np PL4 Stock'!$A:$T,20,FALSE),""))</f>
        <v/>
      </c>
      <c r="N1502" s="63" t="str">
        <f>IF(ISBLANK(H1502),"",IFERROR(VLOOKUP(B1502,'Np PL4 Stock'!$A:$U,21,FALSE),""))</f>
        <v/>
      </c>
      <c r="O1502" s="62" t="str">
        <f t="shared" si="243"/>
        <v/>
      </c>
      <c r="P1502" s="62" t="str">
        <f t="shared" si="241"/>
        <v/>
      </c>
      <c r="Q1502" s="67" t="str">
        <f t="shared" si="244"/>
        <v/>
      </c>
      <c r="R1502" s="67" t="str">
        <f t="shared" si="242"/>
        <v/>
      </c>
      <c r="S1502" s="59"/>
      <c r="T1502" s="147"/>
      <c r="U1502" s="147"/>
      <c r="V1502" s="59"/>
      <c r="W1502" s="59"/>
      <c r="X1502" s="59"/>
      <c r="Y1502" s="59"/>
      <c r="Z1502" s="59"/>
      <c r="AA1502" s="59"/>
      <c r="AB1502" s="59"/>
      <c r="AC1502" s="59"/>
      <c r="AD1502" s="59"/>
      <c r="AE1502" s="59"/>
      <c r="AF1502" s="73"/>
      <c r="AG1502" s="73"/>
      <c r="AH1502" s="73"/>
      <c r="AI1502" s="73"/>
      <c r="AJ1502" s="73"/>
      <c r="AK1502" s="73"/>
      <c r="AL1502" s="77" t="str">
        <f>IF(ISBLANK(S1502),"",IF(AJ1502="Fail","Fail",IF(E1502="PL4",IF(AND(T1502&gt;STD_01122025!$D$3,U1502&lt;STD_01122025!$D$4,OR(AF1502="ND",AF1502&lt;STD_01122025!$D$7),AH1502="ND"),"Pass","Fail"),IF(E1502="PL12",IF(AND(S1502&lt;STD_01122025!$F$2,T1502&gt;STD_01122025!$F$3,U1502&lt;STD_01122025!$F$4,V1502&gt;STD_01122025!$F$5,X1502&gt;STD_01122025!$F$6,OR(AF1502="ND",AF1502&lt;STD_01122025!$F$7),AH1502="ND"),"Pass","Fail"),IF(E1502="SuperPL",IF(AND(T1502&gt;STD_01122025!$H$3,U1502&lt;STD_01122025!$H$4,V1502&gt;STD_01122025!$H$5,X1502&gt;STD_01122025!$H$6,OR(AF1502="ND",AF1502&lt;STD_01122025!$H$7),AH1502="ND"),"Pass","Fail"),IF(E1502="Flight",IF(AND(T1502&gt;STD_01122025!$J$3,U1502&lt;STD_01122025!$J$4,X1502&gt;STD_01122025!$J$6,OR(AF1502="ND",AF1502&lt;STD_01122025!$J$7),AH1502="ND"),"Pass","Fail"),""))))))</f>
        <v/>
      </c>
      <c r="AM1502" s="62" t="str">
        <f>IF(ISBLANK(B1502),"",IFERROR(IF(VLOOKUP(B1502,'Np PL4 Stock'!$A:$J,10,FALSE)="Np4",D1502-VLOOKUP(B1502,'Np PL4 Stock'!$A:$E,5,FALSE),D1502-VLOOKUP(B1502,'Np PL4 Stock'!$A:$E,5,FALSE)-1),""))</f>
        <v/>
      </c>
      <c r="AN1502" s="147"/>
      <c r="AO1502" s="147"/>
      <c r="AP1502" s="59"/>
      <c r="AQ1502" s="59"/>
      <c r="AR1502" s="59"/>
      <c r="AS1502" s="59"/>
      <c r="AT1502" s="73"/>
      <c r="AU1502" s="73"/>
      <c r="AV1502" s="73"/>
      <c r="AW1502" s="73"/>
      <c r="AX1502" s="84"/>
      <c r="AY1502" s="59"/>
      <c r="AZ1502" s="59"/>
      <c r="BA1502" s="59"/>
      <c r="BB1502" s="59"/>
      <c r="BC1502" s="59"/>
      <c r="BD1502" s="59"/>
      <c r="BE1502" s="84"/>
      <c r="BF1502" s="84"/>
      <c r="BG1502" s="84"/>
      <c r="BH1502" s="84"/>
      <c r="BI1502" s="85"/>
      <c r="BJ1502" s="86"/>
      <c r="BK1502" s="86"/>
      <c r="BL1502" s="86"/>
      <c r="BM1502" s="86"/>
      <c r="BN1502" s="86"/>
      <c r="BO1502" s="59"/>
      <c r="BP1502" s="69"/>
      <c r="BQ1502" s="92">
        <v>0</v>
      </c>
      <c r="BR1502" s="93">
        <v>0</v>
      </c>
      <c r="BS1502" s="94" t="str">
        <f t="shared" si="245"/>
        <v/>
      </c>
      <c r="BT1502" s="95">
        <v>0</v>
      </c>
      <c r="BU1502" s="101" t="str">
        <f t="shared" si="246"/>
        <v/>
      </c>
      <c r="BV1502" s="102" t="str">
        <f t="shared" si="247"/>
        <v>-</v>
      </c>
      <c r="BW1502" s="103"/>
      <c r="BX1502" s="104" t="str">
        <f t="shared" si="248"/>
        <v>-</v>
      </c>
      <c r="BY1502" s="105"/>
      <c r="BZ1502" s="103"/>
      <c r="CA1502" s="106"/>
      <c r="CB1502" s="107"/>
      <c r="CC1502" s="112"/>
      <c r="CD1502" s="106"/>
      <c r="CE1502" s="103"/>
      <c r="CF1502" s="113"/>
      <c r="CG1502" s="114"/>
    </row>
    <row r="1503" spans="1:85">
      <c r="A1503" s="53" t="str">
        <f t="shared" si="249"/>
        <v>--</v>
      </c>
      <c r="B1503" s="47" t="str">
        <f t="shared" si="250"/>
        <v>-</v>
      </c>
      <c r="C1503" s="153"/>
      <c r="D1503" s="49"/>
      <c r="E1503" s="50"/>
      <c r="F1503" s="51"/>
      <c r="G1503" s="59"/>
      <c r="H1503" s="51"/>
      <c r="I1503" s="59"/>
      <c r="J1503" s="60" t="str">
        <f>IF(ISBLANK(H1503),"",IFERROR(VLOOKUP(B1503,'Np PL4 Stock'!$A:$D,4,FALSE),""))</f>
        <v/>
      </c>
      <c r="K1503" s="61" t="str">
        <f>IF(ISBLANK(H1503),"",SUMIF('Np PL4 Stock'!$A:$A,B1503,'Np PL4 Stock'!$N:$N))</f>
        <v/>
      </c>
      <c r="L1503" s="62" t="str">
        <f>IF(ISBLANK(H1503),"",VLOOKUP(LEFT(B1503,5),Unit!A:B,2,FALSE))</f>
        <v/>
      </c>
      <c r="M1503" s="63" t="str">
        <f>IF(ISBLANK(H1503),"",IFERROR(VLOOKUP(B1503,'Np PL4 Stock'!$A:$T,20,FALSE),""))</f>
        <v/>
      </c>
      <c r="N1503" s="63" t="str">
        <f>IF(ISBLANK(H1503),"",IFERROR(VLOOKUP(B1503,'Np PL4 Stock'!$A:$U,21,FALSE),""))</f>
        <v/>
      </c>
      <c r="O1503" s="62" t="str">
        <f t="shared" si="243"/>
        <v/>
      </c>
      <c r="P1503" s="62" t="str">
        <f t="shared" si="241"/>
        <v/>
      </c>
      <c r="Q1503" s="67" t="str">
        <f t="shared" si="244"/>
        <v/>
      </c>
      <c r="R1503" s="67" t="str">
        <f t="shared" si="242"/>
        <v/>
      </c>
      <c r="S1503" s="59"/>
      <c r="T1503" s="147"/>
      <c r="U1503" s="147"/>
      <c r="V1503" s="59"/>
      <c r="W1503" s="59"/>
      <c r="X1503" s="59"/>
      <c r="Y1503" s="59"/>
      <c r="Z1503" s="59"/>
      <c r="AA1503" s="59"/>
      <c r="AB1503" s="59"/>
      <c r="AC1503" s="59"/>
      <c r="AD1503" s="59"/>
      <c r="AE1503" s="59"/>
      <c r="AF1503" s="73"/>
      <c r="AG1503" s="73"/>
      <c r="AH1503" s="73"/>
      <c r="AI1503" s="73"/>
      <c r="AJ1503" s="73"/>
      <c r="AK1503" s="73"/>
      <c r="AL1503" s="77" t="str">
        <f>IF(ISBLANK(S1503),"",IF(AJ1503="Fail","Fail",IF(E1503="PL4",IF(AND(T1503&gt;STD_01122025!$D$3,U1503&lt;STD_01122025!$D$4,OR(AF1503="ND",AF1503&lt;STD_01122025!$D$7),AH1503="ND"),"Pass","Fail"),IF(E1503="PL12",IF(AND(S1503&lt;STD_01122025!$F$2,T1503&gt;STD_01122025!$F$3,U1503&lt;STD_01122025!$F$4,V1503&gt;STD_01122025!$F$5,X1503&gt;STD_01122025!$F$6,OR(AF1503="ND",AF1503&lt;STD_01122025!$F$7),AH1503="ND"),"Pass","Fail"),IF(E1503="SuperPL",IF(AND(T1503&gt;STD_01122025!$H$3,U1503&lt;STD_01122025!$H$4,V1503&gt;STD_01122025!$H$5,X1503&gt;STD_01122025!$H$6,OR(AF1503="ND",AF1503&lt;STD_01122025!$H$7),AH1503="ND"),"Pass","Fail"),IF(E1503="Flight",IF(AND(T1503&gt;STD_01122025!$J$3,U1503&lt;STD_01122025!$J$4,X1503&gt;STD_01122025!$J$6,OR(AF1503="ND",AF1503&lt;STD_01122025!$J$7),AH1503="ND"),"Pass","Fail"),""))))))</f>
        <v/>
      </c>
      <c r="AM1503" s="62" t="str">
        <f>IF(ISBLANK(B1503),"",IFERROR(IF(VLOOKUP(B1503,'Np PL4 Stock'!$A:$J,10,FALSE)="Np4",D1503-VLOOKUP(B1503,'Np PL4 Stock'!$A:$E,5,FALSE),D1503-VLOOKUP(B1503,'Np PL4 Stock'!$A:$E,5,FALSE)-1),""))</f>
        <v/>
      </c>
      <c r="AN1503" s="147"/>
      <c r="AO1503" s="147"/>
      <c r="AP1503" s="59"/>
      <c r="AQ1503" s="59"/>
      <c r="AR1503" s="59"/>
      <c r="AS1503" s="59"/>
      <c r="AT1503" s="73"/>
      <c r="AU1503" s="73"/>
      <c r="AV1503" s="73"/>
      <c r="AW1503" s="73"/>
      <c r="AX1503" s="84"/>
      <c r="AY1503" s="59"/>
      <c r="AZ1503" s="59"/>
      <c r="BA1503" s="59"/>
      <c r="BB1503" s="59"/>
      <c r="BC1503" s="59"/>
      <c r="BD1503" s="59"/>
      <c r="BE1503" s="84"/>
      <c r="BF1503" s="84"/>
      <c r="BG1503" s="84"/>
      <c r="BH1503" s="84"/>
      <c r="BI1503" s="85"/>
      <c r="BJ1503" s="86"/>
      <c r="BK1503" s="86"/>
      <c r="BL1503" s="86"/>
      <c r="BM1503" s="86"/>
      <c r="BN1503" s="86"/>
      <c r="BO1503" s="59"/>
      <c r="BP1503" s="69"/>
      <c r="BQ1503" s="92">
        <v>0</v>
      </c>
      <c r="BR1503" s="93">
        <v>0</v>
      </c>
      <c r="BS1503" s="94" t="str">
        <f t="shared" si="245"/>
        <v/>
      </c>
      <c r="BT1503" s="95">
        <v>0</v>
      </c>
      <c r="BU1503" s="101" t="str">
        <f t="shared" si="246"/>
        <v/>
      </c>
      <c r="BV1503" s="102" t="str">
        <f t="shared" si="247"/>
        <v>-</v>
      </c>
      <c r="BW1503" s="103"/>
      <c r="BX1503" s="104" t="str">
        <f t="shared" si="248"/>
        <v>-</v>
      </c>
      <c r="BY1503" s="105"/>
      <c r="BZ1503" s="103"/>
      <c r="CA1503" s="106"/>
      <c r="CB1503" s="107"/>
      <c r="CC1503" s="112"/>
      <c r="CD1503" s="106"/>
      <c r="CE1503" s="103"/>
      <c r="CF1503" s="113"/>
      <c r="CG1503" s="114"/>
    </row>
    <row r="1504" spans="1:85">
      <c r="A1504" s="53" t="str">
        <f t="shared" si="249"/>
        <v>--</v>
      </c>
      <c r="B1504" s="47" t="str">
        <f t="shared" si="250"/>
        <v>-</v>
      </c>
      <c r="C1504" s="153"/>
      <c r="D1504" s="49"/>
      <c r="E1504" s="50"/>
      <c r="F1504" s="51"/>
      <c r="G1504" s="59"/>
      <c r="H1504" s="51"/>
      <c r="I1504" s="59"/>
      <c r="J1504" s="60" t="str">
        <f>IF(ISBLANK(H1504),"",IFERROR(VLOOKUP(B1504,'Np PL4 Stock'!$A:$D,4,FALSE),""))</f>
        <v/>
      </c>
      <c r="K1504" s="61" t="str">
        <f>IF(ISBLANK(H1504),"",SUMIF('Np PL4 Stock'!$A:$A,B1504,'Np PL4 Stock'!$N:$N))</f>
        <v/>
      </c>
      <c r="L1504" s="62" t="str">
        <f>IF(ISBLANK(H1504),"",VLOOKUP(LEFT(B1504,5),Unit!A:B,2,FALSE))</f>
        <v/>
      </c>
      <c r="M1504" s="63" t="str">
        <f>IF(ISBLANK(H1504),"",IFERROR(VLOOKUP(B1504,'Np PL4 Stock'!$A:$T,20,FALSE),""))</f>
        <v/>
      </c>
      <c r="N1504" s="63" t="str">
        <f>IF(ISBLANK(H1504),"",IFERROR(VLOOKUP(B1504,'Np PL4 Stock'!$A:$U,21,FALSE),""))</f>
        <v/>
      </c>
      <c r="O1504" s="62" t="str">
        <f t="shared" si="243"/>
        <v/>
      </c>
      <c r="P1504" s="62" t="str">
        <f t="shared" si="241"/>
        <v/>
      </c>
      <c r="Q1504" s="67" t="str">
        <f t="shared" si="244"/>
        <v/>
      </c>
      <c r="R1504" s="67" t="str">
        <f t="shared" si="242"/>
        <v/>
      </c>
      <c r="S1504" s="59"/>
      <c r="T1504" s="147"/>
      <c r="U1504" s="147"/>
      <c r="V1504" s="59"/>
      <c r="W1504" s="59"/>
      <c r="X1504" s="59"/>
      <c r="Y1504" s="59"/>
      <c r="Z1504" s="59"/>
      <c r="AA1504" s="59"/>
      <c r="AB1504" s="59"/>
      <c r="AC1504" s="59"/>
      <c r="AD1504" s="59"/>
      <c r="AE1504" s="59"/>
      <c r="AF1504" s="73"/>
      <c r="AG1504" s="73"/>
      <c r="AH1504" s="73"/>
      <c r="AI1504" s="73"/>
      <c r="AJ1504" s="73"/>
      <c r="AK1504" s="73"/>
      <c r="AL1504" s="77" t="str">
        <f>IF(ISBLANK(S1504),"",IF(AJ1504="Fail","Fail",IF(E1504="PL4",IF(AND(T1504&gt;STD_01122025!$D$3,U1504&lt;STD_01122025!$D$4,OR(AF1504="ND",AF1504&lt;STD_01122025!$D$7),AH1504="ND"),"Pass","Fail"),IF(E1504="PL12",IF(AND(S1504&lt;STD_01122025!$F$2,T1504&gt;STD_01122025!$F$3,U1504&lt;STD_01122025!$F$4,V1504&gt;STD_01122025!$F$5,X1504&gt;STD_01122025!$F$6,OR(AF1504="ND",AF1504&lt;STD_01122025!$F$7),AH1504="ND"),"Pass","Fail"),IF(E1504="SuperPL",IF(AND(T1504&gt;STD_01122025!$H$3,U1504&lt;STD_01122025!$H$4,V1504&gt;STD_01122025!$H$5,X1504&gt;STD_01122025!$H$6,OR(AF1504="ND",AF1504&lt;STD_01122025!$H$7),AH1504="ND"),"Pass","Fail"),IF(E1504="Flight",IF(AND(T1504&gt;STD_01122025!$J$3,U1504&lt;STD_01122025!$J$4,X1504&gt;STD_01122025!$J$6,OR(AF1504="ND",AF1504&lt;STD_01122025!$J$7),AH1504="ND"),"Pass","Fail"),""))))))</f>
        <v/>
      </c>
      <c r="AM1504" s="62" t="str">
        <f>IF(ISBLANK(B1504),"",IFERROR(IF(VLOOKUP(B1504,'Np PL4 Stock'!$A:$J,10,FALSE)="Np4",D1504-VLOOKUP(B1504,'Np PL4 Stock'!$A:$E,5,FALSE),D1504-VLOOKUP(B1504,'Np PL4 Stock'!$A:$E,5,FALSE)-1),""))</f>
        <v/>
      </c>
      <c r="AN1504" s="147"/>
      <c r="AO1504" s="147"/>
      <c r="AP1504" s="59"/>
      <c r="AQ1504" s="59"/>
      <c r="AR1504" s="59"/>
      <c r="AS1504" s="59"/>
      <c r="AT1504" s="73"/>
      <c r="AU1504" s="73"/>
      <c r="AV1504" s="73"/>
      <c r="AW1504" s="73"/>
      <c r="AX1504" s="84"/>
      <c r="AY1504" s="59"/>
      <c r="AZ1504" s="59"/>
      <c r="BA1504" s="59"/>
      <c r="BB1504" s="59"/>
      <c r="BC1504" s="59"/>
      <c r="BD1504" s="59"/>
      <c r="BE1504" s="84"/>
      <c r="BF1504" s="84"/>
      <c r="BG1504" s="84"/>
      <c r="BH1504" s="84"/>
      <c r="BI1504" s="85"/>
      <c r="BJ1504" s="86"/>
      <c r="BK1504" s="86"/>
      <c r="BL1504" s="86"/>
      <c r="BM1504" s="86"/>
      <c r="BN1504" s="86"/>
      <c r="BO1504" s="59"/>
      <c r="BP1504" s="69"/>
      <c r="BQ1504" s="92">
        <v>0</v>
      </c>
      <c r="BR1504" s="93">
        <v>0</v>
      </c>
      <c r="BS1504" s="94" t="str">
        <f t="shared" si="245"/>
        <v/>
      </c>
      <c r="BT1504" s="95">
        <v>0</v>
      </c>
      <c r="BU1504" s="101" t="str">
        <f t="shared" si="246"/>
        <v/>
      </c>
      <c r="BV1504" s="102" t="str">
        <f t="shared" si="247"/>
        <v>-</v>
      </c>
      <c r="BW1504" s="103"/>
      <c r="BX1504" s="104" t="str">
        <f t="shared" si="248"/>
        <v>-</v>
      </c>
      <c r="BY1504" s="105"/>
      <c r="BZ1504" s="103"/>
      <c r="CA1504" s="106"/>
      <c r="CB1504" s="107"/>
      <c r="CC1504" s="112"/>
      <c r="CD1504" s="106"/>
      <c r="CE1504" s="103"/>
      <c r="CF1504" s="113"/>
      <c r="CG1504" s="114"/>
    </row>
    <row r="1505" spans="1:85">
      <c r="A1505" s="53" t="str">
        <f t="shared" si="249"/>
        <v>--</v>
      </c>
      <c r="B1505" s="47" t="str">
        <f t="shared" si="250"/>
        <v>-</v>
      </c>
      <c r="C1505" s="153"/>
      <c r="D1505" s="49"/>
      <c r="E1505" s="50"/>
      <c r="F1505" s="51"/>
      <c r="G1505" s="59"/>
      <c r="H1505" s="51"/>
      <c r="I1505" s="59"/>
      <c r="J1505" s="60" t="str">
        <f>IF(ISBLANK(H1505),"",IFERROR(VLOOKUP(B1505,'Np PL4 Stock'!$A:$D,4,FALSE),""))</f>
        <v/>
      </c>
      <c r="K1505" s="61" t="str">
        <f>IF(ISBLANK(H1505),"",SUMIF('Np PL4 Stock'!$A:$A,B1505,'Np PL4 Stock'!$N:$N))</f>
        <v/>
      </c>
      <c r="L1505" s="62" t="str">
        <f>IF(ISBLANK(H1505),"",VLOOKUP(LEFT(B1505,5),Unit!A:B,2,FALSE))</f>
        <v/>
      </c>
      <c r="M1505" s="63" t="str">
        <f>IF(ISBLANK(H1505),"",IFERROR(VLOOKUP(B1505,'Np PL4 Stock'!$A:$T,20,FALSE),""))</f>
        <v/>
      </c>
      <c r="N1505" s="63" t="str">
        <f>IF(ISBLANK(H1505),"",IFERROR(VLOOKUP(B1505,'Np PL4 Stock'!$A:$U,21,FALSE),""))</f>
        <v/>
      </c>
      <c r="O1505" s="62" t="str">
        <f t="shared" si="243"/>
        <v/>
      </c>
      <c r="P1505" s="62" t="str">
        <f t="shared" si="241"/>
        <v/>
      </c>
      <c r="Q1505" s="67" t="str">
        <f t="shared" si="244"/>
        <v/>
      </c>
      <c r="R1505" s="67" t="str">
        <f t="shared" si="242"/>
        <v/>
      </c>
      <c r="S1505" s="59"/>
      <c r="T1505" s="147"/>
      <c r="U1505" s="147"/>
      <c r="V1505" s="59"/>
      <c r="W1505" s="59"/>
      <c r="X1505" s="59"/>
      <c r="Y1505" s="59"/>
      <c r="Z1505" s="59"/>
      <c r="AA1505" s="59"/>
      <c r="AB1505" s="59"/>
      <c r="AC1505" s="59"/>
      <c r="AD1505" s="59"/>
      <c r="AE1505" s="59"/>
      <c r="AF1505" s="73"/>
      <c r="AG1505" s="73"/>
      <c r="AH1505" s="73"/>
      <c r="AI1505" s="73"/>
      <c r="AJ1505" s="73"/>
      <c r="AK1505" s="73"/>
      <c r="AL1505" s="77" t="str">
        <f>IF(ISBLANK(S1505),"",IF(AJ1505="Fail","Fail",IF(E1505="PL4",IF(AND(T1505&gt;STD_01122025!$D$3,U1505&lt;STD_01122025!$D$4,OR(AF1505="ND",AF1505&lt;STD_01122025!$D$7),AH1505="ND"),"Pass","Fail"),IF(E1505="PL12",IF(AND(S1505&lt;STD_01122025!$F$2,T1505&gt;STD_01122025!$F$3,U1505&lt;STD_01122025!$F$4,V1505&gt;STD_01122025!$F$5,X1505&gt;STD_01122025!$F$6,OR(AF1505="ND",AF1505&lt;STD_01122025!$F$7),AH1505="ND"),"Pass","Fail"),IF(E1505="SuperPL",IF(AND(T1505&gt;STD_01122025!$H$3,U1505&lt;STD_01122025!$H$4,V1505&gt;STD_01122025!$H$5,X1505&gt;STD_01122025!$H$6,OR(AF1505="ND",AF1505&lt;STD_01122025!$H$7),AH1505="ND"),"Pass","Fail"),IF(E1505="Flight",IF(AND(T1505&gt;STD_01122025!$J$3,U1505&lt;STD_01122025!$J$4,X1505&gt;STD_01122025!$J$6,OR(AF1505="ND",AF1505&lt;STD_01122025!$J$7),AH1505="ND"),"Pass","Fail"),""))))))</f>
        <v/>
      </c>
      <c r="AM1505" s="62" t="str">
        <f>IF(ISBLANK(B1505),"",IFERROR(IF(VLOOKUP(B1505,'Np PL4 Stock'!$A:$J,10,FALSE)="Np4",D1505-VLOOKUP(B1505,'Np PL4 Stock'!$A:$E,5,FALSE),D1505-VLOOKUP(B1505,'Np PL4 Stock'!$A:$E,5,FALSE)-1),""))</f>
        <v/>
      </c>
      <c r="AN1505" s="147"/>
      <c r="AO1505" s="147"/>
      <c r="AP1505" s="59"/>
      <c r="AQ1505" s="59"/>
      <c r="AR1505" s="59"/>
      <c r="AS1505" s="59"/>
      <c r="AT1505" s="73"/>
      <c r="AU1505" s="73"/>
      <c r="AV1505" s="73"/>
      <c r="AW1505" s="73"/>
      <c r="AX1505" s="84"/>
      <c r="AY1505" s="59"/>
      <c r="AZ1505" s="59"/>
      <c r="BA1505" s="59"/>
      <c r="BB1505" s="59"/>
      <c r="BC1505" s="59"/>
      <c r="BD1505" s="59"/>
      <c r="BE1505" s="84"/>
      <c r="BF1505" s="84"/>
      <c r="BG1505" s="84"/>
      <c r="BH1505" s="84"/>
      <c r="BI1505" s="85"/>
      <c r="BJ1505" s="86"/>
      <c r="BK1505" s="86"/>
      <c r="BL1505" s="86"/>
      <c r="BM1505" s="86"/>
      <c r="BN1505" s="86"/>
      <c r="BO1505" s="59"/>
      <c r="BP1505" s="69"/>
      <c r="BQ1505" s="92">
        <v>0</v>
      </c>
      <c r="BR1505" s="93">
        <v>0</v>
      </c>
      <c r="BS1505" s="94" t="str">
        <f t="shared" si="245"/>
        <v/>
      </c>
      <c r="BT1505" s="95">
        <v>0</v>
      </c>
      <c r="BU1505" s="101" t="str">
        <f t="shared" si="246"/>
        <v/>
      </c>
      <c r="BV1505" s="102" t="str">
        <f t="shared" si="247"/>
        <v>-</v>
      </c>
      <c r="BW1505" s="103"/>
      <c r="BX1505" s="104" t="str">
        <f t="shared" si="248"/>
        <v>-</v>
      </c>
      <c r="BY1505" s="105"/>
      <c r="BZ1505" s="103"/>
      <c r="CA1505" s="106"/>
      <c r="CB1505" s="107"/>
      <c r="CC1505" s="112"/>
      <c r="CD1505" s="106"/>
      <c r="CE1505" s="103"/>
      <c r="CF1505" s="113"/>
      <c r="CG1505" s="114"/>
    </row>
    <row r="1506" spans="1:85">
      <c r="A1506" s="53" t="str">
        <f t="shared" si="249"/>
        <v>--</v>
      </c>
      <c r="B1506" s="47" t="str">
        <f t="shared" si="250"/>
        <v>-</v>
      </c>
      <c r="C1506" s="153"/>
      <c r="D1506" s="49"/>
      <c r="E1506" s="50"/>
      <c r="F1506" s="51"/>
      <c r="G1506" s="59"/>
      <c r="H1506" s="51"/>
      <c r="I1506" s="59"/>
      <c r="J1506" s="60" t="str">
        <f>IF(ISBLANK(H1506),"",IFERROR(VLOOKUP(B1506,'Np PL4 Stock'!$A:$D,4,FALSE),""))</f>
        <v/>
      </c>
      <c r="K1506" s="61" t="str">
        <f>IF(ISBLANK(H1506),"",SUMIF('Np PL4 Stock'!$A:$A,B1506,'Np PL4 Stock'!$N:$N))</f>
        <v/>
      </c>
      <c r="L1506" s="62" t="str">
        <f>IF(ISBLANK(H1506),"",VLOOKUP(LEFT(B1506,5),Unit!A:B,2,FALSE))</f>
        <v/>
      </c>
      <c r="M1506" s="63" t="str">
        <f>IF(ISBLANK(H1506),"",IFERROR(VLOOKUP(B1506,'Np PL4 Stock'!$A:$T,20,FALSE),""))</f>
        <v/>
      </c>
      <c r="N1506" s="63" t="str">
        <f>IF(ISBLANK(H1506),"",IFERROR(VLOOKUP(B1506,'Np PL4 Stock'!$A:$U,21,FALSE),""))</f>
        <v/>
      </c>
      <c r="O1506" s="62" t="str">
        <f t="shared" si="243"/>
        <v/>
      </c>
      <c r="P1506" s="62" t="str">
        <f t="shared" si="241"/>
        <v/>
      </c>
      <c r="Q1506" s="67" t="str">
        <f t="shared" si="244"/>
        <v/>
      </c>
      <c r="R1506" s="67" t="str">
        <f t="shared" si="242"/>
        <v/>
      </c>
      <c r="S1506" s="59"/>
      <c r="T1506" s="147"/>
      <c r="U1506" s="147"/>
      <c r="V1506" s="59"/>
      <c r="W1506" s="59"/>
      <c r="X1506" s="59"/>
      <c r="Y1506" s="59"/>
      <c r="Z1506" s="59"/>
      <c r="AA1506" s="59"/>
      <c r="AB1506" s="59"/>
      <c r="AC1506" s="59"/>
      <c r="AD1506" s="59"/>
      <c r="AE1506" s="59"/>
      <c r="AF1506" s="73"/>
      <c r="AG1506" s="73"/>
      <c r="AH1506" s="73"/>
      <c r="AI1506" s="73"/>
      <c r="AJ1506" s="73"/>
      <c r="AK1506" s="73"/>
      <c r="AL1506" s="77" t="str">
        <f>IF(ISBLANK(S1506),"",IF(AJ1506="Fail","Fail",IF(E1506="PL4",IF(AND(T1506&gt;STD_01122025!$D$3,U1506&lt;STD_01122025!$D$4,OR(AF1506="ND",AF1506&lt;STD_01122025!$D$7),AH1506="ND"),"Pass","Fail"),IF(E1506="PL12",IF(AND(S1506&lt;STD_01122025!$F$2,T1506&gt;STD_01122025!$F$3,U1506&lt;STD_01122025!$F$4,V1506&gt;STD_01122025!$F$5,X1506&gt;STD_01122025!$F$6,OR(AF1506="ND",AF1506&lt;STD_01122025!$F$7),AH1506="ND"),"Pass","Fail"),IF(E1506="SuperPL",IF(AND(T1506&gt;STD_01122025!$H$3,U1506&lt;STD_01122025!$H$4,V1506&gt;STD_01122025!$H$5,X1506&gt;STD_01122025!$H$6,OR(AF1506="ND",AF1506&lt;STD_01122025!$H$7),AH1506="ND"),"Pass","Fail"),IF(E1506="Flight",IF(AND(T1506&gt;STD_01122025!$J$3,U1506&lt;STD_01122025!$J$4,X1506&gt;STD_01122025!$J$6,OR(AF1506="ND",AF1506&lt;STD_01122025!$J$7),AH1506="ND"),"Pass","Fail"),""))))))</f>
        <v/>
      </c>
      <c r="AM1506" s="62" t="str">
        <f>IF(ISBLANK(B1506),"",IFERROR(IF(VLOOKUP(B1506,'Np PL4 Stock'!$A:$J,10,FALSE)="Np4",D1506-VLOOKUP(B1506,'Np PL4 Stock'!$A:$E,5,FALSE),D1506-VLOOKUP(B1506,'Np PL4 Stock'!$A:$E,5,FALSE)-1),""))</f>
        <v/>
      </c>
      <c r="AN1506" s="147"/>
      <c r="AO1506" s="147"/>
      <c r="AP1506" s="59"/>
      <c r="AQ1506" s="59"/>
      <c r="AR1506" s="59"/>
      <c r="AS1506" s="59"/>
      <c r="AT1506" s="73"/>
      <c r="AU1506" s="73"/>
      <c r="AV1506" s="73"/>
      <c r="AW1506" s="73"/>
      <c r="AX1506" s="84"/>
      <c r="AY1506" s="59"/>
      <c r="AZ1506" s="59"/>
      <c r="BA1506" s="59"/>
      <c r="BB1506" s="59"/>
      <c r="BC1506" s="59"/>
      <c r="BD1506" s="59"/>
      <c r="BE1506" s="84"/>
      <c r="BF1506" s="84"/>
      <c r="BG1506" s="84"/>
      <c r="BH1506" s="84"/>
      <c r="BI1506" s="85"/>
      <c r="BJ1506" s="86"/>
      <c r="BK1506" s="86"/>
      <c r="BL1506" s="86"/>
      <c r="BM1506" s="86"/>
      <c r="BN1506" s="86"/>
      <c r="BO1506" s="59"/>
      <c r="BP1506" s="69"/>
      <c r="BQ1506" s="92">
        <v>0</v>
      </c>
      <c r="BR1506" s="93">
        <v>0</v>
      </c>
      <c r="BS1506" s="94" t="str">
        <f t="shared" si="245"/>
        <v/>
      </c>
      <c r="BT1506" s="95">
        <v>0</v>
      </c>
      <c r="BU1506" s="101" t="str">
        <f t="shared" si="246"/>
        <v/>
      </c>
      <c r="BV1506" s="102" t="str">
        <f t="shared" si="247"/>
        <v>-</v>
      </c>
      <c r="BW1506" s="103"/>
      <c r="BX1506" s="104" t="str">
        <f t="shared" si="248"/>
        <v>-</v>
      </c>
      <c r="BY1506" s="105"/>
      <c r="BZ1506" s="103"/>
      <c r="CA1506" s="106"/>
      <c r="CB1506" s="107"/>
      <c r="CC1506" s="112"/>
      <c r="CD1506" s="106"/>
      <c r="CE1506" s="103"/>
      <c r="CF1506" s="113"/>
      <c r="CG1506" s="114"/>
    </row>
    <row r="1507" spans="1:85">
      <c r="A1507" s="53" t="str">
        <f t="shared" si="249"/>
        <v>--</v>
      </c>
      <c r="B1507" s="47" t="str">
        <f t="shared" si="250"/>
        <v>-</v>
      </c>
      <c r="C1507" s="153"/>
      <c r="D1507" s="49"/>
      <c r="E1507" s="50"/>
      <c r="F1507" s="51"/>
      <c r="G1507" s="59"/>
      <c r="H1507" s="51"/>
      <c r="I1507" s="59"/>
      <c r="J1507" s="60" t="str">
        <f>IF(ISBLANK(H1507),"",IFERROR(VLOOKUP(B1507,'Np PL4 Stock'!$A:$D,4,FALSE),""))</f>
        <v/>
      </c>
      <c r="K1507" s="61" t="str">
        <f>IF(ISBLANK(H1507),"",SUMIF('Np PL4 Stock'!$A:$A,B1507,'Np PL4 Stock'!$N:$N))</f>
        <v/>
      </c>
      <c r="L1507" s="62" t="str">
        <f>IF(ISBLANK(H1507),"",VLOOKUP(LEFT(B1507,5),Unit!A:B,2,FALSE))</f>
        <v/>
      </c>
      <c r="M1507" s="63" t="str">
        <f>IF(ISBLANK(H1507),"",IFERROR(VLOOKUP(B1507,'Np PL4 Stock'!$A:$T,20,FALSE),""))</f>
        <v/>
      </c>
      <c r="N1507" s="63" t="str">
        <f>IF(ISBLANK(H1507),"",IFERROR(VLOOKUP(B1507,'Np PL4 Stock'!$A:$U,21,FALSE),""))</f>
        <v/>
      </c>
      <c r="O1507" s="62" t="str">
        <f t="shared" si="243"/>
        <v/>
      </c>
      <c r="P1507" s="62" t="str">
        <f t="shared" si="241"/>
        <v/>
      </c>
      <c r="Q1507" s="67" t="str">
        <f t="shared" si="244"/>
        <v/>
      </c>
      <c r="R1507" s="67" t="str">
        <f t="shared" si="242"/>
        <v/>
      </c>
      <c r="S1507" s="59"/>
      <c r="T1507" s="147"/>
      <c r="U1507" s="147"/>
      <c r="V1507" s="59"/>
      <c r="W1507" s="59"/>
      <c r="X1507" s="59"/>
      <c r="Y1507" s="59"/>
      <c r="Z1507" s="59"/>
      <c r="AA1507" s="59"/>
      <c r="AB1507" s="59"/>
      <c r="AC1507" s="59"/>
      <c r="AD1507" s="59"/>
      <c r="AE1507" s="59"/>
      <c r="AF1507" s="73"/>
      <c r="AG1507" s="73"/>
      <c r="AH1507" s="73"/>
      <c r="AI1507" s="73"/>
      <c r="AJ1507" s="73"/>
      <c r="AK1507" s="73"/>
      <c r="AL1507" s="77" t="str">
        <f>IF(ISBLANK(S1507),"",IF(AJ1507="Fail","Fail",IF(E1507="PL4",IF(AND(T1507&gt;STD_01122025!$D$3,U1507&lt;STD_01122025!$D$4,OR(AF1507="ND",AF1507&lt;STD_01122025!$D$7),AH1507="ND"),"Pass","Fail"),IF(E1507="PL12",IF(AND(S1507&lt;STD_01122025!$F$2,T1507&gt;STD_01122025!$F$3,U1507&lt;STD_01122025!$F$4,V1507&gt;STD_01122025!$F$5,X1507&gt;STD_01122025!$F$6,OR(AF1507="ND",AF1507&lt;STD_01122025!$F$7),AH1507="ND"),"Pass","Fail"),IF(E1507="SuperPL",IF(AND(T1507&gt;STD_01122025!$H$3,U1507&lt;STD_01122025!$H$4,V1507&gt;STD_01122025!$H$5,X1507&gt;STD_01122025!$H$6,OR(AF1507="ND",AF1507&lt;STD_01122025!$H$7),AH1507="ND"),"Pass","Fail"),IF(E1507="Flight",IF(AND(T1507&gt;STD_01122025!$J$3,U1507&lt;STD_01122025!$J$4,X1507&gt;STD_01122025!$J$6,OR(AF1507="ND",AF1507&lt;STD_01122025!$J$7),AH1507="ND"),"Pass","Fail"),""))))))</f>
        <v/>
      </c>
      <c r="AM1507" s="62" t="str">
        <f>IF(ISBLANK(B1507),"",IFERROR(IF(VLOOKUP(B1507,'Np PL4 Stock'!$A:$J,10,FALSE)="Np4",D1507-VLOOKUP(B1507,'Np PL4 Stock'!$A:$E,5,FALSE),D1507-VLOOKUP(B1507,'Np PL4 Stock'!$A:$E,5,FALSE)-1),""))</f>
        <v/>
      </c>
      <c r="AN1507" s="147"/>
      <c r="AO1507" s="147"/>
      <c r="AP1507" s="59"/>
      <c r="AQ1507" s="59"/>
      <c r="AR1507" s="59"/>
      <c r="AS1507" s="59"/>
      <c r="AT1507" s="73"/>
      <c r="AU1507" s="73"/>
      <c r="AV1507" s="73"/>
      <c r="AW1507" s="73"/>
      <c r="AX1507" s="84"/>
      <c r="AY1507" s="59"/>
      <c r="AZ1507" s="59"/>
      <c r="BA1507" s="59"/>
      <c r="BB1507" s="59"/>
      <c r="BC1507" s="59"/>
      <c r="BD1507" s="59"/>
      <c r="BE1507" s="84"/>
      <c r="BF1507" s="84"/>
      <c r="BG1507" s="84"/>
      <c r="BH1507" s="84"/>
      <c r="BI1507" s="85"/>
      <c r="BJ1507" s="86"/>
      <c r="BK1507" s="86"/>
      <c r="BL1507" s="86"/>
      <c r="BM1507" s="86"/>
      <c r="BN1507" s="86"/>
      <c r="BO1507" s="59"/>
      <c r="BP1507" s="69"/>
      <c r="BQ1507" s="92">
        <v>0</v>
      </c>
      <c r="BR1507" s="93">
        <v>0</v>
      </c>
      <c r="BS1507" s="94" t="str">
        <f t="shared" si="245"/>
        <v/>
      </c>
      <c r="BT1507" s="95">
        <v>0</v>
      </c>
      <c r="BU1507" s="101" t="str">
        <f t="shared" si="246"/>
        <v/>
      </c>
      <c r="BV1507" s="102" t="str">
        <f t="shared" si="247"/>
        <v>-</v>
      </c>
      <c r="BW1507" s="103"/>
      <c r="BX1507" s="104" t="str">
        <f t="shared" si="248"/>
        <v>-</v>
      </c>
      <c r="BY1507" s="105"/>
      <c r="BZ1507" s="103"/>
      <c r="CA1507" s="106"/>
      <c r="CB1507" s="107"/>
      <c r="CC1507" s="112"/>
      <c r="CD1507" s="106"/>
      <c r="CE1507" s="103"/>
      <c r="CF1507" s="113"/>
      <c r="CG1507" s="114"/>
    </row>
    <row r="1508" spans="1:85">
      <c r="A1508" s="53" t="str">
        <f t="shared" si="249"/>
        <v>--</v>
      </c>
      <c r="B1508" s="47" t="str">
        <f t="shared" si="250"/>
        <v>-</v>
      </c>
      <c r="C1508" s="153"/>
      <c r="D1508" s="49"/>
      <c r="E1508" s="50"/>
      <c r="F1508" s="51"/>
      <c r="G1508" s="59"/>
      <c r="H1508" s="51"/>
      <c r="I1508" s="59"/>
      <c r="J1508" s="60" t="str">
        <f>IF(ISBLANK(H1508),"",IFERROR(VLOOKUP(B1508,'Np PL4 Stock'!$A:$D,4,FALSE),""))</f>
        <v/>
      </c>
      <c r="K1508" s="61" t="str">
        <f>IF(ISBLANK(H1508),"",SUMIF('Np PL4 Stock'!$A:$A,B1508,'Np PL4 Stock'!$N:$N))</f>
        <v/>
      </c>
      <c r="L1508" s="62" t="str">
        <f>IF(ISBLANK(H1508),"",VLOOKUP(LEFT(B1508,5),Unit!A:B,2,FALSE))</f>
        <v/>
      </c>
      <c r="M1508" s="63" t="str">
        <f>IF(ISBLANK(H1508),"",IFERROR(VLOOKUP(B1508,'Np PL4 Stock'!$A:$T,20,FALSE),""))</f>
        <v/>
      </c>
      <c r="N1508" s="63" t="str">
        <f>IF(ISBLANK(H1508),"",IFERROR(VLOOKUP(B1508,'Np PL4 Stock'!$A:$U,21,FALSE),""))</f>
        <v/>
      </c>
      <c r="O1508" s="62" t="str">
        <f t="shared" si="243"/>
        <v/>
      </c>
      <c r="P1508" s="62" t="str">
        <f t="shared" si="241"/>
        <v/>
      </c>
      <c r="Q1508" s="67" t="str">
        <f t="shared" si="244"/>
        <v/>
      </c>
      <c r="R1508" s="67" t="str">
        <f t="shared" si="242"/>
        <v/>
      </c>
      <c r="S1508" s="59"/>
      <c r="T1508" s="147"/>
      <c r="U1508" s="147"/>
      <c r="V1508" s="59"/>
      <c r="W1508" s="59"/>
      <c r="X1508" s="59"/>
      <c r="Y1508" s="59"/>
      <c r="Z1508" s="59"/>
      <c r="AA1508" s="59"/>
      <c r="AB1508" s="59"/>
      <c r="AC1508" s="59"/>
      <c r="AD1508" s="59"/>
      <c r="AE1508" s="59"/>
      <c r="AF1508" s="73"/>
      <c r="AG1508" s="73"/>
      <c r="AH1508" s="73"/>
      <c r="AI1508" s="73"/>
      <c r="AJ1508" s="73"/>
      <c r="AK1508" s="73"/>
      <c r="AL1508" s="77" t="str">
        <f>IF(ISBLANK(S1508),"",IF(AJ1508="Fail","Fail",IF(E1508="PL4",IF(AND(T1508&gt;STD_01122025!$D$3,U1508&lt;STD_01122025!$D$4,OR(AF1508="ND",AF1508&lt;STD_01122025!$D$7),AH1508="ND"),"Pass","Fail"),IF(E1508="PL12",IF(AND(S1508&lt;STD_01122025!$F$2,T1508&gt;STD_01122025!$F$3,U1508&lt;STD_01122025!$F$4,V1508&gt;STD_01122025!$F$5,X1508&gt;STD_01122025!$F$6,OR(AF1508="ND",AF1508&lt;STD_01122025!$F$7),AH1508="ND"),"Pass","Fail"),IF(E1508="SuperPL",IF(AND(T1508&gt;STD_01122025!$H$3,U1508&lt;STD_01122025!$H$4,V1508&gt;STD_01122025!$H$5,X1508&gt;STD_01122025!$H$6,OR(AF1508="ND",AF1508&lt;STD_01122025!$H$7),AH1508="ND"),"Pass","Fail"),IF(E1508="Flight",IF(AND(T1508&gt;STD_01122025!$J$3,U1508&lt;STD_01122025!$J$4,X1508&gt;STD_01122025!$J$6,OR(AF1508="ND",AF1508&lt;STD_01122025!$J$7),AH1508="ND"),"Pass","Fail"),""))))))</f>
        <v/>
      </c>
      <c r="AM1508" s="62" t="str">
        <f>IF(ISBLANK(B1508),"",IFERROR(IF(VLOOKUP(B1508,'Np PL4 Stock'!$A:$J,10,FALSE)="Np4",D1508-VLOOKUP(B1508,'Np PL4 Stock'!$A:$E,5,FALSE),D1508-VLOOKUP(B1508,'Np PL4 Stock'!$A:$E,5,FALSE)-1),""))</f>
        <v/>
      </c>
      <c r="AN1508" s="147"/>
      <c r="AO1508" s="147"/>
      <c r="AP1508" s="59"/>
      <c r="AQ1508" s="59"/>
      <c r="AR1508" s="59"/>
      <c r="AS1508" s="59"/>
      <c r="AT1508" s="73"/>
      <c r="AU1508" s="73"/>
      <c r="AV1508" s="73"/>
      <c r="AW1508" s="73"/>
      <c r="AX1508" s="84"/>
      <c r="AY1508" s="59"/>
      <c r="AZ1508" s="59"/>
      <c r="BA1508" s="59"/>
      <c r="BB1508" s="59"/>
      <c r="BC1508" s="59"/>
      <c r="BD1508" s="59"/>
      <c r="BE1508" s="84"/>
      <c r="BF1508" s="84"/>
      <c r="BG1508" s="84"/>
      <c r="BH1508" s="84"/>
      <c r="BI1508" s="85"/>
      <c r="BJ1508" s="86"/>
      <c r="BK1508" s="86"/>
      <c r="BL1508" s="86"/>
      <c r="BM1508" s="86"/>
      <c r="BN1508" s="86"/>
      <c r="BO1508" s="59"/>
      <c r="BP1508" s="69"/>
      <c r="BQ1508" s="92">
        <v>0</v>
      </c>
      <c r="BR1508" s="93">
        <v>0</v>
      </c>
      <c r="BS1508" s="94" t="str">
        <f t="shared" si="245"/>
        <v/>
      </c>
      <c r="BT1508" s="95">
        <v>0</v>
      </c>
      <c r="BU1508" s="101" t="str">
        <f t="shared" si="246"/>
        <v/>
      </c>
      <c r="BV1508" s="102" t="str">
        <f t="shared" si="247"/>
        <v>-</v>
      </c>
      <c r="BW1508" s="103"/>
      <c r="BX1508" s="104" t="str">
        <f t="shared" si="248"/>
        <v>-</v>
      </c>
      <c r="BY1508" s="105"/>
      <c r="BZ1508" s="103"/>
      <c r="CA1508" s="106"/>
      <c r="CB1508" s="107"/>
      <c r="CC1508" s="112"/>
      <c r="CD1508" s="106"/>
      <c r="CE1508" s="103"/>
      <c r="CF1508" s="113"/>
      <c r="CG1508" s="114"/>
    </row>
    <row r="1509" spans="1:85">
      <c r="A1509" s="53" t="str">
        <f t="shared" si="249"/>
        <v>--</v>
      </c>
      <c r="B1509" s="47" t="str">
        <f t="shared" si="250"/>
        <v>-</v>
      </c>
      <c r="C1509" s="153"/>
      <c r="D1509" s="49"/>
      <c r="E1509" s="50"/>
      <c r="F1509" s="51"/>
      <c r="G1509" s="59"/>
      <c r="H1509" s="51"/>
      <c r="I1509" s="59"/>
      <c r="J1509" s="60" t="str">
        <f>IF(ISBLANK(H1509),"",IFERROR(VLOOKUP(B1509,'Np PL4 Stock'!$A:$D,4,FALSE),""))</f>
        <v/>
      </c>
      <c r="K1509" s="61" t="str">
        <f>IF(ISBLANK(H1509),"",SUMIF('Np PL4 Stock'!$A:$A,B1509,'Np PL4 Stock'!$N:$N))</f>
        <v/>
      </c>
      <c r="L1509" s="62" t="str">
        <f>IF(ISBLANK(H1509),"",VLOOKUP(LEFT(B1509,5),Unit!A:B,2,FALSE))</f>
        <v/>
      </c>
      <c r="M1509" s="63" t="str">
        <f>IF(ISBLANK(H1509),"",IFERROR(VLOOKUP(B1509,'Np PL4 Stock'!$A:$T,20,FALSE),""))</f>
        <v/>
      </c>
      <c r="N1509" s="63" t="str">
        <f>IF(ISBLANK(H1509),"",IFERROR(VLOOKUP(B1509,'Np PL4 Stock'!$A:$U,21,FALSE),""))</f>
        <v/>
      </c>
      <c r="O1509" s="62" t="str">
        <f t="shared" si="243"/>
        <v/>
      </c>
      <c r="P1509" s="62" t="str">
        <f t="shared" si="241"/>
        <v/>
      </c>
      <c r="Q1509" s="67" t="str">
        <f t="shared" si="244"/>
        <v/>
      </c>
      <c r="R1509" s="67" t="str">
        <f t="shared" si="242"/>
        <v/>
      </c>
      <c r="S1509" s="59"/>
      <c r="T1509" s="147"/>
      <c r="U1509" s="147"/>
      <c r="V1509" s="59"/>
      <c r="W1509" s="59"/>
      <c r="X1509" s="59"/>
      <c r="Y1509" s="59"/>
      <c r="Z1509" s="59"/>
      <c r="AA1509" s="59"/>
      <c r="AB1509" s="59"/>
      <c r="AC1509" s="59"/>
      <c r="AD1509" s="59"/>
      <c r="AE1509" s="59"/>
      <c r="AF1509" s="73"/>
      <c r="AG1509" s="73"/>
      <c r="AH1509" s="73"/>
      <c r="AI1509" s="73"/>
      <c r="AJ1509" s="73"/>
      <c r="AK1509" s="73"/>
      <c r="AL1509" s="77" t="str">
        <f>IF(ISBLANK(S1509),"",IF(AJ1509="Fail","Fail",IF(E1509="PL4",IF(AND(T1509&gt;STD_01122025!$D$3,U1509&lt;STD_01122025!$D$4,OR(AF1509="ND",AF1509&lt;STD_01122025!$D$7),AH1509="ND"),"Pass","Fail"),IF(E1509="PL12",IF(AND(S1509&lt;STD_01122025!$F$2,T1509&gt;STD_01122025!$F$3,U1509&lt;STD_01122025!$F$4,V1509&gt;STD_01122025!$F$5,X1509&gt;STD_01122025!$F$6,OR(AF1509="ND",AF1509&lt;STD_01122025!$F$7),AH1509="ND"),"Pass","Fail"),IF(E1509="SuperPL",IF(AND(T1509&gt;STD_01122025!$H$3,U1509&lt;STD_01122025!$H$4,V1509&gt;STD_01122025!$H$5,X1509&gt;STD_01122025!$H$6,OR(AF1509="ND",AF1509&lt;STD_01122025!$H$7),AH1509="ND"),"Pass","Fail"),IF(E1509="Flight",IF(AND(T1509&gt;STD_01122025!$J$3,U1509&lt;STD_01122025!$J$4,X1509&gt;STD_01122025!$J$6,OR(AF1509="ND",AF1509&lt;STD_01122025!$J$7),AH1509="ND"),"Pass","Fail"),""))))))</f>
        <v/>
      </c>
      <c r="AM1509" s="62" t="str">
        <f>IF(ISBLANK(B1509),"",IFERROR(IF(VLOOKUP(B1509,'Np PL4 Stock'!$A:$J,10,FALSE)="Np4",D1509-VLOOKUP(B1509,'Np PL4 Stock'!$A:$E,5,FALSE),D1509-VLOOKUP(B1509,'Np PL4 Stock'!$A:$E,5,FALSE)-1),""))</f>
        <v/>
      </c>
      <c r="AN1509" s="147"/>
      <c r="AO1509" s="147"/>
      <c r="AP1509" s="59"/>
      <c r="AQ1509" s="59"/>
      <c r="AR1509" s="59"/>
      <c r="AS1509" s="59"/>
      <c r="AT1509" s="73"/>
      <c r="AU1509" s="73"/>
      <c r="AV1509" s="73"/>
      <c r="AW1509" s="73"/>
      <c r="AX1509" s="84"/>
      <c r="AY1509" s="59"/>
      <c r="AZ1509" s="59"/>
      <c r="BA1509" s="59"/>
      <c r="BB1509" s="59"/>
      <c r="BC1509" s="59"/>
      <c r="BD1509" s="59"/>
      <c r="BE1509" s="84"/>
      <c r="BF1509" s="84"/>
      <c r="BG1509" s="84"/>
      <c r="BH1509" s="84"/>
      <c r="BI1509" s="85"/>
      <c r="BJ1509" s="86"/>
      <c r="BK1509" s="86"/>
      <c r="BL1509" s="86"/>
      <c r="BM1509" s="86"/>
      <c r="BN1509" s="86"/>
      <c r="BO1509" s="59"/>
      <c r="BP1509" s="69"/>
      <c r="BQ1509" s="92">
        <v>0</v>
      </c>
      <c r="BR1509" s="93">
        <v>0</v>
      </c>
      <c r="BS1509" s="94" t="str">
        <f t="shared" si="245"/>
        <v/>
      </c>
      <c r="BT1509" s="95">
        <v>0</v>
      </c>
      <c r="BU1509" s="101" t="str">
        <f t="shared" si="246"/>
        <v/>
      </c>
      <c r="BV1509" s="102" t="str">
        <f t="shared" si="247"/>
        <v>-</v>
      </c>
      <c r="BW1509" s="103"/>
      <c r="BX1509" s="104" t="str">
        <f t="shared" si="248"/>
        <v>-</v>
      </c>
      <c r="BY1509" s="105"/>
      <c r="BZ1509" s="103"/>
      <c r="CA1509" s="106"/>
      <c r="CB1509" s="107"/>
      <c r="CC1509" s="112"/>
      <c r="CD1509" s="106"/>
      <c r="CE1509" s="103"/>
      <c r="CF1509" s="113"/>
      <c r="CG1509" s="114"/>
    </row>
    <row r="1510" spans="1:85">
      <c r="A1510" s="53" t="str">
        <f t="shared" si="249"/>
        <v>--</v>
      </c>
      <c r="B1510" s="47" t="str">
        <f t="shared" si="250"/>
        <v>-</v>
      </c>
      <c r="C1510" s="153"/>
      <c r="D1510" s="49"/>
      <c r="E1510" s="50"/>
      <c r="F1510" s="51"/>
      <c r="G1510" s="59"/>
      <c r="H1510" s="51"/>
      <c r="I1510" s="59"/>
      <c r="J1510" s="60" t="str">
        <f>IF(ISBLANK(H1510),"",IFERROR(VLOOKUP(B1510,'Np PL4 Stock'!$A:$D,4,FALSE),""))</f>
        <v/>
      </c>
      <c r="K1510" s="61" t="str">
        <f>IF(ISBLANK(H1510),"",SUMIF('Np PL4 Stock'!$A:$A,B1510,'Np PL4 Stock'!$N:$N))</f>
        <v/>
      </c>
      <c r="L1510" s="62" t="str">
        <f>IF(ISBLANK(H1510),"",VLOOKUP(LEFT(B1510,5),Unit!A:B,2,FALSE))</f>
        <v/>
      </c>
      <c r="M1510" s="63" t="str">
        <f>IF(ISBLANK(H1510),"",IFERROR(VLOOKUP(B1510,'Np PL4 Stock'!$A:$T,20,FALSE),""))</f>
        <v/>
      </c>
      <c r="N1510" s="63" t="str">
        <f>IF(ISBLANK(H1510),"",IFERROR(VLOOKUP(B1510,'Np PL4 Stock'!$A:$U,21,FALSE),""))</f>
        <v/>
      </c>
      <c r="O1510" s="62" t="str">
        <f t="shared" si="243"/>
        <v/>
      </c>
      <c r="P1510" s="62" t="str">
        <f t="shared" si="241"/>
        <v/>
      </c>
      <c r="Q1510" s="67" t="str">
        <f t="shared" si="244"/>
        <v/>
      </c>
      <c r="R1510" s="67" t="str">
        <f t="shared" si="242"/>
        <v/>
      </c>
      <c r="S1510" s="59"/>
      <c r="T1510" s="147"/>
      <c r="U1510" s="147"/>
      <c r="V1510" s="59"/>
      <c r="W1510" s="59"/>
      <c r="X1510" s="59"/>
      <c r="Y1510" s="59"/>
      <c r="Z1510" s="59"/>
      <c r="AA1510" s="59"/>
      <c r="AB1510" s="59"/>
      <c r="AC1510" s="59"/>
      <c r="AD1510" s="59"/>
      <c r="AE1510" s="59"/>
      <c r="AF1510" s="73"/>
      <c r="AG1510" s="73"/>
      <c r="AH1510" s="73"/>
      <c r="AI1510" s="73"/>
      <c r="AJ1510" s="73"/>
      <c r="AK1510" s="73"/>
      <c r="AL1510" s="77" t="str">
        <f>IF(ISBLANK(S1510),"",IF(AJ1510="Fail","Fail",IF(E1510="PL4",IF(AND(T1510&gt;STD_01122025!$D$3,U1510&lt;STD_01122025!$D$4,OR(AF1510="ND",AF1510&lt;STD_01122025!$D$7),AH1510="ND"),"Pass","Fail"),IF(E1510="PL12",IF(AND(S1510&lt;STD_01122025!$F$2,T1510&gt;STD_01122025!$F$3,U1510&lt;STD_01122025!$F$4,V1510&gt;STD_01122025!$F$5,X1510&gt;STD_01122025!$F$6,OR(AF1510="ND",AF1510&lt;STD_01122025!$F$7),AH1510="ND"),"Pass","Fail"),IF(E1510="SuperPL",IF(AND(T1510&gt;STD_01122025!$H$3,U1510&lt;STD_01122025!$H$4,V1510&gt;STD_01122025!$H$5,X1510&gt;STD_01122025!$H$6,OR(AF1510="ND",AF1510&lt;STD_01122025!$H$7),AH1510="ND"),"Pass","Fail"),IF(E1510="Flight",IF(AND(T1510&gt;STD_01122025!$J$3,U1510&lt;STD_01122025!$J$4,X1510&gt;STD_01122025!$J$6,OR(AF1510="ND",AF1510&lt;STD_01122025!$J$7),AH1510="ND"),"Pass","Fail"),""))))))</f>
        <v/>
      </c>
      <c r="AM1510" s="62" t="str">
        <f>IF(ISBLANK(B1510),"",IFERROR(IF(VLOOKUP(B1510,'Np PL4 Stock'!$A:$J,10,FALSE)="Np4",D1510-VLOOKUP(B1510,'Np PL4 Stock'!$A:$E,5,FALSE),D1510-VLOOKUP(B1510,'Np PL4 Stock'!$A:$E,5,FALSE)-1),""))</f>
        <v/>
      </c>
      <c r="AN1510" s="147"/>
      <c r="AO1510" s="147"/>
      <c r="AP1510" s="59"/>
      <c r="AQ1510" s="59"/>
      <c r="AR1510" s="59"/>
      <c r="AS1510" s="59"/>
      <c r="AT1510" s="73"/>
      <c r="AU1510" s="73"/>
      <c r="AV1510" s="73"/>
      <c r="AW1510" s="73"/>
      <c r="AX1510" s="84"/>
      <c r="AY1510" s="59"/>
      <c r="AZ1510" s="59"/>
      <c r="BA1510" s="59"/>
      <c r="BB1510" s="59"/>
      <c r="BC1510" s="59"/>
      <c r="BD1510" s="59"/>
      <c r="BE1510" s="84"/>
      <c r="BF1510" s="84"/>
      <c r="BG1510" s="84"/>
      <c r="BH1510" s="84"/>
      <c r="BI1510" s="85"/>
      <c r="BJ1510" s="86"/>
      <c r="BK1510" s="86"/>
      <c r="BL1510" s="86"/>
      <c r="BM1510" s="86"/>
      <c r="BN1510" s="86"/>
      <c r="BO1510" s="59"/>
      <c r="BP1510" s="69"/>
      <c r="BQ1510" s="92">
        <v>0</v>
      </c>
      <c r="BR1510" s="93">
        <v>0</v>
      </c>
      <c r="BS1510" s="94" t="str">
        <f t="shared" si="245"/>
        <v/>
      </c>
      <c r="BT1510" s="95">
        <v>0</v>
      </c>
      <c r="BU1510" s="101" t="str">
        <f t="shared" si="246"/>
        <v/>
      </c>
      <c r="BV1510" s="102" t="str">
        <f t="shared" si="247"/>
        <v>-</v>
      </c>
      <c r="BW1510" s="103"/>
      <c r="BX1510" s="104" t="str">
        <f t="shared" si="248"/>
        <v>-</v>
      </c>
      <c r="BY1510" s="105"/>
      <c r="BZ1510" s="103"/>
      <c r="CA1510" s="106"/>
      <c r="CB1510" s="107"/>
      <c r="CC1510" s="112"/>
      <c r="CD1510" s="106"/>
      <c r="CE1510" s="103"/>
      <c r="CF1510" s="113"/>
      <c r="CG1510" s="114"/>
    </row>
    <row r="1511" spans="1:85">
      <c r="A1511" s="53" t="str">
        <f t="shared" si="249"/>
        <v>--</v>
      </c>
      <c r="B1511" s="47" t="str">
        <f t="shared" si="250"/>
        <v>-</v>
      </c>
      <c r="C1511" s="153"/>
      <c r="D1511" s="49"/>
      <c r="E1511" s="50"/>
      <c r="F1511" s="51"/>
      <c r="G1511" s="59"/>
      <c r="H1511" s="51"/>
      <c r="I1511" s="59"/>
      <c r="J1511" s="60" t="str">
        <f>IF(ISBLANK(H1511),"",IFERROR(VLOOKUP(B1511,'Np PL4 Stock'!$A:$D,4,FALSE),""))</f>
        <v/>
      </c>
      <c r="K1511" s="61" t="str">
        <f>IF(ISBLANK(H1511),"",SUMIF('Np PL4 Stock'!$A:$A,B1511,'Np PL4 Stock'!$N:$N))</f>
        <v/>
      </c>
      <c r="L1511" s="62" t="str">
        <f>IF(ISBLANK(H1511),"",VLOOKUP(LEFT(B1511,5),Unit!A:B,2,FALSE))</f>
        <v/>
      </c>
      <c r="M1511" s="63" t="str">
        <f>IF(ISBLANK(H1511),"",IFERROR(VLOOKUP(B1511,'Np PL4 Stock'!$A:$T,20,FALSE),""))</f>
        <v/>
      </c>
      <c r="N1511" s="63" t="str">
        <f>IF(ISBLANK(H1511),"",IFERROR(VLOOKUP(B1511,'Np PL4 Stock'!$A:$U,21,FALSE),""))</f>
        <v/>
      </c>
      <c r="O1511" s="62" t="str">
        <f t="shared" si="243"/>
        <v/>
      </c>
      <c r="P1511" s="62" t="str">
        <f t="shared" si="241"/>
        <v/>
      </c>
      <c r="Q1511" s="67" t="str">
        <f t="shared" si="244"/>
        <v/>
      </c>
      <c r="R1511" s="67" t="str">
        <f t="shared" si="242"/>
        <v/>
      </c>
      <c r="S1511" s="59"/>
      <c r="T1511" s="147"/>
      <c r="U1511" s="147"/>
      <c r="V1511" s="59"/>
      <c r="W1511" s="59"/>
      <c r="X1511" s="59"/>
      <c r="Y1511" s="59"/>
      <c r="Z1511" s="59"/>
      <c r="AA1511" s="59"/>
      <c r="AB1511" s="59"/>
      <c r="AC1511" s="59"/>
      <c r="AD1511" s="59"/>
      <c r="AE1511" s="59"/>
      <c r="AF1511" s="73"/>
      <c r="AG1511" s="73"/>
      <c r="AH1511" s="73"/>
      <c r="AI1511" s="73"/>
      <c r="AJ1511" s="73"/>
      <c r="AK1511" s="73"/>
      <c r="AL1511" s="77" t="str">
        <f>IF(ISBLANK(S1511),"",IF(AJ1511="Fail","Fail",IF(E1511="PL4",IF(AND(T1511&gt;STD_01122025!$D$3,U1511&lt;STD_01122025!$D$4,OR(AF1511="ND",AF1511&lt;STD_01122025!$D$7),AH1511="ND"),"Pass","Fail"),IF(E1511="PL12",IF(AND(S1511&lt;STD_01122025!$F$2,T1511&gt;STD_01122025!$F$3,U1511&lt;STD_01122025!$F$4,V1511&gt;STD_01122025!$F$5,X1511&gt;STD_01122025!$F$6,OR(AF1511="ND",AF1511&lt;STD_01122025!$F$7),AH1511="ND"),"Pass","Fail"),IF(E1511="SuperPL",IF(AND(T1511&gt;STD_01122025!$H$3,U1511&lt;STD_01122025!$H$4,V1511&gt;STD_01122025!$H$5,X1511&gt;STD_01122025!$H$6,OR(AF1511="ND",AF1511&lt;STD_01122025!$H$7),AH1511="ND"),"Pass","Fail"),IF(E1511="Flight",IF(AND(T1511&gt;STD_01122025!$J$3,U1511&lt;STD_01122025!$J$4,X1511&gt;STD_01122025!$J$6,OR(AF1511="ND",AF1511&lt;STD_01122025!$J$7),AH1511="ND"),"Pass","Fail"),""))))))</f>
        <v/>
      </c>
      <c r="AM1511" s="62" t="str">
        <f>IF(ISBLANK(B1511),"",IFERROR(IF(VLOOKUP(B1511,'Np PL4 Stock'!$A:$J,10,FALSE)="Np4",D1511-VLOOKUP(B1511,'Np PL4 Stock'!$A:$E,5,FALSE),D1511-VLOOKUP(B1511,'Np PL4 Stock'!$A:$E,5,FALSE)-1),""))</f>
        <v/>
      </c>
      <c r="AN1511" s="147"/>
      <c r="AO1511" s="147"/>
      <c r="AP1511" s="59"/>
      <c r="AQ1511" s="59"/>
      <c r="AR1511" s="59"/>
      <c r="AS1511" s="59"/>
      <c r="AT1511" s="73"/>
      <c r="AU1511" s="73"/>
      <c r="AV1511" s="73"/>
      <c r="AW1511" s="73"/>
      <c r="AX1511" s="84"/>
      <c r="AY1511" s="59"/>
      <c r="AZ1511" s="59"/>
      <c r="BA1511" s="59"/>
      <c r="BB1511" s="59"/>
      <c r="BC1511" s="59"/>
      <c r="BD1511" s="59"/>
      <c r="BE1511" s="84"/>
      <c r="BF1511" s="84"/>
      <c r="BG1511" s="84"/>
      <c r="BH1511" s="84"/>
      <c r="BI1511" s="85"/>
      <c r="BJ1511" s="86"/>
      <c r="BK1511" s="86"/>
      <c r="BL1511" s="86"/>
      <c r="BM1511" s="86"/>
      <c r="BN1511" s="86"/>
      <c r="BO1511" s="59"/>
      <c r="BP1511" s="69"/>
      <c r="BQ1511" s="92">
        <v>0</v>
      </c>
      <c r="BR1511" s="93">
        <v>0</v>
      </c>
      <c r="BS1511" s="94" t="str">
        <f t="shared" si="245"/>
        <v/>
      </c>
      <c r="BT1511" s="95">
        <v>0</v>
      </c>
      <c r="BU1511" s="101" t="str">
        <f t="shared" si="246"/>
        <v/>
      </c>
      <c r="BV1511" s="102" t="str">
        <f t="shared" si="247"/>
        <v>-</v>
      </c>
      <c r="BW1511" s="103"/>
      <c r="BX1511" s="104" t="str">
        <f t="shared" si="248"/>
        <v>-</v>
      </c>
      <c r="BY1511" s="105"/>
      <c r="BZ1511" s="103"/>
      <c r="CA1511" s="106"/>
      <c r="CB1511" s="107"/>
      <c r="CC1511" s="112"/>
      <c r="CD1511" s="106"/>
      <c r="CE1511" s="103"/>
      <c r="CF1511" s="113"/>
      <c r="CG1511" s="114"/>
    </row>
    <row r="1512" spans="1:85">
      <c r="A1512" s="53" t="str">
        <f t="shared" si="249"/>
        <v>--</v>
      </c>
      <c r="B1512" s="47" t="str">
        <f t="shared" si="250"/>
        <v>-</v>
      </c>
      <c r="C1512" s="153"/>
      <c r="D1512" s="49"/>
      <c r="E1512" s="50"/>
      <c r="F1512" s="51"/>
      <c r="G1512" s="59"/>
      <c r="H1512" s="51"/>
      <c r="I1512" s="59"/>
      <c r="J1512" s="60" t="str">
        <f>IF(ISBLANK(H1512),"",IFERROR(VLOOKUP(B1512,'Np PL4 Stock'!$A:$D,4,FALSE),""))</f>
        <v/>
      </c>
      <c r="K1512" s="61" t="str">
        <f>IF(ISBLANK(H1512),"",SUMIF('Np PL4 Stock'!$A:$A,B1512,'Np PL4 Stock'!$N:$N))</f>
        <v/>
      </c>
      <c r="L1512" s="62" t="str">
        <f>IF(ISBLANK(H1512),"",VLOOKUP(LEFT(B1512,5),Unit!A:B,2,FALSE))</f>
        <v/>
      </c>
      <c r="M1512" s="63" t="str">
        <f>IF(ISBLANK(H1512),"",IFERROR(VLOOKUP(B1512,'Np PL4 Stock'!$A:$T,20,FALSE),""))</f>
        <v/>
      </c>
      <c r="N1512" s="63" t="str">
        <f>IF(ISBLANK(H1512),"",IFERROR(VLOOKUP(B1512,'Np PL4 Stock'!$A:$U,21,FALSE),""))</f>
        <v/>
      </c>
      <c r="O1512" s="62" t="str">
        <f t="shared" si="243"/>
        <v/>
      </c>
      <c r="P1512" s="62" t="str">
        <f t="shared" si="241"/>
        <v/>
      </c>
      <c r="Q1512" s="67" t="str">
        <f t="shared" si="244"/>
        <v/>
      </c>
      <c r="R1512" s="67" t="str">
        <f t="shared" si="242"/>
        <v/>
      </c>
      <c r="S1512" s="59"/>
      <c r="T1512" s="147"/>
      <c r="U1512" s="147"/>
      <c r="V1512" s="59"/>
      <c r="W1512" s="59"/>
      <c r="X1512" s="59"/>
      <c r="Y1512" s="59"/>
      <c r="Z1512" s="59"/>
      <c r="AA1512" s="59"/>
      <c r="AB1512" s="59"/>
      <c r="AC1512" s="59"/>
      <c r="AD1512" s="59"/>
      <c r="AE1512" s="59"/>
      <c r="AF1512" s="73"/>
      <c r="AG1512" s="73"/>
      <c r="AH1512" s="73"/>
      <c r="AI1512" s="73"/>
      <c r="AJ1512" s="73"/>
      <c r="AK1512" s="73"/>
      <c r="AL1512" s="77" t="str">
        <f>IF(ISBLANK(S1512),"",IF(AJ1512="Fail","Fail",IF(E1512="PL4",IF(AND(T1512&gt;STD_01122025!$D$3,U1512&lt;STD_01122025!$D$4,OR(AF1512="ND",AF1512&lt;STD_01122025!$D$7),AH1512="ND"),"Pass","Fail"),IF(E1512="PL12",IF(AND(S1512&lt;STD_01122025!$F$2,T1512&gt;STD_01122025!$F$3,U1512&lt;STD_01122025!$F$4,V1512&gt;STD_01122025!$F$5,X1512&gt;STD_01122025!$F$6,OR(AF1512="ND",AF1512&lt;STD_01122025!$F$7),AH1512="ND"),"Pass","Fail"),IF(E1512="SuperPL",IF(AND(T1512&gt;STD_01122025!$H$3,U1512&lt;STD_01122025!$H$4,V1512&gt;STD_01122025!$H$5,X1512&gt;STD_01122025!$H$6,OR(AF1512="ND",AF1512&lt;STD_01122025!$H$7),AH1512="ND"),"Pass","Fail"),IF(E1512="Flight",IF(AND(T1512&gt;STD_01122025!$J$3,U1512&lt;STD_01122025!$J$4,X1512&gt;STD_01122025!$J$6,OR(AF1512="ND",AF1512&lt;STD_01122025!$J$7),AH1512="ND"),"Pass","Fail"),""))))))</f>
        <v/>
      </c>
      <c r="AM1512" s="62" t="str">
        <f>IF(ISBLANK(B1512),"",IFERROR(IF(VLOOKUP(B1512,'Np PL4 Stock'!$A:$J,10,FALSE)="Np4",D1512-VLOOKUP(B1512,'Np PL4 Stock'!$A:$E,5,FALSE),D1512-VLOOKUP(B1512,'Np PL4 Stock'!$A:$E,5,FALSE)-1),""))</f>
        <v/>
      </c>
      <c r="AN1512" s="147"/>
      <c r="AO1512" s="147"/>
      <c r="AP1512" s="59"/>
      <c r="AQ1512" s="59"/>
      <c r="AR1512" s="59"/>
      <c r="AS1512" s="59"/>
      <c r="AT1512" s="73"/>
      <c r="AU1512" s="73"/>
      <c r="AV1512" s="73"/>
      <c r="AW1512" s="73"/>
      <c r="AX1512" s="84"/>
      <c r="AY1512" s="59"/>
      <c r="AZ1512" s="59"/>
      <c r="BA1512" s="59"/>
      <c r="BB1512" s="59"/>
      <c r="BC1512" s="59"/>
      <c r="BD1512" s="59"/>
      <c r="BE1512" s="84"/>
      <c r="BF1512" s="84"/>
      <c r="BG1512" s="84"/>
      <c r="BH1512" s="84"/>
      <c r="BI1512" s="85"/>
      <c r="BJ1512" s="86"/>
      <c r="BK1512" s="86"/>
      <c r="BL1512" s="86"/>
      <c r="BM1512" s="86"/>
      <c r="BN1512" s="86"/>
      <c r="BO1512" s="59"/>
      <c r="BP1512" s="69"/>
      <c r="BQ1512" s="92">
        <v>0</v>
      </c>
      <c r="BR1512" s="93">
        <v>0</v>
      </c>
      <c r="BS1512" s="94" t="str">
        <f t="shared" si="245"/>
        <v/>
      </c>
      <c r="BT1512" s="95">
        <v>0</v>
      </c>
      <c r="BU1512" s="101" t="str">
        <f t="shared" si="246"/>
        <v/>
      </c>
      <c r="BV1512" s="102" t="str">
        <f t="shared" si="247"/>
        <v>-</v>
      </c>
      <c r="BW1512" s="103"/>
      <c r="BX1512" s="104" t="str">
        <f t="shared" si="248"/>
        <v>-</v>
      </c>
      <c r="BY1512" s="105"/>
      <c r="BZ1512" s="103"/>
      <c r="CA1512" s="106"/>
      <c r="CB1512" s="107"/>
      <c r="CC1512" s="112"/>
      <c r="CD1512" s="106"/>
      <c r="CE1512" s="103"/>
      <c r="CF1512" s="113"/>
      <c r="CG1512" s="114"/>
    </row>
    <row r="1513" spans="1:85">
      <c r="A1513" s="53" t="str">
        <f t="shared" si="249"/>
        <v>--</v>
      </c>
      <c r="B1513" s="47" t="str">
        <f t="shared" si="250"/>
        <v>-</v>
      </c>
      <c r="C1513" s="153"/>
      <c r="D1513" s="49"/>
      <c r="E1513" s="50"/>
      <c r="F1513" s="51"/>
      <c r="G1513" s="59"/>
      <c r="H1513" s="51"/>
      <c r="I1513" s="59"/>
      <c r="J1513" s="60" t="str">
        <f>IF(ISBLANK(H1513),"",IFERROR(VLOOKUP(B1513,'Np PL4 Stock'!$A:$D,4,FALSE),""))</f>
        <v/>
      </c>
      <c r="K1513" s="61" t="str">
        <f>IF(ISBLANK(H1513),"",SUMIF('Np PL4 Stock'!$A:$A,B1513,'Np PL4 Stock'!$N:$N))</f>
        <v/>
      </c>
      <c r="L1513" s="62" t="str">
        <f>IF(ISBLANK(H1513),"",VLOOKUP(LEFT(B1513,5),Unit!A:B,2,FALSE))</f>
        <v/>
      </c>
      <c r="M1513" s="63" t="str">
        <f>IF(ISBLANK(H1513),"",IFERROR(VLOOKUP(B1513,'Np PL4 Stock'!$A:$T,20,FALSE),""))</f>
        <v/>
      </c>
      <c r="N1513" s="63" t="str">
        <f>IF(ISBLANK(H1513),"",IFERROR(VLOOKUP(B1513,'Np PL4 Stock'!$A:$U,21,FALSE),""))</f>
        <v/>
      </c>
      <c r="O1513" s="62" t="str">
        <f t="shared" si="243"/>
        <v/>
      </c>
      <c r="P1513" s="62" t="str">
        <f t="shared" si="241"/>
        <v/>
      </c>
      <c r="Q1513" s="67" t="str">
        <f t="shared" si="244"/>
        <v/>
      </c>
      <c r="R1513" s="67" t="str">
        <f t="shared" si="242"/>
        <v/>
      </c>
      <c r="S1513" s="59"/>
      <c r="T1513" s="147"/>
      <c r="U1513" s="147"/>
      <c r="V1513" s="59"/>
      <c r="W1513" s="59"/>
      <c r="X1513" s="59"/>
      <c r="Y1513" s="59"/>
      <c r="Z1513" s="59"/>
      <c r="AA1513" s="59"/>
      <c r="AB1513" s="59"/>
      <c r="AC1513" s="59"/>
      <c r="AD1513" s="59"/>
      <c r="AE1513" s="59"/>
      <c r="AF1513" s="73"/>
      <c r="AG1513" s="73"/>
      <c r="AH1513" s="73"/>
      <c r="AI1513" s="73"/>
      <c r="AJ1513" s="73"/>
      <c r="AK1513" s="73"/>
      <c r="AL1513" s="77" t="str">
        <f>IF(ISBLANK(S1513),"",IF(AJ1513="Fail","Fail",IF(E1513="PL4",IF(AND(T1513&gt;STD_01122025!$D$3,U1513&lt;STD_01122025!$D$4,OR(AF1513="ND",AF1513&lt;STD_01122025!$D$7),AH1513="ND"),"Pass","Fail"),IF(E1513="PL12",IF(AND(S1513&lt;STD_01122025!$F$2,T1513&gt;STD_01122025!$F$3,U1513&lt;STD_01122025!$F$4,V1513&gt;STD_01122025!$F$5,X1513&gt;STD_01122025!$F$6,OR(AF1513="ND",AF1513&lt;STD_01122025!$F$7),AH1513="ND"),"Pass","Fail"),IF(E1513="SuperPL",IF(AND(T1513&gt;STD_01122025!$H$3,U1513&lt;STD_01122025!$H$4,V1513&gt;STD_01122025!$H$5,X1513&gt;STD_01122025!$H$6,OR(AF1513="ND",AF1513&lt;STD_01122025!$H$7),AH1513="ND"),"Pass","Fail"),IF(E1513="Flight",IF(AND(T1513&gt;STD_01122025!$J$3,U1513&lt;STD_01122025!$J$4,X1513&gt;STD_01122025!$J$6,OR(AF1513="ND",AF1513&lt;STD_01122025!$J$7),AH1513="ND"),"Pass","Fail"),""))))))</f>
        <v/>
      </c>
      <c r="AM1513" s="62" t="str">
        <f>IF(ISBLANK(B1513),"",IFERROR(IF(VLOOKUP(B1513,'Np PL4 Stock'!$A:$J,10,FALSE)="Np4",D1513-VLOOKUP(B1513,'Np PL4 Stock'!$A:$E,5,FALSE),D1513-VLOOKUP(B1513,'Np PL4 Stock'!$A:$E,5,FALSE)-1),""))</f>
        <v/>
      </c>
      <c r="AN1513" s="147"/>
      <c r="AO1513" s="147"/>
      <c r="AP1513" s="59"/>
      <c r="AQ1513" s="59"/>
      <c r="AR1513" s="59"/>
      <c r="AS1513" s="59"/>
      <c r="AT1513" s="73"/>
      <c r="AU1513" s="73"/>
      <c r="AV1513" s="73"/>
      <c r="AW1513" s="73"/>
      <c r="AX1513" s="84"/>
      <c r="AY1513" s="59"/>
      <c r="AZ1513" s="59"/>
      <c r="BA1513" s="59"/>
      <c r="BB1513" s="59"/>
      <c r="BC1513" s="59"/>
      <c r="BD1513" s="59"/>
      <c r="BE1513" s="84"/>
      <c r="BF1513" s="84"/>
      <c r="BG1513" s="84"/>
      <c r="BH1513" s="84"/>
      <c r="BI1513" s="85"/>
      <c r="BJ1513" s="86"/>
      <c r="BK1513" s="86"/>
      <c r="BL1513" s="86"/>
      <c r="BM1513" s="86"/>
      <c r="BN1513" s="86"/>
      <c r="BO1513" s="59"/>
      <c r="BP1513" s="69"/>
      <c r="BQ1513" s="92">
        <v>0</v>
      </c>
      <c r="BR1513" s="93">
        <v>0</v>
      </c>
      <c r="BS1513" s="94" t="str">
        <f t="shared" si="245"/>
        <v/>
      </c>
      <c r="BT1513" s="95">
        <v>0</v>
      </c>
      <c r="BU1513" s="101" t="str">
        <f t="shared" si="246"/>
        <v/>
      </c>
      <c r="BV1513" s="102" t="str">
        <f t="shared" si="247"/>
        <v>-</v>
      </c>
      <c r="BW1513" s="103"/>
      <c r="BX1513" s="104" t="str">
        <f t="shared" si="248"/>
        <v>-</v>
      </c>
      <c r="BY1513" s="105"/>
      <c r="BZ1513" s="103"/>
      <c r="CA1513" s="106"/>
      <c r="CB1513" s="107"/>
      <c r="CC1513" s="112"/>
      <c r="CD1513" s="106"/>
      <c r="CE1513" s="103"/>
      <c r="CF1513" s="113"/>
      <c r="CG1513" s="114"/>
    </row>
    <row r="1514" spans="1:85">
      <c r="A1514" s="53" t="str">
        <f t="shared" si="249"/>
        <v>--</v>
      </c>
      <c r="B1514" s="47" t="str">
        <f t="shared" si="250"/>
        <v>-</v>
      </c>
      <c r="C1514" s="153"/>
      <c r="D1514" s="49"/>
      <c r="E1514" s="50"/>
      <c r="F1514" s="51"/>
      <c r="G1514" s="59"/>
      <c r="H1514" s="51"/>
      <c r="I1514" s="59"/>
      <c r="J1514" s="60" t="str">
        <f>IF(ISBLANK(H1514),"",IFERROR(VLOOKUP(B1514,'Np PL4 Stock'!$A:$D,4,FALSE),""))</f>
        <v/>
      </c>
      <c r="K1514" s="61" t="str">
        <f>IF(ISBLANK(H1514),"",SUMIF('Np PL4 Stock'!$A:$A,B1514,'Np PL4 Stock'!$N:$N))</f>
        <v/>
      </c>
      <c r="L1514" s="62" t="str">
        <f>IF(ISBLANK(H1514),"",VLOOKUP(LEFT(B1514,5),Unit!A:B,2,FALSE))</f>
        <v/>
      </c>
      <c r="M1514" s="63" t="str">
        <f>IF(ISBLANK(H1514),"",IFERROR(VLOOKUP(B1514,'Np PL4 Stock'!$A:$T,20,FALSE),""))</f>
        <v/>
      </c>
      <c r="N1514" s="63" t="str">
        <f>IF(ISBLANK(H1514),"",IFERROR(VLOOKUP(B1514,'Np PL4 Stock'!$A:$U,21,FALSE),""))</f>
        <v/>
      </c>
      <c r="O1514" s="62" t="str">
        <f t="shared" si="243"/>
        <v/>
      </c>
      <c r="P1514" s="62" t="str">
        <f t="shared" si="241"/>
        <v/>
      </c>
      <c r="Q1514" s="67" t="str">
        <f t="shared" si="244"/>
        <v/>
      </c>
      <c r="R1514" s="67" t="str">
        <f t="shared" si="242"/>
        <v/>
      </c>
      <c r="S1514" s="59"/>
      <c r="T1514" s="147"/>
      <c r="U1514" s="147"/>
      <c r="V1514" s="59"/>
      <c r="W1514" s="59"/>
      <c r="X1514" s="59"/>
      <c r="Y1514" s="59"/>
      <c r="Z1514" s="59"/>
      <c r="AA1514" s="59"/>
      <c r="AB1514" s="59"/>
      <c r="AC1514" s="59"/>
      <c r="AD1514" s="59"/>
      <c r="AE1514" s="59"/>
      <c r="AF1514" s="73"/>
      <c r="AG1514" s="73"/>
      <c r="AH1514" s="73"/>
      <c r="AI1514" s="73"/>
      <c r="AJ1514" s="73"/>
      <c r="AK1514" s="73"/>
      <c r="AL1514" s="77" t="str">
        <f>IF(ISBLANK(S1514),"",IF(AJ1514="Fail","Fail",IF(E1514="PL4",IF(AND(T1514&gt;STD_01122025!$D$3,U1514&lt;STD_01122025!$D$4,OR(AF1514="ND",AF1514&lt;STD_01122025!$D$7),AH1514="ND"),"Pass","Fail"),IF(E1514="PL12",IF(AND(S1514&lt;STD_01122025!$F$2,T1514&gt;STD_01122025!$F$3,U1514&lt;STD_01122025!$F$4,V1514&gt;STD_01122025!$F$5,X1514&gt;STD_01122025!$F$6,OR(AF1514="ND",AF1514&lt;STD_01122025!$F$7),AH1514="ND"),"Pass","Fail"),IF(E1514="SuperPL",IF(AND(T1514&gt;STD_01122025!$H$3,U1514&lt;STD_01122025!$H$4,V1514&gt;STD_01122025!$H$5,X1514&gt;STD_01122025!$H$6,OR(AF1514="ND",AF1514&lt;STD_01122025!$H$7),AH1514="ND"),"Pass","Fail"),IF(E1514="Flight",IF(AND(T1514&gt;STD_01122025!$J$3,U1514&lt;STD_01122025!$J$4,X1514&gt;STD_01122025!$J$6,OR(AF1514="ND",AF1514&lt;STD_01122025!$J$7),AH1514="ND"),"Pass","Fail"),""))))))</f>
        <v/>
      </c>
      <c r="AM1514" s="62" t="str">
        <f>IF(ISBLANK(B1514),"",IFERROR(IF(VLOOKUP(B1514,'Np PL4 Stock'!$A:$J,10,FALSE)="Np4",D1514-VLOOKUP(B1514,'Np PL4 Stock'!$A:$E,5,FALSE),D1514-VLOOKUP(B1514,'Np PL4 Stock'!$A:$E,5,FALSE)-1),""))</f>
        <v/>
      </c>
      <c r="AN1514" s="147"/>
      <c r="AO1514" s="147"/>
      <c r="AP1514" s="59"/>
      <c r="AQ1514" s="59"/>
      <c r="AR1514" s="59"/>
      <c r="AS1514" s="59"/>
      <c r="AT1514" s="73"/>
      <c r="AU1514" s="73"/>
      <c r="AV1514" s="73"/>
      <c r="AW1514" s="73"/>
      <c r="AX1514" s="84"/>
      <c r="AY1514" s="59"/>
      <c r="AZ1514" s="59"/>
      <c r="BA1514" s="59"/>
      <c r="BB1514" s="59"/>
      <c r="BC1514" s="59"/>
      <c r="BD1514" s="59"/>
      <c r="BE1514" s="84"/>
      <c r="BF1514" s="84"/>
      <c r="BG1514" s="84"/>
      <c r="BH1514" s="84"/>
      <c r="BI1514" s="85"/>
      <c r="BJ1514" s="86"/>
      <c r="BK1514" s="86"/>
      <c r="BL1514" s="86"/>
      <c r="BM1514" s="86"/>
      <c r="BN1514" s="86"/>
      <c r="BO1514" s="59"/>
      <c r="BP1514" s="69"/>
      <c r="BQ1514" s="92">
        <v>0</v>
      </c>
      <c r="BR1514" s="93">
        <v>0</v>
      </c>
      <c r="BS1514" s="94" t="str">
        <f t="shared" si="245"/>
        <v/>
      </c>
      <c r="BT1514" s="95">
        <v>0</v>
      </c>
      <c r="BU1514" s="101" t="str">
        <f t="shared" si="246"/>
        <v/>
      </c>
      <c r="BV1514" s="102" t="str">
        <f t="shared" si="247"/>
        <v>-</v>
      </c>
      <c r="BW1514" s="103"/>
      <c r="BX1514" s="104" t="str">
        <f t="shared" si="248"/>
        <v>-</v>
      </c>
      <c r="BY1514" s="105"/>
      <c r="BZ1514" s="103"/>
      <c r="CA1514" s="106"/>
      <c r="CB1514" s="107"/>
      <c r="CC1514" s="112"/>
      <c r="CD1514" s="106"/>
      <c r="CE1514" s="103"/>
      <c r="CF1514" s="113"/>
      <c r="CG1514" s="114"/>
    </row>
    <row r="1515" spans="1:85">
      <c r="A1515" s="53" t="str">
        <f t="shared" si="249"/>
        <v>--</v>
      </c>
      <c r="B1515" s="47" t="str">
        <f t="shared" si="250"/>
        <v>-</v>
      </c>
      <c r="C1515" s="153"/>
      <c r="D1515" s="49"/>
      <c r="E1515" s="50"/>
      <c r="F1515" s="51"/>
      <c r="G1515" s="59"/>
      <c r="H1515" s="51"/>
      <c r="I1515" s="59"/>
      <c r="J1515" s="60" t="str">
        <f>IF(ISBLANK(H1515),"",IFERROR(VLOOKUP(B1515,'Np PL4 Stock'!$A:$D,4,FALSE),""))</f>
        <v/>
      </c>
      <c r="K1515" s="61" t="str">
        <f>IF(ISBLANK(H1515),"",SUMIF('Np PL4 Stock'!$A:$A,B1515,'Np PL4 Stock'!$N:$N))</f>
        <v/>
      </c>
      <c r="L1515" s="62" t="str">
        <f>IF(ISBLANK(H1515),"",VLOOKUP(LEFT(B1515,5),Unit!A:B,2,FALSE))</f>
        <v/>
      </c>
      <c r="M1515" s="63" t="str">
        <f>IF(ISBLANK(H1515),"",IFERROR(VLOOKUP(B1515,'Np PL4 Stock'!$A:$T,20,FALSE),""))</f>
        <v/>
      </c>
      <c r="N1515" s="63" t="str">
        <f>IF(ISBLANK(H1515),"",IFERROR(VLOOKUP(B1515,'Np PL4 Stock'!$A:$U,21,FALSE),""))</f>
        <v/>
      </c>
      <c r="O1515" s="62" t="str">
        <f t="shared" si="243"/>
        <v/>
      </c>
      <c r="P1515" s="62" t="str">
        <f t="shared" si="241"/>
        <v/>
      </c>
      <c r="Q1515" s="67" t="str">
        <f t="shared" si="244"/>
        <v/>
      </c>
      <c r="R1515" s="67" t="str">
        <f t="shared" si="242"/>
        <v/>
      </c>
      <c r="S1515" s="59"/>
      <c r="T1515" s="147"/>
      <c r="U1515" s="147"/>
      <c r="V1515" s="59"/>
      <c r="W1515" s="59"/>
      <c r="X1515" s="59"/>
      <c r="Y1515" s="59"/>
      <c r="Z1515" s="59"/>
      <c r="AA1515" s="59"/>
      <c r="AB1515" s="59"/>
      <c r="AC1515" s="59"/>
      <c r="AD1515" s="59"/>
      <c r="AE1515" s="59"/>
      <c r="AF1515" s="73"/>
      <c r="AG1515" s="73"/>
      <c r="AH1515" s="73"/>
      <c r="AI1515" s="73"/>
      <c r="AJ1515" s="73"/>
      <c r="AK1515" s="73"/>
      <c r="AL1515" s="77" t="str">
        <f>IF(ISBLANK(S1515),"",IF(AJ1515="Fail","Fail",IF(E1515="PL4",IF(AND(T1515&gt;STD_01122025!$D$3,U1515&lt;STD_01122025!$D$4,OR(AF1515="ND",AF1515&lt;STD_01122025!$D$7),AH1515="ND"),"Pass","Fail"),IF(E1515="PL12",IF(AND(S1515&lt;STD_01122025!$F$2,T1515&gt;STD_01122025!$F$3,U1515&lt;STD_01122025!$F$4,V1515&gt;STD_01122025!$F$5,X1515&gt;STD_01122025!$F$6,OR(AF1515="ND",AF1515&lt;STD_01122025!$F$7),AH1515="ND"),"Pass","Fail"),IF(E1515="SuperPL",IF(AND(T1515&gt;STD_01122025!$H$3,U1515&lt;STD_01122025!$H$4,V1515&gt;STD_01122025!$H$5,X1515&gt;STD_01122025!$H$6,OR(AF1515="ND",AF1515&lt;STD_01122025!$H$7),AH1515="ND"),"Pass","Fail"),IF(E1515="Flight",IF(AND(T1515&gt;STD_01122025!$J$3,U1515&lt;STD_01122025!$J$4,X1515&gt;STD_01122025!$J$6,OR(AF1515="ND",AF1515&lt;STD_01122025!$J$7),AH1515="ND"),"Pass","Fail"),""))))))</f>
        <v/>
      </c>
      <c r="AM1515" s="62" t="str">
        <f>IF(ISBLANK(B1515),"",IFERROR(IF(VLOOKUP(B1515,'Np PL4 Stock'!$A:$J,10,FALSE)="Np4",D1515-VLOOKUP(B1515,'Np PL4 Stock'!$A:$E,5,FALSE),D1515-VLOOKUP(B1515,'Np PL4 Stock'!$A:$E,5,FALSE)-1),""))</f>
        <v/>
      </c>
      <c r="AN1515" s="147"/>
      <c r="AO1515" s="147"/>
      <c r="AP1515" s="59"/>
      <c r="AQ1515" s="59"/>
      <c r="AR1515" s="59"/>
      <c r="AS1515" s="59"/>
      <c r="AT1515" s="73"/>
      <c r="AU1515" s="73"/>
      <c r="AV1515" s="73"/>
      <c r="AW1515" s="73"/>
      <c r="AX1515" s="84"/>
      <c r="AY1515" s="59"/>
      <c r="AZ1515" s="59"/>
      <c r="BA1515" s="59"/>
      <c r="BB1515" s="59"/>
      <c r="BC1515" s="59"/>
      <c r="BD1515" s="59"/>
      <c r="BE1515" s="84"/>
      <c r="BF1515" s="84"/>
      <c r="BG1515" s="84"/>
      <c r="BH1515" s="84"/>
      <c r="BI1515" s="85"/>
      <c r="BJ1515" s="86"/>
      <c r="BK1515" s="86"/>
      <c r="BL1515" s="86"/>
      <c r="BM1515" s="86"/>
      <c r="BN1515" s="86"/>
      <c r="BO1515" s="59"/>
      <c r="BP1515" s="69"/>
      <c r="BQ1515" s="92">
        <v>0</v>
      </c>
      <c r="BR1515" s="93">
        <v>0</v>
      </c>
      <c r="BS1515" s="94" t="str">
        <f t="shared" si="245"/>
        <v/>
      </c>
      <c r="BT1515" s="95">
        <v>0</v>
      </c>
      <c r="BU1515" s="101" t="str">
        <f t="shared" si="246"/>
        <v/>
      </c>
      <c r="BV1515" s="102" t="str">
        <f t="shared" si="247"/>
        <v>-</v>
      </c>
      <c r="BW1515" s="103"/>
      <c r="BX1515" s="104" t="str">
        <f t="shared" si="248"/>
        <v>-</v>
      </c>
      <c r="BY1515" s="105"/>
      <c r="BZ1515" s="103"/>
      <c r="CA1515" s="106"/>
      <c r="CB1515" s="107"/>
      <c r="CC1515" s="112"/>
      <c r="CD1515" s="106"/>
      <c r="CE1515" s="103"/>
      <c r="CF1515" s="113"/>
      <c r="CG1515" s="114"/>
    </row>
    <row r="1516" spans="1:85">
      <c r="A1516" s="53" t="str">
        <f t="shared" si="249"/>
        <v>--</v>
      </c>
      <c r="B1516" s="47" t="str">
        <f t="shared" si="250"/>
        <v>-</v>
      </c>
      <c r="C1516" s="153"/>
      <c r="D1516" s="49"/>
      <c r="E1516" s="50"/>
      <c r="F1516" s="51"/>
      <c r="G1516" s="59"/>
      <c r="H1516" s="51"/>
      <c r="I1516" s="59"/>
      <c r="J1516" s="60" t="str">
        <f>IF(ISBLANK(H1516),"",IFERROR(VLOOKUP(B1516,'Np PL4 Stock'!$A:$D,4,FALSE),""))</f>
        <v/>
      </c>
      <c r="K1516" s="61" t="str">
        <f>IF(ISBLANK(H1516),"",SUMIF('Np PL4 Stock'!$A:$A,B1516,'Np PL4 Stock'!$N:$N))</f>
        <v/>
      </c>
      <c r="L1516" s="62" t="str">
        <f>IF(ISBLANK(H1516),"",VLOOKUP(LEFT(B1516,5),Unit!A:B,2,FALSE))</f>
        <v/>
      </c>
      <c r="M1516" s="63" t="str">
        <f>IF(ISBLANK(H1516),"",IFERROR(VLOOKUP(B1516,'Np PL4 Stock'!$A:$T,20,FALSE),""))</f>
        <v/>
      </c>
      <c r="N1516" s="63" t="str">
        <f>IF(ISBLANK(H1516),"",IFERROR(VLOOKUP(B1516,'Np PL4 Stock'!$A:$U,21,FALSE),""))</f>
        <v/>
      </c>
      <c r="O1516" s="62" t="str">
        <f t="shared" si="243"/>
        <v/>
      </c>
      <c r="P1516" s="62" t="str">
        <f t="shared" si="241"/>
        <v/>
      </c>
      <c r="Q1516" s="67" t="str">
        <f t="shared" si="244"/>
        <v/>
      </c>
      <c r="R1516" s="67" t="str">
        <f t="shared" si="242"/>
        <v/>
      </c>
      <c r="S1516" s="59"/>
      <c r="T1516" s="147"/>
      <c r="U1516" s="147"/>
      <c r="V1516" s="59"/>
      <c r="W1516" s="59"/>
      <c r="X1516" s="59"/>
      <c r="Y1516" s="59"/>
      <c r="Z1516" s="59"/>
      <c r="AA1516" s="59"/>
      <c r="AB1516" s="59"/>
      <c r="AC1516" s="59"/>
      <c r="AD1516" s="59"/>
      <c r="AE1516" s="59"/>
      <c r="AF1516" s="73"/>
      <c r="AG1516" s="73"/>
      <c r="AH1516" s="73"/>
      <c r="AI1516" s="73"/>
      <c r="AJ1516" s="73"/>
      <c r="AK1516" s="73"/>
      <c r="AL1516" s="77" t="str">
        <f>IF(ISBLANK(S1516),"",IF(AJ1516="Fail","Fail",IF(E1516="PL4",IF(AND(T1516&gt;STD_01122025!$D$3,U1516&lt;STD_01122025!$D$4,OR(AF1516="ND",AF1516&lt;STD_01122025!$D$7),AH1516="ND"),"Pass","Fail"),IF(E1516="PL12",IF(AND(S1516&lt;STD_01122025!$F$2,T1516&gt;STD_01122025!$F$3,U1516&lt;STD_01122025!$F$4,V1516&gt;STD_01122025!$F$5,X1516&gt;STD_01122025!$F$6,OR(AF1516="ND",AF1516&lt;STD_01122025!$F$7),AH1516="ND"),"Pass","Fail"),IF(E1516="SuperPL",IF(AND(T1516&gt;STD_01122025!$H$3,U1516&lt;STD_01122025!$H$4,V1516&gt;STD_01122025!$H$5,X1516&gt;STD_01122025!$H$6,OR(AF1516="ND",AF1516&lt;STD_01122025!$H$7),AH1516="ND"),"Pass","Fail"),IF(E1516="Flight",IF(AND(T1516&gt;STD_01122025!$J$3,U1516&lt;STD_01122025!$J$4,X1516&gt;STD_01122025!$J$6,OR(AF1516="ND",AF1516&lt;STD_01122025!$J$7),AH1516="ND"),"Pass","Fail"),""))))))</f>
        <v/>
      </c>
      <c r="AM1516" s="62" t="str">
        <f>IF(ISBLANK(B1516),"",IFERROR(IF(VLOOKUP(B1516,'Np PL4 Stock'!$A:$J,10,FALSE)="Np4",D1516-VLOOKUP(B1516,'Np PL4 Stock'!$A:$E,5,FALSE),D1516-VLOOKUP(B1516,'Np PL4 Stock'!$A:$E,5,FALSE)-1),""))</f>
        <v/>
      </c>
      <c r="AN1516" s="147"/>
      <c r="AO1516" s="147"/>
      <c r="AP1516" s="59"/>
      <c r="AQ1516" s="59"/>
      <c r="AR1516" s="59"/>
      <c r="AS1516" s="59"/>
      <c r="AT1516" s="73"/>
      <c r="AU1516" s="73"/>
      <c r="AV1516" s="73"/>
      <c r="AW1516" s="73"/>
      <c r="AX1516" s="84"/>
      <c r="AY1516" s="59"/>
      <c r="AZ1516" s="59"/>
      <c r="BA1516" s="59"/>
      <c r="BB1516" s="59"/>
      <c r="BC1516" s="59"/>
      <c r="BD1516" s="59"/>
      <c r="BE1516" s="84"/>
      <c r="BF1516" s="84"/>
      <c r="BG1516" s="84"/>
      <c r="BH1516" s="84"/>
      <c r="BI1516" s="85"/>
      <c r="BJ1516" s="86"/>
      <c r="BK1516" s="86"/>
      <c r="BL1516" s="86"/>
      <c r="BM1516" s="86"/>
      <c r="BN1516" s="86"/>
      <c r="BO1516" s="59"/>
      <c r="BP1516" s="69"/>
      <c r="BQ1516" s="92">
        <v>0</v>
      </c>
      <c r="BR1516" s="93">
        <v>0</v>
      </c>
      <c r="BS1516" s="94" t="str">
        <f t="shared" si="245"/>
        <v/>
      </c>
      <c r="BT1516" s="95">
        <v>0</v>
      </c>
      <c r="BU1516" s="101" t="str">
        <f t="shared" si="246"/>
        <v/>
      </c>
      <c r="BV1516" s="102" t="str">
        <f t="shared" si="247"/>
        <v>-</v>
      </c>
      <c r="BW1516" s="103"/>
      <c r="BX1516" s="104" t="str">
        <f t="shared" si="248"/>
        <v>-</v>
      </c>
      <c r="BY1516" s="105"/>
      <c r="BZ1516" s="103"/>
      <c r="CA1516" s="106"/>
      <c r="CB1516" s="107"/>
      <c r="CC1516" s="112"/>
      <c r="CD1516" s="106"/>
      <c r="CE1516" s="103"/>
      <c r="CF1516" s="113"/>
      <c r="CG1516" s="114"/>
    </row>
    <row r="1517" spans="1:85">
      <c r="A1517" s="53" t="str">
        <f t="shared" si="249"/>
        <v>--</v>
      </c>
      <c r="B1517" s="47" t="str">
        <f t="shared" si="250"/>
        <v>-</v>
      </c>
      <c r="C1517" s="153"/>
      <c r="D1517" s="49"/>
      <c r="E1517" s="50"/>
      <c r="F1517" s="51"/>
      <c r="G1517" s="59"/>
      <c r="H1517" s="51"/>
      <c r="I1517" s="59"/>
      <c r="J1517" s="60" t="str">
        <f>IF(ISBLANK(H1517),"",IFERROR(VLOOKUP(B1517,'Np PL4 Stock'!$A:$D,4,FALSE),""))</f>
        <v/>
      </c>
      <c r="K1517" s="61" t="str">
        <f>IF(ISBLANK(H1517),"",SUMIF('Np PL4 Stock'!$A:$A,B1517,'Np PL4 Stock'!$N:$N))</f>
        <v/>
      </c>
      <c r="L1517" s="62" t="str">
        <f>IF(ISBLANK(H1517),"",VLOOKUP(LEFT(B1517,5),Unit!A:B,2,FALSE))</f>
        <v/>
      </c>
      <c r="M1517" s="63" t="str">
        <f>IF(ISBLANK(H1517),"",IFERROR(VLOOKUP(B1517,'Np PL4 Stock'!$A:$T,20,FALSE),""))</f>
        <v/>
      </c>
      <c r="N1517" s="63" t="str">
        <f>IF(ISBLANK(H1517),"",IFERROR(VLOOKUP(B1517,'Np PL4 Stock'!$A:$U,21,FALSE),""))</f>
        <v/>
      </c>
      <c r="O1517" s="62" t="str">
        <f t="shared" si="243"/>
        <v/>
      </c>
      <c r="P1517" s="62" t="str">
        <f t="shared" si="241"/>
        <v/>
      </c>
      <c r="Q1517" s="67" t="str">
        <f t="shared" si="244"/>
        <v/>
      </c>
      <c r="R1517" s="67" t="str">
        <f t="shared" si="242"/>
        <v/>
      </c>
      <c r="S1517" s="59"/>
      <c r="T1517" s="147"/>
      <c r="U1517" s="147"/>
      <c r="V1517" s="59"/>
      <c r="W1517" s="59"/>
      <c r="X1517" s="59"/>
      <c r="Y1517" s="59"/>
      <c r="Z1517" s="59"/>
      <c r="AA1517" s="59"/>
      <c r="AB1517" s="59"/>
      <c r="AC1517" s="59"/>
      <c r="AD1517" s="59"/>
      <c r="AE1517" s="59"/>
      <c r="AF1517" s="73"/>
      <c r="AG1517" s="73"/>
      <c r="AH1517" s="73"/>
      <c r="AI1517" s="73"/>
      <c r="AJ1517" s="73"/>
      <c r="AK1517" s="73"/>
      <c r="AL1517" s="77" t="str">
        <f>IF(ISBLANK(S1517),"",IF(AJ1517="Fail","Fail",IF(E1517="PL4",IF(AND(T1517&gt;STD_01122025!$D$3,U1517&lt;STD_01122025!$D$4,OR(AF1517="ND",AF1517&lt;STD_01122025!$D$7),AH1517="ND"),"Pass","Fail"),IF(E1517="PL12",IF(AND(S1517&lt;STD_01122025!$F$2,T1517&gt;STD_01122025!$F$3,U1517&lt;STD_01122025!$F$4,V1517&gt;STD_01122025!$F$5,X1517&gt;STD_01122025!$F$6,OR(AF1517="ND",AF1517&lt;STD_01122025!$F$7),AH1517="ND"),"Pass","Fail"),IF(E1517="SuperPL",IF(AND(T1517&gt;STD_01122025!$H$3,U1517&lt;STD_01122025!$H$4,V1517&gt;STD_01122025!$H$5,X1517&gt;STD_01122025!$H$6,OR(AF1517="ND",AF1517&lt;STD_01122025!$H$7),AH1517="ND"),"Pass","Fail"),IF(E1517="Flight",IF(AND(T1517&gt;STD_01122025!$J$3,U1517&lt;STD_01122025!$J$4,X1517&gt;STD_01122025!$J$6,OR(AF1517="ND",AF1517&lt;STD_01122025!$J$7),AH1517="ND"),"Pass","Fail"),""))))))</f>
        <v/>
      </c>
      <c r="AM1517" s="62" t="str">
        <f>IF(ISBLANK(B1517),"",IFERROR(IF(VLOOKUP(B1517,'Np PL4 Stock'!$A:$J,10,FALSE)="Np4",D1517-VLOOKUP(B1517,'Np PL4 Stock'!$A:$E,5,FALSE),D1517-VLOOKUP(B1517,'Np PL4 Stock'!$A:$E,5,FALSE)-1),""))</f>
        <v/>
      </c>
      <c r="AN1517" s="147"/>
      <c r="AO1517" s="147"/>
      <c r="AP1517" s="59"/>
      <c r="AQ1517" s="59"/>
      <c r="AR1517" s="59"/>
      <c r="AS1517" s="59"/>
      <c r="AT1517" s="73"/>
      <c r="AU1517" s="73"/>
      <c r="AV1517" s="73"/>
      <c r="AW1517" s="73"/>
      <c r="AX1517" s="84"/>
      <c r="AY1517" s="59"/>
      <c r="AZ1517" s="59"/>
      <c r="BA1517" s="59"/>
      <c r="BB1517" s="59"/>
      <c r="BC1517" s="59"/>
      <c r="BD1517" s="59"/>
      <c r="BE1517" s="84"/>
      <c r="BF1517" s="84"/>
      <c r="BG1517" s="84"/>
      <c r="BH1517" s="84"/>
      <c r="BI1517" s="85"/>
      <c r="BJ1517" s="86"/>
      <c r="BK1517" s="86"/>
      <c r="BL1517" s="86"/>
      <c r="BM1517" s="86"/>
      <c r="BN1517" s="86"/>
      <c r="BO1517" s="59"/>
      <c r="BP1517" s="69"/>
      <c r="BQ1517" s="92">
        <v>0</v>
      </c>
      <c r="BR1517" s="93">
        <v>0</v>
      </c>
      <c r="BS1517" s="94" t="str">
        <f t="shared" si="245"/>
        <v/>
      </c>
      <c r="BT1517" s="95">
        <v>0</v>
      </c>
      <c r="BU1517" s="101" t="str">
        <f t="shared" si="246"/>
        <v/>
      </c>
      <c r="BV1517" s="102" t="str">
        <f t="shared" si="247"/>
        <v>-</v>
      </c>
      <c r="BW1517" s="103"/>
      <c r="BX1517" s="104" t="str">
        <f t="shared" si="248"/>
        <v>-</v>
      </c>
      <c r="BY1517" s="105"/>
      <c r="BZ1517" s="103"/>
      <c r="CA1517" s="106"/>
      <c r="CB1517" s="107"/>
      <c r="CC1517" s="112"/>
      <c r="CD1517" s="106"/>
      <c r="CE1517" s="103"/>
      <c r="CF1517" s="113"/>
      <c r="CG1517" s="114"/>
    </row>
    <row r="1518" spans="1:85">
      <c r="A1518" s="53" t="str">
        <f t="shared" si="249"/>
        <v>--</v>
      </c>
      <c r="B1518" s="47" t="str">
        <f t="shared" si="250"/>
        <v>-</v>
      </c>
      <c r="C1518" s="153"/>
      <c r="D1518" s="49"/>
      <c r="E1518" s="50"/>
      <c r="F1518" s="51"/>
      <c r="G1518" s="59"/>
      <c r="H1518" s="51"/>
      <c r="I1518" s="59"/>
      <c r="J1518" s="60" t="str">
        <f>IF(ISBLANK(H1518),"",IFERROR(VLOOKUP(B1518,'Np PL4 Stock'!$A:$D,4,FALSE),""))</f>
        <v/>
      </c>
      <c r="K1518" s="61" t="str">
        <f>IF(ISBLANK(H1518),"",SUMIF('Np PL4 Stock'!$A:$A,B1518,'Np PL4 Stock'!$N:$N))</f>
        <v/>
      </c>
      <c r="L1518" s="62" t="str">
        <f>IF(ISBLANK(H1518),"",VLOOKUP(LEFT(B1518,5),Unit!A:B,2,FALSE))</f>
        <v/>
      </c>
      <c r="M1518" s="63" t="str">
        <f>IF(ISBLANK(H1518),"",IFERROR(VLOOKUP(B1518,'Np PL4 Stock'!$A:$T,20,FALSE),""))</f>
        <v/>
      </c>
      <c r="N1518" s="63" t="str">
        <f>IF(ISBLANK(H1518),"",IFERROR(VLOOKUP(B1518,'Np PL4 Stock'!$A:$U,21,FALSE),""))</f>
        <v/>
      </c>
      <c r="O1518" s="62" t="str">
        <f t="shared" si="243"/>
        <v/>
      </c>
      <c r="P1518" s="62" t="str">
        <f t="shared" si="241"/>
        <v/>
      </c>
      <c r="Q1518" s="67" t="str">
        <f t="shared" si="244"/>
        <v/>
      </c>
      <c r="R1518" s="67" t="str">
        <f t="shared" si="242"/>
        <v/>
      </c>
      <c r="S1518" s="59"/>
      <c r="T1518" s="147"/>
      <c r="U1518" s="147"/>
      <c r="V1518" s="59"/>
      <c r="W1518" s="59"/>
      <c r="X1518" s="59"/>
      <c r="Y1518" s="59"/>
      <c r="Z1518" s="59"/>
      <c r="AA1518" s="59"/>
      <c r="AB1518" s="59"/>
      <c r="AC1518" s="59"/>
      <c r="AD1518" s="59"/>
      <c r="AE1518" s="59"/>
      <c r="AF1518" s="73"/>
      <c r="AG1518" s="73"/>
      <c r="AH1518" s="73"/>
      <c r="AI1518" s="73"/>
      <c r="AJ1518" s="73"/>
      <c r="AK1518" s="73"/>
      <c r="AL1518" s="77" t="str">
        <f>IF(ISBLANK(S1518),"",IF(AJ1518="Fail","Fail",IF(E1518="PL4",IF(AND(T1518&gt;STD_01122025!$D$3,U1518&lt;STD_01122025!$D$4,OR(AF1518="ND",AF1518&lt;STD_01122025!$D$7),AH1518="ND"),"Pass","Fail"),IF(E1518="PL12",IF(AND(S1518&lt;STD_01122025!$F$2,T1518&gt;STD_01122025!$F$3,U1518&lt;STD_01122025!$F$4,V1518&gt;STD_01122025!$F$5,X1518&gt;STD_01122025!$F$6,OR(AF1518="ND",AF1518&lt;STD_01122025!$F$7),AH1518="ND"),"Pass","Fail"),IF(E1518="SuperPL",IF(AND(T1518&gt;STD_01122025!$H$3,U1518&lt;STD_01122025!$H$4,V1518&gt;STD_01122025!$H$5,X1518&gt;STD_01122025!$H$6,OR(AF1518="ND",AF1518&lt;STD_01122025!$H$7),AH1518="ND"),"Pass","Fail"),IF(E1518="Flight",IF(AND(T1518&gt;STD_01122025!$J$3,U1518&lt;STD_01122025!$J$4,X1518&gt;STD_01122025!$J$6,OR(AF1518="ND",AF1518&lt;STD_01122025!$J$7),AH1518="ND"),"Pass","Fail"),""))))))</f>
        <v/>
      </c>
      <c r="AM1518" s="62" t="str">
        <f>IF(ISBLANK(B1518),"",IFERROR(IF(VLOOKUP(B1518,'Np PL4 Stock'!$A:$J,10,FALSE)="Np4",D1518-VLOOKUP(B1518,'Np PL4 Stock'!$A:$E,5,FALSE),D1518-VLOOKUP(B1518,'Np PL4 Stock'!$A:$E,5,FALSE)-1),""))</f>
        <v/>
      </c>
      <c r="AN1518" s="147"/>
      <c r="AO1518" s="147"/>
      <c r="AP1518" s="59"/>
      <c r="AQ1518" s="59"/>
      <c r="AR1518" s="59"/>
      <c r="AS1518" s="59"/>
      <c r="AT1518" s="73"/>
      <c r="AU1518" s="73"/>
      <c r="AV1518" s="73"/>
      <c r="AW1518" s="73"/>
      <c r="AX1518" s="84"/>
      <c r="AY1518" s="59"/>
      <c r="AZ1518" s="59"/>
      <c r="BA1518" s="59"/>
      <c r="BB1518" s="59"/>
      <c r="BC1518" s="59"/>
      <c r="BD1518" s="59"/>
      <c r="BE1518" s="84"/>
      <c r="BF1518" s="84"/>
      <c r="BG1518" s="84"/>
      <c r="BH1518" s="84"/>
      <c r="BI1518" s="85"/>
      <c r="BJ1518" s="86"/>
      <c r="BK1518" s="86"/>
      <c r="BL1518" s="86"/>
      <c r="BM1518" s="86"/>
      <c r="BN1518" s="86"/>
      <c r="BO1518" s="59"/>
      <c r="BP1518" s="69"/>
      <c r="BQ1518" s="92">
        <v>0</v>
      </c>
      <c r="BR1518" s="93">
        <v>0</v>
      </c>
      <c r="BS1518" s="94" t="str">
        <f t="shared" si="245"/>
        <v/>
      </c>
      <c r="BT1518" s="95">
        <v>0</v>
      </c>
      <c r="BU1518" s="101" t="str">
        <f t="shared" si="246"/>
        <v/>
      </c>
      <c r="BV1518" s="102" t="str">
        <f t="shared" si="247"/>
        <v>-</v>
      </c>
      <c r="BW1518" s="103"/>
      <c r="BX1518" s="104" t="str">
        <f t="shared" si="248"/>
        <v>-</v>
      </c>
      <c r="BY1518" s="105"/>
      <c r="BZ1518" s="103"/>
      <c r="CA1518" s="106"/>
      <c r="CB1518" s="107"/>
      <c r="CC1518" s="112"/>
      <c r="CD1518" s="106"/>
      <c r="CE1518" s="103"/>
      <c r="CF1518" s="113"/>
      <c r="CG1518" s="114"/>
    </row>
    <row r="1519" spans="1:85">
      <c r="A1519" s="53" t="str">
        <f t="shared" si="249"/>
        <v>--</v>
      </c>
      <c r="B1519" s="47" t="str">
        <f t="shared" si="250"/>
        <v>-</v>
      </c>
      <c r="C1519" s="153"/>
      <c r="D1519" s="49"/>
      <c r="E1519" s="50"/>
      <c r="F1519" s="51"/>
      <c r="G1519" s="59"/>
      <c r="H1519" s="51"/>
      <c r="I1519" s="59"/>
      <c r="J1519" s="60" t="str">
        <f>IF(ISBLANK(H1519),"",IFERROR(VLOOKUP(B1519,'Np PL4 Stock'!$A:$D,4,FALSE),""))</f>
        <v/>
      </c>
      <c r="K1519" s="61" t="str">
        <f>IF(ISBLANK(H1519),"",SUMIF('Np PL4 Stock'!$A:$A,B1519,'Np PL4 Stock'!$N:$N))</f>
        <v/>
      </c>
      <c r="L1519" s="62" t="str">
        <f>IF(ISBLANK(H1519),"",VLOOKUP(LEFT(B1519,5),Unit!A:B,2,FALSE))</f>
        <v/>
      </c>
      <c r="M1519" s="63" t="str">
        <f>IF(ISBLANK(H1519),"",IFERROR(VLOOKUP(B1519,'Np PL4 Stock'!$A:$T,20,FALSE),""))</f>
        <v/>
      </c>
      <c r="N1519" s="63" t="str">
        <f>IF(ISBLANK(H1519),"",IFERROR(VLOOKUP(B1519,'Np PL4 Stock'!$A:$U,21,FALSE),""))</f>
        <v/>
      </c>
      <c r="O1519" s="62" t="str">
        <f t="shared" si="243"/>
        <v/>
      </c>
      <c r="P1519" s="62" t="str">
        <f t="shared" si="241"/>
        <v/>
      </c>
      <c r="Q1519" s="67" t="str">
        <f t="shared" si="244"/>
        <v/>
      </c>
      <c r="R1519" s="67" t="str">
        <f t="shared" si="242"/>
        <v/>
      </c>
      <c r="S1519" s="59"/>
      <c r="T1519" s="147"/>
      <c r="U1519" s="147"/>
      <c r="V1519" s="59"/>
      <c r="W1519" s="59"/>
      <c r="X1519" s="59"/>
      <c r="Y1519" s="59"/>
      <c r="Z1519" s="59"/>
      <c r="AA1519" s="59"/>
      <c r="AB1519" s="59"/>
      <c r="AC1519" s="59"/>
      <c r="AD1519" s="59"/>
      <c r="AE1519" s="59"/>
      <c r="AF1519" s="73"/>
      <c r="AG1519" s="73"/>
      <c r="AH1519" s="73"/>
      <c r="AI1519" s="73"/>
      <c r="AJ1519" s="73"/>
      <c r="AK1519" s="73"/>
      <c r="AL1519" s="77" t="str">
        <f>IF(ISBLANK(S1519),"",IF(AJ1519="Fail","Fail",IF(E1519="PL4",IF(AND(T1519&gt;STD_01122025!$D$3,U1519&lt;STD_01122025!$D$4,OR(AF1519="ND",AF1519&lt;STD_01122025!$D$7),AH1519="ND"),"Pass","Fail"),IF(E1519="PL12",IF(AND(S1519&lt;STD_01122025!$F$2,T1519&gt;STD_01122025!$F$3,U1519&lt;STD_01122025!$F$4,V1519&gt;STD_01122025!$F$5,X1519&gt;STD_01122025!$F$6,OR(AF1519="ND",AF1519&lt;STD_01122025!$F$7),AH1519="ND"),"Pass","Fail"),IF(E1519="SuperPL",IF(AND(T1519&gt;STD_01122025!$H$3,U1519&lt;STD_01122025!$H$4,V1519&gt;STD_01122025!$H$5,X1519&gt;STD_01122025!$H$6,OR(AF1519="ND",AF1519&lt;STD_01122025!$H$7),AH1519="ND"),"Pass","Fail"),IF(E1519="Flight",IF(AND(T1519&gt;STD_01122025!$J$3,U1519&lt;STD_01122025!$J$4,X1519&gt;STD_01122025!$J$6,OR(AF1519="ND",AF1519&lt;STD_01122025!$J$7),AH1519="ND"),"Pass","Fail"),""))))))</f>
        <v/>
      </c>
      <c r="AM1519" s="62" t="str">
        <f>IF(ISBLANK(B1519),"",IFERROR(IF(VLOOKUP(B1519,'Np PL4 Stock'!$A:$J,10,FALSE)="Np4",D1519-VLOOKUP(B1519,'Np PL4 Stock'!$A:$E,5,FALSE),D1519-VLOOKUP(B1519,'Np PL4 Stock'!$A:$E,5,FALSE)-1),""))</f>
        <v/>
      </c>
      <c r="AN1519" s="147"/>
      <c r="AO1519" s="147"/>
      <c r="AP1519" s="59"/>
      <c r="AQ1519" s="59"/>
      <c r="AR1519" s="59"/>
      <c r="AS1519" s="59"/>
      <c r="AT1519" s="73"/>
      <c r="AU1519" s="73"/>
      <c r="AV1519" s="73"/>
      <c r="AW1519" s="73"/>
      <c r="AX1519" s="84"/>
      <c r="AY1519" s="59"/>
      <c r="AZ1519" s="59"/>
      <c r="BA1519" s="59"/>
      <c r="BB1519" s="59"/>
      <c r="BC1519" s="59"/>
      <c r="BD1519" s="59"/>
      <c r="BE1519" s="84"/>
      <c r="BF1519" s="84"/>
      <c r="BG1519" s="84"/>
      <c r="BH1519" s="84"/>
      <c r="BI1519" s="85"/>
      <c r="BJ1519" s="86"/>
      <c r="BK1519" s="86"/>
      <c r="BL1519" s="86"/>
      <c r="BM1519" s="86"/>
      <c r="BN1519" s="86"/>
      <c r="BO1519" s="59"/>
      <c r="BP1519" s="69"/>
      <c r="BQ1519" s="92">
        <v>0</v>
      </c>
      <c r="BR1519" s="93">
        <v>0</v>
      </c>
      <c r="BS1519" s="94" t="str">
        <f t="shared" si="245"/>
        <v/>
      </c>
      <c r="BT1519" s="95">
        <v>0</v>
      </c>
      <c r="BU1519" s="101" t="str">
        <f t="shared" si="246"/>
        <v/>
      </c>
      <c r="BV1519" s="102" t="str">
        <f t="shared" si="247"/>
        <v>-</v>
      </c>
      <c r="BW1519" s="103"/>
      <c r="BX1519" s="104" t="str">
        <f t="shared" si="248"/>
        <v>-</v>
      </c>
      <c r="BY1519" s="105"/>
      <c r="BZ1519" s="103"/>
      <c r="CA1519" s="106"/>
      <c r="CB1519" s="107"/>
      <c r="CC1519" s="112"/>
      <c r="CD1519" s="106"/>
      <c r="CE1519" s="103"/>
      <c r="CF1519" s="113"/>
      <c r="CG1519" s="114"/>
    </row>
    <row r="1520" spans="1:85">
      <c r="A1520" s="53" t="str">
        <f t="shared" si="249"/>
        <v>--</v>
      </c>
      <c r="B1520" s="47" t="str">
        <f t="shared" si="250"/>
        <v>-</v>
      </c>
      <c r="C1520" s="153"/>
      <c r="D1520" s="49"/>
      <c r="E1520" s="50"/>
      <c r="F1520" s="51"/>
      <c r="G1520" s="59"/>
      <c r="H1520" s="51"/>
      <c r="I1520" s="59"/>
      <c r="J1520" s="60" t="str">
        <f>IF(ISBLANK(H1520),"",IFERROR(VLOOKUP(B1520,'Np PL4 Stock'!$A:$D,4,FALSE),""))</f>
        <v/>
      </c>
      <c r="K1520" s="61" t="str">
        <f>IF(ISBLANK(H1520),"",SUMIF('Np PL4 Stock'!$A:$A,B1520,'Np PL4 Stock'!$N:$N))</f>
        <v/>
      </c>
      <c r="L1520" s="62" t="str">
        <f>IF(ISBLANK(H1520),"",VLOOKUP(LEFT(B1520,5),Unit!A:B,2,FALSE))</f>
        <v/>
      </c>
      <c r="M1520" s="63" t="str">
        <f>IF(ISBLANK(H1520),"",IFERROR(VLOOKUP(B1520,'Np PL4 Stock'!$A:$T,20,FALSE),""))</f>
        <v/>
      </c>
      <c r="N1520" s="63" t="str">
        <f>IF(ISBLANK(H1520),"",IFERROR(VLOOKUP(B1520,'Np PL4 Stock'!$A:$U,21,FALSE),""))</f>
        <v/>
      </c>
      <c r="O1520" s="62" t="str">
        <f t="shared" si="243"/>
        <v/>
      </c>
      <c r="P1520" s="62" t="str">
        <f t="shared" si="241"/>
        <v/>
      </c>
      <c r="Q1520" s="67" t="str">
        <f t="shared" si="244"/>
        <v/>
      </c>
      <c r="R1520" s="67" t="str">
        <f t="shared" si="242"/>
        <v/>
      </c>
      <c r="S1520" s="59"/>
      <c r="T1520" s="147"/>
      <c r="U1520" s="147"/>
      <c r="V1520" s="59"/>
      <c r="W1520" s="59"/>
      <c r="X1520" s="59"/>
      <c r="Y1520" s="59"/>
      <c r="Z1520" s="59"/>
      <c r="AA1520" s="59"/>
      <c r="AB1520" s="59"/>
      <c r="AC1520" s="59"/>
      <c r="AD1520" s="59"/>
      <c r="AE1520" s="59"/>
      <c r="AF1520" s="73"/>
      <c r="AG1520" s="73"/>
      <c r="AH1520" s="73"/>
      <c r="AI1520" s="73"/>
      <c r="AJ1520" s="73"/>
      <c r="AK1520" s="73"/>
      <c r="AL1520" s="77" t="str">
        <f>IF(ISBLANK(S1520),"",IF(AJ1520="Fail","Fail",IF(E1520="PL4",IF(AND(T1520&gt;STD_01122025!$D$3,U1520&lt;STD_01122025!$D$4,OR(AF1520="ND",AF1520&lt;STD_01122025!$D$7),AH1520="ND"),"Pass","Fail"),IF(E1520="PL12",IF(AND(S1520&lt;STD_01122025!$F$2,T1520&gt;STD_01122025!$F$3,U1520&lt;STD_01122025!$F$4,V1520&gt;STD_01122025!$F$5,X1520&gt;STD_01122025!$F$6,OR(AF1520="ND",AF1520&lt;STD_01122025!$F$7),AH1520="ND"),"Pass","Fail"),IF(E1520="SuperPL",IF(AND(T1520&gt;STD_01122025!$H$3,U1520&lt;STD_01122025!$H$4,V1520&gt;STD_01122025!$H$5,X1520&gt;STD_01122025!$H$6,OR(AF1520="ND",AF1520&lt;STD_01122025!$H$7),AH1520="ND"),"Pass","Fail"),IF(E1520="Flight",IF(AND(T1520&gt;STD_01122025!$J$3,U1520&lt;STD_01122025!$J$4,X1520&gt;STD_01122025!$J$6,OR(AF1520="ND",AF1520&lt;STD_01122025!$J$7),AH1520="ND"),"Pass","Fail"),""))))))</f>
        <v/>
      </c>
      <c r="AM1520" s="62" t="str">
        <f>IF(ISBLANK(B1520),"",IFERROR(IF(VLOOKUP(B1520,'Np PL4 Stock'!$A:$J,10,FALSE)="Np4",D1520-VLOOKUP(B1520,'Np PL4 Stock'!$A:$E,5,FALSE),D1520-VLOOKUP(B1520,'Np PL4 Stock'!$A:$E,5,FALSE)-1),""))</f>
        <v/>
      </c>
      <c r="AN1520" s="147"/>
      <c r="AO1520" s="147"/>
      <c r="AP1520" s="59"/>
      <c r="AQ1520" s="59"/>
      <c r="AR1520" s="59"/>
      <c r="AS1520" s="59"/>
      <c r="AT1520" s="73"/>
      <c r="AU1520" s="73"/>
      <c r="AV1520" s="73"/>
      <c r="AW1520" s="73"/>
      <c r="AX1520" s="84"/>
      <c r="AY1520" s="59"/>
      <c r="AZ1520" s="59"/>
      <c r="BA1520" s="59"/>
      <c r="BB1520" s="59"/>
      <c r="BC1520" s="59"/>
      <c r="BD1520" s="59"/>
      <c r="BE1520" s="84"/>
      <c r="BF1520" s="84"/>
      <c r="BG1520" s="84"/>
      <c r="BH1520" s="84"/>
      <c r="BI1520" s="85"/>
      <c r="BJ1520" s="86"/>
      <c r="BK1520" s="86"/>
      <c r="BL1520" s="86"/>
      <c r="BM1520" s="86"/>
      <c r="BN1520" s="86"/>
      <c r="BO1520" s="59"/>
      <c r="BP1520" s="69"/>
      <c r="BQ1520" s="92">
        <v>0</v>
      </c>
      <c r="BR1520" s="93">
        <v>0</v>
      </c>
      <c r="BS1520" s="94" t="str">
        <f t="shared" si="245"/>
        <v/>
      </c>
      <c r="BT1520" s="95">
        <v>0</v>
      </c>
      <c r="BU1520" s="101" t="str">
        <f t="shared" si="246"/>
        <v/>
      </c>
      <c r="BV1520" s="102" t="str">
        <f t="shared" si="247"/>
        <v>-</v>
      </c>
      <c r="BW1520" s="103"/>
      <c r="BX1520" s="104" t="str">
        <f t="shared" si="248"/>
        <v>-</v>
      </c>
      <c r="BY1520" s="105"/>
      <c r="BZ1520" s="103"/>
      <c r="CA1520" s="106"/>
      <c r="CB1520" s="107"/>
      <c r="CC1520" s="112"/>
      <c r="CD1520" s="106"/>
      <c r="CE1520" s="103"/>
      <c r="CF1520" s="113"/>
      <c r="CG1520" s="114"/>
    </row>
    <row r="1521" spans="1:85">
      <c r="A1521" s="53" t="str">
        <f t="shared" si="249"/>
        <v>--</v>
      </c>
      <c r="B1521" s="47" t="str">
        <f t="shared" si="250"/>
        <v>-</v>
      </c>
      <c r="C1521" s="153"/>
      <c r="D1521" s="49"/>
      <c r="E1521" s="50"/>
      <c r="F1521" s="51"/>
      <c r="G1521" s="59"/>
      <c r="H1521" s="51"/>
      <c r="I1521" s="59"/>
      <c r="J1521" s="60" t="str">
        <f>IF(ISBLANK(H1521),"",IFERROR(VLOOKUP(B1521,'Np PL4 Stock'!$A:$D,4,FALSE),""))</f>
        <v/>
      </c>
      <c r="K1521" s="61" t="str">
        <f>IF(ISBLANK(H1521),"",SUMIF('Np PL4 Stock'!$A:$A,B1521,'Np PL4 Stock'!$N:$N))</f>
        <v/>
      </c>
      <c r="L1521" s="62" t="str">
        <f>IF(ISBLANK(H1521),"",VLOOKUP(LEFT(B1521,5),Unit!A:B,2,FALSE))</f>
        <v/>
      </c>
      <c r="M1521" s="63" t="str">
        <f>IF(ISBLANK(H1521),"",IFERROR(VLOOKUP(B1521,'Np PL4 Stock'!$A:$T,20,FALSE),""))</f>
        <v/>
      </c>
      <c r="N1521" s="63" t="str">
        <f>IF(ISBLANK(H1521),"",IFERROR(VLOOKUP(B1521,'Np PL4 Stock'!$A:$U,21,FALSE),""))</f>
        <v/>
      </c>
      <c r="O1521" s="62" t="str">
        <f t="shared" si="243"/>
        <v/>
      </c>
      <c r="P1521" s="62" t="str">
        <f t="shared" si="241"/>
        <v/>
      </c>
      <c r="Q1521" s="67" t="str">
        <f t="shared" si="244"/>
        <v/>
      </c>
      <c r="R1521" s="67" t="str">
        <f t="shared" si="242"/>
        <v/>
      </c>
      <c r="S1521" s="59"/>
      <c r="T1521" s="147"/>
      <c r="U1521" s="147"/>
      <c r="V1521" s="59"/>
      <c r="W1521" s="59"/>
      <c r="X1521" s="59"/>
      <c r="Y1521" s="59"/>
      <c r="Z1521" s="59"/>
      <c r="AA1521" s="59"/>
      <c r="AB1521" s="59"/>
      <c r="AC1521" s="59"/>
      <c r="AD1521" s="59"/>
      <c r="AE1521" s="59"/>
      <c r="AF1521" s="73"/>
      <c r="AG1521" s="73"/>
      <c r="AH1521" s="73"/>
      <c r="AI1521" s="73"/>
      <c r="AJ1521" s="73"/>
      <c r="AK1521" s="73"/>
      <c r="AL1521" s="77" t="str">
        <f>IF(ISBLANK(S1521),"",IF(AJ1521="Fail","Fail",IF(E1521="PL4",IF(AND(T1521&gt;STD_01122025!$D$3,U1521&lt;STD_01122025!$D$4,OR(AF1521="ND",AF1521&lt;STD_01122025!$D$7),AH1521="ND"),"Pass","Fail"),IF(E1521="PL12",IF(AND(S1521&lt;STD_01122025!$F$2,T1521&gt;STD_01122025!$F$3,U1521&lt;STD_01122025!$F$4,V1521&gt;STD_01122025!$F$5,X1521&gt;STD_01122025!$F$6,OR(AF1521="ND",AF1521&lt;STD_01122025!$F$7),AH1521="ND"),"Pass","Fail"),IF(E1521="SuperPL",IF(AND(T1521&gt;STD_01122025!$H$3,U1521&lt;STD_01122025!$H$4,V1521&gt;STD_01122025!$H$5,X1521&gt;STD_01122025!$H$6,OR(AF1521="ND",AF1521&lt;STD_01122025!$H$7),AH1521="ND"),"Pass","Fail"),IF(E1521="Flight",IF(AND(T1521&gt;STD_01122025!$J$3,U1521&lt;STD_01122025!$J$4,X1521&gt;STD_01122025!$J$6,OR(AF1521="ND",AF1521&lt;STD_01122025!$J$7),AH1521="ND"),"Pass","Fail"),""))))))</f>
        <v/>
      </c>
      <c r="AM1521" s="62" t="str">
        <f>IF(ISBLANK(B1521),"",IFERROR(IF(VLOOKUP(B1521,'Np PL4 Stock'!$A:$J,10,FALSE)="Np4",D1521-VLOOKUP(B1521,'Np PL4 Stock'!$A:$E,5,FALSE),D1521-VLOOKUP(B1521,'Np PL4 Stock'!$A:$E,5,FALSE)-1),""))</f>
        <v/>
      </c>
      <c r="AN1521" s="147"/>
      <c r="AO1521" s="147"/>
      <c r="AP1521" s="59"/>
      <c r="AQ1521" s="59"/>
      <c r="AR1521" s="59"/>
      <c r="AS1521" s="59"/>
      <c r="AT1521" s="73"/>
      <c r="AU1521" s="73"/>
      <c r="AV1521" s="73"/>
      <c r="AW1521" s="73"/>
      <c r="AX1521" s="84"/>
      <c r="AY1521" s="59"/>
      <c r="AZ1521" s="59"/>
      <c r="BA1521" s="59"/>
      <c r="BB1521" s="59"/>
      <c r="BC1521" s="59"/>
      <c r="BD1521" s="59"/>
      <c r="BE1521" s="84"/>
      <c r="BF1521" s="84"/>
      <c r="BG1521" s="84"/>
      <c r="BH1521" s="84"/>
      <c r="BI1521" s="85"/>
      <c r="BJ1521" s="86"/>
      <c r="BK1521" s="86"/>
      <c r="BL1521" s="86"/>
      <c r="BM1521" s="86"/>
      <c r="BN1521" s="86"/>
      <c r="BO1521" s="59"/>
      <c r="BP1521" s="69"/>
      <c r="BQ1521" s="92">
        <v>0</v>
      </c>
      <c r="BR1521" s="93">
        <v>0</v>
      </c>
      <c r="BS1521" s="94" t="str">
        <f t="shared" si="245"/>
        <v/>
      </c>
      <c r="BT1521" s="95">
        <v>0</v>
      </c>
      <c r="BU1521" s="101" t="str">
        <f t="shared" si="246"/>
        <v/>
      </c>
      <c r="BV1521" s="102" t="str">
        <f t="shared" si="247"/>
        <v>-</v>
      </c>
      <c r="BW1521" s="103"/>
      <c r="BX1521" s="104" t="str">
        <f t="shared" si="248"/>
        <v>-</v>
      </c>
      <c r="BY1521" s="105"/>
      <c r="BZ1521" s="103"/>
      <c r="CA1521" s="106"/>
      <c r="CB1521" s="107"/>
      <c r="CC1521" s="112"/>
      <c r="CD1521" s="106"/>
      <c r="CE1521" s="103"/>
      <c r="CF1521" s="113"/>
      <c r="CG1521" s="114"/>
    </row>
    <row r="1522" spans="1:85">
      <c r="A1522" s="53" t="str">
        <f t="shared" si="249"/>
        <v>--</v>
      </c>
      <c r="B1522" s="47" t="str">
        <f t="shared" si="250"/>
        <v>-</v>
      </c>
      <c r="C1522" s="153"/>
      <c r="D1522" s="49"/>
      <c r="E1522" s="50"/>
      <c r="F1522" s="51"/>
      <c r="G1522" s="59"/>
      <c r="H1522" s="51"/>
      <c r="I1522" s="59"/>
      <c r="J1522" s="60" t="str">
        <f>IF(ISBLANK(H1522),"",IFERROR(VLOOKUP(B1522,'Np PL4 Stock'!$A:$D,4,FALSE),""))</f>
        <v/>
      </c>
      <c r="K1522" s="61" t="str">
        <f>IF(ISBLANK(H1522),"",SUMIF('Np PL4 Stock'!$A:$A,B1522,'Np PL4 Stock'!$N:$N))</f>
        <v/>
      </c>
      <c r="L1522" s="62" t="str">
        <f>IF(ISBLANK(H1522),"",VLOOKUP(LEFT(B1522,5),Unit!A:B,2,FALSE))</f>
        <v/>
      </c>
      <c r="M1522" s="63" t="str">
        <f>IF(ISBLANK(H1522),"",IFERROR(VLOOKUP(B1522,'Np PL4 Stock'!$A:$T,20,FALSE),""))</f>
        <v/>
      </c>
      <c r="N1522" s="63" t="str">
        <f>IF(ISBLANK(H1522),"",IFERROR(VLOOKUP(B1522,'Np PL4 Stock'!$A:$U,21,FALSE),""))</f>
        <v/>
      </c>
      <c r="O1522" s="62" t="str">
        <f t="shared" si="243"/>
        <v/>
      </c>
      <c r="P1522" s="62" t="str">
        <f t="shared" si="241"/>
        <v/>
      </c>
      <c r="Q1522" s="67" t="str">
        <f t="shared" si="244"/>
        <v/>
      </c>
      <c r="R1522" s="67" t="str">
        <f t="shared" si="242"/>
        <v/>
      </c>
      <c r="S1522" s="59"/>
      <c r="T1522" s="147"/>
      <c r="U1522" s="147"/>
      <c r="V1522" s="59"/>
      <c r="W1522" s="59"/>
      <c r="X1522" s="59"/>
      <c r="Y1522" s="59"/>
      <c r="Z1522" s="59"/>
      <c r="AA1522" s="59"/>
      <c r="AB1522" s="59"/>
      <c r="AC1522" s="59"/>
      <c r="AD1522" s="59"/>
      <c r="AE1522" s="59"/>
      <c r="AF1522" s="73"/>
      <c r="AG1522" s="73"/>
      <c r="AH1522" s="73"/>
      <c r="AI1522" s="73"/>
      <c r="AJ1522" s="73"/>
      <c r="AK1522" s="73"/>
      <c r="AL1522" s="77" t="str">
        <f>IF(ISBLANK(S1522),"",IF(AJ1522="Fail","Fail",IF(E1522="PL4",IF(AND(T1522&gt;STD_01122025!$D$3,U1522&lt;STD_01122025!$D$4,OR(AF1522="ND",AF1522&lt;STD_01122025!$D$7),AH1522="ND"),"Pass","Fail"),IF(E1522="PL12",IF(AND(S1522&lt;STD_01122025!$F$2,T1522&gt;STD_01122025!$F$3,U1522&lt;STD_01122025!$F$4,V1522&gt;STD_01122025!$F$5,X1522&gt;STD_01122025!$F$6,OR(AF1522="ND",AF1522&lt;STD_01122025!$F$7),AH1522="ND"),"Pass","Fail"),IF(E1522="SuperPL",IF(AND(T1522&gt;STD_01122025!$H$3,U1522&lt;STD_01122025!$H$4,V1522&gt;STD_01122025!$H$5,X1522&gt;STD_01122025!$H$6,OR(AF1522="ND",AF1522&lt;STD_01122025!$H$7),AH1522="ND"),"Pass","Fail"),IF(E1522="Flight",IF(AND(T1522&gt;STD_01122025!$J$3,U1522&lt;STD_01122025!$J$4,X1522&gt;STD_01122025!$J$6,OR(AF1522="ND",AF1522&lt;STD_01122025!$J$7),AH1522="ND"),"Pass","Fail"),""))))))</f>
        <v/>
      </c>
      <c r="AM1522" s="62" t="str">
        <f>IF(ISBLANK(B1522),"",IFERROR(IF(VLOOKUP(B1522,'Np PL4 Stock'!$A:$J,10,FALSE)="Np4",D1522-VLOOKUP(B1522,'Np PL4 Stock'!$A:$E,5,FALSE),D1522-VLOOKUP(B1522,'Np PL4 Stock'!$A:$E,5,FALSE)-1),""))</f>
        <v/>
      </c>
      <c r="AN1522" s="147"/>
      <c r="AO1522" s="147"/>
      <c r="AP1522" s="59"/>
      <c r="AQ1522" s="59"/>
      <c r="AR1522" s="59"/>
      <c r="AS1522" s="59"/>
      <c r="AT1522" s="73"/>
      <c r="AU1522" s="73"/>
      <c r="AV1522" s="73"/>
      <c r="AW1522" s="73"/>
      <c r="AX1522" s="84"/>
      <c r="AY1522" s="59"/>
      <c r="AZ1522" s="59"/>
      <c r="BA1522" s="59"/>
      <c r="BB1522" s="59"/>
      <c r="BC1522" s="59"/>
      <c r="BD1522" s="59"/>
      <c r="BE1522" s="84"/>
      <c r="BF1522" s="84"/>
      <c r="BG1522" s="84"/>
      <c r="BH1522" s="84"/>
      <c r="BI1522" s="85"/>
      <c r="BJ1522" s="86"/>
      <c r="BK1522" s="86"/>
      <c r="BL1522" s="86"/>
      <c r="BM1522" s="86"/>
      <c r="BN1522" s="86"/>
      <c r="BO1522" s="59"/>
      <c r="BP1522" s="69"/>
      <c r="BQ1522" s="92">
        <v>0</v>
      </c>
      <c r="BR1522" s="93">
        <v>0</v>
      </c>
      <c r="BS1522" s="94" t="str">
        <f t="shared" si="245"/>
        <v/>
      </c>
      <c r="BT1522" s="95">
        <v>0</v>
      </c>
      <c r="BU1522" s="101" t="str">
        <f t="shared" si="246"/>
        <v/>
      </c>
      <c r="BV1522" s="102" t="str">
        <f t="shared" si="247"/>
        <v>-</v>
      </c>
      <c r="BW1522" s="103"/>
      <c r="BX1522" s="104" t="str">
        <f t="shared" si="248"/>
        <v>-</v>
      </c>
      <c r="BY1522" s="105"/>
      <c r="BZ1522" s="103"/>
      <c r="CA1522" s="106"/>
      <c r="CB1522" s="107"/>
      <c r="CC1522" s="112"/>
      <c r="CD1522" s="106"/>
      <c r="CE1522" s="103"/>
      <c r="CF1522" s="113"/>
      <c r="CG1522" s="114"/>
    </row>
    <row r="1523" spans="1:85">
      <c r="A1523" s="53" t="str">
        <f t="shared" si="249"/>
        <v>--</v>
      </c>
      <c r="B1523" s="47" t="str">
        <f t="shared" si="250"/>
        <v>-</v>
      </c>
      <c r="C1523" s="153"/>
      <c r="D1523" s="49"/>
      <c r="E1523" s="50"/>
      <c r="F1523" s="51"/>
      <c r="G1523" s="59"/>
      <c r="H1523" s="51"/>
      <c r="I1523" s="59"/>
      <c r="J1523" s="60" t="str">
        <f>IF(ISBLANK(H1523),"",IFERROR(VLOOKUP(B1523,'Np PL4 Stock'!$A:$D,4,FALSE),""))</f>
        <v/>
      </c>
      <c r="K1523" s="61" t="str">
        <f>IF(ISBLANK(H1523),"",SUMIF('Np PL4 Stock'!$A:$A,B1523,'Np PL4 Stock'!$N:$N))</f>
        <v/>
      </c>
      <c r="L1523" s="62" t="str">
        <f>IF(ISBLANK(H1523),"",VLOOKUP(LEFT(B1523,5),Unit!A:B,2,FALSE))</f>
        <v/>
      </c>
      <c r="M1523" s="63" t="str">
        <f>IF(ISBLANK(H1523),"",IFERROR(VLOOKUP(B1523,'Np PL4 Stock'!$A:$T,20,FALSE),""))</f>
        <v/>
      </c>
      <c r="N1523" s="63" t="str">
        <f>IF(ISBLANK(H1523),"",IFERROR(VLOOKUP(B1523,'Np PL4 Stock'!$A:$U,21,FALSE),""))</f>
        <v/>
      </c>
      <c r="O1523" s="62" t="str">
        <f t="shared" si="243"/>
        <v/>
      </c>
      <c r="P1523" s="62" t="str">
        <f t="shared" si="241"/>
        <v/>
      </c>
      <c r="Q1523" s="67" t="str">
        <f t="shared" si="244"/>
        <v/>
      </c>
      <c r="R1523" s="67" t="str">
        <f t="shared" si="242"/>
        <v/>
      </c>
      <c r="S1523" s="59"/>
      <c r="T1523" s="147"/>
      <c r="U1523" s="147"/>
      <c r="V1523" s="59"/>
      <c r="W1523" s="59"/>
      <c r="X1523" s="59"/>
      <c r="Y1523" s="59"/>
      <c r="Z1523" s="59"/>
      <c r="AA1523" s="59"/>
      <c r="AB1523" s="59"/>
      <c r="AC1523" s="59"/>
      <c r="AD1523" s="59"/>
      <c r="AE1523" s="59"/>
      <c r="AF1523" s="73"/>
      <c r="AG1523" s="73"/>
      <c r="AH1523" s="73"/>
      <c r="AI1523" s="73"/>
      <c r="AJ1523" s="73"/>
      <c r="AK1523" s="73"/>
      <c r="AL1523" s="77" t="str">
        <f>IF(ISBLANK(S1523),"",IF(AJ1523="Fail","Fail",IF(E1523="PL4",IF(AND(T1523&gt;STD_01122025!$D$3,U1523&lt;STD_01122025!$D$4,OR(AF1523="ND",AF1523&lt;STD_01122025!$D$7),AH1523="ND"),"Pass","Fail"),IF(E1523="PL12",IF(AND(S1523&lt;STD_01122025!$F$2,T1523&gt;STD_01122025!$F$3,U1523&lt;STD_01122025!$F$4,V1523&gt;STD_01122025!$F$5,X1523&gt;STD_01122025!$F$6,OR(AF1523="ND",AF1523&lt;STD_01122025!$F$7),AH1523="ND"),"Pass","Fail"),IF(E1523="SuperPL",IF(AND(T1523&gt;STD_01122025!$H$3,U1523&lt;STD_01122025!$H$4,V1523&gt;STD_01122025!$H$5,X1523&gt;STD_01122025!$H$6,OR(AF1523="ND",AF1523&lt;STD_01122025!$H$7),AH1523="ND"),"Pass","Fail"),IF(E1523="Flight",IF(AND(T1523&gt;STD_01122025!$J$3,U1523&lt;STD_01122025!$J$4,X1523&gt;STD_01122025!$J$6,OR(AF1523="ND",AF1523&lt;STD_01122025!$J$7),AH1523="ND"),"Pass","Fail"),""))))))</f>
        <v/>
      </c>
      <c r="AM1523" s="62" t="str">
        <f>IF(ISBLANK(B1523),"",IFERROR(IF(VLOOKUP(B1523,'Np PL4 Stock'!$A:$J,10,FALSE)="Np4",D1523-VLOOKUP(B1523,'Np PL4 Stock'!$A:$E,5,FALSE),D1523-VLOOKUP(B1523,'Np PL4 Stock'!$A:$E,5,FALSE)-1),""))</f>
        <v/>
      </c>
      <c r="AN1523" s="147"/>
      <c r="AO1523" s="147"/>
      <c r="AP1523" s="59"/>
      <c r="AQ1523" s="59"/>
      <c r="AR1523" s="59"/>
      <c r="AS1523" s="59"/>
      <c r="AT1523" s="73"/>
      <c r="AU1523" s="73"/>
      <c r="AV1523" s="73"/>
      <c r="AW1523" s="73"/>
      <c r="AX1523" s="84"/>
      <c r="AY1523" s="59"/>
      <c r="AZ1523" s="59"/>
      <c r="BA1523" s="59"/>
      <c r="BB1523" s="59"/>
      <c r="BC1523" s="59"/>
      <c r="BD1523" s="59"/>
      <c r="BE1523" s="84"/>
      <c r="BF1523" s="84"/>
      <c r="BG1523" s="84"/>
      <c r="BH1523" s="84"/>
      <c r="BI1523" s="85"/>
      <c r="BJ1523" s="86"/>
      <c r="BK1523" s="86"/>
      <c r="BL1523" s="86"/>
      <c r="BM1523" s="86"/>
      <c r="BN1523" s="86"/>
      <c r="BO1523" s="59"/>
      <c r="BP1523" s="69"/>
      <c r="BQ1523" s="92">
        <v>0</v>
      </c>
      <c r="BR1523" s="93">
        <v>0</v>
      </c>
      <c r="BS1523" s="94" t="str">
        <f t="shared" si="245"/>
        <v/>
      </c>
      <c r="BT1523" s="95">
        <v>0</v>
      </c>
      <c r="BU1523" s="101" t="str">
        <f t="shared" si="246"/>
        <v/>
      </c>
      <c r="BV1523" s="102" t="str">
        <f t="shared" si="247"/>
        <v>-</v>
      </c>
      <c r="BW1523" s="103"/>
      <c r="BX1523" s="104" t="str">
        <f t="shared" si="248"/>
        <v>-</v>
      </c>
      <c r="BY1523" s="105"/>
      <c r="BZ1523" s="103"/>
      <c r="CA1523" s="106"/>
      <c r="CB1523" s="107"/>
      <c r="CC1523" s="112"/>
      <c r="CD1523" s="106"/>
      <c r="CE1523" s="103"/>
      <c r="CF1523" s="113"/>
      <c r="CG1523" s="114"/>
    </row>
    <row r="1524" spans="1:85">
      <c r="A1524" s="53" t="str">
        <f t="shared" si="249"/>
        <v>--</v>
      </c>
      <c r="B1524" s="47" t="str">
        <f t="shared" si="250"/>
        <v>-</v>
      </c>
      <c r="C1524" s="153"/>
      <c r="D1524" s="49"/>
      <c r="E1524" s="50"/>
      <c r="F1524" s="51"/>
      <c r="G1524" s="59"/>
      <c r="H1524" s="51"/>
      <c r="I1524" s="59"/>
      <c r="J1524" s="60" t="str">
        <f>IF(ISBLANK(H1524),"",IFERROR(VLOOKUP(B1524,'Np PL4 Stock'!$A:$D,4,FALSE),""))</f>
        <v/>
      </c>
      <c r="K1524" s="61" t="str">
        <f>IF(ISBLANK(H1524),"",SUMIF('Np PL4 Stock'!$A:$A,B1524,'Np PL4 Stock'!$N:$N))</f>
        <v/>
      </c>
      <c r="L1524" s="62" t="str">
        <f>IF(ISBLANK(H1524),"",VLOOKUP(LEFT(B1524,5),Unit!A:B,2,FALSE))</f>
        <v/>
      </c>
      <c r="M1524" s="63" t="str">
        <f>IF(ISBLANK(H1524),"",IFERROR(VLOOKUP(B1524,'Np PL4 Stock'!$A:$T,20,FALSE),""))</f>
        <v/>
      </c>
      <c r="N1524" s="63" t="str">
        <f>IF(ISBLANK(H1524),"",IFERROR(VLOOKUP(B1524,'Np PL4 Stock'!$A:$U,21,FALSE),""))</f>
        <v/>
      </c>
      <c r="O1524" s="62" t="str">
        <f t="shared" si="243"/>
        <v/>
      </c>
      <c r="P1524" s="62" t="str">
        <f t="shared" si="241"/>
        <v/>
      </c>
      <c r="Q1524" s="67" t="str">
        <f t="shared" si="244"/>
        <v/>
      </c>
      <c r="R1524" s="67" t="str">
        <f t="shared" si="242"/>
        <v/>
      </c>
      <c r="S1524" s="59"/>
      <c r="T1524" s="147"/>
      <c r="U1524" s="147"/>
      <c r="V1524" s="59"/>
      <c r="W1524" s="59"/>
      <c r="X1524" s="59"/>
      <c r="Y1524" s="59"/>
      <c r="Z1524" s="59"/>
      <c r="AA1524" s="59"/>
      <c r="AB1524" s="59"/>
      <c r="AC1524" s="59"/>
      <c r="AD1524" s="59"/>
      <c r="AE1524" s="59"/>
      <c r="AF1524" s="73"/>
      <c r="AG1524" s="73"/>
      <c r="AH1524" s="73"/>
      <c r="AI1524" s="73"/>
      <c r="AJ1524" s="73"/>
      <c r="AK1524" s="73"/>
      <c r="AL1524" s="77" t="str">
        <f>IF(ISBLANK(S1524),"",IF(AJ1524="Fail","Fail",IF(E1524="PL4",IF(AND(T1524&gt;STD_01122025!$D$3,U1524&lt;STD_01122025!$D$4,OR(AF1524="ND",AF1524&lt;STD_01122025!$D$7),AH1524="ND"),"Pass","Fail"),IF(E1524="PL12",IF(AND(S1524&lt;STD_01122025!$F$2,T1524&gt;STD_01122025!$F$3,U1524&lt;STD_01122025!$F$4,V1524&gt;STD_01122025!$F$5,X1524&gt;STD_01122025!$F$6,OR(AF1524="ND",AF1524&lt;STD_01122025!$F$7),AH1524="ND"),"Pass","Fail"),IF(E1524="SuperPL",IF(AND(T1524&gt;STD_01122025!$H$3,U1524&lt;STD_01122025!$H$4,V1524&gt;STD_01122025!$H$5,X1524&gt;STD_01122025!$H$6,OR(AF1524="ND",AF1524&lt;STD_01122025!$H$7),AH1524="ND"),"Pass","Fail"),IF(E1524="Flight",IF(AND(T1524&gt;STD_01122025!$J$3,U1524&lt;STD_01122025!$J$4,X1524&gt;STD_01122025!$J$6,OR(AF1524="ND",AF1524&lt;STD_01122025!$J$7),AH1524="ND"),"Pass","Fail"),""))))))</f>
        <v/>
      </c>
      <c r="AM1524" s="62" t="str">
        <f>IF(ISBLANK(B1524),"",IFERROR(IF(VLOOKUP(B1524,'Np PL4 Stock'!$A:$J,10,FALSE)="Np4",D1524-VLOOKUP(B1524,'Np PL4 Stock'!$A:$E,5,FALSE),D1524-VLOOKUP(B1524,'Np PL4 Stock'!$A:$E,5,FALSE)-1),""))</f>
        <v/>
      </c>
      <c r="AN1524" s="147"/>
      <c r="AO1524" s="147"/>
      <c r="AP1524" s="59"/>
      <c r="AQ1524" s="59"/>
      <c r="AR1524" s="59"/>
      <c r="AS1524" s="59"/>
      <c r="AT1524" s="73"/>
      <c r="AU1524" s="73"/>
      <c r="AV1524" s="73"/>
      <c r="AW1524" s="73"/>
      <c r="AX1524" s="84"/>
      <c r="AY1524" s="59"/>
      <c r="AZ1524" s="59"/>
      <c r="BA1524" s="59"/>
      <c r="BB1524" s="59"/>
      <c r="BC1524" s="59"/>
      <c r="BD1524" s="59"/>
      <c r="BE1524" s="84"/>
      <c r="BF1524" s="84"/>
      <c r="BG1524" s="84"/>
      <c r="BH1524" s="84"/>
      <c r="BI1524" s="85"/>
      <c r="BJ1524" s="86"/>
      <c r="BK1524" s="86"/>
      <c r="BL1524" s="86"/>
      <c r="BM1524" s="86"/>
      <c r="BN1524" s="86"/>
      <c r="BO1524" s="59"/>
      <c r="BP1524" s="69"/>
      <c r="BQ1524" s="92">
        <v>0</v>
      </c>
      <c r="BR1524" s="93">
        <v>0</v>
      </c>
      <c r="BS1524" s="94" t="str">
        <f t="shared" si="245"/>
        <v/>
      </c>
      <c r="BT1524" s="95">
        <v>0</v>
      </c>
      <c r="BU1524" s="101" t="str">
        <f t="shared" si="246"/>
        <v/>
      </c>
      <c r="BV1524" s="102" t="str">
        <f t="shared" si="247"/>
        <v>-</v>
      </c>
      <c r="BW1524" s="103"/>
      <c r="BX1524" s="104" t="str">
        <f t="shared" si="248"/>
        <v>-</v>
      </c>
      <c r="BY1524" s="105"/>
      <c r="BZ1524" s="103"/>
      <c r="CA1524" s="106"/>
      <c r="CB1524" s="107"/>
      <c r="CC1524" s="112"/>
      <c r="CD1524" s="106"/>
      <c r="CE1524" s="103"/>
      <c r="CF1524" s="113"/>
      <c r="CG1524" s="114"/>
    </row>
    <row r="1525" spans="1:85">
      <c r="A1525" s="53" t="str">
        <f t="shared" si="249"/>
        <v>--</v>
      </c>
      <c r="B1525" s="47" t="str">
        <f t="shared" si="250"/>
        <v>-</v>
      </c>
      <c r="C1525" s="153"/>
      <c r="D1525" s="49"/>
      <c r="E1525" s="50"/>
      <c r="F1525" s="51"/>
      <c r="G1525" s="59"/>
      <c r="H1525" s="51"/>
      <c r="I1525" s="59"/>
      <c r="J1525" s="60" t="str">
        <f>IF(ISBLANK(H1525),"",IFERROR(VLOOKUP(B1525,'Np PL4 Stock'!$A:$D,4,FALSE),""))</f>
        <v/>
      </c>
      <c r="K1525" s="61" t="str">
        <f>IF(ISBLANK(H1525),"",SUMIF('Np PL4 Stock'!$A:$A,B1525,'Np PL4 Stock'!$N:$N))</f>
        <v/>
      </c>
      <c r="L1525" s="62" t="str">
        <f>IF(ISBLANK(H1525),"",VLOOKUP(LEFT(B1525,5),Unit!A:B,2,FALSE))</f>
        <v/>
      </c>
      <c r="M1525" s="63" t="str">
        <f>IF(ISBLANK(H1525),"",IFERROR(VLOOKUP(B1525,'Np PL4 Stock'!$A:$T,20,FALSE),""))</f>
        <v/>
      </c>
      <c r="N1525" s="63" t="str">
        <f>IF(ISBLANK(H1525),"",IFERROR(VLOOKUP(B1525,'Np PL4 Stock'!$A:$U,21,FALSE),""))</f>
        <v/>
      </c>
      <c r="O1525" s="62" t="str">
        <f t="shared" si="243"/>
        <v/>
      </c>
      <c r="P1525" s="62" t="str">
        <f t="shared" si="241"/>
        <v/>
      </c>
      <c r="Q1525" s="67" t="str">
        <f t="shared" si="244"/>
        <v/>
      </c>
      <c r="R1525" s="67" t="str">
        <f t="shared" si="242"/>
        <v/>
      </c>
      <c r="S1525" s="59"/>
      <c r="T1525" s="147"/>
      <c r="U1525" s="147"/>
      <c r="V1525" s="59"/>
      <c r="W1525" s="59"/>
      <c r="X1525" s="59"/>
      <c r="Y1525" s="59"/>
      <c r="Z1525" s="59"/>
      <c r="AA1525" s="59"/>
      <c r="AB1525" s="59"/>
      <c r="AC1525" s="59"/>
      <c r="AD1525" s="59"/>
      <c r="AE1525" s="59"/>
      <c r="AF1525" s="73"/>
      <c r="AG1525" s="73"/>
      <c r="AH1525" s="73"/>
      <c r="AI1525" s="73"/>
      <c r="AJ1525" s="73"/>
      <c r="AK1525" s="73"/>
      <c r="AL1525" s="77" t="str">
        <f>IF(ISBLANK(S1525),"",IF(AJ1525="Fail","Fail",IF(E1525="PL4",IF(AND(T1525&gt;STD_01122025!$D$3,U1525&lt;STD_01122025!$D$4,OR(AF1525="ND",AF1525&lt;STD_01122025!$D$7),AH1525="ND"),"Pass","Fail"),IF(E1525="PL12",IF(AND(S1525&lt;STD_01122025!$F$2,T1525&gt;STD_01122025!$F$3,U1525&lt;STD_01122025!$F$4,V1525&gt;STD_01122025!$F$5,X1525&gt;STD_01122025!$F$6,OR(AF1525="ND",AF1525&lt;STD_01122025!$F$7),AH1525="ND"),"Pass","Fail"),IF(E1525="SuperPL",IF(AND(T1525&gt;STD_01122025!$H$3,U1525&lt;STD_01122025!$H$4,V1525&gt;STD_01122025!$H$5,X1525&gt;STD_01122025!$H$6,OR(AF1525="ND",AF1525&lt;STD_01122025!$H$7),AH1525="ND"),"Pass","Fail"),IF(E1525="Flight",IF(AND(T1525&gt;STD_01122025!$J$3,U1525&lt;STD_01122025!$J$4,X1525&gt;STD_01122025!$J$6,OR(AF1525="ND",AF1525&lt;STD_01122025!$J$7),AH1525="ND"),"Pass","Fail"),""))))))</f>
        <v/>
      </c>
      <c r="AM1525" s="62" t="str">
        <f>IF(ISBLANK(B1525),"",IFERROR(IF(VLOOKUP(B1525,'Np PL4 Stock'!$A:$J,10,FALSE)="Np4",D1525-VLOOKUP(B1525,'Np PL4 Stock'!$A:$E,5,FALSE),D1525-VLOOKUP(B1525,'Np PL4 Stock'!$A:$E,5,FALSE)-1),""))</f>
        <v/>
      </c>
      <c r="AN1525" s="147"/>
      <c r="AO1525" s="147"/>
      <c r="AP1525" s="59"/>
      <c r="AQ1525" s="59"/>
      <c r="AR1525" s="59"/>
      <c r="AS1525" s="59"/>
      <c r="AT1525" s="73"/>
      <c r="AU1525" s="73"/>
      <c r="AV1525" s="73"/>
      <c r="AW1525" s="73"/>
      <c r="AX1525" s="84"/>
      <c r="AY1525" s="59"/>
      <c r="AZ1525" s="59"/>
      <c r="BA1525" s="59"/>
      <c r="BB1525" s="59"/>
      <c r="BC1525" s="59"/>
      <c r="BD1525" s="59"/>
      <c r="BE1525" s="84"/>
      <c r="BF1525" s="84"/>
      <c r="BG1525" s="84"/>
      <c r="BH1525" s="84"/>
      <c r="BI1525" s="85"/>
      <c r="BJ1525" s="86"/>
      <c r="BK1525" s="86"/>
      <c r="BL1525" s="86"/>
      <c r="BM1525" s="86"/>
      <c r="BN1525" s="86"/>
      <c r="BO1525" s="59"/>
      <c r="BP1525" s="69"/>
      <c r="BQ1525" s="92">
        <v>0</v>
      </c>
      <c r="BR1525" s="93">
        <v>0</v>
      </c>
      <c r="BS1525" s="94" t="str">
        <f t="shared" si="245"/>
        <v/>
      </c>
      <c r="BT1525" s="95">
        <v>0</v>
      </c>
      <c r="BU1525" s="101" t="str">
        <f t="shared" si="246"/>
        <v/>
      </c>
      <c r="BV1525" s="102" t="str">
        <f t="shared" si="247"/>
        <v>-</v>
      </c>
      <c r="BW1525" s="103"/>
      <c r="BX1525" s="104" t="str">
        <f t="shared" si="248"/>
        <v>-</v>
      </c>
      <c r="BY1525" s="105"/>
      <c r="BZ1525" s="103"/>
      <c r="CA1525" s="106"/>
      <c r="CB1525" s="107"/>
      <c r="CC1525" s="112"/>
      <c r="CD1525" s="106"/>
      <c r="CE1525" s="103"/>
      <c r="CF1525" s="113"/>
      <c r="CG1525" s="114"/>
    </row>
    <row r="1526" spans="1:85">
      <c r="A1526" s="53" t="str">
        <f t="shared" si="249"/>
        <v>--</v>
      </c>
      <c r="B1526" s="47" t="str">
        <f t="shared" si="250"/>
        <v>-</v>
      </c>
      <c r="C1526" s="153"/>
      <c r="D1526" s="49"/>
      <c r="E1526" s="50"/>
      <c r="F1526" s="51"/>
      <c r="G1526" s="59"/>
      <c r="H1526" s="51"/>
      <c r="I1526" s="59"/>
      <c r="J1526" s="60" t="str">
        <f>IF(ISBLANK(H1526),"",IFERROR(VLOOKUP(B1526,'Np PL4 Stock'!$A:$D,4,FALSE),""))</f>
        <v/>
      </c>
      <c r="K1526" s="61" t="str">
        <f>IF(ISBLANK(H1526),"",SUMIF('Np PL4 Stock'!$A:$A,B1526,'Np PL4 Stock'!$N:$N))</f>
        <v/>
      </c>
      <c r="L1526" s="62" t="str">
        <f>IF(ISBLANK(H1526),"",VLOOKUP(LEFT(B1526,5),Unit!A:B,2,FALSE))</f>
        <v/>
      </c>
      <c r="M1526" s="63" t="str">
        <f>IF(ISBLANK(H1526),"",IFERROR(VLOOKUP(B1526,'Np PL4 Stock'!$A:$T,20,FALSE),""))</f>
        <v/>
      </c>
      <c r="N1526" s="63" t="str">
        <f>IF(ISBLANK(H1526),"",IFERROR(VLOOKUP(B1526,'Np PL4 Stock'!$A:$U,21,FALSE),""))</f>
        <v/>
      </c>
      <c r="O1526" s="62" t="str">
        <f t="shared" si="243"/>
        <v/>
      </c>
      <c r="P1526" s="62" t="str">
        <f t="shared" si="241"/>
        <v/>
      </c>
      <c r="Q1526" s="67" t="str">
        <f t="shared" si="244"/>
        <v/>
      </c>
      <c r="R1526" s="67" t="str">
        <f t="shared" si="242"/>
        <v/>
      </c>
      <c r="S1526" s="59"/>
      <c r="T1526" s="147"/>
      <c r="U1526" s="147"/>
      <c r="V1526" s="59"/>
      <c r="W1526" s="59"/>
      <c r="X1526" s="59"/>
      <c r="Y1526" s="59"/>
      <c r="Z1526" s="59"/>
      <c r="AA1526" s="59"/>
      <c r="AB1526" s="59"/>
      <c r="AC1526" s="59"/>
      <c r="AD1526" s="59"/>
      <c r="AE1526" s="59"/>
      <c r="AF1526" s="73"/>
      <c r="AG1526" s="73"/>
      <c r="AH1526" s="73"/>
      <c r="AI1526" s="73"/>
      <c r="AJ1526" s="73"/>
      <c r="AK1526" s="73"/>
      <c r="AL1526" s="77" t="str">
        <f>IF(ISBLANK(S1526),"",IF(AJ1526="Fail","Fail",IF(E1526="PL4",IF(AND(T1526&gt;STD_01122025!$D$3,U1526&lt;STD_01122025!$D$4,OR(AF1526="ND",AF1526&lt;STD_01122025!$D$7),AH1526="ND"),"Pass","Fail"),IF(E1526="PL12",IF(AND(S1526&lt;STD_01122025!$F$2,T1526&gt;STD_01122025!$F$3,U1526&lt;STD_01122025!$F$4,V1526&gt;STD_01122025!$F$5,X1526&gt;STD_01122025!$F$6,OR(AF1526="ND",AF1526&lt;STD_01122025!$F$7),AH1526="ND"),"Pass","Fail"),IF(E1526="SuperPL",IF(AND(T1526&gt;STD_01122025!$H$3,U1526&lt;STD_01122025!$H$4,V1526&gt;STD_01122025!$H$5,X1526&gt;STD_01122025!$H$6,OR(AF1526="ND",AF1526&lt;STD_01122025!$H$7),AH1526="ND"),"Pass","Fail"),IF(E1526="Flight",IF(AND(T1526&gt;STD_01122025!$J$3,U1526&lt;STD_01122025!$J$4,X1526&gt;STD_01122025!$J$6,OR(AF1526="ND",AF1526&lt;STD_01122025!$J$7),AH1526="ND"),"Pass","Fail"),""))))))</f>
        <v/>
      </c>
      <c r="AM1526" s="62" t="str">
        <f>IF(ISBLANK(B1526),"",IFERROR(IF(VLOOKUP(B1526,'Np PL4 Stock'!$A:$J,10,FALSE)="Np4",D1526-VLOOKUP(B1526,'Np PL4 Stock'!$A:$E,5,FALSE),D1526-VLOOKUP(B1526,'Np PL4 Stock'!$A:$E,5,FALSE)-1),""))</f>
        <v/>
      </c>
      <c r="AN1526" s="147"/>
      <c r="AO1526" s="147"/>
      <c r="AP1526" s="59"/>
      <c r="AQ1526" s="59"/>
      <c r="AR1526" s="59"/>
      <c r="AS1526" s="59"/>
      <c r="AT1526" s="73"/>
      <c r="AU1526" s="73"/>
      <c r="AV1526" s="73"/>
      <c r="AW1526" s="73"/>
      <c r="AX1526" s="84"/>
      <c r="AY1526" s="59"/>
      <c r="AZ1526" s="59"/>
      <c r="BA1526" s="59"/>
      <c r="BB1526" s="59"/>
      <c r="BC1526" s="59"/>
      <c r="BD1526" s="59"/>
      <c r="BE1526" s="84"/>
      <c r="BF1526" s="84"/>
      <c r="BG1526" s="84"/>
      <c r="BH1526" s="84"/>
      <c r="BI1526" s="85"/>
      <c r="BJ1526" s="86"/>
      <c r="BK1526" s="86"/>
      <c r="BL1526" s="86"/>
      <c r="BM1526" s="86"/>
      <c r="BN1526" s="86"/>
      <c r="BO1526" s="59"/>
      <c r="BP1526" s="69"/>
      <c r="BQ1526" s="92">
        <v>0</v>
      </c>
      <c r="BR1526" s="93">
        <v>0</v>
      </c>
      <c r="BS1526" s="94" t="str">
        <f t="shared" si="245"/>
        <v/>
      </c>
      <c r="BT1526" s="95">
        <v>0</v>
      </c>
      <c r="BU1526" s="101" t="str">
        <f t="shared" si="246"/>
        <v/>
      </c>
      <c r="BV1526" s="102" t="str">
        <f t="shared" si="247"/>
        <v>-</v>
      </c>
      <c r="BW1526" s="103"/>
      <c r="BX1526" s="104" t="str">
        <f t="shared" si="248"/>
        <v>-</v>
      </c>
      <c r="BY1526" s="105"/>
      <c r="BZ1526" s="103"/>
      <c r="CA1526" s="106"/>
      <c r="CB1526" s="107"/>
      <c r="CC1526" s="112"/>
      <c r="CD1526" s="106"/>
      <c r="CE1526" s="103"/>
      <c r="CF1526" s="113"/>
      <c r="CG1526" s="114"/>
    </row>
    <row r="1527" spans="1:85">
      <c r="A1527" s="53" t="str">
        <f t="shared" si="249"/>
        <v>--</v>
      </c>
      <c r="B1527" s="47" t="str">
        <f t="shared" si="250"/>
        <v>-</v>
      </c>
      <c r="C1527" s="153"/>
      <c r="D1527" s="49"/>
      <c r="E1527" s="50"/>
      <c r="F1527" s="51"/>
      <c r="G1527" s="59"/>
      <c r="H1527" s="51"/>
      <c r="I1527" s="59"/>
      <c r="J1527" s="60" t="str">
        <f>IF(ISBLANK(H1527),"",IFERROR(VLOOKUP(B1527,'Np PL4 Stock'!$A:$D,4,FALSE),""))</f>
        <v/>
      </c>
      <c r="K1527" s="61" t="str">
        <f>IF(ISBLANK(H1527),"",SUMIF('Np PL4 Stock'!$A:$A,B1527,'Np PL4 Stock'!$N:$N))</f>
        <v/>
      </c>
      <c r="L1527" s="62" t="str">
        <f>IF(ISBLANK(H1527),"",VLOOKUP(LEFT(B1527,5),Unit!A:B,2,FALSE))</f>
        <v/>
      </c>
      <c r="M1527" s="63" t="str">
        <f>IF(ISBLANK(H1527),"",IFERROR(VLOOKUP(B1527,'Np PL4 Stock'!$A:$T,20,FALSE),""))</f>
        <v/>
      </c>
      <c r="N1527" s="63" t="str">
        <f>IF(ISBLANK(H1527),"",IFERROR(VLOOKUP(B1527,'Np PL4 Stock'!$A:$U,21,FALSE),""))</f>
        <v/>
      </c>
      <c r="O1527" s="62" t="str">
        <f t="shared" si="243"/>
        <v/>
      </c>
      <c r="P1527" s="62" t="str">
        <f t="shared" si="241"/>
        <v/>
      </c>
      <c r="Q1527" s="67" t="str">
        <f t="shared" si="244"/>
        <v/>
      </c>
      <c r="R1527" s="67" t="str">
        <f t="shared" si="242"/>
        <v/>
      </c>
      <c r="S1527" s="59"/>
      <c r="T1527" s="147"/>
      <c r="U1527" s="147"/>
      <c r="V1527" s="59"/>
      <c r="W1527" s="59"/>
      <c r="X1527" s="59"/>
      <c r="Y1527" s="59"/>
      <c r="Z1527" s="59"/>
      <c r="AA1527" s="59"/>
      <c r="AB1527" s="59"/>
      <c r="AC1527" s="59"/>
      <c r="AD1527" s="59"/>
      <c r="AE1527" s="59"/>
      <c r="AF1527" s="73"/>
      <c r="AG1527" s="73"/>
      <c r="AH1527" s="73"/>
      <c r="AI1527" s="73"/>
      <c r="AJ1527" s="73"/>
      <c r="AK1527" s="73"/>
      <c r="AL1527" s="77" t="str">
        <f>IF(ISBLANK(S1527),"",IF(AJ1527="Fail","Fail",IF(E1527="PL4",IF(AND(T1527&gt;STD_01122025!$D$3,U1527&lt;STD_01122025!$D$4,OR(AF1527="ND",AF1527&lt;STD_01122025!$D$7),AH1527="ND"),"Pass","Fail"),IF(E1527="PL12",IF(AND(S1527&lt;STD_01122025!$F$2,T1527&gt;STD_01122025!$F$3,U1527&lt;STD_01122025!$F$4,V1527&gt;STD_01122025!$F$5,X1527&gt;STD_01122025!$F$6,OR(AF1527="ND",AF1527&lt;STD_01122025!$F$7),AH1527="ND"),"Pass","Fail"),IF(E1527="SuperPL",IF(AND(T1527&gt;STD_01122025!$H$3,U1527&lt;STD_01122025!$H$4,V1527&gt;STD_01122025!$H$5,X1527&gt;STD_01122025!$H$6,OR(AF1527="ND",AF1527&lt;STD_01122025!$H$7),AH1527="ND"),"Pass","Fail"),IF(E1527="Flight",IF(AND(T1527&gt;STD_01122025!$J$3,U1527&lt;STD_01122025!$J$4,X1527&gt;STD_01122025!$J$6,OR(AF1527="ND",AF1527&lt;STD_01122025!$J$7),AH1527="ND"),"Pass","Fail"),""))))))</f>
        <v/>
      </c>
      <c r="AM1527" s="62" t="str">
        <f>IF(ISBLANK(B1527),"",IFERROR(IF(VLOOKUP(B1527,'Np PL4 Stock'!$A:$J,10,FALSE)="Np4",D1527-VLOOKUP(B1527,'Np PL4 Stock'!$A:$E,5,FALSE),D1527-VLOOKUP(B1527,'Np PL4 Stock'!$A:$E,5,FALSE)-1),""))</f>
        <v/>
      </c>
      <c r="AN1527" s="147"/>
      <c r="AO1527" s="147"/>
      <c r="AP1527" s="59"/>
      <c r="AQ1527" s="59"/>
      <c r="AR1527" s="59"/>
      <c r="AS1527" s="59"/>
      <c r="AT1527" s="73"/>
      <c r="AU1527" s="73"/>
      <c r="AV1527" s="73"/>
      <c r="AW1527" s="73"/>
      <c r="AX1527" s="84"/>
      <c r="AY1527" s="59"/>
      <c r="AZ1527" s="59"/>
      <c r="BA1527" s="59"/>
      <c r="BB1527" s="59"/>
      <c r="BC1527" s="59"/>
      <c r="BD1527" s="59"/>
      <c r="BE1527" s="84"/>
      <c r="BF1527" s="84"/>
      <c r="BG1527" s="84"/>
      <c r="BH1527" s="84"/>
      <c r="BI1527" s="85"/>
      <c r="BJ1527" s="86"/>
      <c r="BK1527" s="86"/>
      <c r="BL1527" s="86"/>
      <c r="BM1527" s="86"/>
      <c r="BN1527" s="86"/>
      <c r="BO1527" s="59"/>
      <c r="BP1527" s="69"/>
      <c r="BQ1527" s="92">
        <v>0</v>
      </c>
      <c r="BR1527" s="93">
        <v>0</v>
      </c>
      <c r="BS1527" s="94" t="str">
        <f t="shared" si="245"/>
        <v/>
      </c>
      <c r="BT1527" s="95">
        <v>0</v>
      </c>
      <c r="BU1527" s="101" t="str">
        <f t="shared" si="246"/>
        <v/>
      </c>
      <c r="BV1527" s="102" t="str">
        <f t="shared" si="247"/>
        <v>-</v>
      </c>
      <c r="BW1527" s="103"/>
      <c r="BX1527" s="104" t="str">
        <f t="shared" si="248"/>
        <v>-</v>
      </c>
      <c r="BY1527" s="105"/>
      <c r="BZ1527" s="103"/>
      <c r="CA1527" s="106"/>
      <c r="CB1527" s="107"/>
      <c r="CC1527" s="112"/>
      <c r="CD1527" s="106"/>
      <c r="CE1527" s="103"/>
      <c r="CF1527" s="113"/>
      <c r="CG1527" s="114"/>
    </row>
    <row r="1528" spans="1:85">
      <c r="A1528" s="53" t="str">
        <f t="shared" si="249"/>
        <v>--</v>
      </c>
      <c r="B1528" s="47" t="str">
        <f t="shared" si="250"/>
        <v>-</v>
      </c>
      <c r="C1528" s="153"/>
      <c r="D1528" s="49"/>
      <c r="E1528" s="50"/>
      <c r="F1528" s="51"/>
      <c r="G1528" s="59"/>
      <c r="H1528" s="51"/>
      <c r="I1528" s="59"/>
      <c r="J1528" s="60" t="str">
        <f>IF(ISBLANK(H1528),"",IFERROR(VLOOKUP(B1528,'Np PL4 Stock'!$A:$D,4,FALSE),""))</f>
        <v/>
      </c>
      <c r="K1528" s="61" t="str">
        <f>IF(ISBLANK(H1528),"",SUMIF('Np PL4 Stock'!$A:$A,B1528,'Np PL4 Stock'!$N:$N))</f>
        <v/>
      </c>
      <c r="L1528" s="62" t="str">
        <f>IF(ISBLANK(H1528),"",VLOOKUP(LEFT(B1528,5),Unit!A:B,2,FALSE))</f>
        <v/>
      </c>
      <c r="M1528" s="63" t="str">
        <f>IF(ISBLANK(H1528),"",IFERROR(VLOOKUP(B1528,'Np PL4 Stock'!$A:$T,20,FALSE),""))</f>
        <v/>
      </c>
      <c r="N1528" s="63" t="str">
        <f>IF(ISBLANK(H1528),"",IFERROR(VLOOKUP(B1528,'Np PL4 Stock'!$A:$U,21,FALSE),""))</f>
        <v/>
      </c>
      <c r="O1528" s="62" t="str">
        <f t="shared" si="243"/>
        <v/>
      </c>
      <c r="P1528" s="62" t="str">
        <f t="shared" si="241"/>
        <v/>
      </c>
      <c r="Q1528" s="67" t="str">
        <f t="shared" si="244"/>
        <v/>
      </c>
      <c r="R1528" s="67" t="str">
        <f t="shared" si="242"/>
        <v/>
      </c>
      <c r="S1528" s="59"/>
      <c r="T1528" s="147"/>
      <c r="U1528" s="147"/>
      <c r="V1528" s="59"/>
      <c r="W1528" s="59"/>
      <c r="X1528" s="59"/>
      <c r="Y1528" s="59"/>
      <c r="Z1528" s="59"/>
      <c r="AA1528" s="59"/>
      <c r="AB1528" s="59"/>
      <c r="AC1528" s="59"/>
      <c r="AD1528" s="59"/>
      <c r="AE1528" s="59"/>
      <c r="AF1528" s="73"/>
      <c r="AG1528" s="73"/>
      <c r="AH1528" s="73"/>
      <c r="AI1528" s="73"/>
      <c r="AJ1528" s="73"/>
      <c r="AK1528" s="73"/>
      <c r="AL1528" s="77" t="str">
        <f>IF(ISBLANK(S1528),"",IF(AJ1528="Fail","Fail",IF(E1528="PL4",IF(AND(T1528&gt;STD_01122025!$D$3,U1528&lt;STD_01122025!$D$4,OR(AF1528="ND",AF1528&lt;STD_01122025!$D$7),AH1528="ND"),"Pass","Fail"),IF(E1528="PL12",IF(AND(S1528&lt;STD_01122025!$F$2,T1528&gt;STD_01122025!$F$3,U1528&lt;STD_01122025!$F$4,V1528&gt;STD_01122025!$F$5,X1528&gt;STD_01122025!$F$6,OR(AF1528="ND",AF1528&lt;STD_01122025!$F$7),AH1528="ND"),"Pass","Fail"),IF(E1528="SuperPL",IF(AND(T1528&gt;STD_01122025!$H$3,U1528&lt;STD_01122025!$H$4,V1528&gt;STD_01122025!$H$5,X1528&gt;STD_01122025!$H$6,OR(AF1528="ND",AF1528&lt;STD_01122025!$H$7),AH1528="ND"),"Pass","Fail"),IF(E1528="Flight",IF(AND(T1528&gt;STD_01122025!$J$3,U1528&lt;STD_01122025!$J$4,X1528&gt;STD_01122025!$J$6,OR(AF1528="ND",AF1528&lt;STD_01122025!$J$7),AH1528="ND"),"Pass","Fail"),""))))))</f>
        <v/>
      </c>
      <c r="AM1528" s="62" t="str">
        <f>IF(ISBLANK(B1528),"",IFERROR(IF(VLOOKUP(B1528,'Np PL4 Stock'!$A:$J,10,FALSE)="Np4",D1528-VLOOKUP(B1528,'Np PL4 Stock'!$A:$E,5,FALSE),D1528-VLOOKUP(B1528,'Np PL4 Stock'!$A:$E,5,FALSE)-1),""))</f>
        <v/>
      </c>
      <c r="AN1528" s="147"/>
      <c r="AO1528" s="147"/>
      <c r="AP1528" s="59"/>
      <c r="AQ1528" s="59"/>
      <c r="AR1528" s="59"/>
      <c r="AS1528" s="59"/>
      <c r="AT1528" s="73"/>
      <c r="AU1528" s="73"/>
      <c r="AV1528" s="73"/>
      <c r="AW1528" s="73"/>
      <c r="AX1528" s="84"/>
      <c r="AY1528" s="59"/>
      <c r="AZ1528" s="59"/>
      <c r="BA1528" s="59"/>
      <c r="BB1528" s="59"/>
      <c r="BC1528" s="59"/>
      <c r="BD1528" s="59"/>
      <c r="BE1528" s="84"/>
      <c r="BF1528" s="84"/>
      <c r="BG1528" s="84"/>
      <c r="BH1528" s="84"/>
      <c r="BI1528" s="85"/>
      <c r="BJ1528" s="86"/>
      <c r="BK1528" s="86"/>
      <c r="BL1528" s="86"/>
      <c r="BM1528" s="86"/>
      <c r="BN1528" s="86"/>
      <c r="BO1528" s="59"/>
      <c r="BP1528" s="69"/>
      <c r="BQ1528" s="92">
        <v>0</v>
      </c>
      <c r="BR1528" s="93">
        <v>0</v>
      </c>
      <c r="BS1528" s="94" t="str">
        <f t="shared" si="245"/>
        <v/>
      </c>
      <c r="BT1528" s="95">
        <v>0</v>
      </c>
      <c r="BU1528" s="101" t="str">
        <f t="shared" si="246"/>
        <v/>
      </c>
      <c r="BV1528" s="102" t="str">
        <f t="shared" si="247"/>
        <v>-</v>
      </c>
      <c r="BW1528" s="103"/>
      <c r="BX1528" s="104" t="str">
        <f t="shared" si="248"/>
        <v>-</v>
      </c>
      <c r="BY1528" s="105"/>
      <c r="BZ1528" s="103"/>
      <c r="CA1528" s="106"/>
      <c r="CB1528" s="107"/>
      <c r="CC1528" s="112"/>
      <c r="CD1528" s="106"/>
      <c r="CE1528" s="103"/>
      <c r="CF1528" s="113"/>
      <c r="CG1528" s="114"/>
    </row>
    <row r="1529" spans="1:85">
      <c r="A1529" s="53" t="str">
        <f t="shared" si="249"/>
        <v>--</v>
      </c>
      <c r="B1529" s="47" t="str">
        <f t="shared" si="250"/>
        <v>-</v>
      </c>
      <c r="C1529" s="153"/>
      <c r="D1529" s="49"/>
      <c r="E1529" s="50"/>
      <c r="F1529" s="51"/>
      <c r="G1529" s="59"/>
      <c r="H1529" s="51"/>
      <c r="I1529" s="59"/>
      <c r="J1529" s="60" t="str">
        <f>IF(ISBLANK(H1529),"",IFERROR(VLOOKUP(B1529,'Np PL4 Stock'!$A:$D,4,FALSE),""))</f>
        <v/>
      </c>
      <c r="K1529" s="61" t="str">
        <f>IF(ISBLANK(H1529),"",SUMIF('Np PL4 Stock'!$A:$A,B1529,'Np PL4 Stock'!$N:$N))</f>
        <v/>
      </c>
      <c r="L1529" s="62" t="str">
        <f>IF(ISBLANK(H1529),"",VLOOKUP(LEFT(B1529,5),Unit!A:B,2,FALSE))</f>
        <v/>
      </c>
      <c r="M1529" s="63" t="str">
        <f>IF(ISBLANK(H1529),"",IFERROR(VLOOKUP(B1529,'Np PL4 Stock'!$A:$T,20,FALSE),""))</f>
        <v/>
      </c>
      <c r="N1529" s="63" t="str">
        <f>IF(ISBLANK(H1529),"",IFERROR(VLOOKUP(B1529,'Np PL4 Stock'!$A:$U,21,FALSE),""))</f>
        <v/>
      </c>
      <c r="O1529" s="62" t="str">
        <f t="shared" si="243"/>
        <v/>
      </c>
      <c r="P1529" s="62" t="str">
        <f t="shared" si="241"/>
        <v/>
      </c>
      <c r="Q1529" s="67" t="str">
        <f t="shared" si="244"/>
        <v/>
      </c>
      <c r="R1529" s="67" t="str">
        <f t="shared" si="242"/>
        <v/>
      </c>
      <c r="S1529" s="59"/>
      <c r="T1529" s="147"/>
      <c r="U1529" s="147"/>
      <c r="V1529" s="59"/>
      <c r="W1529" s="59"/>
      <c r="X1529" s="59"/>
      <c r="Y1529" s="59"/>
      <c r="Z1529" s="59"/>
      <c r="AA1529" s="59"/>
      <c r="AB1529" s="59"/>
      <c r="AC1529" s="59"/>
      <c r="AD1529" s="59"/>
      <c r="AE1529" s="59"/>
      <c r="AF1529" s="73"/>
      <c r="AG1529" s="73"/>
      <c r="AH1529" s="73"/>
      <c r="AI1529" s="73"/>
      <c r="AJ1529" s="73"/>
      <c r="AK1529" s="73"/>
      <c r="AL1529" s="77" t="str">
        <f>IF(ISBLANK(S1529),"",IF(AJ1529="Fail","Fail",IF(E1529="PL4",IF(AND(T1529&gt;STD_01122025!$D$3,U1529&lt;STD_01122025!$D$4,OR(AF1529="ND",AF1529&lt;STD_01122025!$D$7),AH1529="ND"),"Pass","Fail"),IF(E1529="PL12",IF(AND(S1529&lt;STD_01122025!$F$2,T1529&gt;STD_01122025!$F$3,U1529&lt;STD_01122025!$F$4,V1529&gt;STD_01122025!$F$5,X1529&gt;STD_01122025!$F$6,OR(AF1529="ND",AF1529&lt;STD_01122025!$F$7),AH1529="ND"),"Pass","Fail"),IF(E1529="SuperPL",IF(AND(T1529&gt;STD_01122025!$H$3,U1529&lt;STD_01122025!$H$4,V1529&gt;STD_01122025!$H$5,X1529&gt;STD_01122025!$H$6,OR(AF1529="ND",AF1529&lt;STD_01122025!$H$7),AH1529="ND"),"Pass","Fail"),IF(E1529="Flight",IF(AND(T1529&gt;STD_01122025!$J$3,U1529&lt;STD_01122025!$J$4,X1529&gt;STD_01122025!$J$6,OR(AF1529="ND",AF1529&lt;STD_01122025!$J$7),AH1529="ND"),"Pass","Fail"),""))))))</f>
        <v/>
      </c>
      <c r="AM1529" s="62" t="str">
        <f>IF(ISBLANK(B1529),"",IFERROR(IF(VLOOKUP(B1529,'Np PL4 Stock'!$A:$J,10,FALSE)="Np4",D1529-VLOOKUP(B1529,'Np PL4 Stock'!$A:$E,5,FALSE),D1529-VLOOKUP(B1529,'Np PL4 Stock'!$A:$E,5,FALSE)-1),""))</f>
        <v/>
      </c>
      <c r="AN1529" s="147"/>
      <c r="AO1529" s="147"/>
      <c r="AP1529" s="59"/>
      <c r="AQ1529" s="59"/>
      <c r="AR1529" s="59"/>
      <c r="AS1529" s="59"/>
      <c r="AT1529" s="73"/>
      <c r="AU1529" s="73"/>
      <c r="AV1529" s="73"/>
      <c r="AW1529" s="73"/>
      <c r="AX1529" s="84"/>
      <c r="AY1529" s="59"/>
      <c r="AZ1529" s="59"/>
      <c r="BA1529" s="59"/>
      <c r="BB1529" s="59"/>
      <c r="BC1529" s="59"/>
      <c r="BD1529" s="59"/>
      <c r="BE1529" s="84"/>
      <c r="BF1529" s="84"/>
      <c r="BG1529" s="84"/>
      <c r="BH1529" s="84"/>
      <c r="BI1529" s="85"/>
      <c r="BJ1529" s="86"/>
      <c r="BK1529" s="86"/>
      <c r="BL1529" s="86"/>
      <c r="BM1529" s="86"/>
      <c r="BN1529" s="86"/>
      <c r="BO1529" s="59"/>
      <c r="BP1529" s="69"/>
      <c r="BQ1529" s="92">
        <v>0</v>
      </c>
      <c r="BR1529" s="93">
        <v>0</v>
      </c>
      <c r="BS1529" s="94" t="str">
        <f t="shared" si="245"/>
        <v/>
      </c>
      <c r="BT1529" s="95">
        <v>0</v>
      </c>
      <c r="BU1529" s="101" t="str">
        <f t="shared" si="246"/>
        <v/>
      </c>
      <c r="BV1529" s="102" t="str">
        <f t="shared" si="247"/>
        <v>-</v>
      </c>
      <c r="BW1529" s="103"/>
      <c r="BX1529" s="104" t="str">
        <f t="shared" si="248"/>
        <v>-</v>
      </c>
      <c r="BY1529" s="105"/>
      <c r="BZ1529" s="103"/>
      <c r="CA1529" s="106"/>
      <c r="CB1529" s="107"/>
      <c r="CC1529" s="112"/>
      <c r="CD1529" s="106"/>
      <c r="CE1529" s="103"/>
      <c r="CF1529" s="113"/>
      <c r="CG1529" s="114"/>
    </row>
    <row r="1530" spans="1:85">
      <c r="A1530" s="53" t="str">
        <f t="shared" si="249"/>
        <v>--</v>
      </c>
      <c r="B1530" s="47" t="str">
        <f t="shared" si="250"/>
        <v>-</v>
      </c>
      <c r="C1530" s="153"/>
      <c r="D1530" s="49"/>
      <c r="E1530" s="50"/>
      <c r="F1530" s="51"/>
      <c r="G1530" s="59"/>
      <c r="H1530" s="51"/>
      <c r="I1530" s="59"/>
      <c r="J1530" s="60" t="str">
        <f>IF(ISBLANK(H1530),"",IFERROR(VLOOKUP(B1530,'Np PL4 Stock'!$A:$D,4,FALSE),""))</f>
        <v/>
      </c>
      <c r="K1530" s="61" t="str">
        <f>IF(ISBLANK(H1530),"",SUMIF('Np PL4 Stock'!$A:$A,B1530,'Np PL4 Stock'!$N:$N))</f>
        <v/>
      </c>
      <c r="L1530" s="62" t="str">
        <f>IF(ISBLANK(H1530),"",VLOOKUP(LEFT(B1530,5),Unit!A:B,2,FALSE))</f>
        <v/>
      </c>
      <c r="M1530" s="63" t="str">
        <f>IF(ISBLANK(H1530),"",IFERROR(VLOOKUP(B1530,'Np PL4 Stock'!$A:$T,20,FALSE),""))</f>
        <v/>
      </c>
      <c r="N1530" s="63" t="str">
        <f>IF(ISBLANK(H1530),"",IFERROR(VLOOKUP(B1530,'Np PL4 Stock'!$A:$U,21,FALSE),""))</f>
        <v/>
      </c>
      <c r="O1530" s="62" t="str">
        <f t="shared" si="243"/>
        <v/>
      </c>
      <c r="P1530" s="62" t="str">
        <f t="shared" si="241"/>
        <v/>
      </c>
      <c r="Q1530" s="67" t="str">
        <f t="shared" si="244"/>
        <v/>
      </c>
      <c r="R1530" s="67" t="str">
        <f t="shared" si="242"/>
        <v/>
      </c>
      <c r="S1530" s="59"/>
      <c r="T1530" s="147"/>
      <c r="U1530" s="147"/>
      <c r="V1530" s="59"/>
      <c r="W1530" s="59"/>
      <c r="X1530" s="59"/>
      <c r="Y1530" s="59"/>
      <c r="Z1530" s="59"/>
      <c r="AA1530" s="59"/>
      <c r="AB1530" s="59"/>
      <c r="AC1530" s="59"/>
      <c r="AD1530" s="59"/>
      <c r="AE1530" s="59"/>
      <c r="AF1530" s="73"/>
      <c r="AG1530" s="73"/>
      <c r="AH1530" s="73"/>
      <c r="AI1530" s="73"/>
      <c r="AJ1530" s="73"/>
      <c r="AK1530" s="73"/>
      <c r="AL1530" s="77" t="str">
        <f>IF(ISBLANK(S1530),"",IF(AJ1530="Fail","Fail",IF(E1530="PL4",IF(AND(T1530&gt;STD_01122025!$D$3,U1530&lt;STD_01122025!$D$4,OR(AF1530="ND",AF1530&lt;STD_01122025!$D$7),AH1530="ND"),"Pass","Fail"),IF(E1530="PL12",IF(AND(S1530&lt;STD_01122025!$F$2,T1530&gt;STD_01122025!$F$3,U1530&lt;STD_01122025!$F$4,V1530&gt;STD_01122025!$F$5,X1530&gt;STD_01122025!$F$6,OR(AF1530="ND",AF1530&lt;STD_01122025!$F$7),AH1530="ND"),"Pass","Fail"),IF(E1530="SuperPL",IF(AND(T1530&gt;STD_01122025!$H$3,U1530&lt;STD_01122025!$H$4,V1530&gt;STD_01122025!$H$5,X1530&gt;STD_01122025!$H$6,OR(AF1530="ND",AF1530&lt;STD_01122025!$H$7),AH1530="ND"),"Pass","Fail"),IF(E1530="Flight",IF(AND(T1530&gt;STD_01122025!$J$3,U1530&lt;STD_01122025!$J$4,X1530&gt;STD_01122025!$J$6,OR(AF1530="ND",AF1530&lt;STD_01122025!$J$7),AH1530="ND"),"Pass","Fail"),""))))))</f>
        <v/>
      </c>
      <c r="AM1530" s="62" t="str">
        <f>IF(ISBLANK(B1530),"",IFERROR(IF(VLOOKUP(B1530,'Np PL4 Stock'!$A:$J,10,FALSE)="Np4",D1530-VLOOKUP(B1530,'Np PL4 Stock'!$A:$E,5,FALSE),D1530-VLOOKUP(B1530,'Np PL4 Stock'!$A:$E,5,FALSE)-1),""))</f>
        <v/>
      </c>
      <c r="AN1530" s="147"/>
      <c r="AO1530" s="147"/>
      <c r="AP1530" s="59"/>
      <c r="AQ1530" s="59"/>
      <c r="AR1530" s="59"/>
      <c r="AS1530" s="59"/>
      <c r="AT1530" s="73"/>
      <c r="AU1530" s="73"/>
      <c r="AV1530" s="73"/>
      <c r="AW1530" s="73"/>
      <c r="AX1530" s="84"/>
      <c r="AY1530" s="59"/>
      <c r="AZ1530" s="59"/>
      <c r="BA1530" s="59"/>
      <c r="BB1530" s="59"/>
      <c r="BC1530" s="59"/>
      <c r="BD1530" s="59"/>
      <c r="BE1530" s="84"/>
      <c r="BF1530" s="84"/>
      <c r="BG1530" s="84"/>
      <c r="BH1530" s="84"/>
      <c r="BI1530" s="85"/>
      <c r="BJ1530" s="86"/>
      <c r="BK1530" s="86"/>
      <c r="BL1530" s="86"/>
      <c r="BM1530" s="86"/>
      <c r="BN1530" s="86"/>
      <c r="BO1530" s="59"/>
      <c r="BP1530" s="69"/>
      <c r="BQ1530" s="92">
        <v>0</v>
      </c>
      <c r="BR1530" s="93">
        <v>0</v>
      </c>
      <c r="BS1530" s="94" t="str">
        <f t="shared" si="245"/>
        <v/>
      </c>
      <c r="BT1530" s="95">
        <v>0</v>
      </c>
      <c r="BU1530" s="101" t="str">
        <f t="shared" si="246"/>
        <v/>
      </c>
      <c r="BV1530" s="102" t="str">
        <f t="shared" si="247"/>
        <v>-</v>
      </c>
      <c r="BW1530" s="103"/>
      <c r="BX1530" s="104" t="str">
        <f t="shared" si="248"/>
        <v>-</v>
      </c>
      <c r="BY1530" s="105"/>
      <c r="BZ1530" s="103"/>
      <c r="CA1530" s="106"/>
      <c r="CB1530" s="107"/>
      <c r="CC1530" s="112"/>
      <c r="CD1530" s="106"/>
      <c r="CE1530" s="103"/>
      <c r="CF1530" s="113"/>
      <c r="CG1530" s="114"/>
    </row>
    <row r="1531" spans="1:85">
      <c r="A1531" s="53" t="str">
        <f t="shared" si="249"/>
        <v>--</v>
      </c>
      <c r="B1531" s="47" t="str">
        <f t="shared" si="250"/>
        <v>-</v>
      </c>
      <c r="C1531" s="153"/>
      <c r="D1531" s="49"/>
      <c r="E1531" s="50"/>
      <c r="F1531" s="51"/>
      <c r="G1531" s="59"/>
      <c r="H1531" s="51"/>
      <c r="I1531" s="59"/>
      <c r="J1531" s="60" t="str">
        <f>IF(ISBLANK(H1531),"",IFERROR(VLOOKUP(B1531,'Np PL4 Stock'!$A:$D,4,FALSE),""))</f>
        <v/>
      </c>
      <c r="K1531" s="61" t="str">
        <f>IF(ISBLANK(H1531),"",SUMIF('Np PL4 Stock'!$A:$A,B1531,'Np PL4 Stock'!$N:$N))</f>
        <v/>
      </c>
      <c r="L1531" s="62" t="str">
        <f>IF(ISBLANK(H1531),"",VLOOKUP(LEFT(B1531,5),Unit!A:B,2,FALSE))</f>
        <v/>
      </c>
      <c r="M1531" s="63" t="str">
        <f>IF(ISBLANK(H1531),"",IFERROR(VLOOKUP(B1531,'Np PL4 Stock'!$A:$T,20,FALSE),""))</f>
        <v/>
      </c>
      <c r="N1531" s="63" t="str">
        <f>IF(ISBLANK(H1531),"",IFERROR(VLOOKUP(B1531,'Np PL4 Stock'!$A:$U,21,FALSE),""))</f>
        <v/>
      </c>
      <c r="O1531" s="62" t="str">
        <f t="shared" si="243"/>
        <v/>
      </c>
      <c r="P1531" s="62" t="str">
        <f t="shared" si="241"/>
        <v/>
      </c>
      <c r="Q1531" s="67" t="str">
        <f t="shared" si="244"/>
        <v/>
      </c>
      <c r="R1531" s="67" t="str">
        <f t="shared" si="242"/>
        <v/>
      </c>
      <c r="S1531" s="59"/>
      <c r="T1531" s="147"/>
      <c r="U1531" s="147"/>
      <c r="V1531" s="59"/>
      <c r="W1531" s="59"/>
      <c r="X1531" s="59"/>
      <c r="Y1531" s="59"/>
      <c r="Z1531" s="59"/>
      <c r="AA1531" s="59"/>
      <c r="AB1531" s="59"/>
      <c r="AC1531" s="59"/>
      <c r="AD1531" s="59"/>
      <c r="AE1531" s="59"/>
      <c r="AF1531" s="73"/>
      <c r="AG1531" s="73"/>
      <c r="AH1531" s="73"/>
      <c r="AI1531" s="73"/>
      <c r="AJ1531" s="73"/>
      <c r="AK1531" s="73"/>
      <c r="AL1531" s="77" t="str">
        <f>IF(ISBLANK(S1531),"",IF(AJ1531="Fail","Fail",IF(E1531="PL4",IF(AND(T1531&gt;STD_01122025!$D$3,U1531&lt;STD_01122025!$D$4,OR(AF1531="ND",AF1531&lt;STD_01122025!$D$7),AH1531="ND"),"Pass","Fail"),IF(E1531="PL12",IF(AND(S1531&lt;STD_01122025!$F$2,T1531&gt;STD_01122025!$F$3,U1531&lt;STD_01122025!$F$4,V1531&gt;STD_01122025!$F$5,X1531&gt;STD_01122025!$F$6,OR(AF1531="ND",AF1531&lt;STD_01122025!$F$7),AH1531="ND"),"Pass","Fail"),IF(E1531="SuperPL",IF(AND(T1531&gt;STD_01122025!$H$3,U1531&lt;STD_01122025!$H$4,V1531&gt;STD_01122025!$H$5,X1531&gt;STD_01122025!$H$6,OR(AF1531="ND",AF1531&lt;STD_01122025!$H$7),AH1531="ND"),"Pass","Fail"),IF(E1531="Flight",IF(AND(T1531&gt;STD_01122025!$J$3,U1531&lt;STD_01122025!$J$4,X1531&gt;STD_01122025!$J$6,OR(AF1531="ND",AF1531&lt;STD_01122025!$J$7),AH1531="ND"),"Pass","Fail"),""))))))</f>
        <v/>
      </c>
      <c r="AM1531" s="62" t="str">
        <f>IF(ISBLANK(B1531),"",IFERROR(IF(VLOOKUP(B1531,'Np PL4 Stock'!$A:$J,10,FALSE)="Np4",D1531-VLOOKUP(B1531,'Np PL4 Stock'!$A:$E,5,FALSE),D1531-VLOOKUP(B1531,'Np PL4 Stock'!$A:$E,5,FALSE)-1),""))</f>
        <v/>
      </c>
      <c r="AN1531" s="147"/>
      <c r="AO1531" s="147"/>
      <c r="AP1531" s="59"/>
      <c r="AQ1531" s="59"/>
      <c r="AR1531" s="59"/>
      <c r="AS1531" s="59"/>
      <c r="AT1531" s="73"/>
      <c r="AU1531" s="73"/>
      <c r="AV1531" s="73"/>
      <c r="AW1531" s="73"/>
      <c r="AX1531" s="84"/>
      <c r="AY1531" s="59"/>
      <c r="AZ1531" s="59"/>
      <c r="BA1531" s="59"/>
      <c r="BB1531" s="59"/>
      <c r="BC1531" s="59"/>
      <c r="BD1531" s="59"/>
      <c r="BE1531" s="84"/>
      <c r="BF1531" s="84"/>
      <c r="BG1531" s="84"/>
      <c r="BH1531" s="84"/>
      <c r="BI1531" s="85"/>
      <c r="BJ1531" s="86"/>
      <c r="BK1531" s="86"/>
      <c r="BL1531" s="86"/>
      <c r="BM1531" s="86"/>
      <c r="BN1531" s="86"/>
      <c r="BO1531" s="59"/>
      <c r="BP1531" s="69"/>
      <c r="BQ1531" s="92">
        <v>0</v>
      </c>
      <c r="BR1531" s="93">
        <v>0</v>
      </c>
      <c r="BS1531" s="94" t="str">
        <f t="shared" si="245"/>
        <v/>
      </c>
      <c r="BT1531" s="95">
        <v>0</v>
      </c>
      <c r="BU1531" s="101" t="str">
        <f t="shared" si="246"/>
        <v/>
      </c>
      <c r="BV1531" s="102" t="str">
        <f t="shared" si="247"/>
        <v>-</v>
      </c>
      <c r="BW1531" s="103"/>
      <c r="BX1531" s="104" t="str">
        <f t="shared" si="248"/>
        <v>-</v>
      </c>
      <c r="BY1531" s="105"/>
      <c r="BZ1531" s="103"/>
      <c r="CA1531" s="106"/>
      <c r="CB1531" s="107"/>
      <c r="CC1531" s="112"/>
      <c r="CD1531" s="106"/>
      <c r="CE1531" s="103"/>
      <c r="CF1531" s="113"/>
      <c r="CG1531" s="114"/>
    </row>
    <row r="1532" spans="1:85">
      <c r="A1532" s="53" t="str">
        <f t="shared" si="249"/>
        <v>--</v>
      </c>
      <c r="B1532" s="47" t="str">
        <f t="shared" si="250"/>
        <v>-</v>
      </c>
      <c r="C1532" s="153"/>
      <c r="D1532" s="49"/>
      <c r="E1532" s="50"/>
      <c r="F1532" s="51"/>
      <c r="G1532" s="59"/>
      <c r="H1532" s="51"/>
      <c r="I1532" s="59"/>
      <c r="J1532" s="60" t="str">
        <f>IF(ISBLANK(H1532),"",IFERROR(VLOOKUP(B1532,'Np PL4 Stock'!$A:$D,4,FALSE),""))</f>
        <v/>
      </c>
      <c r="K1532" s="61" t="str">
        <f>IF(ISBLANK(H1532),"",SUMIF('Np PL4 Stock'!$A:$A,B1532,'Np PL4 Stock'!$N:$N))</f>
        <v/>
      </c>
      <c r="L1532" s="62" t="str">
        <f>IF(ISBLANK(H1532),"",VLOOKUP(LEFT(B1532,5),Unit!A:B,2,FALSE))</f>
        <v/>
      </c>
      <c r="M1532" s="63" t="str">
        <f>IF(ISBLANK(H1532),"",IFERROR(VLOOKUP(B1532,'Np PL4 Stock'!$A:$T,20,FALSE),""))</f>
        <v/>
      </c>
      <c r="N1532" s="63" t="str">
        <f>IF(ISBLANK(H1532),"",IFERROR(VLOOKUP(B1532,'Np PL4 Stock'!$A:$U,21,FALSE),""))</f>
        <v/>
      </c>
      <c r="O1532" s="62" t="str">
        <f t="shared" si="243"/>
        <v/>
      </c>
      <c r="P1532" s="62" t="str">
        <f t="shared" si="241"/>
        <v/>
      </c>
      <c r="Q1532" s="67" t="str">
        <f t="shared" si="244"/>
        <v/>
      </c>
      <c r="R1532" s="67" t="str">
        <f t="shared" si="242"/>
        <v/>
      </c>
      <c r="S1532" s="59"/>
      <c r="T1532" s="147"/>
      <c r="U1532" s="147"/>
      <c r="V1532" s="59"/>
      <c r="W1532" s="59"/>
      <c r="X1532" s="59"/>
      <c r="Y1532" s="59"/>
      <c r="Z1532" s="59"/>
      <c r="AA1532" s="59"/>
      <c r="AB1532" s="59"/>
      <c r="AC1532" s="59"/>
      <c r="AD1532" s="59"/>
      <c r="AE1532" s="59"/>
      <c r="AF1532" s="73"/>
      <c r="AG1532" s="73"/>
      <c r="AH1532" s="73"/>
      <c r="AI1532" s="73"/>
      <c r="AJ1532" s="73"/>
      <c r="AK1532" s="73"/>
      <c r="AL1532" s="77" t="str">
        <f>IF(ISBLANK(S1532),"",IF(AJ1532="Fail","Fail",IF(E1532="PL4",IF(AND(T1532&gt;STD_01122025!$D$3,U1532&lt;STD_01122025!$D$4,OR(AF1532="ND",AF1532&lt;STD_01122025!$D$7),AH1532="ND"),"Pass","Fail"),IF(E1532="PL12",IF(AND(S1532&lt;STD_01122025!$F$2,T1532&gt;STD_01122025!$F$3,U1532&lt;STD_01122025!$F$4,V1532&gt;STD_01122025!$F$5,X1532&gt;STD_01122025!$F$6,OR(AF1532="ND",AF1532&lt;STD_01122025!$F$7),AH1532="ND"),"Pass","Fail"),IF(E1532="SuperPL",IF(AND(T1532&gt;STD_01122025!$H$3,U1532&lt;STD_01122025!$H$4,V1532&gt;STD_01122025!$H$5,X1532&gt;STD_01122025!$H$6,OR(AF1532="ND",AF1532&lt;STD_01122025!$H$7),AH1532="ND"),"Pass","Fail"),IF(E1532="Flight",IF(AND(T1532&gt;STD_01122025!$J$3,U1532&lt;STD_01122025!$J$4,X1532&gt;STD_01122025!$J$6,OR(AF1532="ND",AF1532&lt;STD_01122025!$J$7),AH1532="ND"),"Pass","Fail"),""))))))</f>
        <v/>
      </c>
      <c r="AM1532" s="62" t="str">
        <f>IF(ISBLANK(B1532),"",IFERROR(IF(VLOOKUP(B1532,'Np PL4 Stock'!$A:$J,10,FALSE)="Np4",D1532-VLOOKUP(B1532,'Np PL4 Stock'!$A:$E,5,FALSE),D1532-VLOOKUP(B1532,'Np PL4 Stock'!$A:$E,5,FALSE)-1),""))</f>
        <v/>
      </c>
      <c r="AN1532" s="147"/>
      <c r="AO1532" s="147"/>
      <c r="AP1532" s="59"/>
      <c r="AQ1532" s="59"/>
      <c r="AR1532" s="59"/>
      <c r="AS1532" s="59"/>
      <c r="AT1532" s="73"/>
      <c r="AU1532" s="73"/>
      <c r="AV1532" s="73"/>
      <c r="AW1532" s="73"/>
      <c r="AX1532" s="84"/>
      <c r="AY1532" s="59"/>
      <c r="AZ1532" s="59"/>
      <c r="BA1532" s="59"/>
      <c r="BB1532" s="59"/>
      <c r="BC1532" s="59"/>
      <c r="BD1532" s="59"/>
      <c r="BE1532" s="84"/>
      <c r="BF1532" s="84"/>
      <c r="BG1532" s="84"/>
      <c r="BH1532" s="84"/>
      <c r="BI1532" s="85"/>
      <c r="BJ1532" s="86"/>
      <c r="BK1532" s="86"/>
      <c r="BL1532" s="86"/>
      <c r="BM1532" s="86"/>
      <c r="BN1532" s="86"/>
      <c r="BO1532" s="59"/>
      <c r="BP1532" s="69"/>
      <c r="BQ1532" s="92">
        <v>0</v>
      </c>
      <c r="BR1532" s="93">
        <v>0</v>
      </c>
      <c r="BS1532" s="94" t="str">
        <f t="shared" si="245"/>
        <v/>
      </c>
      <c r="BT1532" s="95">
        <v>0</v>
      </c>
      <c r="BU1532" s="101" t="str">
        <f t="shared" si="246"/>
        <v/>
      </c>
      <c r="BV1532" s="102" t="str">
        <f t="shared" si="247"/>
        <v>-</v>
      </c>
      <c r="BW1532" s="103"/>
      <c r="BX1532" s="104" t="str">
        <f t="shared" si="248"/>
        <v>-</v>
      </c>
      <c r="BY1532" s="105"/>
      <c r="BZ1532" s="103"/>
      <c r="CA1532" s="106"/>
      <c r="CB1532" s="107"/>
      <c r="CC1532" s="112"/>
      <c r="CD1532" s="106"/>
      <c r="CE1532" s="103"/>
      <c r="CF1532" s="113"/>
      <c r="CG1532" s="114"/>
    </row>
    <row r="1533" spans="1:85">
      <c r="A1533" s="53" t="str">
        <f t="shared" si="249"/>
        <v>--</v>
      </c>
      <c r="B1533" s="47" t="str">
        <f t="shared" si="250"/>
        <v>-</v>
      </c>
      <c r="C1533" s="153"/>
      <c r="D1533" s="49"/>
      <c r="E1533" s="50"/>
      <c r="F1533" s="51"/>
      <c r="G1533" s="59"/>
      <c r="H1533" s="51"/>
      <c r="I1533" s="59"/>
      <c r="J1533" s="60" t="str">
        <f>IF(ISBLANK(H1533),"",IFERROR(VLOOKUP(B1533,'Np PL4 Stock'!$A:$D,4,FALSE),""))</f>
        <v/>
      </c>
      <c r="K1533" s="61" t="str">
        <f>IF(ISBLANK(H1533),"",SUMIF('Np PL4 Stock'!$A:$A,B1533,'Np PL4 Stock'!$N:$N))</f>
        <v/>
      </c>
      <c r="L1533" s="62" t="str">
        <f>IF(ISBLANK(H1533),"",VLOOKUP(LEFT(B1533,5),Unit!A:B,2,FALSE))</f>
        <v/>
      </c>
      <c r="M1533" s="63" t="str">
        <f>IF(ISBLANK(H1533),"",IFERROR(VLOOKUP(B1533,'Np PL4 Stock'!$A:$T,20,FALSE),""))</f>
        <v/>
      </c>
      <c r="N1533" s="63" t="str">
        <f>IF(ISBLANK(H1533),"",IFERROR(VLOOKUP(B1533,'Np PL4 Stock'!$A:$U,21,FALSE),""))</f>
        <v/>
      </c>
      <c r="O1533" s="62" t="str">
        <f t="shared" si="243"/>
        <v/>
      </c>
      <c r="P1533" s="62" t="str">
        <f t="shared" si="241"/>
        <v/>
      </c>
      <c r="Q1533" s="67" t="str">
        <f t="shared" si="244"/>
        <v/>
      </c>
      <c r="R1533" s="67" t="str">
        <f t="shared" si="242"/>
        <v/>
      </c>
      <c r="S1533" s="59"/>
      <c r="T1533" s="147"/>
      <c r="U1533" s="147"/>
      <c r="V1533" s="59"/>
      <c r="W1533" s="59"/>
      <c r="X1533" s="59"/>
      <c r="Y1533" s="59"/>
      <c r="Z1533" s="59"/>
      <c r="AA1533" s="59"/>
      <c r="AB1533" s="59"/>
      <c r="AC1533" s="59"/>
      <c r="AD1533" s="59"/>
      <c r="AE1533" s="59"/>
      <c r="AF1533" s="73"/>
      <c r="AG1533" s="73"/>
      <c r="AH1533" s="73"/>
      <c r="AI1533" s="73"/>
      <c r="AJ1533" s="73"/>
      <c r="AK1533" s="73"/>
      <c r="AL1533" s="77" t="str">
        <f>IF(ISBLANK(S1533),"",IF(AJ1533="Fail","Fail",IF(E1533="PL4",IF(AND(T1533&gt;STD_01122025!$D$3,U1533&lt;STD_01122025!$D$4,OR(AF1533="ND",AF1533&lt;STD_01122025!$D$7),AH1533="ND"),"Pass","Fail"),IF(E1533="PL12",IF(AND(S1533&lt;STD_01122025!$F$2,T1533&gt;STD_01122025!$F$3,U1533&lt;STD_01122025!$F$4,V1533&gt;STD_01122025!$F$5,X1533&gt;STD_01122025!$F$6,OR(AF1533="ND",AF1533&lt;STD_01122025!$F$7),AH1533="ND"),"Pass","Fail"),IF(E1533="SuperPL",IF(AND(T1533&gt;STD_01122025!$H$3,U1533&lt;STD_01122025!$H$4,V1533&gt;STD_01122025!$H$5,X1533&gt;STD_01122025!$H$6,OR(AF1533="ND",AF1533&lt;STD_01122025!$H$7),AH1533="ND"),"Pass","Fail"),IF(E1533="Flight",IF(AND(T1533&gt;STD_01122025!$J$3,U1533&lt;STD_01122025!$J$4,X1533&gt;STD_01122025!$J$6,OR(AF1533="ND",AF1533&lt;STD_01122025!$J$7),AH1533="ND"),"Pass","Fail"),""))))))</f>
        <v/>
      </c>
      <c r="AM1533" s="62" t="str">
        <f>IF(ISBLANK(B1533),"",IFERROR(IF(VLOOKUP(B1533,'Np PL4 Stock'!$A:$J,10,FALSE)="Np4",D1533-VLOOKUP(B1533,'Np PL4 Stock'!$A:$E,5,FALSE),D1533-VLOOKUP(B1533,'Np PL4 Stock'!$A:$E,5,FALSE)-1),""))</f>
        <v/>
      </c>
      <c r="AN1533" s="147"/>
      <c r="AO1533" s="147"/>
      <c r="AP1533" s="59"/>
      <c r="AQ1533" s="59"/>
      <c r="AR1533" s="59"/>
      <c r="AS1533" s="59"/>
      <c r="AT1533" s="73"/>
      <c r="AU1533" s="73"/>
      <c r="AV1533" s="73"/>
      <c r="AW1533" s="73"/>
      <c r="AX1533" s="84"/>
      <c r="AY1533" s="59"/>
      <c r="AZ1533" s="59"/>
      <c r="BA1533" s="59"/>
      <c r="BB1533" s="59"/>
      <c r="BC1533" s="59"/>
      <c r="BD1533" s="59"/>
      <c r="BE1533" s="84"/>
      <c r="BF1533" s="84"/>
      <c r="BG1533" s="84"/>
      <c r="BH1533" s="84"/>
      <c r="BI1533" s="85"/>
      <c r="BJ1533" s="86"/>
      <c r="BK1533" s="86"/>
      <c r="BL1533" s="86"/>
      <c r="BM1533" s="86"/>
      <c r="BN1533" s="86"/>
      <c r="BO1533" s="59"/>
      <c r="BP1533" s="69"/>
      <c r="BQ1533" s="92">
        <v>0</v>
      </c>
      <c r="BR1533" s="93">
        <v>0</v>
      </c>
      <c r="BS1533" s="94" t="str">
        <f t="shared" si="245"/>
        <v/>
      </c>
      <c r="BT1533" s="95">
        <v>0</v>
      </c>
      <c r="BU1533" s="101" t="str">
        <f t="shared" si="246"/>
        <v/>
      </c>
      <c r="BV1533" s="102" t="str">
        <f t="shared" si="247"/>
        <v>-</v>
      </c>
      <c r="BW1533" s="103"/>
      <c r="BX1533" s="104" t="str">
        <f t="shared" si="248"/>
        <v>-</v>
      </c>
      <c r="BY1533" s="105"/>
      <c r="BZ1533" s="103"/>
      <c r="CA1533" s="106"/>
      <c r="CB1533" s="107"/>
      <c r="CC1533" s="112"/>
      <c r="CD1533" s="106"/>
      <c r="CE1533" s="103"/>
      <c r="CF1533" s="113"/>
      <c r="CG1533" s="114"/>
    </row>
    <row r="1534" spans="1:85">
      <c r="A1534" s="53" t="str">
        <f t="shared" si="249"/>
        <v>--</v>
      </c>
      <c r="B1534" s="47" t="str">
        <f t="shared" si="250"/>
        <v>-</v>
      </c>
      <c r="C1534" s="153"/>
      <c r="D1534" s="49"/>
      <c r="E1534" s="50"/>
      <c r="F1534" s="51"/>
      <c r="G1534" s="59"/>
      <c r="H1534" s="51"/>
      <c r="I1534" s="59"/>
      <c r="J1534" s="60" t="str">
        <f>IF(ISBLANK(H1534),"",IFERROR(VLOOKUP(B1534,'Np PL4 Stock'!$A:$D,4,FALSE),""))</f>
        <v/>
      </c>
      <c r="K1534" s="61" t="str">
        <f>IF(ISBLANK(H1534),"",SUMIF('Np PL4 Stock'!$A:$A,B1534,'Np PL4 Stock'!$N:$N))</f>
        <v/>
      </c>
      <c r="L1534" s="62" t="str">
        <f>IF(ISBLANK(H1534),"",VLOOKUP(LEFT(B1534,5),Unit!A:B,2,FALSE))</f>
        <v/>
      </c>
      <c r="M1534" s="63" t="str">
        <f>IF(ISBLANK(H1534),"",IFERROR(VLOOKUP(B1534,'Np PL4 Stock'!$A:$T,20,FALSE),""))</f>
        <v/>
      </c>
      <c r="N1534" s="63" t="str">
        <f>IF(ISBLANK(H1534),"",IFERROR(VLOOKUP(B1534,'Np PL4 Stock'!$A:$U,21,FALSE),""))</f>
        <v/>
      </c>
      <c r="O1534" s="62" t="str">
        <f t="shared" si="243"/>
        <v/>
      </c>
      <c r="P1534" s="62" t="str">
        <f t="shared" si="241"/>
        <v/>
      </c>
      <c r="Q1534" s="67" t="str">
        <f t="shared" si="244"/>
        <v/>
      </c>
      <c r="R1534" s="67" t="str">
        <f t="shared" si="242"/>
        <v/>
      </c>
      <c r="S1534" s="59"/>
      <c r="T1534" s="147"/>
      <c r="U1534" s="147"/>
      <c r="V1534" s="59"/>
      <c r="W1534" s="59"/>
      <c r="X1534" s="59"/>
      <c r="Y1534" s="59"/>
      <c r="Z1534" s="59"/>
      <c r="AA1534" s="59"/>
      <c r="AB1534" s="59"/>
      <c r="AC1534" s="59"/>
      <c r="AD1534" s="59"/>
      <c r="AE1534" s="59"/>
      <c r="AF1534" s="73"/>
      <c r="AG1534" s="73"/>
      <c r="AH1534" s="73"/>
      <c r="AI1534" s="73"/>
      <c r="AJ1534" s="73"/>
      <c r="AK1534" s="73"/>
      <c r="AL1534" s="77" t="str">
        <f>IF(ISBLANK(S1534),"",IF(AJ1534="Fail","Fail",IF(E1534="PL4",IF(AND(T1534&gt;STD_01122025!$D$3,U1534&lt;STD_01122025!$D$4,OR(AF1534="ND",AF1534&lt;STD_01122025!$D$7),AH1534="ND"),"Pass","Fail"),IF(E1534="PL12",IF(AND(S1534&lt;STD_01122025!$F$2,T1534&gt;STD_01122025!$F$3,U1534&lt;STD_01122025!$F$4,V1534&gt;STD_01122025!$F$5,X1534&gt;STD_01122025!$F$6,OR(AF1534="ND",AF1534&lt;STD_01122025!$F$7),AH1534="ND"),"Pass","Fail"),IF(E1534="SuperPL",IF(AND(T1534&gt;STD_01122025!$H$3,U1534&lt;STD_01122025!$H$4,V1534&gt;STD_01122025!$H$5,X1534&gt;STD_01122025!$H$6,OR(AF1534="ND",AF1534&lt;STD_01122025!$H$7),AH1534="ND"),"Pass","Fail"),IF(E1534="Flight",IF(AND(T1534&gt;STD_01122025!$J$3,U1534&lt;STD_01122025!$J$4,X1534&gt;STD_01122025!$J$6,OR(AF1534="ND",AF1534&lt;STD_01122025!$J$7),AH1534="ND"),"Pass","Fail"),""))))))</f>
        <v/>
      </c>
      <c r="AM1534" s="62" t="str">
        <f>IF(ISBLANK(B1534),"",IFERROR(IF(VLOOKUP(B1534,'Np PL4 Stock'!$A:$J,10,FALSE)="Np4",D1534-VLOOKUP(B1534,'Np PL4 Stock'!$A:$E,5,FALSE),D1534-VLOOKUP(B1534,'Np PL4 Stock'!$A:$E,5,FALSE)-1),""))</f>
        <v/>
      </c>
      <c r="AN1534" s="147"/>
      <c r="AO1534" s="147"/>
      <c r="AP1534" s="59"/>
      <c r="AQ1534" s="59"/>
      <c r="AR1534" s="59"/>
      <c r="AS1534" s="59"/>
      <c r="AT1534" s="73"/>
      <c r="AU1534" s="73"/>
      <c r="AV1534" s="73"/>
      <c r="AW1534" s="73"/>
      <c r="AX1534" s="84"/>
      <c r="AY1534" s="59"/>
      <c r="AZ1534" s="59"/>
      <c r="BA1534" s="59"/>
      <c r="BB1534" s="59"/>
      <c r="BC1534" s="59"/>
      <c r="BD1534" s="59"/>
      <c r="BE1534" s="84"/>
      <c r="BF1534" s="84"/>
      <c r="BG1534" s="84"/>
      <c r="BH1534" s="84"/>
      <c r="BI1534" s="85"/>
      <c r="BJ1534" s="86"/>
      <c r="BK1534" s="86"/>
      <c r="BL1534" s="86"/>
      <c r="BM1534" s="86"/>
      <c r="BN1534" s="86"/>
      <c r="BO1534" s="59"/>
      <c r="BP1534" s="69"/>
      <c r="BQ1534" s="92">
        <v>0</v>
      </c>
      <c r="BR1534" s="93">
        <v>0</v>
      </c>
      <c r="BS1534" s="94" t="str">
        <f t="shared" si="245"/>
        <v/>
      </c>
      <c r="BT1534" s="95">
        <v>0</v>
      </c>
      <c r="BU1534" s="101" t="str">
        <f t="shared" si="246"/>
        <v/>
      </c>
      <c r="BV1534" s="102" t="str">
        <f t="shared" si="247"/>
        <v>-</v>
      </c>
      <c r="BW1534" s="103"/>
      <c r="BX1534" s="104" t="str">
        <f t="shared" si="248"/>
        <v>-</v>
      </c>
      <c r="BY1534" s="105"/>
      <c r="BZ1534" s="103"/>
      <c r="CA1534" s="106"/>
      <c r="CB1534" s="107"/>
      <c r="CC1534" s="112"/>
      <c r="CD1534" s="106"/>
      <c r="CE1534" s="103"/>
      <c r="CF1534" s="113"/>
      <c r="CG1534" s="114"/>
    </row>
    <row r="1535" spans="1:85">
      <c r="A1535" s="53" t="str">
        <f t="shared" si="249"/>
        <v>--</v>
      </c>
      <c r="B1535" s="47" t="str">
        <f t="shared" si="250"/>
        <v>-</v>
      </c>
      <c r="C1535" s="153"/>
      <c r="D1535" s="49"/>
      <c r="E1535" s="50"/>
      <c r="F1535" s="51"/>
      <c r="G1535" s="59"/>
      <c r="H1535" s="51"/>
      <c r="I1535" s="59"/>
      <c r="J1535" s="60" t="str">
        <f>IF(ISBLANK(H1535),"",IFERROR(VLOOKUP(B1535,'Np PL4 Stock'!$A:$D,4,FALSE),""))</f>
        <v/>
      </c>
      <c r="K1535" s="61" t="str">
        <f>IF(ISBLANK(H1535),"",SUMIF('Np PL4 Stock'!$A:$A,B1535,'Np PL4 Stock'!$N:$N))</f>
        <v/>
      </c>
      <c r="L1535" s="62" t="str">
        <f>IF(ISBLANK(H1535),"",VLOOKUP(LEFT(B1535,5),Unit!A:B,2,FALSE))</f>
        <v/>
      </c>
      <c r="M1535" s="63" t="str">
        <f>IF(ISBLANK(H1535),"",IFERROR(VLOOKUP(B1535,'Np PL4 Stock'!$A:$T,20,FALSE),""))</f>
        <v/>
      </c>
      <c r="N1535" s="63" t="str">
        <f>IF(ISBLANK(H1535),"",IFERROR(VLOOKUP(B1535,'Np PL4 Stock'!$A:$U,21,FALSE),""))</f>
        <v/>
      </c>
      <c r="O1535" s="62" t="str">
        <f t="shared" si="243"/>
        <v/>
      </c>
      <c r="P1535" s="62" t="str">
        <f t="shared" si="241"/>
        <v/>
      </c>
      <c r="Q1535" s="67" t="str">
        <f t="shared" si="244"/>
        <v/>
      </c>
      <c r="R1535" s="67" t="str">
        <f t="shared" si="242"/>
        <v/>
      </c>
      <c r="S1535" s="59"/>
      <c r="T1535" s="147"/>
      <c r="U1535" s="147"/>
      <c r="V1535" s="59"/>
      <c r="W1535" s="59"/>
      <c r="X1535" s="59"/>
      <c r="Y1535" s="59"/>
      <c r="Z1535" s="59"/>
      <c r="AA1535" s="59"/>
      <c r="AB1535" s="59"/>
      <c r="AC1535" s="59"/>
      <c r="AD1535" s="59"/>
      <c r="AE1535" s="59"/>
      <c r="AF1535" s="73"/>
      <c r="AG1535" s="73"/>
      <c r="AH1535" s="73"/>
      <c r="AI1535" s="73"/>
      <c r="AJ1535" s="73"/>
      <c r="AK1535" s="73"/>
      <c r="AL1535" s="77" t="str">
        <f>IF(ISBLANK(S1535),"",IF(AJ1535="Fail","Fail",IF(E1535="PL4",IF(AND(T1535&gt;STD_01122025!$D$3,U1535&lt;STD_01122025!$D$4,OR(AF1535="ND",AF1535&lt;STD_01122025!$D$7),AH1535="ND"),"Pass","Fail"),IF(E1535="PL12",IF(AND(S1535&lt;STD_01122025!$F$2,T1535&gt;STD_01122025!$F$3,U1535&lt;STD_01122025!$F$4,V1535&gt;STD_01122025!$F$5,X1535&gt;STD_01122025!$F$6,OR(AF1535="ND",AF1535&lt;STD_01122025!$F$7),AH1535="ND"),"Pass","Fail"),IF(E1535="SuperPL",IF(AND(T1535&gt;STD_01122025!$H$3,U1535&lt;STD_01122025!$H$4,V1535&gt;STD_01122025!$H$5,X1535&gt;STD_01122025!$H$6,OR(AF1535="ND",AF1535&lt;STD_01122025!$H$7),AH1535="ND"),"Pass","Fail"),IF(E1535="Flight",IF(AND(T1535&gt;STD_01122025!$J$3,U1535&lt;STD_01122025!$J$4,X1535&gt;STD_01122025!$J$6,OR(AF1535="ND",AF1535&lt;STD_01122025!$J$7),AH1535="ND"),"Pass","Fail"),""))))))</f>
        <v/>
      </c>
      <c r="AM1535" s="62" t="str">
        <f>IF(ISBLANK(B1535),"",IFERROR(IF(VLOOKUP(B1535,'Np PL4 Stock'!$A:$J,10,FALSE)="Np4",D1535-VLOOKUP(B1535,'Np PL4 Stock'!$A:$E,5,FALSE),D1535-VLOOKUP(B1535,'Np PL4 Stock'!$A:$E,5,FALSE)-1),""))</f>
        <v/>
      </c>
      <c r="AN1535" s="147"/>
      <c r="AO1535" s="147"/>
      <c r="AP1535" s="59"/>
      <c r="AQ1535" s="59"/>
      <c r="AR1535" s="59"/>
      <c r="AS1535" s="59"/>
      <c r="AT1535" s="73"/>
      <c r="AU1535" s="73"/>
      <c r="AV1535" s="73"/>
      <c r="AW1535" s="73"/>
      <c r="AX1535" s="84"/>
      <c r="AY1535" s="59"/>
      <c r="AZ1535" s="59"/>
      <c r="BA1535" s="59"/>
      <c r="BB1535" s="59"/>
      <c r="BC1535" s="59"/>
      <c r="BD1535" s="59"/>
      <c r="BE1535" s="84"/>
      <c r="BF1535" s="84"/>
      <c r="BG1535" s="84"/>
      <c r="BH1535" s="84"/>
      <c r="BI1535" s="85"/>
      <c r="BJ1535" s="86"/>
      <c r="BK1535" s="86"/>
      <c r="BL1535" s="86"/>
      <c r="BM1535" s="86"/>
      <c r="BN1535" s="86"/>
      <c r="BO1535" s="59"/>
      <c r="BP1535" s="69"/>
      <c r="BQ1535" s="92">
        <v>0</v>
      </c>
      <c r="BR1535" s="93">
        <v>0</v>
      </c>
      <c r="BS1535" s="94" t="str">
        <f t="shared" si="245"/>
        <v/>
      </c>
      <c r="BT1535" s="95">
        <v>0</v>
      </c>
      <c r="BU1535" s="101" t="str">
        <f t="shared" si="246"/>
        <v/>
      </c>
      <c r="BV1535" s="102" t="str">
        <f t="shared" si="247"/>
        <v>-</v>
      </c>
      <c r="BW1535" s="103"/>
      <c r="BX1535" s="104" t="str">
        <f t="shared" si="248"/>
        <v>-</v>
      </c>
      <c r="BY1535" s="105"/>
      <c r="BZ1535" s="103"/>
      <c r="CA1535" s="106"/>
      <c r="CB1535" s="107"/>
      <c r="CC1535" s="112"/>
      <c r="CD1535" s="106"/>
      <c r="CE1535" s="103"/>
      <c r="CF1535" s="113"/>
      <c r="CG1535" s="114"/>
    </row>
    <row r="1536" spans="1:85">
      <c r="A1536" s="53" t="str">
        <f t="shared" si="249"/>
        <v>--</v>
      </c>
      <c r="B1536" s="47" t="str">
        <f t="shared" si="250"/>
        <v>-</v>
      </c>
      <c r="C1536" s="153"/>
      <c r="D1536" s="49"/>
      <c r="E1536" s="50"/>
      <c r="F1536" s="51"/>
      <c r="G1536" s="59"/>
      <c r="H1536" s="51"/>
      <c r="I1536" s="59"/>
      <c r="J1536" s="60" t="str">
        <f>IF(ISBLANK(H1536),"",IFERROR(VLOOKUP(B1536,'Np PL4 Stock'!$A:$D,4,FALSE),""))</f>
        <v/>
      </c>
      <c r="K1536" s="61" t="str">
        <f>IF(ISBLANK(H1536),"",SUMIF('Np PL4 Stock'!$A:$A,B1536,'Np PL4 Stock'!$N:$N))</f>
        <v/>
      </c>
      <c r="L1536" s="62" t="str">
        <f>IF(ISBLANK(H1536),"",VLOOKUP(LEFT(B1536,5),Unit!A:B,2,FALSE))</f>
        <v/>
      </c>
      <c r="M1536" s="63" t="str">
        <f>IF(ISBLANK(H1536),"",IFERROR(VLOOKUP(B1536,'Np PL4 Stock'!$A:$T,20,FALSE),""))</f>
        <v/>
      </c>
      <c r="N1536" s="63" t="str">
        <f>IF(ISBLANK(H1536),"",IFERROR(VLOOKUP(B1536,'Np PL4 Stock'!$A:$U,21,FALSE),""))</f>
        <v/>
      </c>
      <c r="O1536" s="62" t="str">
        <f t="shared" si="243"/>
        <v/>
      </c>
      <c r="P1536" s="62" t="str">
        <f t="shared" si="241"/>
        <v/>
      </c>
      <c r="Q1536" s="67" t="str">
        <f t="shared" si="244"/>
        <v/>
      </c>
      <c r="R1536" s="67" t="str">
        <f t="shared" si="242"/>
        <v/>
      </c>
      <c r="S1536" s="59"/>
      <c r="T1536" s="147"/>
      <c r="U1536" s="147"/>
      <c r="V1536" s="59"/>
      <c r="W1536" s="59"/>
      <c r="X1536" s="59"/>
      <c r="Y1536" s="59"/>
      <c r="Z1536" s="59"/>
      <c r="AA1536" s="59"/>
      <c r="AB1536" s="59"/>
      <c r="AC1536" s="59"/>
      <c r="AD1536" s="59"/>
      <c r="AE1536" s="59"/>
      <c r="AF1536" s="73"/>
      <c r="AG1536" s="73"/>
      <c r="AH1536" s="73"/>
      <c r="AI1536" s="73"/>
      <c r="AJ1536" s="73"/>
      <c r="AK1536" s="73"/>
      <c r="AL1536" s="77" t="str">
        <f>IF(ISBLANK(S1536),"",IF(AJ1536="Fail","Fail",IF(E1536="PL4",IF(AND(T1536&gt;STD_01122025!$D$3,U1536&lt;STD_01122025!$D$4,OR(AF1536="ND",AF1536&lt;STD_01122025!$D$7),AH1536="ND"),"Pass","Fail"),IF(E1536="PL12",IF(AND(S1536&lt;STD_01122025!$F$2,T1536&gt;STD_01122025!$F$3,U1536&lt;STD_01122025!$F$4,V1536&gt;STD_01122025!$F$5,X1536&gt;STD_01122025!$F$6,OR(AF1536="ND",AF1536&lt;STD_01122025!$F$7),AH1536="ND"),"Pass","Fail"),IF(E1536="SuperPL",IF(AND(T1536&gt;STD_01122025!$H$3,U1536&lt;STD_01122025!$H$4,V1536&gt;STD_01122025!$H$5,X1536&gt;STD_01122025!$H$6,OR(AF1536="ND",AF1536&lt;STD_01122025!$H$7),AH1536="ND"),"Pass","Fail"),IF(E1536="Flight",IF(AND(T1536&gt;STD_01122025!$J$3,U1536&lt;STD_01122025!$J$4,X1536&gt;STD_01122025!$J$6,OR(AF1536="ND",AF1536&lt;STD_01122025!$J$7),AH1536="ND"),"Pass","Fail"),""))))))</f>
        <v/>
      </c>
      <c r="AM1536" s="62" t="str">
        <f>IF(ISBLANK(B1536),"",IFERROR(IF(VLOOKUP(B1536,'Np PL4 Stock'!$A:$J,10,FALSE)="Np4",D1536-VLOOKUP(B1536,'Np PL4 Stock'!$A:$E,5,FALSE),D1536-VLOOKUP(B1536,'Np PL4 Stock'!$A:$E,5,FALSE)-1),""))</f>
        <v/>
      </c>
      <c r="AN1536" s="147"/>
      <c r="AO1536" s="147"/>
      <c r="AP1536" s="59"/>
      <c r="AQ1536" s="59"/>
      <c r="AR1536" s="59"/>
      <c r="AS1536" s="59"/>
      <c r="AT1536" s="73"/>
      <c r="AU1536" s="73"/>
      <c r="AV1536" s="73"/>
      <c r="AW1536" s="73"/>
      <c r="AX1536" s="84"/>
      <c r="AY1536" s="59"/>
      <c r="AZ1536" s="59"/>
      <c r="BA1536" s="59"/>
      <c r="BB1536" s="59"/>
      <c r="BC1536" s="59"/>
      <c r="BD1536" s="59"/>
      <c r="BE1536" s="84"/>
      <c r="BF1536" s="84"/>
      <c r="BG1536" s="84"/>
      <c r="BH1536" s="84"/>
      <c r="BI1536" s="85"/>
      <c r="BJ1536" s="86"/>
      <c r="BK1536" s="86"/>
      <c r="BL1536" s="86"/>
      <c r="BM1536" s="86"/>
      <c r="BN1536" s="86"/>
      <c r="BO1536" s="59"/>
      <c r="BP1536" s="69"/>
      <c r="BQ1536" s="92">
        <v>0</v>
      </c>
      <c r="BR1536" s="93">
        <v>0</v>
      </c>
      <c r="BS1536" s="94" t="str">
        <f t="shared" si="245"/>
        <v/>
      </c>
      <c r="BT1536" s="95">
        <v>0</v>
      </c>
      <c r="BU1536" s="101" t="str">
        <f t="shared" si="246"/>
        <v/>
      </c>
      <c r="BV1536" s="102" t="str">
        <f t="shared" si="247"/>
        <v>-</v>
      </c>
      <c r="BW1536" s="103"/>
      <c r="BX1536" s="104" t="str">
        <f t="shared" si="248"/>
        <v>-</v>
      </c>
      <c r="BY1536" s="105"/>
      <c r="BZ1536" s="103"/>
      <c r="CA1536" s="106"/>
      <c r="CB1536" s="107"/>
      <c r="CC1536" s="112"/>
      <c r="CD1536" s="106"/>
      <c r="CE1536" s="103"/>
      <c r="CF1536" s="113"/>
      <c r="CG1536" s="114"/>
    </row>
    <row r="1537" spans="1:85">
      <c r="A1537" s="53" t="str">
        <f t="shared" si="249"/>
        <v>--</v>
      </c>
      <c r="B1537" s="47" t="str">
        <f t="shared" si="250"/>
        <v>-</v>
      </c>
      <c r="C1537" s="153"/>
      <c r="D1537" s="49"/>
      <c r="E1537" s="50"/>
      <c r="F1537" s="51"/>
      <c r="G1537" s="59"/>
      <c r="H1537" s="51"/>
      <c r="I1537" s="59"/>
      <c r="J1537" s="60" t="str">
        <f>IF(ISBLANK(H1537),"",IFERROR(VLOOKUP(B1537,'Np PL4 Stock'!$A:$D,4,FALSE),""))</f>
        <v/>
      </c>
      <c r="K1537" s="61" t="str">
        <f>IF(ISBLANK(H1537),"",SUMIF('Np PL4 Stock'!$A:$A,B1537,'Np PL4 Stock'!$N:$N))</f>
        <v/>
      </c>
      <c r="L1537" s="62" t="str">
        <f>IF(ISBLANK(H1537),"",VLOOKUP(LEFT(B1537,5),Unit!A:B,2,FALSE))</f>
        <v/>
      </c>
      <c r="M1537" s="63" t="str">
        <f>IF(ISBLANK(H1537),"",IFERROR(VLOOKUP(B1537,'Np PL4 Stock'!$A:$T,20,FALSE),""))</f>
        <v/>
      </c>
      <c r="N1537" s="63" t="str">
        <f>IF(ISBLANK(H1537),"",IFERROR(VLOOKUP(B1537,'Np PL4 Stock'!$A:$U,21,FALSE),""))</f>
        <v/>
      </c>
      <c r="O1537" s="62" t="str">
        <f t="shared" si="243"/>
        <v/>
      </c>
      <c r="P1537" s="62" t="str">
        <f t="shared" si="241"/>
        <v/>
      </c>
      <c r="Q1537" s="67" t="str">
        <f t="shared" si="244"/>
        <v/>
      </c>
      <c r="R1537" s="67" t="str">
        <f t="shared" si="242"/>
        <v/>
      </c>
      <c r="S1537" s="59"/>
      <c r="T1537" s="147"/>
      <c r="U1537" s="147"/>
      <c r="V1537" s="59"/>
      <c r="W1537" s="59"/>
      <c r="X1537" s="59"/>
      <c r="Y1537" s="59"/>
      <c r="Z1537" s="59"/>
      <c r="AA1537" s="59"/>
      <c r="AB1537" s="59"/>
      <c r="AC1537" s="59"/>
      <c r="AD1537" s="59"/>
      <c r="AE1537" s="59"/>
      <c r="AF1537" s="73"/>
      <c r="AG1537" s="73"/>
      <c r="AH1537" s="73"/>
      <c r="AI1537" s="73"/>
      <c r="AJ1537" s="73"/>
      <c r="AK1537" s="73"/>
      <c r="AL1537" s="77" t="str">
        <f>IF(ISBLANK(S1537),"",IF(AJ1537="Fail","Fail",IF(E1537="PL4",IF(AND(T1537&gt;STD_01122025!$D$3,U1537&lt;STD_01122025!$D$4,OR(AF1537="ND",AF1537&lt;STD_01122025!$D$7),AH1537="ND"),"Pass","Fail"),IF(E1537="PL12",IF(AND(S1537&lt;STD_01122025!$F$2,T1537&gt;STD_01122025!$F$3,U1537&lt;STD_01122025!$F$4,V1537&gt;STD_01122025!$F$5,X1537&gt;STD_01122025!$F$6,OR(AF1537="ND",AF1537&lt;STD_01122025!$F$7),AH1537="ND"),"Pass","Fail"),IF(E1537="SuperPL",IF(AND(T1537&gt;STD_01122025!$H$3,U1537&lt;STD_01122025!$H$4,V1537&gt;STD_01122025!$H$5,X1537&gt;STD_01122025!$H$6,OR(AF1537="ND",AF1537&lt;STD_01122025!$H$7),AH1537="ND"),"Pass","Fail"),IF(E1537="Flight",IF(AND(T1537&gt;STD_01122025!$J$3,U1537&lt;STD_01122025!$J$4,X1537&gt;STD_01122025!$J$6,OR(AF1537="ND",AF1537&lt;STD_01122025!$J$7),AH1537="ND"),"Pass","Fail"),""))))))</f>
        <v/>
      </c>
      <c r="AM1537" s="62" t="str">
        <f>IF(ISBLANK(B1537),"",IFERROR(IF(VLOOKUP(B1537,'Np PL4 Stock'!$A:$J,10,FALSE)="Np4",D1537-VLOOKUP(B1537,'Np PL4 Stock'!$A:$E,5,FALSE),D1537-VLOOKUP(B1537,'Np PL4 Stock'!$A:$E,5,FALSE)-1),""))</f>
        <v/>
      </c>
      <c r="AN1537" s="147"/>
      <c r="AO1537" s="147"/>
      <c r="AP1537" s="59"/>
      <c r="AQ1537" s="59"/>
      <c r="AR1537" s="59"/>
      <c r="AS1537" s="59"/>
      <c r="AT1537" s="73"/>
      <c r="AU1537" s="73"/>
      <c r="AV1537" s="73"/>
      <c r="AW1537" s="73"/>
      <c r="AX1537" s="84"/>
      <c r="AY1537" s="59"/>
      <c r="AZ1537" s="59"/>
      <c r="BA1537" s="59"/>
      <c r="BB1537" s="59"/>
      <c r="BC1537" s="59"/>
      <c r="BD1537" s="59"/>
      <c r="BE1537" s="84"/>
      <c r="BF1537" s="84"/>
      <c r="BG1537" s="84"/>
      <c r="BH1537" s="84"/>
      <c r="BI1537" s="85"/>
      <c r="BJ1537" s="86"/>
      <c r="BK1537" s="86"/>
      <c r="BL1537" s="86"/>
      <c r="BM1537" s="86"/>
      <c r="BN1537" s="86"/>
      <c r="BO1537" s="59"/>
      <c r="BP1537" s="69"/>
      <c r="BQ1537" s="92">
        <v>0</v>
      </c>
      <c r="BR1537" s="93">
        <v>0</v>
      </c>
      <c r="BS1537" s="94" t="str">
        <f t="shared" si="245"/>
        <v/>
      </c>
      <c r="BT1537" s="95">
        <v>0</v>
      </c>
      <c r="BU1537" s="101" t="str">
        <f t="shared" si="246"/>
        <v/>
      </c>
      <c r="BV1537" s="102" t="str">
        <f t="shared" si="247"/>
        <v>-</v>
      </c>
      <c r="BW1537" s="103"/>
      <c r="BX1537" s="104" t="str">
        <f t="shared" si="248"/>
        <v>-</v>
      </c>
      <c r="BY1537" s="105"/>
      <c r="BZ1537" s="103"/>
      <c r="CA1537" s="106"/>
      <c r="CB1537" s="107"/>
      <c r="CC1537" s="112"/>
      <c r="CD1537" s="106"/>
      <c r="CE1537" s="103"/>
      <c r="CF1537" s="113"/>
      <c r="CG1537" s="114"/>
    </row>
    <row r="1538" spans="1:85">
      <c r="A1538" s="53" t="str">
        <f t="shared" si="249"/>
        <v>--</v>
      </c>
      <c r="B1538" s="47" t="str">
        <f t="shared" si="250"/>
        <v>-</v>
      </c>
      <c r="C1538" s="153"/>
      <c r="D1538" s="49"/>
      <c r="E1538" s="50"/>
      <c r="F1538" s="51"/>
      <c r="G1538" s="59"/>
      <c r="H1538" s="51"/>
      <c r="I1538" s="59"/>
      <c r="J1538" s="60" t="str">
        <f>IF(ISBLANK(H1538),"",IFERROR(VLOOKUP(B1538,'Np PL4 Stock'!$A:$D,4,FALSE),""))</f>
        <v/>
      </c>
      <c r="K1538" s="61" t="str">
        <f>IF(ISBLANK(H1538),"",SUMIF('Np PL4 Stock'!$A:$A,B1538,'Np PL4 Stock'!$N:$N))</f>
        <v/>
      </c>
      <c r="L1538" s="62" t="str">
        <f>IF(ISBLANK(H1538),"",VLOOKUP(LEFT(B1538,5),Unit!A:B,2,FALSE))</f>
        <v/>
      </c>
      <c r="M1538" s="63" t="str">
        <f>IF(ISBLANK(H1538),"",IFERROR(VLOOKUP(B1538,'Np PL4 Stock'!$A:$T,20,FALSE),""))</f>
        <v/>
      </c>
      <c r="N1538" s="63" t="str">
        <f>IF(ISBLANK(H1538),"",IFERROR(VLOOKUP(B1538,'Np PL4 Stock'!$A:$U,21,FALSE),""))</f>
        <v/>
      </c>
      <c r="O1538" s="62" t="str">
        <f t="shared" si="243"/>
        <v/>
      </c>
      <c r="P1538" s="62" t="str">
        <f t="shared" si="241"/>
        <v/>
      </c>
      <c r="Q1538" s="67" t="str">
        <f t="shared" si="244"/>
        <v/>
      </c>
      <c r="R1538" s="67" t="str">
        <f t="shared" si="242"/>
        <v/>
      </c>
      <c r="S1538" s="59"/>
      <c r="T1538" s="147"/>
      <c r="U1538" s="147"/>
      <c r="V1538" s="59"/>
      <c r="W1538" s="59"/>
      <c r="X1538" s="59"/>
      <c r="Y1538" s="59"/>
      <c r="Z1538" s="59"/>
      <c r="AA1538" s="59"/>
      <c r="AB1538" s="59"/>
      <c r="AC1538" s="59"/>
      <c r="AD1538" s="59"/>
      <c r="AE1538" s="59"/>
      <c r="AF1538" s="73"/>
      <c r="AG1538" s="73"/>
      <c r="AH1538" s="73"/>
      <c r="AI1538" s="73"/>
      <c r="AJ1538" s="73"/>
      <c r="AK1538" s="73"/>
      <c r="AL1538" s="77" t="str">
        <f>IF(ISBLANK(S1538),"",IF(AJ1538="Fail","Fail",IF(E1538="PL4",IF(AND(T1538&gt;STD_01122025!$D$3,U1538&lt;STD_01122025!$D$4,OR(AF1538="ND",AF1538&lt;STD_01122025!$D$7),AH1538="ND"),"Pass","Fail"),IF(E1538="PL12",IF(AND(S1538&lt;STD_01122025!$F$2,T1538&gt;STD_01122025!$F$3,U1538&lt;STD_01122025!$F$4,V1538&gt;STD_01122025!$F$5,X1538&gt;STD_01122025!$F$6,OR(AF1538="ND",AF1538&lt;STD_01122025!$F$7),AH1538="ND"),"Pass","Fail"),IF(E1538="SuperPL",IF(AND(T1538&gt;STD_01122025!$H$3,U1538&lt;STD_01122025!$H$4,V1538&gt;STD_01122025!$H$5,X1538&gt;STD_01122025!$H$6,OR(AF1538="ND",AF1538&lt;STD_01122025!$H$7),AH1538="ND"),"Pass","Fail"),IF(E1538="Flight",IF(AND(T1538&gt;STD_01122025!$J$3,U1538&lt;STD_01122025!$J$4,X1538&gt;STD_01122025!$J$6,OR(AF1538="ND",AF1538&lt;STD_01122025!$J$7),AH1538="ND"),"Pass","Fail"),""))))))</f>
        <v/>
      </c>
      <c r="AM1538" s="62" t="str">
        <f>IF(ISBLANK(B1538),"",IFERROR(IF(VLOOKUP(B1538,'Np PL4 Stock'!$A:$J,10,FALSE)="Np4",D1538-VLOOKUP(B1538,'Np PL4 Stock'!$A:$E,5,FALSE),D1538-VLOOKUP(B1538,'Np PL4 Stock'!$A:$E,5,FALSE)-1),""))</f>
        <v/>
      </c>
      <c r="AN1538" s="147"/>
      <c r="AO1538" s="147"/>
      <c r="AP1538" s="59"/>
      <c r="AQ1538" s="59"/>
      <c r="AR1538" s="59"/>
      <c r="AS1538" s="59"/>
      <c r="AT1538" s="73"/>
      <c r="AU1538" s="73"/>
      <c r="AV1538" s="73"/>
      <c r="AW1538" s="73"/>
      <c r="AX1538" s="84"/>
      <c r="AY1538" s="59"/>
      <c r="AZ1538" s="59"/>
      <c r="BA1538" s="59"/>
      <c r="BB1538" s="59"/>
      <c r="BC1538" s="59"/>
      <c r="BD1538" s="59"/>
      <c r="BE1538" s="84"/>
      <c r="BF1538" s="84"/>
      <c r="BG1538" s="84"/>
      <c r="BH1538" s="84"/>
      <c r="BI1538" s="85"/>
      <c r="BJ1538" s="86"/>
      <c r="BK1538" s="86"/>
      <c r="BL1538" s="86"/>
      <c r="BM1538" s="86"/>
      <c r="BN1538" s="86"/>
      <c r="BO1538" s="59"/>
      <c r="BP1538" s="69"/>
      <c r="BQ1538" s="92">
        <v>0</v>
      </c>
      <c r="BR1538" s="93">
        <v>0</v>
      </c>
      <c r="BS1538" s="94" t="str">
        <f t="shared" si="245"/>
        <v/>
      </c>
      <c r="BT1538" s="95">
        <v>0</v>
      </c>
      <c r="BU1538" s="101" t="str">
        <f t="shared" si="246"/>
        <v/>
      </c>
      <c r="BV1538" s="102" t="str">
        <f t="shared" si="247"/>
        <v>-</v>
      </c>
      <c r="BW1538" s="103"/>
      <c r="BX1538" s="104" t="str">
        <f t="shared" si="248"/>
        <v>-</v>
      </c>
      <c r="BY1538" s="105"/>
      <c r="BZ1538" s="103"/>
      <c r="CA1538" s="106"/>
      <c r="CB1538" s="107"/>
      <c r="CC1538" s="112"/>
      <c r="CD1538" s="106"/>
      <c r="CE1538" s="103"/>
      <c r="CF1538" s="113"/>
      <c r="CG1538" s="114"/>
    </row>
    <row r="1539" spans="1:85">
      <c r="A1539" s="53" t="str">
        <f t="shared" si="249"/>
        <v>--</v>
      </c>
      <c r="B1539" s="47" t="str">
        <f t="shared" si="250"/>
        <v>-</v>
      </c>
      <c r="C1539" s="153"/>
      <c r="D1539" s="49"/>
      <c r="E1539" s="50"/>
      <c r="F1539" s="51"/>
      <c r="G1539" s="59"/>
      <c r="H1539" s="51"/>
      <c r="I1539" s="59"/>
      <c r="J1539" s="60" t="str">
        <f>IF(ISBLANK(H1539),"",IFERROR(VLOOKUP(B1539,'Np PL4 Stock'!$A:$D,4,FALSE),""))</f>
        <v/>
      </c>
      <c r="K1539" s="61" t="str">
        <f>IF(ISBLANK(H1539),"",SUMIF('Np PL4 Stock'!$A:$A,B1539,'Np PL4 Stock'!$N:$N))</f>
        <v/>
      </c>
      <c r="L1539" s="62" t="str">
        <f>IF(ISBLANK(H1539),"",VLOOKUP(LEFT(B1539,5),Unit!A:B,2,FALSE))</f>
        <v/>
      </c>
      <c r="M1539" s="63" t="str">
        <f>IF(ISBLANK(H1539),"",IFERROR(VLOOKUP(B1539,'Np PL4 Stock'!$A:$T,20,FALSE),""))</f>
        <v/>
      </c>
      <c r="N1539" s="63" t="str">
        <f>IF(ISBLANK(H1539),"",IFERROR(VLOOKUP(B1539,'Np PL4 Stock'!$A:$U,21,FALSE),""))</f>
        <v/>
      </c>
      <c r="O1539" s="62" t="str">
        <f t="shared" si="243"/>
        <v/>
      </c>
      <c r="P1539" s="62" t="str">
        <f t="shared" ref="P1539:P1602" si="251">IFERROR((SUMIFS(BS:BS,A:A,A1539))/(L1539*10^3),"")</f>
        <v/>
      </c>
      <c r="Q1539" s="67" t="str">
        <f t="shared" si="244"/>
        <v/>
      </c>
      <c r="R1539" s="67" t="str">
        <f t="shared" ref="R1539:R1602" si="252">IFERROR(SUM(SUMIF(B:B,B1539,BS:BS),SUMIF(B:B,B1539,BT:BT))/(K1539*10^6),"")</f>
        <v/>
      </c>
      <c r="S1539" s="59"/>
      <c r="T1539" s="147"/>
      <c r="U1539" s="147"/>
      <c r="V1539" s="59"/>
      <c r="W1539" s="59"/>
      <c r="X1539" s="59"/>
      <c r="Y1539" s="59"/>
      <c r="Z1539" s="59"/>
      <c r="AA1539" s="59"/>
      <c r="AB1539" s="59"/>
      <c r="AC1539" s="59"/>
      <c r="AD1539" s="59"/>
      <c r="AE1539" s="59"/>
      <c r="AF1539" s="73"/>
      <c r="AG1539" s="73"/>
      <c r="AH1539" s="73"/>
      <c r="AI1539" s="73"/>
      <c r="AJ1539" s="73"/>
      <c r="AK1539" s="73"/>
      <c r="AL1539" s="77" t="str">
        <f>IF(ISBLANK(S1539),"",IF(AJ1539="Fail","Fail",IF(E1539="PL4",IF(AND(T1539&gt;STD_01122025!$D$3,U1539&lt;STD_01122025!$D$4,OR(AF1539="ND",AF1539&lt;STD_01122025!$D$7),AH1539="ND"),"Pass","Fail"),IF(E1539="PL12",IF(AND(S1539&lt;STD_01122025!$F$2,T1539&gt;STD_01122025!$F$3,U1539&lt;STD_01122025!$F$4,V1539&gt;STD_01122025!$F$5,X1539&gt;STD_01122025!$F$6,OR(AF1539="ND",AF1539&lt;STD_01122025!$F$7),AH1539="ND"),"Pass","Fail"),IF(E1539="SuperPL",IF(AND(T1539&gt;STD_01122025!$H$3,U1539&lt;STD_01122025!$H$4,V1539&gt;STD_01122025!$H$5,X1539&gt;STD_01122025!$H$6,OR(AF1539="ND",AF1539&lt;STD_01122025!$H$7),AH1539="ND"),"Pass","Fail"),IF(E1539="Flight",IF(AND(T1539&gt;STD_01122025!$J$3,U1539&lt;STD_01122025!$J$4,X1539&gt;STD_01122025!$J$6,OR(AF1539="ND",AF1539&lt;STD_01122025!$J$7),AH1539="ND"),"Pass","Fail"),""))))))</f>
        <v/>
      </c>
      <c r="AM1539" s="62" t="str">
        <f>IF(ISBLANK(B1539),"",IFERROR(IF(VLOOKUP(B1539,'Np PL4 Stock'!$A:$J,10,FALSE)="Np4",D1539-VLOOKUP(B1539,'Np PL4 Stock'!$A:$E,5,FALSE),D1539-VLOOKUP(B1539,'Np PL4 Stock'!$A:$E,5,FALSE)-1),""))</f>
        <v/>
      </c>
      <c r="AN1539" s="147"/>
      <c r="AO1539" s="147"/>
      <c r="AP1539" s="59"/>
      <c r="AQ1539" s="59"/>
      <c r="AR1539" s="59"/>
      <c r="AS1539" s="59"/>
      <c r="AT1539" s="73"/>
      <c r="AU1539" s="73"/>
      <c r="AV1539" s="73"/>
      <c r="AW1539" s="73"/>
      <c r="AX1539" s="84"/>
      <c r="AY1539" s="59"/>
      <c r="AZ1539" s="59"/>
      <c r="BA1539" s="59"/>
      <c r="BB1539" s="59"/>
      <c r="BC1539" s="59"/>
      <c r="BD1539" s="59"/>
      <c r="BE1539" s="84"/>
      <c r="BF1539" s="84"/>
      <c r="BG1539" s="84"/>
      <c r="BH1539" s="84"/>
      <c r="BI1539" s="85"/>
      <c r="BJ1539" s="86"/>
      <c r="BK1539" s="86"/>
      <c r="BL1539" s="86"/>
      <c r="BM1539" s="86"/>
      <c r="BN1539" s="86"/>
      <c r="BO1539" s="59"/>
      <c r="BP1539" s="69"/>
      <c r="BQ1539" s="92">
        <v>0</v>
      </c>
      <c r="BR1539" s="93">
        <v>0</v>
      </c>
      <c r="BS1539" s="94" t="str">
        <f t="shared" si="245"/>
        <v/>
      </c>
      <c r="BT1539" s="95">
        <v>0</v>
      </c>
      <c r="BU1539" s="101" t="str">
        <f t="shared" si="246"/>
        <v/>
      </c>
      <c r="BV1539" s="102" t="str">
        <f t="shared" si="247"/>
        <v>-</v>
      </c>
      <c r="BW1539" s="103"/>
      <c r="BX1539" s="104" t="str">
        <f t="shared" si="248"/>
        <v>-</v>
      </c>
      <c r="BY1539" s="105"/>
      <c r="BZ1539" s="103"/>
      <c r="CA1539" s="106"/>
      <c r="CB1539" s="107"/>
      <c r="CC1539" s="112"/>
      <c r="CD1539" s="106"/>
      <c r="CE1539" s="103"/>
      <c r="CF1539" s="113"/>
      <c r="CG1539" s="114"/>
    </row>
    <row r="1540" spans="1:85">
      <c r="A1540" s="53" t="str">
        <f t="shared" si="249"/>
        <v>--</v>
      </c>
      <c r="B1540" s="47" t="str">
        <f t="shared" si="250"/>
        <v>-</v>
      </c>
      <c r="C1540" s="153"/>
      <c r="D1540" s="49"/>
      <c r="E1540" s="50"/>
      <c r="F1540" s="51"/>
      <c r="G1540" s="59"/>
      <c r="H1540" s="51"/>
      <c r="I1540" s="59"/>
      <c r="J1540" s="60" t="str">
        <f>IF(ISBLANK(H1540),"",IFERROR(VLOOKUP(B1540,'Np PL4 Stock'!$A:$D,4,FALSE),""))</f>
        <v/>
      </c>
      <c r="K1540" s="61" t="str">
        <f>IF(ISBLANK(H1540),"",SUMIF('Np PL4 Stock'!$A:$A,B1540,'Np PL4 Stock'!$N:$N))</f>
        <v/>
      </c>
      <c r="L1540" s="62" t="str">
        <f>IF(ISBLANK(H1540),"",VLOOKUP(LEFT(B1540,5),Unit!A:B,2,FALSE))</f>
        <v/>
      </c>
      <c r="M1540" s="63" t="str">
        <f>IF(ISBLANK(H1540),"",IFERROR(VLOOKUP(B1540,'Np PL4 Stock'!$A:$T,20,FALSE),""))</f>
        <v/>
      </c>
      <c r="N1540" s="63" t="str">
        <f>IF(ISBLANK(H1540),"",IFERROR(VLOOKUP(B1540,'Np PL4 Stock'!$A:$U,21,FALSE),""))</f>
        <v/>
      </c>
      <c r="O1540" s="62" t="str">
        <f t="shared" ref="O1540:O1603" si="253">IFERROR((K1540*10^6)/(L1540*10^3),"")</f>
        <v/>
      </c>
      <c r="P1540" s="62" t="str">
        <f t="shared" si="251"/>
        <v/>
      </c>
      <c r="Q1540" s="67" t="str">
        <f t="shared" ref="Q1540:Q1603" si="254">IFERROR(SUM(SUMIF(B:B,B1540,BQ:BQ),SUMIF(B:B,B1540,BR:BR))/(K1540*10^6),"")</f>
        <v/>
      </c>
      <c r="R1540" s="67" t="str">
        <f t="shared" si="252"/>
        <v/>
      </c>
      <c r="S1540" s="59"/>
      <c r="T1540" s="147"/>
      <c r="U1540" s="147"/>
      <c r="V1540" s="59"/>
      <c r="W1540" s="59"/>
      <c r="X1540" s="59"/>
      <c r="Y1540" s="59"/>
      <c r="Z1540" s="59"/>
      <c r="AA1540" s="59"/>
      <c r="AB1540" s="59"/>
      <c r="AC1540" s="59"/>
      <c r="AD1540" s="59"/>
      <c r="AE1540" s="59"/>
      <c r="AF1540" s="73"/>
      <c r="AG1540" s="73"/>
      <c r="AH1540" s="73"/>
      <c r="AI1540" s="73"/>
      <c r="AJ1540" s="73"/>
      <c r="AK1540" s="73"/>
      <c r="AL1540" s="77" t="str">
        <f>IF(ISBLANK(S1540),"",IF(AJ1540="Fail","Fail",IF(E1540="PL4",IF(AND(T1540&gt;STD_01122025!$D$3,U1540&lt;STD_01122025!$D$4,OR(AF1540="ND",AF1540&lt;STD_01122025!$D$7),AH1540="ND"),"Pass","Fail"),IF(E1540="PL12",IF(AND(S1540&lt;STD_01122025!$F$2,T1540&gt;STD_01122025!$F$3,U1540&lt;STD_01122025!$F$4,V1540&gt;STD_01122025!$F$5,X1540&gt;STD_01122025!$F$6,OR(AF1540="ND",AF1540&lt;STD_01122025!$F$7),AH1540="ND"),"Pass","Fail"),IF(E1540="SuperPL",IF(AND(T1540&gt;STD_01122025!$H$3,U1540&lt;STD_01122025!$H$4,V1540&gt;STD_01122025!$H$5,X1540&gt;STD_01122025!$H$6,OR(AF1540="ND",AF1540&lt;STD_01122025!$H$7),AH1540="ND"),"Pass","Fail"),IF(E1540="Flight",IF(AND(T1540&gt;STD_01122025!$J$3,U1540&lt;STD_01122025!$J$4,X1540&gt;STD_01122025!$J$6,OR(AF1540="ND",AF1540&lt;STD_01122025!$J$7),AH1540="ND"),"Pass","Fail"),""))))))</f>
        <v/>
      </c>
      <c r="AM1540" s="62" t="str">
        <f>IF(ISBLANK(B1540),"",IFERROR(IF(VLOOKUP(B1540,'Np PL4 Stock'!$A:$J,10,FALSE)="Np4",D1540-VLOOKUP(B1540,'Np PL4 Stock'!$A:$E,5,FALSE),D1540-VLOOKUP(B1540,'Np PL4 Stock'!$A:$E,5,FALSE)-1),""))</f>
        <v/>
      </c>
      <c r="AN1540" s="147"/>
      <c r="AO1540" s="147"/>
      <c r="AP1540" s="59"/>
      <c r="AQ1540" s="59"/>
      <c r="AR1540" s="59"/>
      <c r="AS1540" s="59"/>
      <c r="AT1540" s="73"/>
      <c r="AU1540" s="73"/>
      <c r="AV1540" s="73"/>
      <c r="AW1540" s="73"/>
      <c r="AX1540" s="84"/>
      <c r="AY1540" s="59"/>
      <c r="AZ1540" s="59"/>
      <c r="BA1540" s="59"/>
      <c r="BB1540" s="59"/>
      <c r="BC1540" s="59"/>
      <c r="BD1540" s="59"/>
      <c r="BE1540" s="84"/>
      <c r="BF1540" s="84"/>
      <c r="BG1540" s="84"/>
      <c r="BH1540" s="84"/>
      <c r="BI1540" s="85"/>
      <c r="BJ1540" s="86"/>
      <c r="BK1540" s="86"/>
      <c r="BL1540" s="86"/>
      <c r="BM1540" s="86"/>
      <c r="BN1540" s="86"/>
      <c r="BO1540" s="59"/>
      <c r="BP1540" s="69"/>
      <c r="BQ1540" s="92">
        <v>0</v>
      </c>
      <c r="BR1540" s="93">
        <v>0</v>
      </c>
      <c r="BS1540" s="94" t="str">
        <f t="shared" ref="BS1540:BS1603" si="255">IF(ISBLANK(D1540),"",SUM(BQ1540:BR1540))</f>
        <v/>
      </c>
      <c r="BT1540" s="95">
        <v>0</v>
      </c>
      <c r="BU1540" s="101" t="str">
        <f t="shared" ref="BU1540:BU1603" si="256">IF(ISBLANK(D1540),"",SUM(BS1540:BT1540))</f>
        <v/>
      </c>
      <c r="BV1540" s="102" t="str">
        <f t="shared" si="247"/>
        <v>-</v>
      </c>
      <c r="BW1540" s="103"/>
      <c r="BX1540" s="104" t="str">
        <f t="shared" si="248"/>
        <v>-</v>
      </c>
      <c r="BY1540" s="105"/>
      <c r="BZ1540" s="103"/>
      <c r="CA1540" s="106"/>
      <c r="CB1540" s="107"/>
      <c r="CC1540" s="112"/>
      <c r="CD1540" s="106"/>
      <c r="CE1540" s="103"/>
      <c r="CF1540" s="113"/>
      <c r="CG1540" s="114"/>
    </row>
    <row r="1541" spans="1:85">
      <c r="A1541" s="53" t="str">
        <f t="shared" si="249"/>
        <v>--</v>
      </c>
      <c r="B1541" s="47" t="str">
        <f t="shared" si="250"/>
        <v>-</v>
      </c>
      <c r="C1541" s="153"/>
      <c r="D1541" s="49"/>
      <c r="E1541" s="50"/>
      <c r="F1541" s="51"/>
      <c r="G1541" s="59"/>
      <c r="H1541" s="51"/>
      <c r="I1541" s="59"/>
      <c r="J1541" s="60" t="str">
        <f>IF(ISBLANK(H1541),"",IFERROR(VLOOKUP(B1541,'Np PL4 Stock'!$A:$D,4,FALSE),""))</f>
        <v/>
      </c>
      <c r="K1541" s="61" t="str">
        <f>IF(ISBLANK(H1541),"",SUMIF('Np PL4 Stock'!$A:$A,B1541,'Np PL4 Stock'!$N:$N))</f>
        <v/>
      </c>
      <c r="L1541" s="62" t="str">
        <f>IF(ISBLANK(H1541),"",VLOOKUP(LEFT(B1541,5),Unit!A:B,2,FALSE))</f>
        <v/>
      </c>
      <c r="M1541" s="63" t="str">
        <f>IF(ISBLANK(H1541),"",IFERROR(VLOOKUP(B1541,'Np PL4 Stock'!$A:$T,20,FALSE),""))</f>
        <v/>
      </c>
      <c r="N1541" s="63" t="str">
        <f>IF(ISBLANK(H1541),"",IFERROR(VLOOKUP(B1541,'Np PL4 Stock'!$A:$U,21,FALSE),""))</f>
        <v/>
      </c>
      <c r="O1541" s="62" t="str">
        <f t="shared" si="253"/>
        <v/>
      </c>
      <c r="P1541" s="62" t="str">
        <f t="shared" si="251"/>
        <v/>
      </c>
      <c r="Q1541" s="67" t="str">
        <f t="shared" si="254"/>
        <v/>
      </c>
      <c r="R1541" s="67" t="str">
        <f t="shared" si="252"/>
        <v/>
      </c>
      <c r="S1541" s="59"/>
      <c r="T1541" s="147"/>
      <c r="U1541" s="147"/>
      <c r="V1541" s="59"/>
      <c r="W1541" s="59"/>
      <c r="X1541" s="59"/>
      <c r="Y1541" s="59"/>
      <c r="Z1541" s="59"/>
      <c r="AA1541" s="59"/>
      <c r="AB1541" s="59"/>
      <c r="AC1541" s="59"/>
      <c r="AD1541" s="59"/>
      <c r="AE1541" s="59"/>
      <c r="AF1541" s="73"/>
      <c r="AG1541" s="73"/>
      <c r="AH1541" s="73"/>
      <c r="AI1541" s="73"/>
      <c r="AJ1541" s="73"/>
      <c r="AK1541" s="73"/>
      <c r="AL1541" s="77" t="str">
        <f>IF(ISBLANK(S1541),"",IF(AJ1541="Fail","Fail",IF(E1541="PL4",IF(AND(T1541&gt;STD_01122025!$D$3,U1541&lt;STD_01122025!$D$4,OR(AF1541="ND",AF1541&lt;STD_01122025!$D$7),AH1541="ND"),"Pass","Fail"),IF(E1541="PL12",IF(AND(S1541&lt;STD_01122025!$F$2,T1541&gt;STD_01122025!$F$3,U1541&lt;STD_01122025!$F$4,V1541&gt;STD_01122025!$F$5,X1541&gt;STD_01122025!$F$6,OR(AF1541="ND",AF1541&lt;STD_01122025!$F$7),AH1541="ND"),"Pass","Fail"),IF(E1541="SuperPL",IF(AND(T1541&gt;STD_01122025!$H$3,U1541&lt;STD_01122025!$H$4,V1541&gt;STD_01122025!$H$5,X1541&gt;STD_01122025!$H$6,OR(AF1541="ND",AF1541&lt;STD_01122025!$H$7),AH1541="ND"),"Pass","Fail"),IF(E1541="Flight",IF(AND(T1541&gt;STD_01122025!$J$3,U1541&lt;STD_01122025!$J$4,X1541&gt;STD_01122025!$J$6,OR(AF1541="ND",AF1541&lt;STD_01122025!$J$7),AH1541="ND"),"Pass","Fail"),""))))))</f>
        <v/>
      </c>
      <c r="AM1541" s="62" t="str">
        <f>IF(ISBLANK(B1541),"",IFERROR(IF(VLOOKUP(B1541,'Np PL4 Stock'!$A:$J,10,FALSE)="Np4",D1541-VLOOKUP(B1541,'Np PL4 Stock'!$A:$E,5,FALSE),D1541-VLOOKUP(B1541,'Np PL4 Stock'!$A:$E,5,FALSE)-1),""))</f>
        <v/>
      </c>
      <c r="AN1541" s="147"/>
      <c r="AO1541" s="147"/>
      <c r="AP1541" s="59"/>
      <c r="AQ1541" s="59"/>
      <c r="AR1541" s="59"/>
      <c r="AS1541" s="59"/>
      <c r="AT1541" s="73"/>
      <c r="AU1541" s="73"/>
      <c r="AV1541" s="73"/>
      <c r="AW1541" s="73"/>
      <c r="AX1541" s="84"/>
      <c r="AY1541" s="59"/>
      <c r="AZ1541" s="59"/>
      <c r="BA1541" s="59"/>
      <c r="BB1541" s="59"/>
      <c r="BC1541" s="59"/>
      <c r="BD1541" s="59"/>
      <c r="BE1541" s="84"/>
      <c r="BF1541" s="84"/>
      <c r="BG1541" s="84"/>
      <c r="BH1541" s="84"/>
      <c r="BI1541" s="85"/>
      <c r="BJ1541" s="86"/>
      <c r="BK1541" s="86"/>
      <c r="BL1541" s="86"/>
      <c r="BM1541" s="86"/>
      <c r="BN1541" s="86"/>
      <c r="BO1541" s="59"/>
      <c r="BP1541" s="69"/>
      <c r="BQ1541" s="92">
        <v>0</v>
      </c>
      <c r="BR1541" s="93">
        <v>0</v>
      </c>
      <c r="BS1541" s="94" t="str">
        <f t="shared" si="255"/>
        <v/>
      </c>
      <c r="BT1541" s="95">
        <v>0</v>
      </c>
      <c r="BU1541" s="101" t="str">
        <f t="shared" si="256"/>
        <v/>
      </c>
      <c r="BV1541" s="102" t="str">
        <f t="shared" si="247"/>
        <v>-</v>
      </c>
      <c r="BW1541" s="103"/>
      <c r="BX1541" s="104" t="str">
        <f t="shared" si="248"/>
        <v>-</v>
      </c>
      <c r="BY1541" s="105"/>
      <c r="BZ1541" s="103"/>
      <c r="CA1541" s="106"/>
      <c r="CB1541" s="107"/>
      <c r="CC1541" s="112"/>
      <c r="CD1541" s="106"/>
      <c r="CE1541" s="103"/>
      <c r="CF1541" s="113"/>
      <c r="CG1541" s="114"/>
    </row>
    <row r="1542" spans="1:85">
      <c r="A1542" s="53" t="str">
        <f t="shared" si="249"/>
        <v>--</v>
      </c>
      <c r="B1542" s="47" t="str">
        <f t="shared" si="250"/>
        <v>-</v>
      </c>
      <c r="C1542" s="153"/>
      <c r="D1542" s="49"/>
      <c r="E1542" s="50"/>
      <c r="F1542" s="51"/>
      <c r="G1542" s="59"/>
      <c r="H1542" s="51"/>
      <c r="I1542" s="59"/>
      <c r="J1542" s="60" t="str">
        <f>IF(ISBLANK(H1542),"",IFERROR(VLOOKUP(B1542,'Np PL4 Stock'!$A:$D,4,FALSE),""))</f>
        <v/>
      </c>
      <c r="K1542" s="61" t="str">
        <f>IF(ISBLANK(H1542),"",SUMIF('Np PL4 Stock'!$A:$A,B1542,'Np PL4 Stock'!$N:$N))</f>
        <v/>
      </c>
      <c r="L1542" s="62" t="str">
        <f>IF(ISBLANK(H1542),"",VLOOKUP(LEFT(B1542,5),Unit!A:B,2,FALSE))</f>
        <v/>
      </c>
      <c r="M1542" s="63" t="str">
        <f>IF(ISBLANK(H1542),"",IFERROR(VLOOKUP(B1542,'Np PL4 Stock'!$A:$T,20,FALSE),""))</f>
        <v/>
      </c>
      <c r="N1542" s="63" t="str">
        <f>IF(ISBLANK(H1542),"",IFERROR(VLOOKUP(B1542,'Np PL4 Stock'!$A:$U,21,FALSE),""))</f>
        <v/>
      </c>
      <c r="O1542" s="62" t="str">
        <f t="shared" si="253"/>
        <v/>
      </c>
      <c r="P1542" s="62" t="str">
        <f t="shared" si="251"/>
        <v/>
      </c>
      <c r="Q1542" s="67" t="str">
        <f t="shared" si="254"/>
        <v/>
      </c>
      <c r="R1542" s="67" t="str">
        <f t="shared" si="252"/>
        <v/>
      </c>
      <c r="S1542" s="59"/>
      <c r="T1542" s="147"/>
      <c r="U1542" s="147"/>
      <c r="V1542" s="59"/>
      <c r="W1542" s="59"/>
      <c r="X1542" s="59"/>
      <c r="Y1542" s="59"/>
      <c r="Z1542" s="59"/>
      <c r="AA1542" s="59"/>
      <c r="AB1542" s="59"/>
      <c r="AC1542" s="59"/>
      <c r="AD1542" s="59"/>
      <c r="AE1542" s="59"/>
      <c r="AF1542" s="73"/>
      <c r="AG1542" s="73"/>
      <c r="AH1542" s="73"/>
      <c r="AI1542" s="73"/>
      <c r="AJ1542" s="73"/>
      <c r="AK1542" s="73"/>
      <c r="AL1542" s="77" t="str">
        <f>IF(ISBLANK(S1542),"",IF(AJ1542="Fail","Fail",IF(E1542="PL4",IF(AND(T1542&gt;STD_01122025!$D$3,U1542&lt;STD_01122025!$D$4,OR(AF1542="ND",AF1542&lt;STD_01122025!$D$7),AH1542="ND"),"Pass","Fail"),IF(E1542="PL12",IF(AND(S1542&lt;STD_01122025!$F$2,T1542&gt;STD_01122025!$F$3,U1542&lt;STD_01122025!$F$4,V1542&gt;STD_01122025!$F$5,X1542&gt;STD_01122025!$F$6,OR(AF1542="ND",AF1542&lt;STD_01122025!$F$7),AH1542="ND"),"Pass","Fail"),IF(E1542="SuperPL",IF(AND(T1542&gt;STD_01122025!$H$3,U1542&lt;STD_01122025!$H$4,V1542&gt;STD_01122025!$H$5,X1542&gt;STD_01122025!$H$6,OR(AF1542="ND",AF1542&lt;STD_01122025!$H$7),AH1542="ND"),"Pass","Fail"),IF(E1542="Flight",IF(AND(T1542&gt;STD_01122025!$J$3,U1542&lt;STD_01122025!$J$4,X1542&gt;STD_01122025!$J$6,OR(AF1542="ND",AF1542&lt;STD_01122025!$J$7),AH1542="ND"),"Pass","Fail"),""))))))</f>
        <v/>
      </c>
      <c r="AM1542" s="62" t="str">
        <f>IF(ISBLANK(B1542),"",IFERROR(IF(VLOOKUP(B1542,'Np PL4 Stock'!$A:$J,10,FALSE)="Np4",D1542-VLOOKUP(B1542,'Np PL4 Stock'!$A:$E,5,FALSE),D1542-VLOOKUP(B1542,'Np PL4 Stock'!$A:$E,5,FALSE)-1),""))</f>
        <v/>
      </c>
      <c r="AN1542" s="147"/>
      <c r="AO1542" s="147"/>
      <c r="AP1542" s="59"/>
      <c r="AQ1542" s="59"/>
      <c r="AR1542" s="59"/>
      <c r="AS1542" s="59"/>
      <c r="AT1542" s="73"/>
      <c r="AU1542" s="73"/>
      <c r="AV1542" s="73"/>
      <c r="AW1542" s="73"/>
      <c r="AX1542" s="84"/>
      <c r="AY1542" s="59"/>
      <c r="AZ1542" s="59"/>
      <c r="BA1542" s="59"/>
      <c r="BB1542" s="59"/>
      <c r="BC1542" s="59"/>
      <c r="BD1542" s="59"/>
      <c r="BE1542" s="84"/>
      <c r="BF1542" s="84"/>
      <c r="BG1542" s="84"/>
      <c r="BH1542" s="84"/>
      <c r="BI1542" s="85"/>
      <c r="BJ1542" s="86"/>
      <c r="BK1542" s="86"/>
      <c r="BL1542" s="86"/>
      <c r="BM1542" s="86"/>
      <c r="BN1542" s="86"/>
      <c r="BO1542" s="59"/>
      <c r="BP1542" s="69"/>
      <c r="BQ1542" s="92">
        <v>0</v>
      </c>
      <c r="BR1542" s="93">
        <v>0</v>
      </c>
      <c r="BS1542" s="94" t="str">
        <f t="shared" si="255"/>
        <v/>
      </c>
      <c r="BT1542" s="95">
        <v>0</v>
      </c>
      <c r="BU1542" s="101" t="str">
        <f t="shared" si="256"/>
        <v/>
      </c>
      <c r="BV1542" s="102" t="str">
        <f t="shared" ref="BV1542:BV1605" si="257">IF(ISNUMBER(AQ1542),(1/AQ1542)*10^3,"-")</f>
        <v>-</v>
      </c>
      <c r="BW1542" s="103"/>
      <c r="BX1542" s="104" t="str">
        <f t="shared" si="248"/>
        <v>-</v>
      </c>
      <c r="BY1542" s="105"/>
      <c r="BZ1542" s="103"/>
      <c r="CA1542" s="106"/>
      <c r="CB1542" s="107"/>
      <c r="CC1542" s="112"/>
      <c r="CD1542" s="106"/>
      <c r="CE1542" s="103"/>
      <c r="CF1542" s="113"/>
      <c r="CG1542" s="114"/>
    </row>
    <row r="1543" spans="1:85">
      <c r="A1543" s="53" t="str">
        <f t="shared" si="249"/>
        <v>--</v>
      </c>
      <c r="B1543" s="47" t="str">
        <f t="shared" si="250"/>
        <v>-</v>
      </c>
      <c r="C1543" s="153"/>
      <c r="D1543" s="49"/>
      <c r="E1543" s="50"/>
      <c r="F1543" s="51"/>
      <c r="G1543" s="59"/>
      <c r="H1543" s="51"/>
      <c r="I1543" s="59"/>
      <c r="J1543" s="60" t="str">
        <f>IF(ISBLANK(H1543),"",IFERROR(VLOOKUP(B1543,'Np PL4 Stock'!$A:$D,4,FALSE),""))</f>
        <v/>
      </c>
      <c r="K1543" s="61" t="str">
        <f>IF(ISBLANK(H1543),"",SUMIF('Np PL4 Stock'!$A:$A,B1543,'Np PL4 Stock'!$N:$N))</f>
        <v/>
      </c>
      <c r="L1543" s="62" t="str">
        <f>IF(ISBLANK(H1543),"",VLOOKUP(LEFT(B1543,5),Unit!A:B,2,FALSE))</f>
        <v/>
      </c>
      <c r="M1543" s="63" t="str">
        <f>IF(ISBLANK(H1543),"",IFERROR(VLOOKUP(B1543,'Np PL4 Stock'!$A:$T,20,FALSE),""))</f>
        <v/>
      </c>
      <c r="N1543" s="63" t="str">
        <f>IF(ISBLANK(H1543),"",IFERROR(VLOOKUP(B1543,'Np PL4 Stock'!$A:$U,21,FALSE),""))</f>
        <v/>
      </c>
      <c r="O1543" s="62" t="str">
        <f t="shared" si="253"/>
        <v/>
      </c>
      <c r="P1543" s="62" t="str">
        <f t="shared" si="251"/>
        <v/>
      </c>
      <c r="Q1543" s="67" t="str">
        <f t="shared" si="254"/>
        <v/>
      </c>
      <c r="R1543" s="67" t="str">
        <f t="shared" si="252"/>
        <v/>
      </c>
      <c r="S1543" s="59"/>
      <c r="T1543" s="147"/>
      <c r="U1543" s="147"/>
      <c r="V1543" s="59"/>
      <c r="W1543" s="59"/>
      <c r="X1543" s="59"/>
      <c r="Y1543" s="59"/>
      <c r="Z1543" s="59"/>
      <c r="AA1543" s="59"/>
      <c r="AB1543" s="59"/>
      <c r="AC1543" s="59"/>
      <c r="AD1543" s="59"/>
      <c r="AE1543" s="59"/>
      <c r="AF1543" s="73"/>
      <c r="AG1543" s="73"/>
      <c r="AH1543" s="73"/>
      <c r="AI1543" s="73"/>
      <c r="AJ1543" s="73"/>
      <c r="AK1543" s="73"/>
      <c r="AL1543" s="77" t="str">
        <f>IF(ISBLANK(S1543),"",IF(AJ1543="Fail","Fail",IF(E1543="PL4",IF(AND(T1543&gt;STD_01122025!$D$3,U1543&lt;STD_01122025!$D$4,OR(AF1543="ND",AF1543&lt;STD_01122025!$D$7),AH1543="ND"),"Pass","Fail"),IF(E1543="PL12",IF(AND(S1543&lt;STD_01122025!$F$2,T1543&gt;STD_01122025!$F$3,U1543&lt;STD_01122025!$F$4,V1543&gt;STD_01122025!$F$5,X1543&gt;STD_01122025!$F$6,OR(AF1543="ND",AF1543&lt;STD_01122025!$F$7),AH1543="ND"),"Pass","Fail"),IF(E1543="SuperPL",IF(AND(T1543&gt;STD_01122025!$H$3,U1543&lt;STD_01122025!$H$4,V1543&gt;STD_01122025!$H$5,X1543&gt;STD_01122025!$H$6,OR(AF1543="ND",AF1543&lt;STD_01122025!$H$7),AH1543="ND"),"Pass","Fail"),IF(E1543="Flight",IF(AND(T1543&gt;STD_01122025!$J$3,U1543&lt;STD_01122025!$J$4,X1543&gt;STD_01122025!$J$6,OR(AF1543="ND",AF1543&lt;STD_01122025!$J$7),AH1543="ND"),"Pass","Fail"),""))))))</f>
        <v/>
      </c>
      <c r="AM1543" s="62" t="str">
        <f>IF(ISBLANK(B1543),"",IFERROR(IF(VLOOKUP(B1543,'Np PL4 Stock'!$A:$J,10,FALSE)="Np4",D1543-VLOOKUP(B1543,'Np PL4 Stock'!$A:$E,5,FALSE),D1543-VLOOKUP(B1543,'Np PL4 Stock'!$A:$E,5,FALSE)-1),""))</f>
        <v/>
      </c>
      <c r="AN1543" s="147"/>
      <c r="AO1543" s="147"/>
      <c r="AP1543" s="59"/>
      <c r="AQ1543" s="59"/>
      <c r="AR1543" s="59"/>
      <c r="AS1543" s="59"/>
      <c r="AT1543" s="73"/>
      <c r="AU1543" s="73"/>
      <c r="AV1543" s="73"/>
      <c r="AW1543" s="73"/>
      <c r="AX1543" s="84"/>
      <c r="AY1543" s="59"/>
      <c r="AZ1543" s="59"/>
      <c r="BA1543" s="59"/>
      <c r="BB1543" s="59"/>
      <c r="BC1543" s="59"/>
      <c r="BD1543" s="59"/>
      <c r="BE1543" s="84"/>
      <c r="BF1543" s="84"/>
      <c r="BG1543" s="84"/>
      <c r="BH1543" s="84"/>
      <c r="BI1543" s="85"/>
      <c r="BJ1543" s="86"/>
      <c r="BK1543" s="86"/>
      <c r="BL1543" s="86"/>
      <c r="BM1543" s="86"/>
      <c r="BN1543" s="86"/>
      <c r="BO1543" s="59"/>
      <c r="BP1543" s="69"/>
      <c r="BQ1543" s="92">
        <v>0</v>
      </c>
      <c r="BR1543" s="93">
        <v>0</v>
      </c>
      <c r="BS1543" s="94" t="str">
        <f t="shared" si="255"/>
        <v/>
      </c>
      <c r="BT1543" s="95">
        <v>0</v>
      </c>
      <c r="BU1543" s="101" t="str">
        <f t="shared" si="256"/>
        <v/>
      </c>
      <c r="BV1543" s="102" t="str">
        <f t="shared" si="257"/>
        <v>-</v>
      </c>
      <c r="BW1543" s="103"/>
      <c r="BX1543" s="104" t="str">
        <f t="shared" ref="BX1543:BX1606" si="258">IFERROR((BU1543*BV1543)/10^3,"-")</f>
        <v>-</v>
      </c>
      <c r="BY1543" s="105"/>
      <c r="BZ1543" s="103"/>
      <c r="CA1543" s="106"/>
      <c r="CB1543" s="107"/>
      <c r="CC1543" s="112"/>
      <c r="CD1543" s="106"/>
      <c r="CE1543" s="103"/>
      <c r="CF1543" s="113"/>
      <c r="CG1543" s="114"/>
    </row>
    <row r="1544" spans="1:85">
      <c r="A1544" s="53" t="str">
        <f t="shared" si="249"/>
        <v>--</v>
      </c>
      <c r="B1544" s="47" t="str">
        <f t="shared" si="250"/>
        <v>-</v>
      </c>
      <c r="C1544" s="153"/>
      <c r="D1544" s="49"/>
      <c r="E1544" s="50"/>
      <c r="F1544" s="51"/>
      <c r="G1544" s="59"/>
      <c r="H1544" s="51"/>
      <c r="I1544" s="59"/>
      <c r="J1544" s="60" t="str">
        <f>IF(ISBLANK(H1544),"",IFERROR(VLOOKUP(B1544,'Np PL4 Stock'!$A:$D,4,FALSE),""))</f>
        <v/>
      </c>
      <c r="K1544" s="61" t="str">
        <f>IF(ISBLANK(H1544),"",SUMIF('Np PL4 Stock'!$A:$A,B1544,'Np PL4 Stock'!$N:$N))</f>
        <v/>
      </c>
      <c r="L1544" s="62" t="str">
        <f>IF(ISBLANK(H1544),"",VLOOKUP(LEFT(B1544,5),Unit!A:B,2,FALSE))</f>
        <v/>
      </c>
      <c r="M1544" s="63" t="str">
        <f>IF(ISBLANK(H1544),"",IFERROR(VLOOKUP(B1544,'Np PL4 Stock'!$A:$T,20,FALSE),""))</f>
        <v/>
      </c>
      <c r="N1544" s="63" t="str">
        <f>IF(ISBLANK(H1544),"",IFERROR(VLOOKUP(B1544,'Np PL4 Stock'!$A:$U,21,FALSE),""))</f>
        <v/>
      </c>
      <c r="O1544" s="62" t="str">
        <f t="shared" si="253"/>
        <v/>
      </c>
      <c r="P1544" s="62" t="str">
        <f t="shared" si="251"/>
        <v/>
      </c>
      <c r="Q1544" s="67" t="str">
        <f t="shared" si="254"/>
        <v/>
      </c>
      <c r="R1544" s="67" t="str">
        <f t="shared" si="252"/>
        <v/>
      </c>
      <c r="S1544" s="59"/>
      <c r="T1544" s="147"/>
      <c r="U1544" s="147"/>
      <c r="V1544" s="59"/>
      <c r="W1544" s="59"/>
      <c r="X1544" s="59"/>
      <c r="Y1544" s="59"/>
      <c r="Z1544" s="59"/>
      <c r="AA1544" s="59"/>
      <c r="AB1544" s="59"/>
      <c r="AC1544" s="59"/>
      <c r="AD1544" s="59"/>
      <c r="AE1544" s="59"/>
      <c r="AF1544" s="73"/>
      <c r="AG1544" s="73"/>
      <c r="AH1544" s="73"/>
      <c r="AI1544" s="73"/>
      <c r="AJ1544" s="73"/>
      <c r="AK1544" s="73"/>
      <c r="AL1544" s="77" t="str">
        <f>IF(ISBLANK(S1544),"",IF(AJ1544="Fail","Fail",IF(E1544="PL4",IF(AND(T1544&gt;STD_01122025!$D$3,U1544&lt;STD_01122025!$D$4,OR(AF1544="ND",AF1544&lt;STD_01122025!$D$7),AH1544="ND"),"Pass","Fail"),IF(E1544="PL12",IF(AND(S1544&lt;STD_01122025!$F$2,T1544&gt;STD_01122025!$F$3,U1544&lt;STD_01122025!$F$4,V1544&gt;STD_01122025!$F$5,X1544&gt;STD_01122025!$F$6,OR(AF1544="ND",AF1544&lt;STD_01122025!$F$7),AH1544="ND"),"Pass","Fail"),IF(E1544="SuperPL",IF(AND(T1544&gt;STD_01122025!$H$3,U1544&lt;STD_01122025!$H$4,V1544&gt;STD_01122025!$H$5,X1544&gt;STD_01122025!$H$6,OR(AF1544="ND",AF1544&lt;STD_01122025!$H$7),AH1544="ND"),"Pass","Fail"),IF(E1544="Flight",IF(AND(T1544&gt;STD_01122025!$J$3,U1544&lt;STD_01122025!$J$4,X1544&gt;STD_01122025!$J$6,OR(AF1544="ND",AF1544&lt;STD_01122025!$J$7),AH1544="ND"),"Pass","Fail"),""))))))</f>
        <v/>
      </c>
      <c r="AM1544" s="62" t="str">
        <f>IF(ISBLANK(B1544),"",IFERROR(IF(VLOOKUP(B1544,'Np PL4 Stock'!$A:$J,10,FALSE)="Np4",D1544-VLOOKUP(B1544,'Np PL4 Stock'!$A:$E,5,FALSE),D1544-VLOOKUP(B1544,'Np PL4 Stock'!$A:$E,5,FALSE)-1),""))</f>
        <v/>
      </c>
      <c r="AN1544" s="147"/>
      <c r="AO1544" s="147"/>
      <c r="AP1544" s="59"/>
      <c r="AQ1544" s="59"/>
      <c r="AR1544" s="59"/>
      <c r="AS1544" s="59"/>
      <c r="AT1544" s="73"/>
      <c r="AU1544" s="73"/>
      <c r="AV1544" s="73"/>
      <c r="AW1544" s="73"/>
      <c r="AX1544" s="84"/>
      <c r="AY1544" s="59"/>
      <c r="AZ1544" s="59"/>
      <c r="BA1544" s="59"/>
      <c r="BB1544" s="59"/>
      <c r="BC1544" s="59"/>
      <c r="BD1544" s="59"/>
      <c r="BE1544" s="84"/>
      <c r="BF1544" s="84"/>
      <c r="BG1544" s="84"/>
      <c r="BH1544" s="84"/>
      <c r="BI1544" s="85"/>
      <c r="BJ1544" s="86"/>
      <c r="BK1544" s="86"/>
      <c r="BL1544" s="86"/>
      <c r="BM1544" s="86"/>
      <c r="BN1544" s="86"/>
      <c r="BO1544" s="59"/>
      <c r="BP1544" s="69"/>
      <c r="BQ1544" s="92">
        <v>0</v>
      </c>
      <c r="BR1544" s="93">
        <v>0</v>
      </c>
      <c r="BS1544" s="94" t="str">
        <f t="shared" si="255"/>
        <v/>
      </c>
      <c r="BT1544" s="95">
        <v>0</v>
      </c>
      <c r="BU1544" s="101" t="str">
        <f t="shared" si="256"/>
        <v/>
      </c>
      <c r="BV1544" s="102" t="str">
        <f t="shared" si="257"/>
        <v>-</v>
      </c>
      <c r="BW1544" s="103"/>
      <c r="BX1544" s="104" t="str">
        <f t="shared" si="258"/>
        <v>-</v>
      </c>
      <c r="BY1544" s="105"/>
      <c r="BZ1544" s="103"/>
      <c r="CA1544" s="106"/>
      <c r="CB1544" s="107"/>
      <c r="CC1544" s="112"/>
      <c r="CD1544" s="106"/>
      <c r="CE1544" s="103"/>
      <c r="CF1544" s="113"/>
      <c r="CG1544" s="114"/>
    </row>
    <row r="1545" spans="1:85">
      <c r="A1545" s="53" t="str">
        <f t="shared" si="249"/>
        <v>--</v>
      </c>
      <c r="B1545" s="47" t="str">
        <f t="shared" si="250"/>
        <v>-</v>
      </c>
      <c r="C1545" s="153"/>
      <c r="D1545" s="49"/>
      <c r="E1545" s="50"/>
      <c r="F1545" s="51"/>
      <c r="G1545" s="59"/>
      <c r="H1545" s="51"/>
      <c r="I1545" s="59"/>
      <c r="J1545" s="60" t="str">
        <f>IF(ISBLANK(H1545),"",IFERROR(VLOOKUP(B1545,'Np PL4 Stock'!$A:$D,4,FALSE),""))</f>
        <v/>
      </c>
      <c r="K1545" s="61" t="str">
        <f>IF(ISBLANK(H1545),"",SUMIF('Np PL4 Stock'!$A:$A,B1545,'Np PL4 Stock'!$N:$N))</f>
        <v/>
      </c>
      <c r="L1545" s="62" t="str">
        <f>IF(ISBLANK(H1545),"",VLOOKUP(LEFT(B1545,5),Unit!A:B,2,FALSE))</f>
        <v/>
      </c>
      <c r="M1545" s="63" t="str">
        <f>IF(ISBLANK(H1545),"",IFERROR(VLOOKUP(B1545,'Np PL4 Stock'!$A:$T,20,FALSE),""))</f>
        <v/>
      </c>
      <c r="N1545" s="63" t="str">
        <f>IF(ISBLANK(H1545),"",IFERROR(VLOOKUP(B1545,'Np PL4 Stock'!$A:$U,21,FALSE),""))</f>
        <v/>
      </c>
      <c r="O1545" s="62" t="str">
        <f t="shared" si="253"/>
        <v/>
      </c>
      <c r="P1545" s="62" t="str">
        <f t="shared" si="251"/>
        <v/>
      </c>
      <c r="Q1545" s="67" t="str">
        <f t="shared" si="254"/>
        <v/>
      </c>
      <c r="R1545" s="67" t="str">
        <f t="shared" si="252"/>
        <v/>
      </c>
      <c r="S1545" s="59"/>
      <c r="T1545" s="147"/>
      <c r="U1545" s="147"/>
      <c r="V1545" s="59"/>
      <c r="W1545" s="59"/>
      <c r="X1545" s="59"/>
      <c r="Y1545" s="59"/>
      <c r="Z1545" s="59"/>
      <c r="AA1545" s="59"/>
      <c r="AB1545" s="59"/>
      <c r="AC1545" s="59"/>
      <c r="AD1545" s="59"/>
      <c r="AE1545" s="59"/>
      <c r="AF1545" s="73"/>
      <c r="AG1545" s="73"/>
      <c r="AH1545" s="73"/>
      <c r="AI1545" s="73"/>
      <c r="AJ1545" s="73"/>
      <c r="AK1545" s="73"/>
      <c r="AL1545" s="77" t="str">
        <f>IF(ISBLANK(S1545),"",IF(AJ1545="Fail","Fail",IF(E1545="PL4",IF(AND(T1545&gt;STD_01122025!$D$3,U1545&lt;STD_01122025!$D$4,OR(AF1545="ND",AF1545&lt;STD_01122025!$D$7),AH1545="ND"),"Pass","Fail"),IF(E1545="PL12",IF(AND(S1545&lt;STD_01122025!$F$2,T1545&gt;STD_01122025!$F$3,U1545&lt;STD_01122025!$F$4,V1545&gt;STD_01122025!$F$5,X1545&gt;STD_01122025!$F$6,OR(AF1545="ND",AF1545&lt;STD_01122025!$F$7),AH1545="ND"),"Pass","Fail"),IF(E1545="SuperPL",IF(AND(T1545&gt;STD_01122025!$H$3,U1545&lt;STD_01122025!$H$4,V1545&gt;STD_01122025!$H$5,X1545&gt;STD_01122025!$H$6,OR(AF1545="ND",AF1545&lt;STD_01122025!$H$7),AH1545="ND"),"Pass","Fail"),IF(E1545="Flight",IF(AND(T1545&gt;STD_01122025!$J$3,U1545&lt;STD_01122025!$J$4,X1545&gt;STD_01122025!$J$6,OR(AF1545="ND",AF1545&lt;STD_01122025!$J$7),AH1545="ND"),"Pass","Fail"),""))))))</f>
        <v/>
      </c>
      <c r="AM1545" s="62" t="str">
        <f>IF(ISBLANK(B1545),"",IFERROR(IF(VLOOKUP(B1545,'Np PL4 Stock'!$A:$J,10,FALSE)="Np4",D1545-VLOOKUP(B1545,'Np PL4 Stock'!$A:$E,5,FALSE),D1545-VLOOKUP(B1545,'Np PL4 Stock'!$A:$E,5,FALSE)-1),""))</f>
        <v/>
      </c>
      <c r="AN1545" s="147"/>
      <c r="AO1545" s="147"/>
      <c r="AP1545" s="59"/>
      <c r="AQ1545" s="59"/>
      <c r="AR1545" s="59"/>
      <c r="AS1545" s="59"/>
      <c r="AT1545" s="73"/>
      <c r="AU1545" s="73"/>
      <c r="AV1545" s="73"/>
      <c r="AW1545" s="73"/>
      <c r="AX1545" s="84"/>
      <c r="AY1545" s="59"/>
      <c r="AZ1545" s="59"/>
      <c r="BA1545" s="59"/>
      <c r="BB1545" s="59"/>
      <c r="BC1545" s="59"/>
      <c r="BD1545" s="59"/>
      <c r="BE1545" s="84"/>
      <c r="BF1545" s="84"/>
      <c r="BG1545" s="84"/>
      <c r="BH1545" s="84"/>
      <c r="BI1545" s="85"/>
      <c r="BJ1545" s="86"/>
      <c r="BK1545" s="86"/>
      <c r="BL1545" s="86"/>
      <c r="BM1545" s="86"/>
      <c r="BN1545" s="86"/>
      <c r="BO1545" s="59"/>
      <c r="BP1545" s="69"/>
      <c r="BQ1545" s="92">
        <v>0</v>
      </c>
      <c r="BR1545" s="93">
        <v>0</v>
      </c>
      <c r="BS1545" s="94" t="str">
        <f t="shared" si="255"/>
        <v/>
      </c>
      <c r="BT1545" s="95">
        <v>0</v>
      </c>
      <c r="BU1545" s="101" t="str">
        <f t="shared" si="256"/>
        <v/>
      </c>
      <c r="BV1545" s="102" t="str">
        <f t="shared" si="257"/>
        <v>-</v>
      </c>
      <c r="BW1545" s="103"/>
      <c r="BX1545" s="104" t="str">
        <f t="shared" si="258"/>
        <v>-</v>
      </c>
      <c r="BY1545" s="105"/>
      <c r="BZ1545" s="103"/>
      <c r="CA1545" s="106"/>
      <c r="CB1545" s="107"/>
      <c r="CC1545" s="112"/>
      <c r="CD1545" s="106"/>
      <c r="CE1545" s="103"/>
      <c r="CF1545" s="113"/>
      <c r="CG1545" s="114"/>
    </row>
    <row r="1546" spans="1:85">
      <c r="A1546" s="53" t="str">
        <f t="shared" si="249"/>
        <v>--</v>
      </c>
      <c r="B1546" s="47" t="str">
        <f t="shared" si="250"/>
        <v>-</v>
      </c>
      <c r="C1546" s="153"/>
      <c r="D1546" s="49"/>
      <c r="E1546" s="50"/>
      <c r="F1546" s="51"/>
      <c r="G1546" s="59"/>
      <c r="H1546" s="51"/>
      <c r="I1546" s="59"/>
      <c r="J1546" s="60" t="str">
        <f>IF(ISBLANK(H1546),"",IFERROR(VLOOKUP(B1546,'Np PL4 Stock'!$A:$D,4,FALSE),""))</f>
        <v/>
      </c>
      <c r="K1546" s="61" t="str">
        <f>IF(ISBLANK(H1546),"",SUMIF('Np PL4 Stock'!$A:$A,B1546,'Np PL4 Stock'!$N:$N))</f>
        <v/>
      </c>
      <c r="L1546" s="62" t="str">
        <f>IF(ISBLANK(H1546),"",VLOOKUP(LEFT(B1546,5),Unit!A:B,2,FALSE))</f>
        <v/>
      </c>
      <c r="M1546" s="63" t="str">
        <f>IF(ISBLANK(H1546),"",IFERROR(VLOOKUP(B1546,'Np PL4 Stock'!$A:$T,20,FALSE),""))</f>
        <v/>
      </c>
      <c r="N1546" s="63" t="str">
        <f>IF(ISBLANK(H1546),"",IFERROR(VLOOKUP(B1546,'Np PL4 Stock'!$A:$U,21,FALSE),""))</f>
        <v/>
      </c>
      <c r="O1546" s="62" t="str">
        <f t="shared" si="253"/>
        <v/>
      </c>
      <c r="P1546" s="62" t="str">
        <f t="shared" si="251"/>
        <v/>
      </c>
      <c r="Q1546" s="67" t="str">
        <f t="shared" si="254"/>
        <v/>
      </c>
      <c r="R1546" s="67" t="str">
        <f t="shared" si="252"/>
        <v/>
      </c>
      <c r="S1546" s="59"/>
      <c r="T1546" s="147"/>
      <c r="U1546" s="147"/>
      <c r="V1546" s="59"/>
      <c r="W1546" s="59"/>
      <c r="X1546" s="59"/>
      <c r="Y1546" s="59"/>
      <c r="Z1546" s="59"/>
      <c r="AA1546" s="59"/>
      <c r="AB1546" s="59"/>
      <c r="AC1546" s="59"/>
      <c r="AD1546" s="59"/>
      <c r="AE1546" s="59"/>
      <c r="AF1546" s="73"/>
      <c r="AG1546" s="73"/>
      <c r="AH1546" s="73"/>
      <c r="AI1546" s="73"/>
      <c r="AJ1546" s="73"/>
      <c r="AK1546" s="73"/>
      <c r="AL1546" s="77" t="str">
        <f>IF(ISBLANK(S1546),"",IF(AJ1546="Fail","Fail",IF(E1546="PL4",IF(AND(T1546&gt;STD_01122025!$D$3,U1546&lt;STD_01122025!$D$4,OR(AF1546="ND",AF1546&lt;STD_01122025!$D$7),AH1546="ND"),"Pass","Fail"),IF(E1546="PL12",IF(AND(S1546&lt;STD_01122025!$F$2,T1546&gt;STD_01122025!$F$3,U1546&lt;STD_01122025!$F$4,V1546&gt;STD_01122025!$F$5,X1546&gt;STD_01122025!$F$6,OR(AF1546="ND",AF1546&lt;STD_01122025!$F$7),AH1546="ND"),"Pass","Fail"),IF(E1546="SuperPL",IF(AND(T1546&gt;STD_01122025!$H$3,U1546&lt;STD_01122025!$H$4,V1546&gt;STD_01122025!$H$5,X1546&gt;STD_01122025!$H$6,OR(AF1546="ND",AF1546&lt;STD_01122025!$H$7),AH1546="ND"),"Pass","Fail"),IF(E1546="Flight",IF(AND(T1546&gt;STD_01122025!$J$3,U1546&lt;STD_01122025!$J$4,X1546&gt;STD_01122025!$J$6,OR(AF1546="ND",AF1546&lt;STD_01122025!$J$7),AH1546="ND"),"Pass","Fail"),""))))))</f>
        <v/>
      </c>
      <c r="AM1546" s="62" t="str">
        <f>IF(ISBLANK(B1546),"",IFERROR(IF(VLOOKUP(B1546,'Np PL4 Stock'!$A:$J,10,FALSE)="Np4",D1546-VLOOKUP(B1546,'Np PL4 Stock'!$A:$E,5,FALSE),D1546-VLOOKUP(B1546,'Np PL4 Stock'!$A:$E,5,FALSE)-1),""))</f>
        <v/>
      </c>
      <c r="AN1546" s="147"/>
      <c r="AO1546" s="147"/>
      <c r="AP1546" s="59"/>
      <c r="AQ1546" s="59"/>
      <c r="AR1546" s="59"/>
      <c r="AS1546" s="59"/>
      <c r="AT1546" s="73"/>
      <c r="AU1546" s="73"/>
      <c r="AV1546" s="73"/>
      <c r="AW1546" s="73"/>
      <c r="AX1546" s="84"/>
      <c r="AY1546" s="59"/>
      <c r="AZ1546" s="59"/>
      <c r="BA1546" s="59"/>
      <c r="BB1546" s="59"/>
      <c r="BC1546" s="59"/>
      <c r="BD1546" s="59"/>
      <c r="BE1546" s="84"/>
      <c r="BF1546" s="84"/>
      <c r="BG1546" s="84"/>
      <c r="BH1546" s="84"/>
      <c r="BI1546" s="85"/>
      <c r="BJ1546" s="86"/>
      <c r="BK1546" s="86"/>
      <c r="BL1546" s="86"/>
      <c r="BM1546" s="86"/>
      <c r="BN1546" s="86"/>
      <c r="BO1546" s="59"/>
      <c r="BP1546" s="69"/>
      <c r="BQ1546" s="92">
        <v>0</v>
      </c>
      <c r="BR1546" s="93">
        <v>0</v>
      </c>
      <c r="BS1546" s="94" t="str">
        <f t="shared" si="255"/>
        <v/>
      </c>
      <c r="BT1546" s="95">
        <v>0</v>
      </c>
      <c r="BU1546" s="101" t="str">
        <f t="shared" si="256"/>
        <v/>
      </c>
      <c r="BV1546" s="102" t="str">
        <f t="shared" si="257"/>
        <v>-</v>
      </c>
      <c r="BW1546" s="103"/>
      <c r="BX1546" s="104" t="str">
        <f t="shared" si="258"/>
        <v>-</v>
      </c>
      <c r="BY1546" s="105"/>
      <c r="BZ1546" s="103"/>
      <c r="CA1546" s="106"/>
      <c r="CB1546" s="107"/>
      <c r="CC1546" s="112"/>
      <c r="CD1546" s="106"/>
      <c r="CE1546" s="103"/>
      <c r="CF1546" s="113"/>
      <c r="CG1546" s="114"/>
    </row>
    <row r="1547" spans="1:85">
      <c r="A1547" s="53" t="str">
        <f t="shared" si="249"/>
        <v>--</v>
      </c>
      <c r="B1547" s="47" t="str">
        <f t="shared" si="250"/>
        <v>-</v>
      </c>
      <c r="C1547" s="153"/>
      <c r="D1547" s="49"/>
      <c r="E1547" s="50"/>
      <c r="F1547" s="51"/>
      <c r="G1547" s="59"/>
      <c r="H1547" s="51"/>
      <c r="I1547" s="59"/>
      <c r="J1547" s="60" t="str">
        <f>IF(ISBLANK(H1547),"",IFERROR(VLOOKUP(B1547,'Np PL4 Stock'!$A:$D,4,FALSE),""))</f>
        <v/>
      </c>
      <c r="K1547" s="61" t="str">
        <f>IF(ISBLANK(H1547),"",SUMIF('Np PL4 Stock'!$A:$A,B1547,'Np PL4 Stock'!$N:$N))</f>
        <v/>
      </c>
      <c r="L1547" s="62" t="str">
        <f>IF(ISBLANK(H1547),"",VLOOKUP(LEFT(B1547,5),Unit!A:B,2,FALSE))</f>
        <v/>
      </c>
      <c r="M1547" s="63" t="str">
        <f>IF(ISBLANK(H1547),"",IFERROR(VLOOKUP(B1547,'Np PL4 Stock'!$A:$T,20,FALSE),""))</f>
        <v/>
      </c>
      <c r="N1547" s="63" t="str">
        <f>IF(ISBLANK(H1547),"",IFERROR(VLOOKUP(B1547,'Np PL4 Stock'!$A:$U,21,FALSE),""))</f>
        <v/>
      </c>
      <c r="O1547" s="62" t="str">
        <f t="shared" si="253"/>
        <v/>
      </c>
      <c r="P1547" s="62" t="str">
        <f t="shared" si="251"/>
        <v/>
      </c>
      <c r="Q1547" s="67" t="str">
        <f t="shared" si="254"/>
        <v/>
      </c>
      <c r="R1547" s="67" t="str">
        <f t="shared" si="252"/>
        <v/>
      </c>
      <c r="S1547" s="59"/>
      <c r="T1547" s="147"/>
      <c r="U1547" s="147"/>
      <c r="V1547" s="59"/>
      <c r="W1547" s="59"/>
      <c r="X1547" s="59"/>
      <c r="Y1547" s="59"/>
      <c r="Z1547" s="59"/>
      <c r="AA1547" s="59"/>
      <c r="AB1547" s="59"/>
      <c r="AC1547" s="59"/>
      <c r="AD1547" s="59"/>
      <c r="AE1547" s="59"/>
      <c r="AF1547" s="73"/>
      <c r="AG1547" s="73"/>
      <c r="AH1547" s="73"/>
      <c r="AI1547" s="73"/>
      <c r="AJ1547" s="73"/>
      <c r="AK1547" s="73"/>
      <c r="AL1547" s="77" t="str">
        <f>IF(ISBLANK(S1547),"",IF(AJ1547="Fail","Fail",IF(E1547="PL4",IF(AND(T1547&gt;STD_01122025!$D$3,U1547&lt;STD_01122025!$D$4,OR(AF1547="ND",AF1547&lt;STD_01122025!$D$7),AH1547="ND"),"Pass","Fail"),IF(E1547="PL12",IF(AND(S1547&lt;STD_01122025!$F$2,T1547&gt;STD_01122025!$F$3,U1547&lt;STD_01122025!$F$4,V1547&gt;STD_01122025!$F$5,X1547&gt;STD_01122025!$F$6,OR(AF1547="ND",AF1547&lt;STD_01122025!$F$7),AH1547="ND"),"Pass","Fail"),IF(E1547="SuperPL",IF(AND(T1547&gt;STD_01122025!$H$3,U1547&lt;STD_01122025!$H$4,V1547&gt;STD_01122025!$H$5,X1547&gt;STD_01122025!$H$6,OR(AF1547="ND",AF1547&lt;STD_01122025!$H$7),AH1547="ND"),"Pass","Fail"),IF(E1547="Flight",IF(AND(T1547&gt;STD_01122025!$J$3,U1547&lt;STD_01122025!$J$4,X1547&gt;STD_01122025!$J$6,OR(AF1547="ND",AF1547&lt;STD_01122025!$J$7),AH1547="ND"),"Pass","Fail"),""))))))</f>
        <v/>
      </c>
      <c r="AM1547" s="62" t="str">
        <f>IF(ISBLANK(B1547),"",IFERROR(IF(VLOOKUP(B1547,'Np PL4 Stock'!$A:$J,10,FALSE)="Np4",D1547-VLOOKUP(B1547,'Np PL4 Stock'!$A:$E,5,FALSE),D1547-VLOOKUP(B1547,'Np PL4 Stock'!$A:$E,5,FALSE)-1),""))</f>
        <v/>
      </c>
      <c r="AN1547" s="147"/>
      <c r="AO1547" s="147"/>
      <c r="AP1547" s="59"/>
      <c r="AQ1547" s="59"/>
      <c r="AR1547" s="59"/>
      <c r="AS1547" s="59"/>
      <c r="AT1547" s="73"/>
      <c r="AU1547" s="73"/>
      <c r="AV1547" s="73"/>
      <c r="AW1547" s="73"/>
      <c r="AX1547" s="84"/>
      <c r="AY1547" s="59"/>
      <c r="AZ1547" s="59"/>
      <c r="BA1547" s="59"/>
      <c r="BB1547" s="59"/>
      <c r="BC1547" s="59"/>
      <c r="BD1547" s="59"/>
      <c r="BE1547" s="84"/>
      <c r="BF1547" s="84"/>
      <c r="BG1547" s="84"/>
      <c r="BH1547" s="84"/>
      <c r="BI1547" s="85"/>
      <c r="BJ1547" s="86"/>
      <c r="BK1547" s="86"/>
      <c r="BL1547" s="86"/>
      <c r="BM1547" s="86"/>
      <c r="BN1547" s="86"/>
      <c r="BO1547" s="59"/>
      <c r="BP1547" s="69"/>
      <c r="BQ1547" s="92">
        <v>0</v>
      </c>
      <c r="BR1547" s="93">
        <v>0</v>
      </c>
      <c r="BS1547" s="94" t="str">
        <f t="shared" si="255"/>
        <v/>
      </c>
      <c r="BT1547" s="95">
        <v>0</v>
      </c>
      <c r="BU1547" s="101" t="str">
        <f t="shared" si="256"/>
        <v/>
      </c>
      <c r="BV1547" s="102" t="str">
        <f t="shared" si="257"/>
        <v>-</v>
      </c>
      <c r="BW1547" s="103"/>
      <c r="BX1547" s="104" t="str">
        <f t="shared" si="258"/>
        <v>-</v>
      </c>
      <c r="BY1547" s="105"/>
      <c r="BZ1547" s="103"/>
      <c r="CA1547" s="106"/>
      <c r="CB1547" s="107"/>
      <c r="CC1547" s="112"/>
      <c r="CD1547" s="106"/>
      <c r="CE1547" s="103"/>
      <c r="CF1547" s="113"/>
      <c r="CG1547" s="114"/>
    </row>
    <row r="1548" spans="1:85">
      <c r="A1548" s="53" t="str">
        <f t="shared" si="249"/>
        <v>--</v>
      </c>
      <c r="B1548" s="47" t="str">
        <f t="shared" si="250"/>
        <v>-</v>
      </c>
      <c r="C1548" s="153"/>
      <c r="D1548" s="49"/>
      <c r="E1548" s="50"/>
      <c r="F1548" s="51"/>
      <c r="G1548" s="59"/>
      <c r="H1548" s="51"/>
      <c r="I1548" s="59"/>
      <c r="J1548" s="60" t="str">
        <f>IF(ISBLANK(H1548),"",IFERROR(VLOOKUP(B1548,'Np PL4 Stock'!$A:$D,4,FALSE),""))</f>
        <v/>
      </c>
      <c r="K1548" s="61" t="str">
        <f>IF(ISBLANK(H1548),"",SUMIF('Np PL4 Stock'!$A:$A,B1548,'Np PL4 Stock'!$N:$N))</f>
        <v/>
      </c>
      <c r="L1548" s="62" t="str">
        <f>IF(ISBLANK(H1548),"",VLOOKUP(LEFT(B1548,5),Unit!A:B,2,FALSE))</f>
        <v/>
      </c>
      <c r="M1548" s="63" t="str">
        <f>IF(ISBLANK(H1548),"",IFERROR(VLOOKUP(B1548,'Np PL4 Stock'!$A:$T,20,FALSE),""))</f>
        <v/>
      </c>
      <c r="N1548" s="63" t="str">
        <f>IF(ISBLANK(H1548),"",IFERROR(VLOOKUP(B1548,'Np PL4 Stock'!$A:$U,21,FALSE),""))</f>
        <v/>
      </c>
      <c r="O1548" s="62" t="str">
        <f t="shared" si="253"/>
        <v/>
      </c>
      <c r="P1548" s="62" t="str">
        <f t="shared" si="251"/>
        <v/>
      </c>
      <c r="Q1548" s="67" t="str">
        <f t="shared" si="254"/>
        <v/>
      </c>
      <c r="R1548" s="67" t="str">
        <f t="shared" si="252"/>
        <v/>
      </c>
      <c r="S1548" s="59"/>
      <c r="T1548" s="147"/>
      <c r="U1548" s="147"/>
      <c r="V1548" s="59"/>
      <c r="W1548" s="59"/>
      <c r="X1548" s="59"/>
      <c r="Y1548" s="59"/>
      <c r="Z1548" s="59"/>
      <c r="AA1548" s="59"/>
      <c r="AB1548" s="59"/>
      <c r="AC1548" s="59"/>
      <c r="AD1548" s="59"/>
      <c r="AE1548" s="59"/>
      <c r="AF1548" s="73"/>
      <c r="AG1548" s="73"/>
      <c r="AH1548" s="73"/>
      <c r="AI1548" s="73"/>
      <c r="AJ1548" s="73"/>
      <c r="AK1548" s="73"/>
      <c r="AL1548" s="77" t="str">
        <f>IF(ISBLANK(S1548),"",IF(AJ1548="Fail","Fail",IF(E1548="PL4",IF(AND(T1548&gt;STD_01122025!$D$3,U1548&lt;STD_01122025!$D$4,OR(AF1548="ND",AF1548&lt;STD_01122025!$D$7),AH1548="ND"),"Pass","Fail"),IF(E1548="PL12",IF(AND(S1548&lt;STD_01122025!$F$2,T1548&gt;STD_01122025!$F$3,U1548&lt;STD_01122025!$F$4,V1548&gt;STD_01122025!$F$5,X1548&gt;STD_01122025!$F$6,OR(AF1548="ND",AF1548&lt;STD_01122025!$F$7),AH1548="ND"),"Pass","Fail"),IF(E1548="SuperPL",IF(AND(T1548&gt;STD_01122025!$H$3,U1548&lt;STD_01122025!$H$4,V1548&gt;STD_01122025!$H$5,X1548&gt;STD_01122025!$H$6,OR(AF1548="ND",AF1548&lt;STD_01122025!$H$7),AH1548="ND"),"Pass","Fail"),IF(E1548="Flight",IF(AND(T1548&gt;STD_01122025!$J$3,U1548&lt;STD_01122025!$J$4,X1548&gt;STD_01122025!$J$6,OR(AF1548="ND",AF1548&lt;STD_01122025!$J$7),AH1548="ND"),"Pass","Fail"),""))))))</f>
        <v/>
      </c>
      <c r="AM1548" s="62" t="str">
        <f>IF(ISBLANK(B1548),"",IFERROR(IF(VLOOKUP(B1548,'Np PL4 Stock'!$A:$J,10,FALSE)="Np4",D1548-VLOOKUP(B1548,'Np PL4 Stock'!$A:$E,5,FALSE),D1548-VLOOKUP(B1548,'Np PL4 Stock'!$A:$E,5,FALSE)-1),""))</f>
        <v/>
      </c>
      <c r="AN1548" s="147"/>
      <c r="AO1548" s="147"/>
      <c r="AP1548" s="59"/>
      <c r="AQ1548" s="59"/>
      <c r="AR1548" s="59"/>
      <c r="AS1548" s="59"/>
      <c r="AT1548" s="73"/>
      <c r="AU1548" s="73"/>
      <c r="AV1548" s="73"/>
      <c r="AW1548" s="73"/>
      <c r="AX1548" s="84"/>
      <c r="AY1548" s="59"/>
      <c r="AZ1548" s="59"/>
      <c r="BA1548" s="59"/>
      <c r="BB1548" s="59"/>
      <c r="BC1548" s="59"/>
      <c r="BD1548" s="59"/>
      <c r="BE1548" s="84"/>
      <c r="BF1548" s="84"/>
      <c r="BG1548" s="84"/>
      <c r="BH1548" s="84"/>
      <c r="BI1548" s="85"/>
      <c r="BJ1548" s="86"/>
      <c r="BK1548" s="86"/>
      <c r="BL1548" s="86"/>
      <c r="BM1548" s="86"/>
      <c r="BN1548" s="86"/>
      <c r="BO1548" s="59"/>
      <c r="BP1548" s="69"/>
      <c r="BQ1548" s="92">
        <v>0</v>
      </c>
      <c r="BR1548" s="93">
        <v>0</v>
      </c>
      <c r="BS1548" s="94" t="str">
        <f t="shared" si="255"/>
        <v/>
      </c>
      <c r="BT1548" s="95">
        <v>0</v>
      </c>
      <c r="BU1548" s="101" t="str">
        <f t="shared" si="256"/>
        <v/>
      </c>
      <c r="BV1548" s="102" t="str">
        <f t="shared" si="257"/>
        <v>-</v>
      </c>
      <c r="BW1548" s="103"/>
      <c r="BX1548" s="104" t="str">
        <f t="shared" si="258"/>
        <v>-</v>
      </c>
      <c r="BY1548" s="105"/>
      <c r="BZ1548" s="103"/>
      <c r="CA1548" s="106"/>
      <c r="CB1548" s="107"/>
      <c r="CC1548" s="112"/>
      <c r="CD1548" s="106"/>
      <c r="CE1548" s="103"/>
      <c r="CF1548" s="113"/>
      <c r="CG1548" s="114"/>
    </row>
    <row r="1549" spans="1:85">
      <c r="A1549" s="53" t="str">
        <f t="shared" si="249"/>
        <v>--</v>
      </c>
      <c r="B1549" s="47" t="str">
        <f t="shared" si="250"/>
        <v>-</v>
      </c>
      <c r="C1549" s="153"/>
      <c r="D1549" s="49"/>
      <c r="E1549" s="50"/>
      <c r="F1549" s="51"/>
      <c r="G1549" s="59"/>
      <c r="H1549" s="51"/>
      <c r="I1549" s="59"/>
      <c r="J1549" s="60" t="str">
        <f>IF(ISBLANK(H1549),"",IFERROR(VLOOKUP(B1549,'Np PL4 Stock'!$A:$D,4,FALSE),""))</f>
        <v/>
      </c>
      <c r="K1549" s="61" t="str">
        <f>IF(ISBLANK(H1549),"",SUMIF('Np PL4 Stock'!$A:$A,B1549,'Np PL4 Stock'!$N:$N))</f>
        <v/>
      </c>
      <c r="L1549" s="62" t="str">
        <f>IF(ISBLANK(H1549),"",VLOOKUP(LEFT(B1549,5),Unit!A:B,2,FALSE))</f>
        <v/>
      </c>
      <c r="M1549" s="63" t="str">
        <f>IF(ISBLANK(H1549),"",IFERROR(VLOOKUP(B1549,'Np PL4 Stock'!$A:$T,20,FALSE),""))</f>
        <v/>
      </c>
      <c r="N1549" s="63" t="str">
        <f>IF(ISBLANK(H1549),"",IFERROR(VLOOKUP(B1549,'Np PL4 Stock'!$A:$U,21,FALSE),""))</f>
        <v/>
      </c>
      <c r="O1549" s="62" t="str">
        <f t="shared" si="253"/>
        <v/>
      </c>
      <c r="P1549" s="62" t="str">
        <f t="shared" si="251"/>
        <v/>
      </c>
      <c r="Q1549" s="67" t="str">
        <f t="shared" si="254"/>
        <v/>
      </c>
      <c r="R1549" s="67" t="str">
        <f t="shared" si="252"/>
        <v/>
      </c>
      <c r="S1549" s="59"/>
      <c r="T1549" s="147"/>
      <c r="U1549" s="147"/>
      <c r="V1549" s="59"/>
      <c r="W1549" s="59"/>
      <c r="X1549" s="59"/>
      <c r="Y1549" s="59"/>
      <c r="Z1549" s="59"/>
      <c r="AA1549" s="59"/>
      <c r="AB1549" s="59"/>
      <c r="AC1549" s="59"/>
      <c r="AD1549" s="59"/>
      <c r="AE1549" s="59"/>
      <c r="AF1549" s="73"/>
      <c r="AG1549" s="73"/>
      <c r="AH1549" s="73"/>
      <c r="AI1549" s="73"/>
      <c r="AJ1549" s="73"/>
      <c r="AK1549" s="73"/>
      <c r="AL1549" s="77" t="str">
        <f>IF(ISBLANK(S1549),"",IF(AJ1549="Fail","Fail",IF(E1549="PL4",IF(AND(T1549&gt;STD_01122025!$D$3,U1549&lt;STD_01122025!$D$4,OR(AF1549="ND",AF1549&lt;STD_01122025!$D$7),AH1549="ND"),"Pass","Fail"),IF(E1549="PL12",IF(AND(S1549&lt;STD_01122025!$F$2,T1549&gt;STD_01122025!$F$3,U1549&lt;STD_01122025!$F$4,V1549&gt;STD_01122025!$F$5,X1549&gt;STD_01122025!$F$6,OR(AF1549="ND",AF1549&lt;STD_01122025!$F$7),AH1549="ND"),"Pass","Fail"),IF(E1549="SuperPL",IF(AND(T1549&gt;STD_01122025!$H$3,U1549&lt;STD_01122025!$H$4,V1549&gt;STD_01122025!$H$5,X1549&gt;STD_01122025!$H$6,OR(AF1549="ND",AF1549&lt;STD_01122025!$H$7),AH1549="ND"),"Pass","Fail"),IF(E1549="Flight",IF(AND(T1549&gt;STD_01122025!$J$3,U1549&lt;STD_01122025!$J$4,X1549&gt;STD_01122025!$J$6,OR(AF1549="ND",AF1549&lt;STD_01122025!$J$7),AH1549="ND"),"Pass","Fail"),""))))))</f>
        <v/>
      </c>
      <c r="AM1549" s="62" t="str">
        <f>IF(ISBLANK(B1549),"",IFERROR(IF(VLOOKUP(B1549,'Np PL4 Stock'!$A:$J,10,FALSE)="Np4",D1549-VLOOKUP(B1549,'Np PL4 Stock'!$A:$E,5,FALSE),D1549-VLOOKUP(B1549,'Np PL4 Stock'!$A:$E,5,FALSE)-1),""))</f>
        <v/>
      </c>
      <c r="AN1549" s="147"/>
      <c r="AO1549" s="147"/>
      <c r="AP1549" s="59"/>
      <c r="AQ1549" s="59"/>
      <c r="AR1549" s="59"/>
      <c r="AS1549" s="59"/>
      <c r="AT1549" s="73"/>
      <c r="AU1549" s="73"/>
      <c r="AV1549" s="73"/>
      <c r="AW1549" s="73"/>
      <c r="AX1549" s="84"/>
      <c r="AY1549" s="59"/>
      <c r="AZ1549" s="59"/>
      <c r="BA1549" s="59"/>
      <c r="BB1549" s="59"/>
      <c r="BC1549" s="59"/>
      <c r="BD1549" s="59"/>
      <c r="BE1549" s="84"/>
      <c r="BF1549" s="84"/>
      <c r="BG1549" s="84"/>
      <c r="BH1549" s="84"/>
      <c r="BI1549" s="85"/>
      <c r="BJ1549" s="86"/>
      <c r="BK1549" s="86"/>
      <c r="BL1549" s="86"/>
      <c r="BM1549" s="86"/>
      <c r="BN1549" s="86"/>
      <c r="BO1549" s="59"/>
      <c r="BP1549" s="69"/>
      <c r="BQ1549" s="92">
        <v>0</v>
      </c>
      <c r="BR1549" s="93">
        <v>0</v>
      </c>
      <c r="BS1549" s="94" t="str">
        <f t="shared" si="255"/>
        <v/>
      </c>
      <c r="BT1549" s="95">
        <v>0</v>
      </c>
      <c r="BU1549" s="101" t="str">
        <f t="shared" si="256"/>
        <v/>
      </c>
      <c r="BV1549" s="102" t="str">
        <f t="shared" si="257"/>
        <v>-</v>
      </c>
      <c r="BW1549" s="103"/>
      <c r="BX1549" s="104" t="str">
        <f t="shared" si="258"/>
        <v>-</v>
      </c>
      <c r="BY1549" s="105"/>
      <c r="BZ1549" s="103"/>
      <c r="CA1549" s="106"/>
      <c r="CB1549" s="107"/>
      <c r="CC1549" s="112"/>
      <c r="CD1549" s="106"/>
      <c r="CE1549" s="103"/>
      <c r="CF1549" s="113"/>
      <c r="CG1549" s="114"/>
    </row>
    <row r="1550" spans="1:85">
      <c r="A1550" s="53" t="str">
        <f t="shared" si="249"/>
        <v>--</v>
      </c>
      <c r="B1550" s="47" t="str">
        <f t="shared" si="250"/>
        <v>-</v>
      </c>
      <c r="C1550" s="153"/>
      <c r="D1550" s="49"/>
      <c r="E1550" s="50"/>
      <c r="F1550" s="51"/>
      <c r="G1550" s="59"/>
      <c r="H1550" s="51"/>
      <c r="I1550" s="59"/>
      <c r="J1550" s="60" t="str">
        <f>IF(ISBLANK(H1550),"",IFERROR(VLOOKUP(B1550,'Np PL4 Stock'!$A:$D,4,FALSE),""))</f>
        <v/>
      </c>
      <c r="K1550" s="61" t="str">
        <f>IF(ISBLANK(H1550),"",SUMIF('Np PL4 Stock'!$A:$A,B1550,'Np PL4 Stock'!$N:$N))</f>
        <v/>
      </c>
      <c r="L1550" s="62" t="str">
        <f>IF(ISBLANK(H1550),"",VLOOKUP(LEFT(B1550,5),Unit!A:B,2,FALSE))</f>
        <v/>
      </c>
      <c r="M1550" s="63" t="str">
        <f>IF(ISBLANK(H1550),"",IFERROR(VLOOKUP(B1550,'Np PL4 Stock'!$A:$T,20,FALSE),""))</f>
        <v/>
      </c>
      <c r="N1550" s="63" t="str">
        <f>IF(ISBLANK(H1550),"",IFERROR(VLOOKUP(B1550,'Np PL4 Stock'!$A:$U,21,FALSE),""))</f>
        <v/>
      </c>
      <c r="O1550" s="62" t="str">
        <f t="shared" si="253"/>
        <v/>
      </c>
      <c r="P1550" s="62" t="str">
        <f t="shared" si="251"/>
        <v/>
      </c>
      <c r="Q1550" s="67" t="str">
        <f t="shared" si="254"/>
        <v/>
      </c>
      <c r="R1550" s="67" t="str">
        <f t="shared" si="252"/>
        <v/>
      </c>
      <c r="S1550" s="59"/>
      <c r="T1550" s="147"/>
      <c r="U1550" s="147"/>
      <c r="V1550" s="59"/>
      <c r="W1550" s="59"/>
      <c r="X1550" s="59"/>
      <c r="Y1550" s="59"/>
      <c r="Z1550" s="59"/>
      <c r="AA1550" s="59"/>
      <c r="AB1550" s="59"/>
      <c r="AC1550" s="59"/>
      <c r="AD1550" s="59"/>
      <c r="AE1550" s="59"/>
      <c r="AF1550" s="73"/>
      <c r="AG1550" s="73"/>
      <c r="AH1550" s="73"/>
      <c r="AI1550" s="73"/>
      <c r="AJ1550" s="73"/>
      <c r="AK1550" s="73"/>
      <c r="AL1550" s="77" t="str">
        <f>IF(ISBLANK(S1550),"",IF(AJ1550="Fail","Fail",IF(E1550="PL4",IF(AND(T1550&gt;STD_01122025!$D$3,U1550&lt;STD_01122025!$D$4,OR(AF1550="ND",AF1550&lt;STD_01122025!$D$7),AH1550="ND"),"Pass","Fail"),IF(E1550="PL12",IF(AND(S1550&lt;STD_01122025!$F$2,T1550&gt;STD_01122025!$F$3,U1550&lt;STD_01122025!$F$4,V1550&gt;STD_01122025!$F$5,X1550&gt;STD_01122025!$F$6,OR(AF1550="ND",AF1550&lt;STD_01122025!$F$7),AH1550="ND"),"Pass","Fail"),IF(E1550="SuperPL",IF(AND(T1550&gt;STD_01122025!$H$3,U1550&lt;STD_01122025!$H$4,V1550&gt;STD_01122025!$H$5,X1550&gt;STD_01122025!$H$6,OR(AF1550="ND",AF1550&lt;STD_01122025!$H$7),AH1550="ND"),"Pass","Fail"),IF(E1550="Flight",IF(AND(T1550&gt;STD_01122025!$J$3,U1550&lt;STD_01122025!$J$4,X1550&gt;STD_01122025!$J$6,OR(AF1550="ND",AF1550&lt;STD_01122025!$J$7),AH1550="ND"),"Pass","Fail"),""))))))</f>
        <v/>
      </c>
      <c r="AM1550" s="62" t="str">
        <f>IF(ISBLANK(B1550),"",IFERROR(IF(VLOOKUP(B1550,'Np PL4 Stock'!$A:$J,10,FALSE)="Np4",D1550-VLOOKUP(B1550,'Np PL4 Stock'!$A:$E,5,FALSE),D1550-VLOOKUP(B1550,'Np PL4 Stock'!$A:$E,5,FALSE)-1),""))</f>
        <v/>
      </c>
      <c r="AN1550" s="147"/>
      <c r="AO1550" s="147"/>
      <c r="AP1550" s="59"/>
      <c r="AQ1550" s="59"/>
      <c r="AR1550" s="59"/>
      <c r="AS1550" s="59"/>
      <c r="AT1550" s="73"/>
      <c r="AU1550" s="73"/>
      <c r="AV1550" s="73"/>
      <c r="AW1550" s="73"/>
      <c r="AX1550" s="84"/>
      <c r="AY1550" s="59"/>
      <c r="AZ1550" s="59"/>
      <c r="BA1550" s="59"/>
      <c r="BB1550" s="59"/>
      <c r="BC1550" s="59"/>
      <c r="BD1550" s="59"/>
      <c r="BE1550" s="84"/>
      <c r="BF1550" s="84"/>
      <c r="BG1550" s="84"/>
      <c r="BH1550" s="84"/>
      <c r="BI1550" s="85"/>
      <c r="BJ1550" s="86"/>
      <c r="BK1550" s="86"/>
      <c r="BL1550" s="86"/>
      <c r="BM1550" s="86"/>
      <c r="BN1550" s="86"/>
      <c r="BO1550" s="59"/>
      <c r="BP1550" s="69"/>
      <c r="BQ1550" s="92">
        <v>0</v>
      </c>
      <c r="BR1550" s="93">
        <v>0</v>
      </c>
      <c r="BS1550" s="94" t="str">
        <f t="shared" si="255"/>
        <v/>
      </c>
      <c r="BT1550" s="95">
        <v>0</v>
      </c>
      <c r="BU1550" s="101" t="str">
        <f t="shared" si="256"/>
        <v/>
      </c>
      <c r="BV1550" s="102" t="str">
        <f t="shared" si="257"/>
        <v>-</v>
      </c>
      <c r="BW1550" s="103"/>
      <c r="BX1550" s="104" t="str">
        <f t="shared" si="258"/>
        <v>-</v>
      </c>
      <c r="BY1550" s="105"/>
      <c r="BZ1550" s="103"/>
      <c r="CA1550" s="106"/>
      <c r="CB1550" s="107"/>
      <c r="CC1550" s="112"/>
      <c r="CD1550" s="106"/>
      <c r="CE1550" s="103"/>
      <c r="CF1550" s="113"/>
      <c r="CG1550" s="114"/>
    </row>
    <row r="1551" spans="1:85">
      <c r="A1551" s="53" t="str">
        <f t="shared" si="249"/>
        <v>--</v>
      </c>
      <c r="B1551" s="47" t="str">
        <f t="shared" si="250"/>
        <v>-</v>
      </c>
      <c r="C1551" s="153"/>
      <c r="D1551" s="49"/>
      <c r="E1551" s="50"/>
      <c r="F1551" s="51"/>
      <c r="G1551" s="59"/>
      <c r="H1551" s="51"/>
      <c r="I1551" s="59"/>
      <c r="J1551" s="60" t="str">
        <f>IF(ISBLANK(H1551),"",IFERROR(VLOOKUP(B1551,'Np PL4 Stock'!$A:$D,4,FALSE),""))</f>
        <v/>
      </c>
      <c r="K1551" s="61" t="str">
        <f>IF(ISBLANK(H1551),"",SUMIF('Np PL4 Stock'!$A:$A,B1551,'Np PL4 Stock'!$N:$N))</f>
        <v/>
      </c>
      <c r="L1551" s="62" t="str">
        <f>IF(ISBLANK(H1551),"",VLOOKUP(LEFT(B1551,5),Unit!A:B,2,FALSE))</f>
        <v/>
      </c>
      <c r="M1551" s="63" t="str">
        <f>IF(ISBLANK(H1551),"",IFERROR(VLOOKUP(B1551,'Np PL4 Stock'!$A:$T,20,FALSE),""))</f>
        <v/>
      </c>
      <c r="N1551" s="63" t="str">
        <f>IF(ISBLANK(H1551),"",IFERROR(VLOOKUP(B1551,'Np PL4 Stock'!$A:$U,21,FALSE),""))</f>
        <v/>
      </c>
      <c r="O1551" s="62" t="str">
        <f t="shared" si="253"/>
        <v/>
      </c>
      <c r="P1551" s="62" t="str">
        <f t="shared" si="251"/>
        <v/>
      </c>
      <c r="Q1551" s="67" t="str">
        <f t="shared" si="254"/>
        <v/>
      </c>
      <c r="R1551" s="67" t="str">
        <f t="shared" si="252"/>
        <v/>
      </c>
      <c r="S1551" s="59"/>
      <c r="T1551" s="147"/>
      <c r="U1551" s="147"/>
      <c r="V1551" s="59"/>
      <c r="W1551" s="59"/>
      <c r="X1551" s="59"/>
      <c r="Y1551" s="59"/>
      <c r="Z1551" s="59"/>
      <c r="AA1551" s="59"/>
      <c r="AB1551" s="59"/>
      <c r="AC1551" s="59"/>
      <c r="AD1551" s="59"/>
      <c r="AE1551" s="59"/>
      <c r="AF1551" s="73"/>
      <c r="AG1551" s="73"/>
      <c r="AH1551" s="73"/>
      <c r="AI1551" s="73"/>
      <c r="AJ1551" s="73"/>
      <c r="AK1551" s="73"/>
      <c r="AL1551" s="77" t="str">
        <f>IF(ISBLANK(S1551),"",IF(AJ1551="Fail","Fail",IF(E1551="PL4",IF(AND(T1551&gt;STD_01122025!$D$3,U1551&lt;STD_01122025!$D$4,OR(AF1551="ND",AF1551&lt;STD_01122025!$D$7),AH1551="ND"),"Pass","Fail"),IF(E1551="PL12",IF(AND(S1551&lt;STD_01122025!$F$2,T1551&gt;STD_01122025!$F$3,U1551&lt;STD_01122025!$F$4,V1551&gt;STD_01122025!$F$5,X1551&gt;STD_01122025!$F$6,OR(AF1551="ND",AF1551&lt;STD_01122025!$F$7),AH1551="ND"),"Pass","Fail"),IF(E1551="SuperPL",IF(AND(T1551&gt;STD_01122025!$H$3,U1551&lt;STD_01122025!$H$4,V1551&gt;STD_01122025!$H$5,X1551&gt;STD_01122025!$H$6,OR(AF1551="ND",AF1551&lt;STD_01122025!$H$7),AH1551="ND"),"Pass","Fail"),IF(E1551="Flight",IF(AND(T1551&gt;STD_01122025!$J$3,U1551&lt;STD_01122025!$J$4,X1551&gt;STD_01122025!$J$6,OR(AF1551="ND",AF1551&lt;STD_01122025!$J$7),AH1551="ND"),"Pass","Fail"),""))))))</f>
        <v/>
      </c>
      <c r="AM1551" s="62" t="str">
        <f>IF(ISBLANK(B1551),"",IFERROR(IF(VLOOKUP(B1551,'Np PL4 Stock'!$A:$J,10,FALSE)="Np4",D1551-VLOOKUP(B1551,'Np PL4 Stock'!$A:$E,5,FALSE),D1551-VLOOKUP(B1551,'Np PL4 Stock'!$A:$E,5,FALSE)-1),""))</f>
        <v/>
      </c>
      <c r="AN1551" s="147"/>
      <c r="AO1551" s="147"/>
      <c r="AP1551" s="59"/>
      <c r="AQ1551" s="59"/>
      <c r="AR1551" s="59"/>
      <c r="AS1551" s="59"/>
      <c r="AT1551" s="73"/>
      <c r="AU1551" s="73"/>
      <c r="AV1551" s="73"/>
      <c r="AW1551" s="73"/>
      <c r="AX1551" s="84"/>
      <c r="AY1551" s="59"/>
      <c r="AZ1551" s="59"/>
      <c r="BA1551" s="59"/>
      <c r="BB1551" s="59"/>
      <c r="BC1551" s="59"/>
      <c r="BD1551" s="59"/>
      <c r="BE1551" s="84"/>
      <c r="BF1551" s="84"/>
      <c r="BG1551" s="84"/>
      <c r="BH1551" s="84"/>
      <c r="BI1551" s="85"/>
      <c r="BJ1551" s="86"/>
      <c r="BK1551" s="86"/>
      <c r="BL1551" s="86"/>
      <c r="BM1551" s="86"/>
      <c r="BN1551" s="86"/>
      <c r="BO1551" s="59"/>
      <c r="BP1551" s="69"/>
      <c r="BQ1551" s="92">
        <v>0</v>
      </c>
      <c r="BR1551" s="93">
        <v>0</v>
      </c>
      <c r="BS1551" s="94" t="str">
        <f t="shared" si="255"/>
        <v/>
      </c>
      <c r="BT1551" s="95">
        <v>0</v>
      </c>
      <c r="BU1551" s="101" t="str">
        <f t="shared" si="256"/>
        <v/>
      </c>
      <c r="BV1551" s="102" t="str">
        <f t="shared" si="257"/>
        <v>-</v>
      </c>
      <c r="BW1551" s="103"/>
      <c r="BX1551" s="104" t="str">
        <f t="shared" si="258"/>
        <v>-</v>
      </c>
      <c r="BY1551" s="105"/>
      <c r="BZ1551" s="103"/>
      <c r="CA1551" s="106"/>
      <c r="CB1551" s="107"/>
      <c r="CC1551" s="112"/>
      <c r="CD1551" s="106"/>
      <c r="CE1551" s="103"/>
      <c r="CF1551" s="113"/>
      <c r="CG1551" s="114"/>
    </row>
    <row r="1552" spans="1:85">
      <c r="A1552" s="53" t="str">
        <f t="shared" si="249"/>
        <v>--</v>
      </c>
      <c r="B1552" s="47" t="str">
        <f t="shared" si="250"/>
        <v>-</v>
      </c>
      <c r="C1552" s="153"/>
      <c r="D1552" s="49"/>
      <c r="E1552" s="50"/>
      <c r="F1552" s="51"/>
      <c r="G1552" s="59"/>
      <c r="H1552" s="51"/>
      <c r="I1552" s="59"/>
      <c r="J1552" s="60" t="str">
        <f>IF(ISBLANK(H1552),"",IFERROR(VLOOKUP(B1552,'Np PL4 Stock'!$A:$D,4,FALSE),""))</f>
        <v/>
      </c>
      <c r="K1552" s="61" t="str">
        <f>IF(ISBLANK(H1552),"",SUMIF('Np PL4 Stock'!$A:$A,B1552,'Np PL4 Stock'!$N:$N))</f>
        <v/>
      </c>
      <c r="L1552" s="62" t="str">
        <f>IF(ISBLANK(H1552),"",VLOOKUP(LEFT(B1552,5),Unit!A:B,2,FALSE))</f>
        <v/>
      </c>
      <c r="M1552" s="63" t="str">
        <f>IF(ISBLANK(H1552),"",IFERROR(VLOOKUP(B1552,'Np PL4 Stock'!$A:$T,20,FALSE),""))</f>
        <v/>
      </c>
      <c r="N1552" s="63" t="str">
        <f>IF(ISBLANK(H1552),"",IFERROR(VLOOKUP(B1552,'Np PL4 Stock'!$A:$U,21,FALSE),""))</f>
        <v/>
      </c>
      <c r="O1552" s="62" t="str">
        <f t="shared" si="253"/>
        <v/>
      </c>
      <c r="P1552" s="62" t="str">
        <f t="shared" si="251"/>
        <v/>
      </c>
      <c r="Q1552" s="67" t="str">
        <f t="shared" si="254"/>
        <v/>
      </c>
      <c r="R1552" s="67" t="str">
        <f t="shared" si="252"/>
        <v/>
      </c>
      <c r="S1552" s="59"/>
      <c r="T1552" s="147"/>
      <c r="U1552" s="147"/>
      <c r="V1552" s="59"/>
      <c r="W1552" s="59"/>
      <c r="X1552" s="59"/>
      <c r="Y1552" s="59"/>
      <c r="Z1552" s="59"/>
      <c r="AA1552" s="59"/>
      <c r="AB1552" s="59"/>
      <c r="AC1552" s="59"/>
      <c r="AD1552" s="59"/>
      <c r="AE1552" s="59"/>
      <c r="AF1552" s="73"/>
      <c r="AG1552" s="73"/>
      <c r="AH1552" s="73"/>
      <c r="AI1552" s="73"/>
      <c r="AJ1552" s="73"/>
      <c r="AK1552" s="73"/>
      <c r="AL1552" s="77" t="str">
        <f>IF(ISBLANK(S1552),"",IF(AJ1552="Fail","Fail",IF(E1552="PL4",IF(AND(T1552&gt;STD_01122025!$D$3,U1552&lt;STD_01122025!$D$4,OR(AF1552="ND",AF1552&lt;STD_01122025!$D$7),AH1552="ND"),"Pass","Fail"),IF(E1552="PL12",IF(AND(S1552&lt;STD_01122025!$F$2,T1552&gt;STD_01122025!$F$3,U1552&lt;STD_01122025!$F$4,V1552&gt;STD_01122025!$F$5,X1552&gt;STD_01122025!$F$6,OR(AF1552="ND",AF1552&lt;STD_01122025!$F$7),AH1552="ND"),"Pass","Fail"),IF(E1552="SuperPL",IF(AND(T1552&gt;STD_01122025!$H$3,U1552&lt;STD_01122025!$H$4,V1552&gt;STD_01122025!$H$5,X1552&gt;STD_01122025!$H$6,OR(AF1552="ND",AF1552&lt;STD_01122025!$H$7),AH1552="ND"),"Pass","Fail"),IF(E1552="Flight",IF(AND(T1552&gt;STD_01122025!$J$3,U1552&lt;STD_01122025!$J$4,X1552&gt;STD_01122025!$J$6,OR(AF1552="ND",AF1552&lt;STD_01122025!$J$7),AH1552="ND"),"Pass","Fail"),""))))))</f>
        <v/>
      </c>
      <c r="AM1552" s="62" t="str">
        <f>IF(ISBLANK(B1552),"",IFERROR(IF(VLOOKUP(B1552,'Np PL4 Stock'!$A:$J,10,FALSE)="Np4",D1552-VLOOKUP(B1552,'Np PL4 Stock'!$A:$E,5,FALSE),D1552-VLOOKUP(B1552,'Np PL4 Stock'!$A:$E,5,FALSE)-1),""))</f>
        <v/>
      </c>
      <c r="AN1552" s="147"/>
      <c r="AO1552" s="147"/>
      <c r="AP1552" s="59"/>
      <c r="AQ1552" s="59"/>
      <c r="AR1552" s="59"/>
      <c r="AS1552" s="59"/>
      <c r="AT1552" s="73"/>
      <c r="AU1552" s="73"/>
      <c r="AV1552" s="73"/>
      <c r="AW1552" s="73"/>
      <c r="AX1552" s="84"/>
      <c r="AY1552" s="59"/>
      <c r="AZ1552" s="59"/>
      <c r="BA1552" s="59"/>
      <c r="BB1552" s="59"/>
      <c r="BC1552" s="59"/>
      <c r="BD1552" s="59"/>
      <c r="BE1552" s="84"/>
      <c r="BF1552" s="84"/>
      <c r="BG1552" s="84"/>
      <c r="BH1552" s="84"/>
      <c r="BI1552" s="85"/>
      <c r="BJ1552" s="86"/>
      <c r="BK1552" s="86"/>
      <c r="BL1552" s="86"/>
      <c r="BM1552" s="86"/>
      <c r="BN1552" s="86"/>
      <c r="BO1552" s="59"/>
      <c r="BP1552" s="69"/>
      <c r="BQ1552" s="92">
        <v>0</v>
      </c>
      <c r="BR1552" s="93">
        <v>0</v>
      </c>
      <c r="BS1552" s="94" t="str">
        <f t="shared" si="255"/>
        <v/>
      </c>
      <c r="BT1552" s="95">
        <v>0</v>
      </c>
      <c r="BU1552" s="101" t="str">
        <f t="shared" si="256"/>
        <v/>
      </c>
      <c r="BV1552" s="102" t="str">
        <f t="shared" si="257"/>
        <v>-</v>
      </c>
      <c r="BW1552" s="103"/>
      <c r="BX1552" s="104" t="str">
        <f t="shared" si="258"/>
        <v>-</v>
      </c>
      <c r="BY1552" s="105"/>
      <c r="BZ1552" s="103"/>
      <c r="CA1552" s="106"/>
      <c r="CB1552" s="107"/>
      <c r="CC1552" s="112"/>
      <c r="CD1552" s="106"/>
      <c r="CE1552" s="103"/>
      <c r="CF1552" s="113"/>
      <c r="CG1552" s="114"/>
    </row>
    <row r="1553" spans="1:85">
      <c r="A1553" s="53" t="str">
        <f t="shared" si="249"/>
        <v>--</v>
      </c>
      <c r="B1553" s="47" t="str">
        <f t="shared" si="250"/>
        <v>-</v>
      </c>
      <c r="C1553" s="153"/>
      <c r="D1553" s="49"/>
      <c r="E1553" s="50"/>
      <c r="F1553" s="51"/>
      <c r="G1553" s="59"/>
      <c r="H1553" s="51"/>
      <c r="I1553" s="59"/>
      <c r="J1553" s="60" t="str">
        <f>IF(ISBLANK(H1553),"",IFERROR(VLOOKUP(B1553,'Np PL4 Stock'!$A:$D,4,FALSE),""))</f>
        <v/>
      </c>
      <c r="K1553" s="61" t="str">
        <f>IF(ISBLANK(H1553),"",SUMIF('Np PL4 Stock'!$A:$A,B1553,'Np PL4 Stock'!$N:$N))</f>
        <v/>
      </c>
      <c r="L1553" s="62" t="str">
        <f>IF(ISBLANK(H1553),"",VLOOKUP(LEFT(B1553,5),Unit!A:B,2,FALSE))</f>
        <v/>
      </c>
      <c r="M1553" s="63" t="str">
        <f>IF(ISBLANK(H1553),"",IFERROR(VLOOKUP(B1553,'Np PL4 Stock'!$A:$T,20,FALSE),""))</f>
        <v/>
      </c>
      <c r="N1553" s="63" t="str">
        <f>IF(ISBLANK(H1553),"",IFERROR(VLOOKUP(B1553,'Np PL4 Stock'!$A:$U,21,FALSE),""))</f>
        <v/>
      </c>
      <c r="O1553" s="62" t="str">
        <f t="shared" si="253"/>
        <v/>
      </c>
      <c r="P1553" s="62" t="str">
        <f t="shared" si="251"/>
        <v/>
      </c>
      <c r="Q1553" s="67" t="str">
        <f t="shared" si="254"/>
        <v/>
      </c>
      <c r="R1553" s="67" t="str">
        <f t="shared" si="252"/>
        <v/>
      </c>
      <c r="S1553" s="59"/>
      <c r="T1553" s="147"/>
      <c r="U1553" s="147"/>
      <c r="V1553" s="59"/>
      <c r="W1553" s="59"/>
      <c r="X1553" s="59"/>
      <c r="Y1553" s="59"/>
      <c r="Z1553" s="59"/>
      <c r="AA1553" s="59"/>
      <c r="AB1553" s="59"/>
      <c r="AC1553" s="59"/>
      <c r="AD1553" s="59"/>
      <c r="AE1553" s="59"/>
      <c r="AF1553" s="73"/>
      <c r="AG1553" s="73"/>
      <c r="AH1553" s="73"/>
      <c r="AI1553" s="73"/>
      <c r="AJ1553" s="73"/>
      <c r="AK1553" s="73"/>
      <c r="AL1553" s="77" t="str">
        <f>IF(ISBLANK(S1553),"",IF(AJ1553="Fail","Fail",IF(E1553="PL4",IF(AND(T1553&gt;STD_01122025!$D$3,U1553&lt;STD_01122025!$D$4,OR(AF1553="ND",AF1553&lt;STD_01122025!$D$7),AH1553="ND"),"Pass","Fail"),IF(E1553="PL12",IF(AND(S1553&lt;STD_01122025!$F$2,T1553&gt;STD_01122025!$F$3,U1553&lt;STD_01122025!$F$4,V1553&gt;STD_01122025!$F$5,X1553&gt;STD_01122025!$F$6,OR(AF1553="ND",AF1553&lt;STD_01122025!$F$7),AH1553="ND"),"Pass","Fail"),IF(E1553="SuperPL",IF(AND(T1553&gt;STD_01122025!$H$3,U1553&lt;STD_01122025!$H$4,V1553&gt;STD_01122025!$H$5,X1553&gt;STD_01122025!$H$6,OR(AF1553="ND",AF1553&lt;STD_01122025!$H$7),AH1553="ND"),"Pass","Fail"),IF(E1553="Flight",IF(AND(T1553&gt;STD_01122025!$J$3,U1553&lt;STD_01122025!$J$4,X1553&gt;STD_01122025!$J$6,OR(AF1553="ND",AF1553&lt;STD_01122025!$J$7),AH1553="ND"),"Pass","Fail"),""))))))</f>
        <v/>
      </c>
      <c r="AM1553" s="62" t="str">
        <f>IF(ISBLANK(B1553),"",IFERROR(IF(VLOOKUP(B1553,'Np PL4 Stock'!$A:$J,10,FALSE)="Np4",D1553-VLOOKUP(B1553,'Np PL4 Stock'!$A:$E,5,FALSE),D1553-VLOOKUP(B1553,'Np PL4 Stock'!$A:$E,5,FALSE)-1),""))</f>
        <v/>
      </c>
      <c r="AN1553" s="147"/>
      <c r="AO1553" s="147"/>
      <c r="AP1553" s="59"/>
      <c r="AQ1553" s="59"/>
      <c r="AR1553" s="59"/>
      <c r="AS1553" s="59"/>
      <c r="AT1553" s="73"/>
      <c r="AU1553" s="73"/>
      <c r="AV1553" s="73"/>
      <c r="AW1553" s="73"/>
      <c r="AX1553" s="84"/>
      <c r="AY1553" s="59"/>
      <c r="AZ1553" s="59"/>
      <c r="BA1553" s="59"/>
      <c r="BB1553" s="59"/>
      <c r="BC1553" s="59"/>
      <c r="BD1553" s="59"/>
      <c r="BE1553" s="84"/>
      <c r="BF1553" s="84"/>
      <c r="BG1553" s="84"/>
      <c r="BH1553" s="84"/>
      <c r="BI1553" s="85"/>
      <c r="BJ1553" s="86"/>
      <c r="BK1553" s="86"/>
      <c r="BL1553" s="86"/>
      <c r="BM1553" s="86"/>
      <c r="BN1553" s="86"/>
      <c r="BO1553" s="59"/>
      <c r="BP1553" s="69"/>
      <c r="BQ1553" s="92">
        <v>0</v>
      </c>
      <c r="BR1553" s="93">
        <v>0</v>
      </c>
      <c r="BS1553" s="94" t="str">
        <f t="shared" si="255"/>
        <v/>
      </c>
      <c r="BT1553" s="95">
        <v>0</v>
      </c>
      <c r="BU1553" s="101" t="str">
        <f t="shared" si="256"/>
        <v/>
      </c>
      <c r="BV1553" s="102" t="str">
        <f t="shared" si="257"/>
        <v>-</v>
      </c>
      <c r="BW1553" s="103"/>
      <c r="BX1553" s="104" t="str">
        <f t="shared" si="258"/>
        <v>-</v>
      </c>
      <c r="BY1553" s="105"/>
      <c r="BZ1553" s="103"/>
      <c r="CA1553" s="106"/>
      <c r="CB1553" s="107"/>
      <c r="CC1553" s="112"/>
      <c r="CD1553" s="106"/>
      <c r="CE1553" s="103"/>
      <c r="CF1553" s="113"/>
      <c r="CG1553" s="114"/>
    </row>
    <row r="1554" spans="1:85">
      <c r="A1554" s="53" t="str">
        <f t="shared" ref="A1554:A1617" si="259">IF(ISBLANK(H1554),"",H1554&amp;"-"&amp;IF(OR(LEN(I1554)=1,LEN(I1554)=4),"0"&amp;I1554,I1554))&amp;"-"&amp;IF(LEN(G1554)=1,"0"&amp;G1554,G1554)&amp;"-"&amp;D1554</f>
        <v>--</v>
      </c>
      <c r="B1554" s="47" t="str">
        <f t="shared" ref="B1554:B1617" si="260">IF(ISBLANK(H1554),"",H1554&amp;"-"&amp;IF(OR(LEN(I1554)=1,LEN(I1554)=4),"0"&amp;I1554,I1554))&amp;"-"&amp;IF(LEN(G1554)=1,"0"&amp;G1554,G1554)</f>
        <v>-</v>
      </c>
      <c r="C1554" s="153"/>
      <c r="D1554" s="49"/>
      <c r="E1554" s="50"/>
      <c r="F1554" s="51"/>
      <c r="G1554" s="59"/>
      <c r="H1554" s="51"/>
      <c r="I1554" s="59"/>
      <c r="J1554" s="60" t="str">
        <f>IF(ISBLANK(H1554),"",IFERROR(VLOOKUP(B1554,'Np PL4 Stock'!$A:$D,4,FALSE),""))</f>
        <v/>
      </c>
      <c r="K1554" s="61" t="str">
        <f>IF(ISBLANK(H1554),"",SUMIF('Np PL4 Stock'!$A:$A,B1554,'Np PL4 Stock'!$N:$N))</f>
        <v/>
      </c>
      <c r="L1554" s="62" t="str">
        <f>IF(ISBLANK(H1554),"",VLOOKUP(LEFT(B1554,5),Unit!A:B,2,FALSE))</f>
        <v/>
      </c>
      <c r="M1554" s="63" t="str">
        <f>IF(ISBLANK(H1554),"",IFERROR(VLOOKUP(B1554,'Np PL4 Stock'!$A:$T,20,FALSE),""))</f>
        <v/>
      </c>
      <c r="N1554" s="63" t="str">
        <f>IF(ISBLANK(H1554),"",IFERROR(VLOOKUP(B1554,'Np PL4 Stock'!$A:$U,21,FALSE),""))</f>
        <v/>
      </c>
      <c r="O1554" s="62" t="str">
        <f t="shared" si="253"/>
        <v/>
      </c>
      <c r="P1554" s="62" t="str">
        <f t="shared" si="251"/>
        <v/>
      </c>
      <c r="Q1554" s="67" t="str">
        <f t="shared" si="254"/>
        <v/>
      </c>
      <c r="R1554" s="67" t="str">
        <f t="shared" si="252"/>
        <v/>
      </c>
      <c r="S1554" s="59"/>
      <c r="T1554" s="147"/>
      <c r="U1554" s="147"/>
      <c r="V1554" s="59"/>
      <c r="W1554" s="59"/>
      <c r="X1554" s="59"/>
      <c r="Y1554" s="59"/>
      <c r="Z1554" s="59"/>
      <c r="AA1554" s="59"/>
      <c r="AB1554" s="59"/>
      <c r="AC1554" s="59"/>
      <c r="AD1554" s="59"/>
      <c r="AE1554" s="59"/>
      <c r="AF1554" s="73"/>
      <c r="AG1554" s="73"/>
      <c r="AH1554" s="73"/>
      <c r="AI1554" s="73"/>
      <c r="AJ1554" s="73"/>
      <c r="AK1554" s="73"/>
      <c r="AL1554" s="77" t="str">
        <f>IF(ISBLANK(S1554),"",IF(AJ1554="Fail","Fail",IF(E1554="PL4",IF(AND(T1554&gt;STD_01122025!$D$3,U1554&lt;STD_01122025!$D$4,OR(AF1554="ND",AF1554&lt;STD_01122025!$D$7),AH1554="ND"),"Pass","Fail"),IF(E1554="PL12",IF(AND(S1554&lt;STD_01122025!$F$2,T1554&gt;STD_01122025!$F$3,U1554&lt;STD_01122025!$F$4,V1554&gt;STD_01122025!$F$5,X1554&gt;STD_01122025!$F$6,OR(AF1554="ND",AF1554&lt;STD_01122025!$F$7),AH1554="ND"),"Pass","Fail"),IF(E1554="SuperPL",IF(AND(T1554&gt;STD_01122025!$H$3,U1554&lt;STD_01122025!$H$4,V1554&gt;STD_01122025!$H$5,X1554&gt;STD_01122025!$H$6,OR(AF1554="ND",AF1554&lt;STD_01122025!$H$7),AH1554="ND"),"Pass","Fail"),IF(E1554="Flight",IF(AND(T1554&gt;STD_01122025!$J$3,U1554&lt;STD_01122025!$J$4,X1554&gt;STD_01122025!$J$6,OR(AF1554="ND",AF1554&lt;STD_01122025!$J$7),AH1554="ND"),"Pass","Fail"),""))))))</f>
        <v/>
      </c>
      <c r="AM1554" s="62" t="str">
        <f>IF(ISBLANK(B1554),"",IFERROR(IF(VLOOKUP(B1554,'Np PL4 Stock'!$A:$J,10,FALSE)="Np4",D1554-VLOOKUP(B1554,'Np PL4 Stock'!$A:$E,5,FALSE),D1554-VLOOKUP(B1554,'Np PL4 Stock'!$A:$E,5,FALSE)-1),""))</f>
        <v/>
      </c>
      <c r="AN1554" s="147"/>
      <c r="AO1554" s="147"/>
      <c r="AP1554" s="59"/>
      <c r="AQ1554" s="59"/>
      <c r="AR1554" s="59"/>
      <c r="AS1554" s="59"/>
      <c r="AT1554" s="73"/>
      <c r="AU1554" s="73"/>
      <c r="AV1554" s="73"/>
      <c r="AW1554" s="73"/>
      <c r="AX1554" s="84"/>
      <c r="AY1554" s="59"/>
      <c r="AZ1554" s="59"/>
      <c r="BA1554" s="59"/>
      <c r="BB1554" s="59"/>
      <c r="BC1554" s="59"/>
      <c r="BD1554" s="59"/>
      <c r="BE1554" s="84"/>
      <c r="BF1554" s="84"/>
      <c r="BG1554" s="84"/>
      <c r="BH1554" s="84"/>
      <c r="BI1554" s="85"/>
      <c r="BJ1554" s="86"/>
      <c r="BK1554" s="86"/>
      <c r="BL1554" s="86"/>
      <c r="BM1554" s="86"/>
      <c r="BN1554" s="86"/>
      <c r="BO1554" s="59"/>
      <c r="BP1554" s="69"/>
      <c r="BQ1554" s="92">
        <v>0</v>
      </c>
      <c r="BR1554" s="93">
        <v>0</v>
      </c>
      <c r="BS1554" s="94" t="str">
        <f t="shared" si="255"/>
        <v/>
      </c>
      <c r="BT1554" s="95">
        <v>0</v>
      </c>
      <c r="BU1554" s="101" t="str">
        <f t="shared" si="256"/>
        <v/>
      </c>
      <c r="BV1554" s="102" t="str">
        <f t="shared" si="257"/>
        <v>-</v>
      </c>
      <c r="BW1554" s="103"/>
      <c r="BX1554" s="104" t="str">
        <f t="shared" si="258"/>
        <v>-</v>
      </c>
      <c r="BY1554" s="105"/>
      <c r="BZ1554" s="103"/>
      <c r="CA1554" s="106"/>
      <c r="CB1554" s="107"/>
      <c r="CC1554" s="112"/>
      <c r="CD1554" s="106"/>
      <c r="CE1554" s="103"/>
      <c r="CF1554" s="113"/>
      <c r="CG1554" s="114"/>
    </row>
    <row r="1555" spans="1:85">
      <c r="A1555" s="53" t="str">
        <f t="shared" si="259"/>
        <v>--</v>
      </c>
      <c r="B1555" s="47" t="str">
        <f t="shared" si="260"/>
        <v>-</v>
      </c>
      <c r="C1555" s="153"/>
      <c r="D1555" s="49"/>
      <c r="E1555" s="50"/>
      <c r="F1555" s="51"/>
      <c r="G1555" s="59"/>
      <c r="H1555" s="51"/>
      <c r="I1555" s="59"/>
      <c r="J1555" s="60" t="str">
        <f>IF(ISBLANK(H1555),"",IFERROR(VLOOKUP(B1555,'Np PL4 Stock'!$A:$D,4,FALSE),""))</f>
        <v/>
      </c>
      <c r="K1555" s="61" t="str">
        <f>IF(ISBLANK(H1555),"",SUMIF('Np PL4 Stock'!$A:$A,B1555,'Np PL4 Stock'!$N:$N))</f>
        <v/>
      </c>
      <c r="L1555" s="62" t="str">
        <f>IF(ISBLANK(H1555),"",VLOOKUP(LEFT(B1555,5),Unit!A:B,2,FALSE))</f>
        <v/>
      </c>
      <c r="M1555" s="63" t="str">
        <f>IF(ISBLANK(H1555),"",IFERROR(VLOOKUP(B1555,'Np PL4 Stock'!$A:$T,20,FALSE),""))</f>
        <v/>
      </c>
      <c r="N1555" s="63" t="str">
        <f>IF(ISBLANK(H1555),"",IFERROR(VLOOKUP(B1555,'Np PL4 Stock'!$A:$U,21,FALSE),""))</f>
        <v/>
      </c>
      <c r="O1555" s="62" t="str">
        <f t="shared" si="253"/>
        <v/>
      </c>
      <c r="P1555" s="62" t="str">
        <f t="shared" si="251"/>
        <v/>
      </c>
      <c r="Q1555" s="67" t="str">
        <f t="shared" si="254"/>
        <v/>
      </c>
      <c r="R1555" s="67" t="str">
        <f t="shared" si="252"/>
        <v/>
      </c>
      <c r="S1555" s="59"/>
      <c r="T1555" s="147"/>
      <c r="U1555" s="147"/>
      <c r="V1555" s="59"/>
      <c r="W1555" s="59"/>
      <c r="X1555" s="59"/>
      <c r="Y1555" s="59"/>
      <c r="Z1555" s="59"/>
      <c r="AA1555" s="59"/>
      <c r="AB1555" s="59"/>
      <c r="AC1555" s="59"/>
      <c r="AD1555" s="59"/>
      <c r="AE1555" s="59"/>
      <c r="AF1555" s="73"/>
      <c r="AG1555" s="73"/>
      <c r="AH1555" s="73"/>
      <c r="AI1555" s="73"/>
      <c r="AJ1555" s="73"/>
      <c r="AK1555" s="73"/>
      <c r="AL1555" s="77" t="str">
        <f>IF(ISBLANK(S1555),"",IF(AJ1555="Fail","Fail",IF(E1555="PL4",IF(AND(T1555&gt;STD_01122025!$D$3,U1555&lt;STD_01122025!$D$4,OR(AF1555="ND",AF1555&lt;STD_01122025!$D$7),AH1555="ND"),"Pass","Fail"),IF(E1555="PL12",IF(AND(S1555&lt;STD_01122025!$F$2,T1555&gt;STD_01122025!$F$3,U1555&lt;STD_01122025!$F$4,V1555&gt;STD_01122025!$F$5,X1555&gt;STD_01122025!$F$6,OR(AF1555="ND",AF1555&lt;STD_01122025!$F$7),AH1555="ND"),"Pass","Fail"),IF(E1555="SuperPL",IF(AND(T1555&gt;STD_01122025!$H$3,U1555&lt;STD_01122025!$H$4,V1555&gt;STD_01122025!$H$5,X1555&gt;STD_01122025!$H$6,OR(AF1555="ND",AF1555&lt;STD_01122025!$H$7),AH1555="ND"),"Pass","Fail"),IF(E1555="Flight",IF(AND(T1555&gt;STD_01122025!$J$3,U1555&lt;STD_01122025!$J$4,X1555&gt;STD_01122025!$J$6,OR(AF1555="ND",AF1555&lt;STD_01122025!$J$7),AH1555="ND"),"Pass","Fail"),""))))))</f>
        <v/>
      </c>
      <c r="AM1555" s="62" t="str">
        <f>IF(ISBLANK(B1555),"",IFERROR(IF(VLOOKUP(B1555,'Np PL4 Stock'!$A:$J,10,FALSE)="Np4",D1555-VLOOKUP(B1555,'Np PL4 Stock'!$A:$E,5,FALSE),D1555-VLOOKUP(B1555,'Np PL4 Stock'!$A:$E,5,FALSE)-1),""))</f>
        <v/>
      </c>
      <c r="AN1555" s="147"/>
      <c r="AO1555" s="147"/>
      <c r="AP1555" s="59"/>
      <c r="AQ1555" s="59"/>
      <c r="AR1555" s="59"/>
      <c r="AS1555" s="59"/>
      <c r="AT1555" s="73"/>
      <c r="AU1555" s="73"/>
      <c r="AV1555" s="73"/>
      <c r="AW1555" s="73"/>
      <c r="AX1555" s="84"/>
      <c r="AY1555" s="59"/>
      <c r="AZ1555" s="59"/>
      <c r="BA1555" s="59"/>
      <c r="BB1555" s="59"/>
      <c r="BC1555" s="59"/>
      <c r="BD1555" s="59"/>
      <c r="BE1555" s="84"/>
      <c r="BF1555" s="84"/>
      <c r="BG1555" s="84"/>
      <c r="BH1555" s="84"/>
      <c r="BI1555" s="85"/>
      <c r="BJ1555" s="86"/>
      <c r="BK1555" s="86"/>
      <c r="BL1555" s="86"/>
      <c r="BM1555" s="86"/>
      <c r="BN1555" s="86"/>
      <c r="BO1555" s="59"/>
      <c r="BP1555" s="69"/>
      <c r="BQ1555" s="92">
        <v>0</v>
      </c>
      <c r="BR1555" s="93">
        <v>0</v>
      </c>
      <c r="BS1555" s="94" t="str">
        <f t="shared" si="255"/>
        <v/>
      </c>
      <c r="BT1555" s="95">
        <v>0</v>
      </c>
      <c r="BU1555" s="101" t="str">
        <f t="shared" si="256"/>
        <v/>
      </c>
      <c r="BV1555" s="102" t="str">
        <f t="shared" si="257"/>
        <v>-</v>
      </c>
      <c r="BW1555" s="103"/>
      <c r="BX1555" s="104" t="str">
        <f t="shared" si="258"/>
        <v>-</v>
      </c>
      <c r="BY1555" s="105"/>
      <c r="BZ1555" s="103"/>
      <c r="CA1555" s="106"/>
      <c r="CB1555" s="107"/>
      <c r="CC1555" s="112"/>
      <c r="CD1555" s="106"/>
      <c r="CE1555" s="103"/>
      <c r="CF1555" s="113"/>
      <c r="CG1555" s="114"/>
    </row>
    <row r="1556" spans="1:85">
      <c r="A1556" s="53" t="str">
        <f t="shared" si="259"/>
        <v>--</v>
      </c>
      <c r="B1556" s="47" t="str">
        <f t="shared" si="260"/>
        <v>-</v>
      </c>
      <c r="C1556" s="153"/>
      <c r="D1556" s="49"/>
      <c r="E1556" s="50"/>
      <c r="F1556" s="51"/>
      <c r="G1556" s="59"/>
      <c r="H1556" s="51"/>
      <c r="I1556" s="59"/>
      <c r="J1556" s="60" t="str">
        <f>IF(ISBLANK(H1556),"",IFERROR(VLOOKUP(B1556,'Np PL4 Stock'!$A:$D,4,FALSE),""))</f>
        <v/>
      </c>
      <c r="K1556" s="61" t="str">
        <f>IF(ISBLANK(H1556),"",SUMIF('Np PL4 Stock'!$A:$A,B1556,'Np PL4 Stock'!$N:$N))</f>
        <v/>
      </c>
      <c r="L1556" s="62" t="str">
        <f>IF(ISBLANK(H1556),"",VLOOKUP(LEFT(B1556,5),Unit!A:B,2,FALSE))</f>
        <v/>
      </c>
      <c r="M1556" s="63" t="str">
        <f>IF(ISBLANK(H1556),"",IFERROR(VLOOKUP(B1556,'Np PL4 Stock'!$A:$T,20,FALSE),""))</f>
        <v/>
      </c>
      <c r="N1556" s="63" t="str">
        <f>IF(ISBLANK(H1556),"",IFERROR(VLOOKUP(B1556,'Np PL4 Stock'!$A:$U,21,FALSE),""))</f>
        <v/>
      </c>
      <c r="O1556" s="62" t="str">
        <f t="shared" si="253"/>
        <v/>
      </c>
      <c r="P1556" s="62" t="str">
        <f t="shared" si="251"/>
        <v/>
      </c>
      <c r="Q1556" s="67" t="str">
        <f t="shared" si="254"/>
        <v/>
      </c>
      <c r="R1556" s="67" t="str">
        <f t="shared" si="252"/>
        <v/>
      </c>
      <c r="S1556" s="59"/>
      <c r="T1556" s="147"/>
      <c r="U1556" s="147"/>
      <c r="V1556" s="59"/>
      <c r="W1556" s="59"/>
      <c r="X1556" s="59"/>
      <c r="Y1556" s="59"/>
      <c r="Z1556" s="59"/>
      <c r="AA1556" s="59"/>
      <c r="AB1556" s="59"/>
      <c r="AC1556" s="59"/>
      <c r="AD1556" s="59"/>
      <c r="AE1556" s="59"/>
      <c r="AF1556" s="73"/>
      <c r="AG1556" s="73"/>
      <c r="AH1556" s="73"/>
      <c r="AI1556" s="73"/>
      <c r="AJ1556" s="73"/>
      <c r="AK1556" s="73"/>
      <c r="AL1556" s="77" t="str">
        <f>IF(ISBLANK(S1556),"",IF(AJ1556="Fail","Fail",IF(E1556="PL4",IF(AND(T1556&gt;STD_01122025!$D$3,U1556&lt;STD_01122025!$D$4,OR(AF1556="ND",AF1556&lt;STD_01122025!$D$7),AH1556="ND"),"Pass","Fail"),IF(E1556="PL12",IF(AND(S1556&lt;STD_01122025!$F$2,T1556&gt;STD_01122025!$F$3,U1556&lt;STD_01122025!$F$4,V1556&gt;STD_01122025!$F$5,X1556&gt;STD_01122025!$F$6,OR(AF1556="ND",AF1556&lt;STD_01122025!$F$7),AH1556="ND"),"Pass","Fail"),IF(E1556="SuperPL",IF(AND(T1556&gt;STD_01122025!$H$3,U1556&lt;STD_01122025!$H$4,V1556&gt;STD_01122025!$H$5,X1556&gt;STD_01122025!$H$6,OR(AF1556="ND",AF1556&lt;STD_01122025!$H$7),AH1556="ND"),"Pass","Fail"),IF(E1556="Flight",IF(AND(T1556&gt;STD_01122025!$J$3,U1556&lt;STD_01122025!$J$4,X1556&gt;STD_01122025!$J$6,OR(AF1556="ND",AF1556&lt;STD_01122025!$J$7),AH1556="ND"),"Pass","Fail"),""))))))</f>
        <v/>
      </c>
      <c r="AM1556" s="62" t="str">
        <f>IF(ISBLANK(B1556),"",IFERROR(IF(VLOOKUP(B1556,'Np PL4 Stock'!$A:$J,10,FALSE)="Np4",D1556-VLOOKUP(B1556,'Np PL4 Stock'!$A:$E,5,FALSE),D1556-VLOOKUP(B1556,'Np PL4 Stock'!$A:$E,5,FALSE)-1),""))</f>
        <v/>
      </c>
      <c r="AN1556" s="147"/>
      <c r="AO1556" s="147"/>
      <c r="AP1556" s="59"/>
      <c r="AQ1556" s="59"/>
      <c r="AR1556" s="59"/>
      <c r="AS1556" s="59"/>
      <c r="AT1556" s="73"/>
      <c r="AU1556" s="73"/>
      <c r="AV1556" s="73"/>
      <c r="AW1556" s="73"/>
      <c r="AX1556" s="84"/>
      <c r="AY1556" s="59"/>
      <c r="AZ1556" s="59"/>
      <c r="BA1556" s="59"/>
      <c r="BB1556" s="59"/>
      <c r="BC1556" s="59"/>
      <c r="BD1556" s="59"/>
      <c r="BE1556" s="84"/>
      <c r="BF1556" s="84"/>
      <c r="BG1556" s="84"/>
      <c r="BH1556" s="84"/>
      <c r="BI1556" s="85"/>
      <c r="BJ1556" s="86"/>
      <c r="BK1556" s="86"/>
      <c r="BL1556" s="86"/>
      <c r="BM1556" s="86"/>
      <c r="BN1556" s="86"/>
      <c r="BO1556" s="59"/>
      <c r="BP1556" s="69"/>
      <c r="BQ1556" s="92">
        <v>0</v>
      </c>
      <c r="BR1556" s="93">
        <v>0</v>
      </c>
      <c r="BS1556" s="94" t="str">
        <f t="shared" si="255"/>
        <v/>
      </c>
      <c r="BT1556" s="95">
        <v>0</v>
      </c>
      <c r="BU1556" s="101" t="str">
        <f t="shared" si="256"/>
        <v/>
      </c>
      <c r="BV1556" s="102" t="str">
        <f t="shared" si="257"/>
        <v>-</v>
      </c>
      <c r="BW1556" s="103"/>
      <c r="BX1556" s="104" t="str">
        <f t="shared" si="258"/>
        <v>-</v>
      </c>
      <c r="BY1556" s="105"/>
      <c r="BZ1556" s="103"/>
      <c r="CA1556" s="106"/>
      <c r="CB1556" s="107"/>
      <c r="CC1556" s="112"/>
      <c r="CD1556" s="106"/>
      <c r="CE1556" s="103"/>
      <c r="CF1556" s="113"/>
      <c r="CG1556" s="114"/>
    </row>
    <row r="1557" spans="1:85">
      <c r="A1557" s="53" t="str">
        <f t="shared" si="259"/>
        <v>--</v>
      </c>
      <c r="B1557" s="47" t="str">
        <f t="shared" si="260"/>
        <v>-</v>
      </c>
      <c r="C1557" s="153"/>
      <c r="D1557" s="49"/>
      <c r="E1557" s="50"/>
      <c r="F1557" s="51"/>
      <c r="G1557" s="59"/>
      <c r="H1557" s="51"/>
      <c r="I1557" s="59"/>
      <c r="J1557" s="60" t="str">
        <f>IF(ISBLANK(H1557),"",IFERROR(VLOOKUP(B1557,'Np PL4 Stock'!$A:$D,4,FALSE),""))</f>
        <v/>
      </c>
      <c r="K1557" s="61" t="str">
        <f>IF(ISBLANK(H1557),"",SUMIF('Np PL4 Stock'!$A:$A,B1557,'Np PL4 Stock'!$N:$N))</f>
        <v/>
      </c>
      <c r="L1557" s="62" t="str">
        <f>IF(ISBLANK(H1557),"",VLOOKUP(LEFT(B1557,5),Unit!A:B,2,FALSE))</f>
        <v/>
      </c>
      <c r="M1557" s="63" t="str">
        <f>IF(ISBLANK(H1557),"",IFERROR(VLOOKUP(B1557,'Np PL4 Stock'!$A:$T,20,FALSE),""))</f>
        <v/>
      </c>
      <c r="N1557" s="63" t="str">
        <f>IF(ISBLANK(H1557),"",IFERROR(VLOOKUP(B1557,'Np PL4 Stock'!$A:$U,21,FALSE),""))</f>
        <v/>
      </c>
      <c r="O1557" s="62" t="str">
        <f t="shared" si="253"/>
        <v/>
      </c>
      <c r="P1557" s="62" t="str">
        <f t="shared" si="251"/>
        <v/>
      </c>
      <c r="Q1557" s="67" t="str">
        <f t="shared" si="254"/>
        <v/>
      </c>
      <c r="R1557" s="67" t="str">
        <f t="shared" si="252"/>
        <v/>
      </c>
      <c r="S1557" s="59"/>
      <c r="T1557" s="147"/>
      <c r="U1557" s="147"/>
      <c r="V1557" s="59"/>
      <c r="W1557" s="59"/>
      <c r="X1557" s="59"/>
      <c r="Y1557" s="59"/>
      <c r="Z1557" s="59"/>
      <c r="AA1557" s="59"/>
      <c r="AB1557" s="59"/>
      <c r="AC1557" s="59"/>
      <c r="AD1557" s="59"/>
      <c r="AE1557" s="59"/>
      <c r="AF1557" s="73"/>
      <c r="AG1557" s="73"/>
      <c r="AH1557" s="73"/>
      <c r="AI1557" s="73"/>
      <c r="AJ1557" s="73"/>
      <c r="AK1557" s="73"/>
      <c r="AL1557" s="77" t="str">
        <f>IF(ISBLANK(S1557),"",IF(AJ1557="Fail","Fail",IF(E1557="PL4",IF(AND(T1557&gt;STD_01122025!$D$3,U1557&lt;STD_01122025!$D$4,OR(AF1557="ND",AF1557&lt;STD_01122025!$D$7),AH1557="ND"),"Pass","Fail"),IF(E1557="PL12",IF(AND(S1557&lt;STD_01122025!$F$2,T1557&gt;STD_01122025!$F$3,U1557&lt;STD_01122025!$F$4,V1557&gt;STD_01122025!$F$5,X1557&gt;STD_01122025!$F$6,OR(AF1557="ND",AF1557&lt;STD_01122025!$F$7),AH1557="ND"),"Pass","Fail"),IF(E1557="SuperPL",IF(AND(T1557&gt;STD_01122025!$H$3,U1557&lt;STD_01122025!$H$4,V1557&gt;STD_01122025!$H$5,X1557&gt;STD_01122025!$H$6,OR(AF1557="ND",AF1557&lt;STD_01122025!$H$7),AH1557="ND"),"Pass","Fail"),IF(E1557="Flight",IF(AND(T1557&gt;STD_01122025!$J$3,U1557&lt;STD_01122025!$J$4,X1557&gt;STD_01122025!$J$6,OR(AF1557="ND",AF1557&lt;STD_01122025!$J$7),AH1557="ND"),"Pass","Fail"),""))))))</f>
        <v/>
      </c>
      <c r="AM1557" s="62" t="str">
        <f>IF(ISBLANK(B1557),"",IFERROR(IF(VLOOKUP(B1557,'Np PL4 Stock'!$A:$J,10,FALSE)="Np4",D1557-VLOOKUP(B1557,'Np PL4 Stock'!$A:$E,5,FALSE),D1557-VLOOKUP(B1557,'Np PL4 Stock'!$A:$E,5,FALSE)-1),""))</f>
        <v/>
      </c>
      <c r="AN1557" s="147"/>
      <c r="AO1557" s="147"/>
      <c r="AP1557" s="59"/>
      <c r="AQ1557" s="59"/>
      <c r="AR1557" s="59"/>
      <c r="AS1557" s="59"/>
      <c r="AT1557" s="73"/>
      <c r="AU1557" s="73"/>
      <c r="AV1557" s="73"/>
      <c r="AW1557" s="73"/>
      <c r="AX1557" s="84"/>
      <c r="AY1557" s="59"/>
      <c r="AZ1557" s="59"/>
      <c r="BA1557" s="59"/>
      <c r="BB1557" s="59"/>
      <c r="BC1557" s="59"/>
      <c r="BD1557" s="59"/>
      <c r="BE1557" s="84"/>
      <c r="BF1557" s="84"/>
      <c r="BG1557" s="84"/>
      <c r="BH1557" s="84"/>
      <c r="BI1557" s="85"/>
      <c r="BJ1557" s="86"/>
      <c r="BK1557" s="86"/>
      <c r="BL1557" s="86"/>
      <c r="BM1557" s="86"/>
      <c r="BN1557" s="86"/>
      <c r="BO1557" s="59"/>
      <c r="BP1557" s="69"/>
      <c r="BQ1557" s="92">
        <v>0</v>
      </c>
      <c r="BR1557" s="93">
        <v>0</v>
      </c>
      <c r="BS1557" s="94" t="str">
        <f t="shared" si="255"/>
        <v/>
      </c>
      <c r="BT1557" s="95">
        <v>0</v>
      </c>
      <c r="BU1557" s="101" t="str">
        <f t="shared" si="256"/>
        <v/>
      </c>
      <c r="BV1557" s="102" t="str">
        <f t="shared" si="257"/>
        <v>-</v>
      </c>
      <c r="BW1557" s="103"/>
      <c r="BX1557" s="104" t="str">
        <f t="shared" si="258"/>
        <v>-</v>
      </c>
      <c r="BY1557" s="105"/>
      <c r="BZ1557" s="103"/>
      <c r="CA1557" s="106"/>
      <c r="CB1557" s="107"/>
      <c r="CC1557" s="112"/>
      <c r="CD1557" s="106"/>
      <c r="CE1557" s="103"/>
      <c r="CF1557" s="113"/>
      <c r="CG1557" s="114"/>
    </row>
    <row r="1558" spans="1:85">
      <c r="A1558" s="53" t="str">
        <f t="shared" si="259"/>
        <v>--</v>
      </c>
      <c r="B1558" s="47" t="str">
        <f t="shared" si="260"/>
        <v>-</v>
      </c>
      <c r="C1558" s="153"/>
      <c r="D1558" s="49"/>
      <c r="E1558" s="50"/>
      <c r="F1558" s="51"/>
      <c r="G1558" s="59"/>
      <c r="H1558" s="51"/>
      <c r="I1558" s="59"/>
      <c r="J1558" s="60" t="str">
        <f>IF(ISBLANK(H1558),"",IFERROR(VLOOKUP(B1558,'Np PL4 Stock'!$A:$D,4,FALSE),""))</f>
        <v/>
      </c>
      <c r="K1558" s="61" t="str">
        <f>IF(ISBLANK(H1558),"",SUMIF('Np PL4 Stock'!$A:$A,B1558,'Np PL4 Stock'!$N:$N))</f>
        <v/>
      </c>
      <c r="L1558" s="62" t="str">
        <f>IF(ISBLANK(H1558),"",VLOOKUP(LEFT(B1558,5),Unit!A:B,2,FALSE))</f>
        <v/>
      </c>
      <c r="M1558" s="63" t="str">
        <f>IF(ISBLANK(H1558),"",IFERROR(VLOOKUP(B1558,'Np PL4 Stock'!$A:$T,20,FALSE),""))</f>
        <v/>
      </c>
      <c r="N1558" s="63" t="str">
        <f>IF(ISBLANK(H1558),"",IFERROR(VLOOKUP(B1558,'Np PL4 Stock'!$A:$U,21,FALSE),""))</f>
        <v/>
      </c>
      <c r="O1558" s="62" t="str">
        <f t="shared" si="253"/>
        <v/>
      </c>
      <c r="P1558" s="62" t="str">
        <f t="shared" si="251"/>
        <v/>
      </c>
      <c r="Q1558" s="67" t="str">
        <f t="shared" si="254"/>
        <v/>
      </c>
      <c r="R1558" s="67" t="str">
        <f t="shared" si="252"/>
        <v/>
      </c>
      <c r="S1558" s="59"/>
      <c r="T1558" s="147"/>
      <c r="U1558" s="147"/>
      <c r="V1558" s="59"/>
      <c r="W1558" s="59"/>
      <c r="X1558" s="59"/>
      <c r="Y1558" s="59"/>
      <c r="Z1558" s="59"/>
      <c r="AA1558" s="59"/>
      <c r="AB1558" s="59"/>
      <c r="AC1558" s="59"/>
      <c r="AD1558" s="59"/>
      <c r="AE1558" s="59"/>
      <c r="AF1558" s="73"/>
      <c r="AG1558" s="73"/>
      <c r="AH1558" s="73"/>
      <c r="AI1558" s="73"/>
      <c r="AJ1558" s="73"/>
      <c r="AK1558" s="73"/>
      <c r="AL1558" s="77" t="str">
        <f>IF(ISBLANK(S1558),"",IF(AJ1558="Fail","Fail",IF(E1558="PL4",IF(AND(T1558&gt;STD_01122025!$D$3,U1558&lt;STD_01122025!$D$4,OR(AF1558="ND",AF1558&lt;STD_01122025!$D$7),AH1558="ND"),"Pass","Fail"),IF(E1558="PL12",IF(AND(S1558&lt;STD_01122025!$F$2,T1558&gt;STD_01122025!$F$3,U1558&lt;STD_01122025!$F$4,V1558&gt;STD_01122025!$F$5,X1558&gt;STD_01122025!$F$6,OR(AF1558="ND",AF1558&lt;STD_01122025!$F$7),AH1558="ND"),"Pass","Fail"),IF(E1558="SuperPL",IF(AND(T1558&gt;STD_01122025!$H$3,U1558&lt;STD_01122025!$H$4,V1558&gt;STD_01122025!$H$5,X1558&gt;STD_01122025!$H$6,OR(AF1558="ND",AF1558&lt;STD_01122025!$H$7),AH1558="ND"),"Pass","Fail"),IF(E1558="Flight",IF(AND(T1558&gt;STD_01122025!$J$3,U1558&lt;STD_01122025!$J$4,X1558&gt;STD_01122025!$J$6,OR(AF1558="ND",AF1558&lt;STD_01122025!$J$7),AH1558="ND"),"Pass","Fail"),""))))))</f>
        <v/>
      </c>
      <c r="AM1558" s="62" t="str">
        <f>IF(ISBLANK(B1558),"",IFERROR(IF(VLOOKUP(B1558,'Np PL4 Stock'!$A:$J,10,FALSE)="Np4",D1558-VLOOKUP(B1558,'Np PL4 Stock'!$A:$E,5,FALSE),D1558-VLOOKUP(B1558,'Np PL4 Stock'!$A:$E,5,FALSE)-1),""))</f>
        <v/>
      </c>
      <c r="AN1558" s="147"/>
      <c r="AO1558" s="147"/>
      <c r="AP1558" s="59"/>
      <c r="AQ1558" s="59"/>
      <c r="AR1558" s="59"/>
      <c r="AS1558" s="59"/>
      <c r="AT1558" s="73"/>
      <c r="AU1558" s="73"/>
      <c r="AV1558" s="73"/>
      <c r="AW1558" s="73"/>
      <c r="AX1558" s="84"/>
      <c r="AY1558" s="59"/>
      <c r="AZ1558" s="59"/>
      <c r="BA1558" s="59"/>
      <c r="BB1558" s="59"/>
      <c r="BC1558" s="59"/>
      <c r="BD1558" s="59"/>
      <c r="BE1558" s="84"/>
      <c r="BF1558" s="84"/>
      <c r="BG1558" s="84"/>
      <c r="BH1558" s="84"/>
      <c r="BI1558" s="85"/>
      <c r="BJ1558" s="86"/>
      <c r="BK1558" s="86"/>
      <c r="BL1558" s="86"/>
      <c r="BM1558" s="86"/>
      <c r="BN1558" s="86"/>
      <c r="BO1558" s="59"/>
      <c r="BP1558" s="69"/>
      <c r="BQ1558" s="92">
        <v>0</v>
      </c>
      <c r="BR1558" s="93">
        <v>0</v>
      </c>
      <c r="BS1558" s="94" t="str">
        <f t="shared" si="255"/>
        <v/>
      </c>
      <c r="BT1558" s="95">
        <v>0</v>
      </c>
      <c r="BU1558" s="101" t="str">
        <f t="shared" si="256"/>
        <v/>
      </c>
      <c r="BV1558" s="102" t="str">
        <f t="shared" si="257"/>
        <v>-</v>
      </c>
      <c r="BW1558" s="103"/>
      <c r="BX1558" s="104" t="str">
        <f t="shared" si="258"/>
        <v>-</v>
      </c>
      <c r="BY1558" s="105"/>
      <c r="BZ1558" s="103"/>
      <c r="CA1558" s="106"/>
      <c r="CB1558" s="107"/>
      <c r="CC1558" s="112"/>
      <c r="CD1558" s="106"/>
      <c r="CE1558" s="103"/>
      <c r="CF1558" s="113"/>
      <c r="CG1558" s="114"/>
    </row>
    <row r="1559" spans="1:85">
      <c r="A1559" s="53" t="str">
        <f t="shared" si="259"/>
        <v>--</v>
      </c>
      <c r="B1559" s="47" t="str">
        <f t="shared" si="260"/>
        <v>-</v>
      </c>
      <c r="C1559" s="153"/>
      <c r="D1559" s="49"/>
      <c r="E1559" s="50"/>
      <c r="F1559" s="51"/>
      <c r="G1559" s="59"/>
      <c r="H1559" s="51"/>
      <c r="I1559" s="59"/>
      <c r="J1559" s="60" t="str">
        <f>IF(ISBLANK(H1559),"",IFERROR(VLOOKUP(B1559,'Np PL4 Stock'!$A:$D,4,FALSE),""))</f>
        <v/>
      </c>
      <c r="K1559" s="61" t="str">
        <f>IF(ISBLANK(H1559),"",SUMIF('Np PL4 Stock'!$A:$A,B1559,'Np PL4 Stock'!$N:$N))</f>
        <v/>
      </c>
      <c r="L1559" s="62" t="str">
        <f>IF(ISBLANK(H1559),"",VLOOKUP(LEFT(B1559,5),Unit!A:B,2,FALSE))</f>
        <v/>
      </c>
      <c r="M1559" s="63" t="str">
        <f>IF(ISBLANK(H1559),"",IFERROR(VLOOKUP(B1559,'Np PL4 Stock'!$A:$T,20,FALSE),""))</f>
        <v/>
      </c>
      <c r="N1559" s="63" t="str">
        <f>IF(ISBLANK(H1559),"",IFERROR(VLOOKUP(B1559,'Np PL4 Stock'!$A:$U,21,FALSE),""))</f>
        <v/>
      </c>
      <c r="O1559" s="62" t="str">
        <f t="shared" si="253"/>
        <v/>
      </c>
      <c r="P1559" s="62" t="str">
        <f t="shared" si="251"/>
        <v/>
      </c>
      <c r="Q1559" s="67" t="str">
        <f t="shared" si="254"/>
        <v/>
      </c>
      <c r="R1559" s="67" t="str">
        <f t="shared" si="252"/>
        <v/>
      </c>
      <c r="S1559" s="59"/>
      <c r="T1559" s="147"/>
      <c r="U1559" s="147"/>
      <c r="V1559" s="59"/>
      <c r="W1559" s="59"/>
      <c r="X1559" s="59"/>
      <c r="Y1559" s="59"/>
      <c r="Z1559" s="59"/>
      <c r="AA1559" s="59"/>
      <c r="AB1559" s="59"/>
      <c r="AC1559" s="59"/>
      <c r="AD1559" s="59"/>
      <c r="AE1559" s="59"/>
      <c r="AF1559" s="73"/>
      <c r="AG1559" s="73"/>
      <c r="AH1559" s="73"/>
      <c r="AI1559" s="73"/>
      <c r="AJ1559" s="73"/>
      <c r="AK1559" s="73"/>
      <c r="AL1559" s="77" t="str">
        <f>IF(ISBLANK(S1559),"",IF(AJ1559="Fail","Fail",IF(E1559="PL4",IF(AND(T1559&gt;STD_01122025!$D$3,U1559&lt;STD_01122025!$D$4,OR(AF1559="ND",AF1559&lt;STD_01122025!$D$7),AH1559="ND"),"Pass","Fail"),IF(E1559="PL12",IF(AND(S1559&lt;STD_01122025!$F$2,T1559&gt;STD_01122025!$F$3,U1559&lt;STD_01122025!$F$4,V1559&gt;STD_01122025!$F$5,X1559&gt;STD_01122025!$F$6,OR(AF1559="ND",AF1559&lt;STD_01122025!$F$7),AH1559="ND"),"Pass","Fail"),IF(E1559="SuperPL",IF(AND(T1559&gt;STD_01122025!$H$3,U1559&lt;STD_01122025!$H$4,V1559&gt;STD_01122025!$H$5,X1559&gt;STD_01122025!$H$6,OR(AF1559="ND",AF1559&lt;STD_01122025!$H$7),AH1559="ND"),"Pass","Fail"),IF(E1559="Flight",IF(AND(T1559&gt;STD_01122025!$J$3,U1559&lt;STD_01122025!$J$4,X1559&gt;STD_01122025!$J$6,OR(AF1559="ND",AF1559&lt;STD_01122025!$J$7),AH1559="ND"),"Pass","Fail"),""))))))</f>
        <v/>
      </c>
      <c r="AM1559" s="62" t="str">
        <f>IF(ISBLANK(B1559),"",IFERROR(IF(VLOOKUP(B1559,'Np PL4 Stock'!$A:$J,10,FALSE)="Np4",D1559-VLOOKUP(B1559,'Np PL4 Stock'!$A:$E,5,FALSE),D1559-VLOOKUP(B1559,'Np PL4 Stock'!$A:$E,5,FALSE)-1),""))</f>
        <v/>
      </c>
      <c r="AN1559" s="147"/>
      <c r="AO1559" s="147"/>
      <c r="AP1559" s="59"/>
      <c r="AQ1559" s="59"/>
      <c r="AR1559" s="59"/>
      <c r="AS1559" s="59"/>
      <c r="AT1559" s="73"/>
      <c r="AU1559" s="73"/>
      <c r="AV1559" s="73"/>
      <c r="AW1559" s="73"/>
      <c r="AX1559" s="84"/>
      <c r="AY1559" s="59"/>
      <c r="AZ1559" s="59"/>
      <c r="BA1559" s="59"/>
      <c r="BB1559" s="59"/>
      <c r="BC1559" s="59"/>
      <c r="BD1559" s="59"/>
      <c r="BE1559" s="84"/>
      <c r="BF1559" s="84"/>
      <c r="BG1559" s="84"/>
      <c r="BH1559" s="84"/>
      <c r="BI1559" s="85"/>
      <c r="BJ1559" s="86"/>
      <c r="BK1559" s="86"/>
      <c r="BL1559" s="86"/>
      <c r="BM1559" s="86"/>
      <c r="BN1559" s="86"/>
      <c r="BO1559" s="59"/>
      <c r="BP1559" s="69"/>
      <c r="BQ1559" s="92">
        <v>0</v>
      </c>
      <c r="BR1559" s="93">
        <v>0</v>
      </c>
      <c r="BS1559" s="94" t="str">
        <f t="shared" si="255"/>
        <v/>
      </c>
      <c r="BT1559" s="95">
        <v>0</v>
      </c>
      <c r="BU1559" s="101" t="str">
        <f t="shared" si="256"/>
        <v/>
      </c>
      <c r="BV1559" s="102" t="str">
        <f t="shared" si="257"/>
        <v>-</v>
      </c>
      <c r="BW1559" s="103"/>
      <c r="BX1559" s="104" t="str">
        <f t="shared" si="258"/>
        <v>-</v>
      </c>
      <c r="BY1559" s="105"/>
      <c r="BZ1559" s="103"/>
      <c r="CA1559" s="106"/>
      <c r="CB1559" s="107"/>
      <c r="CC1559" s="112"/>
      <c r="CD1559" s="106"/>
      <c r="CE1559" s="103"/>
      <c r="CF1559" s="113"/>
      <c r="CG1559" s="114"/>
    </row>
    <row r="1560" spans="1:85">
      <c r="A1560" s="53" t="str">
        <f t="shared" si="259"/>
        <v>--</v>
      </c>
      <c r="B1560" s="47" t="str">
        <f t="shared" si="260"/>
        <v>-</v>
      </c>
      <c r="C1560" s="153"/>
      <c r="D1560" s="49"/>
      <c r="E1560" s="50"/>
      <c r="F1560" s="51"/>
      <c r="G1560" s="59"/>
      <c r="H1560" s="51"/>
      <c r="I1560" s="59"/>
      <c r="J1560" s="60" t="str">
        <f>IF(ISBLANK(H1560),"",IFERROR(VLOOKUP(B1560,'Np PL4 Stock'!$A:$D,4,FALSE),""))</f>
        <v/>
      </c>
      <c r="K1560" s="61" t="str">
        <f>IF(ISBLANK(H1560),"",SUMIF('Np PL4 Stock'!$A:$A,B1560,'Np PL4 Stock'!$N:$N))</f>
        <v/>
      </c>
      <c r="L1560" s="62" t="str">
        <f>IF(ISBLANK(H1560),"",VLOOKUP(LEFT(B1560,5),Unit!A:B,2,FALSE))</f>
        <v/>
      </c>
      <c r="M1560" s="63" t="str">
        <f>IF(ISBLANK(H1560),"",IFERROR(VLOOKUP(B1560,'Np PL4 Stock'!$A:$T,20,FALSE),""))</f>
        <v/>
      </c>
      <c r="N1560" s="63" t="str">
        <f>IF(ISBLANK(H1560),"",IFERROR(VLOOKUP(B1560,'Np PL4 Stock'!$A:$U,21,FALSE),""))</f>
        <v/>
      </c>
      <c r="O1560" s="62" t="str">
        <f t="shared" si="253"/>
        <v/>
      </c>
      <c r="P1560" s="62" t="str">
        <f t="shared" si="251"/>
        <v/>
      </c>
      <c r="Q1560" s="67" t="str">
        <f t="shared" si="254"/>
        <v/>
      </c>
      <c r="R1560" s="67" t="str">
        <f t="shared" si="252"/>
        <v/>
      </c>
      <c r="S1560" s="59"/>
      <c r="T1560" s="147"/>
      <c r="U1560" s="147"/>
      <c r="V1560" s="59"/>
      <c r="W1560" s="59"/>
      <c r="X1560" s="59"/>
      <c r="Y1560" s="59"/>
      <c r="Z1560" s="59"/>
      <c r="AA1560" s="59"/>
      <c r="AB1560" s="59"/>
      <c r="AC1560" s="59"/>
      <c r="AD1560" s="59"/>
      <c r="AE1560" s="59"/>
      <c r="AF1560" s="73"/>
      <c r="AG1560" s="73"/>
      <c r="AH1560" s="73"/>
      <c r="AI1560" s="73"/>
      <c r="AJ1560" s="73"/>
      <c r="AK1560" s="73"/>
      <c r="AL1560" s="77" t="str">
        <f>IF(ISBLANK(S1560),"",IF(AJ1560="Fail","Fail",IF(E1560="PL4",IF(AND(T1560&gt;STD_01122025!$D$3,U1560&lt;STD_01122025!$D$4,OR(AF1560="ND",AF1560&lt;STD_01122025!$D$7),AH1560="ND"),"Pass","Fail"),IF(E1560="PL12",IF(AND(S1560&lt;STD_01122025!$F$2,T1560&gt;STD_01122025!$F$3,U1560&lt;STD_01122025!$F$4,V1560&gt;STD_01122025!$F$5,X1560&gt;STD_01122025!$F$6,OR(AF1560="ND",AF1560&lt;STD_01122025!$F$7),AH1560="ND"),"Pass","Fail"),IF(E1560="SuperPL",IF(AND(T1560&gt;STD_01122025!$H$3,U1560&lt;STD_01122025!$H$4,V1560&gt;STD_01122025!$H$5,X1560&gt;STD_01122025!$H$6,OR(AF1560="ND",AF1560&lt;STD_01122025!$H$7),AH1560="ND"),"Pass","Fail"),IF(E1560="Flight",IF(AND(T1560&gt;STD_01122025!$J$3,U1560&lt;STD_01122025!$J$4,X1560&gt;STD_01122025!$J$6,OR(AF1560="ND",AF1560&lt;STD_01122025!$J$7),AH1560="ND"),"Pass","Fail"),""))))))</f>
        <v/>
      </c>
      <c r="AM1560" s="62" t="str">
        <f>IF(ISBLANK(B1560),"",IFERROR(IF(VLOOKUP(B1560,'Np PL4 Stock'!$A:$J,10,FALSE)="Np4",D1560-VLOOKUP(B1560,'Np PL4 Stock'!$A:$E,5,FALSE),D1560-VLOOKUP(B1560,'Np PL4 Stock'!$A:$E,5,FALSE)-1),""))</f>
        <v/>
      </c>
      <c r="AN1560" s="147"/>
      <c r="AO1560" s="147"/>
      <c r="AP1560" s="59"/>
      <c r="AQ1560" s="59"/>
      <c r="AR1560" s="59"/>
      <c r="AS1560" s="59"/>
      <c r="AT1560" s="73"/>
      <c r="AU1560" s="73"/>
      <c r="AV1560" s="73"/>
      <c r="AW1560" s="73"/>
      <c r="AX1560" s="84"/>
      <c r="AY1560" s="59"/>
      <c r="AZ1560" s="59"/>
      <c r="BA1560" s="59"/>
      <c r="BB1560" s="59"/>
      <c r="BC1560" s="59"/>
      <c r="BD1560" s="59"/>
      <c r="BE1560" s="84"/>
      <c r="BF1560" s="84"/>
      <c r="BG1560" s="84"/>
      <c r="BH1560" s="84"/>
      <c r="BI1560" s="85"/>
      <c r="BJ1560" s="86"/>
      <c r="BK1560" s="86"/>
      <c r="BL1560" s="86"/>
      <c r="BM1560" s="86"/>
      <c r="BN1560" s="86"/>
      <c r="BO1560" s="59"/>
      <c r="BP1560" s="69"/>
      <c r="BQ1560" s="92">
        <v>0</v>
      </c>
      <c r="BR1560" s="93">
        <v>0</v>
      </c>
      <c r="BS1560" s="94" t="str">
        <f t="shared" si="255"/>
        <v/>
      </c>
      <c r="BT1560" s="95">
        <v>0</v>
      </c>
      <c r="BU1560" s="101" t="str">
        <f t="shared" si="256"/>
        <v/>
      </c>
      <c r="BV1560" s="102" t="str">
        <f t="shared" si="257"/>
        <v>-</v>
      </c>
      <c r="BW1560" s="103"/>
      <c r="BX1560" s="104" t="str">
        <f t="shared" si="258"/>
        <v>-</v>
      </c>
      <c r="BY1560" s="105"/>
      <c r="BZ1560" s="103"/>
      <c r="CA1560" s="106"/>
      <c r="CB1560" s="107"/>
      <c r="CC1560" s="112"/>
      <c r="CD1560" s="106"/>
      <c r="CE1560" s="103"/>
      <c r="CF1560" s="113"/>
      <c r="CG1560" s="114"/>
    </row>
    <row r="1561" spans="1:85">
      <c r="A1561" s="53" t="str">
        <f t="shared" si="259"/>
        <v>--</v>
      </c>
      <c r="B1561" s="47" t="str">
        <f t="shared" si="260"/>
        <v>-</v>
      </c>
      <c r="C1561" s="153"/>
      <c r="D1561" s="49"/>
      <c r="E1561" s="50"/>
      <c r="F1561" s="51"/>
      <c r="G1561" s="59"/>
      <c r="H1561" s="51"/>
      <c r="I1561" s="59"/>
      <c r="J1561" s="60" t="str">
        <f>IF(ISBLANK(H1561),"",IFERROR(VLOOKUP(B1561,'Np PL4 Stock'!$A:$D,4,FALSE),""))</f>
        <v/>
      </c>
      <c r="K1561" s="61" t="str">
        <f>IF(ISBLANK(H1561),"",SUMIF('Np PL4 Stock'!$A:$A,B1561,'Np PL4 Stock'!$N:$N))</f>
        <v/>
      </c>
      <c r="L1561" s="62" t="str">
        <f>IF(ISBLANK(H1561),"",VLOOKUP(LEFT(B1561,5),Unit!A:B,2,FALSE))</f>
        <v/>
      </c>
      <c r="M1561" s="63" t="str">
        <f>IF(ISBLANK(H1561),"",IFERROR(VLOOKUP(B1561,'Np PL4 Stock'!$A:$T,20,FALSE),""))</f>
        <v/>
      </c>
      <c r="N1561" s="63" t="str">
        <f>IF(ISBLANK(H1561),"",IFERROR(VLOOKUP(B1561,'Np PL4 Stock'!$A:$U,21,FALSE),""))</f>
        <v/>
      </c>
      <c r="O1561" s="62" t="str">
        <f t="shared" si="253"/>
        <v/>
      </c>
      <c r="P1561" s="62" t="str">
        <f t="shared" si="251"/>
        <v/>
      </c>
      <c r="Q1561" s="67" t="str">
        <f t="shared" si="254"/>
        <v/>
      </c>
      <c r="R1561" s="67" t="str">
        <f t="shared" si="252"/>
        <v/>
      </c>
      <c r="S1561" s="59"/>
      <c r="T1561" s="147"/>
      <c r="U1561" s="147"/>
      <c r="V1561" s="59"/>
      <c r="W1561" s="59"/>
      <c r="X1561" s="59"/>
      <c r="Y1561" s="59"/>
      <c r="Z1561" s="59"/>
      <c r="AA1561" s="59"/>
      <c r="AB1561" s="59"/>
      <c r="AC1561" s="59"/>
      <c r="AD1561" s="59"/>
      <c r="AE1561" s="59"/>
      <c r="AF1561" s="73"/>
      <c r="AG1561" s="73"/>
      <c r="AH1561" s="73"/>
      <c r="AI1561" s="73"/>
      <c r="AJ1561" s="73"/>
      <c r="AK1561" s="73"/>
      <c r="AL1561" s="77" t="str">
        <f>IF(ISBLANK(S1561),"",IF(AJ1561="Fail","Fail",IF(E1561="PL4",IF(AND(T1561&gt;STD_01122025!$D$3,U1561&lt;STD_01122025!$D$4,OR(AF1561="ND",AF1561&lt;STD_01122025!$D$7),AH1561="ND"),"Pass","Fail"),IF(E1561="PL12",IF(AND(S1561&lt;STD_01122025!$F$2,T1561&gt;STD_01122025!$F$3,U1561&lt;STD_01122025!$F$4,V1561&gt;STD_01122025!$F$5,X1561&gt;STD_01122025!$F$6,OR(AF1561="ND",AF1561&lt;STD_01122025!$F$7),AH1561="ND"),"Pass","Fail"),IF(E1561="SuperPL",IF(AND(T1561&gt;STD_01122025!$H$3,U1561&lt;STD_01122025!$H$4,V1561&gt;STD_01122025!$H$5,X1561&gt;STD_01122025!$H$6,OR(AF1561="ND",AF1561&lt;STD_01122025!$H$7),AH1561="ND"),"Pass","Fail"),IF(E1561="Flight",IF(AND(T1561&gt;STD_01122025!$J$3,U1561&lt;STD_01122025!$J$4,X1561&gt;STD_01122025!$J$6,OR(AF1561="ND",AF1561&lt;STD_01122025!$J$7),AH1561="ND"),"Pass","Fail"),""))))))</f>
        <v/>
      </c>
      <c r="AM1561" s="62" t="str">
        <f>IF(ISBLANK(B1561),"",IFERROR(IF(VLOOKUP(B1561,'Np PL4 Stock'!$A:$J,10,FALSE)="Np4",D1561-VLOOKUP(B1561,'Np PL4 Stock'!$A:$E,5,FALSE),D1561-VLOOKUP(B1561,'Np PL4 Stock'!$A:$E,5,FALSE)-1),""))</f>
        <v/>
      </c>
      <c r="AN1561" s="147"/>
      <c r="AO1561" s="147"/>
      <c r="AP1561" s="59"/>
      <c r="AQ1561" s="59"/>
      <c r="AR1561" s="59"/>
      <c r="AS1561" s="59"/>
      <c r="AT1561" s="73"/>
      <c r="AU1561" s="73"/>
      <c r="AV1561" s="73"/>
      <c r="AW1561" s="73"/>
      <c r="AX1561" s="84"/>
      <c r="AY1561" s="59"/>
      <c r="AZ1561" s="59"/>
      <c r="BA1561" s="59"/>
      <c r="BB1561" s="59"/>
      <c r="BC1561" s="59"/>
      <c r="BD1561" s="59"/>
      <c r="BE1561" s="84"/>
      <c r="BF1561" s="84"/>
      <c r="BG1561" s="84"/>
      <c r="BH1561" s="84"/>
      <c r="BI1561" s="85"/>
      <c r="BJ1561" s="86"/>
      <c r="BK1561" s="86"/>
      <c r="BL1561" s="86"/>
      <c r="BM1561" s="86"/>
      <c r="BN1561" s="86"/>
      <c r="BO1561" s="59"/>
      <c r="BP1561" s="69"/>
      <c r="BQ1561" s="92">
        <v>0</v>
      </c>
      <c r="BR1561" s="93">
        <v>0</v>
      </c>
      <c r="BS1561" s="94" t="str">
        <f t="shared" si="255"/>
        <v/>
      </c>
      <c r="BT1561" s="95">
        <v>0</v>
      </c>
      <c r="BU1561" s="101" t="str">
        <f t="shared" si="256"/>
        <v/>
      </c>
      <c r="BV1561" s="102" t="str">
        <f t="shared" si="257"/>
        <v>-</v>
      </c>
      <c r="BW1561" s="103"/>
      <c r="BX1561" s="104" t="str">
        <f t="shared" si="258"/>
        <v>-</v>
      </c>
      <c r="BY1561" s="105"/>
      <c r="BZ1561" s="103"/>
      <c r="CA1561" s="106"/>
      <c r="CB1561" s="107"/>
      <c r="CC1561" s="112"/>
      <c r="CD1561" s="106"/>
      <c r="CE1561" s="103"/>
      <c r="CF1561" s="113"/>
      <c r="CG1561" s="114"/>
    </row>
    <row r="1562" spans="1:85">
      <c r="A1562" s="53" t="str">
        <f t="shared" si="259"/>
        <v>--</v>
      </c>
      <c r="B1562" s="47" t="str">
        <f t="shared" si="260"/>
        <v>-</v>
      </c>
      <c r="C1562" s="153"/>
      <c r="D1562" s="49"/>
      <c r="E1562" s="50"/>
      <c r="F1562" s="51"/>
      <c r="G1562" s="59"/>
      <c r="H1562" s="51"/>
      <c r="I1562" s="59"/>
      <c r="J1562" s="60" t="str">
        <f>IF(ISBLANK(H1562),"",IFERROR(VLOOKUP(B1562,'Np PL4 Stock'!$A:$D,4,FALSE),""))</f>
        <v/>
      </c>
      <c r="K1562" s="61" t="str">
        <f>IF(ISBLANK(H1562),"",SUMIF('Np PL4 Stock'!$A:$A,B1562,'Np PL4 Stock'!$N:$N))</f>
        <v/>
      </c>
      <c r="L1562" s="62" t="str">
        <f>IF(ISBLANK(H1562),"",VLOOKUP(LEFT(B1562,5),Unit!A:B,2,FALSE))</f>
        <v/>
      </c>
      <c r="M1562" s="63" t="str">
        <f>IF(ISBLANK(H1562),"",IFERROR(VLOOKUP(B1562,'Np PL4 Stock'!$A:$T,20,FALSE),""))</f>
        <v/>
      </c>
      <c r="N1562" s="63" t="str">
        <f>IF(ISBLANK(H1562),"",IFERROR(VLOOKUP(B1562,'Np PL4 Stock'!$A:$U,21,FALSE),""))</f>
        <v/>
      </c>
      <c r="O1562" s="62" t="str">
        <f t="shared" si="253"/>
        <v/>
      </c>
      <c r="P1562" s="62" t="str">
        <f t="shared" si="251"/>
        <v/>
      </c>
      <c r="Q1562" s="67" t="str">
        <f t="shared" si="254"/>
        <v/>
      </c>
      <c r="R1562" s="67" t="str">
        <f t="shared" si="252"/>
        <v/>
      </c>
      <c r="S1562" s="59"/>
      <c r="T1562" s="147"/>
      <c r="U1562" s="147"/>
      <c r="V1562" s="59"/>
      <c r="W1562" s="59"/>
      <c r="X1562" s="59"/>
      <c r="Y1562" s="59"/>
      <c r="Z1562" s="59"/>
      <c r="AA1562" s="59"/>
      <c r="AB1562" s="59"/>
      <c r="AC1562" s="59"/>
      <c r="AD1562" s="59"/>
      <c r="AE1562" s="59"/>
      <c r="AF1562" s="73"/>
      <c r="AG1562" s="73"/>
      <c r="AH1562" s="73"/>
      <c r="AI1562" s="73"/>
      <c r="AJ1562" s="73"/>
      <c r="AK1562" s="73"/>
      <c r="AL1562" s="77" t="str">
        <f>IF(ISBLANK(S1562),"",IF(AJ1562="Fail","Fail",IF(E1562="PL4",IF(AND(T1562&gt;STD_01122025!$D$3,U1562&lt;STD_01122025!$D$4,OR(AF1562="ND",AF1562&lt;STD_01122025!$D$7),AH1562="ND"),"Pass","Fail"),IF(E1562="PL12",IF(AND(S1562&lt;STD_01122025!$F$2,T1562&gt;STD_01122025!$F$3,U1562&lt;STD_01122025!$F$4,V1562&gt;STD_01122025!$F$5,X1562&gt;STD_01122025!$F$6,OR(AF1562="ND",AF1562&lt;STD_01122025!$F$7),AH1562="ND"),"Pass","Fail"),IF(E1562="SuperPL",IF(AND(T1562&gt;STD_01122025!$H$3,U1562&lt;STD_01122025!$H$4,V1562&gt;STD_01122025!$H$5,X1562&gt;STD_01122025!$H$6,OR(AF1562="ND",AF1562&lt;STD_01122025!$H$7),AH1562="ND"),"Pass","Fail"),IF(E1562="Flight",IF(AND(T1562&gt;STD_01122025!$J$3,U1562&lt;STD_01122025!$J$4,X1562&gt;STD_01122025!$J$6,OR(AF1562="ND",AF1562&lt;STD_01122025!$J$7),AH1562="ND"),"Pass","Fail"),""))))))</f>
        <v/>
      </c>
      <c r="AM1562" s="62" t="str">
        <f>IF(ISBLANK(B1562),"",IFERROR(IF(VLOOKUP(B1562,'Np PL4 Stock'!$A:$J,10,FALSE)="Np4",D1562-VLOOKUP(B1562,'Np PL4 Stock'!$A:$E,5,FALSE),D1562-VLOOKUP(B1562,'Np PL4 Stock'!$A:$E,5,FALSE)-1),""))</f>
        <v/>
      </c>
      <c r="AN1562" s="147"/>
      <c r="AO1562" s="147"/>
      <c r="AP1562" s="59"/>
      <c r="AQ1562" s="59"/>
      <c r="AR1562" s="59"/>
      <c r="AS1562" s="59"/>
      <c r="AT1562" s="73"/>
      <c r="AU1562" s="73"/>
      <c r="AV1562" s="73"/>
      <c r="AW1562" s="73"/>
      <c r="AX1562" s="84"/>
      <c r="AY1562" s="59"/>
      <c r="AZ1562" s="59"/>
      <c r="BA1562" s="59"/>
      <c r="BB1562" s="59"/>
      <c r="BC1562" s="59"/>
      <c r="BD1562" s="59"/>
      <c r="BE1562" s="84"/>
      <c r="BF1562" s="84"/>
      <c r="BG1562" s="84"/>
      <c r="BH1562" s="84"/>
      <c r="BI1562" s="85"/>
      <c r="BJ1562" s="86"/>
      <c r="BK1562" s="86"/>
      <c r="BL1562" s="86"/>
      <c r="BM1562" s="86"/>
      <c r="BN1562" s="86"/>
      <c r="BO1562" s="59"/>
      <c r="BP1562" s="69"/>
      <c r="BQ1562" s="92">
        <v>0</v>
      </c>
      <c r="BR1562" s="93">
        <v>0</v>
      </c>
      <c r="BS1562" s="94" t="str">
        <f t="shared" si="255"/>
        <v/>
      </c>
      <c r="BT1562" s="95">
        <v>0</v>
      </c>
      <c r="BU1562" s="101" t="str">
        <f t="shared" si="256"/>
        <v/>
      </c>
      <c r="BV1562" s="102" t="str">
        <f t="shared" si="257"/>
        <v>-</v>
      </c>
      <c r="BW1562" s="103"/>
      <c r="BX1562" s="104" t="str">
        <f t="shared" si="258"/>
        <v>-</v>
      </c>
      <c r="BY1562" s="105"/>
      <c r="BZ1562" s="103"/>
      <c r="CA1562" s="106"/>
      <c r="CB1562" s="107"/>
      <c r="CC1562" s="112"/>
      <c r="CD1562" s="106"/>
      <c r="CE1562" s="103"/>
      <c r="CF1562" s="113"/>
      <c r="CG1562" s="114"/>
    </row>
    <row r="1563" spans="1:85">
      <c r="A1563" s="53" t="str">
        <f t="shared" si="259"/>
        <v>--</v>
      </c>
      <c r="B1563" s="47" t="str">
        <f t="shared" si="260"/>
        <v>-</v>
      </c>
      <c r="C1563" s="153"/>
      <c r="D1563" s="49"/>
      <c r="E1563" s="50"/>
      <c r="F1563" s="51"/>
      <c r="G1563" s="59"/>
      <c r="H1563" s="51"/>
      <c r="I1563" s="59"/>
      <c r="J1563" s="60" t="str">
        <f>IF(ISBLANK(H1563),"",IFERROR(VLOOKUP(B1563,'Np PL4 Stock'!$A:$D,4,FALSE),""))</f>
        <v/>
      </c>
      <c r="K1563" s="61" t="str">
        <f>IF(ISBLANK(H1563),"",SUMIF('Np PL4 Stock'!$A:$A,B1563,'Np PL4 Stock'!$N:$N))</f>
        <v/>
      </c>
      <c r="L1563" s="62" t="str">
        <f>IF(ISBLANK(H1563),"",VLOOKUP(LEFT(B1563,5),Unit!A:B,2,FALSE))</f>
        <v/>
      </c>
      <c r="M1563" s="63" t="str">
        <f>IF(ISBLANK(H1563),"",IFERROR(VLOOKUP(B1563,'Np PL4 Stock'!$A:$T,20,FALSE),""))</f>
        <v/>
      </c>
      <c r="N1563" s="63" t="str">
        <f>IF(ISBLANK(H1563),"",IFERROR(VLOOKUP(B1563,'Np PL4 Stock'!$A:$U,21,FALSE),""))</f>
        <v/>
      </c>
      <c r="O1563" s="62" t="str">
        <f t="shared" si="253"/>
        <v/>
      </c>
      <c r="P1563" s="62" t="str">
        <f t="shared" si="251"/>
        <v/>
      </c>
      <c r="Q1563" s="67" t="str">
        <f t="shared" si="254"/>
        <v/>
      </c>
      <c r="R1563" s="67" t="str">
        <f t="shared" si="252"/>
        <v/>
      </c>
      <c r="S1563" s="59"/>
      <c r="T1563" s="147"/>
      <c r="U1563" s="147"/>
      <c r="V1563" s="59"/>
      <c r="W1563" s="59"/>
      <c r="X1563" s="59"/>
      <c r="Y1563" s="59"/>
      <c r="Z1563" s="59"/>
      <c r="AA1563" s="59"/>
      <c r="AB1563" s="59"/>
      <c r="AC1563" s="59"/>
      <c r="AD1563" s="59"/>
      <c r="AE1563" s="59"/>
      <c r="AF1563" s="73"/>
      <c r="AG1563" s="73"/>
      <c r="AH1563" s="73"/>
      <c r="AI1563" s="73"/>
      <c r="AJ1563" s="73"/>
      <c r="AK1563" s="73"/>
      <c r="AL1563" s="77" t="str">
        <f>IF(ISBLANK(S1563),"",IF(AJ1563="Fail","Fail",IF(E1563="PL4",IF(AND(T1563&gt;STD_01122025!$D$3,U1563&lt;STD_01122025!$D$4,OR(AF1563="ND",AF1563&lt;STD_01122025!$D$7),AH1563="ND"),"Pass","Fail"),IF(E1563="PL12",IF(AND(S1563&lt;STD_01122025!$F$2,T1563&gt;STD_01122025!$F$3,U1563&lt;STD_01122025!$F$4,V1563&gt;STD_01122025!$F$5,X1563&gt;STD_01122025!$F$6,OR(AF1563="ND",AF1563&lt;STD_01122025!$F$7),AH1563="ND"),"Pass","Fail"),IF(E1563="SuperPL",IF(AND(T1563&gt;STD_01122025!$H$3,U1563&lt;STD_01122025!$H$4,V1563&gt;STD_01122025!$H$5,X1563&gt;STD_01122025!$H$6,OR(AF1563="ND",AF1563&lt;STD_01122025!$H$7),AH1563="ND"),"Pass","Fail"),IF(E1563="Flight",IF(AND(T1563&gt;STD_01122025!$J$3,U1563&lt;STD_01122025!$J$4,X1563&gt;STD_01122025!$J$6,OR(AF1563="ND",AF1563&lt;STD_01122025!$J$7),AH1563="ND"),"Pass","Fail"),""))))))</f>
        <v/>
      </c>
      <c r="AM1563" s="62" t="str">
        <f>IF(ISBLANK(B1563),"",IFERROR(IF(VLOOKUP(B1563,'Np PL4 Stock'!$A:$J,10,FALSE)="Np4",D1563-VLOOKUP(B1563,'Np PL4 Stock'!$A:$E,5,FALSE),D1563-VLOOKUP(B1563,'Np PL4 Stock'!$A:$E,5,FALSE)-1),""))</f>
        <v/>
      </c>
      <c r="AN1563" s="147"/>
      <c r="AO1563" s="147"/>
      <c r="AP1563" s="59"/>
      <c r="AQ1563" s="59"/>
      <c r="AR1563" s="59"/>
      <c r="AS1563" s="59"/>
      <c r="AT1563" s="73"/>
      <c r="AU1563" s="73"/>
      <c r="AV1563" s="73"/>
      <c r="AW1563" s="73"/>
      <c r="AX1563" s="84"/>
      <c r="AY1563" s="59"/>
      <c r="AZ1563" s="59"/>
      <c r="BA1563" s="59"/>
      <c r="BB1563" s="59"/>
      <c r="BC1563" s="59"/>
      <c r="BD1563" s="59"/>
      <c r="BE1563" s="84"/>
      <c r="BF1563" s="84"/>
      <c r="BG1563" s="84"/>
      <c r="BH1563" s="84"/>
      <c r="BI1563" s="85"/>
      <c r="BJ1563" s="86"/>
      <c r="BK1563" s="86"/>
      <c r="BL1563" s="86"/>
      <c r="BM1563" s="86"/>
      <c r="BN1563" s="86"/>
      <c r="BO1563" s="59"/>
      <c r="BP1563" s="69"/>
      <c r="BQ1563" s="92">
        <v>0</v>
      </c>
      <c r="BR1563" s="93">
        <v>0</v>
      </c>
      <c r="BS1563" s="94" t="str">
        <f t="shared" si="255"/>
        <v/>
      </c>
      <c r="BT1563" s="95">
        <v>0</v>
      </c>
      <c r="BU1563" s="101" t="str">
        <f t="shared" si="256"/>
        <v/>
      </c>
      <c r="BV1563" s="102" t="str">
        <f t="shared" si="257"/>
        <v>-</v>
      </c>
      <c r="BW1563" s="103"/>
      <c r="BX1563" s="104" t="str">
        <f t="shared" si="258"/>
        <v>-</v>
      </c>
      <c r="BY1563" s="105"/>
      <c r="BZ1563" s="103"/>
      <c r="CA1563" s="106"/>
      <c r="CB1563" s="107"/>
      <c r="CC1563" s="112"/>
      <c r="CD1563" s="106"/>
      <c r="CE1563" s="103"/>
      <c r="CF1563" s="113"/>
      <c r="CG1563" s="114"/>
    </row>
    <row r="1564" spans="1:85">
      <c r="A1564" s="53" t="str">
        <f t="shared" si="259"/>
        <v>--</v>
      </c>
      <c r="B1564" s="47" t="str">
        <f t="shared" si="260"/>
        <v>-</v>
      </c>
      <c r="C1564" s="153"/>
      <c r="D1564" s="49"/>
      <c r="E1564" s="50"/>
      <c r="F1564" s="51"/>
      <c r="G1564" s="59"/>
      <c r="H1564" s="51"/>
      <c r="I1564" s="59"/>
      <c r="J1564" s="60" t="str">
        <f>IF(ISBLANK(H1564),"",IFERROR(VLOOKUP(B1564,'Np PL4 Stock'!$A:$D,4,FALSE),""))</f>
        <v/>
      </c>
      <c r="K1564" s="61" t="str">
        <f>IF(ISBLANK(H1564),"",SUMIF('Np PL4 Stock'!$A:$A,B1564,'Np PL4 Stock'!$N:$N))</f>
        <v/>
      </c>
      <c r="L1564" s="62" t="str">
        <f>IF(ISBLANK(H1564),"",VLOOKUP(LEFT(B1564,5),Unit!A:B,2,FALSE))</f>
        <v/>
      </c>
      <c r="M1564" s="63" t="str">
        <f>IF(ISBLANK(H1564),"",IFERROR(VLOOKUP(B1564,'Np PL4 Stock'!$A:$T,20,FALSE),""))</f>
        <v/>
      </c>
      <c r="N1564" s="63" t="str">
        <f>IF(ISBLANK(H1564),"",IFERROR(VLOOKUP(B1564,'Np PL4 Stock'!$A:$U,21,FALSE),""))</f>
        <v/>
      </c>
      <c r="O1564" s="62" t="str">
        <f t="shared" si="253"/>
        <v/>
      </c>
      <c r="P1564" s="62" t="str">
        <f t="shared" si="251"/>
        <v/>
      </c>
      <c r="Q1564" s="67" t="str">
        <f t="shared" si="254"/>
        <v/>
      </c>
      <c r="R1564" s="67" t="str">
        <f t="shared" si="252"/>
        <v/>
      </c>
      <c r="S1564" s="59"/>
      <c r="T1564" s="147"/>
      <c r="U1564" s="147"/>
      <c r="V1564" s="59"/>
      <c r="W1564" s="59"/>
      <c r="X1564" s="59"/>
      <c r="Y1564" s="59"/>
      <c r="Z1564" s="59"/>
      <c r="AA1564" s="59"/>
      <c r="AB1564" s="59"/>
      <c r="AC1564" s="59"/>
      <c r="AD1564" s="59"/>
      <c r="AE1564" s="59"/>
      <c r="AF1564" s="73"/>
      <c r="AG1564" s="73"/>
      <c r="AH1564" s="73"/>
      <c r="AI1564" s="73"/>
      <c r="AJ1564" s="73"/>
      <c r="AK1564" s="73"/>
      <c r="AL1564" s="77" t="str">
        <f>IF(ISBLANK(S1564),"",IF(AJ1564="Fail","Fail",IF(E1564="PL4",IF(AND(T1564&gt;STD_01122025!$D$3,U1564&lt;STD_01122025!$D$4,OR(AF1564="ND",AF1564&lt;STD_01122025!$D$7),AH1564="ND"),"Pass","Fail"),IF(E1564="PL12",IF(AND(S1564&lt;STD_01122025!$F$2,T1564&gt;STD_01122025!$F$3,U1564&lt;STD_01122025!$F$4,V1564&gt;STD_01122025!$F$5,X1564&gt;STD_01122025!$F$6,OR(AF1564="ND",AF1564&lt;STD_01122025!$F$7),AH1564="ND"),"Pass","Fail"),IF(E1564="SuperPL",IF(AND(T1564&gt;STD_01122025!$H$3,U1564&lt;STD_01122025!$H$4,V1564&gt;STD_01122025!$H$5,X1564&gt;STD_01122025!$H$6,OR(AF1564="ND",AF1564&lt;STD_01122025!$H$7),AH1564="ND"),"Pass","Fail"),IF(E1564="Flight",IF(AND(T1564&gt;STD_01122025!$J$3,U1564&lt;STD_01122025!$J$4,X1564&gt;STD_01122025!$J$6,OR(AF1564="ND",AF1564&lt;STD_01122025!$J$7),AH1564="ND"),"Pass","Fail"),""))))))</f>
        <v/>
      </c>
      <c r="AM1564" s="62" t="str">
        <f>IF(ISBLANK(B1564),"",IFERROR(IF(VLOOKUP(B1564,'Np PL4 Stock'!$A:$J,10,FALSE)="Np4",D1564-VLOOKUP(B1564,'Np PL4 Stock'!$A:$E,5,FALSE),D1564-VLOOKUP(B1564,'Np PL4 Stock'!$A:$E,5,FALSE)-1),""))</f>
        <v/>
      </c>
      <c r="AN1564" s="147"/>
      <c r="AO1564" s="147"/>
      <c r="AP1564" s="59"/>
      <c r="AQ1564" s="59"/>
      <c r="AR1564" s="59"/>
      <c r="AS1564" s="59"/>
      <c r="AT1564" s="73"/>
      <c r="AU1564" s="73"/>
      <c r="AV1564" s="73"/>
      <c r="AW1564" s="73"/>
      <c r="AX1564" s="84"/>
      <c r="AY1564" s="59"/>
      <c r="AZ1564" s="59"/>
      <c r="BA1564" s="59"/>
      <c r="BB1564" s="59"/>
      <c r="BC1564" s="59"/>
      <c r="BD1564" s="59"/>
      <c r="BE1564" s="84"/>
      <c r="BF1564" s="84"/>
      <c r="BG1564" s="84"/>
      <c r="BH1564" s="84"/>
      <c r="BI1564" s="85"/>
      <c r="BJ1564" s="86"/>
      <c r="BK1564" s="86"/>
      <c r="BL1564" s="86"/>
      <c r="BM1564" s="86"/>
      <c r="BN1564" s="86"/>
      <c r="BO1564" s="59"/>
      <c r="BP1564" s="69"/>
      <c r="BQ1564" s="92">
        <v>0</v>
      </c>
      <c r="BR1564" s="93">
        <v>0</v>
      </c>
      <c r="BS1564" s="94" t="str">
        <f t="shared" si="255"/>
        <v/>
      </c>
      <c r="BT1564" s="95">
        <v>0</v>
      </c>
      <c r="BU1564" s="101" t="str">
        <f t="shared" si="256"/>
        <v/>
      </c>
      <c r="BV1564" s="102" t="str">
        <f t="shared" si="257"/>
        <v>-</v>
      </c>
      <c r="BW1564" s="103"/>
      <c r="BX1564" s="104" t="str">
        <f t="shared" si="258"/>
        <v>-</v>
      </c>
      <c r="BY1564" s="105"/>
      <c r="BZ1564" s="103"/>
      <c r="CA1564" s="106"/>
      <c r="CB1564" s="107"/>
      <c r="CC1564" s="112"/>
      <c r="CD1564" s="106"/>
      <c r="CE1564" s="103"/>
      <c r="CF1564" s="113"/>
      <c r="CG1564" s="114"/>
    </row>
    <row r="1565" spans="1:85">
      <c r="A1565" s="53" t="str">
        <f t="shared" si="259"/>
        <v>--</v>
      </c>
      <c r="B1565" s="47" t="str">
        <f t="shared" si="260"/>
        <v>-</v>
      </c>
      <c r="C1565" s="153"/>
      <c r="D1565" s="49"/>
      <c r="E1565" s="50"/>
      <c r="F1565" s="51"/>
      <c r="G1565" s="59"/>
      <c r="H1565" s="51"/>
      <c r="I1565" s="59"/>
      <c r="J1565" s="60" t="str">
        <f>IF(ISBLANK(H1565),"",IFERROR(VLOOKUP(B1565,'Np PL4 Stock'!$A:$D,4,FALSE),""))</f>
        <v/>
      </c>
      <c r="K1565" s="61" t="str">
        <f>IF(ISBLANK(H1565),"",SUMIF('Np PL4 Stock'!$A:$A,B1565,'Np PL4 Stock'!$N:$N))</f>
        <v/>
      </c>
      <c r="L1565" s="62" t="str">
        <f>IF(ISBLANK(H1565),"",VLOOKUP(LEFT(B1565,5),Unit!A:B,2,FALSE))</f>
        <v/>
      </c>
      <c r="M1565" s="63" t="str">
        <f>IF(ISBLANK(H1565),"",IFERROR(VLOOKUP(B1565,'Np PL4 Stock'!$A:$T,20,FALSE),""))</f>
        <v/>
      </c>
      <c r="N1565" s="63" t="str">
        <f>IF(ISBLANK(H1565),"",IFERROR(VLOOKUP(B1565,'Np PL4 Stock'!$A:$U,21,FALSE),""))</f>
        <v/>
      </c>
      <c r="O1565" s="62" t="str">
        <f t="shared" si="253"/>
        <v/>
      </c>
      <c r="P1565" s="62" t="str">
        <f t="shared" si="251"/>
        <v/>
      </c>
      <c r="Q1565" s="67" t="str">
        <f t="shared" si="254"/>
        <v/>
      </c>
      <c r="R1565" s="67" t="str">
        <f t="shared" si="252"/>
        <v/>
      </c>
      <c r="S1565" s="59"/>
      <c r="T1565" s="147"/>
      <c r="U1565" s="147"/>
      <c r="V1565" s="59"/>
      <c r="W1565" s="59"/>
      <c r="X1565" s="59"/>
      <c r="Y1565" s="59"/>
      <c r="Z1565" s="59"/>
      <c r="AA1565" s="59"/>
      <c r="AB1565" s="59"/>
      <c r="AC1565" s="59"/>
      <c r="AD1565" s="59"/>
      <c r="AE1565" s="59"/>
      <c r="AF1565" s="73"/>
      <c r="AG1565" s="73"/>
      <c r="AH1565" s="73"/>
      <c r="AI1565" s="73"/>
      <c r="AJ1565" s="73"/>
      <c r="AK1565" s="73"/>
      <c r="AL1565" s="77" t="str">
        <f>IF(ISBLANK(S1565),"",IF(AJ1565="Fail","Fail",IF(E1565="PL4",IF(AND(T1565&gt;STD_01122025!$D$3,U1565&lt;STD_01122025!$D$4,OR(AF1565="ND",AF1565&lt;STD_01122025!$D$7),AH1565="ND"),"Pass","Fail"),IF(E1565="PL12",IF(AND(S1565&lt;STD_01122025!$F$2,T1565&gt;STD_01122025!$F$3,U1565&lt;STD_01122025!$F$4,V1565&gt;STD_01122025!$F$5,X1565&gt;STD_01122025!$F$6,OR(AF1565="ND",AF1565&lt;STD_01122025!$F$7),AH1565="ND"),"Pass","Fail"),IF(E1565="SuperPL",IF(AND(T1565&gt;STD_01122025!$H$3,U1565&lt;STD_01122025!$H$4,V1565&gt;STD_01122025!$H$5,X1565&gt;STD_01122025!$H$6,OR(AF1565="ND",AF1565&lt;STD_01122025!$H$7),AH1565="ND"),"Pass","Fail"),IF(E1565="Flight",IF(AND(T1565&gt;STD_01122025!$J$3,U1565&lt;STD_01122025!$J$4,X1565&gt;STD_01122025!$J$6,OR(AF1565="ND",AF1565&lt;STD_01122025!$J$7),AH1565="ND"),"Pass","Fail"),""))))))</f>
        <v/>
      </c>
      <c r="AM1565" s="62" t="str">
        <f>IF(ISBLANK(B1565),"",IFERROR(IF(VLOOKUP(B1565,'Np PL4 Stock'!$A:$J,10,FALSE)="Np4",D1565-VLOOKUP(B1565,'Np PL4 Stock'!$A:$E,5,FALSE),D1565-VLOOKUP(B1565,'Np PL4 Stock'!$A:$E,5,FALSE)-1),""))</f>
        <v/>
      </c>
      <c r="AN1565" s="147"/>
      <c r="AO1565" s="147"/>
      <c r="AP1565" s="59"/>
      <c r="AQ1565" s="59"/>
      <c r="AR1565" s="59"/>
      <c r="AS1565" s="59"/>
      <c r="AT1565" s="73"/>
      <c r="AU1565" s="73"/>
      <c r="AV1565" s="73"/>
      <c r="AW1565" s="73"/>
      <c r="AX1565" s="84"/>
      <c r="AY1565" s="59"/>
      <c r="AZ1565" s="59"/>
      <c r="BA1565" s="59"/>
      <c r="BB1565" s="59"/>
      <c r="BC1565" s="59"/>
      <c r="BD1565" s="59"/>
      <c r="BE1565" s="84"/>
      <c r="BF1565" s="84"/>
      <c r="BG1565" s="84"/>
      <c r="BH1565" s="84"/>
      <c r="BI1565" s="85"/>
      <c r="BJ1565" s="86"/>
      <c r="BK1565" s="86"/>
      <c r="BL1565" s="86"/>
      <c r="BM1565" s="86"/>
      <c r="BN1565" s="86"/>
      <c r="BO1565" s="59"/>
      <c r="BP1565" s="69"/>
      <c r="BQ1565" s="92">
        <v>0</v>
      </c>
      <c r="BR1565" s="93">
        <v>0</v>
      </c>
      <c r="BS1565" s="94" t="str">
        <f t="shared" si="255"/>
        <v/>
      </c>
      <c r="BT1565" s="95">
        <v>0</v>
      </c>
      <c r="BU1565" s="101" t="str">
        <f t="shared" si="256"/>
        <v/>
      </c>
      <c r="BV1565" s="102" t="str">
        <f t="shared" si="257"/>
        <v>-</v>
      </c>
      <c r="BW1565" s="103"/>
      <c r="BX1565" s="104" t="str">
        <f t="shared" si="258"/>
        <v>-</v>
      </c>
      <c r="BY1565" s="105"/>
      <c r="BZ1565" s="103"/>
      <c r="CA1565" s="106"/>
      <c r="CB1565" s="107"/>
      <c r="CC1565" s="112"/>
      <c r="CD1565" s="106"/>
      <c r="CE1565" s="103"/>
      <c r="CF1565" s="113"/>
      <c r="CG1565" s="114"/>
    </row>
    <row r="1566" spans="1:85">
      <c r="A1566" s="53" t="str">
        <f t="shared" si="259"/>
        <v>--</v>
      </c>
      <c r="B1566" s="47" t="str">
        <f t="shared" si="260"/>
        <v>-</v>
      </c>
      <c r="C1566" s="153"/>
      <c r="D1566" s="49"/>
      <c r="E1566" s="50"/>
      <c r="F1566" s="51"/>
      <c r="G1566" s="59"/>
      <c r="H1566" s="51"/>
      <c r="I1566" s="59"/>
      <c r="J1566" s="60" t="str">
        <f>IF(ISBLANK(H1566),"",IFERROR(VLOOKUP(B1566,'Np PL4 Stock'!$A:$D,4,FALSE),""))</f>
        <v/>
      </c>
      <c r="K1566" s="61" t="str">
        <f>IF(ISBLANK(H1566),"",SUMIF('Np PL4 Stock'!$A:$A,B1566,'Np PL4 Stock'!$N:$N))</f>
        <v/>
      </c>
      <c r="L1566" s="62" t="str">
        <f>IF(ISBLANK(H1566),"",VLOOKUP(LEFT(B1566,5),Unit!A:B,2,FALSE))</f>
        <v/>
      </c>
      <c r="M1566" s="63" t="str">
        <f>IF(ISBLANK(H1566),"",IFERROR(VLOOKUP(B1566,'Np PL4 Stock'!$A:$T,20,FALSE),""))</f>
        <v/>
      </c>
      <c r="N1566" s="63" t="str">
        <f>IF(ISBLANK(H1566),"",IFERROR(VLOOKUP(B1566,'Np PL4 Stock'!$A:$U,21,FALSE),""))</f>
        <v/>
      </c>
      <c r="O1566" s="62" t="str">
        <f t="shared" si="253"/>
        <v/>
      </c>
      <c r="P1566" s="62" t="str">
        <f t="shared" si="251"/>
        <v/>
      </c>
      <c r="Q1566" s="67" t="str">
        <f t="shared" si="254"/>
        <v/>
      </c>
      <c r="R1566" s="67" t="str">
        <f t="shared" si="252"/>
        <v/>
      </c>
      <c r="S1566" s="59"/>
      <c r="T1566" s="147"/>
      <c r="U1566" s="147"/>
      <c r="V1566" s="59"/>
      <c r="W1566" s="59"/>
      <c r="X1566" s="59"/>
      <c r="Y1566" s="59"/>
      <c r="Z1566" s="59"/>
      <c r="AA1566" s="59"/>
      <c r="AB1566" s="59"/>
      <c r="AC1566" s="59"/>
      <c r="AD1566" s="59"/>
      <c r="AE1566" s="59"/>
      <c r="AF1566" s="73"/>
      <c r="AG1566" s="73"/>
      <c r="AH1566" s="73"/>
      <c r="AI1566" s="73"/>
      <c r="AJ1566" s="73"/>
      <c r="AK1566" s="73"/>
      <c r="AL1566" s="77" t="str">
        <f>IF(ISBLANK(S1566),"",IF(AJ1566="Fail","Fail",IF(E1566="PL4",IF(AND(T1566&gt;STD_01122025!$D$3,U1566&lt;STD_01122025!$D$4,OR(AF1566="ND",AF1566&lt;STD_01122025!$D$7),AH1566="ND"),"Pass","Fail"),IF(E1566="PL12",IF(AND(S1566&lt;STD_01122025!$F$2,T1566&gt;STD_01122025!$F$3,U1566&lt;STD_01122025!$F$4,V1566&gt;STD_01122025!$F$5,X1566&gt;STD_01122025!$F$6,OR(AF1566="ND",AF1566&lt;STD_01122025!$F$7),AH1566="ND"),"Pass","Fail"),IF(E1566="SuperPL",IF(AND(T1566&gt;STD_01122025!$H$3,U1566&lt;STD_01122025!$H$4,V1566&gt;STD_01122025!$H$5,X1566&gt;STD_01122025!$H$6,OR(AF1566="ND",AF1566&lt;STD_01122025!$H$7),AH1566="ND"),"Pass","Fail"),IF(E1566="Flight",IF(AND(T1566&gt;STD_01122025!$J$3,U1566&lt;STD_01122025!$J$4,X1566&gt;STD_01122025!$J$6,OR(AF1566="ND",AF1566&lt;STD_01122025!$J$7),AH1566="ND"),"Pass","Fail"),""))))))</f>
        <v/>
      </c>
      <c r="AM1566" s="62" t="str">
        <f>IF(ISBLANK(B1566),"",IFERROR(IF(VLOOKUP(B1566,'Np PL4 Stock'!$A:$J,10,FALSE)="Np4",D1566-VLOOKUP(B1566,'Np PL4 Stock'!$A:$E,5,FALSE),D1566-VLOOKUP(B1566,'Np PL4 Stock'!$A:$E,5,FALSE)-1),""))</f>
        <v/>
      </c>
      <c r="AN1566" s="147"/>
      <c r="AO1566" s="147"/>
      <c r="AP1566" s="59"/>
      <c r="AQ1566" s="59"/>
      <c r="AR1566" s="59"/>
      <c r="AS1566" s="59"/>
      <c r="AT1566" s="73"/>
      <c r="AU1566" s="73"/>
      <c r="AV1566" s="73"/>
      <c r="AW1566" s="73"/>
      <c r="AX1566" s="84"/>
      <c r="AY1566" s="59"/>
      <c r="AZ1566" s="59"/>
      <c r="BA1566" s="59"/>
      <c r="BB1566" s="59"/>
      <c r="BC1566" s="59"/>
      <c r="BD1566" s="59"/>
      <c r="BE1566" s="84"/>
      <c r="BF1566" s="84"/>
      <c r="BG1566" s="84"/>
      <c r="BH1566" s="84"/>
      <c r="BI1566" s="85"/>
      <c r="BJ1566" s="86"/>
      <c r="BK1566" s="86"/>
      <c r="BL1566" s="86"/>
      <c r="BM1566" s="86"/>
      <c r="BN1566" s="86"/>
      <c r="BO1566" s="59"/>
      <c r="BP1566" s="69"/>
      <c r="BQ1566" s="92">
        <v>0</v>
      </c>
      <c r="BR1566" s="93">
        <v>0</v>
      </c>
      <c r="BS1566" s="94" t="str">
        <f t="shared" si="255"/>
        <v/>
      </c>
      <c r="BT1566" s="95">
        <v>0</v>
      </c>
      <c r="BU1566" s="101" t="str">
        <f t="shared" si="256"/>
        <v/>
      </c>
      <c r="BV1566" s="102" t="str">
        <f t="shared" si="257"/>
        <v>-</v>
      </c>
      <c r="BW1566" s="103"/>
      <c r="BX1566" s="104" t="str">
        <f t="shared" si="258"/>
        <v>-</v>
      </c>
      <c r="BY1566" s="105"/>
      <c r="BZ1566" s="103"/>
      <c r="CA1566" s="106"/>
      <c r="CB1566" s="107"/>
      <c r="CC1566" s="112"/>
      <c r="CD1566" s="106"/>
      <c r="CE1566" s="103"/>
      <c r="CF1566" s="113"/>
      <c r="CG1566" s="114"/>
    </row>
    <row r="1567" spans="1:85">
      <c r="A1567" s="53" t="str">
        <f t="shared" si="259"/>
        <v>--</v>
      </c>
      <c r="B1567" s="47" t="str">
        <f t="shared" si="260"/>
        <v>-</v>
      </c>
      <c r="C1567" s="153"/>
      <c r="D1567" s="49"/>
      <c r="E1567" s="50"/>
      <c r="F1567" s="51"/>
      <c r="G1567" s="59"/>
      <c r="H1567" s="51"/>
      <c r="I1567" s="59"/>
      <c r="J1567" s="60" t="str">
        <f>IF(ISBLANK(H1567),"",IFERROR(VLOOKUP(B1567,'Np PL4 Stock'!$A:$D,4,FALSE),""))</f>
        <v/>
      </c>
      <c r="K1567" s="61" t="str">
        <f>IF(ISBLANK(H1567),"",SUMIF('Np PL4 Stock'!$A:$A,B1567,'Np PL4 Stock'!$N:$N))</f>
        <v/>
      </c>
      <c r="L1567" s="62" t="str">
        <f>IF(ISBLANK(H1567),"",VLOOKUP(LEFT(B1567,5),Unit!A:B,2,FALSE))</f>
        <v/>
      </c>
      <c r="M1567" s="63" t="str">
        <f>IF(ISBLANK(H1567),"",IFERROR(VLOOKUP(B1567,'Np PL4 Stock'!$A:$T,20,FALSE),""))</f>
        <v/>
      </c>
      <c r="N1567" s="63" t="str">
        <f>IF(ISBLANK(H1567),"",IFERROR(VLOOKUP(B1567,'Np PL4 Stock'!$A:$U,21,FALSE),""))</f>
        <v/>
      </c>
      <c r="O1567" s="62" t="str">
        <f t="shared" si="253"/>
        <v/>
      </c>
      <c r="P1567" s="62" t="str">
        <f t="shared" si="251"/>
        <v/>
      </c>
      <c r="Q1567" s="67" t="str">
        <f t="shared" si="254"/>
        <v/>
      </c>
      <c r="R1567" s="67" t="str">
        <f t="shared" si="252"/>
        <v/>
      </c>
      <c r="S1567" s="59"/>
      <c r="T1567" s="147"/>
      <c r="U1567" s="147"/>
      <c r="V1567" s="59"/>
      <c r="W1567" s="59"/>
      <c r="X1567" s="59"/>
      <c r="Y1567" s="59"/>
      <c r="Z1567" s="59"/>
      <c r="AA1567" s="59"/>
      <c r="AB1567" s="59"/>
      <c r="AC1567" s="59"/>
      <c r="AD1567" s="59"/>
      <c r="AE1567" s="59"/>
      <c r="AF1567" s="73"/>
      <c r="AG1567" s="73"/>
      <c r="AH1567" s="73"/>
      <c r="AI1567" s="73"/>
      <c r="AJ1567" s="73"/>
      <c r="AK1567" s="73"/>
      <c r="AL1567" s="77" t="str">
        <f>IF(ISBLANK(S1567),"",IF(AJ1567="Fail","Fail",IF(E1567="PL4",IF(AND(T1567&gt;STD_01122025!$D$3,U1567&lt;STD_01122025!$D$4,OR(AF1567="ND",AF1567&lt;STD_01122025!$D$7),AH1567="ND"),"Pass","Fail"),IF(E1567="PL12",IF(AND(S1567&lt;STD_01122025!$F$2,T1567&gt;STD_01122025!$F$3,U1567&lt;STD_01122025!$F$4,V1567&gt;STD_01122025!$F$5,X1567&gt;STD_01122025!$F$6,OR(AF1567="ND",AF1567&lt;STD_01122025!$F$7),AH1567="ND"),"Pass","Fail"),IF(E1567="SuperPL",IF(AND(T1567&gt;STD_01122025!$H$3,U1567&lt;STD_01122025!$H$4,V1567&gt;STD_01122025!$H$5,X1567&gt;STD_01122025!$H$6,OR(AF1567="ND",AF1567&lt;STD_01122025!$H$7),AH1567="ND"),"Pass","Fail"),IF(E1567="Flight",IF(AND(T1567&gt;STD_01122025!$J$3,U1567&lt;STD_01122025!$J$4,X1567&gt;STD_01122025!$J$6,OR(AF1567="ND",AF1567&lt;STD_01122025!$J$7),AH1567="ND"),"Pass","Fail"),""))))))</f>
        <v/>
      </c>
      <c r="AM1567" s="62" t="str">
        <f>IF(ISBLANK(B1567),"",IFERROR(IF(VLOOKUP(B1567,'Np PL4 Stock'!$A:$J,10,FALSE)="Np4",D1567-VLOOKUP(B1567,'Np PL4 Stock'!$A:$E,5,FALSE),D1567-VLOOKUP(B1567,'Np PL4 Stock'!$A:$E,5,FALSE)-1),""))</f>
        <v/>
      </c>
      <c r="AN1567" s="147"/>
      <c r="AO1567" s="147"/>
      <c r="AP1567" s="59"/>
      <c r="AQ1567" s="59"/>
      <c r="AR1567" s="59"/>
      <c r="AS1567" s="59"/>
      <c r="AT1567" s="73"/>
      <c r="AU1567" s="73"/>
      <c r="AV1567" s="73"/>
      <c r="AW1567" s="73"/>
      <c r="AX1567" s="84"/>
      <c r="AY1567" s="59"/>
      <c r="AZ1567" s="59"/>
      <c r="BA1567" s="59"/>
      <c r="BB1567" s="59"/>
      <c r="BC1567" s="59"/>
      <c r="BD1567" s="59"/>
      <c r="BE1567" s="84"/>
      <c r="BF1567" s="84"/>
      <c r="BG1567" s="84"/>
      <c r="BH1567" s="84"/>
      <c r="BI1567" s="85"/>
      <c r="BJ1567" s="86"/>
      <c r="BK1567" s="86"/>
      <c r="BL1567" s="86"/>
      <c r="BM1567" s="86"/>
      <c r="BN1567" s="86"/>
      <c r="BO1567" s="59"/>
      <c r="BP1567" s="69"/>
      <c r="BQ1567" s="92">
        <v>0</v>
      </c>
      <c r="BR1567" s="93">
        <v>0</v>
      </c>
      <c r="BS1567" s="94" t="str">
        <f t="shared" si="255"/>
        <v/>
      </c>
      <c r="BT1567" s="95">
        <v>0</v>
      </c>
      <c r="BU1567" s="101" t="str">
        <f t="shared" si="256"/>
        <v/>
      </c>
      <c r="BV1567" s="102" t="str">
        <f t="shared" si="257"/>
        <v>-</v>
      </c>
      <c r="BW1567" s="103"/>
      <c r="BX1567" s="104" t="str">
        <f t="shared" si="258"/>
        <v>-</v>
      </c>
      <c r="BY1567" s="105"/>
      <c r="BZ1567" s="103"/>
      <c r="CA1567" s="106"/>
      <c r="CB1567" s="107"/>
      <c r="CC1567" s="112"/>
      <c r="CD1567" s="106"/>
      <c r="CE1567" s="103"/>
      <c r="CF1567" s="113"/>
      <c r="CG1567" s="114"/>
    </row>
    <row r="1568" spans="1:85">
      <c r="A1568" s="53" t="str">
        <f t="shared" si="259"/>
        <v>--</v>
      </c>
      <c r="B1568" s="47" t="str">
        <f t="shared" si="260"/>
        <v>-</v>
      </c>
      <c r="C1568" s="153"/>
      <c r="D1568" s="49"/>
      <c r="E1568" s="50"/>
      <c r="F1568" s="51"/>
      <c r="G1568" s="59"/>
      <c r="H1568" s="51"/>
      <c r="I1568" s="59"/>
      <c r="J1568" s="60" t="str">
        <f>IF(ISBLANK(H1568),"",IFERROR(VLOOKUP(B1568,'Np PL4 Stock'!$A:$D,4,FALSE),""))</f>
        <v/>
      </c>
      <c r="K1568" s="61" t="str">
        <f>IF(ISBLANK(H1568),"",SUMIF('Np PL4 Stock'!$A:$A,B1568,'Np PL4 Stock'!$N:$N))</f>
        <v/>
      </c>
      <c r="L1568" s="62" t="str">
        <f>IF(ISBLANK(H1568),"",VLOOKUP(LEFT(B1568,5),Unit!A:B,2,FALSE))</f>
        <v/>
      </c>
      <c r="M1568" s="63" t="str">
        <f>IF(ISBLANK(H1568),"",IFERROR(VLOOKUP(B1568,'Np PL4 Stock'!$A:$T,20,FALSE),""))</f>
        <v/>
      </c>
      <c r="N1568" s="63" t="str">
        <f>IF(ISBLANK(H1568),"",IFERROR(VLOOKUP(B1568,'Np PL4 Stock'!$A:$U,21,FALSE),""))</f>
        <v/>
      </c>
      <c r="O1568" s="62" t="str">
        <f t="shared" si="253"/>
        <v/>
      </c>
      <c r="P1568" s="62" t="str">
        <f t="shared" si="251"/>
        <v/>
      </c>
      <c r="Q1568" s="67" t="str">
        <f t="shared" si="254"/>
        <v/>
      </c>
      <c r="R1568" s="67" t="str">
        <f t="shared" si="252"/>
        <v/>
      </c>
      <c r="S1568" s="59"/>
      <c r="T1568" s="147"/>
      <c r="U1568" s="147"/>
      <c r="V1568" s="59"/>
      <c r="W1568" s="59"/>
      <c r="X1568" s="59"/>
      <c r="Y1568" s="59"/>
      <c r="Z1568" s="59"/>
      <c r="AA1568" s="59"/>
      <c r="AB1568" s="59"/>
      <c r="AC1568" s="59"/>
      <c r="AD1568" s="59"/>
      <c r="AE1568" s="59"/>
      <c r="AF1568" s="73"/>
      <c r="AG1568" s="73"/>
      <c r="AH1568" s="73"/>
      <c r="AI1568" s="73"/>
      <c r="AJ1568" s="73"/>
      <c r="AK1568" s="73"/>
      <c r="AL1568" s="77" t="str">
        <f>IF(ISBLANK(S1568),"",IF(AJ1568="Fail","Fail",IF(E1568="PL4",IF(AND(T1568&gt;STD_01122025!$D$3,U1568&lt;STD_01122025!$D$4,OR(AF1568="ND",AF1568&lt;STD_01122025!$D$7),AH1568="ND"),"Pass","Fail"),IF(E1568="PL12",IF(AND(S1568&lt;STD_01122025!$F$2,T1568&gt;STD_01122025!$F$3,U1568&lt;STD_01122025!$F$4,V1568&gt;STD_01122025!$F$5,X1568&gt;STD_01122025!$F$6,OR(AF1568="ND",AF1568&lt;STD_01122025!$F$7),AH1568="ND"),"Pass","Fail"),IF(E1568="SuperPL",IF(AND(T1568&gt;STD_01122025!$H$3,U1568&lt;STD_01122025!$H$4,V1568&gt;STD_01122025!$H$5,X1568&gt;STD_01122025!$H$6,OR(AF1568="ND",AF1568&lt;STD_01122025!$H$7),AH1568="ND"),"Pass","Fail"),IF(E1568="Flight",IF(AND(T1568&gt;STD_01122025!$J$3,U1568&lt;STD_01122025!$J$4,X1568&gt;STD_01122025!$J$6,OR(AF1568="ND",AF1568&lt;STD_01122025!$J$7),AH1568="ND"),"Pass","Fail"),""))))))</f>
        <v/>
      </c>
      <c r="AM1568" s="62" t="str">
        <f>IF(ISBLANK(B1568),"",IFERROR(IF(VLOOKUP(B1568,'Np PL4 Stock'!$A:$J,10,FALSE)="Np4",D1568-VLOOKUP(B1568,'Np PL4 Stock'!$A:$E,5,FALSE),D1568-VLOOKUP(B1568,'Np PL4 Stock'!$A:$E,5,FALSE)-1),""))</f>
        <v/>
      </c>
      <c r="AN1568" s="147"/>
      <c r="AO1568" s="147"/>
      <c r="AP1568" s="59"/>
      <c r="AQ1568" s="59"/>
      <c r="AR1568" s="59"/>
      <c r="AS1568" s="59"/>
      <c r="AT1568" s="73"/>
      <c r="AU1568" s="73"/>
      <c r="AV1568" s="73"/>
      <c r="AW1568" s="73"/>
      <c r="AX1568" s="84"/>
      <c r="AY1568" s="59"/>
      <c r="AZ1568" s="59"/>
      <c r="BA1568" s="59"/>
      <c r="BB1568" s="59"/>
      <c r="BC1568" s="59"/>
      <c r="BD1568" s="59"/>
      <c r="BE1568" s="84"/>
      <c r="BF1568" s="84"/>
      <c r="BG1568" s="84"/>
      <c r="BH1568" s="84"/>
      <c r="BI1568" s="85"/>
      <c r="BJ1568" s="86"/>
      <c r="BK1568" s="86"/>
      <c r="BL1568" s="86"/>
      <c r="BM1568" s="86"/>
      <c r="BN1568" s="86"/>
      <c r="BO1568" s="59"/>
      <c r="BP1568" s="69"/>
      <c r="BQ1568" s="92">
        <v>0</v>
      </c>
      <c r="BR1568" s="93">
        <v>0</v>
      </c>
      <c r="BS1568" s="94" t="str">
        <f t="shared" si="255"/>
        <v/>
      </c>
      <c r="BT1568" s="95">
        <v>0</v>
      </c>
      <c r="BU1568" s="101" t="str">
        <f t="shared" si="256"/>
        <v/>
      </c>
      <c r="BV1568" s="102" t="str">
        <f t="shared" si="257"/>
        <v>-</v>
      </c>
      <c r="BW1568" s="103"/>
      <c r="BX1568" s="104" t="str">
        <f t="shared" si="258"/>
        <v>-</v>
      </c>
      <c r="BY1568" s="105"/>
      <c r="BZ1568" s="103"/>
      <c r="CA1568" s="106"/>
      <c r="CB1568" s="107"/>
      <c r="CC1568" s="112"/>
      <c r="CD1568" s="106"/>
      <c r="CE1568" s="103"/>
      <c r="CF1568" s="113"/>
      <c r="CG1568" s="114"/>
    </row>
    <row r="1569" spans="1:85">
      <c r="A1569" s="53" t="str">
        <f t="shared" si="259"/>
        <v>--</v>
      </c>
      <c r="B1569" s="47" t="str">
        <f t="shared" si="260"/>
        <v>-</v>
      </c>
      <c r="C1569" s="153"/>
      <c r="D1569" s="49"/>
      <c r="E1569" s="50"/>
      <c r="F1569" s="51"/>
      <c r="G1569" s="59"/>
      <c r="H1569" s="51"/>
      <c r="I1569" s="59"/>
      <c r="J1569" s="60" t="str">
        <f>IF(ISBLANK(H1569),"",IFERROR(VLOOKUP(B1569,'Np PL4 Stock'!$A:$D,4,FALSE),""))</f>
        <v/>
      </c>
      <c r="K1569" s="61" t="str">
        <f>IF(ISBLANK(H1569),"",SUMIF('Np PL4 Stock'!$A:$A,B1569,'Np PL4 Stock'!$N:$N))</f>
        <v/>
      </c>
      <c r="L1569" s="62" t="str">
        <f>IF(ISBLANK(H1569),"",VLOOKUP(LEFT(B1569,5),Unit!A:B,2,FALSE))</f>
        <v/>
      </c>
      <c r="M1569" s="63" t="str">
        <f>IF(ISBLANK(H1569),"",IFERROR(VLOOKUP(B1569,'Np PL4 Stock'!$A:$T,20,FALSE),""))</f>
        <v/>
      </c>
      <c r="N1569" s="63" t="str">
        <f>IF(ISBLANK(H1569),"",IFERROR(VLOOKUP(B1569,'Np PL4 Stock'!$A:$U,21,FALSE),""))</f>
        <v/>
      </c>
      <c r="O1569" s="62" t="str">
        <f t="shared" si="253"/>
        <v/>
      </c>
      <c r="P1569" s="62" t="str">
        <f t="shared" si="251"/>
        <v/>
      </c>
      <c r="Q1569" s="67" t="str">
        <f t="shared" si="254"/>
        <v/>
      </c>
      <c r="R1569" s="67" t="str">
        <f t="shared" si="252"/>
        <v/>
      </c>
      <c r="S1569" s="59"/>
      <c r="T1569" s="147"/>
      <c r="U1569" s="147"/>
      <c r="V1569" s="59"/>
      <c r="W1569" s="59"/>
      <c r="X1569" s="59"/>
      <c r="Y1569" s="59"/>
      <c r="Z1569" s="59"/>
      <c r="AA1569" s="59"/>
      <c r="AB1569" s="59"/>
      <c r="AC1569" s="59"/>
      <c r="AD1569" s="59"/>
      <c r="AE1569" s="59"/>
      <c r="AF1569" s="73"/>
      <c r="AG1569" s="73"/>
      <c r="AH1569" s="73"/>
      <c r="AI1569" s="73"/>
      <c r="AJ1569" s="73"/>
      <c r="AK1569" s="73"/>
      <c r="AL1569" s="77" t="str">
        <f>IF(ISBLANK(S1569),"",IF(AJ1569="Fail","Fail",IF(E1569="PL4",IF(AND(T1569&gt;STD_01122025!$D$3,U1569&lt;STD_01122025!$D$4,OR(AF1569="ND",AF1569&lt;STD_01122025!$D$7),AH1569="ND"),"Pass","Fail"),IF(E1569="PL12",IF(AND(S1569&lt;STD_01122025!$F$2,T1569&gt;STD_01122025!$F$3,U1569&lt;STD_01122025!$F$4,V1569&gt;STD_01122025!$F$5,X1569&gt;STD_01122025!$F$6,OR(AF1569="ND",AF1569&lt;STD_01122025!$F$7),AH1569="ND"),"Pass","Fail"),IF(E1569="SuperPL",IF(AND(T1569&gt;STD_01122025!$H$3,U1569&lt;STD_01122025!$H$4,V1569&gt;STD_01122025!$H$5,X1569&gt;STD_01122025!$H$6,OR(AF1569="ND",AF1569&lt;STD_01122025!$H$7),AH1569="ND"),"Pass","Fail"),IF(E1569="Flight",IF(AND(T1569&gt;STD_01122025!$J$3,U1569&lt;STD_01122025!$J$4,X1569&gt;STD_01122025!$J$6,OR(AF1569="ND",AF1569&lt;STD_01122025!$J$7),AH1569="ND"),"Pass","Fail"),""))))))</f>
        <v/>
      </c>
      <c r="AM1569" s="62" t="str">
        <f>IF(ISBLANK(B1569),"",IFERROR(IF(VLOOKUP(B1569,'Np PL4 Stock'!$A:$J,10,FALSE)="Np4",D1569-VLOOKUP(B1569,'Np PL4 Stock'!$A:$E,5,FALSE),D1569-VLOOKUP(B1569,'Np PL4 Stock'!$A:$E,5,FALSE)-1),""))</f>
        <v/>
      </c>
      <c r="AN1569" s="147"/>
      <c r="AO1569" s="147"/>
      <c r="AP1569" s="59"/>
      <c r="AQ1569" s="59"/>
      <c r="AR1569" s="59"/>
      <c r="AS1569" s="59"/>
      <c r="AT1569" s="73"/>
      <c r="AU1569" s="73"/>
      <c r="AV1569" s="73"/>
      <c r="AW1569" s="73"/>
      <c r="AX1569" s="84"/>
      <c r="AY1569" s="59"/>
      <c r="AZ1569" s="59"/>
      <c r="BA1569" s="59"/>
      <c r="BB1569" s="59"/>
      <c r="BC1569" s="59"/>
      <c r="BD1569" s="59"/>
      <c r="BE1569" s="84"/>
      <c r="BF1569" s="84"/>
      <c r="BG1569" s="84"/>
      <c r="BH1569" s="84"/>
      <c r="BI1569" s="85"/>
      <c r="BJ1569" s="86"/>
      <c r="BK1569" s="86"/>
      <c r="BL1569" s="86"/>
      <c r="BM1569" s="86"/>
      <c r="BN1569" s="86"/>
      <c r="BO1569" s="59"/>
      <c r="BP1569" s="69"/>
      <c r="BQ1569" s="92">
        <v>0</v>
      </c>
      <c r="BR1569" s="93">
        <v>0</v>
      </c>
      <c r="BS1569" s="94" t="str">
        <f t="shared" si="255"/>
        <v/>
      </c>
      <c r="BT1569" s="95">
        <v>0</v>
      </c>
      <c r="BU1569" s="101" t="str">
        <f t="shared" si="256"/>
        <v/>
      </c>
      <c r="BV1569" s="102" t="str">
        <f t="shared" si="257"/>
        <v>-</v>
      </c>
      <c r="BW1569" s="103"/>
      <c r="BX1569" s="104" t="str">
        <f t="shared" si="258"/>
        <v>-</v>
      </c>
      <c r="BY1569" s="105"/>
      <c r="BZ1569" s="103"/>
      <c r="CA1569" s="106"/>
      <c r="CB1569" s="107"/>
      <c r="CC1569" s="112"/>
      <c r="CD1569" s="106"/>
      <c r="CE1569" s="103"/>
      <c r="CF1569" s="113"/>
      <c r="CG1569" s="114"/>
    </row>
    <row r="1570" spans="1:85">
      <c r="A1570" s="53" t="str">
        <f t="shared" si="259"/>
        <v>--</v>
      </c>
      <c r="B1570" s="47" t="str">
        <f t="shared" si="260"/>
        <v>-</v>
      </c>
      <c r="C1570" s="153"/>
      <c r="D1570" s="49"/>
      <c r="E1570" s="50"/>
      <c r="F1570" s="51"/>
      <c r="G1570" s="59"/>
      <c r="H1570" s="51"/>
      <c r="I1570" s="59"/>
      <c r="J1570" s="60" t="str">
        <f>IF(ISBLANK(H1570),"",IFERROR(VLOOKUP(B1570,'Np PL4 Stock'!$A:$D,4,FALSE),""))</f>
        <v/>
      </c>
      <c r="K1570" s="61" t="str">
        <f>IF(ISBLANK(H1570),"",SUMIF('Np PL4 Stock'!$A:$A,B1570,'Np PL4 Stock'!$N:$N))</f>
        <v/>
      </c>
      <c r="L1570" s="62" t="str">
        <f>IF(ISBLANK(H1570),"",VLOOKUP(LEFT(B1570,5),Unit!A:B,2,FALSE))</f>
        <v/>
      </c>
      <c r="M1570" s="63" t="str">
        <f>IF(ISBLANK(H1570),"",IFERROR(VLOOKUP(B1570,'Np PL4 Stock'!$A:$T,20,FALSE),""))</f>
        <v/>
      </c>
      <c r="N1570" s="63" t="str">
        <f>IF(ISBLANK(H1570),"",IFERROR(VLOOKUP(B1570,'Np PL4 Stock'!$A:$U,21,FALSE),""))</f>
        <v/>
      </c>
      <c r="O1570" s="62" t="str">
        <f t="shared" si="253"/>
        <v/>
      </c>
      <c r="P1570" s="62" t="str">
        <f t="shared" si="251"/>
        <v/>
      </c>
      <c r="Q1570" s="67" t="str">
        <f t="shared" si="254"/>
        <v/>
      </c>
      <c r="R1570" s="67" t="str">
        <f t="shared" si="252"/>
        <v/>
      </c>
      <c r="S1570" s="59"/>
      <c r="T1570" s="147"/>
      <c r="U1570" s="147"/>
      <c r="V1570" s="59"/>
      <c r="W1570" s="59"/>
      <c r="X1570" s="59"/>
      <c r="Y1570" s="59"/>
      <c r="Z1570" s="59"/>
      <c r="AA1570" s="59"/>
      <c r="AB1570" s="59"/>
      <c r="AC1570" s="59"/>
      <c r="AD1570" s="59"/>
      <c r="AE1570" s="59"/>
      <c r="AF1570" s="73"/>
      <c r="AG1570" s="73"/>
      <c r="AH1570" s="73"/>
      <c r="AI1570" s="73"/>
      <c r="AJ1570" s="73"/>
      <c r="AK1570" s="73"/>
      <c r="AL1570" s="77" t="str">
        <f>IF(ISBLANK(S1570),"",IF(AJ1570="Fail","Fail",IF(E1570="PL4",IF(AND(T1570&gt;STD_01122025!$D$3,U1570&lt;STD_01122025!$D$4,OR(AF1570="ND",AF1570&lt;STD_01122025!$D$7),AH1570="ND"),"Pass","Fail"),IF(E1570="PL12",IF(AND(S1570&lt;STD_01122025!$F$2,T1570&gt;STD_01122025!$F$3,U1570&lt;STD_01122025!$F$4,V1570&gt;STD_01122025!$F$5,X1570&gt;STD_01122025!$F$6,OR(AF1570="ND",AF1570&lt;STD_01122025!$F$7),AH1570="ND"),"Pass","Fail"),IF(E1570="SuperPL",IF(AND(T1570&gt;STD_01122025!$H$3,U1570&lt;STD_01122025!$H$4,V1570&gt;STD_01122025!$H$5,X1570&gt;STD_01122025!$H$6,OR(AF1570="ND",AF1570&lt;STD_01122025!$H$7),AH1570="ND"),"Pass","Fail"),IF(E1570="Flight",IF(AND(T1570&gt;STD_01122025!$J$3,U1570&lt;STD_01122025!$J$4,X1570&gt;STD_01122025!$J$6,OR(AF1570="ND",AF1570&lt;STD_01122025!$J$7),AH1570="ND"),"Pass","Fail"),""))))))</f>
        <v/>
      </c>
      <c r="AM1570" s="62" t="str">
        <f>IF(ISBLANK(B1570),"",IFERROR(IF(VLOOKUP(B1570,'Np PL4 Stock'!$A:$J,10,FALSE)="Np4",D1570-VLOOKUP(B1570,'Np PL4 Stock'!$A:$E,5,FALSE),D1570-VLOOKUP(B1570,'Np PL4 Stock'!$A:$E,5,FALSE)-1),""))</f>
        <v/>
      </c>
      <c r="AN1570" s="147"/>
      <c r="AO1570" s="147"/>
      <c r="AP1570" s="59"/>
      <c r="AQ1570" s="59"/>
      <c r="AR1570" s="59"/>
      <c r="AS1570" s="59"/>
      <c r="AT1570" s="73"/>
      <c r="AU1570" s="73"/>
      <c r="AV1570" s="73"/>
      <c r="AW1570" s="73"/>
      <c r="AX1570" s="84"/>
      <c r="AY1570" s="59"/>
      <c r="AZ1570" s="59"/>
      <c r="BA1570" s="59"/>
      <c r="BB1570" s="59"/>
      <c r="BC1570" s="59"/>
      <c r="BD1570" s="59"/>
      <c r="BE1570" s="84"/>
      <c r="BF1570" s="84"/>
      <c r="BG1570" s="84"/>
      <c r="BH1570" s="84"/>
      <c r="BI1570" s="85"/>
      <c r="BJ1570" s="86"/>
      <c r="BK1570" s="86"/>
      <c r="BL1570" s="86"/>
      <c r="BM1570" s="86"/>
      <c r="BN1570" s="86"/>
      <c r="BO1570" s="59"/>
      <c r="BP1570" s="69"/>
      <c r="BQ1570" s="92">
        <v>0</v>
      </c>
      <c r="BR1570" s="93">
        <v>0</v>
      </c>
      <c r="BS1570" s="94" t="str">
        <f t="shared" si="255"/>
        <v/>
      </c>
      <c r="BT1570" s="95">
        <v>0</v>
      </c>
      <c r="BU1570" s="101" t="str">
        <f t="shared" si="256"/>
        <v/>
      </c>
      <c r="BV1570" s="102" t="str">
        <f t="shared" si="257"/>
        <v>-</v>
      </c>
      <c r="BW1570" s="103"/>
      <c r="BX1570" s="104" t="str">
        <f t="shared" si="258"/>
        <v>-</v>
      </c>
      <c r="BY1570" s="105"/>
      <c r="BZ1570" s="103"/>
      <c r="CA1570" s="106"/>
      <c r="CB1570" s="107"/>
      <c r="CC1570" s="112"/>
      <c r="CD1570" s="106"/>
      <c r="CE1570" s="103"/>
      <c r="CF1570" s="113"/>
      <c r="CG1570" s="114"/>
    </row>
    <row r="1571" spans="1:85">
      <c r="A1571" s="53" t="str">
        <f t="shared" si="259"/>
        <v>--</v>
      </c>
      <c r="B1571" s="47" t="str">
        <f t="shared" si="260"/>
        <v>-</v>
      </c>
      <c r="C1571" s="153"/>
      <c r="D1571" s="49"/>
      <c r="E1571" s="50"/>
      <c r="F1571" s="51"/>
      <c r="G1571" s="59"/>
      <c r="H1571" s="51"/>
      <c r="I1571" s="59"/>
      <c r="J1571" s="60" t="str">
        <f>IF(ISBLANK(H1571),"",IFERROR(VLOOKUP(B1571,'Np PL4 Stock'!$A:$D,4,FALSE),""))</f>
        <v/>
      </c>
      <c r="K1571" s="61" t="str">
        <f>IF(ISBLANK(H1571),"",SUMIF('Np PL4 Stock'!$A:$A,B1571,'Np PL4 Stock'!$N:$N))</f>
        <v/>
      </c>
      <c r="L1571" s="62" t="str">
        <f>IF(ISBLANK(H1571),"",VLOOKUP(LEFT(B1571,5),Unit!A:B,2,FALSE))</f>
        <v/>
      </c>
      <c r="M1571" s="63" t="str">
        <f>IF(ISBLANK(H1571),"",IFERROR(VLOOKUP(B1571,'Np PL4 Stock'!$A:$T,20,FALSE),""))</f>
        <v/>
      </c>
      <c r="N1571" s="63" t="str">
        <f>IF(ISBLANK(H1571),"",IFERROR(VLOOKUP(B1571,'Np PL4 Stock'!$A:$U,21,FALSE),""))</f>
        <v/>
      </c>
      <c r="O1571" s="62" t="str">
        <f t="shared" si="253"/>
        <v/>
      </c>
      <c r="P1571" s="62" t="str">
        <f t="shared" si="251"/>
        <v/>
      </c>
      <c r="Q1571" s="67" t="str">
        <f t="shared" si="254"/>
        <v/>
      </c>
      <c r="R1571" s="67" t="str">
        <f t="shared" si="252"/>
        <v/>
      </c>
      <c r="S1571" s="59"/>
      <c r="T1571" s="147"/>
      <c r="U1571" s="147"/>
      <c r="V1571" s="59"/>
      <c r="W1571" s="59"/>
      <c r="X1571" s="59"/>
      <c r="Y1571" s="59"/>
      <c r="Z1571" s="59"/>
      <c r="AA1571" s="59"/>
      <c r="AB1571" s="59"/>
      <c r="AC1571" s="59"/>
      <c r="AD1571" s="59"/>
      <c r="AE1571" s="59"/>
      <c r="AF1571" s="73"/>
      <c r="AG1571" s="73"/>
      <c r="AH1571" s="73"/>
      <c r="AI1571" s="73"/>
      <c r="AJ1571" s="73"/>
      <c r="AK1571" s="73"/>
      <c r="AL1571" s="77" t="str">
        <f>IF(ISBLANK(S1571),"",IF(AJ1571="Fail","Fail",IF(E1571="PL4",IF(AND(T1571&gt;STD_01122025!$D$3,U1571&lt;STD_01122025!$D$4,OR(AF1571="ND",AF1571&lt;STD_01122025!$D$7),AH1571="ND"),"Pass","Fail"),IF(E1571="PL12",IF(AND(S1571&lt;STD_01122025!$F$2,T1571&gt;STD_01122025!$F$3,U1571&lt;STD_01122025!$F$4,V1571&gt;STD_01122025!$F$5,X1571&gt;STD_01122025!$F$6,OR(AF1571="ND",AF1571&lt;STD_01122025!$F$7),AH1571="ND"),"Pass","Fail"),IF(E1571="SuperPL",IF(AND(T1571&gt;STD_01122025!$H$3,U1571&lt;STD_01122025!$H$4,V1571&gt;STD_01122025!$H$5,X1571&gt;STD_01122025!$H$6,OR(AF1571="ND",AF1571&lt;STD_01122025!$H$7),AH1571="ND"),"Pass","Fail"),IF(E1571="Flight",IF(AND(T1571&gt;STD_01122025!$J$3,U1571&lt;STD_01122025!$J$4,X1571&gt;STD_01122025!$J$6,OR(AF1571="ND",AF1571&lt;STD_01122025!$J$7),AH1571="ND"),"Pass","Fail"),""))))))</f>
        <v/>
      </c>
      <c r="AM1571" s="62" t="str">
        <f>IF(ISBLANK(B1571),"",IFERROR(IF(VLOOKUP(B1571,'Np PL4 Stock'!$A:$J,10,FALSE)="Np4",D1571-VLOOKUP(B1571,'Np PL4 Stock'!$A:$E,5,FALSE),D1571-VLOOKUP(B1571,'Np PL4 Stock'!$A:$E,5,FALSE)-1),""))</f>
        <v/>
      </c>
      <c r="AN1571" s="147"/>
      <c r="AO1571" s="147"/>
      <c r="AP1571" s="59"/>
      <c r="AQ1571" s="59"/>
      <c r="AR1571" s="59"/>
      <c r="AS1571" s="59"/>
      <c r="AT1571" s="73"/>
      <c r="AU1571" s="73"/>
      <c r="AV1571" s="73"/>
      <c r="AW1571" s="73"/>
      <c r="AX1571" s="84"/>
      <c r="AY1571" s="59"/>
      <c r="AZ1571" s="59"/>
      <c r="BA1571" s="59"/>
      <c r="BB1571" s="59"/>
      <c r="BC1571" s="59"/>
      <c r="BD1571" s="59"/>
      <c r="BE1571" s="84"/>
      <c r="BF1571" s="84"/>
      <c r="BG1571" s="84"/>
      <c r="BH1571" s="84"/>
      <c r="BI1571" s="85"/>
      <c r="BJ1571" s="86"/>
      <c r="BK1571" s="86"/>
      <c r="BL1571" s="86"/>
      <c r="BM1571" s="86"/>
      <c r="BN1571" s="86"/>
      <c r="BO1571" s="59"/>
      <c r="BP1571" s="69"/>
      <c r="BQ1571" s="92">
        <v>0</v>
      </c>
      <c r="BR1571" s="93">
        <v>0</v>
      </c>
      <c r="BS1571" s="94" t="str">
        <f t="shared" si="255"/>
        <v/>
      </c>
      <c r="BT1571" s="95">
        <v>0</v>
      </c>
      <c r="BU1571" s="101" t="str">
        <f t="shared" si="256"/>
        <v/>
      </c>
      <c r="BV1571" s="102" t="str">
        <f t="shared" si="257"/>
        <v>-</v>
      </c>
      <c r="BW1571" s="103"/>
      <c r="BX1571" s="104" t="str">
        <f t="shared" si="258"/>
        <v>-</v>
      </c>
      <c r="BY1571" s="105"/>
      <c r="BZ1571" s="103"/>
      <c r="CA1571" s="106"/>
      <c r="CB1571" s="107"/>
      <c r="CC1571" s="112"/>
      <c r="CD1571" s="106"/>
      <c r="CE1571" s="103"/>
      <c r="CF1571" s="113"/>
      <c r="CG1571" s="114"/>
    </row>
    <row r="1572" spans="1:85">
      <c r="A1572" s="53" t="str">
        <f t="shared" si="259"/>
        <v>--</v>
      </c>
      <c r="B1572" s="47" t="str">
        <f t="shared" si="260"/>
        <v>-</v>
      </c>
      <c r="C1572" s="153"/>
      <c r="D1572" s="49"/>
      <c r="E1572" s="50"/>
      <c r="F1572" s="51"/>
      <c r="G1572" s="59"/>
      <c r="H1572" s="51"/>
      <c r="I1572" s="59"/>
      <c r="J1572" s="60" t="str">
        <f>IF(ISBLANK(H1572),"",IFERROR(VLOOKUP(B1572,'Np PL4 Stock'!$A:$D,4,FALSE),""))</f>
        <v/>
      </c>
      <c r="K1572" s="61" t="str">
        <f>IF(ISBLANK(H1572),"",SUMIF('Np PL4 Stock'!$A:$A,B1572,'Np PL4 Stock'!$N:$N))</f>
        <v/>
      </c>
      <c r="L1572" s="62" t="str">
        <f>IF(ISBLANK(H1572),"",VLOOKUP(LEFT(B1572,5),Unit!A:B,2,FALSE))</f>
        <v/>
      </c>
      <c r="M1572" s="63" t="str">
        <f>IF(ISBLANK(H1572),"",IFERROR(VLOOKUP(B1572,'Np PL4 Stock'!$A:$T,20,FALSE),""))</f>
        <v/>
      </c>
      <c r="N1572" s="63" t="str">
        <f>IF(ISBLANK(H1572),"",IFERROR(VLOOKUP(B1572,'Np PL4 Stock'!$A:$U,21,FALSE),""))</f>
        <v/>
      </c>
      <c r="O1572" s="62" t="str">
        <f t="shared" si="253"/>
        <v/>
      </c>
      <c r="P1572" s="62" t="str">
        <f t="shared" si="251"/>
        <v/>
      </c>
      <c r="Q1572" s="67" t="str">
        <f t="shared" si="254"/>
        <v/>
      </c>
      <c r="R1572" s="67" t="str">
        <f t="shared" si="252"/>
        <v/>
      </c>
      <c r="S1572" s="59"/>
      <c r="T1572" s="147"/>
      <c r="U1572" s="147"/>
      <c r="V1572" s="59"/>
      <c r="W1572" s="59"/>
      <c r="X1572" s="59"/>
      <c r="Y1572" s="59"/>
      <c r="Z1572" s="59"/>
      <c r="AA1572" s="59"/>
      <c r="AB1572" s="59"/>
      <c r="AC1572" s="59"/>
      <c r="AD1572" s="59"/>
      <c r="AE1572" s="59"/>
      <c r="AF1572" s="73"/>
      <c r="AG1572" s="73"/>
      <c r="AH1572" s="73"/>
      <c r="AI1572" s="73"/>
      <c r="AJ1572" s="73"/>
      <c r="AK1572" s="73"/>
      <c r="AL1572" s="77" t="str">
        <f>IF(ISBLANK(S1572),"",IF(AJ1572="Fail","Fail",IF(E1572="PL4",IF(AND(T1572&gt;STD_01122025!$D$3,U1572&lt;STD_01122025!$D$4,OR(AF1572="ND",AF1572&lt;STD_01122025!$D$7),AH1572="ND"),"Pass","Fail"),IF(E1572="PL12",IF(AND(S1572&lt;STD_01122025!$F$2,T1572&gt;STD_01122025!$F$3,U1572&lt;STD_01122025!$F$4,V1572&gt;STD_01122025!$F$5,X1572&gt;STD_01122025!$F$6,OR(AF1572="ND",AF1572&lt;STD_01122025!$F$7),AH1572="ND"),"Pass","Fail"),IF(E1572="SuperPL",IF(AND(T1572&gt;STD_01122025!$H$3,U1572&lt;STD_01122025!$H$4,V1572&gt;STD_01122025!$H$5,X1572&gt;STD_01122025!$H$6,OR(AF1572="ND",AF1572&lt;STD_01122025!$H$7),AH1572="ND"),"Pass","Fail"),IF(E1572="Flight",IF(AND(T1572&gt;STD_01122025!$J$3,U1572&lt;STD_01122025!$J$4,X1572&gt;STD_01122025!$J$6,OR(AF1572="ND",AF1572&lt;STD_01122025!$J$7),AH1572="ND"),"Pass","Fail"),""))))))</f>
        <v/>
      </c>
      <c r="AM1572" s="62" t="str">
        <f>IF(ISBLANK(B1572),"",IFERROR(IF(VLOOKUP(B1572,'Np PL4 Stock'!$A:$J,10,FALSE)="Np4",D1572-VLOOKUP(B1572,'Np PL4 Stock'!$A:$E,5,FALSE),D1572-VLOOKUP(B1572,'Np PL4 Stock'!$A:$E,5,FALSE)-1),""))</f>
        <v/>
      </c>
      <c r="AN1572" s="147"/>
      <c r="AO1572" s="147"/>
      <c r="AP1572" s="59"/>
      <c r="AQ1572" s="59"/>
      <c r="AR1572" s="59"/>
      <c r="AS1572" s="59"/>
      <c r="AT1572" s="73"/>
      <c r="AU1572" s="73"/>
      <c r="AV1572" s="73"/>
      <c r="AW1572" s="73"/>
      <c r="AX1572" s="84"/>
      <c r="AY1572" s="59"/>
      <c r="AZ1572" s="59"/>
      <c r="BA1572" s="59"/>
      <c r="BB1572" s="59"/>
      <c r="BC1572" s="59"/>
      <c r="BD1572" s="59"/>
      <c r="BE1572" s="84"/>
      <c r="BF1572" s="84"/>
      <c r="BG1572" s="84"/>
      <c r="BH1572" s="84"/>
      <c r="BI1572" s="85"/>
      <c r="BJ1572" s="86"/>
      <c r="BK1572" s="86"/>
      <c r="BL1572" s="86"/>
      <c r="BM1572" s="86"/>
      <c r="BN1572" s="86"/>
      <c r="BO1572" s="59"/>
      <c r="BP1572" s="69"/>
      <c r="BQ1572" s="92">
        <v>0</v>
      </c>
      <c r="BR1572" s="93">
        <v>0</v>
      </c>
      <c r="BS1572" s="94" t="str">
        <f t="shared" si="255"/>
        <v/>
      </c>
      <c r="BT1572" s="95">
        <v>0</v>
      </c>
      <c r="BU1572" s="101" t="str">
        <f t="shared" si="256"/>
        <v/>
      </c>
      <c r="BV1572" s="102" t="str">
        <f t="shared" si="257"/>
        <v>-</v>
      </c>
      <c r="BW1572" s="103"/>
      <c r="BX1572" s="104" t="str">
        <f t="shared" si="258"/>
        <v>-</v>
      </c>
      <c r="BY1572" s="105"/>
      <c r="BZ1572" s="103"/>
      <c r="CA1572" s="106"/>
      <c r="CB1572" s="107"/>
      <c r="CC1572" s="112"/>
      <c r="CD1572" s="106"/>
      <c r="CE1572" s="103"/>
      <c r="CF1572" s="113"/>
      <c r="CG1572" s="114"/>
    </row>
    <row r="1573" spans="1:85">
      <c r="A1573" s="53" t="str">
        <f t="shared" si="259"/>
        <v>--</v>
      </c>
      <c r="B1573" s="47" t="str">
        <f t="shared" si="260"/>
        <v>-</v>
      </c>
      <c r="C1573" s="153"/>
      <c r="D1573" s="49"/>
      <c r="E1573" s="50"/>
      <c r="F1573" s="51"/>
      <c r="G1573" s="59"/>
      <c r="H1573" s="51"/>
      <c r="I1573" s="59"/>
      <c r="J1573" s="60" t="str">
        <f>IF(ISBLANK(H1573),"",IFERROR(VLOOKUP(B1573,'Np PL4 Stock'!$A:$D,4,FALSE),""))</f>
        <v/>
      </c>
      <c r="K1573" s="61" t="str">
        <f>IF(ISBLANK(H1573),"",SUMIF('Np PL4 Stock'!$A:$A,B1573,'Np PL4 Stock'!$N:$N))</f>
        <v/>
      </c>
      <c r="L1573" s="62" t="str">
        <f>IF(ISBLANK(H1573),"",VLOOKUP(LEFT(B1573,5),Unit!A:B,2,FALSE))</f>
        <v/>
      </c>
      <c r="M1573" s="63" t="str">
        <f>IF(ISBLANK(H1573),"",IFERROR(VLOOKUP(B1573,'Np PL4 Stock'!$A:$T,20,FALSE),""))</f>
        <v/>
      </c>
      <c r="N1573" s="63" t="str">
        <f>IF(ISBLANK(H1573),"",IFERROR(VLOOKUP(B1573,'Np PL4 Stock'!$A:$U,21,FALSE),""))</f>
        <v/>
      </c>
      <c r="O1573" s="62" t="str">
        <f t="shared" si="253"/>
        <v/>
      </c>
      <c r="P1573" s="62" t="str">
        <f t="shared" si="251"/>
        <v/>
      </c>
      <c r="Q1573" s="67" t="str">
        <f t="shared" si="254"/>
        <v/>
      </c>
      <c r="R1573" s="67" t="str">
        <f t="shared" si="252"/>
        <v/>
      </c>
      <c r="S1573" s="59"/>
      <c r="T1573" s="147"/>
      <c r="U1573" s="147"/>
      <c r="V1573" s="59"/>
      <c r="W1573" s="59"/>
      <c r="X1573" s="59"/>
      <c r="Y1573" s="59"/>
      <c r="Z1573" s="59"/>
      <c r="AA1573" s="59"/>
      <c r="AB1573" s="59"/>
      <c r="AC1573" s="59"/>
      <c r="AD1573" s="59"/>
      <c r="AE1573" s="59"/>
      <c r="AF1573" s="73"/>
      <c r="AG1573" s="73"/>
      <c r="AH1573" s="73"/>
      <c r="AI1573" s="73"/>
      <c r="AJ1573" s="73"/>
      <c r="AK1573" s="73"/>
      <c r="AL1573" s="77" t="str">
        <f>IF(ISBLANK(S1573),"",IF(AJ1573="Fail","Fail",IF(E1573="PL4",IF(AND(T1573&gt;STD_01122025!$D$3,U1573&lt;STD_01122025!$D$4,OR(AF1573="ND",AF1573&lt;STD_01122025!$D$7),AH1573="ND"),"Pass","Fail"),IF(E1573="PL12",IF(AND(S1573&lt;STD_01122025!$F$2,T1573&gt;STD_01122025!$F$3,U1573&lt;STD_01122025!$F$4,V1573&gt;STD_01122025!$F$5,X1573&gt;STD_01122025!$F$6,OR(AF1573="ND",AF1573&lt;STD_01122025!$F$7),AH1573="ND"),"Pass","Fail"),IF(E1573="SuperPL",IF(AND(T1573&gt;STD_01122025!$H$3,U1573&lt;STD_01122025!$H$4,V1573&gt;STD_01122025!$H$5,X1573&gt;STD_01122025!$H$6,OR(AF1573="ND",AF1573&lt;STD_01122025!$H$7),AH1573="ND"),"Pass","Fail"),IF(E1573="Flight",IF(AND(T1573&gt;STD_01122025!$J$3,U1573&lt;STD_01122025!$J$4,X1573&gt;STD_01122025!$J$6,OR(AF1573="ND",AF1573&lt;STD_01122025!$J$7),AH1573="ND"),"Pass","Fail"),""))))))</f>
        <v/>
      </c>
      <c r="AM1573" s="62" t="str">
        <f>IF(ISBLANK(B1573),"",IFERROR(IF(VLOOKUP(B1573,'Np PL4 Stock'!$A:$J,10,FALSE)="Np4",D1573-VLOOKUP(B1573,'Np PL4 Stock'!$A:$E,5,FALSE),D1573-VLOOKUP(B1573,'Np PL4 Stock'!$A:$E,5,FALSE)-1),""))</f>
        <v/>
      </c>
      <c r="AN1573" s="147"/>
      <c r="AO1573" s="147"/>
      <c r="AP1573" s="59"/>
      <c r="AQ1573" s="59"/>
      <c r="AR1573" s="59"/>
      <c r="AS1573" s="59"/>
      <c r="AT1573" s="73"/>
      <c r="AU1573" s="73"/>
      <c r="AV1573" s="73"/>
      <c r="AW1573" s="73"/>
      <c r="AX1573" s="84"/>
      <c r="AY1573" s="59"/>
      <c r="AZ1573" s="59"/>
      <c r="BA1573" s="59"/>
      <c r="BB1573" s="59"/>
      <c r="BC1573" s="59"/>
      <c r="BD1573" s="59"/>
      <c r="BE1573" s="84"/>
      <c r="BF1573" s="84"/>
      <c r="BG1573" s="84"/>
      <c r="BH1573" s="84"/>
      <c r="BI1573" s="85"/>
      <c r="BJ1573" s="86"/>
      <c r="BK1573" s="86"/>
      <c r="BL1573" s="86"/>
      <c r="BM1573" s="86"/>
      <c r="BN1573" s="86"/>
      <c r="BO1573" s="59"/>
      <c r="BP1573" s="69"/>
      <c r="BQ1573" s="92">
        <v>0</v>
      </c>
      <c r="BR1573" s="93">
        <v>0</v>
      </c>
      <c r="BS1573" s="94" t="str">
        <f t="shared" si="255"/>
        <v/>
      </c>
      <c r="BT1573" s="95">
        <v>0</v>
      </c>
      <c r="BU1573" s="101" t="str">
        <f t="shared" si="256"/>
        <v/>
      </c>
      <c r="BV1573" s="102" t="str">
        <f t="shared" si="257"/>
        <v>-</v>
      </c>
      <c r="BW1573" s="103"/>
      <c r="BX1573" s="104" t="str">
        <f t="shared" si="258"/>
        <v>-</v>
      </c>
      <c r="BY1573" s="105"/>
      <c r="BZ1573" s="103"/>
      <c r="CA1573" s="106"/>
      <c r="CB1573" s="107"/>
      <c r="CC1573" s="112"/>
      <c r="CD1573" s="106"/>
      <c r="CE1573" s="103"/>
      <c r="CF1573" s="113"/>
      <c r="CG1573" s="114"/>
    </row>
    <row r="1574" spans="1:85">
      <c r="A1574" s="53" t="str">
        <f t="shared" si="259"/>
        <v>--</v>
      </c>
      <c r="B1574" s="47" t="str">
        <f t="shared" si="260"/>
        <v>-</v>
      </c>
      <c r="C1574" s="153"/>
      <c r="D1574" s="49"/>
      <c r="E1574" s="50"/>
      <c r="F1574" s="51"/>
      <c r="G1574" s="59"/>
      <c r="H1574" s="51"/>
      <c r="I1574" s="59"/>
      <c r="J1574" s="60" t="str">
        <f>IF(ISBLANK(H1574),"",IFERROR(VLOOKUP(B1574,'Np PL4 Stock'!$A:$D,4,FALSE),""))</f>
        <v/>
      </c>
      <c r="K1574" s="61" t="str">
        <f>IF(ISBLANK(H1574),"",SUMIF('Np PL4 Stock'!$A:$A,B1574,'Np PL4 Stock'!$N:$N))</f>
        <v/>
      </c>
      <c r="L1574" s="62" t="str">
        <f>IF(ISBLANK(H1574),"",VLOOKUP(LEFT(B1574,5),Unit!A:B,2,FALSE))</f>
        <v/>
      </c>
      <c r="M1574" s="63" t="str">
        <f>IF(ISBLANK(H1574),"",IFERROR(VLOOKUP(B1574,'Np PL4 Stock'!$A:$T,20,FALSE),""))</f>
        <v/>
      </c>
      <c r="N1574" s="63" t="str">
        <f>IF(ISBLANK(H1574),"",IFERROR(VLOOKUP(B1574,'Np PL4 Stock'!$A:$U,21,FALSE),""))</f>
        <v/>
      </c>
      <c r="O1574" s="62" t="str">
        <f t="shared" si="253"/>
        <v/>
      </c>
      <c r="P1574" s="62" t="str">
        <f t="shared" si="251"/>
        <v/>
      </c>
      <c r="Q1574" s="67" t="str">
        <f t="shared" si="254"/>
        <v/>
      </c>
      <c r="R1574" s="67" t="str">
        <f t="shared" si="252"/>
        <v/>
      </c>
      <c r="S1574" s="59"/>
      <c r="T1574" s="147"/>
      <c r="U1574" s="147"/>
      <c r="V1574" s="59"/>
      <c r="W1574" s="59"/>
      <c r="X1574" s="59"/>
      <c r="Y1574" s="59"/>
      <c r="Z1574" s="59"/>
      <c r="AA1574" s="59"/>
      <c r="AB1574" s="59"/>
      <c r="AC1574" s="59"/>
      <c r="AD1574" s="59"/>
      <c r="AE1574" s="59"/>
      <c r="AF1574" s="73"/>
      <c r="AG1574" s="73"/>
      <c r="AH1574" s="73"/>
      <c r="AI1574" s="73"/>
      <c r="AJ1574" s="73"/>
      <c r="AK1574" s="73"/>
      <c r="AL1574" s="77" t="str">
        <f>IF(ISBLANK(S1574),"",IF(AJ1574="Fail","Fail",IF(E1574="PL4",IF(AND(T1574&gt;STD_01122025!$D$3,U1574&lt;STD_01122025!$D$4,OR(AF1574="ND",AF1574&lt;STD_01122025!$D$7),AH1574="ND"),"Pass","Fail"),IF(E1574="PL12",IF(AND(S1574&lt;STD_01122025!$F$2,T1574&gt;STD_01122025!$F$3,U1574&lt;STD_01122025!$F$4,V1574&gt;STD_01122025!$F$5,X1574&gt;STD_01122025!$F$6,OR(AF1574="ND",AF1574&lt;STD_01122025!$F$7),AH1574="ND"),"Pass","Fail"),IF(E1574="SuperPL",IF(AND(T1574&gt;STD_01122025!$H$3,U1574&lt;STD_01122025!$H$4,V1574&gt;STD_01122025!$H$5,X1574&gt;STD_01122025!$H$6,OR(AF1574="ND",AF1574&lt;STD_01122025!$H$7),AH1574="ND"),"Pass","Fail"),IF(E1574="Flight",IF(AND(T1574&gt;STD_01122025!$J$3,U1574&lt;STD_01122025!$J$4,X1574&gt;STD_01122025!$J$6,OR(AF1574="ND",AF1574&lt;STD_01122025!$J$7),AH1574="ND"),"Pass","Fail"),""))))))</f>
        <v/>
      </c>
      <c r="AM1574" s="62" t="str">
        <f>IF(ISBLANK(B1574),"",IFERROR(IF(VLOOKUP(B1574,'Np PL4 Stock'!$A:$J,10,FALSE)="Np4",D1574-VLOOKUP(B1574,'Np PL4 Stock'!$A:$E,5,FALSE),D1574-VLOOKUP(B1574,'Np PL4 Stock'!$A:$E,5,FALSE)-1),""))</f>
        <v/>
      </c>
      <c r="AN1574" s="147"/>
      <c r="AO1574" s="147"/>
      <c r="AP1574" s="59"/>
      <c r="AQ1574" s="59"/>
      <c r="AR1574" s="59"/>
      <c r="AS1574" s="59"/>
      <c r="AT1574" s="73"/>
      <c r="AU1574" s="73"/>
      <c r="AV1574" s="73"/>
      <c r="AW1574" s="73"/>
      <c r="AX1574" s="84"/>
      <c r="AY1574" s="59"/>
      <c r="AZ1574" s="59"/>
      <c r="BA1574" s="59"/>
      <c r="BB1574" s="59"/>
      <c r="BC1574" s="59"/>
      <c r="BD1574" s="59"/>
      <c r="BE1574" s="84"/>
      <c r="BF1574" s="84"/>
      <c r="BG1574" s="84"/>
      <c r="BH1574" s="84"/>
      <c r="BI1574" s="85"/>
      <c r="BJ1574" s="86"/>
      <c r="BK1574" s="86"/>
      <c r="BL1574" s="86"/>
      <c r="BM1574" s="86"/>
      <c r="BN1574" s="86"/>
      <c r="BO1574" s="59"/>
      <c r="BP1574" s="69"/>
      <c r="BQ1574" s="92">
        <v>0</v>
      </c>
      <c r="BR1574" s="93">
        <v>0</v>
      </c>
      <c r="BS1574" s="94" t="str">
        <f t="shared" si="255"/>
        <v/>
      </c>
      <c r="BT1574" s="95">
        <v>0</v>
      </c>
      <c r="BU1574" s="101" t="str">
        <f t="shared" si="256"/>
        <v/>
      </c>
      <c r="BV1574" s="102" t="str">
        <f t="shared" si="257"/>
        <v>-</v>
      </c>
      <c r="BW1574" s="103"/>
      <c r="BX1574" s="104" t="str">
        <f t="shared" si="258"/>
        <v>-</v>
      </c>
      <c r="BY1574" s="105"/>
      <c r="BZ1574" s="103"/>
      <c r="CA1574" s="106"/>
      <c r="CB1574" s="107"/>
      <c r="CC1574" s="112"/>
      <c r="CD1574" s="106"/>
      <c r="CE1574" s="103"/>
      <c r="CF1574" s="113"/>
      <c r="CG1574" s="114"/>
    </row>
    <row r="1575" spans="1:85">
      <c r="A1575" s="53" t="str">
        <f t="shared" si="259"/>
        <v>--</v>
      </c>
      <c r="B1575" s="47" t="str">
        <f t="shared" si="260"/>
        <v>-</v>
      </c>
      <c r="C1575" s="153"/>
      <c r="D1575" s="49"/>
      <c r="E1575" s="50"/>
      <c r="F1575" s="51"/>
      <c r="G1575" s="59"/>
      <c r="H1575" s="51"/>
      <c r="I1575" s="59"/>
      <c r="J1575" s="60" t="str">
        <f>IF(ISBLANK(H1575),"",IFERROR(VLOOKUP(B1575,'Np PL4 Stock'!$A:$D,4,FALSE),""))</f>
        <v/>
      </c>
      <c r="K1575" s="61" t="str">
        <f>IF(ISBLANK(H1575),"",SUMIF('Np PL4 Stock'!$A:$A,B1575,'Np PL4 Stock'!$N:$N))</f>
        <v/>
      </c>
      <c r="L1575" s="62" t="str">
        <f>IF(ISBLANK(H1575),"",VLOOKUP(LEFT(B1575,5),Unit!A:B,2,FALSE))</f>
        <v/>
      </c>
      <c r="M1575" s="63" t="str">
        <f>IF(ISBLANK(H1575),"",IFERROR(VLOOKUP(B1575,'Np PL4 Stock'!$A:$T,20,FALSE),""))</f>
        <v/>
      </c>
      <c r="N1575" s="63" t="str">
        <f>IF(ISBLANK(H1575),"",IFERROR(VLOOKUP(B1575,'Np PL4 Stock'!$A:$U,21,FALSE),""))</f>
        <v/>
      </c>
      <c r="O1575" s="62" t="str">
        <f t="shared" si="253"/>
        <v/>
      </c>
      <c r="P1575" s="62" t="str">
        <f t="shared" si="251"/>
        <v/>
      </c>
      <c r="Q1575" s="67" t="str">
        <f t="shared" si="254"/>
        <v/>
      </c>
      <c r="R1575" s="67" t="str">
        <f t="shared" si="252"/>
        <v/>
      </c>
      <c r="S1575" s="59"/>
      <c r="T1575" s="147"/>
      <c r="U1575" s="147"/>
      <c r="V1575" s="59"/>
      <c r="W1575" s="59"/>
      <c r="X1575" s="59"/>
      <c r="Y1575" s="59"/>
      <c r="Z1575" s="59"/>
      <c r="AA1575" s="59"/>
      <c r="AB1575" s="59"/>
      <c r="AC1575" s="59"/>
      <c r="AD1575" s="59"/>
      <c r="AE1575" s="59"/>
      <c r="AF1575" s="73"/>
      <c r="AG1575" s="73"/>
      <c r="AH1575" s="73"/>
      <c r="AI1575" s="73"/>
      <c r="AJ1575" s="73"/>
      <c r="AK1575" s="73"/>
      <c r="AL1575" s="77" t="str">
        <f>IF(ISBLANK(S1575),"",IF(AJ1575="Fail","Fail",IF(E1575="PL4",IF(AND(T1575&gt;STD_01122025!$D$3,U1575&lt;STD_01122025!$D$4,OR(AF1575="ND",AF1575&lt;STD_01122025!$D$7),AH1575="ND"),"Pass","Fail"),IF(E1575="PL12",IF(AND(S1575&lt;STD_01122025!$F$2,T1575&gt;STD_01122025!$F$3,U1575&lt;STD_01122025!$F$4,V1575&gt;STD_01122025!$F$5,X1575&gt;STD_01122025!$F$6,OR(AF1575="ND",AF1575&lt;STD_01122025!$F$7),AH1575="ND"),"Pass","Fail"),IF(E1575="SuperPL",IF(AND(T1575&gt;STD_01122025!$H$3,U1575&lt;STD_01122025!$H$4,V1575&gt;STD_01122025!$H$5,X1575&gt;STD_01122025!$H$6,OR(AF1575="ND",AF1575&lt;STD_01122025!$H$7),AH1575="ND"),"Pass","Fail"),IF(E1575="Flight",IF(AND(T1575&gt;STD_01122025!$J$3,U1575&lt;STD_01122025!$J$4,X1575&gt;STD_01122025!$J$6,OR(AF1575="ND",AF1575&lt;STD_01122025!$J$7),AH1575="ND"),"Pass","Fail"),""))))))</f>
        <v/>
      </c>
      <c r="AM1575" s="62" t="str">
        <f>IF(ISBLANK(B1575),"",IFERROR(IF(VLOOKUP(B1575,'Np PL4 Stock'!$A:$J,10,FALSE)="Np4",D1575-VLOOKUP(B1575,'Np PL4 Stock'!$A:$E,5,FALSE),D1575-VLOOKUP(B1575,'Np PL4 Stock'!$A:$E,5,FALSE)-1),""))</f>
        <v/>
      </c>
      <c r="AN1575" s="147"/>
      <c r="AO1575" s="147"/>
      <c r="AP1575" s="59"/>
      <c r="AQ1575" s="59"/>
      <c r="AR1575" s="59"/>
      <c r="AS1575" s="59"/>
      <c r="AT1575" s="73"/>
      <c r="AU1575" s="73"/>
      <c r="AV1575" s="73"/>
      <c r="AW1575" s="73"/>
      <c r="AX1575" s="84"/>
      <c r="AY1575" s="59"/>
      <c r="AZ1575" s="59"/>
      <c r="BA1575" s="59"/>
      <c r="BB1575" s="59"/>
      <c r="BC1575" s="59"/>
      <c r="BD1575" s="59"/>
      <c r="BE1575" s="84"/>
      <c r="BF1575" s="84"/>
      <c r="BG1575" s="84"/>
      <c r="BH1575" s="84"/>
      <c r="BI1575" s="85"/>
      <c r="BJ1575" s="86"/>
      <c r="BK1575" s="86"/>
      <c r="BL1575" s="86"/>
      <c r="BM1575" s="86"/>
      <c r="BN1575" s="86"/>
      <c r="BO1575" s="59"/>
      <c r="BP1575" s="69"/>
      <c r="BQ1575" s="92">
        <v>0</v>
      </c>
      <c r="BR1575" s="93">
        <v>0</v>
      </c>
      <c r="BS1575" s="94" t="str">
        <f t="shared" si="255"/>
        <v/>
      </c>
      <c r="BT1575" s="95">
        <v>0</v>
      </c>
      <c r="BU1575" s="101" t="str">
        <f t="shared" si="256"/>
        <v/>
      </c>
      <c r="BV1575" s="102" t="str">
        <f t="shared" si="257"/>
        <v>-</v>
      </c>
      <c r="BW1575" s="103"/>
      <c r="BX1575" s="104" t="str">
        <f t="shared" si="258"/>
        <v>-</v>
      </c>
      <c r="BY1575" s="105"/>
      <c r="BZ1575" s="103"/>
      <c r="CA1575" s="106"/>
      <c r="CB1575" s="107"/>
      <c r="CC1575" s="112"/>
      <c r="CD1575" s="106"/>
      <c r="CE1575" s="103"/>
      <c r="CF1575" s="113"/>
      <c r="CG1575" s="114"/>
    </row>
    <row r="1576" spans="1:85">
      <c r="A1576" s="53" t="str">
        <f t="shared" si="259"/>
        <v>--</v>
      </c>
      <c r="B1576" s="47" t="str">
        <f t="shared" si="260"/>
        <v>-</v>
      </c>
      <c r="C1576" s="153"/>
      <c r="D1576" s="49"/>
      <c r="E1576" s="50"/>
      <c r="F1576" s="51"/>
      <c r="G1576" s="59"/>
      <c r="H1576" s="51"/>
      <c r="I1576" s="59"/>
      <c r="J1576" s="60" t="str">
        <f>IF(ISBLANK(H1576),"",IFERROR(VLOOKUP(B1576,'Np PL4 Stock'!$A:$D,4,FALSE),""))</f>
        <v/>
      </c>
      <c r="K1576" s="61" t="str">
        <f>IF(ISBLANK(H1576),"",SUMIF('Np PL4 Stock'!$A:$A,B1576,'Np PL4 Stock'!$N:$N))</f>
        <v/>
      </c>
      <c r="L1576" s="62" t="str">
        <f>IF(ISBLANK(H1576),"",VLOOKUP(LEFT(B1576,5),Unit!A:B,2,FALSE))</f>
        <v/>
      </c>
      <c r="M1576" s="63" t="str">
        <f>IF(ISBLANK(H1576),"",IFERROR(VLOOKUP(B1576,'Np PL4 Stock'!$A:$T,20,FALSE),""))</f>
        <v/>
      </c>
      <c r="N1576" s="63" t="str">
        <f>IF(ISBLANK(H1576),"",IFERROR(VLOOKUP(B1576,'Np PL4 Stock'!$A:$U,21,FALSE),""))</f>
        <v/>
      </c>
      <c r="O1576" s="62" t="str">
        <f t="shared" si="253"/>
        <v/>
      </c>
      <c r="P1576" s="62" t="str">
        <f t="shared" si="251"/>
        <v/>
      </c>
      <c r="Q1576" s="67" t="str">
        <f t="shared" si="254"/>
        <v/>
      </c>
      <c r="R1576" s="67" t="str">
        <f t="shared" si="252"/>
        <v/>
      </c>
      <c r="S1576" s="59"/>
      <c r="T1576" s="147"/>
      <c r="U1576" s="147"/>
      <c r="V1576" s="59"/>
      <c r="W1576" s="59"/>
      <c r="X1576" s="59"/>
      <c r="Y1576" s="59"/>
      <c r="Z1576" s="59"/>
      <c r="AA1576" s="59"/>
      <c r="AB1576" s="59"/>
      <c r="AC1576" s="59"/>
      <c r="AD1576" s="59"/>
      <c r="AE1576" s="59"/>
      <c r="AF1576" s="73"/>
      <c r="AG1576" s="73"/>
      <c r="AH1576" s="73"/>
      <c r="AI1576" s="73"/>
      <c r="AJ1576" s="73"/>
      <c r="AK1576" s="73"/>
      <c r="AL1576" s="77" t="str">
        <f>IF(ISBLANK(S1576),"",IF(AJ1576="Fail","Fail",IF(E1576="PL4",IF(AND(T1576&gt;STD_01122025!$D$3,U1576&lt;STD_01122025!$D$4,OR(AF1576="ND",AF1576&lt;STD_01122025!$D$7),AH1576="ND"),"Pass","Fail"),IF(E1576="PL12",IF(AND(S1576&lt;STD_01122025!$F$2,T1576&gt;STD_01122025!$F$3,U1576&lt;STD_01122025!$F$4,V1576&gt;STD_01122025!$F$5,X1576&gt;STD_01122025!$F$6,OR(AF1576="ND",AF1576&lt;STD_01122025!$F$7),AH1576="ND"),"Pass","Fail"),IF(E1576="SuperPL",IF(AND(T1576&gt;STD_01122025!$H$3,U1576&lt;STD_01122025!$H$4,V1576&gt;STD_01122025!$H$5,X1576&gt;STD_01122025!$H$6,OR(AF1576="ND",AF1576&lt;STD_01122025!$H$7),AH1576="ND"),"Pass","Fail"),IF(E1576="Flight",IF(AND(T1576&gt;STD_01122025!$J$3,U1576&lt;STD_01122025!$J$4,X1576&gt;STD_01122025!$J$6,OR(AF1576="ND",AF1576&lt;STD_01122025!$J$7),AH1576="ND"),"Pass","Fail"),""))))))</f>
        <v/>
      </c>
      <c r="AM1576" s="62" t="str">
        <f>IF(ISBLANK(B1576),"",IFERROR(IF(VLOOKUP(B1576,'Np PL4 Stock'!$A:$J,10,FALSE)="Np4",D1576-VLOOKUP(B1576,'Np PL4 Stock'!$A:$E,5,FALSE),D1576-VLOOKUP(B1576,'Np PL4 Stock'!$A:$E,5,FALSE)-1),""))</f>
        <v/>
      </c>
      <c r="AN1576" s="147"/>
      <c r="AO1576" s="147"/>
      <c r="AP1576" s="59"/>
      <c r="AQ1576" s="59"/>
      <c r="AR1576" s="59"/>
      <c r="AS1576" s="59"/>
      <c r="AT1576" s="73"/>
      <c r="AU1576" s="73"/>
      <c r="AV1576" s="73"/>
      <c r="AW1576" s="73"/>
      <c r="AX1576" s="84"/>
      <c r="AY1576" s="59"/>
      <c r="AZ1576" s="59"/>
      <c r="BA1576" s="59"/>
      <c r="BB1576" s="59"/>
      <c r="BC1576" s="59"/>
      <c r="BD1576" s="59"/>
      <c r="BE1576" s="84"/>
      <c r="BF1576" s="84"/>
      <c r="BG1576" s="84"/>
      <c r="BH1576" s="84"/>
      <c r="BI1576" s="85"/>
      <c r="BJ1576" s="86"/>
      <c r="BK1576" s="86"/>
      <c r="BL1576" s="86"/>
      <c r="BM1576" s="86"/>
      <c r="BN1576" s="86"/>
      <c r="BO1576" s="59"/>
      <c r="BP1576" s="69"/>
      <c r="BQ1576" s="92">
        <v>0</v>
      </c>
      <c r="BR1576" s="93">
        <v>0</v>
      </c>
      <c r="BS1576" s="94" t="str">
        <f t="shared" si="255"/>
        <v/>
      </c>
      <c r="BT1576" s="95">
        <v>0</v>
      </c>
      <c r="BU1576" s="101" t="str">
        <f t="shared" si="256"/>
        <v/>
      </c>
      <c r="BV1576" s="102" t="str">
        <f t="shared" si="257"/>
        <v>-</v>
      </c>
      <c r="BW1576" s="103"/>
      <c r="BX1576" s="104" t="str">
        <f t="shared" si="258"/>
        <v>-</v>
      </c>
      <c r="BY1576" s="105"/>
      <c r="BZ1576" s="103"/>
      <c r="CA1576" s="106"/>
      <c r="CB1576" s="107"/>
      <c r="CC1576" s="112"/>
      <c r="CD1576" s="106"/>
      <c r="CE1576" s="103"/>
      <c r="CF1576" s="113"/>
      <c r="CG1576" s="114"/>
    </row>
    <row r="1577" spans="1:85">
      <c r="A1577" s="53" t="str">
        <f t="shared" si="259"/>
        <v>--</v>
      </c>
      <c r="B1577" s="47" t="str">
        <f t="shared" si="260"/>
        <v>-</v>
      </c>
      <c r="C1577" s="153"/>
      <c r="D1577" s="49"/>
      <c r="E1577" s="50"/>
      <c r="F1577" s="51"/>
      <c r="G1577" s="59"/>
      <c r="H1577" s="51"/>
      <c r="I1577" s="59"/>
      <c r="J1577" s="60" t="str">
        <f>IF(ISBLANK(H1577),"",IFERROR(VLOOKUP(B1577,'Np PL4 Stock'!$A:$D,4,FALSE),""))</f>
        <v/>
      </c>
      <c r="K1577" s="61" t="str">
        <f>IF(ISBLANK(H1577),"",SUMIF('Np PL4 Stock'!$A:$A,B1577,'Np PL4 Stock'!$N:$N))</f>
        <v/>
      </c>
      <c r="L1577" s="62" t="str">
        <f>IF(ISBLANK(H1577),"",VLOOKUP(LEFT(B1577,5),Unit!A:B,2,FALSE))</f>
        <v/>
      </c>
      <c r="M1577" s="63" t="str">
        <f>IF(ISBLANK(H1577),"",IFERROR(VLOOKUP(B1577,'Np PL4 Stock'!$A:$T,20,FALSE),""))</f>
        <v/>
      </c>
      <c r="N1577" s="63" t="str">
        <f>IF(ISBLANK(H1577),"",IFERROR(VLOOKUP(B1577,'Np PL4 Stock'!$A:$U,21,FALSE),""))</f>
        <v/>
      </c>
      <c r="O1577" s="62" t="str">
        <f t="shared" si="253"/>
        <v/>
      </c>
      <c r="P1577" s="62" t="str">
        <f t="shared" si="251"/>
        <v/>
      </c>
      <c r="Q1577" s="67" t="str">
        <f t="shared" si="254"/>
        <v/>
      </c>
      <c r="R1577" s="67" t="str">
        <f t="shared" si="252"/>
        <v/>
      </c>
      <c r="S1577" s="59"/>
      <c r="T1577" s="147"/>
      <c r="U1577" s="147"/>
      <c r="V1577" s="59"/>
      <c r="W1577" s="59"/>
      <c r="X1577" s="59"/>
      <c r="Y1577" s="59"/>
      <c r="Z1577" s="59"/>
      <c r="AA1577" s="59"/>
      <c r="AB1577" s="59"/>
      <c r="AC1577" s="59"/>
      <c r="AD1577" s="59"/>
      <c r="AE1577" s="59"/>
      <c r="AF1577" s="73"/>
      <c r="AG1577" s="73"/>
      <c r="AH1577" s="73"/>
      <c r="AI1577" s="73"/>
      <c r="AJ1577" s="73"/>
      <c r="AK1577" s="73"/>
      <c r="AL1577" s="77" t="str">
        <f>IF(ISBLANK(S1577),"",IF(AJ1577="Fail","Fail",IF(E1577="PL4",IF(AND(T1577&gt;STD_01122025!$D$3,U1577&lt;STD_01122025!$D$4,OR(AF1577="ND",AF1577&lt;STD_01122025!$D$7),AH1577="ND"),"Pass","Fail"),IF(E1577="PL12",IF(AND(S1577&lt;STD_01122025!$F$2,T1577&gt;STD_01122025!$F$3,U1577&lt;STD_01122025!$F$4,V1577&gt;STD_01122025!$F$5,X1577&gt;STD_01122025!$F$6,OR(AF1577="ND",AF1577&lt;STD_01122025!$F$7),AH1577="ND"),"Pass","Fail"),IF(E1577="SuperPL",IF(AND(T1577&gt;STD_01122025!$H$3,U1577&lt;STD_01122025!$H$4,V1577&gt;STD_01122025!$H$5,X1577&gt;STD_01122025!$H$6,OR(AF1577="ND",AF1577&lt;STD_01122025!$H$7),AH1577="ND"),"Pass","Fail"),IF(E1577="Flight",IF(AND(T1577&gt;STD_01122025!$J$3,U1577&lt;STD_01122025!$J$4,X1577&gt;STD_01122025!$J$6,OR(AF1577="ND",AF1577&lt;STD_01122025!$J$7),AH1577="ND"),"Pass","Fail"),""))))))</f>
        <v/>
      </c>
      <c r="AM1577" s="62" t="str">
        <f>IF(ISBLANK(B1577),"",IFERROR(IF(VLOOKUP(B1577,'Np PL4 Stock'!$A:$J,10,FALSE)="Np4",D1577-VLOOKUP(B1577,'Np PL4 Stock'!$A:$E,5,FALSE),D1577-VLOOKUP(B1577,'Np PL4 Stock'!$A:$E,5,FALSE)-1),""))</f>
        <v/>
      </c>
      <c r="AN1577" s="147"/>
      <c r="AO1577" s="147"/>
      <c r="AP1577" s="59"/>
      <c r="AQ1577" s="59"/>
      <c r="AR1577" s="59"/>
      <c r="AS1577" s="59"/>
      <c r="AT1577" s="73"/>
      <c r="AU1577" s="73"/>
      <c r="AV1577" s="73"/>
      <c r="AW1577" s="73"/>
      <c r="AX1577" s="84"/>
      <c r="AY1577" s="59"/>
      <c r="AZ1577" s="59"/>
      <c r="BA1577" s="59"/>
      <c r="BB1577" s="59"/>
      <c r="BC1577" s="59"/>
      <c r="BD1577" s="59"/>
      <c r="BE1577" s="84"/>
      <c r="BF1577" s="84"/>
      <c r="BG1577" s="84"/>
      <c r="BH1577" s="84"/>
      <c r="BI1577" s="85"/>
      <c r="BJ1577" s="86"/>
      <c r="BK1577" s="86"/>
      <c r="BL1577" s="86"/>
      <c r="BM1577" s="86"/>
      <c r="BN1577" s="86"/>
      <c r="BO1577" s="59"/>
      <c r="BP1577" s="69"/>
      <c r="BQ1577" s="92">
        <v>0</v>
      </c>
      <c r="BR1577" s="93">
        <v>0</v>
      </c>
      <c r="BS1577" s="94" t="str">
        <f t="shared" si="255"/>
        <v/>
      </c>
      <c r="BT1577" s="95">
        <v>0</v>
      </c>
      <c r="BU1577" s="101" t="str">
        <f t="shared" si="256"/>
        <v/>
      </c>
      <c r="BV1577" s="102" t="str">
        <f t="shared" si="257"/>
        <v>-</v>
      </c>
      <c r="BW1577" s="103"/>
      <c r="BX1577" s="104" t="str">
        <f t="shared" si="258"/>
        <v>-</v>
      </c>
      <c r="BY1577" s="105"/>
      <c r="BZ1577" s="103"/>
      <c r="CA1577" s="106"/>
      <c r="CB1577" s="107"/>
      <c r="CC1577" s="112"/>
      <c r="CD1577" s="106"/>
      <c r="CE1577" s="103"/>
      <c r="CF1577" s="113"/>
      <c r="CG1577" s="114"/>
    </row>
    <row r="1578" spans="1:85">
      <c r="A1578" s="53" t="str">
        <f t="shared" si="259"/>
        <v>--</v>
      </c>
      <c r="B1578" s="47" t="str">
        <f t="shared" si="260"/>
        <v>-</v>
      </c>
      <c r="C1578" s="153"/>
      <c r="D1578" s="49"/>
      <c r="E1578" s="50"/>
      <c r="F1578" s="51"/>
      <c r="G1578" s="59"/>
      <c r="H1578" s="51"/>
      <c r="I1578" s="59"/>
      <c r="J1578" s="60" t="str">
        <f>IF(ISBLANK(H1578),"",IFERROR(VLOOKUP(B1578,'Np PL4 Stock'!$A:$D,4,FALSE),""))</f>
        <v/>
      </c>
      <c r="K1578" s="61" t="str">
        <f>IF(ISBLANK(H1578),"",SUMIF('Np PL4 Stock'!$A:$A,B1578,'Np PL4 Stock'!$N:$N))</f>
        <v/>
      </c>
      <c r="L1578" s="62" t="str">
        <f>IF(ISBLANK(H1578),"",VLOOKUP(LEFT(B1578,5),Unit!A:B,2,FALSE))</f>
        <v/>
      </c>
      <c r="M1578" s="63" t="str">
        <f>IF(ISBLANK(H1578),"",IFERROR(VLOOKUP(B1578,'Np PL4 Stock'!$A:$T,20,FALSE),""))</f>
        <v/>
      </c>
      <c r="N1578" s="63" t="str">
        <f>IF(ISBLANK(H1578),"",IFERROR(VLOOKUP(B1578,'Np PL4 Stock'!$A:$U,21,FALSE),""))</f>
        <v/>
      </c>
      <c r="O1578" s="62" t="str">
        <f t="shared" si="253"/>
        <v/>
      </c>
      <c r="P1578" s="62" t="str">
        <f t="shared" si="251"/>
        <v/>
      </c>
      <c r="Q1578" s="67" t="str">
        <f t="shared" si="254"/>
        <v/>
      </c>
      <c r="R1578" s="67" t="str">
        <f t="shared" si="252"/>
        <v/>
      </c>
      <c r="S1578" s="59"/>
      <c r="T1578" s="147"/>
      <c r="U1578" s="147"/>
      <c r="V1578" s="59"/>
      <c r="W1578" s="59"/>
      <c r="X1578" s="59"/>
      <c r="Y1578" s="59"/>
      <c r="Z1578" s="59"/>
      <c r="AA1578" s="59"/>
      <c r="AB1578" s="59"/>
      <c r="AC1578" s="59"/>
      <c r="AD1578" s="59"/>
      <c r="AE1578" s="59"/>
      <c r="AF1578" s="73"/>
      <c r="AG1578" s="73"/>
      <c r="AH1578" s="73"/>
      <c r="AI1578" s="73"/>
      <c r="AJ1578" s="73"/>
      <c r="AK1578" s="73"/>
      <c r="AL1578" s="77" t="str">
        <f>IF(ISBLANK(S1578),"",IF(AJ1578="Fail","Fail",IF(E1578="PL4",IF(AND(T1578&gt;STD_01122025!$D$3,U1578&lt;STD_01122025!$D$4,OR(AF1578="ND",AF1578&lt;STD_01122025!$D$7),AH1578="ND"),"Pass","Fail"),IF(E1578="PL12",IF(AND(S1578&lt;STD_01122025!$F$2,T1578&gt;STD_01122025!$F$3,U1578&lt;STD_01122025!$F$4,V1578&gt;STD_01122025!$F$5,X1578&gt;STD_01122025!$F$6,OR(AF1578="ND",AF1578&lt;STD_01122025!$F$7),AH1578="ND"),"Pass","Fail"),IF(E1578="SuperPL",IF(AND(T1578&gt;STD_01122025!$H$3,U1578&lt;STD_01122025!$H$4,V1578&gt;STD_01122025!$H$5,X1578&gt;STD_01122025!$H$6,OR(AF1578="ND",AF1578&lt;STD_01122025!$H$7),AH1578="ND"),"Pass","Fail"),IF(E1578="Flight",IF(AND(T1578&gt;STD_01122025!$J$3,U1578&lt;STD_01122025!$J$4,X1578&gt;STD_01122025!$J$6,OR(AF1578="ND",AF1578&lt;STD_01122025!$J$7),AH1578="ND"),"Pass","Fail"),""))))))</f>
        <v/>
      </c>
      <c r="AM1578" s="62" t="str">
        <f>IF(ISBLANK(B1578),"",IFERROR(IF(VLOOKUP(B1578,'Np PL4 Stock'!$A:$J,10,FALSE)="Np4",D1578-VLOOKUP(B1578,'Np PL4 Stock'!$A:$E,5,FALSE),D1578-VLOOKUP(B1578,'Np PL4 Stock'!$A:$E,5,FALSE)-1),""))</f>
        <v/>
      </c>
      <c r="AN1578" s="147"/>
      <c r="AO1578" s="147"/>
      <c r="AP1578" s="59"/>
      <c r="AQ1578" s="59"/>
      <c r="AR1578" s="59"/>
      <c r="AS1578" s="59"/>
      <c r="AT1578" s="73"/>
      <c r="AU1578" s="73"/>
      <c r="AV1578" s="73"/>
      <c r="AW1578" s="73"/>
      <c r="AX1578" s="84"/>
      <c r="AY1578" s="59"/>
      <c r="AZ1578" s="59"/>
      <c r="BA1578" s="59"/>
      <c r="BB1578" s="59"/>
      <c r="BC1578" s="59"/>
      <c r="BD1578" s="59"/>
      <c r="BE1578" s="84"/>
      <c r="BF1578" s="84"/>
      <c r="BG1578" s="84"/>
      <c r="BH1578" s="84"/>
      <c r="BI1578" s="85"/>
      <c r="BJ1578" s="86"/>
      <c r="BK1578" s="86"/>
      <c r="BL1578" s="86"/>
      <c r="BM1578" s="86"/>
      <c r="BN1578" s="86"/>
      <c r="BO1578" s="59"/>
      <c r="BP1578" s="69"/>
      <c r="BQ1578" s="92">
        <v>0</v>
      </c>
      <c r="BR1578" s="93">
        <v>0</v>
      </c>
      <c r="BS1578" s="94" t="str">
        <f t="shared" si="255"/>
        <v/>
      </c>
      <c r="BT1578" s="95">
        <v>0</v>
      </c>
      <c r="BU1578" s="101" t="str">
        <f t="shared" si="256"/>
        <v/>
      </c>
      <c r="BV1578" s="102" t="str">
        <f t="shared" si="257"/>
        <v>-</v>
      </c>
      <c r="BW1578" s="103"/>
      <c r="BX1578" s="104" t="str">
        <f t="shared" si="258"/>
        <v>-</v>
      </c>
      <c r="BY1578" s="105"/>
      <c r="BZ1578" s="103"/>
      <c r="CA1578" s="106"/>
      <c r="CB1578" s="107"/>
      <c r="CC1578" s="112"/>
      <c r="CD1578" s="106"/>
      <c r="CE1578" s="103"/>
      <c r="CF1578" s="113"/>
      <c r="CG1578" s="114"/>
    </row>
    <row r="1579" spans="1:85">
      <c r="A1579" s="53" t="str">
        <f t="shared" si="259"/>
        <v>--</v>
      </c>
      <c r="B1579" s="47" t="str">
        <f t="shared" si="260"/>
        <v>-</v>
      </c>
      <c r="C1579" s="153"/>
      <c r="D1579" s="49"/>
      <c r="E1579" s="50"/>
      <c r="F1579" s="51"/>
      <c r="G1579" s="59"/>
      <c r="H1579" s="51"/>
      <c r="I1579" s="59"/>
      <c r="J1579" s="60" t="str">
        <f>IF(ISBLANK(H1579),"",IFERROR(VLOOKUP(B1579,'Np PL4 Stock'!$A:$D,4,FALSE),""))</f>
        <v/>
      </c>
      <c r="K1579" s="61" t="str">
        <f>IF(ISBLANK(H1579),"",SUMIF('Np PL4 Stock'!$A:$A,B1579,'Np PL4 Stock'!$N:$N))</f>
        <v/>
      </c>
      <c r="L1579" s="62" t="str">
        <f>IF(ISBLANK(H1579),"",VLOOKUP(LEFT(B1579,5),Unit!A:B,2,FALSE))</f>
        <v/>
      </c>
      <c r="M1579" s="63" t="str">
        <f>IF(ISBLANK(H1579),"",IFERROR(VLOOKUP(B1579,'Np PL4 Stock'!$A:$T,20,FALSE),""))</f>
        <v/>
      </c>
      <c r="N1579" s="63" t="str">
        <f>IF(ISBLANK(H1579),"",IFERROR(VLOOKUP(B1579,'Np PL4 Stock'!$A:$U,21,FALSE),""))</f>
        <v/>
      </c>
      <c r="O1579" s="62" t="str">
        <f t="shared" si="253"/>
        <v/>
      </c>
      <c r="P1579" s="62" t="str">
        <f t="shared" si="251"/>
        <v/>
      </c>
      <c r="Q1579" s="67" t="str">
        <f t="shared" si="254"/>
        <v/>
      </c>
      <c r="R1579" s="67" t="str">
        <f t="shared" si="252"/>
        <v/>
      </c>
      <c r="S1579" s="59"/>
      <c r="T1579" s="147"/>
      <c r="U1579" s="147"/>
      <c r="V1579" s="59"/>
      <c r="W1579" s="59"/>
      <c r="X1579" s="59"/>
      <c r="Y1579" s="59"/>
      <c r="Z1579" s="59"/>
      <c r="AA1579" s="59"/>
      <c r="AB1579" s="59"/>
      <c r="AC1579" s="59"/>
      <c r="AD1579" s="59"/>
      <c r="AE1579" s="59"/>
      <c r="AF1579" s="73"/>
      <c r="AG1579" s="73"/>
      <c r="AH1579" s="73"/>
      <c r="AI1579" s="73"/>
      <c r="AJ1579" s="73"/>
      <c r="AK1579" s="73"/>
      <c r="AL1579" s="77" t="str">
        <f>IF(ISBLANK(S1579),"",IF(AJ1579="Fail","Fail",IF(E1579="PL4",IF(AND(T1579&gt;STD_01122025!$D$3,U1579&lt;STD_01122025!$D$4,OR(AF1579="ND",AF1579&lt;STD_01122025!$D$7),AH1579="ND"),"Pass","Fail"),IF(E1579="PL12",IF(AND(S1579&lt;STD_01122025!$F$2,T1579&gt;STD_01122025!$F$3,U1579&lt;STD_01122025!$F$4,V1579&gt;STD_01122025!$F$5,X1579&gt;STD_01122025!$F$6,OR(AF1579="ND",AF1579&lt;STD_01122025!$F$7),AH1579="ND"),"Pass","Fail"),IF(E1579="SuperPL",IF(AND(T1579&gt;STD_01122025!$H$3,U1579&lt;STD_01122025!$H$4,V1579&gt;STD_01122025!$H$5,X1579&gt;STD_01122025!$H$6,OR(AF1579="ND",AF1579&lt;STD_01122025!$H$7),AH1579="ND"),"Pass","Fail"),IF(E1579="Flight",IF(AND(T1579&gt;STD_01122025!$J$3,U1579&lt;STD_01122025!$J$4,X1579&gt;STD_01122025!$J$6,OR(AF1579="ND",AF1579&lt;STD_01122025!$J$7),AH1579="ND"),"Pass","Fail"),""))))))</f>
        <v/>
      </c>
      <c r="AM1579" s="62" t="str">
        <f>IF(ISBLANK(B1579),"",IFERROR(IF(VLOOKUP(B1579,'Np PL4 Stock'!$A:$J,10,FALSE)="Np4",D1579-VLOOKUP(B1579,'Np PL4 Stock'!$A:$E,5,FALSE),D1579-VLOOKUP(B1579,'Np PL4 Stock'!$A:$E,5,FALSE)-1),""))</f>
        <v/>
      </c>
      <c r="AN1579" s="147"/>
      <c r="AO1579" s="147"/>
      <c r="AP1579" s="59"/>
      <c r="AQ1579" s="59"/>
      <c r="AR1579" s="59"/>
      <c r="AS1579" s="59"/>
      <c r="AT1579" s="73"/>
      <c r="AU1579" s="73"/>
      <c r="AV1579" s="73"/>
      <c r="AW1579" s="73"/>
      <c r="AX1579" s="84"/>
      <c r="AY1579" s="59"/>
      <c r="AZ1579" s="59"/>
      <c r="BA1579" s="59"/>
      <c r="BB1579" s="59"/>
      <c r="BC1579" s="59"/>
      <c r="BD1579" s="59"/>
      <c r="BE1579" s="84"/>
      <c r="BF1579" s="84"/>
      <c r="BG1579" s="84"/>
      <c r="BH1579" s="84"/>
      <c r="BI1579" s="85"/>
      <c r="BJ1579" s="86"/>
      <c r="BK1579" s="86"/>
      <c r="BL1579" s="86"/>
      <c r="BM1579" s="86"/>
      <c r="BN1579" s="86"/>
      <c r="BO1579" s="59"/>
      <c r="BP1579" s="69"/>
      <c r="BQ1579" s="92">
        <v>0</v>
      </c>
      <c r="BR1579" s="93">
        <v>0</v>
      </c>
      <c r="BS1579" s="94" t="str">
        <f t="shared" si="255"/>
        <v/>
      </c>
      <c r="BT1579" s="95">
        <v>0</v>
      </c>
      <c r="BU1579" s="101" t="str">
        <f t="shared" si="256"/>
        <v/>
      </c>
      <c r="BV1579" s="102" t="str">
        <f t="shared" si="257"/>
        <v>-</v>
      </c>
      <c r="BW1579" s="103"/>
      <c r="BX1579" s="104" t="str">
        <f t="shared" si="258"/>
        <v>-</v>
      </c>
      <c r="BY1579" s="105"/>
      <c r="BZ1579" s="103"/>
      <c r="CA1579" s="106"/>
      <c r="CB1579" s="107"/>
      <c r="CC1579" s="112"/>
      <c r="CD1579" s="106"/>
      <c r="CE1579" s="103"/>
      <c r="CF1579" s="113"/>
      <c r="CG1579" s="114"/>
    </row>
    <row r="1580" spans="1:85">
      <c r="A1580" s="53" t="str">
        <f t="shared" si="259"/>
        <v>--</v>
      </c>
      <c r="B1580" s="47" t="str">
        <f t="shared" si="260"/>
        <v>-</v>
      </c>
      <c r="C1580" s="153"/>
      <c r="D1580" s="49"/>
      <c r="E1580" s="50"/>
      <c r="F1580" s="51"/>
      <c r="G1580" s="59"/>
      <c r="H1580" s="51"/>
      <c r="I1580" s="59"/>
      <c r="J1580" s="60" t="str">
        <f>IF(ISBLANK(H1580),"",IFERROR(VLOOKUP(B1580,'Np PL4 Stock'!$A:$D,4,FALSE),""))</f>
        <v/>
      </c>
      <c r="K1580" s="61" t="str">
        <f>IF(ISBLANK(H1580),"",SUMIF('Np PL4 Stock'!$A:$A,B1580,'Np PL4 Stock'!$N:$N))</f>
        <v/>
      </c>
      <c r="L1580" s="62" t="str">
        <f>IF(ISBLANK(H1580),"",VLOOKUP(LEFT(B1580,5),Unit!A:B,2,FALSE))</f>
        <v/>
      </c>
      <c r="M1580" s="63" t="str">
        <f>IF(ISBLANK(H1580),"",IFERROR(VLOOKUP(B1580,'Np PL4 Stock'!$A:$T,20,FALSE),""))</f>
        <v/>
      </c>
      <c r="N1580" s="63" t="str">
        <f>IF(ISBLANK(H1580),"",IFERROR(VLOOKUP(B1580,'Np PL4 Stock'!$A:$U,21,FALSE),""))</f>
        <v/>
      </c>
      <c r="O1580" s="62" t="str">
        <f t="shared" si="253"/>
        <v/>
      </c>
      <c r="P1580" s="62" t="str">
        <f t="shared" si="251"/>
        <v/>
      </c>
      <c r="Q1580" s="67" t="str">
        <f t="shared" si="254"/>
        <v/>
      </c>
      <c r="R1580" s="67" t="str">
        <f t="shared" si="252"/>
        <v/>
      </c>
      <c r="S1580" s="59"/>
      <c r="T1580" s="147"/>
      <c r="U1580" s="147"/>
      <c r="V1580" s="59"/>
      <c r="W1580" s="59"/>
      <c r="X1580" s="59"/>
      <c r="Y1580" s="59"/>
      <c r="Z1580" s="59"/>
      <c r="AA1580" s="59"/>
      <c r="AB1580" s="59"/>
      <c r="AC1580" s="59"/>
      <c r="AD1580" s="59"/>
      <c r="AE1580" s="59"/>
      <c r="AF1580" s="73"/>
      <c r="AG1580" s="73"/>
      <c r="AH1580" s="73"/>
      <c r="AI1580" s="73"/>
      <c r="AJ1580" s="73"/>
      <c r="AK1580" s="73"/>
      <c r="AL1580" s="77" t="str">
        <f>IF(ISBLANK(S1580),"",IF(AJ1580="Fail","Fail",IF(E1580="PL4",IF(AND(T1580&gt;STD_01122025!$D$3,U1580&lt;STD_01122025!$D$4,OR(AF1580="ND",AF1580&lt;STD_01122025!$D$7),AH1580="ND"),"Pass","Fail"),IF(E1580="PL12",IF(AND(S1580&lt;STD_01122025!$F$2,T1580&gt;STD_01122025!$F$3,U1580&lt;STD_01122025!$F$4,V1580&gt;STD_01122025!$F$5,X1580&gt;STD_01122025!$F$6,OR(AF1580="ND",AF1580&lt;STD_01122025!$F$7),AH1580="ND"),"Pass","Fail"),IF(E1580="SuperPL",IF(AND(T1580&gt;STD_01122025!$H$3,U1580&lt;STD_01122025!$H$4,V1580&gt;STD_01122025!$H$5,X1580&gt;STD_01122025!$H$6,OR(AF1580="ND",AF1580&lt;STD_01122025!$H$7),AH1580="ND"),"Pass","Fail"),IF(E1580="Flight",IF(AND(T1580&gt;STD_01122025!$J$3,U1580&lt;STD_01122025!$J$4,X1580&gt;STD_01122025!$J$6,OR(AF1580="ND",AF1580&lt;STD_01122025!$J$7),AH1580="ND"),"Pass","Fail"),""))))))</f>
        <v/>
      </c>
      <c r="AM1580" s="62" t="str">
        <f>IF(ISBLANK(B1580),"",IFERROR(IF(VLOOKUP(B1580,'Np PL4 Stock'!$A:$J,10,FALSE)="Np4",D1580-VLOOKUP(B1580,'Np PL4 Stock'!$A:$E,5,FALSE),D1580-VLOOKUP(B1580,'Np PL4 Stock'!$A:$E,5,FALSE)-1),""))</f>
        <v/>
      </c>
      <c r="AN1580" s="147"/>
      <c r="AO1580" s="147"/>
      <c r="AP1580" s="59"/>
      <c r="AQ1580" s="59"/>
      <c r="AR1580" s="59"/>
      <c r="AS1580" s="59"/>
      <c r="AT1580" s="73"/>
      <c r="AU1580" s="73"/>
      <c r="AV1580" s="73"/>
      <c r="AW1580" s="73"/>
      <c r="AX1580" s="84"/>
      <c r="AY1580" s="59"/>
      <c r="AZ1580" s="59"/>
      <c r="BA1580" s="59"/>
      <c r="BB1580" s="59"/>
      <c r="BC1580" s="59"/>
      <c r="BD1580" s="59"/>
      <c r="BE1580" s="84"/>
      <c r="BF1580" s="84"/>
      <c r="BG1580" s="84"/>
      <c r="BH1580" s="84"/>
      <c r="BI1580" s="85"/>
      <c r="BJ1580" s="86"/>
      <c r="BK1580" s="86"/>
      <c r="BL1580" s="86"/>
      <c r="BM1580" s="86"/>
      <c r="BN1580" s="86"/>
      <c r="BO1580" s="59"/>
      <c r="BP1580" s="69"/>
      <c r="BQ1580" s="92">
        <v>0</v>
      </c>
      <c r="BR1580" s="93">
        <v>0</v>
      </c>
      <c r="BS1580" s="94" t="str">
        <f t="shared" si="255"/>
        <v/>
      </c>
      <c r="BT1580" s="95">
        <v>0</v>
      </c>
      <c r="BU1580" s="101" t="str">
        <f t="shared" si="256"/>
        <v/>
      </c>
      <c r="BV1580" s="102" t="str">
        <f t="shared" si="257"/>
        <v>-</v>
      </c>
      <c r="BW1580" s="103"/>
      <c r="BX1580" s="104" t="str">
        <f t="shared" si="258"/>
        <v>-</v>
      </c>
      <c r="BY1580" s="105"/>
      <c r="BZ1580" s="103"/>
      <c r="CA1580" s="106"/>
      <c r="CB1580" s="107"/>
      <c r="CC1580" s="112"/>
      <c r="CD1580" s="106"/>
      <c r="CE1580" s="103"/>
      <c r="CF1580" s="113"/>
      <c r="CG1580" s="114"/>
    </row>
    <row r="1581" spans="1:85">
      <c r="A1581" s="53" t="str">
        <f t="shared" si="259"/>
        <v>--</v>
      </c>
      <c r="B1581" s="47" t="str">
        <f t="shared" si="260"/>
        <v>-</v>
      </c>
      <c r="C1581" s="153"/>
      <c r="D1581" s="49"/>
      <c r="E1581" s="50"/>
      <c r="F1581" s="51"/>
      <c r="G1581" s="59"/>
      <c r="H1581" s="51"/>
      <c r="I1581" s="59"/>
      <c r="J1581" s="60" t="str">
        <f>IF(ISBLANK(H1581),"",IFERROR(VLOOKUP(B1581,'Np PL4 Stock'!$A:$D,4,FALSE),""))</f>
        <v/>
      </c>
      <c r="K1581" s="61" t="str">
        <f>IF(ISBLANK(H1581),"",SUMIF('Np PL4 Stock'!$A:$A,B1581,'Np PL4 Stock'!$N:$N))</f>
        <v/>
      </c>
      <c r="L1581" s="62" t="str">
        <f>IF(ISBLANK(H1581),"",VLOOKUP(LEFT(B1581,5),Unit!A:B,2,FALSE))</f>
        <v/>
      </c>
      <c r="M1581" s="63" t="str">
        <f>IF(ISBLANK(H1581),"",IFERROR(VLOOKUP(B1581,'Np PL4 Stock'!$A:$T,20,FALSE),""))</f>
        <v/>
      </c>
      <c r="N1581" s="63" t="str">
        <f>IF(ISBLANK(H1581),"",IFERROR(VLOOKUP(B1581,'Np PL4 Stock'!$A:$U,21,FALSE),""))</f>
        <v/>
      </c>
      <c r="O1581" s="62" t="str">
        <f t="shared" si="253"/>
        <v/>
      </c>
      <c r="P1581" s="62" t="str">
        <f t="shared" si="251"/>
        <v/>
      </c>
      <c r="Q1581" s="67" t="str">
        <f t="shared" si="254"/>
        <v/>
      </c>
      <c r="R1581" s="67" t="str">
        <f t="shared" si="252"/>
        <v/>
      </c>
      <c r="S1581" s="59"/>
      <c r="T1581" s="147"/>
      <c r="U1581" s="147"/>
      <c r="V1581" s="59"/>
      <c r="W1581" s="59"/>
      <c r="X1581" s="59"/>
      <c r="Y1581" s="59"/>
      <c r="Z1581" s="59"/>
      <c r="AA1581" s="59"/>
      <c r="AB1581" s="59"/>
      <c r="AC1581" s="59"/>
      <c r="AD1581" s="59"/>
      <c r="AE1581" s="59"/>
      <c r="AF1581" s="73"/>
      <c r="AG1581" s="73"/>
      <c r="AH1581" s="73"/>
      <c r="AI1581" s="73"/>
      <c r="AJ1581" s="73"/>
      <c r="AK1581" s="73"/>
      <c r="AL1581" s="77" t="str">
        <f>IF(ISBLANK(S1581),"",IF(AJ1581="Fail","Fail",IF(E1581="PL4",IF(AND(T1581&gt;STD_01122025!$D$3,U1581&lt;STD_01122025!$D$4,OR(AF1581="ND",AF1581&lt;STD_01122025!$D$7),AH1581="ND"),"Pass","Fail"),IF(E1581="PL12",IF(AND(S1581&lt;STD_01122025!$F$2,T1581&gt;STD_01122025!$F$3,U1581&lt;STD_01122025!$F$4,V1581&gt;STD_01122025!$F$5,X1581&gt;STD_01122025!$F$6,OR(AF1581="ND",AF1581&lt;STD_01122025!$F$7),AH1581="ND"),"Pass","Fail"),IF(E1581="SuperPL",IF(AND(T1581&gt;STD_01122025!$H$3,U1581&lt;STD_01122025!$H$4,V1581&gt;STD_01122025!$H$5,X1581&gt;STD_01122025!$H$6,OR(AF1581="ND",AF1581&lt;STD_01122025!$H$7),AH1581="ND"),"Pass","Fail"),IF(E1581="Flight",IF(AND(T1581&gt;STD_01122025!$J$3,U1581&lt;STD_01122025!$J$4,X1581&gt;STD_01122025!$J$6,OR(AF1581="ND",AF1581&lt;STD_01122025!$J$7),AH1581="ND"),"Pass","Fail"),""))))))</f>
        <v/>
      </c>
      <c r="AM1581" s="62" t="str">
        <f>IF(ISBLANK(B1581),"",IFERROR(IF(VLOOKUP(B1581,'Np PL4 Stock'!$A:$J,10,FALSE)="Np4",D1581-VLOOKUP(B1581,'Np PL4 Stock'!$A:$E,5,FALSE),D1581-VLOOKUP(B1581,'Np PL4 Stock'!$A:$E,5,FALSE)-1),""))</f>
        <v/>
      </c>
      <c r="AN1581" s="147"/>
      <c r="AO1581" s="147"/>
      <c r="AP1581" s="59"/>
      <c r="AQ1581" s="59"/>
      <c r="AR1581" s="59"/>
      <c r="AS1581" s="59"/>
      <c r="AT1581" s="73"/>
      <c r="AU1581" s="73"/>
      <c r="AV1581" s="73"/>
      <c r="AW1581" s="73"/>
      <c r="AX1581" s="84"/>
      <c r="AY1581" s="59"/>
      <c r="AZ1581" s="59"/>
      <c r="BA1581" s="59"/>
      <c r="BB1581" s="59"/>
      <c r="BC1581" s="59"/>
      <c r="BD1581" s="59"/>
      <c r="BE1581" s="84"/>
      <c r="BF1581" s="84"/>
      <c r="BG1581" s="84"/>
      <c r="BH1581" s="84"/>
      <c r="BI1581" s="85"/>
      <c r="BJ1581" s="86"/>
      <c r="BK1581" s="86"/>
      <c r="BL1581" s="86"/>
      <c r="BM1581" s="86"/>
      <c r="BN1581" s="86"/>
      <c r="BO1581" s="59"/>
      <c r="BP1581" s="69"/>
      <c r="BQ1581" s="92">
        <v>0</v>
      </c>
      <c r="BR1581" s="93">
        <v>0</v>
      </c>
      <c r="BS1581" s="94" t="str">
        <f t="shared" si="255"/>
        <v/>
      </c>
      <c r="BT1581" s="95">
        <v>0</v>
      </c>
      <c r="BU1581" s="101" t="str">
        <f t="shared" si="256"/>
        <v/>
      </c>
      <c r="BV1581" s="102" t="str">
        <f t="shared" si="257"/>
        <v>-</v>
      </c>
      <c r="BW1581" s="103"/>
      <c r="BX1581" s="104" t="str">
        <f t="shared" si="258"/>
        <v>-</v>
      </c>
      <c r="BY1581" s="105"/>
      <c r="BZ1581" s="103"/>
      <c r="CA1581" s="106"/>
      <c r="CB1581" s="107"/>
      <c r="CC1581" s="112"/>
      <c r="CD1581" s="106"/>
      <c r="CE1581" s="103"/>
      <c r="CF1581" s="113"/>
      <c r="CG1581" s="114"/>
    </row>
    <row r="1582" spans="1:85">
      <c r="A1582" s="53" t="str">
        <f t="shared" si="259"/>
        <v>--</v>
      </c>
      <c r="B1582" s="47" t="str">
        <f t="shared" si="260"/>
        <v>-</v>
      </c>
      <c r="C1582" s="153"/>
      <c r="D1582" s="49"/>
      <c r="E1582" s="50"/>
      <c r="F1582" s="51"/>
      <c r="G1582" s="59"/>
      <c r="H1582" s="51"/>
      <c r="I1582" s="59"/>
      <c r="J1582" s="60" t="str">
        <f>IF(ISBLANK(H1582),"",IFERROR(VLOOKUP(B1582,'Np PL4 Stock'!$A:$D,4,FALSE),""))</f>
        <v/>
      </c>
      <c r="K1582" s="61" t="str">
        <f>IF(ISBLANK(H1582),"",SUMIF('Np PL4 Stock'!$A:$A,B1582,'Np PL4 Stock'!$N:$N))</f>
        <v/>
      </c>
      <c r="L1582" s="62" t="str">
        <f>IF(ISBLANK(H1582),"",VLOOKUP(LEFT(B1582,5),Unit!A:B,2,FALSE))</f>
        <v/>
      </c>
      <c r="M1582" s="63" t="str">
        <f>IF(ISBLANK(H1582),"",IFERROR(VLOOKUP(B1582,'Np PL4 Stock'!$A:$T,20,FALSE),""))</f>
        <v/>
      </c>
      <c r="N1582" s="63" t="str">
        <f>IF(ISBLANK(H1582),"",IFERROR(VLOOKUP(B1582,'Np PL4 Stock'!$A:$U,21,FALSE),""))</f>
        <v/>
      </c>
      <c r="O1582" s="62" t="str">
        <f t="shared" si="253"/>
        <v/>
      </c>
      <c r="P1582" s="62" t="str">
        <f t="shared" si="251"/>
        <v/>
      </c>
      <c r="Q1582" s="67" t="str">
        <f t="shared" si="254"/>
        <v/>
      </c>
      <c r="R1582" s="67" t="str">
        <f t="shared" si="252"/>
        <v/>
      </c>
      <c r="S1582" s="59"/>
      <c r="T1582" s="147"/>
      <c r="U1582" s="147"/>
      <c r="V1582" s="59"/>
      <c r="W1582" s="59"/>
      <c r="X1582" s="59"/>
      <c r="Y1582" s="59"/>
      <c r="Z1582" s="59"/>
      <c r="AA1582" s="59"/>
      <c r="AB1582" s="59"/>
      <c r="AC1582" s="59"/>
      <c r="AD1582" s="59"/>
      <c r="AE1582" s="59"/>
      <c r="AF1582" s="73"/>
      <c r="AG1582" s="73"/>
      <c r="AH1582" s="73"/>
      <c r="AI1582" s="73"/>
      <c r="AJ1582" s="73"/>
      <c r="AK1582" s="73"/>
      <c r="AL1582" s="77" t="str">
        <f>IF(ISBLANK(S1582),"",IF(AJ1582="Fail","Fail",IF(E1582="PL4",IF(AND(T1582&gt;STD_01122025!$D$3,U1582&lt;STD_01122025!$D$4,OR(AF1582="ND",AF1582&lt;STD_01122025!$D$7),AH1582="ND"),"Pass","Fail"),IF(E1582="PL12",IF(AND(S1582&lt;STD_01122025!$F$2,T1582&gt;STD_01122025!$F$3,U1582&lt;STD_01122025!$F$4,V1582&gt;STD_01122025!$F$5,X1582&gt;STD_01122025!$F$6,OR(AF1582="ND",AF1582&lt;STD_01122025!$F$7),AH1582="ND"),"Pass","Fail"),IF(E1582="SuperPL",IF(AND(T1582&gt;STD_01122025!$H$3,U1582&lt;STD_01122025!$H$4,V1582&gt;STD_01122025!$H$5,X1582&gt;STD_01122025!$H$6,OR(AF1582="ND",AF1582&lt;STD_01122025!$H$7),AH1582="ND"),"Pass","Fail"),IF(E1582="Flight",IF(AND(T1582&gt;STD_01122025!$J$3,U1582&lt;STD_01122025!$J$4,X1582&gt;STD_01122025!$J$6,OR(AF1582="ND",AF1582&lt;STD_01122025!$J$7),AH1582="ND"),"Pass","Fail"),""))))))</f>
        <v/>
      </c>
      <c r="AM1582" s="62" t="str">
        <f>IF(ISBLANK(B1582),"",IFERROR(IF(VLOOKUP(B1582,'Np PL4 Stock'!$A:$J,10,FALSE)="Np4",D1582-VLOOKUP(B1582,'Np PL4 Stock'!$A:$E,5,FALSE),D1582-VLOOKUP(B1582,'Np PL4 Stock'!$A:$E,5,FALSE)-1),""))</f>
        <v/>
      </c>
      <c r="AN1582" s="147"/>
      <c r="AO1582" s="147"/>
      <c r="AP1582" s="59"/>
      <c r="AQ1582" s="59"/>
      <c r="AR1582" s="59"/>
      <c r="AS1582" s="59"/>
      <c r="AT1582" s="73"/>
      <c r="AU1582" s="73"/>
      <c r="AV1582" s="73"/>
      <c r="AW1582" s="73"/>
      <c r="AX1582" s="84"/>
      <c r="AY1582" s="59"/>
      <c r="AZ1582" s="59"/>
      <c r="BA1582" s="59"/>
      <c r="BB1582" s="59"/>
      <c r="BC1582" s="59"/>
      <c r="BD1582" s="59"/>
      <c r="BE1582" s="84"/>
      <c r="BF1582" s="84"/>
      <c r="BG1582" s="84"/>
      <c r="BH1582" s="84"/>
      <c r="BI1582" s="85"/>
      <c r="BJ1582" s="86"/>
      <c r="BK1582" s="86"/>
      <c r="BL1582" s="86"/>
      <c r="BM1582" s="86"/>
      <c r="BN1582" s="86"/>
      <c r="BO1582" s="59"/>
      <c r="BP1582" s="69"/>
      <c r="BQ1582" s="92">
        <v>0</v>
      </c>
      <c r="BR1582" s="93">
        <v>0</v>
      </c>
      <c r="BS1582" s="94" t="str">
        <f t="shared" si="255"/>
        <v/>
      </c>
      <c r="BT1582" s="95">
        <v>0</v>
      </c>
      <c r="BU1582" s="101" t="str">
        <f t="shared" si="256"/>
        <v/>
      </c>
      <c r="BV1582" s="102" t="str">
        <f t="shared" si="257"/>
        <v>-</v>
      </c>
      <c r="BW1582" s="103"/>
      <c r="BX1582" s="104" t="str">
        <f t="shared" si="258"/>
        <v>-</v>
      </c>
      <c r="BY1582" s="105"/>
      <c r="BZ1582" s="103"/>
      <c r="CA1582" s="106"/>
      <c r="CB1582" s="107"/>
      <c r="CC1582" s="112"/>
      <c r="CD1582" s="106"/>
      <c r="CE1582" s="103"/>
      <c r="CF1582" s="113"/>
      <c r="CG1582" s="114"/>
    </row>
    <row r="1583" spans="1:85">
      <c r="A1583" s="53" t="str">
        <f t="shared" si="259"/>
        <v>--</v>
      </c>
      <c r="B1583" s="47" t="str">
        <f t="shared" si="260"/>
        <v>-</v>
      </c>
      <c r="C1583" s="153"/>
      <c r="D1583" s="49"/>
      <c r="E1583" s="50"/>
      <c r="F1583" s="51"/>
      <c r="G1583" s="59"/>
      <c r="H1583" s="51"/>
      <c r="I1583" s="59"/>
      <c r="J1583" s="60" t="str">
        <f>IF(ISBLANK(H1583),"",IFERROR(VLOOKUP(B1583,'Np PL4 Stock'!$A:$D,4,FALSE),""))</f>
        <v/>
      </c>
      <c r="K1583" s="61" t="str">
        <f>IF(ISBLANK(H1583),"",SUMIF('Np PL4 Stock'!$A:$A,B1583,'Np PL4 Stock'!$N:$N))</f>
        <v/>
      </c>
      <c r="L1583" s="62" t="str">
        <f>IF(ISBLANK(H1583),"",VLOOKUP(LEFT(B1583,5),Unit!A:B,2,FALSE))</f>
        <v/>
      </c>
      <c r="M1583" s="63" t="str">
        <f>IF(ISBLANK(H1583),"",IFERROR(VLOOKUP(B1583,'Np PL4 Stock'!$A:$T,20,FALSE),""))</f>
        <v/>
      </c>
      <c r="N1583" s="63" t="str">
        <f>IF(ISBLANK(H1583),"",IFERROR(VLOOKUP(B1583,'Np PL4 Stock'!$A:$U,21,FALSE),""))</f>
        <v/>
      </c>
      <c r="O1583" s="62" t="str">
        <f t="shared" si="253"/>
        <v/>
      </c>
      <c r="P1583" s="62" t="str">
        <f t="shared" si="251"/>
        <v/>
      </c>
      <c r="Q1583" s="67" t="str">
        <f t="shared" si="254"/>
        <v/>
      </c>
      <c r="R1583" s="67" t="str">
        <f t="shared" si="252"/>
        <v/>
      </c>
      <c r="S1583" s="59"/>
      <c r="T1583" s="147"/>
      <c r="U1583" s="147"/>
      <c r="V1583" s="59"/>
      <c r="W1583" s="59"/>
      <c r="X1583" s="59"/>
      <c r="Y1583" s="59"/>
      <c r="Z1583" s="59"/>
      <c r="AA1583" s="59"/>
      <c r="AB1583" s="59"/>
      <c r="AC1583" s="59"/>
      <c r="AD1583" s="59"/>
      <c r="AE1583" s="59"/>
      <c r="AF1583" s="73"/>
      <c r="AG1583" s="73"/>
      <c r="AH1583" s="73"/>
      <c r="AI1583" s="73"/>
      <c r="AJ1583" s="73"/>
      <c r="AK1583" s="73"/>
      <c r="AL1583" s="77" t="str">
        <f>IF(ISBLANK(S1583),"",IF(AJ1583="Fail","Fail",IF(E1583="PL4",IF(AND(T1583&gt;STD_01122025!$D$3,U1583&lt;STD_01122025!$D$4,OR(AF1583="ND",AF1583&lt;STD_01122025!$D$7),AH1583="ND"),"Pass","Fail"),IF(E1583="PL12",IF(AND(S1583&lt;STD_01122025!$F$2,T1583&gt;STD_01122025!$F$3,U1583&lt;STD_01122025!$F$4,V1583&gt;STD_01122025!$F$5,X1583&gt;STD_01122025!$F$6,OR(AF1583="ND",AF1583&lt;STD_01122025!$F$7),AH1583="ND"),"Pass","Fail"),IF(E1583="SuperPL",IF(AND(T1583&gt;STD_01122025!$H$3,U1583&lt;STD_01122025!$H$4,V1583&gt;STD_01122025!$H$5,X1583&gt;STD_01122025!$H$6,OR(AF1583="ND",AF1583&lt;STD_01122025!$H$7),AH1583="ND"),"Pass","Fail"),IF(E1583="Flight",IF(AND(T1583&gt;STD_01122025!$J$3,U1583&lt;STD_01122025!$J$4,X1583&gt;STD_01122025!$J$6,OR(AF1583="ND",AF1583&lt;STD_01122025!$J$7),AH1583="ND"),"Pass","Fail"),""))))))</f>
        <v/>
      </c>
      <c r="AM1583" s="62" t="str">
        <f>IF(ISBLANK(B1583),"",IFERROR(IF(VLOOKUP(B1583,'Np PL4 Stock'!$A:$J,10,FALSE)="Np4",D1583-VLOOKUP(B1583,'Np PL4 Stock'!$A:$E,5,FALSE),D1583-VLOOKUP(B1583,'Np PL4 Stock'!$A:$E,5,FALSE)-1),""))</f>
        <v/>
      </c>
      <c r="AN1583" s="147"/>
      <c r="AO1583" s="147"/>
      <c r="AP1583" s="59"/>
      <c r="AQ1583" s="59"/>
      <c r="AR1583" s="59"/>
      <c r="AS1583" s="59"/>
      <c r="AT1583" s="73"/>
      <c r="AU1583" s="73"/>
      <c r="AV1583" s="73"/>
      <c r="AW1583" s="73"/>
      <c r="AX1583" s="84"/>
      <c r="AY1583" s="59"/>
      <c r="AZ1583" s="59"/>
      <c r="BA1583" s="59"/>
      <c r="BB1583" s="59"/>
      <c r="BC1583" s="59"/>
      <c r="BD1583" s="59"/>
      <c r="BE1583" s="84"/>
      <c r="BF1583" s="84"/>
      <c r="BG1583" s="84"/>
      <c r="BH1583" s="84"/>
      <c r="BI1583" s="85"/>
      <c r="BJ1583" s="86"/>
      <c r="BK1583" s="86"/>
      <c r="BL1583" s="86"/>
      <c r="BM1583" s="86"/>
      <c r="BN1583" s="86"/>
      <c r="BO1583" s="59"/>
      <c r="BP1583" s="69"/>
      <c r="BQ1583" s="92">
        <v>0</v>
      </c>
      <c r="BR1583" s="93">
        <v>0</v>
      </c>
      <c r="BS1583" s="94" t="str">
        <f t="shared" si="255"/>
        <v/>
      </c>
      <c r="BT1583" s="95">
        <v>0</v>
      </c>
      <c r="BU1583" s="101" t="str">
        <f t="shared" si="256"/>
        <v/>
      </c>
      <c r="BV1583" s="102" t="str">
        <f t="shared" si="257"/>
        <v>-</v>
      </c>
      <c r="BW1583" s="103"/>
      <c r="BX1583" s="104" t="str">
        <f t="shared" si="258"/>
        <v>-</v>
      </c>
      <c r="BY1583" s="105"/>
      <c r="BZ1583" s="103"/>
      <c r="CA1583" s="106"/>
      <c r="CB1583" s="107"/>
      <c r="CC1583" s="112"/>
      <c r="CD1583" s="106"/>
      <c r="CE1583" s="103"/>
      <c r="CF1583" s="113"/>
      <c r="CG1583" s="114"/>
    </row>
    <row r="1584" spans="1:85">
      <c r="A1584" s="53" t="str">
        <f t="shared" si="259"/>
        <v>--</v>
      </c>
      <c r="B1584" s="47" t="str">
        <f t="shared" si="260"/>
        <v>-</v>
      </c>
      <c r="C1584" s="153"/>
      <c r="D1584" s="49"/>
      <c r="E1584" s="50"/>
      <c r="F1584" s="51"/>
      <c r="G1584" s="59"/>
      <c r="H1584" s="51"/>
      <c r="I1584" s="59"/>
      <c r="J1584" s="60" t="str">
        <f>IF(ISBLANK(H1584),"",IFERROR(VLOOKUP(B1584,'Np PL4 Stock'!$A:$D,4,FALSE),""))</f>
        <v/>
      </c>
      <c r="K1584" s="61" t="str">
        <f>IF(ISBLANK(H1584),"",SUMIF('Np PL4 Stock'!$A:$A,B1584,'Np PL4 Stock'!$N:$N))</f>
        <v/>
      </c>
      <c r="L1584" s="62" t="str">
        <f>IF(ISBLANK(H1584),"",VLOOKUP(LEFT(B1584,5),Unit!A:B,2,FALSE))</f>
        <v/>
      </c>
      <c r="M1584" s="63" t="str">
        <f>IF(ISBLANK(H1584),"",IFERROR(VLOOKUP(B1584,'Np PL4 Stock'!$A:$T,20,FALSE),""))</f>
        <v/>
      </c>
      <c r="N1584" s="63" t="str">
        <f>IF(ISBLANK(H1584),"",IFERROR(VLOOKUP(B1584,'Np PL4 Stock'!$A:$U,21,FALSE),""))</f>
        <v/>
      </c>
      <c r="O1584" s="62" t="str">
        <f t="shared" si="253"/>
        <v/>
      </c>
      <c r="P1584" s="62" t="str">
        <f t="shared" si="251"/>
        <v/>
      </c>
      <c r="Q1584" s="67" t="str">
        <f t="shared" si="254"/>
        <v/>
      </c>
      <c r="R1584" s="67" t="str">
        <f t="shared" si="252"/>
        <v/>
      </c>
      <c r="S1584" s="59"/>
      <c r="T1584" s="147"/>
      <c r="U1584" s="147"/>
      <c r="V1584" s="59"/>
      <c r="W1584" s="59"/>
      <c r="X1584" s="59"/>
      <c r="Y1584" s="59"/>
      <c r="Z1584" s="59"/>
      <c r="AA1584" s="59"/>
      <c r="AB1584" s="59"/>
      <c r="AC1584" s="59"/>
      <c r="AD1584" s="59"/>
      <c r="AE1584" s="59"/>
      <c r="AF1584" s="73"/>
      <c r="AG1584" s="73"/>
      <c r="AH1584" s="73"/>
      <c r="AI1584" s="73"/>
      <c r="AJ1584" s="73"/>
      <c r="AK1584" s="73"/>
      <c r="AL1584" s="77" t="str">
        <f>IF(ISBLANK(S1584),"",IF(AJ1584="Fail","Fail",IF(E1584="PL4",IF(AND(T1584&gt;STD_01122025!$D$3,U1584&lt;STD_01122025!$D$4,OR(AF1584="ND",AF1584&lt;STD_01122025!$D$7),AH1584="ND"),"Pass","Fail"),IF(E1584="PL12",IF(AND(S1584&lt;STD_01122025!$F$2,T1584&gt;STD_01122025!$F$3,U1584&lt;STD_01122025!$F$4,V1584&gt;STD_01122025!$F$5,X1584&gt;STD_01122025!$F$6,OR(AF1584="ND",AF1584&lt;STD_01122025!$F$7),AH1584="ND"),"Pass","Fail"),IF(E1584="SuperPL",IF(AND(T1584&gt;STD_01122025!$H$3,U1584&lt;STD_01122025!$H$4,V1584&gt;STD_01122025!$H$5,X1584&gt;STD_01122025!$H$6,OR(AF1584="ND",AF1584&lt;STD_01122025!$H$7),AH1584="ND"),"Pass","Fail"),IF(E1584="Flight",IF(AND(T1584&gt;STD_01122025!$J$3,U1584&lt;STD_01122025!$J$4,X1584&gt;STD_01122025!$J$6,OR(AF1584="ND",AF1584&lt;STD_01122025!$J$7),AH1584="ND"),"Pass","Fail"),""))))))</f>
        <v/>
      </c>
      <c r="AM1584" s="62" t="str">
        <f>IF(ISBLANK(B1584),"",IFERROR(IF(VLOOKUP(B1584,'Np PL4 Stock'!$A:$J,10,FALSE)="Np4",D1584-VLOOKUP(B1584,'Np PL4 Stock'!$A:$E,5,FALSE),D1584-VLOOKUP(B1584,'Np PL4 Stock'!$A:$E,5,FALSE)-1),""))</f>
        <v/>
      </c>
      <c r="AN1584" s="147"/>
      <c r="AO1584" s="147"/>
      <c r="AP1584" s="59"/>
      <c r="AQ1584" s="59"/>
      <c r="AR1584" s="59"/>
      <c r="AS1584" s="59"/>
      <c r="AT1584" s="73"/>
      <c r="AU1584" s="73"/>
      <c r="AV1584" s="73"/>
      <c r="AW1584" s="73"/>
      <c r="AX1584" s="84"/>
      <c r="AY1584" s="59"/>
      <c r="AZ1584" s="59"/>
      <c r="BA1584" s="59"/>
      <c r="BB1584" s="59"/>
      <c r="BC1584" s="59"/>
      <c r="BD1584" s="59"/>
      <c r="BE1584" s="84"/>
      <c r="BF1584" s="84"/>
      <c r="BG1584" s="84"/>
      <c r="BH1584" s="84"/>
      <c r="BI1584" s="85"/>
      <c r="BJ1584" s="86"/>
      <c r="BK1584" s="86"/>
      <c r="BL1584" s="86"/>
      <c r="BM1584" s="86"/>
      <c r="BN1584" s="86"/>
      <c r="BO1584" s="59"/>
      <c r="BP1584" s="69"/>
      <c r="BQ1584" s="92">
        <v>0</v>
      </c>
      <c r="BR1584" s="93">
        <v>0</v>
      </c>
      <c r="BS1584" s="94" t="str">
        <f t="shared" si="255"/>
        <v/>
      </c>
      <c r="BT1584" s="95">
        <v>0</v>
      </c>
      <c r="BU1584" s="101" t="str">
        <f t="shared" si="256"/>
        <v/>
      </c>
      <c r="BV1584" s="102" t="str">
        <f t="shared" si="257"/>
        <v>-</v>
      </c>
      <c r="BW1584" s="103"/>
      <c r="BX1584" s="104" t="str">
        <f t="shared" si="258"/>
        <v>-</v>
      </c>
      <c r="BY1584" s="105"/>
      <c r="BZ1584" s="103"/>
      <c r="CA1584" s="106"/>
      <c r="CB1584" s="107"/>
      <c r="CC1584" s="112"/>
      <c r="CD1584" s="106"/>
      <c r="CE1584" s="103"/>
      <c r="CF1584" s="113"/>
      <c r="CG1584" s="114"/>
    </row>
    <row r="1585" spans="1:85">
      <c r="A1585" s="53" t="str">
        <f t="shared" si="259"/>
        <v>--</v>
      </c>
      <c r="B1585" s="47" t="str">
        <f t="shared" si="260"/>
        <v>-</v>
      </c>
      <c r="C1585" s="153"/>
      <c r="D1585" s="49"/>
      <c r="E1585" s="50"/>
      <c r="F1585" s="51"/>
      <c r="G1585" s="59"/>
      <c r="H1585" s="51"/>
      <c r="I1585" s="59"/>
      <c r="J1585" s="60" t="str">
        <f>IF(ISBLANK(H1585),"",IFERROR(VLOOKUP(B1585,'Np PL4 Stock'!$A:$D,4,FALSE),""))</f>
        <v/>
      </c>
      <c r="K1585" s="61" t="str">
        <f>IF(ISBLANK(H1585),"",SUMIF('Np PL4 Stock'!$A:$A,B1585,'Np PL4 Stock'!$N:$N))</f>
        <v/>
      </c>
      <c r="L1585" s="62" t="str">
        <f>IF(ISBLANK(H1585),"",VLOOKUP(LEFT(B1585,5),Unit!A:B,2,FALSE))</f>
        <v/>
      </c>
      <c r="M1585" s="63" t="str">
        <f>IF(ISBLANK(H1585),"",IFERROR(VLOOKUP(B1585,'Np PL4 Stock'!$A:$T,20,FALSE),""))</f>
        <v/>
      </c>
      <c r="N1585" s="63" t="str">
        <f>IF(ISBLANK(H1585),"",IFERROR(VLOOKUP(B1585,'Np PL4 Stock'!$A:$U,21,FALSE),""))</f>
        <v/>
      </c>
      <c r="O1585" s="62" t="str">
        <f t="shared" si="253"/>
        <v/>
      </c>
      <c r="P1585" s="62" t="str">
        <f t="shared" si="251"/>
        <v/>
      </c>
      <c r="Q1585" s="67" t="str">
        <f t="shared" si="254"/>
        <v/>
      </c>
      <c r="R1585" s="67" t="str">
        <f t="shared" si="252"/>
        <v/>
      </c>
      <c r="S1585" s="59"/>
      <c r="T1585" s="147"/>
      <c r="U1585" s="147"/>
      <c r="V1585" s="59"/>
      <c r="W1585" s="59"/>
      <c r="X1585" s="59"/>
      <c r="Y1585" s="59"/>
      <c r="Z1585" s="59"/>
      <c r="AA1585" s="59"/>
      <c r="AB1585" s="59"/>
      <c r="AC1585" s="59"/>
      <c r="AD1585" s="59"/>
      <c r="AE1585" s="59"/>
      <c r="AF1585" s="73"/>
      <c r="AG1585" s="73"/>
      <c r="AH1585" s="73"/>
      <c r="AI1585" s="73"/>
      <c r="AJ1585" s="73"/>
      <c r="AK1585" s="73"/>
      <c r="AL1585" s="77" t="str">
        <f>IF(ISBLANK(S1585),"",IF(AJ1585="Fail","Fail",IF(E1585="PL4",IF(AND(T1585&gt;STD_01122025!$D$3,U1585&lt;STD_01122025!$D$4,OR(AF1585="ND",AF1585&lt;STD_01122025!$D$7),AH1585="ND"),"Pass","Fail"),IF(E1585="PL12",IF(AND(S1585&lt;STD_01122025!$F$2,T1585&gt;STD_01122025!$F$3,U1585&lt;STD_01122025!$F$4,V1585&gt;STD_01122025!$F$5,X1585&gt;STD_01122025!$F$6,OR(AF1585="ND",AF1585&lt;STD_01122025!$F$7),AH1585="ND"),"Pass","Fail"),IF(E1585="SuperPL",IF(AND(T1585&gt;STD_01122025!$H$3,U1585&lt;STD_01122025!$H$4,V1585&gt;STD_01122025!$H$5,X1585&gt;STD_01122025!$H$6,OR(AF1585="ND",AF1585&lt;STD_01122025!$H$7),AH1585="ND"),"Pass","Fail"),IF(E1585="Flight",IF(AND(T1585&gt;STD_01122025!$J$3,U1585&lt;STD_01122025!$J$4,X1585&gt;STD_01122025!$J$6,OR(AF1585="ND",AF1585&lt;STD_01122025!$J$7),AH1585="ND"),"Pass","Fail"),""))))))</f>
        <v/>
      </c>
      <c r="AM1585" s="62" t="str">
        <f>IF(ISBLANK(B1585),"",IFERROR(IF(VLOOKUP(B1585,'Np PL4 Stock'!$A:$J,10,FALSE)="Np4",D1585-VLOOKUP(B1585,'Np PL4 Stock'!$A:$E,5,FALSE),D1585-VLOOKUP(B1585,'Np PL4 Stock'!$A:$E,5,FALSE)-1),""))</f>
        <v/>
      </c>
      <c r="AN1585" s="147"/>
      <c r="AO1585" s="147"/>
      <c r="AP1585" s="59"/>
      <c r="AQ1585" s="59"/>
      <c r="AR1585" s="59"/>
      <c r="AS1585" s="59"/>
      <c r="AT1585" s="73"/>
      <c r="AU1585" s="73"/>
      <c r="AV1585" s="73"/>
      <c r="AW1585" s="73"/>
      <c r="AX1585" s="84"/>
      <c r="AY1585" s="59"/>
      <c r="AZ1585" s="59"/>
      <c r="BA1585" s="59"/>
      <c r="BB1585" s="59"/>
      <c r="BC1585" s="59"/>
      <c r="BD1585" s="59"/>
      <c r="BE1585" s="84"/>
      <c r="BF1585" s="84"/>
      <c r="BG1585" s="84"/>
      <c r="BH1585" s="84"/>
      <c r="BI1585" s="85"/>
      <c r="BJ1585" s="86"/>
      <c r="BK1585" s="86"/>
      <c r="BL1585" s="86"/>
      <c r="BM1585" s="86"/>
      <c r="BN1585" s="86"/>
      <c r="BO1585" s="59"/>
      <c r="BP1585" s="69"/>
      <c r="BQ1585" s="92">
        <v>0</v>
      </c>
      <c r="BR1585" s="93">
        <v>0</v>
      </c>
      <c r="BS1585" s="94" t="str">
        <f t="shared" si="255"/>
        <v/>
      </c>
      <c r="BT1585" s="95">
        <v>0</v>
      </c>
      <c r="BU1585" s="101" t="str">
        <f t="shared" si="256"/>
        <v/>
      </c>
      <c r="BV1585" s="102" t="str">
        <f t="shared" si="257"/>
        <v>-</v>
      </c>
      <c r="BW1585" s="103"/>
      <c r="BX1585" s="104" t="str">
        <f t="shared" si="258"/>
        <v>-</v>
      </c>
      <c r="BY1585" s="105"/>
      <c r="BZ1585" s="103"/>
      <c r="CA1585" s="106"/>
      <c r="CB1585" s="107"/>
      <c r="CC1585" s="112"/>
      <c r="CD1585" s="106"/>
      <c r="CE1585" s="103"/>
      <c r="CF1585" s="113"/>
      <c r="CG1585" s="114"/>
    </row>
    <row r="1586" spans="1:85">
      <c r="A1586" s="53" t="str">
        <f t="shared" si="259"/>
        <v>--</v>
      </c>
      <c r="B1586" s="47" t="str">
        <f t="shared" si="260"/>
        <v>-</v>
      </c>
      <c r="C1586" s="153"/>
      <c r="D1586" s="49"/>
      <c r="E1586" s="50"/>
      <c r="F1586" s="51"/>
      <c r="G1586" s="59"/>
      <c r="H1586" s="51"/>
      <c r="I1586" s="59"/>
      <c r="J1586" s="60" t="str">
        <f>IF(ISBLANK(H1586),"",IFERROR(VLOOKUP(B1586,'Np PL4 Stock'!$A:$D,4,FALSE),""))</f>
        <v/>
      </c>
      <c r="K1586" s="61" t="str">
        <f>IF(ISBLANK(H1586),"",SUMIF('Np PL4 Stock'!$A:$A,B1586,'Np PL4 Stock'!$N:$N))</f>
        <v/>
      </c>
      <c r="L1586" s="62" t="str">
        <f>IF(ISBLANK(H1586),"",VLOOKUP(LEFT(B1586,5),Unit!A:B,2,FALSE))</f>
        <v/>
      </c>
      <c r="M1586" s="63" t="str">
        <f>IF(ISBLANK(H1586),"",IFERROR(VLOOKUP(B1586,'Np PL4 Stock'!$A:$T,20,FALSE),""))</f>
        <v/>
      </c>
      <c r="N1586" s="63" t="str">
        <f>IF(ISBLANK(H1586),"",IFERROR(VLOOKUP(B1586,'Np PL4 Stock'!$A:$U,21,FALSE),""))</f>
        <v/>
      </c>
      <c r="O1586" s="62" t="str">
        <f t="shared" si="253"/>
        <v/>
      </c>
      <c r="P1586" s="62" t="str">
        <f t="shared" si="251"/>
        <v/>
      </c>
      <c r="Q1586" s="67" t="str">
        <f t="shared" si="254"/>
        <v/>
      </c>
      <c r="R1586" s="67" t="str">
        <f t="shared" si="252"/>
        <v/>
      </c>
      <c r="S1586" s="59"/>
      <c r="T1586" s="147"/>
      <c r="U1586" s="147"/>
      <c r="V1586" s="59"/>
      <c r="W1586" s="59"/>
      <c r="X1586" s="59"/>
      <c r="Y1586" s="59"/>
      <c r="Z1586" s="59"/>
      <c r="AA1586" s="59"/>
      <c r="AB1586" s="59"/>
      <c r="AC1586" s="59"/>
      <c r="AD1586" s="59"/>
      <c r="AE1586" s="59"/>
      <c r="AF1586" s="73"/>
      <c r="AG1586" s="73"/>
      <c r="AH1586" s="73"/>
      <c r="AI1586" s="73"/>
      <c r="AJ1586" s="73"/>
      <c r="AK1586" s="73"/>
      <c r="AL1586" s="77" t="str">
        <f>IF(ISBLANK(S1586),"",IF(AJ1586="Fail","Fail",IF(E1586="PL4",IF(AND(T1586&gt;STD_01122025!$D$3,U1586&lt;STD_01122025!$D$4,OR(AF1586="ND",AF1586&lt;STD_01122025!$D$7),AH1586="ND"),"Pass","Fail"),IF(E1586="PL12",IF(AND(S1586&lt;STD_01122025!$F$2,T1586&gt;STD_01122025!$F$3,U1586&lt;STD_01122025!$F$4,V1586&gt;STD_01122025!$F$5,X1586&gt;STD_01122025!$F$6,OR(AF1586="ND",AF1586&lt;STD_01122025!$F$7),AH1586="ND"),"Pass","Fail"),IF(E1586="SuperPL",IF(AND(T1586&gt;STD_01122025!$H$3,U1586&lt;STD_01122025!$H$4,V1586&gt;STD_01122025!$H$5,X1586&gt;STD_01122025!$H$6,OR(AF1586="ND",AF1586&lt;STD_01122025!$H$7),AH1586="ND"),"Pass","Fail"),IF(E1586="Flight",IF(AND(T1586&gt;STD_01122025!$J$3,U1586&lt;STD_01122025!$J$4,X1586&gt;STD_01122025!$J$6,OR(AF1586="ND",AF1586&lt;STD_01122025!$J$7),AH1586="ND"),"Pass","Fail"),""))))))</f>
        <v/>
      </c>
      <c r="AM1586" s="62" t="str">
        <f>IF(ISBLANK(B1586),"",IFERROR(IF(VLOOKUP(B1586,'Np PL4 Stock'!$A:$J,10,FALSE)="Np4",D1586-VLOOKUP(B1586,'Np PL4 Stock'!$A:$E,5,FALSE),D1586-VLOOKUP(B1586,'Np PL4 Stock'!$A:$E,5,FALSE)-1),""))</f>
        <v/>
      </c>
      <c r="AN1586" s="147"/>
      <c r="AO1586" s="147"/>
      <c r="AP1586" s="59"/>
      <c r="AQ1586" s="59"/>
      <c r="AR1586" s="59"/>
      <c r="AS1586" s="59"/>
      <c r="AT1586" s="73"/>
      <c r="AU1586" s="73"/>
      <c r="AV1586" s="73"/>
      <c r="AW1586" s="73"/>
      <c r="AX1586" s="84"/>
      <c r="AY1586" s="59"/>
      <c r="AZ1586" s="59"/>
      <c r="BA1586" s="59"/>
      <c r="BB1586" s="59"/>
      <c r="BC1586" s="59"/>
      <c r="BD1586" s="59"/>
      <c r="BE1586" s="84"/>
      <c r="BF1586" s="84"/>
      <c r="BG1586" s="84"/>
      <c r="BH1586" s="84"/>
      <c r="BI1586" s="85"/>
      <c r="BJ1586" s="86"/>
      <c r="BK1586" s="86"/>
      <c r="BL1586" s="86"/>
      <c r="BM1586" s="86"/>
      <c r="BN1586" s="86"/>
      <c r="BO1586" s="59"/>
      <c r="BP1586" s="69"/>
      <c r="BQ1586" s="92">
        <v>0</v>
      </c>
      <c r="BR1586" s="93">
        <v>0</v>
      </c>
      <c r="BS1586" s="94" t="str">
        <f t="shared" si="255"/>
        <v/>
      </c>
      <c r="BT1586" s="95">
        <v>0</v>
      </c>
      <c r="BU1586" s="101" t="str">
        <f t="shared" si="256"/>
        <v/>
      </c>
      <c r="BV1586" s="102" t="str">
        <f t="shared" si="257"/>
        <v>-</v>
      </c>
      <c r="BW1586" s="103"/>
      <c r="BX1586" s="104" t="str">
        <f t="shared" si="258"/>
        <v>-</v>
      </c>
      <c r="BY1586" s="105"/>
      <c r="BZ1586" s="103"/>
      <c r="CA1586" s="106"/>
      <c r="CB1586" s="107"/>
      <c r="CC1586" s="112"/>
      <c r="CD1586" s="106"/>
      <c r="CE1586" s="103"/>
      <c r="CF1586" s="113"/>
      <c r="CG1586" s="114"/>
    </row>
    <row r="1587" spans="1:85">
      <c r="A1587" s="53" t="str">
        <f t="shared" si="259"/>
        <v>--</v>
      </c>
      <c r="B1587" s="47" t="str">
        <f t="shared" si="260"/>
        <v>-</v>
      </c>
      <c r="C1587" s="153"/>
      <c r="D1587" s="49"/>
      <c r="E1587" s="50"/>
      <c r="F1587" s="51"/>
      <c r="G1587" s="59"/>
      <c r="H1587" s="51"/>
      <c r="I1587" s="59"/>
      <c r="J1587" s="60" t="str">
        <f>IF(ISBLANK(H1587),"",IFERROR(VLOOKUP(B1587,'Np PL4 Stock'!$A:$D,4,FALSE),""))</f>
        <v/>
      </c>
      <c r="K1587" s="61" t="str">
        <f>IF(ISBLANK(H1587),"",SUMIF('Np PL4 Stock'!$A:$A,B1587,'Np PL4 Stock'!$N:$N))</f>
        <v/>
      </c>
      <c r="L1587" s="62" t="str">
        <f>IF(ISBLANK(H1587),"",VLOOKUP(LEFT(B1587,5),Unit!A:B,2,FALSE))</f>
        <v/>
      </c>
      <c r="M1587" s="63" t="str">
        <f>IF(ISBLANK(H1587),"",IFERROR(VLOOKUP(B1587,'Np PL4 Stock'!$A:$T,20,FALSE),""))</f>
        <v/>
      </c>
      <c r="N1587" s="63" t="str">
        <f>IF(ISBLANK(H1587),"",IFERROR(VLOOKUP(B1587,'Np PL4 Stock'!$A:$U,21,FALSE),""))</f>
        <v/>
      </c>
      <c r="O1587" s="62" t="str">
        <f t="shared" si="253"/>
        <v/>
      </c>
      <c r="P1587" s="62" t="str">
        <f t="shared" si="251"/>
        <v/>
      </c>
      <c r="Q1587" s="67" t="str">
        <f t="shared" si="254"/>
        <v/>
      </c>
      <c r="R1587" s="67" t="str">
        <f t="shared" si="252"/>
        <v/>
      </c>
      <c r="S1587" s="59"/>
      <c r="T1587" s="147"/>
      <c r="U1587" s="147"/>
      <c r="V1587" s="59"/>
      <c r="W1587" s="59"/>
      <c r="X1587" s="59"/>
      <c r="Y1587" s="59"/>
      <c r="Z1587" s="59"/>
      <c r="AA1587" s="59"/>
      <c r="AB1587" s="59"/>
      <c r="AC1587" s="59"/>
      <c r="AD1587" s="59"/>
      <c r="AE1587" s="59"/>
      <c r="AF1587" s="73"/>
      <c r="AG1587" s="73"/>
      <c r="AH1587" s="73"/>
      <c r="AI1587" s="73"/>
      <c r="AJ1587" s="73"/>
      <c r="AK1587" s="73"/>
      <c r="AL1587" s="77" t="str">
        <f>IF(ISBLANK(S1587),"",IF(AJ1587="Fail","Fail",IF(E1587="PL4",IF(AND(T1587&gt;STD_01122025!$D$3,U1587&lt;STD_01122025!$D$4,OR(AF1587="ND",AF1587&lt;STD_01122025!$D$7),AH1587="ND"),"Pass","Fail"),IF(E1587="PL12",IF(AND(S1587&lt;STD_01122025!$F$2,T1587&gt;STD_01122025!$F$3,U1587&lt;STD_01122025!$F$4,V1587&gt;STD_01122025!$F$5,X1587&gt;STD_01122025!$F$6,OR(AF1587="ND",AF1587&lt;STD_01122025!$F$7),AH1587="ND"),"Pass","Fail"),IF(E1587="SuperPL",IF(AND(T1587&gt;STD_01122025!$H$3,U1587&lt;STD_01122025!$H$4,V1587&gt;STD_01122025!$H$5,X1587&gt;STD_01122025!$H$6,OR(AF1587="ND",AF1587&lt;STD_01122025!$H$7),AH1587="ND"),"Pass","Fail"),IF(E1587="Flight",IF(AND(T1587&gt;STD_01122025!$J$3,U1587&lt;STD_01122025!$J$4,X1587&gt;STD_01122025!$J$6,OR(AF1587="ND",AF1587&lt;STD_01122025!$J$7),AH1587="ND"),"Pass","Fail"),""))))))</f>
        <v/>
      </c>
      <c r="AM1587" s="62" t="str">
        <f>IF(ISBLANK(B1587),"",IFERROR(IF(VLOOKUP(B1587,'Np PL4 Stock'!$A:$J,10,FALSE)="Np4",D1587-VLOOKUP(B1587,'Np PL4 Stock'!$A:$E,5,FALSE),D1587-VLOOKUP(B1587,'Np PL4 Stock'!$A:$E,5,FALSE)-1),""))</f>
        <v/>
      </c>
      <c r="AN1587" s="147"/>
      <c r="AO1587" s="147"/>
      <c r="AP1587" s="59"/>
      <c r="AQ1587" s="59"/>
      <c r="AR1587" s="59"/>
      <c r="AS1587" s="59"/>
      <c r="AT1587" s="73"/>
      <c r="AU1587" s="73"/>
      <c r="AV1587" s="73"/>
      <c r="AW1587" s="73"/>
      <c r="AX1587" s="84"/>
      <c r="AY1587" s="59"/>
      <c r="AZ1587" s="59"/>
      <c r="BA1587" s="59"/>
      <c r="BB1587" s="59"/>
      <c r="BC1587" s="59"/>
      <c r="BD1587" s="59"/>
      <c r="BE1587" s="84"/>
      <c r="BF1587" s="84"/>
      <c r="BG1587" s="84"/>
      <c r="BH1587" s="84"/>
      <c r="BI1587" s="85"/>
      <c r="BJ1587" s="86"/>
      <c r="BK1587" s="86"/>
      <c r="BL1587" s="86"/>
      <c r="BM1587" s="86"/>
      <c r="BN1587" s="86"/>
      <c r="BO1587" s="59"/>
      <c r="BP1587" s="69"/>
      <c r="BQ1587" s="92">
        <v>0</v>
      </c>
      <c r="BR1587" s="93">
        <v>0</v>
      </c>
      <c r="BS1587" s="94" t="str">
        <f t="shared" si="255"/>
        <v/>
      </c>
      <c r="BT1587" s="95">
        <v>0</v>
      </c>
      <c r="BU1587" s="101" t="str">
        <f t="shared" si="256"/>
        <v/>
      </c>
      <c r="BV1587" s="102" t="str">
        <f t="shared" si="257"/>
        <v>-</v>
      </c>
      <c r="BW1587" s="103"/>
      <c r="BX1587" s="104" t="str">
        <f t="shared" si="258"/>
        <v>-</v>
      </c>
      <c r="BY1587" s="105"/>
      <c r="BZ1587" s="103"/>
      <c r="CA1587" s="106"/>
      <c r="CB1587" s="107"/>
      <c r="CC1587" s="112"/>
      <c r="CD1587" s="106"/>
      <c r="CE1587" s="103"/>
      <c r="CF1587" s="113"/>
      <c r="CG1587" s="114"/>
    </row>
    <row r="1588" spans="1:85">
      <c r="A1588" s="53" t="str">
        <f t="shared" si="259"/>
        <v>--</v>
      </c>
      <c r="B1588" s="47" t="str">
        <f t="shared" si="260"/>
        <v>-</v>
      </c>
      <c r="C1588" s="153"/>
      <c r="D1588" s="49"/>
      <c r="E1588" s="50"/>
      <c r="F1588" s="51"/>
      <c r="G1588" s="59"/>
      <c r="H1588" s="51"/>
      <c r="I1588" s="59"/>
      <c r="J1588" s="60" t="str">
        <f>IF(ISBLANK(H1588),"",IFERROR(VLOOKUP(B1588,'Np PL4 Stock'!$A:$D,4,FALSE),""))</f>
        <v/>
      </c>
      <c r="K1588" s="61" t="str">
        <f>IF(ISBLANK(H1588),"",SUMIF('Np PL4 Stock'!$A:$A,B1588,'Np PL4 Stock'!$N:$N))</f>
        <v/>
      </c>
      <c r="L1588" s="62" t="str">
        <f>IF(ISBLANK(H1588),"",VLOOKUP(LEFT(B1588,5),Unit!A:B,2,FALSE))</f>
        <v/>
      </c>
      <c r="M1588" s="63" t="str">
        <f>IF(ISBLANK(H1588),"",IFERROR(VLOOKUP(B1588,'Np PL4 Stock'!$A:$T,20,FALSE),""))</f>
        <v/>
      </c>
      <c r="N1588" s="63" t="str">
        <f>IF(ISBLANK(H1588),"",IFERROR(VLOOKUP(B1588,'Np PL4 Stock'!$A:$U,21,FALSE),""))</f>
        <v/>
      </c>
      <c r="O1588" s="62" t="str">
        <f t="shared" si="253"/>
        <v/>
      </c>
      <c r="P1588" s="62" t="str">
        <f t="shared" si="251"/>
        <v/>
      </c>
      <c r="Q1588" s="67" t="str">
        <f t="shared" si="254"/>
        <v/>
      </c>
      <c r="R1588" s="67" t="str">
        <f t="shared" si="252"/>
        <v/>
      </c>
      <c r="S1588" s="59"/>
      <c r="T1588" s="147"/>
      <c r="U1588" s="147"/>
      <c r="V1588" s="59"/>
      <c r="W1588" s="59"/>
      <c r="X1588" s="59"/>
      <c r="Y1588" s="59"/>
      <c r="Z1588" s="59"/>
      <c r="AA1588" s="59"/>
      <c r="AB1588" s="59"/>
      <c r="AC1588" s="59"/>
      <c r="AD1588" s="59"/>
      <c r="AE1588" s="59"/>
      <c r="AF1588" s="73"/>
      <c r="AG1588" s="73"/>
      <c r="AH1588" s="73"/>
      <c r="AI1588" s="73"/>
      <c r="AJ1588" s="73"/>
      <c r="AK1588" s="73"/>
      <c r="AL1588" s="77" t="str">
        <f>IF(ISBLANK(S1588),"",IF(AJ1588="Fail","Fail",IF(E1588="PL4",IF(AND(T1588&gt;STD_01122025!$D$3,U1588&lt;STD_01122025!$D$4,OR(AF1588="ND",AF1588&lt;STD_01122025!$D$7),AH1588="ND"),"Pass","Fail"),IF(E1588="PL12",IF(AND(S1588&lt;STD_01122025!$F$2,T1588&gt;STD_01122025!$F$3,U1588&lt;STD_01122025!$F$4,V1588&gt;STD_01122025!$F$5,X1588&gt;STD_01122025!$F$6,OR(AF1588="ND",AF1588&lt;STD_01122025!$F$7),AH1588="ND"),"Pass","Fail"),IF(E1588="SuperPL",IF(AND(T1588&gt;STD_01122025!$H$3,U1588&lt;STD_01122025!$H$4,V1588&gt;STD_01122025!$H$5,X1588&gt;STD_01122025!$H$6,OR(AF1588="ND",AF1588&lt;STD_01122025!$H$7),AH1588="ND"),"Pass","Fail"),IF(E1588="Flight",IF(AND(T1588&gt;STD_01122025!$J$3,U1588&lt;STD_01122025!$J$4,X1588&gt;STD_01122025!$J$6,OR(AF1588="ND",AF1588&lt;STD_01122025!$J$7),AH1588="ND"),"Pass","Fail"),""))))))</f>
        <v/>
      </c>
      <c r="AM1588" s="62" t="str">
        <f>IF(ISBLANK(B1588),"",IFERROR(IF(VLOOKUP(B1588,'Np PL4 Stock'!$A:$J,10,FALSE)="Np4",D1588-VLOOKUP(B1588,'Np PL4 Stock'!$A:$E,5,FALSE),D1588-VLOOKUP(B1588,'Np PL4 Stock'!$A:$E,5,FALSE)-1),""))</f>
        <v/>
      </c>
      <c r="AN1588" s="147"/>
      <c r="AO1588" s="147"/>
      <c r="AP1588" s="59"/>
      <c r="AQ1588" s="59"/>
      <c r="AR1588" s="59"/>
      <c r="AS1588" s="59"/>
      <c r="AT1588" s="73"/>
      <c r="AU1588" s="73"/>
      <c r="AV1588" s="73"/>
      <c r="AW1588" s="73"/>
      <c r="AX1588" s="84"/>
      <c r="AY1588" s="59"/>
      <c r="AZ1588" s="59"/>
      <c r="BA1588" s="59"/>
      <c r="BB1588" s="59"/>
      <c r="BC1588" s="59"/>
      <c r="BD1588" s="59"/>
      <c r="BE1588" s="84"/>
      <c r="BF1588" s="84"/>
      <c r="BG1588" s="84"/>
      <c r="BH1588" s="84"/>
      <c r="BI1588" s="85"/>
      <c r="BJ1588" s="86"/>
      <c r="BK1588" s="86"/>
      <c r="BL1588" s="86"/>
      <c r="BM1588" s="86"/>
      <c r="BN1588" s="86"/>
      <c r="BO1588" s="59"/>
      <c r="BP1588" s="69"/>
      <c r="BQ1588" s="92">
        <v>0</v>
      </c>
      <c r="BR1588" s="93">
        <v>0</v>
      </c>
      <c r="BS1588" s="94" t="str">
        <f t="shared" si="255"/>
        <v/>
      </c>
      <c r="BT1588" s="95">
        <v>0</v>
      </c>
      <c r="BU1588" s="101" t="str">
        <f t="shared" si="256"/>
        <v/>
      </c>
      <c r="BV1588" s="102" t="str">
        <f t="shared" si="257"/>
        <v>-</v>
      </c>
      <c r="BW1588" s="103"/>
      <c r="BX1588" s="104" t="str">
        <f t="shared" si="258"/>
        <v>-</v>
      </c>
      <c r="BY1588" s="105"/>
      <c r="BZ1588" s="103"/>
      <c r="CA1588" s="106"/>
      <c r="CB1588" s="107"/>
      <c r="CC1588" s="112"/>
      <c r="CD1588" s="106"/>
      <c r="CE1588" s="103"/>
      <c r="CF1588" s="113"/>
      <c r="CG1588" s="114"/>
    </row>
    <row r="1589" spans="1:85">
      <c r="A1589" s="53" t="str">
        <f t="shared" si="259"/>
        <v>--</v>
      </c>
      <c r="B1589" s="47" t="str">
        <f t="shared" si="260"/>
        <v>-</v>
      </c>
      <c r="C1589" s="153"/>
      <c r="D1589" s="49"/>
      <c r="E1589" s="50"/>
      <c r="F1589" s="51"/>
      <c r="G1589" s="59"/>
      <c r="H1589" s="51"/>
      <c r="I1589" s="59"/>
      <c r="J1589" s="60" t="str">
        <f>IF(ISBLANK(H1589),"",IFERROR(VLOOKUP(B1589,'Np PL4 Stock'!$A:$D,4,FALSE),""))</f>
        <v/>
      </c>
      <c r="K1589" s="61" t="str">
        <f>IF(ISBLANK(H1589),"",SUMIF('Np PL4 Stock'!$A:$A,B1589,'Np PL4 Stock'!$N:$N))</f>
        <v/>
      </c>
      <c r="L1589" s="62" t="str">
        <f>IF(ISBLANK(H1589),"",VLOOKUP(LEFT(B1589,5),Unit!A:B,2,FALSE))</f>
        <v/>
      </c>
      <c r="M1589" s="63" t="str">
        <f>IF(ISBLANK(H1589),"",IFERROR(VLOOKUP(B1589,'Np PL4 Stock'!$A:$T,20,FALSE),""))</f>
        <v/>
      </c>
      <c r="N1589" s="63" t="str">
        <f>IF(ISBLANK(H1589),"",IFERROR(VLOOKUP(B1589,'Np PL4 Stock'!$A:$U,21,FALSE),""))</f>
        <v/>
      </c>
      <c r="O1589" s="62" t="str">
        <f t="shared" si="253"/>
        <v/>
      </c>
      <c r="P1589" s="62" t="str">
        <f t="shared" si="251"/>
        <v/>
      </c>
      <c r="Q1589" s="67" t="str">
        <f t="shared" si="254"/>
        <v/>
      </c>
      <c r="R1589" s="67" t="str">
        <f t="shared" si="252"/>
        <v/>
      </c>
      <c r="S1589" s="59"/>
      <c r="T1589" s="147"/>
      <c r="U1589" s="147"/>
      <c r="V1589" s="59"/>
      <c r="W1589" s="59"/>
      <c r="X1589" s="59"/>
      <c r="Y1589" s="59"/>
      <c r="Z1589" s="59"/>
      <c r="AA1589" s="59"/>
      <c r="AB1589" s="59"/>
      <c r="AC1589" s="59"/>
      <c r="AD1589" s="59"/>
      <c r="AE1589" s="59"/>
      <c r="AF1589" s="73"/>
      <c r="AG1589" s="73"/>
      <c r="AH1589" s="73"/>
      <c r="AI1589" s="73"/>
      <c r="AJ1589" s="73"/>
      <c r="AK1589" s="73"/>
      <c r="AL1589" s="77" t="str">
        <f>IF(ISBLANK(S1589),"",IF(AJ1589="Fail","Fail",IF(E1589="PL4",IF(AND(T1589&gt;STD_01122025!$D$3,U1589&lt;STD_01122025!$D$4,OR(AF1589="ND",AF1589&lt;STD_01122025!$D$7),AH1589="ND"),"Pass","Fail"),IF(E1589="PL12",IF(AND(S1589&lt;STD_01122025!$F$2,T1589&gt;STD_01122025!$F$3,U1589&lt;STD_01122025!$F$4,V1589&gt;STD_01122025!$F$5,X1589&gt;STD_01122025!$F$6,OR(AF1589="ND",AF1589&lt;STD_01122025!$F$7),AH1589="ND"),"Pass","Fail"),IF(E1589="SuperPL",IF(AND(T1589&gt;STD_01122025!$H$3,U1589&lt;STD_01122025!$H$4,V1589&gt;STD_01122025!$H$5,X1589&gt;STD_01122025!$H$6,OR(AF1589="ND",AF1589&lt;STD_01122025!$H$7),AH1589="ND"),"Pass","Fail"),IF(E1589="Flight",IF(AND(T1589&gt;STD_01122025!$J$3,U1589&lt;STD_01122025!$J$4,X1589&gt;STD_01122025!$J$6,OR(AF1589="ND",AF1589&lt;STD_01122025!$J$7),AH1589="ND"),"Pass","Fail"),""))))))</f>
        <v/>
      </c>
      <c r="AM1589" s="62" t="str">
        <f>IF(ISBLANK(B1589),"",IFERROR(IF(VLOOKUP(B1589,'Np PL4 Stock'!$A:$J,10,FALSE)="Np4",D1589-VLOOKUP(B1589,'Np PL4 Stock'!$A:$E,5,FALSE),D1589-VLOOKUP(B1589,'Np PL4 Stock'!$A:$E,5,FALSE)-1),""))</f>
        <v/>
      </c>
      <c r="AN1589" s="147"/>
      <c r="AO1589" s="147"/>
      <c r="AP1589" s="59"/>
      <c r="AQ1589" s="59"/>
      <c r="AR1589" s="59"/>
      <c r="AS1589" s="59"/>
      <c r="AT1589" s="73"/>
      <c r="AU1589" s="73"/>
      <c r="AV1589" s="73"/>
      <c r="AW1589" s="73"/>
      <c r="AX1589" s="84"/>
      <c r="AY1589" s="59"/>
      <c r="AZ1589" s="59"/>
      <c r="BA1589" s="59"/>
      <c r="BB1589" s="59"/>
      <c r="BC1589" s="59"/>
      <c r="BD1589" s="59"/>
      <c r="BE1589" s="84"/>
      <c r="BF1589" s="84"/>
      <c r="BG1589" s="84"/>
      <c r="BH1589" s="84"/>
      <c r="BI1589" s="85"/>
      <c r="BJ1589" s="86"/>
      <c r="BK1589" s="86"/>
      <c r="BL1589" s="86"/>
      <c r="BM1589" s="86"/>
      <c r="BN1589" s="86"/>
      <c r="BO1589" s="59"/>
      <c r="BP1589" s="69"/>
      <c r="BQ1589" s="92">
        <v>0</v>
      </c>
      <c r="BR1589" s="93">
        <v>0</v>
      </c>
      <c r="BS1589" s="94" t="str">
        <f t="shared" si="255"/>
        <v/>
      </c>
      <c r="BT1589" s="95">
        <v>0</v>
      </c>
      <c r="BU1589" s="101" t="str">
        <f t="shared" si="256"/>
        <v/>
      </c>
      <c r="BV1589" s="102" t="str">
        <f t="shared" si="257"/>
        <v>-</v>
      </c>
      <c r="BW1589" s="103"/>
      <c r="BX1589" s="104" t="str">
        <f t="shared" si="258"/>
        <v>-</v>
      </c>
      <c r="BY1589" s="105"/>
      <c r="BZ1589" s="103"/>
      <c r="CA1589" s="106"/>
      <c r="CB1589" s="107"/>
      <c r="CC1589" s="112"/>
      <c r="CD1589" s="106"/>
      <c r="CE1589" s="103"/>
      <c r="CF1589" s="113"/>
      <c r="CG1589" s="114"/>
    </row>
    <row r="1590" spans="1:85">
      <c r="A1590" s="53" t="str">
        <f t="shared" si="259"/>
        <v>--</v>
      </c>
      <c r="B1590" s="47" t="str">
        <f t="shared" si="260"/>
        <v>-</v>
      </c>
      <c r="C1590" s="153"/>
      <c r="D1590" s="49"/>
      <c r="E1590" s="50"/>
      <c r="F1590" s="51"/>
      <c r="G1590" s="59"/>
      <c r="H1590" s="51"/>
      <c r="I1590" s="59"/>
      <c r="J1590" s="60" t="str">
        <f>IF(ISBLANK(H1590),"",IFERROR(VLOOKUP(B1590,'Np PL4 Stock'!$A:$D,4,FALSE),""))</f>
        <v/>
      </c>
      <c r="K1590" s="61" t="str">
        <f>IF(ISBLANK(H1590),"",SUMIF('Np PL4 Stock'!$A:$A,B1590,'Np PL4 Stock'!$N:$N))</f>
        <v/>
      </c>
      <c r="L1590" s="62" t="str">
        <f>IF(ISBLANK(H1590),"",VLOOKUP(LEFT(B1590,5),Unit!A:B,2,FALSE))</f>
        <v/>
      </c>
      <c r="M1590" s="63" t="str">
        <f>IF(ISBLANK(H1590),"",IFERROR(VLOOKUP(B1590,'Np PL4 Stock'!$A:$T,20,FALSE),""))</f>
        <v/>
      </c>
      <c r="N1590" s="63" t="str">
        <f>IF(ISBLANK(H1590),"",IFERROR(VLOOKUP(B1590,'Np PL4 Stock'!$A:$U,21,FALSE),""))</f>
        <v/>
      </c>
      <c r="O1590" s="62" t="str">
        <f t="shared" si="253"/>
        <v/>
      </c>
      <c r="P1590" s="62" t="str">
        <f t="shared" si="251"/>
        <v/>
      </c>
      <c r="Q1590" s="67" t="str">
        <f t="shared" si="254"/>
        <v/>
      </c>
      <c r="R1590" s="67" t="str">
        <f t="shared" si="252"/>
        <v/>
      </c>
      <c r="S1590" s="59"/>
      <c r="T1590" s="147"/>
      <c r="U1590" s="147"/>
      <c r="V1590" s="59"/>
      <c r="W1590" s="59"/>
      <c r="X1590" s="59"/>
      <c r="Y1590" s="59"/>
      <c r="Z1590" s="59"/>
      <c r="AA1590" s="59"/>
      <c r="AB1590" s="59"/>
      <c r="AC1590" s="59"/>
      <c r="AD1590" s="59"/>
      <c r="AE1590" s="59"/>
      <c r="AF1590" s="73"/>
      <c r="AG1590" s="73"/>
      <c r="AH1590" s="73"/>
      <c r="AI1590" s="73"/>
      <c r="AJ1590" s="73"/>
      <c r="AK1590" s="73"/>
      <c r="AL1590" s="77" t="str">
        <f>IF(ISBLANK(S1590),"",IF(AJ1590="Fail","Fail",IF(E1590="PL4",IF(AND(T1590&gt;STD_01122025!$D$3,U1590&lt;STD_01122025!$D$4,OR(AF1590="ND",AF1590&lt;STD_01122025!$D$7),AH1590="ND"),"Pass","Fail"),IF(E1590="PL12",IF(AND(S1590&lt;STD_01122025!$F$2,T1590&gt;STD_01122025!$F$3,U1590&lt;STD_01122025!$F$4,V1590&gt;STD_01122025!$F$5,X1590&gt;STD_01122025!$F$6,OR(AF1590="ND",AF1590&lt;STD_01122025!$F$7),AH1590="ND"),"Pass","Fail"),IF(E1590="SuperPL",IF(AND(T1590&gt;STD_01122025!$H$3,U1590&lt;STD_01122025!$H$4,V1590&gt;STD_01122025!$H$5,X1590&gt;STD_01122025!$H$6,OR(AF1590="ND",AF1590&lt;STD_01122025!$H$7),AH1590="ND"),"Pass","Fail"),IF(E1590="Flight",IF(AND(T1590&gt;STD_01122025!$J$3,U1590&lt;STD_01122025!$J$4,X1590&gt;STD_01122025!$J$6,OR(AF1590="ND",AF1590&lt;STD_01122025!$J$7),AH1590="ND"),"Pass","Fail"),""))))))</f>
        <v/>
      </c>
      <c r="AM1590" s="62" t="str">
        <f>IF(ISBLANK(B1590),"",IFERROR(IF(VLOOKUP(B1590,'Np PL4 Stock'!$A:$J,10,FALSE)="Np4",D1590-VLOOKUP(B1590,'Np PL4 Stock'!$A:$E,5,FALSE),D1590-VLOOKUP(B1590,'Np PL4 Stock'!$A:$E,5,FALSE)-1),""))</f>
        <v/>
      </c>
      <c r="AN1590" s="147"/>
      <c r="AO1590" s="147"/>
      <c r="AP1590" s="59"/>
      <c r="AQ1590" s="59"/>
      <c r="AR1590" s="59"/>
      <c r="AS1590" s="59"/>
      <c r="AT1590" s="73"/>
      <c r="AU1590" s="73"/>
      <c r="AV1590" s="73"/>
      <c r="AW1590" s="73"/>
      <c r="AX1590" s="84"/>
      <c r="AY1590" s="59"/>
      <c r="AZ1590" s="59"/>
      <c r="BA1590" s="59"/>
      <c r="BB1590" s="59"/>
      <c r="BC1590" s="59"/>
      <c r="BD1590" s="59"/>
      <c r="BE1590" s="84"/>
      <c r="BF1590" s="84"/>
      <c r="BG1590" s="84"/>
      <c r="BH1590" s="84"/>
      <c r="BI1590" s="85"/>
      <c r="BJ1590" s="86"/>
      <c r="BK1590" s="86"/>
      <c r="BL1590" s="86"/>
      <c r="BM1590" s="86"/>
      <c r="BN1590" s="86"/>
      <c r="BO1590" s="59"/>
      <c r="BP1590" s="69"/>
      <c r="BQ1590" s="92">
        <v>0</v>
      </c>
      <c r="BR1590" s="93">
        <v>0</v>
      </c>
      <c r="BS1590" s="94" t="str">
        <f t="shared" si="255"/>
        <v/>
      </c>
      <c r="BT1590" s="95">
        <v>0</v>
      </c>
      <c r="BU1590" s="101" t="str">
        <f t="shared" si="256"/>
        <v/>
      </c>
      <c r="BV1590" s="102" t="str">
        <f t="shared" si="257"/>
        <v>-</v>
      </c>
      <c r="BW1590" s="103"/>
      <c r="BX1590" s="104" t="str">
        <f t="shared" si="258"/>
        <v>-</v>
      </c>
      <c r="BY1590" s="105"/>
      <c r="BZ1590" s="103"/>
      <c r="CA1590" s="106"/>
      <c r="CB1590" s="107"/>
      <c r="CC1590" s="112"/>
      <c r="CD1590" s="106"/>
      <c r="CE1590" s="103"/>
      <c r="CF1590" s="113"/>
      <c r="CG1590" s="114"/>
    </row>
    <row r="1591" spans="1:85">
      <c r="A1591" s="53" t="str">
        <f t="shared" si="259"/>
        <v>--</v>
      </c>
      <c r="B1591" s="47" t="str">
        <f t="shared" si="260"/>
        <v>-</v>
      </c>
      <c r="C1591" s="153"/>
      <c r="D1591" s="49"/>
      <c r="E1591" s="50"/>
      <c r="F1591" s="51"/>
      <c r="G1591" s="59"/>
      <c r="H1591" s="51"/>
      <c r="I1591" s="59"/>
      <c r="J1591" s="60" t="str">
        <f>IF(ISBLANK(H1591),"",IFERROR(VLOOKUP(B1591,'Np PL4 Stock'!$A:$D,4,FALSE),""))</f>
        <v/>
      </c>
      <c r="K1591" s="61" t="str">
        <f>IF(ISBLANK(H1591),"",SUMIF('Np PL4 Stock'!$A:$A,B1591,'Np PL4 Stock'!$N:$N))</f>
        <v/>
      </c>
      <c r="L1591" s="62" t="str">
        <f>IF(ISBLANK(H1591),"",VLOOKUP(LEFT(B1591,5),Unit!A:B,2,FALSE))</f>
        <v/>
      </c>
      <c r="M1591" s="63" t="str">
        <f>IF(ISBLANK(H1591),"",IFERROR(VLOOKUP(B1591,'Np PL4 Stock'!$A:$T,20,FALSE),""))</f>
        <v/>
      </c>
      <c r="N1591" s="63" t="str">
        <f>IF(ISBLANK(H1591),"",IFERROR(VLOOKUP(B1591,'Np PL4 Stock'!$A:$U,21,FALSE),""))</f>
        <v/>
      </c>
      <c r="O1591" s="62" t="str">
        <f t="shared" si="253"/>
        <v/>
      </c>
      <c r="P1591" s="62" t="str">
        <f t="shared" si="251"/>
        <v/>
      </c>
      <c r="Q1591" s="67" t="str">
        <f t="shared" si="254"/>
        <v/>
      </c>
      <c r="R1591" s="67" t="str">
        <f t="shared" si="252"/>
        <v/>
      </c>
      <c r="S1591" s="59"/>
      <c r="T1591" s="147"/>
      <c r="U1591" s="147"/>
      <c r="V1591" s="59"/>
      <c r="W1591" s="59"/>
      <c r="X1591" s="59"/>
      <c r="Y1591" s="59"/>
      <c r="Z1591" s="59"/>
      <c r="AA1591" s="59"/>
      <c r="AB1591" s="59"/>
      <c r="AC1591" s="59"/>
      <c r="AD1591" s="59"/>
      <c r="AE1591" s="59"/>
      <c r="AF1591" s="73"/>
      <c r="AG1591" s="73"/>
      <c r="AH1591" s="73"/>
      <c r="AI1591" s="73"/>
      <c r="AJ1591" s="73"/>
      <c r="AK1591" s="73"/>
      <c r="AL1591" s="77" t="str">
        <f>IF(ISBLANK(S1591),"",IF(AJ1591="Fail","Fail",IF(E1591="PL4",IF(AND(T1591&gt;STD_01122025!$D$3,U1591&lt;STD_01122025!$D$4,OR(AF1591="ND",AF1591&lt;STD_01122025!$D$7),AH1591="ND"),"Pass","Fail"),IF(E1591="PL12",IF(AND(S1591&lt;STD_01122025!$F$2,T1591&gt;STD_01122025!$F$3,U1591&lt;STD_01122025!$F$4,V1591&gt;STD_01122025!$F$5,X1591&gt;STD_01122025!$F$6,OR(AF1591="ND",AF1591&lt;STD_01122025!$F$7),AH1591="ND"),"Pass","Fail"),IF(E1591="SuperPL",IF(AND(T1591&gt;STD_01122025!$H$3,U1591&lt;STD_01122025!$H$4,V1591&gt;STD_01122025!$H$5,X1591&gt;STD_01122025!$H$6,OR(AF1591="ND",AF1591&lt;STD_01122025!$H$7),AH1591="ND"),"Pass","Fail"),IF(E1591="Flight",IF(AND(T1591&gt;STD_01122025!$J$3,U1591&lt;STD_01122025!$J$4,X1591&gt;STD_01122025!$J$6,OR(AF1591="ND",AF1591&lt;STD_01122025!$J$7),AH1591="ND"),"Pass","Fail"),""))))))</f>
        <v/>
      </c>
      <c r="AM1591" s="62" t="str">
        <f>IF(ISBLANK(B1591),"",IFERROR(IF(VLOOKUP(B1591,'Np PL4 Stock'!$A:$J,10,FALSE)="Np4",D1591-VLOOKUP(B1591,'Np PL4 Stock'!$A:$E,5,FALSE),D1591-VLOOKUP(B1591,'Np PL4 Stock'!$A:$E,5,FALSE)-1),""))</f>
        <v/>
      </c>
      <c r="AN1591" s="147"/>
      <c r="AO1591" s="147"/>
      <c r="AP1591" s="59"/>
      <c r="AQ1591" s="59"/>
      <c r="AR1591" s="59"/>
      <c r="AS1591" s="59"/>
      <c r="AT1591" s="73"/>
      <c r="AU1591" s="73"/>
      <c r="AV1591" s="73"/>
      <c r="AW1591" s="73"/>
      <c r="AX1591" s="84"/>
      <c r="AY1591" s="59"/>
      <c r="AZ1591" s="59"/>
      <c r="BA1591" s="59"/>
      <c r="BB1591" s="59"/>
      <c r="BC1591" s="59"/>
      <c r="BD1591" s="59"/>
      <c r="BE1591" s="84"/>
      <c r="BF1591" s="84"/>
      <c r="BG1591" s="84"/>
      <c r="BH1591" s="84"/>
      <c r="BI1591" s="85"/>
      <c r="BJ1591" s="86"/>
      <c r="BK1591" s="86"/>
      <c r="BL1591" s="86"/>
      <c r="BM1591" s="86"/>
      <c r="BN1591" s="86"/>
      <c r="BO1591" s="59"/>
      <c r="BP1591" s="69"/>
      <c r="BQ1591" s="92">
        <v>0</v>
      </c>
      <c r="BR1591" s="93">
        <v>0</v>
      </c>
      <c r="BS1591" s="94" t="str">
        <f t="shared" si="255"/>
        <v/>
      </c>
      <c r="BT1591" s="95">
        <v>0</v>
      </c>
      <c r="BU1591" s="101" t="str">
        <f t="shared" si="256"/>
        <v/>
      </c>
      <c r="BV1591" s="102" t="str">
        <f t="shared" si="257"/>
        <v>-</v>
      </c>
      <c r="BW1591" s="103"/>
      <c r="BX1591" s="104" t="str">
        <f t="shared" si="258"/>
        <v>-</v>
      </c>
      <c r="BY1591" s="105"/>
      <c r="BZ1591" s="103"/>
      <c r="CA1591" s="106"/>
      <c r="CB1591" s="107"/>
      <c r="CC1591" s="112"/>
      <c r="CD1591" s="106"/>
      <c r="CE1591" s="103"/>
      <c r="CF1591" s="113"/>
      <c r="CG1591" s="114"/>
    </row>
    <row r="1592" spans="1:85">
      <c r="A1592" s="53" t="str">
        <f t="shared" si="259"/>
        <v>--</v>
      </c>
      <c r="B1592" s="47" t="str">
        <f t="shared" si="260"/>
        <v>-</v>
      </c>
      <c r="C1592" s="153"/>
      <c r="D1592" s="49"/>
      <c r="E1592" s="50"/>
      <c r="F1592" s="51"/>
      <c r="G1592" s="59"/>
      <c r="H1592" s="51"/>
      <c r="I1592" s="59"/>
      <c r="J1592" s="60" t="str">
        <f>IF(ISBLANK(H1592),"",IFERROR(VLOOKUP(B1592,'Np PL4 Stock'!$A:$D,4,FALSE),""))</f>
        <v/>
      </c>
      <c r="K1592" s="61" t="str">
        <f>IF(ISBLANK(H1592),"",SUMIF('Np PL4 Stock'!$A:$A,B1592,'Np PL4 Stock'!$N:$N))</f>
        <v/>
      </c>
      <c r="L1592" s="62" t="str">
        <f>IF(ISBLANK(H1592),"",VLOOKUP(LEFT(B1592,5),Unit!A:B,2,FALSE))</f>
        <v/>
      </c>
      <c r="M1592" s="63" t="str">
        <f>IF(ISBLANK(H1592),"",IFERROR(VLOOKUP(B1592,'Np PL4 Stock'!$A:$T,20,FALSE),""))</f>
        <v/>
      </c>
      <c r="N1592" s="63" t="str">
        <f>IF(ISBLANK(H1592),"",IFERROR(VLOOKUP(B1592,'Np PL4 Stock'!$A:$U,21,FALSE),""))</f>
        <v/>
      </c>
      <c r="O1592" s="62" t="str">
        <f t="shared" si="253"/>
        <v/>
      </c>
      <c r="P1592" s="62" t="str">
        <f t="shared" si="251"/>
        <v/>
      </c>
      <c r="Q1592" s="67" t="str">
        <f t="shared" si="254"/>
        <v/>
      </c>
      <c r="R1592" s="67" t="str">
        <f t="shared" si="252"/>
        <v/>
      </c>
      <c r="S1592" s="59"/>
      <c r="T1592" s="147"/>
      <c r="U1592" s="147"/>
      <c r="V1592" s="59"/>
      <c r="W1592" s="59"/>
      <c r="X1592" s="59"/>
      <c r="Y1592" s="59"/>
      <c r="Z1592" s="59"/>
      <c r="AA1592" s="59"/>
      <c r="AB1592" s="59"/>
      <c r="AC1592" s="59"/>
      <c r="AD1592" s="59"/>
      <c r="AE1592" s="59"/>
      <c r="AF1592" s="73"/>
      <c r="AG1592" s="73"/>
      <c r="AH1592" s="73"/>
      <c r="AI1592" s="73"/>
      <c r="AJ1592" s="73"/>
      <c r="AK1592" s="73"/>
      <c r="AL1592" s="77" t="str">
        <f>IF(ISBLANK(S1592),"",IF(AJ1592="Fail","Fail",IF(E1592="PL4",IF(AND(T1592&gt;STD_01122025!$D$3,U1592&lt;STD_01122025!$D$4,OR(AF1592="ND",AF1592&lt;STD_01122025!$D$7),AH1592="ND"),"Pass","Fail"),IF(E1592="PL12",IF(AND(S1592&lt;STD_01122025!$F$2,T1592&gt;STD_01122025!$F$3,U1592&lt;STD_01122025!$F$4,V1592&gt;STD_01122025!$F$5,X1592&gt;STD_01122025!$F$6,OR(AF1592="ND",AF1592&lt;STD_01122025!$F$7),AH1592="ND"),"Pass","Fail"),IF(E1592="SuperPL",IF(AND(T1592&gt;STD_01122025!$H$3,U1592&lt;STD_01122025!$H$4,V1592&gt;STD_01122025!$H$5,X1592&gt;STD_01122025!$H$6,OR(AF1592="ND",AF1592&lt;STD_01122025!$H$7),AH1592="ND"),"Pass","Fail"),IF(E1592="Flight",IF(AND(T1592&gt;STD_01122025!$J$3,U1592&lt;STD_01122025!$J$4,X1592&gt;STD_01122025!$J$6,OR(AF1592="ND",AF1592&lt;STD_01122025!$J$7),AH1592="ND"),"Pass","Fail"),""))))))</f>
        <v/>
      </c>
      <c r="AM1592" s="62" t="str">
        <f>IF(ISBLANK(B1592),"",IFERROR(IF(VLOOKUP(B1592,'Np PL4 Stock'!$A:$J,10,FALSE)="Np4",D1592-VLOOKUP(B1592,'Np PL4 Stock'!$A:$E,5,FALSE),D1592-VLOOKUP(B1592,'Np PL4 Stock'!$A:$E,5,FALSE)-1),""))</f>
        <v/>
      </c>
      <c r="AN1592" s="147"/>
      <c r="AO1592" s="147"/>
      <c r="AP1592" s="59"/>
      <c r="AQ1592" s="59"/>
      <c r="AR1592" s="59"/>
      <c r="AS1592" s="59"/>
      <c r="AT1592" s="73"/>
      <c r="AU1592" s="73"/>
      <c r="AV1592" s="73"/>
      <c r="AW1592" s="73"/>
      <c r="AX1592" s="84"/>
      <c r="AY1592" s="59"/>
      <c r="AZ1592" s="59"/>
      <c r="BA1592" s="59"/>
      <c r="BB1592" s="59"/>
      <c r="BC1592" s="59"/>
      <c r="BD1592" s="59"/>
      <c r="BE1592" s="84"/>
      <c r="BF1592" s="84"/>
      <c r="BG1592" s="84"/>
      <c r="BH1592" s="84"/>
      <c r="BI1592" s="85"/>
      <c r="BJ1592" s="86"/>
      <c r="BK1592" s="86"/>
      <c r="BL1592" s="86"/>
      <c r="BM1592" s="86"/>
      <c r="BN1592" s="86"/>
      <c r="BO1592" s="59"/>
      <c r="BP1592" s="69"/>
      <c r="BQ1592" s="92">
        <v>0</v>
      </c>
      <c r="BR1592" s="93">
        <v>0</v>
      </c>
      <c r="BS1592" s="94" t="str">
        <f t="shared" si="255"/>
        <v/>
      </c>
      <c r="BT1592" s="95">
        <v>0</v>
      </c>
      <c r="BU1592" s="101" t="str">
        <f t="shared" si="256"/>
        <v/>
      </c>
      <c r="BV1592" s="102" t="str">
        <f t="shared" si="257"/>
        <v>-</v>
      </c>
      <c r="BW1592" s="103"/>
      <c r="BX1592" s="104" t="str">
        <f t="shared" si="258"/>
        <v>-</v>
      </c>
      <c r="BY1592" s="105"/>
      <c r="BZ1592" s="103"/>
      <c r="CA1592" s="106"/>
      <c r="CB1592" s="107"/>
      <c r="CC1592" s="112"/>
      <c r="CD1592" s="106"/>
      <c r="CE1592" s="103"/>
      <c r="CF1592" s="113"/>
      <c r="CG1592" s="114"/>
    </row>
    <row r="1593" spans="1:85">
      <c r="A1593" s="53" t="str">
        <f t="shared" si="259"/>
        <v>--</v>
      </c>
      <c r="B1593" s="47" t="str">
        <f t="shared" si="260"/>
        <v>-</v>
      </c>
      <c r="C1593" s="153"/>
      <c r="D1593" s="49"/>
      <c r="E1593" s="50"/>
      <c r="F1593" s="51"/>
      <c r="G1593" s="59"/>
      <c r="H1593" s="51"/>
      <c r="I1593" s="59"/>
      <c r="J1593" s="60" t="str">
        <f>IF(ISBLANK(H1593),"",IFERROR(VLOOKUP(B1593,'Np PL4 Stock'!$A:$D,4,FALSE),""))</f>
        <v/>
      </c>
      <c r="K1593" s="61" t="str">
        <f>IF(ISBLANK(H1593),"",SUMIF('Np PL4 Stock'!$A:$A,B1593,'Np PL4 Stock'!$N:$N))</f>
        <v/>
      </c>
      <c r="L1593" s="62" t="str">
        <f>IF(ISBLANK(H1593),"",VLOOKUP(LEFT(B1593,5),Unit!A:B,2,FALSE))</f>
        <v/>
      </c>
      <c r="M1593" s="63" t="str">
        <f>IF(ISBLANK(H1593),"",IFERROR(VLOOKUP(B1593,'Np PL4 Stock'!$A:$T,20,FALSE),""))</f>
        <v/>
      </c>
      <c r="N1593" s="63" t="str">
        <f>IF(ISBLANK(H1593),"",IFERROR(VLOOKUP(B1593,'Np PL4 Stock'!$A:$U,21,FALSE),""))</f>
        <v/>
      </c>
      <c r="O1593" s="62" t="str">
        <f t="shared" si="253"/>
        <v/>
      </c>
      <c r="P1593" s="62" t="str">
        <f t="shared" si="251"/>
        <v/>
      </c>
      <c r="Q1593" s="67" t="str">
        <f t="shared" si="254"/>
        <v/>
      </c>
      <c r="R1593" s="67" t="str">
        <f t="shared" si="252"/>
        <v/>
      </c>
      <c r="S1593" s="59"/>
      <c r="T1593" s="147"/>
      <c r="U1593" s="147"/>
      <c r="V1593" s="59"/>
      <c r="W1593" s="59"/>
      <c r="X1593" s="59"/>
      <c r="Y1593" s="59"/>
      <c r="Z1593" s="59"/>
      <c r="AA1593" s="59"/>
      <c r="AB1593" s="59"/>
      <c r="AC1593" s="59"/>
      <c r="AD1593" s="59"/>
      <c r="AE1593" s="59"/>
      <c r="AF1593" s="73"/>
      <c r="AG1593" s="73"/>
      <c r="AH1593" s="73"/>
      <c r="AI1593" s="73"/>
      <c r="AJ1593" s="73"/>
      <c r="AK1593" s="73"/>
      <c r="AL1593" s="77" t="str">
        <f>IF(ISBLANK(S1593),"",IF(AJ1593="Fail","Fail",IF(E1593="PL4",IF(AND(T1593&gt;STD_01122025!$D$3,U1593&lt;STD_01122025!$D$4,OR(AF1593="ND",AF1593&lt;STD_01122025!$D$7),AH1593="ND"),"Pass","Fail"),IF(E1593="PL12",IF(AND(S1593&lt;STD_01122025!$F$2,T1593&gt;STD_01122025!$F$3,U1593&lt;STD_01122025!$F$4,V1593&gt;STD_01122025!$F$5,X1593&gt;STD_01122025!$F$6,OR(AF1593="ND",AF1593&lt;STD_01122025!$F$7),AH1593="ND"),"Pass","Fail"),IF(E1593="SuperPL",IF(AND(T1593&gt;STD_01122025!$H$3,U1593&lt;STD_01122025!$H$4,V1593&gt;STD_01122025!$H$5,X1593&gt;STD_01122025!$H$6,OR(AF1593="ND",AF1593&lt;STD_01122025!$H$7),AH1593="ND"),"Pass","Fail"),IF(E1593="Flight",IF(AND(T1593&gt;STD_01122025!$J$3,U1593&lt;STD_01122025!$J$4,X1593&gt;STD_01122025!$J$6,OR(AF1593="ND",AF1593&lt;STD_01122025!$J$7),AH1593="ND"),"Pass","Fail"),""))))))</f>
        <v/>
      </c>
      <c r="AM1593" s="62" t="str">
        <f>IF(ISBLANK(B1593),"",IFERROR(IF(VLOOKUP(B1593,'Np PL4 Stock'!$A:$J,10,FALSE)="Np4",D1593-VLOOKUP(B1593,'Np PL4 Stock'!$A:$E,5,FALSE),D1593-VLOOKUP(B1593,'Np PL4 Stock'!$A:$E,5,FALSE)-1),""))</f>
        <v/>
      </c>
      <c r="AN1593" s="147"/>
      <c r="AO1593" s="147"/>
      <c r="AP1593" s="59"/>
      <c r="AQ1593" s="59"/>
      <c r="AR1593" s="59"/>
      <c r="AS1593" s="59"/>
      <c r="AT1593" s="73"/>
      <c r="AU1593" s="73"/>
      <c r="AV1593" s="73"/>
      <c r="AW1593" s="73"/>
      <c r="AX1593" s="84"/>
      <c r="AY1593" s="59"/>
      <c r="AZ1593" s="59"/>
      <c r="BA1593" s="59"/>
      <c r="BB1593" s="59"/>
      <c r="BC1593" s="59"/>
      <c r="BD1593" s="59"/>
      <c r="BE1593" s="84"/>
      <c r="BF1593" s="84"/>
      <c r="BG1593" s="84"/>
      <c r="BH1593" s="84"/>
      <c r="BI1593" s="85"/>
      <c r="BJ1593" s="86"/>
      <c r="BK1593" s="86"/>
      <c r="BL1593" s="86"/>
      <c r="BM1593" s="86"/>
      <c r="BN1593" s="86"/>
      <c r="BO1593" s="59"/>
      <c r="BP1593" s="69"/>
      <c r="BQ1593" s="92">
        <v>0</v>
      </c>
      <c r="BR1593" s="93">
        <v>0</v>
      </c>
      <c r="BS1593" s="94" t="str">
        <f t="shared" si="255"/>
        <v/>
      </c>
      <c r="BT1593" s="95">
        <v>0</v>
      </c>
      <c r="BU1593" s="101" t="str">
        <f t="shared" si="256"/>
        <v/>
      </c>
      <c r="BV1593" s="102" t="str">
        <f t="shared" si="257"/>
        <v>-</v>
      </c>
      <c r="BW1593" s="103"/>
      <c r="BX1593" s="104" t="str">
        <f t="shared" si="258"/>
        <v>-</v>
      </c>
      <c r="BY1593" s="105"/>
      <c r="BZ1593" s="103"/>
      <c r="CA1593" s="106"/>
      <c r="CB1593" s="107"/>
      <c r="CC1593" s="112"/>
      <c r="CD1593" s="106"/>
      <c r="CE1593" s="103"/>
      <c r="CF1593" s="113"/>
      <c r="CG1593" s="114"/>
    </row>
    <row r="1594" spans="1:85">
      <c r="A1594" s="53" t="str">
        <f t="shared" si="259"/>
        <v>--</v>
      </c>
      <c r="B1594" s="47" t="str">
        <f t="shared" si="260"/>
        <v>-</v>
      </c>
      <c r="C1594" s="153"/>
      <c r="D1594" s="49"/>
      <c r="E1594" s="50"/>
      <c r="F1594" s="51"/>
      <c r="G1594" s="59"/>
      <c r="H1594" s="51"/>
      <c r="I1594" s="59"/>
      <c r="J1594" s="60" t="str">
        <f>IF(ISBLANK(H1594),"",IFERROR(VLOOKUP(B1594,'Np PL4 Stock'!$A:$D,4,FALSE),""))</f>
        <v/>
      </c>
      <c r="K1594" s="61" t="str">
        <f>IF(ISBLANK(H1594),"",SUMIF('Np PL4 Stock'!$A:$A,B1594,'Np PL4 Stock'!$N:$N))</f>
        <v/>
      </c>
      <c r="L1594" s="62" t="str">
        <f>IF(ISBLANK(H1594),"",VLOOKUP(LEFT(B1594,5),Unit!A:B,2,FALSE))</f>
        <v/>
      </c>
      <c r="M1594" s="63" t="str">
        <f>IF(ISBLANK(H1594),"",IFERROR(VLOOKUP(B1594,'Np PL4 Stock'!$A:$T,20,FALSE),""))</f>
        <v/>
      </c>
      <c r="N1594" s="63" t="str">
        <f>IF(ISBLANK(H1594),"",IFERROR(VLOOKUP(B1594,'Np PL4 Stock'!$A:$U,21,FALSE),""))</f>
        <v/>
      </c>
      <c r="O1594" s="62" t="str">
        <f t="shared" si="253"/>
        <v/>
      </c>
      <c r="P1594" s="62" t="str">
        <f t="shared" si="251"/>
        <v/>
      </c>
      <c r="Q1594" s="67" t="str">
        <f t="shared" si="254"/>
        <v/>
      </c>
      <c r="R1594" s="67" t="str">
        <f t="shared" si="252"/>
        <v/>
      </c>
      <c r="S1594" s="59"/>
      <c r="T1594" s="147"/>
      <c r="U1594" s="147"/>
      <c r="V1594" s="59"/>
      <c r="W1594" s="59"/>
      <c r="X1594" s="59"/>
      <c r="Y1594" s="59"/>
      <c r="Z1594" s="59"/>
      <c r="AA1594" s="59"/>
      <c r="AB1594" s="59"/>
      <c r="AC1594" s="59"/>
      <c r="AD1594" s="59"/>
      <c r="AE1594" s="59"/>
      <c r="AF1594" s="73"/>
      <c r="AG1594" s="73"/>
      <c r="AH1594" s="73"/>
      <c r="AI1594" s="73"/>
      <c r="AJ1594" s="73"/>
      <c r="AK1594" s="73"/>
      <c r="AL1594" s="77" t="str">
        <f>IF(ISBLANK(S1594),"",IF(AJ1594="Fail","Fail",IF(E1594="PL4",IF(AND(T1594&gt;STD_01122025!$D$3,U1594&lt;STD_01122025!$D$4,OR(AF1594="ND",AF1594&lt;STD_01122025!$D$7),AH1594="ND"),"Pass","Fail"),IF(E1594="PL12",IF(AND(S1594&lt;STD_01122025!$F$2,T1594&gt;STD_01122025!$F$3,U1594&lt;STD_01122025!$F$4,V1594&gt;STD_01122025!$F$5,X1594&gt;STD_01122025!$F$6,OR(AF1594="ND",AF1594&lt;STD_01122025!$F$7),AH1594="ND"),"Pass","Fail"),IF(E1594="SuperPL",IF(AND(T1594&gt;STD_01122025!$H$3,U1594&lt;STD_01122025!$H$4,V1594&gt;STD_01122025!$H$5,X1594&gt;STD_01122025!$H$6,OR(AF1594="ND",AF1594&lt;STD_01122025!$H$7),AH1594="ND"),"Pass","Fail"),IF(E1594="Flight",IF(AND(T1594&gt;STD_01122025!$J$3,U1594&lt;STD_01122025!$J$4,X1594&gt;STD_01122025!$J$6,OR(AF1594="ND",AF1594&lt;STD_01122025!$J$7),AH1594="ND"),"Pass","Fail"),""))))))</f>
        <v/>
      </c>
      <c r="AM1594" s="62" t="str">
        <f>IF(ISBLANK(B1594),"",IFERROR(IF(VLOOKUP(B1594,'Np PL4 Stock'!$A:$J,10,FALSE)="Np4",D1594-VLOOKUP(B1594,'Np PL4 Stock'!$A:$E,5,FALSE),D1594-VLOOKUP(B1594,'Np PL4 Stock'!$A:$E,5,FALSE)-1),""))</f>
        <v/>
      </c>
      <c r="AN1594" s="147"/>
      <c r="AO1594" s="147"/>
      <c r="AP1594" s="59"/>
      <c r="AQ1594" s="59"/>
      <c r="AR1594" s="59"/>
      <c r="AS1594" s="59"/>
      <c r="AT1594" s="73"/>
      <c r="AU1594" s="73"/>
      <c r="AV1594" s="73"/>
      <c r="AW1594" s="73"/>
      <c r="AX1594" s="84"/>
      <c r="AY1594" s="59"/>
      <c r="AZ1594" s="59"/>
      <c r="BA1594" s="59"/>
      <c r="BB1594" s="59"/>
      <c r="BC1594" s="59"/>
      <c r="BD1594" s="59"/>
      <c r="BE1594" s="84"/>
      <c r="BF1594" s="84"/>
      <c r="BG1594" s="84"/>
      <c r="BH1594" s="84"/>
      <c r="BI1594" s="85"/>
      <c r="BJ1594" s="86"/>
      <c r="BK1594" s="86"/>
      <c r="BL1594" s="86"/>
      <c r="BM1594" s="86"/>
      <c r="BN1594" s="86"/>
      <c r="BO1594" s="59"/>
      <c r="BP1594" s="69"/>
      <c r="BQ1594" s="92">
        <v>0</v>
      </c>
      <c r="BR1594" s="93">
        <v>0</v>
      </c>
      <c r="BS1594" s="94" t="str">
        <f t="shared" si="255"/>
        <v/>
      </c>
      <c r="BT1594" s="95">
        <v>0</v>
      </c>
      <c r="BU1594" s="101" t="str">
        <f t="shared" si="256"/>
        <v/>
      </c>
      <c r="BV1594" s="102" t="str">
        <f t="shared" si="257"/>
        <v>-</v>
      </c>
      <c r="BW1594" s="103"/>
      <c r="BX1594" s="104" t="str">
        <f t="shared" si="258"/>
        <v>-</v>
      </c>
      <c r="BY1594" s="105"/>
      <c r="BZ1594" s="103"/>
      <c r="CA1594" s="106"/>
      <c r="CB1594" s="107"/>
      <c r="CC1594" s="112"/>
      <c r="CD1594" s="106"/>
      <c r="CE1594" s="103"/>
      <c r="CF1594" s="113"/>
      <c r="CG1594" s="114"/>
    </row>
    <row r="1595" spans="1:85">
      <c r="A1595" s="53" t="str">
        <f t="shared" si="259"/>
        <v>--</v>
      </c>
      <c r="B1595" s="47" t="str">
        <f t="shared" si="260"/>
        <v>-</v>
      </c>
      <c r="C1595" s="153"/>
      <c r="D1595" s="49"/>
      <c r="E1595" s="50"/>
      <c r="F1595" s="51"/>
      <c r="G1595" s="59"/>
      <c r="H1595" s="51"/>
      <c r="I1595" s="59"/>
      <c r="J1595" s="60" t="str">
        <f>IF(ISBLANK(H1595),"",IFERROR(VLOOKUP(B1595,'Np PL4 Stock'!$A:$D,4,FALSE),""))</f>
        <v/>
      </c>
      <c r="K1595" s="61" t="str">
        <f>IF(ISBLANK(H1595),"",SUMIF('Np PL4 Stock'!$A:$A,B1595,'Np PL4 Stock'!$N:$N))</f>
        <v/>
      </c>
      <c r="L1595" s="62" t="str">
        <f>IF(ISBLANK(H1595),"",VLOOKUP(LEFT(B1595,5),Unit!A:B,2,FALSE))</f>
        <v/>
      </c>
      <c r="M1595" s="63" t="str">
        <f>IF(ISBLANK(H1595),"",IFERROR(VLOOKUP(B1595,'Np PL4 Stock'!$A:$T,20,FALSE),""))</f>
        <v/>
      </c>
      <c r="N1595" s="63" t="str">
        <f>IF(ISBLANK(H1595),"",IFERROR(VLOOKUP(B1595,'Np PL4 Stock'!$A:$U,21,FALSE),""))</f>
        <v/>
      </c>
      <c r="O1595" s="62" t="str">
        <f t="shared" si="253"/>
        <v/>
      </c>
      <c r="P1595" s="62" t="str">
        <f t="shared" si="251"/>
        <v/>
      </c>
      <c r="Q1595" s="67" t="str">
        <f t="shared" si="254"/>
        <v/>
      </c>
      <c r="R1595" s="67" t="str">
        <f t="shared" si="252"/>
        <v/>
      </c>
      <c r="S1595" s="59"/>
      <c r="T1595" s="147"/>
      <c r="U1595" s="147"/>
      <c r="V1595" s="59"/>
      <c r="W1595" s="59"/>
      <c r="X1595" s="59"/>
      <c r="Y1595" s="59"/>
      <c r="Z1595" s="59"/>
      <c r="AA1595" s="59"/>
      <c r="AB1595" s="59"/>
      <c r="AC1595" s="59"/>
      <c r="AD1595" s="59"/>
      <c r="AE1595" s="59"/>
      <c r="AF1595" s="73"/>
      <c r="AG1595" s="73"/>
      <c r="AH1595" s="73"/>
      <c r="AI1595" s="73"/>
      <c r="AJ1595" s="73"/>
      <c r="AK1595" s="73"/>
      <c r="AL1595" s="77" t="str">
        <f>IF(ISBLANK(S1595),"",IF(AJ1595="Fail","Fail",IF(E1595="PL4",IF(AND(T1595&gt;STD_01122025!$D$3,U1595&lt;STD_01122025!$D$4,OR(AF1595="ND",AF1595&lt;STD_01122025!$D$7),AH1595="ND"),"Pass","Fail"),IF(E1595="PL12",IF(AND(S1595&lt;STD_01122025!$F$2,T1595&gt;STD_01122025!$F$3,U1595&lt;STD_01122025!$F$4,V1595&gt;STD_01122025!$F$5,X1595&gt;STD_01122025!$F$6,OR(AF1595="ND",AF1595&lt;STD_01122025!$F$7),AH1595="ND"),"Pass","Fail"),IF(E1595="SuperPL",IF(AND(T1595&gt;STD_01122025!$H$3,U1595&lt;STD_01122025!$H$4,V1595&gt;STD_01122025!$H$5,X1595&gt;STD_01122025!$H$6,OR(AF1595="ND",AF1595&lt;STD_01122025!$H$7),AH1595="ND"),"Pass","Fail"),IF(E1595="Flight",IF(AND(T1595&gt;STD_01122025!$J$3,U1595&lt;STD_01122025!$J$4,X1595&gt;STD_01122025!$J$6,OR(AF1595="ND",AF1595&lt;STD_01122025!$J$7),AH1595="ND"),"Pass","Fail"),""))))))</f>
        <v/>
      </c>
      <c r="AM1595" s="62" t="str">
        <f>IF(ISBLANK(B1595),"",IFERROR(IF(VLOOKUP(B1595,'Np PL4 Stock'!$A:$J,10,FALSE)="Np4",D1595-VLOOKUP(B1595,'Np PL4 Stock'!$A:$E,5,FALSE),D1595-VLOOKUP(B1595,'Np PL4 Stock'!$A:$E,5,FALSE)-1),""))</f>
        <v/>
      </c>
      <c r="AN1595" s="147"/>
      <c r="AO1595" s="147"/>
      <c r="AP1595" s="59"/>
      <c r="AQ1595" s="59"/>
      <c r="AR1595" s="59"/>
      <c r="AS1595" s="59"/>
      <c r="AT1595" s="73"/>
      <c r="AU1595" s="73"/>
      <c r="AV1595" s="73"/>
      <c r="AW1595" s="73"/>
      <c r="AX1595" s="84"/>
      <c r="AY1595" s="59"/>
      <c r="AZ1595" s="59"/>
      <c r="BA1595" s="59"/>
      <c r="BB1595" s="59"/>
      <c r="BC1595" s="59"/>
      <c r="BD1595" s="59"/>
      <c r="BE1595" s="84"/>
      <c r="BF1595" s="84"/>
      <c r="BG1595" s="84"/>
      <c r="BH1595" s="84"/>
      <c r="BI1595" s="85"/>
      <c r="BJ1595" s="86"/>
      <c r="BK1595" s="86"/>
      <c r="BL1595" s="86"/>
      <c r="BM1595" s="86"/>
      <c r="BN1595" s="86"/>
      <c r="BO1595" s="59"/>
      <c r="BP1595" s="69"/>
      <c r="BQ1595" s="92">
        <v>0</v>
      </c>
      <c r="BR1595" s="93">
        <v>0</v>
      </c>
      <c r="BS1595" s="94" t="str">
        <f t="shared" si="255"/>
        <v/>
      </c>
      <c r="BT1595" s="95">
        <v>0</v>
      </c>
      <c r="BU1595" s="101" t="str">
        <f t="shared" si="256"/>
        <v/>
      </c>
      <c r="BV1595" s="102" t="str">
        <f t="shared" si="257"/>
        <v>-</v>
      </c>
      <c r="BW1595" s="103"/>
      <c r="BX1595" s="104" t="str">
        <f t="shared" si="258"/>
        <v>-</v>
      </c>
      <c r="BY1595" s="105"/>
      <c r="BZ1595" s="103"/>
      <c r="CA1595" s="106"/>
      <c r="CB1595" s="107"/>
      <c r="CC1595" s="112"/>
      <c r="CD1595" s="106"/>
      <c r="CE1595" s="103"/>
      <c r="CF1595" s="113"/>
      <c r="CG1595" s="114"/>
    </row>
    <row r="1596" spans="1:85">
      <c r="A1596" s="53" t="str">
        <f t="shared" si="259"/>
        <v>--</v>
      </c>
      <c r="B1596" s="47" t="str">
        <f t="shared" si="260"/>
        <v>-</v>
      </c>
      <c r="C1596" s="153"/>
      <c r="D1596" s="49"/>
      <c r="E1596" s="50"/>
      <c r="F1596" s="51"/>
      <c r="G1596" s="59"/>
      <c r="H1596" s="51"/>
      <c r="I1596" s="59"/>
      <c r="J1596" s="60" t="str">
        <f>IF(ISBLANK(H1596),"",IFERROR(VLOOKUP(B1596,'Np PL4 Stock'!$A:$D,4,FALSE),""))</f>
        <v/>
      </c>
      <c r="K1596" s="61" t="str">
        <f>IF(ISBLANK(H1596),"",SUMIF('Np PL4 Stock'!$A:$A,B1596,'Np PL4 Stock'!$N:$N))</f>
        <v/>
      </c>
      <c r="L1596" s="62" t="str">
        <f>IF(ISBLANK(H1596),"",VLOOKUP(LEFT(B1596,5),Unit!A:B,2,FALSE))</f>
        <v/>
      </c>
      <c r="M1596" s="63" t="str">
        <f>IF(ISBLANK(H1596),"",IFERROR(VLOOKUP(B1596,'Np PL4 Stock'!$A:$T,20,FALSE),""))</f>
        <v/>
      </c>
      <c r="N1596" s="63" t="str">
        <f>IF(ISBLANK(H1596),"",IFERROR(VLOOKUP(B1596,'Np PL4 Stock'!$A:$U,21,FALSE),""))</f>
        <v/>
      </c>
      <c r="O1596" s="62" t="str">
        <f t="shared" si="253"/>
        <v/>
      </c>
      <c r="P1596" s="62" t="str">
        <f t="shared" si="251"/>
        <v/>
      </c>
      <c r="Q1596" s="67" t="str">
        <f t="shared" si="254"/>
        <v/>
      </c>
      <c r="R1596" s="67" t="str">
        <f t="shared" si="252"/>
        <v/>
      </c>
      <c r="S1596" s="59"/>
      <c r="T1596" s="147"/>
      <c r="U1596" s="147"/>
      <c r="V1596" s="59"/>
      <c r="W1596" s="59"/>
      <c r="X1596" s="59"/>
      <c r="Y1596" s="59"/>
      <c r="Z1596" s="59"/>
      <c r="AA1596" s="59"/>
      <c r="AB1596" s="59"/>
      <c r="AC1596" s="59"/>
      <c r="AD1596" s="59"/>
      <c r="AE1596" s="59"/>
      <c r="AF1596" s="73"/>
      <c r="AG1596" s="73"/>
      <c r="AH1596" s="73"/>
      <c r="AI1596" s="73"/>
      <c r="AJ1596" s="73"/>
      <c r="AK1596" s="73"/>
      <c r="AL1596" s="77" t="str">
        <f>IF(ISBLANK(S1596),"",IF(AJ1596="Fail","Fail",IF(E1596="PL4",IF(AND(T1596&gt;STD_01122025!$D$3,U1596&lt;STD_01122025!$D$4,OR(AF1596="ND",AF1596&lt;STD_01122025!$D$7),AH1596="ND"),"Pass","Fail"),IF(E1596="PL12",IF(AND(S1596&lt;STD_01122025!$F$2,T1596&gt;STD_01122025!$F$3,U1596&lt;STD_01122025!$F$4,V1596&gt;STD_01122025!$F$5,X1596&gt;STD_01122025!$F$6,OR(AF1596="ND",AF1596&lt;STD_01122025!$F$7),AH1596="ND"),"Pass","Fail"),IF(E1596="SuperPL",IF(AND(T1596&gt;STD_01122025!$H$3,U1596&lt;STD_01122025!$H$4,V1596&gt;STD_01122025!$H$5,X1596&gt;STD_01122025!$H$6,OR(AF1596="ND",AF1596&lt;STD_01122025!$H$7),AH1596="ND"),"Pass","Fail"),IF(E1596="Flight",IF(AND(T1596&gt;STD_01122025!$J$3,U1596&lt;STD_01122025!$J$4,X1596&gt;STD_01122025!$J$6,OR(AF1596="ND",AF1596&lt;STD_01122025!$J$7),AH1596="ND"),"Pass","Fail"),""))))))</f>
        <v/>
      </c>
      <c r="AM1596" s="62" t="str">
        <f>IF(ISBLANK(B1596),"",IFERROR(IF(VLOOKUP(B1596,'Np PL4 Stock'!$A:$J,10,FALSE)="Np4",D1596-VLOOKUP(B1596,'Np PL4 Stock'!$A:$E,5,FALSE),D1596-VLOOKUP(B1596,'Np PL4 Stock'!$A:$E,5,FALSE)-1),""))</f>
        <v/>
      </c>
      <c r="AN1596" s="147"/>
      <c r="AO1596" s="147"/>
      <c r="AP1596" s="59"/>
      <c r="AQ1596" s="59"/>
      <c r="AR1596" s="59"/>
      <c r="AS1596" s="59"/>
      <c r="AT1596" s="73"/>
      <c r="AU1596" s="73"/>
      <c r="AV1596" s="73"/>
      <c r="AW1596" s="73"/>
      <c r="AX1596" s="84"/>
      <c r="AY1596" s="59"/>
      <c r="AZ1596" s="59"/>
      <c r="BA1596" s="59"/>
      <c r="BB1596" s="59"/>
      <c r="BC1596" s="59"/>
      <c r="BD1596" s="59"/>
      <c r="BE1596" s="84"/>
      <c r="BF1596" s="84"/>
      <c r="BG1596" s="84"/>
      <c r="BH1596" s="84"/>
      <c r="BI1596" s="85"/>
      <c r="BJ1596" s="86"/>
      <c r="BK1596" s="86"/>
      <c r="BL1596" s="86"/>
      <c r="BM1596" s="86"/>
      <c r="BN1596" s="86"/>
      <c r="BO1596" s="59"/>
      <c r="BP1596" s="69"/>
      <c r="BQ1596" s="92">
        <v>0</v>
      </c>
      <c r="BR1596" s="93">
        <v>0</v>
      </c>
      <c r="BS1596" s="94" t="str">
        <f t="shared" si="255"/>
        <v/>
      </c>
      <c r="BT1596" s="95">
        <v>0</v>
      </c>
      <c r="BU1596" s="101" t="str">
        <f t="shared" si="256"/>
        <v/>
      </c>
      <c r="BV1596" s="102" t="str">
        <f t="shared" si="257"/>
        <v>-</v>
      </c>
      <c r="BW1596" s="103"/>
      <c r="BX1596" s="104" t="str">
        <f t="shared" si="258"/>
        <v>-</v>
      </c>
      <c r="BY1596" s="105"/>
      <c r="BZ1596" s="103"/>
      <c r="CA1596" s="106"/>
      <c r="CB1596" s="107"/>
      <c r="CC1596" s="112"/>
      <c r="CD1596" s="106"/>
      <c r="CE1596" s="103"/>
      <c r="CF1596" s="113"/>
      <c r="CG1596" s="114"/>
    </row>
    <row r="1597" spans="1:85">
      <c r="A1597" s="53" t="str">
        <f t="shared" si="259"/>
        <v>--</v>
      </c>
      <c r="B1597" s="47" t="str">
        <f t="shared" si="260"/>
        <v>-</v>
      </c>
      <c r="C1597" s="153"/>
      <c r="D1597" s="49"/>
      <c r="E1597" s="50"/>
      <c r="F1597" s="51"/>
      <c r="G1597" s="59"/>
      <c r="H1597" s="51"/>
      <c r="I1597" s="59"/>
      <c r="J1597" s="60" t="str">
        <f>IF(ISBLANK(H1597),"",IFERROR(VLOOKUP(B1597,'Np PL4 Stock'!$A:$D,4,FALSE),""))</f>
        <v/>
      </c>
      <c r="K1597" s="61" t="str">
        <f>IF(ISBLANK(H1597),"",SUMIF('Np PL4 Stock'!$A:$A,B1597,'Np PL4 Stock'!$N:$N))</f>
        <v/>
      </c>
      <c r="L1597" s="62" t="str">
        <f>IF(ISBLANK(H1597),"",VLOOKUP(LEFT(B1597,5),Unit!A:B,2,FALSE))</f>
        <v/>
      </c>
      <c r="M1597" s="63" t="str">
        <f>IF(ISBLANK(H1597),"",IFERROR(VLOOKUP(B1597,'Np PL4 Stock'!$A:$T,20,FALSE),""))</f>
        <v/>
      </c>
      <c r="N1597" s="63" t="str">
        <f>IF(ISBLANK(H1597),"",IFERROR(VLOOKUP(B1597,'Np PL4 Stock'!$A:$U,21,FALSE),""))</f>
        <v/>
      </c>
      <c r="O1597" s="62" t="str">
        <f t="shared" si="253"/>
        <v/>
      </c>
      <c r="P1597" s="62" t="str">
        <f t="shared" si="251"/>
        <v/>
      </c>
      <c r="Q1597" s="67" t="str">
        <f t="shared" si="254"/>
        <v/>
      </c>
      <c r="R1597" s="67" t="str">
        <f t="shared" si="252"/>
        <v/>
      </c>
      <c r="S1597" s="59"/>
      <c r="T1597" s="147"/>
      <c r="U1597" s="147"/>
      <c r="V1597" s="59"/>
      <c r="W1597" s="59"/>
      <c r="X1597" s="59"/>
      <c r="Y1597" s="59"/>
      <c r="Z1597" s="59"/>
      <c r="AA1597" s="59"/>
      <c r="AB1597" s="59"/>
      <c r="AC1597" s="59"/>
      <c r="AD1597" s="59"/>
      <c r="AE1597" s="59"/>
      <c r="AF1597" s="73"/>
      <c r="AG1597" s="73"/>
      <c r="AH1597" s="73"/>
      <c r="AI1597" s="73"/>
      <c r="AJ1597" s="73"/>
      <c r="AK1597" s="73"/>
      <c r="AL1597" s="77" t="str">
        <f>IF(ISBLANK(S1597),"",IF(AJ1597="Fail","Fail",IF(E1597="PL4",IF(AND(T1597&gt;STD_01122025!$D$3,U1597&lt;STD_01122025!$D$4,OR(AF1597="ND",AF1597&lt;STD_01122025!$D$7),AH1597="ND"),"Pass","Fail"),IF(E1597="PL12",IF(AND(S1597&lt;STD_01122025!$F$2,T1597&gt;STD_01122025!$F$3,U1597&lt;STD_01122025!$F$4,V1597&gt;STD_01122025!$F$5,X1597&gt;STD_01122025!$F$6,OR(AF1597="ND",AF1597&lt;STD_01122025!$F$7),AH1597="ND"),"Pass","Fail"),IF(E1597="SuperPL",IF(AND(T1597&gt;STD_01122025!$H$3,U1597&lt;STD_01122025!$H$4,V1597&gt;STD_01122025!$H$5,X1597&gt;STD_01122025!$H$6,OR(AF1597="ND",AF1597&lt;STD_01122025!$H$7),AH1597="ND"),"Pass","Fail"),IF(E1597="Flight",IF(AND(T1597&gt;STD_01122025!$J$3,U1597&lt;STD_01122025!$J$4,X1597&gt;STD_01122025!$J$6,OR(AF1597="ND",AF1597&lt;STD_01122025!$J$7),AH1597="ND"),"Pass","Fail"),""))))))</f>
        <v/>
      </c>
      <c r="AM1597" s="62" t="str">
        <f>IF(ISBLANK(B1597),"",IFERROR(IF(VLOOKUP(B1597,'Np PL4 Stock'!$A:$J,10,FALSE)="Np4",D1597-VLOOKUP(B1597,'Np PL4 Stock'!$A:$E,5,FALSE),D1597-VLOOKUP(B1597,'Np PL4 Stock'!$A:$E,5,FALSE)-1),""))</f>
        <v/>
      </c>
      <c r="AN1597" s="147"/>
      <c r="AO1597" s="147"/>
      <c r="AP1597" s="59"/>
      <c r="AQ1597" s="59"/>
      <c r="AR1597" s="59"/>
      <c r="AS1597" s="59"/>
      <c r="AT1597" s="73"/>
      <c r="AU1597" s="73"/>
      <c r="AV1597" s="73"/>
      <c r="AW1597" s="73"/>
      <c r="AX1597" s="84"/>
      <c r="AY1597" s="59"/>
      <c r="AZ1597" s="59"/>
      <c r="BA1597" s="59"/>
      <c r="BB1597" s="59"/>
      <c r="BC1597" s="59"/>
      <c r="BD1597" s="59"/>
      <c r="BE1597" s="84"/>
      <c r="BF1597" s="84"/>
      <c r="BG1597" s="84"/>
      <c r="BH1597" s="84"/>
      <c r="BI1597" s="85"/>
      <c r="BJ1597" s="86"/>
      <c r="BK1597" s="86"/>
      <c r="BL1597" s="86"/>
      <c r="BM1597" s="86"/>
      <c r="BN1597" s="86"/>
      <c r="BO1597" s="59"/>
      <c r="BP1597" s="69"/>
      <c r="BQ1597" s="92">
        <v>0</v>
      </c>
      <c r="BR1597" s="93">
        <v>0</v>
      </c>
      <c r="BS1597" s="94" t="str">
        <f t="shared" si="255"/>
        <v/>
      </c>
      <c r="BT1597" s="95">
        <v>0</v>
      </c>
      <c r="BU1597" s="101" t="str">
        <f t="shared" si="256"/>
        <v/>
      </c>
      <c r="BV1597" s="102" t="str">
        <f t="shared" si="257"/>
        <v>-</v>
      </c>
      <c r="BW1597" s="103"/>
      <c r="BX1597" s="104" t="str">
        <f t="shared" si="258"/>
        <v>-</v>
      </c>
      <c r="BY1597" s="105"/>
      <c r="BZ1597" s="103"/>
      <c r="CA1597" s="106"/>
      <c r="CB1597" s="107"/>
      <c r="CC1597" s="112"/>
      <c r="CD1597" s="106"/>
      <c r="CE1597" s="103"/>
      <c r="CF1597" s="113"/>
      <c r="CG1597" s="114"/>
    </row>
    <row r="1598" spans="1:85">
      <c r="A1598" s="53" t="str">
        <f t="shared" si="259"/>
        <v>--</v>
      </c>
      <c r="B1598" s="47" t="str">
        <f t="shared" si="260"/>
        <v>-</v>
      </c>
      <c r="C1598" s="153"/>
      <c r="D1598" s="49"/>
      <c r="E1598" s="50"/>
      <c r="F1598" s="51"/>
      <c r="G1598" s="59"/>
      <c r="H1598" s="51"/>
      <c r="I1598" s="59"/>
      <c r="J1598" s="60" t="str">
        <f>IF(ISBLANK(H1598),"",IFERROR(VLOOKUP(B1598,'Np PL4 Stock'!$A:$D,4,FALSE),""))</f>
        <v/>
      </c>
      <c r="K1598" s="61" t="str">
        <f>IF(ISBLANK(H1598),"",SUMIF('Np PL4 Stock'!$A:$A,B1598,'Np PL4 Stock'!$N:$N))</f>
        <v/>
      </c>
      <c r="L1598" s="62" t="str">
        <f>IF(ISBLANK(H1598),"",VLOOKUP(LEFT(B1598,5),Unit!A:B,2,FALSE))</f>
        <v/>
      </c>
      <c r="M1598" s="63" t="str">
        <f>IF(ISBLANK(H1598),"",IFERROR(VLOOKUP(B1598,'Np PL4 Stock'!$A:$T,20,FALSE),""))</f>
        <v/>
      </c>
      <c r="N1598" s="63" t="str">
        <f>IF(ISBLANK(H1598),"",IFERROR(VLOOKUP(B1598,'Np PL4 Stock'!$A:$U,21,FALSE),""))</f>
        <v/>
      </c>
      <c r="O1598" s="62" t="str">
        <f t="shared" si="253"/>
        <v/>
      </c>
      <c r="P1598" s="62" t="str">
        <f t="shared" si="251"/>
        <v/>
      </c>
      <c r="Q1598" s="67" t="str">
        <f t="shared" si="254"/>
        <v/>
      </c>
      <c r="R1598" s="67" t="str">
        <f t="shared" si="252"/>
        <v/>
      </c>
      <c r="S1598" s="59"/>
      <c r="T1598" s="147"/>
      <c r="U1598" s="147"/>
      <c r="V1598" s="59"/>
      <c r="W1598" s="59"/>
      <c r="X1598" s="59"/>
      <c r="Y1598" s="59"/>
      <c r="Z1598" s="59"/>
      <c r="AA1598" s="59"/>
      <c r="AB1598" s="59"/>
      <c r="AC1598" s="59"/>
      <c r="AD1598" s="59"/>
      <c r="AE1598" s="59"/>
      <c r="AF1598" s="73"/>
      <c r="AG1598" s="73"/>
      <c r="AH1598" s="73"/>
      <c r="AI1598" s="73"/>
      <c r="AJ1598" s="73"/>
      <c r="AK1598" s="73"/>
      <c r="AL1598" s="77" t="str">
        <f>IF(ISBLANK(S1598),"",IF(AJ1598="Fail","Fail",IF(E1598="PL4",IF(AND(T1598&gt;STD_01122025!$D$3,U1598&lt;STD_01122025!$D$4,OR(AF1598="ND",AF1598&lt;STD_01122025!$D$7),AH1598="ND"),"Pass","Fail"),IF(E1598="PL12",IF(AND(S1598&lt;STD_01122025!$F$2,T1598&gt;STD_01122025!$F$3,U1598&lt;STD_01122025!$F$4,V1598&gt;STD_01122025!$F$5,X1598&gt;STD_01122025!$F$6,OR(AF1598="ND",AF1598&lt;STD_01122025!$F$7),AH1598="ND"),"Pass","Fail"),IF(E1598="SuperPL",IF(AND(T1598&gt;STD_01122025!$H$3,U1598&lt;STD_01122025!$H$4,V1598&gt;STD_01122025!$H$5,X1598&gt;STD_01122025!$H$6,OR(AF1598="ND",AF1598&lt;STD_01122025!$H$7),AH1598="ND"),"Pass","Fail"),IF(E1598="Flight",IF(AND(T1598&gt;STD_01122025!$J$3,U1598&lt;STD_01122025!$J$4,X1598&gt;STD_01122025!$J$6,OR(AF1598="ND",AF1598&lt;STD_01122025!$J$7),AH1598="ND"),"Pass","Fail"),""))))))</f>
        <v/>
      </c>
      <c r="AM1598" s="62" t="str">
        <f>IF(ISBLANK(B1598),"",IFERROR(IF(VLOOKUP(B1598,'Np PL4 Stock'!$A:$J,10,FALSE)="Np4",D1598-VLOOKUP(B1598,'Np PL4 Stock'!$A:$E,5,FALSE),D1598-VLOOKUP(B1598,'Np PL4 Stock'!$A:$E,5,FALSE)-1),""))</f>
        <v/>
      </c>
      <c r="AN1598" s="147"/>
      <c r="AO1598" s="147"/>
      <c r="AP1598" s="59"/>
      <c r="AQ1598" s="59"/>
      <c r="AR1598" s="59"/>
      <c r="AS1598" s="59"/>
      <c r="AT1598" s="73"/>
      <c r="AU1598" s="73"/>
      <c r="AV1598" s="73"/>
      <c r="AW1598" s="73"/>
      <c r="AX1598" s="84"/>
      <c r="AY1598" s="59"/>
      <c r="AZ1598" s="59"/>
      <c r="BA1598" s="59"/>
      <c r="BB1598" s="59"/>
      <c r="BC1598" s="59"/>
      <c r="BD1598" s="59"/>
      <c r="BE1598" s="84"/>
      <c r="BF1598" s="84"/>
      <c r="BG1598" s="84"/>
      <c r="BH1598" s="84"/>
      <c r="BI1598" s="85"/>
      <c r="BJ1598" s="86"/>
      <c r="BK1598" s="86"/>
      <c r="BL1598" s="86"/>
      <c r="BM1598" s="86"/>
      <c r="BN1598" s="86"/>
      <c r="BO1598" s="59"/>
      <c r="BP1598" s="69"/>
      <c r="BQ1598" s="92">
        <v>0</v>
      </c>
      <c r="BR1598" s="93">
        <v>0</v>
      </c>
      <c r="BS1598" s="94" t="str">
        <f t="shared" si="255"/>
        <v/>
      </c>
      <c r="BT1598" s="95">
        <v>0</v>
      </c>
      <c r="BU1598" s="101" t="str">
        <f t="shared" si="256"/>
        <v/>
      </c>
      <c r="BV1598" s="102" t="str">
        <f t="shared" si="257"/>
        <v>-</v>
      </c>
      <c r="BW1598" s="103"/>
      <c r="BX1598" s="104" t="str">
        <f t="shared" si="258"/>
        <v>-</v>
      </c>
      <c r="BY1598" s="105"/>
      <c r="BZ1598" s="103"/>
      <c r="CA1598" s="106"/>
      <c r="CB1598" s="107"/>
      <c r="CC1598" s="112"/>
      <c r="CD1598" s="106"/>
      <c r="CE1598" s="103"/>
      <c r="CF1598" s="113"/>
      <c r="CG1598" s="114"/>
    </row>
    <row r="1599" spans="1:85">
      <c r="A1599" s="53" t="str">
        <f t="shared" si="259"/>
        <v>--</v>
      </c>
      <c r="B1599" s="47" t="str">
        <f t="shared" si="260"/>
        <v>-</v>
      </c>
      <c r="C1599" s="153"/>
      <c r="D1599" s="49"/>
      <c r="E1599" s="50"/>
      <c r="F1599" s="51"/>
      <c r="G1599" s="59"/>
      <c r="H1599" s="51"/>
      <c r="I1599" s="59"/>
      <c r="J1599" s="60" t="str">
        <f>IF(ISBLANK(H1599),"",IFERROR(VLOOKUP(B1599,'Np PL4 Stock'!$A:$D,4,FALSE),""))</f>
        <v/>
      </c>
      <c r="K1599" s="61" t="str">
        <f>IF(ISBLANK(H1599),"",SUMIF('Np PL4 Stock'!$A:$A,B1599,'Np PL4 Stock'!$N:$N))</f>
        <v/>
      </c>
      <c r="L1599" s="62" t="str">
        <f>IF(ISBLANK(H1599),"",VLOOKUP(LEFT(B1599,5),Unit!A:B,2,FALSE))</f>
        <v/>
      </c>
      <c r="M1599" s="63" t="str">
        <f>IF(ISBLANK(H1599),"",IFERROR(VLOOKUP(B1599,'Np PL4 Stock'!$A:$T,20,FALSE),""))</f>
        <v/>
      </c>
      <c r="N1599" s="63" t="str">
        <f>IF(ISBLANK(H1599),"",IFERROR(VLOOKUP(B1599,'Np PL4 Stock'!$A:$U,21,FALSE),""))</f>
        <v/>
      </c>
      <c r="O1599" s="62" t="str">
        <f t="shared" si="253"/>
        <v/>
      </c>
      <c r="P1599" s="62" t="str">
        <f t="shared" si="251"/>
        <v/>
      </c>
      <c r="Q1599" s="67" t="str">
        <f t="shared" si="254"/>
        <v/>
      </c>
      <c r="R1599" s="67" t="str">
        <f t="shared" si="252"/>
        <v/>
      </c>
      <c r="S1599" s="59"/>
      <c r="T1599" s="147"/>
      <c r="U1599" s="147"/>
      <c r="V1599" s="59"/>
      <c r="W1599" s="59"/>
      <c r="X1599" s="59"/>
      <c r="Y1599" s="59"/>
      <c r="Z1599" s="59"/>
      <c r="AA1599" s="59"/>
      <c r="AB1599" s="59"/>
      <c r="AC1599" s="59"/>
      <c r="AD1599" s="59"/>
      <c r="AE1599" s="59"/>
      <c r="AF1599" s="73"/>
      <c r="AG1599" s="73"/>
      <c r="AH1599" s="73"/>
      <c r="AI1599" s="73"/>
      <c r="AJ1599" s="73"/>
      <c r="AK1599" s="73"/>
      <c r="AL1599" s="77" t="str">
        <f>IF(ISBLANK(S1599),"",IF(AJ1599="Fail","Fail",IF(E1599="PL4",IF(AND(T1599&gt;STD_01122025!$D$3,U1599&lt;STD_01122025!$D$4,OR(AF1599="ND",AF1599&lt;STD_01122025!$D$7),AH1599="ND"),"Pass","Fail"),IF(E1599="PL12",IF(AND(S1599&lt;STD_01122025!$F$2,T1599&gt;STD_01122025!$F$3,U1599&lt;STD_01122025!$F$4,V1599&gt;STD_01122025!$F$5,X1599&gt;STD_01122025!$F$6,OR(AF1599="ND",AF1599&lt;STD_01122025!$F$7),AH1599="ND"),"Pass","Fail"),IF(E1599="SuperPL",IF(AND(T1599&gt;STD_01122025!$H$3,U1599&lt;STD_01122025!$H$4,V1599&gt;STD_01122025!$H$5,X1599&gt;STD_01122025!$H$6,OR(AF1599="ND",AF1599&lt;STD_01122025!$H$7),AH1599="ND"),"Pass","Fail"),IF(E1599="Flight",IF(AND(T1599&gt;STD_01122025!$J$3,U1599&lt;STD_01122025!$J$4,X1599&gt;STD_01122025!$J$6,OR(AF1599="ND",AF1599&lt;STD_01122025!$J$7),AH1599="ND"),"Pass","Fail"),""))))))</f>
        <v/>
      </c>
      <c r="AM1599" s="62" t="str">
        <f>IF(ISBLANK(B1599),"",IFERROR(IF(VLOOKUP(B1599,'Np PL4 Stock'!$A:$J,10,FALSE)="Np4",D1599-VLOOKUP(B1599,'Np PL4 Stock'!$A:$E,5,FALSE),D1599-VLOOKUP(B1599,'Np PL4 Stock'!$A:$E,5,FALSE)-1),""))</f>
        <v/>
      </c>
      <c r="AN1599" s="147"/>
      <c r="AO1599" s="147"/>
      <c r="AP1599" s="59"/>
      <c r="AQ1599" s="59"/>
      <c r="AR1599" s="59"/>
      <c r="AS1599" s="59"/>
      <c r="AT1599" s="73"/>
      <c r="AU1599" s="73"/>
      <c r="AV1599" s="73"/>
      <c r="AW1599" s="73"/>
      <c r="AX1599" s="84"/>
      <c r="AY1599" s="59"/>
      <c r="AZ1599" s="59"/>
      <c r="BA1599" s="59"/>
      <c r="BB1599" s="59"/>
      <c r="BC1599" s="59"/>
      <c r="BD1599" s="59"/>
      <c r="BE1599" s="84"/>
      <c r="BF1599" s="84"/>
      <c r="BG1599" s="84"/>
      <c r="BH1599" s="84"/>
      <c r="BI1599" s="85"/>
      <c r="BJ1599" s="86"/>
      <c r="BK1599" s="86"/>
      <c r="BL1599" s="86"/>
      <c r="BM1599" s="86"/>
      <c r="BN1599" s="86"/>
      <c r="BO1599" s="59"/>
      <c r="BP1599" s="69"/>
      <c r="BQ1599" s="92">
        <v>0</v>
      </c>
      <c r="BR1599" s="93">
        <v>0</v>
      </c>
      <c r="BS1599" s="94" t="str">
        <f t="shared" si="255"/>
        <v/>
      </c>
      <c r="BT1599" s="95">
        <v>0</v>
      </c>
      <c r="BU1599" s="101" t="str">
        <f t="shared" si="256"/>
        <v/>
      </c>
      <c r="BV1599" s="102" t="str">
        <f t="shared" si="257"/>
        <v>-</v>
      </c>
      <c r="BW1599" s="103"/>
      <c r="BX1599" s="104" t="str">
        <f t="shared" si="258"/>
        <v>-</v>
      </c>
      <c r="BY1599" s="105"/>
      <c r="BZ1599" s="103"/>
      <c r="CA1599" s="106"/>
      <c r="CB1599" s="107"/>
      <c r="CC1599" s="112"/>
      <c r="CD1599" s="106"/>
      <c r="CE1599" s="103"/>
      <c r="CF1599" s="113"/>
      <c r="CG1599" s="114"/>
    </row>
    <row r="1600" spans="1:85">
      <c r="A1600" s="53" t="str">
        <f t="shared" si="259"/>
        <v>--</v>
      </c>
      <c r="B1600" s="47" t="str">
        <f t="shared" si="260"/>
        <v>-</v>
      </c>
      <c r="C1600" s="153"/>
      <c r="D1600" s="49"/>
      <c r="E1600" s="50"/>
      <c r="F1600" s="51"/>
      <c r="G1600" s="59"/>
      <c r="H1600" s="51"/>
      <c r="I1600" s="59"/>
      <c r="J1600" s="60" t="str">
        <f>IF(ISBLANK(H1600),"",IFERROR(VLOOKUP(B1600,'Np PL4 Stock'!$A:$D,4,FALSE),""))</f>
        <v/>
      </c>
      <c r="K1600" s="61" t="str">
        <f>IF(ISBLANK(H1600),"",SUMIF('Np PL4 Stock'!$A:$A,B1600,'Np PL4 Stock'!$N:$N))</f>
        <v/>
      </c>
      <c r="L1600" s="62" t="str">
        <f>IF(ISBLANK(H1600),"",VLOOKUP(LEFT(B1600,5),Unit!A:B,2,FALSE))</f>
        <v/>
      </c>
      <c r="M1600" s="63" t="str">
        <f>IF(ISBLANK(H1600),"",IFERROR(VLOOKUP(B1600,'Np PL4 Stock'!$A:$T,20,FALSE),""))</f>
        <v/>
      </c>
      <c r="N1600" s="63" t="str">
        <f>IF(ISBLANK(H1600),"",IFERROR(VLOOKUP(B1600,'Np PL4 Stock'!$A:$U,21,FALSE),""))</f>
        <v/>
      </c>
      <c r="O1600" s="62" t="str">
        <f t="shared" si="253"/>
        <v/>
      </c>
      <c r="P1600" s="62" t="str">
        <f t="shared" si="251"/>
        <v/>
      </c>
      <c r="Q1600" s="67" t="str">
        <f t="shared" si="254"/>
        <v/>
      </c>
      <c r="R1600" s="67" t="str">
        <f t="shared" si="252"/>
        <v/>
      </c>
      <c r="S1600" s="59"/>
      <c r="T1600" s="147"/>
      <c r="U1600" s="147"/>
      <c r="V1600" s="59"/>
      <c r="W1600" s="59"/>
      <c r="X1600" s="59"/>
      <c r="Y1600" s="59"/>
      <c r="Z1600" s="59"/>
      <c r="AA1600" s="59"/>
      <c r="AB1600" s="59"/>
      <c r="AC1600" s="59"/>
      <c r="AD1600" s="59"/>
      <c r="AE1600" s="59"/>
      <c r="AF1600" s="73"/>
      <c r="AG1600" s="73"/>
      <c r="AH1600" s="73"/>
      <c r="AI1600" s="73"/>
      <c r="AJ1600" s="73"/>
      <c r="AK1600" s="73"/>
      <c r="AL1600" s="77" t="str">
        <f>IF(ISBLANK(S1600),"",IF(AJ1600="Fail","Fail",IF(E1600="PL4",IF(AND(T1600&gt;STD_01122025!$D$3,U1600&lt;STD_01122025!$D$4,OR(AF1600="ND",AF1600&lt;STD_01122025!$D$7),AH1600="ND"),"Pass","Fail"),IF(E1600="PL12",IF(AND(S1600&lt;STD_01122025!$F$2,T1600&gt;STD_01122025!$F$3,U1600&lt;STD_01122025!$F$4,V1600&gt;STD_01122025!$F$5,X1600&gt;STD_01122025!$F$6,OR(AF1600="ND",AF1600&lt;STD_01122025!$F$7),AH1600="ND"),"Pass","Fail"),IF(E1600="SuperPL",IF(AND(T1600&gt;STD_01122025!$H$3,U1600&lt;STD_01122025!$H$4,V1600&gt;STD_01122025!$H$5,X1600&gt;STD_01122025!$H$6,OR(AF1600="ND",AF1600&lt;STD_01122025!$H$7),AH1600="ND"),"Pass","Fail"),IF(E1600="Flight",IF(AND(T1600&gt;STD_01122025!$J$3,U1600&lt;STD_01122025!$J$4,X1600&gt;STD_01122025!$J$6,OR(AF1600="ND",AF1600&lt;STD_01122025!$J$7),AH1600="ND"),"Pass","Fail"),""))))))</f>
        <v/>
      </c>
      <c r="AM1600" s="62" t="str">
        <f>IF(ISBLANK(B1600),"",IFERROR(IF(VLOOKUP(B1600,'Np PL4 Stock'!$A:$J,10,FALSE)="Np4",D1600-VLOOKUP(B1600,'Np PL4 Stock'!$A:$E,5,FALSE),D1600-VLOOKUP(B1600,'Np PL4 Stock'!$A:$E,5,FALSE)-1),""))</f>
        <v/>
      </c>
      <c r="AN1600" s="147"/>
      <c r="AO1600" s="147"/>
      <c r="AP1600" s="59"/>
      <c r="AQ1600" s="59"/>
      <c r="AR1600" s="59"/>
      <c r="AS1600" s="59"/>
      <c r="AT1600" s="73"/>
      <c r="AU1600" s="73"/>
      <c r="AV1600" s="73"/>
      <c r="AW1600" s="73"/>
      <c r="AX1600" s="84"/>
      <c r="AY1600" s="59"/>
      <c r="AZ1600" s="59"/>
      <c r="BA1600" s="59"/>
      <c r="BB1600" s="59"/>
      <c r="BC1600" s="59"/>
      <c r="BD1600" s="59"/>
      <c r="BE1600" s="84"/>
      <c r="BF1600" s="84"/>
      <c r="BG1600" s="84"/>
      <c r="BH1600" s="84"/>
      <c r="BI1600" s="85"/>
      <c r="BJ1600" s="86"/>
      <c r="BK1600" s="86"/>
      <c r="BL1600" s="86"/>
      <c r="BM1600" s="86"/>
      <c r="BN1600" s="86"/>
      <c r="BO1600" s="59"/>
      <c r="BP1600" s="69"/>
      <c r="BQ1600" s="92">
        <v>0</v>
      </c>
      <c r="BR1600" s="93">
        <v>0</v>
      </c>
      <c r="BS1600" s="94" t="str">
        <f t="shared" si="255"/>
        <v/>
      </c>
      <c r="BT1600" s="95">
        <v>0</v>
      </c>
      <c r="BU1600" s="101" t="str">
        <f t="shared" si="256"/>
        <v/>
      </c>
      <c r="BV1600" s="102" t="str">
        <f t="shared" si="257"/>
        <v>-</v>
      </c>
      <c r="BW1600" s="103"/>
      <c r="BX1600" s="104" t="str">
        <f t="shared" si="258"/>
        <v>-</v>
      </c>
      <c r="BY1600" s="105"/>
      <c r="BZ1600" s="103"/>
      <c r="CA1600" s="106"/>
      <c r="CB1600" s="107"/>
      <c r="CC1600" s="112"/>
      <c r="CD1600" s="106"/>
      <c r="CE1600" s="103"/>
      <c r="CF1600" s="113"/>
      <c r="CG1600" s="114"/>
    </row>
    <row r="1601" spans="1:85">
      <c r="A1601" s="53" t="str">
        <f t="shared" si="259"/>
        <v>--</v>
      </c>
      <c r="B1601" s="47" t="str">
        <f t="shared" si="260"/>
        <v>-</v>
      </c>
      <c r="C1601" s="153"/>
      <c r="D1601" s="49"/>
      <c r="E1601" s="50"/>
      <c r="F1601" s="51"/>
      <c r="G1601" s="59"/>
      <c r="H1601" s="51"/>
      <c r="I1601" s="59"/>
      <c r="J1601" s="60" t="str">
        <f>IF(ISBLANK(H1601),"",IFERROR(VLOOKUP(B1601,'Np PL4 Stock'!$A:$D,4,FALSE),""))</f>
        <v/>
      </c>
      <c r="K1601" s="61" t="str">
        <f>IF(ISBLANK(H1601),"",SUMIF('Np PL4 Stock'!$A:$A,B1601,'Np PL4 Stock'!$N:$N))</f>
        <v/>
      </c>
      <c r="L1601" s="62" t="str">
        <f>IF(ISBLANK(H1601),"",VLOOKUP(LEFT(B1601,5),Unit!A:B,2,FALSE))</f>
        <v/>
      </c>
      <c r="M1601" s="63" t="str">
        <f>IF(ISBLANK(H1601),"",IFERROR(VLOOKUP(B1601,'Np PL4 Stock'!$A:$T,20,FALSE),""))</f>
        <v/>
      </c>
      <c r="N1601" s="63" t="str">
        <f>IF(ISBLANK(H1601),"",IFERROR(VLOOKUP(B1601,'Np PL4 Stock'!$A:$U,21,FALSE),""))</f>
        <v/>
      </c>
      <c r="O1601" s="62" t="str">
        <f t="shared" si="253"/>
        <v/>
      </c>
      <c r="P1601" s="62" t="str">
        <f t="shared" si="251"/>
        <v/>
      </c>
      <c r="Q1601" s="67" t="str">
        <f t="shared" si="254"/>
        <v/>
      </c>
      <c r="R1601" s="67" t="str">
        <f t="shared" si="252"/>
        <v/>
      </c>
      <c r="S1601" s="59"/>
      <c r="T1601" s="147"/>
      <c r="U1601" s="147"/>
      <c r="V1601" s="59"/>
      <c r="W1601" s="59"/>
      <c r="X1601" s="59"/>
      <c r="Y1601" s="59"/>
      <c r="Z1601" s="59"/>
      <c r="AA1601" s="59"/>
      <c r="AB1601" s="59"/>
      <c r="AC1601" s="59"/>
      <c r="AD1601" s="59"/>
      <c r="AE1601" s="59"/>
      <c r="AF1601" s="73"/>
      <c r="AG1601" s="73"/>
      <c r="AH1601" s="73"/>
      <c r="AI1601" s="73"/>
      <c r="AJ1601" s="73"/>
      <c r="AK1601" s="73"/>
      <c r="AL1601" s="77" t="str">
        <f>IF(ISBLANK(S1601),"",IF(AJ1601="Fail","Fail",IF(E1601="PL4",IF(AND(T1601&gt;STD_01122025!$D$3,U1601&lt;STD_01122025!$D$4,OR(AF1601="ND",AF1601&lt;STD_01122025!$D$7),AH1601="ND"),"Pass","Fail"),IF(E1601="PL12",IF(AND(S1601&lt;STD_01122025!$F$2,T1601&gt;STD_01122025!$F$3,U1601&lt;STD_01122025!$F$4,V1601&gt;STD_01122025!$F$5,X1601&gt;STD_01122025!$F$6,OR(AF1601="ND",AF1601&lt;STD_01122025!$F$7),AH1601="ND"),"Pass","Fail"),IF(E1601="SuperPL",IF(AND(T1601&gt;STD_01122025!$H$3,U1601&lt;STD_01122025!$H$4,V1601&gt;STD_01122025!$H$5,X1601&gt;STD_01122025!$H$6,OR(AF1601="ND",AF1601&lt;STD_01122025!$H$7),AH1601="ND"),"Pass","Fail"),IF(E1601="Flight",IF(AND(T1601&gt;STD_01122025!$J$3,U1601&lt;STD_01122025!$J$4,X1601&gt;STD_01122025!$J$6,OR(AF1601="ND",AF1601&lt;STD_01122025!$J$7),AH1601="ND"),"Pass","Fail"),""))))))</f>
        <v/>
      </c>
      <c r="AM1601" s="62" t="str">
        <f>IF(ISBLANK(B1601),"",IFERROR(IF(VLOOKUP(B1601,'Np PL4 Stock'!$A:$J,10,FALSE)="Np4",D1601-VLOOKUP(B1601,'Np PL4 Stock'!$A:$E,5,FALSE),D1601-VLOOKUP(B1601,'Np PL4 Stock'!$A:$E,5,FALSE)-1),""))</f>
        <v/>
      </c>
      <c r="AN1601" s="147"/>
      <c r="AO1601" s="147"/>
      <c r="AP1601" s="59"/>
      <c r="AQ1601" s="59"/>
      <c r="AR1601" s="59"/>
      <c r="AS1601" s="59"/>
      <c r="AT1601" s="73"/>
      <c r="AU1601" s="73"/>
      <c r="AV1601" s="73"/>
      <c r="AW1601" s="73"/>
      <c r="AX1601" s="84"/>
      <c r="AY1601" s="59"/>
      <c r="AZ1601" s="59"/>
      <c r="BA1601" s="59"/>
      <c r="BB1601" s="59"/>
      <c r="BC1601" s="59"/>
      <c r="BD1601" s="59"/>
      <c r="BE1601" s="84"/>
      <c r="BF1601" s="84"/>
      <c r="BG1601" s="84"/>
      <c r="BH1601" s="84"/>
      <c r="BI1601" s="85"/>
      <c r="BJ1601" s="86"/>
      <c r="BK1601" s="86"/>
      <c r="BL1601" s="86"/>
      <c r="BM1601" s="86"/>
      <c r="BN1601" s="86"/>
      <c r="BO1601" s="59"/>
      <c r="BP1601" s="69"/>
      <c r="BQ1601" s="92">
        <v>0</v>
      </c>
      <c r="BR1601" s="93">
        <v>0</v>
      </c>
      <c r="BS1601" s="94" t="str">
        <f t="shared" si="255"/>
        <v/>
      </c>
      <c r="BT1601" s="95">
        <v>0</v>
      </c>
      <c r="BU1601" s="101" t="str">
        <f t="shared" si="256"/>
        <v/>
      </c>
      <c r="BV1601" s="102" t="str">
        <f t="shared" si="257"/>
        <v>-</v>
      </c>
      <c r="BW1601" s="103"/>
      <c r="BX1601" s="104" t="str">
        <f t="shared" si="258"/>
        <v>-</v>
      </c>
      <c r="BY1601" s="105"/>
      <c r="BZ1601" s="103"/>
      <c r="CA1601" s="106"/>
      <c r="CB1601" s="107"/>
      <c r="CC1601" s="112"/>
      <c r="CD1601" s="106"/>
      <c r="CE1601" s="103"/>
      <c r="CF1601" s="113"/>
      <c r="CG1601" s="114"/>
    </row>
    <row r="1602" spans="1:85">
      <c r="A1602" s="53" t="str">
        <f t="shared" si="259"/>
        <v>--</v>
      </c>
      <c r="B1602" s="47" t="str">
        <f t="shared" si="260"/>
        <v>-</v>
      </c>
      <c r="C1602" s="153"/>
      <c r="D1602" s="49"/>
      <c r="E1602" s="50"/>
      <c r="F1602" s="51"/>
      <c r="G1602" s="59"/>
      <c r="H1602" s="51"/>
      <c r="I1602" s="59"/>
      <c r="J1602" s="60" t="str">
        <f>IF(ISBLANK(H1602),"",IFERROR(VLOOKUP(B1602,'Np PL4 Stock'!$A:$D,4,FALSE),""))</f>
        <v/>
      </c>
      <c r="K1602" s="61" t="str">
        <f>IF(ISBLANK(H1602),"",SUMIF('Np PL4 Stock'!$A:$A,B1602,'Np PL4 Stock'!$N:$N))</f>
        <v/>
      </c>
      <c r="L1602" s="62" t="str">
        <f>IF(ISBLANK(H1602),"",VLOOKUP(LEFT(B1602,5),Unit!A:B,2,FALSE))</f>
        <v/>
      </c>
      <c r="M1602" s="63" t="str">
        <f>IF(ISBLANK(H1602),"",IFERROR(VLOOKUP(B1602,'Np PL4 Stock'!$A:$T,20,FALSE),""))</f>
        <v/>
      </c>
      <c r="N1602" s="63" t="str">
        <f>IF(ISBLANK(H1602),"",IFERROR(VLOOKUP(B1602,'Np PL4 Stock'!$A:$U,21,FALSE),""))</f>
        <v/>
      </c>
      <c r="O1602" s="62" t="str">
        <f t="shared" si="253"/>
        <v/>
      </c>
      <c r="P1602" s="62" t="str">
        <f t="shared" si="251"/>
        <v/>
      </c>
      <c r="Q1602" s="67" t="str">
        <f t="shared" si="254"/>
        <v/>
      </c>
      <c r="R1602" s="67" t="str">
        <f t="shared" si="252"/>
        <v/>
      </c>
      <c r="S1602" s="59"/>
      <c r="T1602" s="147"/>
      <c r="U1602" s="147"/>
      <c r="V1602" s="59"/>
      <c r="W1602" s="59"/>
      <c r="X1602" s="59"/>
      <c r="Y1602" s="59"/>
      <c r="Z1602" s="59"/>
      <c r="AA1602" s="59"/>
      <c r="AB1602" s="59"/>
      <c r="AC1602" s="59"/>
      <c r="AD1602" s="59"/>
      <c r="AE1602" s="59"/>
      <c r="AF1602" s="73"/>
      <c r="AG1602" s="73"/>
      <c r="AH1602" s="73"/>
      <c r="AI1602" s="73"/>
      <c r="AJ1602" s="73"/>
      <c r="AK1602" s="73"/>
      <c r="AL1602" s="77" t="str">
        <f>IF(ISBLANK(S1602),"",IF(AJ1602="Fail","Fail",IF(E1602="PL4",IF(AND(T1602&gt;STD_01122025!$D$3,U1602&lt;STD_01122025!$D$4,OR(AF1602="ND",AF1602&lt;STD_01122025!$D$7),AH1602="ND"),"Pass","Fail"),IF(E1602="PL12",IF(AND(S1602&lt;STD_01122025!$F$2,T1602&gt;STD_01122025!$F$3,U1602&lt;STD_01122025!$F$4,V1602&gt;STD_01122025!$F$5,X1602&gt;STD_01122025!$F$6,OR(AF1602="ND",AF1602&lt;STD_01122025!$F$7),AH1602="ND"),"Pass","Fail"),IF(E1602="SuperPL",IF(AND(T1602&gt;STD_01122025!$H$3,U1602&lt;STD_01122025!$H$4,V1602&gt;STD_01122025!$H$5,X1602&gt;STD_01122025!$H$6,OR(AF1602="ND",AF1602&lt;STD_01122025!$H$7),AH1602="ND"),"Pass","Fail"),IF(E1602="Flight",IF(AND(T1602&gt;STD_01122025!$J$3,U1602&lt;STD_01122025!$J$4,X1602&gt;STD_01122025!$J$6,OR(AF1602="ND",AF1602&lt;STD_01122025!$J$7),AH1602="ND"),"Pass","Fail"),""))))))</f>
        <v/>
      </c>
      <c r="AM1602" s="62" t="str">
        <f>IF(ISBLANK(B1602),"",IFERROR(IF(VLOOKUP(B1602,'Np PL4 Stock'!$A:$J,10,FALSE)="Np4",D1602-VLOOKUP(B1602,'Np PL4 Stock'!$A:$E,5,FALSE),D1602-VLOOKUP(B1602,'Np PL4 Stock'!$A:$E,5,FALSE)-1),""))</f>
        <v/>
      </c>
      <c r="AN1602" s="147"/>
      <c r="AO1602" s="147"/>
      <c r="AP1602" s="59"/>
      <c r="AQ1602" s="59"/>
      <c r="AR1602" s="59"/>
      <c r="AS1602" s="59"/>
      <c r="AT1602" s="73"/>
      <c r="AU1602" s="73"/>
      <c r="AV1602" s="73"/>
      <c r="AW1602" s="73"/>
      <c r="AX1602" s="84"/>
      <c r="AY1602" s="59"/>
      <c r="AZ1602" s="59"/>
      <c r="BA1602" s="59"/>
      <c r="BB1602" s="59"/>
      <c r="BC1602" s="59"/>
      <c r="BD1602" s="59"/>
      <c r="BE1602" s="84"/>
      <c r="BF1602" s="84"/>
      <c r="BG1602" s="84"/>
      <c r="BH1602" s="84"/>
      <c r="BI1602" s="85"/>
      <c r="BJ1602" s="86"/>
      <c r="BK1602" s="86"/>
      <c r="BL1602" s="86"/>
      <c r="BM1602" s="86"/>
      <c r="BN1602" s="86"/>
      <c r="BO1602" s="59"/>
      <c r="BP1602" s="69"/>
      <c r="BQ1602" s="92">
        <v>0</v>
      </c>
      <c r="BR1602" s="93">
        <v>0</v>
      </c>
      <c r="BS1602" s="94" t="str">
        <f t="shared" si="255"/>
        <v/>
      </c>
      <c r="BT1602" s="95">
        <v>0</v>
      </c>
      <c r="BU1602" s="101" t="str">
        <f t="shared" si="256"/>
        <v/>
      </c>
      <c r="BV1602" s="102" t="str">
        <f t="shared" si="257"/>
        <v>-</v>
      </c>
      <c r="BW1602" s="103"/>
      <c r="BX1602" s="104" t="str">
        <f t="shared" si="258"/>
        <v>-</v>
      </c>
      <c r="BY1602" s="105"/>
      <c r="BZ1602" s="103"/>
      <c r="CA1602" s="106"/>
      <c r="CB1602" s="107"/>
      <c r="CC1602" s="112"/>
      <c r="CD1602" s="106"/>
      <c r="CE1602" s="103"/>
      <c r="CF1602" s="113"/>
      <c r="CG1602" s="114"/>
    </row>
    <row r="1603" spans="1:85">
      <c r="A1603" s="53" t="str">
        <f t="shared" si="259"/>
        <v>--</v>
      </c>
      <c r="B1603" s="47" t="str">
        <f t="shared" si="260"/>
        <v>-</v>
      </c>
      <c r="C1603" s="153"/>
      <c r="D1603" s="49"/>
      <c r="E1603" s="50"/>
      <c r="F1603" s="51"/>
      <c r="G1603" s="59"/>
      <c r="H1603" s="51"/>
      <c r="I1603" s="59"/>
      <c r="J1603" s="60" t="str">
        <f>IF(ISBLANK(H1603),"",IFERROR(VLOOKUP(B1603,'Np PL4 Stock'!$A:$D,4,FALSE),""))</f>
        <v/>
      </c>
      <c r="K1603" s="61" t="str">
        <f>IF(ISBLANK(H1603),"",SUMIF('Np PL4 Stock'!$A:$A,B1603,'Np PL4 Stock'!$N:$N))</f>
        <v/>
      </c>
      <c r="L1603" s="62" t="str">
        <f>IF(ISBLANK(H1603),"",VLOOKUP(LEFT(B1603,5),Unit!A:B,2,FALSE))</f>
        <v/>
      </c>
      <c r="M1603" s="63" t="str">
        <f>IF(ISBLANK(H1603),"",IFERROR(VLOOKUP(B1603,'Np PL4 Stock'!$A:$T,20,FALSE),""))</f>
        <v/>
      </c>
      <c r="N1603" s="63" t="str">
        <f>IF(ISBLANK(H1603),"",IFERROR(VLOOKUP(B1603,'Np PL4 Stock'!$A:$U,21,FALSE),""))</f>
        <v/>
      </c>
      <c r="O1603" s="62" t="str">
        <f t="shared" si="253"/>
        <v/>
      </c>
      <c r="P1603" s="62" t="str">
        <f t="shared" ref="P1603:P1666" si="261">IFERROR((SUMIFS(BS:BS,A:A,A1603))/(L1603*10^3),"")</f>
        <v/>
      </c>
      <c r="Q1603" s="67" t="str">
        <f t="shared" si="254"/>
        <v/>
      </c>
      <c r="R1603" s="67" t="str">
        <f t="shared" ref="R1603:R1666" si="262">IFERROR(SUM(SUMIF(B:B,B1603,BS:BS),SUMIF(B:B,B1603,BT:BT))/(K1603*10^6),"")</f>
        <v/>
      </c>
      <c r="S1603" s="59"/>
      <c r="T1603" s="147"/>
      <c r="U1603" s="147"/>
      <c r="V1603" s="59"/>
      <c r="W1603" s="59"/>
      <c r="X1603" s="59"/>
      <c r="Y1603" s="59"/>
      <c r="Z1603" s="59"/>
      <c r="AA1603" s="59"/>
      <c r="AB1603" s="59"/>
      <c r="AC1603" s="59"/>
      <c r="AD1603" s="59"/>
      <c r="AE1603" s="59"/>
      <c r="AF1603" s="73"/>
      <c r="AG1603" s="73"/>
      <c r="AH1603" s="73"/>
      <c r="AI1603" s="73"/>
      <c r="AJ1603" s="73"/>
      <c r="AK1603" s="73"/>
      <c r="AL1603" s="77" t="str">
        <f>IF(ISBLANK(S1603),"",IF(AJ1603="Fail","Fail",IF(E1603="PL4",IF(AND(T1603&gt;STD_01122025!$D$3,U1603&lt;STD_01122025!$D$4,OR(AF1603="ND",AF1603&lt;STD_01122025!$D$7),AH1603="ND"),"Pass","Fail"),IF(E1603="PL12",IF(AND(S1603&lt;STD_01122025!$F$2,T1603&gt;STD_01122025!$F$3,U1603&lt;STD_01122025!$F$4,V1603&gt;STD_01122025!$F$5,X1603&gt;STD_01122025!$F$6,OR(AF1603="ND",AF1603&lt;STD_01122025!$F$7),AH1603="ND"),"Pass","Fail"),IF(E1603="SuperPL",IF(AND(T1603&gt;STD_01122025!$H$3,U1603&lt;STD_01122025!$H$4,V1603&gt;STD_01122025!$H$5,X1603&gt;STD_01122025!$H$6,OR(AF1603="ND",AF1603&lt;STD_01122025!$H$7),AH1603="ND"),"Pass","Fail"),IF(E1603="Flight",IF(AND(T1603&gt;STD_01122025!$J$3,U1603&lt;STD_01122025!$J$4,X1603&gt;STD_01122025!$J$6,OR(AF1603="ND",AF1603&lt;STD_01122025!$J$7),AH1603="ND"),"Pass","Fail"),""))))))</f>
        <v/>
      </c>
      <c r="AM1603" s="62" t="str">
        <f>IF(ISBLANK(B1603),"",IFERROR(IF(VLOOKUP(B1603,'Np PL4 Stock'!$A:$J,10,FALSE)="Np4",D1603-VLOOKUP(B1603,'Np PL4 Stock'!$A:$E,5,FALSE),D1603-VLOOKUP(B1603,'Np PL4 Stock'!$A:$E,5,FALSE)-1),""))</f>
        <v/>
      </c>
      <c r="AN1603" s="147"/>
      <c r="AO1603" s="147"/>
      <c r="AP1603" s="59"/>
      <c r="AQ1603" s="59"/>
      <c r="AR1603" s="59"/>
      <c r="AS1603" s="59"/>
      <c r="AT1603" s="73"/>
      <c r="AU1603" s="73"/>
      <c r="AV1603" s="73"/>
      <c r="AW1603" s="73"/>
      <c r="AX1603" s="84"/>
      <c r="AY1603" s="59"/>
      <c r="AZ1603" s="59"/>
      <c r="BA1603" s="59"/>
      <c r="BB1603" s="59"/>
      <c r="BC1603" s="59"/>
      <c r="BD1603" s="59"/>
      <c r="BE1603" s="84"/>
      <c r="BF1603" s="84"/>
      <c r="BG1603" s="84"/>
      <c r="BH1603" s="84"/>
      <c r="BI1603" s="85"/>
      <c r="BJ1603" s="86"/>
      <c r="BK1603" s="86"/>
      <c r="BL1603" s="86"/>
      <c r="BM1603" s="86"/>
      <c r="BN1603" s="86"/>
      <c r="BO1603" s="59"/>
      <c r="BP1603" s="69"/>
      <c r="BQ1603" s="92">
        <v>0</v>
      </c>
      <c r="BR1603" s="93">
        <v>0</v>
      </c>
      <c r="BS1603" s="94" t="str">
        <f t="shared" si="255"/>
        <v/>
      </c>
      <c r="BT1603" s="95">
        <v>0</v>
      </c>
      <c r="BU1603" s="101" t="str">
        <f t="shared" si="256"/>
        <v/>
      </c>
      <c r="BV1603" s="102" t="str">
        <f t="shared" si="257"/>
        <v>-</v>
      </c>
      <c r="BW1603" s="103"/>
      <c r="BX1603" s="104" t="str">
        <f t="shared" si="258"/>
        <v>-</v>
      </c>
      <c r="BY1603" s="105"/>
      <c r="BZ1603" s="103"/>
      <c r="CA1603" s="106"/>
      <c r="CB1603" s="107"/>
      <c r="CC1603" s="112"/>
      <c r="CD1603" s="106"/>
      <c r="CE1603" s="103"/>
      <c r="CF1603" s="113"/>
      <c r="CG1603" s="114"/>
    </row>
    <row r="1604" spans="1:85">
      <c r="A1604" s="53" t="str">
        <f t="shared" si="259"/>
        <v>--</v>
      </c>
      <c r="B1604" s="47" t="str">
        <f t="shared" si="260"/>
        <v>-</v>
      </c>
      <c r="C1604" s="153"/>
      <c r="D1604" s="49"/>
      <c r="E1604" s="50"/>
      <c r="F1604" s="51"/>
      <c r="G1604" s="59"/>
      <c r="H1604" s="51"/>
      <c r="I1604" s="59"/>
      <c r="J1604" s="60" t="str">
        <f>IF(ISBLANK(H1604),"",IFERROR(VLOOKUP(B1604,'Np PL4 Stock'!$A:$D,4,FALSE),""))</f>
        <v/>
      </c>
      <c r="K1604" s="61" t="str">
        <f>IF(ISBLANK(H1604),"",SUMIF('Np PL4 Stock'!$A:$A,B1604,'Np PL4 Stock'!$N:$N))</f>
        <v/>
      </c>
      <c r="L1604" s="62" t="str">
        <f>IF(ISBLANK(H1604),"",VLOOKUP(LEFT(B1604,5),Unit!A:B,2,FALSE))</f>
        <v/>
      </c>
      <c r="M1604" s="63" t="str">
        <f>IF(ISBLANK(H1604),"",IFERROR(VLOOKUP(B1604,'Np PL4 Stock'!$A:$T,20,FALSE),""))</f>
        <v/>
      </c>
      <c r="N1604" s="63" t="str">
        <f>IF(ISBLANK(H1604),"",IFERROR(VLOOKUP(B1604,'Np PL4 Stock'!$A:$U,21,FALSE),""))</f>
        <v/>
      </c>
      <c r="O1604" s="62" t="str">
        <f t="shared" ref="O1604:O1667" si="263">IFERROR((K1604*10^6)/(L1604*10^3),"")</f>
        <v/>
      </c>
      <c r="P1604" s="62" t="str">
        <f t="shared" si="261"/>
        <v/>
      </c>
      <c r="Q1604" s="67" t="str">
        <f t="shared" ref="Q1604:Q1667" si="264">IFERROR(SUM(SUMIF(B:B,B1604,BQ:BQ),SUMIF(B:B,B1604,BR:BR))/(K1604*10^6),"")</f>
        <v/>
      </c>
      <c r="R1604" s="67" t="str">
        <f t="shared" si="262"/>
        <v/>
      </c>
      <c r="S1604" s="59"/>
      <c r="T1604" s="147"/>
      <c r="U1604" s="147"/>
      <c r="V1604" s="59"/>
      <c r="W1604" s="59"/>
      <c r="X1604" s="59"/>
      <c r="Y1604" s="59"/>
      <c r="Z1604" s="59"/>
      <c r="AA1604" s="59"/>
      <c r="AB1604" s="59"/>
      <c r="AC1604" s="59"/>
      <c r="AD1604" s="59"/>
      <c r="AE1604" s="59"/>
      <c r="AF1604" s="73"/>
      <c r="AG1604" s="73"/>
      <c r="AH1604" s="73"/>
      <c r="AI1604" s="73"/>
      <c r="AJ1604" s="73"/>
      <c r="AK1604" s="73"/>
      <c r="AL1604" s="77" t="str">
        <f>IF(ISBLANK(S1604),"",IF(AJ1604="Fail","Fail",IF(E1604="PL4",IF(AND(T1604&gt;STD_01122025!$D$3,U1604&lt;STD_01122025!$D$4,OR(AF1604="ND",AF1604&lt;STD_01122025!$D$7),AH1604="ND"),"Pass","Fail"),IF(E1604="PL12",IF(AND(S1604&lt;STD_01122025!$F$2,T1604&gt;STD_01122025!$F$3,U1604&lt;STD_01122025!$F$4,V1604&gt;STD_01122025!$F$5,X1604&gt;STD_01122025!$F$6,OR(AF1604="ND",AF1604&lt;STD_01122025!$F$7),AH1604="ND"),"Pass","Fail"),IF(E1604="SuperPL",IF(AND(T1604&gt;STD_01122025!$H$3,U1604&lt;STD_01122025!$H$4,V1604&gt;STD_01122025!$H$5,X1604&gt;STD_01122025!$H$6,OR(AF1604="ND",AF1604&lt;STD_01122025!$H$7),AH1604="ND"),"Pass","Fail"),IF(E1604="Flight",IF(AND(T1604&gt;STD_01122025!$J$3,U1604&lt;STD_01122025!$J$4,X1604&gt;STD_01122025!$J$6,OR(AF1604="ND",AF1604&lt;STD_01122025!$J$7),AH1604="ND"),"Pass","Fail"),""))))))</f>
        <v/>
      </c>
      <c r="AM1604" s="62" t="str">
        <f>IF(ISBLANK(B1604),"",IFERROR(IF(VLOOKUP(B1604,'Np PL4 Stock'!$A:$J,10,FALSE)="Np4",D1604-VLOOKUP(B1604,'Np PL4 Stock'!$A:$E,5,FALSE),D1604-VLOOKUP(B1604,'Np PL4 Stock'!$A:$E,5,FALSE)-1),""))</f>
        <v/>
      </c>
      <c r="AN1604" s="147"/>
      <c r="AO1604" s="147"/>
      <c r="AP1604" s="59"/>
      <c r="AQ1604" s="59"/>
      <c r="AR1604" s="59"/>
      <c r="AS1604" s="59"/>
      <c r="AT1604" s="73"/>
      <c r="AU1604" s="73"/>
      <c r="AV1604" s="73"/>
      <c r="AW1604" s="73"/>
      <c r="AX1604" s="84"/>
      <c r="AY1604" s="59"/>
      <c r="AZ1604" s="59"/>
      <c r="BA1604" s="59"/>
      <c r="BB1604" s="59"/>
      <c r="BC1604" s="59"/>
      <c r="BD1604" s="59"/>
      <c r="BE1604" s="84"/>
      <c r="BF1604" s="84"/>
      <c r="BG1604" s="84"/>
      <c r="BH1604" s="84"/>
      <c r="BI1604" s="85"/>
      <c r="BJ1604" s="86"/>
      <c r="BK1604" s="86"/>
      <c r="BL1604" s="86"/>
      <c r="BM1604" s="86"/>
      <c r="BN1604" s="86"/>
      <c r="BO1604" s="59"/>
      <c r="BP1604" s="69"/>
      <c r="BQ1604" s="92">
        <v>0</v>
      </c>
      <c r="BR1604" s="93">
        <v>0</v>
      </c>
      <c r="BS1604" s="94" t="str">
        <f t="shared" ref="BS1604:BS1667" si="265">IF(ISBLANK(D1604),"",SUM(BQ1604:BR1604))</f>
        <v/>
      </c>
      <c r="BT1604" s="95">
        <v>0</v>
      </c>
      <c r="BU1604" s="101" t="str">
        <f t="shared" ref="BU1604:BU1667" si="266">IF(ISBLANK(D1604),"",SUM(BS1604:BT1604))</f>
        <v/>
      </c>
      <c r="BV1604" s="102" t="str">
        <f t="shared" si="257"/>
        <v>-</v>
      </c>
      <c r="BW1604" s="103"/>
      <c r="BX1604" s="104" t="str">
        <f t="shared" si="258"/>
        <v>-</v>
      </c>
      <c r="BY1604" s="105"/>
      <c r="BZ1604" s="103"/>
      <c r="CA1604" s="106"/>
      <c r="CB1604" s="107"/>
      <c r="CC1604" s="112"/>
      <c r="CD1604" s="106"/>
      <c r="CE1604" s="103"/>
      <c r="CF1604" s="113"/>
      <c r="CG1604" s="114"/>
    </row>
    <row r="1605" spans="1:85">
      <c r="A1605" s="53" t="str">
        <f t="shared" si="259"/>
        <v>--</v>
      </c>
      <c r="B1605" s="47" t="str">
        <f t="shared" si="260"/>
        <v>-</v>
      </c>
      <c r="C1605" s="153"/>
      <c r="D1605" s="49"/>
      <c r="E1605" s="50"/>
      <c r="F1605" s="51"/>
      <c r="G1605" s="59"/>
      <c r="H1605" s="51"/>
      <c r="I1605" s="59"/>
      <c r="J1605" s="60" t="str">
        <f>IF(ISBLANK(H1605),"",IFERROR(VLOOKUP(B1605,'Np PL4 Stock'!$A:$D,4,FALSE),""))</f>
        <v/>
      </c>
      <c r="K1605" s="61" t="str">
        <f>IF(ISBLANK(H1605),"",SUMIF('Np PL4 Stock'!$A:$A,B1605,'Np PL4 Stock'!$N:$N))</f>
        <v/>
      </c>
      <c r="L1605" s="62" t="str">
        <f>IF(ISBLANK(H1605),"",VLOOKUP(LEFT(B1605,5),Unit!A:B,2,FALSE))</f>
        <v/>
      </c>
      <c r="M1605" s="63" t="str">
        <f>IF(ISBLANK(H1605),"",IFERROR(VLOOKUP(B1605,'Np PL4 Stock'!$A:$T,20,FALSE),""))</f>
        <v/>
      </c>
      <c r="N1605" s="63" t="str">
        <f>IF(ISBLANK(H1605),"",IFERROR(VLOOKUP(B1605,'Np PL4 Stock'!$A:$U,21,FALSE),""))</f>
        <v/>
      </c>
      <c r="O1605" s="62" t="str">
        <f t="shared" si="263"/>
        <v/>
      </c>
      <c r="P1605" s="62" t="str">
        <f t="shared" si="261"/>
        <v/>
      </c>
      <c r="Q1605" s="67" t="str">
        <f t="shared" si="264"/>
        <v/>
      </c>
      <c r="R1605" s="67" t="str">
        <f t="shared" si="262"/>
        <v/>
      </c>
      <c r="S1605" s="59"/>
      <c r="T1605" s="147"/>
      <c r="U1605" s="147"/>
      <c r="V1605" s="59"/>
      <c r="W1605" s="59"/>
      <c r="X1605" s="59"/>
      <c r="Y1605" s="59"/>
      <c r="Z1605" s="59"/>
      <c r="AA1605" s="59"/>
      <c r="AB1605" s="59"/>
      <c r="AC1605" s="59"/>
      <c r="AD1605" s="59"/>
      <c r="AE1605" s="59"/>
      <c r="AF1605" s="73"/>
      <c r="AG1605" s="73"/>
      <c r="AH1605" s="73"/>
      <c r="AI1605" s="73"/>
      <c r="AJ1605" s="73"/>
      <c r="AK1605" s="73"/>
      <c r="AL1605" s="77" t="str">
        <f>IF(ISBLANK(S1605),"",IF(AJ1605="Fail","Fail",IF(E1605="PL4",IF(AND(T1605&gt;STD_01122025!$D$3,U1605&lt;STD_01122025!$D$4,OR(AF1605="ND",AF1605&lt;STD_01122025!$D$7),AH1605="ND"),"Pass","Fail"),IF(E1605="PL12",IF(AND(S1605&lt;STD_01122025!$F$2,T1605&gt;STD_01122025!$F$3,U1605&lt;STD_01122025!$F$4,V1605&gt;STD_01122025!$F$5,X1605&gt;STD_01122025!$F$6,OR(AF1605="ND",AF1605&lt;STD_01122025!$F$7),AH1605="ND"),"Pass","Fail"),IF(E1605="SuperPL",IF(AND(T1605&gt;STD_01122025!$H$3,U1605&lt;STD_01122025!$H$4,V1605&gt;STD_01122025!$H$5,X1605&gt;STD_01122025!$H$6,OR(AF1605="ND",AF1605&lt;STD_01122025!$H$7),AH1605="ND"),"Pass","Fail"),IF(E1605="Flight",IF(AND(T1605&gt;STD_01122025!$J$3,U1605&lt;STD_01122025!$J$4,X1605&gt;STD_01122025!$J$6,OR(AF1605="ND",AF1605&lt;STD_01122025!$J$7),AH1605="ND"),"Pass","Fail"),""))))))</f>
        <v/>
      </c>
      <c r="AM1605" s="62" t="str">
        <f>IF(ISBLANK(B1605),"",IFERROR(IF(VLOOKUP(B1605,'Np PL4 Stock'!$A:$J,10,FALSE)="Np4",D1605-VLOOKUP(B1605,'Np PL4 Stock'!$A:$E,5,FALSE),D1605-VLOOKUP(B1605,'Np PL4 Stock'!$A:$E,5,FALSE)-1),""))</f>
        <v/>
      </c>
      <c r="AN1605" s="147"/>
      <c r="AO1605" s="147"/>
      <c r="AP1605" s="59"/>
      <c r="AQ1605" s="59"/>
      <c r="AR1605" s="59"/>
      <c r="AS1605" s="59"/>
      <c r="AT1605" s="73"/>
      <c r="AU1605" s="73"/>
      <c r="AV1605" s="73"/>
      <c r="AW1605" s="73"/>
      <c r="AX1605" s="84"/>
      <c r="AY1605" s="59"/>
      <c r="AZ1605" s="59"/>
      <c r="BA1605" s="59"/>
      <c r="BB1605" s="59"/>
      <c r="BC1605" s="59"/>
      <c r="BD1605" s="59"/>
      <c r="BE1605" s="84"/>
      <c r="BF1605" s="84"/>
      <c r="BG1605" s="84"/>
      <c r="BH1605" s="84"/>
      <c r="BI1605" s="85"/>
      <c r="BJ1605" s="86"/>
      <c r="BK1605" s="86"/>
      <c r="BL1605" s="86"/>
      <c r="BM1605" s="86"/>
      <c r="BN1605" s="86"/>
      <c r="BO1605" s="59"/>
      <c r="BP1605" s="69"/>
      <c r="BQ1605" s="92">
        <v>0</v>
      </c>
      <c r="BR1605" s="93">
        <v>0</v>
      </c>
      <c r="BS1605" s="94" t="str">
        <f t="shared" si="265"/>
        <v/>
      </c>
      <c r="BT1605" s="95">
        <v>0</v>
      </c>
      <c r="BU1605" s="101" t="str">
        <f t="shared" si="266"/>
        <v/>
      </c>
      <c r="BV1605" s="102" t="str">
        <f t="shared" si="257"/>
        <v>-</v>
      </c>
      <c r="BW1605" s="103"/>
      <c r="BX1605" s="104" t="str">
        <f t="shared" si="258"/>
        <v>-</v>
      </c>
      <c r="BY1605" s="105"/>
      <c r="BZ1605" s="103"/>
      <c r="CA1605" s="106"/>
      <c r="CB1605" s="107"/>
      <c r="CC1605" s="112"/>
      <c r="CD1605" s="106"/>
      <c r="CE1605" s="103"/>
      <c r="CF1605" s="113"/>
      <c r="CG1605" s="114"/>
    </row>
    <row r="1606" spans="1:85">
      <c r="A1606" s="53" t="str">
        <f t="shared" si="259"/>
        <v>--</v>
      </c>
      <c r="B1606" s="47" t="str">
        <f t="shared" si="260"/>
        <v>-</v>
      </c>
      <c r="C1606" s="153"/>
      <c r="D1606" s="49"/>
      <c r="E1606" s="50"/>
      <c r="F1606" s="51"/>
      <c r="G1606" s="59"/>
      <c r="H1606" s="51"/>
      <c r="I1606" s="59"/>
      <c r="J1606" s="60" t="str">
        <f>IF(ISBLANK(H1606),"",IFERROR(VLOOKUP(B1606,'Np PL4 Stock'!$A:$D,4,FALSE),""))</f>
        <v/>
      </c>
      <c r="K1606" s="61" t="str">
        <f>IF(ISBLANK(H1606),"",SUMIF('Np PL4 Stock'!$A:$A,B1606,'Np PL4 Stock'!$N:$N))</f>
        <v/>
      </c>
      <c r="L1606" s="62" t="str">
        <f>IF(ISBLANK(H1606),"",VLOOKUP(LEFT(B1606,5),Unit!A:B,2,FALSE))</f>
        <v/>
      </c>
      <c r="M1606" s="63" t="str">
        <f>IF(ISBLANK(H1606),"",IFERROR(VLOOKUP(B1606,'Np PL4 Stock'!$A:$T,20,FALSE),""))</f>
        <v/>
      </c>
      <c r="N1606" s="63" t="str">
        <f>IF(ISBLANK(H1606),"",IFERROR(VLOOKUP(B1606,'Np PL4 Stock'!$A:$U,21,FALSE),""))</f>
        <v/>
      </c>
      <c r="O1606" s="62" t="str">
        <f t="shared" si="263"/>
        <v/>
      </c>
      <c r="P1606" s="62" t="str">
        <f t="shared" si="261"/>
        <v/>
      </c>
      <c r="Q1606" s="67" t="str">
        <f t="shared" si="264"/>
        <v/>
      </c>
      <c r="R1606" s="67" t="str">
        <f t="shared" si="262"/>
        <v/>
      </c>
      <c r="S1606" s="59"/>
      <c r="T1606" s="147"/>
      <c r="U1606" s="147"/>
      <c r="V1606" s="59"/>
      <c r="W1606" s="59"/>
      <c r="X1606" s="59"/>
      <c r="Y1606" s="59"/>
      <c r="Z1606" s="59"/>
      <c r="AA1606" s="59"/>
      <c r="AB1606" s="59"/>
      <c r="AC1606" s="59"/>
      <c r="AD1606" s="59"/>
      <c r="AE1606" s="59"/>
      <c r="AF1606" s="73"/>
      <c r="AG1606" s="73"/>
      <c r="AH1606" s="73"/>
      <c r="AI1606" s="73"/>
      <c r="AJ1606" s="73"/>
      <c r="AK1606" s="73"/>
      <c r="AL1606" s="77" t="str">
        <f>IF(ISBLANK(S1606),"",IF(AJ1606="Fail","Fail",IF(E1606="PL4",IF(AND(T1606&gt;STD_01122025!$D$3,U1606&lt;STD_01122025!$D$4,OR(AF1606="ND",AF1606&lt;STD_01122025!$D$7),AH1606="ND"),"Pass","Fail"),IF(E1606="PL12",IF(AND(S1606&lt;STD_01122025!$F$2,T1606&gt;STD_01122025!$F$3,U1606&lt;STD_01122025!$F$4,V1606&gt;STD_01122025!$F$5,X1606&gt;STD_01122025!$F$6,OR(AF1606="ND",AF1606&lt;STD_01122025!$F$7),AH1606="ND"),"Pass","Fail"),IF(E1606="SuperPL",IF(AND(T1606&gt;STD_01122025!$H$3,U1606&lt;STD_01122025!$H$4,V1606&gt;STD_01122025!$H$5,X1606&gt;STD_01122025!$H$6,OR(AF1606="ND",AF1606&lt;STD_01122025!$H$7),AH1606="ND"),"Pass","Fail"),IF(E1606="Flight",IF(AND(T1606&gt;STD_01122025!$J$3,U1606&lt;STD_01122025!$J$4,X1606&gt;STD_01122025!$J$6,OR(AF1606="ND",AF1606&lt;STD_01122025!$J$7),AH1606="ND"),"Pass","Fail"),""))))))</f>
        <v/>
      </c>
      <c r="AM1606" s="62" t="str">
        <f>IF(ISBLANK(B1606),"",IFERROR(IF(VLOOKUP(B1606,'Np PL4 Stock'!$A:$J,10,FALSE)="Np4",D1606-VLOOKUP(B1606,'Np PL4 Stock'!$A:$E,5,FALSE),D1606-VLOOKUP(B1606,'Np PL4 Stock'!$A:$E,5,FALSE)-1),""))</f>
        <v/>
      </c>
      <c r="AN1606" s="147"/>
      <c r="AO1606" s="147"/>
      <c r="AP1606" s="59"/>
      <c r="AQ1606" s="59"/>
      <c r="AR1606" s="59"/>
      <c r="AS1606" s="59"/>
      <c r="AT1606" s="73"/>
      <c r="AU1606" s="73"/>
      <c r="AV1606" s="73"/>
      <c r="AW1606" s="73"/>
      <c r="AX1606" s="84"/>
      <c r="AY1606" s="59"/>
      <c r="AZ1606" s="59"/>
      <c r="BA1606" s="59"/>
      <c r="BB1606" s="59"/>
      <c r="BC1606" s="59"/>
      <c r="BD1606" s="59"/>
      <c r="BE1606" s="84"/>
      <c r="BF1606" s="84"/>
      <c r="BG1606" s="84"/>
      <c r="BH1606" s="84"/>
      <c r="BI1606" s="85"/>
      <c r="BJ1606" s="86"/>
      <c r="BK1606" s="86"/>
      <c r="BL1606" s="86"/>
      <c r="BM1606" s="86"/>
      <c r="BN1606" s="86"/>
      <c r="BO1606" s="59"/>
      <c r="BP1606" s="69"/>
      <c r="BQ1606" s="92">
        <v>0</v>
      </c>
      <c r="BR1606" s="93">
        <v>0</v>
      </c>
      <c r="BS1606" s="94" t="str">
        <f t="shared" si="265"/>
        <v/>
      </c>
      <c r="BT1606" s="95">
        <v>0</v>
      </c>
      <c r="BU1606" s="101" t="str">
        <f t="shared" si="266"/>
        <v/>
      </c>
      <c r="BV1606" s="102" t="str">
        <f t="shared" ref="BV1606:BV1669" si="267">IF(ISNUMBER(AQ1606),(1/AQ1606)*10^3,"-")</f>
        <v>-</v>
      </c>
      <c r="BW1606" s="103"/>
      <c r="BX1606" s="104" t="str">
        <f t="shared" si="258"/>
        <v>-</v>
      </c>
      <c r="BY1606" s="105"/>
      <c r="BZ1606" s="103"/>
      <c r="CA1606" s="106"/>
      <c r="CB1606" s="107"/>
      <c r="CC1606" s="112"/>
      <c r="CD1606" s="106"/>
      <c r="CE1606" s="103"/>
      <c r="CF1606" s="113"/>
      <c r="CG1606" s="114"/>
    </row>
    <row r="1607" spans="1:85">
      <c r="A1607" s="53" t="str">
        <f t="shared" si="259"/>
        <v>--</v>
      </c>
      <c r="B1607" s="47" t="str">
        <f t="shared" si="260"/>
        <v>-</v>
      </c>
      <c r="C1607" s="153"/>
      <c r="D1607" s="49"/>
      <c r="E1607" s="50"/>
      <c r="F1607" s="51"/>
      <c r="G1607" s="59"/>
      <c r="H1607" s="51"/>
      <c r="I1607" s="59"/>
      <c r="J1607" s="60" t="str">
        <f>IF(ISBLANK(H1607),"",IFERROR(VLOOKUP(B1607,'Np PL4 Stock'!$A:$D,4,FALSE),""))</f>
        <v/>
      </c>
      <c r="K1607" s="61" t="str">
        <f>IF(ISBLANK(H1607),"",SUMIF('Np PL4 Stock'!$A:$A,B1607,'Np PL4 Stock'!$N:$N))</f>
        <v/>
      </c>
      <c r="L1607" s="62" t="str">
        <f>IF(ISBLANK(H1607),"",VLOOKUP(LEFT(B1607,5),Unit!A:B,2,FALSE))</f>
        <v/>
      </c>
      <c r="M1607" s="63" t="str">
        <f>IF(ISBLANK(H1607),"",IFERROR(VLOOKUP(B1607,'Np PL4 Stock'!$A:$T,20,FALSE),""))</f>
        <v/>
      </c>
      <c r="N1607" s="63" t="str">
        <f>IF(ISBLANK(H1607),"",IFERROR(VLOOKUP(B1607,'Np PL4 Stock'!$A:$U,21,FALSE),""))</f>
        <v/>
      </c>
      <c r="O1607" s="62" t="str">
        <f t="shared" si="263"/>
        <v/>
      </c>
      <c r="P1607" s="62" t="str">
        <f t="shared" si="261"/>
        <v/>
      </c>
      <c r="Q1607" s="67" t="str">
        <f t="shared" si="264"/>
        <v/>
      </c>
      <c r="R1607" s="67" t="str">
        <f t="shared" si="262"/>
        <v/>
      </c>
      <c r="S1607" s="59"/>
      <c r="T1607" s="147"/>
      <c r="U1607" s="147"/>
      <c r="V1607" s="59"/>
      <c r="W1607" s="59"/>
      <c r="X1607" s="59"/>
      <c r="Y1607" s="59"/>
      <c r="Z1607" s="59"/>
      <c r="AA1607" s="59"/>
      <c r="AB1607" s="59"/>
      <c r="AC1607" s="59"/>
      <c r="AD1607" s="59"/>
      <c r="AE1607" s="59"/>
      <c r="AF1607" s="73"/>
      <c r="AG1607" s="73"/>
      <c r="AH1607" s="73"/>
      <c r="AI1607" s="73"/>
      <c r="AJ1607" s="73"/>
      <c r="AK1607" s="73"/>
      <c r="AL1607" s="77" t="str">
        <f>IF(ISBLANK(S1607),"",IF(AJ1607="Fail","Fail",IF(E1607="PL4",IF(AND(T1607&gt;STD_01122025!$D$3,U1607&lt;STD_01122025!$D$4,OR(AF1607="ND",AF1607&lt;STD_01122025!$D$7),AH1607="ND"),"Pass","Fail"),IF(E1607="PL12",IF(AND(S1607&lt;STD_01122025!$F$2,T1607&gt;STD_01122025!$F$3,U1607&lt;STD_01122025!$F$4,V1607&gt;STD_01122025!$F$5,X1607&gt;STD_01122025!$F$6,OR(AF1607="ND",AF1607&lt;STD_01122025!$F$7),AH1607="ND"),"Pass","Fail"),IF(E1607="SuperPL",IF(AND(T1607&gt;STD_01122025!$H$3,U1607&lt;STD_01122025!$H$4,V1607&gt;STD_01122025!$H$5,X1607&gt;STD_01122025!$H$6,OR(AF1607="ND",AF1607&lt;STD_01122025!$H$7),AH1607="ND"),"Pass","Fail"),IF(E1607="Flight",IF(AND(T1607&gt;STD_01122025!$J$3,U1607&lt;STD_01122025!$J$4,X1607&gt;STD_01122025!$J$6,OR(AF1607="ND",AF1607&lt;STD_01122025!$J$7),AH1607="ND"),"Pass","Fail"),""))))))</f>
        <v/>
      </c>
      <c r="AM1607" s="62" t="str">
        <f>IF(ISBLANK(B1607),"",IFERROR(IF(VLOOKUP(B1607,'Np PL4 Stock'!$A:$J,10,FALSE)="Np4",D1607-VLOOKUP(B1607,'Np PL4 Stock'!$A:$E,5,FALSE),D1607-VLOOKUP(B1607,'Np PL4 Stock'!$A:$E,5,FALSE)-1),""))</f>
        <v/>
      </c>
      <c r="AN1607" s="147"/>
      <c r="AO1607" s="147"/>
      <c r="AP1607" s="59"/>
      <c r="AQ1607" s="59"/>
      <c r="AR1607" s="59"/>
      <c r="AS1607" s="59"/>
      <c r="AT1607" s="73"/>
      <c r="AU1607" s="73"/>
      <c r="AV1607" s="73"/>
      <c r="AW1607" s="73"/>
      <c r="AX1607" s="84"/>
      <c r="AY1607" s="59"/>
      <c r="AZ1607" s="59"/>
      <c r="BA1607" s="59"/>
      <c r="BB1607" s="59"/>
      <c r="BC1607" s="59"/>
      <c r="BD1607" s="59"/>
      <c r="BE1607" s="84"/>
      <c r="BF1607" s="84"/>
      <c r="BG1607" s="84"/>
      <c r="BH1607" s="84"/>
      <c r="BI1607" s="85"/>
      <c r="BJ1607" s="86"/>
      <c r="BK1607" s="86"/>
      <c r="BL1607" s="86"/>
      <c r="BM1607" s="86"/>
      <c r="BN1607" s="86"/>
      <c r="BO1607" s="59"/>
      <c r="BP1607" s="69"/>
      <c r="BQ1607" s="92">
        <v>0</v>
      </c>
      <c r="BR1607" s="93">
        <v>0</v>
      </c>
      <c r="BS1607" s="94" t="str">
        <f t="shared" si="265"/>
        <v/>
      </c>
      <c r="BT1607" s="95">
        <v>0</v>
      </c>
      <c r="BU1607" s="101" t="str">
        <f t="shared" si="266"/>
        <v/>
      </c>
      <c r="BV1607" s="102" t="str">
        <f t="shared" si="267"/>
        <v>-</v>
      </c>
      <c r="BW1607" s="103"/>
      <c r="BX1607" s="104" t="str">
        <f t="shared" ref="BX1607:BX1670" si="268">IFERROR((BU1607*BV1607)/10^3,"-")</f>
        <v>-</v>
      </c>
      <c r="BY1607" s="105"/>
      <c r="BZ1607" s="103"/>
      <c r="CA1607" s="106"/>
      <c r="CB1607" s="107"/>
      <c r="CC1607" s="112"/>
      <c r="CD1607" s="106"/>
      <c r="CE1607" s="103"/>
      <c r="CF1607" s="113"/>
      <c r="CG1607" s="114"/>
    </row>
    <row r="1608" spans="1:85">
      <c r="A1608" s="53" t="str">
        <f t="shared" si="259"/>
        <v>--</v>
      </c>
      <c r="B1608" s="47" t="str">
        <f t="shared" si="260"/>
        <v>-</v>
      </c>
      <c r="C1608" s="153"/>
      <c r="D1608" s="49"/>
      <c r="E1608" s="50"/>
      <c r="F1608" s="51"/>
      <c r="G1608" s="59"/>
      <c r="H1608" s="51"/>
      <c r="I1608" s="59"/>
      <c r="J1608" s="60" t="str">
        <f>IF(ISBLANK(H1608),"",IFERROR(VLOOKUP(B1608,'Np PL4 Stock'!$A:$D,4,FALSE),""))</f>
        <v/>
      </c>
      <c r="K1608" s="61" t="str">
        <f>IF(ISBLANK(H1608),"",SUMIF('Np PL4 Stock'!$A:$A,B1608,'Np PL4 Stock'!$N:$N))</f>
        <v/>
      </c>
      <c r="L1608" s="62" t="str">
        <f>IF(ISBLANK(H1608),"",VLOOKUP(LEFT(B1608,5),Unit!A:B,2,FALSE))</f>
        <v/>
      </c>
      <c r="M1608" s="63" t="str">
        <f>IF(ISBLANK(H1608),"",IFERROR(VLOOKUP(B1608,'Np PL4 Stock'!$A:$T,20,FALSE),""))</f>
        <v/>
      </c>
      <c r="N1608" s="63" t="str">
        <f>IF(ISBLANK(H1608),"",IFERROR(VLOOKUP(B1608,'Np PL4 Stock'!$A:$U,21,FALSE),""))</f>
        <v/>
      </c>
      <c r="O1608" s="62" t="str">
        <f t="shared" si="263"/>
        <v/>
      </c>
      <c r="P1608" s="62" t="str">
        <f t="shared" si="261"/>
        <v/>
      </c>
      <c r="Q1608" s="67" t="str">
        <f t="shared" si="264"/>
        <v/>
      </c>
      <c r="R1608" s="67" t="str">
        <f t="shared" si="262"/>
        <v/>
      </c>
      <c r="S1608" s="59"/>
      <c r="T1608" s="147"/>
      <c r="U1608" s="147"/>
      <c r="V1608" s="59"/>
      <c r="W1608" s="59"/>
      <c r="X1608" s="59"/>
      <c r="Y1608" s="59"/>
      <c r="Z1608" s="59"/>
      <c r="AA1608" s="59"/>
      <c r="AB1608" s="59"/>
      <c r="AC1608" s="59"/>
      <c r="AD1608" s="59"/>
      <c r="AE1608" s="59"/>
      <c r="AF1608" s="73"/>
      <c r="AG1608" s="73"/>
      <c r="AH1608" s="73"/>
      <c r="AI1608" s="73"/>
      <c r="AJ1608" s="73"/>
      <c r="AK1608" s="73"/>
      <c r="AL1608" s="77" t="str">
        <f>IF(ISBLANK(S1608),"",IF(AJ1608="Fail","Fail",IF(E1608="PL4",IF(AND(T1608&gt;STD_01122025!$D$3,U1608&lt;STD_01122025!$D$4,OR(AF1608="ND",AF1608&lt;STD_01122025!$D$7),AH1608="ND"),"Pass","Fail"),IF(E1608="PL12",IF(AND(S1608&lt;STD_01122025!$F$2,T1608&gt;STD_01122025!$F$3,U1608&lt;STD_01122025!$F$4,V1608&gt;STD_01122025!$F$5,X1608&gt;STD_01122025!$F$6,OR(AF1608="ND",AF1608&lt;STD_01122025!$F$7),AH1608="ND"),"Pass","Fail"),IF(E1608="SuperPL",IF(AND(T1608&gt;STD_01122025!$H$3,U1608&lt;STD_01122025!$H$4,V1608&gt;STD_01122025!$H$5,X1608&gt;STD_01122025!$H$6,OR(AF1608="ND",AF1608&lt;STD_01122025!$H$7),AH1608="ND"),"Pass","Fail"),IF(E1608="Flight",IF(AND(T1608&gt;STD_01122025!$J$3,U1608&lt;STD_01122025!$J$4,X1608&gt;STD_01122025!$J$6,OR(AF1608="ND",AF1608&lt;STD_01122025!$J$7),AH1608="ND"),"Pass","Fail"),""))))))</f>
        <v/>
      </c>
      <c r="AM1608" s="62" t="str">
        <f>IF(ISBLANK(B1608),"",IFERROR(IF(VLOOKUP(B1608,'Np PL4 Stock'!$A:$J,10,FALSE)="Np4",D1608-VLOOKUP(B1608,'Np PL4 Stock'!$A:$E,5,FALSE),D1608-VLOOKUP(B1608,'Np PL4 Stock'!$A:$E,5,FALSE)-1),""))</f>
        <v/>
      </c>
      <c r="AN1608" s="147"/>
      <c r="AO1608" s="147"/>
      <c r="AP1608" s="59"/>
      <c r="AQ1608" s="59"/>
      <c r="AR1608" s="59"/>
      <c r="AS1608" s="59"/>
      <c r="AT1608" s="73"/>
      <c r="AU1608" s="73"/>
      <c r="AV1608" s="73"/>
      <c r="AW1608" s="73"/>
      <c r="AX1608" s="84"/>
      <c r="AY1608" s="59"/>
      <c r="AZ1608" s="59"/>
      <c r="BA1608" s="59"/>
      <c r="BB1608" s="59"/>
      <c r="BC1608" s="59"/>
      <c r="BD1608" s="59"/>
      <c r="BE1608" s="84"/>
      <c r="BF1608" s="84"/>
      <c r="BG1608" s="84"/>
      <c r="BH1608" s="84"/>
      <c r="BI1608" s="85"/>
      <c r="BJ1608" s="86"/>
      <c r="BK1608" s="86"/>
      <c r="BL1608" s="86"/>
      <c r="BM1608" s="86"/>
      <c r="BN1608" s="86"/>
      <c r="BO1608" s="59"/>
      <c r="BP1608" s="69"/>
      <c r="BQ1608" s="92">
        <v>0</v>
      </c>
      <c r="BR1608" s="93">
        <v>0</v>
      </c>
      <c r="BS1608" s="94" t="str">
        <f t="shared" si="265"/>
        <v/>
      </c>
      <c r="BT1608" s="95">
        <v>0</v>
      </c>
      <c r="BU1608" s="101" t="str">
        <f t="shared" si="266"/>
        <v/>
      </c>
      <c r="BV1608" s="102" t="str">
        <f t="shared" si="267"/>
        <v>-</v>
      </c>
      <c r="BW1608" s="103"/>
      <c r="BX1608" s="104" t="str">
        <f t="shared" si="268"/>
        <v>-</v>
      </c>
      <c r="BY1608" s="105"/>
      <c r="BZ1608" s="103"/>
      <c r="CA1608" s="106"/>
      <c r="CB1608" s="107"/>
      <c r="CC1608" s="112"/>
      <c r="CD1608" s="106"/>
      <c r="CE1608" s="103"/>
      <c r="CF1608" s="113"/>
      <c r="CG1608" s="114"/>
    </row>
    <row r="1609" spans="1:85">
      <c r="A1609" s="53" t="str">
        <f t="shared" si="259"/>
        <v>--</v>
      </c>
      <c r="B1609" s="47" t="str">
        <f t="shared" si="260"/>
        <v>-</v>
      </c>
      <c r="C1609" s="153"/>
      <c r="D1609" s="49"/>
      <c r="E1609" s="50"/>
      <c r="F1609" s="51"/>
      <c r="G1609" s="59"/>
      <c r="H1609" s="51"/>
      <c r="I1609" s="59"/>
      <c r="J1609" s="60" t="str">
        <f>IF(ISBLANK(H1609),"",IFERROR(VLOOKUP(B1609,'Np PL4 Stock'!$A:$D,4,FALSE),""))</f>
        <v/>
      </c>
      <c r="K1609" s="61" t="str">
        <f>IF(ISBLANK(H1609),"",SUMIF('Np PL4 Stock'!$A:$A,B1609,'Np PL4 Stock'!$N:$N))</f>
        <v/>
      </c>
      <c r="L1609" s="62" t="str">
        <f>IF(ISBLANK(H1609),"",VLOOKUP(LEFT(B1609,5),Unit!A:B,2,FALSE))</f>
        <v/>
      </c>
      <c r="M1609" s="63" t="str">
        <f>IF(ISBLANK(H1609),"",IFERROR(VLOOKUP(B1609,'Np PL4 Stock'!$A:$T,20,FALSE),""))</f>
        <v/>
      </c>
      <c r="N1609" s="63" t="str">
        <f>IF(ISBLANK(H1609),"",IFERROR(VLOOKUP(B1609,'Np PL4 Stock'!$A:$U,21,FALSE),""))</f>
        <v/>
      </c>
      <c r="O1609" s="62" t="str">
        <f t="shared" si="263"/>
        <v/>
      </c>
      <c r="P1609" s="62" t="str">
        <f t="shared" si="261"/>
        <v/>
      </c>
      <c r="Q1609" s="67" t="str">
        <f t="shared" si="264"/>
        <v/>
      </c>
      <c r="R1609" s="67" t="str">
        <f t="shared" si="262"/>
        <v/>
      </c>
      <c r="S1609" s="59"/>
      <c r="T1609" s="147"/>
      <c r="U1609" s="147"/>
      <c r="V1609" s="59"/>
      <c r="W1609" s="59"/>
      <c r="X1609" s="59"/>
      <c r="Y1609" s="59"/>
      <c r="Z1609" s="59"/>
      <c r="AA1609" s="59"/>
      <c r="AB1609" s="59"/>
      <c r="AC1609" s="59"/>
      <c r="AD1609" s="59"/>
      <c r="AE1609" s="59"/>
      <c r="AF1609" s="73"/>
      <c r="AG1609" s="73"/>
      <c r="AH1609" s="73"/>
      <c r="AI1609" s="73"/>
      <c r="AJ1609" s="73"/>
      <c r="AK1609" s="73"/>
      <c r="AL1609" s="77" t="str">
        <f>IF(ISBLANK(S1609),"",IF(AJ1609="Fail","Fail",IF(E1609="PL4",IF(AND(T1609&gt;STD_01122025!$D$3,U1609&lt;STD_01122025!$D$4,OR(AF1609="ND",AF1609&lt;STD_01122025!$D$7),AH1609="ND"),"Pass","Fail"),IF(E1609="PL12",IF(AND(S1609&lt;STD_01122025!$F$2,T1609&gt;STD_01122025!$F$3,U1609&lt;STD_01122025!$F$4,V1609&gt;STD_01122025!$F$5,X1609&gt;STD_01122025!$F$6,OR(AF1609="ND",AF1609&lt;STD_01122025!$F$7),AH1609="ND"),"Pass","Fail"),IF(E1609="SuperPL",IF(AND(T1609&gt;STD_01122025!$H$3,U1609&lt;STD_01122025!$H$4,V1609&gt;STD_01122025!$H$5,X1609&gt;STD_01122025!$H$6,OR(AF1609="ND",AF1609&lt;STD_01122025!$H$7),AH1609="ND"),"Pass","Fail"),IF(E1609="Flight",IF(AND(T1609&gt;STD_01122025!$J$3,U1609&lt;STD_01122025!$J$4,X1609&gt;STD_01122025!$J$6,OR(AF1609="ND",AF1609&lt;STD_01122025!$J$7),AH1609="ND"),"Pass","Fail"),""))))))</f>
        <v/>
      </c>
      <c r="AM1609" s="62" t="str">
        <f>IF(ISBLANK(B1609),"",IFERROR(IF(VLOOKUP(B1609,'Np PL4 Stock'!$A:$J,10,FALSE)="Np4",D1609-VLOOKUP(B1609,'Np PL4 Stock'!$A:$E,5,FALSE),D1609-VLOOKUP(B1609,'Np PL4 Stock'!$A:$E,5,FALSE)-1),""))</f>
        <v/>
      </c>
      <c r="AN1609" s="147"/>
      <c r="AO1609" s="147"/>
      <c r="AP1609" s="59"/>
      <c r="AQ1609" s="59"/>
      <c r="AR1609" s="59"/>
      <c r="AS1609" s="59"/>
      <c r="AT1609" s="73"/>
      <c r="AU1609" s="73"/>
      <c r="AV1609" s="73"/>
      <c r="AW1609" s="73"/>
      <c r="AX1609" s="84"/>
      <c r="AY1609" s="59"/>
      <c r="AZ1609" s="59"/>
      <c r="BA1609" s="59"/>
      <c r="BB1609" s="59"/>
      <c r="BC1609" s="59"/>
      <c r="BD1609" s="59"/>
      <c r="BE1609" s="84"/>
      <c r="BF1609" s="84"/>
      <c r="BG1609" s="84"/>
      <c r="BH1609" s="84"/>
      <c r="BI1609" s="85"/>
      <c r="BJ1609" s="86"/>
      <c r="BK1609" s="86"/>
      <c r="BL1609" s="86"/>
      <c r="BM1609" s="86"/>
      <c r="BN1609" s="86"/>
      <c r="BO1609" s="59"/>
      <c r="BP1609" s="69"/>
      <c r="BQ1609" s="92">
        <v>0</v>
      </c>
      <c r="BR1609" s="93">
        <v>0</v>
      </c>
      <c r="BS1609" s="94" t="str">
        <f t="shared" si="265"/>
        <v/>
      </c>
      <c r="BT1609" s="95">
        <v>0</v>
      </c>
      <c r="BU1609" s="101" t="str">
        <f t="shared" si="266"/>
        <v/>
      </c>
      <c r="BV1609" s="102" t="str">
        <f t="shared" si="267"/>
        <v>-</v>
      </c>
      <c r="BW1609" s="103"/>
      <c r="BX1609" s="104" t="str">
        <f t="shared" si="268"/>
        <v>-</v>
      </c>
      <c r="BY1609" s="105"/>
      <c r="BZ1609" s="103"/>
      <c r="CA1609" s="106"/>
      <c r="CB1609" s="107"/>
      <c r="CC1609" s="112"/>
      <c r="CD1609" s="106"/>
      <c r="CE1609" s="103"/>
      <c r="CF1609" s="113"/>
      <c r="CG1609" s="114"/>
    </row>
    <row r="1610" spans="1:85">
      <c r="A1610" s="53" t="str">
        <f t="shared" si="259"/>
        <v>--</v>
      </c>
      <c r="B1610" s="47" t="str">
        <f t="shared" si="260"/>
        <v>-</v>
      </c>
      <c r="C1610" s="153"/>
      <c r="D1610" s="49"/>
      <c r="E1610" s="50"/>
      <c r="F1610" s="51"/>
      <c r="G1610" s="59"/>
      <c r="H1610" s="51"/>
      <c r="I1610" s="59"/>
      <c r="J1610" s="60" t="str">
        <f>IF(ISBLANK(H1610),"",IFERROR(VLOOKUP(B1610,'Np PL4 Stock'!$A:$D,4,FALSE),""))</f>
        <v/>
      </c>
      <c r="K1610" s="61" t="str">
        <f>IF(ISBLANK(H1610),"",SUMIF('Np PL4 Stock'!$A:$A,B1610,'Np PL4 Stock'!$N:$N))</f>
        <v/>
      </c>
      <c r="L1610" s="62" t="str">
        <f>IF(ISBLANK(H1610),"",VLOOKUP(LEFT(B1610,5),Unit!A:B,2,FALSE))</f>
        <v/>
      </c>
      <c r="M1610" s="63" t="str">
        <f>IF(ISBLANK(H1610),"",IFERROR(VLOOKUP(B1610,'Np PL4 Stock'!$A:$T,20,FALSE),""))</f>
        <v/>
      </c>
      <c r="N1610" s="63" t="str">
        <f>IF(ISBLANK(H1610),"",IFERROR(VLOOKUP(B1610,'Np PL4 Stock'!$A:$U,21,FALSE),""))</f>
        <v/>
      </c>
      <c r="O1610" s="62" t="str">
        <f t="shared" si="263"/>
        <v/>
      </c>
      <c r="P1610" s="62" t="str">
        <f t="shared" si="261"/>
        <v/>
      </c>
      <c r="Q1610" s="67" t="str">
        <f t="shared" si="264"/>
        <v/>
      </c>
      <c r="R1610" s="67" t="str">
        <f t="shared" si="262"/>
        <v/>
      </c>
      <c r="S1610" s="59"/>
      <c r="T1610" s="147"/>
      <c r="U1610" s="147"/>
      <c r="V1610" s="59"/>
      <c r="W1610" s="59"/>
      <c r="X1610" s="59"/>
      <c r="Y1610" s="59"/>
      <c r="Z1610" s="59"/>
      <c r="AA1610" s="59"/>
      <c r="AB1610" s="59"/>
      <c r="AC1610" s="59"/>
      <c r="AD1610" s="59"/>
      <c r="AE1610" s="59"/>
      <c r="AF1610" s="73"/>
      <c r="AG1610" s="73"/>
      <c r="AH1610" s="73"/>
      <c r="AI1610" s="73"/>
      <c r="AJ1610" s="73"/>
      <c r="AK1610" s="73"/>
      <c r="AL1610" s="77" t="str">
        <f>IF(ISBLANK(S1610),"",IF(AJ1610="Fail","Fail",IF(E1610="PL4",IF(AND(T1610&gt;STD_01122025!$D$3,U1610&lt;STD_01122025!$D$4,OR(AF1610="ND",AF1610&lt;STD_01122025!$D$7),AH1610="ND"),"Pass","Fail"),IF(E1610="PL12",IF(AND(S1610&lt;STD_01122025!$F$2,T1610&gt;STD_01122025!$F$3,U1610&lt;STD_01122025!$F$4,V1610&gt;STD_01122025!$F$5,X1610&gt;STD_01122025!$F$6,OR(AF1610="ND",AF1610&lt;STD_01122025!$F$7),AH1610="ND"),"Pass","Fail"),IF(E1610="SuperPL",IF(AND(T1610&gt;STD_01122025!$H$3,U1610&lt;STD_01122025!$H$4,V1610&gt;STD_01122025!$H$5,X1610&gt;STD_01122025!$H$6,OR(AF1610="ND",AF1610&lt;STD_01122025!$H$7),AH1610="ND"),"Pass","Fail"),IF(E1610="Flight",IF(AND(T1610&gt;STD_01122025!$J$3,U1610&lt;STD_01122025!$J$4,X1610&gt;STD_01122025!$J$6,OR(AF1610="ND",AF1610&lt;STD_01122025!$J$7),AH1610="ND"),"Pass","Fail"),""))))))</f>
        <v/>
      </c>
      <c r="AM1610" s="62" t="str">
        <f>IF(ISBLANK(B1610),"",IFERROR(IF(VLOOKUP(B1610,'Np PL4 Stock'!$A:$J,10,FALSE)="Np4",D1610-VLOOKUP(B1610,'Np PL4 Stock'!$A:$E,5,FALSE),D1610-VLOOKUP(B1610,'Np PL4 Stock'!$A:$E,5,FALSE)-1),""))</f>
        <v/>
      </c>
      <c r="AN1610" s="147"/>
      <c r="AO1610" s="147"/>
      <c r="AP1610" s="59"/>
      <c r="AQ1610" s="59"/>
      <c r="AR1610" s="59"/>
      <c r="AS1610" s="59"/>
      <c r="AT1610" s="73"/>
      <c r="AU1610" s="73"/>
      <c r="AV1610" s="73"/>
      <c r="AW1610" s="73"/>
      <c r="AX1610" s="84"/>
      <c r="AY1610" s="59"/>
      <c r="AZ1610" s="59"/>
      <c r="BA1610" s="59"/>
      <c r="BB1610" s="59"/>
      <c r="BC1610" s="59"/>
      <c r="BD1610" s="59"/>
      <c r="BE1610" s="84"/>
      <c r="BF1610" s="84"/>
      <c r="BG1610" s="84"/>
      <c r="BH1610" s="84"/>
      <c r="BI1610" s="85"/>
      <c r="BJ1610" s="86"/>
      <c r="BK1610" s="86"/>
      <c r="BL1610" s="86"/>
      <c r="BM1610" s="86"/>
      <c r="BN1610" s="86"/>
      <c r="BO1610" s="59"/>
      <c r="BP1610" s="69"/>
      <c r="BQ1610" s="92">
        <v>0</v>
      </c>
      <c r="BR1610" s="93">
        <v>0</v>
      </c>
      <c r="BS1610" s="94" t="str">
        <f t="shared" si="265"/>
        <v/>
      </c>
      <c r="BT1610" s="95">
        <v>0</v>
      </c>
      <c r="BU1610" s="101" t="str">
        <f t="shared" si="266"/>
        <v/>
      </c>
      <c r="BV1610" s="102" t="str">
        <f t="shared" si="267"/>
        <v>-</v>
      </c>
      <c r="BW1610" s="103"/>
      <c r="BX1610" s="104" t="str">
        <f t="shared" si="268"/>
        <v>-</v>
      </c>
      <c r="BY1610" s="105"/>
      <c r="BZ1610" s="103"/>
      <c r="CA1610" s="106"/>
      <c r="CB1610" s="107"/>
      <c r="CC1610" s="112"/>
      <c r="CD1610" s="106"/>
      <c r="CE1610" s="103"/>
      <c r="CF1610" s="113"/>
      <c r="CG1610" s="114"/>
    </row>
    <row r="1611" spans="1:85">
      <c r="A1611" s="53" t="str">
        <f t="shared" si="259"/>
        <v>--</v>
      </c>
      <c r="B1611" s="47" t="str">
        <f t="shared" si="260"/>
        <v>-</v>
      </c>
      <c r="C1611" s="153"/>
      <c r="D1611" s="49"/>
      <c r="E1611" s="50"/>
      <c r="F1611" s="51"/>
      <c r="G1611" s="59"/>
      <c r="H1611" s="51"/>
      <c r="I1611" s="59"/>
      <c r="J1611" s="60" t="str">
        <f>IF(ISBLANK(H1611),"",IFERROR(VLOOKUP(B1611,'Np PL4 Stock'!$A:$D,4,FALSE),""))</f>
        <v/>
      </c>
      <c r="K1611" s="61" t="str">
        <f>IF(ISBLANK(H1611),"",SUMIF('Np PL4 Stock'!$A:$A,B1611,'Np PL4 Stock'!$N:$N))</f>
        <v/>
      </c>
      <c r="L1611" s="62" t="str">
        <f>IF(ISBLANK(H1611),"",VLOOKUP(LEFT(B1611,5),Unit!A:B,2,FALSE))</f>
        <v/>
      </c>
      <c r="M1611" s="63" t="str">
        <f>IF(ISBLANK(H1611),"",IFERROR(VLOOKUP(B1611,'Np PL4 Stock'!$A:$T,20,FALSE),""))</f>
        <v/>
      </c>
      <c r="N1611" s="63" t="str">
        <f>IF(ISBLANK(H1611),"",IFERROR(VLOOKUP(B1611,'Np PL4 Stock'!$A:$U,21,FALSE),""))</f>
        <v/>
      </c>
      <c r="O1611" s="62" t="str">
        <f t="shared" si="263"/>
        <v/>
      </c>
      <c r="P1611" s="62" t="str">
        <f t="shared" si="261"/>
        <v/>
      </c>
      <c r="Q1611" s="67" t="str">
        <f t="shared" si="264"/>
        <v/>
      </c>
      <c r="R1611" s="67" t="str">
        <f t="shared" si="262"/>
        <v/>
      </c>
      <c r="S1611" s="59"/>
      <c r="T1611" s="147"/>
      <c r="U1611" s="147"/>
      <c r="V1611" s="59"/>
      <c r="W1611" s="59"/>
      <c r="X1611" s="59"/>
      <c r="Y1611" s="59"/>
      <c r="Z1611" s="59"/>
      <c r="AA1611" s="59"/>
      <c r="AB1611" s="59"/>
      <c r="AC1611" s="59"/>
      <c r="AD1611" s="59"/>
      <c r="AE1611" s="59"/>
      <c r="AF1611" s="73"/>
      <c r="AG1611" s="73"/>
      <c r="AH1611" s="73"/>
      <c r="AI1611" s="73"/>
      <c r="AJ1611" s="73"/>
      <c r="AK1611" s="73"/>
      <c r="AL1611" s="77" t="str">
        <f>IF(ISBLANK(S1611),"",IF(AJ1611="Fail","Fail",IF(E1611="PL4",IF(AND(T1611&gt;STD_01122025!$D$3,U1611&lt;STD_01122025!$D$4,OR(AF1611="ND",AF1611&lt;STD_01122025!$D$7),AH1611="ND"),"Pass","Fail"),IF(E1611="PL12",IF(AND(S1611&lt;STD_01122025!$F$2,T1611&gt;STD_01122025!$F$3,U1611&lt;STD_01122025!$F$4,V1611&gt;STD_01122025!$F$5,X1611&gt;STD_01122025!$F$6,OR(AF1611="ND",AF1611&lt;STD_01122025!$F$7),AH1611="ND"),"Pass","Fail"),IF(E1611="SuperPL",IF(AND(T1611&gt;STD_01122025!$H$3,U1611&lt;STD_01122025!$H$4,V1611&gt;STD_01122025!$H$5,X1611&gt;STD_01122025!$H$6,OR(AF1611="ND",AF1611&lt;STD_01122025!$H$7),AH1611="ND"),"Pass","Fail"),IF(E1611="Flight",IF(AND(T1611&gt;STD_01122025!$J$3,U1611&lt;STD_01122025!$J$4,X1611&gt;STD_01122025!$J$6,OR(AF1611="ND",AF1611&lt;STD_01122025!$J$7),AH1611="ND"),"Pass","Fail"),""))))))</f>
        <v/>
      </c>
      <c r="AM1611" s="62" t="str">
        <f>IF(ISBLANK(B1611),"",IFERROR(IF(VLOOKUP(B1611,'Np PL4 Stock'!$A:$J,10,FALSE)="Np4",D1611-VLOOKUP(B1611,'Np PL4 Stock'!$A:$E,5,FALSE),D1611-VLOOKUP(B1611,'Np PL4 Stock'!$A:$E,5,FALSE)-1),""))</f>
        <v/>
      </c>
      <c r="AN1611" s="147"/>
      <c r="AO1611" s="147"/>
      <c r="AP1611" s="59"/>
      <c r="AQ1611" s="59"/>
      <c r="AR1611" s="59"/>
      <c r="AS1611" s="59"/>
      <c r="AT1611" s="73"/>
      <c r="AU1611" s="73"/>
      <c r="AV1611" s="73"/>
      <c r="AW1611" s="73"/>
      <c r="AX1611" s="84"/>
      <c r="AY1611" s="59"/>
      <c r="AZ1611" s="59"/>
      <c r="BA1611" s="59"/>
      <c r="BB1611" s="59"/>
      <c r="BC1611" s="59"/>
      <c r="BD1611" s="59"/>
      <c r="BE1611" s="84"/>
      <c r="BF1611" s="84"/>
      <c r="BG1611" s="84"/>
      <c r="BH1611" s="84"/>
      <c r="BI1611" s="85"/>
      <c r="BJ1611" s="86"/>
      <c r="BK1611" s="86"/>
      <c r="BL1611" s="86"/>
      <c r="BM1611" s="86"/>
      <c r="BN1611" s="86"/>
      <c r="BO1611" s="59"/>
      <c r="BP1611" s="69"/>
      <c r="BQ1611" s="92">
        <v>0</v>
      </c>
      <c r="BR1611" s="93">
        <v>0</v>
      </c>
      <c r="BS1611" s="94" t="str">
        <f t="shared" si="265"/>
        <v/>
      </c>
      <c r="BT1611" s="95">
        <v>0</v>
      </c>
      <c r="BU1611" s="101" t="str">
        <f t="shared" si="266"/>
        <v/>
      </c>
      <c r="BV1611" s="102" t="str">
        <f t="shared" si="267"/>
        <v>-</v>
      </c>
      <c r="BW1611" s="103"/>
      <c r="BX1611" s="104" t="str">
        <f t="shared" si="268"/>
        <v>-</v>
      </c>
      <c r="BY1611" s="105"/>
      <c r="BZ1611" s="103"/>
      <c r="CA1611" s="106"/>
      <c r="CB1611" s="107"/>
      <c r="CC1611" s="112"/>
      <c r="CD1611" s="106"/>
      <c r="CE1611" s="103"/>
      <c r="CF1611" s="113"/>
      <c r="CG1611" s="114"/>
    </row>
    <row r="1612" spans="1:85">
      <c r="A1612" s="53" t="str">
        <f t="shared" si="259"/>
        <v>--</v>
      </c>
      <c r="B1612" s="47" t="str">
        <f t="shared" si="260"/>
        <v>-</v>
      </c>
      <c r="C1612" s="153"/>
      <c r="D1612" s="49"/>
      <c r="E1612" s="50"/>
      <c r="F1612" s="51"/>
      <c r="G1612" s="59"/>
      <c r="H1612" s="51"/>
      <c r="I1612" s="59"/>
      <c r="J1612" s="60" t="str">
        <f>IF(ISBLANK(H1612),"",IFERROR(VLOOKUP(B1612,'Np PL4 Stock'!$A:$D,4,FALSE),""))</f>
        <v/>
      </c>
      <c r="K1612" s="61" t="str">
        <f>IF(ISBLANK(H1612),"",SUMIF('Np PL4 Stock'!$A:$A,B1612,'Np PL4 Stock'!$N:$N))</f>
        <v/>
      </c>
      <c r="L1612" s="62" t="str">
        <f>IF(ISBLANK(H1612),"",VLOOKUP(LEFT(B1612,5),Unit!A:B,2,FALSE))</f>
        <v/>
      </c>
      <c r="M1612" s="63" t="str">
        <f>IF(ISBLANK(H1612),"",IFERROR(VLOOKUP(B1612,'Np PL4 Stock'!$A:$T,20,FALSE),""))</f>
        <v/>
      </c>
      <c r="N1612" s="63" t="str">
        <f>IF(ISBLANK(H1612),"",IFERROR(VLOOKUP(B1612,'Np PL4 Stock'!$A:$U,21,FALSE),""))</f>
        <v/>
      </c>
      <c r="O1612" s="62" t="str">
        <f t="shared" si="263"/>
        <v/>
      </c>
      <c r="P1612" s="62" t="str">
        <f t="shared" si="261"/>
        <v/>
      </c>
      <c r="Q1612" s="67" t="str">
        <f t="shared" si="264"/>
        <v/>
      </c>
      <c r="R1612" s="67" t="str">
        <f t="shared" si="262"/>
        <v/>
      </c>
      <c r="S1612" s="59"/>
      <c r="T1612" s="147"/>
      <c r="U1612" s="147"/>
      <c r="V1612" s="59"/>
      <c r="W1612" s="59"/>
      <c r="X1612" s="59"/>
      <c r="Y1612" s="59"/>
      <c r="Z1612" s="59"/>
      <c r="AA1612" s="59"/>
      <c r="AB1612" s="59"/>
      <c r="AC1612" s="59"/>
      <c r="AD1612" s="59"/>
      <c r="AE1612" s="59"/>
      <c r="AF1612" s="73"/>
      <c r="AG1612" s="73"/>
      <c r="AH1612" s="73"/>
      <c r="AI1612" s="73"/>
      <c r="AJ1612" s="73"/>
      <c r="AK1612" s="73"/>
      <c r="AL1612" s="77" t="str">
        <f>IF(ISBLANK(S1612),"",IF(AJ1612="Fail","Fail",IF(E1612="PL4",IF(AND(T1612&gt;STD_01122025!$D$3,U1612&lt;STD_01122025!$D$4,OR(AF1612="ND",AF1612&lt;STD_01122025!$D$7),AH1612="ND"),"Pass","Fail"),IF(E1612="PL12",IF(AND(S1612&lt;STD_01122025!$F$2,T1612&gt;STD_01122025!$F$3,U1612&lt;STD_01122025!$F$4,V1612&gt;STD_01122025!$F$5,X1612&gt;STD_01122025!$F$6,OR(AF1612="ND",AF1612&lt;STD_01122025!$F$7),AH1612="ND"),"Pass","Fail"),IF(E1612="SuperPL",IF(AND(T1612&gt;STD_01122025!$H$3,U1612&lt;STD_01122025!$H$4,V1612&gt;STD_01122025!$H$5,X1612&gt;STD_01122025!$H$6,OR(AF1612="ND",AF1612&lt;STD_01122025!$H$7),AH1612="ND"),"Pass","Fail"),IF(E1612="Flight",IF(AND(T1612&gt;STD_01122025!$J$3,U1612&lt;STD_01122025!$J$4,X1612&gt;STD_01122025!$J$6,OR(AF1612="ND",AF1612&lt;STD_01122025!$J$7),AH1612="ND"),"Pass","Fail"),""))))))</f>
        <v/>
      </c>
      <c r="AM1612" s="62" t="str">
        <f>IF(ISBLANK(B1612),"",IFERROR(IF(VLOOKUP(B1612,'Np PL4 Stock'!$A:$J,10,FALSE)="Np4",D1612-VLOOKUP(B1612,'Np PL4 Stock'!$A:$E,5,FALSE),D1612-VLOOKUP(B1612,'Np PL4 Stock'!$A:$E,5,FALSE)-1),""))</f>
        <v/>
      </c>
      <c r="AN1612" s="147"/>
      <c r="AO1612" s="147"/>
      <c r="AP1612" s="59"/>
      <c r="AQ1612" s="59"/>
      <c r="AR1612" s="59"/>
      <c r="AS1612" s="59"/>
      <c r="AT1612" s="73"/>
      <c r="AU1612" s="73"/>
      <c r="AV1612" s="73"/>
      <c r="AW1612" s="73"/>
      <c r="AX1612" s="84"/>
      <c r="AY1612" s="59"/>
      <c r="AZ1612" s="59"/>
      <c r="BA1612" s="59"/>
      <c r="BB1612" s="59"/>
      <c r="BC1612" s="59"/>
      <c r="BD1612" s="59"/>
      <c r="BE1612" s="84"/>
      <c r="BF1612" s="84"/>
      <c r="BG1612" s="84"/>
      <c r="BH1612" s="84"/>
      <c r="BI1612" s="85"/>
      <c r="BJ1612" s="86"/>
      <c r="BK1612" s="86"/>
      <c r="BL1612" s="86"/>
      <c r="BM1612" s="86"/>
      <c r="BN1612" s="86"/>
      <c r="BO1612" s="59"/>
      <c r="BP1612" s="69"/>
      <c r="BQ1612" s="92">
        <v>0</v>
      </c>
      <c r="BR1612" s="93">
        <v>0</v>
      </c>
      <c r="BS1612" s="94" t="str">
        <f t="shared" si="265"/>
        <v/>
      </c>
      <c r="BT1612" s="95">
        <v>0</v>
      </c>
      <c r="BU1612" s="101" t="str">
        <f t="shared" si="266"/>
        <v/>
      </c>
      <c r="BV1612" s="102" t="str">
        <f t="shared" si="267"/>
        <v>-</v>
      </c>
      <c r="BW1612" s="103"/>
      <c r="BX1612" s="104" t="str">
        <f t="shared" si="268"/>
        <v>-</v>
      </c>
      <c r="BY1612" s="105"/>
      <c r="BZ1612" s="103"/>
      <c r="CA1612" s="106"/>
      <c r="CB1612" s="107"/>
      <c r="CC1612" s="112"/>
      <c r="CD1612" s="106"/>
      <c r="CE1612" s="103"/>
      <c r="CF1612" s="113"/>
      <c r="CG1612" s="114"/>
    </row>
    <row r="1613" spans="1:85">
      <c r="A1613" s="53" t="str">
        <f t="shared" si="259"/>
        <v>--</v>
      </c>
      <c r="B1613" s="47" t="str">
        <f t="shared" si="260"/>
        <v>-</v>
      </c>
      <c r="C1613" s="153"/>
      <c r="D1613" s="49"/>
      <c r="E1613" s="50"/>
      <c r="F1613" s="51"/>
      <c r="G1613" s="59"/>
      <c r="H1613" s="51"/>
      <c r="I1613" s="59"/>
      <c r="J1613" s="60" t="str">
        <f>IF(ISBLANK(H1613),"",IFERROR(VLOOKUP(B1613,'Np PL4 Stock'!$A:$D,4,FALSE),""))</f>
        <v/>
      </c>
      <c r="K1613" s="61" t="str">
        <f>IF(ISBLANK(H1613),"",SUMIF('Np PL4 Stock'!$A:$A,B1613,'Np PL4 Stock'!$N:$N))</f>
        <v/>
      </c>
      <c r="L1613" s="62" t="str">
        <f>IF(ISBLANK(H1613),"",VLOOKUP(LEFT(B1613,5),Unit!A:B,2,FALSE))</f>
        <v/>
      </c>
      <c r="M1613" s="63" t="str">
        <f>IF(ISBLANK(H1613),"",IFERROR(VLOOKUP(B1613,'Np PL4 Stock'!$A:$T,20,FALSE),""))</f>
        <v/>
      </c>
      <c r="N1613" s="63" t="str">
        <f>IF(ISBLANK(H1613),"",IFERROR(VLOOKUP(B1613,'Np PL4 Stock'!$A:$U,21,FALSE),""))</f>
        <v/>
      </c>
      <c r="O1613" s="62" t="str">
        <f t="shared" si="263"/>
        <v/>
      </c>
      <c r="P1613" s="62" t="str">
        <f t="shared" si="261"/>
        <v/>
      </c>
      <c r="Q1613" s="67" t="str">
        <f t="shared" si="264"/>
        <v/>
      </c>
      <c r="R1613" s="67" t="str">
        <f t="shared" si="262"/>
        <v/>
      </c>
      <c r="S1613" s="59"/>
      <c r="T1613" s="147"/>
      <c r="U1613" s="147"/>
      <c r="V1613" s="59"/>
      <c r="W1613" s="59"/>
      <c r="X1613" s="59"/>
      <c r="Y1613" s="59"/>
      <c r="Z1613" s="59"/>
      <c r="AA1613" s="59"/>
      <c r="AB1613" s="59"/>
      <c r="AC1613" s="59"/>
      <c r="AD1613" s="59"/>
      <c r="AE1613" s="59"/>
      <c r="AF1613" s="73"/>
      <c r="AG1613" s="73"/>
      <c r="AH1613" s="73"/>
      <c r="AI1613" s="73"/>
      <c r="AJ1613" s="73"/>
      <c r="AK1613" s="73"/>
      <c r="AL1613" s="77" t="str">
        <f>IF(ISBLANK(S1613),"",IF(AJ1613="Fail","Fail",IF(E1613="PL4",IF(AND(T1613&gt;STD_01122025!$D$3,U1613&lt;STD_01122025!$D$4,OR(AF1613="ND",AF1613&lt;STD_01122025!$D$7),AH1613="ND"),"Pass","Fail"),IF(E1613="PL12",IF(AND(S1613&lt;STD_01122025!$F$2,T1613&gt;STD_01122025!$F$3,U1613&lt;STD_01122025!$F$4,V1613&gt;STD_01122025!$F$5,X1613&gt;STD_01122025!$F$6,OR(AF1613="ND",AF1613&lt;STD_01122025!$F$7),AH1613="ND"),"Pass","Fail"),IF(E1613="SuperPL",IF(AND(T1613&gt;STD_01122025!$H$3,U1613&lt;STD_01122025!$H$4,V1613&gt;STD_01122025!$H$5,X1613&gt;STD_01122025!$H$6,OR(AF1613="ND",AF1613&lt;STD_01122025!$H$7),AH1613="ND"),"Pass","Fail"),IF(E1613="Flight",IF(AND(T1613&gt;STD_01122025!$J$3,U1613&lt;STD_01122025!$J$4,X1613&gt;STD_01122025!$J$6,OR(AF1613="ND",AF1613&lt;STD_01122025!$J$7),AH1613="ND"),"Pass","Fail"),""))))))</f>
        <v/>
      </c>
      <c r="AM1613" s="62" t="str">
        <f>IF(ISBLANK(B1613),"",IFERROR(IF(VLOOKUP(B1613,'Np PL4 Stock'!$A:$J,10,FALSE)="Np4",D1613-VLOOKUP(B1613,'Np PL4 Stock'!$A:$E,5,FALSE),D1613-VLOOKUP(B1613,'Np PL4 Stock'!$A:$E,5,FALSE)-1),""))</f>
        <v/>
      </c>
      <c r="AN1613" s="147"/>
      <c r="AO1613" s="147"/>
      <c r="AP1613" s="59"/>
      <c r="AQ1613" s="59"/>
      <c r="AR1613" s="59"/>
      <c r="AS1613" s="59"/>
      <c r="AT1613" s="73"/>
      <c r="AU1613" s="73"/>
      <c r="AV1613" s="73"/>
      <c r="AW1613" s="73"/>
      <c r="AX1613" s="84"/>
      <c r="AY1613" s="59"/>
      <c r="AZ1613" s="59"/>
      <c r="BA1613" s="59"/>
      <c r="BB1613" s="59"/>
      <c r="BC1613" s="59"/>
      <c r="BD1613" s="59"/>
      <c r="BE1613" s="84"/>
      <c r="BF1613" s="84"/>
      <c r="BG1613" s="84"/>
      <c r="BH1613" s="84"/>
      <c r="BI1613" s="85"/>
      <c r="BJ1613" s="86"/>
      <c r="BK1613" s="86"/>
      <c r="BL1613" s="86"/>
      <c r="BM1613" s="86"/>
      <c r="BN1613" s="86"/>
      <c r="BO1613" s="59"/>
      <c r="BP1613" s="69"/>
      <c r="BQ1613" s="92">
        <v>0</v>
      </c>
      <c r="BR1613" s="93">
        <v>0</v>
      </c>
      <c r="BS1613" s="94" t="str">
        <f t="shared" si="265"/>
        <v/>
      </c>
      <c r="BT1613" s="95">
        <v>0</v>
      </c>
      <c r="BU1613" s="101" t="str">
        <f t="shared" si="266"/>
        <v/>
      </c>
      <c r="BV1613" s="102" t="str">
        <f t="shared" si="267"/>
        <v>-</v>
      </c>
      <c r="BW1613" s="103"/>
      <c r="BX1613" s="104" t="str">
        <f t="shared" si="268"/>
        <v>-</v>
      </c>
      <c r="BY1613" s="105"/>
      <c r="BZ1613" s="103"/>
      <c r="CA1613" s="106"/>
      <c r="CB1613" s="107"/>
      <c r="CC1613" s="112"/>
      <c r="CD1613" s="106"/>
      <c r="CE1613" s="103"/>
      <c r="CF1613" s="113"/>
      <c r="CG1613" s="114"/>
    </row>
    <row r="1614" spans="1:85">
      <c r="A1614" s="53" t="str">
        <f t="shared" si="259"/>
        <v>--</v>
      </c>
      <c r="B1614" s="47" t="str">
        <f t="shared" si="260"/>
        <v>-</v>
      </c>
      <c r="C1614" s="153"/>
      <c r="D1614" s="49"/>
      <c r="E1614" s="50"/>
      <c r="F1614" s="51"/>
      <c r="G1614" s="59"/>
      <c r="H1614" s="51"/>
      <c r="I1614" s="59"/>
      <c r="J1614" s="60" t="str">
        <f>IF(ISBLANK(H1614),"",IFERROR(VLOOKUP(B1614,'Np PL4 Stock'!$A:$D,4,FALSE),""))</f>
        <v/>
      </c>
      <c r="K1614" s="61" t="str">
        <f>IF(ISBLANK(H1614),"",SUMIF('Np PL4 Stock'!$A:$A,B1614,'Np PL4 Stock'!$N:$N))</f>
        <v/>
      </c>
      <c r="L1614" s="62" t="str">
        <f>IF(ISBLANK(H1614),"",VLOOKUP(LEFT(B1614,5),Unit!A:B,2,FALSE))</f>
        <v/>
      </c>
      <c r="M1614" s="63" t="str">
        <f>IF(ISBLANK(H1614),"",IFERROR(VLOOKUP(B1614,'Np PL4 Stock'!$A:$T,20,FALSE),""))</f>
        <v/>
      </c>
      <c r="N1614" s="63" t="str">
        <f>IF(ISBLANK(H1614),"",IFERROR(VLOOKUP(B1614,'Np PL4 Stock'!$A:$U,21,FALSE),""))</f>
        <v/>
      </c>
      <c r="O1614" s="62" t="str">
        <f t="shared" si="263"/>
        <v/>
      </c>
      <c r="P1614" s="62" t="str">
        <f t="shared" si="261"/>
        <v/>
      </c>
      <c r="Q1614" s="67" t="str">
        <f t="shared" si="264"/>
        <v/>
      </c>
      <c r="R1614" s="67" t="str">
        <f t="shared" si="262"/>
        <v/>
      </c>
      <c r="S1614" s="59"/>
      <c r="T1614" s="147"/>
      <c r="U1614" s="147"/>
      <c r="V1614" s="59"/>
      <c r="W1614" s="59"/>
      <c r="X1614" s="59"/>
      <c r="Y1614" s="59"/>
      <c r="Z1614" s="59"/>
      <c r="AA1614" s="59"/>
      <c r="AB1614" s="59"/>
      <c r="AC1614" s="59"/>
      <c r="AD1614" s="59"/>
      <c r="AE1614" s="59"/>
      <c r="AF1614" s="73"/>
      <c r="AG1614" s="73"/>
      <c r="AH1614" s="73"/>
      <c r="AI1614" s="73"/>
      <c r="AJ1614" s="73"/>
      <c r="AK1614" s="73"/>
      <c r="AL1614" s="77" t="str">
        <f>IF(ISBLANK(S1614),"",IF(AJ1614="Fail","Fail",IF(E1614="PL4",IF(AND(T1614&gt;STD_01122025!$D$3,U1614&lt;STD_01122025!$D$4,OR(AF1614="ND",AF1614&lt;STD_01122025!$D$7),AH1614="ND"),"Pass","Fail"),IF(E1614="PL12",IF(AND(S1614&lt;STD_01122025!$F$2,T1614&gt;STD_01122025!$F$3,U1614&lt;STD_01122025!$F$4,V1614&gt;STD_01122025!$F$5,X1614&gt;STD_01122025!$F$6,OR(AF1614="ND",AF1614&lt;STD_01122025!$F$7),AH1614="ND"),"Pass","Fail"),IF(E1614="SuperPL",IF(AND(T1614&gt;STD_01122025!$H$3,U1614&lt;STD_01122025!$H$4,V1614&gt;STD_01122025!$H$5,X1614&gt;STD_01122025!$H$6,OR(AF1614="ND",AF1614&lt;STD_01122025!$H$7),AH1614="ND"),"Pass","Fail"),IF(E1614="Flight",IF(AND(T1614&gt;STD_01122025!$J$3,U1614&lt;STD_01122025!$J$4,X1614&gt;STD_01122025!$J$6,OR(AF1614="ND",AF1614&lt;STD_01122025!$J$7),AH1614="ND"),"Pass","Fail"),""))))))</f>
        <v/>
      </c>
      <c r="AM1614" s="62" t="str">
        <f>IF(ISBLANK(B1614),"",IFERROR(IF(VLOOKUP(B1614,'Np PL4 Stock'!$A:$J,10,FALSE)="Np4",D1614-VLOOKUP(B1614,'Np PL4 Stock'!$A:$E,5,FALSE),D1614-VLOOKUP(B1614,'Np PL4 Stock'!$A:$E,5,FALSE)-1),""))</f>
        <v/>
      </c>
      <c r="AN1614" s="147"/>
      <c r="AO1614" s="147"/>
      <c r="AP1614" s="59"/>
      <c r="AQ1614" s="59"/>
      <c r="AR1614" s="59"/>
      <c r="AS1614" s="59"/>
      <c r="AT1614" s="73"/>
      <c r="AU1614" s="73"/>
      <c r="AV1614" s="73"/>
      <c r="AW1614" s="73"/>
      <c r="AX1614" s="84"/>
      <c r="AY1614" s="59"/>
      <c r="AZ1614" s="59"/>
      <c r="BA1614" s="59"/>
      <c r="BB1614" s="59"/>
      <c r="BC1614" s="59"/>
      <c r="BD1614" s="59"/>
      <c r="BE1614" s="84"/>
      <c r="BF1614" s="84"/>
      <c r="BG1614" s="84"/>
      <c r="BH1614" s="84"/>
      <c r="BI1614" s="85"/>
      <c r="BJ1614" s="86"/>
      <c r="BK1614" s="86"/>
      <c r="BL1614" s="86"/>
      <c r="BM1614" s="86"/>
      <c r="BN1614" s="86"/>
      <c r="BO1614" s="59"/>
      <c r="BP1614" s="69"/>
      <c r="BQ1614" s="92">
        <v>0</v>
      </c>
      <c r="BR1614" s="93">
        <v>0</v>
      </c>
      <c r="BS1614" s="94" t="str">
        <f t="shared" si="265"/>
        <v/>
      </c>
      <c r="BT1614" s="95">
        <v>0</v>
      </c>
      <c r="BU1614" s="101" t="str">
        <f t="shared" si="266"/>
        <v/>
      </c>
      <c r="BV1614" s="102" t="str">
        <f t="shared" si="267"/>
        <v>-</v>
      </c>
      <c r="BW1614" s="103"/>
      <c r="BX1614" s="104" t="str">
        <f t="shared" si="268"/>
        <v>-</v>
      </c>
      <c r="BY1614" s="105"/>
      <c r="BZ1614" s="103"/>
      <c r="CA1614" s="106"/>
      <c r="CB1614" s="107"/>
      <c r="CC1614" s="112"/>
      <c r="CD1614" s="106"/>
      <c r="CE1614" s="103"/>
      <c r="CF1614" s="113"/>
      <c r="CG1614" s="114"/>
    </row>
    <row r="1615" spans="1:85">
      <c r="A1615" s="53" t="str">
        <f t="shared" si="259"/>
        <v>--</v>
      </c>
      <c r="B1615" s="47" t="str">
        <f t="shared" si="260"/>
        <v>-</v>
      </c>
      <c r="C1615" s="153"/>
      <c r="D1615" s="49"/>
      <c r="E1615" s="50"/>
      <c r="F1615" s="51"/>
      <c r="G1615" s="59"/>
      <c r="H1615" s="51"/>
      <c r="I1615" s="59"/>
      <c r="J1615" s="60" t="str">
        <f>IF(ISBLANK(H1615),"",IFERROR(VLOOKUP(B1615,'Np PL4 Stock'!$A:$D,4,FALSE),""))</f>
        <v/>
      </c>
      <c r="K1615" s="61" t="str">
        <f>IF(ISBLANK(H1615),"",SUMIF('Np PL4 Stock'!$A:$A,B1615,'Np PL4 Stock'!$N:$N))</f>
        <v/>
      </c>
      <c r="L1615" s="62" t="str">
        <f>IF(ISBLANK(H1615),"",VLOOKUP(LEFT(B1615,5),Unit!A:B,2,FALSE))</f>
        <v/>
      </c>
      <c r="M1615" s="63" t="str">
        <f>IF(ISBLANK(H1615),"",IFERROR(VLOOKUP(B1615,'Np PL4 Stock'!$A:$T,20,FALSE),""))</f>
        <v/>
      </c>
      <c r="N1615" s="63" t="str">
        <f>IF(ISBLANK(H1615),"",IFERROR(VLOOKUP(B1615,'Np PL4 Stock'!$A:$U,21,FALSE),""))</f>
        <v/>
      </c>
      <c r="O1615" s="62" t="str">
        <f t="shared" si="263"/>
        <v/>
      </c>
      <c r="P1615" s="62" t="str">
        <f t="shared" si="261"/>
        <v/>
      </c>
      <c r="Q1615" s="67" t="str">
        <f t="shared" si="264"/>
        <v/>
      </c>
      <c r="R1615" s="67" t="str">
        <f t="shared" si="262"/>
        <v/>
      </c>
      <c r="S1615" s="59"/>
      <c r="T1615" s="147"/>
      <c r="U1615" s="147"/>
      <c r="V1615" s="59"/>
      <c r="W1615" s="59"/>
      <c r="X1615" s="59"/>
      <c r="Y1615" s="59"/>
      <c r="Z1615" s="59"/>
      <c r="AA1615" s="59"/>
      <c r="AB1615" s="59"/>
      <c r="AC1615" s="59"/>
      <c r="AD1615" s="59"/>
      <c r="AE1615" s="59"/>
      <c r="AF1615" s="73"/>
      <c r="AG1615" s="73"/>
      <c r="AH1615" s="73"/>
      <c r="AI1615" s="73"/>
      <c r="AJ1615" s="73"/>
      <c r="AK1615" s="73"/>
      <c r="AL1615" s="77" t="str">
        <f>IF(ISBLANK(S1615),"",IF(AJ1615="Fail","Fail",IF(E1615="PL4",IF(AND(T1615&gt;STD_01122025!$D$3,U1615&lt;STD_01122025!$D$4,OR(AF1615="ND",AF1615&lt;STD_01122025!$D$7),AH1615="ND"),"Pass","Fail"),IF(E1615="PL12",IF(AND(S1615&lt;STD_01122025!$F$2,T1615&gt;STD_01122025!$F$3,U1615&lt;STD_01122025!$F$4,V1615&gt;STD_01122025!$F$5,X1615&gt;STD_01122025!$F$6,OR(AF1615="ND",AF1615&lt;STD_01122025!$F$7),AH1615="ND"),"Pass","Fail"),IF(E1615="SuperPL",IF(AND(T1615&gt;STD_01122025!$H$3,U1615&lt;STD_01122025!$H$4,V1615&gt;STD_01122025!$H$5,X1615&gt;STD_01122025!$H$6,OR(AF1615="ND",AF1615&lt;STD_01122025!$H$7),AH1615="ND"),"Pass","Fail"),IF(E1615="Flight",IF(AND(T1615&gt;STD_01122025!$J$3,U1615&lt;STD_01122025!$J$4,X1615&gt;STD_01122025!$J$6,OR(AF1615="ND",AF1615&lt;STD_01122025!$J$7),AH1615="ND"),"Pass","Fail"),""))))))</f>
        <v/>
      </c>
      <c r="AM1615" s="62" t="str">
        <f>IF(ISBLANK(B1615),"",IFERROR(IF(VLOOKUP(B1615,'Np PL4 Stock'!$A:$J,10,FALSE)="Np4",D1615-VLOOKUP(B1615,'Np PL4 Stock'!$A:$E,5,FALSE),D1615-VLOOKUP(B1615,'Np PL4 Stock'!$A:$E,5,FALSE)-1),""))</f>
        <v/>
      </c>
      <c r="AN1615" s="147"/>
      <c r="AO1615" s="147"/>
      <c r="AP1615" s="59"/>
      <c r="AQ1615" s="59"/>
      <c r="AR1615" s="59"/>
      <c r="AS1615" s="59"/>
      <c r="AT1615" s="73"/>
      <c r="AU1615" s="73"/>
      <c r="AV1615" s="73"/>
      <c r="AW1615" s="73"/>
      <c r="AX1615" s="84"/>
      <c r="AY1615" s="59"/>
      <c r="AZ1615" s="59"/>
      <c r="BA1615" s="59"/>
      <c r="BB1615" s="59"/>
      <c r="BC1615" s="59"/>
      <c r="BD1615" s="59"/>
      <c r="BE1615" s="84"/>
      <c r="BF1615" s="84"/>
      <c r="BG1615" s="84"/>
      <c r="BH1615" s="84"/>
      <c r="BI1615" s="85"/>
      <c r="BJ1615" s="86"/>
      <c r="BK1615" s="86"/>
      <c r="BL1615" s="86"/>
      <c r="BM1615" s="86"/>
      <c r="BN1615" s="86"/>
      <c r="BO1615" s="59"/>
      <c r="BP1615" s="69"/>
      <c r="BQ1615" s="92">
        <v>0</v>
      </c>
      <c r="BR1615" s="93">
        <v>0</v>
      </c>
      <c r="BS1615" s="94" t="str">
        <f t="shared" si="265"/>
        <v/>
      </c>
      <c r="BT1615" s="95">
        <v>0</v>
      </c>
      <c r="BU1615" s="101" t="str">
        <f t="shared" si="266"/>
        <v/>
      </c>
      <c r="BV1615" s="102" t="str">
        <f t="shared" si="267"/>
        <v>-</v>
      </c>
      <c r="BW1615" s="103"/>
      <c r="BX1615" s="104" t="str">
        <f t="shared" si="268"/>
        <v>-</v>
      </c>
      <c r="BY1615" s="105"/>
      <c r="BZ1615" s="103"/>
      <c r="CA1615" s="106"/>
      <c r="CB1615" s="107"/>
      <c r="CC1615" s="112"/>
      <c r="CD1615" s="106"/>
      <c r="CE1615" s="103"/>
      <c r="CF1615" s="113"/>
      <c r="CG1615" s="114"/>
    </row>
    <row r="1616" spans="1:85">
      <c r="A1616" s="53" t="str">
        <f t="shared" si="259"/>
        <v>--</v>
      </c>
      <c r="B1616" s="47" t="str">
        <f t="shared" si="260"/>
        <v>-</v>
      </c>
      <c r="C1616" s="153"/>
      <c r="D1616" s="49"/>
      <c r="E1616" s="50"/>
      <c r="F1616" s="51"/>
      <c r="G1616" s="59"/>
      <c r="H1616" s="51"/>
      <c r="I1616" s="59"/>
      <c r="J1616" s="60" t="str">
        <f>IF(ISBLANK(H1616),"",IFERROR(VLOOKUP(B1616,'Np PL4 Stock'!$A:$D,4,FALSE),""))</f>
        <v/>
      </c>
      <c r="K1616" s="61" t="str">
        <f>IF(ISBLANK(H1616),"",SUMIF('Np PL4 Stock'!$A:$A,B1616,'Np PL4 Stock'!$N:$N))</f>
        <v/>
      </c>
      <c r="L1616" s="62" t="str">
        <f>IF(ISBLANK(H1616),"",VLOOKUP(LEFT(B1616,5),Unit!A:B,2,FALSE))</f>
        <v/>
      </c>
      <c r="M1616" s="63" t="str">
        <f>IF(ISBLANK(H1616),"",IFERROR(VLOOKUP(B1616,'Np PL4 Stock'!$A:$T,20,FALSE),""))</f>
        <v/>
      </c>
      <c r="N1616" s="63" t="str">
        <f>IF(ISBLANK(H1616),"",IFERROR(VLOOKUP(B1616,'Np PL4 Stock'!$A:$U,21,FALSE),""))</f>
        <v/>
      </c>
      <c r="O1616" s="62" t="str">
        <f t="shared" si="263"/>
        <v/>
      </c>
      <c r="P1616" s="62" t="str">
        <f t="shared" si="261"/>
        <v/>
      </c>
      <c r="Q1616" s="67" t="str">
        <f t="shared" si="264"/>
        <v/>
      </c>
      <c r="R1616" s="67" t="str">
        <f t="shared" si="262"/>
        <v/>
      </c>
      <c r="S1616" s="59"/>
      <c r="T1616" s="147"/>
      <c r="U1616" s="147"/>
      <c r="V1616" s="59"/>
      <c r="W1616" s="59"/>
      <c r="X1616" s="59"/>
      <c r="Y1616" s="59"/>
      <c r="Z1616" s="59"/>
      <c r="AA1616" s="59"/>
      <c r="AB1616" s="59"/>
      <c r="AC1616" s="59"/>
      <c r="AD1616" s="59"/>
      <c r="AE1616" s="59"/>
      <c r="AF1616" s="73"/>
      <c r="AG1616" s="73"/>
      <c r="AH1616" s="73"/>
      <c r="AI1616" s="73"/>
      <c r="AJ1616" s="73"/>
      <c r="AK1616" s="73"/>
      <c r="AL1616" s="77" t="str">
        <f>IF(ISBLANK(S1616),"",IF(AJ1616="Fail","Fail",IF(E1616="PL4",IF(AND(T1616&gt;STD_01122025!$D$3,U1616&lt;STD_01122025!$D$4,OR(AF1616="ND",AF1616&lt;STD_01122025!$D$7),AH1616="ND"),"Pass","Fail"),IF(E1616="PL12",IF(AND(S1616&lt;STD_01122025!$F$2,T1616&gt;STD_01122025!$F$3,U1616&lt;STD_01122025!$F$4,V1616&gt;STD_01122025!$F$5,X1616&gt;STD_01122025!$F$6,OR(AF1616="ND",AF1616&lt;STD_01122025!$F$7),AH1616="ND"),"Pass","Fail"),IF(E1616="SuperPL",IF(AND(T1616&gt;STD_01122025!$H$3,U1616&lt;STD_01122025!$H$4,V1616&gt;STD_01122025!$H$5,X1616&gt;STD_01122025!$H$6,OR(AF1616="ND",AF1616&lt;STD_01122025!$H$7),AH1616="ND"),"Pass","Fail"),IF(E1616="Flight",IF(AND(T1616&gt;STD_01122025!$J$3,U1616&lt;STD_01122025!$J$4,X1616&gt;STD_01122025!$J$6,OR(AF1616="ND",AF1616&lt;STD_01122025!$J$7),AH1616="ND"),"Pass","Fail"),""))))))</f>
        <v/>
      </c>
      <c r="AM1616" s="62" t="str">
        <f>IF(ISBLANK(B1616),"",IFERROR(IF(VLOOKUP(B1616,'Np PL4 Stock'!$A:$J,10,FALSE)="Np4",D1616-VLOOKUP(B1616,'Np PL4 Stock'!$A:$E,5,FALSE),D1616-VLOOKUP(B1616,'Np PL4 Stock'!$A:$E,5,FALSE)-1),""))</f>
        <v/>
      </c>
      <c r="AN1616" s="147"/>
      <c r="AO1616" s="147"/>
      <c r="AP1616" s="59"/>
      <c r="AQ1616" s="59"/>
      <c r="AR1616" s="59"/>
      <c r="AS1616" s="59"/>
      <c r="AT1616" s="73"/>
      <c r="AU1616" s="73"/>
      <c r="AV1616" s="73"/>
      <c r="AW1616" s="73"/>
      <c r="AX1616" s="84"/>
      <c r="AY1616" s="59"/>
      <c r="AZ1616" s="59"/>
      <c r="BA1616" s="59"/>
      <c r="BB1616" s="59"/>
      <c r="BC1616" s="59"/>
      <c r="BD1616" s="59"/>
      <c r="BE1616" s="84"/>
      <c r="BF1616" s="84"/>
      <c r="BG1616" s="84"/>
      <c r="BH1616" s="84"/>
      <c r="BI1616" s="85"/>
      <c r="BJ1616" s="86"/>
      <c r="BK1616" s="86"/>
      <c r="BL1616" s="86"/>
      <c r="BM1616" s="86"/>
      <c r="BN1616" s="86"/>
      <c r="BO1616" s="59"/>
      <c r="BP1616" s="69"/>
      <c r="BQ1616" s="92">
        <v>0</v>
      </c>
      <c r="BR1616" s="93">
        <v>0</v>
      </c>
      <c r="BS1616" s="94" t="str">
        <f t="shared" si="265"/>
        <v/>
      </c>
      <c r="BT1616" s="95">
        <v>0</v>
      </c>
      <c r="BU1616" s="101" t="str">
        <f t="shared" si="266"/>
        <v/>
      </c>
      <c r="BV1616" s="102" t="str">
        <f t="shared" si="267"/>
        <v>-</v>
      </c>
      <c r="BW1616" s="103"/>
      <c r="BX1616" s="104" t="str">
        <f t="shared" si="268"/>
        <v>-</v>
      </c>
      <c r="BY1616" s="105"/>
      <c r="BZ1616" s="103"/>
      <c r="CA1616" s="106"/>
      <c r="CB1616" s="107"/>
      <c r="CC1616" s="112"/>
      <c r="CD1616" s="106"/>
      <c r="CE1616" s="103"/>
      <c r="CF1616" s="113"/>
      <c r="CG1616" s="114"/>
    </row>
    <row r="1617" spans="1:85">
      <c r="A1617" s="53" t="str">
        <f t="shared" si="259"/>
        <v>--</v>
      </c>
      <c r="B1617" s="47" t="str">
        <f t="shared" si="260"/>
        <v>-</v>
      </c>
      <c r="C1617" s="153"/>
      <c r="D1617" s="49"/>
      <c r="E1617" s="50"/>
      <c r="F1617" s="51"/>
      <c r="G1617" s="59"/>
      <c r="H1617" s="51"/>
      <c r="I1617" s="59"/>
      <c r="J1617" s="60" t="str">
        <f>IF(ISBLANK(H1617),"",IFERROR(VLOOKUP(B1617,'Np PL4 Stock'!$A:$D,4,FALSE),""))</f>
        <v/>
      </c>
      <c r="K1617" s="61" t="str">
        <f>IF(ISBLANK(H1617),"",SUMIF('Np PL4 Stock'!$A:$A,B1617,'Np PL4 Stock'!$N:$N))</f>
        <v/>
      </c>
      <c r="L1617" s="62" t="str">
        <f>IF(ISBLANK(H1617),"",VLOOKUP(LEFT(B1617,5),Unit!A:B,2,FALSE))</f>
        <v/>
      </c>
      <c r="M1617" s="63" t="str">
        <f>IF(ISBLANK(H1617),"",IFERROR(VLOOKUP(B1617,'Np PL4 Stock'!$A:$T,20,FALSE),""))</f>
        <v/>
      </c>
      <c r="N1617" s="63" t="str">
        <f>IF(ISBLANK(H1617),"",IFERROR(VLOOKUP(B1617,'Np PL4 Stock'!$A:$U,21,FALSE),""))</f>
        <v/>
      </c>
      <c r="O1617" s="62" t="str">
        <f t="shared" si="263"/>
        <v/>
      </c>
      <c r="P1617" s="62" t="str">
        <f t="shared" si="261"/>
        <v/>
      </c>
      <c r="Q1617" s="67" t="str">
        <f t="shared" si="264"/>
        <v/>
      </c>
      <c r="R1617" s="67" t="str">
        <f t="shared" si="262"/>
        <v/>
      </c>
      <c r="S1617" s="59"/>
      <c r="T1617" s="147"/>
      <c r="U1617" s="147"/>
      <c r="V1617" s="59"/>
      <c r="W1617" s="59"/>
      <c r="X1617" s="59"/>
      <c r="Y1617" s="59"/>
      <c r="Z1617" s="59"/>
      <c r="AA1617" s="59"/>
      <c r="AB1617" s="59"/>
      <c r="AC1617" s="59"/>
      <c r="AD1617" s="59"/>
      <c r="AE1617" s="59"/>
      <c r="AF1617" s="73"/>
      <c r="AG1617" s="73"/>
      <c r="AH1617" s="73"/>
      <c r="AI1617" s="73"/>
      <c r="AJ1617" s="73"/>
      <c r="AK1617" s="73"/>
      <c r="AL1617" s="77" t="str">
        <f>IF(ISBLANK(S1617),"",IF(AJ1617="Fail","Fail",IF(E1617="PL4",IF(AND(T1617&gt;STD_01122025!$D$3,U1617&lt;STD_01122025!$D$4,OR(AF1617="ND",AF1617&lt;STD_01122025!$D$7),AH1617="ND"),"Pass","Fail"),IF(E1617="PL12",IF(AND(S1617&lt;STD_01122025!$F$2,T1617&gt;STD_01122025!$F$3,U1617&lt;STD_01122025!$F$4,V1617&gt;STD_01122025!$F$5,X1617&gt;STD_01122025!$F$6,OR(AF1617="ND",AF1617&lt;STD_01122025!$F$7),AH1617="ND"),"Pass","Fail"),IF(E1617="SuperPL",IF(AND(T1617&gt;STD_01122025!$H$3,U1617&lt;STD_01122025!$H$4,V1617&gt;STD_01122025!$H$5,X1617&gt;STD_01122025!$H$6,OR(AF1617="ND",AF1617&lt;STD_01122025!$H$7),AH1617="ND"),"Pass","Fail"),IF(E1617="Flight",IF(AND(T1617&gt;STD_01122025!$J$3,U1617&lt;STD_01122025!$J$4,X1617&gt;STD_01122025!$J$6,OR(AF1617="ND",AF1617&lt;STD_01122025!$J$7),AH1617="ND"),"Pass","Fail"),""))))))</f>
        <v/>
      </c>
      <c r="AM1617" s="62" t="str">
        <f>IF(ISBLANK(B1617),"",IFERROR(IF(VLOOKUP(B1617,'Np PL4 Stock'!$A:$J,10,FALSE)="Np4",D1617-VLOOKUP(B1617,'Np PL4 Stock'!$A:$E,5,FALSE),D1617-VLOOKUP(B1617,'Np PL4 Stock'!$A:$E,5,FALSE)-1),""))</f>
        <v/>
      </c>
      <c r="AN1617" s="147"/>
      <c r="AO1617" s="147"/>
      <c r="AP1617" s="59"/>
      <c r="AQ1617" s="59"/>
      <c r="AR1617" s="59"/>
      <c r="AS1617" s="59"/>
      <c r="AT1617" s="73"/>
      <c r="AU1617" s="73"/>
      <c r="AV1617" s="73"/>
      <c r="AW1617" s="73"/>
      <c r="AX1617" s="84"/>
      <c r="AY1617" s="59"/>
      <c r="AZ1617" s="59"/>
      <c r="BA1617" s="59"/>
      <c r="BB1617" s="59"/>
      <c r="BC1617" s="59"/>
      <c r="BD1617" s="59"/>
      <c r="BE1617" s="84"/>
      <c r="BF1617" s="84"/>
      <c r="BG1617" s="84"/>
      <c r="BH1617" s="84"/>
      <c r="BI1617" s="85"/>
      <c r="BJ1617" s="86"/>
      <c r="BK1617" s="86"/>
      <c r="BL1617" s="86"/>
      <c r="BM1617" s="86"/>
      <c r="BN1617" s="86"/>
      <c r="BO1617" s="59"/>
      <c r="BP1617" s="69"/>
      <c r="BQ1617" s="92">
        <v>0</v>
      </c>
      <c r="BR1617" s="93">
        <v>0</v>
      </c>
      <c r="BS1617" s="94" t="str">
        <f t="shared" si="265"/>
        <v/>
      </c>
      <c r="BT1617" s="95">
        <v>0</v>
      </c>
      <c r="BU1617" s="101" t="str">
        <f t="shared" si="266"/>
        <v/>
      </c>
      <c r="BV1617" s="102" t="str">
        <f t="shared" si="267"/>
        <v>-</v>
      </c>
      <c r="BW1617" s="103"/>
      <c r="BX1617" s="104" t="str">
        <f t="shared" si="268"/>
        <v>-</v>
      </c>
      <c r="BY1617" s="105"/>
      <c r="BZ1617" s="103"/>
      <c r="CA1617" s="106"/>
      <c r="CB1617" s="107"/>
      <c r="CC1617" s="112"/>
      <c r="CD1617" s="106"/>
      <c r="CE1617" s="103"/>
      <c r="CF1617" s="113"/>
      <c r="CG1617" s="114"/>
    </row>
    <row r="1618" spans="1:85">
      <c r="A1618" s="53" t="str">
        <f t="shared" ref="A1618:A1681" si="269">IF(ISBLANK(H1618),"",H1618&amp;"-"&amp;IF(OR(LEN(I1618)=1,LEN(I1618)=4),"0"&amp;I1618,I1618))&amp;"-"&amp;IF(LEN(G1618)=1,"0"&amp;G1618,G1618)&amp;"-"&amp;D1618</f>
        <v>--</v>
      </c>
      <c r="B1618" s="47" t="str">
        <f t="shared" ref="B1618:B1681" si="270">IF(ISBLANK(H1618),"",H1618&amp;"-"&amp;IF(OR(LEN(I1618)=1,LEN(I1618)=4),"0"&amp;I1618,I1618))&amp;"-"&amp;IF(LEN(G1618)=1,"0"&amp;G1618,G1618)</f>
        <v>-</v>
      </c>
      <c r="C1618" s="153"/>
      <c r="D1618" s="49"/>
      <c r="E1618" s="50"/>
      <c r="F1618" s="51"/>
      <c r="G1618" s="59"/>
      <c r="H1618" s="51"/>
      <c r="I1618" s="59"/>
      <c r="J1618" s="60" t="str">
        <f>IF(ISBLANK(H1618),"",IFERROR(VLOOKUP(B1618,'Np PL4 Stock'!$A:$D,4,FALSE),""))</f>
        <v/>
      </c>
      <c r="K1618" s="61" t="str">
        <f>IF(ISBLANK(H1618),"",SUMIF('Np PL4 Stock'!$A:$A,B1618,'Np PL4 Stock'!$N:$N))</f>
        <v/>
      </c>
      <c r="L1618" s="62" t="str">
        <f>IF(ISBLANK(H1618),"",VLOOKUP(LEFT(B1618,5),Unit!A:B,2,FALSE))</f>
        <v/>
      </c>
      <c r="M1618" s="63" t="str">
        <f>IF(ISBLANK(H1618),"",IFERROR(VLOOKUP(B1618,'Np PL4 Stock'!$A:$T,20,FALSE),""))</f>
        <v/>
      </c>
      <c r="N1618" s="63" t="str">
        <f>IF(ISBLANK(H1618),"",IFERROR(VLOOKUP(B1618,'Np PL4 Stock'!$A:$U,21,FALSE),""))</f>
        <v/>
      </c>
      <c r="O1618" s="62" t="str">
        <f t="shared" si="263"/>
        <v/>
      </c>
      <c r="P1618" s="62" t="str">
        <f t="shared" si="261"/>
        <v/>
      </c>
      <c r="Q1618" s="67" t="str">
        <f t="shared" si="264"/>
        <v/>
      </c>
      <c r="R1618" s="67" t="str">
        <f t="shared" si="262"/>
        <v/>
      </c>
      <c r="S1618" s="59"/>
      <c r="T1618" s="147"/>
      <c r="U1618" s="147"/>
      <c r="V1618" s="59"/>
      <c r="W1618" s="59"/>
      <c r="X1618" s="59"/>
      <c r="Y1618" s="59"/>
      <c r="Z1618" s="59"/>
      <c r="AA1618" s="59"/>
      <c r="AB1618" s="59"/>
      <c r="AC1618" s="59"/>
      <c r="AD1618" s="59"/>
      <c r="AE1618" s="59"/>
      <c r="AF1618" s="73"/>
      <c r="AG1618" s="73"/>
      <c r="AH1618" s="73"/>
      <c r="AI1618" s="73"/>
      <c r="AJ1618" s="73"/>
      <c r="AK1618" s="73"/>
      <c r="AL1618" s="77" t="str">
        <f>IF(ISBLANK(S1618),"",IF(AJ1618="Fail","Fail",IF(E1618="PL4",IF(AND(T1618&gt;STD_01122025!$D$3,U1618&lt;STD_01122025!$D$4,OR(AF1618="ND",AF1618&lt;STD_01122025!$D$7),AH1618="ND"),"Pass","Fail"),IF(E1618="PL12",IF(AND(S1618&lt;STD_01122025!$F$2,T1618&gt;STD_01122025!$F$3,U1618&lt;STD_01122025!$F$4,V1618&gt;STD_01122025!$F$5,X1618&gt;STD_01122025!$F$6,OR(AF1618="ND",AF1618&lt;STD_01122025!$F$7),AH1618="ND"),"Pass","Fail"),IF(E1618="SuperPL",IF(AND(T1618&gt;STD_01122025!$H$3,U1618&lt;STD_01122025!$H$4,V1618&gt;STD_01122025!$H$5,X1618&gt;STD_01122025!$H$6,OR(AF1618="ND",AF1618&lt;STD_01122025!$H$7),AH1618="ND"),"Pass","Fail"),IF(E1618="Flight",IF(AND(T1618&gt;STD_01122025!$J$3,U1618&lt;STD_01122025!$J$4,X1618&gt;STD_01122025!$J$6,OR(AF1618="ND",AF1618&lt;STD_01122025!$J$7),AH1618="ND"),"Pass","Fail"),""))))))</f>
        <v/>
      </c>
      <c r="AM1618" s="62" t="str">
        <f>IF(ISBLANK(B1618),"",IFERROR(IF(VLOOKUP(B1618,'Np PL4 Stock'!$A:$J,10,FALSE)="Np4",D1618-VLOOKUP(B1618,'Np PL4 Stock'!$A:$E,5,FALSE),D1618-VLOOKUP(B1618,'Np PL4 Stock'!$A:$E,5,FALSE)-1),""))</f>
        <v/>
      </c>
      <c r="AN1618" s="147"/>
      <c r="AO1618" s="147"/>
      <c r="AP1618" s="59"/>
      <c r="AQ1618" s="59"/>
      <c r="AR1618" s="59"/>
      <c r="AS1618" s="59"/>
      <c r="AT1618" s="73"/>
      <c r="AU1618" s="73"/>
      <c r="AV1618" s="73"/>
      <c r="AW1618" s="73"/>
      <c r="AX1618" s="84"/>
      <c r="AY1618" s="59"/>
      <c r="AZ1618" s="59"/>
      <c r="BA1618" s="59"/>
      <c r="BB1618" s="59"/>
      <c r="BC1618" s="59"/>
      <c r="BD1618" s="59"/>
      <c r="BE1618" s="84"/>
      <c r="BF1618" s="84"/>
      <c r="BG1618" s="84"/>
      <c r="BH1618" s="84"/>
      <c r="BI1618" s="85"/>
      <c r="BJ1618" s="86"/>
      <c r="BK1618" s="86"/>
      <c r="BL1618" s="86"/>
      <c r="BM1618" s="86"/>
      <c r="BN1618" s="86"/>
      <c r="BO1618" s="59"/>
      <c r="BP1618" s="69"/>
      <c r="BQ1618" s="92">
        <v>0</v>
      </c>
      <c r="BR1618" s="93">
        <v>0</v>
      </c>
      <c r="BS1618" s="94" t="str">
        <f t="shared" si="265"/>
        <v/>
      </c>
      <c r="BT1618" s="95">
        <v>0</v>
      </c>
      <c r="BU1618" s="101" t="str">
        <f t="shared" si="266"/>
        <v/>
      </c>
      <c r="BV1618" s="102" t="str">
        <f t="shared" si="267"/>
        <v>-</v>
      </c>
      <c r="BW1618" s="103"/>
      <c r="BX1618" s="104" t="str">
        <f t="shared" si="268"/>
        <v>-</v>
      </c>
      <c r="BY1618" s="105"/>
      <c r="BZ1618" s="103"/>
      <c r="CA1618" s="106"/>
      <c r="CB1618" s="107"/>
      <c r="CC1618" s="112"/>
      <c r="CD1618" s="106"/>
      <c r="CE1618" s="103"/>
      <c r="CF1618" s="113"/>
      <c r="CG1618" s="114"/>
    </row>
    <row r="1619" spans="1:85">
      <c r="A1619" s="53" t="str">
        <f t="shared" si="269"/>
        <v>--</v>
      </c>
      <c r="B1619" s="47" t="str">
        <f t="shared" si="270"/>
        <v>-</v>
      </c>
      <c r="C1619" s="153"/>
      <c r="D1619" s="49"/>
      <c r="E1619" s="50"/>
      <c r="F1619" s="51"/>
      <c r="G1619" s="59"/>
      <c r="H1619" s="51"/>
      <c r="I1619" s="59"/>
      <c r="J1619" s="60" t="str">
        <f>IF(ISBLANK(H1619),"",IFERROR(VLOOKUP(B1619,'Np PL4 Stock'!$A:$D,4,FALSE),""))</f>
        <v/>
      </c>
      <c r="K1619" s="61" t="str">
        <f>IF(ISBLANK(H1619),"",SUMIF('Np PL4 Stock'!$A:$A,B1619,'Np PL4 Stock'!$N:$N))</f>
        <v/>
      </c>
      <c r="L1619" s="62" t="str">
        <f>IF(ISBLANK(H1619),"",VLOOKUP(LEFT(B1619,5),Unit!A:B,2,FALSE))</f>
        <v/>
      </c>
      <c r="M1619" s="63" t="str">
        <f>IF(ISBLANK(H1619),"",IFERROR(VLOOKUP(B1619,'Np PL4 Stock'!$A:$T,20,FALSE),""))</f>
        <v/>
      </c>
      <c r="N1619" s="63" t="str">
        <f>IF(ISBLANK(H1619),"",IFERROR(VLOOKUP(B1619,'Np PL4 Stock'!$A:$U,21,FALSE),""))</f>
        <v/>
      </c>
      <c r="O1619" s="62" t="str">
        <f t="shared" si="263"/>
        <v/>
      </c>
      <c r="P1619" s="62" t="str">
        <f t="shared" si="261"/>
        <v/>
      </c>
      <c r="Q1619" s="67" t="str">
        <f t="shared" si="264"/>
        <v/>
      </c>
      <c r="R1619" s="67" t="str">
        <f t="shared" si="262"/>
        <v/>
      </c>
      <c r="S1619" s="59"/>
      <c r="T1619" s="147"/>
      <c r="U1619" s="147"/>
      <c r="V1619" s="59"/>
      <c r="W1619" s="59"/>
      <c r="X1619" s="59"/>
      <c r="Y1619" s="59"/>
      <c r="Z1619" s="59"/>
      <c r="AA1619" s="59"/>
      <c r="AB1619" s="59"/>
      <c r="AC1619" s="59"/>
      <c r="AD1619" s="59"/>
      <c r="AE1619" s="59"/>
      <c r="AF1619" s="73"/>
      <c r="AG1619" s="73"/>
      <c r="AH1619" s="73"/>
      <c r="AI1619" s="73"/>
      <c r="AJ1619" s="73"/>
      <c r="AK1619" s="73"/>
      <c r="AL1619" s="77" t="str">
        <f>IF(ISBLANK(S1619),"",IF(AJ1619="Fail","Fail",IF(E1619="PL4",IF(AND(T1619&gt;STD_01122025!$D$3,U1619&lt;STD_01122025!$D$4,OR(AF1619="ND",AF1619&lt;STD_01122025!$D$7),AH1619="ND"),"Pass","Fail"),IF(E1619="PL12",IF(AND(S1619&lt;STD_01122025!$F$2,T1619&gt;STD_01122025!$F$3,U1619&lt;STD_01122025!$F$4,V1619&gt;STD_01122025!$F$5,X1619&gt;STD_01122025!$F$6,OR(AF1619="ND",AF1619&lt;STD_01122025!$F$7),AH1619="ND"),"Pass","Fail"),IF(E1619="SuperPL",IF(AND(T1619&gt;STD_01122025!$H$3,U1619&lt;STD_01122025!$H$4,V1619&gt;STD_01122025!$H$5,X1619&gt;STD_01122025!$H$6,OR(AF1619="ND",AF1619&lt;STD_01122025!$H$7),AH1619="ND"),"Pass","Fail"),IF(E1619="Flight",IF(AND(T1619&gt;STD_01122025!$J$3,U1619&lt;STD_01122025!$J$4,X1619&gt;STD_01122025!$J$6,OR(AF1619="ND",AF1619&lt;STD_01122025!$J$7),AH1619="ND"),"Pass","Fail"),""))))))</f>
        <v/>
      </c>
      <c r="AM1619" s="62" t="str">
        <f>IF(ISBLANK(B1619),"",IFERROR(IF(VLOOKUP(B1619,'Np PL4 Stock'!$A:$J,10,FALSE)="Np4",D1619-VLOOKUP(B1619,'Np PL4 Stock'!$A:$E,5,FALSE),D1619-VLOOKUP(B1619,'Np PL4 Stock'!$A:$E,5,FALSE)-1),""))</f>
        <v/>
      </c>
      <c r="AN1619" s="147"/>
      <c r="AO1619" s="147"/>
      <c r="AP1619" s="59"/>
      <c r="AQ1619" s="59"/>
      <c r="AR1619" s="59"/>
      <c r="AS1619" s="59"/>
      <c r="AT1619" s="73"/>
      <c r="AU1619" s="73"/>
      <c r="AV1619" s="73"/>
      <c r="AW1619" s="73"/>
      <c r="AX1619" s="84"/>
      <c r="AY1619" s="59"/>
      <c r="AZ1619" s="59"/>
      <c r="BA1619" s="59"/>
      <c r="BB1619" s="59"/>
      <c r="BC1619" s="59"/>
      <c r="BD1619" s="59"/>
      <c r="BE1619" s="84"/>
      <c r="BF1619" s="84"/>
      <c r="BG1619" s="84"/>
      <c r="BH1619" s="84"/>
      <c r="BI1619" s="85"/>
      <c r="BJ1619" s="86"/>
      <c r="BK1619" s="86"/>
      <c r="BL1619" s="86"/>
      <c r="BM1619" s="86"/>
      <c r="BN1619" s="86"/>
      <c r="BO1619" s="59"/>
      <c r="BP1619" s="69"/>
      <c r="BQ1619" s="92">
        <v>0</v>
      </c>
      <c r="BR1619" s="93">
        <v>0</v>
      </c>
      <c r="BS1619" s="94" t="str">
        <f t="shared" si="265"/>
        <v/>
      </c>
      <c r="BT1619" s="95">
        <v>0</v>
      </c>
      <c r="BU1619" s="101" t="str">
        <f t="shared" si="266"/>
        <v/>
      </c>
      <c r="BV1619" s="102" t="str">
        <f t="shared" si="267"/>
        <v>-</v>
      </c>
      <c r="BW1619" s="103"/>
      <c r="BX1619" s="104" t="str">
        <f t="shared" si="268"/>
        <v>-</v>
      </c>
      <c r="BY1619" s="105"/>
      <c r="BZ1619" s="103"/>
      <c r="CA1619" s="106"/>
      <c r="CB1619" s="107"/>
      <c r="CC1619" s="112"/>
      <c r="CD1619" s="106"/>
      <c r="CE1619" s="103"/>
      <c r="CF1619" s="113"/>
      <c r="CG1619" s="114"/>
    </row>
    <row r="1620" spans="1:85">
      <c r="A1620" s="53" t="str">
        <f t="shared" si="269"/>
        <v>--</v>
      </c>
      <c r="B1620" s="47" t="str">
        <f t="shared" si="270"/>
        <v>-</v>
      </c>
      <c r="C1620" s="153"/>
      <c r="D1620" s="49"/>
      <c r="E1620" s="50"/>
      <c r="F1620" s="51"/>
      <c r="G1620" s="59"/>
      <c r="H1620" s="51"/>
      <c r="I1620" s="59"/>
      <c r="J1620" s="60" t="str">
        <f>IF(ISBLANK(H1620),"",IFERROR(VLOOKUP(B1620,'Np PL4 Stock'!$A:$D,4,FALSE),""))</f>
        <v/>
      </c>
      <c r="K1620" s="61" t="str">
        <f>IF(ISBLANK(H1620),"",SUMIF('Np PL4 Stock'!$A:$A,B1620,'Np PL4 Stock'!$N:$N))</f>
        <v/>
      </c>
      <c r="L1620" s="62" t="str">
        <f>IF(ISBLANK(H1620),"",VLOOKUP(LEFT(B1620,5),Unit!A:B,2,FALSE))</f>
        <v/>
      </c>
      <c r="M1620" s="63" t="str">
        <f>IF(ISBLANK(H1620),"",IFERROR(VLOOKUP(B1620,'Np PL4 Stock'!$A:$T,20,FALSE),""))</f>
        <v/>
      </c>
      <c r="N1620" s="63" t="str">
        <f>IF(ISBLANK(H1620),"",IFERROR(VLOOKUP(B1620,'Np PL4 Stock'!$A:$U,21,FALSE),""))</f>
        <v/>
      </c>
      <c r="O1620" s="62" t="str">
        <f t="shared" si="263"/>
        <v/>
      </c>
      <c r="P1620" s="62" t="str">
        <f t="shared" si="261"/>
        <v/>
      </c>
      <c r="Q1620" s="67" t="str">
        <f t="shared" si="264"/>
        <v/>
      </c>
      <c r="R1620" s="67" t="str">
        <f t="shared" si="262"/>
        <v/>
      </c>
      <c r="S1620" s="59"/>
      <c r="T1620" s="147"/>
      <c r="U1620" s="147"/>
      <c r="V1620" s="59"/>
      <c r="W1620" s="59"/>
      <c r="X1620" s="59"/>
      <c r="Y1620" s="59"/>
      <c r="Z1620" s="59"/>
      <c r="AA1620" s="59"/>
      <c r="AB1620" s="59"/>
      <c r="AC1620" s="59"/>
      <c r="AD1620" s="59"/>
      <c r="AE1620" s="59"/>
      <c r="AF1620" s="73"/>
      <c r="AG1620" s="73"/>
      <c r="AH1620" s="73"/>
      <c r="AI1620" s="73"/>
      <c r="AJ1620" s="73"/>
      <c r="AK1620" s="73"/>
      <c r="AL1620" s="77" t="str">
        <f>IF(ISBLANK(S1620),"",IF(AJ1620="Fail","Fail",IF(E1620="PL4",IF(AND(T1620&gt;STD_01122025!$D$3,U1620&lt;STD_01122025!$D$4,OR(AF1620="ND",AF1620&lt;STD_01122025!$D$7),AH1620="ND"),"Pass","Fail"),IF(E1620="PL12",IF(AND(S1620&lt;STD_01122025!$F$2,T1620&gt;STD_01122025!$F$3,U1620&lt;STD_01122025!$F$4,V1620&gt;STD_01122025!$F$5,X1620&gt;STD_01122025!$F$6,OR(AF1620="ND",AF1620&lt;STD_01122025!$F$7),AH1620="ND"),"Pass","Fail"),IF(E1620="SuperPL",IF(AND(T1620&gt;STD_01122025!$H$3,U1620&lt;STD_01122025!$H$4,V1620&gt;STD_01122025!$H$5,X1620&gt;STD_01122025!$H$6,OR(AF1620="ND",AF1620&lt;STD_01122025!$H$7),AH1620="ND"),"Pass","Fail"),IF(E1620="Flight",IF(AND(T1620&gt;STD_01122025!$J$3,U1620&lt;STD_01122025!$J$4,X1620&gt;STD_01122025!$J$6,OR(AF1620="ND",AF1620&lt;STD_01122025!$J$7),AH1620="ND"),"Pass","Fail"),""))))))</f>
        <v/>
      </c>
      <c r="AM1620" s="62" t="str">
        <f>IF(ISBLANK(B1620),"",IFERROR(IF(VLOOKUP(B1620,'Np PL4 Stock'!$A:$J,10,FALSE)="Np4",D1620-VLOOKUP(B1620,'Np PL4 Stock'!$A:$E,5,FALSE),D1620-VLOOKUP(B1620,'Np PL4 Stock'!$A:$E,5,FALSE)-1),""))</f>
        <v/>
      </c>
      <c r="AN1620" s="147"/>
      <c r="AO1620" s="147"/>
      <c r="AP1620" s="59"/>
      <c r="AQ1620" s="59"/>
      <c r="AR1620" s="59"/>
      <c r="AS1620" s="59"/>
      <c r="AT1620" s="73"/>
      <c r="AU1620" s="73"/>
      <c r="AV1620" s="73"/>
      <c r="AW1620" s="73"/>
      <c r="AX1620" s="84"/>
      <c r="AY1620" s="59"/>
      <c r="AZ1620" s="59"/>
      <c r="BA1620" s="59"/>
      <c r="BB1620" s="59"/>
      <c r="BC1620" s="59"/>
      <c r="BD1620" s="59"/>
      <c r="BE1620" s="84"/>
      <c r="BF1620" s="84"/>
      <c r="BG1620" s="84"/>
      <c r="BH1620" s="84"/>
      <c r="BI1620" s="85"/>
      <c r="BJ1620" s="86"/>
      <c r="BK1620" s="86"/>
      <c r="BL1620" s="86"/>
      <c r="BM1620" s="86"/>
      <c r="BN1620" s="86"/>
      <c r="BO1620" s="59"/>
      <c r="BP1620" s="69"/>
      <c r="BQ1620" s="92">
        <v>0</v>
      </c>
      <c r="BR1620" s="93">
        <v>0</v>
      </c>
      <c r="BS1620" s="94" t="str">
        <f t="shared" si="265"/>
        <v/>
      </c>
      <c r="BT1620" s="95">
        <v>0</v>
      </c>
      <c r="BU1620" s="101" t="str">
        <f t="shared" si="266"/>
        <v/>
      </c>
      <c r="BV1620" s="102" t="str">
        <f t="shared" si="267"/>
        <v>-</v>
      </c>
      <c r="BW1620" s="103"/>
      <c r="BX1620" s="104" t="str">
        <f t="shared" si="268"/>
        <v>-</v>
      </c>
      <c r="BY1620" s="105"/>
      <c r="BZ1620" s="103"/>
      <c r="CA1620" s="106"/>
      <c r="CB1620" s="107"/>
      <c r="CC1620" s="112"/>
      <c r="CD1620" s="106"/>
      <c r="CE1620" s="103"/>
      <c r="CF1620" s="113"/>
      <c r="CG1620" s="114"/>
    </row>
    <row r="1621" spans="1:85">
      <c r="A1621" s="53" t="str">
        <f t="shared" si="269"/>
        <v>--</v>
      </c>
      <c r="B1621" s="47" t="str">
        <f t="shared" si="270"/>
        <v>-</v>
      </c>
      <c r="C1621" s="153"/>
      <c r="D1621" s="49"/>
      <c r="E1621" s="50"/>
      <c r="F1621" s="51"/>
      <c r="G1621" s="59"/>
      <c r="H1621" s="51"/>
      <c r="I1621" s="59"/>
      <c r="J1621" s="60" t="str">
        <f>IF(ISBLANK(H1621),"",IFERROR(VLOOKUP(B1621,'Np PL4 Stock'!$A:$D,4,FALSE),""))</f>
        <v/>
      </c>
      <c r="K1621" s="61" t="str">
        <f>IF(ISBLANK(H1621),"",SUMIF('Np PL4 Stock'!$A:$A,B1621,'Np PL4 Stock'!$N:$N))</f>
        <v/>
      </c>
      <c r="L1621" s="62" t="str">
        <f>IF(ISBLANK(H1621),"",VLOOKUP(LEFT(B1621,5),Unit!A:B,2,FALSE))</f>
        <v/>
      </c>
      <c r="M1621" s="63" t="str">
        <f>IF(ISBLANK(H1621),"",IFERROR(VLOOKUP(B1621,'Np PL4 Stock'!$A:$T,20,FALSE),""))</f>
        <v/>
      </c>
      <c r="N1621" s="63" t="str">
        <f>IF(ISBLANK(H1621),"",IFERROR(VLOOKUP(B1621,'Np PL4 Stock'!$A:$U,21,FALSE),""))</f>
        <v/>
      </c>
      <c r="O1621" s="62" t="str">
        <f t="shared" si="263"/>
        <v/>
      </c>
      <c r="P1621" s="62" t="str">
        <f t="shared" si="261"/>
        <v/>
      </c>
      <c r="Q1621" s="67" t="str">
        <f t="shared" si="264"/>
        <v/>
      </c>
      <c r="R1621" s="67" t="str">
        <f t="shared" si="262"/>
        <v/>
      </c>
      <c r="S1621" s="59"/>
      <c r="T1621" s="147"/>
      <c r="U1621" s="147"/>
      <c r="V1621" s="59"/>
      <c r="W1621" s="59"/>
      <c r="X1621" s="59"/>
      <c r="Y1621" s="59"/>
      <c r="Z1621" s="59"/>
      <c r="AA1621" s="59"/>
      <c r="AB1621" s="59"/>
      <c r="AC1621" s="59"/>
      <c r="AD1621" s="59"/>
      <c r="AE1621" s="59"/>
      <c r="AF1621" s="73"/>
      <c r="AG1621" s="73"/>
      <c r="AH1621" s="73"/>
      <c r="AI1621" s="73"/>
      <c r="AJ1621" s="73"/>
      <c r="AK1621" s="73"/>
      <c r="AL1621" s="77" t="str">
        <f>IF(ISBLANK(S1621),"",IF(AJ1621="Fail","Fail",IF(E1621="PL4",IF(AND(T1621&gt;STD_01122025!$D$3,U1621&lt;STD_01122025!$D$4,OR(AF1621="ND",AF1621&lt;STD_01122025!$D$7),AH1621="ND"),"Pass","Fail"),IF(E1621="PL12",IF(AND(S1621&lt;STD_01122025!$F$2,T1621&gt;STD_01122025!$F$3,U1621&lt;STD_01122025!$F$4,V1621&gt;STD_01122025!$F$5,X1621&gt;STD_01122025!$F$6,OR(AF1621="ND",AF1621&lt;STD_01122025!$F$7),AH1621="ND"),"Pass","Fail"),IF(E1621="SuperPL",IF(AND(T1621&gt;STD_01122025!$H$3,U1621&lt;STD_01122025!$H$4,V1621&gt;STD_01122025!$H$5,X1621&gt;STD_01122025!$H$6,OR(AF1621="ND",AF1621&lt;STD_01122025!$H$7),AH1621="ND"),"Pass","Fail"),IF(E1621="Flight",IF(AND(T1621&gt;STD_01122025!$J$3,U1621&lt;STD_01122025!$J$4,X1621&gt;STD_01122025!$J$6,OR(AF1621="ND",AF1621&lt;STD_01122025!$J$7),AH1621="ND"),"Pass","Fail"),""))))))</f>
        <v/>
      </c>
      <c r="AM1621" s="62" t="str">
        <f>IF(ISBLANK(B1621),"",IFERROR(IF(VLOOKUP(B1621,'Np PL4 Stock'!$A:$J,10,FALSE)="Np4",D1621-VLOOKUP(B1621,'Np PL4 Stock'!$A:$E,5,FALSE),D1621-VLOOKUP(B1621,'Np PL4 Stock'!$A:$E,5,FALSE)-1),""))</f>
        <v/>
      </c>
      <c r="AN1621" s="147"/>
      <c r="AO1621" s="147"/>
      <c r="AP1621" s="59"/>
      <c r="AQ1621" s="59"/>
      <c r="AR1621" s="59"/>
      <c r="AS1621" s="59"/>
      <c r="AT1621" s="73"/>
      <c r="AU1621" s="73"/>
      <c r="AV1621" s="73"/>
      <c r="AW1621" s="73"/>
      <c r="AX1621" s="84"/>
      <c r="AY1621" s="59"/>
      <c r="AZ1621" s="59"/>
      <c r="BA1621" s="59"/>
      <c r="BB1621" s="59"/>
      <c r="BC1621" s="59"/>
      <c r="BD1621" s="59"/>
      <c r="BE1621" s="84"/>
      <c r="BF1621" s="84"/>
      <c r="BG1621" s="84"/>
      <c r="BH1621" s="84"/>
      <c r="BI1621" s="85"/>
      <c r="BJ1621" s="86"/>
      <c r="BK1621" s="86"/>
      <c r="BL1621" s="86"/>
      <c r="BM1621" s="86"/>
      <c r="BN1621" s="86"/>
      <c r="BO1621" s="59"/>
      <c r="BP1621" s="69"/>
      <c r="BQ1621" s="92">
        <v>0</v>
      </c>
      <c r="BR1621" s="93">
        <v>0</v>
      </c>
      <c r="BS1621" s="94" t="str">
        <f t="shared" si="265"/>
        <v/>
      </c>
      <c r="BT1621" s="95">
        <v>0</v>
      </c>
      <c r="BU1621" s="101" t="str">
        <f t="shared" si="266"/>
        <v/>
      </c>
      <c r="BV1621" s="102" t="str">
        <f t="shared" si="267"/>
        <v>-</v>
      </c>
      <c r="BW1621" s="103"/>
      <c r="BX1621" s="104" t="str">
        <f t="shared" si="268"/>
        <v>-</v>
      </c>
      <c r="BY1621" s="105"/>
      <c r="BZ1621" s="103"/>
      <c r="CA1621" s="106"/>
      <c r="CB1621" s="107"/>
      <c r="CC1621" s="112"/>
      <c r="CD1621" s="106"/>
      <c r="CE1621" s="103"/>
      <c r="CF1621" s="113"/>
      <c r="CG1621" s="114"/>
    </row>
    <row r="1622" spans="1:85">
      <c r="A1622" s="53" t="str">
        <f t="shared" si="269"/>
        <v>--</v>
      </c>
      <c r="B1622" s="47" t="str">
        <f t="shared" si="270"/>
        <v>-</v>
      </c>
      <c r="C1622" s="153"/>
      <c r="D1622" s="49"/>
      <c r="E1622" s="50"/>
      <c r="F1622" s="51"/>
      <c r="G1622" s="59"/>
      <c r="H1622" s="51"/>
      <c r="I1622" s="59"/>
      <c r="J1622" s="60" t="str">
        <f>IF(ISBLANK(H1622),"",IFERROR(VLOOKUP(B1622,'Np PL4 Stock'!$A:$D,4,FALSE),""))</f>
        <v/>
      </c>
      <c r="K1622" s="61" t="str">
        <f>IF(ISBLANK(H1622),"",SUMIF('Np PL4 Stock'!$A:$A,B1622,'Np PL4 Stock'!$N:$N))</f>
        <v/>
      </c>
      <c r="L1622" s="62" t="str">
        <f>IF(ISBLANK(H1622),"",VLOOKUP(LEFT(B1622,5),Unit!A:B,2,FALSE))</f>
        <v/>
      </c>
      <c r="M1622" s="63" t="str">
        <f>IF(ISBLANK(H1622),"",IFERROR(VLOOKUP(B1622,'Np PL4 Stock'!$A:$T,20,FALSE),""))</f>
        <v/>
      </c>
      <c r="N1622" s="63" t="str">
        <f>IF(ISBLANK(H1622),"",IFERROR(VLOOKUP(B1622,'Np PL4 Stock'!$A:$U,21,FALSE),""))</f>
        <v/>
      </c>
      <c r="O1622" s="62" t="str">
        <f t="shared" si="263"/>
        <v/>
      </c>
      <c r="P1622" s="62" t="str">
        <f t="shared" si="261"/>
        <v/>
      </c>
      <c r="Q1622" s="67" t="str">
        <f t="shared" si="264"/>
        <v/>
      </c>
      <c r="R1622" s="67" t="str">
        <f t="shared" si="262"/>
        <v/>
      </c>
      <c r="S1622" s="59"/>
      <c r="T1622" s="147"/>
      <c r="U1622" s="147"/>
      <c r="V1622" s="59"/>
      <c r="W1622" s="59"/>
      <c r="X1622" s="59"/>
      <c r="Y1622" s="59"/>
      <c r="Z1622" s="59"/>
      <c r="AA1622" s="59"/>
      <c r="AB1622" s="59"/>
      <c r="AC1622" s="59"/>
      <c r="AD1622" s="59"/>
      <c r="AE1622" s="59"/>
      <c r="AF1622" s="73"/>
      <c r="AG1622" s="73"/>
      <c r="AH1622" s="73"/>
      <c r="AI1622" s="73"/>
      <c r="AJ1622" s="73"/>
      <c r="AK1622" s="73"/>
      <c r="AL1622" s="77" t="str">
        <f>IF(ISBLANK(S1622),"",IF(AJ1622="Fail","Fail",IF(E1622="PL4",IF(AND(T1622&gt;STD_01122025!$D$3,U1622&lt;STD_01122025!$D$4,OR(AF1622="ND",AF1622&lt;STD_01122025!$D$7),AH1622="ND"),"Pass","Fail"),IF(E1622="PL12",IF(AND(S1622&lt;STD_01122025!$F$2,T1622&gt;STD_01122025!$F$3,U1622&lt;STD_01122025!$F$4,V1622&gt;STD_01122025!$F$5,X1622&gt;STD_01122025!$F$6,OR(AF1622="ND",AF1622&lt;STD_01122025!$F$7),AH1622="ND"),"Pass","Fail"),IF(E1622="SuperPL",IF(AND(T1622&gt;STD_01122025!$H$3,U1622&lt;STD_01122025!$H$4,V1622&gt;STD_01122025!$H$5,X1622&gt;STD_01122025!$H$6,OR(AF1622="ND",AF1622&lt;STD_01122025!$H$7),AH1622="ND"),"Pass","Fail"),IF(E1622="Flight",IF(AND(T1622&gt;STD_01122025!$J$3,U1622&lt;STD_01122025!$J$4,X1622&gt;STD_01122025!$J$6,OR(AF1622="ND",AF1622&lt;STD_01122025!$J$7),AH1622="ND"),"Pass","Fail"),""))))))</f>
        <v/>
      </c>
      <c r="AM1622" s="62" t="str">
        <f>IF(ISBLANK(B1622),"",IFERROR(IF(VLOOKUP(B1622,'Np PL4 Stock'!$A:$J,10,FALSE)="Np4",D1622-VLOOKUP(B1622,'Np PL4 Stock'!$A:$E,5,FALSE),D1622-VLOOKUP(B1622,'Np PL4 Stock'!$A:$E,5,FALSE)-1),""))</f>
        <v/>
      </c>
      <c r="AN1622" s="147"/>
      <c r="AO1622" s="147"/>
      <c r="AP1622" s="59"/>
      <c r="AQ1622" s="59"/>
      <c r="AR1622" s="59"/>
      <c r="AS1622" s="59"/>
      <c r="AT1622" s="73"/>
      <c r="AU1622" s="73"/>
      <c r="AV1622" s="73"/>
      <c r="AW1622" s="73"/>
      <c r="AX1622" s="84"/>
      <c r="AY1622" s="59"/>
      <c r="AZ1622" s="59"/>
      <c r="BA1622" s="59"/>
      <c r="BB1622" s="59"/>
      <c r="BC1622" s="59"/>
      <c r="BD1622" s="59"/>
      <c r="BE1622" s="84"/>
      <c r="BF1622" s="84"/>
      <c r="BG1622" s="84"/>
      <c r="BH1622" s="84"/>
      <c r="BI1622" s="85"/>
      <c r="BJ1622" s="86"/>
      <c r="BK1622" s="86"/>
      <c r="BL1622" s="86"/>
      <c r="BM1622" s="86"/>
      <c r="BN1622" s="86"/>
      <c r="BO1622" s="59"/>
      <c r="BP1622" s="69"/>
      <c r="BQ1622" s="92">
        <v>0</v>
      </c>
      <c r="BR1622" s="93">
        <v>0</v>
      </c>
      <c r="BS1622" s="94" t="str">
        <f t="shared" si="265"/>
        <v/>
      </c>
      <c r="BT1622" s="95">
        <v>0</v>
      </c>
      <c r="BU1622" s="101" t="str">
        <f t="shared" si="266"/>
        <v/>
      </c>
      <c r="BV1622" s="102" t="str">
        <f t="shared" si="267"/>
        <v>-</v>
      </c>
      <c r="BW1622" s="103"/>
      <c r="BX1622" s="104" t="str">
        <f t="shared" si="268"/>
        <v>-</v>
      </c>
      <c r="BY1622" s="105"/>
      <c r="BZ1622" s="103"/>
      <c r="CA1622" s="106"/>
      <c r="CB1622" s="107"/>
      <c r="CC1622" s="112"/>
      <c r="CD1622" s="106"/>
      <c r="CE1622" s="103"/>
      <c r="CF1622" s="113"/>
      <c r="CG1622" s="114"/>
    </row>
    <row r="1623" spans="1:85">
      <c r="A1623" s="53" t="str">
        <f t="shared" si="269"/>
        <v>--</v>
      </c>
      <c r="B1623" s="47" t="str">
        <f t="shared" si="270"/>
        <v>-</v>
      </c>
      <c r="C1623" s="153"/>
      <c r="D1623" s="49"/>
      <c r="E1623" s="50"/>
      <c r="F1623" s="51"/>
      <c r="G1623" s="59"/>
      <c r="H1623" s="51"/>
      <c r="I1623" s="59"/>
      <c r="J1623" s="60" t="str">
        <f>IF(ISBLANK(H1623),"",IFERROR(VLOOKUP(B1623,'Np PL4 Stock'!$A:$D,4,FALSE),""))</f>
        <v/>
      </c>
      <c r="K1623" s="61" t="str">
        <f>IF(ISBLANK(H1623),"",SUMIF('Np PL4 Stock'!$A:$A,B1623,'Np PL4 Stock'!$N:$N))</f>
        <v/>
      </c>
      <c r="L1623" s="62" t="str">
        <f>IF(ISBLANK(H1623),"",VLOOKUP(LEFT(B1623,5),Unit!A:B,2,FALSE))</f>
        <v/>
      </c>
      <c r="M1623" s="63" t="str">
        <f>IF(ISBLANK(H1623),"",IFERROR(VLOOKUP(B1623,'Np PL4 Stock'!$A:$T,20,FALSE),""))</f>
        <v/>
      </c>
      <c r="N1623" s="63" t="str">
        <f>IF(ISBLANK(H1623),"",IFERROR(VLOOKUP(B1623,'Np PL4 Stock'!$A:$U,21,FALSE),""))</f>
        <v/>
      </c>
      <c r="O1623" s="62" t="str">
        <f t="shared" si="263"/>
        <v/>
      </c>
      <c r="P1623" s="62" t="str">
        <f t="shared" si="261"/>
        <v/>
      </c>
      <c r="Q1623" s="67" t="str">
        <f t="shared" si="264"/>
        <v/>
      </c>
      <c r="R1623" s="67" t="str">
        <f t="shared" si="262"/>
        <v/>
      </c>
      <c r="S1623" s="59"/>
      <c r="T1623" s="147"/>
      <c r="U1623" s="147"/>
      <c r="V1623" s="59"/>
      <c r="W1623" s="59"/>
      <c r="X1623" s="59"/>
      <c r="Y1623" s="59"/>
      <c r="Z1623" s="59"/>
      <c r="AA1623" s="59"/>
      <c r="AB1623" s="59"/>
      <c r="AC1623" s="59"/>
      <c r="AD1623" s="59"/>
      <c r="AE1623" s="59"/>
      <c r="AF1623" s="73"/>
      <c r="AG1623" s="73"/>
      <c r="AH1623" s="73"/>
      <c r="AI1623" s="73"/>
      <c r="AJ1623" s="73"/>
      <c r="AK1623" s="73"/>
      <c r="AL1623" s="77" t="str">
        <f>IF(ISBLANK(S1623),"",IF(AJ1623="Fail","Fail",IF(E1623="PL4",IF(AND(T1623&gt;STD_01122025!$D$3,U1623&lt;STD_01122025!$D$4,OR(AF1623="ND",AF1623&lt;STD_01122025!$D$7),AH1623="ND"),"Pass","Fail"),IF(E1623="PL12",IF(AND(S1623&lt;STD_01122025!$F$2,T1623&gt;STD_01122025!$F$3,U1623&lt;STD_01122025!$F$4,V1623&gt;STD_01122025!$F$5,X1623&gt;STD_01122025!$F$6,OR(AF1623="ND",AF1623&lt;STD_01122025!$F$7),AH1623="ND"),"Pass","Fail"),IF(E1623="SuperPL",IF(AND(T1623&gt;STD_01122025!$H$3,U1623&lt;STD_01122025!$H$4,V1623&gt;STD_01122025!$H$5,X1623&gt;STD_01122025!$H$6,OR(AF1623="ND",AF1623&lt;STD_01122025!$H$7),AH1623="ND"),"Pass","Fail"),IF(E1623="Flight",IF(AND(T1623&gt;STD_01122025!$J$3,U1623&lt;STD_01122025!$J$4,X1623&gt;STD_01122025!$J$6,OR(AF1623="ND",AF1623&lt;STD_01122025!$J$7),AH1623="ND"),"Pass","Fail"),""))))))</f>
        <v/>
      </c>
      <c r="AM1623" s="62" t="str">
        <f>IF(ISBLANK(B1623),"",IFERROR(IF(VLOOKUP(B1623,'Np PL4 Stock'!$A:$J,10,FALSE)="Np4",D1623-VLOOKUP(B1623,'Np PL4 Stock'!$A:$E,5,FALSE),D1623-VLOOKUP(B1623,'Np PL4 Stock'!$A:$E,5,FALSE)-1),""))</f>
        <v/>
      </c>
      <c r="AN1623" s="147"/>
      <c r="AO1623" s="147"/>
      <c r="AP1623" s="59"/>
      <c r="AQ1623" s="59"/>
      <c r="AR1623" s="59"/>
      <c r="AS1623" s="59"/>
      <c r="AT1623" s="73"/>
      <c r="AU1623" s="73"/>
      <c r="AV1623" s="73"/>
      <c r="AW1623" s="73"/>
      <c r="AX1623" s="84"/>
      <c r="AY1623" s="59"/>
      <c r="AZ1623" s="59"/>
      <c r="BA1623" s="59"/>
      <c r="BB1623" s="59"/>
      <c r="BC1623" s="59"/>
      <c r="BD1623" s="59"/>
      <c r="BE1623" s="84"/>
      <c r="BF1623" s="84"/>
      <c r="BG1623" s="84"/>
      <c r="BH1623" s="84"/>
      <c r="BI1623" s="85"/>
      <c r="BJ1623" s="86"/>
      <c r="BK1623" s="86"/>
      <c r="BL1623" s="86"/>
      <c r="BM1623" s="86"/>
      <c r="BN1623" s="86"/>
      <c r="BO1623" s="59"/>
      <c r="BP1623" s="69"/>
      <c r="BQ1623" s="92">
        <v>0</v>
      </c>
      <c r="BR1623" s="93">
        <v>0</v>
      </c>
      <c r="BS1623" s="94" t="str">
        <f t="shared" si="265"/>
        <v/>
      </c>
      <c r="BT1623" s="95">
        <v>0</v>
      </c>
      <c r="BU1623" s="101" t="str">
        <f t="shared" si="266"/>
        <v/>
      </c>
      <c r="BV1623" s="102" t="str">
        <f t="shared" si="267"/>
        <v>-</v>
      </c>
      <c r="BW1623" s="103"/>
      <c r="BX1623" s="104" t="str">
        <f t="shared" si="268"/>
        <v>-</v>
      </c>
      <c r="BY1623" s="105"/>
      <c r="BZ1623" s="103"/>
      <c r="CA1623" s="106"/>
      <c r="CB1623" s="107"/>
      <c r="CC1623" s="112"/>
      <c r="CD1623" s="106"/>
      <c r="CE1623" s="103"/>
      <c r="CF1623" s="113"/>
      <c r="CG1623" s="114"/>
    </row>
    <row r="1624" spans="1:85">
      <c r="A1624" s="53" t="str">
        <f t="shared" si="269"/>
        <v>--</v>
      </c>
      <c r="B1624" s="47" t="str">
        <f t="shared" si="270"/>
        <v>-</v>
      </c>
      <c r="C1624" s="153"/>
      <c r="D1624" s="49"/>
      <c r="E1624" s="50"/>
      <c r="F1624" s="51"/>
      <c r="G1624" s="59"/>
      <c r="H1624" s="51"/>
      <c r="I1624" s="59"/>
      <c r="J1624" s="60" t="str">
        <f>IF(ISBLANK(H1624),"",IFERROR(VLOOKUP(B1624,'Np PL4 Stock'!$A:$D,4,FALSE),""))</f>
        <v/>
      </c>
      <c r="K1624" s="61" t="str">
        <f>IF(ISBLANK(H1624),"",SUMIF('Np PL4 Stock'!$A:$A,B1624,'Np PL4 Stock'!$N:$N))</f>
        <v/>
      </c>
      <c r="L1624" s="62" t="str">
        <f>IF(ISBLANK(H1624),"",VLOOKUP(LEFT(B1624,5),Unit!A:B,2,FALSE))</f>
        <v/>
      </c>
      <c r="M1624" s="63" t="str">
        <f>IF(ISBLANK(H1624),"",IFERROR(VLOOKUP(B1624,'Np PL4 Stock'!$A:$T,20,FALSE),""))</f>
        <v/>
      </c>
      <c r="N1624" s="63" t="str">
        <f>IF(ISBLANK(H1624),"",IFERROR(VLOOKUP(B1624,'Np PL4 Stock'!$A:$U,21,FALSE),""))</f>
        <v/>
      </c>
      <c r="O1624" s="62" t="str">
        <f t="shared" si="263"/>
        <v/>
      </c>
      <c r="P1624" s="62" t="str">
        <f t="shared" si="261"/>
        <v/>
      </c>
      <c r="Q1624" s="67" t="str">
        <f t="shared" si="264"/>
        <v/>
      </c>
      <c r="R1624" s="67" t="str">
        <f t="shared" si="262"/>
        <v/>
      </c>
      <c r="S1624" s="59"/>
      <c r="T1624" s="147"/>
      <c r="U1624" s="147"/>
      <c r="V1624" s="59"/>
      <c r="W1624" s="59"/>
      <c r="X1624" s="59"/>
      <c r="Y1624" s="59"/>
      <c r="Z1624" s="59"/>
      <c r="AA1624" s="59"/>
      <c r="AB1624" s="59"/>
      <c r="AC1624" s="59"/>
      <c r="AD1624" s="59"/>
      <c r="AE1624" s="59"/>
      <c r="AF1624" s="73"/>
      <c r="AG1624" s="73"/>
      <c r="AH1624" s="73"/>
      <c r="AI1624" s="73"/>
      <c r="AJ1624" s="73"/>
      <c r="AK1624" s="73"/>
      <c r="AL1624" s="77" t="str">
        <f>IF(ISBLANK(S1624),"",IF(AJ1624="Fail","Fail",IF(E1624="PL4",IF(AND(T1624&gt;STD_01122025!$D$3,U1624&lt;STD_01122025!$D$4,OR(AF1624="ND",AF1624&lt;STD_01122025!$D$7),AH1624="ND"),"Pass","Fail"),IF(E1624="PL12",IF(AND(S1624&lt;STD_01122025!$F$2,T1624&gt;STD_01122025!$F$3,U1624&lt;STD_01122025!$F$4,V1624&gt;STD_01122025!$F$5,X1624&gt;STD_01122025!$F$6,OR(AF1624="ND",AF1624&lt;STD_01122025!$F$7),AH1624="ND"),"Pass","Fail"),IF(E1624="SuperPL",IF(AND(T1624&gt;STD_01122025!$H$3,U1624&lt;STD_01122025!$H$4,V1624&gt;STD_01122025!$H$5,X1624&gt;STD_01122025!$H$6,OR(AF1624="ND",AF1624&lt;STD_01122025!$H$7),AH1624="ND"),"Pass","Fail"),IF(E1624="Flight",IF(AND(T1624&gt;STD_01122025!$J$3,U1624&lt;STD_01122025!$J$4,X1624&gt;STD_01122025!$J$6,OR(AF1624="ND",AF1624&lt;STD_01122025!$J$7),AH1624="ND"),"Pass","Fail"),""))))))</f>
        <v/>
      </c>
      <c r="AM1624" s="62" t="str">
        <f>IF(ISBLANK(B1624),"",IFERROR(IF(VLOOKUP(B1624,'Np PL4 Stock'!$A:$J,10,FALSE)="Np4",D1624-VLOOKUP(B1624,'Np PL4 Stock'!$A:$E,5,FALSE),D1624-VLOOKUP(B1624,'Np PL4 Stock'!$A:$E,5,FALSE)-1),""))</f>
        <v/>
      </c>
      <c r="AN1624" s="147"/>
      <c r="AO1624" s="147"/>
      <c r="AP1624" s="59"/>
      <c r="AQ1624" s="59"/>
      <c r="AR1624" s="59"/>
      <c r="AS1624" s="59"/>
      <c r="AT1624" s="73"/>
      <c r="AU1624" s="73"/>
      <c r="AV1624" s="73"/>
      <c r="AW1624" s="73"/>
      <c r="AX1624" s="84"/>
      <c r="AY1624" s="59"/>
      <c r="AZ1624" s="59"/>
      <c r="BA1624" s="59"/>
      <c r="BB1624" s="59"/>
      <c r="BC1624" s="59"/>
      <c r="BD1624" s="59"/>
      <c r="BE1624" s="84"/>
      <c r="BF1624" s="84"/>
      <c r="BG1624" s="84"/>
      <c r="BH1624" s="84"/>
      <c r="BI1624" s="85"/>
      <c r="BJ1624" s="86"/>
      <c r="BK1624" s="86"/>
      <c r="BL1624" s="86"/>
      <c r="BM1624" s="86"/>
      <c r="BN1624" s="86"/>
      <c r="BO1624" s="59"/>
      <c r="BP1624" s="69"/>
      <c r="BQ1624" s="92">
        <v>0</v>
      </c>
      <c r="BR1624" s="93">
        <v>0</v>
      </c>
      <c r="BS1624" s="94" t="str">
        <f t="shared" si="265"/>
        <v/>
      </c>
      <c r="BT1624" s="95">
        <v>0</v>
      </c>
      <c r="BU1624" s="101" t="str">
        <f t="shared" si="266"/>
        <v/>
      </c>
      <c r="BV1624" s="102" t="str">
        <f t="shared" si="267"/>
        <v>-</v>
      </c>
      <c r="BW1624" s="103"/>
      <c r="BX1624" s="104" t="str">
        <f t="shared" si="268"/>
        <v>-</v>
      </c>
      <c r="BY1624" s="105"/>
      <c r="BZ1624" s="103"/>
      <c r="CA1624" s="106"/>
      <c r="CB1624" s="107"/>
      <c r="CC1624" s="112"/>
      <c r="CD1624" s="106"/>
      <c r="CE1624" s="103"/>
      <c r="CF1624" s="113"/>
      <c r="CG1624" s="114"/>
    </row>
    <row r="1625" spans="1:85">
      <c r="A1625" s="53" t="str">
        <f t="shared" si="269"/>
        <v>--</v>
      </c>
      <c r="B1625" s="47" t="str">
        <f t="shared" si="270"/>
        <v>-</v>
      </c>
      <c r="C1625" s="153"/>
      <c r="D1625" s="49"/>
      <c r="E1625" s="50"/>
      <c r="F1625" s="51"/>
      <c r="G1625" s="59"/>
      <c r="H1625" s="51"/>
      <c r="I1625" s="59"/>
      <c r="J1625" s="60" t="str">
        <f>IF(ISBLANK(H1625),"",IFERROR(VLOOKUP(B1625,'Np PL4 Stock'!$A:$D,4,FALSE),""))</f>
        <v/>
      </c>
      <c r="K1625" s="61" t="str">
        <f>IF(ISBLANK(H1625),"",SUMIF('Np PL4 Stock'!$A:$A,B1625,'Np PL4 Stock'!$N:$N))</f>
        <v/>
      </c>
      <c r="L1625" s="62" t="str">
        <f>IF(ISBLANK(H1625),"",VLOOKUP(LEFT(B1625,5),Unit!A:B,2,FALSE))</f>
        <v/>
      </c>
      <c r="M1625" s="63" t="str">
        <f>IF(ISBLANK(H1625),"",IFERROR(VLOOKUP(B1625,'Np PL4 Stock'!$A:$T,20,FALSE),""))</f>
        <v/>
      </c>
      <c r="N1625" s="63" t="str">
        <f>IF(ISBLANK(H1625),"",IFERROR(VLOOKUP(B1625,'Np PL4 Stock'!$A:$U,21,FALSE),""))</f>
        <v/>
      </c>
      <c r="O1625" s="62" t="str">
        <f t="shared" si="263"/>
        <v/>
      </c>
      <c r="P1625" s="62" t="str">
        <f t="shared" si="261"/>
        <v/>
      </c>
      <c r="Q1625" s="67" t="str">
        <f t="shared" si="264"/>
        <v/>
      </c>
      <c r="R1625" s="67" t="str">
        <f t="shared" si="262"/>
        <v/>
      </c>
      <c r="S1625" s="59"/>
      <c r="T1625" s="147"/>
      <c r="U1625" s="147"/>
      <c r="V1625" s="59"/>
      <c r="W1625" s="59"/>
      <c r="X1625" s="59"/>
      <c r="Y1625" s="59"/>
      <c r="Z1625" s="59"/>
      <c r="AA1625" s="59"/>
      <c r="AB1625" s="59"/>
      <c r="AC1625" s="59"/>
      <c r="AD1625" s="59"/>
      <c r="AE1625" s="59"/>
      <c r="AF1625" s="73"/>
      <c r="AG1625" s="73"/>
      <c r="AH1625" s="73"/>
      <c r="AI1625" s="73"/>
      <c r="AJ1625" s="73"/>
      <c r="AK1625" s="73"/>
      <c r="AL1625" s="77" t="str">
        <f>IF(ISBLANK(S1625),"",IF(AJ1625="Fail","Fail",IF(E1625="PL4",IF(AND(T1625&gt;STD_01122025!$D$3,U1625&lt;STD_01122025!$D$4,OR(AF1625="ND",AF1625&lt;STD_01122025!$D$7),AH1625="ND"),"Pass","Fail"),IF(E1625="PL12",IF(AND(S1625&lt;STD_01122025!$F$2,T1625&gt;STD_01122025!$F$3,U1625&lt;STD_01122025!$F$4,V1625&gt;STD_01122025!$F$5,X1625&gt;STD_01122025!$F$6,OR(AF1625="ND",AF1625&lt;STD_01122025!$F$7),AH1625="ND"),"Pass","Fail"),IF(E1625="SuperPL",IF(AND(T1625&gt;STD_01122025!$H$3,U1625&lt;STD_01122025!$H$4,V1625&gt;STD_01122025!$H$5,X1625&gt;STD_01122025!$H$6,OR(AF1625="ND",AF1625&lt;STD_01122025!$H$7),AH1625="ND"),"Pass","Fail"),IF(E1625="Flight",IF(AND(T1625&gt;STD_01122025!$J$3,U1625&lt;STD_01122025!$J$4,X1625&gt;STD_01122025!$J$6,OR(AF1625="ND",AF1625&lt;STD_01122025!$J$7),AH1625="ND"),"Pass","Fail"),""))))))</f>
        <v/>
      </c>
      <c r="AM1625" s="62" t="str">
        <f>IF(ISBLANK(B1625),"",IFERROR(IF(VLOOKUP(B1625,'Np PL4 Stock'!$A:$J,10,FALSE)="Np4",D1625-VLOOKUP(B1625,'Np PL4 Stock'!$A:$E,5,FALSE),D1625-VLOOKUP(B1625,'Np PL4 Stock'!$A:$E,5,FALSE)-1),""))</f>
        <v/>
      </c>
      <c r="AN1625" s="147"/>
      <c r="AO1625" s="147"/>
      <c r="AP1625" s="59"/>
      <c r="AQ1625" s="59"/>
      <c r="AR1625" s="59"/>
      <c r="AS1625" s="59"/>
      <c r="AT1625" s="73"/>
      <c r="AU1625" s="73"/>
      <c r="AV1625" s="73"/>
      <c r="AW1625" s="73"/>
      <c r="AX1625" s="84"/>
      <c r="AY1625" s="59"/>
      <c r="AZ1625" s="59"/>
      <c r="BA1625" s="59"/>
      <c r="BB1625" s="59"/>
      <c r="BC1625" s="59"/>
      <c r="BD1625" s="59"/>
      <c r="BE1625" s="84"/>
      <c r="BF1625" s="84"/>
      <c r="BG1625" s="84"/>
      <c r="BH1625" s="84"/>
      <c r="BI1625" s="85"/>
      <c r="BJ1625" s="86"/>
      <c r="BK1625" s="86"/>
      <c r="BL1625" s="86"/>
      <c r="BM1625" s="86"/>
      <c r="BN1625" s="86"/>
      <c r="BO1625" s="59"/>
      <c r="BP1625" s="69"/>
      <c r="BQ1625" s="92">
        <v>0</v>
      </c>
      <c r="BR1625" s="93">
        <v>0</v>
      </c>
      <c r="BS1625" s="94" t="str">
        <f t="shared" si="265"/>
        <v/>
      </c>
      <c r="BT1625" s="95">
        <v>0</v>
      </c>
      <c r="BU1625" s="101" t="str">
        <f t="shared" si="266"/>
        <v/>
      </c>
      <c r="BV1625" s="102" t="str">
        <f t="shared" si="267"/>
        <v>-</v>
      </c>
      <c r="BW1625" s="103"/>
      <c r="BX1625" s="104" t="str">
        <f t="shared" si="268"/>
        <v>-</v>
      </c>
      <c r="BY1625" s="105"/>
      <c r="BZ1625" s="103"/>
      <c r="CA1625" s="106"/>
      <c r="CB1625" s="107"/>
      <c r="CC1625" s="112"/>
      <c r="CD1625" s="106"/>
      <c r="CE1625" s="103"/>
      <c r="CF1625" s="113"/>
      <c r="CG1625" s="114"/>
    </row>
    <row r="1626" spans="1:85">
      <c r="A1626" s="53" t="str">
        <f t="shared" si="269"/>
        <v>--</v>
      </c>
      <c r="B1626" s="47" t="str">
        <f t="shared" si="270"/>
        <v>-</v>
      </c>
      <c r="C1626" s="153"/>
      <c r="D1626" s="49"/>
      <c r="E1626" s="50"/>
      <c r="F1626" s="51"/>
      <c r="G1626" s="59"/>
      <c r="H1626" s="51"/>
      <c r="I1626" s="59"/>
      <c r="J1626" s="60" t="str">
        <f>IF(ISBLANK(H1626),"",IFERROR(VLOOKUP(B1626,'Np PL4 Stock'!$A:$D,4,FALSE),""))</f>
        <v/>
      </c>
      <c r="K1626" s="61" t="str">
        <f>IF(ISBLANK(H1626),"",SUMIF('Np PL4 Stock'!$A:$A,B1626,'Np PL4 Stock'!$N:$N))</f>
        <v/>
      </c>
      <c r="L1626" s="62" t="str">
        <f>IF(ISBLANK(H1626),"",VLOOKUP(LEFT(B1626,5),Unit!A:B,2,FALSE))</f>
        <v/>
      </c>
      <c r="M1626" s="63" t="str">
        <f>IF(ISBLANK(H1626),"",IFERROR(VLOOKUP(B1626,'Np PL4 Stock'!$A:$T,20,FALSE),""))</f>
        <v/>
      </c>
      <c r="N1626" s="63" t="str">
        <f>IF(ISBLANK(H1626),"",IFERROR(VLOOKUP(B1626,'Np PL4 Stock'!$A:$U,21,FALSE),""))</f>
        <v/>
      </c>
      <c r="O1626" s="62" t="str">
        <f t="shared" si="263"/>
        <v/>
      </c>
      <c r="P1626" s="62" t="str">
        <f t="shared" si="261"/>
        <v/>
      </c>
      <c r="Q1626" s="67" t="str">
        <f t="shared" si="264"/>
        <v/>
      </c>
      <c r="R1626" s="67" t="str">
        <f t="shared" si="262"/>
        <v/>
      </c>
      <c r="S1626" s="59"/>
      <c r="T1626" s="147"/>
      <c r="U1626" s="147"/>
      <c r="V1626" s="59"/>
      <c r="W1626" s="59"/>
      <c r="X1626" s="59"/>
      <c r="Y1626" s="59"/>
      <c r="Z1626" s="59"/>
      <c r="AA1626" s="59"/>
      <c r="AB1626" s="59"/>
      <c r="AC1626" s="59"/>
      <c r="AD1626" s="59"/>
      <c r="AE1626" s="59"/>
      <c r="AF1626" s="73"/>
      <c r="AG1626" s="73"/>
      <c r="AH1626" s="73"/>
      <c r="AI1626" s="73"/>
      <c r="AJ1626" s="73"/>
      <c r="AK1626" s="73"/>
      <c r="AL1626" s="77" t="str">
        <f>IF(ISBLANK(S1626),"",IF(AJ1626="Fail","Fail",IF(E1626="PL4",IF(AND(T1626&gt;STD_01122025!$D$3,U1626&lt;STD_01122025!$D$4,OR(AF1626="ND",AF1626&lt;STD_01122025!$D$7),AH1626="ND"),"Pass","Fail"),IF(E1626="PL12",IF(AND(S1626&lt;STD_01122025!$F$2,T1626&gt;STD_01122025!$F$3,U1626&lt;STD_01122025!$F$4,V1626&gt;STD_01122025!$F$5,X1626&gt;STD_01122025!$F$6,OR(AF1626="ND",AF1626&lt;STD_01122025!$F$7),AH1626="ND"),"Pass","Fail"),IF(E1626="SuperPL",IF(AND(T1626&gt;STD_01122025!$H$3,U1626&lt;STD_01122025!$H$4,V1626&gt;STD_01122025!$H$5,X1626&gt;STD_01122025!$H$6,OR(AF1626="ND",AF1626&lt;STD_01122025!$H$7),AH1626="ND"),"Pass","Fail"),IF(E1626="Flight",IF(AND(T1626&gt;STD_01122025!$J$3,U1626&lt;STD_01122025!$J$4,X1626&gt;STD_01122025!$J$6,OR(AF1626="ND",AF1626&lt;STD_01122025!$J$7),AH1626="ND"),"Pass","Fail"),""))))))</f>
        <v/>
      </c>
      <c r="AM1626" s="62" t="str">
        <f>IF(ISBLANK(B1626),"",IFERROR(IF(VLOOKUP(B1626,'Np PL4 Stock'!$A:$J,10,FALSE)="Np4",D1626-VLOOKUP(B1626,'Np PL4 Stock'!$A:$E,5,FALSE),D1626-VLOOKUP(B1626,'Np PL4 Stock'!$A:$E,5,FALSE)-1),""))</f>
        <v/>
      </c>
      <c r="AN1626" s="147"/>
      <c r="AO1626" s="147"/>
      <c r="AP1626" s="59"/>
      <c r="AQ1626" s="59"/>
      <c r="AR1626" s="59"/>
      <c r="AS1626" s="59"/>
      <c r="AT1626" s="73"/>
      <c r="AU1626" s="73"/>
      <c r="AV1626" s="73"/>
      <c r="AW1626" s="73"/>
      <c r="AX1626" s="84"/>
      <c r="AY1626" s="59"/>
      <c r="AZ1626" s="59"/>
      <c r="BA1626" s="59"/>
      <c r="BB1626" s="59"/>
      <c r="BC1626" s="59"/>
      <c r="BD1626" s="59"/>
      <c r="BE1626" s="84"/>
      <c r="BF1626" s="84"/>
      <c r="BG1626" s="84"/>
      <c r="BH1626" s="84"/>
      <c r="BI1626" s="85"/>
      <c r="BJ1626" s="86"/>
      <c r="BK1626" s="86"/>
      <c r="BL1626" s="86"/>
      <c r="BM1626" s="86"/>
      <c r="BN1626" s="86"/>
      <c r="BO1626" s="59"/>
      <c r="BP1626" s="69"/>
      <c r="BQ1626" s="92">
        <v>0</v>
      </c>
      <c r="BR1626" s="93">
        <v>0</v>
      </c>
      <c r="BS1626" s="94" t="str">
        <f t="shared" si="265"/>
        <v/>
      </c>
      <c r="BT1626" s="95">
        <v>0</v>
      </c>
      <c r="BU1626" s="101" t="str">
        <f t="shared" si="266"/>
        <v/>
      </c>
      <c r="BV1626" s="102" t="str">
        <f t="shared" si="267"/>
        <v>-</v>
      </c>
      <c r="BW1626" s="103"/>
      <c r="BX1626" s="104" t="str">
        <f t="shared" si="268"/>
        <v>-</v>
      </c>
      <c r="BY1626" s="105"/>
      <c r="BZ1626" s="103"/>
      <c r="CA1626" s="106"/>
      <c r="CB1626" s="107"/>
      <c r="CC1626" s="112"/>
      <c r="CD1626" s="106"/>
      <c r="CE1626" s="103"/>
      <c r="CF1626" s="113"/>
      <c r="CG1626" s="114"/>
    </row>
    <row r="1627" spans="1:85">
      <c r="A1627" s="53" t="str">
        <f t="shared" si="269"/>
        <v>--</v>
      </c>
      <c r="B1627" s="47" t="str">
        <f t="shared" si="270"/>
        <v>-</v>
      </c>
      <c r="C1627" s="153"/>
      <c r="D1627" s="49"/>
      <c r="E1627" s="50"/>
      <c r="F1627" s="51"/>
      <c r="G1627" s="59"/>
      <c r="H1627" s="51"/>
      <c r="I1627" s="59"/>
      <c r="J1627" s="60" t="str">
        <f>IF(ISBLANK(H1627),"",IFERROR(VLOOKUP(B1627,'Np PL4 Stock'!$A:$D,4,FALSE),""))</f>
        <v/>
      </c>
      <c r="K1627" s="61" t="str">
        <f>IF(ISBLANK(H1627),"",SUMIF('Np PL4 Stock'!$A:$A,B1627,'Np PL4 Stock'!$N:$N))</f>
        <v/>
      </c>
      <c r="L1627" s="62" t="str">
        <f>IF(ISBLANK(H1627),"",VLOOKUP(LEFT(B1627,5),Unit!A:B,2,FALSE))</f>
        <v/>
      </c>
      <c r="M1627" s="63" t="str">
        <f>IF(ISBLANK(H1627),"",IFERROR(VLOOKUP(B1627,'Np PL4 Stock'!$A:$T,20,FALSE),""))</f>
        <v/>
      </c>
      <c r="N1627" s="63" t="str">
        <f>IF(ISBLANK(H1627),"",IFERROR(VLOOKUP(B1627,'Np PL4 Stock'!$A:$U,21,FALSE),""))</f>
        <v/>
      </c>
      <c r="O1627" s="62" t="str">
        <f t="shared" si="263"/>
        <v/>
      </c>
      <c r="P1627" s="62" t="str">
        <f t="shared" si="261"/>
        <v/>
      </c>
      <c r="Q1627" s="67" t="str">
        <f t="shared" si="264"/>
        <v/>
      </c>
      <c r="R1627" s="67" t="str">
        <f t="shared" si="262"/>
        <v/>
      </c>
      <c r="S1627" s="59"/>
      <c r="T1627" s="147"/>
      <c r="U1627" s="147"/>
      <c r="V1627" s="59"/>
      <c r="W1627" s="59"/>
      <c r="X1627" s="59"/>
      <c r="Y1627" s="59"/>
      <c r="Z1627" s="59"/>
      <c r="AA1627" s="59"/>
      <c r="AB1627" s="59"/>
      <c r="AC1627" s="59"/>
      <c r="AD1627" s="59"/>
      <c r="AE1627" s="59"/>
      <c r="AF1627" s="73"/>
      <c r="AG1627" s="73"/>
      <c r="AH1627" s="73"/>
      <c r="AI1627" s="73"/>
      <c r="AJ1627" s="73"/>
      <c r="AK1627" s="73"/>
      <c r="AL1627" s="77" t="str">
        <f>IF(ISBLANK(S1627),"",IF(AJ1627="Fail","Fail",IF(E1627="PL4",IF(AND(T1627&gt;STD_01122025!$D$3,U1627&lt;STD_01122025!$D$4,OR(AF1627="ND",AF1627&lt;STD_01122025!$D$7),AH1627="ND"),"Pass","Fail"),IF(E1627="PL12",IF(AND(S1627&lt;STD_01122025!$F$2,T1627&gt;STD_01122025!$F$3,U1627&lt;STD_01122025!$F$4,V1627&gt;STD_01122025!$F$5,X1627&gt;STD_01122025!$F$6,OR(AF1627="ND",AF1627&lt;STD_01122025!$F$7),AH1627="ND"),"Pass","Fail"),IF(E1627="SuperPL",IF(AND(T1627&gt;STD_01122025!$H$3,U1627&lt;STD_01122025!$H$4,V1627&gt;STD_01122025!$H$5,X1627&gt;STD_01122025!$H$6,OR(AF1627="ND",AF1627&lt;STD_01122025!$H$7),AH1627="ND"),"Pass","Fail"),IF(E1627="Flight",IF(AND(T1627&gt;STD_01122025!$J$3,U1627&lt;STD_01122025!$J$4,X1627&gt;STD_01122025!$J$6,OR(AF1627="ND",AF1627&lt;STD_01122025!$J$7),AH1627="ND"),"Pass","Fail"),""))))))</f>
        <v/>
      </c>
      <c r="AM1627" s="62" t="str">
        <f>IF(ISBLANK(B1627),"",IFERROR(IF(VLOOKUP(B1627,'Np PL4 Stock'!$A:$J,10,FALSE)="Np4",D1627-VLOOKUP(B1627,'Np PL4 Stock'!$A:$E,5,FALSE),D1627-VLOOKUP(B1627,'Np PL4 Stock'!$A:$E,5,FALSE)-1),""))</f>
        <v/>
      </c>
      <c r="AN1627" s="147"/>
      <c r="AO1627" s="147"/>
      <c r="AP1627" s="59"/>
      <c r="AQ1627" s="59"/>
      <c r="AR1627" s="59"/>
      <c r="AS1627" s="59"/>
      <c r="AT1627" s="73"/>
      <c r="AU1627" s="73"/>
      <c r="AV1627" s="73"/>
      <c r="AW1627" s="73"/>
      <c r="AX1627" s="84"/>
      <c r="AY1627" s="59"/>
      <c r="AZ1627" s="59"/>
      <c r="BA1627" s="59"/>
      <c r="BB1627" s="59"/>
      <c r="BC1627" s="59"/>
      <c r="BD1627" s="59"/>
      <c r="BE1627" s="84"/>
      <c r="BF1627" s="84"/>
      <c r="BG1627" s="84"/>
      <c r="BH1627" s="84"/>
      <c r="BI1627" s="85"/>
      <c r="BJ1627" s="86"/>
      <c r="BK1627" s="86"/>
      <c r="BL1627" s="86"/>
      <c r="BM1627" s="86"/>
      <c r="BN1627" s="86"/>
      <c r="BO1627" s="59"/>
      <c r="BP1627" s="69"/>
      <c r="BQ1627" s="92">
        <v>0</v>
      </c>
      <c r="BR1627" s="93">
        <v>0</v>
      </c>
      <c r="BS1627" s="94" t="str">
        <f t="shared" si="265"/>
        <v/>
      </c>
      <c r="BT1627" s="95">
        <v>0</v>
      </c>
      <c r="BU1627" s="101" t="str">
        <f t="shared" si="266"/>
        <v/>
      </c>
      <c r="BV1627" s="102" t="str">
        <f t="shared" si="267"/>
        <v>-</v>
      </c>
      <c r="BW1627" s="103"/>
      <c r="BX1627" s="104" t="str">
        <f t="shared" si="268"/>
        <v>-</v>
      </c>
      <c r="BY1627" s="105"/>
      <c r="BZ1627" s="103"/>
      <c r="CA1627" s="106"/>
      <c r="CB1627" s="107"/>
      <c r="CC1627" s="112"/>
      <c r="CD1627" s="106"/>
      <c r="CE1627" s="103"/>
      <c r="CF1627" s="113"/>
      <c r="CG1627" s="114"/>
    </row>
    <row r="1628" spans="1:85">
      <c r="A1628" s="53" t="str">
        <f t="shared" si="269"/>
        <v>--</v>
      </c>
      <c r="B1628" s="47" t="str">
        <f t="shared" si="270"/>
        <v>-</v>
      </c>
      <c r="C1628" s="153"/>
      <c r="D1628" s="49"/>
      <c r="E1628" s="50"/>
      <c r="F1628" s="51"/>
      <c r="G1628" s="59"/>
      <c r="H1628" s="51"/>
      <c r="I1628" s="59"/>
      <c r="J1628" s="60" t="str">
        <f>IF(ISBLANK(H1628),"",IFERROR(VLOOKUP(B1628,'Np PL4 Stock'!$A:$D,4,FALSE),""))</f>
        <v/>
      </c>
      <c r="K1628" s="61" t="str">
        <f>IF(ISBLANK(H1628),"",SUMIF('Np PL4 Stock'!$A:$A,B1628,'Np PL4 Stock'!$N:$N))</f>
        <v/>
      </c>
      <c r="L1628" s="62" t="str">
        <f>IF(ISBLANK(H1628),"",VLOOKUP(LEFT(B1628,5),Unit!A:B,2,FALSE))</f>
        <v/>
      </c>
      <c r="M1628" s="63" t="str">
        <f>IF(ISBLANK(H1628),"",IFERROR(VLOOKUP(B1628,'Np PL4 Stock'!$A:$T,20,FALSE),""))</f>
        <v/>
      </c>
      <c r="N1628" s="63" t="str">
        <f>IF(ISBLANK(H1628),"",IFERROR(VLOOKUP(B1628,'Np PL4 Stock'!$A:$U,21,FALSE),""))</f>
        <v/>
      </c>
      <c r="O1628" s="62" t="str">
        <f t="shared" si="263"/>
        <v/>
      </c>
      <c r="P1628" s="62" t="str">
        <f t="shared" si="261"/>
        <v/>
      </c>
      <c r="Q1628" s="67" t="str">
        <f t="shared" si="264"/>
        <v/>
      </c>
      <c r="R1628" s="67" t="str">
        <f t="shared" si="262"/>
        <v/>
      </c>
      <c r="S1628" s="59"/>
      <c r="T1628" s="147"/>
      <c r="U1628" s="147"/>
      <c r="V1628" s="59"/>
      <c r="W1628" s="59"/>
      <c r="X1628" s="59"/>
      <c r="Y1628" s="59"/>
      <c r="Z1628" s="59"/>
      <c r="AA1628" s="59"/>
      <c r="AB1628" s="59"/>
      <c r="AC1628" s="59"/>
      <c r="AD1628" s="59"/>
      <c r="AE1628" s="59"/>
      <c r="AF1628" s="73"/>
      <c r="AG1628" s="73"/>
      <c r="AH1628" s="73"/>
      <c r="AI1628" s="73"/>
      <c r="AJ1628" s="73"/>
      <c r="AK1628" s="73"/>
      <c r="AL1628" s="77" t="str">
        <f>IF(ISBLANK(S1628),"",IF(AJ1628="Fail","Fail",IF(E1628="PL4",IF(AND(T1628&gt;STD_01122025!$D$3,U1628&lt;STD_01122025!$D$4,OR(AF1628="ND",AF1628&lt;STD_01122025!$D$7),AH1628="ND"),"Pass","Fail"),IF(E1628="PL12",IF(AND(S1628&lt;STD_01122025!$F$2,T1628&gt;STD_01122025!$F$3,U1628&lt;STD_01122025!$F$4,V1628&gt;STD_01122025!$F$5,X1628&gt;STD_01122025!$F$6,OR(AF1628="ND",AF1628&lt;STD_01122025!$F$7),AH1628="ND"),"Pass","Fail"),IF(E1628="SuperPL",IF(AND(T1628&gt;STD_01122025!$H$3,U1628&lt;STD_01122025!$H$4,V1628&gt;STD_01122025!$H$5,X1628&gt;STD_01122025!$H$6,OR(AF1628="ND",AF1628&lt;STD_01122025!$H$7),AH1628="ND"),"Pass","Fail"),IF(E1628="Flight",IF(AND(T1628&gt;STD_01122025!$J$3,U1628&lt;STD_01122025!$J$4,X1628&gt;STD_01122025!$J$6,OR(AF1628="ND",AF1628&lt;STD_01122025!$J$7),AH1628="ND"),"Pass","Fail"),""))))))</f>
        <v/>
      </c>
      <c r="AM1628" s="62" t="str">
        <f>IF(ISBLANK(B1628),"",IFERROR(IF(VLOOKUP(B1628,'Np PL4 Stock'!$A:$J,10,FALSE)="Np4",D1628-VLOOKUP(B1628,'Np PL4 Stock'!$A:$E,5,FALSE),D1628-VLOOKUP(B1628,'Np PL4 Stock'!$A:$E,5,FALSE)-1),""))</f>
        <v/>
      </c>
      <c r="AN1628" s="147"/>
      <c r="AO1628" s="147"/>
      <c r="AP1628" s="59"/>
      <c r="AQ1628" s="59"/>
      <c r="AR1628" s="59"/>
      <c r="AS1628" s="59"/>
      <c r="AT1628" s="73"/>
      <c r="AU1628" s="73"/>
      <c r="AV1628" s="73"/>
      <c r="AW1628" s="73"/>
      <c r="AX1628" s="84"/>
      <c r="AY1628" s="59"/>
      <c r="AZ1628" s="59"/>
      <c r="BA1628" s="59"/>
      <c r="BB1628" s="59"/>
      <c r="BC1628" s="59"/>
      <c r="BD1628" s="59"/>
      <c r="BE1628" s="84"/>
      <c r="BF1628" s="84"/>
      <c r="BG1628" s="84"/>
      <c r="BH1628" s="84"/>
      <c r="BI1628" s="85"/>
      <c r="BJ1628" s="86"/>
      <c r="BK1628" s="86"/>
      <c r="BL1628" s="86"/>
      <c r="BM1628" s="86"/>
      <c r="BN1628" s="86"/>
      <c r="BO1628" s="59"/>
      <c r="BP1628" s="69"/>
      <c r="BQ1628" s="92">
        <v>0</v>
      </c>
      <c r="BR1628" s="93">
        <v>0</v>
      </c>
      <c r="BS1628" s="94" t="str">
        <f t="shared" si="265"/>
        <v/>
      </c>
      <c r="BT1628" s="95">
        <v>0</v>
      </c>
      <c r="BU1628" s="101" t="str">
        <f t="shared" si="266"/>
        <v/>
      </c>
      <c r="BV1628" s="102" t="str">
        <f t="shared" si="267"/>
        <v>-</v>
      </c>
      <c r="BW1628" s="103"/>
      <c r="BX1628" s="104" t="str">
        <f t="shared" si="268"/>
        <v>-</v>
      </c>
      <c r="BY1628" s="105"/>
      <c r="BZ1628" s="103"/>
      <c r="CA1628" s="106"/>
      <c r="CB1628" s="107"/>
      <c r="CC1628" s="112"/>
      <c r="CD1628" s="106"/>
      <c r="CE1628" s="103"/>
      <c r="CF1628" s="113"/>
      <c r="CG1628" s="114"/>
    </row>
    <row r="1629" spans="1:85">
      <c r="A1629" s="53" t="str">
        <f t="shared" si="269"/>
        <v>--</v>
      </c>
      <c r="B1629" s="47" t="str">
        <f t="shared" si="270"/>
        <v>-</v>
      </c>
      <c r="C1629" s="153"/>
      <c r="D1629" s="49"/>
      <c r="E1629" s="50"/>
      <c r="F1629" s="51"/>
      <c r="G1629" s="59"/>
      <c r="H1629" s="51"/>
      <c r="I1629" s="59"/>
      <c r="J1629" s="60" t="str">
        <f>IF(ISBLANK(H1629),"",IFERROR(VLOOKUP(B1629,'Np PL4 Stock'!$A:$D,4,FALSE),""))</f>
        <v/>
      </c>
      <c r="K1629" s="61" t="str">
        <f>IF(ISBLANK(H1629),"",SUMIF('Np PL4 Stock'!$A:$A,B1629,'Np PL4 Stock'!$N:$N))</f>
        <v/>
      </c>
      <c r="L1629" s="62" t="str">
        <f>IF(ISBLANK(H1629),"",VLOOKUP(LEFT(B1629,5),Unit!A:B,2,FALSE))</f>
        <v/>
      </c>
      <c r="M1629" s="63" t="str">
        <f>IF(ISBLANK(H1629),"",IFERROR(VLOOKUP(B1629,'Np PL4 Stock'!$A:$T,20,FALSE),""))</f>
        <v/>
      </c>
      <c r="N1629" s="63" t="str">
        <f>IF(ISBLANK(H1629),"",IFERROR(VLOOKUP(B1629,'Np PL4 Stock'!$A:$U,21,FALSE),""))</f>
        <v/>
      </c>
      <c r="O1629" s="62" t="str">
        <f t="shared" si="263"/>
        <v/>
      </c>
      <c r="P1629" s="62" t="str">
        <f t="shared" si="261"/>
        <v/>
      </c>
      <c r="Q1629" s="67" t="str">
        <f t="shared" si="264"/>
        <v/>
      </c>
      <c r="R1629" s="67" t="str">
        <f t="shared" si="262"/>
        <v/>
      </c>
      <c r="S1629" s="59"/>
      <c r="T1629" s="147"/>
      <c r="U1629" s="147"/>
      <c r="V1629" s="59"/>
      <c r="W1629" s="59"/>
      <c r="X1629" s="59"/>
      <c r="Y1629" s="59"/>
      <c r="Z1629" s="59"/>
      <c r="AA1629" s="59"/>
      <c r="AB1629" s="59"/>
      <c r="AC1629" s="59"/>
      <c r="AD1629" s="59"/>
      <c r="AE1629" s="59"/>
      <c r="AF1629" s="73"/>
      <c r="AG1629" s="73"/>
      <c r="AH1629" s="73"/>
      <c r="AI1629" s="73"/>
      <c r="AJ1629" s="73"/>
      <c r="AK1629" s="73"/>
      <c r="AL1629" s="77" t="str">
        <f>IF(ISBLANK(S1629),"",IF(AJ1629="Fail","Fail",IF(E1629="PL4",IF(AND(T1629&gt;STD_01122025!$D$3,U1629&lt;STD_01122025!$D$4,OR(AF1629="ND",AF1629&lt;STD_01122025!$D$7),AH1629="ND"),"Pass","Fail"),IF(E1629="PL12",IF(AND(S1629&lt;STD_01122025!$F$2,T1629&gt;STD_01122025!$F$3,U1629&lt;STD_01122025!$F$4,V1629&gt;STD_01122025!$F$5,X1629&gt;STD_01122025!$F$6,OR(AF1629="ND",AF1629&lt;STD_01122025!$F$7),AH1629="ND"),"Pass","Fail"),IF(E1629="SuperPL",IF(AND(T1629&gt;STD_01122025!$H$3,U1629&lt;STD_01122025!$H$4,V1629&gt;STD_01122025!$H$5,X1629&gt;STD_01122025!$H$6,OR(AF1629="ND",AF1629&lt;STD_01122025!$H$7),AH1629="ND"),"Pass","Fail"),IF(E1629="Flight",IF(AND(T1629&gt;STD_01122025!$J$3,U1629&lt;STD_01122025!$J$4,X1629&gt;STD_01122025!$J$6,OR(AF1629="ND",AF1629&lt;STD_01122025!$J$7),AH1629="ND"),"Pass","Fail"),""))))))</f>
        <v/>
      </c>
      <c r="AM1629" s="62" t="str">
        <f>IF(ISBLANK(B1629),"",IFERROR(IF(VLOOKUP(B1629,'Np PL4 Stock'!$A:$J,10,FALSE)="Np4",D1629-VLOOKUP(B1629,'Np PL4 Stock'!$A:$E,5,FALSE),D1629-VLOOKUP(B1629,'Np PL4 Stock'!$A:$E,5,FALSE)-1),""))</f>
        <v/>
      </c>
      <c r="AN1629" s="147"/>
      <c r="AO1629" s="147"/>
      <c r="AP1629" s="59"/>
      <c r="AQ1629" s="59"/>
      <c r="AR1629" s="59"/>
      <c r="AS1629" s="59"/>
      <c r="AT1629" s="73"/>
      <c r="AU1629" s="73"/>
      <c r="AV1629" s="73"/>
      <c r="AW1629" s="73"/>
      <c r="AX1629" s="84"/>
      <c r="AY1629" s="59"/>
      <c r="AZ1629" s="59"/>
      <c r="BA1629" s="59"/>
      <c r="BB1629" s="59"/>
      <c r="BC1629" s="59"/>
      <c r="BD1629" s="59"/>
      <c r="BE1629" s="84"/>
      <c r="BF1629" s="84"/>
      <c r="BG1629" s="84"/>
      <c r="BH1629" s="84"/>
      <c r="BI1629" s="85"/>
      <c r="BJ1629" s="86"/>
      <c r="BK1629" s="86"/>
      <c r="BL1629" s="86"/>
      <c r="BM1629" s="86"/>
      <c r="BN1629" s="86"/>
      <c r="BO1629" s="59"/>
      <c r="BP1629" s="69"/>
      <c r="BQ1629" s="92">
        <v>0</v>
      </c>
      <c r="BR1629" s="93">
        <v>0</v>
      </c>
      <c r="BS1629" s="94" t="str">
        <f t="shared" si="265"/>
        <v/>
      </c>
      <c r="BT1629" s="95">
        <v>0</v>
      </c>
      <c r="BU1629" s="101" t="str">
        <f t="shared" si="266"/>
        <v/>
      </c>
      <c r="BV1629" s="102" t="str">
        <f t="shared" si="267"/>
        <v>-</v>
      </c>
      <c r="BW1629" s="103"/>
      <c r="BX1629" s="104" t="str">
        <f t="shared" si="268"/>
        <v>-</v>
      </c>
      <c r="BY1629" s="105"/>
      <c r="BZ1629" s="103"/>
      <c r="CA1629" s="106"/>
      <c r="CB1629" s="107"/>
      <c r="CC1629" s="112"/>
      <c r="CD1629" s="106"/>
      <c r="CE1629" s="103"/>
      <c r="CF1629" s="113"/>
      <c r="CG1629" s="114"/>
    </row>
    <row r="1630" spans="1:85">
      <c r="A1630" s="53" t="str">
        <f t="shared" si="269"/>
        <v>--</v>
      </c>
      <c r="B1630" s="47" t="str">
        <f t="shared" si="270"/>
        <v>-</v>
      </c>
      <c r="C1630" s="153"/>
      <c r="D1630" s="49"/>
      <c r="E1630" s="50"/>
      <c r="F1630" s="51"/>
      <c r="G1630" s="59"/>
      <c r="H1630" s="51"/>
      <c r="I1630" s="59"/>
      <c r="J1630" s="60" t="str">
        <f>IF(ISBLANK(H1630),"",IFERROR(VLOOKUP(B1630,'Np PL4 Stock'!$A:$D,4,FALSE),""))</f>
        <v/>
      </c>
      <c r="K1630" s="61" t="str">
        <f>IF(ISBLANK(H1630),"",SUMIF('Np PL4 Stock'!$A:$A,B1630,'Np PL4 Stock'!$N:$N))</f>
        <v/>
      </c>
      <c r="L1630" s="62" t="str">
        <f>IF(ISBLANK(H1630),"",VLOOKUP(LEFT(B1630,5),Unit!A:B,2,FALSE))</f>
        <v/>
      </c>
      <c r="M1630" s="63" t="str">
        <f>IF(ISBLANK(H1630),"",IFERROR(VLOOKUP(B1630,'Np PL4 Stock'!$A:$T,20,FALSE),""))</f>
        <v/>
      </c>
      <c r="N1630" s="63" t="str">
        <f>IF(ISBLANK(H1630),"",IFERROR(VLOOKUP(B1630,'Np PL4 Stock'!$A:$U,21,FALSE),""))</f>
        <v/>
      </c>
      <c r="O1630" s="62" t="str">
        <f t="shared" si="263"/>
        <v/>
      </c>
      <c r="P1630" s="62" t="str">
        <f t="shared" si="261"/>
        <v/>
      </c>
      <c r="Q1630" s="67" t="str">
        <f t="shared" si="264"/>
        <v/>
      </c>
      <c r="R1630" s="67" t="str">
        <f t="shared" si="262"/>
        <v/>
      </c>
      <c r="S1630" s="59"/>
      <c r="T1630" s="147"/>
      <c r="U1630" s="147"/>
      <c r="V1630" s="59"/>
      <c r="W1630" s="59"/>
      <c r="X1630" s="59"/>
      <c r="Y1630" s="59"/>
      <c r="Z1630" s="59"/>
      <c r="AA1630" s="59"/>
      <c r="AB1630" s="59"/>
      <c r="AC1630" s="59"/>
      <c r="AD1630" s="59"/>
      <c r="AE1630" s="59"/>
      <c r="AF1630" s="73"/>
      <c r="AG1630" s="73"/>
      <c r="AH1630" s="73"/>
      <c r="AI1630" s="73"/>
      <c r="AJ1630" s="73"/>
      <c r="AK1630" s="73"/>
      <c r="AL1630" s="77" t="str">
        <f>IF(ISBLANK(S1630),"",IF(AJ1630="Fail","Fail",IF(E1630="PL4",IF(AND(T1630&gt;STD_01122025!$D$3,U1630&lt;STD_01122025!$D$4,OR(AF1630="ND",AF1630&lt;STD_01122025!$D$7),AH1630="ND"),"Pass","Fail"),IF(E1630="PL12",IF(AND(S1630&lt;STD_01122025!$F$2,T1630&gt;STD_01122025!$F$3,U1630&lt;STD_01122025!$F$4,V1630&gt;STD_01122025!$F$5,X1630&gt;STD_01122025!$F$6,OR(AF1630="ND",AF1630&lt;STD_01122025!$F$7),AH1630="ND"),"Pass","Fail"),IF(E1630="SuperPL",IF(AND(T1630&gt;STD_01122025!$H$3,U1630&lt;STD_01122025!$H$4,V1630&gt;STD_01122025!$H$5,X1630&gt;STD_01122025!$H$6,OR(AF1630="ND",AF1630&lt;STD_01122025!$H$7),AH1630="ND"),"Pass","Fail"),IF(E1630="Flight",IF(AND(T1630&gt;STD_01122025!$J$3,U1630&lt;STD_01122025!$J$4,X1630&gt;STD_01122025!$J$6,OR(AF1630="ND",AF1630&lt;STD_01122025!$J$7),AH1630="ND"),"Pass","Fail"),""))))))</f>
        <v/>
      </c>
      <c r="AM1630" s="62" t="str">
        <f>IF(ISBLANK(B1630),"",IFERROR(IF(VLOOKUP(B1630,'Np PL4 Stock'!$A:$J,10,FALSE)="Np4",D1630-VLOOKUP(B1630,'Np PL4 Stock'!$A:$E,5,FALSE),D1630-VLOOKUP(B1630,'Np PL4 Stock'!$A:$E,5,FALSE)-1),""))</f>
        <v/>
      </c>
      <c r="AN1630" s="147"/>
      <c r="AO1630" s="147"/>
      <c r="AP1630" s="59"/>
      <c r="AQ1630" s="59"/>
      <c r="AR1630" s="59"/>
      <c r="AS1630" s="59"/>
      <c r="AT1630" s="73"/>
      <c r="AU1630" s="73"/>
      <c r="AV1630" s="73"/>
      <c r="AW1630" s="73"/>
      <c r="AX1630" s="84"/>
      <c r="AY1630" s="59"/>
      <c r="AZ1630" s="59"/>
      <c r="BA1630" s="59"/>
      <c r="BB1630" s="59"/>
      <c r="BC1630" s="59"/>
      <c r="BD1630" s="59"/>
      <c r="BE1630" s="84"/>
      <c r="BF1630" s="84"/>
      <c r="BG1630" s="84"/>
      <c r="BH1630" s="84"/>
      <c r="BI1630" s="85"/>
      <c r="BJ1630" s="86"/>
      <c r="BK1630" s="86"/>
      <c r="BL1630" s="86"/>
      <c r="BM1630" s="86"/>
      <c r="BN1630" s="86"/>
      <c r="BO1630" s="59"/>
      <c r="BP1630" s="69"/>
      <c r="BQ1630" s="92">
        <v>0</v>
      </c>
      <c r="BR1630" s="93">
        <v>0</v>
      </c>
      <c r="BS1630" s="94" t="str">
        <f t="shared" si="265"/>
        <v/>
      </c>
      <c r="BT1630" s="95">
        <v>0</v>
      </c>
      <c r="BU1630" s="101" t="str">
        <f t="shared" si="266"/>
        <v/>
      </c>
      <c r="BV1630" s="102" t="str">
        <f t="shared" si="267"/>
        <v>-</v>
      </c>
      <c r="BW1630" s="103"/>
      <c r="BX1630" s="104" t="str">
        <f t="shared" si="268"/>
        <v>-</v>
      </c>
      <c r="BY1630" s="105"/>
      <c r="BZ1630" s="103"/>
      <c r="CA1630" s="106"/>
      <c r="CB1630" s="107"/>
      <c r="CC1630" s="112"/>
      <c r="CD1630" s="106"/>
      <c r="CE1630" s="103"/>
      <c r="CF1630" s="113"/>
      <c r="CG1630" s="114"/>
    </row>
    <row r="1631" spans="1:85">
      <c r="A1631" s="53" t="str">
        <f t="shared" si="269"/>
        <v>--</v>
      </c>
      <c r="B1631" s="47" t="str">
        <f t="shared" si="270"/>
        <v>-</v>
      </c>
      <c r="C1631" s="153"/>
      <c r="D1631" s="49"/>
      <c r="E1631" s="50"/>
      <c r="F1631" s="51"/>
      <c r="G1631" s="59"/>
      <c r="H1631" s="51"/>
      <c r="I1631" s="59"/>
      <c r="J1631" s="60" t="str">
        <f>IF(ISBLANK(H1631),"",IFERROR(VLOOKUP(B1631,'Np PL4 Stock'!$A:$D,4,FALSE),""))</f>
        <v/>
      </c>
      <c r="K1631" s="61" t="str">
        <f>IF(ISBLANK(H1631),"",SUMIF('Np PL4 Stock'!$A:$A,B1631,'Np PL4 Stock'!$N:$N))</f>
        <v/>
      </c>
      <c r="L1631" s="62" t="str">
        <f>IF(ISBLANK(H1631),"",VLOOKUP(LEFT(B1631,5),Unit!A:B,2,FALSE))</f>
        <v/>
      </c>
      <c r="M1631" s="63" t="str">
        <f>IF(ISBLANK(H1631),"",IFERROR(VLOOKUP(B1631,'Np PL4 Stock'!$A:$T,20,FALSE),""))</f>
        <v/>
      </c>
      <c r="N1631" s="63" t="str">
        <f>IF(ISBLANK(H1631),"",IFERROR(VLOOKUP(B1631,'Np PL4 Stock'!$A:$U,21,FALSE),""))</f>
        <v/>
      </c>
      <c r="O1631" s="62" t="str">
        <f t="shared" si="263"/>
        <v/>
      </c>
      <c r="P1631" s="62" t="str">
        <f t="shared" si="261"/>
        <v/>
      </c>
      <c r="Q1631" s="67" t="str">
        <f t="shared" si="264"/>
        <v/>
      </c>
      <c r="R1631" s="67" t="str">
        <f t="shared" si="262"/>
        <v/>
      </c>
      <c r="S1631" s="59"/>
      <c r="T1631" s="147"/>
      <c r="U1631" s="147"/>
      <c r="V1631" s="59"/>
      <c r="W1631" s="59"/>
      <c r="X1631" s="59"/>
      <c r="Y1631" s="59"/>
      <c r="Z1631" s="59"/>
      <c r="AA1631" s="59"/>
      <c r="AB1631" s="59"/>
      <c r="AC1631" s="59"/>
      <c r="AD1631" s="59"/>
      <c r="AE1631" s="59"/>
      <c r="AF1631" s="73"/>
      <c r="AG1631" s="73"/>
      <c r="AH1631" s="73"/>
      <c r="AI1631" s="73"/>
      <c r="AJ1631" s="73"/>
      <c r="AK1631" s="73"/>
      <c r="AL1631" s="77" t="str">
        <f>IF(ISBLANK(S1631),"",IF(AJ1631="Fail","Fail",IF(E1631="PL4",IF(AND(T1631&gt;STD_01122025!$D$3,U1631&lt;STD_01122025!$D$4,OR(AF1631="ND",AF1631&lt;STD_01122025!$D$7),AH1631="ND"),"Pass","Fail"),IF(E1631="PL12",IF(AND(S1631&lt;STD_01122025!$F$2,T1631&gt;STD_01122025!$F$3,U1631&lt;STD_01122025!$F$4,V1631&gt;STD_01122025!$F$5,X1631&gt;STD_01122025!$F$6,OR(AF1631="ND",AF1631&lt;STD_01122025!$F$7),AH1631="ND"),"Pass","Fail"),IF(E1631="SuperPL",IF(AND(T1631&gt;STD_01122025!$H$3,U1631&lt;STD_01122025!$H$4,V1631&gt;STD_01122025!$H$5,X1631&gt;STD_01122025!$H$6,OR(AF1631="ND",AF1631&lt;STD_01122025!$H$7),AH1631="ND"),"Pass","Fail"),IF(E1631="Flight",IF(AND(T1631&gt;STD_01122025!$J$3,U1631&lt;STD_01122025!$J$4,X1631&gt;STD_01122025!$J$6,OR(AF1631="ND",AF1631&lt;STD_01122025!$J$7),AH1631="ND"),"Pass","Fail"),""))))))</f>
        <v/>
      </c>
      <c r="AM1631" s="62" t="str">
        <f>IF(ISBLANK(B1631),"",IFERROR(IF(VLOOKUP(B1631,'Np PL4 Stock'!$A:$J,10,FALSE)="Np4",D1631-VLOOKUP(B1631,'Np PL4 Stock'!$A:$E,5,FALSE),D1631-VLOOKUP(B1631,'Np PL4 Stock'!$A:$E,5,FALSE)-1),""))</f>
        <v/>
      </c>
      <c r="AN1631" s="147"/>
      <c r="AO1631" s="147"/>
      <c r="AP1631" s="59"/>
      <c r="AQ1631" s="59"/>
      <c r="AR1631" s="59"/>
      <c r="AS1631" s="59"/>
      <c r="AT1631" s="73"/>
      <c r="AU1631" s="73"/>
      <c r="AV1631" s="73"/>
      <c r="AW1631" s="73"/>
      <c r="AX1631" s="84"/>
      <c r="AY1631" s="59"/>
      <c r="AZ1631" s="59"/>
      <c r="BA1631" s="59"/>
      <c r="BB1631" s="59"/>
      <c r="BC1631" s="59"/>
      <c r="BD1631" s="59"/>
      <c r="BE1631" s="84"/>
      <c r="BF1631" s="84"/>
      <c r="BG1631" s="84"/>
      <c r="BH1631" s="84"/>
      <c r="BI1631" s="85"/>
      <c r="BJ1631" s="86"/>
      <c r="BK1631" s="86"/>
      <c r="BL1631" s="86"/>
      <c r="BM1631" s="86"/>
      <c r="BN1631" s="86"/>
      <c r="BO1631" s="59"/>
      <c r="BP1631" s="69"/>
      <c r="BQ1631" s="92">
        <v>0</v>
      </c>
      <c r="BR1631" s="93">
        <v>0</v>
      </c>
      <c r="BS1631" s="94" t="str">
        <f t="shared" si="265"/>
        <v/>
      </c>
      <c r="BT1631" s="95">
        <v>0</v>
      </c>
      <c r="BU1631" s="101" t="str">
        <f t="shared" si="266"/>
        <v/>
      </c>
      <c r="BV1631" s="102" t="str">
        <f t="shared" si="267"/>
        <v>-</v>
      </c>
      <c r="BW1631" s="103"/>
      <c r="BX1631" s="104" t="str">
        <f t="shared" si="268"/>
        <v>-</v>
      </c>
      <c r="BY1631" s="105"/>
      <c r="BZ1631" s="103"/>
      <c r="CA1631" s="106"/>
      <c r="CB1631" s="107"/>
      <c r="CC1631" s="112"/>
      <c r="CD1631" s="106"/>
      <c r="CE1631" s="103"/>
      <c r="CF1631" s="113"/>
      <c r="CG1631" s="114"/>
    </row>
    <row r="1632" spans="1:85">
      <c r="A1632" s="53" t="str">
        <f t="shared" si="269"/>
        <v>--</v>
      </c>
      <c r="B1632" s="47" t="str">
        <f t="shared" si="270"/>
        <v>-</v>
      </c>
      <c r="C1632" s="153"/>
      <c r="D1632" s="49"/>
      <c r="E1632" s="50"/>
      <c r="F1632" s="51"/>
      <c r="G1632" s="59"/>
      <c r="H1632" s="51"/>
      <c r="I1632" s="59"/>
      <c r="J1632" s="60" t="str">
        <f>IF(ISBLANK(H1632),"",IFERROR(VLOOKUP(B1632,'Np PL4 Stock'!$A:$D,4,FALSE),""))</f>
        <v/>
      </c>
      <c r="K1632" s="61" t="str">
        <f>IF(ISBLANK(H1632),"",SUMIF('Np PL4 Stock'!$A:$A,B1632,'Np PL4 Stock'!$N:$N))</f>
        <v/>
      </c>
      <c r="L1632" s="62" t="str">
        <f>IF(ISBLANK(H1632),"",VLOOKUP(LEFT(B1632,5),Unit!A:B,2,FALSE))</f>
        <v/>
      </c>
      <c r="M1632" s="63" t="str">
        <f>IF(ISBLANK(H1632),"",IFERROR(VLOOKUP(B1632,'Np PL4 Stock'!$A:$T,20,FALSE),""))</f>
        <v/>
      </c>
      <c r="N1632" s="63" t="str">
        <f>IF(ISBLANK(H1632),"",IFERROR(VLOOKUP(B1632,'Np PL4 Stock'!$A:$U,21,FALSE),""))</f>
        <v/>
      </c>
      <c r="O1632" s="62" t="str">
        <f t="shared" si="263"/>
        <v/>
      </c>
      <c r="P1632" s="62" t="str">
        <f t="shared" si="261"/>
        <v/>
      </c>
      <c r="Q1632" s="67" t="str">
        <f t="shared" si="264"/>
        <v/>
      </c>
      <c r="R1632" s="67" t="str">
        <f t="shared" si="262"/>
        <v/>
      </c>
      <c r="S1632" s="59"/>
      <c r="T1632" s="147"/>
      <c r="U1632" s="147"/>
      <c r="V1632" s="59"/>
      <c r="W1632" s="59"/>
      <c r="X1632" s="59"/>
      <c r="Y1632" s="59"/>
      <c r="Z1632" s="59"/>
      <c r="AA1632" s="59"/>
      <c r="AB1632" s="59"/>
      <c r="AC1632" s="59"/>
      <c r="AD1632" s="59"/>
      <c r="AE1632" s="59"/>
      <c r="AF1632" s="73"/>
      <c r="AG1632" s="73"/>
      <c r="AH1632" s="73"/>
      <c r="AI1632" s="73"/>
      <c r="AJ1632" s="73"/>
      <c r="AK1632" s="73"/>
      <c r="AL1632" s="77" t="str">
        <f>IF(ISBLANK(S1632),"",IF(AJ1632="Fail","Fail",IF(E1632="PL4",IF(AND(T1632&gt;STD_01122025!$D$3,U1632&lt;STD_01122025!$D$4,OR(AF1632="ND",AF1632&lt;STD_01122025!$D$7),AH1632="ND"),"Pass","Fail"),IF(E1632="PL12",IF(AND(S1632&lt;STD_01122025!$F$2,T1632&gt;STD_01122025!$F$3,U1632&lt;STD_01122025!$F$4,V1632&gt;STD_01122025!$F$5,X1632&gt;STD_01122025!$F$6,OR(AF1632="ND",AF1632&lt;STD_01122025!$F$7),AH1632="ND"),"Pass","Fail"),IF(E1632="SuperPL",IF(AND(T1632&gt;STD_01122025!$H$3,U1632&lt;STD_01122025!$H$4,V1632&gt;STD_01122025!$H$5,X1632&gt;STD_01122025!$H$6,OR(AF1632="ND",AF1632&lt;STD_01122025!$H$7),AH1632="ND"),"Pass","Fail"),IF(E1632="Flight",IF(AND(T1632&gt;STD_01122025!$J$3,U1632&lt;STD_01122025!$J$4,X1632&gt;STD_01122025!$J$6,OR(AF1632="ND",AF1632&lt;STD_01122025!$J$7),AH1632="ND"),"Pass","Fail"),""))))))</f>
        <v/>
      </c>
      <c r="AM1632" s="62" t="str">
        <f>IF(ISBLANK(B1632),"",IFERROR(IF(VLOOKUP(B1632,'Np PL4 Stock'!$A:$J,10,FALSE)="Np4",D1632-VLOOKUP(B1632,'Np PL4 Stock'!$A:$E,5,FALSE),D1632-VLOOKUP(B1632,'Np PL4 Stock'!$A:$E,5,FALSE)-1),""))</f>
        <v/>
      </c>
      <c r="AN1632" s="147"/>
      <c r="AO1632" s="147"/>
      <c r="AP1632" s="59"/>
      <c r="AQ1632" s="59"/>
      <c r="AR1632" s="59"/>
      <c r="AS1632" s="59"/>
      <c r="AT1632" s="73"/>
      <c r="AU1632" s="73"/>
      <c r="AV1632" s="73"/>
      <c r="AW1632" s="73"/>
      <c r="AX1632" s="84"/>
      <c r="AY1632" s="59"/>
      <c r="AZ1632" s="59"/>
      <c r="BA1632" s="59"/>
      <c r="BB1632" s="59"/>
      <c r="BC1632" s="59"/>
      <c r="BD1632" s="59"/>
      <c r="BE1632" s="84"/>
      <c r="BF1632" s="84"/>
      <c r="BG1632" s="84"/>
      <c r="BH1632" s="84"/>
      <c r="BI1632" s="85"/>
      <c r="BJ1632" s="86"/>
      <c r="BK1632" s="86"/>
      <c r="BL1632" s="86"/>
      <c r="BM1632" s="86"/>
      <c r="BN1632" s="86"/>
      <c r="BO1632" s="59"/>
      <c r="BP1632" s="69"/>
      <c r="BQ1632" s="92">
        <v>0</v>
      </c>
      <c r="BR1632" s="93">
        <v>0</v>
      </c>
      <c r="BS1632" s="94" t="str">
        <f t="shared" si="265"/>
        <v/>
      </c>
      <c r="BT1632" s="95">
        <v>0</v>
      </c>
      <c r="BU1632" s="101" t="str">
        <f t="shared" si="266"/>
        <v/>
      </c>
      <c r="BV1632" s="102" t="str">
        <f t="shared" si="267"/>
        <v>-</v>
      </c>
      <c r="BW1632" s="103"/>
      <c r="BX1632" s="104" t="str">
        <f t="shared" si="268"/>
        <v>-</v>
      </c>
      <c r="BY1632" s="105"/>
      <c r="BZ1632" s="103"/>
      <c r="CA1632" s="106"/>
      <c r="CB1632" s="107"/>
      <c r="CC1632" s="112"/>
      <c r="CD1632" s="106"/>
      <c r="CE1632" s="103"/>
      <c r="CF1632" s="113"/>
      <c r="CG1632" s="114"/>
    </row>
    <row r="1633" spans="1:85">
      <c r="A1633" s="53" t="str">
        <f t="shared" si="269"/>
        <v>--</v>
      </c>
      <c r="B1633" s="47" t="str">
        <f t="shared" si="270"/>
        <v>-</v>
      </c>
      <c r="C1633" s="153"/>
      <c r="D1633" s="49"/>
      <c r="E1633" s="50"/>
      <c r="F1633" s="51"/>
      <c r="G1633" s="59"/>
      <c r="H1633" s="51"/>
      <c r="I1633" s="59"/>
      <c r="J1633" s="60" t="str">
        <f>IF(ISBLANK(H1633),"",IFERROR(VLOOKUP(B1633,'Np PL4 Stock'!$A:$D,4,FALSE),""))</f>
        <v/>
      </c>
      <c r="K1633" s="61" t="str">
        <f>IF(ISBLANK(H1633),"",SUMIF('Np PL4 Stock'!$A:$A,B1633,'Np PL4 Stock'!$N:$N))</f>
        <v/>
      </c>
      <c r="L1633" s="62" t="str">
        <f>IF(ISBLANK(H1633),"",VLOOKUP(LEFT(B1633,5),Unit!A:B,2,FALSE))</f>
        <v/>
      </c>
      <c r="M1633" s="63" t="str">
        <f>IF(ISBLANK(H1633),"",IFERROR(VLOOKUP(B1633,'Np PL4 Stock'!$A:$T,20,FALSE),""))</f>
        <v/>
      </c>
      <c r="N1633" s="63" t="str">
        <f>IF(ISBLANK(H1633),"",IFERROR(VLOOKUP(B1633,'Np PL4 Stock'!$A:$U,21,FALSE),""))</f>
        <v/>
      </c>
      <c r="O1633" s="62" t="str">
        <f t="shared" si="263"/>
        <v/>
      </c>
      <c r="P1633" s="62" t="str">
        <f t="shared" si="261"/>
        <v/>
      </c>
      <c r="Q1633" s="67" t="str">
        <f t="shared" si="264"/>
        <v/>
      </c>
      <c r="R1633" s="67" t="str">
        <f t="shared" si="262"/>
        <v/>
      </c>
      <c r="S1633" s="59"/>
      <c r="T1633" s="147"/>
      <c r="U1633" s="147"/>
      <c r="V1633" s="59"/>
      <c r="W1633" s="59"/>
      <c r="X1633" s="59"/>
      <c r="Y1633" s="59"/>
      <c r="Z1633" s="59"/>
      <c r="AA1633" s="59"/>
      <c r="AB1633" s="59"/>
      <c r="AC1633" s="59"/>
      <c r="AD1633" s="59"/>
      <c r="AE1633" s="59"/>
      <c r="AF1633" s="73"/>
      <c r="AG1633" s="73"/>
      <c r="AH1633" s="73"/>
      <c r="AI1633" s="73"/>
      <c r="AJ1633" s="73"/>
      <c r="AK1633" s="73"/>
      <c r="AL1633" s="77" t="str">
        <f>IF(ISBLANK(S1633),"",IF(AJ1633="Fail","Fail",IF(E1633="PL4",IF(AND(T1633&gt;STD_01122025!$D$3,U1633&lt;STD_01122025!$D$4,OR(AF1633="ND",AF1633&lt;STD_01122025!$D$7),AH1633="ND"),"Pass","Fail"),IF(E1633="PL12",IF(AND(S1633&lt;STD_01122025!$F$2,T1633&gt;STD_01122025!$F$3,U1633&lt;STD_01122025!$F$4,V1633&gt;STD_01122025!$F$5,X1633&gt;STD_01122025!$F$6,OR(AF1633="ND",AF1633&lt;STD_01122025!$F$7),AH1633="ND"),"Pass","Fail"),IF(E1633="SuperPL",IF(AND(T1633&gt;STD_01122025!$H$3,U1633&lt;STD_01122025!$H$4,V1633&gt;STD_01122025!$H$5,X1633&gt;STD_01122025!$H$6,OR(AF1633="ND",AF1633&lt;STD_01122025!$H$7),AH1633="ND"),"Pass","Fail"),IF(E1633="Flight",IF(AND(T1633&gt;STD_01122025!$J$3,U1633&lt;STD_01122025!$J$4,X1633&gt;STD_01122025!$J$6,OR(AF1633="ND",AF1633&lt;STD_01122025!$J$7),AH1633="ND"),"Pass","Fail"),""))))))</f>
        <v/>
      </c>
      <c r="AM1633" s="62" t="str">
        <f>IF(ISBLANK(B1633),"",IFERROR(IF(VLOOKUP(B1633,'Np PL4 Stock'!$A:$J,10,FALSE)="Np4",D1633-VLOOKUP(B1633,'Np PL4 Stock'!$A:$E,5,FALSE),D1633-VLOOKUP(B1633,'Np PL4 Stock'!$A:$E,5,FALSE)-1),""))</f>
        <v/>
      </c>
      <c r="AN1633" s="147"/>
      <c r="AO1633" s="147"/>
      <c r="AP1633" s="59"/>
      <c r="AQ1633" s="59"/>
      <c r="AR1633" s="59"/>
      <c r="AS1633" s="59"/>
      <c r="AT1633" s="73"/>
      <c r="AU1633" s="73"/>
      <c r="AV1633" s="73"/>
      <c r="AW1633" s="73"/>
      <c r="AX1633" s="84"/>
      <c r="AY1633" s="59"/>
      <c r="AZ1633" s="59"/>
      <c r="BA1633" s="59"/>
      <c r="BB1633" s="59"/>
      <c r="BC1633" s="59"/>
      <c r="BD1633" s="59"/>
      <c r="BE1633" s="84"/>
      <c r="BF1633" s="84"/>
      <c r="BG1633" s="84"/>
      <c r="BH1633" s="84"/>
      <c r="BI1633" s="85"/>
      <c r="BJ1633" s="86"/>
      <c r="BK1633" s="86"/>
      <c r="BL1633" s="86"/>
      <c r="BM1633" s="86"/>
      <c r="BN1633" s="86"/>
      <c r="BO1633" s="59"/>
      <c r="BP1633" s="69"/>
      <c r="BQ1633" s="92">
        <v>0</v>
      </c>
      <c r="BR1633" s="93">
        <v>0</v>
      </c>
      <c r="BS1633" s="94" t="str">
        <f t="shared" si="265"/>
        <v/>
      </c>
      <c r="BT1633" s="95">
        <v>0</v>
      </c>
      <c r="BU1633" s="101" t="str">
        <f t="shared" si="266"/>
        <v/>
      </c>
      <c r="BV1633" s="102" t="str">
        <f t="shared" si="267"/>
        <v>-</v>
      </c>
      <c r="BW1633" s="103"/>
      <c r="BX1633" s="104" t="str">
        <f t="shared" si="268"/>
        <v>-</v>
      </c>
      <c r="BY1633" s="105"/>
      <c r="BZ1633" s="103"/>
      <c r="CA1633" s="106"/>
      <c r="CB1633" s="107"/>
      <c r="CC1633" s="112"/>
      <c r="CD1633" s="106"/>
      <c r="CE1633" s="103"/>
      <c r="CF1633" s="113"/>
      <c r="CG1633" s="114"/>
    </row>
    <row r="1634" spans="1:85">
      <c r="A1634" s="53" t="str">
        <f t="shared" si="269"/>
        <v>--</v>
      </c>
      <c r="B1634" s="47" t="str">
        <f t="shared" si="270"/>
        <v>-</v>
      </c>
      <c r="C1634" s="153"/>
      <c r="D1634" s="49"/>
      <c r="E1634" s="50"/>
      <c r="F1634" s="51"/>
      <c r="G1634" s="59"/>
      <c r="H1634" s="51"/>
      <c r="I1634" s="59"/>
      <c r="J1634" s="60" t="str">
        <f>IF(ISBLANK(H1634),"",IFERROR(VLOOKUP(B1634,'Np PL4 Stock'!$A:$D,4,FALSE),""))</f>
        <v/>
      </c>
      <c r="K1634" s="61" t="str">
        <f>IF(ISBLANK(H1634),"",SUMIF('Np PL4 Stock'!$A:$A,B1634,'Np PL4 Stock'!$N:$N))</f>
        <v/>
      </c>
      <c r="L1634" s="62" t="str">
        <f>IF(ISBLANK(H1634),"",VLOOKUP(LEFT(B1634,5),Unit!A:B,2,FALSE))</f>
        <v/>
      </c>
      <c r="M1634" s="63" t="str">
        <f>IF(ISBLANK(H1634),"",IFERROR(VLOOKUP(B1634,'Np PL4 Stock'!$A:$T,20,FALSE),""))</f>
        <v/>
      </c>
      <c r="N1634" s="63" t="str">
        <f>IF(ISBLANK(H1634),"",IFERROR(VLOOKUP(B1634,'Np PL4 Stock'!$A:$U,21,FALSE),""))</f>
        <v/>
      </c>
      <c r="O1634" s="62" t="str">
        <f t="shared" si="263"/>
        <v/>
      </c>
      <c r="P1634" s="62" t="str">
        <f t="shared" si="261"/>
        <v/>
      </c>
      <c r="Q1634" s="67" t="str">
        <f t="shared" si="264"/>
        <v/>
      </c>
      <c r="R1634" s="67" t="str">
        <f t="shared" si="262"/>
        <v/>
      </c>
      <c r="S1634" s="59"/>
      <c r="T1634" s="147"/>
      <c r="U1634" s="147"/>
      <c r="V1634" s="59"/>
      <c r="W1634" s="59"/>
      <c r="X1634" s="59"/>
      <c r="Y1634" s="59"/>
      <c r="Z1634" s="59"/>
      <c r="AA1634" s="59"/>
      <c r="AB1634" s="59"/>
      <c r="AC1634" s="59"/>
      <c r="AD1634" s="59"/>
      <c r="AE1634" s="59"/>
      <c r="AF1634" s="73"/>
      <c r="AG1634" s="73"/>
      <c r="AH1634" s="73"/>
      <c r="AI1634" s="73"/>
      <c r="AJ1634" s="73"/>
      <c r="AK1634" s="73"/>
      <c r="AL1634" s="77" t="str">
        <f>IF(ISBLANK(S1634),"",IF(AJ1634="Fail","Fail",IF(E1634="PL4",IF(AND(T1634&gt;STD_01122025!$D$3,U1634&lt;STD_01122025!$D$4,OR(AF1634="ND",AF1634&lt;STD_01122025!$D$7),AH1634="ND"),"Pass","Fail"),IF(E1634="PL12",IF(AND(S1634&lt;STD_01122025!$F$2,T1634&gt;STD_01122025!$F$3,U1634&lt;STD_01122025!$F$4,V1634&gt;STD_01122025!$F$5,X1634&gt;STD_01122025!$F$6,OR(AF1634="ND",AF1634&lt;STD_01122025!$F$7),AH1634="ND"),"Pass","Fail"),IF(E1634="SuperPL",IF(AND(T1634&gt;STD_01122025!$H$3,U1634&lt;STD_01122025!$H$4,V1634&gt;STD_01122025!$H$5,X1634&gt;STD_01122025!$H$6,OR(AF1634="ND",AF1634&lt;STD_01122025!$H$7),AH1634="ND"),"Pass","Fail"),IF(E1634="Flight",IF(AND(T1634&gt;STD_01122025!$J$3,U1634&lt;STD_01122025!$J$4,X1634&gt;STD_01122025!$J$6,OR(AF1634="ND",AF1634&lt;STD_01122025!$J$7),AH1634="ND"),"Pass","Fail"),""))))))</f>
        <v/>
      </c>
      <c r="AM1634" s="62" t="str">
        <f>IF(ISBLANK(B1634),"",IFERROR(IF(VLOOKUP(B1634,'Np PL4 Stock'!$A:$J,10,FALSE)="Np4",D1634-VLOOKUP(B1634,'Np PL4 Stock'!$A:$E,5,FALSE),D1634-VLOOKUP(B1634,'Np PL4 Stock'!$A:$E,5,FALSE)-1),""))</f>
        <v/>
      </c>
      <c r="AN1634" s="147"/>
      <c r="AO1634" s="147"/>
      <c r="AP1634" s="59"/>
      <c r="AQ1634" s="59"/>
      <c r="AR1634" s="59"/>
      <c r="AS1634" s="59"/>
      <c r="AT1634" s="73"/>
      <c r="AU1634" s="73"/>
      <c r="AV1634" s="73"/>
      <c r="AW1634" s="73"/>
      <c r="AX1634" s="84"/>
      <c r="AY1634" s="59"/>
      <c r="AZ1634" s="59"/>
      <c r="BA1634" s="59"/>
      <c r="BB1634" s="59"/>
      <c r="BC1634" s="59"/>
      <c r="BD1634" s="59"/>
      <c r="BE1634" s="84"/>
      <c r="BF1634" s="84"/>
      <c r="BG1634" s="84"/>
      <c r="BH1634" s="84"/>
      <c r="BI1634" s="85"/>
      <c r="BJ1634" s="86"/>
      <c r="BK1634" s="86"/>
      <c r="BL1634" s="86"/>
      <c r="BM1634" s="86"/>
      <c r="BN1634" s="86"/>
      <c r="BO1634" s="59"/>
      <c r="BP1634" s="69"/>
      <c r="BQ1634" s="92">
        <v>0</v>
      </c>
      <c r="BR1634" s="93">
        <v>0</v>
      </c>
      <c r="BS1634" s="94" t="str">
        <f t="shared" si="265"/>
        <v/>
      </c>
      <c r="BT1634" s="95">
        <v>0</v>
      </c>
      <c r="BU1634" s="101" t="str">
        <f t="shared" si="266"/>
        <v/>
      </c>
      <c r="BV1634" s="102" t="str">
        <f t="shared" si="267"/>
        <v>-</v>
      </c>
      <c r="BW1634" s="103"/>
      <c r="BX1634" s="104" t="str">
        <f t="shared" si="268"/>
        <v>-</v>
      </c>
      <c r="BY1634" s="105"/>
      <c r="BZ1634" s="103"/>
      <c r="CA1634" s="106"/>
      <c r="CB1634" s="107"/>
      <c r="CC1634" s="112"/>
      <c r="CD1634" s="106"/>
      <c r="CE1634" s="103"/>
      <c r="CF1634" s="113"/>
      <c r="CG1634" s="114"/>
    </row>
    <row r="1635" spans="1:85">
      <c r="A1635" s="53" t="str">
        <f t="shared" si="269"/>
        <v>--</v>
      </c>
      <c r="B1635" s="47" t="str">
        <f t="shared" si="270"/>
        <v>-</v>
      </c>
      <c r="C1635" s="153"/>
      <c r="D1635" s="49"/>
      <c r="E1635" s="50"/>
      <c r="F1635" s="51"/>
      <c r="G1635" s="59"/>
      <c r="H1635" s="51"/>
      <c r="I1635" s="59"/>
      <c r="J1635" s="60" t="str">
        <f>IF(ISBLANK(H1635),"",IFERROR(VLOOKUP(B1635,'Np PL4 Stock'!$A:$D,4,FALSE),""))</f>
        <v/>
      </c>
      <c r="K1635" s="61" t="str">
        <f>IF(ISBLANK(H1635),"",SUMIF('Np PL4 Stock'!$A:$A,B1635,'Np PL4 Stock'!$N:$N))</f>
        <v/>
      </c>
      <c r="L1635" s="62" t="str">
        <f>IF(ISBLANK(H1635),"",VLOOKUP(LEFT(B1635,5),Unit!A:B,2,FALSE))</f>
        <v/>
      </c>
      <c r="M1635" s="63" t="str">
        <f>IF(ISBLANK(H1635),"",IFERROR(VLOOKUP(B1635,'Np PL4 Stock'!$A:$T,20,FALSE),""))</f>
        <v/>
      </c>
      <c r="N1635" s="63" t="str">
        <f>IF(ISBLANK(H1635),"",IFERROR(VLOOKUP(B1635,'Np PL4 Stock'!$A:$U,21,FALSE),""))</f>
        <v/>
      </c>
      <c r="O1635" s="62" t="str">
        <f t="shared" si="263"/>
        <v/>
      </c>
      <c r="P1635" s="62" t="str">
        <f t="shared" si="261"/>
        <v/>
      </c>
      <c r="Q1635" s="67" t="str">
        <f t="shared" si="264"/>
        <v/>
      </c>
      <c r="R1635" s="67" t="str">
        <f t="shared" si="262"/>
        <v/>
      </c>
      <c r="S1635" s="59"/>
      <c r="T1635" s="147"/>
      <c r="U1635" s="147"/>
      <c r="V1635" s="59"/>
      <c r="W1635" s="59"/>
      <c r="X1635" s="59"/>
      <c r="Y1635" s="59"/>
      <c r="Z1635" s="59"/>
      <c r="AA1635" s="59"/>
      <c r="AB1635" s="59"/>
      <c r="AC1635" s="59"/>
      <c r="AD1635" s="59"/>
      <c r="AE1635" s="59"/>
      <c r="AF1635" s="73"/>
      <c r="AG1635" s="73"/>
      <c r="AH1635" s="73"/>
      <c r="AI1635" s="73"/>
      <c r="AJ1635" s="73"/>
      <c r="AK1635" s="73"/>
      <c r="AL1635" s="77" t="str">
        <f>IF(ISBLANK(S1635),"",IF(AJ1635="Fail","Fail",IF(E1635="PL4",IF(AND(T1635&gt;STD_01122025!$D$3,U1635&lt;STD_01122025!$D$4,OR(AF1635="ND",AF1635&lt;STD_01122025!$D$7),AH1635="ND"),"Pass","Fail"),IF(E1635="PL12",IF(AND(S1635&lt;STD_01122025!$F$2,T1635&gt;STD_01122025!$F$3,U1635&lt;STD_01122025!$F$4,V1635&gt;STD_01122025!$F$5,X1635&gt;STD_01122025!$F$6,OR(AF1635="ND",AF1635&lt;STD_01122025!$F$7),AH1635="ND"),"Pass","Fail"),IF(E1635="SuperPL",IF(AND(T1635&gt;STD_01122025!$H$3,U1635&lt;STD_01122025!$H$4,V1635&gt;STD_01122025!$H$5,X1635&gt;STD_01122025!$H$6,OR(AF1635="ND",AF1635&lt;STD_01122025!$H$7),AH1635="ND"),"Pass","Fail"),IF(E1635="Flight",IF(AND(T1635&gt;STD_01122025!$J$3,U1635&lt;STD_01122025!$J$4,X1635&gt;STD_01122025!$J$6,OR(AF1635="ND",AF1635&lt;STD_01122025!$J$7),AH1635="ND"),"Pass","Fail"),""))))))</f>
        <v/>
      </c>
      <c r="AM1635" s="62" t="str">
        <f>IF(ISBLANK(B1635),"",IFERROR(IF(VLOOKUP(B1635,'Np PL4 Stock'!$A:$J,10,FALSE)="Np4",D1635-VLOOKUP(B1635,'Np PL4 Stock'!$A:$E,5,FALSE),D1635-VLOOKUP(B1635,'Np PL4 Stock'!$A:$E,5,FALSE)-1),""))</f>
        <v/>
      </c>
      <c r="AN1635" s="147"/>
      <c r="AO1635" s="147"/>
      <c r="AP1635" s="59"/>
      <c r="AQ1635" s="59"/>
      <c r="AR1635" s="59"/>
      <c r="AS1635" s="59"/>
      <c r="AT1635" s="73"/>
      <c r="AU1635" s="73"/>
      <c r="AV1635" s="73"/>
      <c r="AW1635" s="73"/>
      <c r="AX1635" s="84"/>
      <c r="AY1635" s="59"/>
      <c r="AZ1635" s="59"/>
      <c r="BA1635" s="59"/>
      <c r="BB1635" s="59"/>
      <c r="BC1635" s="59"/>
      <c r="BD1635" s="59"/>
      <c r="BE1635" s="84"/>
      <c r="BF1635" s="84"/>
      <c r="BG1635" s="84"/>
      <c r="BH1635" s="84"/>
      <c r="BI1635" s="85"/>
      <c r="BJ1635" s="86"/>
      <c r="BK1635" s="86"/>
      <c r="BL1635" s="86"/>
      <c r="BM1635" s="86"/>
      <c r="BN1635" s="86"/>
      <c r="BO1635" s="59"/>
      <c r="BP1635" s="69"/>
      <c r="BQ1635" s="92">
        <v>0</v>
      </c>
      <c r="BR1635" s="93">
        <v>0</v>
      </c>
      <c r="BS1635" s="94" t="str">
        <f t="shared" si="265"/>
        <v/>
      </c>
      <c r="BT1635" s="95">
        <v>0</v>
      </c>
      <c r="BU1635" s="101" t="str">
        <f t="shared" si="266"/>
        <v/>
      </c>
      <c r="BV1635" s="102" t="str">
        <f t="shared" si="267"/>
        <v>-</v>
      </c>
      <c r="BW1635" s="103"/>
      <c r="BX1635" s="104" t="str">
        <f t="shared" si="268"/>
        <v>-</v>
      </c>
      <c r="BY1635" s="105"/>
      <c r="BZ1635" s="103"/>
      <c r="CA1635" s="106"/>
      <c r="CB1635" s="107"/>
      <c r="CC1635" s="112"/>
      <c r="CD1635" s="106"/>
      <c r="CE1635" s="103"/>
      <c r="CF1635" s="113"/>
      <c r="CG1635" s="114"/>
    </row>
    <row r="1636" spans="1:85">
      <c r="A1636" s="53" t="str">
        <f t="shared" si="269"/>
        <v>--</v>
      </c>
      <c r="B1636" s="47" t="str">
        <f t="shared" si="270"/>
        <v>-</v>
      </c>
      <c r="C1636" s="153"/>
      <c r="D1636" s="49"/>
      <c r="E1636" s="50"/>
      <c r="F1636" s="51"/>
      <c r="G1636" s="59"/>
      <c r="H1636" s="51"/>
      <c r="I1636" s="59"/>
      <c r="J1636" s="60" t="str">
        <f>IF(ISBLANK(H1636),"",IFERROR(VLOOKUP(B1636,'Np PL4 Stock'!$A:$D,4,FALSE),""))</f>
        <v/>
      </c>
      <c r="K1636" s="61" t="str">
        <f>IF(ISBLANK(H1636),"",SUMIF('Np PL4 Stock'!$A:$A,B1636,'Np PL4 Stock'!$N:$N))</f>
        <v/>
      </c>
      <c r="L1636" s="62" t="str">
        <f>IF(ISBLANK(H1636),"",VLOOKUP(LEFT(B1636,5),Unit!A:B,2,FALSE))</f>
        <v/>
      </c>
      <c r="M1636" s="63" t="str">
        <f>IF(ISBLANK(H1636),"",IFERROR(VLOOKUP(B1636,'Np PL4 Stock'!$A:$T,20,FALSE),""))</f>
        <v/>
      </c>
      <c r="N1636" s="63" t="str">
        <f>IF(ISBLANK(H1636),"",IFERROR(VLOOKUP(B1636,'Np PL4 Stock'!$A:$U,21,FALSE),""))</f>
        <v/>
      </c>
      <c r="O1636" s="62" t="str">
        <f t="shared" si="263"/>
        <v/>
      </c>
      <c r="P1636" s="62" t="str">
        <f t="shared" si="261"/>
        <v/>
      </c>
      <c r="Q1636" s="67" t="str">
        <f t="shared" si="264"/>
        <v/>
      </c>
      <c r="R1636" s="67" t="str">
        <f t="shared" si="262"/>
        <v/>
      </c>
      <c r="S1636" s="59"/>
      <c r="T1636" s="147"/>
      <c r="U1636" s="147"/>
      <c r="V1636" s="59"/>
      <c r="W1636" s="59"/>
      <c r="X1636" s="59"/>
      <c r="Y1636" s="59"/>
      <c r="Z1636" s="59"/>
      <c r="AA1636" s="59"/>
      <c r="AB1636" s="59"/>
      <c r="AC1636" s="59"/>
      <c r="AD1636" s="59"/>
      <c r="AE1636" s="59"/>
      <c r="AF1636" s="73"/>
      <c r="AG1636" s="73"/>
      <c r="AH1636" s="73"/>
      <c r="AI1636" s="73"/>
      <c r="AJ1636" s="73"/>
      <c r="AK1636" s="73"/>
      <c r="AL1636" s="77" t="str">
        <f>IF(ISBLANK(S1636),"",IF(AJ1636="Fail","Fail",IF(E1636="PL4",IF(AND(T1636&gt;STD_01122025!$D$3,U1636&lt;STD_01122025!$D$4,OR(AF1636="ND",AF1636&lt;STD_01122025!$D$7),AH1636="ND"),"Pass","Fail"),IF(E1636="PL12",IF(AND(S1636&lt;STD_01122025!$F$2,T1636&gt;STD_01122025!$F$3,U1636&lt;STD_01122025!$F$4,V1636&gt;STD_01122025!$F$5,X1636&gt;STD_01122025!$F$6,OR(AF1636="ND",AF1636&lt;STD_01122025!$F$7),AH1636="ND"),"Pass","Fail"),IF(E1636="SuperPL",IF(AND(T1636&gt;STD_01122025!$H$3,U1636&lt;STD_01122025!$H$4,V1636&gt;STD_01122025!$H$5,X1636&gt;STD_01122025!$H$6,OR(AF1636="ND",AF1636&lt;STD_01122025!$H$7),AH1636="ND"),"Pass","Fail"),IF(E1636="Flight",IF(AND(T1636&gt;STD_01122025!$J$3,U1636&lt;STD_01122025!$J$4,X1636&gt;STD_01122025!$J$6,OR(AF1636="ND",AF1636&lt;STD_01122025!$J$7),AH1636="ND"),"Pass","Fail"),""))))))</f>
        <v/>
      </c>
      <c r="AM1636" s="62" t="str">
        <f>IF(ISBLANK(B1636),"",IFERROR(IF(VLOOKUP(B1636,'Np PL4 Stock'!$A:$J,10,FALSE)="Np4",D1636-VLOOKUP(B1636,'Np PL4 Stock'!$A:$E,5,FALSE),D1636-VLOOKUP(B1636,'Np PL4 Stock'!$A:$E,5,FALSE)-1),""))</f>
        <v/>
      </c>
      <c r="AN1636" s="147"/>
      <c r="AO1636" s="147"/>
      <c r="AP1636" s="59"/>
      <c r="AQ1636" s="59"/>
      <c r="AR1636" s="59"/>
      <c r="AS1636" s="59"/>
      <c r="AT1636" s="73"/>
      <c r="AU1636" s="73"/>
      <c r="AV1636" s="73"/>
      <c r="AW1636" s="73"/>
      <c r="AX1636" s="84"/>
      <c r="AY1636" s="59"/>
      <c r="AZ1636" s="59"/>
      <c r="BA1636" s="59"/>
      <c r="BB1636" s="59"/>
      <c r="BC1636" s="59"/>
      <c r="BD1636" s="59"/>
      <c r="BE1636" s="84"/>
      <c r="BF1636" s="84"/>
      <c r="BG1636" s="84"/>
      <c r="BH1636" s="84"/>
      <c r="BI1636" s="85"/>
      <c r="BJ1636" s="86"/>
      <c r="BK1636" s="86"/>
      <c r="BL1636" s="86"/>
      <c r="BM1636" s="86"/>
      <c r="BN1636" s="86"/>
      <c r="BO1636" s="59"/>
      <c r="BP1636" s="69"/>
      <c r="BQ1636" s="92">
        <v>0</v>
      </c>
      <c r="BR1636" s="93">
        <v>0</v>
      </c>
      <c r="BS1636" s="94" t="str">
        <f t="shared" si="265"/>
        <v/>
      </c>
      <c r="BT1636" s="95">
        <v>0</v>
      </c>
      <c r="BU1636" s="101" t="str">
        <f t="shared" si="266"/>
        <v/>
      </c>
      <c r="BV1636" s="102" t="str">
        <f t="shared" si="267"/>
        <v>-</v>
      </c>
      <c r="BW1636" s="103"/>
      <c r="BX1636" s="104" t="str">
        <f t="shared" si="268"/>
        <v>-</v>
      </c>
      <c r="BY1636" s="105"/>
      <c r="BZ1636" s="103"/>
      <c r="CA1636" s="106"/>
      <c r="CB1636" s="107"/>
      <c r="CC1636" s="112"/>
      <c r="CD1636" s="106"/>
      <c r="CE1636" s="103"/>
      <c r="CF1636" s="113"/>
      <c r="CG1636" s="114"/>
    </row>
    <row r="1637" spans="1:85">
      <c r="A1637" s="53" t="str">
        <f t="shared" si="269"/>
        <v>--</v>
      </c>
      <c r="B1637" s="47" t="str">
        <f t="shared" si="270"/>
        <v>-</v>
      </c>
      <c r="C1637" s="153"/>
      <c r="D1637" s="49"/>
      <c r="E1637" s="50"/>
      <c r="F1637" s="51"/>
      <c r="G1637" s="59"/>
      <c r="H1637" s="51"/>
      <c r="I1637" s="59"/>
      <c r="J1637" s="60" t="str">
        <f>IF(ISBLANK(H1637),"",IFERROR(VLOOKUP(B1637,'Np PL4 Stock'!$A:$D,4,FALSE),""))</f>
        <v/>
      </c>
      <c r="K1637" s="61" t="str">
        <f>IF(ISBLANK(H1637),"",SUMIF('Np PL4 Stock'!$A:$A,B1637,'Np PL4 Stock'!$N:$N))</f>
        <v/>
      </c>
      <c r="L1637" s="62" t="str">
        <f>IF(ISBLANK(H1637),"",VLOOKUP(LEFT(B1637,5),Unit!A:B,2,FALSE))</f>
        <v/>
      </c>
      <c r="M1637" s="63" t="str">
        <f>IF(ISBLANK(H1637),"",IFERROR(VLOOKUP(B1637,'Np PL4 Stock'!$A:$T,20,FALSE),""))</f>
        <v/>
      </c>
      <c r="N1637" s="63" t="str">
        <f>IF(ISBLANK(H1637),"",IFERROR(VLOOKUP(B1637,'Np PL4 Stock'!$A:$U,21,FALSE),""))</f>
        <v/>
      </c>
      <c r="O1637" s="62" t="str">
        <f t="shared" si="263"/>
        <v/>
      </c>
      <c r="P1637" s="62" t="str">
        <f t="shared" si="261"/>
        <v/>
      </c>
      <c r="Q1637" s="67" t="str">
        <f t="shared" si="264"/>
        <v/>
      </c>
      <c r="R1637" s="67" t="str">
        <f t="shared" si="262"/>
        <v/>
      </c>
      <c r="S1637" s="59"/>
      <c r="T1637" s="147"/>
      <c r="U1637" s="147"/>
      <c r="V1637" s="59"/>
      <c r="W1637" s="59"/>
      <c r="X1637" s="59"/>
      <c r="Y1637" s="59"/>
      <c r="Z1637" s="59"/>
      <c r="AA1637" s="59"/>
      <c r="AB1637" s="59"/>
      <c r="AC1637" s="59"/>
      <c r="AD1637" s="59"/>
      <c r="AE1637" s="59"/>
      <c r="AF1637" s="73"/>
      <c r="AG1637" s="73"/>
      <c r="AH1637" s="73"/>
      <c r="AI1637" s="73"/>
      <c r="AJ1637" s="73"/>
      <c r="AK1637" s="73"/>
      <c r="AL1637" s="77" t="str">
        <f>IF(ISBLANK(S1637),"",IF(AJ1637="Fail","Fail",IF(E1637="PL4",IF(AND(T1637&gt;STD_01122025!$D$3,U1637&lt;STD_01122025!$D$4,OR(AF1637="ND",AF1637&lt;STD_01122025!$D$7),AH1637="ND"),"Pass","Fail"),IF(E1637="PL12",IF(AND(S1637&lt;STD_01122025!$F$2,T1637&gt;STD_01122025!$F$3,U1637&lt;STD_01122025!$F$4,V1637&gt;STD_01122025!$F$5,X1637&gt;STD_01122025!$F$6,OR(AF1637="ND",AF1637&lt;STD_01122025!$F$7),AH1637="ND"),"Pass","Fail"),IF(E1637="SuperPL",IF(AND(T1637&gt;STD_01122025!$H$3,U1637&lt;STD_01122025!$H$4,V1637&gt;STD_01122025!$H$5,X1637&gt;STD_01122025!$H$6,OR(AF1637="ND",AF1637&lt;STD_01122025!$H$7),AH1637="ND"),"Pass","Fail"),IF(E1637="Flight",IF(AND(T1637&gt;STD_01122025!$J$3,U1637&lt;STD_01122025!$J$4,X1637&gt;STD_01122025!$J$6,OR(AF1637="ND",AF1637&lt;STD_01122025!$J$7),AH1637="ND"),"Pass","Fail"),""))))))</f>
        <v/>
      </c>
      <c r="AM1637" s="62" t="str">
        <f>IF(ISBLANK(B1637),"",IFERROR(IF(VLOOKUP(B1637,'Np PL4 Stock'!$A:$J,10,FALSE)="Np4",D1637-VLOOKUP(B1637,'Np PL4 Stock'!$A:$E,5,FALSE),D1637-VLOOKUP(B1637,'Np PL4 Stock'!$A:$E,5,FALSE)-1),""))</f>
        <v/>
      </c>
      <c r="AN1637" s="147"/>
      <c r="AO1637" s="147"/>
      <c r="AP1637" s="59"/>
      <c r="AQ1637" s="59"/>
      <c r="AR1637" s="59"/>
      <c r="AS1637" s="59"/>
      <c r="AT1637" s="73"/>
      <c r="AU1637" s="73"/>
      <c r="AV1637" s="73"/>
      <c r="AW1637" s="73"/>
      <c r="AX1637" s="84"/>
      <c r="AY1637" s="59"/>
      <c r="AZ1637" s="59"/>
      <c r="BA1637" s="59"/>
      <c r="BB1637" s="59"/>
      <c r="BC1637" s="59"/>
      <c r="BD1637" s="59"/>
      <c r="BE1637" s="84"/>
      <c r="BF1637" s="84"/>
      <c r="BG1637" s="84"/>
      <c r="BH1637" s="84"/>
      <c r="BI1637" s="85"/>
      <c r="BJ1637" s="86"/>
      <c r="BK1637" s="86"/>
      <c r="BL1637" s="86"/>
      <c r="BM1637" s="86"/>
      <c r="BN1637" s="86"/>
      <c r="BO1637" s="59"/>
      <c r="BP1637" s="69"/>
      <c r="BQ1637" s="92">
        <v>0</v>
      </c>
      <c r="BR1637" s="93">
        <v>0</v>
      </c>
      <c r="BS1637" s="94" t="str">
        <f t="shared" si="265"/>
        <v/>
      </c>
      <c r="BT1637" s="95">
        <v>0</v>
      </c>
      <c r="BU1637" s="101" t="str">
        <f t="shared" si="266"/>
        <v/>
      </c>
      <c r="BV1637" s="102" t="str">
        <f t="shared" si="267"/>
        <v>-</v>
      </c>
      <c r="BW1637" s="103"/>
      <c r="BX1637" s="104" t="str">
        <f t="shared" si="268"/>
        <v>-</v>
      </c>
      <c r="BY1637" s="105"/>
      <c r="BZ1637" s="103"/>
      <c r="CA1637" s="106"/>
      <c r="CB1637" s="107"/>
      <c r="CC1637" s="112"/>
      <c r="CD1637" s="106"/>
      <c r="CE1637" s="103"/>
      <c r="CF1637" s="113"/>
      <c r="CG1637" s="114"/>
    </row>
    <row r="1638" spans="1:85">
      <c r="A1638" s="53" t="str">
        <f t="shared" si="269"/>
        <v>--</v>
      </c>
      <c r="B1638" s="47" t="str">
        <f t="shared" si="270"/>
        <v>-</v>
      </c>
      <c r="C1638" s="153"/>
      <c r="D1638" s="49"/>
      <c r="E1638" s="50"/>
      <c r="F1638" s="51"/>
      <c r="G1638" s="59"/>
      <c r="H1638" s="51"/>
      <c r="I1638" s="59"/>
      <c r="J1638" s="60" t="str">
        <f>IF(ISBLANK(H1638),"",IFERROR(VLOOKUP(B1638,'Np PL4 Stock'!$A:$D,4,FALSE),""))</f>
        <v/>
      </c>
      <c r="K1638" s="61" t="str">
        <f>IF(ISBLANK(H1638),"",SUMIF('Np PL4 Stock'!$A:$A,B1638,'Np PL4 Stock'!$N:$N))</f>
        <v/>
      </c>
      <c r="L1638" s="62" t="str">
        <f>IF(ISBLANK(H1638),"",VLOOKUP(LEFT(B1638,5),Unit!A:B,2,FALSE))</f>
        <v/>
      </c>
      <c r="M1638" s="63" t="str">
        <f>IF(ISBLANK(H1638),"",IFERROR(VLOOKUP(B1638,'Np PL4 Stock'!$A:$T,20,FALSE),""))</f>
        <v/>
      </c>
      <c r="N1638" s="63" t="str">
        <f>IF(ISBLANK(H1638),"",IFERROR(VLOOKUP(B1638,'Np PL4 Stock'!$A:$U,21,FALSE),""))</f>
        <v/>
      </c>
      <c r="O1638" s="62" t="str">
        <f t="shared" si="263"/>
        <v/>
      </c>
      <c r="P1638" s="62" t="str">
        <f t="shared" si="261"/>
        <v/>
      </c>
      <c r="Q1638" s="67" t="str">
        <f t="shared" si="264"/>
        <v/>
      </c>
      <c r="R1638" s="67" t="str">
        <f t="shared" si="262"/>
        <v/>
      </c>
      <c r="S1638" s="59"/>
      <c r="T1638" s="147"/>
      <c r="U1638" s="147"/>
      <c r="V1638" s="59"/>
      <c r="W1638" s="59"/>
      <c r="X1638" s="59"/>
      <c r="Y1638" s="59"/>
      <c r="Z1638" s="59"/>
      <c r="AA1638" s="59"/>
      <c r="AB1638" s="59"/>
      <c r="AC1638" s="59"/>
      <c r="AD1638" s="59"/>
      <c r="AE1638" s="59"/>
      <c r="AF1638" s="73"/>
      <c r="AG1638" s="73"/>
      <c r="AH1638" s="73"/>
      <c r="AI1638" s="73"/>
      <c r="AJ1638" s="73"/>
      <c r="AK1638" s="73"/>
      <c r="AL1638" s="77" t="str">
        <f>IF(ISBLANK(S1638),"",IF(AJ1638="Fail","Fail",IF(E1638="PL4",IF(AND(T1638&gt;STD_01122025!$D$3,U1638&lt;STD_01122025!$D$4,OR(AF1638="ND",AF1638&lt;STD_01122025!$D$7),AH1638="ND"),"Pass","Fail"),IF(E1638="PL12",IF(AND(S1638&lt;STD_01122025!$F$2,T1638&gt;STD_01122025!$F$3,U1638&lt;STD_01122025!$F$4,V1638&gt;STD_01122025!$F$5,X1638&gt;STD_01122025!$F$6,OR(AF1638="ND",AF1638&lt;STD_01122025!$F$7),AH1638="ND"),"Pass","Fail"),IF(E1638="SuperPL",IF(AND(T1638&gt;STD_01122025!$H$3,U1638&lt;STD_01122025!$H$4,V1638&gt;STD_01122025!$H$5,X1638&gt;STD_01122025!$H$6,OR(AF1638="ND",AF1638&lt;STD_01122025!$H$7),AH1638="ND"),"Pass","Fail"),IF(E1638="Flight",IF(AND(T1638&gt;STD_01122025!$J$3,U1638&lt;STD_01122025!$J$4,X1638&gt;STD_01122025!$J$6,OR(AF1638="ND",AF1638&lt;STD_01122025!$J$7),AH1638="ND"),"Pass","Fail"),""))))))</f>
        <v/>
      </c>
      <c r="AM1638" s="62" t="str">
        <f>IF(ISBLANK(B1638),"",IFERROR(IF(VLOOKUP(B1638,'Np PL4 Stock'!$A:$J,10,FALSE)="Np4",D1638-VLOOKUP(B1638,'Np PL4 Stock'!$A:$E,5,FALSE),D1638-VLOOKUP(B1638,'Np PL4 Stock'!$A:$E,5,FALSE)-1),""))</f>
        <v/>
      </c>
      <c r="AN1638" s="147"/>
      <c r="AO1638" s="147"/>
      <c r="AP1638" s="59"/>
      <c r="AQ1638" s="59"/>
      <c r="AR1638" s="59"/>
      <c r="AS1638" s="59"/>
      <c r="AT1638" s="73"/>
      <c r="AU1638" s="73"/>
      <c r="AV1638" s="73"/>
      <c r="AW1638" s="73"/>
      <c r="AX1638" s="84"/>
      <c r="AY1638" s="59"/>
      <c r="AZ1638" s="59"/>
      <c r="BA1638" s="59"/>
      <c r="BB1638" s="59"/>
      <c r="BC1638" s="59"/>
      <c r="BD1638" s="59"/>
      <c r="BE1638" s="84"/>
      <c r="BF1638" s="84"/>
      <c r="BG1638" s="84"/>
      <c r="BH1638" s="84"/>
      <c r="BI1638" s="85"/>
      <c r="BJ1638" s="86"/>
      <c r="BK1638" s="86"/>
      <c r="BL1638" s="86"/>
      <c r="BM1638" s="86"/>
      <c r="BN1638" s="86"/>
      <c r="BO1638" s="59"/>
      <c r="BP1638" s="69"/>
      <c r="BQ1638" s="92">
        <v>0</v>
      </c>
      <c r="BR1638" s="93">
        <v>0</v>
      </c>
      <c r="BS1638" s="94" t="str">
        <f t="shared" si="265"/>
        <v/>
      </c>
      <c r="BT1638" s="95">
        <v>0</v>
      </c>
      <c r="BU1638" s="101" t="str">
        <f t="shared" si="266"/>
        <v/>
      </c>
      <c r="BV1638" s="102" t="str">
        <f t="shared" si="267"/>
        <v>-</v>
      </c>
      <c r="BW1638" s="103"/>
      <c r="BX1638" s="104" t="str">
        <f t="shared" si="268"/>
        <v>-</v>
      </c>
      <c r="BY1638" s="105"/>
      <c r="BZ1638" s="103"/>
      <c r="CA1638" s="106"/>
      <c r="CB1638" s="107"/>
      <c r="CC1638" s="112"/>
      <c r="CD1638" s="106"/>
      <c r="CE1638" s="103"/>
      <c r="CF1638" s="113"/>
      <c r="CG1638" s="114"/>
    </row>
    <row r="1639" spans="1:85">
      <c r="A1639" s="53" t="str">
        <f t="shared" si="269"/>
        <v>--</v>
      </c>
      <c r="B1639" s="47" t="str">
        <f t="shared" si="270"/>
        <v>-</v>
      </c>
      <c r="C1639" s="153"/>
      <c r="D1639" s="49"/>
      <c r="E1639" s="50"/>
      <c r="F1639" s="51"/>
      <c r="G1639" s="59"/>
      <c r="H1639" s="51"/>
      <c r="I1639" s="59"/>
      <c r="J1639" s="60" t="str">
        <f>IF(ISBLANK(H1639),"",IFERROR(VLOOKUP(B1639,'Np PL4 Stock'!$A:$D,4,FALSE),""))</f>
        <v/>
      </c>
      <c r="K1639" s="61" t="str">
        <f>IF(ISBLANK(H1639),"",SUMIF('Np PL4 Stock'!$A:$A,B1639,'Np PL4 Stock'!$N:$N))</f>
        <v/>
      </c>
      <c r="L1639" s="62" t="str">
        <f>IF(ISBLANK(H1639),"",VLOOKUP(LEFT(B1639,5),Unit!A:B,2,FALSE))</f>
        <v/>
      </c>
      <c r="M1639" s="63" t="str">
        <f>IF(ISBLANK(H1639),"",IFERROR(VLOOKUP(B1639,'Np PL4 Stock'!$A:$T,20,FALSE),""))</f>
        <v/>
      </c>
      <c r="N1639" s="63" t="str">
        <f>IF(ISBLANK(H1639),"",IFERROR(VLOOKUP(B1639,'Np PL4 Stock'!$A:$U,21,FALSE),""))</f>
        <v/>
      </c>
      <c r="O1639" s="62" t="str">
        <f t="shared" si="263"/>
        <v/>
      </c>
      <c r="P1639" s="62" t="str">
        <f t="shared" si="261"/>
        <v/>
      </c>
      <c r="Q1639" s="67" t="str">
        <f t="shared" si="264"/>
        <v/>
      </c>
      <c r="R1639" s="67" t="str">
        <f t="shared" si="262"/>
        <v/>
      </c>
      <c r="S1639" s="59"/>
      <c r="T1639" s="147"/>
      <c r="U1639" s="147"/>
      <c r="V1639" s="59"/>
      <c r="W1639" s="59"/>
      <c r="X1639" s="59"/>
      <c r="Y1639" s="59"/>
      <c r="Z1639" s="59"/>
      <c r="AA1639" s="59"/>
      <c r="AB1639" s="59"/>
      <c r="AC1639" s="59"/>
      <c r="AD1639" s="59"/>
      <c r="AE1639" s="59"/>
      <c r="AF1639" s="73"/>
      <c r="AG1639" s="73"/>
      <c r="AH1639" s="73"/>
      <c r="AI1639" s="73"/>
      <c r="AJ1639" s="73"/>
      <c r="AK1639" s="73"/>
      <c r="AL1639" s="77" t="str">
        <f>IF(ISBLANK(S1639),"",IF(AJ1639="Fail","Fail",IF(E1639="PL4",IF(AND(T1639&gt;STD_01122025!$D$3,U1639&lt;STD_01122025!$D$4,OR(AF1639="ND",AF1639&lt;STD_01122025!$D$7),AH1639="ND"),"Pass","Fail"),IF(E1639="PL12",IF(AND(S1639&lt;STD_01122025!$F$2,T1639&gt;STD_01122025!$F$3,U1639&lt;STD_01122025!$F$4,V1639&gt;STD_01122025!$F$5,X1639&gt;STD_01122025!$F$6,OR(AF1639="ND",AF1639&lt;STD_01122025!$F$7),AH1639="ND"),"Pass","Fail"),IF(E1639="SuperPL",IF(AND(T1639&gt;STD_01122025!$H$3,U1639&lt;STD_01122025!$H$4,V1639&gt;STD_01122025!$H$5,X1639&gt;STD_01122025!$H$6,OR(AF1639="ND",AF1639&lt;STD_01122025!$H$7),AH1639="ND"),"Pass","Fail"),IF(E1639="Flight",IF(AND(T1639&gt;STD_01122025!$J$3,U1639&lt;STD_01122025!$J$4,X1639&gt;STD_01122025!$J$6,OR(AF1639="ND",AF1639&lt;STD_01122025!$J$7),AH1639="ND"),"Pass","Fail"),""))))))</f>
        <v/>
      </c>
      <c r="AM1639" s="62" t="str">
        <f>IF(ISBLANK(B1639),"",IFERROR(IF(VLOOKUP(B1639,'Np PL4 Stock'!$A:$J,10,FALSE)="Np4",D1639-VLOOKUP(B1639,'Np PL4 Stock'!$A:$E,5,FALSE),D1639-VLOOKUP(B1639,'Np PL4 Stock'!$A:$E,5,FALSE)-1),""))</f>
        <v/>
      </c>
      <c r="AN1639" s="147"/>
      <c r="AO1639" s="147"/>
      <c r="AP1639" s="59"/>
      <c r="AQ1639" s="59"/>
      <c r="AR1639" s="59"/>
      <c r="AS1639" s="59"/>
      <c r="AT1639" s="73"/>
      <c r="AU1639" s="73"/>
      <c r="AV1639" s="73"/>
      <c r="AW1639" s="73"/>
      <c r="AX1639" s="84"/>
      <c r="AY1639" s="59"/>
      <c r="AZ1639" s="59"/>
      <c r="BA1639" s="59"/>
      <c r="BB1639" s="59"/>
      <c r="BC1639" s="59"/>
      <c r="BD1639" s="59"/>
      <c r="BE1639" s="84"/>
      <c r="BF1639" s="84"/>
      <c r="BG1639" s="84"/>
      <c r="BH1639" s="84"/>
      <c r="BI1639" s="85"/>
      <c r="BJ1639" s="86"/>
      <c r="BK1639" s="86"/>
      <c r="BL1639" s="86"/>
      <c r="BM1639" s="86"/>
      <c r="BN1639" s="86"/>
      <c r="BO1639" s="59"/>
      <c r="BP1639" s="69"/>
      <c r="BQ1639" s="92">
        <v>0</v>
      </c>
      <c r="BR1639" s="93">
        <v>0</v>
      </c>
      <c r="BS1639" s="94" t="str">
        <f t="shared" si="265"/>
        <v/>
      </c>
      <c r="BT1639" s="95">
        <v>0</v>
      </c>
      <c r="BU1639" s="101" t="str">
        <f t="shared" si="266"/>
        <v/>
      </c>
      <c r="BV1639" s="102" t="str">
        <f t="shared" si="267"/>
        <v>-</v>
      </c>
      <c r="BW1639" s="103"/>
      <c r="BX1639" s="104" t="str">
        <f t="shared" si="268"/>
        <v>-</v>
      </c>
      <c r="BY1639" s="105"/>
      <c r="BZ1639" s="103"/>
      <c r="CA1639" s="106"/>
      <c r="CB1639" s="107"/>
      <c r="CC1639" s="112"/>
      <c r="CD1639" s="106"/>
      <c r="CE1639" s="103"/>
      <c r="CF1639" s="113"/>
      <c r="CG1639" s="114"/>
    </row>
    <row r="1640" spans="1:85">
      <c r="A1640" s="53" t="str">
        <f t="shared" si="269"/>
        <v>--</v>
      </c>
      <c r="B1640" s="47" t="str">
        <f t="shared" si="270"/>
        <v>-</v>
      </c>
      <c r="C1640" s="153"/>
      <c r="D1640" s="49"/>
      <c r="E1640" s="50"/>
      <c r="F1640" s="51"/>
      <c r="G1640" s="59"/>
      <c r="H1640" s="51"/>
      <c r="I1640" s="59"/>
      <c r="J1640" s="60" t="str">
        <f>IF(ISBLANK(H1640),"",IFERROR(VLOOKUP(B1640,'Np PL4 Stock'!$A:$D,4,FALSE),""))</f>
        <v/>
      </c>
      <c r="K1640" s="61" t="str">
        <f>IF(ISBLANK(H1640),"",SUMIF('Np PL4 Stock'!$A:$A,B1640,'Np PL4 Stock'!$N:$N))</f>
        <v/>
      </c>
      <c r="L1640" s="62" t="str">
        <f>IF(ISBLANK(H1640),"",VLOOKUP(LEFT(B1640,5),Unit!A:B,2,FALSE))</f>
        <v/>
      </c>
      <c r="M1640" s="63" t="str">
        <f>IF(ISBLANK(H1640),"",IFERROR(VLOOKUP(B1640,'Np PL4 Stock'!$A:$T,20,FALSE),""))</f>
        <v/>
      </c>
      <c r="N1640" s="63" t="str">
        <f>IF(ISBLANK(H1640),"",IFERROR(VLOOKUP(B1640,'Np PL4 Stock'!$A:$U,21,FALSE),""))</f>
        <v/>
      </c>
      <c r="O1640" s="62" t="str">
        <f t="shared" si="263"/>
        <v/>
      </c>
      <c r="P1640" s="62" t="str">
        <f t="shared" si="261"/>
        <v/>
      </c>
      <c r="Q1640" s="67" t="str">
        <f t="shared" si="264"/>
        <v/>
      </c>
      <c r="R1640" s="67" t="str">
        <f t="shared" si="262"/>
        <v/>
      </c>
      <c r="S1640" s="59"/>
      <c r="T1640" s="147"/>
      <c r="U1640" s="147"/>
      <c r="V1640" s="59"/>
      <c r="W1640" s="59"/>
      <c r="X1640" s="59"/>
      <c r="Y1640" s="59"/>
      <c r="Z1640" s="59"/>
      <c r="AA1640" s="59"/>
      <c r="AB1640" s="59"/>
      <c r="AC1640" s="59"/>
      <c r="AD1640" s="59"/>
      <c r="AE1640" s="59"/>
      <c r="AF1640" s="73"/>
      <c r="AG1640" s="73"/>
      <c r="AH1640" s="73"/>
      <c r="AI1640" s="73"/>
      <c r="AJ1640" s="73"/>
      <c r="AK1640" s="73"/>
      <c r="AL1640" s="77" t="str">
        <f>IF(ISBLANK(S1640),"",IF(AJ1640="Fail","Fail",IF(E1640="PL4",IF(AND(T1640&gt;STD_01122025!$D$3,U1640&lt;STD_01122025!$D$4,OR(AF1640="ND",AF1640&lt;STD_01122025!$D$7),AH1640="ND"),"Pass","Fail"),IF(E1640="PL12",IF(AND(S1640&lt;STD_01122025!$F$2,T1640&gt;STD_01122025!$F$3,U1640&lt;STD_01122025!$F$4,V1640&gt;STD_01122025!$F$5,X1640&gt;STD_01122025!$F$6,OR(AF1640="ND",AF1640&lt;STD_01122025!$F$7),AH1640="ND"),"Pass","Fail"),IF(E1640="SuperPL",IF(AND(T1640&gt;STD_01122025!$H$3,U1640&lt;STD_01122025!$H$4,V1640&gt;STD_01122025!$H$5,X1640&gt;STD_01122025!$H$6,OR(AF1640="ND",AF1640&lt;STD_01122025!$H$7),AH1640="ND"),"Pass","Fail"),IF(E1640="Flight",IF(AND(T1640&gt;STD_01122025!$J$3,U1640&lt;STD_01122025!$J$4,X1640&gt;STD_01122025!$J$6,OR(AF1640="ND",AF1640&lt;STD_01122025!$J$7),AH1640="ND"),"Pass","Fail"),""))))))</f>
        <v/>
      </c>
      <c r="AM1640" s="62" t="str">
        <f>IF(ISBLANK(B1640),"",IFERROR(IF(VLOOKUP(B1640,'Np PL4 Stock'!$A:$J,10,FALSE)="Np4",D1640-VLOOKUP(B1640,'Np PL4 Stock'!$A:$E,5,FALSE),D1640-VLOOKUP(B1640,'Np PL4 Stock'!$A:$E,5,FALSE)-1),""))</f>
        <v/>
      </c>
      <c r="AN1640" s="147"/>
      <c r="AO1640" s="147"/>
      <c r="AP1640" s="59"/>
      <c r="AQ1640" s="59"/>
      <c r="AR1640" s="59"/>
      <c r="AS1640" s="59"/>
      <c r="AT1640" s="73"/>
      <c r="AU1640" s="73"/>
      <c r="AV1640" s="73"/>
      <c r="AW1640" s="73"/>
      <c r="AX1640" s="84"/>
      <c r="AY1640" s="59"/>
      <c r="AZ1640" s="59"/>
      <c r="BA1640" s="59"/>
      <c r="BB1640" s="59"/>
      <c r="BC1640" s="59"/>
      <c r="BD1640" s="59"/>
      <c r="BE1640" s="84"/>
      <c r="BF1640" s="84"/>
      <c r="BG1640" s="84"/>
      <c r="BH1640" s="84"/>
      <c r="BI1640" s="85"/>
      <c r="BJ1640" s="86"/>
      <c r="BK1640" s="86"/>
      <c r="BL1640" s="86"/>
      <c r="BM1640" s="86"/>
      <c r="BN1640" s="86"/>
      <c r="BO1640" s="59"/>
      <c r="BP1640" s="69"/>
      <c r="BQ1640" s="92">
        <v>0</v>
      </c>
      <c r="BR1640" s="93">
        <v>0</v>
      </c>
      <c r="BS1640" s="94" t="str">
        <f t="shared" si="265"/>
        <v/>
      </c>
      <c r="BT1640" s="95">
        <v>0</v>
      </c>
      <c r="BU1640" s="101" t="str">
        <f t="shared" si="266"/>
        <v/>
      </c>
      <c r="BV1640" s="102" t="str">
        <f t="shared" si="267"/>
        <v>-</v>
      </c>
      <c r="BW1640" s="103"/>
      <c r="BX1640" s="104" t="str">
        <f t="shared" si="268"/>
        <v>-</v>
      </c>
      <c r="BY1640" s="105"/>
      <c r="BZ1640" s="103"/>
      <c r="CA1640" s="106"/>
      <c r="CB1640" s="107"/>
      <c r="CC1640" s="112"/>
      <c r="CD1640" s="106"/>
      <c r="CE1640" s="103"/>
      <c r="CF1640" s="113"/>
      <c r="CG1640" s="114"/>
    </row>
    <row r="1641" spans="1:85">
      <c r="A1641" s="53" t="str">
        <f t="shared" si="269"/>
        <v>--</v>
      </c>
      <c r="B1641" s="47" t="str">
        <f t="shared" si="270"/>
        <v>-</v>
      </c>
      <c r="C1641" s="153"/>
      <c r="D1641" s="49"/>
      <c r="E1641" s="50"/>
      <c r="F1641" s="51"/>
      <c r="G1641" s="59"/>
      <c r="H1641" s="51"/>
      <c r="I1641" s="59"/>
      <c r="J1641" s="60" t="str">
        <f>IF(ISBLANK(H1641),"",IFERROR(VLOOKUP(B1641,'Np PL4 Stock'!$A:$D,4,FALSE),""))</f>
        <v/>
      </c>
      <c r="K1641" s="61" t="str">
        <f>IF(ISBLANK(H1641),"",SUMIF('Np PL4 Stock'!$A:$A,B1641,'Np PL4 Stock'!$N:$N))</f>
        <v/>
      </c>
      <c r="L1641" s="62" t="str">
        <f>IF(ISBLANK(H1641),"",VLOOKUP(LEFT(B1641,5),Unit!A:B,2,FALSE))</f>
        <v/>
      </c>
      <c r="M1641" s="63" t="str">
        <f>IF(ISBLANK(H1641),"",IFERROR(VLOOKUP(B1641,'Np PL4 Stock'!$A:$T,20,FALSE),""))</f>
        <v/>
      </c>
      <c r="N1641" s="63" t="str">
        <f>IF(ISBLANK(H1641),"",IFERROR(VLOOKUP(B1641,'Np PL4 Stock'!$A:$U,21,FALSE),""))</f>
        <v/>
      </c>
      <c r="O1641" s="62" t="str">
        <f t="shared" si="263"/>
        <v/>
      </c>
      <c r="P1641" s="62" t="str">
        <f t="shared" si="261"/>
        <v/>
      </c>
      <c r="Q1641" s="67" t="str">
        <f t="shared" si="264"/>
        <v/>
      </c>
      <c r="R1641" s="67" t="str">
        <f t="shared" si="262"/>
        <v/>
      </c>
      <c r="S1641" s="59"/>
      <c r="T1641" s="147"/>
      <c r="U1641" s="147"/>
      <c r="V1641" s="59"/>
      <c r="W1641" s="59"/>
      <c r="X1641" s="59"/>
      <c r="Y1641" s="59"/>
      <c r="Z1641" s="59"/>
      <c r="AA1641" s="59"/>
      <c r="AB1641" s="59"/>
      <c r="AC1641" s="59"/>
      <c r="AD1641" s="59"/>
      <c r="AE1641" s="59"/>
      <c r="AF1641" s="73"/>
      <c r="AG1641" s="73"/>
      <c r="AH1641" s="73"/>
      <c r="AI1641" s="73"/>
      <c r="AJ1641" s="73"/>
      <c r="AK1641" s="73"/>
      <c r="AL1641" s="77" t="str">
        <f>IF(ISBLANK(S1641),"",IF(AJ1641="Fail","Fail",IF(E1641="PL4",IF(AND(T1641&gt;STD_01122025!$D$3,U1641&lt;STD_01122025!$D$4,OR(AF1641="ND",AF1641&lt;STD_01122025!$D$7),AH1641="ND"),"Pass","Fail"),IF(E1641="PL12",IF(AND(S1641&lt;STD_01122025!$F$2,T1641&gt;STD_01122025!$F$3,U1641&lt;STD_01122025!$F$4,V1641&gt;STD_01122025!$F$5,X1641&gt;STD_01122025!$F$6,OR(AF1641="ND",AF1641&lt;STD_01122025!$F$7),AH1641="ND"),"Pass","Fail"),IF(E1641="SuperPL",IF(AND(T1641&gt;STD_01122025!$H$3,U1641&lt;STD_01122025!$H$4,V1641&gt;STD_01122025!$H$5,X1641&gt;STD_01122025!$H$6,OR(AF1641="ND",AF1641&lt;STD_01122025!$H$7),AH1641="ND"),"Pass","Fail"),IF(E1641="Flight",IF(AND(T1641&gt;STD_01122025!$J$3,U1641&lt;STD_01122025!$J$4,X1641&gt;STD_01122025!$J$6,OR(AF1641="ND",AF1641&lt;STD_01122025!$J$7),AH1641="ND"),"Pass","Fail"),""))))))</f>
        <v/>
      </c>
      <c r="AM1641" s="62" t="str">
        <f>IF(ISBLANK(B1641),"",IFERROR(IF(VLOOKUP(B1641,'Np PL4 Stock'!$A:$J,10,FALSE)="Np4",D1641-VLOOKUP(B1641,'Np PL4 Stock'!$A:$E,5,FALSE),D1641-VLOOKUP(B1641,'Np PL4 Stock'!$A:$E,5,FALSE)-1),""))</f>
        <v/>
      </c>
      <c r="AN1641" s="147"/>
      <c r="AO1641" s="147"/>
      <c r="AP1641" s="59"/>
      <c r="AQ1641" s="59"/>
      <c r="AR1641" s="59"/>
      <c r="AS1641" s="59"/>
      <c r="AT1641" s="73"/>
      <c r="AU1641" s="73"/>
      <c r="AV1641" s="73"/>
      <c r="AW1641" s="73"/>
      <c r="AX1641" s="84"/>
      <c r="AY1641" s="59"/>
      <c r="AZ1641" s="59"/>
      <c r="BA1641" s="59"/>
      <c r="BB1641" s="59"/>
      <c r="BC1641" s="59"/>
      <c r="BD1641" s="59"/>
      <c r="BE1641" s="84"/>
      <c r="BF1641" s="84"/>
      <c r="BG1641" s="84"/>
      <c r="BH1641" s="84"/>
      <c r="BI1641" s="85"/>
      <c r="BJ1641" s="86"/>
      <c r="BK1641" s="86"/>
      <c r="BL1641" s="86"/>
      <c r="BM1641" s="86"/>
      <c r="BN1641" s="86"/>
      <c r="BO1641" s="59"/>
      <c r="BP1641" s="69"/>
      <c r="BQ1641" s="92">
        <v>0</v>
      </c>
      <c r="BR1641" s="93">
        <v>0</v>
      </c>
      <c r="BS1641" s="94" t="str">
        <f t="shared" si="265"/>
        <v/>
      </c>
      <c r="BT1641" s="95">
        <v>0</v>
      </c>
      <c r="BU1641" s="101" t="str">
        <f t="shared" si="266"/>
        <v/>
      </c>
      <c r="BV1641" s="102" t="str">
        <f t="shared" si="267"/>
        <v>-</v>
      </c>
      <c r="BW1641" s="103"/>
      <c r="BX1641" s="104" t="str">
        <f t="shared" si="268"/>
        <v>-</v>
      </c>
      <c r="BY1641" s="105"/>
      <c r="BZ1641" s="103"/>
      <c r="CA1641" s="106"/>
      <c r="CB1641" s="107"/>
      <c r="CC1641" s="112"/>
      <c r="CD1641" s="106"/>
      <c r="CE1641" s="103"/>
      <c r="CF1641" s="113"/>
      <c r="CG1641" s="114"/>
    </row>
    <row r="1642" spans="1:85">
      <c r="A1642" s="53" t="str">
        <f t="shared" si="269"/>
        <v>--</v>
      </c>
      <c r="B1642" s="47" t="str">
        <f t="shared" si="270"/>
        <v>-</v>
      </c>
      <c r="C1642" s="153"/>
      <c r="D1642" s="49"/>
      <c r="E1642" s="50"/>
      <c r="F1642" s="51"/>
      <c r="G1642" s="59"/>
      <c r="H1642" s="51"/>
      <c r="I1642" s="59"/>
      <c r="J1642" s="60" t="str">
        <f>IF(ISBLANK(H1642),"",IFERROR(VLOOKUP(B1642,'Np PL4 Stock'!$A:$D,4,FALSE),""))</f>
        <v/>
      </c>
      <c r="K1642" s="61" t="str">
        <f>IF(ISBLANK(H1642),"",SUMIF('Np PL4 Stock'!$A:$A,B1642,'Np PL4 Stock'!$N:$N))</f>
        <v/>
      </c>
      <c r="L1642" s="62" t="str">
        <f>IF(ISBLANK(H1642),"",VLOOKUP(LEFT(B1642,5),Unit!A:B,2,FALSE))</f>
        <v/>
      </c>
      <c r="M1642" s="63" t="str">
        <f>IF(ISBLANK(H1642),"",IFERROR(VLOOKUP(B1642,'Np PL4 Stock'!$A:$T,20,FALSE),""))</f>
        <v/>
      </c>
      <c r="N1642" s="63" t="str">
        <f>IF(ISBLANK(H1642),"",IFERROR(VLOOKUP(B1642,'Np PL4 Stock'!$A:$U,21,FALSE),""))</f>
        <v/>
      </c>
      <c r="O1642" s="62" t="str">
        <f t="shared" si="263"/>
        <v/>
      </c>
      <c r="P1642" s="62" t="str">
        <f t="shared" si="261"/>
        <v/>
      </c>
      <c r="Q1642" s="67" t="str">
        <f t="shared" si="264"/>
        <v/>
      </c>
      <c r="R1642" s="67" t="str">
        <f t="shared" si="262"/>
        <v/>
      </c>
      <c r="S1642" s="59"/>
      <c r="T1642" s="147"/>
      <c r="U1642" s="147"/>
      <c r="V1642" s="59"/>
      <c r="W1642" s="59"/>
      <c r="X1642" s="59"/>
      <c r="Y1642" s="59"/>
      <c r="Z1642" s="59"/>
      <c r="AA1642" s="59"/>
      <c r="AB1642" s="59"/>
      <c r="AC1642" s="59"/>
      <c r="AD1642" s="59"/>
      <c r="AE1642" s="59"/>
      <c r="AF1642" s="73"/>
      <c r="AG1642" s="73"/>
      <c r="AH1642" s="73"/>
      <c r="AI1642" s="73"/>
      <c r="AJ1642" s="73"/>
      <c r="AK1642" s="73"/>
      <c r="AL1642" s="77" t="str">
        <f>IF(ISBLANK(S1642),"",IF(AJ1642="Fail","Fail",IF(E1642="PL4",IF(AND(T1642&gt;STD_01122025!$D$3,U1642&lt;STD_01122025!$D$4,OR(AF1642="ND",AF1642&lt;STD_01122025!$D$7),AH1642="ND"),"Pass","Fail"),IF(E1642="PL12",IF(AND(S1642&lt;STD_01122025!$F$2,T1642&gt;STD_01122025!$F$3,U1642&lt;STD_01122025!$F$4,V1642&gt;STD_01122025!$F$5,X1642&gt;STD_01122025!$F$6,OR(AF1642="ND",AF1642&lt;STD_01122025!$F$7),AH1642="ND"),"Pass","Fail"),IF(E1642="SuperPL",IF(AND(T1642&gt;STD_01122025!$H$3,U1642&lt;STD_01122025!$H$4,V1642&gt;STD_01122025!$H$5,X1642&gt;STD_01122025!$H$6,OR(AF1642="ND",AF1642&lt;STD_01122025!$H$7),AH1642="ND"),"Pass","Fail"),IF(E1642="Flight",IF(AND(T1642&gt;STD_01122025!$J$3,U1642&lt;STD_01122025!$J$4,X1642&gt;STD_01122025!$J$6,OR(AF1642="ND",AF1642&lt;STD_01122025!$J$7),AH1642="ND"),"Pass","Fail"),""))))))</f>
        <v/>
      </c>
      <c r="AM1642" s="62" t="str">
        <f>IF(ISBLANK(B1642),"",IFERROR(IF(VLOOKUP(B1642,'Np PL4 Stock'!$A:$J,10,FALSE)="Np4",D1642-VLOOKUP(B1642,'Np PL4 Stock'!$A:$E,5,FALSE),D1642-VLOOKUP(B1642,'Np PL4 Stock'!$A:$E,5,FALSE)-1),""))</f>
        <v/>
      </c>
      <c r="AN1642" s="147"/>
      <c r="AO1642" s="147"/>
      <c r="AP1642" s="59"/>
      <c r="AQ1642" s="59"/>
      <c r="AR1642" s="59"/>
      <c r="AS1642" s="59"/>
      <c r="AT1642" s="73"/>
      <c r="AU1642" s="73"/>
      <c r="AV1642" s="73"/>
      <c r="AW1642" s="73"/>
      <c r="AX1642" s="84"/>
      <c r="AY1642" s="59"/>
      <c r="AZ1642" s="59"/>
      <c r="BA1642" s="59"/>
      <c r="BB1642" s="59"/>
      <c r="BC1642" s="59"/>
      <c r="BD1642" s="59"/>
      <c r="BE1642" s="84"/>
      <c r="BF1642" s="84"/>
      <c r="BG1642" s="84"/>
      <c r="BH1642" s="84"/>
      <c r="BI1642" s="85"/>
      <c r="BJ1642" s="86"/>
      <c r="BK1642" s="86"/>
      <c r="BL1642" s="86"/>
      <c r="BM1642" s="86"/>
      <c r="BN1642" s="86"/>
      <c r="BO1642" s="59"/>
      <c r="BP1642" s="69"/>
      <c r="BQ1642" s="92">
        <v>0</v>
      </c>
      <c r="BR1642" s="93">
        <v>0</v>
      </c>
      <c r="BS1642" s="94" t="str">
        <f t="shared" si="265"/>
        <v/>
      </c>
      <c r="BT1642" s="95">
        <v>0</v>
      </c>
      <c r="BU1642" s="101" t="str">
        <f t="shared" si="266"/>
        <v/>
      </c>
      <c r="BV1642" s="102" t="str">
        <f t="shared" si="267"/>
        <v>-</v>
      </c>
      <c r="BW1642" s="103"/>
      <c r="BX1642" s="104" t="str">
        <f t="shared" si="268"/>
        <v>-</v>
      </c>
      <c r="BY1642" s="105"/>
      <c r="BZ1642" s="103"/>
      <c r="CA1642" s="106"/>
      <c r="CB1642" s="107"/>
      <c r="CC1642" s="112"/>
      <c r="CD1642" s="106"/>
      <c r="CE1642" s="103"/>
      <c r="CF1642" s="113"/>
      <c r="CG1642" s="114"/>
    </row>
    <row r="1643" spans="1:85">
      <c r="A1643" s="53" t="str">
        <f t="shared" si="269"/>
        <v>--</v>
      </c>
      <c r="B1643" s="47" t="str">
        <f t="shared" si="270"/>
        <v>-</v>
      </c>
      <c r="C1643" s="153"/>
      <c r="D1643" s="49"/>
      <c r="E1643" s="50"/>
      <c r="F1643" s="51"/>
      <c r="G1643" s="59"/>
      <c r="H1643" s="51"/>
      <c r="I1643" s="59"/>
      <c r="J1643" s="60" t="str">
        <f>IF(ISBLANK(H1643),"",IFERROR(VLOOKUP(B1643,'Np PL4 Stock'!$A:$D,4,FALSE),""))</f>
        <v/>
      </c>
      <c r="K1643" s="61" t="str">
        <f>IF(ISBLANK(H1643),"",SUMIF('Np PL4 Stock'!$A:$A,B1643,'Np PL4 Stock'!$N:$N))</f>
        <v/>
      </c>
      <c r="L1643" s="62" t="str">
        <f>IF(ISBLANK(H1643),"",VLOOKUP(LEFT(B1643,5),Unit!A:B,2,FALSE))</f>
        <v/>
      </c>
      <c r="M1643" s="63" t="str">
        <f>IF(ISBLANK(H1643),"",IFERROR(VLOOKUP(B1643,'Np PL4 Stock'!$A:$T,20,FALSE),""))</f>
        <v/>
      </c>
      <c r="N1643" s="63" t="str">
        <f>IF(ISBLANK(H1643),"",IFERROR(VLOOKUP(B1643,'Np PL4 Stock'!$A:$U,21,FALSE),""))</f>
        <v/>
      </c>
      <c r="O1643" s="62" t="str">
        <f t="shared" si="263"/>
        <v/>
      </c>
      <c r="P1643" s="62" t="str">
        <f t="shared" si="261"/>
        <v/>
      </c>
      <c r="Q1643" s="67" t="str">
        <f t="shared" si="264"/>
        <v/>
      </c>
      <c r="R1643" s="67" t="str">
        <f t="shared" si="262"/>
        <v/>
      </c>
      <c r="S1643" s="59"/>
      <c r="T1643" s="147"/>
      <c r="U1643" s="147"/>
      <c r="V1643" s="59"/>
      <c r="W1643" s="59"/>
      <c r="X1643" s="59"/>
      <c r="Y1643" s="59"/>
      <c r="Z1643" s="59"/>
      <c r="AA1643" s="59"/>
      <c r="AB1643" s="59"/>
      <c r="AC1643" s="59"/>
      <c r="AD1643" s="59"/>
      <c r="AE1643" s="59"/>
      <c r="AF1643" s="73"/>
      <c r="AG1643" s="73"/>
      <c r="AH1643" s="73"/>
      <c r="AI1643" s="73"/>
      <c r="AJ1643" s="73"/>
      <c r="AK1643" s="73"/>
      <c r="AL1643" s="77" t="str">
        <f>IF(ISBLANK(S1643),"",IF(AJ1643="Fail","Fail",IF(E1643="PL4",IF(AND(T1643&gt;STD_01122025!$D$3,U1643&lt;STD_01122025!$D$4,OR(AF1643="ND",AF1643&lt;STD_01122025!$D$7),AH1643="ND"),"Pass","Fail"),IF(E1643="PL12",IF(AND(S1643&lt;STD_01122025!$F$2,T1643&gt;STD_01122025!$F$3,U1643&lt;STD_01122025!$F$4,V1643&gt;STD_01122025!$F$5,X1643&gt;STD_01122025!$F$6,OR(AF1643="ND",AF1643&lt;STD_01122025!$F$7),AH1643="ND"),"Pass","Fail"),IF(E1643="SuperPL",IF(AND(T1643&gt;STD_01122025!$H$3,U1643&lt;STD_01122025!$H$4,V1643&gt;STD_01122025!$H$5,X1643&gt;STD_01122025!$H$6,OR(AF1643="ND",AF1643&lt;STD_01122025!$H$7),AH1643="ND"),"Pass","Fail"),IF(E1643="Flight",IF(AND(T1643&gt;STD_01122025!$J$3,U1643&lt;STD_01122025!$J$4,X1643&gt;STD_01122025!$J$6,OR(AF1643="ND",AF1643&lt;STD_01122025!$J$7),AH1643="ND"),"Pass","Fail"),""))))))</f>
        <v/>
      </c>
      <c r="AM1643" s="62" t="str">
        <f>IF(ISBLANK(B1643),"",IFERROR(IF(VLOOKUP(B1643,'Np PL4 Stock'!$A:$J,10,FALSE)="Np4",D1643-VLOOKUP(B1643,'Np PL4 Stock'!$A:$E,5,FALSE),D1643-VLOOKUP(B1643,'Np PL4 Stock'!$A:$E,5,FALSE)-1),""))</f>
        <v/>
      </c>
      <c r="AN1643" s="147"/>
      <c r="AO1643" s="147"/>
      <c r="AP1643" s="59"/>
      <c r="AQ1643" s="59"/>
      <c r="AR1643" s="59"/>
      <c r="AS1643" s="59"/>
      <c r="AT1643" s="73"/>
      <c r="AU1643" s="73"/>
      <c r="AV1643" s="73"/>
      <c r="AW1643" s="73"/>
      <c r="AX1643" s="84"/>
      <c r="AY1643" s="59"/>
      <c r="AZ1643" s="59"/>
      <c r="BA1643" s="59"/>
      <c r="BB1643" s="59"/>
      <c r="BC1643" s="59"/>
      <c r="BD1643" s="59"/>
      <c r="BE1643" s="84"/>
      <c r="BF1643" s="84"/>
      <c r="BG1643" s="84"/>
      <c r="BH1643" s="84"/>
      <c r="BI1643" s="85"/>
      <c r="BJ1643" s="86"/>
      <c r="BK1643" s="86"/>
      <c r="BL1643" s="86"/>
      <c r="BM1643" s="86"/>
      <c r="BN1643" s="86"/>
      <c r="BO1643" s="59"/>
      <c r="BP1643" s="69"/>
      <c r="BQ1643" s="92">
        <v>0</v>
      </c>
      <c r="BR1643" s="93">
        <v>0</v>
      </c>
      <c r="BS1643" s="94" t="str">
        <f t="shared" si="265"/>
        <v/>
      </c>
      <c r="BT1643" s="95">
        <v>0</v>
      </c>
      <c r="BU1643" s="101" t="str">
        <f t="shared" si="266"/>
        <v/>
      </c>
      <c r="BV1643" s="102" t="str">
        <f t="shared" si="267"/>
        <v>-</v>
      </c>
      <c r="BW1643" s="103"/>
      <c r="BX1643" s="104" t="str">
        <f t="shared" si="268"/>
        <v>-</v>
      </c>
      <c r="BY1643" s="105"/>
      <c r="BZ1643" s="103"/>
      <c r="CA1643" s="106"/>
      <c r="CB1643" s="107"/>
      <c r="CC1643" s="112"/>
      <c r="CD1643" s="106"/>
      <c r="CE1643" s="103"/>
      <c r="CF1643" s="113"/>
      <c r="CG1643" s="114"/>
    </row>
    <row r="1644" spans="1:85">
      <c r="A1644" s="53" t="str">
        <f t="shared" si="269"/>
        <v>--</v>
      </c>
      <c r="B1644" s="47" t="str">
        <f t="shared" si="270"/>
        <v>-</v>
      </c>
      <c r="C1644" s="153"/>
      <c r="D1644" s="49"/>
      <c r="E1644" s="50"/>
      <c r="F1644" s="51"/>
      <c r="G1644" s="59"/>
      <c r="H1644" s="51"/>
      <c r="I1644" s="59"/>
      <c r="J1644" s="60" t="str">
        <f>IF(ISBLANK(H1644),"",IFERROR(VLOOKUP(B1644,'Np PL4 Stock'!$A:$D,4,FALSE),""))</f>
        <v/>
      </c>
      <c r="K1644" s="61" t="str">
        <f>IF(ISBLANK(H1644),"",SUMIF('Np PL4 Stock'!$A:$A,B1644,'Np PL4 Stock'!$N:$N))</f>
        <v/>
      </c>
      <c r="L1644" s="62" t="str">
        <f>IF(ISBLANK(H1644),"",VLOOKUP(LEFT(B1644,5),Unit!A:B,2,FALSE))</f>
        <v/>
      </c>
      <c r="M1644" s="63" t="str">
        <f>IF(ISBLANK(H1644),"",IFERROR(VLOOKUP(B1644,'Np PL4 Stock'!$A:$T,20,FALSE),""))</f>
        <v/>
      </c>
      <c r="N1644" s="63" t="str">
        <f>IF(ISBLANK(H1644),"",IFERROR(VLOOKUP(B1644,'Np PL4 Stock'!$A:$U,21,FALSE),""))</f>
        <v/>
      </c>
      <c r="O1644" s="62" t="str">
        <f t="shared" si="263"/>
        <v/>
      </c>
      <c r="P1644" s="62" t="str">
        <f t="shared" si="261"/>
        <v/>
      </c>
      <c r="Q1644" s="67" t="str">
        <f t="shared" si="264"/>
        <v/>
      </c>
      <c r="R1644" s="67" t="str">
        <f t="shared" si="262"/>
        <v/>
      </c>
      <c r="S1644" s="59"/>
      <c r="T1644" s="147"/>
      <c r="U1644" s="147"/>
      <c r="V1644" s="59"/>
      <c r="W1644" s="59"/>
      <c r="X1644" s="59"/>
      <c r="Y1644" s="59"/>
      <c r="Z1644" s="59"/>
      <c r="AA1644" s="59"/>
      <c r="AB1644" s="59"/>
      <c r="AC1644" s="59"/>
      <c r="AD1644" s="59"/>
      <c r="AE1644" s="59"/>
      <c r="AF1644" s="73"/>
      <c r="AG1644" s="73"/>
      <c r="AH1644" s="73"/>
      <c r="AI1644" s="73"/>
      <c r="AJ1644" s="73"/>
      <c r="AK1644" s="73"/>
      <c r="AL1644" s="77" t="str">
        <f>IF(ISBLANK(S1644),"",IF(AJ1644="Fail","Fail",IF(E1644="PL4",IF(AND(T1644&gt;STD_01122025!$D$3,U1644&lt;STD_01122025!$D$4,OR(AF1644="ND",AF1644&lt;STD_01122025!$D$7),AH1644="ND"),"Pass","Fail"),IF(E1644="PL12",IF(AND(S1644&lt;STD_01122025!$F$2,T1644&gt;STD_01122025!$F$3,U1644&lt;STD_01122025!$F$4,V1644&gt;STD_01122025!$F$5,X1644&gt;STD_01122025!$F$6,OR(AF1644="ND",AF1644&lt;STD_01122025!$F$7),AH1644="ND"),"Pass","Fail"),IF(E1644="SuperPL",IF(AND(T1644&gt;STD_01122025!$H$3,U1644&lt;STD_01122025!$H$4,V1644&gt;STD_01122025!$H$5,X1644&gt;STD_01122025!$H$6,OR(AF1644="ND",AF1644&lt;STD_01122025!$H$7),AH1644="ND"),"Pass","Fail"),IF(E1644="Flight",IF(AND(T1644&gt;STD_01122025!$J$3,U1644&lt;STD_01122025!$J$4,X1644&gt;STD_01122025!$J$6,OR(AF1644="ND",AF1644&lt;STD_01122025!$J$7),AH1644="ND"),"Pass","Fail"),""))))))</f>
        <v/>
      </c>
      <c r="AM1644" s="62" t="str">
        <f>IF(ISBLANK(B1644),"",IFERROR(IF(VLOOKUP(B1644,'Np PL4 Stock'!$A:$J,10,FALSE)="Np4",D1644-VLOOKUP(B1644,'Np PL4 Stock'!$A:$E,5,FALSE),D1644-VLOOKUP(B1644,'Np PL4 Stock'!$A:$E,5,FALSE)-1),""))</f>
        <v/>
      </c>
      <c r="AN1644" s="147"/>
      <c r="AO1644" s="147"/>
      <c r="AP1644" s="59"/>
      <c r="AQ1644" s="59"/>
      <c r="AR1644" s="59"/>
      <c r="AS1644" s="59"/>
      <c r="AT1644" s="73"/>
      <c r="AU1644" s="73"/>
      <c r="AV1644" s="73"/>
      <c r="AW1644" s="73"/>
      <c r="AX1644" s="84"/>
      <c r="AY1644" s="59"/>
      <c r="AZ1644" s="59"/>
      <c r="BA1644" s="59"/>
      <c r="BB1644" s="59"/>
      <c r="BC1644" s="59"/>
      <c r="BD1644" s="59"/>
      <c r="BE1644" s="84"/>
      <c r="BF1644" s="84"/>
      <c r="BG1644" s="84"/>
      <c r="BH1644" s="84"/>
      <c r="BI1644" s="85"/>
      <c r="BJ1644" s="86"/>
      <c r="BK1644" s="86"/>
      <c r="BL1644" s="86"/>
      <c r="BM1644" s="86"/>
      <c r="BN1644" s="86"/>
      <c r="BO1644" s="59"/>
      <c r="BP1644" s="69"/>
      <c r="BQ1644" s="92">
        <v>0</v>
      </c>
      <c r="BR1644" s="93">
        <v>0</v>
      </c>
      <c r="BS1644" s="94" t="str">
        <f t="shared" si="265"/>
        <v/>
      </c>
      <c r="BT1644" s="95">
        <v>0</v>
      </c>
      <c r="BU1644" s="101" t="str">
        <f t="shared" si="266"/>
        <v/>
      </c>
      <c r="BV1644" s="102" t="str">
        <f t="shared" si="267"/>
        <v>-</v>
      </c>
      <c r="BW1644" s="103"/>
      <c r="BX1644" s="104" t="str">
        <f t="shared" si="268"/>
        <v>-</v>
      </c>
      <c r="BY1644" s="105"/>
      <c r="BZ1644" s="103"/>
      <c r="CA1644" s="106"/>
      <c r="CB1644" s="107"/>
      <c r="CC1644" s="112"/>
      <c r="CD1644" s="106"/>
      <c r="CE1644" s="103"/>
      <c r="CF1644" s="113"/>
      <c r="CG1644" s="114"/>
    </row>
    <row r="1645" spans="1:85">
      <c r="A1645" s="53" t="str">
        <f t="shared" si="269"/>
        <v>--</v>
      </c>
      <c r="B1645" s="47" t="str">
        <f t="shared" si="270"/>
        <v>-</v>
      </c>
      <c r="C1645" s="153"/>
      <c r="D1645" s="49"/>
      <c r="E1645" s="50"/>
      <c r="F1645" s="51"/>
      <c r="G1645" s="59"/>
      <c r="H1645" s="51"/>
      <c r="I1645" s="59"/>
      <c r="J1645" s="60" t="str">
        <f>IF(ISBLANK(H1645),"",IFERROR(VLOOKUP(B1645,'Np PL4 Stock'!$A:$D,4,FALSE),""))</f>
        <v/>
      </c>
      <c r="K1645" s="61" t="str">
        <f>IF(ISBLANK(H1645),"",SUMIF('Np PL4 Stock'!$A:$A,B1645,'Np PL4 Stock'!$N:$N))</f>
        <v/>
      </c>
      <c r="L1645" s="62" t="str">
        <f>IF(ISBLANK(H1645),"",VLOOKUP(LEFT(B1645,5),Unit!A:B,2,FALSE))</f>
        <v/>
      </c>
      <c r="M1645" s="63" t="str">
        <f>IF(ISBLANK(H1645),"",IFERROR(VLOOKUP(B1645,'Np PL4 Stock'!$A:$T,20,FALSE),""))</f>
        <v/>
      </c>
      <c r="N1645" s="63" t="str">
        <f>IF(ISBLANK(H1645),"",IFERROR(VLOOKUP(B1645,'Np PL4 Stock'!$A:$U,21,FALSE),""))</f>
        <v/>
      </c>
      <c r="O1645" s="62" t="str">
        <f t="shared" si="263"/>
        <v/>
      </c>
      <c r="P1645" s="62" t="str">
        <f t="shared" si="261"/>
        <v/>
      </c>
      <c r="Q1645" s="67" t="str">
        <f t="shared" si="264"/>
        <v/>
      </c>
      <c r="R1645" s="67" t="str">
        <f t="shared" si="262"/>
        <v/>
      </c>
      <c r="S1645" s="59"/>
      <c r="T1645" s="147"/>
      <c r="U1645" s="147"/>
      <c r="V1645" s="59"/>
      <c r="W1645" s="59"/>
      <c r="X1645" s="59"/>
      <c r="Y1645" s="59"/>
      <c r="Z1645" s="59"/>
      <c r="AA1645" s="59"/>
      <c r="AB1645" s="59"/>
      <c r="AC1645" s="59"/>
      <c r="AD1645" s="59"/>
      <c r="AE1645" s="59"/>
      <c r="AF1645" s="73"/>
      <c r="AG1645" s="73"/>
      <c r="AH1645" s="73"/>
      <c r="AI1645" s="73"/>
      <c r="AJ1645" s="73"/>
      <c r="AK1645" s="73"/>
      <c r="AL1645" s="77" t="str">
        <f>IF(ISBLANK(S1645),"",IF(AJ1645="Fail","Fail",IF(E1645="PL4",IF(AND(T1645&gt;STD_01122025!$D$3,U1645&lt;STD_01122025!$D$4,OR(AF1645="ND",AF1645&lt;STD_01122025!$D$7),AH1645="ND"),"Pass","Fail"),IF(E1645="PL12",IF(AND(S1645&lt;STD_01122025!$F$2,T1645&gt;STD_01122025!$F$3,U1645&lt;STD_01122025!$F$4,V1645&gt;STD_01122025!$F$5,X1645&gt;STD_01122025!$F$6,OR(AF1645="ND",AF1645&lt;STD_01122025!$F$7),AH1645="ND"),"Pass","Fail"),IF(E1645="SuperPL",IF(AND(T1645&gt;STD_01122025!$H$3,U1645&lt;STD_01122025!$H$4,V1645&gt;STD_01122025!$H$5,X1645&gt;STD_01122025!$H$6,OR(AF1645="ND",AF1645&lt;STD_01122025!$H$7),AH1645="ND"),"Pass","Fail"),IF(E1645="Flight",IF(AND(T1645&gt;STD_01122025!$J$3,U1645&lt;STD_01122025!$J$4,X1645&gt;STD_01122025!$J$6,OR(AF1645="ND",AF1645&lt;STD_01122025!$J$7),AH1645="ND"),"Pass","Fail"),""))))))</f>
        <v/>
      </c>
      <c r="AM1645" s="62" t="str">
        <f>IF(ISBLANK(B1645),"",IFERROR(IF(VLOOKUP(B1645,'Np PL4 Stock'!$A:$J,10,FALSE)="Np4",D1645-VLOOKUP(B1645,'Np PL4 Stock'!$A:$E,5,FALSE),D1645-VLOOKUP(B1645,'Np PL4 Stock'!$A:$E,5,FALSE)-1),""))</f>
        <v/>
      </c>
      <c r="AN1645" s="147"/>
      <c r="AO1645" s="147"/>
      <c r="AP1645" s="59"/>
      <c r="AQ1645" s="59"/>
      <c r="AR1645" s="59"/>
      <c r="AS1645" s="59"/>
      <c r="AT1645" s="73"/>
      <c r="AU1645" s="73"/>
      <c r="AV1645" s="73"/>
      <c r="AW1645" s="73"/>
      <c r="AX1645" s="84"/>
      <c r="AY1645" s="59"/>
      <c r="AZ1645" s="59"/>
      <c r="BA1645" s="59"/>
      <c r="BB1645" s="59"/>
      <c r="BC1645" s="59"/>
      <c r="BD1645" s="59"/>
      <c r="BE1645" s="84"/>
      <c r="BF1645" s="84"/>
      <c r="BG1645" s="84"/>
      <c r="BH1645" s="84"/>
      <c r="BI1645" s="85"/>
      <c r="BJ1645" s="86"/>
      <c r="BK1645" s="86"/>
      <c r="BL1645" s="86"/>
      <c r="BM1645" s="86"/>
      <c r="BN1645" s="86"/>
      <c r="BO1645" s="59"/>
      <c r="BP1645" s="69"/>
      <c r="BQ1645" s="92">
        <v>0</v>
      </c>
      <c r="BR1645" s="93">
        <v>0</v>
      </c>
      <c r="BS1645" s="94" t="str">
        <f t="shared" si="265"/>
        <v/>
      </c>
      <c r="BT1645" s="95">
        <v>0</v>
      </c>
      <c r="BU1645" s="101" t="str">
        <f t="shared" si="266"/>
        <v/>
      </c>
      <c r="BV1645" s="102" t="str">
        <f t="shared" si="267"/>
        <v>-</v>
      </c>
      <c r="BW1645" s="103"/>
      <c r="BX1645" s="104" t="str">
        <f t="shared" si="268"/>
        <v>-</v>
      </c>
      <c r="BY1645" s="105"/>
      <c r="BZ1645" s="103"/>
      <c r="CA1645" s="106"/>
      <c r="CB1645" s="107"/>
      <c r="CC1645" s="112"/>
      <c r="CD1645" s="106"/>
      <c r="CE1645" s="103"/>
      <c r="CF1645" s="113"/>
      <c r="CG1645" s="114"/>
    </row>
    <row r="1646" spans="1:85">
      <c r="A1646" s="53" t="str">
        <f t="shared" si="269"/>
        <v>--</v>
      </c>
      <c r="B1646" s="47" t="str">
        <f t="shared" si="270"/>
        <v>-</v>
      </c>
      <c r="C1646" s="153"/>
      <c r="D1646" s="49"/>
      <c r="E1646" s="50"/>
      <c r="F1646" s="51"/>
      <c r="G1646" s="59"/>
      <c r="H1646" s="51"/>
      <c r="I1646" s="59"/>
      <c r="J1646" s="60" t="str">
        <f>IF(ISBLANK(H1646),"",IFERROR(VLOOKUP(B1646,'Np PL4 Stock'!$A:$D,4,FALSE),""))</f>
        <v/>
      </c>
      <c r="K1646" s="61" t="str">
        <f>IF(ISBLANK(H1646),"",SUMIF('Np PL4 Stock'!$A:$A,B1646,'Np PL4 Stock'!$N:$N))</f>
        <v/>
      </c>
      <c r="L1646" s="62" t="str">
        <f>IF(ISBLANK(H1646),"",VLOOKUP(LEFT(B1646,5),Unit!A:B,2,FALSE))</f>
        <v/>
      </c>
      <c r="M1646" s="63" t="str">
        <f>IF(ISBLANK(H1646),"",IFERROR(VLOOKUP(B1646,'Np PL4 Stock'!$A:$T,20,FALSE),""))</f>
        <v/>
      </c>
      <c r="N1646" s="63" t="str">
        <f>IF(ISBLANK(H1646),"",IFERROR(VLOOKUP(B1646,'Np PL4 Stock'!$A:$U,21,FALSE),""))</f>
        <v/>
      </c>
      <c r="O1646" s="62" t="str">
        <f t="shared" si="263"/>
        <v/>
      </c>
      <c r="P1646" s="62" t="str">
        <f t="shared" si="261"/>
        <v/>
      </c>
      <c r="Q1646" s="67" t="str">
        <f t="shared" si="264"/>
        <v/>
      </c>
      <c r="R1646" s="67" t="str">
        <f t="shared" si="262"/>
        <v/>
      </c>
      <c r="S1646" s="59"/>
      <c r="T1646" s="147"/>
      <c r="U1646" s="147"/>
      <c r="V1646" s="59"/>
      <c r="W1646" s="59"/>
      <c r="X1646" s="59"/>
      <c r="Y1646" s="59"/>
      <c r="Z1646" s="59"/>
      <c r="AA1646" s="59"/>
      <c r="AB1646" s="59"/>
      <c r="AC1646" s="59"/>
      <c r="AD1646" s="59"/>
      <c r="AE1646" s="59"/>
      <c r="AF1646" s="73"/>
      <c r="AG1646" s="73"/>
      <c r="AH1646" s="73"/>
      <c r="AI1646" s="73"/>
      <c r="AJ1646" s="73"/>
      <c r="AK1646" s="73"/>
      <c r="AL1646" s="77" t="str">
        <f>IF(ISBLANK(S1646),"",IF(AJ1646="Fail","Fail",IF(E1646="PL4",IF(AND(T1646&gt;STD_01122025!$D$3,U1646&lt;STD_01122025!$D$4,OR(AF1646="ND",AF1646&lt;STD_01122025!$D$7),AH1646="ND"),"Pass","Fail"),IF(E1646="PL12",IF(AND(S1646&lt;STD_01122025!$F$2,T1646&gt;STD_01122025!$F$3,U1646&lt;STD_01122025!$F$4,V1646&gt;STD_01122025!$F$5,X1646&gt;STD_01122025!$F$6,OR(AF1646="ND",AF1646&lt;STD_01122025!$F$7),AH1646="ND"),"Pass","Fail"),IF(E1646="SuperPL",IF(AND(T1646&gt;STD_01122025!$H$3,U1646&lt;STD_01122025!$H$4,V1646&gt;STD_01122025!$H$5,X1646&gt;STD_01122025!$H$6,OR(AF1646="ND",AF1646&lt;STD_01122025!$H$7),AH1646="ND"),"Pass","Fail"),IF(E1646="Flight",IF(AND(T1646&gt;STD_01122025!$J$3,U1646&lt;STD_01122025!$J$4,X1646&gt;STD_01122025!$J$6,OR(AF1646="ND",AF1646&lt;STD_01122025!$J$7),AH1646="ND"),"Pass","Fail"),""))))))</f>
        <v/>
      </c>
      <c r="AM1646" s="62" t="str">
        <f>IF(ISBLANK(B1646),"",IFERROR(IF(VLOOKUP(B1646,'Np PL4 Stock'!$A:$J,10,FALSE)="Np4",D1646-VLOOKUP(B1646,'Np PL4 Stock'!$A:$E,5,FALSE),D1646-VLOOKUP(B1646,'Np PL4 Stock'!$A:$E,5,FALSE)-1),""))</f>
        <v/>
      </c>
      <c r="AN1646" s="147"/>
      <c r="AO1646" s="147"/>
      <c r="AP1646" s="59"/>
      <c r="AQ1646" s="59"/>
      <c r="AR1646" s="59"/>
      <c r="AS1646" s="59"/>
      <c r="AT1646" s="73"/>
      <c r="AU1646" s="73"/>
      <c r="AV1646" s="73"/>
      <c r="AW1646" s="73"/>
      <c r="AX1646" s="84"/>
      <c r="AY1646" s="59"/>
      <c r="AZ1646" s="59"/>
      <c r="BA1646" s="59"/>
      <c r="BB1646" s="59"/>
      <c r="BC1646" s="59"/>
      <c r="BD1646" s="59"/>
      <c r="BE1646" s="84"/>
      <c r="BF1646" s="84"/>
      <c r="BG1646" s="84"/>
      <c r="BH1646" s="84"/>
      <c r="BI1646" s="85"/>
      <c r="BJ1646" s="86"/>
      <c r="BK1646" s="86"/>
      <c r="BL1646" s="86"/>
      <c r="BM1646" s="86"/>
      <c r="BN1646" s="86"/>
      <c r="BO1646" s="59"/>
      <c r="BP1646" s="69"/>
      <c r="BQ1646" s="92">
        <v>0</v>
      </c>
      <c r="BR1646" s="93">
        <v>0</v>
      </c>
      <c r="BS1646" s="94" t="str">
        <f t="shared" si="265"/>
        <v/>
      </c>
      <c r="BT1646" s="95">
        <v>0</v>
      </c>
      <c r="BU1646" s="101" t="str">
        <f t="shared" si="266"/>
        <v/>
      </c>
      <c r="BV1646" s="102" t="str">
        <f t="shared" si="267"/>
        <v>-</v>
      </c>
      <c r="BW1646" s="103"/>
      <c r="BX1646" s="104" t="str">
        <f t="shared" si="268"/>
        <v>-</v>
      </c>
      <c r="BY1646" s="105"/>
      <c r="BZ1646" s="103"/>
      <c r="CA1646" s="106"/>
      <c r="CB1646" s="107"/>
      <c r="CC1646" s="112"/>
      <c r="CD1646" s="106"/>
      <c r="CE1646" s="103"/>
      <c r="CF1646" s="113"/>
      <c r="CG1646" s="114"/>
    </row>
    <row r="1647" spans="1:85">
      <c r="A1647" s="53" t="str">
        <f t="shared" si="269"/>
        <v>--</v>
      </c>
      <c r="B1647" s="47" t="str">
        <f t="shared" si="270"/>
        <v>-</v>
      </c>
      <c r="C1647" s="153"/>
      <c r="D1647" s="49"/>
      <c r="E1647" s="50"/>
      <c r="F1647" s="51"/>
      <c r="G1647" s="59"/>
      <c r="H1647" s="51"/>
      <c r="I1647" s="59"/>
      <c r="J1647" s="60" t="str">
        <f>IF(ISBLANK(H1647),"",IFERROR(VLOOKUP(B1647,'Np PL4 Stock'!$A:$D,4,FALSE),""))</f>
        <v/>
      </c>
      <c r="K1647" s="61" t="str">
        <f>IF(ISBLANK(H1647),"",SUMIF('Np PL4 Stock'!$A:$A,B1647,'Np PL4 Stock'!$N:$N))</f>
        <v/>
      </c>
      <c r="L1647" s="62" t="str">
        <f>IF(ISBLANK(H1647),"",VLOOKUP(LEFT(B1647,5),Unit!A:B,2,FALSE))</f>
        <v/>
      </c>
      <c r="M1647" s="63" t="str">
        <f>IF(ISBLANK(H1647),"",IFERROR(VLOOKUP(B1647,'Np PL4 Stock'!$A:$T,20,FALSE),""))</f>
        <v/>
      </c>
      <c r="N1647" s="63" t="str">
        <f>IF(ISBLANK(H1647),"",IFERROR(VLOOKUP(B1647,'Np PL4 Stock'!$A:$U,21,FALSE),""))</f>
        <v/>
      </c>
      <c r="O1647" s="62" t="str">
        <f t="shared" si="263"/>
        <v/>
      </c>
      <c r="P1647" s="62" t="str">
        <f t="shared" si="261"/>
        <v/>
      </c>
      <c r="Q1647" s="67" t="str">
        <f t="shared" si="264"/>
        <v/>
      </c>
      <c r="R1647" s="67" t="str">
        <f t="shared" si="262"/>
        <v/>
      </c>
      <c r="S1647" s="59"/>
      <c r="T1647" s="147"/>
      <c r="U1647" s="147"/>
      <c r="V1647" s="59"/>
      <c r="W1647" s="59"/>
      <c r="X1647" s="59"/>
      <c r="Y1647" s="59"/>
      <c r="Z1647" s="59"/>
      <c r="AA1647" s="59"/>
      <c r="AB1647" s="59"/>
      <c r="AC1647" s="59"/>
      <c r="AD1647" s="59"/>
      <c r="AE1647" s="59"/>
      <c r="AF1647" s="73"/>
      <c r="AG1647" s="73"/>
      <c r="AH1647" s="73"/>
      <c r="AI1647" s="73"/>
      <c r="AJ1647" s="73"/>
      <c r="AK1647" s="73"/>
      <c r="AL1647" s="77" t="str">
        <f>IF(ISBLANK(S1647),"",IF(AJ1647="Fail","Fail",IF(E1647="PL4",IF(AND(T1647&gt;STD_01122025!$D$3,U1647&lt;STD_01122025!$D$4,OR(AF1647="ND",AF1647&lt;STD_01122025!$D$7),AH1647="ND"),"Pass","Fail"),IF(E1647="PL12",IF(AND(S1647&lt;STD_01122025!$F$2,T1647&gt;STD_01122025!$F$3,U1647&lt;STD_01122025!$F$4,V1647&gt;STD_01122025!$F$5,X1647&gt;STD_01122025!$F$6,OR(AF1647="ND",AF1647&lt;STD_01122025!$F$7),AH1647="ND"),"Pass","Fail"),IF(E1647="SuperPL",IF(AND(T1647&gt;STD_01122025!$H$3,U1647&lt;STD_01122025!$H$4,V1647&gt;STD_01122025!$H$5,X1647&gt;STD_01122025!$H$6,OR(AF1647="ND",AF1647&lt;STD_01122025!$H$7),AH1647="ND"),"Pass","Fail"),IF(E1647="Flight",IF(AND(T1647&gt;STD_01122025!$J$3,U1647&lt;STD_01122025!$J$4,X1647&gt;STD_01122025!$J$6,OR(AF1647="ND",AF1647&lt;STD_01122025!$J$7),AH1647="ND"),"Pass","Fail"),""))))))</f>
        <v/>
      </c>
      <c r="AM1647" s="62" t="str">
        <f>IF(ISBLANK(B1647),"",IFERROR(IF(VLOOKUP(B1647,'Np PL4 Stock'!$A:$J,10,FALSE)="Np4",D1647-VLOOKUP(B1647,'Np PL4 Stock'!$A:$E,5,FALSE),D1647-VLOOKUP(B1647,'Np PL4 Stock'!$A:$E,5,FALSE)-1),""))</f>
        <v/>
      </c>
      <c r="AN1647" s="147"/>
      <c r="AO1647" s="147"/>
      <c r="AP1647" s="59"/>
      <c r="AQ1647" s="59"/>
      <c r="AR1647" s="59"/>
      <c r="AS1647" s="59"/>
      <c r="AT1647" s="73"/>
      <c r="AU1647" s="73"/>
      <c r="AV1647" s="73"/>
      <c r="AW1647" s="73"/>
      <c r="AX1647" s="84"/>
      <c r="AY1647" s="59"/>
      <c r="AZ1647" s="59"/>
      <c r="BA1647" s="59"/>
      <c r="BB1647" s="59"/>
      <c r="BC1647" s="59"/>
      <c r="BD1647" s="59"/>
      <c r="BE1647" s="84"/>
      <c r="BF1647" s="84"/>
      <c r="BG1647" s="84"/>
      <c r="BH1647" s="84"/>
      <c r="BI1647" s="85"/>
      <c r="BJ1647" s="86"/>
      <c r="BK1647" s="86"/>
      <c r="BL1647" s="86"/>
      <c r="BM1647" s="86"/>
      <c r="BN1647" s="86"/>
      <c r="BO1647" s="59"/>
      <c r="BP1647" s="69"/>
      <c r="BQ1647" s="92">
        <v>0</v>
      </c>
      <c r="BR1647" s="93">
        <v>0</v>
      </c>
      <c r="BS1647" s="94" t="str">
        <f t="shared" si="265"/>
        <v/>
      </c>
      <c r="BT1647" s="95">
        <v>0</v>
      </c>
      <c r="BU1647" s="101" t="str">
        <f t="shared" si="266"/>
        <v/>
      </c>
      <c r="BV1647" s="102" t="str">
        <f t="shared" si="267"/>
        <v>-</v>
      </c>
      <c r="BW1647" s="103"/>
      <c r="BX1647" s="104" t="str">
        <f t="shared" si="268"/>
        <v>-</v>
      </c>
      <c r="BY1647" s="105"/>
      <c r="BZ1647" s="103"/>
      <c r="CA1647" s="106"/>
      <c r="CB1647" s="107"/>
      <c r="CC1647" s="112"/>
      <c r="CD1647" s="106"/>
      <c r="CE1647" s="103"/>
      <c r="CF1647" s="113"/>
      <c r="CG1647" s="114"/>
    </row>
    <row r="1648" spans="1:85">
      <c r="A1648" s="53" t="str">
        <f t="shared" si="269"/>
        <v>--</v>
      </c>
      <c r="B1648" s="47" t="str">
        <f t="shared" si="270"/>
        <v>-</v>
      </c>
      <c r="C1648" s="153"/>
      <c r="D1648" s="49"/>
      <c r="E1648" s="50"/>
      <c r="F1648" s="51"/>
      <c r="G1648" s="59"/>
      <c r="H1648" s="51"/>
      <c r="I1648" s="59"/>
      <c r="J1648" s="60" t="str">
        <f>IF(ISBLANK(H1648),"",IFERROR(VLOOKUP(B1648,'Np PL4 Stock'!$A:$D,4,FALSE),""))</f>
        <v/>
      </c>
      <c r="K1648" s="61" t="str">
        <f>IF(ISBLANK(H1648),"",SUMIF('Np PL4 Stock'!$A:$A,B1648,'Np PL4 Stock'!$N:$N))</f>
        <v/>
      </c>
      <c r="L1648" s="62" t="str">
        <f>IF(ISBLANK(H1648),"",VLOOKUP(LEFT(B1648,5),Unit!A:B,2,FALSE))</f>
        <v/>
      </c>
      <c r="M1648" s="63" t="str">
        <f>IF(ISBLANK(H1648),"",IFERROR(VLOOKUP(B1648,'Np PL4 Stock'!$A:$T,20,FALSE),""))</f>
        <v/>
      </c>
      <c r="N1648" s="63" t="str">
        <f>IF(ISBLANK(H1648),"",IFERROR(VLOOKUP(B1648,'Np PL4 Stock'!$A:$U,21,FALSE),""))</f>
        <v/>
      </c>
      <c r="O1648" s="62" t="str">
        <f t="shared" si="263"/>
        <v/>
      </c>
      <c r="P1648" s="62" t="str">
        <f t="shared" si="261"/>
        <v/>
      </c>
      <c r="Q1648" s="67" t="str">
        <f t="shared" si="264"/>
        <v/>
      </c>
      <c r="R1648" s="67" t="str">
        <f t="shared" si="262"/>
        <v/>
      </c>
      <c r="S1648" s="59"/>
      <c r="T1648" s="147"/>
      <c r="U1648" s="147"/>
      <c r="V1648" s="59"/>
      <c r="W1648" s="59"/>
      <c r="X1648" s="59"/>
      <c r="Y1648" s="59"/>
      <c r="Z1648" s="59"/>
      <c r="AA1648" s="59"/>
      <c r="AB1648" s="59"/>
      <c r="AC1648" s="59"/>
      <c r="AD1648" s="59"/>
      <c r="AE1648" s="59"/>
      <c r="AF1648" s="73"/>
      <c r="AG1648" s="73"/>
      <c r="AH1648" s="73"/>
      <c r="AI1648" s="73"/>
      <c r="AJ1648" s="73"/>
      <c r="AK1648" s="73"/>
      <c r="AL1648" s="77" t="str">
        <f>IF(ISBLANK(S1648),"",IF(AJ1648="Fail","Fail",IF(E1648="PL4",IF(AND(T1648&gt;STD_01122025!$D$3,U1648&lt;STD_01122025!$D$4,OR(AF1648="ND",AF1648&lt;STD_01122025!$D$7),AH1648="ND"),"Pass","Fail"),IF(E1648="PL12",IF(AND(S1648&lt;STD_01122025!$F$2,T1648&gt;STD_01122025!$F$3,U1648&lt;STD_01122025!$F$4,V1648&gt;STD_01122025!$F$5,X1648&gt;STD_01122025!$F$6,OR(AF1648="ND",AF1648&lt;STD_01122025!$F$7),AH1648="ND"),"Pass","Fail"),IF(E1648="SuperPL",IF(AND(T1648&gt;STD_01122025!$H$3,U1648&lt;STD_01122025!$H$4,V1648&gt;STD_01122025!$H$5,X1648&gt;STD_01122025!$H$6,OR(AF1648="ND",AF1648&lt;STD_01122025!$H$7),AH1648="ND"),"Pass","Fail"),IF(E1648="Flight",IF(AND(T1648&gt;STD_01122025!$J$3,U1648&lt;STD_01122025!$J$4,X1648&gt;STD_01122025!$J$6,OR(AF1648="ND",AF1648&lt;STD_01122025!$J$7),AH1648="ND"),"Pass","Fail"),""))))))</f>
        <v/>
      </c>
      <c r="AM1648" s="62" t="str">
        <f>IF(ISBLANK(B1648),"",IFERROR(IF(VLOOKUP(B1648,'Np PL4 Stock'!$A:$J,10,FALSE)="Np4",D1648-VLOOKUP(B1648,'Np PL4 Stock'!$A:$E,5,FALSE),D1648-VLOOKUP(B1648,'Np PL4 Stock'!$A:$E,5,FALSE)-1),""))</f>
        <v/>
      </c>
      <c r="AN1648" s="147"/>
      <c r="AO1648" s="147"/>
      <c r="AP1648" s="59"/>
      <c r="AQ1648" s="59"/>
      <c r="AR1648" s="59"/>
      <c r="AS1648" s="59"/>
      <c r="AT1648" s="73"/>
      <c r="AU1648" s="73"/>
      <c r="AV1648" s="73"/>
      <c r="AW1648" s="73"/>
      <c r="AX1648" s="84"/>
      <c r="AY1648" s="59"/>
      <c r="AZ1648" s="59"/>
      <c r="BA1648" s="59"/>
      <c r="BB1648" s="59"/>
      <c r="BC1648" s="59"/>
      <c r="BD1648" s="59"/>
      <c r="BE1648" s="84"/>
      <c r="BF1648" s="84"/>
      <c r="BG1648" s="84"/>
      <c r="BH1648" s="84"/>
      <c r="BI1648" s="85"/>
      <c r="BJ1648" s="86"/>
      <c r="BK1648" s="86"/>
      <c r="BL1648" s="86"/>
      <c r="BM1648" s="86"/>
      <c r="BN1648" s="86"/>
      <c r="BO1648" s="59"/>
      <c r="BP1648" s="69"/>
      <c r="BQ1648" s="92">
        <v>0</v>
      </c>
      <c r="BR1648" s="93">
        <v>0</v>
      </c>
      <c r="BS1648" s="94" t="str">
        <f t="shared" si="265"/>
        <v/>
      </c>
      <c r="BT1648" s="95">
        <v>0</v>
      </c>
      <c r="BU1648" s="101" t="str">
        <f t="shared" si="266"/>
        <v/>
      </c>
      <c r="BV1648" s="102" t="str">
        <f t="shared" si="267"/>
        <v>-</v>
      </c>
      <c r="BW1648" s="103"/>
      <c r="BX1648" s="104" t="str">
        <f t="shared" si="268"/>
        <v>-</v>
      </c>
      <c r="BY1648" s="105"/>
      <c r="BZ1648" s="103"/>
      <c r="CA1648" s="106"/>
      <c r="CB1648" s="107"/>
      <c r="CC1648" s="112"/>
      <c r="CD1648" s="106"/>
      <c r="CE1648" s="103"/>
      <c r="CF1648" s="113"/>
      <c r="CG1648" s="114"/>
    </row>
    <row r="1649" spans="1:85">
      <c r="A1649" s="53" t="str">
        <f t="shared" si="269"/>
        <v>--</v>
      </c>
      <c r="B1649" s="47" t="str">
        <f t="shared" si="270"/>
        <v>-</v>
      </c>
      <c r="C1649" s="153"/>
      <c r="D1649" s="49"/>
      <c r="E1649" s="50"/>
      <c r="F1649" s="51"/>
      <c r="G1649" s="59"/>
      <c r="H1649" s="51"/>
      <c r="I1649" s="59"/>
      <c r="J1649" s="60" t="str">
        <f>IF(ISBLANK(H1649),"",IFERROR(VLOOKUP(B1649,'Np PL4 Stock'!$A:$D,4,FALSE),""))</f>
        <v/>
      </c>
      <c r="K1649" s="61" t="str">
        <f>IF(ISBLANK(H1649),"",SUMIF('Np PL4 Stock'!$A:$A,B1649,'Np PL4 Stock'!$N:$N))</f>
        <v/>
      </c>
      <c r="L1649" s="62" t="str">
        <f>IF(ISBLANK(H1649),"",VLOOKUP(LEFT(B1649,5),Unit!A:B,2,FALSE))</f>
        <v/>
      </c>
      <c r="M1649" s="63" t="str">
        <f>IF(ISBLANK(H1649),"",IFERROR(VLOOKUP(B1649,'Np PL4 Stock'!$A:$T,20,FALSE),""))</f>
        <v/>
      </c>
      <c r="N1649" s="63" t="str">
        <f>IF(ISBLANK(H1649),"",IFERROR(VLOOKUP(B1649,'Np PL4 Stock'!$A:$U,21,FALSE),""))</f>
        <v/>
      </c>
      <c r="O1649" s="62" t="str">
        <f t="shared" si="263"/>
        <v/>
      </c>
      <c r="P1649" s="62" t="str">
        <f t="shared" si="261"/>
        <v/>
      </c>
      <c r="Q1649" s="67" t="str">
        <f t="shared" si="264"/>
        <v/>
      </c>
      <c r="R1649" s="67" t="str">
        <f t="shared" si="262"/>
        <v/>
      </c>
      <c r="S1649" s="59"/>
      <c r="T1649" s="147"/>
      <c r="U1649" s="147"/>
      <c r="V1649" s="59"/>
      <c r="W1649" s="59"/>
      <c r="X1649" s="59"/>
      <c r="Y1649" s="59"/>
      <c r="Z1649" s="59"/>
      <c r="AA1649" s="59"/>
      <c r="AB1649" s="59"/>
      <c r="AC1649" s="59"/>
      <c r="AD1649" s="59"/>
      <c r="AE1649" s="59"/>
      <c r="AF1649" s="73"/>
      <c r="AG1649" s="73"/>
      <c r="AH1649" s="73"/>
      <c r="AI1649" s="73"/>
      <c r="AJ1649" s="73"/>
      <c r="AK1649" s="73"/>
      <c r="AL1649" s="77" t="str">
        <f>IF(ISBLANK(S1649),"",IF(AJ1649="Fail","Fail",IF(E1649="PL4",IF(AND(T1649&gt;STD_01122025!$D$3,U1649&lt;STD_01122025!$D$4,OR(AF1649="ND",AF1649&lt;STD_01122025!$D$7),AH1649="ND"),"Pass","Fail"),IF(E1649="PL12",IF(AND(S1649&lt;STD_01122025!$F$2,T1649&gt;STD_01122025!$F$3,U1649&lt;STD_01122025!$F$4,V1649&gt;STD_01122025!$F$5,X1649&gt;STD_01122025!$F$6,OR(AF1649="ND",AF1649&lt;STD_01122025!$F$7),AH1649="ND"),"Pass","Fail"),IF(E1649="SuperPL",IF(AND(T1649&gt;STD_01122025!$H$3,U1649&lt;STD_01122025!$H$4,V1649&gt;STD_01122025!$H$5,X1649&gt;STD_01122025!$H$6,OR(AF1649="ND",AF1649&lt;STD_01122025!$H$7),AH1649="ND"),"Pass","Fail"),IF(E1649="Flight",IF(AND(T1649&gt;STD_01122025!$J$3,U1649&lt;STD_01122025!$J$4,X1649&gt;STD_01122025!$J$6,OR(AF1649="ND",AF1649&lt;STD_01122025!$J$7),AH1649="ND"),"Pass","Fail"),""))))))</f>
        <v/>
      </c>
      <c r="AM1649" s="62" t="str">
        <f>IF(ISBLANK(B1649),"",IFERROR(IF(VLOOKUP(B1649,'Np PL4 Stock'!$A:$J,10,FALSE)="Np4",D1649-VLOOKUP(B1649,'Np PL4 Stock'!$A:$E,5,FALSE),D1649-VLOOKUP(B1649,'Np PL4 Stock'!$A:$E,5,FALSE)-1),""))</f>
        <v/>
      </c>
      <c r="AN1649" s="147"/>
      <c r="AO1649" s="147"/>
      <c r="AP1649" s="59"/>
      <c r="AQ1649" s="59"/>
      <c r="AR1649" s="59"/>
      <c r="AS1649" s="59"/>
      <c r="AT1649" s="73"/>
      <c r="AU1649" s="73"/>
      <c r="AV1649" s="73"/>
      <c r="AW1649" s="73"/>
      <c r="AX1649" s="84"/>
      <c r="AY1649" s="59"/>
      <c r="AZ1649" s="59"/>
      <c r="BA1649" s="59"/>
      <c r="BB1649" s="59"/>
      <c r="BC1649" s="59"/>
      <c r="BD1649" s="59"/>
      <c r="BE1649" s="84"/>
      <c r="BF1649" s="84"/>
      <c r="BG1649" s="84"/>
      <c r="BH1649" s="84"/>
      <c r="BI1649" s="85"/>
      <c r="BJ1649" s="86"/>
      <c r="BK1649" s="86"/>
      <c r="BL1649" s="86"/>
      <c r="BM1649" s="86"/>
      <c r="BN1649" s="86"/>
      <c r="BO1649" s="59"/>
      <c r="BP1649" s="69"/>
      <c r="BQ1649" s="92">
        <v>0</v>
      </c>
      <c r="BR1649" s="93">
        <v>0</v>
      </c>
      <c r="BS1649" s="94" t="str">
        <f t="shared" si="265"/>
        <v/>
      </c>
      <c r="BT1649" s="95">
        <v>0</v>
      </c>
      <c r="BU1649" s="101" t="str">
        <f t="shared" si="266"/>
        <v/>
      </c>
      <c r="BV1649" s="102" t="str">
        <f t="shared" si="267"/>
        <v>-</v>
      </c>
      <c r="BW1649" s="103"/>
      <c r="BX1649" s="104" t="str">
        <f t="shared" si="268"/>
        <v>-</v>
      </c>
      <c r="BY1649" s="105"/>
      <c r="BZ1649" s="103"/>
      <c r="CA1649" s="106"/>
      <c r="CB1649" s="107"/>
      <c r="CC1649" s="112"/>
      <c r="CD1649" s="106"/>
      <c r="CE1649" s="103"/>
      <c r="CF1649" s="113"/>
      <c r="CG1649" s="114"/>
    </row>
    <row r="1650" spans="1:85">
      <c r="A1650" s="53" t="str">
        <f t="shared" si="269"/>
        <v>--</v>
      </c>
      <c r="B1650" s="47" t="str">
        <f t="shared" si="270"/>
        <v>-</v>
      </c>
      <c r="C1650" s="153"/>
      <c r="D1650" s="49"/>
      <c r="E1650" s="50"/>
      <c r="F1650" s="51"/>
      <c r="G1650" s="59"/>
      <c r="H1650" s="51"/>
      <c r="I1650" s="59"/>
      <c r="J1650" s="60" t="str">
        <f>IF(ISBLANK(H1650),"",IFERROR(VLOOKUP(B1650,'Np PL4 Stock'!$A:$D,4,FALSE),""))</f>
        <v/>
      </c>
      <c r="K1650" s="61" t="str">
        <f>IF(ISBLANK(H1650),"",SUMIF('Np PL4 Stock'!$A:$A,B1650,'Np PL4 Stock'!$N:$N))</f>
        <v/>
      </c>
      <c r="L1650" s="62" t="str">
        <f>IF(ISBLANK(H1650),"",VLOOKUP(LEFT(B1650,5),Unit!A:B,2,FALSE))</f>
        <v/>
      </c>
      <c r="M1650" s="63" t="str">
        <f>IF(ISBLANK(H1650),"",IFERROR(VLOOKUP(B1650,'Np PL4 Stock'!$A:$T,20,FALSE),""))</f>
        <v/>
      </c>
      <c r="N1650" s="63" t="str">
        <f>IF(ISBLANK(H1650),"",IFERROR(VLOOKUP(B1650,'Np PL4 Stock'!$A:$U,21,FALSE),""))</f>
        <v/>
      </c>
      <c r="O1650" s="62" t="str">
        <f t="shared" si="263"/>
        <v/>
      </c>
      <c r="P1650" s="62" t="str">
        <f t="shared" si="261"/>
        <v/>
      </c>
      <c r="Q1650" s="67" t="str">
        <f t="shared" si="264"/>
        <v/>
      </c>
      <c r="R1650" s="67" t="str">
        <f t="shared" si="262"/>
        <v/>
      </c>
      <c r="S1650" s="59"/>
      <c r="T1650" s="147"/>
      <c r="U1650" s="147"/>
      <c r="V1650" s="59"/>
      <c r="W1650" s="59"/>
      <c r="X1650" s="59"/>
      <c r="Y1650" s="59"/>
      <c r="Z1650" s="59"/>
      <c r="AA1650" s="59"/>
      <c r="AB1650" s="59"/>
      <c r="AC1650" s="59"/>
      <c r="AD1650" s="59"/>
      <c r="AE1650" s="59"/>
      <c r="AF1650" s="73"/>
      <c r="AG1650" s="73"/>
      <c r="AH1650" s="73"/>
      <c r="AI1650" s="73"/>
      <c r="AJ1650" s="73"/>
      <c r="AK1650" s="73"/>
      <c r="AL1650" s="77" t="str">
        <f>IF(ISBLANK(S1650),"",IF(AJ1650="Fail","Fail",IF(E1650="PL4",IF(AND(T1650&gt;STD_01122025!$D$3,U1650&lt;STD_01122025!$D$4,OR(AF1650="ND",AF1650&lt;STD_01122025!$D$7),AH1650="ND"),"Pass","Fail"),IF(E1650="PL12",IF(AND(S1650&lt;STD_01122025!$F$2,T1650&gt;STD_01122025!$F$3,U1650&lt;STD_01122025!$F$4,V1650&gt;STD_01122025!$F$5,X1650&gt;STD_01122025!$F$6,OR(AF1650="ND",AF1650&lt;STD_01122025!$F$7),AH1650="ND"),"Pass","Fail"),IF(E1650="SuperPL",IF(AND(T1650&gt;STD_01122025!$H$3,U1650&lt;STD_01122025!$H$4,V1650&gt;STD_01122025!$H$5,X1650&gt;STD_01122025!$H$6,OR(AF1650="ND",AF1650&lt;STD_01122025!$H$7),AH1650="ND"),"Pass","Fail"),IF(E1650="Flight",IF(AND(T1650&gt;STD_01122025!$J$3,U1650&lt;STD_01122025!$J$4,X1650&gt;STD_01122025!$J$6,OR(AF1650="ND",AF1650&lt;STD_01122025!$J$7),AH1650="ND"),"Pass","Fail"),""))))))</f>
        <v/>
      </c>
      <c r="AM1650" s="62" t="str">
        <f>IF(ISBLANK(B1650),"",IFERROR(IF(VLOOKUP(B1650,'Np PL4 Stock'!$A:$J,10,FALSE)="Np4",D1650-VLOOKUP(B1650,'Np PL4 Stock'!$A:$E,5,FALSE),D1650-VLOOKUP(B1650,'Np PL4 Stock'!$A:$E,5,FALSE)-1),""))</f>
        <v/>
      </c>
      <c r="AN1650" s="147"/>
      <c r="AO1650" s="147"/>
      <c r="AP1650" s="59"/>
      <c r="AQ1650" s="59"/>
      <c r="AR1650" s="59"/>
      <c r="AS1650" s="59"/>
      <c r="AT1650" s="73"/>
      <c r="AU1650" s="73"/>
      <c r="AV1650" s="73"/>
      <c r="AW1650" s="73"/>
      <c r="AX1650" s="84"/>
      <c r="AY1650" s="59"/>
      <c r="AZ1650" s="59"/>
      <c r="BA1650" s="59"/>
      <c r="BB1650" s="59"/>
      <c r="BC1650" s="59"/>
      <c r="BD1650" s="59"/>
      <c r="BE1650" s="84"/>
      <c r="BF1650" s="84"/>
      <c r="BG1650" s="84"/>
      <c r="BH1650" s="84"/>
      <c r="BI1650" s="85"/>
      <c r="BJ1650" s="86"/>
      <c r="BK1650" s="86"/>
      <c r="BL1650" s="86"/>
      <c r="BM1650" s="86"/>
      <c r="BN1650" s="86"/>
      <c r="BO1650" s="59"/>
      <c r="BP1650" s="69"/>
      <c r="BQ1650" s="92">
        <v>0</v>
      </c>
      <c r="BR1650" s="93">
        <v>0</v>
      </c>
      <c r="BS1650" s="94" t="str">
        <f t="shared" si="265"/>
        <v/>
      </c>
      <c r="BT1650" s="95">
        <v>0</v>
      </c>
      <c r="BU1650" s="101" t="str">
        <f t="shared" si="266"/>
        <v/>
      </c>
      <c r="BV1650" s="102" t="str">
        <f t="shared" si="267"/>
        <v>-</v>
      </c>
      <c r="BW1650" s="103"/>
      <c r="BX1650" s="104" t="str">
        <f t="shared" si="268"/>
        <v>-</v>
      </c>
      <c r="BY1650" s="105"/>
      <c r="BZ1650" s="103"/>
      <c r="CA1650" s="106"/>
      <c r="CB1650" s="107"/>
      <c r="CC1650" s="112"/>
      <c r="CD1650" s="106"/>
      <c r="CE1650" s="103"/>
      <c r="CF1650" s="113"/>
      <c r="CG1650" s="114"/>
    </row>
    <row r="1651" spans="1:85">
      <c r="A1651" s="53" t="str">
        <f t="shared" si="269"/>
        <v>--</v>
      </c>
      <c r="B1651" s="47" t="str">
        <f t="shared" si="270"/>
        <v>-</v>
      </c>
      <c r="C1651" s="153"/>
      <c r="D1651" s="49"/>
      <c r="E1651" s="50"/>
      <c r="F1651" s="51"/>
      <c r="G1651" s="59"/>
      <c r="H1651" s="51"/>
      <c r="I1651" s="59"/>
      <c r="J1651" s="60" t="str">
        <f>IF(ISBLANK(H1651),"",IFERROR(VLOOKUP(B1651,'Np PL4 Stock'!$A:$D,4,FALSE),""))</f>
        <v/>
      </c>
      <c r="K1651" s="61" t="str">
        <f>IF(ISBLANK(H1651),"",SUMIF('Np PL4 Stock'!$A:$A,B1651,'Np PL4 Stock'!$N:$N))</f>
        <v/>
      </c>
      <c r="L1651" s="62" t="str">
        <f>IF(ISBLANK(H1651),"",VLOOKUP(LEFT(B1651,5),Unit!A:B,2,FALSE))</f>
        <v/>
      </c>
      <c r="M1651" s="63" t="str">
        <f>IF(ISBLANK(H1651),"",IFERROR(VLOOKUP(B1651,'Np PL4 Stock'!$A:$T,20,FALSE),""))</f>
        <v/>
      </c>
      <c r="N1651" s="63" t="str">
        <f>IF(ISBLANK(H1651),"",IFERROR(VLOOKUP(B1651,'Np PL4 Stock'!$A:$U,21,FALSE),""))</f>
        <v/>
      </c>
      <c r="O1651" s="62" t="str">
        <f t="shared" si="263"/>
        <v/>
      </c>
      <c r="P1651" s="62" t="str">
        <f t="shared" si="261"/>
        <v/>
      </c>
      <c r="Q1651" s="67" t="str">
        <f t="shared" si="264"/>
        <v/>
      </c>
      <c r="R1651" s="67" t="str">
        <f t="shared" si="262"/>
        <v/>
      </c>
      <c r="S1651" s="59"/>
      <c r="T1651" s="147"/>
      <c r="U1651" s="147"/>
      <c r="V1651" s="59"/>
      <c r="W1651" s="59"/>
      <c r="X1651" s="59"/>
      <c r="Y1651" s="59"/>
      <c r="Z1651" s="59"/>
      <c r="AA1651" s="59"/>
      <c r="AB1651" s="59"/>
      <c r="AC1651" s="59"/>
      <c r="AD1651" s="59"/>
      <c r="AE1651" s="59"/>
      <c r="AF1651" s="73"/>
      <c r="AG1651" s="73"/>
      <c r="AH1651" s="73"/>
      <c r="AI1651" s="73"/>
      <c r="AJ1651" s="73"/>
      <c r="AK1651" s="73"/>
      <c r="AL1651" s="77" t="str">
        <f>IF(ISBLANK(S1651),"",IF(AJ1651="Fail","Fail",IF(E1651="PL4",IF(AND(T1651&gt;STD_01122025!$D$3,U1651&lt;STD_01122025!$D$4,OR(AF1651="ND",AF1651&lt;STD_01122025!$D$7),AH1651="ND"),"Pass","Fail"),IF(E1651="PL12",IF(AND(S1651&lt;STD_01122025!$F$2,T1651&gt;STD_01122025!$F$3,U1651&lt;STD_01122025!$F$4,V1651&gt;STD_01122025!$F$5,X1651&gt;STD_01122025!$F$6,OR(AF1651="ND",AF1651&lt;STD_01122025!$F$7),AH1651="ND"),"Pass","Fail"),IF(E1651="SuperPL",IF(AND(T1651&gt;STD_01122025!$H$3,U1651&lt;STD_01122025!$H$4,V1651&gt;STD_01122025!$H$5,X1651&gt;STD_01122025!$H$6,OR(AF1651="ND",AF1651&lt;STD_01122025!$H$7),AH1651="ND"),"Pass","Fail"),IF(E1651="Flight",IF(AND(T1651&gt;STD_01122025!$J$3,U1651&lt;STD_01122025!$J$4,X1651&gt;STD_01122025!$J$6,OR(AF1651="ND",AF1651&lt;STD_01122025!$J$7),AH1651="ND"),"Pass","Fail"),""))))))</f>
        <v/>
      </c>
      <c r="AM1651" s="62" t="str">
        <f>IF(ISBLANK(B1651),"",IFERROR(IF(VLOOKUP(B1651,'Np PL4 Stock'!$A:$J,10,FALSE)="Np4",D1651-VLOOKUP(B1651,'Np PL4 Stock'!$A:$E,5,FALSE),D1651-VLOOKUP(B1651,'Np PL4 Stock'!$A:$E,5,FALSE)-1),""))</f>
        <v/>
      </c>
      <c r="AN1651" s="147"/>
      <c r="AO1651" s="147"/>
      <c r="AP1651" s="59"/>
      <c r="AQ1651" s="59"/>
      <c r="AR1651" s="59"/>
      <c r="AS1651" s="59"/>
      <c r="AT1651" s="73"/>
      <c r="AU1651" s="73"/>
      <c r="AV1651" s="73"/>
      <c r="AW1651" s="73"/>
      <c r="AX1651" s="84"/>
      <c r="AY1651" s="59"/>
      <c r="AZ1651" s="59"/>
      <c r="BA1651" s="59"/>
      <c r="BB1651" s="59"/>
      <c r="BC1651" s="59"/>
      <c r="BD1651" s="59"/>
      <c r="BE1651" s="84"/>
      <c r="BF1651" s="84"/>
      <c r="BG1651" s="84"/>
      <c r="BH1651" s="84"/>
      <c r="BI1651" s="85"/>
      <c r="BJ1651" s="86"/>
      <c r="BK1651" s="86"/>
      <c r="BL1651" s="86"/>
      <c r="BM1651" s="86"/>
      <c r="BN1651" s="86"/>
      <c r="BO1651" s="59"/>
      <c r="BP1651" s="69"/>
      <c r="BQ1651" s="92">
        <v>0</v>
      </c>
      <c r="BR1651" s="93">
        <v>0</v>
      </c>
      <c r="BS1651" s="94" t="str">
        <f t="shared" si="265"/>
        <v/>
      </c>
      <c r="BT1651" s="95">
        <v>0</v>
      </c>
      <c r="BU1651" s="101" t="str">
        <f t="shared" si="266"/>
        <v/>
      </c>
      <c r="BV1651" s="102" t="str">
        <f t="shared" si="267"/>
        <v>-</v>
      </c>
      <c r="BW1651" s="103"/>
      <c r="BX1651" s="104" t="str">
        <f t="shared" si="268"/>
        <v>-</v>
      </c>
      <c r="BY1651" s="105"/>
      <c r="BZ1651" s="103"/>
      <c r="CA1651" s="106"/>
      <c r="CB1651" s="107"/>
      <c r="CC1651" s="112"/>
      <c r="CD1651" s="106"/>
      <c r="CE1651" s="103"/>
      <c r="CF1651" s="113"/>
      <c r="CG1651" s="114"/>
    </row>
    <row r="1652" spans="1:85">
      <c r="A1652" s="53" t="str">
        <f t="shared" si="269"/>
        <v>--</v>
      </c>
      <c r="B1652" s="47" t="str">
        <f t="shared" si="270"/>
        <v>-</v>
      </c>
      <c r="C1652" s="153"/>
      <c r="D1652" s="49"/>
      <c r="E1652" s="50"/>
      <c r="F1652" s="51"/>
      <c r="G1652" s="59"/>
      <c r="H1652" s="51"/>
      <c r="I1652" s="59"/>
      <c r="J1652" s="60" t="str">
        <f>IF(ISBLANK(H1652),"",IFERROR(VLOOKUP(B1652,'Np PL4 Stock'!$A:$D,4,FALSE),""))</f>
        <v/>
      </c>
      <c r="K1652" s="61" t="str">
        <f>IF(ISBLANK(H1652),"",SUMIF('Np PL4 Stock'!$A:$A,B1652,'Np PL4 Stock'!$N:$N))</f>
        <v/>
      </c>
      <c r="L1652" s="62" t="str">
        <f>IF(ISBLANK(H1652),"",VLOOKUP(LEFT(B1652,5),Unit!A:B,2,FALSE))</f>
        <v/>
      </c>
      <c r="M1652" s="63" t="str">
        <f>IF(ISBLANK(H1652),"",IFERROR(VLOOKUP(B1652,'Np PL4 Stock'!$A:$T,20,FALSE),""))</f>
        <v/>
      </c>
      <c r="N1652" s="63" t="str">
        <f>IF(ISBLANK(H1652),"",IFERROR(VLOOKUP(B1652,'Np PL4 Stock'!$A:$U,21,FALSE),""))</f>
        <v/>
      </c>
      <c r="O1652" s="62" t="str">
        <f t="shared" si="263"/>
        <v/>
      </c>
      <c r="P1652" s="62" t="str">
        <f t="shared" si="261"/>
        <v/>
      </c>
      <c r="Q1652" s="67" t="str">
        <f t="shared" si="264"/>
        <v/>
      </c>
      <c r="R1652" s="67" t="str">
        <f t="shared" si="262"/>
        <v/>
      </c>
      <c r="S1652" s="59"/>
      <c r="T1652" s="147"/>
      <c r="U1652" s="147"/>
      <c r="V1652" s="59"/>
      <c r="W1652" s="59"/>
      <c r="X1652" s="59"/>
      <c r="Y1652" s="59"/>
      <c r="Z1652" s="59"/>
      <c r="AA1652" s="59"/>
      <c r="AB1652" s="59"/>
      <c r="AC1652" s="59"/>
      <c r="AD1652" s="59"/>
      <c r="AE1652" s="59"/>
      <c r="AF1652" s="73"/>
      <c r="AG1652" s="73"/>
      <c r="AH1652" s="73"/>
      <c r="AI1652" s="73"/>
      <c r="AJ1652" s="73"/>
      <c r="AK1652" s="73"/>
      <c r="AL1652" s="77" t="str">
        <f>IF(ISBLANK(S1652),"",IF(AJ1652="Fail","Fail",IF(E1652="PL4",IF(AND(T1652&gt;STD_01122025!$D$3,U1652&lt;STD_01122025!$D$4,OR(AF1652="ND",AF1652&lt;STD_01122025!$D$7),AH1652="ND"),"Pass","Fail"),IF(E1652="PL12",IF(AND(S1652&lt;STD_01122025!$F$2,T1652&gt;STD_01122025!$F$3,U1652&lt;STD_01122025!$F$4,V1652&gt;STD_01122025!$F$5,X1652&gt;STD_01122025!$F$6,OR(AF1652="ND",AF1652&lt;STD_01122025!$F$7),AH1652="ND"),"Pass","Fail"),IF(E1652="SuperPL",IF(AND(T1652&gt;STD_01122025!$H$3,U1652&lt;STD_01122025!$H$4,V1652&gt;STD_01122025!$H$5,X1652&gt;STD_01122025!$H$6,OR(AF1652="ND",AF1652&lt;STD_01122025!$H$7),AH1652="ND"),"Pass","Fail"),IF(E1652="Flight",IF(AND(T1652&gt;STD_01122025!$J$3,U1652&lt;STD_01122025!$J$4,X1652&gt;STD_01122025!$J$6,OR(AF1652="ND",AF1652&lt;STD_01122025!$J$7),AH1652="ND"),"Pass","Fail"),""))))))</f>
        <v/>
      </c>
      <c r="AM1652" s="62" t="str">
        <f>IF(ISBLANK(B1652),"",IFERROR(IF(VLOOKUP(B1652,'Np PL4 Stock'!$A:$J,10,FALSE)="Np4",D1652-VLOOKUP(B1652,'Np PL4 Stock'!$A:$E,5,FALSE),D1652-VLOOKUP(B1652,'Np PL4 Stock'!$A:$E,5,FALSE)-1),""))</f>
        <v/>
      </c>
      <c r="AN1652" s="147"/>
      <c r="AO1652" s="147"/>
      <c r="AP1652" s="59"/>
      <c r="AQ1652" s="59"/>
      <c r="AR1652" s="59"/>
      <c r="AS1652" s="59"/>
      <c r="AT1652" s="73"/>
      <c r="AU1652" s="73"/>
      <c r="AV1652" s="73"/>
      <c r="AW1652" s="73"/>
      <c r="AX1652" s="84"/>
      <c r="AY1652" s="59"/>
      <c r="AZ1652" s="59"/>
      <c r="BA1652" s="59"/>
      <c r="BB1652" s="59"/>
      <c r="BC1652" s="59"/>
      <c r="BD1652" s="59"/>
      <c r="BE1652" s="84"/>
      <c r="BF1652" s="84"/>
      <c r="BG1652" s="84"/>
      <c r="BH1652" s="84"/>
      <c r="BI1652" s="85"/>
      <c r="BJ1652" s="86"/>
      <c r="BK1652" s="86"/>
      <c r="BL1652" s="86"/>
      <c r="BM1652" s="86"/>
      <c r="BN1652" s="86"/>
      <c r="BO1652" s="59"/>
      <c r="BP1652" s="69"/>
      <c r="BQ1652" s="92">
        <v>0</v>
      </c>
      <c r="BR1652" s="93">
        <v>0</v>
      </c>
      <c r="BS1652" s="94" t="str">
        <f t="shared" si="265"/>
        <v/>
      </c>
      <c r="BT1652" s="95">
        <v>0</v>
      </c>
      <c r="BU1652" s="101" t="str">
        <f t="shared" si="266"/>
        <v/>
      </c>
      <c r="BV1652" s="102" t="str">
        <f t="shared" si="267"/>
        <v>-</v>
      </c>
      <c r="BW1652" s="103"/>
      <c r="BX1652" s="104" t="str">
        <f t="shared" si="268"/>
        <v>-</v>
      </c>
      <c r="BY1652" s="105"/>
      <c r="BZ1652" s="103"/>
      <c r="CA1652" s="106"/>
      <c r="CB1652" s="107"/>
      <c r="CC1652" s="112"/>
      <c r="CD1652" s="106"/>
      <c r="CE1652" s="103"/>
      <c r="CF1652" s="113"/>
      <c r="CG1652" s="114"/>
    </row>
    <row r="1653" spans="1:85">
      <c r="A1653" s="53" t="str">
        <f t="shared" si="269"/>
        <v>--</v>
      </c>
      <c r="B1653" s="47" t="str">
        <f t="shared" si="270"/>
        <v>-</v>
      </c>
      <c r="C1653" s="153"/>
      <c r="D1653" s="49"/>
      <c r="E1653" s="50"/>
      <c r="F1653" s="51"/>
      <c r="G1653" s="59"/>
      <c r="H1653" s="51"/>
      <c r="I1653" s="59"/>
      <c r="J1653" s="60" t="str">
        <f>IF(ISBLANK(H1653),"",IFERROR(VLOOKUP(B1653,'Np PL4 Stock'!$A:$D,4,FALSE),""))</f>
        <v/>
      </c>
      <c r="K1653" s="61" t="str">
        <f>IF(ISBLANK(H1653),"",SUMIF('Np PL4 Stock'!$A:$A,B1653,'Np PL4 Stock'!$N:$N))</f>
        <v/>
      </c>
      <c r="L1653" s="62" t="str">
        <f>IF(ISBLANK(H1653),"",VLOOKUP(LEFT(B1653,5),Unit!A:B,2,FALSE))</f>
        <v/>
      </c>
      <c r="M1653" s="63" t="str">
        <f>IF(ISBLANK(H1653),"",IFERROR(VLOOKUP(B1653,'Np PL4 Stock'!$A:$T,20,FALSE),""))</f>
        <v/>
      </c>
      <c r="N1653" s="63" t="str">
        <f>IF(ISBLANK(H1653),"",IFERROR(VLOOKUP(B1653,'Np PL4 Stock'!$A:$U,21,FALSE),""))</f>
        <v/>
      </c>
      <c r="O1653" s="62" t="str">
        <f t="shared" si="263"/>
        <v/>
      </c>
      <c r="P1653" s="62" t="str">
        <f t="shared" si="261"/>
        <v/>
      </c>
      <c r="Q1653" s="67" t="str">
        <f t="shared" si="264"/>
        <v/>
      </c>
      <c r="R1653" s="67" t="str">
        <f t="shared" si="262"/>
        <v/>
      </c>
      <c r="S1653" s="59"/>
      <c r="T1653" s="147"/>
      <c r="U1653" s="147"/>
      <c r="V1653" s="59"/>
      <c r="W1653" s="59"/>
      <c r="X1653" s="59"/>
      <c r="Y1653" s="59"/>
      <c r="Z1653" s="59"/>
      <c r="AA1653" s="59"/>
      <c r="AB1653" s="59"/>
      <c r="AC1653" s="59"/>
      <c r="AD1653" s="59"/>
      <c r="AE1653" s="59"/>
      <c r="AF1653" s="73"/>
      <c r="AG1653" s="73"/>
      <c r="AH1653" s="73"/>
      <c r="AI1653" s="73"/>
      <c r="AJ1653" s="73"/>
      <c r="AK1653" s="73"/>
      <c r="AL1653" s="77" t="str">
        <f>IF(ISBLANK(S1653),"",IF(AJ1653="Fail","Fail",IF(E1653="PL4",IF(AND(T1653&gt;STD_01122025!$D$3,U1653&lt;STD_01122025!$D$4,OR(AF1653="ND",AF1653&lt;STD_01122025!$D$7),AH1653="ND"),"Pass","Fail"),IF(E1653="PL12",IF(AND(S1653&lt;STD_01122025!$F$2,T1653&gt;STD_01122025!$F$3,U1653&lt;STD_01122025!$F$4,V1653&gt;STD_01122025!$F$5,X1653&gt;STD_01122025!$F$6,OR(AF1653="ND",AF1653&lt;STD_01122025!$F$7),AH1653="ND"),"Pass","Fail"),IF(E1653="SuperPL",IF(AND(T1653&gt;STD_01122025!$H$3,U1653&lt;STD_01122025!$H$4,V1653&gt;STD_01122025!$H$5,X1653&gt;STD_01122025!$H$6,OR(AF1653="ND",AF1653&lt;STD_01122025!$H$7),AH1653="ND"),"Pass","Fail"),IF(E1653="Flight",IF(AND(T1653&gt;STD_01122025!$J$3,U1653&lt;STD_01122025!$J$4,X1653&gt;STD_01122025!$J$6,OR(AF1653="ND",AF1653&lt;STD_01122025!$J$7),AH1653="ND"),"Pass","Fail"),""))))))</f>
        <v/>
      </c>
      <c r="AM1653" s="62" t="str">
        <f>IF(ISBLANK(B1653),"",IFERROR(IF(VLOOKUP(B1653,'Np PL4 Stock'!$A:$J,10,FALSE)="Np4",D1653-VLOOKUP(B1653,'Np PL4 Stock'!$A:$E,5,FALSE),D1653-VLOOKUP(B1653,'Np PL4 Stock'!$A:$E,5,FALSE)-1),""))</f>
        <v/>
      </c>
      <c r="AN1653" s="147"/>
      <c r="AO1653" s="147"/>
      <c r="AP1653" s="59"/>
      <c r="AQ1653" s="59"/>
      <c r="AR1653" s="59"/>
      <c r="AS1653" s="59"/>
      <c r="AT1653" s="73"/>
      <c r="AU1653" s="73"/>
      <c r="AV1653" s="73"/>
      <c r="AW1653" s="73"/>
      <c r="AX1653" s="84"/>
      <c r="AY1653" s="59"/>
      <c r="AZ1653" s="59"/>
      <c r="BA1653" s="59"/>
      <c r="BB1653" s="59"/>
      <c r="BC1653" s="59"/>
      <c r="BD1653" s="59"/>
      <c r="BE1653" s="84"/>
      <c r="BF1653" s="84"/>
      <c r="BG1653" s="84"/>
      <c r="BH1653" s="84"/>
      <c r="BI1653" s="85"/>
      <c r="BJ1653" s="86"/>
      <c r="BK1653" s="86"/>
      <c r="BL1653" s="86"/>
      <c r="BM1653" s="86"/>
      <c r="BN1653" s="86"/>
      <c r="BO1653" s="59"/>
      <c r="BP1653" s="69"/>
      <c r="BQ1653" s="92">
        <v>0</v>
      </c>
      <c r="BR1653" s="93">
        <v>0</v>
      </c>
      <c r="BS1653" s="94" t="str">
        <f t="shared" si="265"/>
        <v/>
      </c>
      <c r="BT1653" s="95">
        <v>0</v>
      </c>
      <c r="BU1653" s="101" t="str">
        <f t="shared" si="266"/>
        <v/>
      </c>
      <c r="BV1653" s="102" t="str">
        <f t="shared" si="267"/>
        <v>-</v>
      </c>
      <c r="BW1653" s="103"/>
      <c r="BX1653" s="104" t="str">
        <f t="shared" si="268"/>
        <v>-</v>
      </c>
      <c r="BY1653" s="105"/>
      <c r="BZ1653" s="103"/>
      <c r="CA1653" s="106"/>
      <c r="CB1653" s="107"/>
      <c r="CC1653" s="112"/>
      <c r="CD1653" s="106"/>
      <c r="CE1653" s="103"/>
      <c r="CF1653" s="113"/>
      <c r="CG1653" s="114"/>
    </row>
    <row r="1654" spans="1:85">
      <c r="A1654" s="53" t="str">
        <f t="shared" si="269"/>
        <v>--</v>
      </c>
      <c r="B1654" s="47" t="str">
        <f t="shared" si="270"/>
        <v>-</v>
      </c>
      <c r="C1654" s="153"/>
      <c r="D1654" s="49"/>
      <c r="E1654" s="50"/>
      <c r="F1654" s="51"/>
      <c r="G1654" s="59"/>
      <c r="H1654" s="51"/>
      <c r="I1654" s="59"/>
      <c r="J1654" s="60" t="str">
        <f>IF(ISBLANK(H1654),"",IFERROR(VLOOKUP(B1654,'Np PL4 Stock'!$A:$D,4,FALSE),""))</f>
        <v/>
      </c>
      <c r="K1654" s="61" t="str">
        <f>IF(ISBLANK(H1654),"",SUMIF('Np PL4 Stock'!$A:$A,B1654,'Np PL4 Stock'!$N:$N))</f>
        <v/>
      </c>
      <c r="L1654" s="62" t="str">
        <f>IF(ISBLANK(H1654),"",VLOOKUP(LEFT(B1654,5),Unit!A:B,2,FALSE))</f>
        <v/>
      </c>
      <c r="M1654" s="63" t="str">
        <f>IF(ISBLANK(H1654),"",IFERROR(VLOOKUP(B1654,'Np PL4 Stock'!$A:$T,20,FALSE),""))</f>
        <v/>
      </c>
      <c r="N1654" s="63" t="str">
        <f>IF(ISBLANK(H1654),"",IFERROR(VLOOKUP(B1654,'Np PL4 Stock'!$A:$U,21,FALSE),""))</f>
        <v/>
      </c>
      <c r="O1654" s="62" t="str">
        <f t="shared" si="263"/>
        <v/>
      </c>
      <c r="P1654" s="62" t="str">
        <f t="shared" si="261"/>
        <v/>
      </c>
      <c r="Q1654" s="67" t="str">
        <f t="shared" si="264"/>
        <v/>
      </c>
      <c r="R1654" s="67" t="str">
        <f t="shared" si="262"/>
        <v/>
      </c>
      <c r="S1654" s="59"/>
      <c r="T1654" s="147"/>
      <c r="U1654" s="147"/>
      <c r="V1654" s="59"/>
      <c r="W1654" s="59"/>
      <c r="X1654" s="59"/>
      <c r="Y1654" s="59"/>
      <c r="Z1654" s="59"/>
      <c r="AA1654" s="59"/>
      <c r="AB1654" s="59"/>
      <c r="AC1654" s="59"/>
      <c r="AD1654" s="59"/>
      <c r="AE1654" s="59"/>
      <c r="AF1654" s="73"/>
      <c r="AG1654" s="73"/>
      <c r="AH1654" s="73"/>
      <c r="AI1654" s="73"/>
      <c r="AJ1654" s="73"/>
      <c r="AK1654" s="73"/>
      <c r="AL1654" s="77" t="str">
        <f>IF(ISBLANK(S1654),"",IF(AJ1654="Fail","Fail",IF(E1654="PL4",IF(AND(T1654&gt;STD_01122025!$D$3,U1654&lt;STD_01122025!$D$4,OR(AF1654="ND",AF1654&lt;STD_01122025!$D$7),AH1654="ND"),"Pass","Fail"),IF(E1654="PL12",IF(AND(S1654&lt;STD_01122025!$F$2,T1654&gt;STD_01122025!$F$3,U1654&lt;STD_01122025!$F$4,V1654&gt;STD_01122025!$F$5,X1654&gt;STD_01122025!$F$6,OR(AF1654="ND",AF1654&lt;STD_01122025!$F$7),AH1654="ND"),"Pass","Fail"),IF(E1654="SuperPL",IF(AND(T1654&gt;STD_01122025!$H$3,U1654&lt;STD_01122025!$H$4,V1654&gt;STD_01122025!$H$5,X1654&gt;STD_01122025!$H$6,OR(AF1654="ND",AF1654&lt;STD_01122025!$H$7),AH1654="ND"),"Pass","Fail"),IF(E1654="Flight",IF(AND(T1654&gt;STD_01122025!$J$3,U1654&lt;STD_01122025!$J$4,X1654&gt;STD_01122025!$J$6,OR(AF1654="ND",AF1654&lt;STD_01122025!$J$7),AH1654="ND"),"Pass","Fail"),""))))))</f>
        <v/>
      </c>
      <c r="AM1654" s="62" t="str">
        <f>IF(ISBLANK(B1654),"",IFERROR(IF(VLOOKUP(B1654,'Np PL4 Stock'!$A:$J,10,FALSE)="Np4",D1654-VLOOKUP(B1654,'Np PL4 Stock'!$A:$E,5,FALSE),D1654-VLOOKUP(B1654,'Np PL4 Stock'!$A:$E,5,FALSE)-1),""))</f>
        <v/>
      </c>
      <c r="AN1654" s="147"/>
      <c r="AO1654" s="147"/>
      <c r="AP1654" s="59"/>
      <c r="AQ1654" s="59"/>
      <c r="AR1654" s="59"/>
      <c r="AS1654" s="59"/>
      <c r="AT1654" s="73"/>
      <c r="AU1654" s="73"/>
      <c r="AV1654" s="73"/>
      <c r="AW1654" s="73"/>
      <c r="AX1654" s="84"/>
      <c r="AY1654" s="59"/>
      <c r="AZ1654" s="59"/>
      <c r="BA1654" s="59"/>
      <c r="BB1654" s="59"/>
      <c r="BC1654" s="59"/>
      <c r="BD1654" s="59"/>
      <c r="BE1654" s="84"/>
      <c r="BF1654" s="84"/>
      <c r="BG1654" s="84"/>
      <c r="BH1654" s="84"/>
      <c r="BI1654" s="85"/>
      <c r="BJ1654" s="86"/>
      <c r="BK1654" s="86"/>
      <c r="BL1654" s="86"/>
      <c r="BM1654" s="86"/>
      <c r="BN1654" s="86"/>
      <c r="BO1654" s="59"/>
      <c r="BP1654" s="69"/>
      <c r="BQ1654" s="92">
        <v>0</v>
      </c>
      <c r="BR1654" s="93">
        <v>0</v>
      </c>
      <c r="BS1654" s="94" t="str">
        <f t="shared" si="265"/>
        <v/>
      </c>
      <c r="BT1654" s="95">
        <v>0</v>
      </c>
      <c r="BU1654" s="101" t="str">
        <f t="shared" si="266"/>
        <v/>
      </c>
      <c r="BV1654" s="102" t="str">
        <f t="shared" si="267"/>
        <v>-</v>
      </c>
      <c r="BW1654" s="103"/>
      <c r="BX1654" s="104" t="str">
        <f t="shared" si="268"/>
        <v>-</v>
      </c>
      <c r="BY1654" s="105"/>
      <c r="BZ1654" s="103"/>
      <c r="CA1654" s="106"/>
      <c r="CB1654" s="107"/>
      <c r="CC1654" s="112"/>
      <c r="CD1654" s="106"/>
      <c r="CE1654" s="103"/>
      <c r="CF1654" s="113"/>
      <c r="CG1654" s="114"/>
    </row>
    <row r="1655" spans="1:85">
      <c r="A1655" s="53" t="str">
        <f t="shared" si="269"/>
        <v>--</v>
      </c>
      <c r="B1655" s="47" t="str">
        <f t="shared" si="270"/>
        <v>-</v>
      </c>
      <c r="C1655" s="153"/>
      <c r="D1655" s="49"/>
      <c r="E1655" s="50"/>
      <c r="F1655" s="51"/>
      <c r="G1655" s="59"/>
      <c r="H1655" s="51"/>
      <c r="I1655" s="59"/>
      <c r="J1655" s="60" t="str">
        <f>IF(ISBLANK(H1655),"",IFERROR(VLOOKUP(B1655,'Np PL4 Stock'!$A:$D,4,FALSE),""))</f>
        <v/>
      </c>
      <c r="K1655" s="61" t="str">
        <f>IF(ISBLANK(H1655),"",SUMIF('Np PL4 Stock'!$A:$A,B1655,'Np PL4 Stock'!$N:$N))</f>
        <v/>
      </c>
      <c r="L1655" s="62" t="str">
        <f>IF(ISBLANK(H1655),"",VLOOKUP(LEFT(B1655,5),Unit!A:B,2,FALSE))</f>
        <v/>
      </c>
      <c r="M1655" s="63" t="str">
        <f>IF(ISBLANK(H1655),"",IFERROR(VLOOKUP(B1655,'Np PL4 Stock'!$A:$T,20,FALSE),""))</f>
        <v/>
      </c>
      <c r="N1655" s="63" t="str">
        <f>IF(ISBLANK(H1655),"",IFERROR(VLOOKUP(B1655,'Np PL4 Stock'!$A:$U,21,FALSE),""))</f>
        <v/>
      </c>
      <c r="O1655" s="62" t="str">
        <f t="shared" si="263"/>
        <v/>
      </c>
      <c r="P1655" s="62" t="str">
        <f t="shared" si="261"/>
        <v/>
      </c>
      <c r="Q1655" s="67" t="str">
        <f t="shared" si="264"/>
        <v/>
      </c>
      <c r="R1655" s="67" t="str">
        <f t="shared" si="262"/>
        <v/>
      </c>
      <c r="S1655" s="59"/>
      <c r="T1655" s="147"/>
      <c r="U1655" s="147"/>
      <c r="V1655" s="59"/>
      <c r="W1655" s="59"/>
      <c r="X1655" s="59"/>
      <c r="Y1655" s="59"/>
      <c r="Z1655" s="59"/>
      <c r="AA1655" s="59"/>
      <c r="AB1655" s="59"/>
      <c r="AC1655" s="59"/>
      <c r="AD1655" s="59"/>
      <c r="AE1655" s="59"/>
      <c r="AF1655" s="73"/>
      <c r="AG1655" s="73"/>
      <c r="AH1655" s="73"/>
      <c r="AI1655" s="73"/>
      <c r="AJ1655" s="73"/>
      <c r="AK1655" s="73"/>
      <c r="AL1655" s="77" t="str">
        <f>IF(ISBLANK(S1655),"",IF(AJ1655="Fail","Fail",IF(E1655="PL4",IF(AND(T1655&gt;STD_01122025!$D$3,U1655&lt;STD_01122025!$D$4,OR(AF1655="ND",AF1655&lt;STD_01122025!$D$7),AH1655="ND"),"Pass","Fail"),IF(E1655="PL12",IF(AND(S1655&lt;STD_01122025!$F$2,T1655&gt;STD_01122025!$F$3,U1655&lt;STD_01122025!$F$4,V1655&gt;STD_01122025!$F$5,X1655&gt;STD_01122025!$F$6,OR(AF1655="ND",AF1655&lt;STD_01122025!$F$7),AH1655="ND"),"Pass","Fail"),IF(E1655="SuperPL",IF(AND(T1655&gt;STD_01122025!$H$3,U1655&lt;STD_01122025!$H$4,V1655&gt;STD_01122025!$H$5,X1655&gt;STD_01122025!$H$6,OR(AF1655="ND",AF1655&lt;STD_01122025!$H$7),AH1655="ND"),"Pass","Fail"),IF(E1655="Flight",IF(AND(T1655&gt;STD_01122025!$J$3,U1655&lt;STD_01122025!$J$4,X1655&gt;STD_01122025!$J$6,OR(AF1655="ND",AF1655&lt;STD_01122025!$J$7),AH1655="ND"),"Pass","Fail"),""))))))</f>
        <v/>
      </c>
      <c r="AM1655" s="62" t="str">
        <f>IF(ISBLANK(B1655),"",IFERROR(IF(VLOOKUP(B1655,'Np PL4 Stock'!$A:$J,10,FALSE)="Np4",D1655-VLOOKUP(B1655,'Np PL4 Stock'!$A:$E,5,FALSE),D1655-VLOOKUP(B1655,'Np PL4 Stock'!$A:$E,5,FALSE)-1),""))</f>
        <v/>
      </c>
      <c r="AN1655" s="147"/>
      <c r="AO1655" s="147"/>
      <c r="AP1655" s="59"/>
      <c r="AQ1655" s="59"/>
      <c r="AR1655" s="59"/>
      <c r="AS1655" s="59"/>
      <c r="AT1655" s="73"/>
      <c r="AU1655" s="73"/>
      <c r="AV1655" s="73"/>
      <c r="AW1655" s="73"/>
      <c r="AX1655" s="84"/>
      <c r="AY1655" s="59"/>
      <c r="AZ1655" s="59"/>
      <c r="BA1655" s="59"/>
      <c r="BB1655" s="59"/>
      <c r="BC1655" s="59"/>
      <c r="BD1655" s="59"/>
      <c r="BE1655" s="84"/>
      <c r="BF1655" s="84"/>
      <c r="BG1655" s="84"/>
      <c r="BH1655" s="84"/>
      <c r="BI1655" s="85"/>
      <c r="BJ1655" s="86"/>
      <c r="BK1655" s="86"/>
      <c r="BL1655" s="86"/>
      <c r="BM1655" s="86"/>
      <c r="BN1655" s="86"/>
      <c r="BO1655" s="59"/>
      <c r="BP1655" s="69"/>
      <c r="BQ1655" s="92">
        <v>0</v>
      </c>
      <c r="BR1655" s="93">
        <v>0</v>
      </c>
      <c r="BS1655" s="94" t="str">
        <f t="shared" si="265"/>
        <v/>
      </c>
      <c r="BT1655" s="95">
        <v>0</v>
      </c>
      <c r="BU1655" s="101" t="str">
        <f t="shared" si="266"/>
        <v/>
      </c>
      <c r="BV1655" s="102" t="str">
        <f t="shared" si="267"/>
        <v>-</v>
      </c>
      <c r="BW1655" s="103"/>
      <c r="BX1655" s="104" t="str">
        <f t="shared" si="268"/>
        <v>-</v>
      </c>
      <c r="BY1655" s="105"/>
      <c r="BZ1655" s="103"/>
      <c r="CA1655" s="106"/>
      <c r="CB1655" s="107"/>
      <c r="CC1655" s="112"/>
      <c r="CD1655" s="106"/>
      <c r="CE1655" s="103"/>
      <c r="CF1655" s="113"/>
      <c r="CG1655" s="114"/>
    </row>
    <row r="1656" spans="1:85">
      <c r="A1656" s="53" t="str">
        <f t="shared" si="269"/>
        <v>--</v>
      </c>
      <c r="B1656" s="47" t="str">
        <f t="shared" si="270"/>
        <v>-</v>
      </c>
      <c r="C1656" s="153"/>
      <c r="D1656" s="49"/>
      <c r="E1656" s="50"/>
      <c r="F1656" s="51"/>
      <c r="G1656" s="59"/>
      <c r="H1656" s="51"/>
      <c r="I1656" s="59"/>
      <c r="J1656" s="60" t="str">
        <f>IF(ISBLANK(H1656),"",IFERROR(VLOOKUP(B1656,'Np PL4 Stock'!$A:$D,4,FALSE),""))</f>
        <v/>
      </c>
      <c r="K1656" s="61" t="str">
        <f>IF(ISBLANK(H1656),"",SUMIF('Np PL4 Stock'!$A:$A,B1656,'Np PL4 Stock'!$N:$N))</f>
        <v/>
      </c>
      <c r="L1656" s="62" t="str">
        <f>IF(ISBLANK(H1656),"",VLOOKUP(LEFT(B1656,5),Unit!A:B,2,FALSE))</f>
        <v/>
      </c>
      <c r="M1656" s="63" t="str">
        <f>IF(ISBLANK(H1656),"",IFERROR(VLOOKUP(B1656,'Np PL4 Stock'!$A:$T,20,FALSE),""))</f>
        <v/>
      </c>
      <c r="N1656" s="63" t="str">
        <f>IF(ISBLANK(H1656),"",IFERROR(VLOOKUP(B1656,'Np PL4 Stock'!$A:$U,21,FALSE),""))</f>
        <v/>
      </c>
      <c r="O1656" s="62" t="str">
        <f t="shared" si="263"/>
        <v/>
      </c>
      <c r="P1656" s="62" t="str">
        <f t="shared" si="261"/>
        <v/>
      </c>
      <c r="Q1656" s="67" t="str">
        <f t="shared" si="264"/>
        <v/>
      </c>
      <c r="R1656" s="67" t="str">
        <f t="shared" si="262"/>
        <v/>
      </c>
      <c r="S1656" s="59"/>
      <c r="T1656" s="147"/>
      <c r="U1656" s="147"/>
      <c r="V1656" s="59"/>
      <c r="W1656" s="59"/>
      <c r="X1656" s="59"/>
      <c r="Y1656" s="59"/>
      <c r="Z1656" s="59"/>
      <c r="AA1656" s="59"/>
      <c r="AB1656" s="59"/>
      <c r="AC1656" s="59"/>
      <c r="AD1656" s="59"/>
      <c r="AE1656" s="59"/>
      <c r="AF1656" s="73"/>
      <c r="AG1656" s="73"/>
      <c r="AH1656" s="73"/>
      <c r="AI1656" s="73"/>
      <c r="AJ1656" s="73"/>
      <c r="AK1656" s="73"/>
      <c r="AL1656" s="77" t="str">
        <f>IF(ISBLANK(S1656),"",IF(AJ1656="Fail","Fail",IF(E1656="PL4",IF(AND(T1656&gt;STD_01122025!$D$3,U1656&lt;STD_01122025!$D$4,OR(AF1656="ND",AF1656&lt;STD_01122025!$D$7),AH1656="ND"),"Pass","Fail"),IF(E1656="PL12",IF(AND(S1656&lt;STD_01122025!$F$2,T1656&gt;STD_01122025!$F$3,U1656&lt;STD_01122025!$F$4,V1656&gt;STD_01122025!$F$5,X1656&gt;STD_01122025!$F$6,OR(AF1656="ND",AF1656&lt;STD_01122025!$F$7),AH1656="ND"),"Pass","Fail"),IF(E1656="SuperPL",IF(AND(T1656&gt;STD_01122025!$H$3,U1656&lt;STD_01122025!$H$4,V1656&gt;STD_01122025!$H$5,X1656&gt;STD_01122025!$H$6,OR(AF1656="ND",AF1656&lt;STD_01122025!$H$7),AH1656="ND"),"Pass","Fail"),IF(E1656="Flight",IF(AND(T1656&gt;STD_01122025!$J$3,U1656&lt;STD_01122025!$J$4,X1656&gt;STD_01122025!$J$6,OR(AF1656="ND",AF1656&lt;STD_01122025!$J$7),AH1656="ND"),"Pass","Fail"),""))))))</f>
        <v/>
      </c>
      <c r="AM1656" s="62" t="str">
        <f>IF(ISBLANK(B1656),"",IFERROR(IF(VLOOKUP(B1656,'Np PL4 Stock'!$A:$J,10,FALSE)="Np4",D1656-VLOOKUP(B1656,'Np PL4 Stock'!$A:$E,5,FALSE),D1656-VLOOKUP(B1656,'Np PL4 Stock'!$A:$E,5,FALSE)-1),""))</f>
        <v/>
      </c>
      <c r="AN1656" s="147"/>
      <c r="AO1656" s="147"/>
      <c r="AP1656" s="59"/>
      <c r="AQ1656" s="59"/>
      <c r="AR1656" s="59"/>
      <c r="AS1656" s="59"/>
      <c r="AT1656" s="73"/>
      <c r="AU1656" s="73"/>
      <c r="AV1656" s="73"/>
      <c r="AW1656" s="73"/>
      <c r="AX1656" s="84"/>
      <c r="AY1656" s="59"/>
      <c r="AZ1656" s="59"/>
      <c r="BA1656" s="59"/>
      <c r="BB1656" s="59"/>
      <c r="BC1656" s="59"/>
      <c r="BD1656" s="59"/>
      <c r="BE1656" s="84"/>
      <c r="BF1656" s="84"/>
      <c r="BG1656" s="84"/>
      <c r="BH1656" s="84"/>
      <c r="BI1656" s="85"/>
      <c r="BJ1656" s="86"/>
      <c r="BK1656" s="86"/>
      <c r="BL1656" s="86"/>
      <c r="BM1656" s="86"/>
      <c r="BN1656" s="86"/>
      <c r="BO1656" s="59"/>
      <c r="BP1656" s="69"/>
      <c r="BQ1656" s="92">
        <v>0</v>
      </c>
      <c r="BR1656" s="93">
        <v>0</v>
      </c>
      <c r="BS1656" s="94" t="str">
        <f t="shared" si="265"/>
        <v/>
      </c>
      <c r="BT1656" s="95">
        <v>0</v>
      </c>
      <c r="BU1656" s="101" t="str">
        <f t="shared" si="266"/>
        <v/>
      </c>
      <c r="BV1656" s="102" t="str">
        <f t="shared" si="267"/>
        <v>-</v>
      </c>
      <c r="BW1656" s="103"/>
      <c r="BX1656" s="104" t="str">
        <f t="shared" si="268"/>
        <v>-</v>
      </c>
      <c r="BY1656" s="105"/>
      <c r="BZ1656" s="103"/>
      <c r="CA1656" s="106"/>
      <c r="CB1656" s="107"/>
      <c r="CC1656" s="112"/>
      <c r="CD1656" s="106"/>
      <c r="CE1656" s="103"/>
      <c r="CF1656" s="113"/>
      <c r="CG1656" s="114"/>
    </row>
    <row r="1657" spans="1:85">
      <c r="A1657" s="53" t="str">
        <f t="shared" si="269"/>
        <v>--</v>
      </c>
      <c r="B1657" s="47" t="str">
        <f t="shared" si="270"/>
        <v>-</v>
      </c>
      <c r="C1657" s="153"/>
      <c r="D1657" s="49"/>
      <c r="E1657" s="50"/>
      <c r="F1657" s="51"/>
      <c r="G1657" s="59"/>
      <c r="H1657" s="51"/>
      <c r="I1657" s="59"/>
      <c r="J1657" s="60" t="str">
        <f>IF(ISBLANK(H1657),"",IFERROR(VLOOKUP(B1657,'Np PL4 Stock'!$A:$D,4,FALSE),""))</f>
        <v/>
      </c>
      <c r="K1657" s="61" t="str">
        <f>IF(ISBLANK(H1657),"",SUMIF('Np PL4 Stock'!$A:$A,B1657,'Np PL4 Stock'!$N:$N))</f>
        <v/>
      </c>
      <c r="L1657" s="62" t="str">
        <f>IF(ISBLANK(H1657),"",VLOOKUP(LEFT(B1657,5),Unit!A:B,2,FALSE))</f>
        <v/>
      </c>
      <c r="M1657" s="63" t="str">
        <f>IF(ISBLANK(H1657),"",IFERROR(VLOOKUP(B1657,'Np PL4 Stock'!$A:$T,20,FALSE),""))</f>
        <v/>
      </c>
      <c r="N1657" s="63" t="str">
        <f>IF(ISBLANK(H1657),"",IFERROR(VLOOKUP(B1657,'Np PL4 Stock'!$A:$U,21,FALSE),""))</f>
        <v/>
      </c>
      <c r="O1657" s="62" t="str">
        <f t="shared" si="263"/>
        <v/>
      </c>
      <c r="P1657" s="62" t="str">
        <f t="shared" si="261"/>
        <v/>
      </c>
      <c r="Q1657" s="67" t="str">
        <f t="shared" si="264"/>
        <v/>
      </c>
      <c r="R1657" s="67" t="str">
        <f t="shared" si="262"/>
        <v/>
      </c>
      <c r="S1657" s="59"/>
      <c r="T1657" s="147"/>
      <c r="U1657" s="147"/>
      <c r="V1657" s="59"/>
      <c r="W1657" s="59"/>
      <c r="X1657" s="59"/>
      <c r="Y1657" s="59"/>
      <c r="Z1657" s="59"/>
      <c r="AA1657" s="59"/>
      <c r="AB1657" s="59"/>
      <c r="AC1657" s="59"/>
      <c r="AD1657" s="59"/>
      <c r="AE1657" s="59"/>
      <c r="AF1657" s="73"/>
      <c r="AG1657" s="73"/>
      <c r="AH1657" s="73"/>
      <c r="AI1657" s="73"/>
      <c r="AJ1657" s="73"/>
      <c r="AK1657" s="73"/>
      <c r="AL1657" s="77" t="str">
        <f>IF(ISBLANK(S1657),"",IF(AJ1657="Fail","Fail",IF(E1657="PL4",IF(AND(T1657&gt;STD_01122025!$D$3,U1657&lt;STD_01122025!$D$4,OR(AF1657="ND",AF1657&lt;STD_01122025!$D$7),AH1657="ND"),"Pass","Fail"),IF(E1657="PL12",IF(AND(S1657&lt;STD_01122025!$F$2,T1657&gt;STD_01122025!$F$3,U1657&lt;STD_01122025!$F$4,V1657&gt;STD_01122025!$F$5,X1657&gt;STD_01122025!$F$6,OR(AF1657="ND",AF1657&lt;STD_01122025!$F$7),AH1657="ND"),"Pass","Fail"),IF(E1657="SuperPL",IF(AND(T1657&gt;STD_01122025!$H$3,U1657&lt;STD_01122025!$H$4,V1657&gt;STD_01122025!$H$5,X1657&gt;STD_01122025!$H$6,OR(AF1657="ND",AF1657&lt;STD_01122025!$H$7),AH1657="ND"),"Pass","Fail"),IF(E1657="Flight",IF(AND(T1657&gt;STD_01122025!$J$3,U1657&lt;STD_01122025!$J$4,X1657&gt;STD_01122025!$J$6,OR(AF1657="ND",AF1657&lt;STD_01122025!$J$7),AH1657="ND"),"Pass","Fail"),""))))))</f>
        <v/>
      </c>
      <c r="AM1657" s="62" t="str">
        <f>IF(ISBLANK(B1657),"",IFERROR(IF(VLOOKUP(B1657,'Np PL4 Stock'!$A:$J,10,FALSE)="Np4",D1657-VLOOKUP(B1657,'Np PL4 Stock'!$A:$E,5,FALSE),D1657-VLOOKUP(B1657,'Np PL4 Stock'!$A:$E,5,FALSE)-1),""))</f>
        <v/>
      </c>
      <c r="AN1657" s="147"/>
      <c r="AO1657" s="147"/>
      <c r="AP1657" s="59"/>
      <c r="AQ1657" s="59"/>
      <c r="AR1657" s="59"/>
      <c r="AS1657" s="59"/>
      <c r="AT1657" s="73"/>
      <c r="AU1657" s="73"/>
      <c r="AV1657" s="73"/>
      <c r="AW1657" s="73"/>
      <c r="AX1657" s="84"/>
      <c r="AY1657" s="59"/>
      <c r="AZ1657" s="59"/>
      <c r="BA1657" s="59"/>
      <c r="BB1657" s="59"/>
      <c r="BC1657" s="59"/>
      <c r="BD1657" s="59"/>
      <c r="BE1657" s="84"/>
      <c r="BF1657" s="84"/>
      <c r="BG1657" s="84"/>
      <c r="BH1657" s="84"/>
      <c r="BI1657" s="85"/>
      <c r="BJ1657" s="86"/>
      <c r="BK1657" s="86"/>
      <c r="BL1657" s="86"/>
      <c r="BM1657" s="86"/>
      <c r="BN1657" s="86"/>
      <c r="BO1657" s="59"/>
      <c r="BP1657" s="69"/>
      <c r="BQ1657" s="92">
        <v>0</v>
      </c>
      <c r="BR1657" s="93">
        <v>0</v>
      </c>
      <c r="BS1657" s="94" t="str">
        <f t="shared" si="265"/>
        <v/>
      </c>
      <c r="BT1657" s="95">
        <v>0</v>
      </c>
      <c r="BU1657" s="101" t="str">
        <f t="shared" si="266"/>
        <v/>
      </c>
      <c r="BV1657" s="102" t="str">
        <f t="shared" si="267"/>
        <v>-</v>
      </c>
      <c r="BW1657" s="103"/>
      <c r="BX1657" s="104" t="str">
        <f t="shared" si="268"/>
        <v>-</v>
      </c>
      <c r="BY1657" s="105"/>
      <c r="BZ1657" s="103"/>
      <c r="CA1657" s="106"/>
      <c r="CB1657" s="107"/>
      <c r="CC1657" s="112"/>
      <c r="CD1657" s="106"/>
      <c r="CE1657" s="103"/>
      <c r="CF1657" s="113"/>
      <c r="CG1657" s="114"/>
    </row>
    <row r="1658" spans="1:85">
      <c r="A1658" s="53" t="str">
        <f t="shared" si="269"/>
        <v>--</v>
      </c>
      <c r="B1658" s="47" t="str">
        <f t="shared" si="270"/>
        <v>-</v>
      </c>
      <c r="C1658" s="153"/>
      <c r="D1658" s="49"/>
      <c r="E1658" s="50"/>
      <c r="F1658" s="51"/>
      <c r="G1658" s="59"/>
      <c r="H1658" s="51"/>
      <c r="I1658" s="59"/>
      <c r="J1658" s="60" t="str">
        <f>IF(ISBLANK(H1658),"",IFERROR(VLOOKUP(B1658,'Np PL4 Stock'!$A:$D,4,FALSE),""))</f>
        <v/>
      </c>
      <c r="K1658" s="61" t="str">
        <f>IF(ISBLANK(H1658),"",SUMIF('Np PL4 Stock'!$A:$A,B1658,'Np PL4 Stock'!$N:$N))</f>
        <v/>
      </c>
      <c r="L1658" s="62" t="str">
        <f>IF(ISBLANK(H1658),"",VLOOKUP(LEFT(B1658,5),Unit!A:B,2,FALSE))</f>
        <v/>
      </c>
      <c r="M1658" s="63" t="str">
        <f>IF(ISBLANK(H1658),"",IFERROR(VLOOKUP(B1658,'Np PL4 Stock'!$A:$T,20,FALSE),""))</f>
        <v/>
      </c>
      <c r="N1658" s="63" t="str">
        <f>IF(ISBLANK(H1658),"",IFERROR(VLOOKUP(B1658,'Np PL4 Stock'!$A:$U,21,FALSE),""))</f>
        <v/>
      </c>
      <c r="O1658" s="62" t="str">
        <f t="shared" si="263"/>
        <v/>
      </c>
      <c r="P1658" s="62" t="str">
        <f t="shared" si="261"/>
        <v/>
      </c>
      <c r="Q1658" s="67" t="str">
        <f t="shared" si="264"/>
        <v/>
      </c>
      <c r="R1658" s="67" t="str">
        <f t="shared" si="262"/>
        <v/>
      </c>
      <c r="S1658" s="59"/>
      <c r="T1658" s="147"/>
      <c r="U1658" s="147"/>
      <c r="V1658" s="59"/>
      <c r="W1658" s="59"/>
      <c r="X1658" s="59"/>
      <c r="Y1658" s="59"/>
      <c r="Z1658" s="59"/>
      <c r="AA1658" s="59"/>
      <c r="AB1658" s="59"/>
      <c r="AC1658" s="59"/>
      <c r="AD1658" s="59"/>
      <c r="AE1658" s="59"/>
      <c r="AF1658" s="73"/>
      <c r="AG1658" s="73"/>
      <c r="AH1658" s="73"/>
      <c r="AI1658" s="73"/>
      <c r="AJ1658" s="73"/>
      <c r="AK1658" s="73"/>
      <c r="AL1658" s="77" t="str">
        <f>IF(ISBLANK(S1658),"",IF(AJ1658="Fail","Fail",IF(E1658="PL4",IF(AND(T1658&gt;STD_01122025!$D$3,U1658&lt;STD_01122025!$D$4,OR(AF1658="ND",AF1658&lt;STD_01122025!$D$7),AH1658="ND"),"Pass","Fail"),IF(E1658="PL12",IF(AND(S1658&lt;STD_01122025!$F$2,T1658&gt;STD_01122025!$F$3,U1658&lt;STD_01122025!$F$4,V1658&gt;STD_01122025!$F$5,X1658&gt;STD_01122025!$F$6,OR(AF1658="ND",AF1658&lt;STD_01122025!$F$7),AH1658="ND"),"Pass","Fail"),IF(E1658="SuperPL",IF(AND(T1658&gt;STD_01122025!$H$3,U1658&lt;STD_01122025!$H$4,V1658&gt;STD_01122025!$H$5,X1658&gt;STD_01122025!$H$6,OR(AF1658="ND",AF1658&lt;STD_01122025!$H$7),AH1658="ND"),"Pass","Fail"),IF(E1658="Flight",IF(AND(T1658&gt;STD_01122025!$J$3,U1658&lt;STD_01122025!$J$4,X1658&gt;STD_01122025!$J$6,OR(AF1658="ND",AF1658&lt;STD_01122025!$J$7),AH1658="ND"),"Pass","Fail"),""))))))</f>
        <v/>
      </c>
      <c r="AM1658" s="62" t="str">
        <f>IF(ISBLANK(B1658),"",IFERROR(IF(VLOOKUP(B1658,'Np PL4 Stock'!$A:$J,10,FALSE)="Np4",D1658-VLOOKUP(B1658,'Np PL4 Stock'!$A:$E,5,FALSE),D1658-VLOOKUP(B1658,'Np PL4 Stock'!$A:$E,5,FALSE)-1),""))</f>
        <v/>
      </c>
      <c r="AN1658" s="147"/>
      <c r="AO1658" s="147"/>
      <c r="AP1658" s="59"/>
      <c r="AQ1658" s="59"/>
      <c r="AR1658" s="59"/>
      <c r="AS1658" s="59"/>
      <c r="AT1658" s="73"/>
      <c r="AU1658" s="73"/>
      <c r="AV1658" s="73"/>
      <c r="AW1658" s="73"/>
      <c r="AX1658" s="84"/>
      <c r="AY1658" s="59"/>
      <c r="AZ1658" s="59"/>
      <c r="BA1658" s="59"/>
      <c r="BB1658" s="59"/>
      <c r="BC1658" s="59"/>
      <c r="BD1658" s="59"/>
      <c r="BE1658" s="84"/>
      <c r="BF1658" s="84"/>
      <c r="BG1658" s="84"/>
      <c r="BH1658" s="84"/>
      <c r="BI1658" s="85"/>
      <c r="BJ1658" s="86"/>
      <c r="BK1658" s="86"/>
      <c r="BL1658" s="86"/>
      <c r="BM1658" s="86"/>
      <c r="BN1658" s="86"/>
      <c r="BO1658" s="59"/>
      <c r="BP1658" s="69"/>
      <c r="BQ1658" s="92">
        <v>0</v>
      </c>
      <c r="BR1658" s="93">
        <v>0</v>
      </c>
      <c r="BS1658" s="94" t="str">
        <f t="shared" si="265"/>
        <v/>
      </c>
      <c r="BT1658" s="95">
        <v>0</v>
      </c>
      <c r="BU1658" s="101" t="str">
        <f t="shared" si="266"/>
        <v/>
      </c>
      <c r="BV1658" s="102" t="str">
        <f t="shared" si="267"/>
        <v>-</v>
      </c>
      <c r="BW1658" s="103"/>
      <c r="BX1658" s="104" t="str">
        <f t="shared" si="268"/>
        <v>-</v>
      </c>
      <c r="BY1658" s="105"/>
      <c r="BZ1658" s="103"/>
      <c r="CA1658" s="106"/>
      <c r="CB1658" s="107"/>
      <c r="CC1658" s="112"/>
      <c r="CD1658" s="106"/>
      <c r="CE1658" s="103"/>
      <c r="CF1658" s="113"/>
      <c r="CG1658" s="114"/>
    </row>
    <row r="1659" spans="1:85">
      <c r="A1659" s="53" t="str">
        <f t="shared" si="269"/>
        <v>--</v>
      </c>
      <c r="B1659" s="47" t="str">
        <f t="shared" si="270"/>
        <v>-</v>
      </c>
      <c r="C1659" s="153"/>
      <c r="D1659" s="49"/>
      <c r="E1659" s="50"/>
      <c r="F1659" s="51"/>
      <c r="G1659" s="59"/>
      <c r="H1659" s="51"/>
      <c r="I1659" s="59"/>
      <c r="J1659" s="60" t="str">
        <f>IF(ISBLANK(H1659),"",IFERROR(VLOOKUP(B1659,'Np PL4 Stock'!$A:$D,4,FALSE),""))</f>
        <v/>
      </c>
      <c r="K1659" s="61" t="str">
        <f>IF(ISBLANK(H1659),"",SUMIF('Np PL4 Stock'!$A:$A,B1659,'Np PL4 Stock'!$N:$N))</f>
        <v/>
      </c>
      <c r="L1659" s="62" t="str">
        <f>IF(ISBLANK(H1659),"",VLOOKUP(LEFT(B1659,5),Unit!A:B,2,FALSE))</f>
        <v/>
      </c>
      <c r="M1659" s="63" t="str">
        <f>IF(ISBLANK(H1659),"",IFERROR(VLOOKUP(B1659,'Np PL4 Stock'!$A:$T,20,FALSE),""))</f>
        <v/>
      </c>
      <c r="N1659" s="63" t="str">
        <f>IF(ISBLANK(H1659),"",IFERROR(VLOOKUP(B1659,'Np PL4 Stock'!$A:$U,21,FALSE),""))</f>
        <v/>
      </c>
      <c r="O1659" s="62" t="str">
        <f t="shared" si="263"/>
        <v/>
      </c>
      <c r="P1659" s="62" t="str">
        <f t="shared" si="261"/>
        <v/>
      </c>
      <c r="Q1659" s="67" t="str">
        <f t="shared" si="264"/>
        <v/>
      </c>
      <c r="R1659" s="67" t="str">
        <f t="shared" si="262"/>
        <v/>
      </c>
      <c r="S1659" s="59"/>
      <c r="T1659" s="147"/>
      <c r="U1659" s="147"/>
      <c r="V1659" s="59"/>
      <c r="W1659" s="59"/>
      <c r="X1659" s="59"/>
      <c r="Y1659" s="59"/>
      <c r="Z1659" s="59"/>
      <c r="AA1659" s="59"/>
      <c r="AB1659" s="59"/>
      <c r="AC1659" s="59"/>
      <c r="AD1659" s="59"/>
      <c r="AE1659" s="59"/>
      <c r="AF1659" s="73"/>
      <c r="AG1659" s="73"/>
      <c r="AH1659" s="73"/>
      <c r="AI1659" s="73"/>
      <c r="AJ1659" s="73"/>
      <c r="AK1659" s="73"/>
      <c r="AL1659" s="77" t="str">
        <f>IF(ISBLANK(S1659),"",IF(AJ1659="Fail","Fail",IF(E1659="PL4",IF(AND(T1659&gt;STD_01122025!$D$3,U1659&lt;STD_01122025!$D$4,OR(AF1659="ND",AF1659&lt;STD_01122025!$D$7),AH1659="ND"),"Pass","Fail"),IF(E1659="PL12",IF(AND(S1659&lt;STD_01122025!$F$2,T1659&gt;STD_01122025!$F$3,U1659&lt;STD_01122025!$F$4,V1659&gt;STD_01122025!$F$5,X1659&gt;STD_01122025!$F$6,OR(AF1659="ND",AF1659&lt;STD_01122025!$F$7),AH1659="ND"),"Pass","Fail"),IF(E1659="SuperPL",IF(AND(T1659&gt;STD_01122025!$H$3,U1659&lt;STD_01122025!$H$4,V1659&gt;STD_01122025!$H$5,X1659&gt;STD_01122025!$H$6,OR(AF1659="ND",AF1659&lt;STD_01122025!$H$7),AH1659="ND"),"Pass","Fail"),IF(E1659="Flight",IF(AND(T1659&gt;STD_01122025!$J$3,U1659&lt;STD_01122025!$J$4,X1659&gt;STD_01122025!$J$6,OR(AF1659="ND",AF1659&lt;STD_01122025!$J$7),AH1659="ND"),"Pass","Fail"),""))))))</f>
        <v/>
      </c>
      <c r="AM1659" s="62" t="str">
        <f>IF(ISBLANK(B1659),"",IFERROR(IF(VLOOKUP(B1659,'Np PL4 Stock'!$A:$J,10,FALSE)="Np4",D1659-VLOOKUP(B1659,'Np PL4 Stock'!$A:$E,5,FALSE),D1659-VLOOKUP(B1659,'Np PL4 Stock'!$A:$E,5,FALSE)-1),""))</f>
        <v/>
      </c>
      <c r="AN1659" s="147"/>
      <c r="AO1659" s="147"/>
      <c r="AP1659" s="59"/>
      <c r="AQ1659" s="59"/>
      <c r="AR1659" s="59"/>
      <c r="AS1659" s="59"/>
      <c r="AT1659" s="73"/>
      <c r="AU1659" s="73"/>
      <c r="AV1659" s="73"/>
      <c r="AW1659" s="73"/>
      <c r="AX1659" s="84"/>
      <c r="AY1659" s="59"/>
      <c r="AZ1659" s="59"/>
      <c r="BA1659" s="59"/>
      <c r="BB1659" s="59"/>
      <c r="BC1659" s="59"/>
      <c r="BD1659" s="59"/>
      <c r="BE1659" s="84"/>
      <c r="BF1659" s="84"/>
      <c r="BG1659" s="84"/>
      <c r="BH1659" s="84"/>
      <c r="BI1659" s="85"/>
      <c r="BJ1659" s="86"/>
      <c r="BK1659" s="86"/>
      <c r="BL1659" s="86"/>
      <c r="BM1659" s="86"/>
      <c r="BN1659" s="86"/>
      <c r="BO1659" s="59"/>
      <c r="BP1659" s="69"/>
      <c r="BQ1659" s="92">
        <v>0</v>
      </c>
      <c r="BR1659" s="93">
        <v>0</v>
      </c>
      <c r="BS1659" s="94" t="str">
        <f t="shared" si="265"/>
        <v/>
      </c>
      <c r="BT1659" s="95">
        <v>0</v>
      </c>
      <c r="BU1659" s="101" t="str">
        <f t="shared" si="266"/>
        <v/>
      </c>
      <c r="BV1659" s="102" t="str">
        <f t="shared" si="267"/>
        <v>-</v>
      </c>
      <c r="BW1659" s="103"/>
      <c r="BX1659" s="104" t="str">
        <f t="shared" si="268"/>
        <v>-</v>
      </c>
      <c r="BY1659" s="105"/>
      <c r="BZ1659" s="103"/>
      <c r="CA1659" s="106"/>
      <c r="CB1659" s="107"/>
      <c r="CC1659" s="112"/>
      <c r="CD1659" s="106"/>
      <c r="CE1659" s="103"/>
      <c r="CF1659" s="113"/>
      <c r="CG1659" s="114"/>
    </row>
    <row r="1660" spans="1:85">
      <c r="A1660" s="53" t="str">
        <f t="shared" si="269"/>
        <v>--</v>
      </c>
      <c r="B1660" s="47" t="str">
        <f t="shared" si="270"/>
        <v>-</v>
      </c>
      <c r="C1660" s="153"/>
      <c r="D1660" s="49"/>
      <c r="E1660" s="50"/>
      <c r="F1660" s="51"/>
      <c r="G1660" s="59"/>
      <c r="H1660" s="51"/>
      <c r="I1660" s="59"/>
      <c r="J1660" s="60" t="str">
        <f>IF(ISBLANK(H1660),"",IFERROR(VLOOKUP(B1660,'Np PL4 Stock'!$A:$D,4,FALSE),""))</f>
        <v/>
      </c>
      <c r="K1660" s="61" t="str">
        <f>IF(ISBLANK(H1660),"",SUMIF('Np PL4 Stock'!$A:$A,B1660,'Np PL4 Stock'!$N:$N))</f>
        <v/>
      </c>
      <c r="L1660" s="62" t="str">
        <f>IF(ISBLANK(H1660),"",VLOOKUP(LEFT(B1660,5),Unit!A:B,2,FALSE))</f>
        <v/>
      </c>
      <c r="M1660" s="63" t="str">
        <f>IF(ISBLANK(H1660),"",IFERROR(VLOOKUP(B1660,'Np PL4 Stock'!$A:$T,20,FALSE),""))</f>
        <v/>
      </c>
      <c r="N1660" s="63" t="str">
        <f>IF(ISBLANK(H1660),"",IFERROR(VLOOKUP(B1660,'Np PL4 Stock'!$A:$U,21,FALSE),""))</f>
        <v/>
      </c>
      <c r="O1660" s="62" t="str">
        <f t="shared" si="263"/>
        <v/>
      </c>
      <c r="P1660" s="62" t="str">
        <f t="shared" si="261"/>
        <v/>
      </c>
      <c r="Q1660" s="67" t="str">
        <f t="shared" si="264"/>
        <v/>
      </c>
      <c r="R1660" s="67" t="str">
        <f t="shared" si="262"/>
        <v/>
      </c>
      <c r="S1660" s="59"/>
      <c r="T1660" s="147"/>
      <c r="U1660" s="147"/>
      <c r="V1660" s="59"/>
      <c r="W1660" s="59"/>
      <c r="X1660" s="59"/>
      <c r="Y1660" s="59"/>
      <c r="Z1660" s="59"/>
      <c r="AA1660" s="59"/>
      <c r="AB1660" s="59"/>
      <c r="AC1660" s="59"/>
      <c r="AD1660" s="59"/>
      <c r="AE1660" s="59"/>
      <c r="AF1660" s="73"/>
      <c r="AG1660" s="73"/>
      <c r="AH1660" s="73"/>
      <c r="AI1660" s="73"/>
      <c r="AJ1660" s="73"/>
      <c r="AK1660" s="73"/>
      <c r="AL1660" s="77" t="str">
        <f>IF(ISBLANK(S1660),"",IF(AJ1660="Fail","Fail",IF(E1660="PL4",IF(AND(T1660&gt;STD_01122025!$D$3,U1660&lt;STD_01122025!$D$4,OR(AF1660="ND",AF1660&lt;STD_01122025!$D$7),AH1660="ND"),"Pass","Fail"),IF(E1660="PL12",IF(AND(S1660&lt;STD_01122025!$F$2,T1660&gt;STD_01122025!$F$3,U1660&lt;STD_01122025!$F$4,V1660&gt;STD_01122025!$F$5,X1660&gt;STD_01122025!$F$6,OR(AF1660="ND",AF1660&lt;STD_01122025!$F$7),AH1660="ND"),"Pass","Fail"),IF(E1660="SuperPL",IF(AND(T1660&gt;STD_01122025!$H$3,U1660&lt;STD_01122025!$H$4,V1660&gt;STD_01122025!$H$5,X1660&gt;STD_01122025!$H$6,OR(AF1660="ND",AF1660&lt;STD_01122025!$H$7),AH1660="ND"),"Pass","Fail"),IF(E1660="Flight",IF(AND(T1660&gt;STD_01122025!$J$3,U1660&lt;STD_01122025!$J$4,X1660&gt;STD_01122025!$J$6,OR(AF1660="ND",AF1660&lt;STD_01122025!$J$7),AH1660="ND"),"Pass","Fail"),""))))))</f>
        <v/>
      </c>
      <c r="AM1660" s="62" t="str">
        <f>IF(ISBLANK(B1660),"",IFERROR(IF(VLOOKUP(B1660,'Np PL4 Stock'!$A:$J,10,FALSE)="Np4",D1660-VLOOKUP(B1660,'Np PL4 Stock'!$A:$E,5,FALSE),D1660-VLOOKUP(B1660,'Np PL4 Stock'!$A:$E,5,FALSE)-1),""))</f>
        <v/>
      </c>
      <c r="AN1660" s="147"/>
      <c r="AO1660" s="147"/>
      <c r="AP1660" s="59"/>
      <c r="AQ1660" s="59"/>
      <c r="AR1660" s="59"/>
      <c r="AS1660" s="59"/>
      <c r="AT1660" s="73"/>
      <c r="AU1660" s="73"/>
      <c r="AV1660" s="73"/>
      <c r="AW1660" s="73"/>
      <c r="AX1660" s="84"/>
      <c r="AY1660" s="59"/>
      <c r="AZ1660" s="59"/>
      <c r="BA1660" s="59"/>
      <c r="BB1660" s="59"/>
      <c r="BC1660" s="59"/>
      <c r="BD1660" s="59"/>
      <c r="BE1660" s="84"/>
      <c r="BF1660" s="84"/>
      <c r="BG1660" s="84"/>
      <c r="BH1660" s="84"/>
      <c r="BI1660" s="85"/>
      <c r="BJ1660" s="86"/>
      <c r="BK1660" s="86"/>
      <c r="BL1660" s="86"/>
      <c r="BM1660" s="86"/>
      <c r="BN1660" s="86"/>
      <c r="BO1660" s="59"/>
      <c r="BP1660" s="69"/>
      <c r="BQ1660" s="92">
        <v>0</v>
      </c>
      <c r="BR1660" s="93">
        <v>0</v>
      </c>
      <c r="BS1660" s="94" t="str">
        <f t="shared" si="265"/>
        <v/>
      </c>
      <c r="BT1660" s="95">
        <v>0</v>
      </c>
      <c r="BU1660" s="101" t="str">
        <f t="shared" si="266"/>
        <v/>
      </c>
      <c r="BV1660" s="102" t="str">
        <f t="shared" si="267"/>
        <v>-</v>
      </c>
      <c r="BW1660" s="103"/>
      <c r="BX1660" s="104" t="str">
        <f t="shared" si="268"/>
        <v>-</v>
      </c>
      <c r="BY1660" s="105"/>
      <c r="BZ1660" s="103"/>
      <c r="CA1660" s="106"/>
      <c r="CB1660" s="107"/>
      <c r="CC1660" s="112"/>
      <c r="CD1660" s="106"/>
      <c r="CE1660" s="103"/>
      <c r="CF1660" s="113"/>
      <c r="CG1660" s="114"/>
    </row>
    <row r="1661" spans="1:85">
      <c r="A1661" s="53" t="str">
        <f t="shared" si="269"/>
        <v>--</v>
      </c>
      <c r="B1661" s="47" t="str">
        <f t="shared" si="270"/>
        <v>-</v>
      </c>
      <c r="C1661" s="153"/>
      <c r="D1661" s="49"/>
      <c r="E1661" s="50"/>
      <c r="F1661" s="51"/>
      <c r="G1661" s="59"/>
      <c r="H1661" s="51"/>
      <c r="I1661" s="59"/>
      <c r="J1661" s="60" t="str">
        <f>IF(ISBLANK(H1661),"",IFERROR(VLOOKUP(B1661,'Np PL4 Stock'!$A:$D,4,FALSE),""))</f>
        <v/>
      </c>
      <c r="K1661" s="61" t="str">
        <f>IF(ISBLANK(H1661),"",SUMIF('Np PL4 Stock'!$A:$A,B1661,'Np PL4 Stock'!$N:$N))</f>
        <v/>
      </c>
      <c r="L1661" s="62" t="str">
        <f>IF(ISBLANK(H1661),"",VLOOKUP(LEFT(B1661,5),Unit!A:B,2,FALSE))</f>
        <v/>
      </c>
      <c r="M1661" s="63" t="str">
        <f>IF(ISBLANK(H1661),"",IFERROR(VLOOKUP(B1661,'Np PL4 Stock'!$A:$T,20,FALSE),""))</f>
        <v/>
      </c>
      <c r="N1661" s="63" t="str">
        <f>IF(ISBLANK(H1661),"",IFERROR(VLOOKUP(B1661,'Np PL4 Stock'!$A:$U,21,FALSE),""))</f>
        <v/>
      </c>
      <c r="O1661" s="62" t="str">
        <f t="shared" si="263"/>
        <v/>
      </c>
      <c r="P1661" s="62" t="str">
        <f t="shared" si="261"/>
        <v/>
      </c>
      <c r="Q1661" s="67" t="str">
        <f t="shared" si="264"/>
        <v/>
      </c>
      <c r="R1661" s="67" t="str">
        <f t="shared" si="262"/>
        <v/>
      </c>
      <c r="S1661" s="59"/>
      <c r="T1661" s="147"/>
      <c r="U1661" s="147"/>
      <c r="V1661" s="59"/>
      <c r="W1661" s="59"/>
      <c r="X1661" s="59"/>
      <c r="Y1661" s="59"/>
      <c r="Z1661" s="59"/>
      <c r="AA1661" s="59"/>
      <c r="AB1661" s="59"/>
      <c r="AC1661" s="59"/>
      <c r="AD1661" s="59"/>
      <c r="AE1661" s="59"/>
      <c r="AF1661" s="73"/>
      <c r="AG1661" s="73"/>
      <c r="AH1661" s="73"/>
      <c r="AI1661" s="73"/>
      <c r="AJ1661" s="73"/>
      <c r="AK1661" s="73"/>
      <c r="AL1661" s="77" t="str">
        <f>IF(ISBLANK(S1661),"",IF(AJ1661="Fail","Fail",IF(E1661="PL4",IF(AND(T1661&gt;STD_01122025!$D$3,U1661&lt;STD_01122025!$D$4,OR(AF1661="ND",AF1661&lt;STD_01122025!$D$7),AH1661="ND"),"Pass","Fail"),IF(E1661="PL12",IF(AND(S1661&lt;STD_01122025!$F$2,T1661&gt;STD_01122025!$F$3,U1661&lt;STD_01122025!$F$4,V1661&gt;STD_01122025!$F$5,X1661&gt;STD_01122025!$F$6,OR(AF1661="ND",AF1661&lt;STD_01122025!$F$7),AH1661="ND"),"Pass","Fail"),IF(E1661="SuperPL",IF(AND(T1661&gt;STD_01122025!$H$3,U1661&lt;STD_01122025!$H$4,V1661&gt;STD_01122025!$H$5,X1661&gt;STD_01122025!$H$6,OR(AF1661="ND",AF1661&lt;STD_01122025!$H$7),AH1661="ND"),"Pass","Fail"),IF(E1661="Flight",IF(AND(T1661&gt;STD_01122025!$J$3,U1661&lt;STD_01122025!$J$4,X1661&gt;STD_01122025!$J$6,OR(AF1661="ND",AF1661&lt;STD_01122025!$J$7),AH1661="ND"),"Pass","Fail"),""))))))</f>
        <v/>
      </c>
      <c r="AM1661" s="62" t="str">
        <f>IF(ISBLANK(B1661),"",IFERROR(IF(VLOOKUP(B1661,'Np PL4 Stock'!$A:$J,10,FALSE)="Np4",D1661-VLOOKUP(B1661,'Np PL4 Stock'!$A:$E,5,FALSE),D1661-VLOOKUP(B1661,'Np PL4 Stock'!$A:$E,5,FALSE)-1),""))</f>
        <v/>
      </c>
      <c r="AN1661" s="147"/>
      <c r="AO1661" s="147"/>
      <c r="AP1661" s="59"/>
      <c r="AQ1661" s="59"/>
      <c r="AR1661" s="59"/>
      <c r="AS1661" s="59"/>
      <c r="AT1661" s="73"/>
      <c r="AU1661" s="73"/>
      <c r="AV1661" s="73"/>
      <c r="AW1661" s="73"/>
      <c r="AX1661" s="84"/>
      <c r="AY1661" s="59"/>
      <c r="AZ1661" s="59"/>
      <c r="BA1661" s="59"/>
      <c r="BB1661" s="59"/>
      <c r="BC1661" s="59"/>
      <c r="BD1661" s="59"/>
      <c r="BE1661" s="84"/>
      <c r="BF1661" s="84"/>
      <c r="BG1661" s="84"/>
      <c r="BH1661" s="84"/>
      <c r="BI1661" s="85"/>
      <c r="BJ1661" s="86"/>
      <c r="BK1661" s="86"/>
      <c r="BL1661" s="86"/>
      <c r="BM1661" s="86"/>
      <c r="BN1661" s="86"/>
      <c r="BO1661" s="59"/>
      <c r="BP1661" s="69"/>
      <c r="BQ1661" s="92">
        <v>0</v>
      </c>
      <c r="BR1661" s="93">
        <v>0</v>
      </c>
      <c r="BS1661" s="94" t="str">
        <f t="shared" si="265"/>
        <v/>
      </c>
      <c r="BT1661" s="95">
        <v>0</v>
      </c>
      <c r="BU1661" s="101" t="str">
        <f t="shared" si="266"/>
        <v/>
      </c>
      <c r="BV1661" s="102" t="str">
        <f t="shared" si="267"/>
        <v>-</v>
      </c>
      <c r="BW1661" s="103"/>
      <c r="BX1661" s="104" t="str">
        <f t="shared" si="268"/>
        <v>-</v>
      </c>
      <c r="BY1661" s="105"/>
      <c r="BZ1661" s="103"/>
      <c r="CA1661" s="106"/>
      <c r="CB1661" s="107"/>
      <c r="CC1661" s="112"/>
      <c r="CD1661" s="106"/>
      <c r="CE1661" s="103"/>
      <c r="CF1661" s="113"/>
      <c r="CG1661" s="114"/>
    </row>
    <row r="1662" spans="1:85">
      <c r="A1662" s="53" t="str">
        <f t="shared" si="269"/>
        <v>--</v>
      </c>
      <c r="B1662" s="47" t="str">
        <f t="shared" si="270"/>
        <v>-</v>
      </c>
      <c r="C1662" s="153"/>
      <c r="D1662" s="49"/>
      <c r="E1662" s="50"/>
      <c r="F1662" s="51"/>
      <c r="G1662" s="59"/>
      <c r="H1662" s="51"/>
      <c r="I1662" s="59"/>
      <c r="J1662" s="60" t="str">
        <f>IF(ISBLANK(H1662),"",IFERROR(VLOOKUP(B1662,'Np PL4 Stock'!$A:$D,4,FALSE),""))</f>
        <v/>
      </c>
      <c r="K1662" s="61" t="str">
        <f>IF(ISBLANK(H1662),"",SUMIF('Np PL4 Stock'!$A:$A,B1662,'Np PL4 Stock'!$N:$N))</f>
        <v/>
      </c>
      <c r="L1662" s="62" t="str">
        <f>IF(ISBLANK(H1662),"",VLOOKUP(LEFT(B1662,5),Unit!A:B,2,FALSE))</f>
        <v/>
      </c>
      <c r="M1662" s="63" t="str">
        <f>IF(ISBLANK(H1662),"",IFERROR(VLOOKUP(B1662,'Np PL4 Stock'!$A:$T,20,FALSE),""))</f>
        <v/>
      </c>
      <c r="N1662" s="63" t="str">
        <f>IF(ISBLANK(H1662),"",IFERROR(VLOOKUP(B1662,'Np PL4 Stock'!$A:$U,21,FALSE),""))</f>
        <v/>
      </c>
      <c r="O1662" s="62" t="str">
        <f t="shared" si="263"/>
        <v/>
      </c>
      <c r="P1662" s="62" t="str">
        <f t="shared" si="261"/>
        <v/>
      </c>
      <c r="Q1662" s="67" t="str">
        <f t="shared" si="264"/>
        <v/>
      </c>
      <c r="R1662" s="67" t="str">
        <f t="shared" si="262"/>
        <v/>
      </c>
      <c r="S1662" s="59"/>
      <c r="T1662" s="147"/>
      <c r="U1662" s="147"/>
      <c r="V1662" s="59"/>
      <c r="W1662" s="59"/>
      <c r="X1662" s="59"/>
      <c r="Y1662" s="59"/>
      <c r="Z1662" s="59"/>
      <c r="AA1662" s="59"/>
      <c r="AB1662" s="59"/>
      <c r="AC1662" s="59"/>
      <c r="AD1662" s="59"/>
      <c r="AE1662" s="59"/>
      <c r="AF1662" s="73"/>
      <c r="AG1662" s="73"/>
      <c r="AH1662" s="73"/>
      <c r="AI1662" s="73"/>
      <c r="AJ1662" s="73"/>
      <c r="AK1662" s="73"/>
      <c r="AL1662" s="77" t="str">
        <f>IF(ISBLANK(S1662),"",IF(AJ1662="Fail","Fail",IF(E1662="PL4",IF(AND(T1662&gt;STD_01122025!$D$3,U1662&lt;STD_01122025!$D$4,OR(AF1662="ND",AF1662&lt;STD_01122025!$D$7),AH1662="ND"),"Pass","Fail"),IF(E1662="PL12",IF(AND(S1662&lt;STD_01122025!$F$2,T1662&gt;STD_01122025!$F$3,U1662&lt;STD_01122025!$F$4,V1662&gt;STD_01122025!$F$5,X1662&gt;STD_01122025!$F$6,OR(AF1662="ND",AF1662&lt;STD_01122025!$F$7),AH1662="ND"),"Pass","Fail"),IF(E1662="SuperPL",IF(AND(T1662&gt;STD_01122025!$H$3,U1662&lt;STD_01122025!$H$4,V1662&gt;STD_01122025!$H$5,X1662&gt;STD_01122025!$H$6,OR(AF1662="ND",AF1662&lt;STD_01122025!$H$7),AH1662="ND"),"Pass","Fail"),IF(E1662="Flight",IF(AND(T1662&gt;STD_01122025!$J$3,U1662&lt;STD_01122025!$J$4,X1662&gt;STD_01122025!$J$6,OR(AF1662="ND",AF1662&lt;STD_01122025!$J$7),AH1662="ND"),"Pass","Fail"),""))))))</f>
        <v/>
      </c>
      <c r="AM1662" s="62" t="str">
        <f>IF(ISBLANK(B1662),"",IFERROR(IF(VLOOKUP(B1662,'Np PL4 Stock'!$A:$J,10,FALSE)="Np4",D1662-VLOOKUP(B1662,'Np PL4 Stock'!$A:$E,5,FALSE),D1662-VLOOKUP(B1662,'Np PL4 Stock'!$A:$E,5,FALSE)-1),""))</f>
        <v/>
      </c>
      <c r="AN1662" s="147"/>
      <c r="AO1662" s="147"/>
      <c r="AP1662" s="59"/>
      <c r="AQ1662" s="59"/>
      <c r="AR1662" s="59"/>
      <c r="AS1662" s="59"/>
      <c r="AT1662" s="73"/>
      <c r="AU1662" s="73"/>
      <c r="AV1662" s="73"/>
      <c r="AW1662" s="73"/>
      <c r="AX1662" s="84"/>
      <c r="AY1662" s="59"/>
      <c r="AZ1662" s="59"/>
      <c r="BA1662" s="59"/>
      <c r="BB1662" s="59"/>
      <c r="BC1662" s="59"/>
      <c r="BD1662" s="59"/>
      <c r="BE1662" s="84"/>
      <c r="BF1662" s="84"/>
      <c r="BG1662" s="84"/>
      <c r="BH1662" s="84"/>
      <c r="BI1662" s="85"/>
      <c r="BJ1662" s="86"/>
      <c r="BK1662" s="86"/>
      <c r="BL1662" s="86"/>
      <c r="BM1662" s="86"/>
      <c r="BN1662" s="86"/>
      <c r="BO1662" s="59"/>
      <c r="BP1662" s="69"/>
      <c r="BQ1662" s="92">
        <v>0</v>
      </c>
      <c r="BR1662" s="93">
        <v>0</v>
      </c>
      <c r="BS1662" s="94" t="str">
        <f t="shared" si="265"/>
        <v/>
      </c>
      <c r="BT1662" s="95">
        <v>0</v>
      </c>
      <c r="BU1662" s="101" t="str">
        <f t="shared" si="266"/>
        <v/>
      </c>
      <c r="BV1662" s="102" t="str">
        <f t="shared" si="267"/>
        <v>-</v>
      </c>
      <c r="BW1662" s="103"/>
      <c r="BX1662" s="104" t="str">
        <f t="shared" si="268"/>
        <v>-</v>
      </c>
      <c r="BY1662" s="105"/>
      <c r="BZ1662" s="103"/>
      <c r="CA1662" s="106"/>
      <c r="CB1662" s="107"/>
      <c r="CC1662" s="112"/>
      <c r="CD1662" s="106"/>
      <c r="CE1662" s="103"/>
      <c r="CF1662" s="113"/>
      <c r="CG1662" s="114"/>
    </row>
    <row r="1663" spans="1:85">
      <c r="A1663" s="53" t="str">
        <f t="shared" si="269"/>
        <v>--</v>
      </c>
      <c r="B1663" s="47" t="str">
        <f t="shared" si="270"/>
        <v>-</v>
      </c>
      <c r="C1663" s="153"/>
      <c r="D1663" s="49"/>
      <c r="E1663" s="50"/>
      <c r="F1663" s="51"/>
      <c r="G1663" s="59"/>
      <c r="H1663" s="51"/>
      <c r="I1663" s="59"/>
      <c r="J1663" s="60" t="str">
        <f>IF(ISBLANK(H1663),"",IFERROR(VLOOKUP(B1663,'Np PL4 Stock'!$A:$D,4,FALSE),""))</f>
        <v/>
      </c>
      <c r="K1663" s="61" t="str">
        <f>IF(ISBLANK(H1663),"",SUMIF('Np PL4 Stock'!$A:$A,B1663,'Np PL4 Stock'!$N:$N))</f>
        <v/>
      </c>
      <c r="L1663" s="62" t="str">
        <f>IF(ISBLANK(H1663),"",VLOOKUP(LEFT(B1663,5),Unit!A:B,2,FALSE))</f>
        <v/>
      </c>
      <c r="M1663" s="63" t="str">
        <f>IF(ISBLANK(H1663),"",IFERROR(VLOOKUP(B1663,'Np PL4 Stock'!$A:$T,20,FALSE),""))</f>
        <v/>
      </c>
      <c r="N1663" s="63" t="str">
        <f>IF(ISBLANK(H1663),"",IFERROR(VLOOKUP(B1663,'Np PL4 Stock'!$A:$U,21,FALSE),""))</f>
        <v/>
      </c>
      <c r="O1663" s="62" t="str">
        <f t="shared" si="263"/>
        <v/>
      </c>
      <c r="P1663" s="62" t="str">
        <f t="shared" si="261"/>
        <v/>
      </c>
      <c r="Q1663" s="67" t="str">
        <f t="shared" si="264"/>
        <v/>
      </c>
      <c r="R1663" s="67" t="str">
        <f t="shared" si="262"/>
        <v/>
      </c>
      <c r="S1663" s="59"/>
      <c r="T1663" s="147"/>
      <c r="U1663" s="147"/>
      <c r="V1663" s="59"/>
      <c r="W1663" s="59"/>
      <c r="X1663" s="59"/>
      <c r="Y1663" s="59"/>
      <c r="Z1663" s="59"/>
      <c r="AA1663" s="59"/>
      <c r="AB1663" s="59"/>
      <c r="AC1663" s="59"/>
      <c r="AD1663" s="59"/>
      <c r="AE1663" s="59"/>
      <c r="AF1663" s="73"/>
      <c r="AG1663" s="73"/>
      <c r="AH1663" s="73"/>
      <c r="AI1663" s="73"/>
      <c r="AJ1663" s="73"/>
      <c r="AK1663" s="73"/>
      <c r="AL1663" s="77" t="str">
        <f>IF(ISBLANK(S1663),"",IF(AJ1663="Fail","Fail",IF(E1663="PL4",IF(AND(T1663&gt;STD_01122025!$D$3,U1663&lt;STD_01122025!$D$4,OR(AF1663="ND",AF1663&lt;STD_01122025!$D$7),AH1663="ND"),"Pass","Fail"),IF(E1663="PL12",IF(AND(S1663&lt;STD_01122025!$F$2,T1663&gt;STD_01122025!$F$3,U1663&lt;STD_01122025!$F$4,V1663&gt;STD_01122025!$F$5,X1663&gt;STD_01122025!$F$6,OR(AF1663="ND",AF1663&lt;STD_01122025!$F$7),AH1663="ND"),"Pass","Fail"),IF(E1663="SuperPL",IF(AND(T1663&gt;STD_01122025!$H$3,U1663&lt;STD_01122025!$H$4,V1663&gt;STD_01122025!$H$5,X1663&gt;STD_01122025!$H$6,OR(AF1663="ND",AF1663&lt;STD_01122025!$H$7),AH1663="ND"),"Pass","Fail"),IF(E1663="Flight",IF(AND(T1663&gt;STD_01122025!$J$3,U1663&lt;STD_01122025!$J$4,X1663&gt;STD_01122025!$J$6,OR(AF1663="ND",AF1663&lt;STD_01122025!$J$7),AH1663="ND"),"Pass","Fail"),""))))))</f>
        <v/>
      </c>
      <c r="AM1663" s="62" t="str">
        <f>IF(ISBLANK(B1663),"",IFERROR(IF(VLOOKUP(B1663,'Np PL4 Stock'!$A:$J,10,FALSE)="Np4",D1663-VLOOKUP(B1663,'Np PL4 Stock'!$A:$E,5,FALSE),D1663-VLOOKUP(B1663,'Np PL4 Stock'!$A:$E,5,FALSE)-1),""))</f>
        <v/>
      </c>
      <c r="AN1663" s="147"/>
      <c r="AO1663" s="147"/>
      <c r="AP1663" s="59"/>
      <c r="AQ1663" s="59"/>
      <c r="AR1663" s="59"/>
      <c r="AS1663" s="59"/>
      <c r="AT1663" s="73"/>
      <c r="AU1663" s="73"/>
      <c r="AV1663" s="73"/>
      <c r="AW1663" s="73"/>
      <c r="AX1663" s="84"/>
      <c r="AY1663" s="59"/>
      <c r="AZ1663" s="59"/>
      <c r="BA1663" s="59"/>
      <c r="BB1663" s="59"/>
      <c r="BC1663" s="59"/>
      <c r="BD1663" s="59"/>
      <c r="BE1663" s="84"/>
      <c r="BF1663" s="84"/>
      <c r="BG1663" s="84"/>
      <c r="BH1663" s="84"/>
      <c r="BI1663" s="85"/>
      <c r="BJ1663" s="86"/>
      <c r="BK1663" s="86"/>
      <c r="BL1663" s="86"/>
      <c r="BM1663" s="86"/>
      <c r="BN1663" s="86"/>
      <c r="BO1663" s="59"/>
      <c r="BP1663" s="69"/>
      <c r="BQ1663" s="92">
        <v>0</v>
      </c>
      <c r="BR1663" s="93">
        <v>0</v>
      </c>
      <c r="BS1663" s="94" t="str">
        <f t="shared" si="265"/>
        <v/>
      </c>
      <c r="BT1663" s="95">
        <v>0</v>
      </c>
      <c r="BU1663" s="101" t="str">
        <f t="shared" si="266"/>
        <v/>
      </c>
      <c r="BV1663" s="102" t="str">
        <f t="shared" si="267"/>
        <v>-</v>
      </c>
      <c r="BW1663" s="103"/>
      <c r="BX1663" s="104" t="str">
        <f t="shared" si="268"/>
        <v>-</v>
      </c>
      <c r="BY1663" s="105"/>
      <c r="BZ1663" s="103"/>
      <c r="CA1663" s="106"/>
      <c r="CB1663" s="107"/>
      <c r="CC1663" s="112"/>
      <c r="CD1663" s="106"/>
      <c r="CE1663" s="103"/>
      <c r="CF1663" s="113"/>
      <c r="CG1663" s="114"/>
    </row>
    <row r="1664" spans="1:85">
      <c r="A1664" s="53" t="str">
        <f t="shared" si="269"/>
        <v>--</v>
      </c>
      <c r="B1664" s="47" t="str">
        <f t="shared" si="270"/>
        <v>-</v>
      </c>
      <c r="C1664" s="153"/>
      <c r="D1664" s="49"/>
      <c r="E1664" s="50"/>
      <c r="F1664" s="51"/>
      <c r="G1664" s="59"/>
      <c r="H1664" s="51"/>
      <c r="I1664" s="59"/>
      <c r="J1664" s="60" t="str">
        <f>IF(ISBLANK(H1664),"",IFERROR(VLOOKUP(B1664,'Np PL4 Stock'!$A:$D,4,FALSE),""))</f>
        <v/>
      </c>
      <c r="K1664" s="61" t="str">
        <f>IF(ISBLANK(H1664),"",SUMIF('Np PL4 Stock'!$A:$A,B1664,'Np PL4 Stock'!$N:$N))</f>
        <v/>
      </c>
      <c r="L1664" s="62" t="str">
        <f>IF(ISBLANK(H1664),"",VLOOKUP(LEFT(B1664,5),Unit!A:B,2,FALSE))</f>
        <v/>
      </c>
      <c r="M1664" s="63" t="str">
        <f>IF(ISBLANK(H1664),"",IFERROR(VLOOKUP(B1664,'Np PL4 Stock'!$A:$T,20,FALSE),""))</f>
        <v/>
      </c>
      <c r="N1664" s="63" t="str">
        <f>IF(ISBLANK(H1664),"",IFERROR(VLOOKUP(B1664,'Np PL4 Stock'!$A:$U,21,FALSE),""))</f>
        <v/>
      </c>
      <c r="O1664" s="62" t="str">
        <f t="shared" si="263"/>
        <v/>
      </c>
      <c r="P1664" s="62" t="str">
        <f t="shared" si="261"/>
        <v/>
      </c>
      <c r="Q1664" s="67" t="str">
        <f t="shared" si="264"/>
        <v/>
      </c>
      <c r="R1664" s="67" t="str">
        <f t="shared" si="262"/>
        <v/>
      </c>
      <c r="S1664" s="59"/>
      <c r="T1664" s="147"/>
      <c r="U1664" s="147"/>
      <c r="V1664" s="59"/>
      <c r="W1664" s="59"/>
      <c r="X1664" s="59"/>
      <c r="Y1664" s="59"/>
      <c r="Z1664" s="59"/>
      <c r="AA1664" s="59"/>
      <c r="AB1664" s="59"/>
      <c r="AC1664" s="59"/>
      <c r="AD1664" s="59"/>
      <c r="AE1664" s="59"/>
      <c r="AF1664" s="73"/>
      <c r="AG1664" s="73"/>
      <c r="AH1664" s="73"/>
      <c r="AI1664" s="73"/>
      <c r="AJ1664" s="73"/>
      <c r="AK1664" s="73"/>
      <c r="AL1664" s="77" t="str">
        <f>IF(ISBLANK(S1664),"",IF(AJ1664="Fail","Fail",IF(E1664="PL4",IF(AND(T1664&gt;STD_01122025!$D$3,U1664&lt;STD_01122025!$D$4,OR(AF1664="ND",AF1664&lt;STD_01122025!$D$7),AH1664="ND"),"Pass","Fail"),IF(E1664="PL12",IF(AND(S1664&lt;STD_01122025!$F$2,T1664&gt;STD_01122025!$F$3,U1664&lt;STD_01122025!$F$4,V1664&gt;STD_01122025!$F$5,X1664&gt;STD_01122025!$F$6,OR(AF1664="ND",AF1664&lt;STD_01122025!$F$7),AH1664="ND"),"Pass","Fail"),IF(E1664="SuperPL",IF(AND(T1664&gt;STD_01122025!$H$3,U1664&lt;STD_01122025!$H$4,V1664&gt;STD_01122025!$H$5,X1664&gt;STD_01122025!$H$6,OR(AF1664="ND",AF1664&lt;STD_01122025!$H$7),AH1664="ND"),"Pass","Fail"),IF(E1664="Flight",IF(AND(T1664&gt;STD_01122025!$J$3,U1664&lt;STD_01122025!$J$4,X1664&gt;STD_01122025!$J$6,OR(AF1664="ND",AF1664&lt;STD_01122025!$J$7),AH1664="ND"),"Pass","Fail"),""))))))</f>
        <v/>
      </c>
      <c r="AM1664" s="62" t="str">
        <f>IF(ISBLANK(B1664),"",IFERROR(IF(VLOOKUP(B1664,'Np PL4 Stock'!$A:$J,10,FALSE)="Np4",D1664-VLOOKUP(B1664,'Np PL4 Stock'!$A:$E,5,FALSE),D1664-VLOOKUP(B1664,'Np PL4 Stock'!$A:$E,5,FALSE)-1),""))</f>
        <v/>
      </c>
      <c r="AN1664" s="147"/>
      <c r="AO1664" s="147"/>
      <c r="AP1664" s="59"/>
      <c r="AQ1664" s="59"/>
      <c r="AR1664" s="59"/>
      <c r="AS1664" s="59"/>
      <c r="AT1664" s="73"/>
      <c r="AU1664" s="73"/>
      <c r="AV1664" s="73"/>
      <c r="AW1664" s="73"/>
      <c r="AX1664" s="84"/>
      <c r="AY1664" s="59"/>
      <c r="AZ1664" s="59"/>
      <c r="BA1664" s="59"/>
      <c r="BB1664" s="59"/>
      <c r="BC1664" s="59"/>
      <c r="BD1664" s="59"/>
      <c r="BE1664" s="84"/>
      <c r="BF1664" s="84"/>
      <c r="BG1664" s="84"/>
      <c r="BH1664" s="84"/>
      <c r="BI1664" s="85"/>
      <c r="BJ1664" s="86"/>
      <c r="BK1664" s="86"/>
      <c r="BL1664" s="86"/>
      <c r="BM1664" s="86"/>
      <c r="BN1664" s="86"/>
      <c r="BO1664" s="59"/>
      <c r="BP1664" s="69"/>
      <c r="BQ1664" s="92">
        <v>0</v>
      </c>
      <c r="BR1664" s="93">
        <v>0</v>
      </c>
      <c r="BS1664" s="94" t="str">
        <f t="shared" si="265"/>
        <v/>
      </c>
      <c r="BT1664" s="95">
        <v>0</v>
      </c>
      <c r="BU1664" s="101" t="str">
        <f t="shared" si="266"/>
        <v/>
      </c>
      <c r="BV1664" s="102" t="str">
        <f t="shared" si="267"/>
        <v>-</v>
      </c>
      <c r="BW1664" s="103"/>
      <c r="BX1664" s="104" t="str">
        <f t="shared" si="268"/>
        <v>-</v>
      </c>
      <c r="BY1664" s="105"/>
      <c r="BZ1664" s="103"/>
      <c r="CA1664" s="106"/>
      <c r="CB1664" s="107"/>
      <c r="CC1664" s="112"/>
      <c r="CD1664" s="106"/>
      <c r="CE1664" s="103"/>
      <c r="CF1664" s="113"/>
      <c r="CG1664" s="114"/>
    </row>
    <row r="1665" spans="1:85">
      <c r="A1665" s="53" t="str">
        <f t="shared" si="269"/>
        <v>--</v>
      </c>
      <c r="B1665" s="47" t="str">
        <f t="shared" si="270"/>
        <v>-</v>
      </c>
      <c r="C1665" s="153"/>
      <c r="D1665" s="49"/>
      <c r="E1665" s="50"/>
      <c r="F1665" s="51"/>
      <c r="G1665" s="59"/>
      <c r="H1665" s="51"/>
      <c r="I1665" s="59"/>
      <c r="J1665" s="60" t="str">
        <f>IF(ISBLANK(H1665),"",IFERROR(VLOOKUP(B1665,'Np PL4 Stock'!$A:$D,4,FALSE),""))</f>
        <v/>
      </c>
      <c r="K1665" s="61" t="str">
        <f>IF(ISBLANK(H1665),"",SUMIF('Np PL4 Stock'!$A:$A,B1665,'Np PL4 Stock'!$N:$N))</f>
        <v/>
      </c>
      <c r="L1665" s="62" t="str">
        <f>IF(ISBLANK(H1665),"",VLOOKUP(LEFT(B1665,5),Unit!A:B,2,FALSE))</f>
        <v/>
      </c>
      <c r="M1665" s="63" t="str">
        <f>IF(ISBLANK(H1665),"",IFERROR(VLOOKUP(B1665,'Np PL4 Stock'!$A:$T,20,FALSE),""))</f>
        <v/>
      </c>
      <c r="N1665" s="63" t="str">
        <f>IF(ISBLANK(H1665),"",IFERROR(VLOOKUP(B1665,'Np PL4 Stock'!$A:$U,21,FALSE),""))</f>
        <v/>
      </c>
      <c r="O1665" s="62" t="str">
        <f t="shared" si="263"/>
        <v/>
      </c>
      <c r="P1665" s="62" t="str">
        <f t="shared" si="261"/>
        <v/>
      </c>
      <c r="Q1665" s="67" t="str">
        <f t="shared" si="264"/>
        <v/>
      </c>
      <c r="R1665" s="67" t="str">
        <f t="shared" si="262"/>
        <v/>
      </c>
      <c r="S1665" s="59"/>
      <c r="T1665" s="147"/>
      <c r="U1665" s="147"/>
      <c r="V1665" s="59"/>
      <c r="W1665" s="59"/>
      <c r="X1665" s="59"/>
      <c r="Y1665" s="59"/>
      <c r="Z1665" s="59"/>
      <c r="AA1665" s="59"/>
      <c r="AB1665" s="59"/>
      <c r="AC1665" s="59"/>
      <c r="AD1665" s="59"/>
      <c r="AE1665" s="59"/>
      <c r="AF1665" s="73"/>
      <c r="AG1665" s="73"/>
      <c r="AH1665" s="73"/>
      <c r="AI1665" s="73"/>
      <c r="AJ1665" s="73"/>
      <c r="AK1665" s="73"/>
      <c r="AL1665" s="77" t="str">
        <f>IF(ISBLANK(S1665),"",IF(AJ1665="Fail","Fail",IF(E1665="PL4",IF(AND(T1665&gt;STD_01122025!$D$3,U1665&lt;STD_01122025!$D$4,OR(AF1665="ND",AF1665&lt;STD_01122025!$D$7),AH1665="ND"),"Pass","Fail"),IF(E1665="PL12",IF(AND(S1665&lt;STD_01122025!$F$2,T1665&gt;STD_01122025!$F$3,U1665&lt;STD_01122025!$F$4,V1665&gt;STD_01122025!$F$5,X1665&gt;STD_01122025!$F$6,OR(AF1665="ND",AF1665&lt;STD_01122025!$F$7),AH1665="ND"),"Pass","Fail"),IF(E1665="SuperPL",IF(AND(T1665&gt;STD_01122025!$H$3,U1665&lt;STD_01122025!$H$4,V1665&gt;STD_01122025!$H$5,X1665&gt;STD_01122025!$H$6,OR(AF1665="ND",AF1665&lt;STD_01122025!$H$7),AH1665="ND"),"Pass","Fail"),IF(E1665="Flight",IF(AND(T1665&gt;STD_01122025!$J$3,U1665&lt;STD_01122025!$J$4,X1665&gt;STD_01122025!$J$6,OR(AF1665="ND",AF1665&lt;STD_01122025!$J$7),AH1665="ND"),"Pass","Fail"),""))))))</f>
        <v/>
      </c>
      <c r="AM1665" s="62" t="str">
        <f>IF(ISBLANK(B1665),"",IFERROR(IF(VLOOKUP(B1665,'Np PL4 Stock'!$A:$J,10,FALSE)="Np4",D1665-VLOOKUP(B1665,'Np PL4 Stock'!$A:$E,5,FALSE),D1665-VLOOKUP(B1665,'Np PL4 Stock'!$A:$E,5,FALSE)-1),""))</f>
        <v/>
      </c>
      <c r="AN1665" s="147"/>
      <c r="AO1665" s="147"/>
      <c r="AP1665" s="59"/>
      <c r="AQ1665" s="59"/>
      <c r="AR1665" s="59"/>
      <c r="AS1665" s="59"/>
      <c r="AT1665" s="73"/>
      <c r="AU1665" s="73"/>
      <c r="AV1665" s="73"/>
      <c r="AW1665" s="73"/>
      <c r="AX1665" s="84"/>
      <c r="AY1665" s="59"/>
      <c r="AZ1665" s="59"/>
      <c r="BA1665" s="59"/>
      <c r="BB1665" s="59"/>
      <c r="BC1665" s="59"/>
      <c r="BD1665" s="59"/>
      <c r="BE1665" s="84"/>
      <c r="BF1665" s="84"/>
      <c r="BG1665" s="84"/>
      <c r="BH1665" s="84"/>
      <c r="BI1665" s="85"/>
      <c r="BJ1665" s="86"/>
      <c r="BK1665" s="86"/>
      <c r="BL1665" s="86"/>
      <c r="BM1665" s="86"/>
      <c r="BN1665" s="86"/>
      <c r="BO1665" s="59"/>
      <c r="BP1665" s="69"/>
      <c r="BQ1665" s="92">
        <v>0</v>
      </c>
      <c r="BR1665" s="93">
        <v>0</v>
      </c>
      <c r="BS1665" s="94" t="str">
        <f t="shared" si="265"/>
        <v/>
      </c>
      <c r="BT1665" s="95">
        <v>0</v>
      </c>
      <c r="BU1665" s="101" t="str">
        <f t="shared" si="266"/>
        <v/>
      </c>
      <c r="BV1665" s="102" t="str">
        <f t="shared" si="267"/>
        <v>-</v>
      </c>
      <c r="BW1665" s="103"/>
      <c r="BX1665" s="104" t="str">
        <f t="shared" si="268"/>
        <v>-</v>
      </c>
      <c r="BY1665" s="105"/>
      <c r="BZ1665" s="103"/>
      <c r="CA1665" s="106"/>
      <c r="CB1665" s="107"/>
      <c r="CC1665" s="112"/>
      <c r="CD1665" s="106"/>
      <c r="CE1665" s="103"/>
      <c r="CF1665" s="113"/>
      <c r="CG1665" s="114"/>
    </row>
    <row r="1666" spans="1:85">
      <c r="A1666" s="53" t="str">
        <f t="shared" si="269"/>
        <v>--</v>
      </c>
      <c r="B1666" s="47" t="str">
        <f t="shared" si="270"/>
        <v>-</v>
      </c>
      <c r="C1666" s="153"/>
      <c r="D1666" s="49"/>
      <c r="E1666" s="50"/>
      <c r="F1666" s="51"/>
      <c r="G1666" s="59"/>
      <c r="H1666" s="51"/>
      <c r="I1666" s="59"/>
      <c r="J1666" s="60" t="str">
        <f>IF(ISBLANK(H1666),"",IFERROR(VLOOKUP(B1666,'Np PL4 Stock'!$A:$D,4,FALSE),""))</f>
        <v/>
      </c>
      <c r="K1666" s="61" t="str">
        <f>IF(ISBLANK(H1666),"",SUMIF('Np PL4 Stock'!$A:$A,B1666,'Np PL4 Stock'!$N:$N))</f>
        <v/>
      </c>
      <c r="L1666" s="62" t="str">
        <f>IF(ISBLANK(H1666),"",VLOOKUP(LEFT(B1666,5),Unit!A:B,2,FALSE))</f>
        <v/>
      </c>
      <c r="M1666" s="63" t="str">
        <f>IF(ISBLANK(H1666),"",IFERROR(VLOOKUP(B1666,'Np PL4 Stock'!$A:$T,20,FALSE),""))</f>
        <v/>
      </c>
      <c r="N1666" s="63" t="str">
        <f>IF(ISBLANK(H1666),"",IFERROR(VLOOKUP(B1666,'Np PL4 Stock'!$A:$U,21,FALSE),""))</f>
        <v/>
      </c>
      <c r="O1666" s="62" t="str">
        <f t="shared" si="263"/>
        <v/>
      </c>
      <c r="P1666" s="62" t="str">
        <f t="shared" si="261"/>
        <v/>
      </c>
      <c r="Q1666" s="67" t="str">
        <f t="shared" si="264"/>
        <v/>
      </c>
      <c r="R1666" s="67" t="str">
        <f t="shared" si="262"/>
        <v/>
      </c>
      <c r="S1666" s="59"/>
      <c r="T1666" s="147"/>
      <c r="U1666" s="147"/>
      <c r="V1666" s="59"/>
      <c r="W1666" s="59"/>
      <c r="X1666" s="59"/>
      <c r="Y1666" s="59"/>
      <c r="Z1666" s="59"/>
      <c r="AA1666" s="59"/>
      <c r="AB1666" s="59"/>
      <c r="AC1666" s="59"/>
      <c r="AD1666" s="59"/>
      <c r="AE1666" s="59"/>
      <c r="AF1666" s="73"/>
      <c r="AG1666" s="73"/>
      <c r="AH1666" s="73"/>
      <c r="AI1666" s="73"/>
      <c r="AJ1666" s="73"/>
      <c r="AK1666" s="73"/>
      <c r="AL1666" s="77" t="str">
        <f>IF(ISBLANK(S1666),"",IF(AJ1666="Fail","Fail",IF(E1666="PL4",IF(AND(T1666&gt;STD_01122025!$D$3,U1666&lt;STD_01122025!$D$4,OR(AF1666="ND",AF1666&lt;STD_01122025!$D$7),AH1666="ND"),"Pass","Fail"),IF(E1666="PL12",IF(AND(S1666&lt;STD_01122025!$F$2,T1666&gt;STD_01122025!$F$3,U1666&lt;STD_01122025!$F$4,V1666&gt;STD_01122025!$F$5,X1666&gt;STD_01122025!$F$6,OR(AF1666="ND",AF1666&lt;STD_01122025!$F$7),AH1666="ND"),"Pass","Fail"),IF(E1666="SuperPL",IF(AND(T1666&gt;STD_01122025!$H$3,U1666&lt;STD_01122025!$H$4,V1666&gt;STD_01122025!$H$5,X1666&gt;STD_01122025!$H$6,OR(AF1666="ND",AF1666&lt;STD_01122025!$H$7),AH1666="ND"),"Pass","Fail"),IF(E1666="Flight",IF(AND(T1666&gt;STD_01122025!$J$3,U1666&lt;STD_01122025!$J$4,X1666&gt;STD_01122025!$J$6,OR(AF1666="ND",AF1666&lt;STD_01122025!$J$7),AH1666="ND"),"Pass","Fail"),""))))))</f>
        <v/>
      </c>
      <c r="AM1666" s="62" t="str">
        <f>IF(ISBLANK(B1666),"",IFERROR(IF(VLOOKUP(B1666,'Np PL4 Stock'!$A:$J,10,FALSE)="Np4",D1666-VLOOKUP(B1666,'Np PL4 Stock'!$A:$E,5,FALSE),D1666-VLOOKUP(B1666,'Np PL4 Stock'!$A:$E,5,FALSE)-1),""))</f>
        <v/>
      </c>
      <c r="AN1666" s="147"/>
      <c r="AO1666" s="147"/>
      <c r="AP1666" s="59"/>
      <c r="AQ1666" s="59"/>
      <c r="AR1666" s="59"/>
      <c r="AS1666" s="59"/>
      <c r="AT1666" s="73"/>
      <c r="AU1666" s="73"/>
      <c r="AV1666" s="73"/>
      <c r="AW1666" s="73"/>
      <c r="AX1666" s="84"/>
      <c r="AY1666" s="59"/>
      <c r="AZ1666" s="59"/>
      <c r="BA1666" s="59"/>
      <c r="BB1666" s="59"/>
      <c r="BC1666" s="59"/>
      <c r="BD1666" s="59"/>
      <c r="BE1666" s="84"/>
      <c r="BF1666" s="84"/>
      <c r="BG1666" s="84"/>
      <c r="BH1666" s="84"/>
      <c r="BI1666" s="85"/>
      <c r="BJ1666" s="86"/>
      <c r="BK1666" s="86"/>
      <c r="BL1666" s="86"/>
      <c r="BM1666" s="86"/>
      <c r="BN1666" s="86"/>
      <c r="BO1666" s="59"/>
      <c r="BP1666" s="69"/>
      <c r="BQ1666" s="92">
        <v>0</v>
      </c>
      <c r="BR1666" s="93">
        <v>0</v>
      </c>
      <c r="BS1666" s="94" t="str">
        <f t="shared" si="265"/>
        <v/>
      </c>
      <c r="BT1666" s="95">
        <v>0</v>
      </c>
      <c r="BU1666" s="101" t="str">
        <f t="shared" si="266"/>
        <v/>
      </c>
      <c r="BV1666" s="102" t="str">
        <f t="shared" si="267"/>
        <v>-</v>
      </c>
      <c r="BW1666" s="103"/>
      <c r="BX1666" s="104" t="str">
        <f t="shared" si="268"/>
        <v>-</v>
      </c>
      <c r="BY1666" s="105"/>
      <c r="BZ1666" s="103"/>
      <c r="CA1666" s="106"/>
      <c r="CB1666" s="107"/>
      <c r="CC1666" s="112"/>
      <c r="CD1666" s="106"/>
      <c r="CE1666" s="103"/>
      <c r="CF1666" s="113"/>
      <c r="CG1666" s="114"/>
    </row>
    <row r="1667" spans="1:85">
      <c r="A1667" s="53" t="str">
        <f t="shared" si="269"/>
        <v>--</v>
      </c>
      <c r="B1667" s="47" t="str">
        <f t="shared" si="270"/>
        <v>-</v>
      </c>
      <c r="C1667" s="153"/>
      <c r="D1667" s="49"/>
      <c r="E1667" s="50"/>
      <c r="F1667" s="51"/>
      <c r="G1667" s="59"/>
      <c r="H1667" s="51"/>
      <c r="I1667" s="59"/>
      <c r="J1667" s="60" t="str">
        <f>IF(ISBLANK(H1667),"",IFERROR(VLOOKUP(B1667,'Np PL4 Stock'!$A:$D,4,FALSE),""))</f>
        <v/>
      </c>
      <c r="K1667" s="61" t="str">
        <f>IF(ISBLANK(H1667),"",SUMIF('Np PL4 Stock'!$A:$A,B1667,'Np PL4 Stock'!$N:$N))</f>
        <v/>
      </c>
      <c r="L1667" s="62" t="str">
        <f>IF(ISBLANK(H1667),"",VLOOKUP(LEFT(B1667,5),Unit!A:B,2,FALSE))</f>
        <v/>
      </c>
      <c r="M1667" s="63" t="str">
        <f>IF(ISBLANK(H1667),"",IFERROR(VLOOKUP(B1667,'Np PL4 Stock'!$A:$T,20,FALSE),""))</f>
        <v/>
      </c>
      <c r="N1667" s="63" t="str">
        <f>IF(ISBLANK(H1667),"",IFERROR(VLOOKUP(B1667,'Np PL4 Stock'!$A:$U,21,FALSE),""))</f>
        <v/>
      </c>
      <c r="O1667" s="62" t="str">
        <f t="shared" si="263"/>
        <v/>
      </c>
      <c r="P1667" s="62" t="str">
        <f t="shared" ref="P1667:P1730" si="271">IFERROR((SUMIFS(BS:BS,A:A,A1667))/(L1667*10^3),"")</f>
        <v/>
      </c>
      <c r="Q1667" s="67" t="str">
        <f t="shared" si="264"/>
        <v/>
      </c>
      <c r="R1667" s="67" t="str">
        <f t="shared" ref="R1667:R1730" si="272">IFERROR(SUM(SUMIF(B:B,B1667,BS:BS),SUMIF(B:B,B1667,BT:BT))/(K1667*10^6),"")</f>
        <v/>
      </c>
      <c r="S1667" s="59"/>
      <c r="T1667" s="147"/>
      <c r="U1667" s="147"/>
      <c r="V1667" s="59"/>
      <c r="W1667" s="59"/>
      <c r="X1667" s="59"/>
      <c r="Y1667" s="59"/>
      <c r="Z1667" s="59"/>
      <c r="AA1667" s="59"/>
      <c r="AB1667" s="59"/>
      <c r="AC1667" s="59"/>
      <c r="AD1667" s="59"/>
      <c r="AE1667" s="59"/>
      <c r="AF1667" s="73"/>
      <c r="AG1667" s="73"/>
      <c r="AH1667" s="73"/>
      <c r="AI1667" s="73"/>
      <c r="AJ1667" s="73"/>
      <c r="AK1667" s="73"/>
      <c r="AL1667" s="77" t="str">
        <f>IF(ISBLANK(S1667),"",IF(AJ1667="Fail","Fail",IF(E1667="PL4",IF(AND(T1667&gt;STD_01122025!$D$3,U1667&lt;STD_01122025!$D$4,OR(AF1667="ND",AF1667&lt;STD_01122025!$D$7),AH1667="ND"),"Pass","Fail"),IF(E1667="PL12",IF(AND(S1667&lt;STD_01122025!$F$2,T1667&gt;STD_01122025!$F$3,U1667&lt;STD_01122025!$F$4,V1667&gt;STD_01122025!$F$5,X1667&gt;STD_01122025!$F$6,OR(AF1667="ND",AF1667&lt;STD_01122025!$F$7),AH1667="ND"),"Pass","Fail"),IF(E1667="SuperPL",IF(AND(T1667&gt;STD_01122025!$H$3,U1667&lt;STD_01122025!$H$4,V1667&gt;STD_01122025!$H$5,X1667&gt;STD_01122025!$H$6,OR(AF1667="ND",AF1667&lt;STD_01122025!$H$7),AH1667="ND"),"Pass","Fail"),IF(E1667="Flight",IF(AND(T1667&gt;STD_01122025!$J$3,U1667&lt;STD_01122025!$J$4,X1667&gt;STD_01122025!$J$6,OR(AF1667="ND",AF1667&lt;STD_01122025!$J$7),AH1667="ND"),"Pass","Fail"),""))))))</f>
        <v/>
      </c>
      <c r="AM1667" s="62" t="str">
        <f>IF(ISBLANK(B1667),"",IFERROR(IF(VLOOKUP(B1667,'Np PL4 Stock'!$A:$J,10,FALSE)="Np4",D1667-VLOOKUP(B1667,'Np PL4 Stock'!$A:$E,5,FALSE),D1667-VLOOKUP(B1667,'Np PL4 Stock'!$A:$E,5,FALSE)-1),""))</f>
        <v/>
      </c>
      <c r="AN1667" s="147"/>
      <c r="AO1667" s="147"/>
      <c r="AP1667" s="59"/>
      <c r="AQ1667" s="59"/>
      <c r="AR1667" s="59"/>
      <c r="AS1667" s="59"/>
      <c r="AT1667" s="73"/>
      <c r="AU1667" s="73"/>
      <c r="AV1667" s="73"/>
      <c r="AW1667" s="73"/>
      <c r="AX1667" s="84"/>
      <c r="AY1667" s="59"/>
      <c r="AZ1667" s="59"/>
      <c r="BA1667" s="59"/>
      <c r="BB1667" s="59"/>
      <c r="BC1667" s="59"/>
      <c r="BD1667" s="59"/>
      <c r="BE1667" s="84"/>
      <c r="BF1667" s="84"/>
      <c r="BG1667" s="84"/>
      <c r="BH1667" s="84"/>
      <c r="BI1667" s="85"/>
      <c r="BJ1667" s="86"/>
      <c r="BK1667" s="86"/>
      <c r="BL1667" s="86"/>
      <c r="BM1667" s="86"/>
      <c r="BN1667" s="86"/>
      <c r="BO1667" s="59"/>
      <c r="BP1667" s="69"/>
      <c r="BQ1667" s="92">
        <v>0</v>
      </c>
      <c r="BR1667" s="93">
        <v>0</v>
      </c>
      <c r="BS1667" s="94" t="str">
        <f t="shared" si="265"/>
        <v/>
      </c>
      <c r="BT1667" s="95">
        <v>0</v>
      </c>
      <c r="BU1667" s="101" t="str">
        <f t="shared" si="266"/>
        <v/>
      </c>
      <c r="BV1667" s="102" t="str">
        <f t="shared" si="267"/>
        <v>-</v>
      </c>
      <c r="BW1667" s="103"/>
      <c r="BX1667" s="104" t="str">
        <f t="shared" si="268"/>
        <v>-</v>
      </c>
      <c r="BY1667" s="105"/>
      <c r="BZ1667" s="103"/>
      <c r="CA1667" s="106"/>
      <c r="CB1667" s="107"/>
      <c r="CC1667" s="112"/>
      <c r="CD1667" s="106"/>
      <c r="CE1667" s="103"/>
      <c r="CF1667" s="113"/>
      <c r="CG1667" s="114"/>
    </row>
    <row r="1668" spans="1:85">
      <c r="A1668" s="53" t="str">
        <f t="shared" si="269"/>
        <v>--</v>
      </c>
      <c r="B1668" s="47" t="str">
        <f t="shared" si="270"/>
        <v>-</v>
      </c>
      <c r="C1668" s="153"/>
      <c r="D1668" s="49"/>
      <c r="E1668" s="50"/>
      <c r="F1668" s="51"/>
      <c r="G1668" s="59"/>
      <c r="H1668" s="51"/>
      <c r="I1668" s="59"/>
      <c r="J1668" s="60" t="str">
        <f>IF(ISBLANK(H1668),"",IFERROR(VLOOKUP(B1668,'Np PL4 Stock'!$A:$D,4,FALSE),""))</f>
        <v/>
      </c>
      <c r="K1668" s="61" t="str">
        <f>IF(ISBLANK(H1668),"",SUMIF('Np PL4 Stock'!$A:$A,B1668,'Np PL4 Stock'!$N:$N))</f>
        <v/>
      </c>
      <c r="L1668" s="62" t="str">
        <f>IF(ISBLANK(H1668),"",VLOOKUP(LEFT(B1668,5),Unit!A:B,2,FALSE))</f>
        <v/>
      </c>
      <c r="M1668" s="63" t="str">
        <f>IF(ISBLANK(H1668),"",IFERROR(VLOOKUP(B1668,'Np PL4 Stock'!$A:$T,20,FALSE),""))</f>
        <v/>
      </c>
      <c r="N1668" s="63" t="str">
        <f>IF(ISBLANK(H1668),"",IFERROR(VLOOKUP(B1668,'Np PL4 Stock'!$A:$U,21,FALSE),""))</f>
        <v/>
      </c>
      <c r="O1668" s="62" t="str">
        <f t="shared" ref="O1668:O1731" si="273">IFERROR((K1668*10^6)/(L1668*10^3),"")</f>
        <v/>
      </c>
      <c r="P1668" s="62" t="str">
        <f t="shared" si="271"/>
        <v/>
      </c>
      <c r="Q1668" s="67" t="str">
        <f t="shared" ref="Q1668:Q1731" si="274">IFERROR(SUM(SUMIF(B:B,B1668,BQ:BQ),SUMIF(B:B,B1668,BR:BR))/(K1668*10^6),"")</f>
        <v/>
      </c>
      <c r="R1668" s="67" t="str">
        <f t="shared" si="272"/>
        <v/>
      </c>
      <c r="S1668" s="59"/>
      <c r="T1668" s="147"/>
      <c r="U1668" s="147"/>
      <c r="V1668" s="59"/>
      <c r="W1668" s="59"/>
      <c r="X1668" s="59"/>
      <c r="Y1668" s="59"/>
      <c r="Z1668" s="59"/>
      <c r="AA1668" s="59"/>
      <c r="AB1668" s="59"/>
      <c r="AC1668" s="59"/>
      <c r="AD1668" s="59"/>
      <c r="AE1668" s="59"/>
      <c r="AF1668" s="73"/>
      <c r="AG1668" s="73"/>
      <c r="AH1668" s="73"/>
      <c r="AI1668" s="73"/>
      <c r="AJ1668" s="73"/>
      <c r="AK1668" s="73"/>
      <c r="AL1668" s="77" t="str">
        <f>IF(ISBLANK(S1668),"",IF(AJ1668="Fail","Fail",IF(E1668="PL4",IF(AND(T1668&gt;STD_01122025!$D$3,U1668&lt;STD_01122025!$D$4,OR(AF1668="ND",AF1668&lt;STD_01122025!$D$7),AH1668="ND"),"Pass","Fail"),IF(E1668="PL12",IF(AND(S1668&lt;STD_01122025!$F$2,T1668&gt;STD_01122025!$F$3,U1668&lt;STD_01122025!$F$4,V1668&gt;STD_01122025!$F$5,X1668&gt;STD_01122025!$F$6,OR(AF1668="ND",AF1668&lt;STD_01122025!$F$7),AH1668="ND"),"Pass","Fail"),IF(E1668="SuperPL",IF(AND(T1668&gt;STD_01122025!$H$3,U1668&lt;STD_01122025!$H$4,V1668&gt;STD_01122025!$H$5,X1668&gt;STD_01122025!$H$6,OR(AF1668="ND",AF1668&lt;STD_01122025!$H$7),AH1668="ND"),"Pass","Fail"),IF(E1668="Flight",IF(AND(T1668&gt;STD_01122025!$J$3,U1668&lt;STD_01122025!$J$4,X1668&gt;STD_01122025!$J$6,OR(AF1668="ND",AF1668&lt;STD_01122025!$J$7),AH1668="ND"),"Pass","Fail"),""))))))</f>
        <v/>
      </c>
      <c r="AM1668" s="62" t="str">
        <f>IF(ISBLANK(B1668),"",IFERROR(IF(VLOOKUP(B1668,'Np PL4 Stock'!$A:$J,10,FALSE)="Np4",D1668-VLOOKUP(B1668,'Np PL4 Stock'!$A:$E,5,FALSE),D1668-VLOOKUP(B1668,'Np PL4 Stock'!$A:$E,5,FALSE)-1),""))</f>
        <v/>
      </c>
      <c r="AN1668" s="147"/>
      <c r="AO1668" s="147"/>
      <c r="AP1668" s="59"/>
      <c r="AQ1668" s="59"/>
      <c r="AR1668" s="59"/>
      <c r="AS1668" s="59"/>
      <c r="AT1668" s="73"/>
      <c r="AU1668" s="73"/>
      <c r="AV1668" s="73"/>
      <c r="AW1668" s="73"/>
      <c r="AX1668" s="84"/>
      <c r="AY1668" s="59"/>
      <c r="AZ1668" s="59"/>
      <c r="BA1668" s="59"/>
      <c r="BB1668" s="59"/>
      <c r="BC1668" s="59"/>
      <c r="BD1668" s="59"/>
      <c r="BE1668" s="84"/>
      <c r="BF1668" s="84"/>
      <c r="BG1668" s="84"/>
      <c r="BH1668" s="84"/>
      <c r="BI1668" s="85"/>
      <c r="BJ1668" s="86"/>
      <c r="BK1668" s="86"/>
      <c r="BL1668" s="86"/>
      <c r="BM1668" s="86"/>
      <c r="BN1668" s="86"/>
      <c r="BO1668" s="59"/>
      <c r="BP1668" s="69"/>
      <c r="BQ1668" s="92">
        <v>0</v>
      </c>
      <c r="BR1668" s="93">
        <v>0</v>
      </c>
      <c r="BS1668" s="94" t="str">
        <f t="shared" ref="BS1668:BS1731" si="275">IF(ISBLANK(D1668),"",SUM(BQ1668:BR1668))</f>
        <v/>
      </c>
      <c r="BT1668" s="95">
        <v>0</v>
      </c>
      <c r="BU1668" s="101" t="str">
        <f t="shared" ref="BU1668:BU1731" si="276">IF(ISBLANK(D1668),"",SUM(BS1668:BT1668))</f>
        <v/>
      </c>
      <c r="BV1668" s="102" t="str">
        <f t="shared" si="267"/>
        <v>-</v>
      </c>
      <c r="BW1668" s="103"/>
      <c r="BX1668" s="104" t="str">
        <f t="shared" si="268"/>
        <v>-</v>
      </c>
      <c r="BY1668" s="105"/>
      <c r="BZ1668" s="103"/>
      <c r="CA1668" s="106"/>
      <c r="CB1668" s="107"/>
      <c r="CC1668" s="112"/>
      <c r="CD1668" s="106"/>
      <c r="CE1668" s="103"/>
      <c r="CF1668" s="113"/>
      <c r="CG1668" s="114"/>
    </row>
    <row r="1669" spans="1:85">
      <c r="A1669" s="53" t="str">
        <f t="shared" si="269"/>
        <v>--</v>
      </c>
      <c r="B1669" s="47" t="str">
        <f t="shared" si="270"/>
        <v>-</v>
      </c>
      <c r="C1669" s="153"/>
      <c r="D1669" s="49"/>
      <c r="E1669" s="50"/>
      <c r="F1669" s="51"/>
      <c r="G1669" s="59"/>
      <c r="H1669" s="51"/>
      <c r="I1669" s="59"/>
      <c r="J1669" s="60" t="str">
        <f>IF(ISBLANK(H1669),"",IFERROR(VLOOKUP(B1669,'Np PL4 Stock'!$A:$D,4,FALSE),""))</f>
        <v/>
      </c>
      <c r="K1669" s="61" t="str">
        <f>IF(ISBLANK(H1669),"",SUMIF('Np PL4 Stock'!$A:$A,B1669,'Np PL4 Stock'!$N:$N))</f>
        <v/>
      </c>
      <c r="L1669" s="62" t="str">
        <f>IF(ISBLANK(H1669),"",VLOOKUP(LEFT(B1669,5),Unit!A:B,2,FALSE))</f>
        <v/>
      </c>
      <c r="M1669" s="63" t="str">
        <f>IF(ISBLANK(H1669),"",IFERROR(VLOOKUP(B1669,'Np PL4 Stock'!$A:$T,20,FALSE),""))</f>
        <v/>
      </c>
      <c r="N1669" s="63" t="str">
        <f>IF(ISBLANK(H1669),"",IFERROR(VLOOKUP(B1669,'Np PL4 Stock'!$A:$U,21,FALSE),""))</f>
        <v/>
      </c>
      <c r="O1669" s="62" t="str">
        <f t="shared" si="273"/>
        <v/>
      </c>
      <c r="P1669" s="62" t="str">
        <f t="shared" si="271"/>
        <v/>
      </c>
      <c r="Q1669" s="67" t="str">
        <f t="shared" si="274"/>
        <v/>
      </c>
      <c r="R1669" s="67" t="str">
        <f t="shared" si="272"/>
        <v/>
      </c>
      <c r="S1669" s="59"/>
      <c r="T1669" s="147"/>
      <c r="U1669" s="147"/>
      <c r="V1669" s="59"/>
      <c r="W1669" s="59"/>
      <c r="X1669" s="59"/>
      <c r="Y1669" s="59"/>
      <c r="Z1669" s="59"/>
      <c r="AA1669" s="59"/>
      <c r="AB1669" s="59"/>
      <c r="AC1669" s="59"/>
      <c r="AD1669" s="59"/>
      <c r="AE1669" s="59"/>
      <c r="AF1669" s="73"/>
      <c r="AG1669" s="73"/>
      <c r="AH1669" s="73"/>
      <c r="AI1669" s="73"/>
      <c r="AJ1669" s="73"/>
      <c r="AK1669" s="73"/>
      <c r="AL1669" s="77" t="str">
        <f>IF(ISBLANK(S1669),"",IF(AJ1669="Fail","Fail",IF(E1669="PL4",IF(AND(T1669&gt;STD_01122025!$D$3,U1669&lt;STD_01122025!$D$4,OR(AF1669="ND",AF1669&lt;STD_01122025!$D$7),AH1669="ND"),"Pass","Fail"),IF(E1669="PL12",IF(AND(S1669&lt;STD_01122025!$F$2,T1669&gt;STD_01122025!$F$3,U1669&lt;STD_01122025!$F$4,V1669&gt;STD_01122025!$F$5,X1669&gt;STD_01122025!$F$6,OR(AF1669="ND",AF1669&lt;STD_01122025!$F$7),AH1669="ND"),"Pass","Fail"),IF(E1669="SuperPL",IF(AND(T1669&gt;STD_01122025!$H$3,U1669&lt;STD_01122025!$H$4,V1669&gt;STD_01122025!$H$5,X1669&gt;STD_01122025!$H$6,OR(AF1669="ND",AF1669&lt;STD_01122025!$H$7),AH1669="ND"),"Pass","Fail"),IF(E1669="Flight",IF(AND(T1669&gt;STD_01122025!$J$3,U1669&lt;STD_01122025!$J$4,X1669&gt;STD_01122025!$J$6,OR(AF1669="ND",AF1669&lt;STD_01122025!$J$7),AH1669="ND"),"Pass","Fail"),""))))))</f>
        <v/>
      </c>
      <c r="AM1669" s="62" t="str">
        <f>IF(ISBLANK(B1669),"",IFERROR(IF(VLOOKUP(B1669,'Np PL4 Stock'!$A:$J,10,FALSE)="Np4",D1669-VLOOKUP(B1669,'Np PL4 Stock'!$A:$E,5,FALSE),D1669-VLOOKUP(B1669,'Np PL4 Stock'!$A:$E,5,FALSE)-1),""))</f>
        <v/>
      </c>
      <c r="AN1669" s="147"/>
      <c r="AO1669" s="147"/>
      <c r="AP1669" s="59"/>
      <c r="AQ1669" s="59"/>
      <c r="AR1669" s="59"/>
      <c r="AS1669" s="59"/>
      <c r="AT1669" s="73"/>
      <c r="AU1669" s="73"/>
      <c r="AV1669" s="73"/>
      <c r="AW1669" s="73"/>
      <c r="AX1669" s="84"/>
      <c r="AY1669" s="59"/>
      <c r="AZ1669" s="59"/>
      <c r="BA1669" s="59"/>
      <c r="BB1669" s="59"/>
      <c r="BC1669" s="59"/>
      <c r="BD1669" s="59"/>
      <c r="BE1669" s="84"/>
      <c r="BF1669" s="84"/>
      <c r="BG1669" s="84"/>
      <c r="BH1669" s="84"/>
      <c r="BI1669" s="85"/>
      <c r="BJ1669" s="86"/>
      <c r="BK1669" s="86"/>
      <c r="BL1669" s="86"/>
      <c r="BM1669" s="86"/>
      <c r="BN1669" s="86"/>
      <c r="BO1669" s="59"/>
      <c r="BP1669" s="69"/>
      <c r="BQ1669" s="92">
        <v>0</v>
      </c>
      <c r="BR1669" s="93">
        <v>0</v>
      </c>
      <c r="BS1669" s="94" t="str">
        <f t="shared" si="275"/>
        <v/>
      </c>
      <c r="BT1669" s="95">
        <v>0</v>
      </c>
      <c r="BU1669" s="101" t="str">
        <f t="shared" si="276"/>
        <v/>
      </c>
      <c r="BV1669" s="102" t="str">
        <f t="shared" si="267"/>
        <v>-</v>
      </c>
      <c r="BW1669" s="103"/>
      <c r="BX1669" s="104" t="str">
        <f t="shared" si="268"/>
        <v>-</v>
      </c>
      <c r="BY1669" s="105"/>
      <c r="BZ1669" s="103"/>
      <c r="CA1669" s="106"/>
      <c r="CB1669" s="107"/>
      <c r="CC1669" s="112"/>
      <c r="CD1669" s="106"/>
      <c r="CE1669" s="103"/>
      <c r="CF1669" s="113"/>
      <c r="CG1669" s="114"/>
    </row>
    <row r="1670" spans="1:85">
      <c r="A1670" s="53" t="str">
        <f t="shared" si="269"/>
        <v>--</v>
      </c>
      <c r="B1670" s="47" t="str">
        <f t="shared" si="270"/>
        <v>-</v>
      </c>
      <c r="C1670" s="153"/>
      <c r="D1670" s="49"/>
      <c r="E1670" s="50"/>
      <c r="F1670" s="51"/>
      <c r="G1670" s="59"/>
      <c r="H1670" s="51"/>
      <c r="I1670" s="59"/>
      <c r="J1670" s="60" t="str">
        <f>IF(ISBLANK(H1670),"",IFERROR(VLOOKUP(B1670,'Np PL4 Stock'!$A:$D,4,FALSE),""))</f>
        <v/>
      </c>
      <c r="K1670" s="61" t="str">
        <f>IF(ISBLANK(H1670),"",SUMIF('Np PL4 Stock'!$A:$A,B1670,'Np PL4 Stock'!$N:$N))</f>
        <v/>
      </c>
      <c r="L1670" s="62" t="str">
        <f>IF(ISBLANK(H1670),"",VLOOKUP(LEFT(B1670,5),Unit!A:B,2,FALSE))</f>
        <v/>
      </c>
      <c r="M1670" s="63" t="str">
        <f>IF(ISBLANK(H1670),"",IFERROR(VLOOKUP(B1670,'Np PL4 Stock'!$A:$T,20,FALSE),""))</f>
        <v/>
      </c>
      <c r="N1670" s="63" t="str">
        <f>IF(ISBLANK(H1670),"",IFERROR(VLOOKUP(B1670,'Np PL4 Stock'!$A:$U,21,FALSE),""))</f>
        <v/>
      </c>
      <c r="O1670" s="62" t="str">
        <f t="shared" si="273"/>
        <v/>
      </c>
      <c r="P1670" s="62" t="str">
        <f t="shared" si="271"/>
        <v/>
      </c>
      <c r="Q1670" s="67" t="str">
        <f t="shared" si="274"/>
        <v/>
      </c>
      <c r="R1670" s="67" t="str">
        <f t="shared" si="272"/>
        <v/>
      </c>
      <c r="S1670" s="59"/>
      <c r="T1670" s="147"/>
      <c r="U1670" s="147"/>
      <c r="V1670" s="59"/>
      <c r="W1670" s="59"/>
      <c r="X1670" s="59"/>
      <c r="Y1670" s="59"/>
      <c r="Z1670" s="59"/>
      <c r="AA1670" s="59"/>
      <c r="AB1670" s="59"/>
      <c r="AC1670" s="59"/>
      <c r="AD1670" s="59"/>
      <c r="AE1670" s="59"/>
      <c r="AF1670" s="73"/>
      <c r="AG1670" s="73"/>
      <c r="AH1670" s="73"/>
      <c r="AI1670" s="73"/>
      <c r="AJ1670" s="73"/>
      <c r="AK1670" s="73"/>
      <c r="AL1670" s="77" t="str">
        <f>IF(ISBLANK(S1670),"",IF(AJ1670="Fail","Fail",IF(E1670="PL4",IF(AND(T1670&gt;STD_01122025!$D$3,U1670&lt;STD_01122025!$D$4,OR(AF1670="ND",AF1670&lt;STD_01122025!$D$7),AH1670="ND"),"Pass","Fail"),IF(E1670="PL12",IF(AND(S1670&lt;STD_01122025!$F$2,T1670&gt;STD_01122025!$F$3,U1670&lt;STD_01122025!$F$4,V1670&gt;STD_01122025!$F$5,X1670&gt;STD_01122025!$F$6,OR(AF1670="ND",AF1670&lt;STD_01122025!$F$7),AH1670="ND"),"Pass","Fail"),IF(E1670="SuperPL",IF(AND(T1670&gt;STD_01122025!$H$3,U1670&lt;STD_01122025!$H$4,V1670&gt;STD_01122025!$H$5,X1670&gt;STD_01122025!$H$6,OR(AF1670="ND",AF1670&lt;STD_01122025!$H$7),AH1670="ND"),"Pass","Fail"),IF(E1670="Flight",IF(AND(T1670&gt;STD_01122025!$J$3,U1670&lt;STD_01122025!$J$4,X1670&gt;STD_01122025!$J$6,OR(AF1670="ND",AF1670&lt;STD_01122025!$J$7),AH1670="ND"),"Pass","Fail"),""))))))</f>
        <v/>
      </c>
      <c r="AM1670" s="62" t="str">
        <f>IF(ISBLANK(B1670),"",IFERROR(IF(VLOOKUP(B1670,'Np PL4 Stock'!$A:$J,10,FALSE)="Np4",D1670-VLOOKUP(B1670,'Np PL4 Stock'!$A:$E,5,FALSE),D1670-VLOOKUP(B1670,'Np PL4 Stock'!$A:$E,5,FALSE)-1),""))</f>
        <v/>
      </c>
      <c r="AN1670" s="147"/>
      <c r="AO1670" s="147"/>
      <c r="AP1670" s="59"/>
      <c r="AQ1670" s="59"/>
      <c r="AR1670" s="59"/>
      <c r="AS1670" s="59"/>
      <c r="AT1670" s="73"/>
      <c r="AU1670" s="73"/>
      <c r="AV1670" s="73"/>
      <c r="AW1670" s="73"/>
      <c r="AX1670" s="84"/>
      <c r="AY1670" s="59"/>
      <c r="AZ1670" s="59"/>
      <c r="BA1670" s="59"/>
      <c r="BB1670" s="59"/>
      <c r="BC1670" s="59"/>
      <c r="BD1670" s="59"/>
      <c r="BE1670" s="84"/>
      <c r="BF1670" s="84"/>
      <c r="BG1670" s="84"/>
      <c r="BH1670" s="84"/>
      <c r="BI1670" s="85"/>
      <c r="BJ1670" s="86"/>
      <c r="BK1670" s="86"/>
      <c r="BL1670" s="86"/>
      <c r="BM1670" s="86"/>
      <c r="BN1670" s="86"/>
      <c r="BO1670" s="59"/>
      <c r="BP1670" s="69"/>
      <c r="BQ1670" s="92">
        <v>0</v>
      </c>
      <c r="BR1670" s="93">
        <v>0</v>
      </c>
      <c r="BS1670" s="94" t="str">
        <f t="shared" si="275"/>
        <v/>
      </c>
      <c r="BT1670" s="95">
        <v>0</v>
      </c>
      <c r="BU1670" s="101" t="str">
        <f t="shared" si="276"/>
        <v/>
      </c>
      <c r="BV1670" s="102" t="str">
        <f t="shared" ref="BV1670:BV1733" si="277">IF(ISNUMBER(AQ1670),(1/AQ1670)*10^3,"-")</f>
        <v>-</v>
      </c>
      <c r="BW1670" s="103"/>
      <c r="BX1670" s="104" t="str">
        <f t="shared" si="268"/>
        <v>-</v>
      </c>
      <c r="BY1670" s="105"/>
      <c r="BZ1670" s="103"/>
      <c r="CA1670" s="106"/>
      <c r="CB1670" s="107"/>
      <c r="CC1670" s="112"/>
      <c r="CD1670" s="106"/>
      <c r="CE1670" s="103"/>
      <c r="CF1670" s="113"/>
      <c r="CG1670" s="114"/>
    </row>
    <row r="1671" spans="1:85">
      <c r="A1671" s="53" t="str">
        <f t="shared" si="269"/>
        <v>--</v>
      </c>
      <c r="B1671" s="47" t="str">
        <f t="shared" si="270"/>
        <v>-</v>
      </c>
      <c r="C1671" s="153"/>
      <c r="D1671" s="49"/>
      <c r="E1671" s="50"/>
      <c r="F1671" s="51"/>
      <c r="G1671" s="59"/>
      <c r="H1671" s="51"/>
      <c r="I1671" s="59"/>
      <c r="J1671" s="60" t="str">
        <f>IF(ISBLANK(H1671),"",IFERROR(VLOOKUP(B1671,'Np PL4 Stock'!$A:$D,4,FALSE),""))</f>
        <v/>
      </c>
      <c r="K1671" s="61" t="str">
        <f>IF(ISBLANK(H1671),"",SUMIF('Np PL4 Stock'!$A:$A,B1671,'Np PL4 Stock'!$N:$N))</f>
        <v/>
      </c>
      <c r="L1671" s="62" t="str">
        <f>IF(ISBLANK(H1671),"",VLOOKUP(LEFT(B1671,5),Unit!A:B,2,FALSE))</f>
        <v/>
      </c>
      <c r="M1671" s="63" t="str">
        <f>IF(ISBLANK(H1671),"",IFERROR(VLOOKUP(B1671,'Np PL4 Stock'!$A:$T,20,FALSE),""))</f>
        <v/>
      </c>
      <c r="N1671" s="63" t="str">
        <f>IF(ISBLANK(H1671),"",IFERROR(VLOOKUP(B1671,'Np PL4 Stock'!$A:$U,21,FALSE),""))</f>
        <v/>
      </c>
      <c r="O1671" s="62" t="str">
        <f t="shared" si="273"/>
        <v/>
      </c>
      <c r="P1671" s="62" t="str">
        <f t="shared" si="271"/>
        <v/>
      </c>
      <c r="Q1671" s="67" t="str">
        <f t="shared" si="274"/>
        <v/>
      </c>
      <c r="R1671" s="67" t="str">
        <f t="shared" si="272"/>
        <v/>
      </c>
      <c r="S1671" s="59"/>
      <c r="T1671" s="147"/>
      <c r="U1671" s="147"/>
      <c r="V1671" s="59"/>
      <c r="W1671" s="59"/>
      <c r="X1671" s="59"/>
      <c r="Y1671" s="59"/>
      <c r="Z1671" s="59"/>
      <c r="AA1671" s="59"/>
      <c r="AB1671" s="59"/>
      <c r="AC1671" s="59"/>
      <c r="AD1671" s="59"/>
      <c r="AE1671" s="59"/>
      <c r="AF1671" s="73"/>
      <c r="AG1671" s="73"/>
      <c r="AH1671" s="73"/>
      <c r="AI1671" s="73"/>
      <c r="AJ1671" s="73"/>
      <c r="AK1671" s="73"/>
      <c r="AL1671" s="77" t="str">
        <f>IF(ISBLANK(S1671),"",IF(AJ1671="Fail","Fail",IF(E1671="PL4",IF(AND(T1671&gt;STD_01122025!$D$3,U1671&lt;STD_01122025!$D$4,OR(AF1671="ND",AF1671&lt;STD_01122025!$D$7),AH1671="ND"),"Pass","Fail"),IF(E1671="PL12",IF(AND(S1671&lt;STD_01122025!$F$2,T1671&gt;STD_01122025!$F$3,U1671&lt;STD_01122025!$F$4,V1671&gt;STD_01122025!$F$5,X1671&gt;STD_01122025!$F$6,OR(AF1671="ND",AF1671&lt;STD_01122025!$F$7),AH1671="ND"),"Pass","Fail"),IF(E1671="SuperPL",IF(AND(T1671&gt;STD_01122025!$H$3,U1671&lt;STD_01122025!$H$4,V1671&gt;STD_01122025!$H$5,X1671&gt;STD_01122025!$H$6,OR(AF1671="ND",AF1671&lt;STD_01122025!$H$7),AH1671="ND"),"Pass","Fail"),IF(E1671="Flight",IF(AND(T1671&gt;STD_01122025!$J$3,U1671&lt;STD_01122025!$J$4,X1671&gt;STD_01122025!$J$6,OR(AF1671="ND",AF1671&lt;STD_01122025!$J$7),AH1671="ND"),"Pass","Fail"),""))))))</f>
        <v/>
      </c>
      <c r="AM1671" s="62" t="str">
        <f>IF(ISBLANK(B1671),"",IFERROR(IF(VLOOKUP(B1671,'Np PL4 Stock'!$A:$J,10,FALSE)="Np4",D1671-VLOOKUP(B1671,'Np PL4 Stock'!$A:$E,5,FALSE),D1671-VLOOKUP(B1671,'Np PL4 Stock'!$A:$E,5,FALSE)-1),""))</f>
        <v/>
      </c>
      <c r="AN1671" s="147"/>
      <c r="AO1671" s="147"/>
      <c r="AP1671" s="59"/>
      <c r="AQ1671" s="59"/>
      <c r="AR1671" s="59"/>
      <c r="AS1671" s="59"/>
      <c r="AT1671" s="73"/>
      <c r="AU1671" s="73"/>
      <c r="AV1671" s="73"/>
      <c r="AW1671" s="73"/>
      <c r="AX1671" s="84"/>
      <c r="AY1671" s="59"/>
      <c r="AZ1671" s="59"/>
      <c r="BA1671" s="59"/>
      <c r="BB1671" s="59"/>
      <c r="BC1671" s="59"/>
      <c r="BD1671" s="59"/>
      <c r="BE1671" s="84"/>
      <c r="BF1671" s="84"/>
      <c r="BG1671" s="84"/>
      <c r="BH1671" s="84"/>
      <c r="BI1671" s="85"/>
      <c r="BJ1671" s="86"/>
      <c r="BK1671" s="86"/>
      <c r="BL1671" s="86"/>
      <c r="BM1671" s="86"/>
      <c r="BN1671" s="86"/>
      <c r="BO1671" s="59"/>
      <c r="BP1671" s="69"/>
      <c r="BQ1671" s="92">
        <v>0</v>
      </c>
      <c r="BR1671" s="93">
        <v>0</v>
      </c>
      <c r="BS1671" s="94" t="str">
        <f t="shared" si="275"/>
        <v/>
      </c>
      <c r="BT1671" s="95">
        <v>0</v>
      </c>
      <c r="BU1671" s="101" t="str">
        <f t="shared" si="276"/>
        <v/>
      </c>
      <c r="BV1671" s="102" t="str">
        <f t="shared" si="277"/>
        <v>-</v>
      </c>
      <c r="BW1671" s="103"/>
      <c r="BX1671" s="104" t="str">
        <f t="shared" ref="BX1671:BX1734" si="278">IFERROR((BU1671*BV1671)/10^3,"-")</f>
        <v>-</v>
      </c>
      <c r="BY1671" s="105"/>
      <c r="BZ1671" s="103"/>
      <c r="CA1671" s="106"/>
      <c r="CB1671" s="107"/>
      <c r="CC1671" s="112"/>
      <c r="CD1671" s="106"/>
      <c r="CE1671" s="103"/>
      <c r="CF1671" s="113"/>
      <c r="CG1671" s="114"/>
    </row>
    <row r="1672" spans="1:85">
      <c r="A1672" s="53" t="str">
        <f t="shared" si="269"/>
        <v>--</v>
      </c>
      <c r="B1672" s="47" t="str">
        <f t="shared" si="270"/>
        <v>-</v>
      </c>
      <c r="C1672" s="153"/>
      <c r="D1672" s="49"/>
      <c r="E1672" s="50"/>
      <c r="F1672" s="51"/>
      <c r="G1672" s="59"/>
      <c r="H1672" s="51"/>
      <c r="I1672" s="59"/>
      <c r="J1672" s="60" t="str">
        <f>IF(ISBLANK(H1672),"",IFERROR(VLOOKUP(B1672,'Np PL4 Stock'!$A:$D,4,FALSE),""))</f>
        <v/>
      </c>
      <c r="K1672" s="61" t="str">
        <f>IF(ISBLANK(H1672),"",SUMIF('Np PL4 Stock'!$A:$A,B1672,'Np PL4 Stock'!$N:$N))</f>
        <v/>
      </c>
      <c r="L1672" s="62" t="str">
        <f>IF(ISBLANK(H1672),"",VLOOKUP(LEFT(B1672,5),Unit!A:B,2,FALSE))</f>
        <v/>
      </c>
      <c r="M1672" s="63" t="str">
        <f>IF(ISBLANK(H1672),"",IFERROR(VLOOKUP(B1672,'Np PL4 Stock'!$A:$T,20,FALSE),""))</f>
        <v/>
      </c>
      <c r="N1672" s="63" t="str">
        <f>IF(ISBLANK(H1672),"",IFERROR(VLOOKUP(B1672,'Np PL4 Stock'!$A:$U,21,FALSE),""))</f>
        <v/>
      </c>
      <c r="O1672" s="62" t="str">
        <f t="shared" si="273"/>
        <v/>
      </c>
      <c r="P1672" s="62" t="str">
        <f t="shared" si="271"/>
        <v/>
      </c>
      <c r="Q1672" s="67" t="str">
        <f t="shared" si="274"/>
        <v/>
      </c>
      <c r="R1672" s="67" t="str">
        <f t="shared" si="272"/>
        <v/>
      </c>
      <c r="S1672" s="59"/>
      <c r="T1672" s="147"/>
      <c r="U1672" s="147"/>
      <c r="V1672" s="59"/>
      <c r="W1672" s="59"/>
      <c r="X1672" s="59"/>
      <c r="Y1672" s="59"/>
      <c r="Z1672" s="59"/>
      <c r="AA1672" s="59"/>
      <c r="AB1672" s="59"/>
      <c r="AC1672" s="59"/>
      <c r="AD1672" s="59"/>
      <c r="AE1672" s="59"/>
      <c r="AF1672" s="73"/>
      <c r="AG1672" s="73"/>
      <c r="AH1672" s="73"/>
      <c r="AI1672" s="73"/>
      <c r="AJ1672" s="73"/>
      <c r="AK1672" s="73"/>
      <c r="AL1672" s="77" t="str">
        <f>IF(ISBLANK(S1672),"",IF(AJ1672="Fail","Fail",IF(E1672="PL4",IF(AND(T1672&gt;STD_01122025!$D$3,U1672&lt;STD_01122025!$D$4,OR(AF1672="ND",AF1672&lt;STD_01122025!$D$7),AH1672="ND"),"Pass","Fail"),IF(E1672="PL12",IF(AND(S1672&lt;STD_01122025!$F$2,T1672&gt;STD_01122025!$F$3,U1672&lt;STD_01122025!$F$4,V1672&gt;STD_01122025!$F$5,X1672&gt;STD_01122025!$F$6,OR(AF1672="ND",AF1672&lt;STD_01122025!$F$7),AH1672="ND"),"Pass","Fail"),IF(E1672="SuperPL",IF(AND(T1672&gt;STD_01122025!$H$3,U1672&lt;STD_01122025!$H$4,V1672&gt;STD_01122025!$H$5,X1672&gt;STD_01122025!$H$6,OR(AF1672="ND",AF1672&lt;STD_01122025!$H$7),AH1672="ND"),"Pass","Fail"),IF(E1672="Flight",IF(AND(T1672&gt;STD_01122025!$J$3,U1672&lt;STD_01122025!$J$4,X1672&gt;STD_01122025!$J$6,OR(AF1672="ND",AF1672&lt;STD_01122025!$J$7),AH1672="ND"),"Pass","Fail"),""))))))</f>
        <v/>
      </c>
      <c r="AM1672" s="62" t="str">
        <f>IF(ISBLANK(B1672),"",IFERROR(IF(VLOOKUP(B1672,'Np PL4 Stock'!$A:$J,10,FALSE)="Np4",D1672-VLOOKUP(B1672,'Np PL4 Stock'!$A:$E,5,FALSE),D1672-VLOOKUP(B1672,'Np PL4 Stock'!$A:$E,5,FALSE)-1),""))</f>
        <v/>
      </c>
      <c r="AN1672" s="147"/>
      <c r="AO1672" s="147"/>
      <c r="AP1672" s="59"/>
      <c r="AQ1672" s="59"/>
      <c r="AR1672" s="59"/>
      <c r="AS1672" s="59"/>
      <c r="AT1672" s="73"/>
      <c r="AU1672" s="73"/>
      <c r="AV1672" s="73"/>
      <c r="AW1672" s="73"/>
      <c r="AX1672" s="84"/>
      <c r="AY1672" s="59"/>
      <c r="AZ1672" s="59"/>
      <c r="BA1672" s="59"/>
      <c r="BB1672" s="59"/>
      <c r="BC1672" s="59"/>
      <c r="BD1672" s="59"/>
      <c r="BE1672" s="84"/>
      <c r="BF1672" s="84"/>
      <c r="BG1672" s="84"/>
      <c r="BH1672" s="84"/>
      <c r="BI1672" s="85"/>
      <c r="BJ1672" s="86"/>
      <c r="BK1672" s="86"/>
      <c r="BL1672" s="86"/>
      <c r="BM1672" s="86"/>
      <c r="BN1672" s="86"/>
      <c r="BO1672" s="59"/>
      <c r="BP1672" s="69"/>
      <c r="BQ1672" s="92">
        <v>0</v>
      </c>
      <c r="BR1672" s="93">
        <v>0</v>
      </c>
      <c r="BS1672" s="94" t="str">
        <f t="shared" si="275"/>
        <v/>
      </c>
      <c r="BT1672" s="95">
        <v>0</v>
      </c>
      <c r="BU1672" s="101" t="str">
        <f t="shared" si="276"/>
        <v/>
      </c>
      <c r="BV1672" s="102" t="str">
        <f t="shared" si="277"/>
        <v>-</v>
      </c>
      <c r="BW1672" s="103"/>
      <c r="BX1672" s="104" t="str">
        <f t="shared" si="278"/>
        <v>-</v>
      </c>
      <c r="BY1672" s="105"/>
      <c r="BZ1672" s="103"/>
      <c r="CA1672" s="106"/>
      <c r="CB1672" s="107"/>
      <c r="CC1672" s="112"/>
      <c r="CD1672" s="106"/>
      <c r="CE1672" s="103"/>
      <c r="CF1672" s="113"/>
      <c r="CG1672" s="114"/>
    </row>
    <row r="1673" spans="1:85">
      <c r="A1673" s="53" t="str">
        <f t="shared" si="269"/>
        <v>--</v>
      </c>
      <c r="B1673" s="47" t="str">
        <f t="shared" si="270"/>
        <v>-</v>
      </c>
      <c r="C1673" s="153"/>
      <c r="D1673" s="49"/>
      <c r="E1673" s="50"/>
      <c r="F1673" s="51"/>
      <c r="G1673" s="59"/>
      <c r="H1673" s="51"/>
      <c r="I1673" s="59"/>
      <c r="J1673" s="60" t="str">
        <f>IF(ISBLANK(H1673),"",IFERROR(VLOOKUP(B1673,'Np PL4 Stock'!$A:$D,4,FALSE),""))</f>
        <v/>
      </c>
      <c r="K1673" s="61" t="str">
        <f>IF(ISBLANK(H1673),"",SUMIF('Np PL4 Stock'!$A:$A,B1673,'Np PL4 Stock'!$N:$N))</f>
        <v/>
      </c>
      <c r="L1673" s="62" t="str">
        <f>IF(ISBLANK(H1673),"",VLOOKUP(LEFT(B1673,5),Unit!A:B,2,FALSE))</f>
        <v/>
      </c>
      <c r="M1673" s="63" t="str">
        <f>IF(ISBLANK(H1673),"",IFERROR(VLOOKUP(B1673,'Np PL4 Stock'!$A:$T,20,FALSE),""))</f>
        <v/>
      </c>
      <c r="N1673" s="63" t="str">
        <f>IF(ISBLANK(H1673),"",IFERROR(VLOOKUP(B1673,'Np PL4 Stock'!$A:$U,21,FALSE),""))</f>
        <v/>
      </c>
      <c r="O1673" s="62" t="str">
        <f t="shared" si="273"/>
        <v/>
      </c>
      <c r="P1673" s="62" t="str">
        <f t="shared" si="271"/>
        <v/>
      </c>
      <c r="Q1673" s="67" t="str">
        <f t="shared" si="274"/>
        <v/>
      </c>
      <c r="R1673" s="67" t="str">
        <f t="shared" si="272"/>
        <v/>
      </c>
      <c r="S1673" s="59"/>
      <c r="T1673" s="147"/>
      <c r="U1673" s="147"/>
      <c r="V1673" s="59"/>
      <c r="W1673" s="59"/>
      <c r="X1673" s="59"/>
      <c r="Y1673" s="59"/>
      <c r="Z1673" s="59"/>
      <c r="AA1673" s="59"/>
      <c r="AB1673" s="59"/>
      <c r="AC1673" s="59"/>
      <c r="AD1673" s="59"/>
      <c r="AE1673" s="59"/>
      <c r="AF1673" s="73"/>
      <c r="AG1673" s="73"/>
      <c r="AH1673" s="73"/>
      <c r="AI1673" s="73"/>
      <c r="AJ1673" s="73"/>
      <c r="AK1673" s="73"/>
      <c r="AL1673" s="77" t="str">
        <f>IF(ISBLANK(S1673),"",IF(AJ1673="Fail","Fail",IF(E1673="PL4",IF(AND(T1673&gt;STD_01122025!$D$3,U1673&lt;STD_01122025!$D$4,OR(AF1673="ND",AF1673&lt;STD_01122025!$D$7),AH1673="ND"),"Pass","Fail"),IF(E1673="PL12",IF(AND(S1673&lt;STD_01122025!$F$2,T1673&gt;STD_01122025!$F$3,U1673&lt;STD_01122025!$F$4,V1673&gt;STD_01122025!$F$5,X1673&gt;STD_01122025!$F$6,OR(AF1673="ND",AF1673&lt;STD_01122025!$F$7),AH1673="ND"),"Pass","Fail"),IF(E1673="SuperPL",IF(AND(T1673&gt;STD_01122025!$H$3,U1673&lt;STD_01122025!$H$4,V1673&gt;STD_01122025!$H$5,X1673&gt;STD_01122025!$H$6,OR(AF1673="ND",AF1673&lt;STD_01122025!$H$7),AH1673="ND"),"Pass","Fail"),IF(E1673="Flight",IF(AND(T1673&gt;STD_01122025!$J$3,U1673&lt;STD_01122025!$J$4,X1673&gt;STD_01122025!$J$6,OR(AF1673="ND",AF1673&lt;STD_01122025!$J$7),AH1673="ND"),"Pass","Fail"),""))))))</f>
        <v/>
      </c>
      <c r="AM1673" s="62" t="str">
        <f>IF(ISBLANK(B1673),"",IFERROR(IF(VLOOKUP(B1673,'Np PL4 Stock'!$A:$J,10,FALSE)="Np4",D1673-VLOOKUP(B1673,'Np PL4 Stock'!$A:$E,5,FALSE),D1673-VLOOKUP(B1673,'Np PL4 Stock'!$A:$E,5,FALSE)-1),""))</f>
        <v/>
      </c>
      <c r="AN1673" s="147"/>
      <c r="AO1673" s="147"/>
      <c r="AP1673" s="59"/>
      <c r="AQ1673" s="59"/>
      <c r="AR1673" s="59"/>
      <c r="AS1673" s="59"/>
      <c r="AT1673" s="73"/>
      <c r="AU1673" s="73"/>
      <c r="AV1673" s="73"/>
      <c r="AW1673" s="73"/>
      <c r="AX1673" s="84"/>
      <c r="AY1673" s="59"/>
      <c r="AZ1673" s="59"/>
      <c r="BA1673" s="59"/>
      <c r="BB1673" s="59"/>
      <c r="BC1673" s="59"/>
      <c r="BD1673" s="59"/>
      <c r="BE1673" s="84"/>
      <c r="BF1673" s="84"/>
      <c r="BG1673" s="84"/>
      <c r="BH1673" s="84"/>
      <c r="BI1673" s="85"/>
      <c r="BJ1673" s="86"/>
      <c r="BK1673" s="86"/>
      <c r="BL1673" s="86"/>
      <c r="BM1673" s="86"/>
      <c r="BN1673" s="86"/>
      <c r="BO1673" s="59"/>
      <c r="BP1673" s="69"/>
      <c r="BQ1673" s="92">
        <v>0</v>
      </c>
      <c r="BR1673" s="93">
        <v>0</v>
      </c>
      <c r="BS1673" s="94" t="str">
        <f t="shared" si="275"/>
        <v/>
      </c>
      <c r="BT1673" s="95">
        <v>0</v>
      </c>
      <c r="BU1673" s="101" t="str">
        <f t="shared" si="276"/>
        <v/>
      </c>
      <c r="BV1673" s="102" t="str">
        <f t="shared" si="277"/>
        <v>-</v>
      </c>
      <c r="BW1673" s="103"/>
      <c r="BX1673" s="104" t="str">
        <f t="shared" si="278"/>
        <v>-</v>
      </c>
      <c r="BY1673" s="105"/>
      <c r="BZ1673" s="103"/>
      <c r="CA1673" s="106"/>
      <c r="CB1673" s="107"/>
      <c r="CC1673" s="112"/>
      <c r="CD1673" s="106"/>
      <c r="CE1673" s="103"/>
      <c r="CF1673" s="113"/>
      <c r="CG1673" s="114"/>
    </row>
    <row r="1674" spans="1:85">
      <c r="A1674" s="53" t="str">
        <f t="shared" si="269"/>
        <v>--</v>
      </c>
      <c r="B1674" s="47" t="str">
        <f t="shared" si="270"/>
        <v>-</v>
      </c>
      <c r="C1674" s="153"/>
      <c r="D1674" s="49"/>
      <c r="E1674" s="50"/>
      <c r="F1674" s="51"/>
      <c r="G1674" s="59"/>
      <c r="H1674" s="51"/>
      <c r="I1674" s="59"/>
      <c r="J1674" s="60" t="str">
        <f>IF(ISBLANK(H1674),"",IFERROR(VLOOKUP(B1674,'Np PL4 Stock'!$A:$D,4,FALSE),""))</f>
        <v/>
      </c>
      <c r="K1674" s="61" t="str">
        <f>IF(ISBLANK(H1674),"",SUMIF('Np PL4 Stock'!$A:$A,B1674,'Np PL4 Stock'!$N:$N))</f>
        <v/>
      </c>
      <c r="L1674" s="62" t="str">
        <f>IF(ISBLANK(H1674),"",VLOOKUP(LEFT(B1674,5),Unit!A:B,2,FALSE))</f>
        <v/>
      </c>
      <c r="M1674" s="63" t="str">
        <f>IF(ISBLANK(H1674),"",IFERROR(VLOOKUP(B1674,'Np PL4 Stock'!$A:$T,20,FALSE),""))</f>
        <v/>
      </c>
      <c r="N1674" s="63" t="str">
        <f>IF(ISBLANK(H1674),"",IFERROR(VLOOKUP(B1674,'Np PL4 Stock'!$A:$U,21,FALSE),""))</f>
        <v/>
      </c>
      <c r="O1674" s="62" t="str">
        <f t="shared" si="273"/>
        <v/>
      </c>
      <c r="P1674" s="62" t="str">
        <f t="shared" si="271"/>
        <v/>
      </c>
      <c r="Q1674" s="67" t="str">
        <f t="shared" si="274"/>
        <v/>
      </c>
      <c r="R1674" s="67" t="str">
        <f t="shared" si="272"/>
        <v/>
      </c>
      <c r="S1674" s="59"/>
      <c r="T1674" s="147"/>
      <c r="U1674" s="147"/>
      <c r="V1674" s="59"/>
      <c r="W1674" s="59"/>
      <c r="X1674" s="59"/>
      <c r="Y1674" s="59"/>
      <c r="Z1674" s="59"/>
      <c r="AA1674" s="59"/>
      <c r="AB1674" s="59"/>
      <c r="AC1674" s="59"/>
      <c r="AD1674" s="59"/>
      <c r="AE1674" s="59"/>
      <c r="AF1674" s="73"/>
      <c r="AG1674" s="73"/>
      <c r="AH1674" s="73"/>
      <c r="AI1674" s="73"/>
      <c r="AJ1674" s="73"/>
      <c r="AK1674" s="73"/>
      <c r="AL1674" s="77" t="str">
        <f>IF(ISBLANK(S1674),"",IF(AJ1674="Fail","Fail",IF(E1674="PL4",IF(AND(T1674&gt;STD_01122025!$D$3,U1674&lt;STD_01122025!$D$4,OR(AF1674="ND",AF1674&lt;STD_01122025!$D$7),AH1674="ND"),"Pass","Fail"),IF(E1674="PL12",IF(AND(S1674&lt;STD_01122025!$F$2,T1674&gt;STD_01122025!$F$3,U1674&lt;STD_01122025!$F$4,V1674&gt;STD_01122025!$F$5,X1674&gt;STD_01122025!$F$6,OR(AF1674="ND",AF1674&lt;STD_01122025!$F$7),AH1674="ND"),"Pass","Fail"),IF(E1674="SuperPL",IF(AND(T1674&gt;STD_01122025!$H$3,U1674&lt;STD_01122025!$H$4,V1674&gt;STD_01122025!$H$5,X1674&gt;STD_01122025!$H$6,OR(AF1674="ND",AF1674&lt;STD_01122025!$H$7),AH1674="ND"),"Pass","Fail"),IF(E1674="Flight",IF(AND(T1674&gt;STD_01122025!$J$3,U1674&lt;STD_01122025!$J$4,X1674&gt;STD_01122025!$J$6,OR(AF1674="ND",AF1674&lt;STD_01122025!$J$7),AH1674="ND"),"Pass","Fail"),""))))))</f>
        <v/>
      </c>
      <c r="AM1674" s="62" t="str">
        <f>IF(ISBLANK(B1674),"",IFERROR(IF(VLOOKUP(B1674,'Np PL4 Stock'!$A:$J,10,FALSE)="Np4",D1674-VLOOKUP(B1674,'Np PL4 Stock'!$A:$E,5,FALSE),D1674-VLOOKUP(B1674,'Np PL4 Stock'!$A:$E,5,FALSE)-1),""))</f>
        <v/>
      </c>
      <c r="AN1674" s="147"/>
      <c r="AO1674" s="147"/>
      <c r="AP1674" s="59"/>
      <c r="AQ1674" s="59"/>
      <c r="AR1674" s="59"/>
      <c r="AS1674" s="59"/>
      <c r="AT1674" s="73"/>
      <c r="AU1674" s="73"/>
      <c r="AV1674" s="73"/>
      <c r="AW1674" s="73"/>
      <c r="AX1674" s="84"/>
      <c r="AY1674" s="59"/>
      <c r="AZ1674" s="59"/>
      <c r="BA1674" s="59"/>
      <c r="BB1674" s="59"/>
      <c r="BC1674" s="59"/>
      <c r="BD1674" s="59"/>
      <c r="BE1674" s="84"/>
      <c r="BF1674" s="84"/>
      <c r="BG1674" s="84"/>
      <c r="BH1674" s="84"/>
      <c r="BI1674" s="85"/>
      <c r="BJ1674" s="86"/>
      <c r="BK1674" s="86"/>
      <c r="BL1674" s="86"/>
      <c r="BM1674" s="86"/>
      <c r="BN1674" s="86"/>
      <c r="BO1674" s="59"/>
      <c r="BP1674" s="69"/>
      <c r="BQ1674" s="92">
        <v>0</v>
      </c>
      <c r="BR1674" s="93">
        <v>0</v>
      </c>
      <c r="BS1674" s="94" t="str">
        <f t="shared" si="275"/>
        <v/>
      </c>
      <c r="BT1674" s="95">
        <v>0</v>
      </c>
      <c r="BU1674" s="101" t="str">
        <f t="shared" si="276"/>
        <v/>
      </c>
      <c r="BV1674" s="102" t="str">
        <f t="shared" si="277"/>
        <v>-</v>
      </c>
      <c r="BW1674" s="103"/>
      <c r="BX1674" s="104" t="str">
        <f t="shared" si="278"/>
        <v>-</v>
      </c>
      <c r="BY1674" s="105"/>
      <c r="BZ1674" s="103"/>
      <c r="CA1674" s="106"/>
      <c r="CB1674" s="107"/>
      <c r="CC1674" s="112"/>
      <c r="CD1674" s="106"/>
      <c r="CE1674" s="103"/>
      <c r="CF1674" s="113"/>
      <c r="CG1674" s="114"/>
    </row>
    <row r="1675" spans="1:85">
      <c r="A1675" s="53" t="str">
        <f t="shared" si="269"/>
        <v>--</v>
      </c>
      <c r="B1675" s="47" t="str">
        <f t="shared" si="270"/>
        <v>-</v>
      </c>
      <c r="C1675" s="153"/>
      <c r="D1675" s="49"/>
      <c r="E1675" s="50"/>
      <c r="F1675" s="51"/>
      <c r="G1675" s="59"/>
      <c r="H1675" s="51"/>
      <c r="I1675" s="59"/>
      <c r="J1675" s="60" t="str">
        <f>IF(ISBLANK(H1675),"",IFERROR(VLOOKUP(B1675,'Np PL4 Stock'!$A:$D,4,FALSE),""))</f>
        <v/>
      </c>
      <c r="K1675" s="61" t="str">
        <f>IF(ISBLANK(H1675),"",SUMIF('Np PL4 Stock'!$A:$A,B1675,'Np PL4 Stock'!$N:$N))</f>
        <v/>
      </c>
      <c r="L1675" s="62" t="str">
        <f>IF(ISBLANK(H1675),"",VLOOKUP(LEFT(B1675,5),Unit!A:B,2,FALSE))</f>
        <v/>
      </c>
      <c r="M1675" s="63" t="str">
        <f>IF(ISBLANK(H1675),"",IFERROR(VLOOKUP(B1675,'Np PL4 Stock'!$A:$T,20,FALSE),""))</f>
        <v/>
      </c>
      <c r="N1675" s="63" t="str">
        <f>IF(ISBLANK(H1675),"",IFERROR(VLOOKUP(B1675,'Np PL4 Stock'!$A:$U,21,FALSE),""))</f>
        <v/>
      </c>
      <c r="O1675" s="62" t="str">
        <f t="shared" si="273"/>
        <v/>
      </c>
      <c r="P1675" s="62" t="str">
        <f t="shared" si="271"/>
        <v/>
      </c>
      <c r="Q1675" s="67" t="str">
        <f t="shared" si="274"/>
        <v/>
      </c>
      <c r="R1675" s="67" t="str">
        <f t="shared" si="272"/>
        <v/>
      </c>
      <c r="S1675" s="59"/>
      <c r="T1675" s="147"/>
      <c r="U1675" s="147"/>
      <c r="V1675" s="59"/>
      <c r="W1675" s="59"/>
      <c r="X1675" s="59"/>
      <c r="Y1675" s="59"/>
      <c r="Z1675" s="59"/>
      <c r="AA1675" s="59"/>
      <c r="AB1675" s="59"/>
      <c r="AC1675" s="59"/>
      <c r="AD1675" s="59"/>
      <c r="AE1675" s="59"/>
      <c r="AF1675" s="73"/>
      <c r="AG1675" s="73"/>
      <c r="AH1675" s="73"/>
      <c r="AI1675" s="73"/>
      <c r="AJ1675" s="73"/>
      <c r="AK1675" s="73"/>
      <c r="AL1675" s="77" t="str">
        <f>IF(ISBLANK(S1675),"",IF(AJ1675="Fail","Fail",IF(E1675="PL4",IF(AND(T1675&gt;STD_01122025!$D$3,U1675&lt;STD_01122025!$D$4,OR(AF1675="ND",AF1675&lt;STD_01122025!$D$7),AH1675="ND"),"Pass","Fail"),IF(E1675="PL12",IF(AND(S1675&lt;STD_01122025!$F$2,T1675&gt;STD_01122025!$F$3,U1675&lt;STD_01122025!$F$4,V1675&gt;STD_01122025!$F$5,X1675&gt;STD_01122025!$F$6,OR(AF1675="ND",AF1675&lt;STD_01122025!$F$7),AH1675="ND"),"Pass","Fail"),IF(E1675="SuperPL",IF(AND(T1675&gt;STD_01122025!$H$3,U1675&lt;STD_01122025!$H$4,V1675&gt;STD_01122025!$H$5,X1675&gt;STD_01122025!$H$6,OR(AF1675="ND",AF1675&lt;STD_01122025!$H$7),AH1675="ND"),"Pass","Fail"),IF(E1675="Flight",IF(AND(T1675&gt;STD_01122025!$J$3,U1675&lt;STD_01122025!$J$4,X1675&gt;STD_01122025!$J$6,OR(AF1675="ND",AF1675&lt;STD_01122025!$J$7),AH1675="ND"),"Pass","Fail"),""))))))</f>
        <v/>
      </c>
      <c r="AM1675" s="62" t="str">
        <f>IF(ISBLANK(B1675),"",IFERROR(IF(VLOOKUP(B1675,'Np PL4 Stock'!$A:$J,10,FALSE)="Np4",D1675-VLOOKUP(B1675,'Np PL4 Stock'!$A:$E,5,FALSE),D1675-VLOOKUP(B1675,'Np PL4 Stock'!$A:$E,5,FALSE)-1),""))</f>
        <v/>
      </c>
      <c r="AN1675" s="147"/>
      <c r="AO1675" s="147"/>
      <c r="AP1675" s="59"/>
      <c r="AQ1675" s="59"/>
      <c r="AR1675" s="59"/>
      <c r="AS1675" s="59"/>
      <c r="AT1675" s="73"/>
      <c r="AU1675" s="73"/>
      <c r="AV1675" s="73"/>
      <c r="AW1675" s="73"/>
      <c r="AX1675" s="84"/>
      <c r="AY1675" s="59"/>
      <c r="AZ1675" s="59"/>
      <c r="BA1675" s="59"/>
      <c r="BB1675" s="59"/>
      <c r="BC1675" s="59"/>
      <c r="BD1675" s="59"/>
      <c r="BE1675" s="84"/>
      <c r="BF1675" s="84"/>
      <c r="BG1675" s="84"/>
      <c r="BH1675" s="84"/>
      <c r="BI1675" s="85"/>
      <c r="BJ1675" s="86"/>
      <c r="BK1675" s="86"/>
      <c r="BL1675" s="86"/>
      <c r="BM1675" s="86"/>
      <c r="BN1675" s="86"/>
      <c r="BO1675" s="59"/>
      <c r="BP1675" s="69"/>
      <c r="BQ1675" s="92">
        <v>0</v>
      </c>
      <c r="BR1675" s="93">
        <v>0</v>
      </c>
      <c r="BS1675" s="94" t="str">
        <f t="shared" si="275"/>
        <v/>
      </c>
      <c r="BT1675" s="95">
        <v>0</v>
      </c>
      <c r="BU1675" s="101" t="str">
        <f t="shared" si="276"/>
        <v/>
      </c>
      <c r="BV1675" s="102" t="str">
        <f t="shared" si="277"/>
        <v>-</v>
      </c>
      <c r="BW1675" s="103"/>
      <c r="BX1675" s="104" t="str">
        <f t="shared" si="278"/>
        <v>-</v>
      </c>
      <c r="BY1675" s="105"/>
      <c r="BZ1675" s="103"/>
      <c r="CA1675" s="106"/>
      <c r="CB1675" s="107"/>
      <c r="CC1675" s="112"/>
      <c r="CD1675" s="106"/>
      <c r="CE1675" s="103"/>
      <c r="CF1675" s="113"/>
      <c r="CG1675" s="114"/>
    </row>
    <row r="1676" spans="1:85">
      <c r="A1676" s="53" t="str">
        <f t="shared" si="269"/>
        <v>--</v>
      </c>
      <c r="B1676" s="47" t="str">
        <f t="shared" si="270"/>
        <v>-</v>
      </c>
      <c r="C1676" s="153"/>
      <c r="D1676" s="49"/>
      <c r="E1676" s="50"/>
      <c r="F1676" s="51"/>
      <c r="G1676" s="59"/>
      <c r="H1676" s="51"/>
      <c r="I1676" s="59"/>
      <c r="J1676" s="60" t="str">
        <f>IF(ISBLANK(H1676),"",IFERROR(VLOOKUP(B1676,'Np PL4 Stock'!$A:$D,4,FALSE),""))</f>
        <v/>
      </c>
      <c r="K1676" s="61" t="str">
        <f>IF(ISBLANK(H1676),"",SUMIF('Np PL4 Stock'!$A:$A,B1676,'Np PL4 Stock'!$N:$N))</f>
        <v/>
      </c>
      <c r="L1676" s="62" t="str">
        <f>IF(ISBLANK(H1676),"",VLOOKUP(LEFT(B1676,5),Unit!A:B,2,FALSE))</f>
        <v/>
      </c>
      <c r="M1676" s="63" t="str">
        <f>IF(ISBLANK(H1676),"",IFERROR(VLOOKUP(B1676,'Np PL4 Stock'!$A:$T,20,FALSE),""))</f>
        <v/>
      </c>
      <c r="N1676" s="63" t="str">
        <f>IF(ISBLANK(H1676),"",IFERROR(VLOOKUP(B1676,'Np PL4 Stock'!$A:$U,21,FALSE),""))</f>
        <v/>
      </c>
      <c r="O1676" s="62" t="str">
        <f t="shared" si="273"/>
        <v/>
      </c>
      <c r="P1676" s="62" t="str">
        <f t="shared" si="271"/>
        <v/>
      </c>
      <c r="Q1676" s="67" t="str">
        <f t="shared" si="274"/>
        <v/>
      </c>
      <c r="R1676" s="67" t="str">
        <f t="shared" si="272"/>
        <v/>
      </c>
      <c r="S1676" s="59"/>
      <c r="T1676" s="147"/>
      <c r="U1676" s="147"/>
      <c r="V1676" s="59"/>
      <c r="W1676" s="59"/>
      <c r="X1676" s="59"/>
      <c r="Y1676" s="59"/>
      <c r="Z1676" s="59"/>
      <c r="AA1676" s="59"/>
      <c r="AB1676" s="59"/>
      <c r="AC1676" s="59"/>
      <c r="AD1676" s="59"/>
      <c r="AE1676" s="59"/>
      <c r="AF1676" s="73"/>
      <c r="AG1676" s="73"/>
      <c r="AH1676" s="73"/>
      <c r="AI1676" s="73"/>
      <c r="AJ1676" s="73"/>
      <c r="AK1676" s="73"/>
      <c r="AL1676" s="77" t="str">
        <f>IF(ISBLANK(S1676),"",IF(AJ1676="Fail","Fail",IF(E1676="PL4",IF(AND(T1676&gt;STD_01122025!$D$3,U1676&lt;STD_01122025!$D$4,OR(AF1676="ND",AF1676&lt;STD_01122025!$D$7),AH1676="ND"),"Pass","Fail"),IF(E1676="PL12",IF(AND(S1676&lt;STD_01122025!$F$2,T1676&gt;STD_01122025!$F$3,U1676&lt;STD_01122025!$F$4,V1676&gt;STD_01122025!$F$5,X1676&gt;STD_01122025!$F$6,OR(AF1676="ND",AF1676&lt;STD_01122025!$F$7),AH1676="ND"),"Pass","Fail"),IF(E1676="SuperPL",IF(AND(T1676&gt;STD_01122025!$H$3,U1676&lt;STD_01122025!$H$4,V1676&gt;STD_01122025!$H$5,X1676&gt;STD_01122025!$H$6,OR(AF1676="ND",AF1676&lt;STD_01122025!$H$7),AH1676="ND"),"Pass","Fail"),IF(E1676="Flight",IF(AND(T1676&gt;STD_01122025!$J$3,U1676&lt;STD_01122025!$J$4,X1676&gt;STD_01122025!$J$6,OR(AF1676="ND",AF1676&lt;STD_01122025!$J$7),AH1676="ND"),"Pass","Fail"),""))))))</f>
        <v/>
      </c>
      <c r="AM1676" s="62" t="str">
        <f>IF(ISBLANK(B1676),"",IFERROR(IF(VLOOKUP(B1676,'Np PL4 Stock'!$A:$J,10,FALSE)="Np4",D1676-VLOOKUP(B1676,'Np PL4 Stock'!$A:$E,5,FALSE),D1676-VLOOKUP(B1676,'Np PL4 Stock'!$A:$E,5,FALSE)-1),""))</f>
        <v/>
      </c>
      <c r="AN1676" s="147"/>
      <c r="AO1676" s="147"/>
      <c r="AP1676" s="59"/>
      <c r="AQ1676" s="59"/>
      <c r="AR1676" s="59"/>
      <c r="AS1676" s="59"/>
      <c r="AT1676" s="73"/>
      <c r="AU1676" s="73"/>
      <c r="AV1676" s="73"/>
      <c r="AW1676" s="73"/>
      <c r="AX1676" s="84"/>
      <c r="AY1676" s="59"/>
      <c r="AZ1676" s="59"/>
      <c r="BA1676" s="59"/>
      <c r="BB1676" s="59"/>
      <c r="BC1676" s="59"/>
      <c r="BD1676" s="59"/>
      <c r="BE1676" s="84"/>
      <c r="BF1676" s="84"/>
      <c r="BG1676" s="84"/>
      <c r="BH1676" s="84"/>
      <c r="BI1676" s="85"/>
      <c r="BJ1676" s="86"/>
      <c r="BK1676" s="86"/>
      <c r="BL1676" s="86"/>
      <c r="BM1676" s="86"/>
      <c r="BN1676" s="86"/>
      <c r="BO1676" s="59"/>
      <c r="BP1676" s="69"/>
      <c r="BQ1676" s="92">
        <v>0</v>
      </c>
      <c r="BR1676" s="93">
        <v>0</v>
      </c>
      <c r="BS1676" s="94" t="str">
        <f t="shared" si="275"/>
        <v/>
      </c>
      <c r="BT1676" s="95">
        <v>0</v>
      </c>
      <c r="BU1676" s="101" t="str">
        <f t="shared" si="276"/>
        <v/>
      </c>
      <c r="BV1676" s="102" t="str">
        <f t="shared" si="277"/>
        <v>-</v>
      </c>
      <c r="BW1676" s="103"/>
      <c r="BX1676" s="104" t="str">
        <f t="shared" si="278"/>
        <v>-</v>
      </c>
      <c r="BY1676" s="105"/>
      <c r="BZ1676" s="103"/>
      <c r="CA1676" s="106"/>
      <c r="CB1676" s="107"/>
      <c r="CC1676" s="112"/>
      <c r="CD1676" s="106"/>
      <c r="CE1676" s="103"/>
      <c r="CF1676" s="113"/>
      <c r="CG1676" s="114"/>
    </row>
    <row r="1677" spans="1:85">
      <c r="A1677" s="53" t="str">
        <f t="shared" si="269"/>
        <v>--</v>
      </c>
      <c r="B1677" s="47" t="str">
        <f t="shared" si="270"/>
        <v>-</v>
      </c>
      <c r="C1677" s="153"/>
      <c r="D1677" s="49"/>
      <c r="E1677" s="50"/>
      <c r="F1677" s="51"/>
      <c r="G1677" s="59"/>
      <c r="H1677" s="51"/>
      <c r="I1677" s="59"/>
      <c r="J1677" s="60" t="str">
        <f>IF(ISBLANK(H1677),"",IFERROR(VLOOKUP(B1677,'Np PL4 Stock'!$A:$D,4,FALSE),""))</f>
        <v/>
      </c>
      <c r="K1677" s="61" t="str">
        <f>IF(ISBLANK(H1677),"",SUMIF('Np PL4 Stock'!$A:$A,B1677,'Np PL4 Stock'!$N:$N))</f>
        <v/>
      </c>
      <c r="L1677" s="62" t="str">
        <f>IF(ISBLANK(H1677),"",VLOOKUP(LEFT(B1677,5),Unit!A:B,2,FALSE))</f>
        <v/>
      </c>
      <c r="M1677" s="63" t="str">
        <f>IF(ISBLANK(H1677),"",IFERROR(VLOOKUP(B1677,'Np PL4 Stock'!$A:$T,20,FALSE),""))</f>
        <v/>
      </c>
      <c r="N1677" s="63" t="str">
        <f>IF(ISBLANK(H1677),"",IFERROR(VLOOKUP(B1677,'Np PL4 Stock'!$A:$U,21,FALSE),""))</f>
        <v/>
      </c>
      <c r="O1677" s="62" t="str">
        <f t="shared" si="273"/>
        <v/>
      </c>
      <c r="P1677" s="62" t="str">
        <f t="shared" si="271"/>
        <v/>
      </c>
      <c r="Q1677" s="67" t="str">
        <f t="shared" si="274"/>
        <v/>
      </c>
      <c r="R1677" s="67" t="str">
        <f t="shared" si="272"/>
        <v/>
      </c>
      <c r="S1677" s="59"/>
      <c r="T1677" s="147"/>
      <c r="U1677" s="147"/>
      <c r="V1677" s="59"/>
      <c r="W1677" s="59"/>
      <c r="X1677" s="59"/>
      <c r="Y1677" s="59"/>
      <c r="Z1677" s="59"/>
      <c r="AA1677" s="59"/>
      <c r="AB1677" s="59"/>
      <c r="AC1677" s="59"/>
      <c r="AD1677" s="59"/>
      <c r="AE1677" s="59"/>
      <c r="AF1677" s="73"/>
      <c r="AG1677" s="73"/>
      <c r="AH1677" s="73"/>
      <c r="AI1677" s="73"/>
      <c r="AJ1677" s="73"/>
      <c r="AK1677" s="73"/>
      <c r="AL1677" s="77" t="str">
        <f>IF(ISBLANK(S1677),"",IF(AJ1677="Fail","Fail",IF(E1677="PL4",IF(AND(T1677&gt;STD_01122025!$D$3,U1677&lt;STD_01122025!$D$4,OR(AF1677="ND",AF1677&lt;STD_01122025!$D$7),AH1677="ND"),"Pass","Fail"),IF(E1677="PL12",IF(AND(S1677&lt;STD_01122025!$F$2,T1677&gt;STD_01122025!$F$3,U1677&lt;STD_01122025!$F$4,V1677&gt;STD_01122025!$F$5,X1677&gt;STD_01122025!$F$6,OR(AF1677="ND",AF1677&lt;STD_01122025!$F$7),AH1677="ND"),"Pass","Fail"),IF(E1677="SuperPL",IF(AND(T1677&gt;STD_01122025!$H$3,U1677&lt;STD_01122025!$H$4,V1677&gt;STD_01122025!$H$5,X1677&gt;STD_01122025!$H$6,OR(AF1677="ND",AF1677&lt;STD_01122025!$H$7),AH1677="ND"),"Pass","Fail"),IF(E1677="Flight",IF(AND(T1677&gt;STD_01122025!$J$3,U1677&lt;STD_01122025!$J$4,X1677&gt;STD_01122025!$J$6,OR(AF1677="ND",AF1677&lt;STD_01122025!$J$7),AH1677="ND"),"Pass","Fail"),""))))))</f>
        <v/>
      </c>
      <c r="AM1677" s="62" t="str">
        <f>IF(ISBLANK(B1677),"",IFERROR(IF(VLOOKUP(B1677,'Np PL4 Stock'!$A:$J,10,FALSE)="Np4",D1677-VLOOKUP(B1677,'Np PL4 Stock'!$A:$E,5,FALSE),D1677-VLOOKUP(B1677,'Np PL4 Stock'!$A:$E,5,FALSE)-1),""))</f>
        <v/>
      </c>
      <c r="AN1677" s="147"/>
      <c r="AO1677" s="147"/>
      <c r="AP1677" s="59"/>
      <c r="AQ1677" s="59"/>
      <c r="AR1677" s="59"/>
      <c r="AS1677" s="59"/>
      <c r="AT1677" s="73"/>
      <c r="AU1677" s="73"/>
      <c r="AV1677" s="73"/>
      <c r="AW1677" s="73"/>
      <c r="AX1677" s="84"/>
      <c r="AY1677" s="59"/>
      <c r="AZ1677" s="59"/>
      <c r="BA1677" s="59"/>
      <c r="BB1677" s="59"/>
      <c r="BC1677" s="59"/>
      <c r="BD1677" s="59"/>
      <c r="BE1677" s="84"/>
      <c r="BF1677" s="84"/>
      <c r="BG1677" s="84"/>
      <c r="BH1677" s="84"/>
      <c r="BI1677" s="85"/>
      <c r="BJ1677" s="86"/>
      <c r="BK1677" s="86"/>
      <c r="BL1677" s="86"/>
      <c r="BM1677" s="86"/>
      <c r="BN1677" s="86"/>
      <c r="BO1677" s="59"/>
      <c r="BP1677" s="69"/>
      <c r="BQ1677" s="92">
        <v>0</v>
      </c>
      <c r="BR1677" s="93">
        <v>0</v>
      </c>
      <c r="BS1677" s="94" t="str">
        <f t="shared" si="275"/>
        <v/>
      </c>
      <c r="BT1677" s="95">
        <v>0</v>
      </c>
      <c r="BU1677" s="101" t="str">
        <f t="shared" si="276"/>
        <v/>
      </c>
      <c r="BV1677" s="102" t="str">
        <f t="shared" si="277"/>
        <v>-</v>
      </c>
      <c r="BW1677" s="103"/>
      <c r="BX1677" s="104" t="str">
        <f t="shared" si="278"/>
        <v>-</v>
      </c>
      <c r="BY1677" s="105"/>
      <c r="BZ1677" s="103"/>
      <c r="CA1677" s="106"/>
      <c r="CB1677" s="107"/>
      <c r="CC1677" s="112"/>
      <c r="CD1677" s="106"/>
      <c r="CE1677" s="103"/>
      <c r="CF1677" s="113"/>
      <c r="CG1677" s="114"/>
    </row>
    <row r="1678" spans="1:85">
      <c r="A1678" s="53" t="str">
        <f t="shared" si="269"/>
        <v>--</v>
      </c>
      <c r="B1678" s="47" t="str">
        <f t="shared" si="270"/>
        <v>-</v>
      </c>
      <c r="C1678" s="153"/>
      <c r="D1678" s="49"/>
      <c r="E1678" s="50"/>
      <c r="F1678" s="51"/>
      <c r="G1678" s="59"/>
      <c r="H1678" s="51"/>
      <c r="I1678" s="59"/>
      <c r="J1678" s="60" t="str">
        <f>IF(ISBLANK(H1678),"",IFERROR(VLOOKUP(B1678,'Np PL4 Stock'!$A:$D,4,FALSE),""))</f>
        <v/>
      </c>
      <c r="K1678" s="61" t="str">
        <f>IF(ISBLANK(H1678),"",SUMIF('Np PL4 Stock'!$A:$A,B1678,'Np PL4 Stock'!$N:$N))</f>
        <v/>
      </c>
      <c r="L1678" s="62" t="str">
        <f>IF(ISBLANK(H1678),"",VLOOKUP(LEFT(B1678,5),Unit!A:B,2,FALSE))</f>
        <v/>
      </c>
      <c r="M1678" s="63" t="str">
        <f>IF(ISBLANK(H1678),"",IFERROR(VLOOKUP(B1678,'Np PL4 Stock'!$A:$T,20,FALSE),""))</f>
        <v/>
      </c>
      <c r="N1678" s="63" t="str">
        <f>IF(ISBLANK(H1678),"",IFERROR(VLOOKUP(B1678,'Np PL4 Stock'!$A:$U,21,FALSE),""))</f>
        <v/>
      </c>
      <c r="O1678" s="62" t="str">
        <f t="shared" si="273"/>
        <v/>
      </c>
      <c r="P1678" s="62" t="str">
        <f t="shared" si="271"/>
        <v/>
      </c>
      <c r="Q1678" s="67" t="str">
        <f t="shared" si="274"/>
        <v/>
      </c>
      <c r="R1678" s="67" t="str">
        <f t="shared" si="272"/>
        <v/>
      </c>
      <c r="S1678" s="59"/>
      <c r="T1678" s="147"/>
      <c r="U1678" s="147"/>
      <c r="V1678" s="59"/>
      <c r="W1678" s="59"/>
      <c r="X1678" s="59"/>
      <c r="Y1678" s="59"/>
      <c r="Z1678" s="59"/>
      <c r="AA1678" s="59"/>
      <c r="AB1678" s="59"/>
      <c r="AC1678" s="59"/>
      <c r="AD1678" s="59"/>
      <c r="AE1678" s="59"/>
      <c r="AF1678" s="73"/>
      <c r="AG1678" s="73"/>
      <c r="AH1678" s="73"/>
      <c r="AI1678" s="73"/>
      <c r="AJ1678" s="73"/>
      <c r="AK1678" s="73"/>
      <c r="AL1678" s="77" t="str">
        <f>IF(ISBLANK(S1678),"",IF(AJ1678="Fail","Fail",IF(E1678="PL4",IF(AND(T1678&gt;STD_01122025!$D$3,U1678&lt;STD_01122025!$D$4,OR(AF1678="ND",AF1678&lt;STD_01122025!$D$7),AH1678="ND"),"Pass","Fail"),IF(E1678="PL12",IF(AND(S1678&lt;STD_01122025!$F$2,T1678&gt;STD_01122025!$F$3,U1678&lt;STD_01122025!$F$4,V1678&gt;STD_01122025!$F$5,X1678&gt;STD_01122025!$F$6,OR(AF1678="ND",AF1678&lt;STD_01122025!$F$7),AH1678="ND"),"Pass","Fail"),IF(E1678="SuperPL",IF(AND(T1678&gt;STD_01122025!$H$3,U1678&lt;STD_01122025!$H$4,V1678&gt;STD_01122025!$H$5,X1678&gt;STD_01122025!$H$6,OR(AF1678="ND",AF1678&lt;STD_01122025!$H$7),AH1678="ND"),"Pass","Fail"),IF(E1678="Flight",IF(AND(T1678&gt;STD_01122025!$J$3,U1678&lt;STD_01122025!$J$4,X1678&gt;STD_01122025!$J$6,OR(AF1678="ND",AF1678&lt;STD_01122025!$J$7),AH1678="ND"),"Pass","Fail"),""))))))</f>
        <v/>
      </c>
      <c r="AM1678" s="62" t="str">
        <f>IF(ISBLANK(B1678),"",IFERROR(IF(VLOOKUP(B1678,'Np PL4 Stock'!$A:$J,10,FALSE)="Np4",D1678-VLOOKUP(B1678,'Np PL4 Stock'!$A:$E,5,FALSE),D1678-VLOOKUP(B1678,'Np PL4 Stock'!$A:$E,5,FALSE)-1),""))</f>
        <v/>
      </c>
      <c r="AN1678" s="147"/>
      <c r="AO1678" s="147"/>
      <c r="AP1678" s="59"/>
      <c r="AQ1678" s="59"/>
      <c r="AR1678" s="59"/>
      <c r="AS1678" s="59"/>
      <c r="AT1678" s="73"/>
      <c r="AU1678" s="73"/>
      <c r="AV1678" s="73"/>
      <c r="AW1678" s="73"/>
      <c r="AX1678" s="84"/>
      <c r="AY1678" s="59"/>
      <c r="AZ1678" s="59"/>
      <c r="BA1678" s="59"/>
      <c r="BB1678" s="59"/>
      <c r="BC1678" s="59"/>
      <c r="BD1678" s="59"/>
      <c r="BE1678" s="84"/>
      <c r="BF1678" s="84"/>
      <c r="BG1678" s="84"/>
      <c r="BH1678" s="84"/>
      <c r="BI1678" s="85"/>
      <c r="BJ1678" s="86"/>
      <c r="BK1678" s="86"/>
      <c r="BL1678" s="86"/>
      <c r="BM1678" s="86"/>
      <c r="BN1678" s="86"/>
      <c r="BO1678" s="59"/>
      <c r="BP1678" s="69"/>
      <c r="BQ1678" s="92">
        <v>0</v>
      </c>
      <c r="BR1678" s="93">
        <v>0</v>
      </c>
      <c r="BS1678" s="94" t="str">
        <f t="shared" si="275"/>
        <v/>
      </c>
      <c r="BT1678" s="95">
        <v>0</v>
      </c>
      <c r="BU1678" s="101" t="str">
        <f t="shared" si="276"/>
        <v/>
      </c>
      <c r="BV1678" s="102" t="str">
        <f t="shared" si="277"/>
        <v>-</v>
      </c>
      <c r="BW1678" s="103"/>
      <c r="BX1678" s="104" t="str">
        <f t="shared" si="278"/>
        <v>-</v>
      </c>
      <c r="BY1678" s="105"/>
      <c r="BZ1678" s="103"/>
      <c r="CA1678" s="106"/>
      <c r="CB1678" s="107"/>
      <c r="CC1678" s="112"/>
      <c r="CD1678" s="106"/>
      <c r="CE1678" s="103"/>
      <c r="CF1678" s="113"/>
      <c r="CG1678" s="114"/>
    </row>
    <row r="1679" spans="1:85">
      <c r="A1679" s="53" t="str">
        <f t="shared" si="269"/>
        <v>--</v>
      </c>
      <c r="B1679" s="47" t="str">
        <f t="shared" si="270"/>
        <v>-</v>
      </c>
      <c r="C1679" s="153"/>
      <c r="D1679" s="49"/>
      <c r="E1679" s="50"/>
      <c r="F1679" s="51"/>
      <c r="G1679" s="59"/>
      <c r="H1679" s="51"/>
      <c r="I1679" s="59"/>
      <c r="J1679" s="60" t="str">
        <f>IF(ISBLANK(H1679),"",IFERROR(VLOOKUP(B1679,'Np PL4 Stock'!$A:$D,4,FALSE),""))</f>
        <v/>
      </c>
      <c r="K1679" s="61" t="str">
        <f>IF(ISBLANK(H1679),"",SUMIF('Np PL4 Stock'!$A:$A,B1679,'Np PL4 Stock'!$N:$N))</f>
        <v/>
      </c>
      <c r="L1679" s="62" t="str">
        <f>IF(ISBLANK(H1679),"",VLOOKUP(LEFT(B1679,5),Unit!A:B,2,FALSE))</f>
        <v/>
      </c>
      <c r="M1679" s="63" t="str">
        <f>IF(ISBLANK(H1679),"",IFERROR(VLOOKUP(B1679,'Np PL4 Stock'!$A:$T,20,FALSE),""))</f>
        <v/>
      </c>
      <c r="N1679" s="63" t="str">
        <f>IF(ISBLANK(H1679),"",IFERROR(VLOOKUP(B1679,'Np PL4 Stock'!$A:$U,21,FALSE),""))</f>
        <v/>
      </c>
      <c r="O1679" s="62" t="str">
        <f t="shared" si="273"/>
        <v/>
      </c>
      <c r="P1679" s="62" t="str">
        <f t="shared" si="271"/>
        <v/>
      </c>
      <c r="Q1679" s="67" t="str">
        <f t="shared" si="274"/>
        <v/>
      </c>
      <c r="R1679" s="67" t="str">
        <f t="shared" si="272"/>
        <v/>
      </c>
      <c r="S1679" s="59"/>
      <c r="T1679" s="147"/>
      <c r="U1679" s="147"/>
      <c r="V1679" s="59"/>
      <c r="W1679" s="59"/>
      <c r="X1679" s="59"/>
      <c r="Y1679" s="59"/>
      <c r="Z1679" s="59"/>
      <c r="AA1679" s="59"/>
      <c r="AB1679" s="59"/>
      <c r="AC1679" s="59"/>
      <c r="AD1679" s="59"/>
      <c r="AE1679" s="59"/>
      <c r="AF1679" s="73"/>
      <c r="AG1679" s="73"/>
      <c r="AH1679" s="73"/>
      <c r="AI1679" s="73"/>
      <c r="AJ1679" s="73"/>
      <c r="AK1679" s="73"/>
      <c r="AL1679" s="77" t="str">
        <f>IF(ISBLANK(S1679),"",IF(AJ1679="Fail","Fail",IF(E1679="PL4",IF(AND(T1679&gt;STD_01122025!$D$3,U1679&lt;STD_01122025!$D$4,OR(AF1679="ND",AF1679&lt;STD_01122025!$D$7),AH1679="ND"),"Pass","Fail"),IF(E1679="PL12",IF(AND(S1679&lt;STD_01122025!$F$2,T1679&gt;STD_01122025!$F$3,U1679&lt;STD_01122025!$F$4,V1679&gt;STD_01122025!$F$5,X1679&gt;STD_01122025!$F$6,OR(AF1679="ND",AF1679&lt;STD_01122025!$F$7),AH1679="ND"),"Pass","Fail"),IF(E1679="SuperPL",IF(AND(T1679&gt;STD_01122025!$H$3,U1679&lt;STD_01122025!$H$4,V1679&gt;STD_01122025!$H$5,X1679&gt;STD_01122025!$H$6,OR(AF1679="ND",AF1679&lt;STD_01122025!$H$7),AH1679="ND"),"Pass","Fail"),IF(E1679="Flight",IF(AND(T1679&gt;STD_01122025!$J$3,U1679&lt;STD_01122025!$J$4,X1679&gt;STD_01122025!$J$6,OR(AF1679="ND",AF1679&lt;STD_01122025!$J$7),AH1679="ND"),"Pass","Fail"),""))))))</f>
        <v/>
      </c>
      <c r="AM1679" s="62" t="str">
        <f>IF(ISBLANK(B1679),"",IFERROR(IF(VLOOKUP(B1679,'Np PL4 Stock'!$A:$J,10,FALSE)="Np4",D1679-VLOOKUP(B1679,'Np PL4 Stock'!$A:$E,5,FALSE),D1679-VLOOKUP(B1679,'Np PL4 Stock'!$A:$E,5,FALSE)-1),""))</f>
        <v/>
      </c>
      <c r="AN1679" s="147"/>
      <c r="AO1679" s="147"/>
      <c r="AP1679" s="59"/>
      <c r="AQ1679" s="59"/>
      <c r="AR1679" s="59"/>
      <c r="AS1679" s="59"/>
      <c r="AT1679" s="73"/>
      <c r="AU1679" s="73"/>
      <c r="AV1679" s="73"/>
      <c r="AW1679" s="73"/>
      <c r="AX1679" s="84"/>
      <c r="AY1679" s="59"/>
      <c r="AZ1679" s="59"/>
      <c r="BA1679" s="59"/>
      <c r="BB1679" s="59"/>
      <c r="BC1679" s="59"/>
      <c r="BD1679" s="59"/>
      <c r="BE1679" s="84"/>
      <c r="BF1679" s="84"/>
      <c r="BG1679" s="84"/>
      <c r="BH1679" s="84"/>
      <c r="BI1679" s="85"/>
      <c r="BJ1679" s="86"/>
      <c r="BK1679" s="86"/>
      <c r="BL1679" s="86"/>
      <c r="BM1679" s="86"/>
      <c r="BN1679" s="86"/>
      <c r="BO1679" s="59"/>
      <c r="BP1679" s="69"/>
      <c r="BQ1679" s="92">
        <v>0</v>
      </c>
      <c r="BR1679" s="93">
        <v>0</v>
      </c>
      <c r="BS1679" s="94" t="str">
        <f t="shared" si="275"/>
        <v/>
      </c>
      <c r="BT1679" s="95">
        <v>0</v>
      </c>
      <c r="BU1679" s="101" t="str">
        <f t="shared" si="276"/>
        <v/>
      </c>
      <c r="BV1679" s="102" t="str">
        <f t="shared" si="277"/>
        <v>-</v>
      </c>
      <c r="BW1679" s="103"/>
      <c r="BX1679" s="104" t="str">
        <f t="shared" si="278"/>
        <v>-</v>
      </c>
      <c r="BY1679" s="105"/>
      <c r="BZ1679" s="103"/>
      <c r="CA1679" s="106"/>
      <c r="CB1679" s="107"/>
      <c r="CC1679" s="112"/>
      <c r="CD1679" s="106"/>
      <c r="CE1679" s="103"/>
      <c r="CF1679" s="113"/>
      <c r="CG1679" s="114"/>
    </row>
    <row r="1680" spans="1:85">
      <c r="A1680" s="53" t="str">
        <f t="shared" si="269"/>
        <v>--</v>
      </c>
      <c r="B1680" s="47" t="str">
        <f t="shared" si="270"/>
        <v>-</v>
      </c>
      <c r="C1680" s="153"/>
      <c r="D1680" s="49"/>
      <c r="E1680" s="50"/>
      <c r="F1680" s="51"/>
      <c r="G1680" s="59"/>
      <c r="H1680" s="51"/>
      <c r="I1680" s="59"/>
      <c r="J1680" s="60" t="str">
        <f>IF(ISBLANK(H1680),"",IFERROR(VLOOKUP(B1680,'Np PL4 Stock'!$A:$D,4,FALSE),""))</f>
        <v/>
      </c>
      <c r="K1680" s="61" t="str">
        <f>IF(ISBLANK(H1680),"",SUMIF('Np PL4 Stock'!$A:$A,B1680,'Np PL4 Stock'!$N:$N))</f>
        <v/>
      </c>
      <c r="L1680" s="62" t="str">
        <f>IF(ISBLANK(H1680),"",VLOOKUP(LEFT(B1680,5),Unit!A:B,2,FALSE))</f>
        <v/>
      </c>
      <c r="M1680" s="63" t="str">
        <f>IF(ISBLANK(H1680),"",IFERROR(VLOOKUP(B1680,'Np PL4 Stock'!$A:$T,20,FALSE),""))</f>
        <v/>
      </c>
      <c r="N1680" s="63" t="str">
        <f>IF(ISBLANK(H1680),"",IFERROR(VLOOKUP(B1680,'Np PL4 Stock'!$A:$U,21,FALSE),""))</f>
        <v/>
      </c>
      <c r="O1680" s="62" t="str">
        <f t="shared" si="273"/>
        <v/>
      </c>
      <c r="P1680" s="62" t="str">
        <f t="shared" si="271"/>
        <v/>
      </c>
      <c r="Q1680" s="67" t="str">
        <f t="shared" si="274"/>
        <v/>
      </c>
      <c r="R1680" s="67" t="str">
        <f t="shared" si="272"/>
        <v/>
      </c>
      <c r="S1680" s="59"/>
      <c r="T1680" s="147"/>
      <c r="U1680" s="147"/>
      <c r="V1680" s="59"/>
      <c r="W1680" s="59"/>
      <c r="X1680" s="59"/>
      <c r="Y1680" s="59"/>
      <c r="Z1680" s="59"/>
      <c r="AA1680" s="59"/>
      <c r="AB1680" s="59"/>
      <c r="AC1680" s="59"/>
      <c r="AD1680" s="59"/>
      <c r="AE1680" s="59"/>
      <c r="AF1680" s="73"/>
      <c r="AG1680" s="73"/>
      <c r="AH1680" s="73"/>
      <c r="AI1680" s="73"/>
      <c r="AJ1680" s="73"/>
      <c r="AK1680" s="73"/>
      <c r="AL1680" s="77" t="str">
        <f>IF(ISBLANK(S1680),"",IF(AJ1680="Fail","Fail",IF(E1680="PL4",IF(AND(T1680&gt;STD_01122025!$D$3,U1680&lt;STD_01122025!$D$4,OR(AF1680="ND",AF1680&lt;STD_01122025!$D$7),AH1680="ND"),"Pass","Fail"),IF(E1680="PL12",IF(AND(S1680&lt;STD_01122025!$F$2,T1680&gt;STD_01122025!$F$3,U1680&lt;STD_01122025!$F$4,V1680&gt;STD_01122025!$F$5,X1680&gt;STD_01122025!$F$6,OR(AF1680="ND",AF1680&lt;STD_01122025!$F$7),AH1680="ND"),"Pass","Fail"),IF(E1680="SuperPL",IF(AND(T1680&gt;STD_01122025!$H$3,U1680&lt;STD_01122025!$H$4,V1680&gt;STD_01122025!$H$5,X1680&gt;STD_01122025!$H$6,OR(AF1680="ND",AF1680&lt;STD_01122025!$H$7),AH1680="ND"),"Pass","Fail"),IF(E1680="Flight",IF(AND(T1680&gt;STD_01122025!$J$3,U1680&lt;STD_01122025!$J$4,X1680&gt;STD_01122025!$J$6,OR(AF1680="ND",AF1680&lt;STD_01122025!$J$7),AH1680="ND"),"Pass","Fail"),""))))))</f>
        <v/>
      </c>
      <c r="AM1680" s="62" t="str">
        <f>IF(ISBLANK(B1680),"",IFERROR(IF(VLOOKUP(B1680,'Np PL4 Stock'!$A:$J,10,FALSE)="Np4",D1680-VLOOKUP(B1680,'Np PL4 Stock'!$A:$E,5,FALSE),D1680-VLOOKUP(B1680,'Np PL4 Stock'!$A:$E,5,FALSE)-1),""))</f>
        <v/>
      </c>
      <c r="AN1680" s="147"/>
      <c r="AO1680" s="147"/>
      <c r="AP1680" s="59"/>
      <c r="AQ1680" s="59"/>
      <c r="AR1680" s="59"/>
      <c r="AS1680" s="59"/>
      <c r="AT1680" s="73"/>
      <c r="AU1680" s="73"/>
      <c r="AV1680" s="73"/>
      <c r="AW1680" s="73"/>
      <c r="AX1680" s="84"/>
      <c r="AY1680" s="59"/>
      <c r="AZ1680" s="59"/>
      <c r="BA1680" s="59"/>
      <c r="BB1680" s="59"/>
      <c r="BC1680" s="59"/>
      <c r="BD1680" s="59"/>
      <c r="BE1680" s="84"/>
      <c r="BF1680" s="84"/>
      <c r="BG1680" s="84"/>
      <c r="BH1680" s="84"/>
      <c r="BI1680" s="85"/>
      <c r="BJ1680" s="86"/>
      <c r="BK1680" s="86"/>
      <c r="BL1680" s="86"/>
      <c r="BM1680" s="86"/>
      <c r="BN1680" s="86"/>
      <c r="BO1680" s="59"/>
      <c r="BP1680" s="69"/>
      <c r="BQ1680" s="92">
        <v>0</v>
      </c>
      <c r="BR1680" s="93">
        <v>0</v>
      </c>
      <c r="BS1680" s="94" t="str">
        <f t="shared" si="275"/>
        <v/>
      </c>
      <c r="BT1680" s="95">
        <v>0</v>
      </c>
      <c r="BU1680" s="101" t="str">
        <f t="shared" si="276"/>
        <v/>
      </c>
      <c r="BV1680" s="102" t="str">
        <f t="shared" si="277"/>
        <v>-</v>
      </c>
      <c r="BW1680" s="103"/>
      <c r="BX1680" s="104" t="str">
        <f t="shared" si="278"/>
        <v>-</v>
      </c>
      <c r="BY1680" s="105"/>
      <c r="BZ1680" s="103"/>
      <c r="CA1680" s="106"/>
      <c r="CB1680" s="107"/>
      <c r="CC1680" s="112"/>
      <c r="CD1680" s="106"/>
      <c r="CE1680" s="103"/>
      <c r="CF1680" s="113"/>
      <c r="CG1680" s="114"/>
    </row>
    <row r="1681" spans="1:85">
      <c r="A1681" s="53" t="str">
        <f t="shared" si="269"/>
        <v>--</v>
      </c>
      <c r="B1681" s="47" t="str">
        <f t="shared" si="270"/>
        <v>-</v>
      </c>
      <c r="C1681" s="153"/>
      <c r="D1681" s="49"/>
      <c r="E1681" s="50"/>
      <c r="F1681" s="51"/>
      <c r="G1681" s="59"/>
      <c r="H1681" s="51"/>
      <c r="I1681" s="59"/>
      <c r="J1681" s="60" t="str">
        <f>IF(ISBLANK(H1681),"",IFERROR(VLOOKUP(B1681,'Np PL4 Stock'!$A:$D,4,FALSE),""))</f>
        <v/>
      </c>
      <c r="K1681" s="61" t="str">
        <f>IF(ISBLANK(H1681),"",SUMIF('Np PL4 Stock'!$A:$A,B1681,'Np PL4 Stock'!$N:$N))</f>
        <v/>
      </c>
      <c r="L1681" s="62" t="str">
        <f>IF(ISBLANK(H1681),"",VLOOKUP(LEFT(B1681,5),Unit!A:B,2,FALSE))</f>
        <v/>
      </c>
      <c r="M1681" s="63" t="str">
        <f>IF(ISBLANK(H1681),"",IFERROR(VLOOKUP(B1681,'Np PL4 Stock'!$A:$T,20,FALSE),""))</f>
        <v/>
      </c>
      <c r="N1681" s="63" t="str">
        <f>IF(ISBLANK(H1681),"",IFERROR(VLOOKUP(B1681,'Np PL4 Stock'!$A:$U,21,FALSE),""))</f>
        <v/>
      </c>
      <c r="O1681" s="62" t="str">
        <f t="shared" si="273"/>
        <v/>
      </c>
      <c r="P1681" s="62" t="str">
        <f t="shared" si="271"/>
        <v/>
      </c>
      <c r="Q1681" s="67" t="str">
        <f t="shared" si="274"/>
        <v/>
      </c>
      <c r="R1681" s="67" t="str">
        <f t="shared" si="272"/>
        <v/>
      </c>
      <c r="S1681" s="59"/>
      <c r="T1681" s="147"/>
      <c r="U1681" s="147"/>
      <c r="V1681" s="59"/>
      <c r="W1681" s="59"/>
      <c r="X1681" s="59"/>
      <c r="Y1681" s="59"/>
      <c r="Z1681" s="59"/>
      <c r="AA1681" s="59"/>
      <c r="AB1681" s="59"/>
      <c r="AC1681" s="59"/>
      <c r="AD1681" s="59"/>
      <c r="AE1681" s="59"/>
      <c r="AF1681" s="73"/>
      <c r="AG1681" s="73"/>
      <c r="AH1681" s="73"/>
      <c r="AI1681" s="73"/>
      <c r="AJ1681" s="73"/>
      <c r="AK1681" s="73"/>
      <c r="AL1681" s="77" t="str">
        <f>IF(ISBLANK(S1681),"",IF(AJ1681="Fail","Fail",IF(E1681="PL4",IF(AND(T1681&gt;STD_01122025!$D$3,U1681&lt;STD_01122025!$D$4,OR(AF1681="ND",AF1681&lt;STD_01122025!$D$7),AH1681="ND"),"Pass","Fail"),IF(E1681="PL12",IF(AND(S1681&lt;STD_01122025!$F$2,T1681&gt;STD_01122025!$F$3,U1681&lt;STD_01122025!$F$4,V1681&gt;STD_01122025!$F$5,X1681&gt;STD_01122025!$F$6,OR(AF1681="ND",AF1681&lt;STD_01122025!$F$7),AH1681="ND"),"Pass","Fail"),IF(E1681="SuperPL",IF(AND(T1681&gt;STD_01122025!$H$3,U1681&lt;STD_01122025!$H$4,V1681&gt;STD_01122025!$H$5,X1681&gt;STD_01122025!$H$6,OR(AF1681="ND",AF1681&lt;STD_01122025!$H$7),AH1681="ND"),"Pass","Fail"),IF(E1681="Flight",IF(AND(T1681&gt;STD_01122025!$J$3,U1681&lt;STD_01122025!$J$4,X1681&gt;STD_01122025!$J$6,OR(AF1681="ND",AF1681&lt;STD_01122025!$J$7),AH1681="ND"),"Pass","Fail"),""))))))</f>
        <v/>
      </c>
      <c r="AM1681" s="62" t="str">
        <f>IF(ISBLANK(B1681),"",IFERROR(IF(VLOOKUP(B1681,'Np PL4 Stock'!$A:$J,10,FALSE)="Np4",D1681-VLOOKUP(B1681,'Np PL4 Stock'!$A:$E,5,FALSE),D1681-VLOOKUP(B1681,'Np PL4 Stock'!$A:$E,5,FALSE)-1),""))</f>
        <v/>
      </c>
      <c r="AN1681" s="147"/>
      <c r="AO1681" s="147"/>
      <c r="AP1681" s="59"/>
      <c r="AQ1681" s="59"/>
      <c r="AR1681" s="59"/>
      <c r="AS1681" s="59"/>
      <c r="AT1681" s="73"/>
      <c r="AU1681" s="73"/>
      <c r="AV1681" s="73"/>
      <c r="AW1681" s="73"/>
      <c r="AX1681" s="84"/>
      <c r="AY1681" s="59"/>
      <c r="AZ1681" s="59"/>
      <c r="BA1681" s="59"/>
      <c r="BB1681" s="59"/>
      <c r="BC1681" s="59"/>
      <c r="BD1681" s="59"/>
      <c r="BE1681" s="84"/>
      <c r="BF1681" s="84"/>
      <c r="BG1681" s="84"/>
      <c r="BH1681" s="84"/>
      <c r="BI1681" s="85"/>
      <c r="BJ1681" s="86"/>
      <c r="BK1681" s="86"/>
      <c r="BL1681" s="86"/>
      <c r="BM1681" s="86"/>
      <c r="BN1681" s="86"/>
      <c r="BO1681" s="59"/>
      <c r="BP1681" s="69"/>
      <c r="BQ1681" s="92">
        <v>0</v>
      </c>
      <c r="BR1681" s="93">
        <v>0</v>
      </c>
      <c r="BS1681" s="94" t="str">
        <f t="shared" si="275"/>
        <v/>
      </c>
      <c r="BT1681" s="95">
        <v>0</v>
      </c>
      <c r="BU1681" s="101" t="str">
        <f t="shared" si="276"/>
        <v/>
      </c>
      <c r="BV1681" s="102" t="str">
        <f t="shared" si="277"/>
        <v>-</v>
      </c>
      <c r="BW1681" s="103"/>
      <c r="BX1681" s="104" t="str">
        <f t="shared" si="278"/>
        <v>-</v>
      </c>
      <c r="BY1681" s="105"/>
      <c r="BZ1681" s="103"/>
      <c r="CA1681" s="106"/>
      <c r="CB1681" s="107"/>
      <c r="CC1681" s="112"/>
      <c r="CD1681" s="106"/>
      <c r="CE1681" s="103"/>
      <c r="CF1681" s="113"/>
      <c r="CG1681" s="114"/>
    </row>
    <row r="1682" spans="1:85">
      <c r="A1682" s="53" t="str">
        <f t="shared" ref="A1682:A1745" si="279">IF(ISBLANK(H1682),"",H1682&amp;"-"&amp;IF(OR(LEN(I1682)=1,LEN(I1682)=4),"0"&amp;I1682,I1682))&amp;"-"&amp;IF(LEN(G1682)=1,"0"&amp;G1682,G1682)&amp;"-"&amp;D1682</f>
        <v>--</v>
      </c>
      <c r="B1682" s="47" t="str">
        <f t="shared" ref="B1682:B1745" si="280">IF(ISBLANK(H1682),"",H1682&amp;"-"&amp;IF(OR(LEN(I1682)=1,LEN(I1682)=4),"0"&amp;I1682,I1682))&amp;"-"&amp;IF(LEN(G1682)=1,"0"&amp;G1682,G1682)</f>
        <v>-</v>
      </c>
      <c r="C1682" s="153"/>
      <c r="D1682" s="49"/>
      <c r="E1682" s="50"/>
      <c r="F1682" s="51"/>
      <c r="G1682" s="59"/>
      <c r="H1682" s="51"/>
      <c r="I1682" s="59"/>
      <c r="J1682" s="60" t="str">
        <f>IF(ISBLANK(H1682),"",IFERROR(VLOOKUP(B1682,'Np PL4 Stock'!$A:$D,4,FALSE),""))</f>
        <v/>
      </c>
      <c r="K1682" s="61" t="str">
        <f>IF(ISBLANK(H1682),"",SUMIF('Np PL4 Stock'!$A:$A,B1682,'Np PL4 Stock'!$N:$N))</f>
        <v/>
      </c>
      <c r="L1682" s="62" t="str">
        <f>IF(ISBLANK(H1682),"",VLOOKUP(LEFT(B1682,5),Unit!A:B,2,FALSE))</f>
        <v/>
      </c>
      <c r="M1682" s="63" t="str">
        <f>IF(ISBLANK(H1682),"",IFERROR(VLOOKUP(B1682,'Np PL4 Stock'!$A:$T,20,FALSE),""))</f>
        <v/>
      </c>
      <c r="N1682" s="63" t="str">
        <f>IF(ISBLANK(H1682),"",IFERROR(VLOOKUP(B1682,'Np PL4 Stock'!$A:$U,21,FALSE),""))</f>
        <v/>
      </c>
      <c r="O1682" s="62" t="str">
        <f t="shared" si="273"/>
        <v/>
      </c>
      <c r="P1682" s="62" t="str">
        <f t="shared" si="271"/>
        <v/>
      </c>
      <c r="Q1682" s="67" t="str">
        <f t="shared" si="274"/>
        <v/>
      </c>
      <c r="R1682" s="67" t="str">
        <f t="shared" si="272"/>
        <v/>
      </c>
      <c r="S1682" s="59"/>
      <c r="T1682" s="147"/>
      <c r="U1682" s="147"/>
      <c r="V1682" s="59"/>
      <c r="W1682" s="59"/>
      <c r="X1682" s="59"/>
      <c r="Y1682" s="59"/>
      <c r="Z1682" s="59"/>
      <c r="AA1682" s="59"/>
      <c r="AB1682" s="59"/>
      <c r="AC1682" s="59"/>
      <c r="AD1682" s="59"/>
      <c r="AE1682" s="59"/>
      <c r="AF1682" s="73"/>
      <c r="AG1682" s="73"/>
      <c r="AH1682" s="73"/>
      <c r="AI1682" s="73"/>
      <c r="AJ1682" s="73"/>
      <c r="AK1682" s="73"/>
      <c r="AL1682" s="77" t="str">
        <f>IF(ISBLANK(S1682),"",IF(AJ1682="Fail","Fail",IF(E1682="PL4",IF(AND(T1682&gt;STD_01122025!$D$3,U1682&lt;STD_01122025!$D$4,OR(AF1682="ND",AF1682&lt;STD_01122025!$D$7),AH1682="ND"),"Pass","Fail"),IF(E1682="PL12",IF(AND(S1682&lt;STD_01122025!$F$2,T1682&gt;STD_01122025!$F$3,U1682&lt;STD_01122025!$F$4,V1682&gt;STD_01122025!$F$5,X1682&gt;STD_01122025!$F$6,OR(AF1682="ND",AF1682&lt;STD_01122025!$F$7),AH1682="ND"),"Pass","Fail"),IF(E1682="SuperPL",IF(AND(T1682&gt;STD_01122025!$H$3,U1682&lt;STD_01122025!$H$4,V1682&gt;STD_01122025!$H$5,X1682&gt;STD_01122025!$H$6,OR(AF1682="ND",AF1682&lt;STD_01122025!$H$7),AH1682="ND"),"Pass","Fail"),IF(E1682="Flight",IF(AND(T1682&gt;STD_01122025!$J$3,U1682&lt;STD_01122025!$J$4,X1682&gt;STD_01122025!$J$6,OR(AF1682="ND",AF1682&lt;STD_01122025!$J$7),AH1682="ND"),"Pass","Fail"),""))))))</f>
        <v/>
      </c>
      <c r="AM1682" s="62" t="str">
        <f>IF(ISBLANK(B1682),"",IFERROR(IF(VLOOKUP(B1682,'Np PL4 Stock'!$A:$J,10,FALSE)="Np4",D1682-VLOOKUP(B1682,'Np PL4 Stock'!$A:$E,5,FALSE),D1682-VLOOKUP(B1682,'Np PL4 Stock'!$A:$E,5,FALSE)-1),""))</f>
        <v/>
      </c>
      <c r="AN1682" s="147"/>
      <c r="AO1682" s="147"/>
      <c r="AP1682" s="59"/>
      <c r="AQ1682" s="59"/>
      <c r="AR1682" s="59"/>
      <c r="AS1682" s="59"/>
      <c r="AT1682" s="73"/>
      <c r="AU1682" s="73"/>
      <c r="AV1682" s="73"/>
      <c r="AW1682" s="73"/>
      <c r="AX1682" s="84"/>
      <c r="AY1682" s="59"/>
      <c r="AZ1682" s="59"/>
      <c r="BA1682" s="59"/>
      <c r="BB1682" s="59"/>
      <c r="BC1682" s="59"/>
      <c r="BD1682" s="59"/>
      <c r="BE1682" s="84"/>
      <c r="BF1682" s="84"/>
      <c r="BG1682" s="84"/>
      <c r="BH1682" s="84"/>
      <c r="BI1682" s="85"/>
      <c r="BJ1682" s="86"/>
      <c r="BK1682" s="86"/>
      <c r="BL1682" s="86"/>
      <c r="BM1682" s="86"/>
      <c r="BN1682" s="86"/>
      <c r="BO1682" s="59"/>
      <c r="BP1682" s="69"/>
      <c r="BQ1682" s="92">
        <v>0</v>
      </c>
      <c r="BR1682" s="93">
        <v>0</v>
      </c>
      <c r="BS1682" s="94" t="str">
        <f t="shared" si="275"/>
        <v/>
      </c>
      <c r="BT1682" s="95">
        <v>0</v>
      </c>
      <c r="BU1682" s="101" t="str">
        <f t="shared" si="276"/>
        <v/>
      </c>
      <c r="BV1682" s="102" t="str">
        <f t="shared" si="277"/>
        <v>-</v>
      </c>
      <c r="BW1682" s="103"/>
      <c r="BX1682" s="104" t="str">
        <f t="shared" si="278"/>
        <v>-</v>
      </c>
      <c r="BY1682" s="105"/>
      <c r="BZ1682" s="103"/>
      <c r="CA1682" s="106"/>
      <c r="CB1682" s="107"/>
      <c r="CC1682" s="112"/>
      <c r="CD1682" s="106"/>
      <c r="CE1682" s="103"/>
      <c r="CF1682" s="113"/>
      <c r="CG1682" s="114"/>
    </row>
    <row r="1683" spans="1:85">
      <c r="A1683" s="53" t="str">
        <f t="shared" si="279"/>
        <v>--</v>
      </c>
      <c r="B1683" s="47" t="str">
        <f t="shared" si="280"/>
        <v>-</v>
      </c>
      <c r="C1683" s="153"/>
      <c r="D1683" s="49"/>
      <c r="E1683" s="50"/>
      <c r="F1683" s="51"/>
      <c r="G1683" s="59"/>
      <c r="H1683" s="51"/>
      <c r="I1683" s="59"/>
      <c r="J1683" s="60" t="str">
        <f>IF(ISBLANK(H1683),"",IFERROR(VLOOKUP(B1683,'Np PL4 Stock'!$A:$D,4,FALSE),""))</f>
        <v/>
      </c>
      <c r="K1683" s="61" t="str">
        <f>IF(ISBLANK(H1683),"",SUMIF('Np PL4 Stock'!$A:$A,B1683,'Np PL4 Stock'!$N:$N))</f>
        <v/>
      </c>
      <c r="L1683" s="62" t="str">
        <f>IF(ISBLANK(H1683),"",VLOOKUP(LEFT(B1683,5),Unit!A:B,2,FALSE))</f>
        <v/>
      </c>
      <c r="M1683" s="63" t="str">
        <f>IF(ISBLANK(H1683),"",IFERROR(VLOOKUP(B1683,'Np PL4 Stock'!$A:$T,20,FALSE),""))</f>
        <v/>
      </c>
      <c r="N1683" s="63" t="str">
        <f>IF(ISBLANK(H1683),"",IFERROR(VLOOKUP(B1683,'Np PL4 Stock'!$A:$U,21,FALSE),""))</f>
        <v/>
      </c>
      <c r="O1683" s="62" t="str">
        <f t="shared" si="273"/>
        <v/>
      </c>
      <c r="P1683" s="62" t="str">
        <f t="shared" si="271"/>
        <v/>
      </c>
      <c r="Q1683" s="67" t="str">
        <f t="shared" si="274"/>
        <v/>
      </c>
      <c r="R1683" s="67" t="str">
        <f t="shared" si="272"/>
        <v/>
      </c>
      <c r="S1683" s="59"/>
      <c r="T1683" s="147"/>
      <c r="U1683" s="147"/>
      <c r="V1683" s="59"/>
      <c r="W1683" s="59"/>
      <c r="X1683" s="59"/>
      <c r="Y1683" s="59"/>
      <c r="Z1683" s="59"/>
      <c r="AA1683" s="59"/>
      <c r="AB1683" s="59"/>
      <c r="AC1683" s="59"/>
      <c r="AD1683" s="59"/>
      <c r="AE1683" s="59"/>
      <c r="AF1683" s="73"/>
      <c r="AG1683" s="73"/>
      <c r="AH1683" s="73"/>
      <c r="AI1683" s="73"/>
      <c r="AJ1683" s="73"/>
      <c r="AK1683" s="73"/>
      <c r="AL1683" s="77" t="str">
        <f>IF(ISBLANK(S1683),"",IF(AJ1683="Fail","Fail",IF(E1683="PL4",IF(AND(T1683&gt;STD_01122025!$D$3,U1683&lt;STD_01122025!$D$4,OR(AF1683="ND",AF1683&lt;STD_01122025!$D$7),AH1683="ND"),"Pass","Fail"),IF(E1683="PL12",IF(AND(S1683&lt;STD_01122025!$F$2,T1683&gt;STD_01122025!$F$3,U1683&lt;STD_01122025!$F$4,V1683&gt;STD_01122025!$F$5,X1683&gt;STD_01122025!$F$6,OR(AF1683="ND",AF1683&lt;STD_01122025!$F$7),AH1683="ND"),"Pass","Fail"),IF(E1683="SuperPL",IF(AND(T1683&gt;STD_01122025!$H$3,U1683&lt;STD_01122025!$H$4,V1683&gt;STD_01122025!$H$5,X1683&gt;STD_01122025!$H$6,OR(AF1683="ND",AF1683&lt;STD_01122025!$H$7),AH1683="ND"),"Pass","Fail"),IF(E1683="Flight",IF(AND(T1683&gt;STD_01122025!$J$3,U1683&lt;STD_01122025!$J$4,X1683&gt;STD_01122025!$J$6,OR(AF1683="ND",AF1683&lt;STD_01122025!$J$7),AH1683="ND"),"Pass","Fail"),""))))))</f>
        <v/>
      </c>
      <c r="AM1683" s="62" t="str">
        <f>IF(ISBLANK(B1683),"",IFERROR(IF(VLOOKUP(B1683,'Np PL4 Stock'!$A:$J,10,FALSE)="Np4",D1683-VLOOKUP(B1683,'Np PL4 Stock'!$A:$E,5,FALSE),D1683-VLOOKUP(B1683,'Np PL4 Stock'!$A:$E,5,FALSE)-1),""))</f>
        <v/>
      </c>
      <c r="AN1683" s="147"/>
      <c r="AO1683" s="147"/>
      <c r="AP1683" s="59"/>
      <c r="AQ1683" s="59"/>
      <c r="AR1683" s="59"/>
      <c r="AS1683" s="59"/>
      <c r="AT1683" s="73"/>
      <c r="AU1683" s="73"/>
      <c r="AV1683" s="73"/>
      <c r="AW1683" s="73"/>
      <c r="AX1683" s="84"/>
      <c r="AY1683" s="59"/>
      <c r="AZ1683" s="59"/>
      <c r="BA1683" s="59"/>
      <c r="BB1683" s="59"/>
      <c r="BC1683" s="59"/>
      <c r="BD1683" s="59"/>
      <c r="BE1683" s="84"/>
      <c r="BF1683" s="84"/>
      <c r="BG1683" s="84"/>
      <c r="BH1683" s="84"/>
      <c r="BI1683" s="85"/>
      <c r="BJ1683" s="86"/>
      <c r="BK1683" s="86"/>
      <c r="BL1683" s="86"/>
      <c r="BM1683" s="86"/>
      <c r="BN1683" s="86"/>
      <c r="BO1683" s="59"/>
      <c r="BP1683" s="69"/>
      <c r="BQ1683" s="92">
        <v>0</v>
      </c>
      <c r="BR1683" s="93">
        <v>0</v>
      </c>
      <c r="BS1683" s="94" t="str">
        <f t="shared" si="275"/>
        <v/>
      </c>
      <c r="BT1683" s="95">
        <v>0</v>
      </c>
      <c r="BU1683" s="101" t="str">
        <f t="shared" si="276"/>
        <v/>
      </c>
      <c r="BV1683" s="102" t="str">
        <f t="shared" si="277"/>
        <v>-</v>
      </c>
      <c r="BW1683" s="103"/>
      <c r="BX1683" s="104" t="str">
        <f t="shared" si="278"/>
        <v>-</v>
      </c>
      <c r="BY1683" s="105"/>
      <c r="BZ1683" s="103"/>
      <c r="CA1683" s="106"/>
      <c r="CB1683" s="107"/>
      <c r="CC1683" s="112"/>
      <c r="CD1683" s="106"/>
      <c r="CE1683" s="103"/>
      <c r="CF1683" s="113"/>
      <c r="CG1683" s="114"/>
    </row>
    <row r="1684" spans="1:85">
      <c r="A1684" s="53" t="str">
        <f t="shared" si="279"/>
        <v>--</v>
      </c>
      <c r="B1684" s="47" t="str">
        <f t="shared" si="280"/>
        <v>-</v>
      </c>
      <c r="C1684" s="153"/>
      <c r="D1684" s="49"/>
      <c r="E1684" s="50"/>
      <c r="F1684" s="51"/>
      <c r="G1684" s="59"/>
      <c r="H1684" s="51"/>
      <c r="I1684" s="59"/>
      <c r="J1684" s="60" t="str">
        <f>IF(ISBLANK(H1684),"",IFERROR(VLOOKUP(B1684,'Np PL4 Stock'!$A:$D,4,FALSE),""))</f>
        <v/>
      </c>
      <c r="K1684" s="61" t="str">
        <f>IF(ISBLANK(H1684),"",SUMIF('Np PL4 Stock'!$A:$A,B1684,'Np PL4 Stock'!$N:$N))</f>
        <v/>
      </c>
      <c r="L1684" s="62" t="str">
        <f>IF(ISBLANK(H1684),"",VLOOKUP(LEFT(B1684,5),Unit!A:B,2,FALSE))</f>
        <v/>
      </c>
      <c r="M1684" s="63" t="str">
        <f>IF(ISBLANK(H1684),"",IFERROR(VLOOKUP(B1684,'Np PL4 Stock'!$A:$T,20,FALSE),""))</f>
        <v/>
      </c>
      <c r="N1684" s="63" t="str">
        <f>IF(ISBLANK(H1684),"",IFERROR(VLOOKUP(B1684,'Np PL4 Stock'!$A:$U,21,FALSE),""))</f>
        <v/>
      </c>
      <c r="O1684" s="62" t="str">
        <f t="shared" si="273"/>
        <v/>
      </c>
      <c r="P1684" s="62" t="str">
        <f t="shared" si="271"/>
        <v/>
      </c>
      <c r="Q1684" s="67" t="str">
        <f t="shared" si="274"/>
        <v/>
      </c>
      <c r="R1684" s="67" t="str">
        <f t="shared" si="272"/>
        <v/>
      </c>
      <c r="S1684" s="59"/>
      <c r="T1684" s="147"/>
      <c r="U1684" s="147"/>
      <c r="V1684" s="59"/>
      <c r="W1684" s="59"/>
      <c r="X1684" s="59"/>
      <c r="Y1684" s="59"/>
      <c r="Z1684" s="59"/>
      <c r="AA1684" s="59"/>
      <c r="AB1684" s="59"/>
      <c r="AC1684" s="59"/>
      <c r="AD1684" s="59"/>
      <c r="AE1684" s="59"/>
      <c r="AF1684" s="73"/>
      <c r="AG1684" s="73"/>
      <c r="AH1684" s="73"/>
      <c r="AI1684" s="73"/>
      <c r="AJ1684" s="73"/>
      <c r="AK1684" s="73"/>
      <c r="AL1684" s="77" t="str">
        <f>IF(ISBLANK(S1684),"",IF(AJ1684="Fail","Fail",IF(E1684="PL4",IF(AND(T1684&gt;STD_01122025!$D$3,U1684&lt;STD_01122025!$D$4,OR(AF1684="ND",AF1684&lt;STD_01122025!$D$7),AH1684="ND"),"Pass","Fail"),IF(E1684="PL12",IF(AND(S1684&lt;STD_01122025!$F$2,T1684&gt;STD_01122025!$F$3,U1684&lt;STD_01122025!$F$4,V1684&gt;STD_01122025!$F$5,X1684&gt;STD_01122025!$F$6,OR(AF1684="ND",AF1684&lt;STD_01122025!$F$7),AH1684="ND"),"Pass","Fail"),IF(E1684="SuperPL",IF(AND(T1684&gt;STD_01122025!$H$3,U1684&lt;STD_01122025!$H$4,V1684&gt;STD_01122025!$H$5,X1684&gt;STD_01122025!$H$6,OR(AF1684="ND",AF1684&lt;STD_01122025!$H$7),AH1684="ND"),"Pass","Fail"),IF(E1684="Flight",IF(AND(T1684&gt;STD_01122025!$J$3,U1684&lt;STD_01122025!$J$4,X1684&gt;STD_01122025!$J$6,OR(AF1684="ND",AF1684&lt;STD_01122025!$J$7),AH1684="ND"),"Pass","Fail"),""))))))</f>
        <v/>
      </c>
      <c r="AM1684" s="62" t="str">
        <f>IF(ISBLANK(B1684),"",IFERROR(IF(VLOOKUP(B1684,'Np PL4 Stock'!$A:$J,10,FALSE)="Np4",D1684-VLOOKUP(B1684,'Np PL4 Stock'!$A:$E,5,FALSE),D1684-VLOOKUP(B1684,'Np PL4 Stock'!$A:$E,5,FALSE)-1),""))</f>
        <v/>
      </c>
      <c r="AN1684" s="147"/>
      <c r="AO1684" s="147"/>
      <c r="AP1684" s="59"/>
      <c r="AQ1684" s="59"/>
      <c r="AR1684" s="59"/>
      <c r="AS1684" s="59"/>
      <c r="AT1684" s="73"/>
      <c r="AU1684" s="73"/>
      <c r="AV1684" s="73"/>
      <c r="AW1684" s="73"/>
      <c r="AX1684" s="84"/>
      <c r="AY1684" s="59"/>
      <c r="AZ1684" s="59"/>
      <c r="BA1684" s="59"/>
      <c r="BB1684" s="59"/>
      <c r="BC1684" s="59"/>
      <c r="BD1684" s="59"/>
      <c r="BE1684" s="84"/>
      <c r="BF1684" s="84"/>
      <c r="BG1684" s="84"/>
      <c r="BH1684" s="84"/>
      <c r="BI1684" s="85"/>
      <c r="BJ1684" s="86"/>
      <c r="BK1684" s="86"/>
      <c r="BL1684" s="86"/>
      <c r="BM1684" s="86"/>
      <c r="BN1684" s="86"/>
      <c r="BO1684" s="59"/>
      <c r="BP1684" s="69"/>
      <c r="BQ1684" s="92">
        <v>0</v>
      </c>
      <c r="BR1684" s="93">
        <v>0</v>
      </c>
      <c r="BS1684" s="94" t="str">
        <f t="shared" si="275"/>
        <v/>
      </c>
      <c r="BT1684" s="95">
        <v>0</v>
      </c>
      <c r="BU1684" s="101" t="str">
        <f t="shared" si="276"/>
        <v/>
      </c>
      <c r="BV1684" s="102" t="str">
        <f t="shared" si="277"/>
        <v>-</v>
      </c>
      <c r="BW1684" s="103"/>
      <c r="BX1684" s="104" t="str">
        <f t="shared" si="278"/>
        <v>-</v>
      </c>
      <c r="BY1684" s="105"/>
      <c r="BZ1684" s="103"/>
      <c r="CA1684" s="106"/>
      <c r="CB1684" s="107"/>
      <c r="CC1684" s="112"/>
      <c r="CD1684" s="106"/>
      <c r="CE1684" s="103"/>
      <c r="CF1684" s="113"/>
      <c r="CG1684" s="114"/>
    </row>
    <row r="1685" spans="1:85">
      <c r="A1685" s="53" t="str">
        <f t="shared" si="279"/>
        <v>--</v>
      </c>
      <c r="B1685" s="47" t="str">
        <f t="shared" si="280"/>
        <v>-</v>
      </c>
      <c r="C1685" s="153"/>
      <c r="D1685" s="49"/>
      <c r="E1685" s="50"/>
      <c r="F1685" s="51"/>
      <c r="G1685" s="59"/>
      <c r="H1685" s="51"/>
      <c r="I1685" s="59"/>
      <c r="J1685" s="60" t="str">
        <f>IF(ISBLANK(H1685),"",IFERROR(VLOOKUP(B1685,'Np PL4 Stock'!$A:$D,4,FALSE),""))</f>
        <v/>
      </c>
      <c r="K1685" s="61" t="str">
        <f>IF(ISBLANK(H1685),"",SUMIF('Np PL4 Stock'!$A:$A,B1685,'Np PL4 Stock'!$N:$N))</f>
        <v/>
      </c>
      <c r="L1685" s="62" t="str">
        <f>IF(ISBLANK(H1685),"",VLOOKUP(LEFT(B1685,5),Unit!A:B,2,FALSE))</f>
        <v/>
      </c>
      <c r="M1685" s="63" t="str">
        <f>IF(ISBLANK(H1685),"",IFERROR(VLOOKUP(B1685,'Np PL4 Stock'!$A:$T,20,FALSE),""))</f>
        <v/>
      </c>
      <c r="N1685" s="63" t="str">
        <f>IF(ISBLANK(H1685),"",IFERROR(VLOOKUP(B1685,'Np PL4 Stock'!$A:$U,21,FALSE),""))</f>
        <v/>
      </c>
      <c r="O1685" s="62" t="str">
        <f t="shared" si="273"/>
        <v/>
      </c>
      <c r="P1685" s="62" t="str">
        <f t="shared" si="271"/>
        <v/>
      </c>
      <c r="Q1685" s="67" t="str">
        <f t="shared" si="274"/>
        <v/>
      </c>
      <c r="R1685" s="67" t="str">
        <f t="shared" si="272"/>
        <v/>
      </c>
      <c r="S1685" s="59"/>
      <c r="T1685" s="147"/>
      <c r="U1685" s="147"/>
      <c r="V1685" s="59"/>
      <c r="W1685" s="59"/>
      <c r="X1685" s="59"/>
      <c r="Y1685" s="59"/>
      <c r="Z1685" s="59"/>
      <c r="AA1685" s="59"/>
      <c r="AB1685" s="59"/>
      <c r="AC1685" s="59"/>
      <c r="AD1685" s="59"/>
      <c r="AE1685" s="59"/>
      <c r="AF1685" s="73"/>
      <c r="AG1685" s="73"/>
      <c r="AH1685" s="73"/>
      <c r="AI1685" s="73"/>
      <c r="AJ1685" s="73"/>
      <c r="AK1685" s="73"/>
      <c r="AL1685" s="77" t="str">
        <f>IF(ISBLANK(S1685),"",IF(AJ1685="Fail","Fail",IF(E1685="PL4",IF(AND(T1685&gt;STD_01122025!$D$3,U1685&lt;STD_01122025!$D$4,OR(AF1685="ND",AF1685&lt;STD_01122025!$D$7),AH1685="ND"),"Pass","Fail"),IF(E1685="PL12",IF(AND(S1685&lt;STD_01122025!$F$2,T1685&gt;STD_01122025!$F$3,U1685&lt;STD_01122025!$F$4,V1685&gt;STD_01122025!$F$5,X1685&gt;STD_01122025!$F$6,OR(AF1685="ND",AF1685&lt;STD_01122025!$F$7),AH1685="ND"),"Pass","Fail"),IF(E1685="SuperPL",IF(AND(T1685&gt;STD_01122025!$H$3,U1685&lt;STD_01122025!$H$4,V1685&gt;STD_01122025!$H$5,X1685&gt;STD_01122025!$H$6,OR(AF1685="ND",AF1685&lt;STD_01122025!$H$7),AH1685="ND"),"Pass","Fail"),IF(E1685="Flight",IF(AND(T1685&gt;STD_01122025!$J$3,U1685&lt;STD_01122025!$J$4,X1685&gt;STD_01122025!$J$6,OR(AF1685="ND",AF1685&lt;STD_01122025!$J$7),AH1685="ND"),"Pass","Fail"),""))))))</f>
        <v/>
      </c>
      <c r="AM1685" s="62" t="str">
        <f>IF(ISBLANK(B1685),"",IFERROR(IF(VLOOKUP(B1685,'Np PL4 Stock'!$A:$J,10,FALSE)="Np4",D1685-VLOOKUP(B1685,'Np PL4 Stock'!$A:$E,5,FALSE),D1685-VLOOKUP(B1685,'Np PL4 Stock'!$A:$E,5,FALSE)-1),""))</f>
        <v/>
      </c>
      <c r="AN1685" s="147"/>
      <c r="AO1685" s="147"/>
      <c r="AP1685" s="59"/>
      <c r="AQ1685" s="59"/>
      <c r="AR1685" s="59"/>
      <c r="AS1685" s="59"/>
      <c r="AT1685" s="73"/>
      <c r="AU1685" s="73"/>
      <c r="AV1685" s="73"/>
      <c r="AW1685" s="73"/>
      <c r="AX1685" s="84"/>
      <c r="AY1685" s="59"/>
      <c r="AZ1685" s="59"/>
      <c r="BA1685" s="59"/>
      <c r="BB1685" s="59"/>
      <c r="BC1685" s="59"/>
      <c r="BD1685" s="59"/>
      <c r="BE1685" s="84"/>
      <c r="BF1685" s="84"/>
      <c r="BG1685" s="84"/>
      <c r="BH1685" s="84"/>
      <c r="BI1685" s="85"/>
      <c r="BJ1685" s="86"/>
      <c r="BK1685" s="86"/>
      <c r="BL1685" s="86"/>
      <c r="BM1685" s="86"/>
      <c r="BN1685" s="86"/>
      <c r="BO1685" s="59"/>
      <c r="BP1685" s="69"/>
      <c r="BQ1685" s="92">
        <v>0</v>
      </c>
      <c r="BR1685" s="93">
        <v>0</v>
      </c>
      <c r="BS1685" s="94" t="str">
        <f t="shared" si="275"/>
        <v/>
      </c>
      <c r="BT1685" s="95">
        <v>0</v>
      </c>
      <c r="BU1685" s="101" t="str">
        <f t="shared" si="276"/>
        <v/>
      </c>
      <c r="BV1685" s="102" t="str">
        <f t="shared" si="277"/>
        <v>-</v>
      </c>
      <c r="BW1685" s="103"/>
      <c r="BX1685" s="104" t="str">
        <f t="shared" si="278"/>
        <v>-</v>
      </c>
      <c r="BY1685" s="105"/>
      <c r="BZ1685" s="103"/>
      <c r="CA1685" s="106"/>
      <c r="CB1685" s="107"/>
      <c r="CC1685" s="112"/>
      <c r="CD1685" s="106"/>
      <c r="CE1685" s="103"/>
      <c r="CF1685" s="113"/>
      <c r="CG1685" s="114"/>
    </row>
    <row r="1686" spans="1:85">
      <c r="A1686" s="53" t="str">
        <f t="shared" si="279"/>
        <v>--</v>
      </c>
      <c r="B1686" s="47" t="str">
        <f t="shared" si="280"/>
        <v>-</v>
      </c>
      <c r="C1686" s="153"/>
      <c r="D1686" s="49"/>
      <c r="E1686" s="50"/>
      <c r="F1686" s="51"/>
      <c r="G1686" s="59"/>
      <c r="H1686" s="51"/>
      <c r="I1686" s="59"/>
      <c r="J1686" s="60" t="str">
        <f>IF(ISBLANK(H1686),"",IFERROR(VLOOKUP(B1686,'Np PL4 Stock'!$A:$D,4,FALSE),""))</f>
        <v/>
      </c>
      <c r="K1686" s="61" t="str">
        <f>IF(ISBLANK(H1686),"",SUMIF('Np PL4 Stock'!$A:$A,B1686,'Np PL4 Stock'!$N:$N))</f>
        <v/>
      </c>
      <c r="L1686" s="62" t="str">
        <f>IF(ISBLANK(H1686),"",VLOOKUP(LEFT(B1686,5),Unit!A:B,2,FALSE))</f>
        <v/>
      </c>
      <c r="M1686" s="63" t="str">
        <f>IF(ISBLANK(H1686),"",IFERROR(VLOOKUP(B1686,'Np PL4 Stock'!$A:$T,20,FALSE),""))</f>
        <v/>
      </c>
      <c r="N1686" s="63" t="str">
        <f>IF(ISBLANK(H1686),"",IFERROR(VLOOKUP(B1686,'Np PL4 Stock'!$A:$U,21,FALSE),""))</f>
        <v/>
      </c>
      <c r="O1686" s="62" t="str">
        <f t="shared" si="273"/>
        <v/>
      </c>
      <c r="P1686" s="62" t="str">
        <f t="shared" si="271"/>
        <v/>
      </c>
      <c r="Q1686" s="67" t="str">
        <f t="shared" si="274"/>
        <v/>
      </c>
      <c r="R1686" s="67" t="str">
        <f t="shared" si="272"/>
        <v/>
      </c>
      <c r="S1686" s="59"/>
      <c r="T1686" s="147"/>
      <c r="U1686" s="147"/>
      <c r="V1686" s="59"/>
      <c r="W1686" s="59"/>
      <c r="X1686" s="59"/>
      <c r="Y1686" s="59"/>
      <c r="Z1686" s="59"/>
      <c r="AA1686" s="59"/>
      <c r="AB1686" s="59"/>
      <c r="AC1686" s="59"/>
      <c r="AD1686" s="59"/>
      <c r="AE1686" s="59"/>
      <c r="AF1686" s="73"/>
      <c r="AG1686" s="73"/>
      <c r="AH1686" s="73"/>
      <c r="AI1686" s="73"/>
      <c r="AJ1686" s="73"/>
      <c r="AK1686" s="73"/>
      <c r="AL1686" s="77" t="str">
        <f>IF(ISBLANK(S1686),"",IF(AJ1686="Fail","Fail",IF(E1686="PL4",IF(AND(T1686&gt;STD_01122025!$D$3,U1686&lt;STD_01122025!$D$4,OR(AF1686="ND",AF1686&lt;STD_01122025!$D$7),AH1686="ND"),"Pass","Fail"),IF(E1686="PL12",IF(AND(S1686&lt;STD_01122025!$F$2,T1686&gt;STD_01122025!$F$3,U1686&lt;STD_01122025!$F$4,V1686&gt;STD_01122025!$F$5,X1686&gt;STD_01122025!$F$6,OR(AF1686="ND",AF1686&lt;STD_01122025!$F$7),AH1686="ND"),"Pass","Fail"),IF(E1686="SuperPL",IF(AND(T1686&gt;STD_01122025!$H$3,U1686&lt;STD_01122025!$H$4,V1686&gt;STD_01122025!$H$5,X1686&gt;STD_01122025!$H$6,OR(AF1686="ND",AF1686&lt;STD_01122025!$H$7),AH1686="ND"),"Pass","Fail"),IF(E1686="Flight",IF(AND(T1686&gt;STD_01122025!$J$3,U1686&lt;STD_01122025!$J$4,X1686&gt;STD_01122025!$J$6,OR(AF1686="ND",AF1686&lt;STD_01122025!$J$7),AH1686="ND"),"Pass","Fail"),""))))))</f>
        <v/>
      </c>
      <c r="AM1686" s="62" t="str">
        <f>IF(ISBLANK(B1686),"",IFERROR(IF(VLOOKUP(B1686,'Np PL4 Stock'!$A:$J,10,FALSE)="Np4",D1686-VLOOKUP(B1686,'Np PL4 Stock'!$A:$E,5,FALSE),D1686-VLOOKUP(B1686,'Np PL4 Stock'!$A:$E,5,FALSE)-1),""))</f>
        <v/>
      </c>
      <c r="AN1686" s="147"/>
      <c r="AO1686" s="147"/>
      <c r="AP1686" s="59"/>
      <c r="AQ1686" s="59"/>
      <c r="AR1686" s="59"/>
      <c r="AS1686" s="59"/>
      <c r="AT1686" s="73"/>
      <c r="AU1686" s="73"/>
      <c r="AV1686" s="73"/>
      <c r="AW1686" s="73"/>
      <c r="AX1686" s="84"/>
      <c r="AY1686" s="59"/>
      <c r="AZ1686" s="59"/>
      <c r="BA1686" s="59"/>
      <c r="BB1686" s="59"/>
      <c r="BC1686" s="59"/>
      <c r="BD1686" s="59"/>
      <c r="BE1686" s="84"/>
      <c r="BF1686" s="84"/>
      <c r="BG1686" s="84"/>
      <c r="BH1686" s="84"/>
      <c r="BI1686" s="85"/>
      <c r="BJ1686" s="86"/>
      <c r="BK1686" s="86"/>
      <c r="BL1686" s="86"/>
      <c r="BM1686" s="86"/>
      <c r="BN1686" s="86"/>
      <c r="BO1686" s="59"/>
      <c r="BP1686" s="69"/>
      <c r="BQ1686" s="92">
        <v>0</v>
      </c>
      <c r="BR1686" s="93">
        <v>0</v>
      </c>
      <c r="BS1686" s="94" t="str">
        <f t="shared" si="275"/>
        <v/>
      </c>
      <c r="BT1686" s="95">
        <v>0</v>
      </c>
      <c r="BU1686" s="101" t="str">
        <f t="shared" si="276"/>
        <v/>
      </c>
      <c r="BV1686" s="102" t="str">
        <f t="shared" si="277"/>
        <v>-</v>
      </c>
      <c r="BW1686" s="103"/>
      <c r="BX1686" s="104" t="str">
        <f t="shared" si="278"/>
        <v>-</v>
      </c>
      <c r="BY1686" s="105"/>
      <c r="BZ1686" s="103"/>
      <c r="CA1686" s="106"/>
      <c r="CB1686" s="107"/>
      <c r="CC1686" s="112"/>
      <c r="CD1686" s="106"/>
      <c r="CE1686" s="103"/>
      <c r="CF1686" s="113"/>
      <c r="CG1686" s="114"/>
    </row>
    <row r="1687" spans="1:85">
      <c r="A1687" s="53" t="str">
        <f t="shared" si="279"/>
        <v>--</v>
      </c>
      <c r="B1687" s="47" t="str">
        <f t="shared" si="280"/>
        <v>-</v>
      </c>
      <c r="C1687" s="153"/>
      <c r="D1687" s="49"/>
      <c r="E1687" s="50"/>
      <c r="F1687" s="51"/>
      <c r="G1687" s="59"/>
      <c r="H1687" s="51"/>
      <c r="I1687" s="59"/>
      <c r="J1687" s="60" t="str">
        <f>IF(ISBLANK(H1687),"",IFERROR(VLOOKUP(B1687,'Np PL4 Stock'!$A:$D,4,FALSE),""))</f>
        <v/>
      </c>
      <c r="K1687" s="61" t="str">
        <f>IF(ISBLANK(H1687),"",SUMIF('Np PL4 Stock'!$A:$A,B1687,'Np PL4 Stock'!$N:$N))</f>
        <v/>
      </c>
      <c r="L1687" s="62" t="str">
        <f>IF(ISBLANK(H1687),"",VLOOKUP(LEFT(B1687,5),Unit!A:B,2,FALSE))</f>
        <v/>
      </c>
      <c r="M1687" s="63" t="str">
        <f>IF(ISBLANK(H1687),"",IFERROR(VLOOKUP(B1687,'Np PL4 Stock'!$A:$T,20,FALSE),""))</f>
        <v/>
      </c>
      <c r="N1687" s="63" t="str">
        <f>IF(ISBLANK(H1687),"",IFERROR(VLOOKUP(B1687,'Np PL4 Stock'!$A:$U,21,FALSE),""))</f>
        <v/>
      </c>
      <c r="O1687" s="62" t="str">
        <f t="shared" si="273"/>
        <v/>
      </c>
      <c r="P1687" s="62" t="str">
        <f t="shared" si="271"/>
        <v/>
      </c>
      <c r="Q1687" s="67" t="str">
        <f t="shared" si="274"/>
        <v/>
      </c>
      <c r="R1687" s="67" t="str">
        <f t="shared" si="272"/>
        <v/>
      </c>
      <c r="S1687" s="59"/>
      <c r="T1687" s="147"/>
      <c r="U1687" s="147"/>
      <c r="V1687" s="59"/>
      <c r="W1687" s="59"/>
      <c r="X1687" s="59"/>
      <c r="Y1687" s="59"/>
      <c r="Z1687" s="59"/>
      <c r="AA1687" s="59"/>
      <c r="AB1687" s="59"/>
      <c r="AC1687" s="59"/>
      <c r="AD1687" s="59"/>
      <c r="AE1687" s="59"/>
      <c r="AF1687" s="73"/>
      <c r="AG1687" s="73"/>
      <c r="AH1687" s="73"/>
      <c r="AI1687" s="73"/>
      <c r="AJ1687" s="73"/>
      <c r="AK1687" s="73"/>
      <c r="AL1687" s="77" t="str">
        <f>IF(ISBLANK(S1687),"",IF(AJ1687="Fail","Fail",IF(E1687="PL4",IF(AND(T1687&gt;STD_01122025!$D$3,U1687&lt;STD_01122025!$D$4,OR(AF1687="ND",AF1687&lt;STD_01122025!$D$7),AH1687="ND"),"Pass","Fail"),IF(E1687="PL12",IF(AND(S1687&lt;STD_01122025!$F$2,T1687&gt;STD_01122025!$F$3,U1687&lt;STD_01122025!$F$4,V1687&gt;STD_01122025!$F$5,X1687&gt;STD_01122025!$F$6,OR(AF1687="ND",AF1687&lt;STD_01122025!$F$7),AH1687="ND"),"Pass","Fail"),IF(E1687="SuperPL",IF(AND(T1687&gt;STD_01122025!$H$3,U1687&lt;STD_01122025!$H$4,V1687&gt;STD_01122025!$H$5,X1687&gt;STD_01122025!$H$6,OR(AF1687="ND",AF1687&lt;STD_01122025!$H$7),AH1687="ND"),"Pass","Fail"),IF(E1687="Flight",IF(AND(T1687&gt;STD_01122025!$J$3,U1687&lt;STD_01122025!$J$4,X1687&gt;STD_01122025!$J$6,OR(AF1687="ND",AF1687&lt;STD_01122025!$J$7),AH1687="ND"),"Pass","Fail"),""))))))</f>
        <v/>
      </c>
      <c r="AM1687" s="62" t="str">
        <f>IF(ISBLANK(B1687),"",IFERROR(IF(VLOOKUP(B1687,'Np PL4 Stock'!$A:$J,10,FALSE)="Np4",D1687-VLOOKUP(B1687,'Np PL4 Stock'!$A:$E,5,FALSE),D1687-VLOOKUP(B1687,'Np PL4 Stock'!$A:$E,5,FALSE)-1),""))</f>
        <v/>
      </c>
      <c r="AN1687" s="147"/>
      <c r="AO1687" s="147"/>
      <c r="AP1687" s="59"/>
      <c r="AQ1687" s="59"/>
      <c r="AR1687" s="59"/>
      <c r="AS1687" s="59"/>
      <c r="AT1687" s="73"/>
      <c r="AU1687" s="73"/>
      <c r="AV1687" s="73"/>
      <c r="AW1687" s="73"/>
      <c r="AX1687" s="84"/>
      <c r="AY1687" s="59"/>
      <c r="AZ1687" s="59"/>
      <c r="BA1687" s="59"/>
      <c r="BB1687" s="59"/>
      <c r="BC1687" s="59"/>
      <c r="BD1687" s="59"/>
      <c r="BE1687" s="84"/>
      <c r="BF1687" s="84"/>
      <c r="BG1687" s="84"/>
      <c r="BH1687" s="84"/>
      <c r="BI1687" s="85"/>
      <c r="BJ1687" s="86"/>
      <c r="BK1687" s="86"/>
      <c r="BL1687" s="86"/>
      <c r="BM1687" s="86"/>
      <c r="BN1687" s="86"/>
      <c r="BO1687" s="59"/>
      <c r="BP1687" s="69"/>
      <c r="BQ1687" s="92">
        <v>0</v>
      </c>
      <c r="BR1687" s="93">
        <v>0</v>
      </c>
      <c r="BS1687" s="94" t="str">
        <f t="shared" si="275"/>
        <v/>
      </c>
      <c r="BT1687" s="95">
        <v>0</v>
      </c>
      <c r="BU1687" s="101" t="str">
        <f t="shared" si="276"/>
        <v/>
      </c>
      <c r="BV1687" s="102" t="str">
        <f t="shared" si="277"/>
        <v>-</v>
      </c>
      <c r="BW1687" s="103"/>
      <c r="BX1687" s="104" t="str">
        <f t="shared" si="278"/>
        <v>-</v>
      </c>
      <c r="BY1687" s="105"/>
      <c r="BZ1687" s="103"/>
      <c r="CA1687" s="106"/>
      <c r="CB1687" s="107"/>
      <c r="CC1687" s="112"/>
      <c r="CD1687" s="106"/>
      <c r="CE1687" s="103"/>
      <c r="CF1687" s="113"/>
      <c r="CG1687" s="114"/>
    </row>
    <row r="1688" spans="1:85">
      <c r="A1688" s="53" t="str">
        <f t="shared" si="279"/>
        <v>--</v>
      </c>
      <c r="B1688" s="47" t="str">
        <f t="shared" si="280"/>
        <v>-</v>
      </c>
      <c r="C1688" s="153"/>
      <c r="D1688" s="49"/>
      <c r="E1688" s="50"/>
      <c r="F1688" s="51"/>
      <c r="G1688" s="59"/>
      <c r="H1688" s="51"/>
      <c r="I1688" s="59"/>
      <c r="J1688" s="60" t="str">
        <f>IF(ISBLANK(H1688),"",IFERROR(VLOOKUP(B1688,'Np PL4 Stock'!$A:$D,4,FALSE),""))</f>
        <v/>
      </c>
      <c r="K1688" s="61" t="str">
        <f>IF(ISBLANK(H1688),"",SUMIF('Np PL4 Stock'!$A:$A,B1688,'Np PL4 Stock'!$N:$N))</f>
        <v/>
      </c>
      <c r="L1688" s="62" t="str">
        <f>IF(ISBLANK(H1688),"",VLOOKUP(LEFT(B1688,5),Unit!A:B,2,FALSE))</f>
        <v/>
      </c>
      <c r="M1688" s="63" t="str">
        <f>IF(ISBLANK(H1688),"",IFERROR(VLOOKUP(B1688,'Np PL4 Stock'!$A:$T,20,FALSE),""))</f>
        <v/>
      </c>
      <c r="N1688" s="63" t="str">
        <f>IF(ISBLANK(H1688),"",IFERROR(VLOOKUP(B1688,'Np PL4 Stock'!$A:$U,21,FALSE),""))</f>
        <v/>
      </c>
      <c r="O1688" s="62" t="str">
        <f t="shared" si="273"/>
        <v/>
      </c>
      <c r="P1688" s="62" t="str">
        <f t="shared" si="271"/>
        <v/>
      </c>
      <c r="Q1688" s="67" t="str">
        <f t="shared" si="274"/>
        <v/>
      </c>
      <c r="R1688" s="67" t="str">
        <f t="shared" si="272"/>
        <v/>
      </c>
      <c r="S1688" s="59"/>
      <c r="T1688" s="147"/>
      <c r="U1688" s="147"/>
      <c r="V1688" s="59"/>
      <c r="W1688" s="59"/>
      <c r="X1688" s="59"/>
      <c r="Y1688" s="59"/>
      <c r="Z1688" s="59"/>
      <c r="AA1688" s="59"/>
      <c r="AB1688" s="59"/>
      <c r="AC1688" s="59"/>
      <c r="AD1688" s="59"/>
      <c r="AE1688" s="59"/>
      <c r="AF1688" s="73"/>
      <c r="AG1688" s="73"/>
      <c r="AH1688" s="73"/>
      <c r="AI1688" s="73"/>
      <c r="AJ1688" s="73"/>
      <c r="AK1688" s="73"/>
      <c r="AL1688" s="77" t="str">
        <f>IF(ISBLANK(S1688),"",IF(AJ1688="Fail","Fail",IF(E1688="PL4",IF(AND(T1688&gt;STD_01122025!$D$3,U1688&lt;STD_01122025!$D$4,OR(AF1688="ND",AF1688&lt;STD_01122025!$D$7),AH1688="ND"),"Pass","Fail"),IF(E1688="PL12",IF(AND(S1688&lt;STD_01122025!$F$2,T1688&gt;STD_01122025!$F$3,U1688&lt;STD_01122025!$F$4,V1688&gt;STD_01122025!$F$5,X1688&gt;STD_01122025!$F$6,OR(AF1688="ND",AF1688&lt;STD_01122025!$F$7),AH1688="ND"),"Pass","Fail"),IF(E1688="SuperPL",IF(AND(T1688&gt;STD_01122025!$H$3,U1688&lt;STD_01122025!$H$4,V1688&gt;STD_01122025!$H$5,X1688&gt;STD_01122025!$H$6,OR(AF1688="ND",AF1688&lt;STD_01122025!$H$7),AH1688="ND"),"Pass","Fail"),IF(E1688="Flight",IF(AND(T1688&gt;STD_01122025!$J$3,U1688&lt;STD_01122025!$J$4,X1688&gt;STD_01122025!$J$6,OR(AF1688="ND",AF1688&lt;STD_01122025!$J$7),AH1688="ND"),"Pass","Fail"),""))))))</f>
        <v/>
      </c>
      <c r="AM1688" s="62" t="str">
        <f>IF(ISBLANK(B1688),"",IFERROR(IF(VLOOKUP(B1688,'Np PL4 Stock'!$A:$J,10,FALSE)="Np4",D1688-VLOOKUP(B1688,'Np PL4 Stock'!$A:$E,5,FALSE),D1688-VLOOKUP(B1688,'Np PL4 Stock'!$A:$E,5,FALSE)-1),""))</f>
        <v/>
      </c>
      <c r="AN1688" s="147"/>
      <c r="AO1688" s="147"/>
      <c r="AP1688" s="59"/>
      <c r="AQ1688" s="59"/>
      <c r="AR1688" s="59"/>
      <c r="AS1688" s="59"/>
      <c r="AT1688" s="73"/>
      <c r="AU1688" s="73"/>
      <c r="AV1688" s="73"/>
      <c r="AW1688" s="73"/>
      <c r="AX1688" s="84"/>
      <c r="AY1688" s="59"/>
      <c r="AZ1688" s="59"/>
      <c r="BA1688" s="59"/>
      <c r="BB1688" s="59"/>
      <c r="BC1688" s="59"/>
      <c r="BD1688" s="59"/>
      <c r="BE1688" s="84"/>
      <c r="BF1688" s="84"/>
      <c r="BG1688" s="84"/>
      <c r="BH1688" s="84"/>
      <c r="BI1688" s="85"/>
      <c r="BJ1688" s="86"/>
      <c r="BK1688" s="86"/>
      <c r="BL1688" s="86"/>
      <c r="BM1688" s="86"/>
      <c r="BN1688" s="86"/>
      <c r="BO1688" s="59"/>
      <c r="BP1688" s="69"/>
      <c r="BQ1688" s="92">
        <v>0</v>
      </c>
      <c r="BR1688" s="93">
        <v>0</v>
      </c>
      <c r="BS1688" s="94" t="str">
        <f t="shared" si="275"/>
        <v/>
      </c>
      <c r="BT1688" s="95">
        <v>0</v>
      </c>
      <c r="BU1688" s="101" t="str">
        <f t="shared" si="276"/>
        <v/>
      </c>
      <c r="BV1688" s="102" t="str">
        <f t="shared" si="277"/>
        <v>-</v>
      </c>
      <c r="BW1688" s="103"/>
      <c r="BX1688" s="104" t="str">
        <f t="shared" si="278"/>
        <v>-</v>
      </c>
      <c r="BY1688" s="105"/>
      <c r="BZ1688" s="103"/>
      <c r="CA1688" s="106"/>
      <c r="CB1688" s="107"/>
      <c r="CC1688" s="112"/>
      <c r="CD1688" s="106"/>
      <c r="CE1688" s="103"/>
      <c r="CF1688" s="113"/>
      <c r="CG1688" s="114"/>
    </row>
    <row r="1689" spans="1:85">
      <c r="A1689" s="53" t="str">
        <f t="shared" si="279"/>
        <v>--</v>
      </c>
      <c r="B1689" s="47" t="str">
        <f t="shared" si="280"/>
        <v>-</v>
      </c>
      <c r="C1689" s="153"/>
      <c r="D1689" s="49"/>
      <c r="E1689" s="50"/>
      <c r="F1689" s="51"/>
      <c r="G1689" s="59"/>
      <c r="H1689" s="51"/>
      <c r="I1689" s="59"/>
      <c r="J1689" s="60" t="str">
        <f>IF(ISBLANK(H1689),"",IFERROR(VLOOKUP(B1689,'Np PL4 Stock'!$A:$D,4,FALSE),""))</f>
        <v/>
      </c>
      <c r="K1689" s="61" t="str">
        <f>IF(ISBLANK(H1689),"",SUMIF('Np PL4 Stock'!$A:$A,B1689,'Np PL4 Stock'!$N:$N))</f>
        <v/>
      </c>
      <c r="L1689" s="62" t="str">
        <f>IF(ISBLANK(H1689),"",VLOOKUP(LEFT(B1689,5),Unit!A:B,2,FALSE))</f>
        <v/>
      </c>
      <c r="M1689" s="63" t="str">
        <f>IF(ISBLANK(H1689),"",IFERROR(VLOOKUP(B1689,'Np PL4 Stock'!$A:$T,20,FALSE),""))</f>
        <v/>
      </c>
      <c r="N1689" s="63" t="str">
        <f>IF(ISBLANK(H1689),"",IFERROR(VLOOKUP(B1689,'Np PL4 Stock'!$A:$U,21,FALSE),""))</f>
        <v/>
      </c>
      <c r="O1689" s="62" t="str">
        <f t="shared" si="273"/>
        <v/>
      </c>
      <c r="P1689" s="62" t="str">
        <f t="shared" si="271"/>
        <v/>
      </c>
      <c r="Q1689" s="67" t="str">
        <f t="shared" si="274"/>
        <v/>
      </c>
      <c r="R1689" s="67" t="str">
        <f t="shared" si="272"/>
        <v/>
      </c>
      <c r="S1689" s="59"/>
      <c r="T1689" s="147"/>
      <c r="U1689" s="147"/>
      <c r="V1689" s="59"/>
      <c r="W1689" s="59"/>
      <c r="X1689" s="59"/>
      <c r="Y1689" s="59"/>
      <c r="Z1689" s="59"/>
      <c r="AA1689" s="59"/>
      <c r="AB1689" s="59"/>
      <c r="AC1689" s="59"/>
      <c r="AD1689" s="59"/>
      <c r="AE1689" s="59"/>
      <c r="AF1689" s="73"/>
      <c r="AG1689" s="73"/>
      <c r="AH1689" s="73"/>
      <c r="AI1689" s="73"/>
      <c r="AJ1689" s="73"/>
      <c r="AK1689" s="73"/>
      <c r="AL1689" s="77" t="str">
        <f>IF(ISBLANK(S1689),"",IF(AJ1689="Fail","Fail",IF(E1689="PL4",IF(AND(T1689&gt;STD_01122025!$D$3,U1689&lt;STD_01122025!$D$4,OR(AF1689="ND",AF1689&lt;STD_01122025!$D$7),AH1689="ND"),"Pass","Fail"),IF(E1689="PL12",IF(AND(S1689&lt;STD_01122025!$F$2,T1689&gt;STD_01122025!$F$3,U1689&lt;STD_01122025!$F$4,V1689&gt;STD_01122025!$F$5,X1689&gt;STD_01122025!$F$6,OR(AF1689="ND",AF1689&lt;STD_01122025!$F$7),AH1689="ND"),"Pass","Fail"),IF(E1689="SuperPL",IF(AND(T1689&gt;STD_01122025!$H$3,U1689&lt;STD_01122025!$H$4,V1689&gt;STD_01122025!$H$5,X1689&gt;STD_01122025!$H$6,OR(AF1689="ND",AF1689&lt;STD_01122025!$H$7),AH1689="ND"),"Pass","Fail"),IF(E1689="Flight",IF(AND(T1689&gt;STD_01122025!$J$3,U1689&lt;STD_01122025!$J$4,X1689&gt;STD_01122025!$J$6,OR(AF1689="ND",AF1689&lt;STD_01122025!$J$7),AH1689="ND"),"Pass","Fail"),""))))))</f>
        <v/>
      </c>
      <c r="AM1689" s="62" t="str">
        <f>IF(ISBLANK(B1689),"",IFERROR(IF(VLOOKUP(B1689,'Np PL4 Stock'!$A:$J,10,FALSE)="Np4",D1689-VLOOKUP(B1689,'Np PL4 Stock'!$A:$E,5,FALSE),D1689-VLOOKUP(B1689,'Np PL4 Stock'!$A:$E,5,FALSE)-1),""))</f>
        <v/>
      </c>
      <c r="AN1689" s="147"/>
      <c r="AO1689" s="147"/>
      <c r="AP1689" s="59"/>
      <c r="AQ1689" s="59"/>
      <c r="AR1689" s="59"/>
      <c r="AS1689" s="59"/>
      <c r="AT1689" s="73"/>
      <c r="AU1689" s="73"/>
      <c r="AV1689" s="73"/>
      <c r="AW1689" s="73"/>
      <c r="AX1689" s="84"/>
      <c r="AY1689" s="59"/>
      <c r="AZ1689" s="59"/>
      <c r="BA1689" s="59"/>
      <c r="BB1689" s="59"/>
      <c r="BC1689" s="59"/>
      <c r="BD1689" s="59"/>
      <c r="BE1689" s="84"/>
      <c r="BF1689" s="84"/>
      <c r="BG1689" s="84"/>
      <c r="BH1689" s="84"/>
      <c r="BI1689" s="85"/>
      <c r="BJ1689" s="86"/>
      <c r="BK1689" s="86"/>
      <c r="BL1689" s="86"/>
      <c r="BM1689" s="86"/>
      <c r="BN1689" s="86"/>
      <c r="BO1689" s="59"/>
      <c r="BP1689" s="69"/>
      <c r="BQ1689" s="92">
        <v>0</v>
      </c>
      <c r="BR1689" s="93">
        <v>0</v>
      </c>
      <c r="BS1689" s="94" t="str">
        <f t="shared" si="275"/>
        <v/>
      </c>
      <c r="BT1689" s="95">
        <v>0</v>
      </c>
      <c r="BU1689" s="101" t="str">
        <f t="shared" si="276"/>
        <v/>
      </c>
      <c r="BV1689" s="102" t="str">
        <f t="shared" si="277"/>
        <v>-</v>
      </c>
      <c r="BW1689" s="103"/>
      <c r="BX1689" s="104" t="str">
        <f t="shared" si="278"/>
        <v>-</v>
      </c>
      <c r="BY1689" s="105"/>
      <c r="BZ1689" s="103"/>
      <c r="CA1689" s="106"/>
      <c r="CB1689" s="107"/>
      <c r="CC1689" s="112"/>
      <c r="CD1689" s="106"/>
      <c r="CE1689" s="103"/>
      <c r="CF1689" s="113"/>
      <c r="CG1689" s="114"/>
    </row>
    <row r="1690" spans="1:85">
      <c r="A1690" s="53" t="str">
        <f t="shared" si="279"/>
        <v>--</v>
      </c>
      <c r="B1690" s="47" t="str">
        <f t="shared" si="280"/>
        <v>-</v>
      </c>
      <c r="C1690" s="153"/>
      <c r="D1690" s="49"/>
      <c r="E1690" s="50"/>
      <c r="F1690" s="51"/>
      <c r="G1690" s="59"/>
      <c r="H1690" s="51"/>
      <c r="I1690" s="59"/>
      <c r="J1690" s="60" t="str">
        <f>IF(ISBLANK(H1690),"",IFERROR(VLOOKUP(B1690,'Np PL4 Stock'!$A:$D,4,FALSE),""))</f>
        <v/>
      </c>
      <c r="K1690" s="61" t="str">
        <f>IF(ISBLANK(H1690),"",SUMIF('Np PL4 Stock'!$A:$A,B1690,'Np PL4 Stock'!$N:$N))</f>
        <v/>
      </c>
      <c r="L1690" s="62" t="str">
        <f>IF(ISBLANK(H1690),"",VLOOKUP(LEFT(B1690,5),Unit!A:B,2,FALSE))</f>
        <v/>
      </c>
      <c r="M1690" s="63" t="str">
        <f>IF(ISBLANK(H1690),"",IFERROR(VLOOKUP(B1690,'Np PL4 Stock'!$A:$T,20,FALSE),""))</f>
        <v/>
      </c>
      <c r="N1690" s="63" t="str">
        <f>IF(ISBLANK(H1690),"",IFERROR(VLOOKUP(B1690,'Np PL4 Stock'!$A:$U,21,FALSE),""))</f>
        <v/>
      </c>
      <c r="O1690" s="62" t="str">
        <f t="shared" si="273"/>
        <v/>
      </c>
      <c r="P1690" s="62" t="str">
        <f t="shared" si="271"/>
        <v/>
      </c>
      <c r="Q1690" s="67" t="str">
        <f t="shared" si="274"/>
        <v/>
      </c>
      <c r="R1690" s="67" t="str">
        <f t="shared" si="272"/>
        <v/>
      </c>
      <c r="S1690" s="59"/>
      <c r="T1690" s="147"/>
      <c r="U1690" s="147"/>
      <c r="V1690" s="59"/>
      <c r="W1690" s="59"/>
      <c r="X1690" s="59"/>
      <c r="Y1690" s="59"/>
      <c r="Z1690" s="59"/>
      <c r="AA1690" s="59"/>
      <c r="AB1690" s="59"/>
      <c r="AC1690" s="59"/>
      <c r="AD1690" s="59"/>
      <c r="AE1690" s="59"/>
      <c r="AF1690" s="73"/>
      <c r="AG1690" s="73"/>
      <c r="AH1690" s="73"/>
      <c r="AI1690" s="73"/>
      <c r="AJ1690" s="73"/>
      <c r="AK1690" s="73"/>
      <c r="AL1690" s="77" t="str">
        <f>IF(ISBLANK(S1690),"",IF(AJ1690="Fail","Fail",IF(E1690="PL4",IF(AND(T1690&gt;STD_01122025!$D$3,U1690&lt;STD_01122025!$D$4,OR(AF1690="ND",AF1690&lt;STD_01122025!$D$7),AH1690="ND"),"Pass","Fail"),IF(E1690="PL12",IF(AND(S1690&lt;STD_01122025!$F$2,T1690&gt;STD_01122025!$F$3,U1690&lt;STD_01122025!$F$4,V1690&gt;STD_01122025!$F$5,X1690&gt;STD_01122025!$F$6,OR(AF1690="ND",AF1690&lt;STD_01122025!$F$7),AH1690="ND"),"Pass","Fail"),IF(E1690="SuperPL",IF(AND(T1690&gt;STD_01122025!$H$3,U1690&lt;STD_01122025!$H$4,V1690&gt;STD_01122025!$H$5,X1690&gt;STD_01122025!$H$6,OR(AF1690="ND",AF1690&lt;STD_01122025!$H$7),AH1690="ND"),"Pass","Fail"),IF(E1690="Flight",IF(AND(T1690&gt;STD_01122025!$J$3,U1690&lt;STD_01122025!$J$4,X1690&gt;STD_01122025!$J$6,OR(AF1690="ND",AF1690&lt;STD_01122025!$J$7),AH1690="ND"),"Pass","Fail"),""))))))</f>
        <v/>
      </c>
      <c r="AM1690" s="62" t="str">
        <f>IF(ISBLANK(B1690),"",IFERROR(IF(VLOOKUP(B1690,'Np PL4 Stock'!$A:$J,10,FALSE)="Np4",D1690-VLOOKUP(B1690,'Np PL4 Stock'!$A:$E,5,FALSE),D1690-VLOOKUP(B1690,'Np PL4 Stock'!$A:$E,5,FALSE)-1),""))</f>
        <v/>
      </c>
      <c r="AN1690" s="147"/>
      <c r="AO1690" s="147"/>
      <c r="AP1690" s="59"/>
      <c r="AQ1690" s="59"/>
      <c r="AR1690" s="59"/>
      <c r="AS1690" s="59"/>
      <c r="AT1690" s="73"/>
      <c r="AU1690" s="73"/>
      <c r="AV1690" s="73"/>
      <c r="AW1690" s="73"/>
      <c r="AX1690" s="84"/>
      <c r="AY1690" s="59"/>
      <c r="AZ1690" s="59"/>
      <c r="BA1690" s="59"/>
      <c r="BB1690" s="59"/>
      <c r="BC1690" s="59"/>
      <c r="BD1690" s="59"/>
      <c r="BE1690" s="84"/>
      <c r="BF1690" s="84"/>
      <c r="BG1690" s="84"/>
      <c r="BH1690" s="84"/>
      <c r="BI1690" s="85"/>
      <c r="BJ1690" s="86"/>
      <c r="BK1690" s="86"/>
      <c r="BL1690" s="86"/>
      <c r="BM1690" s="86"/>
      <c r="BN1690" s="86"/>
      <c r="BO1690" s="59"/>
      <c r="BP1690" s="69"/>
      <c r="BQ1690" s="92">
        <v>0</v>
      </c>
      <c r="BR1690" s="93">
        <v>0</v>
      </c>
      <c r="BS1690" s="94" t="str">
        <f t="shared" si="275"/>
        <v/>
      </c>
      <c r="BT1690" s="95">
        <v>0</v>
      </c>
      <c r="BU1690" s="101" t="str">
        <f t="shared" si="276"/>
        <v/>
      </c>
      <c r="BV1690" s="102" t="str">
        <f t="shared" si="277"/>
        <v>-</v>
      </c>
      <c r="BW1690" s="103"/>
      <c r="BX1690" s="104" t="str">
        <f t="shared" si="278"/>
        <v>-</v>
      </c>
      <c r="BY1690" s="105"/>
      <c r="BZ1690" s="103"/>
      <c r="CA1690" s="106"/>
      <c r="CB1690" s="107"/>
      <c r="CC1690" s="112"/>
      <c r="CD1690" s="106"/>
      <c r="CE1690" s="103"/>
      <c r="CF1690" s="113"/>
      <c r="CG1690" s="114"/>
    </row>
    <row r="1691" spans="1:85">
      <c r="A1691" s="53" t="str">
        <f t="shared" si="279"/>
        <v>--</v>
      </c>
      <c r="B1691" s="47" t="str">
        <f t="shared" si="280"/>
        <v>-</v>
      </c>
      <c r="C1691" s="153"/>
      <c r="D1691" s="49"/>
      <c r="E1691" s="50"/>
      <c r="F1691" s="51"/>
      <c r="G1691" s="59"/>
      <c r="H1691" s="51"/>
      <c r="I1691" s="59"/>
      <c r="J1691" s="60" t="str">
        <f>IF(ISBLANK(H1691),"",IFERROR(VLOOKUP(B1691,'Np PL4 Stock'!$A:$D,4,FALSE),""))</f>
        <v/>
      </c>
      <c r="K1691" s="61" t="str">
        <f>IF(ISBLANK(H1691),"",SUMIF('Np PL4 Stock'!$A:$A,B1691,'Np PL4 Stock'!$N:$N))</f>
        <v/>
      </c>
      <c r="L1691" s="62" t="str">
        <f>IF(ISBLANK(H1691),"",VLOOKUP(LEFT(B1691,5),Unit!A:B,2,FALSE))</f>
        <v/>
      </c>
      <c r="M1691" s="63" t="str">
        <f>IF(ISBLANK(H1691),"",IFERROR(VLOOKUP(B1691,'Np PL4 Stock'!$A:$T,20,FALSE),""))</f>
        <v/>
      </c>
      <c r="N1691" s="63" t="str">
        <f>IF(ISBLANK(H1691),"",IFERROR(VLOOKUP(B1691,'Np PL4 Stock'!$A:$U,21,FALSE),""))</f>
        <v/>
      </c>
      <c r="O1691" s="62" t="str">
        <f t="shared" si="273"/>
        <v/>
      </c>
      <c r="P1691" s="62" t="str">
        <f t="shared" si="271"/>
        <v/>
      </c>
      <c r="Q1691" s="67" t="str">
        <f t="shared" si="274"/>
        <v/>
      </c>
      <c r="R1691" s="67" t="str">
        <f t="shared" si="272"/>
        <v/>
      </c>
      <c r="S1691" s="59"/>
      <c r="T1691" s="147"/>
      <c r="U1691" s="147"/>
      <c r="V1691" s="59"/>
      <c r="W1691" s="59"/>
      <c r="X1691" s="59"/>
      <c r="Y1691" s="59"/>
      <c r="Z1691" s="59"/>
      <c r="AA1691" s="59"/>
      <c r="AB1691" s="59"/>
      <c r="AC1691" s="59"/>
      <c r="AD1691" s="59"/>
      <c r="AE1691" s="59"/>
      <c r="AF1691" s="73"/>
      <c r="AG1691" s="73"/>
      <c r="AH1691" s="73"/>
      <c r="AI1691" s="73"/>
      <c r="AJ1691" s="73"/>
      <c r="AK1691" s="73"/>
      <c r="AL1691" s="77" t="str">
        <f>IF(ISBLANK(S1691),"",IF(AJ1691="Fail","Fail",IF(E1691="PL4",IF(AND(T1691&gt;STD_01122025!$D$3,U1691&lt;STD_01122025!$D$4,OR(AF1691="ND",AF1691&lt;STD_01122025!$D$7),AH1691="ND"),"Pass","Fail"),IF(E1691="PL12",IF(AND(S1691&lt;STD_01122025!$F$2,T1691&gt;STD_01122025!$F$3,U1691&lt;STD_01122025!$F$4,V1691&gt;STD_01122025!$F$5,X1691&gt;STD_01122025!$F$6,OR(AF1691="ND",AF1691&lt;STD_01122025!$F$7),AH1691="ND"),"Pass","Fail"),IF(E1691="SuperPL",IF(AND(T1691&gt;STD_01122025!$H$3,U1691&lt;STD_01122025!$H$4,V1691&gt;STD_01122025!$H$5,X1691&gt;STD_01122025!$H$6,OR(AF1691="ND",AF1691&lt;STD_01122025!$H$7),AH1691="ND"),"Pass","Fail"),IF(E1691="Flight",IF(AND(T1691&gt;STD_01122025!$J$3,U1691&lt;STD_01122025!$J$4,X1691&gt;STD_01122025!$J$6,OR(AF1691="ND",AF1691&lt;STD_01122025!$J$7),AH1691="ND"),"Pass","Fail"),""))))))</f>
        <v/>
      </c>
      <c r="AM1691" s="62" t="str">
        <f>IF(ISBLANK(B1691),"",IFERROR(IF(VLOOKUP(B1691,'Np PL4 Stock'!$A:$J,10,FALSE)="Np4",D1691-VLOOKUP(B1691,'Np PL4 Stock'!$A:$E,5,FALSE),D1691-VLOOKUP(B1691,'Np PL4 Stock'!$A:$E,5,FALSE)-1),""))</f>
        <v/>
      </c>
      <c r="AN1691" s="147"/>
      <c r="AO1691" s="147"/>
      <c r="AP1691" s="59"/>
      <c r="AQ1691" s="59"/>
      <c r="AR1691" s="59"/>
      <c r="AS1691" s="59"/>
      <c r="AT1691" s="73"/>
      <c r="AU1691" s="73"/>
      <c r="AV1691" s="73"/>
      <c r="AW1691" s="73"/>
      <c r="AX1691" s="84"/>
      <c r="AY1691" s="59"/>
      <c r="AZ1691" s="59"/>
      <c r="BA1691" s="59"/>
      <c r="BB1691" s="59"/>
      <c r="BC1691" s="59"/>
      <c r="BD1691" s="59"/>
      <c r="BE1691" s="84"/>
      <c r="BF1691" s="84"/>
      <c r="BG1691" s="84"/>
      <c r="BH1691" s="84"/>
      <c r="BI1691" s="85"/>
      <c r="BJ1691" s="86"/>
      <c r="BK1691" s="86"/>
      <c r="BL1691" s="86"/>
      <c r="BM1691" s="86"/>
      <c r="BN1691" s="86"/>
      <c r="BO1691" s="59"/>
      <c r="BP1691" s="69"/>
      <c r="BQ1691" s="92">
        <v>0</v>
      </c>
      <c r="BR1691" s="93">
        <v>0</v>
      </c>
      <c r="BS1691" s="94" t="str">
        <f t="shared" si="275"/>
        <v/>
      </c>
      <c r="BT1691" s="95">
        <v>0</v>
      </c>
      <c r="BU1691" s="101" t="str">
        <f t="shared" si="276"/>
        <v/>
      </c>
      <c r="BV1691" s="102" t="str">
        <f t="shared" si="277"/>
        <v>-</v>
      </c>
      <c r="BW1691" s="103"/>
      <c r="BX1691" s="104" t="str">
        <f t="shared" si="278"/>
        <v>-</v>
      </c>
      <c r="BY1691" s="105"/>
      <c r="BZ1691" s="103"/>
      <c r="CA1691" s="106"/>
      <c r="CB1691" s="107"/>
      <c r="CC1691" s="112"/>
      <c r="CD1691" s="106"/>
      <c r="CE1691" s="103"/>
      <c r="CF1691" s="113"/>
      <c r="CG1691" s="114"/>
    </row>
    <row r="1692" spans="1:85">
      <c r="A1692" s="53" t="str">
        <f t="shared" si="279"/>
        <v>--</v>
      </c>
      <c r="B1692" s="47" t="str">
        <f t="shared" si="280"/>
        <v>-</v>
      </c>
      <c r="C1692" s="153"/>
      <c r="D1692" s="49"/>
      <c r="E1692" s="50"/>
      <c r="F1692" s="51"/>
      <c r="G1692" s="59"/>
      <c r="H1692" s="51"/>
      <c r="I1692" s="59"/>
      <c r="J1692" s="60" t="str">
        <f>IF(ISBLANK(H1692),"",IFERROR(VLOOKUP(B1692,'Np PL4 Stock'!$A:$D,4,FALSE),""))</f>
        <v/>
      </c>
      <c r="K1692" s="61" t="str">
        <f>IF(ISBLANK(H1692),"",SUMIF('Np PL4 Stock'!$A:$A,B1692,'Np PL4 Stock'!$N:$N))</f>
        <v/>
      </c>
      <c r="L1692" s="62" t="str">
        <f>IF(ISBLANK(H1692),"",VLOOKUP(LEFT(B1692,5),Unit!A:B,2,FALSE))</f>
        <v/>
      </c>
      <c r="M1692" s="63" t="str">
        <f>IF(ISBLANK(H1692),"",IFERROR(VLOOKUP(B1692,'Np PL4 Stock'!$A:$T,20,FALSE),""))</f>
        <v/>
      </c>
      <c r="N1692" s="63" t="str">
        <f>IF(ISBLANK(H1692),"",IFERROR(VLOOKUP(B1692,'Np PL4 Stock'!$A:$U,21,FALSE),""))</f>
        <v/>
      </c>
      <c r="O1692" s="62" t="str">
        <f t="shared" si="273"/>
        <v/>
      </c>
      <c r="P1692" s="62" t="str">
        <f t="shared" si="271"/>
        <v/>
      </c>
      <c r="Q1692" s="67" t="str">
        <f t="shared" si="274"/>
        <v/>
      </c>
      <c r="R1692" s="67" t="str">
        <f t="shared" si="272"/>
        <v/>
      </c>
      <c r="S1692" s="59"/>
      <c r="T1692" s="147"/>
      <c r="U1692" s="147"/>
      <c r="V1692" s="59"/>
      <c r="W1692" s="59"/>
      <c r="X1692" s="59"/>
      <c r="Y1692" s="59"/>
      <c r="Z1692" s="59"/>
      <c r="AA1692" s="59"/>
      <c r="AB1692" s="59"/>
      <c r="AC1692" s="59"/>
      <c r="AD1692" s="59"/>
      <c r="AE1692" s="59"/>
      <c r="AF1692" s="73"/>
      <c r="AG1692" s="73"/>
      <c r="AH1692" s="73"/>
      <c r="AI1692" s="73"/>
      <c r="AJ1692" s="73"/>
      <c r="AK1692" s="73"/>
      <c r="AL1692" s="77" t="str">
        <f>IF(ISBLANK(S1692),"",IF(AJ1692="Fail","Fail",IF(E1692="PL4",IF(AND(T1692&gt;STD_01122025!$D$3,U1692&lt;STD_01122025!$D$4,OR(AF1692="ND",AF1692&lt;STD_01122025!$D$7),AH1692="ND"),"Pass","Fail"),IF(E1692="PL12",IF(AND(S1692&lt;STD_01122025!$F$2,T1692&gt;STD_01122025!$F$3,U1692&lt;STD_01122025!$F$4,V1692&gt;STD_01122025!$F$5,X1692&gt;STD_01122025!$F$6,OR(AF1692="ND",AF1692&lt;STD_01122025!$F$7),AH1692="ND"),"Pass","Fail"),IF(E1692="SuperPL",IF(AND(T1692&gt;STD_01122025!$H$3,U1692&lt;STD_01122025!$H$4,V1692&gt;STD_01122025!$H$5,X1692&gt;STD_01122025!$H$6,OR(AF1692="ND",AF1692&lt;STD_01122025!$H$7),AH1692="ND"),"Pass","Fail"),IF(E1692="Flight",IF(AND(T1692&gt;STD_01122025!$J$3,U1692&lt;STD_01122025!$J$4,X1692&gt;STD_01122025!$J$6,OR(AF1692="ND",AF1692&lt;STD_01122025!$J$7),AH1692="ND"),"Pass","Fail"),""))))))</f>
        <v/>
      </c>
      <c r="AM1692" s="62" t="str">
        <f>IF(ISBLANK(B1692),"",IFERROR(IF(VLOOKUP(B1692,'Np PL4 Stock'!$A:$J,10,FALSE)="Np4",D1692-VLOOKUP(B1692,'Np PL4 Stock'!$A:$E,5,FALSE),D1692-VLOOKUP(B1692,'Np PL4 Stock'!$A:$E,5,FALSE)-1),""))</f>
        <v/>
      </c>
      <c r="AN1692" s="147"/>
      <c r="AO1692" s="147"/>
      <c r="AP1692" s="59"/>
      <c r="AQ1692" s="59"/>
      <c r="AR1692" s="59"/>
      <c r="AS1692" s="59"/>
      <c r="AT1692" s="73"/>
      <c r="AU1692" s="73"/>
      <c r="AV1692" s="73"/>
      <c r="AW1692" s="73"/>
      <c r="AX1692" s="84"/>
      <c r="AY1692" s="59"/>
      <c r="AZ1692" s="59"/>
      <c r="BA1692" s="59"/>
      <c r="BB1692" s="59"/>
      <c r="BC1692" s="59"/>
      <c r="BD1692" s="59"/>
      <c r="BE1692" s="84"/>
      <c r="BF1692" s="84"/>
      <c r="BG1692" s="84"/>
      <c r="BH1692" s="84"/>
      <c r="BI1692" s="85"/>
      <c r="BJ1692" s="86"/>
      <c r="BK1692" s="86"/>
      <c r="BL1692" s="86"/>
      <c r="BM1692" s="86"/>
      <c r="BN1692" s="86"/>
      <c r="BO1692" s="59"/>
      <c r="BP1692" s="69"/>
      <c r="BQ1692" s="92">
        <v>0</v>
      </c>
      <c r="BR1692" s="93">
        <v>0</v>
      </c>
      <c r="BS1692" s="94" t="str">
        <f t="shared" si="275"/>
        <v/>
      </c>
      <c r="BT1692" s="95">
        <v>0</v>
      </c>
      <c r="BU1692" s="101" t="str">
        <f t="shared" si="276"/>
        <v/>
      </c>
      <c r="BV1692" s="102" t="str">
        <f t="shared" si="277"/>
        <v>-</v>
      </c>
      <c r="BW1692" s="103"/>
      <c r="BX1692" s="104" t="str">
        <f t="shared" si="278"/>
        <v>-</v>
      </c>
      <c r="BY1692" s="105"/>
      <c r="BZ1692" s="103"/>
      <c r="CA1692" s="106"/>
      <c r="CB1692" s="107"/>
      <c r="CC1692" s="112"/>
      <c r="CD1692" s="106"/>
      <c r="CE1692" s="103"/>
      <c r="CF1692" s="113"/>
      <c r="CG1692" s="114"/>
    </row>
    <row r="1693" spans="1:85">
      <c r="A1693" s="53" t="str">
        <f t="shared" si="279"/>
        <v>--</v>
      </c>
      <c r="B1693" s="47" t="str">
        <f t="shared" si="280"/>
        <v>-</v>
      </c>
      <c r="C1693" s="153"/>
      <c r="D1693" s="49"/>
      <c r="E1693" s="50"/>
      <c r="F1693" s="51"/>
      <c r="G1693" s="59"/>
      <c r="H1693" s="51"/>
      <c r="I1693" s="59"/>
      <c r="J1693" s="60" t="str">
        <f>IF(ISBLANK(H1693),"",IFERROR(VLOOKUP(B1693,'Np PL4 Stock'!$A:$D,4,FALSE),""))</f>
        <v/>
      </c>
      <c r="K1693" s="61" t="str">
        <f>IF(ISBLANK(H1693),"",SUMIF('Np PL4 Stock'!$A:$A,B1693,'Np PL4 Stock'!$N:$N))</f>
        <v/>
      </c>
      <c r="L1693" s="62" t="str">
        <f>IF(ISBLANK(H1693),"",VLOOKUP(LEFT(B1693,5),Unit!A:B,2,FALSE))</f>
        <v/>
      </c>
      <c r="M1693" s="63" t="str">
        <f>IF(ISBLANK(H1693),"",IFERROR(VLOOKUP(B1693,'Np PL4 Stock'!$A:$T,20,FALSE),""))</f>
        <v/>
      </c>
      <c r="N1693" s="63" t="str">
        <f>IF(ISBLANK(H1693),"",IFERROR(VLOOKUP(B1693,'Np PL4 Stock'!$A:$U,21,FALSE),""))</f>
        <v/>
      </c>
      <c r="O1693" s="62" t="str">
        <f t="shared" si="273"/>
        <v/>
      </c>
      <c r="P1693" s="62" t="str">
        <f t="shared" si="271"/>
        <v/>
      </c>
      <c r="Q1693" s="67" t="str">
        <f t="shared" si="274"/>
        <v/>
      </c>
      <c r="R1693" s="67" t="str">
        <f t="shared" si="272"/>
        <v/>
      </c>
      <c r="S1693" s="59"/>
      <c r="T1693" s="147"/>
      <c r="U1693" s="147"/>
      <c r="V1693" s="59"/>
      <c r="W1693" s="59"/>
      <c r="X1693" s="59"/>
      <c r="Y1693" s="59"/>
      <c r="Z1693" s="59"/>
      <c r="AA1693" s="59"/>
      <c r="AB1693" s="59"/>
      <c r="AC1693" s="59"/>
      <c r="AD1693" s="59"/>
      <c r="AE1693" s="59"/>
      <c r="AF1693" s="73"/>
      <c r="AG1693" s="73"/>
      <c r="AH1693" s="73"/>
      <c r="AI1693" s="73"/>
      <c r="AJ1693" s="73"/>
      <c r="AK1693" s="73"/>
      <c r="AL1693" s="77" t="str">
        <f>IF(ISBLANK(S1693),"",IF(AJ1693="Fail","Fail",IF(E1693="PL4",IF(AND(T1693&gt;STD_01122025!$D$3,U1693&lt;STD_01122025!$D$4,OR(AF1693="ND",AF1693&lt;STD_01122025!$D$7),AH1693="ND"),"Pass","Fail"),IF(E1693="PL12",IF(AND(S1693&lt;STD_01122025!$F$2,T1693&gt;STD_01122025!$F$3,U1693&lt;STD_01122025!$F$4,V1693&gt;STD_01122025!$F$5,X1693&gt;STD_01122025!$F$6,OR(AF1693="ND",AF1693&lt;STD_01122025!$F$7),AH1693="ND"),"Pass","Fail"),IF(E1693="SuperPL",IF(AND(T1693&gt;STD_01122025!$H$3,U1693&lt;STD_01122025!$H$4,V1693&gt;STD_01122025!$H$5,X1693&gt;STD_01122025!$H$6,OR(AF1693="ND",AF1693&lt;STD_01122025!$H$7),AH1693="ND"),"Pass","Fail"),IF(E1693="Flight",IF(AND(T1693&gt;STD_01122025!$J$3,U1693&lt;STD_01122025!$J$4,X1693&gt;STD_01122025!$J$6,OR(AF1693="ND",AF1693&lt;STD_01122025!$J$7),AH1693="ND"),"Pass","Fail"),""))))))</f>
        <v/>
      </c>
      <c r="AM1693" s="62" t="str">
        <f>IF(ISBLANK(B1693),"",IFERROR(IF(VLOOKUP(B1693,'Np PL4 Stock'!$A:$J,10,FALSE)="Np4",D1693-VLOOKUP(B1693,'Np PL4 Stock'!$A:$E,5,FALSE),D1693-VLOOKUP(B1693,'Np PL4 Stock'!$A:$E,5,FALSE)-1),""))</f>
        <v/>
      </c>
      <c r="AN1693" s="147"/>
      <c r="AO1693" s="147"/>
      <c r="AP1693" s="59"/>
      <c r="AQ1693" s="59"/>
      <c r="AR1693" s="59"/>
      <c r="AS1693" s="59"/>
      <c r="AT1693" s="73"/>
      <c r="AU1693" s="73"/>
      <c r="AV1693" s="73"/>
      <c r="AW1693" s="73"/>
      <c r="AX1693" s="84"/>
      <c r="AY1693" s="59"/>
      <c r="AZ1693" s="59"/>
      <c r="BA1693" s="59"/>
      <c r="BB1693" s="59"/>
      <c r="BC1693" s="59"/>
      <c r="BD1693" s="59"/>
      <c r="BE1693" s="84"/>
      <c r="BF1693" s="84"/>
      <c r="BG1693" s="84"/>
      <c r="BH1693" s="84"/>
      <c r="BI1693" s="85"/>
      <c r="BJ1693" s="86"/>
      <c r="BK1693" s="86"/>
      <c r="BL1693" s="86"/>
      <c r="BM1693" s="86"/>
      <c r="BN1693" s="86"/>
      <c r="BO1693" s="59"/>
      <c r="BP1693" s="69"/>
      <c r="BQ1693" s="92">
        <v>0</v>
      </c>
      <c r="BR1693" s="93">
        <v>0</v>
      </c>
      <c r="BS1693" s="94" t="str">
        <f t="shared" si="275"/>
        <v/>
      </c>
      <c r="BT1693" s="95">
        <v>0</v>
      </c>
      <c r="BU1693" s="101" t="str">
        <f t="shared" si="276"/>
        <v/>
      </c>
      <c r="BV1693" s="102" t="str">
        <f t="shared" si="277"/>
        <v>-</v>
      </c>
      <c r="BW1693" s="103"/>
      <c r="BX1693" s="104" t="str">
        <f t="shared" si="278"/>
        <v>-</v>
      </c>
      <c r="BY1693" s="105"/>
      <c r="BZ1693" s="103"/>
      <c r="CA1693" s="106"/>
      <c r="CB1693" s="107"/>
      <c r="CC1693" s="112"/>
      <c r="CD1693" s="106"/>
      <c r="CE1693" s="103"/>
      <c r="CF1693" s="113"/>
      <c r="CG1693" s="114"/>
    </row>
    <row r="1694" spans="1:85">
      <c r="A1694" s="53" t="str">
        <f t="shared" si="279"/>
        <v>--</v>
      </c>
      <c r="B1694" s="47" t="str">
        <f t="shared" si="280"/>
        <v>-</v>
      </c>
      <c r="C1694" s="153"/>
      <c r="D1694" s="49"/>
      <c r="E1694" s="50"/>
      <c r="F1694" s="51"/>
      <c r="G1694" s="59"/>
      <c r="H1694" s="51"/>
      <c r="I1694" s="59"/>
      <c r="J1694" s="60" t="str">
        <f>IF(ISBLANK(H1694),"",IFERROR(VLOOKUP(B1694,'Np PL4 Stock'!$A:$D,4,FALSE),""))</f>
        <v/>
      </c>
      <c r="K1694" s="61" t="str">
        <f>IF(ISBLANK(H1694),"",SUMIF('Np PL4 Stock'!$A:$A,B1694,'Np PL4 Stock'!$N:$N))</f>
        <v/>
      </c>
      <c r="L1694" s="62" t="str">
        <f>IF(ISBLANK(H1694),"",VLOOKUP(LEFT(B1694,5),Unit!A:B,2,FALSE))</f>
        <v/>
      </c>
      <c r="M1694" s="63" t="str">
        <f>IF(ISBLANK(H1694),"",IFERROR(VLOOKUP(B1694,'Np PL4 Stock'!$A:$T,20,FALSE),""))</f>
        <v/>
      </c>
      <c r="N1694" s="63" t="str">
        <f>IF(ISBLANK(H1694),"",IFERROR(VLOOKUP(B1694,'Np PL4 Stock'!$A:$U,21,FALSE),""))</f>
        <v/>
      </c>
      <c r="O1694" s="62" t="str">
        <f t="shared" si="273"/>
        <v/>
      </c>
      <c r="P1694" s="62" t="str">
        <f t="shared" si="271"/>
        <v/>
      </c>
      <c r="Q1694" s="67" t="str">
        <f t="shared" si="274"/>
        <v/>
      </c>
      <c r="R1694" s="67" t="str">
        <f t="shared" si="272"/>
        <v/>
      </c>
      <c r="S1694" s="59"/>
      <c r="T1694" s="147"/>
      <c r="U1694" s="147"/>
      <c r="V1694" s="59"/>
      <c r="W1694" s="59"/>
      <c r="X1694" s="59"/>
      <c r="Y1694" s="59"/>
      <c r="Z1694" s="59"/>
      <c r="AA1694" s="59"/>
      <c r="AB1694" s="59"/>
      <c r="AC1694" s="59"/>
      <c r="AD1694" s="59"/>
      <c r="AE1694" s="59"/>
      <c r="AF1694" s="73"/>
      <c r="AG1694" s="73"/>
      <c r="AH1694" s="73"/>
      <c r="AI1694" s="73"/>
      <c r="AJ1694" s="73"/>
      <c r="AK1694" s="73"/>
      <c r="AL1694" s="77" t="str">
        <f>IF(ISBLANK(S1694),"",IF(AJ1694="Fail","Fail",IF(E1694="PL4",IF(AND(T1694&gt;STD_01122025!$D$3,U1694&lt;STD_01122025!$D$4,OR(AF1694="ND",AF1694&lt;STD_01122025!$D$7),AH1694="ND"),"Pass","Fail"),IF(E1694="PL12",IF(AND(S1694&lt;STD_01122025!$F$2,T1694&gt;STD_01122025!$F$3,U1694&lt;STD_01122025!$F$4,V1694&gt;STD_01122025!$F$5,X1694&gt;STD_01122025!$F$6,OR(AF1694="ND",AF1694&lt;STD_01122025!$F$7),AH1694="ND"),"Pass","Fail"),IF(E1694="SuperPL",IF(AND(T1694&gt;STD_01122025!$H$3,U1694&lt;STD_01122025!$H$4,V1694&gt;STD_01122025!$H$5,X1694&gt;STD_01122025!$H$6,OR(AF1694="ND",AF1694&lt;STD_01122025!$H$7),AH1694="ND"),"Pass","Fail"),IF(E1694="Flight",IF(AND(T1694&gt;STD_01122025!$J$3,U1694&lt;STD_01122025!$J$4,X1694&gt;STD_01122025!$J$6,OR(AF1694="ND",AF1694&lt;STD_01122025!$J$7),AH1694="ND"),"Pass","Fail"),""))))))</f>
        <v/>
      </c>
      <c r="AM1694" s="62" t="str">
        <f>IF(ISBLANK(B1694),"",IFERROR(IF(VLOOKUP(B1694,'Np PL4 Stock'!$A:$J,10,FALSE)="Np4",D1694-VLOOKUP(B1694,'Np PL4 Stock'!$A:$E,5,FALSE),D1694-VLOOKUP(B1694,'Np PL4 Stock'!$A:$E,5,FALSE)-1),""))</f>
        <v/>
      </c>
      <c r="AN1694" s="147"/>
      <c r="AO1694" s="147"/>
      <c r="AP1694" s="59"/>
      <c r="AQ1694" s="59"/>
      <c r="AR1694" s="59"/>
      <c r="AS1694" s="59"/>
      <c r="AT1694" s="73"/>
      <c r="AU1694" s="73"/>
      <c r="AV1694" s="73"/>
      <c r="AW1694" s="73"/>
      <c r="AX1694" s="84"/>
      <c r="AY1694" s="59"/>
      <c r="AZ1694" s="59"/>
      <c r="BA1694" s="59"/>
      <c r="BB1694" s="59"/>
      <c r="BC1694" s="59"/>
      <c r="BD1694" s="59"/>
      <c r="BE1694" s="84"/>
      <c r="BF1694" s="84"/>
      <c r="BG1694" s="84"/>
      <c r="BH1694" s="84"/>
      <c r="BI1694" s="85"/>
      <c r="BJ1694" s="86"/>
      <c r="BK1694" s="86"/>
      <c r="BL1694" s="86"/>
      <c r="BM1694" s="86"/>
      <c r="BN1694" s="86"/>
      <c r="BO1694" s="59"/>
      <c r="BP1694" s="69"/>
      <c r="BQ1694" s="92">
        <v>0</v>
      </c>
      <c r="BR1694" s="93">
        <v>0</v>
      </c>
      <c r="BS1694" s="94" t="str">
        <f t="shared" si="275"/>
        <v/>
      </c>
      <c r="BT1694" s="95">
        <v>0</v>
      </c>
      <c r="BU1694" s="101" t="str">
        <f t="shared" si="276"/>
        <v/>
      </c>
      <c r="BV1694" s="102" t="str">
        <f t="shared" si="277"/>
        <v>-</v>
      </c>
      <c r="BW1694" s="103"/>
      <c r="BX1694" s="104" t="str">
        <f t="shared" si="278"/>
        <v>-</v>
      </c>
      <c r="BY1694" s="105"/>
      <c r="BZ1694" s="103"/>
      <c r="CA1694" s="106"/>
      <c r="CB1694" s="107"/>
      <c r="CC1694" s="112"/>
      <c r="CD1694" s="106"/>
      <c r="CE1694" s="103"/>
      <c r="CF1694" s="113"/>
      <c r="CG1694" s="114"/>
    </row>
    <row r="1695" spans="1:85">
      <c r="A1695" s="53" t="str">
        <f t="shared" si="279"/>
        <v>--</v>
      </c>
      <c r="B1695" s="47" t="str">
        <f t="shared" si="280"/>
        <v>-</v>
      </c>
      <c r="C1695" s="153"/>
      <c r="D1695" s="49"/>
      <c r="E1695" s="50"/>
      <c r="F1695" s="51"/>
      <c r="G1695" s="59"/>
      <c r="H1695" s="51"/>
      <c r="I1695" s="59"/>
      <c r="J1695" s="60" t="str">
        <f>IF(ISBLANK(H1695),"",IFERROR(VLOOKUP(B1695,'Np PL4 Stock'!$A:$D,4,FALSE),""))</f>
        <v/>
      </c>
      <c r="K1695" s="61" t="str">
        <f>IF(ISBLANK(H1695),"",SUMIF('Np PL4 Stock'!$A:$A,B1695,'Np PL4 Stock'!$N:$N))</f>
        <v/>
      </c>
      <c r="L1695" s="62" t="str">
        <f>IF(ISBLANK(H1695),"",VLOOKUP(LEFT(B1695,5),Unit!A:B,2,FALSE))</f>
        <v/>
      </c>
      <c r="M1695" s="63" t="str">
        <f>IF(ISBLANK(H1695),"",IFERROR(VLOOKUP(B1695,'Np PL4 Stock'!$A:$T,20,FALSE),""))</f>
        <v/>
      </c>
      <c r="N1695" s="63" t="str">
        <f>IF(ISBLANK(H1695),"",IFERROR(VLOOKUP(B1695,'Np PL4 Stock'!$A:$U,21,FALSE),""))</f>
        <v/>
      </c>
      <c r="O1695" s="62" t="str">
        <f t="shared" si="273"/>
        <v/>
      </c>
      <c r="P1695" s="62" t="str">
        <f t="shared" si="271"/>
        <v/>
      </c>
      <c r="Q1695" s="67" t="str">
        <f t="shared" si="274"/>
        <v/>
      </c>
      <c r="R1695" s="67" t="str">
        <f t="shared" si="272"/>
        <v/>
      </c>
      <c r="S1695" s="59"/>
      <c r="T1695" s="147"/>
      <c r="U1695" s="147"/>
      <c r="V1695" s="59"/>
      <c r="W1695" s="59"/>
      <c r="X1695" s="59"/>
      <c r="Y1695" s="59"/>
      <c r="Z1695" s="59"/>
      <c r="AA1695" s="59"/>
      <c r="AB1695" s="59"/>
      <c r="AC1695" s="59"/>
      <c r="AD1695" s="59"/>
      <c r="AE1695" s="59"/>
      <c r="AF1695" s="73"/>
      <c r="AG1695" s="73"/>
      <c r="AH1695" s="73"/>
      <c r="AI1695" s="73"/>
      <c r="AJ1695" s="73"/>
      <c r="AK1695" s="73"/>
      <c r="AL1695" s="77" t="str">
        <f>IF(ISBLANK(S1695),"",IF(AJ1695="Fail","Fail",IF(E1695="PL4",IF(AND(T1695&gt;STD_01122025!$D$3,U1695&lt;STD_01122025!$D$4,OR(AF1695="ND",AF1695&lt;STD_01122025!$D$7),AH1695="ND"),"Pass","Fail"),IF(E1695="PL12",IF(AND(S1695&lt;STD_01122025!$F$2,T1695&gt;STD_01122025!$F$3,U1695&lt;STD_01122025!$F$4,V1695&gt;STD_01122025!$F$5,X1695&gt;STD_01122025!$F$6,OR(AF1695="ND",AF1695&lt;STD_01122025!$F$7),AH1695="ND"),"Pass","Fail"),IF(E1695="SuperPL",IF(AND(T1695&gt;STD_01122025!$H$3,U1695&lt;STD_01122025!$H$4,V1695&gt;STD_01122025!$H$5,X1695&gt;STD_01122025!$H$6,OR(AF1695="ND",AF1695&lt;STD_01122025!$H$7),AH1695="ND"),"Pass","Fail"),IF(E1695="Flight",IF(AND(T1695&gt;STD_01122025!$J$3,U1695&lt;STD_01122025!$J$4,X1695&gt;STD_01122025!$J$6,OR(AF1695="ND",AF1695&lt;STD_01122025!$J$7),AH1695="ND"),"Pass","Fail"),""))))))</f>
        <v/>
      </c>
      <c r="AM1695" s="62" t="str">
        <f>IF(ISBLANK(B1695),"",IFERROR(IF(VLOOKUP(B1695,'Np PL4 Stock'!$A:$J,10,FALSE)="Np4",D1695-VLOOKUP(B1695,'Np PL4 Stock'!$A:$E,5,FALSE),D1695-VLOOKUP(B1695,'Np PL4 Stock'!$A:$E,5,FALSE)-1),""))</f>
        <v/>
      </c>
      <c r="AN1695" s="147"/>
      <c r="AO1695" s="147"/>
      <c r="AP1695" s="59"/>
      <c r="AQ1695" s="59"/>
      <c r="AR1695" s="59"/>
      <c r="AS1695" s="59"/>
      <c r="AT1695" s="73"/>
      <c r="AU1695" s="73"/>
      <c r="AV1695" s="73"/>
      <c r="AW1695" s="73"/>
      <c r="AX1695" s="84"/>
      <c r="AY1695" s="59"/>
      <c r="AZ1695" s="59"/>
      <c r="BA1695" s="59"/>
      <c r="BB1695" s="59"/>
      <c r="BC1695" s="59"/>
      <c r="BD1695" s="59"/>
      <c r="BE1695" s="84"/>
      <c r="BF1695" s="84"/>
      <c r="BG1695" s="84"/>
      <c r="BH1695" s="84"/>
      <c r="BI1695" s="85"/>
      <c r="BJ1695" s="86"/>
      <c r="BK1695" s="86"/>
      <c r="BL1695" s="86"/>
      <c r="BM1695" s="86"/>
      <c r="BN1695" s="86"/>
      <c r="BO1695" s="59"/>
      <c r="BP1695" s="69"/>
      <c r="BQ1695" s="92">
        <v>0</v>
      </c>
      <c r="BR1695" s="93">
        <v>0</v>
      </c>
      <c r="BS1695" s="94" t="str">
        <f t="shared" si="275"/>
        <v/>
      </c>
      <c r="BT1695" s="95">
        <v>0</v>
      </c>
      <c r="BU1695" s="101" t="str">
        <f t="shared" si="276"/>
        <v/>
      </c>
      <c r="BV1695" s="102" t="str">
        <f t="shared" si="277"/>
        <v>-</v>
      </c>
      <c r="BW1695" s="103"/>
      <c r="BX1695" s="104" t="str">
        <f t="shared" si="278"/>
        <v>-</v>
      </c>
      <c r="BY1695" s="105"/>
      <c r="BZ1695" s="103"/>
      <c r="CA1695" s="106"/>
      <c r="CB1695" s="107"/>
      <c r="CC1695" s="112"/>
      <c r="CD1695" s="106"/>
      <c r="CE1695" s="103"/>
      <c r="CF1695" s="113"/>
      <c r="CG1695" s="114"/>
    </row>
    <row r="1696" spans="1:85">
      <c r="A1696" s="53" t="str">
        <f t="shared" si="279"/>
        <v>--</v>
      </c>
      <c r="B1696" s="47" t="str">
        <f t="shared" si="280"/>
        <v>-</v>
      </c>
      <c r="C1696" s="153"/>
      <c r="D1696" s="49"/>
      <c r="E1696" s="50"/>
      <c r="F1696" s="51"/>
      <c r="G1696" s="59"/>
      <c r="H1696" s="51"/>
      <c r="I1696" s="59"/>
      <c r="J1696" s="60" t="str">
        <f>IF(ISBLANK(H1696),"",IFERROR(VLOOKUP(B1696,'Np PL4 Stock'!$A:$D,4,FALSE),""))</f>
        <v/>
      </c>
      <c r="K1696" s="61" t="str">
        <f>IF(ISBLANK(H1696),"",SUMIF('Np PL4 Stock'!$A:$A,B1696,'Np PL4 Stock'!$N:$N))</f>
        <v/>
      </c>
      <c r="L1696" s="62" t="str">
        <f>IF(ISBLANK(H1696),"",VLOOKUP(LEFT(B1696,5),Unit!A:B,2,FALSE))</f>
        <v/>
      </c>
      <c r="M1696" s="63" t="str">
        <f>IF(ISBLANK(H1696),"",IFERROR(VLOOKUP(B1696,'Np PL4 Stock'!$A:$T,20,FALSE),""))</f>
        <v/>
      </c>
      <c r="N1696" s="63" t="str">
        <f>IF(ISBLANK(H1696),"",IFERROR(VLOOKUP(B1696,'Np PL4 Stock'!$A:$U,21,FALSE),""))</f>
        <v/>
      </c>
      <c r="O1696" s="62" t="str">
        <f t="shared" si="273"/>
        <v/>
      </c>
      <c r="P1696" s="62" t="str">
        <f t="shared" si="271"/>
        <v/>
      </c>
      <c r="Q1696" s="67" t="str">
        <f t="shared" si="274"/>
        <v/>
      </c>
      <c r="R1696" s="67" t="str">
        <f t="shared" si="272"/>
        <v/>
      </c>
      <c r="S1696" s="59"/>
      <c r="T1696" s="147"/>
      <c r="U1696" s="147"/>
      <c r="V1696" s="59"/>
      <c r="W1696" s="59"/>
      <c r="X1696" s="59"/>
      <c r="Y1696" s="59"/>
      <c r="Z1696" s="59"/>
      <c r="AA1696" s="59"/>
      <c r="AB1696" s="59"/>
      <c r="AC1696" s="59"/>
      <c r="AD1696" s="59"/>
      <c r="AE1696" s="59"/>
      <c r="AF1696" s="73"/>
      <c r="AG1696" s="73"/>
      <c r="AH1696" s="73"/>
      <c r="AI1696" s="73"/>
      <c r="AJ1696" s="73"/>
      <c r="AK1696" s="73"/>
      <c r="AL1696" s="77" t="str">
        <f>IF(ISBLANK(S1696),"",IF(AJ1696="Fail","Fail",IF(E1696="PL4",IF(AND(T1696&gt;STD_01122025!$D$3,U1696&lt;STD_01122025!$D$4,OR(AF1696="ND",AF1696&lt;STD_01122025!$D$7),AH1696="ND"),"Pass","Fail"),IF(E1696="PL12",IF(AND(S1696&lt;STD_01122025!$F$2,T1696&gt;STD_01122025!$F$3,U1696&lt;STD_01122025!$F$4,V1696&gt;STD_01122025!$F$5,X1696&gt;STD_01122025!$F$6,OR(AF1696="ND",AF1696&lt;STD_01122025!$F$7),AH1696="ND"),"Pass","Fail"),IF(E1696="SuperPL",IF(AND(T1696&gt;STD_01122025!$H$3,U1696&lt;STD_01122025!$H$4,V1696&gt;STD_01122025!$H$5,X1696&gt;STD_01122025!$H$6,OR(AF1696="ND",AF1696&lt;STD_01122025!$H$7),AH1696="ND"),"Pass","Fail"),IF(E1696="Flight",IF(AND(T1696&gt;STD_01122025!$J$3,U1696&lt;STD_01122025!$J$4,X1696&gt;STD_01122025!$J$6,OR(AF1696="ND",AF1696&lt;STD_01122025!$J$7),AH1696="ND"),"Pass","Fail"),""))))))</f>
        <v/>
      </c>
      <c r="AM1696" s="62" t="str">
        <f>IF(ISBLANK(B1696),"",IFERROR(IF(VLOOKUP(B1696,'Np PL4 Stock'!$A:$J,10,FALSE)="Np4",D1696-VLOOKUP(B1696,'Np PL4 Stock'!$A:$E,5,FALSE),D1696-VLOOKUP(B1696,'Np PL4 Stock'!$A:$E,5,FALSE)-1),""))</f>
        <v/>
      </c>
      <c r="AN1696" s="147"/>
      <c r="AO1696" s="147"/>
      <c r="AP1696" s="59"/>
      <c r="AQ1696" s="59"/>
      <c r="AR1696" s="59"/>
      <c r="AS1696" s="59"/>
      <c r="AT1696" s="73"/>
      <c r="AU1696" s="73"/>
      <c r="AV1696" s="73"/>
      <c r="AW1696" s="73"/>
      <c r="AX1696" s="84"/>
      <c r="AY1696" s="59"/>
      <c r="AZ1696" s="59"/>
      <c r="BA1696" s="59"/>
      <c r="BB1696" s="59"/>
      <c r="BC1696" s="59"/>
      <c r="BD1696" s="59"/>
      <c r="BE1696" s="84"/>
      <c r="BF1696" s="84"/>
      <c r="BG1696" s="84"/>
      <c r="BH1696" s="84"/>
      <c r="BI1696" s="85"/>
      <c r="BJ1696" s="86"/>
      <c r="BK1696" s="86"/>
      <c r="BL1696" s="86"/>
      <c r="BM1696" s="86"/>
      <c r="BN1696" s="86"/>
      <c r="BO1696" s="59"/>
      <c r="BP1696" s="69"/>
      <c r="BQ1696" s="92">
        <v>0</v>
      </c>
      <c r="BR1696" s="93">
        <v>0</v>
      </c>
      <c r="BS1696" s="94" t="str">
        <f t="shared" si="275"/>
        <v/>
      </c>
      <c r="BT1696" s="95">
        <v>0</v>
      </c>
      <c r="BU1696" s="101" t="str">
        <f t="shared" si="276"/>
        <v/>
      </c>
      <c r="BV1696" s="102" t="str">
        <f t="shared" si="277"/>
        <v>-</v>
      </c>
      <c r="BW1696" s="103"/>
      <c r="BX1696" s="104" t="str">
        <f t="shared" si="278"/>
        <v>-</v>
      </c>
      <c r="BY1696" s="105"/>
      <c r="BZ1696" s="103"/>
      <c r="CA1696" s="106"/>
      <c r="CB1696" s="107"/>
      <c r="CC1696" s="112"/>
      <c r="CD1696" s="106"/>
      <c r="CE1696" s="103"/>
      <c r="CF1696" s="113"/>
      <c r="CG1696" s="114"/>
    </row>
    <row r="1697" spans="1:85">
      <c r="A1697" s="53" t="str">
        <f t="shared" si="279"/>
        <v>--</v>
      </c>
      <c r="B1697" s="47" t="str">
        <f t="shared" si="280"/>
        <v>-</v>
      </c>
      <c r="C1697" s="153"/>
      <c r="D1697" s="49"/>
      <c r="E1697" s="50"/>
      <c r="F1697" s="51"/>
      <c r="G1697" s="59"/>
      <c r="H1697" s="51"/>
      <c r="I1697" s="59"/>
      <c r="J1697" s="60" t="str">
        <f>IF(ISBLANK(H1697),"",IFERROR(VLOOKUP(B1697,'Np PL4 Stock'!$A:$D,4,FALSE),""))</f>
        <v/>
      </c>
      <c r="K1697" s="61" t="str">
        <f>IF(ISBLANK(H1697),"",SUMIF('Np PL4 Stock'!$A:$A,B1697,'Np PL4 Stock'!$N:$N))</f>
        <v/>
      </c>
      <c r="L1697" s="62" t="str">
        <f>IF(ISBLANK(H1697),"",VLOOKUP(LEFT(B1697,5),Unit!A:B,2,FALSE))</f>
        <v/>
      </c>
      <c r="M1697" s="63" t="str">
        <f>IF(ISBLANK(H1697),"",IFERROR(VLOOKUP(B1697,'Np PL4 Stock'!$A:$T,20,FALSE),""))</f>
        <v/>
      </c>
      <c r="N1697" s="63" t="str">
        <f>IF(ISBLANK(H1697),"",IFERROR(VLOOKUP(B1697,'Np PL4 Stock'!$A:$U,21,FALSE),""))</f>
        <v/>
      </c>
      <c r="O1697" s="62" t="str">
        <f t="shared" si="273"/>
        <v/>
      </c>
      <c r="P1697" s="62" t="str">
        <f t="shared" si="271"/>
        <v/>
      </c>
      <c r="Q1697" s="67" t="str">
        <f t="shared" si="274"/>
        <v/>
      </c>
      <c r="R1697" s="67" t="str">
        <f t="shared" si="272"/>
        <v/>
      </c>
      <c r="S1697" s="59"/>
      <c r="T1697" s="147"/>
      <c r="U1697" s="147"/>
      <c r="V1697" s="59"/>
      <c r="W1697" s="59"/>
      <c r="X1697" s="59"/>
      <c r="Y1697" s="59"/>
      <c r="Z1697" s="59"/>
      <c r="AA1697" s="59"/>
      <c r="AB1697" s="59"/>
      <c r="AC1697" s="59"/>
      <c r="AD1697" s="59"/>
      <c r="AE1697" s="59"/>
      <c r="AF1697" s="73"/>
      <c r="AG1697" s="73"/>
      <c r="AH1697" s="73"/>
      <c r="AI1697" s="73"/>
      <c r="AJ1697" s="73"/>
      <c r="AK1697" s="73"/>
      <c r="AL1697" s="77" t="str">
        <f>IF(ISBLANK(S1697),"",IF(AJ1697="Fail","Fail",IF(E1697="PL4",IF(AND(T1697&gt;STD_01122025!$D$3,U1697&lt;STD_01122025!$D$4,OR(AF1697="ND",AF1697&lt;STD_01122025!$D$7),AH1697="ND"),"Pass","Fail"),IF(E1697="PL12",IF(AND(S1697&lt;STD_01122025!$F$2,T1697&gt;STD_01122025!$F$3,U1697&lt;STD_01122025!$F$4,V1697&gt;STD_01122025!$F$5,X1697&gt;STD_01122025!$F$6,OR(AF1697="ND",AF1697&lt;STD_01122025!$F$7),AH1697="ND"),"Pass","Fail"),IF(E1697="SuperPL",IF(AND(T1697&gt;STD_01122025!$H$3,U1697&lt;STD_01122025!$H$4,V1697&gt;STD_01122025!$H$5,X1697&gt;STD_01122025!$H$6,OR(AF1697="ND",AF1697&lt;STD_01122025!$H$7),AH1697="ND"),"Pass","Fail"),IF(E1697="Flight",IF(AND(T1697&gt;STD_01122025!$J$3,U1697&lt;STD_01122025!$J$4,X1697&gt;STD_01122025!$J$6,OR(AF1697="ND",AF1697&lt;STD_01122025!$J$7),AH1697="ND"),"Pass","Fail"),""))))))</f>
        <v/>
      </c>
      <c r="AM1697" s="62" t="str">
        <f>IF(ISBLANK(B1697),"",IFERROR(IF(VLOOKUP(B1697,'Np PL4 Stock'!$A:$J,10,FALSE)="Np4",D1697-VLOOKUP(B1697,'Np PL4 Stock'!$A:$E,5,FALSE),D1697-VLOOKUP(B1697,'Np PL4 Stock'!$A:$E,5,FALSE)-1),""))</f>
        <v/>
      </c>
      <c r="AN1697" s="147"/>
      <c r="AO1697" s="147"/>
      <c r="AP1697" s="59"/>
      <c r="AQ1697" s="59"/>
      <c r="AR1697" s="59"/>
      <c r="AS1697" s="59"/>
      <c r="AT1697" s="73"/>
      <c r="AU1697" s="73"/>
      <c r="AV1697" s="73"/>
      <c r="AW1697" s="73"/>
      <c r="AX1697" s="84"/>
      <c r="AY1697" s="59"/>
      <c r="AZ1697" s="59"/>
      <c r="BA1697" s="59"/>
      <c r="BB1697" s="59"/>
      <c r="BC1697" s="59"/>
      <c r="BD1697" s="59"/>
      <c r="BE1697" s="84"/>
      <c r="BF1697" s="84"/>
      <c r="BG1697" s="84"/>
      <c r="BH1697" s="84"/>
      <c r="BI1697" s="85"/>
      <c r="BJ1697" s="86"/>
      <c r="BK1697" s="86"/>
      <c r="BL1697" s="86"/>
      <c r="BM1697" s="86"/>
      <c r="BN1697" s="86"/>
      <c r="BO1697" s="59"/>
      <c r="BP1697" s="69"/>
      <c r="BQ1697" s="92">
        <v>0</v>
      </c>
      <c r="BR1697" s="93">
        <v>0</v>
      </c>
      <c r="BS1697" s="94" t="str">
        <f t="shared" si="275"/>
        <v/>
      </c>
      <c r="BT1697" s="95">
        <v>0</v>
      </c>
      <c r="BU1697" s="101" t="str">
        <f t="shared" si="276"/>
        <v/>
      </c>
      <c r="BV1697" s="102" t="str">
        <f t="shared" si="277"/>
        <v>-</v>
      </c>
      <c r="BW1697" s="103"/>
      <c r="BX1697" s="104" t="str">
        <f t="shared" si="278"/>
        <v>-</v>
      </c>
      <c r="BY1697" s="105"/>
      <c r="BZ1697" s="103"/>
      <c r="CA1697" s="106"/>
      <c r="CB1697" s="107"/>
      <c r="CC1697" s="112"/>
      <c r="CD1697" s="106"/>
      <c r="CE1697" s="103"/>
      <c r="CF1697" s="113"/>
      <c r="CG1697" s="114"/>
    </row>
    <row r="1698" spans="1:85">
      <c r="A1698" s="53" t="str">
        <f t="shared" si="279"/>
        <v>--</v>
      </c>
      <c r="B1698" s="47" t="str">
        <f t="shared" si="280"/>
        <v>-</v>
      </c>
      <c r="C1698" s="153"/>
      <c r="D1698" s="49"/>
      <c r="E1698" s="50"/>
      <c r="F1698" s="51"/>
      <c r="G1698" s="59"/>
      <c r="H1698" s="51"/>
      <c r="I1698" s="59"/>
      <c r="J1698" s="60" t="str">
        <f>IF(ISBLANK(H1698),"",IFERROR(VLOOKUP(B1698,'Np PL4 Stock'!$A:$D,4,FALSE),""))</f>
        <v/>
      </c>
      <c r="K1698" s="61" t="str">
        <f>IF(ISBLANK(H1698),"",SUMIF('Np PL4 Stock'!$A:$A,B1698,'Np PL4 Stock'!$N:$N))</f>
        <v/>
      </c>
      <c r="L1698" s="62" t="str">
        <f>IF(ISBLANK(H1698),"",VLOOKUP(LEFT(B1698,5),Unit!A:B,2,FALSE))</f>
        <v/>
      </c>
      <c r="M1698" s="63" t="str">
        <f>IF(ISBLANK(H1698),"",IFERROR(VLOOKUP(B1698,'Np PL4 Stock'!$A:$T,20,FALSE),""))</f>
        <v/>
      </c>
      <c r="N1698" s="63" t="str">
        <f>IF(ISBLANK(H1698),"",IFERROR(VLOOKUP(B1698,'Np PL4 Stock'!$A:$U,21,FALSE),""))</f>
        <v/>
      </c>
      <c r="O1698" s="62" t="str">
        <f t="shared" si="273"/>
        <v/>
      </c>
      <c r="P1698" s="62" t="str">
        <f t="shared" si="271"/>
        <v/>
      </c>
      <c r="Q1698" s="67" t="str">
        <f t="shared" si="274"/>
        <v/>
      </c>
      <c r="R1698" s="67" t="str">
        <f t="shared" si="272"/>
        <v/>
      </c>
      <c r="S1698" s="59"/>
      <c r="T1698" s="147"/>
      <c r="U1698" s="147"/>
      <c r="V1698" s="59"/>
      <c r="W1698" s="59"/>
      <c r="X1698" s="59"/>
      <c r="Y1698" s="59"/>
      <c r="Z1698" s="59"/>
      <c r="AA1698" s="59"/>
      <c r="AB1698" s="59"/>
      <c r="AC1698" s="59"/>
      <c r="AD1698" s="59"/>
      <c r="AE1698" s="59"/>
      <c r="AF1698" s="73"/>
      <c r="AG1698" s="73"/>
      <c r="AH1698" s="73"/>
      <c r="AI1698" s="73"/>
      <c r="AJ1698" s="73"/>
      <c r="AK1698" s="73"/>
      <c r="AL1698" s="77" t="str">
        <f>IF(ISBLANK(S1698),"",IF(AJ1698="Fail","Fail",IF(E1698="PL4",IF(AND(T1698&gt;STD_01122025!$D$3,U1698&lt;STD_01122025!$D$4,OR(AF1698="ND",AF1698&lt;STD_01122025!$D$7),AH1698="ND"),"Pass","Fail"),IF(E1698="PL12",IF(AND(S1698&lt;STD_01122025!$F$2,T1698&gt;STD_01122025!$F$3,U1698&lt;STD_01122025!$F$4,V1698&gt;STD_01122025!$F$5,X1698&gt;STD_01122025!$F$6,OR(AF1698="ND",AF1698&lt;STD_01122025!$F$7),AH1698="ND"),"Pass","Fail"),IF(E1698="SuperPL",IF(AND(T1698&gt;STD_01122025!$H$3,U1698&lt;STD_01122025!$H$4,V1698&gt;STD_01122025!$H$5,X1698&gt;STD_01122025!$H$6,OR(AF1698="ND",AF1698&lt;STD_01122025!$H$7),AH1698="ND"),"Pass","Fail"),IF(E1698="Flight",IF(AND(T1698&gt;STD_01122025!$J$3,U1698&lt;STD_01122025!$J$4,X1698&gt;STD_01122025!$J$6,OR(AF1698="ND",AF1698&lt;STD_01122025!$J$7),AH1698="ND"),"Pass","Fail"),""))))))</f>
        <v/>
      </c>
      <c r="AM1698" s="62" t="str">
        <f>IF(ISBLANK(B1698),"",IFERROR(IF(VLOOKUP(B1698,'Np PL4 Stock'!$A:$J,10,FALSE)="Np4",D1698-VLOOKUP(B1698,'Np PL4 Stock'!$A:$E,5,FALSE),D1698-VLOOKUP(B1698,'Np PL4 Stock'!$A:$E,5,FALSE)-1),""))</f>
        <v/>
      </c>
      <c r="AN1698" s="147"/>
      <c r="AO1698" s="147"/>
      <c r="AP1698" s="59"/>
      <c r="AQ1698" s="59"/>
      <c r="AR1698" s="59"/>
      <c r="AS1698" s="59"/>
      <c r="AT1698" s="73"/>
      <c r="AU1698" s="73"/>
      <c r="AV1698" s="73"/>
      <c r="AW1698" s="73"/>
      <c r="AX1698" s="84"/>
      <c r="AY1698" s="59"/>
      <c r="AZ1698" s="59"/>
      <c r="BA1698" s="59"/>
      <c r="BB1698" s="59"/>
      <c r="BC1698" s="59"/>
      <c r="BD1698" s="59"/>
      <c r="BE1698" s="84"/>
      <c r="BF1698" s="84"/>
      <c r="BG1698" s="84"/>
      <c r="BH1698" s="84"/>
      <c r="BI1698" s="85"/>
      <c r="BJ1698" s="86"/>
      <c r="BK1698" s="86"/>
      <c r="BL1698" s="86"/>
      <c r="BM1698" s="86"/>
      <c r="BN1698" s="86"/>
      <c r="BO1698" s="59"/>
      <c r="BP1698" s="69"/>
      <c r="BQ1698" s="92">
        <v>0</v>
      </c>
      <c r="BR1698" s="93">
        <v>0</v>
      </c>
      <c r="BS1698" s="94" t="str">
        <f t="shared" si="275"/>
        <v/>
      </c>
      <c r="BT1698" s="95">
        <v>0</v>
      </c>
      <c r="BU1698" s="101" t="str">
        <f t="shared" si="276"/>
        <v/>
      </c>
      <c r="BV1698" s="102" t="str">
        <f t="shared" si="277"/>
        <v>-</v>
      </c>
      <c r="BW1698" s="103"/>
      <c r="BX1698" s="104" t="str">
        <f t="shared" si="278"/>
        <v>-</v>
      </c>
      <c r="BY1698" s="105"/>
      <c r="BZ1698" s="103"/>
      <c r="CA1698" s="106"/>
      <c r="CB1698" s="107"/>
      <c r="CC1698" s="112"/>
      <c r="CD1698" s="106"/>
      <c r="CE1698" s="103"/>
      <c r="CF1698" s="113"/>
      <c r="CG1698" s="114"/>
    </row>
    <row r="1699" spans="1:85">
      <c r="A1699" s="53" t="str">
        <f t="shared" si="279"/>
        <v>--</v>
      </c>
      <c r="B1699" s="47" t="str">
        <f t="shared" si="280"/>
        <v>-</v>
      </c>
      <c r="C1699" s="153"/>
      <c r="D1699" s="49"/>
      <c r="E1699" s="50"/>
      <c r="F1699" s="51"/>
      <c r="G1699" s="59"/>
      <c r="H1699" s="51"/>
      <c r="I1699" s="59"/>
      <c r="J1699" s="60" t="str">
        <f>IF(ISBLANK(H1699),"",IFERROR(VLOOKUP(B1699,'Np PL4 Stock'!$A:$D,4,FALSE),""))</f>
        <v/>
      </c>
      <c r="K1699" s="61" t="str">
        <f>IF(ISBLANK(H1699),"",SUMIF('Np PL4 Stock'!$A:$A,B1699,'Np PL4 Stock'!$N:$N))</f>
        <v/>
      </c>
      <c r="L1699" s="62" t="str">
        <f>IF(ISBLANK(H1699),"",VLOOKUP(LEFT(B1699,5),Unit!A:B,2,FALSE))</f>
        <v/>
      </c>
      <c r="M1699" s="63" t="str">
        <f>IF(ISBLANK(H1699),"",IFERROR(VLOOKUP(B1699,'Np PL4 Stock'!$A:$T,20,FALSE),""))</f>
        <v/>
      </c>
      <c r="N1699" s="63" t="str">
        <f>IF(ISBLANK(H1699),"",IFERROR(VLOOKUP(B1699,'Np PL4 Stock'!$A:$U,21,FALSE),""))</f>
        <v/>
      </c>
      <c r="O1699" s="62" t="str">
        <f t="shared" si="273"/>
        <v/>
      </c>
      <c r="P1699" s="62" t="str">
        <f t="shared" si="271"/>
        <v/>
      </c>
      <c r="Q1699" s="67" t="str">
        <f t="shared" si="274"/>
        <v/>
      </c>
      <c r="R1699" s="67" t="str">
        <f t="shared" si="272"/>
        <v/>
      </c>
      <c r="S1699" s="59"/>
      <c r="T1699" s="147"/>
      <c r="U1699" s="147"/>
      <c r="V1699" s="59"/>
      <c r="W1699" s="59"/>
      <c r="X1699" s="59"/>
      <c r="Y1699" s="59"/>
      <c r="Z1699" s="59"/>
      <c r="AA1699" s="59"/>
      <c r="AB1699" s="59"/>
      <c r="AC1699" s="59"/>
      <c r="AD1699" s="59"/>
      <c r="AE1699" s="59"/>
      <c r="AF1699" s="73"/>
      <c r="AG1699" s="73"/>
      <c r="AH1699" s="73"/>
      <c r="AI1699" s="73"/>
      <c r="AJ1699" s="73"/>
      <c r="AK1699" s="73"/>
      <c r="AL1699" s="77" t="str">
        <f>IF(ISBLANK(S1699),"",IF(AJ1699="Fail","Fail",IF(E1699="PL4",IF(AND(T1699&gt;STD_01122025!$D$3,U1699&lt;STD_01122025!$D$4,OR(AF1699="ND",AF1699&lt;STD_01122025!$D$7),AH1699="ND"),"Pass","Fail"),IF(E1699="PL12",IF(AND(S1699&lt;STD_01122025!$F$2,T1699&gt;STD_01122025!$F$3,U1699&lt;STD_01122025!$F$4,V1699&gt;STD_01122025!$F$5,X1699&gt;STD_01122025!$F$6,OR(AF1699="ND",AF1699&lt;STD_01122025!$F$7),AH1699="ND"),"Pass","Fail"),IF(E1699="SuperPL",IF(AND(T1699&gt;STD_01122025!$H$3,U1699&lt;STD_01122025!$H$4,V1699&gt;STD_01122025!$H$5,X1699&gt;STD_01122025!$H$6,OR(AF1699="ND",AF1699&lt;STD_01122025!$H$7),AH1699="ND"),"Pass","Fail"),IF(E1699="Flight",IF(AND(T1699&gt;STD_01122025!$J$3,U1699&lt;STD_01122025!$J$4,X1699&gt;STD_01122025!$J$6,OR(AF1699="ND",AF1699&lt;STD_01122025!$J$7),AH1699="ND"),"Pass","Fail"),""))))))</f>
        <v/>
      </c>
      <c r="AM1699" s="62" t="str">
        <f>IF(ISBLANK(B1699),"",IFERROR(IF(VLOOKUP(B1699,'Np PL4 Stock'!$A:$J,10,FALSE)="Np4",D1699-VLOOKUP(B1699,'Np PL4 Stock'!$A:$E,5,FALSE),D1699-VLOOKUP(B1699,'Np PL4 Stock'!$A:$E,5,FALSE)-1),""))</f>
        <v/>
      </c>
      <c r="AN1699" s="147"/>
      <c r="AO1699" s="147"/>
      <c r="AP1699" s="59"/>
      <c r="AQ1699" s="59"/>
      <c r="AR1699" s="59"/>
      <c r="AS1699" s="59"/>
      <c r="AT1699" s="73"/>
      <c r="AU1699" s="73"/>
      <c r="AV1699" s="73"/>
      <c r="AW1699" s="73"/>
      <c r="AX1699" s="84"/>
      <c r="AY1699" s="59"/>
      <c r="AZ1699" s="59"/>
      <c r="BA1699" s="59"/>
      <c r="BB1699" s="59"/>
      <c r="BC1699" s="59"/>
      <c r="BD1699" s="59"/>
      <c r="BE1699" s="84"/>
      <c r="BF1699" s="84"/>
      <c r="BG1699" s="84"/>
      <c r="BH1699" s="84"/>
      <c r="BI1699" s="85"/>
      <c r="BJ1699" s="86"/>
      <c r="BK1699" s="86"/>
      <c r="BL1699" s="86"/>
      <c r="BM1699" s="86"/>
      <c r="BN1699" s="86"/>
      <c r="BO1699" s="59"/>
      <c r="BP1699" s="69"/>
      <c r="BQ1699" s="92">
        <v>0</v>
      </c>
      <c r="BR1699" s="93">
        <v>0</v>
      </c>
      <c r="BS1699" s="94" t="str">
        <f t="shared" si="275"/>
        <v/>
      </c>
      <c r="BT1699" s="95">
        <v>0</v>
      </c>
      <c r="BU1699" s="101" t="str">
        <f t="shared" si="276"/>
        <v/>
      </c>
      <c r="BV1699" s="102" t="str">
        <f t="shared" si="277"/>
        <v>-</v>
      </c>
      <c r="BW1699" s="103"/>
      <c r="BX1699" s="104" t="str">
        <f t="shared" si="278"/>
        <v>-</v>
      </c>
      <c r="BY1699" s="105"/>
      <c r="BZ1699" s="103"/>
      <c r="CA1699" s="106"/>
      <c r="CB1699" s="107"/>
      <c r="CC1699" s="112"/>
      <c r="CD1699" s="106"/>
      <c r="CE1699" s="103"/>
      <c r="CF1699" s="113"/>
      <c r="CG1699" s="114"/>
    </row>
    <row r="1700" spans="1:85">
      <c r="A1700" s="53" t="str">
        <f t="shared" si="279"/>
        <v>--</v>
      </c>
      <c r="B1700" s="47" t="str">
        <f t="shared" si="280"/>
        <v>-</v>
      </c>
      <c r="C1700" s="153"/>
      <c r="D1700" s="49"/>
      <c r="E1700" s="50"/>
      <c r="F1700" s="51"/>
      <c r="G1700" s="59"/>
      <c r="H1700" s="51"/>
      <c r="I1700" s="59"/>
      <c r="J1700" s="60" t="str">
        <f>IF(ISBLANK(H1700),"",IFERROR(VLOOKUP(B1700,'Np PL4 Stock'!$A:$D,4,FALSE),""))</f>
        <v/>
      </c>
      <c r="K1700" s="61" t="str">
        <f>IF(ISBLANK(H1700),"",SUMIF('Np PL4 Stock'!$A:$A,B1700,'Np PL4 Stock'!$N:$N))</f>
        <v/>
      </c>
      <c r="L1700" s="62" t="str">
        <f>IF(ISBLANK(H1700),"",VLOOKUP(LEFT(B1700,5),Unit!A:B,2,FALSE))</f>
        <v/>
      </c>
      <c r="M1700" s="63" t="str">
        <f>IF(ISBLANK(H1700),"",IFERROR(VLOOKUP(B1700,'Np PL4 Stock'!$A:$T,20,FALSE),""))</f>
        <v/>
      </c>
      <c r="N1700" s="63" t="str">
        <f>IF(ISBLANK(H1700),"",IFERROR(VLOOKUP(B1700,'Np PL4 Stock'!$A:$U,21,FALSE),""))</f>
        <v/>
      </c>
      <c r="O1700" s="62" t="str">
        <f t="shared" si="273"/>
        <v/>
      </c>
      <c r="P1700" s="62" t="str">
        <f t="shared" si="271"/>
        <v/>
      </c>
      <c r="Q1700" s="67" t="str">
        <f t="shared" si="274"/>
        <v/>
      </c>
      <c r="R1700" s="67" t="str">
        <f t="shared" si="272"/>
        <v/>
      </c>
      <c r="S1700" s="59"/>
      <c r="T1700" s="147"/>
      <c r="U1700" s="147"/>
      <c r="V1700" s="59"/>
      <c r="W1700" s="59"/>
      <c r="X1700" s="59"/>
      <c r="Y1700" s="59"/>
      <c r="Z1700" s="59"/>
      <c r="AA1700" s="59"/>
      <c r="AB1700" s="59"/>
      <c r="AC1700" s="59"/>
      <c r="AD1700" s="59"/>
      <c r="AE1700" s="59"/>
      <c r="AF1700" s="73"/>
      <c r="AG1700" s="73"/>
      <c r="AH1700" s="73"/>
      <c r="AI1700" s="73"/>
      <c r="AJ1700" s="73"/>
      <c r="AK1700" s="73"/>
      <c r="AL1700" s="77" t="str">
        <f>IF(ISBLANK(S1700),"",IF(AJ1700="Fail","Fail",IF(E1700="PL4",IF(AND(T1700&gt;STD_01122025!$D$3,U1700&lt;STD_01122025!$D$4,OR(AF1700="ND",AF1700&lt;STD_01122025!$D$7),AH1700="ND"),"Pass","Fail"),IF(E1700="PL12",IF(AND(S1700&lt;STD_01122025!$F$2,T1700&gt;STD_01122025!$F$3,U1700&lt;STD_01122025!$F$4,V1700&gt;STD_01122025!$F$5,X1700&gt;STD_01122025!$F$6,OR(AF1700="ND",AF1700&lt;STD_01122025!$F$7),AH1700="ND"),"Pass","Fail"),IF(E1700="SuperPL",IF(AND(T1700&gt;STD_01122025!$H$3,U1700&lt;STD_01122025!$H$4,V1700&gt;STD_01122025!$H$5,X1700&gt;STD_01122025!$H$6,OR(AF1700="ND",AF1700&lt;STD_01122025!$H$7),AH1700="ND"),"Pass","Fail"),IF(E1700="Flight",IF(AND(T1700&gt;STD_01122025!$J$3,U1700&lt;STD_01122025!$J$4,X1700&gt;STD_01122025!$J$6,OR(AF1700="ND",AF1700&lt;STD_01122025!$J$7),AH1700="ND"),"Pass","Fail"),""))))))</f>
        <v/>
      </c>
      <c r="AM1700" s="62" t="str">
        <f>IF(ISBLANK(B1700),"",IFERROR(IF(VLOOKUP(B1700,'Np PL4 Stock'!$A:$J,10,FALSE)="Np4",D1700-VLOOKUP(B1700,'Np PL4 Stock'!$A:$E,5,FALSE),D1700-VLOOKUP(B1700,'Np PL4 Stock'!$A:$E,5,FALSE)-1),""))</f>
        <v/>
      </c>
      <c r="AN1700" s="147"/>
      <c r="AO1700" s="147"/>
      <c r="AP1700" s="59"/>
      <c r="AQ1700" s="59"/>
      <c r="AR1700" s="59"/>
      <c r="AS1700" s="59"/>
      <c r="AT1700" s="73"/>
      <c r="AU1700" s="73"/>
      <c r="AV1700" s="73"/>
      <c r="AW1700" s="73"/>
      <c r="AX1700" s="84"/>
      <c r="AY1700" s="59"/>
      <c r="AZ1700" s="59"/>
      <c r="BA1700" s="59"/>
      <c r="BB1700" s="59"/>
      <c r="BC1700" s="59"/>
      <c r="BD1700" s="59"/>
      <c r="BE1700" s="84"/>
      <c r="BF1700" s="84"/>
      <c r="BG1700" s="84"/>
      <c r="BH1700" s="84"/>
      <c r="BI1700" s="85"/>
      <c r="BJ1700" s="86"/>
      <c r="BK1700" s="86"/>
      <c r="BL1700" s="86"/>
      <c r="BM1700" s="86"/>
      <c r="BN1700" s="86"/>
      <c r="BO1700" s="59"/>
      <c r="BP1700" s="69"/>
      <c r="BQ1700" s="92">
        <v>0</v>
      </c>
      <c r="BR1700" s="93">
        <v>0</v>
      </c>
      <c r="BS1700" s="94" t="str">
        <f t="shared" si="275"/>
        <v/>
      </c>
      <c r="BT1700" s="95">
        <v>0</v>
      </c>
      <c r="BU1700" s="101" t="str">
        <f t="shared" si="276"/>
        <v/>
      </c>
      <c r="BV1700" s="102" t="str">
        <f t="shared" si="277"/>
        <v>-</v>
      </c>
      <c r="BW1700" s="103"/>
      <c r="BX1700" s="104" t="str">
        <f t="shared" si="278"/>
        <v>-</v>
      </c>
      <c r="BY1700" s="105"/>
      <c r="BZ1700" s="103"/>
      <c r="CA1700" s="106"/>
      <c r="CB1700" s="107"/>
      <c r="CC1700" s="112"/>
      <c r="CD1700" s="106"/>
      <c r="CE1700" s="103"/>
      <c r="CF1700" s="113"/>
      <c r="CG1700" s="114"/>
    </row>
    <row r="1701" spans="1:85">
      <c r="A1701" s="53" t="str">
        <f t="shared" si="279"/>
        <v>--</v>
      </c>
      <c r="B1701" s="47" t="str">
        <f t="shared" si="280"/>
        <v>-</v>
      </c>
      <c r="C1701" s="153"/>
      <c r="D1701" s="49"/>
      <c r="E1701" s="50"/>
      <c r="F1701" s="51"/>
      <c r="G1701" s="59"/>
      <c r="H1701" s="51"/>
      <c r="I1701" s="59"/>
      <c r="J1701" s="60" t="str">
        <f>IF(ISBLANK(H1701),"",IFERROR(VLOOKUP(B1701,'Np PL4 Stock'!$A:$D,4,FALSE),""))</f>
        <v/>
      </c>
      <c r="K1701" s="61" t="str">
        <f>IF(ISBLANK(H1701),"",SUMIF('Np PL4 Stock'!$A:$A,B1701,'Np PL4 Stock'!$N:$N))</f>
        <v/>
      </c>
      <c r="L1701" s="62" t="str">
        <f>IF(ISBLANK(H1701),"",VLOOKUP(LEFT(B1701,5),Unit!A:B,2,FALSE))</f>
        <v/>
      </c>
      <c r="M1701" s="63" t="str">
        <f>IF(ISBLANK(H1701),"",IFERROR(VLOOKUP(B1701,'Np PL4 Stock'!$A:$T,20,FALSE),""))</f>
        <v/>
      </c>
      <c r="N1701" s="63" t="str">
        <f>IF(ISBLANK(H1701),"",IFERROR(VLOOKUP(B1701,'Np PL4 Stock'!$A:$U,21,FALSE),""))</f>
        <v/>
      </c>
      <c r="O1701" s="62" t="str">
        <f t="shared" si="273"/>
        <v/>
      </c>
      <c r="P1701" s="62" t="str">
        <f t="shared" si="271"/>
        <v/>
      </c>
      <c r="Q1701" s="67" t="str">
        <f t="shared" si="274"/>
        <v/>
      </c>
      <c r="R1701" s="67" t="str">
        <f t="shared" si="272"/>
        <v/>
      </c>
      <c r="S1701" s="59"/>
      <c r="T1701" s="147"/>
      <c r="U1701" s="147"/>
      <c r="V1701" s="59"/>
      <c r="W1701" s="59"/>
      <c r="X1701" s="59"/>
      <c r="Y1701" s="59"/>
      <c r="Z1701" s="59"/>
      <c r="AA1701" s="59"/>
      <c r="AB1701" s="59"/>
      <c r="AC1701" s="59"/>
      <c r="AD1701" s="59"/>
      <c r="AE1701" s="59"/>
      <c r="AF1701" s="73"/>
      <c r="AG1701" s="73"/>
      <c r="AH1701" s="73"/>
      <c r="AI1701" s="73"/>
      <c r="AJ1701" s="73"/>
      <c r="AK1701" s="73"/>
      <c r="AL1701" s="77" t="str">
        <f>IF(ISBLANK(S1701),"",IF(AJ1701="Fail","Fail",IF(E1701="PL4",IF(AND(T1701&gt;STD_01122025!$D$3,U1701&lt;STD_01122025!$D$4,OR(AF1701="ND",AF1701&lt;STD_01122025!$D$7),AH1701="ND"),"Pass","Fail"),IF(E1701="PL12",IF(AND(S1701&lt;STD_01122025!$F$2,T1701&gt;STD_01122025!$F$3,U1701&lt;STD_01122025!$F$4,V1701&gt;STD_01122025!$F$5,X1701&gt;STD_01122025!$F$6,OR(AF1701="ND",AF1701&lt;STD_01122025!$F$7),AH1701="ND"),"Pass","Fail"),IF(E1701="SuperPL",IF(AND(T1701&gt;STD_01122025!$H$3,U1701&lt;STD_01122025!$H$4,V1701&gt;STD_01122025!$H$5,X1701&gt;STD_01122025!$H$6,OR(AF1701="ND",AF1701&lt;STD_01122025!$H$7),AH1701="ND"),"Pass","Fail"),IF(E1701="Flight",IF(AND(T1701&gt;STD_01122025!$J$3,U1701&lt;STD_01122025!$J$4,X1701&gt;STD_01122025!$J$6,OR(AF1701="ND",AF1701&lt;STD_01122025!$J$7),AH1701="ND"),"Pass","Fail"),""))))))</f>
        <v/>
      </c>
      <c r="AM1701" s="62" t="str">
        <f>IF(ISBLANK(B1701),"",IFERROR(IF(VLOOKUP(B1701,'Np PL4 Stock'!$A:$J,10,FALSE)="Np4",D1701-VLOOKUP(B1701,'Np PL4 Stock'!$A:$E,5,FALSE),D1701-VLOOKUP(B1701,'Np PL4 Stock'!$A:$E,5,FALSE)-1),""))</f>
        <v/>
      </c>
      <c r="AN1701" s="147"/>
      <c r="AO1701" s="147"/>
      <c r="AP1701" s="59"/>
      <c r="AQ1701" s="59"/>
      <c r="AR1701" s="59"/>
      <c r="AS1701" s="59"/>
      <c r="AT1701" s="73"/>
      <c r="AU1701" s="73"/>
      <c r="AV1701" s="73"/>
      <c r="AW1701" s="73"/>
      <c r="AX1701" s="84"/>
      <c r="AY1701" s="59"/>
      <c r="AZ1701" s="59"/>
      <c r="BA1701" s="59"/>
      <c r="BB1701" s="59"/>
      <c r="BC1701" s="59"/>
      <c r="BD1701" s="59"/>
      <c r="BE1701" s="84"/>
      <c r="BF1701" s="84"/>
      <c r="BG1701" s="84"/>
      <c r="BH1701" s="84"/>
      <c r="BI1701" s="85"/>
      <c r="BJ1701" s="86"/>
      <c r="BK1701" s="86"/>
      <c r="BL1701" s="86"/>
      <c r="BM1701" s="86"/>
      <c r="BN1701" s="86"/>
      <c r="BO1701" s="59"/>
      <c r="BP1701" s="69"/>
      <c r="BQ1701" s="92">
        <v>0</v>
      </c>
      <c r="BR1701" s="93">
        <v>0</v>
      </c>
      <c r="BS1701" s="94" t="str">
        <f t="shared" si="275"/>
        <v/>
      </c>
      <c r="BT1701" s="95">
        <v>0</v>
      </c>
      <c r="BU1701" s="101" t="str">
        <f t="shared" si="276"/>
        <v/>
      </c>
      <c r="BV1701" s="102" t="str">
        <f t="shared" si="277"/>
        <v>-</v>
      </c>
      <c r="BW1701" s="103"/>
      <c r="BX1701" s="104" t="str">
        <f t="shared" si="278"/>
        <v>-</v>
      </c>
      <c r="BY1701" s="105"/>
      <c r="BZ1701" s="103"/>
      <c r="CA1701" s="106"/>
      <c r="CB1701" s="107"/>
      <c r="CC1701" s="112"/>
      <c r="CD1701" s="106"/>
      <c r="CE1701" s="103"/>
      <c r="CF1701" s="113"/>
      <c r="CG1701" s="114"/>
    </row>
    <row r="1702" spans="1:85">
      <c r="A1702" s="53" t="str">
        <f t="shared" si="279"/>
        <v>--</v>
      </c>
      <c r="B1702" s="47" t="str">
        <f t="shared" si="280"/>
        <v>-</v>
      </c>
      <c r="C1702" s="153"/>
      <c r="D1702" s="49"/>
      <c r="E1702" s="50"/>
      <c r="F1702" s="51"/>
      <c r="G1702" s="59"/>
      <c r="H1702" s="51"/>
      <c r="I1702" s="59"/>
      <c r="J1702" s="60" t="str">
        <f>IF(ISBLANK(H1702),"",IFERROR(VLOOKUP(B1702,'Np PL4 Stock'!$A:$D,4,FALSE),""))</f>
        <v/>
      </c>
      <c r="K1702" s="61" t="str">
        <f>IF(ISBLANK(H1702),"",SUMIF('Np PL4 Stock'!$A:$A,B1702,'Np PL4 Stock'!$N:$N))</f>
        <v/>
      </c>
      <c r="L1702" s="62" t="str">
        <f>IF(ISBLANK(H1702),"",VLOOKUP(LEFT(B1702,5),Unit!A:B,2,FALSE))</f>
        <v/>
      </c>
      <c r="M1702" s="63" t="str">
        <f>IF(ISBLANK(H1702),"",IFERROR(VLOOKUP(B1702,'Np PL4 Stock'!$A:$T,20,FALSE),""))</f>
        <v/>
      </c>
      <c r="N1702" s="63" t="str">
        <f>IF(ISBLANK(H1702),"",IFERROR(VLOOKUP(B1702,'Np PL4 Stock'!$A:$U,21,FALSE),""))</f>
        <v/>
      </c>
      <c r="O1702" s="62" t="str">
        <f t="shared" si="273"/>
        <v/>
      </c>
      <c r="P1702" s="62" t="str">
        <f t="shared" si="271"/>
        <v/>
      </c>
      <c r="Q1702" s="67" t="str">
        <f t="shared" si="274"/>
        <v/>
      </c>
      <c r="R1702" s="67" t="str">
        <f t="shared" si="272"/>
        <v/>
      </c>
      <c r="S1702" s="59"/>
      <c r="T1702" s="147"/>
      <c r="U1702" s="147"/>
      <c r="V1702" s="59"/>
      <c r="W1702" s="59"/>
      <c r="X1702" s="59"/>
      <c r="Y1702" s="59"/>
      <c r="Z1702" s="59"/>
      <c r="AA1702" s="59"/>
      <c r="AB1702" s="59"/>
      <c r="AC1702" s="59"/>
      <c r="AD1702" s="59"/>
      <c r="AE1702" s="59"/>
      <c r="AF1702" s="73"/>
      <c r="AG1702" s="73"/>
      <c r="AH1702" s="73"/>
      <c r="AI1702" s="73"/>
      <c r="AJ1702" s="73"/>
      <c r="AK1702" s="73"/>
      <c r="AL1702" s="77" t="str">
        <f>IF(ISBLANK(S1702),"",IF(AJ1702="Fail","Fail",IF(E1702="PL4",IF(AND(T1702&gt;STD_01122025!$D$3,U1702&lt;STD_01122025!$D$4,OR(AF1702="ND",AF1702&lt;STD_01122025!$D$7),AH1702="ND"),"Pass","Fail"),IF(E1702="PL12",IF(AND(S1702&lt;STD_01122025!$F$2,T1702&gt;STD_01122025!$F$3,U1702&lt;STD_01122025!$F$4,V1702&gt;STD_01122025!$F$5,X1702&gt;STD_01122025!$F$6,OR(AF1702="ND",AF1702&lt;STD_01122025!$F$7),AH1702="ND"),"Pass","Fail"),IF(E1702="SuperPL",IF(AND(T1702&gt;STD_01122025!$H$3,U1702&lt;STD_01122025!$H$4,V1702&gt;STD_01122025!$H$5,X1702&gt;STD_01122025!$H$6,OR(AF1702="ND",AF1702&lt;STD_01122025!$H$7),AH1702="ND"),"Pass","Fail"),IF(E1702="Flight",IF(AND(T1702&gt;STD_01122025!$J$3,U1702&lt;STD_01122025!$J$4,X1702&gt;STD_01122025!$J$6,OR(AF1702="ND",AF1702&lt;STD_01122025!$J$7),AH1702="ND"),"Pass","Fail"),""))))))</f>
        <v/>
      </c>
      <c r="AM1702" s="62" t="str">
        <f>IF(ISBLANK(B1702),"",IFERROR(IF(VLOOKUP(B1702,'Np PL4 Stock'!$A:$J,10,FALSE)="Np4",D1702-VLOOKUP(B1702,'Np PL4 Stock'!$A:$E,5,FALSE),D1702-VLOOKUP(B1702,'Np PL4 Stock'!$A:$E,5,FALSE)-1),""))</f>
        <v/>
      </c>
      <c r="AN1702" s="147"/>
      <c r="AO1702" s="147"/>
      <c r="AP1702" s="59"/>
      <c r="AQ1702" s="59"/>
      <c r="AR1702" s="59"/>
      <c r="AS1702" s="59"/>
      <c r="AT1702" s="73"/>
      <c r="AU1702" s="73"/>
      <c r="AV1702" s="73"/>
      <c r="AW1702" s="73"/>
      <c r="AX1702" s="84"/>
      <c r="AY1702" s="59"/>
      <c r="AZ1702" s="59"/>
      <c r="BA1702" s="59"/>
      <c r="BB1702" s="59"/>
      <c r="BC1702" s="59"/>
      <c r="BD1702" s="59"/>
      <c r="BE1702" s="84"/>
      <c r="BF1702" s="84"/>
      <c r="BG1702" s="84"/>
      <c r="BH1702" s="84"/>
      <c r="BI1702" s="85"/>
      <c r="BJ1702" s="86"/>
      <c r="BK1702" s="86"/>
      <c r="BL1702" s="86"/>
      <c r="BM1702" s="86"/>
      <c r="BN1702" s="86"/>
      <c r="BO1702" s="59"/>
      <c r="BP1702" s="69"/>
      <c r="BQ1702" s="92">
        <v>0</v>
      </c>
      <c r="BR1702" s="93">
        <v>0</v>
      </c>
      <c r="BS1702" s="94" t="str">
        <f t="shared" si="275"/>
        <v/>
      </c>
      <c r="BT1702" s="95">
        <v>0</v>
      </c>
      <c r="BU1702" s="101" t="str">
        <f t="shared" si="276"/>
        <v/>
      </c>
      <c r="BV1702" s="102" t="str">
        <f t="shared" si="277"/>
        <v>-</v>
      </c>
      <c r="BW1702" s="103"/>
      <c r="BX1702" s="104" t="str">
        <f t="shared" si="278"/>
        <v>-</v>
      </c>
      <c r="BY1702" s="105"/>
      <c r="BZ1702" s="103"/>
      <c r="CA1702" s="106"/>
      <c r="CB1702" s="107"/>
      <c r="CC1702" s="112"/>
      <c r="CD1702" s="106"/>
      <c r="CE1702" s="103"/>
      <c r="CF1702" s="113"/>
      <c r="CG1702" s="114"/>
    </row>
    <row r="1703" spans="1:85">
      <c r="A1703" s="53" t="str">
        <f t="shared" si="279"/>
        <v>--</v>
      </c>
      <c r="B1703" s="47" t="str">
        <f t="shared" si="280"/>
        <v>-</v>
      </c>
      <c r="C1703" s="153"/>
      <c r="D1703" s="49"/>
      <c r="E1703" s="50"/>
      <c r="F1703" s="51"/>
      <c r="G1703" s="59"/>
      <c r="H1703" s="51"/>
      <c r="I1703" s="59"/>
      <c r="J1703" s="60" t="str">
        <f>IF(ISBLANK(H1703),"",IFERROR(VLOOKUP(B1703,'Np PL4 Stock'!$A:$D,4,FALSE),""))</f>
        <v/>
      </c>
      <c r="K1703" s="61" t="str">
        <f>IF(ISBLANK(H1703),"",SUMIF('Np PL4 Stock'!$A:$A,B1703,'Np PL4 Stock'!$N:$N))</f>
        <v/>
      </c>
      <c r="L1703" s="62" t="str">
        <f>IF(ISBLANK(H1703),"",VLOOKUP(LEFT(B1703,5),Unit!A:B,2,FALSE))</f>
        <v/>
      </c>
      <c r="M1703" s="63" t="str">
        <f>IF(ISBLANK(H1703),"",IFERROR(VLOOKUP(B1703,'Np PL4 Stock'!$A:$T,20,FALSE),""))</f>
        <v/>
      </c>
      <c r="N1703" s="63" t="str">
        <f>IF(ISBLANK(H1703),"",IFERROR(VLOOKUP(B1703,'Np PL4 Stock'!$A:$U,21,FALSE),""))</f>
        <v/>
      </c>
      <c r="O1703" s="62" t="str">
        <f t="shared" si="273"/>
        <v/>
      </c>
      <c r="P1703" s="62" t="str">
        <f t="shared" si="271"/>
        <v/>
      </c>
      <c r="Q1703" s="67" t="str">
        <f t="shared" si="274"/>
        <v/>
      </c>
      <c r="R1703" s="67" t="str">
        <f t="shared" si="272"/>
        <v/>
      </c>
      <c r="S1703" s="59"/>
      <c r="T1703" s="147"/>
      <c r="U1703" s="147"/>
      <c r="V1703" s="59"/>
      <c r="W1703" s="59"/>
      <c r="X1703" s="59"/>
      <c r="Y1703" s="59"/>
      <c r="Z1703" s="59"/>
      <c r="AA1703" s="59"/>
      <c r="AB1703" s="59"/>
      <c r="AC1703" s="59"/>
      <c r="AD1703" s="59"/>
      <c r="AE1703" s="59"/>
      <c r="AF1703" s="73"/>
      <c r="AG1703" s="73"/>
      <c r="AH1703" s="73"/>
      <c r="AI1703" s="73"/>
      <c r="AJ1703" s="73"/>
      <c r="AK1703" s="73"/>
      <c r="AL1703" s="77" t="str">
        <f>IF(ISBLANK(S1703),"",IF(AJ1703="Fail","Fail",IF(E1703="PL4",IF(AND(T1703&gt;STD_01122025!$D$3,U1703&lt;STD_01122025!$D$4,OR(AF1703="ND",AF1703&lt;STD_01122025!$D$7),AH1703="ND"),"Pass","Fail"),IF(E1703="PL12",IF(AND(S1703&lt;STD_01122025!$F$2,T1703&gt;STD_01122025!$F$3,U1703&lt;STD_01122025!$F$4,V1703&gt;STD_01122025!$F$5,X1703&gt;STD_01122025!$F$6,OR(AF1703="ND",AF1703&lt;STD_01122025!$F$7),AH1703="ND"),"Pass","Fail"),IF(E1703="SuperPL",IF(AND(T1703&gt;STD_01122025!$H$3,U1703&lt;STD_01122025!$H$4,V1703&gt;STD_01122025!$H$5,X1703&gt;STD_01122025!$H$6,OR(AF1703="ND",AF1703&lt;STD_01122025!$H$7),AH1703="ND"),"Pass","Fail"),IF(E1703="Flight",IF(AND(T1703&gt;STD_01122025!$J$3,U1703&lt;STD_01122025!$J$4,X1703&gt;STD_01122025!$J$6,OR(AF1703="ND",AF1703&lt;STD_01122025!$J$7),AH1703="ND"),"Pass","Fail"),""))))))</f>
        <v/>
      </c>
      <c r="AM1703" s="62" t="str">
        <f>IF(ISBLANK(B1703),"",IFERROR(IF(VLOOKUP(B1703,'Np PL4 Stock'!$A:$J,10,FALSE)="Np4",D1703-VLOOKUP(B1703,'Np PL4 Stock'!$A:$E,5,FALSE),D1703-VLOOKUP(B1703,'Np PL4 Stock'!$A:$E,5,FALSE)-1),""))</f>
        <v/>
      </c>
      <c r="AN1703" s="147"/>
      <c r="AO1703" s="147"/>
      <c r="AP1703" s="59"/>
      <c r="AQ1703" s="59"/>
      <c r="AR1703" s="59"/>
      <c r="AS1703" s="59"/>
      <c r="AT1703" s="73"/>
      <c r="AU1703" s="73"/>
      <c r="AV1703" s="73"/>
      <c r="AW1703" s="73"/>
      <c r="AX1703" s="84"/>
      <c r="AY1703" s="59"/>
      <c r="AZ1703" s="59"/>
      <c r="BA1703" s="59"/>
      <c r="BB1703" s="59"/>
      <c r="BC1703" s="59"/>
      <c r="BD1703" s="59"/>
      <c r="BE1703" s="84"/>
      <c r="BF1703" s="84"/>
      <c r="BG1703" s="84"/>
      <c r="BH1703" s="84"/>
      <c r="BI1703" s="85"/>
      <c r="BJ1703" s="86"/>
      <c r="BK1703" s="86"/>
      <c r="BL1703" s="86"/>
      <c r="BM1703" s="86"/>
      <c r="BN1703" s="86"/>
      <c r="BO1703" s="59"/>
      <c r="BP1703" s="69"/>
      <c r="BQ1703" s="92">
        <v>0</v>
      </c>
      <c r="BR1703" s="93">
        <v>0</v>
      </c>
      <c r="BS1703" s="94" t="str">
        <f t="shared" si="275"/>
        <v/>
      </c>
      <c r="BT1703" s="95">
        <v>0</v>
      </c>
      <c r="BU1703" s="101" t="str">
        <f t="shared" si="276"/>
        <v/>
      </c>
      <c r="BV1703" s="102" t="str">
        <f t="shared" si="277"/>
        <v>-</v>
      </c>
      <c r="BW1703" s="103"/>
      <c r="BX1703" s="104" t="str">
        <f t="shared" si="278"/>
        <v>-</v>
      </c>
      <c r="BY1703" s="105"/>
      <c r="BZ1703" s="103"/>
      <c r="CA1703" s="106"/>
      <c r="CB1703" s="107"/>
      <c r="CC1703" s="112"/>
      <c r="CD1703" s="106"/>
      <c r="CE1703" s="103"/>
      <c r="CF1703" s="113"/>
      <c r="CG1703" s="114"/>
    </row>
    <row r="1704" spans="1:85">
      <c r="A1704" s="53" t="str">
        <f t="shared" si="279"/>
        <v>--</v>
      </c>
      <c r="B1704" s="47" t="str">
        <f t="shared" si="280"/>
        <v>-</v>
      </c>
      <c r="C1704" s="153"/>
      <c r="D1704" s="49"/>
      <c r="E1704" s="50"/>
      <c r="F1704" s="51"/>
      <c r="G1704" s="59"/>
      <c r="H1704" s="51"/>
      <c r="I1704" s="59"/>
      <c r="J1704" s="60" t="str">
        <f>IF(ISBLANK(H1704),"",IFERROR(VLOOKUP(B1704,'Np PL4 Stock'!$A:$D,4,FALSE),""))</f>
        <v/>
      </c>
      <c r="K1704" s="61" t="str">
        <f>IF(ISBLANK(H1704),"",SUMIF('Np PL4 Stock'!$A:$A,B1704,'Np PL4 Stock'!$N:$N))</f>
        <v/>
      </c>
      <c r="L1704" s="62" t="str">
        <f>IF(ISBLANK(H1704),"",VLOOKUP(LEFT(B1704,5),Unit!A:B,2,FALSE))</f>
        <v/>
      </c>
      <c r="M1704" s="63" t="str">
        <f>IF(ISBLANK(H1704),"",IFERROR(VLOOKUP(B1704,'Np PL4 Stock'!$A:$T,20,FALSE),""))</f>
        <v/>
      </c>
      <c r="N1704" s="63" t="str">
        <f>IF(ISBLANK(H1704),"",IFERROR(VLOOKUP(B1704,'Np PL4 Stock'!$A:$U,21,FALSE),""))</f>
        <v/>
      </c>
      <c r="O1704" s="62" t="str">
        <f t="shared" si="273"/>
        <v/>
      </c>
      <c r="P1704" s="62" t="str">
        <f t="shared" si="271"/>
        <v/>
      </c>
      <c r="Q1704" s="67" t="str">
        <f t="shared" si="274"/>
        <v/>
      </c>
      <c r="R1704" s="67" t="str">
        <f t="shared" si="272"/>
        <v/>
      </c>
      <c r="S1704" s="59"/>
      <c r="T1704" s="147"/>
      <c r="U1704" s="147"/>
      <c r="V1704" s="59"/>
      <c r="W1704" s="59"/>
      <c r="X1704" s="59"/>
      <c r="Y1704" s="59"/>
      <c r="Z1704" s="59"/>
      <c r="AA1704" s="59"/>
      <c r="AB1704" s="59"/>
      <c r="AC1704" s="59"/>
      <c r="AD1704" s="59"/>
      <c r="AE1704" s="59"/>
      <c r="AF1704" s="73"/>
      <c r="AG1704" s="73"/>
      <c r="AH1704" s="73"/>
      <c r="AI1704" s="73"/>
      <c r="AJ1704" s="73"/>
      <c r="AK1704" s="73"/>
      <c r="AL1704" s="77" t="str">
        <f>IF(ISBLANK(S1704),"",IF(AJ1704="Fail","Fail",IF(E1704="PL4",IF(AND(T1704&gt;STD_01122025!$D$3,U1704&lt;STD_01122025!$D$4,OR(AF1704="ND",AF1704&lt;STD_01122025!$D$7),AH1704="ND"),"Pass","Fail"),IF(E1704="PL12",IF(AND(S1704&lt;STD_01122025!$F$2,T1704&gt;STD_01122025!$F$3,U1704&lt;STD_01122025!$F$4,V1704&gt;STD_01122025!$F$5,X1704&gt;STD_01122025!$F$6,OR(AF1704="ND",AF1704&lt;STD_01122025!$F$7),AH1704="ND"),"Pass","Fail"),IF(E1704="SuperPL",IF(AND(T1704&gt;STD_01122025!$H$3,U1704&lt;STD_01122025!$H$4,V1704&gt;STD_01122025!$H$5,X1704&gt;STD_01122025!$H$6,OR(AF1704="ND",AF1704&lt;STD_01122025!$H$7),AH1704="ND"),"Pass","Fail"),IF(E1704="Flight",IF(AND(T1704&gt;STD_01122025!$J$3,U1704&lt;STD_01122025!$J$4,X1704&gt;STD_01122025!$J$6,OR(AF1704="ND",AF1704&lt;STD_01122025!$J$7),AH1704="ND"),"Pass","Fail"),""))))))</f>
        <v/>
      </c>
      <c r="AM1704" s="62" t="str">
        <f>IF(ISBLANK(B1704),"",IFERROR(IF(VLOOKUP(B1704,'Np PL4 Stock'!$A:$J,10,FALSE)="Np4",D1704-VLOOKUP(B1704,'Np PL4 Stock'!$A:$E,5,FALSE),D1704-VLOOKUP(B1704,'Np PL4 Stock'!$A:$E,5,FALSE)-1),""))</f>
        <v/>
      </c>
      <c r="AN1704" s="147"/>
      <c r="AO1704" s="147"/>
      <c r="AP1704" s="59"/>
      <c r="AQ1704" s="59"/>
      <c r="AR1704" s="59"/>
      <c r="AS1704" s="59"/>
      <c r="AT1704" s="73"/>
      <c r="AU1704" s="73"/>
      <c r="AV1704" s="73"/>
      <c r="AW1704" s="73"/>
      <c r="AX1704" s="84"/>
      <c r="AY1704" s="59"/>
      <c r="AZ1704" s="59"/>
      <c r="BA1704" s="59"/>
      <c r="BB1704" s="59"/>
      <c r="BC1704" s="59"/>
      <c r="BD1704" s="59"/>
      <c r="BE1704" s="84"/>
      <c r="BF1704" s="84"/>
      <c r="BG1704" s="84"/>
      <c r="BH1704" s="84"/>
      <c r="BI1704" s="85"/>
      <c r="BJ1704" s="86"/>
      <c r="BK1704" s="86"/>
      <c r="BL1704" s="86"/>
      <c r="BM1704" s="86"/>
      <c r="BN1704" s="86"/>
      <c r="BO1704" s="59"/>
      <c r="BP1704" s="69"/>
      <c r="BQ1704" s="92">
        <v>0</v>
      </c>
      <c r="BR1704" s="93">
        <v>0</v>
      </c>
      <c r="BS1704" s="94" t="str">
        <f t="shared" si="275"/>
        <v/>
      </c>
      <c r="BT1704" s="95">
        <v>0</v>
      </c>
      <c r="BU1704" s="101" t="str">
        <f t="shared" si="276"/>
        <v/>
      </c>
      <c r="BV1704" s="102" t="str">
        <f t="shared" si="277"/>
        <v>-</v>
      </c>
      <c r="BW1704" s="103"/>
      <c r="BX1704" s="104" t="str">
        <f t="shared" si="278"/>
        <v>-</v>
      </c>
      <c r="BY1704" s="105"/>
      <c r="BZ1704" s="103"/>
      <c r="CA1704" s="106"/>
      <c r="CB1704" s="107"/>
      <c r="CC1704" s="112"/>
      <c r="CD1704" s="106"/>
      <c r="CE1704" s="103"/>
      <c r="CF1704" s="113"/>
      <c r="CG1704" s="114"/>
    </row>
    <row r="1705" spans="1:85">
      <c r="A1705" s="53" t="str">
        <f t="shared" si="279"/>
        <v>--</v>
      </c>
      <c r="B1705" s="47" t="str">
        <f t="shared" si="280"/>
        <v>-</v>
      </c>
      <c r="C1705" s="153"/>
      <c r="D1705" s="49"/>
      <c r="E1705" s="50"/>
      <c r="F1705" s="51"/>
      <c r="G1705" s="59"/>
      <c r="H1705" s="51"/>
      <c r="I1705" s="59"/>
      <c r="J1705" s="60" t="str">
        <f>IF(ISBLANK(H1705),"",IFERROR(VLOOKUP(B1705,'Np PL4 Stock'!$A:$D,4,FALSE),""))</f>
        <v/>
      </c>
      <c r="K1705" s="61" t="str">
        <f>IF(ISBLANK(H1705),"",SUMIF('Np PL4 Stock'!$A:$A,B1705,'Np PL4 Stock'!$N:$N))</f>
        <v/>
      </c>
      <c r="L1705" s="62" t="str">
        <f>IF(ISBLANK(H1705),"",VLOOKUP(LEFT(B1705,5),Unit!A:B,2,FALSE))</f>
        <v/>
      </c>
      <c r="M1705" s="63" t="str">
        <f>IF(ISBLANK(H1705),"",IFERROR(VLOOKUP(B1705,'Np PL4 Stock'!$A:$T,20,FALSE),""))</f>
        <v/>
      </c>
      <c r="N1705" s="63" t="str">
        <f>IF(ISBLANK(H1705),"",IFERROR(VLOOKUP(B1705,'Np PL4 Stock'!$A:$U,21,FALSE),""))</f>
        <v/>
      </c>
      <c r="O1705" s="62" t="str">
        <f t="shared" si="273"/>
        <v/>
      </c>
      <c r="P1705" s="62" t="str">
        <f t="shared" si="271"/>
        <v/>
      </c>
      <c r="Q1705" s="67" t="str">
        <f t="shared" si="274"/>
        <v/>
      </c>
      <c r="R1705" s="67" t="str">
        <f t="shared" si="272"/>
        <v/>
      </c>
      <c r="S1705" s="59"/>
      <c r="T1705" s="147"/>
      <c r="U1705" s="147"/>
      <c r="V1705" s="59"/>
      <c r="W1705" s="59"/>
      <c r="X1705" s="59"/>
      <c r="Y1705" s="59"/>
      <c r="Z1705" s="59"/>
      <c r="AA1705" s="59"/>
      <c r="AB1705" s="59"/>
      <c r="AC1705" s="59"/>
      <c r="AD1705" s="59"/>
      <c r="AE1705" s="59"/>
      <c r="AF1705" s="73"/>
      <c r="AG1705" s="73"/>
      <c r="AH1705" s="73"/>
      <c r="AI1705" s="73"/>
      <c r="AJ1705" s="73"/>
      <c r="AK1705" s="73"/>
      <c r="AL1705" s="77" t="str">
        <f>IF(ISBLANK(S1705),"",IF(AJ1705="Fail","Fail",IF(E1705="PL4",IF(AND(T1705&gt;STD_01122025!$D$3,U1705&lt;STD_01122025!$D$4,OR(AF1705="ND",AF1705&lt;STD_01122025!$D$7),AH1705="ND"),"Pass","Fail"),IF(E1705="PL12",IF(AND(S1705&lt;STD_01122025!$F$2,T1705&gt;STD_01122025!$F$3,U1705&lt;STD_01122025!$F$4,V1705&gt;STD_01122025!$F$5,X1705&gt;STD_01122025!$F$6,OR(AF1705="ND",AF1705&lt;STD_01122025!$F$7),AH1705="ND"),"Pass","Fail"),IF(E1705="SuperPL",IF(AND(T1705&gt;STD_01122025!$H$3,U1705&lt;STD_01122025!$H$4,V1705&gt;STD_01122025!$H$5,X1705&gt;STD_01122025!$H$6,OR(AF1705="ND",AF1705&lt;STD_01122025!$H$7),AH1705="ND"),"Pass","Fail"),IF(E1705="Flight",IF(AND(T1705&gt;STD_01122025!$J$3,U1705&lt;STD_01122025!$J$4,X1705&gt;STD_01122025!$J$6,OR(AF1705="ND",AF1705&lt;STD_01122025!$J$7),AH1705="ND"),"Pass","Fail"),""))))))</f>
        <v/>
      </c>
      <c r="AM1705" s="62" t="str">
        <f>IF(ISBLANK(B1705),"",IFERROR(IF(VLOOKUP(B1705,'Np PL4 Stock'!$A:$J,10,FALSE)="Np4",D1705-VLOOKUP(B1705,'Np PL4 Stock'!$A:$E,5,FALSE),D1705-VLOOKUP(B1705,'Np PL4 Stock'!$A:$E,5,FALSE)-1),""))</f>
        <v/>
      </c>
      <c r="AN1705" s="147"/>
      <c r="AO1705" s="147"/>
      <c r="AP1705" s="59"/>
      <c r="AQ1705" s="59"/>
      <c r="AR1705" s="59"/>
      <c r="AS1705" s="59"/>
      <c r="AT1705" s="73"/>
      <c r="AU1705" s="73"/>
      <c r="AV1705" s="73"/>
      <c r="AW1705" s="73"/>
      <c r="AX1705" s="84"/>
      <c r="AY1705" s="59"/>
      <c r="AZ1705" s="59"/>
      <c r="BA1705" s="59"/>
      <c r="BB1705" s="59"/>
      <c r="BC1705" s="59"/>
      <c r="BD1705" s="59"/>
      <c r="BE1705" s="84"/>
      <c r="BF1705" s="84"/>
      <c r="BG1705" s="84"/>
      <c r="BH1705" s="84"/>
      <c r="BI1705" s="85"/>
      <c r="BJ1705" s="86"/>
      <c r="BK1705" s="86"/>
      <c r="BL1705" s="86"/>
      <c r="BM1705" s="86"/>
      <c r="BN1705" s="86"/>
      <c r="BO1705" s="59"/>
      <c r="BP1705" s="69"/>
      <c r="BQ1705" s="92">
        <v>0</v>
      </c>
      <c r="BR1705" s="93">
        <v>0</v>
      </c>
      <c r="BS1705" s="94" t="str">
        <f t="shared" si="275"/>
        <v/>
      </c>
      <c r="BT1705" s="95">
        <v>0</v>
      </c>
      <c r="BU1705" s="101" t="str">
        <f t="shared" si="276"/>
        <v/>
      </c>
      <c r="BV1705" s="102" t="str">
        <f t="shared" si="277"/>
        <v>-</v>
      </c>
      <c r="BW1705" s="103"/>
      <c r="BX1705" s="104" t="str">
        <f t="shared" si="278"/>
        <v>-</v>
      </c>
      <c r="BY1705" s="105"/>
      <c r="BZ1705" s="103"/>
      <c r="CA1705" s="106"/>
      <c r="CB1705" s="107"/>
      <c r="CC1705" s="112"/>
      <c r="CD1705" s="106"/>
      <c r="CE1705" s="103"/>
      <c r="CF1705" s="113"/>
      <c r="CG1705" s="114"/>
    </row>
    <row r="1706" spans="1:85">
      <c r="A1706" s="53" t="str">
        <f t="shared" si="279"/>
        <v>--</v>
      </c>
      <c r="B1706" s="47" t="str">
        <f t="shared" si="280"/>
        <v>-</v>
      </c>
      <c r="C1706" s="153"/>
      <c r="D1706" s="49"/>
      <c r="E1706" s="50"/>
      <c r="F1706" s="51"/>
      <c r="G1706" s="59"/>
      <c r="H1706" s="51"/>
      <c r="I1706" s="59"/>
      <c r="J1706" s="60" t="str">
        <f>IF(ISBLANK(H1706),"",IFERROR(VLOOKUP(B1706,'Np PL4 Stock'!$A:$D,4,FALSE),""))</f>
        <v/>
      </c>
      <c r="K1706" s="61" t="str">
        <f>IF(ISBLANK(H1706),"",SUMIF('Np PL4 Stock'!$A:$A,B1706,'Np PL4 Stock'!$N:$N))</f>
        <v/>
      </c>
      <c r="L1706" s="62" t="str">
        <f>IF(ISBLANK(H1706),"",VLOOKUP(LEFT(B1706,5),Unit!A:B,2,FALSE))</f>
        <v/>
      </c>
      <c r="M1706" s="63" t="str">
        <f>IF(ISBLANK(H1706),"",IFERROR(VLOOKUP(B1706,'Np PL4 Stock'!$A:$T,20,FALSE),""))</f>
        <v/>
      </c>
      <c r="N1706" s="63" t="str">
        <f>IF(ISBLANK(H1706),"",IFERROR(VLOOKUP(B1706,'Np PL4 Stock'!$A:$U,21,FALSE),""))</f>
        <v/>
      </c>
      <c r="O1706" s="62" t="str">
        <f t="shared" si="273"/>
        <v/>
      </c>
      <c r="P1706" s="62" t="str">
        <f t="shared" si="271"/>
        <v/>
      </c>
      <c r="Q1706" s="67" t="str">
        <f t="shared" si="274"/>
        <v/>
      </c>
      <c r="R1706" s="67" t="str">
        <f t="shared" si="272"/>
        <v/>
      </c>
      <c r="S1706" s="59"/>
      <c r="T1706" s="147"/>
      <c r="U1706" s="147"/>
      <c r="V1706" s="59"/>
      <c r="W1706" s="59"/>
      <c r="X1706" s="59"/>
      <c r="Y1706" s="59"/>
      <c r="Z1706" s="59"/>
      <c r="AA1706" s="59"/>
      <c r="AB1706" s="59"/>
      <c r="AC1706" s="59"/>
      <c r="AD1706" s="59"/>
      <c r="AE1706" s="59"/>
      <c r="AF1706" s="73"/>
      <c r="AG1706" s="73"/>
      <c r="AH1706" s="73"/>
      <c r="AI1706" s="73"/>
      <c r="AJ1706" s="73"/>
      <c r="AK1706" s="73"/>
      <c r="AL1706" s="77" t="str">
        <f>IF(ISBLANK(S1706),"",IF(AJ1706="Fail","Fail",IF(E1706="PL4",IF(AND(T1706&gt;STD_01122025!$D$3,U1706&lt;STD_01122025!$D$4,OR(AF1706="ND",AF1706&lt;STD_01122025!$D$7),AH1706="ND"),"Pass","Fail"),IF(E1706="PL12",IF(AND(S1706&lt;STD_01122025!$F$2,T1706&gt;STD_01122025!$F$3,U1706&lt;STD_01122025!$F$4,V1706&gt;STD_01122025!$F$5,X1706&gt;STD_01122025!$F$6,OR(AF1706="ND",AF1706&lt;STD_01122025!$F$7),AH1706="ND"),"Pass","Fail"),IF(E1706="SuperPL",IF(AND(T1706&gt;STD_01122025!$H$3,U1706&lt;STD_01122025!$H$4,V1706&gt;STD_01122025!$H$5,X1706&gt;STD_01122025!$H$6,OR(AF1706="ND",AF1706&lt;STD_01122025!$H$7),AH1706="ND"),"Pass","Fail"),IF(E1706="Flight",IF(AND(T1706&gt;STD_01122025!$J$3,U1706&lt;STD_01122025!$J$4,X1706&gt;STD_01122025!$J$6,OR(AF1706="ND",AF1706&lt;STD_01122025!$J$7),AH1706="ND"),"Pass","Fail"),""))))))</f>
        <v/>
      </c>
      <c r="AM1706" s="62" t="str">
        <f>IF(ISBLANK(B1706),"",IFERROR(IF(VLOOKUP(B1706,'Np PL4 Stock'!$A:$J,10,FALSE)="Np4",D1706-VLOOKUP(B1706,'Np PL4 Stock'!$A:$E,5,FALSE),D1706-VLOOKUP(B1706,'Np PL4 Stock'!$A:$E,5,FALSE)-1),""))</f>
        <v/>
      </c>
      <c r="AN1706" s="147"/>
      <c r="AO1706" s="147"/>
      <c r="AP1706" s="59"/>
      <c r="AQ1706" s="59"/>
      <c r="AR1706" s="59"/>
      <c r="AS1706" s="59"/>
      <c r="AT1706" s="73"/>
      <c r="AU1706" s="73"/>
      <c r="AV1706" s="73"/>
      <c r="AW1706" s="73"/>
      <c r="AX1706" s="84"/>
      <c r="AY1706" s="59"/>
      <c r="AZ1706" s="59"/>
      <c r="BA1706" s="59"/>
      <c r="BB1706" s="59"/>
      <c r="BC1706" s="59"/>
      <c r="BD1706" s="59"/>
      <c r="BE1706" s="84"/>
      <c r="BF1706" s="84"/>
      <c r="BG1706" s="84"/>
      <c r="BH1706" s="84"/>
      <c r="BI1706" s="85"/>
      <c r="BJ1706" s="86"/>
      <c r="BK1706" s="86"/>
      <c r="BL1706" s="86"/>
      <c r="BM1706" s="86"/>
      <c r="BN1706" s="86"/>
      <c r="BO1706" s="59"/>
      <c r="BP1706" s="69"/>
      <c r="BQ1706" s="92">
        <v>0</v>
      </c>
      <c r="BR1706" s="93">
        <v>0</v>
      </c>
      <c r="BS1706" s="94" t="str">
        <f t="shared" si="275"/>
        <v/>
      </c>
      <c r="BT1706" s="95">
        <v>0</v>
      </c>
      <c r="BU1706" s="101" t="str">
        <f t="shared" si="276"/>
        <v/>
      </c>
      <c r="BV1706" s="102" t="str">
        <f t="shared" si="277"/>
        <v>-</v>
      </c>
      <c r="BW1706" s="103"/>
      <c r="BX1706" s="104" t="str">
        <f t="shared" si="278"/>
        <v>-</v>
      </c>
      <c r="BY1706" s="105"/>
      <c r="BZ1706" s="103"/>
      <c r="CA1706" s="106"/>
      <c r="CB1706" s="107"/>
      <c r="CC1706" s="112"/>
      <c r="CD1706" s="106"/>
      <c r="CE1706" s="103"/>
      <c r="CF1706" s="113"/>
      <c r="CG1706" s="114"/>
    </row>
    <row r="1707" spans="1:85">
      <c r="A1707" s="53" t="str">
        <f t="shared" si="279"/>
        <v>--</v>
      </c>
      <c r="B1707" s="47" t="str">
        <f t="shared" si="280"/>
        <v>-</v>
      </c>
      <c r="C1707" s="153"/>
      <c r="D1707" s="49"/>
      <c r="E1707" s="50"/>
      <c r="F1707" s="51"/>
      <c r="G1707" s="59"/>
      <c r="H1707" s="51"/>
      <c r="I1707" s="59"/>
      <c r="J1707" s="60" t="str">
        <f>IF(ISBLANK(H1707),"",IFERROR(VLOOKUP(B1707,'Np PL4 Stock'!$A:$D,4,FALSE),""))</f>
        <v/>
      </c>
      <c r="K1707" s="61" t="str">
        <f>IF(ISBLANK(H1707),"",SUMIF('Np PL4 Stock'!$A:$A,B1707,'Np PL4 Stock'!$N:$N))</f>
        <v/>
      </c>
      <c r="L1707" s="62" t="str">
        <f>IF(ISBLANK(H1707),"",VLOOKUP(LEFT(B1707,5),Unit!A:B,2,FALSE))</f>
        <v/>
      </c>
      <c r="M1707" s="63" t="str">
        <f>IF(ISBLANK(H1707),"",IFERROR(VLOOKUP(B1707,'Np PL4 Stock'!$A:$T,20,FALSE),""))</f>
        <v/>
      </c>
      <c r="N1707" s="63" t="str">
        <f>IF(ISBLANK(H1707),"",IFERROR(VLOOKUP(B1707,'Np PL4 Stock'!$A:$U,21,FALSE),""))</f>
        <v/>
      </c>
      <c r="O1707" s="62" t="str">
        <f t="shared" si="273"/>
        <v/>
      </c>
      <c r="P1707" s="62" t="str">
        <f t="shared" si="271"/>
        <v/>
      </c>
      <c r="Q1707" s="67" t="str">
        <f t="shared" si="274"/>
        <v/>
      </c>
      <c r="R1707" s="67" t="str">
        <f t="shared" si="272"/>
        <v/>
      </c>
      <c r="S1707" s="59"/>
      <c r="T1707" s="147"/>
      <c r="U1707" s="147"/>
      <c r="V1707" s="59"/>
      <c r="W1707" s="59"/>
      <c r="X1707" s="59"/>
      <c r="Y1707" s="59"/>
      <c r="Z1707" s="59"/>
      <c r="AA1707" s="59"/>
      <c r="AB1707" s="59"/>
      <c r="AC1707" s="59"/>
      <c r="AD1707" s="59"/>
      <c r="AE1707" s="59"/>
      <c r="AF1707" s="73"/>
      <c r="AG1707" s="73"/>
      <c r="AH1707" s="73"/>
      <c r="AI1707" s="73"/>
      <c r="AJ1707" s="73"/>
      <c r="AK1707" s="73"/>
      <c r="AL1707" s="77" t="str">
        <f>IF(ISBLANK(S1707),"",IF(AJ1707="Fail","Fail",IF(E1707="PL4",IF(AND(T1707&gt;STD_01122025!$D$3,U1707&lt;STD_01122025!$D$4,OR(AF1707="ND",AF1707&lt;STD_01122025!$D$7),AH1707="ND"),"Pass","Fail"),IF(E1707="PL12",IF(AND(S1707&lt;STD_01122025!$F$2,T1707&gt;STD_01122025!$F$3,U1707&lt;STD_01122025!$F$4,V1707&gt;STD_01122025!$F$5,X1707&gt;STD_01122025!$F$6,OR(AF1707="ND",AF1707&lt;STD_01122025!$F$7),AH1707="ND"),"Pass","Fail"),IF(E1707="SuperPL",IF(AND(T1707&gt;STD_01122025!$H$3,U1707&lt;STD_01122025!$H$4,V1707&gt;STD_01122025!$H$5,X1707&gt;STD_01122025!$H$6,OR(AF1707="ND",AF1707&lt;STD_01122025!$H$7),AH1707="ND"),"Pass","Fail"),IF(E1707="Flight",IF(AND(T1707&gt;STD_01122025!$J$3,U1707&lt;STD_01122025!$J$4,X1707&gt;STD_01122025!$J$6,OR(AF1707="ND",AF1707&lt;STD_01122025!$J$7),AH1707="ND"),"Pass","Fail"),""))))))</f>
        <v/>
      </c>
      <c r="AM1707" s="62" t="str">
        <f>IF(ISBLANK(B1707),"",IFERROR(IF(VLOOKUP(B1707,'Np PL4 Stock'!$A:$J,10,FALSE)="Np4",D1707-VLOOKUP(B1707,'Np PL4 Stock'!$A:$E,5,FALSE),D1707-VLOOKUP(B1707,'Np PL4 Stock'!$A:$E,5,FALSE)-1),""))</f>
        <v/>
      </c>
      <c r="AN1707" s="147"/>
      <c r="AO1707" s="147"/>
      <c r="AP1707" s="59"/>
      <c r="AQ1707" s="59"/>
      <c r="AR1707" s="59"/>
      <c r="AS1707" s="59"/>
      <c r="AT1707" s="73"/>
      <c r="AU1707" s="73"/>
      <c r="AV1707" s="73"/>
      <c r="AW1707" s="73"/>
      <c r="AX1707" s="84"/>
      <c r="AY1707" s="59"/>
      <c r="AZ1707" s="59"/>
      <c r="BA1707" s="59"/>
      <c r="BB1707" s="59"/>
      <c r="BC1707" s="59"/>
      <c r="BD1707" s="59"/>
      <c r="BE1707" s="84"/>
      <c r="BF1707" s="84"/>
      <c r="BG1707" s="84"/>
      <c r="BH1707" s="84"/>
      <c r="BI1707" s="85"/>
      <c r="BJ1707" s="86"/>
      <c r="BK1707" s="86"/>
      <c r="BL1707" s="86"/>
      <c r="BM1707" s="86"/>
      <c r="BN1707" s="86"/>
      <c r="BO1707" s="59"/>
      <c r="BP1707" s="69"/>
      <c r="BQ1707" s="92">
        <v>0</v>
      </c>
      <c r="BR1707" s="93">
        <v>0</v>
      </c>
      <c r="BS1707" s="94" t="str">
        <f t="shared" si="275"/>
        <v/>
      </c>
      <c r="BT1707" s="95">
        <v>0</v>
      </c>
      <c r="BU1707" s="101" t="str">
        <f t="shared" si="276"/>
        <v/>
      </c>
      <c r="BV1707" s="102" t="str">
        <f t="shared" si="277"/>
        <v>-</v>
      </c>
      <c r="BW1707" s="103"/>
      <c r="BX1707" s="104" t="str">
        <f t="shared" si="278"/>
        <v>-</v>
      </c>
      <c r="BY1707" s="105"/>
      <c r="BZ1707" s="103"/>
      <c r="CA1707" s="106"/>
      <c r="CB1707" s="107"/>
      <c r="CC1707" s="112"/>
      <c r="CD1707" s="106"/>
      <c r="CE1707" s="103"/>
      <c r="CF1707" s="113"/>
      <c r="CG1707" s="114"/>
    </row>
    <row r="1708" spans="1:85">
      <c r="A1708" s="53" t="str">
        <f t="shared" si="279"/>
        <v>--</v>
      </c>
      <c r="B1708" s="47" t="str">
        <f t="shared" si="280"/>
        <v>-</v>
      </c>
      <c r="C1708" s="153"/>
      <c r="D1708" s="49"/>
      <c r="E1708" s="50"/>
      <c r="F1708" s="51"/>
      <c r="G1708" s="59"/>
      <c r="H1708" s="51"/>
      <c r="I1708" s="59"/>
      <c r="J1708" s="60" t="str">
        <f>IF(ISBLANK(H1708),"",IFERROR(VLOOKUP(B1708,'Np PL4 Stock'!$A:$D,4,FALSE),""))</f>
        <v/>
      </c>
      <c r="K1708" s="61" t="str">
        <f>IF(ISBLANK(H1708),"",SUMIF('Np PL4 Stock'!$A:$A,B1708,'Np PL4 Stock'!$N:$N))</f>
        <v/>
      </c>
      <c r="L1708" s="62" t="str">
        <f>IF(ISBLANK(H1708),"",VLOOKUP(LEFT(B1708,5),Unit!A:B,2,FALSE))</f>
        <v/>
      </c>
      <c r="M1708" s="63" t="str">
        <f>IF(ISBLANK(H1708),"",IFERROR(VLOOKUP(B1708,'Np PL4 Stock'!$A:$T,20,FALSE),""))</f>
        <v/>
      </c>
      <c r="N1708" s="63" t="str">
        <f>IF(ISBLANK(H1708),"",IFERROR(VLOOKUP(B1708,'Np PL4 Stock'!$A:$U,21,FALSE),""))</f>
        <v/>
      </c>
      <c r="O1708" s="62" t="str">
        <f t="shared" si="273"/>
        <v/>
      </c>
      <c r="P1708" s="62" t="str">
        <f t="shared" si="271"/>
        <v/>
      </c>
      <c r="Q1708" s="67" t="str">
        <f t="shared" si="274"/>
        <v/>
      </c>
      <c r="R1708" s="67" t="str">
        <f t="shared" si="272"/>
        <v/>
      </c>
      <c r="S1708" s="59"/>
      <c r="T1708" s="147"/>
      <c r="U1708" s="147"/>
      <c r="V1708" s="59"/>
      <c r="W1708" s="59"/>
      <c r="X1708" s="59"/>
      <c r="Y1708" s="59"/>
      <c r="Z1708" s="59"/>
      <c r="AA1708" s="59"/>
      <c r="AB1708" s="59"/>
      <c r="AC1708" s="59"/>
      <c r="AD1708" s="59"/>
      <c r="AE1708" s="59"/>
      <c r="AF1708" s="73"/>
      <c r="AG1708" s="73"/>
      <c r="AH1708" s="73"/>
      <c r="AI1708" s="73"/>
      <c r="AJ1708" s="73"/>
      <c r="AK1708" s="73"/>
      <c r="AL1708" s="77" t="str">
        <f>IF(ISBLANK(S1708),"",IF(AJ1708="Fail","Fail",IF(E1708="PL4",IF(AND(T1708&gt;STD_01122025!$D$3,U1708&lt;STD_01122025!$D$4,OR(AF1708="ND",AF1708&lt;STD_01122025!$D$7),AH1708="ND"),"Pass","Fail"),IF(E1708="PL12",IF(AND(S1708&lt;STD_01122025!$F$2,T1708&gt;STD_01122025!$F$3,U1708&lt;STD_01122025!$F$4,V1708&gt;STD_01122025!$F$5,X1708&gt;STD_01122025!$F$6,OR(AF1708="ND",AF1708&lt;STD_01122025!$F$7),AH1708="ND"),"Pass","Fail"),IF(E1708="SuperPL",IF(AND(T1708&gt;STD_01122025!$H$3,U1708&lt;STD_01122025!$H$4,V1708&gt;STD_01122025!$H$5,X1708&gt;STD_01122025!$H$6,OR(AF1708="ND",AF1708&lt;STD_01122025!$H$7),AH1708="ND"),"Pass","Fail"),IF(E1708="Flight",IF(AND(T1708&gt;STD_01122025!$J$3,U1708&lt;STD_01122025!$J$4,X1708&gt;STD_01122025!$J$6,OR(AF1708="ND",AF1708&lt;STD_01122025!$J$7),AH1708="ND"),"Pass","Fail"),""))))))</f>
        <v/>
      </c>
      <c r="AM1708" s="62" t="str">
        <f>IF(ISBLANK(B1708),"",IFERROR(IF(VLOOKUP(B1708,'Np PL4 Stock'!$A:$J,10,FALSE)="Np4",D1708-VLOOKUP(B1708,'Np PL4 Stock'!$A:$E,5,FALSE),D1708-VLOOKUP(B1708,'Np PL4 Stock'!$A:$E,5,FALSE)-1),""))</f>
        <v/>
      </c>
      <c r="AN1708" s="147"/>
      <c r="AO1708" s="147"/>
      <c r="AP1708" s="59"/>
      <c r="AQ1708" s="59"/>
      <c r="AR1708" s="59"/>
      <c r="AS1708" s="59"/>
      <c r="AT1708" s="73"/>
      <c r="AU1708" s="73"/>
      <c r="AV1708" s="73"/>
      <c r="AW1708" s="73"/>
      <c r="AX1708" s="84"/>
      <c r="AY1708" s="59"/>
      <c r="AZ1708" s="59"/>
      <c r="BA1708" s="59"/>
      <c r="BB1708" s="59"/>
      <c r="BC1708" s="59"/>
      <c r="BD1708" s="59"/>
      <c r="BE1708" s="84"/>
      <c r="BF1708" s="84"/>
      <c r="BG1708" s="84"/>
      <c r="BH1708" s="84"/>
      <c r="BI1708" s="85"/>
      <c r="BJ1708" s="86"/>
      <c r="BK1708" s="86"/>
      <c r="BL1708" s="86"/>
      <c r="BM1708" s="86"/>
      <c r="BN1708" s="86"/>
      <c r="BO1708" s="59"/>
      <c r="BP1708" s="69"/>
      <c r="BQ1708" s="92">
        <v>0</v>
      </c>
      <c r="BR1708" s="93">
        <v>0</v>
      </c>
      <c r="BS1708" s="94" t="str">
        <f t="shared" si="275"/>
        <v/>
      </c>
      <c r="BT1708" s="95">
        <v>0</v>
      </c>
      <c r="BU1708" s="101" t="str">
        <f t="shared" si="276"/>
        <v/>
      </c>
      <c r="BV1708" s="102" t="str">
        <f t="shared" si="277"/>
        <v>-</v>
      </c>
      <c r="BW1708" s="103"/>
      <c r="BX1708" s="104" t="str">
        <f t="shared" si="278"/>
        <v>-</v>
      </c>
      <c r="BY1708" s="105"/>
      <c r="BZ1708" s="103"/>
      <c r="CA1708" s="106"/>
      <c r="CB1708" s="107"/>
      <c r="CC1708" s="112"/>
      <c r="CD1708" s="106"/>
      <c r="CE1708" s="103"/>
      <c r="CF1708" s="113"/>
      <c r="CG1708" s="114"/>
    </row>
    <row r="1709" spans="1:85">
      <c r="A1709" s="53" t="str">
        <f t="shared" si="279"/>
        <v>--</v>
      </c>
      <c r="B1709" s="47" t="str">
        <f t="shared" si="280"/>
        <v>-</v>
      </c>
      <c r="C1709" s="153"/>
      <c r="D1709" s="49"/>
      <c r="E1709" s="50"/>
      <c r="F1709" s="51"/>
      <c r="G1709" s="59"/>
      <c r="H1709" s="51"/>
      <c r="I1709" s="59"/>
      <c r="J1709" s="60" t="str">
        <f>IF(ISBLANK(H1709),"",IFERROR(VLOOKUP(B1709,'Np PL4 Stock'!$A:$D,4,FALSE),""))</f>
        <v/>
      </c>
      <c r="K1709" s="61" t="str">
        <f>IF(ISBLANK(H1709),"",SUMIF('Np PL4 Stock'!$A:$A,B1709,'Np PL4 Stock'!$N:$N))</f>
        <v/>
      </c>
      <c r="L1709" s="62" t="str">
        <f>IF(ISBLANK(H1709),"",VLOOKUP(LEFT(B1709,5),Unit!A:B,2,FALSE))</f>
        <v/>
      </c>
      <c r="M1709" s="63" t="str">
        <f>IF(ISBLANK(H1709),"",IFERROR(VLOOKUP(B1709,'Np PL4 Stock'!$A:$T,20,FALSE),""))</f>
        <v/>
      </c>
      <c r="N1709" s="63" t="str">
        <f>IF(ISBLANK(H1709),"",IFERROR(VLOOKUP(B1709,'Np PL4 Stock'!$A:$U,21,FALSE),""))</f>
        <v/>
      </c>
      <c r="O1709" s="62" t="str">
        <f t="shared" si="273"/>
        <v/>
      </c>
      <c r="P1709" s="62" t="str">
        <f t="shared" si="271"/>
        <v/>
      </c>
      <c r="Q1709" s="67" t="str">
        <f t="shared" si="274"/>
        <v/>
      </c>
      <c r="R1709" s="67" t="str">
        <f t="shared" si="272"/>
        <v/>
      </c>
      <c r="S1709" s="59"/>
      <c r="T1709" s="147"/>
      <c r="U1709" s="147"/>
      <c r="V1709" s="59"/>
      <c r="W1709" s="59"/>
      <c r="X1709" s="59"/>
      <c r="Y1709" s="59"/>
      <c r="Z1709" s="59"/>
      <c r="AA1709" s="59"/>
      <c r="AB1709" s="59"/>
      <c r="AC1709" s="59"/>
      <c r="AD1709" s="59"/>
      <c r="AE1709" s="59"/>
      <c r="AF1709" s="73"/>
      <c r="AG1709" s="73"/>
      <c r="AH1709" s="73"/>
      <c r="AI1709" s="73"/>
      <c r="AJ1709" s="73"/>
      <c r="AK1709" s="73"/>
      <c r="AL1709" s="77" t="str">
        <f>IF(ISBLANK(S1709),"",IF(AJ1709="Fail","Fail",IF(E1709="PL4",IF(AND(T1709&gt;STD_01122025!$D$3,U1709&lt;STD_01122025!$D$4,OR(AF1709="ND",AF1709&lt;STD_01122025!$D$7),AH1709="ND"),"Pass","Fail"),IF(E1709="PL12",IF(AND(S1709&lt;STD_01122025!$F$2,T1709&gt;STD_01122025!$F$3,U1709&lt;STD_01122025!$F$4,V1709&gt;STD_01122025!$F$5,X1709&gt;STD_01122025!$F$6,OR(AF1709="ND",AF1709&lt;STD_01122025!$F$7),AH1709="ND"),"Pass","Fail"),IF(E1709="SuperPL",IF(AND(T1709&gt;STD_01122025!$H$3,U1709&lt;STD_01122025!$H$4,V1709&gt;STD_01122025!$H$5,X1709&gt;STD_01122025!$H$6,OR(AF1709="ND",AF1709&lt;STD_01122025!$H$7),AH1709="ND"),"Pass","Fail"),IF(E1709="Flight",IF(AND(T1709&gt;STD_01122025!$J$3,U1709&lt;STD_01122025!$J$4,X1709&gt;STD_01122025!$J$6,OR(AF1709="ND",AF1709&lt;STD_01122025!$J$7),AH1709="ND"),"Pass","Fail"),""))))))</f>
        <v/>
      </c>
      <c r="AM1709" s="62" t="str">
        <f>IF(ISBLANK(B1709),"",IFERROR(IF(VLOOKUP(B1709,'Np PL4 Stock'!$A:$J,10,FALSE)="Np4",D1709-VLOOKUP(B1709,'Np PL4 Stock'!$A:$E,5,FALSE),D1709-VLOOKUP(B1709,'Np PL4 Stock'!$A:$E,5,FALSE)-1),""))</f>
        <v/>
      </c>
      <c r="AN1709" s="147"/>
      <c r="AO1709" s="147"/>
      <c r="AP1709" s="59"/>
      <c r="AQ1709" s="59"/>
      <c r="AR1709" s="59"/>
      <c r="AS1709" s="59"/>
      <c r="AT1709" s="73"/>
      <c r="AU1709" s="73"/>
      <c r="AV1709" s="73"/>
      <c r="AW1709" s="73"/>
      <c r="AX1709" s="84"/>
      <c r="AY1709" s="59"/>
      <c r="AZ1709" s="59"/>
      <c r="BA1709" s="59"/>
      <c r="BB1709" s="59"/>
      <c r="BC1709" s="59"/>
      <c r="BD1709" s="59"/>
      <c r="BE1709" s="84"/>
      <c r="BF1709" s="84"/>
      <c r="BG1709" s="84"/>
      <c r="BH1709" s="84"/>
      <c r="BI1709" s="85"/>
      <c r="BJ1709" s="86"/>
      <c r="BK1709" s="86"/>
      <c r="BL1709" s="86"/>
      <c r="BM1709" s="86"/>
      <c r="BN1709" s="86"/>
      <c r="BO1709" s="59"/>
      <c r="BP1709" s="69"/>
      <c r="BQ1709" s="92">
        <v>0</v>
      </c>
      <c r="BR1709" s="93">
        <v>0</v>
      </c>
      <c r="BS1709" s="94" t="str">
        <f t="shared" si="275"/>
        <v/>
      </c>
      <c r="BT1709" s="95">
        <v>0</v>
      </c>
      <c r="BU1709" s="101" t="str">
        <f t="shared" si="276"/>
        <v/>
      </c>
      <c r="BV1709" s="102" t="str">
        <f t="shared" si="277"/>
        <v>-</v>
      </c>
      <c r="BW1709" s="103"/>
      <c r="BX1709" s="104" t="str">
        <f t="shared" si="278"/>
        <v>-</v>
      </c>
      <c r="BY1709" s="105"/>
      <c r="BZ1709" s="103"/>
      <c r="CA1709" s="106"/>
      <c r="CB1709" s="107"/>
      <c r="CC1709" s="112"/>
      <c r="CD1709" s="106"/>
      <c r="CE1709" s="103"/>
      <c r="CF1709" s="113"/>
      <c r="CG1709" s="114"/>
    </row>
    <row r="1710" spans="1:85">
      <c r="A1710" s="53" t="str">
        <f t="shared" si="279"/>
        <v>--</v>
      </c>
      <c r="B1710" s="47" t="str">
        <f t="shared" si="280"/>
        <v>-</v>
      </c>
      <c r="C1710" s="153"/>
      <c r="D1710" s="49"/>
      <c r="E1710" s="50"/>
      <c r="F1710" s="51"/>
      <c r="G1710" s="59"/>
      <c r="H1710" s="51"/>
      <c r="I1710" s="59"/>
      <c r="J1710" s="60" t="str">
        <f>IF(ISBLANK(H1710),"",IFERROR(VLOOKUP(B1710,'Np PL4 Stock'!$A:$D,4,FALSE),""))</f>
        <v/>
      </c>
      <c r="K1710" s="61" t="str">
        <f>IF(ISBLANK(H1710),"",SUMIF('Np PL4 Stock'!$A:$A,B1710,'Np PL4 Stock'!$N:$N))</f>
        <v/>
      </c>
      <c r="L1710" s="62" t="str">
        <f>IF(ISBLANK(H1710),"",VLOOKUP(LEFT(B1710,5),Unit!A:B,2,FALSE))</f>
        <v/>
      </c>
      <c r="M1710" s="63" t="str">
        <f>IF(ISBLANK(H1710),"",IFERROR(VLOOKUP(B1710,'Np PL4 Stock'!$A:$T,20,FALSE),""))</f>
        <v/>
      </c>
      <c r="N1710" s="63" t="str">
        <f>IF(ISBLANK(H1710),"",IFERROR(VLOOKUP(B1710,'Np PL4 Stock'!$A:$U,21,FALSE),""))</f>
        <v/>
      </c>
      <c r="O1710" s="62" t="str">
        <f t="shared" si="273"/>
        <v/>
      </c>
      <c r="P1710" s="62" t="str">
        <f t="shared" si="271"/>
        <v/>
      </c>
      <c r="Q1710" s="67" t="str">
        <f t="shared" si="274"/>
        <v/>
      </c>
      <c r="R1710" s="67" t="str">
        <f t="shared" si="272"/>
        <v/>
      </c>
      <c r="S1710" s="59"/>
      <c r="T1710" s="147"/>
      <c r="U1710" s="147"/>
      <c r="V1710" s="59"/>
      <c r="W1710" s="59"/>
      <c r="X1710" s="59"/>
      <c r="Y1710" s="59"/>
      <c r="Z1710" s="59"/>
      <c r="AA1710" s="59"/>
      <c r="AB1710" s="59"/>
      <c r="AC1710" s="59"/>
      <c r="AD1710" s="59"/>
      <c r="AE1710" s="59"/>
      <c r="AF1710" s="73"/>
      <c r="AG1710" s="73"/>
      <c r="AH1710" s="73"/>
      <c r="AI1710" s="73"/>
      <c r="AJ1710" s="73"/>
      <c r="AK1710" s="73"/>
      <c r="AL1710" s="77" t="str">
        <f>IF(ISBLANK(S1710),"",IF(AJ1710="Fail","Fail",IF(E1710="PL4",IF(AND(T1710&gt;STD_01122025!$D$3,U1710&lt;STD_01122025!$D$4,OR(AF1710="ND",AF1710&lt;STD_01122025!$D$7),AH1710="ND"),"Pass","Fail"),IF(E1710="PL12",IF(AND(S1710&lt;STD_01122025!$F$2,T1710&gt;STD_01122025!$F$3,U1710&lt;STD_01122025!$F$4,V1710&gt;STD_01122025!$F$5,X1710&gt;STD_01122025!$F$6,OR(AF1710="ND",AF1710&lt;STD_01122025!$F$7),AH1710="ND"),"Pass","Fail"),IF(E1710="SuperPL",IF(AND(T1710&gt;STD_01122025!$H$3,U1710&lt;STD_01122025!$H$4,V1710&gt;STD_01122025!$H$5,X1710&gt;STD_01122025!$H$6,OR(AF1710="ND",AF1710&lt;STD_01122025!$H$7),AH1710="ND"),"Pass","Fail"),IF(E1710="Flight",IF(AND(T1710&gt;STD_01122025!$J$3,U1710&lt;STD_01122025!$J$4,X1710&gt;STD_01122025!$J$6,OR(AF1710="ND",AF1710&lt;STD_01122025!$J$7),AH1710="ND"),"Pass","Fail"),""))))))</f>
        <v/>
      </c>
      <c r="AM1710" s="62" t="str">
        <f>IF(ISBLANK(B1710),"",IFERROR(IF(VLOOKUP(B1710,'Np PL4 Stock'!$A:$J,10,FALSE)="Np4",D1710-VLOOKUP(B1710,'Np PL4 Stock'!$A:$E,5,FALSE),D1710-VLOOKUP(B1710,'Np PL4 Stock'!$A:$E,5,FALSE)-1),""))</f>
        <v/>
      </c>
      <c r="AN1710" s="147"/>
      <c r="AO1710" s="147"/>
      <c r="AP1710" s="59"/>
      <c r="AQ1710" s="59"/>
      <c r="AR1710" s="59"/>
      <c r="AS1710" s="59"/>
      <c r="AT1710" s="73"/>
      <c r="AU1710" s="73"/>
      <c r="AV1710" s="73"/>
      <c r="AW1710" s="73"/>
      <c r="AX1710" s="84"/>
      <c r="AY1710" s="59"/>
      <c r="AZ1710" s="59"/>
      <c r="BA1710" s="59"/>
      <c r="BB1710" s="59"/>
      <c r="BC1710" s="59"/>
      <c r="BD1710" s="59"/>
      <c r="BE1710" s="84"/>
      <c r="BF1710" s="84"/>
      <c r="BG1710" s="84"/>
      <c r="BH1710" s="84"/>
      <c r="BI1710" s="85"/>
      <c r="BJ1710" s="86"/>
      <c r="BK1710" s="86"/>
      <c r="BL1710" s="86"/>
      <c r="BM1710" s="86"/>
      <c r="BN1710" s="86"/>
      <c r="BO1710" s="59"/>
      <c r="BP1710" s="69"/>
      <c r="BQ1710" s="92">
        <v>0</v>
      </c>
      <c r="BR1710" s="93">
        <v>0</v>
      </c>
      <c r="BS1710" s="94" t="str">
        <f t="shared" si="275"/>
        <v/>
      </c>
      <c r="BT1710" s="95">
        <v>0</v>
      </c>
      <c r="BU1710" s="101" t="str">
        <f t="shared" si="276"/>
        <v/>
      </c>
      <c r="BV1710" s="102" t="str">
        <f t="shared" si="277"/>
        <v>-</v>
      </c>
      <c r="BW1710" s="103"/>
      <c r="BX1710" s="104" t="str">
        <f t="shared" si="278"/>
        <v>-</v>
      </c>
      <c r="BY1710" s="105"/>
      <c r="BZ1710" s="103"/>
      <c r="CA1710" s="106"/>
      <c r="CB1710" s="107"/>
      <c r="CC1710" s="112"/>
      <c r="CD1710" s="106"/>
      <c r="CE1710" s="103"/>
      <c r="CF1710" s="113"/>
      <c r="CG1710" s="114"/>
    </row>
    <row r="1711" spans="1:85">
      <c r="A1711" s="53" t="str">
        <f t="shared" si="279"/>
        <v>--</v>
      </c>
      <c r="B1711" s="47" t="str">
        <f t="shared" si="280"/>
        <v>-</v>
      </c>
      <c r="C1711" s="153"/>
      <c r="D1711" s="49"/>
      <c r="E1711" s="50"/>
      <c r="F1711" s="51"/>
      <c r="G1711" s="59"/>
      <c r="H1711" s="51"/>
      <c r="I1711" s="59"/>
      <c r="J1711" s="60" t="str">
        <f>IF(ISBLANK(H1711),"",IFERROR(VLOOKUP(B1711,'Np PL4 Stock'!$A:$D,4,FALSE),""))</f>
        <v/>
      </c>
      <c r="K1711" s="61" t="str">
        <f>IF(ISBLANK(H1711),"",SUMIF('Np PL4 Stock'!$A:$A,B1711,'Np PL4 Stock'!$N:$N))</f>
        <v/>
      </c>
      <c r="L1711" s="62" t="str">
        <f>IF(ISBLANK(H1711),"",VLOOKUP(LEFT(B1711,5),Unit!A:B,2,FALSE))</f>
        <v/>
      </c>
      <c r="M1711" s="63" t="str">
        <f>IF(ISBLANK(H1711),"",IFERROR(VLOOKUP(B1711,'Np PL4 Stock'!$A:$T,20,FALSE),""))</f>
        <v/>
      </c>
      <c r="N1711" s="63" t="str">
        <f>IF(ISBLANK(H1711),"",IFERROR(VLOOKUP(B1711,'Np PL4 Stock'!$A:$U,21,FALSE),""))</f>
        <v/>
      </c>
      <c r="O1711" s="62" t="str">
        <f t="shared" si="273"/>
        <v/>
      </c>
      <c r="P1711" s="62" t="str">
        <f t="shared" si="271"/>
        <v/>
      </c>
      <c r="Q1711" s="67" t="str">
        <f t="shared" si="274"/>
        <v/>
      </c>
      <c r="R1711" s="67" t="str">
        <f t="shared" si="272"/>
        <v/>
      </c>
      <c r="S1711" s="59"/>
      <c r="T1711" s="147"/>
      <c r="U1711" s="147"/>
      <c r="V1711" s="59"/>
      <c r="W1711" s="59"/>
      <c r="X1711" s="59"/>
      <c r="Y1711" s="59"/>
      <c r="Z1711" s="59"/>
      <c r="AA1711" s="59"/>
      <c r="AB1711" s="59"/>
      <c r="AC1711" s="59"/>
      <c r="AD1711" s="59"/>
      <c r="AE1711" s="59"/>
      <c r="AF1711" s="73"/>
      <c r="AG1711" s="73"/>
      <c r="AH1711" s="73"/>
      <c r="AI1711" s="73"/>
      <c r="AJ1711" s="73"/>
      <c r="AK1711" s="73"/>
      <c r="AL1711" s="77" t="str">
        <f>IF(ISBLANK(S1711),"",IF(AJ1711="Fail","Fail",IF(E1711="PL4",IF(AND(T1711&gt;STD_01122025!$D$3,U1711&lt;STD_01122025!$D$4,OR(AF1711="ND",AF1711&lt;STD_01122025!$D$7),AH1711="ND"),"Pass","Fail"),IF(E1711="PL12",IF(AND(S1711&lt;STD_01122025!$F$2,T1711&gt;STD_01122025!$F$3,U1711&lt;STD_01122025!$F$4,V1711&gt;STD_01122025!$F$5,X1711&gt;STD_01122025!$F$6,OR(AF1711="ND",AF1711&lt;STD_01122025!$F$7),AH1711="ND"),"Pass","Fail"),IF(E1711="SuperPL",IF(AND(T1711&gt;STD_01122025!$H$3,U1711&lt;STD_01122025!$H$4,V1711&gt;STD_01122025!$H$5,X1711&gt;STD_01122025!$H$6,OR(AF1711="ND",AF1711&lt;STD_01122025!$H$7),AH1711="ND"),"Pass","Fail"),IF(E1711="Flight",IF(AND(T1711&gt;STD_01122025!$J$3,U1711&lt;STD_01122025!$J$4,X1711&gt;STD_01122025!$J$6,OR(AF1711="ND",AF1711&lt;STD_01122025!$J$7),AH1711="ND"),"Pass","Fail"),""))))))</f>
        <v/>
      </c>
      <c r="AM1711" s="62" t="str">
        <f>IF(ISBLANK(B1711),"",IFERROR(IF(VLOOKUP(B1711,'Np PL4 Stock'!$A:$J,10,FALSE)="Np4",D1711-VLOOKUP(B1711,'Np PL4 Stock'!$A:$E,5,FALSE),D1711-VLOOKUP(B1711,'Np PL4 Stock'!$A:$E,5,FALSE)-1),""))</f>
        <v/>
      </c>
      <c r="AN1711" s="147"/>
      <c r="AO1711" s="147"/>
      <c r="AP1711" s="59"/>
      <c r="AQ1711" s="59"/>
      <c r="AR1711" s="59"/>
      <c r="AS1711" s="59"/>
      <c r="AT1711" s="73"/>
      <c r="AU1711" s="73"/>
      <c r="AV1711" s="73"/>
      <c r="AW1711" s="73"/>
      <c r="AX1711" s="84"/>
      <c r="AY1711" s="59"/>
      <c r="AZ1711" s="59"/>
      <c r="BA1711" s="59"/>
      <c r="BB1711" s="59"/>
      <c r="BC1711" s="59"/>
      <c r="BD1711" s="59"/>
      <c r="BE1711" s="84"/>
      <c r="BF1711" s="84"/>
      <c r="BG1711" s="84"/>
      <c r="BH1711" s="84"/>
      <c r="BI1711" s="85"/>
      <c r="BJ1711" s="86"/>
      <c r="BK1711" s="86"/>
      <c r="BL1711" s="86"/>
      <c r="BM1711" s="86"/>
      <c r="BN1711" s="86"/>
      <c r="BO1711" s="59"/>
      <c r="BP1711" s="69"/>
      <c r="BQ1711" s="92">
        <v>0</v>
      </c>
      <c r="BR1711" s="93">
        <v>0</v>
      </c>
      <c r="BS1711" s="94" t="str">
        <f t="shared" si="275"/>
        <v/>
      </c>
      <c r="BT1711" s="95">
        <v>0</v>
      </c>
      <c r="BU1711" s="101" t="str">
        <f t="shared" si="276"/>
        <v/>
      </c>
      <c r="BV1711" s="102" t="str">
        <f t="shared" si="277"/>
        <v>-</v>
      </c>
      <c r="BW1711" s="103"/>
      <c r="BX1711" s="104" t="str">
        <f t="shared" si="278"/>
        <v>-</v>
      </c>
      <c r="BY1711" s="105"/>
      <c r="BZ1711" s="103"/>
      <c r="CA1711" s="106"/>
      <c r="CB1711" s="107"/>
      <c r="CC1711" s="112"/>
      <c r="CD1711" s="106"/>
      <c r="CE1711" s="103"/>
      <c r="CF1711" s="113"/>
      <c r="CG1711" s="114"/>
    </row>
    <row r="1712" spans="1:85">
      <c r="A1712" s="53" t="str">
        <f t="shared" si="279"/>
        <v>--</v>
      </c>
      <c r="B1712" s="47" t="str">
        <f t="shared" si="280"/>
        <v>-</v>
      </c>
      <c r="C1712" s="153"/>
      <c r="D1712" s="49"/>
      <c r="E1712" s="50"/>
      <c r="F1712" s="51"/>
      <c r="G1712" s="59"/>
      <c r="H1712" s="51"/>
      <c r="I1712" s="59"/>
      <c r="J1712" s="60" t="str">
        <f>IF(ISBLANK(H1712),"",IFERROR(VLOOKUP(B1712,'Np PL4 Stock'!$A:$D,4,FALSE),""))</f>
        <v/>
      </c>
      <c r="K1712" s="61" t="str">
        <f>IF(ISBLANK(H1712),"",SUMIF('Np PL4 Stock'!$A:$A,B1712,'Np PL4 Stock'!$N:$N))</f>
        <v/>
      </c>
      <c r="L1712" s="62" t="str">
        <f>IF(ISBLANK(H1712),"",VLOOKUP(LEFT(B1712,5),Unit!A:B,2,FALSE))</f>
        <v/>
      </c>
      <c r="M1712" s="63" t="str">
        <f>IF(ISBLANK(H1712),"",IFERROR(VLOOKUP(B1712,'Np PL4 Stock'!$A:$T,20,FALSE),""))</f>
        <v/>
      </c>
      <c r="N1712" s="63" t="str">
        <f>IF(ISBLANK(H1712),"",IFERROR(VLOOKUP(B1712,'Np PL4 Stock'!$A:$U,21,FALSE),""))</f>
        <v/>
      </c>
      <c r="O1712" s="62" t="str">
        <f t="shared" si="273"/>
        <v/>
      </c>
      <c r="P1712" s="62" t="str">
        <f t="shared" si="271"/>
        <v/>
      </c>
      <c r="Q1712" s="67" t="str">
        <f t="shared" si="274"/>
        <v/>
      </c>
      <c r="R1712" s="67" t="str">
        <f t="shared" si="272"/>
        <v/>
      </c>
      <c r="S1712" s="59"/>
      <c r="T1712" s="147"/>
      <c r="U1712" s="147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73"/>
      <c r="AG1712" s="73"/>
      <c r="AH1712" s="73"/>
      <c r="AI1712" s="73"/>
      <c r="AJ1712" s="73"/>
      <c r="AK1712" s="73"/>
      <c r="AL1712" s="77" t="str">
        <f>IF(ISBLANK(S1712),"",IF(AJ1712="Fail","Fail",IF(E1712="PL4",IF(AND(T1712&gt;STD_01122025!$D$3,U1712&lt;STD_01122025!$D$4,OR(AF1712="ND",AF1712&lt;STD_01122025!$D$7),AH1712="ND"),"Pass","Fail"),IF(E1712="PL12",IF(AND(S1712&lt;STD_01122025!$F$2,T1712&gt;STD_01122025!$F$3,U1712&lt;STD_01122025!$F$4,V1712&gt;STD_01122025!$F$5,X1712&gt;STD_01122025!$F$6,OR(AF1712="ND",AF1712&lt;STD_01122025!$F$7),AH1712="ND"),"Pass","Fail"),IF(E1712="SuperPL",IF(AND(T1712&gt;STD_01122025!$H$3,U1712&lt;STD_01122025!$H$4,V1712&gt;STD_01122025!$H$5,X1712&gt;STD_01122025!$H$6,OR(AF1712="ND",AF1712&lt;STD_01122025!$H$7),AH1712="ND"),"Pass","Fail"),IF(E1712="Flight",IF(AND(T1712&gt;STD_01122025!$J$3,U1712&lt;STD_01122025!$J$4,X1712&gt;STD_01122025!$J$6,OR(AF1712="ND",AF1712&lt;STD_01122025!$J$7),AH1712="ND"),"Pass","Fail"),""))))))</f>
        <v/>
      </c>
      <c r="AM1712" s="62" t="str">
        <f>IF(ISBLANK(B1712),"",IFERROR(IF(VLOOKUP(B1712,'Np PL4 Stock'!$A:$J,10,FALSE)="Np4",D1712-VLOOKUP(B1712,'Np PL4 Stock'!$A:$E,5,FALSE),D1712-VLOOKUP(B1712,'Np PL4 Stock'!$A:$E,5,FALSE)-1),""))</f>
        <v/>
      </c>
      <c r="AN1712" s="147"/>
      <c r="AO1712" s="147"/>
      <c r="AP1712" s="59"/>
      <c r="AQ1712" s="59"/>
      <c r="AR1712" s="59"/>
      <c r="AS1712" s="59"/>
      <c r="AT1712" s="73"/>
      <c r="AU1712" s="73"/>
      <c r="AV1712" s="73"/>
      <c r="AW1712" s="73"/>
      <c r="AX1712" s="84"/>
      <c r="AY1712" s="59"/>
      <c r="AZ1712" s="59"/>
      <c r="BA1712" s="59"/>
      <c r="BB1712" s="59"/>
      <c r="BC1712" s="59"/>
      <c r="BD1712" s="59"/>
      <c r="BE1712" s="84"/>
      <c r="BF1712" s="84"/>
      <c r="BG1712" s="84"/>
      <c r="BH1712" s="84"/>
      <c r="BI1712" s="85"/>
      <c r="BJ1712" s="86"/>
      <c r="BK1712" s="86"/>
      <c r="BL1712" s="86"/>
      <c r="BM1712" s="86"/>
      <c r="BN1712" s="86"/>
      <c r="BO1712" s="59"/>
      <c r="BP1712" s="69"/>
      <c r="BQ1712" s="92">
        <v>0</v>
      </c>
      <c r="BR1712" s="93">
        <v>0</v>
      </c>
      <c r="BS1712" s="94" t="str">
        <f t="shared" si="275"/>
        <v/>
      </c>
      <c r="BT1712" s="95">
        <v>0</v>
      </c>
      <c r="BU1712" s="101" t="str">
        <f t="shared" si="276"/>
        <v/>
      </c>
      <c r="BV1712" s="102" t="str">
        <f t="shared" si="277"/>
        <v>-</v>
      </c>
      <c r="BW1712" s="103"/>
      <c r="BX1712" s="104" t="str">
        <f t="shared" si="278"/>
        <v>-</v>
      </c>
      <c r="BY1712" s="105"/>
      <c r="BZ1712" s="103"/>
      <c r="CA1712" s="106"/>
      <c r="CB1712" s="107"/>
      <c r="CC1712" s="112"/>
      <c r="CD1712" s="106"/>
      <c r="CE1712" s="103"/>
      <c r="CF1712" s="113"/>
      <c r="CG1712" s="114"/>
    </row>
    <row r="1713" spans="1:85">
      <c r="A1713" s="53" t="str">
        <f t="shared" si="279"/>
        <v>--</v>
      </c>
      <c r="B1713" s="47" t="str">
        <f t="shared" si="280"/>
        <v>-</v>
      </c>
      <c r="C1713" s="153"/>
      <c r="D1713" s="49"/>
      <c r="E1713" s="50"/>
      <c r="F1713" s="51"/>
      <c r="G1713" s="59"/>
      <c r="H1713" s="51"/>
      <c r="I1713" s="59"/>
      <c r="J1713" s="60" t="str">
        <f>IF(ISBLANK(H1713),"",IFERROR(VLOOKUP(B1713,'Np PL4 Stock'!$A:$D,4,FALSE),""))</f>
        <v/>
      </c>
      <c r="K1713" s="61" t="str">
        <f>IF(ISBLANK(H1713),"",SUMIF('Np PL4 Stock'!$A:$A,B1713,'Np PL4 Stock'!$N:$N))</f>
        <v/>
      </c>
      <c r="L1713" s="62" t="str">
        <f>IF(ISBLANK(H1713),"",VLOOKUP(LEFT(B1713,5),Unit!A:B,2,FALSE))</f>
        <v/>
      </c>
      <c r="M1713" s="63" t="str">
        <f>IF(ISBLANK(H1713),"",IFERROR(VLOOKUP(B1713,'Np PL4 Stock'!$A:$T,20,FALSE),""))</f>
        <v/>
      </c>
      <c r="N1713" s="63" t="str">
        <f>IF(ISBLANK(H1713),"",IFERROR(VLOOKUP(B1713,'Np PL4 Stock'!$A:$U,21,FALSE),""))</f>
        <v/>
      </c>
      <c r="O1713" s="62" t="str">
        <f t="shared" si="273"/>
        <v/>
      </c>
      <c r="P1713" s="62" t="str">
        <f t="shared" si="271"/>
        <v/>
      </c>
      <c r="Q1713" s="67" t="str">
        <f t="shared" si="274"/>
        <v/>
      </c>
      <c r="R1713" s="67" t="str">
        <f t="shared" si="272"/>
        <v/>
      </c>
      <c r="S1713" s="59"/>
      <c r="T1713" s="147"/>
      <c r="U1713" s="147"/>
      <c r="V1713" s="59"/>
      <c r="W1713" s="59"/>
      <c r="X1713" s="59"/>
      <c r="Y1713" s="59"/>
      <c r="Z1713" s="59"/>
      <c r="AA1713" s="59"/>
      <c r="AB1713" s="59"/>
      <c r="AC1713" s="59"/>
      <c r="AD1713" s="59"/>
      <c r="AE1713" s="59"/>
      <c r="AF1713" s="73"/>
      <c r="AG1713" s="73"/>
      <c r="AH1713" s="73"/>
      <c r="AI1713" s="73"/>
      <c r="AJ1713" s="73"/>
      <c r="AK1713" s="73"/>
      <c r="AL1713" s="77" t="str">
        <f>IF(ISBLANK(S1713),"",IF(AJ1713="Fail","Fail",IF(E1713="PL4",IF(AND(T1713&gt;STD_01122025!$D$3,U1713&lt;STD_01122025!$D$4,OR(AF1713="ND",AF1713&lt;STD_01122025!$D$7),AH1713="ND"),"Pass","Fail"),IF(E1713="PL12",IF(AND(S1713&lt;STD_01122025!$F$2,T1713&gt;STD_01122025!$F$3,U1713&lt;STD_01122025!$F$4,V1713&gt;STD_01122025!$F$5,X1713&gt;STD_01122025!$F$6,OR(AF1713="ND",AF1713&lt;STD_01122025!$F$7),AH1713="ND"),"Pass","Fail"),IF(E1713="SuperPL",IF(AND(T1713&gt;STD_01122025!$H$3,U1713&lt;STD_01122025!$H$4,V1713&gt;STD_01122025!$H$5,X1713&gt;STD_01122025!$H$6,OR(AF1713="ND",AF1713&lt;STD_01122025!$H$7),AH1713="ND"),"Pass","Fail"),IF(E1713="Flight",IF(AND(T1713&gt;STD_01122025!$J$3,U1713&lt;STD_01122025!$J$4,X1713&gt;STD_01122025!$J$6,OR(AF1713="ND",AF1713&lt;STD_01122025!$J$7),AH1713="ND"),"Pass","Fail"),""))))))</f>
        <v/>
      </c>
      <c r="AM1713" s="62" t="str">
        <f>IF(ISBLANK(B1713),"",IFERROR(IF(VLOOKUP(B1713,'Np PL4 Stock'!$A:$J,10,FALSE)="Np4",D1713-VLOOKUP(B1713,'Np PL4 Stock'!$A:$E,5,FALSE),D1713-VLOOKUP(B1713,'Np PL4 Stock'!$A:$E,5,FALSE)-1),""))</f>
        <v/>
      </c>
      <c r="AN1713" s="147"/>
      <c r="AO1713" s="147"/>
      <c r="AP1713" s="59"/>
      <c r="AQ1713" s="59"/>
      <c r="AR1713" s="59"/>
      <c r="AS1713" s="59"/>
      <c r="AT1713" s="73"/>
      <c r="AU1713" s="73"/>
      <c r="AV1713" s="73"/>
      <c r="AW1713" s="73"/>
      <c r="AX1713" s="84"/>
      <c r="AY1713" s="59"/>
      <c r="AZ1713" s="59"/>
      <c r="BA1713" s="59"/>
      <c r="BB1713" s="59"/>
      <c r="BC1713" s="59"/>
      <c r="BD1713" s="59"/>
      <c r="BE1713" s="84"/>
      <c r="BF1713" s="84"/>
      <c r="BG1713" s="84"/>
      <c r="BH1713" s="84"/>
      <c r="BI1713" s="85"/>
      <c r="BJ1713" s="86"/>
      <c r="BK1713" s="86"/>
      <c r="BL1713" s="86"/>
      <c r="BM1713" s="86"/>
      <c r="BN1713" s="86"/>
      <c r="BO1713" s="59"/>
      <c r="BP1713" s="69"/>
      <c r="BQ1713" s="92">
        <v>0</v>
      </c>
      <c r="BR1713" s="93">
        <v>0</v>
      </c>
      <c r="BS1713" s="94" t="str">
        <f t="shared" si="275"/>
        <v/>
      </c>
      <c r="BT1713" s="95">
        <v>0</v>
      </c>
      <c r="BU1713" s="101" t="str">
        <f t="shared" si="276"/>
        <v/>
      </c>
      <c r="BV1713" s="102" t="str">
        <f t="shared" si="277"/>
        <v>-</v>
      </c>
      <c r="BW1713" s="103"/>
      <c r="BX1713" s="104" t="str">
        <f t="shared" si="278"/>
        <v>-</v>
      </c>
      <c r="BY1713" s="105"/>
      <c r="BZ1713" s="103"/>
      <c r="CA1713" s="106"/>
      <c r="CB1713" s="107"/>
      <c r="CC1713" s="112"/>
      <c r="CD1713" s="106"/>
      <c r="CE1713" s="103"/>
      <c r="CF1713" s="113"/>
      <c r="CG1713" s="114"/>
    </row>
    <row r="1714" spans="1:85">
      <c r="A1714" s="53" t="str">
        <f t="shared" si="279"/>
        <v>--</v>
      </c>
      <c r="B1714" s="47" t="str">
        <f t="shared" si="280"/>
        <v>-</v>
      </c>
      <c r="C1714" s="153"/>
      <c r="D1714" s="49"/>
      <c r="E1714" s="50"/>
      <c r="F1714" s="51"/>
      <c r="G1714" s="59"/>
      <c r="H1714" s="51"/>
      <c r="I1714" s="59"/>
      <c r="J1714" s="60" t="str">
        <f>IF(ISBLANK(H1714),"",IFERROR(VLOOKUP(B1714,'Np PL4 Stock'!$A:$D,4,FALSE),""))</f>
        <v/>
      </c>
      <c r="K1714" s="61" t="str">
        <f>IF(ISBLANK(H1714),"",SUMIF('Np PL4 Stock'!$A:$A,B1714,'Np PL4 Stock'!$N:$N))</f>
        <v/>
      </c>
      <c r="L1714" s="62" t="str">
        <f>IF(ISBLANK(H1714),"",VLOOKUP(LEFT(B1714,5),Unit!A:B,2,FALSE))</f>
        <v/>
      </c>
      <c r="M1714" s="63" t="str">
        <f>IF(ISBLANK(H1714),"",IFERROR(VLOOKUP(B1714,'Np PL4 Stock'!$A:$T,20,FALSE),""))</f>
        <v/>
      </c>
      <c r="N1714" s="63" t="str">
        <f>IF(ISBLANK(H1714),"",IFERROR(VLOOKUP(B1714,'Np PL4 Stock'!$A:$U,21,FALSE),""))</f>
        <v/>
      </c>
      <c r="O1714" s="62" t="str">
        <f t="shared" si="273"/>
        <v/>
      </c>
      <c r="P1714" s="62" t="str">
        <f t="shared" si="271"/>
        <v/>
      </c>
      <c r="Q1714" s="67" t="str">
        <f t="shared" si="274"/>
        <v/>
      </c>
      <c r="R1714" s="67" t="str">
        <f t="shared" si="272"/>
        <v/>
      </c>
      <c r="S1714" s="59"/>
      <c r="T1714" s="147"/>
      <c r="U1714" s="147"/>
      <c r="V1714" s="59"/>
      <c r="W1714" s="59"/>
      <c r="X1714" s="59"/>
      <c r="Y1714" s="59"/>
      <c r="Z1714" s="59"/>
      <c r="AA1714" s="59"/>
      <c r="AB1714" s="59"/>
      <c r="AC1714" s="59"/>
      <c r="AD1714" s="59"/>
      <c r="AE1714" s="59"/>
      <c r="AF1714" s="73"/>
      <c r="AG1714" s="73"/>
      <c r="AH1714" s="73"/>
      <c r="AI1714" s="73"/>
      <c r="AJ1714" s="73"/>
      <c r="AK1714" s="73"/>
      <c r="AL1714" s="77" t="str">
        <f>IF(ISBLANK(S1714),"",IF(AJ1714="Fail","Fail",IF(E1714="PL4",IF(AND(T1714&gt;STD_01122025!$D$3,U1714&lt;STD_01122025!$D$4,OR(AF1714="ND",AF1714&lt;STD_01122025!$D$7),AH1714="ND"),"Pass","Fail"),IF(E1714="PL12",IF(AND(S1714&lt;STD_01122025!$F$2,T1714&gt;STD_01122025!$F$3,U1714&lt;STD_01122025!$F$4,V1714&gt;STD_01122025!$F$5,X1714&gt;STD_01122025!$F$6,OR(AF1714="ND",AF1714&lt;STD_01122025!$F$7),AH1714="ND"),"Pass","Fail"),IF(E1714="SuperPL",IF(AND(T1714&gt;STD_01122025!$H$3,U1714&lt;STD_01122025!$H$4,V1714&gt;STD_01122025!$H$5,X1714&gt;STD_01122025!$H$6,OR(AF1714="ND",AF1714&lt;STD_01122025!$H$7),AH1714="ND"),"Pass","Fail"),IF(E1714="Flight",IF(AND(T1714&gt;STD_01122025!$J$3,U1714&lt;STD_01122025!$J$4,X1714&gt;STD_01122025!$J$6,OR(AF1714="ND",AF1714&lt;STD_01122025!$J$7),AH1714="ND"),"Pass","Fail"),""))))))</f>
        <v/>
      </c>
      <c r="AM1714" s="62" t="str">
        <f>IF(ISBLANK(B1714),"",IFERROR(IF(VLOOKUP(B1714,'Np PL4 Stock'!$A:$J,10,FALSE)="Np4",D1714-VLOOKUP(B1714,'Np PL4 Stock'!$A:$E,5,FALSE),D1714-VLOOKUP(B1714,'Np PL4 Stock'!$A:$E,5,FALSE)-1),""))</f>
        <v/>
      </c>
      <c r="AN1714" s="147"/>
      <c r="AO1714" s="147"/>
      <c r="AP1714" s="59"/>
      <c r="AQ1714" s="59"/>
      <c r="AR1714" s="59"/>
      <c r="AS1714" s="59"/>
      <c r="AT1714" s="73"/>
      <c r="AU1714" s="73"/>
      <c r="AV1714" s="73"/>
      <c r="AW1714" s="73"/>
      <c r="AX1714" s="84"/>
      <c r="AY1714" s="59"/>
      <c r="AZ1714" s="59"/>
      <c r="BA1714" s="59"/>
      <c r="BB1714" s="59"/>
      <c r="BC1714" s="59"/>
      <c r="BD1714" s="59"/>
      <c r="BE1714" s="84"/>
      <c r="BF1714" s="84"/>
      <c r="BG1714" s="84"/>
      <c r="BH1714" s="84"/>
      <c r="BI1714" s="85"/>
      <c r="BJ1714" s="86"/>
      <c r="BK1714" s="86"/>
      <c r="BL1714" s="86"/>
      <c r="BM1714" s="86"/>
      <c r="BN1714" s="86"/>
      <c r="BO1714" s="59"/>
      <c r="BP1714" s="69"/>
      <c r="BQ1714" s="92">
        <v>0</v>
      </c>
      <c r="BR1714" s="93">
        <v>0</v>
      </c>
      <c r="BS1714" s="94" t="str">
        <f t="shared" si="275"/>
        <v/>
      </c>
      <c r="BT1714" s="95">
        <v>0</v>
      </c>
      <c r="BU1714" s="101" t="str">
        <f t="shared" si="276"/>
        <v/>
      </c>
      <c r="BV1714" s="102" t="str">
        <f t="shared" si="277"/>
        <v>-</v>
      </c>
      <c r="BW1714" s="103"/>
      <c r="BX1714" s="104" t="str">
        <f t="shared" si="278"/>
        <v>-</v>
      </c>
      <c r="BY1714" s="105"/>
      <c r="BZ1714" s="103"/>
      <c r="CA1714" s="106"/>
      <c r="CB1714" s="107"/>
      <c r="CC1714" s="112"/>
      <c r="CD1714" s="106"/>
      <c r="CE1714" s="103"/>
      <c r="CF1714" s="113"/>
      <c r="CG1714" s="114"/>
    </row>
    <row r="1715" spans="1:85">
      <c r="A1715" s="53" t="str">
        <f t="shared" si="279"/>
        <v>--</v>
      </c>
      <c r="B1715" s="47" t="str">
        <f t="shared" si="280"/>
        <v>-</v>
      </c>
      <c r="C1715" s="153"/>
      <c r="D1715" s="49"/>
      <c r="E1715" s="50"/>
      <c r="F1715" s="51"/>
      <c r="G1715" s="59"/>
      <c r="H1715" s="51"/>
      <c r="I1715" s="59"/>
      <c r="J1715" s="60" t="str">
        <f>IF(ISBLANK(H1715),"",IFERROR(VLOOKUP(B1715,'Np PL4 Stock'!$A:$D,4,FALSE),""))</f>
        <v/>
      </c>
      <c r="K1715" s="61" t="str">
        <f>IF(ISBLANK(H1715),"",SUMIF('Np PL4 Stock'!$A:$A,B1715,'Np PL4 Stock'!$N:$N))</f>
        <v/>
      </c>
      <c r="L1715" s="62" t="str">
        <f>IF(ISBLANK(H1715),"",VLOOKUP(LEFT(B1715,5),Unit!A:B,2,FALSE))</f>
        <v/>
      </c>
      <c r="M1715" s="63" t="str">
        <f>IF(ISBLANK(H1715),"",IFERROR(VLOOKUP(B1715,'Np PL4 Stock'!$A:$T,20,FALSE),""))</f>
        <v/>
      </c>
      <c r="N1715" s="63" t="str">
        <f>IF(ISBLANK(H1715),"",IFERROR(VLOOKUP(B1715,'Np PL4 Stock'!$A:$U,21,FALSE),""))</f>
        <v/>
      </c>
      <c r="O1715" s="62" t="str">
        <f t="shared" si="273"/>
        <v/>
      </c>
      <c r="P1715" s="62" t="str">
        <f t="shared" si="271"/>
        <v/>
      </c>
      <c r="Q1715" s="67" t="str">
        <f t="shared" si="274"/>
        <v/>
      </c>
      <c r="R1715" s="67" t="str">
        <f t="shared" si="272"/>
        <v/>
      </c>
      <c r="S1715" s="59"/>
      <c r="T1715" s="147"/>
      <c r="U1715" s="147"/>
      <c r="V1715" s="59"/>
      <c r="W1715" s="59"/>
      <c r="X1715" s="59"/>
      <c r="Y1715" s="59"/>
      <c r="Z1715" s="59"/>
      <c r="AA1715" s="59"/>
      <c r="AB1715" s="59"/>
      <c r="AC1715" s="59"/>
      <c r="AD1715" s="59"/>
      <c r="AE1715" s="59"/>
      <c r="AF1715" s="73"/>
      <c r="AG1715" s="73"/>
      <c r="AH1715" s="73"/>
      <c r="AI1715" s="73"/>
      <c r="AJ1715" s="73"/>
      <c r="AK1715" s="73"/>
      <c r="AL1715" s="77" t="str">
        <f>IF(ISBLANK(S1715),"",IF(AJ1715="Fail","Fail",IF(E1715="PL4",IF(AND(T1715&gt;STD_01122025!$D$3,U1715&lt;STD_01122025!$D$4,OR(AF1715="ND",AF1715&lt;STD_01122025!$D$7),AH1715="ND"),"Pass","Fail"),IF(E1715="PL12",IF(AND(S1715&lt;STD_01122025!$F$2,T1715&gt;STD_01122025!$F$3,U1715&lt;STD_01122025!$F$4,V1715&gt;STD_01122025!$F$5,X1715&gt;STD_01122025!$F$6,OR(AF1715="ND",AF1715&lt;STD_01122025!$F$7),AH1715="ND"),"Pass","Fail"),IF(E1715="SuperPL",IF(AND(T1715&gt;STD_01122025!$H$3,U1715&lt;STD_01122025!$H$4,V1715&gt;STD_01122025!$H$5,X1715&gt;STD_01122025!$H$6,OR(AF1715="ND",AF1715&lt;STD_01122025!$H$7),AH1715="ND"),"Pass","Fail"),IF(E1715="Flight",IF(AND(T1715&gt;STD_01122025!$J$3,U1715&lt;STD_01122025!$J$4,X1715&gt;STD_01122025!$J$6,OR(AF1715="ND",AF1715&lt;STD_01122025!$J$7),AH1715="ND"),"Pass","Fail"),""))))))</f>
        <v/>
      </c>
      <c r="AM1715" s="62" t="str">
        <f>IF(ISBLANK(B1715),"",IFERROR(IF(VLOOKUP(B1715,'Np PL4 Stock'!$A:$J,10,FALSE)="Np4",D1715-VLOOKUP(B1715,'Np PL4 Stock'!$A:$E,5,FALSE),D1715-VLOOKUP(B1715,'Np PL4 Stock'!$A:$E,5,FALSE)-1),""))</f>
        <v/>
      </c>
      <c r="AN1715" s="147"/>
      <c r="AO1715" s="147"/>
      <c r="AP1715" s="59"/>
      <c r="AQ1715" s="59"/>
      <c r="AR1715" s="59"/>
      <c r="AS1715" s="59"/>
      <c r="AT1715" s="73"/>
      <c r="AU1715" s="73"/>
      <c r="AV1715" s="73"/>
      <c r="AW1715" s="73"/>
      <c r="AX1715" s="84"/>
      <c r="AY1715" s="59"/>
      <c r="AZ1715" s="59"/>
      <c r="BA1715" s="59"/>
      <c r="BB1715" s="59"/>
      <c r="BC1715" s="59"/>
      <c r="BD1715" s="59"/>
      <c r="BE1715" s="84"/>
      <c r="BF1715" s="84"/>
      <c r="BG1715" s="84"/>
      <c r="BH1715" s="84"/>
      <c r="BI1715" s="85"/>
      <c r="BJ1715" s="86"/>
      <c r="BK1715" s="86"/>
      <c r="BL1715" s="86"/>
      <c r="BM1715" s="86"/>
      <c r="BN1715" s="86"/>
      <c r="BO1715" s="59"/>
      <c r="BP1715" s="69"/>
      <c r="BQ1715" s="92">
        <v>0</v>
      </c>
      <c r="BR1715" s="93">
        <v>0</v>
      </c>
      <c r="BS1715" s="94" t="str">
        <f t="shared" si="275"/>
        <v/>
      </c>
      <c r="BT1715" s="95">
        <v>0</v>
      </c>
      <c r="BU1715" s="101" t="str">
        <f t="shared" si="276"/>
        <v/>
      </c>
      <c r="BV1715" s="102" t="str">
        <f t="shared" si="277"/>
        <v>-</v>
      </c>
      <c r="BW1715" s="103"/>
      <c r="BX1715" s="104" t="str">
        <f t="shared" si="278"/>
        <v>-</v>
      </c>
      <c r="BY1715" s="105"/>
      <c r="BZ1715" s="103"/>
      <c r="CA1715" s="106"/>
      <c r="CB1715" s="107"/>
      <c r="CC1715" s="112"/>
      <c r="CD1715" s="106"/>
      <c r="CE1715" s="103"/>
      <c r="CF1715" s="113"/>
      <c r="CG1715" s="114"/>
    </row>
    <row r="1716" spans="1:85">
      <c r="A1716" s="53" t="str">
        <f t="shared" si="279"/>
        <v>--</v>
      </c>
      <c r="B1716" s="47" t="str">
        <f t="shared" si="280"/>
        <v>-</v>
      </c>
      <c r="C1716" s="153"/>
      <c r="D1716" s="49"/>
      <c r="E1716" s="50"/>
      <c r="F1716" s="51"/>
      <c r="G1716" s="59"/>
      <c r="H1716" s="51"/>
      <c r="I1716" s="59"/>
      <c r="J1716" s="60" t="str">
        <f>IF(ISBLANK(H1716),"",IFERROR(VLOOKUP(B1716,'Np PL4 Stock'!$A:$D,4,FALSE),""))</f>
        <v/>
      </c>
      <c r="K1716" s="61" t="str">
        <f>IF(ISBLANK(H1716),"",SUMIF('Np PL4 Stock'!$A:$A,B1716,'Np PL4 Stock'!$N:$N))</f>
        <v/>
      </c>
      <c r="L1716" s="62" t="str">
        <f>IF(ISBLANK(H1716),"",VLOOKUP(LEFT(B1716,5),Unit!A:B,2,FALSE))</f>
        <v/>
      </c>
      <c r="M1716" s="63" t="str">
        <f>IF(ISBLANK(H1716),"",IFERROR(VLOOKUP(B1716,'Np PL4 Stock'!$A:$T,20,FALSE),""))</f>
        <v/>
      </c>
      <c r="N1716" s="63" t="str">
        <f>IF(ISBLANK(H1716),"",IFERROR(VLOOKUP(B1716,'Np PL4 Stock'!$A:$U,21,FALSE),""))</f>
        <v/>
      </c>
      <c r="O1716" s="62" t="str">
        <f t="shared" si="273"/>
        <v/>
      </c>
      <c r="P1716" s="62" t="str">
        <f t="shared" si="271"/>
        <v/>
      </c>
      <c r="Q1716" s="67" t="str">
        <f t="shared" si="274"/>
        <v/>
      </c>
      <c r="R1716" s="67" t="str">
        <f t="shared" si="272"/>
        <v/>
      </c>
      <c r="S1716" s="59"/>
      <c r="T1716" s="147"/>
      <c r="U1716" s="147"/>
      <c r="V1716" s="59"/>
      <c r="W1716" s="59"/>
      <c r="X1716" s="59"/>
      <c r="Y1716" s="59"/>
      <c r="Z1716" s="59"/>
      <c r="AA1716" s="59"/>
      <c r="AB1716" s="59"/>
      <c r="AC1716" s="59"/>
      <c r="AD1716" s="59"/>
      <c r="AE1716" s="59"/>
      <c r="AF1716" s="73"/>
      <c r="AG1716" s="73"/>
      <c r="AH1716" s="73"/>
      <c r="AI1716" s="73"/>
      <c r="AJ1716" s="73"/>
      <c r="AK1716" s="73"/>
      <c r="AL1716" s="77" t="str">
        <f>IF(ISBLANK(S1716),"",IF(AJ1716="Fail","Fail",IF(E1716="PL4",IF(AND(T1716&gt;STD_01122025!$D$3,U1716&lt;STD_01122025!$D$4,OR(AF1716="ND",AF1716&lt;STD_01122025!$D$7),AH1716="ND"),"Pass","Fail"),IF(E1716="PL12",IF(AND(S1716&lt;STD_01122025!$F$2,T1716&gt;STD_01122025!$F$3,U1716&lt;STD_01122025!$F$4,V1716&gt;STD_01122025!$F$5,X1716&gt;STD_01122025!$F$6,OR(AF1716="ND",AF1716&lt;STD_01122025!$F$7),AH1716="ND"),"Pass","Fail"),IF(E1716="SuperPL",IF(AND(T1716&gt;STD_01122025!$H$3,U1716&lt;STD_01122025!$H$4,V1716&gt;STD_01122025!$H$5,X1716&gt;STD_01122025!$H$6,OR(AF1716="ND",AF1716&lt;STD_01122025!$H$7),AH1716="ND"),"Pass","Fail"),IF(E1716="Flight",IF(AND(T1716&gt;STD_01122025!$J$3,U1716&lt;STD_01122025!$J$4,X1716&gt;STD_01122025!$J$6,OR(AF1716="ND",AF1716&lt;STD_01122025!$J$7),AH1716="ND"),"Pass","Fail"),""))))))</f>
        <v/>
      </c>
      <c r="AM1716" s="62" t="str">
        <f>IF(ISBLANK(B1716),"",IFERROR(IF(VLOOKUP(B1716,'Np PL4 Stock'!$A:$J,10,FALSE)="Np4",D1716-VLOOKUP(B1716,'Np PL4 Stock'!$A:$E,5,FALSE),D1716-VLOOKUP(B1716,'Np PL4 Stock'!$A:$E,5,FALSE)-1),""))</f>
        <v/>
      </c>
      <c r="AN1716" s="147"/>
      <c r="AO1716" s="147"/>
      <c r="AP1716" s="59"/>
      <c r="AQ1716" s="59"/>
      <c r="AR1716" s="59"/>
      <c r="AS1716" s="59"/>
      <c r="AT1716" s="73"/>
      <c r="AU1716" s="73"/>
      <c r="AV1716" s="73"/>
      <c r="AW1716" s="73"/>
      <c r="AX1716" s="84"/>
      <c r="AY1716" s="59"/>
      <c r="AZ1716" s="59"/>
      <c r="BA1716" s="59"/>
      <c r="BB1716" s="59"/>
      <c r="BC1716" s="59"/>
      <c r="BD1716" s="59"/>
      <c r="BE1716" s="84"/>
      <c r="BF1716" s="84"/>
      <c r="BG1716" s="84"/>
      <c r="BH1716" s="84"/>
      <c r="BI1716" s="85"/>
      <c r="BJ1716" s="86"/>
      <c r="BK1716" s="86"/>
      <c r="BL1716" s="86"/>
      <c r="BM1716" s="86"/>
      <c r="BN1716" s="86"/>
      <c r="BO1716" s="59"/>
      <c r="BP1716" s="69"/>
      <c r="BQ1716" s="92">
        <v>0</v>
      </c>
      <c r="BR1716" s="93">
        <v>0</v>
      </c>
      <c r="BS1716" s="94" t="str">
        <f t="shared" si="275"/>
        <v/>
      </c>
      <c r="BT1716" s="95">
        <v>0</v>
      </c>
      <c r="BU1716" s="101" t="str">
        <f t="shared" si="276"/>
        <v/>
      </c>
      <c r="BV1716" s="102" t="str">
        <f t="shared" si="277"/>
        <v>-</v>
      </c>
      <c r="BW1716" s="103"/>
      <c r="BX1716" s="104" t="str">
        <f t="shared" si="278"/>
        <v>-</v>
      </c>
      <c r="BY1716" s="105"/>
      <c r="BZ1716" s="103"/>
      <c r="CA1716" s="106"/>
      <c r="CB1716" s="107"/>
      <c r="CC1716" s="112"/>
      <c r="CD1716" s="106"/>
      <c r="CE1716" s="103"/>
      <c r="CF1716" s="113"/>
      <c r="CG1716" s="114"/>
    </row>
    <row r="1717" spans="1:85">
      <c r="A1717" s="53" t="str">
        <f t="shared" si="279"/>
        <v>--</v>
      </c>
      <c r="B1717" s="47" t="str">
        <f t="shared" si="280"/>
        <v>-</v>
      </c>
      <c r="C1717" s="153"/>
      <c r="D1717" s="49"/>
      <c r="E1717" s="50"/>
      <c r="F1717" s="51"/>
      <c r="G1717" s="59"/>
      <c r="H1717" s="51"/>
      <c r="I1717" s="59"/>
      <c r="J1717" s="60" t="str">
        <f>IF(ISBLANK(H1717),"",IFERROR(VLOOKUP(B1717,'Np PL4 Stock'!$A:$D,4,FALSE),""))</f>
        <v/>
      </c>
      <c r="K1717" s="61" t="str">
        <f>IF(ISBLANK(H1717),"",SUMIF('Np PL4 Stock'!$A:$A,B1717,'Np PL4 Stock'!$N:$N))</f>
        <v/>
      </c>
      <c r="L1717" s="62" t="str">
        <f>IF(ISBLANK(H1717),"",VLOOKUP(LEFT(B1717,5),Unit!A:B,2,FALSE))</f>
        <v/>
      </c>
      <c r="M1717" s="63" t="str">
        <f>IF(ISBLANK(H1717),"",IFERROR(VLOOKUP(B1717,'Np PL4 Stock'!$A:$T,20,FALSE),""))</f>
        <v/>
      </c>
      <c r="N1717" s="63" t="str">
        <f>IF(ISBLANK(H1717),"",IFERROR(VLOOKUP(B1717,'Np PL4 Stock'!$A:$U,21,FALSE),""))</f>
        <v/>
      </c>
      <c r="O1717" s="62" t="str">
        <f t="shared" si="273"/>
        <v/>
      </c>
      <c r="P1717" s="62" t="str">
        <f t="shared" si="271"/>
        <v/>
      </c>
      <c r="Q1717" s="67" t="str">
        <f t="shared" si="274"/>
        <v/>
      </c>
      <c r="R1717" s="67" t="str">
        <f t="shared" si="272"/>
        <v/>
      </c>
      <c r="S1717" s="59"/>
      <c r="T1717" s="147"/>
      <c r="U1717" s="147"/>
      <c r="V1717" s="59"/>
      <c r="W1717" s="59"/>
      <c r="X1717" s="59"/>
      <c r="Y1717" s="59"/>
      <c r="Z1717" s="59"/>
      <c r="AA1717" s="59"/>
      <c r="AB1717" s="59"/>
      <c r="AC1717" s="59"/>
      <c r="AD1717" s="59"/>
      <c r="AE1717" s="59"/>
      <c r="AF1717" s="73"/>
      <c r="AG1717" s="73"/>
      <c r="AH1717" s="73"/>
      <c r="AI1717" s="73"/>
      <c r="AJ1717" s="73"/>
      <c r="AK1717" s="73"/>
      <c r="AL1717" s="77" t="str">
        <f>IF(ISBLANK(S1717),"",IF(AJ1717="Fail","Fail",IF(E1717="PL4",IF(AND(T1717&gt;STD_01122025!$D$3,U1717&lt;STD_01122025!$D$4,OR(AF1717="ND",AF1717&lt;STD_01122025!$D$7),AH1717="ND"),"Pass","Fail"),IF(E1717="PL12",IF(AND(S1717&lt;STD_01122025!$F$2,T1717&gt;STD_01122025!$F$3,U1717&lt;STD_01122025!$F$4,V1717&gt;STD_01122025!$F$5,X1717&gt;STD_01122025!$F$6,OR(AF1717="ND",AF1717&lt;STD_01122025!$F$7),AH1717="ND"),"Pass","Fail"),IF(E1717="SuperPL",IF(AND(T1717&gt;STD_01122025!$H$3,U1717&lt;STD_01122025!$H$4,V1717&gt;STD_01122025!$H$5,X1717&gt;STD_01122025!$H$6,OR(AF1717="ND",AF1717&lt;STD_01122025!$H$7),AH1717="ND"),"Pass","Fail"),IF(E1717="Flight",IF(AND(T1717&gt;STD_01122025!$J$3,U1717&lt;STD_01122025!$J$4,X1717&gt;STD_01122025!$J$6,OR(AF1717="ND",AF1717&lt;STD_01122025!$J$7),AH1717="ND"),"Pass","Fail"),""))))))</f>
        <v/>
      </c>
      <c r="AM1717" s="62" t="str">
        <f>IF(ISBLANK(B1717),"",IFERROR(IF(VLOOKUP(B1717,'Np PL4 Stock'!$A:$J,10,FALSE)="Np4",D1717-VLOOKUP(B1717,'Np PL4 Stock'!$A:$E,5,FALSE),D1717-VLOOKUP(B1717,'Np PL4 Stock'!$A:$E,5,FALSE)-1),""))</f>
        <v/>
      </c>
      <c r="AN1717" s="147"/>
      <c r="AO1717" s="147"/>
      <c r="AP1717" s="59"/>
      <c r="AQ1717" s="59"/>
      <c r="AR1717" s="59"/>
      <c r="AS1717" s="59"/>
      <c r="AT1717" s="73"/>
      <c r="AU1717" s="73"/>
      <c r="AV1717" s="73"/>
      <c r="AW1717" s="73"/>
      <c r="AX1717" s="84"/>
      <c r="AY1717" s="59"/>
      <c r="AZ1717" s="59"/>
      <c r="BA1717" s="59"/>
      <c r="BB1717" s="59"/>
      <c r="BC1717" s="59"/>
      <c r="BD1717" s="59"/>
      <c r="BE1717" s="84"/>
      <c r="BF1717" s="84"/>
      <c r="BG1717" s="84"/>
      <c r="BH1717" s="84"/>
      <c r="BI1717" s="85"/>
      <c r="BJ1717" s="86"/>
      <c r="BK1717" s="86"/>
      <c r="BL1717" s="86"/>
      <c r="BM1717" s="86"/>
      <c r="BN1717" s="86"/>
      <c r="BO1717" s="59"/>
      <c r="BP1717" s="69"/>
      <c r="BQ1717" s="92">
        <v>0</v>
      </c>
      <c r="BR1717" s="93">
        <v>0</v>
      </c>
      <c r="BS1717" s="94" t="str">
        <f t="shared" si="275"/>
        <v/>
      </c>
      <c r="BT1717" s="95">
        <v>0</v>
      </c>
      <c r="BU1717" s="101" t="str">
        <f t="shared" si="276"/>
        <v/>
      </c>
      <c r="BV1717" s="102" t="str">
        <f t="shared" si="277"/>
        <v>-</v>
      </c>
      <c r="BW1717" s="103"/>
      <c r="BX1717" s="104" t="str">
        <f t="shared" si="278"/>
        <v>-</v>
      </c>
      <c r="BY1717" s="105"/>
      <c r="BZ1717" s="103"/>
      <c r="CA1717" s="106"/>
      <c r="CB1717" s="107"/>
      <c r="CC1717" s="112"/>
      <c r="CD1717" s="106"/>
      <c r="CE1717" s="103"/>
      <c r="CF1717" s="113"/>
      <c r="CG1717" s="114"/>
    </row>
    <row r="1718" spans="1:85">
      <c r="A1718" s="53" t="str">
        <f t="shared" si="279"/>
        <v>--</v>
      </c>
      <c r="B1718" s="47" t="str">
        <f t="shared" si="280"/>
        <v>-</v>
      </c>
      <c r="C1718" s="153"/>
      <c r="D1718" s="49"/>
      <c r="E1718" s="50"/>
      <c r="F1718" s="51"/>
      <c r="G1718" s="59"/>
      <c r="H1718" s="51"/>
      <c r="I1718" s="59"/>
      <c r="J1718" s="60" t="str">
        <f>IF(ISBLANK(H1718),"",IFERROR(VLOOKUP(B1718,'Np PL4 Stock'!$A:$D,4,FALSE),""))</f>
        <v/>
      </c>
      <c r="K1718" s="61" t="str">
        <f>IF(ISBLANK(H1718),"",SUMIF('Np PL4 Stock'!$A:$A,B1718,'Np PL4 Stock'!$N:$N))</f>
        <v/>
      </c>
      <c r="L1718" s="62" t="str">
        <f>IF(ISBLANK(H1718),"",VLOOKUP(LEFT(B1718,5),Unit!A:B,2,FALSE))</f>
        <v/>
      </c>
      <c r="M1718" s="63" t="str">
        <f>IF(ISBLANK(H1718),"",IFERROR(VLOOKUP(B1718,'Np PL4 Stock'!$A:$T,20,FALSE),""))</f>
        <v/>
      </c>
      <c r="N1718" s="63" t="str">
        <f>IF(ISBLANK(H1718),"",IFERROR(VLOOKUP(B1718,'Np PL4 Stock'!$A:$U,21,FALSE),""))</f>
        <v/>
      </c>
      <c r="O1718" s="62" t="str">
        <f t="shared" si="273"/>
        <v/>
      </c>
      <c r="P1718" s="62" t="str">
        <f t="shared" si="271"/>
        <v/>
      </c>
      <c r="Q1718" s="67" t="str">
        <f t="shared" si="274"/>
        <v/>
      </c>
      <c r="R1718" s="67" t="str">
        <f t="shared" si="272"/>
        <v/>
      </c>
      <c r="S1718" s="59"/>
      <c r="T1718" s="147"/>
      <c r="U1718" s="147"/>
      <c r="V1718" s="59"/>
      <c r="W1718" s="59"/>
      <c r="X1718" s="59"/>
      <c r="Y1718" s="59"/>
      <c r="Z1718" s="59"/>
      <c r="AA1718" s="59"/>
      <c r="AB1718" s="59"/>
      <c r="AC1718" s="59"/>
      <c r="AD1718" s="59"/>
      <c r="AE1718" s="59"/>
      <c r="AF1718" s="73"/>
      <c r="AG1718" s="73"/>
      <c r="AH1718" s="73"/>
      <c r="AI1718" s="73"/>
      <c r="AJ1718" s="73"/>
      <c r="AK1718" s="73"/>
      <c r="AL1718" s="77" t="str">
        <f>IF(ISBLANK(S1718),"",IF(AJ1718="Fail","Fail",IF(E1718="PL4",IF(AND(T1718&gt;STD_01122025!$D$3,U1718&lt;STD_01122025!$D$4,OR(AF1718="ND",AF1718&lt;STD_01122025!$D$7),AH1718="ND"),"Pass","Fail"),IF(E1718="PL12",IF(AND(S1718&lt;STD_01122025!$F$2,T1718&gt;STD_01122025!$F$3,U1718&lt;STD_01122025!$F$4,V1718&gt;STD_01122025!$F$5,X1718&gt;STD_01122025!$F$6,OR(AF1718="ND",AF1718&lt;STD_01122025!$F$7),AH1718="ND"),"Pass","Fail"),IF(E1718="SuperPL",IF(AND(T1718&gt;STD_01122025!$H$3,U1718&lt;STD_01122025!$H$4,V1718&gt;STD_01122025!$H$5,X1718&gt;STD_01122025!$H$6,OR(AF1718="ND",AF1718&lt;STD_01122025!$H$7),AH1718="ND"),"Pass","Fail"),IF(E1718="Flight",IF(AND(T1718&gt;STD_01122025!$J$3,U1718&lt;STD_01122025!$J$4,X1718&gt;STD_01122025!$J$6,OR(AF1718="ND",AF1718&lt;STD_01122025!$J$7),AH1718="ND"),"Pass","Fail"),""))))))</f>
        <v/>
      </c>
      <c r="AM1718" s="62" t="str">
        <f>IF(ISBLANK(B1718),"",IFERROR(IF(VLOOKUP(B1718,'Np PL4 Stock'!$A:$J,10,FALSE)="Np4",D1718-VLOOKUP(B1718,'Np PL4 Stock'!$A:$E,5,FALSE),D1718-VLOOKUP(B1718,'Np PL4 Stock'!$A:$E,5,FALSE)-1),""))</f>
        <v/>
      </c>
      <c r="AN1718" s="147"/>
      <c r="AO1718" s="147"/>
      <c r="AP1718" s="59"/>
      <c r="AQ1718" s="59"/>
      <c r="AR1718" s="59"/>
      <c r="AS1718" s="59"/>
      <c r="AT1718" s="73"/>
      <c r="AU1718" s="73"/>
      <c r="AV1718" s="73"/>
      <c r="AW1718" s="73"/>
      <c r="AX1718" s="84"/>
      <c r="AY1718" s="59"/>
      <c r="AZ1718" s="59"/>
      <c r="BA1718" s="59"/>
      <c r="BB1718" s="59"/>
      <c r="BC1718" s="59"/>
      <c r="BD1718" s="59"/>
      <c r="BE1718" s="84"/>
      <c r="BF1718" s="84"/>
      <c r="BG1718" s="84"/>
      <c r="BH1718" s="84"/>
      <c r="BI1718" s="85"/>
      <c r="BJ1718" s="86"/>
      <c r="BK1718" s="86"/>
      <c r="BL1718" s="86"/>
      <c r="BM1718" s="86"/>
      <c r="BN1718" s="86"/>
      <c r="BO1718" s="59"/>
      <c r="BP1718" s="69"/>
      <c r="BQ1718" s="92">
        <v>0</v>
      </c>
      <c r="BR1718" s="93">
        <v>0</v>
      </c>
      <c r="BS1718" s="94" t="str">
        <f t="shared" si="275"/>
        <v/>
      </c>
      <c r="BT1718" s="95">
        <v>0</v>
      </c>
      <c r="BU1718" s="101" t="str">
        <f t="shared" si="276"/>
        <v/>
      </c>
      <c r="BV1718" s="102" t="str">
        <f t="shared" si="277"/>
        <v>-</v>
      </c>
      <c r="BW1718" s="103"/>
      <c r="BX1718" s="104" t="str">
        <f t="shared" si="278"/>
        <v>-</v>
      </c>
      <c r="BY1718" s="105"/>
      <c r="BZ1718" s="103"/>
      <c r="CA1718" s="106"/>
      <c r="CB1718" s="107"/>
      <c r="CC1718" s="112"/>
      <c r="CD1718" s="106"/>
      <c r="CE1718" s="103"/>
      <c r="CF1718" s="113"/>
      <c r="CG1718" s="114"/>
    </row>
    <row r="1719" spans="1:85">
      <c r="A1719" s="53" t="str">
        <f t="shared" si="279"/>
        <v>--</v>
      </c>
      <c r="B1719" s="47" t="str">
        <f t="shared" si="280"/>
        <v>-</v>
      </c>
      <c r="C1719" s="153"/>
      <c r="D1719" s="49"/>
      <c r="E1719" s="50"/>
      <c r="F1719" s="51"/>
      <c r="G1719" s="59"/>
      <c r="H1719" s="51"/>
      <c r="I1719" s="59"/>
      <c r="J1719" s="60" t="str">
        <f>IF(ISBLANK(H1719),"",IFERROR(VLOOKUP(B1719,'Np PL4 Stock'!$A:$D,4,FALSE),""))</f>
        <v/>
      </c>
      <c r="K1719" s="61" t="str">
        <f>IF(ISBLANK(H1719),"",SUMIF('Np PL4 Stock'!$A:$A,B1719,'Np PL4 Stock'!$N:$N))</f>
        <v/>
      </c>
      <c r="L1719" s="62" t="str">
        <f>IF(ISBLANK(H1719),"",VLOOKUP(LEFT(B1719,5),Unit!A:B,2,FALSE))</f>
        <v/>
      </c>
      <c r="M1719" s="63" t="str">
        <f>IF(ISBLANK(H1719),"",IFERROR(VLOOKUP(B1719,'Np PL4 Stock'!$A:$T,20,FALSE),""))</f>
        <v/>
      </c>
      <c r="N1719" s="63" t="str">
        <f>IF(ISBLANK(H1719),"",IFERROR(VLOOKUP(B1719,'Np PL4 Stock'!$A:$U,21,FALSE),""))</f>
        <v/>
      </c>
      <c r="O1719" s="62" t="str">
        <f t="shared" si="273"/>
        <v/>
      </c>
      <c r="P1719" s="62" t="str">
        <f t="shared" si="271"/>
        <v/>
      </c>
      <c r="Q1719" s="67" t="str">
        <f t="shared" si="274"/>
        <v/>
      </c>
      <c r="R1719" s="67" t="str">
        <f t="shared" si="272"/>
        <v/>
      </c>
      <c r="S1719" s="59"/>
      <c r="T1719" s="147"/>
      <c r="U1719" s="147"/>
      <c r="V1719" s="59"/>
      <c r="W1719" s="59"/>
      <c r="X1719" s="59"/>
      <c r="Y1719" s="59"/>
      <c r="Z1719" s="59"/>
      <c r="AA1719" s="59"/>
      <c r="AB1719" s="59"/>
      <c r="AC1719" s="59"/>
      <c r="AD1719" s="59"/>
      <c r="AE1719" s="59"/>
      <c r="AF1719" s="73"/>
      <c r="AG1719" s="73"/>
      <c r="AH1719" s="73"/>
      <c r="AI1719" s="73"/>
      <c r="AJ1719" s="73"/>
      <c r="AK1719" s="73"/>
      <c r="AL1719" s="77" t="str">
        <f>IF(ISBLANK(S1719),"",IF(AJ1719="Fail","Fail",IF(E1719="PL4",IF(AND(T1719&gt;STD_01122025!$D$3,U1719&lt;STD_01122025!$D$4,OR(AF1719="ND",AF1719&lt;STD_01122025!$D$7),AH1719="ND"),"Pass","Fail"),IF(E1719="PL12",IF(AND(S1719&lt;STD_01122025!$F$2,T1719&gt;STD_01122025!$F$3,U1719&lt;STD_01122025!$F$4,V1719&gt;STD_01122025!$F$5,X1719&gt;STD_01122025!$F$6,OR(AF1719="ND",AF1719&lt;STD_01122025!$F$7),AH1719="ND"),"Pass","Fail"),IF(E1719="SuperPL",IF(AND(T1719&gt;STD_01122025!$H$3,U1719&lt;STD_01122025!$H$4,V1719&gt;STD_01122025!$H$5,X1719&gt;STD_01122025!$H$6,OR(AF1719="ND",AF1719&lt;STD_01122025!$H$7),AH1719="ND"),"Pass","Fail"),IF(E1719="Flight",IF(AND(T1719&gt;STD_01122025!$J$3,U1719&lt;STD_01122025!$J$4,X1719&gt;STD_01122025!$J$6,OR(AF1719="ND",AF1719&lt;STD_01122025!$J$7),AH1719="ND"),"Pass","Fail"),""))))))</f>
        <v/>
      </c>
      <c r="AM1719" s="62" t="str">
        <f>IF(ISBLANK(B1719),"",IFERROR(IF(VLOOKUP(B1719,'Np PL4 Stock'!$A:$J,10,FALSE)="Np4",D1719-VLOOKUP(B1719,'Np PL4 Stock'!$A:$E,5,FALSE),D1719-VLOOKUP(B1719,'Np PL4 Stock'!$A:$E,5,FALSE)-1),""))</f>
        <v/>
      </c>
      <c r="AN1719" s="147"/>
      <c r="AO1719" s="147"/>
      <c r="AP1719" s="59"/>
      <c r="AQ1719" s="59"/>
      <c r="AR1719" s="59"/>
      <c r="AS1719" s="59"/>
      <c r="AT1719" s="73"/>
      <c r="AU1719" s="73"/>
      <c r="AV1719" s="73"/>
      <c r="AW1719" s="73"/>
      <c r="AX1719" s="84"/>
      <c r="AY1719" s="59"/>
      <c r="AZ1719" s="59"/>
      <c r="BA1719" s="59"/>
      <c r="BB1719" s="59"/>
      <c r="BC1719" s="59"/>
      <c r="BD1719" s="59"/>
      <c r="BE1719" s="84"/>
      <c r="BF1719" s="84"/>
      <c r="BG1719" s="84"/>
      <c r="BH1719" s="84"/>
      <c r="BI1719" s="85"/>
      <c r="BJ1719" s="86"/>
      <c r="BK1719" s="86"/>
      <c r="BL1719" s="86"/>
      <c r="BM1719" s="86"/>
      <c r="BN1719" s="86"/>
      <c r="BO1719" s="59"/>
      <c r="BP1719" s="69"/>
      <c r="BQ1719" s="92">
        <v>0</v>
      </c>
      <c r="BR1719" s="93">
        <v>0</v>
      </c>
      <c r="BS1719" s="94" t="str">
        <f t="shared" si="275"/>
        <v/>
      </c>
      <c r="BT1719" s="95">
        <v>0</v>
      </c>
      <c r="BU1719" s="101" t="str">
        <f t="shared" si="276"/>
        <v/>
      </c>
      <c r="BV1719" s="102" t="str">
        <f t="shared" si="277"/>
        <v>-</v>
      </c>
      <c r="BW1719" s="103"/>
      <c r="BX1719" s="104" t="str">
        <f t="shared" si="278"/>
        <v>-</v>
      </c>
      <c r="BY1719" s="105"/>
      <c r="BZ1719" s="103"/>
      <c r="CA1719" s="106"/>
      <c r="CB1719" s="107"/>
      <c r="CC1719" s="112"/>
      <c r="CD1719" s="106"/>
      <c r="CE1719" s="103"/>
      <c r="CF1719" s="113"/>
      <c r="CG1719" s="114"/>
    </row>
    <row r="1720" spans="1:85">
      <c r="A1720" s="53" t="str">
        <f t="shared" si="279"/>
        <v>--</v>
      </c>
      <c r="B1720" s="47" t="str">
        <f t="shared" si="280"/>
        <v>-</v>
      </c>
      <c r="C1720" s="153"/>
      <c r="D1720" s="49"/>
      <c r="E1720" s="50"/>
      <c r="F1720" s="51"/>
      <c r="G1720" s="59"/>
      <c r="H1720" s="51"/>
      <c r="I1720" s="59"/>
      <c r="J1720" s="60" t="str">
        <f>IF(ISBLANK(H1720),"",IFERROR(VLOOKUP(B1720,'Np PL4 Stock'!$A:$D,4,FALSE),""))</f>
        <v/>
      </c>
      <c r="K1720" s="61" t="str">
        <f>IF(ISBLANK(H1720),"",SUMIF('Np PL4 Stock'!$A:$A,B1720,'Np PL4 Stock'!$N:$N))</f>
        <v/>
      </c>
      <c r="L1720" s="62" t="str">
        <f>IF(ISBLANK(H1720),"",VLOOKUP(LEFT(B1720,5),Unit!A:B,2,FALSE))</f>
        <v/>
      </c>
      <c r="M1720" s="63" t="str">
        <f>IF(ISBLANK(H1720),"",IFERROR(VLOOKUP(B1720,'Np PL4 Stock'!$A:$T,20,FALSE),""))</f>
        <v/>
      </c>
      <c r="N1720" s="63" t="str">
        <f>IF(ISBLANK(H1720),"",IFERROR(VLOOKUP(B1720,'Np PL4 Stock'!$A:$U,21,FALSE),""))</f>
        <v/>
      </c>
      <c r="O1720" s="62" t="str">
        <f t="shared" si="273"/>
        <v/>
      </c>
      <c r="P1720" s="62" t="str">
        <f t="shared" si="271"/>
        <v/>
      </c>
      <c r="Q1720" s="67" t="str">
        <f t="shared" si="274"/>
        <v/>
      </c>
      <c r="R1720" s="67" t="str">
        <f t="shared" si="272"/>
        <v/>
      </c>
      <c r="S1720" s="59"/>
      <c r="T1720" s="147"/>
      <c r="U1720" s="147"/>
      <c r="V1720" s="59"/>
      <c r="W1720" s="59"/>
      <c r="X1720" s="59"/>
      <c r="Y1720" s="59"/>
      <c r="Z1720" s="59"/>
      <c r="AA1720" s="59"/>
      <c r="AB1720" s="59"/>
      <c r="AC1720" s="59"/>
      <c r="AD1720" s="59"/>
      <c r="AE1720" s="59"/>
      <c r="AF1720" s="73"/>
      <c r="AG1720" s="73"/>
      <c r="AH1720" s="73"/>
      <c r="AI1720" s="73"/>
      <c r="AJ1720" s="73"/>
      <c r="AK1720" s="73"/>
      <c r="AL1720" s="77" t="str">
        <f>IF(ISBLANK(S1720),"",IF(AJ1720="Fail","Fail",IF(E1720="PL4",IF(AND(T1720&gt;STD_01122025!$D$3,U1720&lt;STD_01122025!$D$4,OR(AF1720="ND",AF1720&lt;STD_01122025!$D$7),AH1720="ND"),"Pass","Fail"),IF(E1720="PL12",IF(AND(S1720&lt;STD_01122025!$F$2,T1720&gt;STD_01122025!$F$3,U1720&lt;STD_01122025!$F$4,V1720&gt;STD_01122025!$F$5,X1720&gt;STD_01122025!$F$6,OR(AF1720="ND",AF1720&lt;STD_01122025!$F$7),AH1720="ND"),"Pass","Fail"),IF(E1720="SuperPL",IF(AND(T1720&gt;STD_01122025!$H$3,U1720&lt;STD_01122025!$H$4,V1720&gt;STD_01122025!$H$5,X1720&gt;STD_01122025!$H$6,OR(AF1720="ND",AF1720&lt;STD_01122025!$H$7),AH1720="ND"),"Pass","Fail"),IF(E1720="Flight",IF(AND(T1720&gt;STD_01122025!$J$3,U1720&lt;STD_01122025!$J$4,X1720&gt;STD_01122025!$J$6,OR(AF1720="ND",AF1720&lt;STD_01122025!$J$7),AH1720="ND"),"Pass","Fail"),""))))))</f>
        <v/>
      </c>
      <c r="AM1720" s="62" t="str">
        <f>IF(ISBLANK(B1720),"",IFERROR(IF(VLOOKUP(B1720,'Np PL4 Stock'!$A:$J,10,FALSE)="Np4",D1720-VLOOKUP(B1720,'Np PL4 Stock'!$A:$E,5,FALSE),D1720-VLOOKUP(B1720,'Np PL4 Stock'!$A:$E,5,FALSE)-1),""))</f>
        <v/>
      </c>
      <c r="AN1720" s="147"/>
      <c r="AO1720" s="147"/>
      <c r="AP1720" s="59"/>
      <c r="AQ1720" s="59"/>
      <c r="AR1720" s="59"/>
      <c r="AS1720" s="59"/>
      <c r="AT1720" s="73"/>
      <c r="AU1720" s="73"/>
      <c r="AV1720" s="73"/>
      <c r="AW1720" s="73"/>
      <c r="AX1720" s="84"/>
      <c r="AY1720" s="59"/>
      <c r="AZ1720" s="59"/>
      <c r="BA1720" s="59"/>
      <c r="BB1720" s="59"/>
      <c r="BC1720" s="59"/>
      <c r="BD1720" s="59"/>
      <c r="BE1720" s="84"/>
      <c r="BF1720" s="84"/>
      <c r="BG1720" s="84"/>
      <c r="BH1720" s="84"/>
      <c r="BI1720" s="85"/>
      <c r="BJ1720" s="86"/>
      <c r="BK1720" s="86"/>
      <c r="BL1720" s="86"/>
      <c r="BM1720" s="86"/>
      <c r="BN1720" s="86"/>
      <c r="BO1720" s="59"/>
      <c r="BP1720" s="69"/>
      <c r="BQ1720" s="92">
        <v>0</v>
      </c>
      <c r="BR1720" s="93">
        <v>0</v>
      </c>
      <c r="BS1720" s="94" t="str">
        <f t="shared" si="275"/>
        <v/>
      </c>
      <c r="BT1720" s="95">
        <v>0</v>
      </c>
      <c r="BU1720" s="101" t="str">
        <f t="shared" si="276"/>
        <v/>
      </c>
      <c r="BV1720" s="102" t="str">
        <f t="shared" si="277"/>
        <v>-</v>
      </c>
      <c r="BW1720" s="103"/>
      <c r="BX1720" s="104" t="str">
        <f t="shared" si="278"/>
        <v>-</v>
      </c>
      <c r="BY1720" s="105"/>
      <c r="BZ1720" s="103"/>
      <c r="CA1720" s="106"/>
      <c r="CB1720" s="107"/>
      <c r="CC1720" s="112"/>
      <c r="CD1720" s="106"/>
      <c r="CE1720" s="103"/>
      <c r="CF1720" s="113"/>
      <c r="CG1720" s="114"/>
    </row>
    <row r="1721" spans="1:85">
      <c r="A1721" s="53" t="str">
        <f t="shared" si="279"/>
        <v>--</v>
      </c>
      <c r="B1721" s="47" t="str">
        <f t="shared" si="280"/>
        <v>-</v>
      </c>
      <c r="C1721" s="153"/>
      <c r="D1721" s="49"/>
      <c r="E1721" s="50"/>
      <c r="F1721" s="51"/>
      <c r="G1721" s="59"/>
      <c r="H1721" s="51"/>
      <c r="I1721" s="59"/>
      <c r="J1721" s="60" t="str">
        <f>IF(ISBLANK(H1721),"",IFERROR(VLOOKUP(B1721,'Np PL4 Stock'!$A:$D,4,FALSE),""))</f>
        <v/>
      </c>
      <c r="K1721" s="61" t="str">
        <f>IF(ISBLANK(H1721),"",SUMIF('Np PL4 Stock'!$A:$A,B1721,'Np PL4 Stock'!$N:$N))</f>
        <v/>
      </c>
      <c r="L1721" s="62" t="str">
        <f>IF(ISBLANK(H1721),"",VLOOKUP(LEFT(B1721,5),Unit!A:B,2,FALSE))</f>
        <v/>
      </c>
      <c r="M1721" s="63" t="str">
        <f>IF(ISBLANK(H1721),"",IFERROR(VLOOKUP(B1721,'Np PL4 Stock'!$A:$T,20,FALSE),""))</f>
        <v/>
      </c>
      <c r="N1721" s="63" t="str">
        <f>IF(ISBLANK(H1721),"",IFERROR(VLOOKUP(B1721,'Np PL4 Stock'!$A:$U,21,FALSE),""))</f>
        <v/>
      </c>
      <c r="O1721" s="62" t="str">
        <f t="shared" si="273"/>
        <v/>
      </c>
      <c r="P1721" s="62" t="str">
        <f t="shared" si="271"/>
        <v/>
      </c>
      <c r="Q1721" s="67" t="str">
        <f t="shared" si="274"/>
        <v/>
      </c>
      <c r="R1721" s="67" t="str">
        <f t="shared" si="272"/>
        <v/>
      </c>
      <c r="S1721" s="59"/>
      <c r="T1721" s="147"/>
      <c r="U1721" s="147"/>
      <c r="V1721" s="59"/>
      <c r="W1721" s="59"/>
      <c r="X1721" s="59"/>
      <c r="Y1721" s="59"/>
      <c r="Z1721" s="59"/>
      <c r="AA1721" s="59"/>
      <c r="AB1721" s="59"/>
      <c r="AC1721" s="59"/>
      <c r="AD1721" s="59"/>
      <c r="AE1721" s="59"/>
      <c r="AF1721" s="73"/>
      <c r="AG1721" s="73"/>
      <c r="AH1721" s="73"/>
      <c r="AI1721" s="73"/>
      <c r="AJ1721" s="73"/>
      <c r="AK1721" s="73"/>
      <c r="AL1721" s="77" t="str">
        <f>IF(ISBLANK(S1721),"",IF(AJ1721="Fail","Fail",IF(E1721="PL4",IF(AND(T1721&gt;STD_01122025!$D$3,U1721&lt;STD_01122025!$D$4,OR(AF1721="ND",AF1721&lt;STD_01122025!$D$7),AH1721="ND"),"Pass","Fail"),IF(E1721="PL12",IF(AND(S1721&lt;STD_01122025!$F$2,T1721&gt;STD_01122025!$F$3,U1721&lt;STD_01122025!$F$4,V1721&gt;STD_01122025!$F$5,X1721&gt;STD_01122025!$F$6,OR(AF1721="ND",AF1721&lt;STD_01122025!$F$7),AH1721="ND"),"Pass","Fail"),IF(E1721="SuperPL",IF(AND(T1721&gt;STD_01122025!$H$3,U1721&lt;STD_01122025!$H$4,V1721&gt;STD_01122025!$H$5,X1721&gt;STD_01122025!$H$6,OR(AF1721="ND",AF1721&lt;STD_01122025!$H$7),AH1721="ND"),"Pass","Fail"),IF(E1721="Flight",IF(AND(T1721&gt;STD_01122025!$J$3,U1721&lt;STD_01122025!$J$4,X1721&gt;STD_01122025!$J$6,OR(AF1721="ND",AF1721&lt;STD_01122025!$J$7),AH1721="ND"),"Pass","Fail"),""))))))</f>
        <v/>
      </c>
      <c r="AM1721" s="62" t="str">
        <f>IF(ISBLANK(B1721),"",IFERROR(IF(VLOOKUP(B1721,'Np PL4 Stock'!$A:$J,10,FALSE)="Np4",D1721-VLOOKUP(B1721,'Np PL4 Stock'!$A:$E,5,FALSE),D1721-VLOOKUP(B1721,'Np PL4 Stock'!$A:$E,5,FALSE)-1),""))</f>
        <v/>
      </c>
      <c r="AN1721" s="147"/>
      <c r="AO1721" s="147"/>
      <c r="AP1721" s="59"/>
      <c r="AQ1721" s="59"/>
      <c r="AR1721" s="59"/>
      <c r="AS1721" s="59"/>
      <c r="AT1721" s="73"/>
      <c r="AU1721" s="73"/>
      <c r="AV1721" s="73"/>
      <c r="AW1721" s="73"/>
      <c r="AX1721" s="84"/>
      <c r="AY1721" s="59"/>
      <c r="AZ1721" s="59"/>
      <c r="BA1721" s="59"/>
      <c r="BB1721" s="59"/>
      <c r="BC1721" s="59"/>
      <c r="BD1721" s="59"/>
      <c r="BE1721" s="84"/>
      <c r="BF1721" s="84"/>
      <c r="BG1721" s="84"/>
      <c r="BH1721" s="84"/>
      <c r="BI1721" s="85"/>
      <c r="BJ1721" s="86"/>
      <c r="BK1721" s="86"/>
      <c r="BL1721" s="86"/>
      <c r="BM1721" s="86"/>
      <c r="BN1721" s="86"/>
      <c r="BO1721" s="59"/>
      <c r="BP1721" s="69"/>
      <c r="BQ1721" s="92">
        <v>0</v>
      </c>
      <c r="BR1721" s="93">
        <v>0</v>
      </c>
      <c r="BS1721" s="94" t="str">
        <f t="shared" si="275"/>
        <v/>
      </c>
      <c r="BT1721" s="95">
        <v>0</v>
      </c>
      <c r="BU1721" s="101" t="str">
        <f t="shared" si="276"/>
        <v/>
      </c>
      <c r="BV1721" s="102" t="str">
        <f t="shared" si="277"/>
        <v>-</v>
      </c>
      <c r="BW1721" s="103"/>
      <c r="BX1721" s="104" t="str">
        <f t="shared" si="278"/>
        <v>-</v>
      </c>
      <c r="BY1721" s="105"/>
      <c r="BZ1721" s="103"/>
      <c r="CA1721" s="106"/>
      <c r="CB1721" s="107"/>
      <c r="CC1721" s="112"/>
      <c r="CD1721" s="106"/>
      <c r="CE1721" s="103"/>
      <c r="CF1721" s="113"/>
      <c r="CG1721" s="114"/>
    </row>
    <row r="1722" spans="1:85">
      <c r="A1722" s="53" t="str">
        <f t="shared" si="279"/>
        <v>--</v>
      </c>
      <c r="B1722" s="47" t="str">
        <f t="shared" si="280"/>
        <v>-</v>
      </c>
      <c r="C1722" s="153"/>
      <c r="D1722" s="49"/>
      <c r="E1722" s="50"/>
      <c r="F1722" s="51"/>
      <c r="G1722" s="59"/>
      <c r="H1722" s="51"/>
      <c r="I1722" s="59"/>
      <c r="J1722" s="60" t="str">
        <f>IF(ISBLANK(H1722),"",IFERROR(VLOOKUP(B1722,'Np PL4 Stock'!$A:$D,4,FALSE),""))</f>
        <v/>
      </c>
      <c r="K1722" s="61" t="str">
        <f>IF(ISBLANK(H1722),"",SUMIF('Np PL4 Stock'!$A:$A,B1722,'Np PL4 Stock'!$N:$N))</f>
        <v/>
      </c>
      <c r="L1722" s="62" t="str">
        <f>IF(ISBLANK(H1722),"",VLOOKUP(LEFT(B1722,5),Unit!A:B,2,FALSE))</f>
        <v/>
      </c>
      <c r="M1722" s="63" t="str">
        <f>IF(ISBLANK(H1722),"",IFERROR(VLOOKUP(B1722,'Np PL4 Stock'!$A:$T,20,FALSE),""))</f>
        <v/>
      </c>
      <c r="N1722" s="63" t="str">
        <f>IF(ISBLANK(H1722),"",IFERROR(VLOOKUP(B1722,'Np PL4 Stock'!$A:$U,21,FALSE),""))</f>
        <v/>
      </c>
      <c r="O1722" s="62" t="str">
        <f t="shared" si="273"/>
        <v/>
      </c>
      <c r="P1722" s="62" t="str">
        <f t="shared" si="271"/>
        <v/>
      </c>
      <c r="Q1722" s="67" t="str">
        <f t="shared" si="274"/>
        <v/>
      </c>
      <c r="R1722" s="67" t="str">
        <f t="shared" si="272"/>
        <v/>
      </c>
      <c r="S1722" s="59"/>
      <c r="T1722" s="147"/>
      <c r="U1722" s="147"/>
      <c r="V1722" s="59"/>
      <c r="W1722" s="59"/>
      <c r="X1722" s="59"/>
      <c r="Y1722" s="59"/>
      <c r="Z1722" s="59"/>
      <c r="AA1722" s="59"/>
      <c r="AB1722" s="59"/>
      <c r="AC1722" s="59"/>
      <c r="AD1722" s="59"/>
      <c r="AE1722" s="59"/>
      <c r="AF1722" s="73"/>
      <c r="AG1722" s="73"/>
      <c r="AH1722" s="73"/>
      <c r="AI1722" s="73"/>
      <c r="AJ1722" s="73"/>
      <c r="AK1722" s="73"/>
      <c r="AL1722" s="77" t="str">
        <f>IF(ISBLANK(S1722),"",IF(AJ1722="Fail","Fail",IF(E1722="PL4",IF(AND(T1722&gt;STD_01122025!$D$3,U1722&lt;STD_01122025!$D$4,OR(AF1722="ND",AF1722&lt;STD_01122025!$D$7),AH1722="ND"),"Pass","Fail"),IF(E1722="PL12",IF(AND(S1722&lt;STD_01122025!$F$2,T1722&gt;STD_01122025!$F$3,U1722&lt;STD_01122025!$F$4,V1722&gt;STD_01122025!$F$5,X1722&gt;STD_01122025!$F$6,OR(AF1722="ND",AF1722&lt;STD_01122025!$F$7),AH1722="ND"),"Pass","Fail"),IF(E1722="SuperPL",IF(AND(T1722&gt;STD_01122025!$H$3,U1722&lt;STD_01122025!$H$4,V1722&gt;STD_01122025!$H$5,X1722&gt;STD_01122025!$H$6,OR(AF1722="ND",AF1722&lt;STD_01122025!$H$7),AH1722="ND"),"Pass","Fail"),IF(E1722="Flight",IF(AND(T1722&gt;STD_01122025!$J$3,U1722&lt;STD_01122025!$J$4,X1722&gt;STD_01122025!$J$6,OR(AF1722="ND",AF1722&lt;STD_01122025!$J$7),AH1722="ND"),"Pass","Fail"),""))))))</f>
        <v/>
      </c>
      <c r="AM1722" s="62" t="str">
        <f>IF(ISBLANK(B1722),"",IFERROR(IF(VLOOKUP(B1722,'Np PL4 Stock'!$A:$J,10,FALSE)="Np4",D1722-VLOOKUP(B1722,'Np PL4 Stock'!$A:$E,5,FALSE),D1722-VLOOKUP(B1722,'Np PL4 Stock'!$A:$E,5,FALSE)-1),""))</f>
        <v/>
      </c>
      <c r="AN1722" s="147"/>
      <c r="AO1722" s="147"/>
      <c r="AP1722" s="59"/>
      <c r="AQ1722" s="59"/>
      <c r="AR1722" s="59"/>
      <c r="AS1722" s="59"/>
      <c r="AT1722" s="73"/>
      <c r="AU1722" s="73"/>
      <c r="AV1722" s="73"/>
      <c r="AW1722" s="73"/>
      <c r="AX1722" s="84"/>
      <c r="AY1722" s="59"/>
      <c r="AZ1722" s="59"/>
      <c r="BA1722" s="59"/>
      <c r="BB1722" s="59"/>
      <c r="BC1722" s="59"/>
      <c r="BD1722" s="59"/>
      <c r="BE1722" s="84"/>
      <c r="BF1722" s="84"/>
      <c r="BG1722" s="84"/>
      <c r="BH1722" s="84"/>
      <c r="BI1722" s="85"/>
      <c r="BJ1722" s="86"/>
      <c r="BK1722" s="86"/>
      <c r="BL1722" s="86"/>
      <c r="BM1722" s="86"/>
      <c r="BN1722" s="86"/>
      <c r="BO1722" s="59"/>
      <c r="BP1722" s="69"/>
      <c r="BQ1722" s="92">
        <v>0</v>
      </c>
      <c r="BR1722" s="93">
        <v>0</v>
      </c>
      <c r="BS1722" s="94" t="str">
        <f t="shared" si="275"/>
        <v/>
      </c>
      <c r="BT1722" s="95">
        <v>0</v>
      </c>
      <c r="BU1722" s="101" t="str">
        <f t="shared" si="276"/>
        <v/>
      </c>
      <c r="BV1722" s="102" t="str">
        <f t="shared" si="277"/>
        <v>-</v>
      </c>
      <c r="BW1722" s="103"/>
      <c r="BX1722" s="104" t="str">
        <f t="shared" si="278"/>
        <v>-</v>
      </c>
      <c r="BY1722" s="105"/>
      <c r="BZ1722" s="103"/>
      <c r="CA1722" s="106"/>
      <c r="CB1722" s="107"/>
      <c r="CC1722" s="112"/>
      <c r="CD1722" s="106"/>
      <c r="CE1722" s="103"/>
      <c r="CF1722" s="113"/>
      <c r="CG1722" s="114"/>
    </row>
    <row r="1723" spans="1:85">
      <c r="A1723" s="53" t="str">
        <f t="shared" si="279"/>
        <v>--</v>
      </c>
      <c r="B1723" s="47" t="str">
        <f t="shared" si="280"/>
        <v>-</v>
      </c>
      <c r="C1723" s="153"/>
      <c r="D1723" s="49"/>
      <c r="E1723" s="50"/>
      <c r="F1723" s="51"/>
      <c r="G1723" s="59"/>
      <c r="H1723" s="51"/>
      <c r="I1723" s="59"/>
      <c r="J1723" s="60" t="str">
        <f>IF(ISBLANK(H1723),"",IFERROR(VLOOKUP(B1723,'Np PL4 Stock'!$A:$D,4,FALSE),""))</f>
        <v/>
      </c>
      <c r="K1723" s="61" t="str">
        <f>IF(ISBLANK(H1723),"",SUMIF('Np PL4 Stock'!$A:$A,B1723,'Np PL4 Stock'!$N:$N))</f>
        <v/>
      </c>
      <c r="L1723" s="62" t="str">
        <f>IF(ISBLANK(H1723),"",VLOOKUP(LEFT(B1723,5),Unit!A:B,2,FALSE))</f>
        <v/>
      </c>
      <c r="M1723" s="63" t="str">
        <f>IF(ISBLANK(H1723),"",IFERROR(VLOOKUP(B1723,'Np PL4 Stock'!$A:$T,20,FALSE),""))</f>
        <v/>
      </c>
      <c r="N1723" s="63" t="str">
        <f>IF(ISBLANK(H1723),"",IFERROR(VLOOKUP(B1723,'Np PL4 Stock'!$A:$U,21,FALSE),""))</f>
        <v/>
      </c>
      <c r="O1723" s="62" t="str">
        <f t="shared" si="273"/>
        <v/>
      </c>
      <c r="P1723" s="62" t="str">
        <f t="shared" si="271"/>
        <v/>
      </c>
      <c r="Q1723" s="67" t="str">
        <f t="shared" si="274"/>
        <v/>
      </c>
      <c r="R1723" s="67" t="str">
        <f t="shared" si="272"/>
        <v/>
      </c>
      <c r="S1723" s="59"/>
      <c r="T1723" s="147"/>
      <c r="U1723" s="147"/>
      <c r="V1723" s="59"/>
      <c r="W1723" s="59"/>
      <c r="X1723" s="59"/>
      <c r="Y1723" s="59"/>
      <c r="Z1723" s="59"/>
      <c r="AA1723" s="59"/>
      <c r="AB1723" s="59"/>
      <c r="AC1723" s="59"/>
      <c r="AD1723" s="59"/>
      <c r="AE1723" s="59"/>
      <c r="AF1723" s="73"/>
      <c r="AG1723" s="73"/>
      <c r="AH1723" s="73"/>
      <c r="AI1723" s="73"/>
      <c r="AJ1723" s="73"/>
      <c r="AK1723" s="73"/>
      <c r="AL1723" s="77" t="str">
        <f>IF(ISBLANK(S1723),"",IF(AJ1723="Fail","Fail",IF(E1723="PL4",IF(AND(T1723&gt;STD_01122025!$D$3,U1723&lt;STD_01122025!$D$4,OR(AF1723="ND",AF1723&lt;STD_01122025!$D$7),AH1723="ND"),"Pass","Fail"),IF(E1723="PL12",IF(AND(S1723&lt;STD_01122025!$F$2,T1723&gt;STD_01122025!$F$3,U1723&lt;STD_01122025!$F$4,V1723&gt;STD_01122025!$F$5,X1723&gt;STD_01122025!$F$6,OR(AF1723="ND",AF1723&lt;STD_01122025!$F$7),AH1723="ND"),"Pass","Fail"),IF(E1723="SuperPL",IF(AND(T1723&gt;STD_01122025!$H$3,U1723&lt;STD_01122025!$H$4,V1723&gt;STD_01122025!$H$5,X1723&gt;STD_01122025!$H$6,OR(AF1723="ND",AF1723&lt;STD_01122025!$H$7),AH1723="ND"),"Pass","Fail"),IF(E1723="Flight",IF(AND(T1723&gt;STD_01122025!$J$3,U1723&lt;STD_01122025!$J$4,X1723&gt;STD_01122025!$J$6,OR(AF1723="ND",AF1723&lt;STD_01122025!$J$7),AH1723="ND"),"Pass","Fail"),""))))))</f>
        <v/>
      </c>
      <c r="AM1723" s="62" t="str">
        <f>IF(ISBLANK(B1723),"",IFERROR(IF(VLOOKUP(B1723,'Np PL4 Stock'!$A:$J,10,FALSE)="Np4",D1723-VLOOKUP(B1723,'Np PL4 Stock'!$A:$E,5,FALSE),D1723-VLOOKUP(B1723,'Np PL4 Stock'!$A:$E,5,FALSE)-1),""))</f>
        <v/>
      </c>
      <c r="AN1723" s="147"/>
      <c r="AO1723" s="147"/>
      <c r="AP1723" s="59"/>
      <c r="AQ1723" s="59"/>
      <c r="AR1723" s="59"/>
      <c r="AS1723" s="59"/>
      <c r="AT1723" s="73"/>
      <c r="AU1723" s="73"/>
      <c r="AV1723" s="73"/>
      <c r="AW1723" s="73"/>
      <c r="AX1723" s="84"/>
      <c r="AY1723" s="59"/>
      <c r="AZ1723" s="59"/>
      <c r="BA1723" s="59"/>
      <c r="BB1723" s="59"/>
      <c r="BC1723" s="59"/>
      <c r="BD1723" s="59"/>
      <c r="BE1723" s="84"/>
      <c r="BF1723" s="84"/>
      <c r="BG1723" s="84"/>
      <c r="BH1723" s="84"/>
      <c r="BI1723" s="85"/>
      <c r="BJ1723" s="86"/>
      <c r="BK1723" s="86"/>
      <c r="BL1723" s="86"/>
      <c r="BM1723" s="86"/>
      <c r="BN1723" s="86"/>
      <c r="BO1723" s="59"/>
      <c r="BP1723" s="69"/>
      <c r="BQ1723" s="92">
        <v>0</v>
      </c>
      <c r="BR1723" s="93">
        <v>0</v>
      </c>
      <c r="BS1723" s="94" t="str">
        <f t="shared" si="275"/>
        <v/>
      </c>
      <c r="BT1723" s="95">
        <v>0</v>
      </c>
      <c r="BU1723" s="101" t="str">
        <f t="shared" si="276"/>
        <v/>
      </c>
      <c r="BV1723" s="102" t="str">
        <f t="shared" si="277"/>
        <v>-</v>
      </c>
      <c r="BW1723" s="103"/>
      <c r="BX1723" s="104" t="str">
        <f t="shared" si="278"/>
        <v>-</v>
      </c>
      <c r="BY1723" s="105"/>
      <c r="BZ1723" s="103"/>
      <c r="CA1723" s="106"/>
      <c r="CB1723" s="107"/>
      <c r="CC1723" s="112"/>
      <c r="CD1723" s="106"/>
      <c r="CE1723" s="103"/>
      <c r="CF1723" s="113"/>
      <c r="CG1723" s="114"/>
    </row>
    <row r="1724" spans="1:85">
      <c r="A1724" s="53" t="str">
        <f t="shared" si="279"/>
        <v>--</v>
      </c>
      <c r="B1724" s="47" t="str">
        <f t="shared" si="280"/>
        <v>-</v>
      </c>
      <c r="C1724" s="153"/>
      <c r="D1724" s="49"/>
      <c r="E1724" s="50"/>
      <c r="F1724" s="51"/>
      <c r="G1724" s="59"/>
      <c r="H1724" s="51"/>
      <c r="I1724" s="59"/>
      <c r="J1724" s="60" t="str">
        <f>IF(ISBLANK(H1724),"",IFERROR(VLOOKUP(B1724,'Np PL4 Stock'!$A:$D,4,FALSE),""))</f>
        <v/>
      </c>
      <c r="K1724" s="61" t="str">
        <f>IF(ISBLANK(H1724),"",SUMIF('Np PL4 Stock'!$A:$A,B1724,'Np PL4 Stock'!$N:$N))</f>
        <v/>
      </c>
      <c r="L1724" s="62" t="str">
        <f>IF(ISBLANK(H1724),"",VLOOKUP(LEFT(B1724,5),Unit!A:B,2,FALSE))</f>
        <v/>
      </c>
      <c r="M1724" s="63" t="str">
        <f>IF(ISBLANK(H1724),"",IFERROR(VLOOKUP(B1724,'Np PL4 Stock'!$A:$T,20,FALSE),""))</f>
        <v/>
      </c>
      <c r="N1724" s="63" t="str">
        <f>IF(ISBLANK(H1724),"",IFERROR(VLOOKUP(B1724,'Np PL4 Stock'!$A:$U,21,FALSE),""))</f>
        <v/>
      </c>
      <c r="O1724" s="62" t="str">
        <f t="shared" si="273"/>
        <v/>
      </c>
      <c r="P1724" s="62" t="str">
        <f t="shared" si="271"/>
        <v/>
      </c>
      <c r="Q1724" s="67" t="str">
        <f t="shared" si="274"/>
        <v/>
      </c>
      <c r="R1724" s="67" t="str">
        <f t="shared" si="272"/>
        <v/>
      </c>
      <c r="S1724" s="59"/>
      <c r="T1724" s="147"/>
      <c r="U1724" s="147"/>
      <c r="V1724" s="59"/>
      <c r="W1724" s="59"/>
      <c r="X1724" s="59"/>
      <c r="Y1724" s="59"/>
      <c r="Z1724" s="59"/>
      <c r="AA1724" s="59"/>
      <c r="AB1724" s="59"/>
      <c r="AC1724" s="59"/>
      <c r="AD1724" s="59"/>
      <c r="AE1724" s="59"/>
      <c r="AF1724" s="73"/>
      <c r="AG1724" s="73"/>
      <c r="AH1724" s="73"/>
      <c r="AI1724" s="73"/>
      <c r="AJ1724" s="73"/>
      <c r="AK1724" s="73"/>
      <c r="AL1724" s="77" t="str">
        <f>IF(ISBLANK(S1724),"",IF(AJ1724="Fail","Fail",IF(E1724="PL4",IF(AND(T1724&gt;STD_01122025!$D$3,U1724&lt;STD_01122025!$D$4,OR(AF1724="ND",AF1724&lt;STD_01122025!$D$7),AH1724="ND"),"Pass","Fail"),IF(E1724="PL12",IF(AND(S1724&lt;STD_01122025!$F$2,T1724&gt;STD_01122025!$F$3,U1724&lt;STD_01122025!$F$4,V1724&gt;STD_01122025!$F$5,X1724&gt;STD_01122025!$F$6,OR(AF1724="ND",AF1724&lt;STD_01122025!$F$7),AH1724="ND"),"Pass","Fail"),IF(E1724="SuperPL",IF(AND(T1724&gt;STD_01122025!$H$3,U1724&lt;STD_01122025!$H$4,V1724&gt;STD_01122025!$H$5,X1724&gt;STD_01122025!$H$6,OR(AF1724="ND",AF1724&lt;STD_01122025!$H$7),AH1724="ND"),"Pass","Fail"),IF(E1724="Flight",IF(AND(T1724&gt;STD_01122025!$J$3,U1724&lt;STD_01122025!$J$4,X1724&gt;STD_01122025!$J$6,OR(AF1724="ND",AF1724&lt;STD_01122025!$J$7),AH1724="ND"),"Pass","Fail"),""))))))</f>
        <v/>
      </c>
      <c r="AM1724" s="62" t="str">
        <f>IF(ISBLANK(B1724),"",IFERROR(IF(VLOOKUP(B1724,'Np PL4 Stock'!$A:$J,10,FALSE)="Np4",D1724-VLOOKUP(B1724,'Np PL4 Stock'!$A:$E,5,FALSE),D1724-VLOOKUP(B1724,'Np PL4 Stock'!$A:$E,5,FALSE)-1),""))</f>
        <v/>
      </c>
      <c r="AN1724" s="147"/>
      <c r="AO1724" s="147"/>
      <c r="AP1724" s="59"/>
      <c r="AQ1724" s="59"/>
      <c r="AR1724" s="59"/>
      <c r="AS1724" s="59"/>
      <c r="AT1724" s="73"/>
      <c r="AU1724" s="73"/>
      <c r="AV1724" s="73"/>
      <c r="AW1724" s="73"/>
      <c r="AX1724" s="84"/>
      <c r="AY1724" s="59"/>
      <c r="AZ1724" s="59"/>
      <c r="BA1724" s="59"/>
      <c r="BB1724" s="59"/>
      <c r="BC1724" s="59"/>
      <c r="BD1724" s="59"/>
      <c r="BE1724" s="84"/>
      <c r="BF1724" s="84"/>
      <c r="BG1724" s="84"/>
      <c r="BH1724" s="84"/>
      <c r="BI1724" s="85"/>
      <c r="BJ1724" s="86"/>
      <c r="BK1724" s="86"/>
      <c r="BL1724" s="86"/>
      <c r="BM1724" s="86"/>
      <c r="BN1724" s="86"/>
      <c r="BO1724" s="59"/>
      <c r="BP1724" s="69"/>
      <c r="BQ1724" s="92">
        <v>0</v>
      </c>
      <c r="BR1724" s="93">
        <v>0</v>
      </c>
      <c r="BS1724" s="94" t="str">
        <f t="shared" si="275"/>
        <v/>
      </c>
      <c r="BT1724" s="95">
        <v>0</v>
      </c>
      <c r="BU1724" s="101" t="str">
        <f t="shared" si="276"/>
        <v/>
      </c>
      <c r="BV1724" s="102" t="str">
        <f t="shared" si="277"/>
        <v>-</v>
      </c>
      <c r="BW1724" s="103"/>
      <c r="BX1724" s="104" t="str">
        <f t="shared" si="278"/>
        <v>-</v>
      </c>
      <c r="BY1724" s="105"/>
      <c r="BZ1724" s="103"/>
      <c r="CA1724" s="106"/>
      <c r="CB1724" s="107"/>
      <c r="CC1724" s="112"/>
      <c r="CD1724" s="106"/>
      <c r="CE1724" s="103"/>
      <c r="CF1724" s="113"/>
      <c r="CG1724" s="114"/>
    </row>
    <row r="1725" spans="1:85">
      <c r="A1725" s="53" t="str">
        <f t="shared" si="279"/>
        <v>--</v>
      </c>
      <c r="B1725" s="47" t="str">
        <f t="shared" si="280"/>
        <v>-</v>
      </c>
      <c r="C1725" s="153"/>
      <c r="D1725" s="49"/>
      <c r="E1725" s="50"/>
      <c r="F1725" s="51"/>
      <c r="G1725" s="59"/>
      <c r="H1725" s="51"/>
      <c r="I1725" s="59"/>
      <c r="J1725" s="60" t="str">
        <f>IF(ISBLANK(H1725),"",IFERROR(VLOOKUP(B1725,'Np PL4 Stock'!$A:$D,4,FALSE),""))</f>
        <v/>
      </c>
      <c r="K1725" s="61" t="str">
        <f>IF(ISBLANK(H1725),"",SUMIF('Np PL4 Stock'!$A:$A,B1725,'Np PL4 Stock'!$N:$N))</f>
        <v/>
      </c>
      <c r="L1725" s="62" t="str">
        <f>IF(ISBLANK(H1725),"",VLOOKUP(LEFT(B1725,5),Unit!A:B,2,FALSE))</f>
        <v/>
      </c>
      <c r="M1725" s="63" t="str">
        <f>IF(ISBLANK(H1725),"",IFERROR(VLOOKUP(B1725,'Np PL4 Stock'!$A:$T,20,FALSE),""))</f>
        <v/>
      </c>
      <c r="N1725" s="63" t="str">
        <f>IF(ISBLANK(H1725),"",IFERROR(VLOOKUP(B1725,'Np PL4 Stock'!$A:$U,21,FALSE),""))</f>
        <v/>
      </c>
      <c r="O1725" s="62" t="str">
        <f t="shared" si="273"/>
        <v/>
      </c>
      <c r="P1725" s="62" t="str">
        <f t="shared" si="271"/>
        <v/>
      </c>
      <c r="Q1725" s="67" t="str">
        <f t="shared" si="274"/>
        <v/>
      </c>
      <c r="R1725" s="67" t="str">
        <f t="shared" si="272"/>
        <v/>
      </c>
      <c r="S1725" s="59"/>
      <c r="T1725" s="147"/>
      <c r="U1725" s="147"/>
      <c r="V1725" s="59"/>
      <c r="W1725" s="59"/>
      <c r="X1725" s="59"/>
      <c r="Y1725" s="59"/>
      <c r="Z1725" s="59"/>
      <c r="AA1725" s="59"/>
      <c r="AB1725" s="59"/>
      <c r="AC1725" s="59"/>
      <c r="AD1725" s="59"/>
      <c r="AE1725" s="59"/>
      <c r="AF1725" s="73"/>
      <c r="AG1725" s="73"/>
      <c r="AH1725" s="73"/>
      <c r="AI1725" s="73"/>
      <c r="AJ1725" s="73"/>
      <c r="AK1725" s="73"/>
      <c r="AL1725" s="77" t="str">
        <f>IF(ISBLANK(S1725),"",IF(AJ1725="Fail","Fail",IF(E1725="PL4",IF(AND(T1725&gt;STD_01122025!$D$3,U1725&lt;STD_01122025!$D$4,OR(AF1725="ND",AF1725&lt;STD_01122025!$D$7),AH1725="ND"),"Pass","Fail"),IF(E1725="PL12",IF(AND(S1725&lt;STD_01122025!$F$2,T1725&gt;STD_01122025!$F$3,U1725&lt;STD_01122025!$F$4,V1725&gt;STD_01122025!$F$5,X1725&gt;STD_01122025!$F$6,OR(AF1725="ND",AF1725&lt;STD_01122025!$F$7),AH1725="ND"),"Pass","Fail"),IF(E1725="SuperPL",IF(AND(T1725&gt;STD_01122025!$H$3,U1725&lt;STD_01122025!$H$4,V1725&gt;STD_01122025!$H$5,X1725&gt;STD_01122025!$H$6,OR(AF1725="ND",AF1725&lt;STD_01122025!$H$7),AH1725="ND"),"Pass","Fail"),IF(E1725="Flight",IF(AND(T1725&gt;STD_01122025!$J$3,U1725&lt;STD_01122025!$J$4,X1725&gt;STD_01122025!$J$6,OR(AF1725="ND",AF1725&lt;STD_01122025!$J$7),AH1725="ND"),"Pass","Fail"),""))))))</f>
        <v/>
      </c>
      <c r="AM1725" s="62" t="str">
        <f>IF(ISBLANK(B1725),"",IFERROR(IF(VLOOKUP(B1725,'Np PL4 Stock'!$A:$J,10,FALSE)="Np4",D1725-VLOOKUP(B1725,'Np PL4 Stock'!$A:$E,5,FALSE),D1725-VLOOKUP(B1725,'Np PL4 Stock'!$A:$E,5,FALSE)-1),""))</f>
        <v/>
      </c>
      <c r="AN1725" s="147"/>
      <c r="AO1725" s="147"/>
      <c r="AP1725" s="59"/>
      <c r="AQ1725" s="59"/>
      <c r="AR1725" s="59"/>
      <c r="AS1725" s="59"/>
      <c r="AT1725" s="73"/>
      <c r="AU1725" s="73"/>
      <c r="AV1725" s="73"/>
      <c r="AW1725" s="73"/>
      <c r="AX1725" s="84"/>
      <c r="AY1725" s="59"/>
      <c r="AZ1725" s="59"/>
      <c r="BA1725" s="59"/>
      <c r="BB1725" s="59"/>
      <c r="BC1725" s="59"/>
      <c r="BD1725" s="59"/>
      <c r="BE1725" s="84"/>
      <c r="BF1725" s="84"/>
      <c r="BG1725" s="84"/>
      <c r="BH1725" s="84"/>
      <c r="BI1725" s="85"/>
      <c r="BJ1725" s="86"/>
      <c r="BK1725" s="86"/>
      <c r="BL1725" s="86"/>
      <c r="BM1725" s="86"/>
      <c r="BN1725" s="86"/>
      <c r="BO1725" s="59"/>
      <c r="BP1725" s="69"/>
      <c r="BQ1725" s="92">
        <v>0</v>
      </c>
      <c r="BR1725" s="93">
        <v>0</v>
      </c>
      <c r="BS1725" s="94" t="str">
        <f t="shared" si="275"/>
        <v/>
      </c>
      <c r="BT1725" s="95">
        <v>0</v>
      </c>
      <c r="BU1725" s="101" t="str">
        <f t="shared" si="276"/>
        <v/>
      </c>
      <c r="BV1725" s="102" t="str">
        <f t="shared" si="277"/>
        <v>-</v>
      </c>
      <c r="BW1725" s="103"/>
      <c r="BX1725" s="104" t="str">
        <f t="shared" si="278"/>
        <v>-</v>
      </c>
      <c r="BY1725" s="105"/>
      <c r="BZ1725" s="103"/>
      <c r="CA1725" s="106"/>
      <c r="CB1725" s="107"/>
      <c r="CC1725" s="112"/>
      <c r="CD1725" s="106"/>
      <c r="CE1725" s="103"/>
      <c r="CF1725" s="113"/>
      <c r="CG1725" s="114"/>
    </row>
    <row r="1726" spans="1:85">
      <c r="A1726" s="53" t="str">
        <f t="shared" si="279"/>
        <v>--</v>
      </c>
      <c r="B1726" s="47" t="str">
        <f t="shared" si="280"/>
        <v>-</v>
      </c>
      <c r="C1726" s="153"/>
      <c r="D1726" s="49"/>
      <c r="E1726" s="50"/>
      <c r="F1726" s="51"/>
      <c r="G1726" s="59"/>
      <c r="H1726" s="51"/>
      <c r="I1726" s="59"/>
      <c r="J1726" s="60" t="str">
        <f>IF(ISBLANK(H1726),"",IFERROR(VLOOKUP(B1726,'Np PL4 Stock'!$A:$D,4,FALSE),""))</f>
        <v/>
      </c>
      <c r="K1726" s="61" t="str">
        <f>IF(ISBLANK(H1726),"",SUMIF('Np PL4 Stock'!$A:$A,B1726,'Np PL4 Stock'!$N:$N))</f>
        <v/>
      </c>
      <c r="L1726" s="62" t="str">
        <f>IF(ISBLANK(H1726),"",VLOOKUP(LEFT(B1726,5),Unit!A:B,2,FALSE))</f>
        <v/>
      </c>
      <c r="M1726" s="63" t="str">
        <f>IF(ISBLANK(H1726),"",IFERROR(VLOOKUP(B1726,'Np PL4 Stock'!$A:$T,20,FALSE),""))</f>
        <v/>
      </c>
      <c r="N1726" s="63" t="str">
        <f>IF(ISBLANK(H1726),"",IFERROR(VLOOKUP(B1726,'Np PL4 Stock'!$A:$U,21,FALSE),""))</f>
        <v/>
      </c>
      <c r="O1726" s="62" t="str">
        <f t="shared" si="273"/>
        <v/>
      </c>
      <c r="P1726" s="62" t="str">
        <f t="shared" si="271"/>
        <v/>
      </c>
      <c r="Q1726" s="67" t="str">
        <f t="shared" si="274"/>
        <v/>
      </c>
      <c r="R1726" s="67" t="str">
        <f t="shared" si="272"/>
        <v/>
      </c>
      <c r="S1726" s="59"/>
      <c r="T1726" s="147"/>
      <c r="U1726" s="147"/>
      <c r="V1726" s="59"/>
      <c r="W1726" s="59"/>
      <c r="X1726" s="59"/>
      <c r="Y1726" s="59"/>
      <c r="Z1726" s="59"/>
      <c r="AA1726" s="59"/>
      <c r="AB1726" s="59"/>
      <c r="AC1726" s="59"/>
      <c r="AD1726" s="59"/>
      <c r="AE1726" s="59"/>
      <c r="AF1726" s="73"/>
      <c r="AG1726" s="73"/>
      <c r="AH1726" s="73"/>
      <c r="AI1726" s="73"/>
      <c r="AJ1726" s="73"/>
      <c r="AK1726" s="73"/>
      <c r="AL1726" s="77" t="str">
        <f>IF(ISBLANK(S1726),"",IF(AJ1726="Fail","Fail",IF(E1726="PL4",IF(AND(T1726&gt;STD_01122025!$D$3,U1726&lt;STD_01122025!$D$4,OR(AF1726="ND",AF1726&lt;STD_01122025!$D$7),AH1726="ND"),"Pass","Fail"),IF(E1726="PL12",IF(AND(S1726&lt;STD_01122025!$F$2,T1726&gt;STD_01122025!$F$3,U1726&lt;STD_01122025!$F$4,V1726&gt;STD_01122025!$F$5,X1726&gt;STD_01122025!$F$6,OR(AF1726="ND",AF1726&lt;STD_01122025!$F$7),AH1726="ND"),"Pass","Fail"),IF(E1726="SuperPL",IF(AND(T1726&gt;STD_01122025!$H$3,U1726&lt;STD_01122025!$H$4,V1726&gt;STD_01122025!$H$5,X1726&gt;STD_01122025!$H$6,OR(AF1726="ND",AF1726&lt;STD_01122025!$H$7),AH1726="ND"),"Pass","Fail"),IF(E1726="Flight",IF(AND(T1726&gt;STD_01122025!$J$3,U1726&lt;STD_01122025!$J$4,X1726&gt;STD_01122025!$J$6,OR(AF1726="ND",AF1726&lt;STD_01122025!$J$7),AH1726="ND"),"Pass","Fail"),""))))))</f>
        <v/>
      </c>
      <c r="AM1726" s="62" t="str">
        <f>IF(ISBLANK(B1726),"",IFERROR(IF(VLOOKUP(B1726,'Np PL4 Stock'!$A:$J,10,FALSE)="Np4",D1726-VLOOKUP(B1726,'Np PL4 Stock'!$A:$E,5,FALSE),D1726-VLOOKUP(B1726,'Np PL4 Stock'!$A:$E,5,FALSE)-1),""))</f>
        <v/>
      </c>
      <c r="AN1726" s="147"/>
      <c r="AO1726" s="147"/>
      <c r="AP1726" s="59"/>
      <c r="AQ1726" s="59"/>
      <c r="AR1726" s="59"/>
      <c r="AS1726" s="59"/>
      <c r="AT1726" s="73"/>
      <c r="AU1726" s="73"/>
      <c r="AV1726" s="73"/>
      <c r="AW1726" s="73"/>
      <c r="AX1726" s="84"/>
      <c r="AY1726" s="59"/>
      <c r="AZ1726" s="59"/>
      <c r="BA1726" s="59"/>
      <c r="BB1726" s="59"/>
      <c r="BC1726" s="59"/>
      <c r="BD1726" s="59"/>
      <c r="BE1726" s="84"/>
      <c r="BF1726" s="84"/>
      <c r="BG1726" s="84"/>
      <c r="BH1726" s="84"/>
      <c r="BI1726" s="85"/>
      <c r="BJ1726" s="86"/>
      <c r="BK1726" s="86"/>
      <c r="BL1726" s="86"/>
      <c r="BM1726" s="86"/>
      <c r="BN1726" s="86"/>
      <c r="BO1726" s="59"/>
      <c r="BP1726" s="69"/>
      <c r="BQ1726" s="92">
        <v>0</v>
      </c>
      <c r="BR1726" s="93">
        <v>0</v>
      </c>
      <c r="BS1726" s="94" t="str">
        <f t="shared" si="275"/>
        <v/>
      </c>
      <c r="BT1726" s="95">
        <v>0</v>
      </c>
      <c r="BU1726" s="101" t="str">
        <f t="shared" si="276"/>
        <v/>
      </c>
      <c r="BV1726" s="102" t="str">
        <f t="shared" si="277"/>
        <v>-</v>
      </c>
      <c r="BW1726" s="103"/>
      <c r="BX1726" s="104" t="str">
        <f t="shared" si="278"/>
        <v>-</v>
      </c>
      <c r="BY1726" s="105"/>
      <c r="BZ1726" s="103"/>
      <c r="CA1726" s="106"/>
      <c r="CB1726" s="107"/>
      <c r="CC1726" s="112"/>
      <c r="CD1726" s="106"/>
      <c r="CE1726" s="103"/>
      <c r="CF1726" s="113"/>
      <c r="CG1726" s="114"/>
    </row>
    <row r="1727" spans="1:85">
      <c r="A1727" s="53" t="str">
        <f t="shared" si="279"/>
        <v>--</v>
      </c>
      <c r="B1727" s="47" t="str">
        <f t="shared" si="280"/>
        <v>-</v>
      </c>
      <c r="C1727" s="153"/>
      <c r="D1727" s="49"/>
      <c r="E1727" s="50"/>
      <c r="F1727" s="51"/>
      <c r="G1727" s="59"/>
      <c r="H1727" s="51"/>
      <c r="I1727" s="59"/>
      <c r="J1727" s="60" t="str">
        <f>IF(ISBLANK(H1727),"",IFERROR(VLOOKUP(B1727,'Np PL4 Stock'!$A:$D,4,FALSE),""))</f>
        <v/>
      </c>
      <c r="K1727" s="61" t="str">
        <f>IF(ISBLANK(H1727),"",SUMIF('Np PL4 Stock'!$A:$A,B1727,'Np PL4 Stock'!$N:$N))</f>
        <v/>
      </c>
      <c r="L1727" s="62" t="str">
        <f>IF(ISBLANK(H1727),"",VLOOKUP(LEFT(B1727,5),Unit!A:B,2,FALSE))</f>
        <v/>
      </c>
      <c r="M1727" s="63" t="str">
        <f>IF(ISBLANK(H1727),"",IFERROR(VLOOKUP(B1727,'Np PL4 Stock'!$A:$T,20,FALSE),""))</f>
        <v/>
      </c>
      <c r="N1727" s="63" t="str">
        <f>IF(ISBLANK(H1727),"",IFERROR(VLOOKUP(B1727,'Np PL4 Stock'!$A:$U,21,FALSE),""))</f>
        <v/>
      </c>
      <c r="O1727" s="62" t="str">
        <f t="shared" si="273"/>
        <v/>
      </c>
      <c r="P1727" s="62" t="str">
        <f t="shared" si="271"/>
        <v/>
      </c>
      <c r="Q1727" s="67" t="str">
        <f t="shared" si="274"/>
        <v/>
      </c>
      <c r="R1727" s="67" t="str">
        <f t="shared" si="272"/>
        <v/>
      </c>
      <c r="S1727" s="59"/>
      <c r="T1727" s="147"/>
      <c r="U1727" s="147"/>
      <c r="V1727" s="59"/>
      <c r="W1727" s="59"/>
      <c r="X1727" s="59"/>
      <c r="Y1727" s="59"/>
      <c r="Z1727" s="59"/>
      <c r="AA1727" s="59"/>
      <c r="AB1727" s="59"/>
      <c r="AC1727" s="59"/>
      <c r="AD1727" s="59"/>
      <c r="AE1727" s="59"/>
      <c r="AF1727" s="73"/>
      <c r="AG1727" s="73"/>
      <c r="AH1727" s="73"/>
      <c r="AI1727" s="73"/>
      <c r="AJ1727" s="73"/>
      <c r="AK1727" s="73"/>
      <c r="AL1727" s="77" t="str">
        <f>IF(ISBLANK(S1727),"",IF(AJ1727="Fail","Fail",IF(E1727="PL4",IF(AND(T1727&gt;STD_01122025!$D$3,U1727&lt;STD_01122025!$D$4,OR(AF1727="ND",AF1727&lt;STD_01122025!$D$7),AH1727="ND"),"Pass","Fail"),IF(E1727="PL12",IF(AND(S1727&lt;STD_01122025!$F$2,T1727&gt;STD_01122025!$F$3,U1727&lt;STD_01122025!$F$4,V1727&gt;STD_01122025!$F$5,X1727&gt;STD_01122025!$F$6,OR(AF1727="ND",AF1727&lt;STD_01122025!$F$7),AH1727="ND"),"Pass","Fail"),IF(E1727="SuperPL",IF(AND(T1727&gt;STD_01122025!$H$3,U1727&lt;STD_01122025!$H$4,V1727&gt;STD_01122025!$H$5,X1727&gt;STD_01122025!$H$6,OR(AF1727="ND",AF1727&lt;STD_01122025!$H$7),AH1727="ND"),"Pass","Fail"),IF(E1727="Flight",IF(AND(T1727&gt;STD_01122025!$J$3,U1727&lt;STD_01122025!$J$4,X1727&gt;STD_01122025!$J$6,OR(AF1727="ND",AF1727&lt;STD_01122025!$J$7),AH1727="ND"),"Pass","Fail"),""))))))</f>
        <v/>
      </c>
      <c r="AM1727" s="62" t="str">
        <f>IF(ISBLANK(B1727),"",IFERROR(IF(VLOOKUP(B1727,'Np PL4 Stock'!$A:$J,10,FALSE)="Np4",D1727-VLOOKUP(B1727,'Np PL4 Stock'!$A:$E,5,FALSE),D1727-VLOOKUP(B1727,'Np PL4 Stock'!$A:$E,5,FALSE)-1),""))</f>
        <v/>
      </c>
      <c r="AN1727" s="147"/>
      <c r="AO1727" s="147"/>
      <c r="AP1727" s="59"/>
      <c r="AQ1727" s="59"/>
      <c r="AR1727" s="59"/>
      <c r="AS1727" s="59"/>
      <c r="AT1727" s="73"/>
      <c r="AU1727" s="73"/>
      <c r="AV1727" s="73"/>
      <c r="AW1727" s="73"/>
      <c r="AX1727" s="84"/>
      <c r="AY1727" s="59"/>
      <c r="AZ1727" s="59"/>
      <c r="BA1727" s="59"/>
      <c r="BB1727" s="59"/>
      <c r="BC1727" s="59"/>
      <c r="BD1727" s="59"/>
      <c r="BE1727" s="84"/>
      <c r="BF1727" s="84"/>
      <c r="BG1727" s="84"/>
      <c r="BH1727" s="84"/>
      <c r="BI1727" s="85"/>
      <c r="BJ1727" s="86"/>
      <c r="BK1727" s="86"/>
      <c r="BL1727" s="86"/>
      <c r="BM1727" s="86"/>
      <c r="BN1727" s="86"/>
      <c r="BO1727" s="59"/>
      <c r="BP1727" s="69"/>
      <c r="BQ1727" s="92">
        <v>0</v>
      </c>
      <c r="BR1727" s="93">
        <v>0</v>
      </c>
      <c r="BS1727" s="94" t="str">
        <f t="shared" si="275"/>
        <v/>
      </c>
      <c r="BT1727" s="95">
        <v>0</v>
      </c>
      <c r="BU1727" s="101" t="str">
        <f t="shared" si="276"/>
        <v/>
      </c>
      <c r="BV1727" s="102" t="str">
        <f t="shared" si="277"/>
        <v>-</v>
      </c>
      <c r="BW1727" s="103"/>
      <c r="BX1727" s="104" t="str">
        <f t="shared" si="278"/>
        <v>-</v>
      </c>
      <c r="BY1727" s="105"/>
      <c r="BZ1727" s="103"/>
      <c r="CA1727" s="106"/>
      <c r="CB1727" s="107"/>
      <c r="CC1727" s="112"/>
      <c r="CD1727" s="106"/>
      <c r="CE1727" s="103"/>
      <c r="CF1727" s="113"/>
      <c r="CG1727" s="114"/>
    </row>
    <row r="1728" spans="1:85">
      <c r="A1728" s="53" t="str">
        <f t="shared" si="279"/>
        <v>--</v>
      </c>
      <c r="B1728" s="47" t="str">
        <f t="shared" si="280"/>
        <v>-</v>
      </c>
      <c r="C1728" s="153"/>
      <c r="D1728" s="49"/>
      <c r="E1728" s="50"/>
      <c r="F1728" s="51"/>
      <c r="G1728" s="59"/>
      <c r="H1728" s="51"/>
      <c r="I1728" s="59"/>
      <c r="J1728" s="60" t="str">
        <f>IF(ISBLANK(H1728),"",IFERROR(VLOOKUP(B1728,'Np PL4 Stock'!$A:$D,4,FALSE),""))</f>
        <v/>
      </c>
      <c r="K1728" s="61" t="str">
        <f>IF(ISBLANK(H1728),"",SUMIF('Np PL4 Stock'!$A:$A,B1728,'Np PL4 Stock'!$N:$N))</f>
        <v/>
      </c>
      <c r="L1728" s="62" t="str">
        <f>IF(ISBLANK(H1728),"",VLOOKUP(LEFT(B1728,5),Unit!A:B,2,FALSE))</f>
        <v/>
      </c>
      <c r="M1728" s="63" t="str">
        <f>IF(ISBLANK(H1728),"",IFERROR(VLOOKUP(B1728,'Np PL4 Stock'!$A:$T,20,FALSE),""))</f>
        <v/>
      </c>
      <c r="N1728" s="63" t="str">
        <f>IF(ISBLANK(H1728),"",IFERROR(VLOOKUP(B1728,'Np PL4 Stock'!$A:$U,21,FALSE),""))</f>
        <v/>
      </c>
      <c r="O1728" s="62" t="str">
        <f t="shared" si="273"/>
        <v/>
      </c>
      <c r="P1728" s="62" t="str">
        <f t="shared" si="271"/>
        <v/>
      </c>
      <c r="Q1728" s="67" t="str">
        <f t="shared" si="274"/>
        <v/>
      </c>
      <c r="R1728" s="67" t="str">
        <f t="shared" si="272"/>
        <v/>
      </c>
      <c r="S1728" s="59"/>
      <c r="T1728" s="147"/>
      <c r="U1728" s="147"/>
      <c r="V1728" s="59"/>
      <c r="W1728" s="59"/>
      <c r="X1728" s="59"/>
      <c r="Y1728" s="59"/>
      <c r="Z1728" s="59"/>
      <c r="AA1728" s="59"/>
      <c r="AB1728" s="59"/>
      <c r="AC1728" s="59"/>
      <c r="AD1728" s="59"/>
      <c r="AE1728" s="59"/>
      <c r="AF1728" s="73"/>
      <c r="AG1728" s="73"/>
      <c r="AH1728" s="73"/>
      <c r="AI1728" s="73"/>
      <c r="AJ1728" s="73"/>
      <c r="AK1728" s="73"/>
      <c r="AL1728" s="77" t="str">
        <f>IF(ISBLANK(S1728),"",IF(AJ1728="Fail","Fail",IF(E1728="PL4",IF(AND(T1728&gt;STD_01122025!$D$3,U1728&lt;STD_01122025!$D$4,OR(AF1728="ND",AF1728&lt;STD_01122025!$D$7),AH1728="ND"),"Pass","Fail"),IF(E1728="PL12",IF(AND(S1728&lt;STD_01122025!$F$2,T1728&gt;STD_01122025!$F$3,U1728&lt;STD_01122025!$F$4,V1728&gt;STD_01122025!$F$5,X1728&gt;STD_01122025!$F$6,OR(AF1728="ND",AF1728&lt;STD_01122025!$F$7),AH1728="ND"),"Pass","Fail"),IF(E1728="SuperPL",IF(AND(T1728&gt;STD_01122025!$H$3,U1728&lt;STD_01122025!$H$4,V1728&gt;STD_01122025!$H$5,X1728&gt;STD_01122025!$H$6,OR(AF1728="ND",AF1728&lt;STD_01122025!$H$7),AH1728="ND"),"Pass","Fail"),IF(E1728="Flight",IF(AND(T1728&gt;STD_01122025!$J$3,U1728&lt;STD_01122025!$J$4,X1728&gt;STD_01122025!$J$6,OR(AF1728="ND",AF1728&lt;STD_01122025!$J$7),AH1728="ND"),"Pass","Fail"),""))))))</f>
        <v/>
      </c>
      <c r="AM1728" s="62" t="str">
        <f>IF(ISBLANK(B1728),"",IFERROR(IF(VLOOKUP(B1728,'Np PL4 Stock'!$A:$J,10,FALSE)="Np4",D1728-VLOOKUP(B1728,'Np PL4 Stock'!$A:$E,5,FALSE),D1728-VLOOKUP(B1728,'Np PL4 Stock'!$A:$E,5,FALSE)-1),""))</f>
        <v/>
      </c>
      <c r="AN1728" s="147"/>
      <c r="AO1728" s="147"/>
      <c r="AP1728" s="59"/>
      <c r="AQ1728" s="59"/>
      <c r="AR1728" s="59"/>
      <c r="AS1728" s="59"/>
      <c r="AT1728" s="73"/>
      <c r="AU1728" s="73"/>
      <c r="AV1728" s="73"/>
      <c r="AW1728" s="73"/>
      <c r="AX1728" s="84"/>
      <c r="AY1728" s="59"/>
      <c r="AZ1728" s="59"/>
      <c r="BA1728" s="59"/>
      <c r="BB1728" s="59"/>
      <c r="BC1728" s="59"/>
      <c r="BD1728" s="59"/>
      <c r="BE1728" s="84"/>
      <c r="BF1728" s="84"/>
      <c r="BG1728" s="84"/>
      <c r="BH1728" s="84"/>
      <c r="BI1728" s="85"/>
      <c r="BJ1728" s="86"/>
      <c r="BK1728" s="86"/>
      <c r="BL1728" s="86"/>
      <c r="BM1728" s="86"/>
      <c r="BN1728" s="86"/>
      <c r="BO1728" s="59"/>
      <c r="BP1728" s="69"/>
      <c r="BQ1728" s="92">
        <v>0</v>
      </c>
      <c r="BR1728" s="93">
        <v>0</v>
      </c>
      <c r="BS1728" s="94" t="str">
        <f t="shared" si="275"/>
        <v/>
      </c>
      <c r="BT1728" s="95">
        <v>0</v>
      </c>
      <c r="BU1728" s="101" t="str">
        <f t="shared" si="276"/>
        <v/>
      </c>
      <c r="BV1728" s="102" t="str">
        <f t="shared" si="277"/>
        <v>-</v>
      </c>
      <c r="BW1728" s="103"/>
      <c r="BX1728" s="104" t="str">
        <f t="shared" si="278"/>
        <v>-</v>
      </c>
      <c r="BY1728" s="105"/>
      <c r="BZ1728" s="103"/>
      <c r="CA1728" s="106"/>
      <c r="CB1728" s="107"/>
      <c r="CC1728" s="112"/>
      <c r="CD1728" s="106"/>
      <c r="CE1728" s="103"/>
      <c r="CF1728" s="113"/>
      <c r="CG1728" s="114"/>
    </row>
    <row r="1729" spans="1:85">
      <c r="A1729" s="53" t="str">
        <f t="shared" si="279"/>
        <v>--</v>
      </c>
      <c r="B1729" s="47" t="str">
        <f t="shared" si="280"/>
        <v>-</v>
      </c>
      <c r="C1729" s="153"/>
      <c r="D1729" s="49"/>
      <c r="E1729" s="50"/>
      <c r="F1729" s="51"/>
      <c r="G1729" s="59"/>
      <c r="H1729" s="51"/>
      <c r="I1729" s="59"/>
      <c r="J1729" s="60" t="str">
        <f>IF(ISBLANK(H1729),"",IFERROR(VLOOKUP(B1729,'Np PL4 Stock'!$A:$D,4,FALSE),""))</f>
        <v/>
      </c>
      <c r="K1729" s="61" t="str">
        <f>IF(ISBLANK(H1729),"",SUMIF('Np PL4 Stock'!$A:$A,B1729,'Np PL4 Stock'!$N:$N))</f>
        <v/>
      </c>
      <c r="L1729" s="62" t="str">
        <f>IF(ISBLANK(H1729),"",VLOOKUP(LEFT(B1729,5),Unit!A:B,2,FALSE))</f>
        <v/>
      </c>
      <c r="M1729" s="63" t="str">
        <f>IF(ISBLANK(H1729),"",IFERROR(VLOOKUP(B1729,'Np PL4 Stock'!$A:$T,20,FALSE),""))</f>
        <v/>
      </c>
      <c r="N1729" s="63" t="str">
        <f>IF(ISBLANK(H1729),"",IFERROR(VLOOKUP(B1729,'Np PL4 Stock'!$A:$U,21,FALSE),""))</f>
        <v/>
      </c>
      <c r="O1729" s="62" t="str">
        <f t="shared" si="273"/>
        <v/>
      </c>
      <c r="P1729" s="62" t="str">
        <f t="shared" si="271"/>
        <v/>
      </c>
      <c r="Q1729" s="67" t="str">
        <f t="shared" si="274"/>
        <v/>
      </c>
      <c r="R1729" s="67" t="str">
        <f t="shared" si="272"/>
        <v/>
      </c>
      <c r="S1729" s="59"/>
      <c r="T1729" s="147"/>
      <c r="U1729" s="147"/>
      <c r="V1729" s="59"/>
      <c r="W1729" s="59"/>
      <c r="X1729" s="59"/>
      <c r="Y1729" s="59"/>
      <c r="Z1729" s="59"/>
      <c r="AA1729" s="59"/>
      <c r="AB1729" s="59"/>
      <c r="AC1729" s="59"/>
      <c r="AD1729" s="59"/>
      <c r="AE1729" s="59"/>
      <c r="AF1729" s="73"/>
      <c r="AG1729" s="73"/>
      <c r="AH1729" s="73"/>
      <c r="AI1729" s="73"/>
      <c r="AJ1729" s="73"/>
      <c r="AK1729" s="73"/>
      <c r="AL1729" s="77" t="str">
        <f>IF(ISBLANK(S1729),"",IF(AJ1729="Fail","Fail",IF(E1729="PL4",IF(AND(T1729&gt;STD_01122025!$D$3,U1729&lt;STD_01122025!$D$4,OR(AF1729="ND",AF1729&lt;STD_01122025!$D$7),AH1729="ND"),"Pass","Fail"),IF(E1729="PL12",IF(AND(S1729&lt;STD_01122025!$F$2,T1729&gt;STD_01122025!$F$3,U1729&lt;STD_01122025!$F$4,V1729&gt;STD_01122025!$F$5,X1729&gt;STD_01122025!$F$6,OR(AF1729="ND",AF1729&lt;STD_01122025!$F$7),AH1729="ND"),"Pass","Fail"),IF(E1729="SuperPL",IF(AND(T1729&gt;STD_01122025!$H$3,U1729&lt;STD_01122025!$H$4,V1729&gt;STD_01122025!$H$5,X1729&gt;STD_01122025!$H$6,OR(AF1729="ND",AF1729&lt;STD_01122025!$H$7),AH1729="ND"),"Pass","Fail"),IF(E1729="Flight",IF(AND(T1729&gt;STD_01122025!$J$3,U1729&lt;STD_01122025!$J$4,X1729&gt;STD_01122025!$J$6,OR(AF1729="ND",AF1729&lt;STD_01122025!$J$7),AH1729="ND"),"Pass","Fail"),""))))))</f>
        <v/>
      </c>
      <c r="AM1729" s="62" t="str">
        <f>IF(ISBLANK(B1729),"",IFERROR(IF(VLOOKUP(B1729,'Np PL4 Stock'!$A:$J,10,FALSE)="Np4",D1729-VLOOKUP(B1729,'Np PL4 Stock'!$A:$E,5,FALSE),D1729-VLOOKUP(B1729,'Np PL4 Stock'!$A:$E,5,FALSE)-1),""))</f>
        <v/>
      </c>
      <c r="AN1729" s="147"/>
      <c r="AO1729" s="147"/>
      <c r="AP1729" s="59"/>
      <c r="AQ1729" s="59"/>
      <c r="AR1729" s="59"/>
      <c r="AS1729" s="59"/>
      <c r="AT1729" s="73"/>
      <c r="AU1729" s="73"/>
      <c r="AV1729" s="73"/>
      <c r="AW1729" s="73"/>
      <c r="AX1729" s="84"/>
      <c r="AY1729" s="59"/>
      <c r="AZ1729" s="59"/>
      <c r="BA1729" s="59"/>
      <c r="BB1729" s="59"/>
      <c r="BC1729" s="59"/>
      <c r="BD1729" s="59"/>
      <c r="BE1729" s="84"/>
      <c r="BF1729" s="84"/>
      <c r="BG1729" s="84"/>
      <c r="BH1729" s="84"/>
      <c r="BI1729" s="85"/>
      <c r="BJ1729" s="86"/>
      <c r="BK1729" s="86"/>
      <c r="BL1729" s="86"/>
      <c r="BM1729" s="86"/>
      <c r="BN1729" s="86"/>
      <c r="BO1729" s="59"/>
      <c r="BP1729" s="69"/>
      <c r="BQ1729" s="92">
        <v>0</v>
      </c>
      <c r="BR1729" s="93">
        <v>0</v>
      </c>
      <c r="BS1729" s="94" t="str">
        <f t="shared" si="275"/>
        <v/>
      </c>
      <c r="BT1729" s="95">
        <v>0</v>
      </c>
      <c r="BU1729" s="101" t="str">
        <f t="shared" si="276"/>
        <v/>
      </c>
      <c r="BV1729" s="102" t="str">
        <f t="shared" si="277"/>
        <v>-</v>
      </c>
      <c r="BW1729" s="103"/>
      <c r="BX1729" s="104" t="str">
        <f t="shared" si="278"/>
        <v>-</v>
      </c>
      <c r="BY1729" s="105"/>
      <c r="BZ1729" s="103"/>
      <c r="CA1729" s="106"/>
      <c r="CB1729" s="107"/>
      <c r="CC1729" s="112"/>
      <c r="CD1729" s="106"/>
      <c r="CE1729" s="103"/>
      <c r="CF1729" s="113"/>
      <c r="CG1729" s="114"/>
    </row>
    <row r="1730" spans="1:85">
      <c r="A1730" s="53" t="str">
        <f t="shared" si="279"/>
        <v>--</v>
      </c>
      <c r="B1730" s="47" t="str">
        <f t="shared" si="280"/>
        <v>-</v>
      </c>
      <c r="C1730" s="153"/>
      <c r="D1730" s="49"/>
      <c r="E1730" s="50"/>
      <c r="F1730" s="51"/>
      <c r="G1730" s="59"/>
      <c r="H1730" s="51"/>
      <c r="I1730" s="59"/>
      <c r="J1730" s="60" t="str">
        <f>IF(ISBLANK(H1730),"",IFERROR(VLOOKUP(B1730,'Np PL4 Stock'!$A:$D,4,FALSE),""))</f>
        <v/>
      </c>
      <c r="K1730" s="61" t="str">
        <f>IF(ISBLANK(H1730),"",SUMIF('Np PL4 Stock'!$A:$A,B1730,'Np PL4 Stock'!$N:$N))</f>
        <v/>
      </c>
      <c r="L1730" s="62" t="str">
        <f>IF(ISBLANK(H1730),"",VLOOKUP(LEFT(B1730,5),Unit!A:B,2,FALSE))</f>
        <v/>
      </c>
      <c r="M1730" s="63" t="str">
        <f>IF(ISBLANK(H1730),"",IFERROR(VLOOKUP(B1730,'Np PL4 Stock'!$A:$T,20,FALSE),""))</f>
        <v/>
      </c>
      <c r="N1730" s="63" t="str">
        <f>IF(ISBLANK(H1730),"",IFERROR(VLOOKUP(B1730,'Np PL4 Stock'!$A:$U,21,FALSE),""))</f>
        <v/>
      </c>
      <c r="O1730" s="62" t="str">
        <f t="shared" si="273"/>
        <v/>
      </c>
      <c r="P1730" s="62" t="str">
        <f t="shared" si="271"/>
        <v/>
      </c>
      <c r="Q1730" s="67" t="str">
        <f t="shared" si="274"/>
        <v/>
      </c>
      <c r="R1730" s="67" t="str">
        <f t="shared" si="272"/>
        <v/>
      </c>
      <c r="S1730" s="59"/>
      <c r="T1730" s="147"/>
      <c r="U1730" s="147"/>
      <c r="V1730" s="59"/>
      <c r="W1730" s="59"/>
      <c r="X1730" s="59"/>
      <c r="Y1730" s="59"/>
      <c r="Z1730" s="59"/>
      <c r="AA1730" s="59"/>
      <c r="AB1730" s="59"/>
      <c r="AC1730" s="59"/>
      <c r="AD1730" s="59"/>
      <c r="AE1730" s="59"/>
      <c r="AF1730" s="73"/>
      <c r="AG1730" s="73"/>
      <c r="AH1730" s="73"/>
      <c r="AI1730" s="73"/>
      <c r="AJ1730" s="73"/>
      <c r="AK1730" s="73"/>
      <c r="AL1730" s="77" t="str">
        <f>IF(ISBLANK(S1730),"",IF(AJ1730="Fail","Fail",IF(E1730="PL4",IF(AND(T1730&gt;STD_01122025!$D$3,U1730&lt;STD_01122025!$D$4,OR(AF1730="ND",AF1730&lt;STD_01122025!$D$7),AH1730="ND"),"Pass","Fail"),IF(E1730="PL12",IF(AND(S1730&lt;STD_01122025!$F$2,T1730&gt;STD_01122025!$F$3,U1730&lt;STD_01122025!$F$4,V1730&gt;STD_01122025!$F$5,X1730&gt;STD_01122025!$F$6,OR(AF1730="ND",AF1730&lt;STD_01122025!$F$7),AH1730="ND"),"Pass","Fail"),IF(E1730="SuperPL",IF(AND(T1730&gt;STD_01122025!$H$3,U1730&lt;STD_01122025!$H$4,V1730&gt;STD_01122025!$H$5,X1730&gt;STD_01122025!$H$6,OR(AF1730="ND",AF1730&lt;STD_01122025!$H$7),AH1730="ND"),"Pass","Fail"),IF(E1730="Flight",IF(AND(T1730&gt;STD_01122025!$J$3,U1730&lt;STD_01122025!$J$4,X1730&gt;STD_01122025!$J$6,OR(AF1730="ND",AF1730&lt;STD_01122025!$J$7),AH1730="ND"),"Pass","Fail"),""))))))</f>
        <v/>
      </c>
      <c r="AM1730" s="62" t="str">
        <f>IF(ISBLANK(B1730),"",IFERROR(IF(VLOOKUP(B1730,'Np PL4 Stock'!$A:$J,10,FALSE)="Np4",D1730-VLOOKUP(B1730,'Np PL4 Stock'!$A:$E,5,FALSE),D1730-VLOOKUP(B1730,'Np PL4 Stock'!$A:$E,5,FALSE)-1),""))</f>
        <v/>
      </c>
      <c r="AN1730" s="147"/>
      <c r="AO1730" s="147"/>
      <c r="AP1730" s="59"/>
      <c r="AQ1730" s="59"/>
      <c r="AR1730" s="59"/>
      <c r="AS1730" s="59"/>
      <c r="AT1730" s="73"/>
      <c r="AU1730" s="73"/>
      <c r="AV1730" s="73"/>
      <c r="AW1730" s="73"/>
      <c r="AX1730" s="84"/>
      <c r="AY1730" s="59"/>
      <c r="AZ1730" s="59"/>
      <c r="BA1730" s="59"/>
      <c r="BB1730" s="59"/>
      <c r="BC1730" s="59"/>
      <c r="BD1730" s="59"/>
      <c r="BE1730" s="84"/>
      <c r="BF1730" s="84"/>
      <c r="BG1730" s="84"/>
      <c r="BH1730" s="84"/>
      <c r="BI1730" s="85"/>
      <c r="BJ1730" s="86"/>
      <c r="BK1730" s="86"/>
      <c r="BL1730" s="86"/>
      <c r="BM1730" s="86"/>
      <c r="BN1730" s="86"/>
      <c r="BO1730" s="59"/>
      <c r="BP1730" s="69"/>
      <c r="BQ1730" s="92">
        <v>0</v>
      </c>
      <c r="BR1730" s="93">
        <v>0</v>
      </c>
      <c r="BS1730" s="94" t="str">
        <f t="shared" si="275"/>
        <v/>
      </c>
      <c r="BT1730" s="95">
        <v>0</v>
      </c>
      <c r="BU1730" s="101" t="str">
        <f t="shared" si="276"/>
        <v/>
      </c>
      <c r="BV1730" s="102" t="str">
        <f t="shared" si="277"/>
        <v>-</v>
      </c>
      <c r="BW1730" s="103"/>
      <c r="BX1730" s="104" t="str">
        <f t="shared" si="278"/>
        <v>-</v>
      </c>
      <c r="BY1730" s="105"/>
      <c r="BZ1730" s="103"/>
      <c r="CA1730" s="106"/>
      <c r="CB1730" s="107"/>
      <c r="CC1730" s="112"/>
      <c r="CD1730" s="106"/>
      <c r="CE1730" s="103"/>
      <c r="CF1730" s="113"/>
      <c r="CG1730" s="114"/>
    </row>
    <row r="1731" spans="1:85">
      <c r="A1731" s="53" t="str">
        <f t="shared" si="279"/>
        <v>--</v>
      </c>
      <c r="B1731" s="47" t="str">
        <f t="shared" si="280"/>
        <v>-</v>
      </c>
      <c r="C1731" s="153"/>
      <c r="D1731" s="49"/>
      <c r="E1731" s="50"/>
      <c r="F1731" s="51"/>
      <c r="G1731" s="59"/>
      <c r="H1731" s="51"/>
      <c r="I1731" s="59"/>
      <c r="J1731" s="60" t="str">
        <f>IF(ISBLANK(H1731),"",IFERROR(VLOOKUP(B1731,'Np PL4 Stock'!$A:$D,4,FALSE),""))</f>
        <v/>
      </c>
      <c r="K1731" s="61" t="str">
        <f>IF(ISBLANK(H1731),"",SUMIF('Np PL4 Stock'!$A:$A,B1731,'Np PL4 Stock'!$N:$N))</f>
        <v/>
      </c>
      <c r="L1731" s="62" t="str">
        <f>IF(ISBLANK(H1731),"",VLOOKUP(LEFT(B1731,5),Unit!A:B,2,FALSE))</f>
        <v/>
      </c>
      <c r="M1731" s="63" t="str">
        <f>IF(ISBLANK(H1731),"",IFERROR(VLOOKUP(B1731,'Np PL4 Stock'!$A:$T,20,FALSE),""))</f>
        <v/>
      </c>
      <c r="N1731" s="63" t="str">
        <f>IF(ISBLANK(H1731),"",IFERROR(VLOOKUP(B1731,'Np PL4 Stock'!$A:$U,21,FALSE),""))</f>
        <v/>
      </c>
      <c r="O1731" s="62" t="str">
        <f t="shared" si="273"/>
        <v/>
      </c>
      <c r="P1731" s="62" t="str">
        <f t="shared" ref="P1731:P1794" si="281">IFERROR((SUMIFS(BS:BS,A:A,A1731))/(L1731*10^3),"")</f>
        <v/>
      </c>
      <c r="Q1731" s="67" t="str">
        <f t="shared" si="274"/>
        <v/>
      </c>
      <c r="R1731" s="67" t="str">
        <f t="shared" ref="R1731:R1794" si="282">IFERROR(SUM(SUMIF(B:B,B1731,BS:BS),SUMIF(B:B,B1731,BT:BT))/(K1731*10^6),"")</f>
        <v/>
      </c>
      <c r="S1731" s="59"/>
      <c r="T1731" s="147"/>
      <c r="U1731" s="147"/>
      <c r="V1731" s="59"/>
      <c r="W1731" s="59"/>
      <c r="X1731" s="59"/>
      <c r="Y1731" s="59"/>
      <c r="Z1731" s="59"/>
      <c r="AA1731" s="59"/>
      <c r="AB1731" s="59"/>
      <c r="AC1731" s="59"/>
      <c r="AD1731" s="59"/>
      <c r="AE1731" s="59"/>
      <c r="AF1731" s="73"/>
      <c r="AG1731" s="73"/>
      <c r="AH1731" s="73"/>
      <c r="AI1731" s="73"/>
      <c r="AJ1731" s="73"/>
      <c r="AK1731" s="73"/>
      <c r="AL1731" s="77" t="str">
        <f>IF(ISBLANK(S1731),"",IF(AJ1731="Fail","Fail",IF(E1731="PL4",IF(AND(T1731&gt;STD_01122025!$D$3,U1731&lt;STD_01122025!$D$4,OR(AF1731="ND",AF1731&lt;STD_01122025!$D$7),AH1731="ND"),"Pass","Fail"),IF(E1731="PL12",IF(AND(S1731&lt;STD_01122025!$F$2,T1731&gt;STD_01122025!$F$3,U1731&lt;STD_01122025!$F$4,V1731&gt;STD_01122025!$F$5,X1731&gt;STD_01122025!$F$6,OR(AF1731="ND",AF1731&lt;STD_01122025!$F$7),AH1731="ND"),"Pass","Fail"),IF(E1731="SuperPL",IF(AND(T1731&gt;STD_01122025!$H$3,U1731&lt;STD_01122025!$H$4,V1731&gt;STD_01122025!$H$5,X1731&gt;STD_01122025!$H$6,OR(AF1731="ND",AF1731&lt;STD_01122025!$H$7),AH1731="ND"),"Pass","Fail"),IF(E1731="Flight",IF(AND(T1731&gt;STD_01122025!$J$3,U1731&lt;STD_01122025!$J$4,X1731&gt;STD_01122025!$J$6,OR(AF1731="ND",AF1731&lt;STD_01122025!$J$7),AH1731="ND"),"Pass","Fail"),""))))))</f>
        <v/>
      </c>
      <c r="AM1731" s="62" t="str">
        <f>IF(ISBLANK(B1731),"",IFERROR(IF(VLOOKUP(B1731,'Np PL4 Stock'!$A:$J,10,FALSE)="Np4",D1731-VLOOKUP(B1731,'Np PL4 Stock'!$A:$E,5,FALSE),D1731-VLOOKUP(B1731,'Np PL4 Stock'!$A:$E,5,FALSE)-1),""))</f>
        <v/>
      </c>
      <c r="AN1731" s="147"/>
      <c r="AO1731" s="147"/>
      <c r="AP1731" s="59"/>
      <c r="AQ1731" s="59"/>
      <c r="AR1731" s="59"/>
      <c r="AS1731" s="59"/>
      <c r="AT1731" s="73"/>
      <c r="AU1731" s="73"/>
      <c r="AV1731" s="73"/>
      <c r="AW1731" s="73"/>
      <c r="AX1731" s="84"/>
      <c r="AY1731" s="59"/>
      <c r="AZ1731" s="59"/>
      <c r="BA1731" s="59"/>
      <c r="BB1731" s="59"/>
      <c r="BC1731" s="59"/>
      <c r="BD1731" s="59"/>
      <c r="BE1731" s="84"/>
      <c r="BF1731" s="84"/>
      <c r="BG1731" s="84"/>
      <c r="BH1731" s="84"/>
      <c r="BI1731" s="85"/>
      <c r="BJ1731" s="86"/>
      <c r="BK1731" s="86"/>
      <c r="BL1731" s="86"/>
      <c r="BM1731" s="86"/>
      <c r="BN1731" s="86"/>
      <c r="BO1731" s="59"/>
      <c r="BP1731" s="69"/>
      <c r="BQ1731" s="92">
        <v>0</v>
      </c>
      <c r="BR1731" s="93">
        <v>0</v>
      </c>
      <c r="BS1731" s="94" t="str">
        <f t="shared" si="275"/>
        <v/>
      </c>
      <c r="BT1731" s="95">
        <v>0</v>
      </c>
      <c r="BU1731" s="101" t="str">
        <f t="shared" si="276"/>
        <v/>
      </c>
      <c r="BV1731" s="102" t="str">
        <f t="shared" si="277"/>
        <v>-</v>
      </c>
      <c r="BW1731" s="103"/>
      <c r="BX1731" s="104" t="str">
        <f t="shared" si="278"/>
        <v>-</v>
      </c>
      <c r="BY1731" s="105"/>
      <c r="BZ1731" s="103"/>
      <c r="CA1731" s="106"/>
      <c r="CB1731" s="107"/>
      <c r="CC1731" s="112"/>
      <c r="CD1731" s="106"/>
      <c r="CE1731" s="103"/>
      <c r="CF1731" s="113"/>
      <c r="CG1731" s="114"/>
    </row>
    <row r="1732" spans="1:85">
      <c r="A1732" s="53" t="str">
        <f t="shared" si="279"/>
        <v>--</v>
      </c>
      <c r="B1732" s="47" t="str">
        <f t="shared" si="280"/>
        <v>-</v>
      </c>
      <c r="C1732" s="153"/>
      <c r="D1732" s="49"/>
      <c r="E1732" s="50"/>
      <c r="F1732" s="51"/>
      <c r="G1732" s="59"/>
      <c r="H1732" s="51"/>
      <c r="I1732" s="59"/>
      <c r="J1732" s="60" t="str">
        <f>IF(ISBLANK(H1732),"",IFERROR(VLOOKUP(B1732,'Np PL4 Stock'!$A:$D,4,FALSE),""))</f>
        <v/>
      </c>
      <c r="K1732" s="61" t="str">
        <f>IF(ISBLANK(H1732),"",SUMIF('Np PL4 Stock'!$A:$A,B1732,'Np PL4 Stock'!$N:$N))</f>
        <v/>
      </c>
      <c r="L1732" s="62" t="str">
        <f>IF(ISBLANK(H1732),"",VLOOKUP(LEFT(B1732,5),Unit!A:B,2,FALSE))</f>
        <v/>
      </c>
      <c r="M1732" s="63" t="str">
        <f>IF(ISBLANK(H1732),"",IFERROR(VLOOKUP(B1732,'Np PL4 Stock'!$A:$T,20,FALSE),""))</f>
        <v/>
      </c>
      <c r="N1732" s="63" t="str">
        <f>IF(ISBLANK(H1732),"",IFERROR(VLOOKUP(B1732,'Np PL4 Stock'!$A:$U,21,FALSE),""))</f>
        <v/>
      </c>
      <c r="O1732" s="62" t="str">
        <f t="shared" ref="O1732:O1795" si="283">IFERROR((K1732*10^6)/(L1732*10^3),"")</f>
        <v/>
      </c>
      <c r="P1732" s="62" t="str">
        <f t="shared" si="281"/>
        <v/>
      </c>
      <c r="Q1732" s="67" t="str">
        <f t="shared" ref="Q1732:Q1795" si="284">IFERROR(SUM(SUMIF(B:B,B1732,BQ:BQ),SUMIF(B:B,B1732,BR:BR))/(K1732*10^6),"")</f>
        <v/>
      </c>
      <c r="R1732" s="67" t="str">
        <f t="shared" si="282"/>
        <v/>
      </c>
      <c r="S1732" s="59"/>
      <c r="T1732" s="147"/>
      <c r="U1732" s="147"/>
      <c r="V1732" s="59"/>
      <c r="W1732" s="59"/>
      <c r="X1732" s="59"/>
      <c r="Y1732" s="59"/>
      <c r="Z1732" s="59"/>
      <c r="AA1732" s="59"/>
      <c r="AB1732" s="59"/>
      <c r="AC1732" s="59"/>
      <c r="AD1732" s="59"/>
      <c r="AE1732" s="59"/>
      <c r="AF1732" s="73"/>
      <c r="AG1732" s="73"/>
      <c r="AH1732" s="73"/>
      <c r="AI1732" s="73"/>
      <c r="AJ1732" s="73"/>
      <c r="AK1732" s="73"/>
      <c r="AL1732" s="77" t="str">
        <f>IF(ISBLANK(S1732),"",IF(AJ1732="Fail","Fail",IF(E1732="PL4",IF(AND(T1732&gt;STD_01122025!$D$3,U1732&lt;STD_01122025!$D$4,OR(AF1732="ND",AF1732&lt;STD_01122025!$D$7),AH1732="ND"),"Pass","Fail"),IF(E1732="PL12",IF(AND(S1732&lt;STD_01122025!$F$2,T1732&gt;STD_01122025!$F$3,U1732&lt;STD_01122025!$F$4,V1732&gt;STD_01122025!$F$5,X1732&gt;STD_01122025!$F$6,OR(AF1732="ND",AF1732&lt;STD_01122025!$F$7),AH1732="ND"),"Pass","Fail"),IF(E1732="SuperPL",IF(AND(T1732&gt;STD_01122025!$H$3,U1732&lt;STD_01122025!$H$4,V1732&gt;STD_01122025!$H$5,X1732&gt;STD_01122025!$H$6,OR(AF1732="ND",AF1732&lt;STD_01122025!$H$7),AH1732="ND"),"Pass","Fail"),IF(E1732="Flight",IF(AND(T1732&gt;STD_01122025!$J$3,U1732&lt;STD_01122025!$J$4,X1732&gt;STD_01122025!$J$6,OR(AF1732="ND",AF1732&lt;STD_01122025!$J$7),AH1732="ND"),"Pass","Fail"),""))))))</f>
        <v/>
      </c>
      <c r="AM1732" s="62" t="str">
        <f>IF(ISBLANK(B1732),"",IFERROR(IF(VLOOKUP(B1732,'Np PL4 Stock'!$A:$J,10,FALSE)="Np4",D1732-VLOOKUP(B1732,'Np PL4 Stock'!$A:$E,5,FALSE),D1732-VLOOKUP(B1732,'Np PL4 Stock'!$A:$E,5,FALSE)-1),""))</f>
        <v/>
      </c>
      <c r="AN1732" s="147"/>
      <c r="AO1732" s="147"/>
      <c r="AP1732" s="59"/>
      <c r="AQ1732" s="59"/>
      <c r="AR1732" s="59"/>
      <c r="AS1732" s="59"/>
      <c r="AT1732" s="73"/>
      <c r="AU1732" s="73"/>
      <c r="AV1732" s="73"/>
      <c r="AW1732" s="73"/>
      <c r="AX1732" s="84"/>
      <c r="AY1732" s="59"/>
      <c r="AZ1732" s="59"/>
      <c r="BA1732" s="59"/>
      <c r="BB1732" s="59"/>
      <c r="BC1732" s="59"/>
      <c r="BD1732" s="59"/>
      <c r="BE1732" s="84"/>
      <c r="BF1732" s="84"/>
      <c r="BG1732" s="84"/>
      <c r="BH1732" s="84"/>
      <c r="BI1732" s="85"/>
      <c r="BJ1732" s="86"/>
      <c r="BK1732" s="86"/>
      <c r="BL1732" s="86"/>
      <c r="BM1732" s="86"/>
      <c r="BN1732" s="86"/>
      <c r="BO1732" s="59"/>
      <c r="BP1732" s="69"/>
      <c r="BQ1732" s="92">
        <v>0</v>
      </c>
      <c r="BR1732" s="93">
        <v>0</v>
      </c>
      <c r="BS1732" s="94" t="str">
        <f t="shared" ref="BS1732:BS1795" si="285">IF(ISBLANK(D1732),"",SUM(BQ1732:BR1732))</f>
        <v/>
      </c>
      <c r="BT1732" s="95">
        <v>0</v>
      </c>
      <c r="BU1732" s="101" t="str">
        <f t="shared" ref="BU1732:BU1795" si="286">IF(ISBLANK(D1732),"",SUM(BS1732:BT1732))</f>
        <v/>
      </c>
      <c r="BV1732" s="102" t="str">
        <f t="shared" si="277"/>
        <v>-</v>
      </c>
      <c r="BW1732" s="103"/>
      <c r="BX1732" s="104" t="str">
        <f t="shared" si="278"/>
        <v>-</v>
      </c>
      <c r="BY1732" s="105"/>
      <c r="BZ1732" s="103"/>
      <c r="CA1732" s="106"/>
      <c r="CB1732" s="107"/>
      <c r="CC1732" s="112"/>
      <c r="CD1732" s="106"/>
      <c r="CE1732" s="103"/>
      <c r="CF1732" s="113"/>
      <c r="CG1732" s="114"/>
    </row>
    <row r="1733" spans="1:85">
      <c r="A1733" s="53" t="str">
        <f t="shared" si="279"/>
        <v>--</v>
      </c>
      <c r="B1733" s="47" t="str">
        <f t="shared" si="280"/>
        <v>-</v>
      </c>
      <c r="C1733" s="153"/>
      <c r="D1733" s="49"/>
      <c r="E1733" s="50"/>
      <c r="F1733" s="51"/>
      <c r="G1733" s="59"/>
      <c r="H1733" s="51"/>
      <c r="I1733" s="59"/>
      <c r="J1733" s="60" t="str">
        <f>IF(ISBLANK(H1733),"",IFERROR(VLOOKUP(B1733,'Np PL4 Stock'!$A:$D,4,FALSE),""))</f>
        <v/>
      </c>
      <c r="K1733" s="61" t="str">
        <f>IF(ISBLANK(H1733),"",SUMIF('Np PL4 Stock'!$A:$A,B1733,'Np PL4 Stock'!$N:$N))</f>
        <v/>
      </c>
      <c r="L1733" s="62" t="str">
        <f>IF(ISBLANK(H1733),"",VLOOKUP(LEFT(B1733,5),Unit!A:B,2,FALSE))</f>
        <v/>
      </c>
      <c r="M1733" s="63" t="str">
        <f>IF(ISBLANK(H1733),"",IFERROR(VLOOKUP(B1733,'Np PL4 Stock'!$A:$T,20,FALSE),""))</f>
        <v/>
      </c>
      <c r="N1733" s="63" t="str">
        <f>IF(ISBLANK(H1733),"",IFERROR(VLOOKUP(B1733,'Np PL4 Stock'!$A:$U,21,FALSE),""))</f>
        <v/>
      </c>
      <c r="O1733" s="62" t="str">
        <f t="shared" si="283"/>
        <v/>
      </c>
      <c r="P1733" s="62" t="str">
        <f t="shared" si="281"/>
        <v/>
      </c>
      <c r="Q1733" s="67" t="str">
        <f t="shared" si="284"/>
        <v/>
      </c>
      <c r="R1733" s="67" t="str">
        <f t="shared" si="282"/>
        <v/>
      </c>
      <c r="S1733" s="59"/>
      <c r="T1733" s="147"/>
      <c r="U1733" s="147"/>
      <c r="V1733" s="59"/>
      <c r="W1733" s="59"/>
      <c r="X1733" s="59"/>
      <c r="Y1733" s="59"/>
      <c r="Z1733" s="59"/>
      <c r="AA1733" s="59"/>
      <c r="AB1733" s="59"/>
      <c r="AC1733" s="59"/>
      <c r="AD1733" s="59"/>
      <c r="AE1733" s="59"/>
      <c r="AF1733" s="73"/>
      <c r="AG1733" s="73"/>
      <c r="AH1733" s="73"/>
      <c r="AI1733" s="73"/>
      <c r="AJ1733" s="73"/>
      <c r="AK1733" s="73"/>
      <c r="AL1733" s="77" t="str">
        <f>IF(ISBLANK(S1733),"",IF(AJ1733="Fail","Fail",IF(E1733="PL4",IF(AND(T1733&gt;STD_01122025!$D$3,U1733&lt;STD_01122025!$D$4,OR(AF1733="ND",AF1733&lt;STD_01122025!$D$7),AH1733="ND"),"Pass","Fail"),IF(E1733="PL12",IF(AND(S1733&lt;STD_01122025!$F$2,T1733&gt;STD_01122025!$F$3,U1733&lt;STD_01122025!$F$4,V1733&gt;STD_01122025!$F$5,X1733&gt;STD_01122025!$F$6,OR(AF1733="ND",AF1733&lt;STD_01122025!$F$7),AH1733="ND"),"Pass","Fail"),IF(E1733="SuperPL",IF(AND(T1733&gt;STD_01122025!$H$3,U1733&lt;STD_01122025!$H$4,V1733&gt;STD_01122025!$H$5,X1733&gt;STD_01122025!$H$6,OR(AF1733="ND",AF1733&lt;STD_01122025!$H$7),AH1733="ND"),"Pass","Fail"),IF(E1733="Flight",IF(AND(T1733&gt;STD_01122025!$J$3,U1733&lt;STD_01122025!$J$4,X1733&gt;STD_01122025!$J$6,OR(AF1733="ND",AF1733&lt;STD_01122025!$J$7),AH1733="ND"),"Pass","Fail"),""))))))</f>
        <v/>
      </c>
      <c r="AM1733" s="62" t="str">
        <f>IF(ISBLANK(B1733),"",IFERROR(IF(VLOOKUP(B1733,'Np PL4 Stock'!$A:$J,10,FALSE)="Np4",D1733-VLOOKUP(B1733,'Np PL4 Stock'!$A:$E,5,FALSE),D1733-VLOOKUP(B1733,'Np PL4 Stock'!$A:$E,5,FALSE)-1),""))</f>
        <v/>
      </c>
      <c r="AN1733" s="147"/>
      <c r="AO1733" s="147"/>
      <c r="AP1733" s="59"/>
      <c r="AQ1733" s="59"/>
      <c r="AR1733" s="59"/>
      <c r="AS1733" s="59"/>
      <c r="AT1733" s="73"/>
      <c r="AU1733" s="73"/>
      <c r="AV1733" s="73"/>
      <c r="AW1733" s="73"/>
      <c r="AX1733" s="84"/>
      <c r="AY1733" s="59"/>
      <c r="AZ1733" s="59"/>
      <c r="BA1733" s="59"/>
      <c r="BB1733" s="59"/>
      <c r="BC1733" s="59"/>
      <c r="BD1733" s="59"/>
      <c r="BE1733" s="84"/>
      <c r="BF1733" s="84"/>
      <c r="BG1733" s="84"/>
      <c r="BH1733" s="84"/>
      <c r="BI1733" s="85"/>
      <c r="BJ1733" s="86"/>
      <c r="BK1733" s="86"/>
      <c r="BL1733" s="86"/>
      <c r="BM1733" s="86"/>
      <c r="BN1733" s="86"/>
      <c r="BO1733" s="59"/>
      <c r="BP1733" s="69"/>
      <c r="BQ1733" s="92">
        <v>0</v>
      </c>
      <c r="BR1733" s="93">
        <v>0</v>
      </c>
      <c r="BS1733" s="94" t="str">
        <f t="shared" si="285"/>
        <v/>
      </c>
      <c r="BT1733" s="95">
        <v>0</v>
      </c>
      <c r="BU1733" s="101" t="str">
        <f t="shared" si="286"/>
        <v/>
      </c>
      <c r="BV1733" s="102" t="str">
        <f t="shared" si="277"/>
        <v>-</v>
      </c>
      <c r="BW1733" s="103"/>
      <c r="BX1733" s="104" t="str">
        <f t="shared" si="278"/>
        <v>-</v>
      </c>
      <c r="BY1733" s="105"/>
      <c r="BZ1733" s="103"/>
      <c r="CA1733" s="106"/>
      <c r="CB1733" s="107"/>
      <c r="CC1733" s="112"/>
      <c r="CD1733" s="106"/>
      <c r="CE1733" s="103"/>
      <c r="CF1733" s="113"/>
      <c r="CG1733" s="114"/>
    </row>
    <row r="1734" spans="1:85">
      <c r="A1734" s="53" t="str">
        <f t="shared" si="279"/>
        <v>--</v>
      </c>
      <c r="B1734" s="47" t="str">
        <f t="shared" si="280"/>
        <v>-</v>
      </c>
      <c r="C1734" s="153"/>
      <c r="D1734" s="49"/>
      <c r="E1734" s="50"/>
      <c r="F1734" s="51"/>
      <c r="G1734" s="59"/>
      <c r="H1734" s="51"/>
      <c r="I1734" s="59"/>
      <c r="J1734" s="60" t="str">
        <f>IF(ISBLANK(H1734),"",IFERROR(VLOOKUP(B1734,'Np PL4 Stock'!$A:$D,4,FALSE),""))</f>
        <v/>
      </c>
      <c r="K1734" s="61" t="str">
        <f>IF(ISBLANK(H1734),"",SUMIF('Np PL4 Stock'!$A:$A,B1734,'Np PL4 Stock'!$N:$N))</f>
        <v/>
      </c>
      <c r="L1734" s="62" t="str">
        <f>IF(ISBLANK(H1734),"",VLOOKUP(LEFT(B1734,5),Unit!A:B,2,FALSE))</f>
        <v/>
      </c>
      <c r="M1734" s="63" t="str">
        <f>IF(ISBLANK(H1734),"",IFERROR(VLOOKUP(B1734,'Np PL4 Stock'!$A:$T,20,FALSE),""))</f>
        <v/>
      </c>
      <c r="N1734" s="63" t="str">
        <f>IF(ISBLANK(H1734),"",IFERROR(VLOOKUP(B1734,'Np PL4 Stock'!$A:$U,21,FALSE),""))</f>
        <v/>
      </c>
      <c r="O1734" s="62" t="str">
        <f t="shared" si="283"/>
        <v/>
      </c>
      <c r="P1734" s="62" t="str">
        <f t="shared" si="281"/>
        <v/>
      </c>
      <c r="Q1734" s="67" t="str">
        <f t="shared" si="284"/>
        <v/>
      </c>
      <c r="R1734" s="67" t="str">
        <f t="shared" si="282"/>
        <v/>
      </c>
      <c r="S1734" s="59"/>
      <c r="T1734" s="147"/>
      <c r="U1734" s="147"/>
      <c r="V1734" s="59"/>
      <c r="W1734" s="59"/>
      <c r="X1734" s="59"/>
      <c r="Y1734" s="59"/>
      <c r="Z1734" s="59"/>
      <c r="AA1734" s="59"/>
      <c r="AB1734" s="59"/>
      <c r="AC1734" s="59"/>
      <c r="AD1734" s="59"/>
      <c r="AE1734" s="59"/>
      <c r="AF1734" s="73"/>
      <c r="AG1734" s="73"/>
      <c r="AH1734" s="73"/>
      <c r="AI1734" s="73"/>
      <c r="AJ1734" s="73"/>
      <c r="AK1734" s="73"/>
      <c r="AL1734" s="77" t="str">
        <f>IF(ISBLANK(S1734),"",IF(AJ1734="Fail","Fail",IF(E1734="PL4",IF(AND(T1734&gt;STD_01122025!$D$3,U1734&lt;STD_01122025!$D$4,OR(AF1734="ND",AF1734&lt;STD_01122025!$D$7),AH1734="ND"),"Pass","Fail"),IF(E1734="PL12",IF(AND(S1734&lt;STD_01122025!$F$2,T1734&gt;STD_01122025!$F$3,U1734&lt;STD_01122025!$F$4,V1734&gt;STD_01122025!$F$5,X1734&gt;STD_01122025!$F$6,OR(AF1734="ND",AF1734&lt;STD_01122025!$F$7),AH1734="ND"),"Pass","Fail"),IF(E1734="SuperPL",IF(AND(T1734&gt;STD_01122025!$H$3,U1734&lt;STD_01122025!$H$4,V1734&gt;STD_01122025!$H$5,X1734&gt;STD_01122025!$H$6,OR(AF1734="ND",AF1734&lt;STD_01122025!$H$7),AH1734="ND"),"Pass","Fail"),IF(E1734="Flight",IF(AND(T1734&gt;STD_01122025!$J$3,U1734&lt;STD_01122025!$J$4,X1734&gt;STD_01122025!$J$6,OR(AF1734="ND",AF1734&lt;STD_01122025!$J$7),AH1734="ND"),"Pass","Fail"),""))))))</f>
        <v/>
      </c>
      <c r="AM1734" s="62" t="str">
        <f>IF(ISBLANK(B1734),"",IFERROR(IF(VLOOKUP(B1734,'Np PL4 Stock'!$A:$J,10,FALSE)="Np4",D1734-VLOOKUP(B1734,'Np PL4 Stock'!$A:$E,5,FALSE),D1734-VLOOKUP(B1734,'Np PL4 Stock'!$A:$E,5,FALSE)-1),""))</f>
        <v/>
      </c>
      <c r="AN1734" s="147"/>
      <c r="AO1734" s="147"/>
      <c r="AP1734" s="59"/>
      <c r="AQ1734" s="59"/>
      <c r="AR1734" s="59"/>
      <c r="AS1734" s="59"/>
      <c r="AT1734" s="73"/>
      <c r="AU1734" s="73"/>
      <c r="AV1734" s="73"/>
      <c r="AW1734" s="73"/>
      <c r="AX1734" s="84"/>
      <c r="AY1734" s="59"/>
      <c r="AZ1734" s="59"/>
      <c r="BA1734" s="59"/>
      <c r="BB1734" s="59"/>
      <c r="BC1734" s="59"/>
      <c r="BD1734" s="59"/>
      <c r="BE1734" s="84"/>
      <c r="BF1734" s="84"/>
      <c r="BG1734" s="84"/>
      <c r="BH1734" s="84"/>
      <c r="BI1734" s="85"/>
      <c r="BJ1734" s="86"/>
      <c r="BK1734" s="86"/>
      <c r="BL1734" s="86"/>
      <c r="BM1734" s="86"/>
      <c r="BN1734" s="86"/>
      <c r="BO1734" s="59"/>
      <c r="BP1734" s="69"/>
      <c r="BQ1734" s="92">
        <v>0</v>
      </c>
      <c r="BR1734" s="93">
        <v>0</v>
      </c>
      <c r="BS1734" s="94" t="str">
        <f t="shared" si="285"/>
        <v/>
      </c>
      <c r="BT1734" s="95">
        <v>0</v>
      </c>
      <c r="BU1734" s="101" t="str">
        <f t="shared" si="286"/>
        <v/>
      </c>
      <c r="BV1734" s="102" t="str">
        <f t="shared" ref="BV1734:BV1797" si="287">IF(ISNUMBER(AQ1734),(1/AQ1734)*10^3,"-")</f>
        <v>-</v>
      </c>
      <c r="BW1734" s="103"/>
      <c r="BX1734" s="104" t="str">
        <f t="shared" si="278"/>
        <v>-</v>
      </c>
      <c r="BY1734" s="105"/>
      <c r="BZ1734" s="103"/>
      <c r="CA1734" s="106"/>
      <c r="CB1734" s="107"/>
      <c r="CC1734" s="112"/>
      <c r="CD1734" s="106"/>
      <c r="CE1734" s="103"/>
      <c r="CF1734" s="113"/>
      <c r="CG1734" s="114"/>
    </row>
    <row r="1735" spans="1:85">
      <c r="A1735" s="53" t="str">
        <f t="shared" si="279"/>
        <v>--</v>
      </c>
      <c r="B1735" s="47" t="str">
        <f t="shared" si="280"/>
        <v>-</v>
      </c>
      <c r="C1735" s="153"/>
      <c r="D1735" s="49"/>
      <c r="E1735" s="50"/>
      <c r="F1735" s="51"/>
      <c r="G1735" s="59"/>
      <c r="H1735" s="51"/>
      <c r="I1735" s="59"/>
      <c r="J1735" s="60" t="str">
        <f>IF(ISBLANK(H1735),"",IFERROR(VLOOKUP(B1735,'Np PL4 Stock'!$A:$D,4,FALSE),""))</f>
        <v/>
      </c>
      <c r="K1735" s="61" t="str">
        <f>IF(ISBLANK(H1735),"",SUMIF('Np PL4 Stock'!$A:$A,B1735,'Np PL4 Stock'!$N:$N))</f>
        <v/>
      </c>
      <c r="L1735" s="62" t="str">
        <f>IF(ISBLANK(H1735),"",VLOOKUP(LEFT(B1735,5),Unit!A:B,2,FALSE))</f>
        <v/>
      </c>
      <c r="M1735" s="63" t="str">
        <f>IF(ISBLANK(H1735),"",IFERROR(VLOOKUP(B1735,'Np PL4 Stock'!$A:$T,20,FALSE),""))</f>
        <v/>
      </c>
      <c r="N1735" s="63" t="str">
        <f>IF(ISBLANK(H1735),"",IFERROR(VLOOKUP(B1735,'Np PL4 Stock'!$A:$U,21,FALSE),""))</f>
        <v/>
      </c>
      <c r="O1735" s="62" t="str">
        <f t="shared" si="283"/>
        <v/>
      </c>
      <c r="P1735" s="62" t="str">
        <f t="shared" si="281"/>
        <v/>
      </c>
      <c r="Q1735" s="67" t="str">
        <f t="shared" si="284"/>
        <v/>
      </c>
      <c r="R1735" s="67" t="str">
        <f t="shared" si="282"/>
        <v/>
      </c>
      <c r="S1735" s="59"/>
      <c r="T1735" s="147"/>
      <c r="U1735" s="147"/>
      <c r="V1735" s="59"/>
      <c r="W1735" s="59"/>
      <c r="X1735" s="59"/>
      <c r="Y1735" s="59"/>
      <c r="Z1735" s="59"/>
      <c r="AA1735" s="59"/>
      <c r="AB1735" s="59"/>
      <c r="AC1735" s="59"/>
      <c r="AD1735" s="59"/>
      <c r="AE1735" s="59"/>
      <c r="AF1735" s="73"/>
      <c r="AG1735" s="73"/>
      <c r="AH1735" s="73"/>
      <c r="AI1735" s="73"/>
      <c r="AJ1735" s="73"/>
      <c r="AK1735" s="73"/>
      <c r="AL1735" s="77" t="str">
        <f>IF(ISBLANK(S1735),"",IF(AJ1735="Fail","Fail",IF(E1735="PL4",IF(AND(T1735&gt;STD_01122025!$D$3,U1735&lt;STD_01122025!$D$4,OR(AF1735="ND",AF1735&lt;STD_01122025!$D$7),AH1735="ND"),"Pass","Fail"),IF(E1735="PL12",IF(AND(S1735&lt;STD_01122025!$F$2,T1735&gt;STD_01122025!$F$3,U1735&lt;STD_01122025!$F$4,V1735&gt;STD_01122025!$F$5,X1735&gt;STD_01122025!$F$6,OR(AF1735="ND",AF1735&lt;STD_01122025!$F$7),AH1735="ND"),"Pass","Fail"),IF(E1735="SuperPL",IF(AND(T1735&gt;STD_01122025!$H$3,U1735&lt;STD_01122025!$H$4,V1735&gt;STD_01122025!$H$5,X1735&gt;STD_01122025!$H$6,OR(AF1735="ND",AF1735&lt;STD_01122025!$H$7),AH1735="ND"),"Pass","Fail"),IF(E1735="Flight",IF(AND(T1735&gt;STD_01122025!$J$3,U1735&lt;STD_01122025!$J$4,X1735&gt;STD_01122025!$J$6,OR(AF1735="ND",AF1735&lt;STD_01122025!$J$7),AH1735="ND"),"Pass","Fail"),""))))))</f>
        <v/>
      </c>
      <c r="AM1735" s="62" t="str">
        <f>IF(ISBLANK(B1735),"",IFERROR(IF(VLOOKUP(B1735,'Np PL4 Stock'!$A:$J,10,FALSE)="Np4",D1735-VLOOKUP(B1735,'Np PL4 Stock'!$A:$E,5,FALSE),D1735-VLOOKUP(B1735,'Np PL4 Stock'!$A:$E,5,FALSE)-1),""))</f>
        <v/>
      </c>
      <c r="AN1735" s="147"/>
      <c r="AO1735" s="147"/>
      <c r="AP1735" s="59"/>
      <c r="AQ1735" s="59"/>
      <c r="AR1735" s="59"/>
      <c r="AS1735" s="59"/>
      <c r="AT1735" s="73"/>
      <c r="AU1735" s="73"/>
      <c r="AV1735" s="73"/>
      <c r="AW1735" s="73"/>
      <c r="AX1735" s="84"/>
      <c r="AY1735" s="59"/>
      <c r="AZ1735" s="59"/>
      <c r="BA1735" s="59"/>
      <c r="BB1735" s="59"/>
      <c r="BC1735" s="59"/>
      <c r="BD1735" s="59"/>
      <c r="BE1735" s="84"/>
      <c r="BF1735" s="84"/>
      <c r="BG1735" s="84"/>
      <c r="BH1735" s="84"/>
      <c r="BI1735" s="85"/>
      <c r="BJ1735" s="86"/>
      <c r="BK1735" s="86"/>
      <c r="BL1735" s="86"/>
      <c r="BM1735" s="86"/>
      <c r="BN1735" s="86"/>
      <c r="BO1735" s="59"/>
      <c r="BP1735" s="69"/>
      <c r="BQ1735" s="92">
        <v>0</v>
      </c>
      <c r="BR1735" s="93">
        <v>0</v>
      </c>
      <c r="BS1735" s="94" t="str">
        <f t="shared" si="285"/>
        <v/>
      </c>
      <c r="BT1735" s="95">
        <v>0</v>
      </c>
      <c r="BU1735" s="101" t="str">
        <f t="shared" si="286"/>
        <v/>
      </c>
      <c r="BV1735" s="102" t="str">
        <f t="shared" si="287"/>
        <v>-</v>
      </c>
      <c r="BW1735" s="103"/>
      <c r="BX1735" s="104" t="str">
        <f t="shared" ref="BX1735:BX1798" si="288">IFERROR((BU1735*BV1735)/10^3,"-")</f>
        <v>-</v>
      </c>
      <c r="BY1735" s="105"/>
      <c r="BZ1735" s="103"/>
      <c r="CA1735" s="106"/>
      <c r="CB1735" s="107"/>
      <c r="CC1735" s="112"/>
      <c r="CD1735" s="106"/>
      <c r="CE1735" s="103"/>
      <c r="CF1735" s="113"/>
      <c r="CG1735" s="114"/>
    </row>
    <row r="1736" spans="1:85">
      <c r="A1736" s="53" t="str">
        <f t="shared" si="279"/>
        <v>--</v>
      </c>
      <c r="B1736" s="47" t="str">
        <f t="shared" si="280"/>
        <v>-</v>
      </c>
      <c r="C1736" s="153"/>
      <c r="D1736" s="49"/>
      <c r="E1736" s="50"/>
      <c r="F1736" s="51"/>
      <c r="G1736" s="59"/>
      <c r="H1736" s="51"/>
      <c r="I1736" s="59"/>
      <c r="J1736" s="60" t="str">
        <f>IF(ISBLANK(H1736),"",IFERROR(VLOOKUP(B1736,'Np PL4 Stock'!$A:$D,4,FALSE),""))</f>
        <v/>
      </c>
      <c r="K1736" s="61" t="str">
        <f>IF(ISBLANK(H1736),"",SUMIF('Np PL4 Stock'!$A:$A,B1736,'Np PL4 Stock'!$N:$N))</f>
        <v/>
      </c>
      <c r="L1736" s="62" t="str">
        <f>IF(ISBLANK(H1736),"",VLOOKUP(LEFT(B1736,5),Unit!A:B,2,FALSE))</f>
        <v/>
      </c>
      <c r="M1736" s="63" t="str">
        <f>IF(ISBLANK(H1736),"",IFERROR(VLOOKUP(B1736,'Np PL4 Stock'!$A:$T,20,FALSE),""))</f>
        <v/>
      </c>
      <c r="N1736" s="63" t="str">
        <f>IF(ISBLANK(H1736),"",IFERROR(VLOOKUP(B1736,'Np PL4 Stock'!$A:$U,21,FALSE),""))</f>
        <v/>
      </c>
      <c r="O1736" s="62" t="str">
        <f t="shared" si="283"/>
        <v/>
      </c>
      <c r="P1736" s="62" t="str">
        <f t="shared" si="281"/>
        <v/>
      </c>
      <c r="Q1736" s="67" t="str">
        <f t="shared" si="284"/>
        <v/>
      </c>
      <c r="R1736" s="67" t="str">
        <f t="shared" si="282"/>
        <v/>
      </c>
      <c r="S1736" s="59"/>
      <c r="T1736" s="147"/>
      <c r="U1736" s="147"/>
      <c r="V1736" s="59"/>
      <c r="W1736" s="59"/>
      <c r="X1736" s="59"/>
      <c r="Y1736" s="59"/>
      <c r="Z1736" s="59"/>
      <c r="AA1736" s="59"/>
      <c r="AB1736" s="59"/>
      <c r="AC1736" s="59"/>
      <c r="AD1736" s="59"/>
      <c r="AE1736" s="59"/>
      <c r="AF1736" s="73"/>
      <c r="AG1736" s="73"/>
      <c r="AH1736" s="73"/>
      <c r="AI1736" s="73"/>
      <c r="AJ1736" s="73"/>
      <c r="AK1736" s="73"/>
      <c r="AL1736" s="77" t="str">
        <f>IF(ISBLANK(S1736),"",IF(AJ1736="Fail","Fail",IF(E1736="PL4",IF(AND(T1736&gt;STD_01122025!$D$3,U1736&lt;STD_01122025!$D$4,OR(AF1736="ND",AF1736&lt;STD_01122025!$D$7),AH1736="ND"),"Pass","Fail"),IF(E1736="PL12",IF(AND(S1736&lt;STD_01122025!$F$2,T1736&gt;STD_01122025!$F$3,U1736&lt;STD_01122025!$F$4,V1736&gt;STD_01122025!$F$5,X1736&gt;STD_01122025!$F$6,OR(AF1736="ND",AF1736&lt;STD_01122025!$F$7),AH1736="ND"),"Pass","Fail"),IF(E1736="SuperPL",IF(AND(T1736&gt;STD_01122025!$H$3,U1736&lt;STD_01122025!$H$4,V1736&gt;STD_01122025!$H$5,X1736&gt;STD_01122025!$H$6,OR(AF1736="ND",AF1736&lt;STD_01122025!$H$7),AH1736="ND"),"Pass","Fail"),IF(E1736="Flight",IF(AND(T1736&gt;STD_01122025!$J$3,U1736&lt;STD_01122025!$J$4,X1736&gt;STD_01122025!$J$6,OR(AF1736="ND",AF1736&lt;STD_01122025!$J$7),AH1736="ND"),"Pass","Fail"),""))))))</f>
        <v/>
      </c>
      <c r="AM1736" s="62" t="str">
        <f>IF(ISBLANK(B1736),"",IFERROR(IF(VLOOKUP(B1736,'Np PL4 Stock'!$A:$J,10,FALSE)="Np4",D1736-VLOOKUP(B1736,'Np PL4 Stock'!$A:$E,5,FALSE),D1736-VLOOKUP(B1736,'Np PL4 Stock'!$A:$E,5,FALSE)-1),""))</f>
        <v/>
      </c>
      <c r="AN1736" s="147"/>
      <c r="AO1736" s="147"/>
      <c r="AP1736" s="59"/>
      <c r="AQ1736" s="59"/>
      <c r="AR1736" s="59"/>
      <c r="AS1736" s="59"/>
      <c r="AT1736" s="73"/>
      <c r="AU1736" s="73"/>
      <c r="AV1736" s="73"/>
      <c r="AW1736" s="73"/>
      <c r="AX1736" s="84"/>
      <c r="AY1736" s="59"/>
      <c r="AZ1736" s="59"/>
      <c r="BA1736" s="59"/>
      <c r="BB1736" s="59"/>
      <c r="BC1736" s="59"/>
      <c r="BD1736" s="59"/>
      <c r="BE1736" s="84"/>
      <c r="BF1736" s="84"/>
      <c r="BG1736" s="84"/>
      <c r="BH1736" s="84"/>
      <c r="BI1736" s="85"/>
      <c r="BJ1736" s="86"/>
      <c r="BK1736" s="86"/>
      <c r="BL1736" s="86"/>
      <c r="BM1736" s="86"/>
      <c r="BN1736" s="86"/>
      <c r="BO1736" s="59"/>
      <c r="BP1736" s="69"/>
      <c r="BQ1736" s="92">
        <v>0</v>
      </c>
      <c r="BR1736" s="93">
        <v>0</v>
      </c>
      <c r="BS1736" s="94" t="str">
        <f t="shared" si="285"/>
        <v/>
      </c>
      <c r="BT1736" s="95">
        <v>0</v>
      </c>
      <c r="BU1736" s="101" t="str">
        <f t="shared" si="286"/>
        <v/>
      </c>
      <c r="BV1736" s="102" t="str">
        <f t="shared" si="287"/>
        <v>-</v>
      </c>
      <c r="BW1736" s="103"/>
      <c r="BX1736" s="104" t="str">
        <f t="shared" si="288"/>
        <v>-</v>
      </c>
      <c r="BY1736" s="105"/>
      <c r="BZ1736" s="103"/>
      <c r="CA1736" s="106"/>
      <c r="CB1736" s="107"/>
      <c r="CC1736" s="112"/>
      <c r="CD1736" s="106"/>
      <c r="CE1736" s="103"/>
      <c r="CF1736" s="113"/>
      <c r="CG1736" s="114"/>
    </row>
    <row r="1737" spans="1:85">
      <c r="A1737" s="53" t="str">
        <f t="shared" si="279"/>
        <v>--</v>
      </c>
      <c r="B1737" s="47" t="str">
        <f t="shared" si="280"/>
        <v>-</v>
      </c>
      <c r="C1737" s="153"/>
      <c r="D1737" s="49"/>
      <c r="E1737" s="50"/>
      <c r="F1737" s="51"/>
      <c r="G1737" s="59"/>
      <c r="H1737" s="51"/>
      <c r="I1737" s="59"/>
      <c r="J1737" s="60" t="str">
        <f>IF(ISBLANK(H1737),"",IFERROR(VLOOKUP(B1737,'Np PL4 Stock'!$A:$D,4,FALSE),""))</f>
        <v/>
      </c>
      <c r="K1737" s="61" t="str">
        <f>IF(ISBLANK(H1737),"",SUMIF('Np PL4 Stock'!$A:$A,B1737,'Np PL4 Stock'!$N:$N))</f>
        <v/>
      </c>
      <c r="L1737" s="62" t="str">
        <f>IF(ISBLANK(H1737),"",VLOOKUP(LEFT(B1737,5),Unit!A:B,2,FALSE))</f>
        <v/>
      </c>
      <c r="M1737" s="63" t="str">
        <f>IF(ISBLANK(H1737),"",IFERROR(VLOOKUP(B1737,'Np PL4 Stock'!$A:$T,20,FALSE),""))</f>
        <v/>
      </c>
      <c r="N1737" s="63" t="str">
        <f>IF(ISBLANK(H1737),"",IFERROR(VLOOKUP(B1737,'Np PL4 Stock'!$A:$U,21,FALSE),""))</f>
        <v/>
      </c>
      <c r="O1737" s="62" t="str">
        <f t="shared" si="283"/>
        <v/>
      </c>
      <c r="P1737" s="62" t="str">
        <f t="shared" si="281"/>
        <v/>
      </c>
      <c r="Q1737" s="67" t="str">
        <f t="shared" si="284"/>
        <v/>
      </c>
      <c r="R1737" s="67" t="str">
        <f t="shared" si="282"/>
        <v/>
      </c>
      <c r="S1737" s="59"/>
      <c r="T1737" s="147"/>
      <c r="U1737" s="147"/>
      <c r="V1737" s="59"/>
      <c r="W1737" s="59"/>
      <c r="X1737" s="59"/>
      <c r="Y1737" s="59"/>
      <c r="Z1737" s="59"/>
      <c r="AA1737" s="59"/>
      <c r="AB1737" s="59"/>
      <c r="AC1737" s="59"/>
      <c r="AD1737" s="59"/>
      <c r="AE1737" s="59"/>
      <c r="AF1737" s="73"/>
      <c r="AG1737" s="73"/>
      <c r="AH1737" s="73"/>
      <c r="AI1737" s="73"/>
      <c r="AJ1737" s="73"/>
      <c r="AK1737" s="73"/>
      <c r="AL1737" s="77" t="str">
        <f>IF(ISBLANK(S1737),"",IF(AJ1737="Fail","Fail",IF(E1737="PL4",IF(AND(T1737&gt;STD_01122025!$D$3,U1737&lt;STD_01122025!$D$4,OR(AF1737="ND",AF1737&lt;STD_01122025!$D$7),AH1737="ND"),"Pass","Fail"),IF(E1737="PL12",IF(AND(S1737&lt;STD_01122025!$F$2,T1737&gt;STD_01122025!$F$3,U1737&lt;STD_01122025!$F$4,V1737&gt;STD_01122025!$F$5,X1737&gt;STD_01122025!$F$6,OR(AF1737="ND",AF1737&lt;STD_01122025!$F$7),AH1737="ND"),"Pass","Fail"),IF(E1737="SuperPL",IF(AND(T1737&gt;STD_01122025!$H$3,U1737&lt;STD_01122025!$H$4,V1737&gt;STD_01122025!$H$5,X1737&gt;STD_01122025!$H$6,OR(AF1737="ND",AF1737&lt;STD_01122025!$H$7),AH1737="ND"),"Pass","Fail"),IF(E1737="Flight",IF(AND(T1737&gt;STD_01122025!$J$3,U1737&lt;STD_01122025!$J$4,X1737&gt;STD_01122025!$J$6,OR(AF1737="ND",AF1737&lt;STD_01122025!$J$7),AH1737="ND"),"Pass","Fail"),""))))))</f>
        <v/>
      </c>
      <c r="AM1737" s="62" t="str">
        <f>IF(ISBLANK(B1737),"",IFERROR(IF(VLOOKUP(B1737,'Np PL4 Stock'!$A:$J,10,FALSE)="Np4",D1737-VLOOKUP(B1737,'Np PL4 Stock'!$A:$E,5,FALSE),D1737-VLOOKUP(B1737,'Np PL4 Stock'!$A:$E,5,FALSE)-1),""))</f>
        <v/>
      </c>
      <c r="AN1737" s="147"/>
      <c r="AO1737" s="147"/>
      <c r="AP1737" s="59"/>
      <c r="AQ1737" s="59"/>
      <c r="AR1737" s="59"/>
      <c r="AS1737" s="59"/>
      <c r="AT1737" s="73"/>
      <c r="AU1737" s="73"/>
      <c r="AV1737" s="73"/>
      <c r="AW1737" s="73"/>
      <c r="AX1737" s="84"/>
      <c r="AY1737" s="59"/>
      <c r="AZ1737" s="59"/>
      <c r="BA1737" s="59"/>
      <c r="BB1737" s="59"/>
      <c r="BC1737" s="59"/>
      <c r="BD1737" s="59"/>
      <c r="BE1737" s="84"/>
      <c r="BF1737" s="84"/>
      <c r="BG1737" s="84"/>
      <c r="BH1737" s="84"/>
      <c r="BI1737" s="85"/>
      <c r="BJ1737" s="86"/>
      <c r="BK1737" s="86"/>
      <c r="BL1737" s="86"/>
      <c r="BM1737" s="86"/>
      <c r="BN1737" s="86"/>
      <c r="BO1737" s="59"/>
      <c r="BP1737" s="69"/>
      <c r="BQ1737" s="92">
        <v>0</v>
      </c>
      <c r="BR1737" s="93">
        <v>0</v>
      </c>
      <c r="BS1737" s="94" t="str">
        <f t="shared" si="285"/>
        <v/>
      </c>
      <c r="BT1737" s="95">
        <v>0</v>
      </c>
      <c r="BU1737" s="101" t="str">
        <f t="shared" si="286"/>
        <v/>
      </c>
      <c r="BV1737" s="102" t="str">
        <f t="shared" si="287"/>
        <v>-</v>
      </c>
      <c r="BW1737" s="103"/>
      <c r="BX1737" s="104" t="str">
        <f t="shared" si="288"/>
        <v>-</v>
      </c>
      <c r="BY1737" s="105"/>
      <c r="BZ1737" s="103"/>
      <c r="CA1737" s="106"/>
      <c r="CB1737" s="107"/>
      <c r="CC1737" s="112"/>
      <c r="CD1737" s="106"/>
      <c r="CE1737" s="103"/>
      <c r="CF1737" s="113"/>
      <c r="CG1737" s="114"/>
    </row>
    <row r="1738" spans="1:85">
      <c r="A1738" s="53" t="str">
        <f t="shared" si="279"/>
        <v>--</v>
      </c>
      <c r="B1738" s="47" t="str">
        <f t="shared" si="280"/>
        <v>-</v>
      </c>
      <c r="C1738" s="153"/>
      <c r="D1738" s="49"/>
      <c r="E1738" s="50"/>
      <c r="F1738" s="51"/>
      <c r="G1738" s="59"/>
      <c r="H1738" s="51"/>
      <c r="I1738" s="59"/>
      <c r="J1738" s="60" t="str">
        <f>IF(ISBLANK(H1738),"",IFERROR(VLOOKUP(B1738,'Np PL4 Stock'!$A:$D,4,FALSE),""))</f>
        <v/>
      </c>
      <c r="K1738" s="61" t="str">
        <f>IF(ISBLANK(H1738),"",SUMIF('Np PL4 Stock'!$A:$A,B1738,'Np PL4 Stock'!$N:$N))</f>
        <v/>
      </c>
      <c r="L1738" s="62" t="str">
        <f>IF(ISBLANK(H1738),"",VLOOKUP(LEFT(B1738,5),Unit!A:B,2,FALSE))</f>
        <v/>
      </c>
      <c r="M1738" s="63" t="str">
        <f>IF(ISBLANK(H1738),"",IFERROR(VLOOKUP(B1738,'Np PL4 Stock'!$A:$T,20,FALSE),""))</f>
        <v/>
      </c>
      <c r="N1738" s="63" t="str">
        <f>IF(ISBLANK(H1738),"",IFERROR(VLOOKUP(B1738,'Np PL4 Stock'!$A:$U,21,FALSE),""))</f>
        <v/>
      </c>
      <c r="O1738" s="62" t="str">
        <f t="shared" si="283"/>
        <v/>
      </c>
      <c r="P1738" s="62" t="str">
        <f t="shared" si="281"/>
        <v/>
      </c>
      <c r="Q1738" s="67" t="str">
        <f t="shared" si="284"/>
        <v/>
      </c>
      <c r="R1738" s="67" t="str">
        <f t="shared" si="282"/>
        <v/>
      </c>
      <c r="S1738" s="59"/>
      <c r="T1738" s="147"/>
      <c r="U1738" s="147"/>
      <c r="V1738" s="59"/>
      <c r="W1738" s="59"/>
      <c r="X1738" s="59"/>
      <c r="Y1738" s="59"/>
      <c r="Z1738" s="59"/>
      <c r="AA1738" s="59"/>
      <c r="AB1738" s="59"/>
      <c r="AC1738" s="59"/>
      <c r="AD1738" s="59"/>
      <c r="AE1738" s="59"/>
      <c r="AF1738" s="73"/>
      <c r="AG1738" s="73"/>
      <c r="AH1738" s="73"/>
      <c r="AI1738" s="73"/>
      <c r="AJ1738" s="73"/>
      <c r="AK1738" s="73"/>
      <c r="AL1738" s="77" t="str">
        <f>IF(ISBLANK(S1738),"",IF(AJ1738="Fail","Fail",IF(E1738="PL4",IF(AND(T1738&gt;STD_01122025!$D$3,U1738&lt;STD_01122025!$D$4,OR(AF1738="ND",AF1738&lt;STD_01122025!$D$7),AH1738="ND"),"Pass","Fail"),IF(E1738="PL12",IF(AND(S1738&lt;STD_01122025!$F$2,T1738&gt;STD_01122025!$F$3,U1738&lt;STD_01122025!$F$4,V1738&gt;STD_01122025!$F$5,X1738&gt;STD_01122025!$F$6,OR(AF1738="ND",AF1738&lt;STD_01122025!$F$7),AH1738="ND"),"Pass","Fail"),IF(E1738="SuperPL",IF(AND(T1738&gt;STD_01122025!$H$3,U1738&lt;STD_01122025!$H$4,V1738&gt;STD_01122025!$H$5,X1738&gt;STD_01122025!$H$6,OR(AF1738="ND",AF1738&lt;STD_01122025!$H$7),AH1738="ND"),"Pass","Fail"),IF(E1738="Flight",IF(AND(T1738&gt;STD_01122025!$J$3,U1738&lt;STD_01122025!$J$4,X1738&gt;STD_01122025!$J$6,OR(AF1738="ND",AF1738&lt;STD_01122025!$J$7),AH1738="ND"),"Pass","Fail"),""))))))</f>
        <v/>
      </c>
      <c r="AM1738" s="62" t="str">
        <f>IF(ISBLANK(B1738),"",IFERROR(IF(VLOOKUP(B1738,'Np PL4 Stock'!$A:$J,10,FALSE)="Np4",D1738-VLOOKUP(B1738,'Np PL4 Stock'!$A:$E,5,FALSE),D1738-VLOOKUP(B1738,'Np PL4 Stock'!$A:$E,5,FALSE)-1),""))</f>
        <v/>
      </c>
      <c r="AN1738" s="147"/>
      <c r="AO1738" s="147"/>
      <c r="AP1738" s="59"/>
      <c r="AQ1738" s="59"/>
      <c r="AR1738" s="59"/>
      <c r="AS1738" s="59"/>
      <c r="AT1738" s="73"/>
      <c r="AU1738" s="73"/>
      <c r="AV1738" s="73"/>
      <c r="AW1738" s="73"/>
      <c r="AX1738" s="84"/>
      <c r="AY1738" s="59"/>
      <c r="AZ1738" s="59"/>
      <c r="BA1738" s="59"/>
      <c r="BB1738" s="59"/>
      <c r="BC1738" s="59"/>
      <c r="BD1738" s="59"/>
      <c r="BE1738" s="84"/>
      <c r="BF1738" s="84"/>
      <c r="BG1738" s="84"/>
      <c r="BH1738" s="84"/>
      <c r="BI1738" s="85"/>
      <c r="BJ1738" s="86"/>
      <c r="BK1738" s="86"/>
      <c r="BL1738" s="86"/>
      <c r="BM1738" s="86"/>
      <c r="BN1738" s="86"/>
      <c r="BO1738" s="59"/>
      <c r="BP1738" s="69"/>
      <c r="BQ1738" s="92">
        <v>0</v>
      </c>
      <c r="BR1738" s="93">
        <v>0</v>
      </c>
      <c r="BS1738" s="94" t="str">
        <f t="shared" si="285"/>
        <v/>
      </c>
      <c r="BT1738" s="95">
        <v>0</v>
      </c>
      <c r="BU1738" s="101" t="str">
        <f t="shared" si="286"/>
        <v/>
      </c>
      <c r="BV1738" s="102" t="str">
        <f t="shared" si="287"/>
        <v>-</v>
      </c>
      <c r="BW1738" s="103"/>
      <c r="BX1738" s="104" t="str">
        <f t="shared" si="288"/>
        <v>-</v>
      </c>
      <c r="BY1738" s="105"/>
      <c r="BZ1738" s="103"/>
      <c r="CA1738" s="106"/>
      <c r="CB1738" s="107"/>
      <c r="CC1738" s="112"/>
      <c r="CD1738" s="106"/>
      <c r="CE1738" s="103"/>
      <c r="CF1738" s="113"/>
      <c r="CG1738" s="114"/>
    </row>
    <row r="1739" spans="1:85">
      <c r="A1739" s="53" t="str">
        <f t="shared" si="279"/>
        <v>--</v>
      </c>
      <c r="B1739" s="47" t="str">
        <f t="shared" si="280"/>
        <v>-</v>
      </c>
      <c r="C1739" s="153"/>
      <c r="D1739" s="49"/>
      <c r="E1739" s="50"/>
      <c r="F1739" s="51"/>
      <c r="G1739" s="59"/>
      <c r="H1739" s="51"/>
      <c r="I1739" s="59"/>
      <c r="J1739" s="60" t="str">
        <f>IF(ISBLANK(H1739),"",IFERROR(VLOOKUP(B1739,'Np PL4 Stock'!$A:$D,4,FALSE),""))</f>
        <v/>
      </c>
      <c r="K1739" s="61" t="str">
        <f>IF(ISBLANK(H1739),"",SUMIF('Np PL4 Stock'!$A:$A,B1739,'Np PL4 Stock'!$N:$N))</f>
        <v/>
      </c>
      <c r="L1739" s="62" t="str">
        <f>IF(ISBLANK(H1739),"",VLOOKUP(LEFT(B1739,5),Unit!A:B,2,FALSE))</f>
        <v/>
      </c>
      <c r="M1739" s="63" t="str">
        <f>IF(ISBLANK(H1739),"",IFERROR(VLOOKUP(B1739,'Np PL4 Stock'!$A:$T,20,FALSE),""))</f>
        <v/>
      </c>
      <c r="N1739" s="63" t="str">
        <f>IF(ISBLANK(H1739),"",IFERROR(VLOOKUP(B1739,'Np PL4 Stock'!$A:$U,21,FALSE),""))</f>
        <v/>
      </c>
      <c r="O1739" s="62" t="str">
        <f t="shared" si="283"/>
        <v/>
      </c>
      <c r="P1739" s="62" t="str">
        <f t="shared" si="281"/>
        <v/>
      </c>
      <c r="Q1739" s="67" t="str">
        <f t="shared" si="284"/>
        <v/>
      </c>
      <c r="R1739" s="67" t="str">
        <f t="shared" si="282"/>
        <v/>
      </c>
      <c r="S1739" s="59"/>
      <c r="T1739" s="147"/>
      <c r="U1739" s="147"/>
      <c r="V1739" s="59"/>
      <c r="W1739" s="59"/>
      <c r="X1739" s="59"/>
      <c r="Y1739" s="59"/>
      <c r="Z1739" s="59"/>
      <c r="AA1739" s="59"/>
      <c r="AB1739" s="59"/>
      <c r="AC1739" s="59"/>
      <c r="AD1739" s="59"/>
      <c r="AE1739" s="59"/>
      <c r="AF1739" s="73"/>
      <c r="AG1739" s="73"/>
      <c r="AH1739" s="73"/>
      <c r="AI1739" s="73"/>
      <c r="AJ1739" s="73"/>
      <c r="AK1739" s="73"/>
      <c r="AL1739" s="77" t="str">
        <f>IF(ISBLANK(S1739),"",IF(AJ1739="Fail","Fail",IF(E1739="PL4",IF(AND(T1739&gt;STD_01122025!$D$3,U1739&lt;STD_01122025!$D$4,OR(AF1739="ND",AF1739&lt;STD_01122025!$D$7),AH1739="ND"),"Pass","Fail"),IF(E1739="PL12",IF(AND(S1739&lt;STD_01122025!$F$2,T1739&gt;STD_01122025!$F$3,U1739&lt;STD_01122025!$F$4,V1739&gt;STD_01122025!$F$5,X1739&gt;STD_01122025!$F$6,OR(AF1739="ND",AF1739&lt;STD_01122025!$F$7),AH1739="ND"),"Pass","Fail"),IF(E1739="SuperPL",IF(AND(T1739&gt;STD_01122025!$H$3,U1739&lt;STD_01122025!$H$4,V1739&gt;STD_01122025!$H$5,X1739&gt;STD_01122025!$H$6,OR(AF1739="ND",AF1739&lt;STD_01122025!$H$7),AH1739="ND"),"Pass","Fail"),IF(E1739="Flight",IF(AND(T1739&gt;STD_01122025!$J$3,U1739&lt;STD_01122025!$J$4,X1739&gt;STD_01122025!$J$6,OR(AF1739="ND",AF1739&lt;STD_01122025!$J$7),AH1739="ND"),"Pass","Fail"),""))))))</f>
        <v/>
      </c>
      <c r="AM1739" s="62" t="str">
        <f>IF(ISBLANK(B1739),"",IFERROR(IF(VLOOKUP(B1739,'Np PL4 Stock'!$A:$J,10,FALSE)="Np4",D1739-VLOOKUP(B1739,'Np PL4 Stock'!$A:$E,5,FALSE),D1739-VLOOKUP(B1739,'Np PL4 Stock'!$A:$E,5,FALSE)-1),""))</f>
        <v/>
      </c>
      <c r="AN1739" s="147"/>
      <c r="AO1739" s="147"/>
      <c r="AP1739" s="59"/>
      <c r="AQ1739" s="59"/>
      <c r="AR1739" s="59"/>
      <c r="AS1739" s="59"/>
      <c r="AT1739" s="73"/>
      <c r="AU1739" s="73"/>
      <c r="AV1739" s="73"/>
      <c r="AW1739" s="73"/>
      <c r="AX1739" s="84"/>
      <c r="AY1739" s="59"/>
      <c r="AZ1739" s="59"/>
      <c r="BA1739" s="59"/>
      <c r="BB1739" s="59"/>
      <c r="BC1739" s="59"/>
      <c r="BD1739" s="59"/>
      <c r="BE1739" s="84"/>
      <c r="BF1739" s="84"/>
      <c r="BG1739" s="84"/>
      <c r="BH1739" s="84"/>
      <c r="BI1739" s="85"/>
      <c r="BJ1739" s="86"/>
      <c r="BK1739" s="86"/>
      <c r="BL1739" s="86"/>
      <c r="BM1739" s="86"/>
      <c r="BN1739" s="86"/>
      <c r="BO1739" s="59"/>
      <c r="BP1739" s="69"/>
      <c r="BQ1739" s="92">
        <v>0</v>
      </c>
      <c r="BR1739" s="93">
        <v>0</v>
      </c>
      <c r="BS1739" s="94" t="str">
        <f t="shared" si="285"/>
        <v/>
      </c>
      <c r="BT1739" s="95">
        <v>0</v>
      </c>
      <c r="BU1739" s="101" t="str">
        <f t="shared" si="286"/>
        <v/>
      </c>
      <c r="BV1739" s="102" t="str">
        <f t="shared" si="287"/>
        <v>-</v>
      </c>
      <c r="BW1739" s="103"/>
      <c r="BX1739" s="104" t="str">
        <f t="shared" si="288"/>
        <v>-</v>
      </c>
      <c r="BY1739" s="105"/>
      <c r="BZ1739" s="103"/>
      <c r="CA1739" s="106"/>
      <c r="CB1739" s="107"/>
      <c r="CC1739" s="112"/>
      <c r="CD1739" s="106"/>
      <c r="CE1739" s="103"/>
      <c r="CF1739" s="113"/>
      <c r="CG1739" s="114"/>
    </row>
    <row r="1740" spans="1:85">
      <c r="A1740" s="53" t="str">
        <f t="shared" si="279"/>
        <v>--</v>
      </c>
      <c r="B1740" s="47" t="str">
        <f t="shared" si="280"/>
        <v>-</v>
      </c>
      <c r="C1740" s="153"/>
      <c r="D1740" s="49"/>
      <c r="E1740" s="50"/>
      <c r="F1740" s="51"/>
      <c r="G1740" s="59"/>
      <c r="H1740" s="51"/>
      <c r="I1740" s="59"/>
      <c r="J1740" s="60" t="str">
        <f>IF(ISBLANK(H1740),"",IFERROR(VLOOKUP(B1740,'Np PL4 Stock'!$A:$D,4,FALSE),""))</f>
        <v/>
      </c>
      <c r="K1740" s="61" t="str">
        <f>IF(ISBLANK(H1740),"",SUMIF('Np PL4 Stock'!$A:$A,B1740,'Np PL4 Stock'!$N:$N))</f>
        <v/>
      </c>
      <c r="L1740" s="62" t="str">
        <f>IF(ISBLANK(H1740),"",VLOOKUP(LEFT(B1740,5),Unit!A:B,2,FALSE))</f>
        <v/>
      </c>
      <c r="M1740" s="63" t="str">
        <f>IF(ISBLANK(H1740),"",IFERROR(VLOOKUP(B1740,'Np PL4 Stock'!$A:$T,20,FALSE),""))</f>
        <v/>
      </c>
      <c r="N1740" s="63" t="str">
        <f>IF(ISBLANK(H1740),"",IFERROR(VLOOKUP(B1740,'Np PL4 Stock'!$A:$U,21,FALSE),""))</f>
        <v/>
      </c>
      <c r="O1740" s="62" t="str">
        <f t="shared" si="283"/>
        <v/>
      </c>
      <c r="P1740" s="62" t="str">
        <f t="shared" si="281"/>
        <v/>
      </c>
      <c r="Q1740" s="67" t="str">
        <f t="shared" si="284"/>
        <v/>
      </c>
      <c r="R1740" s="67" t="str">
        <f t="shared" si="282"/>
        <v/>
      </c>
      <c r="S1740" s="59"/>
      <c r="T1740" s="147"/>
      <c r="U1740" s="147"/>
      <c r="V1740" s="59"/>
      <c r="W1740" s="59"/>
      <c r="X1740" s="59"/>
      <c r="Y1740" s="59"/>
      <c r="Z1740" s="59"/>
      <c r="AA1740" s="59"/>
      <c r="AB1740" s="59"/>
      <c r="AC1740" s="59"/>
      <c r="AD1740" s="59"/>
      <c r="AE1740" s="59"/>
      <c r="AF1740" s="73"/>
      <c r="AG1740" s="73"/>
      <c r="AH1740" s="73"/>
      <c r="AI1740" s="73"/>
      <c r="AJ1740" s="73"/>
      <c r="AK1740" s="73"/>
      <c r="AL1740" s="77" t="str">
        <f>IF(ISBLANK(S1740),"",IF(AJ1740="Fail","Fail",IF(E1740="PL4",IF(AND(T1740&gt;STD_01122025!$D$3,U1740&lt;STD_01122025!$D$4,OR(AF1740="ND",AF1740&lt;STD_01122025!$D$7),AH1740="ND"),"Pass","Fail"),IF(E1740="PL12",IF(AND(S1740&lt;STD_01122025!$F$2,T1740&gt;STD_01122025!$F$3,U1740&lt;STD_01122025!$F$4,V1740&gt;STD_01122025!$F$5,X1740&gt;STD_01122025!$F$6,OR(AF1740="ND",AF1740&lt;STD_01122025!$F$7),AH1740="ND"),"Pass","Fail"),IF(E1740="SuperPL",IF(AND(T1740&gt;STD_01122025!$H$3,U1740&lt;STD_01122025!$H$4,V1740&gt;STD_01122025!$H$5,X1740&gt;STD_01122025!$H$6,OR(AF1740="ND",AF1740&lt;STD_01122025!$H$7),AH1740="ND"),"Pass","Fail"),IF(E1740="Flight",IF(AND(T1740&gt;STD_01122025!$J$3,U1740&lt;STD_01122025!$J$4,X1740&gt;STD_01122025!$J$6,OR(AF1740="ND",AF1740&lt;STD_01122025!$J$7),AH1740="ND"),"Pass","Fail"),""))))))</f>
        <v/>
      </c>
      <c r="AM1740" s="62" t="str">
        <f>IF(ISBLANK(B1740),"",IFERROR(IF(VLOOKUP(B1740,'Np PL4 Stock'!$A:$J,10,FALSE)="Np4",D1740-VLOOKUP(B1740,'Np PL4 Stock'!$A:$E,5,FALSE),D1740-VLOOKUP(B1740,'Np PL4 Stock'!$A:$E,5,FALSE)-1),""))</f>
        <v/>
      </c>
      <c r="AN1740" s="147"/>
      <c r="AO1740" s="147"/>
      <c r="AP1740" s="59"/>
      <c r="AQ1740" s="59"/>
      <c r="AR1740" s="59"/>
      <c r="AS1740" s="59"/>
      <c r="AT1740" s="73"/>
      <c r="AU1740" s="73"/>
      <c r="AV1740" s="73"/>
      <c r="AW1740" s="73"/>
      <c r="AX1740" s="84"/>
      <c r="AY1740" s="59"/>
      <c r="AZ1740" s="59"/>
      <c r="BA1740" s="59"/>
      <c r="BB1740" s="59"/>
      <c r="BC1740" s="59"/>
      <c r="BD1740" s="59"/>
      <c r="BE1740" s="84"/>
      <c r="BF1740" s="84"/>
      <c r="BG1740" s="84"/>
      <c r="BH1740" s="84"/>
      <c r="BI1740" s="85"/>
      <c r="BJ1740" s="86"/>
      <c r="BK1740" s="86"/>
      <c r="BL1740" s="86"/>
      <c r="BM1740" s="86"/>
      <c r="BN1740" s="86"/>
      <c r="BO1740" s="59"/>
      <c r="BP1740" s="69"/>
      <c r="BQ1740" s="92">
        <v>0</v>
      </c>
      <c r="BR1740" s="93">
        <v>0</v>
      </c>
      <c r="BS1740" s="94" t="str">
        <f t="shared" si="285"/>
        <v/>
      </c>
      <c r="BT1740" s="95">
        <v>0</v>
      </c>
      <c r="BU1740" s="101" t="str">
        <f t="shared" si="286"/>
        <v/>
      </c>
      <c r="BV1740" s="102" t="str">
        <f t="shared" si="287"/>
        <v>-</v>
      </c>
      <c r="BW1740" s="103"/>
      <c r="BX1740" s="104" t="str">
        <f t="shared" si="288"/>
        <v>-</v>
      </c>
      <c r="BY1740" s="105"/>
      <c r="BZ1740" s="103"/>
      <c r="CA1740" s="106"/>
      <c r="CB1740" s="107"/>
      <c r="CC1740" s="112"/>
      <c r="CD1740" s="106"/>
      <c r="CE1740" s="103"/>
      <c r="CF1740" s="113"/>
      <c r="CG1740" s="114"/>
    </row>
    <row r="1741" spans="1:85">
      <c r="A1741" s="53" t="str">
        <f t="shared" si="279"/>
        <v>--</v>
      </c>
      <c r="B1741" s="47" t="str">
        <f t="shared" si="280"/>
        <v>-</v>
      </c>
      <c r="C1741" s="153"/>
      <c r="D1741" s="49"/>
      <c r="E1741" s="50"/>
      <c r="F1741" s="51"/>
      <c r="G1741" s="59"/>
      <c r="H1741" s="51"/>
      <c r="I1741" s="59"/>
      <c r="J1741" s="60" t="str">
        <f>IF(ISBLANK(H1741),"",IFERROR(VLOOKUP(B1741,'Np PL4 Stock'!$A:$D,4,FALSE),""))</f>
        <v/>
      </c>
      <c r="K1741" s="61" t="str">
        <f>IF(ISBLANK(H1741),"",SUMIF('Np PL4 Stock'!$A:$A,B1741,'Np PL4 Stock'!$N:$N))</f>
        <v/>
      </c>
      <c r="L1741" s="62" t="str">
        <f>IF(ISBLANK(H1741),"",VLOOKUP(LEFT(B1741,5),Unit!A:B,2,FALSE))</f>
        <v/>
      </c>
      <c r="M1741" s="63" t="str">
        <f>IF(ISBLANK(H1741),"",IFERROR(VLOOKUP(B1741,'Np PL4 Stock'!$A:$T,20,FALSE),""))</f>
        <v/>
      </c>
      <c r="N1741" s="63" t="str">
        <f>IF(ISBLANK(H1741),"",IFERROR(VLOOKUP(B1741,'Np PL4 Stock'!$A:$U,21,FALSE),""))</f>
        <v/>
      </c>
      <c r="O1741" s="62" t="str">
        <f t="shared" si="283"/>
        <v/>
      </c>
      <c r="P1741" s="62" t="str">
        <f t="shared" si="281"/>
        <v/>
      </c>
      <c r="Q1741" s="67" t="str">
        <f t="shared" si="284"/>
        <v/>
      </c>
      <c r="R1741" s="67" t="str">
        <f t="shared" si="282"/>
        <v/>
      </c>
      <c r="S1741" s="59"/>
      <c r="T1741" s="147"/>
      <c r="U1741" s="147"/>
      <c r="V1741" s="59"/>
      <c r="W1741" s="59"/>
      <c r="X1741" s="59"/>
      <c r="Y1741" s="59"/>
      <c r="Z1741" s="59"/>
      <c r="AA1741" s="59"/>
      <c r="AB1741" s="59"/>
      <c r="AC1741" s="59"/>
      <c r="AD1741" s="59"/>
      <c r="AE1741" s="59"/>
      <c r="AF1741" s="73"/>
      <c r="AG1741" s="73"/>
      <c r="AH1741" s="73"/>
      <c r="AI1741" s="73"/>
      <c r="AJ1741" s="73"/>
      <c r="AK1741" s="73"/>
      <c r="AL1741" s="77" t="str">
        <f>IF(ISBLANK(S1741),"",IF(AJ1741="Fail","Fail",IF(E1741="PL4",IF(AND(T1741&gt;STD_01122025!$D$3,U1741&lt;STD_01122025!$D$4,OR(AF1741="ND",AF1741&lt;STD_01122025!$D$7),AH1741="ND"),"Pass","Fail"),IF(E1741="PL12",IF(AND(S1741&lt;STD_01122025!$F$2,T1741&gt;STD_01122025!$F$3,U1741&lt;STD_01122025!$F$4,V1741&gt;STD_01122025!$F$5,X1741&gt;STD_01122025!$F$6,OR(AF1741="ND",AF1741&lt;STD_01122025!$F$7),AH1741="ND"),"Pass","Fail"),IF(E1741="SuperPL",IF(AND(T1741&gt;STD_01122025!$H$3,U1741&lt;STD_01122025!$H$4,V1741&gt;STD_01122025!$H$5,X1741&gt;STD_01122025!$H$6,OR(AF1741="ND",AF1741&lt;STD_01122025!$H$7),AH1741="ND"),"Pass","Fail"),IF(E1741="Flight",IF(AND(T1741&gt;STD_01122025!$J$3,U1741&lt;STD_01122025!$J$4,X1741&gt;STD_01122025!$J$6,OR(AF1741="ND",AF1741&lt;STD_01122025!$J$7),AH1741="ND"),"Pass","Fail"),""))))))</f>
        <v/>
      </c>
      <c r="AM1741" s="62" t="str">
        <f>IF(ISBLANK(B1741),"",IFERROR(IF(VLOOKUP(B1741,'Np PL4 Stock'!$A:$J,10,FALSE)="Np4",D1741-VLOOKUP(B1741,'Np PL4 Stock'!$A:$E,5,FALSE),D1741-VLOOKUP(B1741,'Np PL4 Stock'!$A:$E,5,FALSE)-1),""))</f>
        <v/>
      </c>
      <c r="AN1741" s="147"/>
      <c r="AO1741" s="147"/>
      <c r="AP1741" s="59"/>
      <c r="AQ1741" s="59"/>
      <c r="AR1741" s="59"/>
      <c r="AS1741" s="59"/>
      <c r="AT1741" s="73"/>
      <c r="AU1741" s="73"/>
      <c r="AV1741" s="73"/>
      <c r="AW1741" s="73"/>
      <c r="AX1741" s="84"/>
      <c r="AY1741" s="59"/>
      <c r="AZ1741" s="59"/>
      <c r="BA1741" s="59"/>
      <c r="BB1741" s="59"/>
      <c r="BC1741" s="59"/>
      <c r="BD1741" s="59"/>
      <c r="BE1741" s="84"/>
      <c r="BF1741" s="84"/>
      <c r="BG1741" s="84"/>
      <c r="BH1741" s="84"/>
      <c r="BI1741" s="85"/>
      <c r="BJ1741" s="86"/>
      <c r="BK1741" s="86"/>
      <c r="BL1741" s="86"/>
      <c r="BM1741" s="86"/>
      <c r="BN1741" s="86"/>
      <c r="BO1741" s="59"/>
      <c r="BP1741" s="69"/>
      <c r="BQ1741" s="92">
        <v>0</v>
      </c>
      <c r="BR1741" s="93">
        <v>0</v>
      </c>
      <c r="BS1741" s="94" t="str">
        <f t="shared" si="285"/>
        <v/>
      </c>
      <c r="BT1741" s="95">
        <v>0</v>
      </c>
      <c r="BU1741" s="101" t="str">
        <f t="shared" si="286"/>
        <v/>
      </c>
      <c r="BV1741" s="102" t="str">
        <f t="shared" si="287"/>
        <v>-</v>
      </c>
      <c r="BW1741" s="103"/>
      <c r="BX1741" s="104" t="str">
        <f t="shared" si="288"/>
        <v>-</v>
      </c>
      <c r="BY1741" s="105"/>
      <c r="BZ1741" s="103"/>
      <c r="CA1741" s="106"/>
      <c r="CB1741" s="107"/>
      <c r="CC1741" s="112"/>
      <c r="CD1741" s="106"/>
      <c r="CE1741" s="103"/>
      <c r="CF1741" s="113"/>
      <c r="CG1741" s="114"/>
    </row>
    <row r="1742" spans="1:85">
      <c r="A1742" s="53" t="str">
        <f t="shared" si="279"/>
        <v>--</v>
      </c>
      <c r="B1742" s="47" t="str">
        <f t="shared" si="280"/>
        <v>-</v>
      </c>
      <c r="C1742" s="153"/>
      <c r="D1742" s="49"/>
      <c r="E1742" s="50"/>
      <c r="F1742" s="51"/>
      <c r="G1742" s="59"/>
      <c r="H1742" s="51"/>
      <c r="I1742" s="59"/>
      <c r="J1742" s="60" t="str">
        <f>IF(ISBLANK(H1742),"",IFERROR(VLOOKUP(B1742,'Np PL4 Stock'!$A:$D,4,FALSE),""))</f>
        <v/>
      </c>
      <c r="K1742" s="61" t="str">
        <f>IF(ISBLANK(H1742),"",SUMIF('Np PL4 Stock'!$A:$A,B1742,'Np PL4 Stock'!$N:$N))</f>
        <v/>
      </c>
      <c r="L1742" s="62" t="str">
        <f>IF(ISBLANK(H1742),"",VLOOKUP(LEFT(B1742,5),Unit!A:B,2,FALSE))</f>
        <v/>
      </c>
      <c r="M1742" s="63" t="str">
        <f>IF(ISBLANK(H1742),"",IFERROR(VLOOKUP(B1742,'Np PL4 Stock'!$A:$T,20,FALSE),""))</f>
        <v/>
      </c>
      <c r="N1742" s="63" t="str">
        <f>IF(ISBLANK(H1742),"",IFERROR(VLOOKUP(B1742,'Np PL4 Stock'!$A:$U,21,FALSE),""))</f>
        <v/>
      </c>
      <c r="O1742" s="62" t="str">
        <f t="shared" si="283"/>
        <v/>
      </c>
      <c r="P1742" s="62" t="str">
        <f t="shared" si="281"/>
        <v/>
      </c>
      <c r="Q1742" s="67" t="str">
        <f t="shared" si="284"/>
        <v/>
      </c>
      <c r="R1742" s="67" t="str">
        <f t="shared" si="282"/>
        <v/>
      </c>
      <c r="S1742" s="59"/>
      <c r="T1742" s="147"/>
      <c r="U1742" s="147"/>
      <c r="V1742" s="59"/>
      <c r="W1742" s="59"/>
      <c r="X1742" s="59"/>
      <c r="Y1742" s="59"/>
      <c r="Z1742" s="59"/>
      <c r="AA1742" s="59"/>
      <c r="AB1742" s="59"/>
      <c r="AC1742" s="59"/>
      <c r="AD1742" s="59"/>
      <c r="AE1742" s="59"/>
      <c r="AF1742" s="73"/>
      <c r="AG1742" s="73"/>
      <c r="AH1742" s="73"/>
      <c r="AI1742" s="73"/>
      <c r="AJ1742" s="73"/>
      <c r="AK1742" s="73"/>
      <c r="AL1742" s="77" t="str">
        <f>IF(ISBLANK(S1742),"",IF(AJ1742="Fail","Fail",IF(E1742="PL4",IF(AND(T1742&gt;STD_01122025!$D$3,U1742&lt;STD_01122025!$D$4,OR(AF1742="ND",AF1742&lt;STD_01122025!$D$7),AH1742="ND"),"Pass","Fail"),IF(E1742="PL12",IF(AND(S1742&lt;STD_01122025!$F$2,T1742&gt;STD_01122025!$F$3,U1742&lt;STD_01122025!$F$4,V1742&gt;STD_01122025!$F$5,X1742&gt;STD_01122025!$F$6,OR(AF1742="ND",AF1742&lt;STD_01122025!$F$7),AH1742="ND"),"Pass","Fail"),IF(E1742="SuperPL",IF(AND(T1742&gt;STD_01122025!$H$3,U1742&lt;STD_01122025!$H$4,V1742&gt;STD_01122025!$H$5,X1742&gt;STD_01122025!$H$6,OR(AF1742="ND",AF1742&lt;STD_01122025!$H$7),AH1742="ND"),"Pass","Fail"),IF(E1742="Flight",IF(AND(T1742&gt;STD_01122025!$J$3,U1742&lt;STD_01122025!$J$4,X1742&gt;STD_01122025!$J$6,OR(AF1742="ND",AF1742&lt;STD_01122025!$J$7),AH1742="ND"),"Pass","Fail"),""))))))</f>
        <v/>
      </c>
      <c r="AM1742" s="62" t="str">
        <f>IF(ISBLANK(B1742),"",IFERROR(IF(VLOOKUP(B1742,'Np PL4 Stock'!$A:$J,10,FALSE)="Np4",D1742-VLOOKUP(B1742,'Np PL4 Stock'!$A:$E,5,FALSE),D1742-VLOOKUP(B1742,'Np PL4 Stock'!$A:$E,5,FALSE)-1),""))</f>
        <v/>
      </c>
      <c r="AN1742" s="147"/>
      <c r="AO1742" s="147"/>
      <c r="AP1742" s="59"/>
      <c r="AQ1742" s="59"/>
      <c r="AR1742" s="59"/>
      <c r="AS1742" s="59"/>
      <c r="AT1742" s="73"/>
      <c r="AU1742" s="73"/>
      <c r="AV1742" s="73"/>
      <c r="AW1742" s="73"/>
      <c r="AX1742" s="84"/>
      <c r="AY1742" s="59"/>
      <c r="AZ1742" s="59"/>
      <c r="BA1742" s="59"/>
      <c r="BB1742" s="59"/>
      <c r="BC1742" s="59"/>
      <c r="BD1742" s="59"/>
      <c r="BE1742" s="84"/>
      <c r="BF1742" s="84"/>
      <c r="BG1742" s="84"/>
      <c r="BH1742" s="84"/>
      <c r="BI1742" s="85"/>
      <c r="BJ1742" s="86"/>
      <c r="BK1742" s="86"/>
      <c r="BL1742" s="86"/>
      <c r="BM1742" s="86"/>
      <c r="BN1742" s="86"/>
      <c r="BO1742" s="59"/>
      <c r="BP1742" s="69"/>
      <c r="BQ1742" s="92">
        <v>0</v>
      </c>
      <c r="BR1742" s="93">
        <v>0</v>
      </c>
      <c r="BS1742" s="94" t="str">
        <f t="shared" si="285"/>
        <v/>
      </c>
      <c r="BT1742" s="95">
        <v>0</v>
      </c>
      <c r="BU1742" s="101" t="str">
        <f t="shared" si="286"/>
        <v/>
      </c>
      <c r="BV1742" s="102" t="str">
        <f t="shared" si="287"/>
        <v>-</v>
      </c>
      <c r="BW1742" s="103"/>
      <c r="BX1742" s="104" t="str">
        <f t="shared" si="288"/>
        <v>-</v>
      </c>
      <c r="BY1742" s="105"/>
      <c r="BZ1742" s="103"/>
      <c r="CA1742" s="106"/>
      <c r="CB1742" s="107"/>
      <c r="CC1742" s="112"/>
      <c r="CD1742" s="106"/>
      <c r="CE1742" s="103"/>
      <c r="CF1742" s="113"/>
      <c r="CG1742" s="114"/>
    </row>
    <row r="1743" spans="1:85">
      <c r="A1743" s="53" t="str">
        <f t="shared" si="279"/>
        <v>--</v>
      </c>
      <c r="B1743" s="47" t="str">
        <f t="shared" si="280"/>
        <v>-</v>
      </c>
      <c r="C1743" s="153"/>
      <c r="D1743" s="49"/>
      <c r="E1743" s="50"/>
      <c r="F1743" s="51"/>
      <c r="G1743" s="59"/>
      <c r="H1743" s="51"/>
      <c r="I1743" s="59"/>
      <c r="J1743" s="60" t="str">
        <f>IF(ISBLANK(H1743),"",IFERROR(VLOOKUP(B1743,'Np PL4 Stock'!$A:$D,4,FALSE),""))</f>
        <v/>
      </c>
      <c r="K1743" s="61" t="str">
        <f>IF(ISBLANK(H1743),"",SUMIF('Np PL4 Stock'!$A:$A,B1743,'Np PL4 Stock'!$N:$N))</f>
        <v/>
      </c>
      <c r="L1743" s="62" t="str">
        <f>IF(ISBLANK(H1743),"",VLOOKUP(LEFT(B1743,5),Unit!A:B,2,FALSE))</f>
        <v/>
      </c>
      <c r="M1743" s="63" t="str">
        <f>IF(ISBLANK(H1743),"",IFERROR(VLOOKUP(B1743,'Np PL4 Stock'!$A:$T,20,FALSE),""))</f>
        <v/>
      </c>
      <c r="N1743" s="63" t="str">
        <f>IF(ISBLANK(H1743),"",IFERROR(VLOOKUP(B1743,'Np PL4 Stock'!$A:$U,21,FALSE),""))</f>
        <v/>
      </c>
      <c r="O1743" s="62" t="str">
        <f t="shared" si="283"/>
        <v/>
      </c>
      <c r="P1743" s="62" t="str">
        <f t="shared" si="281"/>
        <v/>
      </c>
      <c r="Q1743" s="67" t="str">
        <f t="shared" si="284"/>
        <v/>
      </c>
      <c r="R1743" s="67" t="str">
        <f t="shared" si="282"/>
        <v/>
      </c>
      <c r="S1743" s="59"/>
      <c r="T1743" s="147"/>
      <c r="U1743" s="147"/>
      <c r="V1743" s="59"/>
      <c r="W1743" s="59"/>
      <c r="X1743" s="59"/>
      <c r="Y1743" s="59"/>
      <c r="Z1743" s="59"/>
      <c r="AA1743" s="59"/>
      <c r="AB1743" s="59"/>
      <c r="AC1743" s="59"/>
      <c r="AD1743" s="59"/>
      <c r="AE1743" s="59"/>
      <c r="AF1743" s="73"/>
      <c r="AG1743" s="73"/>
      <c r="AH1743" s="73"/>
      <c r="AI1743" s="73"/>
      <c r="AJ1743" s="73"/>
      <c r="AK1743" s="73"/>
      <c r="AL1743" s="77" t="str">
        <f>IF(ISBLANK(S1743),"",IF(AJ1743="Fail","Fail",IF(E1743="PL4",IF(AND(T1743&gt;STD_01122025!$D$3,U1743&lt;STD_01122025!$D$4,OR(AF1743="ND",AF1743&lt;STD_01122025!$D$7),AH1743="ND"),"Pass","Fail"),IF(E1743="PL12",IF(AND(S1743&lt;STD_01122025!$F$2,T1743&gt;STD_01122025!$F$3,U1743&lt;STD_01122025!$F$4,V1743&gt;STD_01122025!$F$5,X1743&gt;STD_01122025!$F$6,OR(AF1743="ND",AF1743&lt;STD_01122025!$F$7),AH1743="ND"),"Pass","Fail"),IF(E1743="SuperPL",IF(AND(T1743&gt;STD_01122025!$H$3,U1743&lt;STD_01122025!$H$4,V1743&gt;STD_01122025!$H$5,X1743&gt;STD_01122025!$H$6,OR(AF1743="ND",AF1743&lt;STD_01122025!$H$7),AH1743="ND"),"Pass","Fail"),IF(E1743="Flight",IF(AND(T1743&gt;STD_01122025!$J$3,U1743&lt;STD_01122025!$J$4,X1743&gt;STD_01122025!$J$6,OR(AF1743="ND",AF1743&lt;STD_01122025!$J$7),AH1743="ND"),"Pass","Fail"),""))))))</f>
        <v/>
      </c>
      <c r="AM1743" s="62" t="str">
        <f>IF(ISBLANK(B1743),"",IFERROR(IF(VLOOKUP(B1743,'Np PL4 Stock'!$A:$J,10,FALSE)="Np4",D1743-VLOOKUP(B1743,'Np PL4 Stock'!$A:$E,5,FALSE),D1743-VLOOKUP(B1743,'Np PL4 Stock'!$A:$E,5,FALSE)-1),""))</f>
        <v/>
      </c>
      <c r="AN1743" s="147"/>
      <c r="AO1743" s="147"/>
      <c r="AP1743" s="59"/>
      <c r="AQ1743" s="59"/>
      <c r="AR1743" s="59"/>
      <c r="AS1743" s="59"/>
      <c r="AT1743" s="73"/>
      <c r="AU1743" s="73"/>
      <c r="AV1743" s="73"/>
      <c r="AW1743" s="73"/>
      <c r="AX1743" s="84"/>
      <c r="AY1743" s="59"/>
      <c r="AZ1743" s="59"/>
      <c r="BA1743" s="59"/>
      <c r="BB1743" s="59"/>
      <c r="BC1743" s="59"/>
      <c r="BD1743" s="59"/>
      <c r="BE1743" s="84"/>
      <c r="BF1743" s="84"/>
      <c r="BG1743" s="84"/>
      <c r="BH1743" s="84"/>
      <c r="BI1743" s="85"/>
      <c r="BJ1743" s="86"/>
      <c r="BK1743" s="86"/>
      <c r="BL1743" s="86"/>
      <c r="BM1743" s="86"/>
      <c r="BN1743" s="86"/>
      <c r="BO1743" s="59"/>
      <c r="BP1743" s="69"/>
      <c r="BQ1743" s="92">
        <v>0</v>
      </c>
      <c r="BR1743" s="93">
        <v>0</v>
      </c>
      <c r="BS1743" s="94" t="str">
        <f t="shared" si="285"/>
        <v/>
      </c>
      <c r="BT1743" s="95">
        <v>0</v>
      </c>
      <c r="BU1743" s="101" t="str">
        <f t="shared" si="286"/>
        <v/>
      </c>
      <c r="BV1743" s="102" t="str">
        <f t="shared" si="287"/>
        <v>-</v>
      </c>
      <c r="BW1743" s="103"/>
      <c r="BX1743" s="104" t="str">
        <f t="shared" si="288"/>
        <v>-</v>
      </c>
      <c r="BY1743" s="105"/>
      <c r="BZ1743" s="103"/>
      <c r="CA1743" s="106"/>
      <c r="CB1743" s="107"/>
      <c r="CC1743" s="112"/>
      <c r="CD1743" s="106"/>
      <c r="CE1743" s="103"/>
      <c r="CF1743" s="113"/>
      <c r="CG1743" s="114"/>
    </row>
    <row r="1744" spans="1:85">
      <c r="A1744" s="53" t="str">
        <f t="shared" si="279"/>
        <v>--</v>
      </c>
      <c r="B1744" s="47" t="str">
        <f t="shared" si="280"/>
        <v>-</v>
      </c>
      <c r="C1744" s="153"/>
      <c r="D1744" s="49"/>
      <c r="E1744" s="50"/>
      <c r="F1744" s="51"/>
      <c r="G1744" s="59"/>
      <c r="H1744" s="51"/>
      <c r="I1744" s="59"/>
      <c r="J1744" s="60" t="str">
        <f>IF(ISBLANK(H1744),"",IFERROR(VLOOKUP(B1744,'Np PL4 Stock'!$A:$D,4,FALSE),""))</f>
        <v/>
      </c>
      <c r="K1744" s="61" t="str">
        <f>IF(ISBLANK(H1744),"",SUMIF('Np PL4 Stock'!$A:$A,B1744,'Np PL4 Stock'!$N:$N))</f>
        <v/>
      </c>
      <c r="L1744" s="62" t="str">
        <f>IF(ISBLANK(H1744),"",VLOOKUP(LEFT(B1744,5),Unit!A:B,2,FALSE))</f>
        <v/>
      </c>
      <c r="M1744" s="63" t="str">
        <f>IF(ISBLANK(H1744),"",IFERROR(VLOOKUP(B1744,'Np PL4 Stock'!$A:$T,20,FALSE),""))</f>
        <v/>
      </c>
      <c r="N1744" s="63" t="str">
        <f>IF(ISBLANK(H1744),"",IFERROR(VLOOKUP(B1744,'Np PL4 Stock'!$A:$U,21,FALSE),""))</f>
        <v/>
      </c>
      <c r="O1744" s="62" t="str">
        <f t="shared" si="283"/>
        <v/>
      </c>
      <c r="P1744" s="62" t="str">
        <f t="shared" si="281"/>
        <v/>
      </c>
      <c r="Q1744" s="67" t="str">
        <f t="shared" si="284"/>
        <v/>
      </c>
      <c r="R1744" s="67" t="str">
        <f t="shared" si="282"/>
        <v/>
      </c>
      <c r="S1744" s="59"/>
      <c r="T1744" s="147"/>
      <c r="U1744" s="147"/>
      <c r="V1744" s="59"/>
      <c r="W1744" s="59"/>
      <c r="X1744" s="59"/>
      <c r="Y1744" s="59"/>
      <c r="Z1744" s="59"/>
      <c r="AA1744" s="59"/>
      <c r="AB1744" s="59"/>
      <c r="AC1744" s="59"/>
      <c r="AD1744" s="59"/>
      <c r="AE1744" s="59"/>
      <c r="AF1744" s="73"/>
      <c r="AG1744" s="73"/>
      <c r="AH1744" s="73"/>
      <c r="AI1744" s="73"/>
      <c r="AJ1744" s="73"/>
      <c r="AK1744" s="73"/>
      <c r="AL1744" s="77" t="str">
        <f>IF(ISBLANK(S1744),"",IF(AJ1744="Fail","Fail",IF(E1744="PL4",IF(AND(T1744&gt;STD_01122025!$D$3,U1744&lt;STD_01122025!$D$4,OR(AF1744="ND",AF1744&lt;STD_01122025!$D$7),AH1744="ND"),"Pass","Fail"),IF(E1744="PL12",IF(AND(S1744&lt;STD_01122025!$F$2,T1744&gt;STD_01122025!$F$3,U1744&lt;STD_01122025!$F$4,V1744&gt;STD_01122025!$F$5,X1744&gt;STD_01122025!$F$6,OR(AF1744="ND",AF1744&lt;STD_01122025!$F$7),AH1744="ND"),"Pass","Fail"),IF(E1744="SuperPL",IF(AND(T1744&gt;STD_01122025!$H$3,U1744&lt;STD_01122025!$H$4,V1744&gt;STD_01122025!$H$5,X1744&gt;STD_01122025!$H$6,OR(AF1744="ND",AF1744&lt;STD_01122025!$H$7),AH1744="ND"),"Pass","Fail"),IF(E1744="Flight",IF(AND(T1744&gt;STD_01122025!$J$3,U1744&lt;STD_01122025!$J$4,X1744&gt;STD_01122025!$J$6,OR(AF1744="ND",AF1744&lt;STD_01122025!$J$7),AH1744="ND"),"Pass","Fail"),""))))))</f>
        <v/>
      </c>
      <c r="AM1744" s="62" t="str">
        <f>IF(ISBLANK(B1744),"",IFERROR(IF(VLOOKUP(B1744,'Np PL4 Stock'!$A:$J,10,FALSE)="Np4",D1744-VLOOKUP(B1744,'Np PL4 Stock'!$A:$E,5,FALSE),D1744-VLOOKUP(B1744,'Np PL4 Stock'!$A:$E,5,FALSE)-1),""))</f>
        <v/>
      </c>
      <c r="AN1744" s="147"/>
      <c r="AO1744" s="147"/>
      <c r="AP1744" s="59"/>
      <c r="AQ1744" s="59"/>
      <c r="AR1744" s="59"/>
      <c r="AS1744" s="59"/>
      <c r="AT1744" s="73"/>
      <c r="AU1744" s="73"/>
      <c r="AV1744" s="73"/>
      <c r="AW1744" s="73"/>
      <c r="AX1744" s="84"/>
      <c r="AY1744" s="59"/>
      <c r="AZ1744" s="59"/>
      <c r="BA1744" s="59"/>
      <c r="BB1744" s="59"/>
      <c r="BC1744" s="59"/>
      <c r="BD1744" s="59"/>
      <c r="BE1744" s="84"/>
      <c r="BF1744" s="84"/>
      <c r="BG1744" s="84"/>
      <c r="BH1744" s="84"/>
      <c r="BI1744" s="85"/>
      <c r="BJ1744" s="86"/>
      <c r="BK1744" s="86"/>
      <c r="BL1744" s="86"/>
      <c r="BM1744" s="86"/>
      <c r="BN1744" s="86"/>
      <c r="BO1744" s="59"/>
      <c r="BP1744" s="69"/>
      <c r="BQ1744" s="92">
        <v>0</v>
      </c>
      <c r="BR1744" s="93">
        <v>0</v>
      </c>
      <c r="BS1744" s="94" t="str">
        <f t="shared" si="285"/>
        <v/>
      </c>
      <c r="BT1744" s="95">
        <v>0</v>
      </c>
      <c r="BU1744" s="101" t="str">
        <f t="shared" si="286"/>
        <v/>
      </c>
      <c r="BV1744" s="102" t="str">
        <f t="shared" si="287"/>
        <v>-</v>
      </c>
      <c r="BW1744" s="103"/>
      <c r="BX1744" s="104" t="str">
        <f t="shared" si="288"/>
        <v>-</v>
      </c>
      <c r="BY1744" s="105"/>
      <c r="BZ1744" s="103"/>
      <c r="CA1744" s="106"/>
      <c r="CB1744" s="107"/>
      <c r="CC1744" s="112"/>
      <c r="CD1744" s="106"/>
      <c r="CE1744" s="103"/>
      <c r="CF1744" s="113"/>
      <c r="CG1744" s="114"/>
    </row>
    <row r="1745" spans="1:85">
      <c r="A1745" s="53" t="str">
        <f t="shared" si="279"/>
        <v>--</v>
      </c>
      <c r="B1745" s="47" t="str">
        <f t="shared" si="280"/>
        <v>-</v>
      </c>
      <c r="C1745" s="153"/>
      <c r="D1745" s="49"/>
      <c r="E1745" s="50"/>
      <c r="F1745" s="51"/>
      <c r="G1745" s="59"/>
      <c r="H1745" s="51"/>
      <c r="I1745" s="59"/>
      <c r="J1745" s="60" t="str">
        <f>IF(ISBLANK(H1745),"",IFERROR(VLOOKUP(B1745,'Np PL4 Stock'!$A:$D,4,FALSE),""))</f>
        <v/>
      </c>
      <c r="K1745" s="61" t="str">
        <f>IF(ISBLANK(H1745),"",SUMIF('Np PL4 Stock'!$A:$A,B1745,'Np PL4 Stock'!$N:$N))</f>
        <v/>
      </c>
      <c r="L1745" s="62" t="str">
        <f>IF(ISBLANK(H1745),"",VLOOKUP(LEFT(B1745,5),Unit!A:B,2,FALSE))</f>
        <v/>
      </c>
      <c r="M1745" s="63" t="str">
        <f>IF(ISBLANK(H1745),"",IFERROR(VLOOKUP(B1745,'Np PL4 Stock'!$A:$T,20,FALSE),""))</f>
        <v/>
      </c>
      <c r="N1745" s="63" t="str">
        <f>IF(ISBLANK(H1745),"",IFERROR(VLOOKUP(B1745,'Np PL4 Stock'!$A:$U,21,FALSE),""))</f>
        <v/>
      </c>
      <c r="O1745" s="62" t="str">
        <f t="shared" si="283"/>
        <v/>
      </c>
      <c r="P1745" s="62" t="str">
        <f t="shared" si="281"/>
        <v/>
      </c>
      <c r="Q1745" s="67" t="str">
        <f t="shared" si="284"/>
        <v/>
      </c>
      <c r="R1745" s="67" t="str">
        <f t="shared" si="282"/>
        <v/>
      </c>
      <c r="S1745" s="59"/>
      <c r="T1745" s="147"/>
      <c r="U1745" s="147"/>
      <c r="V1745" s="59"/>
      <c r="W1745" s="59"/>
      <c r="X1745" s="59"/>
      <c r="Y1745" s="59"/>
      <c r="Z1745" s="59"/>
      <c r="AA1745" s="59"/>
      <c r="AB1745" s="59"/>
      <c r="AC1745" s="59"/>
      <c r="AD1745" s="59"/>
      <c r="AE1745" s="59"/>
      <c r="AF1745" s="73"/>
      <c r="AG1745" s="73"/>
      <c r="AH1745" s="73"/>
      <c r="AI1745" s="73"/>
      <c r="AJ1745" s="73"/>
      <c r="AK1745" s="73"/>
      <c r="AL1745" s="77" t="str">
        <f>IF(ISBLANK(S1745),"",IF(AJ1745="Fail","Fail",IF(E1745="PL4",IF(AND(T1745&gt;STD_01122025!$D$3,U1745&lt;STD_01122025!$D$4,OR(AF1745="ND",AF1745&lt;STD_01122025!$D$7),AH1745="ND"),"Pass","Fail"),IF(E1745="PL12",IF(AND(S1745&lt;STD_01122025!$F$2,T1745&gt;STD_01122025!$F$3,U1745&lt;STD_01122025!$F$4,V1745&gt;STD_01122025!$F$5,X1745&gt;STD_01122025!$F$6,OR(AF1745="ND",AF1745&lt;STD_01122025!$F$7),AH1745="ND"),"Pass","Fail"),IF(E1745="SuperPL",IF(AND(T1745&gt;STD_01122025!$H$3,U1745&lt;STD_01122025!$H$4,V1745&gt;STD_01122025!$H$5,X1745&gt;STD_01122025!$H$6,OR(AF1745="ND",AF1745&lt;STD_01122025!$H$7),AH1745="ND"),"Pass","Fail"),IF(E1745="Flight",IF(AND(T1745&gt;STD_01122025!$J$3,U1745&lt;STD_01122025!$J$4,X1745&gt;STD_01122025!$J$6,OR(AF1745="ND",AF1745&lt;STD_01122025!$J$7),AH1745="ND"),"Pass","Fail"),""))))))</f>
        <v/>
      </c>
      <c r="AM1745" s="62" t="str">
        <f>IF(ISBLANK(B1745),"",IFERROR(IF(VLOOKUP(B1745,'Np PL4 Stock'!$A:$J,10,FALSE)="Np4",D1745-VLOOKUP(B1745,'Np PL4 Stock'!$A:$E,5,FALSE),D1745-VLOOKUP(B1745,'Np PL4 Stock'!$A:$E,5,FALSE)-1),""))</f>
        <v/>
      </c>
      <c r="AN1745" s="147"/>
      <c r="AO1745" s="147"/>
      <c r="AP1745" s="59"/>
      <c r="AQ1745" s="59"/>
      <c r="AR1745" s="59"/>
      <c r="AS1745" s="59"/>
      <c r="AT1745" s="73"/>
      <c r="AU1745" s="73"/>
      <c r="AV1745" s="73"/>
      <c r="AW1745" s="73"/>
      <c r="AX1745" s="84"/>
      <c r="AY1745" s="59"/>
      <c r="AZ1745" s="59"/>
      <c r="BA1745" s="59"/>
      <c r="BB1745" s="59"/>
      <c r="BC1745" s="59"/>
      <c r="BD1745" s="59"/>
      <c r="BE1745" s="84"/>
      <c r="BF1745" s="84"/>
      <c r="BG1745" s="84"/>
      <c r="BH1745" s="84"/>
      <c r="BI1745" s="85"/>
      <c r="BJ1745" s="86"/>
      <c r="BK1745" s="86"/>
      <c r="BL1745" s="86"/>
      <c r="BM1745" s="86"/>
      <c r="BN1745" s="86"/>
      <c r="BO1745" s="59"/>
      <c r="BP1745" s="69"/>
      <c r="BQ1745" s="92">
        <v>0</v>
      </c>
      <c r="BR1745" s="93">
        <v>0</v>
      </c>
      <c r="BS1745" s="94" t="str">
        <f t="shared" si="285"/>
        <v/>
      </c>
      <c r="BT1745" s="95">
        <v>0</v>
      </c>
      <c r="BU1745" s="101" t="str">
        <f t="shared" si="286"/>
        <v/>
      </c>
      <c r="BV1745" s="102" t="str">
        <f t="shared" si="287"/>
        <v>-</v>
      </c>
      <c r="BW1745" s="103"/>
      <c r="BX1745" s="104" t="str">
        <f t="shared" si="288"/>
        <v>-</v>
      </c>
      <c r="BY1745" s="105"/>
      <c r="BZ1745" s="103"/>
      <c r="CA1745" s="106"/>
      <c r="CB1745" s="107"/>
      <c r="CC1745" s="112"/>
      <c r="CD1745" s="106"/>
      <c r="CE1745" s="103"/>
      <c r="CF1745" s="113"/>
      <c r="CG1745" s="114"/>
    </row>
    <row r="1746" spans="1:85">
      <c r="A1746" s="53" t="str">
        <f t="shared" ref="A1746:A1809" si="289">IF(ISBLANK(H1746),"",H1746&amp;"-"&amp;IF(OR(LEN(I1746)=1,LEN(I1746)=4),"0"&amp;I1746,I1746))&amp;"-"&amp;IF(LEN(G1746)=1,"0"&amp;G1746,G1746)&amp;"-"&amp;D1746</f>
        <v>--</v>
      </c>
      <c r="B1746" s="47" t="str">
        <f t="shared" ref="B1746:B1809" si="290">IF(ISBLANK(H1746),"",H1746&amp;"-"&amp;IF(OR(LEN(I1746)=1,LEN(I1746)=4),"0"&amp;I1746,I1746))&amp;"-"&amp;IF(LEN(G1746)=1,"0"&amp;G1746,G1746)</f>
        <v>-</v>
      </c>
      <c r="C1746" s="153"/>
      <c r="D1746" s="49"/>
      <c r="E1746" s="50"/>
      <c r="F1746" s="51"/>
      <c r="G1746" s="59"/>
      <c r="H1746" s="51"/>
      <c r="I1746" s="59"/>
      <c r="J1746" s="60" t="str">
        <f>IF(ISBLANK(H1746),"",IFERROR(VLOOKUP(B1746,'Np PL4 Stock'!$A:$D,4,FALSE),""))</f>
        <v/>
      </c>
      <c r="K1746" s="61" t="str">
        <f>IF(ISBLANK(H1746),"",SUMIF('Np PL4 Stock'!$A:$A,B1746,'Np PL4 Stock'!$N:$N))</f>
        <v/>
      </c>
      <c r="L1746" s="62" t="str">
        <f>IF(ISBLANK(H1746),"",VLOOKUP(LEFT(B1746,5),Unit!A:B,2,FALSE))</f>
        <v/>
      </c>
      <c r="M1746" s="63" t="str">
        <f>IF(ISBLANK(H1746),"",IFERROR(VLOOKUP(B1746,'Np PL4 Stock'!$A:$T,20,FALSE),""))</f>
        <v/>
      </c>
      <c r="N1746" s="63" t="str">
        <f>IF(ISBLANK(H1746),"",IFERROR(VLOOKUP(B1746,'Np PL4 Stock'!$A:$U,21,FALSE),""))</f>
        <v/>
      </c>
      <c r="O1746" s="62" t="str">
        <f t="shared" si="283"/>
        <v/>
      </c>
      <c r="P1746" s="62" t="str">
        <f t="shared" si="281"/>
        <v/>
      </c>
      <c r="Q1746" s="67" t="str">
        <f t="shared" si="284"/>
        <v/>
      </c>
      <c r="R1746" s="67" t="str">
        <f t="shared" si="282"/>
        <v/>
      </c>
      <c r="S1746" s="59"/>
      <c r="T1746" s="147"/>
      <c r="U1746" s="147"/>
      <c r="V1746" s="59"/>
      <c r="W1746" s="59"/>
      <c r="X1746" s="59"/>
      <c r="Y1746" s="59"/>
      <c r="Z1746" s="59"/>
      <c r="AA1746" s="59"/>
      <c r="AB1746" s="59"/>
      <c r="AC1746" s="59"/>
      <c r="AD1746" s="59"/>
      <c r="AE1746" s="59"/>
      <c r="AF1746" s="73"/>
      <c r="AG1746" s="73"/>
      <c r="AH1746" s="73"/>
      <c r="AI1746" s="73"/>
      <c r="AJ1746" s="73"/>
      <c r="AK1746" s="73"/>
      <c r="AL1746" s="77" t="str">
        <f>IF(ISBLANK(S1746),"",IF(AJ1746="Fail","Fail",IF(E1746="PL4",IF(AND(T1746&gt;STD_01122025!$D$3,U1746&lt;STD_01122025!$D$4,OR(AF1746="ND",AF1746&lt;STD_01122025!$D$7),AH1746="ND"),"Pass","Fail"),IF(E1746="PL12",IF(AND(S1746&lt;STD_01122025!$F$2,T1746&gt;STD_01122025!$F$3,U1746&lt;STD_01122025!$F$4,V1746&gt;STD_01122025!$F$5,X1746&gt;STD_01122025!$F$6,OR(AF1746="ND",AF1746&lt;STD_01122025!$F$7),AH1746="ND"),"Pass","Fail"),IF(E1746="SuperPL",IF(AND(T1746&gt;STD_01122025!$H$3,U1746&lt;STD_01122025!$H$4,V1746&gt;STD_01122025!$H$5,X1746&gt;STD_01122025!$H$6,OR(AF1746="ND",AF1746&lt;STD_01122025!$H$7),AH1746="ND"),"Pass","Fail"),IF(E1746="Flight",IF(AND(T1746&gt;STD_01122025!$J$3,U1746&lt;STD_01122025!$J$4,X1746&gt;STD_01122025!$J$6,OR(AF1746="ND",AF1746&lt;STD_01122025!$J$7),AH1746="ND"),"Pass","Fail"),""))))))</f>
        <v/>
      </c>
      <c r="AM1746" s="62" t="str">
        <f>IF(ISBLANK(B1746),"",IFERROR(IF(VLOOKUP(B1746,'Np PL4 Stock'!$A:$J,10,FALSE)="Np4",D1746-VLOOKUP(B1746,'Np PL4 Stock'!$A:$E,5,FALSE),D1746-VLOOKUP(B1746,'Np PL4 Stock'!$A:$E,5,FALSE)-1),""))</f>
        <v/>
      </c>
      <c r="AN1746" s="147"/>
      <c r="AO1746" s="147"/>
      <c r="AP1746" s="59"/>
      <c r="AQ1746" s="59"/>
      <c r="AR1746" s="59"/>
      <c r="AS1746" s="59"/>
      <c r="AT1746" s="73"/>
      <c r="AU1746" s="73"/>
      <c r="AV1746" s="73"/>
      <c r="AW1746" s="73"/>
      <c r="AX1746" s="84"/>
      <c r="AY1746" s="59"/>
      <c r="AZ1746" s="59"/>
      <c r="BA1746" s="59"/>
      <c r="BB1746" s="59"/>
      <c r="BC1746" s="59"/>
      <c r="BD1746" s="59"/>
      <c r="BE1746" s="84"/>
      <c r="BF1746" s="84"/>
      <c r="BG1746" s="84"/>
      <c r="BH1746" s="84"/>
      <c r="BI1746" s="85"/>
      <c r="BJ1746" s="86"/>
      <c r="BK1746" s="86"/>
      <c r="BL1746" s="86"/>
      <c r="BM1746" s="86"/>
      <c r="BN1746" s="86"/>
      <c r="BO1746" s="59"/>
      <c r="BP1746" s="69"/>
      <c r="BQ1746" s="92">
        <v>0</v>
      </c>
      <c r="BR1746" s="93">
        <v>0</v>
      </c>
      <c r="BS1746" s="94" t="str">
        <f t="shared" si="285"/>
        <v/>
      </c>
      <c r="BT1746" s="95">
        <v>0</v>
      </c>
      <c r="BU1746" s="101" t="str">
        <f t="shared" si="286"/>
        <v/>
      </c>
      <c r="BV1746" s="102" t="str">
        <f t="shared" si="287"/>
        <v>-</v>
      </c>
      <c r="BW1746" s="103"/>
      <c r="BX1746" s="104" t="str">
        <f t="shared" si="288"/>
        <v>-</v>
      </c>
      <c r="BY1746" s="105"/>
      <c r="BZ1746" s="103"/>
      <c r="CA1746" s="106"/>
      <c r="CB1746" s="107"/>
      <c r="CC1746" s="112"/>
      <c r="CD1746" s="106"/>
      <c r="CE1746" s="103"/>
      <c r="CF1746" s="113"/>
      <c r="CG1746" s="114"/>
    </row>
    <row r="1747" spans="1:85">
      <c r="A1747" s="53" t="str">
        <f t="shared" si="289"/>
        <v>--</v>
      </c>
      <c r="B1747" s="47" t="str">
        <f t="shared" si="290"/>
        <v>-</v>
      </c>
      <c r="C1747" s="153"/>
      <c r="D1747" s="49"/>
      <c r="E1747" s="50"/>
      <c r="F1747" s="51"/>
      <c r="G1747" s="59"/>
      <c r="H1747" s="51"/>
      <c r="I1747" s="59"/>
      <c r="J1747" s="60" t="str">
        <f>IF(ISBLANK(H1747),"",IFERROR(VLOOKUP(B1747,'Np PL4 Stock'!$A:$D,4,FALSE),""))</f>
        <v/>
      </c>
      <c r="K1747" s="61" t="str">
        <f>IF(ISBLANK(H1747),"",SUMIF('Np PL4 Stock'!$A:$A,B1747,'Np PL4 Stock'!$N:$N))</f>
        <v/>
      </c>
      <c r="L1747" s="62" t="str">
        <f>IF(ISBLANK(H1747),"",VLOOKUP(LEFT(B1747,5),Unit!A:B,2,FALSE))</f>
        <v/>
      </c>
      <c r="M1747" s="63" t="str">
        <f>IF(ISBLANK(H1747),"",IFERROR(VLOOKUP(B1747,'Np PL4 Stock'!$A:$T,20,FALSE),""))</f>
        <v/>
      </c>
      <c r="N1747" s="63" t="str">
        <f>IF(ISBLANK(H1747),"",IFERROR(VLOOKUP(B1747,'Np PL4 Stock'!$A:$U,21,FALSE),""))</f>
        <v/>
      </c>
      <c r="O1747" s="62" t="str">
        <f t="shared" si="283"/>
        <v/>
      </c>
      <c r="P1747" s="62" t="str">
        <f t="shared" si="281"/>
        <v/>
      </c>
      <c r="Q1747" s="67" t="str">
        <f t="shared" si="284"/>
        <v/>
      </c>
      <c r="R1747" s="67" t="str">
        <f t="shared" si="282"/>
        <v/>
      </c>
      <c r="S1747" s="59"/>
      <c r="T1747" s="147"/>
      <c r="U1747" s="147"/>
      <c r="V1747" s="59"/>
      <c r="W1747" s="59"/>
      <c r="X1747" s="59"/>
      <c r="Y1747" s="59"/>
      <c r="Z1747" s="59"/>
      <c r="AA1747" s="59"/>
      <c r="AB1747" s="59"/>
      <c r="AC1747" s="59"/>
      <c r="AD1747" s="59"/>
      <c r="AE1747" s="59"/>
      <c r="AF1747" s="73"/>
      <c r="AG1747" s="73"/>
      <c r="AH1747" s="73"/>
      <c r="AI1747" s="73"/>
      <c r="AJ1747" s="73"/>
      <c r="AK1747" s="73"/>
      <c r="AL1747" s="77" t="str">
        <f>IF(ISBLANK(S1747),"",IF(AJ1747="Fail","Fail",IF(E1747="PL4",IF(AND(T1747&gt;STD_01122025!$D$3,U1747&lt;STD_01122025!$D$4,OR(AF1747="ND",AF1747&lt;STD_01122025!$D$7),AH1747="ND"),"Pass","Fail"),IF(E1747="PL12",IF(AND(S1747&lt;STD_01122025!$F$2,T1747&gt;STD_01122025!$F$3,U1747&lt;STD_01122025!$F$4,V1747&gt;STD_01122025!$F$5,X1747&gt;STD_01122025!$F$6,OR(AF1747="ND",AF1747&lt;STD_01122025!$F$7),AH1747="ND"),"Pass","Fail"),IF(E1747="SuperPL",IF(AND(T1747&gt;STD_01122025!$H$3,U1747&lt;STD_01122025!$H$4,V1747&gt;STD_01122025!$H$5,X1747&gt;STD_01122025!$H$6,OR(AF1747="ND",AF1747&lt;STD_01122025!$H$7),AH1747="ND"),"Pass","Fail"),IF(E1747="Flight",IF(AND(T1747&gt;STD_01122025!$J$3,U1747&lt;STD_01122025!$J$4,X1747&gt;STD_01122025!$J$6,OR(AF1747="ND",AF1747&lt;STD_01122025!$J$7),AH1747="ND"),"Pass","Fail"),""))))))</f>
        <v/>
      </c>
      <c r="AM1747" s="62" t="str">
        <f>IF(ISBLANK(B1747),"",IFERROR(IF(VLOOKUP(B1747,'Np PL4 Stock'!$A:$J,10,FALSE)="Np4",D1747-VLOOKUP(B1747,'Np PL4 Stock'!$A:$E,5,FALSE),D1747-VLOOKUP(B1747,'Np PL4 Stock'!$A:$E,5,FALSE)-1),""))</f>
        <v/>
      </c>
      <c r="AN1747" s="147"/>
      <c r="AO1747" s="147"/>
      <c r="AP1747" s="59"/>
      <c r="AQ1747" s="59"/>
      <c r="AR1747" s="59"/>
      <c r="AS1747" s="59"/>
      <c r="AT1747" s="73"/>
      <c r="AU1747" s="73"/>
      <c r="AV1747" s="73"/>
      <c r="AW1747" s="73"/>
      <c r="AX1747" s="84"/>
      <c r="AY1747" s="59"/>
      <c r="AZ1747" s="59"/>
      <c r="BA1747" s="59"/>
      <c r="BB1747" s="59"/>
      <c r="BC1747" s="59"/>
      <c r="BD1747" s="59"/>
      <c r="BE1747" s="84"/>
      <c r="BF1747" s="84"/>
      <c r="BG1747" s="84"/>
      <c r="BH1747" s="84"/>
      <c r="BI1747" s="85"/>
      <c r="BJ1747" s="86"/>
      <c r="BK1747" s="86"/>
      <c r="BL1747" s="86"/>
      <c r="BM1747" s="86"/>
      <c r="BN1747" s="86"/>
      <c r="BO1747" s="59"/>
      <c r="BP1747" s="69"/>
      <c r="BQ1747" s="92">
        <v>0</v>
      </c>
      <c r="BR1747" s="93">
        <v>0</v>
      </c>
      <c r="BS1747" s="94" t="str">
        <f t="shared" si="285"/>
        <v/>
      </c>
      <c r="BT1747" s="95">
        <v>0</v>
      </c>
      <c r="BU1747" s="101" t="str">
        <f t="shared" si="286"/>
        <v/>
      </c>
      <c r="BV1747" s="102" t="str">
        <f t="shared" si="287"/>
        <v>-</v>
      </c>
      <c r="BW1747" s="103"/>
      <c r="BX1747" s="104" t="str">
        <f t="shared" si="288"/>
        <v>-</v>
      </c>
      <c r="BY1747" s="105"/>
      <c r="BZ1747" s="103"/>
      <c r="CA1747" s="106"/>
      <c r="CB1747" s="107"/>
      <c r="CC1747" s="112"/>
      <c r="CD1747" s="106"/>
      <c r="CE1747" s="103"/>
      <c r="CF1747" s="113"/>
      <c r="CG1747" s="114"/>
    </row>
    <row r="1748" spans="1:85">
      <c r="A1748" s="53" t="str">
        <f t="shared" si="289"/>
        <v>--</v>
      </c>
      <c r="B1748" s="47" t="str">
        <f t="shared" si="290"/>
        <v>-</v>
      </c>
      <c r="C1748" s="153"/>
      <c r="D1748" s="49"/>
      <c r="E1748" s="50"/>
      <c r="F1748" s="51"/>
      <c r="G1748" s="59"/>
      <c r="H1748" s="51"/>
      <c r="I1748" s="59"/>
      <c r="J1748" s="60" t="str">
        <f>IF(ISBLANK(H1748),"",IFERROR(VLOOKUP(B1748,'Np PL4 Stock'!$A:$D,4,FALSE),""))</f>
        <v/>
      </c>
      <c r="K1748" s="61" t="str">
        <f>IF(ISBLANK(H1748),"",SUMIF('Np PL4 Stock'!$A:$A,B1748,'Np PL4 Stock'!$N:$N))</f>
        <v/>
      </c>
      <c r="L1748" s="62" t="str">
        <f>IF(ISBLANK(H1748),"",VLOOKUP(LEFT(B1748,5),Unit!A:B,2,FALSE))</f>
        <v/>
      </c>
      <c r="M1748" s="63" t="str">
        <f>IF(ISBLANK(H1748),"",IFERROR(VLOOKUP(B1748,'Np PL4 Stock'!$A:$T,20,FALSE),""))</f>
        <v/>
      </c>
      <c r="N1748" s="63" t="str">
        <f>IF(ISBLANK(H1748),"",IFERROR(VLOOKUP(B1748,'Np PL4 Stock'!$A:$U,21,FALSE),""))</f>
        <v/>
      </c>
      <c r="O1748" s="62" t="str">
        <f t="shared" si="283"/>
        <v/>
      </c>
      <c r="P1748" s="62" t="str">
        <f t="shared" si="281"/>
        <v/>
      </c>
      <c r="Q1748" s="67" t="str">
        <f t="shared" si="284"/>
        <v/>
      </c>
      <c r="R1748" s="67" t="str">
        <f t="shared" si="282"/>
        <v/>
      </c>
      <c r="S1748" s="59"/>
      <c r="T1748" s="147"/>
      <c r="U1748" s="147"/>
      <c r="V1748" s="59"/>
      <c r="W1748" s="59"/>
      <c r="X1748" s="59"/>
      <c r="Y1748" s="59"/>
      <c r="Z1748" s="59"/>
      <c r="AA1748" s="59"/>
      <c r="AB1748" s="59"/>
      <c r="AC1748" s="59"/>
      <c r="AD1748" s="59"/>
      <c r="AE1748" s="59"/>
      <c r="AF1748" s="73"/>
      <c r="AG1748" s="73"/>
      <c r="AH1748" s="73"/>
      <c r="AI1748" s="73"/>
      <c r="AJ1748" s="73"/>
      <c r="AK1748" s="73"/>
      <c r="AL1748" s="77" t="str">
        <f>IF(ISBLANK(S1748),"",IF(AJ1748="Fail","Fail",IF(E1748="PL4",IF(AND(T1748&gt;STD_01122025!$D$3,U1748&lt;STD_01122025!$D$4,OR(AF1748="ND",AF1748&lt;STD_01122025!$D$7),AH1748="ND"),"Pass","Fail"),IF(E1748="PL12",IF(AND(S1748&lt;STD_01122025!$F$2,T1748&gt;STD_01122025!$F$3,U1748&lt;STD_01122025!$F$4,V1748&gt;STD_01122025!$F$5,X1748&gt;STD_01122025!$F$6,OR(AF1748="ND",AF1748&lt;STD_01122025!$F$7),AH1748="ND"),"Pass","Fail"),IF(E1748="SuperPL",IF(AND(T1748&gt;STD_01122025!$H$3,U1748&lt;STD_01122025!$H$4,V1748&gt;STD_01122025!$H$5,X1748&gt;STD_01122025!$H$6,OR(AF1748="ND",AF1748&lt;STD_01122025!$H$7),AH1748="ND"),"Pass","Fail"),IF(E1748="Flight",IF(AND(T1748&gt;STD_01122025!$J$3,U1748&lt;STD_01122025!$J$4,X1748&gt;STD_01122025!$J$6,OR(AF1748="ND",AF1748&lt;STD_01122025!$J$7),AH1748="ND"),"Pass","Fail"),""))))))</f>
        <v/>
      </c>
      <c r="AM1748" s="62" t="str">
        <f>IF(ISBLANK(B1748),"",IFERROR(IF(VLOOKUP(B1748,'Np PL4 Stock'!$A:$J,10,FALSE)="Np4",D1748-VLOOKUP(B1748,'Np PL4 Stock'!$A:$E,5,FALSE),D1748-VLOOKUP(B1748,'Np PL4 Stock'!$A:$E,5,FALSE)-1),""))</f>
        <v/>
      </c>
      <c r="AN1748" s="147"/>
      <c r="AO1748" s="147"/>
      <c r="AP1748" s="59"/>
      <c r="AQ1748" s="59"/>
      <c r="AR1748" s="59"/>
      <c r="AS1748" s="59"/>
      <c r="AT1748" s="73"/>
      <c r="AU1748" s="73"/>
      <c r="AV1748" s="73"/>
      <c r="AW1748" s="73"/>
      <c r="AX1748" s="84"/>
      <c r="AY1748" s="59"/>
      <c r="AZ1748" s="59"/>
      <c r="BA1748" s="59"/>
      <c r="BB1748" s="59"/>
      <c r="BC1748" s="59"/>
      <c r="BD1748" s="59"/>
      <c r="BE1748" s="84"/>
      <c r="BF1748" s="84"/>
      <c r="BG1748" s="84"/>
      <c r="BH1748" s="84"/>
      <c r="BI1748" s="85"/>
      <c r="BJ1748" s="86"/>
      <c r="BK1748" s="86"/>
      <c r="BL1748" s="86"/>
      <c r="BM1748" s="86"/>
      <c r="BN1748" s="86"/>
      <c r="BO1748" s="59"/>
      <c r="BP1748" s="69"/>
      <c r="BQ1748" s="92">
        <v>0</v>
      </c>
      <c r="BR1748" s="93">
        <v>0</v>
      </c>
      <c r="BS1748" s="94" t="str">
        <f t="shared" si="285"/>
        <v/>
      </c>
      <c r="BT1748" s="95">
        <v>0</v>
      </c>
      <c r="BU1748" s="101" t="str">
        <f t="shared" si="286"/>
        <v/>
      </c>
      <c r="BV1748" s="102" t="str">
        <f t="shared" si="287"/>
        <v>-</v>
      </c>
      <c r="BW1748" s="103"/>
      <c r="BX1748" s="104" t="str">
        <f t="shared" si="288"/>
        <v>-</v>
      </c>
      <c r="BY1748" s="105"/>
      <c r="BZ1748" s="103"/>
      <c r="CA1748" s="106"/>
      <c r="CB1748" s="107"/>
      <c r="CC1748" s="112"/>
      <c r="CD1748" s="106"/>
      <c r="CE1748" s="103"/>
      <c r="CF1748" s="113"/>
      <c r="CG1748" s="114"/>
    </row>
    <row r="1749" spans="1:85">
      <c r="A1749" s="53" t="str">
        <f t="shared" si="289"/>
        <v>--</v>
      </c>
      <c r="B1749" s="47" t="str">
        <f t="shared" si="290"/>
        <v>-</v>
      </c>
      <c r="C1749" s="153"/>
      <c r="D1749" s="49"/>
      <c r="E1749" s="50"/>
      <c r="F1749" s="51"/>
      <c r="G1749" s="59"/>
      <c r="H1749" s="51"/>
      <c r="I1749" s="59"/>
      <c r="J1749" s="60" t="str">
        <f>IF(ISBLANK(H1749),"",IFERROR(VLOOKUP(B1749,'Np PL4 Stock'!$A:$D,4,FALSE),""))</f>
        <v/>
      </c>
      <c r="K1749" s="61" t="str">
        <f>IF(ISBLANK(H1749),"",SUMIF('Np PL4 Stock'!$A:$A,B1749,'Np PL4 Stock'!$N:$N))</f>
        <v/>
      </c>
      <c r="L1749" s="62" t="str">
        <f>IF(ISBLANK(H1749),"",VLOOKUP(LEFT(B1749,5),Unit!A:B,2,FALSE))</f>
        <v/>
      </c>
      <c r="M1749" s="63" t="str">
        <f>IF(ISBLANK(H1749),"",IFERROR(VLOOKUP(B1749,'Np PL4 Stock'!$A:$T,20,FALSE),""))</f>
        <v/>
      </c>
      <c r="N1749" s="63" t="str">
        <f>IF(ISBLANK(H1749),"",IFERROR(VLOOKUP(B1749,'Np PL4 Stock'!$A:$U,21,FALSE),""))</f>
        <v/>
      </c>
      <c r="O1749" s="62" t="str">
        <f t="shared" si="283"/>
        <v/>
      </c>
      <c r="P1749" s="62" t="str">
        <f t="shared" si="281"/>
        <v/>
      </c>
      <c r="Q1749" s="67" t="str">
        <f t="shared" si="284"/>
        <v/>
      </c>
      <c r="R1749" s="67" t="str">
        <f t="shared" si="282"/>
        <v/>
      </c>
      <c r="S1749" s="59"/>
      <c r="T1749" s="147"/>
      <c r="U1749" s="147"/>
      <c r="V1749" s="59"/>
      <c r="W1749" s="59"/>
      <c r="X1749" s="59"/>
      <c r="Y1749" s="59"/>
      <c r="Z1749" s="59"/>
      <c r="AA1749" s="59"/>
      <c r="AB1749" s="59"/>
      <c r="AC1749" s="59"/>
      <c r="AD1749" s="59"/>
      <c r="AE1749" s="59"/>
      <c r="AF1749" s="73"/>
      <c r="AG1749" s="73"/>
      <c r="AH1749" s="73"/>
      <c r="AI1749" s="73"/>
      <c r="AJ1749" s="73"/>
      <c r="AK1749" s="73"/>
      <c r="AL1749" s="77" t="str">
        <f>IF(ISBLANK(S1749),"",IF(AJ1749="Fail","Fail",IF(E1749="PL4",IF(AND(T1749&gt;STD_01122025!$D$3,U1749&lt;STD_01122025!$D$4,OR(AF1749="ND",AF1749&lt;STD_01122025!$D$7),AH1749="ND"),"Pass","Fail"),IF(E1749="PL12",IF(AND(S1749&lt;STD_01122025!$F$2,T1749&gt;STD_01122025!$F$3,U1749&lt;STD_01122025!$F$4,V1749&gt;STD_01122025!$F$5,X1749&gt;STD_01122025!$F$6,OR(AF1749="ND",AF1749&lt;STD_01122025!$F$7),AH1749="ND"),"Pass","Fail"),IF(E1749="SuperPL",IF(AND(T1749&gt;STD_01122025!$H$3,U1749&lt;STD_01122025!$H$4,V1749&gt;STD_01122025!$H$5,X1749&gt;STD_01122025!$H$6,OR(AF1749="ND",AF1749&lt;STD_01122025!$H$7),AH1749="ND"),"Pass","Fail"),IF(E1749="Flight",IF(AND(T1749&gt;STD_01122025!$J$3,U1749&lt;STD_01122025!$J$4,X1749&gt;STD_01122025!$J$6,OR(AF1749="ND",AF1749&lt;STD_01122025!$J$7),AH1749="ND"),"Pass","Fail"),""))))))</f>
        <v/>
      </c>
      <c r="AM1749" s="62" t="str">
        <f>IF(ISBLANK(B1749),"",IFERROR(IF(VLOOKUP(B1749,'Np PL4 Stock'!$A:$J,10,FALSE)="Np4",D1749-VLOOKUP(B1749,'Np PL4 Stock'!$A:$E,5,FALSE),D1749-VLOOKUP(B1749,'Np PL4 Stock'!$A:$E,5,FALSE)-1),""))</f>
        <v/>
      </c>
      <c r="AN1749" s="147"/>
      <c r="AO1749" s="147"/>
      <c r="AP1749" s="59"/>
      <c r="AQ1749" s="59"/>
      <c r="AR1749" s="59"/>
      <c r="AS1749" s="59"/>
      <c r="AT1749" s="73"/>
      <c r="AU1749" s="73"/>
      <c r="AV1749" s="73"/>
      <c r="AW1749" s="73"/>
      <c r="AX1749" s="84"/>
      <c r="AY1749" s="59"/>
      <c r="AZ1749" s="59"/>
      <c r="BA1749" s="59"/>
      <c r="BB1749" s="59"/>
      <c r="BC1749" s="59"/>
      <c r="BD1749" s="59"/>
      <c r="BE1749" s="84"/>
      <c r="BF1749" s="84"/>
      <c r="BG1749" s="84"/>
      <c r="BH1749" s="84"/>
      <c r="BI1749" s="85"/>
      <c r="BJ1749" s="86"/>
      <c r="BK1749" s="86"/>
      <c r="BL1749" s="86"/>
      <c r="BM1749" s="86"/>
      <c r="BN1749" s="86"/>
      <c r="BO1749" s="59"/>
      <c r="BP1749" s="69"/>
      <c r="BQ1749" s="92">
        <v>0</v>
      </c>
      <c r="BR1749" s="93">
        <v>0</v>
      </c>
      <c r="BS1749" s="94" t="str">
        <f t="shared" si="285"/>
        <v/>
      </c>
      <c r="BT1749" s="95">
        <v>0</v>
      </c>
      <c r="BU1749" s="101" t="str">
        <f t="shared" si="286"/>
        <v/>
      </c>
      <c r="BV1749" s="102" t="str">
        <f t="shared" si="287"/>
        <v>-</v>
      </c>
      <c r="BW1749" s="103"/>
      <c r="BX1749" s="104" t="str">
        <f t="shared" si="288"/>
        <v>-</v>
      </c>
      <c r="BY1749" s="105"/>
      <c r="BZ1749" s="103"/>
      <c r="CA1749" s="106"/>
      <c r="CB1749" s="107"/>
      <c r="CC1749" s="112"/>
      <c r="CD1749" s="106"/>
      <c r="CE1749" s="103"/>
      <c r="CF1749" s="113"/>
      <c r="CG1749" s="114"/>
    </row>
    <row r="1750" spans="1:85">
      <c r="A1750" s="53" t="str">
        <f t="shared" si="289"/>
        <v>--</v>
      </c>
      <c r="B1750" s="47" t="str">
        <f t="shared" si="290"/>
        <v>-</v>
      </c>
      <c r="C1750" s="153"/>
      <c r="D1750" s="49"/>
      <c r="E1750" s="50"/>
      <c r="F1750" s="51"/>
      <c r="G1750" s="59"/>
      <c r="H1750" s="51"/>
      <c r="I1750" s="59"/>
      <c r="J1750" s="60" t="str">
        <f>IF(ISBLANK(H1750),"",IFERROR(VLOOKUP(B1750,'Np PL4 Stock'!$A:$D,4,FALSE),""))</f>
        <v/>
      </c>
      <c r="K1750" s="61" t="str">
        <f>IF(ISBLANK(H1750),"",SUMIF('Np PL4 Stock'!$A:$A,B1750,'Np PL4 Stock'!$N:$N))</f>
        <v/>
      </c>
      <c r="L1750" s="62" t="str">
        <f>IF(ISBLANK(H1750),"",VLOOKUP(LEFT(B1750,5),Unit!A:B,2,FALSE))</f>
        <v/>
      </c>
      <c r="M1750" s="63" t="str">
        <f>IF(ISBLANK(H1750),"",IFERROR(VLOOKUP(B1750,'Np PL4 Stock'!$A:$T,20,FALSE),""))</f>
        <v/>
      </c>
      <c r="N1750" s="63" t="str">
        <f>IF(ISBLANK(H1750),"",IFERROR(VLOOKUP(B1750,'Np PL4 Stock'!$A:$U,21,FALSE),""))</f>
        <v/>
      </c>
      <c r="O1750" s="62" t="str">
        <f t="shared" si="283"/>
        <v/>
      </c>
      <c r="P1750" s="62" t="str">
        <f t="shared" si="281"/>
        <v/>
      </c>
      <c r="Q1750" s="67" t="str">
        <f t="shared" si="284"/>
        <v/>
      </c>
      <c r="R1750" s="67" t="str">
        <f t="shared" si="282"/>
        <v/>
      </c>
      <c r="S1750" s="59"/>
      <c r="T1750" s="147"/>
      <c r="U1750" s="147"/>
      <c r="V1750" s="59"/>
      <c r="W1750" s="59"/>
      <c r="X1750" s="59"/>
      <c r="Y1750" s="59"/>
      <c r="Z1750" s="59"/>
      <c r="AA1750" s="59"/>
      <c r="AB1750" s="59"/>
      <c r="AC1750" s="59"/>
      <c r="AD1750" s="59"/>
      <c r="AE1750" s="59"/>
      <c r="AF1750" s="73"/>
      <c r="AG1750" s="73"/>
      <c r="AH1750" s="73"/>
      <c r="AI1750" s="73"/>
      <c r="AJ1750" s="73"/>
      <c r="AK1750" s="73"/>
      <c r="AL1750" s="77" t="str">
        <f>IF(ISBLANK(S1750),"",IF(AJ1750="Fail","Fail",IF(E1750="PL4",IF(AND(T1750&gt;STD_01122025!$D$3,U1750&lt;STD_01122025!$D$4,OR(AF1750="ND",AF1750&lt;STD_01122025!$D$7),AH1750="ND"),"Pass","Fail"),IF(E1750="PL12",IF(AND(S1750&lt;STD_01122025!$F$2,T1750&gt;STD_01122025!$F$3,U1750&lt;STD_01122025!$F$4,V1750&gt;STD_01122025!$F$5,X1750&gt;STD_01122025!$F$6,OR(AF1750="ND",AF1750&lt;STD_01122025!$F$7),AH1750="ND"),"Pass","Fail"),IF(E1750="SuperPL",IF(AND(T1750&gt;STD_01122025!$H$3,U1750&lt;STD_01122025!$H$4,V1750&gt;STD_01122025!$H$5,X1750&gt;STD_01122025!$H$6,OR(AF1750="ND",AF1750&lt;STD_01122025!$H$7),AH1750="ND"),"Pass","Fail"),IF(E1750="Flight",IF(AND(T1750&gt;STD_01122025!$J$3,U1750&lt;STD_01122025!$J$4,X1750&gt;STD_01122025!$J$6,OR(AF1750="ND",AF1750&lt;STD_01122025!$J$7),AH1750="ND"),"Pass","Fail"),""))))))</f>
        <v/>
      </c>
      <c r="AM1750" s="62" t="str">
        <f>IF(ISBLANK(B1750),"",IFERROR(IF(VLOOKUP(B1750,'Np PL4 Stock'!$A:$J,10,FALSE)="Np4",D1750-VLOOKUP(B1750,'Np PL4 Stock'!$A:$E,5,FALSE),D1750-VLOOKUP(B1750,'Np PL4 Stock'!$A:$E,5,FALSE)-1),""))</f>
        <v/>
      </c>
      <c r="AN1750" s="147"/>
      <c r="AO1750" s="147"/>
      <c r="AP1750" s="59"/>
      <c r="AQ1750" s="59"/>
      <c r="AR1750" s="59"/>
      <c r="AS1750" s="59"/>
      <c r="AT1750" s="73"/>
      <c r="AU1750" s="73"/>
      <c r="AV1750" s="73"/>
      <c r="AW1750" s="73"/>
      <c r="AX1750" s="84"/>
      <c r="AY1750" s="59"/>
      <c r="AZ1750" s="59"/>
      <c r="BA1750" s="59"/>
      <c r="BB1750" s="59"/>
      <c r="BC1750" s="59"/>
      <c r="BD1750" s="59"/>
      <c r="BE1750" s="84"/>
      <c r="BF1750" s="84"/>
      <c r="BG1750" s="84"/>
      <c r="BH1750" s="84"/>
      <c r="BI1750" s="85"/>
      <c r="BJ1750" s="86"/>
      <c r="BK1750" s="86"/>
      <c r="BL1750" s="86"/>
      <c r="BM1750" s="86"/>
      <c r="BN1750" s="86"/>
      <c r="BO1750" s="59"/>
      <c r="BP1750" s="69"/>
      <c r="BQ1750" s="92">
        <v>0</v>
      </c>
      <c r="BR1750" s="93">
        <v>0</v>
      </c>
      <c r="BS1750" s="94" t="str">
        <f t="shared" si="285"/>
        <v/>
      </c>
      <c r="BT1750" s="95">
        <v>0</v>
      </c>
      <c r="BU1750" s="101" t="str">
        <f t="shared" si="286"/>
        <v/>
      </c>
      <c r="BV1750" s="102" t="str">
        <f t="shared" si="287"/>
        <v>-</v>
      </c>
      <c r="BW1750" s="103"/>
      <c r="BX1750" s="104" t="str">
        <f t="shared" si="288"/>
        <v>-</v>
      </c>
      <c r="BY1750" s="105"/>
      <c r="BZ1750" s="103"/>
      <c r="CA1750" s="106"/>
      <c r="CB1750" s="107"/>
      <c r="CC1750" s="112"/>
      <c r="CD1750" s="106"/>
      <c r="CE1750" s="103"/>
      <c r="CF1750" s="113"/>
      <c r="CG1750" s="114"/>
    </row>
    <row r="1751" spans="1:85">
      <c r="A1751" s="53" t="str">
        <f t="shared" si="289"/>
        <v>--</v>
      </c>
      <c r="B1751" s="47" t="str">
        <f t="shared" si="290"/>
        <v>-</v>
      </c>
      <c r="C1751" s="153"/>
      <c r="D1751" s="49"/>
      <c r="E1751" s="50"/>
      <c r="F1751" s="51"/>
      <c r="G1751" s="59"/>
      <c r="H1751" s="51"/>
      <c r="I1751" s="59"/>
      <c r="J1751" s="60" t="str">
        <f>IF(ISBLANK(H1751),"",IFERROR(VLOOKUP(B1751,'Np PL4 Stock'!$A:$D,4,FALSE),""))</f>
        <v/>
      </c>
      <c r="K1751" s="61" t="str">
        <f>IF(ISBLANK(H1751),"",SUMIF('Np PL4 Stock'!$A:$A,B1751,'Np PL4 Stock'!$N:$N))</f>
        <v/>
      </c>
      <c r="L1751" s="62" t="str">
        <f>IF(ISBLANK(H1751),"",VLOOKUP(LEFT(B1751,5),Unit!A:B,2,FALSE))</f>
        <v/>
      </c>
      <c r="M1751" s="63" t="str">
        <f>IF(ISBLANK(H1751),"",IFERROR(VLOOKUP(B1751,'Np PL4 Stock'!$A:$T,20,FALSE),""))</f>
        <v/>
      </c>
      <c r="N1751" s="63" t="str">
        <f>IF(ISBLANK(H1751),"",IFERROR(VLOOKUP(B1751,'Np PL4 Stock'!$A:$U,21,FALSE),""))</f>
        <v/>
      </c>
      <c r="O1751" s="62" t="str">
        <f t="shared" si="283"/>
        <v/>
      </c>
      <c r="P1751" s="62" t="str">
        <f t="shared" si="281"/>
        <v/>
      </c>
      <c r="Q1751" s="67" t="str">
        <f t="shared" si="284"/>
        <v/>
      </c>
      <c r="R1751" s="67" t="str">
        <f t="shared" si="282"/>
        <v/>
      </c>
      <c r="S1751" s="59"/>
      <c r="T1751" s="147"/>
      <c r="U1751" s="147"/>
      <c r="V1751" s="59"/>
      <c r="W1751" s="59"/>
      <c r="X1751" s="59"/>
      <c r="Y1751" s="59"/>
      <c r="Z1751" s="59"/>
      <c r="AA1751" s="59"/>
      <c r="AB1751" s="59"/>
      <c r="AC1751" s="59"/>
      <c r="AD1751" s="59"/>
      <c r="AE1751" s="59"/>
      <c r="AF1751" s="73"/>
      <c r="AG1751" s="73"/>
      <c r="AH1751" s="73"/>
      <c r="AI1751" s="73"/>
      <c r="AJ1751" s="73"/>
      <c r="AK1751" s="73"/>
      <c r="AL1751" s="77" t="str">
        <f>IF(ISBLANK(S1751),"",IF(AJ1751="Fail","Fail",IF(E1751="PL4",IF(AND(T1751&gt;STD_01122025!$D$3,U1751&lt;STD_01122025!$D$4,OR(AF1751="ND",AF1751&lt;STD_01122025!$D$7),AH1751="ND"),"Pass","Fail"),IF(E1751="PL12",IF(AND(S1751&lt;STD_01122025!$F$2,T1751&gt;STD_01122025!$F$3,U1751&lt;STD_01122025!$F$4,V1751&gt;STD_01122025!$F$5,X1751&gt;STD_01122025!$F$6,OR(AF1751="ND",AF1751&lt;STD_01122025!$F$7),AH1751="ND"),"Pass","Fail"),IF(E1751="SuperPL",IF(AND(T1751&gt;STD_01122025!$H$3,U1751&lt;STD_01122025!$H$4,V1751&gt;STD_01122025!$H$5,X1751&gt;STD_01122025!$H$6,OR(AF1751="ND",AF1751&lt;STD_01122025!$H$7),AH1751="ND"),"Pass","Fail"),IF(E1751="Flight",IF(AND(T1751&gt;STD_01122025!$J$3,U1751&lt;STD_01122025!$J$4,X1751&gt;STD_01122025!$J$6,OR(AF1751="ND",AF1751&lt;STD_01122025!$J$7),AH1751="ND"),"Pass","Fail"),""))))))</f>
        <v/>
      </c>
      <c r="AM1751" s="62" t="str">
        <f>IF(ISBLANK(B1751),"",IFERROR(IF(VLOOKUP(B1751,'Np PL4 Stock'!$A:$J,10,FALSE)="Np4",D1751-VLOOKUP(B1751,'Np PL4 Stock'!$A:$E,5,FALSE),D1751-VLOOKUP(B1751,'Np PL4 Stock'!$A:$E,5,FALSE)-1),""))</f>
        <v/>
      </c>
      <c r="AN1751" s="147"/>
      <c r="AO1751" s="147"/>
      <c r="AP1751" s="59"/>
      <c r="AQ1751" s="59"/>
      <c r="AR1751" s="59"/>
      <c r="AS1751" s="59"/>
      <c r="AT1751" s="73"/>
      <c r="AU1751" s="73"/>
      <c r="AV1751" s="73"/>
      <c r="AW1751" s="73"/>
      <c r="AX1751" s="84"/>
      <c r="AY1751" s="59"/>
      <c r="AZ1751" s="59"/>
      <c r="BA1751" s="59"/>
      <c r="BB1751" s="59"/>
      <c r="BC1751" s="59"/>
      <c r="BD1751" s="59"/>
      <c r="BE1751" s="84"/>
      <c r="BF1751" s="84"/>
      <c r="BG1751" s="84"/>
      <c r="BH1751" s="84"/>
      <c r="BI1751" s="85"/>
      <c r="BJ1751" s="86"/>
      <c r="BK1751" s="86"/>
      <c r="BL1751" s="86"/>
      <c r="BM1751" s="86"/>
      <c r="BN1751" s="86"/>
      <c r="BO1751" s="59"/>
      <c r="BP1751" s="69"/>
      <c r="BQ1751" s="92">
        <v>0</v>
      </c>
      <c r="BR1751" s="93">
        <v>0</v>
      </c>
      <c r="BS1751" s="94" t="str">
        <f t="shared" si="285"/>
        <v/>
      </c>
      <c r="BT1751" s="95">
        <v>0</v>
      </c>
      <c r="BU1751" s="101" t="str">
        <f t="shared" si="286"/>
        <v/>
      </c>
      <c r="BV1751" s="102" t="str">
        <f t="shared" si="287"/>
        <v>-</v>
      </c>
      <c r="BW1751" s="103"/>
      <c r="BX1751" s="104" t="str">
        <f t="shared" si="288"/>
        <v>-</v>
      </c>
      <c r="BY1751" s="105"/>
      <c r="BZ1751" s="103"/>
      <c r="CA1751" s="106"/>
      <c r="CB1751" s="107"/>
      <c r="CC1751" s="112"/>
      <c r="CD1751" s="106"/>
      <c r="CE1751" s="103"/>
      <c r="CF1751" s="113"/>
      <c r="CG1751" s="114"/>
    </row>
    <row r="1752" spans="1:85">
      <c r="A1752" s="53" t="str">
        <f t="shared" si="289"/>
        <v>--</v>
      </c>
      <c r="B1752" s="47" t="str">
        <f t="shared" si="290"/>
        <v>-</v>
      </c>
      <c r="C1752" s="153"/>
      <c r="D1752" s="49"/>
      <c r="E1752" s="50"/>
      <c r="F1752" s="51"/>
      <c r="G1752" s="59"/>
      <c r="H1752" s="51"/>
      <c r="I1752" s="59"/>
      <c r="J1752" s="60" t="str">
        <f>IF(ISBLANK(H1752),"",IFERROR(VLOOKUP(B1752,'Np PL4 Stock'!$A:$D,4,FALSE),""))</f>
        <v/>
      </c>
      <c r="K1752" s="61" t="str">
        <f>IF(ISBLANK(H1752),"",SUMIF('Np PL4 Stock'!$A:$A,B1752,'Np PL4 Stock'!$N:$N))</f>
        <v/>
      </c>
      <c r="L1752" s="62" t="str">
        <f>IF(ISBLANK(H1752),"",VLOOKUP(LEFT(B1752,5),Unit!A:B,2,FALSE))</f>
        <v/>
      </c>
      <c r="M1752" s="63" t="str">
        <f>IF(ISBLANK(H1752),"",IFERROR(VLOOKUP(B1752,'Np PL4 Stock'!$A:$T,20,FALSE),""))</f>
        <v/>
      </c>
      <c r="N1752" s="63" t="str">
        <f>IF(ISBLANK(H1752),"",IFERROR(VLOOKUP(B1752,'Np PL4 Stock'!$A:$U,21,FALSE),""))</f>
        <v/>
      </c>
      <c r="O1752" s="62" t="str">
        <f t="shared" si="283"/>
        <v/>
      </c>
      <c r="P1752" s="62" t="str">
        <f t="shared" si="281"/>
        <v/>
      </c>
      <c r="Q1752" s="67" t="str">
        <f t="shared" si="284"/>
        <v/>
      </c>
      <c r="R1752" s="67" t="str">
        <f t="shared" si="282"/>
        <v/>
      </c>
      <c r="S1752" s="59"/>
      <c r="T1752" s="147"/>
      <c r="U1752" s="147"/>
      <c r="V1752" s="59"/>
      <c r="W1752" s="59"/>
      <c r="X1752" s="59"/>
      <c r="Y1752" s="59"/>
      <c r="Z1752" s="59"/>
      <c r="AA1752" s="59"/>
      <c r="AB1752" s="59"/>
      <c r="AC1752" s="59"/>
      <c r="AD1752" s="59"/>
      <c r="AE1752" s="59"/>
      <c r="AF1752" s="73"/>
      <c r="AG1752" s="73"/>
      <c r="AH1752" s="73"/>
      <c r="AI1752" s="73"/>
      <c r="AJ1752" s="73"/>
      <c r="AK1752" s="73"/>
      <c r="AL1752" s="77" t="str">
        <f>IF(ISBLANK(S1752),"",IF(AJ1752="Fail","Fail",IF(E1752="PL4",IF(AND(T1752&gt;STD_01122025!$D$3,U1752&lt;STD_01122025!$D$4,OR(AF1752="ND",AF1752&lt;STD_01122025!$D$7),AH1752="ND"),"Pass","Fail"),IF(E1752="PL12",IF(AND(S1752&lt;STD_01122025!$F$2,T1752&gt;STD_01122025!$F$3,U1752&lt;STD_01122025!$F$4,V1752&gt;STD_01122025!$F$5,X1752&gt;STD_01122025!$F$6,OR(AF1752="ND",AF1752&lt;STD_01122025!$F$7),AH1752="ND"),"Pass","Fail"),IF(E1752="SuperPL",IF(AND(T1752&gt;STD_01122025!$H$3,U1752&lt;STD_01122025!$H$4,V1752&gt;STD_01122025!$H$5,X1752&gt;STD_01122025!$H$6,OR(AF1752="ND",AF1752&lt;STD_01122025!$H$7),AH1752="ND"),"Pass","Fail"),IF(E1752="Flight",IF(AND(T1752&gt;STD_01122025!$J$3,U1752&lt;STD_01122025!$J$4,X1752&gt;STD_01122025!$J$6,OR(AF1752="ND",AF1752&lt;STD_01122025!$J$7),AH1752="ND"),"Pass","Fail"),""))))))</f>
        <v/>
      </c>
      <c r="AM1752" s="62" t="str">
        <f>IF(ISBLANK(B1752),"",IFERROR(IF(VLOOKUP(B1752,'Np PL4 Stock'!$A:$J,10,FALSE)="Np4",D1752-VLOOKUP(B1752,'Np PL4 Stock'!$A:$E,5,FALSE),D1752-VLOOKUP(B1752,'Np PL4 Stock'!$A:$E,5,FALSE)-1),""))</f>
        <v/>
      </c>
      <c r="AN1752" s="147"/>
      <c r="AO1752" s="147"/>
      <c r="AP1752" s="59"/>
      <c r="AQ1752" s="59"/>
      <c r="AR1752" s="59"/>
      <c r="AS1752" s="59"/>
      <c r="AT1752" s="73"/>
      <c r="AU1752" s="73"/>
      <c r="AV1752" s="73"/>
      <c r="AW1752" s="73"/>
      <c r="AX1752" s="84"/>
      <c r="AY1752" s="59"/>
      <c r="AZ1752" s="59"/>
      <c r="BA1752" s="59"/>
      <c r="BB1752" s="59"/>
      <c r="BC1752" s="59"/>
      <c r="BD1752" s="59"/>
      <c r="BE1752" s="84"/>
      <c r="BF1752" s="84"/>
      <c r="BG1752" s="84"/>
      <c r="BH1752" s="84"/>
      <c r="BI1752" s="85"/>
      <c r="BJ1752" s="86"/>
      <c r="BK1752" s="86"/>
      <c r="BL1752" s="86"/>
      <c r="BM1752" s="86"/>
      <c r="BN1752" s="86"/>
      <c r="BO1752" s="59"/>
      <c r="BP1752" s="69"/>
      <c r="BQ1752" s="92">
        <v>0</v>
      </c>
      <c r="BR1752" s="93">
        <v>0</v>
      </c>
      <c r="BS1752" s="94" t="str">
        <f t="shared" si="285"/>
        <v/>
      </c>
      <c r="BT1752" s="95">
        <v>0</v>
      </c>
      <c r="BU1752" s="101" t="str">
        <f t="shared" si="286"/>
        <v/>
      </c>
      <c r="BV1752" s="102" t="str">
        <f t="shared" si="287"/>
        <v>-</v>
      </c>
      <c r="BW1752" s="103"/>
      <c r="BX1752" s="104" t="str">
        <f t="shared" si="288"/>
        <v>-</v>
      </c>
      <c r="BY1752" s="105"/>
      <c r="BZ1752" s="103"/>
      <c r="CA1752" s="106"/>
      <c r="CB1752" s="107"/>
      <c r="CC1752" s="112"/>
      <c r="CD1752" s="106"/>
      <c r="CE1752" s="103"/>
      <c r="CF1752" s="113"/>
      <c r="CG1752" s="114"/>
    </row>
    <row r="1753" spans="1:85">
      <c r="A1753" s="53" t="str">
        <f t="shared" si="289"/>
        <v>--</v>
      </c>
      <c r="B1753" s="47" t="str">
        <f t="shared" si="290"/>
        <v>-</v>
      </c>
      <c r="C1753" s="153"/>
      <c r="D1753" s="49"/>
      <c r="E1753" s="50"/>
      <c r="F1753" s="51"/>
      <c r="G1753" s="59"/>
      <c r="H1753" s="51"/>
      <c r="I1753" s="59"/>
      <c r="J1753" s="60" t="str">
        <f>IF(ISBLANK(H1753),"",IFERROR(VLOOKUP(B1753,'Np PL4 Stock'!$A:$D,4,FALSE),""))</f>
        <v/>
      </c>
      <c r="K1753" s="61" t="str">
        <f>IF(ISBLANK(H1753),"",SUMIF('Np PL4 Stock'!$A:$A,B1753,'Np PL4 Stock'!$N:$N))</f>
        <v/>
      </c>
      <c r="L1753" s="62" t="str">
        <f>IF(ISBLANK(H1753),"",VLOOKUP(LEFT(B1753,5),Unit!A:B,2,FALSE))</f>
        <v/>
      </c>
      <c r="M1753" s="63" t="str">
        <f>IF(ISBLANK(H1753),"",IFERROR(VLOOKUP(B1753,'Np PL4 Stock'!$A:$T,20,FALSE),""))</f>
        <v/>
      </c>
      <c r="N1753" s="63" t="str">
        <f>IF(ISBLANK(H1753),"",IFERROR(VLOOKUP(B1753,'Np PL4 Stock'!$A:$U,21,FALSE),""))</f>
        <v/>
      </c>
      <c r="O1753" s="62" t="str">
        <f t="shared" si="283"/>
        <v/>
      </c>
      <c r="P1753" s="62" t="str">
        <f t="shared" si="281"/>
        <v/>
      </c>
      <c r="Q1753" s="67" t="str">
        <f t="shared" si="284"/>
        <v/>
      </c>
      <c r="R1753" s="67" t="str">
        <f t="shared" si="282"/>
        <v/>
      </c>
      <c r="S1753" s="59"/>
      <c r="T1753" s="147"/>
      <c r="U1753" s="147"/>
      <c r="V1753" s="59"/>
      <c r="W1753" s="59"/>
      <c r="X1753" s="59"/>
      <c r="Y1753" s="59"/>
      <c r="Z1753" s="59"/>
      <c r="AA1753" s="59"/>
      <c r="AB1753" s="59"/>
      <c r="AC1753" s="59"/>
      <c r="AD1753" s="59"/>
      <c r="AE1753" s="59"/>
      <c r="AF1753" s="73"/>
      <c r="AG1753" s="73"/>
      <c r="AH1753" s="73"/>
      <c r="AI1753" s="73"/>
      <c r="AJ1753" s="73"/>
      <c r="AK1753" s="73"/>
      <c r="AL1753" s="77" t="str">
        <f>IF(ISBLANK(S1753),"",IF(AJ1753="Fail","Fail",IF(E1753="PL4",IF(AND(T1753&gt;STD_01122025!$D$3,U1753&lt;STD_01122025!$D$4,OR(AF1753="ND",AF1753&lt;STD_01122025!$D$7),AH1753="ND"),"Pass","Fail"),IF(E1753="PL12",IF(AND(S1753&lt;STD_01122025!$F$2,T1753&gt;STD_01122025!$F$3,U1753&lt;STD_01122025!$F$4,V1753&gt;STD_01122025!$F$5,X1753&gt;STD_01122025!$F$6,OR(AF1753="ND",AF1753&lt;STD_01122025!$F$7),AH1753="ND"),"Pass","Fail"),IF(E1753="SuperPL",IF(AND(T1753&gt;STD_01122025!$H$3,U1753&lt;STD_01122025!$H$4,V1753&gt;STD_01122025!$H$5,X1753&gt;STD_01122025!$H$6,OR(AF1753="ND",AF1753&lt;STD_01122025!$H$7),AH1753="ND"),"Pass","Fail"),IF(E1753="Flight",IF(AND(T1753&gt;STD_01122025!$J$3,U1753&lt;STD_01122025!$J$4,X1753&gt;STD_01122025!$J$6,OR(AF1753="ND",AF1753&lt;STD_01122025!$J$7),AH1753="ND"),"Pass","Fail"),""))))))</f>
        <v/>
      </c>
      <c r="AM1753" s="62" t="str">
        <f>IF(ISBLANK(B1753),"",IFERROR(IF(VLOOKUP(B1753,'Np PL4 Stock'!$A:$J,10,FALSE)="Np4",D1753-VLOOKUP(B1753,'Np PL4 Stock'!$A:$E,5,FALSE),D1753-VLOOKUP(B1753,'Np PL4 Stock'!$A:$E,5,FALSE)-1),""))</f>
        <v/>
      </c>
      <c r="AN1753" s="147"/>
      <c r="AO1753" s="147"/>
      <c r="AP1753" s="59"/>
      <c r="AQ1753" s="59"/>
      <c r="AR1753" s="59"/>
      <c r="AS1753" s="59"/>
      <c r="AT1753" s="73"/>
      <c r="AU1753" s="73"/>
      <c r="AV1753" s="73"/>
      <c r="AW1753" s="73"/>
      <c r="AX1753" s="84"/>
      <c r="AY1753" s="59"/>
      <c r="AZ1753" s="59"/>
      <c r="BA1753" s="59"/>
      <c r="BB1753" s="59"/>
      <c r="BC1753" s="59"/>
      <c r="BD1753" s="59"/>
      <c r="BE1753" s="84"/>
      <c r="BF1753" s="84"/>
      <c r="BG1753" s="84"/>
      <c r="BH1753" s="84"/>
      <c r="BI1753" s="85"/>
      <c r="BJ1753" s="86"/>
      <c r="BK1753" s="86"/>
      <c r="BL1753" s="86"/>
      <c r="BM1753" s="86"/>
      <c r="BN1753" s="86"/>
      <c r="BO1753" s="59"/>
      <c r="BP1753" s="69"/>
      <c r="BQ1753" s="92">
        <v>0</v>
      </c>
      <c r="BR1753" s="93">
        <v>0</v>
      </c>
      <c r="BS1753" s="94" t="str">
        <f t="shared" si="285"/>
        <v/>
      </c>
      <c r="BT1753" s="95">
        <v>0</v>
      </c>
      <c r="BU1753" s="101" t="str">
        <f t="shared" si="286"/>
        <v/>
      </c>
      <c r="BV1753" s="102" t="str">
        <f t="shared" si="287"/>
        <v>-</v>
      </c>
      <c r="BW1753" s="103"/>
      <c r="BX1753" s="104" t="str">
        <f t="shared" si="288"/>
        <v>-</v>
      </c>
      <c r="BY1753" s="105"/>
      <c r="BZ1753" s="103"/>
      <c r="CA1753" s="106"/>
      <c r="CB1753" s="107"/>
      <c r="CC1753" s="112"/>
      <c r="CD1753" s="106"/>
      <c r="CE1753" s="103"/>
      <c r="CF1753" s="113"/>
      <c r="CG1753" s="114"/>
    </row>
    <row r="1754" spans="1:85">
      <c r="A1754" s="53" t="str">
        <f t="shared" si="289"/>
        <v>--</v>
      </c>
      <c r="B1754" s="47" t="str">
        <f t="shared" si="290"/>
        <v>-</v>
      </c>
      <c r="C1754" s="153"/>
      <c r="D1754" s="49"/>
      <c r="E1754" s="50"/>
      <c r="F1754" s="51"/>
      <c r="G1754" s="59"/>
      <c r="H1754" s="51"/>
      <c r="I1754" s="59"/>
      <c r="J1754" s="60" t="str">
        <f>IF(ISBLANK(H1754),"",IFERROR(VLOOKUP(B1754,'Np PL4 Stock'!$A:$D,4,FALSE),""))</f>
        <v/>
      </c>
      <c r="K1754" s="61" t="str">
        <f>IF(ISBLANK(H1754),"",SUMIF('Np PL4 Stock'!$A:$A,B1754,'Np PL4 Stock'!$N:$N))</f>
        <v/>
      </c>
      <c r="L1754" s="62" t="str">
        <f>IF(ISBLANK(H1754),"",VLOOKUP(LEFT(B1754,5),Unit!A:B,2,FALSE))</f>
        <v/>
      </c>
      <c r="M1754" s="63" t="str">
        <f>IF(ISBLANK(H1754),"",IFERROR(VLOOKUP(B1754,'Np PL4 Stock'!$A:$T,20,FALSE),""))</f>
        <v/>
      </c>
      <c r="N1754" s="63" t="str">
        <f>IF(ISBLANK(H1754),"",IFERROR(VLOOKUP(B1754,'Np PL4 Stock'!$A:$U,21,FALSE),""))</f>
        <v/>
      </c>
      <c r="O1754" s="62" t="str">
        <f t="shared" si="283"/>
        <v/>
      </c>
      <c r="P1754" s="62" t="str">
        <f t="shared" si="281"/>
        <v/>
      </c>
      <c r="Q1754" s="67" t="str">
        <f t="shared" si="284"/>
        <v/>
      </c>
      <c r="R1754" s="67" t="str">
        <f t="shared" si="282"/>
        <v/>
      </c>
      <c r="S1754" s="59"/>
      <c r="T1754" s="147"/>
      <c r="U1754" s="147"/>
      <c r="V1754" s="59"/>
      <c r="W1754" s="59"/>
      <c r="X1754" s="59"/>
      <c r="Y1754" s="59"/>
      <c r="Z1754" s="59"/>
      <c r="AA1754" s="59"/>
      <c r="AB1754" s="59"/>
      <c r="AC1754" s="59"/>
      <c r="AD1754" s="59"/>
      <c r="AE1754" s="59"/>
      <c r="AF1754" s="73"/>
      <c r="AG1754" s="73"/>
      <c r="AH1754" s="73"/>
      <c r="AI1754" s="73"/>
      <c r="AJ1754" s="73"/>
      <c r="AK1754" s="73"/>
      <c r="AL1754" s="77" t="str">
        <f>IF(ISBLANK(S1754),"",IF(AJ1754="Fail","Fail",IF(E1754="PL4",IF(AND(T1754&gt;STD_01122025!$D$3,U1754&lt;STD_01122025!$D$4,OR(AF1754="ND",AF1754&lt;STD_01122025!$D$7),AH1754="ND"),"Pass","Fail"),IF(E1754="PL12",IF(AND(S1754&lt;STD_01122025!$F$2,T1754&gt;STD_01122025!$F$3,U1754&lt;STD_01122025!$F$4,V1754&gt;STD_01122025!$F$5,X1754&gt;STD_01122025!$F$6,OR(AF1754="ND",AF1754&lt;STD_01122025!$F$7),AH1754="ND"),"Pass","Fail"),IF(E1754="SuperPL",IF(AND(T1754&gt;STD_01122025!$H$3,U1754&lt;STD_01122025!$H$4,V1754&gt;STD_01122025!$H$5,X1754&gt;STD_01122025!$H$6,OR(AF1754="ND",AF1754&lt;STD_01122025!$H$7),AH1754="ND"),"Pass","Fail"),IF(E1754="Flight",IF(AND(T1754&gt;STD_01122025!$J$3,U1754&lt;STD_01122025!$J$4,X1754&gt;STD_01122025!$J$6,OR(AF1754="ND",AF1754&lt;STD_01122025!$J$7),AH1754="ND"),"Pass","Fail"),""))))))</f>
        <v/>
      </c>
      <c r="AM1754" s="62" t="str">
        <f>IF(ISBLANK(B1754),"",IFERROR(IF(VLOOKUP(B1754,'Np PL4 Stock'!$A:$J,10,FALSE)="Np4",D1754-VLOOKUP(B1754,'Np PL4 Stock'!$A:$E,5,FALSE),D1754-VLOOKUP(B1754,'Np PL4 Stock'!$A:$E,5,FALSE)-1),""))</f>
        <v/>
      </c>
      <c r="AN1754" s="147"/>
      <c r="AO1754" s="147"/>
      <c r="AP1754" s="59"/>
      <c r="AQ1754" s="59"/>
      <c r="AR1754" s="59"/>
      <c r="AS1754" s="59"/>
      <c r="AT1754" s="73"/>
      <c r="AU1754" s="73"/>
      <c r="AV1754" s="73"/>
      <c r="AW1754" s="73"/>
      <c r="AX1754" s="84"/>
      <c r="AY1754" s="59"/>
      <c r="AZ1754" s="59"/>
      <c r="BA1754" s="59"/>
      <c r="BB1754" s="59"/>
      <c r="BC1754" s="59"/>
      <c r="BD1754" s="59"/>
      <c r="BE1754" s="84"/>
      <c r="BF1754" s="84"/>
      <c r="BG1754" s="84"/>
      <c r="BH1754" s="84"/>
      <c r="BI1754" s="85"/>
      <c r="BJ1754" s="86"/>
      <c r="BK1754" s="86"/>
      <c r="BL1754" s="86"/>
      <c r="BM1754" s="86"/>
      <c r="BN1754" s="86"/>
      <c r="BO1754" s="59"/>
      <c r="BP1754" s="69"/>
      <c r="BQ1754" s="92">
        <v>0</v>
      </c>
      <c r="BR1754" s="93">
        <v>0</v>
      </c>
      <c r="BS1754" s="94" t="str">
        <f t="shared" si="285"/>
        <v/>
      </c>
      <c r="BT1754" s="95">
        <v>0</v>
      </c>
      <c r="BU1754" s="101" t="str">
        <f t="shared" si="286"/>
        <v/>
      </c>
      <c r="BV1754" s="102" t="str">
        <f t="shared" si="287"/>
        <v>-</v>
      </c>
      <c r="BW1754" s="103"/>
      <c r="BX1754" s="104" t="str">
        <f t="shared" si="288"/>
        <v>-</v>
      </c>
      <c r="BY1754" s="105"/>
      <c r="BZ1754" s="103"/>
      <c r="CA1754" s="106"/>
      <c r="CB1754" s="107"/>
      <c r="CC1754" s="112"/>
      <c r="CD1754" s="106"/>
      <c r="CE1754" s="103"/>
      <c r="CF1754" s="113"/>
      <c r="CG1754" s="114"/>
    </row>
    <row r="1755" spans="1:85">
      <c r="A1755" s="53" t="str">
        <f t="shared" si="289"/>
        <v>--</v>
      </c>
      <c r="B1755" s="47" t="str">
        <f t="shared" si="290"/>
        <v>-</v>
      </c>
      <c r="C1755" s="153"/>
      <c r="D1755" s="49"/>
      <c r="E1755" s="50"/>
      <c r="F1755" s="51"/>
      <c r="G1755" s="59"/>
      <c r="H1755" s="51"/>
      <c r="I1755" s="59"/>
      <c r="J1755" s="60" t="str">
        <f>IF(ISBLANK(H1755),"",IFERROR(VLOOKUP(B1755,'Np PL4 Stock'!$A:$D,4,FALSE),""))</f>
        <v/>
      </c>
      <c r="K1755" s="61" t="str">
        <f>IF(ISBLANK(H1755),"",SUMIF('Np PL4 Stock'!$A:$A,B1755,'Np PL4 Stock'!$N:$N))</f>
        <v/>
      </c>
      <c r="L1755" s="62" t="str">
        <f>IF(ISBLANK(H1755),"",VLOOKUP(LEFT(B1755,5),Unit!A:B,2,FALSE))</f>
        <v/>
      </c>
      <c r="M1755" s="63" t="str">
        <f>IF(ISBLANK(H1755),"",IFERROR(VLOOKUP(B1755,'Np PL4 Stock'!$A:$T,20,FALSE),""))</f>
        <v/>
      </c>
      <c r="N1755" s="63" t="str">
        <f>IF(ISBLANK(H1755),"",IFERROR(VLOOKUP(B1755,'Np PL4 Stock'!$A:$U,21,FALSE),""))</f>
        <v/>
      </c>
      <c r="O1755" s="62" t="str">
        <f t="shared" si="283"/>
        <v/>
      </c>
      <c r="P1755" s="62" t="str">
        <f t="shared" si="281"/>
        <v/>
      </c>
      <c r="Q1755" s="67" t="str">
        <f t="shared" si="284"/>
        <v/>
      </c>
      <c r="R1755" s="67" t="str">
        <f t="shared" si="282"/>
        <v/>
      </c>
      <c r="S1755" s="59"/>
      <c r="T1755" s="147"/>
      <c r="U1755" s="147"/>
      <c r="V1755" s="59"/>
      <c r="W1755" s="59"/>
      <c r="X1755" s="59"/>
      <c r="Y1755" s="59"/>
      <c r="Z1755" s="59"/>
      <c r="AA1755" s="59"/>
      <c r="AB1755" s="59"/>
      <c r="AC1755" s="59"/>
      <c r="AD1755" s="59"/>
      <c r="AE1755" s="59"/>
      <c r="AF1755" s="73"/>
      <c r="AG1755" s="73"/>
      <c r="AH1755" s="73"/>
      <c r="AI1755" s="73"/>
      <c r="AJ1755" s="73"/>
      <c r="AK1755" s="73"/>
      <c r="AL1755" s="77" t="str">
        <f>IF(ISBLANK(S1755),"",IF(AJ1755="Fail","Fail",IF(E1755="PL4",IF(AND(T1755&gt;STD_01122025!$D$3,U1755&lt;STD_01122025!$D$4,OR(AF1755="ND",AF1755&lt;STD_01122025!$D$7),AH1755="ND"),"Pass","Fail"),IF(E1755="PL12",IF(AND(S1755&lt;STD_01122025!$F$2,T1755&gt;STD_01122025!$F$3,U1755&lt;STD_01122025!$F$4,V1755&gt;STD_01122025!$F$5,X1755&gt;STD_01122025!$F$6,OR(AF1755="ND",AF1755&lt;STD_01122025!$F$7),AH1755="ND"),"Pass","Fail"),IF(E1755="SuperPL",IF(AND(T1755&gt;STD_01122025!$H$3,U1755&lt;STD_01122025!$H$4,V1755&gt;STD_01122025!$H$5,X1755&gt;STD_01122025!$H$6,OR(AF1755="ND",AF1755&lt;STD_01122025!$H$7),AH1755="ND"),"Pass","Fail"),IF(E1755="Flight",IF(AND(T1755&gt;STD_01122025!$J$3,U1755&lt;STD_01122025!$J$4,X1755&gt;STD_01122025!$J$6,OR(AF1755="ND",AF1755&lt;STD_01122025!$J$7),AH1755="ND"),"Pass","Fail"),""))))))</f>
        <v/>
      </c>
      <c r="AM1755" s="62" t="str">
        <f>IF(ISBLANK(B1755),"",IFERROR(IF(VLOOKUP(B1755,'Np PL4 Stock'!$A:$J,10,FALSE)="Np4",D1755-VLOOKUP(B1755,'Np PL4 Stock'!$A:$E,5,FALSE),D1755-VLOOKUP(B1755,'Np PL4 Stock'!$A:$E,5,FALSE)-1),""))</f>
        <v/>
      </c>
      <c r="AN1755" s="147"/>
      <c r="AO1755" s="147"/>
      <c r="AP1755" s="59"/>
      <c r="AQ1755" s="59"/>
      <c r="AR1755" s="59"/>
      <c r="AS1755" s="59"/>
      <c r="AT1755" s="73"/>
      <c r="AU1755" s="73"/>
      <c r="AV1755" s="73"/>
      <c r="AW1755" s="73"/>
      <c r="AX1755" s="84"/>
      <c r="AY1755" s="59"/>
      <c r="AZ1755" s="59"/>
      <c r="BA1755" s="59"/>
      <c r="BB1755" s="59"/>
      <c r="BC1755" s="59"/>
      <c r="BD1755" s="59"/>
      <c r="BE1755" s="84"/>
      <c r="BF1755" s="84"/>
      <c r="BG1755" s="84"/>
      <c r="BH1755" s="84"/>
      <c r="BI1755" s="85"/>
      <c r="BJ1755" s="86"/>
      <c r="BK1755" s="86"/>
      <c r="BL1755" s="86"/>
      <c r="BM1755" s="86"/>
      <c r="BN1755" s="86"/>
      <c r="BO1755" s="59"/>
      <c r="BP1755" s="69"/>
      <c r="BQ1755" s="92">
        <v>0</v>
      </c>
      <c r="BR1755" s="93">
        <v>0</v>
      </c>
      <c r="BS1755" s="94" t="str">
        <f t="shared" si="285"/>
        <v/>
      </c>
      <c r="BT1755" s="95">
        <v>0</v>
      </c>
      <c r="BU1755" s="101" t="str">
        <f t="shared" si="286"/>
        <v/>
      </c>
      <c r="BV1755" s="102" t="str">
        <f t="shared" si="287"/>
        <v>-</v>
      </c>
      <c r="BW1755" s="103"/>
      <c r="BX1755" s="104" t="str">
        <f t="shared" si="288"/>
        <v>-</v>
      </c>
      <c r="BY1755" s="105"/>
      <c r="BZ1755" s="103"/>
      <c r="CA1755" s="106"/>
      <c r="CB1755" s="107"/>
      <c r="CC1755" s="112"/>
      <c r="CD1755" s="106"/>
      <c r="CE1755" s="103"/>
      <c r="CF1755" s="113"/>
      <c r="CG1755" s="114"/>
    </row>
    <row r="1756" spans="1:85">
      <c r="A1756" s="53" t="str">
        <f t="shared" si="289"/>
        <v>--</v>
      </c>
      <c r="B1756" s="47" t="str">
        <f t="shared" si="290"/>
        <v>-</v>
      </c>
      <c r="C1756" s="153"/>
      <c r="D1756" s="49"/>
      <c r="E1756" s="50"/>
      <c r="F1756" s="51"/>
      <c r="G1756" s="59"/>
      <c r="H1756" s="51"/>
      <c r="I1756" s="59"/>
      <c r="J1756" s="60" t="str">
        <f>IF(ISBLANK(H1756),"",IFERROR(VLOOKUP(B1756,'Np PL4 Stock'!$A:$D,4,FALSE),""))</f>
        <v/>
      </c>
      <c r="K1756" s="61" t="str">
        <f>IF(ISBLANK(H1756),"",SUMIF('Np PL4 Stock'!$A:$A,B1756,'Np PL4 Stock'!$N:$N))</f>
        <v/>
      </c>
      <c r="L1756" s="62" t="str">
        <f>IF(ISBLANK(H1756),"",VLOOKUP(LEFT(B1756,5),Unit!A:B,2,FALSE))</f>
        <v/>
      </c>
      <c r="M1756" s="63" t="str">
        <f>IF(ISBLANK(H1756),"",IFERROR(VLOOKUP(B1756,'Np PL4 Stock'!$A:$T,20,FALSE),""))</f>
        <v/>
      </c>
      <c r="N1756" s="63" t="str">
        <f>IF(ISBLANK(H1756),"",IFERROR(VLOOKUP(B1756,'Np PL4 Stock'!$A:$U,21,FALSE),""))</f>
        <v/>
      </c>
      <c r="O1756" s="62" t="str">
        <f t="shared" si="283"/>
        <v/>
      </c>
      <c r="P1756" s="62" t="str">
        <f t="shared" si="281"/>
        <v/>
      </c>
      <c r="Q1756" s="67" t="str">
        <f t="shared" si="284"/>
        <v/>
      </c>
      <c r="R1756" s="67" t="str">
        <f t="shared" si="282"/>
        <v/>
      </c>
      <c r="S1756" s="59"/>
      <c r="T1756" s="147"/>
      <c r="U1756" s="147"/>
      <c r="V1756" s="59"/>
      <c r="W1756" s="59"/>
      <c r="X1756" s="59"/>
      <c r="Y1756" s="59"/>
      <c r="Z1756" s="59"/>
      <c r="AA1756" s="59"/>
      <c r="AB1756" s="59"/>
      <c r="AC1756" s="59"/>
      <c r="AD1756" s="59"/>
      <c r="AE1756" s="59"/>
      <c r="AF1756" s="73"/>
      <c r="AG1756" s="73"/>
      <c r="AH1756" s="73"/>
      <c r="AI1756" s="73"/>
      <c r="AJ1756" s="73"/>
      <c r="AK1756" s="73"/>
      <c r="AL1756" s="77" t="str">
        <f>IF(ISBLANK(S1756),"",IF(AJ1756="Fail","Fail",IF(E1756="PL4",IF(AND(T1756&gt;STD_01122025!$D$3,U1756&lt;STD_01122025!$D$4,OR(AF1756="ND",AF1756&lt;STD_01122025!$D$7),AH1756="ND"),"Pass","Fail"),IF(E1756="PL12",IF(AND(S1756&lt;STD_01122025!$F$2,T1756&gt;STD_01122025!$F$3,U1756&lt;STD_01122025!$F$4,V1756&gt;STD_01122025!$F$5,X1756&gt;STD_01122025!$F$6,OR(AF1756="ND",AF1756&lt;STD_01122025!$F$7),AH1756="ND"),"Pass","Fail"),IF(E1756="SuperPL",IF(AND(T1756&gt;STD_01122025!$H$3,U1756&lt;STD_01122025!$H$4,V1756&gt;STD_01122025!$H$5,X1756&gt;STD_01122025!$H$6,OR(AF1756="ND",AF1756&lt;STD_01122025!$H$7),AH1756="ND"),"Pass","Fail"),IF(E1756="Flight",IF(AND(T1756&gt;STD_01122025!$J$3,U1756&lt;STD_01122025!$J$4,X1756&gt;STD_01122025!$J$6,OR(AF1756="ND",AF1756&lt;STD_01122025!$J$7),AH1756="ND"),"Pass","Fail"),""))))))</f>
        <v/>
      </c>
      <c r="AM1756" s="62" t="str">
        <f>IF(ISBLANK(B1756),"",IFERROR(IF(VLOOKUP(B1756,'Np PL4 Stock'!$A:$J,10,FALSE)="Np4",D1756-VLOOKUP(B1756,'Np PL4 Stock'!$A:$E,5,FALSE),D1756-VLOOKUP(B1756,'Np PL4 Stock'!$A:$E,5,FALSE)-1),""))</f>
        <v/>
      </c>
      <c r="AN1756" s="147"/>
      <c r="AO1756" s="147"/>
      <c r="AP1756" s="59"/>
      <c r="AQ1756" s="59"/>
      <c r="AR1756" s="59"/>
      <c r="AS1756" s="59"/>
      <c r="AT1756" s="73"/>
      <c r="AU1756" s="73"/>
      <c r="AV1756" s="73"/>
      <c r="AW1756" s="73"/>
      <c r="AX1756" s="84"/>
      <c r="AY1756" s="59"/>
      <c r="AZ1756" s="59"/>
      <c r="BA1756" s="59"/>
      <c r="BB1756" s="59"/>
      <c r="BC1756" s="59"/>
      <c r="BD1756" s="59"/>
      <c r="BE1756" s="84"/>
      <c r="BF1756" s="84"/>
      <c r="BG1756" s="84"/>
      <c r="BH1756" s="84"/>
      <c r="BI1756" s="85"/>
      <c r="BJ1756" s="86"/>
      <c r="BK1756" s="86"/>
      <c r="BL1756" s="86"/>
      <c r="BM1756" s="86"/>
      <c r="BN1756" s="86"/>
      <c r="BO1756" s="59"/>
      <c r="BP1756" s="69"/>
      <c r="BQ1756" s="92">
        <v>0</v>
      </c>
      <c r="BR1756" s="93">
        <v>0</v>
      </c>
      <c r="BS1756" s="94" t="str">
        <f t="shared" si="285"/>
        <v/>
      </c>
      <c r="BT1756" s="95">
        <v>0</v>
      </c>
      <c r="BU1756" s="101" t="str">
        <f t="shared" si="286"/>
        <v/>
      </c>
      <c r="BV1756" s="102" t="str">
        <f t="shared" si="287"/>
        <v>-</v>
      </c>
      <c r="BW1756" s="103"/>
      <c r="BX1756" s="104" t="str">
        <f t="shared" si="288"/>
        <v>-</v>
      </c>
      <c r="BY1756" s="105"/>
      <c r="BZ1756" s="103"/>
      <c r="CA1756" s="106"/>
      <c r="CB1756" s="107"/>
      <c r="CC1756" s="112"/>
      <c r="CD1756" s="106"/>
      <c r="CE1756" s="103"/>
      <c r="CF1756" s="113"/>
      <c r="CG1756" s="114"/>
    </row>
    <row r="1757" spans="1:85">
      <c r="A1757" s="53" t="str">
        <f t="shared" si="289"/>
        <v>--</v>
      </c>
      <c r="B1757" s="47" t="str">
        <f t="shared" si="290"/>
        <v>-</v>
      </c>
      <c r="C1757" s="153"/>
      <c r="D1757" s="49"/>
      <c r="E1757" s="50"/>
      <c r="F1757" s="51"/>
      <c r="G1757" s="59"/>
      <c r="H1757" s="51"/>
      <c r="I1757" s="59"/>
      <c r="J1757" s="60" t="str">
        <f>IF(ISBLANK(H1757),"",IFERROR(VLOOKUP(B1757,'Np PL4 Stock'!$A:$D,4,FALSE),""))</f>
        <v/>
      </c>
      <c r="K1757" s="61" t="str">
        <f>IF(ISBLANK(H1757),"",SUMIF('Np PL4 Stock'!$A:$A,B1757,'Np PL4 Stock'!$N:$N))</f>
        <v/>
      </c>
      <c r="L1757" s="62" t="str">
        <f>IF(ISBLANK(H1757),"",VLOOKUP(LEFT(B1757,5),Unit!A:B,2,FALSE))</f>
        <v/>
      </c>
      <c r="M1757" s="63" t="str">
        <f>IF(ISBLANK(H1757),"",IFERROR(VLOOKUP(B1757,'Np PL4 Stock'!$A:$T,20,FALSE),""))</f>
        <v/>
      </c>
      <c r="N1757" s="63" t="str">
        <f>IF(ISBLANK(H1757),"",IFERROR(VLOOKUP(B1757,'Np PL4 Stock'!$A:$U,21,FALSE),""))</f>
        <v/>
      </c>
      <c r="O1757" s="62" t="str">
        <f t="shared" si="283"/>
        <v/>
      </c>
      <c r="P1757" s="62" t="str">
        <f t="shared" si="281"/>
        <v/>
      </c>
      <c r="Q1757" s="67" t="str">
        <f t="shared" si="284"/>
        <v/>
      </c>
      <c r="R1757" s="67" t="str">
        <f t="shared" si="282"/>
        <v/>
      </c>
      <c r="S1757" s="59"/>
      <c r="T1757" s="147"/>
      <c r="U1757" s="147"/>
      <c r="V1757" s="59"/>
      <c r="W1757" s="59"/>
      <c r="X1757" s="59"/>
      <c r="Y1757" s="59"/>
      <c r="Z1757" s="59"/>
      <c r="AA1757" s="59"/>
      <c r="AB1757" s="59"/>
      <c r="AC1757" s="59"/>
      <c r="AD1757" s="59"/>
      <c r="AE1757" s="59"/>
      <c r="AF1757" s="73"/>
      <c r="AG1757" s="73"/>
      <c r="AH1757" s="73"/>
      <c r="AI1757" s="73"/>
      <c r="AJ1757" s="73"/>
      <c r="AK1757" s="73"/>
      <c r="AL1757" s="77" t="str">
        <f>IF(ISBLANK(S1757),"",IF(AJ1757="Fail","Fail",IF(E1757="PL4",IF(AND(T1757&gt;STD_01122025!$D$3,U1757&lt;STD_01122025!$D$4,OR(AF1757="ND",AF1757&lt;STD_01122025!$D$7),AH1757="ND"),"Pass","Fail"),IF(E1757="PL12",IF(AND(S1757&lt;STD_01122025!$F$2,T1757&gt;STD_01122025!$F$3,U1757&lt;STD_01122025!$F$4,V1757&gt;STD_01122025!$F$5,X1757&gt;STD_01122025!$F$6,OR(AF1757="ND",AF1757&lt;STD_01122025!$F$7),AH1757="ND"),"Pass","Fail"),IF(E1757="SuperPL",IF(AND(T1757&gt;STD_01122025!$H$3,U1757&lt;STD_01122025!$H$4,V1757&gt;STD_01122025!$H$5,X1757&gt;STD_01122025!$H$6,OR(AF1757="ND",AF1757&lt;STD_01122025!$H$7),AH1757="ND"),"Pass","Fail"),IF(E1757="Flight",IF(AND(T1757&gt;STD_01122025!$J$3,U1757&lt;STD_01122025!$J$4,X1757&gt;STD_01122025!$J$6,OR(AF1757="ND",AF1757&lt;STD_01122025!$J$7),AH1757="ND"),"Pass","Fail"),""))))))</f>
        <v/>
      </c>
      <c r="AM1757" s="62" t="str">
        <f>IF(ISBLANK(B1757),"",IFERROR(IF(VLOOKUP(B1757,'Np PL4 Stock'!$A:$J,10,FALSE)="Np4",D1757-VLOOKUP(B1757,'Np PL4 Stock'!$A:$E,5,FALSE),D1757-VLOOKUP(B1757,'Np PL4 Stock'!$A:$E,5,FALSE)-1),""))</f>
        <v/>
      </c>
      <c r="AN1757" s="147"/>
      <c r="AO1757" s="147"/>
      <c r="AP1757" s="59"/>
      <c r="AQ1757" s="59"/>
      <c r="AR1757" s="59"/>
      <c r="AS1757" s="59"/>
      <c r="AT1757" s="73"/>
      <c r="AU1757" s="73"/>
      <c r="AV1757" s="73"/>
      <c r="AW1757" s="73"/>
      <c r="AX1757" s="84"/>
      <c r="AY1757" s="59"/>
      <c r="AZ1757" s="59"/>
      <c r="BA1757" s="59"/>
      <c r="BB1757" s="59"/>
      <c r="BC1757" s="59"/>
      <c r="BD1757" s="59"/>
      <c r="BE1757" s="84"/>
      <c r="BF1757" s="84"/>
      <c r="BG1757" s="84"/>
      <c r="BH1757" s="84"/>
      <c r="BI1757" s="85"/>
      <c r="BJ1757" s="86"/>
      <c r="BK1757" s="86"/>
      <c r="BL1757" s="86"/>
      <c r="BM1757" s="86"/>
      <c r="BN1757" s="86"/>
      <c r="BO1757" s="59"/>
      <c r="BP1757" s="69"/>
      <c r="BQ1757" s="92">
        <v>0</v>
      </c>
      <c r="BR1757" s="93">
        <v>0</v>
      </c>
      <c r="BS1757" s="94" t="str">
        <f t="shared" si="285"/>
        <v/>
      </c>
      <c r="BT1757" s="95">
        <v>0</v>
      </c>
      <c r="BU1757" s="101" t="str">
        <f t="shared" si="286"/>
        <v/>
      </c>
      <c r="BV1757" s="102" t="str">
        <f t="shared" si="287"/>
        <v>-</v>
      </c>
      <c r="BW1757" s="103"/>
      <c r="BX1757" s="104" t="str">
        <f t="shared" si="288"/>
        <v>-</v>
      </c>
      <c r="BY1757" s="105"/>
      <c r="BZ1757" s="103"/>
      <c r="CA1757" s="106"/>
      <c r="CB1757" s="107"/>
      <c r="CC1757" s="112"/>
      <c r="CD1757" s="106"/>
      <c r="CE1757" s="103"/>
      <c r="CF1757" s="113"/>
      <c r="CG1757" s="114"/>
    </row>
    <row r="1758" spans="1:85">
      <c r="A1758" s="53" t="str">
        <f t="shared" si="289"/>
        <v>--</v>
      </c>
      <c r="B1758" s="47" t="str">
        <f t="shared" si="290"/>
        <v>-</v>
      </c>
      <c r="C1758" s="153"/>
      <c r="D1758" s="49"/>
      <c r="E1758" s="50"/>
      <c r="F1758" s="51"/>
      <c r="G1758" s="59"/>
      <c r="H1758" s="51"/>
      <c r="I1758" s="59"/>
      <c r="J1758" s="60" t="str">
        <f>IF(ISBLANK(H1758),"",IFERROR(VLOOKUP(B1758,'Np PL4 Stock'!$A:$D,4,FALSE),""))</f>
        <v/>
      </c>
      <c r="K1758" s="61" t="str">
        <f>IF(ISBLANK(H1758),"",SUMIF('Np PL4 Stock'!$A:$A,B1758,'Np PL4 Stock'!$N:$N))</f>
        <v/>
      </c>
      <c r="L1758" s="62" t="str">
        <f>IF(ISBLANK(H1758),"",VLOOKUP(LEFT(B1758,5),Unit!A:B,2,FALSE))</f>
        <v/>
      </c>
      <c r="M1758" s="63" t="str">
        <f>IF(ISBLANK(H1758),"",IFERROR(VLOOKUP(B1758,'Np PL4 Stock'!$A:$T,20,FALSE),""))</f>
        <v/>
      </c>
      <c r="N1758" s="63" t="str">
        <f>IF(ISBLANK(H1758),"",IFERROR(VLOOKUP(B1758,'Np PL4 Stock'!$A:$U,21,FALSE),""))</f>
        <v/>
      </c>
      <c r="O1758" s="62" t="str">
        <f t="shared" si="283"/>
        <v/>
      </c>
      <c r="P1758" s="62" t="str">
        <f t="shared" si="281"/>
        <v/>
      </c>
      <c r="Q1758" s="67" t="str">
        <f t="shared" si="284"/>
        <v/>
      </c>
      <c r="R1758" s="67" t="str">
        <f t="shared" si="282"/>
        <v/>
      </c>
      <c r="S1758" s="59"/>
      <c r="T1758" s="147"/>
      <c r="U1758" s="147"/>
      <c r="V1758" s="59"/>
      <c r="W1758" s="59"/>
      <c r="X1758" s="59"/>
      <c r="Y1758" s="59"/>
      <c r="Z1758" s="59"/>
      <c r="AA1758" s="59"/>
      <c r="AB1758" s="59"/>
      <c r="AC1758" s="59"/>
      <c r="AD1758" s="59"/>
      <c r="AE1758" s="59"/>
      <c r="AF1758" s="73"/>
      <c r="AG1758" s="73"/>
      <c r="AH1758" s="73"/>
      <c r="AI1758" s="73"/>
      <c r="AJ1758" s="73"/>
      <c r="AK1758" s="73"/>
      <c r="AL1758" s="77" t="str">
        <f>IF(ISBLANK(S1758),"",IF(AJ1758="Fail","Fail",IF(E1758="PL4",IF(AND(T1758&gt;STD_01122025!$D$3,U1758&lt;STD_01122025!$D$4,OR(AF1758="ND",AF1758&lt;STD_01122025!$D$7),AH1758="ND"),"Pass","Fail"),IF(E1758="PL12",IF(AND(S1758&lt;STD_01122025!$F$2,T1758&gt;STD_01122025!$F$3,U1758&lt;STD_01122025!$F$4,V1758&gt;STD_01122025!$F$5,X1758&gt;STD_01122025!$F$6,OR(AF1758="ND",AF1758&lt;STD_01122025!$F$7),AH1758="ND"),"Pass","Fail"),IF(E1758="SuperPL",IF(AND(T1758&gt;STD_01122025!$H$3,U1758&lt;STD_01122025!$H$4,V1758&gt;STD_01122025!$H$5,X1758&gt;STD_01122025!$H$6,OR(AF1758="ND",AF1758&lt;STD_01122025!$H$7),AH1758="ND"),"Pass","Fail"),IF(E1758="Flight",IF(AND(T1758&gt;STD_01122025!$J$3,U1758&lt;STD_01122025!$J$4,X1758&gt;STD_01122025!$J$6,OR(AF1758="ND",AF1758&lt;STD_01122025!$J$7),AH1758="ND"),"Pass","Fail"),""))))))</f>
        <v/>
      </c>
      <c r="AM1758" s="62" t="str">
        <f>IF(ISBLANK(B1758),"",IFERROR(IF(VLOOKUP(B1758,'Np PL4 Stock'!$A:$J,10,FALSE)="Np4",D1758-VLOOKUP(B1758,'Np PL4 Stock'!$A:$E,5,FALSE),D1758-VLOOKUP(B1758,'Np PL4 Stock'!$A:$E,5,FALSE)-1),""))</f>
        <v/>
      </c>
      <c r="AN1758" s="147"/>
      <c r="AO1758" s="147"/>
      <c r="AP1758" s="59"/>
      <c r="AQ1758" s="59"/>
      <c r="AR1758" s="59"/>
      <c r="AS1758" s="59"/>
      <c r="AT1758" s="73"/>
      <c r="AU1758" s="73"/>
      <c r="AV1758" s="73"/>
      <c r="AW1758" s="73"/>
      <c r="AX1758" s="84"/>
      <c r="AY1758" s="59"/>
      <c r="AZ1758" s="59"/>
      <c r="BA1758" s="59"/>
      <c r="BB1758" s="59"/>
      <c r="BC1758" s="59"/>
      <c r="BD1758" s="59"/>
      <c r="BE1758" s="84"/>
      <c r="BF1758" s="84"/>
      <c r="BG1758" s="84"/>
      <c r="BH1758" s="84"/>
      <c r="BI1758" s="85"/>
      <c r="BJ1758" s="86"/>
      <c r="BK1758" s="86"/>
      <c r="BL1758" s="86"/>
      <c r="BM1758" s="86"/>
      <c r="BN1758" s="86"/>
      <c r="BO1758" s="59"/>
      <c r="BP1758" s="69"/>
      <c r="BQ1758" s="92">
        <v>0</v>
      </c>
      <c r="BR1758" s="93">
        <v>0</v>
      </c>
      <c r="BS1758" s="94" t="str">
        <f t="shared" si="285"/>
        <v/>
      </c>
      <c r="BT1758" s="95">
        <v>0</v>
      </c>
      <c r="BU1758" s="101" t="str">
        <f t="shared" si="286"/>
        <v/>
      </c>
      <c r="BV1758" s="102" t="str">
        <f t="shared" si="287"/>
        <v>-</v>
      </c>
      <c r="BW1758" s="103"/>
      <c r="BX1758" s="104" t="str">
        <f t="shared" si="288"/>
        <v>-</v>
      </c>
      <c r="BY1758" s="105"/>
      <c r="BZ1758" s="103"/>
      <c r="CA1758" s="106"/>
      <c r="CB1758" s="107"/>
      <c r="CC1758" s="112"/>
      <c r="CD1758" s="106"/>
      <c r="CE1758" s="103"/>
      <c r="CF1758" s="113"/>
      <c r="CG1758" s="114"/>
    </row>
    <row r="1759" spans="1:85">
      <c r="A1759" s="53" t="str">
        <f t="shared" si="289"/>
        <v>--</v>
      </c>
      <c r="B1759" s="47" t="str">
        <f t="shared" si="290"/>
        <v>-</v>
      </c>
      <c r="C1759" s="153"/>
      <c r="D1759" s="49"/>
      <c r="E1759" s="50"/>
      <c r="F1759" s="51"/>
      <c r="G1759" s="59"/>
      <c r="H1759" s="51"/>
      <c r="I1759" s="59"/>
      <c r="J1759" s="60" t="str">
        <f>IF(ISBLANK(H1759),"",IFERROR(VLOOKUP(B1759,'Np PL4 Stock'!$A:$D,4,FALSE),""))</f>
        <v/>
      </c>
      <c r="K1759" s="61" t="str">
        <f>IF(ISBLANK(H1759),"",SUMIF('Np PL4 Stock'!$A:$A,B1759,'Np PL4 Stock'!$N:$N))</f>
        <v/>
      </c>
      <c r="L1759" s="62" t="str">
        <f>IF(ISBLANK(H1759),"",VLOOKUP(LEFT(B1759,5),Unit!A:B,2,FALSE))</f>
        <v/>
      </c>
      <c r="M1759" s="63" t="str">
        <f>IF(ISBLANK(H1759),"",IFERROR(VLOOKUP(B1759,'Np PL4 Stock'!$A:$T,20,FALSE),""))</f>
        <v/>
      </c>
      <c r="N1759" s="63" t="str">
        <f>IF(ISBLANK(H1759),"",IFERROR(VLOOKUP(B1759,'Np PL4 Stock'!$A:$U,21,FALSE),""))</f>
        <v/>
      </c>
      <c r="O1759" s="62" t="str">
        <f t="shared" si="283"/>
        <v/>
      </c>
      <c r="P1759" s="62" t="str">
        <f t="shared" si="281"/>
        <v/>
      </c>
      <c r="Q1759" s="67" t="str">
        <f t="shared" si="284"/>
        <v/>
      </c>
      <c r="R1759" s="67" t="str">
        <f t="shared" si="282"/>
        <v/>
      </c>
      <c r="S1759" s="59"/>
      <c r="T1759" s="147"/>
      <c r="U1759" s="147"/>
      <c r="V1759" s="59"/>
      <c r="W1759" s="59"/>
      <c r="X1759" s="59"/>
      <c r="Y1759" s="59"/>
      <c r="Z1759" s="59"/>
      <c r="AA1759" s="59"/>
      <c r="AB1759" s="59"/>
      <c r="AC1759" s="59"/>
      <c r="AD1759" s="59"/>
      <c r="AE1759" s="59"/>
      <c r="AF1759" s="73"/>
      <c r="AG1759" s="73"/>
      <c r="AH1759" s="73"/>
      <c r="AI1759" s="73"/>
      <c r="AJ1759" s="73"/>
      <c r="AK1759" s="73"/>
      <c r="AL1759" s="77" t="str">
        <f>IF(ISBLANK(S1759),"",IF(AJ1759="Fail","Fail",IF(E1759="PL4",IF(AND(T1759&gt;STD_01122025!$D$3,U1759&lt;STD_01122025!$D$4,OR(AF1759="ND",AF1759&lt;STD_01122025!$D$7),AH1759="ND"),"Pass","Fail"),IF(E1759="PL12",IF(AND(S1759&lt;STD_01122025!$F$2,T1759&gt;STD_01122025!$F$3,U1759&lt;STD_01122025!$F$4,V1759&gt;STD_01122025!$F$5,X1759&gt;STD_01122025!$F$6,OR(AF1759="ND",AF1759&lt;STD_01122025!$F$7),AH1759="ND"),"Pass","Fail"),IF(E1759="SuperPL",IF(AND(T1759&gt;STD_01122025!$H$3,U1759&lt;STD_01122025!$H$4,V1759&gt;STD_01122025!$H$5,X1759&gt;STD_01122025!$H$6,OR(AF1759="ND",AF1759&lt;STD_01122025!$H$7),AH1759="ND"),"Pass","Fail"),IF(E1759="Flight",IF(AND(T1759&gt;STD_01122025!$J$3,U1759&lt;STD_01122025!$J$4,X1759&gt;STD_01122025!$J$6,OR(AF1759="ND",AF1759&lt;STD_01122025!$J$7),AH1759="ND"),"Pass","Fail"),""))))))</f>
        <v/>
      </c>
      <c r="AM1759" s="62" t="str">
        <f>IF(ISBLANK(B1759),"",IFERROR(IF(VLOOKUP(B1759,'Np PL4 Stock'!$A:$J,10,FALSE)="Np4",D1759-VLOOKUP(B1759,'Np PL4 Stock'!$A:$E,5,FALSE),D1759-VLOOKUP(B1759,'Np PL4 Stock'!$A:$E,5,FALSE)-1),""))</f>
        <v/>
      </c>
      <c r="AN1759" s="147"/>
      <c r="AO1759" s="147"/>
      <c r="AP1759" s="59"/>
      <c r="AQ1759" s="59"/>
      <c r="AR1759" s="59"/>
      <c r="AS1759" s="59"/>
      <c r="AT1759" s="73"/>
      <c r="AU1759" s="73"/>
      <c r="AV1759" s="73"/>
      <c r="AW1759" s="73"/>
      <c r="AX1759" s="84"/>
      <c r="AY1759" s="59"/>
      <c r="AZ1759" s="59"/>
      <c r="BA1759" s="59"/>
      <c r="BB1759" s="59"/>
      <c r="BC1759" s="59"/>
      <c r="BD1759" s="59"/>
      <c r="BE1759" s="84"/>
      <c r="BF1759" s="84"/>
      <c r="BG1759" s="84"/>
      <c r="BH1759" s="84"/>
      <c r="BI1759" s="85"/>
      <c r="BJ1759" s="86"/>
      <c r="BK1759" s="86"/>
      <c r="BL1759" s="86"/>
      <c r="BM1759" s="86"/>
      <c r="BN1759" s="86"/>
      <c r="BO1759" s="59"/>
      <c r="BP1759" s="69"/>
      <c r="BQ1759" s="92">
        <v>0</v>
      </c>
      <c r="BR1759" s="93">
        <v>0</v>
      </c>
      <c r="BS1759" s="94" t="str">
        <f t="shared" si="285"/>
        <v/>
      </c>
      <c r="BT1759" s="95">
        <v>0</v>
      </c>
      <c r="BU1759" s="101" t="str">
        <f t="shared" si="286"/>
        <v/>
      </c>
      <c r="BV1759" s="102" t="str">
        <f t="shared" si="287"/>
        <v>-</v>
      </c>
      <c r="BW1759" s="103"/>
      <c r="BX1759" s="104" t="str">
        <f t="shared" si="288"/>
        <v>-</v>
      </c>
      <c r="BY1759" s="105"/>
      <c r="BZ1759" s="103"/>
      <c r="CA1759" s="106"/>
      <c r="CB1759" s="107"/>
      <c r="CC1759" s="112"/>
      <c r="CD1759" s="106"/>
      <c r="CE1759" s="103"/>
      <c r="CF1759" s="113"/>
      <c r="CG1759" s="114"/>
    </row>
    <row r="1760" spans="1:85">
      <c r="A1760" s="53" t="str">
        <f t="shared" si="289"/>
        <v>--</v>
      </c>
      <c r="B1760" s="47" t="str">
        <f t="shared" si="290"/>
        <v>-</v>
      </c>
      <c r="C1760" s="153"/>
      <c r="D1760" s="49"/>
      <c r="E1760" s="50"/>
      <c r="F1760" s="51"/>
      <c r="G1760" s="59"/>
      <c r="H1760" s="51"/>
      <c r="I1760" s="59"/>
      <c r="J1760" s="60" t="str">
        <f>IF(ISBLANK(H1760),"",IFERROR(VLOOKUP(B1760,'Np PL4 Stock'!$A:$D,4,FALSE),""))</f>
        <v/>
      </c>
      <c r="K1760" s="61" t="str">
        <f>IF(ISBLANK(H1760),"",SUMIF('Np PL4 Stock'!$A:$A,B1760,'Np PL4 Stock'!$N:$N))</f>
        <v/>
      </c>
      <c r="L1760" s="62" t="str">
        <f>IF(ISBLANK(H1760),"",VLOOKUP(LEFT(B1760,5),Unit!A:B,2,FALSE))</f>
        <v/>
      </c>
      <c r="M1760" s="63" t="str">
        <f>IF(ISBLANK(H1760),"",IFERROR(VLOOKUP(B1760,'Np PL4 Stock'!$A:$T,20,FALSE),""))</f>
        <v/>
      </c>
      <c r="N1760" s="63" t="str">
        <f>IF(ISBLANK(H1760),"",IFERROR(VLOOKUP(B1760,'Np PL4 Stock'!$A:$U,21,FALSE),""))</f>
        <v/>
      </c>
      <c r="O1760" s="62" t="str">
        <f t="shared" si="283"/>
        <v/>
      </c>
      <c r="P1760" s="62" t="str">
        <f t="shared" si="281"/>
        <v/>
      </c>
      <c r="Q1760" s="67" t="str">
        <f t="shared" si="284"/>
        <v/>
      </c>
      <c r="R1760" s="67" t="str">
        <f t="shared" si="282"/>
        <v/>
      </c>
      <c r="S1760" s="59"/>
      <c r="T1760" s="147"/>
      <c r="U1760" s="147"/>
      <c r="V1760" s="59"/>
      <c r="W1760" s="59"/>
      <c r="X1760" s="59"/>
      <c r="Y1760" s="59"/>
      <c r="Z1760" s="59"/>
      <c r="AA1760" s="59"/>
      <c r="AB1760" s="59"/>
      <c r="AC1760" s="59"/>
      <c r="AD1760" s="59"/>
      <c r="AE1760" s="59"/>
      <c r="AF1760" s="73"/>
      <c r="AG1760" s="73"/>
      <c r="AH1760" s="73"/>
      <c r="AI1760" s="73"/>
      <c r="AJ1760" s="73"/>
      <c r="AK1760" s="73"/>
      <c r="AL1760" s="77" t="str">
        <f>IF(ISBLANK(S1760),"",IF(AJ1760="Fail","Fail",IF(E1760="PL4",IF(AND(T1760&gt;STD_01122025!$D$3,U1760&lt;STD_01122025!$D$4,OR(AF1760="ND",AF1760&lt;STD_01122025!$D$7),AH1760="ND"),"Pass","Fail"),IF(E1760="PL12",IF(AND(S1760&lt;STD_01122025!$F$2,T1760&gt;STD_01122025!$F$3,U1760&lt;STD_01122025!$F$4,V1760&gt;STD_01122025!$F$5,X1760&gt;STD_01122025!$F$6,OR(AF1760="ND",AF1760&lt;STD_01122025!$F$7),AH1760="ND"),"Pass","Fail"),IF(E1760="SuperPL",IF(AND(T1760&gt;STD_01122025!$H$3,U1760&lt;STD_01122025!$H$4,V1760&gt;STD_01122025!$H$5,X1760&gt;STD_01122025!$H$6,OR(AF1760="ND",AF1760&lt;STD_01122025!$H$7),AH1760="ND"),"Pass","Fail"),IF(E1760="Flight",IF(AND(T1760&gt;STD_01122025!$J$3,U1760&lt;STD_01122025!$J$4,X1760&gt;STD_01122025!$J$6,OR(AF1760="ND",AF1760&lt;STD_01122025!$J$7),AH1760="ND"),"Pass","Fail"),""))))))</f>
        <v/>
      </c>
      <c r="AM1760" s="62" t="str">
        <f>IF(ISBLANK(B1760),"",IFERROR(IF(VLOOKUP(B1760,'Np PL4 Stock'!$A:$J,10,FALSE)="Np4",D1760-VLOOKUP(B1760,'Np PL4 Stock'!$A:$E,5,FALSE),D1760-VLOOKUP(B1760,'Np PL4 Stock'!$A:$E,5,FALSE)-1),""))</f>
        <v/>
      </c>
      <c r="AN1760" s="147"/>
      <c r="AO1760" s="147"/>
      <c r="AP1760" s="59"/>
      <c r="AQ1760" s="59"/>
      <c r="AR1760" s="59"/>
      <c r="AS1760" s="59"/>
      <c r="AT1760" s="73"/>
      <c r="AU1760" s="73"/>
      <c r="AV1760" s="73"/>
      <c r="AW1760" s="73"/>
      <c r="AX1760" s="84"/>
      <c r="AY1760" s="59"/>
      <c r="AZ1760" s="59"/>
      <c r="BA1760" s="59"/>
      <c r="BB1760" s="59"/>
      <c r="BC1760" s="59"/>
      <c r="BD1760" s="59"/>
      <c r="BE1760" s="84"/>
      <c r="BF1760" s="84"/>
      <c r="BG1760" s="84"/>
      <c r="BH1760" s="84"/>
      <c r="BI1760" s="85"/>
      <c r="BJ1760" s="86"/>
      <c r="BK1760" s="86"/>
      <c r="BL1760" s="86"/>
      <c r="BM1760" s="86"/>
      <c r="BN1760" s="86"/>
      <c r="BO1760" s="59"/>
      <c r="BP1760" s="69"/>
      <c r="BQ1760" s="92">
        <v>0</v>
      </c>
      <c r="BR1760" s="93">
        <v>0</v>
      </c>
      <c r="BS1760" s="94" t="str">
        <f t="shared" si="285"/>
        <v/>
      </c>
      <c r="BT1760" s="95">
        <v>0</v>
      </c>
      <c r="BU1760" s="101" t="str">
        <f t="shared" si="286"/>
        <v/>
      </c>
      <c r="BV1760" s="102" t="str">
        <f t="shared" si="287"/>
        <v>-</v>
      </c>
      <c r="BW1760" s="103"/>
      <c r="BX1760" s="104" t="str">
        <f t="shared" si="288"/>
        <v>-</v>
      </c>
      <c r="BY1760" s="105"/>
      <c r="BZ1760" s="103"/>
      <c r="CA1760" s="106"/>
      <c r="CB1760" s="107"/>
      <c r="CC1760" s="112"/>
      <c r="CD1760" s="106"/>
      <c r="CE1760" s="103"/>
      <c r="CF1760" s="113"/>
      <c r="CG1760" s="114"/>
    </row>
    <row r="1761" spans="1:85">
      <c r="A1761" s="53" t="str">
        <f t="shared" si="289"/>
        <v>--</v>
      </c>
      <c r="B1761" s="47" t="str">
        <f t="shared" si="290"/>
        <v>-</v>
      </c>
      <c r="C1761" s="153"/>
      <c r="D1761" s="49"/>
      <c r="E1761" s="50"/>
      <c r="F1761" s="51"/>
      <c r="G1761" s="59"/>
      <c r="H1761" s="51"/>
      <c r="I1761" s="59"/>
      <c r="J1761" s="60" t="str">
        <f>IF(ISBLANK(H1761),"",IFERROR(VLOOKUP(B1761,'Np PL4 Stock'!$A:$D,4,FALSE),""))</f>
        <v/>
      </c>
      <c r="K1761" s="61" t="str">
        <f>IF(ISBLANK(H1761),"",SUMIF('Np PL4 Stock'!$A:$A,B1761,'Np PL4 Stock'!$N:$N))</f>
        <v/>
      </c>
      <c r="L1761" s="62" t="str">
        <f>IF(ISBLANK(H1761),"",VLOOKUP(LEFT(B1761,5),Unit!A:B,2,FALSE))</f>
        <v/>
      </c>
      <c r="M1761" s="63" t="str">
        <f>IF(ISBLANK(H1761),"",IFERROR(VLOOKUP(B1761,'Np PL4 Stock'!$A:$T,20,FALSE),""))</f>
        <v/>
      </c>
      <c r="N1761" s="63" t="str">
        <f>IF(ISBLANK(H1761),"",IFERROR(VLOOKUP(B1761,'Np PL4 Stock'!$A:$U,21,FALSE),""))</f>
        <v/>
      </c>
      <c r="O1761" s="62" t="str">
        <f t="shared" si="283"/>
        <v/>
      </c>
      <c r="P1761" s="62" t="str">
        <f t="shared" si="281"/>
        <v/>
      </c>
      <c r="Q1761" s="67" t="str">
        <f t="shared" si="284"/>
        <v/>
      </c>
      <c r="R1761" s="67" t="str">
        <f t="shared" si="282"/>
        <v/>
      </c>
      <c r="S1761" s="59"/>
      <c r="T1761" s="147"/>
      <c r="U1761" s="147"/>
      <c r="V1761" s="59"/>
      <c r="W1761" s="59"/>
      <c r="X1761" s="59"/>
      <c r="Y1761" s="59"/>
      <c r="Z1761" s="59"/>
      <c r="AA1761" s="59"/>
      <c r="AB1761" s="59"/>
      <c r="AC1761" s="59"/>
      <c r="AD1761" s="59"/>
      <c r="AE1761" s="59"/>
      <c r="AF1761" s="73"/>
      <c r="AG1761" s="73"/>
      <c r="AH1761" s="73"/>
      <c r="AI1761" s="73"/>
      <c r="AJ1761" s="73"/>
      <c r="AK1761" s="73"/>
      <c r="AL1761" s="77" t="str">
        <f>IF(ISBLANK(S1761),"",IF(AJ1761="Fail","Fail",IF(E1761="PL4",IF(AND(T1761&gt;STD_01122025!$D$3,U1761&lt;STD_01122025!$D$4,OR(AF1761="ND",AF1761&lt;STD_01122025!$D$7),AH1761="ND"),"Pass","Fail"),IF(E1761="PL12",IF(AND(S1761&lt;STD_01122025!$F$2,T1761&gt;STD_01122025!$F$3,U1761&lt;STD_01122025!$F$4,V1761&gt;STD_01122025!$F$5,X1761&gt;STD_01122025!$F$6,OR(AF1761="ND",AF1761&lt;STD_01122025!$F$7),AH1761="ND"),"Pass","Fail"),IF(E1761="SuperPL",IF(AND(T1761&gt;STD_01122025!$H$3,U1761&lt;STD_01122025!$H$4,V1761&gt;STD_01122025!$H$5,X1761&gt;STD_01122025!$H$6,OR(AF1761="ND",AF1761&lt;STD_01122025!$H$7),AH1761="ND"),"Pass","Fail"),IF(E1761="Flight",IF(AND(T1761&gt;STD_01122025!$J$3,U1761&lt;STD_01122025!$J$4,X1761&gt;STD_01122025!$J$6,OR(AF1761="ND",AF1761&lt;STD_01122025!$J$7),AH1761="ND"),"Pass","Fail"),""))))))</f>
        <v/>
      </c>
      <c r="AM1761" s="62" t="str">
        <f>IF(ISBLANK(B1761),"",IFERROR(IF(VLOOKUP(B1761,'Np PL4 Stock'!$A:$J,10,FALSE)="Np4",D1761-VLOOKUP(B1761,'Np PL4 Stock'!$A:$E,5,FALSE),D1761-VLOOKUP(B1761,'Np PL4 Stock'!$A:$E,5,FALSE)-1),""))</f>
        <v/>
      </c>
      <c r="AN1761" s="147"/>
      <c r="AO1761" s="147"/>
      <c r="AP1761" s="59"/>
      <c r="AQ1761" s="59"/>
      <c r="AR1761" s="59"/>
      <c r="AS1761" s="59"/>
      <c r="AT1761" s="73"/>
      <c r="AU1761" s="73"/>
      <c r="AV1761" s="73"/>
      <c r="AW1761" s="73"/>
      <c r="AX1761" s="84"/>
      <c r="AY1761" s="59"/>
      <c r="AZ1761" s="59"/>
      <c r="BA1761" s="59"/>
      <c r="BB1761" s="59"/>
      <c r="BC1761" s="59"/>
      <c r="BD1761" s="59"/>
      <c r="BE1761" s="84"/>
      <c r="BF1761" s="84"/>
      <c r="BG1761" s="84"/>
      <c r="BH1761" s="84"/>
      <c r="BI1761" s="85"/>
      <c r="BJ1761" s="86"/>
      <c r="BK1761" s="86"/>
      <c r="BL1761" s="86"/>
      <c r="BM1761" s="86"/>
      <c r="BN1761" s="86"/>
      <c r="BO1761" s="59"/>
      <c r="BP1761" s="69"/>
      <c r="BQ1761" s="92">
        <v>0</v>
      </c>
      <c r="BR1761" s="93">
        <v>0</v>
      </c>
      <c r="BS1761" s="94" t="str">
        <f t="shared" si="285"/>
        <v/>
      </c>
      <c r="BT1761" s="95">
        <v>0</v>
      </c>
      <c r="BU1761" s="101" t="str">
        <f t="shared" si="286"/>
        <v/>
      </c>
      <c r="BV1761" s="102" t="str">
        <f t="shared" si="287"/>
        <v>-</v>
      </c>
      <c r="BW1761" s="103"/>
      <c r="BX1761" s="104" t="str">
        <f t="shared" si="288"/>
        <v>-</v>
      </c>
      <c r="BY1761" s="105"/>
      <c r="BZ1761" s="103"/>
      <c r="CA1761" s="106"/>
      <c r="CB1761" s="107"/>
      <c r="CC1761" s="112"/>
      <c r="CD1761" s="106"/>
      <c r="CE1761" s="103"/>
      <c r="CF1761" s="113"/>
      <c r="CG1761" s="114"/>
    </row>
    <row r="1762" spans="1:85">
      <c r="A1762" s="53" t="str">
        <f t="shared" si="289"/>
        <v>--</v>
      </c>
      <c r="B1762" s="47" t="str">
        <f t="shared" si="290"/>
        <v>-</v>
      </c>
      <c r="C1762" s="153"/>
      <c r="D1762" s="49"/>
      <c r="E1762" s="50"/>
      <c r="F1762" s="51"/>
      <c r="G1762" s="59"/>
      <c r="H1762" s="51"/>
      <c r="I1762" s="59"/>
      <c r="J1762" s="60" t="str">
        <f>IF(ISBLANK(H1762),"",IFERROR(VLOOKUP(B1762,'Np PL4 Stock'!$A:$D,4,FALSE),""))</f>
        <v/>
      </c>
      <c r="K1762" s="61" t="str">
        <f>IF(ISBLANK(H1762),"",SUMIF('Np PL4 Stock'!$A:$A,B1762,'Np PL4 Stock'!$N:$N))</f>
        <v/>
      </c>
      <c r="L1762" s="62" t="str">
        <f>IF(ISBLANK(H1762),"",VLOOKUP(LEFT(B1762,5),Unit!A:B,2,FALSE))</f>
        <v/>
      </c>
      <c r="M1762" s="63" t="str">
        <f>IF(ISBLANK(H1762),"",IFERROR(VLOOKUP(B1762,'Np PL4 Stock'!$A:$T,20,FALSE),""))</f>
        <v/>
      </c>
      <c r="N1762" s="63" t="str">
        <f>IF(ISBLANK(H1762),"",IFERROR(VLOOKUP(B1762,'Np PL4 Stock'!$A:$U,21,FALSE),""))</f>
        <v/>
      </c>
      <c r="O1762" s="62" t="str">
        <f t="shared" si="283"/>
        <v/>
      </c>
      <c r="P1762" s="62" t="str">
        <f t="shared" si="281"/>
        <v/>
      </c>
      <c r="Q1762" s="67" t="str">
        <f t="shared" si="284"/>
        <v/>
      </c>
      <c r="R1762" s="67" t="str">
        <f t="shared" si="282"/>
        <v/>
      </c>
      <c r="S1762" s="59"/>
      <c r="T1762" s="147"/>
      <c r="U1762" s="147"/>
      <c r="V1762" s="59"/>
      <c r="W1762" s="59"/>
      <c r="X1762" s="59"/>
      <c r="Y1762" s="59"/>
      <c r="Z1762" s="59"/>
      <c r="AA1762" s="59"/>
      <c r="AB1762" s="59"/>
      <c r="AC1762" s="59"/>
      <c r="AD1762" s="59"/>
      <c r="AE1762" s="59"/>
      <c r="AF1762" s="73"/>
      <c r="AG1762" s="73"/>
      <c r="AH1762" s="73"/>
      <c r="AI1762" s="73"/>
      <c r="AJ1762" s="73"/>
      <c r="AK1762" s="73"/>
      <c r="AL1762" s="77" t="str">
        <f>IF(ISBLANK(S1762),"",IF(AJ1762="Fail","Fail",IF(E1762="PL4",IF(AND(T1762&gt;STD_01122025!$D$3,U1762&lt;STD_01122025!$D$4,OR(AF1762="ND",AF1762&lt;STD_01122025!$D$7),AH1762="ND"),"Pass","Fail"),IF(E1762="PL12",IF(AND(S1762&lt;STD_01122025!$F$2,T1762&gt;STD_01122025!$F$3,U1762&lt;STD_01122025!$F$4,V1762&gt;STD_01122025!$F$5,X1762&gt;STD_01122025!$F$6,OR(AF1762="ND",AF1762&lt;STD_01122025!$F$7),AH1762="ND"),"Pass","Fail"),IF(E1762="SuperPL",IF(AND(T1762&gt;STD_01122025!$H$3,U1762&lt;STD_01122025!$H$4,V1762&gt;STD_01122025!$H$5,X1762&gt;STD_01122025!$H$6,OR(AF1762="ND",AF1762&lt;STD_01122025!$H$7),AH1762="ND"),"Pass","Fail"),IF(E1762="Flight",IF(AND(T1762&gt;STD_01122025!$J$3,U1762&lt;STD_01122025!$J$4,X1762&gt;STD_01122025!$J$6,OR(AF1762="ND",AF1762&lt;STD_01122025!$J$7),AH1762="ND"),"Pass","Fail"),""))))))</f>
        <v/>
      </c>
      <c r="AM1762" s="62" t="str">
        <f>IF(ISBLANK(B1762),"",IFERROR(IF(VLOOKUP(B1762,'Np PL4 Stock'!$A:$J,10,FALSE)="Np4",D1762-VLOOKUP(B1762,'Np PL4 Stock'!$A:$E,5,FALSE),D1762-VLOOKUP(B1762,'Np PL4 Stock'!$A:$E,5,FALSE)-1),""))</f>
        <v/>
      </c>
      <c r="AN1762" s="147"/>
      <c r="AO1762" s="147"/>
      <c r="AP1762" s="59"/>
      <c r="AQ1762" s="59"/>
      <c r="AR1762" s="59"/>
      <c r="AS1762" s="59"/>
      <c r="AT1762" s="73"/>
      <c r="AU1762" s="73"/>
      <c r="AV1762" s="73"/>
      <c r="AW1762" s="73"/>
      <c r="AX1762" s="84"/>
      <c r="AY1762" s="59"/>
      <c r="AZ1762" s="59"/>
      <c r="BA1762" s="59"/>
      <c r="BB1762" s="59"/>
      <c r="BC1762" s="59"/>
      <c r="BD1762" s="59"/>
      <c r="BE1762" s="84"/>
      <c r="BF1762" s="84"/>
      <c r="BG1762" s="84"/>
      <c r="BH1762" s="84"/>
      <c r="BI1762" s="85"/>
      <c r="BJ1762" s="86"/>
      <c r="BK1762" s="86"/>
      <c r="BL1762" s="86"/>
      <c r="BM1762" s="86"/>
      <c r="BN1762" s="86"/>
      <c r="BO1762" s="59"/>
      <c r="BP1762" s="69"/>
      <c r="BQ1762" s="92">
        <v>0</v>
      </c>
      <c r="BR1762" s="93">
        <v>0</v>
      </c>
      <c r="BS1762" s="94" t="str">
        <f t="shared" si="285"/>
        <v/>
      </c>
      <c r="BT1762" s="95">
        <v>0</v>
      </c>
      <c r="BU1762" s="101" t="str">
        <f t="shared" si="286"/>
        <v/>
      </c>
      <c r="BV1762" s="102" t="str">
        <f t="shared" si="287"/>
        <v>-</v>
      </c>
      <c r="BW1762" s="103"/>
      <c r="BX1762" s="104" t="str">
        <f t="shared" si="288"/>
        <v>-</v>
      </c>
      <c r="BY1762" s="105"/>
      <c r="BZ1762" s="103"/>
      <c r="CA1762" s="106"/>
      <c r="CB1762" s="107"/>
      <c r="CC1762" s="112"/>
      <c r="CD1762" s="106"/>
      <c r="CE1762" s="103"/>
      <c r="CF1762" s="113"/>
      <c r="CG1762" s="114"/>
    </row>
    <row r="1763" spans="1:85">
      <c r="A1763" s="53" t="str">
        <f t="shared" si="289"/>
        <v>--</v>
      </c>
      <c r="B1763" s="47" t="str">
        <f t="shared" si="290"/>
        <v>-</v>
      </c>
      <c r="C1763" s="153"/>
      <c r="D1763" s="49"/>
      <c r="E1763" s="50"/>
      <c r="F1763" s="51"/>
      <c r="G1763" s="59"/>
      <c r="H1763" s="51"/>
      <c r="I1763" s="59"/>
      <c r="J1763" s="60" t="str">
        <f>IF(ISBLANK(H1763),"",IFERROR(VLOOKUP(B1763,'Np PL4 Stock'!$A:$D,4,FALSE),""))</f>
        <v/>
      </c>
      <c r="K1763" s="61" t="str">
        <f>IF(ISBLANK(H1763),"",SUMIF('Np PL4 Stock'!$A:$A,B1763,'Np PL4 Stock'!$N:$N))</f>
        <v/>
      </c>
      <c r="L1763" s="62" t="str">
        <f>IF(ISBLANK(H1763),"",VLOOKUP(LEFT(B1763,5),Unit!A:B,2,FALSE))</f>
        <v/>
      </c>
      <c r="M1763" s="63" t="str">
        <f>IF(ISBLANK(H1763),"",IFERROR(VLOOKUP(B1763,'Np PL4 Stock'!$A:$T,20,FALSE),""))</f>
        <v/>
      </c>
      <c r="N1763" s="63" t="str">
        <f>IF(ISBLANK(H1763),"",IFERROR(VLOOKUP(B1763,'Np PL4 Stock'!$A:$U,21,FALSE),""))</f>
        <v/>
      </c>
      <c r="O1763" s="62" t="str">
        <f t="shared" si="283"/>
        <v/>
      </c>
      <c r="P1763" s="62" t="str">
        <f t="shared" si="281"/>
        <v/>
      </c>
      <c r="Q1763" s="67" t="str">
        <f t="shared" si="284"/>
        <v/>
      </c>
      <c r="R1763" s="67" t="str">
        <f t="shared" si="282"/>
        <v/>
      </c>
      <c r="S1763" s="59"/>
      <c r="T1763" s="147"/>
      <c r="U1763" s="147"/>
      <c r="V1763" s="59"/>
      <c r="W1763" s="59"/>
      <c r="X1763" s="59"/>
      <c r="Y1763" s="59"/>
      <c r="Z1763" s="59"/>
      <c r="AA1763" s="59"/>
      <c r="AB1763" s="59"/>
      <c r="AC1763" s="59"/>
      <c r="AD1763" s="59"/>
      <c r="AE1763" s="59"/>
      <c r="AF1763" s="73"/>
      <c r="AG1763" s="73"/>
      <c r="AH1763" s="73"/>
      <c r="AI1763" s="73"/>
      <c r="AJ1763" s="73"/>
      <c r="AK1763" s="73"/>
      <c r="AL1763" s="77" t="str">
        <f>IF(ISBLANK(S1763),"",IF(AJ1763="Fail","Fail",IF(E1763="PL4",IF(AND(T1763&gt;STD_01122025!$D$3,U1763&lt;STD_01122025!$D$4,OR(AF1763="ND",AF1763&lt;STD_01122025!$D$7),AH1763="ND"),"Pass","Fail"),IF(E1763="PL12",IF(AND(S1763&lt;STD_01122025!$F$2,T1763&gt;STD_01122025!$F$3,U1763&lt;STD_01122025!$F$4,V1763&gt;STD_01122025!$F$5,X1763&gt;STD_01122025!$F$6,OR(AF1763="ND",AF1763&lt;STD_01122025!$F$7),AH1763="ND"),"Pass","Fail"),IF(E1763="SuperPL",IF(AND(T1763&gt;STD_01122025!$H$3,U1763&lt;STD_01122025!$H$4,V1763&gt;STD_01122025!$H$5,X1763&gt;STD_01122025!$H$6,OR(AF1763="ND",AF1763&lt;STD_01122025!$H$7),AH1763="ND"),"Pass","Fail"),IF(E1763="Flight",IF(AND(T1763&gt;STD_01122025!$J$3,U1763&lt;STD_01122025!$J$4,X1763&gt;STD_01122025!$J$6,OR(AF1763="ND",AF1763&lt;STD_01122025!$J$7),AH1763="ND"),"Pass","Fail"),""))))))</f>
        <v/>
      </c>
      <c r="AM1763" s="62" t="str">
        <f>IF(ISBLANK(B1763),"",IFERROR(IF(VLOOKUP(B1763,'Np PL4 Stock'!$A:$J,10,FALSE)="Np4",D1763-VLOOKUP(B1763,'Np PL4 Stock'!$A:$E,5,FALSE),D1763-VLOOKUP(B1763,'Np PL4 Stock'!$A:$E,5,FALSE)-1),""))</f>
        <v/>
      </c>
      <c r="AN1763" s="147"/>
      <c r="AO1763" s="147"/>
      <c r="AP1763" s="59"/>
      <c r="AQ1763" s="59"/>
      <c r="AR1763" s="59"/>
      <c r="AS1763" s="59"/>
      <c r="AT1763" s="73"/>
      <c r="AU1763" s="73"/>
      <c r="AV1763" s="73"/>
      <c r="AW1763" s="73"/>
      <c r="AX1763" s="84"/>
      <c r="AY1763" s="59"/>
      <c r="AZ1763" s="59"/>
      <c r="BA1763" s="59"/>
      <c r="BB1763" s="59"/>
      <c r="BC1763" s="59"/>
      <c r="BD1763" s="59"/>
      <c r="BE1763" s="84"/>
      <c r="BF1763" s="84"/>
      <c r="BG1763" s="84"/>
      <c r="BH1763" s="84"/>
      <c r="BI1763" s="85"/>
      <c r="BJ1763" s="86"/>
      <c r="BK1763" s="86"/>
      <c r="BL1763" s="86"/>
      <c r="BM1763" s="86"/>
      <c r="BN1763" s="86"/>
      <c r="BO1763" s="59"/>
      <c r="BP1763" s="69"/>
      <c r="BQ1763" s="92">
        <v>0</v>
      </c>
      <c r="BR1763" s="93">
        <v>0</v>
      </c>
      <c r="BS1763" s="94" t="str">
        <f t="shared" si="285"/>
        <v/>
      </c>
      <c r="BT1763" s="95">
        <v>0</v>
      </c>
      <c r="BU1763" s="101" t="str">
        <f t="shared" si="286"/>
        <v/>
      </c>
      <c r="BV1763" s="102" t="str">
        <f t="shared" si="287"/>
        <v>-</v>
      </c>
      <c r="BW1763" s="103"/>
      <c r="BX1763" s="104" t="str">
        <f t="shared" si="288"/>
        <v>-</v>
      </c>
      <c r="BY1763" s="105"/>
      <c r="BZ1763" s="103"/>
      <c r="CA1763" s="106"/>
      <c r="CB1763" s="107"/>
      <c r="CC1763" s="112"/>
      <c r="CD1763" s="106"/>
      <c r="CE1763" s="103"/>
      <c r="CF1763" s="113"/>
      <c r="CG1763" s="114"/>
    </row>
    <row r="1764" spans="1:85">
      <c r="A1764" s="53" t="str">
        <f t="shared" si="289"/>
        <v>--</v>
      </c>
      <c r="B1764" s="47" t="str">
        <f t="shared" si="290"/>
        <v>-</v>
      </c>
      <c r="C1764" s="153"/>
      <c r="D1764" s="49"/>
      <c r="E1764" s="50"/>
      <c r="F1764" s="51"/>
      <c r="G1764" s="59"/>
      <c r="H1764" s="51"/>
      <c r="I1764" s="59"/>
      <c r="J1764" s="60" t="str">
        <f>IF(ISBLANK(H1764),"",IFERROR(VLOOKUP(B1764,'Np PL4 Stock'!$A:$D,4,FALSE),""))</f>
        <v/>
      </c>
      <c r="K1764" s="61" t="str">
        <f>IF(ISBLANK(H1764),"",SUMIF('Np PL4 Stock'!$A:$A,B1764,'Np PL4 Stock'!$N:$N))</f>
        <v/>
      </c>
      <c r="L1764" s="62" t="str">
        <f>IF(ISBLANK(H1764),"",VLOOKUP(LEFT(B1764,5),Unit!A:B,2,FALSE))</f>
        <v/>
      </c>
      <c r="M1764" s="63" t="str">
        <f>IF(ISBLANK(H1764),"",IFERROR(VLOOKUP(B1764,'Np PL4 Stock'!$A:$T,20,FALSE),""))</f>
        <v/>
      </c>
      <c r="N1764" s="63" t="str">
        <f>IF(ISBLANK(H1764),"",IFERROR(VLOOKUP(B1764,'Np PL4 Stock'!$A:$U,21,FALSE),""))</f>
        <v/>
      </c>
      <c r="O1764" s="62" t="str">
        <f t="shared" si="283"/>
        <v/>
      </c>
      <c r="P1764" s="62" t="str">
        <f t="shared" si="281"/>
        <v/>
      </c>
      <c r="Q1764" s="67" t="str">
        <f t="shared" si="284"/>
        <v/>
      </c>
      <c r="R1764" s="67" t="str">
        <f t="shared" si="282"/>
        <v/>
      </c>
      <c r="S1764" s="59"/>
      <c r="T1764" s="147"/>
      <c r="U1764" s="147"/>
      <c r="V1764" s="59"/>
      <c r="W1764" s="59"/>
      <c r="X1764" s="59"/>
      <c r="Y1764" s="59"/>
      <c r="Z1764" s="59"/>
      <c r="AA1764" s="59"/>
      <c r="AB1764" s="59"/>
      <c r="AC1764" s="59"/>
      <c r="AD1764" s="59"/>
      <c r="AE1764" s="59"/>
      <c r="AF1764" s="73"/>
      <c r="AG1764" s="73"/>
      <c r="AH1764" s="73"/>
      <c r="AI1764" s="73"/>
      <c r="AJ1764" s="73"/>
      <c r="AK1764" s="73"/>
      <c r="AL1764" s="77" t="str">
        <f>IF(ISBLANK(S1764),"",IF(AJ1764="Fail","Fail",IF(E1764="PL4",IF(AND(T1764&gt;STD_01122025!$D$3,U1764&lt;STD_01122025!$D$4,OR(AF1764="ND",AF1764&lt;STD_01122025!$D$7),AH1764="ND"),"Pass","Fail"),IF(E1764="PL12",IF(AND(S1764&lt;STD_01122025!$F$2,T1764&gt;STD_01122025!$F$3,U1764&lt;STD_01122025!$F$4,V1764&gt;STD_01122025!$F$5,X1764&gt;STD_01122025!$F$6,OR(AF1764="ND",AF1764&lt;STD_01122025!$F$7),AH1764="ND"),"Pass","Fail"),IF(E1764="SuperPL",IF(AND(T1764&gt;STD_01122025!$H$3,U1764&lt;STD_01122025!$H$4,V1764&gt;STD_01122025!$H$5,X1764&gt;STD_01122025!$H$6,OR(AF1764="ND",AF1764&lt;STD_01122025!$H$7),AH1764="ND"),"Pass","Fail"),IF(E1764="Flight",IF(AND(T1764&gt;STD_01122025!$J$3,U1764&lt;STD_01122025!$J$4,X1764&gt;STD_01122025!$J$6,OR(AF1764="ND",AF1764&lt;STD_01122025!$J$7),AH1764="ND"),"Pass","Fail"),""))))))</f>
        <v/>
      </c>
      <c r="AM1764" s="62" t="str">
        <f>IF(ISBLANK(B1764),"",IFERROR(IF(VLOOKUP(B1764,'Np PL4 Stock'!$A:$J,10,FALSE)="Np4",D1764-VLOOKUP(B1764,'Np PL4 Stock'!$A:$E,5,FALSE),D1764-VLOOKUP(B1764,'Np PL4 Stock'!$A:$E,5,FALSE)-1),""))</f>
        <v/>
      </c>
      <c r="AN1764" s="147"/>
      <c r="AO1764" s="147"/>
      <c r="AP1764" s="59"/>
      <c r="AQ1764" s="59"/>
      <c r="AR1764" s="59"/>
      <c r="AS1764" s="59"/>
      <c r="AT1764" s="73"/>
      <c r="AU1764" s="73"/>
      <c r="AV1764" s="73"/>
      <c r="AW1764" s="73"/>
      <c r="AX1764" s="84"/>
      <c r="AY1764" s="59"/>
      <c r="AZ1764" s="59"/>
      <c r="BA1764" s="59"/>
      <c r="BB1764" s="59"/>
      <c r="BC1764" s="59"/>
      <c r="BD1764" s="59"/>
      <c r="BE1764" s="84"/>
      <c r="BF1764" s="84"/>
      <c r="BG1764" s="84"/>
      <c r="BH1764" s="84"/>
      <c r="BI1764" s="85"/>
      <c r="BJ1764" s="86"/>
      <c r="BK1764" s="86"/>
      <c r="BL1764" s="86"/>
      <c r="BM1764" s="86"/>
      <c r="BN1764" s="86"/>
      <c r="BO1764" s="59"/>
      <c r="BP1764" s="69"/>
      <c r="BQ1764" s="92">
        <v>0</v>
      </c>
      <c r="BR1764" s="93">
        <v>0</v>
      </c>
      <c r="BS1764" s="94" t="str">
        <f t="shared" si="285"/>
        <v/>
      </c>
      <c r="BT1764" s="95">
        <v>0</v>
      </c>
      <c r="BU1764" s="101" t="str">
        <f t="shared" si="286"/>
        <v/>
      </c>
      <c r="BV1764" s="102" t="str">
        <f t="shared" si="287"/>
        <v>-</v>
      </c>
      <c r="BW1764" s="103"/>
      <c r="BX1764" s="104" t="str">
        <f t="shared" si="288"/>
        <v>-</v>
      </c>
      <c r="BY1764" s="105"/>
      <c r="BZ1764" s="103"/>
      <c r="CA1764" s="106"/>
      <c r="CB1764" s="107"/>
      <c r="CC1764" s="112"/>
      <c r="CD1764" s="106"/>
      <c r="CE1764" s="103"/>
      <c r="CF1764" s="113"/>
      <c r="CG1764" s="114"/>
    </row>
    <row r="1765" spans="1:85">
      <c r="A1765" s="53" t="str">
        <f t="shared" si="289"/>
        <v>--</v>
      </c>
      <c r="B1765" s="47" t="str">
        <f t="shared" si="290"/>
        <v>-</v>
      </c>
      <c r="C1765" s="153"/>
      <c r="D1765" s="49"/>
      <c r="E1765" s="50"/>
      <c r="F1765" s="51"/>
      <c r="G1765" s="59"/>
      <c r="H1765" s="51"/>
      <c r="I1765" s="59"/>
      <c r="J1765" s="60" t="str">
        <f>IF(ISBLANK(H1765),"",IFERROR(VLOOKUP(B1765,'Np PL4 Stock'!$A:$D,4,FALSE),""))</f>
        <v/>
      </c>
      <c r="K1765" s="61" t="str">
        <f>IF(ISBLANK(H1765),"",SUMIF('Np PL4 Stock'!$A:$A,B1765,'Np PL4 Stock'!$N:$N))</f>
        <v/>
      </c>
      <c r="L1765" s="62" t="str">
        <f>IF(ISBLANK(H1765),"",VLOOKUP(LEFT(B1765,5),Unit!A:B,2,FALSE))</f>
        <v/>
      </c>
      <c r="M1765" s="63" t="str">
        <f>IF(ISBLANK(H1765),"",IFERROR(VLOOKUP(B1765,'Np PL4 Stock'!$A:$T,20,FALSE),""))</f>
        <v/>
      </c>
      <c r="N1765" s="63" t="str">
        <f>IF(ISBLANK(H1765),"",IFERROR(VLOOKUP(B1765,'Np PL4 Stock'!$A:$U,21,FALSE),""))</f>
        <v/>
      </c>
      <c r="O1765" s="62" t="str">
        <f t="shared" si="283"/>
        <v/>
      </c>
      <c r="P1765" s="62" t="str">
        <f t="shared" si="281"/>
        <v/>
      </c>
      <c r="Q1765" s="67" t="str">
        <f t="shared" si="284"/>
        <v/>
      </c>
      <c r="R1765" s="67" t="str">
        <f t="shared" si="282"/>
        <v/>
      </c>
      <c r="S1765" s="59"/>
      <c r="T1765" s="147"/>
      <c r="U1765" s="147"/>
      <c r="V1765" s="59"/>
      <c r="W1765" s="59"/>
      <c r="X1765" s="59"/>
      <c r="Y1765" s="59"/>
      <c r="Z1765" s="59"/>
      <c r="AA1765" s="59"/>
      <c r="AB1765" s="59"/>
      <c r="AC1765" s="59"/>
      <c r="AD1765" s="59"/>
      <c r="AE1765" s="59"/>
      <c r="AF1765" s="73"/>
      <c r="AG1765" s="73"/>
      <c r="AH1765" s="73"/>
      <c r="AI1765" s="73"/>
      <c r="AJ1765" s="73"/>
      <c r="AK1765" s="73"/>
      <c r="AL1765" s="77" t="str">
        <f>IF(ISBLANK(S1765),"",IF(AJ1765="Fail","Fail",IF(E1765="PL4",IF(AND(T1765&gt;STD_01122025!$D$3,U1765&lt;STD_01122025!$D$4,OR(AF1765="ND",AF1765&lt;STD_01122025!$D$7),AH1765="ND"),"Pass","Fail"),IF(E1765="PL12",IF(AND(S1765&lt;STD_01122025!$F$2,T1765&gt;STD_01122025!$F$3,U1765&lt;STD_01122025!$F$4,V1765&gt;STD_01122025!$F$5,X1765&gt;STD_01122025!$F$6,OR(AF1765="ND",AF1765&lt;STD_01122025!$F$7),AH1765="ND"),"Pass","Fail"),IF(E1765="SuperPL",IF(AND(T1765&gt;STD_01122025!$H$3,U1765&lt;STD_01122025!$H$4,V1765&gt;STD_01122025!$H$5,X1765&gt;STD_01122025!$H$6,OR(AF1765="ND",AF1765&lt;STD_01122025!$H$7),AH1765="ND"),"Pass","Fail"),IF(E1765="Flight",IF(AND(T1765&gt;STD_01122025!$J$3,U1765&lt;STD_01122025!$J$4,X1765&gt;STD_01122025!$J$6,OR(AF1765="ND",AF1765&lt;STD_01122025!$J$7),AH1765="ND"),"Pass","Fail"),""))))))</f>
        <v/>
      </c>
      <c r="AM1765" s="62" t="str">
        <f>IF(ISBLANK(B1765),"",IFERROR(IF(VLOOKUP(B1765,'Np PL4 Stock'!$A:$J,10,FALSE)="Np4",D1765-VLOOKUP(B1765,'Np PL4 Stock'!$A:$E,5,FALSE),D1765-VLOOKUP(B1765,'Np PL4 Stock'!$A:$E,5,FALSE)-1),""))</f>
        <v/>
      </c>
      <c r="AN1765" s="147"/>
      <c r="AO1765" s="147"/>
      <c r="AP1765" s="59"/>
      <c r="AQ1765" s="59"/>
      <c r="AR1765" s="59"/>
      <c r="AS1765" s="59"/>
      <c r="AT1765" s="73"/>
      <c r="AU1765" s="73"/>
      <c r="AV1765" s="73"/>
      <c r="AW1765" s="73"/>
      <c r="AX1765" s="84"/>
      <c r="AY1765" s="59"/>
      <c r="AZ1765" s="59"/>
      <c r="BA1765" s="59"/>
      <c r="BB1765" s="59"/>
      <c r="BC1765" s="59"/>
      <c r="BD1765" s="59"/>
      <c r="BE1765" s="84"/>
      <c r="BF1765" s="84"/>
      <c r="BG1765" s="84"/>
      <c r="BH1765" s="84"/>
      <c r="BI1765" s="85"/>
      <c r="BJ1765" s="86"/>
      <c r="BK1765" s="86"/>
      <c r="BL1765" s="86"/>
      <c r="BM1765" s="86"/>
      <c r="BN1765" s="86"/>
      <c r="BO1765" s="59"/>
      <c r="BP1765" s="69"/>
      <c r="BQ1765" s="92">
        <v>0</v>
      </c>
      <c r="BR1765" s="93">
        <v>0</v>
      </c>
      <c r="BS1765" s="94" t="str">
        <f t="shared" si="285"/>
        <v/>
      </c>
      <c r="BT1765" s="95">
        <v>0</v>
      </c>
      <c r="BU1765" s="101" t="str">
        <f t="shared" si="286"/>
        <v/>
      </c>
      <c r="BV1765" s="102" t="str">
        <f t="shared" si="287"/>
        <v>-</v>
      </c>
      <c r="BW1765" s="103"/>
      <c r="BX1765" s="104" t="str">
        <f t="shared" si="288"/>
        <v>-</v>
      </c>
      <c r="BY1765" s="105"/>
      <c r="BZ1765" s="103"/>
      <c r="CA1765" s="106"/>
      <c r="CB1765" s="107"/>
      <c r="CC1765" s="112"/>
      <c r="CD1765" s="106"/>
      <c r="CE1765" s="103"/>
      <c r="CF1765" s="113"/>
      <c r="CG1765" s="114"/>
    </row>
    <row r="1766" spans="1:85">
      <c r="A1766" s="53" t="str">
        <f t="shared" si="289"/>
        <v>--</v>
      </c>
      <c r="B1766" s="47" t="str">
        <f t="shared" si="290"/>
        <v>-</v>
      </c>
      <c r="C1766" s="153"/>
      <c r="D1766" s="49"/>
      <c r="E1766" s="50"/>
      <c r="F1766" s="51"/>
      <c r="G1766" s="59"/>
      <c r="H1766" s="51"/>
      <c r="I1766" s="59"/>
      <c r="J1766" s="60" t="str">
        <f>IF(ISBLANK(H1766),"",IFERROR(VLOOKUP(B1766,'Np PL4 Stock'!$A:$D,4,FALSE),""))</f>
        <v/>
      </c>
      <c r="K1766" s="61" t="str">
        <f>IF(ISBLANK(H1766),"",SUMIF('Np PL4 Stock'!$A:$A,B1766,'Np PL4 Stock'!$N:$N))</f>
        <v/>
      </c>
      <c r="L1766" s="62" t="str">
        <f>IF(ISBLANK(H1766),"",VLOOKUP(LEFT(B1766,5),Unit!A:B,2,FALSE))</f>
        <v/>
      </c>
      <c r="M1766" s="63" t="str">
        <f>IF(ISBLANK(H1766),"",IFERROR(VLOOKUP(B1766,'Np PL4 Stock'!$A:$T,20,FALSE),""))</f>
        <v/>
      </c>
      <c r="N1766" s="63" t="str">
        <f>IF(ISBLANK(H1766),"",IFERROR(VLOOKUP(B1766,'Np PL4 Stock'!$A:$U,21,FALSE),""))</f>
        <v/>
      </c>
      <c r="O1766" s="62" t="str">
        <f t="shared" si="283"/>
        <v/>
      </c>
      <c r="P1766" s="62" t="str">
        <f t="shared" si="281"/>
        <v/>
      </c>
      <c r="Q1766" s="67" t="str">
        <f t="shared" si="284"/>
        <v/>
      </c>
      <c r="R1766" s="67" t="str">
        <f t="shared" si="282"/>
        <v/>
      </c>
      <c r="S1766" s="59"/>
      <c r="T1766" s="147"/>
      <c r="U1766" s="147"/>
      <c r="V1766" s="59"/>
      <c r="W1766" s="59"/>
      <c r="X1766" s="59"/>
      <c r="Y1766" s="59"/>
      <c r="Z1766" s="59"/>
      <c r="AA1766" s="59"/>
      <c r="AB1766" s="59"/>
      <c r="AC1766" s="59"/>
      <c r="AD1766" s="59"/>
      <c r="AE1766" s="59"/>
      <c r="AF1766" s="73"/>
      <c r="AG1766" s="73"/>
      <c r="AH1766" s="73"/>
      <c r="AI1766" s="73"/>
      <c r="AJ1766" s="73"/>
      <c r="AK1766" s="73"/>
      <c r="AL1766" s="77" t="str">
        <f>IF(ISBLANK(S1766),"",IF(AJ1766="Fail","Fail",IF(E1766="PL4",IF(AND(T1766&gt;STD_01122025!$D$3,U1766&lt;STD_01122025!$D$4,OR(AF1766="ND",AF1766&lt;STD_01122025!$D$7),AH1766="ND"),"Pass","Fail"),IF(E1766="PL12",IF(AND(S1766&lt;STD_01122025!$F$2,T1766&gt;STD_01122025!$F$3,U1766&lt;STD_01122025!$F$4,V1766&gt;STD_01122025!$F$5,X1766&gt;STD_01122025!$F$6,OR(AF1766="ND",AF1766&lt;STD_01122025!$F$7),AH1766="ND"),"Pass","Fail"),IF(E1766="SuperPL",IF(AND(T1766&gt;STD_01122025!$H$3,U1766&lt;STD_01122025!$H$4,V1766&gt;STD_01122025!$H$5,X1766&gt;STD_01122025!$H$6,OR(AF1766="ND",AF1766&lt;STD_01122025!$H$7),AH1766="ND"),"Pass","Fail"),IF(E1766="Flight",IF(AND(T1766&gt;STD_01122025!$J$3,U1766&lt;STD_01122025!$J$4,X1766&gt;STD_01122025!$J$6,OR(AF1766="ND",AF1766&lt;STD_01122025!$J$7),AH1766="ND"),"Pass","Fail"),""))))))</f>
        <v/>
      </c>
      <c r="AM1766" s="62" t="str">
        <f>IF(ISBLANK(B1766),"",IFERROR(IF(VLOOKUP(B1766,'Np PL4 Stock'!$A:$J,10,FALSE)="Np4",D1766-VLOOKUP(B1766,'Np PL4 Stock'!$A:$E,5,FALSE),D1766-VLOOKUP(B1766,'Np PL4 Stock'!$A:$E,5,FALSE)-1),""))</f>
        <v/>
      </c>
      <c r="AN1766" s="147"/>
      <c r="AO1766" s="147"/>
      <c r="AP1766" s="59"/>
      <c r="AQ1766" s="59"/>
      <c r="AR1766" s="59"/>
      <c r="AS1766" s="59"/>
      <c r="AT1766" s="73"/>
      <c r="AU1766" s="73"/>
      <c r="AV1766" s="73"/>
      <c r="AW1766" s="73"/>
      <c r="AX1766" s="84"/>
      <c r="AY1766" s="59"/>
      <c r="AZ1766" s="59"/>
      <c r="BA1766" s="59"/>
      <c r="BB1766" s="59"/>
      <c r="BC1766" s="59"/>
      <c r="BD1766" s="59"/>
      <c r="BE1766" s="84"/>
      <c r="BF1766" s="84"/>
      <c r="BG1766" s="84"/>
      <c r="BH1766" s="84"/>
      <c r="BI1766" s="85"/>
      <c r="BJ1766" s="86"/>
      <c r="BK1766" s="86"/>
      <c r="BL1766" s="86"/>
      <c r="BM1766" s="86"/>
      <c r="BN1766" s="86"/>
      <c r="BO1766" s="59"/>
      <c r="BP1766" s="69"/>
      <c r="BQ1766" s="92">
        <v>0</v>
      </c>
      <c r="BR1766" s="93">
        <v>0</v>
      </c>
      <c r="BS1766" s="94" t="str">
        <f t="shared" si="285"/>
        <v/>
      </c>
      <c r="BT1766" s="95">
        <v>0</v>
      </c>
      <c r="BU1766" s="101" t="str">
        <f t="shared" si="286"/>
        <v/>
      </c>
      <c r="BV1766" s="102" t="str">
        <f t="shared" si="287"/>
        <v>-</v>
      </c>
      <c r="BW1766" s="103"/>
      <c r="BX1766" s="104" t="str">
        <f t="shared" si="288"/>
        <v>-</v>
      </c>
      <c r="BY1766" s="105"/>
      <c r="BZ1766" s="103"/>
      <c r="CA1766" s="106"/>
      <c r="CB1766" s="107"/>
      <c r="CC1766" s="112"/>
      <c r="CD1766" s="106"/>
      <c r="CE1766" s="103"/>
      <c r="CF1766" s="113"/>
      <c r="CG1766" s="114"/>
    </row>
    <row r="1767" spans="1:85">
      <c r="A1767" s="53" t="str">
        <f t="shared" si="289"/>
        <v>--</v>
      </c>
      <c r="B1767" s="47" t="str">
        <f t="shared" si="290"/>
        <v>-</v>
      </c>
      <c r="C1767" s="153"/>
      <c r="D1767" s="49"/>
      <c r="E1767" s="50"/>
      <c r="F1767" s="51"/>
      <c r="G1767" s="59"/>
      <c r="H1767" s="51"/>
      <c r="I1767" s="59"/>
      <c r="J1767" s="60" t="str">
        <f>IF(ISBLANK(H1767),"",IFERROR(VLOOKUP(B1767,'Np PL4 Stock'!$A:$D,4,FALSE),""))</f>
        <v/>
      </c>
      <c r="K1767" s="61" t="str">
        <f>IF(ISBLANK(H1767),"",SUMIF('Np PL4 Stock'!$A:$A,B1767,'Np PL4 Stock'!$N:$N))</f>
        <v/>
      </c>
      <c r="L1767" s="62" t="str">
        <f>IF(ISBLANK(H1767),"",VLOOKUP(LEFT(B1767,5),Unit!A:B,2,FALSE))</f>
        <v/>
      </c>
      <c r="M1767" s="63" t="str">
        <f>IF(ISBLANK(H1767),"",IFERROR(VLOOKUP(B1767,'Np PL4 Stock'!$A:$T,20,FALSE),""))</f>
        <v/>
      </c>
      <c r="N1767" s="63" t="str">
        <f>IF(ISBLANK(H1767),"",IFERROR(VLOOKUP(B1767,'Np PL4 Stock'!$A:$U,21,FALSE),""))</f>
        <v/>
      </c>
      <c r="O1767" s="62" t="str">
        <f t="shared" si="283"/>
        <v/>
      </c>
      <c r="P1767" s="62" t="str">
        <f t="shared" si="281"/>
        <v/>
      </c>
      <c r="Q1767" s="67" t="str">
        <f t="shared" si="284"/>
        <v/>
      </c>
      <c r="R1767" s="67" t="str">
        <f t="shared" si="282"/>
        <v/>
      </c>
      <c r="S1767" s="59"/>
      <c r="T1767" s="147"/>
      <c r="U1767" s="147"/>
      <c r="V1767" s="59"/>
      <c r="W1767" s="59"/>
      <c r="X1767" s="59"/>
      <c r="Y1767" s="59"/>
      <c r="Z1767" s="59"/>
      <c r="AA1767" s="59"/>
      <c r="AB1767" s="59"/>
      <c r="AC1767" s="59"/>
      <c r="AD1767" s="59"/>
      <c r="AE1767" s="59"/>
      <c r="AF1767" s="73"/>
      <c r="AG1767" s="73"/>
      <c r="AH1767" s="73"/>
      <c r="AI1767" s="73"/>
      <c r="AJ1767" s="73"/>
      <c r="AK1767" s="73"/>
      <c r="AL1767" s="77" t="str">
        <f>IF(ISBLANK(S1767),"",IF(AJ1767="Fail","Fail",IF(E1767="PL4",IF(AND(T1767&gt;STD_01122025!$D$3,U1767&lt;STD_01122025!$D$4,OR(AF1767="ND",AF1767&lt;STD_01122025!$D$7),AH1767="ND"),"Pass","Fail"),IF(E1767="PL12",IF(AND(S1767&lt;STD_01122025!$F$2,T1767&gt;STD_01122025!$F$3,U1767&lt;STD_01122025!$F$4,V1767&gt;STD_01122025!$F$5,X1767&gt;STD_01122025!$F$6,OR(AF1767="ND",AF1767&lt;STD_01122025!$F$7),AH1767="ND"),"Pass","Fail"),IF(E1767="SuperPL",IF(AND(T1767&gt;STD_01122025!$H$3,U1767&lt;STD_01122025!$H$4,V1767&gt;STD_01122025!$H$5,X1767&gt;STD_01122025!$H$6,OR(AF1767="ND",AF1767&lt;STD_01122025!$H$7),AH1767="ND"),"Pass","Fail"),IF(E1767="Flight",IF(AND(T1767&gt;STD_01122025!$J$3,U1767&lt;STD_01122025!$J$4,X1767&gt;STD_01122025!$J$6,OR(AF1767="ND",AF1767&lt;STD_01122025!$J$7),AH1767="ND"),"Pass","Fail"),""))))))</f>
        <v/>
      </c>
      <c r="AM1767" s="62" t="str">
        <f>IF(ISBLANK(B1767),"",IFERROR(IF(VLOOKUP(B1767,'Np PL4 Stock'!$A:$J,10,FALSE)="Np4",D1767-VLOOKUP(B1767,'Np PL4 Stock'!$A:$E,5,FALSE),D1767-VLOOKUP(B1767,'Np PL4 Stock'!$A:$E,5,FALSE)-1),""))</f>
        <v/>
      </c>
      <c r="AN1767" s="147"/>
      <c r="AO1767" s="147"/>
      <c r="AP1767" s="59"/>
      <c r="AQ1767" s="59"/>
      <c r="AR1767" s="59"/>
      <c r="AS1767" s="59"/>
      <c r="AT1767" s="73"/>
      <c r="AU1767" s="73"/>
      <c r="AV1767" s="73"/>
      <c r="AW1767" s="73"/>
      <c r="AX1767" s="84"/>
      <c r="AY1767" s="59"/>
      <c r="AZ1767" s="59"/>
      <c r="BA1767" s="59"/>
      <c r="BB1767" s="59"/>
      <c r="BC1767" s="59"/>
      <c r="BD1767" s="59"/>
      <c r="BE1767" s="84"/>
      <c r="BF1767" s="84"/>
      <c r="BG1767" s="84"/>
      <c r="BH1767" s="84"/>
      <c r="BI1767" s="85"/>
      <c r="BJ1767" s="86"/>
      <c r="BK1767" s="86"/>
      <c r="BL1767" s="86"/>
      <c r="BM1767" s="86"/>
      <c r="BN1767" s="86"/>
      <c r="BO1767" s="59"/>
      <c r="BP1767" s="69"/>
      <c r="BQ1767" s="92">
        <v>0</v>
      </c>
      <c r="BR1767" s="93">
        <v>0</v>
      </c>
      <c r="BS1767" s="94" t="str">
        <f t="shared" si="285"/>
        <v/>
      </c>
      <c r="BT1767" s="95">
        <v>0</v>
      </c>
      <c r="BU1767" s="101" t="str">
        <f t="shared" si="286"/>
        <v/>
      </c>
      <c r="BV1767" s="102" t="str">
        <f t="shared" si="287"/>
        <v>-</v>
      </c>
      <c r="BW1767" s="103"/>
      <c r="BX1767" s="104" t="str">
        <f t="shared" si="288"/>
        <v>-</v>
      </c>
      <c r="BY1767" s="105"/>
      <c r="BZ1767" s="103"/>
      <c r="CA1767" s="106"/>
      <c r="CB1767" s="107"/>
      <c r="CC1767" s="112"/>
      <c r="CD1767" s="106"/>
      <c r="CE1767" s="103"/>
      <c r="CF1767" s="113"/>
      <c r="CG1767" s="114"/>
    </row>
    <row r="1768" spans="1:85">
      <c r="A1768" s="53" t="str">
        <f t="shared" si="289"/>
        <v>--</v>
      </c>
      <c r="B1768" s="47" t="str">
        <f t="shared" si="290"/>
        <v>-</v>
      </c>
      <c r="C1768" s="153"/>
      <c r="D1768" s="49"/>
      <c r="E1768" s="50"/>
      <c r="F1768" s="51"/>
      <c r="G1768" s="59"/>
      <c r="H1768" s="51"/>
      <c r="I1768" s="59"/>
      <c r="J1768" s="60" t="str">
        <f>IF(ISBLANK(H1768),"",IFERROR(VLOOKUP(B1768,'Np PL4 Stock'!$A:$D,4,FALSE),""))</f>
        <v/>
      </c>
      <c r="K1768" s="61" t="str">
        <f>IF(ISBLANK(H1768),"",SUMIF('Np PL4 Stock'!$A:$A,B1768,'Np PL4 Stock'!$N:$N))</f>
        <v/>
      </c>
      <c r="L1768" s="62" t="str">
        <f>IF(ISBLANK(H1768),"",VLOOKUP(LEFT(B1768,5),Unit!A:B,2,FALSE))</f>
        <v/>
      </c>
      <c r="M1768" s="63" t="str">
        <f>IF(ISBLANK(H1768),"",IFERROR(VLOOKUP(B1768,'Np PL4 Stock'!$A:$T,20,FALSE),""))</f>
        <v/>
      </c>
      <c r="N1768" s="63" t="str">
        <f>IF(ISBLANK(H1768),"",IFERROR(VLOOKUP(B1768,'Np PL4 Stock'!$A:$U,21,FALSE),""))</f>
        <v/>
      </c>
      <c r="O1768" s="62" t="str">
        <f t="shared" si="283"/>
        <v/>
      </c>
      <c r="P1768" s="62" t="str">
        <f t="shared" si="281"/>
        <v/>
      </c>
      <c r="Q1768" s="67" t="str">
        <f t="shared" si="284"/>
        <v/>
      </c>
      <c r="R1768" s="67" t="str">
        <f t="shared" si="282"/>
        <v/>
      </c>
      <c r="S1768" s="59"/>
      <c r="T1768" s="147"/>
      <c r="U1768" s="147"/>
      <c r="V1768" s="59"/>
      <c r="W1768" s="59"/>
      <c r="X1768" s="59"/>
      <c r="Y1768" s="59"/>
      <c r="Z1768" s="59"/>
      <c r="AA1768" s="59"/>
      <c r="AB1768" s="59"/>
      <c r="AC1768" s="59"/>
      <c r="AD1768" s="59"/>
      <c r="AE1768" s="59"/>
      <c r="AF1768" s="73"/>
      <c r="AG1768" s="73"/>
      <c r="AH1768" s="73"/>
      <c r="AI1768" s="73"/>
      <c r="AJ1768" s="73"/>
      <c r="AK1768" s="73"/>
      <c r="AL1768" s="77" t="str">
        <f>IF(ISBLANK(S1768),"",IF(AJ1768="Fail","Fail",IF(E1768="PL4",IF(AND(T1768&gt;STD_01122025!$D$3,U1768&lt;STD_01122025!$D$4,OR(AF1768="ND",AF1768&lt;STD_01122025!$D$7),AH1768="ND"),"Pass","Fail"),IF(E1768="PL12",IF(AND(S1768&lt;STD_01122025!$F$2,T1768&gt;STD_01122025!$F$3,U1768&lt;STD_01122025!$F$4,V1768&gt;STD_01122025!$F$5,X1768&gt;STD_01122025!$F$6,OR(AF1768="ND",AF1768&lt;STD_01122025!$F$7),AH1768="ND"),"Pass","Fail"),IF(E1768="SuperPL",IF(AND(T1768&gt;STD_01122025!$H$3,U1768&lt;STD_01122025!$H$4,V1768&gt;STD_01122025!$H$5,X1768&gt;STD_01122025!$H$6,OR(AF1768="ND",AF1768&lt;STD_01122025!$H$7),AH1768="ND"),"Pass","Fail"),IF(E1768="Flight",IF(AND(T1768&gt;STD_01122025!$J$3,U1768&lt;STD_01122025!$J$4,X1768&gt;STD_01122025!$J$6,OR(AF1768="ND",AF1768&lt;STD_01122025!$J$7),AH1768="ND"),"Pass","Fail"),""))))))</f>
        <v/>
      </c>
      <c r="AM1768" s="62" t="str">
        <f>IF(ISBLANK(B1768),"",IFERROR(IF(VLOOKUP(B1768,'Np PL4 Stock'!$A:$J,10,FALSE)="Np4",D1768-VLOOKUP(B1768,'Np PL4 Stock'!$A:$E,5,FALSE),D1768-VLOOKUP(B1768,'Np PL4 Stock'!$A:$E,5,FALSE)-1),""))</f>
        <v/>
      </c>
      <c r="AN1768" s="147"/>
      <c r="AO1768" s="147"/>
      <c r="AP1768" s="59"/>
      <c r="AQ1768" s="59"/>
      <c r="AR1768" s="59"/>
      <c r="AS1768" s="59"/>
      <c r="AT1768" s="73"/>
      <c r="AU1768" s="73"/>
      <c r="AV1768" s="73"/>
      <c r="AW1768" s="73"/>
      <c r="AX1768" s="84"/>
      <c r="AY1768" s="59"/>
      <c r="AZ1768" s="59"/>
      <c r="BA1768" s="59"/>
      <c r="BB1768" s="59"/>
      <c r="BC1768" s="59"/>
      <c r="BD1768" s="59"/>
      <c r="BE1768" s="84"/>
      <c r="BF1768" s="84"/>
      <c r="BG1768" s="84"/>
      <c r="BH1768" s="84"/>
      <c r="BI1768" s="85"/>
      <c r="BJ1768" s="86"/>
      <c r="BK1768" s="86"/>
      <c r="BL1768" s="86"/>
      <c r="BM1768" s="86"/>
      <c r="BN1768" s="86"/>
      <c r="BO1768" s="59"/>
      <c r="BP1768" s="69"/>
      <c r="BQ1768" s="92">
        <v>0</v>
      </c>
      <c r="BR1768" s="93">
        <v>0</v>
      </c>
      <c r="BS1768" s="94" t="str">
        <f t="shared" si="285"/>
        <v/>
      </c>
      <c r="BT1768" s="95">
        <v>0</v>
      </c>
      <c r="BU1768" s="101" t="str">
        <f t="shared" si="286"/>
        <v/>
      </c>
      <c r="BV1768" s="102" t="str">
        <f t="shared" si="287"/>
        <v>-</v>
      </c>
      <c r="BW1768" s="103"/>
      <c r="BX1768" s="104" t="str">
        <f t="shared" si="288"/>
        <v>-</v>
      </c>
      <c r="BY1768" s="105"/>
      <c r="BZ1768" s="103"/>
      <c r="CA1768" s="106"/>
      <c r="CB1768" s="107"/>
      <c r="CC1768" s="112"/>
      <c r="CD1768" s="106"/>
      <c r="CE1768" s="103"/>
      <c r="CF1768" s="113"/>
      <c r="CG1768" s="114"/>
    </row>
    <row r="1769" spans="1:85">
      <c r="A1769" s="53" t="str">
        <f t="shared" si="289"/>
        <v>--</v>
      </c>
      <c r="B1769" s="47" t="str">
        <f t="shared" si="290"/>
        <v>-</v>
      </c>
      <c r="C1769" s="153"/>
      <c r="D1769" s="49"/>
      <c r="E1769" s="50"/>
      <c r="F1769" s="51"/>
      <c r="G1769" s="59"/>
      <c r="H1769" s="51"/>
      <c r="I1769" s="59"/>
      <c r="J1769" s="60" t="str">
        <f>IF(ISBLANK(H1769),"",IFERROR(VLOOKUP(B1769,'Np PL4 Stock'!$A:$D,4,FALSE),""))</f>
        <v/>
      </c>
      <c r="K1769" s="61" t="str">
        <f>IF(ISBLANK(H1769),"",SUMIF('Np PL4 Stock'!$A:$A,B1769,'Np PL4 Stock'!$N:$N))</f>
        <v/>
      </c>
      <c r="L1769" s="62" t="str">
        <f>IF(ISBLANK(H1769),"",VLOOKUP(LEFT(B1769,5),Unit!A:B,2,FALSE))</f>
        <v/>
      </c>
      <c r="M1769" s="63" t="str">
        <f>IF(ISBLANK(H1769),"",IFERROR(VLOOKUP(B1769,'Np PL4 Stock'!$A:$T,20,FALSE),""))</f>
        <v/>
      </c>
      <c r="N1769" s="63" t="str">
        <f>IF(ISBLANK(H1769),"",IFERROR(VLOOKUP(B1769,'Np PL4 Stock'!$A:$U,21,FALSE),""))</f>
        <v/>
      </c>
      <c r="O1769" s="62" t="str">
        <f t="shared" si="283"/>
        <v/>
      </c>
      <c r="P1769" s="62" t="str">
        <f t="shared" si="281"/>
        <v/>
      </c>
      <c r="Q1769" s="67" t="str">
        <f t="shared" si="284"/>
        <v/>
      </c>
      <c r="R1769" s="67" t="str">
        <f t="shared" si="282"/>
        <v/>
      </c>
      <c r="S1769" s="59"/>
      <c r="T1769" s="147"/>
      <c r="U1769" s="147"/>
      <c r="V1769" s="59"/>
      <c r="W1769" s="59"/>
      <c r="X1769" s="59"/>
      <c r="Y1769" s="59"/>
      <c r="Z1769" s="59"/>
      <c r="AA1769" s="59"/>
      <c r="AB1769" s="59"/>
      <c r="AC1769" s="59"/>
      <c r="AD1769" s="59"/>
      <c r="AE1769" s="59"/>
      <c r="AF1769" s="73"/>
      <c r="AG1769" s="73"/>
      <c r="AH1769" s="73"/>
      <c r="AI1769" s="73"/>
      <c r="AJ1769" s="73"/>
      <c r="AK1769" s="73"/>
      <c r="AL1769" s="77" t="str">
        <f>IF(ISBLANK(S1769),"",IF(AJ1769="Fail","Fail",IF(E1769="PL4",IF(AND(T1769&gt;STD_01122025!$D$3,U1769&lt;STD_01122025!$D$4,OR(AF1769="ND",AF1769&lt;STD_01122025!$D$7),AH1769="ND"),"Pass","Fail"),IF(E1769="PL12",IF(AND(S1769&lt;STD_01122025!$F$2,T1769&gt;STD_01122025!$F$3,U1769&lt;STD_01122025!$F$4,V1769&gt;STD_01122025!$F$5,X1769&gt;STD_01122025!$F$6,OR(AF1769="ND",AF1769&lt;STD_01122025!$F$7),AH1769="ND"),"Pass","Fail"),IF(E1769="SuperPL",IF(AND(T1769&gt;STD_01122025!$H$3,U1769&lt;STD_01122025!$H$4,V1769&gt;STD_01122025!$H$5,X1769&gt;STD_01122025!$H$6,OR(AF1769="ND",AF1769&lt;STD_01122025!$H$7),AH1769="ND"),"Pass","Fail"),IF(E1769="Flight",IF(AND(T1769&gt;STD_01122025!$J$3,U1769&lt;STD_01122025!$J$4,X1769&gt;STD_01122025!$J$6,OR(AF1769="ND",AF1769&lt;STD_01122025!$J$7),AH1769="ND"),"Pass","Fail"),""))))))</f>
        <v/>
      </c>
      <c r="AM1769" s="62" t="str">
        <f>IF(ISBLANK(B1769),"",IFERROR(IF(VLOOKUP(B1769,'Np PL4 Stock'!$A:$J,10,FALSE)="Np4",D1769-VLOOKUP(B1769,'Np PL4 Stock'!$A:$E,5,FALSE),D1769-VLOOKUP(B1769,'Np PL4 Stock'!$A:$E,5,FALSE)-1),""))</f>
        <v/>
      </c>
      <c r="AN1769" s="147"/>
      <c r="AO1769" s="147"/>
      <c r="AP1769" s="59"/>
      <c r="AQ1769" s="59"/>
      <c r="AR1769" s="59"/>
      <c r="AS1769" s="59"/>
      <c r="AT1769" s="73"/>
      <c r="AU1769" s="73"/>
      <c r="AV1769" s="73"/>
      <c r="AW1769" s="73"/>
      <c r="AX1769" s="84"/>
      <c r="AY1769" s="59"/>
      <c r="AZ1769" s="59"/>
      <c r="BA1769" s="59"/>
      <c r="BB1769" s="59"/>
      <c r="BC1769" s="59"/>
      <c r="BD1769" s="59"/>
      <c r="BE1769" s="84"/>
      <c r="BF1769" s="84"/>
      <c r="BG1769" s="84"/>
      <c r="BH1769" s="84"/>
      <c r="BI1769" s="85"/>
      <c r="BJ1769" s="86"/>
      <c r="BK1769" s="86"/>
      <c r="BL1769" s="86"/>
      <c r="BM1769" s="86"/>
      <c r="BN1769" s="86"/>
      <c r="BO1769" s="59"/>
      <c r="BP1769" s="69"/>
      <c r="BQ1769" s="92">
        <v>0</v>
      </c>
      <c r="BR1769" s="93">
        <v>0</v>
      </c>
      <c r="BS1769" s="94" t="str">
        <f t="shared" si="285"/>
        <v/>
      </c>
      <c r="BT1769" s="95">
        <v>0</v>
      </c>
      <c r="BU1769" s="101" t="str">
        <f t="shared" si="286"/>
        <v/>
      </c>
      <c r="BV1769" s="102" t="str">
        <f t="shared" si="287"/>
        <v>-</v>
      </c>
      <c r="BW1769" s="103"/>
      <c r="BX1769" s="104" t="str">
        <f t="shared" si="288"/>
        <v>-</v>
      </c>
      <c r="BY1769" s="105"/>
      <c r="BZ1769" s="103"/>
      <c r="CA1769" s="106"/>
      <c r="CB1769" s="107"/>
      <c r="CC1769" s="112"/>
      <c r="CD1769" s="106"/>
      <c r="CE1769" s="103"/>
      <c r="CF1769" s="113"/>
      <c r="CG1769" s="114"/>
    </row>
    <row r="1770" spans="1:85">
      <c r="A1770" s="53" t="str">
        <f t="shared" si="289"/>
        <v>--</v>
      </c>
      <c r="B1770" s="47" t="str">
        <f t="shared" si="290"/>
        <v>-</v>
      </c>
      <c r="C1770" s="153"/>
      <c r="D1770" s="49"/>
      <c r="E1770" s="50"/>
      <c r="F1770" s="51"/>
      <c r="G1770" s="59"/>
      <c r="H1770" s="51"/>
      <c r="I1770" s="59"/>
      <c r="J1770" s="60" t="str">
        <f>IF(ISBLANK(H1770),"",IFERROR(VLOOKUP(B1770,'Np PL4 Stock'!$A:$D,4,FALSE),""))</f>
        <v/>
      </c>
      <c r="K1770" s="61" t="str">
        <f>IF(ISBLANK(H1770),"",SUMIF('Np PL4 Stock'!$A:$A,B1770,'Np PL4 Stock'!$N:$N))</f>
        <v/>
      </c>
      <c r="L1770" s="62" t="str">
        <f>IF(ISBLANK(H1770),"",VLOOKUP(LEFT(B1770,5),Unit!A:B,2,FALSE))</f>
        <v/>
      </c>
      <c r="M1770" s="63" t="str">
        <f>IF(ISBLANK(H1770),"",IFERROR(VLOOKUP(B1770,'Np PL4 Stock'!$A:$T,20,FALSE),""))</f>
        <v/>
      </c>
      <c r="N1770" s="63" t="str">
        <f>IF(ISBLANK(H1770),"",IFERROR(VLOOKUP(B1770,'Np PL4 Stock'!$A:$U,21,FALSE),""))</f>
        <v/>
      </c>
      <c r="O1770" s="62" t="str">
        <f t="shared" si="283"/>
        <v/>
      </c>
      <c r="P1770" s="62" t="str">
        <f t="shared" si="281"/>
        <v/>
      </c>
      <c r="Q1770" s="67" t="str">
        <f t="shared" si="284"/>
        <v/>
      </c>
      <c r="R1770" s="67" t="str">
        <f t="shared" si="282"/>
        <v/>
      </c>
      <c r="S1770" s="59"/>
      <c r="T1770" s="147"/>
      <c r="U1770" s="147"/>
      <c r="V1770" s="59"/>
      <c r="W1770" s="59"/>
      <c r="X1770" s="59"/>
      <c r="Y1770" s="59"/>
      <c r="Z1770" s="59"/>
      <c r="AA1770" s="59"/>
      <c r="AB1770" s="59"/>
      <c r="AC1770" s="59"/>
      <c r="AD1770" s="59"/>
      <c r="AE1770" s="59"/>
      <c r="AF1770" s="73"/>
      <c r="AG1770" s="73"/>
      <c r="AH1770" s="73"/>
      <c r="AI1770" s="73"/>
      <c r="AJ1770" s="73"/>
      <c r="AK1770" s="73"/>
      <c r="AL1770" s="77" t="str">
        <f>IF(ISBLANK(S1770),"",IF(AJ1770="Fail","Fail",IF(E1770="PL4",IF(AND(T1770&gt;STD_01122025!$D$3,U1770&lt;STD_01122025!$D$4,OR(AF1770="ND",AF1770&lt;STD_01122025!$D$7),AH1770="ND"),"Pass","Fail"),IF(E1770="PL12",IF(AND(S1770&lt;STD_01122025!$F$2,T1770&gt;STD_01122025!$F$3,U1770&lt;STD_01122025!$F$4,V1770&gt;STD_01122025!$F$5,X1770&gt;STD_01122025!$F$6,OR(AF1770="ND",AF1770&lt;STD_01122025!$F$7),AH1770="ND"),"Pass","Fail"),IF(E1770="SuperPL",IF(AND(T1770&gt;STD_01122025!$H$3,U1770&lt;STD_01122025!$H$4,V1770&gt;STD_01122025!$H$5,X1770&gt;STD_01122025!$H$6,OR(AF1770="ND",AF1770&lt;STD_01122025!$H$7),AH1770="ND"),"Pass","Fail"),IF(E1770="Flight",IF(AND(T1770&gt;STD_01122025!$J$3,U1770&lt;STD_01122025!$J$4,X1770&gt;STD_01122025!$J$6,OR(AF1770="ND",AF1770&lt;STD_01122025!$J$7),AH1770="ND"),"Pass","Fail"),""))))))</f>
        <v/>
      </c>
      <c r="AM1770" s="62" t="str">
        <f>IF(ISBLANK(B1770),"",IFERROR(IF(VLOOKUP(B1770,'Np PL4 Stock'!$A:$J,10,FALSE)="Np4",D1770-VLOOKUP(B1770,'Np PL4 Stock'!$A:$E,5,FALSE),D1770-VLOOKUP(B1770,'Np PL4 Stock'!$A:$E,5,FALSE)-1),""))</f>
        <v/>
      </c>
      <c r="AN1770" s="147"/>
      <c r="AO1770" s="147"/>
      <c r="AP1770" s="59"/>
      <c r="AQ1770" s="59"/>
      <c r="AR1770" s="59"/>
      <c r="AS1770" s="59"/>
      <c r="AT1770" s="73"/>
      <c r="AU1770" s="73"/>
      <c r="AV1770" s="73"/>
      <c r="AW1770" s="73"/>
      <c r="AX1770" s="84"/>
      <c r="AY1770" s="59"/>
      <c r="AZ1770" s="59"/>
      <c r="BA1770" s="59"/>
      <c r="BB1770" s="59"/>
      <c r="BC1770" s="59"/>
      <c r="BD1770" s="59"/>
      <c r="BE1770" s="84"/>
      <c r="BF1770" s="84"/>
      <c r="BG1770" s="84"/>
      <c r="BH1770" s="84"/>
      <c r="BI1770" s="85"/>
      <c r="BJ1770" s="86"/>
      <c r="BK1770" s="86"/>
      <c r="BL1770" s="86"/>
      <c r="BM1770" s="86"/>
      <c r="BN1770" s="86"/>
      <c r="BO1770" s="59"/>
      <c r="BP1770" s="69"/>
      <c r="BQ1770" s="92">
        <v>0</v>
      </c>
      <c r="BR1770" s="93">
        <v>0</v>
      </c>
      <c r="BS1770" s="94" t="str">
        <f t="shared" si="285"/>
        <v/>
      </c>
      <c r="BT1770" s="95">
        <v>0</v>
      </c>
      <c r="BU1770" s="101" t="str">
        <f t="shared" si="286"/>
        <v/>
      </c>
      <c r="BV1770" s="102" t="str">
        <f t="shared" si="287"/>
        <v>-</v>
      </c>
      <c r="BW1770" s="103"/>
      <c r="BX1770" s="104" t="str">
        <f t="shared" si="288"/>
        <v>-</v>
      </c>
      <c r="BY1770" s="105"/>
      <c r="BZ1770" s="103"/>
      <c r="CA1770" s="106"/>
      <c r="CB1770" s="107"/>
      <c r="CC1770" s="112"/>
      <c r="CD1770" s="106"/>
      <c r="CE1770" s="103"/>
      <c r="CF1770" s="113"/>
      <c r="CG1770" s="114"/>
    </row>
    <row r="1771" spans="1:85">
      <c r="A1771" s="53" t="str">
        <f t="shared" si="289"/>
        <v>--</v>
      </c>
      <c r="B1771" s="47" t="str">
        <f t="shared" si="290"/>
        <v>-</v>
      </c>
      <c r="C1771" s="153"/>
      <c r="D1771" s="49"/>
      <c r="E1771" s="50"/>
      <c r="F1771" s="51"/>
      <c r="G1771" s="59"/>
      <c r="H1771" s="51"/>
      <c r="I1771" s="59"/>
      <c r="J1771" s="60" t="str">
        <f>IF(ISBLANK(H1771),"",IFERROR(VLOOKUP(B1771,'Np PL4 Stock'!$A:$D,4,FALSE),""))</f>
        <v/>
      </c>
      <c r="K1771" s="61" t="str">
        <f>IF(ISBLANK(H1771),"",SUMIF('Np PL4 Stock'!$A:$A,B1771,'Np PL4 Stock'!$N:$N))</f>
        <v/>
      </c>
      <c r="L1771" s="62" t="str">
        <f>IF(ISBLANK(H1771),"",VLOOKUP(LEFT(B1771,5),Unit!A:B,2,FALSE))</f>
        <v/>
      </c>
      <c r="M1771" s="63" t="str">
        <f>IF(ISBLANK(H1771),"",IFERROR(VLOOKUP(B1771,'Np PL4 Stock'!$A:$T,20,FALSE),""))</f>
        <v/>
      </c>
      <c r="N1771" s="63" t="str">
        <f>IF(ISBLANK(H1771),"",IFERROR(VLOOKUP(B1771,'Np PL4 Stock'!$A:$U,21,FALSE),""))</f>
        <v/>
      </c>
      <c r="O1771" s="62" t="str">
        <f t="shared" si="283"/>
        <v/>
      </c>
      <c r="P1771" s="62" t="str">
        <f t="shared" si="281"/>
        <v/>
      </c>
      <c r="Q1771" s="67" t="str">
        <f t="shared" si="284"/>
        <v/>
      </c>
      <c r="R1771" s="67" t="str">
        <f t="shared" si="282"/>
        <v/>
      </c>
      <c r="S1771" s="59"/>
      <c r="T1771" s="147"/>
      <c r="U1771" s="147"/>
      <c r="V1771" s="59"/>
      <c r="W1771" s="59"/>
      <c r="X1771" s="59"/>
      <c r="Y1771" s="59"/>
      <c r="Z1771" s="59"/>
      <c r="AA1771" s="59"/>
      <c r="AB1771" s="59"/>
      <c r="AC1771" s="59"/>
      <c r="AD1771" s="59"/>
      <c r="AE1771" s="59"/>
      <c r="AF1771" s="73"/>
      <c r="AG1771" s="73"/>
      <c r="AH1771" s="73"/>
      <c r="AI1771" s="73"/>
      <c r="AJ1771" s="73"/>
      <c r="AK1771" s="73"/>
      <c r="AL1771" s="77" t="str">
        <f>IF(ISBLANK(S1771),"",IF(AJ1771="Fail","Fail",IF(E1771="PL4",IF(AND(T1771&gt;STD_01122025!$D$3,U1771&lt;STD_01122025!$D$4,OR(AF1771="ND",AF1771&lt;STD_01122025!$D$7),AH1771="ND"),"Pass","Fail"),IF(E1771="PL12",IF(AND(S1771&lt;STD_01122025!$F$2,T1771&gt;STD_01122025!$F$3,U1771&lt;STD_01122025!$F$4,V1771&gt;STD_01122025!$F$5,X1771&gt;STD_01122025!$F$6,OR(AF1771="ND",AF1771&lt;STD_01122025!$F$7),AH1771="ND"),"Pass","Fail"),IF(E1771="SuperPL",IF(AND(T1771&gt;STD_01122025!$H$3,U1771&lt;STD_01122025!$H$4,V1771&gt;STD_01122025!$H$5,X1771&gt;STD_01122025!$H$6,OR(AF1771="ND",AF1771&lt;STD_01122025!$H$7),AH1771="ND"),"Pass","Fail"),IF(E1771="Flight",IF(AND(T1771&gt;STD_01122025!$J$3,U1771&lt;STD_01122025!$J$4,X1771&gt;STD_01122025!$J$6,OR(AF1771="ND",AF1771&lt;STD_01122025!$J$7),AH1771="ND"),"Pass","Fail"),""))))))</f>
        <v/>
      </c>
      <c r="AM1771" s="62" t="str">
        <f>IF(ISBLANK(B1771),"",IFERROR(IF(VLOOKUP(B1771,'Np PL4 Stock'!$A:$J,10,FALSE)="Np4",D1771-VLOOKUP(B1771,'Np PL4 Stock'!$A:$E,5,FALSE),D1771-VLOOKUP(B1771,'Np PL4 Stock'!$A:$E,5,FALSE)-1),""))</f>
        <v/>
      </c>
      <c r="AN1771" s="147"/>
      <c r="AO1771" s="147"/>
      <c r="AP1771" s="59"/>
      <c r="AQ1771" s="59"/>
      <c r="AR1771" s="59"/>
      <c r="AS1771" s="59"/>
      <c r="AT1771" s="73"/>
      <c r="AU1771" s="73"/>
      <c r="AV1771" s="73"/>
      <c r="AW1771" s="73"/>
      <c r="AX1771" s="84"/>
      <c r="AY1771" s="59"/>
      <c r="AZ1771" s="59"/>
      <c r="BA1771" s="59"/>
      <c r="BB1771" s="59"/>
      <c r="BC1771" s="59"/>
      <c r="BD1771" s="59"/>
      <c r="BE1771" s="84"/>
      <c r="BF1771" s="84"/>
      <c r="BG1771" s="84"/>
      <c r="BH1771" s="84"/>
      <c r="BI1771" s="85"/>
      <c r="BJ1771" s="86"/>
      <c r="BK1771" s="86"/>
      <c r="BL1771" s="86"/>
      <c r="BM1771" s="86"/>
      <c r="BN1771" s="86"/>
      <c r="BO1771" s="59"/>
      <c r="BP1771" s="69"/>
      <c r="BQ1771" s="92">
        <v>0</v>
      </c>
      <c r="BR1771" s="93">
        <v>0</v>
      </c>
      <c r="BS1771" s="94" t="str">
        <f t="shared" si="285"/>
        <v/>
      </c>
      <c r="BT1771" s="95">
        <v>0</v>
      </c>
      <c r="BU1771" s="101" t="str">
        <f t="shared" si="286"/>
        <v/>
      </c>
      <c r="BV1771" s="102" t="str">
        <f t="shared" si="287"/>
        <v>-</v>
      </c>
      <c r="BW1771" s="103"/>
      <c r="BX1771" s="104" t="str">
        <f t="shared" si="288"/>
        <v>-</v>
      </c>
      <c r="BY1771" s="105"/>
      <c r="BZ1771" s="103"/>
      <c r="CA1771" s="106"/>
      <c r="CB1771" s="107"/>
      <c r="CC1771" s="112"/>
      <c r="CD1771" s="106"/>
      <c r="CE1771" s="103"/>
      <c r="CF1771" s="113"/>
      <c r="CG1771" s="114"/>
    </row>
    <row r="1772" spans="1:85">
      <c r="A1772" s="53" t="str">
        <f t="shared" si="289"/>
        <v>--</v>
      </c>
      <c r="B1772" s="47" t="str">
        <f t="shared" si="290"/>
        <v>-</v>
      </c>
      <c r="C1772" s="153"/>
      <c r="D1772" s="49"/>
      <c r="E1772" s="50"/>
      <c r="F1772" s="51"/>
      <c r="G1772" s="59"/>
      <c r="H1772" s="51"/>
      <c r="I1772" s="59"/>
      <c r="J1772" s="60" t="str">
        <f>IF(ISBLANK(H1772),"",IFERROR(VLOOKUP(B1772,'Np PL4 Stock'!$A:$D,4,FALSE),""))</f>
        <v/>
      </c>
      <c r="K1772" s="61" t="str">
        <f>IF(ISBLANK(H1772),"",SUMIF('Np PL4 Stock'!$A:$A,B1772,'Np PL4 Stock'!$N:$N))</f>
        <v/>
      </c>
      <c r="L1772" s="62" t="str">
        <f>IF(ISBLANK(H1772),"",VLOOKUP(LEFT(B1772,5),Unit!A:B,2,FALSE))</f>
        <v/>
      </c>
      <c r="M1772" s="63" t="str">
        <f>IF(ISBLANK(H1772),"",IFERROR(VLOOKUP(B1772,'Np PL4 Stock'!$A:$T,20,FALSE),""))</f>
        <v/>
      </c>
      <c r="N1772" s="63" t="str">
        <f>IF(ISBLANK(H1772),"",IFERROR(VLOOKUP(B1772,'Np PL4 Stock'!$A:$U,21,FALSE),""))</f>
        <v/>
      </c>
      <c r="O1772" s="62" t="str">
        <f t="shared" si="283"/>
        <v/>
      </c>
      <c r="P1772" s="62" t="str">
        <f t="shared" si="281"/>
        <v/>
      </c>
      <c r="Q1772" s="67" t="str">
        <f t="shared" si="284"/>
        <v/>
      </c>
      <c r="R1772" s="67" t="str">
        <f t="shared" si="282"/>
        <v/>
      </c>
      <c r="S1772" s="59"/>
      <c r="T1772" s="147"/>
      <c r="U1772" s="147"/>
      <c r="V1772" s="59"/>
      <c r="W1772" s="59"/>
      <c r="X1772" s="59"/>
      <c r="Y1772" s="59"/>
      <c r="Z1772" s="59"/>
      <c r="AA1772" s="59"/>
      <c r="AB1772" s="59"/>
      <c r="AC1772" s="59"/>
      <c r="AD1772" s="59"/>
      <c r="AE1772" s="59"/>
      <c r="AF1772" s="73"/>
      <c r="AG1772" s="73"/>
      <c r="AH1772" s="73"/>
      <c r="AI1772" s="73"/>
      <c r="AJ1772" s="73"/>
      <c r="AK1772" s="73"/>
      <c r="AL1772" s="77" t="str">
        <f>IF(ISBLANK(S1772),"",IF(AJ1772="Fail","Fail",IF(E1772="PL4",IF(AND(T1772&gt;STD_01122025!$D$3,U1772&lt;STD_01122025!$D$4,OR(AF1772="ND",AF1772&lt;STD_01122025!$D$7),AH1772="ND"),"Pass","Fail"),IF(E1772="PL12",IF(AND(S1772&lt;STD_01122025!$F$2,T1772&gt;STD_01122025!$F$3,U1772&lt;STD_01122025!$F$4,V1772&gt;STD_01122025!$F$5,X1772&gt;STD_01122025!$F$6,OR(AF1772="ND",AF1772&lt;STD_01122025!$F$7),AH1772="ND"),"Pass","Fail"),IF(E1772="SuperPL",IF(AND(T1772&gt;STD_01122025!$H$3,U1772&lt;STD_01122025!$H$4,V1772&gt;STD_01122025!$H$5,X1772&gt;STD_01122025!$H$6,OR(AF1772="ND",AF1772&lt;STD_01122025!$H$7),AH1772="ND"),"Pass","Fail"),IF(E1772="Flight",IF(AND(T1772&gt;STD_01122025!$J$3,U1772&lt;STD_01122025!$J$4,X1772&gt;STD_01122025!$J$6,OR(AF1772="ND",AF1772&lt;STD_01122025!$J$7),AH1772="ND"),"Pass","Fail"),""))))))</f>
        <v/>
      </c>
      <c r="AM1772" s="62" t="str">
        <f>IF(ISBLANK(B1772),"",IFERROR(IF(VLOOKUP(B1772,'Np PL4 Stock'!$A:$J,10,FALSE)="Np4",D1772-VLOOKUP(B1772,'Np PL4 Stock'!$A:$E,5,FALSE),D1772-VLOOKUP(B1772,'Np PL4 Stock'!$A:$E,5,FALSE)-1),""))</f>
        <v/>
      </c>
      <c r="AN1772" s="147"/>
      <c r="AO1772" s="147"/>
      <c r="AP1772" s="59"/>
      <c r="AQ1772" s="59"/>
      <c r="AR1772" s="59"/>
      <c r="AS1772" s="59"/>
      <c r="AT1772" s="73"/>
      <c r="AU1772" s="73"/>
      <c r="AV1772" s="73"/>
      <c r="AW1772" s="73"/>
      <c r="AX1772" s="84"/>
      <c r="AY1772" s="59"/>
      <c r="AZ1772" s="59"/>
      <c r="BA1772" s="59"/>
      <c r="BB1772" s="59"/>
      <c r="BC1772" s="59"/>
      <c r="BD1772" s="59"/>
      <c r="BE1772" s="84"/>
      <c r="BF1772" s="84"/>
      <c r="BG1772" s="84"/>
      <c r="BH1772" s="84"/>
      <c r="BI1772" s="85"/>
      <c r="BJ1772" s="86"/>
      <c r="BK1772" s="86"/>
      <c r="BL1772" s="86"/>
      <c r="BM1772" s="86"/>
      <c r="BN1772" s="86"/>
      <c r="BO1772" s="59"/>
      <c r="BP1772" s="69"/>
      <c r="BQ1772" s="92">
        <v>0</v>
      </c>
      <c r="BR1772" s="93">
        <v>0</v>
      </c>
      <c r="BS1772" s="94" t="str">
        <f t="shared" si="285"/>
        <v/>
      </c>
      <c r="BT1772" s="95">
        <v>0</v>
      </c>
      <c r="BU1772" s="101" t="str">
        <f t="shared" si="286"/>
        <v/>
      </c>
      <c r="BV1772" s="102" t="str">
        <f t="shared" si="287"/>
        <v>-</v>
      </c>
      <c r="BW1772" s="103"/>
      <c r="BX1772" s="104" t="str">
        <f t="shared" si="288"/>
        <v>-</v>
      </c>
      <c r="BY1772" s="105"/>
      <c r="BZ1772" s="103"/>
      <c r="CA1772" s="106"/>
      <c r="CB1772" s="107"/>
      <c r="CC1772" s="112"/>
      <c r="CD1772" s="106"/>
      <c r="CE1772" s="103"/>
      <c r="CF1772" s="113"/>
      <c r="CG1772" s="114"/>
    </row>
    <row r="1773" spans="1:85">
      <c r="A1773" s="53" t="str">
        <f t="shared" si="289"/>
        <v>--</v>
      </c>
      <c r="B1773" s="47" t="str">
        <f t="shared" si="290"/>
        <v>-</v>
      </c>
      <c r="C1773" s="153"/>
      <c r="D1773" s="49"/>
      <c r="E1773" s="50"/>
      <c r="F1773" s="51"/>
      <c r="G1773" s="59"/>
      <c r="H1773" s="51"/>
      <c r="I1773" s="59"/>
      <c r="J1773" s="60" t="str">
        <f>IF(ISBLANK(H1773),"",IFERROR(VLOOKUP(B1773,'Np PL4 Stock'!$A:$D,4,FALSE),""))</f>
        <v/>
      </c>
      <c r="K1773" s="61" t="str">
        <f>IF(ISBLANK(H1773),"",SUMIF('Np PL4 Stock'!$A:$A,B1773,'Np PL4 Stock'!$N:$N))</f>
        <v/>
      </c>
      <c r="L1773" s="62" t="str">
        <f>IF(ISBLANK(H1773),"",VLOOKUP(LEFT(B1773,5),Unit!A:B,2,FALSE))</f>
        <v/>
      </c>
      <c r="M1773" s="63" t="str">
        <f>IF(ISBLANK(H1773),"",IFERROR(VLOOKUP(B1773,'Np PL4 Stock'!$A:$T,20,FALSE),""))</f>
        <v/>
      </c>
      <c r="N1773" s="63" t="str">
        <f>IF(ISBLANK(H1773),"",IFERROR(VLOOKUP(B1773,'Np PL4 Stock'!$A:$U,21,FALSE),""))</f>
        <v/>
      </c>
      <c r="O1773" s="62" t="str">
        <f t="shared" si="283"/>
        <v/>
      </c>
      <c r="P1773" s="62" t="str">
        <f t="shared" si="281"/>
        <v/>
      </c>
      <c r="Q1773" s="67" t="str">
        <f t="shared" si="284"/>
        <v/>
      </c>
      <c r="R1773" s="67" t="str">
        <f t="shared" si="282"/>
        <v/>
      </c>
      <c r="S1773" s="59"/>
      <c r="T1773" s="147"/>
      <c r="U1773" s="147"/>
      <c r="V1773" s="59"/>
      <c r="W1773" s="59"/>
      <c r="X1773" s="59"/>
      <c r="Y1773" s="59"/>
      <c r="Z1773" s="59"/>
      <c r="AA1773" s="59"/>
      <c r="AB1773" s="59"/>
      <c r="AC1773" s="59"/>
      <c r="AD1773" s="59"/>
      <c r="AE1773" s="59"/>
      <c r="AF1773" s="73"/>
      <c r="AG1773" s="73"/>
      <c r="AH1773" s="73"/>
      <c r="AI1773" s="73"/>
      <c r="AJ1773" s="73"/>
      <c r="AK1773" s="73"/>
      <c r="AL1773" s="77" t="str">
        <f>IF(ISBLANK(S1773),"",IF(AJ1773="Fail","Fail",IF(E1773="PL4",IF(AND(T1773&gt;STD_01122025!$D$3,U1773&lt;STD_01122025!$D$4,OR(AF1773="ND",AF1773&lt;STD_01122025!$D$7),AH1773="ND"),"Pass","Fail"),IF(E1773="PL12",IF(AND(S1773&lt;STD_01122025!$F$2,T1773&gt;STD_01122025!$F$3,U1773&lt;STD_01122025!$F$4,V1773&gt;STD_01122025!$F$5,X1773&gt;STD_01122025!$F$6,OR(AF1773="ND",AF1773&lt;STD_01122025!$F$7),AH1773="ND"),"Pass","Fail"),IF(E1773="SuperPL",IF(AND(T1773&gt;STD_01122025!$H$3,U1773&lt;STD_01122025!$H$4,V1773&gt;STD_01122025!$H$5,X1773&gt;STD_01122025!$H$6,OR(AF1773="ND",AF1773&lt;STD_01122025!$H$7),AH1773="ND"),"Pass","Fail"),IF(E1773="Flight",IF(AND(T1773&gt;STD_01122025!$J$3,U1773&lt;STD_01122025!$J$4,X1773&gt;STD_01122025!$J$6,OR(AF1773="ND",AF1773&lt;STD_01122025!$J$7),AH1773="ND"),"Pass","Fail"),""))))))</f>
        <v/>
      </c>
      <c r="AM1773" s="62" t="str">
        <f>IF(ISBLANK(B1773),"",IFERROR(IF(VLOOKUP(B1773,'Np PL4 Stock'!$A:$J,10,FALSE)="Np4",D1773-VLOOKUP(B1773,'Np PL4 Stock'!$A:$E,5,FALSE),D1773-VLOOKUP(B1773,'Np PL4 Stock'!$A:$E,5,FALSE)-1),""))</f>
        <v/>
      </c>
      <c r="AN1773" s="147"/>
      <c r="AO1773" s="147"/>
      <c r="AP1773" s="59"/>
      <c r="AQ1773" s="59"/>
      <c r="AR1773" s="59"/>
      <c r="AS1773" s="59"/>
      <c r="AT1773" s="73"/>
      <c r="AU1773" s="73"/>
      <c r="AV1773" s="73"/>
      <c r="AW1773" s="73"/>
      <c r="AX1773" s="84"/>
      <c r="AY1773" s="59"/>
      <c r="AZ1773" s="59"/>
      <c r="BA1773" s="59"/>
      <c r="BB1773" s="59"/>
      <c r="BC1773" s="59"/>
      <c r="BD1773" s="59"/>
      <c r="BE1773" s="84"/>
      <c r="BF1773" s="84"/>
      <c r="BG1773" s="84"/>
      <c r="BH1773" s="84"/>
      <c r="BI1773" s="85"/>
      <c r="BJ1773" s="86"/>
      <c r="BK1773" s="86"/>
      <c r="BL1773" s="86"/>
      <c r="BM1773" s="86"/>
      <c r="BN1773" s="86"/>
      <c r="BO1773" s="59"/>
      <c r="BP1773" s="69"/>
      <c r="BQ1773" s="92">
        <v>0</v>
      </c>
      <c r="BR1773" s="93">
        <v>0</v>
      </c>
      <c r="BS1773" s="94" t="str">
        <f t="shared" si="285"/>
        <v/>
      </c>
      <c r="BT1773" s="95">
        <v>0</v>
      </c>
      <c r="BU1773" s="101" t="str">
        <f t="shared" si="286"/>
        <v/>
      </c>
      <c r="BV1773" s="102" t="str">
        <f t="shared" si="287"/>
        <v>-</v>
      </c>
      <c r="BW1773" s="103"/>
      <c r="BX1773" s="104" t="str">
        <f t="shared" si="288"/>
        <v>-</v>
      </c>
      <c r="BY1773" s="105"/>
      <c r="BZ1773" s="103"/>
      <c r="CA1773" s="106"/>
      <c r="CB1773" s="107"/>
      <c r="CC1773" s="112"/>
      <c r="CD1773" s="106"/>
      <c r="CE1773" s="103"/>
      <c r="CF1773" s="113"/>
      <c r="CG1773" s="114"/>
    </row>
    <row r="1774" spans="1:85">
      <c r="A1774" s="53" t="str">
        <f t="shared" si="289"/>
        <v>--</v>
      </c>
      <c r="B1774" s="47" t="str">
        <f t="shared" si="290"/>
        <v>-</v>
      </c>
      <c r="C1774" s="153"/>
      <c r="D1774" s="49"/>
      <c r="E1774" s="50"/>
      <c r="F1774" s="51"/>
      <c r="G1774" s="59"/>
      <c r="H1774" s="51"/>
      <c r="I1774" s="59"/>
      <c r="J1774" s="60" t="str">
        <f>IF(ISBLANK(H1774),"",IFERROR(VLOOKUP(B1774,'Np PL4 Stock'!$A:$D,4,FALSE),""))</f>
        <v/>
      </c>
      <c r="K1774" s="61" t="str">
        <f>IF(ISBLANK(H1774),"",SUMIF('Np PL4 Stock'!$A:$A,B1774,'Np PL4 Stock'!$N:$N))</f>
        <v/>
      </c>
      <c r="L1774" s="62" t="str">
        <f>IF(ISBLANK(H1774),"",VLOOKUP(LEFT(B1774,5),Unit!A:B,2,FALSE))</f>
        <v/>
      </c>
      <c r="M1774" s="63" t="str">
        <f>IF(ISBLANK(H1774),"",IFERROR(VLOOKUP(B1774,'Np PL4 Stock'!$A:$T,20,FALSE),""))</f>
        <v/>
      </c>
      <c r="N1774" s="63" t="str">
        <f>IF(ISBLANK(H1774),"",IFERROR(VLOOKUP(B1774,'Np PL4 Stock'!$A:$U,21,FALSE),""))</f>
        <v/>
      </c>
      <c r="O1774" s="62" t="str">
        <f t="shared" si="283"/>
        <v/>
      </c>
      <c r="P1774" s="62" t="str">
        <f t="shared" si="281"/>
        <v/>
      </c>
      <c r="Q1774" s="67" t="str">
        <f t="shared" si="284"/>
        <v/>
      </c>
      <c r="R1774" s="67" t="str">
        <f t="shared" si="282"/>
        <v/>
      </c>
      <c r="S1774" s="59"/>
      <c r="T1774" s="147"/>
      <c r="U1774" s="147"/>
      <c r="V1774" s="59"/>
      <c r="W1774" s="59"/>
      <c r="X1774" s="59"/>
      <c r="Y1774" s="59"/>
      <c r="Z1774" s="59"/>
      <c r="AA1774" s="59"/>
      <c r="AB1774" s="59"/>
      <c r="AC1774" s="59"/>
      <c r="AD1774" s="59"/>
      <c r="AE1774" s="59"/>
      <c r="AF1774" s="73"/>
      <c r="AG1774" s="73"/>
      <c r="AH1774" s="73"/>
      <c r="AI1774" s="73"/>
      <c r="AJ1774" s="73"/>
      <c r="AK1774" s="73"/>
      <c r="AL1774" s="77" t="str">
        <f>IF(ISBLANK(S1774),"",IF(AJ1774="Fail","Fail",IF(E1774="PL4",IF(AND(T1774&gt;STD_01122025!$D$3,U1774&lt;STD_01122025!$D$4,OR(AF1774="ND",AF1774&lt;STD_01122025!$D$7),AH1774="ND"),"Pass","Fail"),IF(E1774="PL12",IF(AND(S1774&lt;STD_01122025!$F$2,T1774&gt;STD_01122025!$F$3,U1774&lt;STD_01122025!$F$4,V1774&gt;STD_01122025!$F$5,X1774&gt;STD_01122025!$F$6,OR(AF1774="ND",AF1774&lt;STD_01122025!$F$7),AH1774="ND"),"Pass","Fail"),IF(E1774="SuperPL",IF(AND(T1774&gt;STD_01122025!$H$3,U1774&lt;STD_01122025!$H$4,V1774&gt;STD_01122025!$H$5,X1774&gt;STD_01122025!$H$6,OR(AF1774="ND",AF1774&lt;STD_01122025!$H$7),AH1774="ND"),"Pass","Fail"),IF(E1774="Flight",IF(AND(T1774&gt;STD_01122025!$J$3,U1774&lt;STD_01122025!$J$4,X1774&gt;STD_01122025!$J$6,OR(AF1774="ND",AF1774&lt;STD_01122025!$J$7),AH1774="ND"),"Pass","Fail"),""))))))</f>
        <v/>
      </c>
      <c r="AM1774" s="62" t="str">
        <f>IF(ISBLANK(B1774),"",IFERROR(IF(VLOOKUP(B1774,'Np PL4 Stock'!$A:$J,10,FALSE)="Np4",D1774-VLOOKUP(B1774,'Np PL4 Stock'!$A:$E,5,FALSE),D1774-VLOOKUP(B1774,'Np PL4 Stock'!$A:$E,5,FALSE)-1),""))</f>
        <v/>
      </c>
      <c r="AN1774" s="147"/>
      <c r="AO1774" s="147"/>
      <c r="AP1774" s="59"/>
      <c r="AQ1774" s="59"/>
      <c r="AR1774" s="59"/>
      <c r="AS1774" s="59"/>
      <c r="AT1774" s="73"/>
      <c r="AU1774" s="73"/>
      <c r="AV1774" s="73"/>
      <c r="AW1774" s="73"/>
      <c r="AX1774" s="84"/>
      <c r="AY1774" s="59"/>
      <c r="AZ1774" s="59"/>
      <c r="BA1774" s="59"/>
      <c r="BB1774" s="59"/>
      <c r="BC1774" s="59"/>
      <c r="BD1774" s="59"/>
      <c r="BE1774" s="84"/>
      <c r="BF1774" s="84"/>
      <c r="BG1774" s="84"/>
      <c r="BH1774" s="84"/>
      <c r="BI1774" s="85"/>
      <c r="BJ1774" s="86"/>
      <c r="BK1774" s="86"/>
      <c r="BL1774" s="86"/>
      <c r="BM1774" s="86"/>
      <c r="BN1774" s="86"/>
      <c r="BO1774" s="59"/>
      <c r="BP1774" s="69"/>
      <c r="BQ1774" s="92">
        <v>0</v>
      </c>
      <c r="BR1774" s="93">
        <v>0</v>
      </c>
      <c r="BS1774" s="94" t="str">
        <f t="shared" si="285"/>
        <v/>
      </c>
      <c r="BT1774" s="95">
        <v>0</v>
      </c>
      <c r="BU1774" s="101" t="str">
        <f t="shared" si="286"/>
        <v/>
      </c>
      <c r="BV1774" s="102" t="str">
        <f t="shared" si="287"/>
        <v>-</v>
      </c>
      <c r="BW1774" s="103"/>
      <c r="BX1774" s="104" t="str">
        <f t="shared" si="288"/>
        <v>-</v>
      </c>
      <c r="BY1774" s="105"/>
      <c r="BZ1774" s="103"/>
      <c r="CA1774" s="106"/>
      <c r="CB1774" s="107"/>
      <c r="CC1774" s="112"/>
      <c r="CD1774" s="106"/>
      <c r="CE1774" s="103"/>
      <c r="CF1774" s="113"/>
      <c r="CG1774" s="114"/>
    </row>
    <row r="1775" spans="1:85">
      <c r="A1775" s="53" t="str">
        <f t="shared" si="289"/>
        <v>--</v>
      </c>
      <c r="B1775" s="47" t="str">
        <f t="shared" si="290"/>
        <v>-</v>
      </c>
      <c r="C1775" s="153"/>
      <c r="D1775" s="49"/>
      <c r="E1775" s="50"/>
      <c r="F1775" s="51"/>
      <c r="G1775" s="59"/>
      <c r="H1775" s="51"/>
      <c r="I1775" s="59"/>
      <c r="J1775" s="60" t="str">
        <f>IF(ISBLANK(H1775),"",IFERROR(VLOOKUP(B1775,'Np PL4 Stock'!$A:$D,4,FALSE),""))</f>
        <v/>
      </c>
      <c r="K1775" s="61" t="str">
        <f>IF(ISBLANK(H1775),"",SUMIF('Np PL4 Stock'!$A:$A,B1775,'Np PL4 Stock'!$N:$N))</f>
        <v/>
      </c>
      <c r="L1775" s="62" t="str">
        <f>IF(ISBLANK(H1775),"",VLOOKUP(LEFT(B1775,5),Unit!A:B,2,FALSE))</f>
        <v/>
      </c>
      <c r="M1775" s="63" t="str">
        <f>IF(ISBLANK(H1775),"",IFERROR(VLOOKUP(B1775,'Np PL4 Stock'!$A:$T,20,FALSE),""))</f>
        <v/>
      </c>
      <c r="N1775" s="63" t="str">
        <f>IF(ISBLANK(H1775),"",IFERROR(VLOOKUP(B1775,'Np PL4 Stock'!$A:$U,21,FALSE),""))</f>
        <v/>
      </c>
      <c r="O1775" s="62" t="str">
        <f t="shared" si="283"/>
        <v/>
      </c>
      <c r="P1775" s="62" t="str">
        <f t="shared" si="281"/>
        <v/>
      </c>
      <c r="Q1775" s="67" t="str">
        <f t="shared" si="284"/>
        <v/>
      </c>
      <c r="R1775" s="67" t="str">
        <f t="shared" si="282"/>
        <v/>
      </c>
      <c r="S1775" s="59"/>
      <c r="T1775" s="147"/>
      <c r="U1775" s="147"/>
      <c r="V1775" s="59"/>
      <c r="W1775" s="59"/>
      <c r="X1775" s="59"/>
      <c r="Y1775" s="59"/>
      <c r="Z1775" s="59"/>
      <c r="AA1775" s="59"/>
      <c r="AB1775" s="59"/>
      <c r="AC1775" s="59"/>
      <c r="AD1775" s="59"/>
      <c r="AE1775" s="59"/>
      <c r="AF1775" s="73"/>
      <c r="AG1775" s="73"/>
      <c r="AH1775" s="73"/>
      <c r="AI1775" s="73"/>
      <c r="AJ1775" s="73"/>
      <c r="AK1775" s="73"/>
      <c r="AL1775" s="77" t="str">
        <f>IF(ISBLANK(S1775),"",IF(AJ1775="Fail","Fail",IF(E1775="PL4",IF(AND(T1775&gt;STD_01122025!$D$3,U1775&lt;STD_01122025!$D$4,OR(AF1775="ND",AF1775&lt;STD_01122025!$D$7),AH1775="ND"),"Pass","Fail"),IF(E1775="PL12",IF(AND(S1775&lt;STD_01122025!$F$2,T1775&gt;STD_01122025!$F$3,U1775&lt;STD_01122025!$F$4,V1775&gt;STD_01122025!$F$5,X1775&gt;STD_01122025!$F$6,OR(AF1775="ND",AF1775&lt;STD_01122025!$F$7),AH1775="ND"),"Pass","Fail"),IF(E1775="SuperPL",IF(AND(T1775&gt;STD_01122025!$H$3,U1775&lt;STD_01122025!$H$4,V1775&gt;STD_01122025!$H$5,X1775&gt;STD_01122025!$H$6,OR(AF1775="ND",AF1775&lt;STD_01122025!$H$7),AH1775="ND"),"Pass","Fail"),IF(E1775="Flight",IF(AND(T1775&gt;STD_01122025!$J$3,U1775&lt;STD_01122025!$J$4,X1775&gt;STD_01122025!$J$6,OR(AF1775="ND",AF1775&lt;STD_01122025!$J$7),AH1775="ND"),"Pass","Fail"),""))))))</f>
        <v/>
      </c>
      <c r="AM1775" s="62" t="str">
        <f>IF(ISBLANK(B1775),"",IFERROR(IF(VLOOKUP(B1775,'Np PL4 Stock'!$A:$J,10,FALSE)="Np4",D1775-VLOOKUP(B1775,'Np PL4 Stock'!$A:$E,5,FALSE),D1775-VLOOKUP(B1775,'Np PL4 Stock'!$A:$E,5,FALSE)-1),""))</f>
        <v/>
      </c>
      <c r="AN1775" s="147"/>
      <c r="AO1775" s="147"/>
      <c r="AP1775" s="59"/>
      <c r="AQ1775" s="59"/>
      <c r="AR1775" s="59"/>
      <c r="AS1775" s="59"/>
      <c r="AT1775" s="73"/>
      <c r="AU1775" s="73"/>
      <c r="AV1775" s="73"/>
      <c r="AW1775" s="73"/>
      <c r="AX1775" s="84"/>
      <c r="AY1775" s="59"/>
      <c r="AZ1775" s="59"/>
      <c r="BA1775" s="59"/>
      <c r="BB1775" s="59"/>
      <c r="BC1775" s="59"/>
      <c r="BD1775" s="59"/>
      <c r="BE1775" s="84"/>
      <c r="BF1775" s="84"/>
      <c r="BG1775" s="84"/>
      <c r="BH1775" s="84"/>
      <c r="BI1775" s="85"/>
      <c r="BJ1775" s="86"/>
      <c r="BK1775" s="86"/>
      <c r="BL1775" s="86"/>
      <c r="BM1775" s="86"/>
      <c r="BN1775" s="86"/>
      <c r="BO1775" s="59"/>
      <c r="BP1775" s="69"/>
      <c r="BQ1775" s="92">
        <v>0</v>
      </c>
      <c r="BR1775" s="93">
        <v>0</v>
      </c>
      <c r="BS1775" s="94" t="str">
        <f t="shared" si="285"/>
        <v/>
      </c>
      <c r="BT1775" s="95">
        <v>0</v>
      </c>
      <c r="BU1775" s="101" t="str">
        <f t="shared" si="286"/>
        <v/>
      </c>
      <c r="BV1775" s="102" t="str">
        <f t="shared" si="287"/>
        <v>-</v>
      </c>
      <c r="BW1775" s="103"/>
      <c r="BX1775" s="104" t="str">
        <f t="shared" si="288"/>
        <v>-</v>
      </c>
      <c r="BY1775" s="105"/>
      <c r="BZ1775" s="103"/>
      <c r="CA1775" s="106"/>
      <c r="CB1775" s="107"/>
      <c r="CC1775" s="112"/>
      <c r="CD1775" s="106"/>
      <c r="CE1775" s="103"/>
      <c r="CF1775" s="113"/>
      <c r="CG1775" s="114"/>
    </row>
    <row r="1776" spans="1:85">
      <c r="A1776" s="53" t="str">
        <f t="shared" si="289"/>
        <v>--</v>
      </c>
      <c r="B1776" s="47" t="str">
        <f t="shared" si="290"/>
        <v>-</v>
      </c>
      <c r="C1776" s="153"/>
      <c r="D1776" s="49"/>
      <c r="E1776" s="50"/>
      <c r="F1776" s="51"/>
      <c r="G1776" s="59"/>
      <c r="H1776" s="51"/>
      <c r="I1776" s="59"/>
      <c r="J1776" s="60" t="str">
        <f>IF(ISBLANK(H1776),"",IFERROR(VLOOKUP(B1776,'Np PL4 Stock'!$A:$D,4,FALSE),""))</f>
        <v/>
      </c>
      <c r="K1776" s="61" t="str">
        <f>IF(ISBLANK(H1776),"",SUMIF('Np PL4 Stock'!$A:$A,B1776,'Np PL4 Stock'!$N:$N))</f>
        <v/>
      </c>
      <c r="L1776" s="62" t="str">
        <f>IF(ISBLANK(H1776),"",VLOOKUP(LEFT(B1776,5),Unit!A:B,2,FALSE))</f>
        <v/>
      </c>
      <c r="M1776" s="63" t="str">
        <f>IF(ISBLANK(H1776),"",IFERROR(VLOOKUP(B1776,'Np PL4 Stock'!$A:$T,20,FALSE),""))</f>
        <v/>
      </c>
      <c r="N1776" s="63" t="str">
        <f>IF(ISBLANK(H1776),"",IFERROR(VLOOKUP(B1776,'Np PL4 Stock'!$A:$U,21,FALSE),""))</f>
        <v/>
      </c>
      <c r="O1776" s="62" t="str">
        <f t="shared" si="283"/>
        <v/>
      </c>
      <c r="P1776" s="62" t="str">
        <f t="shared" si="281"/>
        <v/>
      </c>
      <c r="Q1776" s="67" t="str">
        <f t="shared" si="284"/>
        <v/>
      </c>
      <c r="R1776" s="67" t="str">
        <f t="shared" si="282"/>
        <v/>
      </c>
      <c r="S1776" s="59"/>
      <c r="T1776" s="147"/>
      <c r="U1776" s="147"/>
      <c r="V1776" s="59"/>
      <c r="W1776" s="59"/>
      <c r="X1776" s="59"/>
      <c r="Y1776" s="59"/>
      <c r="Z1776" s="59"/>
      <c r="AA1776" s="59"/>
      <c r="AB1776" s="59"/>
      <c r="AC1776" s="59"/>
      <c r="AD1776" s="59"/>
      <c r="AE1776" s="59"/>
      <c r="AF1776" s="73"/>
      <c r="AG1776" s="73"/>
      <c r="AH1776" s="73"/>
      <c r="AI1776" s="73"/>
      <c r="AJ1776" s="73"/>
      <c r="AK1776" s="73"/>
      <c r="AL1776" s="77" t="str">
        <f>IF(ISBLANK(S1776),"",IF(AJ1776="Fail","Fail",IF(E1776="PL4",IF(AND(T1776&gt;STD_01122025!$D$3,U1776&lt;STD_01122025!$D$4,OR(AF1776="ND",AF1776&lt;STD_01122025!$D$7),AH1776="ND"),"Pass","Fail"),IF(E1776="PL12",IF(AND(S1776&lt;STD_01122025!$F$2,T1776&gt;STD_01122025!$F$3,U1776&lt;STD_01122025!$F$4,V1776&gt;STD_01122025!$F$5,X1776&gt;STD_01122025!$F$6,OR(AF1776="ND",AF1776&lt;STD_01122025!$F$7),AH1776="ND"),"Pass","Fail"),IF(E1776="SuperPL",IF(AND(T1776&gt;STD_01122025!$H$3,U1776&lt;STD_01122025!$H$4,V1776&gt;STD_01122025!$H$5,X1776&gt;STD_01122025!$H$6,OR(AF1776="ND",AF1776&lt;STD_01122025!$H$7),AH1776="ND"),"Pass","Fail"),IF(E1776="Flight",IF(AND(T1776&gt;STD_01122025!$J$3,U1776&lt;STD_01122025!$J$4,X1776&gt;STD_01122025!$J$6,OR(AF1776="ND",AF1776&lt;STD_01122025!$J$7),AH1776="ND"),"Pass","Fail"),""))))))</f>
        <v/>
      </c>
      <c r="AM1776" s="62" t="str">
        <f>IF(ISBLANK(B1776),"",IFERROR(IF(VLOOKUP(B1776,'Np PL4 Stock'!$A:$J,10,FALSE)="Np4",D1776-VLOOKUP(B1776,'Np PL4 Stock'!$A:$E,5,FALSE),D1776-VLOOKUP(B1776,'Np PL4 Stock'!$A:$E,5,FALSE)-1),""))</f>
        <v/>
      </c>
      <c r="AN1776" s="147"/>
      <c r="AO1776" s="147"/>
      <c r="AP1776" s="59"/>
      <c r="AQ1776" s="59"/>
      <c r="AR1776" s="59"/>
      <c r="AS1776" s="59"/>
      <c r="AT1776" s="73"/>
      <c r="AU1776" s="73"/>
      <c r="AV1776" s="73"/>
      <c r="AW1776" s="73"/>
      <c r="AX1776" s="84"/>
      <c r="AY1776" s="59"/>
      <c r="AZ1776" s="59"/>
      <c r="BA1776" s="59"/>
      <c r="BB1776" s="59"/>
      <c r="BC1776" s="59"/>
      <c r="BD1776" s="59"/>
      <c r="BE1776" s="84"/>
      <c r="BF1776" s="84"/>
      <c r="BG1776" s="84"/>
      <c r="BH1776" s="84"/>
      <c r="BI1776" s="85"/>
      <c r="BJ1776" s="86"/>
      <c r="BK1776" s="86"/>
      <c r="BL1776" s="86"/>
      <c r="BM1776" s="86"/>
      <c r="BN1776" s="86"/>
      <c r="BO1776" s="59"/>
      <c r="BP1776" s="69"/>
      <c r="BQ1776" s="92">
        <v>0</v>
      </c>
      <c r="BR1776" s="93">
        <v>0</v>
      </c>
      <c r="BS1776" s="94" t="str">
        <f t="shared" si="285"/>
        <v/>
      </c>
      <c r="BT1776" s="95">
        <v>0</v>
      </c>
      <c r="BU1776" s="101" t="str">
        <f t="shared" si="286"/>
        <v/>
      </c>
      <c r="BV1776" s="102" t="str">
        <f t="shared" si="287"/>
        <v>-</v>
      </c>
      <c r="BW1776" s="103"/>
      <c r="BX1776" s="104" t="str">
        <f t="shared" si="288"/>
        <v>-</v>
      </c>
      <c r="BY1776" s="105"/>
      <c r="BZ1776" s="103"/>
      <c r="CA1776" s="106"/>
      <c r="CB1776" s="107"/>
      <c r="CC1776" s="112"/>
      <c r="CD1776" s="106"/>
      <c r="CE1776" s="103"/>
      <c r="CF1776" s="113"/>
      <c r="CG1776" s="114"/>
    </row>
    <row r="1777" spans="1:85">
      <c r="A1777" s="53" t="str">
        <f t="shared" si="289"/>
        <v>--</v>
      </c>
      <c r="B1777" s="47" t="str">
        <f t="shared" si="290"/>
        <v>-</v>
      </c>
      <c r="C1777" s="153"/>
      <c r="D1777" s="49"/>
      <c r="E1777" s="50"/>
      <c r="F1777" s="51"/>
      <c r="G1777" s="59"/>
      <c r="H1777" s="51"/>
      <c r="I1777" s="59"/>
      <c r="J1777" s="60" t="str">
        <f>IF(ISBLANK(H1777),"",IFERROR(VLOOKUP(B1777,'Np PL4 Stock'!$A:$D,4,FALSE),""))</f>
        <v/>
      </c>
      <c r="K1777" s="61" t="str">
        <f>IF(ISBLANK(H1777),"",SUMIF('Np PL4 Stock'!$A:$A,B1777,'Np PL4 Stock'!$N:$N))</f>
        <v/>
      </c>
      <c r="L1777" s="62" t="str">
        <f>IF(ISBLANK(H1777),"",VLOOKUP(LEFT(B1777,5),Unit!A:B,2,FALSE))</f>
        <v/>
      </c>
      <c r="M1777" s="63" t="str">
        <f>IF(ISBLANK(H1777),"",IFERROR(VLOOKUP(B1777,'Np PL4 Stock'!$A:$T,20,FALSE),""))</f>
        <v/>
      </c>
      <c r="N1777" s="63" t="str">
        <f>IF(ISBLANK(H1777),"",IFERROR(VLOOKUP(B1777,'Np PL4 Stock'!$A:$U,21,FALSE),""))</f>
        <v/>
      </c>
      <c r="O1777" s="62" t="str">
        <f t="shared" si="283"/>
        <v/>
      </c>
      <c r="P1777" s="62" t="str">
        <f t="shared" si="281"/>
        <v/>
      </c>
      <c r="Q1777" s="67" t="str">
        <f t="shared" si="284"/>
        <v/>
      </c>
      <c r="R1777" s="67" t="str">
        <f t="shared" si="282"/>
        <v/>
      </c>
      <c r="S1777" s="59"/>
      <c r="T1777" s="147"/>
      <c r="U1777" s="147"/>
      <c r="V1777" s="59"/>
      <c r="W1777" s="59"/>
      <c r="X1777" s="59"/>
      <c r="Y1777" s="59"/>
      <c r="Z1777" s="59"/>
      <c r="AA1777" s="59"/>
      <c r="AB1777" s="59"/>
      <c r="AC1777" s="59"/>
      <c r="AD1777" s="59"/>
      <c r="AE1777" s="59"/>
      <c r="AF1777" s="73"/>
      <c r="AG1777" s="73"/>
      <c r="AH1777" s="73"/>
      <c r="AI1777" s="73"/>
      <c r="AJ1777" s="73"/>
      <c r="AK1777" s="73"/>
      <c r="AL1777" s="77" t="str">
        <f>IF(ISBLANK(S1777),"",IF(AJ1777="Fail","Fail",IF(E1777="PL4",IF(AND(T1777&gt;STD_01122025!$D$3,U1777&lt;STD_01122025!$D$4,OR(AF1777="ND",AF1777&lt;STD_01122025!$D$7),AH1777="ND"),"Pass","Fail"),IF(E1777="PL12",IF(AND(S1777&lt;STD_01122025!$F$2,T1777&gt;STD_01122025!$F$3,U1777&lt;STD_01122025!$F$4,V1777&gt;STD_01122025!$F$5,X1777&gt;STD_01122025!$F$6,OR(AF1777="ND",AF1777&lt;STD_01122025!$F$7),AH1777="ND"),"Pass","Fail"),IF(E1777="SuperPL",IF(AND(T1777&gt;STD_01122025!$H$3,U1777&lt;STD_01122025!$H$4,V1777&gt;STD_01122025!$H$5,X1777&gt;STD_01122025!$H$6,OR(AF1777="ND",AF1777&lt;STD_01122025!$H$7),AH1777="ND"),"Pass","Fail"),IF(E1777="Flight",IF(AND(T1777&gt;STD_01122025!$J$3,U1777&lt;STD_01122025!$J$4,X1777&gt;STD_01122025!$J$6,OR(AF1777="ND",AF1777&lt;STD_01122025!$J$7),AH1777="ND"),"Pass","Fail"),""))))))</f>
        <v/>
      </c>
      <c r="AM1777" s="62" t="str">
        <f>IF(ISBLANK(B1777),"",IFERROR(IF(VLOOKUP(B1777,'Np PL4 Stock'!$A:$J,10,FALSE)="Np4",D1777-VLOOKUP(B1777,'Np PL4 Stock'!$A:$E,5,FALSE),D1777-VLOOKUP(B1777,'Np PL4 Stock'!$A:$E,5,FALSE)-1),""))</f>
        <v/>
      </c>
      <c r="AN1777" s="147"/>
      <c r="AO1777" s="147"/>
      <c r="AP1777" s="59"/>
      <c r="AQ1777" s="59"/>
      <c r="AR1777" s="59"/>
      <c r="AS1777" s="59"/>
      <c r="AT1777" s="73"/>
      <c r="AU1777" s="73"/>
      <c r="AV1777" s="73"/>
      <c r="AW1777" s="73"/>
      <c r="AX1777" s="84"/>
      <c r="AY1777" s="59"/>
      <c r="AZ1777" s="59"/>
      <c r="BA1777" s="59"/>
      <c r="BB1777" s="59"/>
      <c r="BC1777" s="59"/>
      <c r="BD1777" s="59"/>
      <c r="BE1777" s="84"/>
      <c r="BF1777" s="84"/>
      <c r="BG1777" s="84"/>
      <c r="BH1777" s="84"/>
      <c r="BI1777" s="85"/>
      <c r="BJ1777" s="86"/>
      <c r="BK1777" s="86"/>
      <c r="BL1777" s="86"/>
      <c r="BM1777" s="86"/>
      <c r="BN1777" s="86"/>
      <c r="BO1777" s="59"/>
      <c r="BP1777" s="69"/>
      <c r="BQ1777" s="92">
        <v>0</v>
      </c>
      <c r="BR1777" s="93">
        <v>0</v>
      </c>
      <c r="BS1777" s="94" t="str">
        <f t="shared" si="285"/>
        <v/>
      </c>
      <c r="BT1777" s="95">
        <v>0</v>
      </c>
      <c r="BU1777" s="101" t="str">
        <f t="shared" si="286"/>
        <v/>
      </c>
      <c r="BV1777" s="102" t="str">
        <f t="shared" si="287"/>
        <v>-</v>
      </c>
      <c r="BW1777" s="103"/>
      <c r="BX1777" s="104" t="str">
        <f t="shared" si="288"/>
        <v>-</v>
      </c>
      <c r="BY1777" s="105"/>
      <c r="BZ1777" s="103"/>
      <c r="CA1777" s="106"/>
      <c r="CB1777" s="107"/>
      <c r="CC1777" s="112"/>
      <c r="CD1777" s="106"/>
      <c r="CE1777" s="103"/>
      <c r="CF1777" s="113"/>
      <c r="CG1777" s="114"/>
    </row>
    <row r="1778" spans="1:85">
      <c r="A1778" s="53" t="str">
        <f t="shared" si="289"/>
        <v>--</v>
      </c>
      <c r="B1778" s="47" t="str">
        <f t="shared" si="290"/>
        <v>-</v>
      </c>
      <c r="C1778" s="153"/>
      <c r="D1778" s="49"/>
      <c r="E1778" s="50"/>
      <c r="F1778" s="51"/>
      <c r="G1778" s="59"/>
      <c r="H1778" s="51"/>
      <c r="I1778" s="59"/>
      <c r="J1778" s="60" t="str">
        <f>IF(ISBLANK(H1778),"",IFERROR(VLOOKUP(B1778,'Np PL4 Stock'!$A:$D,4,FALSE),""))</f>
        <v/>
      </c>
      <c r="K1778" s="61" t="str">
        <f>IF(ISBLANK(H1778),"",SUMIF('Np PL4 Stock'!$A:$A,B1778,'Np PL4 Stock'!$N:$N))</f>
        <v/>
      </c>
      <c r="L1778" s="62" t="str">
        <f>IF(ISBLANK(H1778),"",VLOOKUP(LEFT(B1778,5),Unit!A:B,2,FALSE))</f>
        <v/>
      </c>
      <c r="M1778" s="63" t="str">
        <f>IF(ISBLANK(H1778),"",IFERROR(VLOOKUP(B1778,'Np PL4 Stock'!$A:$T,20,FALSE),""))</f>
        <v/>
      </c>
      <c r="N1778" s="63" t="str">
        <f>IF(ISBLANK(H1778),"",IFERROR(VLOOKUP(B1778,'Np PL4 Stock'!$A:$U,21,FALSE),""))</f>
        <v/>
      </c>
      <c r="O1778" s="62" t="str">
        <f t="shared" si="283"/>
        <v/>
      </c>
      <c r="P1778" s="62" t="str">
        <f t="shared" si="281"/>
        <v/>
      </c>
      <c r="Q1778" s="67" t="str">
        <f t="shared" si="284"/>
        <v/>
      </c>
      <c r="R1778" s="67" t="str">
        <f t="shared" si="282"/>
        <v/>
      </c>
      <c r="S1778" s="59"/>
      <c r="T1778" s="147"/>
      <c r="U1778" s="147"/>
      <c r="V1778" s="59"/>
      <c r="W1778" s="59"/>
      <c r="X1778" s="59"/>
      <c r="Y1778" s="59"/>
      <c r="Z1778" s="59"/>
      <c r="AA1778" s="59"/>
      <c r="AB1778" s="59"/>
      <c r="AC1778" s="59"/>
      <c r="AD1778" s="59"/>
      <c r="AE1778" s="59"/>
      <c r="AF1778" s="73"/>
      <c r="AG1778" s="73"/>
      <c r="AH1778" s="73"/>
      <c r="AI1778" s="73"/>
      <c r="AJ1778" s="73"/>
      <c r="AK1778" s="73"/>
      <c r="AL1778" s="77" t="str">
        <f>IF(ISBLANK(S1778),"",IF(AJ1778="Fail","Fail",IF(E1778="PL4",IF(AND(T1778&gt;STD_01122025!$D$3,U1778&lt;STD_01122025!$D$4,OR(AF1778="ND",AF1778&lt;STD_01122025!$D$7),AH1778="ND"),"Pass","Fail"),IF(E1778="PL12",IF(AND(S1778&lt;STD_01122025!$F$2,T1778&gt;STD_01122025!$F$3,U1778&lt;STD_01122025!$F$4,V1778&gt;STD_01122025!$F$5,X1778&gt;STD_01122025!$F$6,OR(AF1778="ND",AF1778&lt;STD_01122025!$F$7),AH1778="ND"),"Pass","Fail"),IF(E1778="SuperPL",IF(AND(T1778&gt;STD_01122025!$H$3,U1778&lt;STD_01122025!$H$4,V1778&gt;STD_01122025!$H$5,X1778&gt;STD_01122025!$H$6,OR(AF1778="ND",AF1778&lt;STD_01122025!$H$7),AH1778="ND"),"Pass","Fail"),IF(E1778="Flight",IF(AND(T1778&gt;STD_01122025!$J$3,U1778&lt;STD_01122025!$J$4,X1778&gt;STD_01122025!$J$6,OR(AF1778="ND",AF1778&lt;STD_01122025!$J$7),AH1778="ND"),"Pass","Fail"),""))))))</f>
        <v/>
      </c>
      <c r="AM1778" s="62" t="str">
        <f>IF(ISBLANK(B1778),"",IFERROR(IF(VLOOKUP(B1778,'Np PL4 Stock'!$A:$J,10,FALSE)="Np4",D1778-VLOOKUP(B1778,'Np PL4 Stock'!$A:$E,5,FALSE),D1778-VLOOKUP(B1778,'Np PL4 Stock'!$A:$E,5,FALSE)-1),""))</f>
        <v/>
      </c>
      <c r="AN1778" s="147"/>
      <c r="AO1778" s="147"/>
      <c r="AP1778" s="59"/>
      <c r="AQ1778" s="59"/>
      <c r="AR1778" s="59"/>
      <c r="AS1778" s="59"/>
      <c r="AT1778" s="73"/>
      <c r="AU1778" s="73"/>
      <c r="AV1778" s="73"/>
      <c r="AW1778" s="73"/>
      <c r="AX1778" s="84"/>
      <c r="AY1778" s="59"/>
      <c r="AZ1778" s="59"/>
      <c r="BA1778" s="59"/>
      <c r="BB1778" s="59"/>
      <c r="BC1778" s="59"/>
      <c r="BD1778" s="59"/>
      <c r="BE1778" s="84"/>
      <c r="BF1778" s="84"/>
      <c r="BG1778" s="84"/>
      <c r="BH1778" s="84"/>
      <c r="BI1778" s="85"/>
      <c r="BJ1778" s="86"/>
      <c r="BK1778" s="86"/>
      <c r="BL1778" s="86"/>
      <c r="BM1778" s="86"/>
      <c r="BN1778" s="86"/>
      <c r="BO1778" s="59"/>
      <c r="BP1778" s="69"/>
      <c r="BQ1778" s="92">
        <v>0</v>
      </c>
      <c r="BR1778" s="93">
        <v>0</v>
      </c>
      <c r="BS1778" s="94" t="str">
        <f t="shared" si="285"/>
        <v/>
      </c>
      <c r="BT1778" s="95">
        <v>0</v>
      </c>
      <c r="BU1778" s="101" t="str">
        <f t="shared" si="286"/>
        <v/>
      </c>
      <c r="BV1778" s="102" t="str">
        <f t="shared" si="287"/>
        <v>-</v>
      </c>
      <c r="BW1778" s="103"/>
      <c r="BX1778" s="104" t="str">
        <f t="shared" si="288"/>
        <v>-</v>
      </c>
      <c r="BY1778" s="105"/>
      <c r="BZ1778" s="103"/>
      <c r="CA1778" s="106"/>
      <c r="CB1778" s="107"/>
      <c r="CC1778" s="112"/>
      <c r="CD1778" s="106"/>
      <c r="CE1778" s="103"/>
      <c r="CF1778" s="113"/>
      <c r="CG1778" s="114"/>
    </row>
    <row r="1779" spans="1:85">
      <c r="A1779" s="53" t="str">
        <f t="shared" si="289"/>
        <v>--</v>
      </c>
      <c r="B1779" s="47" t="str">
        <f t="shared" si="290"/>
        <v>-</v>
      </c>
      <c r="C1779" s="153"/>
      <c r="D1779" s="49"/>
      <c r="E1779" s="50"/>
      <c r="F1779" s="51"/>
      <c r="G1779" s="59"/>
      <c r="H1779" s="51"/>
      <c r="I1779" s="59"/>
      <c r="J1779" s="60" t="str">
        <f>IF(ISBLANK(H1779),"",IFERROR(VLOOKUP(B1779,'Np PL4 Stock'!$A:$D,4,FALSE),""))</f>
        <v/>
      </c>
      <c r="K1779" s="61" t="str">
        <f>IF(ISBLANK(H1779),"",SUMIF('Np PL4 Stock'!$A:$A,B1779,'Np PL4 Stock'!$N:$N))</f>
        <v/>
      </c>
      <c r="L1779" s="62" t="str">
        <f>IF(ISBLANK(H1779),"",VLOOKUP(LEFT(B1779,5),Unit!A:B,2,FALSE))</f>
        <v/>
      </c>
      <c r="M1779" s="63" t="str">
        <f>IF(ISBLANK(H1779),"",IFERROR(VLOOKUP(B1779,'Np PL4 Stock'!$A:$T,20,FALSE),""))</f>
        <v/>
      </c>
      <c r="N1779" s="63" t="str">
        <f>IF(ISBLANK(H1779),"",IFERROR(VLOOKUP(B1779,'Np PL4 Stock'!$A:$U,21,FALSE),""))</f>
        <v/>
      </c>
      <c r="O1779" s="62" t="str">
        <f t="shared" si="283"/>
        <v/>
      </c>
      <c r="P1779" s="62" t="str">
        <f t="shared" si="281"/>
        <v/>
      </c>
      <c r="Q1779" s="67" t="str">
        <f t="shared" si="284"/>
        <v/>
      </c>
      <c r="R1779" s="67" t="str">
        <f t="shared" si="282"/>
        <v/>
      </c>
      <c r="S1779" s="59"/>
      <c r="T1779" s="147"/>
      <c r="U1779" s="147"/>
      <c r="V1779" s="59"/>
      <c r="W1779" s="59"/>
      <c r="X1779" s="59"/>
      <c r="Y1779" s="59"/>
      <c r="Z1779" s="59"/>
      <c r="AA1779" s="59"/>
      <c r="AB1779" s="59"/>
      <c r="AC1779" s="59"/>
      <c r="AD1779" s="59"/>
      <c r="AE1779" s="59"/>
      <c r="AF1779" s="73"/>
      <c r="AG1779" s="73"/>
      <c r="AH1779" s="73"/>
      <c r="AI1779" s="73"/>
      <c r="AJ1779" s="73"/>
      <c r="AK1779" s="73"/>
      <c r="AL1779" s="77" t="str">
        <f>IF(ISBLANK(S1779),"",IF(AJ1779="Fail","Fail",IF(E1779="PL4",IF(AND(T1779&gt;STD_01122025!$D$3,U1779&lt;STD_01122025!$D$4,OR(AF1779="ND",AF1779&lt;STD_01122025!$D$7),AH1779="ND"),"Pass","Fail"),IF(E1779="PL12",IF(AND(S1779&lt;STD_01122025!$F$2,T1779&gt;STD_01122025!$F$3,U1779&lt;STD_01122025!$F$4,V1779&gt;STD_01122025!$F$5,X1779&gt;STD_01122025!$F$6,OR(AF1779="ND",AF1779&lt;STD_01122025!$F$7),AH1779="ND"),"Pass","Fail"),IF(E1779="SuperPL",IF(AND(T1779&gt;STD_01122025!$H$3,U1779&lt;STD_01122025!$H$4,V1779&gt;STD_01122025!$H$5,X1779&gt;STD_01122025!$H$6,OR(AF1779="ND",AF1779&lt;STD_01122025!$H$7),AH1779="ND"),"Pass","Fail"),IF(E1779="Flight",IF(AND(T1779&gt;STD_01122025!$J$3,U1779&lt;STD_01122025!$J$4,X1779&gt;STD_01122025!$J$6,OR(AF1779="ND",AF1779&lt;STD_01122025!$J$7),AH1779="ND"),"Pass","Fail"),""))))))</f>
        <v/>
      </c>
      <c r="AM1779" s="62" t="str">
        <f>IF(ISBLANK(B1779),"",IFERROR(IF(VLOOKUP(B1779,'Np PL4 Stock'!$A:$J,10,FALSE)="Np4",D1779-VLOOKUP(B1779,'Np PL4 Stock'!$A:$E,5,FALSE),D1779-VLOOKUP(B1779,'Np PL4 Stock'!$A:$E,5,FALSE)-1),""))</f>
        <v/>
      </c>
      <c r="AN1779" s="147"/>
      <c r="AO1779" s="147"/>
      <c r="AP1779" s="59"/>
      <c r="AQ1779" s="59"/>
      <c r="AR1779" s="59"/>
      <c r="AS1779" s="59"/>
      <c r="AT1779" s="73"/>
      <c r="AU1779" s="73"/>
      <c r="AV1779" s="73"/>
      <c r="AW1779" s="73"/>
      <c r="AX1779" s="84"/>
      <c r="AY1779" s="59"/>
      <c r="AZ1779" s="59"/>
      <c r="BA1779" s="59"/>
      <c r="BB1779" s="59"/>
      <c r="BC1779" s="59"/>
      <c r="BD1779" s="59"/>
      <c r="BE1779" s="84"/>
      <c r="BF1779" s="84"/>
      <c r="BG1779" s="84"/>
      <c r="BH1779" s="84"/>
      <c r="BI1779" s="85"/>
      <c r="BJ1779" s="86"/>
      <c r="BK1779" s="86"/>
      <c r="BL1779" s="86"/>
      <c r="BM1779" s="86"/>
      <c r="BN1779" s="86"/>
      <c r="BO1779" s="59"/>
      <c r="BP1779" s="69"/>
      <c r="BQ1779" s="92">
        <v>0</v>
      </c>
      <c r="BR1779" s="93">
        <v>0</v>
      </c>
      <c r="BS1779" s="94" t="str">
        <f t="shared" si="285"/>
        <v/>
      </c>
      <c r="BT1779" s="95">
        <v>0</v>
      </c>
      <c r="BU1779" s="101" t="str">
        <f t="shared" si="286"/>
        <v/>
      </c>
      <c r="BV1779" s="102" t="str">
        <f t="shared" si="287"/>
        <v>-</v>
      </c>
      <c r="BW1779" s="103"/>
      <c r="BX1779" s="104" t="str">
        <f t="shared" si="288"/>
        <v>-</v>
      </c>
      <c r="BY1779" s="105"/>
      <c r="BZ1779" s="103"/>
      <c r="CA1779" s="106"/>
      <c r="CB1779" s="107"/>
      <c r="CC1779" s="112"/>
      <c r="CD1779" s="106"/>
      <c r="CE1779" s="103"/>
      <c r="CF1779" s="113"/>
      <c r="CG1779" s="114"/>
    </row>
    <row r="1780" spans="1:85">
      <c r="A1780" s="53" t="str">
        <f t="shared" si="289"/>
        <v>--</v>
      </c>
      <c r="B1780" s="47" t="str">
        <f t="shared" si="290"/>
        <v>-</v>
      </c>
      <c r="C1780" s="153"/>
      <c r="D1780" s="49"/>
      <c r="E1780" s="50"/>
      <c r="F1780" s="51"/>
      <c r="G1780" s="59"/>
      <c r="H1780" s="51"/>
      <c r="I1780" s="59"/>
      <c r="J1780" s="60" t="str">
        <f>IF(ISBLANK(H1780),"",IFERROR(VLOOKUP(B1780,'Np PL4 Stock'!$A:$D,4,FALSE),""))</f>
        <v/>
      </c>
      <c r="K1780" s="61" t="str">
        <f>IF(ISBLANK(H1780),"",SUMIF('Np PL4 Stock'!$A:$A,B1780,'Np PL4 Stock'!$N:$N))</f>
        <v/>
      </c>
      <c r="L1780" s="62" t="str">
        <f>IF(ISBLANK(H1780),"",VLOOKUP(LEFT(B1780,5),Unit!A:B,2,FALSE))</f>
        <v/>
      </c>
      <c r="M1780" s="63" t="str">
        <f>IF(ISBLANK(H1780),"",IFERROR(VLOOKUP(B1780,'Np PL4 Stock'!$A:$T,20,FALSE),""))</f>
        <v/>
      </c>
      <c r="N1780" s="63" t="str">
        <f>IF(ISBLANK(H1780),"",IFERROR(VLOOKUP(B1780,'Np PL4 Stock'!$A:$U,21,FALSE),""))</f>
        <v/>
      </c>
      <c r="O1780" s="62" t="str">
        <f t="shared" si="283"/>
        <v/>
      </c>
      <c r="P1780" s="62" t="str">
        <f t="shared" si="281"/>
        <v/>
      </c>
      <c r="Q1780" s="67" t="str">
        <f t="shared" si="284"/>
        <v/>
      </c>
      <c r="R1780" s="67" t="str">
        <f t="shared" si="282"/>
        <v/>
      </c>
      <c r="S1780" s="59"/>
      <c r="T1780" s="147"/>
      <c r="U1780" s="147"/>
      <c r="V1780" s="59"/>
      <c r="W1780" s="59"/>
      <c r="X1780" s="59"/>
      <c r="Y1780" s="59"/>
      <c r="Z1780" s="59"/>
      <c r="AA1780" s="59"/>
      <c r="AB1780" s="59"/>
      <c r="AC1780" s="59"/>
      <c r="AD1780" s="59"/>
      <c r="AE1780" s="59"/>
      <c r="AF1780" s="73"/>
      <c r="AG1780" s="73"/>
      <c r="AH1780" s="73"/>
      <c r="AI1780" s="73"/>
      <c r="AJ1780" s="73"/>
      <c r="AK1780" s="73"/>
      <c r="AL1780" s="77" t="str">
        <f>IF(ISBLANK(S1780),"",IF(AJ1780="Fail","Fail",IF(E1780="PL4",IF(AND(T1780&gt;STD_01122025!$D$3,U1780&lt;STD_01122025!$D$4,OR(AF1780="ND",AF1780&lt;STD_01122025!$D$7),AH1780="ND"),"Pass","Fail"),IF(E1780="PL12",IF(AND(S1780&lt;STD_01122025!$F$2,T1780&gt;STD_01122025!$F$3,U1780&lt;STD_01122025!$F$4,V1780&gt;STD_01122025!$F$5,X1780&gt;STD_01122025!$F$6,OR(AF1780="ND",AF1780&lt;STD_01122025!$F$7),AH1780="ND"),"Pass","Fail"),IF(E1780="SuperPL",IF(AND(T1780&gt;STD_01122025!$H$3,U1780&lt;STD_01122025!$H$4,V1780&gt;STD_01122025!$H$5,X1780&gt;STD_01122025!$H$6,OR(AF1780="ND",AF1780&lt;STD_01122025!$H$7),AH1780="ND"),"Pass","Fail"),IF(E1780="Flight",IF(AND(T1780&gt;STD_01122025!$J$3,U1780&lt;STD_01122025!$J$4,X1780&gt;STD_01122025!$J$6,OR(AF1780="ND",AF1780&lt;STD_01122025!$J$7),AH1780="ND"),"Pass","Fail"),""))))))</f>
        <v/>
      </c>
      <c r="AM1780" s="62" t="str">
        <f>IF(ISBLANK(B1780),"",IFERROR(IF(VLOOKUP(B1780,'Np PL4 Stock'!$A:$J,10,FALSE)="Np4",D1780-VLOOKUP(B1780,'Np PL4 Stock'!$A:$E,5,FALSE),D1780-VLOOKUP(B1780,'Np PL4 Stock'!$A:$E,5,FALSE)-1),""))</f>
        <v/>
      </c>
      <c r="AN1780" s="147"/>
      <c r="AO1780" s="147"/>
      <c r="AP1780" s="59"/>
      <c r="AQ1780" s="59"/>
      <c r="AR1780" s="59"/>
      <c r="AS1780" s="59"/>
      <c r="AT1780" s="73"/>
      <c r="AU1780" s="73"/>
      <c r="AV1780" s="73"/>
      <c r="AW1780" s="73"/>
      <c r="AX1780" s="84"/>
      <c r="AY1780" s="59"/>
      <c r="AZ1780" s="59"/>
      <c r="BA1780" s="59"/>
      <c r="BB1780" s="59"/>
      <c r="BC1780" s="59"/>
      <c r="BD1780" s="59"/>
      <c r="BE1780" s="84"/>
      <c r="BF1780" s="84"/>
      <c r="BG1780" s="84"/>
      <c r="BH1780" s="84"/>
      <c r="BI1780" s="85"/>
      <c r="BJ1780" s="86"/>
      <c r="BK1780" s="86"/>
      <c r="BL1780" s="86"/>
      <c r="BM1780" s="86"/>
      <c r="BN1780" s="86"/>
      <c r="BO1780" s="59"/>
      <c r="BP1780" s="69"/>
      <c r="BQ1780" s="92">
        <v>0</v>
      </c>
      <c r="BR1780" s="93">
        <v>0</v>
      </c>
      <c r="BS1780" s="94" t="str">
        <f t="shared" si="285"/>
        <v/>
      </c>
      <c r="BT1780" s="95">
        <v>0</v>
      </c>
      <c r="BU1780" s="101" t="str">
        <f t="shared" si="286"/>
        <v/>
      </c>
      <c r="BV1780" s="102" t="str">
        <f t="shared" si="287"/>
        <v>-</v>
      </c>
      <c r="BW1780" s="103"/>
      <c r="BX1780" s="104" t="str">
        <f t="shared" si="288"/>
        <v>-</v>
      </c>
      <c r="BY1780" s="105"/>
      <c r="BZ1780" s="103"/>
      <c r="CA1780" s="106"/>
      <c r="CB1780" s="107"/>
      <c r="CC1780" s="112"/>
      <c r="CD1780" s="106"/>
      <c r="CE1780" s="103"/>
      <c r="CF1780" s="113"/>
      <c r="CG1780" s="114"/>
    </row>
    <row r="1781" spans="1:85">
      <c r="A1781" s="53" t="str">
        <f t="shared" si="289"/>
        <v>--</v>
      </c>
      <c r="B1781" s="47" t="str">
        <f t="shared" si="290"/>
        <v>-</v>
      </c>
      <c r="C1781" s="153"/>
      <c r="D1781" s="49"/>
      <c r="E1781" s="50"/>
      <c r="F1781" s="51"/>
      <c r="G1781" s="59"/>
      <c r="H1781" s="51"/>
      <c r="I1781" s="59"/>
      <c r="J1781" s="60" t="str">
        <f>IF(ISBLANK(H1781),"",IFERROR(VLOOKUP(B1781,'Np PL4 Stock'!$A:$D,4,FALSE),""))</f>
        <v/>
      </c>
      <c r="K1781" s="61" t="str">
        <f>IF(ISBLANK(H1781),"",SUMIF('Np PL4 Stock'!$A:$A,B1781,'Np PL4 Stock'!$N:$N))</f>
        <v/>
      </c>
      <c r="L1781" s="62" t="str">
        <f>IF(ISBLANK(H1781),"",VLOOKUP(LEFT(B1781,5),Unit!A:B,2,FALSE))</f>
        <v/>
      </c>
      <c r="M1781" s="63" t="str">
        <f>IF(ISBLANK(H1781),"",IFERROR(VLOOKUP(B1781,'Np PL4 Stock'!$A:$T,20,FALSE),""))</f>
        <v/>
      </c>
      <c r="N1781" s="63" t="str">
        <f>IF(ISBLANK(H1781),"",IFERROR(VLOOKUP(B1781,'Np PL4 Stock'!$A:$U,21,FALSE),""))</f>
        <v/>
      </c>
      <c r="O1781" s="62" t="str">
        <f t="shared" si="283"/>
        <v/>
      </c>
      <c r="P1781" s="62" t="str">
        <f t="shared" si="281"/>
        <v/>
      </c>
      <c r="Q1781" s="67" t="str">
        <f t="shared" si="284"/>
        <v/>
      </c>
      <c r="R1781" s="67" t="str">
        <f t="shared" si="282"/>
        <v/>
      </c>
      <c r="S1781" s="59"/>
      <c r="T1781" s="147"/>
      <c r="U1781" s="147"/>
      <c r="V1781" s="59"/>
      <c r="W1781" s="59"/>
      <c r="X1781" s="59"/>
      <c r="Y1781" s="59"/>
      <c r="Z1781" s="59"/>
      <c r="AA1781" s="59"/>
      <c r="AB1781" s="59"/>
      <c r="AC1781" s="59"/>
      <c r="AD1781" s="59"/>
      <c r="AE1781" s="59"/>
      <c r="AF1781" s="73"/>
      <c r="AG1781" s="73"/>
      <c r="AH1781" s="73"/>
      <c r="AI1781" s="73"/>
      <c r="AJ1781" s="73"/>
      <c r="AK1781" s="73"/>
      <c r="AL1781" s="77" t="str">
        <f>IF(ISBLANK(S1781),"",IF(AJ1781="Fail","Fail",IF(E1781="PL4",IF(AND(T1781&gt;STD_01122025!$D$3,U1781&lt;STD_01122025!$D$4,OR(AF1781="ND",AF1781&lt;STD_01122025!$D$7),AH1781="ND"),"Pass","Fail"),IF(E1781="PL12",IF(AND(S1781&lt;STD_01122025!$F$2,T1781&gt;STD_01122025!$F$3,U1781&lt;STD_01122025!$F$4,V1781&gt;STD_01122025!$F$5,X1781&gt;STD_01122025!$F$6,OR(AF1781="ND",AF1781&lt;STD_01122025!$F$7),AH1781="ND"),"Pass","Fail"),IF(E1781="SuperPL",IF(AND(T1781&gt;STD_01122025!$H$3,U1781&lt;STD_01122025!$H$4,V1781&gt;STD_01122025!$H$5,X1781&gt;STD_01122025!$H$6,OR(AF1781="ND",AF1781&lt;STD_01122025!$H$7),AH1781="ND"),"Pass","Fail"),IF(E1781="Flight",IF(AND(T1781&gt;STD_01122025!$J$3,U1781&lt;STD_01122025!$J$4,X1781&gt;STD_01122025!$J$6,OR(AF1781="ND",AF1781&lt;STD_01122025!$J$7),AH1781="ND"),"Pass","Fail"),""))))))</f>
        <v/>
      </c>
      <c r="AM1781" s="62" t="str">
        <f>IF(ISBLANK(B1781),"",IFERROR(IF(VLOOKUP(B1781,'Np PL4 Stock'!$A:$J,10,FALSE)="Np4",D1781-VLOOKUP(B1781,'Np PL4 Stock'!$A:$E,5,FALSE),D1781-VLOOKUP(B1781,'Np PL4 Stock'!$A:$E,5,FALSE)-1),""))</f>
        <v/>
      </c>
      <c r="AN1781" s="147"/>
      <c r="AO1781" s="147"/>
      <c r="AP1781" s="59"/>
      <c r="AQ1781" s="59"/>
      <c r="AR1781" s="59"/>
      <c r="AS1781" s="59"/>
      <c r="AT1781" s="73"/>
      <c r="AU1781" s="73"/>
      <c r="AV1781" s="73"/>
      <c r="AW1781" s="73"/>
      <c r="AX1781" s="84"/>
      <c r="AY1781" s="59"/>
      <c r="AZ1781" s="59"/>
      <c r="BA1781" s="59"/>
      <c r="BB1781" s="59"/>
      <c r="BC1781" s="59"/>
      <c r="BD1781" s="59"/>
      <c r="BE1781" s="84"/>
      <c r="BF1781" s="84"/>
      <c r="BG1781" s="84"/>
      <c r="BH1781" s="84"/>
      <c r="BI1781" s="85"/>
      <c r="BJ1781" s="86"/>
      <c r="BK1781" s="86"/>
      <c r="BL1781" s="86"/>
      <c r="BM1781" s="86"/>
      <c r="BN1781" s="86"/>
      <c r="BO1781" s="59"/>
      <c r="BP1781" s="69"/>
      <c r="BQ1781" s="92">
        <v>0</v>
      </c>
      <c r="BR1781" s="93">
        <v>0</v>
      </c>
      <c r="BS1781" s="94" t="str">
        <f t="shared" si="285"/>
        <v/>
      </c>
      <c r="BT1781" s="95">
        <v>0</v>
      </c>
      <c r="BU1781" s="101" t="str">
        <f t="shared" si="286"/>
        <v/>
      </c>
      <c r="BV1781" s="102" t="str">
        <f t="shared" si="287"/>
        <v>-</v>
      </c>
      <c r="BW1781" s="103"/>
      <c r="BX1781" s="104" t="str">
        <f t="shared" si="288"/>
        <v>-</v>
      </c>
      <c r="BY1781" s="105"/>
      <c r="BZ1781" s="103"/>
      <c r="CA1781" s="106"/>
      <c r="CB1781" s="107"/>
      <c r="CC1781" s="112"/>
      <c r="CD1781" s="106"/>
      <c r="CE1781" s="103"/>
      <c r="CF1781" s="113"/>
      <c r="CG1781" s="114"/>
    </row>
    <row r="1782" spans="1:85">
      <c r="A1782" s="53" t="str">
        <f t="shared" si="289"/>
        <v>--</v>
      </c>
      <c r="B1782" s="47" t="str">
        <f t="shared" si="290"/>
        <v>-</v>
      </c>
      <c r="C1782" s="153"/>
      <c r="D1782" s="49"/>
      <c r="E1782" s="50"/>
      <c r="F1782" s="51"/>
      <c r="G1782" s="59"/>
      <c r="H1782" s="51"/>
      <c r="I1782" s="59"/>
      <c r="J1782" s="60" t="str">
        <f>IF(ISBLANK(H1782),"",IFERROR(VLOOKUP(B1782,'Np PL4 Stock'!$A:$D,4,FALSE),""))</f>
        <v/>
      </c>
      <c r="K1782" s="61" t="str">
        <f>IF(ISBLANK(H1782),"",SUMIF('Np PL4 Stock'!$A:$A,B1782,'Np PL4 Stock'!$N:$N))</f>
        <v/>
      </c>
      <c r="L1782" s="62" t="str">
        <f>IF(ISBLANK(H1782),"",VLOOKUP(LEFT(B1782,5),Unit!A:B,2,FALSE))</f>
        <v/>
      </c>
      <c r="M1782" s="63" t="str">
        <f>IF(ISBLANK(H1782),"",IFERROR(VLOOKUP(B1782,'Np PL4 Stock'!$A:$T,20,FALSE),""))</f>
        <v/>
      </c>
      <c r="N1782" s="63" t="str">
        <f>IF(ISBLANK(H1782),"",IFERROR(VLOOKUP(B1782,'Np PL4 Stock'!$A:$U,21,FALSE),""))</f>
        <v/>
      </c>
      <c r="O1782" s="62" t="str">
        <f t="shared" si="283"/>
        <v/>
      </c>
      <c r="P1782" s="62" t="str">
        <f t="shared" si="281"/>
        <v/>
      </c>
      <c r="Q1782" s="67" t="str">
        <f t="shared" si="284"/>
        <v/>
      </c>
      <c r="R1782" s="67" t="str">
        <f t="shared" si="282"/>
        <v/>
      </c>
      <c r="S1782" s="59"/>
      <c r="T1782" s="147"/>
      <c r="U1782" s="147"/>
      <c r="V1782" s="59"/>
      <c r="W1782" s="59"/>
      <c r="X1782" s="59"/>
      <c r="Y1782" s="59"/>
      <c r="Z1782" s="59"/>
      <c r="AA1782" s="59"/>
      <c r="AB1782" s="59"/>
      <c r="AC1782" s="59"/>
      <c r="AD1782" s="59"/>
      <c r="AE1782" s="59"/>
      <c r="AF1782" s="73"/>
      <c r="AG1782" s="73"/>
      <c r="AH1782" s="73"/>
      <c r="AI1782" s="73"/>
      <c r="AJ1782" s="73"/>
      <c r="AK1782" s="73"/>
      <c r="AL1782" s="77" t="str">
        <f>IF(ISBLANK(S1782),"",IF(AJ1782="Fail","Fail",IF(E1782="PL4",IF(AND(T1782&gt;STD_01122025!$D$3,U1782&lt;STD_01122025!$D$4,OR(AF1782="ND",AF1782&lt;STD_01122025!$D$7),AH1782="ND"),"Pass","Fail"),IF(E1782="PL12",IF(AND(S1782&lt;STD_01122025!$F$2,T1782&gt;STD_01122025!$F$3,U1782&lt;STD_01122025!$F$4,V1782&gt;STD_01122025!$F$5,X1782&gt;STD_01122025!$F$6,OR(AF1782="ND",AF1782&lt;STD_01122025!$F$7),AH1782="ND"),"Pass","Fail"),IF(E1782="SuperPL",IF(AND(T1782&gt;STD_01122025!$H$3,U1782&lt;STD_01122025!$H$4,V1782&gt;STD_01122025!$H$5,X1782&gt;STD_01122025!$H$6,OR(AF1782="ND",AF1782&lt;STD_01122025!$H$7),AH1782="ND"),"Pass","Fail"),IF(E1782="Flight",IF(AND(T1782&gt;STD_01122025!$J$3,U1782&lt;STD_01122025!$J$4,X1782&gt;STD_01122025!$J$6,OR(AF1782="ND",AF1782&lt;STD_01122025!$J$7),AH1782="ND"),"Pass","Fail"),""))))))</f>
        <v/>
      </c>
      <c r="AM1782" s="62" t="str">
        <f>IF(ISBLANK(B1782),"",IFERROR(IF(VLOOKUP(B1782,'Np PL4 Stock'!$A:$J,10,FALSE)="Np4",D1782-VLOOKUP(B1782,'Np PL4 Stock'!$A:$E,5,FALSE),D1782-VLOOKUP(B1782,'Np PL4 Stock'!$A:$E,5,FALSE)-1),""))</f>
        <v/>
      </c>
      <c r="AN1782" s="147"/>
      <c r="AO1782" s="147"/>
      <c r="AP1782" s="59"/>
      <c r="AQ1782" s="59"/>
      <c r="AR1782" s="59"/>
      <c r="AS1782" s="59"/>
      <c r="AT1782" s="73"/>
      <c r="AU1782" s="73"/>
      <c r="AV1782" s="73"/>
      <c r="AW1782" s="73"/>
      <c r="AX1782" s="84"/>
      <c r="AY1782" s="59"/>
      <c r="AZ1782" s="59"/>
      <c r="BA1782" s="59"/>
      <c r="BB1782" s="59"/>
      <c r="BC1782" s="59"/>
      <c r="BD1782" s="59"/>
      <c r="BE1782" s="84"/>
      <c r="BF1782" s="84"/>
      <c r="BG1782" s="84"/>
      <c r="BH1782" s="84"/>
      <c r="BI1782" s="85"/>
      <c r="BJ1782" s="86"/>
      <c r="BK1782" s="86"/>
      <c r="BL1782" s="86"/>
      <c r="BM1782" s="86"/>
      <c r="BN1782" s="86"/>
      <c r="BO1782" s="59"/>
      <c r="BP1782" s="69"/>
      <c r="BQ1782" s="92">
        <v>0</v>
      </c>
      <c r="BR1782" s="93">
        <v>0</v>
      </c>
      <c r="BS1782" s="94" t="str">
        <f t="shared" si="285"/>
        <v/>
      </c>
      <c r="BT1782" s="95">
        <v>0</v>
      </c>
      <c r="BU1782" s="101" t="str">
        <f t="shared" si="286"/>
        <v/>
      </c>
      <c r="BV1782" s="102" t="str">
        <f t="shared" si="287"/>
        <v>-</v>
      </c>
      <c r="BW1782" s="103"/>
      <c r="BX1782" s="104" t="str">
        <f t="shared" si="288"/>
        <v>-</v>
      </c>
      <c r="BY1782" s="105"/>
      <c r="BZ1782" s="103"/>
      <c r="CA1782" s="106"/>
      <c r="CB1782" s="107"/>
      <c r="CC1782" s="112"/>
      <c r="CD1782" s="106"/>
      <c r="CE1782" s="103"/>
      <c r="CF1782" s="113"/>
      <c r="CG1782" s="114"/>
    </row>
    <row r="1783" spans="1:85">
      <c r="A1783" s="53" t="str">
        <f t="shared" si="289"/>
        <v>--</v>
      </c>
      <c r="B1783" s="47" t="str">
        <f t="shared" si="290"/>
        <v>-</v>
      </c>
      <c r="C1783" s="153"/>
      <c r="D1783" s="49"/>
      <c r="E1783" s="50"/>
      <c r="F1783" s="51"/>
      <c r="G1783" s="59"/>
      <c r="H1783" s="51"/>
      <c r="I1783" s="59"/>
      <c r="J1783" s="60" t="str">
        <f>IF(ISBLANK(H1783),"",IFERROR(VLOOKUP(B1783,'Np PL4 Stock'!$A:$D,4,FALSE),""))</f>
        <v/>
      </c>
      <c r="K1783" s="61" t="str">
        <f>IF(ISBLANK(H1783),"",SUMIF('Np PL4 Stock'!$A:$A,B1783,'Np PL4 Stock'!$N:$N))</f>
        <v/>
      </c>
      <c r="L1783" s="62" t="str">
        <f>IF(ISBLANK(H1783),"",VLOOKUP(LEFT(B1783,5),Unit!A:B,2,FALSE))</f>
        <v/>
      </c>
      <c r="M1783" s="63" t="str">
        <f>IF(ISBLANK(H1783),"",IFERROR(VLOOKUP(B1783,'Np PL4 Stock'!$A:$T,20,FALSE),""))</f>
        <v/>
      </c>
      <c r="N1783" s="63" t="str">
        <f>IF(ISBLANK(H1783),"",IFERROR(VLOOKUP(B1783,'Np PL4 Stock'!$A:$U,21,FALSE),""))</f>
        <v/>
      </c>
      <c r="O1783" s="62" t="str">
        <f t="shared" si="283"/>
        <v/>
      </c>
      <c r="P1783" s="62" t="str">
        <f t="shared" si="281"/>
        <v/>
      </c>
      <c r="Q1783" s="67" t="str">
        <f t="shared" si="284"/>
        <v/>
      </c>
      <c r="R1783" s="67" t="str">
        <f t="shared" si="282"/>
        <v/>
      </c>
      <c r="S1783" s="59"/>
      <c r="T1783" s="147"/>
      <c r="U1783" s="147"/>
      <c r="V1783" s="59"/>
      <c r="W1783" s="59"/>
      <c r="X1783" s="59"/>
      <c r="Y1783" s="59"/>
      <c r="Z1783" s="59"/>
      <c r="AA1783" s="59"/>
      <c r="AB1783" s="59"/>
      <c r="AC1783" s="59"/>
      <c r="AD1783" s="59"/>
      <c r="AE1783" s="59"/>
      <c r="AF1783" s="73"/>
      <c r="AG1783" s="73"/>
      <c r="AH1783" s="73"/>
      <c r="AI1783" s="73"/>
      <c r="AJ1783" s="73"/>
      <c r="AK1783" s="73"/>
      <c r="AL1783" s="77" t="str">
        <f>IF(ISBLANK(S1783),"",IF(AJ1783="Fail","Fail",IF(E1783="PL4",IF(AND(T1783&gt;STD_01122025!$D$3,U1783&lt;STD_01122025!$D$4,OR(AF1783="ND",AF1783&lt;STD_01122025!$D$7),AH1783="ND"),"Pass","Fail"),IF(E1783="PL12",IF(AND(S1783&lt;STD_01122025!$F$2,T1783&gt;STD_01122025!$F$3,U1783&lt;STD_01122025!$F$4,V1783&gt;STD_01122025!$F$5,X1783&gt;STD_01122025!$F$6,OR(AF1783="ND",AF1783&lt;STD_01122025!$F$7),AH1783="ND"),"Pass","Fail"),IF(E1783="SuperPL",IF(AND(T1783&gt;STD_01122025!$H$3,U1783&lt;STD_01122025!$H$4,V1783&gt;STD_01122025!$H$5,X1783&gt;STD_01122025!$H$6,OR(AF1783="ND",AF1783&lt;STD_01122025!$H$7),AH1783="ND"),"Pass","Fail"),IF(E1783="Flight",IF(AND(T1783&gt;STD_01122025!$J$3,U1783&lt;STD_01122025!$J$4,X1783&gt;STD_01122025!$J$6,OR(AF1783="ND",AF1783&lt;STD_01122025!$J$7),AH1783="ND"),"Pass","Fail"),""))))))</f>
        <v/>
      </c>
      <c r="AM1783" s="62" t="str">
        <f>IF(ISBLANK(B1783),"",IFERROR(IF(VLOOKUP(B1783,'Np PL4 Stock'!$A:$J,10,FALSE)="Np4",D1783-VLOOKUP(B1783,'Np PL4 Stock'!$A:$E,5,FALSE),D1783-VLOOKUP(B1783,'Np PL4 Stock'!$A:$E,5,FALSE)-1),""))</f>
        <v/>
      </c>
      <c r="AN1783" s="147"/>
      <c r="AO1783" s="147"/>
      <c r="AP1783" s="59"/>
      <c r="AQ1783" s="59"/>
      <c r="AR1783" s="59"/>
      <c r="AS1783" s="59"/>
      <c r="AT1783" s="73"/>
      <c r="AU1783" s="73"/>
      <c r="AV1783" s="73"/>
      <c r="AW1783" s="73"/>
      <c r="AX1783" s="84"/>
      <c r="AY1783" s="59"/>
      <c r="AZ1783" s="59"/>
      <c r="BA1783" s="59"/>
      <c r="BB1783" s="59"/>
      <c r="BC1783" s="59"/>
      <c r="BD1783" s="59"/>
      <c r="BE1783" s="84"/>
      <c r="BF1783" s="84"/>
      <c r="BG1783" s="84"/>
      <c r="BH1783" s="84"/>
      <c r="BI1783" s="85"/>
      <c r="BJ1783" s="86"/>
      <c r="BK1783" s="86"/>
      <c r="BL1783" s="86"/>
      <c r="BM1783" s="86"/>
      <c r="BN1783" s="86"/>
      <c r="BO1783" s="59"/>
      <c r="BP1783" s="69"/>
      <c r="BQ1783" s="92">
        <v>0</v>
      </c>
      <c r="BR1783" s="93">
        <v>0</v>
      </c>
      <c r="BS1783" s="94" t="str">
        <f t="shared" si="285"/>
        <v/>
      </c>
      <c r="BT1783" s="95">
        <v>0</v>
      </c>
      <c r="BU1783" s="101" t="str">
        <f t="shared" si="286"/>
        <v/>
      </c>
      <c r="BV1783" s="102" t="str">
        <f t="shared" si="287"/>
        <v>-</v>
      </c>
      <c r="BW1783" s="103"/>
      <c r="BX1783" s="104" t="str">
        <f t="shared" si="288"/>
        <v>-</v>
      </c>
      <c r="BY1783" s="105"/>
      <c r="BZ1783" s="103"/>
      <c r="CA1783" s="106"/>
      <c r="CB1783" s="107"/>
      <c r="CC1783" s="112"/>
      <c r="CD1783" s="106"/>
      <c r="CE1783" s="103"/>
      <c r="CF1783" s="113"/>
      <c r="CG1783" s="114"/>
    </row>
    <row r="1784" spans="1:85">
      <c r="A1784" s="53" t="str">
        <f t="shared" si="289"/>
        <v>--</v>
      </c>
      <c r="B1784" s="47" t="str">
        <f t="shared" si="290"/>
        <v>-</v>
      </c>
      <c r="C1784" s="153"/>
      <c r="D1784" s="49"/>
      <c r="E1784" s="50"/>
      <c r="F1784" s="51"/>
      <c r="G1784" s="59"/>
      <c r="H1784" s="51"/>
      <c r="I1784" s="59"/>
      <c r="J1784" s="60" t="str">
        <f>IF(ISBLANK(H1784),"",IFERROR(VLOOKUP(B1784,'Np PL4 Stock'!$A:$D,4,FALSE),""))</f>
        <v/>
      </c>
      <c r="K1784" s="61" t="str">
        <f>IF(ISBLANK(H1784),"",SUMIF('Np PL4 Stock'!$A:$A,B1784,'Np PL4 Stock'!$N:$N))</f>
        <v/>
      </c>
      <c r="L1784" s="62" t="str">
        <f>IF(ISBLANK(H1784),"",VLOOKUP(LEFT(B1784,5),Unit!A:B,2,FALSE))</f>
        <v/>
      </c>
      <c r="M1784" s="63" t="str">
        <f>IF(ISBLANK(H1784),"",IFERROR(VLOOKUP(B1784,'Np PL4 Stock'!$A:$T,20,FALSE),""))</f>
        <v/>
      </c>
      <c r="N1784" s="63" t="str">
        <f>IF(ISBLANK(H1784),"",IFERROR(VLOOKUP(B1784,'Np PL4 Stock'!$A:$U,21,FALSE),""))</f>
        <v/>
      </c>
      <c r="O1784" s="62" t="str">
        <f t="shared" si="283"/>
        <v/>
      </c>
      <c r="P1784" s="62" t="str">
        <f t="shared" si="281"/>
        <v/>
      </c>
      <c r="Q1784" s="67" t="str">
        <f t="shared" si="284"/>
        <v/>
      </c>
      <c r="R1784" s="67" t="str">
        <f t="shared" si="282"/>
        <v/>
      </c>
      <c r="S1784" s="59"/>
      <c r="T1784" s="147"/>
      <c r="U1784" s="147"/>
      <c r="V1784" s="59"/>
      <c r="W1784" s="59"/>
      <c r="X1784" s="59"/>
      <c r="Y1784" s="59"/>
      <c r="Z1784" s="59"/>
      <c r="AA1784" s="59"/>
      <c r="AB1784" s="59"/>
      <c r="AC1784" s="59"/>
      <c r="AD1784" s="59"/>
      <c r="AE1784" s="59"/>
      <c r="AF1784" s="73"/>
      <c r="AG1784" s="73"/>
      <c r="AH1784" s="73"/>
      <c r="AI1784" s="73"/>
      <c r="AJ1784" s="73"/>
      <c r="AK1784" s="73"/>
      <c r="AL1784" s="77" t="str">
        <f>IF(ISBLANK(S1784),"",IF(AJ1784="Fail","Fail",IF(E1784="PL4",IF(AND(T1784&gt;STD_01122025!$D$3,U1784&lt;STD_01122025!$D$4,OR(AF1784="ND",AF1784&lt;STD_01122025!$D$7),AH1784="ND"),"Pass","Fail"),IF(E1784="PL12",IF(AND(S1784&lt;STD_01122025!$F$2,T1784&gt;STD_01122025!$F$3,U1784&lt;STD_01122025!$F$4,V1784&gt;STD_01122025!$F$5,X1784&gt;STD_01122025!$F$6,OR(AF1784="ND",AF1784&lt;STD_01122025!$F$7),AH1784="ND"),"Pass","Fail"),IF(E1784="SuperPL",IF(AND(T1784&gt;STD_01122025!$H$3,U1784&lt;STD_01122025!$H$4,V1784&gt;STD_01122025!$H$5,X1784&gt;STD_01122025!$H$6,OR(AF1784="ND",AF1784&lt;STD_01122025!$H$7),AH1784="ND"),"Pass","Fail"),IF(E1784="Flight",IF(AND(T1784&gt;STD_01122025!$J$3,U1784&lt;STD_01122025!$J$4,X1784&gt;STD_01122025!$J$6,OR(AF1784="ND",AF1784&lt;STD_01122025!$J$7),AH1784="ND"),"Pass","Fail"),""))))))</f>
        <v/>
      </c>
      <c r="AM1784" s="62" t="str">
        <f>IF(ISBLANK(B1784),"",IFERROR(IF(VLOOKUP(B1784,'Np PL4 Stock'!$A:$J,10,FALSE)="Np4",D1784-VLOOKUP(B1784,'Np PL4 Stock'!$A:$E,5,FALSE),D1784-VLOOKUP(B1784,'Np PL4 Stock'!$A:$E,5,FALSE)-1),""))</f>
        <v/>
      </c>
      <c r="AN1784" s="147"/>
      <c r="AO1784" s="147"/>
      <c r="AP1784" s="59"/>
      <c r="AQ1784" s="59"/>
      <c r="AR1784" s="59"/>
      <c r="AS1784" s="59"/>
      <c r="AT1784" s="73"/>
      <c r="AU1784" s="73"/>
      <c r="AV1784" s="73"/>
      <c r="AW1784" s="73"/>
      <c r="AX1784" s="84"/>
      <c r="AY1784" s="59"/>
      <c r="AZ1784" s="59"/>
      <c r="BA1784" s="59"/>
      <c r="BB1784" s="59"/>
      <c r="BC1784" s="59"/>
      <c r="BD1784" s="59"/>
      <c r="BE1784" s="84"/>
      <c r="BF1784" s="84"/>
      <c r="BG1784" s="84"/>
      <c r="BH1784" s="84"/>
      <c r="BI1784" s="85"/>
      <c r="BJ1784" s="86"/>
      <c r="BK1784" s="86"/>
      <c r="BL1784" s="86"/>
      <c r="BM1784" s="86"/>
      <c r="BN1784" s="86"/>
      <c r="BO1784" s="59"/>
      <c r="BP1784" s="69"/>
      <c r="BQ1784" s="92">
        <v>0</v>
      </c>
      <c r="BR1784" s="93">
        <v>0</v>
      </c>
      <c r="BS1784" s="94" t="str">
        <f t="shared" si="285"/>
        <v/>
      </c>
      <c r="BT1784" s="95">
        <v>0</v>
      </c>
      <c r="BU1784" s="101" t="str">
        <f t="shared" si="286"/>
        <v/>
      </c>
      <c r="BV1784" s="102" t="str">
        <f t="shared" si="287"/>
        <v>-</v>
      </c>
      <c r="BW1784" s="103"/>
      <c r="BX1784" s="104" t="str">
        <f t="shared" si="288"/>
        <v>-</v>
      </c>
      <c r="BY1784" s="105"/>
      <c r="BZ1784" s="103"/>
      <c r="CA1784" s="106"/>
      <c r="CB1784" s="107"/>
      <c r="CC1784" s="112"/>
      <c r="CD1784" s="106"/>
      <c r="CE1784" s="103"/>
      <c r="CF1784" s="113"/>
      <c r="CG1784" s="114"/>
    </row>
    <row r="1785" spans="1:85">
      <c r="A1785" s="53" t="str">
        <f t="shared" si="289"/>
        <v>--</v>
      </c>
      <c r="B1785" s="47" t="str">
        <f t="shared" si="290"/>
        <v>-</v>
      </c>
      <c r="C1785" s="153"/>
      <c r="D1785" s="49"/>
      <c r="E1785" s="50"/>
      <c r="F1785" s="51"/>
      <c r="G1785" s="59"/>
      <c r="H1785" s="51"/>
      <c r="I1785" s="59"/>
      <c r="J1785" s="60" t="str">
        <f>IF(ISBLANK(H1785),"",IFERROR(VLOOKUP(B1785,'Np PL4 Stock'!$A:$D,4,FALSE),""))</f>
        <v/>
      </c>
      <c r="K1785" s="61" t="str">
        <f>IF(ISBLANK(H1785),"",SUMIF('Np PL4 Stock'!$A:$A,B1785,'Np PL4 Stock'!$N:$N))</f>
        <v/>
      </c>
      <c r="L1785" s="62" t="str">
        <f>IF(ISBLANK(H1785),"",VLOOKUP(LEFT(B1785,5),Unit!A:B,2,FALSE))</f>
        <v/>
      </c>
      <c r="M1785" s="63" t="str">
        <f>IF(ISBLANK(H1785),"",IFERROR(VLOOKUP(B1785,'Np PL4 Stock'!$A:$T,20,FALSE),""))</f>
        <v/>
      </c>
      <c r="N1785" s="63" t="str">
        <f>IF(ISBLANK(H1785),"",IFERROR(VLOOKUP(B1785,'Np PL4 Stock'!$A:$U,21,FALSE),""))</f>
        <v/>
      </c>
      <c r="O1785" s="62" t="str">
        <f t="shared" si="283"/>
        <v/>
      </c>
      <c r="P1785" s="62" t="str">
        <f t="shared" si="281"/>
        <v/>
      </c>
      <c r="Q1785" s="67" t="str">
        <f t="shared" si="284"/>
        <v/>
      </c>
      <c r="R1785" s="67" t="str">
        <f t="shared" si="282"/>
        <v/>
      </c>
      <c r="S1785" s="59"/>
      <c r="T1785" s="147"/>
      <c r="U1785" s="147"/>
      <c r="V1785" s="59"/>
      <c r="W1785" s="59"/>
      <c r="X1785" s="59"/>
      <c r="Y1785" s="59"/>
      <c r="Z1785" s="59"/>
      <c r="AA1785" s="59"/>
      <c r="AB1785" s="59"/>
      <c r="AC1785" s="59"/>
      <c r="AD1785" s="59"/>
      <c r="AE1785" s="59"/>
      <c r="AF1785" s="73"/>
      <c r="AG1785" s="73"/>
      <c r="AH1785" s="73"/>
      <c r="AI1785" s="73"/>
      <c r="AJ1785" s="73"/>
      <c r="AK1785" s="73"/>
      <c r="AL1785" s="77" t="str">
        <f>IF(ISBLANK(S1785),"",IF(AJ1785="Fail","Fail",IF(E1785="PL4",IF(AND(T1785&gt;STD_01122025!$D$3,U1785&lt;STD_01122025!$D$4,OR(AF1785="ND",AF1785&lt;STD_01122025!$D$7),AH1785="ND"),"Pass","Fail"),IF(E1785="PL12",IF(AND(S1785&lt;STD_01122025!$F$2,T1785&gt;STD_01122025!$F$3,U1785&lt;STD_01122025!$F$4,V1785&gt;STD_01122025!$F$5,X1785&gt;STD_01122025!$F$6,OR(AF1785="ND",AF1785&lt;STD_01122025!$F$7),AH1785="ND"),"Pass","Fail"),IF(E1785="SuperPL",IF(AND(T1785&gt;STD_01122025!$H$3,U1785&lt;STD_01122025!$H$4,V1785&gt;STD_01122025!$H$5,X1785&gt;STD_01122025!$H$6,OR(AF1785="ND",AF1785&lt;STD_01122025!$H$7),AH1785="ND"),"Pass","Fail"),IF(E1785="Flight",IF(AND(T1785&gt;STD_01122025!$J$3,U1785&lt;STD_01122025!$J$4,X1785&gt;STD_01122025!$J$6,OR(AF1785="ND",AF1785&lt;STD_01122025!$J$7),AH1785="ND"),"Pass","Fail"),""))))))</f>
        <v/>
      </c>
      <c r="AM1785" s="62" t="str">
        <f>IF(ISBLANK(B1785),"",IFERROR(IF(VLOOKUP(B1785,'Np PL4 Stock'!$A:$J,10,FALSE)="Np4",D1785-VLOOKUP(B1785,'Np PL4 Stock'!$A:$E,5,FALSE),D1785-VLOOKUP(B1785,'Np PL4 Stock'!$A:$E,5,FALSE)-1),""))</f>
        <v/>
      </c>
      <c r="AN1785" s="147"/>
      <c r="AO1785" s="147"/>
      <c r="AP1785" s="59"/>
      <c r="AQ1785" s="59"/>
      <c r="AR1785" s="59"/>
      <c r="AS1785" s="59"/>
      <c r="AT1785" s="73"/>
      <c r="AU1785" s="73"/>
      <c r="AV1785" s="73"/>
      <c r="AW1785" s="73"/>
      <c r="AX1785" s="84"/>
      <c r="AY1785" s="59"/>
      <c r="AZ1785" s="59"/>
      <c r="BA1785" s="59"/>
      <c r="BB1785" s="59"/>
      <c r="BC1785" s="59"/>
      <c r="BD1785" s="59"/>
      <c r="BE1785" s="84"/>
      <c r="BF1785" s="84"/>
      <c r="BG1785" s="84"/>
      <c r="BH1785" s="84"/>
      <c r="BI1785" s="85"/>
      <c r="BJ1785" s="86"/>
      <c r="BK1785" s="86"/>
      <c r="BL1785" s="86"/>
      <c r="BM1785" s="86"/>
      <c r="BN1785" s="86"/>
      <c r="BO1785" s="59"/>
      <c r="BP1785" s="69"/>
      <c r="BQ1785" s="92">
        <v>0</v>
      </c>
      <c r="BR1785" s="93">
        <v>0</v>
      </c>
      <c r="BS1785" s="94" t="str">
        <f t="shared" si="285"/>
        <v/>
      </c>
      <c r="BT1785" s="95">
        <v>0</v>
      </c>
      <c r="BU1785" s="101" t="str">
        <f t="shared" si="286"/>
        <v/>
      </c>
      <c r="BV1785" s="102" t="str">
        <f t="shared" si="287"/>
        <v>-</v>
      </c>
      <c r="BW1785" s="103"/>
      <c r="BX1785" s="104" t="str">
        <f t="shared" si="288"/>
        <v>-</v>
      </c>
      <c r="BY1785" s="105"/>
      <c r="BZ1785" s="103"/>
      <c r="CA1785" s="106"/>
      <c r="CB1785" s="107"/>
      <c r="CC1785" s="112"/>
      <c r="CD1785" s="106"/>
      <c r="CE1785" s="103"/>
      <c r="CF1785" s="113"/>
      <c r="CG1785" s="114"/>
    </row>
    <row r="1786" spans="1:85">
      <c r="A1786" s="53" t="str">
        <f t="shared" si="289"/>
        <v>--</v>
      </c>
      <c r="B1786" s="47" t="str">
        <f t="shared" si="290"/>
        <v>-</v>
      </c>
      <c r="C1786" s="153"/>
      <c r="D1786" s="49"/>
      <c r="E1786" s="50"/>
      <c r="F1786" s="51"/>
      <c r="G1786" s="59"/>
      <c r="H1786" s="51"/>
      <c r="I1786" s="59"/>
      <c r="J1786" s="60" t="str">
        <f>IF(ISBLANK(H1786),"",IFERROR(VLOOKUP(B1786,'Np PL4 Stock'!$A:$D,4,FALSE),""))</f>
        <v/>
      </c>
      <c r="K1786" s="61" t="str">
        <f>IF(ISBLANK(H1786),"",SUMIF('Np PL4 Stock'!$A:$A,B1786,'Np PL4 Stock'!$N:$N))</f>
        <v/>
      </c>
      <c r="L1786" s="62" t="str">
        <f>IF(ISBLANK(H1786),"",VLOOKUP(LEFT(B1786,5),Unit!A:B,2,FALSE))</f>
        <v/>
      </c>
      <c r="M1786" s="63" t="str">
        <f>IF(ISBLANK(H1786),"",IFERROR(VLOOKUP(B1786,'Np PL4 Stock'!$A:$T,20,FALSE),""))</f>
        <v/>
      </c>
      <c r="N1786" s="63" t="str">
        <f>IF(ISBLANK(H1786),"",IFERROR(VLOOKUP(B1786,'Np PL4 Stock'!$A:$U,21,FALSE),""))</f>
        <v/>
      </c>
      <c r="O1786" s="62" t="str">
        <f t="shared" si="283"/>
        <v/>
      </c>
      <c r="P1786" s="62" t="str">
        <f t="shared" si="281"/>
        <v/>
      </c>
      <c r="Q1786" s="67" t="str">
        <f t="shared" si="284"/>
        <v/>
      </c>
      <c r="R1786" s="67" t="str">
        <f t="shared" si="282"/>
        <v/>
      </c>
      <c r="S1786" s="59"/>
      <c r="T1786" s="147"/>
      <c r="U1786" s="147"/>
      <c r="V1786" s="59"/>
      <c r="W1786" s="59"/>
      <c r="X1786" s="59"/>
      <c r="Y1786" s="59"/>
      <c r="Z1786" s="59"/>
      <c r="AA1786" s="59"/>
      <c r="AB1786" s="59"/>
      <c r="AC1786" s="59"/>
      <c r="AD1786" s="59"/>
      <c r="AE1786" s="59"/>
      <c r="AF1786" s="73"/>
      <c r="AG1786" s="73"/>
      <c r="AH1786" s="73"/>
      <c r="AI1786" s="73"/>
      <c r="AJ1786" s="73"/>
      <c r="AK1786" s="73"/>
      <c r="AL1786" s="77" t="str">
        <f>IF(ISBLANK(S1786),"",IF(AJ1786="Fail","Fail",IF(E1786="PL4",IF(AND(T1786&gt;STD_01122025!$D$3,U1786&lt;STD_01122025!$D$4,OR(AF1786="ND",AF1786&lt;STD_01122025!$D$7),AH1786="ND"),"Pass","Fail"),IF(E1786="PL12",IF(AND(S1786&lt;STD_01122025!$F$2,T1786&gt;STD_01122025!$F$3,U1786&lt;STD_01122025!$F$4,V1786&gt;STD_01122025!$F$5,X1786&gt;STD_01122025!$F$6,OR(AF1786="ND",AF1786&lt;STD_01122025!$F$7),AH1786="ND"),"Pass","Fail"),IF(E1786="SuperPL",IF(AND(T1786&gt;STD_01122025!$H$3,U1786&lt;STD_01122025!$H$4,V1786&gt;STD_01122025!$H$5,X1786&gt;STD_01122025!$H$6,OR(AF1786="ND",AF1786&lt;STD_01122025!$H$7),AH1786="ND"),"Pass","Fail"),IF(E1786="Flight",IF(AND(T1786&gt;STD_01122025!$J$3,U1786&lt;STD_01122025!$J$4,X1786&gt;STD_01122025!$J$6,OR(AF1786="ND",AF1786&lt;STD_01122025!$J$7),AH1786="ND"),"Pass","Fail"),""))))))</f>
        <v/>
      </c>
      <c r="AM1786" s="62" t="str">
        <f>IF(ISBLANK(B1786),"",IFERROR(IF(VLOOKUP(B1786,'Np PL4 Stock'!$A:$J,10,FALSE)="Np4",D1786-VLOOKUP(B1786,'Np PL4 Stock'!$A:$E,5,FALSE),D1786-VLOOKUP(B1786,'Np PL4 Stock'!$A:$E,5,FALSE)-1),""))</f>
        <v/>
      </c>
      <c r="AN1786" s="147"/>
      <c r="AO1786" s="147"/>
      <c r="AP1786" s="59"/>
      <c r="AQ1786" s="59"/>
      <c r="AR1786" s="59"/>
      <c r="AS1786" s="59"/>
      <c r="AT1786" s="73"/>
      <c r="AU1786" s="73"/>
      <c r="AV1786" s="73"/>
      <c r="AW1786" s="73"/>
      <c r="AX1786" s="84"/>
      <c r="AY1786" s="59"/>
      <c r="AZ1786" s="59"/>
      <c r="BA1786" s="59"/>
      <c r="BB1786" s="59"/>
      <c r="BC1786" s="59"/>
      <c r="BD1786" s="59"/>
      <c r="BE1786" s="84"/>
      <c r="BF1786" s="84"/>
      <c r="BG1786" s="84"/>
      <c r="BH1786" s="84"/>
      <c r="BI1786" s="85"/>
      <c r="BJ1786" s="86"/>
      <c r="BK1786" s="86"/>
      <c r="BL1786" s="86"/>
      <c r="BM1786" s="86"/>
      <c r="BN1786" s="86"/>
      <c r="BO1786" s="59"/>
      <c r="BP1786" s="69"/>
      <c r="BQ1786" s="92">
        <v>0</v>
      </c>
      <c r="BR1786" s="93">
        <v>0</v>
      </c>
      <c r="BS1786" s="94" t="str">
        <f t="shared" si="285"/>
        <v/>
      </c>
      <c r="BT1786" s="95">
        <v>0</v>
      </c>
      <c r="BU1786" s="101" t="str">
        <f t="shared" si="286"/>
        <v/>
      </c>
      <c r="BV1786" s="102" t="str">
        <f t="shared" si="287"/>
        <v>-</v>
      </c>
      <c r="BW1786" s="103"/>
      <c r="BX1786" s="104" t="str">
        <f t="shared" si="288"/>
        <v>-</v>
      </c>
      <c r="BY1786" s="105"/>
      <c r="BZ1786" s="103"/>
      <c r="CA1786" s="106"/>
      <c r="CB1786" s="107"/>
      <c r="CC1786" s="112"/>
      <c r="CD1786" s="106"/>
      <c r="CE1786" s="103"/>
      <c r="CF1786" s="113"/>
      <c r="CG1786" s="114"/>
    </row>
    <row r="1787" spans="1:85">
      <c r="A1787" s="53" t="str">
        <f t="shared" si="289"/>
        <v>--</v>
      </c>
      <c r="B1787" s="47" t="str">
        <f t="shared" si="290"/>
        <v>-</v>
      </c>
      <c r="C1787" s="153"/>
      <c r="D1787" s="49"/>
      <c r="E1787" s="50"/>
      <c r="F1787" s="51"/>
      <c r="G1787" s="59"/>
      <c r="H1787" s="51"/>
      <c r="I1787" s="59"/>
      <c r="J1787" s="60" t="str">
        <f>IF(ISBLANK(H1787),"",IFERROR(VLOOKUP(B1787,'Np PL4 Stock'!$A:$D,4,FALSE),""))</f>
        <v/>
      </c>
      <c r="K1787" s="61" t="str">
        <f>IF(ISBLANK(H1787),"",SUMIF('Np PL4 Stock'!$A:$A,B1787,'Np PL4 Stock'!$N:$N))</f>
        <v/>
      </c>
      <c r="L1787" s="62" t="str">
        <f>IF(ISBLANK(H1787),"",VLOOKUP(LEFT(B1787,5),Unit!A:B,2,FALSE))</f>
        <v/>
      </c>
      <c r="M1787" s="63" t="str">
        <f>IF(ISBLANK(H1787),"",IFERROR(VLOOKUP(B1787,'Np PL4 Stock'!$A:$T,20,FALSE),""))</f>
        <v/>
      </c>
      <c r="N1787" s="63" t="str">
        <f>IF(ISBLANK(H1787),"",IFERROR(VLOOKUP(B1787,'Np PL4 Stock'!$A:$U,21,FALSE),""))</f>
        <v/>
      </c>
      <c r="O1787" s="62" t="str">
        <f t="shared" si="283"/>
        <v/>
      </c>
      <c r="P1787" s="62" t="str">
        <f t="shared" si="281"/>
        <v/>
      </c>
      <c r="Q1787" s="67" t="str">
        <f t="shared" si="284"/>
        <v/>
      </c>
      <c r="R1787" s="67" t="str">
        <f t="shared" si="282"/>
        <v/>
      </c>
      <c r="S1787" s="59"/>
      <c r="T1787" s="147"/>
      <c r="U1787" s="147"/>
      <c r="V1787" s="59"/>
      <c r="W1787" s="59"/>
      <c r="X1787" s="59"/>
      <c r="Y1787" s="59"/>
      <c r="Z1787" s="59"/>
      <c r="AA1787" s="59"/>
      <c r="AB1787" s="59"/>
      <c r="AC1787" s="59"/>
      <c r="AD1787" s="59"/>
      <c r="AE1787" s="59"/>
      <c r="AF1787" s="73"/>
      <c r="AG1787" s="73"/>
      <c r="AH1787" s="73"/>
      <c r="AI1787" s="73"/>
      <c r="AJ1787" s="73"/>
      <c r="AK1787" s="73"/>
      <c r="AL1787" s="77" t="str">
        <f>IF(ISBLANK(S1787),"",IF(AJ1787="Fail","Fail",IF(E1787="PL4",IF(AND(T1787&gt;STD_01122025!$D$3,U1787&lt;STD_01122025!$D$4,OR(AF1787="ND",AF1787&lt;STD_01122025!$D$7),AH1787="ND"),"Pass","Fail"),IF(E1787="PL12",IF(AND(S1787&lt;STD_01122025!$F$2,T1787&gt;STD_01122025!$F$3,U1787&lt;STD_01122025!$F$4,V1787&gt;STD_01122025!$F$5,X1787&gt;STD_01122025!$F$6,OR(AF1787="ND",AF1787&lt;STD_01122025!$F$7),AH1787="ND"),"Pass","Fail"),IF(E1787="SuperPL",IF(AND(T1787&gt;STD_01122025!$H$3,U1787&lt;STD_01122025!$H$4,V1787&gt;STD_01122025!$H$5,X1787&gt;STD_01122025!$H$6,OR(AF1787="ND",AF1787&lt;STD_01122025!$H$7),AH1787="ND"),"Pass","Fail"),IF(E1787="Flight",IF(AND(T1787&gt;STD_01122025!$J$3,U1787&lt;STD_01122025!$J$4,X1787&gt;STD_01122025!$J$6,OR(AF1787="ND",AF1787&lt;STD_01122025!$J$7),AH1787="ND"),"Pass","Fail"),""))))))</f>
        <v/>
      </c>
      <c r="AM1787" s="62" t="str">
        <f>IF(ISBLANK(B1787),"",IFERROR(IF(VLOOKUP(B1787,'Np PL4 Stock'!$A:$J,10,FALSE)="Np4",D1787-VLOOKUP(B1787,'Np PL4 Stock'!$A:$E,5,FALSE),D1787-VLOOKUP(B1787,'Np PL4 Stock'!$A:$E,5,FALSE)-1),""))</f>
        <v/>
      </c>
      <c r="AN1787" s="147"/>
      <c r="AO1787" s="147"/>
      <c r="AP1787" s="59"/>
      <c r="AQ1787" s="59"/>
      <c r="AR1787" s="59"/>
      <c r="AS1787" s="59"/>
      <c r="AT1787" s="73"/>
      <c r="AU1787" s="73"/>
      <c r="AV1787" s="73"/>
      <c r="AW1787" s="73"/>
      <c r="AX1787" s="84"/>
      <c r="AY1787" s="59"/>
      <c r="AZ1787" s="59"/>
      <c r="BA1787" s="59"/>
      <c r="BB1787" s="59"/>
      <c r="BC1787" s="59"/>
      <c r="BD1787" s="59"/>
      <c r="BE1787" s="84"/>
      <c r="BF1787" s="84"/>
      <c r="BG1787" s="84"/>
      <c r="BH1787" s="84"/>
      <c r="BI1787" s="85"/>
      <c r="BJ1787" s="86"/>
      <c r="BK1787" s="86"/>
      <c r="BL1787" s="86"/>
      <c r="BM1787" s="86"/>
      <c r="BN1787" s="86"/>
      <c r="BO1787" s="59"/>
      <c r="BP1787" s="69"/>
      <c r="BQ1787" s="92">
        <v>0</v>
      </c>
      <c r="BR1787" s="93">
        <v>0</v>
      </c>
      <c r="BS1787" s="94" t="str">
        <f t="shared" si="285"/>
        <v/>
      </c>
      <c r="BT1787" s="95">
        <v>0</v>
      </c>
      <c r="BU1787" s="101" t="str">
        <f t="shared" si="286"/>
        <v/>
      </c>
      <c r="BV1787" s="102" t="str">
        <f t="shared" si="287"/>
        <v>-</v>
      </c>
      <c r="BW1787" s="103"/>
      <c r="BX1787" s="104" t="str">
        <f t="shared" si="288"/>
        <v>-</v>
      </c>
      <c r="BY1787" s="105"/>
      <c r="BZ1787" s="103"/>
      <c r="CA1787" s="106"/>
      <c r="CB1787" s="107"/>
      <c r="CC1787" s="112"/>
      <c r="CD1787" s="106"/>
      <c r="CE1787" s="103"/>
      <c r="CF1787" s="113"/>
      <c r="CG1787" s="114"/>
    </row>
    <row r="1788" spans="1:85">
      <c r="A1788" s="53" t="str">
        <f t="shared" si="289"/>
        <v>--</v>
      </c>
      <c r="B1788" s="47" t="str">
        <f t="shared" si="290"/>
        <v>-</v>
      </c>
      <c r="C1788" s="153"/>
      <c r="D1788" s="49"/>
      <c r="E1788" s="50"/>
      <c r="F1788" s="51"/>
      <c r="G1788" s="59"/>
      <c r="H1788" s="51"/>
      <c r="I1788" s="59"/>
      <c r="J1788" s="60" t="str">
        <f>IF(ISBLANK(H1788),"",IFERROR(VLOOKUP(B1788,'Np PL4 Stock'!$A:$D,4,FALSE),""))</f>
        <v/>
      </c>
      <c r="K1788" s="61" t="str">
        <f>IF(ISBLANK(H1788),"",SUMIF('Np PL4 Stock'!$A:$A,B1788,'Np PL4 Stock'!$N:$N))</f>
        <v/>
      </c>
      <c r="L1788" s="62" t="str">
        <f>IF(ISBLANK(H1788),"",VLOOKUP(LEFT(B1788,5),Unit!A:B,2,FALSE))</f>
        <v/>
      </c>
      <c r="M1788" s="63" t="str">
        <f>IF(ISBLANK(H1788),"",IFERROR(VLOOKUP(B1788,'Np PL4 Stock'!$A:$T,20,FALSE),""))</f>
        <v/>
      </c>
      <c r="N1788" s="63" t="str">
        <f>IF(ISBLANK(H1788),"",IFERROR(VLOOKUP(B1788,'Np PL4 Stock'!$A:$U,21,FALSE),""))</f>
        <v/>
      </c>
      <c r="O1788" s="62" t="str">
        <f t="shared" si="283"/>
        <v/>
      </c>
      <c r="P1788" s="62" t="str">
        <f t="shared" si="281"/>
        <v/>
      </c>
      <c r="Q1788" s="67" t="str">
        <f t="shared" si="284"/>
        <v/>
      </c>
      <c r="R1788" s="67" t="str">
        <f t="shared" si="282"/>
        <v/>
      </c>
      <c r="S1788" s="59"/>
      <c r="T1788" s="147"/>
      <c r="U1788" s="147"/>
      <c r="V1788" s="59"/>
      <c r="W1788" s="59"/>
      <c r="X1788" s="59"/>
      <c r="Y1788" s="59"/>
      <c r="Z1788" s="59"/>
      <c r="AA1788" s="59"/>
      <c r="AB1788" s="59"/>
      <c r="AC1788" s="59"/>
      <c r="AD1788" s="59"/>
      <c r="AE1788" s="59"/>
      <c r="AF1788" s="73"/>
      <c r="AG1788" s="73"/>
      <c r="AH1788" s="73"/>
      <c r="AI1788" s="73"/>
      <c r="AJ1788" s="73"/>
      <c r="AK1788" s="73"/>
      <c r="AL1788" s="77" t="str">
        <f>IF(ISBLANK(S1788),"",IF(AJ1788="Fail","Fail",IF(E1788="PL4",IF(AND(T1788&gt;STD_01122025!$D$3,U1788&lt;STD_01122025!$D$4,OR(AF1788="ND",AF1788&lt;STD_01122025!$D$7),AH1788="ND"),"Pass","Fail"),IF(E1788="PL12",IF(AND(S1788&lt;STD_01122025!$F$2,T1788&gt;STD_01122025!$F$3,U1788&lt;STD_01122025!$F$4,V1788&gt;STD_01122025!$F$5,X1788&gt;STD_01122025!$F$6,OR(AF1788="ND",AF1788&lt;STD_01122025!$F$7),AH1788="ND"),"Pass","Fail"),IF(E1788="SuperPL",IF(AND(T1788&gt;STD_01122025!$H$3,U1788&lt;STD_01122025!$H$4,V1788&gt;STD_01122025!$H$5,X1788&gt;STD_01122025!$H$6,OR(AF1788="ND",AF1788&lt;STD_01122025!$H$7),AH1788="ND"),"Pass","Fail"),IF(E1788="Flight",IF(AND(T1788&gt;STD_01122025!$J$3,U1788&lt;STD_01122025!$J$4,X1788&gt;STD_01122025!$J$6,OR(AF1788="ND",AF1788&lt;STD_01122025!$J$7),AH1788="ND"),"Pass","Fail"),""))))))</f>
        <v/>
      </c>
      <c r="AM1788" s="62" t="str">
        <f>IF(ISBLANK(B1788),"",IFERROR(IF(VLOOKUP(B1788,'Np PL4 Stock'!$A:$J,10,FALSE)="Np4",D1788-VLOOKUP(B1788,'Np PL4 Stock'!$A:$E,5,FALSE),D1788-VLOOKUP(B1788,'Np PL4 Stock'!$A:$E,5,FALSE)-1),""))</f>
        <v/>
      </c>
      <c r="AN1788" s="147"/>
      <c r="AO1788" s="147"/>
      <c r="AP1788" s="59"/>
      <c r="AQ1788" s="59"/>
      <c r="AR1788" s="59"/>
      <c r="AS1788" s="59"/>
      <c r="AT1788" s="73"/>
      <c r="AU1788" s="73"/>
      <c r="AV1788" s="73"/>
      <c r="AW1788" s="73"/>
      <c r="AX1788" s="84"/>
      <c r="AY1788" s="59"/>
      <c r="AZ1788" s="59"/>
      <c r="BA1788" s="59"/>
      <c r="BB1788" s="59"/>
      <c r="BC1788" s="59"/>
      <c r="BD1788" s="59"/>
      <c r="BE1788" s="84"/>
      <c r="BF1788" s="84"/>
      <c r="BG1788" s="84"/>
      <c r="BH1788" s="84"/>
      <c r="BI1788" s="85"/>
      <c r="BJ1788" s="86"/>
      <c r="BK1788" s="86"/>
      <c r="BL1788" s="86"/>
      <c r="BM1788" s="86"/>
      <c r="BN1788" s="86"/>
      <c r="BO1788" s="59"/>
      <c r="BP1788" s="69"/>
      <c r="BQ1788" s="92">
        <v>0</v>
      </c>
      <c r="BR1788" s="93">
        <v>0</v>
      </c>
      <c r="BS1788" s="94" t="str">
        <f t="shared" si="285"/>
        <v/>
      </c>
      <c r="BT1788" s="95">
        <v>0</v>
      </c>
      <c r="BU1788" s="101" t="str">
        <f t="shared" si="286"/>
        <v/>
      </c>
      <c r="BV1788" s="102" t="str">
        <f t="shared" si="287"/>
        <v>-</v>
      </c>
      <c r="BW1788" s="103"/>
      <c r="BX1788" s="104" t="str">
        <f t="shared" si="288"/>
        <v>-</v>
      </c>
      <c r="BY1788" s="105"/>
      <c r="BZ1788" s="103"/>
      <c r="CA1788" s="106"/>
      <c r="CB1788" s="107"/>
      <c r="CC1788" s="112"/>
      <c r="CD1788" s="106"/>
      <c r="CE1788" s="103"/>
      <c r="CF1788" s="113"/>
      <c r="CG1788" s="114"/>
    </row>
    <row r="1789" spans="1:85">
      <c r="A1789" s="53" t="str">
        <f t="shared" si="289"/>
        <v>--</v>
      </c>
      <c r="B1789" s="47" t="str">
        <f t="shared" si="290"/>
        <v>-</v>
      </c>
      <c r="C1789" s="153"/>
      <c r="D1789" s="49"/>
      <c r="E1789" s="50"/>
      <c r="F1789" s="51"/>
      <c r="G1789" s="59"/>
      <c r="H1789" s="51"/>
      <c r="I1789" s="59"/>
      <c r="J1789" s="60" t="str">
        <f>IF(ISBLANK(H1789),"",IFERROR(VLOOKUP(B1789,'Np PL4 Stock'!$A:$D,4,FALSE),""))</f>
        <v/>
      </c>
      <c r="K1789" s="61" t="str">
        <f>IF(ISBLANK(H1789),"",SUMIF('Np PL4 Stock'!$A:$A,B1789,'Np PL4 Stock'!$N:$N))</f>
        <v/>
      </c>
      <c r="L1789" s="62" t="str">
        <f>IF(ISBLANK(H1789),"",VLOOKUP(LEFT(B1789,5),Unit!A:B,2,FALSE))</f>
        <v/>
      </c>
      <c r="M1789" s="63" t="str">
        <f>IF(ISBLANK(H1789),"",IFERROR(VLOOKUP(B1789,'Np PL4 Stock'!$A:$T,20,FALSE),""))</f>
        <v/>
      </c>
      <c r="N1789" s="63" t="str">
        <f>IF(ISBLANK(H1789),"",IFERROR(VLOOKUP(B1789,'Np PL4 Stock'!$A:$U,21,FALSE),""))</f>
        <v/>
      </c>
      <c r="O1789" s="62" t="str">
        <f t="shared" si="283"/>
        <v/>
      </c>
      <c r="P1789" s="62" t="str">
        <f t="shared" si="281"/>
        <v/>
      </c>
      <c r="Q1789" s="67" t="str">
        <f t="shared" si="284"/>
        <v/>
      </c>
      <c r="R1789" s="67" t="str">
        <f t="shared" si="282"/>
        <v/>
      </c>
      <c r="S1789" s="59"/>
      <c r="T1789" s="147"/>
      <c r="U1789" s="147"/>
      <c r="V1789" s="59"/>
      <c r="W1789" s="59"/>
      <c r="X1789" s="59"/>
      <c r="Y1789" s="59"/>
      <c r="Z1789" s="59"/>
      <c r="AA1789" s="59"/>
      <c r="AB1789" s="59"/>
      <c r="AC1789" s="59"/>
      <c r="AD1789" s="59"/>
      <c r="AE1789" s="59"/>
      <c r="AF1789" s="73"/>
      <c r="AG1789" s="73"/>
      <c r="AH1789" s="73"/>
      <c r="AI1789" s="73"/>
      <c r="AJ1789" s="73"/>
      <c r="AK1789" s="73"/>
      <c r="AL1789" s="77" t="str">
        <f>IF(ISBLANK(S1789),"",IF(AJ1789="Fail","Fail",IF(E1789="PL4",IF(AND(T1789&gt;STD_01122025!$D$3,U1789&lt;STD_01122025!$D$4,OR(AF1789="ND",AF1789&lt;STD_01122025!$D$7),AH1789="ND"),"Pass","Fail"),IF(E1789="PL12",IF(AND(S1789&lt;STD_01122025!$F$2,T1789&gt;STD_01122025!$F$3,U1789&lt;STD_01122025!$F$4,V1789&gt;STD_01122025!$F$5,X1789&gt;STD_01122025!$F$6,OR(AF1789="ND",AF1789&lt;STD_01122025!$F$7),AH1789="ND"),"Pass","Fail"),IF(E1789="SuperPL",IF(AND(T1789&gt;STD_01122025!$H$3,U1789&lt;STD_01122025!$H$4,V1789&gt;STD_01122025!$H$5,X1789&gt;STD_01122025!$H$6,OR(AF1789="ND",AF1789&lt;STD_01122025!$H$7),AH1789="ND"),"Pass","Fail"),IF(E1789="Flight",IF(AND(T1789&gt;STD_01122025!$J$3,U1789&lt;STD_01122025!$J$4,X1789&gt;STD_01122025!$J$6,OR(AF1789="ND",AF1789&lt;STD_01122025!$J$7),AH1789="ND"),"Pass","Fail"),""))))))</f>
        <v/>
      </c>
      <c r="AM1789" s="62" t="str">
        <f>IF(ISBLANK(B1789),"",IFERROR(IF(VLOOKUP(B1789,'Np PL4 Stock'!$A:$J,10,FALSE)="Np4",D1789-VLOOKUP(B1789,'Np PL4 Stock'!$A:$E,5,FALSE),D1789-VLOOKUP(B1789,'Np PL4 Stock'!$A:$E,5,FALSE)-1),""))</f>
        <v/>
      </c>
      <c r="AN1789" s="147"/>
      <c r="AO1789" s="147"/>
      <c r="AP1789" s="59"/>
      <c r="AQ1789" s="59"/>
      <c r="AR1789" s="59"/>
      <c r="AS1789" s="59"/>
      <c r="AT1789" s="73"/>
      <c r="AU1789" s="73"/>
      <c r="AV1789" s="73"/>
      <c r="AW1789" s="73"/>
      <c r="AX1789" s="84"/>
      <c r="AY1789" s="59"/>
      <c r="AZ1789" s="59"/>
      <c r="BA1789" s="59"/>
      <c r="BB1789" s="59"/>
      <c r="BC1789" s="59"/>
      <c r="BD1789" s="59"/>
      <c r="BE1789" s="84"/>
      <c r="BF1789" s="84"/>
      <c r="BG1789" s="84"/>
      <c r="BH1789" s="84"/>
      <c r="BI1789" s="85"/>
      <c r="BJ1789" s="86"/>
      <c r="BK1789" s="86"/>
      <c r="BL1789" s="86"/>
      <c r="BM1789" s="86"/>
      <c r="BN1789" s="86"/>
      <c r="BO1789" s="59"/>
      <c r="BP1789" s="69"/>
      <c r="BQ1789" s="92">
        <v>0</v>
      </c>
      <c r="BR1789" s="93">
        <v>0</v>
      </c>
      <c r="BS1789" s="94" t="str">
        <f t="shared" si="285"/>
        <v/>
      </c>
      <c r="BT1789" s="95">
        <v>0</v>
      </c>
      <c r="BU1789" s="101" t="str">
        <f t="shared" si="286"/>
        <v/>
      </c>
      <c r="BV1789" s="102" t="str">
        <f t="shared" si="287"/>
        <v>-</v>
      </c>
      <c r="BW1789" s="103"/>
      <c r="BX1789" s="104" t="str">
        <f t="shared" si="288"/>
        <v>-</v>
      </c>
      <c r="BY1789" s="105"/>
      <c r="BZ1789" s="103"/>
      <c r="CA1789" s="106"/>
      <c r="CB1789" s="107"/>
      <c r="CC1789" s="112"/>
      <c r="CD1789" s="106"/>
      <c r="CE1789" s="103"/>
      <c r="CF1789" s="113"/>
      <c r="CG1789" s="114"/>
    </row>
    <row r="1790" spans="1:85">
      <c r="A1790" s="53" t="str">
        <f t="shared" si="289"/>
        <v>--</v>
      </c>
      <c r="B1790" s="47" t="str">
        <f t="shared" si="290"/>
        <v>-</v>
      </c>
      <c r="C1790" s="153"/>
      <c r="D1790" s="49"/>
      <c r="E1790" s="50"/>
      <c r="F1790" s="51"/>
      <c r="G1790" s="59"/>
      <c r="H1790" s="51"/>
      <c r="I1790" s="59"/>
      <c r="J1790" s="60" t="str">
        <f>IF(ISBLANK(H1790),"",IFERROR(VLOOKUP(B1790,'Np PL4 Stock'!$A:$D,4,FALSE),""))</f>
        <v/>
      </c>
      <c r="K1790" s="61" t="str">
        <f>IF(ISBLANK(H1790),"",SUMIF('Np PL4 Stock'!$A:$A,B1790,'Np PL4 Stock'!$N:$N))</f>
        <v/>
      </c>
      <c r="L1790" s="62" t="str">
        <f>IF(ISBLANK(H1790),"",VLOOKUP(LEFT(B1790,5),Unit!A:B,2,FALSE))</f>
        <v/>
      </c>
      <c r="M1790" s="63" t="str">
        <f>IF(ISBLANK(H1790),"",IFERROR(VLOOKUP(B1790,'Np PL4 Stock'!$A:$T,20,FALSE),""))</f>
        <v/>
      </c>
      <c r="N1790" s="63" t="str">
        <f>IF(ISBLANK(H1790),"",IFERROR(VLOOKUP(B1790,'Np PL4 Stock'!$A:$U,21,FALSE),""))</f>
        <v/>
      </c>
      <c r="O1790" s="62" t="str">
        <f t="shared" si="283"/>
        <v/>
      </c>
      <c r="P1790" s="62" t="str">
        <f t="shared" si="281"/>
        <v/>
      </c>
      <c r="Q1790" s="67" t="str">
        <f t="shared" si="284"/>
        <v/>
      </c>
      <c r="R1790" s="67" t="str">
        <f t="shared" si="282"/>
        <v/>
      </c>
      <c r="S1790" s="59"/>
      <c r="T1790" s="147"/>
      <c r="U1790" s="147"/>
      <c r="V1790" s="59"/>
      <c r="W1790" s="59"/>
      <c r="X1790" s="59"/>
      <c r="Y1790" s="59"/>
      <c r="Z1790" s="59"/>
      <c r="AA1790" s="59"/>
      <c r="AB1790" s="59"/>
      <c r="AC1790" s="59"/>
      <c r="AD1790" s="59"/>
      <c r="AE1790" s="59"/>
      <c r="AF1790" s="73"/>
      <c r="AG1790" s="73"/>
      <c r="AH1790" s="73"/>
      <c r="AI1790" s="73"/>
      <c r="AJ1790" s="73"/>
      <c r="AK1790" s="73"/>
      <c r="AL1790" s="77" t="str">
        <f>IF(ISBLANK(S1790),"",IF(AJ1790="Fail","Fail",IF(E1790="PL4",IF(AND(T1790&gt;STD_01122025!$D$3,U1790&lt;STD_01122025!$D$4,OR(AF1790="ND",AF1790&lt;STD_01122025!$D$7),AH1790="ND"),"Pass","Fail"),IF(E1790="PL12",IF(AND(S1790&lt;STD_01122025!$F$2,T1790&gt;STD_01122025!$F$3,U1790&lt;STD_01122025!$F$4,V1790&gt;STD_01122025!$F$5,X1790&gt;STD_01122025!$F$6,OR(AF1790="ND",AF1790&lt;STD_01122025!$F$7),AH1790="ND"),"Pass","Fail"),IF(E1790="SuperPL",IF(AND(T1790&gt;STD_01122025!$H$3,U1790&lt;STD_01122025!$H$4,V1790&gt;STD_01122025!$H$5,X1790&gt;STD_01122025!$H$6,OR(AF1790="ND",AF1790&lt;STD_01122025!$H$7),AH1790="ND"),"Pass","Fail"),IF(E1790="Flight",IF(AND(T1790&gt;STD_01122025!$J$3,U1790&lt;STD_01122025!$J$4,X1790&gt;STD_01122025!$J$6,OR(AF1790="ND",AF1790&lt;STD_01122025!$J$7),AH1790="ND"),"Pass","Fail"),""))))))</f>
        <v/>
      </c>
      <c r="AM1790" s="62" t="str">
        <f>IF(ISBLANK(B1790),"",IFERROR(IF(VLOOKUP(B1790,'Np PL4 Stock'!$A:$J,10,FALSE)="Np4",D1790-VLOOKUP(B1790,'Np PL4 Stock'!$A:$E,5,FALSE),D1790-VLOOKUP(B1790,'Np PL4 Stock'!$A:$E,5,FALSE)-1),""))</f>
        <v/>
      </c>
      <c r="AN1790" s="147"/>
      <c r="AO1790" s="147"/>
      <c r="AP1790" s="59"/>
      <c r="AQ1790" s="59"/>
      <c r="AR1790" s="59"/>
      <c r="AS1790" s="59"/>
      <c r="AT1790" s="73"/>
      <c r="AU1790" s="73"/>
      <c r="AV1790" s="73"/>
      <c r="AW1790" s="73"/>
      <c r="AX1790" s="84"/>
      <c r="AY1790" s="59"/>
      <c r="AZ1790" s="59"/>
      <c r="BA1790" s="59"/>
      <c r="BB1790" s="59"/>
      <c r="BC1790" s="59"/>
      <c r="BD1790" s="59"/>
      <c r="BE1790" s="84"/>
      <c r="BF1790" s="84"/>
      <c r="BG1790" s="84"/>
      <c r="BH1790" s="84"/>
      <c r="BI1790" s="85"/>
      <c r="BJ1790" s="86"/>
      <c r="BK1790" s="86"/>
      <c r="BL1790" s="86"/>
      <c r="BM1790" s="86"/>
      <c r="BN1790" s="86"/>
      <c r="BO1790" s="59"/>
      <c r="BP1790" s="69"/>
      <c r="BQ1790" s="92">
        <v>0</v>
      </c>
      <c r="BR1790" s="93">
        <v>0</v>
      </c>
      <c r="BS1790" s="94" t="str">
        <f t="shared" si="285"/>
        <v/>
      </c>
      <c r="BT1790" s="95">
        <v>0</v>
      </c>
      <c r="BU1790" s="101" t="str">
        <f t="shared" si="286"/>
        <v/>
      </c>
      <c r="BV1790" s="102" t="str">
        <f t="shared" si="287"/>
        <v>-</v>
      </c>
      <c r="BW1790" s="103"/>
      <c r="BX1790" s="104" t="str">
        <f t="shared" si="288"/>
        <v>-</v>
      </c>
      <c r="BY1790" s="105"/>
      <c r="BZ1790" s="103"/>
      <c r="CA1790" s="106"/>
      <c r="CB1790" s="107"/>
      <c r="CC1790" s="112"/>
      <c r="CD1790" s="106"/>
      <c r="CE1790" s="103"/>
      <c r="CF1790" s="113"/>
      <c r="CG1790" s="114"/>
    </row>
    <row r="1791" spans="1:85">
      <c r="A1791" s="53" t="str">
        <f t="shared" si="289"/>
        <v>--</v>
      </c>
      <c r="B1791" s="47" t="str">
        <f t="shared" si="290"/>
        <v>-</v>
      </c>
      <c r="C1791" s="153"/>
      <c r="D1791" s="49"/>
      <c r="E1791" s="50"/>
      <c r="F1791" s="51"/>
      <c r="G1791" s="59"/>
      <c r="H1791" s="51"/>
      <c r="I1791" s="59"/>
      <c r="J1791" s="60" t="str">
        <f>IF(ISBLANK(H1791),"",IFERROR(VLOOKUP(B1791,'Np PL4 Stock'!$A:$D,4,FALSE),""))</f>
        <v/>
      </c>
      <c r="K1791" s="61" t="str">
        <f>IF(ISBLANK(H1791),"",SUMIF('Np PL4 Stock'!$A:$A,B1791,'Np PL4 Stock'!$N:$N))</f>
        <v/>
      </c>
      <c r="L1791" s="62" t="str">
        <f>IF(ISBLANK(H1791),"",VLOOKUP(LEFT(B1791,5),Unit!A:B,2,FALSE))</f>
        <v/>
      </c>
      <c r="M1791" s="63" t="str">
        <f>IF(ISBLANK(H1791),"",IFERROR(VLOOKUP(B1791,'Np PL4 Stock'!$A:$T,20,FALSE),""))</f>
        <v/>
      </c>
      <c r="N1791" s="63" t="str">
        <f>IF(ISBLANK(H1791),"",IFERROR(VLOOKUP(B1791,'Np PL4 Stock'!$A:$U,21,FALSE),""))</f>
        <v/>
      </c>
      <c r="O1791" s="62" t="str">
        <f t="shared" si="283"/>
        <v/>
      </c>
      <c r="P1791" s="62" t="str">
        <f t="shared" si="281"/>
        <v/>
      </c>
      <c r="Q1791" s="67" t="str">
        <f t="shared" si="284"/>
        <v/>
      </c>
      <c r="R1791" s="67" t="str">
        <f t="shared" si="282"/>
        <v/>
      </c>
      <c r="S1791" s="59"/>
      <c r="T1791" s="147"/>
      <c r="U1791" s="147"/>
      <c r="V1791" s="59"/>
      <c r="W1791" s="59"/>
      <c r="X1791" s="59"/>
      <c r="Y1791" s="59"/>
      <c r="Z1791" s="59"/>
      <c r="AA1791" s="59"/>
      <c r="AB1791" s="59"/>
      <c r="AC1791" s="59"/>
      <c r="AD1791" s="59"/>
      <c r="AE1791" s="59"/>
      <c r="AF1791" s="73"/>
      <c r="AG1791" s="73"/>
      <c r="AH1791" s="73"/>
      <c r="AI1791" s="73"/>
      <c r="AJ1791" s="73"/>
      <c r="AK1791" s="73"/>
      <c r="AL1791" s="77" t="str">
        <f>IF(ISBLANK(S1791),"",IF(AJ1791="Fail","Fail",IF(E1791="PL4",IF(AND(T1791&gt;STD_01122025!$D$3,U1791&lt;STD_01122025!$D$4,OR(AF1791="ND",AF1791&lt;STD_01122025!$D$7),AH1791="ND"),"Pass","Fail"),IF(E1791="PL12",IF(AND(S1791&lt;STD_01122025!$F$2,T1791&gt;STD_01122025!$F$3,U1791&lt;STD_01122025!$F$4,V1791&gt;STD_01122025!$F$5,X1791&gt;STD_01122025!$F$6,OR(AF1791="ND",AF1791&lt;STD_01122025!$F$7),AH1791="ND"),"Pass","Fail"),IF(E1791="SuperPL",IF(AND(T1791&gt;STD_01122025!$H$3,U1791&lt;STD_01122025!$H$4,V1791&gt;STD_01122025!$H$5,X1791&gt;STD_01122025!$H$6,OR(AF1791="ND",AF1791&lt;STD_01122025!$H$7),AH1791="ND"),"Pass","Fail"),IF(E1791="Flight",IF(AND(T1791&gt;STD_01122025!$J$3,U1791&lt;STD_01122025!$J$4,X1791&gt;STD_01122025!$J$6,OR(AF1791="ND",AF1791&lt;STD_01122025!$J$7),AH1791="ND"),"Pass","Fail"),""))))))</f>
        <v/>
      </c>
      <c r="AM1791" s="62" t="str">
        <f>IF(ISBLANK(B1791),"",IFERROR(IF(VLOOKUP(B1791,'Np PL4 Stock'!$A:$J,10,FALSE)="Np4",D1791-VLOOKUP(B1791,'Np PL4 Stock'!$A:$E,5,FALSE),D1791-VLOOKUP(B1791,'Np PL4 Stock'!$A:$E,5,FALSE)-1),""))</f>
        <v/>
      </c>
      <c r="AN1791" s="147"/>
      <c r="AO1791" s="147"/>
      <c r="AP1791" s="59"/>
      <c r="AQ1791" s="59"/>
      <c r="AR1791" s="59"/>
      <c r="AS1791" s="59"/>
      <c r="AT1791" s="73"/>
      <c r="AU1791" s="73"/>
      <c r="AV1791" s="73"/>
      <c r="AW1791" s="73"/>
      <c r="AX1791" s="84"/>
      <c r="AY1791" s="59"/>
      <c r="AZ1791" s="59"/>
      <c r="BA1791" s="59"/>
      <c r="BB1791" s="59"/>
      <c r="BC1791" s="59"/>
      <c r="BD1791" s="59"/>
      <c r="BE1791" s="84"/>
      <c r="BF1791" s="84"/>
      <c r="BG1791" s="84"/>
      <c r="BH1791" s="84"/>
      <c r="BI1791" s="85"/>
      <c r="BJ1791" s="86"/>
      <c r="BK1791" s="86"/>
      <c r="BL1791" s="86"/>
      <c r="BM1791" s="86"/>
      <c r="BN1791" s="86"/>
      <c r="BO1791" s="59"/>
      <c r="BP1791" s="69"/>
      <c r="BQ1791" s="92">
        <v>0</v>
      </c>
      <c r="BR1791" s="93">
        <v>0</v>
      </c>
      <c r="BS1791" s="94" t="str">
        <f t="shared" si="285"/>
        <v/>
      </c>
      <c r="BT1791" s="95">
        <v>0</v>
      </c>
      <c r="BU1791" s="101" t="str">
        <f t="shared" si="286"/>
        <v/>
      </c>
      <c r="BV1791" s="102" t="str">
        <f t="shared" si="287"/>
        <v>-</v>
      </c>
      <c r="BW1791" s="103"/>
      <c r="BX1791" s="104" t="str">
        <f t="shared" si="288"/>
        <v>-</v>
      </c>
      <c r="BY1791" s="105"/>
      <c r="BZ1791" s="103"/>
      <c r="CA1791" s="106"/>
      <c r="CB1791" s="107"/>
      <c r="CC1791" s="112"/>
      <c r="CD1791" s="106"/>
      <c r="CE1791" s="103"/>
      <c r="CF1791" s="113"/>
      <c r="CG1791" s="114"/>
    </row>
    <row r="1792" spans="1:85">
      <c r="A1792" s="53" t="str">
        <f t="shared" si="289"/>
        <v>--</v>
      </c>
      <c r="B1792" s="47" t="str">
        <f t="shared" si="290"/>
        <v>-</v>
      </c>
      <c r="C1792" s="153"/>
      <c r="D1792" s="49"/>
      <c r="E1792" s="50"/>
      <c r="F1792" s="51"/>
      <c r="G1792" s="59"/>
      <c r="H1792" s="51"/>
      <c r="I1792" s="59"/>
      <c r="J1792" s="60" t="str">
        <f>IF(ISBLANK(H1792),"",IFERROR(VLOOKUP(B1792,'Np PL4 Stock'!$A:$D,4,FALSE),""))</f>
        <v/>
      </c>
      <c r="K1792" s="61" t="str">
        <f>IF(ISBLANK(H1792),"",SUMIF('Np PL4 Stock'!$A:$A,B1792,'Np PL4 Stock'!$N:$N))</f>
        <v/>
      </c>
      <c r="L1792" s="62" t="str">
        <f>IF(ISBLANK(H1792),"",VLOOKUP(LEFT(B1792,5),Unit!A:B,2,FALSE))</f>
        <v/>
      </c>
      <c r="M1792" s="63" t="str">
        <f>IF(ISBLANK(H1792),"",IFERROR(VLOOKUP(B1792,'Np PL4 Stock'!$A:$T,20,FALSE),""))</f>
        <v/>
      </c>
      <c r="N1792" s="63" t="str">
        <f>IF(ISBLANK(H1792),"",IFERROR(VLOOKUP(B1792,'Np PL4 Stock'!$A:$U,21,FALSE),""))</f>
        <v/>
      </c>
      <c r="O1792" s="62" t="str">
        <f t="shared" si="283"/>
        <v/>
      </c>
      <c r="P1792" s="62" t="str">
        <f t="shared" si="281"/>
        <v/>
      </c>
      <c r="Q1792" s="67" t="str">
        <f t="shared" si="284"/>
        <v/>
      </c>
      <c r="R1792" s="67" t="str">
        <f t="shared" si="282"/>
        <v/>
      </c>
      <c r="S1792" s="59"/>
      <c r="T1792" s="147"/>
      <c r="U1792" s="147"/>
      <c r="V1792" s="59"/>
      <c r="W1792" s="59"/>
      <c r="X1792" s="59"/>
      <c r="Y1792" s="59"/>
      <c r="Z1792" s="59"/>
      <c r="AA1792" s="59"/>
      <c r="AB1792" s="59"/>
      <c r="AC1792" s="59"/>
      <c r="AD1792" s="59"/>
      <c r="AE1792" s="59"/>
      <c r="AF1792" s="73"/>
      <c r="AG1792" s="73"/>
      <c r="AH1792" s="73"/>
      <c r="AI1792" s="73"/>
      <c r="AJ1792" s="73"/>
      <c r="AK1792" s="73"/>
      <c r="AL1792" s="77" t="str">
        <f>IF(ISBLANK(S1792),"",IF(AJ1792="Fail","Fail",IF(E1792="PL4",IF(AND(T1792&gt;STD_01122025!$D$3,U1792&lt;STD_01122025!$D$4,OR(AF1792="ND",AF1792&lt;STD_01122025!$D$7),AH1792="ND"),"Pass","Fail"),IF(E1792="PL12",IF(AND(S1792&lt;STD_01122025!$F$2,T1792&gt;STD_01122025!$F$3,U1792&lt;STD_01122025!$F$4,V1792&gt;STD_01122025!$F$5,X1792&gt;STD_01122025!$F$6,OR(AF1792="ND",AF1792&lt;STD_01122025!$F$7),AH1792="ND"),"Pass","Fail"),IF(E1792="SuperPL",IF(AND(T1792&gt;STD_01122025!$H$3,U1792&lt;STD_01122025!$H$4,V1792&gt;STD_01122025!$H$5,X1792&gt;STD_01122025!$H$6,OR(AF1792="ND",AF1792&lt;STD_01122025!$H$7),AH1792="ND"),"Pass","Fail"),IF(E1792="Flight",IF(AND(T1792&gt;STD_01122025!$J$3,U1792&lt;STD_01122025!$J$4,X1792&gt;STD_01122025!$J$6,OR(AF1792="ND",AF1792&lt;STD_01122025!$J$7),AH1792="ND"),"Pass","Fail"),""))))))</f>
        <v/>
      </c>
      <c r="AM1792" s="62" t="str">
        <f>IF(ISBLANK(B1792),"",IFERROR(IF(VLOOKUP(B1792,'Np PL4 Stock'!$A:$J,10,FALSE)="Np4",D1792-VLOOKUP(B1792,'Np PL4 Stock'!$A:$E,5,FALSE),D1792-VLOOKUP(B1792,'Np PL4 Stock'!$A:$E,5,FALSE)-1),""))</f>
        <v/>
      </c>
      <c r="AN1792" s="147"/>
      <c r="AO1792" s="147"/>
      <c r="AP1792" s="59"/>
      <c r="AQ1792" s="59"/>
      <c r="AR1792" s="59"/>
      <c r="AS1792" s="59"/>
      <c r="AT1792" s="73"/>
      <c r="AU1792" s="73"/>
      <c r="AV1792" s="73"/>
      <c r="AW1792" s="73"/>
      <c r="AX1792" s="84"/>
      <c r="AY1792" s="59"/>
      <c r="AZ1792" s="59"/>
      <c r="BA1792" s="59"/>
      <c r="BB1792" s="59"/>
      <c r="BC1792" s="59"/>
      <c r="BD1792" s="59"/>
      <c r="BE1792" s="84"/>
      <c r="BF1792" s="84"/>
      <c r="BG1792" s="84"/>
      <c r="BH1792" s="84"/>
      <c r="BI1792" s="85"/>
      <c r="BJ1792" s="86"/>
      <c r="BK1792" s="86"/>
      <c r="BL1792" s="86"/>
      <c r="BM1792" s="86"/>
      <c r="BN1792" s="86"/>
      <c r="BO1792" s="59"/>
      <c r="BP1792" s="69"/>
      <c r="BQ1792" s="92">
        <v>0</v>
      </c>
      <c r="BR1792" s="93">
        <v>0</v>
      </c>
      <c r="BS1792" s="94" t="str">
        <f t="shared" si="285"/>
        <v/>
      </c>
      <c r="BT1792" s="95">
        <v>0</v>
      </c>
      <c r="BU1792" s="101" t="str">
        <f t="shared" si="286"/>
        <v/>
      </c>
      <c r="BV1792" s="102" t="str">
        <f t="shared" si="287"/>
        <v>-</v>
      </c>
      <c r="BW1792" s="103"/>
      <c r="BX1792" s="104" t="str">
        <f t="shared" si="288"/>
        <v>-</v>
      </c>
      <c r="BY1792" s="105"/>
      <c r="BZ1792" s="103"/>
      <c r="CA1792" s="106"/>
      <c r="CB1792" s="107"/>
      <c r="CC1792" s="112"/>
      <c r="CD1792" s="106"/>
      <c r="CE1792" s="103"/>
      <c r="CF1792" s="113"/>
      <c r="CG1792" s="114"/>
    </row>
    <row r="1793" spans="1:85">
      <c r="A1793" s="53" t="str">
        <f t="shared" si="289"/>
        <v>--</v>
      </c>
      <c r="B1793" s="47" t="str">
        <f t="shared" si="290"/>
        <v>-</v>
      </c>
      <c r="C1793" s="153"/>
      <c r="D1793" s="49"/>
      <c r="E1793" s="50"/>
      <c r="F1793" s="51"/>
      <c r="G1793" s="59"/>
      <c r="H1793" s="51"/>
      <c r="I1793" s="59"/>
      <c r="J1793" s="60" t="str">
        <f>IF(ISBLANK(H1793),"",IFERROR(VLOOKUP(B1793,'Np PL4 Stock'!$A:$D,4,FALSE),""))</f>
        <v/>
      </c>
      <c r="K1793" s="61" t="str">
        <f>IF(ISBLANK(H1793),"",SUMIF('Np PL4 Stock'!$A:$A,B1793,'Np PL4 Stock'!$N:$N))</f>
        <v/>
      </c>
      <c r="L1793" s="62" t="str">
        <f>IF(ISBLANK(H1793),"",VLOOKUP(LEFT(B1793,5),Unit!A:B,2,FALSE))</f>
        <v/>
      </c>
      <c r="M1793" s="63" t="str">
        <f>IF(ISBLANK(H1793),"",IFERROR(VLOOKUP(B1793,'Np PL4 Stock'!$A:$T,20,FALSE),""))</f>
        <v/>
      </c>
      <c r="N1793" s="63" t="str">
        <f>IF(ISBLANK(H1793),"",IFERROR(VLOOKUP(B1793,'Np PL4 Stock'!$A:$U,21,FALSE),""))</f>
        <v/>
      </c>
      <c r="O1793" s="62" t="str">
        <f t="shared" si="283"/>
        <v/>
      </c>
      <c r="P1793" s="62" t="str">
        <f t="shared" si="281"/>
        <v/>
      </c>
      <c r="Q1793" s="67" t="str">
        <f t="shared" si="284"/>
        <v/>
      </c>
      <c r="R1793" s="67" t="str">
        <f t="shared" si="282"/>
        <v/>
      </c>
      <c r="S1793" s="59"/>
      <c r="T1793" s="147"/>
      <c r="U1793" s="147"/>
      <c r="V1793" s="59"/>
      <c r="W1793" s="59"/>
      <c r="X1793" s="59"/>
      <c r="Y1793" s="59"/>
      <c r="Z1793" s="59"/>
      <c r="AA1793" s="59"/>
      <c r="AB1793" s="59"/>
      <c r="AC1793" s="59"/>
      <c r="AD1793" s="59"/>
      <c r="AE1793" s="59"/>
      <c r="AF1793" s="73"/>
      <c r="AG1793" s="73"/>
      <c r="AH1793" s="73"/>
      <c r="AI1793" s="73"/>
      <c r="AJ1793" s="73"/>
      <c r="AK1793" s="73"/>
      <c r="AL1793" s="77" t="str">
        <f>IF(ISBLANK(S1793),"",IF(AJ1793="Fail","Fail",IF(E1793="PL4",IF(AND(T1793&gt;STD_01122025!$D$3,U1793&lt;STD_01122025!$D$4,OR(AF1793="ND",AF1793&lt;STD_01122025!$D$7),AH1793="ND"),"Pass","Fail"),IF(E1793="PL12",IF(AND(S1793&lt;STD_01122025!$F$2,T1793&gt;STD_01122025!$F$3,U1793&lt;STD_01122025!$F$4,V1793&gt;STD_01122025!$F$5,X1793&gt;STD_01122025!$F$6,OR(AF1793="ND",AF1793&lt;STD_01122025!$F$7),AH1793="ND"),"Pass","Fail"),IF(E1793="SuperPL",IF(AND(T1793&gt;STD_01122025!$H$3,U1793&lt;STD_01122025!$H$4,V1793&gt;STD_01122025!$H$5,X1793&gt;STD_01122025!$H$6,OR(AF1793="ND",AF1793&lt;STD_01122025!$H$7),AH1793="ND"),"Pass","Fail"),IF(E1793="Flight",IF(AND(T1793&gt;STD_01122025!$J$3,U1793&lt;STD_01122025!$J$4,X1793&gt;STD_01122025!$J$6,OR(AF1793="ND",AF1793&lt;STD_01122025!$J$7),AH1793="ND"),"Pass","Fail"),""))))))</f>
        <v/>
      </c>
      <c r="AM1793" s="62" t="str">
        <f>IF(ISBLANK(B1793),"",IFERROR(IF(VLOOKUP(B1793,'Np PL4 Stock'!$A:$J,10,FALSE)="Np4",D1793-VLOOKUP(B1793,'Np PL4 Stock'!$A:$E,5,FALSE),D1793-VLOOKUP(B1793,'Np PL4 Stock'!$A:$E,5,FALSE)-1),""))</f>
        <v/>
      </c>
      <c r="AN1793" s="147"/>
      <c r="AO1793" s="147"/>
      <c r="AP1793" s="59"/>
      <c r="AQ1793" s="59"/>
      <c r="AR1793" s="59"/>
      <c r="AS1793" s="59"/>
      <c r="AT1793" s="73"/>
      <c r="AU1793" s="73"/>
      <c r="AV1793" s="73"/>
      <c r="AW1793" s="73"/>
      <c r="AX1793" s="84"/>
      <c r="AY1793" s="59"/>
      <c r="AZ1793" s="59"/>
      <c r="BA1793" s="59"/>
      <c r="BB1793" s="59"/>
      <c r="BC1793" s="59"/>
      <c r="BD1793" s="59"/>
      <c r="BE1793" s="84"/>
      <c r="BF1793" s="84"/>
      <c r="BG1793" s="84"/>
      <c r="BH1793" s="84"/>
      <c r="BI1793" s="85"/>
      <c r="BJ1793" s="86"/>
      <c r="BK1793" s="86"/>
      <c r="BL1793" s="86"/>
      <c r="BM1793" s="86"/>
      <c r="BN1793" s="86"/>
      <c r="BO1793" s="59"/>
      <c r="BP1793" s="69"/>
      <c r="BQ1793" s="92">
        <v>0</v>
      </c>
      <c r="BR1793" s="93">
        <v>0</v>
      </c>
      <c r="BS1793" s="94" t="str">
        <f t="shared" si="285"/>
        <v/>
      </c>
      <c r="BT1793" s="95">
        <v>0</v>
      </c>
      <c r="BU1793" s="101" t="str">
        <f t="shared" si="286"/>
        <v/>
      </c>
      <c r="BV1793" s="102" t="str">
        <f t="shared" si="287"/>
        <v>-</v>
      </c>
      <c r="BW1793" s="103"/>
      <c r="BX1793" s="104" t="str">
        <f t="shared" si="288"/>
        <v>-</v>
      </c>
      <c r="BY1793" s="105"/>
      <c r="BZ1793" s="103"/>
      <c r="CA1793" s="106"/>
      <c r="CB1793" s="107"/>
      <c r="CC1793" s="112"/>
      <c r="CD1793" s="106"/>
      <c r="CE1793" s="103"/>
      <c r="CF1793" s="113"/>
      <c r="CG1793" s="114"/>
    </row>
    <row r="1794" spans="1:85">
      <c r="A1794" s="53" t="str">
        <f t="shared" si="289"/>
        <v>--</v>
      </c>
      <c r="B1794" s="47" t="str">
        <f t="shared" si="290"/>
        <v>-</v>
      </c>
      <c r="C1794" s="153"/>
      <c r="D1794" s="49"/>
      <c r="E1794" s="50"/>
      <c r="F1794" s="51"/>
      <c r="G1794" s="59"/>
      <c r="H1794" s="51"/>
      <c r="I1794" s="59"/>
      <c r="J1794" s="60" t="str">
        <f>IF(ISBLANK(H1794),"",IFERROR(VLOOKUP(B1794,'Np PL4 Stock'!$A:$D,4,FALSE),""))</f>
        <v/>
      </c>
      <c r="K1794" s="61" t="str">
        <f>IF(ISBLANK(H1794),"",SUMIF('Np PL4 Stock'!$A:$A,B1794,'Np PL4 Stock'!$N:$N))</f>
        <v/>
      </c>
      <c r="L1794" s="62" t="str">
        <f>IF(ISBLANK(H1794),"",VLOOKUP(LEFT(B1794,5),Unit!A:B,2,FALSE))</f>
        <v/>
      </c>
      <c r="M1794" s="63" t="str">
        <f>IF(ISBLANK(H1794),"",IFERROR(VLOOKUP(B1794,'Np PL4 Stock'!$A:$T,20,FALSE),""))</f>
        <v/>
      </c>
      <c r="N1794" s="63" t="str">
        <f>IF(ISBLANK(H1794),"",IFERROR(VLOOKUP(B1794,'Np PL4 Stock'!$A:$U,21,FALSE),""))</f>
        <v/>
      </c>
      <c r="O1794" s="62" t="str">
        <f t="shared" si="283"/>
        <v/>
      </c>
      <c r="P1794" s="62" t="str">
        <f t="shared" si="281"/>
        <v/>
      </c>
      <c r="Q1794" s="67" t="str">
        <f t="shared" si="284"/>
        <v/>
      </c>
      <c r="R1794" s="67" t="str">
        <f t="shared" si="282"/>
        <v/>
      </c>
      <c r="S1794" s="59"/>
      <c r="T1794" s="147"/>
      <c r="U1794" s="147"/>
      <c r="V1794" s="59"/>
      <c r="W1794" s="59"/>
      <c r="X1794" s="59"/>
      <c r="Y1794" s="59"/>
      <c r="Z1794" s="59"/>
      <c r="AA1794" s="59"/>
      <c r="AB1794" s="59"/>
      <c r="AC1794" s="59"/>
      <c r="AD1794" s="59"/>
      <c r="AE1794" s="59"/>
      <c r="AF1794" s="73"/>
      <c r="AG1794" s="73"/>
      <c r="AH1794" s="73"/>
      <c r="AI1794" s="73"/>
      <c r="AJ1794" s="73"/>
      <c r="AK1794" s="73"/>
      <c r="AL1794" s="77" t="str">
        <f>IF(ISBLANK(S1794),"",IF(AJ1794="Fail","Fail",IF(E1794="PL4",IF(AND(T1794&gt;STD_01122025!$D$3,U1794&lt;STD_01122025!$D$4,OR(AF1794="ND",AF1794&lt;STD_01122025!$D$7),AH1794="ND"),"Pass","Fail"),IF(E1794="PL12",IF(AND(S1794&lt;STD_01122025!$F$2,T1794&gt;STD_01122025!$F$3,U1794&lt;STD_01122025!$F$4,V1794&gt;STD_01122025!$F$5,X1794&gt;STD_01122025!$F$6,OR(AF1794="ND",AF1794&lt;STD_01122025!$F$7),AH1794="ND"),"Pass","Fail"),IF(E1794="SuperPL",IF(AND(T1794&gt;STD_01122025!$H$3,U1794&lt;STD_01122025!$H$4,V1794&gt;STD_01122025!$H$5,X1794&gt;STD_01122025!$H$6,OR(AF1794="ND",AF1794&lt;STD_01122025!$H$7),AH1794="ND"),"Pass","Fail"),IF(E1794="Flight",IF(AND(T1794&gt;STD_01122025!$J$3,U1794&lt;STD_01122025!$J$4,X1794&gt;STD_01122025!$J$6,OR(AF1794="ND",AF1794&lt;STD_01122025!$J$7),AH1794="ND"),"Pass","Fail"),""))))))</f>
        <v/>
      </c>
      <c r="AM1794" s="62" t="str">
        <f>IF(ISBLANK(B1794),"",IFERROR(IF(VLOOKUP(B1794,'Np PL4 Stock'!$A:$J,10,FALSE)="Np4",D1794-VLOOKUP(B1794,'Np PL4 Stock'!$A:$E,5,FALSE),D1794-VLOOKUP(B1794,'Np PL4 Stock'!$A:$E,5,FALSE)-1),""))</f>
        <v/>
      </c>
      <c r="AN1794" s="147"/>
      <c r="AO1794" s="147"/>
      <c r="AP1794" s="59"/>
      <c r="AQ1794" s="59"/>
      <c r="AR1794" s="59"/>
      <c r="AS1794" s="59"/>
      <c r="AT1794" s="73"/>
      <c r="AU1794" s="73"/>
      <c r="AV1794" s="73"/>
      <c r="AW1794" s="73"/>
      <c r="AX1794" s="84"/>
      <c r="AY1794" s="59"/>
      <c r="AZ1794" s="59"/>
      <c r="BA1794" s="59"/>
      <c r="BB1794" s="59"/>
      <c r="BC1794" s="59"/>
      <c r="BD1794" s="59"/>
      <c r="BE1794" s="84"/>
      <c r="BF1794" s="84"/>
      <c r="BG1794" s="84"/>
      <c r="BH1794" s="84"/>
      <c r="BI1794" s="85"/>
      <c r="BJ1794" s="86"/>
      <c r="BK1794" s="86"/>
      <c r="BL1794" s="86"/>
      <c r="BM1794" s="86"/>
      <c r="BN1794" s="86"/>
      <c r="BO1794" s="59"/>
      <c r="BP1794" s="69"/>
      <c r="BQ1794" s="92">
        <v>0</v>
      </c>
      <c r="BR1794" s="93">
        <v>0</v>
      </c>
      <c r="BS1794" s="94" t="str">
        <f t="shared" si="285"/>
        <v/>
      </c>
      <c r="BT1794" s="95">
        <v>0</v>
      </c>
      <c r="BU1794" s="101" t="str">
        <f t="shared" si="286"/>
        <v/>
      </c>
      <c r="BV1794" s="102" t="str">
        <f t="shared" si="287"/>
        <v>-</v>
      </c>
      <c r="BW1794" s="103"/>
      <c r="BX1794" s="104" t="str">
        <f t="shared" si="288"/>
        <v>-</v>
      </c>
      <c r="BY1794" s="105"/>
      <c r="BZ1794" s="103"/>
      <c r="CA1794" s="106"/>
      <c r="CB1794" s="107"/>
      <c r="CC1794" s="112"/>
      <c r="CD1794" s="106"/>
      <c r="CE1794" s="103"/>
      <c r="CF1794" s="113"/>
      <c r="CG1794" s="114"/>
    </row>
    <row r="1795" spans="1:85">
      <c r="A1795" s="53" t="str">
        <f t="shared" si="289"/>
        <v>--</v>
      </c>
      <c r="B1795" s="47" t="str">
        <f t="shared" si="290"/>
        <v>-</v>
      </c>
      <c r="C1795" s="153"/>
      <c r="D1795" s="49"/>
      <c r="E1795" s="50"/>
      <c r="F1795" s="51"/>
      <c r="G1795" s="59"/>
      <c r="H1795" s="51"/>
      <c r="I1795" s="59"/>
      <c r="J1795" s="60" t="str">
        <f>IF(ISBLANK(H1795),"",IFERROR(VLOOKUP(B1795,'Np PL4 Stock'!$A:$D,4,FALSE),""))</f>
        <v/>
      </c>
      <c r="K1795" s="61" t="str">
        <f>IF(ISBLANK(H1795),"",SUMIF('Np PL4 Stock'!$A:$A,B1795,'Np PL4 Stock'!$N:$N))</f>
        <v/>
      </c>
      <c r="L1795" s="62" t="str">
        <f>IF(ISBLANK(H1795),"",VLOOKUP(LEFT(B1795,5),Unit!A:B,2,FALSE))</f>
        <v/>
      </c>
      <c r="M1795" s="63" t="str">
        <f>IF(ISBLANK(H1795),"",IFERROR(VLOOKUP(B1795,'Np PL4 Stock'!$A:$T,20,FALSE),""))</f>
        <v/>
      </c>
      <c r="N1795" s="63" t="str">
        <f>IF(ISBLANK(H1795),"",IFERROR(VLOOKUP(B1795,'Np PL4 Stock'!$A:$U,21,FALSE),""))</f>
        <v/>
      </c>
      <c r="O1795" s="62" t="str">
        <f t="shared" si="283"/>
        <v/>
      </c>
      <c r="P1795" s="62" t="str">
        <f t="shared" ref="P1795:P1858" si="291">IFERROR((SUMIFS(BS:BS,A:A,A1795))/(L1795*10^3),"")</f>
        <v/>
      </c>
      <c r="Q1795" s="67" t="str">
        <f t="shared" si="284"/>
        <v/>
      </c>
      <c r="R1795" s="67" t="str">
        <f t="shared" ref="R1795:R1858" si="292">IFERROR(SUM(SUMIF(B:B,B1795,BS:BS),SUMIF(B:B,B1795,BT:BT))/(K1795*10^6),"")</f>
        <v/>
      </c>
      <c r="S1795" s="59"/>
      <c r="T1795" s="147"/>
      <c r="U1795" s="147"/>
      <c r="V1795" s="59"/>
      <c r="W1795" s="59"/>
      <c r="X1795" s="59"/>
      <c r="Y1795" s="59"/>
      <c r="Z1795" s="59"/>
      <c r="AA1795" s="59"/>
      <c r="AB1795" s="59"/>
      <c r="AC1795" s="59"/>
      <c r="AD1795" s="59"/>
      <c r="AE1795" s="59"/>
      <c r="AF1795" s="73"/>
      <c r="AG1795" s="73"/>
      <c r="AH1795" s="73"/>
      <c r="AI1795" s="73"/>
      <c r="AJ1795" s="73"/>
      <c r="AK1795" s="73"/>
      <c r="AL1795" s="77" t="str">
        <f>IF(ISBLANK(S1795),"",IF(AJ1795="Fail","Fail",IF(E1795="PL4",IF(AND(T1795&gt;STD_01122025!$D$3,U1795&lt;STD_01122025!$D$4,OR(AF1795="ND",AF1795&lt;STD_01122025!$D$7),AH1795="ND"),"Pass","Fail"),IF(E1795="PL12",IF(AND(S1795&lt;STD_01122025!$F$2,T1795&gt;STD_01122025!$F$3,U1795&lt;STD_01122025!$F$4,V1795&gt;STD_01122025!$F$5,X1795&gt;STD_01122025!$F$6,OR(AF1795="ND",AF1795&lt;STD_01122025!$F$7),AH1795="ND"),"Pass","Fail"),IF(E1795="SuperPL",IF(AND(T1795&gt;STD_01122025!$H$3,U1795&lt;STD_01122025!$H$4,V1795&gt;STD_01122025!$H$5,X1795&gt;STD_01122025!$H$6,OR(AF1795="ND",AF1795&lt;STD_01122025!$H$7),AH1795="ND"),"Pass","Fail"),IF(E1795="Flight",IF(AND(T1795&gt;STD_01122025!$J$3,U1795&lt;STD_01122025!$J$4,X1795&gt;STD_01122025!$J$6,OR(AF1795="ND",AF1795&lt;STD_01122025!$J$7),AH1795="ND"),"Pass","Fail"),""))))))</f>
        <v/>
      </c>
      <c r="AM1795" s="62" t="str">
        <f>IF(ISBLANK(B1795),"",IFERROR(IF(VLOOKUP(B1795,'Np PL4 Stock'!$A:$J,10,FALSE)="Np4",D1795-VLOOKUP(B1795,'Np PL4 Stock'!$A:$E,5,FALSE),D1795-VLOOKUP(B1795,'Np PL4 Stock'!$A:$E,5,FALSE)-1),""))</f>
        <v/>
      </c>
      <c r="AN1795" s="147"/>
      <c r="AO1795" s="147"/>
      <c r="AP1795" s="59"/>
      <c r="AQ1795" s="59"/>
      <c r="AR1795" s="59"/>
      <c r="AS1795" s="59"/>
      <c r="AT1795" s="73"/>
      <c r="AU1795" s="73"/>
      <c r="AV1795" s="73"/>
      <c r="AW1795" s="73"/>
      <c r="AX1795" s="84"/>
      <c r="AY1795" s="59"/>
      <c r="AZ1795" s="59"/>
      <c r="BA1795" s="59"/>
      <c r="BB1795" s="59"/>
      <c r="BC1795" s="59"/>
      <c r="BD1795" s="59"/>
      <c r="BE1795" s="84"/>
      <c r="BF1795" s="84"/>
      <c r="BG1795" s="84"/>
      <c r="BH1795" s="84"/>
      <c r="BI1795" s="85"/>
      <c r="BJ1795" s="86"/>
      <c r="BK1795" s="86"/>
      <c r="BL1795" s="86"/>
      <c r="BM1795" s="86"/>
      <c r="BN1795" s="86"/>
      <c r="BO1795" s="59"/>
      <c r="BP1795" s="69"/>
      <c r="BQ1795" s="92">
        <v>0</v>
      </c>
      <c r="BR1795" s="93">
        <v>0</v>
      </c>
      <c r="BS1795" s="94" t="str">
        <f t="shared" si="285"/>
        <v/>
      </c>
      <c r="BT1795" s="95">
        <v>0</v>
      </c>
      <c r="BU1795" s="101" t="str">
        <f t="shared" si="286"/>
        <v/>
      </c>
      <c r="BV1795" s="102" t="str">
        <f t="shared" si="287"/>
        <v>-</v>
      </c>
      <c r="BW1795" s="103"/>
      <c r="BX1795" s="104" t="str">
        <f t="shared" si="288"/>
        <v>-</v>
      </c>
      <c r="BY1795" s="105"/>
      <c r="BZ1795" s="103"/>
      <c r="CA1795" s="106"/>
      <c r="CB1795" s="107"/>
      <c r="CC1795" s="112"/>
      <c r="CD1795" s="106"/>
      <c r="CE1795" s="103"/>
      <c r="CF1795" s="113"/>
      <c r="CG1795" s="114"/>
    </row>
    <row r="1796" spans="1:85">
      <c r="A1796" s="53" t="str">
        <f t="shared" si="289"/>
        <v>--</v>
      </c>
      <c r="B1796" s="47" t="str">
        <f t="shared" si="290"/>
        <v>-</v>
      </c>
      <c r="C1796" s="153"/>
      <c r="D1796" s="49"/>
      <c r="E1796" s="50"/>
      <c r="F1796" s="51"/>
      <c r="G1796" s="59"/>
      <c r="H1796" s="51"/>
      <c r="I1796" s="59"/>
      <c r="J1796" s="60" t="str">
        <f>IF(ISBLANK(H1796),"",IFERROR(VLOOKUP(B1796,'Np PL4 Stock'!$A:$D,4,FALSE),""))</f>
        <v/>
      </c>
      <c r="K1796" s="61" t="str">
        <f>IF(ISBLANK(H1796),"",SUMIF('Np PL4 Stock'!$A:$A,B1796,'Np PL4 Stock'!$N:$N))</f>
        <v/>
      </c>
      <c r="L1796" s="62" t="str">
        <f>IF(ISBLANK(H1796),"",VLOOKUP(LEFT(B1796,5),Unit!A:B,2,FALSE))</f>
        <v/>
      </c>
      <c r="M1796" s="63" t="str">
        <f>IF(ISBLANK(H1796),"",IFERROR(VLOOKUP(B1796,'Np PL4 Stock'!$A:$T,20,FALSE),""))</f>
        <v/>
      </c>
      <c r="N1796" s="63" t="str">
        <f>IF(ISBLANK(H1796),"",IFERROR(VLOOKUP(B1796,'Np PL4 Stock'!$A:$U,21,FALSE),""))</f>
        <v/>
      </c>
      <c r="O1796" s="62" t="str">
        <f t="shared" ref="O1796:O1859" si="293">IFERROR((K1796*10^6)/(L1796*10^3),"")</f>
        <v/>
      </c>
      <c r="P1796" s="62" t="str">
        <f t="shared" si="291"/>
        <v/>
      </c>
      <c r="Q1796" s="67" t="str">
        <f t="shared" ref="Q1796:Q1859" si="294">IFERROR(SUM(SUMIF(B:B,B1796,BQ:BQ),SUMIF(B:B,B1796,BR:BR))/(K1796*10^6),"")</f>
        <v/>
      </c>
      <c r="R1796" s="67" t="str">
        <f t="shared" si="292"/>
        <v/>
      </c>
      <c r="S1796" s="59"/>
      <c r="T1796" s="147"/>
      <c r="U1796" s="147"/>
      <c r="V1796" s="59"/>
      <c r="W1796" s="59"/>
      <c r="X1796" s="59"/>
      <c r="Y1796" s="59"/>
      <c r="Z1796" s="59"/>
      <c r="AA1796" s="59"/>
      <c r="AB1796" s="59"/>
      <c r="AC1796" s="59"/>
      <c r="AD1796" s="59"/>
      <c r="AE1796" s="59"/>
      <c r="AF1796" s="73"/>
      <c r="AG1796" s="73"/>
      <c r="AH1796" s="73"/>
      <c r="AI1796" s="73"/>
      <c r="AJ1796" s="73"/>
      <c r="AK1796" s="73"/>
      <c r="AL1796" s="77" t="str">
        <f>IF(ISBLANK(S1796),"",IF(AJ1796="Fail","Fail",IF(E1796="PL4",IF(AND(T1796&gt;STD_01122025!$D$3,U1796&lt;STD_01122025!$D$4,OR(AF1796="ND",AF1796&lt;STD_01122025!$D$7),AH1796="ND"),"Pass","Fail"),IF(E1796="PL12",IF(AND(S1796&lt;STD_01122025!$F$2,T1796&gt;STD_01122025!$F$3,U1796&lt;STD_01122025!$F$4,V1796&gt;STD_01122025!$F$5,X1796&gt;STD_01122025!$F$6,OR(AF1796="ND",AF1796&lt;STD_01122025!$F$7),AH1796="ND"),"Pass","Fail"),IF(E1796="SuperPL",IF(AND(T1796&gt;STD_01122025!$H$3,U1796&lt;STD_01122025!$H$4,V1796&gt;STD_01122025!$H$5,X1796&gt;STD_01122025!$H$6,OR(AF1796="ND",AF1796&lt;STD_01122025!$H$7),AH1796="ND"),"Pass","Fail"),IF(E1796="Flight",IF(AND(T1796&gt;STD_01122025!$J$3,U1796&lt;STD_01122025!$J$4,X1796&gt;STD_01122025!$J$6,OR(AF1796="ND",AF1796&lt;STD_01122025!$J$7),AH1796="ND"),"Pass","Fail"),""))))))</f>
        <v/>
      </c>
      <c r="AM1796" s="62" t="str">
        <f>IF(ISBLANK(B1796),"",IFERROR(IF(VLOOKUP(B1796,'Np PL4 Stock'!$A:$J,10,FALSE)="Np4",D1796-VLOOKUP(B1796,'Np PL4 Stock'!$A:$E,5,FALSE),D1796-VLOOKUP(B1796,'Np PL4 Stock'!$A:$E,5,FALSE)-1),""))</f>
        <v/>
      </c>
      <c r="AN1796" s="147"/>
      <c r="AO1796" s="147"/>
      <c r="AP1796" s="59"/>
      <c r="AQ1796" s="59"/>
      <c r="AR1796" s="59"/>
      <c r="AS1796" s="59"/>
      <c r="AT1796" s="73"/>
      <c r="AU1796" s="73"/>
      <c r="AV1796" s="73"/>
      <c r="AW1796" s="73"/>
      <c r="AX1796" s="84"/>
      <c r="AY1796" s="59"/>
      <c r="AZ1796" s="59"/>
      <c r="BA1796" s="59"/>
      <c r="BB1796" s="59"/>
      <c r="BC1796" s="59"/>
      <c r="BD1796" s="59"/>
      <c r="BE1796" s="84"/>
      <c r="BF1796" s="84"/>
      <c r="BG1796" s="84"/>
      <c r="BH1796" s="84"/>
      <c r="BI1796" s="85"/>
      <c r="BJ1796" s="86"/>
      <c r="BK1796" s="86"/>
      <c r="BL1796" s="86"/>
      <c r="BM1796" s="86"/>
      <c r="BN1796" s="86"/>
      <c r="BO1796" s="59"/>
      <c r="BP1796" s="69"/>
      <c r="BQ1796" s="92">
        <v>0</v>
      </c>
      <c r="BR1796" s="93">
        <v>0</v>
      </c>
      <c r="BS1796" s="94" t="str">
        <f t="shared" ref="BS1796:BS1859" si="295">IF(ISBLANK(D1796),"",SUM(BQ1796:BR1796))</f>
        <v/>
      </c>
      <c r="BT1796" s="95">
        <v>0</v>
      </c>
      <c r="BU1796" s="101" t="str">
        <f t="shared" ref="BU1796:BU1859" si="296">IF(ISBLANK(D1796),"",SUM(BS1796:BT1796))</f>
        <v/>
      </c>
      <c r="BV1796" s="102" t="str">
        <f t="shared" si="287"/>
        <v>-</v>
      </c>
      <c r="BW1796" s="103"/>
      <c r="BX1796" s="104" t="str">
        <f t="shared" si="288"/>
        <v>-</v>
      </c>
      <c r="BY1796" s="105"/>
      <c r="BZ1796" s="103"/>
      <c r="CA1796" s="106"/>
      <c r="CB1796" s="107"/>
      <c r="CC1796" s="112"/>
      <c r="CD1796" s="106"/>
      <c r="CE1796" s="103"/>
      <c r="CF1796" s="113"/>
      <c r="CG1796" s="114"/>
    </row>
    <row r="1797" spans="1:85">
      <c r="A1797" s="53" t="str">
        <f t="shared" si="289"/>
        <v>--</v>
      </c>
      <c r="B1797" s="47" t="str">
        <f t="shared" si="290"/>
        <v>-</v>
      </c>
      <c r="C1797" s="153"/>
      <c r="D1797" s="49"/>
      <c r="E1797" s="50"/>
      <c r="F1797" s="51"/>
      <c r="G1797" s="59"/>
      <c r="H1797" s="51"/>
      <c r="I1797" s="59"/>
      <c r="J1797" s="60" t="str">
        <f>IF(ISBLANK(H1797),"",IFERROR(VLOOKUP(B1797,'Np PL4 Stock'!$A:$D,4,FALSE),""))</f>
        <v/>
      </c>
      <c r="K1797" s="61" t="str">
        <f>IF(ISBLANK(H1797),"",SUMIF('Np PL4 Stock'!$A:$A,B1797,'Np PL4 Stock'!$N:$N))</f>
        <v/>
      </c>
      <c r="L1797" s="62" t="str">
        <f>IF(ISBLANK(H1797),"",VLOOKUP(LEFT(B1797,5),Unit!A:B,2,FALSE))</f>
        <v/>
      </c>
      <c r="M1797" s="63" t="str">
        <f>IF(ISBLANK(H1797),"",IFERROR(VLOOKUP(B1797,'Np PL4 Stock'!$A:$T,20,FALSE),""))</f>
        <v/>
      </c>
      <c r="N1797" s="63" t="str">
        <f>IF(ISBLANK(H1797),"",IFERROR(VLOOKUP(B1797,'Np PL4 Stock'!$A:$U,21,FALSE),""))</f>
        <v/>
      </c>
      <c r="O1797" s="62" t="str">
        <f t="shared" si="293"/>
        <v/>
      </c>
      <c r="P1797" s="62" t="str">
        <f t="shared" si="291"/>
        <v/>
      </c>
      <c r="Q1797" s="67" t="str">
        <f t="shared" si="294"/>
        <v/>
      </c>
      <c r="R1797" s="67" t="str">
        <f t="shared" si="292"/>
        <v/>
      </c>
      <c r="S1797" s="59"/>
      <c r="T1797" s="147"/>
      <c r="U1797" s="147"/>
      <c r="V1797" s="59"/>
      <c r="W1797" s="59"/>
      <c r="X1797" s="59"/>
      <c r="Y1797" s="59"/>
      <c r="Z1797" s="59"/>
      <c r="AA1797" s="59"/>
      <c r="AB1797" s="59"/>
      <c r="AC1797" s="59"/>
      <c r="AD1797" s="59"/>
      <c r="AE1797" s="59"/>
      <c r="AF1797" s="73"/>
      <c r="AG1797" s="73"/>
      <c r="AH1797" s="73"/>
      <c r="AI1797" s="73"/>
      <c r="AJ1797" s="73"/>
      <c r="AK1797" s="73"/>
      <c r="AL1797" s="77" t="str">
        <f>IF(ISBLANK(S1797),"",IF(AJ1797="Fail","Fail",IF(E1797="PL4",IF(AND(T1797&gt;STD_01122025!$D$3,U1797&lt;STD_01122025!$D$4,OR(AF1797="ND",AF1797&lt;STD_01122025!$D$7),AH1797="ND"),"Pass","Fail"),IF(E1797="PL12",IF(AND(S1797&lt;STD_01122025!$F$2,T1797&gt;STD_01122025!$F$3,U1797&lt;STD_01122025!$F$4,V1797&gt;STD_01122025!$F$5,X1797&gt;STD_01122025!$F$6,OR(AF1797="ND",AF1797&lt;STD_01122025!$F$7),AH1797="ND"),"Pass","Fail"),IF(E1797="SuperPL",IF(AND(T1797&gt;STD_01122025!$H$3,U1797&lt;STD_01122025!$H$4,V1797&gt;STD_01122025!$H$5,X1797&gt;STD_01122025!$H$6,OR(AF1797="ND",AF1797&lt;STD_01122025!$H$7),AH1797="ND"),"Pass","Fail"),IF(E1797="Flight",IF(AND(T1797&gt;STD_01122025!$J$3,U1797&lt;STD_01122025!$J$4,X1797&gt;STD_01122025!$J$6,OR(AF1797="ND",AF1797&lt;STD_01122025!$J$7),AH1797="ND"),"Pass","Fail"),""))))))</f>
        <v/>
      </c>
      <c r="AM1797" s="62" t="str">
        <f>IF(ISBLANK(B1797),"",IFERROR(IF(VLOOKUP(B1797,'Np PL4 Stock'!$A:$J,10,FALSE)="Np4",D1797-VLOOKUP(B1797,'Np PL4 Stock'!$A:$E,5,FALSE),D1797-VLOOKUP(B1797,'Np PL4 Stock'!$A:$E,5,FALSE)-1),""))</f>
        <v/>
      </c>
      <c r="AN1797" s="147"/>
      <c r="AO1797" s="147"/>
      <c r="AP1797" s="59"/>
      <c r="AQ1797" s="59"/>
      <c r="AR1797" s="59"/>
      <c r="AS1797" s="59"/>
      <c r="AT1797" s="73"/>
      <c r="AU1797" s="73"/>
      <c r="AV1797" s="73"/>
      <c r="AW1797" s="73"/>
      <c r="AX1797" s="84"/>
      <c r="AY1797" s="59"/>
      <c r="AZ1797" s="59"/>
      <c r="BA1797" s="59"/>
      <c r="BB1797" s="59"/>
      <c r="BC1797" s="59"/>
      <c r="BD1797" s="59"/>
      <c r="BE1797" s="84"/>
      <c r="BF1797" s="84"/>
      <c r="BG1797" s="84"/>
      <c r="BH1797" s="84"/>
      <c r="BI1797" s="85"/>
      <c r="BJ1797" s="86"/>
      <c r="BK1797" s="86"/>
      <c r="BL1797" s="86"/>
      <c r="BM1797" s="86"/>
      <c r="BN1797" s="86"/>
      <c r="BO1797" s="59"/>
      <c r="BP1797" s="69"/>
      <c r="BQ1797" s="92">
        <v>0</v>
      </c>
      <c r="BR1797" s="93">
        <v>0</v>
      </c>
      <c r="BS1797" s="94" t="str">
        <f t="shared" si="295"/>
        <v/>
      </c>
      <c r="BT1797" s="95">
        <v>0</v>
      </c>
      <c r="BU1797" s="101" t="str">
        <f t="shared" si="296"/>
        <v/>
      </c>
      <c r="BV1797" s="102" t="str">
        <f t="shared" si="287"/>
        <v>-</v>
      </c>
      <c r="BW1797" s="103"/>
      <c r="BX1797" s="104" t="str">
        <f t="shared" si="288"/>
        <v>-</v>
      </c>
      <c r="BY1797" s="105"/>
      <c r="BZ1797" s="103"/>
      <c r="CA1797" s="106"/>
      <c r="CB1797" s="107"/>
      <c r="CC1797" s="112"/>
      <c r="CD1797" s="106"/>
      <c r="CE1797" s="103"/>
      <c r="CF1797" s="113"/>
      <c r="CG1797" s="114"/>
    </row>
    <row r="1798" spans="1:85">
      <c r="A1798" s="53" t="str">
        <f t="shared" si="289"/>
        <v>--</v>
      </c>
      <c r="B1798" s="47" t="str">
        <f t="shared" si="290"/>
        <v>-</v>
      </c>
      <c r="C1798" s="153"/>
      <c r="D1798" s="49"/>
      <c r="E1798" s="50"/>
      <c r="F1798" s="51"/>
      <c r="G1798" s="59"/>
      <c r="H1798" s="51"/>
      <c r="I1798" s="59"/>
      <c r="J1798" s="60" t="str">
        <f>IF(ISBLANK(H1798),"",IFERROR(VLOOKUP(B1798,'Np PL4 Stock'!$A:$D,4,FALSE),""))</f>
        <v/>
      </c>
      <c r="K1798" s="61" t="str">
        <f>IF(ISBLANK(H1798),"",SUMIF('Np PL4 Stock'!$A:$A,B1798,'Np PL4 Stock'!$N:$N))</f>
        <v/>
      </c>
      <c r="L1798" s="62" t="str">
        <f>IF(ISBLANK(H1798),"",VLOOKUP(LEFT(B1798,5),Unit!A:B,2,FALSE))</f>
        <v/>
      </c>
      <c r="M1798" s="63" t="str">
        <f>IF(ISBLANK(H1798),"",IFERROR(VLOOKUP(B1798,'Np PL4 Stock'!$A:$T,20,FALSE),""))</f>
        <v/>
      </c>
      <c r="N1798" s="63" t="str">
        <f>IF(ISBLANK(H1798),"",IFERROR(VLOOKUP(B1798,'Np PL4 Stock'!$A:$U,21,FALSE),""))</f>
        <v/>
      </c>
      <c r="O1798" s="62" t="str">
        <f t="shared" si="293"/>
        <v/>
      </c>
      <c r="P1798" s="62" t="str">
        <f t="shared" si="291"/>
        <v/>
      </c>
      <c r="Q1798" s="67" t="str">
        <f t="shared" si="294"/>
        <v/>
      </c>
      <c r="R1798" s="67" t="str">
        <f t="shared" si="292"/>
        <v/>
      </c>
      <c r="S1798" s="59"/>
      <c r="T1798" s="147"/>
      <c r="U1798" s="147"/>
      <c r="V1798" s="59"/>
      <c r="W1798" s="59"/>
      <c r="X1798" s="59"/>
      <c r="Y1798" s="59"/>
      <c r="Z1798" s="59"/>
      <c r="AA1798" s="59"/>
      <c r="AB1798" s="59"/>
      <c r="AC1798" s="59"/>
      <c r="AD1798" s="59"/>
      <c r="AE1798" s="59"/>
      <c r="AF1798" s="73"/>
      <c r="AG1798" s="73"/>
      <c r="AH1798" s="73"/>
      <c r="AI1798" s="73"/>
      <c r="AJ1798" s="73"/>
      <c r="AK1798" s="73"/>
      <c r="AL1798" s="77" t="str">
        <f>IF(ISBLANK(S1798),"",IF(AJ1798="Fail","Fail",IF(E1798="PL4",IF(AND(T1798&gt;STD_01122025!$D$3,U1798&lt;STD_01122025!$D$4,OR(AF1798="ND",AF1798&lt;STD_01122025!$D$7),AH1798="ND"),"Pass","Fail"),IF(E1798="PL12",IF(AND(S1798&lt;STD_01122025!$F$2,T1798&gt;STD_01122025!$F$3,U1798&lt;STD_01122025!$F$4,V1798&gt;STD_01122025!$F$5,X1798&gt;STD_01122025!$F$6,OR(AF1798="ND",AF1798&lt;STD_01122025!$F$7),AH1798="ND"),"Pass","Fail"),IF(E1798="SuperPL",IF(AND(T1798&gt;STD_01122025!$H$3,U1798&lt;STD_01122025!$H$4,V1798&gt;STD_01122025!$H$5,X1798&gt;STD_01122025!$H$6,OR(AF1798="ND",AF1798&lt;STD_01122025!$H$7),AH1798="ND"),"Pass","Fail"),IF(E1798="Flight",IF(AND(T1798&gt;STD_01122025!$J$3,U1798&lt;STD_01122025!$J$4,X1798&gt;STD_01122025!$J$6,OR(AF1798="ND",AF1798&lt;STD_01122025!$J$7),AH1798="ND"),"Pass","Fail"),""))))))</f>
        <v/>
      </c>
      <c r="AM1798" s="62" t="str">
        <f>IF(ISBLANK(B1798),"",IFERROR(IF(VLOOKUP(B1798,'Np PL4 Stock'!$A:$J,10,FALSE)="Np4",D1798-VLOOKUP(B1798,'Np PL4 Stock'!$A:$E,5,FALSE),D1798-VLOOKUP(B1798,'Np PL4 Stock'!$A:$E,5,FALSE)-1),""))</f>
        <v/>
      </c>
      <c r="AN1798" s="147"/>
      <c r="AO1798" s="147"/>
      <c r="AP1798" s="59"/>
      <c r="AQ1798" s="59"/>
      <c r="AR1798" s="59"/>
      <c r="AS1798" s="59"/>
      <c r="AT1798" s="73"/>
      <c r="AU1798" s="73"/>
      <c r="AV1798" s="73"/>
      <c r="AW1798" s="73"/>
      <c r="AX1798" s="84"/>
      <c r="AY1798" s="59"/>
      <c r="AZ1798" s="59"/>
      <c r="BA1798" s="59"/>
      <c r="BB1798" s="59"/>
      <c r="BC1798" s="59"/>
      <c r="BD1798" s="59"/>
      <c r="BE1798" s="84"/>
      <c r="BF1798" s="84"/>
      <c r="BG1798" s="84"/>
      <c r="BH1798" s="84"/>
      <c r="BI1798" s="85"/>
      <c r="BJ1798" s="86"/>
      <c r="BK1798" s="86"/>
      <c r="BL1798" s="86"/>
      <c r="BM1798" s="86"/>
      <c r="BN1798" s="86"/>
      <c r="BO1798" s="59"/>
      <c r="BP1798" s="69"/>
      <c r="BQ1798" s="92">
        <v>0</v>
      </c>
      <c r="BR1798" s="93">
        <v>0</v>
      </c>
      <c r="BS1798" s="94" t="str">
        <f t="shared" si="295"/>
        <v/>
      </c>
      <c r="BT1798" s="95">
        <v>0</v>
      </c>
      <c r="BU1798" s="101" t="str">
        <f t="shared" si="296"/>
        <v/>
      </c>
      <c r="BV1798" s="102" t="str">
        <f t="shared" ref="BV1798:BV1861" si="297">IF(ISNUMBER(AQ1798),(1/AQ1798)*10^3,"-")</f>
        <v>-</v>
      </c>
      <c r="BW1798" s="103"/>
      <c r="BX1798" s="104" t="str">
        <f t="shared" si="288"/>
        <v>-</v>
      </c>
      <c r="BY1798" s="105"/>
      <c r="BZ1798" s="103"/>
      <c r="CA1798" s="106"/>
      <c r="CB1798" s="107"/>
      <c r="CC1798" s="112"/>
      <c r="CD1798" s="106"/>
      <c r="CE1798" s="103"/>
      <c r="CF1798" s="113"/>
      <c r="CG1798" s="114"/>
    </row>
    <row r="1799" spans="1:85">
      <c r="A1799" s="53" t="str">
        <f t="shared" si="289"/>
        <v>--</v>
      </c>
      <c r="B1799" s="47" t="str">
        <f t="shared" si="290"/>
        <v>-</v>
      </c>
      <c r="C1799" s="153"/>
      <c r="D1799" s="49"/>
      <c r="E1799" s="50"/>
      <c r="F1799" s="51"/>
      <c r="G1799" s="59"/>
      <c r="H1799" s="51"/>
      <c r="I1799" s="59"/>
      <c r="J1799" s="60" t="str">
        <f>IF(ISBLANK(H1799),"",IFERROR(VLOOKUP(B1799,'Np PL4 Stock'!$A:$D,4,FALSE),""))</f>
        <v/>
      </c>
      <c r="K1799" s="61" t="str">
        <f>IF(ISBLANK(H1799),"",SUMIF('Np PL4 Stock'!$A:$A,B1799,'Np PL4 Stock'!$N:$N))</f>
        <v/>
      </c>
      <c r="L1799" s="62" t="str">
        <f>IF(ISBLANK(H1799),"",VLOOKUP(LEFT(B1799,5),Unit!A:B,2,FALSE))</f>
        <v/>
      </c>
      <c r="M1799" s="63" t="str">
        <f>IF(ISBLANK(H1799),"",IFERROR(VLOOKUP(B1799,'Np PL4 Stock'!$A:$T,20,FALSE),""))</f>
        <v/>
      </c>
      <c r="N1799" s="63" t="str">
        <f>IF(ISBLANK(H1799),"",IFERROR(VLOOKUP(B1799,'Np PL4 Stock'!$A:$U,21,FALSE),""))</f>
        <v/>
      </c>
      <c r="O1799" s="62" t="str">
        <f t="shared" si="293"/>
        <v/>
      </c>
      <c r="P1799" s="62" t="str">
        <f t="shared" si="291"/>
        <v/>
      </c>
      <c r="Q1799" s="67" t="str">
        <f t="shared" si="294"/>
        <v/>
      </c>
      <c r="R1799" s="67" t="str">
        <f t="shared" si="292"/>
        <v/>
      </c>
      <c r="S1799" s="59"/>
      <c r="T1799" s="147"/>
      <c r="U1799" s="147"/>
      <c r="V1799" s="59"/>
      <c r="W1799" s="59"/>
      <c r="X1799" s="59"/>
      <c r="Y1799" s="59"/>
      <c r="Z1799" s="59"/>
      <c r="AA1799" s="59"/>
      <c r="AB1799" s="59"/>
      <c r="AC1799" s="59"/>
      <c r="AD1799" s="59"/>
      <c r="AE1799" s="59"/>
      <c r="AF1799" s="73"/>
      <c r="AG1799" s="73"/>
      <c r="AH1799" s="73"/>
      <c r="AI1799" s="73"/>
      <c r="AJ1799" s="73"/>
      <c r="AK1799" s="73"/>
      <c r="AL1799" s="77" t="str">
        <f>IF(ISBLANK(S1799),"",IF(AJ1799="Fail","Fail",IF(E1799="PL4",IF(AND(T1799&gt;STD_01122025!$D$3,U1799&lt;STD_01122025!$D$4,OR(AF1799="ND",AF1799&lt;STD_01122025!$D$7),AH1799="ND"),"Pass","Fail"),IF(E1799="PL12",IF(AND(S1799&lt;STD_01122025!$F$2,T1799&gt;STD_01122025!$F$3,U1799&lt;STD_01122025!$F$4,V1799&gt;STD_01122025!$F$5,X1799&gt;STD_01122025!$F$6,OR(AF1799="ND",AF1799&lt;STD_01122025!$F$7),AH1799="ND"),"Pass","Fail"),IF(E1799="SuperPL",IF(AND(T1799&gt;STD_01122025!$H$3,U1799&lt;STD_01122025!$H$4,V1799&gt;STD_01122025!$H$5,X1799&gt;STD_01122025!$H$6,OR(AF1799="ND",AF1799&lt;STD_01122025!$H$7),AH1799="ND"),"Pass","Fail"),IF(E1799="Flight",IF(AND(T1799&gt;STD_01122025!$J$3,U1799&lt;STD_01122025!$J$4,X1799&gt;STD_01122025!$J$6,OR(AF1799="ND",AF1799&lt;STD_01122025!$J$7),AH1799="ND"),"Pass","Fail"),""))))))</f>
        <v/>
      </c>
      <c r="AM1799" s="62" t="str">
        <f>IF(ISBLANK(B1799),"",IFERROR(IF(VLOOKUP(B1799,'Np PL4 Stock'!$A:$J,10,FALSE)="Np4",D1799-VLOOKUP(B1799,'Np PL4 Stock'!$A:$E,5,FALSE),D1799-VLOOKUP(B1799,'Np PL4 Stock'!$A:$E,5,FALSE)-1),""))</f>
        <v/>
      </c>
      <c r="AN1799" s="147"/>
      <c r="AO1799" s="147"/>
      <c r="AP1799" s="59"/>
      <c r="AQ1799" s="59"/>
      <c r="AR1799" s="59"/>
      <c r="AS1799" s="59"/>
      <c r="AT1799" s="73"/>
      <c r="AU1799" s="73"/>
      <c r="AV1799" s="73"/>
      <c r="AW1799" s="73"/>
      <c r="AX1799" s="84"/>
      <c r="AY1799" s="59"/>
      <c r="AZ1799" s="59"/>
      <c r="BA1799" s="59"/>
      <c r="BB1799" s="59"/>
      <c r="BC1799" s="59"/>
      <c r="BD1799" s="59"/>
      <c r="BE1799" s="84"/>
      <c r="BF1799" s="84"/>
      <c r="BG1799" s="84"/>
      <c r="BH1799" s="84"/>
      <c r="BI1799" s="85"/>
      <c r="BJ1799" s="86"/>
      <c r="BK1799" s="86"/>
      <c r="BL1799" s="86"/>
      <c r="BM1799" s="86"/>
      <c r="BN1799" s="86"/>
      <c r="BO1799" s="59"/>
      <c r="BP1799" s="69"/>
      <c r="BQ1799" s="92">
        <v>0</v>
      </c>
      <c r="BR1799" s="93">
        <v>0</v>
      </c>
      <c r="BS1799" s="94" t="str">
        <f t="shared" si="295"/>
        <v/>
      </c>
      <c r="BT1799" s="95">
        <v>0</v>
      </c>
      <c r="BU1799" s="101" t="str">
        <f t="shared" si="296"/>
        <v/>
      </c>
      <c r="BV1799" s="102" t="str">
        <f t="shared" si="297"/>
        <v>-</v>
      </c>
      <c r="BW1799" s="103"/>
      <c r="BX1799" s="104" t="str">
        <f t="shared" ref="BX1799:BX1862" si="298">IFERROR((BU1799*BV1799)/10^3,"-")</f>
        <v>-</v>
      </c>
      <c r="BY1799" s="105"/>
      <c r="BZ1799" s="103"/>
      <c r="CA1799" s="106"/>
      <c r="CB1799" s="107"/>
      <c r="CC1799" s="112"/>
      <c r="CD1799" s="106"/>
      <c r="CE1799" s="103"/>
      <c r="CF1799" s="113"/>
      <c r="CG1799" s="114"/>
    </row>
    <row r="1800" spans="1:85">
      <c r="A1800" s="53" t="str">
        <f t="shared" si="289"/>
        <v>--</v>
      </c>
      <c r="B1800" s="47" t="str">
        <f t="shared" si="290"/>
        <v>-</v>
      </c>
      <c r="C1800" s="153"/>
      <c r="D1800" s="49"/>
      <c r="E1800" s="50"/>
      <c r="F1800" s="51"/>
      <c r="G1800" s="59"/>
      <c r="H1800" s="51"/>
      <c r="I1800" s="59"/>
      <c r="J1800" s="60" t="str">
        <f>IF(ISBLANK(H1800),"",IFERROR(VLOOKUP(B1800,'Np PL4 Stock'!$A:$D,4,FALSE),""))</f>
        <v/>
      </c>
      <c r="K1800" s="61" t="str">
        <f>IF(ISBLANK(H1800),"",SUMIF('Np PL4 Stock'!$A:$A,B1800,'Np PL4 Stock'!$N:$N))</f>
        <v/>
      </c>
      <c r="L1800" s="62" t="str">
        <f>IF(ISBLANK(H1800),"",VLOOKUP(LEFT(B1800,5),Unit!A:B,2,FALSE))</f>
        <v/>
      </c>
      <c r="M1800" s="63" t="str">
        <f>IF(ISBLANK(H1800),"",IFERROR(VLOOKUP(B1800,'Np PL4 Stock'!$A:$T,20,FALSE),""))</f>
        <v/>
      </c>
      <c r="N1800" s="63" t="str">
        <f>IF(ISBLANK(H1800),"",IFERROR(VLOOKUP(B1800,'Np PL4 Stock'!$A:$U,21,FALSE),""))</f>
        <v/>
      </c>
      <c r="O1800" s="62" t="str">
        <f t="shared" si="293"/>
        <v/>
      </c>
      <c r="P1800" s="62" t="str">
        <f t="shared" si="291"/>
        <v/>
      </c>
      <c r="Q1800" s="67" t="str">
        <f t="shared" si="294"/>
        <v/>
      </c>
      <c r="R1800" s="67" t="str">
        <f t="shared" si="292"/>
        <v/>
      </c>
      <c r="S1800" s="59"/>
      <c r="T1800" s="147"/>
      <c r="U1800" s="147"/>
      <c r="V1800" s="59"/>
      <c r="W1800" s="59"/>
      <c r="X1800" s="59"/>
      <c r="Y1800" s="59"/>
      <c r="Z1800" s="59"/>
      <c r="AA1800" s="59"/>
      <c r="AB1800" s="59"/>
      <c r="AC1800" s="59"/>
      <c r="AD1800" s="59"/>
      <c r="AE1800" s="59"/>
      <c r="AF1800" s="73"/>
      <c r="AG1800" s="73"/>
      <c r="AH1800" s="73"/>
      <c r="AI1800" s="73"/>
      <c r="AJ1800" s="73"/>
      <c r="AK1800" s="73"/>
      <c r="AL1800" s="77" t="str">
        <f>IF(ISBLANK(S1800),"",IF(AJ1800="Fail","Fail",IF(E1800="PL4",IF(AND(T1800&gt;STD_01122025!$D$3,U1800&lt;STD_01122025!$D$4,OR(AF1800="ND",AF1800&lt;STD_01122025!$D$7),AH1800="ND"),"Pass","Fail"),IF(E1800="PL12",IF(AND(S1800&lt;STD_01122025!$F$2,T1800&gt;STD_01122025!$F$3,U1800&lt;STD_01122025!$F$4,V1800&gt;STD_01122025!$F$5,X1800&gt;STD_01122025!$F$6,OR(AF1800="ND",AF1800&lt;STD_01122025!$F$7),AH1800="ND"),"Pass","Fail"),IF(E1800="SuperPL",IF(AND(T1800&gt;STD_01122025!$H$3,U1800&lt;STD_01122025!$H$4,V1800&gt;STD_01122025!$H$5,X1800&gt;STD_01122025!$H$6,OR(AF1800="ND",AF1800&lt;STD_01122025!$H$7),AH1800="ND"),"Pass","Fail"),IF(E1800="Flight",IF(AND(T1800&gt;STD_01122025!$J$3,U1800&lt;STD_01122025!$J$4,X1800&gt;STD_01122025!$J$6,OR(AF1800="ND",AF1800&lt;STD_01122025!$J$7),AH1800="ND"),"Pass","Fail"),""))))))</f>
        <v/>
      </c>
      <c r="AM1800" s="62" t="str">
        <f>IF(ISBLANK(B1800),"",IFERROR(IF(VLOOKUP(B1800,'Np PL4 Stock'!$A:$J,10,FALSE)="Np4",D1800-VLOOKUP(B1800,'Np PL4 Stock'!$A:$E,5,FALSE),D1800-VLOOKUP(B1800,'Np PL4 Stock'!$A:$E,5,FALSE)-1),""))</f>
        <v/>
      </c>
      <c r="AN1800" s="147"/>
      <c r="AO1800" s="147"/>
      <c r="AP1800" s="59"/>
      <c r="AQ1800" s="59"/>
      <c r="AR1800" s="59"/>
      <c r="AS1800" s="59"/>
      <c r="AT1800" s="73"/>
      <c r="AU1800" s="73"/>
      <c r="AV1800" s="73"/>
      <c r="AW1800" s="73"/>
      <c r="AX1800" s="84"/>
      <c r="AY1800" s="59"/>
      <c r="AZ1800" s="59"/>
      <c r="BA1800" s="59"/>
      <c r="BB1800" s="59"/>
      <c r="BC1800" s="59"/>
      <c r="BD1800" s="59"/>
      <c r="BE1800" s="84"/>
      <c r="BF1800" s="84"/>
      <c r="BG1800" s="84"/>
      <c r="BH1800" s="84"/>
      <c r="BI1800" s="85"/>
      <c r="BJ1800" s="86"/>
      <c r="BK1800" s="86"/>
      <c r="BL1800" s="86"/>
      <c r="BM1800" s="86"/>
      <c r="BN1800" s="86"/>
      <c r="BO1800" s="59"/>
      <c r="BP1800" s="69"/>
      <c r="BQ1800" s="92">
        <v>0</v>
      </c>
      <c r="BR1800" s="93">
        <v>0</v>
      </c>
      <c r="BS1800" s="94" t="str">
        <f t="shared" si="295"/>
        <v/>
      </c>
      <c r="BT1800" s="95">
        <v>0</v>
      </c>
      <c r="BU1800" s="101" t="str">
        <f t="shared" si="296"/>
        <v/>
      </c>
      <c r="BV1800" s="102" t="str">
        <f t="shared" si="297"/>
        <v>-</v>
      </c>
      <c r="BW1800" s="103"/>
      <c r="BX1800" s="104" t="str">
        <f t="shared" si="298"/>
        <v>-</v>
      </c>
      <c r="BY1800" s="105"/>
      <c r="BZ1800" s="103"/>
      <c r="CA1800" s="106"/>
      <c r="CB1800" s="107"/>
      <c r="CC1800" s="112"/>
      <c r="CD1800" s="106"/>
      <c r="CE1800" s="103"/>
      <c r="CF1800" s="113"/>
      <c r="CG1800" s="114"/>
    </row>
    <row r="1801" spans="1:85">
      <c r="A1801" s="53" t="str">
        <f t="shared" si="289"/>
        <v>--</v>
      </c>
      <c r="B1801" s="47" t="str">
        <f t="shared" si="290"/>
        <v>-</v>
      </c>
      <c r="C1801" s="153"/>
      <c r="D1801" s="49"/>
      <c r="E1801" s="50"/>
      <c r="F1801" s="51"/>
      <c r="G1801" s="59"/>
      <c r="H1801" s="51"/>
      <c r="I1801" s="59"/>
      <c r="J1801" s="60" t="str">
        <f>IF(ISBLANK(H1801),"",IFERROR(VLOOKUP(B1801,'Np PL4 Stock'!$A:$D,4,FALSE),""))</f>
        <v/>
      </c>
      <c r="K1801" s="61" t="str">
        <f>IF(ISBLANK(H1801),"",SUMIF('Np PL4 Stock'!$A:$A,B1801,'Np PL4 Stock'!$N:$N))</f>
        <v/>
      </c>
      <c r="L1801" s="62" t="str">
        <f>IF(ISBLANK(H1801),"",VLOOKUP(LEFT(B1801,5),Unit!A:B,2,FALSE))</f>
        <v/>
      </c>
      <c r="M1801" s="63" t="str">
        <f>IF(ISBLANK(H1801),"",IFERROR(VLOOKUP(B1801,'Np PL4 Stock'!$A:$T,20,FALSE),""))</f>
        <v/>
      </c>
      <c r="N1801" s="63" t="str">
        <f>IF(ISBLANK(H1801),"",IFERROR(VLOOKUP(B1801,'Np PL4 Stock'!$A:$U,21,FALSE),""))</f>
        <v/>
      </c>
      <c r="O1801" s="62" t="str">
        <f t="shared" si="293"/>
        <v/>
      </c>
      <c r="P1801" s="62" t="str">
        <f t="shared" si="291"/>
        <v/>
      </c>
      <c r="Q1801" s="67" t="str">
        <f t="shared" si="294"/>
        <v/>
      </c>
      <c r="R1801" s="67" t="str">
        <f t="shared" si="292"/>
        <v/>
      </c>
      <c r="S1801" s="59"/>
      <c r="T1801" s="147"/>
      <c r="U1801" s="147"/>
      <c r="V1801" s="59"/>
      <c r="W1801" s="59"/>
      <c r="X1801" s="59"/>
      <c r="Y1801" s="59"/>
      <c r="Z1801" s="59"/>
      <c r="AA1801" s="59"/>
      <c r="AB1801" s="59"/>
      <c r="AC1801" s="59"/>
      <c r="AD1801" s="59"/>
      <c r="AE1801" s="59"/>
      <c r="AF1801" s="73"/>
      <c r="AG1801" s="73"/>
      <c r="AH1801" s="73"/>
      <c r="AI1801" s="73"/>
      <c r="AJ1801" s="73"/>
      <c r="AK1801" s="73"/>
      <c r="AL1801" s="77" t="str">
        <f>IF(ISBLANK(S1801),"",IF(AJ1801="Fail","Fail",IF(E1801="PL4",IF(AND(T1801&gt;STD_01122025!$D$3,U1801&lt;STD_01122025!$D$4,OR(AF1801="ND",AF1801&lt;STD_01122025!$D$7),AH1801="ND"),"Pass","Fail"),IF(E1801="PL12",IF(AND(S1801&lt;STD_01122025!$F$2,T1801&gt;STD_01122025!$F$3,U1801&lt;STD_01122025!$F$4,V1801&gt;STD_01122025!$F$5,X1801&gt;STD_01122025!$F$6,OR(AF1801="ND",AF1801&lt;STD_01122025!$F$7),AH1801="ND"),"Pass","Fail"),IF(E1801="SuperPL",IF(AND(T1801&gt;STD_01122025!$H$3,U1801&lt;STD_01122025!$H$4,V1801&gt;STD_01122025!$H$5,X1801&gt;STD_01122025!$H$6,OR(AF1801="ND",AF1801&lt;STD_01122025!$H$7),AH1801="ND"),"Pass","Fail"),IF(E1801="Flight",IF(AND(T1801&gt;STD_01122025!$J$3,U1801&lt;STD_01122025!$J$4,X1801&gt;STD_01122025!$J$6,OR(AF1801="ND",AF1801&lt;STD_01122025!$J$7),AH1801="ND"),"Pass","Fail"),""))))))</f>
        <v/>
      </c>
      <c r="AM1801" s="62" t="str">
        <f>IF(ISBLANK(B1801),"",IFERROR(IF(VLOOKUP(B1801,'Np PL4 Stock'!$A:$J,10,FALSE)="Np4",D1801-VLOOKUP(B1801,'Np PL4 Stock'!$A:$E,5,FALSE),D1801-VLOOKUP(B1801,'Np PL4 Stock'!$A:$E,5,FALSE)-1),""))</f>
        <v/>
      </c>
      <c r="AN1801" s="147"/>
      <c r="AO1801" s="147"/>
      <c r="AP1801" s="59"/>
      <c r="AQ1801" s="59"/>
      <c r="AR1801" s="59"/>
      <c r="AS1801" s="59"/>
      <c r="AT1801" s="73"/>
      <c r="AU1801" s="73"/>
      <c r="AV1801" s="73"/>
      <c r="AW1801" s="73"/>
      <c r="AX1801" s="84"/>
      <c r="AY1801" s="59"/>
      <c r="AZ1801" s="59"/>
      <c r="BA1801" s="59"/>
      <c r="BB1801" s="59"/>
      <c r="BC1801" s="59"/>
      <c r="BD1801" s="59"/>
      <c r="BE1801" s="84"/>
      <c r="BF1801" s="84"/>
      <c r="BG1801" s="84"/>
      <c r="BH1801" s="84"/>
      <c r="BI1801" s="85"/>
      <c r="BJ1801" s="86"/>
      <c r="BK1801" s="86"/>
      <c r="BL1801" s="86"/>
      <c r="BM1801" s="86"/>
      <c r="BN1801" s="86"/>
      <c r="BO1801" s="59"/>
      <c r="BP1801" s="69"/>
      <c r="BQ1801" s="92">
        <v>0</v>
      </c>
      <c r="BR1801" s="93">
        <v>0</v>
      </c>
      <c r="BS1801" s="94" t="str">
        <f t="shared" si="295"/>
        <v/>
      </c>
      <c r="BT1801" s="95">
        <v>0</v>
      </c>
      <c r="BU1801" s="101" t="str">
        <f t="shared" si="296"/>
        <v/>
      </c>
      <c r="BV1801" s="102" t="str">
        <f t="shared" si="297"/>
        <v>-</v>
      </c>
      <c r="BW1801" s="103"/>
      <c r="BX1801" s="104" t="str">
        <f t="shared" si="298"/>
        <v>-</v>
      </c>
      <c r="BY1801" s="105"/>
      <c r="BZ1801" s="103"/>
      <c r="CA1801" s="106"/>
      <c r="CB1801" s="107"/>
      <c r="CC1801" s="112"/>
      <c r="CD1801" s="106"/>
      <c r="CE1801" s="103"/>
      <c r="CF1801" s="113"/>
      <c r="CG1801" s="114"/>
    </row>
    <row r="1802" spans="1:85">
      <c r="A1802" s="53" t="str">
        <f t="shared" si="289"/>
        <v>--</v>
      </c>
      <c r="B1802" s="47" t="str">
        <f t="shared" si="290"/>
        <v>-</v>
      </c>
      <c r="C1802" s="153"/>
      <c r="D1802" s="49"/>
      <c r="E1802" s="50"/>
      <c r="F1802" s="51"/>
      <c r="G1802" s="59"/>
      <c r="H1802" s="51"/>
      <c r="I1802" s="59"/>
      <c r="J1802" s="60" t="str">
        <f>IF(ISBLANK(H1802),"",IFERROR(VLOOKUP(B1802,'Np PL4 Stock'!$A:$D,4,FALSE),""))</f>
        <v/>
      </c>
      <c r="K1802" s="61" t="str">
        <f>IF(ISBLANK(H1802),"",SUMIF('Np PL4 Stock'!$A:$A,B1802,'Np PL4 Stock'!$N:$N))</f>
        <v/>
      </c>
      <c r="L1802" s="62" t="str">
        <f>IF(ISBLANK(H1802),"",VLOOKUP(LEFT(B1802,5),Unit!A:B,2,FALSE))</f>
        <v/>
      </c>
      <c r="M1802" s="63" t="str">
        <f>IF(ISBLANK(H1802),"",IFERROR(VLOOKUP(B1802,'Np PL4 Stock'!$A:$T,20,FALSE),""))</f>
        <v/>
      </c>
      <c r="N1802" s="63" t="str">
        <f>IF(ISBLANK(H1802),"",IFERROR(VLOOKUP(B1802,'Np PL4 Stock'!$A:$U,21,FALSE),""))</f>
        <v/>
      </c>
      <c r="O1802" s="62" t="str">
        <f t="shared" si="293"/>
        <v/>
      </c>
      <c r="P1802" s="62" t="str">
        <f t="shared" si="291"/>
        <v/>
      </c>
      <c r="Q1802" s="67" t="str">
        <f t="shared" si="294"/>
        <v/>
      </c>
      <c r="R1802" s="67" t="str">
        <f t="shared" si="292"/>
        <v/>
      </c>
      <c r="S1802" s="59"/>
      <c r="T1802" s="147"/>
      <c r="U1802" s="147"/>
      <c r="V1802" s="59"/>
      <c r="W1802" s="59"/>
      <c r="X1802" s="59"/>
      <c r="Y1802" s="59"/>
      <c r="Z1802" s="59"/>
      <c r="AA1802" s="59"/>
      <c r="AB1802" s="59"/>
      <c r="AC1802" s="59"/>
      <c r="AD1802" s="59"/>
      <c r="AE1802" s="59"/>
      <c r="AF1802" s="73"/>
      <c r="AG1802" s="73"/>
      <c r="AH1802" s="73"/>
      <c r="AI1802" s="73"/>
      <c r="AJ1802" s="73"/>
      <c r="AK1802" s="73"/>
      <c r="AL1802" s="77" t="str">
        <f>IF(ISBLANK(S1802),"",IF(AJ1802="Fail","Fail",IF(E1802="PL4",IF(AND(T1802&gt;STD_01122025!$D$3,U1802&lt;STD_01122025!$D$4,OR(AF1802="ND",AF1802&lt;STD_01122025!$D$7),AH1802="ND"),"Pass","Fail"),IF(E1802="PL12",IF(AND(S1802&lt;STD_01122025!$F$2,T1802&gt;STD_01122025!$F$3,U1802&lt;STD_01122025!$F$4,V1802&gt;STD_01122025!$F$5,X1802&gt;STD_01122025!$F$6,OR(AF1802="ND",AF1802&lt;STD_01122025!$F$7),AH1802="ND"),"Pass","Fail"),IF(E1802="SuperPL",IF(AND(T1802&gt;STD_01122025!$H$3,U1802&lt;STD_01122025!$H$4,V1802&gt;STD_01122025!$H$5,X1802&gt;STD_01122025!$H$6,OR(AF1802="ND",AF1802&lt;STD_01122025!$H$7),AH1802="ND"),"Pass","Fail"),IF(E1802="Flight",IF(AND(T1802&gt;STD_01122025!$J$3,U1802&lt;STD_01122025!$J$4,X1802&gt;STD_01122025!$J$6,OR(AF1802="ND",AF1802&lt;STD_01122025!$J$7),AH1802="ND"),"Pass","Fail"),""))))))</f>
        <v/>
      </c>
      <c r="AM1802" s="62" t="str">
        <f>IF(ISBLANK(B1802),"",IFERROR(IF(VLOOKUP(B1802,'Np PL4 Stock'!$A:$J,10,FALSE)="Np4",D1802-VLOOKUP(B1802,'Np PL4 Stock'!$A:$E,5,FALSE),D1802-VLOOKUP(B1802,'Np PL4 Stock'!$A:$E,5,FALSE)-1),""))</f>
        <v/>
      </c>
      <c r="AN1802" s="147"/>
      <c r="AO1802" s="147"/>
      <c r="AP1802" s="59"/>
      <c r="AQ1802" s="59"/>
      <c r="AR1802" s="59"/>
      <c r="AS1802" s="59"/>
      <c r="AT1802" s="73"/>
      <c r="AU1802" s="73"/>
      <c r="AV1802" s="73"/>
      <c r="AW1802" s="73"/>
      <c r="AX1802" s="84"/>
      <c r="AY1802" s="59"/>
      <c r="AZ1802" s="59"/>
      <c r="BA1802" s="59"/>
      <c r="BB1802" s="59"/>
      <c r="BC1802" s="59"/>
      <c r="BD1802" s="59"/>
      <c r="BE1802" s="84"/>
      <c r="BF1802" s="84"/>
      <c r="BG1802" s="84"/>
      <c r="BH1802" s="84"/>
      <c r="BI1802" s="85"/>
      <c r="BJ1802" s="86"/>
      <c r="BK1802" s="86"/>
      <c r="BL1802" s="86"/>
      <c r="BM1802" s="86"/>
      <c r="BN1802" s="86"/>
      <c r="BO1802" s="59"/>
      <c r="BP1802" s="69"/>
      <c r="BQ1802" s="92">
        <v>0</v>
      </c>
      <c r="BR1802" s="93">
        <v>0</v>
      </c>
      <c r="BS1802" s="94" t="str">
        <f t="shared" si="295"/>
        <v/>
      </c>
      <c r="BT1802" s="95">
        <v>0</v>
      </c>
      <c r="BU1802" s="101" t="str">
        <f t="shared" si="296"/>
        <v/>
      </c>
      <c r="BV1802" s="102" t="str">
        <f t="shared" si="297"/>
        <v>-</v>
      </c>
      <c r="BW1802" s="103"/>
      <c r="BX1802" s="104" t="str">
        <f t="shared" si="298"/>
        <v>-</v>
      </c>
      <c r="BY1802" s="105"/>
      <c r="BZ1802" s="103"/>
      <c r="CA1802" s="106"/>
      <c r="CB1802" s="107"/>
      <c r="CC1802" s="112"/>
      <c r="CD1802" s="106"/>
      <c r="CE1802" s="103"/>
      <c r="CF1802" s="113"/>
      <c r="CG1802" s="114"/>
    </row>
    <row r="1803" spans="1:85">
      <c r="A1803" s="53" t="str">
        <f t="shared" si="289"/>
        <v>--</v>
      </c>
      <c r="B1803" s="47" t="str">
        <f t="shared" si="290"/>
        <v>-</v>
      </c>
      <c r="C1803" s="153"/>
      <c r="D1803" s="49"/>
      <c r="E1803" s="50"/>
      <c r="F1803" s="51"/>
      <c r="G1803" s="59"/>
      <c r="H1803" s="51"/>
      <c r="I1803" s="59"/>
      <c r="J1803" s="60" t="str">
        <f>IF(ISBLANK(H1803),"",IFERROR(VLOOKUP(B1803,'Np PL4 Stock'!$A:$D,4,FALSE),""))</f>
        <v/>
      </c>
      <c r="K1803" s="61" t="str">
        <f>IF(ISBLANK(H1803),"",SUMIF('Np PL4 Stock'!$A:$A,B1803,'Np PL4 Stock'!$N:$N))</f>
        <v/>
      </c>
      <c r="L1803" s="62" t="str">
        <f>IF(ISBLANK(H1803),"",VLOOKUP(LEFT(B1803,5),Unit!A:B,2,FALSE))</f>
        <v/>
      </c>
      <c r="M1803" s="63" t="str">
        <f>IF(ISBLANK(H1803),"",IFERROR(VLOOKUP(B1803,'Np PL4 Stock'!$A:$T,20,FALSE),""))</f>
        <v/>
      </c>
      <c r="N1803" s="63" t="str">
        <f>IF(ISBLANK(H1803),"",IFERROR(VLOOKUP(B1803,'Np PL4 Stock'!$A:$U,21,FALSE),""))</f>
        <v/>
      </c>
      <c r="O1803" s="62" t="str">
        <f t="shared" si="293"/>
        <v/>
      </c>
      <c r="P1803" s="62" t="str">
        <f t="shared" si="291"/>
        <v/>
      </c>
      <c r="Q1803" s="67" t="str">
        <f t="shared" si="294"/>
        <v/>
      </c>
      <c r="R1803" s="67" t="str">
        <f t="shared" si="292"/>
        <v/>
      </c>
      <c r="S1803" s="59"/>
      <c r="T1803" s="147"/>
      <c r="U1803" s="147"/>
      <c r="V1803" s="59"/>
      <c r="W1803" s="59"/>
      <c r="X1803" s="59"/>
      <c r="Y1803" s="59"/>
      <c r="Z1803" s="59"/>
      <c r="AA1803" s="59"/>
      <c r="AB1803" s="59"/>
      <c r="AC1803" s="59"/>
      <c r="AD1803" s="59"/>
      <c r="AE1803" s="59"/>
      <c r="AF1803" s="73"/>
      <c r="AG1803" s="73"/>
      <c r="AH1803" s="73"/>
      <c r="AI1803" s="73"/>
      <c r="AJ1803" s="73"/>
      <c r="AK1803" s="73"/>
      <c r="AL1803" s="77" t="str">
        <f>IF(ISBLANK(S1803),"",IF(AJ1803="Fail","Fail",IF(E1803="PL4",IF(AND(T1803&gt;STD_01122025!$D$3,U1803&lt;STD_01122025!$D$4,OR(AF1803="ND",AF1803&lt;STD_01122025!$D$7),AH1803="ND"),"Pass","Fail"),IF(E1803="PL12",IF(AND(S1803&lt;STD_01122025!$F$2,T1803&gt;STD_01122025!$F$3,U1803&lt;STD_01122025!$F$4,V1803&gt;STD_01122025!$F$5,X1803&gt;STD_01122025!$F$6,OR(AF1803="ND",AF1803&lt;STD_01122025!$F$7),AH1803="ND"),"Pass","Fail"),IF(E1803="SuperPL",IF(AND(T1803&gt;STD_01122025!$H$3,U1803&lt;STD_01122025!$H$4,V1803&gt;STD_01122025!$H$5,X1803&gt;STD_01122025!$H$6,OR(AF1803="ND",AF1803&lt;STD_01122025!$H$7),AH1803="ND"),"Pass","Fail"),IF(E1803="Flight",IF(AND(T1803&gt;STD_01122025!$J$3,U1803&lt;STD_01122025!$J$4,X1803&gt;STD_01122025!$J$6,OR(AF1803="ND",AF1803&lt;STD_01122025!$J$7),AH1803="ND"),"Pass","Fail"),""))))))</f>
        <v/>
      </c>
      <c r="AM1803" s="62" t="str">
        <f>IF(ISBLANK(B1803),"",IFERROR(IF(VLOOKUP(B1803,'Np PL4 Stock'!$A:$J,10,FALSE)="Np4",D1803-VLOOKUP(B1803,'Np PL4 Stock'!$A:$E,5,FALSE),D1803-VLOOKUP(B1803,'Np PL4 Stock'!$A:$E,5,FALSE)-1),""))</f>
        <v/>
      </c>
      <c r="AN1803" s="147"/>
      <c r="AO1803" s="147"/>
      <c r="AP1803" s="59"/>
      <c r="AQ1803" s="59"/>
      <c r="AR1803" s="59"/>
      <c r="AS1803" s="59"/>
      <c r="AT1803" s="73"/>
      <c r="AU1803" s="73"/>
      <c r="AV1803" s="73"/>
      <c r="AW1803" s="73"/>
      <c r="AX1803" s="84"/>
      <c r="AY1803" s="59"/>
      <c r="AZ1803" s="59"/>
      <c r="BA1803" s="59"/>
      <c r="BB1803" s="59"/>
      <c r="BC1803" s="59"/>
      <c r="BD1803" s="59"/>
      <c r="BE1803" s="84"/>
      <c r="BF1803" s="84"/>
      <c r="BG1803" s="84"/>
      <c r="BH1803" s="84"/>
      <c r="BI1803" s="85"/>
      <c r="BJ1803" s="86"/>
      <c r="BK1803" s="86"/>
      <c r="BL1803" s="86"/>
      <c r="BM1803" s="86"/>
      <c r="BN1803" s="86"/>
      <c r="BO1803" s="59"/>
      <c r="BP1803" s="69"/>
      <c r="BQ1803" s="92">
        <v>0</v>
      </c>
      <c r="BR1803" s="93">
        <v>0</v>
      </c>
      <c r="BS1803" s="94" t="str">
        <f t="shared" si="295"/>
        <v/>
      </c>
      <c r="BT1803" s="95">
        <v>0</v>
      </c>
      <c r="BU1803" s="101" t="str">
        <f t="shared" si="296"/>
        <v/>
      </c>
      <c r="BV1803" s="102" t="str">
        <f t="shared" si="297"/>
        <v>-</v>
      </c>
      <c r="BW1803" s="103"/>
      <c r="BX1803" s="104" t="str">
        <f t="shared" si="298"/>
        <v>-</v>
      </c>
      <c r="BY1803" s="105"/>
      <c r="BZ1803" s="103"/>
      <c r="CA1803" s="106"/>
      <c r="CB1803" s="107"/>
      <c r="CC1803" s="112"/>
      <c r="CD1803" s="106"/>
      <c r="CE1803" s="103"/>
      <c r="CF1803" s="113"/>
      <c r="CG1803" s="114"/>
    </row>
    <row r="1804" spans="1:85">
      <c r="A1804" s="53" t="str">
        <f t="shared" si="289"/>
        <v>--</v>
      </c>
      <c r="B1804" s="47" t="str">
        <f t="shared" si="290"/>
        <v>-</v>
      </c>
      <c r="C1804" s="153"/>
      <c r="D1804" s="49"/>
      <c r="E1804" s="50"/>
      <c r="F1804" s="51"/>
      <c r="G1804" s="59"/>
      <c r="H1804" s="51"/>
      <c r="I1804" s="59"/>
      <c r="J1804" s="60" t="str">
        <f>IF(ISBLANK(H1804),"",IFERROR(VLOOKUP(B1804,'Np PL4 Stock'!$A:$D,4,FALSE),""))</f>
        <v/>
      </c>
      <c r="K1804" s="61" t="str">
        <f>IF(ISBLANK(H1804),"",SUMIF('Np PL4 Stock'!$A:$A,B1804,'Np PL4 Stock'!$N:$N))</f>
        <v/>
      </c>
      <c r="L1804" s="62" t="str">
        <f>IF(ISBLANK(H1804),"",VLOOKUP(LEFT(B1804,5),Unit!A:B,2,FALSE))</f>
        <v/>
      </c>
      <c r="M1804" s="63" t="str">
        <f>IF(ISBLANK(H1804),"",IFERROR(VLOOKUP(B1804,'Np PL4 Stock'!$A:$T,20,FALSE),""))</f>
        <v/>
      </c>
      <c r="N1804" s="63" t="str">
        <f>IF(ISBLANK(H1804),"",IFERROR(VLOOKUP(B1804,'Np PL4 Stock'!$A:$U,21,FALSE),""))</f>
        <v/>
      </c>
      <c r="O1804" s="62" t="str">
        <f t="shared" si="293"/>
        <v/>
      </c>
      <c r="P1804" s="62" t="str">
        <f t="shared" si="291"/>
        <v/>
      </c>
      <c r="Q1804" s="67" t="str">
        <f t="shared" si="294"/>
        <v/>
      </c>
      <c r="R1804" s="67" t="str">
        <f t="shared" si="292"/>
        <v/>
      </c>
      <c r="S1804" s="59"/>
      <c r="T1804" s="147"/>
      <c r="U1804" s="147"/>
      <c r="V1804" s="59"/>
      <c r="W1804" s="59"/>
      <c r="X1804" s="59"/>
      <c r="Y1804" s="59"/>
      <c r="Z1804" s="59"/>
      <c r="AA1804" s="59"/>
      <c r="AB1804" s="59"/>
      <c r="AC1804" s="59"/>
      <c r="AD1804" s="59"/>
      <c r="AE1804" s="59"/>
      <c r="AF1804" s="73"/>
      <c r="AG1804" s="73"/>
      <c r="AH1804" s="73"/>
      <c r="AI1804" s="73"/>
      <c r="AJ1804" s="73"/>
      <c r="AK1804" s="73"/>
      <c r="AL1804" s="77" t="str">
        <f>IF(ISBLANK(S1804),"",IF(AJ1804="Fail","Fail",IF(E1804="PL4",IF(AND(T1804&gt;STD_01122025!$D$3,U1804&lt;STD_01122025!$D$4,OR(AF1804="ND",AF1804&lt;STD_01122025!$D$7),AH1804="ND"),"Pass","Fail"),IF(E1804="PL12",IF(AND(S1804&lt;STD_01122025!$F$2,T1804&gt;STD_01122025!$F$3,U1804&lt;STD_01122025!$F$4,V1804&gt;STD_01122025!$F$5,X1804&gt;STD_01122025!$F$6,OR(AF1804="ND",AF1804&lt;STD_01122025!$F$7),AH1804="ND"),"Pass","Fail"),IF(E1804="SuperPL",IF(AND(T1804&gt;STD_01122025!$H$3,U1804&lt;STD_01122025!$H$4,V1804&gt;STD_01122025!$H$5,X1804&gt;STD_01122025!$H$6,OR(AF1804="ND",AF1804&lt;STD_01122025!$H$7),AH1804="ND"),"Pass","Fail"),IF(E1804="Flight",IF(AND(T1804&gt;STD_01122025!$J$3,U1804&lt;STD_01122025!$J$4,X1804&gt;STD_01122025!$J$6,OR(AF1804="ND",AF1804&lt;STD_01122025!$J$7),AH1804="ND"),"Pass","Fail"),""))))))</f>
        <v/>
      </c>
      <c r="AM1804" s="62" t="str">
        <f>IF(ISBLANK(B1804),"",IFERROR(IF(VLOOKUP(B1804,'Np PL4 Stock'!$A:$J,10,FALSE)="Np4",D1804-VLOOKUP(B1804,'Np PL4 Stock'!$A:$E,5,FALSE),D1804-VLOOKUP(B1804,'Np PL4 Stock'!$A:$E,5,FALSE)-1),""))</f>
        <v/>
      </c>
      <c r="AN1804" s="147"/>
      <c r="AO1804" s="147"/>
      <c r="AP1804" s="59"/>
      <c r="AQ1804" s="59"/>
      <c r="AR1804" s="59"/>
      <c r="AS1804" s="59"/>
      <c r="AT1804" s="73"/>
      <c r="AU1804" s="73"/>
      <c r="AV1804" s="73"/>
      <c r="AW1804" s="73"/>
      <c r="AX1804" s="84"/>
      <c r="AY1804" s="59"/>
      <c r="AZ1804" s="59"/>
      <c r="BA1804" s="59"/>
      <c r="BB1804" s="59"/>
      <c r="BC1804" s="59"/>
      <c r="BD1804" s="59"/>
      <c r="BE1804" s="84"/>
      <c r="BF1804" s="84"/>
      <c r="BG1804" s="84"/>
      <c r="BH1804" s="84"/>
      <c r="BI1804" s="85"/>
      <c r="BJ1804" s="86"/>
      <c r="BK1804" s="86"/>
      <c r="BL1804" s="86"/>
      <c r="BM1804" s="86"/>
      <c r="BN1804" s="86"/>
      <c r="BO1804" s="59"/>
      <c r="BP1804" s="69"/>
      <c r="BQ1804" s="92">
        <v>0</v>
      </c>
      <c r="BR1804" s="93">
        <v>0</v>
      </c>
      <c r="BS1804" s="94" t="str">
        <f t="shared" si="295"/>
        <v/>
      </c>
      <c r="BT1804" s="95">
        <v>0</v>
      </c>
      <c r="BU1804" s="101" t="str">
        <f t="shared" si="296"/>
        <v/>
      </c>
      <c r="BV1804" s="102" t="str">
        <f t="shared" si="297"/>
        <v>-</v>
      </c>
      <c r="BW1804" s="103"/>
      <c r="BX1804" s="104" t="str">
        <f t="shared" si="298"/>
        <v>-</v>
      </c>
      <c r="BY1804" s="105"/>
      <c r="BZ1804" s="103"/>
      <c r="CA1804" s="106"/>
      <c r="CB1804" s="107"/>
      <c r="CC1804" s="112"/>
      <c r="CD1804" s="106"/>
      <c r="CE1804" s="103"/>
      <c r="CF1804" s="113"/>
      <c r="CG1804" s="114"/>
    </row>
    <row r="1805" spans="1:85">
      <c r="A1805" s="53" t="str">
        <f t="shared" si="289"/>
        <v>--</v>
      </c>
      <c r="B1805" s="47" t="str">
        <f t="shared" si="290"/>
        <v>-</v>
      </c>
      <c r="C1805" s="153"/>
      <c r="D1805" s="49"/>
      <c r="E1805" s="50"/>
      <c r="F1805" s="51"/>
      <c r="G1805" s="59"/>
      <c r="H1805" s="51"/>
      <c r="I1805" s="59"/>
      <c r="J1805" s="60" t="str">
        <f>IF(ISBLANK(H1805),"",IFERROR(VLOOKUP(B1805,'Np PL4 Stock'!$A:$D,4,FALSE),""))</f>
        <v/>
      </c>
      <c r="K1805" s="61" t="str">
        <f>IF(ISBLANK(H1805),"",SUMIF('Np PL4 Stock'!$A:$A,B1805,'Np PL4 Stock'!$N:$N))</f>
        <v/>
      </c>
      <c r="L1805" s="62" t="str">
        <f>IF(ISBLANK(H1805),"",VLOOKUP(LEFT(B1805,5),Unit!A:B,2,FALSE))</f>
        <v/>
      </c>
      <c r="M1805" s="63" t="str">
        <f>IF(ISBLANK(H1805),"",IFERROR(VLOOKUP(B1805,'Np PL4 Stock'!$A:$T,20,FALSE),""))</f>
        <v/>
      </c>
      <c r="N1805" s="63" t="str">
        <f>IF(ISBLANK(H1805),"",IFERROR(VLOOKUP(B1805,'Np PL4 Stock'!$A:$U,21,FALSE),""))</f>
        <v/>
      </c>
      <c r="O1805" s="62" t="str">
        <f t="shared" si="293"/>
        <v/>
      </c>
      <c r="P1805" s="62" t="str">
        <f t="shared" si="291"/>
        <v/>
      </c>
      <c r="Q1805" s="67" t="str">
        <f t="shared" si="294"/>
        <v/>
      </c>
      <c r="R1805" s="67" t="str">
        <f t="shared" si="292"/>
        <v/>
      </c>
      <c r="S1805" s="59"/>
      <c r="T1805" s="147"/>
      <c r="U1805" s="147"/>
      <c r="V1805" s="59"/>
      <c r="W1805" s="59"/>
      <c r="X1805" s="59"/>
      <c r="Y1805" s="59"/>
      <c r="Z1805" s="59"/>
      <c r="AA1805" s="59"/>
      <c r="AB1805" s="59"/>
      <c r="AC1805" s="59"/>
      <c r="AD1805" s="59"/>
      <c r="AE1805" s="59"/>
      <c r="AF1805" s="73"/>
      <c r="AG1805" s="73"/>
      <c r="AH1805" s="73"/>
      <c r="AI1805" s="73"/>
      <c r="AJ1805" s="73"/>
      <c r="AK1805" s="73"/>
      <c r="AL1805" s="77" t="str">
        <f>IF(ISBLANK(S1805),"",IF(AJ1805="Fail","Fail",IF(E1805="PL4",IF(AND(T1805&gt;STD_01122025!$D$3,U1805&lt;STD_01122025!$D$4,OR(AF1805="ND",AF1805&lt;STD_01122025!$D$7),AH1805="ND"),"Pass","Fail"),IF(E1805="PL12",IF(AND(S1805&lt;STD_01122025!$F$2,T1805&gt;STD_01122025!$F$3,U1805&lt;STD_01122025!$F$4,V1805&gt;STD_01122025!$F$5,X1805&gt;STD_01122025!$F$6,OR(AF1805="ND",AF1805&lt;STD_01122025!$F$7),AH1805="ND"),"Pass","Fail"),IF(E1805="SuperPL",IF(AND(T1805&gt;STD_01122025!$H$3,U1805&lt;STD_01122025!$H$4,V1805&gt;STD_01122025!$H$5,X1805&gt;STD_01122025!$H$6,OR(AF1805="ND",AF1805&lt;STD_01122025!$H$7),AH1805="ND"),"Pass","Fail"),IF(E1805="Flight",IF(AND(T1805&gt;STD_01122025!$J$3,U1805&lt;STD_01122025!$J$4,X1805&gt;STD_01122025!$J$6,OR(AF1805="ND",AF1805&lt;STD_01122025!$J$7),AH1805="ND"),"Pass","Fail"),""))))))</f>
        <v/>
      </c>
      <c r="AM1805" s="62" t="str">
        <f>IF(ISBLANK(B1805),"",IFERROR(IF(VLOOKUP(B1805,'Np PL4 Stock'!$A:$J,10,FALSE)="Np4",D1805-VLOOKUP(B1805,'Np PL4 Stock'!$A:$E,5,FALSE),D1805-VLOOKUP(B1805,'Np PL4 Stock'!$A:$E,5,FALSE)-1),""))</f>
        <v/>
      </c>
      <c r="AN1805" s="147"/>
      <c r="AO1805" s="147"/>
      <c r="AP1805" s="59"/>
      <c r="AQ1805" s="59"/>
      <c r="AR1805" s="59"/>
      <c r="AS1805" s="59"/>
      <c r="AT1805" s="73"/>
      <c r="AU1805" s="73"/>
      <c r="AV1805" s="73"/>
      <c r="AW1805" s="73"/>
      <c r="AX1805" s="84"/>
      <c r="AY1805" s="59"/>
      <c r="AZ1805" s="59"/>
      <c r="BA1805" s="59"/>
      <c r="BB1805" s="59"/>
      <c r="BC1805" s="59"/>
      <c r="BD1805" s="59"/>
      <c r="BE1805" s="84"/>
      <c r="BF1805" s="84"/>
      <c r="BG1805" s="84"/>
      <c r="BH1805" s="84"/>
      <c r="BI1805" s="85"/>
      <c r="BJ1805" s="86"/>
      <c r="BK1805" s="86"/>
      <c r="BL1805" s="86"/>
      <c r="BM1805" s="86"/>
      <c r="BN1805" s="86"/>
      <c r="BO1805" s="59"/>
      <c r="BP1805" s="69"/>
      <c r="BQ1805" s="92">
        <v>0</v>
      </c>
      <c r="BR1805" s="93">
        <v>0</v>
      </c>
      <c r="BS1805" s="94" t="str">
        <f t="shared" si="295"/>
        <v/>
      </c>
      <c r="BT1805" s="95">
        <v>0</v>
      </c>
      <c r="BU1805" s="101" t="str">
        <f t="shared" si="296"/>
        <v/>
      </c>
      <c r="BV1805" s="102" t="str">
        <f t="shared" si="297"/>
        <v>-</v>
      </c>
      <c r="BW1805" s="103"/>
      <c r="BX1805" s="104" t="str">
        <f t="shared" si="298"/>
        <v>-</v>
      </c>
      <c r="BY1805" s="105"/>
      <c r="BZ1805" s="103"/>
      <c r="CA1805" s="106"/>
      <c r="CB1805" s="107"/>
      <c r="CC1805" s="112"/>
      <c r="CD1805" s="106"/>
      <c r="CE1805" s="103"/>
      <c r="CF1805" s="113"/>
      <c r="CG1805" s="114"/>
    </row>
    <row r="1806" spans="1:85">
      <c r="A1806" s="53" t="str">
        <f t="shared" si="289"/>
        <v>--</v>
      </c>
      <c r="B1806" s="47" t="str">
        <f t="shared" si="290"/>
        <v>-</v>
      </c>
      <c r="C1806" s="153"/>
      <c r="D1806" s="49"/>
      <c r="E1806" s="50"/>
      <c r="F1806" s="51"/>
      <c r="G1806" s="59"/>
      <c r="H1806" s="51"/>
      <c r="I1806" s="59"/>
      <c r="J1806" s="60" t="str">
        <f>IF(ISBLANK(H1806),"",IFERROR(VLOOKUP(B1806,'Np PL4 Stock'!$A:$D,4,FALSE),""))</f>
        <v/>
      </c>
      <c r="K1806" s="61" t="str">
        <f>IF(ISBLANK(H1806),"",SUMIF('Np PL4 Stock'!$A:$A,B1806,'Np PL4 Stock'!$N:$N))</f>
        <v/>
      </c>
      <c r="L1806" s="62" t="str">
        <f>IF(ISBLANK(H1806),"",VLOOKUP(LEFT(B1806,5),Unit!A:B,2,FALSE))</f>
        <v/>
      </c>
      <c r="M1806" s="63" t="str">
        <f>IF(ISBLANK(H1806),"",IFERROR(VLOOKUP(B1806,'Np PL4 Stock'!$A:$T,20,FALSE),""))</f>
        <v/>
      </c>
      <c r="N1806" s="63" t="str">
        <f>IF(ISBLANK(H1806),"",IFERROR(VLOOKUP(B1806,'Np PL4 Stock'!$A:$U,21,FALSE),""))</f>
        <v/>
      </c>
      <c r="O1806" s="62" t="str">
        <f t="shared" si="293"/>
        <v/>
      </c>
      <c r="P1806" s="62" t="str">
        <f t="shared" si="291"/>
        <v/>
      </c>
      <c r="Q1806" s="67" t="str">
        <f t="shared" si="294"/>
        <v/>
      </c>
      <c r="R1806" s="67" t="str">
        <f t="shared" si="292"/>
        <v/>
      </c>
      <c r="S1806" s="59"/>
      <c r="T1806" s="147"/>
      <c r="U1806" s="147"/>
      <c r="V1806" s="59"/>
      <c r="W1806" s="59"/>
      <c r="X1806" s="59"/>
      <c r="Y1806" s="59"/>
      <c r="Z1806" s="59"/>
      <c r="AA1806" s="59"/>
      <c r="AB1806" s="59"/>
      <c r="AC1806" s="59"/>
      <c r="AD1806" s="59"/>
      <c r="AE1806" s="59"/>
      <c r="AF1806" s="73"/>
      <c r="AG1806" s="73"/>
      <c r="AH1806" s="73"/>
      <c r="AI1806" s="73"/>
      <c r="AJ1806" s="73"/>
      <c r="AK1806" s="73"/>
      <c r="AL1806" s="77" t="str">
        <f>IF(ISBLANK(S1806),"",IF(AJ1806="Fail","Fail",IF(E1806="PL4",IF(AND(T1806&gt;STD_01122025!$D$3,U1806&lt;STD_01122025!$D$4,OR(AF1806="ND",AF1806&lt;STD_01122025!$D$7),AH1806="ND"),"Pass","Fail"),IF(E1806="PL12",IF(AND(S1806&lt;STD_01122025!$F$2,T1806&gt;STD_01122025!$F$3,U1806&lt;STD_01122025!$F$4,V1806&gt;STD_01122025!$F$5,X1806&gt;STD_01122025!$F$6,OR(AF1806="ND",AF1806&lt;STD_01122025!$F$7),AH1806="ND"),"Pass","Fail"),IF(E1806="SuperPL",IF(AND(T1806&gt;STD_01122025!$H$3,U1806&lt;STD_01122025!$H$4,V1806&gt;STD_01122025!$H$5,X1806&gt;STD_01122025!$H$6,OR(AF1806="ND",AF1806&lt;STD_01122025!$H$7),AH1806="ND"),"Pass","Fail"),IF(E1806="Flight",IF(AND(T1806&gt;STD_01122025!$J$3,U1806&lt;STD_01122025!$J$4,X1806&gt;STD_01122025!$J$6,OR(AF1806="ND",AF1806&lt;STD_01122025!$J$7),AH1806="ND"),"Pass","Fail"),""))))))</f>
        <v/>
      </c>
      <c r="AM1806" s="62" t="str">
        <f>IF(ISBLANK(B1806),"",IFERROR(IF(VLOOKUP(B1806,'Np PL4 Stock'!$A:$J,10,FALSE)="Np4",D1806-VLOOKUP(B1806,'Np PL4 Stock'!$A:$E,5,FALSE),D1806-VLOOKUP(B1806,'Np PL4 Stock'!$A:$E,5,FALSE)-1),""))</f>
        <v/>
      </c>
      <c r="AN1806" s="147"/>
      <c r="AO1806" s="147"/>
      <c r="AP1806" s="59"/>
      <c r="AQ1806" s="59"/>
      <c r="AR1806" s="59"/>
      <c r="AS1806" s="59"/>
      <c r="AT1806" s="73"/>
      <c r="AU1806" s="73"/>
      <c r="AV1806" s="73"/>
      <c r="AW1806" s="73"/>
      <c r="AX1806" s="84"/>
      <c r="AY1806" s="59"/>
      <c r="AZ1806" s="59"/>
      <c r="BA1806" s="59"/>
      <c r="BB1806" s="59"/>
      <c r="BC1806" s="59"/>
      <c r="BD1806" s="59"/>
      <c r="BE1806" s="84"/>
      <c r="BF1806" s="84"/>
      <c r="BG1806" s="84"/>
      <c r="BH1806" s="84"/>
      <c r="BI1806" s="85"/>
      <c r="BJ1806" s="86"/>
      <c r="BK1806" s="86"/>
      <c r="BL1806" s="86"/>
      <c r="BM1806" s="86"/>
      <c r="BN1806" s="86"/>
      <c r="BO1806" s="59"/>
      <c r="BP1806" s="69"/>
      <c r="BQ1806" s="92">
        <v>0</v>
      </c>
      <c r="BR1806" s="93">
        <v>0</v>
      </c>
      <c r="BS1806" s="94" t="str">
        <f t="shared" si="295"/>
        <v/>
      </c>
      <c r="BT1806" s="95">
        <v>0</v>
      </c>
      <c r="BU1806" s="101" t="str">
        <f t="shared" si="296"/>
        <v/>
      </c>
      <c r="BV1806" s="102" t="str">
        <f t="shared" si="297"/>
        <v>-</v>
      </c>
      <c r="BW1806" s="103"/>
      <c r="BX1806" s="104" t="str">
        <f t="shared" si="298"/>
        <v>-</v>
      </c>
      <c r="BY1806" s="105"/>
      <c r="BZ1806" s="103"/>
      <c r="CA1806" s="106"/>
      <c r="CB1806" s="107"/>
      <c r="CC1806" s="112"/>
      <c r="CD1806" s="106"/>
      <c r="CE1806" s="103"/>
      <c r="CF1806" s="113"/>
      <c r="CG1806" s="114"/>
    </row>
    <row r="1807" spans="1:85">
      <c r="A1807" s="53" t="str">
        <f t="shared" si="289"/>
        <v>--</v>
      </c>
      <c r="B1807" s="47" t="str">
        <f t="shared" si="290"/>
        <v>-</v>
      </c>
      <c r="C1807" s="153"/>
      <c r="D1807" s="49"/>
      <c r="E1807" s="50"/>
      <c r="F1807" s="51"/>
      <c r="G1807" s="59"/>
      <c r="H1807" s="51"/>
      <c r="I1807" s="59"/>
      <c r="J1807" s="60" t="str">
        <f>IF(ISBLANK(H1807),"",IFERROR(VLOOKUP(B1807,'Np PL4 Stock'!$A:$D,4,FALSE),""))</f>
        <v/>
      </c>
      <c r="K1807" s="61" t="str">
        <f>IF(ISBLANK(H1807),"",SUMIF('Np PL4 Stock'!$A:$A,B1807,'Np PL4 Stock'!$N:$N))</f>
        <v/>
      </c>
      <c r="L1807" s="62" t="str">
        <f>IF(ISBLANK(H1807),"",VLOOKUP(LEFT(B1807,5),Unit!A:B,2,FALSE))</f>
        <v/>
      </c>
      <c r="M1807" s="63" t="str">
        <f>IF(ISBLANK(H1807),"",IFERROR(VLOOKUP(B1807,'Np PL4 Stock'!$A:$T,20,FALSE),""))</f>
        <v/>
      </c>
      <c r="N1807" s="63" t="str">
        <f>IF(ISBLANK(H1807),"",IFERROR(VLOOKUP(B1807,'Np PL4 Stock'!$A:$U,21,FALSE),""))</f>
        <v/>
      </c>
      <c r="O1807" s="62" t="str">
        <f t="shared" si="293"/>
        <v/>
      </c>
      <c r="P1807" s="62" t="str">
        <f t="shared" si="291"/>
        <v/>
      </c>
      <c r="Q1807" s="67" t="str">
        <f t="shared" si="294"/>
        <v/>
      </c>
      <c r="R1807" s="67" t="str">
        <f t="shared" si="292"/>
        <v/>
      </c>
      <c r="S1807" s="59"/>
      <c r="T1807" s="147"/>
      <c r="U1807" s="147"/>
      <c r="V1807" s="59"/>
      <c r="W1807" s="59"/>
      <c r="X1807" s="59"/>
      <c r="Y1807" s="59"/>
      <c r="Z1807" s="59"/>
      <c r="AA1807" s="59"/>
      <c r="AB1807" s="59"/>
      <c r="AC1807" s="59"/>
      <c r="AD1807" s="59"/>
      <c r="AE1807" s="59"/>
      <c r="AF1807" s="73"/>
      <c r="AG1807" s="73"/>
      <c r="AH1807" s="73"/>
      <c r="AI1807" s="73"/>
      <c r="AJ1807" s="73"/>
      <c r="AK1807" s="73"/>
      <c r="AL1807" s="77" t="str">
        <f>IF(ISBLANK(S1807),"",IF(AJ1807="Fail","Fail",IF(E1807="PL4",IF(AND(T1807&gt;STD_01122025!$D$3,U1807&lt;STD_01122025!$D$4,OR(AF1807="ND",AF1807&lt;STD_01122025!$D$7),AH1807="ND"),"Pass","Fail"),IF(E1807="PL12",IF(AND(S1807&lt;STD_01122025!$F$2,T1807&gt;STD_01122025!$F$3,U1807&lt;STD_01122025!$F$4,V1807&gt;STD_01122025!$F$5,X1807&gt;STD_01122025!$F$6,OR(AF1807="ND",AF1807&lt;STD_01122025!$F$7),AH1807="ND"),"Pass","Fail"),IF(E1807="SuperPL",IF(AND(T1807&gt;STD_01122025!$H$3,U1807&lt;STD_01122025!$H$4,V1807&gt;STD_01122025!$H$5,X1807&gt;STD_01122025!$H$6,OR(AF1807="ND",AF1807&lt;STD_01122025!$H$7),AH1807="ND"),"Pass","Fail"),IF(E1807="Flight",IF(AND(T1807&gt;STD_01122025!$J$3,U1807&lt;STD_01122025!$J$4,X1807&gt;STD_01122025!$J$6,OR(AF1807="ND",AF1807&lt;STD_01122025!$J$7),AH1807="ND"),"Pass","Fail"),""))))))</f>
        <v/>
      </c>
      <c r="AM1807" s="62" t="str">
        <f>IF(ISBLANK(B1807),"",IFERROR(IF(VLOOKUP(B1807,'Np PL4 Stock'!$A:$J,10,FALSE)="Np4",D1807-VLOOKUP(B1807,'Np PL4 Stock'!$A:$E,5,FALSE),D1807-VLOOKUP(B1807,'Np PL4 Stock'!$A:$E,5,FALSE)-1),""))</f>
        <v/>
      </c>
      <c r="AN1807" s="147"/>
      <c r="AO1807" s="147"/>
      <c r="AP1807" s="59"/>
      <c r="AQ1807" s="59"/>
      <c r="AR1807" s="59"/>
      <c r="AS1807" s="59"/>
      <c r="AT1807" s="73"/>
      <c r="AU1807" s="73"/>
      <c r="AV1807" s="73"/>
      <c r="AW1807" s="73"/>
      <c r="AX1807" s="84"/>
      <c r="AY1807" s="59"/>
      <c r="AZ1807" s="59"/>
      <c r="BA1807" s="59"/>
      <c r="BB1807" s="59"/>
      <c r="BC1807" s="59"/>
      <c r="BD1807" s="59"/>
      <c r="BE1807" s="84"/>
      <c r="BF1807" s="84"/>
      <c r="BG1807" s="84"/>
      <c r="BH1807" s="84"/>
      <c r="BI1807" s="85"/>
      <c r="BJ1807" s="86"/>
      <c r="BK1807" s="86"/>
      <c r="BL1807" s="86"/>
      <c r="BM1807" s="86"/>
      <c r="BN1807" s="86"/>
      <c r="BO1807" s="59"/>
      <c r="BP1807" s="69"/>
      <c r="BQ1807" s="92">
        <v>0</v>
      </c>
      <c r="BR1807" s="93">
        <v>0</v>
      </c>
      <c r="BS1807" s="94" t="str">
        <f t="shared" si="295"/>
        <v/>
      </c>
      <c r="BT1807" s="95">
        <v>0</v>
      </c>
      <c r="BU1807" s="101" t="str">
        <f t="shared" si="296"/>
        <v/>
      </c>
      <c r="BV1807" s="102" t="str">
        <f t="shared" si="297"/>
        <v>-</v>
      </c>
      <c r="BW1807" s="103"/>
      <c r="BX1807" s="104" t="str">
        <f t="shared" si="298"/>
        <v>-</v>
      </c>
      <c r="BY1807" s="105"/>
      <c r="BZ1807" s="103"/>
      <c r="CA1807" s="106"/>
      <c r="CB1807" s="107"/>
      <c r="CC1807" s="112"/>
      <c r="CD1807" s="106"/>
      <c r="CE1807" s="103"/>
      <c r="CF1807" s="113"/>
      <c r="CG1807" s="114"/>
    </row>
    <row r="1808" spans="1:85">
      <c r="A1808" s="53" t="str">
        <f t="shared" si="289"/>
        <v>--</v>
      </c>
      <c r="B1808" s="47" t="str">
        <f t="shared" si="290"/>
        <v>-</v>
      </c>
      <c r="C1808" s="153"/>
      <c r="D1808" s="49"/>
      <c r="E1808" s="50"/>
      <c r="F1808" s="51"/>
      <c r="G1808" s="59"/>
      <c r="H1808" s="51"/>
      <c r="I1808" s="59"/>
      <c r="J1808" s="60" t="str">
        <f>IF(ISBLANK(H1808),"",IFERROR(VLOOKUP(B1808,'Np PL4 Stock'!$A:$D,4,FALSE),""))</f>
        <v/>
      </c>
      <c r="K1808" s="61" t="str">
        <f>IF(ISBLANK(H1808),"",SUMIF('Np PL4 Stock'!$A:$A,B1808,'Np PL4 Stock'!$N:$N))</f>
        <v/>
      </c>
      <c r="L1808" s="62" t="str">
        <f>IF(ISBLANK(H1808),"",VLOOKUP(LEFT(B1808,5),Unit!A:B,2,FALSE))</f>
        <v/>
      </c>
      <c r="M1808" s="63" t="str">
        <f>IF(ISBLANK(H1808),"",IFERROR(VLOOKUP(B1808,'Np PL4 Stock'!$A:$T,20,FALSE),""))</f>
        <v/>
      </c>
      <c r="N1808" s="63" t="str">
        <f>IF(ISBLANK(H1808),"",IFERROR(VLOOKUP(B1808,'Np PL4 Stock'!$A:$U,21,FALSE),""))</f>
        <v/>
      </c>
      <c r="O1808" s="62" t="str">
        <f t="shared" si="293"/>
        <v/>
      </c>
      <c r="P1808" s="62" t="str">
        <f t="shared" si="291"/>
        <v/>
      </c>
      <c r="Q1808" s="67" t="str">
        <f t="shared" si="294"/>
        <v/>
      </c>
      <c r="R1808" s="67" t="str">
        <f t="shared" si="292"/>
        <v/>
      </c>
      <c r="S1808" s="59"/>
      <c r="T1808" s="147"/>
      <c r="U1808" s="147"/>
      <c r="V1808" s="59"/>
      <c r="W1808" s="59"/>
      <c r="X1808" s="59"/>
      <c r="Y1808" s="59"/>
      <c r="Z1808" s="59"/>
      <c r="AA1808" s="59"/>
      <c r="AB1808" s="59"/>
      <c r="AC1808" s="59"/>
      <c r="AD1808" s="59"/>
      <c r="AE1808" s="59"/>
      <c r="AF1808" s="73"/>
      <c r="AG1808" s="73"/>
      <c r="AH1808" s="73"/>
      <c r="AI1808" s="73"/>
      <c r="AJ1808" s="73"/>
      <c r="AK1808" s="73"/>
      <c r="AL1808" s="77" t="str">
        <f>IF(ISBLANK(S1808),"",IF(AJ1808="Fail","Fail",IF(E1808="PL4",IF(AND(T1808&gt;STD_01122025!$D$3,U1808&lt;STD_01122025!$D$4,OR(AF1808="ND",AF1808&lt;STD_01122025!$D$7),AH1808="ND"),"Pass","Fail"),IF(E1808="PL12",IF(AND(S1808&lt;STD_01122025!$F$2,T1808&gt;STD_01122025!$F$3,U1808&lt;STD_01122025!$F$4,V1808&gt;STD_01122025!$F$5,X1808&gt;STD_01122025!$F$6,OR(AF1808="ND",AF1808&lt;STD_01122025!$F$7),AH1808="ND"),"Pass","Fail"),IF(E1808="SuperPL",IF(AND(T1808&gt;STD_01122025!$H$3,U1808&lt;STD_01122025!$H$4,V1808&gt;STD_01122025!$H$5,X1808&gt;STD_01122025!$H$6,OR(AF1808="ND",AF1808&lt;STD_01122025!$H$7),AH1808="ND"),"Pass","Fail"),IF(E1808="Flight",IF(AND(T1808&gt;STD_01122025!$J$3,U1808&lt;STD_01122025!$J$4,X1808&gt;STD_01122025!$J$6,OR(AF1808="ND",AF1808&lt;STD_01122025!$J$7),AH1808="ND"),"Pass","Fail"),""))))))</f>
        <v/>
      </c>
      <c r="AM1808" s="62" t="str">
        <f>IF(ISBLANK(B1808),"",IFERROR(IF(VLOOKUP(B1808,'Np PL4 Stock'!$A:$J,10,FALSE)="Np4",D1808-VLOOKUP(B1808,'Np PL4 Stock'!$A:$E,5,FALSE),D1808-VLOOKUP(B1808,'Np PL4 Stock'!$A:$E,5,FALSE)-1),""))</f>
        <v/>
      </c>
      <c r="AN1808" s="147"/>
      <c r="AO1808" s="147"/>
      <c r="AP1808" s="59"/>
      <c r="AQ1808" s="59"/>
      <c r="AR1808" s="59"/>
      <c r="AS1808" s="59"/>
      <c r="AT1808" s="73"/>
      <c r="AU1808" s="73"/>
      <c r="AV1808" s="73"/>
      <c r="AW1808" s="73"/>
      <c r="AX1808" s="84"/>
      <c r="AY1808" s="59"/>
      <c r="AZ1808" s="59"/>
      <c r="BA1808" s="59"/>
      <c r="BB1808" s="59"/>
      <c r="BC1808" s="59"/>
      <c r="BD1808" s="59"/>
      <c r="BE1808" s="84"/>
      <c r="BF1808" s="84"/>
      <c r="BG1808" s="84"/>
      <c r="BH1808" s="84"/>
      <c r="BI1808" s="85"/>
      <c r="BJ1808" s="86"/>
      <c r="BK1808" s="86"/>
      <c r="BL1808" s="86"/>
      <c r="BM1808" s="86"/>
      <c r="BN1808" s="86"/>
      <c r="BO1808" s="59"/>
      <c r="BP1808" s="69"/>
      <c r="BQ1808" s="92">
        <v>0</v>
      </c>
      <c r="BR1808" s="93">
        <v>0</v>
      </c>
      <c r="BS1808" s="94" t="str">
        <f t="shared" si="295"/>
        <v/>
      </c>
      <c r="BT1808" s="95">
        <v>0</v>
      </c>
      <c r="BU1808" s="101" t="str">
        <f t="shared" si="296"/>
        <v/>
      </c>
      <c r="BV1808" s="102" t="str">
        <f t="shared" si="297"/>
        <v>-</v>
      </c>
      <c r="BW1808" s="103"/>
      <c r="BX1808" s="104" t="str">
        <f t="shared" si="298"/>
        <v>-</v>
      </c>
      <c r="BY1808" s="105"/>
      <c r="BZ1808" s="103"/>
      <c r="CA1808" s="106"/>
      <c r="CB1808" s="107"/>
      <c r="CC1808" s="112"/>
      <c r="CD1808" s="106"/>
      <c r="CE1808" s="103"/>
      <c r="CF1808" s="113"/>
      <c r="CG1808" s="114"/>
    </row>
    <row r="1809" spans="1:85">
      <c r="A1809" s="53" t="str">
        <f t="shared" si="289"/>
        <v>--</v>
      </c>
      <c r="B1809" s="47" t="str">
        <f t="shared" si="290"/>
        <v>-</v>
      </c>
      <c r="C1809" s="153"/>
      <c r="D1809" s="49"/>
      <c r="E1809" s="50"/>
      <c r="F1809" s="51"/>
      <c r="G1809" s="59"/>
      <c r="H1809" s="51"/>
      <c r="I1809" s="59"/>
      <c r="J1809" s="60" t="str">
        <f>IF(ISBLANK(H1809),"",IFERROR(VLOOKUP(B1809,'Np PL4 Stock'!$A:$D,4,FALSE),""))</f>
        <v/>
      </c>
      <c r="K1809" s="61" t="str">
        <f>IF(ISBLANK(H1809),"",SUMIF('Np PL4 Stock'!$A:$A,B1809,'Np PL4 Stock'!$N:$N))</f>
        <v/>
      </c>
      <c r="L1809" s="62" t="str">
        <f>IF(ISBLANK(H1809),"",VLOOKUP(LEFT(B1809,5),Unit!A:B,2,FALSE))</f>
        <v/>
      </c>
      <c r="M1809" s="63" t="str">
        <f>IF(ISBLANK(H1809),"",IFERROR(VLOOKUP(B1809,'Np PL4 Stock'!$A:$T,20,FALSE),""))</f>
        <v/>
      </c>
      <c r="N1809" s="63" t="str">
        <f>IF(ISBLANK(H1809),"",IFERROR(VLOOKUP(B1809,'Np PL4 Stock'!$A:$U,21,FALSE),""))</f>
        <v/>
      </c>
      <c r="O1809" s="62" t="str">
        <f t="shared" si="293"/>
        <v/>
      </c>
      <c r="P1809" s="62" t="str">
        <f t="shared" si="291"/>
        <v/>
      </c>
      <c r="Q1809" s="67" t="str">
        <f t="shared" si="294"/>
        <v/>
      </c>
      <c r="R1809" s="67" t="str">
        <f t="shared" si="292"/>
        <v/>
      </c>
      <c r="S1809" s="59"/>
      <c r="T1809" s="147"/>
      <c r="U1809" s="147"/>
      <c r="V1809" s="59"/>
      <c r="W1809" s="59"/>
      <c r="X1809" s="59"/>
      <c r="Y1809" s="59"/>
      <c r="Z1809" s="59"/>
      <c r="AA1809" s="59"/>
      <c r="AB1809" s="59"/>
      <c r="AC1809" s="59"/>
      <c r="AD1809" s="59"/>
      <c r="AE1809" s="59"/>
      <c r="AF1809" s="73"/>
      <c r="AG1809" s="73"/>
      <c r="AH1809" s="73"/>
      <c r="AI1809" s="73"/>
      <c r="AJ1809" s="73"/>
      <c r="AK1809" s="73"/>
      <c r="AL1809" s="77" t="str">
        <f>IF(ISBLANK(S1809),"",IF(AJ1809="Fail","Fail",IF(E1809="PL4",IF(AND(T1809&gt;STD_01122025!$D$3,U1809&lt;STD_01122025!$D$4,OR(AF1809="ND",AF1809&lt;STD_01122025!$D$7),AH1809="ND"),"Pass","Fail"),IF(E1809="PL12",IF(AND(S1809&lt;STD_01122025!$F$2,T1809&gt;STD_01122025!$F$3,U1809&lt;STD_01122025!$F$4,V1809&gt;STD_01122025!$F$5,X1809&gt;STD_01122025!$F$6,OR(AF1809="ND",AF1809&lt;STD_01122025!$F$7),AH1809="ND"),"Pass","Fail"),IF(E1809="SuperPL",IF(AND(T1809&gt;STD_01122025!$H$3,U1809&lt;STD_01122025!$H$4,V1809&gt;STD_01122025!$H$5,X1809&gt;STD_01122025!$H$6,OR(AF1809="ND",AF1809&lt;STD_01122025!$H$7),AH1809="ND"),"Pass","Fail"),IF(E1809="Flight",IF(AND(T1809&gt;STD_01122025!$J$3,U1809&lt;STD_01122025!$J$4,X1809&gt;STD_01122025!$J$6,OR(AF1809="ND",AF1809&lt;STD_01122025!$J$7),AH1809="ND"),"Pass","Fail"),""))))))</f>
        <v/>
      </c>
      <c r="AM1809" s="62" t="str">
        <f>IF(ISBLANK(B1809),"",IFERROR(IF(VLOOKUP(B1809,'Np PL4 Stock'!$A:$J,10,FALSE)="Np4",D1809-VLOOKUP(B1809,'Np PL4 Stock'!$A:$E,5,FALSE),D1809-VLOOKUP(B1809,'Np PL4 Stock'!$A:$E,5,FALSE)-1),""))</f>
        <v/>
      </c>
      <c r="AN1809" s="147"/>
      <c r="AO1809" s="147"/>
      <c r="AP1809" s="59"/>
      <c r="AQ1809" s="59"/>
      <c r="AR1809" s="59"/>
      <c r="AS1809" s="59"/>
      <c r="AT1809" s="73"/>
      <c r="AU1809" s="73"/>
      <c r="AV1809" s="73"/>
      <c r="AW1809" s="73"/>
      <c r="AX1809" s="84"/>
      <c r="AY1809" s="59"/>
      <c r="AZ1809" s="59"/>
      <c r="BA1809" s="59"/>
      <c r="BB1809" s="59"/>
      <c r="BC1809" s="59"/>
      <c r="BD1809" s="59"/>
      <c r="BE1809" s="84"/>
      <c r="BF1809" s="84"/>
      <c r="BG1809" s="84"/>
      <c r="BH1809" s="84"/>
      <c r="BI1809" s="85"/>
      <c r="BJ1809" s="86"/>
      <c r="BK1809" s="86"/>
      <c r="BL1809" s="86"/>
      <c r="BM1809" s="86"/>
      <c r="BN1809" s="86"/>
      <c r="BO1809" s="59"/>
      <c r="BP1809" s="69"/>
      <c r="BQ1809" s="92">
        <v>0</v>
      </c>
      <c r="BR1809" s="93">
        <v>0</v>
      </c>
      <c r="BS1809" s="94" t="str">
        <f t="shared" si="295"/>
        <v/>
      </c>
      <c r="BT1809" s="95">
        <v>0</v>
      </c>
      <c r="BU1809" s="101" t="str">
        <f t="shared" si="296"/>
        <v/>
      </c>
      <c r="BV1809" s="102" t="str">
        <f t="shared" si="297"/>
        <v>-</v>
      </c>
      <c r="BW1809" s="103"/>
      <c r="BX1809" s="104" t="str">
        <f t="shared" si="298"/>
        <v>-</v>
      </c>
      <c r="BY1809" s="105"/>
      <c r="BZ1809" s="103"/>
      <c r="CA1809" s="106"/>
      <c r="CB1809" s="107"/>
      <c r="CC1809" s="112"/>
      <c r="CD1809" s="106"/>
      <c r="CE1809" s="103"/>
      <c r="CF1809" s="113"/>
      <c r="CG1809" s="114"/>
    </row>
    <row r="1810" spans="1:85">
      <c r="A1810" s="53" t="str">
        <f t="shared" ref="A1810:A1873" si="299">IF(ISBLANK(H1810),"",H1810&amp;"-"&amp;IF(OR(LEN(I1810)=1,LEN(I1810)=4),"0"&amp;I1810,I1810))&amp;"-"&amp;IF(LEN(G1810)=1,"0"&amp;G1810,G1810)&amp;"-"&amp;D1810</f>
        <v>--</v>
      </c>
      <c r="B1810" s="47" t="str">
        <f t="shared" ref="B1810:B1873" si="300">IF(ISBLANK(H1810),"",H1810&amp;"-"&amp;IF(OR(LEN(I1810)=1,LEN(I1810)=4),"0"&amp;I1810,I1810))&amp;"-"&amp;IF(LEN(G1810)=1,"0"&amp;G1810,G1810)</f>
        <v>-</v>
      </c>
      <c r="C1810" s="153"/>
      <c r="D1810" s="49"/>
      <c r="E1810" s="50"/>
      <c r="F1810" s="51"/>
      <c r="G1810" s="59"/>
      <c r="H1810" s="51"/>
      <c r="I1810" s="59"/>
      <c r="J1810" s="60" t="str">
        <f>IF(ISBLANK(H1810),"",IFERROR(VLOOKUP(B1810,'Np PL4 Stock'!$A:$D,4,FALSE),""))</f>
        <v/>
      </c>
      <c r="K1810" s="61" t="str">
        <f>IF(ISBLANK(H1810),"",SUMIF('Np PL4 Stock'!$A:$A,B1810,'Np PL4 Stock'!$N:$N))</f>
        <v/>
      </c>
      <c r="L1810" s="62" t="str">
        <f>IF(ISBLANK(H1810),"",VLOOKUP(LEFT(B1810,5),Unit!A:B,2,FALSE))</f>
        <v/>
      </c>
      <c r="M1810" s="63" t="str">
        <f>IF(ISBLANK(H1810),"",IFERROR(VLOOKUP(B1810,'Np PL4 Stock'!$A:$T,20,FALSE),""))</f>
        <v/>
      </c>
      <c r="N1810" s="63" t="str">
        <f>IF(ISBLANK(H1810),"",IFERROR(VLOOKUP(B1810,'Np PL4 Stock'!$A:$U,21,FALSE),""))</f>
        <v/>
      </c>
      <c r="O1810" s="62" t="str">
        <f t="shared" si="293"/>
        <v/>
      </c>
      <c r="P1810" s="62" t="str">
        <f t="shared" si="291"/>
        <v/>
      </c>
      <c r="Q1810" s="67" t="str">
        <f t="shared" si="294"/>
        <v/>
      </c>
      <c r="R1810" s="67" t="str">
        <f t="shared" si="292"/>
        <v/>
      </c>
      <c r="S1810" s="59"/>
      <c r="T1810" s="147"/>
      <c r="U1810" s="147"/>
      <c r="V1810" s="59"/>
      <c r="W1810" s="59"/>
      <c r="X1810" s="59"/>
      <c r="Y1810" s="59"/>
      <c r="Z1810" s="59"/>
      <c r="AA1810" s="59"/>
      <c r="AB1810" s="59"/>
      <c r="AC1810" s="59"/>
      <c r="AD1810" s="59"/>
      <c r="AE1810" s="59"/>
      <c r="AF1810" s="73"/>
      <c r="AG1810" s="73"/>
      <c r="AH1810" s="73"/>
      <c r="AI1810" s="73"/>
      <c r="AJ1810" s="73"/>
      <c r="AK1810" s="73"/>
      <c r="AL1810" s="77" t="str">
        <f>IF(ISBLANK(S1810),"",IF(AJ1810="Fail","Fail",IF(E1810="PL4",IF(AND(T1810&gt;STD_01122025!$D$3,U1810&lt;STD_01122025!$D$4,OR(AF1810="ND",AF1810&lt;STD_01122025!$D$7),AH1810="ND"),"Pass","Fail"),IF(E1810="PL12",IF(AND(S1810&lt;STD_01122025!$F$2,T1810&gt;STD_01122025!$F$3,U1810&lt;STD_01122025!$F$4,V1810&gt;STD_01122025!$F$5,X1810&gt;STD_01122025!$F$6,OR(AF1810="ND",AF1810&lt;STD_01122025!$F$7),AH1810="ND"),"Pass","Fail"),IF(E1810="SuperPL",IF(AND(T1810&gt;STD_01122025!$H$3,U1810&lt;STD_01122025!$H$4,V1810&gt;STD_01122025!$H$5,X1810&gt;STD_01122025!$H$6,OR(AF1810="ND",AF1810&lt;STD_01122025!$H$7),AH1810="ND"),"Pass","Fail"),IF(E1810="Flight",IF(AND(T1810&gt;STD_01122025!$J$3,U1810&lt;STD_01122025!$J$4,X1810&gt;STD_01122025!$J$6,OR(AF1810="ND",AF1810&lt;STD_01122025!$J$7),AH1810="ND"),"Pass","Fail"),""))))))</f>
        <v/>
      </c>
      <c r="AM1810" s="62" t="str">
        <f>IF(ISBLANK(B1810),"",IFERROR(IF(VLOOKUP(B1810,'Np PL4 Stock'!$A:$J,10,FALSE)="Np4",D1810-VLOOKUP(B1810,'Np PL4 Stock'!$A:$E,5,FALSE),D1810-VLOOKUP(B1810,'Np PL4 Stock'!$A:$E,5,FALSE)-1),""))</f>
        <v/>
      </c>
      <c r="AN1810" s="147"/>
      <c r="AO1810" s="147"/>
      <c r="AP1810" s="59"/>
      <c r="AQ1810" s="59"/>
      <c r="AR1810" s="59"/>
      <c r="AS1810" s="59"/>
      <c r="AT1810" s="73"/>
      <c r="AU1810" s="73"/>
      <c r="AV1810" s="73"/>
      <c r="AW1810" s="73"/>
      <c r="AX1810" s="84"/>
      <c r="AY1810" s="59"/>
      <c r="AZ1810" s="59"/>
      <c r="BA1810" s="59"/>
      <c r="BB1810" s="59"/>
      <c r="BC1810" s="59"/>
      <c r="BD1810" s="59"/>
      <c r="BE1810" s="84"/>
      <c r="BF1810" s="84"/>
      <c r="BG1810" s="84"/>
      <c r="BH1810" s="84"/>
      <c r="BI1810" s="85"/>
      <c r="BJ1810" s="86"/>
      <c r="BK1810" s="86"/>
      <c r="BL1810" s="86"/>
      <c r="BM1810" s="86"/>
      <c r="BN1810" s="86"/>
      <c r="BO1810" s="59"/>
      <c r="BP1810" s="69"/>
      <c r="BQ1810" s="92">
        <v>0</v>
      </c>
      <c r="BR1810" s="93">
        <v>0</v>
      </c>
      <c r="BS1810" s="94" t="str">
        <f t="shared" si="295"/>
        <v/>
      </c>
      <c r="BT1810" s="95">
        <v>0</v>
      </c>
      <c r="BU1810" s="101" t="str">
        <f t="shared" si="296"/>
        <v/>
      </c>
      <c r="BV1810" s="102" t="str">
        <f t="shared" si="297"/>
        <v>-</v>
      </c>
      <c r="BW1810" s="103"/>
      <c r="BX1810" s="104" t="str">
        <f t="shared" si="298"/>
        <v>-</v>
      </c>
      <c r="BY1810" s="105"/>
      <c r="BZ1810" s="103"/>
      <c r="CA1810" s="106"/>
      <c r="CB1810" s="107"/>
      <c r="CC1810" s="112"/>
      <c r="CD1810" s="106"/>
      <c r="CE1810" s="103"/>
      <c r="CF1810" s="113"/>
      <c r="CG1810" s="114"/>
    </row>
    <row r="1811" spans="1:85">
      <c r="A1811" s="53" t="str">
        <f t="shared" si="299"/>
        <v>--</v>
      </c>
      <c r="B1811" s="47" t="str">
        <f t="shared" si="300"/>
        <v>-</v>
      </c>
      <c r="C1811" s="153"/>
      <c r="D1811" s="49"/>
      <c r="E1811" s="50"/>
      <c r="F1811" s="51"/>
      <c r="G1811" s="59"/>
      <c r="H1811" s="51"/>
      <c r="I1811" s="59"/>
      <c r="J1811" s="60" t="str">
        <f>IF(ISBLANK(H1811),"",IFERROR(VLOOKUP(B1811,'Np PL4 Stock'!$A:$D,4,FALSE),""))</f>
        <v/>
      </c>
      <c r="K1811" s="61" t="str">
        <f>IF(ISBLANK(H1811),"",SUMIF('Np PL4 Stock'!$A:$A,B1811,'Np PL4 Stock'!$N:$N))</f>
        <v/>
      </c>
      <c r="L1811" s="62" t="str">
        <f>IF(ISBLANK(H1811),"",VLOOKUP(LEFT(B1811,5),Unit!A:B,2,FALSE))</f>
        <v/>
      </c>
      <c r="M1811" s="63" t="str">
        <f>IF(ISBLANK(H1811),"",IFERROR(VLOOKUP(B1811,'Np PL4 Stock'!$A:$T,20,FALSE),""))</f>
        <v/>
      </c>
      <c r="N1811" s="63" t="str">
        <f>IF(ISBLANK(H1811),"",IFERROR(VLOOKUP(B1811,'Np PL4 Stock'!$A:$U,21,FALSE),""))</f>
        <v/>
      </c>
      <c r="O1811" s="62" t="str">
        <f t="shared" si="293"/>
        <v/>
      </c>
      <c r="P1811" s="62" t="str">
        <f t="shared" si="291"/>
        <v/>
      </c>
      <c r="Q1811" s="67" t="str">
        <f t="shared" si="294"/>
        <v/>
      </c>
      <c r="R1811" s="67" t="str">
        <f t="shared" si="292"/>
        <v/>
      </c>
      <c r="S1811" s="59"/>
      <c r="T1811" s="147"/>
      <c r="U1811" s="147"/>
      <c r="V1811" s="59"/>
      <c r="W1811" s="59"/>
      <c r="X1811" s="59"/>
      <c r="Y1811" s="59"/>
      <c r="Z1811" s="59"/>
      <c r="AA1811" s="59"/>
      <c r="AB1811" s="59"/>
      <c r="AC1811" s="59"/>
      <c r="AD1811" s="59"/>
      <c r="AE1811" s="59"/>
      <c r="AF1811" s="73"/>
      <c r="AG1811" s="73"/>
      <c r="AH1811" s="73"/>
      <c r="AI1811" s="73"/>
      <c r="AJ1811" s="73"/>
      <c r="AK1811" s="73"/>
      <c r="AL1811" s="77" t="str">
        <f>IF(ISBLANK(S1811),"",IF(AJ1811="Fail","Fail",IF(E1811="PL4",IF(AND(T1811&gt;STD_01122025!$D$3,U1811&lt;STD_01122025!$D$4,OR(AF1811="ND",AF1811&lt;STD_01122025!$D$7),AH1811="ND"),"Pass","Fail"),IF(E1811="PL12",IF(AND(S1811&lt;STD_01122025!$F$2,T1811&gt;STD_01122025!$F$3,U1811&lt;STD_01122025!$F$4,V1811&gt;STD_01122025!$F$5,X1811&gt;STD_01122025!$F$6,OR(AF1811="ND",AF1811&lt;STD_01122025!$F$7),AH1811="ND"),"Pass","Fail"),IF(E1811="SuperPL",IF(AND(T1811&gt;STD_01122025!$H$3,U1811&lt;STD_01122025!$H$4,V1811&gt;STD_01122025!$H$5,X1811&gt;STD_01122025!$H$6,OR(AF1811="ND",AF1811&lt;STD_01122025!$H$7),AH1811="ND"),"Pass","Fail"),IF(E1811="Flight",IF(AND(T1811&gt;STD_01122025!$J$3,U1811&lt;STD_01122025!$J$4,X1811&gt;STD_01122025!$J$6,OR(AF1811="ND",AF1811&lt;STD_01122025!$J$7),AH1811="ND"),"Pass","Fail"),""))))))</f>
        <v/>
      </c>
      <c r="AM1811" s="62" t="str">
        <f>IF(ISBLANK(B1811),"",IFERROR(IF(VLOOKUP(B1811,'Np PL4 Stock'!$A:$J,10,FALSE)="Np4",D1811-VLOOKUP(B1811,'Np PL4 Stock'!$A:$E,5,FALSE),D1811-VLOOKUP(B1811,'Np PL4 Stock'!$A:$E,5,FALSE)-1),""))</f>
        <v/>
      </c>
      <c r="AN1811" s="147"/>
      <c r="AO1811" s="147"/>
      <c r="AP1811" s="59"/>
      <c r="AQ1811" s="59"/>
      <c r="AR1811" s="59"/>
      <c r="AS1811" s="59"/>
      <c r="AT1811" s="73"/>
      <c r="AU1811" s="73"/>
      <c r="AV1811" s="73"/>
      <c r="AW1811" s="73"/>
      <c r="AX1811" s="84"/>
      <c r="AY1811" s="59"/>
      <c r="AZ1811" s="59"/>
      <c r="BA1811" s="59"/>
      <c r="BB1811" s="59"/>
      <c r="BC1811" s="59"/>
      <c r="BD1811" s="59"/>
      <c r="BE1811" s="84"/>
      <c r="BF1811" s="84"/>
      <c r="BG1811" s="84"/>
      <c r="BH1811" s="84"/>
      <c r="BI1811" s="85"/>
      <c r="BJ1811" s="86"/>
      <c r="BK1811" s="86"/>
      <c r="BL1811" s="86"/>
      <c r="BM1811" s="86"/>
      <c r="BN1811" s="86"/>
      <c r="BO1811" s="59"/>
      <c r="BP1811" s="69"/>
      <c r="BQ1811" s="92">
        <v>0</v>
      </c>
      <c r="BR1811" s="93">
        <v>0</v>
      </c>
      <c r="BS1811" s="94" t="str">
        <f t="shared" si="295"/>
        <v/>
      </c>
      <c r="BT1811" s="95">
        <v>0</v>
      </c>
      <c r="BU1811" s="101" t="str">
        <f t="shared" si="296"/>
        <v/>
      </c>
      <c r="BV1811" s="102" t="str">
        <f t="shared" si="297"/>
        <v>-</v>
      </c>
      <c r="BW1811" s="103"/>
      <c r="BX1811" s="104" t="str">
        <f t="shared" si="298"/>
        <v>-</v>
      </c>
      <c r="BY1811" s="105"/>
      <c r="BZ1811" s="103"/>
      <c r="CA1811" s="106"/>
      <c r="CB1811" s="107"/>
      <c r="CC1811" s="112"/>
      <c r="CD1811" s="106"/>
      <c r="CE1811" s="103"/>
      <c r="CF1811" s="113"/>
      <c r="CG1811" s="114"/>
    </row>
    <row r="1812" spans="1:85">
      <c r="A1812" s="53" t="str">
        <f t="shared" si="299"/>
        <v>--</v>
      </c>
      <c r="B1812" s="47" t="str">
        <f t="shared" si="300"/>
        <v>-</v>
      </c>
      <c r="C1812" s="153"/>
      <c r="D1812" s="49"/>
      <c r="E1812" s="50"/>
      <c r="F1812" s="51"/>
      <c r="G1812" s="59"/>
      <c r="H1812" s="51"/>
      <c r="I1812" s="59"/>
      <c r="J1812" s="60" t="str">
        <f>IF(ISBLANK(H1812),"",IFERROR(VLOOKUP(B1812,'Np PL4 Stock'!$A:$D,4,FALSE),""))</f>
        <v/>
      </c>
      <c r="K1812" s="61" t="str">
        <f>IF(ISBLANK(H1812),"",SUMIF('Np PL4 Stock'!$A:$A,B1812,'Np PL4 Stock'!$N:$N))</f>
        <v/>
      </c>
      <c r="L1812" s="62" t="str">
        <f>IF(ISBLANK(H1812),"",VLOOKUP(LEFT(B1812,5),Unit!A:B,2,FALSE))</f>
        <v/>
      </c>
      <c r="M1812" s="63" t="str">
        <f>IF(ISBLANK(H1812),"",IFERROR(VLOOKUP(B1812,'Np PL4 Stock'!$A:$T,20,FALSE),""))</f>
        <v/>
      </c>
      <c r="N1812" s="63" t="str">
        <f>IF(ISBLANK(H1812),"",IFERROR(VLOOKUP(B1812,'Np PL4 Stock'!$A:$U,21,FALSE),""))</f>
        <v/>
      </c>
      <c r="O1812" s="62" t="str">
        <f t="shared" si="293"/>
        <v/>
      </c>
      <c r="P1812" s="62" t="str">
        <f t="shared" si="291"/>
        <v/>
      </c>
      <c r="Q1812" s="67" t="str">
        <f t="shared" si="294"/>
        <v/>
      </c>
      <c r="R1812" s="67" t="str">
        <f t="shared" si="292"/>
        <v/>
      </c>
      <c r="S1812" s="59"/>
      <c r="T1812" s="147"/>
      <c r="U1812" s="147"/>
      <c r="V1812" s="59"/>
      <c r="W1812" s="59"/>
      <c r="X1812" s="59"/>
      <c r="Y1812" s="59"/>
      <c r="Z1812" s="59"/>
      <c r="AA1812" s="59"/>
      <c r="AB1812" s="59"/>
      <c r="AC1812" s="59"/>
      <c r="AD1812" s="59"/>
      <c r="AE1812" s="59"/>
      <c r="AF1812" s="73"/>
      <c r="AG1812" s="73"/>
      <c r="AH1812" s="73"/>
      <c r="AI1812" s="73"/>
      <c r="AJ1812" s="73"/>
      <c r="AK1812" s="73"/>
      <c r="AL1812" s="77" t="str">
        <f>IF(ISBLANK(S1812),"",IF(AJ1812="Fail","Fail",IF(E1812="PL4",IF(AND(T1812&gt;STD_01122025!$D$3,U1812&lt;STD_01122025!$D$4,OR(AF1812="ND",AF1812&lt;STD_01122025!$D$7),AH1812="ND"),"Pass","Fail"),IF(E1812="PL12",IF(AND(S1812&lt;STD_01122025!$F$2,T1812&gt;STD_01122025!$F$3,U1812&lt;STD_01122025!$F$4,V1812&gt;STD_01122025!$F$5,X1812&gt;STD_01122025!$F$6,OR(AF1812="ND",AF1812&lt;STD_01122025!$F$7),AH1812="ND"),"Pass","Fail"),IF(E1812="SuperPL",IF(AND(T1812&gt;STD_01122025!$H$3,U1812&lt;STD_01122025!$H$4,V1812&gt;STD_01122025!$H$5,X1812&gt;STD_01122025!$H$6,OR(AF1812="ND",AF1812&lt;STD_01122025!$H$7),AH1812="ND"),"Pass","Fail"),IF(E1812="Flight",IF(AND(T1812&gt;STD_01122025!$J$3,U1812&lt;STD_01122025!$J$4,X1812&gt;STD_01122025!$J$6,OR(AF1812="ND",AF1812&lt;STD_01122025!$J$7),AH1812="ND"),"Pass","Fail"),""))))))</f>
        <v/>
      </c>
      <c r="AM1812" s="62" t="str">
        <f>IF(ISBLANK(B1812),"",IFERROR(IF(VLOOKUP(B1812,'Np PL4 Stock'!$A:$J,10,FALSE)="Np4",D1812-VLOOKUP(B1812,'Np PL4 Stock'!$A:$E,5,FALSE),D1812-VLOOKUP(B1812,'Np PL4 Stock'!$A:$E,5,FALSE)-1),""))</f>
        <v/>
      </c>
      <c r="AN1812" s="147"/>
      <c r="AO1812" s="147"/>
      <c r="AP1812" s="59"/>
      <c r="AQ1812" s="59"/>
      <c r="AR1812" s="59"/>
      <c r="AS1812" s="59"/>
      <c r="AT1812" s="73"/>
      <c r="AU1812" s="73"/>
      <c r="AV1812" s="73"/>
      <c r="AW1812" s="73"/>
      <c r="AX1812" s="84"/>
      <c r="AY1812" s="59"/>
      <c r="AZ1812" s="59"/>
      <c r="BA1812" s="59"/>
      <c r="BB1812" s="59"/>
      <c r="BC1812" s="59"/>
      <c r="BD1812" s="59"/>
      <c r="BE1812" s="84"/>
      <c r="BF1812" s="84"/>
      <c r="BG1812" s="84"/>
      <c r="BH1812" s="84"/>
      <c r="BI1812" s="85"/>
      <c r="BJ1812" s="86"/>
      <c r="BK1812" s="86"/>
      <c r="BL1812" s="86"/>
      <c r="BM1812" s="86"/>
      <c r="BN1812" s="86"/>
      <c r="BO1812" s="59"/>
      <c r="BP1812" s="69"/>
      <c r="BQ1812" s="92">
        <v>0</v>
      </c>
      <c r="BR1812" s="93">
        <v>0</v>
      </c>
      <c r="BS1812" s="94" t="str">
        <f t="shared" si="295"/>
        <v/>
      </c>
      <c r="BT1812" s="95">
        <v>0</v>
      </c>
      <c r="BU1812" s="101" t="str">
        <f t="shared" si="296"/>
        <v/>
      </c>
      <c r="BV1812" s="102" t="str">
        <f t="shared" si="297"/>
        <v>-</v>
      </c>
      <c r="BW1812" s="103"/>
      <c r="BX1812" s="104" t="str">
        <f t="shared" si="298"/>
        <v>-</v>
      </c>
      <c r="BY1812" s="105"/>
      <c r="BZ1812" s="103"/>
      <c r="CA1812" s="106"/>
      <c r="CB1812" s="107"/>
      <c r="CC1812" s="112"/>
      <c r="CD1812" s="106"/>
      <c r="CE1812" s="103"/>
      <c r="CF1812" s="113"/>
      <c r="CG1812" s="114"/>
    </row>
    <row r="1813" spans="1:85">
      <c r="A1813" s="53" t="str">
        <f t="shared" si="299"/>
        <v>--</v>
      </c>
      <c r="B1813" s="47" t="str">
        <f t="shared" si="300"/>
        <v>-</v>
      </c>
      <c r="C1813" s="153"/>
      <c r="D1813" s="49"/>
      <c r="E1813" s="50"/>
      <c r="F1813" s="51"/>
      <c r="G1813" s="59"/>
      <c r="H1813" s="51"/>
      <c r="I1813" s="59"/>
      <c r="J1813" s="60" t="str">
        <f>IF(ISBLANK(H1813),"",IFERROR(VLOOKUP(B1813,'Np PL4 Stock'!$A:$D,4,FALSE),""))</f>
        <v/>
      </c>
      <c r="K1813" s="61" t="str">
        <f>IF(ISBLANK(H1813),"",SUMIF('Np PL4 Stock'!$A:$A,B1813,'Np PL4 Stock'!$N:$N))</f>
        <v/>
      </c>
      <c r="L1813" s="62" t="str">
        <f>IF(ISBLANK(H1813),"",VLOOKUP(LEFT(B1813,5),Unit!A:B,2,FALSE))</f>
        <v/>
      </c>
      <c r="M1813" s="63" t="str">
        <f>IF(ISBLANK(H1813),"",IFERROR(VLOOKUP(B1813,'Np PL4 Stock'!$A:$T,20,FALSE),""))</f>
        <v/>
      </c>
      <c r="N1813" s="63" t="str">
        <f>IF(ISBLANK(H1813),"",IFERROR(VLOOKUP(B1813,'Np PL4 Stock'!$A:$U,21,FALSE),""))</f>
        <v/>
      </c>
      <c r="O1813" s="62" t="str">
        <f t="shared" si="293"/>
        <v/>
      </c>
      <c r="P1813" s="62" t="str">
        <f t="shared" si="291"/>
        <v/>
      </c>
      <c r="Q1813" s="67" t="str">
        <f t="shared" si="294"/>
        <v/>
      </c>
      <c r="R1813" s="67" t="str">
        <f t="shared" si="292"/>
        <v/>
      </c>
      <c r="S1813" s="59"/>
      <c r="T1813" s="147"/>
      <c r="U1813" s="147"/>
      <c r="V1813" s="59"/>
      <c r="W1813" s="59"/>
      <c r="X1813" s="59"/>
      <c r="Y1813" s="59"/>
      <c r="Z1813" s="59"/>
      <c r="AA1813" s="59"/>
      <c r="AB1813" s="59"/>
      <c r="AC1813" s="59"/>
      <c r="AD1813" s="59"/>
      <c r="AE1813" s="59"/>
      <c r="AF1813" s="73"/>
      <c r="AG1813" s="73"/>
      <c r="AH1813" s="73"/>
      <c r="AI1813" s="73"/>
      <c r="AJ1813" s="73"/>
      <c r="AK1813" s="73"/>
      <c r="AL1813" s="77" t="str">
        <f>IF(ISBLANK(S1813),"",IF(AJ1813="Fail","Fail",IF(E1813="PL4",IF(AND(T1813&gt;STD_01122025!$D$3,U1813&lt;STD_01122025!$D$4,OR(AF1813="ND",AF1813&lt;STD_01122025!$D$7),AH1813="ND"),"Pass","Fail"),IF(E1813="PL12",IF(AND(S1813&lt;STD_01122025!$F$2,T1813&gt;STD_01122025!$F$3,U1813&lt;STD_01122025!$F$4,V1813&gt;STD_01122025!$F$5,X1813&gt;STD_01122025!$F$6,OR(AF1813="ND",AF1813&lt;STD_01122025!$F$7),AH1813="ND"),"Pass","Fail"),IF(E1813="SuperPL",IF(AND(T1813&gt;STD_01122025!$H$3,U1813&lt;STD_01122025!$H$4,V1813&gt;STD_01122025!$H$5,X1813&gt;STD_01122025!$H$6,OR(AF1813="ND",AF1813&lt;STD_01122025!$H$7),AH1813="ND"),"Pass","Fail"),IF(E1813="Flight",IF(AND(T1813&gt;STD_01122025!$J$3,U1813&lt;STD_01122025!$J$4,X1813&gt;STD_01122025!$J$6,OR(AF1813="ND",AF1813&lt;STD_01122025!$J$7),AH1813="ND"),"Pass","Fail"),""))))))</f>
        <v/>
      </c>
      <c r="AM1813" s="62" t="str">
        <f>IF(ISBLANK(B1813),"",IFERROR(IF(VLOOKUP(B1813,'Np PL4 Stock'!$A:$J,10,FALSE)="Np4",D1813-VLOOKUP(B1813,'Np PL4 Stock'!$A:$E,5,FALSE),D1813-VLOOKUP(B1813,'Np PL4 Stock'!$A:$E,5,FALSE)-1),""))</f>
        <v/>
      </c>
      <c r="AN1813" s="147"/>
      <c r="AO1813" s="147"/>
      <c r="AP1813" s="59"/>
      <c r="AQ1813" s="59"/>
      <c r="AR1813" s="59"/>
      <c r="AS1813" s="59"/>
      <c r="AT1813" s="73"/>
      <c r="AU1813" s="73"/>
      <c r="AV1813" s="73"/>
      <c r="AW1813" s="73"/>
      <c r="AX1813" s="84"/>
      <c r="AY1813" s="59"/>
      <c r="AZ1813" s="59"/>
      <c r="BA1813" s="59"/>
      <c r="BB1813" s="59"/>
      <c r="BC1813" s="59"/>
      <c r="BD1813" s="59"/>
      <c r="BE1813" s="84"/>
      <c r="BF1813" s="84"/>
      <c r="BG1813" s="84"/>
      <c r="BH1813" s="84"/>
      <c r="BI1813" s="85"/>
      <c r="BJ1813" s="86"/>
      <c r="BK1813" s="86"/>
      <c r="BL1813" s="86"/>
      <c r="BM1813" s="86"/>
      <c r="BN1813" s="86"/>
      <c r="BO1813" s="59"/>
      <c r="BP1813" s="69"/>
      <c r="BQ1813" s="92">
        <v>0</v>
      </c>
      <c r="BR1813" s="93">
        <v>0</v>
      </c>
      <c r="BS1813" s="94" t="str">
        <f t="shared" si="295"/>
        <v/>
      </c>
      <c r="BT1813" s="95">
        <v>0</v>
      </c>
      <c r="BU1813" s="101" t="str">
        <f t="shared" si="296"/>
        <v/>
      </c>
      <c r="BV1813" s="102" t="str">
        <f t="shared" si="297"/>
        <v>-</v>
      </c>
      <c r="BW1813" s="103"/>
      <c r="BX1813" s="104" t="str">
        <f t="shared" si="298"/>
        <v>-</v>
      </c>
      <c r="BY1813" s="105"/>
      <c r="BZ1813" s="103"/>
      <c r="CA1813" s="106"/>
      <c r="CB1813" s="107"/>
      <c r="CC1813" s="112"/>
      <c r="CD1813" s="106"/>
      <c r="CE1813" s="103"/>
      <c r="CF1813" s="113"/>
      <c r="CG1813" s="114"/>
    </row>
    <row r="1814" spans="1:85">
      <c r="A1814" s="53" t="str">
        <f t="shared" si="299"/>
        <v>--</v>
      </c>
      <c r="B1814" s="47" t="str">
        <f t="shared" si="300"/>
        <v>-</v>
      </c>
      <c r="C1814" s="153"/>
      <c r="D1814" s="49"/>
      <c r="E1814" s="50"/>
      <c r="F1814" s="51"/>
      <c r="G1814" s="59"/>
      <c r="H1814" s="51"/>
      <c r="I1814" s="59"/>
      <c r="J1814" s="60" t="str">
        <f>IF(ISBLANK(H1814),"",IFERROR(VLOOKUP(B1814,'Np PL4 Stock'!$A:$D,4,FALSE),""))</f>
        <v/>
      </c>
      <c r="K1814" s="61" t="str">
        <f>IF(ISBLANK(H1814),"",SUMIF('Np PL4 Stock'!$A:$A,B1814,'Np PL4 Stock'!$N:$N))</f>
        <v/>
      </c>
      <c r="L1814" s="62" t="str">
        <f>IF(ISBLANK(H1814),"",VLOOKUP(LEFT(B1814,5),Unit!A:B,2,FALSE))</f>
        <v/>
      </c>
      <c r="M1814" s="63" t="str">
        <f>IF(ISBLANK(H1814),"",IFERROR(VLOOKUP(B1814,'Np PL4 Stock'!$A:$T,20,FALSE),""))</f>
        <v/>
      </c>
      <c r="N1814" s="63" t="str">
        <f>IF(ISBLANK(H1814),"",IFERROR(VLOOKUP(B1814,'Np PL4 Stock'!$A:$U,21,FALSE),""))</f>
        <v/>
      </c>
      <c r="O1814" s="62" t="str">
        <f t="shared" si="293"/>
        <v/>
      </c>
      <c r="P1814" s="62" t="str">
        <f t="shared" si="291"/>
        <v/>
      </c>
      <c r="Q1814" s="67" t="str">
        <f t="shared" si="294"/>
        <v/>
      </c>
      <c r="R1814" s="67" t="str">
        <f t="shared" si="292"/>
        <v/>
      </c>
      <c r="S1814" s="59"/>
      <c r="T1814" s="147"/>
      <c r="U1814" s="147"/>
      <c r="V1814" s="59"/>
      <c r="W1814" s="59"/>
      <c r="X1814" s="59"/>
      <c r="Y1814" s="59"/>
      <c r="Z1814" s="59"/>
      <c r="AA1814" s="59"/>
      <c r="AB1814" s="59"/>
      <c r="AC1814" s="59"/>
      <c r="AD1814" s="59"/>
      <c r="AE1814" s="59"/>
      <c r="AF1814" s="73"/>
      <c r="AG1814" s="73"/>
      <c r="AH1814" s="73"/>
      <c r="AI1814" s="73"/>
      <c r="AJ1814" s="73"/>
      <c r="AK1814" s="73"/>
      <c r="AL1814" s="77" t="str">
        <f>IF(ISBLANK(S1814),"",IF(AJ1814="Fail","Fail",IF(E1814="PL4",IF(AND(T1814&gt;STD_01122025!$D$3,U1814&lt;STD_01122025!$D$4,OR(AF1814="ND",AF1814&lt;STD_01122025!$D$7),AH1814="ND"),"Pass","Fail"),IF(E1814="PL12",IF(AND(S1814&lt;STD_01122025!$F$2,T1814&gt;STD_01122025!$F$3,U1814&lt;STD_01122025!$F$4,V1814&gt;STD_01122025!$F$5,X1814&gt;STD_01122025!$F$6,OR(AF1814="ND",AF1814&lt;STD_01122025!$F$7),AH1814="ND"),"Pass","Fail"),IF(E1814="SuperPL",IF(AND(T1814&gt;STD_01122025!$H$3,U1814&lt;STD_01122025!$H$4,V1814&gt;STD_01122025!$H$5,X1814&gt;STD_01122025!$H$6,OR(AF1814="ND",AF1814&lt;STD_01122025!$H$7),AH1814="ND"),"Pass","Fail"),IF(E1814="Flight",IF(AND(T1814&gt;STD_01122025!$J$3,U1814&lt;STD_01122025!$J$4,X1814&gt;STD_01122025!$J$6,OR(AF1814="ND",AF1814&lt;STD_01122025!$J$7),AH1814="ND"),"Pass","Fail"),""))))))</f>
        <v/>
      </c>
      <c r="AM1814" s="62" t="str">
        <f>IF(ISBLANK(B1814),"",IFERROR(IF(VLOOKUP(B1814,'Np PL4 Stock'!$A:$J,10,FALSE)="Np4",D1814-VLOOKUP(B1814,'Np PL4 Stock'!$A:$E,5,FALSE),D1814-VLOOKUP(B1814,'Np PL4 Stock'!$A:$E,5,FALSE)-1),""))</f>
        <v/>
      </c>
      <c r="AN1814" s="147"/>
      <c r="AO1814" s="147"/>
      <c r="AP1814" s="59"/>
      <c r="AQ1814" s="59"/>
      <c r="AR1814" s="59"/>
      <c r="AS1814" s="59"/>
      <c r="AT1814" s="73"/>
      <c r="AU1814" s="73"/>
      <c r="AV1814" s="73"/>
      <c r="AW1814" s="73"/>
      <c r="AX1814" s="84"/>
      <c r="AY1814" s="59"/>
      <c r="AZ1814" s="59"/>
      <c r="BA1814" s="59"/>
      <c r="BB1814" s="59"/>
      <c r="BC1814" s="59"/>
      <c r="BD1814" s="59"/>
      <c r="BE1814" s="84"/>
      <c r="BF1814" s="84"/>
      <c r="BG1814" s="84"/>
      <c r="BH1814" s="84"/>
      <c r="BI1814" s="85"/>
      <c r="BJ1814" s="86"/>
      <c r="BK1814" s="86"/>
      <c r="BL1814" s="86"/>
      <c r="BM1814" s="86"/>
      <c r="BN1814" s="86"/>
      <c r="BO1814" s="59"/>
      <c r="BP1814" s="69"/>
      <c r="BQ1814" s="92">
        <v>0</v>
      </c>
      <c r="BR1814" s="93">
        <v>0</v>
      </c>
      <c r="BS1814" s="94" t="str">
        <f t="shared" si="295"/>
        <v/>
      </c>
      <c r="BT1814" s="95">
        <v>0</v>
      </c>
      <c r="BU1814" s="101" t="str">
        <f t="shared" si="296"/>
        <v/>
      </c>
      <c r="BV1814" s="102" t="str">
        <f t="shared" si="297"/>
        <v>-</v>
      </c>
      <c r="BW1814" s="103"/>
      <c r="BX1814" s="104" t="str">
        <f t="shared" si="298"/>
        <v>-</v>
      </c>
      <c r="BY1814" s="105"/>
      <c r="BZ1814" s="103"/>
      <c r="CA1814" s="106"/>
      <c r="CB1814" s="107"/>
      <c r="CC1814" s="112"/>
      <c r="CD1814" s="106"/>
      <c r="CE1814" s="103"/>
      <c r="CF1814" s="113"/>
      <c r="CG1814" s="114"/>
    </row>
    <row r="1815" spans="1:85">
      <c r="A1815" s="53" t="str">
        <f t="shared" si="299"/>
        <v>--</v>
      </c>
      <c r="B1815" s="47" t="str">
        <f t="shared" si="300"/>
        <v>-</v>
      </c>
      <c r="C1815" s="153"/>
      <c r="D1815" s="49"/>
      <c r="E1815" s="50"/>
      <c r="F1815" s="51"/>
      <c r="G1815" s="59"/>
      <c r="H1815" s="51"/>
      <c r="I1815" s="59"/>
      <c r="J1815" s="60" t="str">
        <f>IF(ISBLANK(H1815),"",IFERROR(VLOOKUP(B1815,'Np PL4 Stock'!$A:$D,4,FALSE),""))</f>
        <v/>
      </c>
      <c r="K1815" s="61" t="str">
        <f>IF(ISBLANK(H1815),"",SUMIF('Np PL4 Stock'!$A:$A,B1815,'Np PL4 Stock'!$N:$N))</f>
        <v/>
      </c>
      <c r="L1815" s="62" t="str">
        <f>IF(ISBLANK(H1815),"",VLOOKUP(LEFT(B1815,5),Unit!A:B,2,FALSE))</f>
        <v/>
      </c>
      <c r="M1815" s="63" t="str">
        <f>IF(ISBLANK(H1815),"",IFERROR(VLOOKUP(B1815,'Np PL4 Stock'!$A:$T,20,FALSE),""))</f>
        <v/>
      </c>
      <c r="N1815" s="63" t="str">
        <f>IF(ISBLANK(H1815),"",IFERROR(VLOOKUP(B1815,'Np PL4 Stock'!$A:$U,21,FALSE),""))</f>
        <v/>
      </c>
      <c r="O1815" s="62" t="str">
        <f t="shared" si="293"/>
        <v/>
      </c>
      <c r="P1815" s="62" t="str">
        <f t="shared" si="291"/>
        <v/>
      </c>
      <c r="Q1815" s="67" t="str">
        <f t="shared" si="294"/>
        <v/>
      </c>
      <c r="R1815" s="67" t="str">
        <f t="shared" si="292"/>
        <v/>
      </c>
      <c r="S1815" s="59"/>
      <c r="T1815" s="147"/>
      <c r="U1815" s="147"/>
      <c r="V1815" s="59"/>
      <c r="W1815" s="59"/>
      <c r="X1815" s="59"/>
      <c r="Y1815" s="59"/>
      <c r="Z1815" s="59"/>
      <c r="AA1815" s="59"/>
      <c r="AB1815" s="59"/>
      <c r="AC1815" s="59"/>
      <c r="AD1815" s="59"/>
      <c r="AE1815" s="59"/>
      <c r="AF1815" s="73"/>
      <c r="AG1815" s="73"/>
      <c r="AH1815" s="73"/>
      <c r="AI1815" s="73"/>
      <c r="AJ1815" s="73"/>
      <c r="AK1815" s="73"/>
      <c r="AL1815" s="77" t="str">
        <f>IF(ISBLANK(S1815),"",IF(AJ1815="Fail","Fail",IF(E1815="PL4",IF(AND(T1815&gt;STD_01122025!$D$3,U1815&lt;STD_01122025!$D$4,OR(AF1815="ND",AF1815&lt;STD_01122025!$D$7),AH1815="ND"),"Pass","Fail"),IF(E1815="PL12",IF(AND(S1815&lt;STD_01122025!$F$2,T1815&gt;STD_01122025!$F$3,U1815&lt;STD_01122025!$F$4,V1815&gt;STD_01122025!$F$5,X1815&gt;STD_01122025!$F$6,OR(AF1815="ND",AF1815&lt;STD_01122025!$F$7),AH1815="ND"),"Pass","Fail"),IF(E1815="SuperPL",IF(AND(T1815&gt;STD_01122025!$H$3,U1815&lt;STD_01122025!$H$4,V1815&gt;STD_01122025!$H$5,X1815&gt;STD_01122025!$H$6,OR(AF1815="ND",AF1815&lt;STD_01122025!$H$7),AH1815="ND"),"Pass","Fail"),IF(E1815="Flight",IF(AND(T1815&gt;STD_01122025!$J$3,U1815&lt;STD_01122025!$J$4,X1815&gt;STD_01122025!$J$6,OR(AF1815="ND",AF1815&lt;STD_01122025!$J$7),AH1815="ND"),"Pass","Fail"),""))))))</f>
        <v/>
      </c>
      <c r="AM1815" s="62" t="str">
        <f>IF(ISBLANK(B1815),"",IFERROR(IF(VLOOKUP(B1815,'Np PL4 Stock'!$A:$J,10,FALSE)="Np4",D1815-VLOOKUP(B1815,'Np PL4 Stock'!$A:$E,5,FALSE),D1815-VLOOKUP(B1815,'Np PL4 Stock'!$A:$E,5,FALSE)-1),""))</f>
        <v/>
      </c>
      <c r="AN1815" s="147"/>
      <c r="AO1815" s="147"/>
      <c r="AP1815" s="59"/>
      <c r="AQ1815" s="59"/>
      <c r="AR1815" s="59"/>
      <c r="AS1815" s="59"/>
      <c r="AT1815" s="73"/>
      <c r="AU1815" s="73"/>
      <c r="AV1815" s="73"/>
      <c r="AW1815" s="73"/>
      <c r="AX1815" s="84"/>
      <c r="AY1815" s="59"/>
      <c r="AZ1815" s="59"/>
      <c r="BA1815" s="59"/>
      <c r="BB1815" s="59"/>
      <c r="BC1815" s="59"/>
      <c r="BD1815" s="59"/>
      <c r="BE1815" s="84"/>
      <c r="BF1815" s="84"/>
      <c r="BG1815" s="84"/>
      <c r="BH1815" s="84"/>
      <c r="BI1815" s="85"/>
      <c r="BJ1815" s="86"/>
      <c r="BK1815" s="86"/>
      <c r="BL1815" s="86"/>
      <c r="BM1815" s="86"/>
      <c r="BN1815" s="86"/>
      <c r="BO1815" s="59"/>
      <c r="BP1815" s="69"/>
      <c r="BQ1815" s="92">
        <v>0</v>
      </c>
      <c r="BR1815" s="93">
        <v>0</v>
      </c>
      <c r="BS1815" s="94" t="str">
        <f t="shared" si="295"/>
        <v/>
      </c>
      <c r="BT1815" s="95">
        <v>0</v>
      </c>
      <c r="BU1815" s="101" t="str">
        <f t="shared" si="296"/>
        <v/>
      </c>
      <c r="BV1815" s="102" t="str">
        <f t="shared" si="297"/>
        <v>-</v>
      </c>
      <c r="BW1815" s="103"/>
      <c r="BX1815" s="104" t="str">
        <f t="shared" si="298"/>
        <v>-</v>
      </c>
      <c r="BY1815" s="105"/>
      <c r="BZ1815" s="103"/>
      <c r="CA1815" s="106"/>
      <c r="CB1815" s="107"/>
      <c r="CC1815" s="112"/>
      <c r="CD1815" s="106"/>
      <c r="CE1815" s="103"/>
      <c r="CF1815" s="113"/>
      <c r="CG1815" s="114"/>
    </row>
    <row r="1816" spans="1:85">
      <c r="A1816" s="53" t="str">
        <f t="shared" si="299"/>
        <v>--</v>
      </c>
      <c r="B1816" s="47" t="str">
        <f t="shared" si="300"/>
        <v>-</v>
      </c>
      <c r="C1816" s="153"/>
      <c r="D1816" s="49"/>
      <c r="E1816" s="50"/>
      <c r="F1816" s="51"/>
      <c r="G1816" s="59"/>
      <c r="H1816" s="51"/>
      <c r="I1816" s="59"/>
      <c r="J1816" s="60" t="str">
        <f>IF(ISBLANK(H1816),"",IFERROR(VLOOKUP(B1816,'Np PL4 Stock'!$A:$D,4,FALSE),""))</f>
        <v/>
      </c>
      <c r="K1816" s="61" t="str">
        <f>IF(ISBLANK(H1816),"",SUMIF('Np PL4 Stock'!$A:$A,B1816,'Np PL4 Stock'!$N:$N))</f>
        <v/>
      </c>
      <c r="L1816" s="62" t="str">
        <f>IF(ISBLANK(H1816),"",VLOOKUP(LEFT(B1816,5),Unit!A:B,2,FALSE))</f>
        <v/>
      </c>
      <c r="M1816" s="63" t="str">
        <f>IF(ISBLANK(H1816),"",IFERROR(VLOOKUP(B1816,'Np PL4 Stock'!$A:$T,20,FALSE),""))</f>
        <v/>
      </c>
      <c r="N1816" s="63" t="str">
        <f>IF(ISBLANK(H1816),"",IFERROR(VLOOKUP(B1816,'Np PL4 Stock'!$A:$U,21,FALSE),""))</f>
        <v/>
      </c>
      <c r="O1816" s="62" t="str">
        <f t="shared" si="293"/>
        <v/>
      </c>
      <c r="P1816" s="62" t="str">
        <f t="shared" si="291"/>
        <v/>
      </c>
      <c r="Q1816" s="67" t="str">
        <f t="shared" si="294"/>
        <v/>
      </c>
      <c r="R1816" s="67" t="str">
        <f t="shared" si="292"/>
        <v/>
      </c>
      <c r="S1816" s="59"/>
      <c r="T1816" s="147"/>
      <c r="U1816" s="147"/>
      <c r="V1816" s="59"/>
      <c r="W1816" s="59"/>
      <c r="X1816" s="59"/>
      <c r="Y1816" s="59"/>
      <c r="Z1816" s="59"/>
      <c r="AA1816" s="59"/>
      <c r="AB1816" s="59"/>
      <c r="AC1816" s="59"/>
      <c r="AD1816" s="59"/>
      <c r="AE1816" s="59"/>
      <c r="AF1816" s="73"/>
      <c r="AG1816" s="73"/>
      <c r="AH1816" s="73"/>
      <c r="AI1816" s="73"/>
      <c r="AJ1816" s="73"/>
      <c r="AK1816" s="73"/>
      <c r="AL1816" s="77" t="str">
        <f>IF(ISBLANK(S1816),"",IF(AJ1816="Fail","Fail",IF(E1816="PL4",IF(AND(T1816&gt;STD_01122025!$D$3,U1816&lt;STD_01122025!$D$4,OR(AF1816="ND",AF1816&lt;STD_01122025!$D$7),AH1816="ND"),"Pass","Fail"),IF(E1816="PL12",IF(AND(S1816&lt;STD_01122025!$F$2,T1816&gt;STD_01122025!$F$3,U1816&lt;STD_01122025!$F$4,V1816&gt;STD_01122025!$F$5,X1816&gt;STD_01122025!$F$6,OR(AF1816="ND",AF1816&lt;STD_01122025!$F$7),AH1816="ND"),"Pass","Fail"),IF(E1816="SuperPL",IF(AND(T1816&gt;STD_01122025!$H$3,U1816&lt;STD_01122025!$H$4,V1816&gt;STD_01122025!$H$5,X1816&gt;STD_01122025!$H$6,OR(AF1816="ND",AF1816&lt;STD_01122025!$H$7),AH1816="ND"),"Pass","Fail"),IF(E1816="Flight",IF(AND(T1816&gt;STD_01122025!$J$3,U1816&lt;STD_01122025!$J$4,X1816&gt;STD_01122025!$J$6,OR(AF1816="ND",AF1816&lt;STD_01122025!$J$7),AH1816="ND"),"Pass","Fail"),""))))))</f>
        <v/>
      </c>
      <c r="AM1816" s="62" t="str">
        <f>IF(ISBLANK(B1816),"",IFERROR(IF(VLOOKUP(B1816,'Np PL4 Stock'!$A:$J,10,FALSE)="Np4",D1816-VLOOKUP(B1816,'Np PL4 Stock'!$A:$E,5,FALSE),D1816-VLOOKUP(B1816,'Np PL4 Stock'!$A:$E,5,FALSE)-1),""))</f>
        <v/>
      </c>
      <c r="AN1816" s="147"/>
      <c r="AO1816" s="147"/>
      <c r="AP1816" s="59"/>
      <c r="AQ1816" s="59"/>
      <c r="AR1816" s="59"/>
      <c r="AS1816" s="59"/>
      <c r="AT1816" s="73"/>
      <c r="AU1816" s="73"/>
      <c r="AV1816" s="73"/>
      <c r="AW1816" s="73"/>
      <c r="AX1816" s="84"/>
      <c r="AY1816" s="59"/>
      <c r="AZ1816" s="59"/>
      <c r="BA1816" s="59"/>
      <c r="BB1816" s="59"/>
      <c r="BC1816" s="59"/>
      <c r="BD1816" s="59"/>
      <c r="BE1816" s="84"/>
      <c r="BF1816" s="84"/>
      <c r="BG1816" s="84"/>
      <c r="BH1816" s="84"/>
      <c r="BI1816" s="85"/>
      <c r="BJ1816" s="86"/>
      <c r="BK1816" s="86"/>
      <c r="BL1816" s="86"/>
      <c r="BM1816" s="86"/>
      <c r="BN1816" s="86"/>
      <c r="BO1816" s="59"/>
      <c r="BP1816" s="69"/>
      <c r="BQ1816" s="92">
        <v>0</v>
      </c>
      <c r="BR1816" s="93">
        <v>0</v>
      </c>
      <c r="BS1816" s="94" t="str">
        <f t="shared" si="295"/>
        <v/>
      </c>
      <c r="BT1816" s="95">
        <v>0</v>
      </c>
      <c r="BU1816" s="101" t="str">
        <f t="shared" si="296"/>
        <v/>
      </c>
      <c r="BV1816" s="102" t="str">
        <f t="shared" si="297"/>
        <v>-</v>
      </c>
      <c r="BW1816" s="103"/>
      <c r="BX1816" s="104" t="str">
        <f t="shared" si="298"/>
        <v>-</v>
      </c>
      <c r="BY1816" s="105"/>
      <c r="BZ1816" s="103"/>
      <c r="CA1816" s="106"/>
      <c r="CB1816" s="107"/>
      <c r="CC1816" s="112"/>
      <c r="CD1816" s="106"/>
      <c r="CE1816" s="103"/>
      <c r="CF1816" s="113"/>
      <c r="CG1816" s="114"/>
    </row>
    <row r="1817" spans="1:85">
      <c r="A1817" s="53" t="str">
        <f t="shared" si="299"/>
        <v>--</v>
      </c>
      <c r="B1817" s="47" t="str">
        <f t="shared" si="300"/>
        <v>-</v>
      </c>
      <c r="C1817" s="153"/>
      <c r="D1817" s="49"/>
      <c r="E1817" s="50"/>
      <c r="F1817" s="51"/>
      <c r="G1817" s="59"/>
      <c r="H1817" s="51"/>
      <c r="I1817" s="59"/>
      <c r="J1817" s="60" t="str">
        <f>IF(ISBLANK(H1817),"",IFERROR(VLOOKUP(B1817,'Np PL4 Stock'!$A:$D,4,FALSE),""))</f>
        <v/>
      </c>
      <c r="K1817" s="61" t="str">
        <f>IF(ISBLANK(H1817),"",SUMIF('Np PL4 Stock'!$A:$A,B1817,'Np PL4 Stock'!$N:$N))</f>
        <v/>
      </c>
      <c r="L1817" s="62" t="str">
        <f>IF(ISBLANK(H1817),"",VLOOKUP(LEFT(B1817,5),Unit!A:B,2,FALSE))</f>
        <v/>
      </c>
      <c r="M1817" s="63" t="str">
        <f>IF(ISBLANK(H1817),"",IFERROR(VLOOKUP(B1817,'Np PL4 Stock'!$A:$T,20,FALSE),""))</f>
        <v/>
      </c>
      <c r="N1817" s="63" t="str">
        <f>IF(ISBLANK(H1817),"",IFERROR(VLOOKUP(B1817,'Np PL4 Stock'!$A:$U,21,FALSE),""))</f>
        <v/>
      </c>
      <c r="O1817" s="62" t="str">
        <f t="shared" si="293"/>
        <v/>
      </c>
      <c r="P1817" s="62" t="str">
        <f t="shared" si="291"/>
        <v/>
      </c>
      <c r="Q1817" s="67" t="str">
        <f t="shared" si="294"/>
        <v/>
      </c>
      <c r="R1817" s="67" t="str">
        <f t="shared" si="292"/>
        <v/>
      </c>
      <c r="S1817" s="59"/>
      <c r="T1817" s="147"/>
      <c r="U1817" s="147"/>
      <c r="V1817" s="59"/>
      <c r="W1817" s="59"/>
      <c r="X1817" s="59"/>
      <c r="Y1817" s="59"/>
      <c r="Z1817" s="59"/>
      <c r="AA1817" s="59"/>
      <c r="AB1817" s="59"/>
      <c r="AC1817" s="59"/>
      <c r="AD1817" s="59"/>
      <c r="AE1817" s="59"/>
      <c r="AF1817" s="73"/>
      <c r="AG1817" s="73"/>
      <c r="AH1817" s="73"/>
      <c r="AI1817" s="73"/>
      <c r="AJ1817" s="73"/>
      <c r="AK1817" s="73"/>
      <c r="AL1817" s="77" t="str">
        <f>IF(ISBLANK(S1817),"",IF(AJ1817="Fail","Fail",IF(E1817="PL4",IF(AND(T1817&gt;STD_01122025!$D$3,U1817&lt;STD_01122025!$D$4,OR(AF1817="ND",AF1817&lt;STD_01122025!$D$7),AH1817="ND"),"Pass","Fail"),IF(E1817="PL12",IF(AND(S1817&lt;STD_01122025!$F$2,T1817&gt;STD_01122025!$F$3,U1817&lt;STD_01122025!$F$4,V1817&gt;STD_01122025!$F$5,X1817&gt;STD_01122025!$F$6,OR(AF1817="ND",AF1817&lt;STD_01122025!$F$7),AH1817="ND"),"Pass","Fail"),IF(E1817="SuperPL",IF(AND(T1817&gt;STD_01122025!$H$3,U1817&lt;STD_01122025!$H$4,V1817&gt;STD_01122025!$H$5,X1817&gt;STD_01122025!$H$6,OR(AF1817="ND",AF1817&lt;STD_01122025!$H$7),AH1817="ND"),"Pass","Fail"),IF(E1817="Flight",IF(AND(T1817&gt;STD_01122025!$J$3,U1817&lt;STD_01122025!$J$4,X1817&gt;STD_01122025!$J$6,OR(AF1817="ND",AF1817&lt;STD_01122025!$J$7),AH1817="ND"),"Pass","Fail"),""))))))</f>
        <v/>
      </c>
      <c r="AM1817" s="62" t="str">
        <f>IF(ISBLANK(B1817),"",IFERROR(IF(VLOOKUP(B1817,'Np PL4 Stock'!$A:$J,10,FALSE)="Np4",D1817-VLOOKUP(B1817,'Np PL4 Stock'!$A:$E,5,FALSE),D1817-VLOOKUP(B1817,'Np PL4 Stock'!$A:$E,5,FALSE)-1),""))</f>
        <v/>
      </c>
      <c r="AN1817" s="147"/>
      <c r="AO1817" s="147"/>
      <c r="AP1817" s="59"/>
      <c r="AQ1817" s="59"/>
      <c r="AR1817" s="59"/>
      <c r="AS1817" s="59"/>
      <c r="AT1817" s="73"/>
      <c r="AU1817" s="73"/>
      <c r="AV1817" s="73"/>
      <c r="AW1817" s="73"/>
      <c r="AX1817" s="84"/>
      <c r="AY1817" s="59"/>
      <c r="AZ1817" s="59"/>
      <c r="BA1817" s="59"/>
      <c r="BB1817" s="59"/>
      <c r="BC1817" s="59"/>
      <c r="BD1817" s="59"/>
      <c r="BE1817" s="84"/>
      <c r="BF1817" s="84"/>
      <c r="BG1817" s="84"/>
      <c r="BH1817" s="84"/>
      <c r="BI1817" s="85"/>
      <c r="BJ1817" s="86"/>
      <c r="BK1817" s="86"/>
      <c r="BL1817" s="86"/>
      <c r="BM1817" s="86"/>
      <c r="BN1817" s="86"/>
      <c r="BO1817" s="59"/>
      <c r="BP1817" s="69"/>
      <c r="BQ1817" s="92">
        <v>0</v>
      </c>
      <c r="BR1817" s="93">
        <v>0</v>
      </c>
      <c r="BS1817" s="94" t="str">
        <f t="shared" si="295"/>
        <v/>
      </c>
      <c r="BT1817" s="95">
        <v>0</v>
      </c>
      <c r="BU1817" s="101" t="str">
        <f t="shared" si="296"/>
        <v/>
      </c>
      <c r="BV1817" s="102" t="str">
        <f t="shared" si="297"/>
        <v>-</v>
      </c>
      <c r="BW1817" s="103"/>
      <c r="BX1817" s="104" t="str">
        <f t="shared" si="298"/>
        <v>-</v>
      </c>
      <c r="BY1817" s="105"/>
      <c r="BZ1817" s="103"/>
      <c r="CA1817" s="106"/>
      <c r="CB1817" s="107"/>
      <c r="CC1817" s="112"/>
      <c r="CD1817" s="106"/>
      <c r="CE1817" s="103"/>
      <c r="CF1817" s="113"/>
      <c r="CG1817" s="114"/>
    </row>
    <row r="1818" spans="1:85">
      <c r="A1818" s="53" t="str">
        <f t="shared" si="299"/>
        <v>--</v>
      </c>
      <c r="B1818" s="47" t="str">
        <f t="shared" si="300"/>
        <v>-</v>
      </c>
      <c r="C1818" s="153"/>
      <c r="D1818" s="49"/>
      <c r="E1818" s="50"/>
      <c r="F1818" s="51"/>
      <c r="G1818" s="59"/>
      <c r="H1818" s="51"/>
      <c r="I1818" s="59"/>
      <c r="J1818" s="60" t="str">
        <f>IF(ISBLANK(H1818),"",IFERROR(VLOOKUP(B1818,'Np PL4 Stock'!$A:$D,4,FALSE),""))</f>
        <v/>
      </c>
      <c r="K1818" s="61" t="str">
        <f>IF(ISBLANK(H1818),"",SUMIF('Np PL4 Stock'!$A:$A,B1818,'Np PL4 Stock'!$N:$N))</f>
        <v/>
      </c>
      <c r="L1818" s="62" t="str">
        <f>IF(ISBLANK(H1818),"",VLOOKUP(LEFT(B1818,5),Unit!A:B,2,FALSE))</f>
        <v/>
      </c>
      <c r="M1818" s="63" t="str">
        <f>IF(ISBLANK(H1818),"",IFERROR(VLOOKUP(B1818,'Np PL4 Stock'!$A:$T,20,FALSE),""))</f>
        <v/>
      </c>
      <c r="N1818" s="63" t="str">
        <f>IF(ISBLANK(H1818),"",IFERROR(VLOOKUP(B1818,'Np PL4 Stock'!$A:$U,21,FALSE),""))</f>
        <v/>
      </c>
      <c r="O1818" s="62" t="str">
        <f t="shared" si="293"/>
        <v/>
      </c>
      <c r="P1818" s="62" t="str">
        <f t="shared" si="291"/>
        <v/>
      </c>
      <c r="Q1818" s="67" t="str">
        <f t="shared" si="294"/>
        <v/>
      </c>
      <c r="R1818" s="67" t="str">
        <f t="shared" si="292"/>
        <v/>
      </c>
      <c r="S1818" s="59"/>
      <c r="T1818" s="147"/>
      <c r="U1818" s="147"/>
      <c r="V1818" s="59"/>
      <c r="W1818" s="59"/>
      <c r="X1818" s="59"/>
      <c r="Y1818" s="59"/>
      <c r="Z1818" s="59"/>
      <c r="AA1818" s="59"/>
      <c r="AB1818" s="59"/>
      <c r="AC1818" s="59"/>
      <c r="AD1818" s="59"/>
      <c r="AE1818" s="59"/>
      <c r="AF1818" s="73"/>
      <c r="AG1818" s="73"/>
      <c r="AH1818" s="73"/>
      <c r="AI1818" s="73"/>
      <c r="AJ1818" s="73"/>
      <c r="AK1818" s="73"/>
      <c r="AL1818" s="77" t="str">
        <f>IF(ISBLANK(S1818),"",IF(AJ1818="Fail","Fail",IF(E1818="PL4",IF(AND(T1818&gt;STD_01122025!$D$3,U1818&lt;STD_01122025!$D$4,OR(AF1818="ND",AF1818&lt;STD_01122025!$D$7),AH1818="ND"),"Pass","Fail"),IF(E1818="PL12",IF(AND(S1818&lt;STD_01122025!$F$2,T1818&gt;STD_01122025!$F$3,U1818&lt;STD_01122025!$F$4,V1818&gt;STD_01122025!$F$5,X1818&gt;STD_01122025!$F$6,OR(AF1818="ND",AF1818&lt;STD_01122025!$F$7),AH1818="ND"),"Pass","Fail"),IF(E1818="SuperPL",IF(AND(T1818&gt;STD_01122025!$H$3,U1818&lt;STD_01122025!$H$4,V1818&gt;STD_01122025!$H$5,X1818&gt;STD_01122025!$H$6,OR(AF1818="ND",AF1818&lt;STD_01122025!$H$7),AH1818="ND"),"Pass","Fail"),IF(E1818="Flight",IF(AND(T1818&gt;STD_01122025!$J$3,U1818&lt;STD_01122025!$J$4,X1818&gt;STD_01122025!$J$6,OR(AF1818="ND",AF1818&lt;STD_01122025!$J$7),AH1818="ND"),"Pass","Fail"),""))))))</f>
        <v/>
      </c>
      <c r="AM1818" s="62" t="str">
        <f>IF(ISBLANK(B1818),"",IFERROR(IF(VLOOKUP(B1818,'Np PL4 Stock'!$A:$J,10,FALSE)="Np4",D1818-VLOOKUP(B1818,'Np PL4 Stock'!$A:$E,5,FALSE),D1818-VLOOKUP(B1818,'Np PL4 Stock'!$A:$E,5,FALSE)-1),""))</f>
        <v/>
      </c>
      <c r="AN1818" s="147"/>
      <c r="AO1818" s="147"/>
      <c r="AP1818" s="59"/>
      <c r="AQ1818" s="59"/>
      <c r="AR1818" s="59"/>
      <c r="AS1818" s="59"/>
      <c r="AT1818" s="73"/>
      <c r="AU1818" s="73"/>
      <c r="AV1818" s="73"/>
      <c r="AW1818" s="73"/>
      <c r="AX1818" s="84"/>
      <c r="AY1818" s="59"/>
      <c r="AZ1818" s="59"/>
      <c r="BA1818" s="59"/>
      <c r="BB1818" s="59"/>
      <c r="BC1818" s="59"/>
      <c r="BD1818" s="59"/>
      <c r="BE1818" s="84"/>
      <c r="BF1818" s="84"/>
      <c r="BG1818" s="84"/>
      <c r="BH1818" s="84"/>
      <c r="BI1818" s="85"/>
      <c r="BJ1818" s="86"/>
      <c r="BK1818" s="86"/>
      <c r="BL1818" s="86"/>
      <c r="BM1818" s="86"/>
      <c r="BN1818" s="86"/>
      <c r="BO1818" s="59"/>
      <c r="BP1818" s="69"/>
      <c r="BQ1818" s="92">
        <v>0</v>
      </c>
      <c r="BR1818" s="93">
        <v>0</v>
      </c>
      <c r="BS1818" s="94" t="str">
        <f t="shared" si="295"/>
        <v/>
      </c>
      <c r="BT1818" s="95">
        <v>0</v>
      </c>
      <c r="BU1818" s="101" t="str">
        <f t="shared" si="296"/>
        <v/>
      </c>
      <c r="BV1818" s="102" t="str">
        <f t="shared" si="297"/>
        <v>-</v>
      </c>
      <c r="BW1818" s="103"/>
      <c r="BX1818" s="104" t="str">
        <f t="shared" si="298"/>
        <v>-</v>
      </c>
      <c r="BY1818" s="105"/>
      <c r="BZ1818" s="103"/>
      <c r="CA1818" s="106"/>
      <c r="CB1818" s="107"/>
      <c r="CC1818" s="112"/>
      <c r="CD1818" s="106"/>
      <c r="CE1818" s="103"/>
      <c r="CF1818" s="113"/>
      <c r="CG1818" s="114"/>
    </row>
    <row r="1819" spans="1:85">
      <c r="A1819" s="53" t="str">
        <f t="shared" si="299"/>
        <v>--</v>
      </c>
      <c r="B1819" s="47" t="str">
        <f t="shared" si="300"/>
        <v>-</v>
      </c>
      <c r="C1819" s="153"/>
      <c r="D1819" s="49"/>
      <c r="E1819" s="50"/>
      <c r="F1819" s="51"/>
      <c r="G1819" s="59"/>
      <c r="H1819" s="51"/>
      <c r="I1819" s="59"/>
      <c r="J1819" s="60" t="str">
        <f>IF(ISBLANK(H1819),"",IFERROR(VLOOKUP(B1819,'Np PL4 Stock'!$A:$D,4,FALSE),""))</f>
        <v/>
      </c>
      <c r="K1819" s="61" t="str">
        <f>IF(ISBLANK(H1819),"",SUMIF('Np PL4 Stock'!$A:$A,B1819,'Np PL4 Stock'!$N:$N))</f>
        <v/>
      </c>
      <c r="L1819" s="62" t="str">
        <f>IF(ISBLANK(H1819),"",VLOOKUP(LEFT(B1819,5),Unit!A:B,2,FALSE))</f>
        <v/>
      </c>
      <c r="M1819" s="63" t="str">
        <f>IF(ISBLANK(H1819),"",IFERROR(VLOOKUP(B1819,'Np PL4 Stock'!$A:$T,20,FALSE),""))</f>
        <v/>
      </c>
      <c r="N1819" s="63" t="str">
        <f>IF(ISBLANK(H1819),"",IFERROR(VLOOKUP(B1819,'Np PL4 Stock'!$A:$U,21,FALSE),""))</f>
        <v/>
      </c>
      <c r="O1819" s="62" t="str">
        <f t="shared" si="293"/>
        <v/>
      </c>
      <c r="P1819" s="62" t="str">
        <f t="shared" si="291"/>
        <v/>
      </c>
      <c r="Q1819" s="67" t="str">
        <f t="shared" si="294"/>
        <v/>
      </c>
      <c r="R1819" s="67" t="str">
        <f t="shared" si="292"/>
        <v/>
      </c>
      <c r="S1819" s="59"/>
      <c r="T1819" s="147"/>
      <c r="U1819" s="147"/>
      <c r="V1819" s="59"/>
      <c r="W1819" s="59"/>
      <c r="X1819" s="59"/>
      <c r="Y1819" s="59"/>
      <c r="Z1819" s="59"/>
      <c r="AA1819" s="59"/>
      <c r="AB1819" s="59"/>
      <c r="AC1819" s="59"/>
      <c r="AD1819" s="59"/>
      <c r="AE1819" s="59"/>
      <c r="AF1819" s="73"/>
      <c r="AG1819" s="73"/>
      <c r="AH1819" s="73"/>
      <c r="AI1819" s="73"/>
      <c r="AJ1819" s="73"/>
      <c r="AK1819" s="73"/>
      <c r="AL1819" s="77" t="str">
        <f>IF(ISBLANK(S1819),"",IF(AJ1819="Fail","Fail",IF(E1819="PL4",IF(AND(T1819&gt;STD_01122025!$D$3,U1819&lt;STD_01122025!$D$4,OR(AF1819="ND",AF1819&lt;STD_01122025!$D$7),AH1819="ND"),"Pass","Fail"),IF(E1819="PL12",IF(AND(S1819&lt;STD_01122025!$F$2,T1819&gt;STD_01122025!$F$3,U1819&lt;STD_01122025!$F$4,V1819&gt;STD_01122025!$F$5,X1819&gt;STD_01122025!$F$6,OR(AF1819="ND",AF1819&lt;STD_01122025!$F$7),AH1819="ND"),"Pass","Fail"),IF(E1819="SuperPL",IF(AND(T1819&gt;STD_01122025!$H$3,U1819&lt;STD_01122025!$H$4,V1819&gt;STD_01122025!$H$5,X1819&gt;STD_01122025!$H$6,OR(AF1819="ND",AF1819&lt;STD_01122025!$H$7),AH1819="ND"),"Pass","Fail"),IF(E1819="Flight",IF(AND(T1819&gt;STD_01122025!$J$3,U1819&lt;STD_01122025!$J$4,X1819&gt;STD_01122025!$J$6,OR(AF1819="ND",AF1819&lt;STD_01122025!$J$7),AH1819="ND"),"Pass","Fail"),""))))))</f>
        <v/>
      </c>
      <c r="AM1819" s="62" t="str">
        <f>IF(ISBLANK(B1819),"",IFERROR(IF(VLOOKUP(B1819,'Np PL4 Stock'!$A:$J,10,FALSE)="Np4",D1819-VLOOKUP(B1819,'Np PL4 Stock'!$A:$E,5,FALSE),D1819-VLOOKUP(B1819,'Np PL4 Stock'!$A:$E,5,FALSE)-1),""))</f>
        <v/>
      </c>
      <c r="AN1819" s="147"/>
      <c r="AO1819" s="147"/>
      <c r="AP1819" s="59"/>
      <c r="AQ1819" s="59"/>
      <c r="AR1819" s="59"/>
      <c r="AS1819" s="59"/>
      <c r="AT1819" s="73"/>
      <c r="AU1819" s="73"/>
      <c r="AV1819" s="73"/>
      <c r="AW1819" s="73"/>
      <c r="AX1819" s="84"/>
      <c r="AY1819" s="59"/>
      <c r="AZ1819" s="59"/>
      <c r="BA1819" s="59"/>
      <c r="BB1819" s="59"/>
      <c r="BC1819" s="59"/>
      <c r="BD1819" s="59"/>
      <c r="BE1819" s="84"/>
      <c r="BF1819" s="84"/>
      <c r="BG1819" s="84"/>
      <c r="BH1819" s="84"/>
      <c r="BI1819" s="85"/>
      <c r="BJ1819" s="86"/>
      <c r="BK1819" s="86"/>
      <c r="BL1819" s="86"/>
      <c r="BM1819" s="86"/>
      <c r="BN1819" s="86"/>
      <c r="BO1819" s="59"/>
      <c r="BP1819" s="69"/>
      <c r="BQ1819" s="92">
        <v>0</v>
      </c>
      <c r="BR1819" s="93">
        <v>0</v>
      </c>
      <c r="BS1819" s="94" t="str">
        <f t="shared" si="295"/>
        <v/>
      </c>
      <c r="BT1819" s="95">
        <v>0</v>
      </c>
      <c r="BU1819" s="101" t="str">
        <f t="shared" si="296"/>
        <v/>
      </c>
      <c r="BV1819" s="102" t="str">
        <f t="shared" si="297"/>
        <v>-</v>
      </c>
      <c r="BW1819" s="103"/>
      <c r="BX1819" s="104" t="str">
        <f t="shared" si="298"/>
        <v>-</v>
      </c>
      <c r="BY1819" s="105"/>
      <c r="BZ1819" s="103"/>
      <c r="CA1819" s="106"/>
      <c r="CB1819" s="107"/>
      <c r="CC1819" s="112"/>
      <c r="CD1819" s="106"/>
      <c r="CE1819" s="103"/>
      <c r="CF1819" s="113"/>
      <c r="CG1819" s="114"/>
    </row>
    <row r="1820" spans="1:85">
      <c r="A1820" s="53" t="str">
        <f t="shared" si="299"/>
        <v>--</v>
      </c>
      <c r="B1820" s="47" t="str">
        <f t="shared" si="300"/>
        <v>-</v>
      </c>
      <c r="C1820" s="153"/>
      <c r="D1820" s="49"/>
      <c r="E1820" s="50"/>
      <c r="F1820" s="51"/>
      <c r="G1820" s="59"/>
      <c r="H1820" s="51"/>
      <c r="I1820" s="59"/>
      <c r="J1820" s="60" t="str">
        <f>IF(ISBLANK(H1820),"",IFERROR(VLOOKUP(B1820,'Np PL4 Stock'!$A:$D,4,FALSE),""))</f>
        <v/>
      </c>
      <c r="K1820" s="61" t="str">
        <f>IF(ISBLANK(H1820),"",SUMIF('Np PL4 Stock'!$A:$A,B1820,'Np PL4 Stock'!$N:$N))</f>
        <v/>
      </c>
      <c r="L1820" s="62" t="str">
        <f>IF(ISBLANK(H1820),"",VLOOKUP(LEFT(B1820,5),Unit!A:B,2,FALSE))</f>
        <v/>
      </c>
      <c r="M1820" s="63" t="str">
        <f>IF(ISBLANK(H1820),"",IFERROR(VLOOKUP(B1820,'Np PL4 Stock'!$A:$T,20,FALSE),""))</f>
        <v/>
      </c>
      <c r="N1820" s="63" t="str">
        <f>IF(ISBLANK(H1820),"",IFERROR(VLOOKUP(B1820,'Np PL4 Stock'!$A:$U,21,FALSE),""))</f>
        <v/>
      </c>
      <c r="O1820" s="62" t="str">
        <f t="shared" si="293"/>
        <v/>
      </c>
      <c r="P1820" s="62" t="str">
        <f t="shared" si="291"/>
        <v/>
      </c>
      <c r="Q1820" s="67" t="str">
        <f t="shared" si="294"/>
        <v/>
      </c>
      <c r="R1820" s="67" t="str">
        <f t="shared" si="292"/>
        <v/>
      </c>
      <c r="S1820" s="59"/>
      <c r="T1820" s="147"/>
      <c r="U1820" s="147"/>
      <c r="V1820" s="59"/>
      <c r="W1820" s="59"/>
      <c r="X1820" s="59"/>
      <c r="Y1820" s="59"/>
      <c r="Z1820" s="59"/>
      <c r="AA1820" s="59"/>
      <c r="AB1820" s="59"/>
      <c r="AC1820" s="59"/>
      <c r="AD1820" s="59"/>
      <c r="AE1820" s="59"/>
      <c r="AF1820" s="73"/>
      <c r="AG1820" s="73"/>
      <c r="AH1820" s="73"/>
      <c r="AI1820" s="73"/>
      <c r="AJ1820" s="73"/>
      <c r="AK1820" s="73"/>
      <c r="AL1820" s="77" t="str">
        <f>IF(ISBLANK(S1820),"",IF(AJ1820="Fail","Fail",IF(E1820="PL4",IF(AND(T1820&gt;STD_01122025!$D$3,U1820&lt;STD_01122025!$D$4,OR(AF1820="ND",AF1820&lt;STD_01122025!$D$7),AH1820="ND"),"Pass","Fail"),IF(E1820="PL12",IF(AND(S1820&lt;STD_01122025!$F$2,T1820&gt;STD_01122025!$F$3,U1820&lt;STD_01122025!$F$4,V1820&gt;STD_01122025!$F$5,X1820&gt;STD_01122025!$F$6,OR(AF1820="ND",AF1820&lt;STD_01122025!$F$7),AH1820="ND"),"Pass","Fail"),IF(E1820="SuperPL",IF(AND(T1820&gt;STD_01122025!$H$3,U1820&lt;STD_01122025!$H$4,V1820&gt;STD_01122025!$H$5,X1820&gt;STD_01122025!$H$6,OR(AF1820="ND",AF1820&lt;STD_01122025!$H$7),AH1820="ND"),"Pass","Fail"),IF(E1820="Flight",IF(AND(T1820&gt;STD_01122025!$J$3,U1820&lt;STD_01122025!$J$4,X1820&gt;STD_01122025!$J$6,OR(AF1820="ND",AF1820&lt;STD_01122025!$J$7),AH1820="ND"),"Pass","Fail"),""))))))</f>
        <v/>
      </c>
      <c r="AM1820" s="62" t="str">
        <f>IF(ISBLANK(B1820),"",IFERROR(IF(VLOOKUP(B1820,'Np PL4 Stock'!$A:$J,10,FALSE)="Np4",D1820-VLOOKUP(B1820,'Np PL4 Stock'!$A:$E,5,FALSE),D1820-VLOOKUP(B1820,'Np PL4 Stock'!$A:$E,5,FALSE)-1),""))</f>
        <v/>
      </c>
      <c r="AN1820" s="147"/>
      <c r="AO1820" s="147"/>
      <c r="AP1820" s="59"/>
      <c r="AQ1820" s="59"/>
      <c r="AR1820" s="59"/>
      <c r="AS1820" s="59"/>
      <c r="AT1820" s="73"/>
      <c r="AU1820" s="73"/>
      <c r="AV1820" s="73"/>
      <c r="AW1820" s="73"/>
      <c r="AX1820" s="84"/>
      <c r="AY1820" s="59"/>
      <c r="AZ1820" s="59"/>
      <c r="BA1820" s="59"/>
      <c r="BB1820" s="59"/>
      <c r="BC1820" s="59"/>
      <c r="BD1820" s="59"/>
      <c r="BE1820" s="84"/>
      <c r="BF1820" s="84"/>
      <c r="BG1820" s="84"/>
      <c r="BH1820" s="84"/>
      <c r="BI1820" s="85"/>
      <c r="BJ1820" s="86"/>
      <c r="BK1820" s="86"/>
      <c r="BL1820" s="86"/>
      <c r="BM1820" s="86"/>
      <c r="BN1820" s="86"/>
      <c r="BO1820" s="59"/>
      <c r="BP1820" s="69"/>
      <c r="BQ1820" s="92">
        <v>0</v>
      </c>
      <c r="BR1820" s="93">
        <v>0</v>
      </c>
      <c r="BS1820" s="94" t="str">
        <f t="shared" si="295"/>
        <v/>
      </c>
      <c r="BT1820" s="95">
        <v>0</v>
      </c>
      <c r="BU1820" s="101" t="str">
        <f t="shared" si="296"/>
        <v/>
      </c>
      <c r="BV1820" s="102" t="str">
        <f t="shared" si="297"/>
        <v>-</v>
      </c>
      <c r="BW1820" s="103"/>
      <c r="BX1820" s="104" t="str">
        <f t="shared" si="298"/>
        <v>-</v>
      </c>
      <c r="BY1820" s="105"/>
      <c r="BZ1820" s="103"/>
      <c r="CA1820" s="106"/>
      <c r="CB1820" s="107"/>
      <c r="CC1820" s="112"/>
      <c r="CD1820" s="106"/>
      <c r="CE1820" s="103"/>
      <c r="CF1820" s="113"/>
      <c r="CG1820" s="114"/>
    </row>
    <row r="1821" spans="1:85">
      <c r="A1821" s="53" t="str">
        <f t="shared" si="299"/>
        <v>--</v>
      </c>
      <c r="B1821" s="47" t="str">
        <f t="shared" si="300"/>
        <v>-</v>
      </c>
      <c r="C1821" s="153"/>
      <c r="D1821" s="49"/>
      <c r="E1821" s="50"/>
      <c r="F1821" s="51"/>
      <c r="G1821" s="59"/>
      <c r="H1821" s="51"/>
      <c r="I1821" s="59"/>
      <c r="J1821" s="60" t="str">
        <f>IF(ISBLANK(H1821),"",IFERROR(VLOOKUP(B1821,'Np PL4 Stock'!$A:$D,4,FALSE),""))</f>
        <v/>
      </c>
      <c r="K1821" s="61" t="str">
        <f>IF(ISBLANK(H1821),"",SUMIF('Np PL4 Stock'!$A:$A,B1821,'Np PL4 Stock'!$N:$N))</f>
        <v/>
      </c>
      <c r="L1821" s="62" t="str">
        <f>IF(ISBLANK(H1821),"",VLOOKUP(LEFT(B1821,5),Unit!A:B,2,FALSE))</f>
        <v/>
      </c>
      <c r="M1821" s="63" t="str">
        <f>IF(ISBLANK(H1821),"",IFERROR(VLOOKUP(B1821,'Np PL4 Stock'!$A:$T,20,FALSE),""))</f>
        <v/>
      </c>
      <c r="N1821" s="63" t="str">
        <f>IF(ISBLANK(H1821),"",IFERROR(VLOOKUP(B1821,'Np PL4 Stock'!$A:$U,21,FALSE),""))</f>
        <v/>
      </c>
      <c r="O1821" s="62" t="str">
        <f t="shared" si="293"/>
        <v/>
      </c>
      <c r="P1821" s="62" t="str">
        <f t="shared" si="291"/>
        <v/>
      </c>
      <c r="Q1821" s="67" t="str">
        <f t="shared" si="294"/>
        <v/>
      </c>
      <c r="R1821" s="67" t="str">
        <f t="shared" si="292"/>
        <v/>
      </c>
      <c r="S1821" s="59"/>
      <c r="T1821" s="147"/>
      <c r="U1821" s="147"/>
      <c r="V1821" s="59"/>
      <c r="W1821" s="59"/>
      <c r="X1821" s="59"/>
      <c r="Y1821" s="59"/>
      <c r="Z1821" s="59"/>
      <c r="AA1821" s="59"/>
      <c r="AB1821" s="59"/>
      <c r="AC1821" s="59"/>
      <c r="AD1821" s="59"/>
      <c r="AE1821" s="59"/>
      <c r="AF1821" s="73"/>
      <c r="AG1821" s="73"/>
      <c r="AH1821" s="73"/>
      <c r="AI1821" s="73"/>
      <c r="AJ1821" s="73"/>
      <c r="AK1821" s="73"/>
      <c r="AL1821" s="77" t="str">
        <f>IF(ISBLANK(S1821),"",IF(AJ1821="Fail","Fail",IF(E1821="PL4",IF(AND(T1821&gt;STD_01122025!$D$3,U1821&lt;STD_01122025!$D$4,OR(AF1821="ND",AF1821&lt;STD_01122025!$D$7),AH1821="ND"),"Pass","Fail"),IF(E1821="PL12",IF(AND(S1821&lt;STD_01122025!$F$2,T1821&gt;STD_01122025!$F$3,U1821&lt;STD_01122025!$F$4,V1821&gt;STD_01122025!$F$5,X1821&gt;STD_01122025!$F$6,OR(AF1821="ND",AF1821&lt;STD_01122025!$F$7),AH1821="ND"),"Pass","Fail"),IF(E1821="SuperPL",IF(AND(T1821&gt;STD_01122025!$H$3,U1821&lt;STD_01122025!$H$4,V1821&gt;STD_01122025!$H$5,X1821&gt;STD_01122025!$H$6,OR(AF1821="ND",AF1821&lt;STD_01122025!$H$7),AH1821="ND"),"Pass","Fail"),IF(E1821="Flight",IF(AND(T1821&gt;STD_01122025!$J$3,U1821&lt;STD_01122025!$J$4,X1821&gt;STD_01122025!$J$6,OR(AF1821="ND",AF1821&lt;STD_01122025!$J$7),AH1821="ND"),"Pass","Fail"),""))))))</f>
        <v/>
      </c>
      <c r="AM1821" s="62" t="str">
        <f>IF(ISBLANK(B1821),"",IFERROR(IF(VLOOKUP(B1821,'Np PL4 Stock'!$A:$J,10,FALSE)="Np4",D1821-VLOOKUP(B1821,'Np PL4 Stock'!$A:$E,5,FALSE),D1821-VLOOKUP(B1821,'Np PL4 Stock'!$A:$E,5,FALSE)-1),""))</f>
        <v/>
      </c>
      <c r="AN1821" s="147"/>
      <c r="AO1821" s="147"/>
      <c r="AP1821" s="59"/>
      <c r="AQ1821" s="59"/>
      <c r="AR1821" s="59"/>
      <c r="AS1821" s="59"/>
      <c r="AT1821" s="73"/>
      <c r="AU1821" s="73"/>
      <c r="AV1821" s="73"/>
      <c r="AW1821" s="73"/>
      <c r="AX1821" s="84"/>
      <c r="AY1821" s="59"/>
      <c r="AZ1821" s="59"/>
      <c r="BA1821" s="59"/>
      <c r="BB1821" s="59"/>
      <c r="BC1821" s="59"/>
      <c r="BD1821" s="59"/>
      <c r="BE1821" s="84"/>
      <c r="BF1821" s="84"/>
      <c r="BG1821" s="84"/>
      <c r="BH1821" s="84"/>
      <c r="BI1821" s="85"/>
      <c r="BJ1821" s="86"/>
      <c r="BK1821" s="86"/>
      <c r="BL1821" s="86"/>
      <c r="BM1821" s="86"/>
      <c r="BN1821" s="86"/>
      <c r="BO1821" s="59"/>
      <c r="BP1821" s="69"/>
      <c r="BQ1821" s="92">
        <v>0</v>
      </c>
      <c r="BR1821" s="93">
        <v>0</v>
      </c>
      <c r="BS1821" s="94" t="str">
        <f t="shared" si="295"/>
        <v/>
      </c>
      <c r="BT1821" s="95">
        <v>0</v>
      </c>
      <c r="BU1821" s="101" t="str">
        <f t="shared" si="296"/>
        <v/>
      </c>
      <c r="BV1821" s="102" t="str">
        <f t="shared" si="297"/>
        <v>-</v>
      </c>
      <c r="BW1821" s="103"/>
      <c r="BX1821" s="104" t="str">
        <f t="shared" si="298"/>
        <v>-</v>
      </c>
      <c r="BY1821" s="105"/>
      <c r="BZ1821" s="103"/>
      <c r="CA1821" s="106"/>
      <c r="CB1821" s="107"/>
      <c r="CC1821" s="112"/>
      <c r="CD1821" s="106"/>
      <c r="CE1821" s="103"/>
      <c r="CF1821" s="113"/>
      <c r="CG1821" s="114"/>
    </row>
    <row r="1822" spans="1:85">
      <c r="A1822" s="53" t="str">
        <f t="shared" si="299"/>
        <v>--</v>
      </c>
      <c r="B1822" s="47" t="str">
        <f t="shared" si="300"/>
        <v>-</v>
      </c>
      <c r="C1822" s="153"/>
      <c r="D1822" s="49"/>
      <c r="E1822" s="50"/>
      <c r="F1822" s="51"/>
      <c r="G1822" s="59"/>
      <c r="H1822" s="51"/>
      <c r="I1822" s="59"/>
      <c r="J1822" s="60" t="str">
        <f>IF(ISBLANK(H1822),"",IFERROR(VLOOKUP(B1822,'Np PL4 Stock'!$A:$D,4,FALSE),""))</f>
        <v/>
      </c>
      <c r="K1822" s="61" t="str">
        <f>IF(ISBLANK(H1822),"",SUMIF('Np PL4 Stock'!$A:$A,B1822,'Np PL4 Stock'!$N:$N))</f>
        <v/>
      </c>
      <c r="L1822" s="62" t="str">
        <f>IF(ISBLANK(H1822),"",VLOOKUP(LEFT(B1822,5),Unit!A:B,2,FALSE))</f>
        <v/>
      </c>
      <c r="M1822" s="63" t="str">
        <f>IF(ISBLANK(H1822),"",IFERROR(VLOOKUP(B1822,'Np PL4 Stock'!$A:$T,20,FALSE),""))</f>
        <v/>
      </c>
      <c r="N1822" s="63" t="str">
        <f>IF(ISBLANK(H1822),"",IFERROR(VLOOKUP(B1822,'Np PL4 Stock'!$A:$U,21,FALSE),""))</f>
        <v/>
      </c>
      <c r="O1822" s="62" t="str">
        <f t="shared" si="293"/>
        <v/>
      </c>
      <c r="P1822" s="62" t="str">
        <f t="shared" si="291"/>
        <v/>
      </c>
      <c r="Q1822" s="67" t="str">
        <f t="shared" si="294"/>
        <v/>
      </c>
      <c r="R1822" s="67" t="str">
        <f t="shared" si="292"/>
        <v/>
      </c>
      <c r="S1822" s="59"/>
      <c r="T1822" s="147"/>
      <c r="U1822" s="147"/>
      <c r="V1822" s="59"/>
      <c r="W1822" s="59"/>
      <c r="X1822" s="59"/>
      <c r="Y1822" s="59"/>
      <c r="Z1822" s="59"/>
      <c r="AA1822" s="59"/>
      <c r="AB1822" s="59"/>
      <c r="AC1822" s="59"/>
      <c r="AD1822" s="59"/>
      <c r="AE1822" s="59"/>
      <c r="AF1822" s="73"/>
      <c r="AG1822" s="73"/>
      <c r="AH1822" s="73"/>
      <c r="AI1822" s="73"/>
      <c r="AJ1822" s="73"/>
      <c r="AK1822" s="73"/>
      <c r="AL1822" s="77" t="str">
        <f>IF(ISBLANK(S1822),"",IF(AJ1822="Fail","Fail",IF(E1822="PL4",IF(AND(T1822&gt;STD_01122025!$D$3,U1822&lt;STD_01122025!$D$4,OR(AF1822="ND",AF1822&lt;STD_01122025!$D$7),AH1822="ND"),"Pass","Fail"),IF(E1822="PL12",IF(AND(S1822&lt;STD_01122025!$F$2,T1822&gt;STD_01122025!$F$3,U1822&lt;STD_01122025!$F$4,V1822&gt;STD_01122025!$F$5,X1822&gt;STD_01122025!$F$6,OR(AF1822="ND",AF1822&lt;STD_01122025!$F$7),AH1822="ND"),"Pass","Fail"),IF(E1822="SuperPL",IF(AND(T1822&gt;STD_01122025!$H$3,U1822&lt;STD_01122025!$H$4,V1822&gt;STD_01122025!$H$5,X1822&gt;STD_01122025!$H$6,OR(AF1822="ND",AF1822&lt;STD_01122025!$H$7),AH1822="ND"),"Pass","Fail"),IF(E1822="Flight",IF(AND(T1822&gt;STD_01122025!$J$3,U1822&lt;STD_01122025!$J$4,X1822&gt;STD_01122025!$J$6,OR(AF1822="ND",AF1822&lt;STD_01122025!$J$7),AH1822="ND"),"Pass","Fail"),""))))))</f>
        <v/>
      </c>
      <c r="AM1822" s="62" t="str">
        <f>IF(ISBLANK(B1822),"",IFERROR(IF(VLOOKUP(B1822,'Np PL4 Stock'!$A:$J,10,FALSE)="Np4",D1822-VLOOKUP(B1822,'Np PL4 Stock'!$A:$E,5,FALSE),D1822-VLOOKUP(B1822,'Np PL4 Stock'!$A:$E,5,FALSE)-1),""))</f>
        <v/>
      </c>
      <c r="AN1822" s="147"/>
      <c r="AO1822" s="147"/>
      <c r="AP1822" s="59"/>
      <c r="AQ1822" s="59"/>
      <c r="AR1822" s="59"/>
      <c r="AS1822" s="59"/>
      <c r="AT1822" s="73"/>
      <c r="AU1822" s="73"/>
      <c r="AV1822" s="73"/>
      <c r="AW1822" s="73"/>
      <c r="AX1822" s="84"/>
      <c r="AY1822" s="59"/>
      <c r="AZ1822" s="59"/>
      <c r="BA1822" s="59"/>
      <c r="BB1822" s="59"/>
      <c r="BC1822" s="59"/>
      <c r="BD1822" s="59"/>
      <c r="BE1822" s="84"/>
      <c r="BF1822" s="84"/>
      <c r="BG1822" s="84"/>
      <c r="BH1822" s="84"/>
      <c r="BI1822" s="85"/>
      <c r="BJ1822" s="86"/>
      <c r="BK1822" s="86"/>
      <c r="BL1822" s="86"/>
      <c r="BM1822" s="86"/>
      <c r="BN1822" s="86"/>
      <c r="BO1822" s="59"/>
      <c r="BP1822" s="69"/>
      <c r="BQ1822" s="92">
        <v>0</v>
      </c>
      <c r="BR1822" s="93">
        <v>0</v>
      </c>
      <c r="BS1822" s="94" t="str">
        <f t="shared" si="295"/>
        <v/>
      </c>
      <c r="BT1822" s="95">
        <v>0</v>
      </c>
      <c r="BU1822" s="101" t="str">
        <f t="shared" si="296"/>
        <v/>
      </c>
      <c r="BV1822" s="102" t="str">
        <f t="shared" si="297"/>
        <v>-</v>
      </c>
      <c r="BW1822" s="103"/>
      <c r="BX1822" s="104" t="str">
        <f t="shared" si="298"/>
        <v>-</v>
      </c>
      <c r="BY1822" s="105"/>
      <c r="BZ1822" s="103"/>
      <c r="CA1822" s="106"/>
      <c r="CB1822" s="107"/>
      <c r="CC1822" s="112"/>
      <c r="CD1822" s="106"/>
      <c r="CE1822" s="103"/>
      <c r="CF1822" s="113"/>
      <c r="CG1822" s="114"/>
    </row>
    <row r="1823" spans="1:85">
      <c r="A1823" s="53" t="str">
        <f t="shared" si="299"/>
        <v>--</v>
      </c>
      <c r="B1823" s="47" t="str">
        <f t="shared" si="300"/>
        <v>-</v>
      </c>
      <c r="C1823" s="153"/>
      <c r="D1823" s="49"/>
      <c r="E1823" s="50"/>
      <c r="F1823" s="51"/>
      <c r="G1823" s="59"/>
      <c r="H1823" s="51"/>
      <c r="I1823" s="59"/>
      <c r="J1823" s="60" t="str">
        <f>IF(ISBLANK(H1823),"",IFERROR(VLOOKUP(B1823,'Np PL4 Stock'!$A:$D,4,FALSE),""))</f>
        <v/>
      </c>
      <c r="K1823" s="61" t="str">
        <f>IF(ISBLANK(H1823),"",SUMIF('Np PL4 Stock'!$A:$A,B1823,'Np PL4 Stock'!$N:$N))</f>
        <v/>
      </c>
      <c r="L1823" s="62" t="str">
        <f>IF(ISBLANK(H1823),"",VLOOKUP(LEFT(B1823,5),Unit!A:B,2,FALSE))</f>
        <v/>
      </c>
      <c r="M1823" s="63" t="str">
        <f>IF(ISBLANK(H1823),"",IFERROR(VLOOKUP(B1823,'Np PL4 Stock'!$A:$T,20,FALSE),""))</f>
        <v/>
      </c>
      <c r="N1823" s="63" t="str">
        <f>IF(ISBLANK(H1823),"",IFERROR(VLOOKUP(B1823,'Np PL4 Stock'!$A:$U,21,FALSE),""))</f>
        <v/>
      </c>
      <c r="O1823" s="62" t="str">
        <f t="shared" si="293"/>
        <v/>
      </c>
      <c r="P1823" s="62" t="str">
        <f t="shared" si="291"/>
        <v/>
      </c>
      <c r="Q1823" s="67" t="str">
        <f t="shared" si="294"/>
        <v/>
      </c>
      <c r="R1823" s="67" t="str">
        <f t="shared" si="292"/>
        <v/>
      </c>
      <c r="S1823" s="59"/>
      <c r="T1823" s="147"/>
      <c r="U1823" s="147"/>
      <c r="V1823" s="59"/>
      <c r="W1823" s="59"/>
      <c r="X1823" s="59"/>
      <c r="Y1823" s="59"/>
      <c r="Z1823" s="59"/>
      <c r="AA1823" s="59"/>
      <c r="AB1823" s="59"/>
      <c r="AC1823" s="59"/>
      <c r="AD1823" s="59"/>
      <c r="AE1823" s="59"/>
      <c r="AF1823" s="73"/>
      <c r="AG1823" s="73"/>
      <c r="AH1823" s="73"/>
      <c r="AI1823" s="73"/>
      <c r="AJ1823" s="73"/>
      <c r="AK1823" s="73"/>
      <c r="AL1823" s="77" t="str">
        <f>IF(ISBLANK(S1823),"",IF(AJ1823="Fail","Fail",IF(E1823="PL4",IF(AND(T1823&gt;STD_01122025!$D$3,U1823&lt;STD_01122025!$D$4,OR(AF1823="ND",AF1823&lt;STD_01122025!$D$7),AH1823="ND"),"Pass","Fail"),IF(E1823="PL12",IF(AND(S1823&lt;STD_01122025!$F$2,T1823&gt;STD_01122025!$F$3,U1823&lt;STD_01122025!$F$4,V1823&gt;STD_01122025!$F$5,X1823&gt;STD_01122025!$F$6,OR(AF1823="ND",AF1823&lt;STD_01122025!$F$7),AH1823="ND"),"Pass","Fail"),IF(E1823="SuperPL",IF(AND(T1823&gt;STD_01122025!$H$3,U1823&lt;STD_01122025!$H$4,V1823&gt;STD_01122025!$H$5,X1823&gt;STD_01122025!$H$6,OR(AF1823="ND",AF1823&lt;STD_01122025!$H$7),AH1823="ND"),"Pass","Fail"),IF(E1823="Flight",IF(AND(T1823&gt;STD_01122025!$J$3,U1823&lt;STD_01122025!$J$4,X1823&gt;STD_01122025!$J$6,OR(AF1823="ND",AF1823&lt;STD_01122025!$J$7),AH1823="ND"),"Pass","Fail"),""))))))</f>
        <v/>
      </c>
      <c r="AM1823" s="62" t="str">
        <f>IF(ISBLANK(B1823),"",IFERROR(IF(VLOOKUP(B1823,'Np PL4 Stock'!$A:$J,10,FALSE)="Np4",D1823-VLOOKUP(B1823,'Np PL4 Stock'!$A:$E,5,FALSE),D1823-VLOOKUP(B1823,'Np PL4 Stock'!$A:$E,5,FALSE)-1),""))</f>
        <v/>
      </c>
      <c r="AN1823" s="147"/>
      <c r="AO1823" s="147"/>
      <c r="AP1823" s="59"/>
      <c r="AQ1823" s="59"/>
      <c r="AR1823" s="59"/>
      <c r="AS1823" s="59"/>
      <c r="AT1823" s="73"/>
      <c r="AU1823" s="73"/>
      <c r="AV1823" s="73"/>
      <c r="AW1823" s="73"/>
      <c r="AX1823" s="84"/>
      <c r="AY1823" s="59"/>
      <c r="AZ1823" s="59"/>
      <c r="BA1823" s="59"/>
      <c r="BB1823" s="59"/>
      <c r="BC1823" s="59"/>
      <c r="BD1823" s="59"/>
      <c r="BE1823" s="84"/>
      <c r="BF1823" s="84"/>
      <c r="BG1823" s="84"/>
      <c r="BH1823" s="84"/>
      <c r="BI1823" s="85"/>
      <c r="BJ1823" s="86"/>
      <c r="BK1823" s="86"/>
      <c r="BL1823" s="86"/>
      <c r="BM1823" s="86"/>
      <c r="BN1823" s="86"/>
      <c r="BO1823" s="59"/>
      <c r="BP1823" s="69"/>
      <c r="BQ1823" s="92">
        <v>0</v>
      </c>
      <c r="BR1823" s="93">
        <v>0</v>
      </c>
      <c r="BS1823" s="94" t="str">
        <f t="shared" si="295"/>
        <v/>
      </c>
      <c r="BT1823" s="95">
        <v>0</v>
      </c>
      <c r="BU1823" s="101" t="str">
        <f t="shared" si="296"/>
        <v/>
      </c>
      <c r="BV1823" s="102" t="str">
        <f t="shared" si="297"/>
        <v>-</v>
      </c>
      <c r="BW1823" s="103"/>
      <c r="BX1823" s="104" t="str">
        <f t="shared" si="298"/>
        <v>-</v>
      </c>
      <c r="BY1823" s="105"/>
      <c r="BZ1823" s="103"/>
      <c r="CA1823" s="106"/>
      <c r="CB1823" s="107"/>
      <c r="CC1823" s="112"/>
      <c r="CD1823" s="106"/>
      <c r="CE1823" s="103"/>
      <c r="CF1823" s="113"/>
      <c r="CG1823" s="114"/>
    </row>
    <row r="1824" spans="1:85">
      <c r="A1824" s="53" t="str">
        <f t="shared" si="299"/>
        <v>--</v>
      </c>
      <c r="B1824" s="47" t="str">
        <f t="shared" si="300"/>
        <v>-</v>
      </c>
      <c r="C1824" s="153"/>
      <c r="D1824" s="49"/>
      <c r="E1824" s="50"/>
      <c r="F1824" s="51"/>
      <c r="G1824" s="59"/>
      <c r="H1824" s="51"/>
      <c r="I1824" s="59"/>
      <c r="J1824" s="60" t="str">
        <f>IF(ISBLANK(H1824),"",IFERROR(VLOOKUP(B1824,'Np PL4 Stock'!$A:$D,4,FALSE),""))</f>
        <v/>
      </c>
      <c r="K1824" s="61" t="str">
        <f>IF(ISBLANK(H1824),"",SUMIF('Np PL4 Stock'!$A:$A,B1824,'Np PL4 Stock'!$N:$N))</f>
        <v/>
      </c>
      <c r="L1824" s="62" t="str">
        <f>IF(ISBLANK(H1824),"",VLOOKUP(LEFT(B1824,5),Unit!A:B,2,FALSE))</f>
        <v/>
      </c>
      <c r="M1824" s="63" t="str">
        <f>IF(ISBLANK(H1824),"",IFERROR(VLOOKUP(B1824,'Np PL4 Stock'!$A:$T,20,FALSE),""))</f>
        <v/>
      </c>
      <c r="N1824" s="63" t="str">
        <f>IF(ISBLANK(H1824),"",IFERROR(VLOOKUP(B1824,'Np PL4 Stock'!$A:$U,21,FALSE),""))</f>
        <v/>
      </c>
      <c r="O1824" s="62" t="str">
        <f t="shared" si="293"/>
        <v/>
      </c>
      <c r="P1824" s="62" t="str">
        <f t="shared" si="291"/>
        <v/>
      </c>
      <c r="Q1824" s="67" t="str">
        <f t="shared" si="294"/>
        <v/>
      </c>
      <c r="R1824" s="67" t="str">
        <f t="shared" si="292"/>
        <v/>
      </c>
      <c r="S1824" s="59"/>
      <c r="T1824" s="147"/>
      <c r="U1824" s="147"/>
      <c r="V1824" s="59"/>
      <c r="W1824" s="59"/>
      <c r="X1824" s="59"/>
      <c r="Y1824" s="59"/>
      <c r="Z1824" s="59"/>
      <c r="AA1824" s="59"/>
      <c r="AB1824" s="59"/>
      <c r="AC1824" s="59"/>
      <c r="AD1824" s="59"/>
      <c r="AE1824" s="59"/>
      <c r="AF1824" s="73"/>
      <c r="AG1824" s="73"/>
      <c r="AH1824" s="73"/>
      <c r="AI1824" s="73"/>
      <c r="AJ1824" s="73"/>
      <c r="AK1824" s="73"/>
      <c r="AL1824" s="77" t="str">
        <f>IF(ISBLANK(S1824),"",IF(AJ1824="Fail","Fail",IF(E1824="PL4",IF(AND(T1824&gt;STD_01122025!$D$3,U1824&lt;STD_01122025!$D$4,OR(AF1824="ND",AF1824&lt;STD_01122025!$D$7),AH1824="ND"),"Pass","Fail"),IF(E1824="PL12",IF(AND(S1824&lt;STD_01122025!$F$2,T1824&gt;STD_01122025!$F$3,U1824&lt;STD_01122025!$F$4,V1824&gt;STD_01122025!$F$5,X1824&gt;STD_01122025!$F$6,OR(AF1824="ND",AF1824&lt;STD_01122025!$F$7),AH1824="ND"),"Pass","Fail"),IF(E1824="SuperPL",IF(AND(T1824&gt;STD_01122025!$H$3,U1824&lt;STD_01122025!$H$4,V1824&gt;STD_01122025!$H$5,X1824&gt;STD_01122025!$H$6,OR(AF1824="ND",AF1824&lt;STD_01122025!$H$7),AH1824="ND"),"Pass","Fail"),IF(E1824="Flight",IF(AND(T1824&gt;STD_01122025!$J$3,U1824&lt;STD_01122025!$J$4,X1824&gt;STD_01122025!$J$6,OR(AF1824="ND",AF1824&lt;STD_01122025!$J$7),AH1824="ND"),"Pass","Fail"),""))))))</f>
        <v/>
      </c>
      <c r="AM1824" s="62" t="str">
        <f>IF(ISBLANK(B1824),"",IFERROR(IF(VLOOKUP(B1824,'Np PL4 Stock'!$A:$J,10,FALSE)="Np4",D1824-VLOOKUP(B1824,'Np PL4 Stock'!$A:$E,5,FALSE),D1824-VLOOKUP(B1824,'Np PL4 Stock'!$A:$E,5,FALSE)-1),""))</f>
        <v/>
      </c>
      <c r="AN1824" s="147"/>
      <c r="AO1824" s="147"/>
      <c r="AP1824" s="59"/>
      <c r="AQ1824" s="59"/>
      <c r="AR1824" s="59"/>
      <c r="AS1824" s="59"/>
      <c r="AT1824" s="73"/>
      <c r="AU1824" s="73"/>
      <c r="AV1824" s="73"/>
      <c r="AW1824" s="73"/>
      <c r="AX1824" s="84"/>
      <c r="AY1824" s="59"/>
      <c r="AZ1824" s="59"/>
      <c r="BA1824" s="59"/>
      <c r="BB1824" s="59"/>
      <c r="BC1824" s="59"/>
      <c r="BD1824" s="59"/>
      <c r="BE1824" s="84"/>
      <c r="BF1824" s="84"/>
      <c r="BG1824" s="84"/>
      <c r="BH1824" s="84"/>
      <c r="BI1824" s="85"/>
      <c r="BJ1824" s="86"/>
      <c r="BK1824" s="86"/>
      <c r="BL1824" s="86"/>
      <c r="BM1824" s="86"/>
      <c r="BN1824" s="86"/>
      <c r="BO1824" s="59"/>
      <c r="BP1824" s="69"/>
      <c r="BQ1824" s="92">
        <v>0</v>
      </c>
      <c r="BR1824" s="93">
        <v>0</v>
      </c>
      <c r="BS1824" s="94" t="str">
        <f t="shared" si="295"/>
        <v/>
      </c>
      <c r="BT1824" s="95">
        <v>0</v>
      </c>
      <c r="BU1824" s="101" t="str">
        <f t="shared" si="296"/>
        <v/>
      </c>
      <c r="BV1824" s="102" t="str">
        <f t="shared" si="297"/>
        <v>-</v>
      </c>
      <c r="BW1824" s="103"/>
      <c r="BX1824" s="104" t="str">
        <f t="shared" si="298"/>
        <v>-</v>
      </c>
      <c r="BY1824" s="105"/>
      <c r="BZ1824" s="103"/>
      <c r="CA1824" s="106"/>
      <c r="CB1824" s="107"/>
      <c r="CC1824" s="112"/>
      <c r="CD1824" s="106"/>
      <c r="CE1824" s="103"/>
      <c r="CF1824" s="113"/>
      <c r="CG1824" s="114"/>
    </row>
    <row r="1825" spans="1:85">
      <c r="A1825" s="53" t="str">
        <f t="shared" si="299"/>
        <v>--</v>
      </c>
      <c r="B1825" s="47" t="str">
        <f t="shared" si="300"/>
        <v>-</v>
      </c>
      <c r="C1825" s="153"/>
      <c r="D1825" s="49"/>
      <c r="E1825" s="50"/>
      <c r="F1825" s="51"/>
      <c r="G1825" s="59"/>
      <c r="H1825" s="51"/>
      <c r="I1825" s="59"/>
      <c r="J1825" s="60" t="str">
        <f>IF(ISBLANK(H1825),"",IFERROR(VLOOKUP(B1825,'Np PL4 Stock'!$A:$D,4,FALSE),""))</f>
        <v/>
      </c>
      <c r="K1825" s="61" t="str">
        <f>IF(ISBLANK(H1825),"",SUMIF('Np PL4 Stock'!$A:$A,B1825,'Np PL4 Stock'!$N:$N))</f>
        <v/>
      </c>
      <c r="L1825" s="62" t="str">
        <f>IF(ISBLANK(H1825),"",VLOOKUP(LEFT(B1825,5),Unit!A:B,2,FALSE))</f>
        <v/>
      </c>
      <c r="M1825" s="63" t="str">
        <f>IF(ISBLANK(H1825),"",IFERROR(VLOOKUP(B1825,'Np PL4 Stock'!$A:$T,20,FALSE),""))</f>
        <v/>
      </c>
      <c r="N1825" s="63" t="str">
        <f>IF(ISBLANK(H1825),"",IFERROR(VLOOKUP(B1825,'Np PL4 Stock'!$A:$U,21,FALSE),""))</f>
        <v/>
      </c>
      <c r="O1825" s="62" t="str">
        <f t="shared" si="293"/>
        <v/>
      </c>
      <c r="P1825" s="62" t="str">
        <f t="shared" si="291"/>
        <v/>
      </c>
      <c r="Q1825" s="67" t="str">
        <f t="shared" si="294"/>
        <v/>
      </c>
      <c r="R1825" s="67" t="str">
        <f t="shared" si="292"/>
        <v/>
      </c>
      <c r="S1825" s="59"/>
      <c r="T1825" s="147"/>
      <c r="U1825" s="147"/>
      <c r="V1825" s="59"/>
      <c r="W1825" s="59"/>
      <c r="X1825" s="59"/>
      <c r="Y1825" s="59"/>
      <c r="Z1825" s="59"/>
      <c r="AA1825" s="59"/>
      <c r="AB1825" s="59"/>
      <c r="AC1825" s="59"/>
      <c r="AD1825" s="59"/>
      <c r="AE1825" s="59"/>
      <c r="AF1825" s="73"/>
      <c r="AG1825" s="73"/>
      <c r="AH1825" s="73"/>
      <c r="AI1825" s="73"/>
      <c r="AJ1825" s="73"/>
      <c r="AK1825" s="73"/>
      <c r="AL1825" s="77" t="str">
        <f>IF(ISBLANK(S1825),"",IF(AJ1825="Fail","Fail",IF(E1825="PL4",IF(AND(T1825&gt;STD_01122025!$D$3,U1825&lt;STD_01122025!$D$4,OR(AF1825="ND",AF1825&lt;STD_01122025!$D$7),AH1825="ND"),"Pass","Fail"),IF(E1825="PL12",IF(AND(S1825&lt;STD_01122025!$F$2,T1825&gt;STD_01122025!$F$3,U1825&lt;STD_01122025!$F$4,V1825&gt;STD_01122025!$F$5,X1825&gt;STD_01122025!$F$6,OR(AF1825="ND",AF1825&lt;STD_01122025!$F$7),AH1825="ND"),"Pass","Fail"),IF(E1825="SuperPL",IF(AND(T1825&gt;STD_01122025!$H$3,U1825&lt;STD_01122025!$H$4,V1825&gt;STD_01122025!$H$5,X1825&gt;STD_01122025!$H$6,OR(AF1825="ND",AF1825&lt;STD_01122025!$H$7),AH1825="ND"),"Pass","Fail"),IF(E1825="Flight",IF(AND(T1825&gt;STD_01122025!$J$3,U1825&lt;STD_01122025!$J$4,X1825&gt;STD_01122025!$J$6,OR(AF1825="ND",AF1825&lt;STD_01122025!$J$7),AH1825="ND"),"Pass","Fail"),""))))))</f>
        <v/>
      </c>
      <c r="AM1825" s="62" t="str">
        <f>IF(ISBLANK(B1825),"",IFERROR(IF(VLOOKUP(B1825,'Np PL4 Stock'!$A:$J,10,FALSE)="Np4",D1825-VLOOKUP(B1825,'Np PL4 Stock'!$A:$E,5,FALSE),D1825-VLOOKUP(B1825,'Np PL4 Stock'!$A:$E,5,FALSE)-1),""))</f>
        <v/>
      </c>
      <c r="AN1825" s="147"/>
      <c r="AO1825" s="147"/>
      <c r="AP1825" s="59"/>
      <c r="AQ1825" s="59"/>
      <c r="AR1825" s="59"/>
      <c r="AS1825" s="59"/>
      <c r="AT1825" s="73"/>
      <c r="AU1825" s="73"/>
      <c r="AV1825" s="73"/>
      <c r="AW1825" s="73"/>
      <c r="AX1825" s="84"/>
      <c r="AY1825" s="59"/>
      <c r="AZ1825" s="59"/>
      <c r="BA1825" s="59"/>
      <c r="BB1825" s="59"/>
      <c r="BC1825" s="59"/>
      <c r="BD1825" s="59"/>
      <c r="BE1825" s="84"/>
      <c r="BF1825" s="84"/>
      <c r="BG1825" s="84"/>
      <c r="BH1825" s="84"/>
      <c r="BI1825" s="85"/>
      <c r="BJ1825" s="86"/>
      <c r="BK1825" s="86"/>
      <c r="BL1825" s="86"/>
      <c r="BM1825" s="86"/>
      <c r="BN1825" s="86"/>
      <c r="BO1825" s="59"/>
      <c r="BP1825" s="69"/>
      <c r="BQ1825" s="92">
        <v>0</v>
      </c>
      <c r="BR1825" s="93">
        <v>0</v>
      </c>
      <c r="BS1825" s="94" t="str">
        <f t="shared" si="295"/>
        <v/>
      </c>
      <c r="BT1825" s="95">
        <v>0</v>
      </c>
      <c r="BU1825" s="101" t="str">
        <f t="shared" si="296"/>
        <v/>
      </c>
      <c r="BV1825" s="102" t="str">
        <f t="shared" si="297"/>
        <v>-</v>
      </c>
      <c r="BW1825" s="103"/>
      <c r="BX1825" s="104" t="str">
        <f t="shared" si="298"/>
        <v>-</v>
      </c>
      <c r="BY1825" s="105"/>
      <c r="BZ1825" s="103"/>
      <c r="CA1825" s="106"/>
      <c r="CB1825" s="107"/>
      <c r="CC1825" s="112"/>
      <c r="CD1825" s="106"/>
      <c r="CE1825" s="103"/>
      <c r="CF1825" s="113"/>
      <c r="CG1825" s="114"/>
    </row>
    <row r="1826" spans="1:85">
      <c r="A1826" s="53" t="str">
        <f t="shared" si="299"/>
        <v>--</v>
      </c>
      <c r="B1826" s="47" t="str">
        <f t="shared" si="300"/>
        <v>-</v>
      </c>
      <c r="C1826" s="153"/>
      <c r="D1826" s="49"/>
      <c r="E1826" s="50"/>
      <c r="F1826" s="51"/>
      <c r="G1826" s="59"/>
      <c r="H1826" s="51"/>
      <c r="I1826" s="59"/>
      <c r="J1826" s="60" t="str">
        <f>IF(ISBLANK(H1826),"",IFERROR(VLOOKUP(B1826,'Np PL4 Stock'!$A:$D,4,FALSE),""))</f>
        <v/>
      </c>
      <c r="K1826" s="61" t="str">
        <f>IF(ISBLANK(H1826),"",SUMIF('Np PL4 Stock'!$A:$A,B1826,'Np PL4 Stock'!$N:$N))</f>
        <v/>
      </c>
      <c r="L1826" s="62" t="str">
        <f>IF(ISBLANK(H1826),"",VLOOKUP(LEFT(B1826,5),Unit!A:B,2,FALSE))</f>
        <v/>
      </c>
      <c r="M1826" s="63" t="str">
        <f>IF(ISBLANK(H1826),"",IFERROR(VLOOKUP(B1826,'Np PL4 Stock'!$A:$T,20,FALSE),""))</f>
        <v/>
      </c>
      <c r="N1826" s="63" t="str">
        <f>IF(ISBLANK(H1826),"",IFERROR(VLOOKUP(B1826,'Np PL4 Stock'!$A:$U,21,FALSE),""))</f>
        <v/>
      </c>
      <c r="O1826" s="62" t="str">
        <f t="shared" si="293"/>
        <v/>
      </c>
      <c r="P1826" s="62" t="str">
        <f t="shared" si="291"/>
        <v/>
      </c>
      <c r="Q1826" s="67" t="str">
        <f t="shared" si="294"/>
        <v/>
      </c>
      <c r="R1826" s="67" t="str">
        <f t="shared" si="292"/>
        <v/>
      </c>
      <c r="S1826" s="59"/>
      <c r="T1826" s="147"/>
      <c r="U1826" s="147"/>
      <c r="V1826" s="59"/>
      <c r="W1826" s="59"/>
      <c r="X1826" s="59"/>
      <c r="Y1826" s="59"/>
      <c r="Z1826" s="59"/>
      <c r="AA1826" s="59"/>
      <c r="AB1826" s="59"/>
      <c r="AC1826" s="59"/>
      <c r="AD1826" s="59"/>
      <c r="AE1826" s="59"/>
      <c r="AF1826" s="73"/>
      <c r="AG1826" s="73"/>
      <c r="AH1826" s="73"/>
      <c r="AI1826" s="73"/>
      <c r="AJ1826" s="73"/>
      <c r="AK1826" s="73"/>
      <c r="AL1826" s="77" t="str">
        <f>IF(ISBLANK(S1826),"",IF(AJ1826="Fail","Fail",IF(E1826="PL4",IF(AND(T1826&gt;STD_01122025!$D$3,U1826&lt;STD_01122025!$D$4,OR(AF1826="ND",AF1826&lt;STD_01122025!$D$7),AH1826="ND"),"Pass","Fail"),IF(E1826="PL12",IF(AND(S1826&lt;STD_01122025!$F$2,T1826&gt;STD_01122025!$F$3,U1826&lt;STD_01122025!$F$4,V1826&gt;STD_01122025!$F$5,X1826&gt;STD_01122025!$F$6,OR(AF1826="ND",AF1826&lt;STD_01122025!$F$7),AH1826="ND"),"Pass","Fail"),IF(E1826="SuperPL",IF(AND(T1826&gt;STD_01122025!$H$3,U1826&lt;STD_01122025!$H$4,V1826&gt;STD_01122025!$H$5,X1826&gt;STD_01122025!$H$6,OR(AF1826="ND",AF1826&lt;STD_01122025!$H$7),AH1826="ND"),"Pass","Fail"),IF(E1826="Flight",IF(AND(T1826&gt;STD_01122025!$J$3,U1826&lt;STD_01122025!$J$4,X1826&gt;STD_01122025!$J$6,OR(AF1826="ND",AF1826&lt;STD_01122025!$J$7),AH1826="ND"),"Pass","Fail"),""))))))</f>
        <v/>
      </c>
      <c r="AM1826" s="62" t="str">
        <f>IF(ISBLANK(B1826),"",IFERROR(IF(VLOOKUP(B1826,'Np PL4 Stock'!$A:$J,10,FALSE)="Np4",D1826-VLOOKUP(B1826,'Np PL4 Stock'!$A:$E,5,FALSE),D1826-VLOOKUP(B1826,'Np PL4 Stock'!$A:$E,5,FALSE)-1),""))</f>
        <v/>
      </c>
      <c r="AN1826" s="147"/>
      <c r="AO1826" s="147"/>
      <c r="AP1826" s="59"/>
      <c r="AQ1826" s="59"/>
      <c r="AR1826" s="59"/>
      <c r="AS1826" s="59"/>
      <c r="AT1826" s="73"/>
      <c r="AU1826" s="73"/>
      <c r="AV1826" s="73"/>
      <c r="AW1826" s="73"/>
      <c r="AX1826" s="84"/>
      <c r="AY1826" s="59"/>
      <c r="AZ1826" s="59"/>
      <c r="BA1826" s="59"/>
      <c r="BB1826" s="59"/>
      <c r="BC1826" s="59"/>
      <c r="BD1826" s="59"/>
      <c r="BE1826" s="84"/>
      <c r="BF1826" s="84"/>
      <c r="BG1826" s="84"/>
      <c r="BH1826" s="84"/>
      <c r="BI1826" s="85"/>
      <c r="BJ1826" s="86"/>
      <c r="BK1826" s="86"/>
      <c r="BL1826" s="86"/>
      <c r="BM1826" s="86"/>
      <c r="BN1826" s="86"/>
      <c r="BO1826" s="59"/>
      <c r="BP1826" s="69"/>
      <c r="BQ1826" s="92">
        <v>0</v>
      </c>
      <c r="BR1826" s="93">
        <v>0</v>
      </c>
      <c r="BS1826" s="94" t="str">
        <f t="shared" si="295"/>
        <v/>
      </c>
      <c r="BT1826" s="95">
        <v>0</v>
      </c>
      <c r="BU1826" s="101" t="str">
        <f t="shared" si="296"/>
        <v/>
      </c>
      <c r="BV1826" s="102" t="str">
        <f t="shared" si="297"/>
        <v>-</v>
      </c>
      <c r="BW1826" s="103"/>
      <c r="BX1826" s="104" t="str">
        <f t="shared" si="298"/>
        <v>-</v>
      </c>
      <c r="BY1826" s="105"/>
      <c r="BZ1826" s="103"/>
      <c r="CA1826" s="106"/>
      <c r="CB1826" s="107"/>
      <c r="CC1826" s="112"/>
      <c r="CD1826" s="106"/>
      <c r="CE1826" s="103"/>
      <c r="CF1826" s="113"/>
      <c r="CG1826" s="114"/>
    </row>
    <row r="1827" spans="1:85">
      <c r="A1827" s="53" t="str">
        <f t="shared" si="299"/>
        <v>--</v>
      </c>
      <c r="B1827" s="47" t="str">
        <f t="shared" si="300"/>
        <v>-</v>
      </c>
      <c r="C1827" s="153"/>
      <c r="D1827" s="49"/>
      <c r="E1827" s="50"/>
      <c r="F1827" s="51"/>
      <c r="G1827" s="59"/>
      <c r="H1827" s="51"/>
      <c r="I1827" s="59"/>
      <c r="J1827" s="60" t="str">
        <f>IF(ISBLANK(H1827),"",IFERROR(VLOOKUP(B1827,'Np PL4 Stock'!$A:$D,4,FALSE),""))</f>
        <v/>
      </c>
      <c r="K1827" s="61" t="str">
        <f>IF(ISBLANK(H1827),"",SUMIF('Np PL4 Stock'!$A:$A,B1827,'Np PL4 Stock'!$N:$N))</f>
        <v/>
      </c>
      <c r="L1827" s="62" t="str">
        <f>IF(ISBLANK(H1827),"",VLOOKUP(LEFT(B1827,5),Unit!A:B,2,FALSE))</f>
        <v/>
      </c>
      <c r="M1827" s="63" t="str">
        <f>IF(ISBLANK(H1827),"",IFERROR(VLOOKUP(B1827,'Np PL4 Stock'!$A:$T,20,FALSE),""))</f>
        <v/>
      </c>
      <c r="N1827" s="63" t="str">
        <f>IF(ISBLANK(H1827),"",IFERROR(VLOOKUP(B1827,'Np PL4 Stock'!$A:$U,21,FALSE),""))</f>
        <v/>
      </c>
      <c r="O1827" s="62" t="str">
        <f t="shared" si="293"/>
        <v/>
      </c>
      <c r="P1827" s="62" t="str">
        <f t="shared" si="291"/>
        <v/>
      </c>
      <c r="Q1827" s="67" t="str">
        <f t="shared" si="294"/>
        <v/>
      </c>
      <c r="R1827" s="67" t="str">
        <f t="shared" si="292"/>
        <v/>
      </c>
      <c r="S1827" s="59"/>
      <c r="T1827" s="147"/>
      <c r="U1827" s="147"/>
      <c r="V1827" s="59"/>
      <c r="W1827" s="59"/>
      <c r="X1827" s="59"/>
      <c r="Y1827" s="59"/>
      <c r="Z1827" s="59"/>
      <c r="AA1827" s="59"/>
      <c r="AB1827" s="59"/>
      <c r="AC1827" s="59"/>
      <c r="AD1827" s="59"/>
      <c r="AE1827" s="59"/>
      <c r="AF1827" s="73"/>
      <c r="AG1827" s="73"/>
      <c r="AH1827" s="73"/>
      <c r="AI1827" s="73"/>
      <c r="AJ1827" s="73"/>
      <c r="AK1827" s="73"/>
      <c r="AL1827" s="77" t="str">
        <f>IF(ISBLANK(S1827),"",IF(AJ1827="Fail","Fail",IF(E1827="PL4",IF(AND(T1827&gt;STD_01122025!$D$3,U1827&lt;STD_01122025!$D$4,OR(AF1827="ND",AF1827&lt;STD_01122025!$D$7),AH1827="ND"),"Pass","Fail"),IF(E1827="PL12",IF(AND(S1827&lt;STD_01122025!$F$2,T1827&gt;STD_01122025!$F$3,U1827&lt;STD_01122025!$F$4,V1827&gt;STD_01122025!$F$5,X1827&gt;STD_01122025!$F$6,OR(AF1827="ND",AF1827&lt;STD_01122025!$F$7),AH1827="ND"),"Pass","Fail"),IF(E1827="SuperPL",IF(AND(T1827&gt;STD_01122025!$H$3,U1827&lt;STD_01122025!$H$4,V1827&gt;STD_01122025!$H$5,X1827&gt;STD_01122025!$H$6,OR(AF1827="ND",AF1827&lt;STD_01122025!$H$7),AH1827="ND"),"Pass","Fail"),IF(E1827="Flight",IF(AND(T1827&gt;STD_01122025!$J$3,U1827&lt;STD_01122025!$J$4,X1827&gt;STD_01122025!$J$6,OR(AF1827="ND",AF1827&lt;STD_01122025!$J$7),AH1827="ND"),"Pass","Fail"),""))))))</f>
        <v/>
      </c>
      <c r="AM1827" s="62" t="str">
        <f>IF(ISBLANK(B1827),"",IFERROR(IF(VLOOKUP(B1827,'Np PL4 Stock'!$A:$J,10,FALSE)="Np4",D1827-VLOOKUP(B1827,'Np PL4 Stock'!$A:$E,5,FALSE),D1827-VLOOKUP(B1827,'Np PL4 Stock'!$A:$E,5,FALSE)-1),""))</f>
        <v/>
      </c>
      <c r="AN1827" s="147"/>
      <c r="AO1827" s="147"/>
      <c r="AP1827" s="59"/>
      <c r="AQ1827" s="59"/>
      <c r="AR1827" s="59"/>
      <c r="AS1827" s="59"/>
      <c r="AT1827" s="73"/>
      <c r="AU1827" s="73"/>
      <c r="AV1827" s="73"/>
      <c r="AW1827" s="73"/>
      <c r="AX1827" s="84"/>
      <c r="AY1827" s="59"/>
      <c r="AZ1827" s="59"/>
      <c r="BA1827" s="59"/>
      <c r="BB1827" s="59"/>
      <c r="BC1827" s="59"/>
      <c r="BD1827" s="59"/>
      <c r="BE1827" s="84"/>
      <c r="BF1827" s="84"/>
      <c r="BG1827" s="84"/>
      <c r="BH1827" s="84"/>
      <c r="BI1827" s="85"/>
      <c r="BJ1827" s="86"/>
      <c r="BK1827" s="86"/>
      <c r="BL1827" s="86"/>
      <c r="BM1827" s="86"/>
      <c r="BN1827" s="86"/>
      <c r="BO1827" s="59"/>
      <c r="BP1827" s="69"/>
      <c r="BQ1827" s="92">
        <v>0</v>
      </c>
      <c r="BR1827" s="93">
        <v>0</v>
      </c>
      <c r="BS1827" s="94" t="str">
        <f t="shared" si="295"/>
        <v/>
      </c>
      <c r="BT1827" s="95">
        <v>0</v>
      </c>
      <c r="BU1827" s="101" t="str">
        <f t="shared" si="296"/>
        <v/>
      </c>
      <c r="BV1827" s="102" t="str">
        <f t="shared" si="297"/>
        <v>-</v>
      </c>
      <c r="BW1827" s="103"/>
      <c r="BX1827" s="104" t="str">
        <f t="shared" si="298"/>
        <v>-</v>
      </c>
      <c r="BY1827" s="105"/>
      <c r="BZ1827" s="103"/>
      <c r="CA1827" s="106"/>
      <c r="CB1827" s="107"/>
      <c r="CC1827" s="112"/>
      <c r="CD1827" s="106"/>
      <c r="CE1827" s="103"/>
      <c r="CF1827" s="113"/>
      <c r="CG1827" s="114"/>
    </row>
    <row r="1828" spans="1:85">
      <c r="A1828" s="53" t="str">
        <f t="shared" si="299"/>
        <v>--</v>
      </c>
      <c r="B1828" s="47" t="str">
        <f t="shared" si="300"/>
        <v>-</v>
      </c>
      <c r="C1828" s="153"/>
      <c r="D1828" s="49"/>
      <c r="E1828" s="50"/>
      <c r="F1828" s="51"/>
      <c r="G1828" s="59"/>
      <c r="H1828" s="51"/>
      <c r="I1828" s="59"/>
      <c r="J1828" s="60" t="str">
        <f>IF(ISBLANK(H1828),"",IFERROR(VLOOKUP(B1828,'Np PL4 Stock'!$A:$D,4,FALSE),""))</f>
        <v/>
      </c>
      <c r="K1828" s="61" t="str">
        <f>IF(ISBLANK(H1828),"",SUMIF('Np PL4 Stock'!$A:$A,B1828,'Np PL4 Stock'!$N:$N))</f>
        <v/>
      </c>
      <c r="L1828" s="62" t="str">
        <f>IF(ISBLANK(H1828),"",VLOOKUP(LEFT(B1828,5),Unit!A:B,2,FALSE))</f>
        <v/>
      </c>
      <c r="M1828" s="63" t="str">
        <f>IF(ISBLANK(H1828),"",IFERROR(VLOOKUP(B1828,'Np PL4 Stock'!$A:$T,20,FALSE),""))</f>
        <v/>
      </c>
      <c r="N1828" s="63" t="str">
        <f>IF(ISBLANK(H1828),"",IFERROR(VLOOKUP(B1828,'Np PL4 Stock'!$A:$U,21,FALSE),""))</f>
        <v/>
      </c>
      <c r="O1828" s="62" t="str">
        <f t="shared" si="293"/>
        <v/>
      </c>
      <c r="P1828" s="62" t="str">
        <f t="shared" si="291"/>
        <v/>
      </c>
      <c r="Q1828" s="67" t="str">
        <f t="shared" si="294"/>
        <v/>
      </c>
      <c r="R1828" s="67" t="str">
        <f t="shared" si="292"/>
        <v/>
      </c>
      <c r="S1828" s="59"/>
      <c r="T1828" s="147"/>
      <c r="U1828" s="147"/>
      <c r="V1828" s="59"/>
      <c r="W1828" s="59"/>
      <c r="X1828" s="59"/>
      <c r="Y1828" s="59"/>
      <c r="Z1828" s="59"/>
      <c r="AA1828" s="59"/>
      <c r="AB1828" s="59"/>
      <c r="AC1828" s="59"/>
      <c r="AD1828" s="59"/>
      <c r="AE1828" s="59"/>
      <c r="AF1828" s="73"/>
      <c r="AG1828" s="73"/>
      <c r="AH1828" s="73"/>
      <c r="AI1828" s="73"/>
      <c r="AJ1828" s="73"/>
      <c r="AK1828" s="73"/>
      <c r="AL1828" s="77" t="str">
        <f>IF(ISBLANK(S1828),"",IF(AJ1828="Fail","Fail",IF(E1828="PL4",IF(AND(T1828&gt;STD_01122025!$D$3,U1828&lt;STD_01122025!$D$4,OR(AF1828="ND",AF1828&lt;STD_01122025!$D$7),AH1828="ND"),"Pass","Fail"),IF(E1828="PL12",IF(AND(S1828&lt;STD_01122025!$F$2,T1828&gt;STD_01122025!$F$3,U1828&lt;STD_01122025!$F$4,V1828&gt;STD_01122025!$F$5,X1828&gt;STD_01122025!$F$6,OR(AF1828="ND",AF1828&lt;STD_01122025!$F$7),AH1828="ND"),"Pass","Fail"),IF(E1828="SuperPL",IF(AND(T1828&gt;STD_01122025!$H$3,U1828&lt;STD_01122025!$H$4,V1828&gt;STD_01122025!$H$5,X1828&gt;STD_01122025!$H$6,OR(AF1828="ND",AF1828&lt;STD_01122025!$H$7),AH1828="ND"),"Pass","Fail"),IF(E1828="Flight",IF(AND(T1828&gt;STD_01122025!$J$3,U1828&lt;STD_01122025!$J$4,X1828&gt;STD_01122025!$J$6,OR(AF1828="ND",AF1828&lt;STD_01122025!$J$7),AH1828="ND"),"Pass","Fail"),""))))))</f>
        <v/>
      </c>
      <c r="AM1828" s="62" t="str">
        <f>IF(ISBLANK(B1828),"",IFERROR(IF(VLOOKUP(B1828,'Np PL4 Stock'!$A:$J,10,FALSE)="Np4",D1828-VLOOKUP(B1828,'Np PL4 Stock'!$A:$E,5,FALSE),D1828-VLOOKUP(B1828,'Np PL4 Stock'!$A:$E,5,FALSE)-1),""))</f>
        <v/>
      </c>
      <c r="AN1828" s="147"/>
      <c r="AO1828" s="147"/>
      <c r="AP1828" s="59"/>
      <c r="AQ1828" s="59"/>
      <c r="AR1828" s="59"/>
      <c r="AS1828" s="59"/>
      <c r="AT1828" s="73"/>
      <c r="AU1828" s="73"/>
      <c r="AV1828" s="73"/>
      <c r="AW1828" s="73"/>
      <c r="AX1828" s="84"/>
      <c r="AY1828" s="59"/>
      <c r="AZ1828" s="59"/>
      <c r="BA1828" s="59"/>
      <c r="BB1828" s="59"/>
      <c r="BC1828" s="59"/>
      <c r="BD1828" s="59"/>
      <c r="BE1828" s="84"/>
      <c r="BF1828" s="84"/>
      <c r="BG1828" s="84"/>
      <c r="BH1828" s="84"/>
      <c r="BI1828" s="85"/>
      <c r="BJ1828" s="86"/>
      <c r="BK1828" s="86"/>
      <c r="BL1828" s="86"/>
      <c r="BM1828" s="86"/>
      <c r="BN1828" s="86"/>
      <c r="BO1828" s="59"/>
      <c r="BP1828" s="69"/>
      <c r="BQ1828" s="92">
        <v>0</v>
      </c>
      <c r="BR1828" s="93">
        <v>0</v>
      </c>
      <c r="BS1828" s="94" t="str">
        <f t="shared" si="295"/>
        <v/>
      </c>
      <c r="BT1828" s="95">
        <v>0</v>
      </c>
      <c r="BU1828" s="101" t="str">
        <f t="shared" si="296"/>
        <v/>
      </c>
      <c r="BV1828" s="102" t="str">
        <f t="shared" si="297"/>
        <v>-</v>
      </c>
      <c r="BW1828" s="103"/>
      <c r="BX1828" s="104" t="str">
        <f t="shared" si="298"/>
        <v>-</v>
      </c>
      <c r="BY1828" s="105"/>
      <c r="BZ1828" s="103"/>
      <c r="CA1828" s="106"/>
      <c r="CB1828" s="107"/>
      <c r="CC1828" s="112"/>
      <c r="CD1828" s="106"/>
      <c r="CE1828" s="103"/>
      <c r="CF1828" s="113"/>
      <c r="CG1828" s="114"/>
    </row>
    <row r="1829" spans="1:85">
      <c r="A1829" s="53" t="str">
        <f t="shared" si="299"/>
        <v>--</v>
      </c>
      <c r="B1829" s="47" t="str">
        <f t="shared" si="300"/>
        <v>-</v>
      </c>
      <c r="C1829" s="153"/>
      <c r="D1829" s="49"/>
      <c r="E1829" s="50"/>
      <c r="F1829" s="51"/>
      <c r="G1829" s="59"/>
      <c r="H1829" s="51"/>
      <c r="I1829" s="59"/>
      <c r="J1829" s="60" t="str">
        <f>IF(ISBLANK(H1829),"",IFERROR(VLOOKUP(B1829,'Np PL4 Stock'!$A:$D,4,FALSE),""))</f>
        <v/>
      </c>
      <c r="K1829" s="61" t="str">
        <f>IF(ISBLANK(H1829),"",SUMIF('Np PL4 Stock'!$A:$A,B1829,'Np PL4 Stock'!$N:$N))</f>
        <v/>
      </c>
      <c r="L1829" s="62" t="str">
        <f>IF(ISBLANK(H1829),"",VLOOKUP(LEFT(B1829,5),Unit!A:B,2,FALSE))</f>
        <v/>
      </c>
      <c r="M1829" s="63" t="str">
        <f>IF(ISBLANK(H1829),"",IFERROR(VLOOKUP(B1829,'Np PL4 Stock'!$A:$T,20,FALSE),""))</f>
        <v/>
      </c>
      <c r="N1829" s="63" t="str">
        <f>IF(ISBLANK(H1829),"",IFERROR(VLOOKUP(B1829,'Np PL4 Stock'!$A:$U,21,FALSE),""))</f>
        <v/>
      </c>
      <c r="O1829" s="62" t="str">
        <f t="shared" si="293"/>
        <v/>
      </c>
      <c r="P1829" s="62" t="str">
        <f t="shared" si="291"/>
        <v/>
      </c>
      <c r="Q1829" s="67" t="str">
        <f t="shared" si="294"/>
        <v/>
      </c>
      <c r="R1829" s="67" t="str">
        <f t="shared" si="292"/>
        <v/>
      </c>
      <c r="S1829" s="59"/>
      <c r="T1829" s="147"/>
      <c r="U1829" s="147"/>
      <c r="V1829" s="59"/>
      <c r="W1829" s="59"/>
      <c r="X1829" s="59"/>
      <c r="Y1829" s="59"/>
      <c r="Z1829" s="59"/>
      <c r="AA1829" s="59"/>
      <c r="AB1829" s="59"/>
      <c r="AC1829" s="59"/>
      <c r="AD1829" s="59"/>
      <c r="AE1829" s="59"/>
      <c r="AF1829" s="73"/>
      <c r="AG1829" s="73"/>
      <c r="AH1829" s="73"/>
      <c r="AI1829" s="73"/>
      <c r="AJ1829" s="73"/>
      <c r="AK1829" s="73"/>
      <c r="AL1829" s="77" t="str">
        <f>IF(ISBLANK(S1829),"",IF(AJ1829="Fail","Fail",IF(E1829="PL4",IF(AND(T1829&gt;STD_01122025!$D$3,U1829&lt;STD_01122025!$D$4,OR(AF1829="ND",AF1829&lt;STD_01122025!$D$7),AH1829="ND"),"Pass","Fail"),IF(E1829="PL12",IF(AND(S1829&lt;STD_01122025!$F$2,T1829&gt;STD_01122025!$F$3,U1829&lt;STD_01122025!$F$4,V1829&gt;STD_01122025!$F$5,X1829&gt;STD_01122025!$F$6,OR(AF1829="ND",AF1829&lt;STD_01122025!$F$7),AH1829="ND"),"Pass","Fail"),IF(E1829="SuperPL",IF(AND(T1829&gt;STD_01122025!$H$3,U1829&lt;STD_01122025!$H$4,V1829&gt;STD_01122025!$H$5,X1829&gt;STD_01122025!$H$6,OR(AF1829="ND",AF1829&lt;STD_01122025!$H$7),AH1829="ND"),"Pass","Fail"),IF(E1829="Flight",IF(AND(T1829&gt;STD_01122025!$J$3,U1829&lt;STD_01122025!$J$4,X1829&gt;STD_01122025!$J$6,OR(AF1829="ND",AF1829&lt;STD_01122025!$J$7),AH1829="ND"),"Pass","Fail"),""))))))</f>
        <v/>
      </c>
      <c r="AM1829" s="62" t="str">
        <f>IF(ISBLANK(B1829),"",IFERROR(IF(VLOOKUP(B1829,'Np PL4 Stock'!$A:$J,10,FALSE)="Np4",D1829-VLOOKUP(B1829,'Np PL4 Stock'!$A:$E,5,FALSE),D1829-VLOOKUP(B1829,'Np PL4 Stock'!$A:$E,5,FALSE)-1),""))</f>
        <v/>
      </c>
      <c r="AN1829" s="147"/>
      <c r="AO1829" s="147"/>
      <c r="AP1829" s="59"/>
      <c r="AQ1829" s="59"/>
      <c r="AR1829" s="59"/>
      <c r="AS1829" s="59"/>
      <c r="AT1829" s="73"/>
      <c r="AU1829" s="73"/>
      <c r="AV1829" s="73"/>
      <c r="AW1829" s="73"/>
      <c r="AX1829" s="84"/>
      <c r="AY1829" s="59"/>
      <c r="AZ1829" s="59"/>
      <c r="BA1829" s="59"/>
      <c r="BB1829" s="59"/>
      <c r="BC1829" s="59"/>
      <c r="BD1829" s="59"/>
      <c r="BE1829" s="84"/>
      <c r="BF1829" s="84"/>
      <c r="BG1829" s="84"/>
      <c r="BH1829" s="84"/>
      <c r="BI1829" s="85"/>
      <c r="BJ1829" s="86"/>
      <c r="BK1829" s="86"/>
      <c r="BL1829" s="86"/>
      <c r="BM1829" s="86"/>
      <c r="BN1829" s="86"/>
      <c r="BO1829" s="59"/>
      <c r="BP1829" s="69"/>
      <c r="BQ1829" s="92">
        <v>0</v>
      </c>
      <c r="BR1829" s="93">
        <v>0</v>
      </c>
      <c r="BS1829" s="94" t="str">
        <f t="shared" si="295"/>
        <v/>
      </c>
      <c r="BT1829" s="95">
        <v>0</v>
      </c>
      <c r="BU1829" s="101" t="str">
        <f t="shared" si="296"/>
        <v/>
      </c>
      <c r="BV1829" s="102" t="str">
        <f t="shared" si="297"/>
        <v>-</v>
      </c>
      <c r="BW1829" s="103"/>
      <c r="BX1829" s="104" t="str">
        <f t="shared" si="298"/>
        <v>-</v>
      </c>
      <c r="BY1829" s="105"/>
      <c r="BZ1829" s="103"/>
      <c r="CA1829" s="106"/>
      <c r="CB1829" s="107"/>
      <c r="CC1829" s="112"/>
      <c r="CD1829" s="106"/>
      <c r="CE1829" s="103"/>
      <c r="CF1829" s="113"/>
      <c r="CG1829" s="114"/>
    </row>
    <row r="1830" spans="1:85">
      <c r="A1830" s="53" t="str">
        <f t="shared" si="299"/>
        <v>--</v>
      </c>
      <c r="B1830" s="47" t="str">
        <f t="shared" si="300"/>
        <v>-</v>
      </c>
      <c r="C1830" s="153"/>
      <c r="D1830" s="49"/>
      <c r="E1830" s="50"/>
      <c r="F1830" s="51"/>
      <c r="G1830" s="59"/>
      <c r="H1830" s="51"/>
      <c r="I1830" s="59"/>
      <c r="J1830" s="60" t="str">
        <f>IF(ISBLANK(H1830),"",IFERROR(VLOOKUP(B1830,'Np PL4 Stock'!$A:$D,4,FALSE),""))</f>
        <v/>
      </c>
      <c r="K1830" s="61" t="str">
        <f>IF(ISBLANK(H1830),"",SUMIF('Np PL4 Stock'!$A:$A,B1830,'Np PL4 Stock'!$N:$N))</f>
        <v/>
      </c>
      <c r="L1830" s="62" t="str">
        <f>IF(ISBLANK(H1830),"",VLOOKUP(LEFT(B1830,5),Unit!A:B,2,FALSE))</f>
        <v/>
      </c>
      <c r="M1830" s="63" t="str">
        <f>IF(ISBLANK(H1830),"",IFERROR(VLOOKUP(B1830,'Np PL4 Stock'!$A:$T,20,FALSE),""))</f>
        <v/>
      </c>
      <c r="N1830" s="63" t="str">
        <f>IF(ISBLANK(H1830),"",IFERROR(VLOOKUP(B1830,'Np PL4 Stock'!$A:$U,21,FALSE),""))</f>
        <v/>
      </c>
      <c r="O1830" s="62" t="str">
        <f t="shared" si="293"/>
        <v/>
      </c>
      <c r="P1830" s="62" t="str">
        <f t="shared" si="291"/>
        <v/>
      </c>
      <c r="Q1830" s="67" t="str">
        <f t="shared" si="294"/>
        <v/>
      </c>
      <c r="R1830" s="67" t="str">
        <f t="shared" si="292"/>
        <v/>
      </c>
      <c r="S1830" s="59"/>
      <c r="T1830" s="147"/>
      <c r="U1830" s="147"/>
      <c r="V1830" s="59"/>
      <c r="W1830" s="59"/>
      <c r="X1830" s="59"/>
      <c r="Y1830" s="59"/>
      <c r="Z1830" s="59"/>
      <c r="AA1830" s="59"/>
      <c r="AB1830" s="59"/>
      <c r="AC1830" s="59"/>
      <c r="AD1830" s="59"/>
      <c r="AE1830" s="59"/>
      <c r="AF1830" s="73"/>
      <c r="AG1830" s="73"/>
      <c r="AH1830" s="73"/>
      <c r="AI1830" s="73"/>
      <c r="AJ1830" s="73"/>
      <c r="AK1830" s="73"/>
      <c r="AL1830" s="77" t="str">
        <f>IF(ISBLANK(S1830),"",IF(AJ1830="Fail","Fail",IF(E1830="PL4",IF(AND(T1830&gt;STD_01122025!$D$3,U1830&lt;STD_01122025!$D$4,OR(AF1830="ND",AF1830&lt;STD_01122025!$D$7),AH1830="ND"),"Pass","Fail"),IF(E1830="PL12",IF(AND(S1830&lt;STD_01122025!$F$2,T1830&gt;STD_01122025!$F$3,U1830&lt;STD_01122025!$F$4,V1830&gt;STD_01122025!$F$5,X1830&gt;STD_01122025!$F$6,OR(AF1830="ND",AF1830&lt;STD_01122025!$F$7),AH1830="ND"),"Pass","Fail"),IF(E1830="SuperPL",IF(AND(T1830&gt;STD_01122025!$H$3,U1830&lt;STD_01122025!$H$4,V1830&gt;STD_01122025!$H$5,X1830&gt;STD_01122025!$H$6,OR(AF1830="ND",AF1830&lt;STD_01122025!$H$7),AH1830="ND"),"Pass","Fail"),IF(E1830="Flight",IF(AND(T1830&gt;STD_01122025!$J$3,U1830&lt;STD_01122025!$J$4,X1830&gt;STD_01122025!$J$6,OR(AF1830="ND",AF1830&lt;STD_01122025!$J$7),AH1830="ND"),"Pass","Fail"),""))))))</f>
        <v/>
      </c>
      <c r="AM1830" s="62" t="str">
        <f>IF(ISBLANK(B1830),"",IFERROR(IF(VLOOKUP(B1830,'Np PL4 Stock'!$A:$J,10,FALSE)="Np4",D1830-VLOOKUP(B1830,'Np PL4 Stock'!$A:$E,5,FALSE),D1830-VLOOKUP(B1830,'Np PL4 Stock'!$A:$E,5,FALSE)-1),""))</f>
        <v/>
      </c>
      <c r="AN1830" s="147"/>
      <c r="AO1830" s="147"/>
      <c r="AP1830" s="59"/>
      <c r="AQ1830" s="59"/>
      <c r="AR1830" s="59"/>
      <c r="AS1830" s="59"/>
      <c r="AT1830" s="73"/>
      <c r="AU1830" s="73"/>
      <c r="AV1830" s="73"/>
      <c r="AW1830" s="73"/>
      <c r="AX1830" s="84"/>
      <c r="AY1830" s="59"/>
      <c r="AZ1830" s="59"/>
      <c r="BA1830" s="59"/>
      <c r="BB1830" s="59"/>
      <c r="BC1830" s="59"/>
      <c r="BD1830" s="59"/>
      <c r="BE1830" s="84"/>
      <c r="BF1830" s="84"/>
      <c r="BG1830" s="84"/>
      <c r="BH1830" s="84"/>
      <c r="BI1830" s="85"/>
      <c r="BJ1830" s="86"/>
      <c r="BK1830" s="86"/>
      <c r="BL1830" s="86"/>
      <c r="BM1830" s="86"/>
      <c r="BN1830" s="86"/>
      <c r="BO1830" s="59"/>
      <c r="BP1830" s="69"/>
      <c r="BQ1830" s="92">
        <v>0</v>
      </c>
      <c r="BR1830" s="93">
        <v>0</v>
      </c>
      <c r="BS1830" s="94" t="str">
        <f t="shared" si="295"/>
        <v/>
      </c>
      <c r="BT1830" s="95">
        <v>0</v>
      </c>
      <c r="BU1830" s="101" t="str">
        <f t="shared" si="296"/>
        <v/>
      </c>
      <c r="BV1830" s="102" t="str">
        <f t="shared" si="297"/>
        <v>-</v>
      </c>
      <c r="BW1830" s="103"/>
      <c r="BX1830" s="104" t="str">
        <f t="shared" si="298"/>
        <v>-</v>
      </c>
      <c r="BY1830" s="105"/>
      <c r="BZ1830" s="103"/>
      <c r="CA1830" s="106"/>
      <c r="CB1830" s="107"/>
      <c r="CC1830" s="112"/>
      <c r="CD1830" s="106"/>
      <c r="CE1830" s="103"/>
      <c r="CF1830" s="113"/>
      <c r="CG1830" s="114"/>
    </row>
    <row r="1831" spans="1:85">
      <c r="A1831" s="53" t="str">
        <f t="shared" si="299"/>
        <v>--</v>
      </c>
      <c r="B1831" s="47" t="str">
        <f t="shared" si="300"/>
        <v>-</v>
      </c>
      <c r="C1831" s="153"/>
      <c r="D1831" s="49"/>
      <c r="E1831" s="50"/>
      <c r="F1831" s="51"/>
      <c r="G1831" s="59"/>
      <c r="H1831" s="51"/>
      <c r="I1831" s="59"/>
      <c r="J1831" s="60" t="str">
        <f>IF(ISBLANK(H1831),"",IFERROR(VLOOKUP(B1831,'Np PL4 Stock'!$A:$D,4,FALSE),""))</f>
        <v/>
      </c>
      <c r="K1831" s="61" t="str">
        <f>IF(ISBLANK(H1831),"",SUMIF('Np PL4 Stock'!$A:$A,B1831,'Np PL4 Stock'!$N:$N))</f>
        <v/>
      </c>
      <c r="L1831" s="62" t="str">
        <f>IF(ISBLANK(H1831),"",VLOOKUP(LEFT(B1831,5),Unit!A:B,2,FALSE))</f>
        <v/>
      </c>
      <c r="M1831" s="63" t="str">
        <f>IF(ISBLANK(H1831),"",IFERROR(VLOOKUP(B1831,'Np PL4 Stock'!$A:$T,20,FALSE),""))</f>
        <v/>
      </c>
      <c r="N1831" s="63" t="str">
        <f>IF(ISBLANK(H1831),"",IFERROR(VLOOKUP(B1831,'Np PL4 Stock'!$A:$U,21,FALSE),""))</f>
        <v/>
      </c>
      <c r="O1831" s="62" t="str">
        <f t="shared" si="293"/>
        <v/>
      </c>
      <c r="P1831" s="62" t="str">
        <f t="shared" si="291"/>
        <v/>
      </c>
      <c r="Q1831" s="67" t="str">
        <f t="shared" si="294"/>
        <v/>
      </c>
      <c r="R1831" s="67" t="str">
        <f t="shared" si="292"/>
        <v/>
      </c>
      <c r="S1831" s="59"/>
      <c r="T1831" s="147"/>
      <c r="U1831" s="147"/>
      <c r="V1831" s="59"/>
      <c r="W1831" s="59"/>
      <c r="X1831" s="59"/>
      <c r="Y1831" s="59"/>
      <c r="Z1831" s="59"/>
      <c r="AA1831" s="59"/>
      <c r="AB1831" s="59"/>
      <c r="AC1831" s="59"/>
      <c r="AD1831" s="59"/>
      <c r="AE1831" s="59"/>
      <c r="AF1831" s="73"/>
      <c r="AG1831" s="73"/>
      <c r="AH1831" s="73"/>
      <c r="AI1831" s="73"/>
      <c r="AJ1831" s="73"/>
      <c r="AK1831" s="73"/>
      <c r="AL1831" s="77" t="str">
        <f>IF(ISBLANK(S1831),"",IF(AJ1831="Fail","Fail",IF(E1831="PL4",IF(AND(T1831&gt;STD_01122025!$D$3,U1831&lt;STD_01122025!$D$4,OR(AF1831="ND",AF1831&lt;STD_01122025!$D$7),AH1831="ND"),"Pass","Fail"),IF(E1831="PL12",IF(AND(S1831&lt;STD_01122025!$F$2,T1831&gt;STD_01122025!$F$3,U1831&lt;STD_01122025!$F$4,V1831&gt;STD_01122025!$F$5,X1831&gt;STD_01122025!$F$6,OR(AF1831="ND",AF1831&lt;STD_01122025!$F$7),AH1831="ND"),"Pass","Fail"),IF(E1831="SuperPL",IF(AND(T1831&gt;STD_01122025!$H$3,U1831&lt;STD_01122025!$H$4,V1831&gt;STD_01122025!$H$5,X1831&gt;STD_01122025!$H$6,OR(AF1831="ND",AF1831&lt;STD_01122025!$H$7),AH1831="ND"),"Pass","Fail"),IF(E1831="Flight",IF(AND(T1831&gt;STD_01122025!$J$3,U1831&lt;STD_01122025!$J$4,X1831&gt;STD_01122025!$J$6,OR(AF1831="ND",AF1831&lt;STD_01122025!$J$7),AH1831="ND"),"Pass","Fail"),""))))))</f>
        <v/>
      </c>
      <c r="AM1831" s="62" t="str">
        <f>IF(ISBLANK(B1831),"",IFERROR(IF(VLOOKUP(B1831,'Np PL4 Stock'!$A:$J,10,FALSE)="Np4",D1831-VLOOKUP(B1831,'Np PL4 Stock'!$A:$E,5,FALSE),D1831-VLOOKUP(B1831,'Np PL4 Stock'!$A:$E,5,FALSE)-1),""))</f>
        <v/>
      </c>
      <c r="AN1831" s="147"/>
      <c r="AO1831" s="147"/>
      <c r="AP1831" s="59"/>
      <c r="AQ1831" s="59"/>
      <c r="AR1831" s="59"/>
      <c r="AS1831" s="59"/>
      <c r="AT1831" s="73"/>
      <c r="AU1831" s="73"/>
      <c r="AV1831" s="73"/>
      <c r="AW1831" s="73"/>
      <c r="AX1831" s="84"/>
      <c r="AY1831" s="59"/>
      <c r="AZ1831" s="59"/>
      <c r="BA1831" s="59"/>
      <c r="BB1831" s="59"/>
      <c r="BC1831" s="59"/>
      <c r="BD1831" s="59"/>
      <c r="BE1831" s="84"/>
      <c r="BF1831" s="84"/>
      <c r="BG1831" s="84"/>
      <c r="BH1831" s="84"/>
      <c r="BI1831" s="85"/>
      <c r="BJ1831" s="86"/>
      <c r="BK1831" s="86"/>
      <c r="BL1831" s="86"/>
      <c r="BM1831" s="86"/>
      <c r="BN1831" s="86"/>
      <c r="BO1831" s="59"/>
      <c r="BP1831" s="69"/>
      <c r="BQ1831" s="92">
        <v>0</v>
      </c>
      <c r="BR1831" s="93">
        <v>0</v>
      </c>
      <c r="BS1831" s="94" t="str">
        <f t="shared" si="295"/>
        <v/>
      </c>
      <c r="BT1831" s="95">
        <v>0</v>
      </c>
      <c r="BU1831" s="101" t="str">
        <f t="shared" si="296"/>
        <v/>
      </c>
      <c r="BV1831" s="102" t="str">
        <f t="shared" si="297"/>
        <v>-</v>
      </c>
      <c r="BW1831" s="103"/>
      <c r="BX1831" s="104" t="str">
        <f t="shared" si="298"/>
        <v>-</v>
      </c>
      <c r="BY1831" s="105"/>
      <c r="BZ1831" s="103"/>
      <c r="CA1831" s="106"/>
      <c r="CB1831" s="107"/>
      <c r="CC1831" s="112"/>
      <c r="CD1831" s="106"/>
      <c r="CE1831" s="103"/>
      <c r="CF1831" s="113"/>
      <c r="CG1831" s="114"/>
    </row>
    <row r="1832" spans="1:85">
      <c r="A1832" s="53" t="str">
        <f t="shared" si="299"/>
        <v>--</v>
      </c>
      <c r="B1832" s="47" t="str">
        <f t="shared" si="300"/>
        <v>-</v>
      </c>
      <c r="C1832" s="153"/>
      <c r="D1832" s="49"/>
      <c r="E1832" s="50"/>
      <c r="F1832" s="51"/>
      <c r="G1832" s="59"/>
      <c r="H1832" s="51"/>
      <c r="I1832" s="59"/>
      <c r="J1832" s="60" t="str">
        <f>IF(ISBLANK(H1832),"",IFERROR(VLOOKUP(B1832,'Np PL4 Stock'!$A:$D,4,FALSE),""))</f>
        <v/>
      </c>
      <c r="K1832" s="61" t="str">
        <f>IF(ISBLANK(H1832),"",SUMIF('Np PL4 Stock'!$A:$A,B1832,'Np PL4 Stock'!$N:$N))</f>
        <v/>
      </c>
      <c r="L1832" s="62" t="str">
        <f>IF(ISBLANK(H1832),"",VLOOKUP(LEFT(B1832,5),Unit!A:B,2,FALSE))</f>
        <v/>
      </c>
      <c r="M1832" s="63" t="str">
        <f>IF(ISBLANK(H1832),"",IFERROR(VLOOKUP(B1832,'Np PL4 Stock'!$A:$T,20,FALSE),""))</f>
        <v/>
      </c>
      <c r="N1832" s="63" t="str">
        <f>IF(ISBLANK(H1832),"",IFERROR(VLOOKUP(B1832,'Np PL4 Stock'!$A:$U,21,FALSE),""))</f>
        <v/>
      </c>
      <c r="O1832" s="62" t="str">
        <f t="shared" si="293"/>
        <v/>
      </c>
      <c r="P1832" s="62" t="str">
        <f t="shared" si="291"/>
        <v/>
      </c>
      <c r="Q1832" s="67" t="str">
        <f t="shared" si="294"/>
        <v/>
      </c>
      <c r="R1832" s="67" t="str">
        <f t="shared" si="292"/>
        <v/>
      </c>
      <c r="S1832" s="59"/>
      <c r="T1832" s="147"/>
      <c r="U1832" s="147"/>
      <c r="V1832" s="59"/>
      <c r="W1832" s="59"/>
      <c r="X1832" s="59"/>
      <c r="Y1832" s="59"/>
      <c r="Z1832" s="59"/>
      <c r="AA1832" s="59"/>
      <c r="AB1832" s="59"/>
      <c r="AC1832" s="59"/>
      <c r="AD1832" s="59"/>
      <c r="AE1832" s="59"/>
      <c r="AF1832" s="73"/>
      <c r="AG1832" s="73"/>
      <c r="AH1832" s="73"/>
      <c r="AI1832" s="73"/>
      <c r="AJ1832" s="73"/>
      <c r="AK1832" s="73"/>
      <c r="AL1832" s="77" t="str">
        <f>IF(ISBLANK(S1832),"",IF(AJ1832="Fail","Fail",IF(E1832="PL4",IF(AND(T1832&gt;STD_01122025!$D$3,U1832&lt;STD_01122025!$D$4,OR(AF1832="ND",AF1832&lt;STD_01122025!$D$7),AH1832="ND"),"Pass","Fail"),IF(E1832="PL12",IF(AND(S1832&lt;STD_01122025!$F$2,T1832&gt;STD_01122025!$F$3,U1832&lt;STD_01122025!$F$4,V1832&gt;STD_01122025!$F$5,X1832&gt;STD_01122025!$F$6,OR(AF1832="ND",AF1832&lt;STD_01122025!$F$7),AH1832="ND"),"Pass","Fail"),IF(E1832="SuperPL",IF(AND(T1832&gt;STD_01122025!$H$3,U1832&lt;STD_01122025!$H$4,V1832&gt;STD_01122025!$H$5,X1832&gt;STD_01122025!$H$6,OR(AF1832="ND",AF1832&lt;STD_01122025!$H$7),AH1832="ND"),"Pass","Fail"),IF(E1832="Flight",IF(AND(T1832&gt;STD_01122025!$J$3,U1832&lt;STD_01122025!$J$4,X1832&gt;STD_01122025!$J$6,OR(AF1832="ND",AF1832&lt;STD_01122025!$J$7),AH1832="ND"),"Pass","Fail"),""))))))</f>
        <v/>
      </c>
      <c r="AM1832" s="62" t="str">
        <f>IF(ISBLANK(B1832),"",IFERROR(IF(VLOOKUP(B1832,'Np PL4 Stock'!$A:$J,10,FALSE)="Np4",D1832-VLOOKUP(B1832,'Np PL4 Stock'!$A:$E,5,FALSE),D1832-VLOOKUP(B1832,'Np PL4 Stock'!$A:$E,5,FALSE)-1),""))</f>
        <v/>
      </c>
      <c r="AN1832" s="147"/>
      <c r="AO1832" s="147"/>
      <c r="AP1832" s="59"/>
      <c r="AQ1832" s="59"/>
      <c r="AR1832" s="59"/>
      <c r="AS1832" s="59"/>
      <c r="AT1832" s="73"/>
      <c r="AU1832" s="73"/>
      <c r="AV1832" s="73"/>
      <c r="AW1832" s="73"/>
      <c r="AX1832" s="84"/>
      <c r="AY1832" s="59"/>
      <c r="AZ1832" s="59"/>
      <c r="BA1832" s="59"/>
      <c r="BB1832" s="59"/>
      <c r="BC1832" s="59"/>
      <c r="BD1832" s="59"/>
      <c r="BE1832" s="84"/>
      <c r="BF1832" s="84"/>
      <c r="BG1832" s="84"/>
      <c r="BH1832" s="84"/>
      <c r="BI1832" s="85"/>
      <c r="BJ1832" s="86"/>
      <c r="BK1832" s="86"/>
      <c r="BL1832" s="86"/>
      <c r="BM1832" s="86"/>
      <c r="BN1832" s="86"/>
      <c r="BO1832" s="59"/>
      <c r="BP1832" s="69"/>
      <c r="BQ1832" s="92">
        <v>0</v>
      </c>
      <c r="BR1832" s="93">
        <v>0</v>
      </c>
      <c r="BS1832" s="94" t="str">
        <f t="shared" si="295"/>
        <v/>
      </c>
      <c r="BT1832" s="95">
        <v>0</v>
      </c>
      <c r="BU1832" s="101" t="str">
        <f t="shared" si="296"/>
        <v/>
      </c>
      <c r="BV1832" s="102" t="str">
        <f t="shared" si="297"/>
        <v>-</v>
      </c>
      <c r="BW1832" s="103"/>
      <c r="BX1832" s="104" t="str">
        <f t="shared" si="298"/>
        <v>-</v>
      </c>
      <c r="BY1832" s="105"/>
      <c r="BZ1832" s="103"/>
      <c r="CA1832" s="106"/>
      <c r="CB1832" s="107"/>
      <c r="CC1832" s="112"/>
      <c r="CD1832" s="106"/>
      <c r="CE1832" s="103"/>
      <c r="CF1832" s="113"/>
      <c r="CG1832" s="114"/>
    </row>
    <row r="1833" spans="1:85">
      <c r="A1833" s="53" t="str">
        <f t="shared" si="299"/>
        <v>--</v>
      </c>
      <c r="B1833" s="47" t="str">
        <f t="shared" si="300"/>
        <v>-</v>
      </c>
      <c r="C1833" s="153"/>
      <c r="D1833" s="49"/>
      <c r="E1833" s="50"/>
      <c r="F1833" s="51"/>
      <c r="G1833" s="59"/>
      <c r="H1833" s="51"/>
      <c r="I1833" s="59"/>
      <c r="J1833" s="60" t="str">
        <f>IF(ISBLANK(H1833),"",IFERROR(VLOOKUP(B1833,'Np PL4 Stock'!$A:$D,4,FALSE),""))</f>
        <v/>
      </c>
      <c r="K1833" s="61" t="str">
        <f>IF(ISBLANK(H1833),"",SUMIF('Np PL4 Stock'!$A:$A,B1833,'Np PL4 Stock'!$N:$N))</f>
        <v/>
      </c>
      <c r="L1833" s="62" t="str">
        <f>IF(ISBLANK(H1833),"",VLOOKUP(LEFT(B1833,5),Unit!A:B,2,FALSE))</f>
        <v/>
      </c>
      <c r="M1833" s="63" t="str">
        <f>IF(ISBLANK(H1833),"",IFERROR(VLOOKUP(B1833,'Np PL4 Stock'!$A:$T,20,FALSE),""))</f>
        <v/>
      </c>
      <c r="N1833" s="63" t="str">
        <f>IF(ISBLANK(H1833),"",IFERROR(VLOOKUP(B1833,'Np PL4 Stock'!$A:$U,21,FALSE),""))</f>
        <v/>
      </c>
      <c r="O1833" s="62" t="str">
        <f t="shared" si="293"/>
        <v/>
      </c>
      <c r="P1833" s="62" t="str">
        <f t="shared" si="291"/>
        <v/>
      </c>
      <c r="Q1833" s="67" t="str">
        <f t="shared" si="294"/>
        <v/>
      </c>
      <c r="R1833" s="67" t="str">
        <f t="shared" si="292"/>
        <v/>
      </c>
      <c r="S1833" s="59"/>
      <c r="T1833" s="147"/>
      <c r="U1833" s="147"/>
      <c r="V1833" s="59"/>
      <c r="W1833" s="59"/>
      <c r="X1833" s="59"/>
      <c r="Y1833" s="59"/>
      <c r="Z1833" s="59"/>
      <c r="AA1833" s="59"/>
      <c r="AB1833" s="59"/>
      <c r="AC1833" s="59"/>
      <c r="AD1833" s="59"/>
      <c r="AE1833" s="59"/>
      <c r="AF1833" s="73"/>
      <c r="AG1833" s="73"/>
      <c r="AH1833" s="73"/>
      <c r="AI1833" s="73"/>
      <c r="AJ1833" s="73"/>
      <c r="AK1833" s="73"/>
      <c r="AL1833" s="77" t="str">
        <f>IF(ISBLANK(S1833),"",IF(AJ1833="Fail","Fail",IF(E1833="PL4",IF(AND(T1833&gt;STD_01122025!$D$3,U1833&lt;STD_01122025!$D$4,OR(AF1833="ND",AF1833&lt;STD_01122025!$D$7),AH1833="ND"),"Pass","Fail"),IF(E1833="PL12",IF(AND(S1833&lt;STD_01122025!$F$2,T1833&gt;STD_01122025!$F$3,U1833&lt;STD_01122025!$F$4,V1833&gt;STD_01122025!$F$5,X1833&gt;STD_01122025!$F$6,OR(AF1833="ND",AF1833&lt;STD_01122025!$F$7),AH1833="ND"),"Pass","Fail"),IF(E1833="SuperPL",IF(AND(T1833&gt;STD_01122025!$H$3,U1833&lt;STD_01122025!$H$4,V1833&gt;STD_01122025!$H$5,X1833&gt;STD_01122025!$H$6,OR(AF1833="ND",AF1833&lt;STD_01122025!$H$7),AH1833="ND"),"Pass","Fail"),IF(E1833="Flight",IF(AND(T1833&gt;STD_01122025!$J$3,U1833&lt;STD_01122025!$J$4,X1833&gt;STD_01122025!$J$6,OR(AF1833="ND",AF1833&lt;STD_01122025!$J$7),AH1833="ND"),"Pass","Fail"),""))))))</f>
        <v/>
      </c>
      <c r="AM1833" s="62" t="str">
        <f>IF(ISBLANK(B1833),"",IFERROR(IF(VLOOKUP(B1833,'Np PL4 Stock'!$A:$J,10,FALSE)="Np4",D1833-VLOOKUP(B1833,'Np PL4 Stock'!$A:$E,5,FALSE),D1833-VLOOKUP(B1833,'Np PL4 Stock'!$A:$E,5,FALSE)-1),""))</f>
        <v/>
      </c>
      <c r="AN1833" s="147"/>
      <c r="AO1833" s="147"/>
      <c r="AP1833" s="59"/>
      <c r="AQ1833" s="59"/>
      <c r="AR1833" s="59"/>
      <c r="AS1833" s="59"/>
      <c r="AT1833" s="73"/>
      <c r="AU1833" s="73"/>
      <c r="AV1833" s="73"/>
      <c r="AW1833" s="73"/>
      <c r="AX1833" s="84"/>
      <c r="AY1833" s="59"/>
      <c r="AZ1833" s="59"/>
      <c r="BA1833" s="59"/>
      <c r="BB1833" s="59"/>
      <c r="BC1833" s="59"/>
      <c r="BD1833" s="59"/>
      <c r="BE1833" s="84"/>
      <c r="BF1833" s="84"/>
      <c r="BG1833" s="84"/>
      <c r="BH1833" s="84"/>
      <c r="BI1833" s="85"/>
      <c r="BJ1833" s="86"/>
      <c r="BK1833" s="86"/>
      <c r="BL1833" s="86"/>
      <c r="BM1833" s="86"/>
      <c r="BN1833" s="86"/>
      <c r="BO1833" s="59"/>
      <c r="BP1833" s="69"/>
      <c r="BQ1833" s="92">
        <v>0</v>
      </c>
      <c r="BR1833" s="93">
        <v>0</v>
      </c>
      <c r="BS1833" s="94" t="str">
        <f t="shared" si="295"/>
        <v/>
      </c>
      <c r="BT1833" s="95">
        <v>0</v>
      </c>
      <c r="BU1833" s="101" t="str">
        <f t="shared" si="296"/>
        <v/>
      </c>
      <c r="BV1833" s="102" t="str">
        <f t="shared" si="297"/>
        <v>-</v>
      </c>
      <c r="BW1833" s="103"/>
      <c r="BX1833" s="104" t="str">
        <f t="shared" si="298"/>
        <v>-</v>
      </c>
      <c r="BY1833" s="105"/>
      <c r="BZ1833" s="103"/>
      <c r="CA1833" s="106"/>
      <c r="CB1833" s="107"/>
      <c r="CC1833" s="112"/>
      <c r="CD1833" s="106"/>
      <c r="CE1833" s="103"/>
      <c r="CF1833" s="113"/>
      <c r="CG1833" s="114"/>
    </row>
    <row r="1834" spans="1:85">
      <c r="A1834" s="53" t="str">
        <f t="shared" si="299"/>
        <v>--</v>
      </c>
      <c r="B1834" s="47" t="str">
        <f t="shared" si="300"/>
        <v>-</v>
      </c>
      <c r="C1834" s="153"/>
      <c r="D1834" s="49"/>
      <c r="E1834" s="50"/>
      <c r="F1834" s="51"/>
      <c r="G1834" s="59"/>
      <c r="H1834" s="51"/>
      <c r="I1834" s="59"/>
      <c r="J1834" s="60" t="str">
        <f>IF(ISBLANK(H1834),"",IFERROR(VLOOKUP(B1834,'Np PL4 Stock'!$A:$D,4,FALSE),""))</f>
        <v/>
      </c>
      <c r="K1834" s="61" t="str">
        <f>IF(ISBLANK(H1834),"",SUMIF('Np PL4 Stock'!$A:$A,B1834,'Np PL4 Stock'!$N:$N))</f>
        <v/>
      </c>
      <c r="L1834" s="62" t="str">
        <f>IF(ISBLANK(H1834),"",VLOOKUP(LEFT(B1834,5),Unit!A:B,2,FALSE))</f>
        <v/>
      </c>
      <c r="M1834" s="63" t="str">
        <f>IF(ISBLANK(H1834),"",IFERROR(VLOOKUP(B1834,'Np PL4 Stock'!$A:$T,20,FALSE),""))</f>
        <v/>
      </c>
      <c r="N1834" s="63" t="str">
        <f>IF(ISBLANK(H1834),"",IFERROR(VLOOKUP(B1834,'Np PL4 Stock'!$A:$U,21,FALSE),""))</f>
        <v/>
      </c>
      <c r="O1834" s="62" t="str">
        <f t="shared" si="293"/>
        <v/>
      </c>
      <c r="P1834" s="62" t="str">
        <f t="shared" si="291"/>
        <v/>
      </c>
      <c r="Q1834" s="67" t="str">
        <f t="shared" si="294"/>
        <v/>
      </c>
      <c r="R1834" s="67" t="str">
        <f t="shared" si="292"/>
        <v/>
      </c>
      <c r="S1834" s="59"/>
      <c r="T1834" s="147"/>
      <c r="U1834" s="147"/>
      <c r="V1834" s="59"/>
      <c r="W1834" s="59"/>
      <c r="X1834" s="59"/>
      <c r="Y1834" s="59"/>
      <c r="Z1834" s="59"/>
      <c r="AA1834" s="59"/>
      <c r="AB1834" s="59"/>
      <c r="AC1834" s="59"/>
      <c r="AD1834" s="59"/>
      <c r="AE1834" s="59"/>
      <c r="AF1834" s="73"/>
      <c r="AG1834" s="73"/>
      <c r="AH1834" s="73"/>
      <c r="AI1834" s="73"/>
      <c r="AJ1834" s="73"/>
      <c r="AK1834" s="73"/>
      <c r="AL1834" s="77" t="str">
        <f>IF(ISBLANK(S1834),"",IF(AJ1834="Fail","Fail",IF(E1834="PL4",IF(AND(T1834&gt;STD_01122025!$D$3,U1834&lt;STD_01122025!$D$4,OR(AF1834="ND",AF1834&lt;STD_01122025!$D$7),AH1834="ND"),"Pass","Fail"),IF(E1834="PL12",IF(AND(S1834&lt;STD_01122025!$F$2,T1834&gt;STD_01122025!$F$3,U1834&lt;STD_01122025!$F$4,V1834&gt;STD_01122025!$F$5,X1834&gt;STD_01122025!$F$6,OR(AF1834="ND",AF1834&lt;STD_01122025!$F$7),AH1834="ND"),"Pass","Fail"),IF(E1834="SuperPL",IF(AND(T1834&gt;STD_01122025!$H$3,U1834&lt;STD_01122025!$H$4,V1834&gt;STD_01122025!$H$5,X1834&gt;STD_01122025!$H$6,OR(AF1834="ND",AF1834&lt;STD_01122025!$H$7),AH1834="ND"),"Pass","Fail"),IF(E1834="Flight",IF(AND(T1834&gt;STD_01122025!$J$3,U1834&lt;STD_01122025!$J$4,X1834&gt;STD_01122025!$J$6,OR(AF1834="ND",AF1834&lt;STD_01122025!$J$7),AH1834="ND"),"Pass","Fail"),""))))))</f>
        <v/>
      </c>
      <c r="AM1834" s="62" t="str">
        <f>IF(ISBLANK(B1834),"",IFERROR(IF(VLOOKUP(B1834,'Np PL4 Stock'!$A:$J,10,FALSE)="Np4",D1834-VLOOKUP(B1834,'Np PL4 Stock'!$A:$E,5,FALSE),D1834-VLOOKUP(B1834,'Np PL4 Stock'!$A:$E,5,FALSE)-1),""))</f>
        <v/>
      </c>
      <c r="AN1834" s="147"/>
      <c r="AO1834" s="147"/>
      <c r="AP1834" s="59"/>
      <c r="AQ1834" s="59"/>
      <c r="AR1834" s="59"/>
      <c r="AS1834" s="59"/>
      <c r="AT1834" s="73"/>
      <c r="AU1834" s="73"/>
      <c r="AV1834" s="73"/>
      <c r="AW1834" s="73"/>
      <c r="AX1834" s="84"/>
      <c r="AY1834" s="59"/>
      <c r="AZ1834" s="59"/>
      <c r="BA1834" s="59"/>
      <c r="BB1834" s="59"/>
      <c r="BC1834" s="59"/>
      <c r="BD1834" s="59"/>
      <c r="BE1834" s="84"/>
      <c r="BF1834" s="84"/>
      <c r="BG1834" s="84"/>
      <c r="BH1834" s="84"/>
      <c r="BI1834" s="85"/>
      <c r="BJ1834" s="86"/>
      <c r="BK1834" s="86"/>
      <c r="BL1834" s="86"/>
      <c r="BM1834" s="86"/>
      <c r="BN1834" s="86"/>
      <c r="BO1834" s="59"/>
      <c r="BP1834" s="69"/>
      <c r="BQ1834" s="92">
        <v>0</v>
      </c>
      <c r="BR1834" s="93">
        <v>0</v>
      </c>
      <c r="BS1834" s="94" t="str">
        <f t="shared" si="295"/>
        <v/>
      </c>
      <c r="BT1834" s="95">
        <v>0</v>
      </c>
      <c r="BU1834" s="101" t="str">
        <f t="shared" si="296"/>
        <v/>
      </c>
      <c r="BV1834" s="102" t="str">
        <f t="shared" si="297"/>
        <v>-</v>
      </c>
      <c r="BW1834" s="103"/>
      <c r="BX1834" s="104" t="str">
        <f t="shared" si="298"/>
        <v>-</v>
      </c>
      <c r="BY1834" s="105"/>
      <c r="BZ1834" s="103"/>
      <c r="CA1834" s="106"/>
      <c r="CB1834" s="107"/>
      <c r="CC1834" s="112"/>
      <c r="CD1834" s="106"/>
      <c r="CE1834" s="103"/>
      <c r="CF1834" s="113"/>
      <c r="CG1834" s="114"/>
    </row>
    <row r="1835" spans="1:85">
      <c r="A1835" s="53" t="str">
        <f t="shared" si="299"/>
        <v>--</v>
      </c>
      <c r="B1835" s="47" t="str">
        <f t="shared" si="300"/>
        <v>-</v>
      </c>
      <c r="C1835" s="153"/>
      <c r="D1835" s="49"/>
      <c r="E1835" s="50"/>
      <c r="F1835" s="51"/>
      <c r="G1835" s="59"/>
      <c r="H1835" s="51"/>
      <c r="I1835" s="59"/>
      <c r="J1835" s="60" t="str">
        <f>IF(ISBLANK(H1835),"",IFERROR(VLOOKUP(B1835,'Np PL4 Stock'!$A:$D,4,FALSE),""))</f>
        <v/>
      </c>
      <c r="K1835" s="61" t="str">
        <f>IF(ISBLANK(H1835),"",SUMIF('Np PL4 Stock'!$A:$A,B1835,'Np PL4 Stock'!$N:$N))</f>
        <v/>
      </c>
      <c r="L1835" s="62" t="str">
        <f>IF(ISBLANK(H1835),"",VLOOKUP(LEFT(B1835,5),Unit!A:B,2,FALSE))</f>
        <v/>
      </c>
      <c r="M1835" s="63" t="str">
        <f>IF(ISBLANK(H1835),"",IFERROR(VLOOKUP(B1835,'Np PL4 Stock'!$A:$T,20,FALSE),""))</f>
        <v/>
      </c>
      <c r="N1835" s="63" t="str">
        <f>IF(ISBLANK(H1835),"",IFERROR(VLOOKUP(B1835,'Np PL4 Stock'!$A:$U,21,FALSE),""))</f>
        <v/>
      </c>
      <c r="O1835" s="62" t="str">
        <f t="shared" si="293"/>
        <v/>
      </c>
      <c r="P1835" s="62" t="str">
        <f t="shared" si="291"/>
        <v/>
      </c>
      <c r="Q1835" s="67" t="str">
        <f t="shared" si="294"/>
        <v/>
      </c>
      <c r="R1835" s="67" t="str">
        <f t="shared" si="292"/>
        <v/>
      </c>
      <c r="S1835" s="59"/>
      <c r="T1835" s="147"/>
      <c r="U1835" s="147"/>
      <c r="V1835" s="59"/>
      <c r="W1835" s="59"/>
      <c r="X1835" s="59"/>
      <c r="Y1835" s="59"/>
      <c r="Z1835" s="59"/>
      <c r="AA1835" s="59"/>
      <c r="AB1835" s="59"/>
      <c r="AC1835" s="59"/>
      <c r="AD1835" s="59"/>
      <c r="AE1835" s="59"/>
      <c r="AF1835" s="73"/>
      <c r="AG1835" s="73"/>
      <c r="AH1835" s="73"/>
      <c r="AI1835" s="73"/>
      <c r="AJ1835" s="73"/>
      <c r="AK1835" s="73"/>
      <c r="AL1835" s="77" t="str">
        <f>IF(ISBLANK(S1835),"",IF(AJ1835="Fail","Fail",IF(E1835="PL4",IF(AND(T1835&gt;STD_01122025!$D$3,U1835&lt;STD_01122025!$D$4,OR(AF1835="ND",AF1835&lt;STD_01122025!$D$7),AH1835="ND"),"Pass","Fail"),IF(E1835="PL12",IF(AND(S1835&lt;STD_01122025!$F$2,T1835&gt;STD_01122025!$F$3,U1835&lt;STD_01122025!$F$4,V1835&gt;STD_01122025!$F$5,X1835&gt;STD_01122025!$F$6,OR(AF1835="ND",AF1835&lt;STD_01122025!$F$7),AH1835="ND"),"Pass","Fail"),IF(E1835="SuperPL",IF(AND(T1835&gt;STD_01122025!$H$3,U1835&lt;STD_01122025!$H$4,V1835&gt;STD_01122025!$H$5,X1835&gt;STD_01122025!$H$6,OR(AF1835="ND",AF1835&lt;STD_01122025!$H$7),AH1835="ND"),"Pass","Fail"),IF(E1835="Flight",IF(AND(T1835&gt;STD_01122025!$J$3,U1835&lt;STD_01122025!$J$4,X1835&gt;STD_01122025!$J$6,OR(AF1835="ND",AF1835&lt;STD_01122025!$J$7),AH1835="ND"),"Pass","Fail"),""))))))</f>
        <v/>
      </c>
      <c r="AM1835" s="62" t="str">
        <f>IF(ISBLANK(B1835),"",IFERROR(IF(VLOOKUP(B1835,'Np PL4 Stock'!$A:$J,10,FALSE)="Np4",D1835-VLOOKUP(B1835,'Np PL4 Stock'!$A:$E,5,FALSE),D1835-VLOOKUP(B1835,'Np PL4 Stock'!$A:$E,5,FALSE)-1),""))</f>
        <v/>
      </c>
      <c r="AN1835" s="147"/>
      <c r="AO1835" s="147"/>
      <c r="AP1835" s="59"/>
      <c r="AQ1835" s="59"/>
      <c r="AR1835" s="59"/>
      <c r="AS1835" s="59"/>
      <c r="AT1835" s="73"/>
      <c r="AU1835" s="73"/>
      <c r="AV1835" s="73"/>
      <c r="AW1835" s="73"/>
      <c r="AX1835" s="84"/>
      <c r="AY1835" s="59"/>
      <c r="AZ1835" s="59"/>
      <c r="BA1835" s="59"/>
      <c r="BB1835" s="59"/>
      <c r="BC1835" s="59"/>
      <c r="BD1835" s="59"/>
      <c r="BE1835" s="84"/>
      <c r="BF1835" s="84"/>
      <c r="BG1835" s="84"/>
      <c r="BH1835" s="84"/>
      <c r="BI1835" s="85"/>
      <c r="BJ1835" s="86"/>
      <c r="BK1835" s="86"/>
      <c r="BL1835" s="86"/>
      <c r="BM1835" s="86"/>
      <c r="BN1835" s="86"/>
      <c r="BO1835" s="59"/>
      <c r="BP1835" s="69"/>
      <c r="BQ1835" s="92">
        <v>0</v>
      </c>
      <c r="BR1835" s="93">
        <v>0</v>
      </c>
      <c r="BS1835" s="94" t="str">
        <f t="shared" si="295"/>
        <v/>
      </c>
      <c r="BT1835" s="95">
        <v>0</v>
      </c>
      <c r="BU1835" s="101" t="str">
        <f t="shared" si="296"/>
        <v/>
      </c>
      <c r="BV1835" s="102" t="str">
        <f t="shared" si="297"/>
        <v>-</v>
      </c>
      <c r="BW1835" s="103"/>
      <c r="BX1835" s="104" t="str">
        <f t="shared" si="298"/>
        <v>-</v>
      </c>
      <c r="BY1835" s="105"/>
      <c r="BZ1835" s="103"/>
      <c r="CA1835" s="106"/>
      <c r="CB1835" s="107"/>
      <c r="CC1835" s="112"/>
      <c r="CD1835" s="106"/>
      <c r="CE1835" s="103"/>
      <c r="CF1835" s="113"/>
      <c r="CG1835" s="114"/>
    </row>
    <row r="1836" spans="1:85">
      <c r="A1836" s="53" t="str">
        <f t="shared" si="299"/>
        <v>--</v>
      </c>
      <c r="B1836" s="47" t="str">
        <f t="shared" si="300"/>
        <v>-</v>
      </c>
      <c r="C1836" s="153"/>
      <c r="D1836" s="49"/>
      <c r="E1836" s="50"/>
      <c r="F1836" s="51"/>
      <c r="G1836" s="59"/>
      <c r="H1836" s="51"/>
      <c r="I1836" s="59"/>
      <c r="J1836" s="60" t="str">
        <f>IF(ISBLANK(H1836),"",IFERROR(VLOOKUP(B1836,'Np PL4 Stock'!$A:$D,4,FALSE),""))</f>
        <v/>
      </c>
      <c r="K1836" s="61" t="str">
        <f>IF(ISBLANK(H1836),"",SUMIF('Np PL4 Stock'!$A:$A,B1836,'Np PL4 Stock'!$N:$N))</f>
        <v/>
      </c>
      <c r="L1836" s="62" t="str">
        <f>IF(ISBLANK(H1836),"",VLOOKUP(LEFT(B1836,5),Unit!A:B,2,FALSE))</f>
        <v/>
      </c>
      <c r="M1836" s="63" t="str">
        <f>IF(ISBLANK(H1836),"",IFERROR(VLOOKUP(B1836,'Np PL4 Stock'!$A:$T,20,FALSE),""))</f>
        <v/>
      </c>
      <c r="N1836" s="63" t="str">
        <f>IF(ISBLANK(H1836),"",IFERROR(VLOOKUP(B1836,'Np PL4 Stock'!$A:$U,21,FALSE),""))</f>
        <v/>
      </c>
      <c r="O1836" s="62" t="str">
        <f t="shared" si="293"/>
        <v/>
      </c>
      <c r="P1836" s="62" t="str">
        <f t="shared" si="291"/>
        <v/>
      </c>
      <c r="Q1836" s="67" t="str">
        <f t="shared" si="294"/>
        <v/>
      </c>
      <c r="R1836" s="67" t="str">
        <f t="shared" si="292"/>
        <v/>
      </c>
      <c r="S1836" s="59"/>
      <c r="T1836" s="147"/>
      <c r="U1836" s="147"/>
      <c r="V1836" s="59"/>
      <c r="W1836" s="59"/>
      <c r="X1836" s="59"/>
      <c r="Y1836" s="59"/>
      <c r="Z1836" s="59"/>
      <c r="AA1836" s="59"/>
      <c r="AB1836" s="59"/>
      <c r="AC1836" s="59"/>
      <c r="AD1836" s="59"/>
      <c r="AE1836" s="59"/>
      <c r="AF1836" s="73"/>
      <c r="AG1836" s="73"/>
      <c r="AH1836" s="73"/>
      <c r="AI1836" s="73"/>
      <c r="AJ1836" s="73"/>
      <c r="AK1836" s="73"/>
      <c r="AL1836" s="77" t="str">
        <f>IF(ISBLANK(S1836),"",IF(AJ1836="Fail","Fail",IF(E1836="PL4",IF(AND(T1836&gt;STD_01122025!$D$3,U1836&lt;STD_01122025!$D$4,OR(AF1836="ND",AF1836&lt;STD_01122025!$D$7),AH1836="ND"),"Pass","Fail"),IF(E1836="PL12",IF(AND(S1836&lt;STD_01122025!$F$2,T1836&gt;STD_01122025!$F$3,U1836&lt;STD_01122025!$F$4,V1836&gt;STD_01122025!$F$5,X1836&gt;STD_01122025!$F$6,OR(AF1836="ND",AF1836&lt;STD_01122025!$F$7),AH1836="ND"),"Pass","Fail"),IF(E1836="SuperPL",IF(AND(T1836&gt;STD_01122025!$H$3,U1836&lt;STD_01122025!$H$4,V1836&gt;STD_01122025!$H$5,X1836&gt;STD_01122025!$H$6,OR(AF1836="ND",AF1836&lt;STD_01122025!$H$7),AH1836="ND"),"Pass","Fail"),IF(E1836="Flight",IF(AND(T1836&gt;STD_01122025!$J$3,U1836&lt;STD_01122025!$J$4,X1836&gt;STD_01122025!$J$6,OR(AF1836="ND",AF1836&lt;STD_01122025!$J$7),AH1836="ND"),"Pass","Fail"),""))))))</f>
        <v/>
      </c>
      <c r="AM1836" s="62" t="str">
        <f>IF(ISBLANK(B1836),"",IFERROR(IF(VLOOKUP(B1836,'Np PL4 Stock'!$A:$J,10,FALSE)="Np4",D1836-VLOOKUP(B1836,'Np PL4 Stock'!$A:$E,5,FALSE),D1836-VLOOKUP(B1836,'Np PL4 Stock'!$A:$E,5,FALSE)-1),""))</f>
        <v/>
      </c>
      <c r="AN1836" s="147"/>
      <c r="AO1836" s="147"/>
      <c r="AP1836" s="59"/>
      <c r="AQ1836" s="59"/>
      <c r="AR1836" s="59"/>
      <c r="AS1836" s="59"/>
      <c r="AT1836" s="73"/>
      <c r="AU1836" s="73"/>
      <c r="AV1836" s="73"/>
      <c r="AW1836" s="73"/>
      <c r="AX1836" s="84"/>
      <c r="AY1836" s="59"/>
      <c r="AZ1836" s="59"/>
      <c r="BA1836" s="59"/>
      <c r="BB1836" s="59"/>
      <c r="BC1836" s="59"/>
      <c r="BD1836" s="59"/>
      <c r="BE1836" s="84"/>
      <c r="BF1836" s="84"/>
      <c r="BG1836" s="84"/>
      <c r="BH1836" s="84"/>
      <c r="BI1836" s="85"/>
      <c r="BJ1836" s="86"/>
      <c r="BK1836" s="86"/>
      <c r="BL1836" s="86"/>
      <c r="BM1836" s="86"/>
      <c r="BN1836" s="86"/>
      <c r="BO1836" s="59"/>
      <c r="BP1836" s="69"/>
      <c r="BQ1836" s="92">
        <v>0</v>
      </c>
      <c r="BR1836" s="93">
        <v>0</v>
      </c>
      <c r="BS1836" s="94" t="str">
        <f t="shared" si="295"/>
        <v/>
      </c>
      <c r="BT1836" s="95">
        <v>0</v>
      </c>
      <c r="BU1836" s="101" t="str">
        <f t="shared" si="296"/>
        <v/>
      </c>
      <c r="BV1836" s="102" t="str">
        <f t="shared" si="297"/>
        <v>-</v>
      </c>
      <c r="BW1836" s="103"/>
      <c r="BX1836" s="104" t="str">
        <f t="shared" si="298"/>
        <v>-</v>
      </c>
      <c r="BY1836" s="105"/>
      <c r="BZ1836" s="103"/>
      <c r="CA1836" s="106"/>
      <c r="CB1836" s="107"/>
      <c r="CC1836" s="112"/>
      <c r="CD1836" s="106"/>
      <c r="CE1836" s="103"/>
      <c r="CF1836" s="113"/>
      <c r="CG1836" s="114"/>
    </row>
    <row r="1837" spans="1:85">
      <c r="A1837" s="53" t="str">
        <f t="shared" si="299"/>
        <v>--</v>
      </c>
      <c r="B1837" s="47" t="str">
        <f t="shared" si="300"/>
        <v>-</v>
      </c>
      <c r="C1837" s="153"/>
      <c r="D1837" s="49"/>
      <c r="E1837" s="50"/>
      <c r="F1837" s="51"/>
      <c r="G1837" s="59"/>
      <c r="H1837" s="51"/>
      <c r="I1837" s="59"/>
      <c r="J1837" s="60" t="str">
        <f>IF(ISBLANK(H1837),"",IFERROR(VLOOKUP(B1837,'Np PL4 Stock'!$A:$D,4,FALSE),""))</f>
        <v/>
      </c>
      <c r="K1837" s="61" t="str">
        <f>IF(ISBLANK(H1837),"",SUMIF('Np PL4 Stock'!$A:$A,B1837,'Np PL4 Stock'!$N:$N))</f>
        <v/>
      </c>
      <c r="L1837" s="62" t="str">
        <f>IF(ISBLANK(H1837),"",VLOOKUP(LEFT(B1837,5),Unit!A:B,2,FALSE))</f>
        <v/>
      </c>
      <c r="M1837" s="63" t="str">
        <f>IF(ISBLANK(H1837),"",IFERROR(VLOOKUP(B1837,'Np PL4 Stock'!$A:$T,20,FALSE),""))</f>
        <v/>
      </c>
      <c r="N1837" s="63" t="str">
        <f>IF(ISBLANK(H1837),"",IFERROR(VLOOKUP(B1837,'Np PL4 Stock'!$A:$U,21,FALSE),""))</f>
        <v/>
      </c>
      <c r="O1837" s="62" t="str">
        <f t="shared" si="293"/>
        <v/>
      </c>
      <c r="P1837" s="62" t="str">
        <f t="shared" si="291"/>
        <v/>
      </c>
      <c r="Q1837" s="67" t="str">
        <f t="shared" si="294"/>
        <v/>
      </c>
      <c r="R1837" s="67" t="str">
        <f t="shared" si="292"/>
        <v/>
      </c>
      <c r="S1837" s="59"/>
      <c r="T1837" s="147"/>
      <c r="U1837" s="147"/>
      <c r="V1837" s="59"/>
      <c r="W1837" s="59"/>
      <c r="X1837" s="59"/>
      <c r="Y1837" s="59"/>
      <c r="Z1837" s="59"/>
      <c r="AA1837" s="59"/>
      <c r="AB1837" s="59"/>
      <c r="AC1837" s="59"/>
      <c r="AD1837" s="59"/>
      <c r="AE1837" s="59"/>
      <c r="AF1837" s="73"/>
      <c r="AG1837" s="73"/>
      <c r="AH1837" s="73"/>
      <c r="AI1837" s="73"/>
      <c r="AJ1837" s="73"/>
      <c r="AK1837" s="73"/>
      <c r="AL1837" s="77" t="str">
        <f>IF(ISBLANK(S1837),"",IF(AJ1837="Fail","Fail",IF(E1837="PL4",IF(AND(T1837&gt;STD_01122025!$D$3,U1837&lt;STD_01122025!$D$4,OR(AF1837="ND",AF1837&lt;STD_01122025!$D$7),AH1837="ND"),"Pass","Fail"),IF(E1837="PL12",IF(AND(S1837&lt;STD_01122025!$F$2,T1837&gt;STD_01122025!$F$3,U1837&lt;STD_01122025!$F$4,V1837&gt;STD_01122025!$F$5,X1837&gt;STD_01122025!$F$6,OR(AF1837="ND",AF1837&lt;STD_01122025!$F$7),AH1837="ND"),"Pass","Fail"),IF(E1837="SuperPL",IF(AND(T1837&gt;STD_01122025!$H$3,U1837&lt;STD_01122025!$H$4,V1837&gt;STD_01122025!$H$5,X1837&gt;STD_01122025!$H$6,OR(AF1837="ND",AF1837&lt;STD_01122025!$H$7),AH1837="ND"),"Pass","Fail"),IF(E1837="Flight",IF(AND(T1837&gt;STD_01122025!$J$3,U1837&lt;STD_01122025!$J$4,X1837&gt;STD_01122025!$J$6,OR(AF1837="ND",AF1837&lt;STD_01122025!$J$7),AH1837="ND"),"Pass","Fail"),""))))))</f>
        <v/>
      </c>
      <c r="AM1837" s="62" t="str">
        <f>IF(ISBLANK(B1837),"",IFERROR(IF(VLOOKUP(B1837,'Np PL4 Stock'!$A:$J,10,FALSE)="Np4",D1837-VLOOKUP(B1837,'Np PL4 Stock'!$A:$E,5,FALSE),D1837-VLOOKUP(B1837,'Np PL4 Stock'!$A:$E,5,FALSE)-1),""))</f>
        <v/>
      </c>
      <c r="AN1837" s="147"/>
      <c r="AO1837" s="147"/>
      <c r="AP1837" s="59"/>
      <c r="AQ1837" s="59"/>
      <c r="AR1837" s="59"/>
      <c r="AS1837" s="59"/>
      <c r="AT1837" s="73"/>
      <c r="AU1837" s="73"/>
      <c r="AV1837" s="73"/>
      <c r="AW1837" s="73"/>
      <c r="AX1837" s="84"/>
      <c r="AY1837" s="59"/>
      <c r="AZ1837" s="59"/>
      <c r="BA1837" s="59"/>
      <c r="BB1837" s="59"/>
      <c r="BC1837" s="59"/>
      <c r="BD1837" s="59"/>
      <c r="BE1837" s="84"/>
      <c r="BF1837" s="84"/>
      <c r="BG1837" s="84"/>
      <c r="BH1837" s="84"/>
      <c r="BI1837" s="85"/>
      <c r="BJ1837" s="86"/>
      <c r="BK1837" s="86"/>
      <c r="BL1837" s="86"/>
      <c r="BM1837" s="86"/>
      <c r="BN1837" s="86"/>
      <c r="BO1837" s="59"/>
      <c r="BP1837" s="69"/>
      <c r="BQ1837" s="92">
        <v>0</v>
      </c>
      <c r="BR1837" s="93">
        <v>0</v>
      </c>
      <c r="BS1837" s="94" t="str">
        <f t="shared" si="295"/>
        <v/>
      </c>
      <c r="BT1837" s="95">
        <v>0</v>
      </c>
      <c r="BU1837" s="101" t="str">
        <f t="shared" si="296"/>
        <v/>
      </c>
      <c r="BV1837" s="102" t="str">
        <f t="shared" si="297"/>
        <v>-</v>
      </c>
      <c r="BW1837" s="103"/>
      <c r="BX1837" s="104" t="str">
        <f t="shared" si="298"/>
        <v>-</v>
      </c>
      <c r="BY1837" s="105"/>
      <c r="BZ1837" s="103"/>
      <c r="CA1837" s="106"/>
      <c r="CB1837" s="107"/>
      <c r="CC1837" s="112"/>
      <c r="CD1837" s="106"/>
      <c r="CE1837" s="103"/>
      <c r="CF1837" s="113"/>
      <c r="CG1837" s="114"/>
    </row>
    <row r="1838" spans="1:85">
      <c r="A1838" s="53" t="str">
        <f t="shared" si="299"/>
        <v>--</v>
      </c>
      <c r="B1838" s="47" t="str">
        <f t="shared" si="300"/>
        <v>-</v>
      </c>
      <c r="C1838" s="153"/>
      <c r="D1838" s="49"/>
      <c r="E1838" s="50"/>
      <c r="F1838" s="51"/>
      <c r="G1838" s="59"/>
      <c r="H1838" s="51"/>
      <c r="I1838" s="59"/>
      <c r="J1838" s="60" t="str">
        <f>IF(ISBLANK(H1838),"",IFERROR(VLOOKUP(B1838,'Np PL4 Stock'!$A:$D,4,FALSE),""))</f>
        <v/>
      </c>
      <c r="K1838" s="61" t="str">
        <f>IF(ISBLANK(H1838),"",SUMIF('Np PL4 Stock'!$A:$A,B1838,'Np PL4 Stock'!$N:$N))</f>
        <v/>
      </c>
      <c r="L1838" s="62" t="str">
        <f>IF(ISBLANK(H1838),"",VLOOKUP(LEFT(B1838,5),Unit!A:B,2,FALSE))</f>
        <v/>
      </c>
      <c r="M1838" s="63" t="str">
        <f>IF(ISBLANK(H1838),"",IFERROR(VLOOKUP(B1838,'Np PL4 Stock'!$A:$T,20,FALSE),""))</f>
        <v/>
      </c>
      <c r="N1838" s="63" t="str">
        <f>IF(ISBLANK(H1838),"",IFERROR(VLOOKUP(B1838,'Np PL4 Stock'!$A:$U,21,FALSE),""))</f>
        <v/>
      </c>
      <c r="O1838" s="62" t="str">
        <f t="shared" si="293"/>
        <v/>
      </c>
      <c r="P1838" s="62" t="str">
        <f t="shared" si="291"/>
        <v/>
      </c>
      <c r="Q1838" s="67" t="str">
        <f t="shared" si="294"/>
        <v/>
      </c>
      <c r="R1838" s="67" t="str">
        <f t="shared" si="292"/>
        <v/>
      </c>
      <c r="S1838" s="59"/>
      <c r="T1838" s="147"/>
      <c r="U1838" s="147"/>
      <c r="V1838" s="59"/>
      <c r="W1838" s="59"/>
      <c r="X1838" s="59"/>
      <c r="Y1838" s="59"/>
      <c r="Z1838" s="59"/>
      <c r="AA1838" s="59"/>
      <c r="AB1838" s="59"/>
      <c r="AC1838" s="59"/>
      <c r="AD1838" s="59"/>
      <c r="AE1838" s="59"/>
      <c r="AF1838" s="73"/>
      <c r="AG1838" s="73"/>
      <c r="AH1838" s="73"/>
      <c r="AI1838" s="73"/>
      <c r="AJ1838" s="73"/>
      <c r="AK1838" s="73"/>
      <c r="AL1838" s="77" t="str">
        <f>IF(ISBLANK(S1838),"",IF(AJ1838="Fail","Fail",IF(E1838="PL4",IF(AND(T1838&gt;STD_01122025!$D$3,U1838&lt;STD_01122025!$D$4,OR(AF1838="ND",AF1838&lt;STD_01122025!$D$7),AH1838="ND"),"Pass","Fail"),IF(E1838="PL12",IF(AND(S1838&lt;STD_01122025!$F$2,T1838&gt;STD_01122025!$F$3,U1838&lt;STD_01122025!$F$4,V1838&gt;STD_01122025!$F$5,X1838&gt;STD_01122025!$F$6,OR(AF1838="ND",AF1838&lt;STD_01122025!$F$7),AH1838="ND"),"Pass","Fail"),IF(E1838="SuperPL",IF(AND(T1838&gt;STD_01122025!$H$3,U1838&lt;STD_01122025!$H$4,V1838&gt;STD_01122025!$H$5,X1838&gt;STD_01122025!$H$6,OR(AF1838="ND",AF1838&lt;STD_01122025!$H$7),AH1838="ND"),"Pass","Fail"),IF(E1838="Flight",IF(AND(T1838&gt;STD_01122025!$J$3,U1838&lt;STD_01122025!$J$4,X1838&gt;STD_01122025!$J$6,OR(AF1838="ND",AF1838&lt;STD_01122025!$J$7),AH1838="ND"),"Pass","Fail"),""))))))</f>
        <v/>
      </c>
      <c r="AM1838" s="62" t="str">
        <f>IF(ISBLANK(B1838),"",IFERROR(IF(VLOOKUP(B1838,'Np PL4 Stock'!$A:$J,10,FALSE)="Np4",D1838-VLOOKUP(B1838,'Np PL4 Stock'!$A:$E,5,FALSE),D1838-VLOOKUP(B1838,'Np PL4 Stock'!$A:$E,5,FALSE)-1),""))</f>
        <v/>
      </c>
      <c r="AN1838" s="147"/>
      <c r="AO1838" s="147"/>
      <c r="AP1838" s="59"/>
      <c r="AQ1838" s="59"/>
      <c r="AR1838" s="59"/>
      <c r="AS1838" s="59"/>
      <c r="AT1838" s="73"/>
      <c r="AU1838" s="73"/>
      <c r="AV1838" s="73"/>
      <c r="AW1838" s="73"/>
      <c r="AX1838" s="84"/>
      <c r="AY1838" s="59"/>
      <c r="AZ1838" s="59"/>
      <c r="BA1838" s="59"/>
      <c r="BB1838" s="59"/>
      <c r="BC1838" s="59"/>
      <c r="BD1838" s="59"/>
      <c r="BE1838" s="84"/>
      <c r="BF1838" s="84"/>
      <c r="BG1838" s="84"/>
      <c r="BH1838" s="84"/>
      <c r="BI1838" s="85"/>
      <c r="BJ1838" s="86"/>
      <c r="BK1838" s="86"/>
      <c r="BL1838" s="86"/>
      <c r="BM1838" s="86"/>
      <c r="BN1838" s="86"/>
      <c r="BO1838" s="59"/>
      <c r="BP1838" s="69"/>
      <c r="BQ1838" s="92">
        <v>0</v>
      </c>
      <c r="BR1838" s="93">
        <v>0</v>
      </c>
      <c r="BS1838" s="94" t="str">
        <f t="shared" si="295"/>
        <v/>
      </c>
      <c r="BT1838" s="95">
        <v>0</v>
      </c>
      <c r="BU1838" s="101" t="str">
        <f t="shared" si="296"/>
        <v/>
      </c>
      <c r="BV1838" s="102" t="str">
        <f t="shared" si="297"/>
        <v>-</v>
      </c>
      <c r="BW1838" s="103"/>
      <c r="BX1838" s="104" t="str">
        <f t="shared" si="298"/>
        <v>-</v>
      </c>
      <c r="BY1838" s="105"/>
      <c r="BZ1838" s="103"/>
      <c r="CA1838" s="106"/>
      <c r="CB1838" s="107"/>
      <c r="CC1838" s="112"/>
      <c r="CD1838" s="106"/>
      <c r="CE1838" s="103"/>
      <c r="CF1838" s="113"/>
      <c r="CG1838" s="114"/>
    </row>
    <row r="1839" spans="1:85">
      <c r="A1839" s="53" t="str">
        <f t="shared" si="299"/>
        <v>--</v>
      </c>
      <c r="B1839" s="47" t="str">
        <f t="shared" si="300"/>
        <v>-</v>
      </c>
      <c r="C1839" s="153"/>
      <c r="D1839" s="49"/>
      <c r="E1839" s="50"/>
      <c r="F1839" s="51"/>
      <c r="G1839" s="59"/>
      <c r="H1839" s="51"/>
      <c r="I1839" s="59"/>
      <c r="J1839" s="60" t="str">
        <f>IF(ISBLANK(H1839),"",IFERROR(VLOOKUP(B1839,'Np PL4 Stock'!$A:$D,4,FALSE),""))</f>
        <v/>
      </c>
      <c r="K1839" s="61" t="str">
        <f>IF(ISBLANK(H1839),"",SUMIF('Np PL4 Stock'!$A:$A,B1839,'Np PL4 Stock'!$N:$N))</f>
        <v/>
      </c>
      <c r="L1839" s="62" t="str">
        <f>IF(ISBLANK(H1839),"",VLOOKUP(LEFT(B1839,5),Unit!A:B,2,FALSE))</f>
        <v/>
      </c>
      <c r="M1839" s="63" t="str">
        <f>IF(ISBLANK(H1839),"",IFERROR(VLOOKUP(B1839,'Np PL4 Stock'!$A:$T,20,FALSE),""))</f>
        <v/>
      </c>
      <c r="N1839" s="63" t="str">
        <f>IF(ISBLANK(H1839),"",IFERROR(VLOOKUP(B1839,'Np PL4 Stock'!$A:$U,21,FALSE),""))</f>
        <v/>
      </c>
      <c r="O1839" s="62" t="str">
        <f t="shared" si="293"/>
        <v/>
      </c>
      <c r="P1839" s="62" t="str">
        <f t="shared" si="291"/>
        <v/>
      </c>
      <c r="Q1839" s="67" t="str">
        <f t="shared" si="294"/>
        <v/>
      </c>
      <c r="R1839" s="67" t="str">
        <f t="shared" si="292"/>
        <v/>
      </c>
      <c r="S1839" s="59"/>
      <c r="T1839" s="147"/>
      <c r="U1839" s="147"/>
      <c r="V1839" s="59"/>
      <c r="W1839" s="59"/>
      <c r="X1839" s="59"/>
      <c r="Y1839" s="59"/>
      <c r="Z1839" s="59"/>
      <c r="AA1839" s="59"/>
      <c r="AB1839" s="59"/>
      <c r="AC1839" s="59"/>
      <c r="AD1839" s="59"/>
      <c r="AE1839" s="59"/>
      <c r="AF1839" s="73"/>
      <c r="AG1839" s="73"/>
      <c r="AH1839" s="73"/>
      <c r="AI1839" s="73"/>
      <c r="AJ1839" s="73"/>
      <c r="AK1839" s="73"/>
      <c r="AL1839" s="77" t="str">
        <f>IF(ISBLANK(S1839),"",IF(AJ1839="Fail","Fail",IF(E1839="PL4",IF(AND(T1839&gt;STD_01122025!$D$3,U1839&lt;STD_01122025!$D$4,OR(AF1839="ND",AF1839&lt;STD_01122025!$D$7),AH1839="ND"),"Pass","Fail"),IF(E1839="PL12",IF(AND(S1839&lt;STD_01122025!$F$2,T1839&gt;STD_01122025!$F$3,U1839&lt;STD_01122025!$F$4,V1839&gt;STD_01122025!$F$5,X1839&gt;STD_01122025!$F$6,OR(AF1839="ND",AF1839&lt;STD_01122025!$F$7),AH1839="ND"),"Pass","Fail"),IF(E1839="SuperPL",IF(AND(T1839&gt;STD_01122025!$H$3,U1839&lt;STD_01122025!$H$4,V1839&gt;STD_01122025!$H$5,X1839&gt;STD_01122025!$H$6,OR(AF1839="ND",AF1839&lt;STD_01122025!$H$7),AH1839="ND"),"Pass","Fail"),IF(E1839="Flight",IF(AND(T1839&gt;STD_01122025!$J$3,U1839&lt;STD_01122025!$J$4,X1839&gt;STD_01122025!$J$6,OR(AF1839="ND",AF1839&lt;STD_01122025!$J$7),AH1839="ND"),"Pass","Fail"),""))))))</f>
        <v/>
      </c>
      <c r="AM1839" s="62" t="str">
        <f>IF(ISBLANK(B1839),"",IFERROR(IF(VLOOKUP(B1839,'Np PL4 Stock'!$A:$J,10,FALSE)="Np4",D1839-VLOOKUP(B1839,'Np PL4 Stock'!$A:$E,5,FALSE),D1839-VLOOKUP(B1839,'Np PL4 Stock'!$A:$E,5,FALSE)-1),""))</f>
        <v/>
      </c>
      <c r="AN1839" s="147"/>
      <c r="AO1839" s="147"/>
      <c r="AP1839" s="59"/>
      <c r="AQ1839" s="59"/>
      <c r="AR1839" s="59"/>
      <c r="AS1839" s="59"/>
      <c r="AT1839" s="73"/>
      <c r="AU1839" s="73"/>
      <c r="AV1839" s="73"/>
      <c r="AW1839" s="73"/>
      <c r="AX1839" s="84"/>
      <c r="AY1839" s="59"/>
      <c r="AZ1839" s="59"/>
      <c r="BA1839" s="59"/>
      <c r="BB1839" s="59"/>
      <c r="BC1839" s="59"/>
      <c r="BD1839" s="59"/>
      <c r="BE1839" s="84"/>
      <c r="BF1839" s="84"/>
      <c r="BG1839" s="84"/>
      <c r="BH1839" s="84"/>
      <c r="BI1839" s="85"/>
      <c r="BJ1839" s="86"/>
      <c r="BK1839" s="86"/>
      <c r="BL1839" s="86"/>
      <c r="BM1839" s="86"/>
      <c r="BN1839" s="86"/>
      <c r="BO1839" s="59"/>
      <c r="BP1839" s="69"/>
      <c r="BQ1839" s="92">
        <v>0</v>
      </c>
      <c r="BR1839" s="93">
        <v>0</v>
      </c>
      <c r="BS1839" s="94" t="str">
        <f t="shared" si="295"/>
        <v/>
      </c>
      <c r="BT1839" s="95">
        <v>0</v>
      </c>
      <c r="BU1839" s="101" t="str">
        <f t="shared" si="296"/>
        <v/>
      </c>
      <c r="BV1839" s="102" t="str">
        <f t="shared" si="297"/>
        <v>-</v>
      </c>
      <c r="BW1839" s="103"/>
      <c r="BX1839" s="104" t="str">
        <f t="shared" si="298"/>
        <v>-</v>
      </c>
      <c r="BY1839" s="105"/>
      <c r="BZ1839" s="103"/>
      <c r="CA1839" s="106"/>
      <c r="CB1839" s="107"/>
      <c r="CC1839" s="112"/>
      <c r="CD1839" s="106"/>
      <c r="CE1839" s="103"/>
      <c r="CF1839" s="113"/>
      <c r="CG1839" s="114"/>
    </row>
    <row r="1840" spans="1:85">
      <c r="A1840" s="53" t="str">
        <f t="shared" si="299"/>
        <v>--</v>
      </c>
      <c r="B1840" s="47" t="str">
        <f t="shared" si="300"/>
        <v>-</v>
      </c>
      <c r="C1840" s="153"/>
      <c r="D1840" s="49"/>
      <c r="E1840" s="50"/>
      <c r="F1840" s="51"/>
      <c r="G1840" s="59"/>
      <c r="H1840" s="51"/>
      <c r="I1840" s="59"/>
      <c r="J1840" s="60" t="str">
        <f>IF(ISBLANK(H1840),"",IFERROR(VLOOKUP(B1840,'Np PL4 Stock'!$A:$D,4,FALSE),""))</f>
        <v/>
      </c>
      <c r="K1840" s="61" t="str">
        <f>IF(ISBLANK(H1840),"",SUMIF('Np PL4 Stock'!$A:$A,B1840,'Np PL4 Stock'!$N:$N))</f>
        <v/>
      </c>
      <c r="L1840" s="62" t="str">
        <f>IF(ISBLANK(H1840),"",VLOOKUP(LEFT(B1840,5),Unit!A:B,2,FALSE))</f>
        <v/>
      </c>
      <c r="M1840" s="63" t="str">
        <f>IF(ISBLANK(H1840),"",IFERROR(VLOOKUP(B1840,'Np PL4 Stock'!$A:$T,20,FALSE),""))</f>
        <v/>
      </c>
      <c r="N1840" s="63" t="str">
        <f>IF(ISBLANK(H1840),"",IFERROR(VLOOKUP(B1840,'Np PL4 Stock'!$A:$U,21,FALSE),""))</f>
        <v/>
      </c>
      <c r="O1840" s="62" t="str">
        <f t="shared" si="293"/>
        <v/>
      </c>
      <c r="P1840" s="62" t="str">
        <f t="shared" si="291"/>
        <v/>
      </c>
      <c r="Q1840" s="67" t="str">
        <f t="shared" si="294"/>
        <v/>
      </c>
      <c r="R1840" s="67" t="str">
        <f t="shared" si="292"/>
        <v/>
      </c>
      <c r="S1840" s="59"/>
      <c r="T1840" s="147"/>
      <c r="U1840" s="147"/>
      <c r="V1840" s="59"/>
      <c r="W1840" s="59"/>
      <c r="X1840" s="59"/>
      <c r="Y1840" s="59"/>
      <c r="Z1840" s="59"/>
      <c r="AA1840" s="59"/>
      <c r="AB1840" s="59"/>
      <c r="AC1840" s="59"/>
      <c r="AD1840" s="59"/>
      <c r="AE1840" s="59"/>
      <c r="AF1840" s="73"/>
      <c r="AG1840" s="73"/>
      <c r="AH1840" s="73"/>
      <c r="AI1840" s="73"/>
      <c r="AJ1840" s="73"/>
      <c r="AK1840" s="73"/>
      <c r="AL1840" s="77" t="str">
        <f>IF(ISBLANK(S1840),"",IF(AJ1840="Fail","Fail",IF(E1840="PL4",IF(AND(T1840&gt;STD_01122025!$D$3,U1840&lt;STD_01122025!$D$4,OR(AF1840="ND",AF1840&lt;STD_01122025!$D$7),AH1840="ND"),"Pass","Fail"),IF(E1840="PL12",IF(AND(S1840&lt;STD_01122025!$F$2,T1840&gt;STD_01122025!$F$3,U1840&lt;STD_01122025!$F$4,V1840&gt;STD_01122025!$F$5,X1840&gt;STD_01122025!$F$6,OR(AF1840="ND",AF1840&lt;STD_01122025!$F$7),AH1840="ND"),"Pass","Fail"),IF(E1840="SuperPL",IF(AND(T1840&gt;STD_01122025!$H$3,U1840&lt;STD_01122025!$H$4,V1840&gt;STD_01122025!$H$5,X1840&gt;STD_01122025!$H$6,OR(AF1840="ND",AF1840&lt;STD_01122025!$H$7),AH1840="ND"),"Pass","Fail"),IF(E1840="Flight",IF(AND(T1840&gt;STD_01122025!$J$3,U1840&lt;STD_01122025!$J$4,X1840&gt;STD_01122025!$J$6,OR(AF1840="ND",AF1840&lt;STD_01122025!$J$7),AH1840="ND"),"Pass","Fail"),""))))))</f>
        <v/>
      </c>
      <c r="AM1840" s="62" t="str">
        <f>IF(ISBLANK(B1840),"",IFERROR(IF(VLOOKUP(B1840,'Np PL4 Stock'!$A:$J,10,FALSE)="Np4",D1840-VLOOKUP(B1840,'Np PL4 Stock'!$A:$E,5,FALSE),D1840-VLOOKUP(B1840,'Np PL4 Stock'!$A:$E,5,FALSE)-1),""))</f>
        <v/>
      </c>
      <c r="AN1840" s="147"/>
      <c r="AO1840" s="147"/>
      <c r="AP1840" s="59"/>
      <c r="AQ1840" s="59"/>
      <c r="AR1840" s="59"/>
      <c r="AS1840" s="59"/>
      <c r="AT1840" s="73"/>
      <c r="AU1840" s="73"/>
      <c r="AV1840" s="73"/>
      <c r="AW1840" s="73"/>
      <c r="AX1840" s="84"/>
      <c r="AY1840" s="59"/>
      <c r="AZ1840" s="59"/>
      <c r="BA1840" s="59"/>
      <c r="BB1840" s="59"/>
      <c r="BC1840" s="59"/>
      <c r="BD1840" s="59"/>
      <c r="BE1840" s="84"/>
      <c r="BF1840" s="84"/>
      <c r="BG1840" s="84"/>
      <c r="BH1840" s="84"/>
      <c r="BI1840" s="85"/>
      <c r="BJ1840" s="86"/>
      <c r="BK1840" s="86"/>
      <c r="BL1840" s="86"/>
      <c r="BM1840" s="86"/>
      <c r="BN1840" s="86"/>
      <c r="BO1840" s="59"/>
      <c r="BP1840" s="69"/>
      <c r="BQ1840" s="92">
        <v>0</v>
      </c>
      <c r="BR1840" s="93">
        <v>0</v>
      </c>
      <c r="BS1840" s="94" t="str">
        <f t="shared" si="295"/>
        <v/>
      </c>
      <c r="BT1840" s="95">
        <v>0</v>
      </c>
      <c r="BU1840" s="101" t="str">
        <f t="shared" si="296"/>
        <v/>
      </c>
      <c r="BV1840" s="102" t="str">
        <f t="shared" si="297"/>
        <v>-</v>
      </c>
      <c r="BW1840" s="103"/>
      <c r="BX1840" s="104" t="str">
        <f t="shared" si="298"/>
        <v>-</v>
      </c>
      <c r="BY1840" s="105"/>
      <c r="BZ1840" s="103"/>
      <c r="CA1840" s="106"/>
      <c r="CB1840" s="107"/>
      <c r="CC1840" s="112"/>
      <c r="CD1840" s="106"/>
      <c r="CE1840" s="103"/>
      <c r="CF1840" s="113"/>
      <c r="CG1840" s="114"/>
    </row>
    <row r="1841" spans="1:85">
      <c r="A1841" s="53" t="str">
        <f t="shared" si="299"/>
        <v>--</v>
      </c>
      <c r="B1841" s="47" t="str">
        <f t="shared" si="300"/>
        <v>-</v>
      </c>
      <c r="C1841" s="153"/>
      <c r="D1841" s="49"/>
      <c r="E1841" s="50"/>
      <c r="F1841" s="51"/>
      <c r="G1841" s="59"/>
      <c r="H1841" s="51"/>
      <c r="I1841" s="59"/>
      <c r="J1841" s="60" t="str">
        <f>IF(ISBLANK(H1841),"",IFERROR(VLOOKUP(B1841,'Np PL4 Stock'!$A:$D,4,FALSE),""))</f>
        <v/>
      </c>
      <c r="K1841" s="61" t="str">
        <f>IF(ISBLANK(H1841),"",SUMIF('Np PL4 Stock'!$A:$A,B1841,'Np PL4 Stock'!$N:$N))</f>
        <v/>
      </c>
      <c r="L1841" s="62" t="str">
        <f>IF(ISBLANK(H1841),"",VLOOKUP(LEFT(B1841,5),Unit!A:B,2,FALSE))</f>
        <v/>
      </c>
      <c r="M1841" s="63" t="str">
        <f>IF(ISBLANK(H1841),"",IFERROR(VLOOKUP(B1841,'Np PL4 Stock'!$A:$T,20,FALSE),""))</f>
        <v/>
      </c>
      <c r="N1841" s="63" t="str">
        <f>IF(ISBLANK(H1841),"",IFERROR(VLOOKUP(B1841,'Np PL4 Stock'!$A:$U,21,FALSE),""))</f>
        <v/>
      </c>
      <c r="O1841" s="62" t="str">
        <f t="shared" si="293"/>
        <v/>
      </c>
      <c r="P1841" s="62" t="str">
        <f t="shared" si="291"/>
        <v/>
      </c>
      <c r="Q1841" s="67" t="str">
        <f t="shared" si="294"/>
        <v/>
      </c>
      <c r="R1841" s="67" t="str">
        <f t="shared" si="292"/>
        <v/>
      </c>
      <c r="S1841" s="59"/>
      <c r="T1841" s="147"/>
      <c r="U1841" s="147"/>
      <c r="V1841" s="59"/>
      <c r="W1841" s="59"/>
      <c r="X1841" s="59"/>
      <c r="Y1841" s="59"/>
      <c r="Z1841" s="59"/>
      <c r="AA1841" s="59"/>
      <c r="AB1841" s="59"/>
      <c r="AC1841" s="59"/>
      <c r="AD1841" s="59"/>
      <c r="AE1841" s="59"/>
      <c r="AF1841" s="73"/>
      <c r="AG1841" s="73"/>
      <c r="AH1841" s="73"/>
      <c r="AI1841" s="73"/>
      <c r="AJ1841" s="73"/>
      <c r="AK1841" s="73"/>
      <c r="AL1841" s="77" t="str">
        <f>IF(ISBLANK(S1841),"",IF(AJ1841="Fail","Fail",IF(E1841="PL4",IF(AND(T1841&gt;STD_01122025!$D$3,U1841&lt;STD_01122025!$D$4,OR(AF1841="ND",AF1841&lt;STD_01122025!$D$7),AH1841="ND"),"Pass","Fail"),IF(E1841="PL12",IF(AND(S1841&lt;STD_01122025!$F$2,T1841&gt;STD_01122025!$F$3,U1841&lt;STD_01122025!$F$4,V1841&gt;STD_01122025!$F$5,X1841&gt;STD_01122025!$F$6,OR(AF1841="ND",AF1841&lt;STD_01122025!$F$7),AH1841="ND"),"Pass","Fail"),IF(E1841="SuperPL",IF(AND(T1841&gt;STD_01122025!$H$3,U1841&lt;STD_01122025!$H$4,V1841&gt;STD_01122025!$H$5,X1841&gt;STD_01122025!$H$6,OR(AF1841="ND",AF1841&lt;STD_01122025!$H$7),AH1841="ND"),"Pass","Fail"),IF(E1841="Flight",IF(AND(T1841&gt;STD_01122025!$J$3,U1841&lt;STD_01122025!$J$4,X1841&gt;STD_01122025!$J$6,OR(AF1841="ND",AF1841&lt;STD_01122025!$J$7),AH1841="ND"),"Pass","Fail"),""))))))</f>
        <v/>
      </c>
      <c r="AM1841" s="62" t="str">
        <f>IF(ISBLANK(B1841),"",IFERROR(IF(VLOOKUP(B1841,'Np PL4 Stock'!$A:$J,10,FALSE)="Np4",D1841-VLOOKUP(B1841,'Np PL4 Stock'!$A:$E,5,FALSE),D1841-VLOOKUP(B1841,'Np PL4 Stock'!$A:$E,5,FALSE)-1),""))</f>
        <v/>
      </c>
      <c r="AN1841" s="147"/>
      <c r="AO1841" s="147"/>
      <c r="AP1841" s="59"/>
      <c r="AQ1841" s="59"/>
      <c r="AR1841" s="59"/>
      <c r="AS1841" s="59"/>
      <c r="AT1841" s="73"/>
      <c r="AU1841" s="73"/>
      <c r="AV1841" s="73"/>
      <c r="AW1841" s="73"/>
      <c r="AX1841" s="84"/>
      <c r="AY1841" s="59"/>
      <c r="AZ1841" s="59"/>
      <c r="BA1841" s="59"/>
      <c r="BB1841" s="59"/>
      <c r="BC1841" s="59"/>
      <c r="BD1841" s="59"/>
      <c r="BE1841" s="84"/>
      <c r="BF1841" s="84"/>
      <c r="BG1841" s="84"/>
      <c r="BH1841" s="84"/>
      <c r="BI1841" s="85"/>
      <c r="BJ1841" s="86"/>
      <c r="BK1841" s="86"/>
      <c r="BL1841" s="86"/>
      <c r="BM1841" s="86"/>
      <c r="BN1841" s="86"/>
      <c r="BO1841" s="59"/>
      <c r="BP1841" s="69"/>
      <c r="BQ1841" s="92">
        <v>0</v>
      </c>
      <c r="BR1841" s="93">
        <v>0</v>
      </c>
      <c r="BS1841" s="94" t="str">
        <f t="shared" si="295"/>
        <v/>
      </c>
      <c r="BT1841" s="95">
        <v>0</v>
      </c>
      <c r="BU1841" s="101" t="str">
        <f t="shared" si="296"/>
        <v/>
      </c>
      <c r="BV1841" s="102" t="str">
        <f t="shared" si="297"/>
        <v>-</v>
      </c>
      <c r="BW1841" s="103"/>
      <c r="BX1841" s="104" t="str">
        <f t="shared" si="298"/>
        <v>-</v>
      </c>
      <c r="BY1841" s="105"/>
      <c r="BZ1841" s="103"/>
      <c r="CA1841" s="106"/>
      <c r="CB1841" s="107"/>
      <c r="CC1841" s="112"/>
      <c r="CD1841" s="106"/>
      <c r="CE1841" s="103"/>
      <c r="CF1841" s="113"/>
      <c r="CG1841" s="114"/>
    </row>
    <row r="1842" spans="1:85">
      <c r="A1842" s="53" t="str">
        <f t="shared" si="299"/>
        <v>--</v>
      </c>
      <c r="B1842" s="47" t="str">
        <f t="shared" si="300"/>
        <v>-</v>
      </c>
      <c r="C1842" s="153"/>
      <c r="D1842" s="49"/>
      <c r="E1842" s="50"/>
      <c r="F1842" s="51"/>
      <c r="G1842" s="59"/>
      <c r="H1842" s="51"/>
      <c r="I1842" s="59"/>
      <c r="J1842" s="60" t="str">
        <f>IF(ISBLANK(H1842),"",IFERROR(VLOOKUP(B1842,'Np PL4 Stock'!$A:$D,4,FALSE),""))</f>
        <v/>
      </c>
      <c r="K1842" s="61" t="str">
        <f>IF(ISBLANK(H1842),"",SUMIF('Np PL4 Stock'!$A:$A,B1842,'Np PL4 Stock'!$N:$N))</f>
        <v/>
      </c>
      <c r="L1842" s="62" t="str">
        <f>IF(ISBLANK(H1842),"",VLOOKUP(LEFT(B1842,5),Unit!A:B,2,FALSE))</f>
        <v/>
      </c>
      <c r="M1842" s="63" t="str">
        <f>IF(ISBLANK(H1842),"",IFERROR(VLOOKUP(B1842,'Np PL4 Stock'!$A:$T,20,FALSE),""))</f>
        <v/>
      </c>
      <c r="N1842" s="63" t="str">
        <f>IF(ISBLANK(H1842),"",IFERROR(VLOOKUP(B1842,'Np PL4 Stock'!$A:$U,21,FALSE),""))</f>
        <v/>
      </c>
      <c r="O1842" s="62" t="str">
        <f t="shared" si="293"/>
        <v/>
      </c>
      <c r="P1842" s="62" t="str">
        <f t="shared" si="291"/>
        <v/>
      </c>
      <c r="Q1842" s="67" t="str">
        <f t="shared" si="294"/>
        <v/>
      </c>
      <c r="R1842" s="67" t="str">
        <f t="shared" si="292"/>
        <v/>
      </c>
      <c r="S1842" s="59"/>
      <c r="T1842" s="147"/>
      <c r="U1842" s="147"/>
      <c r="V1842" s="59"/>
      <c r="W1842" s="59"/>
      <c r="X1842" s="59"/>
      <c r="Y1842" s="59"/>
      <c r="Z1842" s="59"/>
      <c r="AA1842" s="59"/>
      <c r="AB1842" s="59"/>
      <c r="AC1842" s="59"/>
      <c r="AD1842" s="59"/>
      <c r="AE1842" s="59"/>
      <c r="AF1842" s="73"/>
      <c r="AG1842" s="73"/>
      <c r="AH1842" s="73"/>
      <c r="AI1842" s="73"/>
      <c r="AJ1842" s="73"/>
      <c r="AK1842" s="73"/>
      <c r="AL1842" s="77" t="str">
        <f>IF(ISBLANK(S1842),"",IF(AJ1842="Fail","Fail",IF(E1842="PL4",IF(AND(T1842&gt;STD_01122025!$D$3,U1842&lt;STD_01122025!$D$4,OR(AF1842="ND",AF1842&lt;STD_01122025!$D$7),AH1842="ND"),"Pass","Fail"),IF(E1842="PL12",IF(AND(S1842&lt;STD_01122025!$F$2,T1842&gt;STD_01122025!$F$3,U1842&lt;STD_01122025!$F$4,V1842&gt;STD_01122025!$F$5,X1842&gt;STD_01122025!$F$6,OR(AF1842="ND",AF1842&lt;STD_01122025!$F$7),AH1842="ND"),"Pass","Fail"),IF(E1842="SuperPL",IF(AND(T1842&gt;STD_01122025!$H$3,U1842&lt;STD_01122025!$H$4,V1842&gt;STD_01122025!$H$5,X1842&gt;STD_01122025!$H$6,OR(AF1842="ND",AF1842&lt;STD_01122025!$H$7),AH1842="ND"),"Pass","Fail"),IF(E1842="Flight",IF(AND(T1842&gt;STD_01122025!$J$3,U1842&lt;STD_01122025!$J$4,X1842&gt;STD_01122025!$J$6,OR(AF1842="ND",AF1842&lt;STD_01122025!$J$7),AH1842="ND"),"Pass","Fail"),""))))))</f>
        <v/>
      </c>
      <c r="AM1842" s="62" t="str">
        <f>IF(ISBLANK(B1842),"",IFERROR(IF(VLOOKUP(B1842,'Np PL4 Stock'!$A:$J,10,FALSE)="Np4",D1842-VLOOKUP(B1842,'Np PL4 Stock'!$A:$E,5,FALSE),D1842-VLOOKUP(B1842,'Np PL4 Stock'!$A:$E,5,FALSE)-1),""))</f>
        <v/>
      </c>
      <c r="AN1842" s="147"/>
      <c r="AO1842" s="147"/>
      <c r="AP1842" s="59"/>
      <c r="AQ1842" s="59"/>
      <c r="AR1842" s="59"/>
      <c r="AS1842" s="59"/>
      <c r="AT1842" s="73"/>
      <c r="AU1842" s="73"/>
      <c r="AV1842" s="73"/>
      <c r="AW1842" s="73"/>
      <c r="AX1842" s="84"/>
      <c r="AY1842" s="59"/>
      <c r="AZ1842" s="59"/>
      <c r="BA1842" s="59"/>
      <c r="BB1842" s="59"/>
      <c r="BC1842" s="59"/>
      <c r="BD1842" s="59"/>
      <c r="BE1842" s="84"/>
      <c r="BF1842" s="84"/>
      <c r="BG1842" s="84"/>
      <c r="BH1842" s="84"/>
      <c r="BI1842" s="85"/>
      <c r="BJ1842" s="86"/>
      <c r="BK1842" s="86"/>
      <c r="BL1842" s="86"/>
      <c r="BM1842" s="86"/>
      <c r="BN1842" s="86"/>
      <c r="BO1842" s="59"/>
      <c r="BP1842" s="69"/>
      <c r="BQ1842" s="92">
        <v>0</v>
      </c>
      <c r="BR1842" s="93">
        <v>0</v>
      </c>
      <c r="BS1842" s="94" t="str">
        <f t="shared" si="295"/>
        <v/>
      </c>
      <c r="BT1842" s="95">
        <v>0</v>
      </c>
      <c r="BU1842" s="101" t="str">
        <f t="shared" si="296"/>
        <v/>
      </c>
      <c r="BV1842" s="102" t="str">
        <f t="shared" si="297"/>
        <v>-</v>
      </c>
      <c r="BW1842" s="103"/>
      <c r="BX1842" s="104" t="str">
        <f t="shared" si="298"/>
        <v>-</v>
      </c>
      <c r="BY1842" s="105"/>
      <c r="BZ1842" s="103"/>
      <c r="CA1842" s="106"/>
      <c r="CB1842" s="107"/>
      <c r="CC1842" s="112"/>
      <c r="CD1842" s="106"/>
      <c r="CE1842" s="103"/>
      <c r="CF1842" s="113"/>
      <c r="CG1842" s="114"/>
    </row>
    <row r="1843" spans="1:85">
      <c r="A1843" s="53" t="str">
        <f t="shared" si="299"/>
        <v>--</v>
      </c>
      <c r="B1843" s="47" t="str">
        <f t="shared" si="300"/>
        <v>-</v>
      </c>
      <c r="C1843" s="153"/>
      <c r="D1843" s="49"/>
      <c r="E1843" s="50"/>
      <c r="F1843" s="51"/>
      <c r="G1843" s="59"/>
      <c r="H1843" s="51"/>
      <c r="I1843" s="59"/>
      <c r="J1843" s="60" t="str">
        <f>IF(ISBLANK(H1843),"",IFERROR(VLOOKUP(B1843,'Np PL4 Stock'!$A:$D,4,FALSE),""))</f>
        <v/>
      </c>
      <c r="K1843" s="61" t="str">
        <f>IF(ISBLANK(H1843),"",SUMIF('Np PL4 Stock'!$A:$A,B1843,'Np PL4 Stock'!$N:$N))</f>
        <v/>
      </c>
      <c r="L1843" s="62" t="str">
        <f>IF(ISBLANK(H1843),"",VLOOKUP(LEFT(B1843,5),Unit!A:B,2,FALSE))</f>
        <v/>
      </c>
      <c r="M1843" s="63" t="str">
        <f>IF(ISBLANK(H1843),"",IFERROR(VLOOKUP(B1843,'Np PL4 Stock'!$A:$T,20,FALSE),""))</f>
        <v/>
      </c>
      <c r="N1843" s="63" t="str">
        <f>IF(ISBLANK(H1843),"",IFERROR(VLOOKUP(B1843,'Np PL4 Stock'!$A:$U,21,FALSE),""))</f>
        <v/>
      </c>
      <c r="O1843" s="62" t="str">
        <f t="shared" si="293"/>
        <v/>
      </c>
      <c r="P1843" s="62" t="str">
        <f t="shared" si="291"/>
        <v/>
      </c>
      <c r="Q1843" s="67" t="str">
        <f t="shared" si="294"/>
        <v/>
      </c>
      <c r="R1843" s="67" t="str">
        <f t="shared" si="292"/>
        <v/>
      </c>
      <c r="S1843" s="59"/>
      <c r="T1843" s="147"/>
      <c r="U1843" s="147"/>
      <c r="V1843" s="59"/>
      <c r="W1843" s="59"/>
      <c r="X1843" s="59"/>
      <c r="Y1843" s="59"/>
      <c r="Z1843" s="59"/>
      <c r="AA1843" s="59"/>
      <c r="AB1843" s="59"/>
      <c r="AC1843" s="59"/>
      <c r="AD1843" s="59"/>
      <c r="AE1843" s="59"/>
      <c r="AF1843" s="73"/>
      <c r="AG1843" s="73"/>
      <c r="AH1843" s="73"/>
      <c r="AI1843" s="73"/>
      <c r="AJ1843" s="73"/>
      <c r="AK1843" s="73"/>
      <c r="AL1843" s="77" t="str">
        <f>IF(ISBLANK(S1843),"",IF(AJ1843="Fail","Fail",IF(E1843="PL4",IF(AND(T1843&gt;STD_01122025!$D$3,U1843&lt;STD_01122025!$D$4,OR(AF1843="ND",AF1843&lt;STD_01122025!$D$7),AH1843="ND"),"Pass","Fail"),IF(E1843="PL12",IF(AND(S1843&lt;STD_01122025!$F$2,T1843&gt;STD_01122025!$F$3,U1843&lt;STD_01122025!$F$4,V1843&gt;STD_01122025!$F$5,X1843&gt;STD_01122025!$F$6,OR(AF1843="ND",AF1843&lt;STD_01122025!$F$7),AH1843="ND"),"Pass","Fail"),IF(E1843="SuperPL",IF(AND(T1843&gt;STD_01122025!$H$3,U1843&lt;STD_01122025!$H$4,V1843&gt;STD_01122025!$H$5,X1843&gt;STD_01122025!$H$6,OR(AF1843="ND",AF1843&lt;STD_01122025!$H$7),AH1843="ND"),"Pass","Fail"),IF(E1843="Flight",IF(AND(T1843&gt;STD_01122025!$J$3,U1843&lt;STD_01122025!$J$4,X1843&gt;STD_01122025!$J$6,OR(AF1843="ND",AF1843&lt;STD_01122025!$J$7),AH1843="ND"),"Pass","Fail"),""))))))</f>
        <v/>
      </c>
      <c r="AM1843" s="62" t="str">
        <f>IF(ISBLANK(B1843),"",IFERROR(IF(VLOOKUP(B1843,'Np PL4 Stock'!$A:$J,10,FALSE)="Np4",D1843-VLOOKUP(B1843,'Np PL4 Stock'!$A:$E,5,FALSE),D1843-VLOOKUP(B1843,'Np PL4 Stock'!$A:$E,5,FALSE)-1),""))</f>
        <v/>
      </c>
      <c r="AN1843" s="147"/>
      <c r="AO1843" s="147"/>
      <c r="AP1843" s="59"/>
      <c r="AQ1843" s="59"/>
      <c r="AR1843" s="59"/>
      <c r="AS1843" s="59"/>
      <c r="AT1843" s="73"/>
      <c r="AU1843" s="73"/>
      <c r="AV1843" s="73"/>
      <c r="AW1843" s="73"/>
      <c r="AX1843" s="84"/>
      <c r="AY1843" s="59"/>
      <c r="AZ1843" s="59"/>
      <c r="BA1843" s="59"/>
      <c r="BB1843" s="59"/>
      <c r="BC1843" s="59"/>
      <c r="BD1843" s="59"/>
      <c r="BE1843" s="84"/>
      <c r="BF1843" s="84"/>
      <c r="BG1843" s="84"/>
      <c r="BH1843" s="84"/>
      <c r="BI1843" s="85"/>
      <c r="BJ1843" s="86"/>
      <c r="BK1843" s="86"/>
      <c r="BL1843" s="86"/>
      <c r="BM1843" s="86"/>
      <c r="BN1843" s="86"/>
      <c r="BO1843" s="59"/>
      <c r="BP1843" s="69"/>
      <c r="BQ1843" s="92">
        <v>0</v>
      </c>
      <c r="BR1843" s="93">
        <v>0</v>
      </c>
      <c r="BS1843" s="94" t="str">
        <f t="shared" si="295"/>
        <v/>
      </c>
      <c r="BT1843" s="95">
        <v>0</v>
      </c>
      <c r="BU1843" s="101" t="str">
        <f t="shared" si="296"/>
        <v/>
      </c>
      <c r="BV1843" s="102" t="str">
        <f t="shared" si="297"/>
        <v>-</v>
      </c>
      <c r="BW1843" s="103"/>
      <c r="BX1843" s="104" t="str">
        <f t="shared" si="298"/>
        <v>-</v>
      </c>
      <c r="BY1843" s="105"/>
      <c r="BZ1843" s="103"/>
      <c r="CA1843" s="106"/>
      <c r="CB1843" s="107"/>
      <c r="CC1843" s="112"/>
      <c r="CD1843" s="106"/>
      <c r="CE1843" s="103"/>
      <c r="CF1843" s="113"/>
      <c r="CG1843" s="114"/>
    </row>
    <row r="1844" spans="1:85">
      <c r="A1844" s="53" t="str">
        <f t="shared" si="299"/>
        <v>--</v>
      </c>
      <c r="B1844" s="47" t="str">
        <f t="shared" si="300"/>
        <v>-</v>
      </c>
      <c r="C1844" s="153"/>
      <c r="D1844" s="49"/>
      <c r="E1844" s="50"/>
      <c r="F1844" s="51"/>
      <c r="G1844" s="59"/>
      <c r="H1844" s="51"/>
      <c r="I1844" s="59"/>
      <c r="J1844" s="60" t="str">
        <f>IF(ISBLANK(H1844),"",IFERROR(VLOOKUP(B1844,'Np PL4 Stock'!$A:$D,4,FALSE),""))</f>
        <v/>
      </c>
      <c r="K1844" s="61" t="str">
        <f>IF(ISBLANK(H1844),"",SUMIF('Np PL4 Stock'!$A:$A,B1844,'Np PL4 Stock'!$N:$N))</f>
        <v/>
      </c>
      <c r="L1844" s="62" t="str">
        <f>IF(ISBLANK(H1844),"",VLOOKUP(LEFT(B1844,5),Unit!A:B,2,FALSE))</f>
        <v/>
      </c>
      <c r="M1844" s="63" t="str">
        <f>IF(ISBLANK(H1844),"",IFERROR(VLOOKUP(B1844,'Np PL4 Stock'!$A:$T,20,FALSE),""))</f>
        <v/>
      </c>
      <c r="N1844" s="63" t="str">
        <f>IF(ISBLANK(H1844),"",IFERROR(VLOOKUP(B1844,'Np PL4 Stock'!$A:$U,21,FALSE),""))</f>
        <v/>
      </c>
      <c r="O1844" s="62" t="str">
        <f t="shared" si="293"/>
        <v/>
      </c>
      <c r="P1844" s="62" t="str">
        <f t="shared" si="291"/>
        <v/>
      </c>
      <c r="Q1844" s="67" t="str">
        <f t="shared" si="294"/>
        <v/>
      </c>
      <c r="R1844" s="67" t="str">
        <f t="shared" si="292"/>
        <v/>
      </c>
      <c r="S1844" s="59"/>
      <c r="T1844" s="147"/>
      <c r="U1844" s="147"/>
      <c r="V1844" s="59"/>
      <c r="W1844" s="59"/>
      <c r="X1844" s="59"/>
      <c r="Y1844" s="59"/>
      <c r="Z1844" s="59"/>
      <c r="AA1844" s="59"/>
      <c r="AB1844" s="59"/>
      <c r="AC1844" s="59"/>
      <c r="AD1844" s="59"/>
      <c r="AE1844" s="59"/>
      <c r="AF1844" s="73"/>
      <c r="AG1844" s="73"/>
      <c r="AH1844" s="73"/>
      <c r="AI1844" s="73"/>
      <c r="AJ1844" s="73"/>
      <c r="AK1844" s="73"/>
      <c r="AL1844" s="77" t="str">
        <f>IF(ISBLANK(S1844),"",IF(AJ1844="Fail","Fail",IF(E1844="PL4",IF(AND(T1844&gt;STD_01122025!$D$3,U1844&lt;STD_01122025!$D$4,OR(AF1844="ND",AF1844&lt;STD_01122025!$D$7),AH1844="ND"),"Pass","Fail"),IF(E1844="PL12",IF(AND(S1844&lt;STD_01122025!$F$2,T1844&gt;STD_01122025!$F$3,U1844&lt;STD_01122025!$F$4,V1844&gt;STD_01122025!$F$5,X1844&gt;STD_01122025!$F$6,OR(AF1844="ND",AF1844&lt;STD_01122025!$F$7),AH1844="ND"),"Pass","Fail"),IF(E1844="SuperPL",IF(AND(T1844&gt;STD_01122025!$H$3,U1844&lt;STD_01122025!$H$4,V1844&gt;STD_01122025!$H$5,X1844&gt;STD_01122025!$H$6,OR(AF1844="ND",AF1844&lt;STD_01122025!$H$7),AH1844="ND"),"Pass","Fail"),IF(E1844="Flight",IF(AND(T1844&gt;STD_01122025!$J$3,U1844&lt;STD_01122025!$J$4,X1844&gt;STD_01122025!$J$6,OR(AF1844="ND",AF1844&lt;STD_01122025!$J$7),AH1844="ND"),"Pass","Fail"),""))))))</f>
        <v/>
      </c>
      <c r="AM1844" s="62" t="str">
        <f>IF(ISBLANK(B1844),"",IFERROR(IF(VLOOKUP(B1844,'Np PL4 Stock'!$A:$J,10,FALSE)="Np4",D1844-VLOOKUP(B1844,'Np PL4 Stock'!$A:$E,5,FALSE),D1844-VLOOKUP(B1844,'Np PL4 Stock'!$A:$E,5,FALSE)-1),""))</f>
        <v/>
      </c>
      <c r="AN1844" s="147"/>
      <c r="AO1844" s="147"/>
      <c r="AP1844" s="59"/>
      <c r="AQ1844" s="59"/>
      <c r="AR1844" s="59"/>
      <c r="AS1844" s="59"/>
      <c r="AT1844" s="73"/>
      <c r="AU1844" s="73"/>
      <c r="AV1844" s="73"/>
      <c r="AW1844" s="73"/>
      <c r="AX1844" s="84"/>
      <c r="AY1844" s="59"/>
      <c r="AZ1844" s="59"/>
      <c r="BA1844" s="59"/>
      <c r="BB1844" s="59"/>
      <c r="BC1844" s="59"/>
      <c r="BD1844" s="59"/>
      <c r="BE1844" s="84"/>
      <c r="BF1844" s="84"/>
      <c r="BG1844" s="84"/>
      <c r="BH1844" s="84"/>
      <c r="BI1844" s="85"/>
      <c r="BJ1844" s="86"/>
      <c r="BK1844" s="86"/>
      <c r="BL1844" s="86"/>
      <c r="BM1844" s="86"/>
      <c r="BN1844" s="86"/>
      <c r="BO1844" s="59"/>
      <c r="BP1844" s="69"/>
      <c r="BQ1844" s="92">
        <v>0</v>
      </c>
      <c r="BR1844" s="93">
        <v>0</v>
      </c>
      <c r="BS1844" s="94" t="str">
        <f t="shared" si="295"/>
        <v/>
      </c>
      <c r="BT1844" s="95">
        <v>0</v>
      </c>
      <c r="BU1844" s="101" t="str">
        <f t="shared" si="296"/>
        <v/>
      </c>
      <c r="BV1844" s="102" t="str">
        <f t="shared" si="297"/>
        <v>-</v>
      </c>
      <c r="BW1844" s="103"/>
      <c r="BX1844" s="104" t="str">
        <f t="shared" si="298"/>
        <v>-</v>
      </c>
      <c r="BY1844" s="105"/>
      <c r="BZ1844" s="103"/>
      <c r="CA1844" s="106"/>
      <c r="CB1844" s="107"/>
      <c r="CC1844" s="112"/>
      <c r="CD1844" s="106"/>
      <c r="CE1844" s="103"/>
      <c r="CF1844" s="113"/>
      <c r="CG1844" s="114"/>
    </row>
    <row r="1845" spans="1:85">
      <c r="A1845" s="53" t="str">
        <f t="shared" si="299"/>
        <v>--</v>
      </c>
      <c r="B1845" s="47" t="str">
        <f t="shared" si="300"/>
        <v>-</v>
      </c>
      <c r="C1845" s="153"/>
      <c r="D1845" s="49"/>
      <c r="E1845" s="50"/>
      <c r="F1845" s="51"/>
      <c r="G1845" s="59"/>
      <c r="H1845" s="51"/>
      <c r="I1845" s="59"/>
      <c r="J1845" s="60" t="str">
        <f>IF(ISBLANK(H1845),"",IFERROR(VLOOKUP(B1845,'Np PL4 Stock'!$A:$D,4,FALSE),""))</f>
        <v/>
      </c>
      <c r="K1845" s="61" t="str">
        <f>IF(ISBLANK(H1845),"",SUMIF('Np PL4 Stock'!$A:$A,B1845,'Np PL4 Stock'!$N:$N))</f>
        <v/>
      </c>
      <c r="L1845" s="62" t="str">
        <f>IF(ISBLANK(H1845),"",VLOOKUP(LEFT(B1845,5),Unit!A:B,2,FALSE))</f>
        <v/>
      </c>
      <c r="M1845" s="63" t="str">
        <f>IF(ISBLANK(H1845),"",IFERROR(VLOOKUP(B1845,'Np PL4 Stock'!$A:$T,20,FALSE),""))</f>
        <v/>
      </c>
      <c r="N1845" s="63" t="str">
        <f>IF(ISBLANK(H1845),"",IFERROR(VLOOKUP(B1845,'Np PL4 Stock'!$A:$U,21,FALSE),""))</f>
        <v/>
      </c>
      <c r="O1845" s="62" t="str">
        <f t="shared" si="293"/>
        <v/>
      </c>
      <c r="P1845" s="62" t="str">
        <f t="shared" si="291"/>
        <v/>
      </c>
      <c r="Q1845" s="67" t="str">
        <f t="shared" si="294"/>
        <v/>
      </c>
      <c r="R1845" s="67" t="str">
        <f t="shared" si="292"/>
        <v/>
      </c>
      <c r="S1845" s="59"/>
      <c r="T1845" s="147"/>
      <c r="U1845" s="147"/>
      <c r="V1845" s="59"/>
      <c r="W1845" s="59"/>
      <c r="X1845" s="59"/>
      <c r="Y1845" s="59"/>
      <c r="Z1845" s="59"/>
      <c r="AA1845" s="59"/>
      <c r="AB1845" s="59"/>
      <c r="AC1845" s="59"/>
      <c r="AD1845" s="59"/>
      <c r="AE1845" s="59"/>
      <c r="AF1845" s="73"/>
      <c r="AG1845" s="73"/>
      <c r="AH1845" s="73"/>
      <c r="AI1845" s="73"/>
      <c r="AJ1845" s="73"/>
      <c r="AK1845" s="73"/>
      <c r="AL1845" s="77" t="str">
        <f>IF(ISBLANK(S1845),"",IF(AJ1845="Fail","Fail",IF(E1845="PL4",IF(AND(T1845&gt;STD_01122025!$D$3,U1845&lt;STD_01122025!$D$4,OR(AF1845="ND",AF1845&lt;STD_01122025!$D$7),AH1845="ND"),"Pass","Fail"),IF(E1845="PL12",IF(AND(S1845&lt;STD_01122025!$F$2,T1845&gt;STD_01122025!$F$3,U1845&lt;STD_01122025!$F$4,V1845&gt;STD_01122025!$F$5,X1845&gt;STD_01122025!$F$6,OR(AF1845="ND",AF1845&lt;STD_01122025!$F$7),AH1845="ND"),"Pass","Fail"),IF(E1845="SuperPL",IF(AND(T1845&gt;STD_01122025!$H$3,U1845&lt;STD_01122025!$H$4,V1845&gt;STD_01122025!$H$5,X1845&gt;STD_01122025!$H$6,OR(AF1845="ND",AF1845&lt;STD_01122025!$H$7),AH1845="ND"),"Pass","Fail"),IF(E1845="Flight",IF(AND(T1845&gt;STD_01122025!$J$3,U1845&lt;STD_01122025!$J$4,X1845&gt;STD_01122025!$J$6,OR(AF1845="ND",AF1845&lt;STD_01122025!$J$7),AH1845="ND"),"Pass","Fail"),""))))))</f>
        <v/>
      </c>
      <c r="AM1845" s="62" t="str">
        <f>IF(ISBLANK(B1845),"",IFERROR(IF(VLOOKUP(B1845,'Np PL4 Stock'!$A:$J,10,FALSE)="Np4",D1845-VLOOKUP(B1845,'Np PL4 Stock'!$A:$E,5,FALSE),D1845-VLOOKUP(B1845,'Np PL4 Stock'!$A:$E,5,FALSE)-1),""))</f>
        <v/>
      </c>
      <c r="AN1845" s="147"/>
      <c r="AO1845" s="147"/>
      <c r="AP1845" s="59"/>
      <c r="AQ1845" s="59"/>
      <c r="AR1845" s="59"/>
      <c r="AS1845" s="59"/>
      <c r="AT1845" s="73"/>
      <c r="AU1845" s="73"/>
      <c r="AV1845" s="73"/>
      <c r="AW1845" s="73"/>
      <c r="AX1845" s="84"/>
      <c r="AY1845" s="59"/>
      <c r="AZ1845" s="59"/>
      <c r="BA1845" s="59"/>
      <c r="BB1845" s="59"/>
      <c r="BC1845" s="59"/>
      <c r="BD1845" s="59"/>
      <c r="BE1845" s="84"/>
      <c r="BF1845" s="84"/>
      <c r="BG1845" s="84"/>
      <c r="BH1845" s="84"/>
      <c r="BI1845" s="85"/>
      <c r="BJ1845" s="86"/>
      <c r="BK1845" s="86"/>
      <c r="BL1845" s="86"/>
      <c r="BM1845" s="86"/>
      <c r="BN1845" s="86"/>
      <c r="BO1845" s="59"/>
      <c r="BP1845" s="69"/>
      <c r="BQ1845" s="92">
        <v>0</v>
      </c>
      <c r="BR1845" s="93">
        <v>0</v>
      </c>
      <c r="BS1845" s="94" t="str">
        <f t="shared" si="295"/>
        <v/>
      </c>
      <c r="BT1845" s="95">
        <v>0</v>
      </c>
      <c r="BU1845" s="101" t="str">
        <f t="shared" si="296"/>
        <v/>
      </c>
      <c r="BV1845" s="102" t="str">
        <f t="shared" si="297"/>
        <v>-</v>
      </c>
      <c r="BW1845" s="103"/>
      <c r="BX1845" s="104" t="str">
        <f t="shared" si="298"/>
        <v>-</v>
      </c>
      <c r="BY1845" s="105"/>
      <c r="BZ1845" s="103"/>
      <c r="CA1845" s="106"/>
      <c r="CB1845" s="107"/>
      <c r="CC1845" s="112"/>
      <c r="CD1845" s="106"/>
      <c r="CE1845" s="103"/>
      <c r="CF1845" s="113"/>
      <c r="CG1845" s="114"/>
    </row>
    <row r="1846" spans="1:85">
      <c r="A1846" s="53" t="str">
        <f t="shared" si="299"/>
        <v>--</v>
      </c>
      <c r="B1846" s="47" t="str">
        <f t="shared" si="300"/>
        <v>-</v>
      </c>
      <c r="C1846" s="153"/>
      <c r="D1846" s="49"/>
      <c r="E1846" s="50"/>
      <c r="F1846" s="51"/>
      <c r="G1846" s="59"/>
      <c r="H1846" s="51"/>
      <c r="I1846" s="59"/>
      <c r="J1846" s="60" t="str">
        <f>IF(ISBLANK(H1846),"",IFERROR(VLOOKUP(B1846,'Np PL4 Stock'!$A:$D,4,FALSE),""))</f>
        <v/>
      </c>
      <c r="K1846" s="61" t="str">
        <f>IF(ISBLANK(H1846),"",SUMIF('Np PL4 Stock'!$A:$A,B1846,'Np PL4 Stock'!$N:$N))</f>
        <v/>
      </c>
      <c r="L1846" s="62" t="str">
        <f>IF(ISBLANK(H1846),"",VLOOKUP(LEFT(B1846,5),Unit!A:B,2,FALSE))</f>
        <v/>
      </c>
      <c r="M1846" s="63" t="str">
        <f>IF(ISBLANK(H1846),"",IFERROR(VLOOKUP(B1846,'Np PL4 Stock'!$A:$T,20,FALSE),""))</f>
        <v/>
      </c>
      <c r="N1846" s="63" t="str">
        <f>IF(ISBLANK(H1846),"",IFERROR(VLOOKUP(B1846,'Np PL4 Stock'!$A:$U,21,FALSE),""))</f>
        <v/>
      </c>
      <c r="O1846" s="62" t="str">
        <f t="shared" si="293"/>
        <v/>
      </c>
      <c r="P1846" s="62" t="str">
        <f t="shared" si="291"/>
        <v/>
      </c>
      <c r="Q1846" s="67" t="str">
        <f t="shared" si="294"/>
        <v/>
      </c>
      <c r="R1846" s="67" t="str">
        <f t="shared" si="292"/>
        <v/>
      </c>
      <c r="S1846" s="59"/>
      <c r="T1846" s="147"/>
      <c r="U1846" s="147"/>
      <c r="V1846" s="59"/>
      <c r="W1846" s="59"/>
      <c r="X1846" s="59"/>
      <c r="Y1846" s="59"/>
      <c r="Z1846" s="59"/>
      <c r="AA1846" s="59"/>
      <c r="AB1846" s="59"/>
      <c r="AC1846" s="59"/>
      <c r="AD1846" s="59"/>
      <c r="AE1846" s="59"/>
      <c r="AF1846" s="73"/>
      <c r="AG1846" s="73"/>
      <c r="AH1846" s="73"/>
      <c r="AI1846" s="73"/>
      <c r="AJ1846" s="73"/>
      <c r="AK1846" s="73"/>
      <c r="AL1846" s="77" t="str">
        <f>IF(ISBLANK(S1846),"",IF(AJ1846="Fail","Fail",IF(E1846="PL4",IF(AND(T1846&gt;STD_01122025!$D$3,U1846&lt;STD_01122025!$D$4,OR(AF1846="ND",AF1846&lt;STD_01122025!$D$7),AH1846="ND"),"Pass","Fail"),IF(E1846="PL12",IF(AND(S1846&lt;STD_01122025!$F$2,T1846&gt;STD_01122025!$F$3,U1846&lt;STD_01122025!$F$4,V1846&gt;STD_01122025!$F$5,X1846&gt;STD_01122025!$F$6,OR(AF1846="ND",AF1846&lt;STD_01122025!$F$7),AH1846="ND"),"Pass","Fail"),IF(E1846="SuperPL",IF(AND(T1846&gt;STD_01122025!$H$3,U1846&lt;STD_01122025!$H$4,V1846&gt;STD_01122025!$H$5,X1846&gt;STD_01122025!$H$6,OR(AF1846="ND",AF1846&lt;STD_01122025!$H$7),AH1846="ND"),"Pass","Fail"),IF(E1846="Flight",IF(AND(T1846&gt;STD_01122025!$J$3,U1846&lt;STD_01122025!$J$4,X1846&gt;STD_01122025!$J$6,OR(AF1846="ND",AF1846&lt;STD_01122025!$J$7),AH1846="ND"),"Pass","Fail"),""))))))</f>
        <v/>
      </c>
      <c r="AM1846" s="62" t="str">
        <f>IF(ISBLANK(B1846),"",IFERROR(IF(VLOOKUP(B1846,'Np PL4 Stock'!$A:$J,10,FALSE)="Np4",D1846-VLOOKUP(B1846,'Np PL4 Stock'!$A:$E,5,FALSE),D1846-VLOOKUP(B1846,'Np PL4 Stock'!$A:$E,5,FALSE)-1),""))</f>
        <v/>
      </c>
      <c r="AN1846" s="147"/>
      <c r="AO1846" s="147"/>
      <c r="AP1846" s="59"/>
      <c r="AQ1846" s="59"/>
      <c r="AR1846" s="59"/>
      <c r="AS1846" s="59"/>
      <c r="AT1846" s="73"/>
      <c r="AU1846" s="73"/>
      <c r="AV1846" s="73"/>
      <c r="AW1846" s="73"/>
      <c r="AX1846" s="84"/>
      <c r="AY1846" s="59"/>
      <c r="AZ1846" s="59"/>
      <c r="BA1846" s="59"/>
      <c r="BB1846" s="59"/>
      <c r="BC1846" s="59"/>
      <c r="BD1846" s="59"/>
      <c r="BE1846" s="84"/>
      <c r="BF1846" s="84"/>
      <c r="BG1846" s="84"/>
      <c r="BH1846" s="84"/>
      <c r="BI1846" s="85"/>
      <c r="BJ1846" s="86"/>
      <c r="BK1846" s="86"/>
      <c r="BL1846" s="86"/>
      <c r="BM1846" s="86"/>
      <c r="BN1846" s="86"/>
      <c r="BO1846" s="59"/>
      <c r="BP1846" s="69"/>
      <c r="BQ1846" s="92">
        <v>0</v>
      </c>
      <c r="BR1846" s="93">
        <v>0</v>
      </c>
      <c r="BS1846" s="94" t="str">
        <f t="shared" si="295"/>
        <v/>
      </c>
      <c r="BT1846" s="95">
        <v>0</v>
      </c>
      <c r="BU1846" s="101" t="str">
        <f t="shared" si="296"/>
        <v/>
      </c>
      <c r="BV1846" s="102" t="str">
        <f t="shared" si="297"/>
        <v>-</v>
      </c>
      <c r="BW1846" s="103"/>
      <c r="BX1846" s="104" t="str">
        <f t="shared" si="298"/>
        <v>-</v>
      </c>
      <c r="BY1846" s="105"/>
      <c r="BZ1846" s="103"/>
      <c r="CA1846" s="106"/>
      <c r="CB1846" s="107"/>
      <c r="CC1846" s="112"/>
      <c r="CD1846" s="106"/>
      <c r="CE1846" s="103"/>
      <c r="CF1846" s="113"/>
      <c r="CG1846" s="114"/>
    </row>
    <row r="1847" spans="1:85">
      <c r="A1847" s="53" t="str">
        <f t="shared" si="299"/>
        <v>--</v>
      </c>
      <c r="B1847" s="47" t="str">
        <f t="shared" si="300"/>
        <v>-</v>
      </c>
      <c r="C1847" s="153"/>
      <c r="D1847" s="49"/>
      <c r="E1847" s="50"/>
      <c r="F1847" s="51"/>
      <c r="G1847" s="59"/>
      <c r="H1847" s="51"/>
      <c r="I1847" s="59"/>
      <c r="J1847" s="60" t="str">
        <f>IF(ISBLANK(H1847),"",IFERROR(VLOOKUP(B1847,'Np PL4 Stock'!$A:$D,4,FALSE),""))</f>
        <v/>
      </c>
      <c r="K1847" s="61" t="str">
        <f>IF(ISBLANK(H1847),"",SUMIF('Np PL4 Stock'!$A:$A,B1847,'Np PL4 Stock'!$N:$N))</f>
        <v/>
      </c>
      <c r="L1847" s="62" t="str">
        <f>IF(ISBLANK(H1847),"",VLOOKUP(LEFT(B1847,5),Unit!A:B,2,FALSE))</f>
        <v/>
      </c>
      <c r="M1847" s="63" t="str">
        <f>IF(ISBLANK(H1847),"",IFERROR(VLOOKUP(B1847,'Np PL4 Stock'!$A:$T,20,FALSE),""))</f>
        <v/>
      </c>
      <c r="N1847" s="63" t="str">
        <f>IF(ISBLANK(H1847),"",IFERROR(VLOOKUP(B1847,'Np PL4 Stock'!$A:$U,21,FALSE),""))</f>
        <v/>
      </c>
      <c r="O1847" s="62" t="str">
        <f t="shared" si="293"/>
        <v/>
      </c>
      <c r="P1847" s="62" t="str">
        <f t="shared" si="291"/>
        <v/>
      </c>
      <c r="Q1847" s="67" t="str">
        <f t="shared" si="294"/>
        <v/>
      </c>
      <c r="R1847" s="67" t="str">
        <f t="shared" si="292"/>
        <v/>
      </c>
      <c r="S1847" s="59"/>
      <c r="T1847" s="147"/>
      <c r="U1847" s="147"/>
      <c r="V1847" s="59"/>
      <c r="W1847" s="59"/>
      <c r="X1847" s="59"/>
      <c r="Y1847" s="59"/>
      <c r="Z1847" s="59"/>
      <c r="AA1847" s="59"/>
      <c r="AB1847" s="59"/>
      <c r="AC1847" s="59"/>
      <c r="AD1847" s="59"/>
      <c r="AE1847" s="59"/>
      <c r="AF1847" s="73"/>
      <c r="AG1847" s="73"/>
      <c r="AH1847" s="73"/>
      <c r="AI1847" s="73"/>
      <c r="AJ1847" s="73"/>
      <c r="AK1847" s="73"/>
      <c r="AL1847" s="77" t="str">
        <f>IF(ISBLANK(S1847),"",IF(AJ1847="Fail","Fail",IF(E1847="PL4",IF(AND(T1847&gt;STD_01122025!$D$3,U1847&lt;STD_01122025!$D$4,OR(AF1847="ND",AF1847&lt;STD_01122025!$D$7),AH1847="ND"),"Pass","Fail"),IF(E1847="PL12",IF(AND(S1847&lt;STD_01122025!$F$2,T1847&gt;STD_01122025!$F$3,U1847&lt;STD_01122025!$F$4,V1847&gt;STD_01122025!$F$5,X1847&gt;STD_01122025!$F$6,OR(AF1847="ND",AF1847&lt;STD_01122025!$F$7),AH1847="ND"),"Pass","Fail"),IF(E1847="SuperPL",IF(AND(T1847&gt;STD_01122025!$H$3,U1847&lt;STD_01122025!$H$4,V1847&gt;STD_01122025!$H$5,X1847&gt;STD_01122025!$H$6,OR(AF1847="ND",AF1847&lt;STD_01122025!$H$7),AH1847="ND"),"Pass","Fail"),IF(E1847="Flight",IF(AND(T1847&gt;STD_01122025!$J$3,U1847&lt;STD_01122025!$J$4,X1847&gt;STD_01122025!$J$6,OR(AF1847="ND",AF1847&lt;STD_01122025!$J$7),AH1847="ND"),"Pass","Fail"),""))))))</f>
        <v/>
      </c>
      <c r="AM1847" s="62" t="str">
        <f>IF(ISBLANK(B1847),"",IFERROR(IF(VLOOKUP(B1847,'Np PL4 Stock'!$A:$J,10,FALSE)="Np4",D1847-VLOOKUP(B1847,'Np PL4 Stock'!$A:$E,5,FALSE),D1847-VLOOKUP(B1847,'Np PL4 Stock'!$A:$E,5,FALSE)-1),""))</f>
        <v/>
      </c>
      <c r="AN1847" s="147"/>
      <c r="AO1847" s="147"/>
      <c r="AP1847" s="59"/>
      <c r="AQ1847" s="59"/>
      <c r="AR1847" s="59"/>
      <c r="AS1847" s="59"/>
      <c r="AT1847" s="73"/>
      <c r="AU1847" s="73"/>
      <c r="AV1847" s="73"/>
      <c r="AW1847" s="73"/>
      <c r="AX1847" s="84"/>
      <c r="AY1847" s="59"/>
      <c r="AZ1847" s="59"/>
      <c r="BA1847" s="59"/>
      <c r="BB1847" s="59"/>
      <c r="BC1847" s="59"/>
      <c r="BD1847" s="59"/>
      <c r="BE1847" s="84"/>
      <c r="BF1847" s="84"/>
      <c r="BG1847" s="84"/>
      <c r="BH1847" s="84"/>
      <c r="BI1847" s="85"/>
      <c r="BJ1847" s="86"/>
      <c r="BK1847" s="86"/>
      <c r="BL1847" s="86"/>
      <c r="BM1847" s="86"/>
      <c r="BN1847" s="86"/>
      <c r="BO1847" s="59"/>
      <c r="BP1847" s="69"/>
      <c r="BQ1847" s="92">
        <v>0</v>
      </c>
      <c r="BR1847" s="93">
        <v>0</v>
      </c>
      <c r="BS1847" s="94" t="str">
        <f t="shared" si="295"/>
        <v/>
      </c>
      <c r="BT1847" s="95">
        <v>0</v>
      </c>
      <c r="BU1847" s="101" t="str">
        <f t="shared" si="296"/>
        <v/>
      </c>
      <c r="BV1847" s="102" t="str">
        <f t="shared" si="297"/>
        <v>-</v>
      </c>
      <c r="BW1847" s="103"/>
      <c r="BX1847" s="104" t="str">
        <f t="shared" si="298"/>
        <v>-</v>
      </c>
      <c r="BY1847" s="105"/>
      <c r="BZ1847" s="103"/>
      <c r="CA1847" s="106"/>
      <c r="CB1847" s="107"/>
      <c r="CC1847" s="112"/>
      <c r="CD1847" s="106"/>
      <c r="CE1847" s="103"/>
      <c r="CF1847" s="113"/>
      <c r="CG1847" s="114"/>
    </row>
    <row r="1848" spans="1:85">
      <c r="A1848" s="53" t="str">
        <f t="shared" si="299"/>
        <v>--</v>
      </c>
      <c r="B1848" s="47" t="str">
        <f t="shared" si="300"/>
        <v>-</v>
      </c>
      <c r="C1848" s="153"/>
      <c r="D1848" s="49"/>
      <c r="E1848" s="50"/>
      <c r="F1848" s="51"/>
      <c r="G1848" s="59"/>
      <c r="H1848" s="51"/>
      <c r="I1848" s="59"/>
      <c r="J1848" s="60" t="str">
        <f>IF(ISBLANK(H1848),"",IFERROR(VLOOKUP(B1848,'Np PL4 Stock'!$A:$D,4,FALSE),""))</f>
        <v/>
      </c>
      <c r="K1848" s="61" t="str">
        <f>IF(ISBLANK(H1848),"",SUMIF('Np PL4 Stock'!$A:$A,B1848,'Np PL4 Stock'!$N:$N))</f>
        <v/>
      </c>
      <c r="L1848" s="62" t="str">
        <f>IF(ISBLANK(H1848),"",VLOOKUP(LEFT(B1848,5),Unit!A:B,2,FALSE))</f>
        <v/>
      </c>
      <c r="M1848" s="63" t="str">
        <f>IF(ISBLANK(H1848),"",IFERROR(VLOOKUP(B1848,'Np PL4 Stock'!$A:$T,20,FALSE),""))</f>
        <v/>
      </c>
      <c r="N1848" s="63" t="str">
        <f>IF(ISBLANK(H1848),"",IFERROR(VLOOKUP(B1848,'Np PL4 Stock'!$A:$U,21,FALSE),""))</f>
        <v/>
      </c>
      <c r="O1848" s="62" t="str">
        <f t="shared" si="293"/>
        <v/>
      </c>
      <c r="P1848" s="62" t="str">
        <f t="shared" si="291"/>
        <v/>
      </c>
      <c r="Q1848" s="67" t="str">
        <f t="shared" si="294"/>
        <v/>
      </c>
      <c r="R1848" s="67" t="str">
        <f t="shared" si="292"/>
        <v/>
      </c>
      <c r="S1848" s="59"/>
      <c r="T1848" s="147"/>
      <c r="U1848" s="147"/>
      <c r="V1848" s="59"/>
      <c r="W1848" s="59"/>
      <c r="X1848" s="59"/>
      <c r="Y1848" s="59"/>
      <c r="Z1848" s="59"/>
      <c r="AA1848" s="59"/>
      <c r="AB1848" s="59"/>
      <c r="AC1848" s="59"/>
      <c r="AD1848" s="59"/>
      <c r="AE1848" s="59"/>
      <c r="AF1848" s="73"/>
      <c r="AG1848" s="73"/>
      <c r="AH1848" s="73"/>
      <c r="AI1848" s="73"/>
      <c r="AJ1848" s="73"/>
      <c r="AK1848" s="73"/>
      <c r="AL1848" s="77" t="str">
        <f>IF(ISBLANK(S1848),"",IF(AJ1848="Fail","Fail",IF(E1848="PL4",IF(AND(T1848&gt;STD_01122025!$D$3,U1848&lt;STD_01122025!$D$4,OR(AF1848="ND",AF1848&lt;STD_01122025!$D$7),AH1848="ND"),"Pass","Fail"),IF(E1848="PL12",IF(AND(S1848&lt;STD_01122025!$F$2,T1848&gt;STD_01122025!$F$3,U1848&lt;STD_01122025!$F$4,V1848&gt;STD_01122025!$F$5,X1848&gt;STD_01122025!$F$6,OR(AF1848="ND",AF1848&lt;STD_01122025!$F$7),AH1848="ND"),"Pass","Fail"),IF(E1848="SuperPL",IF(AND(T1848&gt;STD_01122025!$H$3,U1848&lt;STD_01122025!$H$4,V1848&gt;STD_01122025!$H$5,X1848&gt;STD_01122025!$H$6,OR(AF1848="ND",AF1848&lt;STD_01122025!$H$7),AH1848="ND"),"Pass","Fail"),IF(E1848="Flight",IF(AND(T1848&gt;STD_01122025!$J$3,U1848&lt;STD_01122025!$J$4,X1848&gt;STD_01122025!$J$6,OR(AF1848="ND",AF1848&lt;STD_01122025!$J$7),AH1848="ND"),"Pass","Fail"),""))))))</f>
        <v/>
      </c>
      <c r="AM1848" s="62" t="str">
        <f>IF(ISBLANK(B1848),"",IFERROR(IF(VLOOKUP(B1848,'Np PL4 Stock'!$A:$J,10,FALSE)="Np4",D1848-VLOOKUP(B1848,'Np PL4 Stock'!$A:$E,5,FALSE),D1848-VLOOKUP(B1848,'Np PL4 Stock'!$A:$E,5,FALSE)-1),""))</f>
        <v/>
      </c>
      <c r="AN1848" s="147"/>
      <c r="AO1848" s="147"/>
      <c r="AP1848" s="59"/>
      <c r="AQ1848" s="59"/>
      <c r="AR1848" s="59"/>
      <c r="AS1848" s="59"/>
      <c r="AT1848" s="73"/>
      <c r="AU1848" s="73"/>
      <c r="AV1848" s="73"/>
      <c r="AW1848" s="73"/>
      <c r="AX1848" s="84"/>
      <c r="AY1848" s="59"/>
      <c r="AZ1848" s="59"/>
      <c r="BA1848" s="59"/>
      <c r="BB1848" s="59"/>
      <c r="BC1848" s="59"/>
      <c r="BD1848" s="59"/>
      <c r="BE1848" s="84"/>
      <c r="BF1848" s="84"/>
      <c r="BG1848" s="84"/>
      <c r="BH1848" s="84"/>
      <c r="BI1848" s="85"/>
      <c r="BJ1848" s="86"/>
      <c r="BK1848" s="86"/>
      <c r="BL1848" s="86"/>
      <c r="BM1848" s="86"/>
      <c r="BN1848" s="86"/>
      <c r="BO1848" s="59"/>
      <c r="BP1848" s="69"/>
      <c r="BQ1848" s="92">
        <v>0</v>
      </c>
      <c r="BR1848" s="93">
        <v>0</v>
      </c>
      <c r="BS1848" s="94" t="str">
        <f t="shared" si="295"/>
        <v/>
      </c>
      <c r="BT1848" s="95">
        <v>0</v>
      </c>
      <c r="BU1848" s="101" t="str">
        <f t="shared" si="296"/>
        <v/>
      </c>
      <c r="BV1848" s="102" t="str">
        <f t="shared" si="297"/>
        <v>-</v>
      </c>
      <c r="BW1848" s="103"/>
      <c r="BX1848" s="104" t="str">
        <f t="shared" si="298"/>
        <v>-</v>
      </c>
      <c r="BY1848" s="105"/>
      <c r="BZ1848" s="103"/>
      <c r="CA1848" s="106"/>
      <c r="CB1848" s="107"/>
      <c r="CC1848" s="112"/>
      <c r="CD1848" s="106"/>
      <c r="CE1848" s="103"/>
      <c r="CF1848" s="113"/>
      <c r="CG1848" s="114"/>
    </row>
    <row r="1849" spans="1:85">
      <c r="A1849" s="53" t="str">
        <f t="shared" si="299"/>
        <v>--</v>
      </c>
      <c r="B1849" s="47" t="str">
        <f t="shared" si="300"/>
        <v>-</v>
      </c>
      <c r="C1849" s="153"/>
      <c r="D1849" s="49"/>
      <c r="E1849" s="50"/>
      <c r="F1849" s="51"/>
      <c r="G1849" s="59"/>
      <c r="H1849" s="51"/>
      <c r="I1849" s="59"/>
      <c r="J1849" s="60" t="str">
        <f>IF(ISBLANK(H1849),"",IFERROR(VLOOKUP(B1849,'Np PL4 Stock'!$A:$D,4,FALSE),""))</f>
        <v/>
      </c>
      <c r="K1849" s="61" t="str">
        <f>IF(ISBLANK(H1849),"",SUMIF('Np PL4 Stock'!$A:$A,B1849,'Np PL4 Stock'!$N:$N))</f>
        <v/>
      </c>
      <c r="L1849" s="62" t="str">
        <f>IF(ISBLANK(H1849),"",VLOOKUP(LEFT(B1849,5),Unit!A:B,2,FALSE))</f>
        <v/>
      </c>
      <c r="M1849" s="63" t="str">
        <f>IF(ISBLANK(H1849),"",IFERROR(VLOOKUP(B1849,'Np PL4 Stock'!$A:$T,20,FALSE),""))</f>
        <v/>
      </c>
      <c r="N1849" s="63" t="str">
        <f>IF(ISBLANK(H1849),"",IFERROR(VLOOKUP(B1849,'Np PL4 Stock'!$A:$U,21,FALSE),""))</f>
        <v/>
      </c>
      <c r="O1849" s="62" t="str">
        <f t="shared" si="293"/>
        <v/>
      </c>
      <c r="P1849" s="62" t="str">
        <f t="shared" si="291"/>
        <v/>
      </c>
      <c r="Q1849" s="67" t="str">
        <f t="shared" si="294"/>
        <v/>
      </c>
      <c r="R1849" s="67" t="str">
        <f t="shared" si="292"/>
        <v/>
      </c>
      <c r="S1849" s="59"/>
      <c r="T1849" s="147"/>
      <c r="U1849" s="147"/>
      <c r="V1849" s="59"/>
      <c r="W1849" s="59"/>
      <c r="X1849" s="59"/>
      <c r="Y1849" s="59"/>
      <c r="Z1849" s="59"/>
      <c r="AA1849" s="59"/>
      <c r="AB1849" s="59"/>
      <c r="AC1849" s="59"/>
      <c r="AD1849" s="59"/>
      <c r="AE1849" s="59"/>
      <c r="AF1849" s="73"/>
      <c r="AG1849" s="73"/>
      <c r="AH1849" s="73"/>
      <c r="AI1849" s="73"/>
      <c r="AJ1849" s="73"/>
      <c r="AK1849" s="73"/>
      <c r="AL1849" s="77" t="str">
        <f>IF(ISBLANK(S1849),"",IF(AJ1849="Fail","Fail",IF(E1849="PL4",IF(AND(T1849&gt;STD_01122025!$D$3,U1849&lt;STD_01122025!$D$4,OR(AF1849="ND",AF1849&lt;STD_01122025!$D$7),AH1849="ND"),"Pass","Fail"),IF(E1849="PL12",IF(AND(S1849&lt;STD_01122025!$F$2,T1849&gt;STD_01122025!$F$3,U1849&lt;STD_01122025!$F$4,V1849&gt;STD_01122025!$F$5,X1849&gt;STD_01122025!$F$6,OR(AF1849="ND",AF1849&lt;STD_01122025!$F$7),AH1849="ND"),"Pass","Fail"),IF(E1849="SuperPL",IF(AND(T1849&gt;STD_01122025!$H$3,U1849&lt;STD_01122025!$H$4,V1849&gt;STD_01122025!$H$5,X1849&gt;STD_01122025!$H$6,OR(AF1849="ND",AF1849&lt;STD_01122025!$H$7),AH1849="ND"),"Pass","Fail"),IF(E1849="Flight",IF(AND(T1849&gt;STD_01122025!$J$3,U1849&lt;STD_01122025!$J$4,X1849&gt;STD_01122025!$J$6,OR(AF1849="ND",AF1849&lt;STD_01122025!$J$7),AH1849="ND"),"Pass","Fail"),""))))))</f>
        <v/>
      </c>
      <c r="AM1849" s="62" t="str">
        <f>IF(ISBLANK(B1849),"",IFERROR(IF(VLOOKUP(B1849,'Np PL4 Stock'!$A:$J,10,FALSE)="Np4",D1849-VLOOKUP(B1849,'Np PL4 Stock'!$A:$E,5,FALSE),D1849-VLOOKUP(B1849,'Np PL4 Stock'!$A:$E,5,FALSE)-1),""))</f>
        <v/>
      </c>
      <c r="AN1849" s="147"/>
      <c r="AO1849" s="147"/>
      <c r="AP1849" s="59"/>
      <c r="AQ1849" s="59"/>
      <c r="AR1849" s="59"/>
      <c r="AS1849" s="59"/>
      <c r="AT1849" s="73"/>
      <c r="AU1849" s="73"/>
      <c r="AV1849" s="73"/>
      <c r="AW1849" s="73"/>
      <c r="AX1849" s="84"/>
      <c r="AY1849" s="59"/>
      <c r="AZ1849" s="59"/>
      <c r="BA1849" s="59"/>
      <c r="BB1849" s="59"/>
      <c r="BC1849" s="59"/>
      <c r="BD1849" s="59"/>
      <c r="BE1849" s="84"/>
      <c r="BF1849" s="84"/>
      <c r="BG1849" s="84"/>
      <c r="BH1849" s="84"/>
      <c r="BI1849" s="85"/>
      <c r="BJ1849" s="86"/>
      <c r="BK1849" s="86"/>
      <c r="BL1849" s="86"/>
      <c r="BM1849" s="86"/>
      <c r="BN1849" s="86"/>
      <c r="BO1849" s="59"/>
      <c r="BP1849" s="69"/>
      <c r="BQ1849" s="92">
        <v>0</v>
      </c>
      <c r="BR1849" s="93">
        <v>0</v>
      </c>
      <c r="BS1849" s="94" t="str">
        <f t="shared" si="295"/>
        <v/>
      </c>
      <c r="BT1849" s="95">
        <v>0</v>
      </c>
      <c r="BU1849" s="101" t="str">
        <f t="shared" si="296"/>
        <v/>
      </c>
      <c r="BV1849" s="102" t="str">
        <f t="shared" si="297"/>
        <v>-</v>
      </c>
      <c r="BW1849" s="103"/>
      <c r="BX1849" s="104" t="str">
        <f t="shared" si="298"/>
        <v>-</v>
      </c>
      <c r="BY1849" s="105"/>
      <c r="BZ1849" s="103"/>
      <c r="CA1849" s="106"/>
      <c r="CB1849" s="107"/>
      <c r="CC1849" s="112"/>
      <c r="CD1849" s="106"/>
      <c r="CE1849" s="103"/>
      <c r="CF1849" s="113"/>
      <c r="CG1849" s="114"/>
    </row>
    <row r="1850" spans="1:85">
      <c r="A1850" s="53" t="str">
        <f t="shared" si="299"/>
        <v>--</v>
      </c>
      <c r="B1850" s="47" t="str">
        <f t="shared" si="300"/>
        <v>-</v>
      </c>
      <c r="C1850" s="153"/>
      <c r="D1850" s="49"/>
      <c r="E1850" s="50"/>
      <c r="F1850" s="51"/>
      <c r="G1850" s="59"/>
      <c r="H1850" s="51"/>
      <c r="I1850" s="59"/>
      <c r="J1850" s="60" t="str">
        <f>IF(ISBLANK(H1850),"",IFERROR(VLOOKUP(B1850,'Np PL4 Stock'!$A:$D,4,FALSE),""))</f>
        <v/>
      </c>
      <c r="K1850" s="61" t="str">
        <f>IF(ISBLANK(H1850),"",SUMIF('Np PL4 Stock'!$A:$A,B1850,'Np PL4 Stock'!$N:$N))</f>
        <v/>
      </c>
      <c r="L1850" s="62" t="str">
        <f>IF(ISBLANK(H1850),"",VLOOKUP(LEFT(B1850,5),Unit!A:B,2,FALSE))</f>
        <v/>
      </c>
      <c r="M1850" s="63" t="str">
        <f>IF(ISBLANK(H1850),"",IFERROR(VLOOKUP(B1850,'Np PL4 Stock'!$A:$T,20,FALSE),""))</f>
        <v/>
      </c>
      <c r="N1850" s="63" t="str">
        <f>IF(ISBLANK(H1850),"",IFERROR(VLOOKUP(B1850,'Np PL4 Stock'!$A:$U,21,FALSE),""))</f>
        <v/>
      </c>
      <c r="O1850" s="62" t="str">
        <f t="shared" si="293"/>
        <v/>
      </c>
      <c r="P1850" s="62" t="str">
        <f t="shared" si="291"/>
        <v/>
      </c>
      <c r="Q1850" s="67" t="str">
        <f t="shared" si="294"/>
        <v/>
      </c>
      <c r="R1850" s="67" t="str">
        <f t="shared" si="292"/>
        <v/>
      </c>
      <c r="S1850" s="59"/>
      <c r="T1850" s="147"/>
      <c r="U1850" s="147"/>
      <c r="V1850" s="59"/>
      <c r="W1850" s="59"/>
      <c r="X1850" s="59"/>
      <c r="Y1850" s="59"/>
      <c r="Z1850" s="59"/>
      <c r="AA1850" s="59"/>
      <c r="AB1850" s="59"/>
      <c r="AC1850" s="59"/>
      <c r="AD1850" s="59"/>
      <c r="AE1850" s="59"/>
      <c r="AF1850" s="73"/>
      <c r="AG1850" s="73"/>
      <c r="AH1850" s="73"/>
      <c r="AI1850" s="73"/>
      <c r="AJ1850" s="73"/>
      <c r="AK1850" s="73"/>
      <c r="AL1850" s="77" t="str">
        <f>IF(ISBLANK(S1850),"",IF(AJ1850="Fail","Fail",IF(E1850="PL4",IF(AND(T1850&gt;STD_01122025!$D$3,U1850&lt;STD_01122025!$D$4,OR(AF1850="ND",AF1850&lt;STD_01122025!$D$7),AH1850="ND"),"Pass","Fail"),IF(E1850="PL12",IF(AND(S1850&lt;STD_01122025!$F$2,T1850&gt;STD_01122025!$F$3,U1850&lt;STD_01122025!$F$4,V1850&gt;STD_01122025!$F$5,X1850&gt;STD_01122025!$F$6,OR(AF1850="ND",AF1850&lt;STD_01122025!$F$7),AH1850="ND"),"Pass","Fail"),IF(E1850="SuperPL",IF(AND(T1850&gt;STD_01122025!$H$3,U1850&lt;STD_01122025!$H$4,V1850&gt;STD_01122025!$H$5,X1850&gt;STD_01122025!$H$6,OR(AF1850="ND",AF1850&lt;STD_01122025!$H$7),AH1850="ND"),"Pass","Fail"),IF(E1850="Flight",IF(AND(T1850&gt;STD_01122025!$J$3,U1850&lt;STD_01122025!$J$4,X1850&gt;STD_01122025!$J$6,OR(AF1850="ND",AF1850&lt;STD_01122025!$J$7),AH1850="ND"),"Pass","Fail"),""))))))</f>
        <v/>
      </c>
      <c r="AM1850" s="62" t="str">
        <f>IF(ISBLANK(B1850),"",IFERROR(IF(VLOOKUP(B1850,'Np PL4 Stock'!$A:$J,10,FALSE)="Np4",D1850-VLOOKUP(B1850,'Np PL4 Stock'!$A:$E,5,FALSE),D1850-VLOOKUP(B1850,'Np PL4 Stock'!$A:$E,5,FALSE)-1),""))</f>
        <v/>
      </c>
      <c r="AN1850" s="147"/>
      <c r="AO1850" s="147"/>
      <c r="AP1850" s="59"/>
      <c r="AQ1850" s="59"/>
      <c r="AR1850" s="59"/>
      <c r="AS1850" s="59"/>
      <c r="AT1850" s="73"/>
      <c r="AU1850" s="73"/>
      <c r="AV1850" s="73"/>
      <c r="AW1850" s="73"/>
      <c r="AX1850" s="84"/>
      <c r="AY1850" s="59"/>
      <c r="AZ1850" s="59"/>
      <c r="BA1850" s="59"/>
      <c r="BB1850" s="59"/>
      <c r="BC1850" s="59"/>
      <c r="BD1850" s="59"/>
      <c r="BE1850" s="84"/>
      <c r="BF1850" s="84"/>
      <c r="BG1850" s="84"/>
      <c r="BH1850" s="84"/>
      <c r="BI1850" s="85"/>
      <c r="BJ1850" s="86"/>
      <c r="BK1850" s="86"/>
      <c r="BL1850" s="86"/>
      <c r="BM1850" s="86"/>
      <c r="BN1850" s="86"/>
      <c r="BO1850" s="59"/>
      <c r="BP1850" s="69"/>
      <c r="BQ1850" s="92">
        <v>0</v>
      </c>
      <c r="BR1850" s="93">
        <v>0</v>
      </c>
      <c r="BS1850" s="94" t="str">
        <f t="shared" si="295"/>
        <v/>
      </c>
      <c r="BT1850" s="95">
        <v>0</v>
      </c>
      <c r="BU1850" s="101" t="str">
        <f t="shared" si="296"/>
        <v/>
      </c>
      <c r="BV1850" s="102" t="str">
        <f t="shared" si="297"/>
        <v>-</v>
      </c>
      <c r="BW1850" s="103"/>
      <c r="BX1850" s="104" t="str">
        <f t="shared" si="298"/>
        <v>-</v>
      </c>
      <c r="BY1850" s="105"/>
      <c r="BZ1850" s="103"/>
      <c r="CA1850" s="106"/>
      <c r="CB1850" s="107"/>
      <c r="CC1850" s="112"/>
      <c r="CD1850" s="106"/>
      <c r="CE1850" s="103"/>
      <c r="CF1850" s="113"/>
      <c r="CG1850" s="114"/>
    </row>
    <row r="1851" spans="1:85">
      <c r="A1851" s="53" t="str">
        <f t="shared" si="299"/>
        <v>--</v>
      </c>
      <c r="B1851" s="47" t="str">
        <f t="shared" si="300"/>
        <v>-</v>
      </c>
      <c r="C1851" s="153"/>
      <c r="D1851" s="49"/>
      <c r="E1851" s="50"/>
      <c r="F1851" s="51"/>
      <c r="G1851" s="59"/>
      <c r="H1851" s="51"/>
      <c r="I1851" s="59"/>
      <c r="J1851" s="60" t="str">
        <f>IF(ISBLANK(H1851),"",IFERROR(VLOOKUP(B1851,'Np PL4 Stock'!$A:$D,4,FALSE),""))</f>
        <v/>
      </c>
      <c r="K1851" s="61" t="str">
        <f>IF(ISBLANK(H1851),"",SUMIF('Np PL4 Stock'!$A:$A,B1851,'Np PL4 Stock'!$N:$N))</f>
        <v/>
      </c>
      <c r="L1851" s="62" t="str">
        <f>IF(ISBLANK(H1851),"",VLOOKUP(LEFT(B1851,5),Unit!A:B,2,FALSE))</f>
        <v/>
      </c>
      <c r="M1851" s="63" t="str">
        <f>IF(ISBLANK(H1851),"",IFERROR(VLOOKUP(B1851,'Np PL4 Stock'!$A:$T,20,FALSE),""))</f>
        <v/>
      </c>
      <c r="N1851" s="63" t="str">
        <f>IF(ISBLANK(H1851),"",IFERROR(VLOOKUP(B1851,'Np PL4 Stock'!$A:$U,21,FALSE),""))</f>
        <v/>
      </c>
      <c r="O1851" s="62" t="str">
        <f t="shared" si="293"/>
        <v/>
      </c>
      <c r="P1851" s="62" t="str">
        <f t="shared" si="291"/>
        <v/>
      </c>
      <c r="Q1851" s="67" t="str">
        <f t="shared" si="294"/>
        <v/>
      </c>
      <c r="R1851" s="67" t="str">
        <f t="shared" si="292"/>
        <v/>
      </c>
      <c r="S1851" s="59"/>
      <c r="T1851" s="147"/>
      <c r="U1851" s="147"/>
      <c r="V1851" s="59"/>
      <c r="W1851" s="59"/>
      <c r="X1851" s="59"/>
      <c r="Y1851" s="59"/>
      <c r="Z1851" s="59"/>
      <c r="AA1851" s="59"/>
      <c r="AB1851" s="59"/>
      <c r="AC1851" s="59"/>
      <c r="AD1851" s="59"/>
      <c r="AE1851" s="59"/>
      <c r="AF1851" s="73"/>
      <c r="AG1851" s="73"/>
      <c r="AH1851" s="73"/>
      <c r="AI1851" s="73"/>
      <c r="AJ1851" s="73"/>
      <c r="AK1851" s="73"/>
      <c r="AL1851" s="77" t="str">
        <f>IF(ISBLANK(S1851),"",IF(AJ1851="Fail","Fail",IF(E1851="PL4",IF(AND(T1851&gt;STD_01122025!$D$3,U1851&lt;STD_01122025!$D$4,OR(AF1851="ND",AF1851&lt;STD_01122025!$D$7),AH1851="ND"),"Pass","Fail"),IF(E1851="PL12",IF(AND(S1851&lt;STD_01122025!$F$2,T1851&gt;STD_01122025!$F$3,U1851&lt;STD_01122025!$F$4,V1851&gt;STD_01122025!$F$5,X1851&gt;STD_01122025!$F$6,OR(AF1851="ND",AF1851&lt;STD_01122025!$F$7),AH1851="ND"),"Pass","Fail"),IF(E1851="SuperPL",IF(AND(T1851&gt;STD_01122025!$H$3,U1851&lt;STD_01122025!$H$4,V1851&gt;STD_01122025!$H$5,X1851&gt;STD_01122025!$H$6,OR(AF1851="ND",AF1851&lt;STD_01122025!$H$7),AH1851="ND"),"Pass","Fail"),IF(E1851="Flight",IF(AND(T1851&gt;STD_01122025!$J$3,U1851&lt;STD_01122025!$J$4,X1851&gt;STD_01122025!$J$6,OR(AF1851="ND",AF1851&lt;STD_01122025!$J$7),AH1851="ND"),"Pass","Fail"),""))))))</f>
        <v/>
      </c>
      <c r="AM1851" s="62" t="str">
        <f>IF(ISBLANK(B1851),"",IFERROR(IF(VLOOKUP(B1851,'Np PL4 Stock'!$A:$J,10,FALSE)="Np4",D1851-VLOOKUP(B1851,'Np PL4 Stock'!$A:$E,5,FALSE),D1851-VLOOKUP(B1851,'Np PL4 Stock'!$A:$E,5,FALSE)-1),""))</f>
        <v/>
      </c>
      <c r="AN1851" s="147"/>
      <c r="AO1851" s="147"/>
      <c r="AP1851" s="59"/>
      <c r="AQ1851" s="59"/>
      <c r="AR1851" s="59"/>
      <c r="AS1851" s="59"/>
      <c r="AT1851" s="73"/>
      <c r="AU1851" s="73"/>
      <c r="AV1851" s="73"/>
      <c r="AW1851" s="73"/>
      <c r="AX1851" s="84"/>
      <c r="AY1851" s="59"/>
      <c r="AZ1851" s="59"/>
      <c r="BA1851" s="59"/>
      <c r="BB1851" s="59"/>
      <c r="BC1851" s="59"/>
      <c r="BD1851" s="59"/>
      <c r="BE1851" s="84"/>
      <c r="BF1851" s="84"/>
      <c r="BG1851" s="84"/>
      <c r="BH1851" s="84"/>
      <c r="BI1851" s="85"/>
      <c r="BJ1851" s="86"/>
      <c r="BK1851" s="86"/>
      <c r="BL1851" s="86"/>
      <c r="BM1851" s="86"/>
      <c r="BN1851" s="86"/>
      <c r="BO1851" s="59"/>
      <c r="BP1851" s="69"/>
      <c r="BQ1851" s="92">
        <v>0</v>
      </c>
      <c r="BR1851" s="93">
        <v>0</v>
      </c>
      <c r="BS1851" s="94" t="str">
        <f t="shared" si="295"/>
        <v/>
      </c>
      <c r="BT1851" s="95">
        <v>0</v>
      </c>
      <c r="BU1851" s="101" t="str">
        <f t="shared" si="296"/>
        <v/>
      </c>
      <c r="BV1851" s="102" t="str">
        <f t="shared" si="297"/>
        <v>-</v>
      </c>
      <c r="BW1851" s="103"/>
      <c r="BX1851" s="104" t="str">
        <f t="shared" si="298"/>
        <v>-</v>
      </c>
      <c r="BY1851" s="105"/>
      <c r="BZ1851" s="103"/>
      <c r="CA1851" s="106"/>
      <c r="CB1851" s="107"/>
      <c r="CC1851" s="112"/>
      <c r="CD1851" s="106"/>
      <c r="CE1851" s="103"/>
      <c r="CF1851" s="113"/>
      <c r="CG1851" s="114"/>
    </row>
    <row r="1852" spans="1:85">
      <c r="A1852" s="53" t="str">
        <f t="shared" si="299"/>
        <v>--</v>
      </c>
      <c r="B1852" s="47" t="str">
        <f t="shared" si="300"/>
        <v>-</v>
      </c>
      <c r="C1852" s="153"/>
      <c r="D1852" s="49"/>
      <c r="E1852" s="50"/>
      <c r="F1852" s="51"/>
      <c r="G1852" s="59"/>
      <c r="H1852" s="51"/>
      <c r="I1852" s="59"/>
      <c r="J1852" s="60" t="str">
        <f>IF(ISBLANK(H1852),"",IFERROR(VLOOKUP(B1852,'Np PL4 Stock'!$A:$D,4,FALSE),""))</f>
        <v/>
      </c>
      <c r="K1852" s="61" t="str">
        <f>IF(ISBLANK(H1852),"",SUMIF('Np PL4 Stock'!$A:$A,B1852,'Np PL4 Stock'!$N:$N))</f>
        <v/>
      </c>
      <c r="L1852" s="62" t="str">
        <f>IF(ISBLANK(H1852),"",VLOOKUP(LEFT(B1852,5),Unit!A:B,2,FALSE))</f>
        <v/>
      </c>
      <c r="M1852" s="63" t="str">
        <f>IF(ISBLANK(H1852),"",IFERROR(VLOOKUP(B1852,'Np PL4 Stock'!$A:$T,20,FALSE),""))</f>
        <v/>
      </c>
      <c r="N1852" s="63" t="str">
        <f>IF(ISBLANK(H1852),"",IFERROR(VLOOKUP(B1852,'Np PL4 Stock'!$A:$U,21,FALSE),""))</f>
        <v/>
      </c>
      <c r="O1852" s="62" t="str">
        <f t="shared" si="293"/>
        <v/>
      </c>
      <c r="P1852" s="62" t="str">
        <f t="shared" si="291"/>
        <v/>
      </c>
      <c r="Q1852" s="67" t="str">
        <f t="shared" si="294"/>
        <v/>
      </c>
      <c r="R1852" s="67" t="str">
        <f t="shared" si="292"/>
        <v/>
      </c>
      <c r="S1852" s="59"/>
      <c r="T1852" s="147"/>
      <c r="U1852" s="147"/>
      <c r="V1852" s="59"/>
      <c r="W1852" s="59"/>
      <c r="X1852" s="59"/>
      <c r="Y1852" s="59"/>
      <c r="Z1852" s="59"/>
      <c r="AA1852" s="59"/>
      <c r="AB1852" s="59"/>
      <c r="AC1852" s="59"/>
      <c r="AD1852" s="59"/>
      <c r="AE1852" s="59"/>
      <c r="AF1852" s="73"/>
      <c r="AG1852" s="73"/>
      <c r="AH1852" s="73"/>
      <c r="AI1852" s="73"/>
      <c r="AJ1852" s="73"/>
      <c r="AK1852" s="73"/>
      <c r="AL1852" s="77" t="str">
        <f>IF(ISBLANK(S1852),"",IF(AJ1852="Fail","Fail",IF(E1852="PL4",IF(AND(T1852&gt;STD_01122025!$D$3,U1852&lt;STD_01122025!$D$4,OR(AF1852="ND",AF1852&lt;STD_01122025!$D$7),AH1852="ND"),"Pass","Fail"),IF(E1852="PL12",IF(AND(S1852&lt;STD_01122025!$F$2,T1852&gt;STD_01122025!$F$3,U1852&lt;STD_01122025!$F$4,V1852&gt;STD_01122025!$F$5,X1852&gt;STD_01122025!$F$6,OR(AF1852="ND",AF1852&lt;STD_01122025!$F$7),AH1852="ND"),"Pass","Fail"),IF(E1852="SuperPL",IF(AND(T1852&gt;STD_01122025!$H$3,U1852&lt;STD_01122025!$H$4,V1852&gt;STD_01122025!$H$5,X1852&gt;STD_01122025!$H$6,OR(AF1852="ND",AF1852&lt;STD_01122025!$H$7),AH1852="ND"),"Pass","Fail"),IF(E1852="Flight",IF(AND(T1852&gt;STD_01122025!$J$3,U1852&lt;STD_01122025!$J$4,X1852&gt;STD_01122025!$J$6,OR(AF1852="ND",AF1852&lt;STD_01122025!$J$7),AH1852="ND"),"Pass","Fail"),""))))))</f>
        <v/>
      </c>
      <c r="AM1852" s="62" t="str">
        <f>IF(ISBLANK(B1852),"",IFERROR(IF(VLOOKUP(B1852,'Np PL4 Stock'!$A:$J,10,FALSE)="Np4",D1852-VLOOKUP(B1852,'Np PL4 Stock'!$A:$E,5,FALSE),D1852-VLOOKUP(B1852,'Np PL4 Stock'!$A:$E,5,FALSE)-1),""))</f>
        <v/>
      </c>
      <c r="AN1852" s="147"/>
      <c r="AO1852" s="147"/>
      <c r="AP1852" s="59"/>
      <c r="AQ1852" s="59"/>
      <c r="AR1852" s="59"/>
      <c r="AS1852" s="59"/>
      <c r="AT1852" s="73"/>
      <c r="AU1852" s="73"/>
      <c r="AV1852" s="73"/>
      <c r="AW1852" s="73"/>
      <c r="AX1852" s="84"/>
      <c r="AY1852" s="59"/>
      <c r="AZ1852" s="59"/>
      <c r="BA1852" s="59"/>
      <c r="BB1852" s="59"/>
      <c r="BC1852" s="59"/>
      <c r="BD1852" s="59"/>
      <c r="BE1852" s="84"/>
      <c r="BF1852" s="84"/>
      <c r="BG1852" s="84"/>
      <c r="BH1852" s="84"/>
      <c r="BI1852" s="85"/>
      <c r="BJ1852" s="86"/>
      <c r="BK1852" s="86"/>
      <c r="BL1852" s="86"/>
      <c r="BM1852" s="86"/>
      <c r="BN1852" s="86"/>
      <c r="BO1852" s="59"/>
      <c r="BP1852" s="69"/>
      <c r="BQ1852" s="92">
        <v>0</v>
      </c>
      <c r="BR1852" s="93">
        <v>0</v>
      </c>
      <c r="BS1852" s="94" t="str">
        <f t="shared" si="295"/>
        <v/>
      </c>
      <c r="BT1852" s="95">
        <v>0</v>
      </c>
      <c r="BU1852" s="101" t="str">
        <f t="shared" si="296"/>
        <v/>
      </c>
      <c r="BV1852" s="102" t="str">
        <f t="shared" si="297"/>
        <v>-</v>
      </c>
      <c r="BW1852" s="103"/>
      <c r="BX1852" s="104" t="str">
        <f t="shared" si="298"/>
        <v>-</v>
      </c>
      <c r="BY1852" s="105"/>
      <c r="BZ1852" s="103"/>
      <c r="CA1852" s="106"/>
      <c r="CB1852" s="107"/>
      <c r="CC1852" s="112"/>
      <c r="CD1852" s="106"/>
      <c r="CE1852" s="103"/>
      <c r="CF1852" s="113"/>
      <c r="CG1852" s="114"/>
    </row>
    <row r="1853" spans="1:85">
      <c r="A1853" s="53" t="str">
        <f t="shared" si="299"/>
        <v>--</v>
      </c>
      <c r="B1853" s="47" t="str">
        <f t="shared" si="300"/>
        <v>-</v>
      </c>
      <c r="C1853" s="153"/>
      <c r="D1853" s="49"/>
      <c r="E1853" s="50"/>
      <c r="F1853" s="51"/>
      <c r="G1853" s="59"/>
      <c r="H1853" s="51"/>
      <c r="I1853" s="59"/>
      <c r="J1853" s="60" t="str">
        <f>IF(ISBLANK(H1853),"",IFERROR(VLOOKUP(B1853,'Np PL4 Stock'!$A:$D,4,FALSE),""))</f>
        <v/>
      </c>
      <c r="K1853" s="61" t="str">
        <f>IF(ISBLANK(H1853),"",SUMIF('Np PL4 Stock'!$A:$A,B1853,'Np PL4 Stock'!$N:$N))</f>
        <v/>
      </c>
      <c r="L1853" s="62" t="str">
        <f>IF(ISBLANK(H1853),"",VLOOKUP(LEFT(B1853,5),Unit!A:B,2,FALSE))</f>
        <v/>
      </c>
      <c r="M1853" s="63" t="str">
        <f>IF(ISBLANK(H1853),"",IFERROR(VLOOKUP(B1853,'Np PL4 Stock'!$A:$T,20,FALSE),""))</f>
        <v/>
      </c>
      <c r="N1853" s="63" t="str">
        <f>IF(ISBLANK(H1853),"",IFERROR(VLOOKUP(B1853,'Np PL4 Stock'!$A:$U,21,FALSE),""))</f>
        <v/>
      </c>
      <c r="O1853" s="62" t="str">
        <f t="shared" si="293"/>
        <v/>
      </c>
      <c r="P1853" s="62" t="str">
        <f t="shared" si="291"/>
        <v/>
      </c>
      <c r="Q1853" s="67" t="str">
        <f t="shared" si="294"/>
        <v/>
      </c>
      <c r="R1853" s="67" t="str">
        <f t="shared" si="292"/>
        <v/>
      </c>
      <c r="S1853" s="59"/>
      <c r="T1853" s="147"/>
      <c r="U1853" s="147"/>
      <c r="V1853" s="59"/>
      <c r="W1853" s="59"/>
      <c r="X1853" s="59"/>
      <c r="Y1853" s="59"/>
      <c r="Z1853" s="59"/>
      <c r="AA1853" s="59"/>
      <c r="AB1853" s="59"/>
      <c r="AC1853" s="59"/>
      <c r="AD1853" s="59"/>
      <c r="AE1853" s="59"/>
      <c r="AF1853" s="73"/>
      <c r="AG1853" s="73"/>
      <c r="AH1853" s="73"/>
      <c r="AI1853" s="73"/>
      <c r="AJ1853" s="73"/>
      <c r="AK1853" s="73"/>
      <c r="AL1853" s="77" t="str">
        <f>IF(ISBLANK(S1853),"",IF(AJ1853="Fail","Fail",IF(E1853="PL4",IF(AND(T1853&gt;STD_01122025!$D$3,U1853&lt;STD_01122025!$D$4,OR(AF1853="ND",AF1853&lt;STD_01122025!$D$7),AH1853="ND"),"Pass","Fail"),IF(E1853="PL12",IF(AND(S1853&lt;STD_01122025!$F$2,T1853&gt;STD_01122025!$F$3,U1853&lt;STD_01122025!$F$4,V1853&gt;STD_01122025!$F$5,X1853&gt;STD_01122025!$F$6,OR(AF1853="ND",AF1853&lt;STD_01122025!$F$7),AH1853="ND"),"Pass","Fail"),IF(E1853="SuperPL",IF(AND(T1853&gt;STD_01122025!$H$3,U1853&lt;STD_01122025!$H$4,V1853&gt;STD_01122025!$H$5,X1853&gt;STD_01122025!$H$6,OR(AF1853="ND",AF1853&lt;STD_01122025!$H$7),AH1853="ND"),"Pass","Fail"),IF(E1853="Flight",IF(AND(T1853&gt;STD_01122025!$J$3,U1853&lt;STD_01122025!$J$4,X1853&gt;STD_01122025!$J$6,OR(AF1853="ND",AF1853&lt;STD_01122025!$J$7),AH1853="ND"),"Pass","Fail"),""))))))</f>
        <v/>
      </c>
      <c r="AM1853" s="62" t="str">
        <f>IF(ISBLANK(B1853),"",IFERROR(IF(VLOOKUP(B1853,'Np PL4 Stock'!$A:$J,10,FALSE)="Np4",D1853-VLOOKUP(B1853,'Np PL4 Stock'!$A:$E,5,FALSE),D1853-VLOOKUP(B1853,'Np PL4 Stock'!$A:$E,5,FALSE)-1),""))</f>
        <v/>
      </c>
      <c r="AN1853" s="147"/>
      <c r="AO1853" s="147"/>
      <c r="AP1853" s="59"/>
      <c r="AQ1853" s="59"/>
      <c r="AR1853" s="59"/>
      <c r="AS1853" s="59"/>
      <c r="AT1853" s="73"/>
      <c r="AU1853" s="73"/>
      <c r="AV1853" s="73"/>
      <c r="AW1853" s="73"/>
      <c r="AX1853" s="84"/>
      <c r="AY1853" s="59"/>
      <c r="AZ1853" s="59"/>
      <c r="BA1853" s="59"/>
      <c r="BB1853" s="59"/>
      <c r="BC1853" s="59"/>
      <c r="BD1853" s="59"/>
      <c r="BE1853" s="84"/>
      <c r="BF1853" s="84"/>
      <c r="BG1853" s="84"/>
      <c r="BH1853" s="84"/>
      <c r="BI1853" s="85"/>
      <c r="BJ1853" s="86"/>
      <c r="BK1853" s="86"/>
      <c r="BL1853" s="86"/>
      <c r="BM1853" s="86"/>
      <c r="BN1853" s="86"/>
      <c r="BO1853" s="59"/>
      <c r="BP1853" s="69"/>
      <c r="BQ1853" s="92">
        <v>0</v>
      </c>
      <c r="BR1853" s="93">
        <v>0</v>
      </c>
      <c r="BS1853" s="94" t="str">
        <f t="shared" si="295"/>
        <v/>
      </c>
      <c r="BT1853" s="95">
        <v>0</v>
      </c>
      <c r="BU1853" s="101" t="str">
        <f t="shared" si="296"/>
        <v/>
      </c>
      <c r="BV1853" s="102" t="str">
        <f t="shared" si="297"/>
        <v>-</v>
      </c>
      <c r="BW1853" s="103"/>
      <c r="BX1853" s="104" t="str">
        <f t="shared" si="298"/>
        <v>-</v>
      </c>
      <c r="BY1853" s="105"/>
      <c r="BZ1853" s="103"/>
      <c r="CA1853" s="106"/>
      <c r="CB1853" s="107"/>
      <c r="CC1853" s="112"/>
      <c r="CD1853" s="106"/>
      <c r="CE1853" s="103"/>
      <c r="CF1853" s="113"/>
      <c r="CG1853" s="114"/>
    </row>
    <row r="1854" spans="1:85">
      <c r="A1854" s="53" t="str">
        <f t="shared" si="299"/>
        <v>--</v>
      </c>
      <c r="B1854" s="47" t="str">
        <f t="shared" si="300"/>
        <v>-</v>
      </c>
      <c r="C1854" s="153"/>
      <c r="D1854" s="49"/>
      <c r="E1854" s="50"/>
      <c r="F1854" s="51"/>
      <c r="G1854" s="59"/>
      <c r="H1854" s="51"/>
      <c r="I1854" s="59"/>
      <c r="J1854" s="60" t="str">
        <f>IF(ISBLANK(H1854),"",IFERROR(VLOOKUP(B1854,'Np PL4 Stock'!$A:$D,4,FALSE),""))</f>
        <v/>
      </c>
      <c r="K1854" s="61" t="str">
        <f>IF(ISBLANK(H1854),"",SUMIF('Np PL4 Stock'!$A:$A,B1854,'Np PL4 Stock'!$N:$N))</f>
        <v/>
      </c>
      <c r="L1854" s="62" t="str">
        <f>IF(ISBLANK(H1854),"",VLOOKUP(LEFT(B1854,5),Unit!A:B,2,FALSE))</f>
        <v/>
      </c>
      <c r="M1854" s="63" t="str">
        <f>IF(ISBLANK(H1854),"",IFERROR(VLOOKUP(B1854,'Np PL4 Stock'!$A:$T,20,FALSE),""))</f>
        <v/>
      </c>
      <c r="N1854" s="63" t="str">
        <f>IF(ISBLANK(H1854),"",IFERROR(VLOOKUP(B1854,'Np PL4 Stock'!$A:$U,21,FALSE),""))</f>
        <v/>
      </c>
      <c r="O1854" s="62" t="str">
        <f t="shared" si="293"/>
        <v/>
      </c>
      <c r="P1854" s="62" t="str">
        <f t="shared" si="291"/>
        <v/>
      </c>
      <c r="Q1854" s="67" t="str">
        <f t="shared" si="294"/>
        <v/>
      </c>
      <c r="R1854" s="67" t="str">
        <f t="shared" si="292"/>
        <v/>
      </c>
      <c r="S1854" s="59"/>
      <c r="T1854" s="147"/>
      <c r="U1854" s="147"/>
      <c r="V1854" s="59"/>
      <c r="W1854" s="59"/>
      <c r="X1854" s="59"/>
      <c r="Y1854" s="59"/>
      <c r="Z1854" s="59"/>
      <c r="AA1854" s="59"/>
      <c r="AB1854" s="59"/>
      <c r="AC1854" s="59"/>
      <c r="AD1854" s="59"/>
      <c r="AE1854" s="59"/>
      <c r="AF1854" s="73"/>
      <c r="AG1854" s="73"/>
      <c r="AH1854" s="73"/>
      <c r="AI1854" s="73"/>
      <c r="AJ1854" s="73"/>
      <c r="AK1854" s="73"/>
      <c r="AL1854" s="77" t="str">
        <f>IF(ISBLANK(S1854),"",IF(AJ1854="Fail","Fail",IF(E1854="PL4",IF(AND(T1854&gt;STD_01122025!$D$3,U1854&lt;STD_01122025!$D$4,OR(AF1854="ND",AF1854&lt;STD_01122025!$D$7),AH1854="ND"),"Pass","Fail"),IF(E1854="PL12",IF(AND(S1854&lt;STD_01122025!$F$2,T1854&gt;STD_01122025!$F$3,U1854&lt;STD_01122025!$F$4,V1854&gt;STD_01122025!$F$5,X1854&gt;STD_01122025!$F$6,OR(AF1854="ND",AF1854&lt;STD_01122025!$F$7),AH1854="ND"),"Pass","Fail"),IF(E1854="SuperPL",IF(AND(T1854&gt;STD_01122025!$H$3,U1854&lt;STD_01122025!$H$4,V1854&gt;STD_01122025!$H$5,X1854&gt;STD_01122025!$H$6,OR(AF1854="ND",AF1854&lt;STD_01122025!$H$7),AH1854="ND"),"Pass","Fail"),IF(E1854="Flight",IF(AND(T1854&gt;STD_01122025!$J$3,U1854&lt;STD_01122025!$J$4,X1854&gt;STD_01122025!$J$6,OR(AF1854="ND",AF1854&lt;STD_01122025!$J$7),AH1854="ND"),"Pass","Fail"),""))))))</f>
        <v/>
      </c>
      <c r="AM1854" s="62" t="str">
        <f>IF(ISBLANK(B1854),"",IFERROR(IF(VLOOKUP(B1854,'Np PL4 Stock'!$A:$J,10,FALSE)="Np4",D1854-VLOOKUP(B1854,'Np PL4 Stock'!$A:$E,5,FALSE),D1854-VLOOKUP(B1854,'Np PL4 Stock'!$A:$E,5,FALSE)-1),""))</f>
        <v/>
      </c>
      <c r="AN1854" s="147"/>
      <c r="AO1854" s="147"/>
      <c r="AP1854" s="59"/>
      <c r="AQ1854" s="59"/>
      <c r="AR1854" s="59"/>
      <c r="AS1854" s="59"/>
      <c r="AT1854" s="73"/>
      <c r="AU1854" s="73"/>
      <c r="AV1854" s="73"/>
      <c r="AW1854" s="73"/>
      <c r="AX1854" s="84"/>
      <c r="AY1854" s="59"/>
      <c r="AZ1854" s="59"/>
      <c r="BA1854" s="59"/>
      <c r="BB1854" s="59"/>
      <c r="BC1854" s="59"/>
      <c r="BD1854" s="59"/>
      <c r="BE1854" s="84"/>
      <c r="BF1854" s="84"/>
      <c r="BG1854" s="84"/>
      <c r="BH1854" s="84"/>
      <c r="BI1854" s="85"/>
      <c r="BJ1854" s="86"/>
      <c r="BK1854" s="86"/>
      <c r="BL1854" s="86"/>
      <c r="BM1854" s="86"/>
      <c r="BN1854" s="86"/>
      <c r="BO1854" s="59"/>
      <c r="BP1854" s="69"/>
      <c r="BQ1854" s="92">
        <v>0</v>
      </c>
      <c r="BR1854" s="93">
        <v>0</v>
      </c>
      <c r="BS1854" s="94" t="str">
        <f t="shared" si="295"/>
        <v/>
      </c>
      <c r="BT1854" s="95">
        <v>0</v>
      </c>
      <c r="BU1854" s="101" t="str">
        <f t="shared" si="296"/>
        <v/>
      </c>
      <c r="BV1854" s="102" t="str">
        <f t="shared" si="297"/>
        <v>-</v>
      </c>
      <c r="BW1854" s="103"/>
      <c r="BX1854" s="104" t="str">
        <f t="shared" si="298"/>
        <v>-</v>
      </c>
      <c r="BY1854" s="105"/>
      <c r="BZ1854" s="103"/>
      <c r="CA1854" s="106"/>
      <c r="CB1854" s="107"/>
      <c r="CC1854" s="112"/>
      <c r="CD1854" s="106"/>
      <c r="CE1854" s="103"/>
      <c r="CF1854" s="113"/>
      <c r="CG1854" s="114"/>
    </row>
    <row r="1855" spans="1:85">
      <c r="A1855" s="53" t="str">
        <f t="shared" si="299"/>
        <v>--</v>
      </c>
      <c r="B1855" s="47" t="str">
        <f t="shared" si="300"/>
        <v>-</v>
      </c>
      <c r="C1855" s="153"/>
      <c r="D1855" s="49"/>
      <c r="E1855" s="50"/>
      <c r="F1855" s="51"/>
      <c r="G1855" s="59"/>
      <c r="H1855" s="51"/>
      <c r="I1855" s="59"/>
      <c r="J1855" s="60" t="str">
        <f>IF(ISBLANK(H1855),"",IFERROR(VLOOKUP(B1855,'Np PL4 Stock'!$A:$D,4,FALSE),""))</f>
        <v/>
      </c>
      <c r="K1855" s="61" t="str">
        <f>IF(ISBLANK(H1855),"",SUMIF('Np PL4 Stock'!$A:$A,B1855,'Np PL4 Stock'!$N:$N))</f>
        <v/>
      </c>
      <c r="L1855" s="62" t="str">
        <f>IF(ISBLANK(H1855),"",VLOOKUP(LEFT(B1855,5),Unit!A:B,2,FALSE))</f>
        <v/>
      </c>
      <c r="M1855" s="63" t="str">
        <f>IF(ISBLANK(H1855),"",IFERROR(VLOOKUP(B1855,'Np PL4 Stock'!$A:$T,20,FALSE),""))</f>
        <v/>
      </c>
      <c r="N1855" s="63" t="str">
        <f>IF(ISBLANK(H1855),"",IFERROR(VLOOKUP(B1855,'Np PL4 Stock'!$A:$U,21,FALSE),""))</f>
        <v/>
      </c>
      <c r="O1855" s="62" t="str">
        <f t="shared" si="293"/>
        <v/>
      </c>
      <c r="P1855" s="62" t="str">
        <f t="shared" si="291"/>
        <v/>
      </c>
      <c r="Q1855" s="67" t="str">
        <f t="shared" si="294"/>
        <v/>
      </c>
      <c r="R1855" s="67" t="str">
        <f t="shared" si="292"/>
        <v/>
      </c>
      <c r="S1855" s="59"/>
      <c r="T1855" s="147"/>
      <c r="U1855" s="147"/>
      <c r="V1855" s="59"/>
      <c r="W1855" s="59"/>
      <c r="X1855" s="59"/>
      <c r="Y1855" s="59"/>
      <c r="Z1855" s="59"/>
      <c r="AA1855" s="59"/>
      <c r="AB1855" s="59"/>
      <c r="AC1855" s="59"/>
      <c r="AD1855" s="59"/>
      <c r="AE1855" s="59"/>
      <c r="AF1855" s="73"/>
      <c r="AG1855" s="73"/>
      <c r="AH1855" s="73"/>
      <c r="AI1855" s="73"/>
      <c r="AJ1855" s="73"/>
      <c r="AK1855" s="73"/>
      <c r="AL1855" s="77" t="str">
        <f>IF(ISBLANK(S1855),"",IF(AJ1855="Fail","Fail",IF(E1855="PL4",IF(AND(T1855&gt;STD_01122025!$D$3,U1855&lt;STD_01122025!$D$4,OR(AF1855="ND",AF1855&lt;STD_01122025!$D$7),AH1855="ND"),"Pass","Fail"),IF(E1855="PL12",IF(AND(S1855&lt;STD_01122025!$F$2,T1855&gt;STD_01122025!$F$3,U1855&lt;STD_01122025!$F$4,V1855&gt;STD_01122025!$F$5,X1855&gt;STD_01122025!$F$6,OR(AF1855="ND",AF1855&lt;STD_01122025!$F$7),AH1855="ND"),"Pass","Fail"),IF(E1855="SuperPL",IF(AND(T1855&gt;STD_01122025!$H$3,U1855&lt;STD_01122025!$H$4,V1855&gt;STD_01122025!$H$5,X1855&gt;STD_01122025!$H$6,OR(AF1855="ND",AF1855&lt;STD_01122025!$H$7),AH1855="ND"),"Pass","Fail"),IF(E1855="Flight",IF(AND(T1855&gt;STD_01122025!$J$3,U1855&lt;STD_01122025!$J$4,X1855&gt;STD_01122025!$J$6,OR(AF1855="ND",AF1855&lt;STD_01122025!$J$7),AH1855="ND"),"Pass","Fail"),""))))))</f>
        <v/>
      </c>
      <c r="AM1855" s="62" t="str">
        <f>IF(ISBLANK(B1855),"",IFERROR(IF(VLOOKUP(B1855,'Np PL4 Stock'!$A:$J,10,FALSE)="Np4",D1855-VLOOKUP(B1855,'Np PL4 Stock'!$A:$E,5,FALSE),D1855-VLOOKUP(B1855,'Np PL4 Stock'!$A:$E,5,FALSE)-1),""))</f>
        <v/>
      </c>
      <c r="AN1855" s="147"/>
      <c r="AO1855" s="147"/>
      <c r="AP1855" s="59"/>
      <c r="AQ1855" s="59"/>
      <c r="AR1855" s="59"/>
      <c r="AS1855" s="59"/>
      <c r="AT1855" s="73"/>
      <c r="AU1855" s="73"/>
      <c r="AV1855" s="73"/>
      <c r="AW1855" s="73"/>
      <c r="AX1855" s="84"/>
      <c r="AY1855" s="59"/>
      <c r="AZ1855" s="59"/>
      <c r="BA1855" s="59"/>
      <c r="BB1855" s="59"/>
      <c r="BC1855" s="59"/>
      <c r="BD1855" s="59"/>
      <c r="BE1855" s="84"/>
      <c r="BF1855" s="84"/>
      <c r="BG1855" s="84"/>
      <c r="BH1855" s="84"/>
      <c r="BI1855" s="85"/>
      <c r="BJ1855" s="86"/>
      <c r="BK1855" s="86"/>
      <c r="BL1855" s="86"/>
      <c r="BM1855" s="86"/>
      <c r="BN1855" s="86"/>
      <c r="BO1855" s="59"/>
      <c r="BP1855" s="69"/>
      <c r="BQ1855" s="92">
        <v>0</v>
      </c>
      <c r="BR1855" s="93">
        <v>0</v>
      </c>
      <c r="BS1855" s="94" t="str">
        <f t="shared" si="295"/>
        <v/>
      </c>
      <c r="BT1855" s="95">
        <v>0</v>
      </c>
      <c r="BU1855" s="101" t="str">
        <f t="shared" si="296"/>
        <v/>
      </c>
      <c r="BV1855" s="102" t="str">
        <f t="shared" si="297"/>
        <v>-</v>
      </c>
      <c r="BW1855" s="103"/>
      <c r="BX1855" s="104" t="str">
        <f t="shared" si="298"/>
        <v>-</v>
      </c>
      <c r="BY1855" s="105"/>
      <c r="BZ1855" s="103"/>
      <c r="CA1855" s="106"/>
      <c r="CB1855" s="107"/>
      <c r="CC1855" s="112"/>
      <c r="CD1855" s="106"/>
      <c r="CE1855" s="103"/>
      <c r="CF1855" s="113"/>
      <c r="CG1855" s="114"/>
    </row>
    <row r="1856" spans="1:85">
      <c r="A1856" s="53" t="str">
        <f t="shared" si="299"/>
        <v>--</v>
      </c>
      <c r="B1856" s="47" t="str">
        <f t="shared" si="300"/>
        <v>-</v>
      </c>
      <c r="C1856" s="153"/>
      <c r="D1856" s="49"/>
      <c r="E1856" s="50"/>
      <c r="F1856" s="51"/>
      <c r="G1856" s="59"/>
      <c r="H1856" s="51"/>
      <c r="I1856" s="59"/>
      <c r="J1856" s="60" t="str">
        <f>IF(ISBLANK(H1856),"",IFERROR(VLOOKUP(B1856,'Np PL4 Stock'!$A:$D,4,FALSE),""))</f>
        <v/>
      </c>
      <c r="K1856" s="61" t="str">
        <f>IF(ISBLANK(H1856),"",SUMIF('Np PL4 Stock'!$A:$A,B1856,'Np PL4 Stock'!$N:$N))</f>
        <v/>
      </c>
      <c r="L1856" s="62" t="str">
        <f>IF(ISBLANK(H1856),"",VLOOKUP(LEFT(B1856,5),Unit!A:B,2,FALSE))</f>
        <v/>
      </c>
      <c r="M1856" s="63" t="str">
        <f>IF(ISBLANK(H1856),"",IFERROR(VLOOKUP(B1856,'Np PL4 Stock'!$A:$T,20,FALSE),""))</f>
        <v/>
      </c>
      <c r="N1856" s="63" t="str">
        <f>IF(ISBLANK(H1856),"",IFERROR(VLOOKUP(B1856,'Np PL4 Stock'!$A:$U,21,FALSE),""))</f>
        <v/>
      </c>
      <c r="O1856" s="62" t="str">
        <f t="shared" si="293"/>
        <v/>
      </c>
      <c r="P1856" s="62" t="str">
        <f t="shared" si="291"/>
        <v/>
      </c>
      <c r="Q1856" s="67" t="str">
        <f t="shared" si="294"/>
        <v/>
      </c>
      <c r="R1856" s="67" t="str">
        <f t="shared" si="292"/>
        <v/>
      </c>
      <c r="S1856" s="59"/>
      <c r="T1856" s="147"/>
      <c r="U1856" s="147"/>
      <c r="V1856" s="59"/>
      <c r="W1856" s="59"/>
      <c r="X1856" s="59"/>
      <c r="Y1856" s="59"/>
      <c r="Z1856" s="59"/>
      <c r="AA1856" s="59"/>
      <c r="AB1856" s="59"/>
      <c r="AC1856" s="59"/>
      <c r="AD1856" s="59"/>
      <c r="AE1856" s="59"/>
      <c r="AF1856" s="73"/>
      <c r="AG1856" s="73"/>
      <c r="AH1856" s="73"/>
      <c r="AI1856" s="73"/>
      <c r="AJ1856" s="73"/>
      <c r="AK1856" s="73"/>
      <c r="AL1856" s="77" t="str">
        <f>IF(ISBLANK(S1856),"",IF(AJ1856="Fail","Fail",IF(E1856="PL4",IF(AND(T1856&gt;STD_01122025!$D$3,U1856&lt;STD_01122025!$D$4,OR(AF1856="ND",AF1856&lt;STD_01122025!$D$7),AH1856="ND"),"Pass","Fail"),IF(E1856="PL12",IF(AND(S1856&lt;STD_01122025!$F$2,T1856&gt;STD_01122025!$F$3,U1856&lt;STD_01122025!$F$4,V1856&gt;STD_01122025!$F$5,X1856&gt;STD_01122025!$F$6,OR(AF1856="ND",AF1856&lt;STD_01122025!$F$7),AH1856="ND"),"Pass","Fail"),IF(E1856="SuperPL",IF(AND(T1856&gt;STD_01122025!$H$3,U1856&lt;STD_01122025!$H$4,V1856&gt;STD_01122025!$H$5,X1856&gt;STD_01122025!$H$6,OR(AF1856="ND",AF1856&lt;STD_01122025!$H$7),AH1856="ND"),"Pass","Fail"),IF(E1856="Flight",IF(AND(T1856&gt;STD_01122025!$J$3,U1856&lt;STD_01122025!$J$4,X1856&gt;STD_01122025!$J$6,OR(AF1856="ND",AF1856&lt;STD_01122025!$J$7),AH1856="ND"),"Pass","Fail"),""))))))</f>
        <v/>
      </c>
      <c r="AM1856" s="62" t="str">
        <f>IF(ISBLANK(B1856),"",IFERROR(IF(VLOOKUP(B1856,'Np PL4 Stock'!$A:$J,10,FALSE)="Np4",D1856-VLOOKUP(B1856,'Np PL4 Stock'!$A:$E,5,FALSE),D1856-VLOOKUP(B1856,'Np PL4 Stock'!$A:$E,5,FALSE)-1),""))</f>
        <v/>
      </c>
      <c r="AN1856" s="147"/>
      <c r="AO1856" s="147"/>
      <c r="AP1856" s="59"/>
      <c r="AQ1856" s="59"/>
      <c r="AR1856" s="59"/>
      <c r="AS1856" s="59"/>
      <c r="AT1856" s="73"/>
      <c r="AU1856" s="73"/>
      <c r="AV1856" s="73"/>
      <c r="AW1856" s="73"/>
      <c r="AX1856" s="84"/>
      <c r="AY1856" s="59"/>
      <c r="AZ1856" s="59"/>
      <c r="BA1856" s="59"/>
      <c r="BB1856" s="59"/>
      <c r="BC1856" s="59"/>
      <c r="BD1856" s="59"/>
      <c r="BE1856" s="84"/>
      <c r="BF1856" s="84"/>
      <c r="BG1856" s="84"/>
      <c r="BH1856" s="84"/>
      <c r="BI1856" s="85"/>
      <c r="BJ1856" s="86"/>
      <c r="BK1856" s="86"/>
      <c r="BL1856" s="86"/>
      <c r="BM1856" s="86"/>
      <c r="BN1856" s="86"/>
      <c r="BO1856" s="59"/>
      <c r="BP1856" s="69"/>
      <c r="BQ1856" s="92">
        <v>0</v>
      </c>
      <c r="BR1856" s="93">
        <v>0</v>
      </c>
      <c r="BS1856" s="94" t="str">
        <f t="shared" si="295"/>
        <v/>
      </c>
      <c r="BT1856" s="95">
        <v>0</v>
      </c>
      <c r="BU1856" s="101" t="str">
        <f t="shared" si="296"/>
        <v/>
      </c>
      <c r="BV1856" s="102" t="str">
        <f t="shared" si="297"/>
        <v>-</v>
      </c>
      <c r="BW1856" s="103"/>
      <c r="BX1856" s="104" t="str">
        <f t="shared" si="298"/>
        <v>-</v>
      </c>
      <c r="BY1856" s="105"/>
      <c r="BZ1856" s="103"/>
      <c r="CA1856" s="106"/>
      <c r="CB1856" s="107"/>
      <c r="CC1856" s="112"/>
      <c r="CD1856" s="106"/>
      <c r="CE1856" s="103"/>
      <c r="CF1856" s="113"/>
      <c r="CG1856" s="114"/>
    </row>
    <row r="1857" spans="1:85">
      <c r="A1857" s="53" t="str">
        <f t="shared" si="299"/>
        <v>--</v>
      </c>
      <c r="B1857" s="47" t="str">
        <f t="shared" si="300"/>
        <v>-</v>
      </c>
      <c r="C1857" s="153"/>
      <c r="D1857" s="49"/>
      <c r="E1857" s="50"/>
      <c r="F1857" s="51"/>
      <c r="G1857" s="59"/>
      <c r="H1857" s="51"/>
      <c r="I1857" s="59"/>
      <c r="J1857" s="60" t="str">
        <f>IF(ISBLANK(H1857),"",IFERROR(VLOOKUP(B1857,'Np PL4 Stock'!$A:$D,4,FALSE),""))</f>
        <v/>
      </c>
      <c r="K1857" s="61" t="str">
        <f>IF(ISBLANK(H1857),"",SUMIF('Np PL4 Stock'!$A:$A,B1857,'Np PL4 Stock'!$N:$N))</f>
        <v/>
      </c>
      <c r="L1857" s="62" t="str">
        <f>IF(ISBLANK(H1857),"",VLOOKUP(LEFT(B1857,5),Unit!A:B,2,FALSE))</f>
        <v/>
      </c>
      <c r="M1857" s="63" t="str">
        <f>IF(ISBLANK(H1857),"",IFERROR(VLOOKUP(B1857,'Np PL4 Stock'!$A:$T,20,FALSE),""))</f>
        <v/>
      </c>
      <c r="N1857" s="63" t="str">
        <f>IF(ISBLANK(H1857),"",IFERROR(VLOOKUP(B1857,'Np PL4 Stock'!$A:$U,21,FALSE),""))</f>
        <v/>
      </c>
      <c r="O1857" s="62" t="str">
        <f t="shared" si="293"/>
        <v/>
      </c>
      <c r="P1857" s="62" t="str">
        <f t="shared" si="291"/>
        <v/>
      </c>
      <c r="Q1857" s="67" t="str">
        <f t="shared" si="294"/>
        <v/>
      </c>
      <c r="R1857" s="67" t="str">
        <f t="shared" si="292"/>
        <v/>
      </c>
      <c r="S1857" s="59"/>
      <c r="T1857" s="147"/>
      <c r="U1857" s="147"/>
      <c r="V1857" s="59"/>
      <c r="W1857" s="59"/>
      <c r="X1857" s="59"/>
      <c r="Y1857" s="59"/>
      <c r="Z1857" s="59"/>
      <c r="AA1857" s="59"/>
      <c r="AB1857" s="59"/>
      <c r="AC1857" s="59"/>
      <c r="AD1857" s="59"/>
      <c r="AE1857" s="59"/>
      <c r="AF1857" s="73"/>
      <c r="AG1857" s="73"/>
      <c r="AH1857" s="73"/>
      <c r="AI1857" s="73"/>
      <c r="AJ1857" s="73"/>
      <c r="AK1857" s="73"/>
      <c r="AL1857" s="77" t="str">
        <f>IF(ISBLANK(S1857),"",IF(AJ1857="Fail","Fail",IF(E1857="PL4",IF(AND(T1857&gt;STD_01122025!$D$3,U1857&lt;STD_01122025!$D$4,OR(AF1857="ND",AF1857&lt;STD_01122025!$D$7),AH1857="ND"),"Pass","Fail"),IF(E1857="PL12",IF(AND(S1857&lt;STD_01122025!$F$2,T1857&gt;STD_01122025!$F$3,U1857&lt;STD_01122025!$F$4,V1857&gt;STD_01122025!$F$5,X1857&gt;STD_01122025!$F$6,OR(AF1857="ND",AF1857&lt;STD_01122025!$F$7),AH1857="ND"),"Pass","Fail"),IF(E1857="SuperPL",IF(AND(T1857&gt;STD_01122025!$H$3,U1857&lt;STD_01122025!$H$4,V1857&gt;STD_01122025!$H$5,X1857&gt;STD_01122025!$H$6,OR(AF1857="ND",AF1857&lt;STD_01122025!$H$7),AH1857="ND"),"Pass","Fail"),IF(E1857="Flight",IF(AND(T1857&gt;STD_01122025!$J$3,U1857&lt;STD_01122025!$J$4,X1857&gt;STD_01122025!$J$6,OR(AF1857="ND",AF1857&lt;STD_01122025!$J$7),AH1857="ND"),"Pass","Fail"),""))))))</f>
        <v/>
      </c>
      <c r="AM1857" s="62" t="str">
        <f>IF(ISBLANK(B1857),"",IFERROR(IF(VLOOKUP(B1857,'Np PL4 Stock'!$A:$J,10,FALSE)="Np4",D1857-VLOOKUP(B1857,'Np PL4 Stock'!$A:$E,5,FALSE),D1857-VLOOKUP(B1857,'Np PL4 Stock'!$A:$E,5,FALSE)-1),""))</f>
        <v/>
      </c>
      <c r="AN1857" s="147"/>
      <c r="AO1857" s="147"/>
      <c r="AP1857" s="59"/>
      <c r="AQ1857" s="59"/>
      <c r="AR1857" s="59"/>
      <c r="AS1857" s="59"/>
      <c r="AT1857" s="73"/>
      <c r="AU1857" s="73"/>
      <c r="AV1857" s="73"/>
      <c r="AW1857" s="73"/>
      <c r="AX1857" s="84"/>
      <c r="AY1857" s="59"/>
      <c r="AZ1857" s="59"/>
      <c r="BA1857" s="59"/>
      <c r="BB1857" s="59"/>
      <c r="BC1857" s="59"/>
      <c r="BD1857" s="59"/>
      <c r="BE1857" s="84"/>
      <c r="BF1857" s="84"/>
      <c r="BG1857" s="84"/>
      <c r="BH1857" s="84"/>
      <c r="BI1857" s="85"/>
      <c r="BJ1857" s="86"/>
      <c r="BK1857" s="86"/>
      <c r="BL1857" s="86"/>
      <c r="BM1857" s="86"/>
      <c r="BN1857" s="86"/>
      <c r="BO1857" s="59"/>
      <c r="BP1857" s="69"/>
      <c r="BQ1857" s="92">
        <v>0</v>
      </c>
      <c r="BR1857" s="93">
        <v>0</v>
      </c>
      <c r="BS1857" s="94" t="str">
        <f t="shared" si="295"/>
        <v/>
      </c>
      <c r="BT1857" s="95">
        <v>0</v>
      </c>
      <c r="BU1857" s="101" t="str">
        <f t="shared" si="296"/>
        <v/>
      </c>
      <c r="BV1857" s="102" t="str">
        <f t="shared" si="297"/>
        <v>-</v>
      </c>
      <c r="BW1857" s="103"/>
      <c r="BX1857" s="104" t="str">
        <f t="shared" si="298"/>
        <v>-</v>
      </c>
      <c r="BY1857" s="105"/>
      <c r="BZ1857" s="103"/>
      <c r="CA1857" s="106"/>
      <c r="CB1857" s="107"/>
      <c r="CC1857" s="112"/>
      <c r="CD1857" s="106"/>
      <c r="CE1857" s="103"/>
      <c r="CF1857" s="113"/>
      <c r="CG1857" s="114"/>
    </row>
    <row r="1858" spans="1:85">
      <c r="A1858" s="53" t="str">
        <f t="shared" si="299"/>
        <v>--</v>
      </c>
      <c r="B1858" s="47" t="str">
        <f t="shared" si="300"/>
        <v>-</v>
      </c>
      <c r="C1858" s="153"/>
      <c r="D1858" s="49"/>
      <c r="E1858" s="50"/>
      <c r="F1858" s="51"/>
      <c r="G1858" s="59"/>
      <c r="H1858" s="51"/>
      <c r="I1858" s="59"/>
      <c r="J1858" s="60" t="str">
        <f>IF(ISBLANK(H1858),"",IFERROR(VLOOKUP(B1858,'Np PL4 Stock'!$A:$D,4,FALSE),""))</f>
        <v/>
      </c>
      <c r="K1858" s="61" t="str">
        <f>IF(ISBLANK(H1858),"",SUMIF('Np PL4 Stock'!$A:$A,B1858,'Np PL4 Stock'!$N:$N))</f>
        <v/>
      </c>
      <c r="L1858" s="62" t="str">
        <f>IF(ISBLANK(H1858),"",VLOOKUP(LEFT(B1858,5),Unit!A:B,2,FALSE))</f>
        <v/>
      </c>
      <c r="M1858" s="63" t="str">
        <f>IF(ISBLANK(H1858),"",IFERROR(VLOOKUP(B1858,'Np PL4 Stock'!$A:$T,20,FALSE),""))</f>
        <v/>
      </c>
      <c r="N1858" s="63" t="str">
        <f>IF(ISBLANK(H1858),"",IFERROR(VLOOKUP(B1858,'Np PL4 Stock'!$A:$U,21,FALSE),""))</f>
        <v/>
      </c>
      <c r="O1858" s="62" t="str">
        <f t="shared" si="293"/>
        <v/>
      </c>
      <c r="P1858" s="62" t="str">
        <f t="shared" si="291"/>
        <v/>
      </c>
      <c r="Q1858" s="67" t="str">
        <f t="shared" si="294"/>
        <v/>
      </c>
      <c r="R1858" s="67" t="str">
        <f t="shared" si="292"/>
        <v/>
      </c>
      <c r="S1858" s="59"/>
      <c r="T1858" s="147"/>
      <c r="U1858" s="147"/>
      <c r="V1858" s="59"/>
      <c r="W1858" s="59"/>
      <c r="X1858" s="59"/>
      <c r="Y1858" s="59"/>
      <c r="Z1858" s="59"/>
      <c r="AA1858" s="59"/>
      <c r="AB1858" s="59"/>
      <c r="AC1858" s="59"/>
      <c r="AD1858" s="59"/>
      <c r="AE1858" s="59"/>
      <c r="AF1858" s="73"/>
      <c r="AG1858" s="73"/>
      <c r="AH1858" s="73"/>
      <c r="AI1858" s="73"/>
      <c r="AJ1858" s="73"/>
      <c r="AK1858" s="73"/>
      <c r="AL1858" s="77" t="str">
        <f>IF(ISBLANK(S1858),"",IF(AJ1858="Fail","Fail",IF(E1858="PL4",IF(AND(T1858&gt;STD_01122025!$D$3,U1858&lt;STD_01122025!$D$4,OR(AF1858="ND",AF1858&lt;STD_01122025!$D$7),AH1858="ND"),"Pass","Fail"),IF(E1858="PL12",IF(AND(S1858&lt;STD_01122025!$F$2,T1858&gt;STD_01122025!$F$3,U1858&lt;STD_01122025!$F$4,V1858&gt;STD_01122025!$F$5,X1858&gt;STD_01122025!$F$6,OR(AF1858="ND",AF1858&lt;STD_01122025!$F$7),AH1858="ND"),"Pass","Fail"),IF(E1858="SuperPL",IF(AND(T1858&gt;STD_01122025!$H$3,U1858&lt;STD_01122025!$H$4,V1858&gt;STD_01122025!$H$5,X1858&gt;STD_01122025!$H$6,OR(AF1858="ND",AF1858&lt;STD_01122025!$H$7),AH1858="ND"),"Pass","Fail"),IF(E1858="Flight",IF(AND(T1858&gt;STD_01122025!$J$3,U1858&lt;STD_01122025!$J$4,X1858&gt;STD_01122025!$J$6,OR(AF1858="ND",AF1858&lt;STD_01122025!$J$7),AH1858="ND"),"Pass","Fail"),""))))))</f>
        <v/>
      </c>
      <c r="AM1858" s="62" t="str">
        <f>IF(ISBLANK(B1858),"",IFERROR(IF(VLOOKUP(B1858,'Np PL4 Stock'!$A:$J,10,FALSE)="Np4",D1858-VLOOKUP(B1858,'Np PL4 Stock'!$A:$E,5,FALSE),D1858-VLOOKUP(B1858,'Np PL4 Stock'!$A:$E,5,FALSE)-1),""))</f>
        <v/>
      </c>
      <c r="AN1858" s="147"/>
      <c r="AO1858" s="147"/>
      <c r="AP1858" s="59"/>
      <c r="AQ1858" s="59"/>
      <c r="AR1858" s="59"/>
      <c r="AS1858" s="59"/>
      <c r="AT1858" s="73"/>
      <c r="AU1858" s="73"/>
      <c r="AV1858" s="73"/>
      <c r="AW1858" s="73"/>
      <c r="AX1858" s="84"/>
      <c r="AY1858" s="59"/>
      <c r="AZ1858" s="59"/>
      <c r="BA1858" s="59"/>
      <c r="BB1858" s="59"/>
      <c r="BC1858" s="59"/>
      <c r="BD1858" s="59"/>
      <c r="BE1858" s="84"/>
      <c r="BF1858" s="84"/>
      <c r="BG1858" s="84"/>
      <c r="BH1858" s="84"/>
      <c r="BI1858" s="85"/>
      <c r="BJ1858" s="86"/>
      <c r="BK1858" s="86"/>
      <c r="BL1858" s="86"/>
      <c r="BM1858" s="86"/>
      <c r="BN1858" s="86"/>
      <c r="BO1858" s="59"/>
      <c r="BP1858" s="69"/>
      <c r="BQ1858" s="92">
        <v>0</v>
      </c>
      <c r="BR1858" s="93">
        <v>0</v>
      </c>
      <c r="BS1858" s="94" t="str">
        <f t="shared" si="295"/>
        <v/>
      </c>
      <c r="BT1858" s="95">
        <v>0</v>
      </c>
      <c r="BU1858" s="101" t="str">
        <f t="shared" si="296"/>
        <v/>
      </c>
      <c r="BV1858" s="102" t="str">
        <f t="shared" si="297"/>
        <v>-</v>
      </c>
      <c r="BW1858" s="103"/>
      <c r="BX1858" s="104" t="str">
        <f t="shared" si="298"/>
        <v>-</v>
      </c>
      <c r="BY1858" s="105"/>
      <c r="BZ1858" s="103"/>
      <c r="CA1858" s="106"/>
      <c r="CB1858" s="107"/>
      <c r="CC1858" s="112"/>
      <c r="CD1858" s="106"/>
      <c r="CE1858" s="103"/>
      <c r="CF1858" s="113"/>
      <c r="CG1858" s="114"/>
    </row>
    <row r="1859" spans="1:85">
      <c r="A1859" s="53" t="str">
        <f t="shared" si="299"/>
        <v>--</v>
      </c>
      <c r="B1859" s="47" t="str">
        <f t="shared" si="300"/>
        <v>-</v>
      </c>
      <c r="C1859" s="153"/>
      <c r="D1859" s="49"/>
      <c r="E1859" s="50"/>
      <c r="F1859" s="51"/>
      <c r="G1859" s="59"/>
      <c r="H1859" s="51"/>
      <c r="I1859" s="59"/>
      <c r="J1859" s="60" t="str">
        <f>IF(ISBLANK(H1859),"",IFERROR(VLOOKUP(B1859,'Np PL4 Stock'!$A:$D,4,FALSE),""))</f>
        <v/>
      </c>
      <c r="K1859" s="61" t="str">
        <f>IF(ISBLANK(H1859),"",SUMIF('Np PL4 Stock'!$A:$A,B1859,'Np PL4 Stock'!$N:$N))</f>
        <v/>
      </c>
      <c r="L1859" s="62" t="str">
        <f>IF(ISBLANK(H1859),"",VLOOKUP(LEFT(B1859,5),Unit!A:B,2,FALSE))</f>
        <v/>
      </c>
      <c r="M1859" s="63" t="str">
        <f>IF(ISBLANK(H1859),"",IFERROR(VLOOKUP(B1859,'Np PL4 Stock'!$A:$T,20,FALSE),""))</f>
        <v/>
      </c>
      <c r="N1859" s="63" t="str">
        <f>IF(ISBLANK(H1859),"",IFERROR(VLOOKUP(B1859,'Np PL4 Stock'!$A:$U,21,FALSE),""))</f>
        <v/>
      </c>
      <c r="O1859" s="62" t="str">
        <f t="shared" si="293"/>
        <v/>
      </c>
      <c r="P1859" s="62" t="str">
        <f t="shared" ref="P1859:P1922" si="301">IFERROR((SUMIFS(BS:BS,A:A,A1859))/(L1859*10^3),"")</f>
        <v/>
      </c>
      <c r="Q1859" s="67" t="str">
        <f t="shared" si="294"/>
        <v/>
      </c>
      <c r="R1859" s="67" t="str">
        <f t="shared" ref="R1859:R1922" si="302">IFERROR(SUM(SUMIF(B:B,B1859,BS:BS),SUMIF(B:B,B1859,BT:BT))/(K1859*10^6),"")</f>
        <v/>
      </c>
      <c r="S1859" s="59"/>
      <c r="T1859" s="147"/>
      <c r="U1859" s="147"/>
      <c r="V1859" s="59"/>
      <c r="W1859" s="59"/>
      <c r="X1859" s="59"/>
      <c r="Y1859" s="59"/>
      <c r="Z1859" s="59"/>
      <c r="AA1859" s="59"/>
      <c r="AB1859" s="59"/>
      <c r="AC1859" s="59"/>
      <c r="AD1859" s="59"/>
      <c r="AE1859" s="59"/>
      <c r="AF1859" s="73"/>
      <c r="AG1859" s="73"/>
      <c r="AH1859" s="73"/>
      <c r="AI1859" s="73"/>
      <c r="AJ1859" s="73"/>
      <c r="AK1859" s="73"/>
      <c r="AL1859" s="77" t="str">
        <f>IF(ISBLANK(S1859),"",IF(AJ1859="Fail","Fail",IF(E1859="PL4",IF(AND(T1859&gt;STD_01122025!$D$3,U1859&lt;STD_01122025!$D$4,OR(AF1859="ND",AF1859&lt;STD_01122025!$D$7),AH1859="ND"),"Pass","Fail"),IF(E1859="PL12",IF(AND(S1859&lt;STD_01122025!$F$2,T1859&gt;STD_01122025!$F$3,U1859&lt;STD_01122025!$F$4,V1859&gt;STD_01122025!$F$5,X1859&gt;STD_01122025!$F$6,OR(AF1859="ND",AF1859&lt;STD_01122025!$F$7),AH1859="ND"),"Pass","Fail"),IF(E1859="SuperPL",IF(AND(T1859&gt;STD_01122025!$H$3,U1859&lt;STD_01122025!$H$4,V1859&gt;STD_01122025!$H$5,X1859&gt;STD_01122025!$H$6,OR(AF1859="ND",AF1859&lt;STD_01122025!$H$7),AH1859="ND"),"Pass","Fail"),IF(E1859="Flight",IF(AND(T1859&gt;STD_01122025!$J$3,U1859&lt;STD_01122025!$J$4,X1859&gt;STD_01122025!$J$6,OR(AF1859="ND",AF1859&lt;STD_01122025!$J$7),AH1859="ND"),"Pass","Fail"),""))))))</f>
        <v/>
      </c>
      <c r="AM1859" s="62" t="str">
        <f>IF(ISBLANK(B1859),"",IFERROR(IF(VLOOKUP(B1859,'Np PL4 Stock'!$A:$J,10,FALSE)="Np4",D1859-VLOOKUP(B1859,'Np PL4 Stock'!$A:$E,5,FALSE),D1859-VLOOKUP(B1859,'Np PL4 Stock'!$A:$E,5,FALSE)-1),""))</f>
        <v/>
      </c>
      <c r="AN1859" s="147"/>
      <c r="AO1859" s="147"/>
      <c r="AP1859" s="59"/>
      <c r="AQ1859" s="59"/>
      <c r="AR1859" s="59"/>
      <c r="AS1859" s="59"/>
      <c r="AT1859" s="73"/>
      <c r="AU1859" s="73"/>
      <c r="AV1859" s="73"/>
      <c r="AW1859" s="73"/>
      <c r="AX1859" s="84"/>
      <c r="AY1859" s="59"/>
      <c r="AZ1859" s="59"/>
      <c r="BA1859" s="59"/>
      <c r="BB1859" s="59"/>
      <c r="BC1859" s="59"/>
      <c r="BD1859" s="59"/>
      <c r="BE1859" s="84"/>
      <c r="BF1859" s="84"/>
      <c r="BG1859" s="84"/>
      <c r="BH1859" s="84"/>
      <c r="BI1859" s="85"/>
      <c r="BJ1859" s="86"/>
      <c r="BK1859" s="86"/>
      <c r="BL1859" s="86"/>
      <c r="BM1859" s="86"/>
      <c r="BN1859" s="86"/>
      <c r="BO1859" s="59"/>
      <c r="BP1859" s="69"/>
      <c r="BQ1859" s="92">
        <v>0</v>
      </c>
      <c r="BR1859" s="93">
        <v>0</v>
      </c>
      <c r="BS1859" s="94" t="str">
        <f t="shared" si="295"/>
        <v/>
      </c>
      <c r="BT1859" s="95">
        <v>0</v>
      </c>
      <c r="BU1859" s="101" t="str">
        <f t="shared" si="296"/>
        <v/>
      </c>
      <c r="BV1859" s="102" t="str">
        <f t="shared" si="297"/>
        <v>-</v>
      </c>
      <c r="BW1859" s="103"/>
      <c r="BX1859" s="104" t="str">
        <f t="shared" si="298"/>
        <v>-</v>
      </c>
      <c r="BY1859" s="105"/>
      <c r="BZ1859" s="103"/>
      <c r="CA1859" s="106"/>
      <c r="CB1859" s="107"/>
      <c r="CC1859" s="112"/>
      <c r="CD1859" s="106"/>
      <c r="CE1859" s="103"/>
      <c r="CF1859" s="113"/>
      <c r="CG1859" s="114"/>
    </row>
    <row r="1860" spans="1:85">
      <c r="A1860" s="53" t="str">
        <f t="shared" si="299"/>
        <v>--</v>
      </c>
      <c r="B1860" s="47" t="str">
        <f t="shared" si="300"/>
        <v>-</v>
      </c>
      <c r="C1860" s="153"/>
      <c r="D1860" s="49"/>
      <c r="E1860" s="50"/>
      <c r="F1860" s="51"/>
      <c r="G1860" s="59"/>
      <c r="H1860" s="51"/>
      <c r="I1860" s="59"/>
      <c r="J1860" s="60" t="str">
        <f>IF(ISBLANK(H1860),"",IFERROR(VLOOKUP(B1860,'Np PL4 Stock'!$A:$D,4,FALSE),""))</f>
        <v/>
      </c>
      <c r="K1860" s="61" t="str">
        <f>IF(ISBLANK(H1860),"",SUMIF('Np PL4 Stock'!$A:$A,B1860,'Np PL4 Stock'!$N:$N))</f>
        <v/>
      </c>
      <c r="L1860" s="62" t="str">
        <f>IF(ISBLANK(H1860),"",VLOOKUP(LEFT(B1860,5),Unit!A:B,2,FALSE))</f>
        <v/>
      </c>
      <c r="M1860" s="63" t="str">
        <f>IF(ISBLANK(H1860),"",IFERROR(VLOOKUP(B1860,'Np PL4 Stock'!$A:$T,20,FALSE),""))</f>
        <v/>
      </c>
      <c r="N1860" s="63" t="str">
        <f>IF(ISBLANK(H1860),"",IFERROR(VLOOKUP(B1860,'Np PL4 Stock'!$A:$U,21,FALSE),""))</f>
        <v/>
      </c>
      <c r="O1860" s="62" t="str">
        <f t="shared" ref="O1860:O1923" si="303">IFERROR((K1860*10^6)/(L1860*10^3),"")</f>
        <v/>
      </c>
      <c r="P1860" s="62" t="str">
        <f t="shared" si="301"/>
        <v/>
      </c>
      <c r="Q1860" s="67" t="str">
        <f t="shared" ref="Q1860:Q1923" si="304">IFERROR(SUM(SUMIF(B:B,B1860,BQ:BQ),SUMIF(B:B,B1860,BR:BR))/(K1860*10^6),"")</f>
        <v/>
      </c>
      <c r="R1860" s="67" t="str">
        <f t="shared" si="302"/>
        <v/>
      </c>
      <c r="S1860" s="59"/>
      <c r="T1860" s="147"/>
      <c r="U1860" s="147"/>
      <c r="V1860" s="59"/>
      <c r="W1860" s="59"/>
      <c r="X1860" s="59"/>
      <c r="Y1860" s="59"/>
      <c r="Z1860" s="59"/>
      <c r="AA1860" s="59"/>
      <c r="AB1860" s="59"/>
      <c r="AC1860" s="59"/>
      <c r="AD1860" s="59"/>
      <c r="AE1860" s="59"/>
      <c r="AF1860" s="73"/>
      <c r="AG1860" s="73"/>
      <c r="AH1860" s="73"/>
      <c r="AI1860" s="73"/>
      <c r="AJ1860" s="73"/>
      <c r="AK1860" s="73"/>
      <c r="AL1860" s="77" t="str">
        <f>IF(ISBLANK(S1860),"",IF(AJ1860="Fail","Fail",IF(E1860="PL4",IF(AND(T1860&gt;STD_01122025!$D$3,U1860&lt;STD_01122025!$D$4,OR(AF1860="ND",AF1860&lt;STD_01122025!$D$7),AH1860="ND"),"Pass","Fail"),IF(E1860="PL12",IF(AND(S1860&lt;STD_01122025!$F$2,T1860&gt;STD_01122025!$F$3,U1860&lt;STD_01122025!$F$4,V1860&gt;STD_01122025!$F$5,X1860&gt;STD_01122025!$F$6,OR(AF1860="ND",AF1860&lt;STD_01122025!$F$7),AH1860="ND"),"Pass","Fail"),IF(E1860="SuperPL",IF(AND(T1860&gt;STD_01122025!$H$3,U1860&lt;STD_01122025!$H$4,V1860&gt;STD_01122025!$H$5,X1860&gt;STD_01122025!$H$6,OR(AF1860="ND",AF1860&lt;STD_01122025!$H$7),AH1860="ND"),"Pass","Fail"),IF(E1860="Flight",IF(AND(T1860&gt;STD_01122025!$J$3,U1860&lt;STD_01122025!$J$4,X1860&gt;STD_01122025!$J$6,OR(AF1860="ND",AF1860&lt;STD_01122025!$J$7),AH1860="ND"),"Pass","Fail"),""))))))</f>
        <v/>
      </c>
      <c r="AM1860" s="62" t="str">
        <f>IF(ISBLANK(B1860),"",IFERROR(IF(VLOOKUP(B1860,'Np PL4 Stock'!$A:$J,10,FALSE)="Np4",D1860-VLOOKUP(B1860,'Np PL4 Stock'!$A:$E,5,FALSE),D1860-VLOOKUP(B1860,'Np PL4 Stock'!$A:$E,5,FALSE)-1),""))</f>
        <v/>
      </c>
      <c r="AN1860" s="147"/>
      <c r="AO1860" s="147"/>
      <c r="AP1860" s="59"/>
      <c r="AQ1860" s="59"/>
      <c r="AR1860" s="59"/>
      <c r="AS1860" s="59"/>
      <c r="AT1860" s="73"/>
      <c r="AU1860" s="73"/>
      <c r="AV1860" s="73"/>
      <c r="AW1860" s="73"/>
      <c r="AX1860" s="84"/>
      <c r="AY1860" s="59"/>
      <c r="AZ1860" s="59"/>
      <c r="BA1860" s="59"/>
      <c r="BB1860" s="59"/>
      <c r="BC1860" s="59"/>
      <c r="BD1860" s="59"/>
      <c r="BE1860" s="84"/>
      <c r="BF1860" s="84"/>
      <c r="BG1860" s="84"/>
      <c r="BH1860" s="84"/>
      <c r="BI1860" s="85"/>
      <c r="BJ1860" s="86"/>
      <c r="BK1860" s="86"/>
      <c r="BL1860" s="86"/>
      <c r="BM1860" s="86"/>
      <c r="BN1860" s="86"/>
      <c r="BO1860" s="59"/>
      <c r="BP1860" s="69"/>
      <c r="BQ1860" s="92">
        <v>0</v>
      </c>
      <c r="BR1860" s="93">
        <v>0</v>
      </c>
      <c r="BS1860" s="94" t="str">
        <f t="shared" ref="BS1860:BS1923" si="305">IF(ISBLANK(D1860),"",SUM(BQ1860:BR1860))</f>
        <v/>
      </c>
      <c r="BT1860" s="95">
        <v>0</v>
      </c>
      <c r="BU1860" s="101" t="str">
        <f t="shared" ref="BU1860:BU1923" si="306">IF(ISBLANK(D1860),"",SUM(BS1860:BT1860))</f>
        <v/>
      </c>
      <c r="BV1860" s="102" t="str">
        <f t="shared" si="297"/>
        <v>-</v>
      </c>
      <c r="BW1860" s="103"/>
      <c r="BX1860" s="104" t="str">
        <f t="shared" si="298"/>
        <v>-</v>
      </c>
      <c r="BY1860" s="105"/>
      <c r="BZ1860" s="103"/>
      <c r="CA1860" s="106"/>
      <c r="CB1860" s="107"/>
      <c r="CC1860" s="112"/>
      <c r="CD1860" s="106"/>
      <c r="CE1860" s="103"/>
      <c r="CF1860" s="113"/>
      <c r="CG1860" s="114"/>
    </row>
    <row r="1861" spans="1:85">
      <c r="A1861" s="53" t="str">
        <f t="shared" si="299"/>
        <v>--</v>
      </c>
      <c r="B1861" s="47" t="str">
        <f t="shared" si="300"/>
        <v>-</v>
      </c>
      <c r="C1861" s="153"/>
      <c r="D1861" s="49"/>
      <c r="E1861" s="50"/>
      <c r="F1861" s="51"/>
      <c r="G1861" s="59"/>
      <c r="H1861" s="51"/>
      <c r="I1861" s="59"/>
      <c r="J1861" s="60" t="str">
        <f>IF(ISBLANK(H1861),"",IFERROR(VLOOKUP(B1861,'Np PL4 Stock'!$A:$D,4,FALSE),""))</f>
        <v/>
      </c>
      <c r="K1861" s="61" t="str">
        <f>IF(ISBLANK(H1861),"",SUMIF('Np PL4 Stock'!$A:$A,B1861,'Np PL4 Stock'!$N:$N))</f>
        <v/>
      </c>
      <c r="L1861" s="62" t="str">
        <f>IF(ISBLANK(H1861),"",VLOOKUP(LEFT(B1861,5),Unit!A:B,2,FALSE))</f>
        <v/>
      </c>
      <c r="M1861" s="63" t="str">
        <f>IF(ISBLANK(H1861),"",IFERROR(VLOOKUP(B1861,'Np PL4 Stock'!$A:$T,20,FALSE),""))</f>
        <v/>
      </c>
      <c r="N1861" s="63" t="str">
        <f>IF(ISBLANK(H1861),"",IFERROR(VLOOKUP(B1861,'Np PL4 Stock'!$A:$U,21,FALSE),""))</f>
        <v/>
      </c>
      <c r="O1861" s="62" t="str">
        <f t="shared" si="303"/>
        <v/>
      </c>
      <c r="P1861" s="62" t="str">
        <f t="shared" si="301"/>
        <v/>
      </c>
      <c r="Q1861" s="67" t="str">
        <f t="shared" si="304"/>
        <v/>
      </c>
      <c r="R1861" s="67" t="str">
        <f t="shared" si="302"/>
        <v/>
      </c>
      <c r="S1861" s="59"/>
      <c r="T1861" s="147"/>
      <c r="U1861" s="147"/>
      <c r="V1861" s="59"/>
      <c r="W1861" s="59"/>
      <c r="X1861" s="59"/>
      <c r="Y1861" s="59"/>
      <c r="Z1861" s="59"/>
      <c r="AA1861" s="59"/>
      <c r="AB1861" s="59"/>
      <c r="AC1861" s="59"/>
      <c r="AD1861" s="59"/>
      <c r="AE1861" s="59"/>
      <c r="AF1861" s="73"/>
      <c r="AG1861" s="73"/>
      <c r="AH1861" s="73"/>
      <c r="AI1861" s="73"/>
      <c r="AJ1861" s="73"/>
      <c r="AK1861" s="73"/>
      <c r="AL1861" s="77" t="str">
        <f>IF(ISBLANK(S1861),"",IF(AJ1861="Fail","Fail",IF(E1861="PL4",IF(AND(T1861&gt;STD_01122025!$D$3,U1861&lt;STD_01122025!$D$4,OR(AF1861="ND",AF1861&lt;STD_01122025!$D$7),AH1861="ND"),"Pass","Fail"),IF(E1861="PL12",IF(AND(S1861&lt;STD_01122025!$F$2,T1861&gt;STD_01122025!$F$3,U1861&lt;STD_01122025!$F$4,V1861&gt;STD_01122025!$F$5,X1861&gt;STD_01122025!$F$6,OR(AF1861="ND",AF1861&lt;STD_01122025!$F$7),AH1861="ND"),"Pass","Fail"),IF(E1861="SuperPL",IF(AND(T1861&gt;STD_01122025!$H$3,U1861&lt;STD_01122025!$H$4,V1861&gt;STD_01122025!$H$5,X1861&gt;STD_01122025!$H$6,OR(AF1861="ND",AF1861&lt;STD_01122025!$H$7),AH1861="ND"),"Pass","Fail"),IF(E1861="Flight",IF(AND(T1861&gt;STD_01122025!$J$3,U1861&lt;STD_01122025!$J$4,X1861&gt;STD_01122025!$J$6,OR(AF1861="ND",AF1861&lt;STD_01122025!$J$7),AH1861="ND"),"Pass","Fail"),""))))))</f>
        <v/>
      </c>
      <c r="AM1861" s="62" t="str">
        <f>IF(ISBLANK(B1861),"",IFERROR(IF(VLOOKUP(B1861,'Np PL4 Stock'!$A:$J,10,FALSE)="Np4",D1861-VLOOKUP(B1861,'Np PL4 Stock'!$A:$E,5,FALSE),D1861-VLOOKUP(B1861,'Np PL4 Stock'!$A:$E,5,FALSE)-1),""))</f>
        <v/>
      </c>
      <c r="AN1861" s="147"/>
      <c r="AO1861" s="147"/>
      <c r="AP1861" s="59"/>
      <c r="AQ1861" s="59"/>
      <c r="AR1861" s="59"/>
      <c r="AS1861" s="59"/>
      <c r="AT1861" s="73"/>
      <c r="AU1861" s="73"/>
      <c r="AV1861" s="73"/>
      <c r="AW1861" s="73"/>
      <c r="AX1861" s="84"/>
      <c r="AY1861" s="59"/>
      <c r="AZ1861" s="59"/>
      <c r="BA1861" s="59"/>
      <c r="BB1861" s="59"/>
      <c r="BC1861" s="59"/>
      <c r="BD1861" s="59"/>
      <c r="BE1861" s="84"/>
      <c r="BF1861" s="84"/>
      <c r="BG1861" s="84"/>
      <c r="BH1861" s="84"/>
      <c r="BI1861" s="85"/>
      <c r="BJ1861" s="86"/>
      <c r="BK1861" s="86"/>
      <c r="BL1861" s="86"/>
      <c r="BM1861" s="86"/>
      <c r="BN1861" s="86"/>
      <c r="BO1861" s="59"/>
      <c r="BP1861" s="69"/>
      <c r="BQ1861" s="92">
        <v>0</v>
      </c>
      <c r="BR1861" s="93">
        <v>0</v>
      </c>
      <c r="BS1861" s="94" t="str">
        <f t="shared" si="305"/>
        <v/>
      </c>
      <c r="BT1861" s="95">
        <v>0</v>
      </c>
      <c r="BU1861" s="101" t="str">
        <f t="shared" si="306"/>
        <v/>
      </c>
      <c r="BV1861" s="102" t="str">
        <f t="shared" si="297"/>
        <v>-</v>
      </c>
      <c r="BW1861" s="103"/>
      <c r="BX1861" s="104" t="str">
        <f t="shared" si="298"/>
        <v>-</v>
      </c>
      <c r="BY1861" s="105"/>
      <c r="BZ1861" s="103"/>
      <c r="CA1861" s="106"/>
      <c r="CB1861" s="107"/>
      <c r="CC1861" s="112"/>
      <c r="CD1861" s="106"/>
      <c r="CE1861" s="103"/>
      <c r="CF1861" s="113"/>
      <c r="CG1861" s="114"/>
    </row>
    <row r="1862" spans="1:85">
      <c r="A1862" s="53" t="str">
        <f t="shared" si="299"/>
        <v>--</v>
      </c>
      <c r="B1862" s="47" t="str">
        <f t="shared" si="300"/>
        <v>-</v>
      </c>
      <c r="C1862" s="153"/>
      <c r="D1862" s="49"/>
      <c r="E1862" s="50"/>
      <c r="F1862" s="51"/>
      <c r="G1862" s="59"/>
      <c r="H1862" s="51"/>
      <c r="I1862" s="59"/>
      <c r="J1862" s="60" t="str">
        <f>IF(ISBLANK(H1862),"",IFERROR(VLOOKUP(B1862,'Np PL4 Stock'!$A:$D,4,FALSE),""))</f>
        <v/>
      </c>
      <c r="K1862" s="61" t="str">
        <f>IF(ISBLANK(H1862),"",SUMIF('Np PL4 Stock'!$A:$A,B1862,'Np PL4 Stock'!$N:$N))</f>
        <v/>
      </c>
      <c r="L1862" s="62" t="str">
        <f>IF(ISBLANK(H1862),"",VLOOKUP(LEFT(B1862,5),Unit!A:B,2,FALSE))</f>
        <v/>
      </c>
      <c r="M1862" s="63" t="str">
        <f>IF(ISBLANK(H1862),"",IFERROR(VLOOKUP(B1862,'Np PL4 Stock'!$A:$T,20,FALSE),""))</f>
        <v/>
      </c>
      <c r="N1862" s="63" t="str">
        <f>IF(ISBLANK(H1862),"",IFERROR(VLOOKUP(B1862,'Np PL4 Stock'!$A:$U,21,FALSE),""))</f>
        <v/>
      </c>
      <c r="O1862" s="62" t="str">
        <f t="shared" si="303"/>
        <v/>
      </c>
      <c r="P1862" s="62" t="str">
        <f t="shared" si="301"/>
        <v/>
      </c>
      <c r="Q1862" s="67" t="str">
        <f t="shared" si="304"/>
        <v/>
      </c>
      <c r="R1862" s="67" t="str">
        <f t="shared" si="302"/>
        <v/>
      </c>
      <c r="S1862" s="59"/>
      <c r="T1862" s="147"/>
      <c r="U1862" s="147"/>
      <c r="V1862" s="59"/>
      <c r="W1862" s="59"/>
      <c r="X1862" s="59"/>
      <c r="Y1862" s="59"/>
      <c r="Z1862" s="59"/>
      <c r="AA1862" s="59"/>
      <c r="AB1862" s="59"/>
      <c r="AC1862" s="59"/>
      <c r="AD1862" s="59"/>
      <c r="AE1862" s="59"/>
      <c r="AF1862" s="73"/>
      <c r="AG1862" s="73"/>
      <c r="AH1862" s="73"/>
      <c r="AI1862" s="73"/>
      <c r="AJ1862" s="73"/>
      <c r="AK1862" s="73"/>
      <c r="AL1862" s="77" t="str">
        <f>IF(ISBLANK(S1862),"",IF(AJ1862="Fail","Fail",IF(E1862="PL4",IF(AND(T1862&gt;STD_01122025!$D$3,U1862&lt;STD_01122025!$D$4,OR(AF1862="ND",AF1862&lt;STD_01122025!$D$7),AH1862="ND"),"Pass","Fail"),IF(E1862="PL12",IF(AND(S1862&lt;STD_01122025!$F$2,T1862&gt;STD_01122025!$F$3,U1862&lt;STD_01122025!$F$4,V1862&gt;STD_01122025!$F$5,X1862&gt;STD_01122025!$F$6,OR(AF1862="ND",AF1862&lt;STD_01122025!$F$7),AH1862="ND"),"Pass","Fail"),IF(E1862="SuperPL",IF(AND(T1862&gt;STD_01122025!$H$3,U1862&lt;STD_01122025!$H$4,V1862&gt;STD_01122025!$H$5,X1862&gt;STD_01122025!$H$6,OR(AF1862="ND",AF1862&lt;STD_01122025!$H$7),AH1862="ND"),"Pass","Fail"),IF(E1862="Flight",IF(AND(T1862&gt;STD_01122025!$J$3,U1862&lt;STD_01122025!$J$4,X1862&gt;STD_01122025!$J$6,OR(AF1862="ND",AF1862&lt;STD_01122025!$J$7),AH1862="ND"),"Pass","Fail"),""))))))</f>
        <v/>
      </c>
      <c r="AM1862" s="62" t="str">
        <f>IF(ISBLANK(B1862),"",IFERROR(IF(VLOOKUP(B1862,'Np PL4 Stock'!$A:$J,10,FALSE)="Np4",D1862-VLOOKUP(B1862,'Np PL4 Stock'!$A:$E,5,FALSE),D1862-VLOOKUP(B1862,'Np PL4 Stock'!$A:$E,5,FALSE)-1),""))</f>
        <v/>
      </c>
      <c r="AN1862" s="147"/>
      <c r="AO1862" s="147"/>
      <c r="AP1862" s="59"/>
      <c r="AQ1862" s="59"/>
      <c r="AR1862" s="59"/>
      <c r="AS1862" s="59"/>
      <c r="AT1862" s="73"/>
      <c r="AU1862" s="73"/>
      <c r="AV1862" s="73"/>
      <c r="AW1862" s="73"/>
      <c r="AX1862" s="84"/>
      <c r="AY1862" s="59"/>
      <c r="AZ1862" s="59"/>
      <c r="BA1862" s="59"/>
      <c r="BB1862" s="59"/>
      <c r="BC1862" s="59"/>
      <c r="BD1862" s="59"/>
      <c r="BE1862" s="84"/>
      <c r="BF1862" s="84"/>
      <c r="BG1862" s="84"/>
      <c r="BH1862" s="84"/>
      <c r="BI1862" s="85"/>
      <c r="BJ1862" s="86"/>
      <c r="BK1862" s="86"/>
      <c r="BL1862" s="86"/>
      <c r="BM1862" s="86"/>
      <c r="BN1862" s="86"/>
      <c r="BO1862" s="59"/>
      <c r="BP1862" s="69"/>
      <c r="BQ1862" s="92">
        <v>0</v>
      </c>
      <c r="BR1862" s="93">
        <v>0</v>
      </c>
      <c r="BS1862" s="94" t="str">
        <f t="shared" si="305"/>
        <v/>
      </c>
      <c r="BT1862" s="95">
        <v>0</v>
      </c>
      <c r="BU1862" s="101" t="str">
        <f t="shared" si="306"/>
        <v/>
      </c>
      <c r="BV1862" s="102" t="str">
        <f t="shared" ref="BV1862:BV1925" si="307">IF(ISNUMBER(AQ1862),(1/AQ1862)*10^3,"-")</f>
        <v>-</v>
      </c>
      <c r="BW1862" s="103"/>
      <c r="BX1862" s="104" t="str">
        <f t="shared" si="298"/>
        <v>-</v>
      </c>
      <c r="BY1862" s="105"/>
      <c r="BZ1862" s="103"/>
      <c r="CA1862" s="106"/>
      <c r="CB1862" s="107"/>
      <c r="CC1862" s="112"/>
      <c r="CD1862" s="106"/>
      <c r="CE1862" s="103"/>
      <c r="CF1862" s="113"/>
      <c r="CG1862" s="114"/>
    </row>
    <row r="1863" spans="1:85">
      <c r="A1863" s="53" t="str">
        <f t="shared" si="299"/>
        <v>--</v>
      </c>
      <c r="B1863" s="47" t="str">
        <f t="shared" si="300"/>
        <v>-</v>
      </c>
      <c r="C1863" s="153"/>
      <c r="D1863" s="49"/>
      <c r="E1863" s="50"/>
      <c r="F1863" s="51"/>
      <c r="G1863" s="59"/>
      <c r="H1863" s="51"/>
      <c r="I1863" s="59"/>
      <c r="J1863" s="60" t="str">
        <f>IF(ISBLANK(H1863),"",IFERROR(VLOOKUP(B1863,'Np PL4 Stock'!$A:$D,4,FALSE),""))</f>
        <v/>
      </c>
      <c r="K1863" s="61" t="str">
        <f>IF(ISBLANK(H1863),"",SUMIF('Np PL4 Stock'!$A:$A,B1863,'Np PL4 Stock'!$N:$N))</f>
        <v/>
      </c>
      <c r="L1863" s="62" t="str">
        <f>IF(ISBLANK(H1863),"",VLOOKUP(LEFT(B1863,5),Unit!A:B,2,FALSE))</f>
        <v/>
      </c>
      <c r="M1863" s="63" t="str">
        <f>IF(ISBLANK(H1863),"",IFERROR(VLOOKUP(B1863,'Np PL4 Stock'!$A:$T,20,FALSE),""))</f>
        <v/>
      </c>
      <c r="N1863" s="63" t="str">
        <f>IF(ISBLANK(H1863),"",IFERROR(VLOOKUP(B1863,'Np PL4 Stock'!$A:$U,21,FALSE),""))</f>
        <v/>
      </c>
      <c r="O1863" s="62" t="str">
        <f t="shared" si="303"/>
        <v/>
      </c>
      <c r="P1863" s="62" t="str">
        <f t="shared" si="301"/>
        <v/>
      </c>
      <c r="Q1863" s="67" t="str">
        <f t="shared" si="304"/>
        <v/>
      </c>
      <c r="R1863" s="67" t="str">
        <f t="shared" si="302"/>
        <v/>
      </c>
      <c r="S1863" s="59"/>
      <c r="T1863" s="147"/>
      <c r="U1863" s="147"/>
      <c r="V1863" s="59"/>
      <c r="W1863" s="59"/>
      <c r="X1863" s="59"/>
      <c r="Y1863" s="59"/>
      <c r="Z1863" s="59"/>
      <c r="AA1863" s="59"/>
      <c r="AB1863" s="59"/>
      <c r="AC1863" s="59"/>
      <c r="AD1863" s="59"/>
      <c r="AE1863" s="59"/>
      <c r="AF1863" s="73"/>
      <c r="AG1863" s="73"/>
      <c r="AH1863" s="73"/>
      <c r="AI1863" s="73"/>
      <c r="AJ1863" s="73"/>
      <c r="AK1863" s="73"/>
      <c r="AL1863" s="77" t="str">
        <f>IF(ISBLANK(S1863),"",IF(AJ1863="Fail","Fail",IF(E1863="PL4",IF(AND(T1863&gt;STD_01122025!$D$3,U1863&lt;STD_01122025!$D$4,OR(AF1863="ND",AF1863&lt;STD_01122025!$D$7),AH1863="ND"),"Pass","Fail"),IF(E1863="PL12",IF(AND(S1863&lt;STD_01122025!$F$2,T1863&gt;STD_01122025!$F$3,U1863&lt;STD_01122025!$F$4,V1863&gt;STD_01122025!$F$5,X1863&gt;STD_01122025!$F$6,OR(AF1863="ND",AF1863&lt;STD_01122025!$F$7),AH1863="ND"),"Pass","Fail"),IF(E1863="SuperPL",IF(AND(T1863&gt;STD_01122025!$H$3,U1863&lt;STD_01122025!$H$4,V1863&gt;STD_01122025!$H$5,X1863&gt;STD_01122025!$H$6,OR(AF1863="ND",AF1863&lt;STD_01122025!$H$7),AH1863="ND"),"Pass","Fail"),IF(E1863="Flight",IF(AND(T1863&gt;STD_01122025!$J$3,U1863&lt;STD_01122025!$J$4,X1863&gt;STD_01122025!$J$6,OR(AF1863="ND",AF1863&lt;STD_01122025!$J$7),AH1863="ND"),"Pass","Fail"),""))))))</f>
        <v/>
      </c>
      <c r="AM1863" s="62" t="str">
        <f>IF(ISBLANK(B1863),"",IFERROR(IF(VLOOKUP(B1863,'Np PL4 Stock'!$A:$J,10,FALSE)="Np4",D1863-VLOOKUP(B1863,'Np PL4 Stock'!$A:$E,5,FALSE),D1863-VLOOKUP(B1863,'Np PL4 Stock'!$A:$E,5,FALSE)-1),""))</f>
        <v/>
      </c>
      <c r="AN1863" s="147"/>
      <c r="AO1863" s="147"/>
      <c r="AP1863" s="59"/>
      <c r="AQ1863" s="59"/>
      <c r="AR1863" s="59"/>
      <c r="AS1863" s="59"/>
      <c r="AT1863" s="73"/>
      <c r="AU1863" s="73"/>
      <c r="AV1863" s="73"/>
      <c r="AW1863" s="73"/>
      <c r="AX1863" s="84"/>
      <c r="AY1863" s="59"/>
      <c r="AZ1863" s="59"/>
      <c r="BA1863" s="59"/>
      <c r="BB1863" s="59"/>
      <c r="BC1863" s="59"/>
      <c r="BD1863" s="59"/>
      <c r="BE1863" s="84"/>
      <c r="BF1863" s="84"/>
      <c r="BG1863" s="84"/>
      <c r="BH1863" s="84"/>
      <c r="BI1863" s="85"/>
      <c r="BJ1863" s="86"/>
      <c r="BK1863" s="86"/>
      <c r="BL1863" s="86"/>
      <c r="BM1863" s="86"/>
      <c r="BN1863" s="86"/>
      <c r="BO1863" s="59"/>
      <c r="BP1863" s="69"/>
      <c r="BQ1863" s="92">
        <v>0</v>
      </c>
      <c r="BR1863" s="93">
        <v>0</v>
      </c>
      <c r="BS1863" s="94" t="str">
        <f t="shared" si="305"/>
        <v/>
      </c>
      <c r="BT1863" s="95">
        <v>0</v>
      </c>
      <c r="BU1863" s="101" t="str">
        <f t="shared" si="306"/>
        <v/>
      </c>
      <c r="BV1863" s="102" t="str">
        <f t="shared" si="307"/>
        <v>-</v>
      </c>
      <c r="BW1863" s="103"/>
      <c r="BX1863" s="104" t="str">
        <f t="shared" ref="BX1863:BX1926" si="308">IFERROR((BU1863*BV1863)/10^3,"-")</f>
        <v>-</v>
      </c>
      <c r="BY1863" s="105"/>
      <c r="BZ1863" s="103"/>
      <c r="CA1863" s="106"/>
      <c r="CB1863" s="107"/>
      <c r="CC1863" s="112"/>
      <c r="CD1863" s="106"/>
      <c r="CE1863" s="103"/>
      <c r="CF1863" s="113"/>
      <c r="CG1863" s="114"/>
    </row>
    <row r="1864" spans="1:85">
      <c r="A1864" s="53" t="str">
        <f t="shared" si="299"/>
        <v>--</v>
      </c>
      <c r="B1864" s="47" t="str">
        <f t="shared" si="300"/>
        <v>-</v>
      </c>
      <c r="C1864" s="153"/>
      <c r="D1864" s="49"/>
      <c r="E1864" s="50"/>
      <c r="F1864" s="51"/>
      <c r="G1864" s="59"/>
      <c r="H1864" s="51"/>
      <c r="I1864" s="59"/>
      <c r="J1864" s="60" t="str">
        <f>IF(ISBLANK(H1864),"",IFERROR(VLOOKUP(B1864,'Np PL4 Stock'!$A:$D,4,FALSE),""))</f>
        <v/>
      </c>
      <c r="K1864" s="61" t="str">
        <f>IF(ISBLANK(H1864),"",SUMIF('Np PL4 Stock'!$A:$A,B1864,'Np PL4 Stock'!$N:$N))</f>
        <v/>
      </c>
      <c r="L1864" s="62" t="str">
        <f>IF(ISBLANK(H1864),"",VLOOKUP(LEFT(B1864,5),Unit!A:B,2,FALSE))</f>
        <v/>
      </c>
      <c r="M1864" s="63" t="str">
        <f>IF(ISBLANK(H1864),"",IFERROR(VLOOKUP(B1864,'Np PL4 Stock'!$A:$T,20,FALSE),""))</f>
        <v/>
      </c>
      <c r="N1864" s="63" t="str">
        <f>IF(ISBLANK(H1864),"",IFERROR(VLOOKUP(B1864,'Np PL4 Stock'!$A:$U,21,FALSE),""))</f>
        <v/>
      </c>
      <c r="O1864" s="62" t="str">
        <f t="shared" si="303"/>
        <v/>
      </c>
      <c r="P1864" s="62" t="str">
        <f t="shared" si="301"/>
        <v/>
      </c>
      <c r="Q1864" s="67" t="str">
        <f t="shared" si="304"/>
        <v/>
      </c>
      <c r="R1864" s="67" t="str">
        <f t="shared" si="302"/>
        <v/>
      </c>
      <c r="S1864" s="59"/>
      <c r="T1864" s="147"/>
      <c r="U1864" s="147"/>
      <c r="V1864" s="59"/>
      <c r="W1864" s="59"/>
      <c r="X1864" s="59"/>
      <c r="Y1864" s="59"/>
      <c r="Z1864" s="59"/>
      <c r="AA1864" s="59"/>
      <c r="AB1864" s="59"/>
      <c r="AC1864" s="59"/>
      <c r="AD1864" s="59"/>
      <c r="AE1864" s="59"/>
      <c r="AF1864" s="73"/>
      <c r="AG1864" s="73"/>
      <c r="AH1864" s="73"/>
      <c r="AI1864" s="73"/>
      <c r="AJ1864" s="73"/>
      <c r="AK1864" s="73"/>
      <c r="AL1864" s="77" t="str">
        <f>IF(ISBLANK(S1864),"",IF(AJ1864="Fail","Fail",IF(E1864="PL4",IF(AND(T1864&gt;STD_01122025!$D$3,U1864&lt;STD_01122025!$D$4,OR(AF1864="ND",AF1864&lt;STD_01122025!$D$7),AH1864="ND"),"Pass","Fail"),IF(E1864="PL12",IF(AND(S1864&lt;STD_01122025!$F$2,T1864&gt;STD_01122025!$F$3,U1864&lt;STD_01122025!$F$4,V1864&gt;STD_01122025!$F$5,X1864&gt;STD_01122025!$F$6,OR(AF1864="ND",AF1864&lt;STD_01122025!$F$7),AH1864="ND"),"Pass","Fail"),IF(E1864="SuperPL",IF(AND(T1864&gt;STD_01122025!$H$3,U1864&lt;STD_01122025!$H$4,V1864&gt;STD_01122025!$H$5,X1864&gt;STD_01122025!$H$6,OR(AF1864="ND",AF1864&lt;STD_01122025!$H$7),AH1864="ND"),"Pass","Fail"),IF(E1864="Flight",IF(AND(T1864&gt;STD_01122025!$J$3,U1864&lt;STD_01122025!$J$4,X1864&gt;STD_01122025!$J$6,OR(AF1864="ND",AF1864&lt;STD_01122025!$J$7),AH1864="ND"),"Pass","Fail"),""))))))</f>
        <v/>
      </c>
      <c r="AM1864" s="62" t="str">
        <f>IF(ISBLANK(B1864),"",IFERROR(IF(VLOOKUP(B1864,'Np PL4 Stock'!$A:$J,10,FALSE)="Np4",D1864-VLOOKUP(B1864,'Np PL4 Stock'!$A:$E,5,FALSE),D1864-VLOOKUP(B1864,'Np PL4 Stock'!$A:$E,5,FALSE)-1),""))</f>
        <v/>
      </c>
      <c r="AN1864" s="147"/>
      <c r="AO1864" s="147"/>
      <c r="AP1864" s="59"/>
      <c r="AQ1864" s="59"/>
      <c r="AR1864" s="59"/>
      <c r="AS1864" s="59"/>
      <c r="AT1864" s="73"/>
      <c r="AU1864" s="73"/>
      <c r="AV1864" s="73"/>
      <c r="AW1864" s="73"/>
      <c r="AX1864" s="84"/>
      <c r="AY1864" s="59"/>
      <c r="AZ1864" s="59"/>
      <c r="BA1864" s="59"/>
      <c r="BB1864" s="59"/>
      <c r="BC1864" s="59"/>
      <c r="BD1864" s="59"/>
      <c r="BE1864" s="84"/>
      <c r="BF1864" s="84"/>
      <c r="BG1864" s="84"/>
      <c r="BH1864" s="84"/>
      <c r="BI1864" s="85"/>
      <c r="BJ1864" s="86"/>
      <c r="BK1864" s="86"/>
      <c r="BL1864" s="86"/>
      <c r="BM1864" s="86"/>
      <c r="BN1864" s="86"/>
      <c r="BO1864" s="59"/>
      <c r="BP1864" s="69"/>
      <c r="BQ1864" s="92">
        <v>0</v>
      </c>
      <c r="BR1864" s="93">
        <v>0</v>
      </c>
      <c r="BS1864" s="94" t="str">
        <f t="shared" si="305"/>
        <v/>
      </c>
      <c r="BT1864" s="95">
        <v>0</v>
      </c>
      <c r="BU1864" s="101" t="str">
        <f t="shared" si="306"/>
        <v/>
      </c>
      <c r="BV1864" s="102" t="str">
        <f t="shared" si="307"/>
        <v>-</v>
      </c>
      <c r="BW1864" s="103"/>
      <c r="BX1864" s="104" t="str">
        <f t="shared" si="308"/>
        <v>-</v>
      </c>
      <c r="BY1864" s="105"/>
      <c r="BZ1864" s="103"/>
      <c r="CA1864" s="106"/>
      <c r="CB1864" s="107"/>
      <c r="CC1864" s="112"/>
      <c r="CD1864" s="106"/>
      <c r="CE1864" s="103"/>
      <c r="CF1864" s="113"/>
      <c r="CG1864" s="114"/>
    </row>
    <row r="1865" spans="1:85">
      <c r="A1865" s="53" t="str">
        <f t="shared" si="299"/>
        <v>--</v>
      </c>
      <c r="B1865" s="47" t="str">
        <f t="shared" si="300"/>
        <v>-</v>
      </c>
      <c r="C1865" s="153"/>
      <c r="D1865" s="49"/>
      <c r="E1865" s="50"/>
      <c r="F1865" s="51"/>
      <c r="G1865" s="59"/>
      <c r="H1865" s="51"/>
      <c r="I1865" s="59"/>
      <c r="J1865" s="60" t="str">
        <f>IF(ISBLANK(H1865),"",IFERROR(VLOOKUP(B1865,'Np PL4 Stock'!$A:$D,4,FALSE),""))</f>
        <v/>
      </c>
      <c r="K1865" s="61" t="str">
        <f>IF(ISBLANK(H1865),"",SUMIF('Np PL4 Stock'!$A:$A,B1865,'Np PL4 Stock'!$N:$N))</f>
        <v/>
      </c>
      <c r="L1865" s="62" t="str">
        <f>IF(ISBLANK(H1865),"",VLOOKUP(LEFT(B1865,5),Unit!A:B,2,FALSE))</f>
        <v/>
      </c>
      <c r="M1865" s="63" t="str">
        <f>IF(ISBLANK(H1865),"",IFERROR(VLOOKUP(B1865,'Np PL4 Stock'!$A:$T,20,FALSE),""))</f>
        <v/>
      </c>
      <c r="N1865" s="63" t="str">
        <f>IF(ISBLANK(H1865),"",IFERROR(VLOOKUP(B1865,'Np PL4 Stock'!$A:$U,21,FALSE),""))</f>
        <v/>
      </c>
      <c r="O1865" s="62" t="str">
        <f t="shared" si="303"/>
        <v/>
      </c>
      <c r="P1865" s="62" t="str">
        <f t="shared" si="301"/>
        <v/>
      </c>
      <c r="Q1865" s="67" t="str">
        <f t="shared" si="304"/>
        <v/>
      </c>
      <c r="R1865" s="67" t="str">
        <f t="shared" si="302"/>
        <v/>
      </c>
      <c r="S1865" s="59"/>
      <c r="T1865" s="147"/>
      <c r="U1865" s="147"/>
      <c r="V1865" s="59"/>
      <c r="W1865" s="59"/>
      <c r="X1865" s="59"/>
      <c r="Y1865" s="59"/>
      <c r="Z1865" s="59"/>
      <c r="AA1865" s="59"/>
      <c r="AB1865" s="59"/>
      <c r="AC1865" s="59"/>
      <c r="AD1865" s="59"/>
      <c r="AE1865" s="59"/>
      <c r="AF1865" s="73"/>
      <c r="AG1865" s="73"/>
      <c r="AH1865" s="73"/>
      <c r="AI1865" s="73"/>
      <c r="AJ1865" s="73"/>
      <c r="AK1865" s="73"/>
      <c r="AL1865" s="77" t="str">
        <f>IF(ISBLANK(S1865),"",IF(AJ1865="Fail","Fail",IF(E1865="PL4",IF(AND(T1865&gt;STD_01122025!$D$3,U1865&lt;STD_01122025!$D$4,OR(AF1865="ND",AF1865&lt;STD_01122025!$D$7),AH1865="ND"),"Pass","Fail"),IF(E1865="PL12",IF(AND(S1865&lt;STD_01122025!$F$2,T1865&gt;STD_01122025!$F$3,U1865&lt;STD_01122025!$F$4,V1865&gt;STD_01122025!$F$5,X1865&gt;STD_01122025!$F$6,OR(AF1865="ND",AF1865&lt;STD_01122025!$F$7),AH1865="ND"),"Pass","Fail"),IF(E1865="SuperPL",IF(AND(T1865&gt;STD_01122025!$H$3,U1865&lt;STD_01122025!$H$4,V1865&gt;STD_01122025!$H$5,X1865&gt;STD_01122025!$H$6,OR(AF1865="ND",AF1865&lt;STD_01122025!$H$7),AH1865="ND"),"Pass","Fail"),IF(E1865="Flight",IF(AND(T1865&gt;STD_01122025!$J$3,U1865&lt;STD_01122025!$J$4,X1865&gt;STD_01122025!$J$6,OR(AF1865="ND",AF1865&lt;STD_01122025!$J$7),AH1865="ND"),"Pass","Fail"),""))))))</f>
        <v/>
      </c>
      <c r="AM1865" s="62" t="str">
        <f>IF(ISBLANK(B1865),"",IFERROR(IF(VLOOKUP(B1865,'Np PL4 Stock'!$A:$J,10,FALSE)="Np4",D1865-VLOOKUP(B1865,'Np PL4 Stock'!$A:$E,5,FALSE),D1865-VLOOKUP(B1865,'Np PL4 Stock'!$A:$E,5,FALSE)-1),""))</f>
        <v/>
      </c>
      <c r="AN1865" s="147"/>
      <c r="AO1865" s="147"/>
      <c r="AP1865" s="59"/>
      <c r="AQ1865" s="59"/>
      <c r="AR1865" s="59"/>
      <c r="AS1865" s="59"/>
      <c r="AT1865" s="73"/>
      <c r="AU1865" s="73"/>
      <c r="AV1865" s="73"/>
      <c r="AW1865" s="73"/>
      <c r="AX1865" s="84"/>
      <c r="AY1865" s="59"/>
      <c r="AZ1865" s="59"/>
      <c r="BA1865" s="59"/>
      <c r="BB1865" s="59"/>
      <c r="BC1865" s="59"/>
      <c r="BD1865" s="59"/>
      <c r="BE1865" s="84"/>
      <c r="BF1865" s="84"/>
      <c r="BG1865" s="84"/>
      <c r="BH1865" s="84"/>
      <c r="BI1865" s="85"/>
      <c r="BJ1865" s="86"/>
      <c r="BK1865" s="86"/>
      <c r="BL1865" s="86"/>
      <c r="BM1865" s="86"/>
      <c r="BN1865" s="86"/>
      <c r="BO1865" s="59"/>
      <c r="BP1865" s="69"/>
      <c r="BQ1865" s="92">
        <v>0</v>
      </c>
      <c r="BR1865" s="93">
        <v>0</v>
      </c>
      <c r="BS1865" s="94" t="str">
        <f t="shared" si="305"/>
        <v/>
      </c>
      <c r="BT1865" s="95">
        <v>0</v>
      </c>
      <c r="BU1865" s="101" t="str">
        <f t="shared" si="306"/>
        <v/>
      </c>
      <c r="BV1865" s="102" t="str">
        <f t="shared" si="307"/>
        <v>-</v>
      </c>
      <c r="BW1865" s="103"/>
      <c r="BX1865" s="104" t="str">
        <f t="shared" si="308"/>
        <v>-</v>
      </c>
      <c r="BY1865" s="105"/>
      <c r="BZ1865" s="103"/>
      <c r="CA1865" s="106"/>
      <c r="CB1865" s="107"/>
      <c r="CC1865" s="112"/>
      <c r="CD1865" s="106"/>
      <c r="CE1865" s="103"/>
      <c r="CF1865" s="113"/>
      <c r="CG1865" s="114"/>
    </row>
    <row r="1866" spans="1:85">
      <c r="A1866" s="53" t="str">
        <f t="shared" si="299"/>
        <v>--</v>
      </c>
      <c r="B1866" s="47" t="str">
        <f t="shared" si="300"/>
        <v>-</v>
      </c>
      <c r="C1866" s="153"/>
      <c r="D1866" s="49"/>
      <c r="E1866" s="50"/>
      <c r="F1866" s="51"/>
      <c r="G1866" s="59"/>
      <c r="H1866" s="51"/>
      <c r="I1866" s="59"/>
      <c r="J1866" s="60" t="str">
        <f>IF(ISBLANK(H1866),"",IFERROR(VLOOKUP(B1866,'Np PL4 Stock'!$A:$D,4,FALSE),""))</f>
        <v/>
      </c>
      <c r="K1866" s="61" t="str">
        <f>IF(ISBLANK(H1866),"",SUMIF('Np PL4 Stock'!$A:$A,B1866,'Np PL4 Stock'!$N:$N))</f>
        <v/>
      </c>
      <c r="L1866" s="62" t="str">
        <f>IF(ISBLANK(H1866),"",VLOOKUP(LEFT(B1866,5),Unit!A:B,2,FALSE))</f>
        <v/>
      </c>
      <c r="M1866" s="63" t="str">
        <f>IF(ISBLANK(H1866),"",IFERROR(VLOOKUP(B1866,'Np PL4 Stock'!$A:$T,20,FALSE),""))</f>
        <v/>
      </c>
      <c r="N1866" s="63" t="str">
        <f>IF(ISBLANK(H1866),"",IFERROR(VLOOKUP(B1866,'Np PL4 Stock'!$A:$U,21,FALSE),""))</f>
        <v/>
      </c>
      <c r="O1866" s="62" t="str">
        <f t="shared" si="303"/>
        <v/>
      </c>
      <c r="P1866" s="62" t="str">
        <f t="shared" si="301"/>
        <v/>
      </c>
      <c r="Q1866" s="67" t="str">
        <f t="shared" si="304"/>
        <v/>
      </c>
      <c r="R1866" s="67" t="str">
        <f t="shared" si="302"/>
        <v/>
      </c>
      <c r="S1866" s="59"/>
      <c r="T1866" s="147"/>
      <c r="U1866" s="147"/>
      <c r="V1866" s="59"/>
      <c r="W1866" s="59"/>
      <c r="X1866" s="59"/>
      <c r="Y1866" s="59"/>
      <c r="Z1866" s="59"/>
      <c r="AA1866" s="59"/>
      <c r="AB1866" s="59"/>
      <c r="AC1866" s="59"/>
      <c r="AD1866" s="59"/>
      <c r="AE1866" s="59"/>
      <c r="AF1866" s="73"/>
      <c r="AG1866" s="73"/>
      <c r="AH1866" s="73"/>
      <c r="AI1866" s="73"/>
      <c r="AJ1866" s="73"/>
      <c r="AK1866" s="73"/>
      <c r="AL1866" s="77" t="str">
        <f>IF(ISBLANK(S1866),"",IF(AJ1866="Fail","Fail",IF(E1866="PL4",IF(AND(T1866&gt;STD_01122025!$D$3,U1866&lt;STD_01122025!$D$4,OR(AF1866="ND",AF1866&lt;STD_01122025!$D$7),AH1866="ND"),"Pass","Fail"),IF(E1866="PL12",IF(AND(S1866&lt;STD_01122025!$F$2,T1866&gt;STD_01122025!$F$3,U1866&lt;STD_01122025!$F$4,V1866&gt;STD_01122025!$F$5,X1866&gt;STD_01122025!$F$6,OR(AF1866="ND",AF1866&lt;STD_01122025!$F$7),AH1866="ND"),"Pass","Fail"),IF(E1866="SuperPL",IF(AND(T1866&gt;STD_01122025!$H$3,U1866&lt;STD_01122025!$H$4,V1866&gt;STD_01122025!$H$5,X1866&gt;STD_01122025!$H$6,OR(AF1866="ND",AF1866&lt;STD_01122025!$H$7),AH1866="ND"),"Pass","Fail"),IF(E1866="Flight",IF(AND(T1866&gt;STD_01122025!$J$3,U1866&lt;STD_01122025!$J$4,X1866&gt;STD_01122025!$J$6,OR(AF1866="ND",AF1866&lt;STD_01122025!$J$7),AH1866="ND"),"Pass","Fail"),""))))))</f>
        <v/>
      </c>
      <c r="AM1866" s="62" t="str">
        <f>IF(ISBLANK(B1866),"",IFERROR(IF(VLOOKUP(B1866,'Np PL4 Stock'!$A:$J,10,FALSE)="Np4",D1866-VLOOKUP(B1866,'Np PL4 Stock'!$A:$E,5,FALSE),D1866-VLOOKUP(B1866,'Np PL4 Stock'!$A:$E,5,FALSE)-1),""))</f>
        <v/>
      </c>
      <c r="AN1866" s="147"/>
      <c r="AO1866" s="147"/>
      <c r="AP1866" s="59"/>
      <c r="AQ1866" s="59"/>
      <c r="AR1866" s="59"/>
      <c r="AS1866" s="59"/>
      <c r="AT1866" s="73"/>
      <c r="AU1866" s="73"/>
      <c r="AV1866" s="73"/>
      <c r="AW1866" s="73"/>
      <c r="AX1866" s="84"/>
      <c r="AY1866" s="59"/>
      <c r="AZ1866" s="59"/>
      <c r="BA1866" s="59"/>
      <c r="BB1866" s="59"/>
      <c r="BC1866" s="59"/>
      <c r="BD1866" s="59"/>
      <c r="BE1866" s="84"/>
      <c r="BF1866" s="84"/>
      <c r="BG1866" s="84"/>
      <c r="BH1866" s="84"/>
      <c r="BI1866" s="85"/>
      <c r="BJ1866" s="86"/>
      <c r="BK1866" s="86"/>
      <c r="BL1866" s="86"/>
      <c r="BM1866" s="86"/>
      <c r="BN1866" s="86"/>
      <c r="BO1866" s="59"/>
      <c r="BP1866" s="69"/>
      <c r="BQ1866" s="92">
        <v>0</v>
      </c>
      <c r="BR1866" s="93">
        <v>0</v>
      </c>
      <c r="BS1866" s="94" t="str">
        <f t="shared" si="305"/>
        <v/>
      </c>
      <c r="BT1866" s="95">
        <v>0</v>
      </c>
      <c r="BU1866" s="101" t="str">
        <f t="shared" si="306"/>
        <v/>
      </c>
      <c r="BV1866" s="102" t="str">
        <f t="shared" si="307"/>
        <v>-</v>
      </c>
      <c r="BW1866" s="103"/>
      <c r="BX1866" s="104" t="str">
        <f t="shared" si="308"/>
        <v>-</v>
      </c>
      <c r="BY1866" s="105"/>
      <c r="BZ1866" s="103"/>
      <c r="CA1866" s="106"/>
      <c r="CB1866" s="107"/>
      <c r="CC1866" s="112"/>
      <c r="CD1866" s="106"/>
      <c r="CE1866" s="103"/>
      <c r="CF1866" s="113"/>
      <c r="CG1866" s="114"/>
    </row>
    <row r="1867" spans="1:85">
      <c r="A1867" s="53" t="str">
        <f t="shared" si="299"/>
        <v>--</v>
      </c>
      <c r="B1867" s="47" t="str">
        <f t="shared" si="300"/>
        <v>-</v>
      </c>
      <c r="C1867" s="153"/>
      <c r="D1867" s="49"/>
      <c r="E1867" s="50"/>
      <c r="F1867" s="51"/>
      <c r="G1867" s="59"/>
      <c r="H1867" s="51"/>
      <c r="I1867" s="59"/>
      <c r="J1867" s="60" t="str">
        <f>IF(ISBLANK(H1867),"",IFERROR(VLOOKUP(B1867,'Np PL4 Stock'!$A:$D,4,FALSE),""))</f>
        <v/>
      </c>
      <c r="K1867" s="61" t="str">
        <f>IF(ISBLANK(H1867),"",SUMIF('Np PL4 Stock'!$A:$A,B1867,'Np PL4 Stock'!$N:$N))</f>
        <v/>
      </c>
      <c r="L1867" s="62" t="str">
        <f>IF(ISBLANK(H1867),"",VLOOKUP(LEFT(B1867,5),Unit!A:B,2,FALSE))</f>
        <v/>
      </c>
      <c r="M1867" s="63" t="str">
        <f>IF(ISBLANK(H1867),"",IFERROR(VLOOKUP(B1867,'Np PL4 Stock'!$A:$T,20,FALSE),""))</f>
        <v/>
      </c>
      <c r="N1867" s="63" t="str">
        <f>IF(ISBLANK(H1867),"",IFERROR(VLOOKUP(B1867,'Np PL4 Stock'!$A:$U,21,FALSE),""))</f>
        <v/>
      </c>
      <c r="O1867" s="62" t="str">
        <f t="shared" si="303"/>
        <v/>
      </c>
      <c r="P1867" s="62" t="str">
        <f t="shared" si="301"/>
        <v/>
      </c>
      <c r="Q1867" s="67" t="str">
        <f t="shared" si="304"/>
        <v/>
      </c>
      <c r="R1867" s="67" t="str">
        <f t="shared" si="302"/>
        <v/>
      </c>
      <c r="S1867" s="59"/>
      <c r="T1867" s="147"/>
      <c r="U1867" s="147"/>
      <c r="V1867" s="59"/>
      <c r="W1867" s="59"/>
      <c r="X1867" s="59"/>
      <c r="Y1867" s="59"/>
      <c r="Z1867" s="59"/>
      <c r="AA1867" s="59"/>
      <c r="AB1867" s="59"/>
      <c r="AC1867" s="59"/>
      <c r="AD1867" s="59"/>
      <c r="AE1867" s="59"/>
      <c r="AF1867" s="73"/>
      <c r="AG1867" s="73"/>
      <c r="AH1867" s="73"/>
      <c r="AI1867" s="73"/>
      <c r="AJ1867" s="73"/>
      <c r="AK1867" s="73"/>
      <c r="AL1867" s="77" t="str">
        <f>IF(ISBLANK(S1867),"",IF(AJ1867="Fail","Fail",IF(E1867="PL4",IF(AND(T1867&gt;STD_01122025!$D$3,U1867&lt;STD_01122025!$D$4,OR(AF1867="ND",AF1867&lt;STD_01122025!$D$7),AH1867="ND"),"Pass","Fail"),IF(E1867="PL12",IF(AND(S1867&lt;STD_01122025!$F$2,T1867&gt;STD_01122025!$F$3,U1867&lt;STD_01122025!$F$4,V1867&gt;STD_01122025!$F$5,X1867&gt;STD_01122025!$F$6,OR(AF1867="ND",AF1867&lt;STD_01122025!$F$7),AH1867="ND"),"Pass","Fail"),IF(E1867="SuperPL",IF(AND(T1867&gt;STD_01122025!$H$3,U1867&lt;STD_01122025!$H$4,V1867&gt;STD_01122025!$H$5,X1867&gt;STD_01122025!$H$6,OR(AF1867="ND",AF1867&lt;STD_01122025!$H$7),AH1867="ND"),"Pass","Fail"),IF(E1867="Flight",IF(AND(T1867&gt;STD_01122025!$J$3,U1867&lt;STD_01122025!$J$4,X1867&gt;STD_01122025!$J$6,OR(AF1867="ND",AF1867&lt;STD_01122025!$J$7),AH1867="ND"),"Pass","Fail"),""))))))</f>
        <v/>
      </c>
      <c r="AM1867" s="62" t="str">
        <f>IF(ISBLANK(B1867),"",IFERROR(IF(VLOOKUP(B1867,'Np PL4 Stock'!$A:$J,10,FALSE)="Np4",D1867-VLOOKUP(B1867,'Np PL4 Stock'!$A:$E,5,FALSE),D1867-VLOOKUP(B1867,'Np PL4 Stock'!$A:$E,5,FALSE)-1),""))</f>
        <v/>
      </c>
      <c r="AN1867" s="147"/>
      <c r="AO1867" s="147"/>
      <c r="AP1867" s="59"/>
      <c r="AQ1867" s="59"/>
      <c r="AR1867" s="59"/>
      <c r="AS1867" s="59"/>
      <c r="AT1867" s="73"/>
      <c r="AU1867" s="73"/>
      <c r="AV1867" s="73"/>
      <c r="AW1867" s="73"/>
      <c r="AX1867" s="84"/>
      <c r="AY1867" s="59"/>
      <c r="AZ1867" s="59"/>
      <c r="BA1867" s="59"/>
      <c r="BB1867" s="59"/>
      <c r="BC1867" s="59"/>
      <c r="BD1867" s="59"/>
      <c r="BE1867" s="84"/>
      <c r="BF1867" s="84"/>
      <c r="BG1867" s="84"/>
      <c r="BH1867" s="84"/>
      <c r="BI1867" s="85"/>
      <c r="BJ1867" s="86"/>
      <c r="BK1867" s="86"/>
      <c r="BL1867" s="86"/>
      <c r="BM1867" s="86"/>
      <c r="BN1867" s="86"/>
      <c r="BO1867" s="59"/>
      <c r="BP1867" s="69"/>
      <c r="BQ1867" s="92">
        <v>0</v>
      </c>
      <c r="BR1867" s="93">
        <v>0</v>
      </c>
      <c r="BS1867" s="94" t="str">
        <f t="shared" si="305"/>
        <v/>
      </c>
      <c r="BT1867" s="95">
        <v>0</v>
      </c>
      <c r="BU1867" s="101" t="str">
        <f t="shared" si="306"/>
        <v/>
      </c>
      <c r="BV1867" s="102" t="str">
        <f t="shared" si="307"/>
        <v>-</v>
      </c>
      <c r="BW1867" s="103"/>
      <c r="BX1867" s="104" t="str">
        <f t="shared" si="308"/>
        <v>-</v>
      </c>
      <c r="BY1867" s="105"/>
      <c r="BZ1867" s="103"/>
      <c r="CA1867" s="106"/>
      <c r="CB1867" s="107"/>
      <c r="CC1867" s="112"/>
      <c r="CD1867" s="106"/>
      <c r="CE1867" s="103"/>
      <c r="CF1867" s="113"/>
      <c r="CG1867" s="114"/>
    </row>
    <row r="1868" spans="1:85">
      <c r="A1868" s="53" t="str">
        <f t="shared" si="299"/>
        <v>--</v>
      </c>
      <c r="B1868" s="47" t="str">
        <f t="shared" si="300"/>
        <v>-</v>
      </c>
      <c r="C1868" s="153"/>
      <c r="D1868" s="49"/>
      <c r="E1868" s="50"/>
      <c r="F1868" s="51"/>
      <c r="G1868" s="59"/>
      <c r="H1868" s="51"/>
      <c r="I1868" s="59"/>
      <c r="J1868" s="60" t="str">
        <f>IF(ISBLANK(H1868),"",IFERROR(VLOOKUP(B1868,'Np PL4 Stock'!$A:$D,4,FALSE),""))</f>
        <v/>
      </c>
      <c r="K1868" s="61" t="str">
        <f>IF(ISBLANK(H1868),"",SUMIF('Np PL4 Stock'!$A:$A,B1868,'Np PL4 Stock'!$N:$N))</f>
        <v/>
      </c>
      <c r="L1868" s="62" t="str">
        <f>IF(ISBLANK(H1868),"",VLOOKUP(LEFT(B1868,5),Unit!A:B,2,FALSE))</f>
        <v/>
      </c>
      <c r="M1868" s="63" t="str">
        <f>IF(ISBLANK(H1868),"",IFERROR(VLOOKUP(B1868,'Np PL4 Stock'!$A:$T,20,FALSE),""))</f>
        <v/>
      </c>
      <c r="N1868" s="63" t="str">
        <f>IF(ISBLANK(H1868),"",IFERROR(VLOOKUP(B1868,'Np PL4 Stock'!$A:$U,21,FALSE),""))</f>
        <v/>
      </c>
      <c r="O1868" s="62" t="str">
        <f t="shared" si="303"/>
        <v/>
      </c>
      <c r="P1868" s="62" t="str">
        <f t="shared" si="301"/>
        <v/>
      </c>
      <c r="Q1868" s="67" t="str">
        <f t="shared" si="304"/>
        <v/>
      </c>
      <c r="R1868" s="67" t="str">
        <f t="shared" si="302"/>
        <v/>
      </c>
      <c r="S1868" s="59"/>
      <c r="T1868" s="147"/>
      <c r="U1868" s="147"/>
      <c r="V1868" s="59"/>
      <c r="W1868" s="59"/>
      <c r="X1868" s="59"/>
      <c r="Y1868" s="59"/>
      <c r="Z1868" s="59"/>
      <c r="AA1868" s="59"/>
      <c r="AB1868" s="59"/>
      <c r="AC1868" s="59"/>
      <c r="AD1868" s="59"/>
      <c r="AE1868" s="59"/>
      <c r="AF1868" s="73"/>
      <c r="AG1868" s="73"/>
      <c r="AH1868" s="73"/>
      <c r="AI1868" s="73"/>
      <c r="AJ1868" s="73"/>
      <c r="AK1868" s="73"/>
      <c r="AL1868" s="77" t="str">
        <f>IF(ISBLANK(S1868),"",IF(AJ1868="Fail","Fail",IF(E1868="PL4",IF(AND(T1868&gt;STD_01122025!$D$3,U1868&lt;STD_01122025!$D$4,OR(AF1868="ND",AF1868&lt;STD_01122025!$D$7),AH1868="ND"),"Pass","Fail"),IF(E1868="PL12",IF(AND(S1868&lt;STD_01122025!$F$2,T1868&gt;STD_01122025!$F$3,U1868&lt;STD_01122025!$F$4,V1868&gt;STD_01122025!$F$5,X1868&gt;STD_01122025!$F$6,OR(AF1868="ND",AF1868&lt;STD_01122025!$F$7),AH1868="ND"),"Pass","Fail"),IF(E1868="SuperPL",IF(AND(T1868&gt;STD_01122025!$H$3,U1868&lt;STD_01122025!$H$4,V1868&gt;STD_01122025!$H$5,X1868&gt;STD_01122025!$H$6,OR(AF1868="ND",AF1868&lt;STD_01122025!$H$7),AH1868="ND"),"Pass","Fail"),IF(E1868="Flight",IF(AND(T1868&gt;STD_01122025!$J$3,U1868&lt;STD_01122025!$J$4,X1868&gt;STD_01122025!$J$6,OR(AF1868="ND",AF1868&lt;STD_01122025!$J$7),AH1868="ND"),"Pass","Fail"),""))))))</f>
        <v/>
      </c>
      <c r="AM1868" s="62" t="str">
        <f>IF(ISBLANK(B1868),"",IFERROR(IF(VLOOKUP(B1868,'Np PL4 Stock'!$A:$J,10,FALSE)="Np4",D1868-VLOOKUP(B1868,'Np PL4 Stock'!$A:$E,5,FALSE),D1868-VLOOKUP(B1868,'Np PL4 Stock'!$A:$E,5,FALSE)-1),""))</f>
        <v/>
      </c>
      <c r="AN1868" s="147"/>
      <c r="AO1868" s="147"/>
      <c r="AP1868" s="59"/>
      <c r="AQ1868" s="59"/>
      <c r="AR1868" s="59"/>
      <c r="AS1868" s="59"/>
      <c r="AT1868" s="73"/>
      <c r="AU1868" s="73"/>
      <c r="AV1868" s="73"/>
      <c r="AW1868" s="73"/>
      <c r="AX1868" s="84"/>
      <c r="AY1868" s="59"/>
      <c r="AZ1868" s="59"/>
      <c r="BA1868" s="59"/>
      <c r="BB1868" s="59"/>
      <c r="BC1868" s="59"/>
      <c r="BD1868" s="59"/>
      <c r="BE1868" s="84"/>
      <c r="BF1868" s="84"/>
      <c r="BG1868" s="84"/>
      <c r="BH1868" s="84"/>
      <c r="BI1868" s="85"/>
      <c r="BJ1868" s="86"/>
      <c r="BK1868" s="86"/>
      <c r="BL1868" s="86"/>
      <c r="BM1868" s="86"/>
      <c r="BN1868" s="86"/>
      <c r="BO1868" s="59"/>
      <c r="BP1868" s="69"/>
      <c r="BQ1868" s="92">
        <v>0</v>
      </c>
      <c r="BR1868" s="93">
        <v>0</v>
      </c>
      <c r="BS1868" s="94" t="str">
        <f t="shared" si="305"/>
        <v/>
      </c>
      <c r="BT1868" s="95">
        <v>0</v>
      </c>
      <c r="BU1868" s="101" t="str">
        <f t="shared" si="306"/>
        <v/>
      </c>
      <c r="BV1868" s="102" t="str">
        <f t="shared" si="307"/>
        <v>-</v>
      </c>
      <c r="BW1868" s="103"/>
      <c r="BX1868" s="104" t="str">
        <f t="shared" si="308"/>
        <v>-</v>
      </c>
      <c r="BY1868" s="105"/>
      <c r="BZ1868" s="103"/>
      <c r="CA1868" s="106"/>
      <c r="CB1868" s="107"/>
      <c r="CC1868" s="112"/>
      <c r="CD1868" s="106"/>
      <c r="CE1868" s="103"/>
      <c r="CF1868" s="113"/>
      <c r="CG1868" s="114"/>
    </row>
    <row r="1869" spans="1:85">
      <c r="A1869" s="53" t="str">
        <f t="shared" si="299"/>
        <v>--</v>
      </c>
      <c r="B1869" s="47" t="str">
        <f t="shared" si="300"/>
        <v>-</v>
      </c>
      <c r="C1869" s="153"/>
      <c r="D1869" s="49"/>
      <c r="E1869" s="50"/>
      <c r="F1869" s="51"/>
      <c r="G1869" s="59"/>
      <c r="H1869" s="51"/>
      <c r="I1869" s="59"/>
      <c r="J1869" s="60" t="str">
        <f>IF(ISBLANK(H1869),"",IFERROR(VLOOKUP(B1869,'Np PL4 Stock'!$A:$D,4,FALSE),""))</f>
        <v/>
      </c>
      <c r="K1869" s="61" t="str">
        <f>IF(ISBLANK(H1869),"",SUMIF('Np PL4 Stock'!$A:$A,B1869,'Np PL4 Stock'!$N:$N))</f>
        <v/>
      </c>
      <c r="L1869" s="62" t="str">
        <f>IF(ISBLANK(H1869),"",VLOOKUP(LEFT(B1869,5),Unit!A:B,2,FALSE))</f>
        <v/>
      </c>
      <c r="M1869" s="63" t="str">
        <f>IF(ISBLANK(H1869),"",IFERROR(VLOOKUP(B1869,'Np PL4 Stock'!$A:$T,20,FALSE),""))</f>
        <v/>
      </c>
      <c r="N1869" s="63" t="str">
        <f>IF(ISBLANK(H1869),"",IFERROR(VLOOKUP(B1869,'Np PL4 Stock'!$A:$U,21,FALSE),""))</f>
        <v/>
      </c>
      <c r="O1869" s="62" t="str">
        <f t="shared" si="303"/>
        <v/>
      </c>
      <c r="P1869" s="62" t="str">
        <f t="shared" si="301"/>
        <v/>
      </c>
      <c r="Q1869" s="67" t="str">
        <f t="shared" si="304"/>
        <v/>
      </c>
      <c r="R1869" s="67" t="str">
        <f t="shared" si="302"/>
        <v/>
      </c>
      <c r="S1869" s="59"/>
      <c r="T1869" s="147"/>
      <c r="U1869" s="147"/>
      <c r="V1869" s="59"/>
      <c r="W1869" s="59"/>
      <c r="X1869" s="59"/>
      <c r="Y1869" s="59"/>
      <c r="Z1869" s="59"/>
      <c r="AA1869" s="59"/>
      <c r="AB1869" s="59"/>
      <c r="AC1869" s="59"/>
      <c r="AD1869" s="59"/>
      <c r="AE1869" s="59"/>
      <c r="AF1869" s="73"/>
      <c r="AG1869" s="73"/>
      <c r="AH1869" s="73"/>
      <c r="AI1869" s="73"/>
      <c r="AJ1869" s="73"/>
      <c r="AK1869" s="73"/>
      <c r="AL1869" s="77" t="str">
        <f>IF(ISBLANK(S1869),"",IF(AJ1869="Fail","Fail",IF(E1869="PL4",IF(AND(T1869&gt;STD_01122025!$D$3,U1869&lt;STD_01122025!$D$4,OR(AF1869="ND",AF1869&lt;STD_01122025!$D$7),AH1869="ND"),"Pass","Fail"),IF(E1869="PL12",IF(AND(S1869&lt;STD_01122025!$F$2,T1869&gt;STD_01122025!$F$3,U1869&lt;STD_01122025!$F$4,V1869&gt;STD_01122025!$F$5,X1869&gt;STD_01122025!$F$6,OR(AF1869="ND",AF1869&lt;STD_01122025!$F$7),AH1869="ND"),"Pass","Fail"),IF(E1869="SuperPL",IF(AND(T1869&gt;STD_01122025!$H$3,U1869&lt;STD_01122025!$H$4,V1869&gt;STD_01122025!$H$5,X1869&gt;STD_01122025!$H$6,OR(AF1869="ND",AF1869&lt;STD_01122025!$H$7),AH1869="ND"),"Pass","Fail"),IF(E1869="Flight",IF(AND(T1869&gt;STD_01122025!$J$3,U1869&lt;STD_01122025!$J$4,X1869&gt;STD_01122025!$J$6,OR(AF1869="ND",AF1869&lt;STD_01122025!$J$7),AH1869="ND"),"Pass","Fail"),""))))))</f>
        <v/>
      </c>
      <c r="AM1869" s="62" t="str">
        <f>IF(ISBLANK(B1869),"",IFERROR(IF(VLOOKUP(B1869,'Np PL4 Stock'!$A:$J,10,FALSE)="Np4",D1869-VLOOKUP(B1869,'Np PL4 Stock'!$A:$E,5,FALSE),D1869-VLOOKUP(B1869,'Np PL4 Stock'!$A:$E,5,FALSE)-1),""))</f>
        <v/>
      </c>
      <c r="AN1869" s="147"/>
      <c r="AO1869" s="147"/>
      <c r="AP1869" s="59"/>
      <c r="AQ1869" s="59"/>
      <c r="AR1869" s="59"/>
      <c r="AS1869" s="59"/>
      <c r="AT1869" s="73"/>
      <c r="AU1869" s="73"/>
      <c r="AV1869" s="73"/>
      <c r="AW1869" s="73"/>
      <c r="AX1869" s="84"/>
      <c r="AY1869" s="59"/>
      <c r="AZ1869" s="59"/>
      <c r="BA1869" s="59"/>
      <c r="BB1869" s="59"/>
      <c r="BC1869" s="59"/>
      <c r="BD1869" s="59"/>
      <c r="BE1869" s="84"/>
      <c r="BF1869" s="84"/>
      <c r="BG1869" s="84"/>
      <c r="BH1869" s="84"/>
      <c r="BI1869" s="85"/>
      <c r="BJ1869" s="86"/>
      <c r="BK1869" s="86"/>
      <c r="BL1869" s="86"/>
      <c r="BM1869" s="86"/>
      <c r="BN1869" s="86"/>
      <c r="BO1869" s="59"/>
      <c r="BP1869" s="69"/>
      <c r="BQ1869" s="92">
        <v>0</v>
      </c>
      <c r="BR1869" s="93">
        <v>0</v>
      </c>
      <c r="BS1869" s="94" t="str">
        <f t="shared" si="305"/>
        <v/>
      </c>
      <c r="BT1869" s="95">
        <v>0</v>
      </c>
      <c r="BU1869" s="101" t="str">
        <f t="shared" si="306"/>
        <v/>
      </c>
      <c r="BV1869" s="102" t="str">
        <f t="shared" si="307"/>
        <v>-</v>
      </c>
      <c r="BW1869" s="103"/>
      <c r="BX1869" s="104" t="str">
        <f t="shared" si="308"/>
        <v>-</v>
      </c>
      <c r="BY1869" s="105"/>
      <c r="BZ1869" s="103"/>
      <c r="CA1869" s="106"/>
      <c r="CB1869" s="107"/>
      <c r="CC1869" s="112"/>
      <c r="CD1869" s="106"/>
      <c r="CE1869" s="103"/>
      <c r="CF1869" s="113"/>
      <c r="CG1869" s="114"/>
    </row>
    <row r="1870" spans="1:85">
      <c r="A1870" s="53" t="str">
        <f t="shared" si="299"/>
        <v>--</v>
      </c>
      <c r="B1870" s="47" t="str">
        <f t="shared" si="300"/>
        <v>-</v>
      </c>
      <c r="C1870" s="153"/>
      <c r="D1870" s="49"/>
      <c r="E1870" s="50"/>
      <c r="F1870" s="51"/>
      <c r="G1870" s="59"/>
      <c r="H1870" s="51"/>
      <c r="I1870" s="59"/>
      <c r="J1870" s="60" t="str">
        <f>IF(ISBLANK(H1870),"",IFERROR(VLOOKUP(B1870,'Np PL4 Stock'!$A:$D,4,FALSE),""))</f>
        <v/>
      </c>
      <c r="K1870" s="61" t="str">
        <f>IF(ISBLANK(H1870),"",SUMIF('Np PL4 Stock'!$A:$A,B1870,'Np PL4 Stock'!$N:$N))</f>
        <v/>
      </c>
      <c r="L1870" s="62" t="str">
        <f>IF(ISBLANK(H1870),"",VLOOKUP(LEFT(B1870,5),Unit!A:B,2,FALSE))</f>
        <v/>
      </c>
      <c r="M1870" s="63" t="str">
        <f>IF(ISBLANK(H1870),"",IFERROR(VLOOKUP(B1870,'Np PL4 Stock'!$A:$T,20,FALSE),""))</f>
        <v/>
      </c>
      <c r="N1870" s="63" t="str">
        <f>IF(ISBLANK(H1870),"",IFERROR(VLOOKUP(B1870,'Np PL4 Stock'!$A:$U,21,FALSE),""))</f>
        <v/>
      </c>
      <c r="O1870" s="62" t="str">
        <f t="shared" si="303"/>
        <v/>
      </c>
      <c r="P1870" s="62" t="str">
        <f t="shared" si="301"/>
        <v/>
      </c>
      <c r="Q1870" s="67" t="str">
        <f t="shared" si="304"/>
        <v/>
      </c>
      <c r="R1870" s="67" t="str">
        <f t="shared" si="302"/>
        <v/>
      </c>
      <c r="S1870" s="59"/>
      <c r="T1870" s="147"/>
      <c r="U1870" s="147"/>
      <c r="V1870" s="59"/>
      <c r="W1870" s="59"/>
      <c r="X1870" s="59"/>
      <c r="Y1870" s="59"/>
      <c r="Z1870" s="59"/>
      <c r="AA1870" s="59"/>
      <c r="AB1870" s="59"/>
      <c r="AC1870" s="59"/>
      <c r="AD1870" s="59"/>
      <c r="AE1870" s="59"/>
      <c r="AF1870" s="73"/>
      <c r="AG1870" s="73"/>
      <c r="AH1870" s="73"/>
      <c r="AI1870" s="73"/>
      <c r="AJ1870" s="73"/>
      <c r="AK1870" s="73"/>
      <c r="AL1870" s="77" t="str">
        <f>IF(ISBLANK(S1870),"",IF(AJ1870="Fail","Fail",IF(E1870="PL4",IF(AND(T1870&gt;STD_01122025!$D$3,U1870&lt;STD_01122025!$D$4,OR(AF1870="ND",AF1870&lt;STD_01122025!$D$7),AH1870="ND"),"Pass","Fail"),IF(E1870="PL12",IF(AND(S1870&lt;STD_01122025!$F$2,T1870&gt;STD_01122025!$F$3,U1870&lt;STD_01122025!$F$4,V1870&gt;STD_01122025!$F$5,X1870&gt;STD_01122025!$F$6,OR(AF1870="ND",AF1870&lt;STD_01122025!$F$7),AH1870="ND"),"Pass","Fail"),IF(E1870="SuperPL",IF(AND(T1870&gt;STD_01122025!$H$3,U1870&lt;STD_01122025!$H$4,V1870&gt;STD_01122025!$H$5,X1870&gt;STD_01122025!$H$6,OR(AF1870="ND",AF1870&lt;STD_01122025!$H$7),AH1870="ND"),"Pass","Fail"),IF(E1870="Flight",IF(AND(T1870&gt;STD_01122025!$J$3,U1870&lt;STD_01122025!$J$4,X1870&gt;STD_01122025!$J$6,OR(AF1870="ND",AF1870&lt;STD_01122025!$J$7),AH1870="ND"),"Pass","Fail"),""))))))</f>
        <v/>
      </c>
      <c r="AM1870" s="62" t="str">
        <f>IF(ISBLANK(B1870),"",IFERROR(IF(VLOOKUP(B1870,'Np PL4 Stock'!$A:$J,10,FALSE)="Np4",D1870-VLOOKUP(B1870,'Np PL4 Stock'!$A:$E,5,FALSE),D1870-VLOOKUP(B1870,'Np PL4 Stock'!$A:$E,5,FALSE)-1),""))</f>
        <v/>
      </c>
      <c r="AN1870" s="147"/>
      <c r="AO1870" s="147"/>
      <c r="AP1870" s="59"/>
      <c r="AQ1870" s="59"/>
      <c r="AR1870" s="59"/>
      <c r="AS1870" s="59"/>
      <c r="AT1870" s="73"/>
      <c r="AU1870" s="73"/>
      <c r="AV1870" s="73"/>
      <c r="AW1870" s="73"/>
      <c r="AX1870" s="84"/>
      <c r="AY1870" s="59"/>
      <c r="AZ1870" s="59"/>
      <c r="BA1870" s="59"/>
      <c r="BB1870" s="59"/>
      <c r="BC1870" s="59"/>
      <c r="BD1870" s="59"/>
      <c r="BE1870" s="84"/>
      <c r="BF1870" s="84"/>
      <c r="BG1870" s="84"/>
      <c r="BH1870" s="84"/>
      <c r="BI1870" s="85"/>
      <c r="BJ1870" s="86"/>
      <c r="BK1870" s="86"/>
      <c r="BL1870" s="86"/>
      <c r="BM1870" s="86"/>
      <c r="BN1870" s="86"/>
      <c r="BO1870" s="59"/>
      <c r="BP1870" s="69"/>
      <c r="BQ1870" s="92">
        <v>0</v>
      </c>
      <c r="BR1870" s="93">
        <v>0</v>
      </c>
      <c r="BS1870" s="94" t="str">
        <f t="shared" si="305"/>
        <v/>
      </c>
      <c r="BT1870" s="95">
        <v>0</v>
      </c>
      <c r="BU1870" s="101" t="str">
        <f t="shared" si="306"/>
        <v/>
      </c>
      <c r="BV1870" s="102" t="str">
        <f t="shared" si="307"/>
        <v>-</v>
      </c>
      <c r="BW1870" s="103"/>
      <c r="BX1870" s="104" t="str">
        <f t="shared" si="308"/>
        <v>-</v>
      </c>
      <c r="BY1870" s="105"/>
      <c r="BZ1870" s="103"/>
      <c r="CA1870" s="106"/>
      <c r="CB1870" s="107"/>
      <c r="CC1870" s="112"/>
      <c r="CD1870" s="106"/>
      <c r="CE1870" s="103"/>
      <c r="CF1870" s="113"/>
      <c r="CG1870" s="114"/>
    </row>
    <row r="1871" spans="1:85">
      <c r="A1871" s="53" t="str">
        <f t="shared" si="299"/>
        <v>--</v>
      </c>
      <c r="B1871" s="47" t="str">
        <f t="shared" si="300"/>
        <v>-</v>
      </c>
      <c r="C1871" s="153"/>
      <c r="D1871" s="49"/>
      <c r="E1871" s="50"/>
      <c r="F1871" s="51"/>
      <c r="G1871" s="59"/>
      <c r="H1871" s="51"/>
      <c r="I1871" s="59"/>
      <c r="J1871" s="60" t="str">
        <f>IF(ISBLANK(H1871),"",IFERROR(VLOOKUP(B1871,'Np PL4 Stock'!$A:$D,4,FALSE),""))</f>
        <v/>
      </c>
      <c r="K1871" s="61" t="str">
        <f>IF(ISBLANK(H1871),"",SUMIF('Np PL4 Stock'!$A:$A,B1871,'Np PL4 Stock'!$N:$N))</f>
        <v/>
      </c>
      <c r="L1871" s="62" t="str">
        <f>IF(ISBLANK(H1871),"",VLOOKUP(LEFT(B1871,5),Unit!A:B,2,FALSE))</f>
        <v/>
      </c>
      <c r="M1871" s="63" t="str">
        <f>IF(ISBLANK(H1871),"",IFERROR(VLOOKUP(B1871,'Np PL4 Stock'!$A:$T,20,FALSE),""))</f>
        <v/>
      </c>
      <c r="N1871" s="63" t="str">
        <f>IF(ISBLANK(H1871),"",IFERROR(VLOOKUP(B1871,'Np PL4 Stock'!$A:$U,21,FALSE),""))</f>
        <v/>
      </c>
      <c r="O1871" s="62" t="str">
        <f t="shared" si="303"/>
        <v/>
      </c>
      <c r="P1871" s="62" t="str">
        <f t="shared" si="301"/>
        <v/>
      </c>
      <c r="Q1871" s="67" t="str">
        <f t="shared" si="304"/>
        <v/>
      </c>
      <c r="R1871" s="67" t="str">
        <f t="shared" si="302"/>
        <v/>
      </c>
      <c r="S1871" s="59"/>
      <c r="T1871" s="147"/>
      <c r="U1871" s="147"/>
      <c r="V1871" s="59"/>
      <c r="W1871" s="59"/>
      <c r="X1871" s="59"/>
      <c r="Y1871" s="59"/>
      <c r="Z1871" s="59"/>
      <c r="AA1871" s="59"/>
      <c r="AB1871" s="59"/>
      <c r="AC1871" s="59"/>
      <c r="AD1871" s="59"/>
      <c r="AE1871" s="59"/>
      <c r="AF1871" s="73"/>
      <c r="AG1871" s="73"/>
      <c r="AH1871" s="73"/>
      <c r="AI1871" s="73"/>
      <c r="AJ1871" s="73"/>
      <c r="AK1871" s="73"/>
      <c r="AL1871" s="77" t="str">
        <f>IF(ISBLANK(S1871),"",IF(AJ1871="Fail","Fail",IF(E1871="PL4",IF(AND(T1871&gt;STD_01122025!$D$3,U1871&lt;STD_01122025!$D$4,OR(AF1871="ND",AF1871&lt;STD_01122025!$D$7),AH1871="ND"),"Pass","Fail"),IF(E1871="PL12",IF(AND(S1871&lt;STD_01122025!$F$2,T1871&gt;STD_01122025!$F$3,U1871&lt;STD_01122025!$F$4,V1871&gt;STD_01122025!$F$5,X1871&gt;STD_01122025!$F$6,OR(AF1871="ND",AF1871&lt;STD_01122025!$F$7),AH1871="ND"),"Pass","Fail"),IF(E1871="SuperPL",IF(AND(T1871&gt;STD_01122025!$H$3,U1871&lt;STD_01122025!$H$4,V1871&gt;STD_01122025!$H$5,X1871&gt;STD_01122025!$H$6,OR(AF1871="ND",AF1871&lt;STD_01122025!$H$7),AH1871="ND"),"Pass","Fail"),IF(E1871="Flight",IF(AND(T1871&gt;STD_01122025!$J$3,U1871&lt;STD_01122025!$J$4,X1871&gt;STD_01122025!$J$6,OR(AF1871="ND",AF1871&lt;STD_01122025!$J$7),AH1871="ND"),"Pass","Fail"),""))))))</f>
        <v/>
      </c>
      <c r="AM1871" s="62" t="str">
        <f>IF(ISBLANK(B1871),"",IFERROR(IF(VLOOKUP(B1871,'Np PL4 Stock'!$A:$J,10,FALSE)="Np4",D1871-VLOOKUP(B1871,'Np PL4 Stock'!$A:$E,5,FALSE),D1871-VLOOKUP(B1871,'Np PL4 Stock'!$A:$E,5,FALSE)-1),""))</f>
        <v/>
      </c>
      <c r="AN1871" s="147"/>
      <c r="AO1871" s="147"/>
      <c r="AP1871" s="59"/>
      <c r="AQ1871" s="59"/>
      <c r="AR1871" s="59"/>
      <c r="AS1871" s="59"/>
      <c r="AT1871" s="73"/>
      <c r="AU1871" s="73"/>
      <c r="AV1871" s="73"/>
      <c r="AW1871" s="73"/>
      <c r="AX1871" s="84"/>
      <c r="AY1871" s="59"/>
      <c r="AZ1871" s="59"/>
      <c r="BA1871" s="59"/>
      <c r="BB1871" s="59"/>
      <c r="BC1871" s="59"/>
      <c r="BD1871" s="59"/>
      <c r="BE1871" s="84"/>
      <c r="BF1871" s="84"/>
      <c r="BG1871" s="84"/>
      <c r="BH1871" s="84"/>
      <c r="BI1871" s="85"/>
      <c r="BJ1871" s="86"/>
      <c r="BK1871" s="86"/>
      <c r="BL1871" s="86"/>
      <c r="BM1871" s="86"/>
      <c r="BN1871" s="86"/>
      <c r="BO1871" s="59"/>
      <c r="BP1871" s="69"/>
      <c r="BQ1871" s="92">
        <v>0</v>
      </c>
      <c r="BR1871" s="93">
        <v>0</v>
      </c>
      <c r="BS1871" s="94" t="str">
        <f t="shared" si="305"/>
        <v/>
      </c>
      <c r="BT1871" s="95">
        <v>0</v>
      </c>
      <c r="BU1871" s="101" t="str">
        <f t="shared" si="306"/>
        <v/>
      </c>
      <c r="BV1871" s="102" t="str">
        <f t="shared" si="307"/>
        <v>-</v>
      </c>
      <c r="BW1871" s="103"/>
      <c r="BX1871" s="104" t="str">
        <f t="shared" si="308"/>
        <v>-</v>
      </c>
      <c r="BY1871" s="105"/>
      <c r="BZ1871" s="103"/>
      <c r="CA1871" s="106"/>
      <c r="CB1871" s="107"/>
      <c r="CC1871" s="112"/>
      <c r="CD1871" s="106"/>
      <c r="CE1871" s="103"/>
      <c r="CF1871" s="113"/>
      <c r="CG1871" s="114"/>
    </row>
    <row r="1872" spans="1:85">
      <c r="A1872" s="53" t="str">
        <f t="shared" si="299"/>
        <v>--</v>
      </c>
      <c r="B1872" s="47" t="str">
        <f t="shared" si="300"/>
        <v>-</v>
      </c>
      <c r="C1872" s="153"/>
      <c r="D1872" s="49"/>
      <c r="E1872" s="50"/>
      <c r="F1872" s="51"/>
      <c r="G1872" s="59"/>
      <c r="H1872" s="51"/>
      <c r="I1872" s="59"/>
      <c r="J1872" s="60" t="str">
        <f>IF(ISBLANK(H1872),"",IFERROR(VLOOKUP(B1872,'Np PL4 Stock'!$A:$D,4,FALSE),""))</f>
        <v/>
      </c>
      <c r="K1872" s="61" t="str">
        <f>IF(ISBLANK(H1872),"",SUMIF('Np PL4 Stock'!$A:$A,B1872,'Np PL4 Stock'!$N:$N))</f>
        <v/>
      </c>
      <c r="L1872" s="62" t="str">
        <f>IF(ISBLANK(H1872),"",VLOOKUP(LEFT(B1872,5),Unit!A:B,2,FALSE))</f>
        <v/>
      </c>
      <c r="M1872" s="63" t="str">
        <f>IF(ISBLANK(H1872),"",IFERROR(VLOOKUP(B1872,'Np PL4 Stock'!$A:$T,20,FALSE),""))</f>
        <v/>
      </c>
      <c r="N1872" s="63" t="str">
        <f>IF(ISBLANK(H1872),"",IFERROR(VLOOKUP(B1872,'Np PL4 Stock'!$A:$U,21,FALSE),""))</f>
        <v/>
      </c>
      <c r="O1872" s="62" t="str">
        <f t="shared" si="303"/>
        <v/>
      </c>
      <c r="P1872" s="62" t="str">
        <f t="shared" si="301"/>
        <v/>
      </c>
      <c r="Q1872" s="67" t="str">
        <f t="shared" si="304"/>
        <v/>
      </c>
      <c r="R1872" s="67" t="str">
        <f t="shared" si="302"/>
        <v/>
      </c>
      <c r="S1872" s="59"/>
      <c r="T1872" s="147"/>
      <c r="U1872" s="147"/>
      <c r="V1872" s="59"/>
      <c r="W1872" s="59"/>
      <c r="X1872" s="59"/>
      <c r="Y1872" s="59"/>
      <c r="Z1872" s="59"/>
      <c r="AA1872" s="59"/>
      <c r="AB1872" s="59"/>
      <c r="AC1872" s="59"/>
      <c r="AD1872" s="59"/>
      <c r="AE1872" s="59"/>
      <c r="AF1872" s="73"/>
      <c r="AG1872" s="73"/>
      <c r="AH1872" s="73"/>
      <c r="AI1872" s="73"/>
      <c r="AJ1872" s="73"/>
      <c r="AK1872" s="73"/>
      <c r="AL1872" s="77" t="str">
        <f>IF(ISBLANK(S1872),"",IF(AJ1872="Fail","Fail",IF(E1872="PL4",IF(AND(T1872&gt;STD_01122025!$D$3,U1872&lt;STD_01122025!$D$4,OR(AF1872="ND",AF1872&lt;STD_01122025!$D$7),AH1872="ND"),"Pass","Fail"),IF(E1872="PL12",IF(AND(S1872&lt;STD_01122025!$F$2,T1872&gt;STD_01122025!$F$3,U1872&lt;STD_01122025!$F$4,V1872&gt;STD_01122025!$F$5,X1872&gt;STD_01122025!$F$6,OR(AF1872="ND",AF1872&lt;STD_01122025!$F$7),AH1872="ND"),"Pass","Fail"),IF(E1872="SuperPL",IF(AND(T1872&gt;STD_01122025!$H$3,U1872&lt;STD_01122025!$H$4,V1872&gt;STD_01122025!$H$5,X1872&gt;STD_01122025!$H$6,OR(AF1872="ND",AF1872&lt;STD_01122025!$H$7),AH1872="ND"),"Pass","Fail"),IF(E1872="Flight",IF(AND(T1872&gt;STD_01122025!$J$3,U1872&lt;STD_01122025!$J$4,X1872&gt;STD_01122025!$J$6,OR(AF1872="ND",AF1872&lt;STD_01122025!$J$7),AH1872="ND"),"Pass","Fail"),""))))))</f>
        <v/>
      </c>
      <c r="AM1872" s="62" t="str">
        <f>IF(ISBLANK(B1872),"",IFERROR(IF(VLOOKUP(B1872,'Np PL4 Stock'!$A:$J,10,FALSE)="Np4",D1872-VLOOKUP(B1872,'Np PL4 Stock'!$A:$E,5,FALSE),D1872-VLOOKUP(B1872,'Np PL4 Stock'!$A:$E,5,FALSE)-1),""))</f>
        <v/>
      </c>
      <c r="AN1872" s="147"/>
      <c r="AO1872" s="147"/>
      <c r="AP1872" s="59"/>
      <c r="AQ1872" s="59"/>
      <c r="AR1872" s="59"/>
      <c r="AS1872" s="59"/>
      <c r="AT1872" s="73"/>
      <c r="AU1872" s="73"/>
      <c r="AV1872" s="73"/>
      <c r="AW1872" s="73"/>
      <c r="AX1872" s="84"/>
      <c r="AY1872" s="59"/>
      <c r="AZ1872" s="59"/>
      <c r="BA1872" s="59"/>
      <c r="BB1872" s="59"/>
      <c r="BC1872" s="59"/>
      <c r="BD1872" s="59"/>
      <c r="BE1872" s="84"/>
      <c r="BF1872" s="84"/>
      <c r="BG1872" s="84"/>
      <c r="BH1872" s="84"/>
      <c r="BI1872" s="85"/>
      <c r="BJ1872" s="86"/>
      <c r="BK1872" s="86"/>
      <c r="BL1872" s="86"/>
      <c r="BM1872" s="86"/>
      <c r="BN1872" s="86"/>
      <c r="BO1872" s="59"/>
      <c r="BP1872" s="69"/>
      <c r="BQ1872" s="92">
        <v>0</v>
      </c>
      <c r="BR1872" s="93">
        <v>0</v>
      </c>
      <c r="BS1872" s="94" t="str">
        <f t="shared" si="305"/>
        <v/>
      </c>
      <c r="BT1872" s="95">
        <v>0</v>
      </c>
      <c r="BU1872" s="101" t="str">
        <f t="shared" si="306"/>
        <v/>
      </c>
      <c r="BV1872" s="102" t="str">
        <f t="shared" si="307"/>
        <v>-</v>
      </c>
      <c r="BW1872" s="103"/>
      <c r="BX1872" s="104" t="str">
        <f t="shared" si="308"/>
        <v>-</v>
      </c>
      <c r="BY1872" s="105"/>
      <c r="BZ1872" s="103"/>
      <c r="CA1872" s="106"/>
      <c r="CB1872" s="107"/>
      <c r="CC1872" s="112"/>
      <c r="CD1872" s="106"/>
      <c r="CE1872" s="103"/>
      <c r="CF1872" s="113"/>
      <c r="CG1872" s="114"/>
    </row>
    <row r="1873" spans="1:85">
      <c r="A1873" s="53" t="str">
        <f t="shared" si="299"/>
        <v>--</v>
      </c>
      <c r="B1873" s="47" t="str">
        <f t="shared" si="300"/>
        <v>-</v>
      </c>
      <c r="C1873" s="153"/>
      <c r="D1873" s="49"/>
      <c r="E1873" s="50"/>
      <c r="F1873" s="51"/>
      <c r="G1873" s="59"/>
      <c r="H1873" s="51"/>
      <c r="I1873" s="59"/>
      <c r="J1873" s="60" t="str">
        <f>IF(ISBLANK(H1873),"",IFERROR(VLOOKUP(B1873,'Np PL4 Stock'!$A:$D,4,FALSE),""))</f>
        <v/>
      </c>
      <c r="K1873" s="61" t="str">
        <f>IF(ISBLANK(H1873),"",SUMIF('Np PL4 Stock'!$A:$A,B1873,'Np PL4 Stock'!$N:$N))</f>
        <v/>
      </c>
      <c r="L1873" s="62" t="str">
        <f>IF(ISBLANK(H1873),"",VLOOKUP(LEFT(B1873,5),Unit!A:B,2,FALSE))</f>
        <v/>
      </c>
      <c r="M1873" s="63" t="str">
        <f>IF(ISBLANK(H1873),"",IFERROR(VLOOKUP(B1873,'Np PL4 Stock'!$A:$T,20,FALSE),""))</f>
        <v/>
      </c>
      <c r="N1873" s="63" t="str">
        <f>IF(ISBLANK(H1873),"",IFERROR(VLOOKUP(B1873,'Np PL4 Stock'!$A:$U,21,FALSE),""))</f>
        <v/>
      </c>
      <c r="O1873" s="62" t="str">
        <f t="shared" si="303"/>
        <v/>
      </c>
      <c r="P1873" s="62" t="str">
        <f t="shared" si="301"/>
        <v/>
      </c>
      <c r="Q1873" s="67" t="str">
        <f t="shared" si="304"/>
        <v/>
      </c>
      <c r="R1873" s="67" t="str">
        <f t="shared" si="302"/>
        <v/>
      </c>
      <c r="S1873" s="59"/>
      <c r="T1873" s="147"/>
      <c r="U1873" s="147"/>
      <c r="V1873" s="59"/>
      <c r="W1873" s="59"/>
      <c r="X1873" s="59"/>
      <c r="Y1873" s="59"/>
      <c r="Z1873" s="59"/>
      <c r="AA1873" s="59"/>
      <c r="AB1873" s="59"/>
      <c r="AC1873" s="59"/>
      <c r="AD1873" s="59"/>
      <c r="AE1873" s="59"/>
      <c r="AF1873" s="73"/>
      <c r="AG1873" s="73"/>
      <c r="AH1873" s="73"/>
      <c r="AI1873" s="73"/>
      <c r="AJ1873" s="73"/>
      <c r="AK1873" s="73"/>
      <c r="AL1873" s="77" t="str">
        <f>IF(ISBLANK(S1873),"",IF(AJ1873="Fail","Fail",IF(E1873="PL4",IF(AND(T1873&gt;STD_01122025!$D$3,U1873&lt;STD_01122025!$D$4,OR(AF1873="ND",AF1873&lt;STD_01122025!$D$7),AH1873="ND"),"Pass","Fail"),IF(E1873="PL12",IF(AND(S1873&lt;STD_01122025!$F$2,T1873&gt;STD_01122025!$F$3,U1873&lt;STD_01122025!$F$4,V1873&gt;STD_01122025!$F$5,X1873&gt;STD_01122025!$F$6,OR(AF1873="ND",AF1873&lt;STD_01122025!$F$7),AH1873="ND"),"Pass","Fail"),IF(E1873="SuperPL",IF(AND(T1873&gt;STD_01122025!$H$3,U1873&lt;STD_01122025!$H$4,V1873&gt;STD_01122025!$H$5,X1873&gt;STD_01122025!$H$6,OR(AF1873="ND",AF1873&lt;STD_01122025!$H$7),AH1873="ND"),"Pass","Fail"),IF(E1873="Flight",IF(AND(T1873&gt;STD_01122025!$J$3,U1873&lt;STD_01122025!$J$4,X1873&gt;STD_01122025!$J$6,OR(AF1873="ND",AF1873&lt;STD_01122025!$J$7),AH1873="ND"),"Pass","Fail"),""))))))</f>
        <v/>
      </c>
      <c r="AM1873" s="62" t="str">
        <f>IF(ISBLANK(B1873),"",IFERROR(IF(VLOOKUP(B1873,'Np PL4 Stock'!$A:$J,10,FALSE)="Np4",D1873-VLOOKUP(B1873,'Np PL4 Stock'!$A:$E,5,FALSE),D1873-VLOOKUP(B1873,'Np PL4 Stock'!$A:$E,5,FALSE)-1),""))</f>
        <v/>
      </c>
      <c r="AN1873" s="147"/>
      <c r="AO1873" s="147"/>
      <c r="AP1873" s="59"/>
      <c r="AQ1873" s="59"/>
      <c r="AR1873" s="59"/>
      <c r="AS1873" s="59"/>
      <c r="AT1873" s="73"/>
      <c r="AU1873" s="73"/>
      <c r="AV1873" s="73"/>
      <c r="AW1873" s="73"/>
      <c r="AX1873" s="84"/>
      <c r="AY1873" s="59"/>
      <c r="AZ1873" s="59"/>
      <c r="BA1873" s="59"/>
      <c r="BB1873" s="59"/>
      <c r="BC1873" s="59"/>
      <c r="BD1873" s="59"/>
      <c r="BE1873" s="84"/>
      <c r="BF1873" s="84"/>
      <c r="BG1873" s="84"/>
      <c r="BH1873" s="84"/>
      <c r="BI1873" s="85"/>
      <c r="BJ1873" s="86"/>
      <c r="BK1873" s="86"/>
      <c r="BL1873" s="86"/>
      <c r="BM1873" s="86"/>
      <c r="BN1873" s="86"/>
      <c r="BO1873" s="59"/>
      <c r="BP1873" s="69"/>
      <c r="BQ1873" s="92">
        <v>0</v>
      </c>
      <c r="BR1873" s="93">
        <v>0</v>
      </c>
      <c r="BS1873" s="94" t="str">
        <f t="shared" si="305"/>
        <v/>
      </c>
      <c r="BT1873" s="95">
        <v>0</v>
      </c>
      <c r="BU1873" s="101" t="str">
        <f t="shared" si="306"/>
        <v/>
      </c>
      <c r="BV1873" s="102" t="str">
        <f t="shared" si="307"/>
        <v>-</v>
      </c>
      <c r="BW1873" s="103"/>
      <c r="BX1873" s="104" t="str">
        <f t="shared" si="308"/>
        <v>-</v>
      </c>
      <c r="BY1873" s="105"/>
      <c r="BZ1873" s="103"/>
      <c r="CA1873" s="106"/>
      <c r="CB1873" s="107"/>
      <c r="CC1873" s="112"/>
      <c r="CD1873" s="106"/>
      <c r="CE1873" s="103"/>
      <c r="CF1873" s="113"/>
      <c r="CG1873" s="114"/>
    </row>
    <row r="1874" spans="1:85">
      <c r="A1874" s="53" t="str">
        <f t="shared" ref="A1874:A1937" si="309">IF(ISBLANK(H1874),"",H1874&amp;"-"&amp;IF(OR(LEN(I1874)=1,LEN(I1874)=4),"0"&amp;I1874,I1874))&amp;"-"&amp;IF(LEN(G1874)=1,"0"&amp;G1874,G1874)&amp;"-"&amp;D1874</f>
        <v>--</v>
      </c>
      <c r="B1874" s="47" t="str">
        <f t="shared" ref="B1874:B1937" si="310">IF(ISBLANK(H1874),"",H1874&amp;"-"&amp;IF(OR(LEN(I1874)=1,LEN(I1874)=4),"0"&amp;I1874,I1874))&amp;"-"&amp;IF(LEN(G1874)=1,"0"&amp;G1874,G1874)</f>
        <v>-</v>
      </c>
      <c r="C1874" s="153"/>
      <c r="D1874" s="49"/>
      <c r="E1874" s="50"/>
      <c r="F1874" s="51"/>
      <c r="G1874" s="59"/>
      <c r="H1874" s="51"/>
      <c r="I1874" s="59"/>
      <c r="J1874" s="60" t="str">
        <f>IF(ISBLANK(H1874),"",IFERROR(VLOOKUP(B1874,'Np PL4 Stock'!$A:$D,4,FALSE),""))</f>
        <v/>
      </c>
      <c r="K1874" s="61" t="str">
        <f>IF(ISBLANK(H1874),"",SUMIF('Np PL4 Stock'!$A:$A,B1874,'Np PL4 Stock'!$N:$N))</f>
        <v/>
      </c>
      <c r="L1874" s="62" t="str">
        <f>IF(ISBLANK(H1874),"",VLOOKUP(LEFT(B1874,5),Unit!A:B,2,FALSE))</f>
        <v/>
      </c>
      <c r="M1874" s="63" t="str">
        <f>IF(ISBLANK(H1874),"",IFERROR(VLOOKUP(B1874,'Np PL4 Stock'!$A:$T,20,FALSE),""))</f>
        <v/>
      </c>
      <c r="N1874" s="63" t="str">
        <f>IF(ISBLANK(H1874),"",IFERROR(VLOOKUP(B1874,'Np PL4 Stock'!$A:$U,21,FALSE),""))</f>
        <v/>
      </c>
      <c r="O1874" s="62" t="str">
        <f t="shared" si="303"/>
        <v/>
      </c>
      <c r="P1874" s="62" t="str">
        <f t="shared" si="301"/>
        <v/>
      </c>
      <c r="Q1874" s="67" t="str">
        <f t="shared" si="304"/>
        <v/>
      </c>
      <c r="R1874" s="67" t="str">
        <f t="shared" si="302"/>
        <v/>
      </c>
      <c r="S1874" s="59"/>
      <c r="T1874" s="147"/>
      <c r="U1874" s="147"/>
      <c r="V1874" s="59"/>
      <c r="W1874" s="59"/>
      <c r="X1874" s="59"/>
      <c r="Y1874" s="59"/>
      <c r="Z1874" s="59"/>
      <c r="AA1874" s="59"/>
      <c r="AB1874" s="59"/>
      <c r="AC1874" s="59"/>
      <c r="AD1874" s="59"/>
      <c r="AE1874" s="59"/>
      <c r="AF1874" s="73"/>
      <c r="AG1874" s="73"/>
      <c r="AH1874" s="73"/>
      <c r="AI1874" s="73"/>
      <c r="AJ1874" s="73"/>
      <c r="AK1874" s="73"/>
      <c r="AL1874" s="77" t="str">
        <f>IF(ISBLANK(S1874),"",IF(AJ1874="Fail","Fail",IF(E1874="PL4",IF(AND(T1874&gt;STD_01122025!$D$3,U1874&lt;STD_01122025!$D$4,OR(AF1874="ND",AF1874&lt;STD_01122025!$D$7),AH1874="ND"),"Pass","Fail"),IF(E1874="PL12",IF(AND(S1874&lt;STD_01122025!$F$2,T1874&gt;STD_01122025!$F$3,U1874&lt;STD_01122025!$F$4,V1874&gt;STD_01122025!$F$5,X1874&gt;STD_01122025!$F$6,OR(AF1874="ND",AF1874&lt;STD_01122025!$F$7),AH1874="ND"),"Pass","Fail"),IF(E1874="SuperPL",IF(AND(T1874&gt;STD_01122025!$H$3,U1874&lt;STD_01122025!$H$4,V1874&gt;STD_01122025!$H$5,X1874&gt;STD_01122025!$H$6,OR(AF1874="ND",AF1874&lt;STD_01122025!$H$7),AH1874="ND"),"Pass","Fail"),IF(E1874="Flight",IF(AND(T1874&gt;STD_01122025!$J$3,U1874&lt;STD_01122025!$J$4,X1874&gt;STD_01122025!$J$6,OR(AF1874="ND",AF1874&lt;STD_01122025!$J$7),AH1874="ND"),"Pass","Fail"),""))))))</f>
        <v/>
      </c>
      <c r="AM1874" s="62" t="str">
        <f>IF(ISBLANK(B1874),"",IFERROR(IF(VLOOKUP(B1874,'Np PL4 Stock'!$A:$J,10,FALSE)="Np4",D1874-VLOOKUP(B1874,'Np PL4 Stock'!$A:$E,5,FALSE),D1874-VLOOKUP(B1874,'Np PL4 Stock'!$A:$E,5,FALSE)-1),""))</f>
        <v/>
      </c>
      <c r="AN1874" s="147"/>
      <c r="AO1874" s="147"/>
      <c r="AP1874" s="59"/>
      <c r="AQ1874" s="59"/>
      <c r="AR1874" s="59"/>
      <c r="AS1874" s="59"/>
      <c r="AT1874" s="73"/>
      <c r="AU1874" s="73"/>
      <c r="AV1874" s="73"/>
      <c r="AW1874" s="73"/>
      <c r="AX1874" s="84"/>
      <c r="AY1874" s="59"/>
      <c r="AZ1874" s="59"/>
      <c r="BA1874" s="59"/>
      <c r="BB1874" s="59"/>
      <c r="BC1874" s="59"/>
      <c r="BD1874" s="59"/>
      <c r="BE1874" s="84"/>
      <c r="BF1874" s="84"/>
      <c r="BG1874" s="84"/>
      <c r="BH1874" s="84"/>
      <c r="BI1874" s="85"/>
      <c r="BJ1874" s="86"/>
      <c r="BK1874" s="86"/>
      <c r="BL1874" s="86"/>
      <c r="BM1874" s="86"/>
      <c r="BN1874" s="86"/>
      <c r="BO1874" s="59"/>
      <c r="BP1874" s="69"/>
      <c r="BQ1874" s="92">
        <v>0</v>
      </c>
      <c r="BR1874" s="93">
        <v>0</v>
      </c>
      <c r="BS1874" s="94" t="str">
        <f t="shared" si="305"/>
        <v/>
      </c>
      <c r="BT1874" s="95">
        <v>0</v>
      </c>
      <c r="BU1874" s="101" t="str">
        <f t="shared" si="306"/>
        <v/>
      </c>
      <c r="BV1874" s="102" t="str">
        <f t="shared" si="307"/>
        <v>-</v>
      </c>
      <c r="BW1874" s="103"/>
      <c r="BX1874" s="104" t="str">
        <f t="shared" si="308"/>
        <v>-</v>
      </c>
      <c r="BY1874" s="105"/>
      <c r="BZ1874" s="103"/>
      <c r="CA1874" s="106"/>
      <c r="CB1874" s="107"/>
      <c r="CC1874" s="112"/>
      <c r="CD1874" s="106"/>
      <c r="CE1874" s="103"/>
      <c r="CF1874" s="113"/>
      <c r="CG1874" s="114"/>
    </row>
    <row r="1875" spans="1:85">
      <c r="A1875" s="53" t="str">
        <f t="shared" si="309"/>
        <v>--</v>
      </c>
      <c r="B1875" s="47" t="str">
        <f t="shared" si="310"/>
        <v>-</v>
      </c>
      <c r="C1875" s="153"/>
      <c r="D1875" s="49"/>
      <c r="E1875" s="50"/>
      <c r="F1875" s="51"/>
      <c r="G1875" s="59"/>
      <c r="H1875" s="51"/>
      <c r="I1875" s="59"/>
      <c r="J1875" s="60" t="str">
        <f>IF(ISBLANK(H1875),"",IFERROR(VLOOKUP(B1875,'Np PL4 Stock'!$A:$D,4,FALSE),""))</f>
        <v/>
      </c>
      <c r="K1875" s="61" t="str">
        <f>IF(ISBLANK(H1875),"",SUMIF('Np PL4 Stock'!$A:$A,B1875,'Np PL4 Stock'!$N:$N))</f>
        <v/>
      </c>
      <c r="L1875" s="62" t="str">
        <f>IF(ISBLANK(H1875),"",VLOOKUP(LEFT(B1875,5),Unit!A:B,2,FALSE))</f>
        <v/>
      </c>
      <c r="M1875" s="63" t="str">
        <f>IF(ISBLANK(H1875),"",IFERROR(VLOOKUP(B1875,'Np PL4 Stock'!$A:$T,20,FALSE),""))</f>
        <v/>
      </c>
      <c r="N1875" s="63" t="str">
        <f>IF(ISBLANK(H1875),"",IFERROR(VLOOKUP(B1875,'Np PL4 Stock'!$A:$U,21,FALSE),""))</f>
        <v/>
      </c>
      <c r="O1875" s="62" t="str">
        <f t="shared" si="303"/>
        <v/>
      </c>
      <c r="P1875" s="62" t="str">
        <f t="shared" si="301"/>
        <v/>
      </c>
      <c r="Q1875" s="67" t="str">
        <f t="shared" si="304"/>
        <v/>
      </c>
      <c r="R1875" s="67" t="str">
        <f t="shared" si="302"/>
        <v/>
      </c>
      <c r="S1875" s="59"/>
      <c r="T1875" s="147"/>
      <c r="U1875" s="147"/>
      <c r="V1875" s="59"/>
      <c r="W1875" s="59"/>
      <c r="X1875" s="59"/>
      <c r="Y1875" s="59"/>
      <c r="Z1875" s="59"/>
      <c r="AA1875" s="59"/>
      <c r="AB1875" s="59"/>
      <c r="AC1875" s="59"/>
      <c r="AD1875" s="59"/>
      <c r="AE1875" s="59"/>
      <c r="AF1875" s="73"/>
      <c r="AG1875" s="73"/>
      <c r="AH1875" s="73"/>
      <c r="AI1875" s="73"/>
      <c r="AJ1875" s="73"/>
      <c r="AK1875" s="73"/>
      <c r="AL1875" s="77" t="str">
        <f>IF(ISBLANK(S1875),"",IF(AJ1875="Fail","Fail",IF(E1875="PL4",IF(AND(T1875&gt;STD_01122025!$D$3,U1875&lt;STD_01122025!$D$4,OR(AF1875="ND",AF1875&lt;STD_01122025!$D$7),AH1875="ND"),"Pass","Fail"),IF(E1875="PL12",IF(AND(S1875&lt;STD_01122025!$F$2,T1875&gt;STD_01122025!$F$3,U1875&lt;STD_01122025!$F$4,V1875&gt;STD_01122025!$F$5,X1875&gt;STD_01122025!$F$6,OR(AF1875="ND",AF1875&lt;STD_01122025!$F$7),AH1875="ND"),"Pass","Fail"),IF(E1875="SuperPL",IF(AND(T1875&gt;STD_01122025!$H$3,U1875&lt;STD_01122025!$H$4,V1875&gt;STD_01122025!$H$5,X1875&gt;STD_01122025!$H$6,OR(AF1875="ND",AF1875&lt;STD_01122025!$H$7),AH1875="ND"),"Pass","Fail"),IF(E1875="Flight",IF(AND(T1875&gt;STD_01122025!$J$3,U1875&lt;STD_01122025!$J$4,X1875&gt;STD_01122025!$J$6,OR(AF1875="ND",AF1875&lt;STD_01122025!$J$7),AH1875="ND"),"Pass","Fail"),""))))))</f>
        <v/>
      </c>
      <c r="AM1875" s="62" t="str">
        <f>IF(ISBLANK(B1875),"",IFERROR(IF(VLOOKUP(B1875,'Np PL4 Stock'!$A:$J,10,FALSE)="Np4",D1875-VLOOKUP(B1875,'Np PL4 Stock'!$A:$E,5,FALSE),D1875-VLOOKUP(B1875,'Np PL4 Stock'!$A:$E,5,FALSE)-1),""))</f>
        <v/>
      </c>
      <c r="AN1875" s="147"/>
      <c r="AO1875" s="147"/>
      <c r="AP1875" s="59"/>
      <c r="AQ1875" s="59"/>
      <c r="AR1875" s="59"/>
      <c r="AS1875" s="59"/>
      <c r="AT1875" s="73"/>
      <c r="AU1875" s="73"/>
      <c r="AV1875" s="73"/>
      <c r="AW1875" s="73"/>
      <c r="AX1875" s="84"/>
      <c r="AY1875" s="59"/>
      <c r="AZ1875" s="59"/>
      <c r="BA1875" s="59"/>
      <c r="BB1875" s="59"/>
      <c r="BC1875" s="59"/>
      <c r="BD1875" s="59"/>
      <c r="BE1875" s="84"/>
      <c r="BF1875" s="84"/>
      <c r="BG1875" s="84"/>
      <c r="BH1875" s="84"/>
      <c r="BI1875" s="85"/>
      <c r="BJ1875" s="86"/>
      <c r="BK1875" s="86"/>
      <c r="BL1875" s="86"/>
      <c r="BM1875" s="86"/>
      <c r="BN1875" s="86"/>
      <c r="BO1875" s="59"/>
      <c r="BP1875" s="69"/>
      <c r="BQ1875" s="92">
        <v>0</v>
      </c>
      <c r="BR1875" s="93">
        <v>0</v>
      </c>
      <c r="BS1875" s="94" t="str">
        <f t="shared" si="305"/>
        <v/>
      </c>
      <c r="BT1875" s="95">
        <v>0</v>
      </c>
      <c r="BU1875" s="101" t="str">
        <f t="shared" si="306"/>
        <v/>
      </c>
      <c r="BV1875" s="102" t="str">
        <f t="shared" si="307"/>
        <v>-</v>
      </c>
      <c r="BW1875" s="103"/>
      <c r="BX1875" s="104" t="str">
        <f t="shared" si="308"/>
        <v>-</v>
      </c>
      <c r="BY1875" s="105"/>
      <c r="BZ1875" s="103"/>
      <c r="CA1875" s="106"/>
      <c r="CB1875" s="107"/>
      <c r="CC1875" s="112"/>
      <c r="CD1875" s="106"/>
      <c r="CE1875" s="103"/>
      <c r="CF1875" s="113"/>
      <c r="CG1875" s="114"/>
    </row>
    <row r="1876" spans="1:85">
      <c r="A1876" s="53" t="str">
        <f t="shared" si="309"/>
        <v>--</v>
      </c>
      <c r="B1876" s="47" t="str">
        <f t="shared" si="310"/>
        <v>-</v>
      </c>
      <c r="C1876" s="153"/>
      <c r="D1876" s="49"/>
      <c r="E1876" s="50"/>
      <c r="F1876" s="51"/>
      <c r="G1876" s="59"/>
      <c r="H1876" s="51"/>
      <c r="I1876" s="59"/>
      <c r="J1876" s="60" t="str">
        <f>IF(ISBLANK(H1876),"",IFERROR(VLOOKUP(B1876,'Np PL4 Stock'!$A:$D,4,FALSE),""))</f>
        <v/>
      </c>
      <c r="K1876" s="61" t="str">
        <f>IF(ISBLANK(H1876),"",SUMIF('Np PL4 Stock'!$A:$A,B1876,'Np PL4 Stock'!$N:$N))</f>
        <v/>
      </c>
      <c r="L1876" s="62" t="str">
        <f>IF(ISBLANK(H1876),"",VLOOKUP(LEFT(B1876,5),Unit!A:B,2,FALSE))</f>
        <v/>
      </c>
      <c r="M1876" s="63" t="str">
        <f>IF(ISBLANK(H1876),"",IFERROR(VLOOKUP(B1876,'Np PL4 Stock'!$A:$T,20,FALSE),""))</f>
        <v/>
      </c>
      <c r="N1876" s="63" t="str">
        <f>IF(ISBLANK(H1876),"",IFERROR(VLOOKUP(B1876,'Np PL4 Stock'!$A:$U,21,FALSE),""))</f>
        <v/>
      </c>
      <c r="O1876" s="62" t="str">
        <f t="shared" si="303"/>
        <v/>
      </c>
      <c r="P1876" s="62" t="str">
        <f t="shared" si="301"/>
        <v/>
      </c>
      <c r="Q1876" s="67" t="str">
        <f t="shared" si="304"/>
        <v/>
      </c>
      <c r="R1876" s="67" t="str">
        <f t="shared" si="302"/>
        <v/>
      </c>
      <c r="S1876" s="59"/>
      <c r="T1876" s="147"/>
      <c r="U1876" s="147"/>
      <c r="V1876" s="59"/>
      <c r="W1876" s="59"/>
      <c r="X1876" s="59"/>
      <c r="Y1876" s="59"/>
      <c r="Z1876" s="59"/>
      <c r="AA1876" s="59"/>
      <c r="AB1876" s="59"/>
      <c r="AC1876" s="59"/>
      <c r="AD1876" s="59"/>
      <c r="AE1876" s="59"/>
      <c r="AF1876" s="73"/>
      <c r="AG1876" s="73"/>
      <c r="AH1876" s="73"/>
      <c r="AI1876" s="73"/>
      <c r="AJ1876" s="73"/>
      <c r="AK1876" s="73"/>
      <c r="AL1876" s="77" t="str">
        <f>IF(ISBLANK(S1876),"",IF(AJ1876="Fail","Fail",IF(E1876="PL4",IF(AND(T1876&gt;STD_01122025!$D$3,U1876&lt;STD_01122025!$D$4,OR(AF1876="ND",AF1876&lt;STD_01122025!$D$7),AH1876="ND"),"Pass","Fail"),IF(E1876="PL12",IF(AND(S1876&lt;STD_01122025!$F$2,T1876&gt;STD_01122025!$F$3,U1876&lt;STD_01122025!$F$4,V1876&gt;STD_01122025!$F$5,X1876&gt;STD_01122025!$F$6,OR(AF1876="ND",AF1876&lt;STD_01122025!$F$7),AH1876="ND"),"Pass","Fail"),IF(E1876="SuperPL",IF(AND(T1876&gt;STD_01122025!$H$3,U1876&lt;STD_01122025!$H$4,V1876&gt;STD_01122025!$H$5,X1876&gt;STD_01122025!$H$6,OR(AF1876="ND",AF1876&lt;STD_01122025!$H$7),AH1876="ND"),"Pass","Fail"),IF(E1876="Flight",IF(AND(T1876&gt;STD_01122025!$J$3,U1876&lt;STD_01122025!$J$4,X1876&gt;STD_01122025!$J$6,OR(AF1876="ND",AF1876&lt;STD_01122025!$J$7),AH1876="ND"),"Pass","Fail"),""))))))</f>
        <v/>
      </c>
      <c r="AM1876" s="62" t="str">
        <f>IF(ISBLANK(B1876),"",IFERROR(IF(VLOOKUP(B1876,'Np PL4 Stock'!$A:$J,10,FALSE)="Np4",D1876-VLOOKUP(B1876,'Np PL4 Stock'!$A:$E,5,FALSE),D1876-VLOOKUP(B1876,'Np PL4 Stock'!$A:$E,5,FALSE)-1),""))</f>
        <v/>
      </c>
      <c r="AN1876" s="147"/>
      <c r="AO1876" s="147"/>
      <c r="AP1876" s="59"/>
      <c r="AQ1876" s="59"/>
      <c r="AR1876" s="59"/>
      <c r="AS1876" s="59"/>
      <c r="AT1876" s="73"/>
      <c r="AU1876" s="73"/>
      <c r="AV1876" s="73"/>
      <c r="AW1876" s="73"/>
      <c r="AX1876" s="84"/>
      <c r="AY1876" s="59"/>
      <c r="AZ1876" s="59"/>
      <c r="BA1876" s="59"/>
      <c r="BB1876" s="59"/>
      <c r="BC1876" s="59"/>
      <c r="BD1876" s="59"/>
      <c r="BE1876" s="84"/>
      <c r="BF1876" s="84"/>
      <c r="BG1876" s="84"/>
      <c r="BH1876" s="84"/>
      <c r="BI1876" s="85"/>
      <c r="BJ1876" s="86"/>
      <c r="BK1876" s="86"/>
      <c r="BL1876" s="86"/>
      <c r="BM1876" s="86"/>
      <c r="BN1876" s="86"/>
      <c r="BO1876" s="59"/>
      <c r="BP1876" s="69"/>
      <c r="BQ1876" s="92">
        <v>0</v>
      </c>
      <c r="BR1876" s="93">
        <v>0</v>
      </c>
      <c r="BS1876" s="94" t="str">
        <f t="shared" si="305"/>
        <v/>
      </c>
      <c r="BT1876" s="95">
        <v>0</v>
      </c>
      <c r="BU1876" s="101" t="str">
        <f t="shared" si="306"/>
        <v/>
      </c>
      <c r="BV1876" s="102" t="str">
        <f t="shared" si="307"/>
        <v>-</v>
      </c>
      <c r="BW1876" s="103"/>
      <c r="BX1876" s="104" t="str">
        <f t="shared" si="308"/>
        <v>-</v>
      </c>
      <c r="BY1876" s="105"/>
      <c r="BZ1876" s="103"/>
      <c r="CA1876" s="106"/>
      <c r="CB1876" s="107"/>
      <c r="CC1876" s="112"/>
      <c r="CD1876" s="106"/>
      <c r="CE1876" s="103"/>
      <c r="CF1876" s="113"/>
      <c r="CG1876" s="114"/>
    </row>
    <row r="1877" spans="1:85">
      <c r="A1877" s="53" t="str">
        <f t="shared" si="309"/>
        <v>--</v>
      </c>
      <c r="B1877" s="47" t="str">
        <f t="shared" si="310"/>
        <v>-</v>
      </c>
      <c r="C1877" s="153"/>
      <c r="D1877" s="49"/>
      <c r="E1877" s="50"/>
      <c r="F1877" s="51"/>
      <c r="G1877" s="59"/>
      <c r="H1877" s="51"/>
      <c r="I1877" s="59"/>
      <c r="J1877" s="60" t="str">
        <f>IF(ISBLANK(H1877),"",IFERROR(VLOOKUP(B1877,'Np PL4 Stock'!$A:$D,4,FALSE),""))</f>
        <v/>
      </c>
      <c r="K1877" s="61" t="str">
        <f>IF(ISBLANK(H1877),"",SUMIF('Np PL4 Stock'!$A:$A,B1877,'Np PL4 Stock'!$N:$N))</f>
        <v/>
      </c>
      <c r="L1877" s="62" t="str">
        <f>IF(ISBLANK(H1877),"",VLOOKUP(LEFT(B1877,5),Unit!A:B,2,FALSE))</f>
        <v/>
      </c>
      <c r="M1877" s="63" t="str">
        <f>IF(ISBLANK(H1877),"",IFERROR(VLOOKUP(B1877,'Np PL4 Stock'!$A:$T,20,FALSE),""))</f>
        <v/>
      </c>
      <c r="N1877" s="63" t="str">
        <f>IF(ISBLANK(H1877),"",IFERROR(VLOOKUP(B1877,'Np PL4 Stock'!$A:$U,21,FALSE),""))</f>
        <v/>
      </c>
      <c r="O1877" s="62" t="str">
        <f t="shared" si="303"/>
        <v/>
      </c>
      <c r="P1877" s="62" t="str">
        <f t="shared" si="301"/>
        <v/>
      </c>
      <c r="Q1877" s="67" t="str">
        <f t="shared" si="304"/>
        <v/>
      </c>
      <c r="R1877" s="67" t="str">
        <f t="shared" si="302"/>
        <v/>
      </c>
      <c r="S1877" s="59"/>
      <c r="T1877" s="147"/>
      <c r="U1877" s="147"/>
      <c r="V1877" s="59"/>
      <c r="W1877" s="59"/>
      <c r="X1877" s="59"/>
      <c r="Y1877" s="59"/>
      <c r="Z1877" s="59"/>
      <c r="AA1877" s="59"/>
      <c r="AB1877" s="59"/>
      <c r="AC1877" s="59"/>
      <c r="AD1877" s="59"/>
      <c r="AE1877" s="59"/>
      <c r="AF1877" s="73"/>
      <c r="AG1877" s="73"/>
      <c r="AH1877" s="73"/>
      <c r="AI1877" s="73"/>
      <c r="AJ1877" s="73"/>
      <c r="AK1877" s="73"/>
      <c r="AL1877" s="77" t="str">
        <f>IF(ISBLANK(S1877),"",IF(AJ1877="Fail","Fail",IF(E1877="PL4",IF(AND(T1877&gt;STD_01122025!$D$3,U1877&lt;STD_01122025!$D$4,OR(AF1877="ND",AF1877&lt;STD_01122025!$D$7),AH1877="ND"),"Pass","Fail"),IF(E1877="PL12",IF(AND(S1877&lt;STD_01122025!$F$2,T1877&gt;STD_01122025!$F$3,U1877&lt;STD_01122025!$F$4,V1877&gt;STD_01122025!$F$5,X1877&gt;STD_01122025!$F$6,OR(AF1877="ND",AF1877&lt;STD_01122025!$F$7),AH1877="ND"),"Pass","Fail"),IF(E1877="SuperPL",IF(AND(T1877&gt;STD_01122025!$H$3,U1877&lt;STD_01122025!$H$4,V1877&gt;STD_01122025!$H$5,X1877&gt;STD_01122025!$H$6,OR(AF1877="ND",AF1877&lt;STD_01122025!$H$7),AH1877="ND"),"Pass","Fail"),IF(E1877="Flight",IF(AND(T1877&gt;STD_01122025!$J$3,U1877&lt;STD_01122025!$J$4,X1877&gt;STD_01122025!$J$6,OR(AF1877="ND",AF1877&lt;STD_01122025!$J$7),AH1877="ND"),"Pass","Fail"),""))))))</f>
        <v/>
      </c>
      <c r="AM1877" s="62" t="str">
        <f>IF(ISBLANK(B1877),"",IFERROR(IF(VLOOKUP(B1877,'Np PL4 Stock'!$A:$J,10,FALSE)="Np4",D1877-VLOOKUP(B1877,'Np PL4 Stock'!$A:$E,5,FALSE),D1877-VLOOKUP(B1877,'Np PL4 Stock'!$A:$E,5,FALSE)-1),""))</f>
        <v/>
      </c>
      <c r="AN1877" s="147"/>
      <c r="AO1877" s="147"/>
      <c r="AP1877" s="59"/>
      <c r="AQ1877" s="59"/>
      <c r="AR1877" s="59"/>
      <c r="AS1877" s="59"/>
      <c r="AT1877" s="73"/>
      <c r="AU1877" s="73"/>
      <c r="AV1877" s="73"/>
      <c r="AW1877" s="73"/>
      <c r="AX1877" s="84"/>
      <c r="AY1877" s="59"/>
      <c r="AZ1877" s="59"/>
      <c r="BA1877" s="59"/>
      <c r="BB1877" s="59"/>
      <c r="BC1877" s="59"/>
      <c r="BD1877" s="59"/>
      <c r="BE1877" s="84"/>
      <c r="BF1877" s="84"/>
      <c r="BG1877" s="84"/>
      <c r="BH1877" s="84"/>
      <c r="BI1877" s="85"/>
      <c r="BJ1877" s="86"/>
      <c r="BK1877" s="86"/>
      <c r="BL1877" s="86"/>
      <c r="BM1877" s="86"/>
      <c r="BN1877" s="86"/>
      <c r="BO1877" s="59"/>
      <c r="BP1877" s="69"/>
      <c r="BQ1877" s="92">
        <v>0</v>
      </c>
      <c r="BR1877" s="93">
        <v>0</v>
      </c>
      <c r="BS1877" s="94" t="str">
        <f t="shared" si="305"/>
        <v/>
      </c>
      <c r="BT1877" s="95">
        <v>0</v>
      </c>
      <c r="BU1877" s="101" t="str">
        <f t="shared" si="306"/>
        <v/>
      </c>
      <c r="BV1877" s="102" t="str">
        <f t="shared" si="307"/>
        <v>-</v>
      </c>
      <c r="BW1877" s="103"/>
      <c r="BX1877" s="104" t="str">
        <f t="shared" si="308"/>
        <v>-</v>
      </c>
      <c r="BY1877" s="105"/>
      <c r="BZ1877" s="103"/>
      <c r="CA1877" s="106"/>
      <c r="CB1877" s="107"/>
      <c r="CC1877" s="112"/>
      <c r="CD1877" s="106"/>
      <c r="CE1877" s="103"/>
      <c r="CF1877" s="113"/>
      <c r="CG1877" s="114"/>
    </row>
    <row r="1878" spans="1:85">
      <c r="A1878" s="53" t="str">
        <f t="shared" si="309"/>
        <v>--</v>
      </c>
      <c r="B1878" s="47" t="str">
        <f t="shared" si="310"/>
        <v>-</v>
      </c>
      <c r="C1878" s="153"/>
      <c r="D1878" s="49"/>
      <c r="E1878" s="50"/>
      <c r="F1878" s="51"/>
      <c r="G1878" s="59"/>
      <c r="H1878" s="51"/>
      <c r="I1878" s="59"/>
      <c r="J1878" s="60" t="str">
        <f>IF(ISBLANK(H1878),"",IFERROR(VLOOKUP(B1878,'Np PL4 Stock'!$A:$D,4,FALSE),""))</f>
        <v/>
      </c>
      <c r="K1878" s="61" t="str">
        <f>IF(ISBLANK(H1878),"",SUMIF('Np PL4 Stock'!$A:$A,B1878,'Np PL4 Stock'!$N:$N))</f>
        <v/>
      </c>
      <c r="L1878" s="62" t="str">
        <f>IF(ISBLANK(H1878),"",VLOOKUP(LEFT(B1878,5),Unit!A:B,2,FALSE))</f>
        <v/>
      </c>
      <c r="M1878" s="63" t="str">
        <f>IF(ISBLANK(H1878),"",IFERROR(VLOOKUP(B1878,'Np PL4 Stock'!$A:$T,20,FALSE),""))</f>
        <v/>
      </c>
      <c r="N1878" s="63" t="str">
        <f>IF(ISBLANK(H1878),"",IFERROR(VLOOKUP(B1878,'Np PL4 Stock'!$A:$U,21,FALSE),""))</f>
        <v/>
      </c>
      <c r="O1878" s="62" t="str">
        <f t="shared" si="303"/>
        <v/>
      </c>
      <c r="P1878" s="62" t="str">
        <f t="shared" si="301"/>
        <v/>
      </c>
      <c r="Q1878" s="67" t="str">
        <f t="shared" si="304"/>
        <v/>
      </c>
      <c r="R1878" s="67" t="str">
        <f t="shared" si="302"/>
        <v/>
      </c>
      <c r="S1878" s="59"/>
      <c r="T1878" s="147"/>
      <c r="U1878" s="147"/>
      <c r="V1878" s="59"/>
      <c r="W1878" s="59"/>
      <c r="X1878" s="59"/>
      <c r="Y1878" s="59"/>
      <c r="Z1878" s="59"/>
      <c r="AA1878" s="59"/>
      <c r="AB1878" s="59"/>
      <c r="AC1878" s="59"/>
      <c r="AD1878" s="59"/>
      <c r="AE1878" s="59"/>
      <c r="AF1878" s="73"/>
      <c r="AG1878" s="73"/>
      <c r="AH1878" s="73"/>
      <c r="AI1878" s="73"/>
      <c r="AJ1878" s="73"/>
      <c r="AK1878" s="73"/>
      <c r="AL1878" s="77" t="str">
        <f>IF(ISBLANK(S1878),"",IF(AJ1878="Fail","Fail",IF(E1878="PL4",IF(AND(T1878&gt;STD_01122025!$D$3,U1878&lt;STD_01122025!$D$4,OR(AF1878="ND",AF1878&lt;STD_01122025!$D$7),AH1878="ND"),"Pass","Fail"),IF(E1878="PL12",IF(AND(S1878&lt;STD_01122025!$F$2,T1878&gt;STD_01122025!$F$3,U1878&lt;STD_01122025!$F$4,V1878&gt;STD_01122025!$F$5,X1878&gt;STD_01122025!$F$6,OR(AF1878="ND",AF1878&lt;STD_01122025!$F$7),AH1878="ND"),"Pass","Fail"),IF(E1878="SuperPL",IF(AND(T1878&gt;STD_01122025!$H$3,U1878&lt;STD_01122025!$H$4,V1878&gt;STD_01122025!$H$5,X1878&gt;STD_01122025!$H$6,OR(AF1878="ND",AF1878&lt;STD_01122025!$H$7),AH1878="ND"),"Pass","Fail"),IF(E1878="Flight",IF(AND(T1878&gt;STD_01122025!$J$3,U1878&lt;STD_01122025!$J$4,X1878&gt;STD_01122025!$J$6,OR(AF1878="ND",AF1878&lt;STD_01122025!$J$7),AH1878="ND"),"Pass","Fail"),""))))))</f>
        <v/>
      </c>
      <c r="AM1878" s="62" t="str">
        <f>IF(ISBLANK(B1878),"",IFERROR(IF(VLOOKUP(B1878,'Np PL4 Stock'!$A:$J,10,FALSE)="Np4",D1878-VLOOKUP(B1878,'Np PL4 Stock'!$A:$E,5,FALSE),D1878-VLOOKUP(B1878,'Np PL4 Stock'!$A:$E,5,FALSE)-1),""))</f>
        <v/>
      </c>
      <c r="AN1878" s="147"/>
      <c r="AO1878" s="147"/>
      <c r="AP1878" s="59"/>
      <c r="AQ1878" s="59"/>
      <c r="AR1878" s="59"/>
      <c r="AS1878" s="59"/>
      <c r="AT1878" s="73"/>
      <c r="AU1878" s="73"/>
      <c r="AV1878" s="73"/>
      <c r="AW1878" s="73"/>
      <c r="AX1878" s="84"/>
      <c r="AY1878" s="59"/>
      <c r="AZ1878" s="59"/>
      <c r="BA1878" s="59"/>
      <c r="BB1878" s="59"/>
      <c r="BC1878" s="59"/>
      <c r="BD1878" s="59"/>
      <c r="BE1878" s="84"/>
      <c r="BF1878" s="84"/>
      <c r="BG1878" s="84"/>
      <c r="BH1878" s="84"/>
      <c r="BI1878" s="85"/>
      <c r="BJ1878" s="86"/>
      <c r="BK1878" s="86"/>
      <c r="BL1878" s="86"/>
      <c r="BM1878" s="86"/>
      <c r="BN1878" s="86"/>
      <c r="BO1878" s="59"/>
      <c r="BP1878" s="69"/>
      <c r="BQ1878" s="92">
        <v>0</v>
      </c>
      <c r="BR1878" s="93">
        <v>0</v>
      </c>
      <c r="BS1878" s="94" t="str">
        <f t="shared" si="305"/>
        <v/>
      </c>
      <c r="BT1878" s="95">
        <v>0</v>
      </c>
      <c r="BU1878" s="101" t="str">
        <f t="shared" si="306"/>
        <v/>
      </c>
      <c r="BV1878" s="102" t="str">
        <f t="shared" si="307"/>
        <v>-</v>
      </c>
      <c r="BW1878" s="103"/>
      <c r="BX1878" s="104" t="str">
        <f t="shared" si="308"/>
        <v>-</v>
      </c>
      <c r="BY1878" s="105"/>
      <c r="BZ1878" s="103"/>
      <c r="CA1878" s="106"/>
      <c r="CB1878" s="107"/>
      <c r="CC1878" s="112"/>
      <c r="CD1878" s="106"/>
      <c r="CE1878" s="103"/>
      <c r="CF1878" s="113"/>
      <c r="CG1878" s="114"/>
    </row>
    <row r="1879" spans="1:85">
      <c r="A1879" s="53" t="str">
        <f t="shared" si="309"/>
        <v>--</v>
      </c>
      <c r="B1879" s="47" t="str">
        <f t="shared" si="310"/>
        <v>-</v>
      </c>
      <c r="C1879" s="153"/>
      <c r="D1879" s="49"/>
      <c r="E1879" s="50"/>
      <c r="F1879" s="51"/>
      <c r="G1879" s="59"/>
      <c r="H1879" s="51"/>
      <c r="I1879" s="59"/>
      <c r="J1879" s="60" t="str">
        <f>IF(ISBLANK(H1879),"",IFERROR(VLOOKUP(B1879,'Np PL4 Stock'!$A:$D,4,FALSE),""))</f>
        <v/>
      </c>
      <c r="K1879" s="61" t="str">
        <f>IF(ISBLANK(H1879),"",SUMIF('Np PL4 Stock'!$A:$A,B1879,'Np PL4 Stock'!$N:$N))</f>
        <v/>
      </c>
      <c r="L1879" s="62" t="str">
        <f>IF(ISBLANK(H1879),"",VLOOKUP(LEFT(B1879,5),Unit!A:B,2,FALSE))</f>
        <v/>
      </c>
      <c r="M1879" s="63" t="str">
        <f>IF(ISBLANK(H1879),"",IFERROR(VLOOKUP(B1879,'Np PL4 Stock'!$A:$T,20,FALSE),""))</f>
        <v/>
      </c>
      <c r="N1879" s="63" t="str">
        <f>IF(ISBLANK(H1879),"",IFERROR(VLOOKUP(B1879,'Np PL4 Stock'!$A:$U,21,FALSE),""))</f>
        <v/>
      </c>
      <c r="O1879" s="62" t="str">
        <f t="shared" si="303"/>
        <v/>
      </c>
      <c r="P1879" s="62" t="str">
        <f t="shared" si="301"/>
        <v/>
      </c>
      <c r="Q1879" s="67" t="str">
        <f t="shared" si="304"/>
        <v/>
      </c>
      <c r="R1879" s="67" t="str">
        <f t="shared" si="302"/>
        <v/>
      </c>
      <c r="S1879" s="59"/>
      <c r="T1879" s="147"/>
      <c r="U1879" s="147"/>
      <c r="V1879" s="59"/>
      <c r="W1879" s="59"/>
      <c r="X1879" s="59"/>
      <c r="Y1879" s="59"/>
      <c r="Z1879" s="59"/>
      <c r="AA1879" s="59"/>
      <c r="AB1879" s="59"/>
      <c r="AC1879" s="59"/>
      <c r="AD1879" s="59"/>
      <c r="AE1879" s="59"/>
      <c r="AF1879" s="73"/>
      <c r="AG1879" s="73"/>
      <c r="AH1879" s="73"/>
      <c r="AI1879" s="73"/>
      <c r="AJ1879" s="73"/>
      <c r="AK1879" s="73"/>
      <c r="AL1879" s="77" t="str">
        <f>IF(ISBLANK(S1879),"",IF(AJ1879="Fail","Fail",IF(E1879="PL4",IF(AND(T1879&gt;STD_01122025!$D$3,U1879&lt;STD_01122025!$D$4,OR(AF1879="ND",AF1879&lt;STD_01122025!$D$7),AH1879="ND"),"Pass","Fail"),IF(E1879="PL12",IF(AND(S1879&lt;STD_01122025!$F$2,T1879&gt;STD_01122025!$F$3,U1879&lt;STD_01122025!$F$4,V1879&gt;STD_01122025!$F$5,X1879&gt;STD_01122025!$F$6,OR(AF1879="ND",AF1879&lt;STD_01122025!$F$7),AH1879="ND"),"Pass","Fail"),IF(E1879="SuperPL",IF(AND(T1879&gt;STD_01122025!$H$3,U1879&lt;STD_01122025!$H$4,V1879&gt;STD_01122025!$H$5,X1879&gt;STD_01122025!$H$6,OR(AF1879="ND",AF1879&lt;STD_01122025!$H$7),AH1879="ND"),"Pass","Fail"),IF(E1879="Flight",IF(AND(T1879&gt;STD_01122025!$J$3,U1879&lt;STD_01122025!$J$4,X1879&gt;STD_01122025!$J$6,OR(AF1879="ND",AF1879&lt;STD_01122025!$J$7),AH1879="ND"),"Pass","Fail"),""))))))</f>
        <v/>
      </c>
      <c r="AM1879" s="62" t="str">
        <f>IF(ISBLANK(B1879),"",IFERROR(IF(VLOOKUP(B1879,'Np PL4 Stock'!$A:$J,10,FALSE)="Np4",D1879-VLOOKUP(B1879,'Np PL4 Stock'!$A:$E,5,FALSE),D1879-VLOOKUP(B1879,'Np PL4 Stock'!$A:$E,5,FALSE)-1),""))</f>
        <v/>
      </c>
      <c r="AN1879" s="147"/>
      <c r="AO1879" s="147"/>
      <c r="AP1879" s="59"/>
      <c r="AQ1879" s="59"/>
      <c r="AR1879" s="59"/>
      <c r="AS1879" s="59"/>
      <c r="AT1879" s="73"/>
      <c r="AU1879" s="73"/>
      <c r="AV1879" s="73"/>
      <c r="AW1879" s="73"/>
      <c r="AX1879" s="84"/>
      <c r="AY1879" s="59"/>
      <c r="AZ1879" s="59"/>
      <c r="BA1879" s="59"/>
      <c r="BB1879" s="59"/>
      <c r="BC1879" s="59"/>
      <c r="BD1879" s="59"/>
      <c r="BE1879" s="84"/>
      <c r="BF1879" s="84"/>
      <c r="BG1879" s="84"/>
      <c r="BH1879" s="84"/>
      <c r="BI1879" s="85"/>
      <c r="BJ1879" s="86"/>
      <c r="BK1879" s="86"/>
      <c r="BL1879" s="86"/>
      <c r="BM1879" s="86"/>
      <c r="BN1879" s="86"/>
      <c r="BO1879" s="59"/>
      <c r="BP1879" s="69"/>
      <c r="BQ1879" s="92">
        <v>0</v>
      </c>
      <c r="BR1879" s="93">
        <v>0</v>
      </c>
      <c r="BS1879" s="94" t="str">
        <f t="shared" si="305"/>
        <v/>
      </c>
      <c r="BT1879" s="95">
        <v>0</v>
      </c>
      <c r="BU1879" s="101" t="str">
        <f t="shared" si="306"/>
        <v/>
      </c>
      <c r="BV1879" s="102" t="str">
        <f t="shared" si="307"/>
        <v>-</v>
      </c>
      <c r="BW1879" s="103"/>
      <c r="BX1879" s="104" t="str">
        <f t="shared" si="308"/>
        <v>-</v>
      </c>
      <c r="BY1879" s="105"/>
      <c r="BZ1879" s="103"/>
      <c r="CA1879" s="106"/>
      <c r="CB1879" s="107"/>
      <c r="CC1879" s="112"/>
      <c r="CD1879" s="106"/>
      <c r="CE1879" s="103"/>
      <c r="CF1879" s="113"/>
      <c r="CG1879" s="114"/>
    </row>
    <row r="1880" spans="1:85">
      <c r="A1880" s="53" t="str">
        <f t="shared" si="309"/>
        <v>--</v>
      </c>
      <c r="B1880" s="47" t="str">
        <f t="shared" si="310"/>
        <v>-</v>
      </c>
      <c r="C1880" s="153"/>
      <c r="D1880" s="49"/>
      <c r="E1880" s="50"/>
      <c r="F1880" s="51"/>
      <c r="G1880" s="59"/>
      <c r="H1880" s="51"/>
      <c r="I1880" s="59"/>
      <c r="J1880" s="60" t="str">
        <f>IF(ISBLANK(H1880),"",IFERROR(VLOOKUP(B1880,'Np PL4 Stock'!$A:$D,4,FALSE),""))</f>
        <v/>
      </c>
      <c r="K1880" s="61" t="str">
        <f>IF(ISBLANK(H1880),"",SUMIF('Np PL4 Stock'!$A:$A,B1880,'Np PL4 Stock'!$N:$N))</f>
        <v/>
      </c>
      <c r="L1880" s="62" t="str">
        <f>IF(ISBLANK(H1880),"",VLOOKUP(LEFT(B1880,5),Unit!A:B,2,FALSE))</f>
        <v/>
      </c>
      <c r="M1880" s="63" t="str">
        <f>IF(ISBLANK(H1880),"",IFERROR(VLOOKUP(B1880,'Np PL4 Stock'!$A:$T,20,FALSE),""))</f>
        <v/>
      </c>
      <c r="N1880" s="63" t="str">
        <f>IF(ISBLANK(H1880),"",IFERROR(VLOOKUP(B1880,'Np PL4 Stock'!$A:$U,21,FALSE),""))</f>
        <v/>
      </c>
      <c r="O1880" s="62" t="str">
        <f t="shared" si="303"/>
        <v/>
      </c>
      <c r="P1880" s="62" t="str">
        <f t="shared" si="301"/>
        <v/>
      </c>
      <c r="Q1880" s="67" t="str">
        <f t="shared" si="304"/>
        <v/>
      </c>
      <c r="R1880" s="67" t="str">
        <f t="shared" si="302"/>
        <v/>
      </c>
      <c r="S1880" s="59"/>
      <c r="T1880" s="147"/>
      <c r="U1880" s="147"/>
      <c r="V1880" s="59"/>
      <c r="W1880" s="59"/>
      <c r="X1880" s="59"/>
      <c r="Y1880" s="59"/>
      <c r="Z1880" s="59"/>
      <c r="AA1880" s="59"/>
      <c r="AB1880" s="59"/>
      <c r="AC1880" s="59"/>
      <c r="AD1880" s="59"/>
      <c r="AE1880" s="59"/>
      <c r="AF1880" s="73"/>
      <c r="AG1880" s="73"/>
      <c r="AH1880" s="73"/>
      <c r="AI1880" s="73"/>
      <c r="AJ1880" s="73"/>
      <c r="AK1880" s="73"/>
      <c r="AL1880" s="77" t="str">
        <f>IF(ISBLANK(S1880),"",IF(AJ1880="Fail","Fail",IF(E1880="PL4",IF(AND(T1880&gt;STD_01122025!$D$3,U1880&lt;STD_01122025!$D$4,OR(AF1880="ND",AF1880&lt;STD_01122025!$D$7),AH1880="ND"),"Pass","Fail"),IF(E1880="PL12",IF(AND(S1880&lt;STD_01122025!$F$2,T1880&gt;STD_01122025!$F$3,U1880&lt;STD_01122025!$F$4,V1880&gt;STD_01122025!$F$5,X1880&gt;STD_01122025!$F$6,OR(AF1880="ND",AF1880&lt;STD_01122025!$F$7),AH1880="ND"),"Pass","Fail"),IF(E1880="SuperPL",IF(AND(T1880&gt;STD_01122025!$H$3,U1880&lt;STD_01122025!$H$4,V1880&gt;STD_01122025!$H$5,X1880&gt;STD_01122025!$H$6,OR(AF1880="ND",AF1880&lt;STD_01122025!$H$7),AH1880="ND"),"Pass","Fail"),IF(E1880="Flight",IF(AND(T1880&gt;STD_01122025!$J$3,U1880&lt;STD_01122025!$J$4,X1880&gt;STD_01122025!$J$6,OR(AF1880="ND",AF1880&lt;STD_01122025!$J$7),AH1880="ND"),"Pass","Fail"),""))))))</f>
        <v/>
      </c>
      <c r="AM1880" s="62" t="str">
        <f>IF(ISBLANK(B1880),"",IFERROR(IF(VLOOKUP(B1880,'Np PL4 Stock'!$A:$J,10,FALSE)="Np4",D1880-VLOOKUP(B1880,'Np PL4 Stock'!$A:$E,5,FALSE),D1880-VLOOKUP(B1880,'Np PL4 Stock'!$A:$E,5,FALSE)-1),""))</f>
        <v/>
      </c>
      <c r="AN1880" s="147"/>
      <c r="AO1880" s="147"/>
      <c r="AP1880" s="59"/>
      <c r="AQ1880" s="59"/>
      <c r="AR1880" s="59"/>
      <c r="AS1880" s="59"/>
      <c r="AT1880" s="73"/>
      <c r="AU1880" s="73"/>
      <c r="AV1880" s="73"/>
      <c r="AW1880" s="73"/>
      <c r="AX1880" s="84"/>
      <c r="AY1880" s="59"/>
      <c r="AZ1880" s="59"/>
      <c r="BA1880" s="59"/>
      <c r="BB1880" s="59"/>
      <c r="BC1880" s="59"/>
      <c r="BD1880" s="59"/>
      <c r="BE1880" s="84"/>
      <c r="BF1880" s="84"/>
      <c r="BG1880" s="84"/>
      <c r="BH1880" s="84"/>
      <c r="BI1880" s="85"/>
      <c r="BJ1880" s="86"/>
      <c r="BK1880" s="86"/>
      <c r="BL1880" s="86"/>
      <c r="BM1880" s="86"/>
      <c r="BN1880" s="86"/>
      <c r="BO1880" s="59"/>
      <c r="BP1880" s="69"/>
      <c r="BQ1880" s="92">
        <v>0</v>
      </c>
      <c r="BR1880" s="93">
        <v>0</v>
      </c>
      <c r="BS1880" s="94" t="str">
        <f t="shared" si="305"/>
        <v/>
      </c>
      <c r="BT1880" s="95">
        <v>0</v>
      </c>
      <c r="BU1880" s="101" t="str">
        <f t="shared" si="306"/>
        <v/>
      </c>
      <c r="BV1880" s="102" t="str">
        <f t="shared" si="307"/>
        <v>-</v>
      </c>
      <c r="BW1880" s="103"/>
      <c r="BX1880" s="104" t="str">
        <f t="shared" si="308"/>
        <v>-</v>
      </c>
      <c r="BY1880" s="105"/>
      <c r="BZ1880" s="103"/>
      <c r="CA1880" s="106"/>
      <c r="CB1880" s="107"/>
      <c r="CC1880" s="112"/>
      <c r="CD1880" s="106"/>
      <c r="CE1880" s="103"/>
      <c r="CF1880" s="113"/>
      <c r="CG1880" s="114"/>
    </row>
    <row r="1881" spans="1:85">
      <c r="A1881" s="53" t="str">
        <f t="shared" si="309"/>
        <v>--</v>
      </c>
      <c r="B1881" s="47" t="str">
        <f t="shared" si="310"/>
        <v>-</v>
      </c>
      <c r="C1881" s="153"/>
      <c r="D1881" s="49"/>
      <c r="E1881" s="50"/>
      <c r="F1881" s="51"/>
      <c r="G1881" s="59"/>
      <c r="H1881" s="51"/>
      <c r="I1881" s="59"/>
      <c r="J1881" s="60" t="str">
        <f>IF(ISBLANK(H1881),"",IFERROR(VLOOKUP(B1881,'Np PL4 Stock'!$A:$D,4,FALSE),""))</f>
        <v/>
      </c>
      <c r="K1881" s="61" t="str">
        <f>IF(ISBLANK(H1881),"",SUMIF('Np PL4 Stock'!$A:$A,B1881,'Np PL4 Stock'!$N:$N))</f>
        <v/>
      </c>
      <c r="L1881" s="62" t="str">
        <f>IF(ISBLANK(H1881),"",VLOOKUP(LEFT(B1881,5),Unit!A:B,2,FALSE))</f>
        <v/>
      </c>
      <c r="M1881" s="63" t="str">
        <f>IF(ISBLANK(H1881),"",IFERROR(VLOOKUP(B1881,'Np PL4 Stock'!$A:$T,20,FALSE),""))</f>
        <v/>
      </c>
      <c r="N1881" s="63" t="str">
        <f>IF(ISBLANK(H1881),"",IFERROR(VLOOKUP(B1881,'Np PL4 Stock'!$A:$U,21,FALSE),""))</f>
        <v/>
      </c>
      <c r="O1881" s="62" t="str">
        <f t="shared" si="303"/>
        <v/>
      </c>
      <c r="P1881" s="62" t="str">
        <f t="shared" si="301"/>
        <v/>
      </c>
      <c r="Q1881" s="67" t="str">
        <f t="shared" si="304"/>
        <v/>
      </c>
      <c r="R1881" s="67" t="str">
        <f t="shared" si="302"/>
        <v/>
      </c>
      <c r="S1881" s="59"/>
      <c r="T1881" s="147"/>
      <c r="U1881" s="147"/>
      <c r="V1881" s="59"/>
      <c r="W1881" s="59"/>
      <c r="X1881" s="59"/>
      <c r="Y1881" s="59"/>
      <c r="Z1881" s="59"/>
      <c r="AA1881" s="59"/>
      <c r="AB1881" s="59"/>
      <c r="AC1881" s="59"/>
      <c r="AD1881" s="59"/>
      <c r="AE1881" s="59"/>
      <c r="AF1881" s="73"/>
      <c r="AG1881" s="73"/>
      <c r="AH1881" s="73"/>
      <c r="AI1881" s="73"/>
      <c r="AJ1881" s="73"/>
      <c r="AK1881" s="73"/>
      <c r="AL1881" s="77" t="str">
        <f>IF(ISBLANK(S1881),"",IF(AJ1881="Fail","Fail",IF(E1881="PL4",IF(AND(T1881&gt;STD_01122025!$D$3,U1881&lt;STD_01122025!$D$4,OR(AF1881="ND",AF1881&lt;STD_01122025!$D$7),AH1881="ND"),"Pass","Fail"),IF(E1881="PL12",IF(AND(S1881&lt;STD_01122025!$F$2,T1881&gt;STD_01122025!$F$3,U1881&lt;STD_01122025!$F$4,V1881&gt;STD_01122025!$F$5,X1881&gt;STD_01122025!$F$6,OR(AF1881="ND",AF1881&lt;STD_01122025!$F$7),AH1881="ND"),"Pass","Fail"),IF(E1881="SuperPL",IF(AND(T1881&gt;STD_01122025!$H$3,U1881&lt;STD_01122025!$H$4,V1881&gt;STD_01122025!$H$5,X1881&gt;STD_01122025!$H$6,OR(AF1881="ND",AF1881&lt;STD_01122025!$H$7),AH1881="ND"),"Pass","Fail"),IF(E1881="Flight",IF(AND(T1881&gt;STD_01122025!$J$3,U1881&lt;STD_01122025!$J$4,X1881&gt;STD_01122025!$J$6,OR(AF1881="ND",AF1881&lt;STD_01122025!$J$7),AH1881="ND"),"Pass","Fail"),""))))))</f>
        <v/>
      </c>
      <c r="AM1881" s="62" t="str">
        <f>IF(ISBLANK(B1881),"",IFERROR(IF(VLOOKUP(B1881,'Np PL4 Stock'!$A:$J,10,FALSE)="Np4",D1881-VLOOKUP(B1881,'Np PL4 Stock'!$A:$E,5,FALSE),D1881-VLOOKUP(B1881,'Np PL4 Stock'!$A:$E,5,FALSE)-1),""))</f>
        <v/>
      </c>
      <c r="AN1881" s="147"/>
      <c r="AO1881" s="147"/>
      <c r="AP1881" s="59"/>
      <c r="AQ1881" s="59"/>
      <c r="AR1881" s="59"/>
      <c r="AS1881" s="59"/>
      <c r="AT1881" s="73"/>
      <c r="AU1881" s="73"/>
      <c r="AV1881" s="73"/>
      <c r="AW1881" s="73"/>
      <c r="AX1881" s="84"/>
      <c r="AY1881" s="59"/>
      <c r="AZ1881" s="59"/>
      <c r="BA1881" s="59"/>
      <c r="BB1881" s="59"/>
      <c r="BC1881" s="59"/>
      <c r="BD1881" s="59"/>
      <c r="BE1881" s="84"/>
      <c r="BF1881" s="84"/>
      <c r="BG1881" s="84"/>
      <c r="BH1881" s="84"/>
      <c r="BI1881" s="85"/>
      <c r="BJ1881" s="86"/>
      <c r="BK1881" s="86"/>
      <c r="BL1881" s="86"/>
      <c r="BM1881" s="86"/>
      <c r="BN1881" s="86"/>
      <c r="BO1881" s="59"/>
      <c r="BP1881" s="69"/>
      <c r="BQ1881" s="92">
        <v>0</v>
      </c>
      <c r="BR1881" s="93">
        <v>0</v>
      </c>
      <c r="BS1881" s="94" t="str">
        <f t="shared" si="305"/>
        <v/>
      </c>
      <c r="BT1881" s="95">
        <v>0</v>
      </c>
      <c r="BU1881" s="101" t="str">
        <f t="shared" si="306"/>
        <v/>
      </c>
      <c r="BV1881" s="102" t="str">
        <f t="shared" si="307"/>
        <v>-</v>
      </c>
      <c r="BW1881" s="103"/>
      <c r="BX1881" s="104" t="str">
        <f t="shared" si="308"/>
        <v>-</v>
      </c>
      <c r="BY1881" s="105"/>
      <c r="BZ1881" s="103"/>
      <c r="CA1881" s="106"/>
      <c r="CB1881" s="107"/>
      <c r="CC1881" s="112"/>
      <c r="CD1881" s="106"/>
      <c r="CE1881" s="103"/>
      <c r="CF1881" s="113"/>
      <c r="CG1881" s="114"/>
    </row>
    <row r="1882" spans="1:85">
      <c r="A1882" s="53" t="str">
        <f t="shared" si="309"/>
        <v>--</v>
      </c>
      <c r="B1882" s="47" t="str">
        <f t="shared" si="310"/>
        <v>-</v>
      </c>
      <c r="C1882" s="153"/>
      <c r="D1882" s="49"/>
      <c r="E1882" s="50"/>
      <c r="F1882" s="51"/>
      <c r="G1882" s="59"/>
      <c r="H1882" s="51"/>
      <c r="I1882" s="59"/>
      <c r="J1882" s="60" t="str">
        <f>IF(ISBLANK(H1882),"",IFERROR(VLOOKUP(B1882,'Np PL4 Stock'!$A:$D,4,FALSE),""))</f>
        <v/>
      </c>
      <c r="K1882" s="61" t="str">
        <f>IF(ISBLANK(H1882),"",SUMIF('Np PL4 Stock'!$A:$A,B1882,'Np PL4 Stock'!$N:$N))</f>
        <v/>
      </c>
      <c r="L1882" s="62" t="str">
        <f>IF(ISBLANK(H1882),"",VLOOKUP(LEFT(B1882,5),Unit!A:B,2,FALSE))</f>
        <v/>
      </c>
      <c r="M1882" s="63" t="str">
        <f>IF(ISBLANK(H1882),"",IFERROR(VLOOKUP(B1882,'Np PL4 Stock'!$A:$T,20,FALSE),""))</f>
        <v/>
      </c>
      <c r="N1882" s="63" t="str">
        <f>IF(ISBLANK(H1882),"",IFERROR(VLOOKUP(B1882,'Np PL4 Stock'!$A:$U,21,FALSE),""))</f>
        <v/>
      </c>
      <c r="O1882" s="62" t="str">
        <f t="shared" si="303"/>
        <v/>
      </c>
      <c r="P1882" s="62" t="str">
        <f t="shared" si="301"/>
        <v/>
      </c>
      <c r="Q1882" s="67" t="str">
        <f t="shared" si="304"/>
        <v/>
      </c>
      <c r="R1882" s="67" t="str">
        <f t="shared" si="302"/>
        <v/>
      </c>
      <c r="S1882" s="59"/>
      <c r="T1882" s="147"/>
      <c r="U1882" s="147"/>
      <c r="V1882" s="59"/>
      <c r="W1882" s="59"/>
      <c r="X1882" s="59"/>
      <c r="Y1882" s="59"/>
      <c r="Z1882" s="59"/>
      <c r="AA1882" s="59"/>
      <c r="AB1882" s="59"/>
      <c r="AC1882" s="59"/>
      <c r="AD1882" s="59"/>
      <c r="AE1882" s="59"/>
      <c r="AF1882" s="73"/>
      <c r="AG1882" s="73"/>
      <c r="AH1882" s="73"/>
      <c r="AI1882" s="73"/>
      <c r="AJ1882" s="73"/>
      <c r="AK1882" s="73"/>
      <c r="AL1882" s="77" t="str">
        <f>IF(ISBLANK(S1882),"",IF(AJ1882="Fail","Fail",IF(E1882="PL4",IF(AND(T1882&gt;STD_01122025!$D$3,U1882&lt;STD_01122025!$D$4,OR(AF1882="ND",AF1882&lt;STD_01122025!$D$7),AH1882="ND"),"Pass","Fail"),IF(E1882="PL12",IF(AND(S1882&lt;STD_01122025!$F$2,T1882&gt;STD_01122025!$F$3,U1882&lt;STD_01122025!$F$4,V1882&gt;STD_01122025!$F$5,X1882&gt;STD_01122025!$F$6,OR(AF1882="ND",AF1882&lt;STD_01122025!$F$7),AH1882="ND"),"Pass","Fail"),IF(E1882="SuperPL",IF(AND(T1882&gt;STD_01122025!$H$3,U1882&lt;STD_01122025!$H$4,V1882&gt;STD_01122025!$H$5,X1882&gt;STD_01122025!$H$6,OR(AF1882="ND",AF1882&lt;STD_01122025!$H$7),AH1882="ND"),"Pass","Fail"),IF(E1882="Flight",IF(AND(T1882&gt;STD_01122025!$J$3,U1882&lt;STD_01122025!$J$4,X1882&gt;STD_01122025!$J$6,OR(AF1882="ND",AF1882&lt;STD_01122025!$J$7),AH1882="ND"),"Pass","Fail"),""))))))</f>
        <v/>
      </c>
      <c r="AM1882" s="62" t="str">
        <f>IF(ISBLANK(B1882),"",IFERROR(IF(VLOOKUP(B1882,'Np PL4 Stock'!$A:$J,10,FALSE)="Np4",D1882-VLOOKUP(B1882,'Np PL4 Stock'!$A:$E,5,FALSE),D1882-VLOOKUP(B1882,'Np PL4 Stock'!$A:$E,5,FALSE)-1),""))</f>
        <v/>
      </c>
      <c r="AN1882" s="147"/>
      <c r="AO1882" s="147"/>
      <c r="AP1882" s="59"/>
      <c r="AQ1882" s="59"/>
      <c r="AR1882" s="59"/>
      <c r="AS1882" s="59"/>
      <c r="AT1882" s="73"/>
      <c r="AU1882" s="73"/>
      <c r="AV1882" s="73"/>
      <c r="AW1882" s="73"/>
      <c r="AX1882" s="84"/>
      <c r="AY1882" s="59"/>
      <c r="AZ1882" s="59"/>
      <c r="BA1882" s="59"/>
      <c r="BB1882" s="59"/>
      <c r="BC1882" s="59"/>
      <c r="BD1882" s="59"/>
      <c r="BE1882" s="84"/>
      <c r="BF1882" s="84"/>
      <c r="BG1882" s="84"/>
      <c r="BH1882" s="84"/>
      <c r="BI1882" s="85"/>
      <c r="BJ1882" s="86"/>
      <c r="BK1882" s="86"/>
      <c r="BL1882" s="86"/>
      <c r="BM1882" s="86"/>
      <c r="BN1882" s="86"/>
      <c r="BO1882" s="59"/>
      <c r="BP1882" s="69"/>
      <c r="BQ1882" s="92">
        <v>0</v>
      </c>
      <c r="BR1882" s="93">
        <v>0</v>
      </c>
      <c r="BS1882" s="94" t="str">
        <f t="shared" si="305"/>
        <v/>
      </c>
      <c r="BT1882" s="95">
        <v>0</v>
      </c>
      <c r="BU1882" s="101" t="str">
        <f t="shared" si="306"/>
        <v/>
      </c>
      <c r="BV1882" s="102" t="str">
        <f t="shared" si="307"/>
        <v>-</v>
      </c>
      <c r="BW1882" s="103"/>
      <c r="BX1882" s="104" t="str">
        <f t="shared" si="308"/>
        <v>-</v>
      </c>
      <c r="BY1882" s="105"/>
      <c r="BZ1882" s="103"/>
      <c r="CA1882" s="106"/>
      <c r="CB1882" s="107"/>
      <c r="CC1882" s="112"/>
      <c r="CD1882" s="106"/>
      <c r="CE1882" s="103"/>
      <c r="CF1882" s="113"/>
      <c r="CG1882" s="114"/>
    </row>
    <row r="1883" spans="1:85">
      <c r="A1883" s="53" t="str">
        <f t="shared" si="309"/>
        <v>--</v>
      </c>
      <c r="B1883" s="47" t="str">
        <f t="shared" si="310"/>
        <v>-</v>
      </c>
      <c r="C1883" s="153"/>
      <c r="D1883" s="49"/>
      <c r="E1883" s="50"/>
      <c r="F1883" s="51"/>
      <c r="G1883" s="59"/>
      <c r="H1883" s="51"/>
      <c r="I1883" s="59"/>
      <c r="J1883" s="60" t="str">
        <f>IF(ISBLANK(H1883),"",IFERROR(VLOOKUP(B1883,'Np PL4 Stock'!$A:$D,4,FALSE),""))</f>
        <v/>
      </c>
      <c r="K1883" s="61" t="str">
        <f>IF(ISBLANK(H1883),"",SUMIF('Np PL4 Stock'!$A:$A,B1883,'Np PL4 Stock'!$N:$N))</f>
        <v/>
      </c>
      <c r="L1883" s="62" t="str">
        <f>IF(ISBLANK(H1883),"",VLOOKUP(LEFT(B1883,5),Unit!A:B,2,FALSE))</f>
        <v/>
      </c>
      <c r="M1883" s="63" t="str">
        <f>IF(ISBLANK(H1883),"",IFERROR(VLOOKUP(B1883,'Np PL4 Stock'!$A:$T,20,FALSE),""))</f>
        <v/>
      </c>
      <c r="N1883" s="63" t="str">
        <f>IF(ISBLANK(H1883),"",IFERROR(VLOOKUP(B1883,'Np PL4 Stock'!$A:$U,21,FALSE),""))</f>
        <v/>
      </c>
      <c r="O1883" s="62" t="str">
        <f t="shared" si="303"/>
        <v/>
      </c>
      <c r="P1883" s="62" t="str">
        <f t="shared" si="301"/>
        <v/>
      </c>
      <c r="Q1883" s="67" t="str">
        <f t="shared" si="304"/>
        <v/>
      </c>
      <c r="R1883" s="67" t="str">
        <f t="shared" si="302"/>
        <v/>
      </c>
      <c r="S1883" s="59"/>
      <c r="T1883" s="147"/>
      <c r="U1883" s="147"/>
      <c r="V1883" s="59"/>
      <c r="W1883" s="59"/>
      <c r="X1883" s="59"/>
      <c r="Y1883" s="59"/>
      <c r="Z1883" s="59"/>
      <c r="AA1883" s="59"/>
      <c r="AB1883" s="59"/>
      <c r="AC1883" s="59"/>
      <c r="AD1883" s="59"/>
      <c r="AE1883" s="59"/>
      <c r="AF1883" s="73"/>
      <c r="AG1883" s="73"/>
      <c r="AH1883" s="73"/>
      <c r="AI1883" s="73"/>
      <c r="AJ1883" s="73"/>
      <c r="AK1883" s="73"/>
      <c r="AL1883" s="77" t="str">
        <f>IF(ISBLANK(S1883),"",IF(AJ1883="Fail","Fail",IF(E1883="PL4",IF(AND(T1883&gt;STD_01122025!$D$3,U1883&lt;STD_01122025!$D$4,OR(AF1883="ND",AF1883&lt;STD_01122025!$D$7),AH1883="ND"),"Pass","Fail"),IF(E1883="PL12",IF(AND(S1883&lt;STD_01122025!$F$2,T1883&gt;STD_01122025!$F$3,U1883&lt;STD_01122025!$F$4,V1883&gt;STD_01122025!$F$5,X1883&gt;STD_01122025!$F$6,OR(AF1883="ND",AF1883&lt;STD_01122025!$F$7),AH1883="ND"),"Pass","Fail"),IF(E1883="SuperPL",IF(AND(T1883&gt;STD_01122025!$H$3,U1883&lt;STD_01122025!$H$4,V1883&gt;STD_01122025!$H$5,X1883&gt;STD_01122025!$H$6,OR(AF1883="ND",AF1883&lt;STD_01122025!$H$7),AH1883="ND"),"Pass","Fail"),IF(E1883="Flight",IF(AND(T1883&gt;STD_01122025!$J$3,U1883&lt;STD_01122025!$J$4,X1883&gt;STD_01122025!$J$6,OR(AF1883="ND",AF1883&lt;STD_01122025!$J$7),AH1883="ND"),"Pass","Fail"),""))))))</f>
        <v/>
      </c>
      <c r="AM1883" s="62" t="str">
        <f>IF(ISBLANK(B1883),"",IFERROR(IF(VLOOKUP(B1883,'Np PL4 Stock'!$A:$J,10,FALSE)="Np4",D1883-VLOOKUP(B1883,'Np PL4 Stock'!$A:$E,5,FALSE),D1883-VLOOKUP(B1883,'Np PL4 Stock'!$A:$E,5,FALSE)-1),""))</f>
        <v/>
      </c>
      <c r="AN1883" s="147"/>
      <c r="AO1883" s="147"/>
      <c r="AP1883" s="59"/>
      <c r="AQ1883" s="59"/>
      <c r="AR1883" s="59"/>
      <c r="AS1883" s="59"/>
      <c r="AT1883" s="73"/>
      <c r="AU1883" s="73"/>
      <c r="AV1883" s="73"/>
      <c r="AW1883" s="73"/>
      <c r="AX1883" s="84"/>
      <c r="AY1883" s="59"/>
      <c r="AZ1883" s="59"/>
      <c r="BA1883" s="59"/>
      <c r="BB1883" s="59"/>
      <c r="BC1883" s="59"/>
      <c r="BD1883" s="59"/>
      <c r="BE1883" s="84"/>
      <c r="BF1883" s="84"/>
      <c r="BG1883" s="84"/>
      <c r="BH1883" s="84"/>
      <c r="BI1883" s="85"/>
      <c r="BJ1883" s="86"/>
      <c r="BK1883" s="86"/>
      <c r="BL1883" s="86"/>
      <c r="BM1883" s="86"/>
      <c r="BN1883" s="86"/>
      <c r="BO1883" s="59"/>
      <c r="BP1883" s="69"/>
      <c r="BQ1883" s="92">
        <v>0</v>
      </c>
      <c r="BR1883" s="93">
        <v>0</v>
      </c>
      <c r="BS1883" s="94" t="str">
        <f t="shared" si="305"/>
        <v/>
      </c>
      <c r="BT1883" s="95">
        <v>0</v>
      </c>
      <c r="BU1883" s="101" t="str">
        <f t="shared" si="306"/>
        <v/>
      </c>
      <c r="BV1883" s="102" t="str">
        <f t="shared" si="307"/>
        <v>-</v>
      </c>
      <c r="BW1883" s="103"/>
      <c r="BX1883" s="104" t="str">
        <f t="shared" si="308"/>
        <v>-</v>
      </c>
      <c r="BY1883" s="105"/>
      <c r="BZ1883" s="103"/>
      <c r="CA1883" s="106"/>
      <c r="CB1883" s="107"/>
      <c r="CC1883" s="112"/>
      <c r="CD1883" s="106"/>
      <c r="CE1883" s="103"/>
      <c r="CF1883" s="113"/>
      <c r="CG1883" s="114"/>
    </row>
    <row r="1884" spans="1:85">
      <c r="A1884" s="53" t="str">
        <f t="shared" si="309"/>
        <v>--</v>
      </c>
      <c r="B1884" s="47" t="str">
        <f t="shared" si="310"/>
        <v>-</v>
      </c>
      <c r="C1884" s="153"/>
      <c r="D1884" s="49"/>
      <c r="E1884" s="50"/>
      <c r="F1884" s="51"/>
      <c r="G1884" s="59"/>
      <c r="H1884" s="51"/>
      <c r="I1884" s="59"/>
      <c r="J1884" s="60" t="str">
        <f>IF(ISBLANK(H1884),"",IFERROR(VLOOKUP(B1884,'Np PL4 Stock'!$A:$D,4,FALSE),""))</f>
        <v/>
      </c>
      <c r="K1884" s="61" t="str">
        <f>IF(ISBLANK(H1884),"",SUMIF('Np PL4 Stock'!$A:$A,B1884,'Np PL4 Stock'!$N:$N))</f>
        <v/>
      </c>
      <c r="L1884" s="62" t="str">
        <f>IF(ISBLANK(H1884),"",VLOOKUP(LEFT(B1884,5),Unit!A:B,2,FALSE))</f>
        <v/>
      </c>
      <c r="M1884" s="63" t="str">
        <f>IF(ISBLANK(H1884),"",IFERROR(VLOOKUP(B1884,'Np PL4 Stock'!$A:$T,20,FALSE),""))</f>
        <v/>
      </c>
      <c r="N1884" s="63" t="str">
        <f>IF(ISBLANK(H1884),"",IFERROR(VLOOKUP(B1884,'Np PL4 Stock'!$A:$U,21,FALSE),""))</f>
        <v/>
      </c>
      <c r="O1884" s="62" t="str">
        <f t="shared" si="303"/>
        <v/>
      </c>
      <c r="P1884" s="62" t="str">
        <f t="shared" si="301"/>
        <v/>
      </c>
      <c r="Q1884" s="67" t="str">
        <f t="shared" si="304"/>
        <v/>
      </c>
      <c r="R1884" s="67" t="str">
        <f t="shared" si="302"/>
        <v/>
      </c>
      <c r="S1884" s="59"/>
      <c r="T1884" s="147"/>
      <c r="U1884" s="147"/>
      <c r="V1884" s="59"/>
      <c r="W1884" s="59"/>
      <c r="X1884" s="59"/>
      <c r="Y1884" s="59"/>
      <c r="Z1884" s="59"/>
      <c r="AA1884" s="59"/>
      <c r="AB1884" s="59"/>
      <c r="AC1884" s="59"/>
      <c r="AD1884" s="59"/>
      <c r="AE1884" s="59"/>
      <c r="AF1884" s="73"/>
      <c r="AG1884" s="73"/>
      <c r="AH1884" s="73"/>
      <c r="AI1884" s="73"/>
      <c r="AJ1884" s="73"/>
      <c r="AK1884" s="73"/>
      <c r="AL1884" s="77" t="str">
        <f>IF(ISBLANK(S1884),"",IF(AJ1884="Fail","Fail",IF(E1884="PL4",IF(AND(T1884&gt;STD_01122025!$D$3,U1884&lt;STD_01122025!$D$4,OR(AF1884="ND",AF1884&lt;STD_01122025!$D$7),AH1884="ND"),"Pass","Fail"),IF(E1884="PL12",IF(AND(S1884&lt;STD_01122025!$F$2,T1884&gt;STD_01122025!$F$3,U1884&lt;STD_01122025!$F$4,V1884&gt;STD_01122025!$F$5,X1884&gt;STD_01122025!$F$6,OR(AF1884="ND",AF1884&lt;STD_01122025!$F$7),AH1884="ND"),"Pass","Fail"),IF(E1884="SuperPL",IF(AND(T1884&gt;STD_01122025!$H$3,U1884&lt;STD_01122025!$H$4,V1884&gt;STD_01122025!$H$5,X1884&gt;STD_01122025!$H$6,OR(AF1884="ND",AF1884&lt;STD_01122025!$H$7),AH1884="ND"),"Pass","Fail"),IF(E1884="Flight",IF(AND(T1884&gt;STD_01122025!$J$3,U1884&lt;STD_01122025!$J$4,X1884&gt;STD_01122025!$J$6,OR(AF1884="ND",AF1884&lt;STD_01122025!$J$7),AH1884="ND"),"Pass","Fail"),""))))))</f>
        <v/>
      </c>
      <c r="AM1884" s="62" t="str">
        <f>IF(ISBLANK(B1884),"",IFERROR(IF(VLOOKUP(B1884,'Np PL4 Stock'!$A:$J,10,FALSE)="Np4",D1884-VLOOKUP(B1884,'Np PL4 Stock'!$A:$E,5,FALSE),D1884-VLOOKUP(B1884,'Np PL4 Stock'!$A:$E,5,FALSE)-1),""))</f>
        <v/>
      </c>
      <c r="AN1884" s="147"/>
      <c r="AO1884" s="147"/>
      <c r="AP1884" s="59"/>
      <c r="AQ1884" s="59"/>
      <c r="AR1884" s="59"/>
      <c r="AS1884" s="59"/>
      <c r="AT1884" s="73"/>
      <c r="AU1884" s="73"/>
      <c r="AV1884" s="73"/>
      <c r="AW1884" s="73"/>
      <c r="AX1884" s="84"/>
      <c r="AY1884" s="59"/>
      <c r="AZ1884" s="59"/>
      <c r="BA1884" s="59"/>
      <c r="BB1884" s="59"/>
      <c r="BC1884" s="59"/>
      <c r="BD1884" s="59"/>
      <c r="BE1884" s="84"/>
      <c r="BF1884" s="84"/>
      <c r="BG1884" s="84"/>
      <c r="BH1884" s="84"/>
      <c r="BI1884" s="85"/>
      <c r="BJ1884" s="86"/>
      <c r="BK1884" s="86"/>
      <c r="BL1884" s="86"/>
      <c r="BM1884" s="86"/>
      <c r="BN1884" s="86"/>
      <c r="BO1884" s="59"/>
      <c r="BP1884" s="69"/>
      <c r="BQ1884" s="92">
        <v>0</v>
      </c>
      <c r="BR1884" s="93">
        <v>0</v>
      </c>
      <c r="BS1884" s="94" t="str">
        <f t="shared" si="305"/>
        <v/>
      </c>
      <c r="BT1884" s="95">
        <v>0</v>
      </c>
      <c r="BU1884" s="101" t="str">
        <f t="shared" si="306"/>
        <v/>
      </c>
      <c r="BV1884" s="102" t="str">
        <f t="shared" si="307"/>
        <v>-</v>
      </c>
      <c r="BW1884" s="103"/>
      <c r="BX1884" s="104" t="str">
        <f t="shared" si="308"/>
        <v>-</v>
      </c>
      <c r="BY1884" s="105"/>
      <c r="BZ1884" s="103"/>
      <c r="CA1884" s="106"/>
      <c r="CB1884" s="107"/>
      <c r="CC1884" s="112"/>
      <c r="CD1884" s="106"/>
      <c r="CE1884" s="103"/>
      <c r="CF1884" s="113"/>
      <c r="CG1884" s="114"/>
    </row>
    <row r="1885" spans="1:85">
      <c r="A1885" s="53" t="str">
        <f t="shared" si="309"/>
        <v>--</v>
      </c>
      <c r="B1885" s="47" t="str">
        <f t="shared" si="310"/>
        <v>-</v>
      </c>
      <c r="C1885" s="153"/>
      <c r="D1885" s="49"/>
      <c r="E1885" s="50"/>
      <c r="F1885" s="51"/>
      <c r="G1885" s="59"/>
      <c r="H1885" s="51"/>
      <c r="I1885" s="59"/>
      <c r="J1885" s="60" t="str">
        <f>IF(ISBLANK(H1885),"",IFERROR(VLOOKUP(B1885,'Np PL4 Stock'!$A:$D,4,FALSE),""))</f>
        <v/>
      </c>
      <c r="K1885" s="61" t="str">
        <f>IF(ISBLANK(H1885),"",SUMIF('Np PL4 Stock'!$A:$A,B1885,'Np PL4 Stock'!$N:$N))</f>
        <v/>
      </c>
      <c r="L1885" s="62" t="str">
        <f>IF(ISBLANK(H1885),"",VLOOKUP(LEFT(B1885,5),Unit!A:B,2,FALSE))</f>
        <v/>
      </c>
      <c r="M1885" s="63" t="str">
        <f>IF(ISBLANK(H1885),"",IFERROR(VLOOKUP(B1885,'Np PL4 Stock'!$A:$T,20,FALSE),""))</f>
        <v/>
      </c>
      <c r="N1885" s="63" t="str">
        <f>IF(ISBLANK(H1885),"",IFERROR(VLOOKUP(B1885,'Np PL4 Stock'!$A:$U,21,FALSE),""))</f>
        <v/>
      </c>
      <c r="O1885" s="62" t="str">
        <f t="shared" si="303"/>
        <v/>
      </c>
      <c r="P1885" s="62" t="str">
        <f t="shared" si="301"/>
        <v/>
      </c>
      <c r="Q1885" s="67" t="str">
        <f t="shared" si="304"/>
        <v/>
      </c>
      <c r="R1885" s="67" t="str">
        <f t="shared" si="302"/>
        <v/>
      </c>
      <c r="S1885" s="59"/>
      <c r="T1885" s="147"/>
      <c r="U1885" s="147"/>
      <c r="V1885" s="59"/>
      <c r="W1885" s="59"/>
      <c r="X1885" s="59"/>
      <c r="Y1885" s="59"/>
      <c r="Z1885" s="59"/>
      <c r="AA1885" s="59"/>
      <c r="AB1885" s="59"/>
      <c r="AC1885" s="59"/>
      <c r="AD1885" s="59"/>
      <c r="AE1885" s="59"/>
      <c r="AF1885" s="73"/>
      <c r="AG1885" s="73"/>
      <c r="AH1885" s="73"/>
      <c r="AI1885" s="73"/>
      <c r="AJ1885" s="73"/>
      <c r="AK1885" s="73"/>
      <c r="AL1885" s="77" t="str">
        <f>IF(ISBLANK(S1885),"",IF(AJ1885="Fail","Fail",IF(E1885="PL4",IF(AND(T1885&gt;STD_01122025!$D$3,U1885&lt;STD_01122025!$D$4,OR(AF1885="ND",AF1885&lt;STD_01122025!$D$7),AH1885="ND"),"Pass","Fail"),IF(E1885="PL12",IF(AND(S1885&lt;STD_01122025!$F$2,T1885&gt;STD_01122025!$F$3,U1885&lt;STD_01122025!$F$4,V1885&gt;STD_01122025!$F$5,X1885&gt;STD_01122025!$F$6,OR(AF1885="ND",AF1885&lt;STD_01122025!$F$7),AH1885="ND"),"Pass","Fail"),IF(E1885="SuperPL",IF(AND(T1885&gt;STD_01122025!$H$3,U1885&lt;STD_01122025!$H$4,V1885&gt;STD_01122025!$H$5,X1885&gt;STD_01122025!$H$6,OR(AF1885="ND",AF1885&lt;STD_01122025!$H$7),AH1885="ND"),"Pass","Fail"),IF(E1885="Flight",IF(AND(T1885&gt;STD_01122025!$J$3,U1885&lt;STD_01122025!$J$4,X1885&gt;STD_01122025!$J$6,OR(AF1885="ND",AF1885&lt;STD_01122025!$J$7),AH1885="ND"),"Pass","Fail"),""))))))</f>
        <v/>
      </c>
      <c r="AM1885" s="62" t="str">
        <f>IF(ISBLANK(B1885),"",IFERROR(IF(VLOOKUP(B1885,'Np PL4 Stock'!$A:$J,10,FALSE)="Np4",D1885-VLOOKUP(B1885,'Np PL4 Stock'!$A:$E,5,FALSE),D1885-VLOOKUP(B1885,'Np PL4 Stock'!$A:$E,5,FALSE)-1),""))</f>
        <v/>
      </c>
      <c r="AN1885" s="147"/>
      <c r="AO1885" s="147"/>
      <c r="AP1885" s="59"/>
      <c r="AQ1885" s="59"/>
      <c r="AR1885" s="59"/>
      <c r="AS1885" s="59"/>
      <c r="AT1885" s="73"/>
      <c r="AU1885" s="73"/>
      <c r="AV1885" s="73"/>
      <c r="AW1885" s="73"/>
      <c r="AX1885" s="84"/>
      <c r="AY1885" s="59"/>
      <c r="AZ1885" s="59"/>
      <c r="BA1885" s="59"/>
      <c r="BB1885" s="59"/>
      <c r="BC1885" s="59"/>
      <c r="BD1885" s="59"/>
      <c r="BE1885" s="84"/>
      <c r="BF1885" s="84"/>
      <c r="BG1885" s="84"/>
      <c r="BH1885" s="84"/>
      <c r="BI1885" s="85"/>
      <c r="BJ1885" s="86"/>
      <c r="BK1885" s="86"/>
      <c r="BL1885" s="86"/>
      <c r="BM1885" s="86"/>
      <c r="BN1885" s="86"/>
      <c r="BO1885" s="59"/>
      <c r="BP1885" s="69"/>
      <c r="BQ1885" s="92">
        <v>0</v>
      </c>
      <c r="BR1885" s="93">
        <v>0</v>
      </c>
      <c r="BS1885" s="94" t="str">
        <f t="shared" si="305"/>
        <v/>
      </c>
      <c r="BT1885" s="95">
        <v>0</v>
      </c>
      <c r="BU1885" s="101" t="str">
        <f t="shared" si="306"/>
        <v/>
      </c>
      <c r="BV1885" s="102" t="str">
        <f t="shared" si="307"/>
        <v>-</v>
      </c>
      <c r="BW1885" s="103"/>
      <c r="BX1885" s="104" t="str">
        <f t="shared" si="308"/>
        <v>-</v>
      </c>
      <c r="BY1885" s="105"/>
      <c r="BZ1885" s="103"/>
      <c r="CA1885" s="106"/>
      <c r="CB1885" s="107"/>
      <c r="CC1885" s="112"/>
      <c r="CD1885" s="106"/>
      <c r="CE1885" s="103"/>
      <c r="CF1885" s="113"/>
      <c r="CG1885" s="114"/>
    </row>
    <row r="1886" spans="1:85">
      <c r="A1886" s="53" t="str">
        <f t="shared" si="309"/>
        <v>--</v>
      </c>
      <c r="B1886" s="47" t="str">
        <f t="shared" si="310"/>
        <v>-</v>
      </c>
      <c r="C1886" s="153"/>
      <c r="D1886" s="49"/>
      <c r="E1886" s="50"/>
      <c r="F1886" s="51"/>
      <c r="G1886" s="59"/>
      <c r="H1886" s="51"/>
      <c r="I1886" s="59"/>
      <c r="J1886" s="60" t="str">
        <f>IF(ISBLANK(H1886),"",IFERROR(VLOOKUP(B1886,'Np PL4 Stock'!$A:$D,4,FALSE),""))</f>
        <v/>
      </c>
      <c r="K1886" s="61" t="str">
        <f>IF(ISBLANK(H1886),"",SUMIF('Np PL4 Stock'!$A:$A,B1886,'Np PL4 Stock'!$N:$N))</f>
        <v/>
      </c>
      <c r="L1886" s="62" t="str">
        <f>IF(ISBLANK(H1886),"",VLOOKUP(LEFT(B1886,5),Unit!A:B,2,FALSE))</f>
        <v/>
      </c>
      <c r="M1886" s="63" t="str">
        <f>IF(ISBLANK(H1886),"",IFERROR(VLOOKUP(B1886,'Np PL4 Stock'!$A:$T,20,FALSE),""))</f>
        <v/>
      </c>
      <c r="N1886" s="63" t="str">
        <f>IF(ISBLANK(H1886),"",IFERROR(VLOOKUP(B1886,'Np PL4 Stock'!$A:$U,21,FALSE),""))</f>
        <v/>
      </c>
      <c r="O1886" s="62" t="str">
        <f t="shared" si="303"/>
        <v/>
      </c>
      <c r="P1886" s="62" t="str">
        <f t="shared" si="301"/>
        <v/>
      </c>
      <c r="Q1886" s="67" t="str">
        <f t="shared" si="304"/>
        <v/>
      </c>
      <c r="R1886" s="67" t="str">
        <f t="shared" si="302"/>
        <v/>
      </c>
      <c r="S1886" s="59"/>
      <c r="T1886" s="147"/>
      <c r="U1886" s="147"/>
      <c r="V1886" s="59"/>
      <c r="W1886" s="59"/>
      <c r="X1886" s="59"/>
      <c r="Y1886" s="59"/>
      <c r="Z1886" s="59"/>
      <c r="AA1886" s="59"/>
      <c r="AB1886" s="59"/>
      <c r="AC1886" s="59"/>
      <c r="AD1886" s="59"/>
      <c r="AE1886" s="59"/>
      <c r="AF1886" s="73"/>
      <c r="AG1886" s="73"/>
      <c r="AH1886" s="73"/>
      <c r="AI1886" s="73"/>
      <c r="AJ1886" s="73"/>
      <c r="AK1886" s="73"/>
      <c r="AL1886" s="77" t="str">
        <f>IF(ISBLANK(S1886),"",IF(AJ1886="Fail","Fail",IF(E1886="PL4",IF(AND(T1886&gt;STD_01122025!$D$3,U1886&lt;STD_01122025!$D$4,OR(AF1886="ND",AF1886&lt;STD_01122025!$D$7),AH1886="ND"),"Pass","Fail"),IF(E1886="PL12",IF(AND(S1886&lt;STD_01122025!$F$2,T1886&gt;STD_01122025!$F$3,U1886&lt;STD_01122025!$F$4,V1886&gt;STD_01122025!$F$5,X1886&gt;STD_01122025!$F$6,OR(AF1886="ND",AF1886&lt;STD_01122025!$F$7),AH1886="ND"),"Pass","Fail"),IF(E1886="SuperPL",IF(AND(T1886&gt;STD_01122025!$H$3,U1886&lt;STD_01122025!$H$4,V1886&gt;STD_01122025!$H$5,X1886&gt;STD_01122025!$H$6,OR(AF1886="ND",AF1886&lt;STD_01122025!$H$7),AH1886="ND"),"Pass","Fail"),IF(E1886="Flight",IF(AND(T1886&gt;STD_01122025!$J$3,U1886&lt;STD_01122025!$J$4,X1886&gt;STD_01122025!$J$6,OR(AF1886="ND",AF1886&lt;STD_01122025!$J$7),AH1886="ND"),"Pass","Fail"),""))))))</f>
        <v/>
      </c>
      <c r="AM1886" s="62" t="str">
        <f>IF(ISBLANK(B1886),"",IFERROR(IF(VLOOKUP(B1886,'Np PL4 Stock'!$A:$J,10,FALSE)="Np4",D1886-VLOOKUP(B1886,'Np PL4 Stock'!$A:$E,5,FALSE),D1886-VLOOKUP(B1886,'Np PL4 Stock'!$A:$E,5,FALSE)-1),""))</f>
        <v/>
      </c>
      <c r="AN1886" s="147"/>
      <c r="AO1886" s="147"/>
      <c r="AP1886" s="59"/>
      <c r="AQ1886" s="59"/>
      <c r="AR1886" s="59"/>
      <c r="AS1886" s="59"/>
      <c r="AT1886" s="73"/>
      <c r="AU1886" s="73"/>
      <c r="AV1886" s="73"/>
      <c r="AW1886" s="73"/>
      <c r="AX1886" s="84"/>
      <c r="AY1886" s="59"/>
      <c r="AZ1886" s="59"/>
      <c r="BA1886" s="59"/>
      <c r="BB1886" s="59"/>
      <c r="BC1886" s="59"/>
      <c r="BD1886" s="59"/>
      <c r="BE1886" s="84"/>
      <c r="BF1886" s="84"/>
      <c r="BG1886" s="84"/>
      <c r="BH1886" s="84"/>
      <c r="BI1886" s="85"/>
      <c r="BJ1886" s="86"/>
      <c r="BK1886" s="86"/>
      <c r="BL1886" s="86"/>
      <c r="BM1886" s="86"/>
      <c r="BN1886" s="86"/>
      <c r="BO1886" s="59"/>
      <c r="BP1886" s="69"/>
      <c r="BQ1886" s="92">
        <v>0</v>
      </c>
      <c r="BR1886" s="93">
        <v>0</v>
      </c>
      <c r="BS1886" s="94" t="str">
        <f t="shared" si="305"/>
        <v/>
      </c>
      <c r="BT1886" s="95">
        <v>0</v>
      </c>
      <c r="BU1886" s="101" t="str">
        <f t="shared" si="306"/>
        <v/>
      </c>
      <c r="BV1886" s="102" t="str">
        <f t="shared" si="307"/>
        <v>-</v>
      </c>
      <c r="BW1886" s="103"/>
      <c r="BX1886" s="104" t="str">
        <f t="shared" si="308"/>
        <v>-</v>
      </c>
      <c r="BY1886" s="105"/>
      <c r="BZ1886" s="103"/>
      <c r="CA1886" s="106"/>
      <c r="CB1886" s="107"/>
      <c r="CC1886" s="112"/>
      <c r="CD1886" s="106"/>
      <c r="CE1886" s="103"/>
      <c r="CF1886" s="113"/>
      <c r="CG1886" s="114"/>
    </row>
    <row r="1887" spans="1:85">
      <c r="A1887" s="53" t="str">
        <f t="shared" si="309"/>
        <v>--</v>
      </c>
      <c r="B1887" s="47" t="str">
        <f t="shared" si="310"/>
        <v>-</v>
      </c>
      <c r="C1887" s="153"/>
      <c r="D1887" s="49"/>
      <c r="E1887" s="50"/>
      <c r="F1887" s="51"/>
      <c r="G1887" s="59"/>
      <c r="H1887" s="51"/>
      <c r="I1887" s="59"/>
      <c r="J1887" s="60" t="str">
        <f>IF(ISBLANK(H1887),"",IFERROR(VLOOKUP(B1887,'Np PL4 Stock'!$A:$D,4,FALSE),""))</f>
        <v/>
      </c>
      <c r="K1887" s="61" t="str">
        <f>IF(ISBLANK(H1887),"",SUMIF('Np PL4 Stock'!$A:$A,B1887,'Np PL4 Stock'!$N:$N))</f>
        <v/>
      </c>
      <c r="L1887" s="62" t="str">
        <f>IF(ISBLANK(H1887),"",VLOOKUP(LEFT(B1887,5),Unit!A:B,2,FALSE))</f>
        <v/>
      </c>
      <c r="M1887" s="63" t="str">
        <f>IF(ISBLANK(H1887),"",IFERROR(VLOOKUP(B1887,'Np PL4 Stock'!$A:$T,20,FALSE),""))</f>
        <v/>
      </c>
      <c r="N1887" s="63" t="str">
        <f>IF(ISBLANK(H1887),"",IFERROR(VLOOKUP(B1887,'Np PL4 Stock'!$A:$U,21,FALSE),""))</f>
        <v/>
      </c>
      <c r="O1887" s="62" t="str">
        <f t="shared" si="303"/>
        <v/>
      </c>
      <c r="P1887" s="62" t="str">
        <f t="shared" si="301"/>
        <v/>
      </c>
      <c r="Q1887" s="67" t="str">
        <f t="shared" si="304"/>
        <v/>
      </c>
      <c r="R1887" s="67" t="str">
        <f t="shared" si="302"/>
        <v/>
      </c>
      <c r="S1887" s="59"/>
      <c r="T1887" s="147"/>
      <c r="U1887" s="147"/>
      <c r="V1887" s="59"/>
      <c r="W1887" s="59"/>
      <c r="X1887" s="59"/>
      <c r="Y1887" s="59"/>
      <c r="Z1887" s="59"/>
      <c r="AA1887" s="59"/>
      <c r="AB1887" s="59"/>
      <c r="AC1887" s="59"/>
      <c r="AD1887" s="59"/>
      <c r="AE1887" s="59"/>
      <c r="AF1887" s="73"/>
      <c r="AG1887" s="73"/>
      <c r="AH1887" s="73"/>
      <c r="AI1887" s="73"/>
      <c r="AJ1887" s="73"/>
      <c r="AK1887" s="73"/>
      <c r="AL1887" s="77" t="str">
        <f>IF(ISBLANK(S1887),"",IF(AJ1887="Fail","Fail",IF(E1887="PL4",IF(AND(T1887&gt;STD_01122025!$D$3,U1887&lt;STD_01122025!$D$4,OR(AF1887="ND",AF1887&lt;STD_01122025!$D$7),AH1887="ND"),"Pass","Fail"),IF(E1887="PL12",IF(AND(S1887&lt;STD_01122025!$F$2,T1887&gt;STD_01122025!$F$3,U1887&lt;STD_01122025!$F$4,V1887&gt;STD_01122025!$F$5,X1887&gt;STD_01122025!$F$6,OR(AF1887="ND",AF1887&lt;STD_01122025!$F$7),AH1887="ND"),"Pass","Fail"),IF(E1887="SuperPL",IF(AND(T1887&gt;STD_01122025!$H$3,U1887&lt;STD_01122025!$H$4,V1887&gt;STD_01122025!$H$5,X1887&gt;STD_01122025!$H$6,OR(AF1887="ND",AF1887&lt;STD_01122025!$H$7),AH1887="ND"),"Pass","Fail"),IF(E1887="Flight",IF(AND(T1887&gt;STD_01122025!$J$3,U1887&lt;STD_01122025!$J$4,X1887&gt;STD_01122025!$J$6,OR(AF1887="ND",AF1887&lt;STD_01122025!$J$7),AH1887="ND"),"Pass","Fail"),""))))))</f>
        <v/>
      </c>
      <c r="AM1887" s="62" t="str">
        <f>IF(ISBLANK(B1887),"",IFERROR(IF(VLOOKUP(B1887,'Np PL4 Stock'!$A:$J,10,FALSE)="Np4",D1887-VLOOKUP(B1887,'Np PL4 Stock'!$A:$E,5,FALSE),D1887-VLOOKUP(B1887,'Np PL4 Stock'!$A:$E,5,FALSE)-1),""))</f>
        <v/>
      </c>
      <c r="AN1887" s="147"/>
      <c r="AO1887" s="147"/>
      <c r="AP1887" s="59"/>
      <c r="AQ1887" s="59"/>
      <c r="AR1887" s="59"/>
      <c r="AS1887" s="59"/>
      <c r="AT1887" s="73"/>
      <c r="AU1887" s="73"/>
      <c r="AV1887" s="73"/>
      <c r="AW1887" s="73"/>
      <c r="AX1887" s="84"/>
      <c r="AY1887" s="59"/>
      <c r="AZ1887" s="59"/>
      <c r="BA1887" s="59"/>
      <c r="BB1887" s="59"/>
      <c r="BC1887" s="59"/>
      <c r="BD1887" s="59"/>
      <c r="BE1887" s="84"/>
      <c r="BF1887" s="84"/>
      <c r="BG1887" s="84"/>
      <c r="BH1887" s="84"/>
      <c r="BI1887" s="85"/>
      <c r="BJ1887" s="86"/>
      <c r="BK1887" s="86"/>
      <c r="BL1887" s="86"/>
      <c r="BM1887" s="86"/>
      <c r="BN1887" s="86"/>
      <c r="BO1887" s="59"/>
      <c r="BP1887" s="69"/>
      <c r="BQ1887" s="92">
        <v>0</v>
      </c>
      <c r="BR1887" s="93">
        <v>0</v>
      </c>
      <c r="BS1887" s="94" t="str">
        <f t="shared" si="305"/>
        <v/>
      </c>
      <c r="BT1887" s="95">
        <v>0</v>
      </c>
      <c r="BU1887" s="101" t="str">
        <f t="shared" si="306"/>
        <v/>
      </c>
      <c r="BV1887" s="102" t="str">
        <f t="shared" si="307"/>
        <v>-</v>
      </c>
      <c r="BW1887" s="103"/>
      <c r="BX1887" s="104" t="str">
        <f t="shared" si="308"/>
        <v>-</v>
      </c>
      <c r="BY1887" s="105"/>
      <c r="BZ1887" s="103"/>
      <c r="CA1887" s="106"/>
      <c r="CB1887" s="107"/>
      <c r="CC1887" s="112"/>
      <c r="CD1887" s="106"/>
      <c r="CE1887" s="103"/>
      <c r="CF1887" s="113"/>
      <c r="CG1887" s="114"/>
    </row>
    <row r="1888" spans="1:85">
      <c r="A1888" s="53" t="str">
        <f t="shared" si="309"/>
        <v>--</v>
      </c>
      <c r="B1888" s="47" t="str">
        <f t="shared" si="310"/>
        <v>-</v>
      </c>
      <c r="C1888" s="153"/>
      <c r="D1888" s="49"/>
      <c r="E1888" s="50"/>
      <c r="F1888" s="51"/>
      <c r="G1888" s="59"/>
      <c r="H1888" s="51"/>
      <c r="I1888" s="59"/>
      <c r="J1888" s="60" t="str">
        <f>IF(ISBLANK(H1888),"",IFERROR(VLOOKUP(B1888,'Np PL4 Stock'!$A:$D,4,FALSE),""))</f>
        <v/>
      </c>
      <c r="K1888" s="61" t="str">
        <f>IF(ISBLANK(H1888),"",SUMIF('Np PL4 Stock'!$A:$A,B1888,'Np PL4 Stock'!$N:$N))</f>
        <v/>
      </c>
      <c r="L1888" s="62" t="str">
        <f>IF(ISBLANK(H1888),"",VLOOKUP(LEFT(B1888,5),Unit!A:B,2,FALSE))</f>
        <v/>
      </c>
      <c r="M1888" s="63" t="str">
        <f>IF(ISBLANK(H1888),"",IFERROR(VLOOKUP(B1888,'Np PL4 Stock'!$A:$T,20,FALSE),""))</f>
        <v/>
      </c>
      <c r="N1888" s="63" t="str">
        <f>IF(ISBLANK(H1888),"",IFERROR(VLOOKUP(B1888,'Np PL4 Stock'!$A:$U,21,FALSE),""))</f>
        <v/>
      </c>
      <c r="O1888" s="62" t="str">
        <f t="shared" si="303"/>
        <v/>
      </c>
      <c r="P1888" s="62" t="str">
        <f t="shared" si="301"/>
        <v/>
      </c>
      <c r="Q1888" s="67" t="str">
        <f t="shared" si="304"/>
        <v/>
      </c>
      <c r="R1888" s="67" t="str">
        <f t="shared" si="302"/>
        <v/>
      </c>
      <c r="S1888" s="59"/>
      <c r="T1888" s="147"/>
      <c r="U1888" s="147"/>
      <c r="V1888" s="59"/>
      <c r="W1888" s="59"/>
      <c r="X1888" s="59"/>
      <c r="Y1888" s="59"/>
      <c r="Z1888" s="59"/>
      <c r="AA1888" s="59"/>
      <c r="AB1888" s="59"/>
      <c r="AC1888" s="59"/>
      <c r="AD1888" s="59"/>
      <c r="AE1888" s="59"/>
      <c r="AF1888" s="73"/>
      <c r="AG1888" s="73"/>
      <c r="AH1888" s="73"/>
      <c r="AI1888" s="73"/>
      <c r="AJ1888" s="73"/>
      <c r="AK1888" s="73"/>
      <c r="AL1888" s="77" t="str">
        <f>IF(ISBLANK(S1888),"",IF(AJ1888="Fail","Fail",IF(E1888="PL4",IF(AND(T1888&gt;STD_01122025!$D$3,U1888&lt;STD_01122025!$D$4,OR(AF1888="ND",AF1888&lt;STD_01122025!$D$7),AH1888="ND"),"Pass","Fail"),IF(E1888="PL12",IF(AND(S1888&lt;STD_01122025!$F$2,T1888&gt;STD_01122025!$F$3,U1888&lt;STD_01122025!$F$4,V1888&gt;STD_01122025!$F$5,X1888&gt;STD_01122025!$F$6,OR(AF1888="ND",AF1888&lt;STD_01122025!$F$7),AH1888="ND"),"Pass","Fail"),IF(E1888="SuperPL",IF(AND(T1888&gt;STD_01122025!$H$3,U1888&lt;STD_01122025!$H$4,V1888&gt;STD_01122025!$H$5,X1888&gt;STD_01122025!$H$6,OR(AF1888="ND",AF1888&lt;STD_01122025!$H$7),AH1888="ND"),"Pass","Fail"),IF(E1888="Flight",IF(AND(T1888&gt;STD_01122025!$J$3,U1888&lt;STD_01122025!$J$4,X1888&gt;STD_01122025!$J$6,OR(AF1888="ND",AF1888&lt;STD_01122025!$J$7),AH1888="ND"),"Pass","Fail"),""))))))</f>
        <v/>
      </c>
      <c r="AM1888" s="62" t="str">
        <f>IF(ISBLANK(B1888),"",IFERROR(IF(VLOOKUP(B1888,'Np PL4 Stock'!$A:$J,10,FALSE)="Np4",D1888-VLOOKUP(B1888,'Np PL4 Stock'!$A:$E,5,FALSE),D1888-VLOOKUP(B1888,'Np PL4 Stock'!$A:$E,5,FALSE)-1),""))</f>
        <v/>
      </c>
      <c r="AN1888" s="147"/>
      <c r="AO1888" s="147"/>
      <c r="AP1888" s="59"/>
      <c r="AQ1888" s="59"/>
      <c r="AR1888" s="59"/>
      <c r="AS1888" s="59"/>
      <c r="AT1888" s="73"/>
      <c r="AU1888" s="73"/>
      <c r="AV1888" s="73"/>
      <c r="AW1888" s="73"/>
      <c r="AX1888" s="84"/>
      <c r="AY1888" s="59"/>
      <c r="AZ1888" s="59"/>
      <c r="BA1888" s="59"/>
      <c r="BB1888" s="59"/>
      <c r="BC1888" s="59"/>
      <c r="BD1888" s="59"/>
      <c r="BE1888" s="84"/>
      <c r="BF1888" s="84"/>
      <c r="BG1888" s="84"/>
      <c r="BH1888" s="84"/>
      <c r="BI1888" s="85"/>
      <c r="BJ1888" s="86"/>
      <c r="BK1888" s="86"/>
      <c r="BL1888" s="86"/>
      <c r="BM1888" s="86"/>
      <c r="BN1888" s="86"/>
      <c r="BO1888" s="59"/>
      <c r="BP1888" s="69"/>
      <c r="BQ1888" s="92">
        <v>0</v>
      </c>
      <c r="BR1888" s="93">
        <v>0</v>
      </c>
      <c r="BS1888" s="94" t="str">
        <f t="shared" si="305"/>
        <v/>
      </c>
      <c r="BT1888" s="95">
        <v>0</v>
      </c>
      <c r="BU1888" s="101" t="str">
        <f t="shared" si="306"/>
        <v/>
      </c>
      <c r="BV1888" s="102" t="str">
        <f t="shared" si="307"/>
        <v>-</v>
      </c>
      <c r="BW1888" s="103"/>
      <c r="BX1888" s="104" t="str">
        <f t="shared" si="308"/>
        <v>-</v>
      </c>
      <c r="BY1888" s="105"/>
      <c r="BZ1888" s="103"/>
      <c r="CA1888" s="106"/>
      <c r="CB1888" s="107"/>
      <c r="CC1888" s="112"/>
      <c r="CD1888" s="106"/>
      <c r="CE1888" s="103"/>
      <c r="CF1888" s="113"/>
      <c r="CG1888" s="114"/>
    </row>
    <row r="1889" spans="1:85">
      <c r="A1889" s="53" t="str">
        <f t="shared" si="309"/>
        <v>--</v>
      </c>
      <c r="B1889" s="47" t="str">
        <f t="shared" si="310"/>
        <v>-</v>
      </c>
      <c r="C1889" s="153"/>
      <c r="D1889" s="49"/>
      <c r="E1889" s="50"/>
      <c r="F1889" s="51"/>
      <c r="G1889" s="59"/>
      <c r="H1889" s="51"/>
      <c r="I1889" s="59"/>
      <c r="J1889" s="60" t="str">
        <f>IF(ISBLANK(H1889),"",IFERROR(VLOOKUP(B1889,'Np PL4 Stock'!$A:$D,4,FALSE),""))</f>
        <v/>
      </c>
      <c r="K1889" s="61" t="str">
        <f>IF(ISBLANK(H1889),"",SUMIF('Np PL4 Stock'!$A:$A,B1889,'Np PL4 Stock'!$N:$N))</f>
        <v/>
      </c>
      <c r="L1889" s="62" t="str">
        <f>IF(ISBLANK(H1889),"",VLOOKUP(LEFT(B1889,5),Unit!A:B,2,FALSE))</f>
        <v/>
      </c>
      <c r="M1889" s="63" t="str">
        <f>IF(ISBLANK(H1889),"",IFERROR(VLOOKUP(B1889,'Np PL4 Stock'!$A:$T,20,FALSE),""))</f>
        <v/>
      </c>
      <c r="N1889" s="63" t="str">
        <f>IF(ISBLANK(H1889),"",IFERROR(VLOOKUP(B1889,'Np PL4 Stock'!$A:$U,21,FALSE),""))</f>
        <v/>
      </c>
      <c r="O1889" s="62" t="str">
        <f t="shared" si="303"/>
        <v/>
      </c>
      <c r="P1889" s="62" t="str">
        <f t="shared" si="301"/>
        <v/>
      </c>
      <c r="Q1889" s="67" t="str">
        <f t="shared" si="304"/>
        <v/>
      </c>
      <c r="R1889" s="67" t="str">
        <f t="shared" si="302"/>
        <v/>
      </c>
      <c r="S1889" s="59"/>
      <c r="T1889" s="147"/>
      <c r="U1889" s="147"/>
      <c r="V1889" s="59"/>
      <c r="W1889" s="59"/>
      <c r="X1889" s="59"/>
      <c r="Y1889" s="59"/>
      <c r="Z1889" s="59"/>
      <c r="AA1889" s="59"/>
      <c r="AB1889" s="59"/>
      <c r="AC1889" s="59"/>
      <c r="AD1889" s="59"/>
      <c r="AE1889" s="59"/>
      <c r="AF1889" s="73"/>
      <c r="AG1889" s="73"/>
      <c r="AH1889" s="73"/>
      <c r="AI1889" s="73"/>
      <c r="AJ1889" s="73"/>
      <c r="AK1889" s="73"/>
      <c r="AL1889" s="77" t="str">
        <f>IF(ISBLANK(S1889),"",IF(AJ1889="Fail","Fail",IF(E1889="PL4",IF(AND(T1889&gt;STD_01122025!$D$3,U1889&lt;STD_01122025!$D$4,OR(AF1889="ND",AF1889&lt;STD_01122025!$D$7),AH1889="ND"),"Pass","Fail"),IF(E1889="PL12",IF(AND(S1889&lt;STD_01122025!$F$2,T1889&gt;STD_01122025!$F$3,U1889&lt;STD_01122025!$F$4,V1889&gt;STD_01122025!$F$5,X1889&gt;STD_01122025!$F$6,OR(AF1889="ND",AF1889&lt;STD_01122025!$F$7),AH1889="ND"),"Pass","Fail"),IF(E1889="SuperPL",IF(AND(T1889&gt;STD_01122025!$H$3,U1889&lt;STD_01122025!$H$4,V1889&gt;STD_01122025!$H$5,X1889&gt;STD_01122025!$H$6,OR(AF1889="ND",AF1889&lt;STD_01122025!$H$7),AH1889="ND"),"Pass","Fail"),IF(E1889="Flight",IF(AND(T1889&gt;STD_01122025!$J$3,U1889&lt;STD_01122025!$J$4,X1889&gt;STD_01122025!$J$6,OR(AF1889="ND",AF1889&lt;STD_01122025!$J$7),AH1889="ND"),"Pass","Fail"),""))))))</f>
        <v/>
      </c>
      <c r="AM1889" s="62" t="str">
        <f>IF(ISBLANK(B1889),"",IFERROR(IF(VLOOKUP(B1889,'Np PL4 Stock'!$A:$J,10,FALSE)="Np4",D1889-VLOOKUP(B1889,'Np PL4 Stock'!$A:$E,5,FALSE),D1889-VLOOKUP(B1889,'Np PL4 Stock'!$A:$E,5,FALSE)-1),""))</f>
        <v/>
      </c>
      <c r="AN1889" s="147"/>
      <c r="AO1889" s="147"/>
      <c r="AP1889" s="59"/>
      <c r="AQ1889" s="59"/>
      <c r="AR1889" s="59"/>
      <c r="AS1889" s="59"/>
      <c r="AT1889" s="73"/>
      <c r="AU1889" s="73"/>
      <c r="AV1889" s="73"/>
      <c r="AW1889" s="73"/>
      <c r="AX1889" s="84"/>
      <c r="AY1889" s="59"/>
      <c r="AZ1889" s="59"/>
      <c r="BA1889" s="59"/>
      <c r="BB1889" s="59"/>
      <c r="BC1889" s="59"/>
      <c r="BD1889" s="59"/>
      <c r="BE1889" s="84"/>
      <c r="BF1889" s="84"/>
      <c r="BG1889" s="84"/>
      <c r="BH1889" s="84"/>
      <c r="BI1889" s="85"/>
      <c r="BJ1889" s="86"/>
      <c r="BK1889" s="86"/>
      <c r="BL1889" s="86"/>
      <c r="BM1889" s="86"/>
      <c r="BN1889" s="86"/>
      <c r="BO1889" s="59"/>
      <c r="BP1889" s="69"/>
      <c r="BQ1889" s="92">
        <v>0</v>
      </c>
      <c r="BR1889" s="93">
        <v>0</v>
      </c>
      <c r="BS1889" s="94" t="str">
        <f t="shared" si="305"/>
        <v/>
      </c>
      <c r="BT1889" s="95">
        <v>0</v>
      </c>
      <c r="BU1889" s="101" t="str">
        <f t="shared" si="306"/>
        <v/>
      </c>
      <c r="BV1889" s="102" t="str">
        <f t="shared" si="307"/>
        <v>-</v>
      </c>
      <c r="BW1889" s="103"/>
      <c r="BX1889" s="104" t="str">
        <f t="shared" si="308"/>
        <v>-</v>
      </c>
      <c r="BY1889" s="105"/>
      <c r="BZ1889" s="103"/>
      <c r="CA1889" s="106"/>
      <c r="CB1889" s="107"/>
      <c r="CC1889" s="112"/>
      <c r="CD1889" s="106"/>
      <c r="CE1889" s="103"/>
      <c r="CF1889" s="113"/>
      <c r="CG1889" s="114"/>
    </row>
    <row r="1890" spans="1:85">
      <c r="A1890" s="53" t="str">
        <f t="shared" si="309"/>
        <v>--</v>
      </c>
      <c r="B1890" s="47" t="str">
        <f t="shared" si="310"/>
        <v>-</v>
      </c>
      <c r="C1890" s="153"/>
      <c r="D1890" s="49"/>
      <c r="E1890" s="50"/>
      <c r="F1890" s="51"/>
      <c r="G1890" s="59"/>
      <c r="H1890" s="51"/>
      <c r="I1890" s="59"/>
      <c r="J1890" s="60" t="str">
        <f>IF(ISBLANK(H1890),"",IFERROR(VLOOKUP(B1890,'Np PL4 Stock'!$A:$D,4,FALSE),""))</f>
        <v/>
      </c>
      <c r="K1890" s="61" t="str">
        <f>IF(ISBLANK(H1890),"",SUMIF('Np PL4 Stock'!$A:$A,B1890,'Np PL4 Stock'!$N:$N))</f>
        <v/>
      </c>
      <c r="L1890" s="62" t="str">
        <f>IF(ISBLANK(H1890),"",VLOOKUP(LEFT(B1890,5),Unit!A:B,2,FALSE))</f>
        <v/>
      </c>
      <c r="M1890" s="63" t="str">
        <f>IF(ISBLANK(H1890),"",IFERROR(VLOOKUP(B1890,'Np PL4 Stock'!$A:$T,20,FALSE),""))</f>
        <v/>
      </c>
      <c r="N1890" s="63" t="str">
        <f>IF(ISBLANK(H1890),"",IFERROR(VLOOKUP(B1890,'Np PL4 Stock'!$A:$U,21,FALSE),""))</f>
        <v/>
      </c>
      <c r="O1890" s="62" t="str">
        <f t="shared" si="303"/>
        <v/>
      </c>
      <c r="P1890" s="62" t="str">
        <f t="shared" si="301"/>
        <v/>
      </c>
      <c r="Q1890" s="67" t="str">
        <f t="shared" si="304"/>
        <v/>
      </c>
      <c r="R1890" s="67" t="str">
        <f t="shared" si="302"/>
        <v/>
      </c>
      <c r="S1890" s="59"/>
      <c r="T1890" s="147"/>
      <c r="U1890" s="147"/>
      <c r="V1890" s="59"/>
      <c r="W1890" s="59"/>
      <c r="X1890" s="59"/>
      <c r="Y1890" s="59"/>
      <c r="Z1890" s="59"/>
      <c r="AA1890" s="59"/>
      <c r="AB1890" s="59"/>
      <c r="AC1890" s="59"/>
      <c r="AD1890" s="59"/>
      <c r="AE1890" s="59"/>
      <c r="AF1890" s="73"/>
      <c r="AG1890" s="73"/>
      <c r="AH1890" s="73"/>
      <c r="AI1890" s="73"/>
      <c r="AJ1890" s="73"/>
      <c r="AK1890" s="73"/>
      <c r="AL1890" s="77" t="str">
        <f>IF(ISBLANK(S1890),"",IF(AJ1890="Fail","Fail",IF(E1890="PL4",IF(AND(T1890&gt;STD_01122025!$D$3,U1890&lt;STD_01122025!$D$4,OR(AF1890="ND",AF1890&lt;STD_01122025!$D$7),AH1890="ND"),"Pass","Fail"),IF(E1890="PL12",IF(AND(S1890&lt;STD_01122025!$F$2,T1890&gt;STD_01122025!$F$3,U1890&lt;STD_01122025!$F$4,V1890&gt;STD_01122025!$F$5,X1890&gt;STD_01122025!$F$6,OR(AF1890="ND",AF1890&lt;STD_01122025!$F$7),AH1890="ND"),"Pass","Fail"),IF(E1890="SuperPL",IF(AND(T1890&gt;STD_01122025!$H$3,U1890&lt;STD_01122025!$H$4,V1890&gt;STD_01122025!$H$5,X1890&gt;STD_01122025!$H$6,OR(AF1890="ND",AF1890&lt;STD_01122025!$H$7),AH1890="ND"),"Pass","Fail"),IF(E1890="Flight",IF(AND(T1890&gt;STD_01122025!$J$3,U1890&lt;STD_01122025!$J$4,X1890&gt;STD_01122025!$J$6,OR(AF1890="ND",AF1890&lt;STD_01122025!$J$7),AH1890="ND"),"Pass","Fail"),""))))))</f>
        <v/>
      </c>
      <c r="AM1890" s="62" t="str">
        <f>IF(ISBLANK(B1890),"",IFERROR(IF(VLOOKUP(B1890,'Np PL4 Stock'!$A:$J,10,FALSE)="Np4",D1890-VLOOKUP(B1890,'Np PL4 Stock'!$A:$E,5,FALSE),D1890-VLOOKUP(B1890,'Np PL4 Stock'!$A:$E,5,FALSE)-1),""))</f>
        <v/>
      </c>
      <c r="AN1890" s="147"/>
      <c r="AO1890" s="147"/>
      <c r="AP1890" s="59"/>
      <c r="AQ1890" s="59"/>
      <c r="AR1890" s="59"/>
      <c r="AS1890" s="59"/>
      <c r="AT1890" s="73"/>
      <c r="AU1890" s="73"/>
      <c r="AV1890" s="73"/>
      <c r="AW1890" s="73"/>
      <c r="AX1890" s="84"/>
      <c r="AY1890" s="59"/>
      <c r="AZ1890" s="59"/>
      <c r="BA1890" s="59"/>
      <c r="BB1890" s="59"/>
      <c r="BC1890" s="59"/>
      <c r="BD1890" s="59"/>
      <c r="BE1890" s="84"/>
      <c r="BF1890" s="84"/>
      <c r="BG1890" s="84"/>
      <c r="BH1890" s="84"/>
      <c r="BI1890" s="85"/>
      <c r="BJ1890" s="86"/>
      <c r="BK1890" s="86"/>
      <c r="BL1890" s="86"/>
      <c r="BM1890" s="86"/>
      <c r="BN1890" s="86"/>
      <c r="BO1890" s="59"/>
      <c r="BP1890" s="69"/>
      <c r="BQ1890" s="92">
        <v>0</v>
      </c>
      <c r="BR1890" s="93">
        <v>0</v>
      </c>
      <c r="BS1890" s="94" t="str">
        <f t="shared" si="305"/>
        <v/>
      </c>
      <c r="BT1890" s="95">
        <v>0</v>
      </c>
      <c r="BU1890" s="101" t="str">
        <f t="shared" si="306"/>
        <v/>
      </c>
      <c r="BV1890" s="102" t="str">
        <f t="shared" si="307"/>
        <v>-</v>
      </c>
      <c r="BW1890" s="103"/>
      <c r="BX1890" s="104" t="str">
        <f t="shared" si="308"/>
        <v>-</v>
      </c>
      <c r="BY1890" s="105"/>
      <c r="BZ1890" s="103"/>
      <c r="CA1890" s="106"/>
      <c r="CB1890" s="107"/>
      <c r="CC1890" s="112"/>
      <c r="CD1890" s="106"/>
      <c r="CE1890" s="103"/>
      <c r="CF1890" s="113"/>
      <c r="CG1890" s="114"/>
    </row>
    <row r="1891" spans="1:85">
      <c r="A1891" s="53" t="str">
        <f t="shared" si="309"/>
        <v>--</v>
      </c>
      <c r="B1891" s="47" t="str">
        <f t="shared" si="310"/>
        <v>-</v>
      </c>
      <c r="C1891" s="153"/>
      <c r="D1891" s="49"/>
      <c r="E1891" s="50"/>
      <c r="F1891" s="51"/>
      <c r="G1891" s="59"/>
      <c r="H1891" s="51"/>
      <c r="I1891" s="59"/>
      <c r="J1891" s="60" t="str">
        <f>IF(ISBLANK(H1891),"",IFERROR(VLOOKUP(B1891,'Np PL4 Stock'!$A:$D,4,FALSE),""))</f>
        <v/>
      </c>
      <c r="K1891" s="61" t="str">
        <f>IF(ISBLANK(H1891),"",SUMIF('Np PL4 Stock'!$A:$A,B1891,'Np PL4 Stock'!$N:$N))</f>
        <v/>
      </c>
      <c r="L1891" s="62" t="str">
        <f>IF(ISBLANK(H1891),"",VLOOKUP(LEFT(B1891,5),Unit!A:B,2,FALSE))</f>
        <v/>
      </c>
      <c r="M1891" s="63" t="str">
        <f>IF(ISBLANK(H1891),"",IFERROR(VLOOKUP(B1891,'Np PL4 Stock'!$A:$T,20,FALSE),""))</f>
        <v/>
      </c>
      <c r="N1891" s="63" t="str">
        <f>IF(ISBLANK(H1891),"",IFERROR(VLOOKUP(B1891,'Np PL4 Stock'!$A:$U,21,FALSE),""))</f>
        <v/>
      </c>
      <c r="O1891" s="62" t="str">
        <f t="shared" si="303"/>
        <v/>
      </c>
      <c r="P1891" s="62" t="str">
        <f t="shared" si="301"/>
        <v/>
      </c>
      <c r="Q1891" s="67" t="str">
        <f t="shared" si="304"/>
        <v/>
      </c>
      <c r="R1891" s="67" t="str">
        <f t="shared" si="302"/>
        <v/>
      </c>
      <c r="S1891" s="59"/>
      <c r="T1891" s="147"/>
      <c r="U1891" s="147"/>
      <c r="V1891" s="59"/>
      <c r="W1891" s="59"/>
      <c r="X1891" s="59"/>
      <c r="Y1891" s="59"/>
      <c r="Z1891" s="59"/>
      <c r="AA1891" s="59"/>
      <c r="AB1891" s="59"/>
      <c r="AC1891" s="59"/>
      <c r="AD1891" s="59"/>
      <c r="AE1891" s="59"/>
      <c r="AF1891" s="73"/>
      <c r="AG1891" s="73"/>
      <c r="AH1891" s="73"/>
      <c r="AI1891" s="73"/>
      <c r="AJ1891" s="73"/>
      <c r="AK1891" s="73"/>
      <c r="AL1891" s="77" t="str">
        <f>IF(ISBLANK(S1891),"",IF(AJ1891="Fail","Fail",IF(E1891="PL4",IF(AND(T1891&gt;STD_01122025!$D$3,U1891&lt;STD_01122025!$D$4,OR(AF1891="ND",AF1891&lt;STD_01122025!$D$7),AH1891="ND"),"Pass","Fail"),IF(E1891="PL12",IF(AND(S1891&lt;STD_01122025!$F$2,T1891&gt;STD_01122025!$F$3,U1891&lt;STD_01122025!$F$4,V1891&gt;STD_01122025!$F$5,X1891&gt;STD_01122025!$F$6,OR(AF1891="ND",AF1891&lt;STD_01122025!$F$7),AH1891="ND"),"Pass","Fail"),IF(E1891="SuperPL",IF(AND(T1891&gt;STD_01122025!$H$3,U1891&lt;STD_01122025!$H$4,V1891&gt;STD_01122025!$H$5,X1891&gt;STD_01122025!$H$6,OR(AF1891="ND",AF1891&lt;STD_01122025!$H$7),AH1891="ND"),"Pass","Fail"),IF(E1891="Flight",IF(AND(T1891&gt;STD_01122025!$J$3,U1891&lt;STD_01122025!$J$4,X1891&gt;STD_01122025!$J$6,OR(AF1891="ND",AF1891&lt;STD_01122025!$J$7),AH1891="ND"),"Pass","Fail"),""))))))</f>
        <v/>
      </c>
      <c r="AM1891" s="62" t="str">
        <f>IF(ISBLANK(B1891),"",IFERROR(IF(VLOOKUP(B1891,'Np PL4 Stock'!$A:$J,10,FALSE)="Np4",D1891-VLOOKUP(B1891,'Np PL4 Stock'!$A:$E,5,FALSE),D1891-VLOOKUP(B1891,'Np PL4 Stock'!$A:$E,5,FALSE)-1),""))</f>
        <v/>
      </c>
      <c r="AN1891" s="147"/>
      <c r="AO1891" s="147"/>
      <c r="AP1891" s="59"/>
      <c r="AQ1891" s="59"/>
      <c r="AR1891" s="59"/>
      <c r="AS1891" s="59"/>
      <c r="AT1891" s="73"/>
      <c r="AU1891" s="73"/>
      <c r="AV1891" s="73"/>
      <c r="AW1891" s="73"/>
      <c r="AX1891" s="84"/>
      <c r="AY1891" s="59"/>
      <c r="AZ1891" s="59"/>
      <c r="BA1891" s="59"/>
      <c r="BB1891" s="59"/>
      <c r="BC1891" s="59"/>
      <c r="BD1891" s="59"/>
      <c r="BE1891" s="84"/>
      <c r="BF1891" s="84"/>
      <c r="BG1891" s="84"/>
      <c r="BH1891" s="84"/>
      <c r="BI1891" s="85"/>
      <c r="BJ1891" s="86"/>
      <c r="BK1891" s="86"/>
      <c r="BL1891" s="86"/>
      <c r="BM1891" s="86"/>
      <c r="BN1891" s="86"/>
      <c r="BO1891" s="59"/>
      <c r="BP1891" s="69"/>
      <c r="BQ1891" s="92">
        <v>0</v>
      </c>
      <c r="BR1891" s="93">
        <v>0</v>
      </c>
      <c r="BS1891" s="94" t="str">
        <f t="shared" si="305"/>
        <v/>
      </c>
      <c r="BT1891" s="95">
        <v>0</v>
      </c>
      <c r="BU1891" s="101" t="str">
        <f t="shared" si="306"/>
        <v/>
      </c>
      <c r="BV1891" s="102" t="str">
        <f t="shared" si="307"/>
        <v>-</v>
      </c>
      <c r="BW1891" s="103"/>
      <c r="BX1891" s="104" t="str">
        <f t="shared" si="308"/>
        <v>-</v>
      </c>
      <c r="BY1891" s="105"/>
      <c r="BZ1891" s="103"/>
      <c r="CA1891" s="106"/>
      <c r="CB1891" s="107"/>
      <c r="CC1891" s="112"/>
      <c r="CD1891" s="106"/>
      <c r="CE1891" s="103"/>
      <c r="CF1891" s="113"/>
      <c r="CG1891" s="114"/>
    </row>
    <row r="1892" spans="1:85">
      <c r="A1892" s="53" t="str">
        <f t="shared" si="309"/>
        <v>--</v>
      </c>
      <c r="B1892" s="47" t="str">
        <f t="shared" si="310"/>
        <v>-</v>
      </c>
      <c r="C1892" s="153"/>
      <c r="D1892" s="49"/>
      <c r="E1892" s="50"/>
      <c r="F1892" s="51"/>
      <c r="G1892" s="59"/>
      <c r="H1892" s="51"/>
      <c r="I1892" s="59"/>
      <c r="J1892" s="60" t="str">
        <f>IF(ISBLANK(H1892),"",IFERROR(VLOOKUP(B1892,'Np PL4 Stock'!$A:$D,4,FALSE),""))</f>
        <v/>
      </c>
      <c r="K1892" s="61" t="str">
        <f>IF(ISBLANK(H1892),"",SUMIF('Np PL4 Stock'!$A:$A,B1892,'Np PL4 Stock'!$N:$N))</f>
        <v/>
      </c>
      <c r="L1892" s="62" t="str">
        <f>IF(ISBLANK(H1892),"",VLOOKUP(LEFT(B1892,5),Unit!A:B,2,FALSE))</f>
        <v/>
      </c>
      <c r="M1892" s="63" t="str">
        <f>IF(ISBLANK(H1892),"",IFERROR(VLOOKUP(B1892,'Np PL4 Stock'!$A:$T,20,FALSE),""))</f>
        <v/>
      </c>
      <c r="N1892" s="63" t="str">
        <f>IF(ISBLANK(H1892),"",IFERROR(VLOOKUP(B1892,'Np PL4 Stock'!$A:$U,21,FALSE),""))</f>
        <v/>
      </c>
      <c r="O1892" s="62" t="str">
        <f t="shared" si="303"/>
        <v/>
      </c>
      <c r="P1892" s="62" t="str">
        <f t="shared" si="301"/>
        <v/>
      </c>
      <c r="Q1892" s="67" t="str">
        <f t="shared" si="304"/>
        <v/>
      </c>
      <c r="R1892" s="67" t="str">
        <f t="shared" si="302"/>
        <v/>
      </c>
      <c r="S1892" s="59"/>
      <c r="T1892" s="147"/>
      <c r="U1892" s="147"/>
      <c r="V1892" s="59"/>
      <c r="W1892" s="59"/>
      <c r="X1892" s="59"/>
      <c r="Y1892" s="59"/>
      <c r="Z1892" s="59"/>
      <c r="AA1892" s="59"/>
      <c r="AB1892" s="59"/>
      <c r="AC1892" s="59"/>
      <c r="AD1892" s="59"/>
      <c r="AE1892" s="59"/>
      <c r="AF1892" s="73"/>
      <c r="AG1892" s="73"/>
      <c r="AH1892" s="73"/>
      <c r="AI1892" s="73"/>
      <c r="AJ1892" s="73"/>
      <c r="AK1892" s="73"/>
      <c r="AL1892" s="77" t="str">
        <f>IF(ISBLANK(S1892),"",IF(AJ1892="Fail","Fail",IF(E1892="PL4",IF(AND(T1892&gt;STD_01122025!$D$3,U1892&lt;STD_01122025!$D$4,OR(AF1892="ND",AF1892&lt;STD_01122025!$D$7),AH1892="ND"),"Pass","Fail"),IF(E1892="PL12",IF(AND(S1892&lt;STD_01122025!$F$2,T1892&gt;STD_01122025!$F$3,U1892&lt;STD_01122025!$F$4,V1892&gt;STD_01122025!$F$5,X1892&gt;STD_01122025!$F$6,OR(AF1892="ND",AF1892&lt;STD_01122025!$F$7),AH1892="ND"),"Pass","Fail"),IF(E1892="SuperPL",IF(AND(T1892&gt;STD_01122025!$H$3,U1892&lt;STD_01122025!$H$4,V1892&gt;STD_01122025!$H$5,X1892&gt;STD_01122025!$H$6,OR(AF1892="ND",AF1892&lt;STD_01122025!$H$7),AH1892="ND"),"Pass","Fail"),IF(E1892="Flight",IF(AND(T1892&gt;STD_01122025!$J$3,U1892&lt;STD_01122025!$J$4,X1892&gt;STD_01122025!$J$6,OR(AF1892="ND",AF1892&lt;STD_01122025!$J$7),AH1892="ND"),"Pass","Fail"),""))))))</f>
        <v/>
      </c>
      <c r="AM1892" s="62" t="str">
        <f>IF(ISBLANK(B1892),"",IFERROR(IF(VLOOKUP(B1892,'Np PL4 Stock'!$A:$J,10,FALSE)="Np4",D1892-VLOOKUP(B1892,'Np PL4 Stock'!$A:$E,5,FALSE),D1892-VLOOKUP(B1892,'Np PL4 Stock'!$A:$E,5,FALSE)-1),""))</f>
        <v/>
      </c>
      <c r="AN1892" s="147"/>
      <c r="AO1892" s="147"/>
      <c r="AP1892" s="59"/>
      <c r="AQ1892" s="59"/>
      <c r="AR1892" s="59"/>
      <c r="AS1892" s="59"/>
      <c r="AT1892" s="73"/>
      <c r="AU1892" s="73"/>
      <c r="AV1892" s="73"/>
      <c r="AW1892" s="73"/>
      <c r="AX1892" s="84"/>
      <c r="AY1892" s="59"/>
      <c r="AZ1892" s="59"/>
      <c r="BA1892" s="59"/>
      <c r="BB1892" s="59"/>
      <c r="BC1892" s="59"/>
      <c r="BD1892" s="59"/>
      <c r="BE1892" s="84"/>
      <c r="BF1892" s="84"/>
      <c r="BG1892" s="84"/>
      <c r="BH1892" s="84"/>
      <c r="BI1892" s="85"/>
      <c r="BJ1892" s="86"/>
      <c r="BK1892" s="86"/>
      <c r="BL1892" s="86"/>
      <c r="BM1892" s="86"/>
      <c r="BN1892" s="86"/>
      <c r="BO1892" s="59"/>
      <c r="BP1892" s="69"/>
      <c r="BQ1892" s="92">
        <v>0</v>
      </c>
      <c r="BR1892" s="93">
        <v>0</v>
      </c>
      <c r="BS1892" s="94" t="str">
        <f t="shared" si="305"/>
        <v/>
      </c>
      <c r="BT1892" s="95">
        <v>0</v>
      </c>
      <c r="BU1892" s="101" t="str">
        <f t="shared" si="306"/>
        <v/>
      </c>
      <c r="BV1892" s="102" t="str">
        <f t="shared" si="307"/>
        <v>-</v>
      </c>
      <c r="BW1892" s="103"/>
      <c r="BX1892" s="104" t="str">
        <f t="shared" si="308"/>
        <v>-</v>
      </c>
      <c r="BY1892" s="105"/>
      <c r="BZ1892" s="103"/>
      <c r="CA1892" s="106"/>
      <c r="CB1892" s="107"/>
      <c r="CC1892" s="112"/>
      <c r="CD1892" s="106"/>
      <c r="CE1892" s="103"/>
      <c r="CF1892" s="113"/>
      <c r="CG1892" s="114"/>
    </row>
    <row r="1893" spans="1:85">
      <c r="A1893" s="53" t="str">
        <f t="shared" si="309"/>
        <v>--</v>
      </c>
      <c r="B1893" s="47" t="str">
        <f t="shared" si="310"/>
        <v>-</v>
      </c>
      <c r="C1893" s="153"/>
      <c r="D1893" s="49"/>
      <c r="E1893" s="50"/>
      <c r="F1893" s="51"/>
      <c r="G1893" s="59"/>
      <c r="H1893" s="51"/>
      <c r="I1893" s="59"/>
      <c r="J1893" s="60" t="str">
        <f>IF(ISBLANK(H1893),"",IFERROR(VLOOKUP(B1893,'Np PL4 Stock'!$A:$D,4,FALSE),""))</f>
        <v/>
      </c>
      <c r="K1893" s="61" t="str">
        <f>IF(ISBLANK(H1893),"",SUMIF('Np PL4 Stock'!$A:$A,B1893,'Np PL4 Stock'!$N:$N))</f>
        <v/>
      </c>
      <c r="L1893" s="62" t="str">
        <f>IF(ISBLANK(H1893),"",VLOOKUP(LEFT(B1893,5),Unit!A:B,2,FALSE))</f>
        <v/>
      </c>
      <c r="M1893" s="63" t="str">
        <f>IF(ISBLANK(H1893),"",IFERROR(VLOOKUP(B1893,'Np PL4 Stock'!$A:$T,20,FALSE),""))</f>
        <v/>
      </c>
      <c r="N1893" s="63" t="str">
        <f>IF(ISBLANK(H1893),"",IFERROR(VLOOKUP(B1893,'Np PL4 Stock'!$A:$U,21,FALSE),""))</f>
        <v/>
      </c>
      <c r="O1893" s="62" t="str">
        <f t="shared" si="303"/>
        <v/>
      </c>
      <c r="P1893" s="62" t="str">
        <f t="shared" si="301"/>
        <v/>
      </c>
      <c r="Q1893" s="67" t="str">
        <f t="shared" si="304"/>
        <v/>
      </c>
      <c r="R1893" s="67" t="str">
        <f t="shared" si="302"/>
        <v/>
      </c>
      <c r="S1893" s="59"/>
      <c r="T1893" s="147"/>
      <c r="U1893" s="147"/>
      <c r="V1893" s="59"/>
      <c r="W1893" s="59"/>
      <c r="X1893" s="59"/>
      <c r="Y1893" s="59"/>
      <c r="Z1893" s="59"/>
      <c r="AA1893" s="59"/>
      <c r="AB1893" s="59"/>
      <c r="AC1893" s="59"/>
      <c r="AD1893" s="59"/>
      <c r="AE1893" s="59"/>
      <c r="AF1893" s="73"/>
      <c r="AG1893" s="73"/>
      <c r="AH1893" s="73"/>
      <c r="AI1893" s="73"/>
      <c r="AJ1893" s="73"/>
      <c r="AK1893" s="73"/>
      <c r="AL1893" s="77" t="str">
        <f>IF(ISBLANK(S1893),"",IF(AJ1893="Fail","Fail",IF(E1893="PL4",IF(AND(T1893&gt;STD_01122025!$D$3,U1893&lt;STD_01122025!$D$4,OR(AF1893="ND",AF1893&lt;STD_01122025!$D$7),AH1893="ND"),"Pass","Fail"),IF(E1893="PL12",IF(AND(S1893&lt;STD_01122025!$F$2,T1893&gt;STD_01122025!$F$3,U1893&lt;STD_01122025!$F$4,V1893&gt;STD_01122025!$F$5,X1893&gt;STD_01122025!$F$6,OR(AF1893="ND",AF1893&lt;STD_01122025!$F$7),AH1893="ND"),"Pass","Fail"),IF(E1893="SuperPL",IF(AND(T1893&gt;STD_01122025!$H$3,U1893&lt;STD_01122025!$H$4,V1893&gt;STD_01122025!$H$5,X1893&gt;STD_01122025!$H$6,OR(AF1893="ND",AF1893&lt;STD_01122025!$H$7),AH1893="ND"),"Pass","Fail"),IF(E1893="Flight",IF(AND(T1893&gt;STD_01122025!$J$3,U1893&lt;STD_01122025!$J$4,X1893&gt;STD_01122025!$J$6,OR(AF1893="ND",AF1893&lt;STD_01122025!$J$7),AH1893="ND"),"Pass","Fail"),""))))))</f>
        <v/>
      </c>
      <c r="AM1893" s="62" t="str">
        <f>IF(ISBLANK(B1893),"",IFERROR(IF(VLOOKUP(B1893,'Np PL4 Stock'!$A:$J,10,FALSE)="Np4",D1893-VLOOKUP(B1893,'Np PL4 Stock'!$A:$E,5,FALSE),D1893-VLOOKUP(B1893,'Np PL4 Stock'!$A:$E,5,FALSE)-1),""))</f>
        <v/>
      </c>
      <c r="AN1893" s="147"/>
      <c r="AO1893" s="147"/>
      <c r="AP1893" s="59"/>
      <c r="AQ1893" s="59"/>
      <c r="AR1893" s="59"/>
      <c r="AS1893" s="59"/>
      <c r="AT1893" s="73"/>
      <c r="AU1893" s="73"/>
      <c r="AV1893" s="73"/>
      <c r="AW1893" s="73"/>
      <c r="AX1893" s="84"/>
      <c r="AY1893" s="59"/>
      <c r="AZ1893" s="59"/>
      <c r="BA1893" s="59"/>
      <c r="BB1893" s="59"/>
      <c r="BC1893" s="59"/>
      <c r="BD1893" s="59"/>
      <c r="BE1893" s="84"/>
      <c r="BF1893" s="84"/>
      <c r="BG1893" s="84"/>
      <c r="BH1893" s="84"/>
      <c r="BI1893" s="85"/>
      <c r="BJ1893" s="86"/>
      <c r="BK1893" s="86"/>
      <c r="BL1893" s="86"/>
      <c r="BM1893" s="86"/>
      <c r="BN1893" s="86"/>
      <c r="BO1893" s="59"/>
      <c r="BP1893" s="69"/>
      <c r="BQ1893" s="92">
        <v>0</v>
      </c>
      <c r="BR1893" s="93">
        <v>0</v>
      </c>
      <c r="BS1893" s="94" t="str">
        <f t="shared" si="305"/>
        <v/>
      </c>
      <c r="BT1893" s="95">
        <v>0</v>
      </c>
      <c r="BU1893" s="101" t="str">
        <f t="shared" si="306"/>
        <v/>
      </c>
      <c r="BV1893" s="102" t="str">
        <f t="shared" si="307"/>
        <v>-</v>
      </c>
      <c r="BW1893" s="103"/>
      <c r="BX1893" s="104" t="str">
        <f t="shared" si="308"/>
        <v>-</v>
      </c>
      <c r="BY1893" s="105"/>
      <c r="BZ1893" s="103"/>
      <c r="CA1893" s="106"/>
      <c r="CB1893" s="107"/>
      <c r="CC1893" s="112"/>
      <c r="CD1893" s="106"/>
      <c r="CE1893" s="103"/>
      <c r="CF1893" s="113"/>
      <c r="CG1893" s="114"/>
    </row>
    <row r="1894" spans="1:85">
      <c r="A1894" s="53" t="str">
        <f t="shared" si="309"/>
        <v>--</v>
      </c>
      <c r="B1894" s="47" t="str">
        <f t="shared" si="310"/>
        <v>-</v>
      </c>
      <c r="C1894" s="153"/>
      <c r="D1894" s="49"/>
      <c r="E1894" s="50"/>
      <c r="F1894" s="51"/>
      <c r="G1894" s="59"/>
      <c r="H1894" s="51"/>
      <c r="I1894" s="59"/>
      <c r="J1894" s="60" t="str">
        <f>IF(ISBLANK(H1894),"",IFERROR(VLOOKUP(B1894,'Np PL4 Stock'!$A:$D,4,FALSE),""))</f>
        <v/>
      </c>
      <c r="K1894" s="61" t="str">
        <f>IF(ISBLANK(H1894),"",SUMIF('Np PL4 Stock'!$A:$A,B1894,'Np PL4 Stock'!$N:$N))</f>
        <v/>
      </c>
      <c r="L1894" s="62" t="str">
        <f>IF(ISBLANK(H1894),"",VLOOKUP(LEFT(B1894,5),Unit!A:B,2,FALSE))</f>
        <v/>
      </c>
      <c r="M1894" s="63" t="str">
        <f>IF(ISBLANK(H1894),"",IFERROR(VLOOKUP(B1894,'Np PL4 Stock'!$A:$T,20,FALSE),""))</f>
        <v/>
      </c>
      <c r="N1894" s="63" t="str">
        <f>IF(ISBLANK(H1894),"",IFERROR(VLOOKUP(B1894,'Np PL4 Stock'!$A:$U,21,FALSE),""))</f>
        <v/>
      </c>
      <c r="O1894" s="62" t="str">
        <f t="shared" si="303"/>
        <v/>
      </c>
      <c r="P1894" s="62" t="str">
        <f t="shared" si="301"/>
        <v/>
      </c>
      <c r="Q1894" s="67" t="str">
        <f t="shared" si="304"/>
        <v/>
      </c>
      <c r="R1894" s="67" t="str">
        <f t="shared" si="302"/>
        <v/>
      </c>
      <c r="S1894" s="59"/>
      <c r="T1894" s="147"/>
      <c r="U1894" s="147"/>
      <c r="V1894" s="59"/>
      <c r="W1894" s="59"/>
      <c r="X1894" s="59"/>
      <c r="Y1894" s="59"/>
      <c r="Z1894" s="59"/>
      <c r="AA1894" s="59"/>
      <c r="AB1894" s="59"/>
      <c r="AC1894" s="59"/>
      <c r="AD1894" s="59"/>
      <c r="AE1894" s="59"/>
      <c r="AF1894" s="73"/>
      <c r="AG1894" s="73"/>
      <c r="AH1894" s="73"/>
      <c r="AI1894" s="73"/>
      <c r="AJ1894" s="73"/>
      <c r="AK1894" s="73"/>
      <c r="AL1894" s="77" t="str">
        <f>IF(ISBLANK(S1894),"",IF(AJ1894="Fail","Fail",IF(E1894="PL4",IF(AND(T1894&gt;STD_01122025!$D$3,U1894&lt;STD_01122025!$D$4,OR(AF1894="ND",AF1894&lt;STD_01122025!$D$7),AH1894="ND"),"Pass","Fail"),IF(E1894="PL12",IF(AND(S1894&lt;STD_01122025!$F$2,T1894&gt;STD_01122025!$F$3,U1894&lt;STD_01122025!$F$4,V1894&gt;STD_01122025!$F$5,X1894&gt;STD_01122025!$F$6,OR(AF1894="ND",AF1894&lt;STD_01122025!$F$7),AH1894="ND"),"Pass","Fail"),IF(E1894="SuperPL",IF(AND(T1894&gt;STD_01122025!$H$3,U1894&lt;STD_01122025!$H$4,V1894&gt;STD_01122025!$H$5,X1894&gt;STD_01122025!$H$6,OR(AF1894="ND",AF1894&lt;STD_01122025!$H$7),AH1894="ND"),"Pass","Fail"),IF(E1894="Flight",IF(AND(T1894&gt;STD_01122025!$J$3,U1894&lt;STD_01122025!$J$4,X1894&gt;STD_01122025!$J$6,OR(AF1894="ND",AF1894&lt;STD_01122025!$J$7),AH1894="ND"),"Pass","Fail"),""))))))</f>
        <v/>
      </c>
      <c r="AM1894" s="62" t="str">
        <f>IF(ISBLANK(B1894),"",IFERROR(IF(VLOOKUP(B1894,'Np PL4 Stock'!$A:$J,10,FALSE)="Np4",D1894-VLOOKUP(B1894,'Np PL4 Stock'!$A:$E,5,FALSE),D1894-VLOOKUP(B1894,'Np PL4 Stock'!$A:$E,5,FALSE)-1),""))</f>
        <v/>
      </c>
      <c r="AN1894" s="147"/>
      <c r="AO1894" s="147"/>
      <c r="AP1894" s="59"/>
      <c r="AQ1894" s="59"/>
      <c r="AR1894" s="59"/>
      <c r="AS1894" s="59"/>
      <c r="AT1894" s="73"/>
      <c r="AU1894" s="73"/>
      <c r="AV1894" s="73"/>
      <c r="AW1894" s="73"/>
      <c r="AX1894" s="84"/>
      <c r="AY1894" s="59"/>
      <c r="AZ1894" s="59"/>
      <c r="BA1894" s="59"/>
      <c r="BB1894" s="59"/>
      <c r="BC1894" s="59"/>
      <c r="BD1894" s="59"/>
      <c r="BE1894" s="84"/>
      <c r="BF1894" s="84"/>
      <c r="BG1894" s="84"/>
      <c r="BH1894" s="84"/>
      <c r="BI1894" s="85"/>
      <c r="BJ1894" s="86"/>
      <c r="BK1894" s="86"/>
      <c r="BL1894" s="86"/>
      <c r="BM1894" s="86"/>
      <c r="BN1894" s="86"/>
      <c r="BO1894" s="59"/>
      <c r="BP1894" s="69"/>
      <c r="BQ1894" s="92">
        <v>0</v>
      </c>
      <c r="BR1894" s="93">
        <v>0</v>
      </c>
      <c r="BS1894" s="94" t="str">
        <f t="shared" si="305"/>
        <v/>
      </c>
      <c r="BT1894" s="95">
        <v>0</v>
      </c>
      <c r="BU1894" s="101" t="str">
        <f t="shared" si="306"/>
        <v/>
      </c>
      <c r="BV1894" s="102" t="str">
        <f t="shared" si="307"/>
        <v>-</v>
      </c>
      <c r="BW1894" s="103"/>
      <c r="BX1894" s="104" t="str">
        <f t="shared" si="308"/>
        <v>-</v>
      </c>
      <c r="BY1894" s="105"/>
      <c r="BZ1894" s="103"/>
      <c r="CA1894" s="106"/>
      <c r="CB1894" s="107"/>
      <c r="CC1894" s="112"/>
      <c r="CD1894" s="106"/>
      <c r="CE1894" s="103"/>
      <c r="CF1894" s="113"/>
      <c r="CG1894" s="114"/>
    </row>
    <row r="1895" spans="1:85">
      <c r="A1895" s="53" t="str">
        <f t="shared" si="309"/>
        <v>--</v>
      </c>
      <c r="B1895" s="47" t="str">
        <f t="shared" si="310"/>
        <v>-</v>
      </c>
      <c r="C1895" s="153"/>
      <c r="D1895" s="49"/>
      <c r="E1895" s="50"/>
      <c r="F1895" s="51"/>
      <c r="G1895" s="59"/>
      <c r="H1895" s="51"/>
      <c r="I1895" s="59"/>
      <c r="J1895" s="60" t="str">
        <f>IF(ISBLANK(H1895),"",IFERROR(VLOOKUP(B1895,'Np PL4 Stock'!$A:$D,4,FALSE),""))</f>
        <v/>
      </c>
      <c r="K1895" s="61" t="str">
        <f>IF(ISBLANK(H1895),"",SUMIF('Np PL4 Stock'!$A:$A,B1895,'Np PL4 Stock'!$N:$N))</f>
        <v/>
      </c>
      <c r="L1895" s="62" t="str">
        <f>IF(ISBLANK(H1895),"",VLOOKUP(LEFT(B1895,5),Unit!A:B,2,FALSE))</f>
        <v/>
      </c>
      <c r="M1895" s="63" t="str">
        <f>IF(ISBLANK(H1895),"",IFERROR(VLOOKUP(B1895,'Np PL4 Stock'!$A:$T,20,FALSE),""))</f>
        <v/>
      </c>
      <c r="N1895" s="63" t="str">
        <f>IF(ISBLANK(H1895),"",IFERROR(VLOOKUP(B1895,'Np PL4 Stock'!$A:$U,21,FALSE),""))</f>
        <v/>
      </c>
      <c r="O1895" s="62" t="str">
        <f t="shared" si="303"/>
        <v/>
      </c>
      <c r="P1895" s="62" t="str">
        <f t="shared" si="301"/>
        <v/>
      </c>
      <c r="Q1895" s="67" t="str">
        <f t="shared" si="304"/>
        <v/>
      </c>
      <c r="R1895" s="67" t="str">
        <f t="shared" si="302"/>
        <v/>
      </c>
      <c r="S1895" s="59"/>
      <c r="T1895" s="147"/>
      <c r="U1895" s="147"/>
      <c r="V1895" s="59"/>
      <c r="W1895" s="59"/>
      <c r="X1895" s="59"/>
      <c r="Y1895" s="59"/>
      <c r="Z1895" s="59"/>
      <c r="AA1895" s="59"/>
      <c r="AB1895" s="59"/>
      <c r="AC1895" s="59"/>
      <c r="AD1895" s="59"/>
      <c r="AE1895" s="59"/>
      <c r="AF1895" s="73"/>
      <c r="AG1895" s="73"/>
      <c r="AH1895" s="73"/>
      <c r="AI1895" s="73"/>
      <c r="AJ1895" s="73"/>
      <c r="AK1895" s="73"/>
      <c r="AL1895" s="77" t="str">
        <f>IF(ISBLANK(S1895),"",IF(AJ1895="Fail","Fail",IF(E1895="PL4",IF(AND(T1895&gt;STD_01122025!$D$3,U1895&lt;STD_01122025!$D$4,OR(AF1895="ND",AF1895&lt;STD_01122025!$D$7),AH1895="ND"),"Pass","Fail"),IF(E1895="PL12",IF(AND(S1895&lt;STD_01122025!$F$2,T1895&gt;STD_01122025!$F$3,U1895&lt;STD_01122025!$F$4,V1895&gt;STD_01122025!$F$5,X1895&gt;STD_01122025!$F$6,OR(AF1895="ND",AF1895&lt;STD_01122025!$F$7),AH1895="ND"),"Pass","Fail"),IF(E1895="SuperPL",IF(AND(T1895&gt;STD_01122025!$H$3,U1895&lt;STD_01122025!$H$4,V1895&gt;STD_01122025!$H$5,X1895&gt;STD_01122025!$H$6,OR(AF1895="ND",AF1895&lt;STD_01122025!$H$7),AH1895="ND"),"Pass","Fail"),IF(E1895="Flight",IF(AND(T1895&gt;STD_01122025!$J$3,U1895&lt;STD_01122025!$J$4,X1895&gt;STD_01122025!$J$6,OR(AF1895="ND",AF1895&lt;STD_01122025!$J$7),AH1895="ND"),"Pass","Fail"),""))))))</f>
        <v/>
      </c>
      <c r="AM1895" s="62" t="str">
        <f>IF(ISBLANK(B1895),"",IFERROR(IF(VLOOKUP(B1895,'Np PL4 Stock'!$A:$J,10,FALSE)="Np4",D1895-VLOOKUP(B1895,'Np PL4 Stock'!$A:$E,5,FALSE),D1895-VLOOKUP(B1895,'Np PL4 Stock'!$A:$E,5,FALSE)-1),""))</f>
        <v/>
      </c>
      <c r="AN1895" s="147"/>
      <c r="AO1895" s="147"/>
      <c r="AP1895" s="59"/>
      <c r="AQ1895" s="59"/>
      <c r="AR1895" s="59"/>
      <c r="AS1895" s="59"/>
      <c r="AT1895" s="73"/>
      <c r="AU1895" s="73"/>
      <c r="AV1895" s="73"/>
      <c r="AW1895" s="73"/>
      <c r="AX1895" s="84"/>
      <c r="AY1895" s="59"/>
      <c r="AZ1895" s="59"/>
      <c r="BA1895" s="59"/>
      <c r="BB1895" s="59"/>
      <c r="BC1895" s="59"/>
      <c r="BD1895" s="59"/>
      <c r="BE1895" s="84"/>
      <c r="BF1895" s="84"/>
      <c r="BG1895" s="84"/>
      <c r="BH1895" s="84"/>
      <c r="BI1895" s="85"/>
      <c r="BJ1895" s="86"/>
      <c r="BK1895" s="86"/>
      <c r="BL1895" s="86"/>
      <c r="BM1895" s="86"/>
      <c r="BN1895" s="86"/>
      <c r="BO1895" s="59"/>
      <c r="BP1895" s="69"/>
      <c r="BQ1895" s="92">
        <v>0</v>
      </c>
      <c r="BR1895" s="93">
        <v>0</v>
      </c>
      <c r="BS1895" s="94" t="str">
        <f t="shared" si="305"/>
        <v/>
      </c>
      <c r="BT1895" s="95">
        <v>0</v>
      </c>
      <c r="BU1895" s="101" t="str">
        <f t="shared" si="306"/>
        <v/>
      </c>
      <c r="BV1895" s="102" t="str">
        <f t="shared" si="307"/>
        <v>-</v>
      </c>
      <c r="BW1895" s="103"/>
      <c r="BX1895" s="104" t="str">
        <f t="shared" si="308"/>
        <v>-</v>
      </c>
      <c r="BY1895" s="105"/>
      <c r="BZ1895" s="103"/>
      <c r="CA1895" s="106"/>
      <c r="CB1895" s="107"/>
      <c r="CC1895" s="112"/>
      <c r="CD1895" s="106"/>
      <c r="CE1895" s="103"/>
      <c r="CF1895" s="113"/>
      <c r="CG1895" s="114"/>
    </row>
    <row r="1896" spans="1:85">
      <c r="A1896" s="53" t="str">
        <f t="shared" si="309"/>
        <v>--</v>
      </c>
      <c r="B1896" s="47" t="str">
        <f t="shared" si="310"/>
        <v>-</v>
      </c>
      <c r="C1896" s="153"/>
      <c r="D1896" s="49"/>
      <c r="E1896" s="50"/>
      <c r="F1896" s="51"/>
      <c r="G1896" s="59"/>
      <c r="H1896" s="51"/>
      <c r="I1896" s="59"/>
      <c r="J1896" s="60" t="str">
        <f>IF(ISBLANK(H1896),"",IFERROR(VLOOKUP(B1896,'Np PL4 Stock'!$A:$D,4,FALSE),""))</f>
        <v/>
      </c>
      <c r="K1896" s="61" t="str">
        <f>IF(ISBLANK(H1896),"",SUMIF('Np PL4 Stock'!$A:$A,B1896,'Np PL4 Stock'!$N:$N))</f>
        <v/>
      </c>
      <c r="L1896" s="62" t="str">
        <f>IF(ISBLANK(H1896),"",VLOOKUP(LEFT(B1896,5),Unit!A:B,2,FALSE))</f>
        <v/>
      </c>
      <c r="M1896" s="63" t="str">
        <f>IF(ISBLANK(H1896),"",IFERROR(VLOOKUP(B1896,'Np PL4 Stock'!$A:$T,20,FALSE),""))</f>
        <v/>
      </c>
      <c r="N1896" s="63" t="str">
        <f>IF(ISBLANK(H1896),"",IFERROR(VLOOKUP(B1896,'Np PL4 Stock'!$A:$U,21,FALSE),""))</f>
        <v/>
      </c>
      <c r="O1896" s="62" t="str">
        <f t="shared" si="303"/>
        <v/>
      </c>
      <c r="P1896" s="62" t="str">
        <f t="shared" si="301"/>
        <v/>
      </c>
      <c r="Q1896" s="67" t="str">
        <f t="shared" si="304"/>
        <v/>
      </c>
      <c r="R1896" s="67" t="str">
        <f t="shared" si="302"/>
        <v/>
      </c>
      <c r="S1896" s="59"/>
      <c r="T1896" s="147"/>
      <c r="U1896" s="147"/>
      <c r="V1896" s="59"/>
      <c r="W1896" s="59"/>
      <c r="X1896" s="59"/>
      <c r="Y1896" s="59"/>
      <c r="Z1896" s="59"/>
      <c r="AA1896" s="59"/>
      <c r="AB1896" s="59"/>
      <c r="AC1896" s="59"/>
      <c r="AD1896" s="59"/>
      <c r="AE1896" s="59"/>
      <c r="AF1896" s="73"/>
      <c r="AG1896" s="73"/>
      <c r="AH1896" s="73"/>
      <c r="AI1896" s="73"/>
      <c r="AJ1896" s="73"/>
      <c r="AK1896" s="73"/>
      <c r="AL1896" s="77" t="str">
        <f>IF(ISBLANK(S1896),"",IF(AJ1896="Fail","Fail",IF(E1896="PL4",IF(AND(T1896&gt;STD_01122025!$D$3,U1896&lt;STD_01122025!$D$4,OR(AF1896="ND",AF1896&lt;STD_01122025!$D$7),AH1896="ND"),"Pass","Fail"),IF(E1896="PL12",IF(AND(S1896&lt;STD_01122025!$F$2,T1896&gt;STD_01122025!$F$3,U1896&lt;STD_01122025!$F$4,V1896&gt;STD_01122025!$F$5,X1896&gt;STD_01122025!$F$6,OR(AF1896="ND",AF1896&lt;STD_01122025!$F$7),AH1896="ND"),"Pass","Fail"),IF(E1896="SuperPL",IF(AND(T1896&gt;STD_01122025!$H$3,U1896&lt;STD_01122025!$H$4,V1896&gt;STD_01122025!$H$5,X1896&gt;STD_01122025!$H$6,OR(AF1896="ND",AF1896&lt;STD_01122025!$H$7),AH1896="ND"),"Pass","Fail"),IF(E1896="Flight",IF(AND(T1896&gt;STD_01122025!$J$3,U1896&lt;STD_01122025!$J$4,X1896&gt;STD_01122025!$J$6,OR(AF1896="ND",AF1896&lt;STD_01122025!$J$7),AH1896="ND"),"Pass","Fail"),""))))))</f>
        <v/>
      </c>
      <c r="AM1896" s="62" t="str">
        <f>IF(ISBLANK(B1896),"",IFERROR(IF(VLOOKUP(B1896,'Np PL4 Stock'!$A:$J,10,FALSE)="Np4",D1896-VLOOKUP(B1896,'Np PL4 Stock'!$A:$E,5,FALSE),D1896-VLOOKUP(B1896,'Np PL4 Stock'!$A:$E,5,FALSE)-1),""))</f>
        <v/>
      </c>
      <c r="AN1896" s="147"/>
      <c r="AO1896" s="147"/>
      <c r="AP1896" s="59"/>
      <c r="AQ1896" s="59"/>
      <c r="AR1896" s="59"/>
      <c r="AS1896" s="59"/>
      <c r="AT1896" s="73"/>
      <c r="AU1896" s="73"/>
      <c r="AV1896" s="73"/>
      <c r="AW1896" s="73"/>
      <c r="AX1896" s="84"/>
      <c r="AY1896" s="59"/>
      <c r="AZ1896" s="59"/>
      <c r="BA1896" s="59"/>
      <c r="BB1896" s="59"/>
      <c r="BC1896" s="59"/>
      <c r="BD1896" s="59"/>
      <c r="BE1896" s="84"/>
      <c r="BF1896" s="84"/>
      <c r="BG1896" s="84"/>
      <c r="BH1896" s="84"/>
      <c r="BI1896" s="85"/>
      <c r="BJ1896" s="86"/>
      <c r="BK1896" s="86"/>
      <c r="BL1896" s="86"/>
      <c r="BM1896" s="86"/>
      <c r="BN1896" s="86"/>
      <c r="BO1896" s="59"/>
      <c r="BP1896" s="69"/>
      <c r="BQ1896" s="92">
        <v>0</v>
      </c>
      <c r="BR1896" s="93">
        <v>0</v>
      </c>
      <c r="BS1896" s="94" t="str">
        <f t="shared" si="305"/>
        <v/>
      </c>
      <c r="BT1896" s="95">
        <v>0</v>
      </c>
      <c r="BU1896" s="101" t="str">
        <f t="shared" si="306"/>
        <v/>
      </c>
      <c r="BV1896" s="102" t="str">
        <f t="shared" si="307"/>
        <v>-</v>
      </c>
      <c r="BW1896" s="103"/>
      <c r="BX1896" s="104" t="str">
        <f t="shared" si="308"/>
        <v>-</v>
      </c>
      <c r="BY1896" s="105"/>
      <c r="BZ1896" s="103"/>
      <c r="CA1896" s="106"/>
      <c r="CB1896" s="107"/>
      <c r="CC1896" s="112"/>
      <c r="CD1896" s="106"/>
      <c r="CE1896" s="103"/>
      <c r="CF1896" s="113"/>
      <c r="CG1896" s="114"/>
    </row>
    <row r="1897" spans="1:85">
      <c r="A1897" s="53" t="str">
        <f t="shared" si="309"/>
        <v>--</v>
      </c>
      <c r="B1897" s="47" t="str">
        <f t="shared" si="310"/>
        <v>-</v>
      </c>
      <c r="C1897" s="153"/>
      <c r="D1897" s="49"/>
      <c r="E1897" s="50"/>
      <c r="F1897" s="51"/>
      <c r="G1897" s="59"/>
      <c r="H1897" s="51"/>
      <c r="I1897" s="59"/>
      <c r="J1897" s="60" t="str">
        <f>IF(ISBLANK(H1897),"",IFERROR(VLOOKUP(B1897,'Np PL4 Stock'!$A:$D,4,FALSE),""))</f>
        <v/>
      </c>
      <c r="K1897" s="61" t="str">
        <f>IF(ISBLANK(H1897),"",SUMIF('Np PL4 Stock'!$A:$A,B1897,'Np PL4 Stock'!$N:$N))</f>
        <v/>
      </c>
      <c r="L1897" s="62" t="str">
        <f>IF(ISBLANK(H1897),"",VLOOKUP(LEFT(B1897,5),Unit!A:B,2,FALSE))</f>
        <v/>
      </c>
      <c r="M1897" s="63" t="str">
        <f>IF(ISBLANK(H1897),"",IFERROR(VLOOKUP(B1897,'Np PL4 Stock'!$A:$T,20,FALSE),""))</f>
        <v/>
      </c>
      <c r="N1897" s="63" t="str">
        <f>IF(ISBLANK(H1897),"",IFERROR(VLOOKUP(B1897,'Np PL4 Stock'!$A:$U,21,FALSE),""))</f>
        <v/>
      </c>
      <c r="O1897" s="62" t="str">
        <f t="shared" si="303"/>
        <v/>
      </c>
      <c r="P1897" s="62" t="str">
        <f t="shared" si="301"/>
        <v/>
      </c>
      <c r="Q1897" s="67" t="str">
        <f t="shared" si="304"/>
        <v/>
      </c>
      <c r="R1897" s="67" t="str">
        <f t="shared" si="302"/>
        <v/>
      </c>
      <c r="S1897" s="59"/>
      <c r="T1897" s="147"/>
      <c r="U1897" s="147"/>
      <c r="V1897" s="59"/>
      <c r="W1897" s="59"/>
      <c r="X1897" s="59"/>
      <c r="Y1897" s="59"/>
      <c r="Z1897" s="59"/>
      <c r="AA1897" s="59"/>
      <c r="AB1897" s="59"/>
      <c r="AC1897" s="59"/>
      <c r="AD1897" s="59"/>
      <c r="AE1897" s="59"/>
      <c r="AF1897" s="73"/>
      <c r="AG1897" s="73"/>
      <c r="AH1897" s="73"/>
      <c r="AI1897" s="73"/>
      <c r="AJ1897" s="73"/>
      <c r="AK1897" s="73"/>
      <c r="AL1897" s="77" t="str">
        <f>IF(ISBLANK(S1897),"",IF(AJ1897="Fail","Fail",IF(E1897="PL4",IF(AND(T1897&gt;STD_01122025!$D$3,U1897&lt;STD_01122025!$D$4,OR(AF1897="ND",AF1897&lt;STD_01122025!$D$7),AH1897="ND"),"Pass","Fail"),IF(E1897="PL12",IF(AND(S1897&lt;STD_01122025!$F$2,T1897&gt;STD_01122025!$F$3,U1897&lt;STD_01122025!$F$4,V1897&gt;STD_01122025!$F$5,X1897&gt;STD_01122025!$F$6,OR(AF1897="ND",AF1897&lt;STD_01122025!$F$7),AH1897="ND"),"Pass","Fail"),IF(E1897="SuperPL",IF(AND(T1897&gt;STD_01122025!$H$3,U1897&lt;STD_01122025!$H$4,V1897&gt;STD_01122025!$H$5,X1897&gt;STD_01122025!$H$6,OR(AF1897="ND",AF1897&lt;STD_01122025!$H$7),AH1897="ND"),"Pass","Fail"),IF(E1897="Flight",IF(AND(T1897&gt;STD_01122025!$J$3,U1897&lt;STD_01122025!$J$4,X1897&gt;STD_01122025!$J$6,OR(AF1897="ND",AF1897&lt;STD_01122025!$J$7),AH1897="ND"),"Pass","Fail"),""))))))</f>
        <v/>
      </c>
      <c r="AM1897" s="62" t="str">
        <f>IF(ISBLANK(B1897),"",IFERROR(IF(VLOOKUP(B1897,'Np PL4 Stock'!$A:$J,10,FALSE)="Np4",D1897-VLOOKUP(B1897,'Np PL4 Stock'!$A:$E,5,FALSE),D1897-VLOOKUP(B1897,'Np PL4 Stock'!$A:$E,5,FALSE)-1),""))</f>
        <v/>
      </c>
      <c r="AN1897" s="147"/>
      <c r="AO1897" s="147"/>
      <c r="AP1897" s="59"/>
      <c r="AQ1897" s="59"/>
      <c r="AR1897" s="59"/>
      <c r="AS1897" s="59"/>
      <c r="AT1897" s="73"/>
      <c r="AU1897" s="73"/>
      <c r="AV1897" s="73"/>
      <c r="AW1897" s="73"/>
      <c r="AX1897" s="84"/>
      <c r="AY1897" s="59"/>
      <c r="AZ1897" s="59"/>
      <c r="BA1897" s="59"/>
      <c r="BB1897" s="59"/>
      <c r="BC1897" s="59"/>
      <c r="BD1897" s="59"/>
      <c r="BE1897" s="84"/>
      <c r="BF1897" s="84"/>
      <c r="BG1897" s="84"/>
      <c r="BH1897" s="84"/>
      <c r="BI1897" s="85"/>
      <c r="BJ1897" s="86"/>
      <c r="BK1897" s="86"/>
      <c r="BL1897" s="86"/>
      <c r="BM1897" s="86"/>
      <c r="BN1897" s="86"/>
      <c r="BO1897" s="59"/>
      <c r="BP1897" s="69"/>
      <c r="BQ1897" s="92">
        <v>0</v>
      </c>
      <c r="BR1897" s="93">
        <v>0</v>
      </c>
      <c r="BS1897" s="94" t="str">
        <f t="shared" si="305"/>
        <v/>
      </c>
      <c r="BT1897" s="95">
        <v>0</v>
      </c>
      <c r="BU1897" s="101" t="str">
        <f t="shared" si="306"/>
        <v/>
      </c>
      <c r="BV1897" s="102" t="str">
        <f t="shared" si="307"/>
        <v>-</v>
      </c>
      <c r="BW1897" s="103"/>
      <c r="BX1897" s="104" t="str">
        <f t="shared" si="308"/>
        <v>-</v>
      </c>
      <c r="BY1897" s="105"/>
      <c r="BZ1897" s="103"/>
      <c r="CA1897" s="106"/>
      <c r="CB1897" s="107"/>
      <c r="CC1897" s="112"/>
      <c r="CD1897" s="106"/>
      <c r="CE1897" s="103"/>
      <c r="CF1897" s="113"/>
      <c r="CG1897" s="114"/>
    </row>
    <row r="1898" spans="1:85">
      <c r="A1898" s="53" t="str">
        <f t="shared" si="309"/>
        <v>--</v>
      </c>
      <c r="B1898" s="47" t="str">
        <f t="shared" si="310"/>
        <v>-</v>
      </c>
      <c r="C1898" s="153"/>
      <c r="D1898" s="49"/>
      <c r="E1898" s="50"/>
      <c r="F1898" s="51"/>
      <c r="G1898" s="59"/>
      <c r="H1898" s="51"/>
      <c r="I1898" s="59"/>
      <c r="J1898" s="60" t="str">
        <f>IF(ISBLANK(H1898),"",IFERROR(VLOOKUP(B1898,'Np PL4 Stock'!$A:$D,4,FALSE),""))</f>
        <v/>
      </c>
      <c r="K1898" s="61" t="str">
        <f>IF(ISBLANK(H1898),"",SUMIF('Np PL4 Stock'!$A:$A,B1898,'Np PL4 Stock'!$N:$N))</f>
        <v/>
      </c>
      <c r="L1898" s="62" t="str">
        <f>IF(ISBLANK(H1898),"",VLOOKUP(LEFT(B1898,5),Unit!A:B,2,FALSE))</f>
        <v/>
      </c>
      <c r="M1898" s="63" t="str">
        <f>IF(ISBLANK(H1898),"",IFERROR(VLOOKUP(B1898,'Np PL4 Stock'!$A:$T,20,FALSE),""))</f>
        <v/>
      </c>
      <c r="N1898" s="63" t="str">
        <f>IF(ISBLANK(H1898),"",IFERROR(VLOOKUP(B1898,'Np PL4 Stock'!$A:$U,21,FALSE),""))</f>
        <v/>
      </c>
      <c r="O1898" s="62" t="str">
        <f t="shared" si="303"/>
        <v/>
      </c>
      <c r="P1898" s="62" t="str">
        <f t="shared" si="301"/>
        <v/>
      </c>
      <c r="Q1898" s="67" t="str">
        <f t="shared" si="304"/>
        <v/>
      </c>
      <c r="R1898" s="67" t="str">
        <f t="shared" si="302"/>
        <v/>
      </c>
      <c r="S1898" s="59"/>
      <c r="T1898" s="147"/>
      <c r="U1898" s="147"/>
      <c r="V1898" s="59"/>
      <c r="W1898" s="59"/>
      <c r="X1898" s="59"/>
      <c r="Y1898" s="59"/>
      <c r="Z1898" s="59"/>
      <c r="AA1898" s="59"/>
      <c r="AB1898" s="59"/>
      <c r="AC1898" s="59"/>
      <c r="AD1898" s="59"/>
      <c r="AE1898" s="59"/>
      <c r="AF1898" s="73"/>
      <c r="AG1898" s="73"/>
      <c r="AH1898" s="73"/>
      <c r="AI1898" s="73"/>
      <c r="AJ1898" s="73"/>
      <c r="AK1898" s="73"/>
      <c r="AL1898" s="77" t="str">
        <f>IF(ISBLANK(S1898),"",IF(AJ1898="Fail","Fail",IF(E1898="PL4",IF(AND(T1898&gt;STD_01122025!$D$3,U1898&lt;STD_01122025!$D$4,OR(AF1898="ND",AF1898&lt;STD_01122025!$D$7),AH1898="ND"),"Pass","Fail"),IF(E1898="PL12",IF(AND(S1898&lt;STD_01122025!$F$2,T1898&gt;STD_01122025!$F$3,U1898&lt;STD_01122025!$F$4,V1898&gt;STD_01122025!$F$5,X1898&gt;STD_01122025!$F$6,OR(AF1898="ND",AF1898&lt;STD_01122025!$F$7),AH1898="ND"),"Pass","Fail"),IF(E1898="SuperPL",IF(AND(T1898&gt;STD_01122025!$H$3,U1898&lt;STD_01122025!$H$4,V1898&gt;STD_01122025!$H$5,X1898&gt;STD_01122025!$H$6,OR(AF1898="ND",AF1898&lt;STD_01122025!$H$7),AH1898="ND"),"Pass","Fail"),IF(E1898="Flight",IF(AND(T1898&gt;STD_01122025!$J$3,U1898&lt;STD_01122025!$J$4,X1898&gt;STD_01122025!$J$6,OR(AF1898="ND",AF1898&lt;STD_01122025!$J$7),AH1898="ND"),"Pass","Fail"),""))))))</f>
        <v/>
      </c>
      <c r="AM1898" s="62" t="str">
        <f>IF(ISBLANK(B1898),"",IFERROR(IF(VLOOKUP(B1898,'Np PL4 Stock'!$A:$J,10,FALSE)="Np4",D1898-VLOOKUP(B1898,'Np PL4 Stock'!$A:$E,5,FALSE),D1898-VLOOKUP(B1898,'Np PL4 Stock'!$A:$E,5,FALSE)-1),""))</f>
        <v/>
      </c>
      <c r="AN1898" s="147"/>
      <c r="AO1898" s="147"/>
      <c r="AP1898" s="59"/>
      <c r="AQ1898" s="59"/>
      <c r="AR1898" s="59"/>
      <c r="AS1898" s="59"/>
      <c r="AT1898" s="73"/>
      <c r="AU1898" s="73"/>
      <c r="AV1898" s="73"/>
      <c r="AW1898" s="73"/>
      <c r="AX1898" s="84"/>
      <c r="AY1898" s="59"/>
      <c r="AZ1898" s="59"/>
      <c r="BA1898" s="59"/>
      <c r="BB1898" s="59"/>
      <c r="BC1898" s="59"/>
      <c r="BD1898" s="59"/>
      <c r="BE1898" s="84"/>
      <c r="BF1898" s="84"/>
      <c r="BG1898" s="84"/>
      <c r="BH1898" s="84"/>
      <c r="BI1898" s="85"/>
      <c r="BJ1898" s="86"/>
      <c r="BK1898" s="86"/>
      <c r="BL1898" s="86"/>
      <c r="BM1898" s="86"/>
      <c r="BN1898" s="86"/>
      <c r="BO1898" s="59"/>
      <c r="BP1898" s="69"/>
      <c r="BQ1898" s="92">
        <v>0</v>
      </c>
      <c r="BR1898" s="93">
        <v>0</v>
      </c>
      <c r="BS1898" s="94" t="str">
        <f t="shared" si="305"/>
        <v/>
      </c>
      <c r="BT1898" s="95">
        <v>0</v>
      </c>
      <c r="BU1898" s="101" t="str">
        <f t="shared" si="306"/>
        <v/>
      </c>
      <c r="BV1898" s="102" t="str">
        <f t="shared" si="307"/>
        <v>-</v>
      </c>
      <c r="BW1898" s="103"/>
      <c r="BX1898" s="104" t="str">
        <f t="shared" si="308"/>
        <v>-</v>
      </c>
      <c r="BY1898" s="105"/>
      <c r="BZ1898" s="103"/>
      <c r="CA1898" s="106"/>
      <c r="CB1898" s="107"/>
      <c r="CC1898" s="112"/>
      <c r="CD1898" s="106"/>
      <c r="CE1898" s="103"/>
      <c r="CF1898" s="113"/>
      <c r="CG1898" s="114"/>
    </row>
    <row r="1899" spans="1:85">
      <c r="A1899" s="53" t="str">
        <f t="shared" si="309"/>
        <v>--</v>
      </c>
      <c r="B1899" s="47" t="str">
        <f t="shared" si="310"/>
        <v>-</v>
      </c>
      <c r="C1899" s="153"/>
      <c r="D1899" s="49"/>
      <c r="E1899" s="50"/>
      <c r="F1899" s="51"/>
      <c r="G1899" s="59"/>
      <c r="H1899" s="51"/>
      <c r="I1899" s="59"/>
      <c r="J1899" s="60" t="str">
        <f>IF(ISBLANK(H1899),"",IFERROR(VLOOKUP(B1899,'Np PL4 Stock'!$A:$D,4,FALSE),""))</f>
        <v/>
      </c>
      <c r="K1899" s="61" t="str">
        <f>IF(ISBLANK(H1899),"",SUMIF('Np PL4 Stock'!$A:$A,B1899,'Np PL4 Stock'!$N:$N))</f>
        <v/>
      </c>
      <c r="L1899" s="62" t="str">
        <f>IF(ISBLANK(H1899),"",VLOOKUP(LEFT(B1899,5),Unit!A:B,2,FALSE))</f>
        <v/>
      </c>
      <c r="M1899" s="63" t="str">
        <f>IF(ISBLANK(H1899),"",IFERROR(VLOOKUP(B1899,'Np PL4 Stock'!$A:$T,20,FALSE),""))</f>
        <v/>
      </c>
      <c r="N1899" s="63" t="str">
        <f>IF(ISBLANK(H1899),"",IFERROR(VLOOKUP(B1899,'Np PL4 Stock'!$A:$U,21,FALSE),""))</f>
        <v/>
      </c>
      <c r="O1899" s="62" t="str">
        <f t="shared" si="303"/>
        <v/>
      </c>
      <c r="P1899" s="62" t="str">
        <f t="shared" si="301"/>
        <v/>
      </c>
      <c r="Q1899" s="67" t="str">
        <f t="shared" si="304"/>
        <v/>
      </c>
      <c r="R1899" s="67" t="str">
        <f t="shared" si="302"/>
        <v/>
      </c>
      <c r="S1899" s="59"/>
      <c r="T1899" s="147"/>
      <c r="U1899" s="147"/>
      <c r="V1899" s="59"/>
      <c r="W1899" s="59"/>
      <c r="X1899" s="59"/>
      <c r="Y1899" s="59"/>
      <c r="Z1899" s="59"/>
      <c r="AA1899" s="59"/>
      <c r="AB1899" s="59"/>
      <c r="AC1899" s="59"/>
      <c r="AD1899" s="59"/>
      <c r="AE1899" s="59"/>
      <c r="AF1899" s="73"/>
      <c r="AG1899" s="73"/>
      <c r="AH1899" s="73"/>
      <c r="AI1899" s="73"/>
      <c r="AJ1899" s="73"/>
      <c r="AK1899" s="73"/>
      <c r="AL1899" s="77" t="str">
        <f>IF(ISBLANK(S1899),"",IF(AJ1899="Fail","Fail",IF(E1899="PL4",IF(AND(T1899&gt;STD_01122025!$D$3,U1899&lt;STD_01122025!$D$4,OR(AF1899="ND",AF1899&lt;STD_01122025!$D$7),AH1899="ND"),"Pass","Fail"),IF(E1899="PL12",IF(AND(S1899&lt;STD_01122025!$F$2,T1899&gt;STD_01122025!$F$3,U1899&lt;STD_01122025!$F$4,V1899&gt;STD_01122025!$F$5,X1899&gt;STD_01122025!$F$6,OR(AF1899="ND",AF1899&lt;STD_01122025!$F$7),AH1899="ND"),"Pass","Fail"),IF(E1899="SuperPL",IF(AND(T1899&gt;STD_01122025!$H$3,U1899&lt;STD_01122025!$H$4,V1899&gt;STD_01122025!$H$5,X1899&gt;STD_01122025!$H$6,OR(AF1899="ND",AF1899&lt;STD_01122025!$H$7),AH1899="ND"),"Pass","Fail"),IF(E1899="Flight",IF(AND(T1899&gt;STD_01122025!$J$3,U1899&lt;STD_01122025!$J$4,X1899&gt;STD_01122025!$J$6,OR(AF1899="ND",AF1899&lt;STD_01122025!$J$7),AH1899="ND"),"Pass","Fail"),""))))))</f>
        <v/>
      </c>
      <c r="AM1899" s="62" t="str">
        <f>IF(ISBLANK(B1899),"",IFERROR(IF(VLOOKUP(B1899,'Np PL4 Stock'!$A:$J,10,FALSE)="Np4",D1899-VLOOKUP(B1899,'Np PL4 Stock'!$A:$E,5,FALSE),D1899-VLOOKUP(B1899,'Np PL4 Stock'!$A:$E,5,FALSE)-1),""))</f>
        <v/>
      </c>
      <c r="AN1899" s="147"/>
      <c r="AO1899" s="147"/>
      <c r="AP1899" s="59"/>
      <c r="AQ1899" s="59"/>
      <c r="AR1899" s="59"/>
      <c r="AS1899" s="59"/>
      <c r="AT1899" s="73"/>
      <c r="AU1899" s="73"/>
      <c r="AV1899" s="73"/>
      <c r="AW1899" s="73"/>
      <c r="AX1899" s="84"/>
      <c r="AY1899" s="59"/>
      <c r="AZ1899" s="59"/>
      <c r="BA1899" s="59"/>
      <c r="BB1899" s="59"/>
      <c r="BC1899" s="59"/>
      <c r="BD1899" s="59"/>
      <c r="BE1899" s="84"/>
      <c r="BF1899" s="84"/>
      <c r="BG1899" s="84"/>
      <c r="BH1899" s="84"/>
      <c r="BI1899" s="85"/>
      <c r="BJ1899" s="86"/>
      <c r="BK1899" s="86"/>
      <c r="BL1899" s="86"/>
      <c r="BM1899" s="86"/>
      <c r="BN1899" s="86"/>
      <c r="BO1899" s="59"/>
      <c r="BP1899" s="69"/>
      <c r="BQ1899" s="92">
        <v>0</v>
      </c>
      <c r="BR1899" s="93">
        <v>0</v>
      </c>
      <c r="BS1899" s="94" t="str">
        <f t="shared" si="305"/>
        <v/>
      </c>
      <c r="BT1899" s="95">
        <v>0</v>
      </c>
      <c r="BU1899" s="101" t="str">
        <f t="shared" si="306"/>
        <v/>
      </c>
      <c r="BV1899" s="102" t="str">
        <f t="shared" si="307"/>
        <v>-</v>
      </c>
      <c r="BW1899" s="103"/>
      <c r="BX1899" s="104" t="str">
        <f t="shared" si="308"/>
        <v>-</v>
      </c>
      <c r="BY1899" s="105"/>
      <c r="BZ1899" s="103"/>
      <c r="CA1899" s="106"/>
      <c r="CB1899" s="107"/>
      <c r="CC1899" s="112"/>
      <c r="CD1899" s="106"/>
      <c r="CE1899" s="103"/>
      <c r="CF1899" s="113"/>
      <c r="CG1899" s="114"/>
    </row>
    <row r="1900" spans="1:85">
      <c r="A1900" s="53" t="str">
        <f t="shared" si="309"/>
        <v>--</v>
      </c>
      <c r="B1900" s="47" t="str">
        <f t="shared" si="310"/>
        <v>-</v>
      </c>
      <c r="C1900" s="153"/>
      <c r="D1900" s="49"/>
      <c r="E1900" s="50"/>
      <c r="F1900" s="51"/>
      <c r="G1900" s="59"/>
      <c r="H1900" s="51"/>
      <c r="I1900" s="59"/>
      <c r="J1900" s="60" t="str">
        <f>IF(ISBLANK(H1900),"",IFERROR(VLOOKUP(B1900,'Np PL4 Stock'!$A:$D,4,FALSE),""))</f>
        <v/>
      </c>
      <c r="K1900" s="61" t="str">
        <f>IF(ISBLANK(H1900),"",SUMIF('Np PL4 Stock'!$A:$A,B1900,'Np PL4 Stock'!$N:$N))</f>
        <v/>
      </c>
      <c r="L1900" s="62" t="str">
        <f>IF(ISBLANK(H1900),"",VLOOKUP(LEFT(B1900,5),Unit!A:B,2,FALSE))</f>
        <v/>
      </c>
      <c r="M1900" s="63" t="str">
        <f>IF(ISBLANK(H1900),"",IFERROR(VLOOKUP(B1900,'Np PL4 Stock'!$A:$T,20,FALSE),""))</f>
        <v/>
      </c>
      <c r="N1900" s="63" t="str">
        <f>IF(ISBLANK(H1900),"",IFERROR(VLOOKUP(B1900,'Np PL4 Stock'!$A:$U,21,FALSE),""))</f>
        <v/>
      </c>
      <c r="O1900" s="62" t="str">
        <f t="shared" si="303"/>
        <v/>
      </c>
      <c r="P1900" s="62" t="str">
        <f t="shared" si="301"/>
        <v/>
      </c>
      <c r="Q1900" s="67" t="str">
        <f t="shared" si="304"/>
        <v/>
      </c>
      <c r="R1900" s="67" t="str">
        <f t="shared" si="302"/>
        <v/>
      </c>
      <c r="S1900" s="59"/>
      <c r="T1900" s="147"/>
      <c r="U1900" s="147"/>
      <c r="V1900" s="59"/>
      <c r="W1900" s="59"/>
      <c r="X1900" s="59"/>
      <c r="Y1900" s="59"/>
      <c r="Z1900" s="59"/>
      <c r="AA1900" s="59"/>
      <c r="AB1900" s="59"/>
      <c r="AC1900" s="59"/>
      <c r="AD1900" s="59"/>
      <c r="AE1900" s="59"/>
      <c r="AF1900" s="73"/>
      <c r="AG1900" s="73"/>
      <c r="AH1900" s="73"/>
      <c r="AI1900" s="73"/>
      <c r="AJ1900" s="73"/>
      <c r="AK1900" s="73"/>
      <c r="AL1900" s="77" t="str">
        <f>IF(ISBLANK(S1900),"",IF(AJ1900="Fail","Fail",IF(E1900="PL4",IF(AND(T1900&gt;STD_01122025!$D$3,U1900&lt;STD_01122025!$D$4,OR(AF1900="ND",AF1900&lt;STD_01122025!$D$7),AH1900="ND"),"Pass","Fail"),IF(E1900="PL12",IF(AND(S1900&lt;STD_01122025!$F$2,T1900&gt;STD_01122025!$F$3,U1900&lt;STD_01122025!$F$4,V1900&gt;STD_01122025!$F$5,X1900&gt;STD_01122025!$F$6,OR(AF1900="ND",AF1900&lt;STD_01122025!$F$7),AH1900="ND"),"Pass","Fail"),IF(E1900="SuperPL",IF(AND(T1900&gt;STD_01122025!$H$3,U1900&lt;STD_01122025!$H$4,V1900&gt;STD_01122025!$H$5,X1900&gt;STD_01122025!$H$6,OR(AF1900="ND",AF1900&lt;STD_01122025!$H$7),AH1900="ND"),"Pass","Fail"),IF(E1900="Flight",IF(AND(T1900&gt;STD_01122025!$J$3,U1900&lt;STD_01122025!$J$4,X1900&gt;STD_01122025!$J$6,OR(AF1900="ND",AF1900&lt;STD_01122025!$J$7),AH1900="ND"),"Pass","Fail"),""))))))</f>
        <v/>
      </c>
      <c r="AM1900" s="62" t="str">
        <f>IF(ISBLANK(B1900),"",IFERROR(IF(VLOOKUP(B1900,'Np PL4 Stock'!$A:$J,10,FALSE)="Np4",D1900-VLOOKUP(B1900,'Np PL4 Stock'!$A:$E,5,FALSE),D1900-VLOOKUP(B1900,'Np PL4 Stock'!$A:$E,5,FALSE)-1),""))</f>
        <v/>
      </c>
      <c r="AN1900" s="147"/>
      <c r="AO1900" s="147"/>
      <c r="AP1900" s="59"/>
      <c r="AQ1900" s="59"/>
      <c r="AR1900" s="59"/>
      <c r="AS1900" s="59"/>
      <c r="AT1900" s="73"/>
      <c r="AU1900" s="73"/>
      <c r="AV1900" s="73"/>
      <c r="AW1900" s="73"/>
      <c r="AX1900" s="84"/>
      <c r="AY1900" s="59"/>
      <c r="AZ1900" s="59"/>
      <c r="BA1900" s="59"/>
      <c r="BB1900" s="59"/>
      <c r="BC1900" s="59"/>
      <c r="BD1900" s="59"/>
      <c r="BE1900" s="84"/>
      <c r="BF1900" s="84"/>
      <c r="BG1900" s="84"/>
      <c r="BH1900" s="84"/>
      <c r="BI1900" s="85"/>
      <c r="BJ1900" s="86"/>
      <c r="BK1900" s="86"/>
      <c r="BL1900" s="86"/>
      <c r="BM1900" s="86"/>
      <c r="BN1900" s="86"/>
      <c r="BO1900" s="59"/>
      <c r="BP1900" s="69"/>
      <c r="BQ1900" s="92">
        <v>0</v>
      </c>
      <c r="BR1900" s="93">
        <v>0</v>
      </c>
      <c r="BS1900" s="94" t="str">
        <f t="shared" si="305"/>
        <v/>
      </c>
      <c r="BT1900" s="95">
        <v>0</v>
      </c>
      <c r="BU1900" s="101" t="str">
        <f t="shared" si="306"/>
        <v/>
      </c>
      <c r="BV1900" s="102" t="str">
        <f t="shared" si="307"/>
        <v>-</v>
      </c>
      <c r="BW1900" s="103"/>
      <c r="BX1900" s="104" t="str">
        <f t="shared" si="308"/>
        <v>-</v>
      </c>
      <c r="BY1900" s="105"/>
      <c r="BZ1900" s="103"/>
      <c r="CA1900" s="106"/>
      <c r="CB1900" s="107"/>
      <c r="CC1900" s="112"/>
      <c r="CD1900" s="106"/>
      <c r="CE1900" s="103"/>
      <c r="CF1900" s="113"/>
      <c r="CG1900" s="114"/>
    </row>
    <row r="1901" spans="1:85">
      <c r="A1901" s="53" t="str">
        <f t="shared" si="309"/>
        <v>--</v>
      </c>
      <c r="B1901" s="47" t="str">
        <f t="shared" si="310"/>
        <v>-</v>
      </c>
      <c r="C1901" s="153"/>
      <c r="D1901" s="49"/>
      <c r="E1901" s="50"/>
      <c r="F1901" s="51"/>
      <c r="G1901" s="59"/>
      <c r="H1901" s="51"/>
      <c r="I1901" s="59"/>
      <c r="J1901" s="60" t="str">
        <f>IF(ISBLANK(H1901),"",IFERROR(VLOOKUP(B1901,'Np PL4 Stock'!$A:$D,4,FALSE),""))</f>
        <v/>
      </c>
      <c r="K1901" s="61" t="str">
        <f>IF(ISBLANK(H1901),"",SUMIF('Np PL4 Stock'!$A:$A,B1901,'Np PL4 Stock'!$N:$N))</f>
        <v/>
      </c>
      <c r="L1901" s="62" t="str">
        <f>IF(ISBLANK(H1901),"",VLOOKUP(LEFT(B1901,5),Unit!A:B,2,FALSE))</f>
        <v/>
      </c>
      <c r="M1901" s="63" t="str">
        <f>IF(ISBLANK(H1901),"",IFERROR(VLOOKUP(B1901,'Np PL4 Stock'!$A:$T,20,FALSE),""))</f>
        <v/>
      </c>
      <c r="N1901" s="63" t="str">
        <f>IF(ISBLANK(H1901),"",IFERROR(VLOOKUP(B1901,'Np PL4 Stock'!$A:$U,21,FALSE),""))</f>
        <v/>
      </c>
      <c r="O1901" s="62" t="str">
        <f t="shared" si="303"/>
        <v/>
      </c>
      <c r="P1901" s="62" t="str">
        <f t="shared" si="301"/>
        <v/>
      </c>
      <c r="Q1901" s="67" t="str">
        <f t="shared" si="304"/>
        <v/>
      </c>
      <c r="R1901" s="67" t="str">
        <f t="shared" si="302"/>
        <v/>
      </c>
      <c r="S1901" s="59"/>
      <c r="T1901" s="147"/>
      <c r="U1901" s="147"/>
      <c r="V1901" s="59"/>
      <c r="W1901" s="59"/>
      <c r="X1901" s="59"/>
      <c r="Y1901" s="59"/>
      <c r="Z1901" s="59"/>
      <c r="AA1901" s="59"/>
      <c r="AB1901" s="59"/>
      <c r="AC1901" s="59"/>
      <c r="AD1901" s="59"/>
      <c r="AE1901" s="59"/>
      <c r="AF1901" s="73"/>
      <c r="AG1901" s="73"/>
      <c r="AH1901" s="73"/>
      <c r="AI1901" s="73"/>
      <c r="AJ1901" s="73"/>
      <c r="AK1901" s="73"/>
      <c r="AL1901" s="77" t="str">
        <f>IF(ISBLANK(S1901),"",IF(AJ1901="Fail","Fail",IF(E1901="PL4",IF(AND(T1901&gt;STD_01122025!$D$3,U1901&lt;STD_01122025!$D$4,OR(AF1901="ND",AF1901&lt;STD_01122025!$D$7),AH1901="ND"),"Pass","Fail"),IF(E1901="PL12",IF(AND(S1901&lt;STD_01122025!$F$2,T1901&gt;STD_01122025!$F$3,U1901&lt;STD_01122025!$F$4,V1901&gt;STD_01122025!$F$5,X1901&gt;STD_01122025!$F$6,OR(AF1901="ND",AF1901&lt;STD_01122025!$F$7),AH1901="ND"),"Pass","Fail"),IF(E1901="SuperPL",IF(AND(T1901&gt;STD_01122025!$H$3,U1901&lt;STD_01122025!$H$4,V1901&gt;STD_01122025!$H$5,X1901&gt;STD_01122025!$H$6,OR(AF1901="ND",AF1901&lt;STD_01122025!$H$7),AH1901="ND"),"Pass","Fail"),IF(E1901="Flight",IF(AND(T1901&gt;STD_01122025!$J$3,U1901&lt;STD_01122025!$J$4,X1901&gt;STD_01122025!$J$6,OR(AF1901="ND",AF1901&lt;STD_01122025!$J$7),AH1901="ND"),"Pass","Fail"),""))))))</f>
        <v/>
      </c>
      <c r="AM1901" s="62" t="str">
        <f>IF(ISBLANK(B1901),"",IFERROR(IF(VLOOKUP(B1901,'Np PL4 Stock'!$A:$J,10,FALSE)="Np4",D1901-VLOOKUP(B1901,'Np PL4 Stock'!$A:$E,5,FALSE),D1901-VLOOKUP(B1901,'Np PL4 Stock'!$A:$E,5,FALSE)-1),""))</f>
        <v/>
      </c>
      <c r="AN1901" s="147"/>
      <c r="AO1901" s="147"/>
      <c r="AP1901" s="59"/>
      <c r="AQ1901" s="59"/>
      <c r="AR1901" s="59"/>
      <c r="AS1901" s="59"/>
      <c r="AT1901" s="73"/>
      <c r="AU1901" s="73"/>
      <c r="AV1901" s="73"/>
      <c r="AW1901" s="73"/>
      <c r="AX1901" s="84"/>
      <c r="AY1901" s="59"/>
      <c r="AZ1901" s="59"/>
      <c r="BA1901" s="59"/>
      <c r="BB1901" s="59"/>
      <c r="BC1901" s="59"/>
      <c r="BD1901" s="59"/>
      <c r="BE1901" s="84"/>
      <c r="BF1901" s="84"/>
      <c r="BG1901" s="84"/>
      <c r="BH1901" s="84"/>
      <c r="BI1901" s="85"/>
      <c r="BJ1901" s="86"/>
      <c r="BK1901" s="86"/>
      <c r="BL1901" s="86"/>
      <c r="BM1901" s="86"/>
      <c r="BN1901" s="86"/>
      <c r="BO1901" s="59"/>
      <c r="BP1901" s="69"/>
      <c r="BQ1901" s="92">
        <v>0</v>
      </c>
      <c r="BR1901" s="93">
        <v>0</v>
      </c>
      <c r="BS1901" s="94" t="str">
        <f t="shared" si="305"/>
        <v/>
      </c>
      <c r="BT1901" s="95">
        <v>0</v>
      </c>
      <c r="BU1901" s="101" t="str">
        <f t="shared" si="306"/>
        <v/>
      </c>
      <c r="BV1901" s="102" t="str">
        <f t="shared" si="307"/>
        <v>-</v>
      </c>
      <c r="BW1901" s="103"/>
      <c r="BX1901" s="104" t="str">
        <f t="shared" si="308"/>
        <v>-</v>
      </c>
      <c r="BY1901" s="105"/>
      <c r="BZ1901" s="103"/>
      <c r="CA1901" s="106"/>
      <c r="CB1901" s="107"/>
      <c r="CC1901" s="112"/>
      <c r="CD1901" s="106"/>
      <c r="CE1901" s="103"/>
      <c r="CF1901" s="113"/>
      <c r="CG1901" s="114"/>
    </row>
    <row r="1902" spans="1:85">
      <c r="A1902" s="53" t="str">
        <f t="shared" si="309"/>
        <v>--</v>
      </c>
      <c r="B1902" s="47" t="str">
        <f t="shared" si="310"/>
        <v>-</v>
      </c>
      <c r="C1902" s="153"/>
      <c r="D1902" s="49"/>
      <c r="E1902" s="50"/>
      <c r="F1902" s="51"/>
      <c r="G1902" s="59"/>
      <c r="H1902" s="51"/>
      <c r="I1902" s="59"/>
      <c r="J1902" s="60" t="str">
        <f>IF(ISBLANK(H1902),"",IFERROR(VLOOKUP(B1902,'Np PL4 Stock'!$A:$D,4,FALSE),""))</f>
        <v/>
      </c>
      <c r="K1902" s="61" t="str">
        <f>IF(ISBLANK(H1902),"",SUMIF('Np PL4 Stock'!$A:$A,B1902,'Np PL4 Stock'!$N:$N))</f>
        <v/>
      </c>
      <c r="L1902" s="62" t="str">
        <f>IF(ISBLANK(H1902),"",VLOOKUP(LEFT(B1902,5),Unit!A:B,2,FALSE))</f>
        <v/>
      </c>
      <c r="M1902" s="63" t="str">
        <f>IF(ISBLANK(H1902),"",IFERROR(VLOOKUP(B1902,'Np PL4 Stock'!$A:$T,20,FALSE),""))</f>
        <v/>
      </c>
      <c r="N1902" s="63" t="str">
        <f>IF(ISBLANK(H1902),"",IFERROR(VLOOKUP(B1902,'Np PL4 Stock'!$A:$U,21,FALSE),""))</f>
        <v/>
      </c>
      <c r="O1902" s="62" t="str">
        <f t="shared" si="303"/>
        <v/>
      </c>
      <c r="P1902" s="62" t="str">
        <f t="shared" si="301"/>
        <v/>
      </c>
      <c r="Q1902" s="67" t="str">
        <f t="shared" si="304"/>
        <v/>
      </c>
      <c r="R1902" s="67" t="str">
        <f t="shared" si="302"/>
        <v/>
      </c>
      <c r="S1902" s="59"/>
      <c r="T1902" s="147"/>
      <c r="U1902" s="147"/>
      <c r="V1902" s="59"/>
      <c r="W1902" s="59"/>
      <c r="X1902" s="59"/>
      <c r="Y1902" s="59"/>
      <c r="Z1902" s="59"/>
      <c r="AA1902" s="59"/>
      <c r="AB1902" s="59"/>
      <c r="AC1902" s="59"/>
      <c r="AD1902" s="59"/>
      <c r="AE1902" s="59"/>
      <c r="AF1902" s="73"/>
      <c r="AG1902" s="73"/>
      <c r="AH1902" s="73"/>
      <c r="AI1902" s="73"/>
      <c r="AJ1902" s="73"/>
      <c r="AK1902" s="73"/>
      <c r="AL1902" s="77" t="str">
        <f>IF(ISBLANK(S1902),"",IF(AJ1902="Fail","Fail",IF(E1902="PL4",IF(AND(T1902&gt;STD_01122025!$D$3,U1902&lt;STD_01122025!$D$4,OR(AF1902="ND",AF1902&lt;STD_01122025!$D$7),AH1902="ND"),"Pass","Fail"),IF(E1902="PL12",IF(AND(S1902&lt;STD_01122025!$F$2,T1902&gt;STD_01122025!$F$3,U1902&lt;STD_01122025!$F$4,V1902&gt;STD_01122025!$F$5,X1902&gt;STD_01122025!$F$6,OR(AF1902="ND",AF1902&lt;STD_01122025!$F$7),AH1902="ND"),"Pass","Fail"),IF(E1902="SuperPL",IF(AND(T1902&gt;STD_01122025!$H$3,U1902&lt;STD_01122025!$H$4,V1902&gt;STD_01122025!$H$5,X1902&gt;STD_01122025!$H$6,OR(AF1902="ND",AF1902&lt;STD_01122025!$H$7),AH1902="ND"),"Pass","Fail"),IF(E1902="Flight",IF(AND(T1902&gt;STD_01122025!$J$3,U1902&lt;STD_01122025!$J$4,X1902&gt;STD_01122025!$J$6,OR(AF1902="ND",AF1902&lt;STD_01122025!$J$7),AH1902="ND"),"Pass","Fail"),""))))))</f>
        <v/>
      </c>
      <c r="AM1902" s="62" t="str">
        <f>IF(ISBLANK(B1902),"",IFERROR(IF(VLOOKUP(B1902,'Np PL4 Stock'!$A:$J,10,FALSE)="Np4",D1902-VLOOKUP(B1902,'Np PL4 Stock'!$A:$E,5,FALSE),D1902-VLOOKUP(B1902,'Np PL4 Stock'!$A:$E,5,FALSE)-1),""))</f>
        <v/>
      </c>
      <c r="AN1902" s="147"/>
      <c r="AO1902" s="147"/>
      <c r="AP1902" s="59"/>
      <c r="AQ1902" s="59"/>
      <c r="AR1902" s="59"/>
      <c r="AS1902" s="59"/>
      <c r="AT1902" s="73"/>
      <c r="AU1902" s="73"/>
      <c r="AV1902" s="73"/>
      <c r="AW1902" s="73"/>
      <c r="AX1902" s="84"/>
      <c r="AY1902" s="59"/>
      <c r="AZ1902" s="59"/>
      <c r="BA1902" s="59"/>
      <c r="BB1902" s="59"/>
      <c r="BC1902" s="59"/>
      <c r="BD1902" s="59"/>
      <c r="BE1902" s="84"/>
      <c r="BF1902" s="84"/>
      <c r="BG1902" s="84"/>
      <c r="BH1902" s="84"/>
      <c r="BI1902" s="85"/>
      <c r="BJ1902" s="86"/>
      <c r="BK1902" s="86"/>
      <c r="BL1902" s="86"/>
      <c r="BM1902" s="86"/>
      <c r="BN1902" s="86"/>
      <c r="BO1902" s="59"/>
      <c r="BP1902" s="69"/>
      <c r="BQ1902" s="92">
        <v>0</v>
      </c>
      <c r="BR1902" s="93">
        <v>0</v>
      </c>
      <c r="BS1902" s="94" t="str">
        <f t="shared" si="305"/>
        <v/>
      </c>
      <c r="BT1902" s="95">
        <v>0</v>
      </c>
      <c r="BU1902" s="101" t="str">
        <f t="shared" si="306"/>
        <v/>
      </c>
      <c r="BV1902" s="102" t="str">
        <f t="shared" si="307"/>
        <v>-</v>
      </c>
      <c r="BW1902" s="103"/>
      <c r="BX1902" s="104" t="str">
        <f t="shared" si="308"/>
        <v>-</v>
      </c>
      <c r="BY1902" s="105"/>
      <c r="BZ1902" s="103"/>
      <c r="CA1902" s="106"/>
      <c r="CB1902" s="107"/>
      <c r="CC1902" s="112"/>
      <c r="CD1902" s="106"/>
      <c r="CE1902" s="103"/>
      <c r="CF1902" s="113"/>
      <c r="CG1902" s="114"/>
    </row>
    <row r="1903" spans="1:85">
      <c r="A1903" s="53" t="str">
        <f t="shared" si="309"/>
        <v>--</v>
      </c>
      <c r="B1903" s="47" t="str">
        <f t="shared" si="310"/>
        <v>-</v>
      </c>
      <c r="C1903" s="153"/>
      <c r="D1903" s="49"/>
      <c r="E1903" s="50"/>
      <c r="F1903" s="51"/>
      <c r="G1903" s="59"/>
      <c r="H1903" s="51"/>
      <c r="I1903" s="59"/>
      <c r="J1903" s="60" t="str">
        <f>IF(ISBLANK(H1903),"",IFERROR(VLOOKUP(B1903,'Np PL4 Stock'!$A:$D,4,FALSE),""))</f>
        <v/>
      </c>
      <c r="K1903" s="61" t="str">
        <f>IF(ISBLANK(H1903),"",SUMIF('Np PL4 Stock'!$A:$A,B1903,'Np PL4 Stock'!$N:$N))</f>
        <v/>
      </c>
      <c r="L1903" s="62" t="str">
        <f>IF(ISBLANK(H1903),"",VLOOKUP(LEFT(B1903,5),Unit!A:B,2,FALSE))</f>
        <v/>
      </c>
      <c r="M1903" s="63" t="str">
        <f>IF(ISBLANK(H1903),"",IFERROR(VLOOKUP(B1903,'Np PL4 Stock'!$A:$T,20,FALSE),""))</f>
        <v/>
      </c>
      <c r="N1903" s="63" t="str">
        <f>IF(ISBLANK(H1903),"",IFERROR(VLOOKUP(B1903,'Np PL4 Stock'!$A:$U,21,FALSE),""))</f>
        <v/>
      </c>
      <c r="O1903" s="62" t="str">
        <f t="shared" si="303"/>
        <v/>
      </c>
      <c r="P1903" s="62" t="str">
        <f t="shared" si="301"/>
        <v/>
      </c>
      <c r="Q1903" s="67" t="str">
        <f t="shared" si="304"/>
        <v/>
      </c>
      <c r="R1903" s="67" t="str">
        <f t="shared" si="302"/>
        <v/>
      </c>
      <c r="S1903" s="59"/>
      <c r="T1903" s="147"/>
      <c r="U1903" s="147"/>
      <c r="V1903" s="59"/>
      <c r="W1903" s="59"/>
      <c r="X1903" s="59"/>
      <c r="Y1903" s="59"/>
      <c r="Z1903" s="59"/>
      <c r="AA1903" s="59"/>
      <c r="AB1903" s="59"/>
      <c r="AC1903" s="59"/>
      <c r="AD1903" s="59"/>
      <c r="AE1903" s="59"/>
      <c r="AF1903" s="73"/>
      <c r="AG1903" s="73"/>
      <c r="AH1903" s="73"/>
      <c r="AI1903" s="73"/>
      <c r="AJ1903" s="73"/>
      <c r="AK1903" s="73"/>
      <c r="AL1903" s="77" t="str">
        <f>IF(ISBLANK(S1903),"",IF(AJ1903="Fail","Fail",IF(E1903="PL4",IF(AND(T1903&gt;STD_01122025!$D$3,U1903&lt;STD_01122025!$D$4,OR(AF1903="ND",AF1903&lt;STD_01122025!$D$7),AH1903="ND"),"Pass","Fail"),IF(E1903="PL12",IF(AND(S1903&lt;STD_01122025!$F$2,T1903&gt;STD_01122025!$F$3,U1903&lt;STD_01122025!$F$4,V1903&gt;STD_01122025!$F$5,X1903&gt;STD_01122025!$F$6,OR(AF1903="ND",AF1903&lt;STD_01122025!$F$7),AH1903="ND"),"Pass","Fail"),IF(E1903="SuperPL",IF(AND(T1903&gt;STD_01122025!$H$3,U1903&lt;STD_01122025!$H$4,V1903&gt;STD_01122025!$H$5,X1903&gt;STD_01122025!$H$6,OR(AF1903="ND",AF1903&lt;STD_01122025!$H$7),AH1903="ND"),"Pass","Fail"),IF(E1903="Flight",IF(AND(T1903&gt;STD_01122025!$J$3,U1903&lt;STD_01122025!$J$4,X1903&gt;STD_01122025!$J$6,OR(AF1903="ND",AF1903&lt;STD_01122025!$J$7),AH1903="ND"),"Pass","Fail"),""))))))</f>
        <v/>
      </c>
      <c r="AM1903" s="62" t="str">
        <f>IF(ISBLANK(B1903),"",IFERROR(IF(VLOOKUP(B1903,'Np PL4 Stock'!$A:$J,10,FALSE)="Np4",D1903-VLOOKUP(B1903,'Np PL4 Stock'!$A:$E,5,FALSE),D1903-VLOOKUP(B1903,'Np PL4 Stock'!$A:$E,5,FALSE)-1),""))</f>
        <v/>
      </c>
      <c r="AN1903" s="147"/>
      <c r="AO1903" s="147"/>
      <c r="AP1903" s="59"/>
      <c r="AQ1903" s="59"/>
      <c r="AR1903" s="59"/>
      <c r="AS1903" s="59"/>
      <c r="AT1903" s="73"/>
      <c r="AU1903" s="73"/>
      <c r="AV1903" s="73"/>
      <c r="AW1903" s="73"/>
      <c r="AX1903" s="84"/>
      <c r="AY1903" s="59"/>
      <c r="AZ1903" s="59"/>
      <c r="BA1903" s="59"/>
      <c r="BB1903" s="59"/>
      <c r="BC1903" s="59"/>
      <c r="BD1903" s="59"/>
      <c r="BE1903" s="84"/>
      <c r="BF1903" s="84"/>
      <c r="BG1903" s="84"/>
      <c r="BH1903" s="84"/>
      <c r="BI1903" s="85"/>
      <c r="BJ1903" s="86"/>
      <c r="BK1903" s="86"/>
      <c r="BL1903" s="86"/>
      <c r="BM1903" s="86"/>
      <c r="BN1903" s="86"/>
      <c r="BO1903" s="59"/>
      <c r="BP1903" s="69"/>
      <c r="BQ1903" s="92">
        <v>0</v>
      </c>
      <c r="BR1903" s="93">
        <v>0</v>
      </c>
      <c r="BS1903" s="94" t="str">
        <f t="shared" si="305"/>
        <v/>
      </c>
      <c r="BT1903" s="95">
        <v>0</v>
      </c>
      <c r="BU1903" s="101" t="str">
        <f t="shared" si="306"/>
        <v/>
      </c>
      <c r="BV1903" s="102" t="str">
        <f t="shared" si="307"/>
        <v>-</v>
      </c>
      <c r="BW1903" s="103"/>
      <c r="BX1903" s="104" t="str">
        <f t="shared" si="308"/>
        <v>-</v>
      </c>
      <c r="BY1903" s="105"/>
      <c r="BZ1903" s="103"/>
      <c r="CA1903" s="106"/>
      <c r="CB1903" s="107"/>
      <c r="CC1903" s="112"/>
      <c r="CD1903" s="106"/>
      <c r="CE1903" s="103"/>
      <c r="CF1903" s="113"/>
      <c r="CG1903" s="114"/>
    </row>
    <row r="1904" spans="1:85">
      <c r="A1904" s="53" t="str">
        <f t="shared" si="309"/>
        <v>--</v>
      </c>
      <c r="B1904" s="47" t="str">
        <f t="shared" si="310"/>
        <v>-</v>
      </c>
      <c r="C1904" s="153"/>
      <c r="D1904" s="49"/>
      <c r="E1904" s="50"/>
      <c r="F1904" s="51"/>
      <c r="G1904" s="59"/>
      <c r="H1904" s="51"/>
      <c r="I1904" s="59"/>
      <c r="J1904" s="60" t="str">
        <f>IF(ISBLANK(H1904),"",IFERROR(VLOOKUP(B1904,'Np PL4 Stock'!$A:$D,4,FALSE),""))</f>
        <v/>
      </c>
      <c r="K1904" s="61" t="str">
        <f>IF(ISBLANK(H1904),"",SUMIF('Np PL4 Stock'!$A:$A,B1904,'Np PL4 Stock'!$N:$N))</f>
        <v/>
      </c>
      <c r="L1904" s="62" t="str">
        <f>IF(ISBLANK(H1904),"",VLOOKUP(LEFT(B1904,5),Unit!A:B,2,FALSE))</f>
        <v/>
      </c>
      <c r="M1904" s="63" t="str">
        <f>IF(ISBLANK(H1904),"",IFERROR(VLOOKUP(B1904,'Np PL4 Stock'!$A:$T,20,FALSE),""))</f>
        <v/>
      </c>
      <c r="N1904" s="63" t="str">
        <f>IF(ISBLANK(H1904),"",IFERROR(VLOOKUP(B1904,'Np PL4 Stock'!$A:$U,21,FALSE),""))</f>
        <v/>
      </c>
      <c r="O1904" s="62" t="str">
        <f t="shared" si="303"/>
        <v/>
      </c>
      <c r="P1904" s="62" t="str">
        <f t="shared" si="301"/>
        <v/>
      </c>
      <c r="Q1904" s="67" t="str">
        <f t="shared" si="304"/>
        <v/>
      </c>
      <c r="R1904" s="67" t="str">
        <f t="shared" si="302"/>
        <v/>
      </c>
      <c r="S1904" s="59"/>
      <c r="T1904" s="147"/>
      <c r="U1904" s="147"/>
      <c r="V1904" s="59"/>
      <c r="W1904" s="59"/>
      <c r="X1904" s="59"/>
      <c r="Y1904" s="59"/>
      <c r="Z1904" s="59"/>
      <c r="AA1904" s="59"/>
      <c r="AB1904" s="59"/>
      <c r="AC1904" s="59"/>
      <c r="AD1904" s="59"/>
      <c r="AE1904" s="59"/>
      <c r="AF1904" s="73"/>
      <c r="AG1904" s="73"/>
      <c r="AH1904" s="73"/>
      <c r="AI1904" s="73"/>
      <c r="AJ1904" s="73"/>
      <c r="AK1904" s="73"/>
      <c r="AL1904" s="77" t="str">
        <f>IF(ISBLANK(S1904),"",IF(AJ1904="Fail","Fail",IF(E1904="PL4",IF(AND(T1904&gt;STD_01122025!$D$3,U1904&lt;STD_01122025!$D$4,OR(AF1904="ND",AF1904&lt;STD_01122025!$D$7),AH1904="ND"),"Pass","Fail"),IF(E1904="PL12",IF(AND(S1904&lt;STD_01122025!$F$2,T1904&gt;STD_01122025!$F$3,U1904&lt;STD_01122025!$F$4,V1904&gt;STD_01122025!$F$5,X1904&gt;STD_01122025!$F$6,OR(AF1904="ND",AF1904&lt;STD_01122025!$F$7),AH1904="ND"),"Pass","Fail"),IF(E1904="SuperPL",IF(AND(T1904&gt;STD_01122025!$H$3,U1904&lt;STD_01122025!$H$4,V1904&gt;STD_01122025!$H$5,X1904&gt;STD_01122025!$H$6,OR(AF1904="ND",AF1904&lt;STD_01122025!$H$7),AH1904="ND"),"Pass","Fail"),IF(E1904="Flight",IF(AND(T1904&gt;STD_01122025!$J$3,U1904&lt;STD_01122025!$J$4,X1904&gt;STD_01122025!$J$6,OR(AF1904="ND",AF1904&lt;STD_01122025!$J$7),AH1904="ND"),"Pass","Fail"),""))))))</f>
        <v/>
      </c>
      <c r="AM1904" s="62" t="str">
        <f>IF(ISBLANK(B1904),"",IFERROR(IF(VLOOKUP(B1904,'Np PL4 Stock'!$A:$J,10,FALSE)="Np4",D1904-VLOOKUP(B1904,'Np PL4 Stock'!$A:$E,5,FALSE),D1904-VLOOKUP(B1904,'Np PL4 Stock'!$A:$E,5,FALSE)-1),""))</f>
        <v/>
      </c>
      <c r="AN1904" s="147"/>
      <c r="AO1904" s="147"/>
      <c r="AP1904" s="59"/>
      <c r="AQ1904" s="59"/>
      <c r="AR1904" s="59"/>
      <c r="AS1904" s="59"/>
      <c r="AT1904" s="73"/>
      <c r="AU1904" s="73"/>
      <c r="AV1904" s="73"/>
      <c r="AW1904" s="73"/>
      <c r="AX1904" s="84"/>
      <c r="AY1904" s="59"/>
      <c r="AZ1904" s="59"/>
      <c r="BA1904" s="59"/>
      <c r="BB1904" s="59"/>
      <c r="BC1904" s="59"/>
      <c r="BD1904" s="59"/>
      <c r="BE1904" s="84"/>
      <c r="BF1904" s="84"/>
      <c r="BG1904" s="84"/>
      <c r="BH1904" s="84"/>
      <c r="BI1904" s="85"/>
      <c r="BJ1904" s="86"/>
      <c r="BK1904" s="86"/>
      <c r="BL1904" s="86"/>
      <c r="BM1904" s="86"/>
      <c r="BN1904" s="86"/>
      <c r="BO1904" s="59"/>
      <c r="BP1904" s="69"/>
      <c r="BQ1904" s="92">
        <v>0</v>
      </c>
      <c r="BR1904" s="93">
        <v>0</v>
      </c>
      <c r="BS1904" s="94" t="str">
        <f t="shared" si="305"/>
        <v/>
      </c>
      <c r="BT1904" s="95">
        <v>0</v>
      </c>
      <c r="BU1904" s="101" t="str">
        <f t="shared" si="306"/>
        <v/>
      </c>
      <c r="BV1904" s="102" t="str">
        <f t="shared" si="307"/>
        <v>-</v>
      </c>
      <c r="BW1904" s="103"/>
      <c r="BX1904" s="104" t="str">
        <f t="shared" si="308"/>
        <v>-</v>
      </c>
      <c r="BY1904" s="105"/>
      <c r="BZ1904" s="103"/>
      <c r="CA1904" s="106"/>
      <c r="CB1904" s="107"/>
      <c r="CC1904" s="112"/>
      <c r="CD1904" s="106"/>
      <c r="CE1904" s="103"/>
      <c r="CF1904" s="113"/>
      <c r="CG1904" s="114"/>
    </row>
    <row r="1905" spans="1:85">
      <c r="A1905" s="53" t="str">
        <f t="shared" si="309"/>
        <v>--</v>
      </c>
      <c r="B1905" s="47" t="str">
        <f t="shared" si="310"/>
        <v>-</v>
      </c>
      <c r="C1905" s="153"/>
      <c r="D1905" s="49"/>
      <c r="E1905" s="50"/>
      <c r="F1905" s="51"/>
      <c r="G1905" s="59"/>
      <c r="H1905" s="51"/>
      <c r="I1905" s="59"/>
      <c r="J1905" s="60" t="str">
        <f>IF(ISBLANK(H1905),"",IFERROR(VLOOKUP(B1905,'Np PL4 Stock'!$A:$D,4,FALSE),""))</f>
        <v/>
      </c>
      <c r="K1905" s="61" t="str">
        <f>IF(ISBLANK(H1905),"",SUMIF('Np PL4 Stock'!$A:$A,B1905,'Np PL4 Stock'!$N:$N))</f>
        <v/>
      </c>
      <c r="L1905" s="62" t="str">
        <f>IF(ISBLANK(H1905),"",VLOOKUP(LEFT(B1905,5),Unit!A:B,2,FALSE))</f>
        <v/>
      </c>
      <c r="M1905" s="63" t="str">
        <f>IF(ISBLANK(H1905),"",IFERROR(VLOOKUP(B1905,'Np PL4 Stock'!$A:$T,20,FALSE),""))</f>
        <v/>
      </c>
      <c r="N1905" s="63" t="str">
        <f>IF(ISBLANK(H1905),"",IFERROR(VLOOKUP(B1905,'Np PL4 Stock'!$A:$U,21,FALSE),""))</f>
        <v/>
      </c>
      <c r="O1905" s="62" t="str">
        <f t="shared" si="303"/>
        <v/>
      </c>
      <c r="P1905" s="62" t="str">
        <f t="shared" si="301"/>
        <v/>
      </c>
      <c r="Q1905" s="67" t="str">
        <f t="shared" si="304"/>
        <v/>
      </c>
      <c r="R1905" s="67" t="str">
        <f t="shared" si="302"/>
        <v/>
      </c>
      <c r="S1905" s="59"/>
      <c r="T1905" s="147"/>
      <c r="U1905" s="147"/>
      <c r="V1905" s="59"/>
      <c r="W1905" s="59"/>
      <c r="X1905" s="59"/>
      <c r="Y1905" s="59"/>
      <c r="Z1905" s="59"/>
      <c r="AA1905" s="59"/>
      <c r="AB1905" s="59"/>
      <c r="AC1905" s="59"/>
      <c r="AD1905" s="59"/>
      <c r="AE1905" s="59"/>
      <c r="AF1905" s="73"/>
      <c r="AG1905" s="73"/>
      <c r="AH1905" s="73"/>
      <c r="AI1905" s="73"/>
      <c r="AJ1905" s="73"/>
      <c r="AK1905" s="73"/>
      <c r="AL1905" s="77" t="str">
        <f>IF(ISBLANK(S1905),"",IF(AJ1905="Fail","Fail",IF(E1905="PL4",IF(AND(T1905&gt;STD_01122025!$D$3,U1905&lt;STD_01122025!$D$4,OR(AF1905="ND",AF1905&lt;STD_01122025!$D$7),AH1905="ND"),"Pass","Fail"),IF(E1905="PL12",IF(AND(S1905&lt;STD_01122025!$F$2,T1905&gt;STD_01122025!$F$3,U1905&lt;STD_01122025!$F$4,V1905&gt;STD_01122025!$F$5,X1905&gt;STD_01122025!$F$6,OR(AF1905="ND",AF1905&lt;STD_01122025!$F$7),AH1905="ND"),"Pass","Fail"),IF(E1905="SuperPL",IF(AND(T1905&gt;STD_01122025!$H$3,U1905&lt;STD_01122025!$H$4,V1905&gt;STD_01122025!$H$5,X1905&gt;STD_01122025!$H$6,OR(AF1905="ND",AF1905&lt;STD_01122025!$H$7),AH1905="ND"),"Pass","Fail"),IF(E1905="Flight",IF(AND(T1905&gt;STD_01122025!$J$3,U1905&lt;STD_01122025!$J$4,X1905&gt;STD_01122025!$J$6,OR(AF1905="ND",AF1905&lt;STD_01122025!$J$7),AH1905="ND"),"Pass","Fail"),""))))))</f>
        <v/>
      </c>
      <c r="AM1905" s="62" t="str">
        <f>IF(ISBLANK(B1905),"",IFERROR(IF(VLOOKUP(B1905,'Np PL4 Stock'!$A:$J,10,FALSE)="Np4",D1905-VLOOKUP(B1905,'Np PL4 Stock'!$A:$E,5,FALSE),D1905-VLOOKUP(B1905,'Np PL4 Stock'!$A:$E,5,FALSE)-1),""))</f>
        <v/>
      </c>
      <c r="AN1905" s="147"/>
      <c r="AO1905" s="147"/>
      <c r="AP1905" s="59"/>
      <c r="AQ1905" s="59"/>
      <c r="AR1905" s="59"/>
      <c r="AS1905" s="59"/>
      <c r="AT1905" s="73"/>
      <c r="AU1905" s="73"/>
      <c r="AV1905" s="73"/>
      <c r="AW1905" s="73"/>
      <c r="AX1905" s="84"/>
      <c r="AY1905" s="59"/>
      <c r="AZ1905" s="59"/>
      <c r="BA1905" s="59"/>
      <c r="BB1905" s="59"/>
      <c r="BC1905" s="59"/>
      <c r="BD1905" s="59"/>
      <c r="BE1905" s="84"/>
      <c r="BF1905" s="84"/>
      <c r="BG1905" s="84"/>
      <c r="BH1905" s="84"/>
      <c r="BI1905" s="85"/>
      <c r="BJ1905" s="86"/>
      <c r="BK1905" s="86"/>
      <c r="BL1905" s="86"/>
      <c r="BM1905" s="86"/>
      <c r="BN1905" s="86"/>
      <c r="BO1905" s="59"/>
      <c r="BP1905" s="69"/>
      <c r="BQ1905" s="92">
        <v>0</v>
      </c>
      <c r="BR1905" s="93">
        <v>0</v>
      </c>
      <c r="BS1905" s="94" t="str">
        <f t="shared" si="305"/>
        <v/>
      </c>
      <c r="BT1905" s="95">
        <v>0</v>
      </c>
      <c r="BU1905" s="101" t="str">
        <f t="shared" si="306"/>
        <v/>
      </c>
      <c r="BV1905" s="102" t="str">
        <f t="shared" si="307"/>
        <v>-</v>
      </c>
      <c r="BW1905" s="103"/>
      <c r="BX1905" s="104" t="str">
        <f t="shared" si="308"/>
        <v>-</v>
      </c>
      <c r="BY1905" s="105"/>
      <c r="BZ1905" s="103"/>
      <c r="CA1905" s="106"/>
      <c r="CB1905" s="107"/>
      <c r="CC1905" s="112"/>
      <c r="CD1905" s="106"/>
      <c r="CE1905" s="103"/>
      <c r="CF1905" s="113"/>
      <c r="CG1905" s="114"/>
    </row>
    <row r="1906" spans="1:85">
      <c r="A1906" s="53" t="str">
        <f t="shared" si="309"/>
        <v>--</v>
      </c>
      <c r="B1906" s="47" t="str">
        <f t="shared" si="310"/>
        <v>-</v>
      </c>
      <c r="C1906" s="153"/>
      <c r="D1906" s="49"/>
      <c r="E1906" s="50"/>
      <c r="F1906" s="51"/>
      <c r="G1906" s="59"/>
      <c r="H1906" s="51"/>
      <c r="I1906" s="59"/>
      <c r="J1906" s="60" t="str">
        <f>IF(ISBLANK(H1906),"",IFERROR(VLOOKUP(B1906,'Np PL4 Stock'!$A:$D,4,FALSE),""))</f>
        <v/>
      </c>
      <c r="K1906" s="61" t="str">
        <f>IF(ISBLANK(H1906),"",SUMIF('Np PL4 Stock'!$A:$A,B1906,'Np PL4 Stock'!$N:$N))</f>
        <v/>
      </c>
      <c r="L1906" s="62" t="str">
        <f>IF(ISBLANK(H1906),"",VLOOKUP(LEFT(B1906,5),Unit!A:B,2,FALSE))</f>
        <v/>
      </c>
      <c r="M1906" s="63" t="str">
        <f>IF(ISBLANK(H1906),"",IFERROR(VLOOKUP(B1906,'Np PL4 Stock'!$A:$T,20,FALSE),""))</f>
        <v/>
      </c>
      <c r="N1906" s="63" t="str">
        <f>IF(ISBLANK(H1906),"",IFERROR(VLOOKUP(B1906,'Np PL4 Stock'!$A:$U,21,FALSE),""))</f>
        <v/>
      </c>
      <c r="O1906" s="62" t="str">
        <f t="shared" si="303"/>
        <v/>
      </c>
      <c r="P1906" s="62" t="str">
        <f t="shared" si="301"/>
        <v/>
      </c>
      <c r="Q1906" s="67" t="str">
        <f t="shared" si="304"/>
        <v/>
      </c>
      <c r="R1906" s="67" t="str">
        <f t="shared" si="302"/>
        <v/>
      </c>
      <c r="S1906" s="59"/>
      <c r="T1906" s="147"/>
      <c r="U1906" s="147"/>
      <c r="V1906" s="59"/>
      <c r="W1906" s="59"/>
      <c r="X1906" s="59"/>
      <c r="Y1906" s="59"/>
      <c r="Z1906" s="59"/>
      <c r="AA1906" s="59"/>
      <c r="AB1906" s="59"/>
      <c r="AC1906" s="59"/>
      <c r="AD1906" s="59"/>
      <c r="AE1906" s="59"/>
      <c r="AF1906" s="73"/>
      <c r="AG1906" s="73"/>
      <c r="AH1906" s="73"/>
      <c r="AI1906" s="73"/>
      <c r="AJ1906" s="73"/>
      <c r="AK1906" s="73"/>
      <c r="AL1906" s="77" t="str">
        <f>IF(ISBLANK(S1906),"",IF(AJ1906="Fail","Fail",IF(E1906="PL4",IF(AND(T1906&gt;STD_01122025!$D$3,U1906&lt;STD_01122025!$D$4,OR(AF1906="ND",AF1906&lt;STD_01122025!$D$7),AH1906="ND"),"Pass","Fail"),IF(E1906="PL12",IF(AND(S1906&lt;STD_01122025!$F$2,T1906&gt;STD_01122025!$F$3,U1906&lt;STD_01122025!$F$4,V1906&gt;STD_01122025!$F$5,X1906&gt;STD_01122025!$F$6,OR(AF1906="ND",AF1906&lt;STD_01122025!$F$7),AH1906="ND"),"Pass","Fail"),IF(E1906="SuperPL",IF(AND(T1906&gt;STD_01122025!$H$3,U1906&lt;STD_01122025!$H$4,V1906&gt;STD_01122025!$H$5,X1906&gt;STD_01122025!$H$6,OR(AF1906="ND",AF1906&lt;STD_01122025!$H$7),AH1906="ND"),"Pass","Fail"),IF(E1906="Flight",IF(AND(T1906&gt;STD_01122025!$J$3,U1906&lt;STD_01122025!$J$4,X1906&gt;STD_01122025!$J$6,OR(AF1906="ND",AF1906&lt;STD_01122025!$J$7),AH1906="ND"),"Pass","Fail"),""))))))</f>
        <v/>
      </c>
      <c r="AM1906" s="62" t="str">
        <f>IF(ISBLANK(B1906),"",IFERROR(IF(VLOOKUP(B1906,'Np PL4 Stock'!$A:$J,10,FALSE)="Np4",D1906-VLOOKUP(B1906,'Np PL4 Stock'!$A:$E,5,FALSE),D1906-VLOOKUP(B1906,'Np PL4 Stock'!$A:$E,5,FALSE)-1),""))</f>
        <v/>
      </c>
      <c r="AN1906" s="147"/>
      <c r="AO1906" s="147"/>
      <c r="AP1906" s="59"/>
      <c r="AQ1906" s="59"/>
      <c r="AR1906" s="59"/>
      <c r="AS1906" s="59"/>
      <c r="AT1906" s="73"/>
      <c r="AU1906" s="73"/>
      <c r="AV1906" s="73"/>
      <c r="AW1906" s="73"/>
      <c r="AX1906" s="84"/>
      <c r="AY1906" s="59"/>
      <c r="AZ1906" s="59"/>
      <c r="BA1906" s="59"/>
      <c r="BB1906" s="59"/>
      <c r="BC1906" s="59"/>
      <c r="BD1906" s="59"/>
      <c r="BE1906" s="84"/>
      <c r="BF1906" s="84"/>
      <c r="BG1906" s="84"/>
      <c r="BH1906" s="84"/>
      <c r="BI1906" s="85"/>
      <c r="BJ1906" s="86"/>
      <c r="BK1906" s="86"/>
      <c r="BL1906" s="86"/>
      <c r="BM1906" s="86"/>
      <c r="BN1906" s="86"/>
      <c r="BO1906" s="59"/>
      <c r="BP1906" s="69"/>
      <c r="BQ1906" s="92">
        <v>0</v>
      </c>
      <c r="BR1906" s="93">
        <v>0</v>
      </c>
      <c r="BS1906" s="94" t="str">
        <f t="shared" si="305"/>
        <v/>
      </c>
      <c r="BT1906" s="95">
        <v>0</v>
      </c>
      <c r="BU1906" s="101" t="str">
        <f t="shared" si="306"/>
        <v/>
      </c>
      <c r="BV1906" s="102" t="str">
        <f t="shared" si="307"/>
        <v>-</v>
      </c>
      <c r="BW1906" s="103"/>
      <c r="BX1906" s="104" t="str">
        <f t="shared" si="308"/>
        <v>-</v>
      </c>
      <c r="BY1906" s="105"/>
      <c r="BZ1906" s="103"/>
      <c r="CA1906" s="106"/>
      <c r="CB1906" s="107"/>
      <c r="CC1906" s="112"/>
      <c r="CD1906" s="106"/>
      <c r="CE1906" s="103"/>
      <c r="CF1906" s="113"/>
      <c r="CG1906" s="114"/>
    </row>
    <row r="1907" spans="1:85">
      <c r="A1907" s="53" t="str">
        <f t="shared" si="309"/>
        <v>--</v>
      </c>
      <c r="B1907" s="47" t="str">
        <f t="shared" si="310"/>
        <v>-</v>
      </c>
      <c r="C1907" s="153"/>
      <c r="D1907" s="49"/>
      <c r="E1907" s="50"/>
      <c r="F1907" s="51"/>
      <c r="G1907" s="59"/>
      <c r="H1907" s="51"/>
      <c r="I1907" s="59"/>
      <c r="J1907" s="60" t="str">
        <f>IF(ISBLANK(H1907),"",IFERROR(VLOOKUP(B1907,'Np PL4 Stock'!$A:$D,4,FALSE),""))</f>
        <v/>
      </c>
      <c r="K1907" s="61" t="str">
        <f>IF(ISBLANK(H1907),"",SUMIF('Np PL4 Stock'!$A:$A,B1907,'Np PL4 Stock'!$N:$N))</f>
        <v/>
      </c>
      <c r="L1907" s="62" t="str">
        <f>IF(ISBLANK(H1907),"",VLOOKUP(LEFT(B1907,5),Unit!A:B,2,FALSE))</f>
        <v/>
      </c>
      <c r="M1907" s="63" t="str">
        <f>IF(ISBLANK(H1907),"",IFERROR(VLOOKUP(B1907,'Np PL4 Stock'!$A:$T,20,FALSE),""))</f>
        <v/>
      </c>
      <c r="N1907" s="63" t="str">
        <f>IF(ISBLANK(H1907),"",IFERROR(VLOOKUP(B1907,'Np PL4 Stock'!$A:$U,21,FALSE),""))</f>
        <v/>
      </c>
      <c r="O1907" s="62" t="str">
        <f t="shared" si="303"/>
        <v/>
      </c>
      <c r="P1907" s="62" t="str">
        <f t="shared" si="301"/>
        <v/>
      </c>
      <c r="Q1907" s="67" t="str">
        <f t="shared" si="304"/>
        <v/>
      </c>
      <c r="R1907" s="67" t="str">
        <f t="shared" si="302"/>
        <v/>
      </c>
      <c r="S1907" s="59"/>
      <c r="T1907" s="147"/>
      <c r="U1907" s="147"/>
      <c r="V1907" s="59"/>
      <c r="W1907" s="59"/>
      <c r="X1907" s="59"/>
      <c r="Y1907" s="59"/>
      <c r="Z1907" s="59"/>
      <c r="AA1907" s="59"/>
      <c r="AB1907" s="59"/>
      <c r="AC1907" s="59"/>
      <c r="AD1907" s="59"/>
      <c r="AE1907" s="59"/>
      <c r="AF1907" s="73"/>
      <c r="AG1907" s="73"/>
      <c r="AH1907" s="73"/>
      <c r="AI1907" s="73"/>
      <c r="AJ1907" s="73"/>
      <c r="AK1907" s="73"/>
      <c r="AL1907" s="77" t="str">
        <f>IF(ISBLANK(S1907),"",IF(AJ1907="Fail","Fail",IF(E1907="PL4",IF(AND(T1907&gt;STD_01122025!$D$3,U1907&lt;STD_01122025!$D$4,OR(AF1907="ND",AF1907&lt;STD_01122025!$D$7),AH1907="ND"),"Pass","Fail"),IF(E1907="PL12",IF(AND(S1907&lt;STD_01122025!$F$2,T1907&gt;STD_01122025!$F$3,U1907&lt;STD_01122025!$F$4,V1907&gt;STD_01122025!$F$5,X1907&gt;STD_01122025!$F$6,OR(AF1907="ND",AF1907&lt;STD_01122025!$F$7),AH1907="ND"),"Pass","Fail"),IF(E1907="SuperPL",IF(AND(T1907&gt;STD_01122025!$H$3,U1907&lt;STD_01122025!$H$4,V1907&gt;STD_01122025!$H$5,X1907&gt;STD_01122025!$H$6,OR(AF1907="ND",AF1907&lt;STD_01122025!$H$7),AH1907="ND"),"Pass","Fail"),IF(E1907="Flight",IF(AND(T1907&gt;STD_01122025!$J$3,U1907&lt;STD_01122025!$J$4,X1907&gt;STD_01122025!$J$6,OR(AF1907="ND",AF1907&lt;STD_01122025!$J$7),AH1907="ND"),"Pass","Fail"),""))))))</f>
        <v/>
      </c>
      <c r="AM1907" s="62" t="str">
        <f>IF(ISBLANK(B1907),"",IFERROR(IF(VLOOKUP(B1907,'Np PL4 Stock'!$A:$J,10,FALSE)="Np4",D1907-VLOOKUP(B1907,'Np PL4 Stock'!$A:$E,5,FALSE),D1907-VLOOKUP(B1907,'Np PL4 Stock'!$A:$E,5,FALSE)-1),""))</f>
        <v/>
      </c>
      <c r="AN1907" s="147"/>
      <c r="AO1907" s="147"/>
      <c r="AP1907" s="59"/>
      <c r="AQ1907" s="59"/>
      <c r="AR1907" s="59"/>
      <c r="AS1907" s="59"/>
      <c r="AT1907" s="73"/>
      <c r="AU1907" s="73"/>
      <c r="AV1907" s="73"/>
      <c r="AW1907" s="73"/>
      <c r="AX1907" s="84"/>
      <c r="AY1907" s="59"/>
      <c r="AZ1907" s="59"/>
      <c r="BA1907" s="59"/>
      <c r="BB1907" s="59"/>
      <c r="BC1907" s="59"/>
      <c r="BD1907" s="59"/>
      <c r="BE1907" s="84"/>
      <c r="BF1907" s="84"/>
      <c r="BG1907" s="84"/>
      <c r="BH1907" s="84"/>
      <c r="BI1907" s="85"/>
      <c r="BJ1907" s="86"/>
      <c r="BK1907" s="86"/>
      <c r="BL1907" s="86"/>
      <c r="BM1907" s="86"/>
      <c r="BN1907" s="86"/>
      <c r="BO1907" s="59"/>
      <c r="BP1907" s="69"/>
      <c r="BQ1907" s="92">
        <v>0</v>
      </c>
      <c r="BR1907" s="93">
        <v>0</v>
      </c>
      <c r="BS1907" s="94" t="str">
        <f t="shared" si="305"/>
        <v/>
      </c>
      <c r="BT1907" s="95">
        <v>0</v>
      </c>
      <c r="BU1907" s="101" t="str">
        <f t="shared" si="306"/>
        <v/>
      </c>
      <c r="BV1907" s="102" t="str">
        <f t="shared" si="307"/>
        <v>-</v>
      </c>
      <c r="BW1907" s="103"/>
      <c r="BX1907" s="104" t="str">
        <f t="shared" si="308"/>
        <v>-</v>
      </c>
      <c r="BY1907" s="105"/>
      <c r="BZ1907" s="103"/>
      <c r="CA1907" s="106"/>
      <c r="CB1907" s="107"/>
      <c r="CC1907" s="112"/>
      <c r="CD1907" s="106"/>
      <c r="CE1907" s="103"/>
      <c r="CF1907" s="113"/>
      <c r="CG1907" s="114"/>
    </row>
    <row r="1908" spans="1:85">
      <c r="A1908" s="53" t="str">
        <f t="shared" si="309"/>
        <v>--</v>
      </c>
      <c r="B1908" s="47" t="str">
        <f t="shared" si="310"/>
        <v>-</v>
      </c>
      <c r="C1908" s="153"/>
      <c r="D1908" s="49"/>
      <c r="E1908" s="50"/>
      <c r="F1908" s="51"/>
      <c r="G1908" s="59"/>
      <c r="H1908" s="51"/>
      <c r="I1908" s="59"/>
      <c r="J1908" s="60" t="str">
        <f>IF(ISBLANK(H1908),"",IFERROR(VLOOKUP(B1908,'Np PL4 Stock'!$A:$D,4,FALSE),""))</f>
        <v/>
      </c>
      <c r="K1908" s="61" t="str">
        <f>IF(ISBLANK(H1908),"",SUMIF('Np PL4 Stock'!$A:$A,B1908,'Np PL4 Stock'!$N:$N))</f>
        <v/>
      </c>
      <c r="L1908" s="62" t="str">
        <f>IF(ISBLANK(H1908),"",VLOOKUP(LEFT(B1908,5),Unit!A:B,2,FALSE))</f>
        <v/>
      </c>
      <c r="M1908" s="63" t="str">
        <f>IF(ISBLANK(H1908),"",IFERROR(VLOOKUP(B1908,'Np PL4 Stock'!$A:$T,20,FALSE),""))</f>
        <v/>
      </c>
      <c r="N1908" s="63" t="str">
        <f>IF(ISBLANK(H1908),"",IFERROR(VLOOKUP(B1908,'Np PL4 Stock'!$A:$U,21,FALSE),""))</f>
        <v/>
      </c>
      <c r="O1908" s="62" t="str">
        <f t="shared" si="303"/>
        <v/>
      </c>
      <c r="P1908" s="62" t="str">
        <f t="shared" si="301"/>
        <v/>
      </c>
      <c r="Q1908" s="67" t="str">
        <f t="shared" si="304"/>
        <v/>
      </c>
      <c r="R1908" s="67" t="str">
        <f t="shared" si="302"/>
        <v/>
      </c>
      <c r="S1908" s="59"/>
      <c r="T1908" s="147"/>
      <c r="U1908" s="147"/>
      <c r="V1908" s="59"/>
      <c r="W1908" s="59"/>
      <c r="X1908" s="59"/>
      <c r="Y1908" s="59"/>
      <c r="Z1908" s="59"/>
      <c r="AA1908" s="59"/>
      <c r="AB1908" s="59"/>
      <c r="AC1908" s="59"/>
      <c r="AD1908" s="59"/>
      <c r="AE1908" s="59"/>
      <c r="AF1908" s="73"/>
      <c r="AG1908" s="73"/>
      <c r="AH1908" s="73"/>
      <c r="AI1908" s="73"/>
      <c r="AJ1908" s="73"/>
      <c r="AK1908" s="73"/>
      <c r="AL1908" s="77" t="str">
        <f>IF(ISBLANK(S1908),"",IF(AJ1908="Fail","Fail",IF(E1908="PL4",IF(AND(T1908&gt;STD_01122025!$D$3,U1908&lt;STD_01122025!$D$4,OR(AF1908="ND",AF1908&lt;STD_01122025!$D$7),AH1908="ND"),"Pass","Fail"),IF(E1908="PL12",IF(AND(S1908&lt;STD_01122025!$F$2,T1908&gt;STD_01122025!$F$3,U1908&lt;STD_01122025!$F$4,V1908&gt;STD_01122025!$F$5,X1908&gt;STD_01122025!$F$6,OR(AF1908="ND",AF1908&lt;STD_01122025!$F$7),AH1908="ND"),"Pass","Fail"),IF(E1908="SuperPL",IF(AND(T1908&gt;STD_01122025!$H$3,U1908&lt;STD_01122025!$H$4,V1908&gt;STD_01122025!$H$5,X1908&gt;STD_01122025!$H$6,OR(AF1908="ND",AF1908&lt;STD_01122025!$H$7),AH1908="ND"),"Pass","Fail"),IF(E1908="Flight",IF(AND(T1908&gt;STD_01122025!$J$3,U1908&lt;STD_01122025!$J$4,X1908&gt;STD_01122025!$J$6,OR(AF1908="ND",AF1908&lt;STD_01122025!$J$7),AH1908="ND"),"Pass","Fail"),""))))))</f>
        <v/>
      </c>
      <c r="AM1908" s="62" t="str">
        <f>IF(ISBLANK(B1908),"",IFERROR(IF(VLOOKUP(B1908,'Np PL4 Stock'!$A:$J,10,FALSE)="Np4",D1908-VLOOKUP(B1908,'Np PL4 Stock'!$A:$E,5,FALSE),D1908-VLOOKUP(B1908,'Np PL4 Stock'!$A:$E,5,FALSE)-1),""))</f>
        <v/>
      </c>
      <c r="AN1908" s="147"/>
      <c r="AO1908" s="147"/>
      <c r="AP1908" s="59"/>
      <c r="AQ1908" s="59"/>
      <c r="AR1908" s="59"/>
      <c r="AS1908" s="59"/>
      <c r="AT1908" s="73"/>
      <c r="AU1908" s="73"/>
      <c r="AV1908" s="73"/>
      <c r="AW1908" s="73"/>
      <c r="AX1908" s="84"/>
      <c r="AY1908" s="59"/>
      <c r="AZ1908" s="59"/>
      <c r="BA1908" s="59"/>
      <c r="BB1908" s="59"/>
      <c r="BC1908" s="59"/>
      <c r="BD1908" s="59"/>
      <c r="BE1908" s="84"/>
      <c r="BF1908" s="84"/>
      <c r="BG1908" s="84"/>
      <c r="BH1908" s="84"/>
      <c r="BI1908" s="85"/>
      <c r="BJ1908" s="86"/>
      <c r="BK1908" s="86"/>
      <c r="BL1908" s="86"/>
      <c r="BM1908" s="86"/>
      <c r="BN1908" s="86"/>
      <c r="BO1908" s="59"/>
      <c r="BP1908" s="69"/>
      <c r="BQ1908" s="92">
        <v>0</v>
      </c>
      <c r="BR1908" s="93">
        <v>0</v>
      </c>
      <c r="BS1908" s="94" t="str">
        <f t="shared" si="305"/>
        <v/>
      </c>
      <c r="BT1908" s="95">
        <v>0</v>
      </c>
      <c r="BU1908" s="101" t="str">
        <f t="shared" si="306"/>
        <v/>
      </c>
      <c r="BV1908" s="102" t="str">
        <f t="shared" si="307"/>
        <v>-</v>
      </c>
      <c r="BW1908" s="103"/>
      <c r="BX1908" s="104" t="str">
        <f t="shared" si="308"/>
        <v>-</v>
      </c>
      <c r="BY1908" s="105"/>
      <c r="BZ1908" s="103"/>
      <c r="CA1908" s="106"/>
      <c r="CB1908" s="107"/>
      <c r="CC1908" s="112"/>
      <c r="CD1908" s="106"/>
      <c r="CE1908" s="103"/>
      <c r="CF1908" s="113"/>
      <c r="CG1908" s="114"/>
    </row>
    <row r="1909" spans="1:85">
      <c r="A1909" s="53" t="str">
        <f t="shared" si="309"/>
        <v>--</v>
      </c>
      <c r="B1909" s="47" t="str">
        <f t="shared" si="310"/>
        <v>-</v>
      </c>
      <c r="C1909" s="153"/>
      <c r="D1909" s="49"/>
      <c r="E1909" s="50"/>
      <c r="F1909" s="51"/>
      <c r="G1909" s="59"/>
      <c r="H1909" s="51"/>
      <c r="I1909" s="59"/>
      <c r="J1909" s="60" t="str">
        <f>IF(ISBLANK(H1909),"",IFERROR(VLOOKUP(B1909,'Np PL4 Stock'!$A:$D,4,FALSE),""))</f>
        <v/>
      </c>
      <c r="K1909" s="61" t="str">
        <f>IF(ISBLANK(H1909),"",SUMIF('Np PL4 Stock'!$A:$A,B1909,'Np PL4 Stock'!$N:$N))</f>
        <v/>
      </c>
      <c r="L1909" s="62" t="str">
        <f>IF(ISBLANK(H1909),"",VLOOKUP(LEFT(B1909,5),Unit!A:B,2,FALSE))</f>
        <v/>
      </c>
      <c r="M1909" s="63" t="str">
        <f>IF(ISBLANK(H1909),"",IFERROR(VLOOKUP(B1909,'Np PL4 Stock'!$A:$T,20,FALSE),""))</f>
        <v/>
      </c>
      <c r="N1909" s="63" t="str">
        <f>IF(ISBLANK(H1909),"",IFERROR(VLOOKUP(B1909,'Np PL4 Stock'!$A:$U,21,FALSE),""))</f>
        <v/>
      </c>
      <c r="O1909" s="62" t="str">
        <f t="shared" si="303"/>
        <v/>
      </c>
      <c r="P1909" s="62" t="str">
        <f t="shared" si="301"/>
        <v/>
      </c>
      <c r="Q1909" s="67" t="str">
        <f t="shared" si="304"/>
        <v/>
      </c>
      <c r="R1909" s="67" t="str">
        <f t="shared" si="302"/>
        <v/>
      </c>
      <c r="S1909" s="59"/>
      <c r="T1909" s="147"/>
      <c r="U1909" s="147"/>
      <c r="V1909" s="59"/>
      <c r="W1909" s="59"/>
      <c r="X1909" s="59"/>
      <c r="Y1909" s="59"/>
      <c r="Z1909" s="59"/>
      <c r="AA1909" s="59"/>
      <c r="AB1909" s="59"/>
      <c r="AC1909" s="59"/>
      <c r="AD1909" s="59"/>
      <c r="AE1909" s="59"/>
      <c r="AF1909" s="73"/>
      <c r="AG1909" s="73"/>
      <c r="AH1909" s="73"/>
      <c r="AI1909" s="73"/>
      <c r="AJ1909" s="73"/>
      <c r="AK1909" s="73"/>
      <c r="AL1909" s="77" t="str">
        <f>IF(ISBLANK(S1909),"",IF(AJ1909="Fail","Fail",IF(E1909="PL4",IF(AND(T1909&gt;STD_01122025!$D$3,U1909&lt;STD_01122025!$D$4,OR(AF1909="ND",AF1909&lt;STD_01122025!$D$7),AH1909="ND"),"Pass","Fail"),IF(E1909="PL12",IF(AND(S1909&lt;STD_01122025!$F$2,T1909&gt;STD_01122025!$F$3,U1909&lt;STD_01122025!$F$4,V1909&gt;STD_01122025!$F$5,X1909&gt;STD_01122025!$F$6,OR(AF1909="ND",AF1909&lt;STD_01122025!$F$7),AH1909="ND"),"Pass","Fail"),IF(E1909="SuperPL",IF(AND(T1909&gt;STD_01122025!$H$3,U1909&lt;STD_01122025!$H$4,V1909&gt;STD_01122025!$H$5,X1909&gt;STD_01122025!$H$6,OR(AF1909="ND",AF1909&lt;STD_01122025!$H$7),AH1909="ND"),"Pass","Fail"),IF(E1909="Flight",IF(AND(T1909&gt;STD_01122025!$J$3,U1909&lt;STD_01122025!$J$4,X1909&gt;STD_01122025!$J$6,OR(AF1909="ND",AF1909&lt;STD_01122025!$J$7),AH1909="ND"),"Pass","Fail"),""))))))</f>
        <v/>
      </c>
      <c r="AM1909" s="62" t="str">
        <f>IF(ISBLANK(B1909),"",IFERROR(IF(VLOOKUP(B1909,'Np PL4 Stock'!$A:$J,10,FALSE)="Np4",D1909-VLOOKUP(B1909,'Np PL4 Stock'!$A:$E,5,FALSE),D1909-VLOOKUP(B1909,'Np PL4 Stock'!$A:$E,5,FALSE)-1),""))</f>
        <v/>
      </c>
      <c r="AN1909" s="147"/>
      <c r="AO1909" s="147"/>
      <c r="AP1909" s="59"/>
      <c r="AQ1909" s="59"/>
      <c r="AR1909" s="59"/>
      <c r="AS1909" s="59"/>
      <c r="AT1909" s="73"/>
      <c r="AU1909" s="73"/>
      <c r="AV1909" s="73"/>
      <c r="AW1909" s="73"/>
      <c r="AX1909" s="84"/>
      <c r="AY1909" s="59"/>
      <c r="AZ1909" s="59"/>
      <c r="BA1909" s="59"/>
      <c r="BB1909" s="59"/>
      <c r="BC1909" s="59"/>
      <c r="BD1909" s="59"/>
      <c r="BE1909" s="84"/>
      <c r="BF1909" s="84"/>
      <c r="BG1909" s="84"/>
      <c r="BH1909" s="84"/>
      <c r="BI1909" s="85"/>
      <c r="BJ1909" s="86"/>
      <c r="BK1909" s="86"/>
      <c r="BL1909" s="86"/>
      <c r="BM1909" s="86"/>
      <c r="BN1909" s="86"/>
      <c r="BO1909" s="59"/>
      <c r="BP1909" s="69"/>
      <c r="BQ1909" s="92">
        <v>0</v>
      </c>
      <c r="BR1909" s="93">
        <v>0</v>
      </c>
      <c r="BS1909" s="94" t="str">
        <f t="shared" si="305"/>
        <v/>
      </c>
      <c r="BT1909" s="95">
        <v>0</v>
      </c>
      <c r="BU1909" s="101" t="str">
        <f t="shared" si="306"/>
        <v/>
      </c>
      <c r="BV1909" s="102" t="str">
        <f t="shared" si="307"/>
        <v>-</v>
      </c>
      <c r="BW1909" s="103"/>
      <c r="BX1909" s="104" t="str">
        <f t="shared" si="308"/>
        <v>-</v>
      </c>
      <c r="BY1909" s="105"/>
      <c r="BZ1909" s="103"/>
      <c r="CA1909" s="106"/>
      <c r="CB1909" s="107"/>
      <c r="CC1909" s="112"/>
      <c r="CD1909" s="106"/>
      <c r="CE1909" s="103"/>
      <c r="CF1909" s="113"/>
      <c r="CG1909" s="114"/>
    </row>
    <row r="1910" spans="1:85">
      <c r="A1910" s="53" t="str">
        <f t="shared" si="309"/>
        <v>--</v>
      </c>
      <c r="B1910" s="47" t="str">
        <f t="shared" si="310"/>
        <v>-</v>
      </c>
      <c r="C1910" s="153"/>
      <c r="D1910" s="49"/>
      <c r="E1910" s="50"/>
      <c r="F1910" s="51"/>
      <c r="G1910" s="59"/>
      <c r="H1910" s="51"/>
      <c r="I1910" s="59"/>
      <c r="J1910" s="60" t="str">
        <f>IF(ISBLANK(H1910),"",IFERROR(VLOOKUP(B1910,'Np PL4 Stock'!$A:$D,4,FALSE),""))</f>
        <v/>
      </c>
      <c r="K1910" s="61" t="str">
        <f>IF(ISBLANK(H1910),"",SUMIF('Np PL4 Stock'!$A:$A,B1910,'Np PL4 Stock'!$N:$N))</f>
        <v/>
      </c>
      <c r="L1910" s="62" t="str">
        <f>IF(ISBLANK(H1910),"",VLOOKUP(LEFT(B1910,5),Unit!A:B,2,FALSE))</f>
        <v/>
      </c>
      <c r="M1910" s="63" t="str">
        <f>IF(ISBLANK(H1910),"",IFERROR(VLOOKUP(B1910,'Np PL4 Stock'!$A:$T,20,FALSE),""))</f>
        <v/>
      </c>
      <c r="N1910" s="63" t="str">
        <f>IF(ISBLANK(H1910),"",IFERROR(VLOOKUP(B1910,'Np PL4 Stock'!$A:$U,21,FALSE),""))</f>
        <v/>
      </c>
      <c r="O1910" s="62" t="str">
        <f t="shared" si="303"/>
        <v/>
      </c>
      <c r="P1910" s="62" t="str">
        <f t="shared" si="301"/>
        <v/>
      </c>
      <c r="Q1910" s="67" t="str">
        <f t="shared" si="304"/>
        <v/>
      </c>
      <c r="R1910" s="67" t="str">
        <f t="shared" si="302"/>
        <v/>
      </c>
      <c r="S1910" s="59"/>
      <c r="T1910" s="147"/>
      <c r="U1910" s="147"/>
      <c r="V1910" s="59"/>
      <c r="W1910" s="59"/>
      <c r="X1910" s="59"/>
      <c r="Y1910" s="59"/>
      <c r="Z1910" s="59"/>
      <c r="AA1910" s="59"/>
      <c r="AB1910" s="59"/>
      <c r="AC1910" s="59"/>
      <c r="AD1910" s="59"/>
      <c r="AE1910" s="59"/>
      <c r="AF1910" s="73"/>
      <c r="AG1910" s="73"/>
      <c r="AH1910" s="73"/>
      <c r="AI1910" s="73"/>
      <c r="AJ1910" s="73"/>
      <c r="AK1910" s="73"/>
      <c r="AL1910" s="77" t="str">
        <f>IF(ISBLANK(S1910),"",IF(AJ1910="Fail","Fail",IF(E1910="PL4",IF(AND(T1910&gt;STD_01122025!$D$3,U1910&lt;STD_01122025!$D$4,OR(AF1910="ND",AF1910&lt;STD_01122025!$D$7),AH1910="ND"),"Pass","Fail"),IF(E1910="PL12",IF(AND(S1910&lt;STD_01122025!$F$2,T1910&gt;STD_01122025!$F$3,U1910&lt;STD_01122025!$F$4,V1910&gt;STD_01122025!$F$5,X1910&gt;STD_01122025!$F$6,OR(AF1910="ND",AF1910&lt;STD_01122025!$F$7),AH1910="ND"),"Pass","Fail"),IF(E1910="SuperPL",IF(AND(T1910&gt;STD_01122025!$H$3,U1910&lt;STD_01122025!$H$4,V1910&gt;STD_01122025!$H$5,X1910&gt;STD_01122025!$H$6,OR(AF1910="ND",AF1910&lt;STD_01122025!$H$7),AH1910="ND"),"Pass","Fail"),IF(E1910="Flight",IF(AND(T1910&gt;STD_01122025!$J$3,U1910&lt;STD_01122025!$J$4,X1910&gt;STD_01122025!$J$6,OR(AF1910="ND",AF1910&lt;STD_01122025!$J$7),AH1910="ND"),"Pass","Fail"),""))))))</f>
        <v/>
      </c>
      <c r="AM1910" s="62" t="str">
        <f>IF(ISBLANK(B1910),"",IFERROR(IF(VLOOKUP(B1910,'Np PL4 Stock'!$A:$J,10,FALSE)="Np4",D1910-VLOOKUP(B1910,'Np PL4 Stock'!$A:$E,5,FALSE),D1910-VLOOKUP(B1910,'Np PL4 Stock'!$A:$E,5,FALSE)-1),""))</f>
        <v/>
      </c>
      <c r="AN1910" s="147"/>
      <c r="AO1910" s="147"/>
      <c r="AP1910" s="59"/>
      <c r="AQ1910" s="59"/>
      <c r="AR1910" s="59"/>
      <c r="AS1910" s="59"/>
      <c r="AT1910" s="73"/>
      <c r="AU1910" s="73"/>
      <c r="AV1910" s="73"/>
      <c r="AW1910" s="73"/>
      <c r="AX1910" s="84"/>
      <c r="AY1910" s="59"/>
      <c r="AZ1910" s="59"/>
      <c r="BA1910" s="59"/>
      <c r="BB1910" s="59"/>
      <c r="BC1910" s="59"/>
      <c r="BD1910" s="59"/>
      <c r="BE1910" s="84"/>
      <c r="BF1910" s="84"/>
      <c r="BG1910" s="84"/>
      <c r="BH1910" s="84"/>
      <c r="BI1910" s="85"/>
      <c r="BJ1910" s="86"/>
      <c r="BK1910" s="86"/>
      <c r="BL1910" s="86"/>
      <c r="BM1910" s="86"/>
      <c r="BN1910" s="86"/>
      <c r="BO1910" s="59"/>
      <c r="BP1910" s="69"/>
      <c r="BQ1910" s="92">
        <v>0</v>
      </c>
      <c r="BR1910" s="93">
        <v>0</v>
      </c>
      <c r="BS1910" s="94" t="str">
        <f t="shared" si="305"/>
        <v/>
      </c>
      <c r="BT1910" s="95">
        <v>0</v>
      </c>
      <c r="BU1910" s="101" t="str">
        <f t="shared" si="306"/>
        <v/>
      </c>
      <c r="BV1910" s="102" t="str">
        <f t="shared" si="307"/>
        <v>-</v>
      </c>
      <c r="BW1910" s="103"/>
      <c r="BX1910" s="104" t="str">
        <f t="shared" si="308"/>
        <v>-</v>
      </c>
      <c r="BY1910" s="105"/>
      <c r="BZ1910" s="103"/>
      <c r="CA1910" s="106"/>
      <c r="CB1910" s="107"/>
      <c r="CC1910" s="112"/>
      <c r="CD1910" s="106"/>
      <c r="CE1910" s="103"/>
      <c r="CF1910" s="113"/>
      <c r="CG1910" s="114"/>
    </row>
    <row r="1911" spans="1:85">
      <c r="A1911" s="53" t="str">
        <f t="shared" si="309"/>
        <v>--</v>
      </c>
      <c r="B1911" s="47" t="str">
        <f t="shared" si="310"/>
        <v>-</v>
      </c>
      <c r="C1911" s="153"/>
      <c r="D1911" s="49"/>
      <c r="E1911" s="50"/>
      <c r="F1911" s="51"/>
      <c r="G1911" s="59"/>
      <c r="H1911" s="51"/>
      <c r="I1911" s="59"/>
      <c r="J1911" s="60" t="str">
        <f>IF(ISBLANK(H1911),"",IFERROR(VLOOKUP(B1911,'Np PL4 Stock'!$A:$D,4,FALSE),""))</f>
        <v/>
      </c>
      <c r="K1911" s="61" t="str">
        <f>IF(ISBLANK(H1911),"",SUMIF('Np PL4 Stock'!$A:$A,B1911,'Np PL4 Stock'!$N:$N))</f>
        <v/>
      </c>
      <c r="L1911" s="62" t="str">
        <f>IF(ISBLANK(H1911),"",VLOOKUP(LEFT(B1911,5),Unit!A:B,2,FALSE))</f>
        <v/>
      </c>
      <c r="M1911" s="63" t="str">
        <f>IF(ISBLANK(H1911),"",IFERROR(VLOOKUP(B1911,'Np PL4 Stock'!$A:$T,20,FALSE),""))</f>
        <v/>
      </c>
      <c r="N1911" s="63" t="str">
        <f>IF(ISBLANK(H1911),"",IFERROR(VLOOKUP(B1911,'Np PL4 Stock'!$A:$U,21,FALSE),""))</f>
        <v/>
      </c>
      <c r="O1911" s="62" t="str">
        <f t="shared" si="303"/>
        <v/>
      </c>
      <c r="P1911" s="62" t="str">
        <f t="shared" si="301"/>
        <v/>
      </c>
      <c r="Q1911" s="67" t="str">
        <f t="shared" si="304"/>
        <v/>
      </c>
      <c r="R1911" s="67" t="str">
        <f t="shared" si="302"/>
        <v/>
      </c>
      <c r="S1911" s="59"/>
      <c r="T1911" s="147"/>
      <c r="U1911" s="147"/>
      <c r="V1911" s="59"/>
      <c r="W1911" s="59"/>
      <c r="X1911" s="59"/>
      <c r="Y1911" s="59"/>
      <c r="Z1911" s="59"/>
      <c r="AA1911" s="59"/>
      <c r="AB1911" s="59"/>
      <c r="AC1911" s="59"/>
      <c r="AD1911" s="59"/>
      <c r="AE1911" s="59"/>
      <c r="AF1911" s="73"/>
      <c r="AG1911" s="73"/>
      <c r="AH1911" s="73"/>
      <c r="AI1911" s="73"/>
      <c r="AJ1911" s="73"/>
      <c r="AK1911" s="73"/>
      <c r="AL1911" s="77" t="str">
        <f>IF(ISBLANK(S1911),"",IF(AJ1911="Fail","Fail",IF(E1911="PL4",IF(AND(T1911&gt;STD_01122025!$D$3,U1911&lt;STD_01122025!$D$4,OR(AF1911="ND",AF1911&lt;STD_01122025!$D$7),AH1911="ND"),"Pass","Fail"),IF(E1911="PL12",IF(AND(S1911&lt;STD_01122025!$F$2,T1911&gt;STD_01122025!$F$3,U1911&lt;STD_01122025!$F$4,V1911&gt;STD_01122025!$F$5,X1911&gt;STD_01122025!$F$6,OR(AF1911="ND",AF1911&lt;STD_01122025!$F$7),AH1911="ND"),"Pass","Fail"),IF(E1911="SuperPL",IF(AND(T1911&gt;STD_01122025!$H$3,U1911&lt;STD_01122025!$H$4,V1911&gt;STD_01122025!$H$5,X1911&gt;STD_01122025!$H$6,OR(AF1911="ND",AF1911&lt;STD_01122025!$H$7),AH1911="ND"),"Pass","Fail"),IF(E1911="Flight",IF(AND(T1911&gt;STD_01122025!$J$3,U1911&lt;STD_01122025!$J$4,X1911&gt;STD_01122025!$J$6,OR(AF1911="ND",AF1911&lt;STD_01122025!$J$7),AH1911="ND"),"Pass","Fail"),""))))))</f>
        <v/>
      </c>
      <c r="AM1911" s="62" t="str">
        <f>IF(ISBLANK(B1911),"",IFERROR(IF(VLOOKUP(B1911,'Np PL4 Stock'!$A:$J,10,FALSE)="Np4",D1911-VLOOKUP(B1911,'Np PL4 Stock'!$A:$E,5,FALSE),D1911-VLOOKUP(B1911,'Np PL4 Stock'!$A:$E,5,FALSE)-1),""))</f>
        <v/>
      </c>
      <c r="AN1911" s="147"/>
      <c r="AO1911" s="147"/>
      <c r="AP1911" s="59"/>
      <c r="AQ1911" s="59"/>
      <c r="AR1911" s="59"/>
      <c r="AS1911" s="59"/>
      <c r="AT1911" s="73"/>
      <c r="AU1911" s="73"/>
      <c r="AV1911" s="73"/>
      <c r="AW1911" s="73"/>
      <c r="AX1911" s="84"/>
      <c r="AY1911" s="59"/>
      <c r="AZ1911" s="59"/>
      <c r="BA1911" s="59"/>
      <c r="BB1911" s="59"/>
      <c r="BC1911" s="59"/>
      <c r="BD1911" s="59"/>
      <c r="BE1911" s="84"/>
      <c r="BF1911" s="84"/>
      <c r="BG1911" s="84"/>
      <c r="BH1911" s="84"/>
      <c r="BI1911" s="85"/>
      <c r="BJ1911" s="86"/>
      <c r="BK1911" s="86"/>
      <c r="BL1911" s="86"/>
      <c r="BM1911" s="86"/>
      <c r="BN1911" s="86"/>
      <c r="BO1911" s="59"/>
      <c r="BP1911" s="69"/>
      <c r="BQ1911" s="92">
        <v>0</v>
      </c>
      <c r="BR1911" s="93">
        <v>0</v>
      </c>
      <c r="BS1911" s="94" t="str">
        <f t="shared" si="305"/>
        <v/>
      </c>
      <c r="BT1911" s="95">
        <v>0</v>
      </c>
      <c r="BU1911" s="101" t="str">
        <f t="shared" si="306"/>
        <v/>
      </c>
      <c r="BV1911" s="102" t="str">
        <f t="shared" si="307"/>
        <v>-</v>
      </c>
      <c r="BW1911" s="103"/>
      <c r="BX1911" s="104" t="str">
        <f t="shared" si="308"/>
        <v>-</v>
      </c>
      <c r="BY1911" s="105"/>
      <c r="BZ1911" s="103"/>
      <c r="CA1911" s="106"/>
      <c r="CB1911" s="107"/>
      <c r="CC1911" s="112"/>
      <c r="CD1911" s="106"/>
      <c r="CE1911" s="103"/>
      <c r="CF1911" s="113"/>
      <c r="CG1911" s="114"/>
    </row>
    <row r="1912" spans="1:85">
      <c r="A1912" s="53" t="str">
        <f t="shared" si="309"/>
        <v>--</v>
      </c>
      <c r="B1912" s="47" t="str">
        <f t="shared" si="310"/>
        <v>-</v>
      </c>
      <c r="C1912" s="153"/>
      <c r="D1912" s="49"/>
      <c r="E1912" s="50"/>
      <c r="F1912" s="51"/>
      <c r="G1912" s="59"/>
      <c r="H1912" s="51"/>
      <c r="I1912" s="59"/>
      <c r="J1912" s="60" t="str">
        <f>IF(ISBLANK(H1912),"",IFERROR(VLOOKUP(B1912,'Np PL4 Stock'!$A:$D,4,FALSE),""))</f>
        <v/>
      </c>
      <c r="K1912" s="61" t="str">
        <f>IF(ISBLANK(H1912),"",SUMIF('Np PL4 Stock'!$A:$A,B1912,'Np PL4 Stock'!$N:$N))</f>
        <v/>
      </c>
      <c r="L1912" s="62" t="str">
        <f>IF(ISBLANK(H1912),"",VLOOKUP(LEFT(B1912,5),Unit!A:B,2,FALSE))</f>
        <v/>
      </c>
      <c r="M1912" s="63" t="str">
        <f>IF(ISBLANK(H1912),"",IFERROR(VLOOKUP(B1912,'Np PL4 Stock'!$A:$T,20,FALSE),""))</f>
        <v/>
      </c>
      <c r="N1912" s="63" t="str">
        <f>IF(ISBLANK(H1912),"",IFERROR(VLOOKUP(B1912,'Np PL4 Stock'!$A:$U,21,FALSE),""))</f>
        <v/>
      </c>
      <c r="O1912" s="62" t="str">
        <f t="shared" si="303"/>
        <v/>
      </c>
      <c r="P1912" s="62" t="str">
        <f t="shared" si="301"/>
        <v/>
      </c>
      <c r="Q1912" s="67" t="str">
        <f t="shared" si="304"/>
        <v/>
      </c>
      <c r="R1912" s="67" t="str">
        <f t="shared" si="302"/>
        <v/>
      </c>
      <c r="S1912" s="59"/>
      <c r="T1912" s="147"/>
      <c r="U1912" s="147"/>
      <c r="V1912" s="59"/>
      <c r="W1912" s="59"/>
      <c r="X1912" s="59"/>
      <c r="Y1912" s="59"/>
      <c r="Z1912" s="59"/>
      <c r="AA1912" s="59"/>
      <c r="AB1912" s="59"/>
      <c r="AC1912" s="59"/>
      <c r="AD1912" s="59"/>
      <c r="AE1912" s="59"/>
      <c r="AF1912" s="73"/>
      <c r="AG1912" s="73"/>
      <c r="AH1912" s="73"/>
      <c r="AI1912" s="73"/>
      <c r="AJ1912" s="73"/>
      <c r="AK1912" s="73"/>
      <c r="AL1912" s="77" t="str">
        <f>IF(ISBLANK(S1912),"",IF(AJ1912="Fail","Fail",IF(E1912="PL4",IF(AND(T1912&gt;STD_01122025!$D$3,U1912&lt;STD_01122025!$D$4,OR(AF1912="ND",AF1912&lt;STD_01122025!$D$7),AH1912="ND"),"Pass","Fail"),IF(E1912="PL12",IF(AND(S1912&lt;STD_01122025!$F$2,T1912&gt;STD_01122025!$F$3,U1912&lt;STD_01122025!$F$4,V1912&gt;STD_01122025!$F$5,X1912&gt;STD_01122025!$F$6,OR(AF1912="ND",AF1912&lt;STD_01122025!$F$7),AH1912="ND"),"Pass","Fail"),IF(E1912="SuperPL",IF(AND(T1912&gt;STD_01122025!$H$3,U1912&lt;STD_01122025!$H$4,V1912&gt;STD_01122025!$H$5,X1912&gt;STD_01122025!$H$6,OR(AF1912="ND",AF1912&lt;STD_01122025!$H$7),AH1912="ND"),"Pass","Fail"),IF(E1912="Flight",IF(AND(T1912&gt;STD_01122025!$J$3,U1912&lt;STD_01122025!$J$4,X1912&gt;STD_01122025!$J$6,OR(AF1912="ND",AF1912&lt;STD_01122025!$J$7),AH1912="ND"),"Pass","Fail"),""))))))</f>
        <v/>
      </c>
      <c r="AM1912" s="62" t="str">
        <f>IF(ISBLANK(B1912),"",IFERROR(IF(VLOOKUP(B1912,'Np PL4 Stock'!$A:$J,10,FALSE)="Np4",D1912-VLOOKUP(B1912,'Np PL4 Stock'!$A:$E,5,FALSE),D1912-VLOOKUP(B1912,'Np PL4 Stock'!$A:$E,5,FALSE)-1),""))</f>
        <v/>
      </c>
      <c r="AN1912" s="147"/>
      <c r="AO1912" s="147"/>
      <c r="AP1912" s="59"/>
      <c r="AQ1912" s="59"/>
      <c r="AR1912" s="59"/>
      <c r="AS1912" s="59"/>
      <c r="AT1912" s="73"/>
      <c r="AU1912" s="73"/>
      <c r="AV1912" s="73"/>
      <c r="AW1912" s="73"/>
      <c r="AX1912" s="84"/>
      <c r="AY1912" s="59"/>
      <c r="AZ1912" s="59"/>
      <c r="BA1912" s="59"/>
      <c r="BB1912" s="59"/>
      <c r="BC1912" s="59"/>
      <c r="BD1912" s="59"/>
      <c r="BE1912" s="84"/>
      <c r="BF1912" s="84"/>
      <c r="BG1912" s="84"/>
      <c r="BH1912" s="84"/>
      <c r="BI1912" s="85"/>
      <c r="BJ1912" s="86"/>
      <c r="BK1912" s="86"/>
      <c r="BL1912" s="86"/>
      <c r="BM1912" s="86"/>
      <c r="BN1912" s="86"/>
      <c r="BO1912" s="59"/>
      <c r="BP1912" s="69"/>
      <c r="BQ1912" s="92">
        <v>0</v>
      </c>
      <c r="BR1912" s="93">
        <v>0</v>
      </c>
      <c r="BS1912" s="94" t="str">
        <f t="shared" si="305"/>
        <v/>
      </c>
      <c r="BT1912" s="95">
        <v>0</v>
      </c>
      <c r="BU1912" s="101" t="str">
        <f t="shared" si="306"/>
        <v/>
      </c>
      <c r="BV1912" s="102" t="str">
        <f t="shared" si="307"/>
        <v>-</v>
      </c>
      <c r="BW1912" s="103"/>
      <c r="BX1912" s="104" t="str">
        <f t="shared" si="308"/>
        <v>-</v>
      </c>
      <c r="BY1912" s="105"/>
      <c r="BZ1912" s="103"/>
      <c r="CA1912" s="106"/>
      <c r="CB1912" s="107"/>
      <c r="CC1912" s="112"/>
      <c r="CD1912" s="106"/>
      <c r="CE1912" s="103"/>
      <c r="CF1912" s="113"/>
      <c r="CG1912" s="114"/>
    </row>
    <row r="1913" spans="1:85">
      <c r="A1913" s="53" t="str">
        <f t="shared" si="309"/>
        <v>--</v>
      </c>
      <c r="B1913" s="47" t="str">
        <f t="shared" si="310"/>
        <v>-</v>
      </c>
      <c r="C1913" s="153"/>
      <c r="D1913" s="49"/>
      <c r="E1913" s="50"/>
      <c r="F1913" s="51"/>
      <c r="G1913" s="59"/>
      <c r="H1913" s="51"/>
      <c r="I1913" s="59"/>
      <c r="J1913" s="60" t="str">
        <f>IF(ISBLANK(H1913),"",IFERROR(VLOOKUP(B1913,'Np PL4 Stock'!$A:$D,4,FALSE),""))</f>
        <v/>
      </c>
      <c r="K1913" s="61" t="str">
        <f>IF(ISBLANK(H1913),"",SUMIF('Np PL4 Stock'!$A:$A,B1913,'Np PL4 Stock'!$N:$N))</f>
        <v/>
      </c>
      <c r="L1913" s="62" t="str">
        <f>IF(ISBLANK(H1913),"",VLOOKUP(LEFT(B1913,5),Unit!A:B,2,FALSE))</f>
        <v/>
      </c>
      <c r="M1913" s="63" t="str">
        <f>IF(ISBLANK(H1913),"",IFERROR(VLOOKUP(B1913,'Np PL4 Stock'!$A:$T,20,FALSE),""))</f>
        <v/>
      </c>
      <c r="N1913" s="63" t="str">
        <f>IF(ISBLANK(H1913),"",IFERROR(VLOOKUP(B1913,'Np PL4 Stock'!$A:$U,21,FALSE),""))</f>
        <v/>
      </c>
      <c r="O1913" s="62" t="str">
        <f t="shared" si="303"/>
        <v/>
      </c>
      <c r="P1913" s="62" t="str">
        <f t="shared" si="301"/>
        <v/>
      </c>
      <c r="Q1913" s="67" t="str">
        <f t="shared" si="304"/>
        <v/>
      </c>
      <c r="R1913" s="67" t="str">
        <f t="shared" si="302"/>
        <v/>
      </c>
      <c r="S1913" s="59"/>
      <c r="T1913" s="147"/>
      <c r="U1913" s="147"/>
      <c r="V1913" s="59"/>
      <c r="W1913" s="59"/>
      <c r="X1913" s="59"/>
      <c r="Y1913" s="59"/>
      <c r="Z1913" s="59"/>
      <c r="AA1913" s="59"/>
      <c r="AB1913" s="59"/>
      <c r="AC1913" s="59"/>
      <c r="AD1913" s="59"/>
      <c r="AE1913" s="59"/>
      <c r="AF1913" s="73"/>
      <c r="AG1913" s="73"/>
      <c r="AH1913" s="73"/>
      <c r="AI1913" s="73"/>
      <c r="AJ1913" s="73"/>
      <c r="AK1913" s="73"/>
      <c r="AL1913" s="77" t="str">
        <f>IF(ISBLANK(S1913),"",IF(AJ1913="Fail","Fail",IF(E1913="PL4",IF(AND(T1913&gt;STD_01122025!$D$3,U1913&lt;STD_01122025!$D$4,OR(AF1913="ND",AF1913&lt;STD_01122025!$D$7),AH1913="ND"),"Pass","Fail"),IF(E1913="PL12",IF(AND(S1913&lt;STD_01122025!$F$2,T1913&gt;STD_01122025!$F$3,U1913&lt;STD_01122025!$F$4,V1913&gt;STD_01122025!$F$5,X1913&gt;STD_01122025!$F$6,OR(AF1913="ND",AF1913&lt;STD_01122025!$F$7),AH1913="ND"),"Pass","Fail"),IF(E1913="SuperPL",IF(AND(T1913&gt;STD_01122025!$H$3,U1913&lt;STD_01122025!$H$4,V1913&gt;STD_01122025!$H$5,X1913&gt;STD_01122025!$H$6,OR(AF1913="ND",AF1913&lt;STD_01122025!$H$7),AH1913="ND"),"Pass","Fail"),IF(E1913="Flight",IF(AND(T1913&gt;STD_01122025!$J$3,U1913&lt;STD_01122025!$J$4,X1913&gt;STD_01122025!$J$6,OR(AF1913="ND",AF1913&lt;STD_01122025!$J$7),AH1913="ND"),"Pass","Fail"),""))))))</f>
        <v/>
      </c>
      <c r="AM1913" s="62" t="str">
        <f>IF(ISBLANK(B1913),"",IFERROR(IF(VLOOKUP(B1913,'Np PL4 Stock'!$A:$J,10,FALSE)="Np4",D1913-VLOOKUP(B1913,'Np PL4 Stock'!$A:$E,5,FALSE),D1913-VLOOKUP(B1913,'Np PL4 Stock'!$A:$E,5,FALSE)-1),""))</f>
        <v/>
      </c>
      <c r="AN1913" s="147"/>
      <c r="AO1913" s="147"/>
      <c r="AP1913" s="59"/>
      <c r="AQ1913" s="59"/>
      <c r="AR1913" s="59"/>
      <c r="AS1913" s="59"/>
      <c r="AT1913" s="73"/>
      <c r="AU1913" s="73"/>
      <c r="AV1913" s="73"/>
      <c r="AW1913" s="73"/>
      <c r="AX1913" s="84"/>
      <c r="AY1913" s="59"/>
      <c r="AZ1913" s="59"/>
      <c r="BA1913" s="59"/>
      <c r="BB1913" s="59"/>
      <c r="BC1913" s="59"/>
      <c r="BD1913" s="59"/>
      <c r="BE1913" s="84"/>
      <c r="BF1913" s="84"/>
      <c r="BG1913" s="84"/>
      <c r="BH1913" s="84"/>
      <c r="BI1913" s="85"/>
      <c r="BJ1913" s="86"/>
      <c r="BK1913" s="86"/>
      <c r="BL1913" s="86"/>
      <c r="BM1913" s="86"/>
      <c r="BN1913" s="86"/>
      <c r="BO1913" s="59"/>
      <c r="BP1913" s="69"/>
      <c r="BQ1913" s="92">
        <v>0</v>
      </c>
      <c r="BR1913" s="93">
        <v>0</v>
      </c>
      <c r="BS1913" s="94" t="str">
        <f t="shared" si="305"/>
        <v/>
      </c>
      <c r="BT1913" s="95">
        <v>0</v>
      </c>
      <c r="BU1913" s="101" t="str">
        <f t="shared" si="306"/>
        <v/>
      </c>
      <c r="BV1913" s="102" t="str">
        <f t="shared" si="307"/>
        <v>-</v>
      </c>
      <c r="BW1913" s="103"/>
      <c r="BX1913" s="104" t="str">
        <f t="shared" si="308"/>
        <v>-</v>
      </c>
      <c r="BY1913" s="105"/>
      <c r="BZ1913" s="103"/>
      <c r="CA1913" s="106"/>
      <c r="CB1913" s="107"/>
      <c r="CC1913" s="112"/>
      <c r="CD1913" s="106"/>
      <c r="CE1913" s="103"/>
      <c r="CF1913" s="113"/>
      <c r="CG1913" s="114"/>
    </row>
    <row r="1914" spans="1:85">
      <c r="A1914" s="53" t="str">
        <f t="shared" si="309"/>
        <v>--</v>
      </c>
      <c r="B1914" s="47" t="str">
        <f t="shared" si="310"/>
        <v>-</v>
      </c>
      <c r="C1914" s="153"/>
      <c r="D1914" s="49"/>
      <c r="E1914" s="50"/>
      <c r="F1914" s="51"/>
      <c r="G1914" s="59"/>
      <c r="H1914" s="51"/>
      <c r="I1914" s="59"/>
      <c r="J1914" s="60" t="str">
        <f>IF(ISBLANK(H1914),"",IFERROR(VLOOKUP(B1914,'Np PL4 Stock'!$A:$D,4,FALSE),""))</f>
        <v/>
      </c>
      <c r="K1914" s="61" t="str">
        <f>IF(ISBLANK(H1914),"",SUMIF('Np PL4 Stock'!$A:$A,B1914,'Np PL4 Stock'!$N:$N))</f>
        <v/>
      </c>
      <c r="L1914" s="62" t="str">
        <f>IF(ISBLANK(H1914),"",VLOOKUP(LEFT(B1914,5),Unit!A:B,2,FALSE))</f>
        <v/>
      </c>
      <c r="M1914" s="63" t="str">
        <f>IF(ISBLANK(H1914),"",IFERROR(VLOOKUP(B1914,'Np PL4 Stock'!$A:$T,20,FALSE),""))</f>
        <v/>
      </c>
      <c r="N1914" s="63" t="str">
        <f>IF(ISBLANK(H1914),"",IFERROR(VLOOKUP(B1914,'Np PL4 Stock'!$A:$U,21,FALSE),""))</f>
        <v/>
      </c>
      <c r="O1914" s="62" t="str">
        <f t="shared" si="303"/>
        <v/>
      </c>
      <c r="P1914" s="62" t="str">
        <f t="shared" si="301"/>
        <v/>
      </c>
      <c r="Q1914" s="67" t="str">
        <f t="shared" si="304"/>
        <v/>
      </c>
      <c r="R1914" s="67" t="str">
        <f t="shared" si="302"/>
        <v/>
      </c>
      <c r="S1914" s="59"/>
      <c r="T1914" s="147"/>
      <c r="U1914" s="147"/>
      <c r="V1914" s="59"/>
      <c r="W1914" s="59"/>
      <c r="X1914" s="59"/>
      <c r="Y1914" s="59"/>
      <c r="Z1914" s="59"/>
      <c r="AA1914" s="59"/>
      <c r="AB1914" s="59"/>
      <c r="AC1914" s="59"/>
      <c r="AD1914" s="59"/>
      <c r="AE1914" s="59"/>
      <c r="AF1914" s="73"/>
      <c r="AG1914" s="73"/>
      <c r="AH1914" s="73"/>
      <c r="AI1914" s="73"/>
      <c r="AJ1914" s="73"/>
      <c r="AK1914" s="73"/>
      <c r="AL1914" s="77" t="str">
        <f>IF(ISBLANK(S1914),"",IF(AJ1914="Fail","Fail",IF(E1914="PL4",IF(AND(T1914&gt;STD_01122025!$D$3,U1914&lt;STD_01122025!$D$4,OR(AF1914="ND",AF1914&lt;STD_01122025!$D$7),AH1914="ND"),"Pass","Fail"),IF(E1914="PL12",IF(AND(S1914&lt;STD_01122025!$F$2,T1914&gt;STD_01122025!$F$3,U1914&lt;STD_01122025!$F$4,V1914&gt;STD_01122025!$F$5,X1914&gt;STD_01122025!$F$6,OR(AF1914="ND",AF1914&lt;STD_01122025!$F$7),AH1914="ND"),"Pass","Fail"),IF(E1914="SuperPL",IF(AND(T1914&gt;STD_01122025!$H$3,U1914&lt;STD_01122025!$H$4,V1914&gt;STD_01122025!$H$5,X1914&gt;STD_01122025!$H$6,OR(AF1914="ND",AF1914&lt;STD_01122025!$H$7),AH1914="ND"),"Pass","Fail"),IF(E1914="Flight",IF(AND(T1914&gt;STD_01122025!$J$3,U1914&lt;STD_01122025!$J$4,X1914&gt;STD_01122025!$J$6,OR(AF1914="ND",AF1914&lt;STD_01122025!$J$7),AH1914="ND"),"Pass","Fail"),""))))))</f>
        <v/>
      </c>
      <c r="AM1914" s="62" t="str">
        <f>IF(ISBLANK(B1914),"",IFERROR(IF(VLOOKUP(B1914,'Np PL4 Stock'!$A:$J,10,FALSE)="Np4",D1914-VLOOKUP(B1914,'Np PL4 Stock'!$A:$E,5,FALSE),D1914-VLOOKUP(B1914,'Np PL4 Stock'!$A:$E,5,FALSE)-1),""))</f>
        <v/>
      </c>
      <c r="AN1914" s="147"/>
      <c r="AO1914" s="147"/>
      <c r="AP1914" s="59"/>
      <c r="AQ1914" s="59"/>
      <c r="AR1914" s="59"/>
      <c r="AS1914" s="59"/>
      <c r="AT1914" s="73"/>
      <c r="AU1914" s="73"/>
      <c r="AV1914" s="73"/>
      <c r="AW1914" s="73"/>
      <c r="AX1914" s="84"/>
      <c r="AY1914" s="59"/>
      <c r="AZ1914" s="59"/>
      <c r="BA1914" s="59"/>
      <c r="BB1914" s="59"/>
      <c r="BC1914" s="59"/>
      <c r="BD1914" s="59"/>
      <c r="BE1914" s="84"/>
      <c r="BF1914" s="84"/>
      <c r="BG1914" s="84"/>
      <c r="BH1914" s="84"/>
      <c r="BI1914" s="85"/>
      <c r="BJ1914" s="86"/>
      <c r="BK1914" s="86"/>
      <c r="BL1914" s="86"/>
      <c r="BM1914" s="86"/>
      <c r="BN1914" s="86"/>
      <c r="BO1914" s="59"/>
      <c r="BP1914" s="69"/>
      <c r="BQ1914" s="92">
        <v>0</v>
      </c>
      <c r="BR1914" s="93">
        <v>0</v>
      </c>
      <c r="BS1914" s="94" t="str">
        <f t="shared" si="305"/>
        <v/>
      </c>
      <c r="BT1914" s="95">
        <v>0</v>
      </c>
      <c r="BU1914" s="101" t="str">
        <f t="shared" si="306"/>
        <v/>
      </c>
      <c r="BV1914" s="102" t="str">
        <f t="shared" si="307"/>
        <v>-</v>
      </c>
      <c r="BW1914" s="103"/>
      <c r="BX1914" s="104" t="str">
        <f t="shared" si="308"/>
        <v>-</v>
      </c>
      <c r="BY1914" s="105"/>
      <c r="BZ1914" s="103"/>
      <c r="CA1914" s="106"/>
      <c r="CB1914" s="107"/>
      <c r="CC1914" s="112"/>
      <c r="CD1914" s="106"/>
      <c r="CE1914" s="103"/>
      <c r="CF1914" s="113"/>
      <c r="CG1914" s="114"/>
    </row>
    <row r="1915" spans="1:85">
      <c r="A1915" s="53" t="str">
        <f t="shared" si="309"/>
        <v>--</v>
      </c>
      <c r="B1915" s="47" t="str">
        <f t="shared" si="310"/>
        <v>-</v>
      </c>
      <c r="C1915" s="153"/>
      <c r="D1915" s="49"/>
      <c r="E1915" s="50"/>
      <c r="F1915" s="51"/>
      <c r="G1915" s="59"/>
      <c r="H1915" s="51"/>
      <c r="I1915" s="59"/>
      <c r="J1915" s="60" t="str">
        <f>IF(ISBLANK(H1915),"",IFERROR(VLOOKUP(B1915,'Np PL4 Stock'!$A:$D,4,FALSE),""))</f>
        <v/>
      </c>
      <c r="K1915" s="61" t="str">
        <f>IF(ISBLANK(H1915),"",SUMIF('Np PL4 Stock'!$A:$A,B1915,'Np PL4 Stock'!$N:$N))</f>
        <v/>
      </c>
      <c r="L1915" s="62" t="str">
        <f>IF(ISBLANK(H1915),"",VLOOKUP(LEFT(B1915,5),Unit!A:B,2,FALSE))</f>
        <v/>
      </c>
      <c r="M1915" s="63" t="str">
        <f>IF(ISBLANK(H1915),"",IFERROR(VLOOKUP(B1915,'Np PL4 Stock'!$A:$T,20,FALSE),""))</f>
        <v/>
      </c>
      <c r="N1915" s="63" t="str">
        <f>IF(ISBLANK(H1915),"",IFERROR(VLOOKUP(B1915,'Np PL4 Stock'!$A:$U,21,FALSE),""))</f>
        <v/>
      </c>
      <c r="O1915" s="62" t="str">
        <f t="shared" si="303"/>
        <v/>
      </c>
      <c r="P1915" s="62" t="str">
        <f t="shared" si="301"/>
        <v/>
      </c>
      <c r="Q1915" s="67" t="str">
        <f t="shared" si="304"/>
        <v/>
      </c>
      <c r="R1915" s="67" t="str">
        <f t="shared" si="302"/>
        <v/>
      </c>
      <c r="S1915" s="59"/>
      <c r="T1915" s="147"/>
      <c r="U1915" s="147"/>
      <c r="V1915" s="59"/>
      <c r="W1915" s="59"/>
      <c r="X1915" s="59"/>
      <c r="Y1915" s="59"/>
      <c r="Z1915" s="59"/>
      <c r="AA1915" s="59"/>
      <c r="AB1915" s="59"/>
      <c r="AC1915" s="59"/>
      <c r="AD1915" s="59"/>
      <c r="AE1915" s="59"/>
      <c r="AF1915" s="73"/>
      <c r="AG1915" s="73"/>
      <c r="AH1915" s="73"/>
      <c r="AI1915" s="73"/>
      <c r="AJ1915" s="73"/>
      <c r="AK1915" s="73"/>
      <c r="AL1915" s="77" t="str">
        <f>IF(ISBLANK(S1915),"",IF(AJ1915="Fail","Fail",IF(E1915="PL4",IF(AND(T1915&gt;STD_01122025!$D$3,U1915&lt;STD_01122025!$D$4,OR(AF1915="ND",AF1915&lt;STD_01122025!$D$7),AH1915="ND"),"Pass","Fail"),IF(E1915="PL12",IF(AND(S1915&lt;STD_01122025!$F$2,T1915&gt;STD_01122025!$F$3,U1915&lt;STD_01122025!$F$4,V1915&gt;STD_01122025!$F$5,X1915&gt;STD_01122025!$F$6,OR(AF1915="ND",AF1915&lt;STD_01122025!$F$7),AH1915="ND"),"Pass","Fail"),IF(E1915="SuperPL",IF(AND(T1915&gt;STD_01122025!$H$3,U1915&lt;STD_01122025!$H$4,V1915&gt;STD_01122025!$H$5,X1915&gt;STD_01122025!$H$6,OR(AF1915="ND",AF1915&lt;STD_01122025!$H$7),AH1915="ND"),"Pass","Fail"),IF(E1915="Flight",IF(AND(T1915&gt;STD_01122025!$J$3,U1915&lt;STD_01122025!$J$4,X1915&gt;STD_01122025!$J$6,OR(AF1915="ND",AF1915&lt;STD_01122025!$J$7),AH1915="ND"),"Pass","Fail"),""))))))</f>
        <v/>
      </c>
      <c r="AM1915" s="62" t="str">
        <f>IF(ISBLANK(B1915),"",IFERROR(IF(VLOOKUP(B1915,'Np PL4 Stock'!$A:$J,10,FALSE)="Np4",D1915-VLOOKUP(B1915,'Np PL4 Stock'!$A:$E,5,FALSE),D1915-VLOOKUP(B1915,'Np PL4 Stock'!$A:$E,5,FALSE)-1),""))</f>
        <v/>
      </c>
      <c r="AN1915" s="147"/>
      <c r="AO1915" s="147"/>
      <c r="AP1915" s="59"/>
      <c r="AQ1915" s="59"/>
      <c r="AR1915" s="59"/>
      <c r="AS1915" s="59"/>
      <c r="AT1915" s="73"/>
      <c r="AU1915" s="73"/>
      <c r="AV1915" s="73"/>
      <c r="AW1915" s="73"/>
      <c r="AX1915" s="84"/>
      <c r="AY1915" s="59"/>
      <c r="AZ1915" s="59"/>
      <c r="BA1915" s="59"/>
      <c r="BB1915" s="59"/>
      <c r="BC1915" s="59"/>
      <c r="BD1915" s="59"/>
      <c r="BE1915" s="84"/>
      <c r="BF1915" s="84"/>
      <c r="BG1915" s="84"/>
      <c r="BH1915" s="84"/>
      <c r="BI1915" s="85"/>
      <c r="BJ1915" s="86"/>
      <c r="BK1915" s="86"/>
      <c r="BL1915" s="86"/>
      <c r="BM1915" s="86"/>
      <c r="BN1915" s="86"/>
      <c r="BO1915" s="59"/>
      <c r="BP1915" s="69"/>
      <c r="BQ1915" s="92">
        <v>0</v>
      </c>
      <c r="BR1915" s="93">
        <v>0</v>
      </c>
      <c r="BS1915" s="94" t="str">
        <f t="shared" si="305"/>
        <v/>
      </c>
      <c r="BT1915" s="95">
        <v>0</v>
      </c>
      <c r="BU1915" s="101" t="str">
        <f t="shared" si="306"/>
        <v/>
      </c>
      <c r="BV1915" s="102" t="str">
        <f t="shared" si="307"/>
        <v>-</v>
      </c>
      <c r="BW1915" s="103"/>
      <c r="BX1915" s="104" t="str">
        <f t="shared" si="308"/>
        <v>-</v>
      </c>
      <c r="BY1915" s="105"/>
      <c r="BZ1915" s="103"/>
      <c r="CA1915" s="106"/>
      <c r="CB1915" s="107"/>
      <c r="CC1915" s="112"/>
      <c r="CD1915" s="106"/>
      <c r="CE1915" s="103"/>
      <c r="CF1915" s="113"/>
      <c r="CG1915" s="114"/>
    </row>
    <row r="1916" spans="1:85">
      <c r="A1916" s="53" t="str">
        <f t="shared" si="309"/>
        <v>--</v>
      </c>
      <c r="B1916" s="47" t="str">
        <f t="shared" si="310"/>
        <v>-</v>
      </c>
      <c r="C1916" s="153"/>
      <c r="D1916" s="49"/>
      <c r="E1916" s="50"/>
      <c r="F1916" s="51"/>
      <c r="G1916" s="59"/>
      <c r="H1916" s="51"/>
      <c r="I1916" s="59"/>
      <c r="J1916" s="60" t="str">
        <f>IF(ISBLANK(H1916),"",IFERROR(VLOOKUP(B1916,'Np PL4 Stock'!$A:$D,4,FALSE),""))</f>
        <v/>
      </c>
      <c r="K1916" s="61" t="str">
        <f>IF(ISBLANK(H1916),"",SUMIF('Np PL4 Stock'!$A:$A,B1916,'Np PL4 Stock'!$N:$N))</f>
        <v/>
      </c>
      <c r="L1916" s="62" t="str">
        <f>IF(ISBLANK(H1916),"",VLOOKUP(LEFT(B1916,5),Unit!A:B,2,FALSE))</f>
        <v/>
      </c>
      <c r="M1916" s="63" t="str">
        <f>IF(ISBLANK(H1916),"",IFERROR(VLOOKUP(B1916,'Np PL4 Stock'!$A:$T,20,FALSE),""))</f>
        <v/>
      </c>
      <c r="N1916" s="63" t="str">
        <f>IF(ISBLANK(H1916),"",IFERROR(VLOOKUP(B1916,'Np PL4 Stock'!$A:$U,21,FALSE),""))</f>
        <v/>
      </c>
      <c r="O1916" s="62" t="str">
        <f t="shared" si="303"/>
        <v/>
      </c>
      <c r="P1916" s="62" t="str">
        <f t="shared" si="301"/>
        <v/>
      </c>
      <c r="Q1916" s="67" t="str">
        <f t="shared" si="304"/>
        <v/>
      </c>
      <c r="R1916" s="67" t="str">
        <f t="shared" si="302"/>
        <v/>
      </c>
      <c r="S1916" s="59"/>
      <c r="T1916" s="147"/>
      <c r="U1916" s="147"/>
      <c r="V1916" s="59"/>
      <c r="W1916" s="59"/>
      <c r="X1916" s="59"/>
      <c r="Y1916" s="59"/>
      <c r="Z1916" s="59"/>
      <c r="AA1916" s="59"/>
      <c r="AB1916" s="59"/>
      <c r="AC1916" s="59"/>
      <c r="AD1916" s="59"/>
      <c r="AE1916" s="59"/>
      <c r="AF1916" s="73"/>
      <c r="AG1916" s="73"/>
      <c r="AH1916" s="73"/>
      <c r="AI1916" s="73"/>
      <c r="AJ1916" s="73"/>
      <c r="AK1916" s="73"/>
      <c r="AL1916" s="77" t="str">
        <f>IF(ISBLANK(S1916),"",IF(AJ1916="Fail","Fail",IF(E1916="PL4",IF(AND(T1916&gt;STD_01122025!$D$3,U1916&lt;STD_01122025!$D$4,OR(AF1916="ND",AF1916&lt;STD_01122025!$D$7),AH1916="ND"),"Pass","Fail"),IF(E1916="PL12",IF(AND(S1916&lt;STD_01122025!$F$2,T1916&gt;STD_01122025!$F$3,U1916&lt;STD_01122025!$F$4,V1916&gt;STD_01122025!$F$5,X1916&gt;STD_01122025!$F$6,OR(AF1916="ND",AF1916&lt;STD_01122025!$F$7),AH1916="ND"),"Pass","Fail"),IF(E1916="SuperPL",IF(AND(T1916&gt;STD_01122025!$H$3,U1916&lt;STD_01122025!$H$4,V1916&gt;STD_01122025!$H$5,X1916&gt;STD_01122025!$H$6,OR(AF1916="ND",AF1916&lt;STD_01122025!$H$7),AH1916="ND"),"Pass","Fail"),IF(E1916="Flight",IF(AND(T1916&gt;STD_01122025!$J$3,U1916&lt;STD_01122025!$J$4,X1916&gt;STD_01122025!$J$6,OR(AF1916="ND",AF1916&lt;STD_01122025!$J$7),AH1916="ND"),"Pass","Fail"),""))))))</f>
        <v/>
      </c>
      <c r="AM1916" s="62" t="str">
        <f>IF(ISBLANK(B1916),"",IFERROR(IF(VLOOKUP(B1916,'Np PL4 Stock'!$A:$J,10,FALSE)="Np4",D1916-VLOOKUP(B1916,'Np PL4 Stock'!$A:$E,5,FALSE),D1916-VLOOKUP(B1916,'Np PL4 Stock'!$A:$E,5,FALSE)-1),""))</f>
        <v/>
      </c>
      <c r="AN1916" s="147"/>
      <c r="AO1916" s="147"/>
      <c r="AP1916" s="59"/>
      <c r="AQ1916" s="59"/>
      <c r="AR1916" s="59"/>
      <c r="AS1916" s="59"/>
      <c r="AT1916" s="73"/>
      <c r="AU1916" s="73"/>
      <c r="AV1916" s="73"/>
      <c r="AW1916" s="73"/>
      <c r="AX1916" s="84"/>
      <c r="AY1916" s="59"/>
      <c r="AZ1916" s="59"/>
      <c r="BA1916" s="59"/>
      <c r="BB1916" s="59"/>
      <c r="BC1916" s="59"/>
      <c r="BD1916" s="59"/>
      <c r="BE1916" s="84"/>
      <c r="BF1916" s="84"/>
      <c r="BG1916" s="84"/>
      <c r="BH1916" s="84"/>
      <c r="BI1916" s="85"/>
      <c r="BJ1916" s="86"/>
      <c r="BK1916" s="86"/>
      <c r="BL1916" s="86"/>
      <c r="BM1916" s="86"/>
      <c r="BN1916" s="86"/>
      <c r="BO1916" s="59"/>
      <c r="BP1916" s="69"/>
      <c r="BQ1916" s="92">
        <v>0</v>
      </c>
      <c r="BR1916" s="93">
        <v>0</v>
      </c>
      <c r="BS1916" s="94" t="str">
        <f t="shared" si="305"/>
        <v/>
      </c>
      <c r="BT1916" s="95">
        <v>0</v>
      </c>
      <c r="BU1916" s="101" t="str">
        <f t="shared" si="306"/>
        <v/>
      </c>
      <c r="BV1916" s="102" t="str">
        <f t="shared" si="307"/>
        <v>-</v>
      </c>
      <c r="BW1916" s="103"/>
      <c r="BX1916" s="104" t="str">
        <f t="shared" si="308"/>
        <v>-</v>
      </c>
      <c r="BY1916" s="105"/>
      <c r="BZ1916" s="103"/>
      <c r="CA1916" s="106"/>
      <c r="CB1916" s="107"/>
      <c r="CC1916" s="112"/>
      <c r="CD1916" s="106"/>
      <c r="CE1916" s="103"/>
      <c r="CF1916" s="113"/>
      <c r="CG1916" s="114"/>
    </row>
    <row r="1917" spans="1:85">
      <c r="A1917" s="53" t="str">
        <f t="shared" si="309"/>
        <v>--</v>
      </c>
      <c r="B1917" s="47" t="str">
        <f t="shared" si="310"/>
        <v>-</v>
      </c>
      <c r="C1917" s="153"/>
      <c r="D1917" s="49"/>
      <c r="E1917" s="50"/>
      <c r="F1917" s="51"/>
      <c r="G1917" s="59"/>
      <c r="H1917" s="51"/>
      <c r="I1917" s="59"/>
      <c r="J1917" s="60" t="str">
        <f>IF(ISBLANK(H1917),"",IFERROR(VLOOKUP(B1917,'Np PL4 Stock'!$A:$D,4,FALSE),""))</f>
        <v/>
      </c>
      <c r="K1917" s="61" t="str">
        <f>IF(ISBLANK(H1917),"",SUMIF('Np PL4 Stock'!$A:$A,B1917,'Np PL4 Stock'!$N:$N))</f>
        <v/>
      </c>
      <c r="L1917" s="62" t="str">
        <f>IF(ISBLANK(H1917),"",VLOOKUP(LEFT(B1917,5),Unit!A:B,2,FALSE))</f>
        <v/>
      </c>
      <c r="M1917" s="63" t="str">
        <f>IF(ISBLANK(H1917),"",IFERROR(VLOOKUP(B1917,'Np PL4 Stock'!$A:$T,20,FALSE),""))</f>
        <v/>
      </c>
      <c r="N1917" s="63" t="str">
        <f>IF(ISBLANK(H1917),"",IFERROR(VLOOKUP(B1917,'Np PL4 Stock'!$A:$U,21,FALSE),""))</f>
        <v/>
      </c>
      <c r="O1917" s="62" t="str">
        <f t="shared" si="303"/>
        <v/>
      </c>
      <c r="P1917" s="62" t="str">
        <f t="shared" si="301"/>
        <v/>
      </c>
      <c r="Q1917" s="67" t="str">
        <f t="shared" si="304"/>
        <v/>
      </c>
      <c r="R1917" s="67" t="str">
        <f t="shared" si="302"/>
        <v/>
      </c>
      <c r="S1917" s="59"/>
      <c r="T1917" s="147"/>
      <c r="U1917" s="147"/>
      <c r="V1917" s="59"/>
      <c r="W1917" s="59"/>
      <c r="X1917" s="59"/>
      <c r="Y1917" s="59"/>
      <c r="Z1917" s="59"/>
      <c r="AA1917" s="59"/>
      <c r="AB1917" s="59"/>
      <c r="AC1917" s="59"/>
      <c r="AD1917" s="59"/>
      <c r="AE1917" s="59"/>
      <c r="AF1917" s="73"/>
      <c r="AG1917" s="73"/>
      <c r="AH1917" s="73"/>
      <c r="AI1917" s="73"/>
      <c r="AJ1917" s="73"/>
      <c r="AK1917" s="73"/>
      <c r="AL1917" s="77" t="str">
        <f>IF(ISBLANK(S1917),"",IF(AJ1917="Fail","Fail",IF(E1917="PL4",IF(AND(T1917&gt;STD_01122025!$D$3,U1917&lt;STD_01122025!$D$4,OR(AF1917="ND",AF1917&lt;STD_01122025!$D$7),AH1917="ND"),"Pass","Fail"),IF(E1917="PL12",IF(AND(S1917&lt;STD_01122025!$F$2,T1917&gt;STD_01122025!$F$3,U1917&lt;STD_01122025!$F$4,V1917&gt;STD_01122025!$F$5,X1917&gt;STD_01122025!$F$6,OR(AF1917="ND",AF1917&lt;STD_01122025!$F$7),AH1917="ND"),"Pass","Fail"),IF(E1917="SuperPL",IF(AND(T1917&gt;STD_01122025!$H$3,U1917&lt;STD_01122025!$H$4,V1917&gt;STD_01122025!$H$5,X1917&gt;STD_01122025!$H$6,OR(AF1917="ND",AF1917&lt;STD_01122025!$H$7),AH1917="ND"),"Pass","Fail"),IF(E1917="Flight",IF(AND(T1917&gt;STD_01122025!$J$3,U1917&lt;STD_01122025!$J$4,X1917&gt;STD_01122025!$J$6,OR(AF1917="ND",AF1917&lt;STD_01122025!$J$7),AH1917="ND"),"Pass","Fail"),""))))))</f>
        <v/>
      </c>
      <c r="AM1917" s="62" t="str">
        <f>IF(ISBLANK(B1917),"",IFERROR(IF(VLOOKUP(B1917,'Np PL4 Stock'!$A:$J,10,FALSE)="Np4",D1917-VLOOKUP(B1917,'Np PL4 Stock'!$A:$E,5,FALSE),D1917-VLOOKUP(B1917,'Np PL4 Stock'!$A:$E,5,FALSE)-1),""))</f>
        <v/>
      </c>
      <c r="AN1917" s="147"/>
      <c r="AO1917" s="147"/>
      <c r="AP1917" s="59"/>
      <c r="AQ1917" s="59"/>
      <c r="AR1917" s="59"/>
      <c r="AS1917" s="59"/>
      <c r="AT1917" s="73"/>
      <c r="AU1917" s="73"/>
      <c r="AV1917" s="73"/>
      <c r="AW1917" s="73"/>
      <c r="AX1917" s="84"/>
      <c r="AY1917" s="59"/>
      <c r="AZ1917" s="59"/>
      <c r="BA1917" s="59"/>
      <c r="BB1917" s="59"/>
      <c r="BC1917" s="59"/>
      <c r="BD1917" s="59"/>
      <c r="BE1917" s="84"/>
      <c r="BF1917" s="84"/>
      <c r="BG1917" s="84"/>
      <c r="BH1917" s="84"/>
      <c r="BI1917" s="85"/>
      <c r="BJ1917" s="86"/>
      <c r="BK1917" s="86"/>
      <c r="BL1917" s="86"/>
      <c r="BM1917" s="86"/>
      <c r="BN1917" s="86"/>
      <c r="BO1917" s="59"/>
      <c r="BP1917" s="69"/>
      <c r="BQ1917" s="92">
        <v>0</v>
      </c>
      <c r="BR1917" s="93">
        <v>0</v>
      </c>
      <c r="BS1917" s="94" t="str">
        <f t="shared" si="305"/>
        <v/>
      </c>
      <c r="BT1917" s="95">
        <v>0</v>
      </c>
      <c r="BU1917" s="101" t="str">
        <f t="shared" si="306"/>
        <v/>
      </c>
      <c r="BV1917" s="102" t="str">
        <f t="shared" si="307"/>
        <v>-</v>
      </c>
      <c r="BW1917" s="103"/>
      <c r="BX1917" s="104" t="str">
        <f t="shared" si="308"/>
        <v>-</v>
      </c>
      <c r="BY1917" s="105"/>
      <c r="BZ1917" s="103"/>
      <c r="CA1917" s="106"/>
      <c r="CB1917" s="107"/>
      <c r="CC1917" s="112"/>
      <c r="CD1917" s="106"/>
      <c r="CE1917" s="103"/>
      <c r="CF1917" s="113"/>
      <c r="CG1917" s="114"/>
    </row>
    <row r="1918" spans="1:85">
      <c r="A1918" s="53" t="str">
        <f t="shared" si="309"/>
        <v>--</v>
      </c>
      <c r="B1918" s="47" t="str">
        <f t="shared" si="310"/>
        <v>-</v>
      </c>
      <c r="C1918" s="153"/>
      <c r="D1918" s="49"/>
      <c r="E1918" s="50"/>
      <c r="F1918" s="51"/>
      <c r="G1918" s="59"/>
      <c r="H1918" s="51"/>
      <c r="I1918" s="59"/>
      <c r="J1918" s="60" t="str">
        <f>IF(ISBLANK(H1918),"",IFERROR(VLOOKUP(B1918,'Np PL4 Stock'!$A:$D,4,FALSE),""))</f>
        <v/>
      </c>
      <c r="K1918" s="61" t="str">
        <f>IF(ISBLANK(H1918),"",SUMIF('Np PL4 Stock'!$A:$A,B1918,'Np PL4 Stock'!$N:$N))</f>
        <v/>
      </c>
      <c r="L1918" s="62" t="str">
        <f>IF(ISBLANK(H1918),"",VLOOKUP(LEFT(B1918,5),Unit!A:B,2,FALSE))</f>
        <v/>
      </c>
      <c r="M1918" s="63" t="str">
        <f>IF(ISBLANK(H1918),"",IFERROR(VLOOKUP(B1918,'Np PL4 Stock'!$A:$T,20,FALSE),""))</f>
        <v/>
      </c>
      <c r="N1918" s="63" t="str">
        <f>IF(ISBLANK(H1918),"",IFERROR(VLOOKUP(B1918,'Np PL4 Stock'!$A:$U,21,FALSE),""))</f>
        <v/>
      </c>
      <c r="O1918" s="62" t="str">
        <f t="shared" si="303"/>
        <v/>
      </c>
      <c r="P1918" s="62" t="str">
        <f t="shared" si="301"/>
        <v/>
      </c>
      <c r="Q1918" s="67" t="str">
        <f t="shared" si="304"/>
        <v/>
      </c>
      <c r="R1918" s="67" t="str">
        <f t="shared" si="302"/>
        <v/>
      </c>
      <c r="S1918" s="59"/>
      <c r="T1918" s="147"/>
      <c r="U1918" s="147"/>
      <c r="V1918" s="59"/>
      <c r="W1918" s="59"/>
      <c r="X1918" s="59"/>
      <c r="Y1918" s="59"/>
      <c r="Z1918" s="59"/>
      <c r="AA1918" s="59"/>
      <c r="AB1918" s="59"/>
      <c r="AC1918" s="59"/>
      <c r="AD1918" s="59"/>
      <c r="AE1918" s="59"/>
      <c r="AF1918" s="73"/>
      <c r="AG1918" s="73"/>
      <c r="AH1918" s="73"/>
      <c r="AI1918" s="73"/>
      <c r="AJ1918" s="73"/>
      <c r="AK1918" s="73"/>
      <c r="AL1918" s="77" t="str">
        <f>IF(ISBLANK(S1918),"",IF(AJ1918="Fail","Fail",IF(E1918="PL4",IF(AND(T1918&gt;STD_01122025!$D$3,U1918&lt;STD_01122025!$D$4,OR(AF1918="ND",AF1918&lt;STD_01122025!$D$7),AH1918="ND"),"Pass","Fail"),IF(E1918="PL12",IF(AND(S1918&lt;STD_01122025!$F$2,T1918&gt;STD_01122025!$F$3,U1918&lt;STD_01122025!$F$4,V1918&gt;STD_01122025!$F$5,X1918&gt;STD_01122025!$F$6,OR(AF1918="ND",AF1918&lt;STD_01122025!$F$7),AH1918="ND"),"Pass","Fail"),IF(E1918="SuperPL",IF(AND(T1918&gt;STD_01122025!$H$3,U1918&lt;STD_01122025!$H$4,V1918&gt;STD_01122025!$H$5,X1918&gt;STD_01122025!$H$6,OR(AF1918="ND",AF1918&lt;STD_01122025!$H$7),AH1918="ND"),"Pass","Fail"),IF(E1918="Flight",IF(AND(T1918&gt;STD_01122025!$J$3,U1918&lt;STD_01122025!$J$4,X1918&gt;STD_01122025!$J$6,OR(AF1918="ND",AF1918&lt;STD_01122025!$J$7),AH1918="ND"),"Pass","Fail"),""))))))</f>
        <v/>
      </c>
      <c r="AM1918" s="62" t="str">
        <f>IF(ISBLANK(B1918),"",IFERROR(IF(VLOOKUP(B1918,'Np PL4 Stock'!$A:$J,10,FALSE)="Np4",D1918-VLOOKUP(B1918,'Np PL4 Stock'!$A:$E,5,FALSE),D1918-VLOOKUP(B1918,'Np PL4 Stock'!$A:$E,5,FALSE)-1),""))</f>
        <v/>
      </c>
      <c r="AN1918" s="147"/>
      <c r="AO1918" s="147"/>
      <c r="AP1918" s="59"/>
      <c r="AQ1918" s="59"/>
      <c r="AR1918" s="59"/>
      <c r="AS1918" s="59"/>
      <c r="AT1918" s="73"/>
      <c r="AU1918" s="73"/>
      <c r="AV1918" s="73"/>
      <c r="AW1918" s="73"/>
      <c r="AX1918" s="84"/>
      <c r="AY1918" s="59"/>
      <c r="AZ1918" s="59"/>
      <c r="BA1918" s="59"/>
      <c r="BB1918" s="59"/>
      <c r="BC1918" s="59"/>
      <c r="BD1918" s="59"/>
      <c r="BE1918" s="84"/>
      <c r="BF1918" s="84"/>
      <c r="BG1918" s="84"/>
      <c r="BH1918" s="84"/>
      <c r="BI1918" s="85"/>
      <c r="BJ1918" s="86"/>
      <c r="BK1918" s="86"/>
      <c r="BL1918" s="86"/>
      <c r="BM1918" s="86"/>
      <c r="BN1918" s="86"/>
      <c r="BO1918" s="59"/>
      <c r="BP1918" s="69"/>
      <c r="BQ1918" s="92">
        <v>0</v>
      </c>
      <c r="BR1918" s="93">
        <v>0</v>
      </c>
      <c r="BS1918" s="94" t="str">
        <f t="shared" si="305"/>
        <v/>
      </c>
      <c r="BT1918" s="95">
        <v>0</v>
      </c>
      <c r="BU1918" s="101" t="str">
        <f t="shared" si="306"/>
        <v/>
      </c>
      <c r="BV1918" s="102" t="str">
        <f t="shared" si="307"/>
        <v>-</v>
      </c>
      <c r="BW1918" s="103"/>
      <c r="BX1918" s="104" t="str">
        <f t="shared" si="308"/>
        <v>-</v>
      </c>
      <c r="BY1918" s="105"/>
      <c r="BZ1918" s="103"/>
      <c r="CA1918" s="106"/>
      <c r="CB1918" s="107"/>
      <c r="CC1918" s="112"/>
      <c r="CD1918" s="106"/>
      <c r="CE1918" s="103"/>
      <c r="CF1918" s="113"/>
      <c r="CG1918" s="114"/>
    </row>
    <row r="1919" spans="1:85">
      <c r="A1919" s="53" t="str">
        <f t="shared" si="309"/>
        <v>--</v>
      </c>
      <c r="B1919" s="47" t="str">
        <f t="shared" si="310"/>
        <v>-</v>
      </c>
      <c r="C1919" s="153"/>
      <c r="D1919" s="49"/>
      <c r="E1919" s="50"/>
      <c r="F1919" s="51"/>
      <c r="G1919" s="59"/>
      <c r="H1919" s="51"/>
      <c r="I1919" s="59"/>
      <c r="J1919" s="60" t="str">
        <f>IF(ISBLANK(H1919),"",IFERROR(VLOOKUP(B1919,'Np PL4 Stock'!$A:$D,4,FALSE),""))</f>
        <v/>
      </c>
      <c r="K1919" s="61" t="str">
        <f>IF(ISBLANK(H1919),"",SUMIF('Np PL4 Stock'!$A:$A,B1919,'Np PL4 Stock'!$N:$N))</f>
        <v/>
      </c>
      <c r="L1919" s="62" t="str">
        <f>IF(ISBLANK(H1919),"",VLOOKUP(LEFT(B1919,5),Unit!A:B,2,FALSE))</f>
        <v/>
      </c>
      <c r="M1919" s="63" t="str">
        <f>IF(ISBLANK(H1919),"",IFERROR(VLOOKUP(B1919,'Np PL4 Stock'!$A:$T,20,FALSE),""))</f>
        <v/>
      </c>
      <c r="N1919" s="63" t="str">
        <f>IF(ISBLANK(H1919),"",IFERROR(VLOOKUP(B1919,'Np PL4 Stock'!$A:$U,21,FALSE),""))</f>
        <v/>
      </c>
      <c r="O1919" s="62" t="str">
        <f t="shared" si="303"/>
        <v/>
      </c>
      <c r="P1919" s="62" t="str">
        <f t="shared" si="301"/>
        <v/>
      </c>
      <c r="Q1919" s="67" t="str">
        <f t="shared" si="304"/>
        <v/>
      </c>
      <c r="R1919" s="67" t="str">
        <f t="shared" si="302"/>
        <v/>
      </c>
      <c r="S1919" s="59"/>
      <c r="T1919" s="147"/>
      <c r="U1919" s="147"/>
      <c r="V1919" s="59"/>
      <c r="W1919" s="59"/>
      <c r="X1919" s="59"/>
      <c r="Y1919" s="59"/>
      <c r="Z1919" s="59"/>
      <c r="AA1919" s="59"/>
      <c r="AB1919" s="59"/>
      <c r="AC1919" s="59"/>
      <c r="AD1919" s="59"/>
      <c r="AE1919" s="59"/>
      <c r="AF1919" s="73"/>
      <c r="AG1919" s="73"/>
      <c r="AH1919" s="73"/>
      <c r="AI1919" s="73"/>
      <c r="AJ1919" s="73"/>
      <c r="AK1919" s="73"/>
      <c r="AL1919" s="77" t="str">
        <f>IF(ISBLANK(S1919),"",IF(AJ1919="Fail","Fail",IF(E1919="PL4",IF(AND(T1919&gt;STD_01122025!$D$3,U1919&lt;STD_01122025!$D$4,OR(AF1919="ND",AF1919&lt;STD_01122025!$D$7),AH1919="ND"),"Pass","Fail"),IF(E1919="PL12",IF(AND(S1919&lt;STD_01122025!$F$2,T1919&gt;STD_01122025!$F$3,U1919&lt;STD_01122025!$F$4,V1919&gt;STD_01122025!$F$5,X1919&gt;STD_01122025!$F$6,OR(AF1919="ND",AF1919&lt;STD_01122025!$F$7),AH1919="ND"),"Pass","Fail"),IF(E1919="SuperPL",IF(AND(T1919&gt;STD_01122025!$H$3,U1919&lt;STD_01122025!$H$4,V1919&gt;STD_01122025!$H$5,X1919&gt;STD_01122025!$H$6,OR(AF1919="ND",AF1919&lt;STD_01122025!$H$7),AH1919="ND"),"Pass","Fail"),IF(E1919="Flight",IF(AND(T1919&gt;STD_01122025!$J$3,U1919&lt;STD_01122025!$J$4,X1919&gt;STD_01122025!$J$6,OR(AF1919="ND",AF1919&lt;STD_01122025!$J$7),AH1919="ND"),"Pass","Fail"),""))))))</f>
        <v/>
      </c>
      <c r="AM1919" s="62" t="str">
        <f>IF(ISBLANK(B1919),"",IFERROR(IF(VLOOKUP(B1919,'Np PL4 Stock'!$A:$J,10,FALSE)="Np4",D1919-VLOOKUP(B1919,'Np PL4 Stock'!$A:$E,5,FALSE),D1919-VLOOKUP(B1919,'Np PL4 Stock'!$A:$E,5,FALSE)-1),""))</f>
        <v/>
      </c>
      <c r="AN1919" s="147"/>
      <c r="AO1919" s="147"/>
      <c r="AP1919" s="59"/>
      <c r="AQ1919" s="59"/>
      <c r="AR1919" s="59"/>
      <c r="AS1919" s="59"/>
      <c r="AT1919" s="73"/>
      <c r="AU1919" s="73"/>
      <c r="AV1919" s="73"/>
      <c r="AW1919" s="73"/>
      <c r="AX1919" s="84"/>
      <c r="AY1919" s="59"/>
      <c r="AZ1919" s="59"/>
      <c r="BA1919" s="59"/>
      <c r="BB1919" s="59"/>
      <c r="BC1919" s="59"/>
      <c r="BD1919" s="59"/>
      <c r="BE1919" s="84"/>
      <c r="BF1919" s="84"/>
      <c r="BG1919" s="84"/>
      <c r="BH1919" s="84"/>
      <c r="BI1919" s="85"/>
      <c r="BJ1919" s="86"/>
      <c r="BK1919" s="86"/>
      <c r="BL1919" s="86"/>
      <c r="BM1919" s="86"/>
      <c r="BN1919" s="86"/>
      <c r="BO1919" s="59"/>
      <c r="BP1919" s="69"/>
      <c r="BQ1919" s="92">
        <v>0</v>
      </c>
      <c r="BR1919" s="93">
        <v>0</v>
      </c>
      <c r="BS1919" s="94" t="str">
        <f t="shared" si="305"/>
        <v/>
      </c>
      <c r="BT1919" s="95">
        <v>0</v>
      </c>
      <c r="BU1919" s="101" t="str">
        <f t="shared" si="306"/>
        <v/>
      </c>
      <c r="BV1919" s="102" t="str">
        <f t="shared" si="307"/>
        <v>-</v>
      </c>
      <c r="BW1919" s="103"/>
      <c r="BX1919" s="104" t="str">
        <f t="shared" si="308"/>
        <v>-</v>
      </c>
      <c r="BY1919" s="105"/>
      <c r="BZ1919" s="103"/>
      <c r="CA1919" s="106"/>
      <c r="CB1919" s="107"/>
      <c r="CC1919" s="112"/>
      <c r="CD1919" s="106"/>
      <c r="CE1919" s="103"/>
      <c r="CF1919" s="113"/>
      <c r="CG1919" s="114"/>
    </row>
    <row r="1920" spans="1:85">
      <c r="A1920" s="53" t="str">
        <f t="shared" si="309"/>
        <v>--</v>
      </c>
      <c r="B1920" s="47" t="str">
        <f t="shared" si="310"/>
        <v>-</v>
      </c>
      <c r="C1920" s="153"/>
      <c r="D1920" s="49"/>
      <c r="E1920" s="50"/>
      <c r="F1920" s="51"/>
      <c r="G1920" s="59"/>
      <c r="H1920" s="51"/>
      <c r="I1920" s="59"/>
      <c r="J1920" s="60" t="str">
        <f>IF(ISBLANK(H1920),"",IFERROR(VLOOKUP(B1920,'Np PL4 Stock'!$A:$D,4,FALSE),""))</f>
        <v/>
      </c>
      <c r="K1920" s="61" t="str">
        <f>IF(ISBLANK(H1920),"",SUMIF('Np PL4 Stock'!$A:$A,B1920,'Np PL4 Stock'!$N:$N))</f>
        <v/>
      </c>
      <c r="L1920" s="62" t="str">
        <f>IF(ISBLANK(H1920),"",VLOOKUP(LEFT(B1920,5),Unit!A:B,2,FALSE))</f>
        <v/>
      </c>
      <c r="M1920" s="63" t="str">
        <f>IF(ISBLANK(H1920),"",IFERROR(VLOOKUP(B1920,'Np PL4 Stock'!$A:$T,20,FALSE),""))</f>
        <v/>
      </c>
      <c r="N1920" s="63" t="str">
        <f>IF(ISBLANK(H1920),"",IFERROR(VLOOKUP(B1920,'Np PL4 Stock'!$A:$U,21,FALSE),""))</f>
        <v/>
      </c>
      <c r="O1920" s="62" t="str">
        <f t="shared" si="303"/>
        <v/>
      </c>
      <c r="P1920" s="62" t="str">
        <f t="shared" si="301"/>
        <v/>
      </c>
      <c r="Q1920" s="67" t="str">
        <f t="shared" si="304"/>
        <v/>
      </c>
      <c r="R1920" s="67" t="str">
        <f t="shared" si="302"/>
        <v/>
      </c>
      <c r="S1920" s="59"/>
      <c r="T1920" s="147"/>
      <c r="U1920" s="147"/>
      <c r="V1920" s="59"/>
      <c r="W1920" s="59"/>
      <c r="X1920" s="59"/>
      <c r="Y1920" s="59"/>
      <c r="Z1920" s="59"/>
      <c r="AA1920" s="59"/>
      <c r="AB1920" s="59"/>
      <c r="AC1920" s="59"/>
      <c r="AD1920" s="59"/>
      <c r="AE1920" s="59"/>
      <c r="AF1920" s="73"/>
      <c r="AG1920" s="73"/>
      <c r="AH1920" s="73"/>
      <c r="AI1920" s="73"/>
      <c r="AJ1920" s="73"/>
      <c r="AK1920" s="73"/>
      <c r="AL1920" s="77" t="str">
        <f>IF(ISBLANK(S1920),"",IF(AJ1920="Fail","Fail",IF(E1920="PL4",IF(AND(T1920&gt;STD_01122025!$D$3,U1920&lt;STD_01122025!$D$4,OR(AF1920="ND",AF1920&lt;STD_01122025!$D$7),AH1920="ND"),"Pass","Fail"),IF(E1920="PL12",IF(AND(S1920&lt;STD_01122025!$F$2,T1920&gt;STD_01122025!$F$3,U1920&lt;STD_01122025!$F$4,V1920&gt;STD_01122025!$F$5,X1920&gt;STD_01122025!$F$6,OR(AF1920="ND",AF1920&lt;STD_01122025!$F$7),AH1920="ND"),"Pass","Fail"),IF(E1920="SuperPL",IF(AND(T1920&gt;STD_01122025!$H$3,U1920&lt;STD_01122025!$H$4,V1920&gt;STD_01122025!$H$5,X1920&gt;STD_01122025!$H$6,OR(AF1920="ND",AF1920&lt;STD_01122025!$H$7),AH1920="ND"),"Pass","Fail"),IF(E1920="Flight",IF(AND(T1920&gt;STD_01122025!$J$3,U1920&lt;STD_01122025!$J$4,X1920&gt;STD_01122025!$J$6,OR(AF1920="ND",AF1920&lt;STD_01122025!$J$7),AH1920="ND"),"Pass","Fail"),""))))))</f>
        <v/>
      </c>
      <c r="AM1920" s="62" t="str">
        <f>IF(ISBLANK(B1920),"",IFERROR(IF(VLOOKUP(B1920,'Np PL4 Stock'!$A:$J,10,FALSE)="Np4",D1920-VLOOKUP(B1920,'Np PL4 Stock'!$A:$E,5,FALSE),D1920-VLOOKUP(B1920,'Np PL4 Stock'!$A:$E,5,FALSE)-1),""))</f>
        <v/>
      </c>
      <c r="AN1920" s="147"/>
      <c r="AO1920" s="147"/>
      <c r="AP1920" s="59"/>
      <c r="AQ1920" s="59"/>
      <c r="AR1920" s="59"/>
      <c r="AS1920" s="59"/>
      <c r="AT1920" s="73"/>
      <c r="AU1920" s="73"/>
      <c r="AV1920" s="73"/>
      <c r="AW1920" s="73"/>
      <c r="AX1920" s="84"/>
      <c r="AY1920" s="59"/>
      <c r="AZ1920" s="59"/>
      <c r="BA1920" s="59"/>
      <c r="BB1920" s="59"/>
      <c r="BC1920" s="59"/>
      <c r="BD1920" s="59"/>
      <c r="BE1920" s="84"/>
      <c r="BF1920" s="84"/>
      <c r="BG1920" s="84"/>
      <c r="BH1920" s="84"/>
      <c r="BI1920" s="85"/>
      <c r="BJ1920" s="86"/>
      <c r="BK1920" s="86"/>
      <c r="BL1920" s="86"/>
      <c r="BM1920" s="86"/>
      <c r="BN1920" s="86"/>
      <c r="BO1920" s="59"/>
      <c r="BP1920" s="69"/>
      <c r="BQ1920" s="92">
        <v>0</v>
      </c>
      <c r="BR1920" s="93">
        <v>0</v>
      </c>
      <c r="BS1920" s="94" t="str">
        <f t="shared" si="305"/>
        <v/>
      </c>
      <c r="BT1920" s="95">
        <v>0</v>
      </c>
      <c r="BU1920" s="101" t="str">
        <f t="shared" si="306"/>
        <v/>
      </c>
      <c r="BV1920" s="102" t="str">
        <f t="shared" si="307"/>
        <v>-</v>
      </c>
      <c r="BW1920" s="103"/>
      <c r="BX1920" s="104" t="str">
        <f t="shared" si="308"/>
        <v>-</v>
      </c>
      <c r="BY1920" s="105"/>
      <c r="BZ1920" s="103"/>
      <c r="CA1920" s="106"/>
      <c r="CB1920" s="107"/>
      <c r="CC1920" s="112"/>
      <c r="CD1920" s="106"/>
      <c r="CE1920" s="103"/>
      <c r="CF1920" s="113"/>
      <c r="CG1920" s="114"/>
    </row>
    <row r="1921" spans="1:85">
      <c r="A1921" s="53" t="str">
        <f t="shared" si="309"/>
        <v>--</v>
      </c>
      <c r="B1921" s="47" t="str">
        <f t="shared" si="310"/>
        <v>-</v>
      </c>
      <c r="C1921" s="153"/>
      <c r="D1921" s="49"/>
      <c r="E1921" s="50"/>
      <c r="F1921" s="51"/>
      <c r="G1921" s="59"/>
      <c r="H1921" s="51"/>
      <c r="I1921" s="59"/>
      <c r="J1921" s="60" t="str">
        <f>IF(ISBLANK(H1921),"",IFERROR(VLOOKUP(B1921,'Np PL4 Stock'!$A:$D,4,FALSE),""))</f>
        <v/>
      </c>
      <c r="K1921" s="61" t="str">
        <f>IF(ISBLANK(H1921),"",SUMIF('Np PL4 Stock'!$A:$A,B1921,'Np PL4 Stock'!$N:$N))</f>
        <v/>
      </c>
      <c r="L1921" s="62" t="str">
        <f>IF(ISBLANK(H1921),"",VLOOKUP(LEFT(B1921,5),Unit!A:B,2,FALSE))</f>
        <v/>
      </c>
      <c r="M1921" s="63" t="str">
        <f>IF(ISBLANK(H1921),"",IFERROR(VLOOKUP(B1921,'Np PL4 Stock'!$A:$T,20,FALSE),""))</f>
        <v/>
      </c>
      <c r="N1921" s="63" t="str">
        <f>IF(ISBLANK(H1921),"",IFERROR(VLOOKUP(B1921,'Np PL4 Stock'!$A:$U,21,FALSE),""))</f>
        <v/>
      </c>
      <c r="O1921" s="62" t="str">
        <f t="shared" si="303"/>
        <v/>
      </c>
      <c r="P1921" s="62" t="str">
        <f t="shared" si="301"/>
        <v/>
      </c>
      <c r="Q1921" s="67" t="str">
        <f t="shared" si="304"/>
        <v/>
      </c>
      <c r="R1921" s="67" t="str">
        <f t="shared" si="302"/>
        <v/>
      </c>
      <c r="S1921" s="59"/>
      <c r="T1921" s="147"/>
      <c r="U1921" s="147"/>
      <c r="V1921" s="59"/>
      <c r="W1921" s="59"/>
      <c r="X1921" s="59"/>
      <c r="Y1921" s="59"/>
      <c r="Z1921" s="59"/>
      <c r="AA1921" s="59"/>
      <c r="AB1921" s="59"/>
      <c r="AC1921" s="59"/>
      <c r="AD1921" s="59"/>
      <c r="AE1921" s="59"/>
      <c r="AF1921" s="73"/>
      <c r="AG1921" s="73"/>
      <c r="AH1921" s="73"/>
      <c r="AI1921" s="73"/>
      <c r="AJ1921" s="73"/>
      <c r="AK1921" s="73"/>
      <c r="AL1921" s="77" t="str">
        <f>IF(ISBLANK(S1921),"",IF(AJ1921="Fail","Fail",IF(E1921="PL4",IF(AND(T1921&gt;STD_01122025!$D$3,U1921&lt;STD_01122025!$D$4,OR(AF1921="ND",AF1921&lt;STD_01122025!$D$7),AH1921="ND"),"Pass","Fail"),IF(E1921="PL12",IF(AND(S1921&lt;STD_01122025!$F$2,T1921&gt;STD_01122025!$F$3,U1921&lt;STD_01122025!$F$4,V1921&gt;STD_01122025!$F$5,X1921&gt;STD_01122025!$F$6,OR(AF1921="ND",AF1921&lt;STD_01122025!$F$7),AH1921="ND"),"Pass","Fail"),IF(E1921="SuperPL",IF(AND(T1921&gt;STD_01122025!$H$3,U1921&lt;STD_01122025!$H$4,V1921&gt;STD_01122025!$H$5,X1921&gt;STD_01122025!$H$6,OR(AF1921="ND",AF1921&lt;STD_01122025!$H$7),AH1921="ND"),"Pass","Fail"),IF(E1921="Flight",IF(AND(T1921&gt;STD_01122025!$J$3,U1921&lt;STD_01122025!$J$4,X1921&gt;STD_01122025!$J$6,OR(AF1921="ND",AF1921&lt;STD_01122025!$J$7),AH1921="ND"),"Pass","Fail"),""))))))</f>
        <v/>
      </c>
      <c r="AM1921" s="62" t="str">
        <f>IF(ISBLANK(B1921),"",IFERROR(IF(VLOOKUP(B1921,'Np PL4 Stock'!$A:$J,10,FALSE)="Np4",D1921-VLOOKUP(B1921,'Np PL4 Stock'!$A:$E,5,FALSE),D1921-VLOOKUP(B1921,'Np PL4 Stock'!$A:$E,5,FALSE)-1),""))</f>
        <v/>
      </c>
      <c r="AN1921" s="147"/>
      <c r="AO1921" s="147"/>
      <c r="AP1921" s="59"/>
      <c r="AQ1921" s="59"/>
      <c r="AR1921" s="59"/>
      <c r="AS1921" s="59"/>
      <c r="AT1921" s="73"/>
      <c r="AU1921" s="73"/>
      <c r="AV1921" s="73"/>
      <c r="AW1921" s="73"/>
      <c r="AX1921" s="84"/>
      <c r="AY1921" s="59"/>
      <c r="AZ1921" s="59"/>
      <c r="BA1921" s="59"/>
      <c r="BB1921" s="59"/>
      <c r="BC1921" s="59"/>
      <c r="BD1921" s="59"/>
      <c r="BE1921" s="84"/>
      <c r="BF1921" s="84"/>
      <c r="BG1921" s="84"/>
      <c r="BH1921" s="84"/>
      <c r="BI1921" s="85"/>
      <c r="BJ1921" s="86"/>
      <c r="BK1921" s="86"/>
      <c r="BL1921" s="86"/>
      <c r="BM1921" s="86"/>
      <c r="BN1921" s="86"/>
      <c r="BO1921" s="59"/>
      <c r="BP1921" s="69"/>
      <c r="BQ1921" s="92">
        <v>0</v>
      </c>
      <c r="BR1921" s="93">
        <v>0</v>
      </c>
      <c r="BS1921" s="94" t="str">
        <f t="shared" si="305"/>
        <v/>
      </c>
      <c r="BT1921" s="95">
        <v>0</v>
      </c>
      <c r="BU1921" s="101" t="str">
        <f t="shared" si="306"/>
        <v/>
      </c>
      <c r="BV1921" s="102" t="str">
        <f t="shared" si="307"/>
        <v>-</v>
      </c>
      <c r="BW1921" s="103"/>
      <c r="BX1921" s="104" t="str">
        <f t="shared" si="308"/>
        <v>-</v>
      </c>
      <c r="BY1921" s="105"/>
      <c r="BZ1921" s="103"/>
      <c r="CA1921" s="106"/>
      <c r="CB1921" s="107"/>
      <c r="CC1921" s="112"/>
      <c r="CD1921" s="106"/>
      <c r="CE1921" s="103"/>
      <c r="CF1921" s="113"/>
      <c r="CG1921" s="114"/>
    </row>
    <row r="1922" spans="1:85">
      <c r="A1922" s="53" t="str">
        <f t="shared" si="309"/>
        <v>--</v>
      </c>
      <c r="B1922" s="47" t="str">
        <f t="shared" si="310"/>
        <v>-</v>
      </c>
      <c r="C1922" s="153"/>
      <c r="D1922" s="49"/>
      <c r="E1922" s="50"/>
      <c r="F1922" s="51"/>
      <c r="G1922" s="59"/>
      <c r="H1922" s="51"/>
      <c r="I1922" s="59"/>
      <c r="J1922" s="60" t="str">
        <f>IF(ISBLANK(H1922),"",IFERROR(VLOOKUP(B1922,'Np PL4 Stock'!$A:$D,4,FALSE),""))</f>
        <v/>
      </c>
      <c r="K1922" s="61" t="str">
        <f>IF(ISBLANK(H1922),"",SUMIF('Np PL4 Stock'!$A:$A,B1922,'Np PL4 Stock'!$N:$N))</f>
        <v/>
      </c>
      <c r="L1922" s="62" t="str">
        <f>IF(ISBLANK(H1922),"",VLOOKUP(LEFT(B1922,5),Unit!A:B,2,FALSE))</f>
        <v/>
      </c>
      <c r="M1922" s="63" t="str">
        <f>IF(ISBLANK(H1922),"",IFERROR(VLOOKUP(B1922,'Np PL4 Stock'!$A:$T,20,FALSE),""))</f>
        <v/>
      </c>
      <c r="N1922" s="63" t="str">
        <f>IF(ISBLANK(H1922),"",IFERROR(VLOOKUP(B1922,'Np PL4 Stock'!$A:$U,21,FALSE),""))</f>
        <v/>
      </c>
      <c r="O1922" s="62" t="str">
        <f t="shared" si="303"/>
        <v/>
      </c>
      <c r="P1922" s="62" t="str">
        <f t="shared" si="301"/>
        <v/>
      </c>
      <c r="Q1922" s="67" t="str">
        <f t="shared" si="304"/>
        <v/>
      </c>
      <c r="R1922" s="67" t="str">
        <f t="shared" si="302"/>
        <v/>
      </c>
      <c r="S1922" s="59"/>
      <c r="T1922" s="147"/>
      <c r="U1922" s="147"/>
      <c r="V1922" s="59"/>
      <c r="W1922" s="59"/>
      <c r="X1922" s="59"/>
      <c r="Y1922" s="59"/>
      <c r="Z1922" s="59"/>
      <c r="AA1922" s="59"/>
      <c r="AB1922" s="59"/>
      <c r="AC1922" s="59"/>
      <c r="AD1922" s="59"/>
      <c r="AE1922" s="59"/>
      <c r="AF1922" s="73"/>
      <c r="AG1922" s="73"/>
      <c r="AH1922" s="73"/>
      <c r="AI1922" s="73"/>
      <c r="AJ1922" s="73"/>
      <c r="AK1922" s="73"/>
      <c r="AL1922" s="77" t="str">
        <f>IF(ISBLANK(S1922),"",IF(AJ1922="Fail","Fail",IF(E1922="PL4",IF(AND(T1922&gt;STD_01122025!$D$3,U1922&lt;STD_01122025!$D$4,OR(AF1922="ND",AF1922&lt;STD_01122025!$D$7),AH1922="ND"),"Pass","Fail"),IF(E1922="PL12",IF(AND(S1922&lt;STD_01122025!$F$2,T1922&gt;STD_01122025!$F$3,U1922&lt;STD_01122025!$F$4,V1922&gt;STD_01122025!$F$5,X1922&gt;STD_01122025!$F$6,OR(AF1922="ND",AF1922&lt;STD_01122025!$F$7),AH1922="ND"),"Pass","Fail"),IF(E1922="SuperPL",IF(AND(T1922&gt;STD_01122025!$H$3,U1922&lt;STD_01122025!$H$4,V1922&gt;STD_01122025!$H$5,X1922&gt;STD_01122025!$H$6,OR(AF1922="ND",AF1922&lt;STD_01122025!$H$7),AH1922="ND"),"Pass","Fail"),IF(E1922="Flight",IF(AND(T1922&gt;STD_01122025!$J$3,U1922&lt;STD_01122025!$J$4,X1922&gt;STD_01122025!$J$6,OR(AF1922="ND",AF1922&lt;STD_01122025!$J$7),AH1922="ND"),"Pass","Fail"),""))))))</f>
        <v/>
      </c>
      <c r="AM1922" s="62" t="str">
        <f>IF(ISBLANK(B1922),"",IFERROR(IF(VLOOKUP(B1922,'Np PL4 Stock'!$A:$J,10,FALSE)="Np4",D1922-VLOOKUP(B1922,'Np PL4 Stock'!$A:$E,5,FALSE),D1922-VLOOKUP(B1922,'Np PL4 Stock'!$A:$E,5,FALSE)-1),""))</f>
        <v/>
      </c>
      <c r="AN1922" s="147"/>
      <c r="AO1922" s="147"/>
      <c r="AP1922" s="59"/>
      <c r="AQ1922" s="59"/>
      <c r="AR1922" s="59"/>
      <c r="AS1922" s="59"/>
      <c r="AT1922" s="73"/>
      <c r="AU1922" s="73"/>
      <c r="AV1922" s="73"/>
      <c r="AW1922" s="73"/>
      <c r="AX1922" s="84"/>
      <c r="AY1922" s="59"/>
      <c r="AZ1922" s="59"/>
      <c r="BA1922" s="59"/>
      <c r="BB1922" s="59"/>
      <c r="BC1922" s="59"/>
      <c r="BD1922" s="59"/>
      <c r="BE1922" s="84"/>
      <c r="BF1922" s="84"/>
      <c r="BG1922" s="84"/>
      <c r="BH1922" s="84"/>
      <c r="BI1922" s="85"/>
      <c r="BJ1922" s="86"/>
      <c r="BK1922" s="86"/>
      <c r="BL1922" s="86"/>
      <c r="BM1922" s="86"/>
      <c r="BN1922" s="86"/>
      <c r="BO1922" s="59"/>
      <c r="BP1922" s="69"/>
      <c r="BQ1922" s="92">
        <v>0</v>
      </c>
      <c r="BR1922" s="93">
        <v>0</v>
      </c>
      <c r="BS1922" s="94" t="str">
        <f t="shared" si="305"/>
        <v/>
      </c>
      <c r="BT1922" s="95">
        <v>0</v>
      </c>
      <c r="BU1922" s="101" t="str">
        <f t="shared" si="306"/>
        <v/>
      </c>
      <c r="BV1922" s="102" t="str">
        <f t="shared" si="307"/>
        <v>-</v>
      </c>
      <c r="BW1922" s="103"/>
      <c r="BX1922" s="104" t="str">
        <f t="shared" si="308"/>
        <v>-</v>
      </c>
      <c r="BY1922" s="105"/>
      <c r="BZ1922" s="103"/>
      <c r="CA1922" s="106"/>
      <c r="CB1922" s="107"/>
      <c r="CC1922" s="112"/>
      <c r="CD1922" s="106"/>
      <c r="CE1922" s="103"/>
      <c r="CF1922" s="113"/>
      <c r="CG1922" s="114"/>
    </row>
    <row r="1923" spans="1:85">
      <c r="A1923" s="53" t="str">
        <f t="shared" si="309"/>
        <v>--</v>
      </c>
      <c r="B1923" s="47" t="str">
        <f t="shared" si="310"/>
        <v>-</v>
      </c>
      <c r="C1923" s="153"/>
      <c r="D1923" s="49"/>
      <c r="E1923" s="50"/>
      <c r="F1923" s="51"/>
      <c r="G1923" s="59"/>
      <c r="H1923" s="51"/>
      <c r="I1923" s="59"/>
      <c r="J1923" s="60" t="str">
        <f>IF(ISBLANK(H1923),"",IFERROR(VLOOKUP(B1923,'Np PL4 Stock'!$A:$D,4,FALSE),""))</f>
        <v/>
      </c>
      <c r="K1923" s="61" t="str">
        <f>IF(ISBLANK(H1923),"",SUMIF('Np PL4 Stock'!$A:$A,B1923,'Np PL4 Stock'!$N:$N))</f>
        <v/>
      </c>
      <c r="L1923" s="62" t="str">
        <f>IF(ISBLANK(H1923),"",VLOOKUP(LEFT(B1923,5),Unit!A:B,2,FALSE))</f>
        <v/>
      </c>
      <c r="M1923" s="63" t="str">
        <f>IF(ISBLANK(H1923),"",IFERROR(VLOOKUP(B1923,'Np PL4 Stock'!$A:$T,20,FALSE),""))</f>
        <v/>
      </c>
      <c r="N1923" s="63" t="str">
        <f>IF(ISBLANK(H1923),"",IFERROR(VLOOKUP(B1923,'Np PL4 Stock'!$A:$U,21,FALSE),""))</f>
        <v/>
      </c>
      <c r="O1923" s="62" t="str">
        <f t="shared" si="303"/>
        <v/>
      </c>
      <c r="P1923" s="62" t="str">
        <f t="shared" ref="P1923:P1986" si="311">IFERROR((SUMIFS(BS:BS,A:A,A1923))/(L1923*10^3),"")</f>
        <v/>
      </c>
      <c r="Q1923" s="67" t="str">
        <f t="shared" si="304"/>
        <v/>
      </c>
      <c r="R1923" s="67" t="str">
        <f t="shared" ref="R1923:R1986" si="312">IFERROR(SUM(SUMIF(B:B,B1923,BS:BS),SUMIF(B:B,B1923,BT:BT))/(K1923*10^6),"")</f>
        <v/>
      </c>
      <c r="S1923" s="59"/>
      <c r="T1923" s="147"/>
      <c r="U1923" s="147"/>
      <c r="V1923" s="59"/>
      <c r="W1923" s="59"/>
      <c r="X1923" s="59"/>
      <c r="Y1923" s="59"/>
      <c r="Z1923" s="59"/>
      <c r="AA1923" s="59"/>
      <c r="AB1923" s="59"/>
      <c r="AC1923" s="59"/>
      <c r="AD1923" s="59"/>
      <c r="AE1923" s="59"/>
      <c r="AF1923" s="73"/>
      <c r="AG1923" s="73"/>
      <c r="AH1923" s="73"/>
      <c r="AI1923" s="73"/>
      <c r="AJ1923" s="73"/>
      <c r="AK1923" s="73"/>
      <c r="AL1923" s="77" t="str">
        <f>IF(ISBLANK(S1923),"",IF(AJ1923="Fail","Fail",IF(E1923="PL4",IF(AND(T1923&gt;STD_01122025!$D$3,U1923&lt;STD_01122025!$D$4,OR(AF1923="ND",AF1923&lt;STD_01122025!$D$7),AH1923="ND"),"Pass","Fail"),IF(E1923="PL12",IF(AND(S1923&lt;STD_01122025!$F$2,T1923&gt;STD_01122025!$F$3,U1923&lt;STD_01122025!$F$4,V1923&gt;STD_01122025!$F$5,X1923&gt;STD_01122025!$F$6,OR(AF1923="ND",AF1923&lt;STD_01122025!$F$7),AH1923="ND"),"Pass","Fail"),IF(E1923="SuperPL",IF(AND(T1923&gt;STD_01122025!$H$3,U1923&lt;STD_01122025!$H$4,V1923&gt;STD_01122025!$H$5,X1923&gt;STD_01122025!$H$6,OR(AF1923="ND",AF1923&lt;STD_01122025!$H$7),AH1923="ND"),"Pass","Fail"),IF(E1923="Flight",IF(AND(T1923&gt;STD_01122025!$J$3,U1923&lt;STD_01122025!$J$4,X1923&gt;STD_01122025!$J$6,OR(AF1923="ND",AF1923&lt;STD_01122025!$J$7),AH1923="ND"),"Pass","Fail"),""))))))</f>
        <v/>
      </c>
      <c r="AM1923" s="62" t="str">
        <f>IF(ISBLANK(B1923),"",IFERROR(IF(VLOOKUP(B1923,'Np PL4 Stock'!$A:$J,10,FALSE)="Np4",D1923-VLOOKUP(B1923,'Np PL4 Stock'!$A:$E,5,FALSE),D1923-VLOOKUP(B1923,'Np PL4 Stock'!$A:$E,5,FALSE)-1),""))</f>
        <v/>
      </c>
      <c r="AN1923" s="147"/>
      <c r="AO1923" s="147"/>
      <c r="AP1923" s="59"/>
      <c r="AQ1923" s="59"/>
      <c r="AR1923" s="59"/>
      <c r="AS1923" s="59"/>
      <c r="AT1923" s="73"/>
      <c r="AU1923" s="73"/>
      <c r="AV1923" s="73"/>
      <c r="AW1923" s="73"/>
      <c r="AX1923" s="84"/>
      <c r="AY1923" s="59"/>
      <c r="AZ1923" s="59"/>
      <c r="BA1923" s="59"/>
      <c r="BB1923" s="59"/>
      <c r="BC1923" s="59"/>
      <c r="BD1923" s="59"/>
      <c r="BE1923" s="84"/>
      <c r="BF1923" s="84"/>
      <c r="BG1923" s="84"/>
      <c r="BH1923" s="84"/>
      <c r="BI1923" s="85"/>
      <c r="BJ1923" s="86"/>
      <c r="BK1923" s="86"/>
      <c r="BL1923" s="86"/>
      <c r="BM1923" s="86"/>
      <c r="BN1923" s="86"/>
      <c r="BO1923" s="59"/>
      <c r="BP1923" s="69"/>
      <c r="BQ1923" s="92">
        <v>0</v>
      </c>
      <c r="BR1923" s="93">
        <v>0</v>
      </c>
      <c r="BS1923" s="94" t="str">
        <f t="shared" si="305"/>
        <v/>
      </c>
      <c r="BT1923" s="95">
        <v>0</v>
      </c>
      <c r="BU1923" s="101" t="str">
        <f t="shared" si="306"/>
        <v/>
      </c>
      <c r="BV1923" s="102" t="str">
        <f t="shared" si="307"/>
        <v>-</v>
      </c>
      <c r="BW1923" s="103"/>
      <c r="BX1923" s="104" t="str">
        <f t="shared" si="308"/>
        <v>-</v>
      </c>
      <c r="BY1923" s="105"/>
      <c r="BZ1923" s="103"/>
      <c r="CA1923" s="106"/>
      <c r="CB1923" s="107"/>
      <c r="CC1923" s="112"/>
      <c r="CD1923" s="106"/>
      <c r="CE1923" s="103"/>
      <c r="CF1923" s="113"/>
      <c r="CG1923" s="114"/>
    </row>
    <row r="1924" spans="1:85">
      <c r="A1924" s="53" t="str">
        <f t="shared" si="309"/>
        <v>--</v>
      </c>
      <c r="B1924" s="47" t="str">
        <f t="shared" si="310"/>
        <v>-</v>
      </c>
      <c r="C1924" s="153"/>
      <c r="D1924" s="49"/>
      <c r="E1924" s="50"/>
      <c r="F1924" s="51"/>
      <c r="G1924" s="59"/>
      <c r="H1924" s="51"/>
      <c r="I1924" s="59"/>
      <c r="J1924" s="60" t="str">
        <f>IF(ISBLANK(H1924),"",IFERROR(VLOOKUP(B1924,'Np PL4 Stock'!$A:$D,4,FALSE),""))</f>
        <v/>
      </c>
      <c r="K1924" s="61" t="str">
        <f>IF(ISBLANK(H1924),"",SUMIF('Np PL4 Stock'!$A:$A,B1924,'Np PL4 Stock'!$N:$N))</f>
        <v/>
      </c>
      <c r="L1924" s="62" t="str">
        <f>IF(ISBLANK(H1924),"",VLOOKUP(LEFT(B1924,5),Unit!A:B,2,FALSE))</f>
        <v/>
      </c>
      <c r="M1924" s="63" t="str">
        <f>IF(ISBLANK(H1924),"",IFERROR(VLOOKUP(B1924,'Np PL4 Stock'!$A:$T,20,FALSE),""))</f>
        <v/>
      </c>
      <c r="N1924" s="63" t="str">
        <f>IF(ISBLANK(H1924),"",IFERROR(VLOOKUP(B1924,'Np PL4 Stock'!$A:$U,21,FALSE),""))</f>
        <v/>
      </c>
      <c r="O1924" s="62" t="str">
        <f t="shared" ref="O1924:O1987" si="313">IFERROR((K1924*10^6)/(L1924*10^3),"")</f>
        <v/>
      </c>
      <c r="P1924" s="62" t="str">
        <f t="shared" si="311"/>
        <v/>
      </c>
      <c r="Q1924" s="67" t="str">
        <f t="shared" ref="Q1924:Q1987" si="314">IFERROR(SUM(SUMIF(B:B,B1924,BQ:BQ),SUMIF(B:B,B1924,BR:BR))/(K1924*10^6),"")</f>
        <v/>
      </c>
      <c r="R1924" s="67" t="str">
        <f t="shared" si="312"/>
        <v/>
      </c>
      <c r="S1924" s="59"/>
      <c r="T1924" s="147"/>
      <c r="U1924" s="147"/>
      <c r="V1924" s="59"/>
      <c r="W1924" s="59"/>
      <c r="X1924" s="59"/>
      <c r="Y1924" s="59"/>
      <c r="Z1924" s="59"/>
      <c r="AA1924" s="59"/>
      <c r="AB1924" s="59"/>
      <c r="AC1924" s="59"/>
      <c r="AD1924" s="59"/>
      <c r="AE1924" s="59"/>
      <c r="AF1924" s="73"/>
      <c r="AG1924" s="73"/>
      <c r="AH1924" s="73"/>
      <c r="AI1924" s="73"/>
      <c r="AJ1924" s="73"/>
      <c r="AK1924" s="73"/>
      <c r="AL1924" s="77" t="str">
        <f>IF(ISBLANK(S1924),"",IF(AJ1924="Fail","Fail",IF(E1924="PL4",IF(AND(T1924&gt;STD_01122025!$D$3,U1924&lt;STD_01122025!$D$4,OR(AF1924="ND",AF1924&lt;STD_01122025!$D$7),AH1924="ND"),"Pass","Fail"),IF(E1924="PL12",IF(AND(S1924&lt;STD_01122025!$F$2,T1924&gt;STD_01122025!$F$3,U1924&lt;STD_01122025!$F$4,V1924&gt;STD_01122025!$F$5,X1924&gt;STD_01122025!$F$6,OR(AF1924="ND",AF1924&lt;STD_01122025!$F$7),AH1924="ND"),"Pass","Fail"),IF(E1924="SuperPL",IF(AND(T1924&gt;STD_01122025!$H$3,U1924&lt;STD_01122025!$H$4,V1924&gt;STD_01122025!$H$5,X1924&gt;STD_01122025!$H$6,OR(AF1924="ND",AF1924&lt;STD_01122025!$H$7),AH1924="ND"),"Pass","Fail"),IF(E1924="Flight",IF(AND(T1924&gt;STD_01122025!$J$3,U1924&lt;STD_01122025!$J$4,X1924&gt;STD_01122025!$J$6,OR(AF1924="ND",AF1924&lt;STD_01122025!$J$7),AH1924="ND"),"Pass","Fail"),""))))))</f>
        <v/>
      </c>
      <c r="AM1924" s="62" t="str">
        <f>IF(ISBLANK(B1924),"",IFERROR(IF(VLOOKUP(B1924,'Np PL4 Stock'!$A:$J,10,FALSE)="Np4",D1924-VLOOKUP(B1924,'Np PL4 Stock'!$A:$E,5,FALSE),D1924-VLOOKUP(B1924,'Np PL4 Stock'!$A:$E,5,FALSE)-1),""))</f>
        <v/>
      </c>
      <c r="AN1924" s="147"/>
      <c r="AO1924" s="147"/>
      <c r="AP1924" s="59"/>
      <c r="AQ1924" s="59"/>
      <c r="AR1924" s="59"/>
      <c r="AS1924" s="59"/>
      <c r="AT1924" s="73"/>
      <c r="AU1924" s="73"/>
      <c r="AV1924" s="73"/>
      <c r="AW1924" s="73"/>
      <c r="AX1924" s="84"/>
      <c r="AY1924" s="59"/>
      <c r="AZ1924" s="59"/>
      <c r="BA1924" s="59"/>
      <c r="BB1924" s="59"/>
      <c r="BC1924" s="59"/>
      <c r="BD1924" s="59"/>
      <c r="BE1924" s="84"/>
      <c r="BF1924" s="84"/>
      <c r="BG1924" s="84"/>
      <c r="BH1924" s="84"/>
      <c r="BI1924" s="85"/>
      <c r="BJ1924" s="86"/>
      <c r="BK1924" s="86"/>
      <c r="BL1924" s="86"/>
      <c r="BM1924" s="86"/>
      <c r="BN1924" s="86"/>
      <c r="BO1924" s="59"/>
      <c r="BP1924" s="69"/>
      <c r="BQ1924" s="92">
        <v>0</v>
      </c>
      <c r="BR1924" s="93">
        <v>0</v>
      </c>
      <c r="BS1924" s="94" t="str">
        <f t="shared" ref="BS1924:BS1987" si="315">IF(ISBLANK(D1924),"",SUM(BQ1924:BR1924))</f>
        <v/>
      </c>
      <c r="BT1924" s="95">
        <v>0</v>
      </c>
      <c r="BU1924" s="101" t="str">
        <f t="shared" ref="BU1924:BU1987" si="316">IF(ISBLANK(D1924),"",SUM(BS1924:BT1924))</f>
        <v/>
      </c>
      <c r="BV1924" s="102" t="str">
        <f t="shared" si="307"/>
        <v>-</v>
      </c>
      <c r="BW1924" s="103"/>
      <c r="BX1924" s="104" t="str">
        <f t="shared" si="308"/>
        <v>-</v>
      </c>
      <c r="BY1924" s="105"/>
      <c r="BZ1924" s="103"/>
      <c r="CA1924" s="106"/>
      <c r="CB1924" s="107"/>
      <c r="CC1924" s="112"/>
      <c r="CD1924" s="106"/>
      <c r="CE1924" s="103"/>
      <c r="CF1924" s="113"/>
      <c r="CG1924" s="114"/>
    </row>
    <row r="1925" spans="1:85">
      <c r="A1925" s="53" t="str">
        <f t="shared" si="309"/>
        <v>--</v>
      </c>
      <c r="B1925" s="47" t="str">
        <f t="shared" si="310"/>
        <v>-</v>
      </c>
      <c r="C1925" s="153"/>
      <c r="D1925" s="49"/>
      <c r="E1925" s="50"/>
      <c r="F1925" s="51"/>
      <c r="G1925" s="59"/>
      <c r="H1925" s="51"/>
      <c r="I1925" s="59"/>
      <c r="J1925" s="60" t="str">
        <f>IF(ISBLANK(H1925),"",IFERROR(VLOOKUP(B1925,'Np PL4 Stock'!$A:$D,4,FALSE),""))</f>
        <v/>
      </c>
      <c r="K1925" s="61" t="str">
        <f>IF(ISBLANK(H1925),"",SUMIF('Np PL4 Stock'!$A:$A,B1925,'Np PL4 Stock'!$N:$N))</f>
        <v/>
      </c>
      <c r="L1925" s="62" t="str">
        <f>IF(ISBLANK(H1925),"",VLOOKUP(LEFT(B1925,5),Unit!A:B,2,FALSE))</f>
        <v/>
      </c>
      <c r="M1925" s="63" t="str">
        <f>IF(ISBLANK(H1925),"",IFERROR(VLOOKUP(B1925,'Np PL4 Stock'!$A:$T,20,FALSE),""))</f>
        <v/>
      </c>
      <c r="N1925" s="63" t="str">
        <f>IF(ISBLANK(H1925),"",IFERROR(VLOOKUP(B1925,'Np PL4 Stock'!$A:$U,21,FALSE),""))</f>
        <v/>
      </c>
      <c r="O1925" s="62" t="str">
        <f t="shared" si="313"/>
        <v/>
      </c>
      <c r="P1925" s="62" t="str">
        <f t="shared" si="311"/>
        <v/>
      </c>
      <c r="Q1925" s="67" t="str">
        <f t="shared" si="314"/>
        <v/>
      </c>
      <c r="R1925" s="67" t="str">
        <f t="shared" si="312"/>
        <v/>
      </c>
      <c r="S1925" s="59"/>
      <c r="T1925" s="147"/>
      <c r="U1925" s="147"/>
      <c r="V1925" s="59"/>
      <c r="W1925" s="59"/>
      <c r="X1925" s="59"/>
      <c r="Y1925" s="59"/>
      <c r="Z1925" s="59"/>
      <c r="AA1925" s="59"/>
      <c r="AB1925" s="59"/>
      <c r="AC1925" s="59"/>
      <c r="AD1925" s="59"/>
      <c r="AE1925" s="59"/>
      <c r="AF1925" s="73"/>
      <c r="AG1925" s="73"/>
      <c r="AH1925" s="73"/>
      <c r="AI1925" s="73"/>
      <c r="AJ1925" s="73"/>
      <c r="AK1925" s="73"/>
      <c r="AL1925" s="77" t="str">
        <f>IF(ISBLANK(S1925),"",IF(AJ1925="Fail","Fail",IF(E1925="PL4",IF(AND(T1925&gt;STD_01122025!$D$3,U1925&lt;STD_01122025!$D$4,OR(AF1925="ND",AF1925&lt;STD_01122025!$D$7),AH1925="ND"),"Pass","Fail"),IF(E1925="PL12",IF(AND(S1925&lt;STD_01122025!$F$2,T1925&gt;STD_01122025!$F$3,U1925&lt;STD_01122025!$F$4,V1925&gt;STD_01122025!$F$5,X1925&gt;STD_01122025!$F$6,OR(AF1925="ND",AF1925&lt;STD_01122025!$F$7),AH1925="ND"),"Pass","Fail"),IF(E1925="SuperPL",IF(AND(T1925&gt;STD_01122025!$H$3,U1925&lt;STD_01122025!$H$4,V1925&gt;STD_01122025!$H$5,X1925&gt;STD_01122025!$H$6,OR(AF1925="ND",AF1925&lt;STD_01122025!$H$7),AH1925="ND"),"Pass","Fail"),IF(E1925="Flight",IF(AND(T1925&gt;STD_01122025!$J$3,U1925&lt;STD_01122025!$J$4,X1925&gt;STD_01122025!$J$6,OR(AF1925="ND",AF1925&lt;STD_01122025!$J$7),AH1925="ND"),"Pass","Fail"),""))))))</f>
        <v/>
      </c>
      <c r="AM1925" s="62" t="str">
        <f>IF(ISBLANK(B1925),"",IFERROR(IF(VLOOKUP(B1925,'Np PL4 Stock'!$A:$J,10,FALSE)="Np4",D1925-VLOOKUP(B1925,'Np PL4 Stock'!$A:$E,5,FALSE),D1925-VLOOKUP(B1925,'Np PL4 Stock'!$A:$E,5,FALSE)-1),""))</f>
        <v/>
      </c>
      <c r="AN1925" s="147"/>
      <c r="AO1925" s="147"/>
      <c r="AP1925" s="59"/>
      <c r="AQ1925" s="59"/>
      <c r="AR1925" s="59"/>
      <c r="AS1925" s="59"/>
      <c r="AT1925" s="73"/>
      <c r="AU1925" s="73"/>
      <c r="AV1925" s="73"/>
      <c r="AW1925" s="73"/>
      <c r="AX1925" s="84"/>
      <c r="AY1925" s="59"/>
      <c r="AZ1925" s="59"/>
      <c r="BA1925" s="59"/>
      <c r="BB1925" s="59"/>
      <c r="BC1925" s="59"/>
      <c r="BD1925" s="59"/>
      <c r="BE1925" s="84"/>
      <c r="BF1925" s="84"/>
      <c r="BG1925" s="84"/>
      <c r="BH1925" s="84"/>
      <c r="BI1925" s="85"/>
      <c r="BJ1925" s="86"/>
      <c r="BK1925" s="86"/>
      <c r="BL1925" s="86"/>
      <c r="BM1925" s="86"/>
      <c r="BN1925" s="86"/>
      <c r="BO1925" s="59"/>
      <c r="BP1925" s="69"/>
      <c r="BQ1925" s="92">
        <v>0</v>
      </c>
      <c r="BR1925" s="93">
        <v>0</v>
      </c>
      <c r="BS1925" s="94" t="str">
        <f t="shared" si="315"/>
        <v/>
      </c>
      <c r="BT1925" s="95">
        <v>0</v>
      </c>
      <c r="BU1925" s="101" t="str">
        <f t="shared" si="316"/>
        <v/>
      </c>
      <c r="BV1925" s="102" t="str">
        <f t="shared" si="307"/>
        <v>-</v>
      </c>
      <c r="BW1925" s="103"/>
      <c r="BX1925" s="104" t="str">
        <f t="shared" si="308"/>
        <v>-</v>
      </c>
      <c r="BY1925" s="105"/>
      <c r="BZ1925" s="103"/>
      <c r="CA1925" s="106"/>
      <c r="CB1925" s="107"/>
      <c r="CC1925" s="112"/>
      <c r="CD1925" s="106"/>
      <c r="CE1925" s="103"/>
      <c r="CF1925" s="113"/>
      <c r="CG1925" s="114"/>
    </row>
    <row r="1926" spans="1:85">
      <c r="A1926" s="53" t="str">
        <f t="shared" si="309"/>
        <v>--</v>
      </c>
      <c r="B1926" s="47" t="str">
        <f t="shared" si="310"/>
        <v>-</v>
      </c>
      <c r="C1926" s="153"/>
      <c r="D1926" s="49"/>
      <c r="E1926" s="50"/>
      <c r="F1926" s="51"/>
      <c r="G1926" s="59"/>
      <c r="H1926" s="51"/>
      <c r="I1926" s="59"/>
      <c r="J1926" s="60" t="str">
        <f>IF(ISBLANK(H1926),"",IFERROR(VLOOKUP(B1926,'Np PL4 Stock'!$A:$D,4,FALSE),""))</f>
        <v/>
      </c>
      <c r="K1926" s="61" t="str">
        <f>IF(ISBLANK(H1926),"",SUMIF('Np PL4 Stock'!$A:$A,B1926,'Np PL4 Stock'!$N:$N))</f>
        <v/>
      </c>
      <c r="L1926" s="62" t="str">
        <f>IF(ISBLANK(H1926),"",VLOOKUP(LEFT(B1926,5),Unit!A:B,2,FALSE))</f>
        <v/>
      </c>
      <c r="M1926" s="63" t="str">
        <f>IF(ISBLANK(H1926),"",IFERROR(VLOOKUP(B1926,'Np PL4 Stock'!$A:$T,20,FALSE),""))</f>
        <v/>
      </c>
      <c r="N1926" s="63" t="str">
        <f>IF(ISBLANK(H1926),"",IFERROR(VLOOKUP(B1926,'Np PL4 Stock'!$A:$U,21,FALSE),""))</f>
        <v/>
      </c>
      <c r="O1926" s="62" t="str">
        <f t="shared" si="313"/>
        <v/>
      </c>
      <c r="P1926" s="62" t="str">
        <f t="shared" si="311"/>
        <v/>
      </c>
      <c r="Q1926" s="67" t="str">
        <f t="shared" si="314"/>
        <v/>
      </c>
      <c r="R1926" s="67" t="str">
        <f t="shared" si="312"/>
        <v/>
      </c>
      <c r="S1926" s="59"/>
      <c r="T1926" s="147"/>
      <c r="U1926" s="147"/>
      <c r="V1926" s="59"/>
      <c r="W1926" s="59"/>
      <c r="X1926" s="59"/>
      <c r="Y1926" s="59"/>
      <c r="Z1926" s="59"/>
      <c r="AA1926" s="59"/>
      <c r="AB1926" s="59"/>
      <c r="AC1926" s="59"/>
      <c r="AD1926" s="59"/>
      <c r="AE1926" s="59"/>
      <c r="AF1926" s="73"/>
      <c r="AG1926" s="73"/>
      <c r="AH1926" s="73"/>
      <c r="AI1926" s="73"/>
      <c r="AJ1926" s="73"/>
      <c r="AK1926" s="73"/>
      <c r="AL1926" s="77" t="str">
        <f>IF(ISBLANK(S1926),"",IF(AJ1926="Fail","Fail",IF(E1926="PL4",IF(AND(T1926&gt;STD_01122025!$D$3,U1926&lt;STD_01122025!$D$4,OR(AF1926="ND",AF1926&lt;STD_01122025!$D$7),AH1926="ND"),"Pass","Fail"),IF(E1926="PL12",IF(AND(S1926&lt;STD_01122025!$F$2,T1926&gt;STD_01122025!$F$3,U1926&lt;STD_01122025!$F$4,V1926&gt;STD_01122025!$F$5,X1926&gt;STD_01122025!$F$6,OR(AF1926="ND",AF1926&lt;STD_01122025!$F$7),AH1926="ND"),"Pass","Fail"),IF(E1926="SuperPL",IF(AND(T1926&gt;STD_01122025!$H$3,U1926&lt;STD_01122025!$H$4,V1926&gt;STD_01122025!$H$5,X1926&gt;STD_01122025!$H$6,OR(AF1926="ND",AF1926&lt;STD_01122025!$H$7),AH1926="ND"),"Pass","Fail"),IF(E1926="Flight",IF(AND(T1926&gt;STD_01122025!$J$3,U1926&lt;STD_01122025!$J$4,X1926&gt;STD_01122025!$J$6,OR(AF1926="ND",AF1926&lt;STD_01122025!$J$7),AH1926="ND"),"Pass","Fail"),""))))))</f>
        <v/>
      </c>
      <c r="AM1926" s="62" t="str">
        <f>IF(ISBLANK(B1926),"",IFERROR(IF(VLOOKUP(B1926,'Np PL4 Stock'!$A:$J,10,FALSE)="Np4",D1926-VLOOKUP(B1926,'Np PL4 Stock'!$A:$E,5,FALSE),D1926-VLOOKUP(B1926,'Np PL4 Stock'!$A:$E,5,FALSE)-1),""))</f>
        <v/>
      </c>
      <c r="AN1926" s="147"/>
      <c r="AO1926" s="147"/>
      <c r="AP1926" s="59"/>
      <c r="AQ1926" s="59"/>
      <c r="AR1926" s="59"/>
      <c r="AS1926" s="59"/>
      <c r="AT1926" s="73"/>
      <c r="AU1926" s="73"/>
      <c r="AV1926" s="73"/>
      <c r="AW1926" s="73"/>
      <c r="AX1926" s="84"/>
      <c r="AY1926" s="59"/>
      <c r="AZ1926" s="59"/>
      <c r="BA1926" s="59"/>
      <c r="BB1926" s="59"/>
      <c r="BC1926" s="59"/>
      <c r="BD1926" s="59"/>
      <c r="BE1926" s="84"/>
      <c r="BF1926" s="84"/>
      <c r="BG1926" s="84"/>
      <c r="BH1926" s="84"/>
      <c r="BI1926" s="85"/>
      <c r="BJ1926" s="86"/>
      <c r="BK1926" s="86"/>
      <c r="BL1926" s="86"/>
      <c r="BM1926" s="86"/>
      <c r="BN1926" s="86"/>
      <c r="BO1926" s="59"/>
      <c r="BP1926" s="69"/>
      <c r="BQ1926" s="92">
        <v>0</v>
      </c>
      <c r="BR1926" s="93">
        <v>0</v>
      </c>
      <c r="BS1926" s="94" t="str">
        <f t="shared" si="315"/>
        <v/>
      </c>
      <c r="BT1926" s="95">
        <v>0</v>
      </c>
      <c r="BU1926" s="101" t="str">
        <f t="shared" si="316"/>
        <v/>
      </c>
      <c r="BV1926" s="102" t="str">
        <f t="shared" ref="BV1926:BV1989" si="317">IF(ISNUMBER(AQ1926),(1/AQ1926)*10^3,"-")</f>
        <v>-</v>
      </c>
      <c r="BW1926" s="103"/>
      <c r="BX1926" s="104" t="str">
        <f t="shared" si="308"/>
        <v>-</v>
      </c>
      <c r="BY1926" s="105"/>
      <c r="BZ1926" s="103"/>
      <c r="CA1926" s="106"/>
      <c r="CB1926" s="107"/>
      <c r="CC1926" s="112"/>
      <c r="CD1926" s="106"/>
      <c r="CE1926" s="103"/>
      <c r="CF1926" s="113"/>
      <c r="CG1926" s="114"/>
    </row>
    <row r="1927" spans="1:85">
      <c r="A1927" s="53" t="str">
        <f t="shared" si="309"/>
        <v>--</v>
      </c>
      <c r="B1927" s="47" t="str">
        <f t="shared" si="310"/>
        <v>-</v>
      </c>
      <c r="C1927" s="153"/>
      <c r="D1927" s="49"/>
      <c r="E1927" s="50"/>
      <c r="F1927" s="51"/>
      <c r="G1927" s="59"/>
      <c r="H1927" s="51"/>
      <c r="I1927" s="59"/>
      <c r="J1927" s="60" t="str">
        <f>IF(ISBLANK(H1927),"",IFERROR(VLOOKUP(B1927,'Np PL4 Stock'!$A:$D,4,FALSE),""))</f>
        <v/>
      </c>
      <c r="K1927" s="61" t="str">
        <f>IF(ISBLANK(H1927),"",SUMIF('Np PL4 Stock'!$A:$A,B1927,'Np PL4 Stock'!$N:$N))</f>
        <v/>
      </c>
      <c r="L1927" s="62" t="str">
        <f>IF(ISBLANK(H1927),"",VLOOKUP(LEFT(B1927,5),Unit!A:B,2,FALSE))</f>
        <v/>
      </c>
      <c r="M1927" s="63" t="str">
        <f>IF(ISBLANK(H1927),"",IFERROR(VLOOKUP(B1927,'Np PL4 Stock'!$A:$T,20,FALSE),""))</f>
        <v/>
      </c>
      <c r="N1927" s="63" t="str">
        <f>IF(ISBLANK(H1927),"",IFERROR(VLOOKUP(B1927,'Np PL4 Stock'!$A:$U,21,FALSE),""))</f>
        <v/>
      </c>
      <c r="O1927" s="62" t="str">
        <f t="shared" si="313"/>
        <v/>
      </c>
      <c r="P1927" s="62" t="str">
        <f t="shared" si="311"/>
        <v/>
      </c>
      <c r="Q1927" s="67" t="str">
        <f t="shared" si="314"/>
        <v/>
      </c>
      <c r="R1927" s="67" t="str">
        <f t="shared" si="312"/>
        <v/>
      </c>
      <c r="S1927" s="59"/>
      <c r="T1927" s="147"/>
      <c r="U1927" s="147"/>
      <c r="V1927" s="59"/>
      <c r="W1927" s="59"/>
      <c r="X1927" s="59"/>
      <c r="Y1927" s="59"/>
      <c r="Z1927" s="59"/>
      <c r="AA1927" s="59"/>
      <c r="AB1927" s="59"/>
      <c r="AC1927" s="59"/>
      <c r="AD1927" s="59"/>
      <c r="AE1927" s="59"/>
      <c r="AF1927" s="73"/>
      <c r="AG1927" s="73"/>
      <c r="AH1927" s="73"/>
      <c r="AI1927" s="73"/>
      <c r="AJ1927" s="73"/>
      <c r="AK1927" s="73"/>
      <c r="AL1927" s="77" t="str">
        <f>IF(ISBLANK(S1927),"",IF(AJ1927="Fail","Fail",IF(E1927="PL4",IF(AND(T1927&gt;STD_01122025!$D$3,U1927&lt;STD_01122025!$D$4,OR(AF1927="ND",AF1927&lt;STD_01122025!$D$7),AH1927="ND"),"Pass","Fail"),IF(E1927="PL12",IF(AND(S1927&lt;STD_01122025!$F$2,T1927&gt;STD_01122025!$F$3,U1927&lt;STD_01122025!$F$4,V1927&gt;STD_01122025!$F$5,X1927&gt;STD_01122025!$F$6,OR(AF1927="ND",AF1927&lt;STD_01122025!$F$7),AH1927="ND"),"Pass","Fail"),IF(E1927="SuperPL",IF(AND(T1927&gt;STD_01122025!$H$3,U1927&lt;STD_01122025!$H$4,V1927&gt;STD_01122025!$H$5,X1927&gt;STD_01122025!$H$6,OR(AF1927="ND",AF1927&lt;STD_01122025!$H$7),AH1927="ND"),"Pass","Fail"),IF(E1927="Flight",IF(AND(T1927&gt;STD_01122025!$J$3,U1927&lt;STD_01122025!$J$4,X1927&gt;STD_01122025!$J$6,OR(AF1927="ND",AF1927&lt;STD_01122025!$J$7),AH1927="ND"),"Pass","Fail"),""))))))</f>
        <v/>
      </c>
      <c r="AM1927" s="62" t="str">
        <f>IF(ISBLANK(B1927),"",IFERROR(IF(VLOOKUP(B1927,'Np PL4 Stock'!$A:$J,10,FALSE)="Np4",D1927-VLOOKUP(B1927,'Np PL4 Stock'!$A:$E,5,FALSE),D1927-VLOOKUP(B1927,'Np PL4 Stock'!$A:$E,5,FALSE)-1),""))</f>
        <v/>
      </c>
      <c r="AN1927" s="147"/>
      <c r="AO1927" s="147"/>
      <c r="AP1927" s="59"/>
      <c r="AQ1927" s="59"/>
      <c r="AR1927" s="59"/>
      <c r="AS1927" s="59"/>
      <c r="AT1927" s="73"/>
      <c r="AU1927" s="73"/>
      <c r="AV1927" s="73"/>
      <c r="AW1927" s="73"/>
      <c r="AX1927" s="84"/>
      <c r="AY1927" s="59"/>
      <c r="AZ1927" s="59"/>
      <c r="BA1927" s="59"/>
      <c r="BB1927" s="59"/>
      <c r="BC1927" s="59"/>
      <c r="BD1927" s="59"/>
      <c r="BE1927" s="84"/>
      <c r="BF1927" s="84"/>
      <c r="BG1927" s="84"/>
      <c r="BH1927" s="84"/>
      <c r="BI1927" s="85"/>
      <c r="BJ1927" s="86"/>
      <c r="BK1927" s="86"/>
      <c r="BL1927" s="86"/>
      <c r="BM1927" s="86"/>
      <c r="BN1927" s="86"/>
      <c r="BO1927" s="59"/>
      <c r="BP1927" s="69"/>
      <c r="BQ1927" s="92">
        <v>0</v>
      </c>
      <c r="BR1927" s="93">
        <v>0</v>
      </c>
      <c r="BS1927" s="94" t="str">
        <f t="shared" si="315"/>
        <v/>
      </c>
      <c r="BT1927" s="95">
        <v>0</v>
      </c>
      <c r="BU1927" s="101" t="str">
        <f t="shared" si="316"/>
        <v/>
      </c>
      <c r="BV1927" s="102" t="str">
        <f t="shared" si="317"/>
        <v>-</v>
      </c>
      <c r="BW1927" s="103"/>
      <c r="BX1927" s="104" t="str">
        <f t="shared" ref="BX1927:BX1990" si="318">IFERROR((BU1927*BV1927)/10^3,"-")</f>
        <v>-</v>
      </c>
      <c r="BY1927" s="105"/>
      <c r="BZ1927" s="103"/>
      <c r="CA1927" s="106"/>
      <c r="CB1927" s="107"/>
      <c r="CC1927" s="112"/>
      <c r="CD1927" s="106"/>
      <c r="CE1927" s="103"/>
      <c r="CF1927" s="113"/>
      <c r="CG1927" s="114"/>
    </row>
    <row r="1928" spans="1:85">
      <c r="A1928" s="53" t="str">
        <f t="shared" si="309"/>
        <v>--</v>
      </c>
      <c r="B1928" s="47" t="str">
        <f t="shared" si="310"/>
        <v>-</v>
      </c>
      <c r="C1928" s="153"/>
      <c r="D1928" s="49"/>
      <c r="E1928" s="50"/>
      <c r="F1928" s="51"/>
      <c r="G1928" s="59"/>
      <c r="H1928" s="51"/>
      <c r="I1928" s="59"/>
      <c r="J1928" s="60" t="str">
        <f>IF(ISBLANK(H1928),"",IFERROR(VLOOKUP(B1928,'Np PL4 Stock'!$A:$D,4,FALSE),""))</f>
        <v/>
      </c>
      <c r="K1928" s="61" t="str">
        <f>IF(ISBLANK(H1928),"",SUMIF('Np PL4 Stock'!$A:$A,B1928,'Np PL4 Stock'!$N:$N))</f>
        <v/>
      </c>
      <c r="L1928" s="62" t="str">
        <f>IF(ISBLANK(H1928),"",VLOOKUP(LEFT(B1928,5),Unit!A:B,2,FALSE))</f>
        <v/>
      </c>
      <c r="M1928" s="63" t="str">
        <f>IF(ISBLANK(H1928),"",IFERROR(VLOOKUP(B1928,'Np PL4 Stock'!$A:$T,20,FALSE),""))</f>
        <v/>
      </c>
      <c r="N1928" s="63" t="str">
        <f>IF(ISBLANK(H1928),"",IFERROR(VLOOKUP(B1928,'Np PL4 Stock'!$A:$U,21,FALSE),""))</f>
        <v/>
      </c>
      <c r="O1928" s="62" t="str">
        <f t="shared" si="313"/>
        <v/>
      </c>
      <c r="P1928" s="62" t="str">
        <f t="shared" si="311"/>
        <v/>
      </c>
      <c r="Q1928" s="67" t="str">
        <f t="shared" si="314"/>
        <v/>
      </c>
      <c r="R1928" s="67" t="str">
        <f t="shared" si="312"/>
        <v/>
      </c>
      <c r="S1928" s="59"/>
      <c r="T1928" s="147"/>
      <c r="U1928" s="147"/>
      <c r="V1928" s="59"/>
      <c r="W1928" s="59"/>
      <c r="X1928" s="59"/>
      <c r="Y1928" s="59"/>
      <c r="Z1928" s="59"/>
      <c r="AA1928" s="59"/>
      <c r="AB1928" s="59"/>
      <c r="AC1928" s="59"/>
      <c r="AD1928" s="59"/>
      <c r="AE1928" s="59"/>
      <c r="AF1928" s="73"/>
      <c r="AG1928" s="73"/>
      <c r="AH1928" s="73"/>
      <c r="AI1928" s="73"/>
      <c r="AJ1928" s="73"/>
      <c r="AK1928" s="73"/>
      <c r="AL1928" s="77" t="str">
        <f>IF(ISBLANK(S1928),"",IF(AJ1928="Fail","Fail",IF(E1928="PL4",IF(AND(T1928&gt;STD_01122025!$D$3,U1928&lt;STD_01122025!$D$4,OR(AF1928="ND",AF1928&lt;STD_01122025!$D$7),AH1928="ND"),"Pass","Fail"),IF(E1928="PL12",IF(AND(S1928&lt;STD_01122025!$F$2,T1928&gt;STD_01122025!$F$3,U1928&lt;STD_01122025!$F$4,V1928&gt;STD_01122025!$F$5,X1928&gt;STD_01122025!$F$6,OR(AF1928="ND",AF1928&lt;STD_01122025!$F$7),AH1928="ND"),"Pass","Fail"),IF(E1928="SuperPL",IF(AND(T1928&gt;STD_01122025!$H$3,U1928&lt;STD_01122025!$H$4,V1928&gt;STD_01122025!$H$5,X1928&gt;STD_01122025!$H$6,OR(AF1928="ND",AF1928&lt;STD_01122025!$H$7),AH1928="ND"),"Pass","Fail"),IF(E1928="Flight",IF(AND(T1928&gt;STD_01122025!$J$3,U1928&lt;STD_01122025!$J$4,X1928&gt;STD_01122025!$J$6,OR(AF1928="ND",AF1928&lt;STD_01122025!$J$7),AH1928="ND"),"Pass","Fail"),""))))))</f>
        <v/>
      </c>
      <c r="AM1928" s="62" t="str">
        <f>IF(ISBLANK(B1928),"",IFERROR(IF(VLOOKUP(B1928,'Np PL4 Stock'!$A:$J,10,FALSE)="Np4",D1928-VLOOKUP(B1928,'Np PL4 Stock'!$A:$E,5,FALSE),D1928-VLOOKUP(B1928,'Np PL4 Stock'!$A:$E,5,FALSE)-1),""))</f>
        <v/>
      </c>
      <c r="AN1928" s="147"/>
      <c r="AO1928" s="147"/>
      <c r="AP1928" s="59"/>
      <c r="AQ1928" s="59"/>
      <c r="AR1928" s="59"/>
      <c r="AS1928" s="59"/>
      <c r="AT1928" s="73"/>
      <c r="AU1928" s="73"/>
      <c r="AV1928" s="73"/>
      <c r="AW1928" s="73"/>
      <c r="AX1928" s="84"/>
      <c r="AY1928" s="59"/>
      <c r="AZ1928" s="59"/>
      <c r="BA1928" s="59"/>
      <c r="BB1928" s="59"/>
      <c r="BC1928" s="59"/>
      <c r="BD1928" s="59"/>
      <c r="BE1928" s="84"/>
      <c r="BF1928" s="84"/>
      <c r="BG1928" s="84"/>
      <c r="BH1928" s="84"/>
      <c r="BI1928" s="85"/>
      <c r="BJ1928" s="86"/>
      <c r="BK1928" s="86"/>
      <c r="BL1928" s="86"/>
      <c r="BM1928" s="86"/>
      <c r="BN1928" s="86"/>
      <c r="BO1928" s="59"/>
      <c r="BP1928" s="69"/>
      <c r="BQ1928" s="92">
        <v>0</v>
      </c>
      <c r="BR1928" s="93">
        <v>0</v>
      </c>
      <c r="BS1928" s="94" t="str">
        <f t="shared" si="315"/>
        <v/>
      </c>
      <c r="BT1928" s="95">
        <v>0</v>
      </c>
      <c r="BU1928" s="101" t="str">
        <f t="shared" si="316"/>
        <v/>
      </c>
      <c r="BV1928" s="102" t="str">
        <f t="shared" si="317"/>
        <v>-</v>
      </c>
      <c r="BW1928" s="103"/>
      <c r="BX1928" s="104" t="str">
        <f t="shared" si="318"/>
        <v>-</v>
      </c>
      <c r="BY1928" s="105"/>
      <c r="BZ1928" s="103"/>
      <c r="CA1928" s="106"/>
      <c r="CB1928" s="107"/>
      <c r="CC1928" s="112"/>
      <c r="CD1928" s="106"/>
      <c r="CE1928" s="103"/>
      <c r="CF1928" s="113"/>
      <c r="CG1928" s="114"/>
    </row>
    <row r="1929" spans="1:85">
      <c r="A1929" s="53" t="str">
        <f t="shared" si="309"/>
        <v>--</v>
      </c>
      <c r="B1929" s="47" t="str">
        <f t="shared" si="310"/>
        <v>-</v>
      </c>
      <c r="C1929" s="153"/>
      <c r="D1929" s="49"/>
      <c r="E1929" s="50"/>
      <c r="F1929" s="51"/>
      <c r="G1929" s="59"/>
      <c r="H1929" s="51"/>
      <c r="I1929" s="59"/>
      <c r="J1929" s="60" t="str">
        <f>IF(ISBLANK(H1929),"",IFERROR(VLOOKUP(B1929,'Np PL4 Stock'!$A:$D,4,FALSE),""))</f>
        <v/>
      </c>
      <c r="K1929" s="61" t="str">
        <f>IF(ISBLANK(H1929),"",SUMIF('Np PL4 Stock'!$A:$A,B1929,'Np PL4 Stock'!$N:$N))</f>
        <v/>
      </c>
      <c r="L1929" s="62" t="str">
        <f>IF(ISBLANK(H1929),"",VLOOKUP(LEFT(B1929,5),Unit!A:B,2,FALSE))</f>
        <v/>
      </c>
      <c r="M1929" s="63" t="str">
        <f>IF(ISBLANK(H1929),"",IFERROR(VLOOKUP(B1929,'Np PL4 Stock'!$A:$T,20,FALSE),""))</f>
        <v/>
      </c>
      <c r="N1929" s="63" t="str">
        <f>IF(ISBLANK(H1929),"",IFERROR(VLOOKUP(B1929,'Np PL4 Stock'!$A:$U,21,FALSE),""))</f>
        <v/>
      </c>
      <c r="O1929" s="62" t="str">
        <f t="shared" si="313"/>
        <v/>
      </c>
      <c r="P1929" s="62" t="str">
        <f t="shared" si="311"/>
        <v/>
      </c>
      <c r="Q1929" s="67" t="str">
        <f t="shared" si="314"/>
        <v/>
      </c>
      <c r="R1929" s="67" t="str">
        <f t="shared" si="312"/>
        <v/>
      </c>
      <c r="S1929" s="59"/>
      <c r="T1929" s="147"/>
      <c r="U1929" s="147"/>
      <c r="V1929" s="59"/>
      <c r="W1929" s="59"/>
      <c r="X1929" s="59"/>
      <c r="Y1929" s="59"/>
      <c r="Z1929" s="59"/>
      <c r="AA1929" s="59"/>
      <c r="AB1929" s="59"/>
      <c r="AC1929" s="59"/>
      <c r="AD1929" s="59"/>
      <c r="AE1929" s="59"/>
      <c r="AF1929" s="73"/>
      <c r="AG1929" s="73"/>
      <c r="AH1929" s="73"/>
      <c r="AI1929" s="73"/>
      <c r="AJ1929" s="73"/>
      <c r="AK1929" s="73"/>
      <c r="AL1929" s="77" t="str">
        <f>IF(ISBLANK(S1929),"",IF(AJ1929="Fail","Fail",IF(E1929="PL4",IF(AND(T1929&gt;STD_01122025!$D$3,U1929&lt;STD_01122025!$D$4,OR(AF1929="ND",AF1929&lt;STD_01122025!$D$7),AH1929="ND"),"Pass","Fail"),IF(E1929="PL12",IF(AND(S1929&lt;STD_01122025!$F$2,T1929&gt;STD_01122025!$F$3,U1929&lt;STD_01122025!$F$4,V1929&gt;STD_01122025!$F$5,X1929&gt;STD_01122025!$F$6,OR(AF1929="ND",AF1929&lt;STD_01122025!$F$7),AH1929="ND"),"Pass","Fail"),IF(E1929="SuperPL",IF(AND(T1929&gt;STD_01122025!$H$3,U1929&lt;STD_01122025!$H$4,V1929&gt;STD_01122025!$H$5,X1929&gt;STD_01122025!$H$6,OR(AF1929="ND",AF1929&lt;STD_01122025!$H$7),AH1929="ND"),"Pass","Fail"),IF(E1929="Flight",IF(AND(T1929&gt;STD_01122025!$J$3,U1929&lt;STD_01122025!$J$4,X1929&gt;STD_01122025!$J$6,OR(AF1929="ND",AF1929&lt;STD_01122025!$J$7),AH1929="ND"),"Pass","Fail"),""))))))</f>
        <v/>
      </c>
      <c r="AM1929" s="62" t="str">
        <f>IF(ISBLANK(B1929),"",IFERROR(IF(VLOOKUP(B1929,'Np PL4 Stock'!$A:$J,10,FALSE)="Np4",D1929-VLOOKUP(B1929,'Np PL4 Stock'!$A:$E,5,FALSE),D1929-VLOOKUP(B1929,'Np PL4 Stock'!$A:$E,5,FALSE)-1),""))</f>
        <v/>
      </c>
      <c r="AN1929" s="147"/>
      <c r="AO1929" s="147"/>
      <c r="AP1929" s="59"/>
      <c r="AQ1929" s="59"/>
      <c r="AR1929" s="59"/>
      <c r="AS1929" s="59"/>
      <c r="AT1929" s="73"/>
      <c r="AU1929" s="73"/>
      <c r="AV1929" s="73"/>
      <c r="AW1929" s="73"/>
      <c r="AX1929" s="84"/>
      <c r="AY1929" s="59"/>
      <c r="AZ1929" s="59"/>
      <c r="BA1929" s="59"/>
      <c r="BB1929" s="59"/>
      <c r="BC1929" s="59"/>
      <c r="BD1929" s="59"/>
      <c r="BE1929" s="84"/>
      <c r="BF1929" s="84"/>
      <c r="BG1929" s="84"/>
      <c r="BH1929" s="84"/>
      <c r="BI1929" s="85"/>
      <c r="BJ1929" s="86"/>
      <c r="BK1929" s="86"/>
      <c r="BL1929" s="86"/>
      <c r="BM1929" s="86"/>
      <c r="BN1929" s="86"/>
      <c r="BO1929" s="59"/>
      <c r="BP1929" s="69"/>
      <c r="BQ1929" s="92">
        <v>0</v>
      </c>
      <c r="BR1929" s="93">
        <v>0</v>
      </c>
      <c r="BS1929" s="94" t="str">
        <f t="shared" si="315"/>
        <v/>
      </c>
      <c r="BT1929" s="95">
        <v>0</v>
      </c>
      <c r="BU1929" s="101" t="str">
        <f t="shared" si="316"/>
        <v/>
      </c>
      <c r="BV1929" s="102" t="str">
        <f t="shared" si="317"/>
        <v>-</v>
      </c>
      <c r="BW1929" s="103"/>
      <c r="BX1929" s="104" t="str">
        <f t="shared" si="318"/>
        <v>-</v>
      </c>
      <c r="BY1929" s="105"/>
      <c r="BZ1929" s="103"/>
      <c r="CA1929" s="106"/>
      <c r="CB1929" s="107"/>
      <c r="CC1929" s="112"/>
      <c r="CD1929" s="106"/>
      <c r="CE1929" s="103"/>
      <c r="CF1929" s="113"/>
      <c r="CG1929" s="114"/>
    </row>
    <row r="1930" spans="1:85">
      <c r="A1930" s="53" t="str">
        <f t="shared" si="309"/>
        <v>--</v>
      </c>
      <c r="B1930" s="47" t="str">
        <f t="shared" si="310"/>
        <v>-</v>
      </c>
      <c r="C1930" s="153"/>
      <c r="D1930" s="49"/>
      <c r="E1930" s="50"/>
      <c r="F1930" s="51"/>
      <c r="G1930" s="59"/>
      <c r="H1930" s="51"/>
      <c r="I1930" s="59"/>
      <c r="J1930" s="60" t="str">
        <f>IF(ISBLANK(H1930),"",IFERROR(VLOOKUP(B1930,'Np PL4 Stock'!$A:$D,4,FALSE),""))</f>
        <v/>
      </c>
      <c r="K1930" s="61" t="str">
        <f>IF(ISBLANK(H1930),"",SUMIF('Np PL4 Stock'!$A:$A,B1930,'Np PL4 Stock'!$N:$N))</f>
        <v/>
      </c>
      <c r="L1930" s="62" t="str">
        <f>IF(ISBLANK(H1930),"",VLOOKUP(LEFT(B1930,5),Unit!A:B,2,FALSE))</f>
        <v/>
      </c>
      <c r="M1930" s="63" t="str">
        <f>IF(ISBLANK(H1930),"",IFERROR(VLOOKUP(B1930,'Np PL4 Stock'!$A:$T,20,FALSE),""))</f>
        <v/>
      </c>
      <c r="N1930" s="63" t="str">
        <f>IF(ISBLANK(H1930),"",IFERROR(VLOOKUP(B1930,'Np PL4 Stock'!$A:$U,21,FALSE),""))</f>
        <v/>
      </c>
      <c r="O1930" s="62" t="str">
        <f t="shared" si="313"/>
        <v/>
      </c>
      <c r="P1930" s="62" t="str">
        <f t="shared" si="311"/>
        <v/>
      </c>
      <c r="Q1930" s="67" t="str">
        <f t="shared" si="314"/>
        <v/>
      </c>
      <c r="R1930" s="67" t="str">
        <f t="shared" si="312"/>
        <v/>
      </c>
      <c r="S1930" s="59"/>
      <c r="T1930" s="147"/>
      <c r="U1930" s="147"/>
      <c r="V1930" s="59"/>
      <c r="W1930" s="59"/>
      <c r="X1930" s="59"/>
      <c r="Y1930" s="59"/>
      <c r="Z1930" s="59"/>
      <c r="AA1930" s="59"/>
      <c r="AB1930" s="59"/>
      <c r="AC1930" s="59"/>
      <c r="AD1930" s="59"/>
      <c r="AE1930" s="59"/>
      <c r="AF1930" s="73"/>
      <c r="AG1930" s="73"/>
      <c r="AH1930" s="73"/>
      <c r="AI1930" s="73"/>
      <c r="AJ1930" s="73"/>
      <c r="AK1930" s="73"/>
      <c r="AL1930" s="77" t="str">
        <f>IF(ISBLANK(S1930),"",IF(AJ1930="Fail","Fail",IF(E1930="PL4",IF(AND(T1930&gt;STD_01122025!$D$3,U1930&lt;STD_01122025!$D$4,OR(AF1930="ND",AF1930&lt;STD_01122025!$D$7),AH1930="ND"),"Pass","Fail"),IF(E1930="PL12",IF(AND(S1930&lt;STD_01122025!$F$2,T1930&gt;STD_01122025!$F$3,U1930&lt;STD_01122025!$F$4,V1930&gt;STD_01122025!$F$5,X1930&gt;STD_01122025!$F$6,OR(AF1930="ND",AF1930&lt;STD_01122025!$F$7),AH1930="ND"),"Pass","Fail"),IF(E1930="SuperPL",IF(AND(T1930&gt;STD_01122025!$H$3,U1930&lt;STD_01122025!$H$4,V1930&gt;STD_01122025!$H$5,X1930&gt;STD_01122025!$H$6,OR(AF1930="ND",AF1930&lt;STD_01122025!$H$7),AH1930="ND"),"Pass","Fail"),IF(E1930="Flight",IF(AND(T1930&gt;STD_01122025!$J$3,U1930&lt;STD_01122025!$J$4,X1930&gt;STD_01122025!$J$6,OR(AF1930="ND",AF1930&lt;STD_01122025!$J$7),AH1930="ND"),"Pass","Fail"),""))))))</f>
        <v/>
      </c>
      <c r="AM1930" s="62" t="str">
        <f>IF(ISBLANK(B1930),"",IFERROR(IF(VLOOKUP(B1930,'Np PL4 Stock'!$A:$J,10,FALSE)="Np4",D1930-VLOOKUP(B1930,'Np PL4 Stock'!$A:$E,5,FALSE),D1930-VLOOKUP(B1930,'Np PL4 Stock'!$A:$E,5,FALSE)-1),""))</f>
        <v/>
      </c>
      <c r="AN1930" s="147"/>
      <c r="AO1930" s="147"/>
      <c r="AP1930" s="59"/>
      <c r="AQ1930" s="59"/>
      <c r="AR1930" s="59"/>
      <c r="AS1930" s="59"/>
      <c r="AT1930" s="73"/>
      <c r="AU1930" s="73"/>
      <c r="AV1930" s="73"/>
      <c r="AW1930" s="73"/>
      <c r="AX1930" s="84"/>
      <c r="AY1930" s="59"/>
      <c r="AZ1930" s="59"/>
      <c r="BA1930" s="59"/>
      <c r="BB1930" s="59"/>
      <c r="BC1930" s="59"/>
      <c r="BD1930" s="59"/>
      <c r="BE1930" s="84"/>
      <c r="BF1930" s="84"/>
      <c r="BG1930" s="84"/>
      <c r="BH1930" s="84"/>
      <c r="BI1930" s="85"/>
      <c r="BJ1930" s="86"/>
      <c r="BK1930" s="86"/>
      <c r="BL1930" s="86"/>
      <c r="BM1930" s="86"/>
      <c r="BN1930" s="86"/>
      <c r="BO1930" s="59"/>
      <c r="BP1930" s="69"/>
      <c r="BQ1930" s="92">
        <v>0</v>
      </c>
      <c r="BR1930" s="93">
        <v>0</v>
      </c>
      <c r="BS1930" s="94" t="str">
        <f t="shared" si="315"/>
        <v/>
      </c>
      <c r="BT1930" s="95">
        <v>0</v>
      </c>
      <c r="BU1930" s="101" t="str">
        <f t="shared" si="316"/>
        <v/>
      </c>
      <c r="BV1930" s="102" t="str">
        <f t="shared" si="317"/>
        <v>-</v>
      </c>
      <c r="BW1930" s="103"/>
      <c r="BX1930" s="104" t="str">
        <f t="shared" si="318"/>
        <v>-</v>
      </c>
      <c r="BY1930" s="105"/>
      <c r="BZ1930" s="103"/>
      <c r="CA1930" s="106"/>
      <c r="CB1930" s="107"/>
      <c r="CC1930" s="112"/>
      <c r="CD1930" s="106"/>
      <c r="CE1930" s="103"/>
      <c r="CF1930" s="113"/>
      <c r="CG1930" s="114"/>
    </row>
    <row r="1931" spans="1:85">
      <c r="A1931" s="53" t="str">
        <f t="shared" si="309"/>
        <v>--</v>
      </c>
      <c r="B1931" s="47" t="str">
        <f t="shared" si="310"/>
        <v>-</v>
      </c>
      <c r="C1931" s="153"/>
      <c r="D1931" s="49"/>
      <c r="E1931" s="50"/>
      <c r="F1931" s="51"/>
      <c r="G1931" s="59"/>
      <c r="H1931" s="51"/>
      <c r="I1931" s="59"/>
      <c r="J1931" s="60" t="str">
        <f>IF(ISBLANK(H1931),"",IFERROR(VLOOKUP(B1931,'Np PL4 Stock'!$A:$D,4,FALSE),""))</f>
        <v/>
      </c>
      <c r="K1931" s="61" t="str">
        <f>IF(ISBLANK(H1931),"",SUMIF('Np PL4 Stock'!$A:$A,B1931,'Np PL4 Stock'!$N:$N))</f>
        <v/>
      </c>
      <c r="L1931" s="62" t="str">
        <f>IF(ISBLANK(H1931),"",VLOOKUP(LEFT(B1931,5),Unit!A:B,2,FALSE))</f>
        <v/>
      </c>
      <c r="M1931" s="63" t="str">
        <f>IF(ISBLANK(H1931),"",IFERROR(VLOOKUP(B1931,'Np PL4 Stock'!$A:$T,20,FALSE),""))</f>
        <v/>
      </c>
      <c r="N1931" s="63" t="str">
        <f>IF(ISBLANK(H1931),"",IFERROR(VLOOKUP(B1931,'Np PL4 Stock'!$A:$U,21,FALSE),""))</f>
        <v/>
      </c>
      <c r="O1931" s="62" t="str">
        <f t="shared" si="313"/>
        <v/>
      </c>
      <c r="P1931" s="62" t="str">
        <f t="shared" si="311"/>
        <v/>
      </c>
      <c r="Q1931" s="67" t="str">
        <f t="shared" si="314"/>
        <v/>
      </c>
      <c r="R1931" s="67" t="str">
        <f t="shared" si="312"/>
        <v/>
      </c>
      <c r="S1931" s="59"/>
      <c r="T1931" s="147"/>
      <c r="U1931" s="147"/>
      <c r="V1931" s="59"/>
      <c r="W1931" s="59"/>
      <c r="X1931" s="59"/>
      <c r="Y1931" s="59"/>
      <c r="Z1931" s="59"/>
      <c r="AA1931" s="59"/>
      <c r="AB1931" s="59"/>
      <c r="AC1931" s="59"/>
      <c r="AD1931" s="59"/>
      <c r="AE1931" s="59"/>
      <c r="AF1931" s="73"/>
      <c r="AG1931" s="73"/>
      <c r="AH1931" s="73"/>
      <c r="AI1931" s="73"/>
      <c r="AJ1931" s="73"/>
      <c r="AK1931" s="73"/>
      <c r="AL1931" s="77" t="str">
        <f>IF(ISBLANK(S1931),"",IF(AJ1931="Fail","Fail",IF(E1931="PL4",IF(AND(T1931&gt;STD_01122025!$D$3,U1931&lt;STD_01122025!$D$4,OR(AF1931="ND",AF1931&lt;STD_01122025!$D$7),AH1931="ND"),"Pass","Fail"),IF(E1931="PL12",IF(AND(S1931&lt;STD_01122025!$F$2,T1931&gt;STD_01122025!$F$3,U1931&lt;STD_01122025!$F$4,V1931&gt;STD_01122025!$F$5,X1931&gt;STD_01122025!$F$6,OR(AF1931="ND",AF1931&lt;STD_01122025!$F$7),AH1931="ND"),"Pass","Fail"),IF(E1931="SuperPL",IF(AND(T1931&gt;STD_01122025!$H$3,U1931&lt;STD_01122025!$H$4,V1931&gt;STD_01122025!$H$5,X1931&gt;STD_01122025!$H$6,OR(AF1931="ND",AF1931&lt;STD_01122025!$H$7),AH1931="ND"),"Pass","Fail"),IF(E1931="Flight",IF(AND(T1931&gt;STD_01122025!$J$3,U1931&lt;STD_01122025!$J$4,X1931&gt;STD_01122025!$J$6,OR(AF1931="ND",AF1931&lt;STD_01122025!$J$7),AH1931="ND"),"Pass","Fail"),""))))))</f>
        <v/>
      </c>
      <c r="AM1931" s="62" t="str">
        <f>IF(ISBLANK(B1931),"",IFERROR(IF(VLOOKUP(B1931,'Np PL4 Stock'!$A:$J,10,FALSE)="Np4",D1931-VLOOKUP(B1931,'Np PL4 Stock'!$A:$E,5,FALSE),D1931-VLOOKUP(B1931,'Np PL4 Stock'!$A:$E,5,FALSE)-1),""))</f>
        <v/>
      </c>
      <c r="AN1931" s="147"/>
      <c r="AO1931" s="147"/>
      <c r="AP1931" s="59"/>
      <c r="AQ1931" s="59"/>
      <c r="AR1931" s="59"/>
      <c r="AS1931" s="59"/>
      <c r="AT1931" s="73"/>
      <c r="AU1931" s="73"/>
      <c r="AV1931" s="73"/>
      <c r="AW1931" s="73"/>
      <c r="AX1931" s="84"/>
      <c r="AY1931" s="59"/>
      <c r="AZ1931" s="59"/>
      <c r="BA1931" s="59"/>
      <c r="BB1931" s="59"/>
      <c r="BC1931" s="59"/>
      <c r="BD1931" s="59"/>
      <c r="BE1931" s="84"/>
      <c r="BF1931" s="84"/>
      <c r="BG1931" s="84"/>
      <c r="BH1931" s="84"/>
      <c r="BI1931" s="85"/>
      <c r="BJ1931" s="86"/>
      <c r="BK1931" s="86"/>
      <c r="BL1931" s="86"/>
      <c r="BM1931" s="86"/>
      <c r="BN1931" s="86"/>
      <c r="BO1931" s="59"/>
      <c r="BP1931" s="69"/>
      <c r="BQ1931" s="92">
        <v>0</v>
      </c>
      <c r="BR1931" s="93">
        <v>0</v>
      </c>
      <c r="BS1931" s="94" t="str">
        <f t="shared" si="315"/>
        <v/>
      </c>
      <c r="BT1931" s="95">
        <v>0</v>
      </c>
      <c r="BU1931" s="101" t="str">
        <f t="shared" si="316"/>
        <v/>
      </c>
      <c r="BV1931" s="102" t="str">
        <f t="shared" si="317"/>
        <v>-</v>
      </c>
      <c r="BW1931" s="103"/>
      <c r="BX1931" s="104" t="str">
        <f t="shared" si="318"/>
        <v>-</v>
      </c>
      <c r="BY1931" s="105"/>
      <c r="BZ1931" s="103"/>
      <c r="CA1931" s="106"/>
      <c r="CB1931" s="107"/>
      <c r="CC1931" s="112"/>
      <c r="CD1931" s="106"/>
      <c r="CE1931" s="103"/>
      <c r="CF1931" s="113"/>
      <c r="CG1931" s="114"/>
    </row>
    <row r="1932" spans="1:85">
      <c r="A1932" s="53" t="str">
        <f t="shared" si="309"/>
        <v>--</v>
      </c>
      <c r="B1932" s="47" t="str">
        <f t="shared" si="310"/>
        <v>-</v>
      </c>
      <c r="C1932" s="153"/>
      <c r="D1932" s="49"/>
      <c r="E1932" s="50"/>
      <c r="F1932" s="51"/>
      <c r="G1932" s="59"/>
      <c r="H1932" s="51"/>
      <c r="I1932" s="59"/>
      <c r="J1932" s="60" t="str">
        <f>IF(ISBLANK(H1932),"",IFERROR(VLOOKUP(B1932,'Np PL4 Stock'!$A:$D,4,FALSE),""))</f>
        <v/>
      </c>
      <c r="K1932" s="61" t="str">
        <f>IF(ISBLANK(H1932),"",SUMIF('Np PL4 Stock'!$A:$A,B1932,'Np PL4 Stock'!$N:$N))</f>
        <v/>
      </c>
      <c r="L1932" s="62" t="str">
        <f>IF(ISBLANK(H1932),"",VLOOKUP(LEFT(B1932,5),Unit!A:B,2,FALSE))</f>
        <v/>
      </c>
      <c r="M1932" s="63" t="str">
        <f>IF(ISBLANK(H1932),"",IFERROR(VLOOKUP(B1932,'Np PL4 Stock'!$A:$T,20,FALSE),""))</f>
        <v/>
      </c>
      <c r="N1932" s="63" t="str">
        <f>IF(ISBLANK(H1932),"",IFERROR(VLOOKUP(B1932,'Np PL4 Stock'!$A:$U,21,FALSE),""))</f>
        <v/>
      </c>
      <c r="O1932" s="62" t="str">
        <f t="shared" si="313"/>
        <v/>
      </c>
      <c r="P1932" s="62" t="str">
        <f t="shared" si="311"/>
        <v/>
      </c>
      <c r="Q1932" s="67" t="str">
        <f t="shared" si="314"/>
        <v/>
      </c>
      <c r="R1932" s="67" t="str">
        <f t="shared" si="312"/>
        <v/>
      </c>
      <c r="S1932" s="59"/>
      <c r="T1932" s="147"/>
      <c r="U1932" s="147"/>
      <c r="V1932" s="59"/>
      <c r="W1932" s="59"/>
      <c r="X1932" s="59"/>
      <c r="Y1932" s="59"/>
      <c r="Z1932" s="59"/>
      <c r="AA1932" s="59"/>
      <c r="AB1932" s="59"/>
      <c r="AC1932" s="59"/>
      <c r="AD1932" s="59"/>
      <c r="AE1932" s="59"/>
      <c r="AF1932" s="73"/>
      <c r="AG1932" s="73"/>
      <c r="AH1932" s="73"/>
      <c r="AI1932" s="73"/>
      <c r="AJ1932" s="73"/>
      <c r="AK1932" s="73"/>
      <c r="AL1932" s="77" t="str">
        <f>IF(ISBLANK(S1932),"",IF(AJ1932="Fail","Fail",IF(E1932="PL4",IF(AND(T1932&gt;STD_01122025!$D$3,U1932&lt;STD_01122025!$D$4,OR(AF1932="ND",AF1932&lt;STD_01122025!$D$7),AH1932="ND"),"Pass","Fail"),IF(E1932="PL12",IF(AND(S1932&lt;STD_01122025!$F$2,T1932&gt;STD_01122025!$F$3,U1932&lt;STD_01122025!$F$4,V1932&gt;STD_01122025!$F$5,X1932&gt;STD_01122025!$F$6,OR(AF1932="ND",AF1932&lt;STD_01122025!$F$7),AH1932="ND"),"Pass","Fail"),IF(E1932="SuperPL",IF(AND(T1932&gt;STD_01122025!$H$3,U1932&lt;STD_01122025!$H$4,V1932&gt;STD_01122025!$H$5,X1932&gt;STD_01122025!$H$6,OR(AF1932="ND",AF1932&lt;STD_01122025!$H$7),AH1932="ND"),"Pass","Fail"),IF(E1932="Flight",IF(AND(T1932&gt;STD_01122025!$J$3,U1932&lt;STD_01122025!$J$4,X1932&gt;STD_01122025!$J$6,OR(AF1932="ND",AF1932&lt;STD_01122025!$J$7),AH1932="ND"),"Pass","Fail"),""))))))</f>
        <v/>
      </c>
      <c r="AM1932" s="62" t="str">
        <f>IF(ISBLANK(B1932),"",IFERROR(IF(VLOOKUP(B1932,'Np PL4 Stock'!$A:$J,10,FALSE)="Np4",D1932-VLOOKUP(B1932,'Np PL4 Stock'!$A:$E,5,FALSE),D1932-VLOOKUP(B1932,'Np PL4 Stock'!$A:$E,5,FALSE)-1),""))</f>
        <v/>
      </c>
      <c r="AN1932" s="147"/>
      <c r="AO1932" s="147"/>
      <c r="AP1932" s="59"/>
      <c r="AQ1932" s="59"/>
      <c r="AR1932" s="59"/>
      <c r="AS1932" s="59"/>
      <c r="AT1932" s="73"/>
      <c r="AU1932" s="73"/>
      <c r="AV1932" s="73"/>
      <c r="AW1932" s="73"/>
      <c r="AX1932" s="84"/>
      <c r="AY1932" s="59"/>
      <c r="AZ1932" s="59"/>
      <c r="BA1932" s="59"/>
      <c r="BB1932" s="59"/>
      <c r="BC1932" s="59"/>
      <c r="BD1932" s="59"/>
      <c r="BE1932" s="84"/>
      <c r="BF1932" s="84"/>
      <c r="BG1932" s="84"/>
      <c r="BH1932" s="84"/>
      <c r="BI1932" s="85"/>
      <c r="BJ1932" s="86"/>
      <c r="BK1932" s="86"/>
      <c r="BL1932" s="86"/>
      <c r="BM1932" s="86"/>
      <c r="BN1932" s="86"/>
      <c r="BO1932" s="59"/>
      <c r="BP1932" s="69"/>
      <c r="BQ1932" s="92">
        <v>0</v>
      </c>
      <c r="BR1932" s="93">
        <v>0</v>
      </c>
      <c r="BS1932" s="94" t="str">
        <f t="shared" si="315"/>
        <v/>
      </c>
      <c r="BT1932" s="95">
        <v>0</v>
      </c>
      <c r="BU1932" s="101" t="str">
        <f t="shared" si="316"/>
        <v/>
      </c>
      <c r="BV1932" s="102" t="str">
        <f t="shared" si="317"/>
        <v>-</v>
      </c>
      <c r="BW1932" s="103"/>
      <c r="BX1932" s="104" t="str">
        <f t="shared" si="318"/>
        <v>-</v>
      </c>
      <c r="BY1932" s="105"/>
      <c r="BZ1932" s="103"/>
      <c r="CA1932" s="106"/>
      <c r="CB1932" s="107"/>
      <c r="CC1932" s="112"/>
      <c r="CD1932" s="106"/>
      <c r="CE1932" s="103"/>
      <c r="CF1932" s="113"/>
      <c r="CG1932" s="114"/>
    </row>
    <row r="1933" spans="1:85">
      <c r="A1933" s="53" t="str">
        <f t="shared" si="309"/>
        <v>--</v>
      </c>
      <c r="B1933" s="47" t="str">
        <f t="shared" si="310"/>
        <v>-</v>
      </c>
      <c r="C1933" s="153"/>
      <c r="D1933" s="49"/>
      <c r="E1933" s="50"/>
      <c r="F1933" s="51"/>
      <c r="G1933" s="59"/>
      <c r="H1933" s="51"/>
      <c r="I1933" s="59"/>
      <c r="J1933" s="60" t="str">
        <f>IF(ISBLANK(H1933),"",IFERROR(VLOOKUP(B1933,'Np PL4 Stock'!$A:$D,4,FALSE),""))</f>
        <v/>
      </c>
      <c r="K1933" s="61" t="str">
        <f>IF(ISBLANK(H1933),"",SUMIF('Np PL4 Stock'!$A:$A,B1933,'Np PL4 Stock'!$N:$N))</f>
        <v/>
      </c>
      <c r="L1933" s="62" t="str">
        <f>IF(ISBLANK(H1933),"",VLOOKUP(LEFT(B1933,5),Unit!A:B,2,FALSE))</f>
        <v/>
      </c>
      <c r="M1933" s="63" t="str">
        <f>IF(ISBLANK(H1933),"",IFERROR(VLOOKUP(B1933,'Np PL4 Stock'!$A:$T,20,FALSE),""))</f>
        <v/>
      </c>
      <c r="N1933" s="63" t="str">
        <f>IF(ISBLANK(H1933),"",IFERROR(VLOOKUP(B1933,'Np PL4 Stock'!$A:$U,21,FALSE),""))</f>
        <v/>
      </c>
      <c r="O1933" s="62" t="str">
        <f t="shared" si="313"/>
        <v/>
      </c>
      <c r="P1933" s="62" t="str">
        <f t="shared" si="311"/>
        <v/>
      </c>
      <c r="Q1933" s="67" t="str">
        <f t="shared" si="314"/>
        <v/>
      </c>
      <c r="R1933" s="67" t="str">
        <f t="shared" si="312"/>
        <v/>
      </c>
      <c r="S1933" s="59"/>
      <c r="T1933" s="147"/>
      <c r="U1933" s="147"/>
      <c r="V1933" s="59"/>
      <c r="W1933" s="59"/>
      <c r="X1933" s="59"/>
      <c r="Y1933" s="59"/>
      <c r="Z1933" s="59"/>
      <c r="AA1933" s="59"/>
      <c r="AB1933" s="59"/>
      <c r="AC1933" s="59"/>
      <c r="AD1933" s="59"/>
      <c r="AE1933" s="59"/>
      <c r="AF1933" s="73"/>
      <c r="AG1933" s="73"/>
      <c r="AH1933" s="73"/>
      <c r="AI1933" s="73"/>
      <c r="AJ1933" s="73"/>
      <c r="AK1933" s="73"/>
      <c r="AL1933" s="77" t="str">
        <f>IF(ISBLANK(S1933),"",IF(AJ1933="Fail","Fail",IF(E1933="PL4",IF(AND(T1933&gt;STD_01122025!$D$3,U1933&lt;STD_01122025!$D$4,OR(AF1933="ND",AF1933&lt;STD_01122025!$D$7),AH1933="ND"),"Pass","Fail"),IF(E1933="PL12",IF(AND(S1933&lt;STD_01122025!$F$2,T1933&gt;STD_01122025!$F$3,U1933&lt;STD_01122025!$F$4,V1933&gt;STD_01122025!$F$5,X1933&gt;STD_01122025!$F$6,OR(AF1933="ND",AF1933&lt;STD_01122025!$F$7),AH1933="ND"),"Pass","Fail"),IF(E1933="SuperPL",IF(AND(T1933&gt;STD_01122025!$H$3,U1933&lt;STD_01122025!$H$4,V1933&gt;STD_01122025!$H$5,X1933&gt;STD_01122025!$H$6,OR(AF1933="ND",AF1933&lt;STD_01122025!$H$7),AH1933="ND"),"Pass","Fail"),IF(E1933="Flight",IF(AND(T1933&gt;STD_01122025!$J$3,U1933&lt;STD_01122025!$J$4,X1933&gt;STD_01122025!$J$6,OR(AF1933="ND",AF1933&lt;STD_01122025!$J$7),AH1933="ND"),"Pass","Fail"),""))))))</f>
        <v/>
      </c>
      <c r="AM1933" s="62" t="str">
        <f>IF(ISBLANK(B1933),"",IFERROR(IF(VLOOKUP(B1933,'Np PL4 Stock'!$A:$J,10,FALSE)="Np4",D1933-VLOOKUP(B1933,'Np PL4 Stock'!$A:$E,5,FALSE),D1933-VLOOKUP(B1933,'Np PL4 Stock'!$A:$E,5,FALSE)-1),""))</f>
        <v/>
      </c>
      <c r="AN1933" s="147"/>
      <c r="AO1933" s="147"/>
      <c r="AP1933" s="59"/>
      <c r="AQ1933" s="59"/>
      <c r="AR1933" s="59"/>
      <c r="AS1933" s="59"/>
      <c r="AT1933" s="73"/>
      <c r="AU1933" s="73"/>
      <c r="AV1933" s="73"/>
      <c r="AW1933" s="73"/>
      <c r="AX1933" s="84"/>
      <c r="AY1933" s="59"/>
      <c r="AZ1933" s="59"/>
      <c r="BA1933" s="59"/>
      <c r="BB1933" s="59"/>
      <c r="BC1933" s="59"/>
      <c r="BD1933" s="59"/>
      <c r="BE1933" s="84"/>
      <c r="BF1933" s="84"/>
      <c r="BG1933" s="84"/>
      <c r="BH1933" s="84"/>
      <c r="BI1933" s="85"/>
      <c r="BJ1933" s="86"/>
      <c r="BK1933" s="86"/>
      <c r="BL1933" s="86"/>
      <c r="BM1933" s="86"/>
      <c r="BN1933" s="86"/>
      <c r="BO1933" s="59"/>
      <c r="BP1933" s="69"/>
      <c r="BQ1933" s="92">
        <v>0</v>
      </c>
      <c r="BR1933" s="93">
        <v>0</v>
      </c>
      <c r="BS1933" s="94" t="str">
        <f t="shared" si="315"/>
        <v/>
      </c>
      <c r="BT1933" s="95">
        <v>0</v>
      </c>
      <c r="BU1933" s="101" t="str">
        <f t="shared" si="316"/>
        <v/>
      </c>
      <c r="BV1933" s="102" t="str">
        <f t="shared" si="317"/>
        <v>-</v>
      </c>
      <c r="BW1933" s="103"/>
      <c r="BX1933" s="104" t="str">
        <f t="shared" si="318"/>
        <v>-</v>
      </c>
      <c r="BY1933" s="105"/>
      <c r="BZ1933" s="103"/>
      <c r="CA1933" s="106"/>
      <c r="CB1933" s="107"/>
      <c r="CC1933" s="112"/>
      <c r="CD1933" s="106"/>
      <c r="CE1933" s="103"/>
      <c r="CF1933" s="113"/>
      <c r="CG1933" s="114"/>
    </row>
    <row r="1934" spans="1:85">
      <c r="A1934" s="53" t="str">
        <f t="shared" si="309"/>
        <v>--</v>
      </c>
      <c r="B1934" s="47" t="str">
        <f t="shared" si="310"/>
        <v>-</v>
      </c>
      <c r="C1934" s="153"/>
      <c r="D1934" s="49"/>
      <c r="E1934" s="50"/>
      <c r="F1934" s="51"/>
      <c r="G1934" s="59"/>
      <c r="H1934" s="51"/>
      <c r="I1934" s="59"/>
      <c r="J1934" s="60" t="str">
        <f>IF(ISBLANK(H1934),"",IFERROR(VLOOKUP(B1934,'Np PL4 Stock'!$A:$D,4,FALSE),""))</f>
        <v/>
      </c>
      <c r="K1934" s="61" t="str">
        <f>IF(ISBLANK(H1934),"",SUMIF('Np PL4 Stock'!$A:$A,B1934,'Np PL4 Stock'!$N:$N))</f>
        <v/>
      </c>
      <c r="L1934" s="62" t="str">
        <f>IF(ISBLANK(H1934),"",VLOOKUP(LEFT(B1934,5),Unit!A:B,2,FALSE))</f>
        <v/>
      </c>
      <c r="M1934" s="63" t="str">
        <f>IF(ISBLANK(H1934),"",IFERROR(VLOOKUP(B1934,'Np PL4 Stock'!$A:$T,20,FALSE),""))</f>
        <v/>
      </c>
      <c r="N1934" s="63" t="str">
        <f>IF(ISBLANK(H1934),"",IFERROR(VLOOKUP(B1934,'Np PL4 Stock'!$A:$U,21,FALSE),""))</f>
        <v/>
      </c>
      <c r="O1934" s="62" t="str">
        <f t="shared" si="313"/>
        <v/>
      </c>
      <c r="P1934" s="62" t="str">
        <f t="shared" si="311"/>
        <v/>
      </c>
      <c r="Q1934" s="67" t="str">
        <f t="shared" si="314"/>
        <v/>
      </c>
      <c r="R1934" s="67" t="str">
        <f t="shared" si="312"/>
        <v/>
      </c>
      <c r="S1934" s="59"/>
      <c r="T1934" s="147"/>
      <c r="U1934" s="147"/>
      <c r="V1934" s="59"/>
      <c r="W1934" s="59"/>
      <c r="X1934" s="59"/>
      <c r="Y1934" s="59"/>
      <c r="Z1934" s="59"/>
      <c r="AA1934" s="59"/>
      <c r="AB1934" s="59"/>
      <c r="AC1934" s="59"/>
      <c r="AD1934" s="59"/>
      <c r="AE1934" s="59"/>
      <c r="AF1934" s="73"/>
      <c r="AG1934" s="73"/>
      <c r="AH1934" s="73"/>
      <c r="AI1934" s="73"/>
      <c r="AJ1934" s="73"/>
      <c r="AK1934" s="73"/>
      <c r="AL1934" s="77" t="str">
        <f>IF(ISBLANK(S1934),"",IF(AJ1934="Fail","Fail",IF(E1934="PL4",IF(AND(T1934&gt;STD_01122025!$D$3,U1934&lt;STD_01122025!$D$4,OR(AF1934="ND",AF1934&lt;STD_01122025!$D$7),AH1934="ND"),"Pass","Fail"),IF(E1934="PL12",IF(AND(S1934&lt;STD_01122025!$F$2,T1934&gt;STD_01122025!$F$3,U1934&lt;STD_01122025!$F$4,V1934&gt;STD_01122025!$F$5,X1934&gt;STD_01122025!$F$6,OR(AF1934="ND",AF1934&lt;STD_01122025!$F$7),AH1934="ND"),"Pass","Fail"),IF(E1934="SuperPL",IF(AND(T1934&gt;STD_01122025!$H$3,U1934&lt;STD_01122025!$H$4,V1934&gt;STD_01122025!$H$5,X1934&gt;STD_01122025!$H$6,OR(AF1934="ND",AF1934&lt;STD_01122025!$H$7),AH1934="ND"),"Pass","Fail"),IF(E1934="Flight",IF(AND(T1934&gt;STD_01122025!$J$3,U1934&lt;STD_01122025!$J$4,X1934&gt;STD_01122025!$J$6,OR(AF1934="ND",AF1934&lt;STD_01122025!$J$7),AH1934="ND"),"Pass","Fail"),""))))))</f>
        <v/>
      </c>
      <c r="AM1934" s="62" t="str">
        <f>IF(ISBLANK(B1934),"",IFERROR(IF(VLOOKUP(B1934,'Np PL4 Stock'!$A:$J,10,FALSE)="Np4",D1934-VLOOKUP(B1934,'Np PL4 Stock'!$A:$E,5,FALSE),D1934-VLOOKUP(B1934,'Np PL4 Stock'!$A:$E,5,FALSE)-1),""))</f>
        <v/>
      </c>
      <c r="AN1934" s="147"/>
      <c r="AO1934" s="147"/>
      <c r="AP1934" s="59"/>
      <c r="AQ1934" s="59"/>
      <c r="AR1934" s="59"/>
      <c r="AS1934" s="59"/>
      <c r="AT1934" s="73"/>
      <c r="AU1934" s="73"/>
      <c r="AV1934" s="73"/>
      <c r="AW1934" s="73"/>
      <c r="AX1934" s="84"/>
      <c r="AY1934" s="59"/>
      <c r="AZ1934" s="59"/>
      <c r="BA1934" s="59"/>
      <c r="BB1934" s="59"/>
      <c r="BC1934" s="59"/>
      <c r="BD1934" s="59"/>
      <c r="BE1934" s="84"/>
      <c r="BF1934" s="84"/>
      <c r="BG1934" s="84"/>
      <c r="BH1934" s="84"/>
      <c r="BI1934" s="85"/>
      <c r="BJ1934" s="86"/>
      <c r="BK1934" s="86"/>
      <c r="BL1934" s="86"/>
      <c r="BM1934" s="86"/>
      <c r="BN1934" s="86"/>
      <c r="BO1934" s="59"/>
      <c r="BP1934" s="69"/>
      <c r="BQ1934" s="92">
        <v>0</v>
      </c>
      <c r="BR1934" s="93">
        <v>0</v>
      </c>
      <c r="BS1934" s="94" t="str">
        <f t="shared" si="315"/>
        <v/>
      </c>
      <c r="BT1934" s="95">
        <v>0</v>
      </c>
      <c r="BU1934" s="101" t="str">
        <f t="shared" si="316"/>
        <v/>
      </c>
      <c r="BV1934" s="102" t="str">
        <f t="shared" si="317"/>
        <v>-</v>
      </c>
      <c r="BW1934" s="103"/>
      <c r="BX1934" s="104" t="str">
        <f t="shared" si="318"/>
        <v>-</v>
      </c>
      <c r="BY1934" s="105"/>
      <c r="BZ1934" s="103"/>
      <c r="CA1934" s="106"/>
      <c r="CB1934" s="107"/>
      <c r="CC1934" s="112"/>
      <c r="CD1934" s="106"/>
      <c r="CE1934" s="103"/>
      <c r="CF1934" s="113"/>
      <c r="CG1934" s="114"/>
    </row>
    <row r="1935" spans="1:85">
      <c r="A1935" s="53" t="str">
        <f t="shared" si="309"/>
        <v>--</v>
      </c>
      <c r="B1935" s="47" t="str">
        <f t="shared" si="310"/>
        <v>-</v>
      </c>
      <c r="C1935" s="153"/>
      <c r="D1935" s="49"/>
      <c r="E1935" s="50"/>
      <c r="F1935" s="51"/>
      <c r="G1935" s="59"/>
      <c r="H1935" s="51"/>
      <c r="I1935" s="59"/>
      <c r="J1935" s="60" t="str">
        <f>IF(ISBLANK(H1935),"",IFERROR(VLOOKUP(B1935,'Np PL4 Stock'!$A:$D,4,FALSE),""))</f>
        <v/>
      </c>
      <c r="K1935" s="61" t="str">
        <f>IF(ISBLANK(H1935),"",SUMIF('Np PL4 Stock'!$A:$A,B1935,'Np PL4 Stock'!$N:$N))</f>
        <v/>
      </c>
      <c r="L1935" s="62" t="str">
        <f>IF(ISBLANK(H1935),"",VLOOKUP(LEFT(B1935,5),Unit!A:B,2,FALSE))</f>
        <v/>
      </c>
      <c r="M1935" s="63" t="str">
        <f>IF(ISBLANK(H1935),"",IFERROR(VLOOKUP(B1935,'Np PL4 Stock'!$A:$T,20,FALSE),""))</f>
        <v/>
      </c>
      <c r="N1935" s="63" t="str">
        <f>IF(ISBLANK(H1935),"",IFERROR(VLOOKUP(B1935,'Np PL4 Stock'!$A:$U,21,FALSE),""))</f>
        <v/>
      </c>
      <c r="O1935" s="62" t="str">
        <f t="shared" si="313"/>
        <v/>
      </c>
      <c r="P1935" s="62" t="str">
        <f t="shared" si="311"/>
        <v/>
      </c>
      <c r="Q1935" s="67" t="str">
        <f t="shared" si="314"/>
        <v/>
      </c>
      <c r="R1935" s="67" t="str">
        <f t="shared" si="312"/>
        <v/>
      </c>
      <c r="S1935" s="59"/>
      <c r="T1935" s="147"/>
      <c r="U1935" s="147"/>
      <c r="V1935" s="59"/>
      <c r="W1935" s="59"/>
      <c r="X1935" s="59"/>
      <c r="Y1935" s="59"/>
      <c r="Z1935" s="59"/>
      <c r="AA1935" s="59"/>
      <c r="AB1935" s="59"/>
      <c r="AC1935" s="59"/>
      <c r="AD1935" s="59"/>
      <c r="AE1935" s="59"/>
      <c r="AF1935" s="73"/>
      <c r="AG1935" s="73"/>
      <c r="AH1935" s="73"/>
      <c r="AI1935" s="73"/>
      <c r="AJ1935" s="73"/>
      <c r="AK1935" s="73"/>
      <c r="AL1935" s="77" t="str">
        <f>IF(ISBLANK(S1935),"",IF(AJ1935="Fail","Fail",IF(E1935="PL4",IF(AND(T1935&gt;STD_01122025!$D$3,U1935&lt;STD_01122025!$D$4,OR(AF1935="ND",AF1935&lt;STD_01122025!$D$7),AH1935="ND"),"Pass","Fail"),IF(E1935="PL12",IF(AND(S1935&lt;STD_01122025!$F$2,T1935&gt;STD_01122025!$F$3,U1935&lt;STD_01122025!$F$4,V1935&gt;STD_01122025!$F$5,X1935&gt;STD_01122025!$F$6,OR(AF1935="ND",AF1935&lt;STD_01122025!$F$7),AH1935="ND"),"Pass","Fail"),IF(E1935="SuperPL",IF(AND(T1935&gt;STD_01122025!$H$3,U1935&lt;STD_01122025!$H$4,V1935&gt;STD_01122025!$H$5,X1935&gt;STD_01122025!$H$6,OR(AF1935="ND",AF1935&lt;STD_01122025!$H$7),AH1935="ND"),"Pass","Fail"),IF(E1935="Flight",IF(AND(T1935&gt;STD_01122025!$J$3,U1935&lt;STD_01122025!$J$4,X1935&gt;STD_01122025!$J$6,OR(AF1935="ND",AF1935&lt;STD_01122025!$J$7),AH1935="ND"),"Pass","Fail"),""))))))</f>
        <v/>
      </c>
      <c r="AM1935" s="62" t="str">
        <f>IF(ISBLANK(B1935),"",IFERROR(IF(VLOOKUP(B1935,'Np PL4 Stock'!$A:$J,10,FALSE)="Np4",D1935-VLOOKUP(B1935,'Np PL4 Stock'!$A:$E,5,FALSE),D1935-VLOOKUP(B1935,'Np PL4 Stock'!$A:$E,5,FALSE)-1),""))</f>
        <v/>
      </c>
      <c r="AN1935" s="147"/>
      <c r="AO1935" s="147"/>
      <c r="AP1935" s="59"/>
      <c r="AQ1935" s="59"/>
      <c r="AR1935" s="59"/>
      <c r="AS1935" s="59"/>
      <c r="AT1935" s="73"/>
      <c r="AU1935" s="73"/>
      <c r="AV1935" s="73"/>
      <c r="AW1935" s="73"/>
      <c r="AX1935" s="84"/>
      <c r="AY1935" s="59"/>
      <c r="AZ1935" s="59"/>
      <c r="BA1935" s="59"/>
      <c r="BB1935" s="59"/>
      <c r="BC1935" s="59"/>
      <c r="BD1935" s="59"/>
      <c r="BE1935" s="84"/>
      <c r="BF1935" s="84"/>
      <c r="BG1935" s="84"/>
      <c r="BH1935" s="84"/>
      <c r="BI1935" s="85"/>
      <c r="BJ1935" s="86"/>
      <c r="BK1935" s="86"/>
      <c r="BL1935" s="86"/>
      <c r="BM1935" s="86"/>
      <c r="BN1935" s="86"/>
      <c r="BO1935" s="59"/>
      <c r="BP1935" s="69"/>
      <c r="BQ1935" s="92">
        <v>0</v>
      </c>
      <c r="BR1935" s="93">
        <v>0</v>
      </c>
      <c r="BS1935" s="94" t="str">
        <f t="shared" si="315"/>
        <v/>
      </c>
      <c r="BT1935" s="95">
        <v>0</v>
      </c>
      <c r="BU1935" s="101" t="str">
        <f t="shared" si="316"/>
        <v/>
      </c>
      <c r="BV1935" s="102" t="str">
        <f t="shared" si="317"/>
        <v>-</v>
      </c>
      <c r="BW1935" s="103"/>
      <c r="BX1935" s="104" t="str">
        <f t="shared" si="318"/>
        <v>-</v>
      </c>
      <c r="BY1935" s="105"/>
      <c r="BZ1935" s="103"/>
      <c r="CA1935" s="106"/>
      <c r="CB1935" s="107"/>
      <c r="CC1935" s="112"/>
      <c r="CD1935" s="106"/>
      <c r="CE1935" s="103"/>
      <c r="CF1935" s="113"/>
      <c r="CG1935" s="114"/>
    </row>
    <row r="1936" spans="1:85">
      <c r="A1936" s="53" t="str">
        <f t="shared" si="309"/>
        <v>--</v>
      </c>
      <c r="B1936" s="47" t="str">
        <f t="shared" si="310"/>
        <v>-</v>
      </c>
      <c r="C1936" s="153"/>
      <c r="D1936" s="49"/>
      <c r="E1936" s="50"/>
      <c r="F1936" s="51"/>
      <c r="G1936" s="59"/>
      <c r="H1936" s="51"/>
      <c r="I1936" s="59"/>
      <c r="J1936" s="60" t="str">
        <f>IF(ISBLANK(H1936),"",IFERROR(VLOOKUP(B1936,'Np PL4 Stock'!$A:$D,4,FALSE),""))</f>
        <v/>
      </c>
      <c r="K1936" s="61" t="str">
        <f>IF(ISBLANK(H1936),"",SUMIF('Np PL4 Stock'!$A:$A,B1936,'Np PL4 Stock'!$N:$N))</f>
        <v/>
      </c>
      <c r="L1936" s="62" t="str">
        <f>IF(ISBLANK(H1936),"",VLOOKUP(LEFT(B1936,5),Unit!A:B,2,FALSE))</f>
        <v/>
      </c>
      <c r="M1936" s="63" t="str">
        <f>IF(ISBLANK(H1936),"",IFERROR(VLOOKUP(B1936,'Np PL4 Stock'!$A:$T,20,FALSE),""))</f>
        <v/>
      </c>
      <c r="N1936" s="63" t="str">
        <f>IF(ISBLANK(H1936),"",IFERROR(VLOOKUP(B1936,'Np PL4 Stock'!$A:$U,21,FALSE),""))</f>
        <v/>
      </c>
      <c r="O1936" s="62" t="str">
        <f t="shared" si="313"/>
        <v/>
      </c>
      <c r="P1936" s="62" t="str">
        <f t="shared" si="311"/>
        <v/>
      </c>
      <c r="Q1936" s="67" t="str">
        <f t="shared" si="314"/>
        <v/>
      </c>
      <c r="R1936" s="67" t="str">
        <f t="shared" si="312"/>
        <v/>
      </c>
      <c r="S1936" s="59"/>
      <c r="T1936" s="147"/>
      <c r="U1936" s="147"/>
      <c r="V1936" s="59"/>
      <c r="W1936" s="59"/>
      <c r="X1936" s="59"/>
      <c r="Y1936" s="59"/>
      <c r="Z1936" s="59"/>
      <c r="AA1936" s="59"/>
      <c r="AB1936" s="59"/>
      <c r="AC1936" s="59"/>
      <c r="AD1936" s="59"/>
      <c r="AE1936" s="59"/>
      <c r="AF1936" s="73"/>
      <c r="AG1936" s="73"/>
      <c r="AH1936" s="73"/>
      <c r="AI1936" s="73"/>
      <c r="AJ1936" s="73"/>
      <c r="AK1936" s="73"/>
      <c r="AL1936" s="77" t="str">
        <f>IF(ISBLANK(S1936),"",IF(AJ1936="Fail","Fail",IF(E1936="PL4",IF(AND(T1936&gt;STD_01122025!$D$3,U1936&lt;STD_01122025!$D$4,OR(AF1936="ND",AF1936&lt;STD_01122025!$D$7),AH1936="ND"),"Pass","Fail"),IF(E1936="PL12",IF(AND(S1936&lt;STD_01122025!$F$2,T1936&gt;STD_01122025!$F$3,U1936&lt;STD_01122025!$F$4,V1936&gt;STD_01122025!$F$5,X1936&gt;STD_01122025!$F$6,OR(AF1936="ND",AF1936&lt;STD_01122025!$F$7),AH1936="ND"),"Pass","Fail"),IF(E1936="SuperPL",IF(AND(T1936&gt;STD_01122025!$H$3,U1936&lt;STD_01122025!$H$4,V1936&gt;STD_01122025!$H$5,X1936&gt;STD_01122025!$H$6,OR(AF1936="ND",AF1936&lt;STD_01122025!$H$7),AH1936="ND"),"Pass","Fail"),IF(E1936="Flight",IF(AND(T1936&gt;STD_01122025!$J$3,U1936&lt;STD_01122025!$J$4,X1936&gt;STD_01122025!$J$6,OR(AF1936="ND",AF1936&lt;STD_01122025!$J$7),AH1936="ND"),"Pass","Fail"),""))))))</f>
        <v/>
      </c>
      <c r="AM1936" s="62" t="str">
        <f>IF(ISBLANK(B1936),"",IFERROR(IF(VLOOKUP(B1936,'Np PL4 Stock'!$A:$J,10,FALSE)="Np4",D1936-VLOOKUP(B1936,'Np PL4 Stock'!$A:$E,5,FALSE),D1936-VLOOKUP(B1936,'Np PL4 Stock'!$A:$E,5,FALSE)-1),""))</f>
        <v/>
      </c>
      <c r="AN1936" s="147"/>
      <c r="AO1936" s="147"/>
      <c r="AP1936" s="59"/>
      <c r="AQ1936" s="59"/>
      <c r="AR1936" s="59"/>
      <c r="AS1936" s="59"/>
      <c r="AT1936" s="73"/>
      <c r="AU1936" s="73"/>
      <c r="AV1936" s="73"/>
      <c r="AW1936" s="73"/>
      <c r="AX1936" s="84"/>
      <c r="AY1936" s="59"/>
      <c r="AZ1936" s="59"/>
      <c r="BA1936" s="59"/>
      <c r="BB1936" s="59"/>
      <c r="BC1936" s="59"/>
      <c r="BD1936" s="59"/>
      <c r="BE1936" s="84"/>
      <c r="BF1936" s="84"/>
      <c r="BG1936" s="84"/>
      <c r="BH1936" s="84"/>
      <c r="BI1936" s="85"/>
      <c r="BJ1936" s="86"/>
      <c r="BK1936" s="86"/>
      <c r="BL1936" s="86"/>
      <c r="BM1936" s="86"/>
      <c r="BN1936" s="86"/>
      <c r="BO1936" s="59"/>
      <c r="BP1936" s="69"/>
      <c r="BQ1936" s="92">
        <v>0</v>
      </c>
      <c r="BR1936" s="93">
        <v>0</v>
      </c>
      <c r="BS1936" s="94" t="str">
        <f t="shared" si="315"/>
        <v/>
      </c>
      <c r="BT1936" s="95">
        <v>0</v>
      </c>
      <c r="BU1936" s="101" t="str">
        <f t="shared" si="316"/>
        <v/>
      </c>
      <c r="BV1936" s="102" t="str">
        <f t="shared" si="317"/>
        <v>-</v>
      </c>
      <c r="BW1936" s="103"/>
      <c r="BX1936" s="104" t="str">
        <f t="shared" si="318"/>
        <v>-</v>
      </c>
      <c r="BY1936" s="105"/>
      <c r="BZ1936" s="103"/>
      <c r="CA1936" s="106"/>
      <c r="CB1936" s="107"/>
      <c r="CC1936" s="112"/>
      <c r="CD1936" s="106"/>
      <c r="CE1936" s="103"/>
      <c r="CF1936" s="113"/>
      <c r="CG1936" s="114"/>
    </row>
    <row r="1937" spans="1:85">
      <c r="A1937" s="53" t="str">
        <f t="shared" si="309"/>
        <v>--</v>
      </c>
      <c r="B1937" s="47" t="str">
        <f t="shared" si="310"/>
        <v>-</v>
      </c>
      <c r="C1937" s="153"/>
      <c r="D1937" s="49"/>
      <c r="E1937" s="50"/>
      <c r="F1937" s="51"/>
      <c r="G1937" s="59"/>
      <c r="H1937" s="51"/>
      <c r="I1937" s="59"/>
      <c r="J1937" s="60" t="str">
        <f>IF(ISBLANK(H1937),"",IFERROR(VLOOKUP(B1937,'Np PL4 Stock'!$A:$D,4,FALSE),""))</f>
        <v/>
      </c>
      <c r="K1937" s="61" t="str">
        <f>IF(ISBLANK(H1937),"",SUMIF('Np PL4 Stock'!$A:$A,B1937,'Np PL4 Stock'!$N:$N))</f>
        <v/>
      </c>
      <c r="L1937" s="62" t="str">
        <f>IF(ISBLANK(H1937),"",VLOOKUP(LEFT(B1937,5),Unit!A:B,2,FALSE))</f>
        <v/>
      </c>
      <c r="M1937" s="63" t="str">
        <f>IF(ISBLANK(H1937),"",IFERROR(VLOOKUP(B1937,'Np PL4 Stock'!$A:$T,20,FALSE),""))</f>
        <v/>
      </c>
      <c r="N1937" s="63" t="str">
        <f>IF(ISBLANK(H1937),"",IFERROR(VLOOKUP(B1937,'Np PL4 Stock'!$A:$U,21,FALSE),""))</f>
        <v/>
      </c>
      <c r="O1937" s="62" t="str">
        <f t="shared" si="313"/>
        <v/>
      </c>
      <c r="P1937" s="62" t="str">
        <f t="shared" si="311"/>
        <v/>
      </c>
      <c r="Q1937" s="67" t="str">
        <f t="shared" si="314"/>
        <v/>
      </c>
      <c r="R1937" s="67" t="str">
        <f t="shared" si="312"/>
        <v/>
      </c>
      <c r="S1937" s="59"/>
      <c r="T1937" s="147"/>
      <c r="U1937" s="147"/>
      <c r="V1937" s="59"/>
      <c r="W1937" s="59"/>
      <c r="X1937" s="59"/>
      <c r="Y1937" s="59"/>
      <c r="Z1937" s="59"/>
      <c r="AA1937" s="59"/>
      <c r="AB1937" s="59"/>
      <c r="AC1937" s="59"/>
      <c r="AD1937" s="59"/>
      <c r="AE1937" s="59"/>
      <c r="AF1937" s="73"/>
      <c r="AG1937" s="73"/>
      <c r="AH1937" s="73"/>
      <c r="AI1937" s="73"/>
      <c r="AJ1937" s="73"/>
      <c r="AK1937" s="73"/>
      <c r="AL1937" s="77" t="str">
        <f>IF(ISBLANK(S1937),"",IF(AJ1937="Fail","Fail",IF(E1937="PL4",IF(AND(T1937&gt;STD_01122025!$D$3,U1937&lt;STD_01122025!$D$4,OR(AF1937="ND",AF1937&lt;STD_01122025!$D$7),AH1937="ND"),"Pass","Fail"),IF(E1937="PL12",IF(AND(S1937&lt;STD_01122025!$F$2,T1937&gt;STD_01122025!$F$3,U1937&lt;STD_01122025!$F$4,V1937&gt;STD_01122025!$F$5,X1937&gt;STD_01122025!$F$6,OR(AF1937="ND",AF1937&lt;STD_01122025!$F$7),AH1937="ND"),"Pass","Fail"),IF(E1937="SuperPL",IF(AND(T1937&gt;STD_01122025!$H$3,U1937&lt;STD_01122025!$H$4,V1937&gt;STD_01122025!$H$5,X1937&gt;STD_01122025!$H$6,OR(AF1937="ND",AF1937&lt;STD_01122025!$H$7),AH1937="ND"),"Pass","Fail"),IF(E1937="Flight",IF(AND(T1937&gt;STD_01122025!$J$3,U1937&lt;STD_01122025!$J$4,X1937&gt;STD_01122025!$J$6,OR(AF1937="ND",AF1937&lt;STD_01122025!$J$7),AH1937="ND"),"Pass","Fail"),""))))))</f>
        <v/>
      </c>
      <c r="AM1937" s="62" t="str">
        <f>IF(ISBLANK(B1937),"",IFERROR(IF(VLOOKUP(B1937,'Np PL4 Stock'!$A:$J,10,FALSE)="Np4",D1937-VLOOKUP(B1937,'Np PL4 Stock'!$A:$E,5,FALSE),D1937-VLOOKUP(B1937,'Np PL4 Stock'!$A:$E,5,FALSE)-1),""))</f>
        <v/>
      </c>
      <c r="AN1937" s="147"/>
      <c r="AO1937" s="147"/>
      <c r="AP1937" s="59"/>
      <c r="AQ1937" s="59"/>
      <c r="AR1937" s="59"/>
      <c r="AS1937" s="59"/>
      <c r="AT1937" s="73"/>
      <c r="AU1937" s="73"/>
      <c r="AV1937" s="73"/>
      <c r="AW1937" s="73"/>
      <c r="AX1937" s="84"/>
      <c r="AY1937" s="59"/>
      <c r="AZ1937" s="59"/>
      <c r="BA1937" s="59"/>
      <c r="BB1937" s="59"/>
      <c r="BC1937" s="59"/>
      <c r="BD1937" s="59"/>
      <c r="BE1937" s="84"/>
      <c r="BF1937" s="84"/>
      <c r="BG1937" s="84"/>
      <c r="BH1937" s="84"/>
      <c r="BI1937" s="85"/>
      <c r="BJ1937" s="86"/>
      <c r="BK1937" s="86"/>
      <c r="BL1937" s="86"/>
      <c r="BM1937" s="86"/>
      <c r="BN1937" s="86"/>
      <c r="BO1937" s="59"/>
      <c r="BP1937" s="69"/>
      <c r="BQ1937" s="92">
        <v>0</v>
      </c>
      <c r="BR1937" s="93">
        <v>0</v>
      </c>
      <c r="BS1937" s="94" t="str">
        <f t="shared" si="315"/>
        <v/>
      </c>
      <c r="BT1937" s="95">
        <v>0</v>
      </c>
      <c r="BU1937" s="101" t="str">
        <f t="shared" si="316"/>
        <v/>
      </c>
      <c r="BV1937" s="102" t="str">
        <f t="shared" si="317"/>
        <v>-</v>
      </c>
      <c r="BW1937" s="103"/>
      <c r="BX1937" s="104" t="str">
        <f t="shared" si="318"/>
        <v>-</v>
      </c>
      <c r="BY1937" s="105"/>
      <c r="BZ1937" s="103"/>
      <c r="CA1937" s="106"/>
      <c r="CB1937" s="107"/>
      <c r="CC1937" s="112"/>
      <c r="CD1937" s="106"/>
      <c r="CE1937" s="103"/>
      <c r="CF1937" s="113"/>
      <c r="CG1937" s="114"/>
    </row>
    <row r="1938" spans="1:85">
      <c r="A1938" s="53" t="str">
        <f t="shared" ref="A1938:A2001" si="319">IF(ISBLANK(H1938),"",H1938&amp;"-"&amp;IF(OR(LEN(I1938)=1,LEN(I1938)=4),"0"&amp;I1938,I1938))&amp;"-"&amp;IF(LEN(G1938)=1,"0"&amp;G1938,G1938)&amp;"-"&amp;D1938</f>
        <v>--</v>
      </c>
      <c r="B1938" s="47" t="str">
        <f t="shared" ref="B1938:B2001" si="320">IF(ISBLANK(H1938),"",H1938&amp;"-"&amp;IF(OR(LEN(I1938)=1,LEN(I1938)=4),"0"&amp;I1938,I1938))&amp;"-"&amp;IF(LEN(G1938)=1,"0"&amp;G1938,G1938)</f>
        <v>-</v>
      </c>
      <c r="C1938" s="153"/>
      <c r="D1938" s="49"/>
      <c r="E1938" s="50"/>
      <c r="F1938" s="51"/>
      <c r="G1938" s="59"/>
      <c r="H1938" s="51"/>
      <c r="I1938" s="59"/>
      <c r="J1938" s="60" t="str">
        <f>IF(ISBLANK(H1938),"",IFERROR(VLOOKUP(B1938,'Np PL4 Stock'!$A:$D,4,FALSE),""))</f>
        <v/>
      </c>
      <c r="K1938" s="61" t="str">
        <f>IF(ISBLANK(H1938),"",SUMIF('Np PL4 Stock'!$A:$A,B1938,'Np PL4 Stock'!$N:$N))</f>
        <v/>
      </c>
      <c r="L1938" s="62" t="str">
        <f>IF(ISBLANK(H1938),"",VLOOKUP(LEFT(B1938,5),Unit!A:B,2,FALSE))</f>
        <v/>
      </c>
      <c r="M1938" s="63" t="str">
        <f>IF(ISBLANK(H1938),"",IFERROR(VLOOKUP(B1938,'Np PL4 Stock'!$A:$T,20,FALSE),""))</f>
        <v/>
      </c>
      <c r="N1938" s="63" t="str">
        <f>IF(ISBLANK(H1938),"",IFERROR(VLOOKUP(B1938,'Np PL4 Stock'!$A:$U,21,FALSE),""))</f>
        <v/>
      </c>
      <c r="O1938" s="62" t="str">
        <f t="shared" si="313"/>
        <v/>
      </c>
      <c r="P1938" s="62" t="str">
        <f t="shared" si="311"/>
        <v/>
      </c>
      <c r="Q1938" s="67" t="str">
        <f t="shared" si="314"/>
        <v/>
      </c>
      <c r="R1938" s="67" t="str">
        <f t="shared" si="312"/>
        <v/>
      </c>
      <c r="S1938" s="59"/>
      <c r="T1938" s="147"/>
      <c r="U1938" s="147"/>
      <c r="V1938" s="59"/>
      <c r="W1938" s="59"/>
      <c r="X1938" s="59"/>
      <c r="Y1938" s="59"/>
      <c r="Z1938" s="59"/>
      <c r="AA1938" s="59"/>
      <c r="AB1938" s="59"/>
      <c r="AC1938" s="59"/>
      <c r="AD1938" s="59"/>
      <c r="AE1938" s="59"/>
      <c r="AF1938" s="73"/>
      <c r="AG1938" s="73"/>
      <c r="AH1938" s="73"/>
      <c r="AI1938" s="73"/>
      <c r="AJ1938" s="73"/>
      <c r="AK1938" s="73"/>
      <c r="AL1938" s="77" t="str">
        <f>IF(ISBLANK(S1938),"",IF(AJ1938="Fail","Fail",IF(E1938="PL4",IF(AND(T1938&gt;STD_01122025!$D$3,U1938&lt;STD_01122025!$D$4,OR(AF1938="ND",AF1938&lt;STD_01122025!$D$7),AH1938="ND"),"Pass","Fail"),IF(E1938="PL12",IF(AND(S1938&lt;STD_01122025!$F$2,T1938&gt;STD_01122025!$F$3,U1938&lt;STD_01122025!$F$4,V1938&gt;STD_01122025!$F$5,X1938&gt;STD_01122025!$F$6,OR(AF1938="ND",AF1938&lt;STD_01122025!$F$7),AH1938="ND"),"Pass","Fail"),IF(E1938="SuperPL",IF(AND(T1938&gt;STD_01122025!$H$3,U1938&lt;STD_01122025!$H$4,V1938&gt;STD_01122025!$H$5,X1938&gt;STD_01122025!$H$6,OR(AF1938="ND",AF1938&lt;STD_01122025!$H$7),AH1938="ND"),"Pass","Fail"),IF(E1938="Flight",IF(AND(T1938&gt;STD_01122025!$J$3,U1938&lt;STD_01122025!$J$4,X1938&gt;STD_01122025!$J$6,OR(AF1938="ND",AF1938&lt;STD_01122025!$J$7),AH1938="ND"),"Pass","Fail"),""))))))</f>
        <v/>
      </c>
      <c r="AM1938" s="62" t="str">
        <f>IF(ISBLANK(B1938),"",IFERROR(IF(VLOOKUP(B1938,'Np PL4 Stock'!$A:$J,10,FALSE)="Np4",D1938-VLOOKUP(B1938,'Np PL4 Stock'!$A:$E,5,FALSE),D1938-VLOOKUP(B1938,'Np PL4 Stock'!$A:$E,5,FALSE)-1),""))</f>
        <v/>
      </c>
      <c r="AN1938" s="147"/>
      <c r="AO1938" s="147"/>
      <c r="AP1938" s="59"/>
      <c r="AQ1938" s="59"/>
      <c r="AR1938" s="59"/>
      <c r="AS1938" s="59"/>
      <c r="AT1938" s="73"/>
      <c r="AU1938" s="73"/>
      <c r="AV1938" s="73"/>
      <c r="AW1938" s="73"/>
      <c r="AX1938" s="84"/>
      <c r="AY1938" s="59"/>
      <c r="AZ1938" s="59"/>
      <c r="BA1938" s="59"/>
      <c r="BB1938" s="59"/>
      <c r="BC1938" s="59"/>
      <c r="BD1938" s="59"/>
      <c r="BE1938" s="84"/>
      <c r="BF1938" s="84"/>
      <c r="BG1938" s="84"/>
      <c r="BH1938" s="84"/>
      <c r="BI1938" s="85"/>
      <c r="BJ1938" s="86"/>
      <c r="BK1938" s="86"/>
      <c r="BL1938" s="86"/>
      <c r="BM1938" s="86"/>
      <c r="BN1938" s="86"/>
      <c r="BO1938" s="59"/>
      <c r="BP1938" s="69"/>
      <c r="BQ1938" s="92">
        <v>0</v>
      </c>
      <c r="BR1938" s="93">
        <v>0</v>
      </c>
      <c r="BS1938" s="94" t="str">
        <f t="shared" si="315"/>
        <v/>
      </c>
      <c r="BT1938" s="95">
        <v>0</v>
      </c>
      <c r="BU1938" s="101" t="str">
        <f t="shared" si="316"/>
        <v/>
      </c>
      <c r="BV1938" s="102" t="str">
        <f t="shared" si="317"/>
        <v>-</v>
      </c>
      <c r="BW1938" s="103"/>
      <c r="BX1938" s="104" t="str">
        <f t="shared" si="318"/>
        <v>-</v>
      </c>
      <c r="BY1938" s="105"/>
      <c r="BZ1938" s="103"/>
      <c r="CA1938" s="106"/>
      <c r="CB1938" s="107"/>
      <c r="CC1938" s="112"/>
      <c r="CD1938" s="106"/>
      <c r="CE1938" s="103"/>
      <c r="CF1938" s="113"/>
      <c r="CG1938" s="114"/>
    </row>
    <row r="1939" spans="1:85">
      <c r="A1939" s="53" t="str">
        <f t="shared" si="319"/>
        <v>--</v>
      </c>
      <c r="B1939" s="47" t="str">
        <f t="shared" si="320"/>
        <v>-</v>
      </c>
      <c r="C1939" s="153"/>
      <c r="D1939" s="49"/>
      <c r="E1939" s="50"/>
      <c r="F1939" s="51"/>
      <c r="G1939" s="59"/>
      <c r="H1939" s="51"/>
      <c r="I1939" s="59"/>
      <c r="J1939" s="60" t="str">
        <f>IF(ISBLANK(H1939),"",IFERROR(VLOOKUP(B1939,'Np PL4 Stock'!$A:$D,4,FALSE),""))</f>
        <v/>
      </c>
      <c r="K1939" s="61" t="str">
        <f>IF(ISBLANK(H1939),"",SUMIF('Np PL4 Stock'!$A:$A,B1939,'Np PL4 Stock'!$N:$N))</f>
        <v/>
      </c>
      <c r="L1939" s="62" t="str">
        <f>IF(ISBLANK(H1939),"",VLOOKUP(LEFT(B1939,5),Unit!A:B,2,FALSE))</f>
        <v/>
      </c>
      <c r="M1939" s="63" t="str">
        <f>IF(ISBLANK(H1939),"",IFERROR(VLOOKUP(B1939,'Np PL4 Stock'!$A:$T,20,FALSE),""))</f>
        <v/>
      </c>
      <c r="N1939" s="63" t="str">
        <f>IF(ISBLANK(H1939),"",IFERROR(VLOOKUP(B1939,'Np PL4 Stock'!$A:$U,21,FALSE),""))</f>
        <v/>
      </c>
      <c r="O1939" s="62" t="str">
        <f t="shared" si="313"/>
        <v/>
      </c>
      <c r="P1939" s="62" t="str">
        <f t="shared" si="311"/>
        <v/>
      </c>
      <c r="Q1939" s="67" t="str">
        <f t="shared" si="314"/>
        <v/>
      </c>
      <c r="R1939" s="67" t="str">
        <f t="shared" si="312"/>
        <v/>
      </c>
      <c r="S1939" s="59"/>
      <c r="T1939" s="147"/>
      <c r="U1939" s="147"/>
      <c r="V1939" s="59"/>
      <c r="W1939" s="59"/>
      <c r="X1939" s="59"/>
      <c r="Y1939" s="59"/>
      <c r="Z1939" s="59"/>
      <c r="AA1939" s="59"/>
      <c r="AB1939" s="59"/>
      <c r="AC1939" s="59"/>
      <c r="AD1939" s="59"/>
      <c r="AE1939" s="59"/>
      <c r="AF1939" s="73"/>
      <c r="AG1939" s="73"/>
      <c r="AH1939" s="73"/>
      <c r="AI1939" s="73"/>
      <c r="AJ1939" s="73"/>
      <c r="AK1939" s="73"/>
      <c r="AL1939" s="77" t="str">
        <f>IF(ISBLANK(S1939),"",IF(AJ1939="Fail","Fail",IF(E1939="PL4",IF(AND(T1939&gt;STD_01122025!$D$3,U1939&lt;STD_01122025!$D$4,OR(AF1939="ND",AF1939&lt;STD_01122025!$D$7),AH1939="ND"),"Pass","Fail"),IF(E1939="PL12",IF(AND(S1939&lt;STD_01122025!$F$2,T1939&gt;STD_01122025!$F$3,U1939&lt;STD_01122025!$F$4,V1939&gt;STD_01122025!$F$5,X1939&gt;STD_01122025!$F$6,OR(AF1939="ND",AF1939&lt;STD_01122025!$F$7),AH1939="ND"),"Pass","Fail"),IF(E1939="SuperPL",IF(AND(T1939&gt;STD_01122025!$H$3,U1939&lt;STD_01122025!$H$4,V1939&gt;STD_01122025!$H$5,X1939&gt;STD_01122025!$H$6,OR(AF1939="ND",AF1939&lt;STD_01122025!$H$7),AH1939="ND"),"Pass","Fail"),IF(E1939="Flight",IF(AND(T1939&gt;STD_01122025!$J$3,U1939&lt;STD_01122025!$J$4,X1939&gt;STD_01122025!$J$6,OR(AF1939="ND",AF1939&lt;STD_01122025!$J$7),AH1939="ND"),"Pass","Fail"),""))))))</f>
        <v/>
      </c>
      <c r="AM1939" s="62" t="str">
        <f>IF(ISBLANK(B1939),"",IFERROR(IF(VLOOKUP(B1939,'Np PL4 Stock'!$A:$J,10,FALSE)="Np4",D1939-VLOOKUP(B1939,'Np PL4 Stock'!$A:$E,5,FALSE),D1939-VLOOKUP(B1939,'Np PL4 Stock'!$A:$E,5,FALSE)-1),""))</f>
        <v/>
      </c>
      <c r="AN1939" s="147"/>
      <c r="AO1939" s="147"/>
      <c r="AP1939" s="59"/>
      <c r="AQ1939" s="59"/>
      <c r="AR1939" s="59"/>
      <c r="AS1939" s="59"/>
      <c r="AT1939" s="73"/>
      <c r="AU1939" s="73"/>
      <c r="AV1939" s="73"/>
      <c r="AW1939" s="73"/>
      <c r="AX1939" s="84"/>
      <c r="AY1939" s="59"/>
      <c r="AZ1939" s="59"/>
      <c r="BA1939" s="59"/>
      <c r="BB1939" s="59"/>
      <c r="BC1939" s="59"/>
      <c r="BD1939" s="59"/>
      <c r="BE1939" s="84"/>
      <c r="BF1939" s="84"/>
      <c r="BG1939" s="84"/>
      <c r="BH1939" s="84"/>
      <c r="BI1939" s="85"/>
      <c r="BJ1939" s="86"/>
      <c r="BK1939" s="86"/>
      <c r="BL1939" s="86"/>
      <c r="BM1939" s="86"/>
      <c r="BN1939" s="86"/>
      <c r="BO1939" s="59"/>
      <c r="BP1939" s="69"/>
      <c r="BQ1939" s="92">
        <v>0</v>
      </c>
      <c r="BR1939" s="93">
        <v>0</v>
      </c>
      <c r="BS1939" s="94" t="str">
        <f t="shared" si="315"/>
        <v/>
      </c>
      <c r="BT1939" s="95">
        <v>0</v>
      </c>
      <c r="BU1939" s="101" t="str">
        <f t="shared" si="316"/>
        <v/>
      </c>
      <c r="BV1939" s="102" t="str">
        <f t="shared" si="317"/>
        <v>-</v>
      </c>
      <c r="BW1939" s="103"/>
      <c r="BX1939" s="104" t="str">
        <f t="shared" si="318"/>
        <v>-</v>
      </c>
      <c r="BY1939" s="105"/>
      <c r="BZ1939" s="103"/>
      <c r="CA1939" s="106"/>
      <c r="CB1939" s="107"/>
      <c r="CC1939" s="112"/>
      <c r="CD1939" s="106"/>
      <c r="CE1939" s="103"/>
      <c r="CF1939" s="113"/>
      <c r="CG1939" s="114"/>
    </row>
    <row r="1940" spans="1:85">
      <c r="A1940" s="53" t="str">
        <f t="shared" si="319"/>
        <v>--</v>
      </c>
      <c r="B1940" s="47" t="str">
        <f t="shared" si="320"/>
        <v>-</v>
      </c>
      <c r="C1940" s="153"/>
      <c r="D1940" s="49"/>
      <c r="E1940" s="50"/>
      <c r="F1940" s="51"/>
      <c r="G1940" s="59"/>
      <c r="H1940" s="51"/>
      <c r="I1940" s="59"/>
      <c r="J1940" s="60" t="str">
        <f>IF(ISBLANK(H1940),"",IFERROR(VLOOKUP(B1940,'Np PL4 Stock'!$A:$D,4,FALSE),""))</f>
        <v/>
      </c>
      <c r="K1940" s="61" t="str">
        <f>IF(ISBLANK(H1940),"",SUMIF('Np PL4 Stock'!$A:$A,B1940,'Np PL4 Stock'!$N:$N))</f>
        <v/>
      </c>
      <c r="L1940" s="62" t="str">
        <f>IF(ISBLANK(H1940),"",VLOOKUP(LEFT(B1940,5),Unit!A:B,2,FALSE))</f>
        <v/>
      </c>
      <c r="M1940" s="63" t="str">
        <f>IF(ISBLANK(H1940),"",IFERROR(VLOOKUP(B1940,'Np PL4 Stock'!$A:$T,20,FALSE),""))</f>
        <v/>
      </c>
      <c r="N1940" s="63" t="str">
        <f>IF(ISBLANK(H1940),"",IFERROR(VLOOKUP(B1940,'Np PL4 Stock'!$A:$U,21,FALSE),""))</f>
        <v/>
      </c>
      <c r="O1940" s="62" t="str">
        <f t="shared" si="313"/>
        <v/>
      </c>
      <c r="P1940" s="62" t="str">
        <f t="shared" si="311"/>
        <v/>
      </c>
      <c r="Q1940" s="67" t="str">
        <f t="shared" si="314"/>
        <v/>
      </c>
      <c r="R1940" s="67" t="str">
        <f t="shared" si="312"/>
        <v/>
      </c>
      <c r="S1940" s="59"/>
      <c r="T1940" s="147"/>
      <c r="U1940" s="147"/>
      <c r="V1940" s="59"/>
      <c r="W1940" s="59"/>
      <c r="X1940" s="59"/>
      <c r="Y1940" s="59"/>
      <c r="Z1940" s="59"/>
      <c r="AA1940" s="59"/>
      <c r="AB1940" s="59"/>
      <c r="AC1940" s="59"/>
      <c r="AD1940" s="59"/>
      <c r="AE1940" s="59"/>
      <c r="AF1940" s="73"/>
      <c r="AG1940" s="73"/>
      <c r="AH1940" s="73"/>
      <c r="AI1940" s="73"/>
      <c r="AJ1940" s="73"/>
      <c r="AK1940" s="73"/>
      <c r="AL1940" s="77" t="str">
        <f>IF(ISBLANK(S1940),"",IF(AJ1940="Fail","Fail",IF(E1940="PL4",IF(AND(T1940&gt;STD_01122025!$D$3,U1940&lt;STD_01122025!$D$4,OR(AF1940="ND",AF1940&lt;STD_01122025!$D$7),AH1940="ND"),"Pass","Fail"),IF(E1940="PL12",IF(AND(S1940&lt;STD_01122025!$F$2,T1940&gt;STD_01122025!$F$3,U1940&lt;STD_01122025!$F$4,V1940&gt;STD_01122025!$F$5,X1940&gt;STD_01122025!$F$6,OR(AF1940="ND",AF1940&lt;STD_01122025!$F$7),AH1940="ND"),"Pass","Fail"),IF(E1940="SuperPL",IF(AND(T1940&gt;STD_01122025!$H$3,U1940&lt;STD_01122025!$H$4,V1940&gt;STD_01122025!$H$5,X1940&gt;STD_01122025!$H$6,OR(AF1940="ND",AF1940&lt;STD_01122025!$H$7),AH1940="ND"),"Pass","Fail"),IF(E1940="Flight",IF(AND(T1940&gt;STD_01122025!$J$3,U1940&lt;STD_01122025!$J$4,X1940&gt;STD_01122025!$J$6,OR(AF1940="ND",AF1940&lt;STD_01122025!$J$7),AH1940="ND"),"Pass","Fail"),""))))))</f>
        <v/>
      </c>
      <c r="AM1940" s="62" t="str">
        <f>IF(ISBLANK(B1940),"",IFERROR(IF(VLOOKUP(B1940,'Np PL4 Stock'!$A:$J,10,FALSE)="Np4",D1940-VLOOKUP(B1940,'Np PL4 Stock'!$A:$E,5,FALSE),D1940-VLOOKUP(B1940,'Np PL4 Stock'!$A:$E,5,FALSE)-1),""))</f>
        <v/>
      </c>
      <c r="AN1940" s="147"/>
      <c r="AO1940" s="147"/>
      <c r="AP1940" s="59"/>
      <c r="AQ1940" s="59"/>
      <c r="AR1940" s="59"/>
      <c r="AS1940" s="59"/>
      <c r="AT1940" s="73"/>
      <c r="AU1940" s="73"/>
      <c r="AV1940" s="73"/>
      <c r="AW1940" s="73"/>
      <c r="AX1940" s="84"/>
      <c r="AY1940" s="59"/>
      <c r="AZ1940" s="59"/>
      <c r="BA1940" s="59"/>
      <c r="BB1940" s="59"/>
      <c r="BC1940" s="59"/>
      <c r="BD1940" s="59"/>
      <c r="BE1940" s="84"/>
      <c r="BF1940" s="84"/>
      <c r="BG1940" s="84"/>
      <c r="BH1940" s="84"/>
      <c r="BI1940" s="85"/>
      <c r="BJ1940" s="86"/>
      <c r="BK1940" s="86"/>
      <c r="BL1940" s="86"/>
      <c r="BM1940" s="86"/>
      <c r="BN1940" s="86"/>
      <c r="BO1940" s="59"/>
      <c r="BP1940" s="69"/>
      <c r="BQ1940" s="92">
        <v>0</v>
      </c>
      <c r="BR1940" s="93">
        <v>0</v>
      </c>
      <c r="BS1940" s="94" t="str">
        <f t="shared" si="315"/>
        <v/>
      </c>
      <c r="BT1940" s="95">
        <v>0</v>
      </c>
      <c r="BU1940" s="101" t="str">
        <f t="shared" si="316"/>
        <v/>
      </c>
      <c r="BV1940" s="102" t="str">
        <f t="shared" si="317"/>
        <v>-</v>
      </c>
      <c r="BW1940" s="103"/>
      <c r="BX1940" s="104" t="str">
        <f t="shared" si="318"/>
        <v>-</v>
      </c>
      <c r="BY1940" s="105"/>
      <c r="BZ1940" s="103"/>
      <c r="CA1940" s="106"/>
      <c r="CB1940" s="107"/>
      <c r="CC1940" s="112"/>
      <c r="CD1940" s="106"/>
      <c r="CE1940" s="103"/>
      <c r="CF1940" s="113"/>
      <c r="CG1940" s="114"/>
    </row>
    <row r="1941" spans="1:85">
      <c r="A1941" s="53" t="str">
        <f t="shared" si="319"/>
        <v>--</v>
      </c>
      <c r="B1941" s="47" t="str">
        <f t="shared" si="320"/>
        <v>-</v>
      </c>
      <c r="C1941" s="153"/>
      <c r="D1941" s="49"/>
      <c r="E1941" s="50"/>
      <c r="F1941" s="51"/>
      <c r="G1941" s="59"/>
      <c r="H1941" s="51"/>
      <c r="I1941" s="59"/>
      <c r="J1941" s="60" t="str">
        <f>IF(ISBLANK(H1941),"",IFERROR(VLOOKUP(B1941,'Np PL4 Stock'!$A:$D,4,FALSE),""))</f>
        <v/>
      </c>
      <c r="K1941" s="61" t="str">
        <f>IF(ISBLANK(H1941),"",SUMIF('Np PL4 Stock'!$A:$A,B1941,'Np PL4 Stock'!$N:$N))</f>
        <v/>
      </c>
      <c r="L1941" s="62" t="str">
        <f>IF(ISBLANK(H1941),"",VLOOKUP(LEFT(B1941,5),Unit!A:B,2,FALSE))</f>
        <v/>
      </c>
      <c r="M1941" s="63" t="str">
        <f>IF(ISBLANK(H1941),"",IFERROR(VLOOKUP(B1941,'Np PL4 Stock'!$A:$T,20,FALSE),""))</f>
        <v/>
      </c>
      <c r="N1941" s="63" t="str">
        <f>IF(ISBLANK(H1941),"",IFERROR(VLOOKUP(B1941,'Np PL4 Stock'!$A:$U,21,FALSE),""))</f>
        <v/>
      </c>
      <c r="O1941" s="62" t="str">
        <f t="shared" si="313"/>
        <v/>
      </c>
      <c r="P1941" s="62" t="str">
        <f t="shared" si="311"/>
        <v/>
      </c>
      <c r="Q1941" s="67" t="str">
        <f t="shared" si="314"/>
        <v/>
      </c>
      <c r="R1941" s="67" t="str">
        <f t="shared" si="312"/>
        <v/>
      </c>
      <c r="S1941" s="59"/>
      <c r="T1941" s="147"/>
      <c r="U1941" s="147"/>
      <c r="V1941" s="59"/>
      <c r="W1941" s="59"/>
      <c r="X1941" s="59"/>
      <c r="Y1941" s="59"/>
      <c r="Z1941" s="59"/>
      <c r="AA1941" s="59"/>
      <c r="AB1941" s="59"/>
      <c r="AC1941" s="59"/>
      <c r="AD1941" s="59"/>
      <c r="AE1941" s="59"/>
      <c r="AF1941" s="73"/>
      <c r="AG1941" s="73"/>
      <c r="AH1941" s="73"/>
      <c r="AI1941" s="73"/>
      <c r="AJ1941" s="73"/>
      <c r="AK1941" s="73"/>
      <c r="AL1941" s="77" t="str">
        <f>IF(ISBLANK(S1941),"",IF(AJ1941="Fail","Fail",IF(E1941="PL4",IF(AND(T1941&gt;STD_01122025!$D$3,U1941&lt;STD_01122025!$D$4,OR(AF1941="ND",AF1941&lt;STD_01122025!$D$7),AH1941="ND"),"Pass","Fail"),IF(E1941="PL12",IF(AND(S1941&lt;STD_01122025!$F$2,T1941&gt;STD_01122025!$F$3,U1941&lt;STD_01122025!$F$4,V1941&gt;STD_01122025!$F$5,X1941&gt;STD_01122025!$F$6,OR(AF1941="ND",AF1941&lt;STD_01122025!$F$7),AH1941="ND"),"Pass","Fail"),IF(E1941="SuperPL",IF(AND(T1941&gt;STD_01122025!$H$3,U1941&lt;STD_01122025!$H$4,V1941&gt;STD_01122025!$H$5,X1941&gt;STD_01122025!$H$6,OR(AF1941="ND",AF1941&lt;STD_01122025!$H$7),AH1941="ND"),"Pass","Fail"),IF(E1941="Flight",IF(AND(T1941&gt;STD_01122025!$J$3,U1941&lt;STD_01122025!$J$4,X1941&gt;STD_01122025!$J$6,OR(AF1941="ND",AF1941&lt;STD_01122025!$J$7),AH1941="ND"),"Pass","Fail"),""))))))</f>
        <v/>
      </c>
      <c r="AM1941" s="62" t="str">
        <f>IF(ISBLANK(B1941),"",IFERROR(IF(VLOOKUP(B1941,'Np PL4 Stock'!$A:$J,10,FALSE)="Np4",D1941-VLOOKUP(B1941,'Np PL4 Stock'!$A:$E,5,FALSE),D1941-VLOOKUP(B1941,'Np PL4 Stock'!$A:$E,5,FALSE)-1),""))</f>
        <v/>
      </c>
      <c r="AN1941" s="147"/>
      <c r="AO1941" s="147"/>
      <c r="AP1941" s="59"/>
      <c r="AQ1941" s="59"/>
      <c r="AR1941" s="59"/>
      <c r="AS1941" s="59"/>
      <c r="AT1941" s="73"/>
      <c r="AU1941" s="73"/>
      <c r="AV1941" s="73"/>
      <c r="AW1941" s="73"/>
      <c r="AX1941" s="84"/>
      <c r="AY1941" s="59"/>
      <c r="AZ1941" s="59"/>
      <c r="BA1941" s="59"/>
      <c r="BB1941" s="59"/>
      <c r="BC1941" s="59"/>
      <c r="BD1941" s="59"/>
      <c r="BE1941" s="84"/>
      <c r="BF1941" s="84"/>
      <c r="BG1941" s="84"/>
      <c r="BH1941" s="84"/>
      <c r="BI1941" s="85"/>
      <c r="BJ1941" s="86"/>
      <c r="BK1941" s="86"/>
      <c r="BL1941" s="86"/>
      <c r="BM1941" s="86"/>
      <c r="BN1941" s="86"/>
      <c r="BO1941" s="59"/>
      <c r="BP1941" s="69"/>
      <c r="BQ1941" s="92">
        <v>0</v>
      </c>
      <c r="BR1941" s="93">
        <v>0</v>
      </c>
      <c r="BS1941" s="94" t="str">
        <f t="shared" si="315"/>
        <v/>
      </c>
      <c r="BT1941" s="95">
        <v>0</v>
      </c>
      <c r="BU1941" s="101" t="str">
        <f t="shared" si="316"/>
        <v/>
      </c>
      <c r="BV1941" s="102" t="str">
        <f t="shared" si="317"/>
        <v>-</v>
      </c>
      <c r="BW1941" s="103"/>
      <c r="BX1941" s="104" t="str">
        <f t="shared" si="318"/>
        <v>-</v>
      </c>
      <c r="BY1941" s="105"/>
      <c r="BZ1941" s="103"/>
      <c r="CA1941" s="106"/>
      <c r="CB1941" s="107"/>
      <c r="CC1941" s="112"/>
      <c r="CD1941" s="106"/>
      <c r="CE1941" s="103"/>
      <c r="CF1941" s="113"/>
      <c r="CG1941" s="114"/>
    </row>
    <row r="1942" spans="1:85">
      <c r="A1942" s="53" t="str">
        <f t="shared" si="319"/>
        <v>--</v>
      </c>
      <c r="B1942" s="47" t="str">
        <f t="shared" si="320"/>
        <v>-</v>
      </c>
      <c r="C1942" s="153"/>
      <c r="D1942" s="49"/>
      <c r="E1942" s="50"/>
      <c r="F1942" s="51"/>
      <c r="G1942" s="59"/>
      <c r="H1942" s="51"/>
      <c r="I1942" s="59"/>
      <c r="J1942" s="60" t="str">
        <f>IF(ISBLANK(H1942),"",IFERROR(VLOOKUP(B1942,'Np PL4 Stock'!$A:$D,4,FALSE),""))</f>
        <v/>
      </c>
      <c r="K1942" s="61" t="str">
        <f>IF(ISBLANK(H1942),"",SUMIF('Np PL4 Stock'!$A:$A,B1942,'Np PL4 Stock'!$N:$N))</f>
        <v/>
      </c>
      <c r="L1942" s="62" t="str">
        <f>IF(ISBLANK(H1942),"",VLOOKUP(LEFT(B1942,5),Unit!A:B,2,FALSE))</f>
        <v/>
      </c>
      <c r="M1942" s="63" t="str">
        <f>IF(ISBLANK(H1942),"",IFERROR(VLOOKUP(B1942,'Np PL4 Stock'!$A:$T,20,FALSE),""))</f>
        <v/>
      </c>
      <c r="N1942" s="63" t="str">
        <f>IF(ISBLANK(H1942),"",IFERROR(VLOOKUP(B1942,'Np PL4 Stock'!$A:$U,21,FALSE),""))</f>
        <v/>
      </c>
      <c r="O1942" s="62" t="str">
        <f t="shared" si="313"/>
        <v/>
      </c>
      <c r="P1942" s="62" t="str">
        <f t="shared" si="311"/>
        <v/>
      </c>
      <c r="Q1942" s="67" t="str">
        <f t="shared" si="314"/>
        <v/>
      </c>
      <c r="R1942" s="67" t="str">
        <f t="shared" si="312"/>
        <v/>
      </c>
      <c r="S1942" s="59"/>
      <c r="T1942" s="147"/>
      <c r="U1942" s="147"/>
      <c r="V1942" s="59"/>
      <c r="W1942" s="59"/>
      <c r="X1942" s="59"/>
      <c r="Y1942" s="59"/>
      <c r="Z1942" s="59"/>
      <c r="AA1942" s="59"/>
      <c r="AB1942" s="59"/>
      <c r="AC1942" s="59"/>
      <c r="AD1942" s="59"/>
      <c r="AE1942" s="59"/>
      <c r="AF1942" s="73"/>
      <c r="AG1942" s="73"/>
      <c r="AH1942" s="73"/>
      <c r="AI1942" s="73"/>
      <c r="AJ1942" s="73"/>
      <c r="AK1942" s="73"/>
      <c r="AL1942" s="77" t="str">
        <f>IF(ISBLANK(S1942),"",IF(AJ1942="Fail","Fail",IF(E1942="PL4",IF(AND(T1942&gt;STD_01122025!$D$3,U1942&lt;STD_01122025!$D$4,OR(AF1942="ND",AF1942&lt;STD_01122025!$D$7),AH1942="ND"),"Pass","Fail"),IF(E1942="PL12",IF(AND(S1942&lt;STD_01122025!$F$2,T1942&gt;STD_01122025!$F$3,U1942&lt;STD_01122025!$F$4,V1942&gt;STD_01122025!$F$5,X1942&gt;STD_01122025!$F$6,OR(AF1942="ND",AF1942&lt;STD_01122025!$F$7),AH1942="ND"),"Pass","Fail"),IF(E1942="SuperPL",IF(AND(T1942&gt;STD_01122025!$H$3,U1942&lt;STD_01122025!$H$4,V1942&gt;STD_01122025!$H$5,X1942&gt;STD_01122025!$H$6,OR(AF1942="ND",AF1942&lt;STD_01122025!$H$7),AH1942="ND"),"Pass","Fail"),IF(E1942="Flight",IF(AND(T1942&gt;STD_01122025!$J$3,U1942&lt;STD_01122025!$J$4,X1942&gt;STD_01122025!$J$6,OR(AF1942="ND",AF1942&lt;STD_01122025!$J$7),AH1942="ND"),"Pass","Fail"),""))))))</f>
        <v/>
      </c>
      <c r="AM1942" s="62" t="str">
        <f>IF(ISBLANK(B1942),"",IFERROR(IF(VLOOKUP(B1942,'Np PL4 Stock'!$A:$J,10,FALSE)="Np4",D1942-VLOOKUP(B1942,'Np PL4 Stock'!$A:$E,5,FALSE),D1942-VLOOKUP(B1942,'Np PL4 Stock'!$A:$E,5,FALSE)-1),""))</f>
        <v/>
      </c>
      <c r="AN1942" s="147"/>
      <c r="AO1942" s="147"/>
      <c r="AP1942" s="59"/>
      <c r="AQ1942" s="59"/>
      <c r="AR1942" s="59"/>
      <c r="AS1942" s="59"/>
      <c r="AT1942" s="73"/>
      <c r="AU1942" s="73"/>
      <c r="AV1942" s="73"/>
      <c r="AW1942" s="73"/>
      <c r="AX1942" s="84"/>
      <c r="AY1942" s="59"/>
      <c r="AZ1942" s="59"/>
      <c r="BA1942" s="59"/>
      <c r="BB1942" s="59"/>
      <c r="BC1942" s="59"/>
      <c r="BD1942" s="59"/>
      <c r="BE1942" s="84"/>
      <c r="BF1942" s="84"/>
      <c r="BG1942" s="84"/>
      <c r="BH1942" s="84"/>
      <c r="BI1942" s="85"/>
      <c r="BJ1942" s="86"/>
      <c r="BK1942" s="86"/>
      <c r="BL1942" s="86"/>
      <c r="BM1942" s="86"/>
      <c r="BN1942" s="86"/>
      <c r="BO1942" s="59"/>
      <c r="BP1942" s="69"/>
      <c r="BQ1942" s="92">
        <v>0</v>
      </c>
      <c r="BR1942" s="93">
        <v>0</v>
      </c>
      <c r="BS1942" s="94" t="str">
        <f t="shared" si="315"/>
        <v/>
      </c>
      <c r="BT1942" s="95">
        <v>0</v>
      </c>
      <c r="BU1942" s="101" t="str">
        <f t="shared" si="316"/>
        <v/>
      </c>
      <c r="BV1942" s="102" t="str">
        <f t="shared" si="317"/>
        <v>-</v>
      </c>
      <c r="BW1942" s="103"/>
      <c r="BX1942" s="104" t="str">
        <f t="shared" si="318"/>
        <v>-</v>
      </c>
      <c r="BY1942" s="105"/>
      <c r="BZ1942" s="103"/>
      <c r="CA1942" s="106"/>
      <c r="CB1942" s="107"/>
      <c r="CC1942" s="112"/>
      <c r="CD1942" s="106"/>
      <c r="CE1942" s="103"/>
      <c r="CF1942" s="113"/>
      <c r="CG1942" s="114"/>
    </row>
    <row r="1943" spans="1:85">
      <c r="A1943" s="53" t="str">
        <f t="shared" si="319"/>
        <v>--</v>
      </c>
      <c r="B1943" s="47" t="str">
        <f t="shared" si="320"/>
        <v>-</v>
      </c>
      <c r="C1943" s="153"/>
      <c r="D1943" s="49"/>
      <c r="E1943" s="50"/>
      <c r="F1943" s="51"/>
      <c r="G1943" s="59"/>
      <c r="H1943" s="51"/>
      <c r="I1943" s="59"/>
      <c r="J1943" s="60" t="str">
        <f>IF(ISBLANK(H1943),"",IFERROR(VLOOKUP(B1943,'Np PL4 Stock'!$A:$D,4,FALSE),""))</f>
        <v/>
      </c>
      <c r="K1943" s="61" t="str">
        <f>IF(ISBLANK(H1943),"",SUMIF('Np PL4 Stock'!$A:$A,B1943,'Np PL4 Stock'!$N:$N))</f>
        <v/>
      </c>
      <c r="L1943" s="62" t="str">
        <f>IF(ISBLANK(H1943),"",VLOOKUP(LEFT(B1943,5),Unit!A:B,2,FALSE))</f>
        <v/>
      </c>
      <c r="M1943" s="63" t="str">
        <f>IF(ISBLANK(H1943),"",IFERROR(VLOOKUP(B1943,'Np PL4 Stock'!$A:$T,20,FALSE),""))</f>
        <v/>
      </c>
      <c r="N1943" s="63" t="str">
        <f>IF(ISBLANK(H1943),"",IFERROR(VLOOKUP(B1943,'Np PL4 Stock'!$A:$U,21,FALSE),""))</f>
        <v/>
      </c>
      <c r="O1943" s="62" t="str">
        <f t="shared" si="313"/>
        <v/>
      </c>
      <c r="P1943" s="62" t="str">
        <f t="shared" si="311"/>
        <v/>
      </c>
      <c r="Q1943" s="67" t="str">
        <f t="shared" si="314"/>
        <v/>
      </c>
      <c r="R1943" s="67" t="str">
        <f t="shared" si="312"/>
        <v/>
      </c>
      <c r="S1943" s="59"/>
      <c r="T1943" s="147"/>
      <c r="U1943" s="147"/>
      <c r="V1943" s="59"/>
      <c r="W1943" s="59"/>
      <c r="X1943" s="59"/>
      <c r="Y1943" s="59"/>
      <c r="Z1943" s="59"/>
      <c r="AA1943" s="59"/>
      <c r="AB1943" s="59"/>
      <c r="AC1943" s="59"/>
      <c r="AD1943" s="59"/>
      <c r="AE1943" s="59"/>
      <c r="AF1943" s="73"/>
      <c r="AG1943" s="73"/>
      <c r="AH1943" s="73"/>
      <c r="AI1943" s="73"/>
      <c r="AJ1943" s="73"/>
      <c r="AK1943" s="73"/>
      <c r="AL1943" s="77" t="str">
        <f>IF(ISBLANK(S1943),"",IF(AJ1943="Fail","Fail",IF(E1943="PL4",IF(AND(T1943&gt;STD_01122025!$D$3,U1943&lt;STD_01122025!$D$4,OR(AF1943="ND",AF1943&lt;STD_01122025!$D$7),AH1943="ND"),"Pass","Fail"),IF(E1943="PL12",IF(AND(S1943&lt;STD_01122025!$F$2,T1943&gt;STD_01122025!$F$3,U1943&lt;STD_01122025!$F$4,V1943&gt;STD_01122025!$F$5,X1943&gt;STD_01122025!$F$6,OR(AF1943="ND",AF1943&lt;STD_01122025!$F$7),AH1943="ND"),"Pass","Fail"),IF(E1943="SuperPL",IF(AND(T1943&gt;STD_01122025!$H$3,U1943&lt;STD_01122025!$H$4,V1943&gt;STD_01122025!$H$5,X1943&gt;STD_01122025!$H$6,OR(AF1943="ND",AF1943&lt;STD_01122025!$H$7),AH1943="ND"),"Pass","Fail"),IF(E1943="Flight",IF(AND(T1943&gt;STD_01122025!$J$3,U1943&lt;STD_01122025!$J$4,X1943&gt;STD_01122025!$J$6,OR(AF1943="ND",AF1943&lt;STD_01122025!$J$7),AH1943="ND"),"Pass","Fail"),""))))))</f>
        <v/>
      </c>
      <c r="AM1943" s="62" t="str">
        <f>IF(ISBLANK(B1943),"",IFERROR(IF(VLOOKUP(B1943,'Np PL4 Stock'!$A:$J,10,FALSE)="Np4",D1943-VLOOKUP(B1943,'Np PL4 Stock'!$A:$E,5,FALSE),D1943-VLOOKUP(B1943,'Np PL4 Stock'!$A:$E,5,FALSE)-1),""))</f>
        <v/>
      </c>
      <c r="AN1943" s="147"/>
      <c r="AO1943" s="147"/>
      <c r="AP1943" s="59"/>
      <c r="AQ1943" s="59"/>
      <c r="AR1943" s="59"/>
      <c r="AS1943" s="59"/>
      <c r="AT1943" s="73"/>
      <c r="AU1943" s="73"/>
      <c r="AV1943" s="73"/>
      <c r="AW1943" s="73"/>
      <c r="AX1943" s="84"/>
      <c r="AY1943" s="59"/>
      <c r="AZ1943" s="59"/>
      <c r="BA1943" s="59"/>
      <c r="BB1943" s="59"/>
      <c r="BC1943" s="59"/>
      <c r="BD1943" s="59"/>
      <c r="BE1943" s="84"/>
      <c r="BF1943" s="84"/>
      <c r="BG1943" s="84"/>
      <c r="BH1943" s="84"/>
      <c r="BI1943" s="85"/>
      <c r="BJ1943" s="86"/>
      <c r="BK1943" s="86"/>
      <c r="BL1943" s="86"/>
      <c r="BM1943" s="86"/>
      <c r="BN1943" s="86"/>
      <c r="BO1943" s="59"/>
      <c r="BP1943" s="69"/>
      <c r="BQ1943" s="92">
        <v>0</v>
      </c>
      <c r="BR1943" s="93">
        <v>0</v>
      </c>
      <c r="BS1943" s="94" t="str">
        <f t="shared" si="315"/>
        <v/>
      </c>
      <c r="BT1943" s="95">
        <v>0</v>
      </c>
      <c r="BU1943" s="101" t="str">
        <f t="shared" si="316"/>
        <v/>
      </c>
      <c r="BV1943" s="102" t="str">
        <f t="shared" si="317"/>
        <v>-</v>
      </c>
      <c r="BW1943" s="103"/>
      <c r="BX1943" s="104" t="str">
        <f t="shared" si="318"/>
        <v>-</v>
      </c>
      <c r="BY1943" s="105"/>
      <c r="BZ1943" s="103"/>
      <c r="CA1943" s="106"/>
      <c r="CB1943" s="107"/>
      <c r="CC1943" s="112"/>
      <c r="CD1943" s="106"/>
      <c r="CE1943" s="103"/>
      <c r="CF1943" s="113"/>
      <c r="CG1943" s="114"/>
    </row>
    <row r="1944" spans="1:85">
      <c r="A1944" s="53" t="str">
        <f t="shared" si="319"/>
        <v>--</v>
      </c>
      <c r="B1944" s="47" t="str">
        <f t="shared" si="320"/>
        <v>-</v>
      </c>
      <c r="C1944" s="153"/>
      <c r="D1944" s="49"/>
      <c r="E1944" s="50"/>
      <c r="F1944" s="51"/>
      <c r="G1944" s="59"/>
      <c r="H1944" s="51"/>
      <c r="I1944" s="59"/>
      <c r="J1944" s="60" t="str">
        <f>IF(ISBLANK(H1944),"",IFERROR(VLOOKUP(B1944,'Np PL4 Stock'!$A:$D,4,FALSE),""))</f>
        <v/>
      </c>
      <c r="K1944" s="61" t="str">
        <f>IF(ISBLANK(H1944),"",SUMIF('Np PL4 Stock'!$A:$A,B1944,'Np PL4 Stock'!$N:$N))</f>
        <v/>
      </c>
      <c r="L1944" s="62" t="str">
        <f>IF(ISBLANK(H1944),"",VLOOKUP(LEFT(B1944,5),Unit!A:B,2,FALSE))</f>
        <v/>
      </c>
      <c r="M1944" s="63" t="str">
        <f>IF(ISBLANK(H1944),"",IFERROR(VLOOKUP(B1944,'Np PL4 Stock'!$A:$T,20,FALSE),""))</f>
        <v/>
      </c>
      <c r="N1944" s="63" t="str">
        <f>IF(ISBLANK(H1944),"",IFERROR(VLOOKUP(B1944,'Np PL4 Stock'!$A:$U,21,FALSE),""))</f>
        <v/>
      </c>
      <c r="O1944" s="62" t="str">
        <f t="shared" si="313"/>
        <v/>
      </c>
      <c r="P1944" s="62" t="str">
        <f t="shared" si="311"/>
        <v/>
      </c>
      <c r="Q1944" s="67" t="str">
        <f t="shared" si="314"/>
        <v/>
      </c>
      <c r="R1944" s="67" t="str">
        <f t="shared" si="312"/>
        <v/>
      </c>
      <c r="S1944" s="59"/>
      <c r="T1944" s="147"/>
      <c r="U1944" s="147"/>
      <c r="V1944" s="59"/>
      <c r="W1944" s="59"/>
      <c r="X1944" s="59"/>
      <c r="Y1944" s="59"/>
      <c r="Z1944" s="59"/>
      <c r="AA1944" s="59"/>
      <c r="AB1944" s="59"/>
      <c r="AC1944" s="59"/>
      <c r="AD1944" s="59"/>
      <c r="AE1944" s="59"/>
      <c r="AF1944" s="73"/>
      <c r="AG1944" s="73"/>
      <c r="AH1944" s="73"/>
      <c r="AI1944" s="73"/>
      <c r="AJ1944" s="73"/>
      <c r="AK1944" s="73"/>
      <c r="AL1944" s="77" t="str">
        <f>IF(ISBLANK(S1944),"",IF(AJ1944="Fail","Fail",IF(E1944="PL4",IF(AND(T1944&gt;STD_01122025!$D$3,U1944&lt;STD_01122025!$D$4,OR(AF1944="ND",AF1944&lt;STD_01122025!$D$7),AH1944="ND"),"Pass","Fail"),IF(E1944="PL12",IF(AND(S1944&lt;STD_01122025!$F$2,T1944&gt;STD_01122025!$F$3,U1944&lt;STD_01122025!$F$4,V1944&gt;STD_01122025!$F$5,X1944&gt;STD_01122025!$F$6,OR(AF1944="ND",AF1944&lt;STD_01122025!$F$7),AH1944="ND"),"Pass","Fail"),IF(E1944="SuperPL",IF(AND(T1944&gt;STD_01122025!$H$3,U1944&lt;STD_01122025!$H$4,V1944&gt;STD_01122025!$H$5,X1944&gt;STD_01122025!$H$6,OR(AF1944="ND",AF1944&lt;STD_01122025!$H$7),AH1944="ND"),"Pass","Fail"),IF(E1944="Flight",IF(AND(T1944&gt;STD_01122025!$J$3,U1944&lt;STD_01122025!$J$4,X1944&gt;STD_01122025!$J$6,OR(AF1944="ND",AF1944&lt;STD_01122025!$J$7),AH1944="ND"),"Pass","Fail"),""))))))</f>
        <v/>
      </c>
      <c r="AM1944" s="62" t="str">
        <f>IF(ISBLANK(B1944),"",IFERROR(IF(VLOOKUP(B1944,'Np PL4 Stock'!$A:$J,10,FALSE)="Np4",D1944-VLOOKUP(B1944,'Np PL4 Stock'!$A:$E,5,FALSE),D1944-VLOOKUP(B1944,'Np PL4 Stock'!$A:$E,5,FALSE)-1),""))</f>
        <v/>
      </c>
      <c r="AN1944" s="147"/>
      <c r="AO1944" s="147"/>
      <c r="AP1944" s="59"/>
      <c r="AQ1944" s="59"/>
      <c r="AR1944" s="59"/>
      <c r="AS1944" s="59"/>
      <c r="AT1944" s="73"/>
      <c r="AU1944" s="73"/>
      <c r="AV1944" s="73"/>
      <c r="AW1944" s="73"/>
      <c r="AX1944" s="84"/>
      <c r="AY1944" s="59"/>
      <c r="AZ1944" s="59"/>
      <c r="BA1944" s="59"/>
      <c r="BB1944" s="59"/>
      <c r="BC1944" s="59"/>
      <c r="BD1944" s="59"/>
      <c r="BE1944" s="84"/>
      <c r="BF1944" s="84"/>
      <c r="BG1944" s="84"/>
      <c r="BH1944" s="84"/>
      <c r="BI1944" s="85"/>
      <c r="BJ1944" s="86"/>
      <c r="BK1944" s="86"/>
      <c r="BL1944" s="86"/>
      <c r="BM1944" s="86"/>
      <c r="BN1944" s="86"/>
      <c r="BO1944" s="59"/>
      <c r="BP1944" s="69"/>
      <c r="BQ1944" s="92">
        <v>0</v>
      </c>
      <c r="BR1944" s="93">
        <v>0</v>
      </c>
      <c r="BS1944" s="94" t="str">
        <f t="shared" si="315"/>
        <v/>
      </c>
      <c r="BT1944" s="95">
        <v>0</v>
      </c>
      <c r="BU1944" s="101" t="str">
        <f t="shared" si="316"/>
        <v/>
      </c>
      <c r="BV1944" s="102" t="str">
        <f t="shared" si="317"/>
        <v>-</v>
      </c>
      <c r="BW1944" s="103"/>
      <c r="BX1944" s="104" t="str">
        <f t="shared" si="318"/>
        <v>-</v>
      </c>
      <c r="BY1944" s="105"/>
      <c r="BZ1944" s="103"/>
      <c r="CA1944" s="106"/>
      <c r="CB1944" s="107"/>
      <c r="CC1944" s="112"/>
      <c r="CD1944" s="106"/>
      <c r="CE1944" s="103"/>
      <c r="CF1944" s="113"/>
      <c r="CG1944" s="114"/>
    </row>
    <row r="1945" spans="1:85">
      <c r="A1945" s="53" t="str">
        <f t="shared" si="319"/>
        <v>--</v>
      </c>
      <c r="B1945" s="47" t="str">
        <f t="shared" si="320"/>
        <v>-</v>
      </c>
      <c r="C1945" s="153"/>
      <c r="D1945" s="49"/>
      <c r="E1945" s="50"/>
      <c r="F1945" s="51"/>
      <c r="G1945" s="59"/>
      <c r="H1945" s="51"/>
      <c r="I1945" s="59"/>
      <c r="J1945" s="60" t="str">
        <f>IF(ISBLANK(H1945),"",IFERROR(VLOOKUP(B1945,'Np PL4 Stock'!$A:$D,4,FALSE),""))</f>
        <v/>
      </c>
      <c r="K1945" s="61" t="str">
        <f>IF(ISBLANK(H1945),"",SUMIF('Np PL4 Stock'!$A:$A,B1945,'Np PL4 Stock'!$N:$N))</f>
        <v/>
      </c>
      <c r="L1945" s="62" t="str">
        <f>IF(ISBLANK(H1945),"",VLOOKUP(LEFT(B1945,5),Unit!A:B,2,FALSE))</f>
        <v/>
      </c>
      <c r="M1945" s="63" t="str">
        <f>IF(ISBLANK(H1945),"",IFERROR(VLOOKUP(B1945,'Np PL4 Stock'!$A:$T,20,FALSE),""))</f>
        <v/>
      </c>
      <c r="N1945" s="63" t="str">
        <f>IF(ISBLANK(H1945),"",IFERROR(VLOOKUP(B1945,'Np PL4 Stock'!$A:$U,21,FALSE),""))</f>
        <v/>
      </c>
      <c r="O1945" s="62" t="str">
        <f t="shared" si="313"/>
        <v/>
      </c>
      <c r="P1945" s="62" t="str">
        <f t="shared" si="311"/>
        <v/>
      </c>
      <c r="Q1945" s="67" t="str">
        <f t="shared" si="314"/>
        <v/>
      </c>
      <c r="R1945" s="67" t="str">
        <f t="shared" si="312"/>
        <v/>
      </c>
      <c r="S1945" s="59"/>
      <c r="T1945" s="147"/>
      <c r="U1945" s="147"/>
      <c r="V1945" s="59"/>
      <c r="W1945" s="59"/>
      <c r="X1945" s="59"/>
      <c r="Y1945" s="59"/>
      <c r="Z1945" s="59"/>
      <c r="AA1945" s="59"/>
      <c r="AB1945" s="59"/>
      <c r="AC1945" s="59"/>
      <c r="AD1945" s="59"/>
      <c r="AE1945" s="59"/>
      <c r="AF1945" s="73"/>
      <c r="AG1945" s="73"/>
      <c r="AH1945" s="73"/>
      <c r="AI1945" s="73"/>
      <c r="AJ1945" s="73"/>
      <c r="AK1945" s="73"/>
      <c r="AL1945" s="77" t="str">
        <f>IF(ISBLANK(S1945),"",IF(AJ1945="Fail","Fail",IF(E1945="PL4",IF(AND(T1945&gt;STD_01122025!$D$3,U1945&lt;STD_01122025!$D$4,OR(AF1945="ND",AF1945&lt;STD_01122025!$D$7),AH1945="ND"),"Pass","Fail"),IF(E1945="PL12",IF(AND(S1945&lt;STD_01122025!$F$2,T1945&gt;STD_01122025!$F$3,U1945&lt;STD_01122025!$F$4,V1945&gt;STD_01122025!$F$5,X1945&gt;STD_01122025!$F$6,OR(AF1945="ND",AF1945&lt;STD_01122025!$F$7),AH1945="ND"),"Pass","Fail"),IF(E1945="SuperPL",IF(AND(T1945&gt;STD_01122025!$H$3,U1945&lt;STD_01122025!$H$4,V1945&gt;STD_01122025!$H$5,X1945&gt;STD_01122025!$H$6,OR(AF1945="ND",AF1945&lt;STD_01122025!$H$7),AH1945="ND"),"Pass","Fail"),IF(E1945="Flight",IF(AND(T1945&gt;STD_01122025!$J$3,U1945&lt;STD_01122025!$J$4,X1945&gt;STD_01122025!$J$6,OR(AF1945="ND",AF1945&lt;STD_01122025!$J$7),AH1945="ND"),"Pass","Fail"),""))))))</f>
        <v/>
      </c>
      <c r="AM1945" s="62" t="str">
        <f>IF(ISBLANK(B1945),"",IFERROR(IF(VLOOKUP(B1945,'Np PL4 Stock'!$A:$J,10,FALSE)="Np4",D1945-VLOOKUP(B1945,'Np PL4 Stock'!$A:$E,5,FALSE),D1945-VLOOKUP(B1945,'Np PL4 Stock'!$A:$E,5,FALSE)-1),""))</f>
        <v/>
      </c>
      <c r="AN1945" s="147"/>
      <c r="AO1945" s="147"/>
      <c r="AP1945" s="59"/>
      <c r="AQ1945" s="59"/>
      <c r="AR1945" s="59"/>
      <c r="AS1945" s="59"/>
      <c r="AT1945" s="73"/>
      <c r="AU1945" s="73"/>
      <c r="AV1945" s="73"/>
      <c r="AW1945" s="73"/>
      <c r="AX1945" s="84"/>
      <c r="AY1945" s="59"/>
      <c r="AZ1945" s="59"/>
      <c r="BA1945" s="59"/>
      <c r="BB1945" s="59"/>
      <c r="BC1945" s="59"/>
      <c r="BD1945" s="59"/>
      <c r="BE1945" s="84"/>
      <c r="BF1945" s="84"/>
      <c r="BG1945" s="84"/>
      <c r="BH1945" s="84"/>
      <c r="BI1945" s="85"/>
      <c r="BJ1945" s="86"/>
      <c r="BK1945" s="86"/>
      <c r="BL1945" s="86"/>
      <c r="BM1945" s="86"/>
      <c r="BN1945" s="86"/>
      <c r="BO1945" s="59"/>
      <c r="BP1945" s="69"/>
      <c r="BQ1945" s="92">
        <v>0</v>
      </c>
      <c r="BR1945" s="93">
        <v>0</v>
      </c>
      <c r="BS1945" s="94" t="str">
        <f t="shared" si="315"/>
        <v/>
      </c>
      <c r="BT1945" s="95">
        <v>0</v>
      </c>
      <c r="BU1945" s="101" t="str">
        <f t="shared" si="316"/>
        <v/>
      </c>
      <c r="BV1945" s="102" t="str">
        <f t="shared" si="317"/>
        <v>-</v>
      </c>
      <c r="BW1945" s="103"/>
      <c r="BX1945" s="104" t="str">
        <f t="shared" si="318"/>
        <v>-</v>
      </c>
      <c r="BY1945" s="105"/>
      <c r="BZ1945" s="103"/>
      <c r="CA1945" s="106"/>
      <c r="CB1945" s="107"/>
      <c r="CC1945" s="112"/>
      <c r="CD1945" s="106"/>
      <c r="CE1945" s="103"/>
      <c r="CF1945" s="113"/>
      <c r="CG1945" s="114"/>
    </row>
    <row r="1946" spans="1:85">
      <c r="A1946" s="53" t="str">
        <f t="shared" si="319"/>
        <v>--</v>
      </c>
      <c r="B1946" s="47" t="str">
        <f t="shared" si="320"/>
        <v>-</v>
      </c>
      <c r="C1946" s="153"/>
      <c r="D1946" s="49"/>
      <c r="E1946" s="50"/>
      <c r="F1946" s="51"/>
      <c r="G1946" s="59"/>
      <c r="H1946" s="51"/>
      <c r="I1946" s="59"/>
      <c r="J1946" s="60" t="str">
        <f>IF(ISBLANK(H1946),"",IFERROR(VLOOKUP(B1946,'Np PL4 Stock'!$A:$D,4,FALSE),""))</f>
        <v/>
      </c>
      <c r="K1946" s="61" t="str">
        <f>IF(ISBLANK(H1946),"",SUMIF('Np PL4 Stock'!$A:$A,B1946,'Np PL4 Stock'!$N:$N))</f>
        <v/>
      </c>
      <c r="L1946" s="62" t="str">
        <f>IF(ISBLANK(H1946),"",VLOOKUP(LEFT(B1946,5),Unit!A:B,2,FALSE))</f>
        <v/>
      </c>
      <c r="M1946" s="63" t="str">
        <f>IF(ISBLANK(H1946),"",IFERROR(VLOOKUP(B1946,'Np PL4 Stock'!$A:$T,20,FALSE),""))</f>
        <v/>
      </c>
      <c r="N1946" s="63" t="str">
        <f>IF(ISBLANK(H1946),"",IFERROR(VLOOKUP(B1946,'Np PL4 Stock'!$A:$U,21,FALSE),""))</f>
        <v/>
      </c>
      <c r="O1946" s="62" t="str">
        <f t="shared" si="313"/>
        <v/>
      </c>
      <c r="P1946" s="62" t="str">
        <f t="shared" si="311"/>
        <v/>
      </c>
      <c r="Q1946" s="67" t="str">
        <f t="shared" si="314"/>
        <v/>
      </c>
      <c r="R1946" s="67" t="str">
        <f t="shared" si="312"/>
        <v/>
      </c>
      <c r="S1946" s="59"/>
      <c r="T1946" s="147"/>
      <c r="U1946" s="147"/>
      <c r="V1946" s="59"/>
      <c r="W1946" s="59"/>
      <c r="X1946" s="59"/>
      <c r="Y1946" s="59"/>
      <c r="Z1946" s="59"/>
      <c r="AA1946" s="59"/>
      <c r="AB1946" s="59"/>
      <c r="AC1946" s="59"/>
      <c r="AD1946" s="59"/>
      <c r="AE1946" s="59"/>
      <c r="AF1946" s="73"/>
      <c r="AG1946" s="73"/>
      <c r="AH1946" s="73"/>
      <c r="AI1946" s="73"/>
      <c r="AJ1946" s="73"/>
      <c r="AK1946" s="73"/>
      <c r="AL1946" s="77" t="str">
        <f>IF(ISBLANK(S1946),"",IF(AJ1946="Fail","Fail",IF(E1946="PL4",IF(AND(T1946&gt;STD_01122025!$D$3,U1946&lt;STD_01122025!$D$4,OR(AF1946="ND",AF1946&lt;STD_01122025!$D$7),AH1946="ND"),"Pass","Fail"),IF(E1946="PL12",IF(AND(S1946&lt;STD_01122025!$F$2,T1946&gt;STD_01122025!$F$3,U1946&lt;STD_01122025!$F$4,V1946&gt;STD_01122025!$F$5,X1946&gt;STD_01122025!$F$6,OR(AF1946="ND",AF1946&lt;STD_01122025!$F$7),AH1946="ND"),"Pass","Fail"),IF(E1946="SuperPL",IF(AND(T1946&gt;STD_01122025!$H$3,U1946&lt;STD_01122025!$H$4,V1946&gt;STD_01122025!$H$5,X1946&gt;STD_01122025!$H$6,OR(AF1946="ND",AF1946&lt;STD_01122025!$H$7),AH1946="ND"),"Pass","Fail"),IF(E1946="Flight",IF(AND(T1946&gt;STD_01122025!$J$3,U1946&lt;STD_01122025!$J$4,X1946&gt;STD_01122025!$J$6,OR(AF1946="ND",AF1946&lt;STD_01122025!$J$7),AH1946="ND"),"Pass","Fail"),""))))))</f>
        <v/>
      </c>
      <c r="AM1946" s="62" t="str">
        <f>IF(ISBLANK(B1946),"",IFERROR(IF(VLOOKUP(B1946,'Np PL4 Stock'!$A:$J,10,FALSE)="Np4",D1946-VLOOKUP(B1946,'Np PL4 Stock'!$A:$E,5,FALSE),D1946-VLOOKUP(B1946,'Np PL4 Stock'!$A:$E,5,FALSE)-1),""))</f>
        <v/>
      </c>
      <c r="AN1946" s="147"/>
      <c r="AO1946" s="147"/>
      <c r="AP1946" s="59"/>
      <c r="AQ1946" s="59"/>
      <c r="AR1946" s="59"/>
      <c r="AS1946" s="59"/>
      <c r="AT1946" s="73"/>
      <c r="AU1946" s="73"/>
      <c r="AV1946" s="73"/>
      <c r="AW1946" s="73"/>
      <c r="AX1946" s="84"/>
      <c r="AY1946" s="59"/>
      <c r="AZ1946" s="59"/>
      <c r="BA1946" s="59"/>
      <c r="BB1946" s="59"/>
      <c r="BC1946" s="59"/>
      <c r="BD1946" s="59"/>
      <c r="BE1946" s="84"/>
      <c r="BF1946" s="84"/>
      <c r="BG1946" s="84"/>
      <c r="BH1946" s="84"/>
      <c r="BI1946" s="85"/>
      <c r="BJ1946" s="86"/>
      <c r="BK1946" s="86"/>
      <c r="BL1946" s="86"/>
      <c r="BM1946" s="86"/>
      <c r="BN1946" s="86"/>
      <c r="BO1946" s="59"/>
      <c r="BP1946" s="69"/>
      <c r="BQ1946" s="92">
        <v>0</v>
      </c>
      <c r="BR1946" s="93">
        <v>0</v>
      </c>
      <c r="BS1946" s="94" t="str">
        <f t="shared" si="315"/>
        <v/>
      </c>
      <c r="BT1946" s="95">
        <v>0</v>
      </c>
      <c r="BU1946" s="101" t="str">
        <f t="shared" si="316"/>
        <v/>
      </c>
      <c r="BV1946" s="102" t="str">
        <f t="shared" si="317"/>
        <v>-</v>
      </c>
      <c r="BW1946" s="103"/>
      <c r="BX1946" s="104" t="str">
        <f t="shared" si="318"/>
        <v>-</v>
      </c>
      <c r="BY1946" s="105"/>
      <c r="BZ1946" s="103"/>
      <c r="CA1946" s="106"/>
      <c r="CB1946" s="107"/>
      <c r="CC1946" s="112"/>
      <c r="CD1946" s="106"/>
      <c r="CE1946" s="103"/>
      <c r="CF1946" s="113"/>
      <c r="CG1946" s="114"/>
    </row>
    <row r="1947" spans="1:85">
      <c r="A1947" s="53" t="str">
        <f t="shared" si="319"/>
        <v>--</v>
      </c>
      <c r="B1947" s="47" t="str">
        <f t="shared" si="320"/>
        <v>-</v>
      </c>
      <c r="C1947" s="153"/>
      <c r="D1947" s="49"/>
      <c r="E1947" s="50"/>
      <c r="F1947" s="51"/>
      <c r="G1947" s="59"/>
      <c r="H1947" s="51"/>
      <c r="I1947" s="59"/>
      <c r="J1947" s="60" t="str">
        <f>IF(ISBLANK(H1947),"",IFERROR(VLOOKUP(B1947,'Np PL4 Stock'!$A:$D,4,FALSE),""))</f>
        <v/>
      </c>
      <c r="K1947" s="61" t="str">
        <f>IF(ISBLANK(H1947),"",SUMIF('Np PL4 Stock'!$A:$A,B1947,'Np PL4 Stock'!$N:$N))</f>
        <v/>
      </c>
      <c r="L1947" s="62" t="str">
        <f>IF(ISBLANK(H1947),"",VLOOKUP(LEFT(B1947,5),Unit!A:B,2,FALSE))</f>
        <v/>
      </c>
      <c r="M1947" s="63" t="str">
        <f>IF(ISBLANK(H1947),"",IFERROR(VLOOKUP(B1947,'Np PL4 Stock'!$A:$T,20,FALSE),""))</f>
        <v/>
      </c>
      <c r="N1947" s="63" t="str">
        <f>IF(ISBLANK(H1947),"",IFERROR(VLOOKUP(B1947,'Np PL4 Stock'!$A:$U,21,FALSE),""))</f>
        <v/>
      </c>
      <c r="O1947" s="62" t="str">
        <f t="shared" si="313"/>
        <v/>
      </c>
      <c r="P1947" s="62" t="str">
        <f t="shared" si="311"/>
        <v/>
      </c>
      <c r="Q1947" s="67" t="str">
        <f t="shared" si="314"/>
        <v/>
      </c>
      <c r="R1947" s="67" t="str">
        <f t="shared" si="312"/>
        <v/>
      </c>
      <c r="S1947" s="59"/>
      <c r="T1947" s="147"/>
      <c r="U1947" s="147"/>
      <c r="V1947" s="59"/>
      <c r="W1947" s="59"/>
      <c r="X1947" s="59"/>
      <c r="Y1947" s="59"/>
      <c r="Z1947" s="59"/>
      <c r="AA1947" s="59"/>
      <c r="AB1947" s="59"/>
      <c r="AC1947" s="59"/>
      <c r="AD1947" s="59"/>
      <c r="AE1947" s="59"/>
      <c r="AF1947" s="73"/>
      <c r="AG1947" s="73"/>
      <c r="AH1947" s="73"/>
      <c r="AI1947" s="73"/>
      <c r="AJ1947" s="73"/>
      <c r="AK1947" s="73"/>
      <c r="AL1947" s="77" t="str">
        <f>IF(ISBLANK(S1947),"",IF(AJ1947="Fail","Fail",IF(E1947="PL4",IF(AND(T1947&gt;STD_01122025!$D$3,U1947&lt;STD_01122025!$D$4,OR(AF1947="ND",AF1947&lt;STD_01122025!$D$7),AH1947="ND"),"Pass","Fail"),IF(E1947="PL12",IF(AND(S1947&lt;STD_01122025!$F$2,T1947&gt;STD_01122025!$F$3,U1947&lt;STD_01122025!$F$4,V1947&gt;STD_01122025!$F$5,X1947&gt;STD_01122025!$F$6,OR(AF1947="ND",AF1947&lt;STD_01122025!$F$7),AH1947="ND"),"Pass","Fail"),IF(E1947="SuperPL",IF(AND(T1947&gt;STD_01122025!$H$3,U1947&lt;STD_01122025!$H$4,V1947&gt;STD_01122025!$H$5,X1947&gt;STD_01122025!$H$6,OR(AF1947="ND",AF1947&lt;STD_01122025!$H$7),AH1947="ND"),"Pass","Fail"),IF(E1947="Flight",IF(AND(T1947&gt;STD_01122025!$J$3,U1947&lt;STD_01122025!$J$4,X1947&gt;STD_01122025!$J$6,OR(AF1947="ND",AF1947&lt;STD_01122025!$J$7),AH1947="ND"),"Pass","Fail"),""))))))</f>
        <v/>
      </c>
      <c r="AM1947" s="62" t="str">
        <f>IF(ISBLANK(B1947),"",IFERROR(IF(VLOOKUP(B1947,'Np PL4 Stock'!$A:$J,10,FALSE)="Np4",D1947-VLOOKUP(B1947,'Np PL4 Stock'!$A:$E,5,FALSE),D1947-VLOOKUP(B1947,'Np PL4 Stock'!$A:$E,5,FALSE)-1),""))</f>
        <v/>
      </c>
      <c r="AN1947" s="147"/>
      <c r="AO1947" s="147"/>
      <c r="AP1947" s="59"/>
      <c r="AQ1947" s="59"/>
      <c r="AR1947" s="59"/>
      <c r="AS1947" s="59"/>
      <c r="AT1947" s="73"/>
      <c r="AU1947" s="73"/>
      <c r="AV1947" s="73"/>
      <c r="AW1947" s="73"/>
      <c r="AX1947" s="84"/>
      <c r="AY1947" s="59"/>
      <c r="AZ1947" s="59"/>
      <c r="BA1947" s="59"/>
      <c r="BB1947" s="59"/>
      <c r="BC1947" s="59"/>
      <c r="BD1947" s="59"/>
      <c r="BE1947" s="84"/>
      <c r="BF1947" s="84"/>
      <c r="BG1947" s="84"/>
      <c r="BH1947" s="84"/>
      <c r="BI1947" s="85"/>
      <c r="BJ1947" s="86"/>
      <c r="BK1947" s="86"/>
      <c r="BL1947" s="86"/>
      <c r="BM1947" s="86"/>
      <c r="BN1947" s="86"/>
      <c r="BO1947" s="59"/>
      <c r="BP1947" s="69"/>
      <c r="BQ1947" s="92">
        <v>0</v>
      </c>
      <c r="BR1947" s="93">
        <v>0</v>
      </c>
      <c r="BS1947" s="94" t="str">
        <f t="shared" si="315"/>
        <v/>
      </c>
      <c r="BT1947" s="95">
        <v>0</v>
      </c>
      <c r="BU1947" s="101" t="str">
        <f t="shared" si="316"/>
        <v/>
      </c>
      <c r="BV1947" s="102" t="str">
        <f t="shared" si="317"/>
        <v>-</v>
      </c>
      <c r="BW1947" s="103"/>
      <c r="BX1947" s="104" t="str">
        <f t="shared" si="318"/>
        <v>-</v>
      </c>
      <c r="BY1947" s="105"/>
      <c r="BZ1947" s="103"/>
      <c r="CA1947" s="106"/>
      <c r="CB1947" s="107"/>
      <c r="CC1947" s="112"/>
      <c r="CD1947" s="106"/>
      <c r="CE1947" s="103"/>
      <c r="CF1947" s="113"/>
      <c r="CG1947" s="114"/>
    </row>
    <row r="1948" spans="1:85">
      <c r="A1948" s="53" t="str">
        <f t="shared" si="319"/>
        <v>--</v>
      </c>
      <c r="B1948" s="47" t="str">
        <f t="shared" si="320"/>
        <v>-</v>
      </c>
      <c r="C1948" s="153"/>
      <c r="D1948" s="49"/>
      <c r="E1948" s="50"/>
      <c r="F1948" s="51"/>
      <c r="G1948" s="59"/>
      <c r="H1948" s="51"/>
      <c r="I1948" s="59"/>
      <c r="J1948" s="60" t="str">
        <f>IF(ISBLANK(H1948),"",IFERROR(VLOOKUP(B1948,'Np PL4 Stock'!$A:$D,4,FALSE),""))</f>
        <v/>
      </c>
      <c r="K1948" s="61" t="str">
        <f>IF(ISBLANK(H1948),"",SUMIF('Np PL4 Stock'!$A:$A,B1948,'Np PL4 Stock'!$N:$N))</f>
        <v/>
      </c>
      <c r="L1948" s="62" t="str">
        <f>IF(ISBLANK(H1948),"",VLOOKUP(LEFT(B1948,5),Unit!A:B,2,FALSE))</f>
        <v/>
      </c>
      <c r="M1948" s="63" t="str">
        <f>IF(ISBLANK(H1948),"",IFERROR(VLOOKUP(B1948,'Np PL4 Stock'!$A:$T,20,FALSE),""))</f>
        <v/>
      </c>
      <c r="N1948" s="63" t="str">
        <f>IF(ISBLANK(H1948),"",IFERROR(VLOOKUP(B1948,'Np PL4 Stock'!$A:$U,21,FALSE),""))</f>
        <v/>
      </c>
      <c r="O1948" s="62" t="str">
        <f t="shared" si="313"/>
        <v/>
      </c>
      <c r="P1948" s="62" t="str">
        <f t="shared" si="311"/>
        <v/>
      </c>
      <c r="Q1948" s="67" t="str">
        <f t="shared" si="314"/>
        <v/>
      </c>
      <c r="R1948" s="67" t="str">
        <f t="shared" si="312"/>
        <v/>
      </c>
      <c r="S1948" s="59"/>
      <c r="T1948" s="147"/>
      <c r="U1948" s="147"/>
      <c r="V1948" s="59"/>
      <c r="W1948" s="59"/>
      <c r="X1948" s="59"/>
      <c r="Y1948" s="59"/>
      <c r="Z1948" s="59"/>
      <c r="AA1948" s="59"/>
      <c r="AB1948" s="59"/>
      <c r="AC1948" s="59"/>
      <c r="AD1948" s="59"/>
      <c r="AE1948" s="59"/>
      <c r="AF1948" s="73"/>
      <c r="AG1948" s="73"/>
      <c r="AH1948" s="73"/>
      <c r="AI1948" s="73"/>
      <c r="AJ1948" s="73"/>
      <c r="AK1948" s="73"/>
      <c r="AL1948" s="77" t="str">
        <f>IF(ISBLANK(S1948),"",IF(AJ1948="Fail","Fail",IF(E1948="PL4",IF(AND(T1948&gt;STD_01122025!$D$3,U1948&lt;STD_01122025!$D$4,OR(AF1948="ND",AF1948&lt;STD_01122025!$D$7),AH1948="ND"),"Pass","Fail"),IF(E1948="PL12",IF(AND(S1948&lt;STD_01122025!$F$2,T1948&gt;STD_01122025!$F$3,U1948&lt;STD_01122025!$F$4,V1948&gt;STD_01122025!$F$5,X1948&gt;STD_01122025!$F$6,OR(AF1948="ND",AF1948&lt;STD_01122025!$F$7),AH1948="ND"),"Pass","Fail"),IF(E1948="SuperPL",IF(AND(T1948&gt;STD_01122025!$H$3,U1948&lt;STD_01122025!$H$4,V1948&gt;STD_01122025!$H$5,X1948&gt;STD_01122025!$H$6,OR(AF1948="ND",AF1948&lt;STD_01122025!$H$7),AH1948="ND"),"Pass","Fail"),IF(E1948="Flight",IF(AND(T1948&gt;STD_01122025!$J$3,U1948&lt;STD_01122025!$J$4,X1948&gt;STD_01122025!$J$6,OR(AF1948="ND",AF1948&lt;STD_01122025!$J$7),AH1948="ND"),"Pass","Fail"),""))))))</f>
        <v/>
      </c>
      <c r="AM1948" s="62" t="str">
        <f>IF(ISBLANK(B1948),"",IFERROR(IF(VLOOKUP(B1948,'Np PL4 Stock'!$A:$J,10,FALSE)="Np4",D1948-VLOOKUP(B1948,'Np PL4 Stock'!$A:$E,5,FALSE),D1948-VLOOKUP(B1948,'Np PL4 Stock'!$A:$E,5,FALSE)-1),""))</f>
        <v/>
      </c>
      <c r="AN1948" s="147"/>
      <c r="AO1948" s="147"/>
      <c r="AP1948" s="59"/>
      <c r="AQ1948" s="59"/>
      <c r="AR1948" s="59"/>
      <c r="AS1948" s="59"/>
      <c r="AT1948" s="73"/>
      <c r="AU1948" s="73"/>
      <c r="AV1948" s="73"/>
      <c r="AW1948" s="73"/>
      <c r="AX1948" s="84"/>
      <c r="AY1948" s="59"/>
      <c r="AZ1948" s="59"/>
      <c r="BA1948" s="59"/>
      <c r="BB1948" s="59"/>
      <c r="BC1948" s="59"/>
      <c r="BD1948" s="59"/>
      <c r="BE1948" s="84"/>
      <c r="BF1948" s="84"/>
      <c r="BG1948" s="84"/>
      <c r="BH1948" s="84"/>
      <c r="BI1948" s="85"/>
      <c r="BJ1948" s="86"/>
      <c r="BK1948" s="86"/>
      <c r="BL1948" s="86"/>
      <c r="BM1948" s="86"/>
      <c r="BN1948" s="86"/>
      <c r="BO1948" s="59"/>
      <c r="BP1948" s="69"/>
      <c r="BQ1948" s="92">
        <v>0</v>
      </c>
      <c r="BR1948" s="93">
        <v>0</v>
      </c>
      <c r="BS1948" s="94" t="str">
        <f t="shared" si="315"/>
        <v/>
      </c>
      <c r="BT1948" s="95">
        <v>0</v>
      </c>
      <c r="BU1948" s="101" t="str">
        <f t="shared" si="316"/>
        <v/>
      </c>
      <c r="BV1948" s="102" t="str">
        <f t="shared" si="317"/>
        <v>-</v>
      </c>
      <c r="BW1948" s="103"/>
      <c r="BX1948" s="104" t="str">
        <f t="shared" si="318"/>
        <v>-</v>
      </c>
      <c r="BY1948" s="105"/>
      <c r="BZ1948" s="103"/>
      <c r="CA1948" s="106"/>
      <c r="CB1948" s="107"/>
      <c r="CC1948" s="112"/>
      <c r="CD1948" s="106"/>
      <c r="CE1948" s="103"/>
      <c r="CF1948" s="113"/>
      <c r="CG1948" s="114"/>
    </row>
    <row r="1949" spans="1:85">
      <c r="A1949" s="53" t="str">
        <f t="shared" si="319"/>
        <v>--</v>
      </c>
      <c r="B1949" s="47" t="str">
        <f t="shared" si="320"/>
        <v>-</v>
      </c>
      <c r="C1949" s="153"/>
      <c r="D1949" s="49"/>
      <c r="E1949" s="50"/>
      <c r="F1949" s="51"/>
      <c r="G1949" s="59"/>
      <c r="H1949" s="51"/>
      <c r="I1949" s="59"/>
      <c r="J1949" s="60" t="str">
        <f>IF(ISBLANK(H1949),"",IFERROR(VLOOKUP(B1949,'Np PL4 Stock'!$A:$D,4,FALSE),""))</f>
        <v/>
      </c>
      <c r="K1949" s="61" t="str">
        <f>IF(ISBLANK(H1949),"",SUMIF('Np PL4 Stock'!$A:$A,B1949,'Np PL4 Stock'!$N:$N))</f>
        <v/>
      </c>
      <c r="L1949" s="62" t="str">
        <f>IF(ISBLANK(H1949),"",VLOOKUP(LEFT(B1949,5),Unit!A:B,2,FALSE))</f>
        <v/>
      </c>
      <c r="M1949" s="63" t="str">
        <f>IF(ISBLANK(H1949),"",IFERROR(VLOOKUP(B1949,'Np PL4 Stock'!$A:$T,20,FALSE),""))</f>
        <v/>
      </c>
      <c r="N1949" s="63" t="str">
        <f>IF(ISBLANK(H1949),"",IFERROR(VLOOKUP(B1949,'Np PL4 Stock'!$A:$U,21,FALSE),""))</f>
        <v/>
      </c>
      <c r="O1949" s="62" t="str">
        <f t="shared" si="313"/>
        <v/>
      </c>
      <c r="P1949" s="62" t="str">
        <f t="shared" si="311"/>
        <v/>
      </c>
      <c r="Q1949" s="67" t="str">
        <f t="shared" si="314"/>
        <v/>
      </c>
      <c r="R1949" s="67" t="str">
        <f t="shared" si="312"/>
        <v/>
      </c>
      <c r="S1949" s="59"/>
      <c r="T1949" s="147"/>
      <c r="U1949" s="147"/>
      <c r="V1949" s="59"/>
      <c r="W1949" s="59"/>
      <c r="X1949" s="59"/>
      <c r="Y1949" s="59"/>
      <c r="Z1949" s="59"/>
      <c r="AA1949" s="59"/>
      <c r="AB1949" s="59"/>
      <c r="AC1949" s="59"/>
      <c r="AD1949" s="59"/>
      <c r="AE1949" s="59"/>
      <c r="AF1949" s="73"/>
      <c r="AG1949" s="73"/>
      <c r="AH1949" s="73"/>
      <c r="AI1949" s="73"/>
      <c r="AJ1949" s="73"/>
      <c r="AK1949" s="73"/>
      <c r="AL1949" s="77" t="str">
        <f>IF(ISBLANK(S1949),"",IF(AJ1949="Fail","Fail",IF(E1949="PL4",IF(AND(T1949&gt;STD_01122025!$D$3,U1949&lt;STD_01122025!$D$4,OR(AF1949="ND",AF1949&lt;STD_01122025!$D$7),AH1949="ND"),"Pass","Fail"),IF(E1949="PL12",IF(AND(S1949&lt;STD_01122025!$F$2,T1949&gt;STD_01122025!$F$3,U1949&lt;STD_01122025!$F$4,V1949&gt;STD_01122025!$F$5,X1949&gt;STD_01122025!$F$6,OR(AF1949="ND",AF1949&lt;STD_01122025!$F$7),AH1949="ND"),"Pass","Fail"),IF(E1949="SuperPL",IF(AND(T1949&gt;STD_01122025!$H$3,U1949&lt;STD_01122025!$H$4,V1949&gt;STD_01122025!$H$5,X1949&gt;STD_01122025!$H$6,OR(AF1949="ND",AF1949&lt;STD_01122025!$H$7),AH1949="ND"),"Pass","Fail"),IF(E1949="Flight",IF(AND(T1949&gt;STD_01122025!$J$3,U1949&lt;STD_01122025!$J$4,X1949&gt;STD_01122025!$J$6,OR(AF1949="ND",AF1949&lt;STD_01122025!$J$7),AH1949="ND"),"Pass","Fail"),""))))))</f>
        <v/>
      </c>
      <c r="AM1949" s="62" t="str">
        <f>IF(ISBLANK(B1949),"",IFERROR(IF(VLOOKUP(B1949,'Np PL4 Stock'!$A:$J,10,FALSE)="Np4",D1949-VLOOKUP(B1949,'Np PL4 Stock'!$A:$E,5,FALSE),D1949-VLOOKUP(B1949,'Np PL4 Stock'!$A:$E,5,FALSE)-1),""))</f>
        <v/>
      </c>
      <c r="AN1949" s="147"/>
      <c r="AO1949" s="147"/>
      <c r="AP1949" s="59"/>
      <c r="AQ1949" s="59"/>
      <c r="AR1949" s="59"/>
      <c r="AS1949" s="59"/>
      <c r="AT1949" s="73"/>
      <c r="AU1949" s="73"/>
      <c r="AV1949" s="73"/>
      <c r="AW1949" s="73"/>
      <c r="AX1949" s="84"/>
      <c r="AY1949" s="59"/>
      <c r="AZ1949" s="59"/>
      <c r="BA1949" s="59"/>
      <c r="BB1949" s="59"/>
      <c r="BC1949" s="59"/>
      <c r="BD1949" s="59"/>
      <c r="BE1949" s="84"/>
      <c r="BF1949" s="84"/>
      <c r="BG1949" s="84"/>
      <c r="BH1949" s="84"/>
      <c r="BI1949" s="85"/>
      <c r="BJ1949" s="86"/>
      <c r="BK1949" s="86"/>
      <c r="BL1949" s="86"/>
      <c r="BM1949" s="86"/>
      <c r="BN1949" s="86"/>
      <c r="BO1949" s="59"/>
      <c r="BP1949" s="69"/>
      <c r="BQ1949" s="92">
        <v>0</v>
      </c>
      <c r="BR1949" s="93">
        <v>0</v>
      </c>
      <c r="BS1949" s="94" t="str">
        <f t="shared" si="315"/>
        <v/>
      </c>
      <c r="BT1949" s="95">
        <v>0</v>
      </c>
      <c r="BU1949" s="101" t="str">
        <f t="shared" si="316"/>
        <v/>
      </c>
      <c r="BV1949" s="102" t="str">
        <f t="shared" si="317"/>
        <v>-</v>
      </c>
      <c r="BW1949" s="103"/>
      <c r="BX1949" s="104" t="str">
        <f t="shared" si="318"/>
        <v>-</v>
      </c>
      <c r="BY1949" s="105"/>
      <c r="BZ1949" s="103"/>
      <c r="CA1949" s="106"/>
      <c r="CB1949" s="107"/>
      <c r="CC1949" s="112"/>
      <c r="CD1949" s="106"/>
      <c r="CE1949" s="103"/>
      <c r="CF1949" s="113"/>
      <c r="CG1949" s="114"/>
    </row>
    <row r="1950" spans="1:85">
      <c r="A1950" s="53" t="str">
        <f t="shared" si="319"/>
        <v>--</v>
      </c>
      <c r="B1950" s="47" t="str">
        <f t="shared" si="320"/>
        <v>-</v>
      </c>
      <c r="C1950" s="153"/>
      <c r="D1950" s="49"/>
      <c r="E1950" s="50"/>
      <c r="F1950" s="51"/>
      <c r="G1950" s="59"/>
      <c r="H1950" s="51"/>
      <c r="I1950" s="59"/>
      <c r="J1950" s="60" t="str">
        <f>IF(ISBLANK(H1950),"",IFERROR(VLOOKUP(B1950,'Np PL4 Stock'!$A:$D,4,FALSE),""))</f>
        <v/>
      </c>
      <c r="K1950" s="61" t="str">
        <f>IF(ISBLANK(H1950),"",SUMIF('Np PL4 Stock'!$A:$A,B1950,'Np PL4 Stock'!$N:$N))</f>
        <v/>
      </c>
      <c r="L1950" s="62" t="str">
        <f>IF(ISBLANK(H1950),"",VLOOKUP(LEFT(B1950,5),Unit!A:B,2,FALSE))</f>
        <v/>
      </c>
      <c r="M1950" s="63" t="str">
        <f>IF(ISBLANK(H1950),"",IFERROR(VLOOKUP(B1950,'Np PL4 Stock'!$A:$T,20,FALSE),""))</f>
        <v/>
      </c>
      <c r="N1950" s="63" t="str">
        <f>IF(ISBLANK(H1950),"",IFERROR(VLOOKUP(B1950,'Np PL4 Stock'!$A:$U,21,FALSE),""))</f>
        <v/>
      </c>
      <c r="O1950" s="62" t="str">
        <f t="shared" si="313"/>
        <v/>
      </c>
      <c r="P1950" s="62" t="str">
        <f t="shared" si="311"/>
        <v/>
      </c>
      <c r="Q1950" s="67" t="str">
        <f t="shared" si="314"/>
        <v/>
      </c>
      <c r="R1950" s="67" t="str">
        <f t="shared" si="312"/>
        <v/>
      </c>
      <c r="S1950" s="59"/>
      <c r="T1950" s="147"/>
      <c r="U1950" s="147"/>
      <c r="V1950" s="59"/>
      <c r="W1950" s="59"/>
      <c r="X1950" s="59"/>
      <c r="Y1950" s="59"/>
      <c r="Z1950" s="59"/>
      <c r="AA1950" s="59"/>
      <c r="AB1950" s="59"/>
      <c r="AC1950" s="59"/>
      <c r="AD1950" s="59"/>
      <c r="AE1950" s="59"/>
      <c r="AF1950" s="73"/>
      <c r="AG1950" s="73"/>
      <c r="AH1950" s="73"/>
      <c r="AI1950" s="73"/>
      <c r="AJ1950" s="73"/>
      <c r="AK1950" s="73"/>
      <c r="AL1950" s="77" t="str">
        <f>IF(ISBLANK(S1950),"",IF(AJ1950="Fail","Fail",IF(E1950="PL4",IF(AND(T1950&gt;STD_01122025!$D$3,U1950&lt;STD_01122025!$D$4,OR(AF1950="ND",AF1950&lt;STD_01122025!$D$7),AH1950="ND"),"Pass","Fail"),IF(E1950="PL12",IF(AND(S1950&lt;STD_01122025!$F$2,T1950&gt;STD_01122025!$F$3,U1950&lt;STD_01122025!$F$4,V1950&gt;STD_01122025!$F$5,X1950&gt;STD_01122025!$F$6,OR(AF1950="ND",AF1950&lt;STD_01122025!$F$7),AH1950="ND"),"Pass","Fail"),IF(E1950="SuperPL",IF(AND(T1950&gt;STD_01122025!$H$3,U1950&lt;STD_01122025!$H$4,V1950&gt;STD_01122025!$H$5,X1950&gt;STD_01122025!$H$6,OR(AF1950="ND",AF1950&lt;STD_01122025!$H$7),AH1950="ND"),"Pass","Fail"),IF(E1950="Flight",IF(AND(T1950&gt;STD_01122025!$J$3,U1950&lt;STD_01122025!$J$4,X1950&gt;STD_01122025!$J$6,OR(AF1950="ND",AF1950&lt;STD_01122025!$J$7),AH1950="ND"),"Pass","Fail"),""))))))</f>
        <v/>
      </c>
      <c r="AM1950" s="62" t="str">
        <f>IF(ISBLANK(B1950),"",IFERROR(IF(VLOOKUP(B1950,'Np PL4 Stock'!$A:$J,10,FALSE)="Np4",D1950-VLOOKUP(B1950,'Np PL4 Stock'!$A:$E,5,FALSE),D1950-VLOOKUP(B1950,'Np PL4 Stock'!$A:$E,5,FALSE)-1),""))</f>
        <v/>
      </c>
      <c r="AN1950" s="147"/>
      <c r="AO1950" s="147"/>
      <c r="AP1950" s="59"/>
      <c r="AQ1950" s="59"/>
      <c r="AR1950" s="59"/>
      <c r="AS1950" s="59"/>
      <c r="AT1950" s="73"/>
      <c r="AU1950" s="73"/>
      <c r="AV1950" s="73"/>
      <c r="AW1950" s="73"/>
      <c r="AX1950" s="84"/>
      <c r="AY1950" s="59"/>
      <c r="AZ1950" s="59"/>
      <c r="BA1950" s="59"/>
      <c r="BB1950" s="59"/>
      <c r="BC1950" s="59"/>
      <c r="BD1950" s="59"/>
      <c r="BE1950" s="84"/>
      <c r="BF1950" s="84"/>
      <c r="BG1950" s="84"/>
      <c r="BH1950" s="84"/>
      <c r="BI1950" s="85"/>
      <c r="BJ1950" s="86"/>
      <c r="BK1950" s="86"/>
      <c r="BL1950" s="86"/>
      <c r="BM1950" s="86"/>
      <c r="BN1950" s="86"/>
      <c r="BO1950" s="59"/>
      <c r="BP1950" s="69"/>
      <c r="BQ1950" s="92">
        <v>0</v>
      </c>
      <c r="BR1950" s="93">
        <v>0</v>
      </c>
      <c r="BS1950" s="94" t="str">
        <f t="shared" si="315"/>
        <v/>
      </c>
      <c r="BT1950" s="95">
        <v>0</v>
      </c>
      <c r="BU1950" s="101" t="str">
        <f t="shared" si="316"/>
        <v/>
      </c>
      <c r="BV1950" s="102" t="str">
        <f t="shared" si="317"/>
        <v>-</v>
      </c>
      <c r="BW1950" s="103"/>
      <c r="BX1950" s="104" t="str">
        <f t="shared" si="318"/>
        <v>-</v>
      </c>
      <c r="BY1950" s="105"/>
      <c r="BZ1950" s="103"/>
      <c r="CA1950" s="106"/>
      <c r="CB1950" s="107"/>
      <c r="CC1950" s="112"/>
      <c r="CD1950" s="106"/>
      <c r="CE1950" s="103"/>
      <c r="CF1950" s="113"/>
      <c r="CG1950" s="114"/>
    </row>
    <row r="1951" spans="1:85">
      <c r="A1951" s="53" t="str">
        <f t="shared" si="319"/>
        <v>--</v>
      </c>
      <c r="B1951" s="47" t="str">
        <f t="shared" si="320"/>
        <v>-</v>
      </c>
      <c r="C1951" s="153"/>
      <c r="D1951" s="49"/>
      <c r="E1951" s="50"/>
      <c r="F1951" s="51"/>
      <c r="G1951" s="59"/>
      <c r="H1951" s="51"/>
      <c r="I1951" s="59"/>
      <c r="J1951" s="60" t="str">
        <f>IF(ISBLANK(H1951),"",IFERROR(VLOOKUP(B1951,'Np PL4 Stock'!$A:$D,4,FALSE),""))</f>
        <v/>
      </c>
      <c r="K1951" s="61" t="str">
        <f>IF(ISBLANK(H1951),"",SUMIF('Np PL4 Stock'!$A:$A,B1951,'Np PL4 Stock'!$N:$N))</f>
        <v/>
      </c>
      <c r="L1951" s="62" t="str">
        <f>IF(ISBLANK(H1951),"",VLOOKUP(LEFT(B1951,5),Unit!A:B,2,FALSE))</f>
        <v/>
      </c>
      <c r="M1951" s="63" t="str">
        <f>IF(ISBLANK(H1951),"",IFERROR(VLOOKUP(B1951,'Np PL4 Stock'!$A:$T,20,FALSE),""))</f>
        <v/>
      </c>
      <c r="N1951" s="63" t="str">
        <f>IF(ISBLANK(H1951),"",IFERROR(VLOOKUP(B1951,'Np PL4 Stock'!$A:$U,21,FALSE),""))</f>
        <v/>
      </c>
      <c r="O1951" s="62" t="str">
        <f t="shared" si="313"/>
        <v/>
      </c>
      <c r="P1951" s="62" t="str">
        <f t="shared" si="311"/>
        <v/>
      </c>
      <c r="Q1951" s="67" t="str">
        <f t="shared" si="314"/>
        <v/>
      </c>
      <c r="R1951" s="67" t="str">
        <f t="shared" si="312"/>
        <v/>
      </c>
      <c r="S1951" s="59"/>
      <c r="T1951" s="147"/>
      <c r="U1951" s="147"/>
      <c r="V1951" s="59"/>
      <c r="W1951" s="59"/>
      <c r="X1951" s="59"/>
      <c r="Y1951" s="59"/>
      <c r="Z1951" s="59"/>
      <c r="AA1951" s="59"/>
      <c r="AB1951" s="59"/>
      <c r="AC1951" s="59"/>
      <c r="AD1951" s="59"/>
      <c r="AE1951" s="59"/>
      <c r="AF1951" s="73"/>
      <c r="AG1951" s="73"/>
      <c r="AH1951" s="73"/>
      <c r="AI1951" s="73"/>
      <c r="AJ1951" s="73"/>
      <c r="AK1951" s="73"/>
      <c r="AL1951" s="77" t="str">
        <f>IF(ISBLANK(S1951),"",IF(AJ1951="Fail","Fail",IF(E1951="PL4",IF(AND(T1951&gt;STD_01122025!$D$3,U1951&lt;STD_01122025!$D$4,OR(AF1951="ND",AF1951&lt;STD_01122025!$D$7),AH1951="ND"),"Pass","Fail"),IF(E1951="PL12",IF(AND(S1951&lt;STD_01122025!$F$2,T1951&gt;STD_01122025!$F$3,U1951&lt;STD_01122025!$F$4,V1951&gt;STD_01122025!$F$5,X1951&gt;STD_01122025!$F$6,OR(AF1951="ND",AF1951&lt;STD_01122025!$F$7),AH1951="ND"),"Pass","Fail"),IF(E1951="SuperPL",IF(AND(T1951&gt;STD_01122025!$H$3,U1951&lt;STD_01122025!$H$4,V1951&gt;STD_01122025!$H$5,X1951&gt;STD_01122025!$H$6,OR(AF1951="ND",AF1951&lt;STD_01122025!$H$7),AH1951="ND"),"Pass","Fail"),IF(E1951="Flight",IF(AND(T1951&gt;STD_01122025!$J$3,U1951&lt;STD_01122025!$J$4,X1951&gt;STD_01122025!$J$6,OR(AF1951="ND",AF1951&lt;STD_01122025!$J$7),AH1951="ND"),"Pass","Fail"),""))))))</f>
        <v/>
      </c>
      <c r="AM1951" s="62" t="str">
        <f>IF(ISBLANK(B1951),"",IFERROR(IF(VLOOKUP(B1951,'Np PL4 Stock'!$A:$J,10,FALSE)="Np4",D1951-VLOOKUP(B1951,'Np PL4 Stock'!$A:$E,5,FALSE),D1951-VLOOKUP(B1951,'Np PL4 Stock'!$A:$E,5,FALSE)-1),""))</f>
        <v/>
      </c>
      <c r="AN1951" s="147"/>
      <c r="AO1951" s="147"/>
      <c r="AP1951" s="59"/>
      <c r="AQ1951" s="59"/>
      <c r="AR1951" s="59"/>
      <c r="AS1951" s="59"/>
      <c r="AT1951" s="73"/>
      <c r="AU1951" s="73"/>
      <c r="AV1951" s="73"/>
      <c r="AW1951" s="73"/>
      <c r="AX1951" s="84"/>
      <c r="AY1951" s="59"/>
      <c r="AZ1951" s="59"/>
      <c r="BA1951" s="59"/>
      <c r="BB1951" s="59"/>
      <c r="BC1951" s="59"/>
      <c r="BD1951" s="59"/>
      <c r="BE1951" s="84"/>
      <c r="BF1951" s="84"/>
      <c r="BG1951" s="84"/>
      <c r="BH1951" s="84"/>
      <c r="BI1951" s="85"/>
      <c r="BJ1951" s="86"/>
      <c r="BK1951" s="86"/>
      <c r="BL1951" s="86"/>
      <c r="BM1951" s="86"/>
      <c r="BN1951" s="86"/>
      <c r="BO1951" s="59"/>
      <c r="BP1951" s="69"/>
      <c r="BQ1951" s="92">
        <v>0</v>
      </c>
      <c r="BR1951" s="93">
        <v>0</v>
      </c>
      <c r="BS1951" s="94" t="str">
        <f t="shared" si="315"/>
        <v/>
      </c>
      <c r="BT1951" s="95">
        <v>0</v>
      </c>
      <c r="BU1951" s="101" t="str">
        <f t="shared" si="316"/>
        <v/>
      </c>
      <c r="BV1951" s="102" t="str">
        <f t="shared" si="317"/>
        <v>-</v>
      </c>
      <c r="BW1951" s="103"/>
      <c r="BX1951" s="104" t="str">
        <f t="shared" si="318"/>
        <v>-</v>
      </c>
      <c r="BY1951" s="105"/>
      <c r="BZ1951" s="103"/>
      <c r="CA1951" s="106"/>
      <c r="CB1951" s="107"/>
      <c r="CC1951" s="112"/>
      <c r="CD1951" s="106"/>
      <c r="CE1951" s="103"/>
      <c r="CF1951" s="113"/>
      <c r="CG1951" s="114"/>
    </row>
    <row r="1952" spans="1:85">
      <c r="A1952" s="53" t="str">
        <f t="shared" si="319"/>
        <v>--</v>
      </c>
      <c r="B1952" s="47" t="str">
        <f t="shared" si="320"/>
        <v>-</v>
      </c>
      <c r="C1952" s="153"/>
      <c r="D1952" s="49"/>
      <c r="E1952" s="50"/>
      <c r="F1952" s="51"/>
      <c r="G1952" s="59"/>
      <c r="H1952" s="51"/>
      <c r="I1952" s="59"/>
      <c r="J1952" s="60" t="str">
        <f>IF(ISBLANK(H1952),"",IFERROR(VLOOKUP(B1952,'Np PL4 Stock'!$A:$D,4,FALSE),""))</f>
        <v/>
      </c>
      <c r="K1952" s="61" t="str">
        <f>IF(ISBLANK(H1952),"",SUMIF('Np PL4 Stock'!$A:$A,B1952,'Np PL4 Stock'!$N:$N))</f>
        <v/>
      </c>
      <c r="L1952" s="62" t="str">
        <f>IF(ISBLANK(H1952),"",VLOOKUP(LEFT(B1952,5),Unit!A:B,2,FALSE))</f>
        <v/>
      </c>
      <c r="M1952" s="63" t="str">
        <f>IF(ISBLANK(H1952),"",IFERROR(VLOOKUP(B1952,'Np PL4 Stock'!$A:$T,20,FALSE),""))</f>
        <v/>
      </c>
      <c r="N1952" s="63" t="str">
        <f>IF(ISBLANK(H1952),"",IFERROR(VLOOKUP(B1952,'Np PL4 Stock'!$A:$U,21,FALSE),""))</f>
        <v/>
      </c>
      <c r="O1952" s="62" t="str">
        <f t="shared" si="313"/>
        <v/>
      </c>
      <c r="P1952" s="62" t="str">
        <f t="shared" si="311"/>
        <v/>
      </c>
      <c r="Q1952" s="67" t="str">
        <f t="shared" si="314"/>
        <v/>
      </c>
      <c r="R1952" s="67" t="str">
        <f t="shared" si="312"/>
        <v/>
      </c>
      <c r="S1952" s="59"/>
      <c r="T1952" s="147"/>
      <c r="U1952" s="147"/>
      <c r="V1952" s="59"/>
      <c r="W1952" s="59"/>
      <c r="X1952" s="59"/>
      <c r="Y1952" s="59"/>
      <c r="Z1952" s="59"/>
      <c r="AA1952" s="59"/>
      <c r="AB1952" s="59"/>
      <c r="AC1952" s="59"/>
      <c r="AD1952" s="59"/>
      <c r="AE1952" s="59"/>
      <c r="AF1952" s="73"/>
      <c r="AG1952" s="73"/>
      <c r="AH1952" s="73"/>
      <c r="AI1952" s="73"/>
      <c r="AJ1952" s="73"/>
      <c r="AK1952" s="73"/>
      <c r="AL1952" s="77" t="str">
        <f>IF(ISBLANK(S1952),"",IF(AJ1952="Fail","Fail",IF(E1952="PL4",IF(AND(T1952&gt;STD_01122025!$D$3,U1952&lt;STD_01122025!$D$4,OR(AF1952="ND",AF1952&lt;STD_01122025!$D$7),AH1952="ND"),"Pass","Fail"),IF(E1952="PL12",IF(AND(S1952&lt;STD_01122025!$F$2,T1952&gt;STD_01122025!$F$3,U1952&lt;STD_01122025!$F$4,V1952&gt;STD_01122025!$F$5,X1952&gt;STD_01122025!$F$6,OR(AF1952="ND",AF1952&lt;STD_01122025!$F$7),AH1952="ND"),"Pass","Fail"),IF(E1952="SuperPL",IF(AND(T1952&gt;STD_01122025!$H$3,U1952&lt;STD_01122025!$H$4,V1952&gt;STD_01122025!$H$5,X1952&gt;STD_01122025!$H$6,OR(AF1952="ND",AF1952&lt;STD_01122025!$H$7),AH1952="ND"),"Pass","Fail"),IF(E1952="Flight",IF(AND(T1952&gt;STD_01122025!$J$3,U1952&lt;STD_01122025!$J$4,X1952&gt;STD_01122025!$J$6,OR(AF1952="ND",AF1952&lt;STD_01122025!$J$7),AH1952="ND"),"Pass","Fail"),""))))))</f>
        <v/>
      </c>
      <c r="AM1952" s="62" t="str">
        <f>IF(ISBLANK(B1952),"",IFERROR(IF(VLOOKUP(B1952,'Np PL4 Stock'!$A:$J,10,FALSE)="Np4",D1952-VLOOKUP(B1952,'Np PL4 Stock'!$A:$E,5,FALSE),D1952-VLOOKUP(B1952,'Np PL4 Stock'!$A:$E,5,FALSE)-1),""))</f>
        <v/>
      </c>
      <c r="AN1952" s="147"/>
      <c r="AO1952" s="147"/>
      <c r="AP1952" s="59"/>
      <c r="AQ1952" s="59"/>
      <c r="AR1952" s="59"/>
      <c r="AS1952" s="59"/>
      <c r="AT1952" s="73"/>
      <c r="AU1952" s="73"/>
      <c r="AV1952" s="73"/>
      <c r="AW1952" s="73"/>
      <c r="AX1952" s="84"/>
      <c r="AY1952" s="59"/>
      <c r="AZ1952" s="59"/>
      <c r="BA1952" s="59"/>
      <c r="BB1952" s="59"/>
      <c r="BC1952" s="59"/>
      <c r="BD1952" s="59"/>
      <c r="BE1952" s="84"/>
      <c r="BF1952" s="84"/>
      <c r="BG1952" s="84"/>
      <c r="BH1952" s="84"/>
      <c r="BI1952" s="85"/>
      <c r="BJ1952" s="86"/>
      <c r="BK1952" s="86"/>
      <c r="BL1952" s="86"/>
      <c r="BM1952" s="86"/>
      <c r="BN1952" s="86"/>
      <c r="BO1952" s="59"/>
      <c r="BP1952" s="69"/>
      <c r="BQ1952" s="92">
        <v>0</v>
      </c>
      <c r="BR1952" s="93">
        <v>0</v>
      </c>
      <c r="BS1952" s="94" t="str">
        <f t="shared" si="315"/>
        <v/>
      </c>
      <c r="BT1952" s="95">
        <v>0</v>
      </c>
      <c r="BU1952" s="101" t="str">
        <f t="shared" si="316"/>
        <v/>
      </c>
      <c r="BV1952" s="102" t="str">
        <f t="shared" si="317"/>
        <v>-</v>
      </c>
      <c r="BW1952" s="103"/>
      <c r="BX1952" s="104" t="str">
        <f t="shared" si="318"/>
        <v>-</v>
      </c>
      <c r="BY1952" s="105"/>
      <c r="BZ1952" s="103"/>
      <c r="CA1952" s="106"/>
      <c r="CB1952" s="107"/>
      <c r="CC1952" s="112"/>
      <c r="CD1952" s="106"/>
      <c r="CE1952" s="103"/>
      <c r="CF1952" s="113"/>
      <c r="CG1952" s="114"/>
    </row>
    <row r="1953" spans="1:85">
      <c r="A1953" s="53" t="str">
        <f t="shared" si="319"/>
        <v>--</v>
      </c>
      <c r="B1953" s="47" t="str">
        <f t="shared" si="320"/>
        <v>-</v>
      </c>
      <c r="C1953" s="153"/>
      <c r="D1953" s="49"/>
      <c r="E1953" s="50"/>
      <c r="F1953" s="51"/>
      <c r="G1953" s="59"/>
      <c r="H1953" s="51"/>
      <c r="I1953" s="59"/>
      <c r="J1953" s="60" t="str">
        <f>IF(ISBLANK(H1953),"",IFERROR(VLOOKUP(B1953,'Np PL4 Stock'!$A:$D,4,FALSE),""))</f>
        <v/>
      </c>
      <c r="K1953" s="61" t="str">
        <f>IF(ISBLANK(H1953),"",SUMIF('Np PL4 Stock'!$A:$A,B1953,'Np PL4 Stock'!$N:$N))</f>
        <v/>
      </c>
      <c r="L1953" s="62" t="str">
        <f>IF(ISBLANK(H1953),"",VLOOKUP(LEFT(B1953,5),Unit!A:B,2,FALSE))</f>
        <v/>
      </c>
      <c r="M1953" s="63" t="str">
        <f>IF(ISBLANK(H1953),"",IFERROR(VLOOKUP(B1953,'Np PL4 Stock'!$A:$T,20,FALSE),""))</f>
        <v/>
      </c>
      <c r="N1953" s="63" t="str">
        <f>IF(ISBLANK(H1953),"",IFERROR(VLOOKUP(B1953,'Np PL4 Stock'!$A:$U,21,FALSE),""))</f>
        <v/>
      </c>
      <c r="O1953" s="62" t="str">
        <f t="shared" si="313"/>
        <v/>
      </c>
      <c r="P1953" s="62" t="str">
        <f t="shared" si="311"/>
        <v/>
      </c>
      <c r="Q1953" s="67" t="str">
        <f t="shared" si="314"/>
        <v/>
      </c>
      <c r="R1953" s="67" t="str">
        <f t="shared" si="312"/>
        <v/>
      </c>
      <c r="S1953" s="59"/>
      <c r="T1953" s="147"/>
      <c r="U1953" s="147"/>
      <c r="V1953" s="59"/>
      <c r="W1953" s="59"/>
      <c r="X1953" s="59"/>
      <c r="Y1953" s="59"/>
      <c r="Z1953" s="59"/>
      <c r="AA1953" s="59"/>
      <c r="AB1953" s="59"/>
      <c r="AC1953" s="59"/>
      <c r="AD1953" s="59"/>
      <c r="AE1953" s="59"/>
      <c r="AF1953" s="73"/>
      <c r="AG1953" s="73"/>
      <c r="AH1953" s="73"/>
      <c r="AI1953" s="73"/>
      <c r="AJ1953" s="73"/>
      <c r="AK1953" s="73"/>
      <c r="AL1953" s="77" t="str">
        <f>IF(ISBLANK(S1953),"",IF(AJ1953="Fail","Fail",IF(E1953="PL4",IF(AND(T1953&gt;STD_01122025!$D$3,U1953&lt;STD_01122025!$D$4,OR(AF1953="ND",AF1953&lt;STD_01122025!$D$7),AH1953="ND"),"Pass","Fail"),IF(E1953="PL12",IF(AND(S1953&lt;STD_01122025!$F$2,T1953&gt;STD_01122025!$F$3,U1953&lt;STD_01122025!$F$4,V1953&gt;STD_01122025!$F$5,X1953&gt;STD_01122025!$F$6,OR(AF1953="ND",AF1953&lt;STD_01122025!$F$7),AH1953="ND"),"Pass","Fail"),IF(E1953="SuperPL",IF(AND(T1953&gt;STD_01122025!$H$3,U1953&lt;STD_01122025!$H$4,V1953&gt;STD_01122025!$H$5,X1953&gt;STD_01122025!$H$6,OR(AF1953="ND",AF1953&lt;STD_01122025!$H$7),AH1953="ND"),"Pass","Fail"),IF(E1953="Flight",IF(AND(T1953&gt;STD_01122025!$J$3,U1953&lt;STD_01122025!$J$4,X1953&gt;STD_01122025!$J$6,OR(AF1953="ND",AF1953&lt;STD_01122025!$J$7),AH1953="ND"),"Pass","Fail"),""))))))</f>
        <v/>
      </c>
      <c r="AM1953" s="62" t="str">
        <f>IF(ISBLANK(B1953),"",IFERROR(IF(VLOOKUP(B1953,'Np PL4 Stock'!$A:$J,10,FALSE)="Np4",D1953-VLOOKUP(B1953,'Np PL4 Stock'!$A:$E,5,FALSE),D1953-VLOOKUP(B1953,'Np PL4 Stock'!$A:$E,5,FALSE)-1),""))</f>
        <v/>
      </c>
      <c r="AN1953" s="147"/>
      <c r="AO1953" s="147"/>
      <c r="AP1953" s="59"/>
      <c r="AQ1953" s="59"/>
      <c r="AR1953" s="59"/>
      <c r="AS1953" s="59"/>
      <c r="AT1953" s="73"/>
      <c r="AU1953" s="73"/>
      <c r="AV1953" s="73"/>
      <c r="AW1953" s="73"/>
      <c r="AX1953" s="84"/>
      <c r="AY1953" s="59"/>
      <c r="AZ1953" s="59"/>
      <c r="BA1953" s="59"/>
      <c r="BB1953" s="59"/>
      <c r="BC1953" s="59"/>
      <c r="BD1953" s="59"/>
      <c r="BE1953" s="84"/>
      <c r="BF1953" s="84"/>
      <c r="BG1953" s="84"/>
      <c r="BH1953" s="84"/>
      <c r="BI1953" s="85"/>
      <c r="BJ1953" s="86"/>
      <c r="BK1953" s="86"/>
      <c r="BL1953" s="86"/>
      <c r="BM1953" s="86"/>
      <c r="BN1953" s="86"/>
      <c r="BO1953" s="59"/>
      <c r="BP1953" s="69"/>
      <c r="BQ1953" s="92">
        <v>0</v>
      </c>
      <c r="BR1953" s="93">
        <v>0</v>
      </c>
      <c r="BS1953" s="94" t="str">
        <f t="shared" si="315"/>
        <v/>
      </c>
      <c r="BT1953" s="95">
        <v>0</v>
      </c>
      <c r="BU1953" s="101" t="str">
        <f t="shared" si="316"/>
        <v/>
      </c>
      <c r="BV1953" s="102" t="str">
        <f t="shared" si="317"/>
        <v>-</v>
      </c>
      <c r="BW1953" s="103"/>
      <c r="BX1953" s="104" t="str">
        <f t="shared" si="318"/>
        <v>-</v>
      </c>
      <c r="BY1953" s="105"/>
      <c r="BZ1953" s="103"/>
      <c r="CA1953" s="106"/>
      <c r="CB1953" s="107"/>
      <c r="CC1953" s="112"/>
      <c r="CD1953" s="106"/>
      <c r="CE1953" s="103"/>
      <c r="CF1953" s="113"/>
      <c r="CG1953" s="114"/>
    </row>
    <row r="1954" spans="1:85">
      <c r="A1954" s="53" t="str">
        <f t="shared" si="319"/>
        <v>--</v>
      </c>
      <c r="B1954" s="47" t="str">
        <f t="shared" si="320"/>
        <v>-</v>
      </c>
      <c r="C1954" s="153"/>
      <c r="D1954" s="49"/>
      <c r="E1954" s="50"/>
      <c r="F1954" s="51"/>
      <c r="G1954" s="59"/>
      <c r="H1954" s="51"/>
      <c r="I1954" s="59"/>
      <c r="J1954" s="60" t="str">
        <f>IF(ISBLANK(H1954),"",IFERROR(VLOOKUP(B1954,'Np PL4 Stock'!$A:$D,4,FALSE),""))</f>
        <v/>
      </c>
      <c r="K1954" s="61" t="str">
        <f>IF(ISBLANK(H1954),"",SUMIF('Np PL4 Stock'!$A:$A,B1954,'Np PL4 Stock'!$N:$N))</f>
        <v/>
      </c>
      <c r="L1954" s="62" t="str">
        <f>IF(ISBLANK(H1954),"",VLOOKUP(LEFT(B1954,5),Unit!A:B,2,FALSE))</f>
        <v/>
      </c>
      <c r="M1954" s="63" t="str">
        <f>IF(ISBLANK(H1954),"",IFERROR(VLOOKUP(B1954,'Np PL4 Stock'!$A:$T,20,FALSE),""))</f>
        <v/>
      </c>
      <c r="N1954" s="63" t="str">
        <f>IF(ISBLANK(H1954),"",IFERROR(VLOOKUP(B1954,'Np PL4 Stock'!$A:$U,21,FALSE),""))</f>
        <v/>
      </c>
      <c r="O1954" s="62" t="str">
        <f t="shared" si="313"/>
        <v/>
      </c>
      <c r="P1954" s="62" t="str">
        <f t="shared" si="311"/>
        <v/>
      </c>
      <c r="Q1954" s="67" t="str">
        <f t="shared" si="314"/>
        <v/>
      </c>
      <c r="R1954" s="67" t="str">
        <f t="shared" si="312"/>
        <v/>
      </c>
      <c r="S1954" s="59"/>
      <c r="T1954" s="147"/>
      <c r="U1954" s="147"/>
      <c r="V1954" s="59"/>
      <c r="W1954" s="59"/>
      <c r="X1954" s="59"/>
      <c r="Y1954" s="59"/>
      <c r="Z1954" s="59"/>
      <c r="AA1954" s="59"/>
      <c r="AB1954" s="59"/>
      <c r="AC1954" s="59"/>
      <c r="AD1954" s="59"/>
      <c r="AE1954" s="59"/>
      <c r="AF1954" s="73"/>
      <c r="AG1954" s="73"/>
      <c r="AH1954" s="73"/>
      <c r="AI1954" s="73"/>
      <c r="AJ1954" s="73"/>
      <c r="AK1954" s="73"/>
      <c r="AL1954" s="77" t="str">
        <f>IF(ISBLANK(S1954),"",IF(AJ1954="Fail","Fail",IF(E1954="PL4",IF(AND(T1954&gt;STD_01122025!$D$3,U1954&lt;STD_01122025!$D$4,OR(AF1954="ND",AF1954&lt;STD_01122025!$D$7),AH1954="ND"),"Pass","Fail"),IF(E1954="PL12",IF(AND(S1954&lt;STD_01122025!$F$2,T1954&gt;STD_01122025!$F$3,U1954&lt;STD_01122025!$F$4,V1954&gt;STD_01122025!$F$5,X1954&gt;STD_01122025!$F$6,OR(AF1954="ND",AF1954&lt;STD_01122025!$F$7),AH1954="ND"),"Pass","Fail"),IF(E1954="SuperPL",IF(AND(T1954&gt;STD_01122025!$H$3,U1954&lt;STD_01122025!$H$4,V1954&gt;STD_01122025!$H$5,X1954&gt;STD_01122025!$H$6,OR(AF1954="ND",AF1954&lt;STD_01122025!$H$7),AH1954="ND"),"Pass","Fail"),IF(E1954="Flight",IF(AND(T1954&gt;STD_01122025!$J$3,U1954&lt;STD_01122025!$J$4,X1954&gt;STD_01122025!$J$6,OR(AF1954="ND",AF1954&lt;STD_01122025!$J$7),AH1954="ND"),"Pass","Fail"),""))))))</f>
        <v/>
      </c>
      <c r="AM1954" s="62" t="str">
        <f>IF(ISBLANK(B1954),"",IFERROR(IF(VLOOKUP(B1954,'Np PL4 Stock'!$A:$J,10,FALSE)="Np4",D1954-VLOOKUP(B1954,'Np PL4 Stock'!$A:$E,5,FALSE),D1954-VLOOKUP(B1954,'Np PL4 Stock'!$A:$E,5,FALSE)-1),""))</f>
        <v/>
      </c>
      <c r="AN1954" s="147"/>
      <c r="AO1954" s="147"/>
      <c r="AP1954" s="59"/>
      <c r="AQ1954" s="59"/>
      <c r="AR1954" s="59"/>
      <c r="AS1954" s="59"/>
      <c r="AT1954" s="73"/>
      <c r="AU1954" s="73"/>
      <c r="AV1954" s="73"/>
      <c r="AW1954" s="73"/>
      <c r="AX1954" s="84"/>
      <c r="AY1954" s="59"/>
      <c r="AZ1954" s="59"/>
      <c r="BA1954" s="59"/>
      <c r="BB1954" s="59"/>
      <c r="BC1954" s="59"/>
      <c r="BD1954" s="59"/>
      <c r="BE1954" s="84"/>
      <c r="BF1954" s="84"/>
      <c r="BG1954" s="84"/>
      <c r="BH1954" s="84"/>
      <c r="BI1954" s="85"/>
      <c r="BJ1954" s="86"/>
      <c r="BK1954" s="86"/>
      <c r="BL1954" s="86"/>
      <c r="BM1954" s="86"/>
      <c r="BN1954" s="86"/>
      <c r="BO1954" s="59"/>
      <c r="BP1954" s="69"/>
      <c r="BQ1954" s="92">
        <v>0</v>
      </c>
      <c r="BR1954" s="93">
        <v>0</v>
      </c>
      <c r="BS1954" s="94" t="str">
        <f t="shared" si="315"/>
        <v/>
      </c>
      <c r="BT1954" s="95">
        <v>0</v>
      </c>
      <c r="BU1954" s="101" t="str">
        <f t="shared" si="316"/>
        <v/>
      </c>
      <c r="BV1954" s="102" t="str">
        <f t="shared" si="317"/>
        <v>-</v>
      </c>
      <c r="BW1954" s="103"/>
      <c r="BX1954" s="104" t="str">
        <f t="shared" si="318"/>
        <v>-</v>
      </c>
      <c r="BY1954" s="105"/>
      <c r="BZ1954" s="103"/>
      <c r="CA1954" s="106"/>
      <c r="CB1954" s="107"/>
      <c r="CC1954" s="112"/>
      <c r="CD1954" s="106"/>
      <c r="CE1954" s="103"/>
      <c r="CF1954" s="113"/>
      <c r="CG1954" s="114"/>
    </row>
    <row r="1955" spans="1:85">
      <c r="A1955" s="53" t="str">
        <f t="shared" si="319"/>
        <v>--</v>
      </c>
      <c r="B1955" s="47" t="str">
        <f t="shared" si="320"/>
        <v>-</v>
      </c>
      <c r="C1955" s="153"/>
      <c r="D1955" s="49"/>
      <c r="E1955" s="50"/>
      <c r="F1955" s="51"/>
      <c r="G1955" s="59"/>
      <c r="H1955" s="51"/>
      <c r="I1955" s="59"/>
      <c r="J1955" s="60" t="str">
        <f>IF(ISBLANK(H1955),"",IFERROR(VLOOKUP(B1955,'Np PL4 Stock'!$A:$D,4,FALSE),""))</f>
        <v/>
      </c>
      <c r="K1955" s="61" t="str">
        <f>IF(ISBLANK(H1955),"",SUMIF('Np PL4 Stock'!$A:$A,B1955,'Np PL4 Stock'!$N:$N))</f>
        <v/>
      </c>
      <c r="L1955" s="62" t="str">
        <f>IF(ISBLANK(H1955),"",VLOOKUP(LEFT(B1955,5),Unit!A:B,2,FALSE))</f>
        <v/>
      </c>
      <c r="M1955" s="63" t="str">
        <f>IF(ISBLANK(H1955),"",IFERROR(VLOOKUP(B1955,'Np PL4 Stock'!$A:$T,20,FALSE),""))</f>
        <v/>
      </c>
      <c r="N1955" s="63" t="str">
        <f>IF(ISBLANK(H1955),"",IFERROR(VLOOKUP(B1955,'Np PL4 Stock'!$A:$U,21,FALSE),""))</f>
        <v/>
      </c>
      <c r="O1955" s="62" t="str">
        <f t="shared" si="313"/>
        <v/>
      </c>
      <c r="P1955" s="62" t="str">
        <f t="shared" si="311"/>
        <v/>
      </c>
      <c r="Q1955" s="67" t="str">
        <f t="shared" si="314"/>
        <v/>
      </c>
      <c r="R1955" s="67" t="str">
        <f t="shared" si="312"/>
        <v/>
      </c>
      <c r="S1955" s="59"/>
      <c r="T1955" s="147"/>
      <c r="U1955" s="147"/>
      <c r="V1955" s="59"/>
      <c r="W1955" s="59"/>
      <c r="X1955" s="59"/>
      <c r="Y1955" s="59"/>
      <c r="Z1955" s="59"/>
      <c r="AA1955" s="59"/>
      <c r="AB1955" s="59"/>
      <c r="AC1955" s="59"/>
      <c r="AD1955" s="59"/>
      <c r="AE1955" s="59"/>
      <c r="AF1955" s="73"/>
      <c r="AG1955" s="73"/>
      <c r="AH1955" s="73"/>
      <c r="AI1955" s="73"/>
      <c r="AJ1955" s="73"/>
      <c r="AK1955" s="73"/>
      <c r="AL1955" s="77" t="str">
        <f>IF(ISBLANK(S1955),"",IF(AJ1955="Fail","Fail",IF(E1955="PL4",IF(AND(T1955&gt;STD_01122025!$D$3,U1955&lt;STD_01122025!$D$4,OR(AF1955="ND",AF1955&lt;STD_01122025!$D$7),AH1955="ND"),"Pass","Fail"),IF(E1955="PL12",IF(AND(S1955&lt;STD_01122025!$F$2,T1955&gt;STD_01122025!$F$3,U1955&lt;STD_01122025!$F$4,V1955&gt;STD_01122025!$F$5,X1955&gt;STD_01122025!$F$6,OR(AF1955="ND",AF1955&lt;STD_01122025!$F$7),AH1955="ND"),"Pass","Fail"),IF(E1955="SuperPL",IF(AND(T1955&gt;STD_01122025!$H$3,U1955&lt;STD_01122025!$H$4,V1955&gt;STD_01122025!$H$5,X1955&gt;STD_01122025!$H$6,OR(AF1955="ND",AF1955&lt;STD_01122025!$H$7),AH1955="ND"),"Pass","Fail"),IF(E1955="Flight",IF(AND(T1955&gt;STD_01122025!$J$3,U1955&lt;STD_01122025!$J$4,X1955&gt;STD_01122025!$J$6,OR(AF1955="ND",AF1955&lt;STD_01122025!$J$7),AH1955="ND"),"Pass","Fail"),""))))))</f>
        <v/>
      </c>
      <c r="AM1955" s="62" t="str">
        <f>IF(ISBLANK(B1955),"",IFERROR(IF(VLOOKUP(B1955,'Np PL4 Stock'!$A:$J,10,FALSE)="Np4",D1955-VLOOKUP(B1955,'Np PL4 Stock'!$A:$E,5,FALSE),D1955-VLOOKUP(B1955,'Np PL4 Stock'!$A:$E,5,FALSE)-1),""))</f>
        <v/>
      </c>
      <c r="AN1955" s="147"/>
      <c r="AO1955" s="147"/>
      <c r="AP1955" s="59"/>
      <c r="AQ1955" s="59"/>
      <c r="AR1955" s="59"/>
      <c r="AS1955" s="59"/>
      <c r="AT1955" s="73"/>
      <c r="AU1955" s="73"/>
      <c r="AV1955" s="73"/>
      <c r="AW1955" s="73"/>
      <c r="AX1955" s="84"/>
      <c r="AY1955" s="59"/>
      <c r="AZ1955" s="59"/>
      <c r="BA1955" s="59"/>
      <c r="BB1955" s="59"/>
      <c r="BC1955" s="59"/>
      <c r="BD1955" s="59"/>
      <c r="BE1955" s="84"/>
      <c r="BF1955" s="84"/>
      <c r="BG1955" s="84"/>
      <c r="BH1955" s="84"/>
      <c r="BI1955" s="85"/>
      <c r="BJ1955" s="86"/>
      <c r="BK1955" s="86"/>
      <c r="BL1955" s="86"/>
      <c r="BM1955" s="86"/>
      <c r="BN1955" s="86"/>
      <c r="BO1955" s="59"/>
      <c r="BP1955" s="69"/>
      <c r="BQ1955" s="92">
        <v>0</v>
      </c>
      <c r="BR1955" s="93">
        <v>0</v>
      </c>
      <c r="BS1955" s="94" t="str">
        <f t="shared" si="315"/>
        <v/>
      </c>
      <c r="BT1955" s="95">
        <v>0</v>
      </c>
      <c r="BU1955" s="101" t="str">
        <f t="shared" si="316"/>
        <v/>
      </c>
      <c r="BV1955" s="102" t="str">
        <f t="shared" si="317"/>
        <v>-</v>
      </c>
      <c r="BW1955" s="103"/>
      <c r="BX1955" s="104" t="str">
        <f t="shared" si="318"/>
        <v>-</v>
      </c>
      <c r="BY1955" s="105"/>
      <c r="BZ1955" s="103"/>
      <c r="CA1955" s="106"/>
      <c r="CB1955" s="107"/>
      <c r="CC1955" s="112"/>
      <c r="CD1955" s="106"/>
      <c r="CE1955" s="103"/>
      <c r="CF1955" s="113"/>
      <c r="CG1955" s="114"/>
    </row>
    <row r="1956" spans="1:85">
      <c r="A1956" s="53" t="str">
        <f t="shared" si="319"/>
        <v>--</v>
      </c>
      <c r="B1956" s="47" t="str">
        <f t="shared" si="320"/>
        <v>-</v>
      </c>
      <c r="C1956" s="153"/>
      <c r="D1956" s="49"/>
      <c r="E1956" s="50"/>
      <c r="F1956" s="51"/>
      <c r="G1956" s="59"/>
      <c r="H1956" s="51"/>
      <c r="I1956" s="59"/>
      <c r="J1956" s="60" t="str">
        <f>IF(ISBLANK(H1956),"",IFERROR(VLOOKUP(B1956,'Np PL4 Stock'!$A:$D,4,FALSE),""))</f>
        <v/>
      </c>
      <c r="K1956" s="61" t="str">
        <f>IF(ISBLANK(H1956),"",SUMIF('Np PL4 Stock'!$A:$A,B1956,'Np PL4 Stock'!$N:$N))</f>
        <v/>
      </c>
      <c r="L1956" s="62" t="str">
        <f>IF(ISBLANK(H1956),"",VLOOKUP(LEFT(B1956,5),Unit!A:B,2,FALSE))</f>
        <v/>
      </c>
      <c r="M1956" s="63" t="str">
        <f>IF(ISBLANK(H1956),"",IFERROR(VLOOKUP(B1956,'Np PL4 Stock'!$A:$T,20,FALSE),""))</f>
        <v/>
      </c>
      <c r="N1956" s="63" t="str">
        <f>IF(ISBLANK(H1956),"",IFERROR(VLOOKUP(B1956,'Np PL4 Stock'!$A:$U,21,FALSE),""))</f>
        <v/>
      </c>
      <c r="O1956" s="62" t="str">
        <f t="shared" si="313"/>
        <v/>
      </c>
      <c r="P1956" s="62" t="str">
        <f t="shared" si="311"/>
        <v/>
      </c>
      <c r="Q1956" s="67" t="str">
        <f t="shared" si="314"/>
        <v/>
      </c>
      <c r="R1956" s="67" t="str">
        <f t="shared" si="312"/>
        <v/>
      </c>
      <c r="S1956" s="59"/>
      <c r="T1956" s="147"/>
      <c r="U1956" s="147"/>
      <c r="V1956" s="59"/>
      <c r="W1956" s="59"/>
      <c r="X1956" s="59"/>
      <c r="Y1956" s="59"/>
      <c r="Z1956" s="59"/>
      <c r="AA1956" s="59"/>
      <c r="AB1956" s="59"/>
      <c r="AC1956" s="59"/>
      <c r="AD1956" s="59"/>
      <c r="AE1956" s="59"/>
      <c r="AF1956" s="73"/>
      <c r="AG1956" s="73"/>
      <c r="AH1956" s="73"/>
      <c r="AI1956" s="73"/>
      <c r="AJ1956" s="73"/>
      <c r="AK1956" s="73"/>
      <c r="AL1956" s="77" t="str">
        <f>IF(ISBLANK(S1956),"",IF(AJ1956="Fail","Fail",IF(E1956="PL4",IF(AND(T1956&gt;STD_01122025!$D$3,U1956&lt;STD_01122025!$D$4,OR(AF1956="ND",AF1956&lt;STD_01122025!$D$7),AH1956="ND"),"Pass","Fail"),IF(E1956="PL12",IF(AND(S1956&lt;STD_01122025!$F$2,T1956&gt;STD_01122025!$F$3,U1956&lt;STD_01122025!$F$4,V1956&gt;STD_01122025!$F$5,X1956&gt;STD_01122025!$F$6,OR(AF1956="ND",AF1956&lt;STD_01122025!$F$7),AH1956="ND"),"Pass","Fail"),IF(E1956="SuperPL",IF(AND(T1956&gt;STD_01122025!$H$3,U1956&lt;STD_01122025!$H$4,V1956&gt;STD_01122025!$H$5,X1956&gt;STD_01122025!$H$6,OR(AF1956="ND",AF1956&lt;STD_01122025!$H$7),AH1956="ND"),"Pass","Fail"),IF(E1956="Flight",IF(AND(T1956&gt;STD_01122025!$J$3,U1956&lt;STD_01122025!$J$4,X1956&gt;STD_01122025!$J$6,OR(AF1956="ND",AF1956&lt;STD_01122025!$J$7),AH1956="ND"),"Pass","Fail"),""))))))</f>
        <v/>
      </c>
      <c r="AM1956" s="62" t="str">
        <f>IF(ISBLANK(B1956),"",IFERROR(IF(VLOOKUP(B1956,'Np PL4 Stock'!$A:$J,10,FALSE)="Np4",D1956-VLOOKUP(B1956,'Np PL4 Stock'!$A:$E,5,FALSE),D1956-VLOOKUP(B1956,'Np PL4 Stock'!$A:$E,5,FALSE)-1),""))</f>
        <v/>
      </c>
      <c r="AN1956" s="147"/>
      <c r="AO1956" s="147"/>
      <c r="AP1956" s="59"/>
      <c r="AQ1956" s="59"/>
      <c r="AR1956" s="59"/>
      <c r="AS1956" s="59"/>
      <c r="AT1956" s="73"/>
      <c r="AU1956" s="73"/>
      <c r="AV1956" s="73"/>
      <c r="AW1956" s="73"/>
      <c r="AX1956" s="84"/>
      <c r="AY1956" s="59"/>
      <c r="AZ1956" s="59"/>
      <c r="BA1956" s="59"/>
      <c r="BB1956" s="59"/>
      <c r="BC1956" s="59"/>
      <c r="BD1956" s="59"/>
      <c r="BE1956" s="84"/>
      <c r="BF1956" s="84"/>
      <c r="BG1956" s="84"/>
      <c r="BH1956" s="84"/>
      <c r="BI1956" s="85"/>
      <c r="BJ1956" s="86"/>
      <c r="BK1956" s="86"/>
      <c r="BL1956" s="86"/>
      <c r="BM1956" s="86"/>
      <c r="BN1956" s="86"/>
      <c r="BO1956" s="59"/>
      <c r="BP1956" s="69"/>
      <c r="BQ1956" s="92">
        <v>0</v>
      </c>
      <c r="BR1956" s="93">
        <v>0</v>
      </c>
      <c r="BS1956" s="94" t="str">
        <f t="shared" si="315"/>
        <v/>
      </c>
      <c r="BT1956" s="95">
        <v>0</v>
      </c>
      <c r="BU1956" s="101" t="str">
        <f t="shared" si="316"/>
        <v/>
      </c>
      <c r="BV1956" s="102" t="str">
        <f t="shared" si="317"/>
        <v>-</v>
      </c>
      <c r="BW1956" s="103"/>
      <c r="BX1956" s="104" t="str">
        <f t="shared" si="318"/>
        <v>-</v>
      </c>
      <c r="BY1956" s="105"/>
      <c r="BZ1956" s="103"/>
      <c r="CA1956" s="106"/>
      <c r="CB1956" s="107"/>
      <c r="CC1956" s="112"/>
      <c r="CD1956" s="106"/>
      <c r="CE1956" s="103"/>
      <c r="CF1956" s="113"/>
      <c r="CG1956" s="114"/>
    </row>
    <row r="1957" spans="1:85">
      <c r="A1957" s="53" t="str">
        <f t="shared" si="319"/>
        <v>--</v>
      </c>
      <c r="B1957" s="47" t="str">
        <f t="shared" si="320"/>
        <v>-</v>
      </c>
      <c r="C1957" s="153"/>
      <c r="D1957" s="49"/>
      <c r="E1957" s="50"/>
      <c r="F1957" s="51"/>
      <c r="G1957" s="59"/>
      <c r="H1957" s="51"/>
      <c r="I1957" s="59"/>
      <c r="J1957" s="60" t="str">
        <f>IF(ISBLANK(H1957),"",IFERROR(VLOOKUP(B1957,'Np PL4 Stock'!$A:$D,4,FALSE),""))</f>
        <v/>
      </c>
      <c r="K1957" s="61" t="str">
        <f>IF(ISBLANK(H1957),"",SUMIF('Np PL4 Stock'!$A:$A,B1957,'Np PL4 Stock'!$N:$N))</f>
        <v/>
      </c>
      <c r="L1957" s="62" t="str">
        <f>IF(ISBLANK(H1957),"",VLOOKUP(LEFT(B1957,5),Unit!A:B,2,FALSE))</f>
        <v/>
      </c>
      <c r="M1957" s="63" t="str">
        <f>IF(ISBLANK(H1957),"",IFERROR(VLOOKUP(B1957,'Np PL4 Stock'!$A:$T,20,FALSE),""))</f>
        <v/>
      </c>
      <c r="N1957" s="63" t="str">
        <f>IF(ISBLANK(H1957),"",IFERROR(VLOOKUP(B1957,'Np PL4 Stock'!$A:$U,21,FALSE),""))</f>
        <v/>
      </c>
      <c r="O1957" s="62" t="str">
        <f t="shared" si="313"/>
        <v/>
      </c>
      <c r="P1957" s="62" t="str">
        <f t="shared" si="311"/>
        <v/>
      </c>
      <c r="Q1957" s="67" t="str">
        <f t="shared" si="314"/>
        <v/>
      </c>
      <c r="R1957" s="67" t="str">
        <f t="shared" si="312"/>
        <v/>
      </c>
      <c r="S1957" s="59"/>
      <c r="T1957" s="147"/>
      <c r="U1957" s="147"/>
      <c r="V1957" s="59"/>
      <c r="W1957" s="59"/>
      <c r="X1957" s="59"/>
      <c r="Y1957" s="59"/>
      <c r="Z1957" s="59"/>
      <c r="AA1957" s="59"/>
      <c r="AB1957" s="59"/>
      <c r="AC1957" s="59"/>
      <c r="AD1957" s="59"/>
      <c r="AE1957" s="59"/>
      <c r="AF1957" s="73"/>
      <c r="AG1957" s="73"/>
      <c r="AH1957" s="73"/>
      <c r="AI1957" s="73"/>
      <c r="AJ1957" s="73"/>
      <c r="AK1957" s="73"/>
      <c r="AL1957" s="77" t="str">
        <f>IF(ISBLANK(S1957),"",IF(AJ1957="Fail","Fail",IF(E1957="PL4",IF(AND(T1957&gt;STD_01122025!$D$3,U1957&lt;STD_01122025!$D$4,OR(AF1957="ND",AF1957&lt;STD_01122025!$D$7),AH1957="ND"),"Pass","Fail"),IF(E1957="PL12",IF(AND(S1957&lt;STD_01122025!$F$2,T1957&gt;STD_01122025!$F$3,U1957&lt;STD_01122025!$F$4,V1957&gt;STD_01122025!$F$5,X1957&gt;STD_01122025!$F$6,OR(AF1957="ND",AF1957&lt;STD_01122025!$F$7),AH1957="ND"),"Pass","Fail"),IF(E1957="SuperPL",IF(AND(T1957&gt;STD_01122025!$H$3,U1957&lt;STD_01122025!$H$4,V1957&gt;STD_01122025!$H$5,X1957&gt;STD_01122025!$H$6,OR(AF1957="ND",AF1957&lt;STD_01122025!$H$7),AH1957="ND"),"Pass","Fail"),IF(E1957="Flight",IF(AND(T1957&gt;STD_01122025!$J$3,U1957&lt;STD_01122025!$J$4,X1957&gt;STD_01122025!$J$6,OR(AF1957="ND",AF1957&lt;STD_01122025!$J$7),AH1957="ND"),"Pass","Fail"),""))))))</f>
        <v/>
      </c>
      <c r="AM1957" s="62" t="str">
        <f>IF(ISBLANK(B1957),"",IFERROR(IF(VLOOKUP(B1957,'Np PL4 Stock'!$A:$J,10,FALSE)="Np4",D1957-VLOOKUP(B1957,'Np PL4 Stock'!$A:$E,5,FALSE),D1957-VLOOKUP(B1957,'Np PL4 Stock'!$A:$E,5,FALSE)-1),""))</f>
        <v/>
      </c>
      <c r="AN1957" s="147"/>
      <c r="AO1957" s="147"/>
      <c r="AP1957" s="59"/>
      <c r="AQ1957" s="59"/>
      <c r="AR1957" s="59"/>
      <c r="AS1957" s="59"/>
      <c r="AT1957" s="73"/>
      <c r="AU1957" s="73"/>
      <c r="AV1957" s="73"/>
      <c r="AW1957" s="73"/>
      <c r="AX1957" s="84"/>
      <c r="AY1957" s="59"/>
      <c r="AZ1957" s="59"/>
      <c r="BA1957" s="59"/>
      <c r="BB1957" s="59"/>
      <c r="BC1957" s="59"/>
      <c r="BD1957" s="59"/>
      <c r="BE1957" s="84"/>
      <c r="BF1957" s="84"/>
      <c r="BG1957" s="84"/>
      <c r="BH1957" s="84"/>
      <c r="BI1957" s="85"/>
      <c r="BJ1957" s="86"/>
      <c r="BK1957" s="86"/>
      <c r="BL1957" s="86"/>
      <c r="BM1957" s="86"/>
      <c r="BN1957" s="86"/>
      <c r="BO1957" s="59"/>
      <c r="BP1957" s="69"/>
      <c r="BQ1957" s="92">
        <v>0</v>
      </c>
      <c r="BR1957" s="93">
        <v>0</v>
      </c>
      <c r="BS1957" s="94" t="str">
        <f t="shared" si="315"/>
        <v/>
      </c>
      <c r="BT1957" s="95">
        <v>0</v>
      </c>
      <c r="BU1957" s="101" t="str">
        <f t="shared" si="316"/>
        <v/>
      </c>
      <c r="BV1957" s="102" t="str">
        <f t="shared" si="317"/>
        <v>-</v>
      </c>
      <c r="BW1957" s="103"/>
      <c r="BX1957" s="104" t="str">
        <f t="shared" si="318"/>
        <v>-</v>
      </c>
      <c r="BY1957" s="105"/>
      <c r="BZ1957" s="103"/>
      <c r="CA1957" s="106"/>
      <c r="CB1957" s="107"/>
      <c r="CC1957" s="112"/>
      <c r="CD1957" s="106"/>
      <c r="CE1957" s="103"/>
      <c r="CF1957" s="113"/>
      <c r="CG1957" s="114"/>
    </row>
    <row r="1958" spans="1:85">
      <c r="A1958" s="53" t="str">
        <f t="shared" si="319"/>
        <v>--</v>
      </c>
      <c r="B1958" s="47" t="str">
        <f t="shared" si="320"/>
        <v>-</v>
      </c>
      <c r="C1958" s="153"/>
      <c r="D1958" s="49"/>
      <c r="E1958" s="50"/>
      <c r="F1958" s="51"/>
      <c r="G1958" s="59"/>
      <c r="H1958" s="51"/>
      <c r="I1958" s="59"/>
      <c r="J1958" s="60" t="str">
        <f>IF(ISBLANK(H1958),"",IFERROR(VLOOKUP(B1958,'Np PL4 Stock'!$A:$D,4,FALSE),""))</f>
        <v/>
      </c>
      <c r="K1958" s="61" t="str">
        <f>IF(ISBLANK(H1958),"",SUMIF('Np PL4 Stock'!$A:$A,B1958,'Np PL4 Stock'!$N:$N))</f>
        <v/>
      </c>
      <c r="L1958" s="62" t="str">
        <f>IF(ISBLANK(H1958),"",VLOOKUP(LEFT(B1958,5),Unit!A:B,2,FALSE))</f>
        <v/>
      </c>
      <c r="M1958" s="63" t="str">
        <f>IF(ISBLANK(H1958),"",IFERROR(VLOOKUP(B1958,'Np PL4 Stock'!$A:$T,20,FALSE),""))</f>
        <v/>
      </c>
      <c r="N1958" s="63" t="str">
        <f>IF(ISBLANK(H1958),"",IFERROR(VLOOKUP(B1958,'Np PL4 Stock'!$A:$U,21,FALSE),""))</f>
        <v/>
      </c>
      <c r="O1958" s="62" t="str">
        <f t="shared" si="313"/>
        <v/>
      </c>
      <c r="P1958" s="62" t="str">
        <f t="shared" si="311"/>
        <v/>
      </c>
      <c r="Q1958" s="67" t="str">
        <f t="shared" si="314"/>
        <v/>
      </c>
      <c r="R1958" s="67" t="str">
        <f t="shared" si="312"/>
        <v/>
      </c>
      <c r="S1958" s="59"/>
      <c r="T1958" s="147"/>
      <c r="U1958" s="147"/>
      <c r="V1958" s="59"/>
      <c r="W1958" s="59"/>
      <c r="X1958" s="59"/>
      <c r="Y1958" s="59"/>
      <c r="Z1958" s="59"/>
      <c r="AA1958" s="59"/>
      <c r="AB1958" s="59"/>
      <c r="AC1958" s="59"/>
      <c r="AD1958" s="59"/>
      <c r="AE1958" s="59"/>
      <c r="AF1958" s="73"/>
      <c r="AG1958" s="73"/>
      <c r="AH1958" s="73"/>
      <c r="AI1958" s="73"/>
      <c r="AJ1958" s="73"/>
      <c r="AK1958" s="73"/>
      <c r="AL1958" s="77" t="str">
        <f>IF(ISBLANK(S1958),"",IF(AJ1958="Fail","Fail",IF(E1958="PL4",IF(AND(T1958&gt;STD_01122025!$D$3,U1958&lt;STD_01122025!$D$4,OR(AF1958="ND",AF1958&lt;STD_01122025!$D$7),AH1958="ND"),"Pass","Fail"),IF(E1958="PL12",IF(AND(S1958&lt;STD_01122025!$F$2,T1958&gt;STD_01122025!$F$3,U1958&lt;STD_01122025!$F$4,V1958&gt;STD_01122025!$F$5,X1958&gt;STD_01122025!$F$6,OR(AF1958="ND",AF1958&lt;STD_01122025!$F$7),AH1958="ND"),"Pass","Fail"),IF(E1958="SuperPL",IF(AND(T1958&gt;STD_01122025!$H$3,U1958&lt;STD_01122025!$H$4,V1958&gt;STD_01122025!$H$5,X1958&gt;STD_01122025!$H$6,OR(AF1958="ND",AF1958&lt;STD_01122025!$H$7),AH1958="ND"),"Pass","Fail"),IF(E1958="Flight",IF(AND(T1958&gt;STD_01122025!$J$3,U1958&lt;STD_01122025!$J$4,X1958&gt;STD_01122025!$J$6,OR(AF1958="ND",AF1958&lt;STD_01122025!$J$7),AH1958="ND"),"Pass","Fail"),""))))))</f>
        <v/>
      </c>
      <c r="AM1958" s="62" t="str">
        <f>IF(ISBLANK(B1958),"",IFERROR(IF(VLOOKUP(B1958,'Np PL4 Stock'!$A:$J,10,FALSE)="Np4",D1958-VLOOKUP(B1958,'Np PL4 Stock'!$A:$E,5,FALSE),D1958-VLOOKUP(B1958,'Np PL4 Stock'!$A:$E,5,FALSE)-1),""))</f>
        <v/>
      </c>
      <c r="AN1958" s="147"/>
      <c r="AO1958" s="147"/>
      <c r="AP1958" s="59"/>
      <c r="AQ1958" s="59"/>
      <c r="AR1958" s="59"/>
      <c r="AS1958" s="59"/>
      <c r="AT1958" s="73"/>
      <c r="AU1958" s="73"/>
      <c r="AV1958" s="73"/>
      <c r="AW1958" s="73"/>
      <c r="AX1958" s="84"/>
      <c r="AY1958" s="59"/>
      <c r="AZ1958" s="59"/>
      <c r="BA1958" s="59"/>
      <c r="BB1958" s="59"/>
      <c r="BC1958" s="59"/>
      <c r="BD1958" s="59"/>
      <c r="BE1958" s="84"/>
      <c r="BF1958" s="84"/>
      <c r="BG1958" s="84"/>
      <c r="BH1958" s="84"/>
      <c r="BI1958" s="85"/>
      <c r="BJ1958" s="86"/>
      <c r="BK1958" s="86"/>
      <c r="BL1958" s="86"/>
      <c r="BM1958" s="86"/>
      <c r="BN1958" s="86"/>
      <c r="BO1958" s="59"/>
      <c r="BP1958" s="69"/>
      <c r="BQ1958" s="92">
        <v>0</v>
      </c>
      <c r="BR1958" s="93">
        <v>0</v>
      </c>
      <c r="BS1958" s="94" t="str">
        <f t="shared" si="315"/>
        <v/>
      </c>
      <c r="BT1958" s="95">
        <v>0</v>
      </c>
      <c r="BU1958" s="101" t="str">
        <f t="shared" si="316"/>
        <v/>
      </c>
      <c r="BV1958" s="102" t="str">
        <f t="shared" si="317"/>
        <v>-</v>
      </c>
      <c r="BW1958" s="103"/>
      <c r="BX1958" s="104" t="str">
        <f t="shared" si="318"/>
        <v>-</v>
      </c>
      <c r="BY1958" s="105"/>
      <c r="BZ1958" s="103"/>
      <c r="CA1958" s="106"/>
      <c r="CB1958" s="107"/>
      <c r="CC1958" s="112"/>
      <c r="CD1958" s="106"/>
      <c r="CE1958" s="103"/>
      <c r="CF1958" s="113"/>
      <c r="CG1958" s="114"/>
    </row>
    <row r="1959" spans="1:85">
      <c r="A1959" s="53" t="str">
        <f t="shared" si="319"/>
        <v>--</v>
      </c>
      <c r="B1959" s="47" t="str">
        <f t="shared" si="320"/>
        <v>-</v>
      </c>
      <c r="C1959" s="153"/>
      <c r="D1959" s="49"/>
      <c r="E1959" s="50"/>
      <c r="F1959" s="51"/>
      <c r="G1959" s="59"/>
      <c r="H1959" s="51"/>
      <c r="I1959" s="59"/>
      <c r="J1959" s="60" t="str">
        <f>IF(ISBLANK(H1959),"",IFERROR(VLOOKUP(B1959,'Np PL4 Stock'!$A:$D,4,FALSE),""))</f>
        <v/>
      </c>
      <c r="K1959" s="61" t="str">
        <f>IF(ISBLANK(H1959),"",SUMIF('Np PL4 Stock'!$A:$A,B1959,'Np PL4 Stock'!$N:$N))</f>
        <v/>
      </c>
      <c r="L1959" s="62" t="str">
        <f>IF(ISBLANK(H1959),"",VLOOKUP(LEFT(B1959,5),Unit!A:B,2,FALSE))</f>
        <v/>
      </c>
      <c r="M1959" s="63" t="str">
        <f>IF(ISBLANK(H1959),"",IFERROR(VLOOKUP(B1959,'Np PL4 Stock'!$A:$T,20,FALSE),""))</f>
        <v/>
      </c>
      <c r="N1959" s="63" t="str">
        <f>IF(ISBLANK(H1959),"",IFERROR(VLOOKUP(B1959,'Np PL4 Stock'!$A:$U,21,FALSE),""))</f>
        <v/>
      </c>
      <c r="O1959" s="62" t="str">
        <f t="shared" si="313"/>
        <v/>
      </c>
      <c r="P1959" s="62" t="str">
        <f t="shared" si="311"/>
        <v/>
      </c>
      <c r="Q1959" s="67" t="str">
        <f t="shared" si="314"/>
        <v/>
      </c>
      <c r="R1959" s="67" t="str">
        <f t="shared" si="312"/>
        <v/>
      </c>
      <c r="S1959" s="59"/>
      <c r="T1959" s="147"/>
      <c r="U1959" s="147"/>
      <c r="V1959" s="59"/>
      <c r="W1959" s="59"/>
      <c r="X1959" s="59"/>
      <c r="Y1959" s="59"/>
      <c r="Z1959" s="59"/>
      <c r="AA1959" s="59"/>
      <c r="AB1959" s="59"/>
      <c r="AC1959" s="59"/>
      <c r="AD1959" s="59"/>
      <c r="AE1959" s="59"/>
      <c r="AF1959" s="73"/>
      <c r="AG1959" s="73"/>
      <c r="AH1959" s="73"/>
      <c r="AI1959" s="73"/>
      <c r="AJ1959" s="73"/>
      <c r="AK1959" s="73"/>
      <c r="AL1959" s="77" t="str">
        <f>IF(ISBLANK(S1959),"",IF(AJ1959="Fail","Fail",IF(E1959="PL4",IF(AND(T1959&gt;STD_01122025!$D$3,U1959&lt;STD_01122025!$D$4,OR(AF1959="ND",AF1959&lt;STD_01122025!$D$7),AH1959="ND"),"Pass","Fail"),IF(E1959="PL12",IF(AND(S1959&lt;STD_01122025!$F$2,T1959&gt;STD_01122025!$F$3,U1959&lt;STD_01122025!$F$4,V1959&gt;STD_01122025!$F$5,X1959&gt;STD_01122025!$F$6,OR(AF1959="ND",AF1959&lt;STD_01122025!$F$7),AH1959="ND"),"Pass","Fail"),IF(E1959="SuperPL",IF(AND(T1959&gt;STD_01122025!$H$3,U1959&lt;STD_01122025!$H$4,V1959&gt;STD_01122025!$H$5,X1959&gt;STD_01122025!$H$6,OR(AF1959="ND",AF1959&lt;STD_01122025!$H$7),AH1959="ND"),"Pass","Fail"),IF(E1959="Flight",IF(AND(T1959&gt;STD_01122025!$J$3,U1959&lt;STD_01122025!$J$4,X1959&gt;STD_01122025!$J$6,OR(AF1959="ND",AF1959&lt;STD_01122025!$J$7),AH1959="ND"),"Pass","Fail"),""))))))</f>
        <v/>
      </c>
      <c r="AM1959" s="62" t="str">
        <f>IF(ISBLANK(B1959),"",IFERROR(IF(VLOOKUP(B1959,'Np PL4 Stock'!$A:$J,10,FALSE)="Np4",D1959-VLOOKUP(B1959,'Np PL4 Stock'!$A:$E,5,FALSE),D1959-VLOOKUP(B1959,'Np PL4 Stock'!$A:$E,5,FALSE)-1),""))</f>
        <v/>
      </c>
      <c r="AN1959" s="147"/>
      <c r="AO1959" s="147"/>
      <c r="AP1959" s="59"/>
      <c r="AQ1959" s="59"/>
      <c r="AR1959" s="59"/>
      <c r="AS1959" s="59"/>
      <c r="AT1959" s="73"/>
      <c r="AU1959" s="73"/>
      <c r="AV1959" s="73"/>
      <c r="AW1959" s="73"/>
      <c r="AX1959" s="84"/>
      <c r="AY1959" s="59"/>
      <c r="AZ1959" s="59"/>
      <c r="BA1959" s="59"/>
      <c r="BB1959" s="59"/>
      <c r="BC1959" s="59"/>
      <c r="BD1959" s="59"/>
      <c r="BE1959" s="84"/>
      <c r="BF1959" s="84"/>
      <c r="BG1959" s="84"/>
      <c r="BH1959" s="84"/>
      <c r="BI1959" s="85"/>
      <c r="BJ1959" s="86"/>
      <c r="BK1959" s="86"/>
      <c r="BL1959" s="86"/>
      <c r="BM1959" s="86"/>
      <c r="BN1959" s="86"/>
      <c r="BO1959" s="59"/>
      <c r="BP1959" s="69"/>
      <c r="BQ1959" s="92">
        <v>0</v>
      </c>
      <c r="BR1959" s="93">
        <v>0</v>
      </c>
      <c r="BS1959" s="94" t="str">
        <f t="shared" si="315"/>
        <v/>
      </c>
      <c r="BT1959" s="95">
        <v>0</v>
      </c>
      <c r="BU1959" s="101" t="str">
        <f t="shared" si="316"/>
        <v/>
      </c>
      <c r="BV1959" s="102" t="str">
        <f t="shared" si="317"/>
        <v>-</v>
      </c>
      <c r="BW1959" s="103"/>
      <c r="BX1959" s="104" t="str">
        <f t="shared" si="318"/>
        <v>-</v>
      </c>
      <c r="BY1959" s="105"/>
      <c r="BZ1959" s="103"/>
      <c r="CA1959" s="106"/>
      <c r="CB1959" s="107"/>
      <c r="CC1959" s="112"/>
      <c r="CD1959" s="106"/>
      <c r="CE1959" s="103"/>
      <c r="CF1959" s="113"/>
      <c r="CG1959" s="114"/>
    </row>
    <row r="1960" spans="1:85">
      <c r="A1960" s="53" t="str">
        <f t="shared" si="319"/>
        <v>--</v>
      </c>
      <c r="B1960" s="47" t="str">
        <f t="shared" si="320"/>
        <v>-</v>
      </c>
      <c r="C1960" s="153"/>
      <c r="D1960" s="49"/>
      <c r="E1960" s="50"/>
      <c r="F1960" s="51"/>
      <c r="G1960" s="59"/>
      <c r="H1960" s="51"/>
      <c r="I1960" s="59"/>
      <c r="J1960" s="60" t="str">
        <f>IF(ISBLANK(H1960),"",IFERROR(VLOOKUP(B1960,'Np PL4 Stock'!$A:$D,4,FALSE),""))</f>
        <v/>
      </c>
      <c r="K1960" s="61" t="str">
        <f>IF(ISBLANK(H1960),"",SUMIF('Np PL4 Stock'!$A:$A,B1960,'Np PL4 Stock'!$N:$N))</f>
        <v/>
      </c>
      <c r="L1960" s="62" t="str">
        <f>IF(ISBLANK(H1960),"",VLOOKUP(LEFT(B1960,5),Unit!A:B,2,FALSE))</f>
        <v/>
      </c>
      <c r="M1960" s="63" t="str">
        <f>IF(ISBLANK(H1960),"",IFERROR(VLOOKUP(B1960,'Np PL4 Stock'!$A:$T,20,FALSE),""))</f>
        <v/>
      </c>
      <c r="N1960" s="63" t="str">
        <f>IF(ISBLANK(H1960),"",IFERROR(VLOOKUP(B1960,'Np PL4 Stock'!$A:$U,21,FALSE),""))</f>
        <v/>
      </c>
      <c r="O1960" s="62" t="str">
        <f t="shared" si="313"/>
        <v/>
      </c>
      <c r="P1960" s="62" t="str">
        <f t="shared" si="311"/>
        <v/>
      </c>
      <c r="Q1960" s="67" t="str">
        <f t="shared" si="314"/>
        <v/>
      </c>
      <c r="R1960" s="67" t="str">
        <f t="shared" si="312"/>
        <v/>
      </c>
      <c r="S1960" s="59"/>
      <c r="T1960" s="147"/>
      <c r="U1960" s="147"/>
      <c r="V1960" s="59"/>
      <c r="W1960" s="59"/>
      <c r="X1960" s="59"/>
      <c r="Y1960" s="59"/>
      <c r="Z1960" s="59"/>
      <c r="AA1960" s="59"/>
      <c r="AB1960" s="59"/>
      <c r="AC1960" s="59"/>
      <c r="AD1960" s="59"/>
      <c r="AE1960" s="59"/>
      <c r="AF1960" s="73"/>
      <c r="AG1960" s="73"/>
      <c r="AH1960" s="73"/>
      <c r="AI1960" s="73"/>
      <c r="AJ1960" s="73"/>
      <c r="AK1960" s="73"/>
      <c r="AL1960" s="77" t="str">
        <f>IF(ISBLANK(S1960),"",IF(AJ1960="Fail","Fail",IF(E1960="PL4",IF(AND(T1960&gt;STD_01122025!$D$3,U1960&lt;STD_01122025!$D$4,OR(AF1960="ND",AF1960&lt;STD_01122025!$D$7),AH1960="ND"),"Pass","Fail"),IF(E1960="PL12",IF(AND(S1960&lt;STD_01122025!$F$2,T1960&gt;STD_01122025!$F$3,U1960&lt;STD_01122025!$F$4,V1960&gt;STD_01122025!$F$5,X1960&gt;STD_01122025!$F$6,OR(AF1960="ND",AF1960&lt;STD_01122025!$F$7),AH1960="ND"),"Pass","Fail"),IF(E1960="SuperPL",IF(AND(T1960&gt;STD_01122025!$H$3,U1960&lt;STD_01122025!$H$4,V1960&gt;STD_01122025!$H$5,X1960&gt;STD_01122025!$H$6,OR(AF1960="ND",AF1960&lt;STD_01122025!$H$7),AH1960="ND"),"Pass","Fail"),IF(E1960="Flight",IF(AND(T1960&gt;STD_01122025!$J$3,U1960&lt;STD_01122025!$J$4,X1960&gt;STD_01122025!$J$6,OR(AF1960="ND",AF1960&lt;STD_01122025!$J$7),AH1960="ND"),"Pass","Fail"),""))))))</f>
        <v/>
      </c>
      <c r="AM1960" s="62" t="str">
        <f>IF(ISBLANK(B1960),"",IFERROR(IF(VLOOKUP(B1960,'Np PL4 Stock'!$A:$J,10,FALSE)="Np4",D1960-VLOOKUP(B1960,'Np PL4 Stock'!$A:$E,5,FALSE),D1960-VLOOKUP(B1960,'Np PL4 Stock'!$A:$E,5,FALSE)-1),""))</f>
        <v/>
      </c>
      <c r="AN1960" s="147"/>
      <c r="AO1960" s="147"/>
      <c r="AP1960" s="59"/>
      <c r="AQ1960" s="59"/>
      <c r="AR1960" s="59"/>
      <c r="AS1960" s="59"/>
      <c r="AT1960" s="73"/>
      <c r="AU1960" s="73"/>
      <c r="AV1960" s="73"/>
      <c r="AW1960" s="73"/>
      <c r="AX1960" s="84"/>
      <c r="AY1960" s="59"/>
      <c r="AZ1960" s="59"/>
      <c r="BA1960" s="59"/>
      <c r="BB1960" s="59"/>
      <c r="BC1960" s="59"/>
      <c r="BD1960" s="59"/>
      <c r="BE1960" s="84"/>
      <c r="BF1960" s="84"/>
      <c r="BG1960" s="84"/>
      <c r="BH1960" s="84"/>
      <c r="BI1960" s="85"/>
      <c r="BJ1960" s="86"/>
      <c r="BK1960" s="86"/>
      <c r="BL1960" s="86"/>
      <c r="BM1960" s="86"/>
      <c r="BN1960" s="86"/>
      <c r="BO1960" s="59"/>
      <c r="BP1960" s="69"/>
      <c r="BQ1960" s="92">
        <v>0</v>
      </c>
      <c r="BR1960" s="93">
        <v>0</v>
      </c>
      <c r="BS1960" s="94" t="str">
        <f t="shared" si="315"/>
        <v/>
      </c>
      <c r="BT1960" s="95">
        <v>0</v>
      </c>
      <c r="BU1960" s="101" t="str">
        <f t="shared" si="316"/>
        <v/>
      </c>
      <c r="BV1960" s="102" t="str">
        <f t="shared" si="317"/>
        <v>-</v>
      </c>
      <c r="BW1960" s="103"/>
      <c r="BX1960" s="104" t="str">
        <f t="shared" si="318"/>
        <v>-</v>
      </c>
      <c r="BY1960" s="105"/>
      <c r="BZ1960" s="103"/>
      <c r="CA1960" s="106"/>
      <c r="CB1960" s="107"/>
      <c r="CC1960" s="112"/>
      <c r="CD1960" s="106"/>
      <c r="CE1960" s="103"/>
      <c r="CF1960" s="113"/>
      <c r="CG1960" s="114"/>
    </row>
    <row r="1961" spans="1:85">
      <c r="A1961" s="53" t="str">
        <f t="shared" si="319"/>
        <v>--</v>
      </c>
      <c r="B1961" s="47" t="str">
        <f t="shared" si="320"/>
        <v>-</v>
      </c>
      <c r="C1961" s="153"/>
      <c r="D1961" s="49"/>
      <c r="E1961" s="50"/>
      <c r="F1961" s="51"/>
      <c r="G1961" s="59"/>
      <c r="H1961" s="51"/>
      <c r="I1961" s="59"/>
      <c r="J1961" s="60" t="str">
        <f>IF(ISBLANK(H1961),"",IFERROR(VLOOKUP(B1961,'Np PL4 Stock'!$A:$D,4,FALSE),""))</f>
        <v/>
      </c>
      <c r="K1961" s="61" t="str">
        <f>IF(ISBLANK(H1961),"",SUMIF('Np PL4 Stock'!$A:$A,B1961,'Np PL4 Stock'!$N:$N))</f>
        <v/>
      </c>
      <c r="L1961" s="62" t="str">
        <f>IF(ISBLANK(H1961),"",VLOOKUP(LEFT(B1961,5),Unit!A:B,2,FALSE))</f>
        <v/>
      </c>
      <c r="M1961" s="63" t="str">
        <f>IF(ISBLANK(H1961),"",IFERROR(VLOOKUP(B1961,'Np PL4 Stock'!$A:$T,20,FALSE),""))</f>
        <v/>
      </c>
      <c r="N1961" s="63" t="str">
        <f>IF(ISBLANK(H1961),"",IFERROR(VLOOKUP(B1961,'Np PL4 Stock'!$A:$U,21,FALSE),""))</f>
        <v/>
      </c>
      <c r="O1961" s="62" t="str">
        <f t="shared" si="313"/>
        <v/>
      </c>
      <c r="P1961" s="62" t="str">
        <f t="shared" si="311"/>
        <v/>
      </c>
      <c r="Q1961" s="67" t="str">
        <f t="shared" si="314"/>
        <v/>
      </c>
      <c r="R1961" s="67" t="str">
        <f t="shared" si="312"/>
        <v/>
      </c>
      <c r="S1961" s="59"/>
      <c r="T1961" s="147"/>
      <c r="U1961" s="147"/>
      <c r="V1961" s="59"/>
      <c r="W1961" s="59"/>
      <c r="X1961" s="59"/>
      <c r="Y1961" s="59"/>
      <c r="Z1961" s="59"/>
      <c r="AA1961" s="59"/>
      <c r="AB1961" s="59"/>
      <c r="AC1961" s="59"/>
      <c r="AD1961" s="59"/>
      <c r="AE1961" s="59"/>
      <c r="AF1961" s="73"/>
      <c r="AG1961" s="73"/>
      <c r="AH1961" s="73"/>
      <c r="AI1961" s="73"/>
      <c r="AJ1961" s="73"/>
      <c r="AK1961" s="73"/>
      <c r="AL1961" s="77" t="str">
        <f>IF(ISBLANK(S1961),"",IF(AJ1961="Fail","Fail",IF(E1961="PL4",IF(AND(T1961&gt;STD_01122025!$D$3,U1961&lt;STD_01122025!$D$4,OR(AF1961="ND",AF1961&lt;STD_01122025!$D$7),AH1961="ND"),"Pass","Fail"),IF(E1961="PL12",IF(AND(S1961&lt;STD_01122025!$F$2,T1961&gt;STD_01122025!$F$3,U1961&lt;STD_01122025!$F$4,V1961&gt;STD_01122025!$F$5,X1961&gt;STD_01122025!$F$6,OR(AF1961="ND",AF1961&lt;STD_01122025!$F$7),AH1961="ND"),"Pass","Fail"),IF(E1961="SuperPL",IF(AND(T1961&gt;STD_01122025!$H$3,U1961&lt;STD_01122025!$H$4,V1961&gt;STD_01122025!$H$5,X1961&gt;STD_01122025!$H$6,OR(AF1961="ND",AF1961&lt;STD_01122025!$H$7),AH1961="ND"),"Pass","Fail"),IF(E1961="Flight",IF(AND(T1961&gt;STD_01122025!$J$3,U1961&lt;STD_01122025!$J$4,X1961&gt;STD_01122025!$J$6,OR(AF1961="ND",AF1961&lt;STD_01122025!$J$7),AH1961="ND"),"Pass","Fail"),""))))))</f>
        <v/>
      </c>
      <c r="AM1961" s="62" t="str">
        <f>IF(ISBLANK(B1961),"",IFERROR(IF(VLOOKUP(B1961,'Np PL4 Stock'!$A:$J,10,FALSE)="Np4",D1961-VLOOKUP(B1961,'Np PL4 Stock'!$A:$E,5,FALSE),D1961-VLOOKUP(B1961,'Np PL4 Stock'!$A:$E,5,FALSE)-1),""))</f>
        <v/>
      </c>
      <c r="AN1961" s="147"/>
      <c r="AO1961" s="147"/>
      <c r="AP1961" s="59"/>
      <c r="AQ1961" s="59"/>
      <c r="AR1961" s="59"/>
      <c r="AS1961" s="59"/>
      <c r="AT1961" s="73"/>
      <c r="AU1961" s="73"/>
      <c r="AV1961" s="73"/>
      <c r="AW1961" s="73"/>
      <c r="AX1961" s="84"/>
      <c r="AY1961" s="59"/>
      <c r="AZ1961" s="59"/>
      <c r="BA1961" s="59"/>
      <c r="BB1961" s="59"/>
      <c r="BC1961" s="59"/>
      <c r="BD1961" s="59"/>
      <c r="BE1961" s="84"/>
      <c r="BF1961" s="84"/>
      <c r="BG1961" s="84"/>
      <c r="BH1961" s="84"/>
      <c r="BI1961" s="85"/>
      <c r="BJ1961" s="86"/>
      <c r="BK1961" s="86"/>
      <c r="BL1961" s="86"/>
      <c r="BM1961" s="86"/>
      <c r="BN1961" s="86"/>
      <c r="BO1961" s="59"/>
      <c r="BP1961" s="69"/>
      <c r="BQ1961" s="92">
        <v>0</v>
      </c>
      <c r="BR1961" s="93">
        <v>0</v>
      </c>
      <c r="BS1961" s="94" t="str">
        <f t="shared" si="315"/>
        <v/>
      </c>
      <c r="BT1961" s="95">
        <v>0</v>
      </c>
      <c r="BU1961" s="101" t="str">
        <f t="shared" si="316"/>
        <v/>
      </c>
      <c r="BV1961" s="102" t="str">
        <f t="shared" si="317"/>
        <v>-</v>
      </c>
      <c r="BW1961" s="103"/>
      <c r="BX1961" s="104" t="str">
        <f t="shared" si="318"/>
        <v>-</v>
      </c>
      <c r="BY1961" s="105"/>
      <c r="BZ1961" s="103"/>
      <c r="CA1961" s="106"/>
      <c r="CB1961" s="107"/>
      <c r="CC1961" s="112"/>
      <c r="CD1961" s="106"/>
      <c r="CE1961" s="103"/>
      <c r="CF1961" s="113"/>
      <c r="CG1961" s="114"/>
    </row>
    <row r="1962" spans="1:85">
      <c r="A1962" s="53" t="str">
        <f t="shared" si="319"/>
        <v>--</v>
      </c>
      <c r="B1962" s="47" t="str">
        <f t="shared" si="320"/>
        <v>-</v>
      </c>
      <c r="C1962" s="153"/>
      <c r="D1962" s="49"/>
      <c r="E1962" s="50"/>
      <c r="F1962" s="51"/>
      <c r="G1962" s="59"/>
      <c r="H1962" s="51"/>
      <c r="I1962" s="59"/>
      <c r="J1962" s="60" t="str">
        <f>IF(ISBLANK(H1962),"",IFERROR(VLOOKUP(B1962,'Np PL4 Stock'!$A:$D,4,FALSE),""))</f>
        <v/>
      </c>
      <c r="K1962" s="61" t="str">
        <f>IF(ISBLANK(H1962),"",SUMIF('Np PL4 Stock'!$A:$A,B1962,'Np PL4 Stock'!$N:$N))</f>
        <v/>
      </c>
      <c r="L1962" s="62" t="str">
        <f>IF(ISBLANK(H1962),"",VLOOKUP(LEFT(B1962,5),Unit!A:B,2,FALSE))</f>
        <v/>
      </c>
      <c r="M1962" s="63" t="str">
        <f>IF(ISBLANK(H1962),"",IFERROR(VLOOKUP(B1962,'Np PL4 Stock'!$A:$T,20,FALSE),""))</f>
        <v/>
      </c>
      <c r="N1962" s="63" t="str">
        <f>IF(ISBLANK(H1962),"",IFERROR(VLOOKUP(B1962,'Np PL4 Stock'!$A:$U,21,FALSE),""))</f>
        <v/>
      </c>
      <c r="O1962" s="62" t="str">
        <f t="shared" si="313"/>
        <v/>
      </c>
      <c r="P1962" s="62" t="str">
        <f t="shared" si="311"/>
        <v/>
      </c>
      <c r="Q1962" s="67" t="str">
        <f t="shared" si="314"/>
        <v/>
      </c>
      <c r="R1962" s="67" t="str">
        <f t="shared" si="312"/>
        <v/>
      </c>
      <c r="S1962" s="59"/>
      <c r="T1962" s="147"/>
      <c r="U1962" s="147"/>
      <c r="V1962" s="59"/>
      <c r="W1962" s="59"/>
      <c r="X1962" s="59"/>
      <c r="Y1962" s="59"/>
      <c r="Z1962" s="59"/>
      <c r="AA1962" s="59"/>
      <c r="AB1962" s="59"/>
      <c r="AC1962" s="59"/>
      <c r="AD1962" s="59"/>
      <c r="AE1962" s="59"/>
      <c r="AF1962" s="73"/>
      <c r="AG1962" s="73"/>
      <c r="AH1962" s="73"/>
      <c r="AI1962" s="73"/>
      <c r="AJ1962" s="73"/>
      <c r="AK1962" s="73"/>
      <c r="AL1962" s="77" t="str">
        <f>IF(ISBLANK(S1962),"",IF(AJ1962="Fail","Fail",IF(E1962="PL4",IF(AND(T1962&gt;STD_01122025!$D$3,U1962&lt;STD_01122025!$D$4,OR(AF1962="ND",AF1962&lt;STD_01122025!$D$7),AH1962="ND"),"Pass","Fail"),IF(E1962="PL12",IF(AND(S1962&lt;STD_01122025!$F$2,T1962&gt;STD_01122025!$F$3,U1962&lt;STD_01122025!$F$4,V1962&gt;STD_01122025!$F$5,X1962&gt;STD_01122025!$F$6,OR(AF1962="ND",AF1962&lt;STD_01122025!$F$7),AH1962="ND"),"Pass","Fail"),IF(E1962="SuperPL",IF(AND(T1962&gt;STD_01122025!$H$3,U1962&lt;STD_01122025!$H$4,V1962&gt;STD_01122025!$H$5,X1962&gt;STD_01122025!$H$6,OR(AF1962="ND",AF1962&lt;STD_01122025!$H$7),AH1962="ND"),"Pass","Fail"),IF(E1962="Flight",IF(AND(T1962&gt;STD_01122025!$J$3,U1962&lt;STD_01122025!$J$4,X1962&gt;STD_01122025!$J$6,OR(AF1962="ND",AF1962&lt;STD_01122025!$J$7),AH1962="ND"),"Pass","Fail"),""))))))</f>
        <v/>
      </c>
      <c r="AM1962" s="62" t="str">
        <f>IF(ISBLANK(B1962),"",IFERROR(IF(VLOOKUP(B1962,'Np PL4 Stock'!$A:$J,10,FALSE)="Np4",D1962-VLOOKUP(B1962,'Np PL4 Stock'!$A:$E,5,FALSE),D1962-VLOOKUP(B1962,'Np PL4 Stock'!$A:$E,5,FALSE)-1),""))</f>
        <v/>
      </c>
      <c r="AN1962" s="147"/>
      <c r="AO1962" s="147"/>
      <c r="AP1962" s="59"/>
      <c r="AQ1962" s="59"/>
      <c r="AR1962" s="59"/>
      <c r="AS1962" s="59"/>
      <c r="AT1962" s="73"/>
      <c r="AU1962" s="73"/>
      <c r="AV1962" s="73"/>
      <c r="AW1962" s="73"/>
      <c r="AX1962" s="84"/>
      <c r="AY1962" s="59"/>
      <c r="AZ1962" s="59"/>
      <c r="BA1962" s="59"/>
      <c r="BB1962" s="59"/>
      <c r="BC1962" s="59"/>
      <c r="BD1962" s="59"/>
      <c r="BE1962" s="84"/>
      <c r="BF1962" s="84"/>
      <c r="BG1962" s="84"/>
      <c r="BH1962" s="84"/>
      <c r="BI1962" s="85"/>
      <c r="BJ1962" s="86"/>
      <c r="BK1962" s="86"/>
      <c r="BL1962" s="86"/>
      <c r="BM1962" s="86"/>
      <c r="BN1962" s="86"/>
      <c r="BO1962" s="59"/>
      <c r="BP1962" s="69"/>
      <c r="BQ1962" s="92">
        <v>0</v>
      </c>
      <c r="BR1962" s="93">
        <v>0</v>
      </c>
      <c r="BS1962" s="94" t="str">
        <f t="shared" si="315"/>
        <v/>
      </c>
      <c r="BT1962" s="95">
        <v>0</v>
      </c>
      <c r="BU1962" s="101" t="str">
        <f t="shared" si="316"/>
        <v/>
      </c>
      <c r="BV1962" s="102" t="str">
        <f t="shared" si="317"/>
        <v>-</v>
      </c>
      <c r="BW1962" s="103"/>
      <c r="BX1962" s="104" t="str">
        <f t="shared" si="318"/>
        <v>-</v>
      </c>
      <c r="BY1962" s="105"/>
      <c r="BZ1962" s="103"/>
      <c r="CA1962" s="106"/>
      <c r="CB1962" s="107"/>
      <c r="CC1962" s="112"/>
      <c r="CD1962" s="106"/>
      <c r="CE1962" s="103"/>
      <c r="CF1962" s="113"/>
      <c r="CG1962" s="114"/>
    </row>
    <row r="1963" spans="1:85">
      <c r="A1963" s="53" t="str">
        <f t="shared" si="319"/>
        <v>--</v>
      </c>
      <c r="B1963" s="47" t="str">
        <f t="shared" si="320"/>
        <v>-</v>
      </c>
      <c r="C1963" s="153"/>
      <c r="D1963" s="49"/>
      <c r="E1963" s="50"/>
      <c r="F1963" s="51"/>
      <c r="G1963" s="59"/>
      <c r="H1963" s="51"/>
      <c r="I1963" s="59"/>
      <c r="J1963" s="60" t="str">
        <f>IF(ISBLANK(H1963),"",IFERROR(VLOOKUP(B1963,'Np PL4 Stock'!$A:$D,4,FALSE),""))</f>
        <v/>
      </c>
      <c r="K1963" s="61" t="str">
        <f>IF(ISBLANK(H1963),"",SUMIF('Np PL4 Stock'!$A:$A,B1963,'Np PL4 Stock'!$N:$N))</f>
        <v/>
      </c>
      <c r="L1963" s="62" t="str">
        <f>IF(ISBLANK(H1963),"",VLOOKUP(LEFT(B1963,5),Unit!A:B,2,FALSE))</f>
        <v/>
      </c>
      <c r="M1963" s="63" t="str">
        <f>IF(ISBLANK(H1963),"",IFERROR(VLOOKUP(B1963,'Np PL4 Stock'!$A:$T,20,FALSE),""))</f>
        <v/>
      </c>
      <c r="N1963" s="63" t="str">
        <f>IF(ISBLANK(H1963),"",IFERROR(VLOOKUP(B1963,'Np PL4 Stock'!$A:$U,21,FALSE),""))</f>
        <v/>
      </c>
      <c r="O1963" s="62" t="str">
        <f t="shared" si="313"/>
        <v/>
      </c>
      <c r="P1963" s="62" t="str">
        <f t="shared" si="311"/>
        <v/>
      </c>
      <c r="Q1963" s="67" t="str">
        <f t="shared" si="314"/>
        <v/>
      </c>
      <c r="R1963" s="67" t="str">
        <f t="shared" si="312"/>
        <v/>
      </c>
      <c r="S1963" s="59"/>
      <c r="T1963" s="147"/>
      <c r="U1963" s="147"/>
      <c r="V1963" s="59"/>
      <c r="W1963" s="59"/>
      <c r="X1963" s="59"/>
      <c r="Y1963" s="59"/>
      <c r="Z1963" s="59"/>
      <c r="AA1963" s="59"/>
      <c r="AB1963" s="59"/>
      <c r="AC1963" s="59"/>
      <c r="AD1963" s="59"/>
      <c r="AE1963" s="59"/>
      <c r="AF1963" s="73"/>
      <c r="AG1963" s="73"/>
      <c r="AH1963" s="73"/>
      <c r="AI1963" s="73"/>
      <c r="AJ1963" s="73"/>
      <c r="AK1963" s="73"/>
      <c r="AL1963" s="77" t="str">
        <f>IF(ISBLANK(S1963),"",IF(AJ1963="Fail","Fail",IF(E1963="PL4",IF(AND(T1963&gt;STD_01122025!$D$3,U1963&lt;STD_01122025!$D$4,OR(AF1963="ND",AF1963&lt;STD_01122025!$D$7),AH1963="ND"),"Pass","Fail"),IF(E1963="PL12",IF(AND(S1963&lt;STD_01122025!$F$2,T1963&gt;STD_01122025!$F$3,U1963&lt;STD_01122025!$F$4,V1963&gt;STD_01122025!$F$5,X1963&gt;STD_01122025!$F$6,OR(AF1963="ND",AF1963&lt;STD_01122025!$F$7),AH1963="ND"),"Pass","Fail"),IF(E1963="SuperPL",IF(AND(T1963&gt;STD_01122025!$H$3,U1963&lt;STD_01122025!$H$4,V1963&gt;STD_01122025!$H$5,X1963&gt;STD_01122025!$H$6,OR(AF1963="ND",AF1963&lt;STD_01122025!$H$7),AH1963="ND"),"Pass","Fail"),IF(E1963="Flight",IF(AND(T1963&gt;STD_01122025!$J$3,U1963&lt;STD_01122025!$J$4,X1963&gt;STD_01122025!$J$6,OR(AF1963="ND",AF1963&lt;STD_01122025!$J$7),AH1963="ND"),"Pass","Fail"),""))))))</f>
        <v/>
      </c>
      <c r="AM1963" s="62" t="str">
        <f>IF(ISBLANK(B1963),"",IFERROR(IF(VLOOKUP(B1963,'Np PL4 Stock'!$A:$J,10,FALSE)="Np4",D1963-VLOOKUP(B1963,'Np PL4 Stock'!$A:$E,5,FALSE),D1963-VLOOKUP(B1963,'Np PL4 Stock'!$A:$E,5,FALSE)-1),""))</f>
        <v/>
      </c>
      <c r="AN1963" s="147"/>
      <c r="AO1963" s="147"/>
      <c r="AP1963" s="59"/>
      <c r="AQ1963" s="59"/>
      <c r="AR1963" s="59"/>
      <c r="AS1963" s="59"/>
      <c r="AT1963" s="73"/>
      <c r="AU1963" s="73"/>
      <c r="AV1963" s="73"/>
      <c r="AW1963" s="73"/>
      <c r="AX1963" s="84"/>
      <c r="AY1963" s="59"/>
      <c r="AZ1963" s="59"/>
      <c r="BA1963" s="59"/>
      <c r="BB1963" s="59"/>
      <c r="BC1963" s="59"/>
      <c r="BD1963" s="59"/>
      <c r="BE1963" s="84"/>
      <c r="BF1963" s="84"/>
      <c r="BG1963" s="84"/>
      <c r="BH1963" s="84"/>
      <c r="BI1963" s="85"/>
      <c r="BJ1963" s="86"/>
      <c r="BK1963" s="86"/>
      <c r="BL1963" s="86"/>
      <c r="BM1963" s="86"/>
      <c r="BN1963" s="86"/>
      <c r="BO1963" s="59"/>
      <c r="BP1963" s="69"/>
      <c r="BQ1963" s="92">
        <v>0</v>
      </c>
      <c r="BR1963" s="93">
        <v>0</v>
      </c>
      <c r="BS1963" s="94" t="str">
        <f t="shared" si="315"/>
        <v/>
      </c>
      <c r="BT1963" s="95">
        <v>0</v>
      </c>
      <c r="BU1963" s="101" t="str">
        <f t="shared" si="316"/>
        <v/>
      </c>
      <c r="BV1963" s="102" t="str">
        <f t="shared" si="317"/>
        <v>-</v>
      </c>
      <c r="BW1963" s="103"/>
      <c r="BX1963" s="104" t="str">
        <f t="shared" si="318"/>
        <v>-</v>
      </c>
      <c r="BY1963" s="105"/>
      <c r="BZ1963" s="103"/>
      <c r="CA1963" s="106"/>
      <c r="CB1963" s="107"/>
      <c r="CC1963" s="112"/>
      <c r="CD1963" s="106"/>
      <c r="CE1963" s="103"/>
      <c r="CF1963" s="113"/>
      <c r="CG1963" s="114"/>
    </row>
    <row r="1964" spans="1:85">
      <c r="A1964" s="53" t="str">
        <f t="shared" si="319"/>
        <v>--</v>
      </c>
      <c r="B1964" s="47" t="str">
        <f t="shared" si="320"/>
        <v>-</v>
      </c>
      <c r="C1964" s="153"/>
      <c r="D1964" s="49"/>
      <c r="E1964" s="50"/>
      <c r="F1964" s="51"/>
      <c r="G1964" s="59"/>
      <c r="H1964" s="51"/>
      <c r="I1964" s="59"/>
      <c r="J1964" s="60" t="str">
        <f>IF(ISBLANK(H1964),"",IFERROR(VLOOKUP(B1964,'Np PL4 Stock'!$A:$D,4,FALSE),""))</f>
        <v/>
      </c>
      <c r="K1964" s="61" t="str">
        <f>IF(ISBLANK(H1964),"",SUMIF('Np PL4 Stock'!$A:$A,B1964,'Np PL4 Stock'!$N:$N))</f>
        <v/>
      </c>
      <c r="L1964" s="62" t="str">
        <f>IF(ISBLANK(H1964),"",VLOOKUP(LEFT(B1964,5),Unit!A:B,2,FALSE))</f>
        <v/>
      </c>
      <c r="M1964" s="63" t="str">
        <f>IF(ISBLANK(H1964),"",IFERROR(VLOOKUP(B1964,'Np PL4 Stock'!$A:$T,20,FALSE),""))</f>
        <v/>
      </c>
      <c r="N1964" s="63" t="str">
        <f>IF(ISBLANK(H1964),"",IFERROR(VLOOKUP(B1964,'Np PL4 Stock'!$A:$U,21,FALSE),""))</f>
        <v/>
      </c>
      <c r="O1964" s="62" t="str">
        <f t="shared" si="313"/>
        <v/>
      </c>
      <c r="P1964" s="62" t="str">
        <f t="shared" si="311"/>
        <v/>
      </c>
      <c r="Q1964" s="67" t="str">
        <f t="shared" si="314"/>
        <v/>
      </c>
      <c r="R1964" s="67" t="str">
        <f t="shared" si="312"/>
        <v/>
      </c>
      <c r="S1964" s="59"/>
      <c r="T1964" s="147"/>
      <c r="U1964" s="147"/>
      <c r="V1964" s="59"/>
      <c r="W1964" s="59"/>
      <c r="X1964" s="59"/>
      <c r="Y1964" s="59"/>
      <c r="Z1964" s="59"/>
      <c r="AA1964" s="59"/>
      <c r="AB1964" s="59"/>
      <c r="AC1964" s="59"/>
      <c r="AD1964" s="59"/>
      <c r="AE1964" s="59"/>
      <c r="AF1964" s="73"/>
      <c r="AG1964" s="73"/>
      <c r="AH1964" s="73"/>
      <c r="AI1964" s="73"/>
      <c r="AJ1964" s="73"/>
      <c r="AK1964" s="73"/>
      <c r="AL1964" s="77" t="str">
        <f>IF(ISBLANK(S1964),"",IF(AJ1964="Fail","Fail",IF(E1964="PL4",IF(AND(T1964&gt;STD_01122025!$D$3,U1964&lt;STD_01122025!$D$4,OR(AF1964="ND",AF1964&lt;STD_01122025!$D$7),AH1964="ND"),"Pass","Fail"),IF(E1964="PL12",IF(AND(S1964&lt;STD_01122025!$F$2,T1964&gt;STD_01122025!$F$3,U1964&lt;STD_01122025!$F$4,V1964&gt;STD_01122025!$F$5,X1964&gt;STD_01122025!$F$6,OR(AF1964="ND",AF1964&lt;STD_01122025!$F$7),AH1964="ND"),"Pass","Fail"),IF(E1964="SuperPL",IF(AND(T1964&gt;STD_01122025!$H$3,U1964&lt;STD_01122025!$H$4,V1964&gt;STD_01122025!$H$5,X1964&gt;STD_01122025!$H$6,OR(AF1964="ND",AF1964&lt;STD_01122025!$H$7),AH1964="ND"),"Pass","Fail"),IF(E1964="Flight",IF(AND(T1964&gt;STD_01122025!$J$3,U1964&lt;STD_01122025!$J$4,X1964&gt;STD_01122025!$J$6,OR(AF1964="ND",AF1964&lt;STD_01122025!$J$7),AH1964="ND"),"Pass","Fail"),""))))))</f>
        <v/>
      </c>
      <c r="AM1964" s="62" t="str">
        <f>IF(ISBLANK(B1964),"",IFERROR(IF(VLOOKUP(B1964,'Np PL4 Stock'!$A:$J,10,FALSE)="Np4",D1964-VLOOKUP(B1964,'Np PL4 Stock'!$A:$E,5,FALSE),D1964-VLOOKUP(B1964,'Np PL4 Stock'!$A:$E,5,FALSE)-1),""))</f>
        <v/>
      </c>
      <c r="AN1964" s="147"/>
      <c r="AO1964" s="147"/>
      <c r="AP1964" s="59"/>
      <c r="AQ1964" s="59"/>
      <c r="AR1964" s="59"/>
      <c r="AS1964" s="59"/>
      <c r="AT1964" s="73"/>
      <c r="AU1964" s="73"/>
      <c r="AV1964" s="73"/>
      <c r="AW1964" s="73"/>
      <c r="AX1964" s="84"/>
      <c r="AY1964" s="59"/>
      <c r="AZ1964" s="59"/>
      <c r="BA1964" s="59"/>
      <c r="BB1964" s="59"/>
      <c r="BC1964" s="59"/>
      <c r="BD1964" s="59"/>
      <c r="BE1964" s="84"/>
      <c r="BF1964" s="84"/>
      <c r="BG1964" s="84"/>
      <c r="BH1964" s="84"/>
      <c r="BI1964" s="85"/>
      <c r="BJ1964" s="86"/>
      <c r="BK1964" s="86"/>
      <c r="BL1964" s="86"/>
      <c r="BM1964" s="86"/>
      <c r="BN1964" s="86"/>
      <c r="BO1964" s="59"/>
      <c r="BP1964" s="69"/>
      <c r="BQ1964" s="92">
        <v>0</v>
      </c>
      <c r="BR1964" s="93">
        <v>0</v>
      </c>
      <c r="BS1964" s="94" t="str">
        <f t="shared" si="315"/>
        <v/>
      </c>
      <c r="BT1964" s="95">
        <v>0</v>
      </c>
      <c r="BU1964" s="101" t="str">
        <f t="shared" si="316"/>
        <v/>
      </c>
      <c r="BV1964" s="102" t="str">
        <f t="shared" si="317"/>
        <v>-</v>
      </c>
      <c r="BW1964" s="103"/>
      <c r="BX1964" s="104" t="str">
        <f t="shared" si="318"/>
        <v>-</v>
      </c>
      <c r="BY1964" s="105"/>
      <c r="BZ1964" s="103"/>
      <c r="CA1964" s="106"/>
      <c r="CB1964" s="107"/>
      <c r="CC1964" s="112"/>
      <c r="CD1964" s="106"/>
      <c r="CE1964" s="103"/>
      <c r="CF1964" s="113"/>
      <c r="CG1964" s="114"/>
    </row>
    <row r="1965" spans="1:85">
      <c r="A1965" s="53" t="str">
        <f t="shared" si="319"/>
        <v>--</v>
      </c>
      <c r="B1965" s="47" t="str">
        <f t="shared" si="320"/>
        <v>-</v>
      </c>
      <c r="C1965" s="153"/>
      <c r="D1965" s="49"/>
      <c r="E1965" s="50"/>
      <c r="F1965" s="51"/>
      <c r="G1965" s="59"/>
      <c r="H1965" s="51"/>
      <c r="I1965" s="59"/>
      <c r="J1965" s="60" t="str">
        <f>IF(ISBLANK(H1965),"",IFERROR(VLOOKUP(B1965,'Np PL4 Stock'!$A:$D,4,FALSE),""))</f>
        <v/>
      </c>
      <c r="K1965" s="61" t="str">
        <f>IF(ISBLANK(H1965),"",SUMIF('Np PL4 Stock'!$A:$A,B1965,'Np PL4 Stock'!$N:$N))</f>
        <v/>
      </c>
      <c r="L1965" s="62" t="str">
        <f>IF(ISBLANK(H1965),"",VLOOKUP(LEFT(B1965,5),Unit!A:B,2,FALSE))</f>
        <v/>
      </c>
      <c r="M1965" s="63" t="str">
        <f>IF(ISBLANK(H1965),"",IFERROR(VLOOKUP(B1965,'Np PL4 Stock'!$A:$T,20,FALSE),""))</f>
        <v/>
      </c>
      <c r="N1965" s="63" t="str">
        <f>IF(ISBLANK(H1965),"",IFERROR(VLOOKUP(B1965,'Np PL4 Stock'!$A:$U,21,FALSE),""))</f>
        <v/>
      </c>
      <c r="O1965" s="62" t="str">
        <f t="shared" si="313"/>
        <v/>
      </c>
      <c r="P1965" s="62" t="str">
        <f t="shared" si="311"/>
        <v/>
      </c>
      <c r="Q1965" s="67" t="str">
        <f t="shared" si="314"/>
        <v/>
      </c>
      <c r="R1965" s="67" t="str">
        <f t="shared" si="312"/>
        <v/>
      </c>
      <c r="S1965" s="59"/>
      <c r="T1965" s="147"/>
      <c r="U1965" s="147"/>
      <c r="V1965" s="59"/>
      <c r="W1965" s="59"/>
      <c r="X1965" s="59"/>
      <c r="Y1965" s="59"/>
      <c r="Z1965" s="59"/>
      <c r="AA1965" s="59"/>
      <c r="AB1965" s="59"/>
      <c r="AC1965" s="59"/>
      <c r="AD1965" s="59"/>
      <c r="AE1965" s="59"/>
      <c r="AF1965" s="73"/>
      <c r="AG1965" s="73"/>
      <c r="AH1965" s="73"/>
      <c r="AI1965" s="73"/>
      <c r="AJ1965" s="73"/>
      <c r="AK1965" s="73"/>
      <c r="AL1965" s="77" t="str">
        <f>IF(ISBLANK(S1965),"",IF(AJ1965="Fail","Fail",IF(E1965="PL4",IF(AND(T1965&gt;STD_01122025!$D$3,U1965&lt;STD_01122025!$D$4,OR(AF1965="ND",AF1965&lt;STD_01122025!$D$7),AH1965="ND"),"Pass","Fail"),IF(E1965="PL12",IF(AND(S1965&lt;STD_01122025!$F$2,T1965&gt;STD_01122025!$F$3,U1965&lt;STD_01122025!$F$4,V1965&gt;STD_01122025!$F$5,X1965&gt;STD_01122025!$F$6,OR(AF1965="ND",AF1965&lt;STD_01122025!$F$7),AH1965="ND"),"Pass","Fail"),IF(E1965="SuperPL",IF(AND(T1965&gt;STD_01122025!$H$3,U1965&lt;STD_01122025!$H$4,V1965&gt;STD_01122025!$H$5,X1965&gt;STD_01122025!$H$6,OR(AF1965="ND",AF1965&lt;STD_01122025!$H$7),AH1965="ND"),"Pass","Fail"),IF(E1965="Flight",IF(AND(T1965&gt;STD_01122025!$J$3,U1965&lt;STD_01122025!$J$4,X1965&gt;STD_01122025!$J$6,OR(AF1965="ND",AF1965&lt;STD_01122025!$J$7),AH1965="ND"),"Pass","Fail"),""))))))</f>
        <v/>
      </c>
      <c r="AM1965" s="62" t="str">
        <f>IF(ISBLANK(B1965),"",IFERROR(IF(VLOOKUP(B1965,'Np PL4 Stock'!$A:$J,10,FALSE)="Np4",D1965-VLOOKUP(B1965,'Np PL4 Stock'!$A:$E,5,FALSE),D1965-VLOOKUP(B1965,'Np PL4 Stock'!$A:$E,5,FALSE)-1),""))</f>
        <v/>
      </c>
      <c r="AN1965" s="147"/>
      <c r="AO1965" s="147"/>
      <c r="AP1965" s="59"/>
      <c r="AQ1965" s="59"/>
      <c r="AR1965" s="59"/>
      <c r="AS1965" s="59"/>
      <c r="AT1965" s="73"/>
      <c r="AU1965" s="73"/>
      <c r="AV1965" s="73"/>
      <c r="AW1965" s="73"/>
      <c r="AX1965" s="84"/>
      <c r="AY1965" s="59"/>
      <c r="AZ1965" s="59"/>
      <c r="BA1965" s="59"/>
      <c r="BB1965" s="59"/>
      <c r="BC1965" s="59"/>
      <c r="BD1965" s="59"/>
      <c r="BE1965" s="84"/>
      <c r="BF1965" s="84"/>
      <c r="BG1965" s="84"/>
      <c r="BH1965" s="84"/>
      <c r="BI1965" s="85"/>
      <c r="BJ1965" s="86"/>
      <c r="BK1965" s="86"/>
      <c r="BL1965" s="86"/>
      <c r="BM1965" s="86"/>
      <c r="BN1965" s="86"/>
      <c r="BO1965" s="59"/>
      <c r="BP1965" s="69"/>
      <c r="BQ1965" s="92">
        <v>0</v>
      </c>
      <c r="BR1965" s="93">
        <v>0</v>
      </c>
      <c r="BS1965" s="94" t="str">
        <f t="shared" si="315"/>
        <v/>
      </c>
      <c r="BT1965" s="95">
        <v>0</v>
      </c>
      <c r="BU1965" s="101" t="str">
        <f t="shared" si="316"/>
        <v/>
      </c>
      <c r="BV1965" s="102" t="str">
        <f t="shared" si="317"/>
        <v>-</v>
      </c>
      <c r="BW1965" s="103"/>
      <c r="BX1965" s="104" t="str">
        <f t="shared" si="318"/>
        <v>-</v>
      </c>
      <c r="BY1965" s="105"/>
      <c r="BZ1965" s="103"/>
      <c r="CA1965" s="106"/>
      <c r="CB1965" s="107"/>
      <c r="CC1965" s="112"/>
      <c r="CD1965" s="106"/>
      <c r="CE1965" s="103"/>
      <c r="CF1965" s="113"/>
      <c r="CG1965" s="114"/>
    </row>
    <row r="1966" spans="1:85">
      <c r="A1966" s="53" t="str">
        <f t="shared" si="319"/>
        <v>--</v>
      </c>
      <c r="B1966" s="47" t="str">
        <f t="shared" si="320"/>
        <v>-</v>
      </c>
      <c r="C1966" s="153"/>
      <c r="D1966" s="49"/>
      <c r="E1966" s="50"/>
      <c r="F1966" s="51"/>
      <c r="G1966" s="59"/>
      <c r="H1966" s="51"/>
      <c r="I1966" s="59"/>
      <c r="J1966" s="60" t="str">
        <f>IF(ISBLANK(H1966),"",IFERROR(VLOOKUP(B1966,'Np PL4 Stock'!$A:$D,4,FALSE),""))</f>
        <v/>
      </c>
      <c r="K1966" s="61" t="str">
        <f>IF(ISBLANK(H1966),"",SUMIF('Np PL4 Stock'!$A:$A,B1966,'Np PL4 Stock'!$N:$N))</f>
        <v/>
      </c>
      <c r="L1966" s="62" t="str">
        <f>IF(ISBLANK(H1966),"",VLOOKUP(LEFT(B1966,5),Unit!A:B,2,FALSE))</f>
        <v/>
      </c>
      <c r="M1966" s="63" t="str">
        <f>IF(ISBLANK(H1966),"",IFERROR(VLOOKUP(B1966,'Np PL4 Stock'!$A:$T,20,FALSE),""))</f>
        <v/>
      </c>
      <c r="N1966" s="63" t="str">
        <f>IF(ISBLANK(H1966),"",IFERROR(VLOOKUP(B1966,'Np PL4 Stock'!$A:$U,21,FALSE),""))</f>
        <v/>
      </c>
      <c r="O1966" s="62" t="str">
        <f t="shared" si="313"/>
        <v/>
      </c>
      <c r="P1966" s="62" t="str">
        <f t="shared" si="311"/>
        <v/>
      </c>
      <c r="Q1966" s="67" t="str">
        <f t="shared" si="314"/>
        <v/>
      </c>
      <c r="R1966" s="67" t="str">
        <f t="shared" si="312"/>
        <v/>
      </c>
      <c r="S1966" s="59"/>
      <c r="T1966" s="147"/>
      <c r="U1966" s="147"/>
      <c r="V1966" s="59"/>
      <c r="W1966" s="59"/>
      <c r="X1966" s="59"/>
      <c r="Y1966" s="59"/>
      <c r="Z1966" s="59"/>
      <c r="AA1966" s="59"/>
      <c r="AB1966" s="59"/>
      <c r="AC1966" s="59"/>
      <c r="AD1966" s="59"/>
      <c r="AE1966" s="59"/>
      <c r="AF1966" s="73"/>
      <c r="AG1966" s="73"/>
      <c r="AH1966" s="73"/>
      <c r="AI1966" s="73"/>
      <c r="AJ1966" s="73"/>
      <c r="AK1966" s="73"/>
      <c r="AL1966" s="77" t="str">
        <f>IF(ISBLANK(S1966),"",IF(AJ1966="Fail","Fail",IF(E1966="PL4",IF(AND(T1966&gt;STD_01122025!$D$3,U1966&lt;STD_01122025!$D$4,OR(AF1966="ND",AF1966&lt;STD_01122025!$D$7),AH1966="ND"),"Pass","Fail"),IF(E1966="PL12",IF(AND(S1966&lt;STD_01122025!$F$2,T1966&gt;STD_01122025!$F$3,U1966&lt;STD_01122025!$F$4,V1966&gt;STD_01122025!$F$5,X1966&gt;STD_01122025!$F$6,OR(AF1966="ND",AF1966&lt;STD_01122025!$F$7),AH1966="ND"),"Pass","Fail"),IF(E1966="SuperPL",IF(AND(T1966&gt;STD_01122025!$H$3,U1966&lt;STD_01122025!$H$4,V1966&gt;STD_01122025!$H$5,X1966&gt;STD_01122025!$H$6,OR(AF1966="ND",AF1966&lt;STD_01122025!$H$7),AH1966="ND"),"Pass","Fail"),IF(E1966="Flight",IF(AND(T1966&gt;STD_01122025!$J$3,U1966&lt;STD_01122025!$J$4,X1966&gt;STD_01122025!$J$6,OR(AF1966="ND",AF1966&lt;STD_01122025!$J$7),AH1966="ND"),"Pass","Fail"),""))))))</f>
        <v/>
      </c>
      <c r="AM1966" s="62" t="str">
        <f>IF(ISBLANK(B1966),"",IFERROR(IF(VLOOKUP(B1966,'Np PL4 Stock'!$A:$J,10,FALSE)="Np4",D1966-VLOOKUP(B1966,'Np PL4 Stock'!$A:$E,5,FALSE),D1966-VLOOKUP(B1966,'Np PL4 Stock'!$A:$E,5,FALSE)-1),""))</f>
        <v/>
      </c>
      <c r="AN1966" s="147"/>
      <c r="AO1966" s="147"/>
      <c r="AP1966" s="59"/>
      <c r="AQ1966" s="59"/>
      <c r="AR1966" s="59"/>
      <c r="AS1966" s="59"/>
      <c r="AT1966" s="73"/>
      <c r="AU1966" s="73"/>
      <c r="AV1966" s="73"/>
      <c r="AW1966" s="73"/>
      <c r="AX1966" s="84"/>
      <c r="AY1966" s="59"/>
      <c r="AZ1966" s="59"/>
      <c r="BA1966" s="59"/>
      <c r="BB1966" s="59"/>
      <c r="BC1966" s="59"/>
      <c r="BD1966" s="59"/>
      <c r="BE1966" s="84"/>
      <c r="BF1966" s="84"/>
      <c r="BG1966" s="84"/>
      <c r="BH1966" s="84"/>
      <c r="BI1966" s="85"/>
      <c r="BJ1966" s="86"/>
      <c r="BK1966" s="86"/>
      <c r="BL1966" s="86"/>
      <c r="BM1966" s="86"/>
      <c r="BN1966" s="86"/>
      <c r="BO1966" s="59"/>
      <c r="BP1966" s="69"/>
      <c r="BQ1966" s="92">
        <v>0</v>
      </c>
      <c r="BR1966" s="93">
        <v>0</v>
      </c>
      <c r="BS1966" s="94" t="str">
        <f t="shared" si="315"/>
        <v/>
      </c>
      <c r="BT1966" s="95">
        <v>0</v>
      </c>
      <c r="BU1966" s="101" t="str">
        <f t="shared" si="316"/>
        <v/>
      </c>
      <c r="BV1966" s="102" t="str">
        <f t="shared" si="317"/>
        <v>-</v>
      </c>
      <c r="BW1966" s="103"/>
      <c r="BX1966" s="104" t="str">
        <f t="shared" si="318"/>
        <v>-</v>
      </c>
      <c r="BY1966" s="105"/>
      <c r="BZ1966" s="103"/>
      <c r="CA1966" s="106"/>
      <c r="CB1966" s="107"/>
      <c r="CC1966" s="112"/>
      <c r="CD1966" s="106"/>
      <c r="CE1966" s="103"/>
      <c r="CF1966" s="113"/>
      <c r="CG1966" s="114"/>
    </row>
    <row r="1967" spans="1:85">
      <c r="A1967" s="53" t="str">
        <f t="shared" si="319"/>
        <v>--</v>
      </c>
      <c r="B1967" s="47" t="str">
        <f t="shared" si="320"/>
        <v>-</v>
      </c>
      <c r="C1967" s="153"/>
      <c r="D1967" s="49"/>
      <c r="E1967" s="50"/>
      <c r="F1967" s="51"/>
      <c r="G1967" s="59"/>
      <c r="H1967" s="51"/>
      <c r="I1967" s="59"/>
      <c r="J1967" s="60" t="str">
        <f>IF(ISBLANK(H1967),"",IFERROR(VLOOKUP(B1967,'Np PL4 Stock'!$A:$D,4,FALSE),""))</f>
        <v/>
      </c>
      <c r="K1967" s="61" t="str">
        <f>IF(ISBLANK(H1967),"",SUMIF('Np PL4 Stock'!$A:$A,B1967,'Np PL4 Stock'!$N:$N))</f>
        <v/>
      </c>
      <c r="L1967" s="62" t="str">
        <f>IF(ISBLANK(H1967),"",VLOOKUP(LEFT(B1967,5),Unit!A:B,2,FALSE))</f>
        <v/>
      </c>
      <c r="M1967" s="63" t="str">
        <f>IF(ISBLANK(H1967),"",IFERROR(VLOOKUP(B1967,'Np PL4 Stock'!$A:$T,20,FALSE),""))</f>
        <v/>
      </c>
      <c r="N1967" s="63" t="str">
        <f>IF(ISBLANK(H1967),"",IFERROR(VLOOKUP(B1967,'Np PL4 Stock'!$A:$U,21,FALSE),""))</f>
        <v/>
      </c>
      <c r="O1967" s="62" t="str">
        <f t="shared" si="313"/>
        <v/>
      </c>
      <c r="P1967" s="62" t="str">
        <f t="shared" si="311"/>
        <v/>
      </c>
      <c r="Q1967" s="67" t="str">
        <f t="shared" si="314"/>
        <v/>
      </c>
      <c r="R1967" s="67" t="str">
        <f t="shared" si="312"/>
        <v/>
      </c>
      <c r="S1967" s="59"/>
      <c r="T1967" s="147"/>
      <c r="U1967" s="147"/>
      <c r="V1967" s="59"/>
      <c r="W1967" s="59"/>
      <c r="X1967" s="59"/>
      <c r="Y1967" s="59"/>
      <c r="Z1967" s="59"/>
      <c r="AA1967" s="59"/>
      <c r="AB1967" s="59"/>
      <c r="AC1967" s="59"/>
      <c r="AD1967" s="59"/>
      <c r="AE1967" s="59"/>
      <c r="AF1967" s="73"/>
      <c r="AG1967" s="73"/>
      <c r="AH1967" s="73"/>
      <c r="AI1967" s="73"/>
      <c r="AJ1967" s="73"/>
      <c r="AK1967" s="73"/>
      <c r="AL1967" s="77" t="str">
        <f>IF(ISBLANK(S1967),"",IF(AJ1967="Fail","Fail",IF(E1967="PL4",IF(AND(T1967&gt;STD_01122025!$D$3,U1967&lt;STD_01122025!$D$4,OR(AF1967="ND",AF1967&lt;STD_01122025!$D$7),AH1967="ND"),"Pass","Fail"),IF(E1967="PL12",IF(AND(S1967&lt;STD_01122025!$F$2,T1967&gt;STD_01122025!$F$3,U1967&lt;STD_01122025!$F$4,V1967&gt;STD_01122025!$F$5,X1967&gt;STD_01122025!$F$6,OR(AF1967="ND",AF1967&lt;STD_01122025!$F$7),AH1967="ND"),"Pass","Fail"),IF(E1967="SuperPL",IF(AND(T1967&gt;STD_01122025!$H$3,U1967&lt;STD_01122025!$H$4,V1967&gt;STD_01122025!$H$5,X1967&gt;STD_01122025!$H$6,OR(AF1967="ND",AF1967&lt;STD_01122025!$H$7),AH1967="ND"),"Pass","Fail"),IF(E1967="Flight",IF(AND(T1967&gt;STD_01122025!$J$3,U1967&lt;STD_01122025!$J$4,X1967&gt;STD_01122025!$J$6,OR(AF1967="ND",AF1967&lt;STD_01122025!$J$7),AH1967="ND"),"Pass","Fail"),""))))))</f>
        <v/>
      </c>
      <c r="AM1967" s="62" t="str">
        <f>IF(ISBLANK(B1967),"",IFERROR(IF(VLOOKUP(B1967,'Np PL4 Stock'!$A:$J,10,FALSE)="Np4",D1967-VLOOKUP(B1967,'Np PL4 Stock'!$A:$E,5,FALSE),D1967-VLOOKUP(B1967,'Np PL4 Stock'!$A:$E,5,FALSE)-1),""))</f>
        <v/>
      </c>
      <c r="AN1967" s="147"/>
      <c r="AO1967" s="147"/>
      <c r="AP1967" s="59"/>
      <c r="AQ1967" s="59"/>
      <c r="AR1967" s="59"/>
      <c r="AS1967" s="59"/>
      <c r="AT1967" s="73"/>
      <c r="AU1967" s="73"/>
      <c r="AV1967" s="73"/>
      <c r="AW1967" s="73"/>
      <c r="AX1967" s="84"/>
      <c r="AY1967" s="59"/>
      <c r="AZ1967" s="59"/>
      <c r="BA1967" s="59"/>
      <c r="BB1967" s="59"/>
      <c r="BC1967" s="59"/>
      <c r="BD1967" s="59"/>
      <c r="BE1967" s="84"/>
      <c r="BF1967" s="84"/>
      <c r="BG1967" s="84"/>
      <c r="BH1967" s="84"/>
      <c r="BI1967" s="85"/>
      <c r="BJ1967" s="86"/>
      <c r="BK1967" s="86"/>
      <c r="BL1967" s="86"/>
      <c r="BM1967" s="86"/>
      <c r="BN1967" s="86"/>
      <c r="BO1967" s="59"/>
      <c r="BP1967" s="69"/>
      <c r="BQ1967" s="92">
        <v>0</v>
      </c>
      <c r="BR1967" s="93">
        <v>0</v>
      </c>
      <c r="BS1967" s="94" t="str">
        <f t="shared" si="315"/>
        <v/>
      </c>
      <c r="BT1967" s="95">
        <v>0</v>
      </c>
      <c r="BU1967" s="101" t="str">
        <f t="shared" si="316"/>
        <v/>
      </c>
      <c r="BV1967" s="102" t="str">
        <f t="shared" si="317"/>
        <v>-</v>
      </c>
      <c r="BW1967" s="103"/>
      <c r="BX1967" s="104" t="str">
        <f t="shared" si="318"/>
        <v>-</v>
      </c>
      <c r="BY1967" s="105"/>
      <c r="BZ1967" s="103"/>
      <c r="CA1967" s="106"/>
      <c r="CB1967" s="107"/>
      <c r="CC1967" s="112"/>
      <c r="CD1967" s="106"/>
      <c r="CE1967" s="103"/>
      <c r="CF1967" s="113"/>
      <c r="CG1967" s="114"/>
    </row>
    <row r="1968" spans="1:85">
      <c r="A1968" s="53" t="str">
        <f t="shared" si="319"/>
        <v>--</v>
      </c>
      <c r="B1968" s="47" t="str">
        <f t="shared" si="320"/>
        <v>-</v>
      </c>
      <c r="C1968" s="153"/>
      <c r="D1968" s="49"/>
      <c r="E1968" s="50"/>
      <c r="F1968" s="51"/>
      <c r="G1968" s="59"/>
      <c r="H1968" s="51"/>
      <c r="I1968" s="59"/>
      <c r="J1968" s="60" t="str">
        <f>IF(ISBLANK(H1968),"",IFERROR(VLOOKUP(B1968,'Np PL4 Stock'!$A:$D,4,FALSE),""))</f>
        <v/>
      </c>
      <c r="K1968" s="61" t="str">
        <f>IF(ISBLANK(H1968),"",SUMIF('Np PL4 Stock'!$A:$A,B1968,'Np PL4 Stock'!$N:$N))</f>
        <v/>
      </c>
      <c r="L1968" s="62" t="str">
        <f>IF(ISBLANK(H1968),"",VLOOKUP(LEFT(B1968,5),Unit!A:B,2,FALSE))</f>
        <v/>
      </c>
      <c r="M1968" s="63" t="str">
        <f>IF(ISBLANK(H1968),"",IFERROR(VLOOKUP(B1968,'Np PL4 Stock'!$A:$T,20,FALSE),""))</f>
        <v/>
      </c>
      <c r="N1968" s="63" t="str">
        <f>IF(ISBLANK(H1968),"",IFERROR(VLOOKUP(B1968,'Np PL4 Stock'!$A:$U,21,FALSE),""))</f>
        <v/>
      </c>
      <c r="O1968" s="62" t="str">
        <f t="shared" si="313"/>
        <v/>
      </c>
      <c r="P1968" s="62" t="str">
        <f t="shared" si="311"/>
        <v/>
      </c>
      <c r="Q1968" s="67" t="str">
        <f t="shared" si="314"/>
        <v/>
      </c>
      <c r="R1968" s="67" t="str">
        <f t="shared" si="312"/>
        <v/>
      </c>
      <c r="S1968" s="59"/>
      <c r="T1968" s="147"/>
      <c r="U1968" s="147"/>
      <c r="V1968" s="59"/>
      <c r="W1968" s="59"/>
      <c r="X1968" s="59"/>
      <c r="Y1968" s="59"/>
      <c r="Z1968" s="59"/>
      <c r="AA1968" s="59"/>
      <c r="AB1968" s="59"/>
      <c r="AC1968" s="59"/>
      <c r="AD1968" s="59"/>
      <c r="AE1968" s="59"/>
      <c r="AF1968" s="73"/>
      <c r="AG1968" s="73"/>
      <c r="AH1968" s="73"/>
      <c r="AI1968" s="73"/>
      <c r="AJ1968" s="73"/>
      <c r="AK1968" s="73"/>
      <c r="AL1968" s="77" t="str">
        <f>IF(ISBLANK(S1968),"",IF(AJ1968="Fail","Fail",IF(E1968="PL4",IF(AND(T1968&gt;STD_01122025!$D$3,U1968&lt;STD_01122025!$D$4,OR(AF1968="ND",AF1968&lt;STD_01122025!$D$7),AH1968="ND"),"Pass","Fail"),IF(E1968="PL12",IF(AND(S1968&lt;STD_01122025!$F$2,T1968&gt;STD_01122025!$F$3,U1968&lt;STD_01122025!$F$4,V1968&gt;STD_01122025!$F$5,X1968&gt;STD_01122025!$F$6,OR(AF1968="ND",AF1968&lt;STD_01122025!$F$7),AH1968="ND"),"Pass","Fail"),IF(E1968="SuperPL",IF(AND(T1968&gt;STD_01122025!$H$3,U1968&lt;STD_01122025!$H$4,V1968&gt;STD_01122025!$H$5,X1968&gt;STD_01122025!$H$6,OR(AF1968="ND",AF1968&lt;STD_01122025!$H$7),AH1968="ND"),"Pass","Fail"),IF(E1968="Flight",IF(AND(T1968&gt;STD_01122025!$J$3,U1968&lt;STD_01122025!$J$4,X1968&gt;STD_01122025!$J$6,OR(AF1968="ND",AF1968&lt;STD_01122025!$J$7),AH1968="ND"),"Pass","Fail"),""))))))</f>
        <v/>
      </c>
      <c r="AM1968" s="62" t="str">
        <f>IF(ISBLANK(B1968),"",IFERROR(IF(VLOOKUP(B1968,'Np PL4 Stock'!$A:$J,10,FALSE)="Np4",D1968-VLOOKUP(B1968,'Np PL4 Stock'!$A:$E,5,FALSE),D1968-VLOOKUP(B1968,'Np PL4 Stock'!$A:$E,5,FALSE)-1),""))</f>
        <v/>
      </c>
      <c r="AN1968" s="147"/>
      <c r="AO1968" s="147"/>
      <c r="AP1968" s="59"/>
      <c r="AQ1968" s="59"/>
      <c r="AR1968" s="59"/>
      <c r="AS1968" s="59"/>
      <c r="AT1968" s="73"/>
      <c r="AU1968" s="73"/>
      <c r="AV1968" s="73"/>
      <c r="AW1968" s="73"/>
      <c r="AX1968" s="84"/>
      <c r="AY1968" s="59"/>
      <c r="AZ1968" s="59"/>
      <c r="BA1968" s="59"/>
      <c r="BB1968" s="59"/>
      <c r="BC1968" s="59"/>
      <c r="BD1968" s="59"/>
      <c r="BE1968" s="84"/>
      <c r="BF1968" s="84"/>
      <c r="BG1968" s="84"/>
      <c r="BH1968" s="84"/>
      <c r="BI1968" s="85"/>
      <c r="BJ1968" s="86"/>
      <c r="BK1968" s="86"/>
      <c r="BL1968" s="86"/>
      <c r="BM1968" s="86"/>
      <c r="BN1968" s="86"/>
      <c r="BO1968" s="59"/>
      <c r="BP1968" s="69"/>
      <c r="BQ1968" s="92">
        <v>0</v>
      </c>
      <c r="BR1968" s="93">
        <v>0</v>
      </c>
      <c r="BS1968" s="94" t="str">
        <f t="shared" si="315"/>
        <v/>
      </c>
      <c r="BT1968" s="95">
        <v>0</v>
      </c>
      <c r="BU1968" s="101" t="str">
        <f t="shared" si="316"/>
        <v/>
      </c>
      <c r="BV1968" s="102" t="str">
        <f t="shared" si="317"/>
        <v>-</v>
      </c>
      <c r="BW1968" s="103"/>
      <c r="BX1968" s="104" t="str">
        <f t="shared" si="318"/>
        <v>-</v>
      </c>
      <c r="BY1968" s="105"/>
      <c r="BZ1968" s="103"/>
      <c r="CA1968" s="106"/>
      <c r="CB1968" s="107"/>
      <c r="CC1968" s="112"/>
      <c r="CD1968" s="106"/>
      <c r="CE1968" s="103"/>
      <c r="CF1968" s="113"/>
      <c r="CG1968" s="114"/>
    </row>
    <row r="1969" spans="1:85">
      <c r="A1969" s="53" t="str">
        <f t="shared" si="319"/>
        <v>--</v>
      </c>
      <c r="B1969" s="47" t="str">
        <f t="shared" si="320"/>
        <v>-</v>
      </c>
      <c r="C1969" s="153"/>
      <c r="D1969" s="49"/>
      <c r="E1969" s="50"/>
      <c r="F1969" s="51"/>
      <c r="G1969" s="59"/>
      <c r="H1969" s="51"/>
      <c r="I1969" s="59"/>
      <c r="J1969" s="60" t="str">
        <f>IF(ISBLANK(H1969),"",IFERROR(VLOOKUP(B1969,'Np PL4 Stock'!$A:$D,4,FALSE),""))</f>
        <v/>
      </c>
      <c r="K1969" s="61" t="str">
        <f>IF(ISBLANK(H1969),"",SUMIF('Np PL4 Stock'!$A:$A,B1969,'Np PL4 Stock'!$N:$N))</f>
        <v/>
      </c>
      <c r="L1969" s="62" t="str">
        <f>IF(ISBLANK(H1969),"",VLOOKUP(LEFT(B1969,5),Unit!A:B,2,FALSE))</f>
        <v/>
      </c>
      <c r="M1969" s="63" t="str">
        <f>IF(ISBLANK(H1969),"",IFERROR(VLOOKUP(B1969,'Np PL4 Stock'!$A:$T,20,FALSE),""))</f>
        <v/>
      </c>
      <c r="N1969" s="63" t="str">
        <f>IF(ISBLANK(H1969),"",IFERROR(VLOOKUP(B1969,'Np PL4 Stock'!$A:$U,21,FALSE),""))</f>
        <v/>
      </c>
      <c r="O1969" s="62" t="str">
        <f t="shared" si="313"/>
        <v/>
      </c>
      <c r="P1969" s="62" t="str">
        <f t="shared" si="311"/>
        <v/>
      </c>
      <c r="Q1969" s="67" t="str">
        <f t="shared" si="314"/>
        <v/>
      </c>
      <c r="R1969" s="67" t="str">
        <f t="shared" si="312"/>
        <v/>
      </c>
      <c r="S1969" s="59"/>
      <c r="T1969" s="147"/>
      <c r="U1969" s="147"/>
      <c r="V1969" s="59"/>
      <c r="W1969" s="59"/>
      <c r="X1969" s="59"/>
      <c r="Y1969" s="59"/>
      <c r="Z1969" s="59"/>
      <c r="AA1969" s="59"/>
      <c r="AB1969" s="59"/>
      <c r="AC1969" s="59"/>
      <c r="AD1969" s="59"/>
      <c r="AE1969" s="59"/>
      <c r="AF1969" s="73"/>
      <c r="AG1969" s="73"/>
      <c r="AH1969" s="73"/>
      <c r="AI1969" s="73"/>
      <c r="AJ1969" s="73"/>
      <c r="AK1969" s="73"/>
      <c r="AL1969" s="77" t="str">
        <f>IF(ISBLANK(S1969),"",IF(AJ1969="Fail","Fail",IF(E1969="PL4",IF(AND(T1969&gt;STD_01122025!$D$3,U1969&lt;STD_01122025!$D$4,OR(AF1969="ND",AF1969&lt;STD_01122025!$D$7),AH1969="ND"),"Pass","Fail"),IF(E1969="PL12",IF(AND(S1969&lt;STD_01122025!$F$2,T1969&gt;STD_01122025!$F$3,U1969&lt;STD_01122025!$F$4,V1969&gt;STD_01122025!$F$5,X1969&gt;STD_01122025!$F$6,OR(AF1969="ND",AF1969&lt;STD_01122025!$F$7),AH1969="ND"),"Pass","Fail"),IF(E1969="SuperPL",IF(AND(T1969&gt;STD_01122025!$H$3,U1969&lt;STD_01122025!$H$4,V1969&gt;STD_01122025!$H$5,X1969&gt;STD_01122025!$H$6,OR(AF1969="ND",AF1969&lt;STD_01122025!$H$7),AH1969="ND"),"Pass","Fail"),IF(E1969="Flight",IF(AND(T1969&gt;STD_01122025!$J$3,U1969&lt;STD_01122025!$J$4,X1969&gt;STD_01122025!$J$6,OR(AF1969="ND",AF1969&lt;STD_01122025!$J$7),AH1969="ND"),"Pass","Fail"),""))))))</f>
        <v/>
      </c>
      <c r="AM1969" s="62" t="str">
        <f>IF(ISBLANK(B1969),"",IFERROR(IF(VLOOKUP(B1969,'Np PL4 Stock'!$A:$J,10,FALSE)="Np4",D1969-VLOOKUP(B1969,'Np PL4 Stock'!$A:$E,5,FALSE),D1969-VLOOKUP(B1969,'Np PL4 Stock'!$A:$E,5,FALSE)-1),""))</f>
        <v/>
      </c>
      <c r="AN1969" s="147"/>
      <c r="AO1969" s="147"/>
      <c r="AP1969" s="59"/>
      <c r="AQ1969" s="59"/>
      <c r="AR1969" s="59"/>
      <c r="AS1969" s="59"/>
      <c r="AT1969" s="73"/>
      <c r="AU1969" s="73"/>
      <c r="AV1969" s="73"/>
      <c r="AW1969" s="73"/>
      <c r="AX1969" s="84"/>
      <c r="AY1969" s="59"/>
      <c r="AZ1969" s="59"/>
      <c r="BA1969" s="59"/>
      <c r="BB1969" s="59"/>
      <c r="BC1969" s="59"/>
      <c r="BD1969" s="59"/>
      <c r="BE1969" s="84"/>
      <c r="BF1969" s="84"/>
      <c r="BG1969" s="84"/>
      <c r="BH1969" s="84"/>
      <c r="BI1969" s="85"/>
      <c r="BJ1969" s="86"/>
      <c r="BK1969" s="86"/>
      <c r="BL1969" s="86"/>
      <c r="BM1969" s="86"/>
      <c r="BN1969" s="86"/>
      <c r="BO1969" s="59"/>
      <c r="BP1969" s="69"/>
      <c r="BQ1969" s="92">
        <v>0</v>
      </c>
      <c r="BR1969" s="93">
        <v>0</v>
      </c>
      <c r="BS1969" s="94" t="str">
        <f t="shared" si="315"/>
        <v/>
      </c>
      <c r="BT1969" s="95">
        <v>0</v>
      </c>
      <c r="BU1969" s="101" t="str">
        <f t="shared" si="316"/>
        <v/>
      </c>
      <c r="BV1969" s="102" t="str">
        <f t="shared" si="317"/>
        <v>-</v>
      </c>
      <c r="BW1969" s="103"/>
      <c r="BX1969" s="104" t="str">
        <f t="shared" si="318"/>
        <v>-</v>
      </c>
      <c r="BY1969" s="105"/>
      <c r="BZ1969" s="103"/>
      <c r="CA1969" s="106"/>
      <c r="CB1969" s="107"/>
      <c r="CC1969" s="112"/>
      <c r="CD1969" s="106"/>
      <c r="CE1969" s="103"/>
      <c r="CF1969" s="113"/>
      <c r="CG1969" s="114"/>
    </row>
    <row r="1970" spans="1:85">
      <c r="A1970" s="53" t="str">
        <f t="shared" si="319"/>
        <v>--</v>
      </c>
      <c r="B1970" s="47" t="str">
        <f t="shared" si="320"/>
        <v>-</v>
      </c>
      <c r="C1970" s="153"/>
      <c r="D1970" s="49"/>
      <c r="E1970" s="50"/>
      <c r="F1970" s="51"/>
      <c r="G1970" s="59"/>
      <c r="H1970" s="51"/>
      <c r="I1970" s="59"/>
      <c r="J1970" s="60" t="str">
        <f>IF(ISBLANK(H1970),"",IFERROR(VLOOKUP(B1970,'Np PL4 Stock'!$A:$D,4,FALSE),""))</f>
        <v/>
      </c>
      <c r="K1970" s="61" t="str">
        <f>IF(ISBLANK(H1970),"",SUMIF('Np PL4 Stock'!$A:$A,B1970,'Np PL4 Stock'!$N:$N))</f>
        <v/>
      </c>
      <c r="L1970" s="62" t="str">
        <f>IF(ISBLANK(H1970),"",VLOOKUP(LEFT(B1970,5),Unit!A:B,2,FALSE))</f>
        <v/>
      </c>
      <c r="M1970" s="63" t="str">
        <f>IF(ISBLANK(H1970),"",IFERROR(VLOOKUP(B1970,'Np PL4 Stock'!$A:$T,20,FALSE),""))</f>
        <v/>
      </c>
      <c r="N1970" s="63" t="str">
        <f>IF(ISBLANK(H1970),"",IFERROR(VLOOKUP(B1970,'Np PL4 Stock'!$A:$U,21,FALSE),""))</f>
        <v/>
      </c>
      <c r="O1970" s="62" t="str">
        <f t="shared" si="313"/>
        <v/>
      </c>
      <c r="P1970" s="62" t="str">
        <f t="shared" si="311"/>
        <v/>
      </c>
      <c r="Q1970" s="67" t="str">
        <f t="shared" si="314"/>
        <v/>
      </c>
      <c r="R1970" s="67" t="str">
        <f t="shared" si="312"/>
        <v/>
      </c>
      <c r="S1970" s="59"/>
      <c r="T1970" s="147"/>
      <c r="U1970" s="147"/>
      <c r="V1970" s="59"/>
      <c r="W1970" s="59"/>
      <c r="X1970" s="59"/>
      <c r="Y1970" s="59"/>
      <c r="Z1970" s="59"/>
      <c r="AA1970" s="59"/>
      <c r="AB1970" s="59"/>
      <c r="AC1970" s="59"/>
      <c r="AD1970" s="59"/>
      <c r="AE1970" s="59"/>
      <c r="AF1970" s="73"/>
      <c r="AG1970" s="73"/>
      <c r="AH1970" s="73"/>
      <c r="AI1970" s="73"/>
      <c r="AJ1970" s="73"/>
      <c r="AK1970" s="73"/>
      <c r="AL1970" s="77" t="str">
        <f>IF(ISBLANK(S1970),"",IF(AJ1970="Fail","Fail",IF(E1970="PL4",IF(AND(T1970&gt;STD_01122025!$D$3,U1970&lt;STD_01122025!$D$4,OR(AF1970="ND",AF1970&lt;STD_01122025!$D$7),AH1970="ND"),"Pass","Fail"),IF(E1970="PL12",IF(AND(S1970&lt;STD_01122025!$F$2,T1970&gt;STD_01122025!$F$3,U1970&lt;STD_01122025!$F$4,V1970&gt;STD_01122025!$F$5,X1970&gt;STD_01122025!$F$6,OR(AF1970="ND",AF1970&lt;STD_01122025!$F$7),AH1970="ND"),"Pass","Fail"),IF(E1970="SuperPL",IF(AND(T1970&gt;STD_01122025!$H$3,U1970&lt;STD_01122025!$H$4,V1970&gt;STD_01122025!$H$5,X1970&gt;STD_01122025!$H$6,OR(AF1970="ND",AF1970&lt;STD_01122025!$H$7),AH1970="ND"),"Pass","Fail"),IF(E1970="Flight",IF(AND(T1970&gt;STD_01122025!$J$3,U1970&lt;STD_01122025!$J$4,X1970&gt;STD_01122025!$J$6,OR(AF1970="ND",AF1970&lt;STD_01122025!$J$7),AH1970="ND"),"Pass","Fail"),""))))))</f>
        <v/>
      </c>
      <c r="AM1970" s="62" t="str">
        <f>IF(ISBLANK(B1970),"",IFERROR(IF(VLOOKUP(B1970,'Np PL4 Stock'!$A:$J,10,FALSE)="Np4",D1970-VLOOKUP(B1970,'Np PL4 Stock'!$A:$E,5,FALSE),D1970-VLOOKUP(B1970,'Np PL4 Stock'!$A:$E,5,FALSE)-1),""))</f>
        <v/>
      </c>
      <c r="AN1970" s="147"/>
      <c r="AO1970" s="147"/>
      <c r="AP1970" s="59"/>
      <c r="AQ1970" s="59"/>
      <c r="AR1970" s="59"/>
      <c r="AS1970" s="59"/>
      <c r="AT1970" s="73"/>
      <c r="AU1970" s="73"/>
      <c r="AV1970" s="73"/>
      <c r="AW1970" s="73"/>
      <c r="AX1970" s="84"/>
      <c r="AY1970" s="59"/>
      <c r="AZ1970" s="59"/>
      <c r="BA1970" s="59"/>
      <c r="BB1970" s="59"/>
      <c r="BC1970" s="59"/>
      <c r="BD1970" s="59"/>
      <c r="BE1970" s="84"/>
      <c r="BF1970" s="84"/>
      <c r="BG1970" s="84"/>
      <c r="BH1970" s="84"/>
      <c r="BI1970" s="85"/>
      <c r="BJ1970" s="86"/>
      <c r="BK1970" s="86"/>
      <c r="BL1970" s="86"/>
      <c r="BM1970" s="86"/>
      <c r="BN1970" s="86"/>
      <c r="BO1970" s="59"/>
      <c r="BP1970" s="69"/>
      <c r="BQ1970" s="92">
        <v>0</v>
      </c>
      <c r="BR1970" s="93">
        <v>0</v>
      </c>
      <c r="BS1970" s="94" t="str">
        <f t="shared" si="315"/>
        <v/>
      </c>
      <c r="BT1970" s="95">
        <v>0</v>
      </c>
      <c r="BU1970" s="101" t="str">
        <f t="shared" si="316"/>
        <v/>
      </c>
      <c r="BV1970" s="102" t="str">
        <f t="shared" si="317"/>
        <v>-</v>
      </c>
      <c r="BW1970" s="103"/>
      <c r="BX1970" s="104" t="str">
        <f t="shared" si="318"/>
        <v>-</v>
      </c>
      <c r="BY1970" s="105"/>
      <c r="BZ1970" s="103"/>
      <c r="CA1970" s="106"/>
      <c r="CB1970" s="107"/>
      <c r="CC1970" s="112"/>
      <c r="CD1970" s="106"/>
      <c r="CE1970" s="103"/>
      <c r="CF1970" s="113"/>
      <c r="CG1970" s="114"/>
    </row>
    <row r="1971" spans="1:85">
      <c r="A1971" s="53" t="str">
        <f t="shared" si="319"/>
        <v>--</v>
      </c>
      <c r="B1971" s="47" t="str">
        <f t="shared" si="320"/>
        <v>-</v>
      </c>
      <c r="C1971" s="153"/>
      <c r="D1971" s="49"/>
      <c r="E1971" s="50"/>
      <c r="F1971" s="51"/>
      <c r="G1971" s="59"/>
      <c r="H1971" s="51"/>
      <c r="I1971" s="59"/>
      <c r="J1971" s="60" t="str">
        <f>IF(ISBLANK(H1971),"",IFERROR(VLOOKUP(B1971,'Np PL4 Stock'!$A:$D,4,FALSE),""))</f>
        <v/>
      </c>
      <c r="K1971" s="61" t="str">
        <f>IF(ISBLANK(H1971),"",SUMIF('Np PL4 Stock'!$A:$A,B1971,'Np PL4 Stock'!$N:$N))</f>
        <v/>
      </c>
      <c r="L1971" s="62" t="str">
        <f>IF(ISBLANK(H1971),"",VLOOKUP(LEFT(B1971,5),Unit!A:B,2,FALSE))</f>
        <v/>
      </c>
      <c r="M1971" s="63" t="str">
        <f>IF(ISBLANK(H1971),"",IFERROR(VLOOKUP(B1971,'Np PL4 Stock'!$A:$T,20,FALSE),""))</f>
        <v/>
      </c>
      <c r="N1971" s="63" t="str">
        <f>IF(ISBLANK(H1971),"",IFERROR(VLOOKUP(B1971,'Np PL4 Stock'!$A:$U,21,FALSE),""))</f>
        <v/>
      </c>
      <c r="O1971" s="62" t="str">
        <f t="shared" si="313"/>
        <v/>
      </c>
      <c r="P1971" s="62" t="str">
        <f t="shared" si="311"/>
        <v/>
      </c>
      <c r="Q1971" s="67" t="str">
        <f t="shared" si="314"/>
        <v/>
      </c>
      <c r="R1971" s="67" t="str">
        <f t="shared" si="312"/>
        <v/>
      </c>
      <c r="S1971" s="59"/>
      <c r="T1971" s="147"/>
      <c r="U1971" s="147"/>
      <c r="V1971" s="59"/>
      <c r="W1971" s="59"/>
      <c r="X1971" s="59"/>
      <c r="Y1971" s="59"/>
      <c r="Z1971" s="59"/>
      <c r="AA1971" s="59"/>
      <c r="AB1971" s="59"/>
      <c r="AC1971" s="59"/>
      <c r="AD1971" s="59"/>
      <c r="AE1971" s="59"/>
      <c r="AF1971" s="73"/>
      <c r="AG1971" s="73"/>
      <c r="AH1971" s="73"/>
      <c r="AI1971" s="73"/>
      <c r="AJ1971" s="73"/>
      <c r="AK1971" s="73"/>
      <c r="AL1971" s="77" t="str">
        <f>IF(ISBLANK(S1971),"",IF(AJ1971="Fail","Fail",IF(E1971="PL4",IF(AND(T1971&gt;STD_01122025!$D$3,U1971&lt;STD_01122025!$D$4,OR(AF1971="ND",AF1971&lt;STD_01122025!$D$7),AH1971="ND"),"Pass","Fail"),IF(E1971="PL12",IF(AND(S1971&lt;STD_01122025!$F$2,T1971&gt;STD_01122025!$F$3,U1971&lt;STD_01122025!$F$4,V1971&gt;STD_01122025!$F$5,X1971&gt;STD_01122025!$F$6,OR(AF1971="ND",AF1971&lt;STD_01122025!$F$7),AH1971="ND"),"Pass","Fail"),IF(E1971="SuperPL",IF(AND(T1971&gt;STD_01122025!$H$3,U1971&lt;STD_01122025!$H$4,V1971&gt;STD_01122025!$H$5,X1971&gt;STD_01122025!$H$6,OR(AF1971="ND",AF1971&lt;STD_01122025!$H$7),AH1971="ND"),"Pass","Fail"),IF(E1971="Flight",IF(AND(T1971&gt;STD_01122025!$J$3,U1971&lt;STD_01122025!$J$4,X1971&gt;STD_01122025!$J$6,OR(AF1971="ND",AF1971&lt;STD_01122025!$J$7),AH1971="ND"),"Pass","Fail"),""))))))</f>
        <v/>
      </c>
      <c r="AM1971" s="62" t="str">
        <f>IF(ISBLANK(B1971),"",IFERROR(IF(VLOOKUP(B1971,'Np PL4 Stock'!$A:$J,10,FALSE)="Np4",D1971-VLOOKUP(B1971,'Np PL4 Stock'!$A:$E,5,FALSE),D1971-VLOOKUP(B1971,'Np PL4 Stock'!$A:$E,5,FALSE)-1),""))</f>
        <v/>
      </c>
      <c r="AN1971" s="147"/>
      <c r="AO1971" s="147"/>
      <c r="AP1971" s="59"/>
      <c r="AQ1971" s="59"/>
      <c r="AR1971" s="59"/>
      <c r="AS1971" s="59"/>
      <c r="AT1971" s="73"/>
      <c r="AU1971" s="73"/>
      <c r="AV1971" s="73"/>
      <c r="AW1971" s="73"/>
      <c r="AX1971" s="84"/>
      <c r="AY1971" s="59"/>
      <c r="AZ1971" s="59"/>
      <c r="BA1971" s="59"/>
      <c r="BB1971" s="59"/>
      <c r="BC1971" s="59"/>
      <c r="BD1971" s="59"/>
      <c r="BE1971" s="84"/>
      <c r="BF1971" s="84"/>
      <c r="BG1971" s="84"/>
      <c r="BH1971" s="84"/>
      <c r="BI1971" s="85"/>
      <c r="BJ1971" s="86"/>
      <c r="BK1971" s="86"/>
      <c r="BL1971" s="86"/>
      <c r="BM1971" s="86"/>
      <c r="BN1971" s="86"/>
      <c r="BO1971" s="59"/>
      <c r="BP1971" s="69"/>
      <c r="BQ1971" s="92">
        <v>0</v>
      </c>
      <c r="BR1971" s="93">
        <v>0</v>
      </c>
      <c r="BS1971" s="94" t="str">
        <f t="shared" si="315"/>
        <v/>
      </c>
      <c r="BT1971" s="95">
        <v>0</v>
      </c>
      <c r="BU1971" s="101" t="str">
        <f t="shared" si="316"/>
        <v/>
      </c>
      <c r="BV1971" s="102" t="str">
        <f t="shared" si="317"/>
        <v>-</v>
      </c>
      <c r="BW1971" s="103"/>
      <c r="BX1971" s="104" t="str">
        <f t="shared" si="318"/>
        <v>-</v>
      </c>
      <c r="BY1971" s="105"/>
      <c r="BZ1971" s="103"/>
      <c r="CA1971" s="106"/>
      <c r="CB1971" s="107"/>
      <c r="CC1971" s="112"/>
      <c r="CD1971" s="106"/>
      <c r="CE1971" s="103"/>
      <c r="CF1971" s="113"/>
      <c r="CG1971" s="114"/>
    </row>
    <row r="1972" spans="1:85">
      <c r="A1972" s="53" t="str">
        <f t="shared" si="319"/>
        <v>--</v>
      </c>
      <c r="B1972" s="47" t="str">
        <f t="shared" si="320"/>
        <v>-</v>
      </c>
      <c r="C1972" s="153"/>
      <c r="D1972" s="49"/>
      <c r="E1972" s="50"/>
      <c r="F1972" s="51"/>
      <c r="G1972" s="59"/>
      <c r="H1972" s="51"/>
      <c r="I1972" s="59"/>
      <c r="J1972" s="60" t="str">
        <f>IF(ISBLANK(H1972),"",IFERROR(VLOOKUP(B1972,'Np PL4 Stock'!$A:$D,4,FALSE),""))</f>
        <v/>
      </c>
      <c r="K1972" s="61" t="str">
        <f>IF(ISBLANK(H1972),"",SUMIF('Np PL4 Stock'!$A:$A,B1972,'Np PL4 Stock'!$N:$N))</f>
        <v/>
      </c>
      <c r="L1972" s="62" t="str">
        <f>IF(ISBLANK(H1972),"",VLOOKUP(LEFT(B1972,5),Unit!A:B,2,FALSE))</f>
        <v/>
      </c>
      <c r="M1972" s="63" t="str">
        <f>IF(ISBLANK(H1972),"",IFERROR(VLOOKUP(B1972,'Np PL4 Stock'!$A:$T,20,FALSE),""))</f>
        <v/>
      </c>
      <c r="N1972" s="63" t="str">
        <f>IF(ISBLANK(H1972),"",IFERROR(VLOOKUP(B1972,'Np PL4 Stock'!$A:$U,21,FALSE),""))</f>
        <v/>
      </c>
      <c r="O1972" s="62" t="str">
        <f t="shared" si="313"/>
        <v/>
      </c>
      <c r="P1972" s="62" t="str">
        <f t="shared" si="311"/>
        <v/>
      </c>
      <c r="Q1972" s="67" t="str">
        <f t="shared" si="314"/>
        <v/>
      </c>
      <c r="R1972" s="67" t="str">
        <f t="shared" si="312"/>
        <v/>
      </c>
      <c r="S1972" s="59"/>
      <c r="T1972" s="147"/>
      <c r="U1972" s="147"/>
      <c r="V1972" s="59"/>
      <c r="W1972" s="59"/>
      <c r="X1972" s="59"/>
      <c r="Y1972" s="59"/>
      <c r="Z1972" s="59"/>
      <c r="AA1972" s="59"/>
      <c r="AB1972" s="59"/>
      <c r="AC1972" s="59"/>
      <c r="AD1972" s="59"/>
      <c r="AE1972" s="59"/>
      <c r="AF1972" s="73"/>
      <c r="AG1972" s="73"/>
      <c r="AH1972" s="73"/>
      <c r="AI1972" s="73"/>
      <c r="AJ1972" s="73"/>
      <c r="AK1972" s="73"/>
      <c r="AL1972" s="77" t="str">
        <f>IF(ISBLANK(S1972),"",IF(AJ1972="Fail","Fail",IF(E1972="PL4",IF(AND(T1972&gt;STD_01122025!$D$3,U1972&lt;STD_01122025!$D$4,OR(AF1972="ND",AF1972&lt;STD_01122025!$D$7),AH1972="ND"),"Pass","Fail"),IF(E1972="PL12",IF(AND(S1972&lt;STD_01122025!$F$2,T1972&gt;STD_01122025!$F$3,U1972&lt;STD_01122025!$F$4,V1972&gt;STD_01122025!$F$5,X1972&gt;STD_01122025!$F$6,OR(AF1972="ND",AF1972&lt;STD_01122025!$F$7),AH1972="ND"),"Pass","Fail"),IF(E1972="SuperPL",IF(AND(T1972&gt;STD_01122025!$H$3,U1972&lt;STD_01122025!$H$4,V1972&gt;STD_01122025!$H$5,X1972&gt;STD_01122025!$H$6,OR(AF1972="ND",AF1972&lt;STD_01122025!$H$7),AH1972="ND"),"Pass","Fail"),IF(E1972="Flight",IF(AND(T1972&gt;STD_01122025!$J$3,U1972&lt;STD_01122025!$J$4,X1972&gt;STD_01122025!$J$6,OR(AF1972="ND",AF1972&lt;STD_01122025!$J$7),AH1972="ND"),"Pass","Fail"),""))))))</f>
        <v/>
      </c>
      <c r="AM1972" s="62" t="str">
        <f>IF(ISBLANK(B1972),"",IFERROR(IF(VLOOKUP(B1972,'Np PL4 Stock'!$A:$J,10,FALSE)="Np4",D1972-VLOOKUP(B1972,'Np PL4 Stock'!$A:$E,5,FALSE),D1972-VLOOKUP(B1972,'Np PL4 Stock'!$A:$E,5,FALSE)-1),""))</f>
        <v/>
      </c>
      <c r="AN1972" s="147"/>
      <c r="AO1972" s="147"/>
      <c r="AP1972" s="59"/>
      <c r="AQ1972" s="59"/>
      <c r="AR1972" s="59"/>
      <c r="AS1972" s="59"/>
      <c r="AT1972" s="73"/>
      <c r="AU1972" s="73"/>
      <c r="AV1972" s="73"/>
      <c r="AW1972" s="73"/>
      <c r="AX1972" s="84"/>
      <c r="AY1972" s="59"/>
      <c r="AZ1972" s="59"/>
      <c r="BA1972" s="59"/>
      <c r="BB1972" s="59"/>
      <c r="BC1972" s="59"/>
      <c r="BD1972" s="59"/>
      <c r="BE1972" s="84"/>
      <c r="BF1972" s="84"/>
      <c r="BG1972" s="84"/>
      <c r="BH1972" s="84"/>
      <c r="BI1972" s="85"/>
      <c r="BJ1972" s="86"/>
      <c r="BK1972" s="86"/>
      <c r="BL1972" s="86"/>
      <c r="BM1972" s="86"/>
      <c r="BN1972" s="86"/>
      <c r="BO1972" s="59"/>
      <c r="BP1972" s="69"/>
      <c r="BQ1972" s="92">
        <v>0</v>
      </c>
      <c r="BR1972" s="93">
        <v>0</v>
      </c>
      <c r="BS1972" s="94" t="str">
        <f t="shared" si="315"/>
        <v/>
      </c>
      <c r="BT1972" s="95">
        <v>0</v>
      </c>
      <c r="BU1972" s="101" t="str">
        <f t="shared" si="316"/>
        <v/>
      </c>
      <c r="BV1972" s="102" t="str">
        <f t="shared" si="317"/>
        <v>-</v>
      </c>
      <c r="BW1972" s="103"/>
      <c r="BX1972" s="104" t="str">
        <f t="shared" si="318"/>
        <v>-</v>
      </c>
      <c r="BY1972" s="105"/>
      <c r="BZ1972" s="103"/>
      <c r="CA1972" s="106"/>
      <c r="CB1972" s="107"/>
      <c r="CC1972" s="112"/>
      <c r="CD1972" s="106"/>
      <c r="CE1972" s="103"/>
      <c r="CF1972" s="113"/>
      <c r="CG1972" s="114"/>
    </row>
    <row r="1973" spans="1:85">
      <c r="A1973" s="53" t="str">
        <f t="shared" si="319"/>
        <v>--</v>
      </c>
      <c r="B1973" s="47" t="str">
        <f t="shared" si="320"/>
        <v>-</v>
      </c>
      <c r="C1973" s="153"/>
      <c r="D1973" s="49"/>
      <c r="E1973" s="50"/>
      <c r="F1973" s="51"/>
      <c r="G1973" s="59"/>
      <c r="H1973" s="51"/>
      <c r="I1973" s="59"/>
      <c r="J1973" s="60" t="str">
        <f>IF(ISBLANK(H1973),"",IFERROR(VLOOKUP(B1973,'Np PL4 Stock'!$A:$D,4,FALSE),""))</f>
        <v/>
      </c>
      <c r="K1973" s="61" t="str">
        <f>IF(ISBLANK(H1973),"",SUMIF('Np PL4 Stock'!$A:$A,B1973,'Np PL4 Stock'!$N:$N))</f>
        <v/>
      </c>
      <c r="L1973" s="62" t="str">
        <f>IF(ISBLANK(H1973),"",VLOOKUP(LEFT(B1973,5),Unit!A:B,2,FALSE))</f>
        <v/>
      </c>
      <c r="M1973" s="63" t="str">
        <f>IF(ISBLANK(H1973),"",IFERROR(VLOOKUP(B1973,'Np PL4 Stock'!$A:$T,20,FALSE),""))</f>
        <v/>
      </c>
      <c r="N1973" s="63" t="str">
        <f>IF(ISBLANK(H1973),"",IFERROR(VLOOKUP(B1973,'Np PL4 Stock'!$A:$U,21,FALSE),""))</f>
        <v/>
      </c>
      <c r="O1973" s="62" t="str">
        <f t="shared" si="313"/>
        <v/>
      </c>
      <c r="P1973" s="62" t="str">
        <f t="shared" si="311"/>
        <v/>
      </c>
      <c r="Q1973" s="67" t="str">
        <f t="shared" si="314"/>
        <v/>
      </c>
      <c r="R1973" s="67" t="str">
        <f t="shared" si="312"/>
        <v/>
      </c>
      <c r="S1973" s="59"/>
      <c r="T1973" s="147"/>
      <c r="U1973" s="147"/>
      <c r="V1973" s="59"/>
      <c r="W1973" s="59"/>
      <c r="X1973" s="59"/>
      <c r="Y1973" s="59"/>
      <c r="Z1973" s="59"/>
      <c r="AA1973" s="59"/>
      <c r="AB1973" s="59"/>
      <c r="AC1973" s="59"/>
      <c r="AD1973" s="59"/>
      <c r="AE1973" s="59"/>
      <c r="AF1973" s="73"/>
      <c r="AG1973" s="73"/>
      <c r="AH1973" s="73"/>
      <c r="AI1973" s="73"/>
      <c r="AJ1973" s="73"/>
      <c r="AK1973" s="73"/>
      <c r="AL1973" s="77" t="str">
        <f>IF(ISBLANK(S1973),"",IF(AJ1973="Fail","Fail",IF(E1973="PL4",IF(AND(T1973&gt;STD_01122025!$D$3,U1973&lt;STD_01122025!$D$4,OR(AF1973="ND",AF1973&lt;STD_01122025!$D$7),AH1973="ND"),"Pass","Fail"),IF(E1973="PL12",IF(AND(S1973&lt;STD_01122025!$F$2,T1973&gt;STD_01122025!$F$3,U1973&lt;STD_01122025!$F$4,V1973&gt;STD_01122025!$F$5,X1973&gt;STD_01122025!$F$6,OR(AF1973="ND",AF1973&lt;STD_01122025!$F$7),AH1973="ND"),"Pass","Fail"),IF(E1973="SuperPL",IF(AND(T1973&gt;STD_01122025!$H$3,U1973&lt;STD_01122025!$H$4,V1973&gt;STD_01122025!$H$5,X1973&gt;STD_01122025!$H$6,OR(AF1973="ND",AF1973&lt;STD_01122025!$H$7),AH1973="ND"),"Pass","Fail"),IF(E1973="Flight",IF(AND(T1973&gt;STD_01122025!$J$3,U1973&lt;STD_01122025!$J$4,X1973&gt;STD_01122025!$J$6,OR(AF1973="ND",AF1973&lt;STD_01122025!$J$7),AH1973="ND"),"Pass","Fail"),""))))))</f>
        <v/>
      </c>
      <c r="AM1973" s="62" t="str">
        <f>IF(ISBLANK(B1973),"",IFERROR(IF(VLOOKUP(B1973,'Np PL4 Stock'!$A:$J,10,FALSE)="Np4",D1973-VLOOKUP(B1973,'Np PL4 Stock'!$A:$E,5,FALSE),D1973-VLOOKUP(B1973,'Np PL4 Stock'!$A:$E,5,FALSE)-1),""))</f>
        <v/>
      </c>
      <c r="AN1973" s="147"/>
      <c r="AO1973" s="147"/>
      <c r="AP1973" s="59"/>
      <c r="AQ1973" s="59"/>
      <c r="AR1973" s="59"/>
      <c r="AS1973" s="59"/>
      <c r="AT1973" s="73"/>
      <c r="AU1973" s="73"/>
      <c r="AV1973" s="73"/>
      <c r="AW1973" s="73"/>
      <c r="AX1973" s="84"/>
      <c r="AY1973" s="59"/>
      <c r="AZ1973" s="59"/>
      <c r="BA1973" s="59"/>
      <c r="BB1973" s="59"/>
      <c r="BC1973" s="59"/>
      <c r="BD1973" s="59"/>
      <c r="BE1973" s="84"/>
      <c r="BF1973" s="84"/>
      <c r="BG1973" s="84"/>
      <c r="BH1973" s="84"/>
      <c r="BI1973" s="85"/>
      <c r="BJ1973" s="86"/>
      <c r="BK1973" s="86"/>
      <c r="BL1973" s="86"/>
      <c r="BM1973" s="86"/>
      <c r="BN1973" s="86"/>
      <c r="BO1973" s="59"/>
      <c r="BP1973" s="69"/>
      <c r="BQ1973" s="92">
        <v>0</v>
      </c>
      <c r="BR1973" s="93">
        <v>0</v>
      </c>
      <c r="BS1973" s="94" t="str">
        <f t="shared" si="315"/>
        <v/>
      </c>
      <c r="BT1973" s="95">
        <v>0</v>
      </c>
      <c r="BU1973" s="101" t="str">
        <f t="shared" si="316"/>
        <v/>
      </c>
      <c r="BV1973" s="102" t="str">
        <f t="shared" si="317"/>
        <v>-</v>
      </c>
      <c r="BW1973" s="103"/>
      <c r="BX1973" s="104" t="str">
        <f t="shared" si="318"/>
        <v>-</v>
      </c>
      <c r="BY1973" s="105"/>
      <c r="BZ1973" s="103"/>
      <c r="CA1973" s="106"/>
      <c r="CB1973" s="107"/>
      <c r="CC1973" s="112"/>
      <c r="CD1973" s="106"/>
      <c r="CE1973" s="103"/>
      <c r="CF1973" s="113"/>
      <c r="CG1973" s="114"/>
    </row>
    <row r="1974" spans="1:85">
      <c r="A1974" s="53" t="str">
        <f t="shared" si="319"/>
        <v>--</v>
      </c>
      <c r="B1974" s="47" t="str">
        <f t="shared" si="320"/>
        <v>-</v>
      </c>
      <c r="C1974" s="153"/>
      <c r="D1974" s="49"/>
      <c r="E1974" s="50"/>
      <c r="F1974" s="51"/>
      <c r="G1974" s="59"/>
      <c r="H1974" s="51"/>
      <c r="I1974" s="59"/>
      <c r="J1974" s="60" t="str">
        <f>IF(ISBLANK(H1974),"",IFERROR(VLOOKUP(B1974,'Np PL4 Stock'!$A:$D,4,FALSE),""))</f>
        <v/>
      </c>
      <c r="K1974" s="61" t="str">
        <f>IF(ISBLANK(H1974),"",SUMIF('Np PL4 Stock'!$A:$A,B1974,'Np PL4 Stock'!$N:$N))</f>
        <v/>
      </c>
      <c r="L1974" s="62" t="str">
        <f>IF(ISBLANK(H1974),"",VLOOKUP(LEFT(B1974,5),Unit!A:B,2,FALSE))</f>
        <v/>
      </c>
      <c r="M1974" s="63" t="str">
        <f>IF(ISBLANK(H1974),"",IFERROR(VLOOKUP(B1974,'Np PL4 Stock'!$A:$T,20,FALSE),""))</f>
        <v/>
      </c>
      <c r="N1974" s="63" t="str">
        <f>IF(ISBLANK(H1974),"",IFERROR(VLOOKUP(B1974,'Np PL4 Stock'!$A:$U,21,FALSE),""))</f>
        <v/>
      </c>
      <c r="O1974" s="62" t="str">
        <f t="shared" si="313"/>
        <v/>
      </c>
      <c r="P1974" s="62" t="str">
        <f t="shared" si="311"/>
        <v/>
      </c>
      <c r="Q1974" s="67" t="str">
        <f t="shared" si="314"/>
        <v/>
      </c>
      <c r="R1974" s="67" t="str">
        <f t="shared" si="312"/>
        <v/>
      </c>
      <c r="S1974" s="59"/>
      <c r="T1974" s="147"/>
      <c r="U1974" s="147"/>
      <c r="V1974" s="59"/>
      <c r="W1974" s="59"/>
      <c r="X1974" s="59"/>
      <c r="Y1974" s="59"/>
      <c r="Z1974" s="59"/>
      <c r="AA1974" s="59"/>
      <c r="AB1974" s="59"/>
      <c r="AC1974" s="59"/>
      <c r="AD1974" s="59"/>
      <c r="AE1974" s="59"/>
      <c r="AF1974" s="73"/>
      <c r="AG1974" s="73"/>
      <c r="AH1974" s="73"/>
      <c r="AI1974" s="73"/>
      <c r="AJ1974" s="73"/>
      <c r="AK1974" s="73"/>
      <c r="AL1974" s="77" t="str">
        <f>IF(ISBLANK(S1974),"",IF(AJ1974="Fail","Fail",IF(E1974="PL4",IF(AND(T1974&gt;STD_01122025!$D$3,U1974&lt;STD_01122025!$D$4,OR(AF1974="ND",AF1974&lt;STD_01122025!$D$7),AH1974="ND"),"Pass","Fail"),IF(E1974="PL12",IF(AND(S1974&lt;STD_01122025!$F$2,T1974&gt;STD_01122025!$F$3,U1974&lt;STD_01122025!$F$4,V1974&gt;STD_01122025!$F$5,X1974&gt;STD_01122025!$F$6,OR(AF1974="ND",AF1974&lt;STD_01122025!$F$7),AH1974="ND"),"Pass","Fail"),IF(E1974="SuperPL",IF(AND(T1974&gt;STD_01122025!$H$3,U1974&lt;STD_01122025!$H$4,V1974&gt;STD_01122025!$H$5,X1974&gt;STD_01122025!$H$6,OR(AF1974="ND",AF1974&lt;STD_01122025!$H$7),AH1974="ND"),"Pass","Fail"),IF(E1974="Flight",IF(AND(T1974&gt;STD_01122025!$J$3,U1974&lt;STD_01122025!$J$4,X1974&gt;STD_01122025!$J$6,OR(AF1974="ND",AF1974&lt;STD_01122025!$J$7),AH1974="ND"),"Pass","Fail"),""))))))</f>
        <v/>
      </c>
      <c r="AM1974" s="62" t="str">
        <f>IF(ISBLANK(B1974),"",IFERROR(IF(VLOOKUP(B1974,'Np PL4 Stock'!$A:$J,10,FALSE)="Np4",D1974-VLOOKUP(B1974,'Np PL4 Stock'!$A:$E,5,FALSE),D1974-VLOOKUP(B1974,'Np PL4 Stock'!$A:$E,5,FALSE)-1),""))</f>
        <v/>
      </c>
      <c r="AN1974" s="147"/>
      <c r="AO1974" s="147"/>
      <c r="AP1974" s="59"/>
      <c r="AQ1974" s="59"/>
      <c r="AR1974" s="59"/>
      <c r="AS1974" s="59"/>
      <c r="AT1974" s="73"/>
      <c r="AU1974" s="73"/>
      <c r="AV1974" s="73"/>
      <c r="AW1974" s="73"/>
      <c r="AX1974" s="84"/>
      <c r="AY1974" s="59"/>
      <c r="AZ1974" s="59"/>
      <c r="BA1974" s="59"/>
      <c r="BB1974" s="59"/>
      <c r="BC1974" s="59"/>
      <c r="BD1974" s="59"/>
      <c r="BE1974" s="84"/>
      <c r="BF1974" s="84"/>
      <c r="BG1974" s="84"/>
      <c r="BH1974" s="84"/>
      <c r="BI1974" s="85"/>
      <c r="BJ1974" s="86"/>
      <c r="BK1974" s="86"/>
      <c r="BL1974" s="86"/>
      <c r="BM1974" s="86"/>
      <c r="BN1974" s="86"/>
      <c r="BO1974" s="59"/>
      <c r="BP1974" s="69"/>
      <c r="BQ1974" s="92">
        <v>0</v>
      </c>
      <c r="BR1974" s="93">
        <v>0</v>
      </c>
      <c r="BS1974" s="94" t="str">
        <f t="shared" si="315"/>
        <v/>
      </c>
      <c r="BT1974" s="95">
        <v>0</v>
      </c>
      <c r="BU1974" s="101" t="str">
        <f t="shared" si="316"/>
        <v/>
      </c>
      <c r="BV1974" s="102" t="str">
        <f t="shared" si="317"/>
        <v>-</v>
      </c>
      <c r="BW1974" s="103"/>
      <c r="BX1974" s="104" t="str">
        <f t="shared" si="318"/>
        <v>-</v>
      </c>
      <c r="BY1974" s="105"/>
      <c r="BZ1974" s="103"/>
      <c r="CA1974" s="106"/>
      <c r="CB1974" s="107"/>
      <c r="CC1974" s="112"/>
      <c r="CD1974" s="106"/>
      <c r="CE1974" s="103"/>
      <c r="CF1974" s="113"/>
      <c r="CG1974" s="114"/>
    </row>
    <row r="1975" spans="1:85">
      <c r="A1975" s="53" t="str">
        <f t="shared" si="319"/>
        <v>--</v>
      </c>
      <c r="B1975" s="47" t="str">
        <f t="shared" si="320"/>
        <v>-</v>
      </c>
      <c r="C1975" s="153"/>
      <c r="D1975" s="49"/>
      <c r="E1975" s="50"/>
      <c r="F1975" s="51"/>
      <c r="G1975" s="59"/>
      <c r="H1975" s="51"/>
      <c r="I1975" s="59"/>
      <c r="J1975" s="60" t="str">
        <f>IF(ISBLANK(H1975),"",IFERROR(VLOOKUP(B1975,'Np PL4 Stock'!$A:$D,4,FALSE),""))</f>
        <v/>
      </c>
      <c r="K1975" s="61" t="str">
        <f>IF(ISBLANK(H1975),"",SUMIF('Np PL4 Stock'!$A:$A,B1975,'Np PL4 Stock'!$N:$N))</f>
        <v/>
      </c>
      <c r="L1975" s="62" t="str">
        <f>IF(ISBLANK(H1975),"",VLOOKUP(LEFT(B1975,5),Unit!A:B,2,FALSE))</f>
        <v/>
      </c>
      <c r="M1975" s="63" t="str">
        <f>IF(ISBLANK(H1975),"",IFERROR(VLOOKUP(B1975,'Np PL4 Stock'!$A:$T,20,FALSE),""))</f>
        <v/>
      </c>
      <c r="N1975" s="63" t="str">
        <f>IF(ISBLANK(H1975),"",IFERROR(VLOOKUP(B1975,'Np PL4 Stock'!$A:$U,21,FALSE),""))</f>
        <v/>
      </c>
      <c r="O1975" s="62" t="str">
        <f t="shared" si="313"/>
        <v/>
      </c>
      <c r="P1975" s="62" t="str">
        <f t="shared" si="311"/>
        <v/>
      </c>
      <c r="Q1975" s="67" t="str">
        <f t="shared" si="314"/>
        <v/>
      </c>
      <c r="R1975" s="67" t="str">
        <f t="shared" si="312"/>
        <v/>
      </c>
      <c r="S1975" s="59"/>
      <c r="T1975" s="147"/>
      <c r="U1975" s="147"/>
      <c r="V1975" s="59"/>
      <c r="W1975" s="59"/>
      <c r="X1975" s="59"/>
      <c r="Y1975" s="59"/>
      <c r="Z1975" s="59"/>
      <c r="AA1975" s="59"/>
      <c r="AB1975" s="59"/>
      <c r="AC1975" s="59"/>
      <c r="AD1975" s="59"/>
      <c r="AE1975" s="59"/>
      <c r="AF1975" s="73"/>
      <c r="AG1975" s="73"/>
      <c r="AH1975" s="73"/>
      <c r="AI1975" s="73"/>
      <c r="AJ1975" s="73"/>
      <c r="AK1975" s="73"/>
      <c r="AL1975" s="77" t="str">
        <f>IF(ISBLANK(S1975),"",IF(AJ1975="Fail","Fail",IF(E1975="PL4",IF(AND(T1975&gt;STD_01122025!$D$3,U1975&lt;STD_01122025!$D$4,OR(AF1975="ND",AF1975&lt;STD_01122025!$D$7),AH1975="ND"),"Pass","Fail"),IF(E1975="PL12",IF(AND(S1975&lt;STD_01122025!$F$2,T1975&gt;STD_01122025!$F$3,U1975&lt;STD_01122025!$F$4,V1975&gt;STD_01122025!$F$5,X1975&gt;STD_01122025!$F$6,OR(AF1975="ND",AF1975&lt;STD_01122025!$F$7),AH1975="ND"),"Pass","Fail"),IF(E1975="SuperPL",IF(AND(T1975&gt;STD_01122025!$H$3,U1975&lt;STD_01122025!$H$4,V1975&gt;STD_01122025!$H$5,X1975&gt;STD_01122025!$H$6,OR(AF1975="ND",AF1975&lt;STD_01122025!$H$7),AH1975="ND"),"Pass","Fail"),IF(E1975="Flight",IF(AND(T1975&gt;STD_01122025!$J$3,U1975&lt;STD_01122025!$J$4,X1975&gt;STD_01122025!$J$6,OR(AF1975="ND",AF1975&lt;STD_01122025!$J$7),AH1975="ND"),"Pass","Fail"),""))))))</f>
        <v/>
      </c>
      <c r="AM1975" s="62" t="str">
        <f>IF(ISBLANK(B1975),"",IFERROR(IF(VLOOKUP(B1975,'Np PL4 Stock'!$A:$J,10,FALSE)="Np4",D1975-VLOOKUP(B1975,'Np PL4 Stock'!$A:$E,5,FALSE),D1975-VLOOKUP(B1975,'Np PL4 Stock'!$A:$E,5,FALSE)-1),""))</f>
        <v/>
      </c>
      <c r="AN1975" s="147"/>
      <c r="AO1975" s="147"/>
      <c r="AP1975" s="59"/>
      <c r="AQ1975" s="59"/>
      <c r="AR1975" s="59"/>
      <c r="AS1975" s="59"/>
      <c r="AT1975" s="73"/>
      <c r="AU1975" s="73"/>
      <c r="AV1975" s="73"/>
      <c r="AW1975" s="73"/>
      <c r="AX1975" s="84"/>
      <c r="AY1975" s="59"/>
      <c r="AZ1975" s="59"/>
      <c r="BA1975" s="59"/>
      <c r="BB1975" s="59"/>
      <c r="BC1975" s="59"/>
      <c r="BD1975" s="59"/>
      <c r="BE1975" s="84"/>
      <c r="BF1975" s="84"/>
      <c r="BG1975" s="84"/>
      <c r="BH1975" s="84"/>
      <c r="BI1975" s="85"/>
      <c r="BJ1975" s="86"/>
      <c r="BK1975" s="86"/>
      <c r="BL1975" s="86"/>
      <c r="BM1975" s="86"/>
      <c r="BN1975" s="86"/>
      <c r="BO1975" s="59"/>
      <c r="BP1975" s="69"/>
      <c r="BQ1975" s="92">
        <v>0</v>
      </c>
      <c r="BR1975" s="93">
        <v>0</v>
      </c>
      <c r="BS1975" s="94" t="str">
        <f t="shared" si="315"/>
        <v/>
      </c>
      <c r="BT1975" s="95">
        <v>0</v>
      </c>
      <c r="BU1975" s="101" t="str">
        <f t="shared" si="316"/>
        <v/>
      </c>
      <c r="BV1975" s="102" t="str">
        <f t="shared" si="317"/>
        <v>-</v>
      </c>
      <c r="BW1975" s="103"/>
      <c r="BX1975" s="104" t="str">
        <f t="shared" si="318"/>
        <v>-</v>
      </c>
      <c r="BY1975" s="105"/>
      <c r="BZ1975" s="103"/>
      <c r="CA1975" s="106"/>
      <c r="CB1975" s="107"/>
      <c r="CC1975" s="112"/>
      <c r="CD1975" s="106"/>
      <c r="CE1975" s="103"/>
      <c r="CF1975" s="113"/>
      <c r="CG1975" s="114"/>
    </row>
    <row r="1976" spans="1:85">
      <c r="A1976" s="53" t="str">
        <f t="shared" si="319"/>
        <v>--</v>
      </c>
      <c r="B1976" s="47" t="str">
        <f t="shared" si="320"/>
        <v>-</v>
      </c>
      <c r="C1976" s="153"/>
      <c r="D1976" s="49"/>
      <c r="E1976" s="50"/>
      <c r="F1976" s="51"/>
      <c r="G1976" s="59"/>
      <c r="H1976" s="51"/>
      <c r="I1976" s="59"/>
      <c r="J1976" s="60" t="str">
        <f>IF(ISBLANK(H1976),"",IFERROR(VLOOKUP(B1976,'Np PL4 Stock'!$A:$D,4,FALSE),""))</f>
        <v/>
      </c>
      <c r="K1976" s="61" t="str">
        <f>IF(ISBLANK(H1976),"",SUMIF('Np PL4 Stock'!$A:$A,B1976,'Np PL4 Stock'!$N:$N))</f>
        <v/>
      </c>
      <c r="L1976" s="62" t="str">
        <f>IF(ISBLANK(H1976),"",VLOOKUP(LEFT(B1976,5),Unit!A:B,2,FALSE))</f>
        <v/>
      </c>
      <c r="M1976" s="63" t="str">
        <f>IF(ISBLANK(H1976),"",IFERROR(VLOOKUP(B1976,'Np PL4 Stock'!$A:$T,20,FALSE),""))</f>
        <v/>
      </c>
      <c r="N1976" s="63" t="str">
        <f>IF(ISBLANK(H1976),"",IFERROR(VLOOKUP(B1976,'Np PL4 Stock'!$A:$U,21,FALSE),""))</f>
        <v/>
      </c>
      <c r="O1976" s="62" t="str">
        <f t="shared" si="313"/>
        <v/>
      </c>
      <c r="P1976" s="62" t="str">
        <f t="shared" si="311"/>
        <v/>
      </c>
      <c r="Q1976" s="67" t="str">
        <f t="shared" si="314"/>
        <v/>
      </c>
      <c r="R1976" s="67" t="str">
        <f t="shared" si="312"/>
        <v/>
      </c>
      <c r="S1976" s="59"/>
      <c r="T1976" s="147"/>
      <c r="U1976" s="147"/>
      <c r="V1976" s="59"/>
      <c r="W1976" s="59"/>
      <c r="X1976" s="59"/>
      <c r="Y1976" s="59"/>
      <c r="Z1976" s="59"/>
      <c r="AA1976" s="59"/>
      <c r="AB1976" s="59"/>
      <c r="AC1976" s="59"/>
      <c r="AD1976" s="59"/>
      <c r="AE1976" s="59"/>
      <c r="AF1976" s="73"/>
      <c r="AG1976" s="73"/>
      <c r="AH1976" s="73"/>
      <c r="AI1976" s="73"/>
      <c r="AJ1976" s="73"/>
      <c r="AK1976" s="73"/>
      <c r="AL1976" s="77" t="str">
        <f>IF(ISBLANK(S1976),"",IF(AJ1976="Fail","Fail",IF(E1976="PL4",IF(AND(T1976&gt;STD_01122025!$D$3,U1976&lt;STD_01122025!$D$4,OR(AF1976="ND",AF1976&lt;STD_01122025!$D$7),AH1976="ND"),"Pass","Fail"),IF(E1976="PL12",IF(AND(S1976&lt;STD_01122025!$F$2,T1976&gt;STD_01122025!$F$3,U1976&lt;STD_01122025!$F$4,V1976&gt;STD_01122025!$F$5,X1976&gt;STD_01122025!$F$6,OR(AF1976="ND",AF1976&lt;STD_01122025!$F$7),AH1976="ND"),"Pass","Fail"),IF(E1976="SuperPL",IF(AND(T1976&gt;STD_01122025!$H$3,U1976&lt;STD_01122025!$H$4,V1976&gt;STD_01122025!$H$5,X1976&gt;STD_01122025!$H$6,OR(AF1976="ND",AF1976&lt;STD_01122025!$H$7),AH1976="ND"),"Pass","Fail"),IF(E1976="Flight",IF(AND(T1976&gt;STD_01122025!$J$3,U1976&lt;STD_01122025!$J$4,X1976&gt;STD_01122025!$J$6,OR(AF1976="ND",AF1976&lt;STD_01122025!$J$7),AH1976="ND"),"Pass","Fail"),""))))))</f>
        <v/>
      </c>
      <c r="AM1976" s="62" t="str">
        <f>IF(ISBLANK(B1976),"",IFERROR(IF(VLOOKUP(B1976,'Np PL4 Stock'!$A:$J,10,FALSE)="Np4",D1976-VLOOKUP(B1976,'Np PL4 Stock'!$A:$E,5,FALSE),D1976-VLOOKUP(B1976,'Np PL4 Stock'!$A:$E,5,FALSE)-1),""))</f>
        <v/>
      </c>
      <c r="AN1976" s="147"/>
      <c r="AO1976" s="147"/>
      <c r="AP1976" s="59"/>
      <c r="AQ1976" s="59"/>
      <c r="AR1976" s="59"/>
      <c r="AS1976" s="59"/>
      <c r="AT1976" s="73"/>
      <c r="AU1976" s="73"/>
      <c r="AV1976" s="73"/>
      <c r="AW1976" s="73"/>
      <c r="AX1976" s="84"/>
      <c r="AY1976" s="59"/>
      <c r="AZ1976" s="59"/>
      <c r="BA1976" s="59"/>
      <c r="BB1976" s="59"/>
      <c r="BC1976" s="59"/>
      <c r="BD1976" s="59"/>
      <c r="BE1976" s="84"/>
      <c r="BF1976" s="84"/>
      <c r="BG1976" s="84"/>
      <c r="BH1976" s="84"/>
      <c r="BI1976" s="85"/>
      <c r="BJ1976" s="86"/>
      <c r="BK1976" s="86"/>
      <c r="BL1976" s="86"/>
      <c r="BM1976" s="86"/>
      <c r="BN1976" s="86"/>
      <c r="BO1976" s="59"/>
      <c r="BP1976" s="69"/>
      <c r="BQ1976" s="92">
        <v>0</v>
      </c>
      <c r="BR1976" s="93">
        <v>0</v>
      </c>
      <c r="BS1976" s="94" t="str">
        <f t="shared" si="315"/>
        <v/>
      </c>
      <c r="BT1976" s="95">
        <v>0</v>
      </c>
      <c r="BU1976" s="101" t="str">
        <f t="shared" si="316"/>
        <v/>
      </c>
      <c r="BV1976" s="102" t="str">
        <f t="shared" si="317"/>
        <v>-</v>
      </c>
      <c r="BW1976" s="103"/>
      <c r="BX1976" s="104" t="str">
        <f t="shared" si="318"/>
        <v>-</v>
      </c>
      <c r="BY1976" s="105"/>
      <c r="BZ1976" s="103"/>
      <c r="CA1976" s="106"/>
      <c r="CB1976" s="107"/>
      <c r="CC1976" s="112"/>
      <c r="CD1976" s="106"/>
      <c r="CE1976" s="103"/>
      <c r="CF1976" s="113"/>
      <c r="CG1976" s="114"/>
    </row>
    <row r="1977" spans="1:85">
      <c r="A1977" s="53" t="str">
        <f t="shared" si="319"/>
        <v>--</v>
      </c>
      <c r="B1977" s="47" t="str">
        <f t="shared" si="320"/>
        <v>-</v>
      </c>
      <c r="C1977" s="153"/>
      <c r="D1977" s="49"/>
      <c r="E1977" s="50"/>
      <c r="F1977" s="51"/>
      <c r="G1977" s="59"/>
      <c r="H1977" s="51"/>
      <c r="I1977" s="59"/>
      <c r="J1977" s="60" t="str">
        <f>IF(ISBLANK(H1977),"",IFERROR(VLOOKUP(B1977,'Np PL4 Stock'!$A:$D,4,FALSE),""))</f>
        <v/>
      </c>
      <c r="K1977" s="61" t="str">
        <f>IF(ISBLANK(H1977),"",SUMIF('Np PL4 Stock'!$A:$A,B1977,'Np PL4 Stock'!$N:$N))</f>
        <v/>
      </c>
      <c r="L1977" s="62" t="str">
        <f>IF(ISBLANK(H1977),"",VLOOKUP(LEFT(B1977,5),Unit!A:B,2,FALSE))</f>
        <v/>
      </c>
      <c r="M1977" s="63" t="str">
        <f>IF(ISBLANK(H1977),"",IFERROR(VLOOKUP(B1977,'Np PL4 Stock'!$A:$T,20,FALSE),""))</f>
        <v/>
      </c>
      <c r="N1977" s="63" t="str">
        <f>IF(ISBLANK(H1977),"",IFERROR(VLOOKUP(B1977,'Np PL4 Stock'!$A:$U,21,FALSE),""))</f>
        <v/>
      </c>
      <c r="O1977" s="62" t="str">
        <f t="shared" si="313"/>
        <v/>
      </c>
      <c r="P1977" s="62" t="str">
        <f t="shared" si="311"/>
        <v/>
      </c>
      <c r="Q1977" s="67" t="str">
        <f t="shared" si="314"/>
        <v/>
      </c>
      <c r="R1977" s="67" t="str">
        <f t="shared" si="312"/>
        <v/>
      </c>
      <c r="S1977" s="59"/>
      <c r="T1977" s="147"/>
      <c r="U1977" s="147"/>
      <c r="V1977" s="59"/>
      <c r="W1977" s="59"/>
      <c r="X1977" s="59"/>
      <c r="Y1977" s="59"/>
      <c r="Z1977" s="59"/>
      <c r="AA1977" s="59"/>
      <c r="AB1977" s="59"/>
      <c r="AC1977" s="59"/>
      <c r="AD1977" s="59"/>
      <c r="AE1977" s="59"/>
      <c r="AF1977" s="73"/>
      <c r="AG1977" s="73"/>
      <c r="AH1977" s="73"/>
      <c r="AI1977" s="73"/>
      <c r="AJ1977" s="73"/>
      <c r="AK1977" s="73"/>
      <c r="AL1977" s="77" t="str">
        <f>IF(ISBLANK(S1977),"",IF(AJ1977="Fail","Fail",IF(E1977="PL4",IF(AND(T1977&gt;STD_01122025!$D$3,U1977&lt;STD_01122025!$D$4,OR(AF1977="ND",AF1977&lt;STD_01122025!$D$7),AH1977="ND"),"Pass","Fail"),IF(E1977="PL12",IF(AND(S1977&lt;STD_01122025!$F$2,T1977&gt;STD_01122025!$F$3,U1977&lt;STD_01122025!$F$4,V1977&gt;STD_01122025!$F$5,X1977&gt;STD_01122025!$F$6,OR(AF1977="ND",AF1977&lt;STD_01122025!$F$7),AH1977="ND"),"Pass","Fail"),IF(E1977="SuperPL",IF(AND(T1977&gt;STD_01122025!$H$3,U1977&lt;STD_01122025!$H$4,V1977&gt;STD_01122025!$H$5,X1977&gt;STD_01122025!$H$6,OR(AF1977="ND",AF1977&lt;STD_01122025!$H$7),AH1977="ND"),"Pass","Fail"),IF(E1977="Flight",IF(AND(T1977&gt;STD_01122025!$J$3,U1977&lt;STD_01122025!$J$4,X1977&gt;STD_01122025!$J$6,OR(AF1977="ND",AF1977&lt;STD_01122025!$J$7),AH1977="ND"),"Pass","Fail"),""))))))</f>
        <v/>
      </c>
      <c r="AM1977" s="62" t="str">
        <f>IF(ISBLANK(B1977),"",IFERROR(IF(VLOOKUP(B1977,'Np PL4 Stock'!$A:$J,10,FALSE)="Np4",D1977-VLOOKUP(B1977,'Np PL4 Stock'!$A:$E,5,FALSE),D1977-VLOOKUP(B1977,'Np PL4 Stock'!$A:$E,5,FALSE)-1),""))</f>
        <v/>
      </c>
      <c r="AN1977" s="147"/>
      <c r="AO1977" s="147"/>
      <c r="AP1977" s="59"/>
      <c r="AQ1977" s="59"/>
      <c r="AR1977" s="59"/>
      <c r="AS1977" s="59"/>
      <c r="AT1977" s="73"/>
      <c r="AU1977" s="73"/>
      <c r="AV1977" s="73"/>
      <c r="AW1977" s="73"/>
      <c r="AX1977" s="84"/>
      <c r="AY1977" s="59"/>
      <c r="AZ1977" s="59"/>
      <c r="BA1977" s="59"/>
      <c r="BB1977" s="59"/>
      <c r="BC1977" s="59"/>
      <c r="BD1977" s="59"/>
      <c r="BE1977" s="84"/>
      <c r="BF1977" s="84"/>
      <c r="BG1977" s="84"/>
      <c r="BH1977" s="84"/>
      <c r="BI1977" s="85"/>
      <c r="BJ1977" s="86"/>
      <c r="BK1977" s="86"/>
      <c r="BL1977" s="86"/>
      <c r="BM1977" s="86"/>
      <c r="BN1977" s="86"/>
      <c r="BO1977" s="59"/>
      <c r="BP1977" s="69"/>
      <c r="BQ1977" s="92">
        <v>0</v>
      </c>
      <c r="BR1977" s="93">
        <v>0</v>
      </c>
      <c r="BS1977" s="94" t="str">
        <f t="shared" si="315"/>
        <v/>
      </c>
      <c r="BT1977" s="95">
        <v>0</v>
      </c>
      <c r="BU1977" s="101" t="str">
        <f t="shared" si="316"/>
        <v/>
      </c>
      <c r="BV1977" s="102" t="str">
        <f t="shared" si="317"/>
        <v>-</v>
      </c>
      <c r="BW1977" s="103"/>
      <c r="BX1977" s="104" t="str">
        <f t="shared" si="318"/>
        <v>-</v>
      </c>
      <c r="BY1977" s="105"/>
      <c r="BZ1977" s="103"/>
      <c r="CA1977" s="106"/>
      <c r="CB1977" s="107"/>
      <c r="CC1977" s="112"/>
      <c r="CD1977" s="106"/>
      <c r="CE1977" s="103"/>
      <c r="CF1977" s="113"/>
      <c r="CG1977" s="114"/>
    </row>
    <row r="1978" spans="1:85">
      <c r="A1978" s="53" t="str">
        <f t="shared" si="319"/>
        <v>--</v>
      </c>
      <c r="B1978" s="47" t="str">
        <f t="shared" si="320"/>
        <v>-</v>
      </c>
      <c r="C1978" s="153"/>
      <c r="D1978" s="49"/>
      <c r="E1978" s="50"/>
      <c r="F1978" s="51"/>
      <c r="G1978" s="59"/>
      <c r="H1978" s="51"/>
      <c r="I1978" s="59"/>
      <c r="J1978" s="60" t="str">
        <f>IF(ISBLANK(H1978),"",IFERROR(VLOOKUP(B1978,'Np PL4 Stock'!$A:$D,4,FALSE),""))</f>
        <v/>
      </c>
      <c r="K1978" s="61" t="str">
        <f>IF(ISBLANK(H1978),"",SUMIF('Np PL4 Stock'!$A:$A,B1978,'Np PL4 Stock'!$N:$N))</f>
        <v/>
      </c>
      <c r="L1978" s="62" t="str">
        <f>IF(ISBLANK(H1978),"",VLOOKUP(LEFT(B1978,5),Unit!A:B,2,FALSE))</f>
        <v/>
      </c>
      <c r="M1978" s="63" t="str">
        <f>IF(ISBLANK(H1978),"",IFERROR(VLOOKUP(B1978,'Np PL4 Stock'!$A:$T,20,FALSE),""))</f>
        <v/>
      </c>
      <c r="N1978" s="63" t="str">
        <f>IF(ISBLANK(H1978),"",IFERROR(VLOOKUP(B1978,'Np PL4 Stock'!$A:$U,21,FALSE),""))</f>
        <v/>
      </c>
      <c r="O1978" s="62" t="str">
        <f t="shared" si="313"/>
        <v/>
      </c>
      <c r="P1978" s="62" t="str">
        <f t="shared" si="311"/>
        <v/>
      </c>
      <c r="Q1978" s="67" t="str">
        <f t="shared" si="314"/>
        <v/>
      </c>
      <c r="R1978" s="67" t="str">
        <f t="shared" si="312"/>
        <v/>
      </c>
      <c r="S1978" s="59"/>
      <c r="T1978" s="147"/>
      <c r="U1978" s="147"/>
      <c r="V1978" s="59"/>
      <c r="W1978" s="59"/>
      <c r="X1978" s="59"/>
      <c r="Y1978" s="59"/>
      <c r="Z1978" s="59"/>
      <c r="AA1978" s="59"/>
      <c r="AB1978" s="59"/>
      <c r="AC1978" s="59"/>
      <c r="AD1978" s="59"/>
      <c r="AE1978" s="59"/>
      <c r="AF1978" s="73"/>
      <c r="AG1978" s="73"/>
      <c r="AH1978" s="73"/>
      <c r="AI1978" s="73"/>
      <c r="AJ1978" s="73"/>
      <c r="AK1978" s="73"/>
      <c r="AL1978" s="77" t="str">
        <f>IF(ISBLANK(S1978),"",IF(AJ1978="Fail","Fail",IF(E1978="PL4",IF(AND(T1978&gt;STD_01122025!$D$3,U1978&lt;STD_01122025!$D$4,OR(AF1978="ND",AF1978&lt;STD_01122025!$D$7),AH1978="ND"),"Pass","Fail"),IF(E1978="PL12",IF(AND(S1978&lt;STD_01122025!$F$2,T1978&gt;STD_01122025!$F$3,U1978&lt;STD_01122025!$F$4,V1978&gt;STD_01122025!$F$5,X1978&gt;STD_01122025!$F$6,OR(AF1978="ND",AF1978&lt;STD_01122025!$F$7),AH1978="ND"),"Pass","Fail"),IF(E1978="SuperPL",IF(AND(T1978&gt;STD_01122025!$H$3,U1978&lt;STD_01122025!$H$4,V1978&gt;STD_01122025!$H$5,X1978&gt;STD_01122025!$H$6,OR(AF1978="ND",AF1978&lt;STD_01122025!$H$7),AH1978="ND"),"Pass","Fail"),IF(E1978="Flight",IF(AND(T1978&gt;STD_01122025!$J$3,U1978&lt;STD_01122025!$J$4,X1978&gt;STD_01122025!$J$6,OR(AF1978="ND",AF1978&lt;STD_01122025!$J$7),AH1978="ND"),"Pass","Fail"),""))))))</f>
        <v/>
      </c>
      <c r="AM1978" s="62" t="str">
        <f>IF(ISBLANK(B1978),"",IFERROR(IF(VLOOKUP(B1978,'Np PL4 Stock'!$A:$J,10,FALSE)="Np4",D1978-VLOOKUP(B1978,'Np PL4 Stock'!$A:$E,5,FALSE),D1978-VLOOKUP(B1978,'Np PL4 Stock'!$A:$E,5,FALSE)-1),""))</f>
        <v/>
      </c>
      <c r="AN1978" s="147"/>
      <c r="AO1978" s="147"/>
      <c r="AP1978" s="59"/>
      <c r="AQ1978" s="59"/>
      <c r="AR1978" s="59"/>
      <c r="AS1978" s="59"/>
      <c r="AT1978" s="73"/>
      <c r="AU1978" s="73"/>
      <c r="AV1978" s="73"/>
      <c r="AW1978" s="73"/>
      <c r="AX1978" s="84"/>
      <c r="AY1978" s="59"/>
      <c r="AZ1978" s="59"/>
      <c r="BA1978" s="59"/>
      <c r="BB1978" s="59"/>
      <c r="BC1978" s="59"/>
      <c r="BD1978" s="59"/>
      <c r="BE1978" s="84"/>
      <c r="BF1978" s="84"/>
      <c r="BG1978" s="84"/>
      <c r="BH1978" s="84"/>
      <c r="BI1978" s="85"/>
      <c r="BJ1978" s="86"/>
      <c r="BK1978" s="86"/>
      <c r="BL1978" s="86"/>
      <c r="BM1978" s="86"/>
      <c r="BN1978" s="86"/>
      <c r="BO1978" s="59"/>
      <c r="BP1978" s="69"/>
      <c r="BQ1978" s="92">
        <v>0</v>
      </c>
      <c r="BR1978" s="93">
        <v>0</v>
      </c>
      <c r="BS1978" s="94" t="str">
        <f t="shared" si="315"/>
        <v/>
      </c>
      <c r="BT1978" s="95">
        <v>0</v>
      </c>
      <c r="BU1978" s="101" t="str">
        <f t="shared" si="316"/>
        <v/>
      </c>
      <c r="BV1978" s="102" t="str">
        <f t="shared" si="317"/>
        <v>-</v>
      </c>
      <c r="BW1978" s="103"/>
      <c r="BX1978" s="104" t="str">
        <f t="shared" si="318"/>
        <v>-</v>
      </c>
      <c r="BY1978" s="105"/>
      <c r="BZ1978" s="103"/>
      <c r="CA1978" s="106"/>
      <c r="CB1978" s="107"/>
      <c r="CC1978" s="112"/>
      <c r="CD1978" s="106"/>
      <c r="CE1978" s="103"/>
      <c r="CF1978" s="113"/>
      <c r="CG1978" s="114"/>
    </row>
    <row r="1979" spans="1:85">
      <c r="A1979" s="53" t="str">
        <f t="shared" si="319"/>
        <v>--</v>
      </c>
      <c r="B1979" s="47" t="str">
        <f t="shared" si="320"/>
        <v>-</v>
      </c>
      <c r="C1979" s="153"/>
      <c r="D1979" s="49"/>
      <c r="E1979" s="50"/>
      <c r="F1979" s="51"/>
      <c r="G1979" s="59"/>
      <c r="H1979" s="51"/>
      <c r="I1979" s="59"/>
      <c r="J1979" s="60" t="str">
        <f>IF(ISBLANK(H1979),"",IFERROR(VLOOKUP(B1979,'Np PL4 Stock'!$A:$D,4,FALSE),""))</f>
        <v/>
      </c>
      <c r="K1979" s="61" t="str">
        <f>IF(ISBLANK(H1979),"",SUMIF('Np PL4 Stock'!$A:$A,B1979,'Np PL4 Stock'!$N:$N))</f>
        <v/>
      </c>
      <c r="L1979" s="62" t="str">
        <f>IF(ISBLANK(H1979),"",VLOOKUP(LEFT(B1979,5),Unit!A:B,2,FALSE))</f>
        <v/>
      </c>
      <c r="M1979" s="63" t="str">
        <f>IF(ISBLANK(H1979),"",IFERROR(VLOOKUP(B1979,'Np PL4 Stock'!$A:$T,20,FALSE),""))</f>
        <v/>
      </c>
      <c r="N1979" s="63" t="str">
        <f>IF(ISBLANK(H1979),"",IFERROR(VLOOKUP(B1979,'Np PL4 Stock'!$A:$U,21,FALSE),""))</f>
        <v/>
      </c>
      <c r="O1979" s="62" t="str">
        <f t="shared" si="313"/>
        <v/>
      </c>
      <c r="P1979" s="62" t="str">
        <f t="shared" si="311"/>
        <v/>
      </c>
      <c r="Q1979" s="67" t="str">
        <f t="shared" si="314"/>
        <v/>
      </c>
      <c r="R1979" s="67" t="str">
        <f t="shared" si="312"/>
        <v/>
      </c>
      <c r="S1979" s="59"/>
      <c r="T1979" s="147"/>
      <c r="U1979" s="147"/>
      <c r="V1979" s="59"/>
      <c r="W1979" s="59"/>
      <c r="X1979" s="59"/>
      <c r="Y1979" s="59"/>
      <c r="Z1979" s="59"/>
      <c r="AA1979" s="59"/>
      <c r="AB1979" s="59"/>
      <c r="AC1979" s="59"/>
      <c r="AD1979" s="59"/>
      <c r="AE1979" s="59"/>
      <c r="AF1979" s="73"/>
      <c r="AG1979" s="73"/>
      <c r="AH1979" s="73"/>
      <c r="AI1979" s="73"/>
      <c r="AJ1979" s="73"/>
      <c r="AK1979" s="73"/>
      <c r="AL1979" s="77" t="str">
        <f>IF(ISBLANK(S1979),"",IF(AJ1979="Fail","Fail",IF(E1979="PL4",IF(AND(T1979&gt;STD_01122025!$D$3,U1979&lt;STD_01122025!$D$4,OR(AF1979="ND",AF1979&lt;STD_01122025!$D$7),AH1979="ND"),"Pass","Fail"),IF(E1979="PL12",IF(AND(S1979&lt;STD_01122025!$F$2,T1979&gt;STD_01122025!$F$3,U1979&lt;STD_01122025!$F$4,V1979&gt;STD_01122025!$F$5,X1979&gt;STD_01122025!$F$6,OR(AF1979="ND",AF1979&lt;STD_01122025!$F$7),AH1979="ND"),"Pass","Fail"),IF(E1979="SuperPL",IF(AND(T1979&gt;STD_01122025!$H$3,U1979&lt;STD_01122025!$H$4,V1979&gt;STD_01122025!$H$5,X1979&gt;STD_01122025!$H$6,OR(AF1979="ND",AF1979&lt;STD_01122025!$H$7),AH1979="ND"),"Pass","Fail"),IF(E1979="Flight",IF(AND(T1979&gt;STD_01122025!$J$3,U1979&lt;STD_01122025!$J$4,X1979&gt;STD_01122025!$J$6,OR(AF1979="ND",AF1979&lt;STD_01122025!$J$7),AH1979="ND"),"Pass","Fail"),""))))))</f>
        <v/>
      </c>
      <c r="AM1979" s="62" t="str">
        <f>IF(ISBLANK(B1979),"",IFERROR(IF(VLOOKUP(B1979,'Np PL4 Stock'!$A:$J,10,FALSE)="Np4",D1979-VLOOKUP(B1979,'Np PL4 Stock'!$A:$E,5,FALSE),D1979-VLOOKUP(B1979,'Np PL4 Stock'!$A:$E,5,FALSE)-1),""))</f>
        <v/>
      </c>
      <c r="AN1979" s="147"/>
      <c r="AO1979" s="147"/>
      <c r="AP1979" s="59"/>
      <c r="AQ1979" s="59"/>
      <c r="AR1979" s="59"/>
      <c r="AS1979" s="59"/>
      <c r="AT1979" s="73"/>
      <c r="AU1979" s="73"/>
      <c r="AV1979" s="73"/>
      <c r="AW1979" s="73"/>
      <c r="AX1979" s="84"/>
      <c r="AY1979" s="59"/>
      <c r="AZ1979" s="59"/>
      <c r="BA1979" s="59"/>
      <c r="BB1979" s="59"/>
      <c r="BC1979" s="59"/>
      <c r="BD1979" s="59"/>
      <c r="BE1979" s="84"/>
      <c r="BF1979" s="84"/>
      <c r="BG1979" s="84"/>
      <c r="BH1979" s="84"/>
      <c r="BI1979" s="85"/>
      <c r="BJ1979" s="86"/>
      <c r="BK1979" s="86"/>
      <c r="BL1979" s="86"/>
      <c r="BM1979" s="86"/>
      <c r="BN1979" s="86"/>
      <c r="BO1979" s="59"/>
      <c r="BP1979" s="69"/>
      <c r="BQ1979" s="92">
        <v>0</v>
      </c>
      <c r="BR1979" s="93">
        <v>0</v>
      </c>
      <c r="BS1979" s="94" t="str">
        <f t="shared" si="315"/>
        <v/>
      </c>
      <c r="BT1979" s="95">
        <v>0</v>
      </c>
      <c r="BU1979" s="101" t="str">
        <f t="shared" si="316"/>
        <v/>
      </c>
      <c r="BV1979" s="102" t="str">
        <f t="shared" si="317"/>
        <v>-</v>
      </c>
      <c r="BW1979" s="103"/>
      <c r="BX1979" s="104" t="str">
        <f t="shared" si="318"/>
        <v>-</v>
      </c>
      <c r="BY1979" s="105"/>
      <c r="BZ1979" s="103"/>
      <c r="CA1979" s="106"/>
      <c r="CB1979" s="107"/>
      <c r="CC1979" s="112"/>
      <c r="CD1979" s="106"/>
      <c r="CE1979" s="103"/>
      <c r="CF1979" s="113"/>
      <c r="CG1979" s="114"/>
    </row>
    <row r="1980" spans="1:85">
      <c r="A1980" s="53" t="str">
        <f t="shared" si="319"/>
        <v>--</v>
      </c>
      <c r="B1980" s="47" t="str">
        <f t="shared" si="320"/>
        <v>-</v>
      </c>
      <c r="C1980" s="153"/>
      <c r="D1980" s="49"/>
      <c r="E1980" s="50"/>
      <c r="F1980" s="51"/>
      <c r="G1980" s="59"/>
      <c r="H1980" s="51"/>
      <c r="I1980" s="59"/>
      <c r="J1980" s="60" t="str">
        <f>IF(ISBLANK(H1980),"",IFERROR(VLOOKUP(B1980,'Np PL4 Stock'!$A:$D,4,FALSE),""))</f>
        <v/>
      </c>
      <c r="K1980" s="61" t="str">
        <f>IF(ISBLANK(H1980),"",SUMIF('Np PL4 Stock'!$A:$A,B1980,'Np PL4 Stock'!$N:$N))</f>
        <v/>
      </c>
      <c r="L1980" s="62" t="str">
        <f>IF(ISBLANK(H1980),"",VLOOKUP(LEFT(B1980,5),Unit!A:B,2,FALSE))</f>
        <v/>
      </c>
      <c r="M1980" s="63" t="str">
        <f>IF(ISBLANK(H1980),"",IFERROR(VLOOKUP(B1980,'Np PL4 Stock'!$A:$T,20,FALSE),""))</f>
        <v/>
      </c>
      <c r="N1980" s="63" t="str">
        <f>IF(ISBLANK(H1980),"",IFERROR(VLOOKUP(B1980,'Np PL4 Stock'!$A:$U,21,FALSE),""))</f>
        <v/>
      </c>
      <c r="O1980" s="62" t="str">
        <f t="shared" si="313"/>
        <v/>
      </c>
      <c r="P1980" s="62" t="str">
        <f t="shared" si="311"/>
        <v/>
      </c>
      <c r="Q1980" s="67" t="str">
        <f t="shared" si="314"/>
        <v/>
      </c>
      <c r="R1980" s="67" t="str">
        <f t="shared" si="312"/>
        <v/>
      </c>
      <c r="S1980" s="59"/>
      <c r="T1980" s="147"/>
      <c r="U1980" s="147"/>
      <c r="V1980" s="59"/>
      <c r="W1980" s="59"/>
      <c r="X1980" s="59"/>
      <c r="Y1980" s="59"/>
      <c r="Z1980" s="59"/>
      <c r="AA1980" s="59"/>
      <c r="AB1980" s="59"/>
      <c r="AC1980" s="59"/>
      <c r="AD1980" s="59"/>
      <c r="AE1980" s="59"/>
      <c r="AF1980" s="73"/>
      <c r="AG1980" s="73"/>
      <c r="AH1980" s="73"/>
      <c r="AI1980" s="73"/>
      <c r="AJ1980" s="73"/>
      <c r="AK1980" s="73"/>
      <c r="AL1980" s="77" t="str">
        <f>IF(ISBLANK(S1980),"",IF(AJ1980="Fail","Fail",IF(E1980="PL4",IF(AND(T1980&gt;STD_01122025!$D$3,U1980&lt;STD_01122025!$D$4,OR(AF1980="ND",AF1980&lt;STD_01122025!$D$7),AH1980="ND"),"Pass","Fail"),IF(E1980="PL12",IF(AND(S1980&lt;STD_01122025!$F$2,T1980&gt;STD_01122025!$F$3,U1980&lt;STD_01122025!$F$4,V1980&gt;STD_01122025!$F$5,X1980&gt;STD_01122025!$F$6,OR(AF1980="ND",AF1980&lt;STD_01122025!$F$7),AH1980="ND"),"Pass","Fail"),IF(E1980="SuperPL",IF(AND(T1980&gt;STD_01122025!$H$3,U1980&lt;STD_01122025!$H$4,V1980&gt;STD_01122025!$H$5,X1980&gt;STD_01122025!$H$6,OR(AF1980="ND",AF1980&lt;STD_01122025!$H$7),AH1980="ND"),"Pass","Fail"),IF(E1980="Flight",IF(AND(T1980&gt;STD_01122025!$J$3,U1980&lt;STD_01122025!$J$4,X1980&gt;STD_01122025!$J$6,OR(AF1980="ND",AF1980&lt;STD_01122025!$J$7),AH1980="ND"),"Pass","Fail"),""))))))</f>
        <v/>
      </c>
      <c r="AM1980" s="62" t="str">
        <f>IF(ISBLANK(B1980),"",IFERROR(IF(VLOOKUP(B1980,'Np PL4 Stock'!$A:$J,10,FALSE)="Np4",D1980-VLOOKUP(B1980,'Np PL4 Stock'!$A:$E,5,FALSE),D1980-VLOOKUP(B1980,'Np PL4 Stock'!$A:$E,5,FALSE)-1),""))</f>
        <v/>
      </c>
      <c r="AN1980" s="147"/>
      <c r="AO1980" s="147"/>
      <c r="AP1980" s="59"/>
      <c r="AQ1980" s="59"/>
      <c r="AR1980" s="59"/>
      <c r="AS1980" s="59"/>
      <c r="AT1980" s="73"/>
      <c r="AU1980" s="73"/>
      <c r="AV1980" s="73"/>
      <c r="AW1980" s="73"/>
      <c r="AX1980" s="84"/>
      <c r="AY1980" s="59"/>
      <c r="AZ1980" s="59"/>
      <c r="BA1980" s="59"/>
      <c r="BB1980" s="59"/>
      <c r="BC1980" s="59"/>
      <c r="BD1980" s="59"/>
      <c r="BE1980" s="84"/>
      <c r="BF1980" s="84"/>
      <c r="BG1980" s="84"/>
      <c r="BH1980" s="84"/>
      <c r="BI1980" s="85"/>
      <c r="BJ1980" s="86"/>
      <c r="BK1980" s="86"/>
      <c r="BL1980" s="86"/>
      <c r="BM1980" s="86"/>
      <c r="BN1980" s="86"/>
      <c r="BO1980" s="59"/>
      <c r="BP1980" s="69"/>
      <c r="BQ1980" s="92">
        <v>0</v>
      </c>
      <c r="BR1980" s="93">
        <v>0</v>
      </c>
      <c r="BS1980" s="94" t="str">
        <f t="shared" si="315"/>
        <v/>
      </c>
      <c r="BT1980" s="95">
        <v>0</v>
      </c>
      <c r="BU1980" s="101" t="str">
        <f t="shared" si="316"/>
        <v/>
      </c>
      <c r="BV1980" s="102" t="str">
        <f t="shared" si="317"/>
        <v>-</v>
      </c>
      <c r="BW1980" s="103"/>
      <c r="BX1980" s="104" t="str">
        <f t="shared" si="318"/>
        <v>-</v>
      </c>
      <c r="BY1980" s="105"/>
      <c r="BZ1980" s="103"/>
      <c r="CA1980" s="106"/>
      <c r="CB1980" s="107"/>
      <c r="CC1980" s="112"/>
      <c r="CD1980" s="106"/>
      <c r="CE1980" s="103"/>
      <c r="CF1980" s="113"/>
      <c r="CG1980" s="114"/>
    </row>
    <row r="1981" spans="1:85">
      <c r="A1981" s="53" t="str">
        <f t="shared" si="319"/>
        <v>--</v>
      </c>
      <c r="B1981" s="47" t="str">
        <f t="shared" si="320"/>
        <v>-</v>
      </c>
      <c r="C1981" s="153"/>
      <c r="D1981" s="49"/>
      <c r="E1981" s="50"/>
      <c r="F1981" s="51"/>
      <c r="G1981" s="59"/>
      <c r="H1981" s="51"/>
      <c r="I1981" s="59"/>
      <c r="J1981" s="60" t="str">
        <f>IF(ISBLANK(H1981),"",IFERROR(VLOOKUP(B1981,'Np PL4 Stock'!$A:$D,4,FALSE),""))</f>
        <v/>
      </c>
      <c r="K1981" s="61" t="str">
        <f>IF(ISBLANK(H1981),"",SUMIF('Np PL4 Stock'!$A:$A,B1981,'Np PL4 Stock'!$N:$N))</f>
        <v/>
      </c>
      <c r="L1981" s="62" t="str">
        <f>IF(ISBLANK(H1981),"",VLOOKUP(LEFT(B1981,5),Unit!A:B,2,FALSE))</f>
        <v/>
      </c>
      <c r="M1981" s="63" t="str">
        <f>IF(ISBLANK(H1981),"",IFERROR(VLOOKUP(B1981,'Np PL4 Stock'!$A:$T,20,FALSE),""))</f>
        <v/>
      </c>
      <c r="N1981" s="63" t="str">
        <f>IF(ISBLANK(H1981),"",IFERROR(VLOOKUP(B1981,'Np PL4 Stock'!$A:$U,21,FALSE),""))</f>
        <v/>
      </c>
      <c r="O1981" s="62" t="str">
        <f t="shared" si="313"/>
        <v/>
      </c>
      <c r="P1981" s="62" t="str">
        <f t="shared" si="311"/>
        <v/>
      </c>
      <c r="Q1981" s="67" t="str">
        <f t="shared" si="314"/>
        <v/>
      </c>
      <c r="R1981" s="67" t="str">
        <f t="shared" si="312"/>
        <v/>
      </c>
      <c r="S1981" s="59"/>
      <c r="T1981" s="147"/>
      <c r="U1981" s="147"/>
      <c r="V1981" s="59"/>
      <c r="W1981" s="59"/>
      <c r="X1981" s="59"/>
      <c r="Y1981" s="59"/>
      <c r="Z1981" s="59"/>
      <c r="AA1981" s="59"/>
      <c r="AB1981" s="59"/>
      <c r="AC1981" s="59"/>
      <c r="AD1981" s="59"/>
      <c r="AE1981" s="59"/>
      <c r="AF1981" s="73"/>
      <c r="AG1981" s="73"/>
      <c r="AH1981" s="73"/>
      <c r="AI1981" s="73"/>
      <c r="AJ1981" s="73"/>
      <c r="AK1981" s="73"/>
      <c r="AL1981" s="77" t="str">
        <f>IF(ISBLANK(S1981),"",IF(AJ1981="Fail","Fail",IF(E1981="PL4",IF(AND(T1981&gt;STD_01122025!$D$3,U1981&lt;STD_01122025!$D$4,OR(AF1981="ND",AF1981&lt;STD_01122025!$D$7),AH1981="ND"),"Pass","Fail"),IF(E1981="PL12",IF(AND(S1981&lt;STD_01122025!$F$2,T1981&gt;STD_01122025!$F$3,U1981&lt;STD_01122025!$F$4,V1981&gt;STD_01122025!$F$5,X1981&gt;STD_01122025!$F$6,OR(AF1981="ND",AF1981&lt;STD_01122025!$F$7),AH1981="ND"),"Pass","Fail"),IF(E1981="SuperPL",IF(AND(T1981&gt;STD_01122025!$H$3,U1981&lt;STD_01122025!$H$4,V1981&gt;STD_01122025!$H$5,X1981&gt;STD_01122025!$H$6,OR(AF1981="ND",AF1981&lt;STD_01122025!$H$7),AH1981="ND"),"Pass","Fail"),IF(E1981="Flight",IF(AND(T1981&gt;STD_01122025!$J$3,U1981&lt;STD_01122025!$J$4,X1981&gt;STD_01122025!$J$6,OR(AF1981="ND",AF1981&lt;STD_01122025!$J$7),AH1981="ND"),"Pass","Fail"),""))))))</f>
        <v/>
      </c>
      <c r="AM1981" s="62" t="str">
        <f>IF(ISBLANK(B1981),"",IFERROR(IF(VLOOKUP(B1981,'Np PL4 Stock'!$A:$J,10,FALSE)="Np4",D1981-VLOOKUP(B1981,'Np PL4 Stock'!$A:$E,5,FALSE),D1981-VLOOKUP(B1981,'Np PL4 Stock'!$A:$E,5,FALSE)-1),""))</f>
        <v/>
      </c>
      <c r="AN1981" s="147"/>
      <c r="AO1981" s="147"/>
      <c r="AP1981" s="59"/>
      <c r="AQ1981" s="59"/>
      <c r="AR1981" s="59"/>
      <c r="AS1981" s="59"/>
      <c r="AT1981" s="73"/>
      <c r="AU1981" s="73"/>
      <c r="AV1981" s="73"/>
      <c r="AW1981" s="73"/>
      <c r="AX1981" s="84"/>
      <c r="AY1981" s="59"/>
      <c r="AZ1981" s="59"/>
      <c r="BA1981" s="59"/>
      <c r="BB1981" s="59"/>
      <c r="BC1981" s="59"/>
      <c r="BD1981" s="59"/>
      <c r="BE1981" s="84"/>
      <c r="BF1981" s="84"/>
      <c r="BG1981" s="84"/>
      <c r="BH1981" s="84"/>
      <c r="BI1981" s="85"/>
      <c r="BJ1981" s="86"/>
      <c r="BK1981" s="86"/>
      <c r="BL1981" s="86"/>
      <c r="BM1981" s="86"/>
      <c r="BN1981" s="86"/>
      <c r="BO1981" s="59"/>
      <c r="BP1981" s="69"/>
      <c r="BQ1981" s="92">
        <v>0</v>
      </c>
      <c r="BR1981" s="93">
        <v>0</v>
      </c>
      <c r="BS1981" s="94" t="str">
        <f t="shared" si="315"/>
        <v/>
      </c>
      <c r="BT1981" s="95">
        <v>0</v>
      </c>
      <c r="BU1981" s="101" t="str">
        <f t="shared" si="316"/>
        <v/>
      </c>
      <c r="BV1981" s="102" t="str">
        <f t="shared" si="317"/>
        <v>-</v>
      </c>
      <c r="BW1981" s="103"/>
      <c r="BX1981" s="104" t="str">
        <f t="shared" si="318"/>
        <v>-</v>
      </c>
      <c r="BY1981" s="105"/>
      <c r="BZ1981" s="103"/>
      <c r="CA1981" s="106"/>
      <c r="CB1981" s="107"/>
      <c r="CC1981" s="112"/>
      <c r="CD1981" s="106"/>
      <c r="CE1981" s="103"/>
      <c r="CF1981" s="113"/>
      <c r="CG1981" s="114"/>
    </row>
    <row r="1982" spans="1:85">
      <c r="A1982" s="53" t="str">
        <f t="shared" si="319"/>
        <v>--</v>
      </c>
      <c r="B1982" s="47" t="str">
        <f t="shared" si="320"/>
        <v>-</v>
      </c>
      <c r="C1982" s="153"/>
      <c r="D1982" s="49"/>
      <c r="E1982" s="50"/>
      <c r="F1982" s="51"/>
      <c r="G1982" s="59"/>
      <c r="H1982" s="51"/>
      <c r="I1982" s="59"/>
      <c r="J1982" s="60" t="str">
        <f>IF(ISBLANK(H1982),"",IFERROR(VLOOKUP(B1982,'Np PL4 Stock'!$A:$D,4,FALSE),""))</f>
        <v/>
      </c>
      <c r="K1982" s="61" t="str">
        <f>IF(ISBLANK(H1982),"",SUMIF('Np PL4 Stock'!$A:$A,B1982,'Np PL4 Stock'!$N:$N))</f>
        <v/>
      </c>
      <c r="L1982" s="62" t="str">
        <f>IF(ISBLANK(H1982),"",VLOOKUP(LEFT(B1982,5),Unit!A:B,2,FALSE))</f>
        <v/>
      </c>
      <c r="M1982" s="63" t="str">
        <f>IF(ISBLANK(H1982),"",IFERROR(VLOOKUP(B1982,'Np PL4 Stock'!$A:$T,20,FALSE),""))</f>
        <v/>
      </c>
      <c r="N1982" s="63" t="str">
        <f>IF(ISBLANK(H1982),"",IFERROR(VLOOKUP(B1982,'Np PL4 Stock'!$A:$U,21,FALSE),""))</f>
        <v/>
      </c>
      <c r="O1982" s="62" t="str">
        <f t="shared" si="313"/>
        <v/>
      </c>
      <c r="P1982" s="62" t="str">
        <f t="shared" si="311"/>
        <v/>
      </c>
      <c r="Q1982" s="67" t="str">
        <f t="shared" si="314"/>
        <v/>
      </c>
      <c r="R1982" s="67" t="str">
        <f t="shared" si="312"/>
        <v/>
      </c>
      <c r="S1982" s="59"/>
      <c r="T1982" s="147"/>
      <c r="U1982" s="147"/>
      <c r="V1982" s="59"/>
      <c r="W1982" s="59"/>
      <c r="X1982" s="59"/>
      <c r="Y1982" s="59"/>
      <c r="Z1982" s="59"/>
      <c r="AA1982" s="59"/>
      <c r="AB1982" s="59"/>
      <c r="AC1982" s="59"/>
      <c r="AD1982" s="59"/>
      <c r="AE1982" s="59"/>
      <c r="AF1982" s="73"/>
      <c r="AG1982" s="73"/>
      <c r="AH1982" s="73"/>
      <c r="AI1982" s="73"/>
      <c r="AJ1982" s="73"/>
      <c r="AK1982" s="73"/>
      <c r="AL1982" s="77" t="str">
        <f>IF(ISBLANK(S1982),"",IF(AJ1982="Fail","Fail",IF(E1982="PL4",IF(AND(T1982&gt;STD_01122025!$D$3,U1982&lt;STD_01122025!$D$4,OR(AF1982="ND",AF1982&lt;STD_01122025!$D$7),AH1982="ND"),"Pass","Fail"),IF(E1982="PL12",IF(AND(S1982&lt;STD_01122025!$F$2,T1982&gt;STD_01122025!$F$3,U1982&lt;STD_01122025!$F$4,V1982&gt;STD_01122025!$F$5,X1982&gt;STD_01122025!$F$6,OR(AF1982="ND",AF1982&lt;STD_01122025!$F$7),AH1982="ND"),"Pass","Fail"),IF(E1982="SuperPL",IF(AND(T1982&gt;STD_01122025!$H$3,U1982&lt;STD_01122025!$H$4,V1982&gt;STD_01122025!$H$5,X1982&gt;STD_01122025!$H$6,OR(AF1982="ND",AF1982&lt;STD_01122025!$H$7),AH1982="ND"),"Pass","Fail"),IF(E1982="Flight",IF(AND(T1982&gt;STD_01122025!$J$3,U1982&lt;STD_01122025!$J$4,X1982&gt;STD_01122025!$J$6,OR(AF1982="ND",AF1982&lt;STD_01122025!$J$7),AH1982="ND"),"Pass","Fail"),""))))))</f>
        <v/>
      </c>
      <c r="AM1982" s="62" t="str">
        <f>IF(ISBLANK(B1982),"",IFERROR(IF(VLOOKUP(B1982,'Np PL4 Stock'!$A:$J,10,FALSE)="Np4",D1982-VLOOKUP(B1982,'Np PL4 Stock'!$A:$E,5,FALSE),D1982-VLOOKUP(B1982,'Np PL4 Stock'!$A:$E,5,FALSE)-1),""))</f>
        <v/>
      </c>
      <c r="AN1982" s="147"/>
      <c r="AO1982" s="147"/>
      <c r="AP1982" s="59"/>
      <c r="AQ1982" s="59"/>
      <c r="AR1982" s="59"/>
      <c r="AS1982" s="59"/>
      <c r="AT1982" s="73"/>
      <c r="AU1982" s="73"/>
      <c r="AV1982" s="73"/>
      <c r="AW1982" s="73"/>
      <c r="AX1982" s="84"/>
      <c r="AY1982" s="59"/>
      <c r="AZ1982" s="59"/>
      <c r="BA1982" s="59"/>
      <c r="BB1982" s="59"/>
      <c r="BC1982" s="59"/>
      <c r="BD1982" s="59"/>
      <c r="BE1982" s="84"/>
      <c r="BF1982" s="84"/>
      <c r="BG1982" s="84"/>
      <c r="BH1982" s="84"/>
      <c r="BI1982" s="85"/>
      <c r="BJ1982" s="86"/>
      <c r="BK1982" s="86"/>
      <c r="BL1982" s="86"/>
      <c r="BM1982" s="86"/>
      <c r="BN1982" s="86"/>
      <c r="BO1982" s="59"/>
      <c r="BP1982" s="69"/>
      <c r="BQ1982" s="92">
        <v>0</v>
      </c>
      <c r="BR1982" s="93">
        <v>0</v>
      </c>
      <c r="BS1982" s="94" t="str">
        <f t="shared" si="315"/>
        <v/>
      </c>
      <c r="BT1982" s="95">
        <v>0</v>
      </c>
      <c r="BU1982" s="101" t="str">
        <f t="shared" si="316"/>
        <v/>
      </c>
      <c r="BV1982" s="102" t="str">
        <f t="shared" si="317"/>
        <v>-</v>
      </c>
      <c r="BW1982" s="103"/>
      <c r="BX1982" s="104" t="str">
        <f t="shared" si="318"/>
        <v>-</v>
      </c>
      <c r="BY1982" s="105"/>
      <c r="BZ1982" s="103"/>
      <c r="CA1982" s="106"/>
      <c r="CB1982" s="107"/>
      <c r="CC1982" s="112"/>
      <c r="CD1982" s="106"/>
      <c r="CE1982" s="103"/>
      <c r="CF1982" s="113"/>
      <c r="CG1982" s="114"/>
    </row>
    <row r="1983" spans="1:85">
      <c r="A1983" s="53" t="str">
        <f t="shared" si="319"/>
        <v>--</v>
      </c>
      <c r="B1983" s="47" t="str">
        <f t="shared" si="320"/>
        <v>-</v>
      </c>
      <c r="C1983" s="153"/>
      <c r="D1983" s="49"/>
      <c r="E1983" s="50"/>
      <c r="F1983" s="51"/>
      <c r="G1983" s="59"/>
      <c r="H1983" s="51"/>
      <c r="I1983" s="59"/>
      <c r="J1983" s="60" t="str">
        <f>IF(ISBLANK(H1983),"",IFERROR(VLOOKUP(B1983,'Np PL4 Stock'!$A:$D,4,FALSE),""))</f>
        <v/>
      </c>
      <c r="K1983" s="61" t="str">
        <f>IF(ISBLANK(H1983),"",SUMIF('Np PL4 Stock'!$A:$A,B1983,'Np PL4 Stock'!$N:$N))</f>
        <v/>
      </c>
      <c r="L1983" s="62" t="str">
        <f>IF(ISBLANK(H1983),"",VLOOKUP(LEFT(B1983,5),Unit!A:B,2,FALSE))</f>
        <v/>
      </c>
      <c r="M1983" s="63" t="str">
        <f>IF(ISBLANK(H1983),"",IFERROR(VLOOKUP(B1983,'Np PL4 Stock'!$A:$T,20,FALSE),""))</f>
        <v/>
      </c>
      <c r="N1983" s="63" t="str">
        <f>IF(ISBLANK(H1983),"",IFERROR(VLOOKUP(B1983,'Np PL4 Stock'!$A:$U,21,FALSE),""))</f>
        <v/>
      </c>
      <c r="O1983" s="62" t="str">
        <f t="shared" si="313"/>
        <v/>
      </c>
      <c r="P1983" s="62" t="str">
        <f t="shared" si="311"/>
        <v/>
      </c>
      <c r="Q1983" s="67" t="str">
        <f t="shared" si="314"/>
        <v/>
      </c>
      <c r="R1983" s="67" t="str">
        <f t="shared" si="312"/>
        <v/>
      </c>
      <c r="S1983" s="59"/>
      <c r="T1983" s="147"/>
      <c r="U1983" s="147"/>
      <c r="V1983" s="59"/>
      <c r="W1983" s="59"/>
      <c r="X1983" s="59"/>
      <c r="Y1983" s="59"/>
      <c r="Z1983" s="59"/>
      <c r="AA1983" s="59"/>
      <c r="AB1983" s="59"/>
      <c r="AC1983" s="59"/>
      <c r="AD1983" s="59"/>
      <c r="AE1983" s="59"/>
      <c r="AF1983" s="73"/>
      <c r="AG1983" s="73"/>
      <c r="AH1983" s="73"/>
      <c r="AI1983" s="73"/>
      <c r="AJ1983" s="73"/>
      <c r="AK1983" s="73"/>
      <c r="AL1983" s="77" t="str">
        <f>IF(ISBLANK(S1983),"",IF(AJ1983="Fail","Fail",IF(E1983="PL4",IF(AND(T1983&gt;STD_01122025!$D$3,U1983&lt;STD_01122025!$D$4,OR(AF1983="ND",AF1983&lt;STD_01122025!$D$7),AH1983="ND"),"Pass","Fail"),IF(E1983="PL12",IF(AND(S1983&lt;STD_01122025!$F$2,T1983&gt;STD_01122025!$F$3,U1983&lt;STD_01122025!$F$4,V1983&gt;STD_01122025!$F$5,X1983&gt;STD_01122025!$F$6,OR(AF1983="ND",AF1983&lt;STD_01122025!$F$7),AH1983="ND"),"Pass","Fail"),IF(E1983="SuperPL",IF(AND(T1983&gt;STD_01122025!$H$3,U1983&lt;STD_01122025!$H$4,V1983&gt;STD_01122025!$H$5,X1983&gt;STD_01122025!$H$6,OR(AF1983="ND",AF1983&lt;STD_01122025!$H$7),AH1983="ND"),"Pass","Fail"),IF(E1983="Flight",IF(AND(T1983&gt;STD_01122025!$J$3,U1983&lt;STD_01122025!$J$4,X1983&gt;STD_01122025!$J$6,OR(AF1983="ND",AF1983&lt;STD_01122025!$J$7),AH1983="ND"),"Pass","Fail"),""))))))</f>
        <v/>
      </c>
      <c r="AM1983" s="62" t="str">
        <f>IF(ISBLANK(B1983),"",IFERROR(IF(VLOOKUP(B1983,'Np PL4 Stock'!$A:$J,10,FALSE)="Np4",D1983-VLOOKUP(B1983,'Np PL4 Stock'!$A:$E,5,FALSE),D1983-VLOOKUP(B1983,'Np PL4 Stock'!$A:$E,5,FALSE)-1),""))</f>
        <v/>
      </c>
      <c r="AN1983" s="147"/>
      <c r="AO1983" s="147"/>
      <c r="AP1983" s="59"/>
      <c r="AQ1983" s="59"/>
      <c r="AR1983" s="59"/>
      <c r="AS1983" s="59"/>
      <c r="AT1983" s="73"/>
      <c r="AU1983" s="73"/>
      <c r="AV1983" s="73"/>
      <c r="AW1983" s="73"/>
      <c r="AX1983" s="84"/>
      <c r="AY1983" s="59"/>
      <c r="AZ1983" s="59"/>
      <c r="BA1983" s="59"/>
      <c r="BB1983" s="59"/>
      <c r="BC1983" s="59"/>
      <c r="BD1983" s="59"/>
      <c r="BE1983" s="84"/>
      <c r="BF1983" s="84"/>
      <c r="BG1983" s="84"/>
      <c r="BH1983" s="84"/>
      <c r="BI1983" s="85"/>
      <c r="BJ1983" s="86"/>
      <c r="BK1983" s="86"/>
      <c r="BL1983" s="86"/>
      <c r="BM1983" s="86"/>
      <c r="BN1983" s="86"/>
      <c r="BO1983" s="59"/>
      <c r="BP1983" s="69"/>
      <c r="BQ1983" s="92">
        <v>0</v>
      </c>
      <c r="BR1983" s="93">
        <v>0</v>
      </c>
      <c r="BS1983" s="94" t="str">
        <f t="shared" si="315"/>
        <v/>
      </c>
      <c r="BT1983" s="95">
        <v>0</v>
      </c>
      <c r="BU1983" s="101" t="str">
        <f t="shared" si="316"/>
        <v/>
      </c>
      <c r="BV1983" s="102" t="str">
        <f t="shared" si="317"/>
        <v>-</v>
      </c>
      <c r="BW1983" s="103"/>
      <c r="BX1983" s="104" t="str">
        <f t="shared" si="318"/>
        <v>-</v>
      </c>
      <c r="BY1983" s="105"/>
      <c r="BZ1983" s="103"/>
      <c r="CA1983" s="106"/>
      <c r="CB1983" s="107"/>
      <c r="CC1983" s="112"/>
      <c r="CD1983" s="106"/>
      <c r="CE1983" s="103"/>
      <c r="CF1983" s="113"/>
      <c r="CG1983" s="114"/>
    </row>
    <row r="1984" spans="1:85">
      <c r="A1984" s="53" t="str">
        <f t="shared" si="319"/>
        <v>--</v>
      </c>
      <c r="B1984" s="47" t="str">
        <f t="shared" si="320"/>
        <v>-</v>
      </c>
      <c r="C1984" s="153"/>
      <c r="D1984" s="49"/>
      <c r="E1984" s="50"/>
      <c r="F1984" s="51"/>
      <c r="G1984" s="59"/>
      <c r="H1984" s="51"/>
      <c r="I1984" s="59"/>
      <c r="J1984" s="60" t="str">
        <f>IF(ISBLANK(H1984),"",IFERROR(VLOOKUP(B1984,'Np PL4 Stock'!$A:$D,4,FALSE),""))</f>
        <v/>
      </c>
      <c r="K1984" s="61" t="str">
        <f>IF(ISBLANK(H1984),"",SUMIF('Np PL4 Stock'!$A:$A,B1984,'Np PL4 Stock'!$N:$N))</f>
        <v/>
      </c>
      <c r="L1984" s="62" t="str">
        <f>IF(ISBLANK(H1984),"",VLOOKUP(LEFT(B1984,5),Unit!A:B,2,FALSE))</f>
        <v/>
      </c>
      <c r="M1984" s="63" t="str">
        <f>IF(ISBLANK(H1984),"",IFERROR(VLOOKUP(B1984,'Np PL4 Stock'!$A:$T,20,FALSE),""))</f>
        <v/>
      </c>
      <c r="N1984" s="63" t="str">
        <f>IF(ISBLANK(H1984),"",IFERROR(VLOOKUP(B1984,'Np PL4 Stock'!$A:$U,21,FALSE),""))</f>
        <v/>
      </c>
      <c r="O1984" s="62" t="str">
        <f t="shared" si="313"/>
        <v/>
      </c>
      <c r="P1984" s="62" t="str">
        <f t="shared" si="311"/>
        <v/>
      </c>
      <c r="Q1984" s="67" t="str">
        <f t="shared" si="314"/>
        <v/>
      </c>
      <c r="R1984" s="67" t="str">
        <f t="shared" si="312"/>
        <v/>
      </c>
      <c r="S1984" s="59"/>
      <c r="T1984" s="147"/>
      <c r="U1984" s="147"/>
      <c r="V1984" s="59"/>
      <c r="W1984" s="59"/>
      <c r="X1984" s="59"/>
      <c r="Y1984" s="59"/>
      <c r="Z1984" s="59"/>
      <c r="AA1984" s="59"/>
      <c r="AB1984" s="59"/>
      <c r="AC1984" s="59"/>
      <c r="AD1984" s="59"/>
      <c r="AE1984" s="59"/>
      <c r="AF1984" s="73"/>
      <c r="AG1984" s="73"/>
      <c r="AH1984" s="73"/>
      <c r="AI1984" s="73"/>
      <c r="AJ1984" s="73"/>
      <c r="AK1984" s="73"/>
      <c r="AL1984" s="77" t="str">
        <f>IF(ISBLANK(S1984),"",IF(AJ1984="Fail","Fail",IF(E1984="PL4",IF(AND(T1984&gt;STD_01122025!$D$3,U1984&lt;STD_01122025!$D$4,OR(AF1984="ND",AF1984&lt;STD_01122025!$D$7),AH1984="ND"),"Pass","Fail"),IF(E1984="PL12",IF(AND(S1984&lt;STD_01122025!$F$2,T1984&gt;STD_01122025!$F$3,U1984&lt;STD_01122025!$F$4,V1984&gt;STD_01122025!$F$5,X1984&gt;STD_01122025!$F$6,OR(AF1984="ND",AF1984&lt;STD_01122025!$F$7),AH1984="ND"),"Pass","Fail"),IF(E1984="SuperPL",IF(AND(T1984&gt;STD_01122025!$H$3,U1984&lt;STD_01122025!$H$4,V1984&gt;STD_01122025!$H$5,X1984&gt;STD_01122025!$H$6,OR(AF1984="ND",AF1984&lt;STD_01122025!$H$7),AH1984="ND"),"Pass","Fail"),IF(E1984="Flight",IF(AND(T1984&gt;STD_01122025!$J$3,U1984&lt;STD_01122025!$J$4,X1984&gt;STD_01122025!$J$6,OR(AF1984="ND",AF1984&lt;STD_01122025!$J$7),AH1984="ND"),"Pass","Fail"),""))))))</f>
        <v/>
      </c>
      <c r="AM1984" s="62" t="str">
        <f>IF(ISBLANK(B1984),"",IFERROR(IF(VLOOKUP(B1984,'Np PL4 Stock'!$A:$J,10,FALSE)="Np4",D1984-VLOOKUP(B1984,'Np PL4 Stock'!$A:$E,5,FALSE),D1984-VLOOKUP(B1984,'Np PL4 Stock'!$A:$E,5,FALSE)-1),""))</f>
        <v/>
      </c>
      <c r="AN1984" s="147"/>
      <c r="AO1984" s="147"/>
      <c r="AP1984" s="59"/>
      <c r="AQ1984" s="59"/>
      <c r="AR1984" s="59"/>
      <c r="AS1984" s="59"/>
      <c r="AT1984" s="73"/>
      <c r="AU1984" s="73"/>
      <c r="AV1984" s="73"/>
      <c r="AW1984" s="73"/>
      <c r="AX1984" s="84"/>
      <c r="AY1984" s="59"/>
      <c r="AZ1984" s="59"/>
      <c r="BA1984" s="59"/>
      <c r="BB1984" s="59"/>
      <c r="BC1984" s="59"/>
      <c r="BD1984" s="59"/>
      <c r="BE1984" s="84"/>
      <c r="BF1984" s="84"/>
      <c r="BG1984" s="84"/>
      <c r="BH1984" s="84"/>
      <c r="BI1984" s="85"/>
      <c r="BJ1984" s="86"/>
      <c r="BK1984" s="86"/>
      <c r="BL1984" s="86"/>
      <c r="BM1984" s="86"/>
      <c r="BN1984" s="86"/>
      <c r="BO1984" s="59"/>
      <c r="BP1984" s="69"/>
      <c r="BQ1984" s="92">
        <v>0</v>
      </c>
      <c r="BR1984" s="93">
        <v>0</v>
      </c>
      <c r="BS1984" s="94" t="str">
        <f t="shared" si="315"/>
        <v/>
      </c>
      <c r="BT1984" s="95">
        <v>0</v>
      </c>
      <c r="BU1984" s="101" t="str">
        <f t="shared" si="316"/>
        <v/>
      </c>
      <c r="BV1984" s="102" t="str">
        <f t="shared" si="317"/>
        <v>-</v>
      </c>
      <c r="BW1984" s="103"/>
      <c r="BX1984" s="104" t="str">
        <f t="shared" si="318"/>
        <v>-</v>
      </c>
      <c r="BY1984" s="105"/>
      <c r="BZ1984" s="103"/>
      <c r="CA1984" s="106"/>
      <c r="CB1984" s="107"/>
      <c r="CC1984" s="112"/>
      <c r="CD1984" s="106"/>
      <c r="CE1984" s="103"/>
      <c r="CF1984" s="113"/>
      <c r="CG1984" s="114"/>
    </row>
    <row r="1985" spans="1:85">
      <c r="A1985" s="53" t="str">
        <f t="shared" si="319"/>
        <v>--</v>
      </c>
      <c r="B1985" s="47" t="str">
        <f t="shared" si="320"/>
        <v>-</v>
      </c>
      <c r="C1985" s="153"/>
      <c r="D1985" s="49"/>
      <c r="E1985" s="50"/>
      <c r="F1985" s="51"/>
      <c r="G1985" s="59"/>
      <c r="H1985" s="51"/>
      <c r="I1985" s="59"/>
      <c r="J1985" s="60" t="str">
        <f>IF(ISBLANK(H1985),"",IFERROR(VLOOKUP(B1985,'Np PL4 Stock'!$A:$D,4,FALSE),""))</f>
        <v/>
      </c>
      <c r="K1985" s="61" t="str">
        <f>IF(ISBLANK(H1985),"",SUMIF('Np PL4 Stock'!$A:$A,B1985,'Np PL4 Stock'!$N:$N))</f>
        <v/>
      </c>
      <c r="L1985" s="62" t="str">
        <f>IF(ISBLANK(H1985),"",VLOOKUP(LEFT(B1985,5),Unit!A:B,2,FALSE))</f>
        <v/>
      </c>
      <c r="M1985" s="63" t="str">
        <f>IF(ISBLANK(H1985),"",IFERROR(VLOOKUP(B1985,'Np PL4 Stock'!$A:$T,20,FALSE),""))</f>
        <v/>
      </c>
      <c r="N1985" s="63" t="str">
        <f>IF(ISBLANK(H1985),"",IFERROR(VLOOKUP(B1985,'Np PL4 Stock'!$A:$U,21,FALSE),""))</f>
        <v/>
      </c>
      <c r="O1985" s="62" t="str">
        <f t="shared" si="313"/>
        <v/>
      </c>
      <c r="P1985" s="62" t="str">
        <f t="shared" si="311"/>
        <v/>
      </c>
      <c r="Q1985" s="67" t="str">
        <f t="shared" si="314"/>
        <v/>
      </c>
      <c r="R1985" s="67" t="str">
        <f t="shared" si="312"/>
        <v/>
      </c>
      <c r="S1985" s="59"/>
      <c r="T1985" s="147"/>
      <c r="U1985" s="147"/>
      <c r="V1985" s="59"/>
      <c r="W1985" s="59"/>
      <c r="X1985" s="59"/>
      <c r="Y1985" s="59"/>
      <c r="Z1985" s="59"/>
      <c r="AA1985" s="59"/>
      <c r="AB1985" s="59"/>
      <c r="AC1985" s="59"/>
      <c r="AD1985" s="59"/>
      <c r="AE1985" s="59"/>
      <c r="AF1985" s="73"/>
      <c r="AG1985" s="73"/>
      <c r="AH1985" s="73"/>
      <c r="AI1985" s="73"/>
      <c r="AJ1985" s="73"/>
      <c r="AK1985" s="73"/>
      <c r="AL1985" s="77" t="str">
        <f>IF(ISBLANK(S1985),"",IF(AJ1985="Fail","Fail",IF(E1985="PL4",IF(AND(T1985&gt;STD_01122025!$D$3,U1985&lt;STD_01122025!$D$4,OR(AF1985="ND",AF1985&lt;STD_01122025!$D$7),AH1985="ND"),"Pass","Fail"),IF(E1985="PL12",IF(AND(S1985&lt;STD_01122025!$F$2,T1985&gt;STD_01122025!$F$3,U1985&lt;STD_01122025!$F$4,V1985&gt;STD_01122025!$F$5,X1985&gt;STD_01122025!$F$6,OR(AF1985="ND",AF1985&lt;STD_01122025!$F$7),AH1985="ND"),"Pass","Fail"),IF(E1985="SuperPL",IF(AND(T1985&gt;STD_01122025!$H$3,U1985&lt;STD_01122025!$H$4,V1985&gt;STD_01122025!$H$5,X1985&gt;STD_01122025!$H$6,OR(AF1985="ND",AF1985&lt;STD_01122025!$H$7),AH1985="ND"),"Pass","Fail"),IF(E1985="Flight",IF(AND(T1985&gt;STD_01122025!$J$3,U1985&lt;STD_01122025!$J$4,X1985&gt;STD_01122025!$J$6,OR(AF1985="ND",AF1985&lt;STD_01122025!$J$7),AH1985="ND"),"Pass","Fail"),""))))))</f>
        <v/>
      </c>
      <c r="AM1985" s="62" t="str">
        <f>IF(ISBLANK(B1985),"",IFERROR(IF(VLOOKUP(B1985,'Np PL4 Stock'!$A:$J,10,FALSE)="Np4",D1985-VLOOKUP(B1985,'Np PL4 Stock'!$A:$E,5,FALSE),D1985-VLOOKUP(B1985,'Np PL4 Stock'!$A:$E,5,FALSE)-1),""))</f>
        <v/>
      </c>
      <c r="AN1985" s="147"/>
      <c r="AO1985" s="147"/>
      <c r="AP1985" s="59"/>
      <c r="AQ1985" s="59"/>
      <c r="AR1985" s="59"/>
      <c r="AS1985" s="59"/>
      <c r="AT1985" s="73"/>
      <c r="AU1985" s="73"/>
      <c r="AV1985" s="73"/>
      <c r="AW1985" s="73"/>
      <c r="AX1985" s="84"/>
      <c r="AY1985" s="59"/>
      <c r="AZ1985" s="59"/>
      <c r="BA1985" s="59"/>
      <c r="BB1985" s="59"/>
      <c r="BC1985" s="59"/>
      <c r="BD1985" s="59"/>
      <c r="BE1985" s="84"/>
      <c r="BF1985" s="84"/>
      <c r="BG1985" s="84"/>
      <c r="BH1985" s="84"/>
      <c r="BI1985" s="85"/>
      <c r="BJ1985" s="86"/>
      <c r="BK1985" s="86"/>
      <c r="BL1985" s="86"/>
      <c r="BM1985" s="86"/>
      <c r="BN1985" s="86"/>
      <c r="BO1985" s="59"/>
      <c r="BP1985" s="69"/>
      <c r="BQ1985" s="92">
        <v>0</v>
      </c>
      <c r="BR1985" s="93">
        <v>0</v>
      </c>
      <c r="BS1985" s="94" t="str">
        <f t="shared" si="315"/>
        <v/>
      </c>
      <c r="BT1985" s="95">
        <v>0</v>
      </c>
      <c r="BU1985" s="101" t="str">
        <f t="shared" si="316"/>
        <v/>
      </c>
      <c r="BV1985" s="102" t="str">
        <f t="shared" si="317"/>
        <v>-</v>
      </c>
      <c r="BW1985" s="103"/>
      <c r="BX1985" s="104" t="str">
        <f t="shared" si="318"/>
        <v>-</v>
      </c>
      <c r="BY1985" s="105"/>
      <c r="BZ1985" s="103"/>
      <c r="CA1985" s="106"/>
      <c r="CB1985" s="107"/>
      <c r="CC1985" s="112"/>
      <c r="CD1985" s="106"/>
      <c r="CE1985" s="103"/>
      <c r="CF1985" s="113"/>
      <c r="CG1985" s="114"/>
    </row>
    <row r="1986" spans="1:85">
      <c r="A1986" s="53" t="str">
        <f t="shared" si="319"/>
        <v>--</v>
      </c>
      <c r="B1986" s="47" t="str">
        <f t="shared" si="320"/>
        <v>-</v>
      </c>
      <c r="C1986" s="153"/>
      <c r="D1986" s="49"/>
      <c r="E1986" s="50"/>
      <c r="F1986" s="51"/>
      <c r="G1986" s="59"/>
      <c r="H1986" s="51"/>
      <c r="I1986" s="59"/>
      <c r="J1986" s="60" t="str">
        <f>IF(ISBLANK(H1986),"",IFERROR(VLOOKUP(B1986,'Np PL4 Stock'!$A:$D,4,FALSE),""))</f>
        <v/>
      </c>
      <c r="K1986" s="61" t="str">
        <f>IF(ISBLANK(H1986),"",SUMIF('Np PL4 Stock'!$A:$A,B1986,'Np PL4 Stock'!$N:$N))</f>
        <v/>
      </c>
      <c r="L1986" s="62" t="str">
        <f>IF(ISBLANK(H1986),"",VLOOKUP(LEFT(B1986,5),Unit!A:B,2,FALSE))</f>
        <v/>
      </c>
      <c r="M1986" s="63" t="str">
        <f>IF(ISBLANK(H1986),"",IFERROR(VLOOKUP(B1986,'Np PL4 Stock'!$A:$T,20,FALSE),""))</f>
        <v/>
      </c>
      <c r="N1986" s="63" t="str">
        <f>IF(ISBLANK(H1986),"",IFERROR(VLOOKUP(B1986,'Np PL4 Stock'!$A:$U,21,FALSE),""))</f>
        <v/>
      </c>
      <c r="O1986" s="62" t="str">
        <f t="shared" si="313"/>
        <v/>
      </c>
      <c r="P1986" s="62" t="str">
        <f t="shared" si="311"/>
        <v/>
      </c>
      <c r="Q1986" s="67" t="str">
        <f t="shared" si="314"/>
        <v/>
      </c>
      <c r="R1986" s="67" t="str">
        <f t="shared" si="312"/>
        <v/>
      </c>
      <c r="S1986" s="59"/>
      <c r="T1986" s="147"/>
      <c r="U1986" s="147"/>
      <c r="V1986" s="59"/>
      <c r="W1986" s="59"/>
      <c r="X1986" s="59"/>
      <c r="Y1986" s="59"/>
      <c r="Z1986" s="59"/>
      <c r="AA1986" s="59"/>
      <c r="AB1986" s="59"/>
      <c r="AC1986" s="59"/>
      <c r="AD1986" s="59"/>
      <c r="AE1986" s="59"/>
      <c r="AF1986" s="73"/>
      <c r="AG1986" s="73"/>
      <c r="AH1986" s="73"/>
      <c r="AI1986" s="73"/>
      <c r="AJ1986" s="73"/>
      <c r="AK1986" s="73"/>
      <c r="AL1986" s="77" t="str">
        <f>IF(ISBLANK(S1986),"",IF(AJ1986="Fail","Fail",IF(E1986="PL4",IF(AND(T1986&gt;STD_01122025!$D$3,U1986&lt;STD_01122025!$D$4,OR(AF1986="ND",AF1986&lt;STD_01122025!$D$7),AH1986="ND"),"Pass","Fail"),IF(E1986="PL12",IF(AND(S1986&lt;STD_01122025!$F$2,T1986&gt;STD_01122025!$F$3,U1986&lt;STD_01122025!$F$4,V1986&gt;STD_01122025!$F$5,X1986&gt;STD_01122025!$F$6,OR(AF1986="ND",AF1986&lt;STD_01122025!$F$7),AH1986="ND"),"Pass","Fail"),IF(E1986="SuperPL",IF(AND(T1986&gt;STD_01122025!$H$3,U1986&lt;STD_01122025!$H$4,V1986&gt;STD_01122025!$H$5,X1986&gt;STD_01122025!$H$6,OR(AF1986="ND",AF1986&lt;STD_01122025!$H$7),AH1986="ND"),"Pass","Fail"),IF(E1986="Flight",IF(AND(T1986&gt;STD_01122025!$J$3,U1986&lt;STD_01122025!$J$4,X1986&gt;STD_01122025!$J$6,OR(AF1986="ND",AF1986&lt;STD_01122025!$J$7),AH1986="ND"),"Pass","Fail"),""))))))</f>
        <v/>
      </c>
      <c r="AM1986" s="62" t="str">
        <f>IF(ISBLANK(B1986),"",IFERROR(IF(VLOOKUP(B1986,'Np PL4 Stock'!$A:$J,10,FALSE)="Np4",D1986-VLOOKUP(B1986,'Np PL4 Stock'!$A:$E,5,FALSE),D1986-VLOOKUP(B1986,'Np PL4 Stock'!$A:$E,5,FALSE)-1),""))</f>
        <v/>
      </c>
      <c r="AN1986" s="147"/>
      <c r="AO1986" s="147"/>
      <c r="AP1986" s="59"/>
      <c r="AQ1986" s="59"/>
      <c r="AR1986" s="59"/>
      <c r="AS1986" s="59"/>
      <c r="AT1986" s="73"/>
      <c r="AU1986" s="73"/>
      <c r="AV1986" s="73"/>
      <c r="AW1986" s="73"/>
      <c r="AX1986" s="84"/>
      <c r="AY1986" s="59"/>
      <c r="AZ1986" s="59"/>
      <c r="BA1986" s="59"/>
      <c r="BB1986" s="59"/>
      <c r="BC1986" s="59"/>
      <c r="BD1986" s="59"/>
      <c r="BE1986" s="84"/>
      <c r="BF1986" s="84"/>
      <c r="BG1986" s="84"/>
      <c r="BH1986" s="84"/>
      <c r="BI1986" s="85"/>
      <c r="BJ1986" s="86"/>
      <c r="BK1986" s="86"/>
      <c r="BL1986" s="86"/>
      <c r="BM1986" s="86"/>
      <c r="BN1986" s="86"/>
      <c r="BO1986" s="59"/>
      <c r="BP1986" s="69"/>
      <c r="BQ1986" s="92">
        <v>0</v>
      </c>
      <c r="BR1986" s="93">
        <v>0</v>
      </c>
      <c r="BS1986" s="94" t="str">
        <f t="shared" si="315"/>
        <v/>
      </c>
      <c r="BT1986" s="95">
        <v>0</v>
      </c>
      <c r="BU1986" s="101" t="str">
        <f t="shared" si="316"/>
        <v/>
      </c>
      <c r="BV1986" s="102" t="str">
        <f t="shared" si="317"/>
        <v>-</v>
      </c>
      <c r="BW1986" s="103"/>
      <c r="BX1986" s="104" t="str">
        <f t="shared" si="318"/>
        <v>-</v>
      </c>
      <c r="BY1986" s="105"/>
      <c r="BZ1986" s="103"/>
      <c r="CA1986" s="106"/>
      <c r="CB1986" s="107"/>
      <c r="CC1986" s="112"/>
      <c r="CD1986" s="106"/>
      <c r="CE1986" s="103"/>
      <c r="CF1986" s="113"/>
      <c r="CG1986" s="114"/>
    </row>
    <row r="1987" spans="1:85">
      <c r="A1987" s="53" t="str">
        <f t="shared" si="319"/>
        <v>--</v>
      </c>
      <c r="B1987" s="47" t="str">
        <f t="shared" si="320"/>
        <v>-</v>
      </c>
      <c r="C1987" s="153"/>
      <c r="D1987" s="49"/>
      <c r="E1987" s="50"/>
      <c r="F1987" s="51"/>
      <c r="G1987" s="59"/>
      <c r="H1987" s="51"/>
      <c r="I1987" s="59"/>
      <c r="J1987" s="60" t="str">
        <f>IF(ISBLANK(H1987),"",IFERROR(VLOOKUP(B1987,'Np PL4 Stock'!$A:$D,4,FALSE),""))</f>
        <v/>
      </c>
      <c r="K1987" s="61" t="str">
        <f>IF(ISBLANK(H1987),"",SUMIF('Np PL4 Stock'!$A:$A,B1987,'Np PL4 Stock'!$N:$N))</f>
        <v/>
      </c>
      <c r="L1987" s="62" t="str">
        <f>IF(ISBLANK(H1987),"",VLOOKUP(LEFT(B1987,5),Unit!A:B,2,FALSE))</f>
        <v/>
      </c>
      <c r="M1987" s="63" t="str">
        <f>IF(ISBLANK(H1987),"",IFERROR(VLOOKUP(B1987,'Np PL4 Stock'!$A:$T,20,FALSE),""))</f>
        <v/>
      </c>
      <c r="N1987" s="63" t="str">
        <f>IF(ISBLANK(H1987),"",IFERROR(VLOOKUP(B1987,'Np PL4 Stock'!$A:$U,21,FALSE),""))</f>
        <v/>
      </c>
      <c r="O1987" s="62" t="str">
        <f t="shared" si="313"/>
        <v/>
      </c>
      <c r="P1987" s="62" t="str">
        <f t="shared" ref="P1987:P2003" si="321">IFERROR((SUMIFS(BS:BS,A:A,A1987))/(L1987*10^3),"")</f>
        <v/>
      </c>
      <c r="Q1987" s="67" t="str">
        <f t="shared" si="314"/>
        <v/>
      </c>
      <c r="R1987" s="67" t="str">
        <f t="shared" ref="R1987:R2003" si="322">IFERROR(SUM(SUMIF(B:B,B1987,BS:BS),SUMIF(B:B,B1987,BT:BT))/(K1987*10^6),"")</f>
        <v/>
      </c>
      <c r="S1987" s="59"/>
      <c r="T1987" s="147"/>
      <c r="U1987" s="147"/>
      <c r="V1987" s="59"/>
      <c r="W1987" s="59"/>
      <c r="X1987" s="59"/>
      <c r="Y1987" s="59"/>
      <c r="Z1987" s="59"/>
      <c r="AA1987" s="59"/>
      <c r="AB1987" s="59"/>
      <c r="AC1987" s="59"/>
      <c r="AD1987" s="59"/>
      <c r="AE1987" s="59"/>
      <c r="AF1987" s="73"/>
      <c r="AG1987" s="73"/>
      <c r="AH1987" s="73"/>
      <c r="AI1987" s="73"/>
      <c r="AJ1987" s="73"/>
      <c r="AK1987" s="73"/>
      <c r="AL1987" s="77" t="str">
        <f>IF(ISBLANK(S1987),"",IF(AJ1987="Fail","Fail",IF(E1987="PL4",IF(AND(T1987&gt;STD_01122025!$D$3,U1987&lt;STD_01122025!$D$4,OR(AF1987="ND",AF1987&lt;STD_01122025!$D$7),AH1987="ND"),"Pass","Fail"),IF(E1987="PL12",IF(AND(S1987&lt;STD_01122025!$F$2,T1987&gt;STD_01122025!$F$3,U1987&lt;STD_01122025!$F$4,V1987&gt;STD_01122025!$F$5,X1987&gt;STD_01122025!$F$6,OR(AF1987="ND",AF1987&lt;STD_01122025!$F$7),AH1987="ND"),"Pass","Fail"),IF(E1987="SuperPL",IF(AND(T1987&gt;STD_01122025!$H$3,U1987&lt;STD_01122025!$H$4,V1987&gt;STD_01122025!$H$5,X1987&gt;STD_01122025!$H$6,OR(AF1987="ND",AF1987&lt;STD_01122025!$H$7),AH1987="ND"),"Pass","Fail"),IF(E1987="Flight",IF(AND(T1987&gt;STD_01122025!$J$3,U1987&lt;STD_01122025!$J$4,X1987&gt;STD_01122025!$J$6,OR(AF1987="ND",AF1987&lt;STD_01122025!$J$7),AH1987="ND"),"Pass","Fail"),""))))))</f>
        <v/>
      </c>
      <c r="AM1987" s="62" t="str">
        <f>IF(ISBLANK(B1987),"",IFERROR(IF(VLOOKUP(B1987,'Np PL4 Stock'!$A:$J,10,FALSE)="Np4",D1987-VLOOKUP(B1987,'Np PL4 Stock'!$A:$E,5,FALSE),D1987-VLOOKUP(B1987,'Np PL4 Stock'!$A:$E,5,FALSE)-1),""))</f>
        <v/>
      </c>
      <c r="AN1987" s="147"/>
      <c r="AO1987" s="147"/>
      <c r="AP1987" s="59"/>
      <c r="AQ1987" s="59"/>
      <c r="AR1987" s="59"/>
      <c r="AS1987" s="59"/>
      <c r="AT1987" s="73"/>
      <c r="AU1987" s="73"/>
      <c r="AV1987" s="73"/>
      <c r="AW1987" s="73"/>
      <c r="AX1987" s="84"/>
      <c r="AY1987" s="59"/>
      <c r="AZ1987" s="59"/>
      <c r="BA1987" s="59"/>
      <c r="BB1987" s="59"/>
      <c r="BC1987" s="59"/>
      <c r="BD1987" s="59"/>
      <c r="BE1987" s="84"/>
      <c r="BF1987" s="84"/>
      <c r="BG1987" s="84"/>
      <c r="BH1987" s="84"/>
      <c r="BI1987" s="85"/>
      <c r="BJ1987" s="86"/>
      <c r="BK1987" s="86"/>
      <c r="BL1987" s="86"/>
      <c r="BM1987" s="86"/>
      <c r="BN1987" s="86"/>
      <c r="BO1987" s="59"/>
      <c r="BP1987" s="69"/>
      <c r="BQ1987" s="92">
        <v>0</v>
      </c>
      <c r="BR1987" s="93">
        <v>0</v>
      </c>
      <c r="BS1987" s="94" t="str">
        <f t="shared" si="315"/>
        <v/>
      </c>
      <c r="BT1987" s="95">
        <v>0</v>
      </c>
      <c r="BU1987" s="101" t="str">
        <f t="shared" si="316"/>
        <v/>
      </c>
      <c r="BV1987" s="102" t="str">
        <f t="shared" si="317"/>
        <v>-</v>
      </c>
      <c r="BW1987" s="103"/>
      <c r="BX1987" s="104" t="str">
        <f t="shared" si="318"/>
        <v>-</v>
      </c>
      <c r="BY1987" s="105"/>
      <c r="BZ1987" s="103"/>
      <c r="CA1987" s="106"/>
      <c r="CB1987" s="107"/>
      <c r="CC1987" s="112"/>
      <c r="CD1987" s="106"/>
      <c r="CE1987" s="103"/>
      <c r="CF1987" s="113"/>
      <c r="CG1987" s="114"/>
    </row>
    <row r="1988" spans="1:85">
      <c r="A1988" s="53" t="str">
        <f t="shared" si="319"/>
        <v>--</v>
      </c>
      <c r="B1988" s="47" t="str">
        <f t="shared" si="320"/>
        <v>-</v>
      </c>
      <c r="C1988" s="153"/>
      <c r="D1988" s="49"/>
      <c r="E1988" s="50"/>
      <c r="F1988" s="51"/>
      <c r="G1988" s="59"/>
      <c r="H1988" s="51"/>
      <c r="I1988" s="59"/>
      <c r="J1988" s="60" t="str">
        <f>IF(ISBLANK(H1988),"",IFERROR(VLOOKUP(B1988,'Np PL4 Stock'!$A:$D,4,FALSE),""))</f>
        <v/>
      </c>
      <c r="K1988" s="61" t="str">
        <f>IF(ISBLANK(H1988),"",SUMIF('Np PL4 Stock'!$A:$A,B1988,'Np PL4 Stock'!$N:$N))</f>
        <v/>
      </c>
      <c r="L1988" s="62" t="str">
        <f>IF(ISBLANK(H1988),"",VLOOKUP(LEFT(B1988,5),Unit!A:B,2,FALSE))</f>
        <v/>
      </c>
      <c r="M1988" s="63" t="str">
        <f>IF(ISBLANK(H1988),"",IFERROR(VLOOKUP(B1988,'Np PL4 Stock'!$A:$T,20,FALSE),""))</f>
        <v/>
      </c>
      <c r="N1988" s="63" t="str">
        <f>IF(ISBLANK(H1988),"",IFERROR(VLOOKUP(B1988,'Np PL4 Stock'!$A:$U,21,FALSE),""))</f>
        <v/>
      </c>
      <c r="O1988" s="62" t="str">
        <f t="shared" ref="O1988:O2003" si="323">IFERROR((K1988*10^6)/(L1988*10^3),"")</f>
        <v/>
      </c>
      <c r="P1988" s="62" t="str">
        <f t="shared" si="321"/>
        <v/>
      </c>
      <c r="Q1988" s="67" t="str">
        <f t="shared" ref="Q1988:Q2003" si="324">IFERROR(SUM(SUMIF(B:B,B1988,BQ:BQ),SUMIF(B:B,B1988,BR:BR))/(K1988*10^6),"")</f>
        <v/>
      </c>
      <c r="R1988" s="67" t="str">
        <f t="shared" si="322"/>
        <v/>
      </c>
      <c r="S1988" s="59"/>
      <c r="T1988" s="147"/>
      <c r="U1988" s="147"/>
      <c r="V1988" s="59"/>
      <c r="W1988" s="59"/>
      <c r="X1988" s="59"/>
      <c r="Y1988" s="59"/>
      <c r="Z1988" s="59"/>
      <c r="AA1988" s="59"/>
      <c r="AB1988" s="59"/>
      <c r="AC1988" s="59"/>
      <c r="AD1988" s="59"/>
      <c r="AE1988" s="59"/>
      <c r="AF1988" s="73"/>
      <c r="AG1988" s="73"/>
      <c r="AH1988" s="73"/>
      <c r="AI1988" s="73"/>
      <c r="AJ1988" s="73"/>
      <c r="AK1988" s="73"/>
      <c r="AL1988" s="77" t="str">
        <f>IF(ISBLANK(S1988),"",IF(AJ1988="Fail","Fail",IF(E1988="PL4",IF(AND(T1988&gt;STD_01122025!$D$3,U1988&lt;STD_01122025!$D$4,OR(AF1988="ND",AF1988&lt;STD_01122025!$D$7),AH1988="ND"),"Pass","Fail"),IF(E1988="PL12",IF(AND(S1988&lt;STD_01122025!$F$2,T1988&gt;STD_01122025!$F$3,U1988&lt;STD_01122025!$F$4,V1988&gt;STD_01122025!$F$5,X1988&gt;STD_01122025!$F$6,OR(AF1988="ND",AF1988&lt;STD_01122025!$F$7),AH1988="ND"),"Pass","Fail"),IF(E1988="SuperPL",IF(AND(T1988&gt;STD_01122025!$H$3,U1988&lt;STD_01122025!$H$4,V1988&gt;STD_01122025!$H$5,X1988&gt;STD_01122025!$H$6,OR(AF1988="ND",AF1988&lt;STD_01122025!$H$7),AH1988="ND"),"Pass","Fail"),IF(E1988="Flight",IF(AND(T1988&gt;STD_01122025!$J$3,U1988&lt;STD_01122025!$J$4,X1988&gt;STD_01122025!$J$6,OR(AF1988="ND",AF1988&lt;STD_01122025!$J$7),AH1988="ND"),"Pass","Fail"),""))))))</f>
        <v/>
      </c>
      <c r="AM1988" s="62" t="str">
        <f>IF(ISBLANK(B1988),"",IFERROR(IF(VLOOKUP(B1988,'Np PL4 Stock'!$A:$J,10,FALSE)="Np4",D1988-VLOOKUP(B1988,'Np PL4 Stock'!$A:$E,5,FALSE),D1988-VLOOKUP(B1988,'Np PL4 Stock'!$A:$E,5,FALSE)-1),""))</f>
        <v/>
      </c>
      <c r="AN1988" s="147"/>
      <c r="AO1988" s="147"/>
      <c r="AP1988" s="59"/>
      <c r="AQ1988" s="59"/>
      <c r="AR1988" s="59"/>
      <c r="AS1988" s="59"/>
      <c r="AT1988" s="73"/>
      <c r="AU1988" s="73"/>
      <c r="AV1988" s="73"/>
      <c r="AW1988" s="73"/>
      <c r="AX1988" s="84"/>
      <c r="AY1988" s="59"/>
      <c r="AZ1988" s="59"/>
      <c r="BA1988" s="59"/>
      <c r="BB1988" s="59"/>
      <c r="BC1988" s="59"/>
      <c r="BD1988" s="59"/>
      <c r="BE1988" s="84"/>
      <c r="BF1988" s="84"/>
      <c r="BG1988" s="84"/>
      <c r="BH1988" s="84"/>
      <c r="BI1988" s="85"/>
      <c r="BJ1988" s="86"/>
      <c r="BK1988" s="86"/>
      <c r="BL1988" s="86"/>
      <c r="BM1988" s="86"/>
      <c r="BN1988" s="86"/>
      <c r="BO1988" s="59"/>
      <c r="BP1988" s="69"/>
      <c r="BQ1988" s="92">
        <v>0</v>
      </c>
      <c r="BR1988" s="93">
        <v>0</v>
      </c>
      <c r="BS1988" s="94" t="str">
        <f t="shared" ref="BS1988:BS2003" si="325">IF(ISBLANK(D1988),"",SUM(BQ1988:BR1988))</f>
        <v/>
      </c>
      <c r="BT1988" s="95">
        <v>0</v>
      </c>
      <c r="BU1988" s="101" t="str">
        <f t="shared" ref="BU1988:BU2003" si="326">IF(ISBLANK(D1988),"",SUM(BS1988:BT1988))</f>
        <v/>
      </c>
      <c r="BV1988" s="102" t="str">
        <f t="shared" si="317"/>
        <v>-</v>
      </c>
      <c r="BW1988" s="103"/>
      <c r="BX1988" s="104" t="str">
        <f t="shared" si="318"/>
        <v>-</v>
      </c>
      <c r="BY1988" s="105"/>
      <c r="BZ1988" s="103"/>
      <c r="CA1988" s="106"/>
      <c r="CB1988" s="107"/>
      <c r="CC1988" s="112"/>
      <c r="CD1988" s="106"/>
      <c r="CE1988" s="103"/>
      <c r="CF1988" s="113"/>
      <c r="CG1988" s="114"/>
    </row>
    <row r="1989" spans="1:85">
      <c r="A1989" s="53" t="str">
        <f t="shared" si="319"/>
        <v>--</v>
      </c>
      <c r="B1989" s="47" t="str">
        <f t="shared" si="320"/>
        <v>-</v>
      </c>
      <c r="C1989" s="153"/>
      <c r="D1989" s="49"/>
      <c r="E1989" s="50"/>
      <c r="F1989" s="51"/>
      <c r="G1989" s="59"/>
      <c r="H1989" s="51"/>
      <c r="I1989" s="59"/>
      <c r="J1989" s="60" t="str">
        <f>IF(ISBLANK(H1989),"",IFERROR(VLOOKUP(B1989,'Np PL4 Stock'!$A:$D,4,FALSE),""))</f>
        <v/>
      </c>
      <c r="K1989" s="61" t="str">
        <f>IF(ISBLANK(H1989),"",SUMIF('Np PL4 Stock'!$A:$A,B1989,'Np PL4 Stock'!$N:$N))</f>
        <v/>
      </c>
      <c r="L1989" s="62" t="str">
        <f>IF(ISBLANK(H1989),"",VLOOKUP(LEFT(B1989,5),Unit!A:B,2,FALSE))</f>
        <v/>
      </c>
      <c r="M1989" s="63" t="str">
        <f>IF(ISBLANK(H1989),"",IFERROR(VLOOKUP(B1989,'Np PL4 Stock'!$A:$T,20,FALSE),""))</f>
        <v/>
      </c>
      <c r="N1989" s="63" t="str">
        <f>IF(ISBLANK(H1989),"",IFERROR(VLOOKUP(B1989,'Np PL4 Stock'!$A:$U,21,FALSE),""))</f>
        <v/>
      </c>
      <c r="O1989" s="62" t="str">
        <f t="shared" si="323"/>
        <v/>
      </c>
      <c r="P1989" s="62" t="str">
        <f t="shared" si="321"/>
        <v/>
      </c>
      <c r="Q1989" s="67" t="str">
        <f t="shared" si="324"/>
        <v/>
      </c>
      <c r="R1989" s="67" t="str">
        <f t="shared" si="322"/>
        <v/>
      </c>
      <c r="S1989" s="59"/>
      <c r="T1989" s="147"/>
      <c r="U1989" s="147"/>
      <c r="V1989" s="59"/>
      <c r="W1989" s="59"/>
      <c r="X1989" s="59"/>
      <c r="Y1989" s="59"/>
      <c r="Z1989" s="59"/>
      <c r="AA1989" s="59"/>
      <c r="AB1989" s="59"/>
      <c r="AC1989" s="59"/>
      <c r="AD1989" s="59"/>
      <c r="AE1989" s="59"/>
      <c r="AF1989" s="73"/>
      <c r="AG1989" s="73"/>
      <c r="AH1989" s="73"/>
      <c r="AI1989" s="73"/>
      <c r="AJ1989" s="73"/>
      <c r="AK1989" s="73"/>
      <c r="AL1989" s="77" t="str">
        <f>IF(ISBLANK(S1989),"",IF(AJ1989="Fail","Fail",IF(E1989="PL4",IF(AND(T1989&gt;STD_01122025!$D$3,U1989&lt;STD_01122025!$D$4,OR(AF1989="ND",AF1989&lt;STD_01122025!$D$7),AH1989="ND"),"Pass","Fail"),IF(E1989="PL12",IF(AND(S1989&lt;STD_01122025!$F$2,T1989&gt;STD_01122025!$F$3,U1989&lt;STD_01122025!$F$4,V1989&gt;STD_01122025!$F$5,X1989&gt;STD_01122025!$F$6,OR(AF1989="ND",AF1989&lt;STD_01122025!$F$7),AH1989="ND"),"Pass","Fail"),IF(E1989="SuperPL",IF(AND(T1989&gt;STD_01122025!$H$3,U1989&lt;STD_01122025!$H$4,V1989&gt;STD_01122025!$H$5,X1989&gt;STD_01122025!$H$6,OR(AF1989="ND",AF1989&lt;STD_01122025!$H$7),AH1989="ND"),"Pass","Fail"),IF(E1989="Flight",IF(AND(T1989&gt;STD_01122025!$J$3,U1989&lt;STD_01122025!$J$4,X1989&gt;STD_01122025!$J$6,OR(AF1989="ND",AF1989&lt;STD_01122025!$J$7),AH1989="ND"),"Pass","Fail"),""))))))</f>
        <v/>
      </c>
      <c r="AM1989" s="62" t="str">
        <f>IF(ISBLANK(B1989),"",IFERROR(IF(VLOOKUP(B1989,'Np PL4 Stock'!$A:$J,10,FALSE)="Np4",D1989-VLOOKUP(B1989,'Np PL4 Stock'!$A:$E,5,FALSE),D1989-VLOOKUP(B1989,'Np PL4 Stock'!$A:$E,5,FALSE)-1),""))</f>
        <v/>
      </c>
      <c r="AN1989" s="147"/>
      <c r="AO1989" s="147"/>
      <c r="AP1989" s="59"/>
      <c r="AQ1989" s="59"/>
      <c r="AR1989" s="59"/>
      <c r="AS1989" s="59"/>
      <c r="AT1989" s="73"/>
      <c r="AU1989" s="73"/>
      <c r="AV1989" s="73"/>
      <c r="AW1989" s="73"/>
      <c r="AX1989" s="84"/>
      <c r="AY1989" s="59"/>
      <c r="AZ1989" s="59"/>
      <c r="BA1989" s="59"/>
      <c r="BB1989" s="59"/>
      <c r="BC1989" s="59"/>
      <c r="BD1989" s="59"/>
      <c r="BE1989" s="84"/>
      <c r="BF1989" s="84"/>
      <c r="BG1989" s="84"/>
      <c r="BH1989" s="84"/>
      <c r="BI1989" s="85"/>
      <c r="BJ1989" s="86"/>
      <c r="BK1989" s="86"/>
      <c r="BL1989" s="86"/>
      <c r="BM1989" s="86"/>
      <c r="BN1989" s="86"/>
      <c r="BO1989" s="59"/>
      <c r="BP1989" s="69"/>
      <c r="BQ1989" s="92">
        <v>0</v>
      </c>
      <c r="BR1989" s="93">
        <v>0</v>
      </c>
      <c r="BS1989" s="94" t="str">
        <f t="shared" si="325"/>
        <v/>
      </c>
      <c r="BT1989" s="95">
        <v>0</v>
      </c>
      <c r="BU1989" s="101" t="str">
        <f t="shared" si="326"/>
        <v/>
      </c>
      <c r="BV1989" s="102" t="str">
        <f t="shared" si="317"/>
        <v>-</v>
      </c>
      <c r="BW1989" s="103"/>
      <c r="BX1989" s="104" t="str">
        <f t="shared" si="318"/>
        <v>-</v>
      </c>
      <c r="BY1989" s="105"/>
      <c r="BZ1989" s="103"/>
      <c r="CA1989" s="106"/>
      <c r="CB1989" s="107"/>
      <c r="CC1989" s="112"/>
      <c r="CD1989" s="106"/>
      <c r="CE1989" s="103"/>
      <c r="CF1989" s="113"/>
      <c r="CG1989" s="114"/>
    </row>
    <row r="1990" spans="1:85">
      <c r="A1990" s="53" t="str">
        <f t="shared" si="319"/>
        <v>--</v>
      </c>
      <c r="B1990" s="47" t="str">
        <f t="shared" si="320"/>
        <v>-</v>
      </c>
      <c r="C1990" s="153"/>
      <c r="D1990" s="49"/>
      <c r="E1990" s="50"/>
      <c r="F1990" s="51"/>
      <c r="G1990" s="59"/>
      <c r="H1990" s="51"/>
      <c r="I1990" s="59"/>
      <c r="J1990" s="60" t="str">
        <f>IF(ISBLANK(H1990),"",IFERROR(VLOOKUP(B1990,'Np PL4 Stock'!$A:$D,4,FALSE),""))</f>
        <v/>
      </c>
      <c r="K1990" s="61" t="str">
        <f>IF(ISBLANK(H1990),"",SUMIF('Np PL4 Stock'!$A:$A,B1990,'Np PL4 Stock'!$N:$N))</f>
        <v/>
      </c>
      <c r="L1990" s="62" t="str">
        <f>IF(ISBLANK(H1990),"",VLOOKUP(LEFT(B1990,5),Unit!A:B,2,FALSE))</f>
        <v/>
      </c>
      <c r="M1990" s="63" t="str">
        <f>IF(ISBLANK(H1990),"",IFERROR(VLOOKUP(B1990,'Np PL4 Stock'!$A:$T,20,FALSE),""))</f>
        <v/>
      </c>
      <c r="N1990" s="63" t="str">
        <f>IF(ISBLANK(H1990),"",IFERROR(VLOOKUP(B1990,'Np PL4 Stock'!$A:$U,21,FALSE),""))</f>
        <v/>
      </c>
      <c r="O1990" s="62" t="str">
        <f t="shared" si="323"/>
        <v/>
      </c>
      <c r="P1990" s="62" t="str">
        <f t="shared" si="321"/>
        <v/>
      </c>
      <c r="Q1990" s="67" t="str">
        <f t="shared" si="324"/>
        <v/>
      </c>
      <c r="R1990" s="67" t="str">
        <f t="shared" si="322"/>
        <v/>
      </c>
      <c r="S1990" s="59"/>
      <c r="T1990" s="147"/>
      <c r="U1990" s="147"/>
      <c r="V1990" s="59"/>
      <c r="W1990" s="59"/>
      <c r="X1990" s="59"/>
      <c r="Y1990" s="59"/>
      <c r="Z1990" s="59"/>
      <c r="AA1990" s="59"/>
      <c r="AB1990" s="59"/>
      <c r="AC1990" s="59"/>
      <c r="AD1990" s="59"/>
      <c r="AE1990" s="59"/>
      <c r="AF1990" s="73"/>
      <c r="AG1990" s="73"/>
      <c r="AH1990" s="73"/>
      <c r="AI1990" s="73"/>
      <c r="AJ1990" s="73"/>
      <c r="AK1990" s="73"/>
      <c r="AL1990" s="77" t="str">
        <f>IF(ISBLANK(S1990),"",IF(AJ1990="Fail","Fail",IF(E1990="PL4",IF(AND(T1990&gt;STD_01122025!$D$3,U1990&lt;STD_01122025!$D$4,OR(AF1990="ND",AF1990&lt;STD_01122025!$D$7),AH1990="ND"),"Pass","Fail"),IF(E1990="PL12",IF(AND(S1990&lt;STD_01122025!$F$2,T1990&gt;STD_01122025!$F$3,U1990&lt;STD_01122025!$F$4,V1990&gt;STD_01122025!$F$5,X1990&gt;STD_01122025!$F$6,OR(AF1990="ND",AF1990&lt;STD_01122025!$F$7),AH1990="ND"),"Pass","Fail"),IF(E1990="SuperPL",IF(AND(T1990&gt;STD_01122025!$H$3,U1990&lt;STD_01122025!$H$4,V1990&gt;STD_01122025!$H$5,X1990&gt;STD_01122025!$H$6,OR(AF1990="ND",AF1990&lt;STD_01122025!$H$7),AH1990="ND"),"Pass","Fail"),IF(E1990="Flight",IF(AND(T1990&gt;STD_01122025!$J$3,U1990&lt;STD_01122025!$J$4,X1990&gt;STD_01122025!$J$6,OR(AF1990="ND",AF1990&lt;STD_01122025!$J$7),AH1990="ND"),"Pass","Fail"),""))))))</f>
        <v/>
      </c>
      <c r="AM1990" s="62" t="str">
        <f>IF(ISBLANK(B1990),"",IFERROR(IF(VLOOKUP(B1990,'Np PL4 Stock'!$A:$J,10,FALSE)="Np4",D1990-VLOOKUP(B1990,'Np PL4 Stock'!$A:$E,5,FALSE),D1990-VLOOKUP(B1990,'Np PL4 Stock'!$A:$E,5,FALSE)-1),""))</f>
        <v/>
      </c>
      <c r="AN1990" s="147"/>
      <c r="AO1990" s="147"/>
      <c r="AP1990" s="59"/>
      <c r="AQ1990" s="59"/>
      <c r="AR1990" s="59"/>
      <c r="AS1990" s="59"/>
      <c r="AT1990" s="73"/>
      <c r="AU1990" s="73"/>
      <c r="AV1990" s="73"/>
      <c r="AW1990" s="73"/>
      <c r="AX1990" s="84"/>
      <c r="AY1990" s="59"/>
      <c r="AZ1990" s="59"/>
      <c r="BA1990" s="59"/>
      <c r="BB1990" s="59"/>
      <c r="BC1990" s="59"/>
      <c r="BD1990" s="59"/>
      <c r="BE1990" s="84"/>
      <c r="BF1990" s="84"/>
      <c r="BG1990" s="84"/>
      <c r="BH1990" s="84"/>
      <c r="BI1990" s="85"/>
      <c r="BJ1990" s="86"/>
      <c r="BK1990" s="86"/>
      <c r="BL1990" s="86"/>
      <c r="BM1990" s="86"/>
      <c r="BN1990" s="86"/>
      <c r="BO1990" s="59"/>
      <c r="BP1990" s="69"/>
      <c r="BQ1990" s="92">
        <v>0</v>
      </c>
      <c r="BR1990" s="93">
        <v>0</v>
      </c>
      <c r="BS1990" s="94" t="str">
        <f t="shared" si="325"/>
        <v/>
      </c>
      <c r="BT1990" s="95">
        <v>0</v>
      </c>
      <c r="BU1990" s="101" t="str">
        <f t="shared" si="326"/>
        <v/>
      </c>
      <c r="BV1990" s="102" t="str">
        <f t="shared" ref="BV1990:BV2003" si="327">IF(ISNUMBER(AQ1990),(1/AQ1990)*10^3,"-")</f>
        <v>-</v>
      </c>
      <c r="BW1990" s="103"/>
      <c r="BX1990" s="104" t="str">
        <f t="shared" si="318"/>
        <v>-</v>
      </c>
      <c r="BY1990" s="105"/>
      <c r="BZ1990" s="103"/>
      <c r="CA1990" s="106"/>
      <c r="CB1990" s="107"/>
      <c r="CC1990" s="112"/>
      <c r="CD1990" s="106"/>
      <c r="CE1990" s="103"/>
      <c r="CF1990" s="113"/>
      <c r="CG1990" s="114"/>
    </row>
    <row r="1991" spans="1:85">
      <c r="A1991" s="53" t="str">
        <f t="shared" si="319"/>
        <v>--</v>
      </c>
      <c r="B1991" s="47" t="str">
        <f t="shared" si="320"/>
        <v>-</v>
      </c>
      <c r="C1991" s="153"/>
      <c r="D1991" s="49"/>
      <c r="E1991" s="50"/>
      <c r="F1991" s="51"/>
      <c r="G1991" s="59"/>
      <c r="H1991" s="51"/>
      <c r="I1991" s="59"/>
      <c r="J1991" s="60" t="str">
        <f>IF(ISBLANK(H1991),"",IFERROR(VLOOKUP(B1991,'Np PL4 Stock'!$A:$D,4,FALSE),""))</f>
        <v/>
      </c>
      <c r="K1991" s="61" t="str">
        <f>IF(ISBLANK(H1991),"",SUMIF('Np PL4 Stock'!$A:$A,B1991,'Np PL4 Stock'!$N:$N))</f>
        <v/>
      </c>
      <c r="L1991" s="62" t="str">
        <f>IF(ISBLANK(H1991),"",VLOOKUP(LEFT(B1991,5),Unit!A:B,2,FALSE))</f>
        <v/>
      </c>
      <c r="M1991" s="63" t="str">
        <f>IF(ISBLANK(H1991),"",IFERROR(VLOOKUP(B1991,'Np PL4 Stock'!$A:$T,20,FALSE),""))</f>
        <v/>
      </c>
      <c r="N1991" s="63" t="str">
        <f>IF(ISBLANK(H1991),"",IFERROR(VLOOKUP(B1991,'Np PL4 Stock'!$A:$U,21,FALSE),""))</f>
        <v/>
      </c>
      <c r="O1991" s="62" t="str">
        <f t="shared" si="323"/>
        <v/>
      </c>
      <c r="P1991" s="62" t="str">
        <f t="shared" si="321"/>
        <v/>
      </c>
      <c r="Q1991" s="67" t="str">
        <f t="shared" si="324"/>
        <v/>
      </c>
      <c r="R1991" s="67" t="str">
        <f t="shared" si="322"/>
        <v/>
      </c>
      <c r="S1991" s="59"/>
      <c r="T1991" s="147"/>
      <c r="U1991" s="147"/>
      <c r="V1991" s="59"/>
      <c r="W1991" s="59"/>
      <c r="X1991" s="59"/>
      <c r="Y1991" s="59"/>
      <c r="Z1991" s="59"/>
      <c r="AA1991" s="59"/>
      <c r="AB1991" s="59"/>
      <c r="AC1991" s="59"/>
      <c r="AD1991" s="59"/>
      <c r="AE1991" s="59"/>
      <c r="AF1991" s="73"/>
      <c r="AG1991" s="73"/>
      <c r="AH1991" s="73"/>
      <c r="AI1991" s="73"/>
      <c r="AJ1991" s="73"/>
      <c r="AK1991" s="73"/>
      <c r="AL1991" s="77" t="str">
        <f>IF(ISBLANK(S1991),"",IF(AJ1991="Fail","Fail",IF(E1991="PL4",IF(AND(T1991&gt;STD_01122025!$D$3,U1991&lt;STD_01122025!$D$4,OR(AF1991="ND",AF1991&lt;STD_01122025!$D$7),AH1991="ND"),"Pass","Fail"),IF(E1991="PL12",IF(AND(S1991&lt;STD_01122025!$F$2,T1991&gt;STD_01122025!$F$3,U1991&lt;STD_01122025!$F$4,V1991&gt;STD_01122025!$F$5,X1991&gt;STD_01122025!$F$6,OR(AF1991="ND",AF1991&lt;STD_01122025!$F$7),AH1991="ND"),"Pass","Fail"),IF(E1991="SuperPL",IF(AND(T1991&gt;STD_01122025!$H$3,U1991&lt;STD_01122025!$H$4,V1991&gt;STD_01122025!$H$5,X1991&gt;STD_01122025!$H$6,OR(AF1991="ND",AF1991&lt;STD_01122025!$H$7),AH1991="ND"),"Pass","Fail"),IF(E1991="Flight",IF(AND(T1991&gt;STD_01122025!$J$3,U1991&lt;STD_01122025!$J$4,X1991&gt;STD_01122025!$J$6,OR(AF1991="ND",AF1991&lt;STD_01122025!$J$7),AH1991="ND"),"Pass","Fail"),""))))))</f>
        <v/>
      </c>
      <c r="AM1991" s="62" t="str">
        <f>IF(ISBLANK(B1991),"",IFERROR(IF(VLOOKUP(B1991,'Np PL4 Stock'!$A:$J,10,FALSE)="Np4",D1991-VLOOKUP(B1991,'Np PL4 Stock'!$A:$E,5,FALSE),D1991-VLOOKUP(B1991,'Np PL4 Stock'!$A:$E,5,FALSE)-1),""))</f>
        <v/>
      </c>
      <c r="AN1991" s="147"/>
      <c r="AO1991" s="147"/>
      <c r="AP1991" s="59"/>
      <c r="AQ1991" s="59"/>
      <c r="AR1991" s="59"/>
      <c r="AS1991" s="59"/>
      <c r="AT1991" s="73"/>
      <c r="AU1991" s="73"/>
      <c r="AV1991" s="73"/>
      <c r="AW1991" s="73"/>
      <c r="AX1991" s="84"/>
      <c r="AY1991" s="59"/>
      <c r="AZ1991" s="59"/>
      <c r="BA1991" s="59"/>
      <c r="BB1991" s="59"/>
      <c r="BC1991" s="59"/>
      <c r="BD1991" s="59"/>
      <c r="BE1991" s="84"/>
      <c r="BF1991" s="84"/>
      <c r="BG1991" s="84"/>
      <c r="BH1991" s="84"/>
      <c r="BI1991" s="85"/>
      <c r="BJ1991" s="86"/>
      <c r="BK1991" s="86"/>
      <c r="BL1991" s="86"/>
      <c r="BM1991" s="86"/>
      <c r="BN1991" s="86"/>
      <c r="BO1991" s="59"/>
      <c r="BP1991" s="69"/>
      <c r="BQ1991" s="92">
        <v>0</v>
      </c>
      <c r="BR1991" s="93">
        <v>0</v>
      </c>
      <c r="BS1991" s="94" t="str">
        <f t="shared" si="325"/>
        <v/>
      </c>
      <c r="BT1991" s="95">
        <v>0</v>
      </c>
      <c r="BU1991" s="101" t="str">
        <f t="shared" si="326"/>
        <v/>
      </c>
      <c r="BV1991" s="102" t="str">
        <f t="shared" si="327"/>
        <v>-</v>
      </c>
      <c r="BW1991" s="103"/>
      <c r="BX1991" s="104" t="str">
        <f t="shared" ref="BX1991:BX2003" si="328">IFERROR((BU1991*BV1991)/10^3,"-")</f>
        <v>-</v>
      </c>
      <c r="BY1991" s="105"/>
      <c r="BZ1991" s="103"/>
      <c r="CA1991" s="106"/>
      <c r="CB1991" s="107"/>
      <c r="CC1991" s="112"/>
      <c r="CD1991" s="106"/>
      <c r="CE1991" s="103"/>
      <c r="CF1991" s="113"/>
      <c r="CG1991" s="114"/>
    </row>
    <row r="1992" spans="1:85">
      <c r="A1992" s="53" t="str">
        <f t="shared" si="319"/>
        <v>--</v>
      </c>
      <c r="B1992" s="47" t="str">
        <f t="shared" si="320"/>
        <v>-</v>
      </c>
      <c r="C1992" s="153"/>
      <c r="D1992" s="49"/>
      <c r="E1992" s="50"/>
      <c r="F1992" s="51"/>
      <c r="G1992" s="59"/>
      <c r="H1992" s="51"/>
      <c r="I1992" s="59"/>
      <c r="J1992" s="60" t="str">
        <f>IF(ISBLANK(H1992),"",IFERROR(VLOOKUP(B1992,'Np PL4 Stock'!$A:$D,4,FALSE),""))</f>
        <v/>
      </c>
      <c r="K1992" s="61" t="str">
        <f>IF(ISBLANK(H1992),"",SUMIF('Np PL4 Stock'!$A:$A,B1992,'Np PL4 Stock'!$N:$N))</f>
        <v/>
      </c>
      <c r="L1992" s="62" t="str">
        <f>IF(ISBLANK(H1992),"",VLOOKUP(LEFT(B1992,5),Unit!A:B,2,FALSE))</f>
        <v/>
      </c>
      <c r="M1992" s="63" t="str">
        <f>IF(ISBLANK(H1992),"",IFERROR(VLOOKUP(B1992,'Np PL4 Stock'!$A:$T,20,FALSE),""))</f>
        <v/>
      </c>
      <c r="N1992" s="63" t="str">
        <f>IF(ISBLANK(H1992),"",IFERROR(VLOOKUP(B1992,'Np PL4 Stock'!$A:$U,21,FALSE),""))</f>
        <v/>
      </c>
      <c r="O1992" s="62" t="str">
        <f t="shared" si="323"/>
        <v/>
      </c>
      <c r="P1992" s="62" t="str">
        <f t="shared" si="321"/>
        <v/>
      </c>
      <c r="Q1992" s="67" t="str">
        <f t="shared" si="324"/>
        <v/>
      </c>
      <c r="R1992" s="67" t="str">
        <f t="shared" si="322"/>
        <v/>
      </c>
      <c r="S1992" s="59"/>
      <c r="T1992" s="147"/>
      <c r="U1992" s="147"/>
      <c r="V1992" s="59"/>
      <c r="W1992" s="59"/>
      <c r="X1992" s="59"/>
      <c r="Y1992" s="59"/>
      <c r="Z1992" s="59"/>
      <c r="AA1992" s="59"/>
      <c r="AB1992" s="59"/>
      <c r="AC1992" s="59"/>
      <c r="AD1992" s="59"/>
      <c r="AE1992" s="59"/>
      <c r="AF1992" s="73"/>
      <c r="AG1992" s="73"/>
      <c r="AH1992" s="73"/>
      <c r="AI1992" s="73"/>
      <c r="AJ1992" s="73"/>
      <c r="AK1992" s="73"/>
      <c r="AL1992" s="77" t="str">
        <f>IF(ISBLANK(S1992),"",IF(AJ1992="Fail","Fail",IF(E1992="PL4",IF(AND(T1992&gt;STD_01122025!$D$3,U1992&lt;STD_01122025!$D$4,OR(AF1992="ND",AF1992&lt;STD_01122025!$D$7),AH1992="ND"),"Pass","Fail"),IF(E1992="PL12",IF(AND(S1992&lt;STD_01122025!$F$2,T1992&gt;STD_01122025!$F$3,U1992&lt;STD_01122025!$F$4,V1992&gt;STD_01122025!$F$5,X1992&gt;STD_01122025!$F$6,OR(AF1992="ND",AF1992&lt;STD_01122025!$F$7),AH1992="ND"),"Pass","Fail"),IF(E1992="SuperPL",IF(AND(T1992&gt;STD_01122025!$H$3,U1992&lt;STD_01122025!$H$4,V1992&gt;STD_01122025!$H$5,X1992&gt;STD_01122025!$H$6,OR(AF1992="ND",AF1992&lt;STD_01122025!$H$7),AH1992="ND"),"Pass","Fail"),IF(E1992="Flight",IF(AND(T1992&gt;STD_01122025!$J$3,U1992&lt;STD_01122025!$J$4,X1992&gt;STD_01122025!$J$6,OR(AF1992="ND",AF1992&lt;STD_01122025!$J$7),AH1992="ND"),"Pass","Fail"),""))))))</f>
        <v/>
      </c>
      <c r="AM1992" s="62" t="str">
        <f>IF(ISBLANK(B1992),"",IFERROR(IF(VLOOKUP(B1992,'Np PL4 Stock'!$A:$J,10,FALSE)="Np4",D1992-VLOOKUP(B1992,'Np PL4 Stock'!$A:$E,5,FALSE),D1992-VLOOKUP(B1992,'Np PL4 Stock'!$A:$E,5,FALSE)-1),""))</f>
        <v/>
      </c>
      <c r="AN1992" s="147"/>
      <c r="AO1992" s="147"/>
      <c r="AP1992" s="59"/>
      <c r="AQ1992" s="59"/>
      <c r="AR1992" s="59"/>
      <c r="AS1992" s="59"/>
      <c r="AT1992" s="73"/>
      <c r="AU1992" s="73"/>
      <c r="AV1992" s="73"/>
      <c r="AW1992" s="73"/>
      <c r="AX1992" s="84"/>
      <c r="AY1992" s="59"/>
      <c r="AZ1992" s="59"/>
      <c r="BA1992" s="59"/>
      <c r="BB1992" s="59"/>
      <c r="BC1992" s="59"/>
      <c r="BD1992" s="59"/>
      <c r="BE1992" s="84"/>
      <c r="BF1992" s="84"/>
      <c r="BG1992" s="84"/>
      <c r="BH1992" s="84"/>
      <c r="BI1992" s="85"/>
      <c r="BJ1992" s="86"/>
      <c r="BK1992" s="86"/>
      <c r="BL1992" s="86"/>
      <c r="BM1992" s="86"/>
      <c r="BN1992" s="86"/>
      <c r="BO1992" s="59"/>
      <c r="BP1992" s="69"/>
      <c r="BQ1992" s="92">
        <v>0</v>
      </c>
      <c r="BR1992" s="93">
        <v>0</v>
      </c>
      <c r="BS1992" s="94" t="str">
        <f t="shared" si="325"/>
        <v/>
      </c>
      <c r="BT1992" s="95">
        <v>0</v>
      </c>
      <c r="BU1992" s="101" t="str">
        <f t="shared" si="326"/>
        <v/>
      </c>
      <c r="BV1992" s="102" t="str">
        <f t="shared" si="327"/>
        <v>-</v>
      </c>
      <c r="BW1992" s="103"/>
      <c r="BX1992" s="104" t="str">
        <f t="shared" si="328"/>
        <v>-</v>
      </c>
      <c r="BY1992" s="105"/>
      <c r="BZ1992" s="103"/>
      <c r="CA1992" s="106"/>
      <c r="CB1992" s="107"/>
      <c r="CC1992" s="112"/>
      <c r="CD1992" s="106"/>
      <c r="CE1992" s="103"/>
      <c r="CF1992" s="113"/>
      <c r="CG1992" s="114"/>
    </row>
    <row r="1993" spans="1:85">
      <c r="A1993" s="53" t="str">
        <f t="shared" si="319"/>
        <v>--</v>
      </c>
      <c r="B1993" s="47" t="str">
        <f t="shared" si="320"/>
        <v>-</v>
      </c>
      <c r="C1993" s="153"/>
      <c r="D1993" s="49"/>
      <c r="E1993" s="50"/>
      <c r="F1993" s="51"/>
      <c r="G1993" s="59"/>
      <c r="H1993" s="51"/>
      <c r="I1993" s="59"/>
      <c r="J1993" s="60" t="str">
        <f>IF(ISBLANK(H1993),"",IFERROR(VLOOKUP(B1993,'Np PL4 Stock'!$A:$D,4,FALSE),""))</f>
        <v/>
      </c>
      <c r="K1993" s="61" t="str">
        <f>IF(ISBLANK(H1993),"",SUMIF('Np PL4 Stock'!$A:$A,B1993,'Np PL4 Stock'!$N:$N))</f>
        <v/>
      </c>
      <c r="L1993" s="62" t="str">
        <f>IF(ISBLANK(H1993),"",VLOOKUP(LEFT(B1993,5),Unit!A:B,2,FALSE))</f>
        <v/>
      </c>
      <c r="M1993" s="63" t="str">
        <f>IF(ISBLANK(H1993),"",IFERROR(VLOOKUP(B1993,'Np PL4 Stock'!$A:$T,20,FALSE),""))</f>
        <v/>
      </c>
      <c r="N1993" s="63" t="str">
        <f>IF(ISBLANK(H1993),"",IFERROR(VLOOKUP(B1993,'Np PL4 Stock'!$A:$U,21,FALSE),""))</f>
        <v/>
      </c>
      <c r="O1993" s="62" t="str">
        <f t="shared" si="323"/>
        <v/>
      </c>
      <c r="P1993" s="62" t="str">
        <f t="shared" si="321"/>
        <v/>
      </c>
      <c r="Q1993" s="67" t="str">
        <f t="shared" si="324"/>
        <v/>
      </c>
      <c r="R1993" s="67" t="str">
        <f t="shared" si="322"/>
        <v/>
      </c>
      <c r="S1993" s="59"/>
      <c r="T1993" s="147"/>
      <c r="U1993" s="147"/>
      <c r="V1993" s="59"/>
      <c r="W1993" s="59"/>
      <c r="X1993" s="59"/>
      <c r="Y1993" s="59"/>
      <c r="Z1993" s="59"/>
      <c r="AA1993" s="59"/>
      <c r="AB1993" s="59"/>
      <c r="AC1993" s="59"/>
      <c r="AD1993" s="59"/>
      <c r="AE1993" s="59"/>
      <c r="AF1993" s="73"/>
      <c r="AG1993" s="73"/>
      <c r="AH1993" s="73"/>
      <c r="AI1993" s="73"/>
      <c r="AJ1993" s="73"/>
      <c r="AK1993" s="73"/>
      <c r="AL1993" s="77" t="str">
        <f>IF(ISBLANK(S1993),"",IF(AJ1993="Fail","Fail",IF(E1993="PL4",IF(AND(T1993&gt;STD_01122025!$D$3,U1993&lt;STD_01122025!$D$4,OR(AF1993="ND",AF1993&lt;STD_01122025!$D$7),AH1993="ND"),"Pass","Fail"),IF(E1993="PL12",IF(AND(S1993&lt;STD_01122025!$F$2,T1993&gt;STD_01122025!$F$3,U1993&lt;STD_01122025!$F$4,V1993&gt;STD_01122025!$F$5,X1993&gt;STD_01122025!$F$6,OR(AF1993="ND",AF1993&lt;STD_01122025!$F$7),AH1993="ND"),"Pass","Fail"),IF(E1993="SuperPL",IF(AND(T1993&gt;STD_01122025!$H$3,U1993&lt;STD_01122025!$H$4,V1993&gt;STD_01122025!$H$5,X1993&gt;STD_01122025!$H$6,OR(AF1993="ND",AF1993&lt;STD_01122025!$H$7),AH1993="ND"),"Pass","Fail"),IF(E1993="Flight",IF(AND(T1993&gt;STD_01122025!$J$3,U1993&lt;STD_01122025!$J$4,X1993&gt;STD_01122025!$J$6,OR(AF1993="ND",AF1993&lt;STD_01122025!$J$7),AH1993="ND"),"Pass","Fail"),""))))))</f>
        <v/>
      </c>
      <c r="AM1993" s="62" t="str">
        <f>IF(ISBLANK(B1993),"",IFERROR(IF(VLOOKUP(B1993,'Np PL4 Stock'!$A:$J,10,FALSE)="Np4",D1993-VLOOKUP(B1993,'Np PL4 Stock'!$A:$E,5,FALSE),D1993-VLOOKUP(B1993,'Np PL4 Stock'!$A:$E,5,FALSE)-1),""))</f>
        <v/>
      </c>
      <c r="AN1993" s="147"/>
      <c r="AO1993" s="147"/>
      <c r="AP1993" s="59"/>
      <c r="AQ1993" s="59"/>
      <c r="AR1993" s="59"/>
      <c r="AS1993" s="59"/>
      <c r="AT1993" s="73"/>
      <c r="AU1993" s="73"/>
      <c r="AV1993" s="73"/>
      <c r="AW1993" s="73"/>
      <c r="AX1993" s="84"/>
      <c r="AY1993" s="59"/>
      <c r="AZ1993" s="59"/>
      <c r="BA1993" s="59"/>
      <c r="BB1993" s="59"/>
      <c r="BC1993" s="59"/>
      <c r="BD1993" s="59"/>
      <c r="BE1993" s="84"/>
      <c r="BF1993" s="84"/>
      <c r="BG1993" s="84"/>
      <c r="BH1993" s="84"/>
      <c r="BI1993" s="85"/>
      <c r="BJ1993" s="86"/>
      <c r="BK1993" s="86"/>
      <c r="BL1993" s="86"/>
      <c r="BM1993" s="86"/>
      <c r="BN1993" s="86"/>
      <c r="BO1993" s="59"/>
      <c r="BP1993" s="69"/>
      <c r="BQ1993" s="92">
        <v>0</v>
      </c>
      <c r="BR1993" s="93">
        <v>0</v>
      </c>
      <c r="BS1993" s="94" t="str">
        <f t="shared" si="325"/>
        <v/>
      </c>
      <c r="BT1993" s="95">
        <v>0</v>
      </c>
      <c r="BU1993" s="101" t="str">
        <f t="shared" si="326"/>
        <v/>
      </c>
      <c r="BV1993" s="102" t="str">
        <f t="shared" si="327"/>
        <v>-</v>
      </c>
      <c r="BW1993" s="103"/>
      <c r="BX1993" s="104" t="str">
        <f t="shared" si="328"/>
        <v>-</v>
      </c>
      <c r="BY1993" s="105"/>
      <c r="BZ1993" s="103"/>
      <c r="CA1993" s="106"/>
      <c r="CB1993" s="107"/>
      <c r="CC1993" s="112"/>
      <c r="CD1993" s="106"/>
      <c r="CE1993" s="103"/>
      <c r="CF1993" s="113"/>
      <c r="CG1993" s="114"/>
    </row>
    <row r="1994" spans="1:85">
      <c r="A1994" s="53" t="str">
        <f t="shared" si="319"/>
        <v>--</v>
      </c>
      <c r="B1994" s="47" t="str">
        <f t="shared" si="320"/>
        <v>-</v>
      </c>
      <c r="C1994" s="153"/>
      <c r="D1994" s="49"/>
      <c r="E1994" s="50"/>
      <c r="F1994" s="51"/>
      <c r="G1994" s="59"/>
      <c r="H1994" s="51"/>
      <c r="I1994" s="59"/>
      <c r="J1994" s="60" t="str">
        <f>IF(ISBLANK(H1994),"",IFERROR(VLOOKUP(B1994,'Np PL4 Stock'!$A:$D,4,FALSE),""))</f>
        <v/>
      </c>
      <c r="K1994" s="61" t="str">
        <f>IF(ISBLANK(H1994),"",SUMIF('Np PL4 Stock'!$A:$A,B1994,'Np PL4 Stock'!$N:$N))</f>
        <v/>
      </c>
      <c r="L1994" s="62" t="str">
        <f>IF(ISBLANK(H1994),"",VLOOKUP(LEFT(B1994,5),Unit!A:B,2,FALSE))</f>
        <v/>
      </c>
      <c r="M1994" s="63" t="str">
        <f>IF(ISBLANK(H1994),"",IFERROR(VLOOKUP(B1994,'Np PL4 Stock'!$A:$T,20,FALSE),""))</f>
        <v/>
      </c>
      <c r="N1994" s="63" t="str">
        <f>IF(ISBLANK(H1994),"",IFERROR(VLOOKUP(B1994,'Np PL4 Stock'!$A:$U,21,FALSE),""))</f>
        <v/>
      </c>
      <c r="O1994" s="62" t="str">
        <f t="shared" si="323"/>
        <v/>
      </c>
      <c r="P1994" s="62" t="str">
        <f t="shared" si="321"/>
        <v/>
      </c>
      <c r="Q1994" s="67" t="str">
        <f t="shared" si="324"/>
        <v/>
      </c>
      <c r="R1994" s="67" t="str">
        <f t="shared" si="322"/>
        <v/>
      </c>
      <c r="S1994" s="59"/>
      <c r="T1994" s="147"/>
      <c r="U1994" s="147"/>
      <c r="V1994" s="59"/>
      <c r="W1994" s="59"/>
      <c r="X1994" s="59"/>
      <c r="Y1994" s="59"/>
      <c r="Z1994" s="59"/>
      <c r="AA1994" s="59"/>
      <c r="AB1994" s="59"/>
      <c r="AC1994" s="59"/>
      <c r="AD1994" s="59"/>
      <c r="AE1994" s="59"/>
      <c r="AF1994" s="73"/>
      <c r="AG1994" s="73"/>
      <c r="AH1994" s="73"/>
      <c r="AI1994" s="73"/>
      <c r="AJ1994" s="73"/>
      <c r="AK1994" s="73"/>
      <c r="AL1994" s="77" t="str">
        <f>IF(ISBLANK(S1994),"",IF(AJ1994="Fail","Fail",IF(E1994="PL4",IF(AND(T1994&gt;STD_01122025!$D$3,U1994&lt;STD_01122025!$D$4,OR(AF1994="ND",AF1994&lt;STD_01122025!$D$7),AH1994="ND"),"Pass","Fail"),IF(E1994="PL12",IF(AND(S1994&lt;STD_01122025!$F$2,T1994&gt;STD_01122025!$F$3,U1994&lt;STD_01122025!$F$4,V1994&gt;STD_01122025!$F$5,X1994&gt;STD_01122025!$F$6,OR(AF1994="ND",AF1994&lt;STD_01122025!$F$7),AH1994="ND"),"Pass","Fail"),IF(E1994="SuperPL",IF(AND(T1994&gt;STD_01122025!$H$3,U1994&lt;STD_01122025!$H$4,V1994&gt;STD_01122025!$H$5,X1994&gt;STD_01122025!$H$6,OR(AF1994="ND",AF1994&lt;STD_01122025!$H$7),AH1994="ND"),"Pass","Fail"),IF(E1994="Flight",IF(AND(T1994&gt;STD_01122025!$J$3,U1994&lt;STD_01122025!$J$4,X1994&gt;STD_01122025!$J$6,OR(AF1994="ND",AF1994&lt;STD_01122025!$J$7),AH1994="ND"),"Pass","Fail"),""))))))</f>
        <v/>
      </c>
      <c r="AM1994" s="62" t="str">
        <f>IF(ISBLANK(B1994),"",IFERROR(IF(VLOOKUP(B1994,'Np PL4 Stock'!$A:$J,10,FALSE)="Np4",D1994-VLOOKUP(B1994,'Np PL4 Stock'!$A:$E,5,FALSE),D1994-VLOOKUP(B1994,'Np PL4 Stock'!$A:$E,5,FALSE)-1),""))</f>
        <v/>
      </c>
      <c r="AN1994" s="147"/>
      <c r="AO1994" s="147"/>
      <c r="AP1994" s="59"/>
      <c r="AQ1994" s="59"/>
      <c r="AR1994" s="59"/>
      <c r="AS1994" s="59"/>
      <c r="AT1994" s="73"/>
      <c r="AU1994" s="73"/>
      <c r="AV1994" s="73"/>
      <c r="AW1994" s="73"/>
      <c r="AX1994" s="84"/>
      <c r="AY1994" s="59"/>
      <c r="AZ1994" s="59"/>
      <c r="BA1994" s="59"/>
      <c r="BB1994" s="59"/>
      <c r="BC1994" s="59"/>
      <c r="BD1994" s="59"/>
      <c r="BE1994" s="84"/>
      <c r="BF1994" s="84"/>
      <c r="BG1994" s="84"/>
      <c r="BH1994" s="84"/>
      <c r="BI1994" s="85"/>
      <c r="BJ1994" s="86"/>
      <c r="BK1994" s="86"/>
      <c r="BL1994" s="86"/>
      <c r="BM1994" s="86"/>
      <c r="BN1994" s="86"/>
      <c r="BO1994" s="59"/>
      <c r="BP1994" s="69"/>
      <c r="BQ1994" s="92">
        <v>0</v>
      </c>
      <c r="BR1994" s="93">
        <v>0</v>
      </c>
      <c r="BS1994" s="94" t="str">
        <f t="shared" si="325"/>
        <v/>
      </c>
      <c r="BT1994" s="95">
        <v>0</v>
      </c>
      <c r="BU1994" s="101" t="str">
        <f t="shared" si="326"/>
        <v/>
      </c>
      <c r="BV1994" s="102" t="str">
        <f t="shared" si="327"/>
        <v>-</v>
      </c>
      <c r="BW1994" s="103"/>
      <c r="BX1994" s="104" t="str">
        <f t="shared" si="328"/>
        <v>-</v>
      </c>
      <c r="BY1994" s="105"/>
      <c r="BZ1994" s="103"/>
      <c r="CA1994" s="106"/>
      <c r="CB1994" s="107"/>
      <c r="CC1994" s="112"/>
      <c r="CD1994" s="106"/>
      <c r="CE1994" s="103"/>
      <c r="CF1994" s="113"/>
      <c r="CG1994" s="114"/>
    </row>
    <row r="1995" spans="1:85">
      <c r="A1995" s="53" t="str">
        <f t="shared" si="319"/>
        <v>--</v>
      </c>
      <c r="B1995" s="47" t="str">
        <f t="shared" si="320"/>
        <v>-</v>
      </c>
      <c r="C1995" s="153"/>
      <c r="D1995" s="49"/>
      <c r="E1995" s="50"/>
      <c r="F1995" s="51"/>
      <c r="G1995" s="59"/>
      <c r="H1995" s="51"/>
      <c r="I1995" s="59"/>
      <c r="J1995" s="60" t="str">
        <f>IF(ISBLANK(H1995),"",IFERROR(VLOOKUP(B1995,'Np PL4 Stock'!$A:$D,4,FALSE),""))</f>
        <v/>
      </c>
      <c r="K1995" s="61" t="str">
        <f>IF(ISBLANK(H1995),"",SUMIF('Np PL4 Stock'!$A:$A,B1995,'Np PL4 Stock'!$N:$N))</f>
        <v/>
      </c>
      <c r="L1995" s="62" t="str">
        <f>IF(ISBLANK(H1995),"",VLOOKUP(LEFT(B1995,5),Unit!A:B,2,FALSE))</f>
        <v/>
      </c>
      <c r="M1995" s="63" t="str">
        <f>IF(ISBLANK(H1995),"",IFERROR(VLOOKUP(B1995,'Np PL4 Stock'!$A:$T,20,FALSE),""))</f>
        <v/>
      </c>
      <c r="N1995" s="63" t="str">
        <f>IF(ISBLANK(H1995),"",IFERROR(VLOOKUP(B1995,'Np PL4 Stock'!$A:$U,21,FALSE),""))</f>
        <v/>
      </c>
      <c r="O1995" s="62" t="str">
        <f t="shared" si="323"/>
        <v/>
      </c>
      <c r="P1995" s="62" t="str">
        <f t="shared" si="321"/>
        <v/>
      </c>
      <c r="Q1995" s="67" t="str">
        <f t="shared" si="324"/>
        <v/>
      </c>
      <c r="R1995" s="67" t="str">
        <f t="shared" si="322"/>
        <v/>
      </c>
      <c r="S1995" s="59"/>
      <c r="T1995" s="147"/>
      <c r="U1995" s="147"/>
      <c r="V1995" s="59"/>
      <c r="W1995" s="59"/>
      <c r="X1995" s="59"/>
      <c r="Y1995" s="59"/>
      <c r="Z1995" s="59"/>
      <c r="AA1995" s="59"/>
      <c r="AB1995" s="59"/>
      <c r="AC1995" s="59"/>
      <c r="AD1995" s="59"/>
      <c r="AE1995" s="59"/>
      <c r="AF1995" s="73"/>
      <c r="AG1995" s="73"/>
      <c r="AH1995" s="73"/>
      <c r="AI1995" s="73"/>
      <c r="AJ1995" s="73"/>
      <c r="AK1995" s="73"/>
      <c r="AL1995" s="77" t="str">
        <f>IF(ISBLANK(S1995),"",IF(AJ1995="Fail","Fail",IF(E1995="PL4",IF(AND(T1995&gt;STD_01122025!$D$3,U1995&lt;STD_01122025!$D$4,OR(AF1995="ND",AF1995&lt;STD_01122025!$D$7),AH1995="ND"),"Pass","Fail"),IF(E1995="PL12",IF(AND(S1995&lt;STD_01122025!$F$2,T1995&gt;STD_01122025!$F$3,U1995&lt;STD_01122025!$F$4,V1995&gt;STD_01122025!$F$5,X1995&gt;STD_01122025!$F$6,OR(AF1995="ND",AF1995&lt;STD_01122025!$F$7),AH1995="ND"),"Pass","Fail"),IF(E1995="SuperPL",IF(AND(T1995&gt;STD_01122025!$H$3,U1995&lt;STD_01122025!$H$4,V1995&gt;STD_01122025!$H$5,X1995&gt;STD_01122025!$H$6,OR(AF1995="ND",AF1995&lt;STD_01122025!$H$7),AH1995="ND"),"Pass","Fail"),IF(E1995="Flight",IF(AND(T1995&gt;STD_01122025!$J$3,U1995&lt;STD_01122025!$J$4,X1995&gt;STD_01122025!$J$6,OR(AF1995="ND",AF1995&lt;STD_01122025!$J$7),AH1995="ND"),"Pass","Fail"),""))))))</f>
        <v/>
      </c>
      <c r="AM1995" s="62" t="str">
        <f>IF(ISBLANK(B1995),"",IFERROR(IF(VLOOKUP(B1995,'Np PL4 Stock'!$A:$J,10,FALSE)="Np4",D1995-VLOOKUP(B1995,'Np PL4 Stock'!$A:$E,5,FALSE),D1995-VLOOKUP(B1995,'Np PL4 Stock'!$A:$E,5,FALSE)-1),""))</f>
        <v/>
      </c>
      <c r="AN1995" s="147"/>
      <c r="AO1995" s="147"/>
      <c r="AP1995" s="59"/>
      <c r="AQ1995" s="59"/>
      <c r="AR1995" s="59"/>
      <c r="AS1995" s="59"/>
      <c r="AT1995" s="73"/>
      <c r="AU1995" s="73"/>
      <c r="AV1995" s="73"/>
      <c r="AW1995" s="73"/>
      <c r="AX1995" s="84"/>
      <c r="AY1995" s="59"/>
      <c r="AZ1995" s="59"/>
      <c r="BA1995" s="59"/>
      <c r="BB1995" s="59"/>
      <c r="BC1995" s="59"/>
      <c r="BD1995" s="59"/>
      <c r="BE1995" s="84"/>
      <c r="BF1995" s="84"/>
      <c r="BG1995" s="84"/>
      <c r="BH1995" s="84"/>
      <c r="BI1995" s="85"/>
      <c r="BJ1995" s="86"/>
      <c r="BK1995" s="86"/>
      <c r="BL1995" s="86"/>
      <c r="BM1995" s="86"/>
      <c r="BN1995" s="86"/>
      <c r="BO1995" s="59"/>
      <c r="BP1995" s="69"/>
      <c r="BQ1995" s="92">
        <v>0</v>
      </c>
      <c r="BR1995" s="93">
        <v>0</v>
      </c>
      <c r="BS1995" s="94" t="str">
        <f t="shared" si="325"/>
        <v/>
      </c>
      <c r="BT1995" s="95">
        <v>0</v>
      </c>
      <c r="BU1995" s="101" t="str">
        <f t="shared" si="326"/>
        <v/>
      </c>
      <c r="BV1995" s="102" t="str">
        <f t="shared" si="327"/>
        <v>-</v>
      </c>
      <c r="BW1995" s="103"/>
      <c r="BX1995" s="104" t="str">
        <f t="shared" si="328"/>
        <v>-</v>
      </c>
      <c r="BY1995" s="105"/>
      <c r="BZ1995" s="103"/>
      <c r="CA1995" s="106"/>
      <c r="CB1995" s="107"/>
      <c r="CC1995" s="112"/>
      <c r="CD1995" s="106"/>
      <c r="CE1995" s="103"/>
      <c r="CF1995" s="113"/>
      <c r="CG1995" s="114"/>
    </row>
    <row r="1996" spans="1:85">
      <c r="A1996" s="53" t="str">
        <f t="shared" si="319"/>
        <v>--</v>
      </c>
      <c r="B1996" s="47" t="str">
        <f t="shared" si="320"/>
        <v>-</v>
      </c>
      <c r="C1996" s="153"/>
      <c r="D1996" s="49"/>
      <c r="E1996" s="50"/>
      <c r="F1996" s="51"/>
      <c r="G1996" s="59"/>
      <c r="H1996" s="51"/>
      <c r="I1996" s="59"/>
      <c r="J1996" s="60" t="str">
        <f>IF(ISBLANK(H1996),"",IFERROR(VLOOKUP(B1996,'Np PL4 Stock'!$A:$D,4,FALSE),""))</f>
        <v/>
      </c>
      <c r="K1996" s="61" t="str">
        <f>IF(ISBLANK(H1996),"",SUMIF('Np PL4 Stock'!$A:$A,B1996,'Np PL4 Stock'!$N:$N))</f>
        <v/>
      </c>
      <c r="L1996" s="62" t="str">
        <f>IF(ISBLANK(H1996),"",VLOOKUP(LEFT(B1996,5),Unit!A:B,2,FALSE))</f>
        <v/>
      </c>
      <c r="M1996" s="63" t="str">
        <f>IF(ISBLANK(H1996),"",IFERROR(VLOOKUP(B1996,'Np PL4 Stock'!$A:$T,20,FALSE),""))</f>
        <v/>
      </c>
      <c r="N1996" s="63" t="str">
        <f>IF(ISBLANK(H1996),"",IFERROR(VLOOKUP(B1996,'Np PL4 Stock'!$A:$U,21,FALSE),""))</f>
        <v/>
      </c>
      <c r="O1996" s="62" t="str">
        <f t="shared" si="323"/>
        <v/>
      </c>
      <c r="P1996" s="62" t="str">
        <f t="shared" si="321"/>
        <v/>
      </c>
      <c r="Q1996" s="67" t="str">
        <f t="shared" si="324"/>
        <v/>
      </c>
      <c r="R1996" s="67" t="str">
        <f t="shared" si="322"/>
        <v/>
      </c>
      <c r="S1996" s="59"/>
      <c r="T1996" s="147"/>
      <c r="U1996" s="147"/>
      <c r="V1996" s="59"/>
      <c r="W1996" s="59"/>
      <c r="X1996" s="59"/>
      <c r="Y1996" s="59"/>
      <c r="Z1996" s="59"/>
      <c r="AA1996" s="59"/>
      <c r="AB1996" s="59"/>
      <c r="AC1996" s="59"/>
      <c r="AD1996" s="59"/>
      <c r="AE1996" s="59"/>
      <c r="AF1996" s="73"/>
      <c r="AG1996" s="73"/>
      <c r="AH1996" s="73"/>
      <c r="AI1996" s="73"/>
      <c r="AJ1996" s="73"/>
      <c r="AK1996" s="73"/>
      <c r="AL1996" s="77" t="str">
        <f>IF(ISBLANK(S1996),"",IF(AJ1996="Fail","Fail",IF(E1996="PL4",IF(AND(T1996&gt;STD_01122025!$D$3,U1996&lt;STD_01122025!$D$4,OR(AF1996="ND",AF1996&lt;STD_01122025!$D$7),AH1996="ND"),"Pass","Fail"),IF(E1996="PL12",IF(AND(S1996&lt;STD_01122025!$F$2,T1996&gt;STD_01122025!$F$3,U1996&lt;STD_01122025!$F$4,V1996&gt;STD_01122025!$F$5,X1996&gt;STD_01122025!$F$6,OR(AF1996="ND",AF1996&lt;STD_01122025!$F$7),AH1996="ND"),"Pass","Fail"),IF(E1996="SuperPL",IF(AND(T1996&gt;STD_01122025!$H$3,U1996&lt;STD_01122025!$H$4,V1996&gt;STD_01122025!$H$5,X1996&gt;STD_01122025!$H$6,OR(AF1996="ND",AF1996&lt;STD_01122025!$H$7),AH1996="ND"),"Pass","Fail"),IF(E1996="Flight",IF(AND(T1996&gt;STD_01122025!$J$3,U1996&lt;STD_01122025!$J$4,X1996&gt;STD_01122025!$J$6,OR(AF1996="ND",AF1996&lt;STD_01122025!$J$7),AH1996="ND"),"Pass","Fail"),""))))))</f>
        <v/>
      </c>
      <c r="AM1996" s="62" t="str">
        <f>IF(ISBLANK(B1996),"",IFERROR(IF(VLOOKUP(B1996,'Np PL4 Stock'!$A:$J,10,FALSE)="Np4",D1996-VLOOKUP(B1996,'Np PL4 Stock'!$A:$E,5,FALSE),D1996-VLOOKUP(B1996,'Np PL4 Stock'!$A:$E,5,FALSE)-1),""))</f>
        <v/>
      </c>
      <c r="AN1996" s="147"/>
      <c r="AO1996" s="147"/>
      <c r="AP1996" s="59"/>
      <c r="AQ1996" s="59"/>
      <c r="AR1996" s="59"/>
      <c r="AS1996" s="59"/>
      <c r="AT1996" s="73"/>
      <c r="AU1996" s="73"/>
      <c r="AV1996" s="73"/>
      <c r="AW1996" s="73"/>
      <c r="AX1996" s="84"/>
      <c r="AY1996" s="59"/>
      <c r="AZ1996" s="59"/>
      <c r="BA1996" s="59"/>
      <c r="BB1996" s="59"/>
      <c r="BC1996" s="59"/>
      <c r="BD1996" s="59"/>
      <c r="BE1996" s="84"/>
      <c r="BF1996" s="84"/>
      <c r="BG1996" s="84"/>
      <c r="BH1996" s="84"/>
      <c r="BI1996" s="85"/>
      <c r="BJ1996" s="86"/>
      <c r="BK1996" s="86"/>
      <c r="BL1996" s="86"/>
      <c r="BM1996" s="86"/>
      <c r="BN1996" s="86"/>
      <c r="BO1996" s="59"/>
      <c r="BP1996" s="69"/>
      <c r="BQ1996" s="92">
        <v>0</v>
      </c>
      <c r="BR1996" s="93">
        <v>0</v>
      </c>
      <c r="BS1996" s="94" t="str">
        <f t="shared" si="325"/>
        <v/>
      </c>
      <c r="BT1996" s="95">
        <v>0</v>
      </c>
      <c r="BU1996" s="101" t="str">
        <f t="shared" si="326"/>
        <v/>
      </c>
      <c r="BV1996" s="102" t="str">
        <f t="shared" si="327"/>
        <v>-</v>
      </c>
      <c r="BW1996" s="103"/>
      <c r="BX1996" s="104" t="str">
        <f t="shared" si="328"/>
        <v>-</v>
      </c>
      <c r="BY1996" s="105"/>
      <c r="BZ1996" s="103"/>
      <c r="CA1996" s="106"/>
      <c r="CB1996" s="107"/>
      <c r="CC1996" s="112"/>
      <c r="CD1996" s="106"/>
      <c r="CE1996" s="103"/>
      <c r="CF1996" s="113"/>
      <c r="CG1996" s="114"/>
    </row>
    <row r="1997" spans="1:85">
      <c r="A1997" s="53" t="str">
        <f t="shared" si="319"/>
        <v>--</v>
      </c>
      <c r="B1997" s="47" t="str">
        <f t="shared" si="320"/>
        <v>-</v>
      </c>
      <c r="C1997" s="153"/>
      <c r="D1997" s="49"/>
      <c r="E1997" s="50"/>
      <c r="F1997" s="51"/>
      <c r="G1997" s="59"/>
      <c r="H1997" s="51"/>
      <c r="I1997" s="59"/>
      <c r="J1997" s="60" t="str">
        <f>IF(ISBLANK(H1997),"",IFERROR(VLOOKUP(B1997,'Np PL4 Stock'!$A:$D,4,FALSE),""))</f>
        <v/>
      </c>
      <c r="K1997" s="61" t="str">
        <f>IF(ISBLANK(H1997),"",SUMIF('Np PL4 Stock'!$A:$A,B1997,'Np PL4 Stock'!$N:$N))</f>
        <v/>
      </c>
      <c r="L1997" s="62" t="str">
        <f>IF(ISBLANK(H1997),"",VLOOKUP(LEFT(B1997,5),Unit!A:B,2,FALSE))</f>
        <v/>
      </c>
      <c r="M1997" s="63" t="str">
        <f>IF(ISBLANK(H1997),"",IFERROR(VLOOKUP(B1997,'Np PL4 Stock'!$A:$T,20,FALSE),""))</f>
        <v/>
      </c>
      <c r="N1997" s="63" t="str">
        <f>IF(ISBLANK(H1997),"",IFERROR(VLOOKUP(B1997,'Np PL4 Stock'!$A:$U,21,FALSE),""))</f>
        <v/>
      </c>
      <c r="O1997" s="62" t="str">
        <f t="shared" si="323"/>
        <v/>
      </c>
      <c r="P1997" s="62" t="str">
        <f t="shared" si="321"/>
        <v/>
      </c>
      <c r="Q1997" s="67" t="str">
        <f t="shared" si="324"/>
        <v/>
      </c>
      <c r="R1997" s="67" t="str">
        <f t="shared" si="322"/>
        <v/>
      </c>
      <c r="S1997" s="59"/>
      <c r="T1997" s="147"/>
      <c r="U1997" s="147"/>
      <c r="V1997" s="59"/>
      <c r="W1997" s="59"/>
      <c r="X1997" s="59"/>
      <c r="Y1997" s="59"/>
      <c r="Z1997" s="59"/>
      <c r="AA1997" s="59"/>
      <c r="AB1997" s="59"/>
      <c r="AC1997" s="59"/>
      <c r="AD1997" s="59"/>
      <c r="AE1997" s="59"/>
      <c r="AF1997" s="73"/>
      <c r="AG1997" s="73"/>
      <c r="AH1997" s="73"/>
      <c r="AI1997" s="73"/>
      <c r="AJ1997" s="73"/>
      <c r="AK1997" s="73"/>
      <c r="AL1997" s="77" t="str">
        <f>IF(ISBLANK(S1997),"",IF(AJ1997="Fail","Fail",IF(E1997="PL4",IF(AND(T1997&gt;STD_01122025!$D$3,U1997&lt;STD_01122025!$D$4,OR(AF1997="ND",AF1997&lt;STD_01122025!$D$7),AH1997="ND"),"Pass","Fail"),IF(E1997="PL12",IF(AND(S1997&lt;STD_01122025!$F$2,T1997&gt;STD_01122025!$F$3,U1997&lt;STD_01122025!$F$4,V1997&gt;STD_01122025!$F$5,X1997&gt;STD_01122025!$F$6,OR(AF1997="ND",AF1997&lt;STD_01122025!$F$7),AH1997="ND"),"Pass","Fail"),IF(E1997="SuperPL",IF(AND(T1997&gt;STD_01122025!$H$3,U1997&lt;STD_01122025!$H$4,V1997&gt;STD_01122025!$H$5,X1997&gt;STD_01122025!$H$6,OR(AF1997="ND",AF1997&lt;STD_01122025!$H$7),AH1997="ND"),"Pass","Fail"),IF(E1997="Flight",IF(AND(T1997&gt;STD_01122025!$J$3,U1997&lt;STD_01122025!$J$4,X1997&gt;STD_01122025!$J$6,OR(AF1997="ND",AF1997&lt;STD_01122025!$J$7),AH1997="ND"),"Pass","Fail"),""))))))</f>
        <v/>
      </c>
      <c r="AM1997" s="62" t="str">
        <f>IF(ISBLANK(B1997),"",IFERROR(IF(VLOOKUP(B1997,'Np PL4 Stock'!$A:$J,10,FALSE)="Np4",D1997-VLOOKUP(B1997,'Np PL4 Stock'!$A:$E,5,FALSE),D1997-VLOOKUP(B1997,'Np PL4 Stock'!$A:$E,5,FALSE)-1),""))</f>
        <v/>
      </c>
      <c r="AN1997" s="147"/>
      <c r="AO1997" s="147"/>
      <c r="AP1997" s="59"/>
      <c r="AQ1997" s="59"/>
      <c r="AR1997" s="59"/>
      <c r="AS1997" s="59"/>
      <c r="AT1997" s="73"/>
      <c r="AU1997" s="73"/>
      <c r="AV1997" s="73"/>
      <c r="AW1997" s="73"/>
      <c r="AX1997" s="84"/>
      <c r="AY1997" s="59"/>
      <c r="AZ1997" s="59"/>
      <c r="BA1997" s="59"/>
      <c r="BB1997" s="59"/>
      <c r="BC1997" s="59"/>
      <c r="BD1997" s="59"/>
      <c r="BE1997" s="84"/>
      <c r="BF1997" s="84"/>
      <c r="BG1997" s="84"/>
      <c r="BH1997" s="84"/>
      <c r="BI1997" s="85"/>
      <c r="BJ1997" s="86"/>
      <c r="BK1997" s="86"/>
      <c r="BL1997" s="86"/>
      <c r="BM1997" s="86"/>
      <c r="BN1997" s="86"/>
      <c r="BO1997" s="59"/>
      <c r="BP1997" s="69"/>
      <c r="BQ1997" s="92">
        <v>0</v>
      </c>
      <c r="BR1997" s="93">
        <v>0</v>
      </c>
      <c r="BS1997" s="94" t="str">
        <f t="shared" si="325"/>
        <v/>
      </c>
      <c r="BT1997" s="95">
        <v>0</v>
      </c>
      <c r="BU1997" s="101" t="str">
        <f t="shared" si="326"/>
        <v/>
      </c>
      <c r="BV1997" s="102" t="str">
        <f t="shared" si="327"/>
        <v>-</v>
      </c>
      <c r="BW1997" s="103"/>
      <c r="BX1997" s="104" t="str">
        <f t="shared" si="328"/>
        <v>-</v>
      </c>
      <c r="BY1997" s="105"/>
      <c r="BZ1997" s="103"/>
      <c r="CA1997" s="106"/>
      <c r="CB1997" s="107"/>
      <c r="CC1997" s="112"/>
      <c r="CD1997" s="106"/>
      <c r="CE1997" s="103"/>
      <c r="CF1997" s="113"/>
      <c r="CG1997" s="114"/>
    </row>
    <row r="1998" spans="1:85">
      <c r="A1998" s="53" t="str">
        <f t="shared" si="319"/>
        <v>--</v>
      </c>
      <c r="B1998" s="47" t="str">
        <f t="shared" si="320"/>
        <v>-</v>
      </c>
      <c r="C1998" s="153"/>
      <c r="D1998" s="49"/>
      <c r="E1998" s="50"/>
      <c r="F1998" s="51"/>
      <c r="G1998" s="59"/>
      <c r="H1998" s="51"/>
      <c r="I1998" s="59"/>
      <c r="J1998" s="60" t="str">
        <f>IF(ISBLANK(H1998),"",IFERROR(VLOOKUP(B1998,'Np PL4 Stock'!$A:$D,4,FALSE),""))</f>
        <v/>
      </c>
      <c r="K1998" s="61" t="str">
        <f>IF(ISBLANK(H1998),"",SUMIF('Np PL4 Stock'!$A:$A,B1998,'Np PL4 Stock'!$N:$N))</f>
        <v/>
      </c>
      <c r="L1998" s="62" t="str">
        <f>IF(ISBLANK(H1998),"",VLOOKUP(LEFT(B1998,5),Unit!A:B,2,FALSE))</f>
        <v/>
      </c>
      <c r="M1998" s="63" t="str">
        <f>IF(ISBLANK(H1998),"",IFERROR(VLOOKUP(B1998,'Np PL4 Stock'!$A:$T,20,FALSE),""))</f>
        <v/>
      </c>
      <c r="N1998" s="63" t="str">
        <f>IF(ISBLANK(H1998),"",IFERROR(VLOOKUP(B1998,'Np PL4 Stock'!$A:$U,21,FALSE),""))</f>
        <v/>
      </c>
      <c r="O1998" s="62" t="str">
        <f t="shared" si="323"/>
        <v/>
      </c>
      <c r="P1998" s="62" t="str">
        <f t="shared" si="321"/>
        <v/>
      </c>
      <c r="Q1998" s="67" t="str">
        <f t="shared" si="324"/>
        <v/>
      </c>
      <c r="R1998" s="67" t="str">
        <f t="shared" si="322"/>
        <v/>
      </c>
      <c r="S1998" s="59"/>
      <c r="T1998" s="147"/>
      <c r="U1998" s="147"/>
      <c r="V1998" s="59"/>
      <c r="W1998" s="59"/>
      <c r="X1998" s="59"/>
      <c r="Y1998" s="59"/>
      <c r="Z1998" s="59"/>
      <c r="AA1998" s="59"/>
      <c r="AB1998" s="59"/>
      <c r="AC1998" s="59"/>
      <c r="AD1998" s="59"/>
      <c r="AE1998" s="59"/>
      <c r="AF1998" s="73"/>
      <c r="AG1998" s="73"/>
      <c r="AH1998" s="73"/>
      <c r="AI1998" s="73"/>
      <c r="AJ1998" s="73"/>
      <c r="AK1998" s="73"/>
      <c r="AL1998" s="77" t="str">
        <f>IF(ISBLANK(S1998),"",IF(AJ1998="Fail","Fail",IF(E1998="PL4",IF(AND(T1998&gt;STD_01122025!$D$3,U1998&lt;STD_01122025!$D$4,OR(AF1998="ND",AF1998&lt;STD_01122025!$D$7),AH1998="ND"),"Pass","Fail"),IF(E1998="PL12",IF(AND(S1998&lt;STD_01122025!$F$2,T1998&gt;STD_01122025!$F$3,U1998&lt;STD_01122025!$F$4,V1998&gt;STD_01122025!$F$5,X1998&gt;STD_01122025!$F$6,OR(AF1998="ND",AF1998&lt;STD_01122025!$F$7),AH1998="ND"),"Pass","Fail"),IF(E1998="SuperPL",IF(AND(T1998&gt;STD_01122025!$H$3,U1998&lt;STD_01122025!$H$4,V1998&gt;STD_01122025!$H$5,X1998&gt;STD_01122025!$H$6,OR(AF1998="ND",AF1998&lt;STD_01122025!$H$7),AH1998="ND"),"Pass","Fail"),IF(E1998="Flight",IF(AND(T1998&gt;STD_01122025!$J$3,U1998&lt;STD_01122025!$J$4,X1998&gt;STD_01122025!$J$6,OR(AF1998="ND",AF1998&lt;STD_01122025!$J$7),AH1998="ND"),"Pass","Fail"),""))))))</f>
        <v/>
      </c>
      <c r="AM1998" s="62" t="str">
        <f>IF(ISBLANK(B1998),"",IFERROR(IF(VLOOKUP(B1998,'Np PL4 Stock'!$A:$J,10,FALSE)="Np4",D1998-VLOOKUP(B1998,'Np PL4 Stock'!$A:$E,5,FALSE),D1998-VLOOKUP(B1998,'Np PL4 Stock'!$A:$E,5,FALSE)-1),""))</f>
        <v/>
      </c>
      <c r="AN1998" s="147"/>
      <c r="AO1998" s="147"/>
      <c r="AP1998" s="59"/>
      <c r="AQ1998" s="59"/>
      <c r="AR1998" s="59"/>
      <c r="AS1998" s="59"/>
      <c r="AT1998" s="73"/>
      <c r="AU1998" s="73"/>
      <c r="AV1998" s="73"/>
      <c r="AW1998" s="73"/>
      <c r="AX1998" s="84"/>
      <c r="AY1998" s="59"/>
      <c r="AZ1998" s="59"/>
      <c r="BA1998" s="59"/>
      <c r="BB1998" s="59"/>
      <c r="BC1998" s="59"/>
      <c r="BD1998" s="59"/>
      <c r="BE1998" s="84"/>
      <c r="BF1998" s="84"/>
      <c r="BG1998" s="84"/>
      <c r="BH1998" s="84"/>
      <c r="BI1998" s="85"/>
      <c r="BJ1998" s="86"/>
      <c r="BK1998" s="86"/>
      <c r="BL1998" s="86"/>
      <c r="BM1998" s="86"/>
      <c r="BN1998" s="86"/>
      <c r="BO1998" s="59"/>
      <c r="BP1998" s="69"/>
      <c r="BQ1998" s="92">
        <v>0</v>
      </c>
      <c r="BR1998" s="93">
        <v>0</v>
      </c>
      <c r="BS1998" s="94" t="str">
        <f t="shared" si="325"/>
        <v/>
      </c>
      <c r="BT1998" s="95">
        <v>0</v>
      </c>
      <c r="BU1998" s="101" t="str">
        <f t="shared" si="326"/>
        <v/>
      </c>
      <c r="BV1998" s="102" t="str">
        <f t="shared" si="327"/>
        <v>-</v>
      </c>
      <c r="BW1998" s="103"/>
      <c r="BX1998" s="104" t="str">
        <f t="shared" si="328"/>
        <v>-</v>
      </c>
      <c r="BY1998" s="105"/>
      <c r="BZ1998" s="103"/>
      <c r="CA1998" s="106"/>
      <c r="CB1998" s="107"/>
      <c r="CC1998" s="112"/>
      <c r="CD1998" s="106"/>
      <c r="CE1998" s="103"/>
      <c r="CF1998" s="113"/>
      <c r="CG1998" s="114"/>
    </row>
    <row r="1999" spans="1:85">
      <c r="A1999" s="53" t="str">
        <f t="shared" si="319"/>
        <v>--</v>
      </c>
      <c r="B1999" s="47" t="str">
        <f t="shared" si="320"/>
        <v>-</v>
      </c>
      <c r="C1999" s="153"/>
      <c r="D1999" s="49"/>
      <c r="E1999" s="50"/>
      <c r="F1999" s="51"/>
      <c r="G1999" s="59"/>
      <c r="H1999" s="51"/>
      <c r="I1999" s="59"/>
      <c r="J1999" s="60" t="str">
        <f>IF(ISBLANK(H1999),"",IFERROR(VLOOKUP(B1999,'Np PL4 Stock'!$A:$D,4,FALSE),""))</f>
        <v/>
      </c>
      <c r="K1999" s="61" t="str">
        <f>IF(ISBLANK(H1999),"",SUMIF('Np PL4 Stock'!$A:$A,B1999,'Np PL4 Stock'!$N:$N))</f>
        <v/>
      </c>
      <c r="L1999" s="62" t="str">
        <f>IF(ISBLANK(H1999),"",VLOOKUP(LEFT(B1999,5),Unit!A:B,2,FALSE))</f>
        <v/>
      </c>
      <c r="M1999" s="63" t="str">
        <f>IF(ISBLANK(H1999),"",IFERROR(VLOOKUP(B1999,'Np PL4 Stock'!$A:$T,20,FALSE),""))</f>
        <v/>
      </c>
      <c r="N1999" s="63" t="str">
        <f>IF(ISBLANK(H1999),"",IFERROR(VLOOKUP(B1999,'Np PL4 Stock'!$A:$U,21,FALSE),""))</f>
        <v/>
      </c>
      <c r="O1999" s="62" t="str">
        <f t="shared" si="323"/>
        <v/>
      </c>
      <c r="P1999" s="62" t="str">
        <f t="shared" si="321"/>
        <v/>
      </c>
      <c r="Q1999" s="67" t="str">
        <f t="shared" si="324"/>
        <v/>
      </c>
      <c r="R1999" s="67" t="str">
        <f t="shared" si="322"/>
        <v/>
      </c>
      <c r="S1999" s="59"/>
      <c r="T1999" s="147"/>
      <c r="U1999" s="147"/>
      <c r="V1999" s="59"/>
      <c r="W1999" s="59"/>
      <c r="X1999" s="59"/>
      <c r="Y1999" s="59"/>
      <c r="Z1999" s="59"/>
      <c r="AA1999" s="59"/>
      <c r="AB1999" s="59"/>
      <c r="AC1999" s="59"/>
      <c r="AD1999" s="59"/>
      <c r="AE1999" s="59"/>
      <c r="AF1999" s="73"/>
      <c r="AG1999" s="73"/>
      <c r="AH1999" s="73"/>
      <c r="AI1999" s="73"/>
      <c r="AJ1999" s="73"/>
      <c r="AK1999" s="73"/>
      <c r="AL1999" s="77" t="str">
        <f>IF(ISBLANK(S1999),"",IF(AJ1999="Fail","Fail",IF(E1999="PL4",IF(AND(T1999&gt;STD_01122025!$D$3,U1999&lt;STD_01122025!$D$4,OR(AF1999="ND",AF1999&lt;STD_01122025!$D$7),AH1999="ND"),"Pass","Fail"),IF(E1999="PL12",IF(AND(S1999&lt;STD_01122025!$F$2,T1999&gt;STD_01122025!$F$3,U1999&lt;STD_01122025!$F$4,V1999&gt;STD_01122025!$F$5,X1999&gt;STD_01122025!$F$6,OR(AF1999="ND",AF1999&lt;STD_01122025!$F$7),AH1999="ND"),"Pass","Fail"),IF(E1999="SuperPL",IF(AND(T1999&gt;STD_01122025!$H$3,U1999&lt;STD_01122025!$H$4,V1999&gt;STD_01122025!$H$5,X1999&gt;STD_01122025!$H$6,OR(AF1999="ND",AF1999&lt;STD_01122025!$H$7),AH1999="ND"),"Pass","Fail"),IF(E1999="Flight",IF(AND(T1999&gt;STD_01122025!$J$3,U1999&lt;STD_01122025!$J$4,X1999&gt;STD_01122025!$J$6,OR(AF1999="ND",AF1999&lt;STD_01122025!$J$7),AH1999="ND"),"Pass","Fail"),""))))))</f>
        <v/>
      </c>
      <c r="AM1999" s="62" t="str">
        <f>IF(ISBLANK(B1999),"",IFERROR(IF(VLOOKUP(B1999,'Np PL4 Stock'!$A:$J,10,FALSE)="Np4",D1999-VLOOKUP(B1999,'Np PL4 Stock'!$A:$E,5,FALSE),D1999-VLOOKUP(B1999,'Np PL4 Stock'!$A:$E,5,FALSE)-1),""))</f>
        <v/>
      </c>
      <c r="AN1999" s="147"/>
      <c r="AO1999" s="147"/>
      <c r="AP1999" s="59"/>
      <c r="AQ1999" s="59"/>
      <c r="AR1999" s="59"/>
      <c r="AS1999" s="59"/>
      <c r="AT1999" s="73"/>
      <c r="AU1999" s="73"/>
      <c r="AV1999" s="73"/>
      <c r="AW1999" s="73"/>
      <c r="AX1999" s="84"/>
      <c r="AY1999" s="59"/>
      <c r="AZ1999" s="59"/>
      <c r="BA1999" s="59"/>
      <c r="BB1999" s="59"/>
      <c r="BC1999" s="59"/>
      <c r="BD1999" s="59"/>
      <c r="BE1999" s="84"/>
      <c r="BF1999" s="84"/>
      <c r="BG1999" s="84"/>
      <c r="BH1999" s="84"/>
      <c r="BI1999" s="85"/>
      <c r="BJ1999" s="86"/>
      <c r="BK1999" s="86"/>
      <c r="BL1999" s="86"/>
      <c r="BM1999" s="86"/>
      <c r="BN1999" s="86"/>
      <c r="BO1999" s="59"/>
      <c r="BP1999" s="69"/>
      <c r="BQ1999" s="92">
        <v>0</v>
      </c>
      <c r="BR1999" s="93">
        <v>0</v>
      </c>
      <c r="BS1999" s="94" t="str">
        <f t="shared" si="325"/>
        <v/>
      </c>
      <c r="BT1999" s="95">
        <v>0</v>
      </c>
      <c r="BU1999" s="101" t="str">
        <f t="shared" si="326"/>
        <v/>
      </c>
      <c r="BV1999" s="102" t="str">
        <f t="shared" si="327"/>
        <v>-</v>
      </c>
      <c r="BW1999" s="103"/>
      <c r="BX1999" s="104" t="str">
        <f t="shared" si="328"/>
        <v>-</v>
      </c>
      <c r="BY1999" s="105"/>
      <c r="BZ1999" s="103"/>
      <c r="CA1999" s="106"/>
      <c r="CB1999" s="107"/>
      <c r="CC1999" s="112"/>
      <c r="CD1999" s="106"/>
      <c r="CE1999" s="103"/>
      <c r="CF1999" s="113"/>
      <c r="CG1999" s="114"/>
    </row>
    <row r="2000" spans="1:85">
      <c r="A2000" s="53" t="str">
        <f t="shared" si="319"/>
        <v>--</v>
      </c>
      <c r="B2000" s="47" t="str">
        <f t="shared" si="320"/>
        <v>-</v>
      </c>
      <c r="C2000" s="153"/>
      <c r="D2000" s="49"/>
      <c r="E2000" s="50"/>
      <c r="F2000" s="51"/>
      <c r="G2000" s="59"/>
      <c r="H2000" s="51"/>
      <c r="I2000" s="59"/>
      <c r="J2000" s="60" t="str">
        <f>IF(ISBLANK(H2000),"",IFERROR(VLOOKUP(B2000,'Np PL4 Stock'!$A:$D,4,FALSE),""))</f>
        <v/>
      </c>
      <c r="K2000" s="61" t="str">
        <f>IF(ISBLANK(H2000),"",SUMIF('Np PL4 Stock'!$A:$A,B2000,'Np PL4 Stock'!$N:$N))</f>
        <v/>
      </c>
      <c r="L2000" s="62" t="str">
        <f>IF(ISBLANK(H2000),"",VLOOKUP(LEFT(B2000,5),Unit!A:B,2,FALSE))</f>
        <v/>
      </c>
      <c r="M2000" s="63" t="str">
        <f>IF(ISBLANK(H2000),"",IFERROR(VLOOKUP(B2000,'Np PL4 Stock'!$A:$T,20,FALSE),""))</f>
        <v/>
      </c>
      <c r="N2000" s="63" t="str">
        <f>IF(ISBLANK(H2000),"",IFERROR(VLOOKUP(B2000,'Np PL4 Stock'!$A:$U,21,FALSE),""))</f>
        <v/>
      </c>
      <c r="O2000" s="62" t="str">
        <f t="shared" si="323"/>
        <v/>
      </c>
      <c r="P2000" s="62" t="str">
        <f t="shared" si="321"/>
        <v/>
      </c>
      <c r="Q2000" s="67" t="str">
        <f t="shared" si="324"/>
        <v/>
      </c>
      <c r="R2000" s="67" t="str">
        <f t="shared" si="322"/>
        <v/>
      </c>
      <c r="S2000" s="59"/>
      <c r="T2000" s="147"/>
      <c r="U2000" s="147"/>
      <c r="V2000" s="59"/>
      <c r="W2000" s="59"/>
      <c r="X2000" s="59"/>
      <c r="Y2000" s="59"/>
      <c r="Z2000" s="59"/>
      <c r="AA2000" s="59"/>
      <c r="AB2000" s="59"/>
      <c r="AC2000" s="59"/>
      <c r="AD2000" s="59"/>
      <c r="AE2000" s="59"/>
      <c r="AF2000" s="73"/>
      <c r="AG2000" s="73"/>
      <c r="AH2000" s="73"/>
      <c r="AI2000" s="73"/>
      <c r="AJ2000" s="73"/>
      <c r="AK2000" s="73"/>
      <c r="AL2000" s="77" t="str">
        <f>IF(ISBLANK(S2000),"",IF(AJ2000="Fail","Fail",IF(E2000="PL4",IF(AND(T2000&gt;STD_01122025!$D$3,U2000&lt;STD_01122025!$D$4,OR(AF2000="ND",AF2000&lt;STD_01122025!$D$7),AH2000="ND"),"Pass","Fail"),IF(E2000="PL12",IF(AND(S2000&lt;STD_01122025!$F$2,T2000&gt;STD_01122025!$F$3,U2000&lt;STD_01122025!$F$4,V2000&gt;STD_01122025!$F$5,X2000&gt;STD_01122025!$F$6,OR(AF2000="ND",AF2000&lt;STD_01122025!$F$7),AH2000="ND"),"Pass","Fail"),IF(E2000="SuperPL",IF(AND(T2000&gt;STD_01122025!$H$3,U2000&lt;STD_01122025!$H$4,V2000&gt;STD_01122025!$H$5,X2000&gt;STD_01122025!$H$6,OR(AF2000="ND",AF2000&lt;STD_01122025!$H$7),AH2000="ND"),"Pass","Fail"),IF(E2000="Flight",IF(AND(T2000&gt;STD_01122025!$J$3,U2000&lt;STD_01122025!$J$4,X2000&gt;STD_01122025!$J$6,OR(AF2000="ND",AF2000&lt;STD_01122025!$J$7),AH2000="ND"),"Pass","Fail"),""))))))</f>
        <v/>
      </c>
      <c r="AM2000" s="62" t="str">
        <f>IF(ISBLANK(B2000),"",IFERROR(IF(VLOOKUP(B2000,'Np PL4 Stock'!$A:$J,10,FALSE)="Np4",D2000-VLOOKUP(B2000,'Np PL4 Stock'!$A:$E,5,FALSE),D2000-VLOOKUP(B2000,'Np PL4 Stock'!$A:$E,5,FALSE)-1),""))</f>
        <v/>
      </c>
      <c r="AN2000" s="147"/>
      <c r="AO2000" s="147"/>
      <c r="AP2000" s="59"/>
      <c r="AQ2000" s="59"/>
      <c r="AR2000" s="59"/>
      <c r="AS2000" s="59"/>
      <c r="AT2000" s="73"/>
      <c r="AU2000" s="73"/>
      <c r="AV2000" s="73"/>
      <c r="AW2000" s="73"/>
      <c r="AX2000" s="84"/>
      <c r="AY2000" s="59"/>
      <c r="AZ2000" s="59"/>
      <c r="BA2000" s="59"/>
      <c r="BB2000" s="59"/>
      <c r="BC2000" s="59"/>
      <c r="BD2000" s="59"/>
      <c r="BE2000" s="84"/>
      <c r="BF2000" s="84"/>
      <c r="BG2000" s="84"/>
      <c r="BH2000" s="84"/>
      <c r="BI2000" s="85"/>
      <c r="BJ2000" s="86"/>
      <c r="BK2000" s="86"/>
      <c r="BL2000" s="86"/>
      <c r="BM2000" s="86"/>
      <c r="BN2000" s="86"/>
      <c r="BO2000" s="59"/>
      <c r="BP2000" s="69"/>
      <c r="BQ2000" s="92">
        <v>0</v>
      </c>
      <c r="BR2000" s="93">
        <v>0</v>
      </c>
      <c r="BS2000" s="94" t="str">
        <f t="shared" si="325"/>
        <v/>
      </c>
      <c r="BT2000" s="95">
        <v>0</v>
      </c>
      <c r="BU2000" s="101" t="str">
        <f t="shared" si="326"/>
        <v/>
      </c>
      <c r="BV2000" s="102" t="str">
        <f t="shared" si="327"/>
        <v>-</v>
      </c>
      <c r="BW2000" s="103"/>
      <c r="BX2000" s="104" t="str">
        <f t="shared" si="328"/>
        <v>-</v>
      </c>
      <c r="BY2000" s="105"/>
      <c r="BZ2000" s="103"/>
      <c r="CA2000" s="106"/>
      <c r="CB2000" s="107"/>
      <c r="CC2000" s="112"/>
      <c r="CD2000" s="106"/>
      <c r="CE2000" s="103"/>
      <c r="CF2000" s="113"/>
      <c r="CG2000" s="114"/>
    </row>
    <row r="2001" spans="1:85">
      <c r="A2001" s="53" t="str">
        <f t="shared" si="319"/>
        <v>--</v>
      </c>
      <c r="B2001" s="47" t="str">
        <f t="shared" si="320"/>
        <v>-</v>
      </c>
      <c r="C2001" s="153"/>
      <c r="D2001" s="49"/>
      <c r="E2001" s="50"/>
      <c r="F2001" s="51"/>
      <c r="G2001" s="59"/>
      <c r="H2001" s="51"/>
      <c r="I2001" s="59"/>
      <c r="J2001" s="60" t="str">
        <f>IF(ISBLANK(H2001),"",IFERROR(VLOOKUP(B2001,'Np PL4 Stock'!$A:$D,4,FALSE),""))</f>
        <v/>
      </c>
      <c r="K2001" s="61" t="str">
        <f>IF(ISBLANK(H2001),"",SUMIF('Np PL4 Stock'!$A:$A,B2001,'Np PL4 Stock'!$N:$N))</f>
        <v/>
      </c>
      <c r="L2001" s="62" t="str">
        <f>IF(ISBLANK(H2001),"",VLOOKUP(LEFT(B2001,5),Unit!A:B,2,FALSE))</f>
        <v/>
      </c>
      <c r="M2001" s="63" t="str">
        <f>IF(ISBLANK(H2001),"",IFERROR(VLOOKUP(B2001,'Np PL4 Stock'!$A:$T,20,FALSE),""))</f>
        <v/>
      </c>
      <c r="N2001" s="63" t="str">
        <f>IF(ISBLANK(H2001),"",IFERROR(VLOOKUP(B2001,'Np PL4 Stock'!$A:$U,21,FALSE),""))</f>
        <v/>
      </c>
      <c r="O2001" s="62" t="str">
        <f t="shared" si="323"/>
        <v/>
      </c>
      <c r="P2001" s="62" t="str">
        <f t="shared" si="321"/>
        <v/>
      </c>
      <c r="Q2001" s="67" t="str">
        <f t="shared" si="324"/>
        <v/>
      </c>
      <c r="R2001" s="67" t="str">
        <f t="shared" si="322"/>
        <v/>
      </c>
      <c r="S2001" s="59"/>
      <c r="T2001" s="147"/>
      <c r="U2001" s="147"/>
      <c r="V2001" s="59"/>
      <c r="W2001" s="59"/>
      <c r="X2001" s="59"/>
      <c r="Y2001" s="59"/>
      <c r="Z2001" s="59"/>
      <c r="AA2001" s="59"/>
      <c r="AB2001" s="59"/>
      <c r="AC2001" s="59"/>
      <c r="AD2001" s="59"/>
      <c r="AE2001" s="59"/>
      <c r="AF2001" s="73"/>
      <c r="AG2001" s="73"/>
      <c r="AH2001" s="73"/>
      <c r="AI2001" s="73"/>
      <c r="AJ2001" s="73"/>
      <c r="AK2001" s="73"/>
      <c r="AL2001" s="77" t="str">
        <f>IF(ISBLANK(S2001),"",IF(AJ2001="Fail","Fail",IF(E2001="PL4",IF(AND(T2001&gt;STD_01122025!$D$3,U2001&lt;STD_01122025!$D$4,OR(AF2001="ND",AF2001&lt;STD_01122025!$D$7),AH2001="ND"),"Pass","Fail"),IF(E2001="PL12",IF(AND(S2001&lt;STD_01122025!$F$2,T2001&gt;STD_01122025!$F$3,U2001&lt;STD_01122025!$F$4,V2001&gt;STD_01122025!$F$5,X2001&gt;STD_01122025!$F$6,OR(AF2001="ND",AF2001&lt;STD_01122025!$F$7),AH2001="ND"),"Pass","Fail"),IF(E2001="SuperPL",IF(AND(T2001&gt;STD_01122025!$H$3,U2001&lt;STD_01122025!$H$4,V2001&gt;STD_01122025!$H$5,X2001&gt;STD_01122025!$H$6,OR(AF2001="ND",AF2001&lt;STD_01122025!$H$7),AH2001="ND"),"Pass","Fail"),IF(E2001="Flight",IF(AND(T2001&gt;STD_01122025!$J$3,U2001&lt;STD_01122025!$J$4,X2001&gt;STD_01122025!$J$6,OR(AF2001="ND",AF2001&lt;STD_01122025!$J$7),AH2001="ND"),"Pass","Fail"),""))))))</f>
        <v/>
      </c>
      <c r="AM2001" s="62" t="str">
        <f>IF(ISBLANK(B2001),"",IFERROR(IF(VLOOKUP(B2001,'Np PL4 Stock'!$A:$J,10,FALSE)="Np4",D2001-VLOOKUP(B2001,'Np PL4 Stock'!$A:$E,5,FALSE),D2001-VLOOKUP(B2001,'Np PL4 Stock'!$A:$E,5,FALSE)-1),""))</f>
        <v/>
      </c>
      <c r="AN2001" s="147"/>
      <c r="AO2001" s="147"/>
      <c r="AP2001" s="59"/>
      <c r="AQ2001" s="59"/>
      <c r="AR2001" s="59"/>
      <c r="AS2001" s="59"/>
      <c r="AT2001" s="73"/>
      <c r="AU2001" s="73"/>
      <c r="AV2001" s="73"/>
      <c r="AW2001" s="73"/>
      <c r="AX2001" s="84"/>
      <c r="AY2001" s="59"/>
      <c r="AZ2001" s="59"/>
      <c r="BA2001" s="59"/>
      <c r="BB2001" s="59"/>
      <c r="BC2001" s="59"/>
      <c r="BD2001" s="59"/>
      <c r="BE2001" s="84"/>
      <c r="BF2001" s="84"/>
      <c r="BG2001" s="84"/>
      <c r="BH2001" s="84"/>
      <c r="BI2001" s="85"/>
      <c r="BJ2001" s="86"/>
      <c r="BK2001" s="86"/>
      <c r="BL2001" s="86"/>
      <c r="BM2001" s="86"/>
      <c r="BN2001" s="86"/>
      <c r="BO2001" s="59"/>
      <c r="BP2001" s="69"/>
      <c r="BQ2001" s="92">
        <v>0</v>
      </c>
      <c r="BR2001" s="93">
        <v>0</v>
      </c>
      <c r="BS2001" s="94" t="str">
        <f t="shared" si="325"/>
        <v/>
      </c>
      <c r="BT2001" s="95">
        <v>0</v>
      </c>
      <c r="BU2001" s="101" t="str">
        <f t="shared" si="326"/>
        <v/>
      </c>
      <c r="BV2001" s="102" t="str">
        <f t="shared" si="327"/>
        <v>-</v>
      </c>
      <c r="BW2001" s="103"/>
      <c r="BX2001" s="104" t="str">
        <f t="shared" si="328"/>
        <v>-</v>
      </c>
      <c r="BY2001" s="105"/>
      <c r="BZ2001" s="103"/>
      <c r="CA2001" s="106"/>
      <c r="CB2001" s="107"/>
      <c r="CC2001" s="112"/>
      <c r="CD2001" s="106"/>
      <c r="CE2001" s="103"/>
      <c r="CF2001" s="113"/>
      <c r="CG2001" s="114"/>
    </row>
    <row r="2002" spans="1:85">
      <c r="A2002" s="53" t="str">
        <f t="shared" ref="A2002:A2003" si="329">IF(ISBLANK(H2002),"",H2002&amp;"-"&amp;IF(OR(LEN(I2002)=1,LEN(I2002)=4),"0"&amp;I2002,I2002))&amp;"-"&amp;IF(LEN(G2002)=1,"0"&amp;G2002,G2002)&amp;"-"&amp;D2002</f>
        <v>--</v>
      </c>
      <c r="B2002" s="47" t="str">
        <f t="shared" ref="B2002:B2003" si="330">IF(ISBLANK(H2002),"",H2002&amp;"-"&amp;IF(OR(LEN(I2002)=1,LEN(I2002)=4),"0"&amp;I2002,I2002))&amp;"-"&amp;IF(LEN(G2002)=1,"0"&amp;G2002,G2002)</f>
        <v>-</v>
      </c>
      <c r="C2002" s="153"/>
      <c r="D2002" s="49"/>
      <c r="E2002" s="50"/>
      <c r="F2002" s="51"/>
      <c r="G2002" s="59"/>
      <c r="H2002" s="51"/>
      <c r="I2002" s="59"/>
      <c r="J2002" s="60" t="str">
        <f>IF(ISBLANK(H2002),"",IFERROR(VLOOKUP(B2002,'Np PL4 Stock'!$A:$D,4,FALSE),""))</f>
        <v/>
      </c>
      <c r="K2002" s="61" t="str">
        <f>IF(ISBLANK(H2002),"",SUMIF('Np PL4 Stock'!$A:$A,B2002,'Np PL4 Stock'!$N:$N))</f>
        <v/>
      </c>
      <c r="L2002" s="62" t="str">
        <f>IF(ISBLANK(H2002),"",VLOOKUP(LEFT(B2002,5),Unit!A:B,2,FALSE))</f>
        <v/>
      </c>
      <c r="M2002" s="63" t="str">
        <f>IF(ISBLANK(H2002),"",IFERROR(VLOOKUP(B2002,'Np PL4 Stock'!$A:$T,20,FALSE),""))</f>
        <v/>
      </c>
      <c r="N2002" s="63" t="str">
        <f>IF(ISBLANK(H2002),"",IFERROR(VLOOKUP(B2002,'Np PL4 Stock'!$A:$U,21,FALSE),""))</f>
        <v/>
      </c>
      <c r="O2002" s="62" t="str">
        <f t="shared" si="323"/>
        <v/>
      </c>
      <c r="P2002" s="62" t="str">
        <f t="shared" si="321"/>
        <v/>
      </c>
      <c r="Q2002" s="67" t="str">
        <f t="shared" si="324"/>
        <v/>
      </c>
      <c r="R2002" s="67" t="str">
        <f t="shared" si="322"/>
        <v/>
      </c>
      <c r="S2002" s="59"/>
      <c r="T2002" s="147"/>
      <c r="U2002" s="147"/>
      <c r="V2002" s="59"/>
      <c r="W2002" s="59"/>
      <c r="X2002" s="59"/>
      <c r="Y2002" s="59"/>
      <c r="Z2002" s="59"/>
      <c r="AA2002" s="59"/>
      <c r="AB2002" s="59"/>
      <c r="AC2002" s="59"/>
      <c r="AD2002" s="59"/>
      <c r="AE2002" s="59"/>
      <c r="AF2002" s="73"/>
      <c r="AG2002" s="73"/>
      <c r="AH2002" s="73"/>
      <c r="AI2002" s="73"/>
      <c r="AJ2002" s="73"/>
      <c r="AK2002" s="73"/>
      <c r="AL2002" s="77" t="str">
        <f>IF(ISBLANK(S2002),"",IF(AJ2002="Fail","Fail",IF(E2002="PL4",IF(AND(T2002&gt;STD_01122025!$D$3,U2002&lt;STD_01122025!$D$4,OR(AF2002="ND",AF2002&lt;STD_01122025!$D$7),AH2002="ND"),"Pass","Fail"),IF(E2002="PL12",IF(AND(S2002&lt;STD_01122025!$F$2,T2002&gt;STD_01122025!$F$3,U2002&lt;STD_01122025!$F$4,V2002&gt;STD_01122025!$F$5,X2002&gt;STD_01122025!$F$6,OR(AF2002="ND",AF2002&lt;STD_01122025!$F$7),AH2002="ND"),"Pass","Fail"),IF(E2002="SuperPL",IF(AND(T2002&gt;STD_01122025!$H$3,U2002&lt;STD_01122025!$H$4,V2002&gt;STD_01122025!$H$5,X2002&gt;STD_01122025!$H$6,OR(AF2002="ND",AF2002&lt;STD_01122025!$H$7),AH2002="ND"),"Pass","Fail"),IF(E2002="Flight",IF(AND(T2002&gt;STD_01122025!$J$3,U2002&lt;STD_01122025!$J$4,X2002&gt;STD_01122025!$J$6,OR(AF2002="ND",AF2002&lt;STD_01122025!$J$7),AH2002="ND"),"Pass","Fail"),""))))))</f>
        <v/>
      </c>
      <c r="AM2002" s="62" t="str">
        <f>IF(ISBLANK(B2002),"",IFERROR(IF(VLOOKUP(B2002,'Np PL4 Stock'!$A:$J,10,FALSE)="Np4",D2002-VLOOKUP(B2002,'Np PL4 Stock'!$A:$E,5,FALSE),D2002-VLOOKUP(B2002,'Np PL4 Stock'!$A:$E,5,FALSE)-1),""))</f>
        <v/>
      </c>
      <c r="AN2002" s="147"/>
      <c r="AO2002" s="147"/>
      <c r="AP2002" s="59"/>
      <c r="AQ2002" s="59"/>
      <c r="AR2002" s="59"/>
      <c r="AS2002" s="59"/>
      <c r="AT2002" s="73"/>
      <c r="AU2002" s="73"/>
      <c r="AV2002" s="73"/>
      <c r="AW2002" s="73"/>
      <c r="AX2002" s="84"/>
      <c r="AY2002" s="59"/>
      <c r="AZ2002" s="59"/>
      <c r="BA2002" s="59"/>
      <c r="BB2002" s="59"/>
      <c r="BC2002" s="59"/>
      <c r="BD2002" s="59"/>
      <c r="BE2002" s="84"/>
      <c r="BF2002" s="84"/>
      <c r="BG2002" s="84"/>
      <c r="BH2002" s="84"/>
      <c r="BI2002" s="85"/>
      <c r="BJ2002" s="86"/>
      <c r="BK2002" s="86"/>
      <c r="BL2002" s="86"/>
      <c r="BM2002" s="86"/>
      <c r="BN2002" s="86"/>
      <c r="BO2002" s="59"/>
      <c r="BP2002" s="69"/>
      <c r="BQ2002" s="92">
        <v>0</v>
      </c>
      <c r="BR2002" s="93">
        <v>0</v>
      </c>
      <c r="BS2002" s="94" t="str">
        <f t="shared" si="325"/>
        <v/>
      </c>
      <c r="BT2002" s="95">
        <v>0</v>
      </c>
      <c r="BU2002" s="101" t="str">
        <f t="shared" si="326"/>
        <v/>
      </c>
      <c r="BV2002" s="102" t="str">
        <f t="shared" si="327"/>
        <v>-</v>
      </c>
      <c r="BW2002" s="103"/>
      <c r="BX2002" s="104" t="str">
        <f t="shared" si="328"/>
        <v>-</v>
      </c>
      <c r="BY2002" s="105"/>
      <c r="BZ2002" s="103"/>
      <c r="CA2002" s="106"/>
      <c r="CB2002" s="107"/>
      <c r="CC2002" s="112"/>
      <c r="CD2002" s="106"/>
      <c r="CE2002" s="103"/>
      <c r="CF2002" s="113"/>
      <c r="CG2002" s="114"/>
    </row>
    <row r="2003" ht="15" spans="1:85">
      <c r="A2003" s="53" t="str">
        <f t="shared" si="329"/>
        <v>--</v>
      </c>
      <c r="B2003" s="47" t="str">
        <f t="shared" si="330"/>
        <v>-</v>
      </c>
      <c r="C2003" s="197"/>
      <c r="D2003" s="198"/>
      <c r="E2003" s="199"/>
      <c r="F2003" s="200"/>
      <c r="G2003" s="201"/>
      <c r="H2003" s="200"/>
      <c r="I2003" s="202"/>
      <c r="J2003" s="60" t="str">
        <f>IF(ISBLANK(H2003),"",IFERROR(VLOOKUP(B2003,'Np PL4 Stock'!$A:$D,4,FALSE),""))</f>
        <v/>
      </c>
      <c r="K2003" s="61" t="str">
        <f>IF(ISBLANK(H2003),"",SUMIF('Np PL4 Stock'!$A:$A,B2003,'Np PL4 Stock'!$N:$N))</f>
        <v/>
      </c>
      <c r="L2003" s="62" t="str">
        <f>IF(ISBLANK(H2003),"",VLOOKUP(LEFT(B2003,5),Unit!A:B,2,FALSE))</f>
        <v/>
      </c>
      <c r="M2003" s="63" t="str">
        <f>IF(ISBLANK(H2003),"",IFERROR(VLOOKUP(B2003,'Np PL4 Stock'!$A:$T,20,FALSE),""))</f>
        <v/>
      </c>
      <c r="N2003" s="63" t="str">
        <f>IF(ISBLANK(H2003),"",IFERROR(VLOOKUP(B2003,'Np PL4 Stock'!$A:$U,21,FALSE),""))</f>
        <v/>
      </c>
      <c r="O2003" s="62" t="str">
        <f t="shared" si="323"/>
        <v/>
      </c>
      <c r="P2003" s="62" t="str">
        <f t="shared" si="321"/>
        <v/>
      </c>
      <c r="Q2003" s="67" t="str">
        <f t="shared" si="324"/>
        <v/>
      </c>
      <c r="R2003" s="67" t="str">
        <f t="shared" si="322"/>
        <v/>
      </c>
      <c r="S2003" s="201"/>
      <c r="T2003" s="203"/>
      <c r="U2003" s="203"/>
      <c r="V2003" s="201"/>
      <c r="W2003" s="201"/>
      <c r="X2003" s="201"/>
      <c r="Y2003" s="201"/>
      <c r="Z2003" s="201"/>
      <c r="AA2003" s="201"/>
      <c r="AB2003" s="201"/>
      <c r="AC2003" s="201"/>
      <c r="AD2003" s="201"/>
      <c r="AE2003" s="201"/>
      <c r="AF2003" s="204"/>
      <c r="AG2003" s="204"/>
      <c r="AH2003" s="204"/>
      <c r="AI2003" s="204"/>
      <c r="AJ2003" s="204"/>
      <c r="AK2003" s="204"/>
      <c r="AL2003" s="77" t="str">
        <f>IF(ISBLANK(S2003),"",IF(AJ2003="Fail","Fail",IF(E2003="PL4",IF(AND(T2003&gt;STD_01122025!$D$3,U2003&lt;STD_01122025!$D$4,OR(AF2003="ND",AF2003&lt;STD_01122025!$D$7),AH2003="ND"),"Pass","Fail"),IF(E2003="PL12",IF(AND(S2003&lt;STD_01122025!$F$2,T2003&gt;STD_01122025!$F$3,U2003&lt;STD_01122025!$F$4,V2003&gt;STD_01122025!$F$5,X2003&gt;STD_01122025!$F$6,OR(AF2003="ND",AF2003&lt;STD_01122025!$F$7),AH2003="ND"),"Pass","Fail"),IF(E2003="SuperPL",IF(AND(T2003&gt;STD_01122025!$H$3,U2003&lt;STD_01122025!$H$4,V2003&gt;STD_01122025!$H$5,X2003&gt;STD_01122025!$H$6,OR(AF2003="ND",AF2003&lt;STD_01122025!$H$7),AH2003="ND"),"Pass","Fail"),IF(E2003="Flight",IF(AND(T2003&gt;STD_01122025!$J$3,U2003&lt;STD_01122025!$J$4,X2003&gt;STD_01122025!$J$6,OR(AF2003="ND",AF2003&lt;STD_01122025!$J$7),AH2003="ND"),"Pass","Fail"),""))))))</f>
        <v/>
      </c>
      <c r="AM2003" s="62" t="str">
        <f>IF(ISBLANK(B2003),"",IFERROR(IF(VLOOKUP(B2003,'Np PL4 Stock'!$A:$J,10,FALSE)="Np4",D2003-VLOOKUP(B2003,'Np PL4 Stock'!$A:$E,5,FALSE),D2003-VLOOKUP(B2003,'Np PL4 Stock'!$A:$E,5,FALSE)-1),""))</f>
        <v/>
      </c>
      <c r="AN2003" s="203"/>
      <c r="AO2003" s="203"/>
      <c r="AP2003" s="201"/>
      <c r="AQ2003" s="201"/>
      <c r="AR2003" s="201"/>
      <c r="AS2003" s="201"/>
      <c r="AT2003" s="204"/>
      <c r="AU2003" s="204"/>
      <c r="AV2003" s="204"/>
      <c r="AW2003" s="204"/>
      <c r="AX2003" s="205"/>
      <c r="AY2003" s="201"/>
      <c r="AZ2003" s="201"/>
      <c r="BA2003" s="201"/>
      <c r="BB2003" s="201"/>
      <c r="BC2003" s="201"/>
      <c r="BD2003" s="201"/>
      <c r="BE2003" s="205"/>
      <c r="BF2003" s="205"/>
      <c r="BG2003" s="205"/>
      <c r="BH2003" s="205"/>
      <c r="BI2003" s="206"/>
      <c r="BJ2003" s="207"/>
      <c r="BK2003" s="207"/>
      <c r="BL2003" s="207"/>
      <c r="BM2003" s="207"/>
      <c r="BN2003" s="207"/>
      <c r="BO2003" s="201"/>
      <c r="BP2003" s="207"/>
      <c r="BQ2003" s="208">
        <v>0</v>
      </c>
      <c r="BR2003" s="209">
        <v>0</v>
      </c>
      <c r="BS2003" s="94" t="str">
        <f t="shared" si="325"/>
        <v/>
      </c>
      <c r="BT2003" s="210">
        <v>0</v>
      </c>
      <c r="BU2003" s="101" t="str">
        <f t="shared" si="326"/>
        <v/>
      </c>
      <c r="BV2003" s="211" t="str">
        <f t="shared" si="327"/>
        <v>-</v>
      </c>
      <c r="BW2003" s="212"/>
      <c r="BX2003" s="213" t="str">
        <f t="shared" si="328"/>
        <v>-</v>
      </c>
      <c r="BY2003" s="214"/>
      <c r="BZ2003" s="212"/>
      <c r="CA2003" s="215"/>
      <c r="CB2003" s="216"/>
      <c r="CC2003" s="217"/>
      <c r="CD2003" s="215"/>
      <c r="CE2003" s="212"/>
      <c r="CF2003" s="218"/>
      <c r="CG2003" s="219"/>
    </row>
    <row r="2004" ht="15" spans="20:21">
      <c r="T2004" s="29"/>
      <c r="U2004" s="29"/>
    </row>
    <row r="2005" spans="20:21">
      <c r="T2005" s="29"/>
      <c r="U2005" s="29"/>
    </row>
    <row r="2012" spans="85:85">
      <c r="CG2012" s="36" t="s">
        <v>838</v>
      </c>
    </row>
  </sheetData>
  <sheetProtection sort="0" autoFilter="0"/>
  <autoFilter ref="A1:CR2003">
    <extLst/>
  </autoFilter>
  <dataValidations count="16">
    <dataValidation type="list" allowBlank="1" showInputMessage="1" showErrorMessage="1" sqref="CA851 CA852 CA853 CA854 CA855 CA856 CA857 CA858 CA1:CA850 CA859:CA862 CA863:CA866 CA867:CA869 CA870:CA872 CA873:CA880 CA881:CA1048576">
      <formula1>List!$O$2:$O$4</formula1>
    </dataValidation>
    <dataValidation type="list" allowBlank="1" showInputMessage="1" showErrorMessage="1" sqref="BJ857 BJ858 BJ859 BJ860 BJ861 BJ862 BJ1:BJ823 BJ825:BJ856 BJ863:BJ867 BJ868:BJ869 BJ870:BJ871 BJ872:BJ874 BJ875:BJ1048576">
      <formula1>List!$N$2:$N$64</formula1>
    </dataValidation>
    <dataValidation type="list" allowBlank="1" showInputMessage="1" showErrorMessage="1" sqref="E858 E869 E870 E871 E872 E873 E874 E879 E880 E881 E1:E851 E852:E857 E859:E860 E861:E862 E863:E864 E865:E866 E867:E868 E875:E878 E882:E1048576">
      <formula1>List!$L$2:$L$5</formula1>
    </dataValidation>
    <dataValidation type="list" allowBlank="1" showInputMessage="1" showErrorMessage="1" sqref="CE851 CE852 CE853 CE854 CE855 CE856 CE857 CE858 CE1:CE850 CE859:CE862 CE863:CE866 CE867:CE869 CE870:CE872 CE873:CE880 CE881:CE1048576">
      <formula1>List!$R$2:$R$4</formula1>
    </dataValidation>
    <dataValidation type="list" allowBlank="1" showInputMessage="1" showErrorMessage="1" sqref="H1 H865 H866 H867 H868 H869 H870 H871 H872 H873 H879 H880 H881 G2:G15 G39:G44 H3:H15 H39:H346 H348:H468 H490:H851 H852:H857 H858:H860 H861:H864 H874:H878 H882:H1048576 G16:H38">
      <formula1>List!$J$2:$J$7</formula1>
    </dataValidation>
    <dataValidation type="list" allowBlank="1" showInputMessage="1" showErrorMessage="1" sqref="CC851 CC852 CC853 CC854 CC855 CC856 CC857 CC858 CC1:CC850 CC859:CC862 CC863:CC866 CC867:CC869 CC870:CC872 CC873:CC880 CC881:CC1048576">
      <formula1>List!$Q$2:$Q$6</formula1>
    </dataValidation>
    <dataValidation type="list" allowBlank="1" showInputMessage="1" showErrorMessage="1" sqref="BJ824 BL824:BM824">
      <formula1>[12]List!#REF!</formula1>
    </dataValidation>
    <dataValidation type="list" allowBlank="1" showInputMessage="1" showErrorMessage="1" sqref="BL412:BM412 BL445:BM445 BL452:BM452">
      <formula1>List!#REF!</formula1>
    </dataValidation>
    <dataValidation type="list" allowBlank="1" showInputMessage="1" showErrorMessage="1" sqref="CB851 CB852 CB853 CB854 CB855 CB856 CB857 CB858 CB1:CB850 CB859:CB862 CB863:CB866 CB867:CB869 CB870:CB872 CB873:CB880 CB881:CB1048576">
      <formula1>List!$P$2:$P$6</formula1>
    </dataValidation>
    <dataValidation type="list" allowBlank="1" showInputMessage="1" showErrorMessage="1" sqref="BL857 BL858 BL859 BL860 BL861 BL862 BL1:BL411 BL413:BL444 BL446:BL451 BL453:BL823 BL825:BL856 BL863:BL867 BL868:BL869 BL870:BL871 BL872:BL874 BL875:BL1048576 BN548:BN549">
      <formula1>List!$AB$2:$AB$5</formula1>
    </dataValidation>
    <dataValidation type="list" allowBlank="1" showInputMessage="1" showErrorMessage="1" sqref="BM857 BM858 BM859 BM860 BM861 BM862 BM1:BM411 BM413:BM444 BM446:BM451 BM453:BM461 BM463:BM823 BM825:BM856 BM863:BM867 BM868:BM869 BM870:BM871 BM872:BM874 BM875:BM1048576">
      <formula1>List!$AC$2:$AC$3</formula1>
    </dataValidation>
    <dataValidation type="list" allowBlank="1" showInputMessage="1" showErrorMessage="1" sqref="C858 C869 C879 C880 C881 C1:C468 C780:C851 C852:C857 C859:C860 C861:C863 C864:C868 C870:C873 C874:C878 C882:C1048576">
      <formula1>List!$A$2:$A$13</formula1>
    </dataValidation>
    <dataValidation type="list" allowBlank="1" showInputMessage="1" showErrorMessage="1" sqref="F858 F869 F870 F871 F872 F873 F874 F879 F880 F881 F1:F851 F852:F857 F859:F860 F861:F862 F863:F864 F865:F868 F875:F878 F882:F1048576">
      <formula1>List!$M$2:$M$9</formula1>
    </dataValidation>
    <dataValidation type="list" allowBlank="1" showInputMessage="1" showErrorMessage="1" sqref="AJ869 AJ879 AJ880 AJ881 AJ2:AJ850 AJ851:AJ853 AJ854:AJ859 AJ860:AJ862 AJ863:AJ868 AJ870:AJ872 AJ873:AJ878 AJ882:AJ2003">
      <formula1>FirstPassStatus</formula1>
    </dataValidation>
    <dataValidation type="list" allowBlank="1" showInputMessage="1" showErrorMessage="1" sqref="BN869 BN1:BN547 BN550:BN868 BN870:BN871 BN872:BN874 BN875:BN1048576">
      <formula1>List!$AD$2:$AD$4</formula1>
    </dataValidation>
    <dataValidation type="list" allowBlank="1" showInputMessage="1" showErrorMessage="1" sqref="C469:C779 H469:H489">
      <formula1>[7]List!#REF!</formula1>
    </dataValidation>
  </dataValidation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371318704794"/>
  </sheetPr>
  <dimension ref="A1:N1049"/>
  <sheetViews>
    <sheetView workbookViewId="0">
      <selection activeCell="F15" sqref="F15"/>
    </sheetView>
  </sheetViews>
  <sheetFormatPr defaultColWidth="8.85714285714286" defaultRowHeight="15.75"/>
  <cols>
    <col min="1" max="1" width="12.4285714285714" style="4" customWidth="1"/>
    <col min="2" max="2" width="12.1428571428571" style="4" customWidth="1"/>
    <col min="3" max="3" width="8.85714285714286" style="4"/>
    <col min="4" max="4" width="25.1428571428571" style="5" customWidth="1"/>
    <col min="5" max="5" width="8.57142857142857" style="6" customWidth="1"/>
    <col min="6" max="6" width="17.7142857142857" style="7" customWidth="1"/>
    <col min="7" max="7" width="4.71428571428571" style="7" customWidth="1"/>
    <col min="8" max="9" width="7.57142857142857" style="8" customWidth="1"/>
    <col min="10" max="10" width="9.57142857142857" style="8" customWidth="1"/>
    <col min="11" max="11" width="10" style="9" customWidth="1"/>
    <col min="12" max="12" width="8.28571428571429" style="6" customWidth="1"/>
    <col min="13" max="13" width="8.28571428571429" style="4" customWidth="1"/>
    <col min="14" max="14" width="11.8571428571429" style="4" customWidth="1"/>
    <col min="15" max="16384" width="8.85714285714286" style="4"/>
  </cols>
  <sheetData>
    <row r="1" ht="15" spans="1:2">
      <c r="A1"/>
      <c r="B1"/>
    </row>
    <row r="2" ht="15" spans="1:2">
      <c r="A2" t="s">
        <v>410</v>
      </c>
      <c r="B2" s="10" t="s">
        <v>839</v>
      </c>
    </row>
    <row r="3" ht="15" spans="1:2">
      <c r="A3" t="s">
        <v>0</v>
      </c>
      <c r="B3" t="s">
        <v>305</v>
      </c>
    </row>
    <row r="4" ht="15" spans="1:2">
      <c r="A4" t="s">
        <v>115</v>
      </c>
      <c r="B4" t="s">
        <v>839</v>
      </c>
    </row>
    <row r="5" s="1" customFormat="1" spans="1:12">
      <c r="A5" t="s">
        <v>1</v>
      </c>
      <c r="B5" t="s">
        <v>305</v>
      </c>
      <c r="C5" s="4"/>
      <c r="D5" s="4"/>
      <c r="E5" s="6"/>
      <c r="F5" s="4"/>
      <c r="G5" s="4"/>
      <c r="H5" s="4"/>
      <c r="I5" s="4"/>
      <c r="J5" s="4"/>
      <c r="K5" s="4"/>
      <c r="L5" s="4"/>
    </row>
    <row r="6" spans="1:12">
      <c r="A6" t="s">
        <v>476</v>
      </c>
      <c r="B6" t="s">
        <v>840</v>
      </c>
      <c r="D6" s="4"/>
      <c r="F6" s="4"/>
      <c r="G6" s="4"/>
      <c r="H6" s="4"/>
      <c r="I6" s="4"/>
      <c r="J6" s="4"/>
      <c r="K6" s="4"/>
      <c r="L6" s="4"/>
    </row>
    <row r="7" spans="4:12">
      <c r="D7" s="4"/>
      <c r="F7" s="4"/>
      <c r="G7" s="4"/>
      <c r="H7" s="4"/>
      <c r="I7" s="4"/>
      <c r="J7" s="4"/>
      <c r="K7" s="4"/>
      <c r="L7" s="4"/>
    </row>
    <row r="8" s="2" customFormat="1" ht="44.45" customHeight="1" spans="1:14">
      <c r="A8" s="11" t="s">
        <v>133</v>
      </c>
      <c r="B8" s="11" t="s">
        <v>45</v>
      </c>
      <c r="C8" s="11" t="s">
        <v>411</v>
      </c>
      <c r="D8" s="11" t="s">
        <v>459</v>
      </c>
      <c r="E8" s="12" t="s">
        <v>465</v>
      </c>
      <c r="F8" s="13" t="s">
        <v>438</v>
      </c>
      <c r="G8" s="11" t="s">
        <v>31</v>
      </c>
      <c r="H8" s="14" t="s">
        <v>841</v>
      </c>
      <c r="I8" s="14" t="s">
        <v>842</v>
      </c>
      <c r="J8" s="19" t="s">
        <v>843</v>
      </c>
      <c r="K8" s="19" t="s">
        <v>844</v>
      </c>
      <c r="L8" s="19" t="s">
        <v>845</v>
      </c>
      <c r="M8" s="20" t="s">
        <v>846</v>
      </c>
      <c r="N8" s="13" t="s">
        <v>847</v>
      </c>
    </row>
    <row r="9" s="3" customFormat="1" spans="1:14">
      <c r="A9" s="15" t="s">
        <v>308</v>
      </c>
      <c r="B9" s="15"/>
      <c r="C9" s="15"/>
      <c r="D9" s="15"/>
      <c r="E9" s="15"/>
      <c r="F9" s="15"/>
      <c r="G9" s="16"/>
      <c r="H9" s="17"/>
      <c r="I9" s="17"/>
      <c r="J9" s="21"/>
      <c r="K9" s="21"/>
      <c r="L9" s="22"/>
      <c r="M9" s="15"/>
      <c r="N9" s="23"/>
    </row>
    <row r="10" s="3" customFormat="1" spans="1:13">
      <c r="A10"/>
      <c r="B10"/>
      <c r="C10"/>
      <c r="D10"/>
      <c r="E10"/>
      <c r="F10"/>
      <c r="G10"/>
      <c r="H10"/>
      <c r="I10"/>
      <c r="J10"/>
      <c r="K10"/>
      <c r="L10"/>
      <c r="M10"/>
    </row>
    <row r="11" s="3" customFormat="1" spans="1:13">
      <c r="A11"/>
      <c r="B11"/>
      <c r="C11"/>
      <c r="D11"/>
      <c r="E11"/>
      <c r="F11"/>
      <c r="G11"/>
      <c r="H11"/>
      <c r="I11"/>
      <c r="J11"/>
      <c r="K11"/>
      <c r="L11"/>
      <c r="M11"/>
    </row>
    <row r="12" ht="15" spans="1:13">
      <c r="A12"/>
      <c r="B12"/>
      <c r="C12"/>
      <c r="D12"/>
      <c r="E12" s="18"/>
      <c r="F12"/>
      <c r="G12"/>
      <c r="H12"/>
      <c r="I12"/>
      <c r="J12"/>
      <c r="K12"/>
      <c r="L12"/>
      <c r="M12"/>
    </row>
    <row r="13" ht="15" spans="1:13">
      <c r="A13"/>
      <c r="B13"/>
      <c r="C13"/>
      <c r="D13"/>
      <c r="E13" s="18"/>
      <c r="F13"/>
      <c r="G13"/>
      <c r="H13"/>
      <c r="I13"/>
      <c r="J13"/>
      <c r="K13"/>
      <c r="L13"/>
      <c r="M13"/>
    </row>
    <row r="14" ht="15" spans="1:13">
      <c r="A14"/>
      <c r="B14"/>
      <c r="C14"/>
      <c r="D14"/>
      <c r="E14" s="18"/>
      <c r="F14"/>
      <c r="G14"/>
      <c r="H14"/>
      <c r="I14"/>
      <c r="J14"/>
      <c r="K14"/>
      <c r="L14"/>
      <c r="M14"/>
    </row>
    <row r="15" ht="15" spans="1:13">
      <c r="A15"/>
      <c r="B15"/>
      <c r="C15"/>
      <c r="D15"/>
      <c r="E15" s="18"/>
      <c r="F15"/>
      <c r="G15"/>
      <c r="H15"/>
      <c r="I15"/>
      <c r="J15"/>
      <c r="K15"/>
      <c r="L15"/>
      <c r="M15"/>
    </row>
    <row r="16" ht="15" spans="1:13">
      <c r="A16"/>
      <c r="B16"/>
      <c r="C16"/>
      <c r="D16"/>
      <c r="E16" s="15"/>
      <c r="F16"/>
      <c r="G16"/>
      <c r="H16"/>
      <c r="I16"/>
      <c r="J16"/>
      <c r="K16"/>
      <c r="L16"/>
      <c r="M16"/>
    </row>
    <row r="17" ht="15" spans="1:13">
      <c r="A17"/>
      <c r="B17"/>
      <c r="C17"/>
      <c r="D17"/>
      <c r="E17" s="15"/>
      <c r="F17"/>
      <c r="G17"/>
      <c r="H17"/>
      <c r="I17"/>
      <c r="J17"/>
      <c r="K17"/>
      <c r="L17"/>
      <c r="M17"/>
    </row>
    <row r="18" ht="15" spans="1:13">
      <c r="A18"/>
      <c r="B18"/>
      <c r="C18"/>
      <c r="D18"/>
      <c r="E18" s="15"/>
      <c r="F18"/>
      <c r="G18"/>
      <c r="H18"/>
      <c r="I18"/>
      <c r="J18"/>
      <c r="K18"/>
      <c r="L18"/>
      <c r="M18"/>
    </row>
    <row r="19" ht="15" spans="1:13">
      <c r="A19"/>
      <c r="B19"/>
      <c r="C19"/>
      <c r="D19"/>
      <c r="E19" s="15"/>
      <c r="F19"/>
      <c r="G19"/>
      <c r="H19"/>
      <c r="I19"/>
      <c r="J19"/>
      <c r="K19"/>
      <c r="L19"/>
      <c r="M19"/>
    </row>
    <row r="20" ht="15" spans="1:13">
      <c r="A20"/>
      <c r="B20"/>
      <c r="C20"/>
      <c r="D20"/>
      <c r="E20" s="15"/>
      <c r="F20"/>
      <c r="G20"/>
      <c r="H20"/>
      <c r="I20"/>
      <c r="J20"/>
      <c r="K20"/>
      <c r="L20"/>
      <c r="M20"/>
    </row>
    <row r="21" ht="15" spans="1:13">
      <c r="A21"/>
      <c r="B21"/>
      <c r="C21"/>
      <c r="D21"/>
      <c r="E21" s="15"/>
      <c r="F21"/>
      <c r="G21"/>
      <c r="H21"/>
      <c r="I21"/>
      <c r="J21"/>
      <c r="K21"/>
      <c r="L21"/>
      <c r="M21"/>
    </row>
    <row r="22" ht="15" spans="1:13">
      <c r="A22"/>
      <c r="B22"/>
      <c r="C22"/>
      <c r="D22"/>
      <c r="E22" s="15"/>
      <c r="F22"/>
      <c r="G22"/>
      <c r="H22"/>
      <c r="I22"/>
      <c r="J22"/>
      <c r="K22"/>
      <c r="L22"/>
      <c r="M22"/>
    </row>
    <row r="23" ht="15" spans="1:13">
      <c r="A23"/>
      <c r="B23"/>
      <c r="C23"/>
      <c r="D23"/>
      <c r="E23" s="15"/>
      <c r="F23"/>
      <c r="G23"/>
      <c r="H23"/>
      <c r="I23"/>
      <c r="J23"/>
      <c r="K23"/>
      <c r="L23"/>
      <c r="M23"/>
    </row>
    <row r="24" ht="15" spans="1:13">
      <c r="A24"/>
      <c r="B24"/>
      <c r="C24"/>
      <c r="D24"/>
      <c r="E24" s="15"/>
      <c r="F24"/>
      <c r="G24"/>
      <c r="H24"/>
      <c r="I24"/>
      <c r="J24"/>
      <c r="K24"/>
      <c r="L24"/>
      <c r="M24"/>
    </row>
    <row r="25" ht="15" spans="1:13">
      <c r="A25"/>
      <c r="B25"/>
      <c r="C25"/>
      <c r="D25"/>
      <c r="E25" s="15"/>
      <c r="F25"/>
      <c r="G25"/>
      <c r="H25"/>
      <c r="I25"/>
      <c r="J25"/>
      <c r="K25"/>
      <c r="L25"/>
      <c r="M25"/>
    </row>
    <row r="26" ht="15" spans="1:13">
      <c r="A26"/>
      <c r="B26"/>
      <c r="C26"/>
      <c r="D26"/>
      <c r="E26" s="15"/>
      <c r="F26"/>
      <c r="G26"/>
      <c r="H26"/>
      <c r="I26"/>
      <c r="J26"/>
      <c r="K26"/>
      <c r="L26"/>
      <c r="M26"/>
    </row>
    <row r="27" ht="15" spans="1:13">
      <c r="A27"/>
      <c r="B27"/>
      <c r="C27"/>
      <c r="D27"/>
      <c r="E27" s="15"/>
      <c r="F27"/>
      <c r="G27"/>
      <c r="H27"/>
      <c r="I27"/>
      <c r="J27"/>
      <c r="K27"/>
      <c r="L27"/>
      <c r="M27"/>
    </row>
    <row r="28" ht="15" spans="1:13">
      <c r="A28"/>
      <c r="B28"/>
      <c r="C28"/>
      <c r="D28"/>
      <c r="E28" s="15"/>
      <c r="F28"/>
      <c r="G28"/>
      <c r="H28"/>
      <c r="I28"/>
      <c r="J28"/>
      <c r="K28"/>
      <c r="L28"/>
      <c r="M28"/>
    </row>
    <row r="29" ht="15" spans="1:13">
      <c r="A29"/>
      <c r="B29"/>
      <c r="C29"/>
      <c r="D29"/>
      <c r="E29" s="15"/>
      <c r="F29"/>
      <c r="G29"/>
      <c r="H29"/>
      <c r="I29"/>
      <c r="J29"/>
      <c r="K29"/>
      <c r="L29"/>
      <c r="M29"/>
    </row>
    <row r="30" ht="15" spans="1:13">
      <c r="A30"/>
      <c r="B30"/>
      <c r="C30"/>
      <c r="D30"/>
      <c r="E30" s="15"/>
      <c r="F30"/>
      <c r="G30"/>
      <c r="H30"/>
      <c r="I30"/>
      <c r="J30"/>
      <c r="K30"/>
      <c r="L30"/>
      <c r="M30"/>
    </row>
    <row r="31" ht="15" spans="1:13">
      <c r="A31"/>
      <c r="B31"/>
      <c r="C31"/>
      <c r="D31"/>
      <c r="E31" s="15"/>
      <c r="F31"/>
      <c r="G31"/>
      <c r="H31"/>
      <c r="I31"/>
      <c r="J31"/>
      <c r="K31"/>
      <c r="L31"/>
      <c r="M31"/>
    </row>
    <row r="32" ht="15" spans="1:13">
      <c r="A32"/>
      <c r="B32"/>
      <c r="C32"/>
      <c r="D32"/>
      <c r="E32" s="15"/>
      <c r="F32"/>
      <c r="G32"/>
      <c r="H32"/>
      <c r="I32"/>
      <c r="J32"/>
      <c r="K32"/>
      <c r="L32"/>
      <c r="M32"/>
    </row>
    <row r="33" ht="15" spans="1:13">
      <c r="A33"/>
      <c r="B33"/>
      <c r="C33"/>
      <c r="D33"/>
      <c r="E33" s="15"/>
      <c r="F33"/>
      <c r="G33"/>
      <c r="H33"/>
      <c r="I33"/>
      <c r="J33"/>
      <c r="K33"/>
      <c r="L33"/>
      <c r="M33"/>
    </row>
    <row r="34" ht="15" spans="1:13">
      <c r="A34"/>
      <c r="B34"/>
      <c r="C34"/>
      <c r="D34"/>
      <c r="E34" s="15"/>
      <c r="F34"/>
      <c r="G34"/>
      <c r="H34"/>
      <c r="I34"/>
      <c r="J34"/>
      <c r="K34"/>
      <c r="L34"/>
      <c r="M34"/>
    </row>
    <row r="35" ht="15" spans="1:13">
      <c r="A35"/>
      <c r="B35"/>
      <c r="C35"/>
      <c r="D35"/>
      <c r="E35" s="15"/>
      <c r="F35"/>
      <c r="G35"/>
      <c r="H35"/>
      <c r="I35"/>
      <c r="J35"/>
      <c r="K35"/>
      <c r="L35"/>
      <c r="M35"/>
    </row>
    <row r="36" ht="15" spans="1:13">
      <c r="A36"/>
      <c r="B36"/>
      <c r="C36"/>
      <c r="D36"/>
      <c r="E36" s="15"/>
      <c r="F36"/>
      <c r="G36"/>
      <c r="H36"/>
      <c r="I36"/>
      <c r="J36"/>
      <c r="K36"/>
      <c r="L36"/>
      <c r="M36"/>
    </row>
    <row r="37" ht="15" spans="1:13">
      <c r="A37"/>
      <c r="B37"/>
      <c r="C37"/>
      <c r="D37"/>
      <c r="E37" s="15"/>
      <c r="F37"/>
      <c r="G37"/>
      <c r="H37"/>
      <c r="I37"/>
      <c r="J37"/>
      <c r="K37"/>
      <c r="L37"/>
      <c r="M37"/>
    </row>
    <row r="38" ht="15" spans="1:13">
      <c r="A38"/>
      <c r="B38"/>
      <c r="C38"/>
      <c r="D38"/>
      <c r="E38" s="15"/>
      <c r="F38"/>
      <c r="G38"/>
      <c r="H38"/>
      <c r="I38"/>
      <c r="J38"/>
      <c r="K38"/>
      <c r="L38"/>
      <c r="M38"/>
    </row>
    <row r="39" ht="15" spans="1:13">
      <c r="A39"/>
      <c r="B39"/>
      <c r="C39"/>
      <c r="D39"/>
      <c r="E39" s="15"/>
      <c r="F39"/>
      <c r="G39"/>
      <c r="H39"/>
      <c r="I39"/>
      <c r="J39"/>
      <c r="K39"/>
      <c r="L39"/>
      <c r="M39"/>
    </row>
    <row r="40" ht="15" spans="1:13">
      <c r="A40"/>
      <c r="B40"/>
      <c r="C40"/>
      <c r="D40"/>
      <c r="E40" s="15"/>
      <c r="F40"/>
      <c r="G40"/>
      <c r="H40"/>
      <c r="I40"/>
      <c r="J40"/>
      <c r="K40"/>
      <c r="L40"/>
      <c r="M40"/>
    </row>
    <row r="41" ht="15" spans="1:13">
      <c r="A41"/>
      <c r="B41"/>
      <c r="C41"/>
      <c r="D41"/>
      <c r="E41" s="15"/>
      <c r="F41"/>
      <c r="G41"/>
      <c r="H41"/>
      <c r="I41"/>
      <c r="J41"/>
      <c r="K41"/>
      <c r="L41"/>
      <c r="M41"/>
    </row>
    <row r="42" ht="15" spans="1:13">
      <c r="A42"/>
      <c r="B42"/>
      <c r="C42"/>
      <c r="D42"/>
      <c r="E42" s="15"/>
      <c r="F42"/>
      <c r="G42"/>
      <c r="H42"/>
      <c r="I42"/>
      <c r="J42"/>
      <c r="K42"/>
      <c r="L42"/>
      <c r="M42"/>
    </row>
    <row r="43" ht="15" spans="1:13">
      <c r="A43"/>
      <c r="B43"/>
      <c r="C43"/>
      <c r="D43"/>
      <c r="E43" s="15"/>
      <c r="F43"/>
      <c r="G43"/>
      <c r="H43"/>
      <c r="I43"/>
      <c r="J43"/>
      <c r="K43"/>
      <c r="L43"/>
      <c r="M43"/>
    </row>
    <row r="44" ht="15" spans="1:13">
      <c r="A44"/>
      <c r="B44"/>
      <c r="C44"/>
      <c r="D44"/>
      <c r="E44" s="15"/>
      <c r="F44"/>
      <c r="G44"/>
      <c r="H44"/>
      <c r="I44"/>
      <c r="J44"/>
      <c r="K44"/>
      <c r="L44"/>
      <c r="M44"/>
    </row>
    <row r="45" ht="15" spans="1:13">
      <c r="A45"/>
      <c r="B45"/>
      <c r="C45"/>
      <c r="D45"/>
      <c r="E45" s="15"/>
      <c r="F45"/>
      <c r="G45"/>
      <c r="H45"/>
      <c r="I45"/>
      <c r="J45"/>
      <c r="K45"/>
      <c r="L45"/>
      <c r="M45"/>
    </row>
    <row r="46" ht="15" spans="1:13">
      <c r="A46"/>
      <c r="B46"/>
      <c r="C46"/>
      <c r="D46"/>
      <c r="E46" s="15"/>
      <c r="F46"/>
      <c r="G46"/>
      <c r="H46"/>
      <c r="I46"/>
      <c r="J46"/>
      <c r="K46"/>
      <c r="L46"/>
      <c r="M46"/>
    </row>
    <row r="47" ht="15" spans="1:13">
      <c r="A47"/>
      <c r="B47"/>
      <c r="C47"/>
      <c r="D47"/>
      <c r="E47" s="15"/>
      <c r="F47"/>
      <c r="G47"/>
      <c r="H47"/>
      <c r="I47"/>
      <c r="J47"/>
      <c r="K47"/>
      <c r="L47"/>
      <c r="M47"/>
    </row>
    <row r="48" ht="15" spans="1:13">
      <c r="A48"/>
      <c r="B48"/>
      <c r="C48"/>
      <c r="D48"/>
      <c r="E48" s="15"/>
      <c r="F48"/>
      <c r="G48"/>
      <c r="H48"/>
      <c r="I48"/>
      <c r="J48"/>
      <c r="K48"/>
      <c r="L48"/>
      <c r="M48"/>
    </row>
    <row r="49" ht="15" spans="1:13">
      <c r="A49"/>
      <c r="B49"/>
      <c r="C49"/>
      <c r="D49"/>
      <c r="E49" s="15"/>
      <c r="F49"/>
      <c r="G49"/>
      <c r="H49"/>
      <c r="I49"/>
      <c r="J49"/>
      <c r="K49"/>
      <c r="L49"/>
      <c r="M49"/>
    </row>
    <row r="50" ht="15" spans="1:13">
      <c r="A50"/>
      <c r="B50"/>
      <c r="C50"/>
      <c r="D50"/>
      <c r="E50" s="15"/>
      <c r="F50"/>
      <c r="G50"/>
      <c r="H50"/>
      <c r="I50"/>
      <c r="J50"/>
      <c r="K50"/>
      <c r="L50"/>
      <c r="M50"/>
    </row>
    <row r="51" ht="15" spans="1:13">
      <c r="A51"/>
      <c r="B51"/>
      <c r="C51"/>
      <c r="D51"/>
      <c r="E51" s="15"/>
      <c r="F51"/>
      <c r="G51"/>
      <c r="H51"/>
      <c r="I51"/>
      <c r="J51"/>
      <c r="K51"/>
      <c r="L51"/>
      <c r="M51"/>
    </row>
    <row r="52" ht="15" spans="1:13">
      <c r="A52"/>
      <c r="B52"/>
      <c r="C52"/>
      <c r="D52"/>
      <c r="E52" s="15"/>
      <c r="F52"/>
      <c r="G52"/>
      <c r="H52"/>
      <c r="I52"/>
      <c r="J52"/>
      <c r="K52"/>
      <c r="L52"/>
      <c r="M52"/>
    </row>
    <row r="53" ht="15" spans="1:13">
      <c r="A53"/>
      <c r="B53"/>
      <c r="C53"/>
      <c r="D53"/>
      <c r="E53" s="15"/>
      <c r="F53"/>
      <c r="G53"/>
      <c r="H53"/>
      <c r="I53"/>
      <c r="J53"/>
      <c r="K53"/>
      <c r="L53"/>
      <c r="M53"/>
    </row>
    <row r="54" ht="15" spans="1:13">
      <c r="A54"/>
      <c r="B54"/>
      <c r="C54"/>
      <c r="D54"/>
      <c r="E54" s="15"/>
      <c r="F54"/>
      <c r="G54"/>
      <c r="H54"/>
      <c r="I54"/>
      <c r="J54"/>
      <c r="K54"/>
      <c r="L54"/>
      <c r="M54"/>
    </row>
    <row r="55" ht="15" spans="1:13">
      <c r="A55"/>
      <c r="B55"/>
      <c r="C55"/>
      <c r="D55"/>
      <c r="E55" s="15"/>
      <c r="F55"/>
      <c r="G55"/>
      <c r="H55"/>
      <c r="I55"/>
      <c r="J55"/>
      <c r="K55"/>
      <c r="L55"/>
      <c r="M55"/>
    </row>
    <row r="56" ht="15" spans="1:13">
      <c r="A56"/>
      <c r="B56"/>
      <c r="C56"/>
      <c r="D56"/>
      <c r="E56" s="15"/>
      <c r="F56"/>
      <c r="G56"/>
      <c r="H56"/>
      <c r="I56"/>
      <c r="J56"/>
      <c r="K56"/>
      <c r="L56"/>
      <c r="M56"/>
    </row>
    <row r="57" ht="15" spans="1:13">
      <c r="A57"/>
      <c r="B57"/>
      <c r="C57"/>
      <c r="D57"/>
      <c r="E57" s="15"/>
      <c r="F57"/>
      <c r="G57"/>
      <c r="H57"/>
      <c r="I57"/>
      <c r="J57"/>
      <c r="K57"/>
      <c r="L57"/>
      <c r="M57"/>
    </row>
    <row r="58" ht="15" spans="1:13">
      <c r="A58"/>
      <c r="B58"/>
      <c r="C58"/>
      <c r="D58"/>
      <c r="E58" s="15"/>
      <c r="F58"/>
      <c r="G58"/>
      <c r="H58"/>
      <c r="I58"/>
      <c r="J58"/>
      <c r="K58"/>
      <c r="L58"/>
      <c r="M58"/>
    </row>
    <row r="59" ht="15" spans="1:13">
      <c r="A59"/>
      <c r="B59"/>
      <c r="C59"/>
      <c r="D59"/>
      <c r="E59" s="15"/>
      <c r="F59"/>
      <c r="G59"/>
      <c r="H59"/>
      <c r="I59"/>
      <c r="J59"/>
      <c r="K59"/>
      <c r="L59"/>
      <c r="M59"/>
    </row>
    <row r="60" ht="15" spans="1:13">
      <c r="A60"/>
      <c r="B60"/>
      <c r="C60"/>
      <c r="D60"/>
      <c r="E60" s="15"/>
      <c r="F60"/>
      <c r="G60"/>
      <c r="H60"/>
      <c r="I60"/>
      <c r="J60"/>
      <c r="K60"/>
      <c r="L60"/>
      <c r="M60"/>
    </row>
    <row r="61" ht="15" spans="1:13">
      <c r="A61"/>
      <c r="B61"/>
      <c r="C61"/>
      <c r="D61"/>
      <c r="E61" s="15"/>
      <c r="F61"/>
      <c r="G61"/>
      <c r="H61"/>
      <c r="I61"/>
      <c r="J61"/>
      <c r="K61"/>
      <c r="L61"/>
      <c r="M61"/>
    </row>
    <row r="62" ht="15" spans="1:13">
      <c r="A62"/>
      <c r="B62"/>
      <c r="C62"/>
      <c r="D62"/>
      <c r="E62" s="15"/>
      <c r="F62"/>
      <c r="G62"/>
      <c r="H62"/>
      <c r="I62"/>
      <c r="J62"/>
      <c r="K62"/>
      <c r="L62"/>
      <c r="M62"/>
    </row>
    <row r="63" ht="15" spans="1:13">
      <c r="A63"/>
      <c r="B63"/>
      <c r="C63"/>
      <c r="D63"/>
      <c r="E63" s="15"/>
      <c r="F63"/>
      <c r="G63"/>
      <c r="H63"/>
      <c r="I63"/>
      <c r="J63"/>
      <c r="K63"/>
      <c r="L63"/>
      <c r="M63"/>
    </row>
    <row r="64" ht="15" spans="1:13">
      <c r="A64"/>
      <c r="B64"/>
      <c r="C64"/>
      <c r="D64"/>
      <c r="E64" s="15"/>
      <c r="F64"/>
      <c r="G64"/>
      <c r="H64"/>
      <c r="I64"/>
      <c r="J64"/>
      <c r="K64"/>
      <c r="L64"/>
      <c r="M64"/>
    </row>
    <row r="65" ht="15" spans="1:13">
      <c r="A65"/>
      <c r="B65"/>
      <c r="C65"/>
      <c r="D65"/>
      <c r="E65" s="15"/>
      <c r="F65"/>
      <c r="G65"/>
      <c r="H65"/>
      <c r="I65"/>
      <c r="J65"/>
      <c r="K65"/>
      <c r="L65"/>
      <c r="M65"/>
    </row>
    <row r="66" ht="15" spans="1:13">
      <c r="A66"/>
      <c r="B66"/>
      <c r="C66"/>
      <c r="D66"/>
      <c r="E66" s="15"/>
      <c r="F66"/>
      <c r="G66"/>
      <c r="H66"/>
      <c r="I66"/>
      <c r="J66"/>
      <c r="K66"/>
      <c r="L66"/>
      <c r="M66"/>
    </row>
    <row r="67" ht="15" spans="1:13">
      <c r="A67"/>
      <c r="B67"/>
      <c r="C67"/>
      <c r="D67"/>
      <c r="E67" s="15"/>
      <c r="F67"/>
      <c r="G67"/>
      <c r="H67"/>
      <c r="I67"/>
      <c r="J67"/>
      <c r="K67"/>
      <c r="L67"/>
      <c r="M67"/>
    </row>
    <row r="68" ht="15" spans="1:13">
      <c r="A68"/>
      <c r="B68"/>
      <c r="C68"/>
      <c r="D68"/>
      <c r="E68" s="15"/>
      <c r="F68"/>
      <c r="G68"/>
      <c r="H68"/>
      <c r="I68"/>
      <c r="J68"/>
      <c r="K68"/>
      <c r="L68"/>
      <c r="M68"/>
    </row>
    <row r="69" ht="15" spans="1:13">
      <c r="A69"/>
      <c r="B69"/>
      <c r="C69"/>
      <c r="D69"/>
      <c r="E69" s="15"/>
      <c r="F69"/>
      <c r="G69"/>
      <c r="H69"/>
      <c r="I69"/>
      <c r="J69"/>
      <c r="K69"/>
      <c r="L69"/>
      <c r="M69"/>
    </row>
    <row r="70" ht="15" spans="1:13">
      <c r="A70"/>
      <c r="B70"/>
      <c r="C70"/>
      <c r="D70"/>
      <c r="E70" s="15"/>
      <c r="F70"/>
      <c r="G70"/>
      <c r="H70"/>
      <c r="I70"/>
      <c r="J70"/>
      <c r="K70"/>
      <c r="L70"/>
      <c r="M70"/>
    </row>
    <row r="71" ht="15" spans="1:13">
      <c r="A71"/>
      <c r="B71"/>
      <c r="C71"/>
      <c r="D71"/>
      <c r="E71" s="15"/>
      <c r="F71"/>
      <c r="G71"/>
      <c r="H71"/>
      <c r="I71"/>
      <c r="J71"/>
      <c r="K71"/>
      <c r="L71"/>
      <c r="M71"/>
    </row>
    <row r="72" ht="15" spans="1:13">
      <c r="A72"/>
      <c r="B72"/>
      <c r="C72"/>
      <c r="D72"/>
      <c r="E72" s="15"/>
      <c r="F72"/>
      <c r="G72"/>
      <c r="H72"/>
      <c r="I72"/>
      <c r="J72"/>
      <c r="K72"/>
      <c r="L72"/>
      <c r="M72"/>
    </row>
    <row r="73" ht="15" spans="1:13">
      <c r="A73"/>
      <c r="B73"/>
      <c r="C73"/>
      <c r="D73"/>
      <c r="E73" s="15"/>
      <c r="F73"/>
      <c r="G73"/>
      <c r="H73"/>
      <c r="I73"/>
      <c r="J73"/>
      <c r="K73"/>
      <c r="L73"/>
      <c r="M73"/>
    </row>
    <row r="74" ht="15" spans="1:13">
      <c r="A74"/>
      <c r="B74"/>
      <c r="C74"/>
      <c r="D74"/>
      <c r="E74" s="15"/>
      <c r="F74"/>
      <c r="G74"/>
      <c r="H74"/>
      <c r="I74"/>
      <c r="J74"/>
      <c r="K74"/>
      <c r="L74"/>
      <c r="M74"/>
    </row>
    <row r="75" ht="15" spans="1:13">
      <c r="A75"/>
      <c r="B75"/>
      <c r="C75"/>
      <c r="D75"/>
      <c r="E75" s="15"/>
      <c r="F75"/>
      <c r="G75"/>
      <c r="H75"/>
      <c r="I75"/>
      <c r="J75"/>
      <c r="K75"/>
      <c r="L75"/>
      <c r="M75"/>
    </row>
    <row r="76" ht="15" spans="1:13">
      <c r="A76"/>
      <c r="B76"/>
      <c r="C76"/>
      <c r="D76"/>
      <c r="E76" s="15"/>
      <c r="F76"/>
      <c r="G76"/>
      <c r="H76"/>
      <c r="I76"/>
      <c r="J76"/>
      <c r="K76"/>
      <c r="L76"/>
      <c r="M76"/>
    </row>
    <row r="77" ht="15" spans="1:13">
      <c r="A77"/>
      <c r="B77"/>
      <c r="C77"/>
      <c r="D77"/>
      <c r="E77" s="15"/>
      <c r="F77"/>
      <c r="G77"/>
      <c r="H77"/>
      <c r="I77"/>
      <c r="J77"/>
      <c r="K77"/>
      <c r="L77"/>
      <c r="M77"/>
    </row>
    <row r="78" ht="15" spans="1:13">
      <c r="A78"/>
      <c r="B78"/>
      <c r="C78"/>
      <c r="D78"/>
      <c r="E78" s="15"/>
      <c r="F78"/>
      <c r="G78"/>
      <c r="H78"/>
      <c r="I78"/>
      <c r="J78"/>
      <c r="K78"/>
      <c r="L78"/>
      <c r="M78"/>
    </row>
    <row r="79" ht="15" spans="1:13">
      <c r="A79"/>
      <c r="B79"/>
      <c r="C79"/>
      <c r="D79"/>
      <c r="E79" s="15"/>
      <c r="F79"/>
      <c r="G79"/>
      <c r="H79"/>
      <c r="I79"/>
      <c r="J79"/>
      <c r="K79"/>
      <c r="L79"/>
      <c r="M79"/>
    </row>
    <row r="80" ht="15" spans="1:13">
      <c r="A80"/>
      <c r="B80"/>
      <c r="C80"/>
      <c r="D80"/>
      <c r="E80" s="15"/>
      <c r="F80"/>
      <c r="G80"/>
      <c r="H80"/>
      <c r="I80"/>
      <c r="J80"/>
      <c r="K80"/>
      <c r="L80"/>
      <c r="M80"/>
    </row>
    <row r="81" ht="15" spans="1:13">
      <c r="A81"/>
      <c r="B81"/>
      <c r="C81"/>
      <c r="D81"/>
      <c r="E81" s="15"/>
      <c r="F81"/>
      <c r="G81"/>
      <c r="H81"/>
      <c r="I81"/>
      <c r="J81"/>
      <c r="K81"/>
      <c r="L81"/>
      <c r="M81"/>
    </row>
    <row r="82" ht="15" spans="1:13">
      <c r="A82"/>
      <c r="B82"/>
      <c r="C82"/>
      <c r="D82"/>
      <c r="E82" s="15"/>
      <c r="F82"/>
      <c r="G82"/>
      <c r="H82"/>
      <c r="I82"/>
      <c r="J82"/>
      <c r="K82"/>
      <c r="L82"/>
      <c r="M82"/>
    </row>
    <row r="83" ht="15" spans="1:13">
      <c r="A83"/>
      <c r="B83"/>
      <c r="C83"/>
      <c r="D83"/>
      <c r="E83" s="15"/>
      <c r="F83"/>
      <c r="G83"/>
      <c r="H83"/>
      <c r="I83"/>
      <c r="J83"/>
      <c r="K83"/>
      <c r="L83"/>
      <c r="M83"/>
    </row>
    <row r="84" ht="15" spans="1:13">
      <c r="A84"/>
      <c r="B84"/>
      <c r="C84"/>
      <c r="D84"/>
      <c r="E84" s="15"/>
      <c r="F84"/>
      <c r="G84"/>
      <c r="H84"/>
      <c r="I84"/>
      <c r="J84"/>
      <c r="K84"/>
      <c r="L84"/>
      <c r="M84"/>
    </row>
    <row r="85" ht="15" spans="1:13">
      <c r="A85"/>
      <c r="B85"/>
      <c r="C85"/>
      <c r="D85"/>
      <c r="E85" s="15"/>
      <c r="F85"/>
      <c r="G85"/>
      <c r="H85"/>
      <c r="I85"/>
      <c r="J85"/>
      <c r="K85"/>
      <c r="L85"/>
      <c r="M85"/>
    </row>
    <row r="86" ht="15" spans="1:13">
      <c r="A86"/>
      <c r="B86"/>
      <c r="C86"/>
      <c r="D86"/>
      <c r="E86" s="15"/>
      <c r="F86"/>
      <c r="G86"/>
      <c r="H86"/>
      <c r="I86"/>
      <c r="J86"/>
      <c r="K86"/>
      <c r="L86"/>
      <c r="M86"/>
    </row>
    <row r="87" ht="15" spans="1:13">
      <c r="A87"/>
      <c r="B87"/>
      <c r="C87"/>
      <c r="D87"/>
      <c r="E87" s="15"/>
      <c r="F87"/>
      <c r="G87"/>
      <c r="H87"/>
      <c r="I87"/>
      <c r="J87"/>
      <c r="K87"/>
      <c r="L87"/>
      <c r="M87"/>
    </row>
    <row r="88" ht="15" spans="1:13">
      <c r="A88"/>
      <c r="B88"/>
      <c r="C88"/>
      <c r="D88"/>
      <c r="E88" s="15"/>
      <c r="F88"/>
      <c r="G88"/>
      <c r="H88"/>
      <c r="I88"/>
      <c r="J88"/>
      <c r="K88"/>
      <c r="L88"/>
      <c r="M88"/>
    </row>
    <row r="89" ht="15" spans="1:13">
      <c r="A89"/>
      <c r="B89"/>
      <c r="C89"/>
      <c r="D89"/>
      <c r="E89" s="15"/>
      <c r="F89"/>
      <c r="G89"/>
      <c r="H89"/>
      <c r="I89"/>
      <c r="J89"/>
      <c r="K89"/>
      <c r="L89"/>
      <c r="M89"/>
    </row>
    <row r="90" ht="15" spans="1:13">
      <c r="A90"/>
      <c r="B90"/>
      <c r="C90"/>
      <c r="D90"/>
      <c r="E90" s="15"/>
      <c r="F90"/>
      <c r="G90"/>
      <c r="H90"/>
      <c r="I90"/>
      <c r="J90"/>
      <c r="K90"/>
      <c r="L90"/>
      <c r="M90"/>
    </row>
    <row r="91" ht="15" spans="1:13">
      <c r="A91"/>
      <c r="B91"/>
      <c r="C91"/>
      <c r="D91"/>
      <c r="E91" s="15"/>
      <c r="F91"/>
      <c r="G91"/>
      <c r="H91"/>
      <c r="I91"/>
      <c r="J91"/>
      <c r="K91"/>
      <c r="L91"/>
      <c r="M91"/>
    </row>
    <row r="92" ht="15" spans="1:13">
      <c r="A92"/>
      <c r="B92"/>
      <c r="C92"/>
      <c r="D92"/>
      <c r="E92" s="15"/>
      <c r="F92"/>
      <c r="G92"/>
      <c r="H92"/>
      <c r="I92"/>
      <c r="J92"/>
      <c r="K92"/>
      <c r="L92"/>
      <c r="M92"/>
    </row>
    <row r="93" ht="15" spans="1:13">
      <c r="A93"/>
      <c r="B93"/>
      <c r="C93"/>
      <c r="D93"/>
      <c r="E93" s="15"/>
      <c r="F93"/>
      <c r="G93"/>
      <c r="H93"/>
      <c r="I93"/>
      <c r="J93"/>
      <c r="K93"/>
      <c r="L93"/>
      <c r="M93"/>
    </row>
    <row r="94" ht="15" spans="1:13">
      <c r="A94"/>
      <c r="B94"/>
      <c r="C94"/>
      <c r="D94"/>
      <c r="E94" s="15"/>
      <c r="F94"/>
      <c r="G94"/>
      <c r="H94"/>
      <c r="I94"/>
      <c r="J94"/>
      <c r="K94"/>
      <c r="L94"/>
      <c r="M94"/>
    </row>
    <row r="95" ht="15" spans="1:13">
      <c r="A95"/>
      <c r="B95"/>
      <c r="C95"/>
      <c r="D95"/>
      <c r="E95" s="15"/>
      <c r="F95"/>
      <c r="G95"/>
      <c r="H95"/>
      <c r="I95"/>
      <c r="J95"/>
      <c r="K95"/>
      <c r="L95"/>
      <c r="M95"/>
    </row>
    <row r="96" ht="15" spans="1:13">
      <c r="A96"/>
      <c r="B96"/>
      <c r="C96"/>
      <c r="D96"/>
      <c r="E96" s="15"/>
      <c r="F96"/>
      <c r="G96"/>
      <c r="H96"/>
      <c r="I96"/>
      <c r="J96"/>
      <c r="K96"/>
      <c r="L96"/>
      <c r="M96"/>
    </row>
    <row r="97" ht="15" spans="1:13">
      <c r="A97"/>
      <c r="B97"/>
      <c r="C97"/>
      <c r="D97"/>
      <c r="E97" s="15"/>
      <c r="F97"/>
      <c r="G97"/>
      <c r="H97"/>
      <c r="I97"/>
      <c r="J97"/>
      <c r="K97"/>
      <c r="L97"/>
      <c r="M97"/>
    </row>
    <row r="98" ht="15" spans="1:13">
      <c r="A98"/>
      <c r="B98"/>
      <c r="C98"/>
      <c r="D98"/>
      <c r="E98" s="15"/>
      <c r="F98"/>
      <c r="G98"/>
      <c r="H98"/>
      <c r="I98"/>
      <c r="J98"/>
      <c r="K98"/>
      <c r="L98"/>
      <c r="M98"/>
    </row>
    <row r="99" ht="15" spans="1:13">
      <c r="A99"/>
      <c r="B99"/>
      <c r="C99"/>
      <c r="D99"/>
      <c r="E99" s="15"/>
      <c r="F99"/>
      <c r="G99"/>
      <c r="H99"/>
      <c r="I99"/>
      <c r="J99"/>
      <c r="K99"/>
      <c r="L99"/>
      <c r="M99"/>
    </row>
    <row r="100" ht="15" spans="1:13">
      <c r="A100"/>
      <c r="B100"/>
      <c r="C100"/>
      <c r="D100"/>
      <c r="E100" s="15"/>
      <c r="F100"/>
      <c r="G100"/>
      <c r="H100"/>
      <c r="I100"/>
      <c r="J100"/>
      <c r="K100"/>
      <c r="L100"/>
      <c r="M100"/>
    </row>
    <row r="101" ht="15" spans="1:13">
      <c r="A101"/>
      <c r="B101"/>
      <c r="C101"/>
      <c r="D101"/>
      <c r="E101" s="15"/>
      <c r="F101"/>
      <c r="G101"/>
      <c r="H101"/>
      <c r="I101"/>
      <c r="J101"/>
      <c r="K101"/>
      <c r="L101"/>
      <c r="M101"/>
    </row>
    <row r="102" ht="15" spans="1:13">
      <c r="A102"/>
      <c r="B102"/>
      <c r="C102"/>
      <c r="D102"/>
      <c r="E102" s="15"/>
      <c r="F102"/>
      <c r="G102"/>
      <c r="H102"/>
      <c r="I102"/>
      <c r="J102"/>
      <c r="K102"/>
      <c r="L102"/>
      <c r="M102"/>
    </row>
    <row r="103" ht="15" spans="1:13">
      <c r="A103"/>
      <c r="B103"/>
      <c r="C103"/>
      <c r="D103"/>
      <c r="E103" s="15"/>
      <c r="F103"/>
      <c r="G103"/>
      <c r="H103"/>
      <c r="I103"/>
      <c r="J103"/>
      <c r="K103"/>
      <c r="L103"/>
      <c r="M103"/>
    </row>
    <row r="104" ht="15" spans="1:13">
      <c r="A104"/>
      <c r="B104"/>
      <c r="C104"/>
      <c r="D104"/>
      <c r="E104" s="15"/>
      <c r="F104"/>
      <c r="G104"/>
      <c r="H104"/>
      <c r="I104"/>
      <c r="J104"/>
      <c r="K104"/>
      <c r="L104"/>
      <c r="M104"/>
    </row>
    <row r="105" ht="15" spans="1:13">
      <c r="A105"/>
      <c r="B105"/>
      <c r="C105"/>
      <c r="D105"/>
      <c r="E105" s="15"/>
      <c r="F105"/>
      <c r="G105"/>
      <c r="H105"/>
      <c r="I105"/>
      <c r="J105"/>
      <c r="K105"/>
      <c r="L105"/>
      <c r="M105"/>
    </row>
    <row r="106" ht="15" spans="1:13">
      <c r="A106"/>
      <c r="B106"/>
      <c r="C106"/>
      <c r="D106"/>
      <c r="E106" s="15"/>
      <c r="F106"/>
      <c r="G106"/>
      <c r="H106"/>
      <c r="I106"/>
      <c r="J106"/>
      <c r="K106"/>
      <c r="L106"/>
      <c r="M106"/>
    </row>
    <row r="107" ht="15" spans="1:13">
      <c r="A107"/>
      <c r="B107"/>
      <c r="C107"/>
      <c r="D107"/>
      <c r="E107" s="15"/>
      <c r="F107"/>
      <c r="G107"/>
      <c r="H107"/>
      <c r="I107"/>
      <c r="J107"/>
      <c r="K107"/>
      <c r="L107"/>
      <c r="M107"/>
    </row>
    <row r="108" ht="15" spans="1:13">
      <c r="A108"/>
      <c r="B108"/>
      <c r="C108"/>
      <c r="D108"/>
      <c r="E108" s="15"/>
      <c r="F108"/>
      <c r="G108"/>
      <c r="H108"/>
      <c r="I108"/>
      <c r="J108"/>
      <c r="K108"/>
      <c r="L108"/>
      <c r="M108"/>
    </row>
    <row r="109" ht="15" spans="1:13">
      <c r="A109"/>
      <c r="B109"/>
      <c r="C109"/>
      <c r="D109"/>
      <c r="E109" s="15"/>
      <c r="F109"/>
      <c r="G109"/>
      <c r="H109"/>
      <c r="I109"/>
      <c r="J109"/>
      <c r="K109"/>
      <c r="L109"/>
      <c r="M109"/>
    </row>
    <row r="110" ht="15" spans="1:13">
      <c r="A110"/>
      <c r="B110"/>
      <c r="C110"/>
      <c r="D110"/>
      <c r="E110" s="15"/>
      <c r="F110"/>
      <c r="G110"/>
      <c r="H110"/>
      <c r="I110"/>
      <c r="J110"/>
      <c r="K110"/>
      <c r="L110"/>
      <c r="M110"/>
    </row>
    <row r="111" ht="15" spans="1:13">
      <c r="A111"/>
      <c r="B111"/>
      <c r="C111"/>
      <c r="D111"/>
      <c r="E111" s="15"/>
      <c r="F111"/>
      <c r="G111"/>
      <c r="H111"/>
      <c r="I111"/>
      <c r="J111"/>
      <c r="K111"/>
      <c r="L111"/>
      <c r="M111"/>
    </row>
    <row r="112" ht="15" spans="1:13">
      <c r="A112"/>
      <c r="B112"/>
      <c r="C112"/>
      <c r="D112"/>
      <c r="E112" s="15"/>
      <c r="F112"/>
      <c r="G112"/>
      <c r="H112"/>
      <c r="I112"/>
      <c r="J112"/>
      <c r="K112"/>
      <c r="L112"/>
      <c r="M112"/>
    </row>
    <row r="113" ht="15" spans="1:13">
      <c r="A113"/>
      <c r="B113"/>
      <c r="C113"/>
      <c r="D113"/>
      <c r="E113" s="15"/>
      <c r="F113"/>
      <c r="G113"/>
      <c r="H113"/>
      <c r="I113"/>
      <c r="J113"/>
      <c r="K113"/>
      <c r="L113"/>
      <c r="M113"/>
    </row>
    <row r="114" ht="15" spans="1:13">
      <c r="A114"/>
      <c r="B114"/>
      <c r="C114"/>
      <c r="D114"/>
      <c r="E114" s="15"/>
      <c r="F114"/>
      <c r="G114"/>
      <c r="H114"/>
      <c r="I114"/>
      <c r="J114"/>
      <c r="K114"/>
      <c r="L114"/>
      <c r="M114"/>
    </row>
    <row r="115" ht="15" spans="1:13">
      <c r="A115"/>
      <c r="B115"/>
      <c r="C115"/>
      <c r="D115"/>
      <c r="E115" s="15"/>
      <c r="F115"/>
      <c r="G115"/>
      <c r="H115"/>
      <c r="I115"/>
      <c r="J115"/>
      <c r="K115"/>
      <c r="L115"/>
      <c r="M115"/>
    </row>
    <row r="116" ht="15" spans="1:13">
      <c r="A116"/>
      <c r="B116"/>
      <c r="C116"/>
      <c r="D116"/>
      <c r="E116" s="15"/>
      <c r="F116"/>
      <c r="G116"/>
      <c r="H116"/>
      <c r="I116"/>
      <c r="J116"/>
      <c r="K116"/>
      <c r="L116"/>
      <c r="M116"/>
    </row>
    <row r="117" ht="15" spans="1:13">
      <c r="A117"/>
      <c r="B117"/>
      <c r="C117"/>
      <c r="D117"/>
      <c r="E117" s="15"/>
      <c r="F117"/>
      <c r="G117"/>
      <c r="H117"/>
      <c r="I117"/>
      <c r="J117"/>
      <c r="K117"/>
      <c r="L117"/>
      <c r="M117"/>
    </row>
    <row r="118" ht="15" spans="1:13">
      <c r="A118"/>
      <c r="B118"/>
      <c r="C118"/>
      <c r="D118"/>
      <c r="E118" s="15"/>
      <c r="F118"/>
      <c r="G118"/>
      <c r="H118"/>
      <c r="I118"/>
      <c r="J118"/>
      <c r="K118"/>
      <c r="L118"/>
      <c r="M118"/>
    </row>
    <row r="119" ht="15" spans="1:13">
      <c r="A119"/>
      <c r="B119"/>
      <c r="C119"/>
      <c r="D119"/>
      <c r="E119" s="15"/>
      <c r="F119"/>
      <c r="G119"/>
      <c r="H119"/>
      <c r="I119"/>
      <c r="J119"/>
      <c r="K119"/>
      <c r="L119"/>
      <c r="M119"/>
    </row>
    <row r="120" ht="15" spans="1:13">
      <c r="A120"/>
      <c r="B120"/>
      <c r="C120"/>
      <c r="D120"/>
      <c r="E120" s="15"/>
      <c r="F120"/>
      <c r="G120"/>
      <c r="H120"/>
      <c r="I120"/>
      <c r="J120"/>
      <c r="K120"/>
      <c r="L120"/>
      <c r="M120"/>
    </row>
    <row r="121" ht="15" spans="1:13">
      <c r="A121"/>
      <c r="B121"/>
      <c r="C121"/>
      <c r="D121"/>
      <c r="E121" s="15"/>
      <c r="F121"/>
      <c r="G121"/>
      <c r="H121"/>
      <c r="I121"/>
      <c r="J121"/>
      <c r="K121"/>
      <c r="L121"/>
      <c r="M121"/>
    </row>
    <row r="122" ht="15" spans="1:13">
      <c r="A122"/>
      <c r="B122"/>
      <c r="C122"/>
      <c r="D122"/>
      <c r="E122" s="15"/>
      <c r="F122"/>
      <c r="G122"/>
      <c r="H122"/>
      <c r="I122"/>
      <c r="J122"/>
      <c r="K122"/>
      <c r="L122"/>
      <c r="M122"/>
    </row>
    <row r="123" ht="15" spans="1:13">
      <c r="A123"/>
      <c r="B123"/>
      <c r="C123"/>
      <c r="D123"/>
      <c r="E123" s="15"/>
      <c r="F123"/>
      <c r="G123"/>
      <c r="H123"/>
      <c r="I123"/>
      <c r="J123"/>
      <c r="K123"/>
      <c r="L123"/>
      <c r="M123"/>
    </row>
    <row r="124" ht="15" spans="1:13">
      <c r="A124"/>
      <c r="B124"/>
      <c r="C124"/>
      <c r="D124"/>
      <c r="E124" s="15"/>
      <c r="F124"/>
      <c r="G124"/>
      <c r="H124"/>
      <c r="I124"/>
      <c r="J124"/>
      <c r="K124"/>
      <c r="L124"/>
      <c r="M124"/>
    </row>
    <row r="125" ht="15" spans="1:13">
      <c r="A125"/>
      <c r="B125"/>
      <c r="C125"/>
      <c r="D125"/>
      <c r="E125" s="15"/>
      <c r="F125"/>
      <c r="G125"/>
      <c r="H125"/>
      <c r="I125"/>
      <c r="J125"/>
      <c r="K125"/>
      <c r="L125"/>
      <c r="M125"/>
    </row>
    <row r="126" ht="15" spans="1:13">
      <c r="A126"/>
      <c r="B126"/>
      <c r="C126"/>
      <c r="D126"/>
      <c r="E126" s="15"/>
      <c r="F126"/>
      <c r="G126"/>
      <c r="H126"/>
      <c r="I126"/>
      <c r="J126"/>
      <c r="K126"/>
      <c r="L126"/>
      <c r="M126"/>
    </row>
    <row r="127" ht="15" spans="1:13">
      <c r="A127"/>
      <c r="B127"/>
      <c r="C127"/>
      <c r="D127"/>
      <c r="E127" s="15"/>
      <c r="F127"/>
      <c r="G127"/>
      <c r="H127"/>
      <c r="I127"/>
      <c r="J127"/>
      <c r="K127"/>
      <c r="L127"/>
      <c r="M127"/>
    </row>
    <row r="128" ht="15" spans="1:13">
      <c r="A128"/>
      <c r="B128"/>
      <c r="C128"/>
      <c r="D128"/>
      <c r="E128" s="15"/>
      <c r="F128"/>
      <c r="G128"/>
      <c r="H128"/>
      <c r="I128"/>
      <c r="J128"/>
      <c r="K128"/>
      <c r="L128"/>
      <c r="M128"/>
    </row>
    <row r="129" ht="15" spans="1:13">
      <c r="A129"/>
      <c r="B129"/>
      <c r="C129"/>
      <c r="D129"/>
      <c r="E129" s="15"/>
      <c r="F129"/>
      <c r="G129"/>
      <c r="H129"/>
      <c r="I129"/>
      <c r="J129"/>
      <c r="K129"/>
      <c r="L129"/>
      <c r="M129"/>
    </row>
    <row r="130" ht="15" spans="1:13">
      <c r="A130"/>
      <c r="B130"/>
      <c r="C130"/>
      <c r="D130"/>
      <c r="E130" s="15"/>
      <c r="F130"/>
      <c r="G130"/>
      <c r="H130"/>
      <c r="I130"/>
      <c r="J130"/>
      <c r="K130"/>
      <c r="L130"/>
      <c r="M130"/>
    </row>
    <row r="131" ht="15" spans="1:13">
      <c r="A131"/>
      <c r="B131"/>
      <c r="C131"/>
      <c r="D131"/>
      <c r="E131" s="15"/>
      <c r="F131"/>
      <c r="G131"/>
      <c r="H131"/>
      <c r="I131"/>
      <c r="J131"/>
      <c r="K131"/>
      <c r="L131"/>
      <c r="M131"/>
    </row>
    <row r="132" ht="15" spans="1:13">
      <c r="A132"/>
      <c r="B132"/>
      <c r="C132"/>
      <c r="D132"/>
      <c r="E132" s="15"/>
      <c r="F132"/>
      <c r="G132"/>
      <c r="H132"/>
      <c r="I132"/>
      <c r="J132"/>
      <c r="K132"/>
      <c r="L132"/>
      <c r="M132"/>
    </row>
    <row r="133" ht="15" spans="1:13">
      <c r="A133"/>
      <c r="B133"/>
      <c r="C133"/>
      <c r="D133"/>
      <c r="E133" s="15"/>
      <c r="F133"/>
      <c r="G133"/>
      <c r="H133"/>
      <c r="I133"/>
      <c r="J133"/>
      <c r="K133"/>
      <c r="L133"/>
      <c r="M133"/>
    </row>
    <row r="134" ht="15" spans="1:13">
      <c r="A134"/>
      <c r="B134"/>
      <c r="C134"/>
      <c r="D134"/>
      <c r="E134" s="15"/>
      <c r="F134"/>
      <c r="G134"/>
      <c r="H134"/>
      <c r="I134"/>
      <c r="J134"/>
      <c r="K134"/>
      <c r="L134"/>
      <c r="M134"/>
    </row>
    <row r="135" ht="15" spans="1:13">
      <c r="A135"/>
      <c r="B135"/>
      <c r="C135"/>
      <c r="D135"/>
      <c r="E135" s="15"/>
      <c r="F135"/>
      <c r="G135"/>
      <c r="H135"/>
      <c r="I135"/>
      <c r="J135"/>
      <c r="K135"/>
      <c r="L135"/>
      <c r="M135"/>
    </row>
    <row r="136" ht="15" spans="1:13">
      <c r="A136"/>
      <c r="B136"/>
      <c r="C136"/>
      <c r="D136"/>
      <c r="E136" s="15"/>
      <c r="F136"/>
      <c r="G136"/>
      <c r="H136"/>
      <c r="I136"/>
      <c r="J136"/>
      <c r="K136"/>
      <c r="L136"/>
      <c r="M136"/>
    </row>
    <row r="137" ht="15" spans="1:13">
      <c r="A137"/>
      <c r="B137"/>
      <c r="C137"/>
      <c r="D137"/>
      <c r="E137" s="15"/>
      <c r="F137"/>
      <c r="G137"/>
      <c r="H137"/>
      <c r="I137"/>
      <c r="J137"/>
      <c r="K137"/>
      <c r="L137"/>
      <c r="M137"/>
    </row>
    <row r="138" ht="15" spans="1:13">
      <c r="A138"/>
      <c r="B138"/>
      <c r="C138"/>
      <c r="D138"/>
      <c r="E138" s="15"/>
      <c r="F138"/>
      <c r="G138"/>
      <c r="H138"/>
      <c r="I138"/>
      <c r="J138"/>
      <c r="K138"/>
      <c r="L138"/>
      <c r="M138"/>
    </row>
    <row r="139" ht="15" spans="1:13">
      <c r="A139"/>
      <c r="B139"/>
      <c r="C139"/>
      <c r="D139"/>
      <c r="E139" s="15"/>
      <c r="F139"/>
      <c r="G139"/>
      <c r="H139"/>
      <c r="I139"/>
      <c r="J139"/>
      <c r="K139"/>
      <c r="L139"/>
      <c r="M139"/>
    </row>
    <row r="140" ht="15" spans="1:13">
      <c r="A140"/>
      <c r="B140"/>
      <c r="C140"/>
      <c r="D140"/>
      <c r="E140" s="15"/>
      <c r="F140"/>
      <c r="G140"/>
      <c r="H140"/>
      <c r="I140"/>
      <c r="J140"/>
      <c r="K140"/>
      <c r="L140"/>
      <c r="M140"/>
    </row>
    <row r="141" ht="15" spans="1:13">
      <c r="A141"/>
      <c r="B141"/>
      <c r="C141"/>
      <c r="D141"/>
      <c r="E141" s="15"/>
      <c r="F141"/>
      <c r="G141"/>
      <c r="H141"/>
      <c r="I141"/>
      <c r="J141"/>
      <c r="K141"/>
      <c r="L141"/>
      <c r="M141"/>
    </row>
    <row r="142" ht="15" spans="1:13">
      <c r="A142"/>
      <c r="B142"/>
      <c r="C142"/>
      <c r="D142"/>
      <c r="E142" s="15"/>
      <c r="F142"/>
      <c r="G142"/>
      <c r="H142"/>
      <c r="I142"/>
      <c r="J142"/>
      <c r="K142"/>
      <c r="L142"/>
      <c r="M142"/>
    </row>
    <row r="143" ht="15" spans="1:13">
      <c r="A143"/>
      <c r="B143"/>
      <c r="C143"/>
      <c r="D143"/>
      <c r="E143" s="15"/>
      <c r="F143"/>
      <c r="G143"/>
      <c r="H143"/>
      <c r="I143"/>
      <c r="J143"/>
      <c r="K143"/>
      <c r="L143"/>
      <c r="M143"/>
    </row>
    <row r="144" ht="15" spans="1:13">
      <c r="A144"/>
      <c r="B144"/>
      <c r="C144"/>
      <c r="D144"/>
      <c r="E144" s="15"/>
      <c r="F144"/>
      <c r="G144"/>
      <c r="H144"/>
      <c r="I144"/>
      <c r="J144"/>
      <c r="K144"/>
      <c r="L144"/>
      <c r="M144"/>
    </row>
    <row r="145" ht="15" spans="1:13">
      <c r="A145"/>
      <c r="B145"/>
      <c r="C145"/>
      <c r="D145"/>
      <c r="E145" s="15"/>
      <c r="F145"/>
      <c r="G145"/>
      <c r="H145"/>
      <c r="I145"/>
      <c r="J145"/>
      <c r="K145"/>
      <c r="L145"/>
      <c r="M145"/>
    </row>
    <row r="146" ht="15" spans="1:13">
      <c r="A146"/>
      <c r="B146"/>
      <c r="C146"/>
      <c r="D146"/>
      <c r="E146" s="15"/>
      <c r="F146"/>
      <c r="G146"/>
      <c r="H146"/>
      <c r="I146"/>
      <c r="J146"/>
      <c r="K146"/>
      <c r="L146"/>
      <c r="M146"/>
    </row>
    <row r="147" ht="15" spans="1:13">
      <c r="A147"/>
      <c r="B147"/>
      <c r="C147"/>
      <c r="D147"/>
      <c r="E147" s="15"/>
      <c r="F147"/>
      <c r="G147"/>
      <c r="H147"/>
      <c r="I147"/>
      <c r="J147"/>
      <c r="K147"/>
      <c r="L147"/>
      <c r="M147"/>
    </row>
    <row r="148" ht="15" spans="1:13">
      <c r="A148"/>
      <c r="B148"/>
      <c r="C148"/>
      <c r="D148"/>
      <c r="E148" s="15"/>
      <c r="F148"/>
      <c r="G148"/>
      <c r="H148"/>
      <c r="I148"/>
      <c r="J148"/>
      <c r="K148"/>
      <c r="L148"/>
      <c r="M148"/>
    </row>
    <row r="149" ht="15" spans="1:13">
      <c r="A149"/>
      <c r="B149"/>
      <c r="C149"/>
      <c r="D149"/>
      <c r="E149" s="15"/>
      <c r="F149"/>
      <c r="G149"/>
      <c r="H149"/>
      <c r="I149"/>
      <c r="J149"/>
      <c r="K149"/>
      <c r="L149"/>
      <c r="M149"/>
    </row>
    <row r="150" ht="15" spans="1:13">
      <c r="A150"/>
      <c r="B150"/>
      <c r="C150"/>
      <c r="D150"/>
      <c r="E150" s="15"/>
      <c r="F150"/>
      <c r="G150"/>
      <c r="H150"/>
      <c r="I150"/>
      <c r="J150"/>
      <c r="K150"/>
      <c r="L150"/>
      <c r="M150"/>
    </row>
    <row r="151" ht="15" spans="1:13">
      <c r="A151"/>
      <c r="B151"/>
      <c r="C151"/>
      <c r="D151"/>
      <c r="E151" s="15"/>
      <c r="F151"/>
      <c r="G151"/>
      <c r="H151"/>
      <c r="I151"/>
      <c r="J151"/>
      <c r="K151"/>
      <c r="L151"/>
      <c r="M151"/>
    </row>
    <row r="152" ht="15" spans="1:13">
      <c r="A152"/>
      <c r="B152"/>
      <c r="C152"/>
      <c r="D152"/>
      <c r="E152" s="15"/>
      <c r="F152"/>
      <c r="G152"/>
      <c r="H152"/>
      <c r="I152"/>
      <c r="J152"/>
      <c r="K152"/>
      <c r="L152"/>
      <c r="M152"/>
    </row>
    <row r="153" ht="15" spans="1:13">
      <c r="A153"/>
      <c r="B153"/>
      <c r="C153"/>
      <c r="D153"/>
      <c r="E153" s="15"/>
      <c r="F153"/>
      <c r="G153"/>
      <c r="H153"/>
      <c r="I153"/>
      <c r="J153"/>
      <c r="K153"/>
      <c r="L153"/>
      <c r="M153"/>
    </row>
    <row r="154" ht="15" spans="1:13">
      <c r="A154"/>
      <c r="B154"/>
      <c r="C154"/>
      <c r="D154"/>
      <c r="E154" s="15"/>
      <c r="F154"/>
      <c r="G154"/>
      <c r="H154"/>
      <c r="I154"/>
      <c r="J154"/>
      <c r="K154"/>
      <c r="L154"/>
      <c r="M154"/>
    </row>
    <row r="155" ht="15" spans="1:13">
      <c r="A155"/>
      <c r="B155"/>
      <c r="C155"/>
      <c r="D155"/>
      <c r="E155" s="15"/>
      <c r="F155"/>
      <c r="G155"/>
      <c r="H155"/>
      <c r="I155"/>
      <c r="J155"/>
      <c r="K155"/>
      <c r="L155"/>
      <c r="M155"/>
    </row>
    <row r="156" ht="15" spans="1:13">
      <c r="A156"/>
      <c r="B156"/>
      <c r="C156"/>
      <c r="D156"/>
      <c r="E156" s="15"/>
      <c r="F156"/>
      <c r="G156"/>
      <c r="H156"/>
      <c r="I156"/>
      <c r="J156"/>
      <c r="K156"/>
      <c r="L156"/>
      <c r="M156"/>
    </row>
    <row r="157" ht="15" spans="1:13">
      <c r="A157"/>
      <c r="B157"/>
      <c r="C157"/>
      <c r="D157"/>
      <c r="E157" s="15"/>
      <c r="F157"/>
      <c r="G157"/>
      <c r="H157"/>
      <c r="I157"/>
      <c r="J157"/>
      <c r="K157"/>
      <c r="L157"/>
      <c r="M157"/>
    </row>
    <row r="158" ht="15" spans="1:13">
      <c r="A158"/>
      <c r="B158"/>
      <c r="C158"/>
      <c r="D158"/>
      <c r="E158" s="15"/>
      <c r="F158"/>
      <c r="G158"/>
      <c r="H158"/>
      <c r="I158"/>
      <c r="J158"/>
      <c r="K158"/>
      <c r="L158"/>
      <c r="M158"/>
    </row>
    <row r="159" ht="15" spans="1:13">
      <c r="A159"/>
      <c r="B159"/>
      <c r="C159"/>
      <c r="D159"/>
      <c r="E159" s="15"/>
      <c r="F159"/>
      <c r="G159"/>
      <c r="H159"/>
      <c r="I159"/>
      <c r="J159"/>
      <c r="K159"/>
      <c r="L159"/>
      <c r="M159"/>
    </row>
    <row r="160" ht="15" spans="1:13">
      <c r="A160"/>
      <c r="B160"/>
      <c r="C160"/>
      <c r="D160"/>
      <c r="E160" s="15"/>
      <c r="F160"/>
      <c r="G160"/>
      <c r="H160"/>
      <c r="I160"/>
      <c r="J160"/>
      <c r="K160"/>
      <c r="L160"/>
      <c r="M160"/>
    </row>
    <row r="161" ht="15" spans="1:13">
      <c r="A161"/>
      <c r="B161"/>
      <c r="C161"/>
      <c r="D161"/>
      <c r="E161" s="15"/>
      <c r="F161"/>
      <c r="G161"/>
      <c r="H161"/>
      <c r="I161"/>
      <c r="J161"/>
      <c r="K161"/>
      <c r="L161"/>
      <c r="M161"/>
    </row>
    <row r="162" ht="15" spans="1:13">
      <c r="A162"/>
      <c r="B162"/>
      <c r="C162"/>
      <c r="D162"/>
      <c r="E162" s="15"/>
      <c r="F162"/>
      <c r="G162"/>
      <c r="H162"/>
      <c r="I162"/>
      <c r="J162"/>
      <c r="K162"/>
      <c r="L162"/>
      <c r="M162"/>
    </row>
    <row r="163" ht="15" spans="1:13">
      <c r="A163"/>
      <c r="B163"/>
      <c r="C163"/>
      <c r="D163"/>
      <c r="E163" s="15"/>
      <c r="F163"/>
      <c r="G163"/>
      <c r="H163"/>
      <c r="I163"/>
      <c r="J163"/>
      <c r="K163"/>
      <c r="L163"/>
      <c r="M163"/>
    </row>
    <row r="164" ht="15" spans="1:13">
      <c r="A164"/>
      <c r="B164"/>
      <c r="C164"/>
      <c r="D164"/>
      <c r="E164" s="15"/>
      <c r="F164"/>
      <c r="G164"/>
      <c r="H164"/>
      <c r="I164"/>
      <c r="J164"/>
      <c r="K164"/>
      <c r="L164"/>
      <c r="M164"/>
    </row>
    <row r="165" ht="15" spans="1:13">
      <c r="A165"/>
      <c r="B165"/>
      <c r="C165"/>
      <c r="D165"/>
      <c r="E165" s="15"/>
      <c r="F165"/>
      <c r="G165"/>
      <c r="H165"/>
      <c r="I165"/>
      <c r="J165"/>
      <c r="K165"/>
      <c r="L165"/>
      <c r="M165"/>
    </row>
    <row r="166" ht="15" spans="1:13">
      <c r="A166"/>
      <c r="B166"/>
      <c r="C166"/>
      <c r="D166"/>
      <c r="E166" s="15"/>
      <c r="F166"/>
      <c r="G166"/>
      <c r="H166"/>
      <c r="I166"/>
      <c r="J166"/>
      <c r="K166"/>
      <c r="L166"/>
      <c r="M166"/>
    </row>
    <row r="167" ht="15" spans="1:13">
      <c r="A167"/>
      <c r="B167"/>
      <c r="C167"/>
      <c r="D167"/>
      <c r="E167" s="15"/>
      <c r="F167"/>
      <c r="G167"/>
      <c r="H167"/>
      <c r="I167"/>
      <c r="J167"/>
      <c r="K167"/>
      <c r="L167"/>
      <c r="M167"/>
    </row>
    <row r="168" ht="15" spans="1:13">
      <c r="A168"/>
      <c r="B168"/>
      <c r="C168"/>
      <c r="D168"/>
      <c r="E168" s="15"/>
      <c r="F168"/>
      <c r="G168"/>
      <c r="H168"/>
      <c r="I168"/>
      <c r="J168"/>
      <c r="K168"/>
      <c r="L168"/>
      <c r="M168"/>
    </row>
    <row r="169" ht="15" spans="1:13">
      <c r="A169"/>
      <c r="B169"/>
      <c r="C169"/>
      <c r="D169"/>
      <c r="E169" s="15"/>
      <c r="F169"/>
      <c r="G169"/>
      <c r="H169"/>
      <c r="I169"/>
      <c r="J169"/>
      <c r="K169"/>
      <c r="L169"/>
      <c r="M169"/>
    </row>
    <row r="170" ht="15" spans="1:13">
      <c r="A170"/>
      <c r="B170"/>
      <c r="C170"/>
      <c r="D170"/>
      <c r="E170" s="15"/>
      <c r="F170"/>
      <c r="G170"/>
      <c r="H170"/>
      <c r="I170"/>
      <c r="J170"/>
      <c r="K170"/>
      <c r="L170"/>
      <c r="M170"/>
    </row>
    <row r="171" ht="15" spans="1:13">
      <c r="A171"/>
      <c r="B171"/>
      <c r="C171"/>
      <c r="D171"/>
      <c r="E171" s="15"/>
      <c r="F171"/>
      <c r="G171"/>
      <c r="H171"/>
      <c r="I171"/>
      <c r="J171"/>
      <c r="K171"/>
      <c r="L171"/>
      <c r="M171"/>
    </row>
    <row r="172" ht="15" spans="1:13">
      <c r="A172"/>
      <c r="B172"/>
      <c r="C172"/>
      <c r="D172"/>
      <c r="E172" s="15"/>
      <c r="F172"/>
      <c r="G172"/>
      <c r="H172"/>
      <c r="I172"/>
      <c r="J172"/>
      <c r="K172"/>
      <c r="L172"/>
      <c r="M172"/>
    </row>
    <row r="173" ht="15" spans="1:13">
      <c r="A173"/>
      <c r="B173"/>
      <c r="C173"/>
      <c r="D173"/>
      <c r="E173" s="15"/>
      <c r="F173"/>
      <c r="G173"/>
      <c r="H173"/>
      <c r="I173"/>
      <c r="J173"/>
      <c r="K173"/>
      <c r="L173"/>
      <c r="M173"/>
    </row>
    <row r="174" ht="15" spans="1:13">
      <c r="A174"/>
      <c r="B174"/>
      <c r="C174"/>
      <c r="D174"/>
      <c r="E174" s="15"/>
      <c r="F174"/>
      <c r="G174"/>
      <c r="H174"/>
      <c r="I174"/>
      <c r="J174"/>
      <c r="K174"/>
      <c r="L174"/>
      <c r="M174"/>
    </row>
    <row r="175" ht="15" spans="1:13">
      <c r="A175"/>
      <c r="B175"/>
      <c r="C175"/>
      <c r="D175"/>
      <c r="E175" s="15"/>
      <c r="F175"/>
      <c r="G175"/>
      <c r="H175"/>
      <c r="I175"/>
      <c r="J175"/>
      <c r="K175"/>
      <c r="L175"/>
      <c r="M175"/>
    </row>
    <row r="176" ht="15" spans="1:13">
      <c r="A176"/>
      <c r="B176"/>
      <c r="C176"/>
      <c r="D176"/>
      <c r="E176" s="15"/>
      <c r="F176"/>
      <c r="G176"/>
      <c r="H176"/>
      <c r="I176"/>
      <c r="J176"/>
      <c r="K176"/>
      <c r="L176"/>
      <c r="M176"/>
    </row>
    <row r="177" ht="15" spans="1:13">
      <c r="A177"/>
      <c r="B177"/>
      <c r="C177"/>
      <c r="D177"/>
      <c r="E177" s="15"/>
      <c r="F177"/>
      <c r="G177"/>
      <c r="H177"/>
      <c r="I177"/>
      <c r="J177"/>
      <c r="K177"/>
      <c r="L177"/>
      <c r="M177"/>
    </row>
    <row r="178" ht="15" spans="1:13">
      <c r="A178"/>
      <c r="B178"/>
      <c r="C178"/>
      <c r="D178"/>
      <c r="E178" s="15"/>
      <c r="F178"/>
      <c r="G178"/>
      <c r="H178"/>
      <c r="I178"/>
      <c r="J178"/>
      <c r="K178"/>
      <c r="L178"/>
      <c r="M178"/>
    </row>
    <row r="179" ht="15" spans="1:13">
      <c r="A179"/>
      <c r="B179"/>
      <c r="C179"/>
      <c r="D179"/>
      <c r="E179" s="15"/>
      <c r="F179"/>
      <c r="G179"/>
      <c r="H179"/>
      <c r="I179"/>
      <c r="J179"/>
      <c r="K179"/>
      <c r="L179"/>
      <c r="M179"/>
    </row>
    <row r="180" ht="15" spans="1:13">
      <c r="A180"/>
      <c r="B180"/>
      <c r="C180"/>
      <c r="D180"/>
      <c r="E180" s="15"/>
      <c r="F180"/>
      <c r="G180"/>
      <c r="H180"/>
      <c r="I180"/>
      <c r="J180"/>
      <c r="K180"/>
      <c r="L180"/>
      <c r="M180"/>
    </row>
    <row r="181" ht="15" spans="1:13">
      <c r="A181"/>
      <c r="B181"/>
      <c r="C181"/>
      <c r="D181"/>
      <c r="E181" s="15"/>
      <c r="F181"/>
      <c r="G181"/>
      <c r="H181"/>
      <c r="I181"/>
      <c r="J181"/>
      <c r="K181"/>
      <c r="L181"/>
      <c r="M181"/>
    </row>
    <row r="182" ht="15" spans="1:13">
      <c r="A182"/>
      <c r="B182"/>
      <c r="C182"/>
      <c r="D182"/>
      <c r="E182" s="15"/>
      <c r="F182"/>
      <c r="G182"/>
      <c r="H182"/>
      <c r="I182"/>
      <c r="J182"/>
      <c r="K182"/>
      <c r="L182"/>
      <c r="M182"/>
    </row>
    <row r="183" ht="15" spans="1:13">
      <c r="A183"/>
      <c r="B183"/>
      <c r="C183"/>
      <c r="D183"/>
      <c r="E183" s="15"/>
      <c r="F183"/>
      <c r="G183"/>
      <c r="H183"/>
      <c r="I183"/>
      <c r="J183"/>
      <c r="K183"/>
      <c r="L183"/>
      <c r="M183"/>
    </row>
    <row r="184" ht="15" spans="1:13">
      <c r="A184"/>
      <c r="B184"/>
      <c r="C184"/>
      <c r="D184"/>
      <c r="E184" s="15"/>
      <c r="F184"/>
      <c r="G184"/>
      <c r="H184"/>
      <c r="I184"/>
      <c r="J184"/>
      <c r="K184"/>
      <c r="L184"/>
      <c r="M184"/>
    </row>
    <row r="185" ht="15" spans="1:13">
      <c r="A185"/>
      <c r="B185"/>
      <c r="C185"/>
      <c r="D185"/>
      <c r="E185" s="15"/>
      <c r="F185"/>
      <c r="G185"/>
      <c r="H185"/>
      <c r="I185"/>
      <c r="J185"/>
      <c r="K185"/>
      <c r="L185"/>
      <c r="M185"/>
    </row>
    <row r="186" ht="15" spans="1:13">
      <c r="A186"/>
      <c r="B186"/>
      <c r="C186"/>
      <c r="D186"/>
      <c r="E186" s="15"/>
      <c r="F186"/>
      <c r="G186"/>
      <c r="H186"/>
      <c r="I186"/>
      <c r="J186"/>
      <c r="K186"/>
      <c r="L186"/>
      <c r="M186"/>
    </row>
    <row r="187" ht="15" spans="1:13">
      <c r="A187"/>
      <c r="B187"/>
      <c r="C187"/>
      <c r="D187"/>
      <c r="E187" s="15"/>
      <c r="F187"/>
      <c r="G187"/>
      <c r="H187"/>
      <c r="I187"/>
      <c r="J187"/>
      <c r="K187"/>
      <c r="L187"/>
      <c r="M187"/>
    </row>
    <row r="188" ht="15" spans="1:13">
      <c r="A188"/>
      <c r="B188"/>
      <c r="C188"/>
      <c r="D188"/>
      <c r="E188" s="15"/>
      <c r="F188"/>
      <c r="G188"/>
      <c r="H188"/>
      <c r="I188"/>
      <c r="J188"/>
      <c r="K188"/>
      <c r="L188"/>
      <c r="M188"/>
    </row>
    <row r="189" ht="15" spans="1:13">
      <c r="A189"/>
      <c r="B189"/>
      <c r="C189"/>
      <c r="D189"/>
      <c r="E189" s="15"/>
      <c r="F189"/>
      <c r="G189"/>
      <c r="H189"/>
      <c r="I189"/>
      <c r="J189"/>
      <c r="K189"/>
      <c r="L189"/>
      <c r="M189"/>
    </row>
    <row r="190" ht="15" spans="1:13">
      <c r="A190"/>
      <c r="B190"/>
      <c r="C190"/>
      <c r="D190"/>
      <c r="E190" s="15"/>
      <c r="F190"/>
      <c r="G190"/>
      <c r="H190"/>
      <c r="I190"/>
      <c r="J190"/>
      <c r="K190"/>
      <c r="L190"/>
      <c r="M190"/>
    </row>
    <row r="191" ht="15" spans="1:13">
      <c r="A191"/>
      <c r="B191"/>
      <c r="C191"/>
      <c r="D191"/>
      <c r="E191" s="15"/>
      <c r="F191"/>
      <c r="G191"/>
      <c r="H191"/>
      <c r="I191"/>
      <c r="J191"/>
      <c r="K191"/>
      <c r="L191"/>
      <c r="M191"/>
    </row>
    <row r="192" ht="15" spans="1:13">
      <c r="A192"/>
      <c r="B192"/>
      <c r="C192"/>
      <c r="D192"/>
      <c r="E192" s="15"/>
      <c r="F192"/>
      <c r="G192"/>
      <c r="H192"/>
      <c r="I192"/>
      <c r="J192"/>
      <c r="K192"/>
      <c r="L192"/>
      <c r="M192"/>
    </row>
    <row r="193" ht="15" spans="1:13">
      <c r="A193"/>
      <c r="B193"/>
      <c r="C193"/>
      <c r="D193"/>
      <c r="E193" s="15"/>
      <c r="F193"/>
      <c r="G193"/>
      <c r="H193"/>
      <c r="I193"/>
      <c r="J193"/>
      <c r="K193"/>
      <c r="L193"/>
      <c r="M193"/>
    </row>
    <row r="194" ht="15" spans="1:13">
      <c r="A194"/>
      <c r="B194"/>
      <c r="C194"/>
      <c r="D194"/>
      <c r="E194" s="15"/>
      <c r="F194"/>
      <c r="G194"/>
      <c r="H194"/>
      <c r="I194"/>
      <c r="J194"/>
      <c r="K194"/>
      <c r="L194"/>
      <c r="M194"/>
    </row>
    <row r="195" ht="15" spans="1:13">
      <c r="A195"/>
      <c r="B195"/>
      <c r="C195"/>
      <c r="D195"/>
      <c r="E195" s="15"/>
      <c r="F195"/>
      <c r="G195"/>
      <c r="H195"/>
      <c r="I195"/>
      <c r="J195"/>
      <c r="K195"/>
      <c r="L195"/>
      <c r="M195"/>
    </row>
    <row r="196" ht="15" spans="1:13">
      <c r="A196"/>
      <c r="B196"/>
      <c r="C196"/>
      <c r="D196"/>
      <c r="E196" s="15"/>
      <c r="F196"/>
      <c r="G196"/>
      <c r="H196"/>
      <c r="I196"/>
      <c r="J196"/>
      <c r="K196"/>
      <c r="L196"/>
      <c r="M196"/>
    </row>
    <row r="197" ht="15" spans="1:13">
      <c r="A197"/>
      <c r="B197"/>
      <c r="C197"/>
      <c r="D197"/>
      <c r="E197" s="15"/>
      <c r="F197"/>
      <c r="G197"/>
      <c r="H197"/>
      <c r="I197"/>
      <c r="J197"/>
      <c r="K197"/>
      <c r="L197"/>
      <c r="M197"/>
    </row>
    <row r="198" ht="15" spans="1:13">
      <c r="A198"/>
      <c r="B198"/>
      <c r="C198"/>
      <c r="D198"/>
      <c r="E198" s="15"/>
      <c r="F198"/>
      <c r="G198"/>
      <c r="H198"/>
      <c r="I198"/>
      <c r="J198"/>
      <c r="K198"/>
      <c r="L198"/>
      <c r="M198"/>
    </row>
    <row r="199" ht="15" spans="1:13">
      <c r="A199"/>
      <c r="B199"/>
      <c r="C199"/>
      <c r="D199"/>
      <c r="E199" s="15"/>
      <c r="F199"/>
      <c r="G199"/>
      <c r="H199"/>
      <c r="I199"/>
      <c r="J199"/>
      <c r="K199"/>
      <c r="L199"/>
      <c r="M199"/>
    </row>
    <row r="200" ht="15" spans="1:13">
      <c r="A200"/>
      <c r="B200"/>
      <c r="C200"/>
      <c r="D200"/>
      <c r="E200" s="15"/>
      <c r="F200"/>
      <c r="G200"/>
      <c r="H200"/>
      <c r="I200"/>
      <c r="J200"/>
      <c r="K200"/>
      <c r="L200"/>
      <c r="M200"/>
    </row>
    <row r="201" ht="15" spans="1:13">
      <c r="A201"/>
      <c r="B201"/>
      <c r="C201"/>
      <c r="D201"/>
      <c r="E201" s="15"/>
      <c r="F201"/>
      <c r="G201"/>
      <c r="H201"/>
      <c r="I201"/>
      <c r="J201"/>
      <c r="K201"/>
      <c r="L201"/>
      <c r="M201"/>
    </row>
    <row r="202" ht="15" spans="1:13">
      <c r="A202"/>
      <c r="B202"/>
      <c r="C202"/>
      <c r="D202"/>
      <c r="E202" s="15"/>
      <c r="F202"/>
      <c r="G202"/>
      <c r="H202"/>
      <c r="I202"/>
      <c r="J202"/>
      <c r="K202"/>
      <c r="L202"/>
      <c r="M202"/>
    </row>
    <row r="203" ht="15" spans="1:13">
      <c r="A203"/>
      <c r="B203"/>
      <c r="C203"/>
      <c r="D203"/>
      <c r="E203" s="15"/>
      <c r="F203"/>
      <c r="G203"/>
      <c r="H203"/>
      <c r="I203"/>
      <c r="J203"/>
      <c r="K203"/>
      <c r="L203"/>
      <c r="M203"/>
    </row>
    <row r="204" ht="15" spans="1:13">
      <c r="A204"/>
      <c r="B204"/>
      <c r="C204"/>
      <c r="D204"/>
      <c r="E204" s="15"/>
      <c r="F204"/>
      <c r="G204"/>
      <c r="H204"/>
      <c r="I204"/>
      <c r="J204"/>
      <c r="K204"/>
      <c r="L204"/>
      <c r="M204"/>
    </row>
    <row r="205" ht="15" spans="1:13">
      <c r="A205"/>
      <c r="B205"/>
      <c r="C205"/>
      <c r="D205"/>
      <c r="E205" s="15"/>
      <c r="F205"/>
      <c r="G205"/>
      <c r="H205"/>
      <c r="I205"/>
      <c r="J205"/>
      <c r="K205"/>
      <c r="L205"/>
      <c r="M205"/>
    </row>
    <row r="206" ht="15" spans="1:13">
      <c r="A206"/>
      <c r="B206"/>
      <c r="C206"/>
      <c r="D206"/>
      <c r="E206" s="15"/>
      <c r="F206"/>
      <c r="G206"/>
      <c r="H206"/>
      <c r="I206"/>
      <c r="J206"/>
      <c r="K206"/>
      <c r="L206"/>
      <c r="M206"/>
    </row>
    <row r="207" ht="15" spans="1:13">
      <c r="A207"/>
      <c r="B207"/>
      <c r="C207"/>
      <c r="D207"/>
      <c r="E207" s="15"/>
      <c r="F207"/>
      <c r="G207"/>
      <c r="H207"/>
      <c r="I207"/>
      <c r="J207"/>
      <c r="K207"/>
      <c r="L207"/>
      <c r="M207"/>
    </row>
    <row r="208" ht="15" spans="1:13">
      <c r="A208"/>
      <c r="B208"/>
      <c r="C208"/>
      <c r="D208"/>
      <c r="E208" s="15"/>
      <c r="F208"/>
      <c r="G208"/>
      <c r="H208"/>
      <c r="I208"/>
      <c r="J208"/>
      <c r="K208"/>
      <c r="L208"/>
      <c r="M208"/>
    </row>
    <row r="209" ht="15" spans="1:13">
      <c r="A209"/>
      <c r="B209"/>
      <c r="C209"/>
      <c r="D209"/>
      <c r="E209" s="15"/>
      <c r="F209"/>
      <c r="G209"/>
      <c r="H209"/>
      <c r="I209"/>
      <c r="J209"/>
      <c r="K209"/>
      <c r="L209"/>
      <c r="M209"/>
    </row>
    <row r="210" ht="15" spans="1:13">
      <c r="A210"/>
      <c r="B210"/>
      <c r="C210"/>
      <c r="D210"/>
      <c r="E210" s="15"/>
      <c r="F210"/>
      <c r="G210"/>
      <c r="H210"/>
      <c r="I210"/>
      <c r="J210"/>
      <c r="K210"/>
      <c r="L210"/>
      <c r="M210"/>
    </row>
    <row r="211" ht="15" spans="1:13">
      <c r="A211"/>
      <c r="B211"/>
      <c r="C211"/>
      <c r="D211"/>
      <c r="E211" s="15"/>
      <c r="F211"/>
      <c r="G211"/>
      <c r="H211"/>
      <c r="I211"/>
      <c r="J211"/>
      <c r="K211"/>
      <c r="L211"/>
      <c r="M211"/>
    </row>
    <row r="212" ht="15" spans="1:13">
      <c r="A212"/>
      <c r="B212"/>
      <c r="C212"/>
      <c r="D212"/>
      <c r="E212" s="15"/>
      <c r="F212"/>
      <c r="G212"/>
      <c r="H212"/>
      <c r="I212"/>
      <c r="J212"/>
      <c r="K212"/>
      <c r="L212"/>
      <c r="M212"/>
    </row>
    <row r="213" ht="15" spans="1:13">
      <c r="A213"/>
      <c r="B213"/>
      <c r="C213"/>
      <c r="D213"/>
      <c r="E213" s="15"/>
      <c r="F213"/>
      <c r="G213"/>
      <c r="H213"/>
      <c r="I213"/>
      <c r="J213"/>
      <c r="K213"/>
      <c r="L213"/>
      <c r="M213"/>
    </row>
    <row r="214" ht="15" spans="1:13">
      <c r="A214"/>
      <c r="B214"/>
      <c r="C214"/>
      <c r="D214"/>
      <c r="E214" s="15"/>
      <c r="F214"/>
      <c r="G214"/>
      <c r="H214"/>
      <c r="I214"/>
      <c r="J214"/>
      <c r="K214"/>
      <c r="L214"/>
      <c r="M214"/>
    </row>
    <row r="215" ht="15" spans="1:13">
      <c r="A215"/>
      <c r="B215"/>
      <c r="C215"/>
      <c r="D215"/>
      <c r="E215" s="15"/>
      <c r="F215"/>
      <c r="G215"/>
      <c r="H215"/>
      <c r="I215"/>
      <c r="J215"/>
      <c r="K215"/>
      <c r="L215"/>
      <c r="M215"/>
    </row>
    <row r="216" ht="15" spans="1:13">
      <c r="A216"/>
      <c r="B216"/>
      <c r="C216"/>
      <c r="D216"/>
      <c r="E216" s="15"/>
      <c r="F216"/>
      <c r="G216"/>
      <c r="H216"/>
      <c r="I216"/>
      <c r="J216"/>
      <c r="K216"/>
      <c r="L216"/>
      <c r="M216"/>
    </row>
    <row r="217" ht="15" spans="1:13">
      <c r="A217"/>
      <c r="B217"/>
      <c r="C217"/>
      <c r="D217"/>
      <c r="E217" s="15"/>
      <c r="F217"/>
      <c r="G217"/>
      <c r="H217"/>
      <c r="I217"/>
      <c r="J217"/>
      <c r="K217"/>
      <c r="L217"/>
      <c r="M217"/>
    </row>
    <row r="218" ht="15" spans="1:13">
      <c r="A218"/>
      <c r="B218"/>
      <c r="C218"/>
      <c r="D218"/>
      <c r="E218" s="15"/>
      <c r="F218"/>
      <c r="G218"/>
      <c r="H218"/>
      <c r="I218"/>
      <c r="J218"/>
      <c r="K218"/>
      <c r="L218"/>
      <c r="M218"/>
    </row>
    <row r="219" ht="15" spans="1:13">
      <c r="A219"/>
      <c r="B219"/>
      <c r="C219"/>
      <c r="D219"/>
      <c r="E219" s="15"/>
      <c r="F219"/>
      <c r="G219"/>
      <c r="H219"/>
      <c r="I219"/>
      <c r="J219"/>
      <c r="K219"/>
      <c r="L219"/>
      <c r="M219"/>
    </row>
    <row r="220" ht="15" spans="1:13">
      <c r="A220"/>
      <c r="B220"/>
      <c r="C220"/>
      <c r="D220"/>
      <c r="E220" s="15"/>
      <c r="F220"/>
      <c r="G220"/>
      <c r="H220"/>
      <c r="I220"/>
      <c r="J220"/>
      <c r="K220"/>
      <c r="L220"/>
      <c r="M220"/>
    </row>
    <row r="221" ht="15" spans="1:13">
      <c r="A221"/>
      <c r="B221"/>
      <c r="C221"/>
      <c r="D221"/>
      <c r="E221" s="15"/>
      <c r="F221"/>
      <c r="G221"/>
      <c r="H221"/>
      <c r="I221"/>
      <c r="J221"/>
      <c r="K221"/>
      <c r="L221"/>
      <c r="M221"/>
    </row>
    <row r="222" ht="15" spans="1:13">
      <c r="A222"/>
      <c r="B222"/>
      <c r="C222"/>
      <c r="D222"/>
      <c r="E222" s="15"/>
      <c r="F222"/>
      <c r="G222"/>
      <c r="H222"/>
      <c r="I222"/>
      <c r="J222"/>
      <c r="K222"/>
      <c r="L222"/>
      <c r="M222"/>
    </row>
    <row r="223" ht="15" spans="1:13">
      <c r="A223"/>
      <c r="B223"/>
      <c r="C223"/>
      <c r="D223"/>
      <c r="E223" s="15"/>
      <c r="F223"/>
      <c r="G223"/>
      <c r="H223"/>
      <c r="I223"/>
      <c r="J223"/>
      <c r="K223"/>
      <c r="L223"/>
      <c r="M223"/>
    </row>
    <row r="224" ht="15" spans="1:13">
      <c r="A224"/>
      <c r="B224"/>
      <c r="C224"/>
      <c r="D224"/>
      <c r="E224" s="15"/>
      <c r="F224"/>
      <c r="G224"/>
      <c r="H224"/>
      <c r="I224"/>
      <c r="J224"/>
      <c r="K224"/>
      <c r="L224"/>
      <c r="M224"/>
    </row>
    <row r="225" ht="15" spans="1:13">
      <c r="A225"/>
      <c r="B225"/>
      <c r="C225"/>
      <c r="D225"/>
      <c r="E225" s="15"/>
      <c r="F225"/>
      <c r="G225"/>
      <c r="H225"/>
      <c r="I225"/>
      <c r="J225"/>
      <c r="K225"/>
      <c r="L225"/>
      <c r="M225"/>
    </row>
    <row r="226" ht="15" spans="1:13">
      <c r="A226"/>
      <c r="B226"/>
      <c r="C226"/>
      <c r="D226"/>
      <c r="E226" s="15"/>
      <c r="F226"/>
      <c r="G226"/>
      <c r="H226"/>
      <c r="I226"/>
      <c r="J226"/>
      <c r="K226"/>
      <c r="L226"/>
      <c r="M226"/>
    </row>
    <row r="227" ht="15" spans="1:13">
      <c r="A227"/>
      <c r="B227"/>
      <c r="C227"/>
      <c r="D227"/>
      <c r="E227" s="15"/>
      <c r="F227"/>
      <c r="G227"/>
      <c r="H227"/>
      <c r="I227"/>
      <c r="J227"/>
      <c r="K227"/>
      <c r="L227"/>
      <c r="M227"/>
    </row>
    <row r="228" ht="15" spans="1:13">
      <c r="A228"/>
      <c r="B228"/>
      <c r="C228"/>
      <c r="D228"/>
      <c r="E228" s="15"/>
      <c r="F228"/>
      <c r="G228"/>
      <c r="H228"/>
      <c r="I228"/>
      <c r="J228"/>
      <c r="K228"/>
      <c r="L228"/>
      <c r="M228"/>
    </row>
    <row r="229" ht="15" spans="1:13">
      <c r="A229"/>
      <c r="B229"/>
      <c r="C229"/>
      <c r="D229"/>
      <c r="E229" s="15"/>
      <c r="F229"/>
      <c r="G229"/>
      <c r="H229"/>
      <c r="I229"/>
      <c r="J229"/>
      <c r="K229"/>
      <c r="L229"/>
      <c r="M229"/>
    </row>
    <row r="230" ht="15" spans="1:13">
      <c r="A230"/>
      <c r="B230"/>
      <c r="C230"/>
      <c r="D230"/>
      <c r="E230" s="15"/>
      <c r="F230"/>
      <c r="G230"/>
      <c r="H230"/>
      <c r="I230"/>
      <c r="J230"/>
      <c r="K230"/>
      <c r="L230"/>
      <c r="M230"/>
    </row>
    <row r="231" ht="15" spans="1:13">
      <c r="A231"/>
      <c r="B231"/>
      <c r="C231"/>
      <c r="D231"/>
      <c r="E231" s="15"/>
      <c r="F231"/>
      <c r="G231"/>
      <c r="H231"/>
      <c r="I231"/>
      <c r="J231"/>
      <c r="K231"/>
      <c r="L231"/>
      <c r="M231"/>
    </row>
    <row r="232" ht="15" spans="1:13">
      <c r="A232"/>
      <c r="B232"/>
      <c r="C232"/>
      <c r="D232"/>
      <c r="E232" s="15"/>
      <c r="F232"/>
      <c r="G232"/>
      <c r="H232"/>
      <c r="I232"/>
      <c r="J232"/>
      <c r="K232"/>
      <c r="L232"/>
      <c r="M232"/>
    </row>
    <row r="233" ht="15" spans="1:13">
      <c r="A233"/>
      <c r="B233"/>
      <c r="C233"/>
      <c r="D233"/>
      <c r="E233" s="15"/>
      <c r="F233"/>
      <c r="G233"/>
      <c r="H233"/>
      <c r="I233"/>
      <c r="J233"/>
      <c r="K233"/>
      <c r="L233"/>
      <c r="M233"/>
    </row>
    <row r="234" ht="15" spans="1:13">
      <c r="A234"/>
      <c r="B234"/>
      <c r="C234"/>
      <c r="D234"/>
      <c r="E234" s="15"/>
      <c r="F234"/>
      <c r="G234"/>
      <c r="H234"/>
      <c r="I234"/>
      <c r="J234"/>
      <c r="K234"/>
      <c r="L234"/>
      <c r="M234"/>
    </row>
    <row r="235" ht="15" spans="1:13">
      <c r="A235"/>
      <c r="B235"/>
      <c r="C235"/>
      <c r="D235"/>
      <c r="E235" s="15"/>
      <c r="F235"/>
      <c r="G235"/>
      <c r="H235"/>
      <c r="I235"/>
      <c r="J235"/>
      <c r="K235"/>
      <c r="L235"/>
      <c r="M235"/>
    </row>
    <row r="236" ht="15" spans="1:13">
      <c r="A236"/>
      <c r="B236"/>
      <c r="C236"/>
      <c r="D236"/>
      <c r="E236" s="15"/>
      <c r="F236"/>
      <c r="G236"/>
      <c r="H236"/>
      <c r="I236"/>
      <c r="J236"/>
      <c r="K236"/>
      <c r="L236"/>
      <c r="M236"/>
    </row>
    <row r="237" ht="15" spans="1:13">
      <c r="A237"/>
      <c r="B237"/>
      <c r="C237"/>
      <c r="D237"/>
      <c r="E237" s="15"/>
      <c r="F237"/>
      <c r="G237"/>
      <c r="H237"/>
      <c r="I237"/>
      <c r="J237"/>
      <c r="K237"/>
      <c r="L237"/>
      <c r="M237"/>
    </row>
    <row r="238" ht="15" spans="1:13">
      <c r="A238"/>
      <c r="B238"/>
      <c r="C238"/>
      <c r="D238"/>
      <c r="E238" s="15"/>
      <c r="F238"/>
      <c r="G238"/>
      <c r="H238"/>
      <c r="I238"/>
      <c r="J238"/>
      <c r="K238"/>
      <c r="L238"/>
      <c r="M238"/>
    </row>
    <row r="239" ht="15" spans="1:13">
      <c r="A239"/>
      <c r="B239"/>
      <c r="C239"/>
      <c r="D239"/>
      <c r="E239" s="15"/>
      <c r="F239"/>
      <c r="G239"/>
      <c r="H239"/>
      <c r="I239"/>
      <c r="J239"/>
      <c r="K239"/>
      <c r="L239"/>
      <c r="M239"/>
    </row>
    <row r="240" ht="15" spans="1:13">
      <c r="A240"/>
      <c r="B240"/>
      <c r="C240"/>
      <c r="D240"/>
      <c r="E240" s="15"/>
      <c r="F240"/>
      <c r="G240"/>
      <c r="H240"/>
      <c r="I240"/>
      <c r="J240"/>
      <c r="K240"/>
      <c r="L240"/>
      <c r="M240"/>
    </row>
    <row r="241" ht="15" spans="1:13">
      <c r="A241"/>
      <c r="B241"/>
      <c r="C241"/>
      <c r="D241"/>
      <c r="E241" s="15"/>
      <c r="F241"/>
      <c r="G241"/>
      <c r="H241"/>
      <c r="I241"/>
      <c r="J241"/>
      <c r="K241"/>
      <c r="L241"/>
      <c r="M241"/>
    </row>
    <row r="242" ht="15" spans="1:13">
      <c r="A242"/>
      <c r="B242"/>
      <c r="C242"/>
      <c r="D242"/>
      <c r="E242" s="15"/>
      <c r="F242"/>
      <c r="G242"/>
      <c r="H242"/>
      <c r="I242"/>
      <c r="J242"/>
      <c r="K242"/>
      <c r="L242"/>
      <c r="M242"/>
    </row>
    <row r="243" ht="15" spans="1:13">
      <c r="A243"/>
      <c r="B243"/>
      <c r="C243"/>
      <c r="D243"/>
      <c r="E243" s="15"/>
      <c r="F243"/>
      <c r="G243"/>
      <c r="H243"/>
      <c r="I243"/>
      <c r="J243"/>
      <c r="K243"/>
      <c r="L243"/>
      <c r="M243"/>
    </row>
    <row r="244" ht="15" spans="1:13">
      <c r="A244"/>
      <c r="B244"/>
      <c r="C244"/>
      <c r="D244"/>
      <c r="E244" s="15"/>
      <c r="F244"/>
      <c r="G244"/>
      <c r="H244"/>
      <c r="I244"/>
      <c r="J244"/>
      <c r="K244"/>
      <c r="L244"/>
      <c r="M244"/>
    </row>
    <row r="245" ht="15" spans="1:13">
      <c r="A245"/>
      <c r="B245"/>
      <c r="C245"/>
      <c r="D245"/>
      <c r="E245" s="15"/>
      <c r="F245"/>
      <c r="G245"/>
      <c r="H245"/>
      <c r="I245"/>
      <c r="J245"/>
      <c r="K245"/>
      <c r="L245"/>
      <c r="M245"/>
    </row>
    <row r="246" ht="15" spans="1:13">
      <c r="A246"/>
      <c r="B246"/>
      <c r="C246"/>
      <c r="D246"/>
      <c r="E246" s="15"/>
      <c r="F246"/>
      <c r="G246"/>
      <c r="H246"/>
      <c r="I246"/>
      <c r="J246"/>
      <c r="K246"/>
      <c r="L246"/>
      <c r="M246"/>
    </row>
    <row r="247" ht="15" spans="1:13">
      <c r="A247"/>
      <c r="B247"/>
      <c r="C247"/>
      <c r="D247"/>
      <c r="E247" s="15"/>
      <c r="F247"/>
      <c r="G247"/>
      <c r="H247"/>
      <c r="I247"/>
      <c r="J247"/>
      <c r="K247"/>
      <c r="L247"/>
      <c r="M247"/>
    </row>
    <row r="248" ht="15" spans="1:13">
      <c r="A248"/>
      <c r="B248"/>
      <c r="C248"/>
      <c r="D248"/>
      <c r="E248" s="15"/>
      <c r="F248"/>
      <c r="G248"/>
      <c r="H248"/>
      <c r="I248"/>
      <c r="J248"/>
      <c r="K248"/>
      <c r="L248"/>
      <c r="M248"/>
    </row>
    <row r="249" ht="15" spans="1:13">
      <c r="A249"/>
      <c r="B249"/>
      <c r="C249"/>
      <c r="D249"/>
      <c r="E249" s="15"/>
      <c r="F249"/>
      <c r="G249"/>
      <c r="H249"/>
      <c r="I249"/>
      <c r="J249"/>
      <c r="K249"/>
      <c r="L249"/>
      <c r="M249"/>
    </row>
    <row r="250" ht="15" spans="1:13">
      <c r="A250"/>
      <c r="B250"/>
      <c r="C250"/>
      <c r="D250"/>
      <c r="E250" s="15"/>
      <c r="F250"/>
      <c r="G250"/>
      <c r="H250"/>
      <c r="I250"/>
      <c r="J250"/>
      <c r="K250"/>
      <c r="L250"/>
      <c r="M250"/>
    </row>
    <row r="251" ht="15" spans="1:13">
      <c r="A251"/>
      <c r="B251"/>
      <c r="C251"/>
      <c r="D251"/>
      <c r="E251" s="15"/>
      <c r="F251"/>
      <c r="G251"/>
      <c r="H251"/>
      <c r="I251"/>
      <c r="J251"/>
      <c r="K251"/>
      <c r="L251"/>
      <c r="M251"/>
    </row>
    <row r="252" ht="15" spans="1:13">
      <c r="A252"/>
      <c r="B252"/>
      <c r="C252"/>
      <c r="D252"/>
      <c r="E252" s="15"/>
      <c r="F252"/>
      <c r="G252"/>
      <c r="H252"/>
      <c r="I252"/>
      <c r="J252"/>
      <c r="K252"/>
      <c r="L252"/>
      <c r="M252"/>
    </row>
    <row r="253" ht="15" spans="1:13">
      <c r="A253"/>
      <c r="B253"/>
      <c r="C253"/>
      <c r="D253"/>
      <c r="E253" s="15"/>
      <c r="F253"/>
      <c r="G253"/>
      <c r="H253"/>
      <c r="I253"/>
      <c r="J253"/>
      <c r="K253"/>
      <c r="L253"/>
      <c r="M253"/>
    </row>
    <row r="254" ht="15" spans="1:13">
      <c r="A254"/>
      <c r="B254"/>
      <c r="C254"/>
      <c r="D254"/>
      <c r="E254" s="15"/>
      <c r="F254"/>
      <c r="G254"/>
      <c r="H254"/>
      <c r="I254"/>
      <c r="J254"/>
      <c r="K254"/>
      <c r="L254"/>
      <c r="M254"/>
    </row>
    <row r="255" ht="15" spans="1:13">
      <c r="A255"/>
      <c r="B255"/>
      <c r="C255"/>
      <c r="D255"/>
      <c r="E255" s="15"/>
      <c r="F255"/>
      <c r="G255"/>
      <c r="H255"/>
      <c r="I255"/>
      <c r="J255"/>
      <c r="K255"/>
      <c r="L255"/>
      <c r="M255"/>
    </row>
    <row r="256" ht="15" spans="1:13">
      <c r="A256"/>
      <c r="B256"/>
      <c r="C256"/>
      <c r="D256"/>
      <c r="E256" s="15"/>
      <c r="F256"/>
      <c r="G256"/>
      <c r="H256"/>
      <c r="I256"/>
      <c r="J256"/>
      <c r="K256"/>
      <c r="L256"/>
      <c r="M256"/>
    </row>
    <row r="257" ht="15" spans="1:13">
      <c r="A257"/>
      <c r="B257"/>
      <c r="C257"/>
      <c r="D257"/>
      <c r="E257" s="15"/>
      <c r="F257"/>
      <c r="G257"/>
      <c r="H257"/>
      <c r="I257"/>
      <c r="J257"/>
      <c r="K257"/>
      <c r="L257"/>
      <c r="M257"/>
    </row>
    <row r="258" ht="15" spans="1:13">
      <c r="A258"/>
      <c r="B258"/>
      <c r="C258"/>
      <c r="D258"/>
      <c r="E258" s="15"/>
      <c r="F258"/>
      <c r="G258"/>
      <c r="H258"/>
      <c r="I258"/>
      <c r="J258"/>
      <c r="K258"/>
      <c r="L258"/>
      <c r="M258"/>
    </row>
    <row r="259" ht="15" spans="1:13">
      <c r="A259"/>
      <c r="B259"/>
      <c r="C259"/>
      <c r="D259"/>
      <c r="E259" s="15"/>
      <c r="F259"/>
      <c r="G259"/>
      <c r="H259"/>
      <c r="I259"/>
      <c r="J259"/>
      <c r="K259"/>
      <c r="L259"/>
      <c r="M259"/>
    </row>
    <row r="260" ht="15" spans="1:13">
      <c r="A260"/>
      <c r="B260"/>
      <c r="C260"/>
      <c r="D260"/>
      <c r="E260" s="15"/>
      <c r="F260"/>
      <c r="G260"/>
      <c r="H260"/>
      <c r="I260"/>
      <c r="J260"/>
      <c r="K260"/>
      <c r="L260"/>
      <c r="M260"/>
    </row>
    <row r="261" ht="15" spans="1:13">
      <c r="A261"/>
      <c r="B261"/>
      <c r="C261"/>
      <c r="D261"/>
      <c r="E261" s="15"/>
      <c r="F261"/>
      <c r="G261"/>
      <c r="H261"/>
      <c r="I261"/>
      <c r="J261"/>
      <c r="K261"/>
      <c r="L261"/>
      <c r="M261"/>
    </row>
    <row r="262" ht="15" spans="1:13">
      <c r="A262"/>
      <c r="B262"/>
      <c r="C262"/>
      <c r="D262"/>
      <c r="E262" s="15"/>
      <c r="F262"/>
      <c r="G262"/>
      <c r="H262"/>
      <c r="I262"/>
      <c r="J262"/>
      <c r="K262"/>
      <c r="L262"/>
      <c r="M262"/>
    </row>
    <row r="263" ht="15" spans="1:13">
      <c r="A263"/>
      <c r="B263"/>
      <c r="C263"/>
      <c r="D263"/>
      <c r="E263" s="15"/>
      <c r="F263"/>
      <c r="G263"/>
      <c r="H263"/>
      <c r="I263"/>
      <c r="J263"/>
      <c r="K263"/>
      <c r="L263"/>
      <c r="M263"/>
    </row>
    <row r="264" ht="15" spans="1:13">
      <c r="A264"/>
      <c r="B264"/>
      <c r="C264"/>
      <c r="D264"/>
      <c r="E264" s="15"/>
      <c r="F264"/>
      <c r="G264"/>
      <c r="H264"/>
      <c r="I264"/>
      <c r="J264"/>
      <c r="K264"/>
      <c r="L264"/>
      <c r="M264"/>
    </row>
    <row r="265" ht="15" spans="1:13">
      <c r="A265"/>
      <c r="B265"/>
      <c r="C265"/>
      <c r="D265"/>
      <c r="E265" s="15"/>
      <c r="F265"/>
      <c r="G265"/>
      <c r="H265"/>
      <c r="I265"/>
      <c r="J265"/>
      <c r="K265"/>
      <c r="L265"/>
      <c r="M265"/>
    </row>
    <row r="266" ht="15" spans="1:13">
      <c r="A266"/>
      <c r="B266"/>
      <c r="C266"/>
      <c r="D266"/>
      <c r="E266" s="15"/>
      <c r="F266"/>
      <c r="G266"/>
      <c r="H266"/>
      <c r="I266"/>
      <c r="J266"/>
      <c r="K266"/>
      <c r="L266"/>
      <c r="M266"/>
    </row>
    <row r="267" ht="15" spans="1:13">
      <c r="A267"/>
      <c r="B267"/>
      <c r="C267"/>
      <c r="D267"/>
      <c r="E267" s="15"/>
      <c r="F267"/>
      <c r="G267"/>
      <c r="H267"/>
      <c r="I267"/>
      <c r="J267"/>
      <c r="K267"/>
      <c r="L267"/>
      <c r="M267"/>
    </row>
    <row r="268" ht="15" spans="1:13">
      <c r="A268"/>
      <c r="B268"/>
      <c r="C268"/>
      <c r="D268"/>
      <c r="E268" s="15"/>
      <c r="F268"/>
      <c r="G268"/>
      <c r="H268"/>
      <c r="I268"/>
      <c r="J268"/>
      <c r="K268"/>
      <c r="L268"/>
      <c r="M268"/>
    </row>
    <row r="269" ht="15" spans="1:13">
      <c r="A269"/>
      <c r="B269"/>
      <c r="C269"/>
      <c r="D269"/>
      <c r="E269" s="15"/>
      <c r="F269"/>
      <c r="G269"/>
      <c r="H269"/>
      <c r="I269"/>
      <c r="J269"/>
      <c r="K269"/>
      <c r="L269"/>
      <c r="M269"/>
    </row>
    <row r="270" ht="15" spans="1:13">
      <c r="A270"/>
      <c r="B270"/>
      <c r="C270"/>
      <c r="D270"/>
      <c r="E270" s="15"/>
      <c r="F270"/>
      <c r="G270"/>
      <c r="H270"/>
      <c r="I270"/>
      <c r="J270"/>
      <c r="K270"/>
      <c r="L270"/>
      <c r="M270"/>
    </row>
    <row r="271" ht="15" spans="1:13">
      <c r="A271"/>
      <c r="B271"/>
      <c r="C271"/>
      <c r="D271"/>
      <c r="E271" s="15"/>
      <c r="F271"/>
      <c r="G271"/>
      <c r="H271"/>
      <c r="I271"/>
      <c r="J271"/>
      <c r="K271"/>
      <c r="L271"/>
      <c r="M271"/>
    </row>
    <row r="272" ht="15" spans="1:13">
      <c r="A272"/>
      <c r="B272"/>
      <c r="C272"/>
      <c r="D272"/>
      <c r="E272" s="15"/>
      <c r="F272"/>
      <c r="G272"/>
      <c r="H272"/>
      <c r="I272"/>
      <c r="J272"/>
      <c r="K272"/>
      <c r="L272"/>
      <c r="M272"/>
    </row>
    <row r="273" ht="15" spans="1:13">
      <c r="A273"/>
      <c r="B273"/>
      <c r="C273"/>
      <c r="D273"/>
      <c r="E273" s="15"/>
      <c r="F273"/>
      <c r="G273"/>
      <c r="H273"/>
      <c r="I273"/>
      <c r="J273"/>
      <c r="K273"/>
      <c r="L273"/>
      <c r="M273"/>
    </row>
    <row r="274" ht="15" spans="1:13">
      <c r="A274"/>
      <c r="B274"/>
      <c r="C274"/>
      <c r="D274"/>
      <c r="E274" s="15"/>
      <c r="F274"/>
      <c r="G274"/>
      <c r="H274"/>
      <c r="I274"/>
      <c r="J274"/>
      <c r="K274"/>
      <c r="L274"/>
      <c r="M274"/>
    </row>
    <row r="275" ht="15" spans="1:13">
      <c r="A275"/>
      <c r="B275"/>
      <c r="C275"/>
      <c r="D275"/>
      <c r="E275" s="15"/>
      <c r="F275"/>
      <c r="G275"/>
      <c r="H275"/>
      <c r="I275"/>
      <c r="J275"/>
      <c r="K275"/>
      <c r="L275"/>
      <c r="M275"/>
    </row>
    <row r="276" ht="15" spans="1:13">
      <c r="A276"/>
      <c r="B276"/>
      <c r="C276"/>
      <c r="D276"/>
      <c r="E276" s="15"/>
      <c r="F276"/>
      <c r="G276"/>
      <c r="H276"/>
      <c r="I276"/>
      <c r="J276"/>
      <c r="K276"/>
      <c r="L276"/>
      <c r="M276"/>
    </row>
    <row r="277" ht="15" spans="1:13">
      <c r="A277"/>
      <c r="B277"/>
      <c r="C277"/>
      <c r="D277"/>
      <c r="E277" s="15"/>
      <c r="F277"/>
      <c r="G277"/>
      <c r="H277"/>
      <c r="I277"/>
      <c r="J277"/>
      <c r="K277"/>
      <c r="L277"/>
      <c r="M277"/>
    </row>
    <row r="278" ht="15" spans="1:13">
      <c r="A278"/>
      <c r="B278"/>
      <c r="C278"/>
      <c r="D278"/>
      <c r="E278" s="15"/>
      <c r="F278"/>
      <c r="G278"/>
      <c r="H278"/>
      <c r="I278"/>
      <c r="J278"/>
      <c r="K278"/>
      <c r="L278"/>
      <c r="M278"/>
    </row>
    <row r="279" ht="15" spans="1:13">
      <c r="A279"/>
      <c r="B279"/>
      <c r="C279"/>
      <c r="D279"/>
      <c r="E279" s="15"/>
      <c r="F279"/>
      <c r="G279"/>
      <c r="H279"/>
      <c r="I279"/>
      <c r="J279"/>
      <c r="K279"/>
      <c r="L279"/>
      <c r="M279"/>
    </row>
    <row r="280" ht="15" spans="1:13">
      <c r="A280"/>
      <c r="B280"/>
      <c r="C280"/>
      <c r="D280"/>
      <c r="E280" s="15"/>
      <c r="F280"/>
      <c r="G280"/>
      <c r="H280"/>
      <c r="I280"/>
      <c r="J280"/>
      <c r="K280"/>
      <c r="L280"/>
      <c r="M280"/>
    </row>
    <row r="281" ht="15" spans="1:13">
      <c r="A281"/>
      <c r="B281"/>
      <c r="C281"/>
      <c r="D281"/>
      <c r="E281" s="15"/>
      <c r="F281"/>
      <c r="G281"/>
      <c r="H281"/>
      <c r="I281"/>
      <c r="J281"/>
      <c r="K281"/>
      <c r="L281"/>
      <c r="M281"/>
    </row>
    <row r="282" ht="15" spans="1:13">
      <c r="A282"/>
      <c r="B282"/>
      <c r="C282"/>
      <c r="D282"/>
      <c r="E282" s="15"/>
      <c r="F282"/>
      <c r="G282"/>
      <c r="H282"/>
      <c r="I282"/>
      <c r="J282"/>
      <c r="K282"/>
      <c r="L282"/>
      <c r="M282"/>
    </row>
    <row r="283" ht="15" spans="1:13">
      <c r="A283"/>
      <c r="B283"/>
      <c r="C283"/>
      <c r="D283"/>
      <c r="E283" s="15"/>
      <c r="F283"/>
      <c r="G283"/>
      <c r="H283"/>
      <c r="I283"/>
      <c r="J283"/>
      <c r="K283"/>
      <c r="L283"/>
      <c r="M283"/>
    </row>
    <row r="284" ht="15" spans="1:13">
      <c r="A284"/>
      <c r="B284"/>
      <c r="C284"/>
      <c r="D284"/>
      <c r="E284" s="15"/>
      <c r="F284"/>
      <c r="G284"/>
      <c r="H284"/>
      <c r="I284"/>
      <c r="J284"/>
      <c r="K284"/>
      <c r="L284"/>
      <c r="M284"/>
    </row>
    <row r="285" ht="15" spans="1:13">
      <c r="A285"/>
      <c r="B285"/>
      <c r="C285"/>
      <c r="D285"/>
      <c r="E285" s="15"/>
      <c r="F285"/>
      <c r="G285"/>
      <c r="H285"/>
      <c r="I285"/>
      <c r="J285"/>
      <c r="K285"/>
      <c r="L285"/>
      <c r="M285"/>
    </row>
    <row r="286" ht="15" spans="1:13">
      <c r="A286"/>
      <c r="B286"/>
      <c r="C286"/>
      <c r="D286"/>
      <c r="E286" s="15"/>
      <c r="F286"/>
      <c r="G286"/>
      <c r="H286"/>
      <c r="I286"/>
      <c r="J286"/>
      <c r="K286"/>
      <c r="L286"/>
      <c r="M286"/>
    </row>
    <row r="287" ht="15" spans="1:13">
      <c r="A287"/>
      <c r="B287"/>
      <c r="C287"/>
      <c r="D287"/>
      <c r="E287" s="15"/>
      <c r="F287"/>
      <c r="G287"/>
      <c r="H287"/>
      <c r="I287"/>
      <c r="J287"/>
      <c r="K287"/>
      <c r="L287"/>
      <c r="M287"/>
    </row>
    <row r="288" ht="15" spans="1:13">
      <c r="A288"/>
      <c r="B288"/>
      <c r="C288"/>
      <c r="D288"/>
      <c r="E288" s="15"/>
      <c r="F288"/>
      <c r="G288"/>
      <c r="H288"/>
      <c r="I288"/>
      <c r="J288"/>
      <c r="K288"/>
      <c r="L288"/>
      <c r="M288"/>
    </row>
    <row r="289" ht="15" spans="1:13">
      <c r="A289"/>
      <c r="B289"/>
      <c r="C289"/>
      <c r="D289"/>
      <c r="E289" s="15"/>
      <c r="F289"/>
      <c r="G289"/>
      <c r="H289"/>
      <c r="I289"/>
      <c r="J289"/>
      <c r="K289"/>
      <c r="L289"/>
      <c r="M289"/>
    </row>
    <row r="290" ht="15" spans="1:13">
      <c r="A290"/>
      <c r="B290"/>
      <c r="C290"/>
      <c r="D290"/>
      <c r="E290" s="15"/>
      <c r="F290"/>
      <c r="G290"/>
      <c r="H290"/>
      <c r="I290"/>
      <c r="J290"/>
      <c r="K290"/>
      <c r="L290"/>
      <c r="M290"/>
    </row>
    <row r="291" ht="15" spans="1:13">
      <c r="A291"/>
      <c r="B291"/>
      <c r="C291"/>
      <c r="D291"/>
      <c r="E291" s="15"/>
      <c r="F291"/>
      <c r="G291"/>
      <c r="H291"/>
      <c r="I291"/>
      <c r="J291"/>
      <c r="K291"/>
      <c r="L291"/>
      <c r="M291"/>
    </row>
    <row r="292" ht="15" spans="1:13">
      <c r="A292"/>
      <c r="B292"/>
      <c r="C292"/>
      <c r="D292"/>
      <c r="E292" s="15"/>
      <c r="F292"/>
      <c r="G292"/>
      <c r="H292"/>
      <c r="I292"/>
      <c r="J292"/>
      <c r="K292"/>
      <c r="L292"/>
      <c r="M292"/>
    </row>
    <row r="293" ht="15" spans="1:13">
      <c r="A293"/>
      <c r="B293"/>
      <c r="C293"/>
      <c r="D293"/>
      <c r="E293" s="15"/>
      <c r="F293"/>
      <c r="G293"/>
      <c r="H293"/>
      <c r="I293"/>
      <c r="J293"/>
      <c r="K293"/>
      <c r="L293"/>
      <c r="M293"/>
    </row>
    <row r="294" ht="15" spans="1:13">
      <c r="A294"/>
      <c r="B294"/>
      <c r="C294"/>
      <c r="D294"/>
      <c r="E294" s="15"/>
      <c r="F294"/>
      <c r="G294"/>
      <c r="H294"/>
      <c r="I294"/>
      <c r="J294"/>
      <c r="K294"/>
      <c r="L294"/>
      <c r="M294"/>
    </row>
    <row r="295" ht="15" spans="1:13">
      <c r="A295"/>
      <c r="B295"/>
      <c r="C295"/>
      <c r="D295"/>
      <c r="E295" s="15"/>
      <c r="F295"/>
      <c r="G295"/>
      <c r="H295"/>
      <c r="I295"/>
      <c r="J295"/>
      <c r="K295"/>
      <c r="L295"/>
      <c r="M295"/>
    </row>
    <row r="296" ht="15" spans="1:13">
      <c r="A296"/>
      <c r="B296"/>
      <c r="C296"/>
      <c r="D296"/>
      <c r="E296" s="15"/>
      <c r="F296"/>
      <c r="G296"/>
      <c r="H296"/>
      <c r="I296"/>
      <c r="J296"/>
      <c r="K296"/>
      <c r="L296"/>
      <c r="M296"/>
    </row>
    <row r="297" ht="15" spans="1:13">
      <c r="A297"/>
      <c r="B297"/>
      <c r="C297"/>
      <c r="D297"/>
      <c r="E297" s="15"/>
      <c r="F297"/>
      <c r="G297"/>
      <c r="H297"/>
      <c r="I297"/>
      <c r="J297"/>
      <c r="K297"/>
      <c r="L297"/>
      <c r="M297"/>
    </row>
    <row r="298" ht="15" spans="1:13">
      <c r="A298"/>
      <c r="B298"/>
      <c r="C298"/>
      <c r="D298"/>
      <c r="E298" s="15"/>
      <c r="F298"/>
      <c r="G298"/>
      <c r="H298"/>
      <c r="I298"/>
      <c r="J298"/>
      <c r="K298"/>
      <c r="L298"/>
      <c r="M298"/>
    </row>
    <row r="299" ht="15" spans="1:13">
      <c r="A299"/>
      <c r="B299"/>
      <c r="C299"/>
      <c r="D299"/>
      <c r="E299" s="15"/>
      <c r="F299"/>
      <c r="G299"/>
      <c r="H299"/>
      <c r="I299"/>
      <c r="J299"/>
      <c r="K299"/>
      <c r="L299"/>
      <c r="M299"/>
    </row>
    <row r="300" ht="15" spans="1:13">
      <c r="A300"/>
      <c r="B300"/>
      <c r="C300"/>
      <c r="D300"/>
      <c r="E300" s="15"/>
      <c r="F300"/>
      <c r="G300"/>
      <c r="H300"/>
      <c r="I300"/>
      <c r="J300"/>
      <c r="K300"/>
      <c r="L300"/>
      <c r="M300"/>
    </row>
    <row r="301" ht="15" spans="1:13">
      <c r="A301"/>
      <c r="B301"/>
      <c r="C301"/>
      <c r="D301"/>
      <c r="E301" s="15"/>
      <c r="F301"/>
      <c r="G301"/>
      <c r="H301"/>
      <c r="I301"/>
      <c r="J301"/>
      <c r="K301"/>
      <c r="L301"/>
      <c r="M301"/>
    </row>
    <row r="302" ht="15" spans="1:13">
      <c r="A302"/>
      <c r="B302"/>
      <c r="C302"/>
      <c r="D302"/>
      <c r="E302" s="15"/>
      <c r="F302"/>
      <c r="G302"/>
      <c r="H302"/>
      <c r="I302"/>
      <c r="J302"/>
      <c r="K302"/>
      <c r="L302"/>
      <c r="M302"/>
    </row>
    <row r="303" ht="15" spans="1:13">
      <c r="A303"/>
      <c r="B303"/>
      <c r="C303"/>
      <c r="D303"/>
      <c r="E303" s="15"/>
      <c r="F303"/>
      <c r="G303"/>
      <c r="H303"/>
      <c r="I303"/>
      <c r="J303"/>
      <c r="K303"/>
      <c r="L303"/>
      <c r="M303"/>
    </row>
    <row r="304" ht="15" spans="1:13">
      <c r="A304"/>
      <c r="B304"/>
      <c r="C304"/>
      <c r="D304"/>
      <c r="E304" s="15"/>
      <c r="F304"/>
      <c r="G304"/>
      <c r="H304"/>
      <c r="I304"/>
      <c r="J304"/>
      <c r="K304"/>
      <c r="L304"/>
      <c r="M304"/>
    </row>
    <row r="305" ht="15" spans="1:13">
      <c r="A305"/>
      <c r="B305"/>
      <c r="C305"/>
      <c r="D305"/>
      <c r="E305" s="15"/>
      <c r="F305"/>
      <c r="G305"/>
      <c r="H305"/>
      <c r="I305"/>
      <c r="J305"/>
      <c r="K305"/>
      <c r="L305"/>
      <c r="M305"/>
    </row>
    <row r="306" ht="15" spans="1:13">
      <c r="A306"/>
      <c r="B306"/>
      <c r="C306"/>
      <c r="D306"/>
      <c r="E306" s="15"/>
      <c r="F306"/>
      <c r="G306"/>
      <c r="H306"/>
      <c r="I306"/>
      <c r="J306"/>
      <c r="K306"/>
      <c r="L306"/>
      <c r="M306"/>
    </row>
    <row r="307" ht="15" spans="1:13">
      <c r="A307"/>
      <c r="B307"/>
      <c r="C307"/>
      <c r="D307"/>
      <c r="E307" s="15"/>
      <c r="F307"/>
      <c r="G307"/>
      <c r="H307"/>
      <c r="I307"/>
      <c r="J307"/>
      <c r="K307"/>
      <c r="L307"/>
      <c r="M307"/>
    </row>
    <row r="308" ht="15" spans="1:13">
      <c r="A308"/>
      <c r="B308"/>
      <c r="C308"/>
      <c r="D308"/>
      <c r="E308" s="15"/>
      <c r="F308"/>
      <c r="G308"/>
      <c r="H308"/>
      <c r="I308"/>
      <c r="J308"/>
      <c r="K308"/>
      <c r="L308"/>
      <c r="M308"/>
    </row>
    <row r="309" ht="15" spans="1:13">
      <c r="A309"/>
      <c r="B309"/>
      <c r="C309"/>
      <c r="D309"/>
      <c r="E309" s="15"/>
      <c r="F309"/>
      <c r="G309"/>
      <c r="H309"/>
      <c r="I309"/>
      <c r="J309"/>
      <c r="K309"/>
      <c r="L309"/>
      <c r="M309"/>
    </row>
    <row r="310" ht="15" spans="1:13">
      <c r="A310"/>
      <c r="B310"/>
      <c r="C310"/>
      <c r="D310"/>
      <c r="E310" s="15"/>
      <c r="F310"/>
      <c r="G310"/>
      <c r="H310"/>
      <c r="I310"/>
      <c r="J310"/>
      <c r="K310"/>
      <c r="L310"/>
      <c r="M310"/>
    </row>
    <row r="311" ht="15" spans="1:13">
      <c r="A311"/>
      <c r="B311"/>
      <c r="C311"/>
      <c r="D311"/>
      <c r="E311" s="15"/>
      <c r="F311"/>
      <c r="G311"/>
      <c r="H311"/>
      <c r="I311"/>
      <c r="J311"/>
      <c r="K311"/>
      <c r="L311"/>
      <c r="M311"/>
    </row>
    <row r="312" ht="15" spans="1:13">
      <c r="A312"/>
      <c r="B312"/>
      <c r="C312"/>
      <c r="D312"/>
      <c r="E312" s="15"/>
      <c r="F312"/>
      <c r="G312"/>
      <c r="H312"/>
      <c r="I312"/>
      <c r="J312"/>
      <c r="K312"/>
      <c r="L312"/>
      <c r="M312"/>
    </row>
    <row r="313" ht="15" spans="1:13">
      <c r="A313"/>
      <c r="B313"/>
      <c r="C313"/>
      <c r="D313"/>
      <c r="E313" s="15"/>
      <c r="F313"/>
      <c r="G313"/>
      <c r="H313"/>
      <c r="I313"/>
      <c r="J313"/>
      <c r="K313"/>
      <c r="L313"/>
      <c r="M313"/>
    </row>
    <row r="314" ht="15" spans="1:13">
      <c r="A314"/>
      <c r="B314"/>
      <c r="C314"/>
      <c r="D314"/>
      <c r="E314" s="15"/>
      <c r="F314"/>
      <c r="G314"/>
      <c r="H314"/>
      <c r="I314"/>
      <c r="J314"/>
      <c r="K314"/>
      <c r="L314"/>
      <c r="M314"/>
    </row>
    <row r="315" ht="15" spans="1:13">
      <c r="A315"/>
      <c r="B315"/>
      <c r="C315"/>
      <c r="D315"/>
      <c r="E315" s="15"/>
      <c r="F315"/>
      <c r="G315"/>
      <c r="H315"/>
      <c r="I315"/>
      <c r="J315"/>
      <c r="K315"/>
      <c r="L315"/>
      <c r="M315"/>
    </row>
    <row r="316" ht="15" spans="1:13">
      <c r="A316"/>
      <c r="B316"/>
      <c r="C316"/>
      <c r="D316"/>
      <c r="E316" s="15"/>
      <c r="F316"/>
      <c r="G316"/>
      <c r="H316"/>
      <c r="I316"/>
      <c r="J316"/>
      <c r="K316"/>
      <c r="L316"/>
      <c r="M316"/>
    </row>
    <row r="317" ht="15" spans="1:13">
      <c r="A317"/>
      <c r="B317"/>
      <c r="C317"/>
      <c r="D317"/>
      <c r="E317" s="15"/>
      <c r="F317"/>
      <c r="G317"/>
      <c r="H317"/>
      <c r="I317"/>
      <c r="J317"/>
      <c r="K317"/>
      <c r="L317"/>
      <c r="M317"/>
    </row>
    <row r="318" ht="15" spans="1:13">
      <c r="A318"/>
      <c r="B318"/>
      <c r="C318"/>
      <c r="D318"/>
      <c r="E318" s="15"/>
      <c r="F318"/>
      <c r="G318"/>
      <c r="H318"/>
      <c r="I318"/>
      <c r="J318"/>
      <c r="K318"/>
      <c r="L318"/>
      <c r="M318"/>
    </row>
    <row r="319" ht="15" spans="1:13">
      <c r="A319"/>
      <c r="B319"/>
      <c r="C319"/>
      <c r="D319"/>
      <c r="E319" s="15"/>
      <c r="F319"/>
      <c r="G319"/>
      <c r="H319"/>
      <c r="I319"/>
      <c r="J319"/>
      <c r="K319"/>
      <c r="L319"/>
      <c r="M319"/>
    </row>
    <row r="320" ht="15" spans="1:13">
      <c r="A320"/>
      <c r="B320"/>
      <c r="C320"/>
      <c r="D320"/>
      <c r="E320" s="15"/>
      <c r="F320"/>
      <c r="G320"/>
      <c r="H320"/>
      <c r="I320"/>
      <c r="J320"/>
      <c r="K320"/>
      <c r="L320"/>
      <c r="M320"/>
    </row>
    <row r="321" ht="15" spans="1:13">
      <c r="A321"/>
      <c r="B321"/>
      <c r="C321"/>
      <c r="D321"/>
      <c r="E321" s="15"/>
      <c r="F321"/>
      <c r="G321"/>
      <c r="H321"/>
      <c r="I321"/>
      <c r="J321"/>
      <c r="K321"/>
      <c r="L321"/>
      <c r="M321"/>
    </row>
    <row r="322" ht="15" spans="1:13">
      <c r="A322"/>
      <c r="B322"/>
      <c r="C322"/>
      <c r="D322"/>
      <c r="E322" s="15"/>
      <c r="F322"/>
      <c r="G322"/>
      <c r="H322"/>
      <c r="I322"/>
      <c r="J322"/>
      <c r="K322"/>
      <c r="L322"/>
      <c r="M322"/>
    </row>
    <row r="323" ht="15" spans="1:13">
      <c r="A323"/>
      <c r="B323"/>
      <c r="C323"/>
      <c r="D323"/>
      <c r="E323" s="15"/>
      <c r="F323"/>
      <c r="G323"/>
      <c r="H323"/>
      <c r="I323"/>
      <c r="J323"/>
      <c r="K323"/>
      <c r="L323"/>
      <c r="M323"/>
    </row>
    <row r="324" ht="15" spans="1:13">
      <c r="A324"/>
      <c r="B324"/>
      <c r="C324"/>
      <c r="D324"/>
      <c r="E324" s="15"/>
      <c r="F324"/>
      <c r="G324"/>
      <c r="H324"/>
      <c r="I324"/>
      <c r="J324"/>
      <c r="K324"/>
      <c r="L324"/>
      <c r="M324"/>
    </row>
    <row r="325" ht="15" spans="1:13">
      <c r="A325"/>
      <c r="B325"/>
      <c r="C325"/>
      <c r="D325"/>
      <c r="E325" s="15"/>
      <c r="F325"/>
      <c r="G325"/>
      <c r="H325"/>
      <c r="I325"/>
      <c r="J325"/>
      <c r="K325"/>
      <c r="L325"/>
      <c r="M325"/>
    </row>
    <row r="326" ht="15" spans="1:13">
      <c r="A326"/>
      <c r="B326"/>
      <c r="C326"/>
      <c r="D326"/>
      <c r="E326" s="15"/>
      <c r="F326"/>
      <c r="G326"/>
      <c r="H326"/>
      <c r="I326"/>
      <c r="J326"/>
      <c r="K326"/>
      <c r="L326"/>
      <c r="M326"/>
    </row>
    <row r="327" ht="15" spans="1:13">
      <c r="A327"/>
      <c r="B327"/>
      <c r="C327"/>
      <c r="D327"/>
      <c r="E327" s="15"/>
      <c r="F327"/>
      <c r="G327"/>
      <c r="H327"/>
      <c r="I327"/>
      <c r="J327"/>
      <c r="K327"/>
      <c r="L327"/>
      <c r="M327"/>
    </row>
    <row r="328" ht="15" spans="1:13">
      <c r="A328"/>
      <c r="B328"/>
      <c r="C328"/>
      <c r="D328"/>
      <c r="E328" s="15"/>
      <c r="F328"/>
      <c r="G328"/>
      <c r="H328"/>
      <c r="I328"/>
      <c r="J328"/>
      <c r="K328"/>
      <c r="L328"/>
      <c r="M328"/>
    </row>
    <row r="329" ht="15" spans="1:13">
      <c r="A329"/>
      <c r="B329"/>
      <c r="C329"/>
      <c r="D329"/>
      <c r="E329" s="15"/>
      <c r="F329"/>
      <c r="G329"/>
      <c r="H329"/>
      <c r="I329"/>
      <c r="J329"/>
      <c r="K329"/>
      <c r="L329"/>
      <c r="M329"/>
    </row>
    <row r="330" ht="15" spans="1:13">
      <c r="A330"/>
      <c r="B330"/>
      <c r="C330"/>
      <c r="D330"/>
      <c r="E330" s="15"/>
      <c r="F330"/>
      <c r="G330"/>
      <c r="H330"/>
      <c r="I330"/>
      <c r="J330"/>
      <c r="K330"/>
      <c r="L330"/>
      <c r="M330"/>
    </row>
    <row r="331" ht="15" spans="1:13">
      <c r="A331"/>
      <c r="B331"/>
      <c r="C331"/>
      <c r="D331"/>
      <c r="E331" s="15"/>
      <c r="F331"/>
      <c r="G331"/>
      <c r="H331"/>
      <c r="I331"/>
      <c r="J331"/>
      <c r="K331"/>
      <c r="L331"/>
      <c r="M331"/>
    </row>
    <row r="332" ht="15" spans="1:13">
      <c r="A332"/>
      <c r="B332"/>
      <c r="C332"/>
      <c r="D332"/>
      <c r="E332" s="15"/>
      <c r="F332"/>
      <c r="G332"/>
      <c r="H332"/>
      <c r="I332"/>
      <c r="J332"/>
      <c r="K332"/>
      <c r="L332"/>
      <c r="M332"/>
    </row>
    <row r="333" ht="15" spans="1:13">
      <c r="A333"/>
      <c r="B333"/>
      <c r="C333"/>
      <c r="D333"/>
      <c r="E333" s="15"/>
      <c r="F333"/>
      <c r="G333"/>
      <c r="H333"/>
      <c r="I333"/>
      <c r="J333"/>
      <c r="K333"/>
      <c r="L333"/>
      <c r="M333"/>
    </row>
    <row r="334" ht="15" spans="1:13">
      <c r="A334"/>
      <c r="B334"/>
      <c r="C334"/>
      <c r="D334"/>
      <c r="E334" s="15"/>
      <c r="F334"/>
      <c r="G334"/>
      <c r="H334"/>
      <c r="I334"/>
      <c r="J334"/>
      <c r="K334"/>
      <c r="L334"/>
      <c r="M334"/>
    </row>
    <row r="335" ht="15" spans="1:13">
      <c r="A335"/>
      <c r="B335"/>
      <c r="C335"/>
      <c r="D335"/>
      <c r="E335" s="15"/>
      <c r="F335"/>
      <c r="G335"/>
      <c r="H335"/>
      <c r="I335"/>
      <c r="J335"/>
      <c r="K335"/>
      <c r="L335"/>
      <c r="M335"/>
    </row>
    <row r="336" ht="15" spans="1:13">
      <c r="A336"/>
      <c r="B336"/>
      <c r="C336"/>
      <c r="D336"/>
      <c r="E336" s="15"/>
      <c r="F336"/>
      <c r="G336"/>
      <c r="H336"/>
      <c r="I336"/>
      <c r="J336"/>
      <c r="K336"/>
      <c r="L336"/>
      <c r="M336"/>
    </row>
    <row r="337" ht="15" spans="1:13">
      <c r="A337"/>
      <c r="B337"/>
      <c r="C337"/>
      <c r="D337"/>
      <c r="E337" s="15"/>
      <c r="F337"/>
      <c r="G337"/>
      <c r="H337"/>
      <c r="I337"/>
      <c r="J337"/>
      <c r="K337"/>
      <c r="L337"/>
      <c r="M337"/>
    </row>
    <row r="338" ht="15" spans="1:13">
      <c r="A338"/>
      <c r="B338"/>
      <c r="C338"/>
      <c r="D338"/>
      <c r="E338" s="15"/>
      <c r="F338"/>
      <c r="G338"/>
      <c r="H338"/>
      <c r="I338"/>
      <c r="J338"/>
      <c r="K338"/>
      <c r="L338"/>
      <c r="M338"/>
    </row>
    <row r="339" ht="15" spans="1:13">
      <c r="A339"/>
      <c r="B339"/>
      <c r="C339"/>
      <c r="D339"/>
      <c r="E339" s="15"/>
      <c r="F339"/>
      <c r="G339"/>
      <c r="H339"/>
      <c r="I339"/>
      <c r="J339"/>
      <c r="K339"/>
      <c r="L339"/>
      <c r="M339"/>
    </row>
    <row r="340" ht="15" spans="1:13">
      <c r="A340"/>
      <c r="B340"/>
      <c r="C340"/>
      <c r="D340"/>
      <c r="E340" s="15"/>
      <c r="F340"/>
      <c r="G340"/>
      <c r="H340"/>
      <c r="I340"/>
      <c r="J340"/>
      <c r="K340"/>
      <c r="L340"/>
      <c r="M340"/>
    </row>
    <row r="341" ht="15" spans="1:13">
      <c r="A341"/>
      <c r="B341"/>
      <c r="C341"/>
      <c r="D341"/>
      <c r="E341" s="15"/>
      <c r="F341"/>
      <c r="G341"/>
      <c r="H341"/>
      <c r="I341"/>
      <c r="J341"/>
      <c r="K341"/>
      <c r="L341"/>
      <c r="M341"/>
    </row>
    <row r="342" ht="15" spans="1:13">
      <c r="A342"/>
      <c r="B342"/>
      <c r="C342"/>
      <c r="D342"/>
      <c r="E342" s="15"/>
      <c r="F342"/>
      <c r="G342"/>
      <c r="H342"/>
      <c r="I342"/>
      <c r="J342"/>
      <c r="K342"/>
      <c r="L342"/>
      <c r="M342"/>
    </row>
    <row r="343" ht="15" spans="1:13">
      <c r="A343"/>
      <c r="B343"/>
      <c r="C343"/>
      <c r="D343"/>
      <c r="E343" s="15"/>
      <c r="F343"/>
      <c r="G343"/>
      <c r="H343"/>
      <c r="I343"/>
      <c r="J343"/>
      <c r="K343"/>
      <c r="L343"/>
      <c r="M343"/>
    </row>
    <row r="344" ht="15" spans="1:13">
      <c r="A344"/>
      <c r="B344"/>
      <c r="C344"/>
      <c r="D344"/>
      <c r="E344" s="15"/>
      <c r="F344"/>
      <c r="G344"/>
      <c r="H344"/>
      <c r="I344"/>
      <c r="J344"/>
      <c r="K344"/>
      <c r="L344"/>
      <c r="M344"/>
    </row>
    <row r="345" ht="15" spans="1:13">
      <c r="A345"/>
      <c r="B345"/>
      <c r="C345"/>
      <c r="D345"/>
      <c r="E345" s="15"/>
      <c r="F345"/>
      <c r="G345"/>
      <c r="H345"/>
      <c r="I345"/>
      <c r="J345"/>
      <c r="K345"/>
      <c r="L345"/>
      <c r="M345"/>
    </row>
    <row r="346" ht="15" spans="1:13">
      <c r="A346"/>
      <c r="B346"/>
      <c r="C346"/>
      <c r="D346"/>
      <c r="E346" s="15"/>
      <c r="F346"/>
      <c r="G346"/>
      <c r="H346"/>
      <c r="I346"/>
      <c r="J346"/>
      <c r="K346"/>
      <c r="L346"/>
      <c r="M346"/>
    </row>
    <row r="347" ht="15" spans="1:13">
      <c r="A347"/>
      <c r="B347"/>
      <c r="C347"/>
      <c r="D347"/>
      <c r="E347" s="15"/>
      <c r="F347"/>
      <c r="G347"/>
      <c r="H347"/>
      <c r="I347"/>
      <c r="J347"/>
      <c r="K347"/>
      <c r="L347"/>
      <c r="M347"/>
    </row>
    <row r="348" ht="15" spans="1:13">
      <c r="A348"/>
      <c r="B348"/>
      <c r="C348"/>
      <c r="D348"/>
      <c r="E348" s="15"/>
      <c r="F348"/>
      <c r="G348"/>
      <c r="H348"/>
      <c r="I348"/>
      <c r="J348"/>
      <c r="K348"/>
      <c r="L348"/>
      <c r="M348"/>
    </row>
    <row r="349" ht="15" spans="1:13">
      <c r="A349"/>
      <c r="B349"/>
      <c r="C349"/>
      <c r="D349"/>
      <c r="E349" s="15"/>
      <c r="F349"/>
      <c r="G349"/>
      <c r="H349"/>
      <c r="I349"/>
      <c r="J349"/>
      <c r="K349"/>
      <c r="L349"/>
      <c r="M349"/>
    </row>
    <row r="350" ht="15" spans="1:13">
      <c r="A350"/>
      <c r="B350"/>
      <c r="C350"/>
      <c r="D350"/>
      <c r="E350" s="15"/>
      <c r="F350"/>
      <c r="G350"/>
      <c r="H350"/>
      <c r="I350"/>
      <c r="J350"/>
      <c r="K350"/>
      <c r="L350"/>
      <c r="M350"/>
    </row>
    <row r="351" ht="15" spans="1:13">
      <c r="A351"/>
      <c r="B351"/>
      <c r="C351"/>
      <c r="D351"/>
      <c r="E351" s="15"/>
      <c r="F351"/>
      <c r="G351"/>
      <c r="H351"/>
      <c r="I351"/>
      <c r="J351"/>
      <c r="K351"/>
      <c r="L351"/>
      <c r="M351"/>
    </row>
    <row r="352" ht="15" spans="1:13">
      <c r="A352"/>
      <c r="B352"/>
      <c r="C352"/>
      <c r="D352"/>
      <c r="E352" s="15"/>
      <c r="F352"/>
      <c r="G352"/>
      <c r="H352"/>
      <c r="I352"/>
      <c r="J352"/>
      <c r="K352"/>
      <c r="L352"/>
      <c r="M352"/>
    </row>
    <row r="353" ht="15" spans="1:13">
      <c r="A353"/>
      <c r="B353"/>
      <c r="C353"/>
      <c r="D353"/>
      <c r="E353" s="15"/>
      <c r="F353"/>
      <c r="G353"/>
      <c r="H353"/>
      <c r="I353"/>
      <c r="J353"/>
      <c r="K353"/>
      <c r="L353"/>
      <c r="M353"/>
    </row>
    <row r="354" ht="15" spans="1:13">
      <c r="A354"/>
      <c r="B354"/>
      <c r="C354"/>
      <c r="D354"/>
      <c r="E354" s="15"/>
      <c r="F354"/>
      <c r="G354"/>
      <c r="H354"/>
      <c r="I354"/>
      <c r="J354"/>
      <c r="K354"/>
      <c r="L354"/>
      <c r="M354"/>
    </row>
    <row r="355" ht="15" spans="1:13">
      <c r="A355"/>
      <c r="B355"/>
      <c r="C355"/>
      <c r="D355"/>
      <c r="E355" s="15"/>
      <c r="F355"/>
      <c r="G355"/>
      <c r="H355"/>
      <c r="I355"/>
      <c r="J355"/>
      <c r="K355"/>
      <c r="L355"/>
      <c r="M355"/>
    </row>
    <row r="356" ht="15" spans="1:13">
      <c r="A356"/>
      <c r="B356"/>
      <c r="C356"/>
      <c r="D356"/>
      <c r="E356" s="15"/>
      <c r="F356"/>
      <c r="G356"/>
      <c r="H356"/>
      <c r="I356"/>
      <c r="J356"/>
      <c r="K356"/>
      <c r="L356"/>
      <c r="M356"/>
    </row>
    <row r="357" ht="15" spans="1:13">
      <c r="A357"/>
      <c r="B357"/>
      <c r="C357"/>
      <c r="D357"/>
      <c r="E357" s="15"/>
      <c r="F357"/>
      <c r="G357"/>
      <c r="H357"/>
      <c r="I357"/>
      <c r="J357"/>
      <c r="K357"/>
      <c r="L357"/>
      <c r="M357"/>
    </row>
    <row r="358" ht="15" spans="1:13">
      <c r="A358"/>
      <c r="B358"/>
      <c r="C358"/>
      <c r="D358"/>
      <c r="E358" s="15"/>
      <c r="F358"/>
      <c r="G358"/>
      <c r="H358"/>
      <c r="I358"/>
      <c r="J358"/>
      <c r="K358"/>
      <c r="L358"/>
      <c r="M358"/>
    </row>
    <row r="359" ht="15" spans="1:13">
      <c r="A359"/>
      <c r="B359"/>
      <c r="C359"/>
      <c r="D359"/>
      <c r="E359" s="15"/>
      <c r="F359"/>
      <c r="G359"/>
      <c r="H359"/>
      <c r="I359"/>
      <c r="J359"/>
      <c r="K359"/>
      <c r="L359"/>
      <c r="M359"/>
    </row>
    <row r="360" ht="15" spans="1:13">
      <c r="A360"/>
      <c r="B360"/>
      <c r="C360"/>
      <c r="D360"/>
      <c r="E360" s="15"/>
      <c r="F360"/>
      <c r="G360"/>
      <c r="H360"/>
      <c r="I360"/>
      <c r="J360"/>
      <c r="K360"/>
      <c r="L360"/>
      <c r="M360"/>
    </row>
    <row r="361" ht="15" spans="1:13">
      <c r="A361"/>
      <c r="B361"/>
      <c r="C361"/>
      <c r="D361"/>
      <c r="E361" s="15"/>
      <c r="F361"/>
      <c r="G361"/>
      <c r="H361"/>
      <c r="I361"/>
      <c r="J361"/>
      <c r="K361"/>
      <c r="L361"/>
      <c r="M361"/>
    </row>
    <row r="362" ht="15" spans="1:13">
      <c r="A362"/>
      <c r="B362"/>
      <c r="C362"/>
      <c r="D362"/>
      <c r="E362" s="15"/>
      <c r="F362"/>
      <c r="G362"/>
      <c r="H362"/>
      <c r="I362"/>
      <c r="J362"/>
      <c r="K362"/>
      <c r="L362"/>
      <c r="M362"/>
    </row>
    <row r="363" ht="15" spans="1:13">
      <c r="A363"/>
      <c r="B363"/>
      <c r="C363"/>
      <c r="D363"/>
      <c r="E363" s="15"/>
      <c r="F363"/>
      <c r="G363"/>
      <c r="H363"/>
      <c r="I363"/>
      <c r="J363"/>
      <c r="K363"/>
      <c r="L363"/>
      <c r="M363"/>
    </row>
    <row r="364" ht="15" spans="1:13">
      <c r="A364"/>
      <c r="B364"/>
      <c r="C364"/>
      <c r="D364"/>
      <c r="E364" s="15"/>
      <c r="F364"/>
      <c r="G364"/>
      <c r="H364"/>
      <c r="I364"/>
      <c r="J364"/>
      <c r="K364"/>
      <c r="L364"/>
      <c r="M364"/>
    </row>
    <row r="365" ht="15" spans="1:13">
      <c r="A365"/>
      <c r="B365"/>
      <c r="C365"/>
      <c r="D365"/>
      <c r="E365" s="15"/>
      <c r="F365"/>
      <c r="G365"/>
      <c r="H365"/>
      <c r="I365"/>
      <c r="J365"/>
      <c r="K365"/>
      <c r="L365"/>
      <c r="M365"/>
    </row>
    <row r="366" ht="15" spans="1:13">
      <c r="A366"/>
      <c r="B366"/>
      <c r="C366"/>
      <c r="D366"/>
      <c r="E366" s="15"/>
      <c r="F366"/>
      <c r="G366"/>
      <c r="H366"/>
      <c r="I366"/>
      <c r="J366"/>
      <c r="K366"/>
      <c r="L366"/>
      <c r="M366"/>
    </row>
    <row r="367" ht="15" spans="1:13">
      <c r="A367"/>
      <c r="B367"/>
      <c r="C367"/>
      <c r="D367"/>
      <c r="E367" s="15"/>
      <c r="F367"/>
      <c r="G367"/>
      <c r="H367"/>
      <c r="I367"/>
      <c r="J367"/>
      <c r="K367"/>
      <c r="L367"/>
      <c r="M367"/>
    </row>
    <row r="368" ht="15" spans="1:13">
      <c r="A368"/>
      <c r="B368"/>
      <c r="C368"/>
      <c r="D368"/>
      <c r="E368" s="15"/>
      <c r="F368"/>
      <c r="G368"/>
      <c r="H368"/>
      <c r="I368"/>
      <c r="J368"/>
      <c r="K368"/>
      <c r="L368"/>
      <c r="M368"/>
    </row>
    <row r="369" ht="15" spans="1:13">
      <c r="A369"/>
      <c r="B369"/>
      <c r="C369"/>
      <c r="D369"/>
      <c r="E369" s="15"/>
      <c r="F369"/>
      <c r="G369"/>
      <c r="H369"/>
      <c r="I369"/>
      <c r="J369"/>
      <c r="K369"/>
      <c r="L369"/>
      <c r="M369"/>
    </row>
    <row r="370" ht="15" spans="1:13">
      <c r="A370"/>
      <c r="B370"/>
      <c r="C370"/>
      <c r="D370"/>
      <c r="E370" s="15"/>
      <c r="F370"/>
      <c r="G370"/>
      <c r="H370"/>
      <c r="I370"/>
      <c r="J370"/>
      <c r="K370"/>
      <c r="L370"/>
      <c r="M370"/>
    </row>
    <row r="371" ht="15" spans="1:13">
      <c r="A371"/>
      <c r="B371"/>
      <c r="C371"/>
      <c r="D371"/>
      <c r="E371" s="15"/>
      <c r="F371"/>
      <c r="G371"/>
      <c r="H371"/>
      <c r="I371"/>
      <c r="J371"/>
      <c r="K371"/>
      <c r="L371"/>
      <c r="M371"/>
    </row>
    <row r="372" ht="15" spans="1:13">
      <c r="A372"/>
      <c r="B372"/>
      <c r="C372"/>
      <c r="D372"/>
      <c r="E372" s="15"/>
      <c r="F372"/>
      <c r="G372"/>
      <c r="H372"/>
      <c r="I372"/>
      <c r="J372"/>
      <c r="K372"/>
      <c r="L372"/>
      <c r="M372"/>
    </row>
    <row r="373" ht="15" spans="1:13">
      <c r="A373"/>
      <c r="B373"/>
      <c r="C373"/>
      <c r="D373"/>
      <c r="E373" s="15"/>
      <c r="F373"/>
      <c r="G373"/>
      <c r="H373"/>
      <c r="I373"/>
      <c r="J373"/>
      <c r="K373"/>
      <c r="L373"/>
      <c r="M373"/>
    </row>
    <row r="374" ht="15" spans="1:13">
      <c r="A374"/>
      <c r="B374"/>
      <c r="C374"/>
      <c r="D374"/>
      <c r="E374" s="15"/>
      <c r="F374"/>
      <c r="G374"/>
      <c r="H374"/>
      <c r="I374"/>
      <c r="J374"/>
      <c r="K374"/>
      <c r="L374"/>
      <c r="M374"/>
    </row>
    <row r="375" ht="15" spans="1:13">
      <c r="A375"/>
      <c r="B375"/>
      <c r="C375"/>
      <c r="D375"/>
      <c r="E375" s="15"/>
      <c r="F375"/>
      <c r="G375"/>
      <c r="H375"/>
      <c r="I375"/>
      <c r="J375"/>
      <c r="K375"/>
      <c r="L375"/>
      <c r="M375"/>
    </row>
    <row r="376" ht="15" spans="1:13">
      <c r="A376"/>
      <c r="B376"/>
      <c r="C376"/>
      <c r="D376"/>
      <c r="E376" s="15"/>
      <c r="F376"/>
      <c r="G376"/>
      <c r="H376"/>
      <c r="I376"/>
      <c r="J376"/>
      <c r="K376"/>
      <c r="L376"/>
      <c r="M376"/>
    </row>
    <row r="377" ht="15" spans="1:13">
      <c r="A377"/>
      <c r="B377"/>
      <c r="C377"/>
      <c r="D377"/>
      <c r="E377" s="15"/>
      <c r="F377"/>
      <c r="G377"/>
      <c r="H377"/>
      <c r="I377"/>
      <c r="J377"/>
      <c r="K377"/>
      <c r="L377"/>
      <c r="M377"/>
    </row>
    <row r="378" ht="15" spans="1:13">
      <c r="A378"/>
      <c r="B378"/>
      <c r="C378"/>
      <c r="D378"/>
      <c r="E378" s="15"/>
      <c r="F378"/>
      <c r="G378"/>
      <c r="H378"/>
      <c r="I378"/>
      <c r="J378"/>
      <c r="K378"/>
      <c r="L378"/>
      <c r="M378"/>
    </row>
    <row r="379" ht="15" spans="1:13">
      <c r="A379"/>
      <c r="B379"/>
      <c r="C379"/>
      <c r="D379"/>
      <c r="E379" s="15"/>
      <c r="F379"/>
      <c r="G379"/>
      <c r="H379"/>
      <c r="I379"/>
      <c r="J379"/>
      <c r="K379"/>
      <c r="L379"/>
      <c r="M379"/>
    </row>
    <row r="380" ht="15" spans="1:13">
      <c r="A380"/>
      <c r="B380"/>
      <c r="C380"/>
      <c r="D380"/>
      <c r="E380" s="15"/>
      <c r="F380"/>
      <c r="G380"/>
      <c r="H380"/>
      <c r="I380"/>
      <c r="J380"/>
      <c r="K380"/>
      <c r="L380"/>
      <c r="M380"/>
    </row>
    <row r="381" ht="15" spans="1:13">
      <c r="A381"/>
      <c r="B381"/>
      <c r="C381"/>
      <c r="D381"/>
      <c r="E381" s="15"/>
      <c r="F381"/>
      <c r="G381"/>
      <c r="H381"/>
      <c r="I381"/>
      <c r="J381"/>
      <c r="K381"/>
      <c r="L381"/>
      <c r="M381"/>
    </row>
    <row r="382" ht="15" spans="1:13">
      <c r="A382"/>
      <c r="B382"/>
      <c r="C382"/>
      <c r="D382"/>
      <c r="E382" s="15"/>
      <c r="F382"/>
      <c r="G382"/>
      <c r="H382"/>
      <c r="I382"/>
      <c r="J382"/>
      <c r="K382"/>
      <c r="L382"/>
      <c r="M382"/>
    </row>
    <row r="383" ht="15" spans="1:13">
      <c r="A383"/>
      <c r="B383"/>
      <c r="C383"/>
      <c r="D383"/>
      <c r="E383" s="15"/>
      <c r="F383"/>
      <c r="G383"/>
      <c r="H383"/>
      <c r="I383"/>
      <c r="J383"/>
      <c r="K383"/>
      <c r="L383"/>
      <c r="M383"/>
    </row>
    <row r="384" ht="15" spans="1:13">
      <c r="A384"/>
      <c r="B384"/>
      <c r="C384"/>
      <c r="D384"/>
      <c r="E384" s="15"/>
      <c r="F384"/>
      <c r="G384"/>
      <c r="H384"/>
      <c r="I384"/>
      <c r="J384"/>
      <c r="K384"/>
      <c r="L384"/>
      <c r="M384"/>
    </row>
    <row r="385" ht="15" spans="1:13">
      <c r="A385"/>
      <c r="B385"/>
      <c r="C385"/>
      <c r="D385"/>
      <c r="E385" s="15"/>
      <c r="F385"/>
      <c r="G385"/>
      <c r="H385"/>
      <c r="I385"/>
      <c r="J385"/>
      <c r="K385"/>
      <c r="L385"/>
      <c r="M385"/>
    </row>
    <row r="386" ht="15" spans="1:13">
      <c r="A386"/>
      <c r="B386"/>
      <c r="C386"/>
      <c r="D386"/>
      <c r="E386" s="15"/>
      <c r="F386"/>
      <c r="G386"/>
      <c r="H386"/>
      <c r="I386"/>
      <c r="J386"/>
      <c r="K386"/>
      <c r="L386"/>
      <c r="M386"/>
    </row>
    <row r="387" ht="15" spans="1:13">
      <c r="A387"/>
      <c r="B387"/>
      <c r="C387"/>
      <c r="D387"/>
      <c r="E387" s="15"/>
      <c r="F387"/>
      <c r="G387"/>
      <c r="H387"/>
      <c r="I387"/>
      <c r="J387"/>
      <c r="K387"/>
      <c r="L387"/>
      <c r="M387"/>
    </row>
    <row r="388" ht="15" spans="1:13">
      <c r="A388"/>
      <c r="B388"/>
      <c r="C388"/>
      <c r="D388"/>
      <c r="E388" s="15"/>
      <c r="F388"/>
      <c r="G388"/>
      <c r="H388"/>
      <c r="I388"/>
      <c r="J388"/>
      <c r="K388"/>
      <c r="L388"/>
      <c r="M388"/>
    </row>
    <row r="389" ht="15" spans="1:13">
      <c r="A389"/>
      <c r="B389"/>
      <c r="C389"/>
      <c r="D389"/>
      <c r="E389" s="15"/>
      <c r="F389"/>
      <c r="G389"/>
      <c r="H389"/>
      <c r="I389"/>
      <c r="J389"/>
      <c r="K389"/>
      <c r="L389"/>
      <c r="M389"/>
    </row>
    <row r="390" ht="15" spans="1:13">
      <c r="A390"/>
      <c r="B390"/>
      <c r="C390"/>
      <c r="D390"/>
      <c r="E390" s="15"/>
      <c r="F390"/>
      <c r="G390"/>
      <c r="H390"/>
      <c r="I390"/>
      <c r="J390"/>
      <c r="K390"/>
      <c r="L390"/>
      <c r="M390"/>
    </row>
    <row r="391" ht="15" spans="1:13">
      <c r="A391"/>
      <c r="B391"/>
      <c r="C391"/>
      <c r="D391"/>
      <c r="E391" s="15"/>
      <c r="F391"/>
      <c r="G391"/>
      <c r="H391"/>
      <c r="I391"/>
      <c r="J391"/>
      <c r="K391"/>
      <c r="L391"/>
      <c r="M391"/>
    </row>
    <row r="392" ht="15" spans="1:13">
      <c r="A392"/>
      <c r="B392"/>
      <c r="C392"/>
      <c r="D392"/>
      <c r="E392" s="15"/>
      <c r="F392"/>
      <c r="G392"/>
      <c r="H392"/>
      <c r="I392"/>
      <c r="J392"/>
      <c r="K392"/>
      <c r="L392"/>
      <c r="M392"/>
    </row>
    <row r="393" ht="15" spans="1:13">
      <c r="A393"/>
      <c r="B393"/>
      <c r="C393"/>
      <c r="D393"/>
      <c r="E393" s="15"/>
      <c r="F393"/>
      <c r="G393"/>
      <c r="H393"/>
      <c r="I393"/>
      <c r="J393"/>
      <c r="K393"/>
      <c r="L393"/>
      <c r="M393"/>
    </row>
    <row r="394" ht="15" spans="1:13">
      <c r="A394"/>
      <c r="B394"/>
      <c r="C394"/>
      <c r="D394"/>
      <c r="E394" s="15"/>
      <c r="F394"/>
      <c r="G394"/>
      <c r="H394"/>
      <c r="I394"/>
      <c r="J394"/>
      <c r="K394"/>
      <c r="L394"/>
      <c r="M394"/>
    </row>
    <row r="395" ht="15" spans="1:13">
      <c r="A395"/>
      <c r="B395"/>
      <c r="C395"/>
      <c r="D395"/>
      <c r="E395" s="15"/>
      <c r="F395"/>
      <c r="G395"/>
      <c r="H395"/>
      <c r="I395"/>
      <c r="J395"/>
      <c r="K395"/>
      <c r="L395"/>
      <c r="M395"/>
    </row>
    <row r="396" ht="15" spans="1:13">
      <c r="A396"/>
      <c r="B396"/>
      <c r="C396"/>
      <c r="D396"/>
      <c r="E396" s="15"/>
      <c r="F396"/>
      <c r="G396"/>
      <c r="H396"/>
      <c r="I396"/>
      <c r="J396"/>
      <c r="K396"/>
      <c r="L396"/>
      <c r="M396"/>
    </row>
    <row r="397" ht="15" spans="1:13">
      <c r="A397"/>
      <c r="B397"/>
      <c r="C397"/>
      <c r="D397"/>
      <c r="E397" s="15"/>
      <c r="F397"/>
      <c r="G397"/>
      <c r="H397"/>
      <c r="I397"/>
      <c r="J397"/>
      <c r="K397"/>
      <c r="L397"/>
      <c r="M397"/>
    </row>
    <row r="398" ht="15" spans="1:13">
      <c r="A398"/>
      <c r="B398"/>
      <c r="C398"/>
      <c r="D398"/>
      <c r="E398" s="15"/>
      <c r="F398"/>
      <c r="G398"/>
      <c r="H398"/>
      <c r="I398"/>
      <c r="J398"/>
      <c r="K398"/>
      <c r="L398"/>
      <c r="M398"/>
    </row>
    <row r="399" ht="15" spans="1:13">
      <c r="A399"/>
      <c r="B399"/>
      <c r="C399"/>
      <c r="D399"/>
      <c r="E399" s="15"/>
      <c r="F399"/>
      <c r="G399"/>
      <c r="H399"/>
      <c r="I399"/>
      <c r="J399"/>
      <c r="K399"/>
      <c r="L399"/>
      <c r="M399"/>
    </row>
    <row r="400" ht="15" spans="1:13">
      <c r="A400"/>
      <c r="B400"/>
      <c r="C400"/>
      <c r="D400"/>
      <c r="E400" s="15"/>
      <c r="F400"/>
      <c r="G400"/>
      <c r="H400"/>
      <c r="I400"/>
      <c r="J400"/>
      <c r="K400"/>
      <c r="L400"/>
      <c r="M400"/>
    </row>
    <row r="401" ht="15" spans="1:13">
      <c r="A401"/>
      <c r="B401"/>
      <c r="C401"/>
      <c r="D401"/>
      <c r="E401" s="15"/>
      <c r="F401"/>
      <c r="G401"/>
      <c r="H401"/>
      <c r="I401"/>
      <c r="J401"/>
      <c r="K401"/>
      <c r="L401"/>
      <c r="M401"/>
    </row>
    <row r="402" ht="15" spans="1:13">
      <c r="A402"/>
      <c r="B402"/>
      <c r="C402"/>
      <c r="D402"/>
      <c r="E402" s="15"/>
      <c r="F402"/>
      <c r="G402"/>
      <c r="H402"/>
      <c r="I402"/>
      <c r="J402"/>
      <c r="K402"/>
      <c r="L402"/>
      <c r="M402"/>
    </row>
    <row r="403" ht="15" spans="1:13">
      <c r="A403"/>
      <c r="B403"/>
      <c r="C403"/>
      <c r="D403"/>
      <c r="E403" s="15"/>
      <c r="F403"/>
      <c r="G403"/>
      <c r="H403"/>
      <c r="I403"/>
      <c r="J403"/>
      <c r="K403"/>
      <c r="L403"/>
      <c r="M403"/>
    </row>
    <row r="404" ht="15" spans="1:13">
      <c r="A404"/>
      <c r="B404"/>
      <c r="C404"/>
      <c r="D404"/>
      <c r="E404" s="15"/>
      <c r="F404"/>
      <c r="G404"/>
      <c r="H404"/>
      <c r="I404"/>
      <c r="J404"/>
      <c r="K404"/>
      <c r="L404"/>
      <c r="M404"/>
    </row>
    <row r="405" ht="15" spans="1:13">
      <c r="A405"/>
      <c r="B405"/>
      <c r="C405"/>
      <c r="D405"/>
      <c r="E405" s="15"/>
      <c r="F405"/>
      <c r="G405"/>
      <c r="H405"/>
      <c r="I405"/>
      <c r="J405"/>
      <c r="K405"/>
      <c r="L405"/>
      <c r="M405"/>
    </row>
    <row r="406" ht="15" spans="1:13">
      <c r="A406"/>
      <c r="B406"/>
      <c r="C406"/>
      <c r="D406"/>
      <c r="E406" s="15"/>
      <c r="F406"/>
      <c r="G406"/>
      <c r="H406"/>
      <c r="I406"/>
      <c r="J406"/>
      <c r="K406"/>
      <c r="L406"/>
      <c r="M406"/>
    </row>
    <row r="407" ht="15" spans="1:13">
      <c r="A407"/>
      <c r="B407"/>
      <c r="C407"/>
      <c r="D407"/>
      <c r="E407" s="15"/>
      <c r="F407"/>
      <c r="G407"/>
      <c r="H407"/>
      <c r="I407"/>
      <c r="J407"/>
      <c r="K407"/>
      <c r="L407"/>
      <c r="M407"/>
    </row>
    <row r="408" ht="15" spans="1:13">
      <c r="A408"/>
      <c r="B408"/>
      <c r="C408"/>
      <c r="D408"/>
      <c r="E408" s="15"/>
      <c r="F408"/>
      <c r="G408"/>
      <c r="H408"/>
      <c r="I408"/>
      <c r="J408"/>
      <c r="K408"/>
      <c r="L408"/>
      <c r="M408"/>
    </row>
    <row r="409" ht="15" spans="1:13">
      <c r="A409"/>
      <c r="B409"/>
      <c r="C409"/>
      <c r="D409"/>
      <c r="E409" s="15"/>
      <c r="F409"/>
      <c r="G409"/>
      <c r="H409"/>
      <c r="I409"/>
      <c r="J409"/>
      <c r="K409"/>
      <c r="L409"/>
      <c r="M409"/>
    </row>
    <row r="410" ht="15" spans="1:13">
      <c r="A410"/>
      <c r="B410"/>
      <c r="C410"/>
      <c r="D410"/>
      <c r="E410" s="15"/>
      <c r="F410"/>
      <c r="G410"/>
      <c r="H410"/>
      <c r="I410"/>
      <c r="J410"/>
      <c r="K410"/>
      <c r="L410"/>
      <c r="M410"/>
    </row>
    <row r="411" ht="15" spans="1:13">
      <c r="A411"/>
      <c r="B411"/>
      <c r="C411"/>
      <c r="D411"/>
      <c r="E411" s="15"/>
      <c r="F411"/>
      <c r="G411"/>
      <c r="H411"/>
      <c r="I411"/>
      <c r="J411"/>
      <c r="K411"/>
      <c r="L411"/>
      <c r="M411"/>
    </row>
    <row r="412" ht="15" spans="1:13">
      <c r="A412"/>
      <c r="B412"/>
      <c r="C412"/>
      <c r="D412"/>
      <c r="E412" s="15"/>
      <c r="F412"/>
      <c r="G412"/>
      <c r="H412"/>
      <c r="I412"/>
      <c r="J412"/>
      <c r="K412"/>
      <c r="L412"/>
      <c r="M412"/>
    </row>
    <row r="413" ht="15" spans="1:13">
      <c r="A413"/>
      <c r="B413"/>
      <c r="C413"/>
      <c r="D413"/>
      <c r="E413" s="15"/>
      <c r="F413"/>
      <c r="G413"/>
      <c r="H413"/>
      <c r="I413"/>
      <c r="J413"/>
      <c r="K413"/>
      <c r="L413"/>
      <c r="M413"/>
    </row>
    <row r="414" ht="15" spans="1:13">
      <c r="A414"/>
      <c r="B414"/>
      <c r="C414"/>
      <c r="D414"/>
      <c r="E414" s="15"/>
      <c r="F414"/>
      <c r="G414"/>
      <c r="H414"/>
      <c r="I414"/>
      <c r="J414"/>
      <c r="K414"/>
      <c r="L414"/>
      <c r="M414"/>
    </row>
    <row r="415" ht="15" spans="1:13">
      <c r="A415"/>
      <c r="B415"/>
      <c r="C415"/>
      <c r="D415"/>
      <c r="E415" s="15"/>
      <c r="F415"/>
      <c r="G415"/>
      <c r="H415"/>
      <c r="I415"/>
      <c r="J415"/>
      <c r="K415"/>
      <c r="L415"/>
      <c r="M415"/>
    </row>
    <row r="416" ht="15" spans="1:13">
      <c r="A416"/>
      <c r="B416"/>
      <c r="C416"/>
      <c r="D416"/>
      <c r="E416" s="15"/>
      <c r="F416"/>
      <c r="G416"/>
      <c r="H416"/>
      <c r="I416"/>
      <c r="J416"/>
      <c r="K416"/>
      <c r="L416"/>
      <c r="M416"/>
    </row>
    <row r="417" ht="15" spans="1:13">
      <c r="A417"/>
      <c r="B417"/>
      <c r="C417"/>
      <c r="D417"/>
      <c r="E417" s="15"/>
      <c r="F417"/>
      <c r="G417"/>
      <c r="H417"/>
      <c r="I417"/>
      <c r="J417"/>
      <c r="K417"/>
      <c r="L417"/>
      <c r="M417"/>
    </row>
    <row r="418" ht="15" spans="1:13">
      <c r="A418"/>
      <c r="B418"/>
      <c r="C418"/>
      <c r="D418"/>
      <c r="E418" s="15"/>
      <c r="F418"/>
      <c r="G418"/>
      <c r="H418"/>
      <c r="I418"/>
      <c r="J418"/>
      <c r="K418"/>
      <c r="L418"/>
      <c r="M418"/>
    </row>
    <row r="419" ht="15" spans="1:13">
      <c r="A419"/>
      <c r="B419"/>
      <c r="C419"/>
      <c r="D419"/>
      <c r="E419" s="15"/>
      <c r="F419"/>
      <c r="G419"/>
      <c r="H419"/>
      <c r="I419"/>
      <c r="J419"/>
      <c r="K419"/>
      <c r="L419"/>
      <c r="M419"/>
    </row>
    <row r="420" ht="15" spans="1:13">
      <c r="A420"/>
      <c r="B420"/>
      <c r="C420"/>
      <c r="D420"/>
      <c r="E420" s="15"/>
      <c r="F420"/>
      <c r="G420"/>
      <c r="H420"/>
      <c r="I420"/>
      <c r="J420"/>
      <c r="K420"/>
      <c r="L420"/>
      <c r="M420"/>
    </row>
    <row r="421" ht="15" spans="1:13">
      <c r="A421"/>
      <c r="B421"/>
      <c r="C421"/>
      <c r="D421"/>
      <c r="E421" s="15"/>
      <c r="F421"/>
      <c r="G421"/>
      <c r="H421"/>
      <c r="I421"/>
      <c r="J421"/>
      <c r="K421"/>
      <c r="L421"/>
      <c r="M421"/>
    </row>
    <row r="422" ht="15" spans="1:13">
      <c r="A422"/>
      <c r="B422"/>
      <c r="C422"/>
      <c r="D422"/>
      <c r="E422" s="15"/>
      <c r="F422"/>
      <c r="G422"/>
      <c r="H422"/>
      <c r="I422"/>
      <c r="J422"/>
      <c r="K422"/>
      <c r="L422"/>
      <c r="M422"/>
    </row>
    <row r="423" ht="15" spans="1:13">
      <c r="A423"/>
      <c r="B423"/>
      <c r="C423"/>
      <c r="D423"/>
      <c r="E423" s="15"/>
      <c r="F423"/>
      <c r="G423"/>
      <c r="H423"/>
      <c r="I423"/>
      <c r="J423"/>
      <c r="K423"/>
      <c r="L423"/>
      <c r="M423"/>
    </row>
    <row r="424" ht="15" spans="1:13">
      <c r="A424"/>
      <c r="B424"/>
      <c r="C424"/>
      <c r="D424"/>
      <c r="E424" s="15"/>
      <c r="F424"/>
      <c r="G424"/>
      <c r="H424"/>
      <c r="I424"/>
      <c r="J424"/>
      <c r="K424"/>
      <c r="L424"/>
      <c r="M424"/>
    </row>
    <row r="425" ht="15" spans="1:13">
      <c r="A425"/>
      <c r="B425"/>
      <c r="C425"/>
      <c r="D425"/>
      <c r="E425" s="15"/>
      <c r="F425"/>
      <c r="G425"/>
      <c r="H425"/>
      <c r="I425"/>
      <c r="J425"/>
      <c r="K425"/>
      <c r="L425"/>
      <c r="M425"/>
    </row>
    <row r="426" ht="15" spans="1:13">
      <c r="A426"/>
      <c r="B426"/>
      <c r="C426"/>
      <c r="D426"/>
      <c r="E426" s="15"/>
      <c r="F426"/>
      <c r="G426"/>
      <c r="H426"/>
      <c r="I426"/>
      <c r="J426"/>
      <c r="K426"/>
      <c r="L426"/>
      <c r="M426"/>
    </row>
    <row r="427" ht="15" spans="1:13">
      <c r="A427"/>
      <c r="B427"/>
      <c r="C427"/>
      <c r="D427"/>
      <c r="E427" s="15"/>
      <c r="F427"/>
      <c r="G427"/>
      <c r="H427"/>
      <c r="I427"/>
      <c r="J427"/>
      <c r="K427"/>
      <c r="L427"/>
      <c r="M427"/>
    </row>
    <row r="428" ht="15" spans="1:13">
      <c r="A428"/>
      <c r="B428"/>
      <c r="C428"/>
      <c r="D428"/>
      <c r="E428" s="15"/>
      <c r="F428"/>
      <c r="G428"/>
      <c r="H428"/>
      <c r="I428"/>
      <c r="J428"/>
      <c r="K428"/>
      <c r="L428"/>
      <c r="M428"/>
    </row>
    <row r="429" ht="15" spans="1:13">
      <c r="A429"/>
      <c r="B429"/>
      <c r="C429"/>
      <c r="D429"/>
      <c r="E429" s="15"/>
      <c r="F429"/>
      <c r="G429"/>
      <c r="H429"/>
      <c r="I429"/>
      <c r="J429"/>
      <c r="K429"/>
      <c r="L429"/>
      <c r="M429"/>
    </row>
    <row r="430" ht="15" spans="1:13">
      <c r="A430"/>
      <c r="B430"/>
      <c r="C430"/>
      <c r="D430"/>
      <c r="E430" s="15"/>
      <c r="F430"/>
      <c r="G430"/>
      <c r="H430"/>
      <c r="I430"/>
      <c r="J430"/>
      <c r="K430"/>
      <c r="L430"/>
      <c r="M430"/>
    </row>
    <row r="431" ht="15" spans="1:13">
      <c r="A431"/>
      <c r="B431"/>
      <c r="C431"/>
      <c r="D431"/>
      <c r="E431" s="15"/>
      <c r="F431"/>
      <c r="G431"/>
      <c r="H431"/>
      <c r="I431"/>
      <c r="J431"/>
      <c r="K431"/>
      <c r="L431"/>
      <c r="M431"/>
    </row>
    <row r="432" ht="15" spans="1:13">
      <c r="A432"/>
      <c r="B432"/>
      <c r="C432"/>
      <c r="D432"/>
      <c r="E432" s="15"/>
      <c r="F432"/>
      <c r="G432"/>
      <c r="H432"/>
      <c r="I432"/>
      <c r="J432"/>
      <c r="K432"/>
      <c r="L432"/>
      <c r="M432"/>
    </row>
    <row r="433" ht="15" spans="1:13">
      <c r="A433"/>
      <c r="B433"/>
      <c r="C433"/>
      <c r="D433"/>
      <c r="E433" s="15"/>
      <c r="F433"/>
      <c r="G433"/>
      <c r="H433"/>
      <c r="I433"/>
      <c r="J433"/>
      <c r="K433"/>
      <c r="L433"/>
      <c r="M433"/>
    </row>
    <row r="434" ht="15" spans="1:13">
      <c r="A434"/>
      <c r="B434"/>
      <c r="C434"/>
      <c r="D434"/>
      <c r="E434" s="15"/>
      <c r="F434"/>
      <c r="G434"/>
      <c r="H434"/>
      <c r="I434"/>
      <c r="J434"/>
      <c r="K434"/>
      <c r="L434"/>
      <c r="M434"/>
    </row>
    <row r="435" ht="15" spans="1:13">
      <c r="A435"/>
      <c r="B435"/>
      <c r="C435"/>
      <c r="D435"/>
      <c r="E435" s="15"/>
      <c r="F435"/>
      <c r="G435"/>
      <c r="H435"/>
      <c r="I435"/>
      <c r="J435"/>
      <c r="K435"/>
      <c r="L435"/>
      <c r="M435"/>
    </row>
    <row r="436" ht="15" spans="1:13">
      <c r="A436"/>
      <c r="B436"/>
      <c r="C436"/>
      <c r="D436"/>
      <c r="E436" s="15"/>
      <c r="F436"/>
      <c r="G436"/>
      <c r="H436"/>
      <c r="I436"/>
      <c r="J436"/>
      <c r="K436"/>
      <c r="L436"/>
      <c r="M436"/>
    </row>
    <row r="437" ht="15" spans="1:13">
      <c r="A437"/>
      <c r="B437"/>
      <c r="C437"/>
      <c r="D437"/>
      <c r="E437" s="15"/>
      <c r="F437"/>
      <c r="G437"/>
      <c r="H437"/>
      <c r="I437"/>
      <c r="J437"/>
      <c r="K437"/>
      <c r="L437"/>
      <c r="M437"/>
    </row>
    <row r="438" ht="15" spans="1:13">
      <c r="A438"/>
      <c r="B438"/>
      <c r="C438"/>
      <c r="D438"/>
      <c r="E438" s="15"/>
      <c r="F438"/>
      <c r="G438"/>
      <c r="H438"/>
      <c r="I438"/>
      <c r="J438"/>
      <c r="K438"/>
      <c r="L438"/>
      <c r="M438"/>
    </row>
    <row r="439" ht="15" spans="1:13">
      <c r="A439"/>
      <c r="B439"/>
      <c r="C439"/>
      <c r="D439"/>
      <c r="E439" s="15"/>
      <c r="F439"/>
      <c r="G439"/>
      <c r="H439"/>
      <c r="I439"/>
      <c r="J439"/>
      <c r="K439"/>
      <c r="L439"/>
      <c r="M439"/>
    </row>
    <row r="440" ht="15" spans="1:13">
      <c r="A440"/>
      <c r="B440"/>
      <c r="C440"/>
      <c r="D440"/>
      <c r="E440" s="15"/>
      <c r="F440"/>
      <c r="G440"/>
      <c r="H440"/>
      <c r="I440"/>
      <c r="J440"/>
      <c r="K440"/>
      <c r="L440"/>
      <c r="M440"/>
    </row>
    <row r="441" ht="15" spans="1:13">
      <c r="A441"/>
      <c r="B441"/>
      <c r="C441"/>
      <c r="D441"/>
      <c r="E441" s="15"/>
      <c r="F441"/>
      <c r="G441"/>
      <c r="H441"/>
      <c r="I441"/>
      <c r="J441"/>
      <c r="K441"/>
      <c r="L441"/>
      <c r="M441"/>
    </row>
    <row r="442" ht="15" spans="1:13">
      <c r="A442"/>
      <c r="B442"/>
      <c r="C442"/>
      <c r="D442"/>
      <c r="E442" s="15"/>
      <c r="F442"/>
      <c r="G442"/>
      <c r="H442"/>
      <c r="I442"/>
      <c r="J442"/>
      <c r="K442"/>
      <c r="L442"/>
      <c r="M442"/>
    </row>
    <row r="443" ht="15" spans="1:13">
      <c r="A443"/>
      <c r="B443"/>
      <c r="C443"/>
      <c r="D443"/>
      <c r="E443" s="15"/>
      <c r="F443"/>
      <c r="G443"/>
      <c r="H443"/>
      <c r="I443"/>
      <c r="J443"/>
      <c r="K443"/>
      <c r="L443"/>
      <c r="M443"/>
    </row>
    <row r="444" ht="15" spans="1:13">
      <c r="A444"/>
      <c r="B444"/>
      <c r="C444"/>
      <c r="D444"/>
      <c r="E444" s="15"/>
      <c r="F444"/>
      <c r="G444"/>
      <c r="H444"/>
      <c r="I444"/>
      <c r="J444"/>
      <c r="K444"/>
      <c r="L444"/>
      <c r="M444"/>
    </row>
    <row r="445" ht="15" spans="1:13">
      <c r="A445"/>
      <c r="B445"/>
      <c r="C445"/>
      <c r="D445"/>
      <c r="E445" s="15"/>
      <c r="F445"/>
      <c r="G445"/>
      <c r="H445"/>
      <c r="I445"/>
      <c r="J445"/>
      <c r="K445"/>
      <c r="L445"/>
      <c r="M445"/>
    </row>
    <row r="446" ht="15" spans="1:13">
      <c r="A446"/>
      <c r="B446"/>
      <c r="C446"/>
      <c r="D446"/>
      <c r="E446" s="15"/>
      <c r="F446"/>
      <c r="G446"/>
      <c r="H446"/>
      <c r="I446"/>
      <c r="J446"/>
      <c r="K446"/>
      <c r="L446"/>
      <c r="M446"/>
    </row>
    <row r="447" ht="15" spans="1:13">
      <c r="A447"/>
      <c r="B447"/>
      <c r="C447"/>
      <c r="D447"/>
      <c r="E447" s="15"/>
      <c r="F447"/>
      <c r="G447"/>
      <c r="H447"/>
      <c r="I447"/>
      <c r="J447"/>
      <c r="K447"/>
      <c r="L447"/>
      <c r="M447"/>
    </row>
    <row r="448" ht="15" spans="1:13">
      <c r="A448"/>
      <c r="B448"/>
      <c r="C448"/>
      <c r="D448"/>
      <c r="E448" s="15"/>
      <c r="F448"/>
      <c r="G448"/>
      <c r="H448"/>
      <c r="I448"/>
      <c r="J448"/>
      <c r="K448"/>
      <c r="L448"/>
      <c r="M448"/>
    </row>
    <row r="449" ht="15" spans="1:13">
      <c r="A449"/>
      <c r="B449"/>
      <c r="C449"/>
      <c r="D449"/>
      <c r="E449" s="15"/>
      <c r="F449"/>
      <c r="G449"/>
      <c r="H449"/>
      <c r="I449"/>
      <c r="J449"/>
      <c r="K449"/>
      <c r="L449"/>
      <c r="M449"/>
    </row>
    <row r="450" ht="15" spans="1:13">
      <c r="A450"/>
      <c r="B450"/>
      <c r="C450"/>
      <c r="D450"/>
      <c r="E450" s="15"/>
      <c r="F450"/>
      <c r="G450"/>
      <c r="H450"/>
      <c r="I450"/>
      <c r="J450"/>
      <c r="K450"/>
      <c r="L450"/>
      <c r="M450"/>
    </row>
    <row r="451" ht="15" spans="1:13">
      <c r="A451"/>
      <c r="B451"/>
      <c r="C451"/>
      <c r="D451"/>
      <c r="E451" s="15"/>
      <c r="F451"/>
      <c r="G451"/>
      <c r="H451"/>
      <c r="I451"/>
      <c r="J451"/>
      <c r="K451"/>
      <c r="L451"/>
      <c r="M451"/>
    </row>
    <row r="452" ht="15" spans="1:13">
      <c r="A452"/>
      <c r="B452"/>
      <c r="C452"/>
      <c r="D452"/>
      <c r="E452" s="15"/>
      <c r="F452"/>
      <c r="G452"/>
      <c r="H452"/>
      <c r="I452"/>
      <c r="J452"/>
      <c r="K452"/>
      <c r="L452"/>
      <c r="M452"/>
    </row>
    <row r="453" ht="15" spans="1:13">
      <c r="A453"/>
      <c r="B453"/>
      <c r="C453"/>
      <c r="D453"/>
      <c r="E453" s="15"/>
      <c r="F453"/>
      <c r="G453"/>
      <c r="H453"/>
      <c r="I453"/>
      <c r="J453"/>
      <c r="K453"/>
      <c r="L453"/>
      <c r="M453"/>
    </row>
    <row r="454" ht="15" spans="1:13">
      <c r="A454"/>
      <c r="B454"/>
      <c r="C454"/>
      <c r="D454"/>
      <c r="E454" s="15"/>
      <c r="F454"/>
      <c r="G454"/>
      <c r="H454"/>
      <c r="I454"/>
      <c r="J454"/>
      <c r="K454"/>
      <c r="L454"/>
      <c r="M454"/>
    </row>
    <row r="455" ht="15" spans="1:13">
      <c r="A455"/>
      <c r="B455"/>
      <c r="C455"/>
      <c r="D455"/>
      <c r="E455" s="15"/>
      <c r="F455"/>
      <c r="G455"/>
      <c r="H455"/>
      <c r="I455"/>
      <c r="J455"/>
      <c r="K455"/>
      <c r="L455"/>
      <c r="M455"/>
    </row>
    <row r="456" ht="15" spans="1:13">
      <c r="A456"/>
      <c r="B456"/>
      <c r="C456"/>
      <c r="D456"/>
      <c r="E456" s="15"/>
      <c r="F456"/>
      <c r="G456"/>
      <c r="H456"/>
      <c r="I456"/>
      <c r="J456"/>
      <c r="K456"/>
      <c r="L456"/>
      <c r="M456"/>
    </row>
    <row r="457" ht="15" spans="1:13">
      <c r="A457"/>
      <c r="B457"/>
      <c r="C457"/>
      <c r="D457"/>
      <c r="E457" s="15"/>
      <c r="F457"/>
      <c r="G457"/>
      <c r="H457"/>
      <c r="I457"/>
      <c r="J457"/>
      <c r="K457"/>
      <c r="L457"/>
      <c r="M457"/>
    </row>
    <row r="458" ht="15" spans="1:13">
      <c r="A458"/>
      <c r="B458"/>
      <c r="C458"/>
      <c r="D458"/>
      <c r="E458" s="15"/>
      <c r="F458"/>
      <c r="G458"/>
      <c r="H458"/>
      <c r="I458"/>
      <c r="J458"/>
      <c r="K458"/>
      <c r="L458"/>
      <c r="M458"/>
    </row>
    <row r="459" ht="15" spans="1:13">
      <c r="A459"/>
      <c r="B459"/>
      <c r="C459"/>
      <c r="D459"/>
      <c r="E459" s="15"/>
      <c r="F459"/>
      <c r="G459"/>
      <c r="H459"/>
      <c r="I459"/>
      <c r="J459"/>
      <c r="K459"/>
      <c r="L459"/>
      <c r="M459"/>
    </row>
    <row r="460" ht="15" spans="1:13">
      <c r="A460"/>
      <c r="B460"/>
      <c r="C460"/>
      <c r="D460"/>
      <c r="E460" s="15"/>
      <c r="F460"/>
      <c r="G460"/>
      <c r="H460"/>
      <c r="I460"/>
      <c r="J460"/>
      <c r="K460"/>
      <c r="L460"/>
      <c r="M460"/>
    </row>
    <row r="461" ht="15" spans="1:13">
      <c r="A461"/>
      <c r="B461"/>
      <c r="C461"/>
      <c r="D461"/>
      <c r="E461" s="15"/>
      <c r="F461"/>
      <c r="G461"/>
      <c r="H461"/>
      <c r="I461"/>
      <c r="J461"/>
      <c r="K461"/>
      <c r="L461"/>
      <c r="M461"/>
    </row>
    <row r="462" ht="15" spans="1:13">
      <c r="A462"/>
      <c r="B462"/>
      <c r="C462"/>
      <c r="D462"/>
      <c r="E462" s="15"/>
      <c r="F462"/>
      <c r="G462"/>
      <c r="H462"/>
      <c r="I462"/>
      <c r="J462"/>
      <c r="K462"/>
      <c r="L462"/>
      <c r="M462"/>
    </row>
    <row r="463" ht="15" spans="1:13">
      <c r="A463"/>
      <c r="B463"/>
      <c r="C463"/>
      <c r="D463"/>
      <c r="E463" s="15"/>
      <c r="F463"/>
      <c r="G463"/>
      <c r="H463"/>
      <c r="I463"/>
      <c r="J463"/>
      <c r="K463"/>
      <c r="L463"/>
      <c r="M463"/>
    </row>
    <row r="464" ht="15" spans="1:13">
      <c r="A464"/>
      <c r="B464"/>
      <c r="C464"/>
      <c r="D464"/>
      <c r="E464" s="15"/>
      <c r="F464"/>
      <c r="G464"/>
      <c r="H464"/>
      <c r="I464"/>
      <c r="J464"/>
      <c r="K464"/>
      <c r="L464"/>
      <c r="M464"/>
    </row>
    <row r="465" ht="15" spans="1:13">
      <c r="A465"/>
      <c r="B465"/>
      <c r="C465"/>
      <c r="D465"/>
      <c r="E465" s="15"/>
      <c r="F465"/>
      <c r="G465"/>
      <c r="H465"/>
      <c r="I465"/>
      <c r="J465"/>
      <c r="K465"/>
      <c r="L465"/>
      <c r="M465"/>
    </row>
    <row r="466" ht="15" spans="1:13">
      <c r="A466"/>
      <c r="B466"/>
      <c r="C466"/>
      <c r="D466"/>
      <c r="E466" s="15"/>
      <c r="F466"/>
      <c r="G466"/>
      <c r="H466"/>
      <c r="I466"/>
      <c r="J466"/>
      <c r="K466"/>
      <c r="L466"/>
      <c r="M466"/>
    </row>
    <row r="467" ht="15" spans="1:13">
      <c r="A467"/>
      <c r="B467"/>
      <c r="C467"/>
      <c r="D467"/>
      <c r="E467" s="15"/>
      <c r="F467"/>
      <c r="G467"/>
      <c r="H467"/>
      <c r="I467"/>
      <c r="J467"/>
      <c r="K467"/>
      <c r="L467"/>
      <c r="M467"/>
    </row>
    <row r="468" ht="15" spans="1:13">
      <c r="A468"/>
      <c r="B468"/>
      <c r="C468"/>
      <c r="D468"/>
      <c r="E468" s="15"/>
      <c r="F468"/>
      <c r="G468"/>
      <c r="H468"/>
      <c r="I468"/>
      <c r="J468"/>
      <c r="K468"/>
      <c r="L468"/>
      <c r="M468"/>
    </row>
    <row r="469" ht="15" spans="1:13">
      <c r="A469"/>
      <c r="B469"/>
      <c r="C469"/>
      <c r="D469"/>
      <c r="E469" s="15"/>
      <c r="F469"/>
      <c r="G469"/>
      <c r="H469"/>
      <c r="I469"/>
      <c r="J469"/>
      <c r="K469"/>
      <c r="L469"/>
      <c r="M469"/>
    </row>
    <row r="470" ht="15" spans="1:13">
      <c r="A470"/>
      <c r="B470"/>
      <c r="C470"/>
      <c r="D470"/>
      <c r="E470" s="15"/>
      <c r="F470"/>
      <c r="G470"/>
      <c r="H470"/>
      <c r="I470"/>
      <c r="J470"/>
      <c r="K470"/>
      <c r="L470"/>
      <c r="M470"/>
    </row>
    <row r="471" ht="15" spans="1:13">
      <c r="A471"/>
      <c r="B471"/>
      <c r="C471"/>
      <c r="D471"/>
      <c r="E471" s="15"/>
      <c r="F471"/>
      <c r="G471"/>
      <c r="H471"/>
      <c r="I471"/>
      <c r="J471"/>
      <c r="K471"/>
      <c r="L471"/>
      <c r="M471"/>
    </row>
    <row r="472" ht="15" spans="1:13">
      <c r="A472"/>
      <c r="B472"/>
      <c r="C472"/>
      <c r="D472"/>
      <c r="E472" s="15"/>
      <c r="F472"/>
      <c r="G472"/>
      <c r="H472"/>
      <c r="I472"/>
      <c r="J472"/>
      <c r="K472"/>
      <c r="L472"/>
      <c r="M472"/>
    </row>
    <row r="473" ht="15" spans="1:13">
      <c r="A473"/>
      <c r="B473"/>
      <c r="C473"/>
      <c r="D473"/>
      <c r="E473" s="15"/>
      <c r="F473"/>
      <c r="G473"/>
      <c r="H473"/>
      <c r="I473"/>
      <c r="J473"/>
      <c r="K473"/>
      <c r="L473"/>
      <c r="M473"/>
    </row>
    <row r="474" ht="15" spans="1:13">
      <c r="A474"/>
      <c r="B474"/>
      <c r="C474"/>
      <c r="D474"/>
      <c r="E474" s="15"/>
      <c r="F474"/>
      <c r="G474"/>
      <c r="H474"/>
      <c r="I474"/>
      <c r="J474"/>
      <c r="K474"/>
      <c r="L474"/>
      <c r="M474"/>
    </row>
    <row r="475" ht="15" spans="1:13">
      <c r="A475"/>
      <c r="B475"/>
      <c r="C475"/>
      <c r="D475"/>
      <c r="E475" s="15"/>
      <c r="F475"/>
      <c r="G475"/>
      <c r="H475"/>
      <c r="I475"/>
      <c r="J475"/>
      <c r="K475"/>
      <c r="L475"/>
      <c r="M475"/>
    </row>
    <row r="476" ht="15" spans="1:13">
      <c r="A476"/>
      <c r="B476"/>
      <c r="C476"/>
      <c r="D476"/>
      <c r="E476" s="15"/>
      <c r="F476"/>
      <c r="G476"/>
      <c r="H476"/>
      <c r="I476"/>
      <c r="J476"/>
      <c r="K476"/>
      <c r="L476"/>
      <c r="M476"/>
    </row>
    <row r="477" ht="15" spans="1:13">
      <c r="A477"/>
      <c r="B477"/>
      <c r="C477"/>
      <c r="D477"/>
      <c r="E477" s="15"/>
      <c r="F477"/>
      <c r="G477"/>
      <c r="H477"/>
      <c r="I477"/>
      <c r="J477"/>
      <c r="K477"/>
      <c r="L477"/>
      <c r="M477"/>
    </row>
    <row r="478" ht="15" spans="1:13">
      <c r="A478"/>
      <c r="B478"/>
      <c r="C478"/>
      <c r="D478"/>
      <c r="E478" s="15"/>
      <c r="F478"/>
      <c r="G478"/>
      <c r="H478"/>
      <c r="I478"/>
      <c r="J478"/>
      <c r="K478"/>
      <c r="L478"/>
      <c r="M478"/>
    </row>
    <row r="479" ht="15" spans="1:13">
      <c r="A479"/>
      <c r="B479"/>
      <c r="C479"/>
      <c r="D479"/>
      <c r="E479" s="15"/>
      <c r="F479"/>
      <c r="G479"/>
      <c r="H479"/>
      <c r="I479"/>
      <c r="J479"/>
      <c r="K479"/>
      <c r="L479"/>
      <c r="M479"/>
    </row>
    <row r="480" ht="15" spans="1:13">
      <c r="A480"/>
      <c r="B480"/>
      <c r="C480"/>
      <c r="D480"/>
      <c r="E480" s="15"/>
      <c r="F480"/>
      <c r="G480"/>
      <c r="H480"/>
      <c r="I480"/>
      <c r="J480"/>
      <c r="K480"/>
      <c r="L480"/>
      <c r="M480"/>
    </row>
    <row r="481" ht="15" spans="1:13">
      <c r="A481"/>
      <c r="B481"/>
      <c r="C481"/>
      <c r="D481"/>
      <c r="E481" s="15"/>
      <c r="F481"/>
      <c r="G481"/>
      <c r="H481"/>
      <c r="I481"/>
      <c r="J481"/>
      <c r="K481"/>
      <c r="L481"/>
      <c r="M481"/>
    </row>
    <row r="482" ht="15" spans="1:13">
      <c r="A482"/>
      <c r="B482"/>
      <c r="C482"/>
      <c r="D482"/>
      <c r="E482" s="15"/>
      <c r="F482"/>
      <c r="G482"/>
      <c r="H482"/>
      <c r="I482"/>
      <c r="J482"/>
      <c r="K482"/>
      <c r="L482"/>
      <c r="M482"/>
    </row>
    <row r="483" ht="15" spans="1:13">
      <c r="A483"/>
      <c r="B483"/>
      <c r="C483"/>
      <c r="D483"/>
      <c r="E483" s="15"/>
      <c r="F483"/>
      <c r="G483"/>
      <c r="H483"/>
      <c r="I483"/>
      <c r="J483"/>
      <c r="K483"/>
      <c r="L483"/>
      <c r="M483"/>
    </row>
    <row r="484" ht="15" spans="1:13">
      <c r="A484"/>
      <c r="B484"/>
      <c r="C484"/>
      <c r="D484"/>
      <c r="E484" s="15"/>
      <c r="F484"/>
      <c r="G484"/>
      <c r="H484"/>
      <c r="I484"/>
      <c r="J484"/>
      <c r="K484"/>
      <c r="L484"/>
      <c r="M484"/>
    </row>
    <row r="485" ht="15" spans="1:13">
      <c r="A485"/>
      <c r="B485"/>
      <c r="C485"/>
      <c r="D485"/>
      <c r="E485" s="15"/>
      <c r="F485"/>
      <c r="G485"/>
      <c r="H485"/>
      <c r="I485"/>
      <c r="J485"/>
      <c r="K485"/>
      <c r="L485"/>
      <c r="M485"/>
    </row>
    <row r="486" ht="15" spans="1:13">
      <c r="A486"/>
      <c r="B486"/>
      <c r="C486"/>
      <c r="D486"/>
      <c r="E486" s="15"/>
      <c r="F486"/>
      <c r="G486"/>
      <c r="H486"/>
      <c r="I486"/>
      <c r="J486"/>
      <c r="K486"/>
      <c r="L486"/>
      <c r="M486"/>
    </row>
    <row r="487" ht="15" spans="1:13">
      <c r="A487"/>
      <c r="B487"/>
      <c r="C487"/>
      <c r="D487"/>
      <c r="E487" s="15"/>
      <c r="F487"/>
      <c r="G487"/>
      <c r="H487"/>
      <c r="I487"/>
      <c r="J487"/>
      <c r="K487"/>
      <c r="L487"/>
      <c r="M487"/>
    </row>
    <row r="488" ht="15" spans="1:13">
      <c r="A488"/>
      <c r="B488"/>
      <c r="C488"/>
      <c r="D488"/>
      <c r="E488" s="15"/>
      <c r="F488"/>
      <c r="G488"/>
      <c r="H488"/>
      <c r="I488"/>
      <c r="J488"/>
      <c r="K488"/>
      <c r="L488"/>
      <c r="M488"/>
    </row>
    <row r="489" ht="15" spans="1:13">
      <c r="A489"/>
      <c r="B489"/>
      <c r="C489"/>
      <c r="D489"/>
      <c r="E489" s="15"/>
      <c r="F489"/>
      <c r="G489"/>
      <c r="H489"/>
      <c r="I489"/>
      <c r="J489"/>
      <c r="K489"/>
      <c r="L489"/>
      <c r="M489"/>
    </row>
    <row r="490" ht="15" spans="1:13">
      <c r="A490"/>
      <c r="B490"/>
      <c r="C490"/>
      <c r="D490"/>
      <c r="E490" s="15"/>
      <c r="F490"/>
      <c r="G490"/>
      <c r="H490"/>
      <c r="I490"/>
      <c r="J490"/>
      <c r="K490"/>
      <c r="L490"/>
      <c r="M490"/>
    </row>
    <row r="491" ht="15" spans="1:13">
      <c r="A491"/>
      <c r="B491"/>
      <c r="C491"/>
      <c r="D491"/>
      <c r="E491" s="15"/>
      <c r="F491"/>
      <c r="G491"/>
      <c r="H491"/>
      <c r="I491"/>
      <c r="J491"/>
      <c r="K491"/>
      <c r="L491"/>
      <c r="M491"/>
    </row>
    <row r="492" ht="15" spans="1:13">
      <c r="A492"/>
      <c r="B492"/>
      <c r="C492"/>
      <c r="D492"/>
      <c r="E492" s="15"/>
      <c r="F492"/>
      <c r="G492"/>
      <c r="H492"/>
      <c r="I492"/>
      <c r="J492"/>
      <c r="K492"/>
      <c r="L492"/>
      <c r="M492"/>
    </row>
    <row r="493" ht="15" spans="1:13">
      <c r="A493"/>
      <c r="B493"/>
      <c r="C493"/>
      <c r="D493"/>
      <c r="E493" s="15"/>
      <c r="F493"/>
      <c r="G493"/>
      <c r="H493"/>
      <c r="I493"/>
      <c r="J493"/>
      <c r="K493"/>
      <c r="L493"/>
      <c r="M493"/>
    </row>
    <row r="494" ht="15" spans="1:13">
      <c r="A494"/>
      <c r="B494"/>
      <c r="C494"/>
      <c r="D494"/>
      <c r="E494" s="15"/>
      <c r="F494"/>
      <c r="G494"/>
      <c r="H494"/>
      <c r="I494"/>
      <c r="J494"/>
      <c r="K494"/>
      <c r="L494"/>
      <c r="M494"/>
    </row>
    <row r="495" ht="15" spans="1:13">
      <c r="A495"/>
      <c r="B495"/>
      <c r="C495"/>
      <c r="D495"/>
      <c r="E495" s="15"/>
      <c r="F495"/>
      <c r="G495"/>
      <c r="H495"/>
      <c r="I495"/>
      <c r="J495"/>
      <c r="K495"/>
      <c r="L495"/>
      <c r="M495"/>
    </row>
    <row r="496" ht="15" spans="1:13">
      <c r="A496"/>
      <c r="B496"/>
      <c r="C496"/>
      <c r="D496"/>
      <c r="E496" s="15"/>
      <c r="F496"/>
      <c r="G496"/>
      <c r="H496"/>
      <c r="I496"/>
      <c r="J496"/>
      <c r="K496"/>
      <c r="L496"/>
      <c r="M496"/>
    </row>
    <row r="497" ht="15" spans="1:13">
      <c r="A497"/>
      <c r="B497"/>
      <c r="C497"/>
      <c r="D497"/>
      <c r="E497" s="15"/>
      <c r="F497"/>
      <c r="G497"/>
      <c r="H497"/>
      <c r="I497"/>
      <c r="J497"/>
      <c r="K497"/>
      <c r="L497"/>
      <c r="M497"/>
    </row>
    <row r="498" ht="15" spans="1:13">
      <c r="A498"/>
      <c r="B498"/>
      <c r="C498"/>
      <c r="D498"/>
      <c r="E498" s="15"/>
      <c r="F498"/>
      <c r="G498"/>
      <c r="H498"/>
      <c r="I498"/>
      <c r="J498"/>
      <c r="K498"/>
      <c r="L498"/>
      <c r="M498"/>
    </row>
    <row r="499" ht="15" spans="1:13">
      <c r="A499"/>
      <c r="B499"/>
      <c r="C499"/>
      <c r="D499"/>
      <c r="E499" s="15"/>
      <c r="F499"/>
      <c r="G499"/>
      <c r="H499"/>
      <c r="I499"/>
      <c r="J499"/>
      <c r="K499"/>
      <c r="L499"/>
      <c r="M499"/>
    </row>
    <row r="500" ht="15" spans="1:13">
      <c r="A500"/>
      <c r="B500"/>
      <c r="C500"/>
      <c r="D500"/>
      <c r="E500" s="15"/>
      <c r="F500"/>
      <c r="G500"/>
      <c r="H500"/>
      <c r="I500"/>
      <c r="J500"/>
      <c r="K500"/>
      <c r="L500"/>
      <c r="M500"/>
    </row>
    <row r="501" ht="15" spans="1:13">
      <c r="A501"/>
      <c r="B501"/>
      <c r="C501"/>
      <c r="D501"/>
      <c r="E501" s="15"/>
      <c r="F501"/>
      <c r="G501"/>
      <c r="H501"/>
      <c r="I501"/>
      <c r="J501"/>
      <c r="K501"/>
      <c r="L501"/>
      <c r="M501"/>
    </row>
    <row r="502" ht="15" spans="1:13">
      <c r="A502"/>
      <c r="B502"/>
      <c r="C502"/>
      <c r="D502"/>
      <c r="E502" s="15"/>
      <c r="F502"/>
      <c r="G502"/>
      <c r="H502"/>
      <c r="I502"/>
      <c r="J502"/>
      <c r="K502"/>
      <c r="L502"/>
      <c r="M502"/>
    </row>
    <row r="503" ht="15" spans="1:13">
      <c r="A503"/>
      <c r="B503"/>
      <c r="C503"/>
      <c r="D503"/>
      <c r="E503" s="15"/>
      <c r="F503"/>
      <c r="G503"/>
      <c r="H503"/>
      <c r="I503"/>
      <c r="J503"/>
      <c r="K503"/>
      <c r="L503"/>
      <c r="M503"/>
    </row>
    <row r="504" ht="15" spans="1:13">
      <c r="A504"/>
      <c r="B504"/>
      <c r="C504"/>
      <c r="D504"/>
      <c r="E504" s="15"/>
      <c r="F504"/>
      <c r="G504"/>
      <c r="H504"/>
      <c r="I504"/>
      <c r="J504"/>
      <c r="K504"/>
      <c r="L504"/>
      <c r="M504"/>
    </row>
    <row r="505" ht="15" spans="1:13">
      <c r="A505"/>
      <c r="B505"/>
      <c r="C505"/>
      <c r="D505"/>
      <c r="E505" s="15"/>
      <c r="F505"/>
      <c r="G505"/>
      <c r="H505"/>
      <c r="I505"/>
      <c r="J505"/>
      <c r="K505"/>
      <c r="L505"/>
      <c r="M505"/>
    </row>
    <row r="506" ht="15" spans="1:13">
      <c r="A506"/>
      <c r="B506"/>
      <c r="C506"/>
      <c r="D506"/>
      <c r="E506" s="15"/>
      <c r="F506"/>
      <c r="G506"/>
      <c r="H506"/>
      <c r="I506"/>
      <c r="J506"/>
      <c r="K506"/>
      <c r="L506"/>
      <c r="M506"/>
    </row>
    <row r="507" ht="15" spans="1:13">
      <c r="A507"/>
      <c r="B507"/>
      <c r="C507"/>
      <c r="D507"/>
      <c r="E507" s="15"/>
      <c r="F507"/>
      <c r="G507"/>
      <c r="H507"/>
      <c r="I507"/>
      <c r="J507"/>
      <c r="K507"/>
      <c r="L507"/>
      <c r="M507"/>
    </row>
    <row r="508" ht="15" spans="1:13">
      <c r="A508"/>
      <c r="B508"/>
      <c r="C508"/>
      <c r="D508"/>
      <c r="E508" s="15"/>
      <c r="F508"/>
      <c r="G508"/>
      <c r="H508"/>
      <c r="I508"/>
      <c r="J508"/>
      <c r="K508"/>
      <c r="L508"/>
      <c r="M508"/>
    </row>
    <row r="509" ht="15" spans="1:13">
      <c r="A509"/>
      <c r="B509"/>
      <c r="C509"/>
      <c r="D509"/>
      <c r="E509" s="15"/>
      <c r="F509"/>
      <c r="G509"/>
      <c r="H509"/>
      <c r="I509"/>
      <c r="J509"/>
      <c r="K509"/>
      <c r="L509"/>
      <c r="M509"/>
    </row>
    <row r="510" ht="15" spans="1:13">
      <c r="A510"/>
      <c r="B510"/>
      <c r="C510"/>
      <c r="D510"/>
      <c r="E510" s="15"/>
      <c r="F510"/>
      <c r="G510"/>
      <c r="H510"/>
      <c r="I510"/>
      <c r="J510"/>
      <c r="K510"/>
      <c r="L510"/>
      <c r="M510"/>
    </row>
    <row r="511" ht="15" spans="1:13">
      <c r="A511"/>
      <c r="B511"/>
      <c r="C511"/>
      <c r="D511"/>
      <c r="E511" s="15"/>
      <c r="F511"/>
      <c r="G511"/>
      <c r="H511"/>
      <c r="I511"/>
      <c r="J511"/>
      <c r="K511"/>
      <c r="L511"/>
      <c r="M511"/>
    </row>
    <row r="512" ht="15" spans="1:13">
      <c r="A512"/>
      <c r="B512"/>
      <c r="C512"/>
      <c r="D512"/>
      <c r="E512" s="15"/>
      <c r="F512"/>
      <c r="G512"/>
      <c r="H512"/>
      <c r="I512"/>
      <c r="J512"/>
      <c r="K512"/>
      <c r="L512"/>
      <c r="M512"/>
    </row>
    <row r="513" ht="15" spans="1:13">
      <c r="A513"/>
      <c r="B513"/>
      <c r="C513"/>
      <c r="D513"/>
      <c r="E513" s="15"/>
      <c r="F513"/>
      <c r="G513"/>
      <c r="H513"/>
      <c r="I513"/>
      <c r="J513"/>
      <c r="K513"/>
      <c r="L513"/>
      <c r="M513"/>
    </row>
    <row r="514" ht="15" spans="1:13">
      <c r="A514"/>
      <c r="B514"/>
      <c r="C514"/>
      <c r="D514"/>
      <c r="E514" s="15"/>
      <c r="F514"/>
      <c r="G514"/>
      <c r="H514"/>
      <c r="I514"/>
      <c r="J514"/>
      <c r="K514"/>
      <c r="L514"/>
      <c r="M514"/>
    </row>
    <row r="515" ht="15" spans="1:13">
      <c r="A515"/>
      <c r="B515"/>
      <c r="C515"/>
      <c r="D515"/>
      <c r="E515" s="15"/>
      <c r="F515"/>
      <c r="G515"/>
      <c r="H515"/>
      <c r="I515"/>
      <c r="J515"/>
      <c r="K515"/>
      <c r="L515"/>
      <c r="M515"/>
    </row>
    <row r="516" ht="15" spans="1:13">
      <c r="A516"/>
      <c r="B516"/>
      <c r="C516"/>
      <c r="D516"/>
      <c r="E516" s="15"/>
      <c r="F516"/>
      <c r="G516"/>
      <c r="H516"/>
      <c r="I516"/>
      <c r="J516"/>
      <c r="K516"/>
      <c r="L516"/>
      <c r="M516"/>
    </row>
    <row r="517" ht="15" spans="1:13">
      <c r="A517"/>
      <c r="B517"/>
      <c r="C517"/>
      <c r="D517"/>
      <c r="E517" s="15"/>
      <c r="F517"/>
      <c r="G517"/>
      <c r="H517"/>
      <c r="I517"/>
      <c r="J517"/>
      <c r="K517"/>
      <c r="L517"/>
      <c r="M517"/>
    </row>
    <row r="518" ht="15" spans="1:13">
      <c r="A518"/>
      <c r="B518"/>
      <c r="C518"/>
      <c r="D518"/>
      <c r="E518" s="15"/>
      <c r="F518"/>
      <c r="G518"/>
      <c r="H518"/>
      <c r="I518"/>
      <c r="J518"/>
      <c r="K518"/>
      <c r="L518"/>
      <c r="M518"/>
    </row>
    <row r="519" ht="15" spans="1:13">
      <c r="A519"/>
      <c r="B519"/>
      <c r="C519"/>
      <c r="D519"/>
      <c r="E519" s="15"/>
      <c r="F519"/>
      <c r="G519"/>
      <c r="H519"/>
      <c r="I519"/>
      <c r="J519"/>
      <c r="K519"/>
      <c r="L519"/>
      <c r="M519"/>
    </row>
    <row r="520" ht="15" spans="1:13">
      <c r="A520"/>
      <c r="B520"/>
      <c r="C520"/>
      <c r="D520"/>
      <c r="E520" s="15"/>
      <c r="F520"/>
      <c r="G520"/>
      <c r="H520"/>
      <c r="I520"/>
      <c r="J520"/>
      <c r="K520"/>
      <c r="L520"/>
      <c r="M520"/>
    </row>
    <row r="521" ht="15" spans="1:13">
      <c r="A521"/>
      <c r="B521"/>
      <c r="C521"/>
      <c r="D521"/>
      <c r="E521" s="15"/>
      <c r="F521"/>
      <c r="G521"/>
      <c r="H521"/>
      <c r="I521"/>
      <c r="J521"/>
      <c r="K521"/>
      <c r="L521"/>
      <c r="M521"/>
    </row>
    <row r="522" ht="15" spans="1:13">
      <c r="A522"/>
      <c r="B522"/>
      <c r="C522"/>
      <c r="D522"/>
      <c r="E522" s="15"/>
      <c r="F522"/>
      <c r="G522"/>
      <c r="H522"/>
      <c r="I522"/>
      <c r="J522"/>
      <c r="K522"/>
      <c r="L522"/>
      <c r="M522"/>
    </row>
    <row r="523" ht="15" spans="1:13">
      <c r="A523"/>
      <c r="B523"/>
      <c r="C523"/>
      <c r="D523"/>
      <c r="E523" s="15"/>
      <c r="F523"/>
      <c r="G523"/>
      <c r="H523"/>
      <c r="I523"/>
      <c r="J523"/>
      <c r="K523"/>
      <c r="L523"/>
      <c r="M523"/>
    </row>
    <row r="524" ht="15" spans="1:13">
      <c r="A524"/>
      <c r="B524"/>
      <c r="C524"/>
      <c r="D524"/>
      <c r="E524" s="15"/>
      <c r="F524"/>
      <c r="G524"/>
      <c r="H524"/>
      <c r="I524"/>
      <c r="J524"/>
      <c r="K524"/>
      <c r="L524"/>
      <c r="M524"/>
    </row>
    <row r="525" ht="15" spans="1:13">
      <c r="A525"/>
      <c r="B525"/>
      <c r="C525"/>
      <c r="D525"/>
      <c r="E525" s="15"/>
      <c r="F525"/>
      <c r="G525"/>
      <c r="H525"/>
      <c r="I525"/>
      <c r="J525"/>
      <c r="K525"/>
      <c r="L525"/>
      <c r="M525"/>
    </row>
    <row r="526" ht="15" spans="1:13">
      <c r="A526"/>
      <c r="B526"/>
      <c r="C526"/>
      <c r="D526"/>
      <c r="E526" s="15"/>
      <c r="F526"/>
      <c r="G526"/>
      <c r="H526"/>
      <c r="I526"/>
      <c r="J526"/>
      <c r="K526"/>
      <c r="L526"/>
      <c r="M526"/>
    </row>
    <row r="527" ht="15" spans="1:13">
      <c r="A527"/>
      <c r="B527"/>
      <c r="C527"/>
      <c r="D527"/>
      <c r="E527" s="15"/>
      <c r="F527"/>
      <c r="G527"/>
      <c r="H527"/>
      <c r="I527"/>
      <c r="J527"/>
      <c r="K527"/>
      <c r="L527"/>
      <c r="M527"/>
    </row>
    <row r="528" ht="15" spans="1:13">
      <c r="A528"/>
      <c r="B528"/>
      <c r="C528"/>
      <c r="D528"/>
      <c r="E528" s="15"/>
      <c r="F528"/>
      <c r="G528"/>
      <c r="H528"/>
      <c r="I528"/>
      <c r="J528"/>
      <c r="K528"/>
      <c r="L528"/>
      <c r="M528"/>
    </row>
    <row r="529" ht="15" spans="1:13">
      <c r="A529"/>
      <c r="B529"/>
      <c r="C529"/>
      <c r="D529"/>
      <c r="E529" s="15"/>
      <c r="F529"/>
      <c r="G529"/>
      <c r="H529"/>
      <c r="I529"/>
      <c r="J529"/>
      <c r="K529"/>
      <c r="L529"/>
      <c r="M529"/>
    </row>
    <row r="530" ht="15" spans="1:13">
      <c r="A530"/>
      <c r="B530"/>
      <c r="C530"/>
      <c r="D530"/>
      <c r="E530" s="15"/>
      <c r="F530"/>
      <c r="G530"/>
      <c r="H530"/>
      <c r="I530"/>
      <c r="J530"/>
      <c r="K530"/>
      <c r="L530"/>
      <c r="M530"/>
    </row>
    <row r="531" ht="15" spans="1:13">
      <c r="A531"/>
      <c r="B531"/>
      <c r="C531"/>
      <c r="D531"/>
      <c r="E531" s="15"/>
      <c r="F531"/>
      <c r="G531"/>
      <c r="H531"/>
      <c r="I531"/>
      <c r="J531"/>
      <c r="K531"/>
      <c r="L531"/>
      <c r="M531"/>
    </row>
    <row r="532" ht="15" spans="1:13">
      <c r="A532"/>
      <c r="B532"/>
      <c r="C532"/>
      <c r="D532"/>
      <c r="E532" s="15"/>
      <c r="F532"/>
      <c r="G532"/>
      <c r="H532"/>
      <c r="I532"/>
      <c r="J532"/>
      <c r="K532"/>
      <c r="L532"/>
      <c r="M532"/>
    </row>
    <row r="533" ht="15" spans="1:13">
      <c r="A533"/>
      <c r="B533"/>
      <c r="C533"/>
      <c r="D533"/>
      <c r="E533" s="15"/>
      <c r="F533"/>
      <c r="G533"/>
      <c r="H533"/>
      <c r="I533"/>
      <c r="J533"/>
      <c r="K533"/>
      <c r="L533"/>
      <c r="M533"/>
    </row>
    <row r="534" ht="15" spans="1:13">
      <c r="A534"/>
      <c r="B534"/>
      <c r="C534"/>
      <c r="D534"/>
      <c r="E534" s="15"/>
      <c r="F534"/>
      <c r="G534"/>
      <c r="H534"/>
      <c r="I534"/>
      <c r="J534"/>
      <c r="K534"/>
      <c r="L534"/>
      <c r="M534"/>
    </row>
    <row r="535" ht="15" spans="1:13">
      <c r="A535"/>
      <c r="B535"/>
      <c r="C535"/>
      <c r="D535"/>
      <c r="E535" s="15"/>
      <c r="F535"/>
      <c r="G535"/>
      <c r="H535"/>
      <c r="I535"/>
      <c r="J535"/>
      <c r="K535"/>
      <c r="L535"/>
      <c r="M535"/>
    </row>
    <row r="536" ht="15" spans="1:13">
      <c r="A536"/>
      <c r="B536"/>
      <c r="C536"/>
      <c r="D536"/>
      <c r="E536" s="15"/>
      <c r="F536"/>
      <c r="G536"/>
      <c r="H536"/>
      <c r="I536"/>
      <c r="J536"/>
      <c r="K536"/>
      <c r="L536"/>
      <c r="M536"/>
    </row>
    <row r="537" ht="15" spans="1:13">
      <c r="A537"/>
      <c r="B537"/>
      <c r="C537"/>
      <c r="D537"/>
      <c r="E537" s="15"/>
      <c r="F537"/>
      <c r="G537"/>
      <c r="H537"/>
      <c r="I537"/>
      <c r="J537"/>
      <c r="K537"/>
      <c r="L537"/>
      <c r="M537"/>
    </row>
    <row r="538" ht="15" spans="1:13">
      <c r="A538"/>
      <c r="B538"/>
      <c r="C538"/>
      <c r="D538"/>
      <c r="E538" s="15"/>
      <c r="F538"/>
      <c r="G538"/>
      <c r="H538"/>
      <c r="I538"/>
      <c r="J538"/>
      <c r="K538"/>
      <c r="L538"/>
      <c r="M538"/>
    </row>
    <row r="539" ht="15" spans="1:13">
      <c r="A539"/>
      <c r="B539"/>
      <c r="C539"/>
      <c r="D539"/>
      <c r="E539" s="15"/>
      <c r="F539"/>
      <c r="G539"/>
      <c r="H539"/>
      <c r="I539"/>
      <c r="J539"/>
      <c r="K539"/>
      <c r="L539"/>
      <c r="M539"/>
    </row>
    <row r="540" ht="15" spans="1:13">
      <c r="A540"/>
      <c r="B540"/>
      <c r="C540"/>
      <c r="D540"/>
      <c r="E540" s="15"/>
      <c r="F540"/>
      <c r="G540"/>
      <c r="H540"/>
      <c r="I540"/>
      <c r="J540"/>
      <c r="K540"/>
      <c r="L540"/>
      <c r="M540"/>
    </row>
    <row r="541" ht="15" spans="1:13">
      <c r="A541"/>
      <c r="B541"/>
      <c r="C541"/>
      <c r="D541"/>
      <c r="E541" s="15"/>
      <c r="F541"/>
      <c r="G541"/>
      <c r="H541"/>
      <c r="I541"/>
      <c r="J541"/>
      <c r="K541"/>
      <c r="L541"/>
      <c r="M541"/>
    </row>
    <row r="542" ht="15" spans="1:13">
      <c r="A542"/>
      <c r="B542"/>
      <c r="C542"/>
      <c r="D542"/>
      <c r="E542" s="15"/>
      <c r="F542"/>
      <c r="G542"/>
      <c r="H542"/>
      <c r="I542"/>
      <c r="J542"/>
      <c r="K542"/>
      <c r="L542"/>
      <c r="M542"/>
    </row>
    <row r="543" ht="15" spans="1:13">
      <c r="A543"/>
      <c r="B543"/>
      <c r="C543"/>
      <c r="D543"/>
      <c r="E543" s="15"/>
      <c r="F543"/>
      <c r="G543"/>
      <c r="H543"/>
      <c r="I543"/>
      <c r="J543"/>
      <c r="K543"/>
      <c r="L543"/>
      <c r="M543"/>
    </row>
    <row r="544" ht="15" spans="1:13">
      <c r="A544"/>
      <c r="B544"/>
      <c r="C544"/>
      <c r="D544"/>
      <c r="E544" s="15"/>
      <c r="F544"/>
      <c r="G544"/>
      <c r="H544"/>
      <c r="I544"/>
      <c r="J544"/>
      <c r="K544"/>
      <c r="L544"/>
      <c r="M544"/>
    </row>
    <row r="545" ht="15" spans="1:13">
      <c r="A545"/>
      <c r="B545"/>
      <c r="C545"/>
      <c r="D545"/>
      <c r="E545" s="15"/>
      <c r="F545"/>
      <c r="G545"/>
      <c r="H545"/>
      <c r="I545"/>
      <c r="J545"/>
      <c r="K545"/>
      <c r="L545"/>
      <c r="M545"/>
    </row>
    <row r="546" ht="15" spans="1:13">
      <c r="A546"/>
      <c r="B546"/>
      <c r="C546"/>
      <c r="D546"/>
      <c r="E546" s="15"/>
      <c r="F546"/>
      <c r="G546"/>
      <c r="H546"/>
      <c r="I546"/>
      <c r="J546"/>
      <c r="K546"/>
      <c r="L546"/>
      <c r="M546"/>
    </row>
    <row r="547" ht="15" spans="1:13">
      <c r="A547"/>
      <c r="B547"/>
      <c r="C547"/>
      <c r="D547"/>
      <c r="E547" s="15"/>
      <c r="F547"/>
      <c r="G547"/>
      <c r="H547"/>
      <c r="I547"/>
      <c r="J547"/>
      <c r="K547"/>
      <c r="L547"/>
      <c r="M547"/>
    </row>
    <row r="548" ht="15" spans="1:13">
      <c r="A548"/>
      <c r="B548"/>
      <c r="C548"/>
      <c r="D548"/>
      <c r="E548" s="15"/>
      <c r="F548"/>
      <c r="G548"/>
      <c r="H548"/>
      <c r="I548"/>
      <c r="J548"/>
      <c r="K548"/>
      <c r="L548"/>
      <c r="M548"/>
    </row>
    <row r="549" ht="15" spans="1:13">
      <c r="A549"/>
      <c r="B549"/>
      <c r="C549"/>
      <c r="D549"/>
      <c r="E549" s="15"/>
      <c r="F549"/>
      <c r="G549"/>
      <c r="H549"/>
      <c r="I549"/>
      <c r="J549"/>
      <c r="K549"/>
      <c r="L549"/>
      <c r="M549"/>
    </row>
    <row r="550" ht="15" spans="1:13">
      <c r="A550"/>
      <c r="B550"/>
      <c r="C550"/>
      <c r="D550"/>
      <c r="E550" s="15"/>
      <c r="F550"/>
      <c r="G550"/>
      <c r="H550"/>
      <c r="I550"/>
      <c r="J550"/>
      <c r="K550"/>
      <c r="L550"/>
      <c r="M550"/>
    </row>
    <row r="551" ht="15" spans="1:13">
      <c r="A551"/>
      <c r="B551"/>
      <c r="C551"/>
      <c r="D551"/>
      <c r="E551" s="15"/>
      <c r="F551"/>
      <c r="G551"/>
      <c r="H551"/>
      <c r="I551"/>
      <c r="J551"/>
      <c r="K551"/>
      <c r="L551"/>
      <c r="M551"/>
    </row>
    <row r="552" ht="15" spans="1:13">
      <c r="A552"/>
      <c r="B552"/>
      <c r="C552"/>
      <c r="D552"/>
      <c r="E552" s="15"/>
      <c r="F552"/>
      <c r="G552"/>
      <c r="H552"/>
      <c r="I552"/>
      <c r="J552"/>
      <c r="K552"/>
      <c r="L552"/>
      <c r="M552"/>
    </row>
    <row r="553" ht="15" spans="1:13">
      <c r="A553"/>
      <c r="B553"/>
      <c r="C553"/>
      <c r="D553"/>
      <c r="E553" s="15"/>
      <c r="F553"/>
      <c r="G553"/>
      <c r="H553"/>
      <c r="I553"/>
      <c r="J553"/>
      <c r="K553"/>
      <c r="L553"/>
      <c r="M553"/>
    </row>
    <row r="554" ht="15" spans="1:13">
      <c r="A554"/>
      <c r="B554"/>
      <c r="C554"/>
      <c r="D554"/>
      <c r="E554" s="15"/>
      <c r="F554"/>
      <c r="G554"/>
      <c r="H554"/>
      <c r="I554"/>
      <c r="J554"/>
      <c r="K554"/>
      <c r="L554"/>
      <c r="M554"/>
    </row>
    <row r="555" ht="15" spans="1:13">
      <c r="A555"/>
      <c r="B555"/>
      <c r="C555"/>
      <c r="D555"/>
      <c r="E555" s="15"/>
      <c r="F555"/>
      <c r="G555"/>
      <c r="H555"/>
      <c r="I555"/>
      <c r="J555"/>
      <c r="K555"/>
      <c r="L555"/>
      <c r="M555"/>
    </row>
    <row r="556" ht="15" spans="1:13">
      <c r="A556"/>
      <c r="B556"/>
      <c r="C556"/>
      <c r="D556"/>
      <c r="E556" s="15"/>
      <c r="F556"/>
      <c r="G556"/>
      <c r="H556"/>
      <c r="I556"/>
      <c r="J556"/>
      <c r="K556"/>
      <c r="L556"/>
      <c r="M556"/>
    </row>
    <row r="557" ht="15" spans="1:13">
      <c r="A557"/>
      <c r="B557"/>
      <c r="C557"/>
      <c r="D557"/>
      <c r="E557" s="15"/>
      <c r="F557"/>
      <c r="G557"/>
      <c r="H557"/>
      <c r="I557"/>
      <c r="J557"/>
      <c r="K557"/>
      <c r="L557"/>
      <c r="M557"/>
    </row>
    <row r="558" ht="15" spans="1:13">
      <c r="A558"/>
      <c r="B558"/>
      <c r="C558"/>
      <c r="D558"/>
      <c r="E558" s="15"/>
      <c r="F558"/>
      <c r="G558"/>
      <c r="H558"/>
      <c r="I558"/>
      <c r="J558"/>
      <c r="K558"/>
      <c r="L558"/>
      <c r="M558"/>
    </row>
    <row r="559" ht="15" spans="1:13">
      <c r="A559"/>
      <c r="B559"/>
      <c r="C559"/>
      <c r="D559"/>
      <c r="E559" s="15"/>
      <c r="F559"/>
      <c r="G559"/>
      <c r="H559"/>
      <c r="I559"/>
      <c r="J559"/>
      <c r="K559"/>
      <c r="L559"/>
      <c r="M559"/>
    </row>
    <row r="560" ht="15" spans="1:13">
      <c r="A560"/>
      <c r="B560"/>
      <c r="C560"/>
      <c r="D560"/>
      <c r="E560" s="15"/>
      <c r="F560"/>
      <c r="G560"/>
      <c r="H560"/>
      <c r="I560"/>
      <c r="J560"/>
      <c r="K560"/>
      <c r="L560"/>
      <c r="M560"/>
    </row>
    <row r="561" ht="15" spans="1:13">
      <c r="A561"/>
      <c r="B561"/>
      <c r="C561"/>
      <c r="D561"/>
      <c r="E561" s="15"/>
      <c r="F561"/>
      <c r="G561"/>
      <c r="H561"/>
      <c r="I561"/>
      <c r="J561"/>
      <c r="K561"/>
      <c r="L561"/>
      <c r="M561"/>
    </row>
    <row r="562" ht="15" spans="1:13">
      <c r="A562"/>
      <c r="B562"/>
      <c r="C562"/>
      <c r="D562"/>
      <c r="E562" s="15"/>
      <c r="F562"/>
      <c r="G562"/>
      <c r="H562"/>
      <c r="I562"/>
      <c r="J562"/>
      <c r="K562"/>
      <c r="L562"/>
      <c r="M562"/>
    </row>
    <row r="563" ht="15" spans="1:13">
      <c r="A563"/>
      <c r="B563"/>
      <c r="C563"/>
      <c r="D563"/>
      <c r="E563" s="15"/>
      <c r="F563"/>
      <c r="G563"/>
      <c r="H563"/>
      <c r="I563"/>
      <c r="J563"/>
      <c r="K563"/>
      <c r="L563"/>
      <c r="M563"/>
    </row>
    <row r="564" ht="15" spans="1:13">
      <c r="A564"/>
      <c r="B564"/>
      <c r="C564"/>
      <c r="D564"/>
      <c r="E564" s="15"/>
      <c r="F564"/>
      <c r="G564"/>
      <c r="H564"/>
      <c r="I564"/>
      <c r="J564"/>
      <c r="K564"/>
      <c r="L564"/>
      <c r="M564"/>
    </row>
    <row r="565" ht="15" spans="1:13">
      <c r="A565"/>
      <c r="B565"/>
      <c r="C565"/>
      <c r="D565"/>
      <c r="E565" s="15"/>
      <c r="F565"/>
      <c r="G565"/>
      <c r="H565"/>
      <c r="I565"/>
      <c r="J565"/>
      <c r="K565"/>
      <c r="L565"/>
      <c r="M565"/>
    </row>
    <row r="566" ht="15" spans="1:13">
      <c r="A566"/>
      <c r="B566"/>
      <c r="C566"/>
      <c r="D566"/>
      <c r="E566" s="15"/>
      <c r="F566"/>
      <c r="G566"/>
      <c r="H566"/>
      <c r="I566"/>
      <c r="J566"/>
      <c r="K566"/>
      <c r="L566"/>
      <c r="M566"/>
    </row>
    <row r="567" ht="15" spans="1:13">
      <c r="A567"/>
      <c r="B567"/>
      <c r="C567"/>
      <c r="D567"/>
      <c r="E567" s="15"/>
      <c r="F567"/>
      <c r="G567"/>
      <c r="H567"/>
      <c r="I567"/>
      <c r="J567"/>
      <c r="K567"/>
      <c r="L567"/>
      <c r="M567"/>
    </row>
    <row r="568" ht="15" spans="1:13">
      <c r="A568"/>
      <c r="B568"/>
      <c r="C568"/>
      <c r="D568"/>
      <c r="E568" s="15"/>
      <c r="F568"/>
      <c r="G568"/>
      <c r="H568"/>
      <c r="I568"/>
      <c r="J568"/>
      <c r="K568"/>
      <c r="L568"/>
      <c r="M568"/>
    </row>
    <row r="569" ht="15" spans="1:13">
      <c r="A569"/>
      <c r="B569"/>
      <c r="C569"/>
      <c r="D569"/>
      <c r="E569" s="15"/>
      <c r="F569"/>
      <c r="G569"/>
      <c r="H569"/>
      <c r="I569"/>
      <c r="J569"/>
      <c r="K569"/>
      <c r="L569"/>
      <c r="M569"/>
    </row>
    <row r="570" ht="15" spans="1:13">
      <c r="A570"/>
      <c r="B570"/>
      <c r="C570"/>
      <c r="D570"/>
      <c r="E570" s="15"/>
      <c r="F570"/>
      <c r="G570"/>
      <c r="H570"/>
      <c r="I570"/>
      <c r="J570"/>
      <c r="K570"/>
      <c r="L570"/>
      <c r="M570"/>
    </row>
    <row r="571" ht="15" spans="1:13">
      <c r="A571"/>
      <c r="B571"/>
      <c r="C571"/>
      <c r="D571"/>
      <c r="E571" s="15"/>
      <c r="F571"/>
      <c r="G571"/>
      <c r="H571"/>
      <c r="I571"/>
      <c r="J571"/>
      <c r="K571"/>
      <c r="L571"/>
      <c r="M571"/>
    </row>
    <row r="572" ht="15" spans="1:13">
      <c r="A572"/>
      <c r="B572"/>
      <c r="C572"/>
      <c r="D572"/>
      <c r="E572" s="15"/>
      <c r="F572"/>
      <c r="G572"/>
      <c r="H572"/>
      <c r="I572"/>
      <c r="J572"/>
      <c r="K572"/>
      <c r="L572"/>
      <c r="M572"/>
    </row>
    <row r="573" ht="15" spans="1:13">
      <c r="A573"/>
      <c r="B573"/>
      <c r="C573"/>
      <c r="D573"/>
      <c r="E573" s="15"/>
      <c r="F573"/>
      <c r="G573"/>
      <c r="H573"/>
      <c r="I573"/>
      <c r="J573"/>
      <c r="K573"/>
      <c r="L573"/>
      <c r="M573"/>
    </row>
    <row r="574" ht="15" spans="1:13">
      <c r="A574"/>
      <c r="B574"/>
      <c r="C574"/>
      <c r="D574"/>
      <c r="E574" s="15"/>
      <c r="F574"/>
      <c r="G574"/>
      <c r="H574"/>
      <c r="I574"/>
      <c r="J574"/>
      <c r="K574"/>
      <c r="L574"/>
      <c r="M574"/>
    </row>
    <row r="575" ht="15" spans="1:13">
      <c r="A575"/>
      <c r="B575"/>
      <c r="C575"/>
      <c r="D575"/>
      <c r="E575" s="15"/>
      <c r="F575"/>
      <c r="G575"/>
      <c r="H575"/>
      <c r="I575"/>
      <c r="J575"/>
      <c r="K575"/>
      <c r="L575"/>
      <c r="M575"/>
    </row>
    <row r="576" ht="15" spans="1:13">
      <c r="A576"/>
      <c r="B576"/>
      <c r="C576"/>
      <c r="D576"/>
      <c r="E576" s="15"/>
      <c r="F576"/>
      <c r="G576"/>
      <c r="H576"/>
      <c r="I576"/>
      <c r="J576"/>
      <c r="K576"/>
      <c r="L576"/>
      <c r="M576"/>
    </row>
    <row r="577" ht="15" spans="1:13">
      <c r="A577"/>
      <c r="B577"/>
      <c r="C577"/>
      <c r="D577"/>
      <c r="E577" s="15"/>
      <c r="F577"/>
      <c r="G577"/>
      <c r="H577"/>
      <c r="I577"/>
      <c r="J577"/>
      <c r="K577"/>
      <c r="L577"/>
      <c r="M577"/>
    </row>
    <row r="578" ht="15" spans="1:13">
      <c r="A578"/>
      <c r="B578"/>
      <c r="C578"/>
      <c r="D578"/>
      <c r="E578" s="15"/>
      <c r="F578"/>
      <c r="G578"/>
      <c r="H578"/>
      <c r="I578"/>
      <c r="J578"/>
      <c r="K578"/>
      <c r="L578"/>
      <c r="M578"/>
    </row>
    <row r="579" ht="15" spans="1:13">
      <c r="A579"/>
      <c r="B579"/>
      <c r="C579"/>
      <c r="D579"/>
      <c r="E579" s="15"/>
      <c r="F579"/>
      <c r="G579"/>
      <c r="H579"/>
      <c r="I579"/>
      <c r="J579"/>
      <c r="K579"/>
      <c r="L579"/>
      <c r="M579"/>
    </row>
    <row r="580" ht="15" spans="1:13">
      <c r="A580"/>
      <c r="B580"/>
      <c r="C580"/>
      <c r="D580"/>
      <c r="E580" s="15"/>
      <c r="F580"/>
      <c r="G580"/>
      <c r="H580"/>
      <c r="I580"/>
      <c r="J580"/>
      <c r="K580"/>
      <c r="L580"/>
      <c r="M580"/>
    </row>
    <row r="581" ht="15" spans="1:13">
      <c r="A581"/>
      <c r="B581"/>
      <c r="C581"/>
      <c r="D581"/>
      <c r="E581" s="15"/>
      <c r="F581"/>
      <c r="G581"/>
      <c r="H581"/>
      <c r="I581"/>
      <c r="J581"/>
      <c r="K581"/>
      <c r="L581"/>
      <c r="M581"/>
    </row>
    <row r="582" ht="15" spans="1:13">
      <c r="A582"/>
      <c r="B582"/>
      <c r="C582"/>
      <c r="D582"/>
      <c r="E582" s="15"/>
      <c r="F582"/>
      <c r="G582"/>
      <c r="H582"/>
      <c r="I582"/>
      <c r="J582"/>
      <c r="K582"/>
      <c r="L582"/>
      <c r="M582"/>
    </row>
    <row r="583" ht="15" spans="1:13">
      <c r="A583"/>
      <c r="B583"/>
      <c r="C583"/>
      <c r="D583"/>
      <c r="E583" s="15"/>
      <c r="F583"/>
      <c r="G583"/>
      <c r="H583"/>
      <c r="I583"/>
      <c r="J583"/>
      <c r="K583"/>
      <c r="L583"/>
      <c r="M583"/>
    </row>
    <row r="584" ht="15" spans="1:13">
      <c r="A584"/>
      <c r="B584"/>
      <c r="C584"/>
      <c r="D584"/>
      <c r="E584" s="15"/>
      <c r="F584"/>
      <c r="G584"/>
      <c r="H584"/>
      <c r="I584"/>
      <c r="J584"/>
      <c r="K584"/>
      <c r="L584"/>
      <c r="M584"/>
    </row>
    <row r="585" ht="15" spans="1:13">
      <c r="A585"/>
      <c r="B585"/>
      <c r="C585"/>
      <c r="D585"/>
      <c r="E585" s="15"/>
      <c r="F585"/>
      <c r="G585"/>
      <c r="H585"/>
      <c r="I585"/>
      <c r="J585"/>
      <c r="K585"/>
      <c r="L585"/>
      <c r="M585"/>
    </row>
    <row r="586" ht="15" spans="1:13">
      <c r="A586"/>
      <c r="B586"/>
      <c r="C586"/>
      <c r="D586"/>
      <c r="E586" s="15"/>
      <c r="F586"/>
      <c r="G586"/>
      <c r="H586"/>
      <c r="I586"/>
      <c r="J586"/>
      <c r="K586"/>
      <c r="L586"/>
      <c r="M586"/>
    </row>
    <row r="587" ht="15" spans="1:13">
      <c r="A587"/>
      <c r="B587"/>
      <c r="C587"/>
      <c r="D587"/>
      <c r="E587" s="15"/>
      <c r="F587"/>
      <c r="G587"/>
      <c r="H587"/>
      <c r="I587"/>
      <c r="J587"/>
      <c r="K587"/>
      <c r="L587"/>
      <c r="M587"/>
    </row>
    <row r="588" ht="15" spans="1:13">
      <c r="A588"/>
      <c r="B588"/>
      <c r="C588"/>
      <c r="D588"/>
      <c r="E588" s="15"/>
      <c r="F588"/>
      <c r="G588"/>
      <c r="H588"/>
      <c r="I588"/>
      <c r="J588"/>
      <c r="K588"/>
      <c r="L588"/>
      <c r="M588"/>
    </row>
    <row r="589" ht="15" spans="1:13">
      <c r="A589"/>
      <c r="B589"/>
      <c r="C589"/>
      <c r="D589"/>
      <c r="E589" s="15"/>
      <c r="F589"/>
      <c r="G589"/>
      <c r="H589"/>
      <c r="I589"/>
      <c r="J589"/>
      <c r="K589"/>
      <c r="L589"/>
      <c r="M589"/>
    </row>
    <row r="590" ht="15" spans="1:13">
      <c r="A590"/>
      <c r="B590"/>
      <c r="C590"/>
      <c r="D590"/>
      <c r="E590" s="15"/>
      <c r="F590"/>
      <c r="G590"/>
      <c r="H590"/>
      <c r="I590"/>
      <c r="J590"/>
      <c r="K590"/>
      <c r="L590"/>
      <c r="M590"/>
    </row>
    <row r="591" ht="15" spans="1:13">
      <c r="A591"/>
      <c r="B591"/>
      <c r="C591"/>
      <c r="D591"/>
      <c r="E591" s="15"/>
      <c r="F591"/>
      <c r="G591"/>
      <c r="H591"/>
      <c r="I591"/>
      <c r="J591"/>
      <c r="K591"/>
      <c r="L591"/>
      <c r="M591"/>
    </row>
    <row r="592" ht="15" spans="1:13">
      <c r="A592"/>
      <c r="B592"/>
      <c r="C592"/>
      <c r="D592"/>
      <c r="E592" s="15"/>
      <c r="F592"/>
      <c r="G592"/>
      <c r="H592"/>
      <c r="I592"/>
      <c r="J592"/>
      <c r="K592"/>
      <c r="L592"/>
      <c r="M592"/>
    </row>
    <row r="593" ht="15" spans="1:13">
      <c r="A593"/>
      <c r="B593"/>
      <c r="C593"/>
      <c r="D593"/>
      <c r="E593" s="15"/>
      <c r="F593"/>
      <c r="G593"/>
      <c r="H593"/>
      <c r="I593"/>
      <c r="J593"/>
      <c r="K593"/>
      <c r="L593"/>
      <c r="M593"/>
    </row>
    <row r="594" ht="15" spans="1:13">
      <c r="A594"/>
      <c r="B594"/>
      <c r="C594"/>
      <c r="D594"/>
      <c r="E594" s="15"/>
      <c r="F594"/>
      <c r="G594"/>
      <c r="H594"/>
      <c r="I594"/>
      <c r="J594"/>
      <c r="K594"/>
      <c r="L594"/>
      <c r="M594"/>
    </row>
    <row r="595" ht="15" spans="1:13">
      <c r="A595"/>
      <c r="B595"/>
      <c r="C595"/>
      <c r="D595"/>
      <c r="E595" s="15"/>
      <c r="F595"/>
      <c r="G595"/>
      <c r="H595"/>
      <c r="I595"/>
      <c r="J595"/>
      <c r="K595"/>
      <c r="L595"/>
      <c r="M595"/>
    </row>
    <row r="596" ht="15" spans="1:13">
      <c r="A596"/>
      <c r="B596"/>
      <c r="C596"/>
      <c r="D596"/>
      <c r="E596" s="15"/>
      <c r="F596"/>
      <c r="G596"/>
      <c r="H596"/>
      <c r="I596"/>
      <c r="J596"/>
      <c r="K596"/>
      <c r="L596"/>
      <c r="M596"/>
    </row>
    <row r="597" ht="15" spans="1:13">
      <c r="A597"/>
      <c r="B597"/>
      <c r="C597"/>
      <c r="D597"/>
      <c r="E597" s="15"/>
      <c r="F597"/>
      <c r="G597"/>
      <c r="H597"/>
      <c r="I597"/>
      <c r="J597"/>
      <c r="K597"/>
      <c r="L597"/>
      <c r="M597"/>
    </row>
    <row r="598" ht="15" spans="1:13">
      <c r="A598"/>
      <c r="B598"/>
      <c r="C598"/>
      <c r="D598"/>
      <c r="E598" s="15"/>
      <c r="F598"/>
      <c r="G598"/>
      <c r="H598"/>
      <c r="I598"/>
      <c r="J598"/>
      <c r="K598"/>
      <c r="L598"/>
      <c r="M598"/>
    </row>
    <row r="599" ht="15" spans="1:13">
      <c r="A599"/>
      <c r="B599"/>
      <c r="C599"/>
      <c r="D599"/>
      <c r="E599" s="15"/>
      <c r="F599"/>
      <c r="G599"/>
      <c r="H599"/>
      <c r="I599"/>
      <c r="J599"/>
      <c r="K599"/>
      <c r="L599"/>
      <c r="M599"/>
    </row>
    <row r="600" ht="15" spans="1:13">
      <c r="A600"/>
      <c r="B600"/>
      <c r="C600"/>
      <c r="D600"/>
      <c r="E600" s="15"/>
      <c r="F600"/>
      <c r="G600"/>
      <c r="H600"/>
      <c r="I600"/>
      <c r="J600"/>
      <c r="K600"/>
      <c r="L600"/>
      <c r="M600"/>
    </row>
    <row r="601" ht="15" spans="1:13">
      <c r="A601"/>
      <c r="B601"/>
      <c r="C601"/>
      <c r="D601"/>
      <c r="E601" s="15"/>
      <c r="F601"/>
      <c r="G601"/>
      <c r="H601"/>
      <c r="I601"/>
      <c r="J601"/>
      <c r="K601"/>
      <c r="L601"/>
      <c r="M601"/>
    </row>
    <row r="602" ht="15" spans="1:13">
      <c r="A602"/>
      <c r="B602"/>
      <c r="C602"/>
      <c r="D602"/>
      <c r="E602" s="15"/>
      <c r="F602"/>
      <c r="G602"/>
      <c r="H602"/>
      <c r="I602"/>
      <c r="J602"/>
      <c r="K602"/>
      <c r="L602"/>
      <c r="M602"/>
    </row>
    <row r="603" ht="15" spans="1:13">
      <c r="A603"/>
      <c r="B603"/>
      <c r="C603"/>
      <c r="D603"/>
      <c r="E603" s="15"/>
      <c r="F603"/>
      <c r="G603"/>
      <c r="H603"/>
      <c r="I603"/>
      <c r="J603"/>
      <c r="K603"/>
      <c r="L603"/>
      <c r="M603"/>
    </row>
    <row r="604" ht="15" spans="1:13">
      <c r="A604"/>
      <c r="B604"/>
      <c r="C604"/>
      <c r="D604"/>
      <c r="E604" s="15"/>
      <c r="F604"/>
      <c r="G604"/>
      <c r="H604"/>
      <c r="I604"/>
      <c r="J604"/>
      <c r="K604"/>
      <c r="L604"/>
      <c r="M604"/>
    </row>
    <row r="605" ht="15" spans="1:13">
      <c r="A605"/>
      <c r="B605"/>
      <c r="C605"/>
      <c r="D605"/>
      <c r="E605" s="15"/>
      <c r="F605"/>
      <c r="G605"/>
      <c r="H605"/>
      <c r="I605"/>
      <c r="J605"/>
      <c r="K605"/>
      <c r="L605"/>
      <c r="M605"/>
    </row>
    <row r="606" ht="15" spans="1:13">
      <c r="A606"/>
      <c r="B606"/>
      <c r="C606"/>
      <c r="D606"/>
      <c r="E606" s="15"/>
      <c r="F606"/>
      <c r="G606"/>
      <c r="H606"/>
      <c r="I606"/>
      <c r="J606"/>
      <c r="K606"/>
      <c r="L606"/>
      <c r="M606"/>
    </row>
    <row r="607" ht="15" spans="1:13">
      <c r="A607"/>
      <c r="B607"/>
      <c r="C607"/>
      <c r="D607"/>
      <c r="E607" s="15"/>
      <c r="F607"/>
      <c r="G607"/>
      <c r="H607"/>
      <c r="I607"/>
      <c r="J607"/>
      <c r="K607"/>
      <c r="L607"/>
      <c r="M607"/>
    </row>
    <row r="608" ht="15" spans="1:13">
      <c r="A608"/>
      <c r="B608"/>
      <c r="C608"/>
      <c r="D608"/>
      <c r="E608" s="15"/>
      <c r="F608"/>
      <c r="G608"/>
      <c r="H608"/>
      <c r="I608"/>
      <c r="J608"/>
      <c r="K608"/>
      <c r="L608"/>
      <c r="M608"/>
    </row>
    <row r="609" ht="15" spans="1:13">
      <c r="A609"/>
      <c r="B609"/>
      <c r="C609"/>
      <c r="D609"/>
      <c r="E609" s="15"/>
      <c r="F609"/>
      <c r="G609"/>
      <c r="H609"/>
      <c r="I609"/>
      <c r="J609"/>
      <c r="K609"/>
      <c r="L609"/>
      <c r="M609"/>
    </row>
    <row r="610" ht="15" spans="1:13">
      <c r="A610"/>
      <c r="B610"/>
      <c r="C610"/>
      <c r="D610"/>
      <c r="E610" s="15"/>
      <c r="F610"/>
      <c r="G610"/>
      <c r="H610"/>
      <c r="I610"/>
      <c r="J610"/>
      <c r="K610"/>
      <c r="L610"/>
      <c r="M610"/>
    </row>
    <row r="611" ht="15" spans="1:13">
      <c r="A611"/>
      <c r="B611"/>
      <c r="C611"/>
      <c r="D611"/>
      <c r="E611" s="15"/>
      <c r="F611"/>
      <c r="G611"/>
      <c r="H611"/>
      <c r="I611"/>
      <c r="J611"/>
      <c r="K611"/>
      <c r="L611"/>
      <c r="M611"/>
    </row>
    <row r="612" ht="15" spans="1:13">
      <c r="A612"/>
      <c r="B612"/>
      <c r="C612"/>
      <c r="D612"/>
      <c r="E612" s="15"/>
      <c r="F612"/>
      <c r="G612"/>
      <c r="H612"/>
      <c r="I612"/>
      <c r="J612"/>
      <c r="K612"/>
      <c r="L612"/>
      <c r="M612"/>
    </row>
    <row r="613" ht="15" spans="1:13">
      <c r="A613"/>
      <c r="B613"/>
      <c r="C613"/>
      <c r="D613"/>
      <c r="E613" s="15"/>
      <c r="F613"/>
      <c r="G613"/>
      <c r="H613"/>
      <c r="I613"/>
      <c r="J613"/>
      <c r="K613"/>
      <c r="L613"/>
      <c r="M613"/>
    </row>
    <row r="614" ht="15" spans="1:13">
      <c r="A614"/>
      <c r="B614"/>
      <c r="C614"/>
      <c r="D614"/>
      <c r="E614" s="15"/>
      <c r="F614"/>
      <c r="G614"/>
      <c r="H614"/>
      <c r="I614"/>
      <c r="J614"/>
      <c r="K614"/>
      <c r="L614"/>
      <c r="M614"/>
    </row>
    <row r="615" ht="15" spans="1:13">
      <c r="A615"/>
      <c r="B615"/>
      <c r="C615"/>
      <c r="D615"/>
      <c r="E615" s="15"/>
      <c r="F615"/>
      <c r="G615"/>
      <c r="H615"/>
      <c r="I615"/>
      <c r="J615"/>
      <c r="K615"/>
      <c r="L615"/>
      <c r="M615"/>
    </row>
    <row r="616" ht="15" spans="1:13">
      <c r="A616"/>
      <c r="B616"/>
      <c r="C616"/>
      <c r="D616"/>
      <c r="E616" s="15"/>
      <c r="F616"/>
      <c r="G616"/>
      <c r="H616"/>
      <c r="I616"/>
      <c r="J616"/>
      <c r="K616"/>
      <c r="L616"/>
      <c r="M616"/>
    </row>
    <row r="617" ht="15" spans="1:13">
      <c r="A617"/>
      <c r="B617"/>
      <c r="C617"/>
      <c r="D617"/>
      <c r="E617" s="15"/>
      <c r="F617"/>
      <c r="G617"/>
      <c r="H617"/>
      <c r="I617"/>
      <c r="J617"/>
      <c r="K617"/>
      <c r="L617"/>
      <c r="M617"/>
    </row>
    <row r="618" ht="15" spans="1:13">
      <c r="A618"/>
      <c r="B618"/>
      <c r="C618"/>
      <c r="D618"/>
      <c r="E618" s="15"/>
      <c r="F618"/>
      <c r="G618"/>
      <c r="H618"/>
      <c r="I618"/>
      <c r="J618"/>
      <c r="K618"/>
      <c r="L618"/>
      <c r="M618"/>
    </row>
    <row r="619" ht="15" spans="1:13">
      <c r="A619"/>
      <c r="B619"/>
      <c r="C619"/>
      <c r="D619"/>
      <c r="E619" s="15"/>
      <c r="F619"/>
      <c r="G619"/>
      <c r="H619"/>
      <c r="I619"/>
      <c r="J619"/>
      <c r="K619"/>
      <c r="L619"/>
      <c r="M619"/>
    </row>
    <row r="620" ht="15" spans="1:13">
      <c r="A620"/>
      <c r="B620"/>
      <c r="C620"/>
      <c r="D620"/>
      <c r="E620" s="15"/>
      <c r="F620"/>
      <c r="G620"/>
      <c r="H620"/>
      <c r="I620"/>
      <c r="J620"/>
      <c r="K620"/>
      <c r="L620"/>
      <c r="M620"/>
    </row>
    <row r="621" ht="15" spans="1:13">
      <c r="A621"/>
      <c r="B621"/>
      <c r="C621"/>
      <c r="D621"/>
      <c r="E621" s="15"/>
      <c r="F621"/>
      <c r="G621"/>
      <c r="H621"/>
      <c r="I621"/>
      <c r="J621"/>
      <c r="K621"/>
      <c r="L621"/>
      <c r="M621"/>
    </row>
    <row r="622" ht="15" spans="1:13">
      <c r="A622"/>
      <c r="B622"/>
      <c r="C622"/>
      <c r="D622"/>
      <c r="E622" s="15"/>
      <c r="F622"/>
      <c r="G622"/>
      <c r="H622"/>
      <c r="I622"/>
      <c r="J622"/>
      <c r="K622"/>
      <c r="L622"/>
      <c r="M622"/>
    </row>
    <row r="623" ht="15" spans="1:13">
      <c r="A623"/>
      <c r="B623"/>
      <c r="C623"/>
      <c r="D623"/>
      <c r="E623" s="15"/>
      <c r="F623"/>
      <c r="G623"/>
      <c r="H623"/>
      <c r="I623"/>
      <c r="J623"/>
      <c r="K623"/>
      <c r="L623"/>
      <c r="M623"/>
    </row>
    <row r="624" ht="15" spans="1:13">
      <c r="A624"/>
      <c r="B624"/>
      <c r="C624"/>
      <c r="D624"/>
      <c r="E624" s="15"/>
      <c r="F624"/>
      <c r="G624"/>
      <c r="H624"/>
      <c r="I624"/>
      <c r="J624"/>
      <c r="K624"/>
      <c r="L624"/>
      <c r="M624"/>
    </row>
    <row r="625" ht="15" spans="1:13">
      <c r="A625"/>
      <c r="B625"/>
      <c r="C625"/>
      <c r="D625"/>
      <c r="E625" s="15"/>
      <c r="F625"/>
      <c r="G625"/>
      <c r="H625"/>
      <c r="I625"/>
      <c r="J625"/>
      <c r="K625"/>
      <c r="L625"/>
      <c r="M625"/>
    </row>
    <row r="626" ht="15" spans="1:13">
      <c r="A626"/>
      <c r="B626"/>
      <c r="C626"/>
      <c r="D626"/>
      <c r="E626" s="15"/>
      <c r="F626"/>
      <c r="G626"/>
      <c r="H626"/>
      <c r="I626"/>
      <c r="J626"/>
      <c r="K626"/>
      <c r="L626"/>
      <c r="M626"/>
    </row>
    <row r="627" ht="15" spans="1:13">
      <c r="A627"/>
      <c r="B627"/>
      <c r="C627"/>
      <c r="D627"/>
      <c r="E627" s="15"/>
      <c r="F627"/>
      <c r="G627"/>
      <c r="H627"/>
      <c r="I627"/>
      <c r="J627"/>
      <c r="K627"/>
      <c r="L627"/>
      <c r="M627"/>
    </row>
    <row r="628" ht="15" spans="1:13">
      <c r="A628"/>
      <c r="B628"/>
      <c r="C628"/>
      <c r="D628"/>
      <c r="E628" s="15"/>
      <c r="F628"/>
      <c r="G628"/>
      <c r="H628"/>
      <c r="I628"/>
      <c r="J628"/>
      <c r="K628"/>
      <c r="L628"/>
      <c r="M628"/>
    </row>
    <row r="629" ht="15" spans="1:13">
      <c r="A629"/>
      <c r="B629"/>
      <c r="C629"/>
      <c r="D629"/>
      <c r="E629" s="15"/>
      <c r="F629"/>
      <c r="G629"/>
      <c r="H629"/>
      <c r="I629"/>
      <c r="J629"/>
      <c r="K629"/>
      <c r="L629"/>
      <c r="M629"/>
    </row>
    <row r="630" ht="15" spans="1:13">
      <c r="A630"/>
      <c r="B630"/>
      <c r="C630"/>
      <c r="D630"/>
      <c r="E630" s="15"/>
      <c r="F630"/>
      <c r="G630"/>
      <c r="H630"/>
      <c r="I630"/>
      <c r="J630"/>
      <c r="K630"/>
      <c r="L630"/>
      <c r="M630"/>
    </row>
    <row r="631" ht="15" spans="1:13">
      <c r="A631"/>
      <c r="B631"/>
      <c r="C631"/>
      <c r="D631"/>
      <c r="E631" s="15"/>
      <c r="F631"/>
      <c r="G631"/>
      <c r="H631"/>
      <c r="I631"/>
      <c r="J631"/>
      <c r="K631"/>
      <c r="L631"/>
      <c r="M631"/>
    </row>
    <row r="632" ht="15" spans="1:13">
      <c r="A632"/>
      <c r="B632"/>
      <c r="C632"/>
      <c r="D632"/>
      <c r="E632" s="15"/>
      <c r="F632"/>
      <c r="G632"/>
      <c r="H632"/>
      <c r="I632"/>
      <c r="J632"/>
      <c r="K632"/>
      <c r="L632"/>
      <c r="M632"/>
    </row>
    <row r="633" ht="15" spans="1:13">
      <c r="A633"/>
      <c r="B633"/>
      <c r="C633"/>
      <c r="D633"/>
      <c r="E633" s="15"/>
      <c r="F633"/>
      <c r="G633"/>
      <c r="H633"/>
      <c r="I633"/>
      <c r="J633"/>
      <c r="K633"/>
      <c r="L633"/>
      <c r="M633"/>
    </row>
    <row r="634" ht="15" spans="1:13">
      <c r="A634"/>
      <c r="B634"/>
      <c r="C634"/>
      <c r="D634"/>
      <c r="E634" s="15"/>
      <c r="F634"/>
      <c r="G634"/>
      <c r="H634"/>
      <c r="I634"/>
      <c r="J634"/>
      <c r="K634"/>
      <c r="L634"/>
      <c r="M634"/>
    </row>
    <row r="635" ht="15" spans="1:13">
      <c r="A635"/>
      <c r="B635"/>
      <c r="C635"/>
      <c r="D635"/>
      <c r="E635" s="15"/>
      <c r="F635"/>
      <c r="G635"/>
      <c r="H635"/>
      <c r="I635"/>
      <c r="J635"/>
      <c r="K635"/>
      <c r="L635"/>
      <c r="M635"/>
    </row>
    <row r="636" ht="15" spans="1:13">
      <c r="A636"/>
      <c r="B636"/>
      <c r="C636"/>
      <c r="D636"/>
      <c r="E636" s="15"/>
      <c r="F636"/>
      <c r="G636"/>
      <c r="H636"/>
      <c r="I636"/>
      <c r="J636"/>
      <c r="K636"/>
      <c r="L636"/>
      <c r="M636"/>
    </row>
    <row r="637" ht="15" spans="1:13">
      <c r="A637"/>
      <c r="B637"/>
      <c r="C637"/>
      <c r="D637"/>
      <c r="E637" s="15"/>
      <c r="F637"/>
      <c r="G637"/>
      <c r="H637"/>
      <c r="I637"/>
      <c r="J637"/>
      <c r="K637"/>
      <c r="L637"/>
      <c r="M637"/>
    </row>
    <row r="638" ht="15" spans="1:13">
      <c r="A638"/>
      <c r="B638"/>
      <c r="C638"/>
      <c r="D638"/>
      <c r="E638" s="15"/>
      <c r="F638"/>
      <c r="G638"/>
      <c r="H638"/>
      <c r="I638"/>
      <c r="J638"/>
      <c r="K638"/>
      <c r="L638"/>
      <c r="M638"/>
    </row>
    <row r="639" ht="15" spans="1:13">
      <c r="A639"/>
      <c r="B639"/>
      <c r="C639"/>
      <c r="D639"/>
      <c r="E639" s="15"/>
      <c r="F639"/>
      <c r="G639"/>
      <c r="H639"/>
      <c r="I639"/>
      <c r="J639"/>
      <c r="K639"/>
      <c r="L639"/>
      <c r="M639"/>
    </row>
    <row r="640" ht="15" spans="1:13">
      <c r="A640"/>
      <c r="B640"/>
      <c r="C640"/>
      <c r="D640"/>
      <c r="E640" s="15"/>
      <c r="F640"/>
      <c r="G640"/>
      <c r="H640"/>
      <c r="I640"/>
      <c r="J640"/>
      <c r="K640"/>
      <c r="L640"/>
      <c r="M640"/>
    </row>
    <row r="641" ht="15" spans="1:13">
      <c r="A641"/>
      <c r="B641"/>
      <c r="C641"/>
      <c r="D641"/>
      <c r="E641" s="15"/>
      <c r="F641"/>
      <c r="G641"/>
      <c r="H641"/>
      <c r="I641"/>
      <c r="J641"/>
      <c r="K641"/>
      <c r="L641"/>
      <c r="M641"/>
    </row>
    <row r="642" ht="15" spans="1:13">
      <c r="A642"/>
      <c r="B642"/>
      <c r="C642"/>
      <c r="D642"/>
      <c r="E642" s="15"/>
      <c r="F642"/>
      <c r="G642"/>
      <c r="H642"/>
      <c r="I642"/>
      <c r="J642"/>
      <c r="K642"/>
      <c r="L642"/>
      <c r="M642"/>
    </row>
    <row r="643" ht="15" spans="1:13">
      <c r="A643"/>
      <c r="B643"/>
      <c r="C643"/>
      <c r="D643"/>
      <c r="E643" s="15"/>
      <c r="F643"/>
      <c r="G643"/>
      <c r="H643"/>
      <c r="I643"/>
      <c r="J643"/>
      <c r="K643"/>
      <c r="L643"/>
      <c r="M643"/>
    </row>
    <row r="644" ht="15" spans="1:13">
      <c r="A644"/>
      <c r="B644"/>
      <c r="C644"/>
      <c r="D644"/>
      <c r="E644" s="15"/>
      <c r="F644"/>
      <c r="G644"/>
      <c r="H644"/>
      <c r="I644"/>
      <c r="J644"/>
      <c r="K644"/>
      <c r="L644"/>
      <c r="M644"/>
    </row>
    <row r="645" ht="15" spans="1:13">
      <c r="A645"/>
      <c r="B645"/>
      <c r="C645"/>
      <c r="D645"/>
      <c r="E645" s="15"/>
      <c r="F645"/>
      <c r="G645"/>
      <c r="H645"/>
      <c r="I645"/>
      <c r="J645"/>
      <c r="K645"/>
      <c r="L645"/>
      <c r="M645"/>
    </row>
    <row r="646" ht="15" spans="1:13">
      <c r="A646"/>
      <c r="B646"/>
      <c r="C646"/>
      <c r="D646"/>
      <c r="E646" s="15"/>
      <c r="F646"/>
      <c r="G646"/>
      <c r="H646"/>
      <c r="I646"/>
      <c r="J646"/>
      <c r="K646"/>
      <c r="L646"/>
      <c r="M646"/>
    </row>
    <row r="647" ht="15" spans="1:13">
      <c r="A647"/>
      <c r="B647"/>
      <c r="C647"/>
      <c r="D647"/>
      <c r="E647" s="15"/>
      <c r="F647"/>
      <c r="G647"/>
      <c r="H647"/>
      <c r="I647"/>
      <c r="J647"/>
      <c r="K647"/>
      <c r="L647"/>
      <c r="M647"/>
    </row>
    <row r="648" ht="15" spans="1:13">
      <c r="A648"/>
      <c r="B648"/>
      <c r="C648"/>
      <c r="D648"/>
      <c r="E648" s="15"/>
      <c r="F648"/>
      <c r="G648"/>
      <c r="H648"/>
      <c r="I648"/>
      <c r="J648"/>
      <c r="K648"/>
      <c r="L648"/>
      <c r="M648"/>
    </row>
    <row r="649" ht="15" spans="1:13">
      <c r="A649"/>
      <c r="B649"/>
      <c r="C649"/>
      <c r="D649"/>
      <c r="E649" s="15"/>
      <c r="F649"/>
      <c r="G649"/>
      <c r="H649"/>
      <c r="I649"/>
      <c r="J649"/>
      <c r="K649"/>
      <c r="L649"/>
      <c r="M649"/>
    </row>
    <row r="650" ht="15" spans="1:13">
      <c r="A650"/>
      <c r="B650"/>
      <c r="C650"/>
      <c r="D650"/>
      <c r="E650" s="15"/>
      <c r="F650"/>
      <c r="G650"/>
      <c r="H650"/>
      <c r="I650"/>
      <c r="J650"/>
      <c r="K650"/>
      <c r="L650"/>
      <c r="M650"/>
    </row>
    <row r="651" ht="15" spans="1:13">
      <c r="A651"/>
      <c r="B651"/>
      <c r="C651"/>
      <c r="D651"/>
      <c r="E651" s="15"/>
      <c r="F651"/>
      <c r="G651"/>
      <c r="H651"/>
      <c r="I651"/>
      <c r="J651"/>
      <c r="K651"/>
      <c r="L651"/>
      <c r="M651"/>
    </row>
    <row r="652" ht="15" spans="1:13">
      <c r="A652"/>
      <c r="B652"/>
      <c r="C652"/>
      <c r="D652"/>
      <c r="E652" s="15"/>
      <c r="F652"/>
      <c r="G652"/>
      <c r="H652"/>
      <c r="I652"/>
      <c r="J652"/>
      <c r="K652"/>
      <c r="L652"/>
      <c r="M652"/>
    </row>
    <row r="653" ht="15" spans="1:13">
      <c r="A653"/>
      <c r="B653"/>
      <c r="C653"/>
      <c r="D653"/>
      <c r="E653" s="15"/>
      <c r="F653"/>
      <c r="G653"/>
      <c r="H653"/>
      <c r="I653"/>
      <c r="J653"/>
      <c r="K653"/>
      <c r="L653"/>
      <c r="M653"/>
    </row>
    <row r="654" ht="15" spans="1:13">
      <c r="A654"/>
      <c r="B654"/>
      <c r="C654"/>
      <c r="D654"/>
      <c r="E654" s="15"/>
      <c r="F654"/>
      <c r="G654"/>
      <c r="H654"/>
      <c r="I654"/>
      <c r="J654"/>
      <c r="K654"/>
      <c r="L654"/>
      <c r="M654"/>
    </row>
    <row r="655" ht="15" spans="1:13">
      <c r="A655"/>
      <c r="B655"/>
      <c r="C655"/>
      <c r="D655"/>
      <c r="E655" s="15"/>
      <c r="F655"/>
      <c r="G655"/>
      <c r="H655"/>
      <c r="I655"/>
      <c r="J655"/>
      <c r="K655"/>
      <c r="L655"/>
      <c r="M655"/>
    </row>
    <row r="656" ht="15" spans="1:13">
      <c r="A656"/>
      <c r="B656"/>
      <c r="C656"/>
      <c r="D656"/>
      <c r="E656" s="15"/>
      <c r="F656"/>
      <c r="G656"/>
      <c r="H656"/>
      <c r="I656"/>
      <c r="J656"/>
      <c r="K656"/>
      <c r="L656"/>
      <c r="M656"/>
    </row>
    <row r="657" ht="15" spans="1:13">
      <c r="A657"/>
      <c r="B657"/>
      <c r="C657"/>
      <c r="D657"/>
      <c r="E657" s="15"/>
      <c r="F657"/>
      <c r="G657"/>
      <c r="H657"/>
      <c r="I657"/>
      <c r="J657"/>
      <c r="K657"/>
      <c r="L657"/>
      <c r="M657"/>
    </row>
    <row r="658" ht="15" spans="1:13">
      <c r="A658"/>
      <c r="B658"/>
      <c r="C658"/>
      <c r="D658"/>
      <c r="E658" s="15"/>
      <c r="F658"/>
      <c r="G658"/>
      <c r="H658"/>
      <c r="I658"/>
      <c r="J658"/>
      <c r="K658"/>
      <c r="L658"/>
      <c r="M658"/>
    </row>
    <row r="659" ht="15" spans="1:13">
      <c r="A659"/>
      <c r="B659"/>
      <c r="C659"/>
      <c r="D659"/>
      <c r="E659" s="15"/>
      <c r="F659"/>
      <c r="G659"/>
      <c r="H659"/>
      <c r="I659"/>
      <c r="J659"/>
      <c r="K659"/>
      <c r="L659"/>
      <c r="M659"/>
    </row>
    <row r="660" ht="15" spans="1:13">
      <c r="A660"/>
      <c r="B660"/>
      <c r="C660"/>
      <c r="D660"/>
      <c r="E660" s="15"/>
      <c r="F660"/>
      <c r="G660"/>
      <c r="H660"/>
      <c r="I660"/>
      <c r="J660"/>
      <c r="K660"/>
      <c r="L660"/>
      <c r="M660"/>
    </row>
    <row r="661" ht="15" spans="1:13">
      <c r="A661"/>
      <c r="B661"/>
      <c r="C661"/>
      <c r="D661"/>
      <c r="E661" s="15"/>
      <c r="F661"/>
      <c r="G661"/>
      <c r="H661"/>
      <c r="I661"/>
      <c r="J661"/>
      <c r="K661"/>
      <c r="L661"/>
      <c r="M661"/>
    </row>
    <row r="662" ht="15" spans="1:13">
      <c r="A662"/>
      <c r="B662"/>
      <c r="C662"/>
      <c r="D662"/>
      <c r="E662" s="15"/>
      <c r="F662"/>
      <c r="G662"/>
      <c r="H662"/>
      <c r="I662"/>
      <c r="J662"/>
      <c r="K662"/>
      <c r="L662"/>
      <c r="M662"/>
    </row>
    <row r="663" ht="15" spans="1:13">
      <c r="A663"/>
      <c r="B663"/>
      <c r="C663"/>
      <c r="D663"/>
      <c r="E663" s="15"/>
      <c r="F663"/>
      <c r="G663"/>
      <c r="H663"/>
      <c r="I663"/>
      <c r="J663"/>
      <c r="K663"/>
      <c r="L663"/>
      <c r="M663"/>
    </row>
    <row r="664" ht="15" spans="1:13">
      <c r="A664"/>
      <c r="B664"/>
      <c r="C664"/>
      <c r="D664"/>
      <c r="E664" s="15"/>
      <c r="F664"/>
      <c r="G664"/>
      <c r="H664"/>
      <c r="I664"/>
      <c r="J664"/>
      <c r="K664"/>
      <c r="L664"/>
      <c r="M664"/>
    </row>
    <row r="665" ht="15" spans="1:13">
      <c r="A665"/>
      <c r="B665"/>
      <c r="C665"/>
      <c r="D665"/>
      <c r="E665" s="15"/>
      <c r="F665"/>
      <c r="G665"/>
      <c r="H665"/>
      <c r="I665"/>
      <c r="J665"/>
      <c r="K665"/>
      <c r="L665"/>
      <c r="M665"/>
    </row>
    <row r="666" ht="15" spans="1:13">
      <c r="A666"/>
      <c r="B666"/>
      <c r="C666"/>
      <c r="D666"/>
      <c r="E666" s="15"/>
      <c r="F666"/>
      <c r="G666"/>
      <c r="H666"/>
      <c r="I666"/>
      <c r="J666"/>
      <c r="K666"/>
      <c r="L666"/>
      <c r="M666"/>
    </row>
    <row r="667" ht="15" spans="1:13">
      <c r="A667"/>
      <c r="B667"/>
      <c r="C667"/>
      <c r="D667"/>
      <c r="E667" s="15"/>
      <c r="F667"/>
      <c r="G667"/>
      <c r="H667"/>
      <c r="I667"/>
      <c r="J667"/>
      <c r="K667"/>
      <c r="L667"/>
      <c r="M667"/>
    </row>
    <row r="668" ht="15" spans="1:13">
      <c r="A668"/>
      <c r="B668"/>
      <c r="C668"/>
      <c r="D668"/>
      <c r="E668" s="15"/>
      <c r="F668"/>
      <c r="G668"/>
      <c r="H668"/>
      <c r="I668"/>
      <c r="J668"/>
      <c r="K668"/>
      <c r="L668"/>
      <c r="M668"/>
    </row>
    <row r="669" ht="15" spans="1:13">
      <c r="A669"/>
      <c r="B669"/>
      <c r="C669"/>
      <c r="D669"/>
      <c r="E669" s="15"/>
      <c r="F669"/>
      <c r="G669"/>
      <c r="H669"/>
      <c r="I669"/>
      <c r="J669"/>
      <c r="K669"/>
      <c r="L669"/>
      <c r="M669"/>
    </row>
    <row r="670" ht="15" spans="1:13">
      <c r="A670"/>
      <c r="B670"/>
      <c r="C670"/>
      <c r="D670"/>
      <c r="E670" s="15"/>
      <c r="F670"/>
      <c r="G670"/>
      <c r="H670"/>
      <c r="I670"/>
      <c r="J670"/>
      <c r="K670"/>
      <c r="L670"/>
      <c r="M670"/>
    </row>
    <row r="671" ht="15" spans="1:13">
      <c r="A671"/>
      <c r="B671"/>
      <c r="C671"/>
      <c r="D671"/>
      <c r="E671" s="15"/>
      <c r="F671"/>
      <c r="G671"/>
      <c r="H671"/>
      <c r="I671"/>
      <c r="J671"/>
      <c r="K671"/>
      <c r="L671"/>
      <c r="M671"/>
    </row>
    <row r="672" ht="15" spans="1:13">
      <c r="A672"/>
      <c r="B672"/>
      <c r="C672"/>
      <c r="D672"/>
      <c r="E672" s="15"/>
      <c r="F672"/>
      <c r="G672"/>
      <c r="H672"/>
      <c r="I672"/>
      <c r="J672"/>
      <c r="K672"/>
      <c r="L672"/>
      <c r="M672"/>
    </row>
    <row r="673" ht="15" spans="1:13">
      <c r="A673"/>
      <c r="B673"/>
      <c r="C673"/>
      <c r="D673"/>
      <c r="E673" s="15"/>
      <c r="F673"/>
      <c r="G673"/>
      <c r="H673"/>
      <c r="I673"/>
      <c r="J673"/>
      <c r="K673"/>
      <c r="L673"/>
      <c r="M673"/>
    </row>
    <row r="674" ht="15" spans="1:13">
      <c r="A674"/>
      <c r="B674"/>
      <c r="C674"/>
      <c r="D674"/>
      <c r="E674" s="15"/>
      <c r="F674"/>
      <c r="G674"/>
      <c r="H674"/>
      <c r="I674"/>
      <c r="J674"/>
      <c r="K674"/>
      <c r="L674"/>
      <c r="M674"/>
    </row>
    <row r="675" ht="15" spans="1:13">
      <c r="A675"/>
      <c r="B675"/>
      <c r="C675"/>
      <c r="D675"/>
      <c r="E675" s="15"/>
      <c r="F675"/>
      <c r="G675"/>
      <c r="H675"/>
      <c r="I675"/>
      <c r="J675"/>
      <c r="K675"/>
      <c r="L675"/>
      <c r="M675"/>
    </row>
    <row r="676" ht="15" spans="1:13">
      <c r="A676"/>
      <c r="B676"/>
      <c r="C676"/>
      <c r="D676"/>
      <c r="E676" s="15"/>
      <c r="F676"/>
      <c r="G676"/>
      <c r="H676"/>
      <c r="I676"/>
      <c r="J676"/>
      <c r="K676"/>
      <c r="L676"/>
      <c r="M676"/>
    </row>
    <row r="677" ht="15" spans="1:13">
      <c r="A677"/>
      <c r="B677"/>
      <c r="C677"/>
      <c r="D677"/>
      <c r="E677" s="15"/>
      <c r="F677"/>
      <c r="G677"/>
      <c r="H677"/>
      <c r="I677"/>
      <c r="J677"/>
      <c r="K677"/>
      <c r="L677"/>
      <c r="M677"/>
    </row>
    <row r="678" ht="15" spans="1:13">
      <c r="A678"/>
      <c r="B678"/>
      <c r="C678"/>
      <c r="D678"/>
      <c r="E678" s="15"/>
      <c r="F678"/>
      <c r="G678"/>
      <c r="H678"/>
      <c r="I678"/>
      <c r="J678"/>
      <c r="K678"/>
      <c r="L678"/>
      <c r="M678"/>
    </row>
    <row r="679" ht="15" spans="1:13">
      <c r="A679"/>
      <c r="B679"/>
      <c r="C679"/>
      <c r="D679"/>
      <c r="E679" s="15"/>
      <c r="F679"/>
      <c r="G679"/>
      <c r="H679"/>
      <c r="I679"/>
      <c r="J679"/>
      <c r="K679"/>
      <c r="L679"/>
      <c r="M679"/>
    </row>
    <row r="680" ht="15" spans="1:13">
      <c r="A680"/>
      <c r="B680"/>
      <c r="C680"/>
      <c r="D680"/>
      <c r="E680" s="15"/>
      <c r="F680"/>
      <c r="G680"/>
      <c r="H680"/>
      <c r="I680"/>
      <c r="J680"/>
      <c r="K680"/>
      <c r="L680"/>
      <c r="M680"/>
    </row>
    <row r="681" ht="15" spans="1:13">
      <c r="A681"/>
      <c r="B681"/>
      <c r="C681"/>
      <c r="D681"/>
      <c r="E681" s="15"/>
      <c r="F681"/>
      <c r="G681"/>
      <c r="H681"/>
      <c r="I681"/>
      <c r="J681"/>
      <c r="K681"/>
      <c r="L681"/>
      <c r="M681"/>
    </row>
    <row r="682" ht="15" spans="1:13">
      <c r="A682"/>
      <c r="B682"/>
      <c r="C682"/>
      <c r="D682"/>
      <c r="E682" s="15"/>
      <c r="F682"/>
      <c r="G682"/>
      <c r="H682"/>
      <c r="I682"/>
      <c r="J682"/>
      <c r="K682"/>
      <c r="L682"/>
      <c r="M682"/>
    </row>
    <row r="683" ht="15" spans="1:13">
      <c r="A683"/>
      <c r="B683"/>
      <c r="C683"/>
      <c r="D683"/>
      <c r="E683" s="15"/>
      <c r="F683"/>
      <c r="G683"/>
      <c r="H683"/>
      <c r="I683"/>
      <c r="J683"/>
      <c r="K683"/>
      <c r="L683"/>
      <c r="M683"/>
    </row>
    <row r="684" ht="15" spans="1:13">
      <c r="A684"/>
      <c r="B684"/>
      <c r="C684"/>
      <c r="D684"/>
      <c r="E684" s="15"/>
      <c r="F684"/>
      <c r="G684"/>
      <c r="H684"/>
      <c r="I684"/>
      <c r="J684"/>
      <c r="K684"/>
      <c r="L684"/>
      <c r="M684"/>
    </row>
    <row r="685" ht="15" spans="1:13">
      <c r="A685"/>
      <c r="B685"/>
      <c r="C685"/>
      <c r="D685"/>
      <c r="E685" s="15"/>
      <c r="F685"/>
      <c r="G685"/>
      <c r="H685"/>
      <c r="I685"/>
      <c r="J685"/>
      <c r="K685"/>
      <c r="L685"/>
      <c r="M685"/>
    </row>
    <row r="686" ht="15" spans="1:13">
      <c r="A686"/>
      <c r="B686"/>
      <c r="C686"/>
      <c r="D686"/>
      <c r="E686" s="15"/>
      <c r="F686"/>
      <c r="G686"/>
      <c r="H686"/>
      <c r="I686"/>
      <c r="J686"/>
      <c r="K686"/>
      <c r="L686"/>
      <c r="M686"/>
    </row>
    <row r="687" ht="15" spans="1:13">
      <c r="A687"/>
      <c r="B687"/>
      <c r="C687"/>
      <c r="D687"/>
      <c r="E687" s="15"/>
      <c r="F687"/>
      <c r="G687"/>
      <c r="H687"/>
      <c r="I687"/>
      <c r="J687"/>
      <c r="K687"/>
      <c r="L687"/>
      <c r="M687"/>
    </row>
    <row r="688" ht="15" spans="1:13">
      <c r="A688"/>
      <c r="B688"/>
      <c r="C688"/>
      <c r="D688"/>
      <c r="E688" s="15"/>
      <c r="F688"/>
      <c r="G688"/>
      <c r="H688"/>
      <c r="I688"/>
      <c r="J688"/>
      <c r="K688"/>
      <c r="L688"/>
      <c r="M688"/>
    </row>
    <row r="689" ht="15" spans="1:13">
      <c r="A689"/>
      <c r="B689"/>
      <c r="C689"/>
      <c r="D689"/>
      <c r="E689" s="15"/>
      <c r="F689"/>
      <c r="G689"/>
      <c r="H689"/>
      <c r="I689"/>
      <c r="J689"/>
      <c r="K689"/>
      <c r="L689"/>
      <c r="M689"/>
    </row>
    <row r="690" ht="15" spans="1:13">
      <c r="A690"/>
      <c r="B690"/>
      <c r="C690"/>
      <c r="D690"/>
      <c r="E690" s="15"/>
      <c r="F690"/>
      <c r="G690"/>
      <c r="H690"/>
      <c r="I690"/>
      <c r="J690"/>
      <c r="K690"/>
      <c r="L690"/>
      <c r="M690"/>
    </row>
    <row r="691" ht="15" spans="1:13">
      <c r="A691"/>
      <c r="B691"/>
      <c r="C691"/>
      <c r="D691"/>
      <c r="E691" s="15"/>
      <c r="F691"/>
      <c r="G691"/>
      <c r="H691"/>
      <c r="I691"/>
      <c r="J691"/>
      <c r="K691"/>
      <c r="L691"/>
      <c r="M691"/>
    </row>
    <row r="692" ht="15" spans="1:13">
      <c r="A692"/>
      <c r="B692"/>
      <c r="C692"/>
      <c r="D692"/>
      <c r="E692" s="15"/>
      <c r="F692"/>
      <c r="G692"/>
      <c r="H692"/>
      <c r="I692"/>
      <c r="J692"/>
      <c r="K692"/>
      <c r="L692"/>
      <c r="M692"/>
    </row>
    <row r="693" ht="15" spans="1:13">
      <c r="A693"/>
      <c r="B693"/>
      <c r="C693"/>
      <c r="D693"/>
      <c r="E693" s="15"/>
      <c r="F693"/>
      <c r="G693"/>
      <c r="H693"/>
      <c r="I693"/>
      <c r="J693"/>
      <c r="K693"/>
      <c r="L693"/>
      <c r="M693"/>
    </row>
    <row r="694" ht="15" spans="1:13">
      <c r="A694"/>
      <c r="B694"/>
      <c r="C694"/>
      <c r="D694"/>
      <c r="E694" s="15"/>
      <c r="F694"/>
      <c r="G694"/>
      <c r="H694"/>
      <c r="I694"/>
      <c r="J694"/>
      <c r="K694"/>
      <c r="L694"/>
      <c r="M694"/>
    </row>
    <row r="695" ht="15" spans="1:13">
      <c r="A695"/>
      <c r="B695"/>
      <c r="C695"/>
      <c r="D695"/>
      <c r="E695" s="15"/>
      <c r="F695"/>
      <c r="G695"/>
      <c r="H695"/>
      <c r="I695"/>
      <c r="J695"/>
      <c r="K695"/>
      <c r="L695"/>
      <c r="M695"/>
    </row>
    <row r="696" ht="15" spans="1:13">
      <c r="A696"/>
      <c r="B696"/>
      <c r="C696"/>
      <c r="D696"/>
      <c r="E696" s="15"/>
      <c r="F696"/>
      <c r="G696"/>
      <c r="H696"/>
      <c r="I696"/>
      <c r="J696"/>
      <c r="K696"/>
      <c r="L696"/>
      <c r="M696"/>
    </row>
    <row r="697" ht="15" spans="1:13">
      <c r="A697"/>
      <c r="B697"/>
      <c r="C697"/>
      <c r="D697"/>
      <c r="E697" s="15"/>
      <c r="F697"/>
      <c r="G697"/>
      <c r="H697"/>
      <c r="I697"/>
      <c r="J697"/>
      <c r="K697"/>
      <c r="L697"/>
      <c r="M697"/>
    </row>
    <row r="698" ht="15" spans="1:13">
      <c r="A698"/>
      <c r="B698"/>
      <c r="C698"/>
      <c r="D698"/>
      <c r="E698" s="15"/>
      <c r="F698"/>
      <c r="G698"/>
      <c r="H698"/>
      <c r="I698"/>
      <c r="J698"/>
      <c r="K698"/>
      <c r="L698"/>
      <c r="M698"/>
    </row>
    <row r="699" ht="15" spans="1:13">
      <c r="A699"/>
      <c r="B699"/>
      <c r="C699"/>
      <c r="D699"/>
      <c r="E699" s="15"/>
      <c r="F699"/>
      <c r="G699"/>
      <c r="H699"/>
      <c r="I699"/>
      <c r="J699"/>
      <c r="K699"/>
      <c r="L699"/>
      <c r="M699"/>
    </row>
    <row r="700" ht="15" spans="1:13">
      <c r="A700"/>
      <c r="B700"/>
      <c r="C700"/>
      <c r="D700"/>
      <c r="E700" s="15"/>
      <c r="F700"/>
      <c r="G700"/>
      <c r="H700"/>
      <c r="I700"/>
      <c r="J700"/>
      <c r="K700"/>
      <c r="L700"/>
      <c r="M700"/>
    </row>
    <row r="701" ht="15" spans="1:13">
      <c r="A701"/>
      <c r="B701"/>
      <c r="C701"/>
      <c r="D701"/>
      <c r="E701" s="15"/>
      <c r="F701"/>
      <c r="G701"/>
      <c r="H701"/>
      <c r="I701"/>
      <c r="J701"/>
      <c r="K701"/>
      <c r="L701"/>
      <c r="M701"/>
    </row>
    <row r="702" ht="15" spans="1:13">
      <c r="A702"/>
      <c r="B702"/>
      <c r="C702"/>
      <c r="D702"/>
      <c r="E702" s="15"/>
      <c r="F702"/>
      <c r="G702"/>
      <c r="H702"/>
      <c r="I702"/>
      <c r="J702"/>
      <c r="K702"/>
      <c r="L702"/>
      <c r="M702"/>
    </row>
    <row r="703" ht="15" spans="1:13">
      <c r="A703"/>
      <c r="B703"/>
      <c r="C703"/>
      <c r="D703"/>
      <c r="E703" s="15"/>
      <c r="F703"/>
      <c r="G703"/>
      <c r="H703"/>
      <c r="I703"/>
      <c r="J703"/>
      <c r="K703"/>
      <c r="L703"/>
      <c r="M703"/>
    </row>
    <row r="704" ht="15" spans="1:13">
      <c r="A704"/>
      <c r="B704"/>
      <c r="C704"/>
      <c r="D704"/>
      <c r="E704" s="15"/>
      <c r="F704"/>
      <c r="G704"/>
      <c r="H704"/>
      <c r="I704"/>
      <c r="J704"/>
      <c r="K704"/>
      <c r="L704"/>
      <c r="M704"/>
    </row>
    <row r="705" ht="15" spans="1:13">
      <c r="A705"/>
      <c r="B705"/>
      <c r="C705"/>
      <c r="D705"/>
      <c r="E705" s="15"/>
      <c r="F705"/>
      <c r="G705"/>
      <c r="H705"/>
      <c r="I705"/>
      <c r="J705"/>
      <c r="K705"/>
      <c r="L705"/>
      <c r="M705"/>
    </row>
    <row r="706" ht="15" spans="1:13">
      <c r="A706"/>
      <c r="B706"/>
      <c r="C706"/>
      <c r="D706"/>
      <c r="E706" s="15"/>
      <c r="F706"/>
      <c r="G706"/>
      <c r="H706"/>
      <c r="I706"/>
      <c r="J706"/>
      <c r="K706"/>
      <c r="L706"/>
      <c r="M706"/>
    </row>
    <row r="707" ht="15" spans="1:13">
      <c r="A707"/>
      <c r="B707"/>
      <c r="C707"/>
      <c r="D707"/>
      <c r="E707" s="15"/>
      <c r="F707"/>
      <c r="G707"/>
      <c r="H707"/>
      <c r="I707"/>
      <c r="J707"/>
      <c r="K707"/>
      <c r="L707"/>
      <c r="M707"/>
    </row>
    <row r="708" ht="15" spans="1:13">
      <c r="A708"/>
      <c r="B708"/>
      <c r="C708"/>
      <c r="D708"/>
      <c r="E708" s="15"/>
      <c r="F708"/>
      <c r="G708"/>
      <c r="H708"/>
      <c r="I708"/>
      <c r="J708"/>
      <c r="K708"/>
      <c r="L708"/>
      <c r="M708"/>
    </row>
    <row r="709" ht="15" spans="1:13">
      <c r="A709"/>
      <c r="B709"/>
      <c r="C709"/>
      <c r="D709"/>
      <c r="E709" s="15"/>
      <c r="F709"/>
      <c r="G709"/>
      <c r="H709"/>
      <c r="I709"/>
      <c r="J709"/>
      <c r="K709"/>
      <c r="L709"/>
      <c r="M709"/>
    </row>
    <row r="710" ht="15" spans="1:13">
      <c r="A710"/>
      <c r="B710"/>
      <c r="C710"/>
      <c r="D710"/>
      <c r="E710" s="15"/>
      <c r="F710"/>
      <c r="G710"/>
      <c r="H710"/>
      <c r="I710"/>
      <c r="J710"/>
      <c r="K710"/>
      <c r="L710"/>
      <c r="M710"/>
    </row>
    <row r="711" ht="15" spans="1:13">
      <c r="A711"/>
      <c r="B711"/>
      <c r="C711"/>
      <c r="D711"/>
      <c r="E711" s="15"/>
      <c r="F711"/>
      <c r="G711"/>
      <c r="H711"/>
      <c r="I711"/>
      <c r="J711"/>
      <c r="K711"/>
      <c r="L711"/>
      <c r="M711"/>
    </row>
    <row r="712" ht="15" spans="1:13">
      <c r="A712"/>
      <c r="B712"/>
      <c r="C712"/>
      <c r="D712"/>
      <c r="E712" s="15"/>
      <c r="F712"/>
      <c r="G712"/>
      <c r="H712"/>
      <c r="I712"/>
      <c r="J712"/>
      <c r="K712"/>
      <c r="L712"/>
      <c r="M712"/>
    </row>
    <row r="713" ht="15" spans="1:13">
      <c r="A713"/>
      <c r="B713"/>
      <c r="C713"/>
      <c r="D713"/>
      <c r="E713" s="15"/>
      <c r="F713"/>
      <c r="G713"/>
      <c r="H713"/>
      <c r="I713"/>
      <c r="J713"/>
      <c r="K713"/>
      <c r="L713"/>
      <c r="M713"/>
    </row>
    <row r="714" ht="15" spans="1:13">
      <c r="A714"/>
      <c r="B714"/>
      <c r="C714"/>
      <c r="D714"/>
      <c r="E714" s="15"/>
      <c r="F714"/>
      <c r="G714"/>
      <c r="H714"/>
      <c r="I714"/>
      <c r="J714"/>
      <c r="K714"/>
      <c r="L714"/>
      <c r="M714"/>
    </row>
    <row r="715" ht="15" spans="1:13">
      <c r="A715"/>
      <c r="B715"/>
      <c r="C715"/>
      <c r="D715"/>
      <c r="E715" s="15"/>
      <c r="F715"/>
      <c r="G715"/>
      <c r="H715"/>
      <c r="I715"/>
      <c r="J715"/>
      <c r="K715"/>
      <c r="L715"/>
      <c r="M715"/>
    </row>
    <row r="716" ht="15" spans="1:13">
      <c r="A716"/>
      <c r="B716"/>
      <c r="C716"/>
      <c r="D716"/>
      <c r="E716" s="15"/>
      <c r="F716"/>
      <c r="G716"/>
      <c r="H716"/>
      <c r="I716"/>
      <c r="J716"/>
      <c r="K716"/>
      <c r="L716"/>
      <c r="M716"/>
    </row>
    <row r="717" ht="15" spans="1:13">
      <c r="A717"/>
      <c r="B717"/>
      <c r="C717"/>
      <c r="D717"/>
      <c r="E717" s="15"/>
      <c r="F717"/>
      <c r="G717"/>
      <c r="H717"/>
      <c r="I717"/>
      <c r="J717"/>
      <c r="K717"/>
      <c r="L717"/>
      <c r="M717"/>
    </row>
    <row r="718" ht="15" spans="1:13">
      <c r="A718"/>
      <c r="B718"/>
      <c r="C718"/>
      <c r="D718"/>
      <c r="E718" s="15"/>
      <c r="F718"/>
      <c r="G718"/>
      <c r="H718"/>
      <c r="I718"/>
      <c r="J718"/>
      <c r="K718"/>
      <c r="L718"/>
      <c r="M718"/>
    </row>
    <row r="719" ht="15" spans="1:13">
      <c r="A719"/>
      <c r="B719"/>
      <c r="C719"/>
      <c r="D719"/>
      <c r="E719" s="15"/>
      <c r="F719"/>
      <c r="G719"/>
      <c r="H719"/>
      <c r="I719"/>
      <c r="J719"/>
      <c r="K719"/>
      <c r="L719"/>
      <c r="M719"/>
    </row>
    <row r="720" ht="15" spans="1:13">
      <c r="A720"/>
      <c r="B720"/>
      <c r="C720"/>
      <c r="D720"/>
      <c r="E720" s="15"/>
      <c r="F720"/>
      <c r="G720"/>
      <c r="H720"/>
      <c r="I720"/>
      <c r="J720"/>
      <c r="K720"/>
      <c r="L720"/>
      <c r="M720"/>
    </row>
    <row r="721" ht="15" spans="1:13">
      <c r="A721"/>
      <c r="B721"/>
      <c r="C721"/>
      <c r="D721"/>
      <c r="E721" s="15"/>
      <c r="F721"/>
      <c r="G721"/>
      <c r="H721"/>
      <c r="I721"/>
      <c r="J721"/>
      <c r="K721"/>
      <c r="L721"/>
      <c r="M721"/>
    </row>
    <row r="722" ht="15" spans="1:13">
      <c r="A722"/>
      <c r="B722"/>
      <c r="C722"/>
      <c r="D722"/>
      <c r="E722" s="15"/>
      <c r="F722"/>
      <c r="G722"/>
      <c r="H722"/>
      <c r="I722"/>
      <c r="J722"/>
      <c r="K722"/>
      <c r="L722"/>
      <c r="M722"/>
    </row>
    <row r="723" ht="15" spans="1:13">
      <c r="A723"/>
      <c r="B723"/>
      <c r="C723"/>
      <c r="D723"/>
      <c r="E723" s="15"/>
      <c r="F723"/>
      <c r="G723"/>
      <c r="H723"/>
      <c r="I723"/>
      <c r="J723"/>
      <c r="K723"/>
      <c r="L723"/>
      <c r="M723"/>
    </row>
    <row r="724" ht="15" spans="1:13">
      <c r="A724"/>
      <c r="B724"/>
      <c r="C724"/>
      <c r="D724"/>
      <c r="E724" s="15"/>
      <c r="F724"/>
      <c r="G724"/>
      <c r="H724"/>
      <c r="I724"/>
      <c r="J724"/>
      <c r="K724"/>
      <c r="L724"/>
      <c r="M724"/>
    </row>
    <row r="725" ht="15" spans="1:13">
      <c r="A725"/>
      <c r="B725"/>
      <c r="C725"/>
      <c r="D725"/>
      <c r="E725" s="15"/>
      <c r="F725"/>
      <c r="G725"/>
      <c r="H725"/>
      <c r="I725"/>
      <c r="J725"/>
      <c r="K725"/>
      <c r="L725"/>
      <c r="M725"/>
    </row>
    <row r="726" ht="15" spans="1:13">
      <c r="A726"/>
      <c r="B726"/>
      <c r="C726"/>
      <c r="D726"/>
      <c r="E726" s="15"/>
      <c r="F726"/>
      <c r="G726"/>
      <c r="H726"/>
      <c r="I726"/>
      <c r="J726"/>
      <c r="K726"/>
      <c r="L726"/>
      <c r="M726"/>
    </row>
    <row r="727" ht="15" spans="1:13">
      <c r="A727"/>
      <c r="B727"/>
      <c r="C727"/>
      <c r="D727"/>
      <c r="E727" s="15"/>
      <c r="F727"/>
      <c r="G727"/>
      <c r="H727"/>
      <c r="I727"/>
      <c r="J727"/>
      <c r="K727"/>
      <c r="L727"/>
      <c r="M727"/>
    </row>
    <row r="728" ht="15" spans="1:13">
      <c r="A728"/>
      <c r="B728"/>
      <c r="C728"/>
      <c r="D728"/>
      <c r="E728" s="15"/>
      <c r="F728"/>
      <c r="G728"/>
      <c r="H728"/>
      <c r="I728"/>
      <c r="J728"/>
      <c r="K728"/>
      <c r="L728"/>
      <c r="M728"/>
    </row>
    <row r="729" ht="15" spans="1:13">
      <c r="A729"/>
      <c r="B729"/>
      <c r="C729"/>
      <c r="D729"/>
      <c r="E729" s="15"/>
      <c r="F729"/>
      <c r="G729"/>
      <c r="H729"/>
      <c r="I729"/>
      <c r="J729"/>
      <c r="K729"/>
      <c r="L729"/>
      <c r="M729"/>
    </row>
    <row r="730" ht="15" spans="1:13">
      <c r="A730"/>
      <c r="B730"/>
      <c r="C730"/>
      <c r="D730"/>
      <c r="E730" s="15"/>
      <c r="F730"/>
      <c r="G730"/>
      <c r="H730"/>
      <c r="I730"/>
      <c r="J730"/>
      <c r="K730"/>
      <c r="L730"/>
      <c r="M730"/>
    </row>
    <row r="731" ht="15" spans="1:13">
      <c r="A731"/>
      <c r="B731"/>
      <c r="C731"/>
      <c r="D731"/>
      <c r="E731" s="15"/>
      <c r="F731"/>
      <c r="G731"/>
      <c r="H731"/>
      <c r="I731"/>
      <c r="J731"/>
      <c r="K731"/>
      <c r="L731"/>
      <c r="M731"/>
    </row>
    <row r="732" ht="15" spans="1:13">
      <c r="A732"/>
      <c r="B732"/>
      <c r="C732"/>
      <c r="D732"/>
      <c r="E732" s="15"/>
      <c r="F732"/>
      <c r="G732"/>
      <c r="H732"/>
      <c r="I732"/>
      <c r="J732"/>
      <c r="K732"/>
      <c r="L732"/>
      <c r="M732"/>
    </row>
    <row r="733" ht="15" spans="1:13">
      <c r="A733"/>
      <c r="B733"/>
      <c r="C733"/>
      <c r="D733"/>
      <c r="E733" s="15"/>
      <c r="F733"/>
      <c r="G733"/>
      <c r="H733"/>
      <c r="I733"/>
      <c r="J733"/>
      <c r="K733"/>
      <c r="L733"/>
      <c r="M733"/>
    </row>
    <row r="734" ht="15" spans="1:13">
      <c r="A734"/>
      <c r="B734"/>
      <c r="C734"/>
      <c r="D734"/>
      <c r="E734" s="15"/>
      <c r="F734"/>
      <c r="G734"/>
      <c r="H734"/>
      <c r="I734"/>
      <c r="J734"/>
      <c r="K734"/>
      <c r="L734"/>
      <c r="M734"/>
    </row>
    <row r="735" ht="15" spans="1:13">
      <c r="A735"/>
      <c r="B735"/>
      <c r="C735"/>
      <c r="D735"/>
      <c r="E735" s="15"/>
      <c r="F735"/>
      <c r="G735"/>
      <c r="H735"/>
      <c r="I735"/>
      <c r="J735"/>
      <c r="K735"/>
      <c r="L735"/>
      <c r="M735"/>
    </row>
    <row r="736" ht="15" spans="1:13">
      <c r="A736"/>
      <c r="B736"/>
      <c r="C736"/>
      <c r="D736"/>
      <c r="E736" s="15"/>
      <c r="F736"/>
      <c r="G736"/>
      <c r="H736"/>
      <c r="I736"/>
      <c r="J736"/>
      <c r="K736"/>
      <c r="L736"/>
      <c r="M736"/>
    </row>
    <row r="737" ht="15" spans="1:13">
      <c r="A737"/>
      <c r="B737"/>
      <c r="C737"/>
      <c r="D737"/>
      <c r="E737" s="15"/>
      <c r="F737"/>
      <c r="G737"/>
      <c r="H737"/>
      <c r="I737"/>
      <c r="J737"/>
      <c r="K737"/>
      <c r="L737"/>
      <c r="M737"/>
    </row>
    <row r="738" ht="15" spans="1:13">
      <c r="A738"/>
      <c r="B738"/>
      <c r="C738"/>
      <c r="D738"/>
      <c r="E738" s="15"/>
      <c r="F738"/>
      <c r="G738"/>
      <c r="H738"/>
      <c r="I738"/>
      <c r="J738"/>
      <c r="K738"/>
      <c r="L738"/>
      <c r="M738"/>
    </row>
    <row r="739" ht="15" spans="1:13">
      <c r="A739"/>
      <c r="B739"/>
      <c r="C739"/>
      <c r="D739"/>
      <c r="E739" s="15"/>
      <c r="F739"/>
      <c r="G739"/>
      <c r="H739"/>
      <c r="I739"/>
      <c r="J739"/>
      <c r="K739"/>
      <c r="L739"/>
      <c r="M739"/>
    </row>
    <row r="740" ht="15" spans="1:13">
      <c r="A740"/>
      <c r="B740"/>
      <c r="C740"/>
      <c r="D740"/>
      <c r="E740" s="15"/>
      <c r="F740"/>
      <c r="G740"/>
      <c r="H740"/>
      <c r="I740"/>
      <c r="J740"/>
      <c r="K740"/>
      <c r="L740"/>
      <c r="M740"/>
    </row>
    <row r="741" ht="15" spans="1:13">
      <c r="A741"/>
      <c r="B741"/>
      <c r="C741"/>
      <c r="D741"/>
      <c r="E741" s="15"/>
      <c r="F741"/>
      <c r="G741"/>
      <c r="H741"/>
      <c r="I741"/>
      <c r="J741"/>
      <c r="K741"/>
      <c r="L741"/>
      <c r="M741"/>
    </row>
    <row r="742" ht="15" spans="1:13">
      <c r="A742"/>
      <c r="B742"/>
      <c r="C742"/>
      <c r="D742"/>
      <c r="E742" s="15"/>
      <c r="F742"/>
      <c r="G742"/>
      <c r="H742"/>
      <c r="I742"/>
      <c r="J742"/>
      <c r="K742"/>
      <c r="L742"/>
      <c r="M742"/>
    </row>
    <row r="743" ht="15" spans="1:13">
      <c r="A743"/>
      <c r="B743"/>
      <c r="C743"/>
      <c r="D743"/>
      <c r="E743" s="15"/>
      <c r="F743"/>
      <c r="G743"/>
      <c r="H743"/>
      <c r="I743"/>
      <c r="J743"/>
      <c r="K743"/>
      <c r="L743"/>
      <c r="M743"/>
    </row>
    <row r="744" ht="15" spans="1:13">
      <c r="A744"/>
      <c r="B744"/>
      <c r="C744"/>
      <c r="D744"/>
      <c r="E744" s="15"/>
      <c r="F744"/>
      <c r="G744"/>
      <c r="H744"/>
      <c r="I744"/>
      <c r="J744"/>
      <c r="K744"/>
      <c r="L744"/>
      <c r="M744"/>
    </row>
    <row r="745" ht="15" spans="1:13">
      <c r="A745"/>
      <c r="B745"/>
      <c r="C745"/>
      <c r="D745"/>
      <c r="E745" s="15"/>
      <c r="F745"/>
      <c r="G745"/>
      <c r="H745"/>
      <c r="I745"/>
      <c r="J745"/>
      <c r="K745"/>
      <c r="L745"/>
      <c r="M745"/>
    </row>
    <row r="746" ht="15" spans="1:13">
      <c r="A746"/>
      <c r="B746"/>
      <c r="C746"/>
      <c r="D746"/>
      <c r="E746" s="15"/>
      <c r="F746"/>
      <c r="G746"/>
      <c r="H746"/>
      <c r="I746"/>
      <c r="J746"/>
      <c r="K746"/>
      <c r="L746"/>
      <c r="M746"/>
    </row>
    <row r="747" ht="15" spans="1:13">
      <c r="A747"/>
      <c r="B747"/>
      <c r="C747"/>
      <c r="D747"/>
      <c r="E747" s="15"/>
      <c r="F747"/>
      <c r="G747"/>
      <c r="H747"/>
      <c r="I747"/>
      <c r="J747"/>
      <c r="K747"/>
      <c r="L747"/>
      <c r="M747"/>
    </row>
    <row r="748" ht="15" spans="1:13">
      <c r="A748"/>
      <c r="B748"/>
      <c r="C748"/>
      <c r="D748"/>
      <c r="E748" s="15"/>
      <c r="F748"/>
      <c r="G748"/>
      <c r="H748"/>
      <c r="I748"/>
      <c r="J748"/>
      <c r="K748"/>
      <c r="L748"/>
      <c r="M748"/>
    </row>
    <row r="749" ht="15" spans="1:13">
      <c r="A749"/>
      <c r="B749"/>
      <c r="C749"/>
      <c r="D749"/>
      <c r="E749" s="15"/>
      <c r="F749"/>
      <c r="G749"/>
      <c r="H749"/>
      <c r="I749"/>
      <c r="J749"/>
      <c r="K749"/>
      <c r="L749"/>
      <c r="M749"/>
    </row>
    <row r="750" ht="15" spans="1:13">
      <c r="A750"/>
      <c r="B750"/>
      <c r="C750"/>
      <c r="D750"/>
      <c r="E750" s="15"/>
      <c r="F750"/>
      <c r="G750"/>
      <c r="H750"/>
      <c r="I750"/>
      <c r="J750"/>
      <c r="K750"/>
      <c r="L750"/>
      <c r="M750"/>
    </row>
    <row r="751" ht="15" spans="1:13">
      <c r="A751"/>
      <c r="B751"/>
      <c r="C751"/>
      <c r="D751"/>
      <c r="E751" s="15"/>
      <c r="F751"/>
      <c r="G751"/>
      <c r="H751"/>
      <c r="I751"/>
      <c r="J751"/>
      <c r="K751"/>
      <c r="L751"/>
      <c r="M751"/>
    </row>
    <row r="752" ht="15" spans="1:13">
      <c r="A752"/>
      <c r="B752"/>
      <c r="C752"/>
      <c r="D752"/>
      <c r="E752" s="15"/>
      <c r="F752"/>
      <c r="G752"/>
      <c r="H752"/>
      <c r="I752"/>
      <c r="J752"/>
      <c r="K752"/>
      <c r="L752"/>
      <c r="M752"/>
    </row>
    <row r="753" ht="15" spans="1:13">
      <c r="A753"/>
      <c r="B753"/>
      <c r="C753"/>
      <c r="D753"/>
      <c r="E753" s="15"/>
      <c r="F753"/>
      <c r="G753"/>
      <c r="H753"/>
      <c r="I753"/>
      <c r="J753"/>
      <c r="K753"/>
      <c r="L753"/>
      <c r="M753"/>
    </row>
    <row r="754" ht="15" spans="1:13">
      <c r="A754"/>
      <c r="B754"/>
      <c r="C754"/>
      <c r="D754"/>
      <c r="E754" s="15"/>
      <c r="F754"/>
      <c r="G754"/>
      <c r="H754"/>
      <c r="I754"/>
      <c r="J754"/>
      <c r="K754"/>
      <c r="L754"/>
      <c r="M754"/>
    </row>
    <row r="755" ht="15" spans="1:13">
      <c r="A755"/>
      <c r="B755"/>
      <c r="C755"/>
      <c r="D755"/>
      <c r="E755" s="15"/>
      <c r="F755"/>
      <c r="G755"/>
      <c r="H755"/>
      <c r="I755"/>
      <c r="J755"/>
      <c r="K755"/>
      <c r="L755"/>
      <c r="M755"/>
    </row>
    <row r="756" ht="15" spans="1:13">
      <c r="A756"/>
      <c r="B756"/>
      <c r="C756"/>
      <c r="D756"/>
      <c r="E756" s="15"/>
      <c r="F756"/>
      <c r="G756"/>
      <c r="H756"/>
      <c r="I756"/>
      <c r="J756"/>
      <c r="K756"/>
      <c r="L756"/>
      <c r="M756"/>
    </row>
    <row r="757" ht="15" spans="1:13">
      <c r="A757"/>
      <c r="B757"/>
      <c r="C757"/>
      <c r="D757"/>
      <c r="E757" s="15"/>
      <c r="F757"/>
      <c r="G757"/>
      <c r="H757"/>
      <c r="I757"/>
      <c r="J757"/>
      <c r="K757"/>
      <c r="L757"/>
      <c r="M757"/>
    </row>
    <row r="758" ht="15" spans="1:13">
      <c r="A758"/>
      <c r="B758"/>
      <c r="C758"/>
      <c r="D758"/>
      <c r="E758" s="15"/>
      <c r="F758"/>
      <c r="G758"/>
      <c r="H758"/>
      <c r="I758"/>
      <c r="J758"/>
      <c r="K758"/>
      <c r="L758"/>
      <c r="M758"/>
    </row>
    <row r="759" ht="15" spans="1:13">
      <c r="A759"/>
      <c r="B759"/>
      <c r="C759"/>
      <c r="D759"/>
      <c r="E759" s="15"/>
      <c r="F759"/>
      <c r="G759"/>
      <c r="H759"/>
      <c r="I759"/>
      <c r="J759"/>
      <c r="K759"/>
      <c r="L759"/>
      <c r="M759"/>
    </row>
    <row r="760" ht="15" spans="1:13">
      <c r="A760"/>
      <c r="B760"/>
      <c r="C760"/>
      <c r="D760"/>
      <c r="E760" s="15"/>
      <c r="F760"/>
      <c r="G760"/>
      <c r="H760"/>
      <c r="I760"/>
      <c r="J760"/>
      <c r="K760"/>
      <c r="L760"/>
      <c r="M760"/>
    </row>
    <row r="761" ht="15" spans="1:13">
      <c r="A761"/>
      <c r="B761"/>
      <c r="C761"/>
      <c r="D761"/>
      <c r="E761" s="15"/>
      <c r="F761"/>
      <c r="G761"/>
      <c r="H761"/>
      <c r="I761"/>
      <c r="J761"/>
      <c r="K761"/>
      <c r="L761"/>
      <c r="M761"/>
    </row>
    <row r="762" ht="15" spans="1:13">
      <c r="A762"/>
      <c r="B762"/>
      <c r="C762"/>
      <c r="D762"/>
      <c r="E762" s="15"/>
      <c r="F762"/>
      <c r="G762"/>
      <c r="H762"/>
      <c r="I762"/>
      <c r="J762"/>
      <c r="K762"/>
      <c r="L762"/>
      <c r="M762"/>
    </row>
    <row r="763" ht="15" spans="1:13">
      <c r="A763"/>
      <c r="B763"/>
      <c r="C763"/>
      <c r="D763"/>
      <c r="E763" s="15"/>
      <c r="F763"/>
      <c r="G763"/>
      <c r="H763"/>
      <c r="I763"/>
      <c r="J763"/>
      <c r="K763"/>
      <c r="L763"/>
      <c r="M763"/>
    </row>
    <row r="764" ht="15" spans="1:13">
      <c r="A764"/>
      <c r="B764"/>
      <c r="C764"/>
      <c r="D764"/>
      <c r="E764" s="15"/>
      <c r="F764"/>
      <c r="G764"/>
      <c r="H764"/>
      <c r="I764"/>
      <c r="J764"/>
      <c r="K764"/>
      <c r="L764"/>
      <c r="M764"/>
    </row>
    <row r="765" ht="15" spans="1:13">
      <c r="A765"/>
      <c r="B765"/>
      <c r="C765"/>
      <c r="D765"/>
      <c r="E765" s="15"/>
      <c r="F765"/>
      <c r="G765"/>
      <c r="H765"/>
      <c r="I765"/>
      <c r="J765"/>
      <c r="K765"/>
      <c r="L765"/>
      <c r="M765"/>
    </row>
    <row r="766" ht="15" spans="1:13">
      <c r="A766"/>
      <c r="B766"/>
      <c r="C766"/>
      <c r="D766"/>
      <c r="E766" s="15"/>
      <c r="F766"/>
      <c r="G766"/>
      <c r="H766"/>
      <c r="I766"/>
      <c r="J766"/>
      <c r="K766"/>
      <c r="L766"/>
      <c r="M766"/>
    </row>
    <row r="767" ht="15" spans="1:13">
      <c r="A767"/>
      <c r="B767"/>
      <c r="C767"/>
      <c r="D767"/>
      <c r="E767" s="15"/>
      <c r="F767"/>
      <c r="G767"/>
      <c r="H767"/>
      <c r="I767"/>
      <c r="J767"/>
      <c r="K767"/>
      <c r="L767"/>
      <c r="M767"/>
    </row>
    <row r="768" ht="15" spans="1:13">
      <c r="A768"/>
      <c r="B768"/>
      <c r="C768"/>
      <c r="D768"/>
      <c r="E768" s="15"/>
      <c r="F768"/>
      <c r="G768"/>
      <c r="H768"/>
      <c r="I768"/>
      <c r="J768"/>
      <c r="K768"/>
      <c r="L768"/>
      <c r="M768"/>
    </row>
    <row r="769" ht="15" spans="1:13">
      <c r="A769"/>
      <c r="B769"/>
      <c r="C769"/>
      <c r="D769"/>
      <c r="E769" s="15"/>
      <c r="F769"/>
      <c r="G769"/>
      <c r="H769"/>
      <c r="I769"/>
      <c r="J769"/>
      <c r="K769"/>
      <c r="L769"/>
      <c r="M769"/>
    </row>
    <row r="770" ht="15" spans="1:13">
      <c r="A770"/>
      <c r="B770"/>
      <c r="C770"/>
      <c r="D770"/>
      <c r="E770" s="15"/>
      <c r="F770"/>
      <c r="G770"/>
      <c r="H770"/>
      <c r="I770"/>
      <c r="J770"/>
      <c r="K770"/>
      <c r="L770"/>
      <c r="M770"/>
    </row>
    <row r="771" ht="15" spans="1:13">
      <c r="A771"/>
      <c r="B771"/>
      <c r="C771"/>
      <c r="D771"/>
      <c r="E771" s="15"/>
      <c r="F771"/>
      <c r="G771"/>
      <c r="H771"/>
      <c r="I771"/>
      <c r="J771"/>
      <c r="K771"/>
      <c r="L771"/>
      <c r="M771"/>
    </row>
    <row r="772" ht="15" spans="1:13">
      <c r="A772"/>
      <c r="B772"/>
      <c r="C772"/>
      <c r="D772"/>
      <c r="E772" s="15"/>
      <c r="F772"/>
      <c r="G772"/>
      <c r="H772"/>
      <c r="I772"/>
      <c r="J772"/>
      <c r="K772"/>
      <c r="L772"/>
      <c r="M772"/>
    </row>
    <row r="773" ht="15" spans="1:13">
      <c r="A773"/>
      <c r="B773"/>
      <c r="C773"/>
      <c r="D773"/>
      <c r="E773" s="15"/>
      <c r="F773"/>
      <c r="G773"/>
      <c r="H773"/>
      <c r="I773"/>
      <c r="J773"/>
      <c r="K773"/>
      <c r="L773"/>
      <c r="M773"/>
    </row>
    <row r="774" ht="15" spans="1:13">
      <c r="A774"/>
      <c r="B774"/>
      <c r="C774"/>
      <c r="D774"/>
      <c r="E774" s="15"/>
      <c r="F774"/>
      <c r="G774"/>
      <c r="H774"/>
      <c r="I774"/>
      <c r="J774"/>
      <c r="K774"/>
      <c r="L774"/>
      <c r="M774"/>
    </row>
    <row r="775" ht="15" spans="1:13">
      <c r="A775"/>
      <c r="B775"/>
      <c r="C775"/>
      <c r="D775"/>
      <c r="E775" s="15"/>
      <c r="F775"/>
      <c r="G775"/>
      <c r="H775"/>
      <c r="I775"/>
      <c r="J775"/>
      <c r="K775"/>
      <c r="L775"/>
      <c r="M775"/>
    </row>
    <row r="776" ht="15" spans="1:13">
      <c r="A776"/>
      <c r="B776"/>
      <c r="C776"/>
      <c r="D776"/>
      <c r="E776" s="15"/>
      <c r="F776"/>
      <c r="G776"/>
      <c r="H776"/>
      <c r="I776"/>
      <c r="J776"/>
      <c r="K776"/>
      <c r="L776"/>
      <c r="M776"/>
    </row>
    <row r="777" ht="15" spans="1:13">
      <c r="A777"/>
      <c r="B777"/>
      <c r="C777"/>
      <c r="D777"/>
      <c r="E777" s="15"/>
      <c r="F777"/>
      <c r="G777"/>
      <c r="H777"/>
      <c r="I777"/>
      <c r="J777"/>
      <c r="K777"/>
      <c r="L777"/>
      <c r="M777"/>
    </row>
    <row r="778" ht="15" spans="1:13">
      <c r="A778"/>
      <c r="B778"/>
      <c r="C778"/>
      <c r="D778"/>
      <c r="E778" s="15"/>
      <c r="F778"/>
      <c r="G778"/>
      <c r="H778"/>
      <c r="I778"/>
      <c r="J778"/>
      <c r="K778"/>
      <c r="L778"/>
      <c r="M778"/>
    </row>
    <row r="779" ht="15" spans="1:13">
      <c r="A779"/>
      <c r="B779"/>
      <c r="C779"/>
      <c r="D779"/>
      <c r="E779" s="15"/>
      <c r="F779"/>
      <c r="G779"/>
      <c r="H779"/>
      <c r="I779"/>
      <c r="J779"/>
      <c r="K779"/>
      <c r="L779"/>
      <c r="M779"/>
    </row>
    <row r="780" ht="15" spans="1:13">
      <c r="A780"/>
      <c r="B780"/>
      <c r="C780"/>
      <c r="D780"/>
      <c r="E780" s="15"/>
      <c r="F780"/>
      <c r="G780"/>
      <c r="H780"/>
      <c r="I780"/>
      <c r="J780"/>
      <c r="K780"/>
      <c r="L780"/>
      <c r="M780"/>
    </row>
    <row r="781" ht="15" spans="1:13">
      <c r="A781"/>
      <c r="B781"/>
      <c r="C781"/>
      <c r="D781"/>
      <c r="E781" s="15"/>
      <c r="F781"/>
      <c r="G781"/>
      <c r="H781"/>
      <c r="I781"/>
      <c r="J781"/>
      <c r="K781"/>
      <c r="L781"/>
      <c r="M781"/>
    </row>
    <row r="782" ht="15" spans="1:13">
      <c r="A782"/>
      <c r="B782"/>
      <c r="C782"/>
      <c r="D782"/>
      <c r="E782" s="15"/>
      <c r="F782"/>
      <c r="G782"/>
      <c r="H782"/>
      <c r="I782"/>
      <c r="J782"/>
      <c r="K782"/>
      <c r="L782"/>
      <c r="M782"/>
    </row>
    <row r="783" ht="15" spans="1:13">
      <c r="A783"/>
      <c r="B783"/>
      <c r="C783"/>
      <c r="D783"/>
      <c r="E783" s="15"/>
      <c r="F783"/>
      <c r="G783"/>
      <c r="H783"/>
      <c r="I783"/>
      <c r="J783"/>
      <c r="K783"/>
      <c r="L783"/>
      <c r="M783"/>
    </row>
    <row r="784" ht="15" spans="1:13">
      <c r="A784"/>
      <c r="B784"/>
      <c r="C784"/>
      <c r="D784"/>
      <c r="E784" s="15"/>
      <c r="F784"/>
      <c r="G784"/>
      <c r="H784"/>
      <c r="I784"/>
      <c r="J784"/>
      <c r="K784"/>
      <c r="L784"/>
      <c r="M784"/>
    </row>
    <row r="785" ht="15" spans="1:13">
      <c r="A785"/>
      <c r="B785"/>
      <c r="C785"/>
      <c r="D785"/>
      <c r="E785" s="15"/>
      <c r="F785"/>
      <c r="G785"/>
      <c r="H785"/>
      <c r="I785"/>
      <c r="J785"/>
      <c r="K785"/>
      <c r="L785"/>
      <c r="M785"/>
    </row>
    <row r="786" ht="15" spans="1:13">
      <c r="A786"/>
      <c r="B786"/>
      <c r="C786"/>
      <c r="D786"/>
      <c r="E786" s="15"/>
      <c r="F786"/>
      <c r="G786"/>
      <c r="H786"/>
      <c r="I786"/>
      <c r="J786"/>
      <c r="K786"/>
      <c r="L786"/>
      <c r="M786"/>
    </row>
    <row r="787" ht="15" spans="1:13">
      <c r="A787"/>
      <c r="B787"/>
      <c r="C787"/>
      <c r="D787"/>
      <c r="E787" s="15"/>
      <c r="F787"/>
      <c r="G787"/>
      <c r="H787"/>
      <c r="I787"/>
      <c r="J787"/>
      <c r="K787"/>
      <c r="L787"/>
      <c r="M787"/>
    </row>
    <row r="788" ht="15" spans="1:13">
      <c r="A788"/>
      <c r="B788"/>
      <c r="C788"/>
      <c r="D788"/>
      <c r="E788" s="15"/>
      <c r="F788"/>
      <c r="G788"/>
      <c r="H788"/>
      <c r="I788"/>
      <c r="J788"/>
      <c r="K788"/>
      <c r="L788"/>
      <c r="M788"/>
    </row>
    <row r="789" ht="15" spans="1:13">
      <c r="A789"/>
      <c r="B789"/>
      <c r="C789"/>
      <c r="D789"/>
      <c r="E789" s="15"/>
      <c r="F789"/>
      <c r="G789"/>
      <c r="H789"/>
      <c r="I789"/>
      <c r="J789"/>
      <c r="K789"/>
      <c r="L789"/>
      <c r="M789"/>
    </row>
    <row r="790" ht="15" spans="1:13">
      <c r="A790"/>
      <c r="B790"/>
      <c r="C790"/>
      <c r="D790"/>
      <c r="E790" s="15"/>
      <c r="F790"/>
      <c r="G790"/>
      <c r="H790"/>
      <c r="I790"/>
      <c r="J790"/>
      <c r="K790"/>
      <c r="L790"/>
      <c r="M790"/>
    </row>
    <row r="791" ht="15" spans="1:13">
      <c r="A791"/>
      <c r="B791"/>
      <c r="C791"/>
      <c r="D791"/>
      <c r="E791" s="15"/>
      <c r="F791"/>
      <c r="G791"/>
      <c r="H791"/>
      <c r="I791"/>
      <c r="J791"/>
      <c r="K791"/>
      <c r="L791"/>
      <c r="M791"/>
    </row>
    <row r="792" ht="15" spans="1:13">
      <c r="A792"/>
      <c r="B792"/>
      <c r="C792"/>
      <c r="D792"/>
      <c r="E792" s="15"/>
      <c r="F792"/>
      <c r="G792"/>
      <c r="H792"/>
      <c r="I792"/>
      <c r="J792"/>
      <c r="K792"/>
      <c r="L792"/>
      <c r="M792"/>
    </row>
    <row r="793" ht="15" spans="1:13">
      <c r="A793"/>
      <c r="B793"/>
      <c r="C793"/>
      <c r="D793"/>
      <c r="E793" s="15"/>
      <c r="F793"/>
      <c r="G793"/>
      <c r="H793"/>
      <c r="I793"/>
      <c r="J793"/>
      <c r="K793"/>
      <c r="L793"/>
      <c r="M793"/>
    </row>
    <row r="794" ht="15" spans="1:13">
      <c r="A794"/>
      <c r="B794"/>
      <c r="C794"/>
      <c r="D794"/>
      <c r="E794" s="15"/>
      <c r="F794"/>
      <c r="G794"/>
      <c r="H794"/>
      <c r="I794"/>
      <c r="J794"/>
      <c r="K794"/>
      <c r="L794"/>
      <c r="M794"/>
    </row>
    <row r="795" ht="15" spans="1:13">
      <c r="A795"/>
      <c r="B795"/>
      <c r="C795"/>
      <c r="D795"/>
      <c r="E795" s="15"/>
      <c r="F795"/>
      <c r="G795"/>
      <c r="H795"/>
      <c r="I795"/>
      <c r="J795"/>
      <c r="K795"/>
      <c r="L795"/>
      <c r="M795"/>
    </row>
    <row r="796" ht="15" spans="1:13">
      <c r="A796"/>
      <c r="B796"/>
      <c r="C796"/>
      <c r="D796"/>
      <c r="E796" s="15"/>
      <c r="F796"/>
      <c r="G796"/>
      <c r="H796"/>
      <c r="I796"/>
      <c r="J796"/>
      <c r="K796"/>
      <c r="L796"/>
      <c r="M796"/>
    </row>
    <row r="797" ht="15" spans="1:13">
      <c r="A797"/>
      <c r="B797"/>
      <c r="C797"/>
      <c r="D797"/>
      <c r="E797" s="15"/>
      <c r="F797"/>
      <c r="G797"/>
      <c r="H797"/>
      <c r="I797"/>
      <c r="J797"/>
      <c r="K797"/>
      <c r="L797"/>
      <c r="M797"/>
    </row>
    <row r="798" ht="15" spans="1:13">
      <c r="A798"/>
      <c r="B798"/>
      <c r="C798"/>
      <c r="D798"/>
      <c r="E798" s="15"/>
      <c r="F798"/>
      <c r="G798"/>
      <c r="H798"/>
      <c r="I798"/>
      <c r="J798"/>
      <c r="K798"/>
      <c r="L798"/>
      <c r="M798"/>
    </row>
    <row r="799" ht="15" spans="1:13">
      <c r="A799"/>
      <c r="B799"/>
      <c r="C799"/>
      <c r="D799"/>
      <c r="E799" s="15"/>
      <c r="F799"/>
      <c r="G799"/>
      <c r="H799"/>
      <c r="I799"/>
      <c r="J799"/>
      <c r="K799"/>
      <c r="L799"/>
      <c r="M799"/>
    </row>
    <row r="800" ht="15" spans="1:13">
      <c r="A800"/>
      <c r="B800"/>
      <c r="C800"/>
      <c r="D800"/>
      <c r="E800" s="15"/>
      <c r="F800"/>
      <c r="G800"/>
      <c r="H800"/>
      <c r="I800"/>
      <c r="J800"/>
      <c r="K800"/>
      <c r="L800"/>
      <c r="M800"/>
    </row>
    <row r="801" ht="15" spans="1:13">
      <c r="A801"/>
      <c r="B801"/>
      <c r="C801"/>
      <c r="D801"/>
      <c r="E801" s="15"/>
      <c r="F801"/>
      <c r="G801"/>
      <c r="H801"/>
      <c r="I801"/>
      <c r="J801"/>
      <c r="K801"/>
      <c r="L801"/>
      <c r="M801"/>
    </row>
    <row r="802" ht="15" spans="1:13">
      <c r="A802"/>
      <c r="B802"/>
      <c r="C802"/>
      <c r="D802"/>
      <c r="E802" s="15"/>
      <c r="F802"/>
      <c r="G802"/>
      <c r="H802"/>
      <c r="I802"/>
      <c r="J802"/>
      <c r="K802"/>
      <c r="L802"/>
      <c r="M802"/>
    </row>
    <row r="803" ht="15" spans="1:13">
      <c r="A803"/>
      <c r="B803"/>
      <c r="C803"/>
      <c r="D803"/>
      <c r="E803" s="15"/>
      <c r="F803"/>
      <c r="G803"/>
      <c r="H803"/>
      <c r="I803"/>
      <c r="J803"/>
      <c r="K803"/>
      <c r="L803"/>
      <c r="M803"/>
    </row>
    <row r="804" ht="15" spans="1:13">
      <c r="A804"/>
      <c r="B804"/>
      <c r="C804"/>
      <c r="D804"/>
      <c r="E804" s="15"/>
      <c r="F804"/>
      <c r="G804"/>
      <c r="H804"/>
      <c r="I804"/>
      <c r="J804"/>
      <c r="K804"/>
      <c r="L804"/>
      <c r="M804"/>
    </row>
    <row r="805" ht="15" spans="1:13">
      <c r="A805"/>
      <c r="B805"/>
      <c r="C805"/>
      <c r="D805"/>
      <c r="E805" s="15"/>
      <c r="F805"/>
      <c r="G805"/>
      <c r="H805"/>
      <c r="I805"/>
      <c r="J805"/>
      <c r="K805"/>
      <c r="L805"/>
      <c r="M805"/>
    </row>
    <row r="806" ht="15" spans="1:13">
      <c r="A806"/>
      <c r="B806"/>
      <c r="C806"/>
      <c r="D806"/>
      <c r="E806" s="15"/>
      <c r="F806"/>
      <c r="G806"/>
      <c r="H806"/>
      <c r="I806"/>
      <c r="J806"/>
      <c r="K806"/>
      <c r="L806"/>
      <c r="M806"/>
    </row>
    <row r="807" ht="15" spans="1:13">
      <c r="A807"/>
      <c r="B807"/>
      <c r="C807"/>
      <c r="D807"/>
      <c r="E807" s="15"/>
      <c r="F807"/>
      <c r="G807"/>
      <c r="H807"/>
      <c r="I807"/>
      <c r="J807"/>
      <c r="K807"/>
      <c r="L807"/>
      <c r="M807"/>
    </row>
    <row r="808" ht="15" spans="1:13">
      <c r="A808"/>
      <c r="B808"/>
      <c r="C808"/>
      <c r="D808"/>
      <c r="E808" s="15"/>
      <c r="F808"/>
      <c r="G808"/>
      <c r="H808"/>
      <c r="I808"/>
      <c r="J808"/>
      <c r="K808"/>
      <c r="L808"/>
      <c r="M808"/>
    </row>
    <row r="809" ht="15" spans="1:13">
      <c r="A809"/>
      <c r="B809"/>
      <c r="C809"/>
      <c r="D809"/>
      <c r="E809" s="15"/>
      <c r="F809"/>
      <c r="G809"/>
      <c r="H809"/>
      <c r="I809"/>
      <c r="J809"/>
      <c r="K809"/>
      <c r="L809"/>
      <c r="M809"/>
    </row>
    <row r="810" ht="15" spans="1:13">
      <c r="A810"/>
      <c r="B810"/>
      <c r="C810"/>
      <c r="D810"/>
      <c r="E810" s="15"/>
      <c r="F810"/>
      <c r="G810"/>
      <c r="H810"/>
      <c r="I810"/>
      <c r="J810"/>
      <c r="K810"/>
      <c r="L810"/>
      <c r="M810"/>
    </row>
    <row r="811" ht="15" spans="1:13">
      <c r="A811"/>
      <c r="B811"/>
      <c r="C811"/>
      <c r="D811"/>
      <c r="E811" s="15"/>
      <c r="F811"/>
      <c r="G811"/>
      <c r="H811"/>
      <c r="I811"/>
      <c r="J811"/>
      <c r="K811"/>
      <c r="L811"/>
      <c r="M811"/>
    </row>
    <row r="812" ht="15" spans="1:13">
      <c r="A812"/>
      <c r="B812"/>
      <c r="C812"/>
      <c r="D812"/>
      <c r="E812" s="15"/>
      <c r="F812"/>
      <c r="G812"/>
      <c r="H812"/>
      <c r="I812"/>
      <c r="J812"/>
      <c r="K812"/>
      <c r="L812"/>
      <c r="M812"/>
    </row>
    <row r="813" ht="15" spans="1:13">
      <c r="A813"/>
      <c r="B813"/>
      <c r="C813"/>
      <c r="D813"/>
      <c r="E813" s="15"/>
      <c r="F813"/>
      <c r="G813"/>
      <c r="H813"/>
      <c r="I813"/>
      <c r="J813"/>
      <c r="K813"/>
      <c r="L813"/>
      <c r="M813"/>
    </row>
    <row r="814" ht="15" spans="1:13">
      <c r="A814"/>
      <c r="B814"/>
      <c r="C814"/>
      <c r="D814"/>
      <c r="E814" s="15"/>
      <c r="F814"/>
      <c r="G814"/>
      <c r="H814"/>
      <c r="I814"/>
      <c r="J814"/>
      <c r="K814"/>
      <c r="L814"/>
      <c r="M814"/>
    </row>
    <row r="815" ht="15" spans="1:13">
      <c r="A815"/>
      <c r="B815"/>
      <c r="C815"/>
      <c r="D815"/>
      <c r="E815" s="15"/>
      <c r="F815"/>
      <c r="G815"/>
      <c r="H815"/>
      <c r="I815"/>
      <c r="J815"/>
      <c r="K815"/>
      <c r="L815"/>
      <c r="M815"/>
    </row>
    <row r="816" ht="15" spans="1:13">
      <c r="A816"/>
      <c r="B816"/>
      <c r="C816"/>
      <c r="D816"/>
      <c r="E816" s="15"/>
      <c r="F816"/>
      <c r="G816"/>
      <c r="H816"/>
      <c r="I816"/>
      <c r="J816"/>
      <c r="K816"/>
      <c r="L816"/>
      <c r="M816"/>
    </row>
    <row r="817" ht="15" spans="1:13">
      <c r="A817"/>
      <c r="B817"/>
      <c r="C817"/>
      <c r="D817"/>
      <c r="E817" s="15"/>
      <c r="F817"/>
      <c r="G817"/>
      <c r="H817"/>
      <c r="I817"/>
      <c r="J817"/>
      <c r="K817"/>
      <c r="L817"/>
      <c r="M817"/>
    </row>
    <row r="818" ht="15" spans="1:13">
      <c r="A818"/>
      <c r="B818"/>
      <c r="C818"/>
      <c r="D818"/>
      <c r="E818" s="15"/>
      <c r="F818"/>
      <c r="G818"/>
      <c r="H818"/>
      <c r="I818"/>
      <c r="J818"/>
      <c r="K818"/>
      <c r="L818"/>
      <c r="M818"/>
    </row>
    <row r="819" ht="15" spans="1:13">
      <c r="A819"/>
      <c r="B819"/>
      <c r="C819"/>
      <c r="D819"/>
      <c r="E819" s="15"/>
      <c r="F819"/>
      <c r="G819"/>
      <c r="H819"/>
      <c r="I819"/>
      <c r="J819"/>
      <c r="K819"/>
      <c r="L819"/>
      <c r="M819"/>
    </row>
    <row r="820" ht="15" spans="1:13">
      <c r="A820"/>
      <c r="B820"/>
      <c r="C820"/>
      <c r="D820"/>
      <c r="E820" s="15"/>
      <c r="F820"/>
      <c r="G820"/>
      <c r="H820"/>
      <c r="I820"/>
      <c r="J820"/>
      <c r="K820"/>
      <c r="L820"/>
      <c r="M820"/>
    </row>
    <row r="821" ht="15" spans="1:13">
      <c r="A821"/>
      <c r="B821"/>
      <c r="C821"/>
      <c r="D821"/>
      <c r="E821" s="15"/>
      <c r="F821"/>
      <c r="G821"/>
      <c r="H821"/>
      <c r="I821"/>
      <c r="J821"/>
      <c r="K821"/>
      <c r="L821"/>
      <c r="M821"/>
    </row>
    <row r="822" ht="15" spans="1:13">
      <c r="A822"/>
      <c r="B822"/>
      <c r="C822"/>
      <c r="D822"/>
      <c r="E822" s="15"/>
      <c r="F822"/>
      <c r="G822"/>
      <c r="H822"/>
      <c r="I822"/>
      <c r="J822"/>
      <c r="K822"/>
      <c r="L822"/>
      <c r="M822"/>
    </row>
    <row r="823" ht="15" spans="1:13">
      <c r="A823"/>
      <c r="B823"/>
      <c r="C823"/>
      <c r="D823"/>
      <c r="E823" s="15"/>
      <c r="F823"/>
      <c r="G823"/>
      <c r="H823"/>
      <c r="I823"/>
      <c r="J823"/>
      <c r="K823"/>
      <c r="L823"/>
      <c r="M823"/>
    </row>
    <row r="824" ht="15" spans="1:13">
      <c r="A824"/>
      <c r="B824"/>
      <c r="C824"/>
      <c r="D824"/>
      <c r="E824" s="15"/>
      <c r="F824"/>
      <c r="G824"/>
      <c r="H824"/>
      <c r="I824"/>
      <c r="J824"/>
      <c r="K824"/>
      <c r="L824"/>
      <c r="M824"/>
    </row>
    <row r="825" ht="15" spans="1:13">
      <c r="A825"/>
      <c r="B825"/>
      <c r="C825"/>
      <c r="D825"/>
      <c r="E825" s="15"/>
      <c r="F825"/>
      <c r="G825"/>
      <c r="H825"/>
      <c r="I825"/>
      <c r="J825"/>
      <c r="K825"/>
      <c r="L825"/>
      <c r="M825"/>
    </row>
    <row r="826" ht="15" spans="1:13">
      <c r="A826"/>
      <c r="B826"/>
      <c r="C826"/>
      <c r="D826"/>
      <c r="E826" s="15"/>
      <c r="F826"/>
      <c r="G826"/>
      <c r="H826"/>
      <c r="I826"/>
      <c r="J826"/>
      <c r="K826"/>
      <c r="L826"/>
      <c r="M826"/>
    </row>
    <row r="827" ht="15" spans="1:13">
      <c r="A827"/>
      <c r="B827"/>
      <c r="C827"/>
      <c r="D827"/>
      <c r="E827" s="15"/>
      <c r="F827"/>
      <c r="G827"/>
      <c r="H827"/>
      <c r="I827"/>
      <c r="J827"/>
      <c r="K827"/>
      <c r="L827"/>
      <c r="M827"/>
    </row>
    <row r="828" ht="15" spans="1:13">
      <c r="A828"/>
      <c r="B828"/>
      <c r="C828"/>
      <c r="D828"/>
      <c r="E828" s="15"/>
      <c r="F828"/>
      <c r="G828"/>
      <c r="H828"/>
      <c r="I828"/>
      <c r="J828"/>
      <c r="K828"/>
      <c r="L828"/>
      <c r="M828"/>
    </row>
    <row r="829" ht="15" spans="1:13">
      <c r="A829"/>
      <c r="B829"/>
      <c r="C829"/>
      <c r="D829"/>
      <c r="E829" s="15"/>
      <c r="F829"/>
      <c r="G829"/>
      <c r="H829"/>
      <c r="I829"/>
      <c r="J829"/>
      <c r="K829"/>
      <c r="L829"/>
      <c r="M829"/>
    </row>
    <row r="830" ht="15" spans="1:13">
      <c r="A830"/>
      <c r="B830"/>
      <c r="C830"/>
      <c r="D830"/>
      <c r="E830" s="15"/>
      <c r="F830"/>
      <c r="G830"/>
      <c r="H830"/>
      <c r="I830"/>
      <c r="J830"/>
      <c r="K830"/>
      <c r="L830"/>
      <c r="M830"/>
    </row>
    <row r="831" ht="15" spans="1:13">
      <c r="A831"/>
      <c r="B831"/>
      <c r="C831"/>
      <c r="D831"/>
      <c r="E831" s="15"/>
      <c r="F831"/>
      <c r="G831"/>
      <c r="H831"/>
      <c r="I831"/>
      <c r="J831"/>
      <c r="K831"/>
      <c r="L831"/>
      <c r="M831"/>
    </row>
    <row r="832" ht="15" spans="1:13">
      <c r="A832"/>
      <c r="B832"/>
      <c r="C832"/>
      <c r="D832"/>
      <c r="E832" s="15"/>
      <c r="F832"/>
      <c r="G832"/>
      <c r="H832"/>
      <c r="I832"/>
      <c r="J832"/>
      <c r="K832"/>
      <c r="L832"/>
      <c r="M832"/>
    </row>
    <row r="833" ht="15" spans="1:13">
      <c r="A833"/>
      <c r="B833"/>
      <c r="C833"/>
      <c r="D833"/>
      <c r="E833" s="15"/>
      <c r="F833"/>
      <c r="G833"/>
      <c r="H833"/>
      <c r="I833"/>
      <c r="J833"/>
      <c r="K833"/>
      <c r="L833"/>
      <c r="M833"/>
    </row>
    <row r="834" ht="15" spans="1:13">
      <c r="A834"/>
      <c r="B834"/>
      <c r="C834"/>
      <c r="D834"/>
      <c r="E834" s="15"/>
      <c r="F834"/>
      <c r="G834"/>
      <c r="H834"/>
      <c r="I834"/>
      <c r="J834"/>
      <c r="K834"/>
      <c r="L834"/>
      <c r="M834"/>
    </row>
    <row r="835" ht="15" spans="1:13">
      <c r="A835"/>
      <c r="B835"/>
      <c r="C835"/>
      <c r="D835"/>
      <c r="E835" s="15"/>
      <c r="F835"/>
      <c r="G835"/>
      <c r="H835"/>
      <c r="I835"/>
      <c r="J835"/>
      <c r="K835"/>
      <c r="L835"/>
      <c r="M835"/>
    </row>
    <row r="836" ht="15" spans="1:13">
      <c r="A836"/>
      <c r="B836"/>
      <c r="C836"/>
      <c r="D836"/>
      <c r="E836" s="15"/>
      <c r="F836"/>
      <c r="G836"/>
      <c r="H836"/>
      <c r="I836"/>
      <c r="J836"/>
      <c r="K836"/>
      <c r="L836"/>
      <c r="M836"/>
    </row>
    <row r="837" ht="15" spans="1:13">
      <c r="A837"/>
      <c r="B837"/>
      <c r="C837"/>
      <c r="D837"/>
      <c r="E837" s="15"/>
      <c r="F837"/>
      <c r="G837"/>
      <c r="H837"/>
      <c r="I837"/>
      <c r="J837"/>
      <c r="K837"/>
      <c r="L837"/>
      <c r="M837"/>
    </row>
    <row r="838" ht="15" spans="1:13">
      <c r="A838"/>
      <c r="B838"/>
      <c r="C838"/>
      <c r="D838"/>
      <c r="E838" s="15"/>
      <c r="F838"/>
      <c r="G838"/>
      <c r="H838"/>
      <c r="I838"/>
      <c r="J838"/>
      <c r="K838"/>
      <c r="L838"/>
      <c r="M838"/>
    </row>
    <row r="839" ht="15" spans="1:13">
      <c r="A839"/>
      <c r="B839"/>
      <c r="C839"/>
      <c r="D839"/>
      <c r="E839" s="15"/>
      <c r="F839"/>
      <c r="G839"/>
      <c r="H839"/>
      <c r="I839"/>
      <c r="J839"/>
      <c r="K839"/>
      <c r="L839"/>
      <c r="M839"/>
    </row>
    <row r="840" ht="15" spans="1:13">
      <c r="A840"/>
      <c r="B840"/>
      <c r="C840"/>
      <c r="D840"/>
      <c r="E840" s="15"/>
      <c r="F840"/>
      <c r="G840"/>
      <c r="H840"/>
      <c r="I840"/>
      <c r="J840"/>
      <c r="K840"/>
      <c r="L840"/>
      <c r="M840"/>
    </row>
    <row r="841" ht="15" spans="1:13">
      <c r="A841"/>
      <c r="B841"/>
      <c r="C841"/>
      <c r="D841"/>
      <c r="E841" s="15"/>
      <c r="F841"/>
      <c r="G841"/>
      <c r="H841"/>
      <c r="I841"/>
      <c r="J841"/>
      <c r="K841"/>
      <c r="L841"/>
      <c r="M841"/>
    </row>
    <row r="842" ht="15" spans="1:13">
      <c r="A842"/>
      <c r="B842"/>
      <c r="C842"/>
      <c r="D842"/>
      <c r="E842" s="15"/>
      <c r="F842"/>
      <c r="G842"/>
      <c r="H842"/>
      <c r="I842"/>
      <c r="J842"/>
      <c r="K842"/>
      <c r="L842"/>
      <c r="M842"/>
    </row>
    <row r="843" ht="15" spans="1:13">
      <c r="A843"/>
      <c r="B843"/>
      <c r="C843"/>
      <c r="D843"/>
      <c r="E843" s="15"/>
      <c r="F843"/>
      <c r="G843"/>
      <c r="H843"/>
      <c r="I843"/>
      <c r="J843"/>
      <c r="K843"/>
      <c r="L843"/>
      <c r="M843"/>
    </row>
    <row r="844" ht="15" spans="1:13">
      <c r="A844"/>
      <c r="B844"/>
      <c r="C844"/>
      <c r="D844"/>
      <c r="E844" s="15"/>
      <c r="F844"/>
      <c r="G844"/>
      <c r="H844"/>
      <c r="I844"/>
      <c r="J844"/>
      <c r="K844"/>
      <c r="L844"/>
      <c r="M844"/>
    </row>
    <row r="845" ht="15" spans="1:13">
      <c r="A845"/>
      <c r="B845"/>
      <c r="C845"/>
      <c r="D845"/>
      <c r="E845" s="15"/>
      <c r="F845"/>
      <c r="G845"/>
      <c r="H845"/>
      <c r="I845"/>
      <c r="J845"/>
      <c r="K845"/>
      <c r="L845"/>
      <c r="M845"/>
    </row>
    <row r="846" ht="15" spans="1:13">
      <c r="A846"/>
      <c r="B846"/>
      <c r="C846"/>
      <c r="D846"/>
      <c r="E846" s="15"/>
      <c r="F846"/>
      <c r="G846"/>
      <c r="H846"/>
      <c r="I846"/>
      <c r="J846"/>
      <c r="K846"/>
      <c r="L846"/>
      <c r="M846"/>
    </row>
    <row r="847" ht="15" spans="1:13">
      <c r="A847"/>
      <c r="B847"/>
      <c r="C847"/>
      <c r="D847"/>
      <c r="E847" s="15"/>
      <c r="F847"/>
      <c r="G847"/>
      <c r="H847"/>
      <c r="I847"/>
      <c r="J847"/>
      <c r="K847"/>
      <c r="L847"/>
      <c r="M847"/>
    </row>
    <row r="848" ht="15" spans="1:13">
      <c r="A848"/>
      <c r="B848"/>
      <c r="C848"/>
      <c r="D848"/>
      <c r="E848" s="15"/>
      <c r="F848"/>
      <c r="G848"/>
      <c r="H848"/>
      <c r="I848"/>
      <c r="J848"/>
      <c r="K848"/>
      <c r="L848"/>
      <c r="M848"/>
    </row>
    <row r="849" ht="15" spans="1:13">
      <c r="A849"/>
      <c r="B849"/>
      <c r="C849"/>
      <c r="D849"/>
      <c r="E849" s="15"/>
      <c r="F849"/>
      <c r="G849"/>
      <c r="H849"/>
      <c r="I849"/>
      <c r="J849"/>
      <c r="K849"/>
      <c r="L849"/>
      <c r="M849"/>
    </row>
    <row r="850" ht="15" spans="1:13">
      <c r="A850"/>
      <c r="B850"/>
      <c r="C850"/>
      <c r="D850"/>
      <c r="E850" s="15"/>
      <c r="F850"/>
      <c r="G850"/>
      <c r="H850"/>
      <c r="I850"/>
      <c r="J850"/>
      <c r="K850"/>
      <c r="L850"/>
      <c r="M850"/>
    </row>
    <row r="851" ht="15" spans="1:13">
      <c r="A851"/>
      <c r="B851"/>
      <c r="C851"/>
      <c r="D851"/>
      <c r="E851" s="15"/>
      <c r="F851"/>
      <c r="G851"/>
      <c r="H851"/>
      <c r="I851"/>
      <c r="J851"/>
      <c r="K851"/>
      <c r="L851"/>
      <c r="M851"/>
    </row>
    <row r="852" ht="15" spans="1:13">
      <c r="A852"/>
      <c r="B852"/>
      <c r="C852"/>
      <c r="D852"/>
      <c r="E852" s="15"/>
      <c r="F852"/>
      <c r="G852"/>
      <c r="H852"/>
      <c r="I852"/>
      <c r="J852"/>
      <c r="K852"/>
      <c r="L852"/>
      <c r="M852"/>
    </row>
    <row r="853" ht="15" spans="1:13">
      <c r="A853"/>
      <c r="B853"/>
      <c r="C853"/>
      <c r="D853"/>
      <c r="E853" s="15"/>
      <c r="F853"/>
      <c r="G853"/>
      <c r="H853"/>
      <c r="I853"/>
      <c r="J853"/>
      <c r="K853"/>
      <c r="L853"/>
      <c r="M853"/>
    </row>
    <row r="854" ht="15" spans="1:13">
      <c r="A854"/>
      <c r="B854"/>
      <c r="C854"/>
      <c r="D854"/>
      <c r="E854" s="15"/>
      <c r="F854"/>
      <c r="G854"/>
      <c r="H854"/>
      <c r="I854"/>
      <c r="J854"/>
      <c r="K854"/>
      <c r="L854"/>
      <c r="M854"/>
    </row>
    <row r="855" ht="15" spans="1:13">
      <c r="A855"/>
      <c r="B855"/>
      <c r="C855"/>
      <c r="D855"/>
      <c r="E855" s="15"/>
      <c r="F855"/>
      <c r="G855"/>
      <c r="H855"/>
      <c r="I855"/>
      <c r="J855"/>
      <c r="K855"/>
      <c r="L855"/>
      <c r="M855"/>
    </row>
    <row r="856" ht="15" spans="1:13">
      <c r="A856"/>
      <c r="B856"/>
      <c r="C856"/>
      <c r="D856"/>
      <c r="E856" s="15"/>
      <c r="F856"/>
      <c r="G856"/>
      <c r="H856"/>
      <c r="I856"/>
      <c r="J856"/>
      <c r="K856"/>
      <c r="L856"/>
      <c r="M856"/>
    </row>
    <row r="857" ht="15" spans="1:13">
      <c r="A857"/>
      <c r="B857"/>
      <c r="C857"/>
      <c r="D857"/>
      <c r="E857" s="15"/>
      <c r="F857"/>
      <c r="G857"/>
      <c r="H857"/>
      <c r="I857"/>
      <c r="J857"/>
      <c r="K857"/>
      <c r="L857"/>
      <c r="M857"/>
    </row>
    <row r="858" ht="15" spans="1:13">
      <c r="A858"/>
      <c r="B858"/>
      <c r="C858"/>
      <c r="D858"/>
      <c r="E858" s="15"/>
      <c r="F858"/>
      <c r="G858"/>
      <c r="H858"/>
      <c r="I858"/>
      <c r="J858"/>
      <c r="K858"/>
      <c r="L858"/>
      <c r="M858"/>
    </row>
    <row r="859" ht="15" spans="1:13">
      <c r="A859"/>
      <c r="B859"/>
      <c r="C859"/>
      <c r="D859"/>
      <c r="E859" s="15"/>
      <c r="F859"/>
      <c r="G859"/>
      <c r="H859"/>
      <c r="I859"/>
      <c r="J859"/>
      <c r="K859"/>
      <c r="L859"/>
      <c r="M859"/>
    </row>
    <row r="860" ht="15" spans="1:13">
      <c r="A860"/>
      <c r="B860"/>
      <c r="C860"/>
      <c r="D860"/>
      <c r="E860" s="15"/>
      <c r="F860"/>
      <c r="G860"/>
      <c r="H860"/>
      <c r="I860"/>
      <c r="J860"/>
      <c r="K860"/>
      <c r="L860"/>
      <c r="M860"/>
    </row>
    <row r="861" ht="15" spans="1:13">
      <c r="A861"/>
      <c r="B861"/>
      <c r="C861"/>
      <c r="D861"/>
      <c r="E861" s="15"/>
      <c r="F861"/>
      <c r="G861"/>
      <c r="H861"/>
      <c r="I861"/>
      <c r="J861"/>
      <c r="K861"/>
      <c r="L861"/>
      <c r="M861"/>
    </row>
    <row r="862" ht="15" spans="1:13">
      <c r="A862"/>
      <c r="B862"/>
      <c r="C862"/>
      <c r="D862"/>
      <c r="E862" s="15"/>
      <c r="F862"/>
      <c r="G862"/>
      <c r="H862"/>
      <c r="I862"/>
      <c r="J862"/>
      <c r="K862"/>
      <c r="L862"/>
      <c r="M862"/>
    </row>
    <row r="863" ht="15" spans="1:13">
      <c r="A863"/>
      <c r="B863"/>
      <c r="C863"/>
      <c r="D863"/>
      <c r="E863" s="15"/>
      <c r="F863"/>
      <c r="G863"/>
      <c r="H863"/>
      <c r="I863"/>
      <c r="J863"/>
      <c r="K863"/>
      <c r="L863"/>
      <c r="M863"/>
    </row>
    <row r="864" ht="15" spans="1:13">
      <c r="A864"/>
      <c r="B864"/>
      <c r="C864"/>
      <c r="D864"/>
      <c r="E864" s="15"/>
      <c r="F864"/>
      <c r="G864"/>
      <c r="H864"/>
      <c r="I864"/>
      <c r="J864"/>
      <c r="K864"/>
      <c r="L864"/>
      <c r="M864"/>
    </row>
    <row r="865" ht="15" spans="1:13">
      <c r="A865"/>
      <c r="B865"/>
      <c r="C865"/>
      <c r="D865"/>
      <c r="E865" s="15"/>
      <c r="F865"/>
      <c r="G865"/>
      <c r="H865"/>
      <c r="I865"/>
      <c r="J865"/>
      <c r="K865"/>
      <c r="L865"/>
      <c r="M865"/>
    </row>
    <row r="866" ht="15" spans="1:13">
      <c r="A866"/>
      <c r="B866"/>
      <c r="C866"/>
      <c r="D866"/>
      <c r="E866" s="15"/>
      <c r="F866"/>
      <c r="G866"/>
      <c r="H866"/>
      <c r="I866"/>
      <c r="J866"/>
      <c r="K866"/>
      <c r="L866"/>
      <c r="M866"/>
    </row>
    <row r="867" ht="15" spans="1:13">
      <c r="A867"/>
      <c r="B867"/>
      <c r="C867"/>
      <c r="D867"/>
      <c r="E867" s="15"/>
      <c r="F867"/>
      <c r="G867"/>
      <c r="H867"/>
      <c r="I867"/>
      <c r="J867"/>
      <c r="K867"/>
      <c r="L867"/>
      <c r="M867"/>
    </row>
    <row r="868" ht="15" spans="1:13">
      <c r="A868"/>
      <c r="B868"/>
      <c r="C868"/>
      <c r="D868"/>
      <c r="E868" s="15"/>
      <c r="F868"/>
      <c r="G868"/>
      <c r="H868"/>
      <c r="I868"/>
      <c r="J868"/>
      <c r="K868"/>
      <c r="L868"/>
      <c r="M868"/>
    </row>
    <row r="869" ht="15" spans="1:13">
      <c r="A869"/>
      <c r="B869"/>
      <c r="C869"/>
      <c r="D869"/>
      <c r="E869" s="15"/>
      <c r="F869"/>
      <c r="G869"/>
      <c r="H869"/>
      <c r="I869"/>
      <c r="J869"/>
      <c r="K869"/>
      <c r="L869"/>
      <c r="M869"/>
    </row>
    <row r="870" ht="15" spans="1:13">
      <c r="A870"/>
      <c r="B870"/>
      <c r="C870"/>
      <c r="D870"/>
      <c r="E870" s="15"/>
      <c r="F870"/>
      <c r="G870"/>
      <c r="H870"/>
      <c r="I870"/>
      <c r="J870"/>
      <c r="K870"/>
      <c r="L870"/>
      <c r="M870"/>
    </row>
    <row r="871" ht="15" spans="1:13">
      <c r="A871"/>
      <c r="B871"/>
      <c r="C871"/>
      <c r="D871"/>
      <c r="E871" s="15"/>
      <c r="F871"/>
      <c r="G871"/>
      <c r="H871"/>
      <c r="I871"/>
      <c r="J871"/>
      <c r="K871"/>
      <c r="L871"/>
      <c r="M871"/>
    </row>
    <row r="872" ht="15" spans="1:13">
      <c r="A872"/>
      <c r="B872"/>
      <c r="C872"/>
      <c r="D872"/>
      <c r="E872" s="15"/>
      <c r="F872"/>
      <c r="G872"/>
      <c r="H872"/>
      <c r="I872"/>
      <c r="J872"/>
      <c r="K872"/>
      <c r="L872"/>
      <c r="M872"/>
    </row>
    <row r="873" ht="15" spans="1:13">
      <c r="A873"/>
      <c r="B873"/>
      <c r="C873"/>
      <c r="D873"/>
      <c r="E873" s="15"/>
      <c r="F873"/>
      <c r="G873"/>
      <c r="H873"/>
      <c r="I873"/>
      <c r="J873"/>
      <c r="K873"/>
      <c r="L873"/>
      <c r="M873"/>
    </row>
    <row r="874" ht="15" spans="1:13">
      <c r="A874"/>
      <c r="B874"/>
      <c r="C874"/>
      <c r="D874"/>
      <c r="E874" s="15"/>
      <c r="F874"/>
      <c r="G874"/>
      <c r="H874"/>
      <c r="I874"/>
      <c r="J874"/>
      <c r="K874"/>
      <c r="L874"/>
      <c r="M874"/>
    </row>
    <row r="875" ht="15" spans="1:13">
      <c r="A875"/>
      <c r="B875"/>
      <c r="C875"/>
      <c r="D875"/>
      <c r="E875" s="15"/>
      <c r="F875"/>
      <c r="G875"/>
      <c r="H875"/>
      <c r="I875"/>
      <c r="J875"/>
      <c r="K875"/>
      <c r="L875"/>
      <c r="M875"/>
    </row>
    <row r="876" ht="15" spans="1:13">
      <c r="A876"/>
      <c r="B876"/>
      <c r="C876"/>
      <c r="D876"/>
      <c r="E876" s="15"/>
      <c r="F876"/>
      <c r="G876"/>
      <c r="H876"/>
      <c r="I876"/>
      <c r="J876"/>
      <c r="K876"/>
      <c r="L876"/>
      <c r="M876"/>
    </row>
    <row r="877" ht="15" spans="1:13">
      <c r="A877"/>
      <c r="B877"/>
      <c r="C877"/>
      <c r="D877"/>
      <c r="E877" s="15"/>
      <c r="F877"/>
      <c r="G877"/>
      <c r="H877"/>
      <c r="I877"/>
      <c r="J877"/>
      <c r="K877"/>
      <c r="L877"/>
      <c r="M877"/>
    </row>
    <row r="878" ht="15" spans="1:13">
      <c r="A878"/>
      <c r="B878"/>
      <c r="C878"/>
      <c r="D878"/>
      <c r="E878" s="15"/>
      <c r="F878"/>
      <c r="G878"/>
      <c r="H878"/>
      <c r="I878"/>
      <c r="J878"/>
      <c r="K878"/>
      <c r="L878"/>
      <c r="M878"/>
    </row>
    <row r="879" ht="15" spans="1:13">
      <c r="A879"/>
      <c r="B879"/>
      <c r="C879"/>
      <c r="D879"/>
      <c r="E879" s="15"/>
      <c r="F879"/>
      <c r="G879"/>
      <c r="H879"/>
      <c r="I879"/>
      <c r="J879"/>
      <c r="K879"/>
      <c r="L879"/>
      <c r="M879"/>
    </row>
    <row r="880" ht="15" spans="1:13">
      <c r="A880"/>
      <c r="B880"/>
      <c r="C880"/>
      <c r="D880"/>
      <c r="E880" s="15"/>
      <c r="F880"/>
      <c r="G880"/>
      <c r="H880"/>
      <c r="I880"/>
      <c r="J880"/>
      <c r="K880"/>
      <c r="L880"/>
      <c r="M880"/>
    </row>
    <row r="881" ht="15" spans="1:13">
      <c r="A881"/>
      <c r="B881"/>
      <c r="C881"/>
      <c r="D881"/>
      <c r="E881" s="15"/>
      <c r="F881"/>
      <c r="G881"/>
      <c r="H881"/>
      <c r="I881"/>
      <c r="J881"/>
      <c r="K881"/>
      <c r="L881"/>
      <c r="M881"/>
    </row>
    <row r="882" ht="15" spans="1:13">
      <c r="A882"/>
      <c r="B882"/>
      <c r="C882"/>
      <c r="D882"/>
      <c r="E882" s="15"/>
      <c r="F882"/>
      <c r="G882"/>
      <c r="H882"/>
      <c r="I882"/>
      <c r="J882"/>
      <c r="K882"/>
      <c r="L882"/>
      <c r="M882"/>
    </row>
    <row r="883" ht="15" spans="1:13">
      <c r="A883"/>
      <c r="B883"/>
      <c r="C883"/>
      <c r="D883"/>
      <c r="E883" s="15"/>
      <c r="F883"/>
      <c r="G883"/>
      <c r="H883"/>
      <c r="I883"/>
      <c r="J883"/>
      <c r="K883"/>
      <c r="L883"/>
      <c r="M883"/>
    </row>
    <row r="884" ht="15" spans="1:13">
      <c r="A884"/>
      <c r="B884"/>
      <c r="C884"/>
      <c r="D884"/>
      <c r="E884" s="15"/>
      <c r="F884"/>
      <c r="G884"/>
      <c r="H884"/>
      <c r="I884"/>
      <c r="J884"/>
      <c r="K884"/>
      <c r="L884"/>
      <c r="M884"/>
    </row>
    <row r="885" ht="15" spans="1:13">
      <c r="A885"/>
      <c r="B885"/>
      <c r="C885"/>
      <c r="D885"/>
      <c r="E885" s="15"/>
      <c r="F885"/>
      <c r="G885"/>
      <c r="H885"/>
      <c r="I885"/>
      <c r="J885"/>
      <c r="K885"/>
      <c r="L885"/>
      <c r="M885"/>
    </row>
    <row r="886" ht="15" spans="1:13">
      <c r="A886"/>
      <c r="B886"/>
      <c r="C886"/>
      <c r="D886"/>
      <c r="E886" s="15"/>
      <c r="F886"/>
      <c r="G886"/>
      <c r="H886"/>
      <c r="I886"/>
      <c r="J886"/>
      <c r="K886"/>
      <c r="L886"/>
      <c r="M886"/>
    </row>
    <row r="887" ht="15" spans="1:13">
      <c r="A887"/>
      <c r="B887"/>
      <c r="C887"/>
      <c r="D887"/>
      <c r="E887" s="15"/>
      <c r="F887"/>
      <c r="G887"/>
      <c r="H887"/>
      <c r="I887"/>
      <c r="J887"/>
      <c r="K887"/>
      <c r="L887"/>
      <c r="M887"/>
    </row>
    <row r="888" ht="15" spans="1:13">
      <c r="A888"/>
      <c r="B888"/>
      <c r="C888"/>
      <c r="D888"/>
      <c r="E888" s="15"/>
      <c r="F888"/>
      <c r="G888"/>
      <c r="H888"/>
      <c r="I888"/>
      <c r="J888"/>
      <c r="K888"/>
      <c r="L888"/>
      <c r="M888"/>
    </row>
    <row r="889" ht="15" spans="1:13">
      <c r="A889"/>
      <c r="B889"/>
      <c r="C889"/>
      <c r="D889"/>
      <c r="E889" s="15"/>
      <c r="F889"/>
      <c r="G889"/>
      <c r="H889"/>
      <c r="I889"/>
      <c r="J889"/>
      <c r="K889"/>
      <c r="L889"/>
      <c r="M889"/>
    </row>
    <row r="890" ht="15" spans="1:13">
      <c r="A890"/>
      <c r="B890"/>
      <c r="C890"/>
      <c r="D890"/>
      <c r="E890" s="15"/>
      <c r="F890"/>
      <c r="G890"/>
      <c r="H890"/>
      <c r="I890"/>
      <c r="J890"/>
      <c r="K890"/>
      <c r="L890"/>
      <c r="M890"/>
    </row>
    <row r="891" ht="15" spans="1:13">
      <c r="A891"/>
      <c r="B891"/>
      <c r="C891"/>
      <c r="D891"/>
      <c r="E891" s="15"/>
      <c r="F891"/>
      <c r="G891"/>
      <c r="H891"/>
      <c r="I891"/>
      <c r="J891"/>
      <c r="K891"/>
      <c r="L891"/>
      <c r="M891"/>
    </row>
    <row r="892" ht="15" spans="1:13">
      <c r="A892"/>
      <c r="B892"/>
      <c r="C892"/>
      <c r="D892"/>
      <c r="E892" s="15"/>
      <c r="F892"/>
      <c r="G892"/>
      <c r="H892"/>
      <c r="I892"/>
      <c r="J892"/>
      <c r="K892"/>
      <c r="L892"/>
      <c r="M892"/>
    </row>
    <row r="893" ht="15" spans="1:13">
      <c r="A893"/>
      <c r="B893"/>
      <c r="C893"/>
      <c r="D893"/>
      <c r="E893" s="15"/>
      <c r="F893"/>
      <c r="G893"/>
      <c r="H893"/>
      <c r="I893"/>
      <c r="J893"/>
      <c r="K893"/>
      <c r="L893"/>
      <c r="M893"/>
    </row>
    <row r="894" ht="15" spans="1:13">
      <c r="A894"/>
      <c r="B894"/>
      <c r="C894"/>
      <c r="D894"/>
      <c r="E894" s="15"/>
      <c r="F894"/>
      <c r="G894"/>
      <c r="H894"/>
      <c r="I894"/>
      <c r="J894"/>
      <c r="K894"/>
      <c r="L894"/>
      <c r="M894"/>
    </row>
    <row r="895" ht="15" spans="1:13">
      <c r="A895"/>
      <c r="B895"/>
      <c r="C895"/>
      <c r="D895"/>
      <c r="E895" s="15"/>
      <c r="F895"/>
      <c r="G895"/>
      <c r="H895"/>
      <c r="I895"/>
      <c r="J895"/>
      <c r="K895"/>
      <c r="L895"/>
      <c r="M895"/>
    </row>
    <row r="896" ht="15" spans="1:13">
      <c r="A896"/>
      <c r="B896"/>
      <c r="C896"/>
      <c r="D896"/>
      <c r="E896" s="15"/>
      <c r="F896"/>
      <c r="G896"/>
      <c r="H896"/>
      <c r="I896"/>
      <c r="J896"/>
      <c r="K896"/>
      <c r="L896"/>
      <c r="M896"/>
    </row>
    <row r="897" ht="15" spans="1:13">
      <c r="A897"/>
      <c r="B897"/>
      <c r="C897"/>
      <c r="D897"/>
      <c r="E897" s="15"/>
      <c r="F897"/>
      <c r="G897"/>
      <c r="H897"/>
      <c r="I897"/>
      <c r="J897"/>
      <c r="K897"/>
      <c r="L897"/>
      <c r="M897"/>
    </row>
    <row r="898" ht="15" spans="1:13">
      <c r="A898"/>
      <c r="B898"/>
      <c r="C898"/>
      <c r="D898"/>
      <c r="E898" s="15"/>
      <c r="F898"/>
      <c r="G898"/>
      <c r="H898"/>
      <c r="I898"/>
      <c r="J898"/>
      <c r="K898"/>
      <c r="L898"/>
      <c r="M898"/>
    </row>
    <row r="899" ht="15" spans="1:13">
      <c r="A899"/>
      <c r="B899"/>
      <c r="C899"/>
      <c r="D899"/>
      <c r="E899" s="15"/>
      <c r="F899"/>
      <c r="G899"/>
      <c r="H899"/>
      <c r="I899"/>
      <c r="J899"/>
      <c r="K899"/>
      <c r="L899"/>
      <c r="M899"/>
    </row>
    <row r="900" ht="15" spans="1:13">
      <c r="A900"/>
      <c r="B900"/>
      <c r="C900"/>
      <c r="D900"/>
      <c r="E900" s="15"/>
      <c r="F900"/>
      <c r="G900"/>
      <c r="H900"/>
      <c r="I900"/>
      <c r="J900"/>
      <c r="K900"/>
      <c r="L900"/>
      <c r="M900"/>
    </row>
    <row r="901" ht="15" spans="1:13">
      <c r="A901"/>
      <c r="B901"/>
      <c r="C901"/>
      <c r="D901"/>
      <c r="E901" s="15"/>
      <c r="F901"/>
      <c r="G901"/>
      <c r="H901"/>
      <c r="I901"/>
      <c r="J901"/>
      <c r="K901"/>
      <c r="L901"/>
      <c r="M901"/>
    </row>
    <row r="902" ht="15" spans="1:13">
      <c r="A902"/>
      <c r="B902"/>
      <c r="C902"/>
      <c r="D902"/>
      <c r="E902" s="15"/>
      <c r="F902"/>
      <c r="G902"/>
      <c r="H902"/>
      <c r="I902"/>
      <c r="J902"/>
      <c r="K902"/>
      <c r="L902"/>
      <c r="M902"/>
    </row>
    <row r="903" ht="15" spans="1:13">
      <c r="A903"/>
      <c r="B903"/>
      <c r="C903"/>
      <c r="D903"/>
      <c r="E903" s="15"/>
      <c r="F903"/>
      <c r="G903"/>
      <c r="H903"/>
      <c r="I903"/>
      <c r="J903"/>
      <c r="K903"/>
      <c r="L903"/>
      <c r="M903"/>
    </row>
    <row r="904" ht="15" spans="1:13">
      <c r="A904"/>
      <c r="B904"/>
      <c r="C904"/>
      <c r="D904"/>
      <c r="E904" s="15"/>
      <c r="F904"/>
      <c r="G904"/>
      <c r="H904"/>
      <c r="I904"/>
      <c r="J904"/>
      <c r="K904"/>
      <c r="L904"/>
      <c r="M904"/>
    </row>
    <row r="905" ht="15" spans="1:13">
      <c r="A905"/>
      <c r="B905"/>
      <c r="C905"/>
      <c r="D905"/>
      <c r="E905" s="15"/>
      <c r="F905"/>
      <c r="G905"/>
      <c r="H905"/>
      <c r="I905"/>
      <c r="J905"/>
      <c r="K905"/>
      <c r="L905"/>
      <c r="M905"/>
    </row>
    <row r="906" ht="15" spans="1:13">
      <c r="A906"/>
      <c r="B906"/>
      <c r="C906"/>
      <c r="D906"/>
      <c r="E906" s="15"/>
      <c r="F906"/>
      <c r="G906"/>
      <c r="H906"/>
      <c r="I906"/>
      <c r="J906"/>
      <c r="K906"/>
      <c r="L906"/>
      <c r="M906"/>
    </row>
    <row r="907" ht="15" spans="1:13">
      <c r="A907"/>
      <c r="B907"/>
      <c r="C907"/>
      <c r="D907"/>
      <c r="E907" s="15"/>
      <c r="F907"/>
      <c r="G907"/>
      <c r="H907"/>
      <c r="I907"/>
      <c r="J907"/>
      <c r="K907"/>
      <c r="L907"/>
      <c r="M907"/>
    </row>
    <row r="908" ht="15" spans="1:13">
      <c r="A908"/>
      <c r="B908"/>
      <c r="C908"/>
      <c r="D908"/>
      <c r="E908" s="15"/>
      <c r="F908"/>
      <c r="G908"/>
      <c r="H908"/>
      <c r="I908"/>
      <c r="J908"/>
      <c r="K908"/>
      <c r="L908"/>
      <c r="M908"/>
    </row>
    <row r="909" ht="15" spans="1:13">
      <c r="A909"/>
      <c r="B909"/>
      <c r="C909"/>
      <c r="D909"/>
      <c r="E909" s="15"/>
      <c r="F909"/>
      <c r="G909"/>
      <c r="H909"/>
      <c r="I909"/>
      <c r="J909"/>
      <c r="K909"/>
      <c r="L909"/>
      <c r="M909"/>
    </row>
    <row r="910" ht="15" spans="1:13">
      <c r="A910"/>
      <c r="B910"/>
      <c r="C910"/>
      <c r="D910"/>
      <c r="E910" s="15"/>
      <c r="F910"/>
      <c r="G910"/>
      <c r="H910"/>
      <c r="I910"/>
      <c r="J910"/>
      <c r="K910"/>
      <c r="L910"/>
      <c r="M910"/>
    </row>
    <row r="911" ht="15" spans="1:13">
      <c r="A911"/>
      <c r="B911"/>
      <c r="C911"/>
      <c r="D911"/>
      <c r="E911" s="15"/>
      <c r="F911"/>
      <c r="G911"/>
      <c r="H911"/>
      <c r="I911"/>
      <c r="J911"/>
      <c r="K911"/>
      <c r="L911"/>
      <c r="M911"/>
    </row>
    <row r="912" ht="15" spans="1:13">
      <c r="A912"/>
      <c r="B912"/>
      <c r="C912"/>
      <c r="D912"/>
      <c r="E912" s="15"/>
      <c r="F912"/>
      <c r="G912"/>
      <c r="H912"/>
      <c r="I912"/>
      <c r="J912"/>
      <c r="K912"/>
      <c r="L912"/>
      <c r="M912"/>
    </row>
    <row r="913" ht="15" spans="1:13">
      <c r="A913"/>
      <c r="B913"/>
      <c r="C913"/>
      <c r="D913"/>
      <c r="E913" s="15"/>
      <c r="F913"/>
      <c r="G913"/>
      <c r="H913"/>
      <c r="I913"/>
      <c r="J913"/>
      <c r="K913"/>
      <c r="L913"/>
      <c r="M913"/>
    </row>
    <row r="914" ht="15" spans="1:13">
      <c r="A914"/>
      <c r="B914"/>
      <c r="C914"/>
      <c r="D914"/>
      <c r="E914" s="15"/>
      <c r="F914"/>
      <c r="G914"/>
      <c r="H914"/>
      <c r="I914"/>
      <c r="J914"/>
      <c r="K914"/>
      <c r="L914"/>
      <c r="M914"/>
    </row>
    <row r="915" ht="15" spans="1:13">
      <c r="A915"/>
      <c r="B915"/>
      <c r="C915"/>
      <c r="D915"/>
      <c r="E915" s="15"/>
      <c r="F915"/>
      <c r="G915"/>
      <c r="H915"/>
      <c r="I915"/>
      <c r="J915"/>
      <c r="K915"/>
      <c r="L915"/>
      <c r="M915"/>
    </row>
    <row r="916" ht="15" spans="1:13">
      <c r="A916"/>
      <c r="B916"/>
      <c r="C916"/>
      <c r="D916"/>
      <c r="E916" s="15"/>
      <c r="F916"/>
      <c r="G916"/>
      <c r="H916"/>
      <c r="I916"/>
      <c r="J916"/>
      <c r="K916"/>
      <c r="L916"/>
      <c r="M916"/>
    </row>
    <row r="917" ht="15" spans="1:13">
      <c r="A917"/>
      <c r="B917"/>
      <c r="C917"/>
      <c r="D917"/>
      <c r="E917" s="15"/>
      <c r="F917"/>
      <c r="G917"/>
      <c r="H917"/>
      <c r="I917"/>
      <c r="J917"/>
      <c r="K917"/>
      <c r="L917"/>
      <c r="M917"/>
    </row>
    <row r="918" ht="15" spans="1:13">
      <c r="A918"/>
      <c r="B918"/>
      <c r="C918"/>
      <c r="D918"/>
      <c r="E918" s="15"/>
      <c r="F918"/>
      <c r="G918"/>
      <c r="H918"/>
      <c r="I918"/>
      <c r="J918"/>
      <c r="K918"/>
      <c r="L918"/>
      <c r="M918"/>
    </row>
    <row r="919" ht="15" spans="1:13">
      <c r="A919"/>
      <c r="B919"/>
      <c r="C919"/>
      <c r="D919"/>
      <c r="E919" s="15"/>
      <c r="F919"/>
      <c r="G919"/>
      <c r="H919"/>
      <c r="I919"/>
      <c r="J919"/>
      <c r="K919"/>
      <c r="L919"/>
      <c r="M919"/>
    </row>
    <row r="920" ht="15" spans="1:13">
      <c r="A920"/>
      <c r="B920"/>
      <c r="C920"/>
      <c r="D920"/>
      <c r="E920" s="15"/>
      <c r="F920"/>
      <c r="G920"/>
      <c r="H920"/>
      <c r="I920"/>
      <c r="J920"/>
      <c r="K920"/>
      <c r="L920"/>
      <c r="M920"/>
    </row>
    <row r="921" ht="15" spans="1:13">
      <c r="A921"/>
      <c r="B921"/>
      <c r="C921"/>
      <c r="D921"/>
      <c r="E921" s="15"/>
      <c r="F921"/>
      <c r="G921"/>
      <c r="H921"/>
      <c r="I921"/>
      <c r="J921"/>
      <c r="K921"/>
      <c r="L921"/>
      <c r="M921"/>
    </row>
    <row r="922" ht="15" spans="1:13">
      <c r="A922"/>
      <c r="B922"/>
      <c r="C922"/>
      <c r="D922"/>
      <c r="E922" s="15"/>
      <c r="F922"/>
      <c r="G922"/>
      <c r="H922"/>
      <c r="I922"/>
      <c r="J922"/>
      <c r="K922"/>
      <c r="L922"/>
      <c r="M922"/>
    </row>
    <row r="923" ht="15" spans="1:13">
      <c r="A923"/>
      <c r="B923"/>
      <c r="C923"/>
      <c r="D923"/>
      <c r="E923" s="15"/>
      <c r="F923"/>
      <c r="G923"/>
      <c r="H923"/>
      <c r="I923"/>
      <c r="J923"/>
      <c r="K923"/>
      <c r="L923"/>
      <c r="M923"/>
    </row>
    <row r="924" ht="15" spans="1:13">
      <c r="A924"/>
      <c r="B924"/>
      <c r="C924"/>
      <c r="D924"/>
      <c r="E924" s="15"/>
      <c r="F924"/>
      <c r="G924"/>
      <c r="H924"/>
      <c r="I924"/>
      <c r="J924"/>
      <c r="K924"/>
      <c r="L924"/>
      <c r="M924"/>
    </row>
    <row r="925" ht="15" spans="1:13">
      <c r="A925"/>
      <c r="B925"/>
      <c r="C925"/>
      <c r="D925"/>
      <c r="E925" s="15"/>
      <c r="F925"/>
      <c r="G925"/>
      <c r="H925"/>
      <c r="I925"/>
      <c r="J925"/>
      <c r="K925"/>
      <c r="L925"/>
      <c r="M925"/>
    </row>
    <row r="926" ht="15" spans="1:13">
      <c r="A926"/>
      <c r="B926"/>
      <c r="C926"/>
      <c r="D926"/>
      <c r="E926" s="15"/>
      <c r="F926"/>
      <c r="G926"/>
      <c r="H926"/>
      <c r="I926"/>
      <c r="J926"/>
      <c r="K926"/>
      <c r="L926"/>
      <c r="M926"/>
    </row>
    <row r="927" ht="15" spans="1:13">
      <c r="A927"/>
      <c r="B927"/>
      <c r="C927"/>
      <c r="D927"/>
      <c r="E927" s="15"/>
      <c r="F927"/>
      <c r="G927"/>
      <c r="H927"/>
      <c r="I927"/>
      <c r="J927"/>
      <c r="K927"/>
      <c r="L927"/>
      <c r="M927"/>
    </row>
    <row r="928" ht="15" spans="1:13">
      <c r="A928"/>
      <c r="B928"/>
      <c r="C928"/>
      <c r="D928"/>
      <c r="E928" s="15"/>
      <c r="F928"/>
      <c r="G928"/>
      <c r="H928"/>
      <c r="I928"/>
      <c r="J928"/>
      <c r="K928"/>
      <c r="L928"/>
      <c r="M928"/>
    </row>
    <row r="929" ht="15" spans="1:13">
      <c r="A929"/>
      <c r="B929"/>
      <c r="C929"/>
      <c r="D929"/>
      <c r="E929" s="15"/>
      <c r="F929"/>
      <c r="G929"/>
      <c r="H929"/>
      <c r="I929"/>
      <c r="J929"/>
      <c r="K929"/>
      <c r="L929"/>
      <c r="M929"/>
    </row>
    <row r="930" ht="15" spans="1:13">
      <c r="A930"/>
      <c r="B930"/>
      <c r="C930"/>
      <c r="D930"/>
      <c r="E930" s="15"/>
      <c r="F930"/>
      <c r="G930"/>
      <c r="H930"/>
      <c r="I930"/>
      <c r="J930"/>
      <c r="K930"/>
      <c r="L930"/>
      <c r="M930"/>
    </row>
    <row r="931" ht="15" spans="1:13">
      <c r="A931"/>
      <c r="B931"/>
      <c r="C931"/>
      <c r="D931"/>
      <c r="E931" s="15"/>
      <c r="F931"/>
      <c r="G931"/>
      <c r="H931"/>
      <c r="I931"/>
      <c r="J931"/>
      <c r="K931"/>
      <c r="L931"/>
      <c r="M931"/>
    </row>
    <row r="932" ht="15" spans="1:13">
      <c r="A932"/>
      <c r="B932"/>
      <c r="C932"/>
      <c r="D932"/>
      <c r="E932" s="15"/>
      <c r="F932"/>
      <c r="G932"/>
      <c r="H932"/>
      <c r="I932"/>
      <c r="J932"/>
      <c r="K932"/>
      <c r="L932"/>
      <c r="M932"/>
    </row>
    <row r="933" ht="15" spans="1:13">
      <c r="A933"/>
      <c r="B933"/>
      <c r="C933"/>
      <c r="D933"/>
      <c r="E933" s="15"/>
      <c r="F933"/>
      <c r="G933"/>
      <c r="H933"/>
      <c r="I933"/>
      <c r="J933"/>
      <c r="K933"/>
      <c r="L933"/>
      <c r="M933"/>
    </row>
    <row r="934" ht="15" spans="1:13">
      <c r="A934"/>
      <c r="B934"/>
      <c r="C934"/>
      <c r="D934"/>
      <c r="E934" s="15"/>
      <c r="F934"/>
      <c r="G934"/>
      <c r="H934"/>
      <c r="I934"/>
      <c r="J934"/>
      <c r="K934"/>
      <c r="L934"/>
      <c r="M934"/>
    </row>
    <row r="935" ht="15" spans="1:13">
      <c r="A935"/>
      <c r="B935"/>
      <c r="C935"/>
      <c r="D935"/>
      <c r="E935" s="15"/>
      <c r="F935"/>
      <c r="G935"/>
      <c r="H935"/>
      <c r="I935"/>
      <c r="J935"/>
      <c r="K935"/>
      <c r="L935"/>
      <c r="M935"/>
    </row>
    <row r="936" ht="15" spans="1:13">
      <c r="A936"/>
      <c r="B936"/>
      <c r="C936"/>
      <c r="D936"/>
      <c r="E936" s="15"/>
      <c r="F936"/>
      <c r="G936"/>
      <c r="H936"/>
      <c r="I936"/>
      <c r="J936"/>
      <c r="K936"/>
      <c r="L936"/>
      <c r="M936"/>
    </row>
    <row r="937" ht="15" spans="1:13">
      <c r="A937"/>
      <c r="B937"/>
      <c r="C937"/>
      <c r="D937"/>
      <c r="E937" s="15"/>
      <c r="F937"/>
      <c r="G937"/>
      <c r="H937"/>
      <c r="I937"/>
      <c r="J937"/>
      <c r="K937"/>
      <c r="L937"/>
      <c r="M937"/>
    </row>
    <row r="938" ht="15" spans="1:13">
      <c r="A938"/>
      <c r="B938"/>
      <c r="C938"/>
      <c r="D938"/>
      <c r="E938" s="15"/>
      <c r="F938"/>
      <c r="G938"/>
      <c r="H938"/>
      <c r="I938"/>
      <c r="J938"/>
      <c r="K938"/>
      <c r="L938"/>
      <c r="M938"/>
    </row>
    <row r="939" ht="15" spans="1:13">
      <c r="A939"/>
      <c r="B939"/>
      <c r="C939"/>
      <c r="D939"/>
      <c r="E939" s="15"/>
      <c r="F939"/>
      <c r="G939"/>
      <c r="H939"/>
      <c r="I939"/>
      <c r="J939"/>
      <c r="K939"/>
      <c r="L939"/>
      <c r="M939"/>
    </row>
    <row r="940" ht="15" spans="1:13">
      <c r="A940"/>
      <c r="B940"/>
      <c r="C940"/>
      <c r="D940"/>
      <c r="E940" s="15"/>
      <c r="F940"/>
      <c r="G940"/>
      <c r="H940"/>
      <c r="I940"/>
      <c r="J940"/>
      <c r="K940"/>
      <c r="L940"/>
      <c r="M940"/>
    </row>
    <row r="941" ht="15" spans="1:13">
      <c r="A941"/>
      <c r="B941"/>
      <c r="C941"/>
      <c r="D941"/>
      <c r="E941" s="15"/>
      <c r="F941"/>
      <c r="G941"/>
      <c r="H941"/>
      <c r="I941"/>
      <c r="J941"/>
      <c r="K941"/>
      <c r="L941"/>
      <c r="M941"/>
    </row>
    <row r="942" ht="15" spans="1:13">
      <c r="A942"/>
      <c r="B942"/>
      <c r="C942"/>
      <c r="D942"/>
      <c r="E942" s="15"/>
      <c r="F942"/>
      <c r="G942"/>
      <c r="H942"/>
      <c r="I942"/>
      <c r="J942"/>
      <c r="K942"/>
      <c r="L942"/>
      <c r="M942"/>
    </row>
    <row r="943" ht="15" spans="1:13">
      <c r="A943"/>
      <c r="B943"/>
      <c r="C943"/>
      <c r="D943"/>
      <c r="E943" s="15"/>
      <c r="F943"/>
      <c r="G943"/>
      <c r="H943"/>
      <c r="I943"/>
      <c r="J943"/>
      <c r="K943"/>
      <c r="L943"/>
      <c r="M943"/>
    </row>
    <row r="944" ht="15" spans="1:13">
      <c r="A944"/>
      <c r="B944"/>
      <c r="C944"/>
      <c r="D944"/>
      <c r="E944" s="15"/>
      <c r="F944"/>
      <c r="G944"/>
      <c r="H944"/>
      <c r="I944"/>
      <c r="J944"/>
      <c r="K944"/>
      <c r="L944"/>
      <c r="M944"/>
    </row>
    <row r="945" ht="15" spans="1:13">
      <c r="A945"/>
      <c r="B945"/>
      <c r="C945"/>
      <c r="D945"/>
      <c r="E945" s="15"/>
      <c r="F945"/>
      <c r="G945"/>
      <c r="H945"/>
      <c r="I945"/>
      <c r="J945"/>
      <c r="K945"/>
      <c r="L945"/>
      <c r="M945"/>
    </row>
    <row r="946" ht="15" spans="1:13">
      <c r="A946"/>
      <c r="B946"/>
      <c r="C946"/>
      <c r="D946"/>
      <c r="E946" s="15"/>
      <c r="F946"/>
      <c r="G946"/>
      <c r="H946"/>
      <c r="I946"/>
      <c r="J946"/>
      <c r="K946"/>
      <c r="L946"/>
      <c r="M946"/>
    </row>
    <row r="947" ht="15" spans="1:13">
      <c r="A947"/>
      <c r="B947"/>
      <c r="C947"/>
      <c r="D947"/>
      <c r="E947" s="15"/>
      <c r="F947"/>
      <c r="G947"/>
      <c r="H947"/>
      <c r="I947"/>
      <c r="J947"/>
      <c r="K947"/>
      <c r="L947"/>
      <c r="M947"/>
    </row>
    <row r="948" ht="15" spans="1:13">
      <c r="A948"/>
      <c r="B948"/>
      <c r="C948"/>
      <c r="D948"/>
      <c r="E948" s="15"/>
      <c r="F948"/>
      <c r="G948"/>
      <c r="H948"/>
      <c r="I948"/>
      <c r="J948"/>
      <c r="K948"/>
      <c r="L948"/>
      <c r="M948"/>
    </row>
    <row r="949" ht="15" spans="1:13">
      <c r="A949"/>
      <c r="B949"/>
      <c r="C949"/>
      <c r="D949"/>
      <c r="E949" s="15"/>
      <c r="F949"/>
      <c r="G949"/>
      <c r="H949"/>
      <c r="I949"/>
      <c r="J949"/>
      <c r="K949"/>
      <c r="L949"/>
      <c r="M949"/>
    </row>
    <row r="950" ht="15" spans="1:13">
      <c r="A950"/>
      <c r="B950"/>
      <c r="C950"/>
      <c r="D950"/>
      <c r="E950" s="15"/>
      <c r="F950"/>
      <c r="G950"/>
      <c r="H950"/>
      <c r="I950"/>
      <c r="J950"/>
      <c r="K950"/>
      <c r="L950"/>
      <c r="M950"/>
    </row>
    <row r="951" ht="15" spans="1:13">
      <c r="A951"/>
      <c r="B951"/>
      <c r="C951"/>
      <c r="D951"/>
      <c r="E951" s="15"/>
      <c r="F951"/>
      <c r="G951"/>
      <c r="H951"/>
      <c r="I951"/>
      <c r="J951"/>
      <c r="K951"/>
      <c r="L951"/>
      <c r="M951"/>
    </row>
    <row r="952" ht="15" spans="1:13">
      <c r="A952"/>
      <c r="B952"/>
      <c r="C952"/>
      <c r="D952"/>
      <c r="E952" s="15"/>
      <c r="F952"/>
      <c r="G952"/>
      <c r="H952"/>
      <c r="I952"/>
      <c r="J952"/>
      <c r="K952"/>
      <c r="L952"/>
      <c r="M952"/>
    </row>
    <row r="953" ht="15" spans="1:13">
      <c r="A953"/>
      <c r="B953"/>
      <c r="C953"/>
      <c r="D953"/>
      <c r="E953" s="15"/>
      <c r="F953"/>
      <c r="G953"/>
      <c r="H953"/>
      <c r="I953"/>
      <c r="J953"/>
      <c r="K953"/>
      <c r="L953"/>
      <c r="M953"/>
    </row>
    <row r="954" ht="15" spans="1:13">
      <c r="A954"/>
      <c r="B954"/>
      <c r="C954"/>
      <c r="D954"/>
      <c r="E954" s="15"/>
      <c r="F954"/>
      <c r="G954"/>
      <c r="H954"/>
      <c r="I954"/>
      <c r="J954"/>
      <c r="K954"/>
      <c r="L954"/>
      <c r="M954"/>
    </row>
    <row r="955" ht="15" spans="1:13">
      <c r="A955"/>
      <c r="B955"/>
      <c r="C955"/>
      <c r="D955"/>
      <c r="E955" s="15"/>
      <c r="F955"/>
      <c r="G955"/>
      <c r="H955"/>
      <c r="I955"/>
      <c r="J955"/>
      <c r="K955"/>
      <c r="L955"/>
      <c r="M955"/>
    </row>
    <row r="956" ht="15" spans="1:13">
      <c r="A956"/>
      <c r="B956"/>
      <c r="C956"/>
      <c r="D956"/>
      <c r="E956" s="15"/>
      <c r="F956"/>
      <c r="G956"/>
      <c r="H956"/>
      <c r="I956"/>
      <c r="J956"/>
      <c r="K956"/>
      <c r="L956"/>
      <c r="M956"/>
    </row>
    <row r="957" ht="15" spans="1:13">
      <c r="A957"/>
      <c r="B957"/>
      <c r="C957"/>
      <c r="D957"/>
      <c r="E957" s="15"/>
      <c r="F957"/>
      <c r="G957"/>
      <c r="H957"/>
      <c r="I957"/>
      <c r="J957"/>
      <c r="K957"/>
      <c r="L957"/>
      <c r="M957"/>
    </row>
    <row r="958" ht="15" spans="1:13">
      <c r="A958"/>
      <c r="B958"/>
      <c r="C958"/>
      <c r="D958"/>
      <c r="E958" s="15"/>
      <c r="F958"/>
      <c r="G958"/>
      <c r="H958"/>
      <c r="I958"/>
      <c r="J958"/>
      <c r="K958"/>
      <c r="L958"/>
      <c r="M958"/>
    </row>
    <row r="959" ht="15" spans="1:13">
      <c r="A959"/>
      <c r="B959"/>
      <c r="C959"/>
      <c r="D959"/>
      <c r="E959" s="15"/>
      <c r="F959"/>
      <c r="G959"/>
      <c r="H959"/>
      <c r="I959"/>
      <c r="J959"/>
      <c r="K959"/>
      <c r="L959"/>
      <c r="M959"/>
    </row>
    <row r="960" ht="15" spans="1:13">
      <c r="A960"/>
      <c r="B960"/>
      <c r="C960"/>
      <c r="D960"/>
      <c r="E960" s="15"/>
      <c r="F960"/>
      <c r="G960"/>
      <c r="H960"/>
      <c r="I960"/>
      <c r="J960"/>
      <c r="K960"/>
      <c r="L960"/>
      <c r="M960"/>
    </row>
    <row r="961" ht="15" spans="1:13">
      <c r="A961"/>
      <c r="B961"/>
      <c r="C961"/>
      <c r="D961"/>
      <c r="E961" s="15"/>
      <c r="F961"/>
      <c r="G961"/>
      <c r="H961"/>
      <c r="I961"/>
      <c r="J961"/>
      <c r="K961"/>
      <c r="L961"/>
      <c r="M961"/>
    </row>
    <row r="962" ht="15" spans="1:13">
      <c r="A962"/>
      <c r="B962"/>
      <c r="C962"/>
      <c r="D962"/>
      <c r="E962" s="15"/>
      <c r="F962"/>
      <c r="G962"/>
      <c r="H962"/>
      <c r="I962"/>
      <c r="J962"/>
      <c r="K962"/>
      <c r="L962"/>
      <c r="M962"/>
    </row>
    <row r="963" ht="15" spans="1:13">
      <c r="A963"/>
      <c r="B963"/>
      <c r="C963"/>
      <c r="D963"/>
      <c r="E963" s="15"/>
      <c r="F963"/>
      <c r="G963"/>
      <c r="H963"/>
      <c r="I963"/>
      <c r="J963"/>
      <c r="K963"/>
      <c r="L963"/>
      <c r="M963"/>
    </row>
    <row r="964" ht="15" spans="1:13">
      <c r="A964"/>
      <c r="B964"/>
      <c r="C964"/>
      <c r="D964"/>
      <c r="E964" s="15"/>
      <c r="F964"/>
      <c r="G964"/>
      <c r="H964"/>
      <c r="I964"/>
      <c r="J964"/>
      <c r="K964"/>
      <c r="L964"/>
      <c r="M964"/>
    </row>
    <row r="965" ht="15" spans="1:13">
      <c r="A965"/>
      <c r="B965"/>
      <c r="C965"/>
      <c r="D965"/>
      <c r="E965" s="15"/>
      <c r="F965"/>
      <c r="G965"/>
      <c r="H965"/>
      <c r="I965"/>
      <c r="J965"/>
      <c r="K965"/>
      <c r="L965"/>
      <c r="M965"/>
    </row>
    <row r="966" ht="15" spans="1:13">
      <c r="A966"/>
      <c r="B966"/>
      <c r="C966"/>
      <c r="D966"/>
      <c r="E966" s="15"/>
      <c r="F966"/>
      <c r="G966"/>
      <c r="H966"/>
      <c r="I966"/>
      <c r="J966"/>
      <c r="K966"/>
      <c r="L966"/>
      <c r="M966"/>
    </row>
    <row r="967" ht="15" spans="1:13">
      <c r="A967"/>
      <c r="B967"/>
      <c r="C967"/>
      <c r="D967"/>
      <c r="E967" s="15"/>
      <c r="F967"/>
      <c r="G967"/>
      <c r="H967"/>
      <c r="I967"/>
      <c r="J967"/>
      <c r="K967"/>
      <c r="L967"/>
      <c r="M967"/>
    </row>
    <row r="968" ht="15" spans="1:13">
      <c r="A968"/>
      <c r="B968"/>
      <c r="C968"/>
      <c r="D968"/>
      <c r="E968" s="15"/>
      <c r="F968"/>
      <c r="G968"/>
      <c r="H968"/>
      <c r="I968"/>
      <c r="J968"/>
      <c r="K968"/>
      <c r="L968"/>
      <c r="M968"/>
    </row>
    <row r="969" ht="15" spans="1:13">
      <c r="A969"/>
      <c r="B969"/>
      <c r="C969"/>
      <c r="D969"/>
      <c r="E969" s="15"/>
      <c r="F969"/>
      <c r="G969"/>
      <c r="H969"/>
      <c r="I969"/>
      <c r="J969"/>
      <c r="K969"/>
      <c r="L969"/>
      <c r="M969"/>
    </row>
    <row r="970" ht="15" spans="1:13">
      <c r="A970"/>
      <c r="B970"/>
      <c r="C970"/>
      <c r="D970"/>
      <c r="E970" s="15"/>
      <c r="F970"/>
      <c r="G970"/>
      <c r="H970"/>
      <c r="I970"/>
      <c r="J970"/>
      <c r="K970"/>
      <c r="L970"/>
      <c r="M970"/>
    </row>
    <row r="971" ht="15" spans="1:13">
      <c r="A971"/>
      <c r="B971"/>
      <c r="C971"/>
      <c r="D971"/>
      <c r="E971" s="15"/>
      <c r="F971"/>
      <c r="G971"/>
      <c r="H971"/>
      <c r="I971"/>
      <c r="J971"/>
      <c r="K971"/>
      <c r="L971"/>
      <c r="M971"/>
    </row>
    <row r="972" ht="15" spans="1:13">
      <c r="A972"/>
      <c r="B972"/>
      <c r="C972"/>
      <c r="D972"/>
      <c r="E972" s="15"/>
      <c r="F972"/>
      <c r="G972"/>
      <c r="H972"/>
      <c r="I972"/>
      <c r="J972"/>
      <c r="K972"/>
      <c r="L972"/>
      <c r="M972"/>
    </row>
    <row r="973" ht="15" spans="1:13">
      <c r="A973"/>
      <c r="B973"/>
      <c r="C973"/>
      <c r="D973"/>
      <c r="E973" s="15"/>
      <c r="F973"/>
      <c r="G973"/>
      <c r="H973"/>
      <c r="I973"/>
      <c r="J973"/>
      <c r="K973"/>
      <c r="L973"/>
      <c r="M973"/>
    </row>
    <row r="974" ht="15" spans="1:13">
      <c r="A974"/>
      <c r="B974"/>
      <c r="C974"/>
      <c r="D974"/>
      <c r="E974" s="15"/>
      <c r="F974"/>
      <c r="G974"/>
      <c r="H974"/>
      <c r="I974"/>
      <c r="J974"/>
      <c r="K974"/>
      <c r="L974"/>
      <c r="M974"/>
    </row>
    <row r="975" ht="15" spans="1:13">
      <c r="A975"/>
      <c r="B975"/>
      <c r="C975"/>
      <c r="D975"/>
      <c r="E975" s="15"/>
      <c r="F975"/>
      <c r="G975"/>
      <c r="H975"/>
      <c r="I975"/>
      <c r="J975"/>
      <c r="K975"/>
      <c r="L975"/>
      <c r="M975"/>
    </row>
    <row r="976" ht="15" spans="1:13">
      <c r="A976"/>
      <c r="B976"/>
      <c r="C976"/>
      <c r="D976"/>
      <c r="E976" s="15"/>
      <c r="F976"/>
      <c r="G976"/>
      <c r="H976"/>
      <c r="I976"/>
      <c r="J976"/>
      <c r="K976"/>
      <c r="L976"/>
      <c r="M976"/>
    </row>
    <row r="977" ht="15" spans="1:13">
      <c r="A977"/>
      <c r="B977"/>
      <c r="C977"/>
      <c r="D977"/>
      <c r="E977" s="15"/>
      <c r="F977"/>
      <c r="G977"/>
      <c r="H977"/>
      <c r="I977"/>
      <c r="J977"/>
      <c r="K977"/>
      <c r="L977"/>
      <c r="M977"/>
    </row>
    <row r="978" ht="15" spans="1:13">
      <c r="A978"/>
      <c r="B978"/>
      <c r="C978"/>
      <c r="D978"/>
      <c r="E978" s="15"/>
      <c r="F978"/>
      <c r="G978"/>
      <c r="H978"/>
      <c r="I978"/>
      <c r="J978"/>
      <c r="K978"/>
      <c r="L978"/>
      <c r="M978"/>
    </row>
    <row r="979" ht="15" spans="1:13">
      <c r="A979"/>
      <c r="B979"/>
      <c r="C979"/>
      <c r="D979"/>
      <c r="E979" s="15"/>
      <c r="F979"/>
      <c r="G979"/>
      <c r="H979"/>
      <c r="I979"/>
      <c r="J979"/>
      <c r="K979"/>
      <c r="L979"/>
      <c r="M979"/>
    </row>
    <row r="980" ht="15" spans="1:13">
      <c r="A980"/>
      <c r="B980"/>
      <c r="C980"/>
      <c r="D980"/>
      <c r="E980" s="15"/>
      <c r="F980"/>
      <c r="G980"/>
      <c r="H980"/>
      <c r="I980"/>
      <c r="J980"/>
      <c r="K980"/>
      <c r="L980"/>
      <c r="M980"/>
    </row>
    <row r="981" ht="15" spans="1:13">
      <c r="A981"/>
      <c r="B981"/>
      <c r="C981"/>
      <c r="D981"/>
      <c r="E981" s="15"/>
      <c r="F981"/>
      <c r="G981"/>
      <c r="H981"/>
      <c r="I981"/>
      <c r="J981"/>
      <c r="K981"/>
      <c r="L981"/>
      <c r="M981"/>
    </row>
    <row r="982" ht="15" spans="1:13">
      <c r="A982"/>
      <c r="B982"/>
      <c r="C982"/>
      <c r="D982"/>
      <c r="E982" s="15"/>
      <c r="F982"/>
      <c r="G982"/>
      <c r="H982"/>
      <c r="I982"/>
      <c r="J982"/>
      <c r="K982"/>
      <c r="L982"/>
      <c r="M982"/>
    </row>
    <row r="983" ht="15" spans="1:13">
      <c r="A983"/>
      <c r="B983"/>
      <c r="C983"/>
      <c r="D983"/>
      <c r="E983" s="15"/>
      <c r="F983"/>
      <c r="G983"/>
      <c r="H983"/>
      <c r="I983"/>
      <c r="J983"/>
      <c r="K983"/>
      <c r="L983"/>
      <c r="M983"/>
    </row>
    <row r="984" ht="15" spans="1:13">
      <c r="A984"/>
      <c r="B984"/>
      <c r="C984"/>
      <c r="D984"/>
      <c r="E984" s="15"/>
      <c r="F984"/>
      <c r="G984"/>
      <c r="H984"/>
      <c r="I984"/>
      <c r="J984"/>
      <c r="K984"/>
      <c r="L984"/>
      <c r="M984"/>
    </row>
    <row r="985" ht="15" spans="1:13">
      <c r="A985"/>
      <c r="B985"/>
      <c r="C985"/>
      <c r="D985"/>
      <c r="E985" s="15"/>
      <c r="F985"/>
      <c r="G985"/>
      <c r="H985"/>
      <c r="I985"/>
      <c r="J985"/>
      <c r="K985"/>
      <c r="L985"/>
      <c r="M985"/>
    </row>
    <row r="986" ht="15" spans="1:13">
      <c r="A986"/>
      <c r="B986"/>
      <c r="C986"/>
      <c r="D986"/>
      <c r="E986" s="15"/>
      <c r="F986"/>
      <c r="G986"/>
      <c r="H986"/>
      <c r="I986"/>
      <c r="J986"/>
      <c r="K986"/>
      <c r="L986"/>
      <c r="M986"/>
    </row>
    <row r="987" ht="15" spans="1:13">
      <c r="A987"/>
      <c r="B987"/>
      <c r="C987"/>
      <c r="D987"/>
      <c r="E987" s="15"/>
      <c r="F987"/>
      <c r="G987"/>
      <c r="H987"/>
      <c r="I987"/>
      <c r="J987"/>
      <c r="K987"/>
      <c r="L987"/>
      <c r="M987"/>
    </row>
    <row r="988" ht="15" spans="1:13">
      <c r="A988"/>
      <c r="B988"/>
      <c r="C988"/>
      <c r="D988"/>
      <c r="E988" s="15"/>
      <c r="F988"/>
      <c r="G988"/>
      <c r="H988"/>
      <c r="I988"/>
      <c r="J988"/>
      <c r="K988"/>
      <c r="L988"/>
      <c r="M988"/>
    </row>
    <row r="989" ht="15" spans="1:13">
      <c r="A989"/>
      <c r="B989"/>
      <c r="C989"/>
      <c r="D989"/>
      <c r="E989" s="15"/>
      <c r="F989"/>
      <c r="G989"/>
      <c r="H989"/>
      <c r="I989"/>
      <c r="J989"/>
      <c r="K989"/>
      <c r="L989"/>
      <c r="M989"/>
    </row>
    <row r="990" ht="15" spans="1:13">
      <c r="A990"/>
      <c r="B990"/>
      <c r="C990"/>
      <c r="D990"/>
      <c r="E990" s="15"/>
      <c r="F990"/>
      <c r="G990"/>
      <c r="H990"/>
      <c r="I990"/>
      <c r="J990"/>
      <c r="K990"/>
      <c r="L990"/>
      <c r="M990"/>
    </row>
    <row r="991" ht="15" spans="1:13">
      <c r="A991"/>
      <c r="B991"/>
      <c r="C991"/>
      <c r="D991"/>
      <c r="E991" s="15"/>
      <c r="F991"/>
      <c r="G991"/>
      <c r="H991"/>
      <c r="I991"/>
      <c r="J991"/>
      <c r="K991"/>
      <c r="L991"/>
      <c r="M991"/>
    </row>
    <row r="992" ht="15" spans="1:13">
      <c r="A992"/>
      <c r="B992"/>
      <c r="C992"/>
      <c r="D992"/>
      <c r="E992" s="15"/>
      <c r="F992"/>
      <c r="G992"/>
      <c r="H992"/>
      <c r="I992"/>
      <c r="J992"/>
      <c r="K992"/>
      <c r="L992"/>
      <c r="M992"/>
    </row>
    <row r="993" ht="15" spans="1:13">
      <c r="A993"/>
      <c r="B993"/>
      <c r="C993"/>
      <c r="D993"/>
      <c r="E993" s="15"/>
      <c r="F993"/>
      <c r="G993"/>
      <c r="H993"/>
      <c r="I993"/>
      <c r="J993"/>
      <c r="K993"/>
      <c r="L993"/>
      <c r="M993"/>
    </row>
    <row r="994" ht="15" spans="1:13">
      <c r="A994"/>
      <c r="B994"/>
      <c r="C994"/>
      <c r="D994"/>
      <c r="E994" s="15"/>
      <c r="F994"/>
      <c r="G994"/>
      <c r="H994"/>
      <c r="I994"/>
      <c r="J994"/>
      <c r="K994"/>
      <c r="L994"/>
      <c r="M994"/>
    </row>
    <row r="995" ht="15" spans="1:13">
      <c r="A995"/>
      <c r="B995"/>
      <c r="C995"/>
      <c r="D995"/>
      <c r="E995" s="15"/>
      <c r="F995"/>
      <c r="G995"/>
      <c r="H995"/>
      <c r="I995"/>
      <c r="J995"/>
      <c r="K995"/>
      <c r="L995"/>
      <c r="M995"/>
    </row>
    <row r="996" ht="15" spans="1:13">
      <c r="A996"/>
      <c r="B996"/>
      <c r="C996"/>
      <c r="D996"/>
      <c r="E996" s="15"/>
      <c r="F996"/>
      <c r="G996"/>
      <c r="H996"/>
      <c r="I996"/>
      <c r="J996"/>
      <c r="K996"/>
      <c r="L996"/>
      <c r="M996"/>
    </row>
    <row r="997" ht="15" spans="1:13">
      <c r="A997"/>
      <c r="B997"/>
      <c r="C997"/>
      <c r="D997"/>
      <c r="E997" s="15"/>
      <c r="F997"/>
      <c r="G997"/>
      <c r="H997"/>
      <c r="I997"/>
      <c r="J997"/>
      <c r="K997"/>
      <c r="L997"/>
      <c r="M997"/>
    </row>
    <row r="998" ht="15" spans="1:13">
      <c r="A998"/>
      <c r="B998"/>
      <c r="C998"/>
      <c r="D998"/>
      <c r="E998" s="15"/>
      <c r="F998"/>
      <c r="G998"/>
      <c r="H998"/>
      <c r="I998"/>
      <c r="J998"/>
      <c r="K998"/>
      <c r="L998"/>
      <c r="M998"/>
    </row>
    <row r="999" ht="15" spans="1:13">
      <c r="A999"/>
      <c r="B999"/>
      <c r="C999"/>
      <c r="D999"/>
      <c r="E999" s="15"/>
      <c r="F999"/>
      <c r="G999"/>
      <c r="H999"/>
      <c r="I999"/>
      <c r="J999"/>
      <c r="K999"/>
      <c r="L999"/>
      <c r="M999"/>
    </row>
    <row r="1000" ht="15" spans="1:13">
      <c r="A1000"/>
      <c r="B1000"/>
      <c r="C1000"/>
      <c r="D1000"/>
      <c r="E1000" s="15"/>
      <c r="F1000"/>
      <c r="G1000"/>
      <c r="H1000"/>
      <c r="I1000"/>
      <c r="J1000"/>
      <c r="K1000"/>
      <c r="L1000"/>
      <c r="M1000"/>
    </row>
    <row r="1001" ht="15" spans="1:13">
      <c r="A1001"/>
      <c r="B1001"/>
      <c r="C1001"/>
      <c r="D1001"/>
      <c r="E1001" s="15"/>
      <c r="F1001"/>
      <c r="G1001"/>
      <c r="H1001"/>
      <c r="I1001"/>
      <c r="J1001"/>
      <c r="K1001"/>
      <c r="L1001"/>
      <c r="M1001"/>
    </row>
    <row r="1002" ht="15" spans="1:13">
      <c r="A1002"/>
      <c r="B1002"/>
      <c r="C1002"/>
      <c r="D1002"/>
      <c r="E1002" s="15"/>
      <c r="F1002"/>
      <c r="G1002"/>
      <c r="H1002"/>
      <c r="I1002"/>
      <c r="J1002"/>
      <c r="K1002"/>
      <c r="L1002"/>
      <c r="M1002"/>
    </row>
    <row r="1003" ht="15" spans="1:13">
      <c r="A1003"/>
      <c r="B1003"/>
      <c r="C1003"/>
      <c r="D1003"/>
      <c r="E1003" s="15"/>
      <c r="F1003"/>
      <c r="G1003"/>
      <c r="H1003"/>
      <c r="I1003"/>
      <c r="J1003"/>
      <c r="K1003"/>
      <c r="L1003"/>
      <c r="M1003"/>
    </row>
    <row r="1004" ht="15" spans="1:13">
      <c r="A1004"/>
      <c r="B1004"/>
      <c r="C1004"/>
      <c r="D1004"/>
      <c r="E1004" s="15"/>
      <c r="F1004"/>
      <c r="G1004"/>
      <c r="H1004"/>
      <c r="I1004"/>
      <c r="J1004"/>
      <c r="K1004"/>
      <c r="L1004"/>
      <c r="M1004"/>
    </row>
    <row r="1005" ht="15" spans="1:13">
      <c r="A1005"/>
      <c r="B1005"/>
      <c r="C1005"/>
      <c r="D1005"/>
      <c r="E1005" s="15"/>
      <c r="F1005"/>
      <c r="G1005"/>
      <c r="H1005"/>
      <c r="I1005"/>
      <c r="J1005"/>
      <c r="K1005"/>
      <c r="L1005"/>
      <c r="M1005"/>
    </row>
    <row r="1006" ht="15" spans="1:13">
      <c r="A1006"/>
      <c r="B1006"/>
      <c r="C1006"/>
      <c r="D1006"/>
      <c r="E1006" s="15"/>
      <c r="F1006"/>
      <c r="G1006"/>
      <c r="H1006"/>
      <c r="I1006"/>
      <c r="J1006"/>
      <c r="K1006"/>
      <c r="L1006"/>
      <c r="M1006"/>
    </row>
    <row r="1007" ht="15" spans="1:13">
      <c r="A1007"/>
      <c r="B1007"/>
      <c r="C1007"/>
      <c r="D1007"/>
      <c r="E1007" s="15"/>
      <c r="F1007"/>
      <c r="G1007"/>
      <c r="H1007"/>
      <c r="I1007"/>
      <c r="J1007"/>
      <c r="K1007"/>
      <c r="L1007"/>
      <c r="M1007"/>
    </row>
    <row r="1008" ht="15" spans="1:13">
      <c r="A1008"/>
      <c r="B1008"/>
      <c r="C1008"/>
      <c r="D1008"/>
      <c r="E1008" s="15"/>
      <c r="F1008"/>
      <c r="G1008"/>
      <c r="H1008"/>
      <c r="I1008"/>
      <c r="J1008"/>
      <c r="K1008"/>
      <c r="L1008"/>
      <c r="M1008"/>
    </row>
    <row r="1009" ht="15" spans="1:13">
      <c r="A1009"/>
      <c r="B1009"/>
      <c r="C1009"/>
      <c r="D1009"/>
      <c r="E1009" s="15"/>
      <c r="F1009"/>
      <c r="G1009"/>
      <c r="H1009"/>
      <c r="I1009"/>
      <c r="J1009"/>
      <c r="K1009"/>
      <c r="L1009"/>
      <c r="M1009"/>
    </row>
    <row r="1010" ht="15" spans="1:13">
      <c r="A1010"/>
      <c r="B1010"/>
      <c r="C1010"/>
      <c r="D1010"/>
      <c r="E1010" s="15"/>
      <c r="F1010"/>
      <c r="G1010"/>
      <c r="H1010"/>
      <c r="I1010"/>
      <c r="J1010"/>
      <c r="K1010"/>
      <c r="L1010"/>
      <c r="M1010"/>
    </row>
    <row r="1011" ht="15" spans="1:13">
      <c r="A1011"/>
      <c r="B1011"/>
      <c r="C1011"/>
      <c r="D1011"/>
      <c r="E1011" s="15"/>
      <c r="F1011"/>
      <c r="G1011"/>
      <c r="H1011"/>
      <c r="I1011"/>
      <c r="J1011"/>
      <c r="K1011"/>
      <c r="L1011"/>
      <c r="M1011"/>
    </row>
    <row r="1012" ht="15" spans="1:13">
      <c r="A1012"/>
      <c r="B1012"/>
      <c r="C1012"/>
      <c r="D1012"/>
      <c r="E1012" s="15"/>
      <c r="F1012"/>
      <c r="G1012"/>
      <c r="H1012"/>
      <c r="I1012"/>
      <c r="J1012"/>
      <c r="K1012"/>
      <c r="L1012"/>
      <c r="M1012"/>
    </row>
    <row r="1013" ht="15" spans="1:13">
      <c r="A1013"/>
      <c r="B1013"/>
      <c r="C1013"/>
      <c r="D1013"/>
      <c r="E1013" s="15"/>
      <c r="F1013"/>
      <c r="G1013"/>
      <c r="H1013"/>
      <c r="I1013"/>
      <c r="J1013"/>
      <c r="K1013"/>
      <c r="L1013"/>
      <c r="M1013"/>
    </row>
    <row r="1014" ht="15" spans="1:13">
      <c r="A1014"/>
      <c r="B1014"/>
      <c r="C1014"/>
      <c r="D1014"/>
      <c r="E1014" s="15"/>
      <c r="F1014"/>
      <c r="G1014"/>
      <c r="H1014"/>
      <c r="I1014"/>
      <c r="J1014"/>
      <c r="K1014"/>
      <c r="L1014"/>
      <c r="M1014"/>
    </row>
    <row r="1015" ht="15" spans="1:13">
      <c r="A1015"/>
      <c r="B1015"/>
      <c r="C1015"/>
      <c r="D1015"/>
      <c r="E1015" s="15"/>
      <c r="F1015"/>
      <c r="G1015"/>
      <c r="H1015"/>
      <c r="I1015"/>
      <c r="J1015"/>
      <c r="K1015"/>
      <c r="L1015"/>
      <c r="M1015"/>
    </row>
    <row r="1016" ht="15" spans="1:13">
      <c r="A1016"/>
      <c r="B1016"/>
      <c r="C1016"/>
      <c r="D1016"/>
      <c r="E1016" s="15"/>
      <c r="F1016"/>
      <c r="G1016"/>
      <c r="H1016"/>
      <c r="I1016"/>
      <c r="J1016"/>
      <c r="K1016"/>
      <c r="L1016"/>
      <c r="M1016"/>
    </row>
    <row r="1017" ht="15" spans="1:13">
      <c r="A1017"/>
      <c r="B1017"/>
      <c r="C1017"/>
      <c r="D1017"/>
      <c r="E1017" s="15"/>
      <c r="F1017"/>
      <c r="G1017"/>
      <c r="H1017"/>
      <c r="I1017"/>
      <c r="J1017"/>
      <c r="K1017"/>
      <c r="L1017"/>
      <c r="M1017"/>
    </row>
    <row r="1018" ht="15" spans="1:13">
      <c r="A1018"/>
      <c r="B1018"/>
      <c r="C1018"/>
      <c r="D1018"/>
      <c r="E1018" s="15"/>
      <c r="F1018"/>
      <c r="G1018"/>
      <c r="H1018"/>
      <c r="I1018"/>
      <c r="J1018"/>
      <c r="K1018"/>
      <c r="L1018"/>
      <c r="M1018"/>
    </row>
    <row r="1019" ht="15" spans="1:13">
      <c r="A1019"/>
      <c r="B1019"/>
      <c r="C1019"/>
      <c r="D1019"/>
      <c r="E1019" s="15"/>
      <c r="F1019"/>
      <c r="G1019"/>
      <c r="H1019"/>
      <c r="I1019"/>
      <c r="J1019"/>
      <c r="K1019"/>
      <c r="L1019"/>
      <c r="M1019"/>
    </row>
    <row r="1020" ht="15" spans="1:13">
      <c r="A1020"/>
      <c r="B1020"/>
      <c r="C1020"/>
      <c r="D1020"/>
      <c r="E1020" s="15"/>
      <c r="F1020"/>
      <c r="G1020"/>
      <c r="H1020"/>
      <c r="I1020"/>
      <c r="J1020"/>
      <c r="K1020"/>
      <c r="L1020"/>
      <c r="M1020"/>
    </row>
    <row r="1021" ht="15" spans="1:13">
      <c r="A1021"/>
      <c r="B1021"/>
      <c r="C1021"/>
      <c r="D1021"/>
      <c r="E1021" s="15"/>
      <c r="F1021"/>
      <c r="G1021"/>
      <c r="H1021"/>
      <c r="I1021"/>
      <c r="J1021"/>
      <c r="K1021"/>
      <c r="L1021"/>
      <c r="M1021"/>
    </row>
    <row r="1022" ht="15" spans="1:13">
      <c r="A1022"/>
      <c r="B1022"/>
      <c r="C1022"/>
      <c r="D1022"/>
      <c r="E1022" s="15"/>
      <c r="F1022"/>
      <c r="G1022"/>
      <c r="H1022"/>
      <c r="I1022"/>
      <c r="J1022"/>
      <c r="K1022"/>
      <c r="L1022"/>
      <c r="M1022"/>
    </row>
    <row r="1023" ht="15" spans="1:13">
      <c r="A1023"/>
      <c r="B1023"/>
      <c r="C1023"/>
      <c r="D1023"/>
      <c r="E1023" s="15"/>
      <c r="F1023"/>
      <c r="G1023"/>
      <c r="H1023"/>
      <c r="I1023"/>
      <c r="J1023"/>
      <c r="K1023"/>
      <c r="L1023"/>
      <c r="M1023"/>
    </row>
    <row r="1024" ht="15" spans="1:13">
      <c r="A1024"/>
      <c r="B1024"/>
      <c r="C1024"/>
      <c r="D1024"/>
      <c r="E1024" s="15"/>
      <c r="F1024"/>
      <c r="G1024"/>
      <c r="H1024"/>
      <c r="I1024"/>
      <c r="J1024"/>
      <c r="K1024"/>
      <c r="L1024"/>
      <c r="M1024"/>
    </row>
    <row r="1025" ht="15" spans="1:13">
      <c r="A1025"/>
      <c r="B1025"/>
      <c r="C1025"/>
      <c r="D1025"/>
      <c r="E1025" s="15"/>
      <c r="F1025"/>
      <c r="G1025"/>
      <c r="H1025"/>
      <c r="I1025"/>
      <c r="J1025"/>
      <c r="K1025"/>
      <c r="L1025"/>
      <c r="M1025"/>
    </row>
    <row r="1026" ht="15" spans="1:13">
      <c r="A1026"/>
      <c r="B1026"/>
      <c r="C1026"/>
      <c r="D1026"/>
      <c r="E1026" s="15"/>
      <c r="F1026"/>
      <c r="G1026"/>
      <c r="H1026"/>
      <c r="I1026"/>
      <c r="J1026"/>
      <c r="K1026"/>
      <c r="L1026"/>
      <c r="M1026"/>
    </row>
    <row r="1027" ht="15" spans="1:13">
      <c r="A1027"/>
      <c r="B1027"/>
      <c r="C1027"/>
      <c r="D1027"/>
      <c r="E1027" s="15"/>
      <c r="F1027"/>
      <c r="G1027"/>
      <c r="H1027"/>
      <c r="I1027"/>
      <c r="J1027"/>
      <c r="K1027"/>
      <c r="L1027"/>
      <c r="M1027"/>
    </row>
    <row r="1028" ht="15" spans="1:13">
      <c r="A1028"/>
      <c r="B1028"/>
      <c r="C1028"/>
      <c r="D1028"/>
      <c r="E1028" s="15"/>
      <c r="F1028"/>
      <c r="G1028"/>
      <c r="H1028"/>
      <c r="I1028"/>
      <c r="J1028"/>
      <c r="K1028"/>
      <c r="L1028"/>
      <c r="M1028"/>
    </row>
    <row r="1029" ht="15" spans="1:13">
      <c r="A1029"/>
      <c r="B1029"/>
      <c r="C1029"/>
      <c r="D1029"/>
      <c r="E1029" s="15"/>
      <c r="F1029"/>
      <c r="G1029"/>
      <c r="H1029"/>
      <c r="I1029"/>
      <c r="J1029"/>
      <c r="K1029"/>
      <c r="L1029"/>
      <c r="M1029"/>
    </row>
    <row r="1030" ht="15" spans="1:13">
      <c r="A1030"/>
      <c r="B1030"/>
      <c r="C1030"/>
      <c r="D1030"/>
      <c r="E1030" s="15"/>
      <c r="F1030"/>
      <c r="G1030"/>
      <c r="H1030"/>
      <c r="I1030"/>
      <c r="J1030"/>
      <c r="K1030"/>
      <c r="L1030"/>
      <c r="M1030"/>
    </row>
    <row r="1031" ht="15" spans="1:13">
      <c r="A1031"/>
      <c r="B1031"/>
      <c r="C1031"/>
      <c r="D1031"/>
      <c r="E1031" s="15"/>
      <c r="F1031"/>
      <c r="G1031"/>
      <c r="H1031"/>
      <c r="I1031"/>
      <c r="J1031"/>
      <c r="K1031"/>
      <c r="L1031"/>
      <c r="M1031"/>
    </row>
    <row r="1032" ht="15" spans="1:13">
      <c r="A1032"/>
      <c r="B1032"/>
      <c r="C1032"/>
      <c r="D1032"/>
      <c r="E1032" s="15"/>
      <c r="F1032"/>
      <c r="G1032"/>
      <c r="H1032"/>
      <c r="I1032"/>
      <c r="J1032"/>
      <c r="K1032"/>
      <c r="L1032"/>
      <c r="M1032"/>
    </row>
    <row r="1033" ht="15" spans="1:13">
      <c r="A1033"/>
      <c r="B1033"/>
      <c r="C1033"/>
      <c r="D1033"/>
      <c r="E1033" s="15"/>
      <c r="F1033"/>
      <c r="G1033"/>
      <c r="H1033"/>
      <c r="I1033"/>
      <c r="J1033"/>
      <c r="K1033"/>
      <c r="L1033"/>
      <c r="M1033"/>
    </row>
    <row r="1034" ht="15" spans="1:13">
      <c r="A1034"/>
      <c r="B1034"/>
      <c r="C1034"/>
      <c r="D1034"/>
      <c r="E1034" s="15"/>
      <c r="F1034"/>
      <c r="G1034"/>
      <c r="H1034"/>
      <c r="I1034"/>
      <c r="J1034"/>
      <c r="K1034"/>
      <c r="L1034"/>
      <c r="M1034"/>
    </row>
    <row r="1035" ht="15" spans="1:13">
      <c r="A1035"/>
      <c r="B1035"/>
      <c r="C1035"/>
      <c r="D1035"/>
      <c r="E1035" s="15"/>
      <c r="F1035"/>
      <c r="G1035"/>
      <c r="H1035"/>
      <c r="I1035"/>
      <c r="J1035"/>
      <c r="K1035"/>
      <c r="L1035"/>
      <c r="M1035"/>
    </row>
    <row r="1036" ht="15" spans="1:13">
      <c r="A1036"/>
      <c r="B1036"/>
      <c r="C1036"/>
      <c r="D1036"/>
      <c r="E1036" s="15"/>
      <c r="F1036"/>
      <c r="G1036"/>
      <c r="H1036"/>
      <c r="I1036"/>
      <c r="J1036"/>
      <c r="K1036"/>
      <c r="L1036"/>
      <c r="M1036"/>
    </row>
    <row r="1037" ht="15" spans="1:13">
      <c r="A1037"/>
      <c r="B1037"/>
      <c r="C1037"/>
      <c r="D1037"/>
      <c r="E1037" s="15"/>
      <c r="F1037"/>
      <c r="G1037"/>
      <c r="H1037"/>
      <c r="I1037"/>
      <c r="J1037"/>
      <c r="K1037"/>
      <c r="L1037"/>
      <c r="M1037"/>
    </row>
    <row r="1038" ht="15" spans="1:13">
      <c r="A1038"/>
      <c r="B1038"/>
      <c r="C1038"/>
      <c r="D1038"/>
      <c r="E1038" s="15"/>
      <c r="F1038"/>
      <c r="G1038"/>
      <c r="H1038"/>
      <c r="I1038"/>
      <c r="J1038"/>
      <c r="K1038"/>
      <c r="L1038"/>
      <c r="M1038"/>
    </row>
    <row r="1039" ht="15" spans="1:13">
      <c r="A1039"/>
      <c r="B1039"/>
      <c r="C1039"/>
      <c r="D1039"/>
      <c r="E1039" s="15"/>
      <c r="F1039"/>
      <c r="G1039"/>
      <c r="H1039"/>
      <c r="I1039"/>
      <c r="J1039"/>
      <c r="K1039"/>
      <c r="L1039"/>
      <c r="M1039"/>
    </row>
    <row r="1040" ht="15" spans="1:13">
      <c r="A1040"/>
      <c r="B1040"/>
      <c r="C1040"/>
      <c r="D1040"/>
      <c r="E1040" s="15"/>
      <c r="F1040"/>
      <c r="G1040"/>
      <c r="H1040"/>
      <c r="I1040"/>
      <c r="J1040"/>
      <c r="K1040"/>
      <c r="L1040"/>
      <c r="M1040"/>
    </row>
    <row r="1041" ht="15" spans="1:13">
      <c r="A1041"/>
      <c r="B1041"/>
      <c r="C1041"/>
      <c r="D1041"/>
      <c r="E1041" s="15"/>
      <c r="F1041"/>
      <c r="G1041"/>
      <c r="H1041"/>
      <c r="I1041"/>
      <c r="J1041"/>
      <c r="K1041"/>
      <c r="L1041"/>
      <c r="M1041"/>
    </row>
    <row r="1042" ht="15" spans="1:13">
      <c r="A1042"/>
      <c r="B1042"/>
      <c r="C1042"/>
      <c r="D1042"/>
      <c r="E1042" s="15"/>
      <c r="F1042"/>
      <c r="G1042"/>
      <c r="H1042"/>
      <c r="I1042"/>
      <c r="J1042"/>
      <c r="K1042"/>
      <c r="L1042"/>
      <c r="M1042"/>
    </row>
    <row r="1043" ht="15" spans="1:13">
      <c r="A1043"/>
      <c r="B1043"/>
      <c r="C1043"/>
      <c r="D1043"/>
      <c r="E1043" s="15"/>
      <c r="F1043"/>
      <c r="G1043"/>
      <c r="H1043"/>
      <c r="I1043"/>
      <c r="J1043"/>
      <c r="K1043"/>
      <c r="L1043"/>
      <c r="M1043"/>
    </row>
    <row r="1044" ht="15" spans="1:13">
      <c r="A1044"/>
      <c r="B1044"/>
      <c r="C1044"/>
      <c r="D1044"/>
      <c r="E1044" s="15"/>
      <c r="F1044"/>
      <c r="G1044"/>
      <c r="H1044"/>
      <c r="I1044"/>
      <c r="J1044"/>
      <c r="K1044"/>
      <c r="L1044"/>
      <c r="M1044"/>
    </row>
    <row r="1045" ht="15" spans="1:13">
      <c r="A1045"/>
      <c r="B1045"/>
      <c r="C1045"/>
      <c r="D1045"/>
      <c r="E1045" s="15"/>
      <c r="F1045"/>
      <c r="G1045"/>
      <c r="H1045"/>
      <c r="I1045"/>
      <c r="J1045"/>
      <c r="K1045"/>
      <c r="L1045"/>
      <c r="M1045"/>
    </row>
    <row r="1046" ht="15" spans="1:13">
      <c r="A1046"/>
      <c r="B1046"/>
      <c r="C1046"/>
      <c r="D1046"/>
      <c r="E1046" s="15"/>
      <c r="F1046"/>
      <c r="G1046"/>
      <c r="H1046"/>
      <c r="I1046"/>
      <c r="J1046"/>
      <c r="K1046"/>
      <c r="L1046"/>
      <c r="M1046"/>
    </row>
    <row r="1047" ht="15" spans="1:13">
      <c r="A1047"/>
      <c r="B1047"/>
      <c r="C1047"/>
      <c r="D1047"/>
      <c r="E1047" s="15"/>
      <c r="F1047"/>
      <c r="G1047"/>
      <c r="H1047"/>
      <c r="I1047"/>
      <c r="J1047"/>
      <c r="K1047"/>
      <c r="L1047"/>
      <c r="M1047"/>
    </row>
    <row r="1048" ht="15" spans="1:13">
      <c r="A1048"/>
      <c r="B1048"/>
      <c r="C1048"/>
      <c r="D1048"/>
      <c r="E1048" s="15"/>
      <c r="F1048"/>
      <c r="G1048"/>
      <c r="H1048"/>
      <c r="I1048"/>
      <c r="J1048"/>
      <c r="K1048"/>
      <c r="L1048"/>
      <c r="M1048"/>
    </row>
    <row r="1049" ht="15" spans="1:13">
      <c r="A1049"/>
      <c r="B1049"/>
      <c r="C1049"/>
      <c r="D1049"/>
      <c r="E1049" s="15"/>
      <c r="F1049"/>
      <c r="G1049"/>
      <c r="H1049"/>
      <c r="I1049"/>
      <c r="J1049"/>
      <c r="K1049"/>
      <c r="L1049"/>
      <c r="M1049"/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Explaination sheet</vt:lpstr>
      <vt:lpstr>STD_01122025</vt:lpstr>
      <vt:lpstr>Unit</vt:lpstr>
      <vt:lpstr>List</vt:lpstr>
      <vt:lpstr>NP sum</vt:lpstr>
      <vt:lpstr>Np Quality</vt:lpstr>
      <vt:lpstr>Np PL4 Stock</vt:lpstr>
      <vt:lpstr>PL1 Raw Data</vt:lpstr>
      <vt:lpstr>Tank Management Raw Data</vt:lpstr>
      <vt:lpstr>Raw Data</vt:lpstr>
      <vt:lpstr>Daily customer report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</dc:creator>
  <cp:lastModifiedBy>ganesh.gop</cp:lastModifiedBy>
  <dcterms:created xsi:type="dcterms:W3CDTF">2021-12-22T09:51:00Z</dcterms:created>
  <dcterms:modified xsi:type="dcterms:W3CDTF">2026-03-26T13:22:33Z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  <property fmtid="{D5CDD505-2E9C-101B-9397-08002B2CF9AE}" pid="3" name="ICV">
    <vt:lpwstr>4CE075FC9F8840B68D56DA963EB9FDF5</vt:lpwstr>
  </property>
  <property fmtid="{D5CDD505-2E9C-101B-9397-08002B2CF9AE}" pid="4" name="CalculationRule">
    <vt:i4>0</vt:i4>
  </property>
</Properties>
</file>